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3.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Ex1.xml" ContentType="application/vnd.ms-office.chartex+xml"/>
  <Override PartName="/xl/charts/style10.xml" ContentType="application/vnd.ms-office.chartstyle+xml"/>
  <Override PartName="/xl/charts/colors10.xml" ContentType="application/vnd.ms-office.chartcolorstyle+xml"/>
  <Override PartName="/xl/charts/chartEx2.xml" ContentType="application/vnd.ms-office.chartex+xml"/>
  <Override PartName="/xl/charts/style11.xml" ContentType="application/vnd.ms-office.chartstyle+xml"/>
  <Override PartName="/xl/charts/colors11.xml" ContentType="application/vnd.ms-office.chartcolorstyle+xml"/>
  <Override PartName="/xl/charts/chartEx3.xml" ContentType="application/vnd.ms-office.chartex+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3.xml" ContentType="application/vnd.openxmlformats-officedocument.drawing+xml"/>
  <Override PartName="/xl/slicers/slicer2.xml" ContentType="application/vnd.ms-excel.slicer+xml"/>
  <Override PartName="/xl/timelines/timeline2.xml" ContentType="application/vnd.ms-excel.timeline+xml"/>
  <Override PartName="/xl/charts/chart12.xml" ContentType="application/vnd.openxmlformats-officedocument.drawingml.chart+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4.xml" ContentType="application/vnd.openxmlformats-officedocument.drawing+xml"/>
  <Override PartName="/xl/slicers/slicer3.xml" ContentType="application/vnd.ms-excel.slicer+xml"/>
  <Override PartName="/xl/timelines/timeline3.xml" ContentType="application/vnd.ms-excel.timelin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5.xml" ContentType="application/vnd.openxmlformats-officedocument.drawing+xml"/>
  <Override PartName="/xl/slicers/slicer4.xml" ContentType="application/vnd.ms-excel.slicer+xml"/>
  <Override PartName="/xl/timelines/timeline4.xml" ContentType="application/vnd.ms-excel.timeline+xml"/>
  <Override PartName="/xl/charts/chartEx4.xml" ContentType="application/vnd.ms-office.chartex+xml"/>
  <Override PartName="/xl/charts/style20.xml" ContentType="application/vnd.ms-office.chartstyle+xml"/>
  <Override PartName="/xl/charts/colors20.xml" ContentType="application/vnd.ms-office.chartcolorstyle+xml"/>
  <Override PartName="/xl/charts/chart18.xml" ContentType="application/vnd.openxmlformats-officedocument.drawingml.chart+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6.xml" ContentType="application/vnd.openxmlformats-officedocument.drawing+xml"/>
  <Override PartName="/xl/slicers/slicer5.xml" ContentType="application/vnd.ms-excel.slicer+xml"/>
  <Override PartName="/xl/timelines/timeline5.xml" ContentType="application/vnd.ms-excel.timelin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charts/chart21.xml" ContentType="application/vnd.openxmlformats-officedocument.drawingml.chart+xml"/>
  <Override PartName="/xl/charts/style23.xml" ContentType="application/vnd.ms-office.chartstyle+xml"/>
  <Override PartName="/xl/charts/colors23.xml" ContentType="application/vnd.ms-office.chartcolorstyle+xml"/>
  <Override PartName="/xl/charts/chartEx5.xml" ContentType="application/vnd.ms-office.chartex+xml"/>
  <Override PartName="/xl/charts/style24.xml" ContentType="application/vnd.ms-office.chartstyle+xml"/>
  <Override PartName="/xl/charts/colors24.xml" ContentType="application/vnd.ms-office.chartcolorstyle+xml"/>
  <Override PartName="/xl/drawings/drawing7.xml" ContentType="application/vnd.openxmlformats-officedocument.drawing+xml"/>
  <Override PartName="/xl/slicers/slicer6.xml" ContentType="application/vnd.ms-excel.slicer+xml"/>
  <Override PartName="/xl/timelines/timeline6.xml" ContentType="application/vnd.ms-excel.timeline+xml"/>
  <Override PartName="/xl/charts/chart22.xml" ContentType="application/vnd.openxmlformats-officedocument.drawingml.chart+xml"/>
  <Override PartName="/xl/charts/style25.xml" ContentType="application/vnd.ms-office.chartstyle+xml"/>
  <Override PartName="/xl/charts/colors25.xml" ContentType="application/vnd.ms-office.chartcolorstyle+xml"/>
  <Override PartName="/xl/charts/chartEx6.xml" ContentType="application/vnd.ms-office.chartex+xml"/>
  <Override PartName="/xl/charts/style26.xml" ContentType="application/vnd.ms-office.chartstyle+xml"/>
  <Override PartName="/xl/charts/colors2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C:\Users\user\Documents\"/>
    </mc:Choice>
  </mc:AlternateContent>
  <xr:revisionPtr revIDLastSave="0" documentId="13_ncr:1_{797F7A0E-D3AE-4B2D-8C06-C3388FB8010F}" xr6:coauthVersionLast="47" xr6:coauthVersionMax="47" xr10:uidLastSave="{00000000-0000-0000-0000-000000000000}"/>
  <bookViews>
    <workbookView xWindow="-120" yWindow="-120" windowWidth="20730" windowHeight="11160" firstSheet="1" activeTab="1" xr2:uid="{54912DA6-25CF-45B6-BB1C-C4E57780D2EC}"/>
  </bookViews>
  <sheets>
    <sheet name="FactSales" sheetId="2" r:id="rId1"/>
    <sheet name="Pivot Tables" sheetId="6" r:id="rId2"/>
    <sheet name="Pivot Charts" sheetId="7" r:id="rId3"/>
    <sheet name="Product Insights" sheetId="13" r:id="rId4"/>
    <sheet name="Time based Analysis" sheetId="9" r:id="rId5"/>
    <sheet name="Sales and Quantity Visuals" sheetId="10" r:id="rId6"/>
    <sheet name="Profit Measures Analysis" sheetId="11" r:id="rId7"/>
    <sheet name="Customer Insights" sheetId="12" r:id="rId8"/>
  </sheets>
  <definedNames>
    <definedName name="_xlchart.v1.11" hidden="1">'Pivot Tables'!$F$2:$F$8</definedName>
    <definedName name="_xlchart.v1.12" hidden="1">'Pivot Tables'!$G$1</definedName>
    <definedName name="_xlchart.v1.13" hidden="1">'Pivot Tables'!$G$2:$G$8</definedName>
    <definedName name="_xlchart.v1.4" hidden="1">'Pivot Tables'!$F$2:$F$8</definedName>
    <definedName name="_xlchart.v1.5" hidden="1">'Pivot Tables'!$G$1</definedName>
    <definedName name="_xlchart.v1.6" hidden="1">'Pivot Tables'!$G$2:$G$8</definedName>
    <definedName name="_xlchart.v5.0" hidden="1">'Pivot Tables'!$M$1</definedName>
    <definedName name="_xlchart.v5.1" hidden="1">'Pivot Tables'!$M$2:$M$21</definedName>
    <definedName name="_xlchart.v5.10" hidden="1">'Pivot Tables'!$G$32:$G$51</definedName>
    <definedName name="_xlchart.v5.14" hidden="1">'Pivot Tables'!$F$31</definedName>
    <definedName name="_xlchart.v5.15" hidden="1">'Pivot Tables'!$F$32:$F$51</definedName>
    <definedName name="_xlchart.v5.16" hidden="1">'Pivot Tables'!$G$31</definedName>
    <definedName name="_xlchart.v5.17" hidden="1">'Pivot Tables'!$G$32:$G$51</definedName>
    <definedName name="_xlchart.v5.18" hidden="1">'Pivot Tables'!$M$1</definedName>
    <definedName name="_xlchart.v5.19" hidden="1">'Pivot Tables'!$M$2:$M$21</definedName>
    <definedName name="_xlchart.v5.2" hidden="1">'Pivot Tables'!$N$1</definedName>
    <definedName name="_xlchart.v5.20" hidden="1">'Pivot Tables'!$N$1</definedName>
    <definedName name="_xlchart.v5.21" hidden="1">'Pivot Tables'!$N$2:$N$21</definedName>
    <definedName name="_xlchart.v5.3" hidden="1">'Pivot Tables'!$N$2:$N$21</definedName>
    <definedName name="_xlchart.v5.7" hidden="1">'Pivot Tables'!$F$31</definedName>
    <definedName name="_xlchart.v5.8" hidden="1">'Pivot Tables'!$F$32:$F$51</definedName>
    <definedName name="_xlchart.v5.9" hidden="1">'Pivot Tables'!$G$31</definedName>
    <definedName name="ExternalData_1" localSheetId="0" hidden="1">FactSales!$A$1:$Y$2824</definedName>
    <definedName name="Slicer_COUNTRY">#N/A</definedName>
    <definedName name="Slicer_PRODUCT_LINE">#N/A</definedName>
    <definedName name="Slicer_TERRITORY">#N/A</definedName>
    <definedName name="Timeline_ORDER_DATE">#N/A</definedName>
  </definedNames>
  <calcPr calcId="191029"/>
  <pivotCaches>
    <pivotCache cacheId="1171" r:id="rId9"/>
    <pivotCache cacheId="1174" r:id="rId10"/>
    <pivotCache cacheId="1177" r:id="rId11"/>
    <pivotCache cacheId="1180" r:id="rId12"/>
    <pivotCache cacheId="1183" r:id="rId13"/>
    <pivotCache cacheId="1186" r:id="rId14"/>
    <pivotCache cacheId="1189" r:id="rId15"/>
    <pivotCache cacheId="1192" r:id="rId16"/>
    <pivotCache cacheId="1195" r:id="rId17"/>
    <pivotCache cacheId="1198" r:id="rId18"/>
    <pivotCache cacheId="1199" r:id="rId19"/>
  </pivotCaches>
  <extLst>
    <ext xmlns:x14="http://schemas.microsoft.com/office/spreadsheetml/2009/9/main" uri="{876F7934-8845-4945-9796-88D515C7AA90}">
      <x14:pivotCaches>
        <pivotCache cacheId="1169" r:id="rId20"/>
      </x14:pivotCaches>
    </ext>
    <ext xmlns:x14="http://schemas.microsoft.com/office/spreadsheetml/2009/9/main" uri="{BBE1A952-AA13-448e-AADC-164F8A28A991}">
      <x14:slicerCaches>
        <x14:slicerCache r:id="rId21"/>
        <x14:slicerCache r:id="rId22"/>
        <x14:slicerCache r:id="rId2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170" r:id="rId24"/>
      </x15:timelineCachePivotCaches>
    </ext>
    <ext xmlns:x15="http://schemas.microsoft.com/office/spreadsheetml/2010/11/main" uri="{D0CA8CA8-9F24-4464-BF8E-62219DCF47F9}">
      <x15:timelineCacheRefs>
        <x15:timelineCacheRef r:id="rId2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sales_e573d39f-262f-4eca-86b7-89ce8bbd8b68" name="Factsales" connection="Query - Sales data"/>
          <x15:modelTable id="FactSales with product ID_a05ac89f-ac95-4033-a595-ec48b2a7aa79" name="FactSales with product ID" connection="Query - FactSales with product ID"/>
          <x15:modelTable id="DimCustomer_9dc38f9b-2126-483f-840a-dcb8729a1033" name="DimCustomer" connection="Query - DimCustomer"/>
          <x15:modelTable id="DimProduct_068675d9-b9ac-4963-b5db-f19b9b1e7aff" name="DimProduct" connection="Query - DimProduct"/>
          <x15:modelTable id="DimDate_d9e82dd3-f4e0-4363-8532-86b293cc57ea" name="DimDate" connection="Query - DimDate"/>
        </x15:modelTables>
        <x15:modelRelationships>
          <x15:modelRelationship fromTable="FactSales with product ID" fromColumn="PRODUCT ID" toTable="DimProduct" toColumn="PRODUCT ID"/>
          <x15:modelRelationship fromTable="FactSales with product ID" fromColumn="CUSTOMER ID" toTable="DimCustomer" toColumn="CUSTOMER ID"/>
          <x15:modelRelationship fromTable="FactSales with product ID" fromColumn="ORDER DATE" toTable="DimDate" toColumn="ORDER 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31" i="6" l="1"/>
  <c r="W23" i="6"/>
  <c r="Z9" i="6"/>
  <c r="Z10" i="6" s="1"/>
  <c r="Z6" i="6"/>
  <c r="Z7" i="6"/>
  <c r="Z3" i="6"/>
  <c r="Z4" i="6" s="1"/>
  <c r="Z21" i="6"/>
  <c r="Z22" i="6" s="1"/>
  <c r="Z18" i="6"/>
  <c r="Z19" i="6" s="1"/>
  <c r="Z15" i="6"/>
  <c r="Z16" i="6" s="1"/>
  <c r="W29" i="6"/>
  <c r="W30" i="6"/>
  <c r="W26" i="6"/>
  <c r="W27" i="6" s="1"/>
  <c r="W24" i="6"/>
  <c r="W18" i="6"/>
  <c r="W19" i="6"/>
  <c r="W12" i="6"/>
  <c r="W13" i="6" s="1"/>
  <c r="W9" i="6"/>
  <c r="W10" i="6" s="1"/>
  <c r="W6" i="6"/>
  <c r="W7" i="6" s="1"/>
  <c r="W3" i="6"/>
  <c r="W4" i="6" s="1"/>
  <c r="I141" i="6"/>
  <c r="I133" i="6"/>
  <c r="I125" i="6"/>
  <c r="I117" i="6"/>
  <c r="I138" i="6"/>
  <c r="I122" i="6"/>
  <c r="I110" i="6"/>
  <c r="I102" i="6"/>
  <c r="I94" i="6"/>
  <c r="I86" i="6"/>
  <c r="I78" i="6"/>
  <c r="I70" i="6"/>
  <c r="I62" i="6"/>
  <c r="I54" i="6"/>
  <c r="I46" i="6"/>
  <c r="I38" i="6"/>
  <c r="I132" i="6"/>
  <c r="I116" i="6"/>
  <c r="I107" i="6"/>
  <c r="I99" i="6"/>
  <c r="I91" i="6"/>
  <c r="I83" i="6"/>
  <c r="I75" i="6"/>
  <c r="I67" i="6"/>
  <c r="I59" i="6"/>
  <c r="I51" i="6"/>
  <c r="I43" i="6"/>
  <c r="F9" i="6"/>
  <c r="G1" i="6"/>
  <c r="M18" i="6"/>
  <c r="M10" i="6"/>
  <c r="M2" i="6"/>
  <c r="F44" i="6"/>
  <c r="F36" i="6"/>
  <c r="F6" i="6"/>
  <c r="I139" i="6"/>
  <c r="I123" i="6"/>
  <c r="I134" i="6"/>
  <c r="I108" i="6"/>
  <c r="I92" i="6"/>
  <c r="I76" i="6"/>
  <c r="I60" i="6"/>
  <c r="I44" i="6"/>
  <c r="I128" i="6"/>
  <c r="I105" i="6"/>
  <c r="I89" i="6"/>
  <c r="I73" i="6"/>
  <c r="I57" i="6"/>
  <c r="I41" i="6"/>
  <c r="M20" i="6"/>
  <c r="M4" i="6"/>
  <c r="F38" i="6"/>
  <c r="M21" i="6"/>
  <c r="M5" i="6"/>
  <c r="F39" i="6"/>
  <c r="F3" i="6"/>
  <c r="M11" i="6"/>
  <c r="F45" i="6"/>
  <c r="I119" i="6"/>
  <c r="I104" i="6"/>
  <c r="I72" i="6"/>
  <c r="I40" i="6"/>
  <c r="I101" i="6"/>
  <c r="I69" i="6"/>
  <c r="K37" i="6"/>
  <c r="F50" i="6"/>
  <c r="M17" i="6"/>
  <c r="F35" i="6"/>
  <c r="R1" i="6"/>
  <c r="F41" i="6"/>
  <c r="K128" i="6"/>
  <c r="K101" i="6"/>
  <c r="K91" i="6"/>
  <c r="K83" i="6"/>
  <c r="K73" i="6"/>
  <c r="K69" i="6"/>
  <c r="K59" i="6"/>
  <c r="K51" i="6"/>
  <c r="K41" i="6"/>
  <c r="K40" i="6"/>
  <c r="K60" i="6"/>
  <c r="K72" i="6"/>
  <c r="K92" i="6"/>
  <c r="K104" i="6"/>
  <c r="K134" i="6"/>
  <c r="K119" i="6"/>
  <c r="K139" i="6"/>
  <c r="I127" i="6"/>
  <c r="I112" i="6"/>
  <c r="I80" i="6"/>
  <c r="I48" i="6"/>
  <c r="I109" i="6"/>
  <c r="I145" i="6"/>
  <c r="I129" i="6"/>
  <c r="I146" i="6"/>
  <c r="I114" i="6"/>
  <c r="I98" i="6"/>
  <c r="I82" i="6"/>
  <c r="I66" i="6"/>
  <c r="I50" i="6"/>
  <c r="I140" i="6"/>
  <c r="I111" i="6"/>
  <c r="I95" i="6"/>
  <c r="I79" i="6"/>
  <c r="K79" i="6" s="1"/>
  <c r="I63" i="6"/>
  <c r="I47" i="6"/>
  <c r="K47" i="6" s="1"/>
  <c r="F8" i="6"/>
  <c r="M14" i="6"/>
  <c r="F48" i="6"/>
  <c r="F32" i="6"/>
  <c r="I131" i="6"/>
  <c r="I118" i="6"/>
  <c r="K118" i="6" s="1"/>
  <c r="I84" i="6"/>
  <c r="K84" i="6" s="1"/>
  <c r="I52" i="6"/>
  <c r="K52" i="6" s="1"/>
  <c r="I113" i="6"/>
  <c r="I81" i="6"/>
  <c r="I49" i="6"/>
  <c r="M12" i="6"/>
  <c r="F7" i="6"/>
  <c r="F47" i="6"/>
  <c r="M19" i="6"/>
  <c r="F37" i="6"/>
  <c r="I135" i="6"/>
  <c r="I88" i="6"/>
  <c r="I85" i="6"/>
  <c r="M16" i="6"/>
  <c r="F51" i="6"/>
  <c r="M7" i="6"/>
  <c r="K85" i="6"/>
  <c r="K75" i="6"/>
  <c r="K67" i="6"/>
  <c r="K57" i="6"/>
  <c r="K49" i="6"/>
  <c r="K76" i="6"/>
  <c r="K123" i="6"/>
  <c r="I143" i="6"/>
  <c r="I96" i="6"/>
  <c r="I93" i="6"/>
  <c r="I61" i="6"/>
  <c r="F4" i="6"/>
  <c r="F42" i="6"/>
  <c r="M9" i="6"/>
  <c r="M15" i="6"/>
  <c r="F33" i="6"/>
  <c r="K132" i="6"/>
  <c r="K116" i="6"/>
  <c r="K107" i="6"/>
  <c r="K99" i="6"/>
  <c r="K50" i="6"/>
  <c r="K66" i="6"/>
  <c r="K82" i="6"/>
  <c r="K98" i="6"/>
  <c r="K114" i="6"/>
  <c r="K146" i="6"/>
  <c r="K129" i="6"/>
  <c r="K145" i="6"/>
  <c r="P95" i="6"/>
  <c r="P96" i="6"/>
  <c r="P65" i="6"/>
  <c r="P33" i="6"/>
  <c r="P74" i="6"/>
  <c r="P42" i="6"/>
  <c r="P10" i="6"/>
  <c r="P102" i="6"/>
  <c r="P91" i="6"/>
  <c r="P61" i="6"/>
  <c r="P70" i="6"/>
  <c r="P6" i="6"/>
  <c r="P63" i="6"/>
  <c r="P72" i="6"/>
  <c r="P8" i="6"/>
  <c r="P106" i="6"/>
  <c r="P43" i="6"/>
  <c r="P52" i="6"/>
  <c r="G6" i="6"/>
  <c r="P100" i="6"/>
  <c r="P46" i="6"/>
  <c r="P7" i="6"/>
  <c r="P51" i="6"/>
  <c r="R91" i="6"/>
  <c r="P53" i="6"/>
  <c r="P5" i="6"/>
  <c r="P23" i="6"/>
  <c r="P98" i="6"/>
  <c r="P44" i="6"/>
  <c r="R102" i="6"/>
  <c r="R5" i="6"/>
  <c r="R33" i="6"/>
  <c r="P103" i="6"/>
  <c r="P104" i="6"/>
  <c r="P73" i="6"/>
  <c r="P41" i="6"/>
  <c r="P9" i="6"/>
  <c r="P50" i="6"/>
  <c r="P18" i="6"/>
  <c r="P85" i="6"/>
  <c r="P108" i="6"/>
  <c r="P45" i="6"/>
  <c r="P54" i="6"/>
  <c r="P93" i="6"/>
  <c r="P47" i="6"/>
  <c r="P56" i="6"/>
  <c r="P89" i="6"/>
  <c r="P59" i="6"/>
  <c r="P68" i="6"/>
  <c r="P4" i="6"/>
  <c r="G7" i="6"/>
  <c r="P99" i="6"/>
  <c r="P3" i="6"/>
  <c r="P110" i="6"/>
  <c r="P48" i="6"/>
  <c r="P19" i="6"/>
  <c r="R63" i="6"/>
  <c r="R6" i="6"/>
  <c r="R48" i="6"/>
  <c r="R100" i="6"/>
  <c r="G8" i="6"/>
  <c r="G4" i="6"/>
  <c r="P21" i="6"/>
  <c r="P55" i="6"/>
  <c r="P97" i="6"/>
  <c r="P76" i="6"/>
  <c r="R74" i="6"/>
  <c r="R45" i="6"/>
  <c r="R108" i="6"/>
  <c r="R46" i="6"/>
  <c r="R73" i="6"/>
  <c r="R41" i="6"/>
  <c r="R9" i="6"/>
  <c r="R50" i="6"/>
  <c r="R18" i="6"/>
  <c r="R59" i="6"/>
  <c r="R21" i="6"/>
  <c r="I137" i="6"/>
  <c r="K137" i="6" s="1"/>
  <c r="I130" i="6"/>
  <c r="I90" i="6"/>
  <c r="I58" i="6"/>
  <c r="I124" i="6"/>
  <c r="I87" i="6"/>
  <c r="I55" i="6"/>
  <c r="F40" i="6"/>
  <c r="G40" i="6" s="1"/>
  <c r="I115" i="6"/>
  <c r="I68" i="6"/>
  <c r="I144" i="6"/>
  <c r="I65" i="6"/>
  <c r="K65" i="6" s="1"/>
  <c r="F46" i="6"/>
  <c r="N1" i="6"/>
  <c r="I56" i="6"/>
  <c r="I120" i="6"/>
  <c r="F34" i="6"/>
  <c r="K105" i="6"/>
  <c r="K81" i="6"/>
  <c r="K63" i="6"/>
  <c r="K43" i="6"/>
  <c r="K68" i="6"/>
  <c r="K108" i="6"/>
  <c r="K135" i="6"/>
  <c r="I64" i="6"/>
  <c r="I136" i="6"/>
  <c r="I45" i="6"/>
  <c r="Q1" i="6"/>
  <c r="F49" i="6"/>
  <c r="G49" i="6" s="1"/>
  <c r="K124" i="6"/>
  <c r="K46" i="6"/>
  <c r="K62" i="6"/>
  <c r="K78" i="6"/>
  <c r="K94" i="6"/>
  <c r="K110" i="6"/>
  <c r="K138" i="6"/>
  <c r="K125" i="6"/>
  <c r="K141" i="6"/>
  <c r="K127" i="6"/>
  <c r="K109" i="6"/>
  <c r="P80" i="6"/>
  <c r="R80" i="6" s="1"/>
  <c r="P17" i="6"/>
  <c r="R17" i="6" s="1"/>
  <c r="P26" i="6"/>
  <c r="P29" i="6"/>
  <c r="R29" i="6" s="1"/>
  <c r="P94" i="6"/>
  <c r="P40" i="6"/>
  <c r="Q40" i="6" s="1"/>
  <c r="P75" i="6"/>
  <c r="P20" i="6"/>
  <c r="N2" i="6"/>
  <c r="G38" i="6"/>
  <c r="P71" i="6"/>
  <c r="P81" i="6"/>
  <c r="R81" i="6" s="1"/>
  <c r="R7" i="6"/>
  <c r="G35" i="6"/>
  <c r="P62" i="6"/>
  <c r="P32" i="6"/>
  <c r="P35" i="6"/>
  <c r="R71" i="6"/>
  <c r="Q65" i="6"/>
  <c r="R61" i="6"/>
  <c r="G51" i="6"/>
  <c r="R51" i="6"/>
  <c r="P88" i="6"/>
  <c r="P25" i="6"/>
  <c r="P34" i="6"/>
  <c r="P107" i="6"/>
  <c r="P13" i="6"/>
  <c r="P78" i="6"/>
  <c r="P24" i="6"/>
  <c r="P27" i="6"/>
  <c r="Q27" i="6" s="1"/>
  <c r="G39" i="6"/>
  <c r="G46" i="6"/>
  <c r="P14" i="6"/>
  <c r="N17" i="6"/>
  <c r="P28" i="6"/>
  <c r="R28" i="6" s="1"/>
  <c r="R95" i="6"/>
  <c r="R27" i="6"/>
  <c r="R70" i="6"/>
  <c r="G47" i="6"/>
  <c r="P84" i="6"/>
  <c r="R84" i="6" s="1"/>
  <c r="P109" i="6"/>
  <c r="R109" i="6" s="1"/>
  <c r="N21" i="6"/>
  <c r="P12" i="6"/>
  <c r="R55" i="6"/>
  <c r="Q56" i="6"/>
  <c r="Q80" i="6"/>
  <c r="R52" i="6"/>
  <c r="R54" i="6"/>
  <c r="G42" i="6"/>
  <c r="R14" i="6"/>
  <c r="R62" i="6"/>
  <c r="Q73" i="6"/>
  <c r="Q93" i="6"/>
  <c r="Q89" i="6"/>
  <c r="Q78" i="6"/>
  <c r="Q6" i="6"/>
  <c r="Q26" i="6"/>
  <c r="Q50" i="6"/>
  <c r="Q70" i="6"/>
  <c r="Q17" i="6"/>
  <c r="Q35" i="6"/>
  <c r="Q44" i="6"/>
  <c r="Q59" i="6"/>
  <c r="Q75" i="6"/>
  <c r="R88" i="6"/>
  <c r="R56" i="6"/>
  <c r="R24" i="6"/>
  <c r="R85" i="6"/>
  <c r="R43" i="6"/>
  <c r="R106" i="6"/>
  <c r="Q53" i="6"/>
  <c r="Q62" i="6"/>
  <c r="Q4" i="6"/>
  <c r="Q52" i="6"/>
  <c r="Q19" i="6"/>
  <c r="Q110" i="6"/>
  <c r="Q61" i="6"/>
  <c r="Q63" i="6"/>
  <c r="Q107" i="6"/>
  <c r="Q10" i="6"/>
  <c r="Q34" i="6"/>
  <c r="Q54" i="6"/>
  <c r="Q74" i="6"/>
  <c r="Q25" i="6"/>
  <c r="Q85" i="6"/>
  <c r="R35" i="6"/>
  <c r="R44" i="6"/>
  <c r="Q98" i="6"/>
  <c r="Q106" i="6"/>
  <c r="Q51" i="6"/>
  <c r="Q97" i="6"/>
  <c r="P66" i="6"/>
  <c r="R66" i="6" s="1"/>
  <c r="P77" i="6"/>
  <c r="P15" i="6"/>
  <c r="R15" i="6" s="1"/>
  <c r="P36" i="6"/>
  <c r="G9" i="6"/>
  <c r="P39" i="6"/>
  <c r="R94" i="6"/>
  <c r="R26" i="6"/>
  <c r="G34" i="6"/>
  <c r="P64" i="6"/>
  <c r="Q64" i="6" s="1"/>
  <c r="N15" i="6"/>
  <c r="Q24" i="6"/>
  <c r="N4" i="6"/>
  <c r="R23" i="6"/>
  <c r="R3" i="6"/>
  <c r="R25" i="6"/>
  <c r="Q55" i="6"/>
  <c r="Q108" i="6"/>
  <c r="Q47" i="6"/>
  <c r="Q18" i="6"/>
  <c r="Q9" i="6"/>
  <c r="R98" i="6"/>
  <c r="Q12" i="6"/>
  <c r="R65" i="6"/>
  <c r="R72" i="6"/>
  <c r="R8" i="6"/>
  <c r="R75" i="6"/>
  <c r="Q84" i="6"/>
  <c r="Q95" i="6"/>
  <c r="Q68" i="6"/>
  <c r="Q100" i="6"/>
  <c r="Q94" i="6"/>
  <c r="Q42" i="6"/>
  <c r="Q13" i="6"/>
  <c r="I121" i="6"/>
  <c r="K121" i="6" s="1"/>
  <c r="I106" i="6"/>
  <c r="I74" i="6"/>
  <c r="I42" i="6"/>
  <c r="I103" i="6"/>
  <c r="I71" i="6"/>
  <c r="I39" i="6"/>
  <c r="M6" i="6"/>
  <c r="N6" i="6" s="1"/>
  <c r="I100" i="6"/>
  <c r="J37" i="6"/>
  <c r="J68" i="6"/>
  <c r="I97" i="6"/>
  <c r="F5" i="6"/>
  <c r="G5" i="6" s="1"/>
  <c r="M13" i="6"/>
  <c r="N13" i="6" s="1"/>
  <c r="M3" i="6"/>
  <c r="N3" i="6" s="1"/>
  <c r="J140" i="6"/>
  <c r="J105" i="6"/>
  <c r="I126" i="6"/>
  <c r="J88" i="6"/>
  <c r="I53" i="6"/>
  <c r="F2" i="6"/>
  <c r="G2" i="6" s="1"/>
  <c r="K144" i="6"/>
  <c r="K89" i="6"/>
  <c r="K71" i="6"/>
  <c r="K53" i="6"/>
  <c r="K44" i="6"/>
  <c r="K88" i="6"/>
  <c r="K115" i="6"/>
  <c r="I142" i="6"/>
  <c r="J96" i="6"/>
  <c r="I77" i="6"/>
  <c r="M8" i="6"/>
  <c r="N8" i="6" s="1"/>
  <c r="F43" i="6"/>
  <c r="G43" i="6" s="1"/>
  <c r="J121" i="6"/>
  <c r="K140" i="6"/>
  <c r="K111" i="6"/>
  <c r="K95" i="6"/>
  <c r="J85" i="6"/>
  <c r="J77" i="6"/>
  <c r="J69" i="6"/>
  <c r="J61" i="6"/>
  <c r="J53" i="6"/>
  <c r="J45" i="6"/>
  <c r="K38" i="6"/>
  <c r="K54" i="6"/>
  <c r="K70" i="6"/>
  <c r="K86" i="6"/>
  <c r="K102" i="6"/>
  <c r="K122" i="6"/>
  <c r="K117" i="6"/>
  <c r="K133" i="6"/>
  <c r="J38" i="6"/>
  <c r="J54" i="6"/>
  <c r="J70" i="6"/>
  <c r="J86" i="6"/>
  <c r="J102" i="6"/>
  <c r="J122" i="6"/>
  <c r="K143" i="6"/>
  <c r="K136" i="6"/>
  <c r="K93" i="6"/>
  <c r="P79" i="6"/>
  <c r="R79" i="6" s="1"/>
  <c r="P49" i="6"/>
  <c r="P58" i="6"/>
  <c r="R58" i="6" s="1"/>
  <c r="P101" i="6"/>
  <c r="P92" i="6"/>
  <c r="R92" i="6" s="1"/>
  <c r="P38" i="6"/>
  <c r="Q38" i="6" s="1"/>
  <c r="P31" i="6"/>
  <c r="Q31" i="6" s="1"/>
  <c r="P105" i="6"/>
  <c r="P11" i="6"/>
  <c r="N18" i="6"/>
  <c r="G44" i="6"/>
  <c r="P37" i="6"/>
  <c r="P16" i="6"/>
  <c r="P60" i="6"/>
  <c r="R38" i="6"/>
  <c r="G41" i="6"/>
  <c r="P83" i="6"/>
  <c r="Q83" i="6" s="1"/>
  <c r="P86" i="6"/>
  <c r="N5" i="6"/>
  <c r="G33" i="6"/>
  <c r="Q7" i="6"/>
  <c r="Q79" i="6"/>
  <c r="N12" i="6"/>
  <c r="R42" i="6"/>
  <c r="G3" i="6"/>
  <c r="R96" i="6"/>
  <c r="P87" i="6"/>
  <c r="P57" i="6"/>
  <c r="P2" i="6"/>
  <c r="P22" i="6"/>
  <c r="P90" i="6"/>
  <c r="R90" i="6" s="1"/>
  <c r="N14" i="6"/>
  <c r="P69" i="6"/>
  <c r="P82" i="6"/>
  <c r="R82" i="6" s="1"/>
  <c r="R89" i="6"/>
  <c r="R39" i="6"/>
  <c r="P30" i="6"/>
  <c r="P67" i="6"/>
  <c r="Q67" i="6" s="1"/>
  <c r="Q15" i="6"/>
  <c r="Q71" i="6"/>
  <c r="R10" i="6"/>
  <c r="G32" i="6"/>
  <c r="R104" i="6"/>
  <c r="R34" i="6"/>
  <c r="R53" i="6"/>
  <c r="Q99" i="6"/>
  <c r="Q69" i="6"/>
  <c r="Q45" i="6"/>
  <c r="Q91" i="6"/>
  <c r="Q58" i="6"/>
  <c r="Q29" i="6"/>
  <c r="Q76" i="6"/>
  <c r="Q82" i="6"/>
  <c r="R19" i="6"/>
  <c r="R31" i="6"/>
  <c r="R40" i="6"/>
  <c r="R103" i="6"/>
  <c r="Q21" i="6"/>
  <c r="Q88" i="6"/>
  <c r="Q28" i="6"/>
  <c r="Q81" i="6"/>
  <c r="Q92" i="6"/>
  <c r="Q103" i="6"/>
  <c r="Q22" i="6"/>
  <c r="Q66" i="6"/>
  <c r="Q33" i="6"/>
  <c r="Q43" i="6"/>
  <c r="R67" i="6"/>
  <c r="R12" i="6"/>
  <c r="R64" i="6"/>
  <c r="R83" i="6"/>
  <c r="R76" i="6"/>
  <c r="Q90" i="6"/>
  <c r="R97" i="6"/>
  <c r="K131" i="6"/>
  <c r="J131" i="6"/>
  <c r="K113" i="6"/>
  <c r="J113" i="6"/>
  <c r="J130" i="6"/>
  <c r="K130" i="6"/>
  <c r="J90" i="6"/>
  <c r="K90" i="6"/>
  <c r="J58" i="6"/>
  <c r="K58" i="6"/>
  <c r="J87" i="6"/>
  <c r="K87" i="6"/>
  <c r="J55" i="6"/>
  <c r="K55" i="6"/>
  <c r="K56" i="6"/>
  <c r="J56" i="6"/>
  <c r="K120" i="6"/>
  <c r="J64" i="6"/>
  <c r="J106" i="6"/>
  <c r="K106" i="6"/>
  <c r="J74" i="6"/>
  <c r="K74" i="6"/>
  <c r="J42" i="6"/>
  <c r="K42" i="6"/>
  <c r="K103" i="6"/>
  <c r="J103" i="6"/>
  <c r="J39" i="6"/>
  <c r="K39" i="6"/>
  <c r="J100" i="6"/>
  <c r="K100" i="6"/>
  <c r="K97" i="6"/>
  <c r="J97" i="6"/>
  <c r="K126" i="6"/>
  <c r="J126" i="6"/>
  <c r="J142" i="6"/>
  <c r="K77" i="6"/>
  <c r="R68" i="6"/>
  <c r="R22" i="6"/>
  <c r="K142" i="6"/>
  <c r="Q109" i="6"/>
  <c r="R78" i="6"/>
  <c r="R107" i="6"/>
  <c r="K64" i="6"/>
  <c r="Q48" i="6"/>
  <c r="Q3" i="6"/>
  <c r="R4" i="6"/>
  <c r="R47" i="6"/>
  <c r="K61" i="6"/>
  <c r="J135" i="6"/>
  <c r="K80" i="6"/>
  <c r="J101" i="6"/>
  <c r="R69" i="6"/>
  <c r="Q39" i="6"/>
  <c r="Q14" i="6"/>
  <c r="R13" i="6"/>
  <c r="K45" i="6"/>
  <c r="J120" i="6"/>
  <c r="R110" i="6"/>
  <c r="R99" i="6"/>
  <c r="R93" i="6"/>
  <c r="K96" i="6"/>
  <c r="K48" i="6"/>
  <c r="K112" i="6"/>
  <c r="J119" i="6"/>
  <c r="G45" i="6"/>
  <c r="G36" i="6"/>
  <c r="G48" i="6"/>
  <c r="G50" i="6"/>
  <c r="G37" i="6"/>
  <c r="N20" i="6"/>
  <c r="N16" i="6"/>
  <c r="N7" i="6"/>
  <c r="N19" i="6"/>
  <c r="N9" i="6"/>
  <c r="N10" i="6"/>
  <c r="N11" i="6"/>
  <c r="Q41" i="6"/>
  <c r="Q104" i="6"/>
  <c r="Q5" i="6"/>
  <c r="Q8" i="6"/>
  <c r="Q72" i="6"/>
  <c r="Q46" i="6"/>
  <c r="Q96" i="6"/>
  <c r="Q102" i="6"/>
  <c r="Q23" i="6"/>
  <c r="Q20" i="6"/>
  <c r="R20" i="6"/>
  <c r="R32" i="6"/>
  <c r="Q32" i="6"/>
  <c r="Q77" i="6"/>
  <c r="R77" i="6"/>
  <c r="Q36" i="6"/>
  <c r="R36" i="6"/>
  <c r="J71" i="6"/>
  <c r="J138" i="6"/>
  <c r="J110" i="6"/>
  <c r="J94" i="6"/>
  <c r="J78" i="6"/>
  <c r="J62" i="6"/>
  <c r="J46" i="6"/>
  <c r="J41" i="6"/>
  <c r="J49" i="6"/>
  <c r="J57" i="6"/>
  <c r="J65" i="6"/>
  <c r="J73" i="6"/>
  <c r="J81" i="6"/>
  <c r="J89" i="6"/>
  <c r="J137" i="6"/>
  <c r="J136" i="6"/>
  <c r="J117" i="6"/>
  <c r="J95" i="6"/>
  <c r="J116" i="6"/>
  <c r="J123" i="6"/>
  <c r="J144" i="6"/>
  <c r="J115" i="6"/>
  <c r="J124" i="6"/>
  <c r="J93" i="6"/>
  <c r="J109" i="6"/>
  <c r="J127" i="6"/>
  <c r="J143" i="6"/>
  <c r="J146" i="6"/>
  <c r="J114" i="6"/>
  <c r="J98" i="6"/>
  <c r="J82" i="6"/>
  <c r="J66" i="6"/>
  <c r="J50" i="6"/>
  <c r="J43" i="6"/>
  <c r="J47" i="6"/>
  <c r="J51" i="6"/>
  <c r="J59" i="6"/>
  <c r="J63" i="6"/>
  <c r="J67" i="6"/>
  <c r="J75" i="6"/>
  <c r="J79" i="6"/>
  <c r="J83" i="6"/>
  <c r="J91" i="6"/>
  <c r="J145" i="6"/>
  <c r="J129" i="6"/>
  <c r="J133" i="6"/>
  <c r="J99" i="6"/>
  <c r="J111" i="6"/>
  <c r="J128" i="6"/>
  <c r="J139" i="6"/>
  <c r="J52" i="6"/>
  <c r="J84" i="6"/>
  <c r="J118" i="6"/>
  <c r="J48" i="6"/>
  <c r="J80" i="6"/>
  <c r="J112" i="6"/>
  <c r="J141" i="6"/>
  <c r="J125" i="6"/>
  <c r="J40" i="6"/>
  <c r="J72" i="6"/>
  <c r="J104" i="6"/>
  <c r="J107" i="6"/>
  <c r="J132" i="6"/>
  <c r="J44" i="6"/>
  <c r="J60" i="6"/>
  <c r="J76" i="6"/>
  <c r="J92" i="6"/>
  <c r="J108" i="6"/>
  <c r="J134" i="6"/>
  <c r="R49" i="6"/>
  <c r="Q49" i="6"/>
  <c r="Q101" i="6"/>
  <c r="R101" i="6"/>
  <c r="Q105" i="6"/>
  <c r="R105" i="6"/>
  <c r="Q11" i="6"/>
  <c r="R11" i="6"/>
  <c r="Q37" i="6"/>
  <c r="R37" i="6"/>
  <c r="Q16" i="6"/>
  <c r="R16" i="6"/>
  <c r="Q60" i="6"/>
  <c r="R60" i="6"/>
  <c r="Q86" i="6"/>
  <c r="R86" i="6"/>
  <c r="R87" i="6"/>
  <c r="Q87" i="6"/>
  <c r="Q57" i="6"/>
  <c r="R57" i="6"/>
  <c r="Q2" i="6"/>
  <c r="R2" i="6"/>
  <c r="Q30" i="6"/>
  <c r="R30"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4DF3A25-A310-484B-80C0-864DB849BB61}" name="Query - DimCustomer" description="Connection to the 'DimCustomer' query in the workbook." type="100" refreshedVersion="8" minRefreshableVersion="5">
    <extLst>
      <ext xmlns:x15="http://schemas.microsoft.com/office/spreadsheetml/2010/11/main" uri="{DE250136-89BD-433C-8126-D09CA5730AF9}">
        <x15:connection id="b24220e3-568a-4841-a77e-0f74df87c664">
          <x15:oledbPr connection="Provider=Microsoft.Mashup.OleDb.1;Data Source=$Workbook$;Location=DimCustomer;Extended Properties=&quot;&quot;">
            <x15:dbTables>
              <x15:dbTable name="DimCustomer"/>
            </x15:dbTables>
          </x15:oledbPr>
        </x15:connection>
      </ext>
    </extLst>
  </connection>
  <connection id="2" xr16:uid="{83A462E1-726D-4082-9D7F-642383371946}" name="Query - DimDate" description="Connection to the 'DimDate' query in the workbook." type="100" refreshedVersion="8" minRefreshableVersion="5">
    <extLst>
      <ext xmlns:x15="http://schemas.microsoft.com/office/spreadsheetml/2010/11/main" uri="{DE250136-89BD-433C-8126-D09CA5730AF9}">
        <x15:connection id="79378c4e-c865-408b-9404-d11191ff48fe"/>
      </ext>
    </extLst>
  </connection>
  <connection id="3" xr16:uid="{C1EC769E-3BED-480A-B5B2-FB96AE8EE6FD}" name="Query - DimProduct" description="Connection to the 'DimProduct' query in the workbook." type="100" refreshedVersion="8" minRefreshableVersion="5">
    <extLst>
      <ext xmlns:x15="http://schemas.microsoft.com/office/spreadsheetml/2010/11/main" uri="{DE250136-89BD-433C-8126-D09CA5730AF9}">
        <x15:connection id="49f8d5fc-fe70-4cfe-b5bf-72032336a732">
          <x15:oledbPr connection="Provider=Microsoft.Mashup.OleDb.1;Data Source=$Workbook$;Location=DimProduct;Extended Properties=&quot;&quot;">
            <x15:dbTables>
              <x15:dbTable name="DimProduct"/>
            </x15:dbTables>
          </x15:oledbPr>
        </x15:connection>
      </ext>
    </extLst>
  </connection>
  <connection id="4" xr16:uid="{B1EBE6EA-048D-498A-A363-80D1A001ACCF}" keepAlive="1" name="Query - FactSales" description="Connection to the 'FactSales' query in the workbook." type="5" refreshedVersion="8" background="1" saveData="1">
    <dbPr connection="Provider=Microsoft.Mashup.OleDb.1;Data Source=$Workbook$;Location=FactSales;Extended Properties=&quot;&quot;" command="SELECT * FROM [FactSales]"/>
  </connection>
  <connection id="5" xr16:uid="{19A6AFF6-4F0B-49F4-A06F-2EB937D0C128}" name="Query - FactSales with product ID" description="Connection to the 'FactSales with product ID' query in the workbook." type="100" refreshedVersion="8" minRefreshableVersion="5">
    <extLst>
      <ext xmlns:x15="http://schemas.microsoft.com/office/spreadsheetml/2010/11/main" uri="{DE250136-89BD-433C-8126-D09CA5730AF9}">
        <x15:connection id="62e6d8c5-135b-441f-a2a3-8f98f7fe4f79">
          <x15:oledbPr connection="Provider=Microsoft.Mashup.OleDb.1;Data Source=$Workbook$;Location=&quot;FactSales with product ID&quot;;Extended Properties=&quot;&quot;">
            <x15:dbTables>
              <x15:dbTable name="FactSales with product ID"/>
            </x15:dbTables>
          </x15:oledbPr>
        </x15:connection>
      </ext>
    </extLst>
  </connection>
  <connection id="6" xr16:uid="{BF5A3907-1294-418A-98DD-D8635821DD8F}" name="Query - Sales data" description="Connection to the 'Sales data' query in the workbook." type="100" refreshedVersion="8" minRefreshableVersion="5">
    <extLst>
      <ext xmlns:x15="http://schemas.microsoft.com/office/spreadsheetml/2010/11/main" uri="{DE250136-89BD-433C-8126-D09CA5730AF9}">
        <x15:connection id="920e725d-fc8c-456e-8244-ebd59610e9f0">
          <x15:oledbPr connection="Provider=Microsoft.Mashup.OleDb.1;Data Source=$Workbook$;Location=&quot;Sales data&quot;;Extended Properties=&quot;&quot;">
            <x15:dbTables>
              <x15:dbTable name="Sales data"/>
            </x15:dbTables>
          </x15:oledbPr>
        </x15:connection>
      </ext>
    </extLst>
  </connection>
  <connection id="7" xr16:uid="{6A848DDE-C945-4773-9BE5-C4A37FF10B9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59">
    <s v="ThisWorkbookDataModel"/>
    <s v="{[DimProduct].[PRODUCT LINE].[All]}"/>
    <s v="{[DimCustomer].[TERRITORY].[All]}"/>
    <s v="{[DimDate].[ORDER DATE].Levels(1).Members}"/>
    <s v="[DimCustomer].[COUNTRY].&amp;[USA]"/>
    <s v="[DimCustomer].[COUNTRY].&amp;[Switzerland]"/>
    <s v="[DimCustomer].[COUNTRY].&amp;[Spain]"/>
    <s v="[DimCustomer].[COUNTRY].&amp;[Philippines]"/>
    <s v="[DimCustomer].[COUNTRY].&amp;[Japan]"/>
    <s v="[DimCustomer].[COUNTRY].&amp;[Ireland]"/>
    <s v="[DimCustomer].[COUNTRY].&amp;[France]"/>
    <s v="[DimCustomer].[COUNTRY].&amp;[Denmark]"/>
    <s v="[DimCustomer].[COUNTRY].&amp;[Belgium]"/>
    <s v="[DimCustomer].[COUNTRY].&amp;[Australia]"/>
    <s v="[DimCustomer].[COUNTRY].[All]"/>
    <s v="[DimCustomer].[COUNTRY].&amp;[UK]"/>
    <s v="[DimCustomer].[COUNTRY].&amp;[Sweden]"/>
    <s v="[DimCustomer].[COUNTRY].&amp;[Singapore]"/>
    <s v="[DimCustomer].[COUNTRY].&amp;[Norway]"/>
    <s v="[DimCustomer].[COUNTRY].&amp;[Italy]"/>
    <s v="[DimCustomer].[COUNTRY].&amp;[Germany]"/>
    <s v="[DimCustomer].[COUNTRY].&amp;[Finland]"/>
    <s v="[DimCustomer].[COUNTRY].&amp;[Canada]"/>
    <s v="[DimCustomer].[COUNTRY].&amp;[Austria]"/>
    <s v="[Measures].[Total Sales]"/>
    <s v="\$#,0.00;(\$#,0.00);\$#,0.00"/>
    <s v="[Measures].[Profit]"/>
    <s v="[DimProduct].[PRODUCT LINE].[All]"/>
    <s v="{[DimCustomer].[COUNTRY].[All]}"/>
    <s v="[DimProduct].[PRODUCT LINE].&amp;[Trucks and Buses]"/>
    <s v="[DimProduct].[PRODUCT LINE].&amp;[Ships]"/>
    <s v="[DimProduct].[PRODUCT LINE].&amp;[Motorcycles]"/>
    <s v="[DimProduct].[PRODUCT LINE].&amp;[Vintage Cars]"/>
    <s v="[DimProduct].[PRODUCT LINE].&amp;[Trains]"/>
    <s v="[DimProduct].[PRODUCT LINE].&amp;[Planes]"/>
    <s v="[DimProduct].[PRODUCT LINE].&amp;[Classic Cars]"/>
    <s v="[Measures].[Total Quantity]"/>
    <s v="[DimProduct].[PRODUCT CODE].&amp;[S72_1253]"/>
    <s v="[DimProduct].[PRODUCT CODE].&amp;[S700_3962]"/>
    <s v="[DimProduct].[PRODUCT CODE].&amp;[S700_3167]"/>
    <s v="[DimProduct].[PRODUCT CODE].&amp;[S700_2824]"/>
    <s v="[DimProduct].[PRODUCT CODE].&amp;[S700_2466]"/>
    <s v="[DimProduct].[PRODUCT CODE].&amp;[S700_1938]"/>
    <s v="[DimProduct].[PRODUCT CODE].&amp;[S700_1138]"/>
    <s v="[DimProduct].[PRODUCT CODE].&amp;[S50_1514]"/>
    <s v="[DimProduct].[PRODUCT CODE].&amp;[S50_1341]"/>
    <s v="[DimProduct].[PRODUCT CODE].&amp;[S32_4289]"/>
    <s v="[DimProduct].[PRODUCT CODE].&amp;[S32_3207]"/>
    <s v="[DimProduct].[PRODUCT CODE].&amp;[S32_2206]"/>
    <s v="[DimProduct].[PRODUCT CODE].&amp;[S32_1268]"/>
    <s v="[DimProduct].[PRODUCT CODE].&amp;[S24_4278]"/>
    <s v="[DimProduct].[PRODUCT CODE].&amp;[S24_4048]"/>
    <s v="[DimProduct].[PRODUCT CODE].&amp;[S24_3949]"/>
    <s v="[DimProduct].[PRODUCT CODE].&amp;[S72_3212]"/>
    <s v="[DimProduct].[PRODUCT CODE].&amp;[S700_4002]"/>
    <s v="[DimProduct].[PRODUCT CODE].&amp;[S700_3505]"/>
    <s v="[DimProduct].[PRODUCT CODE].&amp;[S700_2834]"/>
    <s v="[DimProduct].[PRODUCT CODE].&amp;[S700_2610]"/>
    <s v="[DimProduct].[PRODUCT CODE].&amp;[S700_2047]"/>
    <s v="[DimProduct].[PRODUCT CODE].&amp;[S700_1691]"/>
    <s v="[DimProduct].[PRODUCT CODE].&amp;[S50_4713]"/>
    <s v="[DimProduct].[PRODUCT CODE].&amp;[S50_1392]"/>
    <s v="[DimProduct].[PRODUCT CODE].&amp;[S32_4485]"/>
    <s v="[DimProduct].[PRODUCT CODE].&amp;[S32_3522]"/>
    <s v="[DimProduct].[PRODUCT CODE].&amp;[S32_2509]"/>
    <s v="[DimProduct].[PRODUCT CODE].&amp;[S32_1374]"/>
    <s v="[DimProduct].[PRODUCT CODE].&amp;[S24_4620]"/>
    <s v="[DimProduct].[PRODUCT CODE].&amp;[S24_4258]"/>
    <s v="[DimProduct].[PRODUCT CODE].&amp;[S24_3969]"/>
    <s v="[DimProduct].[PRODUCT CODE].&amp;[S24_3856]"/>
    <s v="[DimProduct].[PRODUCT CODE].&amp;[S24_3816]"/>
    <s v="[DimProduct].[PRODUCT CODE].&amp;[S24_2766]"/>
    <s v="[DimProduct].[PRODUCT CODE].&amp;[S24_1937]"/>
    <s v="[DimProduct].[PRODUCT CODE].&amp;[S24_1444]"/>
    <s v="[DimProduct].[PRODUCT CODE].&amp;[S18_4668]"/>
    <s v="[DimProduct].[PRODUCT CODE].&amp;[S18_4027]"/>
    <s v="[DimProduct].[PRODUCT CODE].&amp;[S18_3482]"/>
    <s v="[DimProduct].[PRODUCT CODE].&amp;[S18_3136]"/>
    <s v="[DimProduct].[PRODUCT CODE].&amp;[S18_2870]"/>
    <s v="[DimProduct].[PRODUCT CODE].&amp;[S18_2625]"/>
    <s v="[DimProduct].[PRODUCT CODE].&amp;[S18_2319]"/>
    <s v="[DimProduct].[PRODUCT CODE].&amp;[S18_1662]"/>
    <s v="[DimProduct].[PRODUCT CODE].&amp;[S18_1129]"/>
    <s v="[DimProduct].[PRODUCT CODE].&amp;[S12_3990]"/>
    <s v="[DimProduct].[PRODUCT CODE].&amp;[S12_3380]"/>
    <s v="[DimProduct].[PRODUCT CODE].&amp;[S12_1108]"/>
    <s v="[DimProduct].[PRODUCT CODE].&amp;[S10_4698]"/>
    <s v="[Measures].[Average Order Value]"/>
    <s v="[DimProduct].[PRODUCT CODE].&amp;[S24_3432]"/>
    <s v="[DimProduct].[PRODUCT CODE].&amp;[S24_3371]"/>
    <s v="[DimProduct].[PRODUCT CODE].&amp;[S24_3151]"/>
    <s v="[DimProduct].[PRODUCT CODE].&amp;[S24_2887]"/>
    <s v="[DimProduct].[PRODUCT CODE].&amp;[S24_2840]"/>
    <s v="[DimProduct].[PRODUCT CODE].&amp;[S24_2360]"/>
    <s v="[DimProduct].[PRODUCT CODE].&amp;[S24_2022]"/>
    <s v="[DimProduct].[PRODUCT CODE].&amp;[S24_2000]"/>
    <s v="[DimProduct].[PRODUCT CODE].&amp;[S24_1785]"/>
    <s v="[DimProduct].[PRODUCT CODE].&amp;[S24_1578]"/>
    <s v="[DimProduct].[PRODUCT CODE].&amp;[S24_1046]"/>
    <s v="[DimProduct].[PRODUCT CODE].&amp;[S18_4721]"/>
    <s v="[DimProduct].[PRODUCT CODE].&amp;[S18_4600]"/>
    <s v="[DimProduct].[PRODUCT CODE].&amp;[S18_4409]"/>
    <s v="[DimProduct].[PRODUCT CODE].&amp;[S18_3856]"/>
    <s v="[DimProduct].[PRODUCT CODE].&amp;[S18_3685]"/>
    <s v="[DimProduct].[PRODUCT CODE].&amp;[S18_3320]"/>
    <s v="[DimProduct].[PRODUCT CODE].&amp;[S18_3259]"/>
    <s v="[DimProduct].[PRODUCT CODE].&amp;[S18_3140]"/>
    <s v="[DimProduct].[PRODUCT CODE].&amp;[S18_3029]"/>
    <s v="[DimProduct].[PRODUCT CODE].&amp;[S18_2949]"/>
    <s v="[DimProduct].[PRODUCT CODE].&amp;[S18_2795]"/>
    <s v="[DimProduct].[PRODUCT CODE].&amp;[S18_2581]"/>
    <s v="[DimProduct].[PRODUCT CODE].&amp;[S18_2325]"/>
    <s v="[DimProduct].[PRODUCT CODE].&amp;[S18_2248]"/>
    <s v="[DimProduct].[PRODUCT CODE].&amp;[S18_1984]"/>
    <s v="[DimProduct].[PRODUCT CODE].&amp;[S18_1749]"/>
    <s v="[DimProduct].[PRODUCT CODE].&amp;[S18_1589]"/>
    <s v="[DimProduct].[PRODUCT CODE].&amp;[S18_1342]"/>
    <s v="[DimProduct].[PRODUCT CODE].&amp;[S18_1097]"/>
    <s v="[DimProduct].[PRODUCT CODE].&amp;[S12_4473]"/>
    <s v="[DimProduct].[PRODUCT CODE].&amp;[S12_3891]"/>
    <s v="[DimProduct].[PRODUCT CODE].&amp;[S12_3148]"/>
    <s v="[DimProduct].[PRODUCT CODE].&amp;[S12_1666]"/>
    <s v="[DimProduct].[PRODUCT CODE].&amp;[S12_1099]"/>
    <s v="[DimProduct].[PRODUCT CODE].&amp;[S10_4757]"/>
    <s v="[DimProduct].[PRODUCT CODE].&amp;[S10_2016]"/>
    <s v="[DimProduct].[PRODUCT CODE].&amp;[S10_1678]"/>
    <s v="[DimProduct].[PRODUCT CODE].&amp;[S24_3420]"/>
    <s v="[DimProduct].[PRODUCT CODE].&amp;[S24_3191]"/>
    <s v="[DimProduct].[PRODUCT CODE].&amp;[S24_2972]"/>
    <s v="[DimProduct].[PRODUCT CODE].&amp;[S24_2841]"/>
    <s v="[DimProduct].[PRODUCT CODE].&amp;[S24_2300]"/>
    <s v="[DimProduct].[PRODUCT CODE].&amp;[S24_2011]"/>
    <s v="[DimProduct].[PRODUCT CODE].&amp;[S24_1628]"/>
    <s v="[DimProduct].[PRODUCT CODE].&amp;[S18_4933]"/>
    <s v="[DimProduct].[PRODUCT CODE].&amp;[S18_4522]"/>
    <s v="[DimProduct].[PRODUCT CODE].&amp;[S18_3782]"/>
    <s v="[DimProduct].[PRODUCT CODE].&amp;[S18_3278]"/>
    <s v="[DimProduct].[PRODUCT CODE].&amp;[S18_3232]"/>
    <s v="[DimProduct].[PRODUCT CODE].&amp;[S18_2957]"/>
    <s v="[DimProduct].[PRODUCT CODE].&amp;[S18_2432]"/>
    <s v="[DimProduct].[PRODUCT CODE].&amp;[S18_2238]"/>
    <s v="[DimProduct].[PRODUCT CODE].&amp;[S18_1889]"/>
    <s v="[DimProduct].[PRODUCT CODE].&amp;[S18_1367]"/>
    <s v="[DimProduct].[PRODUCT CODE].&amp;[S12_4675]"/>
    <s v="[DimProduct].[PRODUCT CODE].&amp;[S12_2823]"/>
    <s v="[DimProduct].[PRODUCT CODE].&amp;[S10_4962]"/>
    <s v="[DimProduct].[PRODUCT CODE].&amp;[S10_1949]"/>
    <s v="[Measures].[YoY Sales]"/>
    <s v="[Measures].[Sales Growth %]"/>
    <s v="0.00%;-0.00%;0.00%"/>
    <s v="[Measures].[Total product]"/>
    <s v="[Measures].[Top Product Sales]"/>
    <s v="[Measures].[Average selling price]"/>
    <s v="[Measures].[Profit/Loss Margin %]"/>
    <s v="[Measures].[Product loss]"/>
    <s v="[Measures].[Total Customers]"/>
    <s v="[Measures].[Top customer sales]"/>
    <s v="[Measures].[Repeat customers]"/>
    <s v="[Measures].[Sales YTD]"/>
  </metadataStrings>
  <mdxMetadata count="650">
    <mdx n="0" f="m">
      <t c="1">
        <n x="4"/>
      </t>
    </mdx>
    <mdx n="0" f="m">
      <t c="1">
        <n x="5"/>
      </t>
    </mdx>
    <mdx n="0" f="m">
      <t c="1">
        <n x="6"/>
      </t>
    </mdx>
    <mdx n="0" f="m">
      <t c="1">
        <n x="7"/>
      </t>
    </mdx>
    <mdx n="0" f="m">
      <t c="1">
        <n x="8"/>
      </t>
    </mdx>
    <mdx n="0" f="m">
      <t c="1">
        <n x="9"/>
      </t>
    </mdx>
    <mdx n="0" f="m">
      <t c="1">
        <n x="10"/>
      </t>
    </mdx>
    <mdx n="0" f="m">
      <t c="1">
        <n x="11"/>
      </t>
    </mdx>
    <mdx n="0" f="m">
      <t c="1">
        <n x="12"/>
      </t>
    </mdx>
    <mdx n="0" f="m">
      <t c="1">
        <n x="13"/>
      </t>
    </mdx>
    <mdx n="0" f="m">
      <t c="1">
        <n x="14"/>
      </t>
    </mdx>
    <mdx n="0" f="m">
      <t c="1">
        <n x="15"/>
      </t>
    </mdx>
    <mdx n="0" f="m">
      <t c="1">
        <n x="16"/>
      </t>
    </mdx>
    <mdx n="0" f="m">
      <t c="1">
        <n x="17"/>
      </t>
    </mdx>
    <mdx n="0" f="m">
      <t c="1">
        <n x="18"/>
      </t>
    </mdx>
    <mdx n="0" f="m">
      <t c="1">
        <n x="19"/>
      </t>
    </mdx>
    <mdx n="0" f="m">
      <t c="1">
        <n x="20"/>
      </t>
    </mdx>
    <mdx n="0" f="m">
      <t c="1">
        <n x="21"/>
      </t>
    </mdx>
    <mdx n="0" f="m">
      <t c="1">
        <n x="22"/>
      </t>
    </mdx>
    <mdx n="0" f="m">
      <t c="1">
        <n x="23"/>
      </t>
    </mdx>
    <mdx n="0" f="m">
      <t c="1">
        <n x="24"/>
      </t>
    </mdx>
    <mdx n="0" f="v">
      <t c="5" si="25">
        <n x="23"/>
        <n x="24"/>
        <n x="1" s="1"/>
        <n x="2" s="1"/>
        <n x="3" s="1"/>
      </t>
    </mdx>
    <mdx n="0" f="v">
      <t c="5" si="25">
        <n x="22"/>
        <n x="24"/>
        <n x="1" s="1"/>
        <n x="2" s="1"/>
        <n x="3" s="1"/>
      </t>
    </mdx>
    <mdx n="0" f="v">
      <t c="5" si="25">
        <n x="21"/>
        <n x="24"/>
        <n x="1" s="1"/>
        <n x="2" s="1"/>
        <n x="3" s="1"/>
      </t>
    </mdx>
    <mdx n="0" f="v">
      <t c="5" si="25">
        <n x="20"/>
        <n x="24"/>
        <n x="1" s="1"/>
        <n x="2" s="1"/>
        <n x="3" s="1"/>
      </t>
    </mdx>
    <mdx n="0" f="v">
      <t c="5" si="25">
        <n x="19"/>
        <n x="24"/>
        <n x="1" s="1"/>
        <n x="2" s="1"/>
        <n x="3" s="1"/>
      </t>
    </mdx>
    <mdx n="0" f="v">
      <t c="5" si="25">
        <n x="18"/>
        <n x="24"/>
        <n x="1" s="1"/>
        <n x="2" s="1"/>
        <n x="3" s="1"/>
      </t>
    </mdx>
    <mdx n="0" f="v">
      <t c="5" si="25">
        <n x="17"/>
        <n x="24"/>
        <n x="1" s="1"/>
        <n x="2" s="1"/>
        <n x="3" s="1"/>
      </t>
    </mdx>
    <mdx n="0" f="v">
      <t c="5" si="25">
        <n x="16"/>
        <n x="24"/>
        <n x="1" s="1"/>
        <n x="2" s="1"/>
        <n x="3" s="1"/>
      </t>
    </mdx>
    <mdx n="0" f="v">
      <t c="5" si="25">
        <n x="15"/>
        <n x="24"/>
        <n x="1" s="1"/>
        <n x="2" s="1"/>
        <n x="3" s="1"/>
      </t>
    </mdx>
    <mdx n="0" f="v">
      <t c="5" si="25">
        <n x="14"/>
        <n x="24"/>
        <n x="1" s="1"/>
        <n x="2" s="1"/>
        <n x="3" s="1"/>
      </t>
    </mdx>
    <mdx n="0" f="v">
      <t c="5" si="25">
        <n x="13"/>
        <n x="24"/>
        <n x="1" s="1"/>
        <n x="2" s="1"/>
        <n x="3" s="1"/>
      </t>
    </mdx>
    <mdx n="0" f="v">
      <t c="5" si="25">
        <n x="12"/>
        <n x="24"/>
        <n x="1" s="1"/>
        <n x="2" s="1"/>
        <n x="3" s="1"/>
      </t>
    </mdx>
    <mdx n="0" f="v">
      <t c="5" si="25">
        <n x="11"/>
        <n x="24"/>
        <n x="1" s="1"/>
        <n x="2" s="1"/>
        <n x="3" s="1"/>
      </t>
    </mdx>
    <mdx n="0" f="v">
      <t c="5" si="25">
        <n x="10"/>
        <n x="24"/>
        <n x="1" s="1"/>
        <n x="2" s="1"/>
        <n x="3" s="1"/>
      </t>
    </mdx>
    <mdx n="0" f="v">
      <t c="5" si="25">
        <n x="9"/>
        <n x="24"/>
        <n x="1" s="1"/>
        <n x="2" s="1"/>
        <n x="3" s="1"/>
      </t>
    </mdx>
    <mdx n="0" f="v">
      <t c="5" si="25">
        <n x="8"/>
        <n x="24"/>
        <n x="1" s="1"/>
        <n x="2" s="1"/>
        <n x="3" s="1"/>
      </t>
    </mdx>
    <mdx n="0" f="v">
      <t c="5" si="25">
        <n x="7"/>
        <n x="24"/>
        <n x="1" s="1"/>
        <n x="2" s="1"/>
        <n x="3" s="1"/>
      </t>
    </mdx>
    <mdx n="0" f="v">
      <t c="5" si="25">
        <n x="6"/>
        <n x="24"/>
        <n x="1" s="1"/>
        <n x="2" s="1"/>
        <n x="3" s="1"/>
      </t>
    </mdx>
    <mdx n="0" f="v">
      <t c="5" si="25">
        <n x="5"/>
        <n x="24"/>
        <n x="1" s="1"/>
        <n x="2" s="1"/>
        <n x="3" s="1"/>
      </t>
    </mdx>
    <mdx n="0" f="v">
      <t c="5" si="25">
        <n x="4"/>
        <n x="24"/>
        <n x="1" s="1"/>
        <n x="2" s="1"/>
        <n x="3" s="1"/>
      </t>
    </mdx>
    <mdx n="0" f="m">
      <t c="1">
        <n x="26"/>
      </t>
    </mdx>
    <mdx n="0" f="m">
      <t c="1">
        <n x="27"/>
      </t>
    </mdx>
    <mdx n="0" f="m">
      <t c="1">
        <n x="29"/>
      </t>
    </mdx>
    <mdx n="0" f="m">
      <t c="1">
        <n x="30"/>
      </t>
    </mdx>
    <mdx n="0" f="m">
      <t c="1">
        <n x="31"/>
      </t>
    </mdx>
    <mdx n="0" f="m">
      <t c="1">
        <n x="32"/>
      </t>
    </mdx>
    <mdx n="0" f="m">
      <t c="1">
        <n x="33"/>
      </t>
    </mdx>
    <mdx n="0" f="m">
      <t c="1">
        <n x="34"/>
      </t>
    </mdx>
    <mdx n="0" f="m">
      <t c="1">
        <n x="35"/>
      </t>
    </mdx>
    <mdx n="0" f="m">
      <t c="1">
        <n x="36"/>
      </t>
    </mdx>
    <mdx n="0" f="v">
      <t c="5" si="25">
        <n x="27"/>
        <n x="24"/>
        <n x="28" s="1"/>
        <n x="2" s="1"/>
        <n x="3" s="1"/>
      </t>
    </mdx>
    <mdx n="0" f="v">
      <t c="5" si="25">
        <n x="29"/>
        <n x="24"/>
        <n x="28" s="1"/>
        <n x="2" s="1"/>
        <n x="3" s="1"/>
      </t>
    </mdx>
    <mdx n="0" f="v">
      <t c="5" si="25">
        <n x="30"/>
        <n x="24"/>
        <n x="28" s="1"/>
        <n x="2" s="1"/>
        <n x="3" s="1"/>
      </t>
    </mdx>
    <mdx n="0" f="v">
      <t c="5" si="25">
        <n x="31"/>
        <n x="24"/>
        <n x="28" s="1"/>
        <n x="2" s="1"/>
        <n x="3" s="1"/>
      </t>
    </mdx>
    <mdx n="0" f="v">
      <t c="5" si="25">
        <n x="32"/>
        <n x="24"/>
        <n x="28" s="1"/>
        <n x="2" s="1"/>
        <n x="3" s="1"/>
      </t>
    </mdx>
    <mdx n="0" f="v">
      <t c="5" si="25">
        <n x="33"/>
        <n x="24"/>
        <n x="28" s="1"/>
        <n x="2" s="1"/>
        <n x="3" s="1"/>
      </t>
    </mdx>
    <mdx n="0" f="v">
      <t c="5" si="25">
        <n x="34"/>
        <n x="24"/>
        <n x="28" s="1"/>
        <n x="2" s="1"/>
        <n x="3" s="1"/>
      </t>
    </mdx>
    <mdx n="0" f="v">
      <t c="5" si="25">
        <n x="35"/>
        <n x="24"/>
        <n x="28" s="1"/>
        <n x="2" s="1"/>
        <n x="3" s="1"/>
      </t>
    </mdx>
    <mdx n="0" f="m">
      <t c="1">
        <n x="37"/>
      </t>
    </mdx>
    <mdx n="0" f="m">
      <t c="1">
        <n x="38"/>
      </t>
    </mdx>
    <mdx n="0" f="m">
      <t c="1">
        <n x="39"/>
      </t>
    </mdx>
    <mdx n="0" f="m">
      <t c="1">
        <n x="40"/>
      </t>
    </mdx>
    <mdx n="0" f="m">
      <t c="1">
        <n x="41"/>
      </t>
    </mdx>
    <mdx n="0" f="m">
      <t c="1">
        <n x="42"/>
      </t>
    </mdx>
    <mdx n="0" f="m">
      <t c="1">
        <n x="43"/>
      </t>
    </mdx>
    <mdx n="0" f="m">
      <t c="1">
        <n x="44"/>
      </t>
    </mdx>
    <mdx n="0" f="m">
      <t c="1">
        <n x="45"/>
      </t>
    </mdx>
    <mdx n="0" f="m">
      <t c="1">
        <n x="46"/>
      </t>
    </mdx>
    <mdx n="0" f="m">
      <t c="1">
        <n x="47"/>
      </t>
    </mdx>
    <mdx n="0" f="m">
      <t c="1">
        <n x="48"/>
      </t>
    </mdx>
    <mdx n="0" f="m">
      <t c="1">
        <n x="49"/>
      </t>
    </mdx>
    <mdx n="0" f="m">
      <t c="1">
        <n x="50"/>
      </t>
    </mdx>
    <mdx n="0" f="m">
      <t c="1">
        <n x="51"/>
      </t>
    </mdx>
    <mdx n="0" f="m">
      <t c="1">
        <n x="52"/>
      </t>
    </mdx>
    <mdx n="0" f="m">
      <t c="1">
        <n x="53"/>
      </t>
    </mdx>
    <mdx n="0" f="m">
      <t c="1">
        <n x="54"/>
      </t>
    </mdx>
    <mdx n="0" f="m">
      <t c="1">
        <n x="55"/>
      </t>
    </mdx>
    <mdx n="0" f="m">
      <t c="1">
        <n x="56"/>
      </t>
    </mdx>
    <mdx n="0" f="m">
      <t c="1">
        <n x="57"/>
      </t>
    </mdx>
    <mdx n="0" f="m">
      <t c="1">
        <n x="58"/>
      </t>
    </mdx>
    <mdx n="0" f="m">
      <t c="1">
        <n x="59"/>
      </t>
    </mdx>
    <mdx n="0" f="m">
      <t c="1">
        <n x="60"/>
      </t>
    </mdx>
    <mdx n="0" f="m">
      <t c="1">
        <n x="61"/>
      </t>
    </mdx>
    <mdx n="0" f="m">
      <t c="1">
        <n x="62"/>
      </t>
    </mdx>
    <mdx n="0" f="m">
      <t c="1">
        <n x="63"/>
      </t>
    </mdx>
    <mdx n="0" f="m">
      <t c="1">
        <n x="64"/>
      </t>
    </mdx>
    <mdx n="0" f="m">
      <t c="1">
        <n x="65"/>
      </t>
    </mdx>
    <mdx n="0" f="m">
      <t c="1">
        <n x="66"/>
      </t>
    </mdx>
    <mdx n="0" f="m">
      <t c="1">
        <n x="67"/>
      </t>
    </mdx>
    <mdx n="0" f="m">
      <t c="1">
        <n x="68"/>
      </t>
    </mdx>
    <mdx n="0" f="m">
      <t c="1">
        <n x="69"/>
      </t>
    </mdx>
    <mdx n="0" f="m">
      <t c="1">
        <n x="70"/>
      </t>
    </mdx>
    <mdx n="0" f="m">
      <t c="1">
        <n x="71"/>
      </t>
    </mdx>
    <mdx n="0" f="m">
      <t c="1">
        <n x="72"/>
      </t>
    </mdx>
    <mdx n="0" f="m">
      <t c="1">
        <n x="73"/>
      </t>
    </mdx>
    <mdx n="0" f="m">
      <t c="1">
        <n x="74"/>
      </t>
    </mdx>
    <mdx n="0" f="m">
      <t c="1">
        <n x="75"/>
      </t>
    </mdx>
    <mdx n="0" f="m">
      <t c="1">
        <n x="76"/>
      </t>
    </mdx>
    <mdx n="0" f="m">
      <t c="1">
        <n x="77"/>
      </t>
    </mdx>
    <mdx n="0" f="m">
      <t c="1">
        <n x="78"/>
      </t>
    </mdx>
    <mdx n="0" f="m">
      <t c="1">
        <n x="79"/>
      </t>
    </mdx>
    <mdx n="0" f="m">
      <t c="1">
        <n x="80"/>
      </t>
    </mdx>
    <mdx n="0" f="m">
      <t c="1">
        <n x="81"/>
      </t>
    </mdx>
    <mdx n="0" f="m">
      <t c="1">
        <n x="82"/>
      </t>
    </mdx>
    <mdx n="0" f="m">
      <t c="1">
        <n x="83"/>
      </t>
    </mdx>
    <mdx n="0" f="m">
      <t c="1">
        <n x="84"/>
      </t>
    </mdx>
    <mdx n="0" f="m">
      <t c="1">
        <n x="85"/>
      </t>
    </mdx>
    <mdx n="0" f="m">
      <t c="1">
        <n x="86"/>
      </t>
    </mdx>
    <mdx n="0" f="m">
      <t c="1">
        <n x="87"/>
      </t>
    </mdx>
    <mdx n="0" f="m">
      <t c="1">
        <n x="88"/>
      </t>
    </mdx>
    <mdx n="0" f="m">
      <t c="1">
        <n x="89"/>
      </t>
    </mdx>
    <mdx n="0" f="m">
      <t c="1">
        <n x="90"/>
      </t>
    </mdx>
    <mdx n="0" f="m">
      <t c="1">
        <n x="91"/>
      </t>
    </mdx>
    <mdx n="0" f="m">
      <t c="1">
        <n x="92"/>
      </t>
    </mdx>
    <mdx n="0" f="m">
      <t c="1">
        <n x="93"/>
      </t>
    </mdx>
    <mdx n="0" f="m">
      <t c="1">
        <n x="94"/>
      </t>
    </mdx>
    <mdx n="0" f="m">
      <t c="1">
        <n x="95"/>
      </t>
    </mdx>
    <mdx n="0" f="m">
      <t c="1">
        <n x="96"/>
      </t>
    </mdx>
    <mdx n="0" f="m">
      <t c="1">
        <n x="97"/>
      </t>
    </mdx>
    <mdx n="0" f="m">
      <t c="1">
        <n x="98"/>
      </t>
    </mdx>
    <mdx n="0" f="m">
      <t c="1">
        <n x="99"/>
      </t>
    </mdx>
    <mdx n="0" f="m">
      <t c="1">
        <n x="100"/>
      </t>
    </mdx>
    <mdx n="0" f="m">
      <t c="1">
        <n x="101"/>
      </t>
    </mdx>
    <mdx n="0" f="m">
      <t c="1">
        <n x="102"/>
      </t>
    </mdx>
    <mdx n="0" f="m">
      <t c="1">
        <n x="103"/>
      </t>
    </mdx>
    <mdx n="0" f="m">
      <t c="1">
        <n x="104"/>
      </t>
    </mdx>
    <mdx n="0" f="m">
      <t c="1">
        <n x="105"/>
      </t>
    </mdx>
    <mdx n="0" f="m">
      <t c="1">
        <n x="106"/>
      </t>
    </mdx>
    <mdx n="0" f="m">
      <t c="1">
        <n x="107"/>
      </t>
    </mdx>
    <mdx n="0" f="m">
      <t c="1">
        <n x="108"/>
      </t>
    </mdx>
    <mdx n="0" f="m">
      <t c="1">
        <n x="109"/>
      </t>
    </mdx>
    <mdx n="0" f="m">
      <t c="1">
        <n x="110"/>
      </t>
    </mdx>
    <mdx n="0" f="m">
      <t c="1">
        <n x="111"/>
      </t>
    </mdx>
    <mdx n="0" f="m">
      <t c="1">
        <n x="112"/>
      </t>
    </mdx>
    <mdx n="0" f="m">
      <t c="1">
        <n x="113"/>
      </t>
    </mdx>
    <mdx n="0" f="m">
      <t c="1">
        <n x="114"/>
      </t>
    </mdx>
    <mdx n="0" f="m">
      <t c="1">
        <n x="115"/>
      </t>
    </mdx>
    <mdx n="0" f="m">
      <t c="1">
        <n x="116"/>
      </t>
    </mdx>
    <mdx n="0" f="m">
      <t c="1">
        <n x="117"/>
      </t>
    </mdx>
    <mdx n="0" f="m">
      <t c="1">
        <n x="118"/>
      </t>
    </mdx>
    <mdx n="0" f="m">
      <t c="1">
        <n x="119"/>
      </t>
    </mdx>
    <mdx n="0" f="m">
      <t c="1">
        <n x="120"/>
      </t>
    </mdx>
    <mdx n="0" f="m">
      <t c="1">
        <n x="121"/>
      </t>
    </mdx>
    <mdx n="0" f="m">
      <t c="1">
        <n x="122"/>
      </t>
    </mdx>
    <mdx n="0" f="m">
      <t c="1">
        <n x="123"/>
      </t>
    </mdx>
    <mdx n="0" f="m">
      <t c="1">
        <n x="124"/>
      </t>
    </mdx>
    <mdx n="0" f="m">
      <t c="1">
        <n x="125"/>
      </t>
    </mdx>
    <mdx n="0" f="m">
      <t c="1">
        <n x="126"/>
      </t>
    </mdx>
    <mdx n="0" f="m">
      <t c="1">
        <n x="127"/>
      </t>
    </mdx>
    <mdx n="0" f="m">
      <t c="1">
        <n x="128"/>
      </t>
    </mdx>
    <mdx n="0" f="m">
      <t c="1">
        <n x="129"/>
      </t>
    </mdx>
    <mdx n="0" f="m">
      <t c="1">
        <n x="130"/>
      </t>
    </mdx>
    <mdx n="0" f="m">
      <t c="1">
        <n x="131"/>
      </t>
    </mdx>
    <mdx n="0" f="m">
      <t c="1">
        <n x="132"/>
      </t>
    </mdx>
    <mdx n="0" f="m">
      <t c="1">
        <n x="133"/>
      </t>
    </mdx>
    <mdx n="0" f="m">
      <t c="1">
        <n x="134"/>
      </t>
    </mdx>
    <mdx n="0" f="m">
      <t c="1">
        <n x="135"/>
      </t>
    </mdx>
    <mdx n="0" f="m">
      <t c="1">
        <n x="136"/>
      </t>
    </mdx>
    <mdx n="0" f="m">
      <t c="1">
        <n x="137"/>
      </t>
    </mdx>
    <mdx n="0" f="m">
      <t c="1">
        <n x="138"/>
      </t>
    </mdx>
    <mdx n="0" f="m">
      <t c="1">
        <n x="139"/>
      </t>
    </mdx>
    <mdx n="0" f="m">
      <t c="1">
        <n x="140"/>
      </t>
    </mdx>
    <mdx n="0" f="m">
      <t c="1">
        <n x="141"/>
      </t>
    </mdx>
    <mdx n="0" f="m">
      <t c="1">
        <n x="142"/>
      </t>
    </mdx>
    <mdx n="0" f="m">
      <t c="1">
        <n x="143"/>
      </t>
    </mdx>
    <mdx n="0" f="m">
      <t c="1">
        <n x="144"/>
      </t>
    </mdx>
    <mdx n="0" f="m">
      <t c="1">
        <n x="145"/>
      </t>
    </mdx>
    <mdx n="0" f="m">
      <t c="1">
        <n x="146"/>
      </t>
    </mdx>
    <mdx n="0" f="v">
      <t c="6" fi="0">
        <n x="37"/>
        <n x="36"/>
        <n x="1" s="1"/>
        <n x="28" s="1"/>
        <n x="2" s="1"/>
        <n x="3" s="1"/>
      </t>
    </mdx>
    <mdx n="0" f="v">
      <t c="6" fi="0">
        <n x="38"/>
        <n x="36"/>
        <n x="1" s="1"/>
        <n x="28" s="1"/>
        <n x="2" s="1"/>
        <n x="3" s="1"/>
      </t>
    </mdx>
    <mdx n="0" f="v">
      <t c="6" fi="0">
        <n x="39"/>
        <n x="36"/>
        <n x="1" s="1"/>
        <n x="28" s="1"/>
        <n x="2" s="1"/>
        <n x="3" s="1"/>
      </t>
    </mdx>
    <mdx n="0" f="v">
      <t c="6" fi="0">
        <n x="40"/>
        <n x="36"/>
        <n x="1" s="1"/>
        <n x="28" s="1"/>
        <n x="2" s="1"/>
        <n x="3" s="1"/>
      </t>
    </mdx>
    <mdx n="0" f="v">
      <t c="6" fi="0">
        <n x="41"/>
        <n x="36"/>
        <n x="1" s="1"/>
        <n x="28" s="1"/>
        <n x="2" s="1"/>
        <n x="3" s="1"/>
      </t>
    </mdx>
    <mdx n="0" f="v">
      <t c="6" fi="0">
        <n x="42"/>
        <n x="36"/>
        <n x="1" s="1"/>
        <n x="28" s="1"/>
        <n x="2" s="1"/>
        <n x="3" s="1"/>
      </t>
    </mdx>
    <mdx n="0" f="v">
      <t c="6" fi="0">
        <n x="43"/>
        <n x="36"/>
        <n x="1" s="1"/>
        <n x="28" s="1"/>
        <n x="2" s="1"/>
        <n x="3" s="1"/>
      </t>
    </mdx>
    <mdx n="0" f="v">
      <t c="6" fi="0">
        <n x="44"/>
        <n x="36"/>
        <n x="1" s="1"/>
        <n x="28" s="1"/>
        <n x="2" s="1"/>
        <n x="3" s="1"/>
      </t>
    </mdx>
    <mdx n="0" f="v">
      <t c="6" fi="0">
        <n x="45"/>
        <n x="36"/>
        <n x="1" s="1"/>
        <n x="28" s="1"/>
        <n x="2" s="1"/>
        <n x="3" s="1"/>
      </t>
    </mdx>
    <mdx n="0" f="v">
      <t c="6" fi="0">
        <n x="46"/>
        <n x="36"/>
        <n x="1" s="1"/>
        <n x="28" s="1"/>
        <n x="2" s="1"/>
        <n x="3" s="1"/>
      </t>
    </mdx>
    <mdx n="0" f="v">
      <t c="6" fi="0">
        <n x="47"/>
        <n x="36"/>
        <n x="1" s="1"/>
        <n x="28" s="1"/>
        <n x="2" s="1"/>
        <n x="3" s="1"/>
      </t>
    </mdx>
    <mdx n="0" f="v">
      <t c="6" fi="0">
        <n x="48"/>
        <n x="36"/>
        <n x="1" s="1"/>
        <n x="28" s="1"/>
        <n x="2" s="1"/>
        <n x="3" s="1"/>
      </t>
    </mdx>
    <mdx n="0" f="v">
      <t c="6" fi="0">
        <n x="49"/>
        <n x="36"/>
        <n x="1" s="1"/>
        <n x="28" s="1"/>
        <n x="2" s="1"/>
        <n x="3" s="1"/>
      </t>
    </mdx>
    <mdx n="0" f="v">
      <t c="6" fi="0">
        <n x="50"/>
        <n x="36"/>
        <n x="1" s="1"/>
        <n x="28" s="1"/>
        <n x="2" s="1"/>
        <n x="3" s="1"/>
      </t>
    </mdx>
    <mdx n="0" f="v">
      <t c="6" fi="0">
        <n x="51"/>
        <n x="36"/>
        <n x="1" s="1"/>
        <n x="28" s="1"/>
        <n x="2" s="1"/>
        <n x="3" s="1"/>
      </t>
    </mdx>
    <mdx n="0" f="v">
      <t c="6" fi="0">
        <n x="52"/>
        <n x="36"/>
        <n x="1" s="1"/>
        <n x="28" s="1"/>
        <n x="2" s="1"/>
        <n x="3" s="1"/>
      </t>
    </mdx>
    <mdx n="0" f="v">
      <t c="6" fi="0">
        <n x="53"/>
        <n x="36"/>
        <n x="1" s="1"/>
        <n x="28" s="1"/>
        <n x="2" s="1"/>
        <n x="3" s="1"/>
      </t>
    </mdx>
    <mdx n="0" f="v">
      <t c="6" fi="0">
        <n x="54"/>
        <n x="36"/>
        <n x="1" s="1"/>
        <n x="28" s="1"/>
        <n x="2" s="1"/>
        <n x="3" s="1"/>
      </t>
    </mdx>
    <mdx n="0" f="v">
      <t c="6" fi="0">
        <n x="55"/>
        <n x="36"/>
        <n x="1" s="1"/>
        <n x="28" s="1"/>
        <n x="2" s="1"/>
        <n x="3" s="1"/>
      </t>
    </mdx>
    <mdx n="0" f="v">
      <t c="6" fi="0">
        <n x="56"/>
        <n x="36"/>
        <n x="1" s="1"/>
        <n x="28" s="1"/>
        <n x="2" s="1"/>
        <n x="3" s="1"/>
      </t>
    </mdx>
    <mdx n="0" f="v">
      <t c="6" fi="0">
        <n x="57"/>
        <n x="36"/>
        <n x="1" s="1"/>
        <n x="28" s="1"/>
        <n x="2" s="1"/>
        <n x="3" s="1"/>
      </t>
    </mdx>
    <mdx n="0" f="v">
      <t c="6" fi="0">
        <n x="58"/>
        <n x="36"/>
        <n x="1" s="1"/>
        <n x="28" s="1"/>
        <n x="2" s="1"/>
        <n x="3" s="1"/>
      </t>
    </mdx>
    <mdx n="0" f="v">
      <t c="6" fi="0">
        <n x="59"/>
        <n x="36"/>
        <n x="1" s="1"/>
        <n x="28" s="1"/>
        <n x="2" s="1"/>
        <n x="3" s="1"/>
      </t>
    </mdx>
    <mdx n="0" f="v">
      <t c="6" fi="0">
        <n x="60"/>
        <n x="36"/>
        <n x="1" s="1"/>
        <n x="28" s="1"/>
        <n x="2" s="1"/>
        <n x="3" s="1"/>
      </t>
    </mdx>
    <mdx n="0" f="v">
      <t c="6" fi="0">
        <n x="61"/>
        <n x="36"/>
        <n x="1" s="1"/>
        <n x="28" s="1"/>
        <n x="2" s="1"/>
        <n x="3" s="1"/>
      </t>
    </mdx>
    <mdx n="0" f="v">
      <t c="6" fi="0">
        <n x="62"/>
        <n x="36"/>
        <n x="1" s="1"/>
        <n x="28" s="1"/>
        <n x="2" s="1"/>
        <n x="3" s="1"/>
      </t>
    </mdx>
    <mdx n="0" f="v">
      <t c="6" fi="0">
        <n x="63"/>
        <n x="36"/>
        <n x="1" s="1"/>
        <n x="28" s="1"/>
        <n x="2" s="1"/>
        <n x="3" s="1"/>
      </t>
    </mdx>
    <mdx n="0" f="v">
      <t c="6" fi="0">
        <n x="64"/>
        <n x="36"/>
        <n x="1" s="1"/>
        <n x="28" s="1"/>
        <n x="2" s="1"/>
        <n x="3" s="1"/>
      </t>
    </mdx>
    <mdx n="0" f="v">
      <t c="6" fi="0">
        <n x="65"/>
        <n x="36"/>
        <n x="1" s="1"/>
        <n x="28" s="1"/>
        <n x="2" s="1"/>
        <n x="3" s="1"/>
      </t>
    </mdx>
    <mdx n="0" f="v">
      <t c="6" fi="0">
        <n x="66"/>
        <n x="36"/>
        <n x="1" s="1"/>
        <n x="28" s="1"/>
        <n x="2" s="1"/>
        <n x="3" s="1"/>
      </t>
    </mdx>
    <mdx n="0" f="v">
      <t c="6" fi="0">
        <n x="67"/>
        <n x="36"/>
        <n x="1" s="1"/>
        <n x="28" s="1"/>
        <n x="2" s="1"/>
        <n x="3" s="1"/>
      </t>
    </mdx>
    <mdx n="0" f="v">
      <t c="6" fi="0">
        <n x="68"/>
        <n x="36"/>
        <n x="1" s="1"/>
        <n x="28" s="1"/>
        <n x="2" s="1"/>
        <n x="3" s="1"/>
      </t>
    </mdx>
    <mdx n="0" f="v">
      <t c="6" fi="0">
        <n x="69"/>
        <n x="36"/>
        <n x="1" s="1"/>
        <n x="28" s="1"/>
        <n x="2" s="1"/>
        <n x="3" s="1"/>
      </t>
    </mdx>
    <mdx n="0" f="v">
      <t c="6" fi="0">
        <n x="70"/>
        <n x="36"/>
        <n x="1" s="1"/>
        <n x="28" s="1"/>
        <n x="2" s="1"/>
        <n x="3" s="1"/>
      </t>
    </mdx>
    <mdx n="0" f="v">
      <t c="6" fi="0">
        <n x="71"/>
        <n x="36"/>
        <n x="1" s="1"/>
        <n x="28" s="1"/>
        <n x="2" s="1"/>
        <n x="3" s="1"/>
      </t>
    </mdx>
    <mdx n="0" f="v">
      <t c="6" fi="0">
        <n x="72"/>
        <n x="36"/>
        <n x="1" s="1"/>
        <n x="28" s="1"/>
        <n x="2" s="1"/>
        <n x="3" s="1"/>
      </t>
    </mdx>
    <mdx n="0" f="v">
      <t c="6" fi="0">
        <n x="73"/>
        <n x="36"/>
        <n x="1" s="1"/>
        <n x="28" s="1"/>
        <n x="2" s="1"/>
        <n x="3" s="1"/>
      </t>
    </mdx>
    <mdx n="0" f="v">
      <t c="6" fi="0">
        <n x="74"/>
        <n x="36"/>
        <n x="1" s="1"/>
        <n x="28" s="1"/>
        <n x="2" s="1"/>
        <n x="3" s="1"/>
      </t>
    </mdx>
    <mdx n="0" f="v">
      <t c="6" fi="0">
        <n x="75"/>
        <n x="36"/>
        <n x="1" s="1"/>
        <n x="28" s="1"/>
        <n x="2" s="1"/>
        <n x="3" s="1"/>
      </t>
    </mdx>
    <mdx n="0" f="v">
      <t c="6" fi="0">
        <n x="76"/>
        <n x="36"/>
        <n x="1" s="1"/>
        <n x="28" s="1"/>
        <n x="2" s="1"/>
        <n x="3" s="1"/>
      </t>
    </mdx>
    <mdx n="0" f="v">
      <t c="6" fi="0">
        <n x="77"/>
        <n x="36"/>
        <n x="1" s="1"/>
        <n x="28" s="1"/>
        <n x="2" s="1"/>
        <n x="3" s="1"/>
      </t>
    </mdx>
    <mdx n="0" f="v">
      <t c="6" fi="0">
        <n x="78"/>
        <n x="36"/>
        <n x="1" s="1"/>
        <n x="28" s="1"/>
        <n x="2" s="1"/>
        <n x="3" s="1"/>
      </t>
    </mdx>
    <mdx n="0" f="v">
      <t c="6" fi="0">
        <n x="79"/>
        <n x="36"/>
        <n x="1" s="1"/>
        <n x="28" s="1"/>
        <n x="2" s="1"/>
        <n x="3" s="1"/>
      </t>
    </mdx>
    <mdx n="0" f="v">
      <t c="6" fi="0">
        <n x="80"/>
        <n x="36"/>
        <n x="1" s="1"/>
        <n x="28" s="1"/>
        <n x="2" s="1"/>
        <n x="3" s="1"/>
      </t>
    </mdx>
    <mdx n="0" f="v">
      <t c="6" fi="0">
        <n x="81"/>
        <n x="36"/>
        <n x="1" s="1"/>
        <n x="28" s="1"/>
        <n x="2" s="1"/>
        <n x="3" s="1"/>
      </t>
    </mdx>
    <mdx n="0" f="v">
      <t c="6" fi="0">
        <n x="82"/>
        <n x="36"/>
        <n x="1" s="1"/>
        <n x="28" s="1"/>
        <n x="2" s="1"/>
        <n x="3" s="1"/>
      </t>
    </mdx>
    <mdx n="0" f="v">
      <t c="6" fi="0">
        <n x="83"/>
        <n x="36"/>
        <n x="1" s="1"/>
        <n x="28" s="1"/>
        <n x="2" s="1"/>
        <n x="3" s="1"/>
      </t>
    </mdx>
    <mdx n="0" f="v">
      <t c="6" fi="0">
        <n x="84"/>
        <n x="36"/>
        <n x="1" s="1"/>
        <n x="28" s="1"/>
        <n x="2" s="1"/>
        <n x="3" s="1"/>
      </t>
    </mdx>
    <mdx n="0" f="v">
      <t c="6" fi="0">
        <n x="85"/>
        <n x="36"/>
        <n x="1" s="1"/>
        <n x="28" s="1"/>
        <n x="2" s="1"/>
        <n x="3" s="1"/>
      </t>
    </mdx>
    <mdx n="0" f="v">
      <t c="6" fi="0">
        <n x="86"/>
        <n x="36"/>
        <n x="1" s="1"/>
        <n x="28" s="1"/>
        <n x="2" s="1"/>
        <n x="3" s="1"/>
      </t>
    </mdx>
    <mdx n="0" f="v">
      <t c="6" fi="0">
        <n x="88"/>
        <n x="36"/>
        <n x="1" s="1"/>
        <n x="28" s="1"/>
        <n x="2" s="1"/>
        <n x="3" s="1"/>
      </t>
    </mdx>
    <mdx n="0" f="v">
      <t c="6" fi="0">
        <n x="89"/>
        <n x="36"/>
        <n x="1" s="1"/>
        <n x="28" s="1"/>
        <n x="2" s="1"/>
        <n x="3" s="1"/>
      </t>
    </mdx>
    <mdx n="0" f="v">
      <t c="6" fi="0">
        <n x="90"/>
        <n x="36"/>
        <n x="1" s="1"/>
        <n x="28" s="1"/>
        <n x="2" s="1"/>
        <n x="3" s="1"/>
      </t>
    </mdx>
    <mdx n="0" f="v">
      <t c="6" fi="0">
        <n x="91"/>
        <n x="36"/>
        <n x="1" s="1"/>
        <n x="28" s="1"/>
        <n x="2" s="1"/>
        <n x="3" s="1"/>
      </t>
    </mdx>
    <mdx n="0" f="v">
      <t c="6" fi="0">
        <n x="92"/>
        <n x="36"/>
        <n x="1" s="1"/>
        <n x="28" s="1"/>
        <n x="2" s="1"/>
        <n x="3" s="1"/>
      </t>
    </mdx>
    <mdx n="0" f="v">
      <t c="6" fi="0">
        <n x="93"/>
        <n x="36"/>
        <n x="1" s="1"/>
        <n x="28" s="1"/>
        <n x="2" s="1"/>
        <n x="3" s="1"/>
      </t>
    </mdx>
    <mdx n="0" f="v">
      <t c="6" fi="0">
        <n x="94"/>
        <n x="36"/>
        <n x="1" s="1"/>
        <n x="28" s="1"/>
        <n x="2" s="1"/>
        <n x="3" s="1"/>
      </t>
    </mdx>
    <mdx n="0" f="v">
      <t c="6" fi="0">
        <n x="95"/>
        <n x="36"/>
        <n x="1" s="1"/>
        <n x="28" s="1"/>
        <n x="2" s="1"/>
        <n x="3" s="1"/>
      </t>
    </mdx>
    <mdx n="0" f="v">
      <t c="6" fi="0">
        <n x="96"/>
        <n x="36"/>
        <n x="1" s="1"/>
        <n x="28" s="1"/>
        <n x="2" s="1"/>
        <n x="3" s="1"/>
      </t>
    </mdx>
    <mdx n="0" f="v">
      <t c="6" fi="0">
        <n x="97"/>
        <n x="36"/>
        <n x="1" s="1"/>
        <n x="28" s="1"/>
        <n x="2" s="1"/>
        <n x="3" s="1"/>
      </t>
    </mdx>
    <mdx n="0" f="v">
      <t c="6" fi="0">
        <n x="98"/>
        <n x="36"/>
        <n x="1" s="1"/>
        <n x="28" s="1"/>
        <n x="2" s="1"/>
        <n x="3" s="1"/>
      </t>
    </mdx>
    <mdx n="0" f="v">
      <t c="6" fi="0">
        <n x="99"/>
        <n x="36"/>
        <n x="1" s="1"/>
        <n x="28" s="1"/>
        <n x="2" s="1"/>
        <n x="3" s="1"/>
      </t>
    </mdx>
    <mdx n="0" f="v">
      <t c="6" fi="0">
        <n x="100"/>
        <n x="36"/>
        <n x="1" s="1"/>
        <n x="28" s="1"/>
        <n x="2" s="1"/>
        <n x="3" s="1"/>
      </t>
    </mdx>
    <mdx n="0" f="v">
      <t c="6" fi="0">
        <n x="101"/>
        <n x="36"/>
        <n x="1" s="1"/>
        <n x="28" s="1"/>
        <n x="2" s="1"/>
        <n x="3" s="1"/>
      </t>
    </mdx>
    <mdx n="0" f="v">
      <t c="6" fi="0">
        <n x="102"/>
        <n x="36"/>
        <n x="1" s="1"/>
        <n x="28" s="1"/>
        <n x="2" s="1"/>
        <n x="3" s="1"/>
      </t>
    </mdx>
    <mdx n="0" f="v">
      <t c="6" fi="0">
        <n x="103"/>
        <n x="36"/>
        <n x="1" s="1"/>
        <n x="28" s="1"/>
        <n x="2" s="1"/>
        <n x="3" s="1"/>
      </t>
    </mdx>
    <mdx n="0" f="v">
      <t c="6" fi="0">
        <n x="104"/>
        <n x="36"/>
        <n x="1" s="1"/>
        <n x="28" s="1"/>
        <n x="2" s="1"/>
        <n x="3" s="1"/>
      </t>
    </mdx>
    <mdx n="0" f="v">
      <t c="6" fi="0">
        <n x="105"/>
        <n x="36"/>
        <n x="1" s="1"/>
        <n x="28" s="1"/>
        <n x="2" s="1"/>
        <n x="3" s="1"/>
      </t>
    </mdx>
    <mdx n="0" f="v">
      <t c="6" fi="0">
        <n x="106"/>
        <n x="36"/>
        <n x="1" s="1"/>
        <n x="28" s="1"/>
        <n x="2" s="1"/>
        <n x="3" s="1"/>
      </t>
    </mdx>
    <mdx n="0" f="v">
      <t c="6" fi="0">
        <n x="107"/>
        <n x="36"/>
        <n x="1" s="1"/>
        <n x="28" s="1"/>
        <n x="2" s="1"/>
        <n x="3" s="1"/>
      </t>
    </mdx>
    <mdx n="0" f="v">
      <t c="6" fi="0">
        <n x="108"/>
        <n x="36"/>
        <n x="1" s="1"/>
        <n x="28" s="1"/>
        <n x="2" s="1"/>
        <n x="3" s="1"/>
      </t>
    </mdx>
    <mdx n="0" f="v">
      <t c="6" fi="0">
        <n x="109"/>
        <n x="36"/>
        <n x="1" s="1"/>
        <n x="28" s="1"/>
        <n x="2" s="1"/>
        <n x="3" s="1"/>
      </t>
    </mdx>
    <mdx n="0" f="v">
      <t c="6" fi="0">
        <n x="110"/>
        <n x="36"/>
        <n x="1" s="1"/>
        <n x="28" s="1"/>
        <n x="2" s="1"/>
        <n x="3" s="1"/>
      </t>
    </mdx>
    <mdx n="0" f="v">
      <t c="6" fi="0">
        <n x="111"/>
        <n x="36"/>
        <n x="1" s="1"/>
        <n x="28" s="1"/>
        <n x="2" s="1"/>
        <n x="3" s="1"/>
      </t>
    </mdx>
    <mdx n="0" f="v">
      <t c="6" fi="0">
        <n x="112"/>
        <n x="36"/>
        <n x="1" s="1"/>
        <n x="28" s="1"/>
        <n x="2" s="1"/>
        <n x="3" s="1"/>
      </t>
    </mdx>
    <mdx n="0" f="v">
      <t c="6" fi="0">
        <n x="113"/>
        <n x="36"/>
        <n x="1" s="1"/>
        <n x="28" s="1"/>
        <n x="2" s="1"/>
        <n x="3" s="1"/>
      </t>
    </mdx>
    <mdx n="0" f="v">
      <t c="6" fi="0">
        <n x="114"/>
        <n x="36"/>
        <n x="1" s="1"/>
        <n x="28" s="1"/>
        <n x="2" s="1"/>
        <n x="3" s="1"/>
      </t>
    </mdx>
    <mdx n="0" f="v">
      <t c="6" fi="0">
        <n x="115"/>
        <n x="36"/>
        <n x="1" s="1"/>
        <n x="28" s="1"/>
        <n x="2" s="1"/>
        <n x="3" s="1"/>
      </t>
    </mdx>
    <mdx n="0" f="v">
      <t c="6" fi="0">
        <n x="116"/>
        <n x="36"/>
        <n x="1" s="1"/>
        <n x="28" s="1"/>
        <n x="2" s="1"/>
        <n x="3" s="1"/>
      </t>
    </mdx>
    <mdx n="0" f="v">
      <t c="6" fi="0">
        <n x="117"/>
        <n x="36"/>
        <n x="1" s="1"/>
        <n x="28" s="1"/>
        <n x="2" s="1"/>
        <n x="3" s="1"/>
      </t>
    </mdx>
    <mdx n="0" f="v">
      <t c="6" fi="0">
        <n x="118"/>
        <n x="36"/>
        <n x="1" s="1"/>
        <n x="28" s="1"/>
        <n x="2" s="1"/>
        <n x="3" s="1"/>
      </t>
    </mdx>
    <mdx n="0" f="v">
      <t c="6" fi="0">
        <n x="119"/>
        <n x="36"/>
        <n x="1" s="1"/>
        <n x="28" s="1"/>
        <n x="2" s="1"/>
        <n x="3" s="1"/>
      </t>
    </mdx>
    <mdx n="0" f="v">
      <t c="6" fi="0">
        <n x="120"/>
        <n x="36"/>
        <n x="1" s="1"/>
        <n x="28" s="1"/>
        <n x="2" s="1"/>
        <n x="3" s="1"/>
      </t>
    </mdx>
    <mdx n="0" f="v">
      <t c="6" fi="0">
        <n x="121"/>
        <n x="36"/>
        <n x="1" s="1"/>
        <n x="28" s="1"/>
        <n x="2" s="1"/>
        <n x="3" s="1"/>
      </t>
    </mdx>
    <mdx n="0" f="v">
      <t c="6" fi="0">
        <n x="122"/>
        <n x="36"/>
        <n x="1" s="1"/>
        <n x="28" s="1"/>
        <n x="2" s="1"/>
        <n x="3" s="1"/>
      </t>
    </mdx>
    <mdx n="0" f="v">
      <t c="6" fi="0">
        <n x="123"/>
        <n x="36"/>
        <n x="1" s="1"/>
        <n x="28" s="1"/>
        <n x="2" s="1"/>
        <n x="3" s="1"/>
      </t>
    </mdx>
    <mdx n="0" f="v">
      <t c="6" fi="0">
        <n x="124"/>
        <n x="36"/>
        <n x="1" s="1"/>
        <n x="28" s="1"/>
        <n x="2" s="1"/>
        <n x="3" s="1"/>
      </t>
    </mdx>
    <mdx n="0" f="v">
      <t c="6" fi="0">
        <n x="125"/>
        <n x="36"/>
        <n x="1" s="1"/>
        <n x="28" s="1"/>
        <n x="2" s="1"/>
        <n x="3" s="1"/>
      </t>
    </mdx>
    <mdx n="0" f="v">
      <t c="6" fi="0">
        <n x="126"/>
        <n x="36"/>
        <n x="1" s="1"/>
        <n x="28" s="1"/>
        <n x="2" s="1"/>
        <n x="3" s="1"/>
      </t>
    </mdx>
    <mdx n="0" f="v">
      <t c="6" fi="0">
        <n x="127"/>
        <n x="36"/>
        <n x="1" s="1"/>
        <n x="28" s="1"/>
        <n x="2" s="1"/>
        <n x="3" s="1"/>
      </t>
    </mdx>
    <mdx n="0" f="v">
      <t c="6" fi="0">
        <n x="128"/>
        <n x="36"/>
        <n x="1" s="1"/>
        <n x="28" s="1"/>
        <n x="2" s="1"/>
        <n x="3" s="1"/>
      </t>
    </mdx>
    <mdx n="0" f="v">
      <t c="6" fi="0">
        <n x="129"/>
        <n x="36"/>
        <n x="1" s="1"/>
        <n x="28" s="1"/>
        <n x="2" s="1"/>
        <n x="3" s="1"/>
      </t>
    </mdx>
    <mdx n="0" f="v">
      <t c="6" fi="0">
        <n x="130"/>
        <n x="36"/>
        <n x="1" s="1"/>
        <n x="28" s="1"/>
        <n x="2" s="1"/>
        <n x="3" s="1"/>
      </t>
    </mdx>
    <mdx n="0" f="v">
      <t c="6" fi="0">
        <n x="131"/>
        <n x="36"/>
        <n x="1" s="1"/>
        <n x="28" s="1"/>
        <n x="2" s="1"/>
        <n x="3" s="1"/>
      </t>
    </mdx>
    <mdx n="0" f="v">
      <t c="6" fi="0">
        <n x="132"/>
        <n x="36"/>
        <n x="1" s="1"/>
        <n x="28" s="1"/>
        <n x="2" s="1"/>
        <n x="3" s="1"/>
      </t>
    </mdx>
    <mdx n="0" f="v">
      <t c="6" fi="0">
        <n x="133"/>
        <n x="36"/>
        <n x="1" s="1"/>
        <n x="28" s="1"/>
        <n x="2" s="1"/>
        <n x="3" s="1"/>
      </t>
    </mdx>
    <mdx n="0" f="v">
      <t c="6" fi="0">
        <n x="134"/>
        <n x="36"/>
        <n x="1" s="1"/>
        <n x="28" s="1"/>
        <n x="2" s="1"/>
        <n x="3" s="1"/>
      </t>
    </mdx>
    <mdx n="0" f="v">
      <t c="6" fi="0">
        <n x="135"/>
        <n x="36"/>
        <n x="1" s="1"/>
        <n x="28" s="1"/>
        <n x="2" s="1"/>
        <n x="3" s="1"/>
      </t>
    </mdx>
    <mdx n="0" f="v">
      <t c="6" fi="0">
        <n x="136"/>
        <n x="36"/>
        <n x="1" s="1"/>
        <n x="28" s="1"/>
        <n x="2" s="1"/>
        <n x="3" s="1"/>
      </t>
    </mdx>
    <mdx n="0" f="v">
      <t c="6" fi="0">
        <n x="137"/>
        <n x="36"/>
        <n x="1" s="1"/>
        <n x="28" s="1"/>
        <n x="2" s="1"/>
        <n x="3" s="1"/>
      </t>
    </mdx>
    <mdx n="0" f="v">
      <t c="6" fi="0">
        <n x="138"/>
        <n x="36"/>
        <n x="1" s="1"/>
        <n x="28" s="1"/>
        <n x="2" s="1"/>
        <n x="3" s="1"/>
      </t>
    </mdx>
    <mdx n="0" f="v">
      <t c="6" fi="0">
        <n x="139"/>
        <n x="36"/>
        <n x="1" s="1"/>
        <n x="28" s="1"/>
        <n x="2" s="1"/>
        <n x="3" s="1"/>
      </t>
    </mdx>
    <mdx n="0" f="v">
      <t c="6" fi="0">
        <n x="140"/>
        <n x="36"/>
        <n x="1" s="1"/>
        <n x="28" s="1"/>
        <n x="2" s="1"/>
        <n x="3" s="1"/>
      </t>
    </mdx>
    <mdx n="0" f="v">
      <t c="6" fi="0">
        <n x="141"/>
        <n x="36"/>
        <n x="1" s="1"/>
        <n x="28" s="1"/>
        <n x="2" s="1"/>
        <n x="3" s="1"/>
      </t>
    </mdx>
    <mdx n="0" f="v">
      <t c="6" fi="0">
        <n x="142"/>
        <n x="36"/>
        <n x="1" s="1"/>
        <n x="28" s="1"/>
        <n x="2" s="1"/>
        <n x="3" s="1"/>
      </t>
    </mdx>
    <mdx n="0" f="v">
      <t c="6" fi="0">
        <n x="143"/>
        <n x="36"/>
        <n x="1" s="1"/>
        <n x="28" s="1"/>
        <n x="2" s="1"/>
        <n x="3" s="1"/>
      </t>
    </mdx>
    <mdx n="0" f="v">
      <t c="6" fi="0">
        <n x="144"/>
        <n x="36"/>
        <n x="1" s="1"/>
        <n x="28" s="1"/>
        <n x="2" s="1"/>
        <n x="3" s="1"/>
      </t>
    </mdx>
    <mdx n="0" f="v">
      <t c="6" fi="0">
        <n x="145"/>
        <n x="36"/>
        <n x="1" s="1"/>
        <n x="28" s="1"/>
        <n x="2" s="1"/>
        <n x="3" s="1"/>
      </t>
    </mdx>
    <mdx n="0" f="v">
      <t c="6" fi="0">
        <n x="146"/>
        <n x="36"/>
        <n x="1" s="1"/>
        <n x="28" s="1"/>
        <n x="2" s="1"/>
        <n x="3" s="1"/>
      </t>
    </mdx>
    <mdx n="0" f="v">
      <t c="2" si="25">
        <n x="54"/>
        <n x="24"/>
      </t>
    </mdx>
    <mdx n="0" f="v">
      <t c="2" fi="0">
        <n x="54"/>
        <n x="36"/>
      </t>
    </mdx>
    <mdx n="0" f="v">
      <t c="2" si="25">
        <n x="56"/>
        <n x="24"/>
      </t>
    </mdx>
    <mdx n="0" f="v">
      <t c="2" fi="0">
        <n x="56"/>
        <n x="36"/>
      </t>
    </mdx>
    <mdx n="0" f="v">
      <t c="2" si="25">
        <n x="58"/>
        <n x="24"/>
      </t>
    </mdx>
    <mdx n="0" f="v">
      <t c="2" fi="0">
        <n x="58"/>
        <n x="36"/>
      </t>
    </mdx>
    <mdx n="0" f="v">
      <t c="2" si="25">
        <n x="60"/>
        <n x="24"/>
      </t>
    </mdx>
    <mdx n="0" f="v">
      <t c="2" fi="0">
        <n x="60"/>
        <n x="36"/>
      </t>
    </mdx>
    <mdx n="0" f="v">
      <t c="2" si="25">
        <n x="62"/>
        <n x="24"/>
      </t>
    </mdx>
    <mdx n="0" f="v">
      <t c="2" fi="0">
        <n x="62"/>
        <n x="36"/>
      </t>
    </mdx>
    <mdx n="0" f="v">
      <t c="2" si="25">
        <n x="64"/>
        <n x="24"/>
      </t>
    </mdx>
    <mdx n="0" f="v">
      <t c="2" fi="0">
        <n x="64"/>
        <n x="36"/>
      </t>
    </mdx>
    <mdx n="0" f="v">
      <t c="2" si="25">
        <n x="66"/>
        <n x="24"/>
      </t>
    </mdx>
    <mdx n="0" f="v">
      <t c="2" fi="0">
        <n x="66"/>
        <n x="36"/>
      </t>
    </mdx>
    <mdx n="0" f="v">
      <t c="2" si="25">
        <n x="68"/>
        <n x="24"/>
      </t>
    </mdx>
    <mdx n="0" f="v">
      <t c="2" fi="0">
        <n x="68"/>
        <n x="36"/>
      </t>
    </mdx>
    <mdx n="0" f="v">
      <t c="2" fi="0">
        <n x="146"/>
        <n x="36"/>
      </t>
    </mdx>
    <mdx n="0" f="v">
      <t c="2" fi="0">
        <n x="86"/>
        <n x="36"/>
      </t>
    </mdx>
    <mdx n="0" f="v">
      <t c="2" fi="0">
        <n x="145"/>
        <n x="36"/>
      </t>
    </mdx>
    <mdx n="0" f="v">
      <t c="2" fi="0">
        <n x="85"/>
        <n x="36"/>
      </t>
    </mdx>
    <mdx n="0" f="v">
      <t c="2" fi="0">
        <n x="144"/>
        <n x="36"/>
      </t>
    </mdx>
    <mdx n="0" f="v">
      <t c="2" fi="0">
        <n x="84"/>
        <n x="36"/>
      </t>
    </mdx>
    <mdx n="0" f="v">
      <t c="2" fi="0">
        <n x="83"/>
        <n x="36"/>
      </t>
    </mdx>
    <mdx n="0" f="v">
      <t c="2" fi="0">
        <n x="143"/>
        <n x="36"/>
      </t>
    </mdx>
    <mdx n="0" f="v">
      <t c="2" fi="0">
        <n x="82"/>
        <n x="36"/>
      </t>
    </mdx>
    <mdx n="0" f="v">
      <t c="2" fi="0">
        <n x="142"/>
        <n x="36"/>
      </t>
    </mdx>
    <mdx n="0" f="v">
      <t c="2" fi="0">
        <n x="81"/>
        <n x="36"/>
      </t>
    </mdx>
    <mdx n="0" f="v">
      <t c="2" fi="0">
        <n x="141"/>
        <n x="36"/>
      </t>
    </mdx>
    <mdx n="0" f="v">
      <t c="2" fi="0">
        <n x="140"/>
        <n x="36"/>
      </t>
    </mdx>
    <mdx n="0" f="v">
      <t c="2" fi="0">
        <n x="80"/>
        <n x="36"/>
      </t>
    </mdx>
    <mdx n="0" f="v">
      <t c="2" fi="0">
        <n x="139"/>
        <n x="36"/>
      </t>
    </mdx>
    <mdx n="0" f="v">
      <t c="2" fi="0">
        <n x="79"/>
        <n x="36"/>
      </t>
    </mdx>
    <mdx n="0" f="v">
      <t c="2" fi="0">
        <n x="78"/>
        <n x="36"/>
      </t>
    </mdx>
    <mdx n="0" f="v">
      <t c="2" fi="0">
        <n x="138"/>
        <n x="36"/>
      </t>
    </mdx>
    <mdx n="0" f="v">
      <t c="2" fi="0">
        <n x="77"/>
        <n x="36"/>
      </t>
    </mdx>
    <mdx n="0" f="v">
      <t c="2" fi="0">
        <n x="137"/>
        <n x="36"/>
      </t>
    </mdx>
    <mdx n="0" f="v">
      <t c="2" fi="0">
        <n x="136"/>
        <n x="36"/>
      </t>
    </mdx>
    <mdx n="0" f="v">
      <t c="2" fi="0">
        <n x="76"/>
        <n x="36"/>
      </t>
    </mdx>
    <mdx n="0" f="v">
      <t c="2" fi="0">
        <n x="135"/>
        <n x="36"/>
      </t>
    </mdx>
    <mdx n="0" f="v">
      <t c="2" fi="0">
        <n x="75"/>
        <n x="36"/>
      </t>
    </mdx>
    <mdx n="0" f="v">
      <t c="2" fi="0">
        <n x="134"/>
        <n x="36"/>
      </t>
    </mdx>
    <mdx n="0" f="v">
      <t c="2" fi="0">
        <n x="74"/>
        <n x="36"/>
      </t>
    </mdx>
    <mdx n="0" f="v">
      <t c="2" fi="0">
        <n x="133"/>
        <n x="36"/>
      </t>
    </mdx>
    <mdx n="0" f="v">
      <t c="2" fi="0">
        <n x="73"/>
        <n x="36"/>
      </t>
    </mdx>
    <mdx n="0" f="v">
      <t c="2" fi="0">
        <n x="132"/>
        <n x="36"/>
      </t>
    </mdx>
    <mdx n="0" f="v">
      <t c="2" fi="0">
        <n x="72"/>
        <n x="36"/>
      </t>
    </mdx>
    <mdx n="0" f="v">
      <t c="2" fi="0">
        <n x="131"/>
        <n x="36"/>
      </t>
    </mdx>
    <mdx n="0" f="v">
      <t c="2" fi="0">
        <n x="130"/>
        <n x="36"/>
      </t>
    </mdx>
    <mdx n="0" f="v">
      <t c="2" fi="0">
        <n x="71"/>
        <n x="36"/>
      </t>
    </mdx>
    <mdx n="0" f="v">
      <t c="2" fi="0">
        <n x="129"/>
        <n x="36"/>
      </t>
    </mdx>
    <mdx n="0" f="v">
      <t c="2" fi="0">
        <n x="128"/>
        <n x="36"/>
      </t>
    </mdx>
    <mdx n="0" f="v">
      <t c="2" fi="0">
        <n x="127"/>
        <n x="36"/>
      </t>
    </mdx>
    <mdx n="0" f="v">
      <t c="2" fi="0">
        <n x="126"/>
        <n x="36"/>
      </t>
    </mdx>
    <mdx n="0" f="v">
      <t c="2" fi="0">
        <n x="70"/>
        <n x="36"/>
      </t>
    </mdx>
    <mdx n="0" f="v">
      <t c="2" fi="0">
        <n x="52"/>
        <n x="36"/>
      </t>
    </mdx>
    <mdx n="0" f="v">
      <t c="2" fi="0">
        <n x="51"/>
        <n x="36"/>
      </t>
    </mdx>
    <mdx n="0" f="v">
      <t c="2" fi="0">
        <n x="50"/>
        <n x="36"/>
      </t>
    </mdx>
    <mdx n="0" f="v">
      <t c="2" fi="0">
        <n x="49"/>
        <n x="36"/>
      </t>
    </mdx>
    <mdx n="0" f="v">
      <t c="2" fi="0">
        <n x="48"/>
        <n x="36"/>
      </t>
    </mdx>
    <mdx n="0" f="v">
      <t c="2" fi="0">
        <n x="47"/>
        <n x="36"/>
      </t>
    </mdx>
    <mdx n="0" f="v">
      <t c="2" fi="0">
        <n x="46"/>
        <n x="36"/>
      </t>
    </mdx>
    <mdx n="0" f="v">
      <t c="2" fi="0">
        <n x="45"/>
        <n x="36"/>
      </t>
    </mdx>
    <mdx n="0" f="v">
      <t c="2" fi="0">
        <n x="44"/>
        <n x="36"/>
      </t>
    </mdx>
    <mdx n="0" f="v">
      <t c="2" fi="0">
        <n x="43"/>
        <n x="36"/>
      </t>
    </mdx>
    <mdx n="0" f="v">
      <t c="2" fi="0">
        <n x="42"/>
        <n x="36"/>
      </t>
    </mdx>
    <mdx n="0" f="v">
      <t c="2" fi="0">
        <n x="41"/>
        <n x="36"/>
      </t>
    </mdx>
    <mdx n="0" f="v">
      <t c="2" fi="0">
        <n x="40"/>
        <n x="36"/>
      </t>
    </mdx>
    <mdx n="0" f="v">
      <t c="2" fi="0">
        <n x="39"/>
        <n x="36"/>
      </t>
    </mdx>
    <mdx n="0" f="v">
      <t c="2" fi="0">
        <n x="38"/>
        <n x="36"/>
      </t>
    </mdx>
    <mdx n="0" f="v">
      <t c="2" fi="0">
        <n x="37"/>
        <n x="36"/>
      </t>
    </mdx>
    <mdx n="0" f="v">
      <t c="2" si="25">
        <n x="53"/>
        <n x="24"/>
      </t>
    </mdx>
    <mdx n="0" f="v">
      <t c="2" fi="0">
        <n x="53"/>
        <n x="36"/>
      </t>
    </mdx>
    <mdx n="0" f="v">
      <t c="2" si="25">
        <n x="57"/>
        <n x="24"/>
      </t>
    </mdx>
    <mdx n="0" f="v">
      <t c="2" fi="0">
        <n x="57"/>
        <n x="36"/>
      </t>
    </mdx>
    <mdx n="0" f="v">
      <t c="2" si="25">
        <n x="61"/>
        <n x="24"/>
      </t>
    </mdx>
    <mdx n="0" f="v">
      <t c="2" fi="0">
        <n x="61"/>
        <n x="36"/>
      </t>
    </mdx>
    <mdx n="0" f="v">
      <t c="2" si="25">
        <n x="65"/>
        <n x="24"/>
      </t>
    </mdx>
    <mdx n="0" f="v">
      <t c="2" fi="0">
        <n x="65"/>
        <n x="36"/>
      </t>
    </mdx>
    <mdx n="0" f="v">
      <t c="2" si="25">
        <n x="69"/>
        <n x="24"/>
      </t>
    </mdx>
    <mdx n="0" f="v">
      <t c="2" fi="0">
        <n x="69"/>
        <n x="36"/>
      </t>
    </mdx>
    <mdx n="0" f="v">
      <t c="2" si="25">
        <n x="89"/>
        <n x="24"/>
      </t>
    </mdx>
    <mdx n="0" f="v">
      <t c="2" fi="0">
        <n x="89"/>
        <n x="36"/>
      </t>
    </mdx>
    <mdx n="0" f="v">
      <t c="2" si="25">
        <n x="91"/>
        <n x="24"/>
      </t>
    </mdx>
    <mdx n="0" f="v">
      <t c="2" fi="0">
        <n x="91"/>
        <n x="36"/>
      </t>
    </mdx>
    <mdx n="0" f="v">
      <t c="2" si="25">
        <n x="93"/>
        <n x="24"/>
      </t>
    </mdx>
    <mdx n="0" f="v">
      <t c="2" fi="0">
        <n x="93"/>
        <n x="36"/>
      </t>
    </mdx>
    <mdx n="0" f="v">
      <t c="2" si="25">
        <n x="95"/>
        <n x="24"/>
      </t>
    </mdx>
    <mdx n="0" f="v">
      <t c="2" fi="0">
        <n x="95"/>
        <n x="36"/>
      </t>
    </mdx>
    <mdx n="0" f="v">
      <t c="2" si="25">
        <n x="97"/>
        <n x="24"/>
      </t>
    </mdx>
    <mdx n="0" f="v">
      <t c="2" fi="0">
        <n x="97"/>
        <n x="36"/>
      </t>
    </mdx>
    <mdx n="0" f="v">
      <t c="2" si="25">
        <n x="99"/>
        <n x="24"/>
      </t>
    </mdx>
    <mdx n="0" f="v">
      <t c="2" fi="0">
        <n x="99"/>
        <n x="36"/>
      </t>
    </mdx>
    <mdx n="0" f="v">
      <t c="2" si="25">
        <n x="101"/>
        <n x="24"/>
      </t>
    </mdx>
    <mdx n="0" f="v">
      <t c="2" fi="0">
        <n x="101"/>
        <n x="36"/>
      </t>
    </mdx>
    <mdx n="0" f="v">
      <t c="2" si="25">
        <n x="103"/>
        <n x="24"/>
      </t>
    </mdx>
    <mdx n="0" f="v">
      <t c="2" fi="0">
        <n x="103"/>
        <n x="36"/>
      </t>
    </mdx>
    <mdx n="0" f="v">
      <t c="2" si="25">
        <n x="105"/>
        <n x="24"/>
      </t>
    </mdx>
    <mdx n="0" f="v">
      <t c="2" fi="0">
        <n x="105"/>
        <n x="36"/>
      </t>
    </mdx>
    <mdx n="0" f="v">
      <t c="2" si="25">
        <n x="107"/>
        <n x="24"/>
      </t>
    </mdx>
    <mdx n="0" f="v">
      <t c="2" fi="0">
        <n x="107"/>
        <n x="36"/>
      </t>
    </mdx>
    <mdx n="0" f="v">
      <t c="2" si="25">
        <n x="109"/>
        <n x="24"/>
      </t>
    </mdx>
    <mdx n="0" f="v">
      <t c="2" fi="0">
        <n x="109"/>
        <n x="36"/>
      </t>
    </mdx>
    <mdx n="0" f="v">
      <t c="2" si="25">
        <n x="111"/>
        <n x="24"/>
      </t>
    </mdx>
    <mdx n="0" f="v">
      <t c="2" fi="0">
        <n x="111"/>
        <n x="36"/>
      </t>
    </mdx>
    <mdx n="0" f="v">
      <t c="2" si="25">
        <n x="113"/>
        <n x="24"/>
      </t>
    </mdx>
    <mdx n="0" f="v">
      <t c="2" fi="0">
        <n x="113"/>
        <n x="36"/>
      </t>
    </mdx>
    <mdx n="0" f="v">
      <t c="2" si="25">
        <n x="115"/>
        <n x="24"/>
      </t>
    </mdx>
    <mdx n="0" f="v">
      <t c="2" fi="0">
        <n x="115"/>
        <n x="36"/>
      </t>
    </mdx>
    <mdx n="0" f="v">
      <t c="2" si="25">
        <n x="117"/>
        <n x="24"/>
      </t>
    </mdx>
    <mdx n="0" f="v">
      <t c="2" fi="0">
        <n x="117"/>
        <n x="36"/>
      </t>
    </mdx>
    <mdx n="0" f="v">
      <t c="2" si="25">
        <n x="119"/>
        <n x="24"/>
      </t>
    </mdx>
    <mdx n="0" f="v">
      <t c="2" fi="0">
        <n x="119"/>
        <n x="36"/>
      </t>
    </mdx>
    <mdx n="0" f="v">
      <t c="2" si="25">
        <n x="121"/>
        <n x="24"/>
      </t>
    </mdx>
    <mdx n="0" f="v">
      <t c="2" fi="0">
        <n x="121"/>
        <n x="36"/>
      </t>
    </mdx>
    <mdx n="0" f="v">
      <t c="2" si="25">
        <n x="123"/>
        <n x="24"/>
      </t>
    </mdx>
    <mdx n="0" f="v">
      <t c="2" fi="0">
        <n x="123"/>
        <n x="36"/>
      </t>
    </mdx>
    <mdx n="0" f="v">
      <t c="2" si="25">
        <n x="125"/>
        <n x="24"/>
      </t>
    </mdx>
    <mdx n="0" f="v">
      <t c="2" fi="0">
        <n x="125"/>
        <n x="36"/>
      </t>
    </mdx>
    <mdx n="0" f="v">
      <t c="2" si="25">
        <n x="55"/>
        <n x="24"/>
      </t>
    </mdx>
    <mdx n="0" f="v">
      <t c="2" fi="0">
        <n x="55"/>
        <n x="36"/>
      </t>
    </mdx>
    <mdx n="0" f="v">
      <t c="2" si="25">
        <n x="59"/>
        <n x="24"/>
      </t>
    </mdx>
    <mdx n="0" f="v">
      <t c="2" fi="0">
        <n x="59"/>
        <n x="36"/>
      </t>
    </mdx>
    <mdx n="0" f="v">
      <t c="2" si="25">
        <n x="63"/>
        <n x="24"/>
      </t>
    </mdx>
    <mdx n="0" f="v">
      <t c="2" fi="0">
        <n x="63"/>
        <n x="36"/>
      </t>
    </mdx>
    <mdx n="0" f="v">
      <t c="2" si="25">
        <n x="67"/>
        <n x="24"/>
      </t>
    </mdx>
    <mdx n="0" f="v">
      <t c="2" fi="0">
        <n x="67"/>
        <n x="36"/>
      </t>
    </mdx>
    <mdx n="0" f="v">
      <t c="2" si="25">
        <n x="88"/>
        <n x="24"/>
      </t>
    </mdx>
    <mdx n="0" f="v">
      <t c="2" fi="0">
        <n x="88"/>
        <n x="36"/>
      </t>
    </mdx>
    <mdx n="0" f="v">
      <t c="2" si="25">
        <n x="90"/>
        <n x="24"/>
      </t>
    </mdx>
    <mdx n="0" f="v">
      <t c="2" fi="0">
        <n x="90"/>
        <n x="36"/>
      </t>
    </mdx>
    <mdx n="0" f="v">
      <t c="2" si="25">
        <n x="92"/>
        <n x="24"/>
      </t>
    </mdx>
    <mdx n="0" f="v">
      <t c="2" fi="0">
        <n x="92"/>
        <n x="36"/>
      </t>
    </mdx>
    <mdx n="0" f="v">
      <t c="2" si="25">
        <n x="94"/>
        <n x="24"/>
      </t>
    </mdx>
    <mdx n="0" f="v">
      <t c="2" fi="0">
        <n x="94"/>
        <n x="36"/>
      </t>
    </mdx>
    <mdx n="0" f="v">
      <t c="2" si="25">
        <n x="96"/>
        <n x="24"/>
      </t>
    </mdx>
    <mdx n="0" f="v">
      <t c="2" fi="0">
        <n x="96"/>
        <n x="36"/>
      </t>
    </mdx>
    <mdx n="0" f="v">
      <t c="2" si="25">
        <n x="98"/>
        <n x="24"/>
      </t>
    </mdx>
    <mdx n="0" f="v">
      <t c="2" fi="0">
        <n x="98"/>
        <n x="36"/>
      </t>
    </mdx>
    <mdx n="0" f="v">
      <t c="2" si="25">
        <n x="100"/>
        <n x="24"/>
      </t>
    </mdx>
    <mdx n="0" f="v">
      <t c="2" fi="0">
        <n x="100"/>
        <n x="36"/>
      </t>
    </mdx>
    <mdx n="0" f="v">
      <t c="2" si="25">
        <n x="102"/>
        <n x="24"/>
      </t>
    </mdx>
    <mdx n="0" f="v">
      <t c="2" fi="0">
        <n x="102"/>
        <n x="36"/>
      </t>
    </mdx>
    <mdx n="0" f="v">
      <t c="2" si="25">
        <n x="104"/>
        <n x="24"/>
      </t>
    </mdx>
    <mdx n="0" f="v">
      <t c="2" fi="0">
        <n x="104"/>
        <n x="36"/>
      </t>
    </mdx>
    <mdx n="0" f="v">
      <t c="2" si="25">
        <n x="106"/>
        <n x="24"/>
      </t>
    </mdx>
    <mdx n="0" f="v">
      <t c="2" fi="0">
        <n x="106"/>
        <n x="36"/>
      </t>
    </mdx>
    <mdx n="0" f="v">
      <t c="2" si="25">
        <n x="108"/>
        <n x="24"/>
      </t>
    </mdx>
    <mdx n="0" f="v">
      <t c="2" fi="0">
        <n x="108"/>
        <n x="36"/>
      </t>
    </mdx>
    <mdx n="0" f="v">
      <t c="2" si="25">
        <n x="110"/>
        <n x="24"/>
      </t>
    </mdx>
    <mdx n="0" f="v">
      <t c="2" fi="0">
        <n x="110"/>
        <n x="36"/>
      </t>
    </mdx>
    <mdx n="0" f="v">
      <t c="2" si="25">
        <n x="112"/>
        <n x="24"/>
      </t>
    </mdx>
    <mdx n="0" f="v">
      <t c="2" fi="0">
        <n x="112"/>
        <n x="36"/>
      </t>
    </mdx>
    <mdx n="0" f="v">
      <t c="2" si="25">
        <n x="114"/>
        <n x="24"/>
      </t>
    </mdx>
    <mdx n="0" f="v">
      <t c="2" fi="0">
        <n x="114"/>
        <n x="36"/>
      </t>
    </mdx>
    <mdx n="0" f="v">
      <t c="2" si="25">
        <n x="116"/>
        <n x="24"/>
      </t>
    </mdx>
    <mdx n="0" f="v">
      <t c="2" fi="0">
        <n x="116"/>
        <n x="36"/>
      </t>
    </mdx>
    <mdx n="0" f="v">
      <t c="2" si="25">
        <n x="118"/>
        <n x="24"/>
      </t>
    </mdx>
    <mdx n="0" f="v">
      <t c="2" fi="0">
        <n x="118"/>
        <n x="36"/>
      </t>
    </mdx>
    <mdx n="0" f="v">
      <t c="2" si="25">
        <n x="120"/>
        <n x="24"/>
      </t>
    </mdx>
    <mdx n="0" f="v">
      <t c="2" fi="0">
        <n x="120"/>
        <n x="36"/>
      </t>
    </mdx>
    <mdx n="0" f="v">
      <t c="2" si="25">
        <n x="122"/>
        <n x="24"/>
      </t>
    </mdx>
    <mdx n="0" f="v">
      <t c="2" fi="0">
        <n x="122"/>
        <n x="36"/>
      </t>
    </mdx>
    <mdx n="0" f="v">
      <t c="2" si="25">
        <n x="124"/>
        <n x="24"/>
      </t>
    </mdx>
    <mdx n="0" f="v">
      <t c="2" fi="0">
        <n x="124"/>
        <n x="36"/>
      </t>
    </mdx>
    <mdx n="0" f="v">
      <t c="2" si="25">
        <n x="146"/>
        <n x="24"/>
      </t>
    </mdx>
    <mdx n="0" f="v">
      <t c="2" si="25">
        <n x="145"/>
        <n x="24"/>
      </t>
    </mdx>
    <mdx n="0" f="v">
      <t c="2" si="25">
        <n x="144"/>
        <n x="24"/>
      </t>
    </mdx>
    <mdx n="0" f="v">
      <t c="2" si="25">
        <n x="83"/>
        <n x="24"/>
      </t>
    </mdx>
    <mdx n="0" f="v">
      <t c="2" si="25">
        <n x="82"/>
        <n x="24"/>
      </t>
    </mdx>
    <mdx n="0" f="v">
      <t c="2" si="25">
        <n x="81"/>
        <n x="24"/>
      </t>
    </mdx>
    <mdx n="0" f="v">
      <t c="2" si="25">
        <n x="140"/>
        <n x="24"/>
      </t>
    </mdx>
    <mdx n="0" f="v">
      <t c="2" si="25">
        <n x="139"/>
        <n x="24"/>
      </t>
    </mdx>
    <mdx n="0" f="v">
      <t c="2" si="25">
        <n x="78"/>
        <n x="24"/>
      </t>
    </mdx>
    <mdx n="0" f="v">
      <t c="2" si="25">
        <n x="77"/>
        <n x="24"/>
      </t>
    </mdx>
    <mdx n="0" f="v">
      <t c="2" si="25">
        <n x="136"/>
        <n x="24"/>
      </t>
    </mdx>
    <mdx n="0" f="v">
      <t c="2" si="25">
        <n x="135"/>
        <n x="24"/>
      </t>
    </mdx>
    <mdx n="0" f="v">
      <t c="2" si="25">
        <n x="134"/>
        <n x="24"/>
      </t>
    </mdx>
    <mdx n="0" f="v">
      <t c="2" si="25">
        <n x="133"/>
        <n x="24"/>
      </t>
    </mdx>
    <mdx n="0" f="v">
      <t c="2" si="25">
        <n x="132"/>
        <n x="24"/>
      </t>
    </mdx>
    <mdx n="0" f="v">
      <t c="2" si="25">
        <n x="86"/>
        <n x="24"/>
      </t>
    </mdx>
    <mdx n="0" f="v">
      <t c="2" si="25">
        <n x="85"/>
        <n x="24"/>
      </t>
    </mdx>
    <mdx n="0" f="v">
      <t c="2" si="25">
        <n x="84"/>
        <n x="24"/>
      </t>
    </mdx>
    <mdx n="0" f="v">
      <t c="2" si="25">
        <n x="143"/>
        <n x="24"/>
      </t>
    </mdx>
    <mdx n="0" f="v">
      <t c="2" si="25">
        <n x="142"/>
        <n x="24"/>
      </t>
    </mdx>
    <mdx n="0" f="v">
      <t c="2" si="25">
        <n x="141"/>
        <n x="24"/>
      </t>
    </mdx>
    <mdx n="0" f="v">
      <t c="2" si="25">
        <n x="80"/>
        <n x="24"/>
      </t>
    </mdx>
    <mdx n="0" f="v">
      <t c="2" si="25">
        <n x="79"/>
        <n x="24"/>
      </t>
    </mdx>
    <mdx n="0" f="v">
      <t c="2" si="25">
        <n x="138"/>
        <n x="24"/>
      </t>
    </mdx>
    <mdx n="0" f="v">
      <t c="2" si="25">
        <n x="137"/>
        <n x="24"/>
      </t>
    </mdx>
    <mdx n="0" f="v">
      <t c="2" si="25">
        <n x="76"/>
        <n x="24"/>
      </t>
    </mdx>
    <mdx n="0" f="v">
      <t c="2" si="25">
        <n x="75"/>
        <n x="24"/>
      </t>
    </mdx>
    <mdx n="0" f="v">
      <t c="2" si="25">
        <n x="74"/>
        <n x="24"/>
      </t>
    </mdx>
    <mdx n="0" f="v">
      <t c="2" si="25">
        <n x="73"/>
        <n x="24"/>
      </t>
    </mdx>
    <mdx n="0" f="v">
      <t c="2" si="25">
        <n x="72"/>
        <n x="24"/>
      </t>
    </mdx>
    <mdx n="0" f="v">
      <t c="2" si="25">
        <n x="131"/>
        <n x="24"/>
      </t>
    </mdx>
    <mdx n="0" f="v">
      <t c="2" si="25">
        <n x="130"/>
        <n x="24"/>
      </t>
    </mdx>
    <mdx n="0" f="v">
      <t c="2" si="25">
        <n x="71"/>
        <n x="24"/>
      </t>
    </mdx>
    <mdx n="0" f="v">
      <t c="2" si="25">
        <n x="129"/>
        <n x="24"/>
      </t>
    </mdx>
    <mdx n="0" f="v">
      <t c="2" si="25">
        <n x="128"/>
        <n x="24"/>
      </t>
    </mdx>
    <mdx n="0" f="v">
      <t c="2" si="25">
        <n x="127"/>
        <n x="24"/>
      </t>
    </mdx>
    <mdx n="0" f="v">
      <t c="2" si="25">
        <n x="126"/>
        <n x="24"/>
      </t>
    </mdx>
    <mdx n="0" f="v">
      <t c="2" si="25">
        <n x="70"/>
        <n x="24"/>
      </t>
    </mdx>
    <mdx n="0" f="v">
      <t c="2" si="25">
        <n x="52"/>
        <n x="24"/>
      </t>
    </mdx>
    <mdx n="0" f="v">
      <t c="2" si="25">
        <n x="51"/>
        <n x="24"/>
      </t>
    </mdx>
    <mdx n="0" f="v">
      <t c="2" si="25">
        <n x="50"/>
        <n x="24"/>
      </t>
    </mdx>
    <mdx n="0" f="v">
      <t c="2" si="25">
        <n x="49"/>
        <n x="24"/>
      </t>
    </mdx>
    <mdx n="0" f="v">
      <t c="2" si="25">
        <n x="48"/>
        <n x="24"/>
      </t>
    </mdx>
    <mdx n="0" f="v">
      <t c="2" si="25">
        <n x="47"/>
        <n x="24"/>
      </t>
    </mdx>
    <mdx n="0" f="v">
      <t c="2" si="25">
        <n x="46"/>
        <n x="24"/>
      </t>
    </mdx>
    <mdx n="0" f="v">
      <t c="2" si="25">
        <n x="45"/>
        <n x="24"/>
      </t>
    </mdx>
    <mdx n="0" f="v">
      <t c="2" si="25">
        <n x="44"/>
        <n x="24"/>
      </t>
    </mdx>
    <mdx n="0" f="v">
      <t c="2" si="25">
        <n x="43"/>
        <n x="24"/>
      </t>
    </mdx>
    <mdx n="0" f="v">
      <t c="2" si="25">
        <n x="42"/>
        <n x="24"/>
      </t>
    </mdx>
    <mdx n="0" f="v">
      <t c="2" si="25">
        <n x="41"/>
        <n x="24"/>
      </t>
    </mdx>
    <mdx n="0" f="v">
      <t c="2" si="25">
        <n x="40"/>
        <n x="24"/>
      </t>
    </mdx>
    <mdx n="0" f="v">
      <t c="2" si="25">
        <n x="39"/>
        <n x="24"/>
      </t>
    </mdx>
    <mdx n="0" f="v">
      <t c="2" si="25">
        <n x="38"/>
        <n x="24"/>
      </t>
    </mdx>
    <mdx n="0" f="v">
      <t c="2" si="25">
        <n x="37"/>
        <n x="24"/>
      </t>
    </mdx>
    <mdx n="0" f="v">
      <t c="5" fi="0">
        <n x="36"/>
        <n x="1" s="1"/>
        <n x="28" s="1"/>
        <n x="2" s="1"/>
        <n x="3" s="1"/>
      </t>
    </mdx>
    <mdx n="0" f="m">
      <t c="1">
        <n x="147"/>
      </t>
    </mdx>
    <mdx n="0" f="v">
      <t c="5" si="25">
        <n x="147"/>
        <n x="1" s="1"/>
        <n x="28" s="1"/>
        <n x="2" s="1"/>
        <n x="3" s="1"/>
      </t>
    </mdx>
    <mdx n="0" f="m">
      <t c="1">
        <n x="148"/>
      </t>
    </mdx>
    <mdx n="0" f="v">
      <t c="5" si="149">
        <n x="148"/>
        <n x="1" s="1"/>
        <n x="28" s="1"/>
        <n x="2" s="1"/>
        <n x="3" s="1"/>
      </t>
    </mdx>
    <mdx n="0" f="v">
      <t c="5" si="25">
        <n x="24"/>
        <n x="1" s="1"/>
        <n x="28" s="1"/>
        <n x="2" s="1"/>
        <n x="3" s="1"/>
      </t>
    </mdx>
    <mdx n="0" f="v">
      <t c="6" si="25">
        <n x="46"/>
        <n x="87"/>
        <n x="1" s="1"/>
        <n x="28" s="1"/>
        <n x="2" s="1"/>
        <n x="3" s="1"/>
      </t>
    </mdx>
    <mdx n="0" f="v">
      <t c="6" si="25">
        <n x="57"/>
        <n x="87"/>
        <n x="1" s="1"/>
        <n x="28" s="1"/>
        <n x="2" s="1"/>
        <n x="3" s="1"/>
      </t>
    </mdx>
    <mdx n="0" f="v">
      <t c="6" si="25">
        <n x="86"/>
        <n x="87"/>
        <n x="1" s="1"/>
        <n x="28" s="1"/>
        <n x="2" s="1"/>
        <n x="3" s="1"/>
      </t>
    </mdx>
    <mdx n="0" f="v">
      <t c="6" si="25">
        <n x="79"/>
        <n x="87"/>
        <n x="1" s="1"/>
        <n x="28" s="1"/>
        <n x="2" s="1"/>
        <n x="3" s="1"/>
      </t>
    </mdx>
    <mdx n="0" f="v">
      <t c="6" si="25">
        <n x="131"/>
        <n x="87"/>
        <n x="1" s="1"/>
        <n x="28" s="1"/>
        <n x="2" s="1"/>
        <n x="3" s="1"/>
      </t>
    </mdx>
    <mdx n="0" f="v">
      <t c="6" si="25">
        <n x="123"/>
        <n x="87"/>
        <n x="1" s="1"/>
        <n x="28" s="1"/>
        <n x="2" s="1"/>
        <n x="3" s="1"/>
      </t>
    </mdx>
    <mdx n="0" f="v">
      <t c="6" si="25">
        <n x="102"/>
        <n x="87"/>
        <n x="1" s="1"/>
        <n x="28" s="1"/>
        <n x="2" s="1"/>
        <n x="3" s="1"/>
      </t>
    </mdx>
    <mdx n="0" f="v">
      <t c="6" si="25">
        <n x="58"/>
        <n x="87"/>
        <n x="1" s="1"/>
        <n x="28" s="1"/>
        <n x="2" s="1"/>
        <n x="3" s="1"/>
      </t>
    </mdx>
    <mdx n="0" f="v">
      <t c="6" si="25">
        <n x="89"/>
        <n x="87"/>
        <n x="1" s="1"/>
        <n x="28" s="1"/>
        <n x="2" s="1"/>
        <n x="3" s="1"/>
      </t>
    </mdx>
    <mdx n="0" f="v">
      <t c="6" si="25">
        <n x="76"/>
        <n x="87"/>
        <n x="1" s="1"/>
        <n x="28" s="1"/>
        <n x="2" s="1"/>
        <n x="3" s="1"/>
      </t>
    </mdx>
    <mdx n="0" f="v">
      <t c="6" si="25">
        <n x="54"/>
        <n x="87"/>
        <n x="1" s="1"/>
        <n x="28" s="1"/>
        <n x="2" s="1"/>
        <n x="3" s="1"/>
      </t>
    </mdx>
    <mdx n="0" f="v">
      <t c="6" si="25">
        <n x="103"/>
        <n x="87"/>
        <n x="1" s="1"/>
        <n x="28" s="1"/>
        <n x="2" s="1"/>
        <n x="3" s="1"/>
      </t>
    </mdx>
    <mdx n="0" f="v">
      <t c="6" si="25">
        <n x="127"/>
        <n x="87"/>
        <n x="1" s="1"/>
        <n x="28" s="1"/>
        <n x="2" s="1"/>
        <n x="3" s="1"/>
      </t>
    </mdx>
    <mdx n="0" f="v">
      <t c="6" si="25">
        <n x="137"/>
        <n x="87"/>
        <n x="1" s="1"/>
        <n x="28" s="1"/>
        <n x="2" s="1"/>
        <n x="3" s="1"/>
      </t>
    </mdx>
    <mdx n="0" f="v">
      <t c="6" si="25">
        <n x="85"/>
        <n x="87"/>
        <n x="1" s="1"/>
        <n x="28" s="1"/>
        <n x="2" s="1"/>
        <n x="3" s="1"/>
      </t>
    </mdx>
    <mdx n="0" f="v">
      <t c="6" si="25">
        <n x="101"/>
        <n x="87"/>
        <n x="1" s="1"/>
        <n x="28" s="1"/>
        <n x="2" s="1"/>
        <n x="3" s="1"/>
      </t>
    </mdx>
    <mdx n="0" f="v">
      <t c="6" si="25">
        <n x="117"/>
        <n x="87"/>
        <n x="1" s="1"/>
        <n x="28" s="1"/>
        <n x="2" s="1"/>
        <n x="3" s="1"/>
      </t>
    </mdx>
    <mdx n="0" f="v">
      <t c="6" si="25">
        <n x="132"/>
        <n x="87"/>
        <n x="1" s="1"/>
        <n x="28" s="1"/>
        <n x="2" s="1"/>
        <n x="3" s="1"/>
      </t>
    </mdx>
    <mdx n="0" f="v">
      <t c="6" si="25">
        <n x="142"/>
        <n x="87"/>
        <n x="1" s="1"/>
        <n x="28" s="1"/>
        <n x="2" s="1"/>
        <n x="3" s="1"/>
      </t>
    </mdx>
    <mdx n="0" f="v">
      <t c="6" si="25">
        <n x="68"/>
        <n x="87"/>
        <n x="1" s="1"/>
        <n x="28" s="1"/>
        <n x="2" s="1"/>
        <n x="3" s="1"/>
      </t>
    </mdx>
    <mdx n="0" f="v">
      <t c="6" si="25">
        <n x="143"/>
        <n x="87"/>
        <n x="1" s="1"/>
        <n x="28" s="1"/>
        <n x="2" s="1"/>
        <n x="3" s="1"/>
      </t>
    </mdx>
    <mdx n="0" f="v">
      <t c="6" si="25">
        <n x="80"/>
        <n x="87"/>
        <n x="1" s="1"/>
        <n x="28" s="1"/>
        <n x="2" s="1"/>
        <n x="3" s="1"/>
      </t>
    </mdx>
    <mdx n="0" f="v">
      <t c="6" si="25">
        <n x="51"/>
        <n x="87"/>
        <n x="1" s="1"/>
        <n x="28" s="1"/>
        <n x="2" s="1"/>
        <n x="3" s="1"/>
      </t>
    </mdx>
    <mdx n="0" f="v">
      <t c="6" si="25">
        <n x="145"/>
        <n x="87"/>
        <n x="1" s="1"/>
        <n x="28" s="1"/>
        <n x="2" s="1"/>
        <n x="3" s="1"/>
      </t>
    </mdx>
    <mdx n="0" f="v">
      <t c="6" si="25">
        <n x="128"/>
        <n x="87"/>
        <n x="1" s="1"/>
        <n x="28" s="1"/>
        <n x="2" s="1"/>
        <n x="3" s="1"/>
      </t>
    </mdx>
    <mdx n="0" f="v">
      <t c="6" si="25">
        <n x="72"/>
        <n x="87"/>
        <n x="1" s="1"/>
        <n x="28" s="1"/>
        <n x="2" s="1"/>
        <n x="3" s="1"/>
      </t>
    </mdx>
    <mdx n="0" f="v">
      <t c="6" si="25">
        <n x="134"/>
        <n x="87"/>
        <n x="1" s="1"/>
        <n x="28" s="1"/>
        <n x="2" s="1"/>
        <n x="3" s="1"/>
      </t>
    </mdx>
    <mdx n="0" f="v">
      <t c="6" si="25">
        <n x="112"/>
        <n x="87"/>
        <n x="1" s="1"/>
        <n x="28" s="1"/>
        <n x="2" s="1"/>
        <n x="3" s="1"/>
      </t>
    </mdx>
    <mdx n="0" f="v">
      <t c="6" si="25">
        <n x="44"/>
        <n x="87"/>
        <n x="1" s="1"/>
        <n x="28" s="1"/>
        <n x="2" s="1"/>
        <n x="3" s="1"/>
      </t>
    </mdx>
    <mdx n="0" f="v">
      <t c="6" si="25">
        <n x="140"/>
        <n x="87"/>
        <n x="1" s="1"/>
        <n x="28" s="1"/>
        <n x="2" s="1"/>
        <n x="3" s="1"/>
      </t>
    </mdx>
    <mdx n="0" f="v">
      <t c="6" si="25">
        <n x="91"/>
        <n x="87"/>
        <n x="1" s="1"/>
        <n x="28" s="1"/>
        <n x="2" s="1"/>
        <n x="3" s="1"/>
      </t>
    </mdx>
    <mdx n="0" f="v">
      <t c="6" si="25">
        <n x="66"/>
        <n x="87"/>
        <n x="1" s="1"/>
        <n x="28" s="1"/>
        <n x="2" s="1"/>
        <n x="3" s="1"/>
      </t>
    </mdx>
    <mdx n="0" f="v">
      <t c="6" si="25">
        <n x="37"/>
        <n x="87"/>
        <n x="1" s="1"/>
        <n x="28" s="1"/>
        <n x="2" s="1"/>
        <n x="3" s="1"/>
      </t>
    </mdx>
    <mdx n="0" f="v">
      <t c="6" si="25">
        <n x="133"/>
        <n x="87"/>
        <n x="1" s="1"/>
        <n x="28" s="1"/>
        <n x="2" s="1"/>
        <n x="3" s="1"/>
      </t>
    </mdx>
    <mdx n="0" f="v">
      <t c="6" si="25">
        <n x="100"/>
        <n x="87"/>
        <n x="1" s="1"/>
        <n x="28" s="1"/>
        <n x="2" s="1"/>
        <n x="3" s="1"/>
      </t>
    </mdx>
    <mdx n="0" f="v">
      <t c="6" si="25">
        <n x="99"/>
        <n x="87"/>
        <n x="1" s="1"/>
        <n x="28" s="1"/>
        <n x="2" s="1"/>
        <n x="3" s="1"/>
      </t>
    </mdx>
    <mdx n="0" f="v">
      <t c="6" si="25">
        <n x="119"/>
        <n x="87"/>
        <n x="1" s="1"/>
        <n x="28" s="1"/>
        <n x="2" s="1"/>
        <n x="3" s="1"/>
      </t>
    </mdx>
    <mdx n="0" f="v">
      <t c="6" si="25">
        <n x="95"/>
        <n x="87"/>
        <n x="1" s="1"/>
        <n x="28" s="1"/>
        <n x="2" s="1"/>
        <n x="3" s="1"/>
      </t>
    </mdx>
    <mdx n="0" f="v">
      <t c="6" si="25">
        <n x="64"/>
        <n x="87"/>
        <n x="1" s="1"/>
        <n x="28" s="1"/>
        <n x="2" s="1"/>
        <n x="3" s="1"/>
      </t>
    </mdx>
    <mdx n="0" f="v">
      <t c="6" si="25">
        <n x="98"/>
        <n x="87"/>
        <n x="1" s="1"/>
        <n x="28" s="1"/>
        <n x="2" s="1"/>
        <n x="3" s="1"/>
      </t>
    </mdx>
    <mdx n="0" f="v">
      <t c="6" si="25">
        <n x="114"/>
        <n x="87"/>
        <n x="1" s="1"/>
        <n x="28" s="1"/>
        <n x="2" s="1"/>
        <n x="3" s="1"/>
      </t>
    </mdx>
    <mdx n="0" f="v">
      <t c="6" si="25">
        <n x="49"/>
        <n x="87"/>
        <n x="1" s="1"/>
        <n x="28" s="1"/>
        <n x="2" s="1"/>
        <n x="3" s="1"/>
      </t>
    </mdx>
    <mdx n="0" f="v">
      <t c="6" si="25">
        <n x="136"/>
        <n x="87"/>
        <n x="1" s="1"/>
        <n x="28" s="1"/>
        <n x="2" s="1"/>
        <n x="3" s="1"/>
      </t>
    </mdx>
    <mdx n="0" f="v">
      <t c="6" si="25">
        <n x="55"/>
        <n x="87"/>
        <n x="1" s="1"/>
        <n x="28" s="1"/>
        <n x="2" s="1"/>
        <n x="3" s="1"/>
      </t>
    </mdx>
    <mdx n="0" f="v">
      <t c="6" si="25">
        <n x="78"/>
        <n x="87"/>
        <n x="1" s="1"/>
        <n x="28" s="1"/>
        <n x="2" s="1"/>
        <n x="3" s="1"/>
      </t>
    </mdx>
    <mdx n="0" f="v">
      <t c="6" si="25">
        <n x="104"/>
        <n x="87"/>
        <n x="1" s="1"/>
        <n x="28" s="1"/>
        <n x="2" s="1"/>
        <n x="3" s="1"/>
      </t>
    </mdx>
    <mdx n="0" f="v">
      <t c="6" si="25">
        <n x="93"/>
        <n x="87"/>
        <n x="1" s="1"/>
        <n x="28" s="1"/>
        <n x="2" s="1"/>
        <n x="3" s="1"/>
      </t>
    </mdx>
    <mdx n="0" f="v">
      <t c="6" si="25">
        <n x="83"/>
        <n x="87"/>
        <n x="1" s="1"/>
        <n x="28" s="1"/>
        <n x="2" s="1"/>
        <n x="3" s="1"/>
      </t>
    </mdx>
    <mdx n="0" f="v">
      <t c="6" si="25">
        <n x="61"/>
        <n x="87"/>
        <n x="1" s="1"/>
        <n x="28" s="1"/>
        <n x="2" s="1"/>
        <n x="3" s="1"/>
      </t>
    </mdx>
    <mdx n="0" f="v">
      <t c="6" si="25">
        <n x="113"/>
        <n x="87"/>
        <n x="1" s="1"/>
        <n x="28" s="1"/>
        <n x="2" s="1"/>
        <n x="3" s="1"/>
      </t>
    </mdx>
    <mdx n="0" f="v">
      <t c="6" si="25">
        <n x="81"/>
        <n x="87"/>
        <n x="1" s="1"/>
        <n x="28" s="1"/>
        <n x="2" s="1"/>
        <n x="3" s="1"/>
      </t>
    </mdx>
    <mdx n="0" f="v">
      <t c="6" si="25">
        <n x="146"/>
        <n x="87"/>
        <n x="1" s="1"/>
        <n x="28" s="1"/>
        <n x="2" s="1"/>
        <n x="3" s="1"/>
      </t>
    </mdx>
    <mdx n="0" f="v">
      <t c="6" si="25">
        <n x="141"/>
        <n x="87"/>
        <n x="1" s="1"/>
        <n x="28" s="1"/>
        <n x="2" s="1"/>
        <n x="3" s="1"/>
      </t>
    </mdx>
    <mdx n="0" f="v">
      <t c="6" si="25">
        <n x="59"/>
        <n x="87"/>
        <n x="1" s="1"/>
        <n x="28" s="1"/>
        <n x="2" s="1"/>
        <n x="3" s="1"/>
      </t>
    </mdx>
    <mdx n="0" f="v">
      <t c="6" si="25">
        <n x="130"/>
        <n x="87"/>
        <n x="1" s="1"/>
        <n x="28" s="1"/>
        <n x="2" s="1"/>
        <n x="3" s="1"/>
      </t>
    </mdx>
    <mdx n="0" f="v">
      <t c="6" si="25">
        <n x="90"/>
        <n x="87"/>
        <n x="1" s="1"/>
        <n x="28" s="1"/>
        <n x="2" s="1"/>
        <n x="3" s="1"/>
      </t>
    </mdx>
    <mdx n="0" f="v">
      <t c="6" si="25">
        <n x="122"/>
        <n x="87"/>
        <n x="1" s="1"/>
        <n x="28" s="1"/>
        <n x="2" s="1"/>
        <n x="3" s="1"/>
      </t>
    </mdx>
    <mdx n="0" f="v">
      <t c="6" si="25">
        <n x="126"/>
        <n x="87"/>
        <n x="1" s="1"/>
        <n x="28" s="1"/>
        <n x="2" s="1"/>
        <n x="3" s="1"/>
      </t>
    </mdx>
    <mdx n="0" f="v">
      <t c="6" si="25">
        <n x="52"/>
        <n x="87"/>
        <n x="1" s="1"/>
        <n x="28" s="1"/>
        <n x="2" s="1"/>
        <n x="3" s="1"/>
      </t>
    </mdx>
    <mdx n="0" f="v">
      <t c="6" si="25">
        <n x="97"/>
        <n x="87"/>
        <n x="1" s="1"/>
        <n x="28" s="1"/>
        <n x="2" s="1"/>
        <n x="3" s="1"/>
      </t>
    </mdx>
    <mdx n="0" f="v">
      <t c="6" si="25">
        <n x="62"/>
        <n x="87"/>
        <n x="1" s="1"/>
        <n x="28" s="1"/>
        <n x="2" s="1"/>
        <n x="3" s="1"/>
      </t>
    </mdx>
    <mdx n="0" f="v">
      <t c="6" si="25">
        <n x="107"/>
        <n x="87"/>
        <n x="1" s="1"/>
        <n x="28" s="1"/>
        <n x="2" s="1"/>
        <n x="3" s="1"/>
      </t>
    </mdx>
    <mdx n="0" f="v">
      <t c="6" si="25">
        <n x="105"/>
        <n x="87"/>
        <n x="1" s="1"/>
        <n x="28" s="1"/>
        <n x="2" s="1"/>
        <n x="3" s="1"/>
      </t>
    </mdx>
    <mdx n="0" f="v">
      <t c="6" si="25">
        <n x="60"/>
        <n x="87"/>
        <n x="1" s="1"/>
        <n x="28" s="1"/>
        <n x="2" s="1"/>
        <n x="3" s="1"/>
      </t>
    </mdx>
    <mdx n="0" f="v">
      <t c="6" si="25">
        <n x="63"/>
        <n x="87"/>
        <n x="1" s="1"/>
        <n x="28" s="1"/>
        <n x="2" s="1"/>
        <n x="3" s="1"/>
      </t>
    </mdx>
    <mdx n="0" f="v">
      <t c="6" si="25">
        <n x="67"/>
        <n x="87"/>
        <n x="1" s="1"/>
        <n x="28" s="1"/>
        <n x="2" s="1"/>
        <n x="3" s="1"/>
      </t>
    </mdx>
    <mdx n="0" f="v">
      <t c="6" si="25">
        <n x="47"/>
        <n x="87"/>
        <n x="1" s="1"/>
        <n x="28" s="1"/>
        <n x="2" s="1"/>
        <n x="3" s="1"/>
      </t>
    </mdx>
    <mdx n="0" f="v">
      <t c="6" si="25">
        <n x="77"/>
        <n x="87"/>
        <n x="1" s="1"/>
        <n x="28" s="1"/>
        <n x="2" s="1"/>
        <n x="3" s="1"/>
      </t>
    </mdx>
    <mdx n="0" f="v">
      <t c="6" si="25">
        <n x="121"/>
        <n x="87"/>
        <n x="1" s="1"/>
        <n x="28" s="1"/>
        <n x="2" s="1"/>
        <n x="3" s="1"/>
      </t>
    </mdx>
    <mdx n="0" f="v">
      <t c="6" si="25">
        <n x="56"/>
        <n x="87"/>
        <n x="1" s="1"/>
        <n x="28" s="1"/>
        <n x="2" s="1"/>
        <n x="3" s="1"/>
      </t>
    </mdx>
    <mdx n="0" f="v">
      <t c="6" si="25">
        <n x="109"/>
        <n x="87"/>
        <n x="1" s="1"/>
        <n x="28" s="1"/>
        <n x="2" s="1"/>
        <n x="3" s="1"/>
      </t>
    </mdx>
    <mdx n="0" f="v">
      <t c="6" si="25">
        <n x="74"/>
        <n x="87"/>
        <n x="1" s="1"/>
        <n x="28" s="1"/>
        <n x="2" s="1"/>
        <n x="3" s="1"/>
      </t>
    </mdx>
    <mdx n="0" f="v">
      <t c="6" si="25">
        <n x="82"/>
        <n x="87"/>
        <n x="1" s="1"/>
        <n x="28" s="1"/>
        <n x="2" s="1"/>
        <n x="3" s="1"/>
      </t>
    </mdx>
    <mdx n="0" f="v">
      <t c="6" si="25">
        <n x="139"/>
        <n x="87"/>
        <n x="1" s="1"/>
        <n x="28" s="1"/>
        <n x="2" s="1"/>
        <n x="3" s="1"/>
      </t>
    </mdx>
    <mdx n="0" f="v">
      <t c="6" si="25">
        <n x="106"/>
        <n x="87"/>
        <n x="1" s="1"/>
        <n x="28" s="1"/>
        <n x="2" s="1"/>
        <n x="3" s="1"/>
      </t>
    </mdx>
    <mdx n="0" f="v">
      <t c="6" si="25">
        <n x="40"/>
        <n x="87"/>
        <n x="1" s="1"/>
        <n x="28" s="1"/>
        <n x="2" s="1"/>
        <n x="3" s="1"/>
      </t>
    </mdx>
    <mdx n="0" f="v">
      <t c="6" si="25">
        <n x="71"/>
        <n x="87"/>
        <n x="1" s="1"/>
        <n x="28" s="1"/>
        <n x="2" s="1"/>
        <n x="3" s="1"/>
      </t>
    </mdx>
    <mdx n="0" f="v">
      <t c="6" si="25">
        <n x="120"/>
        <n x="87"/>
        <n x="1" s="1"/>
        <n x="28" s="1"/>
        <n x="2" s="1"/>
        <n x="3" s="1"/>
      </t>
    </mdx>
    <mdx n="0" f="v">
      <t c="6" si="25">
        <n x="94"/>
        <n x="87"/>
        <n x="1" s="1"/>
        <n x="28" s="1"/>
        <n x="2" s="1"/>
        <n x="3" s="1"/>
      </t>
    </mdx>
    <mdx n="0" f="v">
      <t c="6" si="25">
        <n x="50"/>
        <n x="87"/>
        <n x="1" s="1"/>
        <n x="28" s="1"/>
        <n x="2" s="1"/>
        <n x="3" s="1"/>
      </t>
    </mdx>
    <mdx n="0" f="v">
      <t c="6" si="25">
        <n x="88"/>
        <n x="87"/>
        <n x="1" s="1"/>
        <n x="28" s="1"/>
        <n x="2" s="1"/>
        <n x="3" s="1"/>
      </t>
    </mdx>
    <mdx n="0" f="v">
      <t c="6" si="25">
        <n x="43"/>
        <n x="87"/>
        <n x="1" s="1"/>
        <n x="28" s="1"/>
        <n x="2" s="1"/>
        <n x="3" s="1"/>
      </t>
    </mdx>
    <mdx n="0" f="v">
      <t c="6" si="25">
        <n x="92"/>
        <n x="87"/>
        <n x="1" s="1"/>
        <n x="28" s="1"/>
        <n x="2" s="1"/>
        <n x="3" s="1"/>
      </t>
    </mdx>
    <mdx n="0" f="v">
      <t c="6" si="25">
        <n x="115"/>
        <n x="87"/>
        <n x="1" s="1"/>
        <n x="28" s="1"/>
        <n x="2" s="1"/>
        <n x="3" s="1"/>
      </t>
    </mdx>
    <mdx n="0" f="v">
      <t c="6" si="25">
        <n x="69"/>
        <n x="87"/>
        <n x="1" s="1"/>
        <n x="28" s="1"/>
        <n x="2" s="1"/>
        <n x="3" s="1"/>
      </t>
    </mdx>
    <mdx n="0" f="v">
      <t c="6" si="25">
        <n x="38"/>
        <n x="87"/>
        <n x="1" s="1"/>
        <n x="28" s="1"/>
        <n x="2" s="1"/>
        <n x="3" s="1"/>
      </t>
    </mdx>
    <mdx n="0" f="v">
      <t c="6" si="25">
        <n x="124"/>
        <n x="87"/>
        <n x="1" s="1"/>
        <n x="28" s="1"/>
        <n x="2" s="1"/>
        <n x="3" s="1"/>
      </t>
    </mdx>
    <mdx n="0" f="v">
      <t c="6" si="25">
        <n x="135"/>
        <n x="87"/>
        <n x="1" s="1"/>
        <n x="28" s="1"/>
        <n x="2" s="1"/>
        <n x="3" s="1"/>
      </t>
    </mdx>
    <mdx n="0" f="v">
      <t c="6" si="25">
        <n x="129"/>
        <n x="87"/>
        <n x="1" s="1"/>
        <n x="28" s="1"/>
        <n x="2" s="1"/>
        <n x="3" s="1"/>
      </t>
    </mdx>
    <mdx n="0" f="v">
      <t c="6" si="25">
        <n x="84"/>
        <n x="87"/>
        <n x="1" s="1"/>
        <n x="28" s="1"/>
        <n x="2" s="1"/>
        <n x="3" s="1"/>
      </t>
    </mdx>
    <mdx n="0" f="v">
      <t c="6" si="25">
        <n x="53"/>
        <n x="87"/>
        <n x="1" s="1"/>
        <n x="28" s="1"/>
        <n x="2" s="1"/>
        <n x="3" s="1"/>
      </t>
    </mdx>
    <mdx n="0" f="v">
      <t c="6" si="25">
        <n x="42"/>
        <n x="87"/>
        <n x="1" s="1"/>
        <n x="28" s="1"/>
        <n x="2" s="1"/>
        <n x="3" s="1"/>
      </t>
    </mdx>
    <mdx n="0" f="v">
      <t c="6" si="25">
        <n x="45"/>
        <n x="87"/>
        <n x="1" s="1"/>
        <n x="28" s="1"/>
        <n x="2" s="1"/>
        <n x="3" s="1"/>
      </t>
    </mdx>
    <mdx n="0" f="v">
      <t c="6" si="25">
        <n x="116"/>
        <n x="87"/>
        <n x="1" s="1"/>
        <n x="28" s="1"/>
        <n x="2" s="1"/>
        <n x="3" s="1"/>
      </t>
    </mdx>
    <mdx n="0" f="v">
      <t c="6" si="25">
        <n x="110"/>
        <n x="87"/>
        <n x="1" s="1"/>
        <n x="28" s="1"/>
        <n x="2" s="1"/>
        <n x="3" s="1"/>
      </t>
    </mdx>
    <mdx n="0" f="v">
      <t c="6" si="25">
        <n x="70"/>
        <n x="87"/>
        <n x="1" s="1"/>
        <n x="28" s="1"/>
        <n x="2" s="1"/>
        <n x="3" s="1"/>
      </t>
    </mdx>
    <mdx n="0" f="v">
      <t c="6" si="25">
        <n x="108"/>
        <n x="87"/>
        <n x="1" s="1"/>
        <n x="28" s="1"/>
        <n x="2" s="1"/>
        <n x="3" s="1"/>
      </t>
    </mdx>
    <mdx n="0" f="v">
      <t c="6" si="25">
        <n x="75"/>
        <n x="87"/>
        <n x="1" s="1"/>
        <n x="28" s="1"/>
        <n x="2" s="1"/>
        <n x="3" s="1"/>
      </t>
    </mdx>
    <mdx n="0" f="v">
      <t c="6" si="25">
        <n x="41"/>
        <n x="87"/>
        <n x="1" s="1"/>
        <n x="28" s="1"/>
        <n x="2" s="1"/>
        <n x="3" s="1"/>
      </t>
    </mdx>
    <mdx n="0" f="v">
      <t c="6" si="25">
        <n x="39"/>
        <n x="87"/>
        <n x="1" s="1"/>
        <n x="28" s="1"/>
        <n x="2" s="1"/>
        <n x="3" s="1"/>
      </t>
    </mdx>
    <mdx n="0" f="v">
      <t c="6" si="25">
        <n x="144"/>
        <n x="87"/>
        <n x="1" s="1"/>
        <n x="28" s="1"/>
        <n x="2" s="1"/>
        <n x="3" s="1"/>
      </t>
    </mdx>
    <mdx n="0" f="v">
      <t c="6" si="25">
        <n x="138"/>
        <n x="87"/>
        <n x="1" s="1"/>
        <n x="28" s="1"/>
        <n x="2" s="1"/>
        <n x="3" s="1"/>
      </t>
    </mdx>
    <mdx n="0" f="v">
      <t c="6" si="25">
        <n x="118"/>
        <n x="87"/>
        <n x="1" s="1"/>
        <n x="28" s="1"/>
        <n x="2" s="1"/>
        <n x="3" s="1"/>
      </t>
    </mdx>
    <mdx n="0" f="v">
      <t c="6" si="25">
        <n x="96"/>
        <n x="87"/>
        <n x="1" s="1"/>
        <n x="28" s="1"/>
        <n x="2" s="1"/>
        <n x="3" s="1"/>
      </t>
    </mdx>
    <mdx n="0" f="v">
      <t c="6" si="25">
        <n x="65"/>
        <n x="87"/>
        <n x="1" s="1"/>
        <n x="28" s="1"/>
        <n x="2" s="1"/>
        <n x="3" s="1"/>
      </t>
    </mdx>
    <mdx n="0" f="v">
      <t c="6" si="25">
        <n x="48"/>
        <n x="87"/>
        <n x="1" s="1"/>
        <n x="28" s="1"/>
        <n x="2" s="1"/>
        <n x="3" s="1"/>
      </t>
    </mdx>
    <mdx n="0" f="v">
      <t c="6" si="25">
        <n x="73"/>
        <n x="87"/>
        <n x="1" s="1"/>
        <n x="28" s="1"/>
        <n x="2" s="1"/>
        <n x="3" s="1"/>
      </t>
    </mdx>
    <mdx n="0" f="v">
      <t c="6" si="25">
        <n x="125"/>
        <n x="87"/>
        <n x="1" s="1"/>
        <n x="28" s="1"/>
        <n x="2" s="1"/>
        <n x="3" s="1"/>
      </t>
    </mdx>
    <mdx n="0" f="v">
      <t c="6" si="25">
        <n x="111"/>
        <n x="87"/>
        <n x="1" s="1"/>
        <n x="28" s="1"/>
        <n x="2" s="1"/>
        <n x="3" s="1"/>
      </t>
    </mdx>
    <mdx n="0" f="m">
      <t c="1">
        <n x="150"/>
      </t>
    </mdx>
    <mdx n="0" f="v">
      <t c="5" fi="0">
        <n x="150"/>
        <n x="1" s="1"/>
        <n x="28" s="1"/>
        <n x="2" s="1"/>
        <n x="3" s="1"/>
      </t>
    </mdx>
    <mdx n="0" f="m">
      <t c="1">
        <n x="151"/>
      </t>
    </mdx>
    <mdx n="0" f="v">
      <t c="5" si="25">
        <n x="151"/>
        <n x="1" s="1"/>
        <n x="28" s="1"/>
        <n x="2" s="1"/>
        <n x="3" s="1"/>
      </t>
    </mdx>
    <mdx n="0" f="m">
      <t c="1">
        <n x="152"/>
      </t>
    </mdx>
    <mdx n="0" f="v">
      <t c="5" fi="0">
        <n x="152"/>
        <n x="1" s="1"/>
        <n x="28" s="1"/>
        <n x="2" s="1"/>
        <n x="3" s="1"/>
      </t>
    </mdx>
    <mdx n="0" f="m">
      <t c="1">
        <n x="153"/>
      </t>
    </mdx>
    <mdx n="0" f="v">
      <t c="5" si="149">
        <n x="153"/>
        <n x="1" s="1"/>
        <n x="28" s="1"/>
        <n x="2" s="1"/>
        <n x="3" s="1"/>
      </t>
    </mdx>
    <mdx n="0" f="m">
      <t c="1">
        <n x="154"/>
      </t>
    </mdx>
    <mdx n="0" f="v">
      <t c="5" fi="0">
        <n x="154"/>
        <n x="1" s="1"/>
        <n x="28" s="1"/>
        <n x="2" s="1"/>
        <n x="3" s="1"/>
      </t>
    </mdx>
    <mdx n="0" f="m">
      <t c="1">
        <n x="155"/>
      </t>
    </mdx>
    <mdx n="0" f="v">
      <t c="5" fi="0">
        <n x="155"/>
        <n x="1" s="1"/>
        <n x="28" s="1"/>
        <n x="2" s="1"/>
        <n x="3" s="1"/>
      </t>
    </mdx>
    <mdx n="0" f="m">
      <t c="1">
        <n x="156"/>
      </t>
    </mdx>
    <mdx n="0" f="m">
      <t c="1">
        <n x="157"/>
      </t>
    </mdx>
    <mdx n="0" f="v">
      <t c="5" fi="0">
        <n x="157"/>
        <n x="1" s="1"/>
        <n x="28" s="1"/>
        <n x="2" s="1"/>
        <n x="3" s="1"/>
      </t>
    </mdx>
    <mdx n="0" f="m">
      <t c="1">
        <n x="158"/>
      </t>
    </mdx>
    <mdx n="0" f="v">
      <t c="5" si="25">
        <n x="158"/>
        <n x="1" s="1"/>
        <n x="28" s="1"/>
        <n x="2" s="1"/>
        <n x="3" s="1"/>
      </t>
    </mdx>
    <mdx n="0" f="v">
      <t c="5" si="25">
        <n x="156"/>
        <n x="1" s="1"/>
        <n x="28" s="1"/>
        <n x="2" s="1"/>
        <n x="3" s="1"/>
      </t>
    </mdx>
    <mdx n="0" f="v">
      <t c="5" si="25">
        <n x="26"/>
        <n x="1" s="1"/>
        <n x="28" s="1"/>
        <n x="2" s="1"/>
        <n x="3" s="1"/>
      </t>
    </mdx>
    <mdx n="0" f="v">
      <t c="5" si="25">
        <n x="9"/>
        <n x="26"/>
        <n x="1" s="1"/>
        <n x="2" s="1"/>
        <n x="3" s="1"/>
      </t>
    </mdx>
    <mdx n="0" f="v">
      <t c="5" si="25">
        <n x="15"/>
        <n x="26"/>
        <n x="1" s="1"/>
        <n x="2" s="1"/>
        <n x="3" s="1"/>
      </t>
    </mdx>
    <mdx n="0" f="v">
      <t c="5" si="25">
        <n x="10"/>
        <n x="26"/>
        <n x="1" s="1"/>
        <n x="2" s="1"/>
        <n x="3" s="1"/>
      </t>
    </mdx>
    <mdx n="0" f="v">
      <t c="5" si="25">
        <n x="22"/>
        <n x="26"/>
        <n x="1" s="1"/>
        <n x="2" s="1"/>
        <n x="3" s="1"/>
      </t>
    </mdx>
    <mdx n="0" f="v">
      <t c="5" si="25">
        <n x="14"/>
        <n x="26"/>
        <n x="1" s="1"/>
        <n x="2" s="1"/>
        <n x="3" s="1"/>
      </t>
    </mdx>
    <mdx n="0" f="v">
      <t c="5" si="25">
        <n x="20"/>
        <n x="26"/>
        <n x="1" s="1"/>
        <n x="2" s="1"/>
        <n x="3" s="1"/>
      </t>
    </mdx>
    <mdx n="0" f="v">
      <t c="5" si="25">
        <n x="6"/>
        <n x="26"/>
        <n x="1" s="1"/>
        <n x="2" s="1"/>
        <n x="3" s="1"/>
      </t>
    </mdx>
    <mdx n="0" f="v">
      <t c="5" si="25">
        <n x="16"/>
        <n x="26"/>
        <n x="1" s="1"/>
        <n x="2" s="1"/>
        <n x="3" s="1"/>
      </t>
    </mdx>
    <mdx n="0" f="v">
      <t c="5" si="25">
        <n x="8"/>
        <n x="26"/>
        <n x="1" s="1"/>
        <n x="2" s="1"/>
        <n x="3" s="1"/>
      </t>
    </mdx>
    <mdx n="0" f="v">
      <t c="5" si="25">
        <n x="12"/>
        <n x="26"/>
        <n x="1" s="1"/>
        <n x="2" s="1"/>
        <n x="3" s="1"/>
      </t>
    </mdx>
    <mdx n="0" f="v">
      <t c="5" si="25">
        <n x="18"/>
        <n x="26"/>
        <n x="1" s="1"/>
        <n x="2" s="1"/>
        <n x="3" s="1"/>
      </t>
    </mdx>
    <mdx n="0" f="v">
      <t c="5" si="25">
        <n x="7"/>
        <n x="26"/>
        <n x="1" s="1"/>
        <n x="2" s="1"/>
        <n x="3" s="1"/>
      </t>
    </mdx>
    <mdx n="0" f="v">
      <t c="5" si="25">
        <n x="19"/>
        <n x="26"/>
        <n x="1" s="1"/>
        <n x="2" s="1"/>
        <n x="3" s="1"/>
      </t>
    </mdx>
    <mdx n="0" f="v">
      <t c="5" si="25">
        <n x="23"/>
        <n x="26"/>
        <n x="1" s="1"/>
        <n x="2" s="1"/>
        <n x="3" s="1"/>
      </t>
    </mdx>
    <mdx n="0" f="v">
      <t c="5" si="25">
        <n x="13"/>
        <n x="26"/>
        <n x="1" s="1"/>
        <n x="2" s="1"/>
        <n x="3" s="1"/>
      </t>
    </mdx>
    <mdx n="0" f="v">
      <t c="5" si="25">
        <n x="17"/>
        <n x="26"/>
        <n x="1" s="1"/>
        <n x="2" s="1"/>
        <n x="3" s="1"/>
      </t>
    </mdx>
    <mdx n="0" f="v">
      <t c="5" si="25">
        <n x="11"/>
        <n x="26"/>
        <n x="1" s="1"/>
        <n x="2" s="1"/>
        <n x="3" s="1"/>
      </t>
    </mdx>
    <mdx n="0" f="v">
      <t c="5" si="25">
        <n x="5"/>
        <n x="26"/>
        <n x="1" s="1"/>
        <n x="2" s="1"/>
        <n x="3" s="1"/>
      </t>
    </mdx>
    <mdx n="0" f="v">
      <t c="5" si="25">
        <n x="4"/>
        <n x="26"/>
        <n x="1" s="1"/>
        <n x="2" s="1"/>
        <n x="3" s="1"/>
      </t>
    </mdx>
    <mdx n="0" f="v">
      <t c="5" si="25">
        <n x="21"/>
        <n x="26"/>
        <n x="1" s="1"/>
        <n x="2" s="1"/>
        <n x="3" s="1"/>
      </t>
    </mdx>
  </mdxMetadata>
  <valueMetadata count="6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bk>
      <rc t="1" v="381"/>
    </bk>
    <bk>
      <rc t="1" v="382"/>
    </bk>
    <bk>
      <rc t="1" v="383"/>
    </bk>
    <bk>
      <rc t="1" v="384"/>
    </bk>
    <bk>
      <rc t="1" v="385"/>
    </bk>
    <bk>
      <rc t="1" v="386"/>
    </bk>
    <bk>
      <rc t="1" v="387"/>
    </bk>
    <bk>
      <rc t="1" v="388"/>
    </bk>
    <bk>
      <rc t="1" v="389"/>
    </bk>
    <bk>
      <rc t="1" v="390"/>
    </bk>
    <bk>
      <rc t="1" v="391"/>
    </bk>
    <bk>
      <rc t="1" v="392"/>
    </bk>
    <bk>
      <rc t="1" v="393"/>
    </bk>
    <bk>
      <rc t="1" v="394"/>
    </bk>
    <bk>
      <rc t="1" v="395"/>
    </bk>
    <bk>
      <rc t="1" v="396"/>
    </bk>
    <bk>
      <rc t="1" v="397"/>
    </bk>
    <bk>
      <rc t="1" v="398"/>
    </bk>
    <bk>
      <rc t="1" v="399"/>
    </bk>
    <bk>
      <rc t="1" v="400"/>
    </bk>
    <bk>
      <rc t="1" v="401"/>
    </bk>
    <bk>
      <rc t="1" v="402"/>
    </bk>
    <bk>
      <rc t="1" v="403"/>
    </bk>
    <bk>
      <rc t="1" v="404"/>
    </bk>
    <bk>
      <rc t="1" v="405"/>
    </bk>
    <bk>
      <rc t="1" v="406"/>
    </bk>
    <bk>
      <rc t="1" v="407"/>
    </bk>
    <bk>
      <rc t="1" v="408"/>
    </bk>
    <bk>
      <rc t="1" v="409"/>
    </bk>
    <bk>
      <rc t="1" v="410"/>
    </bk>
    <bk>
      <rc t="1" v="411"/>
    </bk>
    <bk>
      <rc t="1" v="412"/>
    </bk>
    <bk>
      <rc t="1" v="413"/>
    </bk>
    <bk>
      <rc t="1" v="414"/>
    </bk>
    <bk>
      <rc t="1" v="415"/>
    </bk>
    <bk>
      <rc t="1" v="416"/>
    </bk>
    <bk>
      <rc t="1" v="417"/>
    </bk>
    <bk>
      <rc t="1" v="418"/>
    </bk>
    <bk>
      <rc t="1" v="419"/>
    </bk>
    <bk>
      <rc t="1" v="420"/>
    </bk>
    <bk>
      <rc t="1" v="421"/>
    </bk>
    <bk>
      <rc t="1" v="422"/>
    </bk>
    <bk>
      <rc t="1" v="423"/>
    </bk>
    <bk>
      <rc t="1" v="424"/>
    </bk>
    <bk>
      <rc t="1" v="425"/>
    </bk>
    <bk>
      <rc t="1" v="426"/>
    </bk>
    <bk>
      <rc t="1" v="427"/>
    </bk>
    <bk>
      <rc t="1" v="428"/>
    </bk>
    <bk>
      <rc t="1" v="429"/>
    </bk>
    <bk>
      <rc t="1" v="430"/>
    </bk>
    <bk>
      <rc t="1" v="431"/>
    </bk>
    <bk>
      <rc t="1" v="432"/>
    </bk>
    <bk>
      <rc t="1" v="433"/>
    </bk>
    <bk>
      <rc t="1" v="434"/>
    </bk>
    <bk>
      <rc t="1" v="435"/>
    </bk>
    <bk>
      <rc t="1" v="436"/>
    </bk>
    <bk>
      <rc t="1" v="437"/>
    </bk>
    <bk>
      <rc t="1" v="438"/>
    </bk>
    <bk>
      <rc t="1" v="439"/>
    </bk>
    <bk>
      <rc t="1" v="440"/>
    </bk>
    <bk>
      <rc t="1" v="441"/>
    </bk>
    <bk>
      <rc t="1" v="442"/>
    </bk>
    <bk>
      <rc t="1" v="443"/>
    </bk>
    <bk>
      <rc t="1" v="444"/>
    </bk>
    <bk>
      <rc t="1" v="445"/>
    </bk>
    <bk>
      <rc t="1" v="446"/>
    </bk>
    <bk>
      <rc t="1" v="447"/>
    </bk>
    <bk>
      <rc t="1" v="448"/>
    </bk>
    <bk>
      <rc t="1" v="449"/>
    </bk>
    <bk>
      <rc t="1" v="450"/>
    </bk>
    <bk>
      <rc t="1" v="451"/>
    </bk>
    <bk>
      <rc t="1" v="452"/>
    </bk>
    <bk>
      <rc t="1" v="453"/>
    </bk>
    <bk>
      <rc t="1" v="454"/>
    </bk>
    <bk>
      <rc t="1" v="455"/>
    </bk>
    <bk>
      <rc t="1" v="456"/>
    </bk>
    <bk>
      <rc t="1" v="457"/>
    </bk>
    <bk>
      <rc t="1" v="458"/>
    </bk>
    <bk>
      <rc t="1" v="459"/>
    </bk>
    <bk>
      <rc t="1" v="460"/>
    </bk>
    <bk>
      <rc t="1" v="461"/>
    </bk>
    <bk>
      <rc t="1" v="462"/>
    </bk>
    <bk>
      <rc t="1" v="463"/>
    </bk>
    <bk>
      <rc t="1" v="464"/>
    </bk>
    <bk>
      <rc t="1" v="465"/>
    </bk>
    <bk>
      <rc t="1" v="466"/>
    </bk>
    <bk>
      <rc t="1" v="467"/>
    </bk>
    <bk>
      <rc t="1" v="468"/>
    </bk>
    <bk>
      <rc t="1" v="469"/>
    </bk>
    <bk>
      <rc t="1" v="470"/>
    </bk>
    <bk>
      <rc t="1" v="471"/>
    </bk>
    <bk>
      <rc t="1" v="472"/>
    </bk>
    <bk>
      <rc t="1" v="473"/>
    </bk>
    <bk>
      <rc t="1" v="474"/>
    </bk>
    <bk>
      <rc t="1" v="475"/>
    </bk>
    <bk>
      <rc t="1" v="476"/>
    </bk>
    <bk>
      <rc t="1" v="477"/>
    </bk>
    <bk>
      <rc t="1" v="478"/>
    </bk>
    <bk>
      <rc t="1" v="479"/>
    </bk>
    <bk>
      <rc t="1" v="480"/>
    </bk>
    <bk>
      <rc t="1" v="481"/>
    </bk>
    <bk>
      <rc t="1" v="482"/>
    </bk>
    <bk>
      <rc t="1" v="483"/>
    </bk>
    <bk>
      <rc t="1" v="484"/>
    </bk>
    <bk>
      <rc t="1" v="485"/>
    </bk>
    <bk>
      <rc t="1" v="486"/>
    </bk>
    <bk>
      <rc t="1" v="487"/>
    </bk>
    <bk>
      <rc t="1" v="488"/>
    </bk>
    <bk>
      <rc t="1" v="489"/>
    </bk>
    <bk>
      <rc t="1" v="490"/>
    </bk>
    <bk>
      <rc t="1" v="491"/>
    </bk>
    <bk>
      <rc t="1" v="492"/>
    </bk>
    <bk>
      <rc t="1" v="493"/>
    </bk>
    <bk>
      <rc t="1" v="494"/>
    </bk>
    <bk>
      <rc t="1" v="495"/>
    </bk>
    <bk>
      <rc t="1" v="496"/>
    </bk>
    <bk>
      <rc t="1" v="497"/>
    </bk>
    <bk>
      <rc t="1" v="498"/>
    </bk>
    <bk>
      <rc t="1" v="499"/>
    </bk>
    <bk>
      <rc t="1" v="500"/>
    </bk>
    <bk>
      <rc t="1" v="501"/>
    </bk>
    <bk>
      <rc t="1" v="502"/>
    </bk>
    <bk>
      <rc t="1" v="503"/>
    </bk>
    <bk>
      <rc t="1" v="504"/>
    </bk>
    <bk>
      <rc t="1" v="505"/>
    </bk>
    <bk>
      <rc t="1" v="506"/>
    </bk>
    <bk>
      <rc t="1" v="507"/>
    </bk>
    <bk>
      <rc t="1" v="508"/>
    </bk>
    <bk>
      <rc t="1" v="509"/>
    </bk>
    <bk>
      <rc t="1" v="510"/>
    </bk>
    <bk>
      <rc t="1" v="511"/>
    </bk>
    <bk>
      <rc t="1" v="512"/>
    </bk>
    <bk>
      <rc t="1" v="513"/>
    </bk>
    <bk>
      <rc t="1" v="514"/>
    </bk>
    <bk>
      <rc t="1" v="515"/>
    </bk>
    <bk>
      <rc t="1" v="516"/>
    </bk>
    <bk>
      <rc t="1" v="517"/>
    </bk>
    <bk>
      <rc t="1" v="518"/>
    </bk>
    <bk>
      <rc t="1" v="519"/>
    </bk>
    <bk>
      <rc t="1" v="520"/>
    </bk>
    <bk>
      <rc t="1" v="521"/>
    </bk>
    <bk>
      <rc t="1" v="522"/>
    </bk>
    <bk>
      <rc t="1" v="523"/>
    </bk>
    <bk>
      <rc t="1" v="524"/>
    </bk>
    <bk>
      <rc t="1" v="525"/>
    </bk>
    <bk>
      <rc t="1" v="526"/>
    </bk>
    <bk>
      <rc t="1" v="527"/>
    </bk>
    <bk>
      <rc t="1" v="528"/>
    </bk>
    <bk>
      <rc t="1" v="529"/>
    </bk>
    <bk>
      <rc t="1" v="530"/>
    </bk>
    <bk>
      <rc t="1" v="531"/>
    </bk>
    <bk>
      <rc t="1" v="532"/>
    </bk>
    <bk>
      <rc t="1" v="533"/>
    </bk>
    <bk>
      <rc t="1" v="534"/>
    </bk>
    <bk>
      <rc t="1" v="535"/>
    </bk>
    <bk>
      <rc t="1" v="536"/>
    </bk>
    <bk>
      <rc t="1" v="537"/>
    </bk>
    <bk>
      <rc t="1" v="538"/>
    </bk>
    <bk>
      <rc t="1" v="539"/>
    </bk>
    <bk>
      <rc t="1" v="540"/>
    </bk>
    <bk>
      <rc t="1" v="541"/>
    </bk>
    <bk>
      <rc t="1" v="542"/>
    </bk>
    <bk>
      <rc t="1" v="543"/>
    </bk>
    <bk>
      <rc t="1" v="544"/>
    </bk>
    <bk>
      <rc t="1" v="545"/>
    </bk>
    <bk>
      <rc t="1" v="546"/>
    </bk>
    <bk>
      <rc t="1" v="547"/>
    </bk>
    <bk>
      <rc t="1" v="548"/>
    </bk>
    <bk>
      <rc t="1" v="549"/>
    </bk>
    <bk>
      <rc t="1" v="550"/>
    </bk>
    <bk>
      <rc t="1" v="551"/>
    </bk>
    <bk>
      <rc t="1" v="552"/>
    </bk>
    <bk>
      <rc t="1" v="553"/>
    </bk>
    <bk>
      <rc t="1" v="554"/>
    </bk>
    <bk>
      <rc t="1" v="555"/>
    </bk>
    <bk>
      <rc t="1" v="556"/>
    </bk>
    <bk>
      <rc t="1" v="557"/>
    </bk>
    <bk>
      <rc t="1" v="558"/>
    </bk>
    <bk>
      <rc t="1" v="559"/>
    </bk>
    <bk>
      <rc t="1" v="560"/>
    </bk>
    <bk>
      <rc t="1" v="561"/>
    </bk>
    <bk>
      <rc t="1" v="562"/>
    </bk>
    <bk>
      <rc t="1" v="563"/>
    </bk>
    <bk>
      <rc t="1" v="564"/>
    </bk>
    <bk>
      <rc t="1" v="565"/>
    </bk>
    <bk>
      <rc t="1" v="566"/>
    </bk>
    <bk>
      <rc t="1" v="567"/>
    </bk>
    <bk>
      <rc t="1" v="568"/>
    </bk>
    <bk>
      <rc t="1" v="569"/>
    </bk>
    <bk>
      <rc t="1" v="570"/>
    </bk>
    <bk>
      <rc t="1" v="571"/>
    </bk>
    <bk>
      <rc t="1" v="572"/>
    </bk>
    <bk>
      <rc t="1" v="573"/>
    </bk>
    <bk>
      <rc t="1" v="574"/>
    </bk>
    <bk>
      <rc t="1" v="575"/>
    </bk>
    <bk>
      <rc t="1" v="576"/>
    </bk>
    <bk>
      <rc t="1" v="577"/>
    </bk>
    <bk>
      <rc t="1" v="578"/>
    </bk>
    <bk>
      <rc t="1" v="579"/>
    </bk>
    <bk>
      <rc t="1" v="580"/>
    </bk>
    <bk>
      <rc t="1" v="581"/>
    </bk>
    <bk>
      <rc t="1" v="582"/>
    </bk>
    <bk>
      <rc t="1" v="583"/>
    </bk>
    <bk>
      <rc t="1" v="584"/>
    </bk>
    <bk>
      <rc t="1" v="585"/>
    </bk>
    <bk>
      <rc t="1" v="586"/>
    </bk>
    <bk>
      <rc t="1" v="587"/>
    </bk>
    <bk>
      <rc t="1" v="588"/>
    </bk>
    <bk>
      <rc t="1" v="589"/>
    </bk>
    <bk>
      <rc t="1" v="590"/>
    </bk>
    <bk>
      <rc t="1" v="591"/>
    </bk>
    <bk>
      <rc t="1" v="592"/>
    </bk>
    <bk>
      <rc t="1" v="593"/>
    </bk>
    <bk>
      <rc t="1" v="594"/>
    </bk>
    <bk>
      <rc t="1" v="595"/>
    </bk>
    <bk>
      <rc t="1" v="596"/>
    </bk>
    <bk>
      <rc t="1" v="597"/>
    </bk>
    <bk>
      <rc t="1" v="598"/>
    </bk>
    <bk>
      <rc t="1" v="599"/>
    </bk>
    <bk>
      <rc t="1" v="600"/>
    </bk>
    <bk>
      <rc t="1" v="601"/>
    </bk>
    <bk>
      <rc t="1" v="602"/>
    </bk>
    <bk>
      <rc t="1" v="603"/>
    </bk>
    <bk>
      <rc t="1" v="604"/>
    </bk>
    <bk>
      <rc t="1" v="605"/>
    </bk>
    <bk>
      <rc t="1" v="606"/>
    </bk>
    <bk>
      <rc t="1" v="607"/>
    </bk>
    <bk>
      <rc t="1" v="608"/>
    </bk>
    <bk>
      <rc t="1" v="609"/>
    </bk>
    <bk>
      <rc t="1" v="610"/>
    </bk>
    <bk>
      <rc t="1" v="611"/>
    </bk>
    <bk>
      <rc t="1" v="612"/>
    </bk>
    <bk>
      <rc t="1" v="613"/>
    </bk>
    <bk>
      <rc t="1" v="614"/>
    </bk>
    <bk>
      <rc t="1" v="615"/>
    </bk>
    <bk>
      <rc t="1" v="616"/>
    </bk>
    <bk>
      <rc t="1" v="617"/>
    </bk>
    <bk>
      <rc t="1" v="618"/>
    </bk>
    <bk>
      <rc t="1" v="619"/>
    </bk>
    <bk>
      <rc t="1" v="620"/>
    </bk>
    <bk>
      <rc t="1" v="621"/>
    </bk>
    <bk>
      <rc t="1" v="622"/>
    </bk>
    <bk>
      <rc t="1" v="623"/>
    </bk>
    <bk>
      <rc t="1" v="624"/>
    </bk>
    <bk>
      <rc t="1" v="625"/>
    </bk>
    <bk>
      <rc t="1" v="626"/>
    </bk>
    <bk>
      <rc t="1" v="627"/>
    </bk>
    <bk>
      <rc t="1" v="628"/>
    </bk>
    <bk>
      <rc t="1" v="629"/>
    </bk>
    <bk>
      <rc t="1" v="630"/>
    </bk>
    <bk>
      <rc t="1" v="631"/>
    </bk>
    <bk>
      <rc t="1" v="632"/>
    </bk>
    <bk>
      <rc t="1" v="633"/>
    </bk>
    <bk>
      <rc t="1" v="634"/>
    </bk>
    <bk>
      <rc t="1" v="635"/>
    </bk>
    <bk>
      <rc t="1" v="636"/>
    </bk>
    <bk>
      <rc t="1" v="637"/>
    </bk>
    <bk>
      <rc t="1" v="638"/>
    </bk>
    <bk>
      <rc t="1" v="639"/>
    </bk>
    <bk>
      <rc t="1" v="640"/>
    </bk>
    <bk>
      <rc t="1" v="641"/>
    </bk>
    <bk>
      <rc t="1" v="642"/>
    </bk>
    <bk>
      <rc t="1" v="643"/>
    </bk>
    <bk>
      <rc t="1" v="644"/>
    </bk>
    <bk>
      <rc t="1" v="645"/>
    </bk>
    <bk>
      <rc t="1" v="646"/>
    </bk>
    <bk>
      <rc t="1" v="647"/>
    </bk>
    <bk>
      <rc t="1" v="648"/>
    </bk>
    <bk>
      <rc t="1" v="649"/>
    </bk>
  </valueMetadata>
</metadata>
</file>

<file path=xl/sharedStrings.xml><?xml version="1.0" encoding="utf-8"?>
<sst xmlns="http://schemas.openxmlformats.org/spreadsheetml/2006/main" count="39669" uniqueCount="734">
  <si>
    <t>ORDER NUMBER</t>
  </si>
  <si>
    <t>QUANTITY ORDERED</t>
  </si>
  <si>
    <t>PRICE EACH</t>
  </si>
  <si>
    <t>ORDERLINE NUMBER</t>
  </si>
  <si>
    <t>SALES</t>
  </si>
  <si>
    <t>ORDER DATE</t>
  </si>
  <si>
    <t>STATUS</t>
  </si>
  <si>
    <t>PRODUCT LINE</t>
  </si>
  <si>
    <t>MANUFACTURER'S SUGGESTED RETAIL PRICE</t>
  </si>
  <si>
    <t>PRODUCT CODE</t>
  </si>
  <si>
    <t>CUSTOMERNAME</t>
  </si>
  <si>
    <t>PHONE</t>
  </si>
  <si>
    <t>ADDRESSLINE1</t>
  </si>
  <si>
    <t>ADDRESSLINE2</t>
  </si>
  <si>
    <t>CITY</t>
  </si>
  <si>
    <t>STATE</t>
  </si>
  <si>
    <t>POSTALCODE</t>
  </si>
  <si>
    <t>COUNTRY</t>
  </si>
  <si>
    <t>TERRITORY</t>
  </si>
  <si>
    <t>CONTACT NAME</t>
  </si>
  <si>
    <t>DEAL SIZE</t>
  </si>
  <si>
    <t>DISCOUNT %</t>
  </si>
  <si>
    <t>YEAR</t>
  </si>
  <si>
    <t>MONTH</t>
  </si>
  <si>
    <t>QUARTER</t>
  </si>
  <si>
    <t>Shipped</t>
  </si>
  <si>
    <t>Motorcycles</t>
  </si>
  <si>
    <t>S10_1678</t>
  </si>
  <si>
    <t>Land of Toys Inc.</t>
  </si>
  <si>
    <t>2125557818</t>
  </si>
  <si>
    <t>897 Long Airport Avenue</t>
  </si>
  <si>
    <t/>
  </si>
  <si>
    <t>NYC</t>
  </si>
  <si>
    <t>NY</t>
  </si>
  <si>
    <t>10022</t>
  </si>
  <si>
    <t>USA</t>
  </si>
  <si>
    <t>NA</t>
  </si>
  <si>
    <t>Yu Kwai</t>
  </si>
  <si>
    <t>Small</t>
  </si>
  <si>
    <t>Reims Collectables</t>
  </si>
  <si>
    <t>26.47.1555</t>
  </si>
  <si>
    <t>59 rue de l'Abbaye</t>
  </si>
  <si>
    <t>Reims</t>
  </si>
  <si>
    <t>51100</t>
  </si>
  <si>
    <t>France</t>
  </si>
  <si>
    <t>EMEA</t>
  </si>
  <si>
    <t>Henriot Paul</t>
  </si>
  <si>
    <t>Lyon Souveniers</t>
  </si>
  <si>
    <t>+33 1 46 62 7555</t>
  </si>
  <si>
    <t>27 rue du Colonel Pierre Avia</t>
  </si>
  <si>
    <t>Paris</t>
  </si>
  <si>
    <t>75508</t>
  </si>
  <si>
    <t>Da Cunha Daniel</t>
  </si>
  <si>
    <t>Medium</t>
  </si>
  <si>
    <t>Toys4GrownUps.com</t>
  </si>
  <si>
    <t>6265557265</t>
  </si>
  <si>
    <t>78934 Hillside Dr.</t>
  </si>
  <si>
    <t>Pasadena</t>
  </si>
  <si>
    <t>CA</t>
  </si>
  <si>
    <t>90003</t>
  </si>
  <si>
    <t>Young Julie</t>
  </si>
  <si>
    <t>Corporate Gift Ideas Co.</t>
  </si>
  <si>
    <t>6505551386</t>
  </si>
  <si>
    <t>7734 Strong St.</t>
  </si>
  <si>
    <t>San Francisco</t>
  </si>
  <si>
    <t>Brown Julie</t>
  </si>
  <si>
    <t>Technics Stores Inc.</t>
  </si>
  <si>
    <t>6505556809</t>
  </si>
  <si>
    <t>9408 Furth Circle</t>
  </si>
  <si>
    <t>Burlingame</t>
  </si>
  <si>
    <t>94217</t>
  </si>
  <si>
    <t>Hirano Juri</t>
  </si>
  <si>
    <t>Daedalus Designs Imports</t>
  </si>
  <si>
    <t>20.16.1555</t>
  </si>
  <si>
    <t>184, chausse de Tournai</t>
  </si>
  <si>
    <t>Lille</t>
  </si>
  <si>
    <t>59000</t>
  </si>
  <si>
    <t>Rance Martine</t>
  </si>
  <si>
    <t>Herkku Gifts</t>
  </si>
  <si>
    <t>+47 2267 3215</t>
  </si>
  <si>
    <t>Drammen 121, PR 744 Sentrum</t>
  </si>
  <si>
    <t>Bergen</t>
  </si>
  <si>
    <t>N 5804</t>
  </si>
  <si>
    <t>Norway</t>
  </si>
  <si>
    <t>Oeztan Veysel</t>
  </si>
  <si>
    <t>Mini Wheels Co.</t>
  </si>
  <si>
    <t>6505555787</t>
  </si>
  <si>
    <t>5557 North Pendale Street</t>
  </si>
  <si>
    <t>Murphy Julie</t>
  </si>
  <si>
    <t>Auto Canal Petit</t>
  </si>
  <si>
    <t>(1) 47.55.6555</t>
  </si>
  <si>
    <t>25, rue Lauriston</t>
  </si>
  <si>
    <t>75016</t>
  </si>
  <si>
    <t>Perrier Dominique</t>
  </si>
  <si>
    <t>Australian Collectors, Co.</t>
  </si>
  <si>
    <t>03 9520 4555</t>
  </si>
  <si>
    <t>636 St Kilda Road</t>
  </si>
  <si>
    <t>Level 3</t>
  </si>
  <si>
    <t>Melbourne</t>
  </si>
  <si>
    <t>Victoria</t>
  </si>
  <si>
    <t>3004</t>
  </si>
  <si>
    <t>Australia</t>
  </si>
  <si>
    <t>APAC</t>
  </si>
  <si>
    <t>Ferguson Peter</t>
  </si>
  <si>
    <t>Vitachrome Inc.</t>
  </si>
  <si>
    <t>2125551500</t>
  </si>
  <si>
    <t>2678 Kingston Rd.</t>
  </si>
  <si>
    <t>Suite 101</t>
  </si>
  <si>
    <t>Frick Michael</t>
  </si>
  <si>
    <t>Tekni Collectables Inc.</t>
  </si>
  <si>
    <t>2015559350</t>
  </si>
  <si>
    <t>7476 Moss Rd.</t>
  </si>
  <si>
    <t>Newark</t>
  </si>
  <si>
    <t>NJ</t>
  </si>
  <si>
    <t>94019</t>
  </si>
  <si>
    <t>Brown William</t>
  </si>
  <si>
    <t>Gift Depot Inc.</t>
  </si>
  <si>
    <t>2035552570</t>
  </si>
  <si>
    <t>25593 South Bay Ln.</t>
  </si>
  <si>
    <t>Bridgewater</t>
  </si>
  <si>
    <t>CT</t>
  </si>
  <si>
    <t>97562</t>
  </si>
  <si>
    <t>King Julie</t>
  </si>
  <si>
    <t>La Rochelle Gifts</t>
  </si>
  <si>
    <t>40.67.8555</t>
  </si>
  <si>
    <t>67, rue des Cinquante Otages</t>
  </si>
  <si>
    <t>Nantes</t>
  </si>
  <si>
    <t>44000</t>
  </si>
  <si>
    <t>Labrune Janine</t>
  </si>
  <si>
    <t>Marta's Replicas Co.</t>
  </si>
  <si>
    <t>6175558555</t>
  </si>
  <si>
    <t>39323 Spinnaker Dr.</t>
  </si>
  <si>
    <t>Cambridge</t>
  </si>
  <si>
    <t>MA</t>
  </si>
  <si>
    <t>51247</t>
  </si>
  <si>
    <t>Hernandez Marta</t>
  </si>
  <si>
    <t>Toys of Finland, Co.</t>
  </si>
  <si>
    <t>90-224 8555</t>
  </si>
  <si>
    <t>Keskuskatu 45</t>
  </si>
  <si>
    <t>Helsinki</t>
  </si>
  <si>
    <t>21240</t>
  </si>
  <si>
    <t>Finland</t>
  </si>
  <si>
    <t>Karttunen Matti</t>
  </si>
  <si>
    <t>Baane Mini Imports</t>
  </si>
  <si>
    <t>07-98 9555</t>
  </si>
  <si>
    <t>Erling Skakkes gate 78</t>
  </si>
  <si>
    <t>Stavern</t>
  </si>
  <si>
    <t>4110</t>
  </si>
  <si>
    <t>Bergulfsen Jonas</t>
  </si>
  <si>
    <t>Diecast Classics Inc.</t>
  </si>
  <si>
    <t>2155551555</t>
  </si>
  <si>
    <t>7586 Pompton St.</t>
  </si>
  <si>
    <t>Allentown</t>
  </si>
  <si>
    <t>PA</t>
  </si>
  <si>
    <t>70267</t>
  </si>
  <si>
    <t>Yu Kyung</t>
  </si>
  <si>
    <t>Salzburg Collectables</t>
  </si>
  <si>
    <t>6562-9555</t>
  </si>
  <si>
    <t>Geislweg 14</t>
  </si>
  <si>
    <t>Salzburg</t>
  </si>
  <si>
    <t>5020</t>
  </si>
  <si>
    <t>Austria</t>
  </si>
  <si>
    <t>Pipps Georg</t>
  </si>
  <si>
    <t>Large</t>
  </si>
  <si>
    <t>Souveniers And Things Co.</t>
  </si>
  <si>
    <t>+61 2 9495 8555</t>
  </si>
  <si>
    <t>Monitor Money Building, 815 Pacific Hwy</t>
  </si>
  <si>
    <t>Level 6</t>
  </si>
  <si>
    <t>Chatswood</t>
  </si>
  <si>
    <t>NSW</t>
  </si>
  <si>
    <t>2067</t>
  </si>
  <si>
    <t>Huxley Adrian</t>
  </si>
  <si>
    <t>FunGiftIdeas.com</t>
  </si>
  <si>
    <t>5085552555</t>
  </si>
  <si>
    <t>1785 First Street</t>
  </si>
  <si>
    <t>New Bedford</t>
  </si>
  <si>
    <t>50553</t>
  </si>
  <si>
    <t>Benitez Violeta</t>
  </si>
  <si>
    <t>UK Collectables, Ltd.</t>
  </si>
  <si>
    <t>(171) 555-2282</t>
  </si>
  <si>
    <t>Berkeley Gardens 12  Brewery</t>
  </si>
  <si>
    <t>Liverpool</t>
  </si>
  <si>
    <t>WX1 6LT</t>
  </si>
  <si>
    <t>UK</t>
  </si>
  <si>
    <t>Devon Elizabeth</t>
  </si>
  <si>
    <t>Disputed</t>
  </si>
  <si>
    <t>Euro Shopping Channel</t>
  </si>
  <si>
    <t>(91) 555 94 44</t>
  </si>
  <si>
    <t>C/ Moralzarzal, 86</t>
  </si>
  <si>
    <t>Madrid</t>
  </si>
  <si>
    <t>28034</t>
  </si>
  <si>
    <t>Spain</t>
  </si>
  <si>
    <t>Freyre Diego</t>
  </si>
  <si>
    <t>Classic Cars</t>
  </si>
  <si>
    <t>S10_1949</t>
  </si>
  <si>
    <t>Volvo Model Replicas, Co</t>
  </si>
  <si>
    <t>0921-12 3555</t>
  </si>
  <si>
    <t>Berguvsv„gen  8</t>
  </si>
  <si>
    <t>Lule</t>
  </si>
  <si>
    <t>S-958 22</t>
  </si>
  <si>
    <t>Sweden</t>
  </si>
  <si>
    <t>Berglund Christina</t>
  </si>
  <si>
    <t>Corrida Auto Replicas, Ltd</t>
  </si>
  <si>
    <t>(91) 555 22 82</t>
  </si>
  <si>
    <t>C/ Araquil, 67</t>
  </si>
  <si>
    <t>28023</t>
  </si>
  <si>
    <t>Sommer Mart¡n</t>
  </si>
  <si>
    <t>Dragon Souveniers, Ltd.</t>
  </si>
  <si>
    <t>+65 221 7555</t>
  </si>
  <si>
    <t>Bronz Sok., Bronz Apt. 3/6 Tesvikiye</t>
  </si>
  <si>
    <t>Singapore</t>
  </si>
  <si>
    <t>79903</t>
  </si>
  <si>
    <t>Japan</t>
  </si>
  <si>
    <t>Natividad Eric</t>
  </si>
  <si>
    <t>Classic Legends Inc.</t>
  </si>
  <si>
    <t>2125558493</t>
  </si>
  <si>
    <t>5905 Pompton St.</t>
  </si>
  <si>
    <t>Suite 750</t>
  </si>
  <si>
    <t>Hernandez Maria</t>
  </si>
  <si>
    <t>Australian Gift Network, Co</t>
  </si>
  <si>
    <t>61-7-3844-6555</t>
  </si>
  <si>
    <t>31 Duncan St. West End</t>
  </si>
  <si>
    <t>South Brisbane</t>
  </si>
  <si>
    <t>Queensland</t>
  </si>
  <si>
    <t>4101</t>
  </si>
  <si>
    <t>Calaghan Tony</t>
  </si>
  <si>
    <t>Classic Gift Ideas, Inc</t>
  </si>
  <si>
    <t>2155554695</t>
  </si>
  <si>
    <t>782 First Street</t>
  </si>
  <si>
    <t>Philadelphia</t>
  </si>
  <si>
    <t>71270</t>
  </si>
  <si>
    <t>Cervantes Francisca</t>
  </si>
  <si>
    <t>Saveley &amp; Henriot, Co.</t>
  </si>
  <si>
    <t>78.32.5555</t>
  </si>
  <si>
    <t>2, rue du Commerce</t>
  </si>
  <si>
    <t>Lyon</t>
  </si>
  <si>
    <t>69004</t>
  </si>
  <si>
    <t>Saveley Mary</t>
  </si>
  <si>
    <t>Canadian Gift Exchange Network</t>
  </si>
  <si>
    <t>(604) 555-3392</t>
  </si>
  <si>
    <t>1900 Oak St.</t>
  </si>
  <si>
    <t>Vancouver</t>
  </si>
  <si>
    <t>BC</t>
  </si>
  <si>
    <t>V3F 2K1</t>
  </si>
  <si>
    <t>Canada</t>
  </si>
  <si>
    <t>Tannamuri Yoshi</t>
  </si>
  <si>
    <t>West Coast Collectables Co.</t>
  </si>
  <si>
    <t>3105553722</t>
  </si>
  <si>
    <t>3675 Furth Circle</t>
  </si>
  <si>
    <t>Burbank</t>
  </si>
  <si>
    <t>Thompson Steve</t>
  </si>
  <si>
    <t>Cambridge Collectables Co.</t>
  </si>
  <si>
    <t>6175555555</t>
  </si>
  <si>
    <t>4658 Baden Av.</t>
  </si>
  <si>
    <t>Tseng Kyung</t>
  </si>
  <si>
    <t>Super Scale Inc.</t>
  </si>
  <si>
    <t>2035559545</t>
  </si>
  <si>
    <t>567 North Pendale Street</t>
  </si>
  <si>
    <t>New Haven</t>
  </si>
  <si>
    <t>97823</t>
  </si>
  <si>
    <t>Murphy Leslie</t>
  </si>
  <si>
    <t>Tokyo Collectables, Ltd</t>
  </si>
  <si>
    <t>+81 3 3584 0555</t>
  </si>
  <si>
    <t>2-2-8 Roppongi</t>
  </si>
  <si>
    <t>Minato-ku</t>
  </si>
  <si>
    <t>Tokyo</t>
  </si>
  <si>
    <t>106-0032</t>
  </si>
  <si>
    <t>Shimamura Akiko</t>
  </si>
  <si>
    <t>Amica Models &amp; Co.</t>
  </si>
  <si>
    <t>011-4988555</t>
  </si>
  <si>
    <t>Via Monte Bianco 34</t>
  </si>
  <si>
    <t>Torino</t>
  </si>
  <si>
    <t>10100</t>
  </si>
  <si>
    <t>Italy</t>
  </si>
  <si>
    <t>Accorti Paolo</t>
  </si>
  <si>
    <t>Scandinavian Gift Ideas</t>
  </si>
  <si>
    <t>0695-34 6555</t>
  </si>
  <si>
    <t>?kergatan 24</t>
  </si>
  <si>
    <t>Boras</t>
  </si>
  <si>
    <t>S-844 67</t>
  </si>
  <si>
    <t>Larsson Maria</t>
  </si>
  <si>
    <t>Auto Assoc. &amp; Cie.</t>
  </si>
  <si>
    <t>30.59.8555</t>
  </si>
  <si>
    <t>67, avenue de l'Europe</t>
  </si>
  <si>
    <t>Versailles</t>
  </si>
  <si>
    <t>78000</t>
  </si>
  <si>
    <t>Tonini Daniel</t>
  </si>
  <si>
    <t>Mini Gifts Distributors Ltd.</t>
  </si>
  <si>
    <t>4155551450</t>
  </si>
  <si>
    <t>5677 Strong St.</t>
  </si>
  <si>
    <t>San Rafael</t>
  </si>
  <si>
    <t>Nelson Valarie</t>
  </si>
  <si>
    <t>Online Diecast Creations Co.</t>
  </si>
  <si>
    <t>6035558647</t>
  </si>
  <si>
    <t>2304 Long Airport Avenue</t>
  </si>
  <si>
    <t>Nashua</t>
  </si>
  <si>
    <t>NH</t>
  </si>
  <si>
    <t>62005</t>
  </si>
  <si>
    <t>Young Valarie</t>
  </si>
  <si>
    <t>Collectables For Less Inc.</t>
  </si>
  <si>
    <t>7825 Douglas Av.</t>
  </si>
  <si>
    <t>Brickhaven</t>
  </si>
  <si>
    <t>58339</t>
  </si>
  <si>
    <t>Nelson Allen</t>
  </si>
  <si>
    <t>Anna's Decorations, Ltd</t>
  </si>
  <si>
    <t>02 9936 8555</t>
  </si>
  <si>
    <t>201 Miller Street</t>
  </si>
  <si>
    <t>Level 15</t>
  </si>
  <si>
    <t>North Sydney</t>
  </si>
  <si>
    <t>2060</t>
  </si>
  <si>
    <t>O'Hara Anna</t>
  </si>
  <si>
    <t>Quebec Home Shopping Network</t>
  </si>
  <si>
    <t>(514) 555-8054</t>
  </si>
  <si>
    <t>43 rue St. Laurent</t>
  </si>
  <si>
    <t>Montreal</t>
  </si>
  <si>
    <t>Quebec</t>
  </si>
  <si>
    <t>H1J 1C3</t>
  </si>
  <si>
    <t>Fresnisre Jean</t>
  </si>
  <si>
    <t>In Process</t>
  </si>
  <si>
    <t>S10_2016</t>
  </si>
  <si>
    <t>Osaka Souveniers Co.</t>
  </si>
  <si>
    <t>+81 06 6342 5555</t>
  </si>
  <si>
    <t>Dojima Avanza 4F, 1-6-20 Dojima, Kita-ku</t>
  </si>
  <si>
    <t>Osaka</t>
  </si>
  <si>
    <t>530-0003</t>
  </si>
  <si>
    <t>Kentary Mory</t>
  </si>
  <si>
    <t>Motor Mint Distributors Inc.</t>
  </si>
  <si>
    <t>2155559857</t>
  </si>
  <si>
    <t>11328 Douglas Av.</t>
  </si>
  <si>
    <t>Hernandez Rosa</t>
  </si>
  <si>
    <t>Atelier graphique</t>
  </si>
  <si>
    <t>40.32.2555</t>
  </si>
  <si>
    <t>54, rue Royale</t>
  </si>
  <si>
    <t>Schmitt Carine</t>
  </si>
  <si>
    <t>Mini Classics</t>
  </si>
  <si>
    <t>9145554562</t>
  </si>
  <si>
    <t>3758 North Pendale Street</t>
  </si>
  <si>
    <t>White Plains</t>
  </si>
  <si>
    <t>24067</t>
  </si>
  <si>
    <t>Frick Steve</t>
  </si>
  <si>
    <t>S10_4698</t>
  </si>
  <si>
    <t>S10_4757</t>
  </si>
  <si>
    <t>Danish Wholesale Imports</t>
  </si>
  <si>
    <t>31 12 3555</t>
  </si>
  <si>
    <t>Vinb'ltet 34</t>
  </si>
  <si>
    <t>Kobenhavn</t>
  </si>
  <si>
    <t>1734</t>
  </si>
  <si>
    <t>Denmark</t>
  </si>
  <si>
    <t>Petersen Jytte</t>
  </si>
  <si>
    <t>Stylish Desk Decors, Co.</t>
  </si>
  <si>
    <t>(171) 555-0297</t>
  </si>
  <si>
    <t>35 King George</t>
  </si>
  <si>
    <t>London</t>
  </si>
  <si>
    <t>WX3 6FW</t>
  </si>
  <si>
    <t>Brown Ann</t>
  </si>
  <si>
    <t>Mini Creations Ltd.</t>
  </si>
  <si>
    <t>5085559555</t>
  </si>
  <si>
    <t>4575 Hillside Dr.</t>
  </si>
  <si>
    <t>Tam Wing C</t>
  </si>
  <si>
    <t>Cancelled</t>
  </si>
  <si>
    <t>Alpha Cognac</t>
  </si>
  <si>
    <t>61.77.6555</t>
  </si>
  <si>
    <t>1 rue Alsace-Lorraine</t>
  </si>
  <si>
    <t>Toulouse</t>
  </si>
  <si>
    <t>31000</t>
  </si>
  <si>
    <t>Roulet Annette</t>
  </si>
  <si>
    <t>Double Decker Gift Stores, Ltd</t>
  </si>
  <si>
    <t>(171) 555-7555</t>
  </si>
  <si>
    <t>120 Hanover Sq.</t>
  </si>
  <si>
    <t>WA1 1DP</t>
  </si>
  <si>
    <t>Hardy Thomas</t>
  </si>
  <si>
    <t>Enaco Distributors</t>
  </si>
  <si>
    <t>(93) 203 4555</t>
  </si>
  <si>
    <t>Rambla de Catalu¤a, 23</t>
  </si>
  <si>
    <t>Barcelona</t>
  </si>
  <si>
    <t>8022</t>
  </si>
  <si>
    <t>Saavedra Eduardo</t>
  </si>
  <si>
    <t>Men 'R' US Retailers, Ltd.</t>
  </si>
  <si>
    <t>2155554369</t>
  </si>
  <si>
    <t>6047 Douglas Av.</t>
  </si>
  <si>
    <t>Los Angeles</t>
  </si>
  <si>
    <t>Chandler Michael</t>
  </si>
  <si>
    <t>Collectable Mini Designs Co.</t>
  </si>
  <si>
    <t>7605558146</t>
  </si>
  <si>
    <t>361 Furth Circle</t>
  </si>
  <si>
    <t>San Diego</t>
  </si>
  <si>
    <t>91217</t>
  </si>
  <si>
    <t>Thompson Valarie</t>
  </si>
  <si>
    <t>Petit Auto</t>
  </si>
  <si>
    <t>(02) 5554 67</t>
  </si>
  <si>
    <t>Rue Joseph-Bens 532</t>
  </si>
  <si>
    <t>Bruxelles</t>
  </si>
  <si>
    <t>B-1180</t>
  </si>
  <si>
    <t>Belgium</t>
  </si>
  <si>
    <t>Dewey Catherine</t>
  </si>
  <si>
    <t>Royal Canadian Collectables, Ltd.</t>
  </si>
  <si>
    <t>(604) 555-4555</t>
  </si>
  <si>
    <t>23 Tsawassen Blvd.</t>
  </si>
  <si>
    <t>Tsawassen</t>
  </si>
  <si>
    <t>T2F 8M4</t>
  </si>
  <si>
    <t>Lincoln Elizabeth</t>
  </si>
  <si>
    <t>Gifts4AllAges.com</t>
  </si>
  <si>
    <t>6175559555</t>
  </si>
  <si>
    <t>8616 Spinnaker Dr.</t>
  </si>
  <si>
    <t>Boston</t>
  </si>
  <si>
    <t>51003</t>
  </si>
  <si>
    <t>Yoshido Juri</t>
  </si>
  <si>
    <t>giftsbymail.co.uk</t>
  </si>
  <si>
    <t>(198) 555-8888</t>
  </si>
  <si>
    <t>Garden House Crowther Way</t>
  </si>
  <si>
    <t>Cowes</t>
  </si>
  <si>
    <t>Isle of Wight</t>
  </si>
  <si>
    <t>PO31 7PJ</t>
  </si>
  <si>
    <t>Bennett Helen</t>
  </si>
  <si>
    <t>Oulu Toy Supplies, Inc.</t>
  </si>
  <si>
    <t>981-443655</t>
  </si>
  <si>
    <t>Torikatu 38</t>
  </si>
  <si>
    <t>Oulu</t>
  </si>
  <si>
    <t>90110</t>
  </si>
  <si>
    <t>Koskitalo Pirkko</t>
  </si>
  <si>
    <t>The Sharp Gifts Warehouse</t>
  </si>
  <si>
    <t>4085553659</t>
  </si>
  <si>
    <t>3086 Ingle Ln.</t>
  </si>
  <si>
    <t>San Jose</t>
  </si>
  <si>
    <t>Frick Sue</t>
  </si>
  <si>
    <t>On Hold</t>
  </si>
  <si>
    <t>S10_4962</t>
  </si>
  <si>
    <t>La Corne D'abondance, Co.</t>
  </si>
  <si>
    <t>(1) 42.34.2555</t>
  </si>
  <si>
    <t>265, boulevard Charonne</t>
  </si>
  <si>
    <t>75012</t>
  </si>
  <si>
    <t>Bertrand Marie</t>
  </si>
  <si>
    <t>Resolved</t>
  </si>
  <si>
    <t>Mini Auto Werke</t>
  </si>
  <si>
    <t>7675-3555</t>
  </si>
  <si>
    <t>Kirchgasse 6</t>
  </si>
  <si>
    <t>Graz</t>
  </si>
  <si>
    <t>8010</t>
  </si>
  <si>
    <t>Mendel Roland</t>
  </si>
  <si>
    <t>Diecast Collectables</t>
  </si>
  <si>
    <t>6175552555</t>
  </si>
  <si>
    <t>6251 Ingle Ln.</t>
  </si>
  <si>
    <t>Franco Valarie</t>
  </si>
  <si>
    <t>Handji Gifts&amp; Co</t>
  </si>
  <si>
    <t>+65 224 1555</t>
  </si>
  <si>
    <t>Village Close - 106 Linden Road Sandown</t>
  </si>
  <si>
    <t>2nd Floor</t>
  </si>
  <si>
    <t>69045</t>
  </si>
  <si>
    <t>Victorino Wendy</t>
  </si>
  <si>
    <t>S12_1099</t>
  </si>
  <si>
    <t>Cruz &amp; Sons Co.</t>
  </si>
  <si>
    <t>+63 2 555 3587</t>
  </si>
  <si>
    <t>15 McCallum Street - NatWest Center #13-03</t>
  </si>
  <si>
    <t>Makati City</t>
  </si>
  <si>
    <t>1227 MM</t>
  </si>
  <si>
    <t>Philippines</t>
  </si>
  <si>
    <t>Cruz Arnold</t>
  </si>
  <si>
    <t>Marseille Mini Autos</t>
  </si>
  <si>
    <t>91.24.4555</t>
  </si>
  <si>
    <t>12, rue des Bouchers</t>
  </si>
  <si>
    <t>Marseille</t>
  </si>
  <si>
    <t>13008</t>
  </si>
  <si>
    <t>Lebihan Laurence</t>
  </si>
  <si>
    <t>Toms Spezialitten, Ltd</t>
  </si>
  <si>
    <t>0221-5554327</t>
  </si>
  <si>
    <t>Mehrheimerstr. 369</t>
  </si>
  <si>
    <t>Koln</t>
  </si>
  <si>
    <t>50739</t>
  </si>
  <si>
    <t>Germany</t>
  </si>
  <si>
    <t>Pfalzheim Henriette</t>
  </si>
  <si>
    <t>Vida Sport, Ltd</t>
  </si>
  <si>
    <t>0897-034555</t>
  </si>
  <si>
    <t>Grenzacherweg 237</t>
  </si>
  <si>
    <t>Gensve</t>
  </si>
  <si>
    <t>1203</t>
  </si>
  <si>
    <t>Switzerland</t>
  </si>
  <si>
    <t>Holz Michael</t>
  </si>
  <si>
    <t>L'ordine Souveniers</t>
  </si>
  <si>
    <t>0522-556555</t>
  </si>
  <si>
    <t>Strada Provinciale 124</t>
  </si>
  <si>
    <t>Reggio Emilia</t>
  </si>
  <si>
    <t>42100</t>
  </si>
  <si>
    <t>Moroni Maurizio</t>
  </si>
  <si>
    <t>Online Mini Collectables</t>
  </si>
  <si>
    <t>6175557555</t>
  </si>
  <si>
    <t>7635 Spinnaker Dr.</t>
  </si>
  <si>
    <t>Barajas Miguel</t>
  </si>
  <si>
    <t>Blauer See Auto, Co.</t>
  </si>
  <si>
    <t>+49 69 66 90 2555</t>
  </si>
  <si>
    <t>Lyonerstr. 34</t>
  </si>
  <si>
    <t>Frankfurt</t>
  </si>
  <si>
    <t>60528</t>
  </si>
  <si>
    <t>Keitel Roland</t>
  </si>
  <si>
    <t>Suominen Souveniers</t>
  </si>
  <si>
    <t>+358 9 8045 555</t>
  </si>
  <si>
    <t>Software Engineering Center, SEC Oy</t>
  </si>
  <si>
    <t>Espoo</t>
  </si>
  <si>
    <t>FIN-02271</t>
  </si>
  <si>
    <t>Suominen Kalle</t>
  </si>
  <si>
    <t>S12_1108</t>
  </si>
  <si>
    <t>Muscle Machine Inc</t>
  </si>
  <si>
    <t>2125557413</t>
  </si>
  <si>
    <t>4092 Furth Circle</t>
  </si>
  <si>
    <t>Suite 400</t>
  </si>
  <si>
    <t>Young Jeff</t>
  </si>
  <si>
    <t>Clover Collections, Co.</t>
  </si>
  <si>
    <t>+353 1862 1555</t>
  </si>
  <si>
    <t>25 Maiden Lane</t>
  </si>
  <si>
    <t>Floor No. 4</t>
  </si>
  <si>
    <t>Dublin</t>
  </si>
  <si>
    <t>2</t>
  </si>
  <si>
    <t>Ireland</t>
  </si>
  <si>
    <t>Cassidy Dean</t>
  </si>
  <si>
    <t>CAF Imports</t>
  </si>
  <si>
    <t>+34 913 728 555</t>
  </si>
  <si>
    <t>Merchants House, 27-30 Merchant's Quay</t>
  </si>
  <si>
    <t>Fernandez Jesus</t>
  </si>
  <si>
    <t>AV Stores, Co.</t>
  </si>
  <si>
    <t>(171) 555-1555</t>
  </si>
  <si>
    <t>Fauntleroy Circus</t>
  </si>
  <si>
    <t>Manchester</t>
  </si>
  <si>
    <t>EC2 5NT</t>
  </si>
  <si>
    <t>Ashworth Victoria</t>
  </si>
  <si>
    <t>Heintze Collectables</t>
  </si>
  <si>
    <t>86 21 3555</t>
  </si>
  <si>
    <t>Smagsloget 45</t>
  </si>
  <si>
    <t>Aaarhus</t>
  </si>
  <si>
    <t>8200</t>
  </si>
  <si>
    <t>Ibsen Palle</t>
  </si>
  <si>
    <t>Trucks and Buses</t>
  </si>
  <si>
    <t>S12_1666</t>
  </si>
  <si>
    <t>S12_2823</t>
  </si>
  <si>
    <t>Microscale Inc.</t>
  </si>
  <si>
    <t>2125551957</t>
  </si>
  <si>
    <t>5290 North Pendale Street</t>
  </si>
  <si>
    <t>Suite 200</t>
  </si>
  <si>
    <t>Kuo Kee</t>
  </si>
  <si>
    <t>S12_3148</t>
  </si>
  <si>
    <t>S12_3380</t>
  </si>
  <si>
    <t>Boards &amp; Toys Co.</t>
  </si>
  <si>
    <t>3105552373</t>
  </si>
  <si>
    <t>4097 Douglas Av.</t>
  </si>
  <si>
    <t>Glendale</t>
  </si>
  <si>
    <t>92561</t>
  </si>
  <si>
    <t>Young Leslie</t>
  </si>
  <si>
    <t>S12_3891</t>
  </si>
  <si>
    <t>S12_3990</t>
  </si>
  <si>
    <t>S12_4473</t>
  </si>
  <si>
    <t>Iberia Gift Imports, Corp.</t>
  </si>
  <si>
    <t>(95) 555 82 82</t>
  </si>
  <si>
    <t>C/ Romero, 33</t>
  </si>
  <si>
    <t>Sevilla</t>
  </si>
  <si>
    <t>41101</t>
  </si>
  <si>
    <t>Roel Jose Pedro</t>
  </si>
  <si>
    <t>Signal Collectibles Ltd.</t>
  </si>
  <si>
    <t>4155554312</t>
  </si>
  <si>
    <t>2793 Furth Circle</t>
  </si>
  <si>
    <t>Brisbane</t>
  </si>
  <si>
    <t>Taylor Sue</t>
  </si>
  <si>
    <t>S12_4675</t>
  </si>
  <si>
    <t>Mini Caravy</t>
  </si>
  <si>
    <t>88.60.1555</t>
  </si>
  <si>
    <t>24, place Kluber</t>
  </si>
  <si>
    <t>Strasbourg</t>
  </si>
  <si>
    <t>67000</t>
  </si>
  <si>
    <t>Citeaux Frederique</t>
  </si>
  <si>
    <t>S18_1097</t>
  </si>
  <si>
    <t>S18_1129</t>
  </si>
  <si>
    <t>Signal Gift Stores</t>
  </si>
  <si>
    <t>7025551838</t>
  </si>
  <si>
    <t>8489 Strong St.</t>
  </si>
  <si>
    <t>Las Vegas</t>
  </si>
  <si>
    <t>NV</t>
  </si>
  <si>
    <t>83030</t>
  </si>
  <si>
    <t>King Sue</t>
  </si>
  <si>
    <t>Norway Gifts By Mail, Co.</t>
  </si>
  <si>
    <t>+47 2212 1555</t>
  </si>
  <si>
    <t>Drammensveien 126 A, PB 744 Sentrum</t>
  </si>
  <si>
    <t>Oslo</t>
  </si>
  <si>
    <t>N 0106</t>
  </si>
  <si>
    <t>Klaeboe Jan</t>
  </si>
  <si>
    <t>Vintage Cars</t>
  </si>
  <si>
    <t>S18_1342</t>
  </si>
  <si>
    <t>Rovelli Gifts</t>
  </si>
  <si>
    <t>035-640555</t>
  </si>
  <si>
    <t>Via Ludovico il Moro 22</t>
  </si>
  <si>
    <t>Bergamo</t>
  </si>
  <si>
    <t>24100</t>
  </si>
  <si>
    <t>Rovelli Giovanni</t>
  </si>
  <si>
    <t>Australian Collectables, Ltd</t>
  </si>
  <si>
    <t>61-9-3844-6555</t>
  </si>
  <si>
    <t>7 Allen Street</t>
  </si>
  <si>
    <t>Glen Waverly</t>
  </si>
  <si>
    <t>3150</t>
  </si>
  <si>
    <t>Connery Sean</t>
  </si>
  <si>
    <t>S18_1367</t>
  </si>
  <si>
    <t>S18_1589</t>
  </si>
  <si>
    <t>Planes</t>
  </si>
  <si>
    <t>S18_1662</t>
  </si>
  <si>
    <t>Gift Ideas Corp.</t>
  </si>
  <si>
    <t>2035554407</t>
  </si>
  <si>
    <t>2440 Pompton St.</t>
  </si>
  <si>
    <t>97561</t>
  </si>
  <si>
    <t>Lewis Dan</t>
  </si>
  <si>
    <t>Bavarian Collectables Imports, Co.</t>
  </si>
  <si>
    <t>+49 89 61 08 9555</t>
  </si>
  <si>
    <t>Hansastr. 15</t>
  </si>
  <si>
    <t>Munich</t>
  </si>
  <si>
    <t>80686</t>
  </si>
  <si>
    <t>Donnermeyer Michael</t>
  </si>
  <si>
    <t>Royale Belge</t>
  </si>
  <si>
    <t>(071) 23 67 2555</t>
  </si>
  <si>
    <t>Boulevard Tirou, 255</t>
  </si>
  <si>
    <t>Charleroi</t>
  </si>
  <si>
    <t>B-6000</t>
  </si>
  <si>
    <t>Cartrain Pascale</t>
  </si>
  <si>
    <t>S18_1749</t>
  </si>
  <si>
    <t>S18_1889</t>
  </si>
  <si>
    <t>S18_1984</t>
  </si>
  <si>
    <t>S18_2238</t>
  </si>
  <si>
    <t>S18_2248</t>
  </si>
  <si>
    <t>S18_2319</t>
  </si>
  <si>
    <t>S18_2325</t>
  </si>
  <si>
    <t>S18_2432</t>
  </si>
  <si>
    <t>S18_2581</t>
  </si>
  <si>
    <t>S18_2625</t>
  </si>
  <si>
    <t>S18_2795</t>
  </si>
  <si>
    <t>S18_2870</t>
  </si>
  <si>
    <t>S18_2949</t>
  </si>
  <si>
    <t>S18_2957</t>
  </si>
  <si>
    <t>Ships</t>
  </si>
  <si>
    <t>S18_3029</t>
  </si>
  <si>
    <t>Auto-Moto Classics Inc.</t>
  </si>
  <si>
    <t>6175558428</t>
  </si>
  <si>
    <t>16780 Pompton St.</t>
  </si>
  <si>
    <t>Taylor Leslie</t>
  </si>
  <si>
    <t>S18_3136</t>
  </si>
  <si>
    <t>S18_3140</t>
  </si>
  <si>
    <t>S18_3232</t>
  </si>
  <si>
    <t>Trains</t>
  </si>
  <si>
    <t>S18_3259</t>
  </si>
  <si>
    <t>S18_3278</t>
  </si>
  <si>
    <t>S18_3320</t>
  </si>
  <si>
    <t>S18_3482</t>
  </si>
  <si>
    <t>S18_3685</t>
  </si>
  <si>
    <t>S18_3782</t>
  </si>
  <si>
    <t>S18_3856</t>
  </si>
  <si>
    <t>S18_4027</t>
  </si>
  <si>
    <t>S18_4409</t>
  </si>
  <si>
    <t>S18_4522</t>
  </si>
  <si>
    <t>S18_4600</t>
  </si>
  <si>
    <t>S18_4668</t>
  </si>
  <si>
    <t>S18_4721</t>
  </si>
  <si>
    <t>S18_4933</t>
  </si>
  <si>
    <t>S24_1046</t>
  </si>
  <si>
    <t>S24_1444</t>
  </si>
  <si>
    <t>S24_1578</t>
  </si>
  <si>
    <t>S24_1628</t>
  </si>
  <si>
    <t>S24_1785</t>
  </si>
  <si>
    <t>S24_1937</t>
  </si>
  <si>
    <t>S24_2000</t>
  </si>
  <si>
    <t>S24_2011</t>
  </si>
  <si>
    <t>S24_2022</t>
  </si>
  <si>
    <t>S24_2300</t>
  </si>
  <si>
    <t>S24_2360</t>
  </si>
  <si>
    <t>S24_2766</t>
  </si>
  <si>
    <t>S24_2840</t>
  </si>
  <si>
    <t>S24_2841</t>
  </si>
  <si>
    <t>S24_2887</t>
  </si>
  <si>
    <t>S24_2972</t>
  </si>
  <si>
    <t>S24_3151</t>
  </si>
  <si>
    <t>S24_3191</t>
  </si>
  <si>
    <t>S24_3371</t>
  </si>
  <si>
    <t>S24_3420</t>
  </si>
  <si>
    <t>S24_3432</t>
  </si>
  <si>
    <t>S24_3816</t>
  </si>
  <si>
    <t>S24_3856</t>
  </si>
  <si>
    <t>S24_3949</t>
  </si>
  <si>
    <t>S24_3969</t>
  </si>
  <si>
    <t>S24_4048</t>
  </si>
  <si>
    <t>S24_4258</t>
  </si>
  <si>
    <t>S24_4278</t>
  </si>
  <si>
    <t>S24_4620</t>
  </si>
  <si>
    <t>S32_1268</t>
  </si>
  <si>
    <t>S32_1374</t>
  </si>
  <si>
    <t>S32_2206</t>
  </si>
  <si>
    <t>S32_2509</t>
  </si>
  <si>
    <t>S32_3207</t>
  </si>
  <si>
    <t>S32_3522</t>
  </si>
  <si>
    <t>S32_4289</t>
  </si>
  <si>
    <t>S32_4485</t>
  </si>
  <si>
    <t>S50_1341</t>
  </si>
  <si>
    <t>S50_1392</t>
  </si>
  <si>
    <t>S50_1514</t>
  </si>
  <si>
    <t>S50_4713</t>
  </si>
  <si>
    <t>S700_1138</t>
  </si>
  <si>
    <t>S700_1691</t>
  </si>
  <si>
    <t>S700_1938</t>
  </si>
  <si>
    <t>S700_2047</t>
  </si>
  <si>
    <t>S700_2466</t>
  </si>
  <si>
    <t>S700_2610</t>
  </si>
  <si>
    <t>S700_2824</t>
  </si>
  <si>
    <t>S700_2834</t>
  </si>
  <si>
    <t>S700_3167</t>
  </si>
  <si>
    <t>S700_3505</t>
  </si>
  <si>
    <t>S700_3962</t>
  </si>
  <si>
    <t>S700_4002</t>
  </si>
  <si>
    <t>S72_1253</t>
  </si>
  <si>
    <t>S72_3212</t>
  </si>
  <si>
    <t>Total Sales</t>
  </si>
  <si>
    <t>Profit</t>
  </si>
  <si>
    <t>Total Quantity</t>
  </si>
  <si>
    <t>Row Labels</t>
  </si>
  <si>
    <t>Grand Total</t>
  </si>
  <si>
    <t>April</t>
  </si>
  <si>
    <t>August</t>
  </si>
  <si>
    <t>December</t>
  </si>
  <si>
    <t>February</t>
  </si>
  <si>
    <t>January</t>
  </si>
  <si>
    <t>July</t>
  </si>
  <si>
    <t>June</t>
  </si>
  <si>
    <t>March</t>
  </si>
  <si>
    <t>May</t>
  </si>
  <si>
    <t>November</t>
  </si>
  <si>
    <t>October</t>
  </si>
  <si>
    <t>September</t>
  </si>
  <si>
    <t>Sales YTD</t>
  </si>
  <si>
    <t>Sales Growth %</t>
  </si>
  <si>
    <t>Profit/Loss Margin %</t>
  </si>
  <si>
    <t>Product Insights</t>
  </si>
  <si>
    <t>Time based analysis</t>
  </si>
  <si>
    <t>Sales and Quantity analysis</t>
  </si>
  <si>
    <t>Profit and loss analysis</t>
  </si>
  <si>
    <t>Customer insights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</si>
</sst>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4" formatCode="_(&quot;$&quot;* #,##0.00_);_(&quot;$&quot;* \(#,##0.00\);_(&quot;$&quot;* &quot;-&quot;??_);_(@_)"/>
    <numFmt numFmtId="164" formatCode="\$#,##0.00;\(\$#,##0.00\);\$#,##0.00"/>
    <numFmt numFmtId="165" formatCode="&quot;$&quot;#,##0.00"/>
    <numFmt numFmtId="166" formatCode="0.00%;\-0.00%;0.00%"/>
    <numFmt numFmtId="167" formatCode="&quot;$&quot;#,##0.00;[Red]&quot;$&quot;#,##0.00"/>
  </numFmts>
  <fonts count="3" x14ac:knownFonts="1">
    <font>
      <sz val="11"/>
      <color theme="1"/>
      <name val="Calibri"/>
      <family val="2"/>
      <scheme val="minor"/>
    </font>
    <font>
      <sz val="11"/>
      <color theme="1"/>
      <name val="Calibri"/>
      <family val="2"/>
      <scheme val="minor"/>
    </font>
    <font>
      <sz val="12"/>
      <color theme="1"/>
      <name val="Calibri"/>
      <family val="2"/>
      <scheme val="minor"/>
    </font>
  </fonts>
  <fills count="3">
    <fill>
      <patternFill patternType="none"/>
    </fill>
    <fill>
      <patternFill patternType="gray125"/>
    </fill>
    <fill>
      <patternFill patternType="solid">
        <fgColor rgb="FFFFFF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44" fontId="1" fillId="0" borderId="0" applyFont="0" applyFill="0" applyBorder="0" applyAlignment="0" applyProtection="0"/>
  </cellStyleXfs>
  <cellXfs count="15">
    <xf numFmtId="0" fontId="0" fillId="0" borderId="0" xfId="0"/>
    <xf numFmtId="14" fontId="0" fillId="0" borderId="0" xfId="0" applyNumberFormat="1"/>
    <xf numFmtId="164" fontId="0" fillId="0" borderId="0" xfId="0" applyNumberFormat="1"/>
    <xf numFmtId="0" fontId="0" fillId="0" borderId="0" xfId="0" pivotButton="1"/>
    <xf numFmtId="0" fontId="0" fillId="0" borderId="0" xfId="0" applyAlignment="1">
      <alignment horizontal="left"/>
    </xf>
    <xf numFmtId="165" fontId="0" fillId="0" borderId="0" xfId="0" applyNumberFormat="1"/>
    <xf numFmtId="166" fontId="0" fillId="0" borderId="0" xfId="0" applyNumberFormat="1"/>
    <xf numFmtId="0" fontId="0" fillId="0" borderId="0" xfId="0" applyAlignment="1">
      <alignment horizontal="left" indent="1"/>
    </xf>
    <xf numFmtId="165" fontId="0" fillId="0" borderId="0" xfId="0" applyNumberFormat="1" applyAlignment="1">
      <alignment horizontal="left"/>
    </xf>
    <xf numFmtId="167" fontId="0" fillId="0" borderId="0" xfId="0" applyNumberFormat="1"/>
    <xf numFmtId="165" fontId="2" fillId="0" borderId="1" xfId="1" applyNumberFormat="1" applyFont="1" applyBorder="1" applyAlignment="1">
      <alignment horizontal="center"/>
    </xf>
    <xf numFmtId="10" fontId="0" fillId="0" borderId="0" xfId="0" applyNumberFormat="1"/>
    <xf numFmtId="0" fontId="0" fillId="0" borderId="0" xfId="0" applyNumberFormat="1"/>
    <xf numFmtId="0" fontId="0" fillId="2" borderId="0" xfId="0" applyFill="1"/>
    <xf numFmtId="165" fontId="0" fillId="2" borderId="0" xfId="0" applyNumberFormat="1" applyFill="1"/>
  </cellXfs>
  <cellStyles count="2">
    <cellStyle name="Currency" xfId="1" builtinId="4"/>
    <cellStyle name="Normal" xfId="0" builtinId="0"/>
  </cellStyles>
  <dxfs count="17">
    <dxf>
      <numFmt numFmtId="19" formatCode="m/d/yyyy"/>
    </dxf>
    <dxf>
      <font>
        <color rgb="FF9C0006"/>
      </font>
      <fill>
        <patternFill>
          <bgColor rgb="FFFFC7CE"/>
        </patternFill>
      </fill>
    </dxf>
    <dxf>
      <font>
        <color rgb="FF9C0006"/>
      </font>
      <fill>
        <patternFill>
          <bgColor rgb="FFFFC7CE"/>
        </patternFill>
      </fil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G37" s="6"/>
        <tr r="G37" s="6"/>
        <tr r="G37" s="6"/>
        <tr r="G37" s="6"/>
        <tr r="G50" s="6"/>
        <tr r="G50" s="6"/>
        <tr r="G50" s="6"/>
        <tr r="G50" s="6"/>
        <tr r="G48" s="6"/>
        <tr r="G48" s="6"/>
        <tr r="G48" s="6"/>
        <tr r="G48" s="6"/>
        <tr r="G36" s="6"/>
        <tr r="G36" s="6"/>
        <tr r="G36" s="6"/>
        <tr r="G36" s="6"/>
        <tr r="G45" s="6"/>
        <tr r="G45" s="6"/>
        <tr r="G45" s="6"/>
        <tr r="G45" s="6"/>
        <tr r="G32" s="6"/>
        <tr r="G32" s="6"/>
        <tr r="G32" s="6"/>
        <tr r="G32" s="6"/>
        <tr r="G33" s="6"/>
        <tr r="G33" s="6"/>
        <tr r="G33" s="6"/>
        <tr r="G33" s="6"/>
        <tr r="G41" s="6"/>
        <tr r="G41" s="6"/>
        <tr r="G41" s="6"/>
        <tr r="G41" s="6"/>
        <tr r="G44" s="6"/>
        <tr r="G44" s="6"/>
        <tr r="G44" s="6"/>
        <tr r="G44" s="6"/>
        <tr r="G43" s="6"/>
        <tr r="G43" s="6"/>
        <tr r="G43" s="6"/>
        <tr r="G43" s="6"/>
        <tr r="G34" s="6"/>
        <tr r="G34" s="6"/>
        <tr r="G34" s="6"/>
        <tr r="G34" s="6"/>
        <tr r="G42" s="6"/>
        <tr r="G42" s="6"/>
        <tr r="G42" s="6"/>
        <tr r="G42" s="6"/>
        <tr r="G47" s="6"/>
        <tr r="G47" s="6"/>
        <tr r="G47" s="6"/>
        <tr r="G47" s="6"/>
        <tr r="G46" s="6"/>
        <tr r="G46" s="6"/>
        <tr r="G46" s="6"/>
        <tr r="G46" s="6"/>
        <tr r="G39" s="6"/>
        <tr r="G39" s="6"/>
        <tr r="G39" s="6"/>
        <tr r="G39" s="6"/>
        <tr r="G51" s="6"/>
        <tr r="G51" s="6"/>
        <tr r="G51" s="6"/>
        <tr r="G51" s="6"/>
        <tr r="G35" s="6"/>
        <tr r="G35" s="6"/>
        <tr r="G35" s="6"/>
        <tr r="G35" s="6"/>
        <tr r="G38" s="6"/>
        <tr r="G38" s="6"/>
        <tr r="G38" s="6"/>
        <tr r="G38" s="6"/>
        <tr r="G49" s="6"/>
        <tr r="G49" s="6"/>
        <tr r="G49" s="6"/>
        <tr r="G49" s="6"/>
        <tr r="G40" s="6"/>
        <tr r="G40" s="6"/>
        <tr r="G40" s="6"/>
        <tr r="G40" s="6"/>
        <tr r="G31" s="6"/>
        <tr r="W24" s="6"/>
        <tr r="W24" s="6"/>
        <tr r="W24" s="6"/>
        <tr r="W24" s="6"/>
        <tr r="W24" s="6"/>
        <tr r="W23" s="6"/>
        <tr r="R30" s="6"/>
        <tr r="R30" s="6"/>
        <tr r="R30" s="6"/>
        <tr r="R30" s="6"/>
        <tr r="R30" s="6"/>
        <tr r="Q30" s="6"/>
        <tr r="Q30" s="6"/>
        <tr r="Q30" s="6"/>
        <tr r="Q30" s="6"/>
        <tr r="Q30" s="6"/>
        <tr r="R2" s="6"/>
        <tr r="R2" s="6"/>
        <tr r="R2" s="6"/>
        <tr r="R2" s="6"/>
        <tr r="R2" s="6"/>
        <tr r="Q2" s="6"/>
        <tr r="Q2" s="6"/>
        <tr r="Q2" s="6"/>
        <tr r="Q2" s="6"/>
        <tr r="Q2" s="6"/>
        <tr r="R57" s="6"/>
        <tr r="R57" s="6"/>
        <tr r="R57" s="6"/>
        <tr r="R57" s="6"/>
        <tr r="R57" s="6"/>
        <tr r="Q57" s="6"/>
        <tr r="Q57" s="6"/>
        <tr r="Q57" s="6"/>
        <tr r="Q57" s="6"/>
        <tr r="Q57" s="6"/>
        <tr r="Q87" s="6"/>
        <tr r="Q87" s="6"/>
        <tr r="Q87" s="6"/>
        <tr r="Q87" s="6"/>
        <tr r="Q87" s="6"/>
        <tr r="R87" s="6"/>
        <tr r="R87" s="6"/>
        <tr r="R87" s="6"/>
        <tr r="R87" s="6"/>
        <tr r="R87" s="6"/>
        <tr r="R86" s="6"/>
        <tr r="R86" s="6"/>
        <tr r="R86" s="6"/>
        <tr r="R86" s="6"/>
        <tr r="R86" s="6"/>
        <tr r="Q86" s="6"/>
        <tr r="Q86" s="6"/>
        <tr r="Q86" s="6"/>
        <tr r="Q86" s="6"/>
        <tr r="Q86" s="6"/>
        <tr r="R60" s="6"/>
        <tr r="R60" s="6"/>
        <tr r="R60" s="6"/>
        <tr r="R60" s="6"/>
        <tr r="R60" s="6"/>
        <tr r="Q60" s="6"/>
        <tr r="Q60" s="6"/>
        <tr r="Q60" s="6"/>
        <tr r="Q60" s="6"/>
        <tr r="Q60" s="6"/>
        <tr r="R16" s="6"/>
        <tr r="R16" s="6"/>
        <tr r="R16" s="6"/>
        <tr r="R16" s="6"/>
        <tr r="R16" s="6"/>
        <tr r="Q16" s="6"/>
        <tr r="Q16" s="6"/>
        <tr r="Q16" s="6"/>
        <tr r="Q16" s="6"/>
        <tr r="Q16" s="6"/>
        <tr r="R37" s="6"/>
        <tr r="R37" s="6"/>
        <tr r="R37" s="6"/>
        <tr r="R37" s="6"/>
        <tr r="R37" s="6"/>
        <tr r="Q37" s="6"/>
        <tr r="Q37" s="6"/>
        <tr r="Q37" s="6"/>
        <tr r="Q37" s="6"/>
        <tr r="Q37" s="6"/>
        <tr r="R11" s="6"/>
        <tr r="R11" s="6"/>
        <tr r="R11" s="6"/>
        <tr r="R11" s="6"/>
        <tr r="R11" s="6"/>
        <tr r="Q11" s="6"/>
        <tr r="Q11" s="6"/>
        <tr r="Q11" s="6"/>
        <tr r="Q11" s="6"/>
        <tr r="Q11" s="6"/>
        <tr r="R105" s="6"/>
        <tr r="R105" s="6"/>
        <tr r="R105" s="6"/>
        <tr r="R105" s="6"/>
        <tr r="R105" s="6"/>
        <tr r="Q105" s="6"/>
        <tr r="Q105" s="6"/>
        <tr r="Q105" s="6"/>
        <tr r="Q105" s="6"/>
        <tr r="Q105" s="6"/>
        <tr r="R101" s="6"/>
        <tr r="R101" s="6"/>
        <tr r="R101" s="6"/>
        <tr r="R101" s="6"/>
        <tr r="R101" s="6"/>
        <tr r="Q101" s="6"/>
        <tr r="Q101" s="6"/>
        <tr r="Q101" s="6"/>
        <tr r="Q101" s="6"/>
        <tr r="Q101" s="6"/>
        <tr r="Q49" s="6"/>
        <tr r="Q49" s="6"/>
        <tr r="Q49" s="6"/>
        <tr r="Q49" s="6"/>
        <tr r="Q49" s="6"/>
        <tr r="R49" s="6"/>
        <tr r="R49" s="6"/>
        <tr r="R49" s="6"/>
        <tr r="R49" s="6"/>
        <tr r="R49" s="6"/>
        <tr r="J134" s="6"/>
        <tr r="J108" s="6"/>
        <tr r="J92" s="6"/>
        <tr r="J76" s="6"/>
        <tr r="J60" s="6"/>
        <tr r="J44" s="6"/>
        <tr r="J132" s="6"/>
        <tr r="J107" s="6"/>
        <tr r="J104" s="6"/>
        <tr r="J72" s="6"/>
        <tr r="J40" s="6"/>
        <tr r="J125" s="6"/>
        <tr r="J141" s="6"/>
        <tr r="J112" s="6"/>
        <tr r="J80" s="6"/>
        <tr r="J48" s="6"/>
        <tr r="J118" s="6"/>
        <tr r="J84" s="6"/>
        <tr r="J52" s="6"/>
        <tr r="J139" s="6"/>
        <tr r="J128" s="6"/>
        <tr r="J111" s="6"/>
        <tr r="J99" s="6"/>
        <tr r="J133" s="6"/>
        <tr r="J129" s="6"/>
        <tr r="J145" s="6"/>
        <tr r="J91" s="6"/>
        <tr r="J83" s="6"/>
        <tr r="J79" s="6"/>
        <tr r="J75" s="6"/>
        <tr r="J67" s="6"/>
        <tr r="J63" s="6"/>
        <tr r="J59" s="6"/>
        <tr r="J51" s="6"/>
        <tr r="J47" s="6"/>
        <tr r="J43" s="6"/>
        <tr r="J50" s="6"/>
        <tr r="J66" s="6"/>
        <tr r="J82" s="6"/>
        <tr r="J98" s="6"/>
        <tr r="J114" s="6"/>
        <tr r="J146" s="6"/>
        <tr r="J143" s="6"/>
        <tr r="J127" s="6"/>
        <tr r="J109" s="6"/>
        <tr r="J93" s="6"/>
        <tr r="J124" s="6"/>
        <tr r="J115" s="6"/>
        <tr r="J144" s="6"/>
        <tr r="J123" s="6"/>
        <tr r="J116" s="6"/>
        <tr r="J95" s="6"/>
        <tr r="J117" s="6"/>
        <tr r="J136" s="6"/>
        <tr r="J137" s="6"/>
        <tr r="J89" s="6"/>
        <tr r="J81" s="6"/>
        <tr r="J73" s="6"/>
        <tr r="J65" s="6"/>
        <tr r="J57" s="6"/>
        <tr r="J49" s="6"/>
        <tr r="J41" s="6"/>
        <tr r="J46" s="6"/>
        <tr r="J62" s="6"/>
        <tr r="J78" s="6"/>
        <tr r="J94" s="6"/>
        <tr r="J110" s="6"/>
        <tr r="J138" s="6"/>
        <tr r="J71" s="6"/>
        <tr r="R36" s="6"/>
        <tr r="R36" s="6"/>
        <tr r="R36" s="6"/>
        <tr r="R36" s="6"/>
        <tr r="R36" s="6"/>
        <tr r="Q36" s="6"/>
        <tr r="Q36" s="6"/>
        <tr r="Q36" s="6"/>
        <tr r="Q36" s="6"/>
        <tr r="Q36" s="6"/>
        <tr r="R77" s="6"/>
        <tr r="R77" s="6"/>
        <tr r="R77" s="6"/>
        <tr r="R77" s="6"/>
        <tr r="R77" s="6"/>
        <tr r="Q77" s="6"/>
        <tr r="Q77" s="6"/>
        <tr r="Q77" s="6"/>
        <tr r="Q77" s="6"/>
        <tr r="Q77" s="6"/>
        <tr r="Q32" s="6"/>
        <tr r="Q32" s="6"/>
        <tr r="Q32" s="6"/>
        <tr r="Q32" s="6"/>
        <tr r="Q32" s="6"/>
        <tr r="R32" s="6"/>
        <tr r="R32" s="6"/>
        <tr r="R32" s="6"/>
        <tr r="R32" s="6"/>
        <tr r="R32" s="6"/>
        <tr r="R20" s="6"/>
        <tr r="R20" s="6"/>
        <tr r="R20" s="6"/>
        <tr r="R20" s="6"/>
        <tr r="R20" s="6"/>
        <tr r="Q20" s="6"/>
        <tr r="Q20" s="6"/>
        <tr r="Q20" s="6"/>
        <tr r="Q20" s="6"/>
        <tr r="Q20" s="6"/>
        <tr r="Q23" s="6"/>
        <tr r="Q23" s="6"/>
        <tr r="Q23" s="6"/>
        <tr r="Q23" s="6"/>
        <tr r="Q23" s="6"/>
        <tr r="Q102" s="6"/>
        <tr r="Q102" s="6"/>
        <tr r="Q102" s="6"/>
        <tr r="Q102" s="6"/>
        <tr r="Q102" s="6"/>
        <tr r="Q96" s="6"/>
        <tr r="Q96" s="6"/>
        <tr r="Q96" s="6"/>
        <tr r="Q96" s="6"/>
        <tr r="Q96" s="6"/>
        <tr r="Q46" s="6"/>
        <tr r="Q46" s="6"/>
        <tr r="Q46" s="6"/>
        <tr r="Q46" s="6"/>
        <tr r="Q46" s="6"/>
        <tr r="Q72" s="6"/>
        <tr r="Q72" s="6"/>
        <tr r="Q72" s="6"/>
        <tr r="Q72" s="6"/>
        <tr r="Q72" s="6"/>
        <tr r="Q8" s="6"/>
        <tr r="Q8" s="6"/>
        <tr r="Q8" s="6"/>
        <tr r="Q8" s="6"/>
        <tr r="Q8" s="6"/>
        <tr r="Q5" s="6"/>
        <tr r="Q5" s="6"/>
        <tr r="Q5" s="6"/>
        <tr r="Q5" s="6"/>
        <tr r="Q5" s="6"/>
        <tr r="Q104" s="6"/>
        <tr r="Q104" s="6"/>
        <tr r="Q104" s="6"/>
        <tr r="Q104" s="6"/>
        <tr r="Q104" s="6"/>
        <tr r="Q41" s="6"/>
        <tr r="Q41" s="6"/>
        <tr r="Q41" s="6"/>
        <tr r="Q41" s="6"/>
        <tr r="Q41" s="6"/>
        <tr r="N11" s="6"/>
        <tr r="N11" s="6"/>
        <tr r="N11" s="6"/>
        <tr r="N11" s="6"/>
        <tr r="N10" s="6"/>
        <tr r="N10" s="6"/>
        <tr r="N10" s="6"/>
        <tr r="N10" s="6"/>
        <tr r="N9" s="6"/>
        <tr r="N9" s="6"/>
        <tr r="N9" s="6"/>
        <tr r="N9" s="6"/>
        <tr r="N19" s="6"/>
        <tr r="N19" s="6"/>
        <tr r="N19" s="6"/>
        <tr r="N19" s="6"/>
        <tr r="N7" s="6"/>
        <tr r="N7" s="6"/>
        <tr r="N7" s="6"/>
        <tr r="N7" s="6"/>
        <tr r="N16" s="6"/>
        <tr r="N16" s="6"/>
        <tr r="N16" s="6"/>
        <tr r="N16" s="6"/>
        <tr r="N20" s="6"/>
        <tr r="N20" s="6"/>
        <tr r="N20" s="6"/>
        <tr r="N20" s="6"/>
        <tr r="J119" s="6"/>
        <tr r="K112" s="6"/>
        <tr r="K48" s="6"/>
        <tr r="K96" s="6"/>
        <tr r="R93" s="6"/>
        <tr r="R93" s="6"/>
        <tr r="R93" s="6"/>
        <tr r="R93" s="6"/>
        <tr r="R93" s="6"/>
        <tr r="R99" s="6"/>
        <tr r="R99" s="6"/>
        <tr r="R99" s="6"/>
        <tr r="R99" s="6"/>
        <tr r="R99" s="6"/>
        <tr r="R110" s="6"/>
        <tr r="R110" s="6"/>
        <tr r="R110" s="6"/>
        <tr r="R110" s="6"/>
        <tr r="R110" s="6"/>
        <tr r="J120" s="6"/>
        <tr r="K45" s="6"/>
        <tr r="R13" s="6"/>
        <tr r="R13" s="6"/>
        <tr r="R13" s="6"/>
        <tr r="R13" s="6"/>
        <tr r="R13" s="6"/>
        <tr r="Q14" s="6"/>
        <tr r="Q14" s="6"/>
        <tr r="Q14" s="6"/>
        <tr r="Q14" s="6"/>
        <tr r="Q14" s="6"/>
        <tr r="Q39" s="6"/>
        <tr r="Q39" s="6"/>
        <tr r="Q39" s="6"/>
        <tr r="Q39" s="6"/>
        <tr r="Q39" s="6"/>
        <tr r="R69" s="6"/>
        <tr r="R69" s="6"/>
        <tr r="R69" s="6"/>
        <tr r="R69" s="6"/>
        <tr r="R69" s="6"/>
        <tr r="J101" s="6"/>
        <tr r="K80" s="6"/>
        <tr r="J135" s="6"/>
        <tr r="K61" s="6"/>
        <tr r="R47" s="6"/>
        <tr r="R47" s="6"/>
        <tr r="R47" s="6"/>
        <tr r="R47" s="6"/>
        <tr r="R47" s="6"/>
        <tr r="R4" s="6"/>
        <tr r="R4" s="6"/>
        <tr r="R4" s="6"/>
        <tr r="R4" s="6"/>
        <tr r="R4" s="6"/>
        <tr r="Q3" s="6"/>
        <tr r="Q3" s="6"/>
        <tr r="Q3" s="6"/>
        <tr r="Q3" s="6"/>
        <tr r="Q3" s="6"/>
        <tr r="Q48" s="6"/>
        <tr r="Q48" s="6"/>
        <tr r="Q48" s="6"/>
        <tr r="Q48" s="6"/>
        <tr r="Q48" s="6"/>
        <tr r="K64" s="6"/>
        <tr r="R107" s="6"/>
        <tr r="R107" s="6"/>
        <tr r="R107" s="6"/>
        <tr r="R107" s="6"/>
        <tr r="R107" s="6"/>
        <tr r="R78" s="6"/>
        <tr r="R78" s="6"/>
        <tr r="R78" s="6"/>
        <tr r="R78" s="6"/>
        <tr r="R78" s="6"/>
        <tr r="Q109" s="6"/>
        <tr r="Q109" s="6"/>
        <tr r="Q109" s="6"/>
        <tr r="Q109" s="6"/>
        <tr r="Q109" s="6"/>
        <tr r="K142" s="6"/>
        <tr r="R22" s="6"/>
        <tr r="R22" s="6"/>
        <tr r="R22" s="6"/>
        <tr r="R22" s="6"/>
        <tr r="R22" s="6"/>
        <tr r="R68" s="6"/>
        <tr r="R68" s="6"/>
        <tr r="R68" s="6"/>
        <tr r="R68" s="6"/>
        <tr r="R68" s="6"/>
        <tr r="K77" s="6"/>
        <tr r="J142" s="6"/>
        <tr r="J126" s="6"/>
        <tr r="K126" s="6"/>
        <tr r="J97" s="6"/>
        <tr r="K97" s="6"/>
        <tr r="K100" s="6"/>
        <tr r="J100" s="6"/>
        <tr r="K39" s="6"/>
        <tr r="J39" s="6"/>
        <tr r="J103" s="6"/>
        <tr r="K103" s="6"/>
        <tr r="K42" s="6"/>
        <tr r="J42" s="6"/>
        <tr r="K74" s="6"/>
        <tr r="J74" s="6"/>
        <tr r="K106" s="6"/>
        <tr r="J106" s="6"/>
        <tr r="J64" s="6"/>
        <tr r="K120" s="6"/>
        <tr r="J56" s="6"/>
        <tr r="K56" s="6"/>
        <tr r="K55" s="6"/>
        <tr r="J55" s="6"/>
        <tr r="K87" s="6"/>
        <tr r="J87" s="6"/>
        <tr r="K58" s="6"/>
        <tr r="J58" s="6"/>
        <tr r="K90" s="6"/>
        <tr r="J90" s="6"/>
        <tr r="K130" s="6"/>
        <tr r="J130" s="6"/>
        <tr r="J113" s="6"/>
        <tr r="K113" s="6"/>
        <tr r="J131" s="6"/>
        <tr r="K131" s="6"/>
        <tr r="R97" s="6"/>
        <tr r="R97" s="6"/>
        <tr r="R97" s="6"/>
        <tr r="R97" s="6"/>
        <tr r="R97" s="6"/>
        <tr r="Q90" s="6"/>
        <tr r="Q90" s="6"/>
        <tr r="Q90" s="6"/>
        <tr r="Q90" s="6"/>
        <tr r="Q90" s="6"/>
        <tr r="R76" s="6"/>
        <tr r="R76" s="6"/>
        <tr r="R76" s="6"/>
        <tr r="R76" s="6"/>
        <tr r="R76" s="6"/>
        <tr r="R83" s="6"/>
        <tr r="R83" s="6"/>
        <tr r="R83" s="6"/>
        <tr r="R83" s="6"/>
        <tr r="R83" s="6"/>
        <tr r="R64" s="6"/>
        <tr r="R64" s="6"/>
        <tr r="R64" s="6"/>
        <tr r="R64" s="6"/>
        <tr r="R64" s="6"/>
        <tr r="R12" s="6"/>
        <tr r="R12" s="6"/>
        <tr r="R12" s="6"/>
        <tr r="R12" s="6"/>
        <tr r="R12" s="6"/>
        <tr r="R67" s="6"/>
        <tr r="R67" s="6"/>
        <tr r="R67" s="6"/>
        <tr r="R67" s="6"/>
        <tr r="R67" s="6"/>
        <tr r="Q43" s="6"/>
        <tr r="Q43" s="6"/>
        <tr r="Q43" s="6"/>
        <tr r="Q43" s="6"/>
        <tr r="Q43" s="6"/>
        <tr r="Q33" s="6"/>
        <tr r="Q33" s="6"/>
        <tr r="Q33" s="6"/>
        <tr r="Q33" s="6"/>
        <tr r="Q33" s="6"/>
        <tr r="Q66" s="6"/>
        <tr r="Q66" s="6"/>
        <tr r="Q66" s="6"/>
        <tr r="Q66" s="6"/>
        <tr r="Q66" s="6"/>
        <tr r="Q22" s="6"/>
        <tr r="Q22" s="6"/>
        <tr r="Q22" s="6"/>
        <tr r="Q22" s="6"/>
        <tr r="Q22" s="6"/>
        <tr r="Q103" s="6"/>
        <tr r="Q103" s="6"/>
        <tr r="Q103" s="6"/>
        <tr r="Q103" s="6"/>
        <tr r="Q103" s="6"/>
        <tr r="Q92" s="6"/>
        <tr r="Q92" s="6"/>
        <tr r="Q92" s="6"/>
        <tr r="Q92" s="6"/>
        <tr r="Q92" s="6"/>
        <tr r="Q81" s="6"/>
        <tr r="Q81" s="6"/>
        <tr r="Q81" s="6"/>
        <tr r="Q81" s="6"/>
        <tr r="Q81" s="6"/>
        <tr r="Q28" s="6"/>
        <tr r="Q28" s="6"/>
        <tr r="Q28" s="6"/>
        <tr r="Q28" s="6"/>
        <tr r="Q28" s="6"/>
        <tr r="Q88" s="6"/>
        <tr r="Q88" s="6"/>
        <tr r="Q88" s="6"/>
        <tr r="Q88" s="6"/>
        <tr r="Q88" s="6"/>
        <tr r="Q21" s="6"/>
        <tr r="Q21" s="6"/>
        <tr r="Q21" s="6"/>
        <tr r="Q21" s="6"/>
        <tr r="Q21" s="6"/>
        <tr r="R103" s="6"/>
        <tr r="R103" s="6"/>
        <tr r="R103" s="6"/>
        <tr r="R103" s="6"/>
        <tr r="R103" s="6"/>
        <tr r="R40" s="6"/>
        <tr r="R40" s="6"/>
        <tr r="R40" s="6"/>
        <tr r="R40" s="6"/>
        <tr r="R40" s="6"/>
        <tr r="R31" s="6"/>
        <tr r="R31" s="6"/>
        <tr r="R31" s="6"/>
        <tr r="R31" s="6"/>
        <tr r="R31" s="6"/>
        <tr r="R19" s="6"/>
        <tr r="R19" s="6"/>
        <tr r="R19" s="6"/>
        <tr r="R19" s="6"/>
        <tr r="R19" s="6"/>
        <tr r="Q82" s="6"/>
        <tr r="Q82" s="6"/>
        <tr r="Q82" s="6"/>
        <tr r="Q82" s="6"/>
        <tr r="Q82" s="6"/>
        <tr r="Q76" s="6"/>
        <tr r="Q76" s="6"/>
        <tr r="Q76" s="6"/>
        <tr r="Q76" s="6"/>
        <tr r="Q76" s="6"/>
        <tr r="Q29" s="6"/>
        <tr r="Q29" s="6"/>
        <tr r="Q29" s="6"/>
        <tr r="Q29" s="6"/>
        <tr r="Q29" s="6"/>
        <tr r="Q58" s="6"/>
        <tr r="Q58" s="6"/>
        <tr r="Q58" s="6"/>
        <tr r="Q58" s="6"/>
        <tr r="Q58" s="6"/>
        <tr r="Q91" s="6"/>
        <tr r="Q91" s="6"/>
        <tr r="Q91" s="6"/>
        <tr r="Q91" s="6"/>
        <tr r="Q91" s="6"/>
        <tr r="Q45" s="6"/>
        <tr r="Q45" s="6"/>
        <tr r="Q45" s="6"/>
        <tr r="Q45" s="6"/>
        <tr r="Q45" s="6"/>
        <tr r="Q69" s="6"/>
        <tr r="Q69" s="6"/>
        <tr r="Q69" s="6"/>
        <tr r="Q69" s="6"/>
        <tr r="Q69" s="6"/>
        <tr r="Q99" s="6"/>
        <tr r="Q99" s="6"/>
        <tr r="Q99" s="6"/>
        <tr r="Q99" s="6"/>
        <tr r="Q99" s="6"/>
        <tr r="R53" s="6"/>
        <tr r="R53" s="6"/>
        <tr r="R53" s="6"/>
        <tr r="R53" s="6"/>
        <tr r="R53" s="6"/>
        <tr r="R34" s="6"/>
        <tr r="R34" s="6"/>
        <tr r="R34" s="6"/>
        <tr r="R34" s="6"/>
        <tr r="R34" s="6"/>
        <tr r="R104" s="6"/>
        <tr r="R104" s="6"/>
        <tr r="R104" s="6"/>
        <tr r="R104" s="6"/>
        <tr r="R104" s="6"/>
        <tr r="R10" s="6"/>
        <tr r="R10" s="6"/>
        <tr r="R10" s="6"/>
        <tr r="R10" s="6"/>
        <tr r="R10" s="6"/>
        <tr r="Q71" s="6"/>
        <tr r="Q71" s="6"/>
        <tr r="Q71" s="6"/>
        <tr r="Q71" s="6"/>
        <tr r="Q71" s="6"/>
        <tr r="Q15" s="6"/>
        <tr r="Q15" s="6"/>
        <tr r="Q15" s="6"/>
        <tr r="Q15" s="6"/>
        <tr r="Q15" s="6"/>
        <tr r="Q67" s="6"/>
        <tr r="Q67" s="6"/>
        <tr r="Q67" s="6"/>
        <tr r="Q67" s="6"/>
        <tr r="Q67" s="6"/>
        <tr r="R39" s="6"/>
        <tr r="R39" s="6"/>
        <tr r="R39" s="6"/>
        <tr r="R39" s="6"/>
        <tr r="R39" s="6"/>
        <tr r="R89" s="6"/>
        <tr r="R89" s="6"/>
        <tr r="R89" s="6"/>
        <tr r="R89" s="6"/>
        <tr r="R89" s="6"/>
        <tr r="R82" s="6"/>
        <tr r="R82" s="6"/>
        <tr r="R82" s="6"/>
        <tr r="R82" s="6"/>
        <tr r="R82" s="6"/>
        <tr r="N14" s="6"/>
        <tr r="N14" s="6"/>
        <tr r="N14" s="6"/>
        <tr r="N14" s="6"/>
        <tr r="R90" s="6"/>
        <tr r="R90" s="6"/>
        <tr r="R90" s="6"/>
        <tr r="R90" s="6"/>
        <tr r="R90" s="6"/>
        <tr r="R96" s="6"/>
        <tr r="R96" s="6"/>
        <tr r="R96" s="6"/>
        <tr r="R96" s="6"/>
        <tr r="R96" s="6"/>
        <tr r="G3" s="6"/>
        <tr r="G3" s="6"/>
        <tr r="G3" s="6"/>
        <tr r="G3" s="6"/>
        <tr r="R42" s="6"/>
        <tr r="R42" s="6"/>
        <tr r="R42" s="6"/>
        <tr r="R42" s="6"/>
        <tr r="R42" s="6"/>
        <tr r="N12" s="6"/>
        <tr r="N12" s="6"/>
        <tr r="N12" s="6"/>
        <tr r="N12" s="6"/>
        <tr r="Q79" s="6"/>
        <tr r="Q79" s="6"/>
        <tr r="Q79" s="6"/>
        <tr r="Q79" s="6"/>
        <tr r="Q79" s="6"/>
        <tr r="Q7" s="6"/>
        <tr r="Q7" s="6"/>
        <tr r="Q7" s="6"/>
        <tr r="Q7" s="6"/>
        <tr r="Q7" s="6"/>
        <tr r="N5" s="6"/>
        <tr r="N5" s="6"/>
        <tr r="N5" s="6"/>
        <tr r="N5" s="6"/>
        <tr r="Q83" s="6"/>
        <tr r="Q83" s="6"/>
        <tr r="Q83" s="6"/>
        <tr r="Q83" s="6"/>
        <tr r="Q83" s="6"/>
        <tr r="R38" s="6"/>
        <tr r="R38" s="6"/>
        <tr r="R38" s="6"/>
        <tr r="R38" s="6"/>
        <tr r="R38" s="6"/>
        <tr r="N18" s="6"/>
        <tr r="N18" s="6"/>
        <tr r="N18" s="6"/>
        <tr r="N18" s="6"/>
        <tr r="Q31" s="6"/>
        <tr r="Q31" s="6"/>
        <tr r="Q31" s="6"/>
        <tr r="Q31" s="6"/>
        <tr r="Q31" s="6"/>
        <tr r="Q38" s="6"/>
        <tr r="Q38" s="6"/>
        <tr r="Q38" s="6"/>
        <tr r="Q38" s="6"/>
        <tr r="Q38" s="6"/>
        <tr r="R92" s="6"/>
        <tr r="R92" s="6"/>
        <tr r="R92" s="6"/>
        <tr r="R92" s="6"/>
        <tr r="R92" s="6"/>
        <tr r="R58" s="6"/>
        <tr r="R58" s="6"/>
        <tr r="R58" s="6"/>
        <tr r="R58" s="6"/>
        <tr r="R58" s="6"/>
        <tr r="R79" s="6"/>
        <tr r="R79" s="6"/>
        <tr r="R79" s="6"/>
        <tr r="R79" s="6"/>
        <tr r="R79" s="6"/>
        <tr r="K93" s="6"/>
        <tr r="K136" s="6"/>
        <tr r="K143" s="6"/>
        <tr r="J122" s="6"/>
        <tr r="J102" s="6"/>
        <tr r="J86" s="6"/>
        <tr r="J70" s="6"/>
        <tr r="J54" s="6"/>
        <tr r="J38" s="6"/>
        <tr r="K133" s="6"/>
        <tr r="K117" s="6"/>
        <tr r="K122" s="6"/>
        <tr r="K102" s="6"/>
        <tr r="K86" s="6"/>
        <tr r="K70" s="6"/>
        <tr r="K54" s="6"/>
        <tr r="K38" s="6"/>
        <tr r="J45" s="6"/>
        <tr r="J53" s="6"/>
        <tr r="J61" s="6"/>
        <tr r="J69" s="6"/>
        <tr r="J77" s="6"/>
        <tr r="J85" s="6"/>
        <tr r="K95" s="6"/>
        <tr r="K111" s="6"/>
        <tr r="K140" s="6"/>
        <tr r="J121" s="6"/>
        <tr r="N8" s="6"/>
        <tr r="N8" s="6"/>
        <tr r="N8" s="6"/>
        <tr r="N8" s="6"/>
        <tr r="J96" s="6"/>
        <tr r="K115" s="6"/>
        <tr r="K88" s="6"/>
        <tr r="K44" s="6"/>
        <tr r="K53" s="6"/>
        <tr r="K71" s="6"/>
        <tr r="K89" s="6"/>
        <tr r="K144" s="6"/>
        <tr r="G2" s="6"/>
        <tr r="G2" s="6"/>
        <tr r="G2" s="6"/>
        <tr r="G2" s="6"/>
        <tr r="J88" s="6"/>
        <tr r="J105" s="6"/>
        <tr r="J140" s="6"/>
        <tr r="N3" s="6"/>
        <tr r="N3" s="6"/>
        <tr r="N3" s="6"/>
        <tr r="N3" s="6"/>
        <tr r="N13" s="6"/>
        <tr r="N13" s="6"/>
        <tr r="N13" s="6"/>
        <tr r="N13" s="6"/>
        <tr r="G5" s="6"/>
        <tr r="G5" s="6"/>
        <tr r="G5" s="6"/>
        <tr r="G5" s="6"/>
        <tr r="J68" s="6"/>
        <tr r="N6" s="6"/>
        <tr r="N6" s="6"/>
        <tr r="N6" s="6"/>
        <tr r="N6" s="6"/>
        <tr r="K121" s="6"/>
        <tr r="Q13" s="6"/>
        <tr r="Q13" s="6"/>
        <tr r="Q13" s="6"/>
        <tr r="Q13" s="6"/>
        <tr r="Q13" s="6"/>
        <tr r="Q42" s="6"/>
        <tr r="Q42" s="6"/>
        <tr r="Q42" s="6"/>
        <tr r="Q42" s="6"/>
        <tr r="Q42" s="6"/>
        <tr r="Q94" s="6"/>
        <tr r="Q94" s="6"/>
        <tr r="Q94" s="6"/>
        <tr r="Q94" s="6"/>
        <tr r="Q94" s="6"/>
        <tr r="Q100" s="6"/>
        <tr r="Q100" s="6"/>
        <tr r="Q100" s="6"/>
        <tr r="Q100" s="6"/>
        <tr r="Q100" s="6"/>
        <tr r="Q68" s="6"/>
        <tr r="Q68" s="6"/>
        <tr r="Q68" s="6"/>
        <tr r="Q68" s="6"/>
        <tr r="Q68" s="6"/>
        <tr r="Q95" s="6"/>
        <tr r="Q95" s="6"/>
        <tr r="Q95" s="6"/>
        <tr r="Q95" s="6"/>
        <tr r="Q95" s="6"/>
        <tr r="Q84" s="6"/>
        <tr r="Q84" s="6"/>
        <tr r="Q84" s="6"/>
        <tr r="Q84" s="6"/>
        <tr r="Q84" s="6"/>
        <tr r="R75" s="6"/>
        <tr r="R75" s="6"/>
        <tr r="R75" s="6"/>
        <tr r="R75" s="6"/>
        <tr r="R75" s="6"/>
        <tr r="R8" s="6"/>
        <tr r="R8" s="6"/>
        <tr r="R8" s="6"/>
        <tr r="R8" s="6"/>
        <tr r="R8" s="6"/>
        <tr r="R72" s="6"/>
        <tr r="R72" s="6"/>
        <tr r="R72" s="6"/>
        <tr r="R72" s="6"/>
        <tr r="R72" s="6"/>
        <tr r="R65" s="6"/>
        <tr r="R65" s="6"/>
        <tr r="R65" s="6"/>
        <tr r="R65" s="6"/>
        <tr r="R65" s="6"/>
        <tr r="Q12" s="6"/>
        <tr r="Q12" s="6"/>
        <tr r="Q12" s="6"/>
        <tr r="Q12" s="6"/>
        <tr r="Q12" s="6"/>
        <tr r="R98" s="6"/>
        <tr r="R98" s="6"/>
        <tr r="R98" s="6"/>
        <tr r="R98" s="6"/>
        <tr r="R98" s="6"/>
        <tr r="Q9" s="6"/>
        <tr r="Q9" s="6"/>
        <tr r="Q9" s="6"/>
        <tr r="Q9" s="6"/>
        <tr r="Q9" s="6"/>
        <tr r="Q18" s="6"/>
        <tr r="Q18" s="6"/>
        <tr r="Q18" s="6"/>
        <tr r="Q18" s="6"/>
        <tr r="Q18" s="6"/>
        <tr r="Q47" s="6"/>
        <tr r="Q47" s="6"/>
        <tr r="Q47" s="6"/>
        <tr r="Q47" s="6"/>
        <tr r="Q47" s="6"/>
        <tr r="Q108" s="6"/>
        <tr r="Q108" s="6"/>
        <tr r="Q108" s="6"/>
        <tr r="Q108" s="6"/>
        <tr r="Q108" s="6"/>
        <tr r="Q55" s="6"/>
        <tr r="Q55" s="6"/>
        <tr r="Q55" s="6"/>
        <tr r="Q55" s="6"/>
        <tr r="Q55" s="6"/>
        <tr r="R25" s="6"/>
        <tr r="R25" s="6"/>
        <tr r="R25" s="6"/>
        <tr r="R25" s="6"/>
        <tr r="R25" s="6"/>
        <tr r="R3" s="6"/>
        <tr r="R3" s="6"/>
        <tr r="R3" s="6"/>
        <tr r="R3" s="6"/>
        <tr r="R3" s="6"/>
        <tr r="R23" s="6"/>
        <tr r="R23" s="6"/>
        <tr r="R23" s="6"/>
        <tr r="R23" s="6"/>
        <tr r="R23" s="6"/>
        <tr r="N4" s="6"/>
        <tr r="N4" s="6"/>
        <tr r="N4" s="6"/>
        <tr r="N4" s="6"/>
        <tr r="Q24" s="6"/>
        <tr r="Q24" s="6"/>
        <tr r="Q24" s="6"/>
        <tr r="Q24" s="6"/>
        <tr r="Q24" s="6"/>
        <tr r="N15" s="6"/>
        <tr r="N15" s="6"/>
        <tr r="N15" s="6"/>
        <tr r="N15" s="6"/>
        <tr r="Q64" s="6"/>
        <tr r="Q64" s="6"/>
        <tr r="Q64" s="6"/>
        <tr r="Q64" s="6"/>
        <tr r="Q64" s="6"/>
        <tr r="R26" s="6"/>
        <tr r="R26" s="6"/>
        <tr r="R26" s="6"/>
        <tr r="R26" s="6"/>
        <tr r="R26" s="6"/>
        <tr r="R94" s="6"/>
        <tr r="R94" s="6"/>
        <tr r="R94" s="6"/>
        <tr r="R94" s="6"/>
        <tr r="R94" s="6"/>
        <tr r="G9" s="6"/>
        <tr r="G9" s="6"/>
        <tr r="G9" s="6"/>
        <tr r="G9" s="6"/>
        <tr r="R15" s="6"/>
        <tr r="R15" s="6"/>
        <tr r="R15" s="6"/>
        <tr r="R15" s="6"/>
        <tr r="R15" s="6"/>
        <tr r="R66" s="6"/>
        <tr r="R66" s="6"/>
        <tr r="R66" s="6"/>
        <tr r="R66" s="6"/>
        <tr r="R66" s="6"/>
        <tr r="Q97" s="6"/>
        <tr r="Q97" s="6"/>
        <tr r="Q97" s="6"/>
        <tr r="Q97" s="6"/>
        <tr r="Q97" s="6"/>
        <tr r="Q51" s="6"/>
        <tr r="Q51" s="6"/>
        <tr r="Q51" s="6"/>
        <tr r="Q51" s="6"/>
        <tr r="Q51" s="6"/>
        <tr r="Q106" s="6"/>
        <tr r="Q106" s="6"/>
        <tr r="Q106" s="6"/>
        <tr r="Q106" s="6"/>
        <tr r="Q106" s="6"/>
        <tr r="Q98" s="6"/>
        <tr r="Q98" s="6"/>
        <tr r="Q98" s="6"/>
        <tr r="Q98" s="6"/>
        <tr r="Q98" s="6"/>
        <tr r="R44" s="6"/>
        <tr r="R44" s="6"/>
        <tr r="R44" s="6"/>
        <tr r="R44" s="6"/>
        <tr r="R44" s="6"/>
        <tr r="R35" s="6"/>
        <tr r="R35" s="6"/>
        <tr r="R35" s="6"/>
        <tr r="R35" s="6"/>
        <tr r="R35" s="6"/>
        <tr r="Q85" s="6"/>
        <tr r="Q85" s="6"/>
        <tr r="Q85" s="6"/>
        <tr r="Q85" s="6"/>
        <tr r="Q85" s="6"/>
        <tr r="Q25" s="6"/>
        <tr r="Q25" s="6"/>
        <tr r="Q25" s="6"/>
        <tr r="Q25" s="6"/>
        <tr r="Q25" s="6"/>
        <tr r="Q74" s="6"/>
        <tr r="Q74" s="6"/>
        <tr r="Q74" s="6"/>
        <tr r="Q74" s="6"/>
        <tr r="Q74" s="6"/>
        <tr r="Q54" s="6"/>
        <tr r="Q54" s="6"/>
        <tr r="Q54" s="6"/>
        <tr r="Q54" s="6"/>
        <tr r="Q54" s="6"/>
        <tr r="Q34" s="6"/>
        <tr r="Q34" s="6"/>
        <tr r="Q34" s="6"/>
        <tr r="Q34" s="6"/>
        <tr r="Q34" s="6"/>
        <tr r="Q10" s="6"/>
        <tr r="Q10" s="6"/>
        <tr r="Q10" s="6"/>
        <tr r="Q10" s="6"/>
        <tr r="Q10" s="6"/>
        <tr r="Q107" s="6"/>
        <tr r="Q107" s="6"/>
        <tr r="Q107" s="6"/>
        <tr r="Q107" s="6"/>
        <tr r="Q107" s="6"/>
        <tr r="Q63" s="6"/>
        <tr r="Q63" s="6"/>
        <tr r="Q63" s="6"/>
        <tr r="Q63" s="6"/>
        <tr r="Q63" s="6"/>
        <tr r="Q61" s="6"/>
        <tr r="Q61" s="6"/>
        <tr r="Q61" s="6"/>
        <tr r="Q61" s="6"/>
        <tr r="Q61" s="6"/>
        <tr r="Q110" s="6"/>
        <tr r="Q110" s="6"/>
        <tr r="Q110" s="6"/>
        <tr r="Q110" s="6"/>
        <tr r="Q110" s="6"/>
        <tr r="Q19" s="6"/>
        <tr r="Q19" s="6"/>
        <tr r="Q19" s="6"/>
        <tr r="Q19" s="6"/>
        <tr r="Q19" s="6"/>
        <tr r="Q52" s="6"/>
        <tr r="Q52" s="6"/>
        <tr r="Q52" s="6"/>
        <tr r="Q52" s="6"/>
        <tr r="Q52" s="6"/>
        <tr r="Q4" s="6"/>
        <tr r="Q4" s="6"/>
        <tr r="Q4" s="6"/>
        <tr r="Q4" s="6"/>
        <tr r="Q4" s="6"/>
        <tr r="Q62" s="6"/>
        <tr r="Q62" s="6"/>
        <tr r="Q62" s="6"/>
        <tr r="Q62" s="6"/>
        <tr r="Q62" s="6"/>
        <tr r="Q53" s="6"/>
        <tr r="Q53" s="6"/>
        <tr r="Q53" s="6"/>
        <tr r="Q53" s="6"/>
        <tr r="Q53" s="6"/>
        <tr r="R106" s="6"/>
        <tr r="R106" s="6"/>
        <tr r="R106" s="6"/>
        <tr r="R106" s="6"/>
        <tr r="R106" s="6"/>
        <tr r="R43" s="6"/>
        <tr r="R43" s="6"/>
        <tr r="R43" s="6"/>
        <tr r="R43" s="6"/>
        <tr r="R43" s="6"/>
        <tr r="R85" s="6"/>
        <tr r="R85" s="6"/>
        <tr r="R85" s="6"/>
        <tr r="R85" s="6"/>
        <tr r="R85" s="6"/>
        <tr r="R24" s="6"/>
        <tr r="R24" s="6"/>
        <tr r="R24" s="6"/>
        <tr r="R24" s="6"/>
        <tr r="R24" s="6"/>
        <tr r="R56" s="6"/>
        <tr r="R56" s="6"/>
        <tr r="R56" s="6"/>
        <tr r="R56" s="6"/>
        <tr r="R56" s="6"/>
        <tr r="R88" s="6"/>
        <tr r="R88" s="6"/>
        <tr r="R88" s="6"/>
        <tr r="R88" s="6"/>
        <tr r="R88" s="6"/>
        <tr r="Q75" s="6"/>
        <tr r="Q75" s="6"/>
        <tr r="Q75" s="6"/>
        <tr r="Q75" s="6"/>
        <tr r="Q75" s="6"/>
        <tr r="Q59" s="6"/>
        <tr r="Q59" s="6"/>
        <tr r="Q59" s="6"/>
        <tr r="Q59" s="6"/>
        <tr r="Q59" s="6"/>
        <tr r="Q44" s="6"/>
        <tr r="Q44" s="6"/>
        <tr r="Q44" s="6"/>
        <tr r="Q44" s="6"/>
        <tr r="Q44" s="6"/>
        <tr r="Q35" s="6"/>
        <tr r="Q35" s="6"/>
        <tr r="Q35" s="6"/>
        <tr r="Q35" s="6"/>
        <tr r="Q35" s="6"/>
        <tr r="Q17" s="6"/>
        <tr r="Q17" s="6"/>
        <tr r="Q17" s="6"/>
        <tr r="Q17" s="6"/>
        <tr r="Q17" s="6"/>
        <tr r="Q70" s="6"/>
        <tr r="Q70" s="6"/>
        <tr r="Q70" s="6"/>
        <tr r="Q70" s="6"/>
        <tr r="Q70" s="6"/>
        <tr r="Q50" s="6"/>
        <tr r="Q50" s="6"/>
        <tr r="Q50" s="6"/>
        <tr r="Q50" s="6"/>
        <tr r="Q50" s="6"/>
        <tr r="Q26" s="6"/>
        <tr r="Q26" s="6"/>
        <tr r="Q26" s="6"/>
        <tr r="Q26" s="6"/>
        <tr r="Q26" s="6"/>
        <tr r="Q6" s="6"/>
        <tr r="Q6" s="6"/>
        <tr r="Q6" s="6"/>
        <tr r="Q6" s="6"/>
        <tr r="Q6" s="6"/>
        <tr r="Q78" s="6"/>
        <tr r="Q78" s="6"/>
        <tr r="Q78" s="6"/>
        <tr r="Q78" s="6"/>
        <tr r="Q78" s="6"/>
        <tr r="Q89" s="6"/>
        <tr r="Q89" s="6"/>
        <tr r="Q89" s="6"/>
        <tr r="Q89" s="6"/>
        <tr r="Q89" s="6"/>
        <tr r="Q93" s="6"/>
        <tr r="Q93" s="6"/>
        <tr r="Q93" s="6"/>
        <tr r="Q93" s="6"/>
        <tr r="Q93" s="6"/>
        <tr r="Q73" s="6"/>
        <tr r="Q73" s="6"/>
        <tr r="Q73" s="6"/>
        <tr r="Q73" s="6"/>
        <tr r="Q73" s="6"/>
        <tr r="R62" s="6"/>
        <tr r="R62" s="6"/>
        <tr r="R62" s="6"/>
        <tr r="R62" s="6"/>
        <tr r="R62" s="6"/>
        <tr r="R14" s="6"/>
        <tr r="R14" s="6"/>
        <tr r="R14" s="6"/>
        <tr r="R14" s="6"/>
        <tr r="R14" s="6"/>
        <tr r="R54" s="6"/>
        <tr r="R54" s="6"/>
        <tr r="R54" s="6"/>
        <tr r="R54" s="6"/>
        <tr r="R54" s="6"/>
        <tr r="R52" s="6"/>
        <tr r="R52" s="6"/>
        <tr r="R52" s="6"/>
        <tr r="R52" s="6"/>
        <tr r="R52" s="6"/>
        <tr r="Q80" s="6"/>
        <tr r="Q80" s="6"/>
        <tr r="Q80" s="6"/>
        <tr r="Q80" s="6"/>
        <tr r="Q80" s="6"/>
        <tr r="Q56" s="6"/>
        <tr r="Q56" s="6"/>
        <tr r="Q56" s="6"/>
        <tr r="Q56" s="6"/>
        <tr r="Q56" s="6"/>
        <tr r="R55" s="6"/>
        <tr r="R55" s="6"/>
        <tr r="R55" s="6"/>
        <tr r="R55" s="6"/>
        <tr r="R55" s="6"/>
        <tr r="N21" s="6"/>
        <tr r="N21" s="6"/>
        <tr r="N21" s="6"/>
        <tr r="N21" s="6"/>
        <tr r="R109" s="6"/>
        <tr r="R109" s="6"/>
        <tr r="R109" s="6"/>
        <tr r="R109" s="6"/>
        <tr r="R109" s="6"/>
        <tr r="R84" s="6"/>
        <tr r="R84" s="6"/>
        <tr r="R84" s="6"/>
        <tr r="R84" s="6"/>
        <tr r="R84" s="6"/>
        <tr r="R70" s="6"/>
        <tr r="R70" s="6"/>
        <tr r="R70" s="6"/>
        <tr r="R70" s="6"/>
        <tr r="R70" s="6"/>
        <tr r="R27" s="6"/>
        <tr r="R27" s="6"/>
        <tr r="R27" s="6"/>
        <tr r="R27" s="6"/>
        <tr r="R27" s="6"/>
        <tr r="R95" s="6"/>
        <tr r="R95" s="6"/>
        <tr r="R95" s="6"/>
        <tr r="R95" s="6"/>
        <tr r="R95" s="6"/>
        <tr r="R28" s="6"/>
        <tr r="R28" s="6"/>
        <tr r="R28" s="6"/>
        <tr r="R28" s="6"/>
        <tr r="R28" s="6"/>
        <tr r="N17" s="6"/>
        <tr r="N17" s="6"/>
        <tr r="N17" s="6"/>
        <tr r="N17" s="6"/>
        <tr r="Q27" s="6"/>
        <tr r="Q27" s="6"/>
        <tr r="Q27" s="6"/>
        <tr r="Q27" s="6"/>
        <tr r="Q27" s="6"/>
        <tr r="R51" s="6"/>
        <tr r="R51" s="6"/>
        <tr r="R51" s="6"/>
        <tr r="R51" s="6"/>
        <tr r="R51" s="6"/>
        <tr r="R61" s="6"/>
        <tr r="R61" s="6"/>
        <tr r="R61" s="6"/>
        <tr r="R61" s="6"/>
        <tr r="R61" s="6"/>
        <tr r="Q65" s="6"/>
        <tr r="Q65" s="6"/>
        <tr r="Q65" s="6"/>
        <tr r="Q65" s="6"/>
        <tr r="Q65" s="6"/>
        <tr r="R71" s="6"/>
        <tr r="R71" s="6"/>
        <tr r="R71" s="6"/>
        <tr r="R71" s="6"/>
        <tr r="R71" s="6"/>
        <tr r="R7" s="6"/>
        <tr r="R7" s="6"/>
        <tr r="R7" s="6"/>
        <tr r="R7" s="6"/>
        <tr r="R7" s="6"/>
        <tr r="R81" s="6"/>
        <tr r="R81" s="6"/>
        <tr r="R81" s="6"/>
        <tr r="R81" s="6"/>
        <tr r="R81" s="6"/>
        <tr r="N2" s="6"/>
        <tr r="N2" s="6"/>
        <tr r="N2" s="6"/>
        <tr r="N2" s="6"/>
        <tr r="Q40" s="6"/>
        <tr r="Q40" s="6"/>
        <tr r="Q40" s="6"/>
        <tr r="Q40" s="6"/>
        <tr r="Q40" s="6"/>
        <tr r="R29" s="6"/>
        <tr r="R29" s="6"/>
        <tr r="R29" s="6"/>
        <tr r="R29" s="6"/>
        <tr r="R29" s="6"/>
        <tr r="R17" s="6"/>
        <tr r="R17" s="6"/>
        <tr r="R17" s="6"/>
        <tr r="R17" s="6"/>
        <tr r="R17" s="6"/>
        <tr r="R80" s="6"/>
        <tr r="R80" s="6"/>
        <tr r="R80" s="6"/>
        <tr r="R80" s="6"/>
        <tr r="R80" s="6"/>
        <tr r="K109" s="6"/>
        <tr r="K127" s="6"/>
        <tr r="K141" s="6"/>
        <tr r="K125" s="6"/>
        <tr r="K138" s="6"/>
        <tr r="K110" s="6"/>
        <tr r="K94" s="6"/>
        <tr r="K78" s="6"/>
        <tr r="K62" s="6"/>
        <tr r="K46" s="6"/>
        <tr r="K124" s="6"/>
        <tr r="K135" s="6"/>
        <tr r="K108" s="6"/>
        <tr r="K68" s="6"/>
        <tr r="K43" s="6"/>
        <tr r="K63" s="6"/>
        <tr r="K81" s="6"/>
        <tr r="K105" s="6"/>
        <tr r="K65" s="6"/>
        <tr r="K137" s="6"/>
        <tr r="R21" s="6"/>
        <tr r="R21" s="6"/>
        <tr r="R21" s="6"/>
        <tr r="R21" s="6"/>
        <tr r="R21" s="6"/>
        <tr r="R59" s="6"/>
        <tr r="R59" s="6"/>
        <tr r="R59" s="6"/>
        <tr r="R59" s="6"/>
        <tr r="R59" s="6"/>
        <tr r="R18" s="6"/>
        <tr r="R18" s="6"/>
        <tr r="R18" s="6"/>
        <tr r="R18" s="6"/>
        <tr r="R18" s="6"/>
        <tr r="R50" s="6"/>
        <tr r="R50" s="6"/>
        <tr r="R50" s="6"/>
        <tr r="R50" s="6"/>
        <tr r="R50" s="6"/>
        <tr r="R9" s="6"/>
        <tr r="R9" s="6"/>
        <tr r="R9" s="6"/>
        <tr r="R9" s="6"/>
        <tr r="R9" s="6"/>
        <tr r="R41" s="6"/>
        <tr r="R41" s="6"/>
        <tr r="R41" s="6"/>
        <tr r="R41" s="6"/>
        <tr r="R41" s="6"/>
        <tr r="R73" s="6"/>
        <tr r="R73" s="6"/>
        <tr r="R73" s="6"/>
        <tr r="R73" s="6"/>
        <tr r="R73" s="6"/>
        <tr r="R46" s="6"/>
        <tr r="R46" s="6"/>
        <tr r="R46" s="6"/>
        <tr r="R46" s="6"/>
        <tr r="R46" s="6"/>
        <tr r="R108" s="6"/>
        <tr r="R108" s="6"/>
        <tr r="R108" s="6"/>
        <tr r="R108" s="6"/>
        <tr r="R108" s="6"/>
        <tr r="R45" s="6"/>
        <tr r="R45" s="6"/>
        <tr r="R45" s="6"/>
        <tr r="R45" s="6"/>
        <tr r="R45" s="6"/>
        <tr r="R74" s="6"/>
        <tr r="R74" s="6"/>
        <tr r="R74" s="6"/>
        <tr r="R74" s="6"/>
        <tr r="R74" s="6"/>
        <tr r="G4" s="6"/>
        <tr r="G4" s="6"/>
        <tr r="G4" s="6"/>
        <tr r="G4" s="6"/>
        <tr r="G8" s="6"/>
        <tr r="G8" s="6"/>
        <tr r="G8" s="6"/>
        <tr r="G8" s="6"/>
        <tr r="R100" s="6"/>
        <tr r="R100" s="6"/>
        <tr r="R100" s="6"/>
        <tr r="R100" s="6"/>
        <tr r="R100" s="6"/>
        <tr r="R48" s="6"/>
        <tr r="R48" s="6"/>
        <tr r="R48" s="6"/>
        <tr r="R48" s="6"/>
        <tr r="R48" s="6"/>
        <tr r="R6" s="6"/>
        <tr r="R6" s="6"/>
        <tr r="R6" s="6"/>
        <tr r="R6" s="6"/>
        <tr r="R6" s="6"/>
        <tr r="R63" s="6"/>
        <tr r="R63" s="6"/>
        <tr r="R63" s="6"/>
        <tr r="R63" s="6"/>
        <tr r="R63" s="6"/>
        <tr r="G7" s="6"/>
        <tr r="G7" s="6"/>
        <tr r="G7" s="6"/>
        <tr r="G7" s="6"/>
        <tr r="R33" s="6"/>
        <tr r="R33" s="6"/>
        <tr r="R33" s="6"/>
        <tr r="R33" s="6"/>
        <tr r="R33" s="6"/>
        <tr r="R5" s="6"/>
        <tr r="R5" s="6"/>
        <tr r="R5" s="6"/>
        <tr r="R5" s="6"/>
        <tr r="R5" s="6"/>
        <tr r="R102" s="6"/>
        <tr r="R102" s="6"/>
        <tr r="R102" s="6"/>
        <tr r="R102" s="6"/>
        <tr r="R102" s="6"/>
        <tr r="R91" s="6"/>
        <tr r="R91" s="6"/>
        <tr r="R91" s="6"/>
        <tr r="R91" s="6"/>
        <tr r="R91" s="6"/>
        <tr r="G6" s="6"/>
        <tr r="G6" s="6"/>
        <tr r="G6" s="6"/>
        <tr r="G6" s="6"/>
        <tr r="K145" s="6"/>
        <tr r="K129" s="6"/>
        <tr r="K146" s="6"/>
        <tr r="K114" s="6"/>
        <tr r="K98" s="6"/>
        <tr r="K82" s="6"/>
        <tr r="K66" s="6"/>
        <tr r="K50" s="6"/>
        <tr r="K99" s="6"/>
        <tr r="K107" s="6"/>
        <tr r="K116" s="6"/>
        <tr r="K132" s="6"/>
        <tr r="K123" s="6"/>
        <tr r="K76" s="6"/>
        <tr r="K49" s="6"/>
        <tr r="K57" s="6"/>
        <tr r="K67" s="6"/>
        <tr r="K75" s="6"/>
        <tr r="K85" s="6"/>
        <tr r="K52" s="6"/>
        <tr r="K84" s="6"/>
        <tr r="K118" s="6"/>
        <tr r="K47" s="6"/>
        <tr r="K79" s="6"/>
        <tr r="K139" s="6"/>
        <tr r="K119" s="6"/>
        <tr r="K134" s="6"/>
        <tr r="K104" s="6"/>
        <tr r="K92" s="6"/>
        <tr r="K72" s="6"/>
        <tr r="K60" s="6"/>
        <tr r="K40" s="6"/>
        <tr r="K41" s="6"/>
        <tr r="K51" s="6"/>
        <tr r="K59" s="6"/>
        <tr r="K69" s="6"/>
        <tr r="K73" s="6"/>
        <tr r="K83" s="6"/>
        <tr r="K91" s="6"/>
        <tr r="K101" s="6"/>
        <tr r="K128" s="6"/>
        <tr r="W4" s="6"/>
        <tr r="W4" s="6"/>
        <tr r="W4" s="6"/>
        <tr r="W4" s="6"/>
        <tr r="W4" s="6"/>
        <tr r="W7" s="6"/>
        <tr r="W7" s="6"/>
        <tr r="W7" s="6"/>
        <tr r="W7" s="6"/>
        <tr r="W7" s="6"/>
        <tr r="W10" s="6"/>
        <tr r="W10" s="6"/>
        <tr r="W10" s="6"/>
        <tr r="W10" s="6"/>
        <tr r="W10" s="6"/>
        <tr r="W13" s="6"/>
        <tr r="W13" s="6"/>
        <tr r="W13" s="6"/>
        <tr r="W13" s="6"/>
        <tr r="W13" s="6"/>
        <tr r="W19" s="6"/>
        <tr r="W19" s="6"/>
        <tr r="W19" s="6"/>
        <tr r="W19" s="6"/>
        <tr r="W19" s="6"/>
        <tr r="W27" s="6"/>
        <tr r="W27" s="6"/>
        <tr r="W27" s="6"/>
        <tr r="W27" s="6"/>
        <tr r="W27" s="6"/>
        <tr r="W30" s="6"/>
        <tr r="W30" s="6"/>
        <tr r="W30" s="6"/>
        <tr r="W30" s="6"/>
        <tr r="W30" s="6"/>
        <tr r="Z16" s="6"/>
        <tr r="Z16" s="6"/>
        <tr r="Z16" s="6"/>
        <tr r="Z16" s="6"/>
        <tr r="Z16" s="6"/>
        <tr r="Z19" s="6"/>
        <tr r="Z19" s="6"/>
        <tr r="Z19" s="6"/>
        <tr r="Z19" s="6"/>
        <tr r="Z19" s="6"/>
        <tr r="Z22" s="6"/>
        <tr r="Z22" s="6"/>
        <tr r="Z22" s="6"/>
        <tr r="Z22" s="6"/>
        <tr r="Z22" s="6"/>
        <tr r="Z4" s="6"/>
        <tr r="Z4" s="6"/>
        <tr r="Z4" s="6"/>
        <tr r="Z4" s="6"/>
        <tr r="Z4" s="6"/>
        <tr r="Z7" s="6"/>
        <tr r="Z7" s="6"/>
        <tr r="Z7" s="6"/>
        <tr r="Z7" s="6"/>
        <tr r="Z7" s="6"/>
        <tr r="Z10" s="6"/>
        <tr r="Z10" s="6"/>
        <tr r="Z10" s="6"/>
        <tr r="Z10" s="6"/>
        <tr r="Z10" s="6"/>
        <tr r="P67" s="6"/>
        <tr r="P30" s="6"/>
        <tr r="P82" s="6"/>
        <tr r="P69" s="6"/>
        <tr r="P90" s="6"/>
        <tr r="P22" s="6"/>
        <tr r="P2" s="6"/>
        <tr r="P57" s="6"/>
        <tr r="P87" s="6"/>
        <tr r="P86" s="6"/>
        <tr r="P83" s="6"/>
        <tr r="P60" s="6"/>
        <tr r="P16" s="6"/>
        <tr r="P37" s="6"/>
        <tr r="P11" s="6"/>
        <tr r="P105" s="6"/>
        <tr r="P31" s="6"/>
        <tr r="P38" s="6"/>
        <tr r="P92" s="6"/>
        <tr r="P101" s="6"/>
        <tr r="P58" s="6"/>
        <tr r="P49" s="6"/>
        <tr r="P79" s="6"/>
        <tr r="F43" s="6"/>
        <tr r="M8" s="6"/>
        <tr r="I77" s="6"/>
        <tr r="I142" s="6"/>
        <tr r="F2" s="6"/>
        <tr r="I53" s="6"/>
        <tr r="I126" s="6"/>
        <tr r="M3" s="6"/>
        <tr r="M13" s="6"/>
        <tr r="F5" s="6"/>
        <tr r="I97" s="6"/>
        <tr r="J37" s="6"/>
        <tr r="I100" s="6"/>
        <tr r="M6" s="6"/>
        <tr r="I39" s="6"/>
        <tr r="I71" s="6"/>
        <tr r="I103" s="6"/>
        <tr r="I42" s="6"/>
        <tr r="I74" s="6"/>
        <tr r="I106" s="6"/>
        <tr r="I121" s="6"/>
        <tr r="P64" s="6"/>
        <tr r="P39" s="6"/>
        <tr r="P36" s="6"/>
        <tr r="P15" s="6"/>
        <tr r="P77" s="6"/>
        <tr r="P66" s="6"/>
        <tr r="P12" s="6"/>
        <tr r="P109" s="6"/>
        <tr r="P84" s="6"/>
        <tr r="P28" s="6"/>
        <tr r="P14" s="6"/>
        <tr r="P27" s="6"/>
        <tr r="P24" s="6"/>
        <tr r="P78" s="6"/>
        <tr r="P13" s="6"/>
        <tr r="P107" s="6"/>
        <tr r="P34" s="6"/>
        <tr r="P25" s="6"/>
        <tr r="P88" s="6"/>
        <tr r="P35" s="6"/>
        <tr r="P32" s="6"/>
        <tr r="P62" s="6"/>
        <tr r="P81" s="6"/>
        <tr r="P71" s="6"/>
        <tr r="P20" s="6"/>
        <tr r="P75" s="6"/>
        <tr r="P40" s="6"/>
        <tr r="P94" s="6"/>
        <tr r="P29" s="6"/>
        <tr r="P26" s="6"/>
        <tr r="P17" s="6"/>
        <tr r="P80" s="6"/>
        <tr r="F49" s="6"/>
        <tr r="Q1" s="6"/>
        <tr r="I45" s="6"/>
        <tr r="I136" s="6"/>
        <tr r="I64" s="6"/>
        <tr r="F34" s="6"/>
        <tr r="I120" s="6"/>
        <tr r="I56" s="6"/>
        <tr r="N1" s="6"/>
        <tr r="F46" s="6"/>
        <tr r="I65" s="6"/>
        <tr r="I144" s="6"/>
        <tr r="I68" s="6"/>
        <tr r="I115" s="6"/>
        <tr r="F40" s="6"/>
        <tr r="I55" s="6"/>
        <tr r="I87" s="6"/>
        <tr r="I124" s="6"/>
        <tr r="I58" s="6"/>
        <tr r="I90" s="6"/>
        <tr r="I130" s="6"/>
        <tr r="I137" s="6"/>
        <tr r="P76" s="6"/>
        <tr r="P97" s="6"/>
        <tr r="P55" s="6"/>
        <tr r="P21" s="6"/>
        <tr r="P19" s="6"/>
        <tr r="P48" s="6"/>
        <tr r="P110" s="6"/>
        <tr r="P3" s="6"/>
        <tr r="P99" s="6"/>
        <tr r="P4" s="6"/>
        <tr r="P68" s="6"/>
        <tr r="P59" s="6"/>
        <tr r="P89" s="6"/>
        <tr r="P56" s="6"/>
        <tr r="P47" s="6"/>
        <tr r="P93" s="6"/>
        <tr r="P54" s="6"/>
        <tr r="P45" s="6"/>
        <tr r="P108" s="6"/>
        <tr r="P85" s="6"/>
        <tr r="P18" s="6"/>
        <tr r="P50" s="6"/>
        <tr r="P9" s="6"/>
        <tr r="P41" s="6"/>
        <tr r="P73" s="6"/>
        <tr r="P104" s="6"/>
        <tr r="P103" s="6"/>
        <tr r="P44" s="6"/>
        <tr r="P98" s="6"/>
        <tr r="P23" s="6"/>
        <tr r="P5" s="6"/>
        <tr r="P53" s="6"/>
        <tr r="P51" s="6"/>
        <tr r="P7" s="6"/>
        <tr r="P46" s="6"/>
        <tr r="P100" s="6"/>
        <tr r="P52" s="6"/>
        <tr r="P43" s="6"/>
        <tr r="P106" s="6"/>
        <tr r="P8" s="6"/>
        <tr r="P72" s="6"/>
        <tr r="P63" s="6"/>
        <tr r="P6" s="6"/>
        <tr r="P70" s="6"/>
        <tr r="P61" s="6"/>
        <tr r="P91" s="6"/>
        <tr r="P102" s="6"/>
        <tr r="P10" s="6"/>
        <tr r="P42" s="6"/>
        <tr r="P74" s="6"/>
        <tr r="P33" s="6"/>
        <tr r="P65" s="6"/>
        <tr r="P96" s="6"/>
        <tr r="P95" s="6"/>
        <tr r="F33" s="6"/>
        <tr r="M15" s="6"/>
        <tr r="M9" s="6"/>
        <tr r="F42" s="6"/>
        <tr r="F4" s="6"/>
        <tr r="I61" s="6"/>
        <tr r="I93" s="6"/>
        <tr r="I96" s="6"/>
        <tr r="I143" s="6"/>
        <tr r="M7" s="6"/>
        <tr r="F51" s="6"/>
        <tr r="M16" s="6"/>
        <tr r="I85" s="6"/>
        <tr r="I88" s="6"/>
        <tr r="I135" s="6"/>
        <tr r="F37" s="6"/>
        <tr r="M19" s="6"/>
        <tr r="F47" s="6"/>
        <tr r="F7" s="6"/>
        <tr r="M12" s="6"/>
        <tr r="I49" s="6"/>
        <tr r="I81" s="6"/>
        <tr r="I113" s="6"/>
        <tr r="I52" s="6"/>
        <tr r="I84" s="6"/>
        <tr r="I118" s="6"/>
        <tr r="I131" s="6"/>
        <tr r="F32" s="6"/>
        <tr r="F48" s="6"/>
        <tr r="M14" s="6"/>
        <tr r="F8" s="6"/>
        <tr r="I47" s="6"/>
        <tr r="I63" s="6"/>
        <tr r="I79" s="6"/>
        <tr r="I95" s="6"/>
        <tr r="I111" s="6"/>
        <tr r="I140" s="6"/>
        <tr r="I50" s="6"/>
        <tr r="I66" s="6"/>
        <tr r="I82" s="6"/>
        <tr r="I98" s="6"/>
        <tr r="I114" s="6"/>
        <tr r="I146" s="6"/>
        <tr r="I129" s="6"/>
        <tr r="I145" s="6"/>
        <tr r="I109" s="6"/>
        <tr r="I48" s="6"/>
        <tr r="I80" s="6"/>
        <tr r="I112" s="6"/>
        <tr r="I127" s="6"/>
        <tr r="F41" s="6"/>
        <tr r="R1" s="6"/>
        <tr r="F35" s="6"/>
        <tr r="M17" s="6"/>
        <tr r="F50" s="6"/>
        <tr r="K37" s="6"/>
        <tr r="I69" s="6"/>
        <tr r="I101" s="6"/>
        <tr r="I40" s="6"/>
        <tr r="I72" s="6"/>
        <tr r="I104" s="6"/>
        <tr r="I119" s="6"/>
        <tr r="F45" s="6"/>
        <tr r="M11" s="6"/>
        <tr r="F3" s="6"/>
        <tr r="F39" s="6"/>
        <tr r="M5" s="6"/>
        <tr r="M21" s="6"/>
        <tr r="F38" s="6"/>
        <tr r="M4" s="6"/>
        <tr r="M20" s="6"/>
        <tr r="I41" s="6"/>
        <tr r="I57" s="6"/>
        <tr r="I73" s="6"/>
        <tr r="I89" s="6"/>
        <tr r="I105" s="6"/>
        <tr r="I128" s="6"/>
        <tr r="I44" s="6"/>
        <tr r="I60" s="6"/>
        <tr r="I76" s="6"/>
        <tr r="I92" s="6"/>
        <tr r="I108" s="6"/>
        <tr r="I134" s="6"/>
        <tr r="I123" s="6"/>
        <tr r="I139" s="6"/>
        <tr r="F6" s="6"/>
        <tr r="F36" s="6"/>
        <tr r="F44" s="6"/>
        <tr r="M2" s="6"/>
        <tr r="M10" s="6"/>
        <tr r="M18" s="6"/>
        <tr r="G1" s="6"/>
        <tr r="F9" s="6"/>
        <tr r="I43" s="6"/>
        <tr r="I51" s="6"/>
        <tr r="I59" s="6"/>
        <tr r="I67" s="6"/>
        <tr r="I75" s="6"/>
        <tr r="I83" s="6"/>
        <tr r="I91" s="6"/>
        <tr r="I99" s="6"/>
        <tr r="I107" s="6"/>
        <tr r="I116" s="6"/>
        <tr r="I132" s="6"/>
        <tr r="I38" s="6"/>
        <tr r="I46" s="6"/>
        <tr r="I54" s="6"/>
        <tr r="I62" s="6"/>
        <tr r="I70" s="6"/>
        <tr r="I78" s="6"/>
        <tr r="I86" s="6"/>
        <tr r="I94" s="6"/>
        <tr r="I102" s="6"/>
        <tr r="I110" s="6"/>
        <tr r="I122" s="6"/>
        <tr r="I138" s="6"/>
        <tr r="I117" s="6"/>
        <tr r="I125" s="6"/>
        <tr r="I133" s="6"/>
        <tr r="I141" s="6"/>
        <tr r="W3" s="6"/>
        <tr r="W6" s="6"/>
        <tr r="W9" s="6"/>
        <tr r="W12" s="6"/>
        <tr r="W18" s="6"/>
        <tr r="W26" s="6"/>
        <tr r="W29" s="6"/>
        <tr r="Z15" s="6"/>
        <tr r="Z18" s="6"/>
        <tr r="Z21" s="6"/>
        <tr r="Z3" s="6"/>
        <tr r="Z6" s="6"/>
        <tr r="Z9" s="6"/>
      </tp>
    </main>
  </volType>
</volTypes>
</file>

<file path=xl/_rels/workbook.xml.rels><?xml version="1.0" encoding="UTF-8" standalone="yes"?>
<Relationships xmlns="http://schemas.openxmlformats.org/package/2006/relationships"><Relationship Id="rId26" Type="http://schemas.openxmlformats.org/officeDocument/2006/relationships/theme" Target="theme/theme1.xml"/><Relationship Id="rId21" Type="http://schemas.microsoft.com/office/2007/relationships/slicerCache" Target="slicerCaches/slicerCache1.xml"/><Relationship Id="rId42" Type="http://schemas.openxmlformats.org/officeDocument/2006/relationships/customXml" Target="../customXml/item10.xml"/><Relationship Id="rId47" Type="http://schemas.openxmlformats.org/officeDocument/2006/relationships/customXml" Target="../customXml/item15.xml"/><Relationship Id="rId63" Type="http://schemas.openxmlformats.org/officeDocument/2006/relationships/customXml" Target="../customXml/item31.xml"/><Relationship Id="rId68" Type="http://schemas.openxmlformats.org/officeDocument/2006/relationships/customXml" Target="../customXml/item36.xml"/><Relationship Id="rId84" Type="http://schemas.openxmlformats.org/officeDocument/2006/relationships/customXml" Target="../customXml/item52.xml"/><Relationship Id="rId89" Type="http://schemas.openxmlformats.org/officeDocument/2006/relationships/customXml" Target="../customXml/item57.xml"/><Relationship Id="rId16" Type="http://schemas.openxmlformats.org/officeDocument/2006/relationships/pivotCacheDefinition" Target="pivotCache/pivotCacheDefinition8.xml"/><Relationship Id="rId11" Type="http://schemas.openxmlformats.org/officeDocument/2006/relationships/pivotCacheDefinition" Target="pivotCache/pivotCacheDefinition3.xml"/><Relationship Id="rId32" Type="http://schemas.openxmlformats.org/officeDocument/2006/relationships/calcChain" Target="calcChain.xml"/><Relationship Id="rId37" Type="http://schemas.openxmlformats.org/officeDocument/2006/relationships/customXml" Target="../customXml/item5.xml"/><Relationship Id="rId53" Type="http://schemas.openxmlformats.org/officeDocument/2006/relationships/customXml" Target="../customXml/item21.xml"/><Relationship Id="rId58" Type="http://schemas.openxmlformats.org/officeDocument/2006/relationships/customXml" Target="../customXml/item26.xml"/><Relationship Id="rId74" Type="http://schemas.openxmlformats.org/officeDocument/2006/relationships/customXml" Target="../customXml/item42.xml"/><Relationship Id="rId79" Type="http://schemas.openxmlformats.org/officeDocument/2006/relationships/customXml" Target="../customXml/item47.xml"/><Relationship Id="rId5" Type="http://schemas.openxmlformats.org/officeDocument/2006/relationships/worksheet" Target="worksheets/sheet5.xml"/><Relationship Id="rId90" Type="http://schemas.openxmlformats.org/officeDocument/2006/relationships/customXml" Target="../customXml/item58.xml"/><Relationship Id="rId22" Type="http://schemas.microsoft.com/office/2007/relationships/slicerCache" Target="slicerCaches/slicerCache2.xml"/><Relationship Id="rId27" Type="http://schemas.openxmlformats.org/officeDocument/2006/relationships/connections" Target="connections.xml"/><Relationship Id="rId43" Type="http://schemas.openxmlformats.org/officeDocument/2006/relationships/customXml" Target="../customXml/item11.xml"/><Relationship Id="rId48" Type="http://schemas.openxmlformats.org/officeDocument/2006/relationships/customXml" Target="../customXml/item16.xml"/><Relationship Id="rId64" Type="http://schemas.openxmlformats.org/officeDocument/2006/relationships/customXml" Target="../customXml/item32.xml"/><Relationship Id="rId69" Type="http://schemas.openxmlformats.org/officeDocument/2006/relationships/customXml" Target="../customXml/item37.xml"/><Relationship Id="rId8" Type="http://schemas.openxmlformats.org/officeDocument/2006/relationships/worksheet" Target="worksheets/sheet8.xml"/><Relationship Id="rId51" Type="http://schemas.openxmlformats.org/officeDocument/2006/relationships/customXml" Target="../customXml/item19.xml"/><Relationship Id="rId72" Type="http://schemas.openxmlformats.org/officeDocument/2006/relationships/customXml" Target="../customXml/item40.xml"/><Relationship Id="rId80" Type="http://schemas.openxmlformats.org/officeDocument/2006/relationships/customXml" Target="../customXml/item48.xml"/><Relationship Id="rId85" Type="http://schemas.openxmlformats.org/officeDocument/2006/relationships/customXml" Target="../customXml/item53.xml"/><Relationship Id="rId93" Type="http://schemas.openxmlformats.org/officeDocument/2006/relationships/volatileDependencies" Target="volatileDependencies.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microsoft.com/office/2011/relationships/timelineCache" Target="timelineCaches/timelineCache1.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59" Type="http://schemas.openxmlformats.org/officeDocument/2006/relationships/customXml" Target="../customXml/item27.xml"/><Relationship Id="rId67" Type="http://schemas.openxmlformats.org/officeDocument/2006/relationships/customXml" Target="../customXml/item35.xml"/><Relationship Id="rId20" Type="http://schemas.openxmlformats.org/officeDocument/2006/relationships/pivotCacheDefinition" Target="pivotCache/pivotCacheDefinition12.xml"/><Relationship Id="rId41" Type="http://schemas.openxmlformats.org/officeDocument/2006/relationships/customXml" Target="../customXml/item9.xml"/><Relationship Id="rId54" Type="http://schemas.openxmlformats.org/officeDocument/2006/relationships/customXml" Target="../customXml/item22.xml"/><Relationship Id="rId62" Type="http://schemas.openxmlformats.org/officeDocument/2006/relationships/customXml" Target="../customXml/item30.xml"/><Relationship Id="rId70" Type="http://schemas.openxmlformats.org/officeDocument/2006/relationships/customXml" Target="../customXml/item38.xml"/><Relationship Id="rId75" Type="http://schemas.openxmlformats.org/officeDocument/2006/relationships/customXml" Target="../customXml/item43.xml"/><Relationship Id="rId83" Type="http://schemas.openxmlformats.org/officeDocument/2006/relationships/customXml" Target="../customXml/item51.xml"/><Relationship Id="rId88" Type="http://schemas.openxmlformats.org/officeDocument/2006/relationships/customXml" Target="../customXml/item56.xml"/><Relationship Id="rId91" Type="http://schemas.openxmlformats.org/officeDocument/2006/relationships/customXml" Target="../customXml/item5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microsoft.com/office/2007/relationships/slicerCache" Target="slicerCaches/slicerCache3.xml"/><Relationship Id="rId28" Type="http://schemas.openxmlformats.org/officeDocument/2006/relationships/styles" Target="styles.xml"/><Relationship Id="rId36" Type="http://schemas.openxmlformats.org/officeDocument/2006/relationships/customXml" Target="../customXml/item4.xml"/><Relationship Id="rId49" Type="http://schemas.openxmlformats.org/officeDocument/2006/relationships/customXml" Target="../customXml/item17.xml"/><Relationship Id="rId57" Type="http://schemas.openxmlformats.org/officeDocument/2006/relationships/customXml" Target="../customXml/item25.xml"/><Relationship Id="rId10" Type="http://schemas.openxmlformats.org/officeDocument/2006/relationships/pivotCacheDefinition" Target="pivotCache/pivotCacheDefinition2.xml"/><Relationship Id="rId31" Type="http://schemas.openxmlformats.org/officeDocument/2006/relationships/powerPivotData" Target="model/item.data"/><Relationship Id="rId44" Type="http://schemas.openxmlformats.org/officeDocument/2006/relationships/customXml" Target="../customXml/item12.xml"/><Relationship Id="rId52" Type="http://schemas.openxmlformats.org/officeDocument/2006/relationships/customXml" Target="../customXml/item20.xml"/><Relationship Id="rId60" Type="http://schemas.openxmlformats.org/officeDocument/2006/relationships/customXml" Target="../customXml/item28.xml"/><Relationship Id="rId65" Type="http://schemas.openxmlformats.org/officeDocument/2006/relationships/customXml" Target="../customXml/item33.xml"/><Relationship Id="rId73" Type="http://schemas.openxmlformats.org/officeDocument/2006/relationships/customXml" Target="../customXml/item41.xml"/><Relationship Id="rId78" Type="http://schemas.openxmlformats.org/officeDocument/2006/relationships/customXml" Target="../customXml/item46.xml"/><Relationship Id="rId81" Type="http://schemas.openxmlformats.org/officeDocument/2006/relationships/customXml" Target="../customXml/item49.xml"/><Relationship Id="rId86" Type="http://schemas.openxmlformats.org/officeDocument/2006/relationships/customXml" Target="../customXml/item54.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39" Type="http://schemas.openxmlformats.org/officeDocument/2006/relationships/customXml" Target="../customXml/item7.xml"/><Relationship Id="rId34" Type="http://schemas.openxmlformats.org/officeDocument/2006/relationships/customXml" Target="../customXml/item2.xml"/><Relationship Id="rId50" Type="http://schemas.openxmlformats.org/officeDocument/2006/relationships/customXml" Target="../customXml/item18.xml"/><Relationship Id="rId55" Type="http://schemas.openxmlformats.org/officeDocument/2006/relationships/customXml" Target="../customXml/item23.xml"/><Relationship Id="rId76" Type="http://schemas.openxmlformats.org/officeDocument/2006/relationships/customXml" Target="../customXml/item44.xml"/><Relationship Id="rId7" Type="http://schemas.openxmlformats.org/officeDocument/2006/relationships/worksheet" Target="worksheets/sheet7.xml"/><Relationship Id="rId71" Type="http://schemas.openxmlformats.org/officeDocument/2006/relationships/customXml" Target="../customXml/item39.xml"/><Relationship Id="rId92" Type="http://schemas.openxmlformats.org/officeDocument/2006/relationships/customXml" Target="../customXml/item60.xml"/><Relationship Id="rId2" Type="http://schemas.openxmlformats.org/officeDocument/2006/relationships/worksheet" Target="worksheets/sheet2.xml"/><Relationship Id="rId29" Type="http://schemas.openxmlformats.org/officeDocument/2006/relationships/sharedStrings" Target="sharedStrings.xml"/><Relationship Id="rId24" Type="http://schemas.openxmlformats.org/officeDocument/2006/relationships/pivotCacheDefinition" Target="pivotCache/pivotCacheDefinition13.xml"/><Relationship Id="rId40" Type="http://schemas.openxmlformats.org/officeDocument/2006/relationships/customXml" Target="../customXml/item8.xml"/><Relationship Id="rId45" Type="http://schemas.openxmlformats.org/officeDocument/2006/relationships/customXml" Target="../customXml/item13.xml"/><Relationship Id="rId66" Type="http://schemas.openxmlformats.org/officeDocument/2006/relationships/customXml" Target="../customXml/item34.xml"/><Relationship Id="rId87" Type="http://schemas.openxmlformats.org/officeDocument/2006/relationships/customXml" Target="../customXml/item55.xml"/><Relationship Id="rId61" Type="http://schemas.openxmlformats.org/officeDocument/2006/relationships/customXml" Target="../customXml/item29.xml"/><Relationship Id="rId82" Type="http://schemas.openxmlformats.org/officeDocument/2006/relationships/customXml" Target="../customXml/item50.xml"/><Relationship Id="rId19" Type="http://schemas.openxmlformats.org/officeDocument/2006/relationships/pivotCacheDefinition" Target="pivotCache/pivotCacheDefinition11.xml"/><Relationship Id="rId14" Type="http://schemas.openxmlformats.org/officeDocument/2006/relationships/pivotCacheDefinition" Target="pivotCache/pivotCacheDefinition6.xml"/><Relationship Id="rId30" Type="http://schemas.openxmlformats.org/officeDocument/2006/relationships/sheetMetadata" Target="metadata.xml"/><Relationship Id="rId35" Type="http://schemas.openxmlformats.org/officeDocument/2006/relationships/customXml" Target="../customXml/item3.xml"/><Relationship Id="rId56" Type="http://schemas.openxmlformats.org/officeDocument/2006/relationships/customXml" Target="../customXml/item24.xml"/><Relationship Id="rId77" Type="http://schemas.openxmlformats.org/officeDocument/2006/relationships/customXml" Target="../customXml/item4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2.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4.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5.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Ex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Tables'!$B$12</c:f>
              <c:strCache>
                <c:ptCount val="1"/>
                <c:pt idx="0">
                  <c:v>Total</c:v>
                </c:pt>
              </c:strCache>
            </c:strRef>
          </c:tx>
          <c:spPr>
            <a:ln w="28575" cap="rnd">
              <a:solidFill>
                <a:schemeClr val="accent1"/>
              </a:solidFill>
              <a:round/>
            </a:ln>
            <a:effectLst/>
          </c:spPr>
          <c:marker>
            <c:symbol val="none"/>
          </c:marker>
          <c:cat>
            <c:strRef>
              <c:f>'Pivot Tables'!$A$13:$A$16</c:f>
              <c:strCache>
                <c:ptCount val="3"/>
                <c:pt idx="0">
                  <c:v>2003</c:v>
                </c:pt>
                <c:pt idx="1">
                  <c:v>2004</c:v>
                </c:pt>
                <c:pt idx="2">
                  <c:v>2005</c:v>
                </c:pt>
              </c:strCache>
            </c:strRef>
          </c:cat>
          <c:val>
            <c:numRef>
              <c:f>'Pivot Tables'!$B$13:$B$16</c:f>
              <c:numCache>
                <c:formatCode>\$#,##0.00;\(\$#,##0.00\);\$#,##0.00</c:formatCode>
                <c:ptCount val="3"/>
                <c:pt idx="0">
                  <c:v>3516979.54</c:v>
                </c:pt>
                <c:pt idx="1">
                  <c:v>4724162.5999999996</c:v>
                </c:pt>
                <c:pt idx="2">
                  <c:v>1791486.71</c:v>
                </c:pt>
              </c:numCache>
            </c:numRef>
          </c:val>
          <c:smooth val="0"/>
          <c:extLst>
            <c:ext xmlns:c16="http://schemas.microsoft.com/office/drawing/2014/chart" uri="{C3380CC4-5D6E-409C-BE32-E72D297353CC}">
              <c16:uniqueId val="{00000000-1031-427D-BA50-9499581021BE}"/>
            </c:ext>
          </c:extLst>
        </c:ser>
        <c:dLbls>
          <c:showLegendKey val="0"/>
          <c:showVal val="0"/>
          <c:showCatName val="0"/>
          <c:showSerName val="0"/>
          <c:showPercent val="0"/>
          <c:showBubbleSize val="0"/>
        </c:dLbls>
        <c:smooth val="0"/>
        <c:axId val="1899369599"/>
        <c:axId val="1899371039"/>
      </c:lineChart>
      <c:catAx>
        <c:axId val="18993695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9371039"/>
        <c:crosses val="autoZero"/>
        <c:auto val="1"/>
        <c:lblAlgn val="ctr"/>
        <c:lblOffset val="100"/>
        <c:noMultiLvlLbl val="0"/>
      </c:catAx>
      <c:valAx>
        <c:axId val="189937103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93695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Quantity</a:t>
            </a:r>
            <a:r>
              <a:rPr lang="en-US" baseline="0"/>
              <a:t> vs Average unit price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5400" cap="rnd">
              <a:noFill/>
              <a:round/>
            </a:ln>
            <a:effectLst/>
          </c:spPr>
          <c:marker>
            <c:symbol val="circle"/>
            <c:size val="5"/>
            <c:spPr>
              <a:solidFill>
                <a:schemeClr val="accent1"/>
              </a:solidFill>
              <a:ln w="9525">
                <a:solidFill>
                  <a:schemeClr val="accent1"/>
                </a:solidFill>
              </a:ln>
              <a:effectLst/>
            </c:spPr>
          </c:marker>
          <c:xVal>
            <c:strRef>
              <c:f>'Pivot Tables'!$Q$1:$Q$110</c:f>
              <c:strCache>
                <c:ptCount val="110"/>
                <c:pt idx="0">
                  <c:v>Total Quantity</c:v>
                </c:pt>
                <c:pt idx="1">
                  <c:v>944</c:v>
                </c:pt>
                <c:pt idx="2">
                  <c:v>961</c:v>
                </c:pt>
                <c:pt idx="3">
                  <c:v>928</c:v>
                </c:pt>
                <c:pt idx="4">
                  <c:v>921</c:v>
                </c:pt>
                <c:pt idx="5">
                  <c:v>952</c:v>
                </c:pt>
                <c:pt idx="6">
                  <c:v>932</c:v>
                </c:pt>
                <c:pt idx="7">
                  <c:v>838</c:v>
                </c:pt>
                <c:pt idx="8">
                  <c:v>973</c:v>
                </c:pt>
                <c:pt idx="9">
                  <c:v>972</c:v>
                </c:pt>
                <c:pt idx="10">
                  <c:v>964</c:v>
                </c:pt>
                <c:pt idx="11">
                  <c:v>898</c:v>
                </c:pt>
                <c:pt idx="12">
                  <c:v>853</c:v>
                </c:pt>
                <c:pt idx="13">
                  <c:v>921</c:v>
                </c:pt>
                <c:pt idx="14">
                  <c:v>800</c:v>
                </c:pt>
                <c:pt idx="15">
                  <c:v>1024</c:v>
                </c:pt>
                <c:pt idx="16">
                  <c:v>964</c:v>
                </c:pt>
                <c:pt idx="17">
                  <c:v>999</c:v>
                </c:pt>
                <c:pt idx="18">
                  <c:v>947</c:v>
                </c:pt>
                <c:pt idx="19">
                  <c:v>997</c:v>
                </c:pt>
                <c:pt idx="20">
                  <c:v>890</c:v>
                </c:pt>
                <c:pt idx="21">
                  <c:v>914</c:v>
                </c:pt>
                <c:pt idx="22">
                  <c:v>940</c:v>
                </c:pt>
                <c:pt idx="23">
                  <c:v>802</c:v>
                </c:pt>
                <c:pt idx="24">
                  <c:v>951</c:v>
                </c:pt>
                <c:pt idx="25">
                  <c:v>917</c:v>
                </c:pt>
                <c:pt idx="26">
                  <c:v>966</c:v>
                </c:pt>
                <c:pt idx="27">
                  <c:v>743</c:v>
                </c:pt>
                <c:pt idx="28">
                  <c:v>993</c:v>
                </c:pt>
                <c:pt idx="29">
                  <c:v>828</c:v>
                </c:pt>
                <c:pt idx="30">
                  <c:v>998</c:v>
                </c:pt>
                <c:pt idx="31">
                  <c:v>746</c:v>
                </c:pt>
                <c:pt idx="32">
                  <c:v>872</c:v>
                </c:pt>
                <c:pt idx="33">
                  <c:v>789</c:v>
                </c:pt>
                <c:pt idx="34">
                  <c:v>855</c:v>
                </c:pt>
                <c:pt idx="35">
                  <c:v>991</c:v>
                </c:pt>
                <c:pt idx="36">
                  <c:v>932</c:v>
                </c:pt>
                <c:pt idx="37">
                  <c:v>872</c:v>
                </c:pt>
                <c:pt idx="38">
                  <c:v>873</c:v>
                </c:pt>
                <c:pt idx="39">
                  <c:v>822</c:v>
                </c:pt>
                <c:pt idx="40">
                  <c:v>1774</c:v>
                </c:pt>
                <c:pt idx="41">
                  <c:v>860</c:v>
                </c:pt>
                <c:pt idx="42">
                  <c:v>832</c:v>
                </c:pt>
                <c:pt idx="43">
                  <c:v>909</c:v>
                </c:pt>
                <c:pt idx="44">
                  <c:v>860</c:v>
                </c:pt>
                <c:pt idx="45">
                  <c:v>948</c:v>
                </c:pt>
                <c:pt idx="46">
                  <c:v>896</c:v>
                </c:pt>
                <c:pt idx="47">
                  <c:v>997</c:v>
                </c:pt>
                <c:pt idx="48">
                  <c:v>922</c:v>
                </c:pt>
                <c:pt idx="49">
                  <c:v>750</c:v>
                </c:pt>
                <c:pt idx="50">
                  <c:v>910</c:v>
                </c:pt>
                <c:pt idx="51">
                  <c:v>1031</c:v>
                </c:pt>
                <c:pt idx="52">
                  <c:v>951</c:v>
                </c:pt>
                <c:pt idx="53">
                  <c:v>894</c:v>
                </c:pt>
                <c:pt idx="54">
                  <c:v>714</c:v>
                </c:pt>
                <c:pt idx="55">
                  <c:v>724</c:v>
                </c:pt>
                <c:pt idx="56">
                  <c:v>976</c:v>
                </c:pt>
                <c:pt idx="57">
                  <c:v>931</c:v>
                </c:pt>
                <c:pt idx="58">
                  <c:v>883</c:v>
                </c:pt>
                <c:pt idx="59">
                  <c:v>784</c:v>
                </c:pt>
                <c:pt idx="60">
                  <c:v>844</c:v>
                </c:pt>
                <c:pt idx="61">
                  <c:v>929</c:v>
                </c:pt>
                <c:pt idx="62">
                  <c:v>960</c:v>
                </c:pt>
                <c:pt idx="63">
                  <c:v>851</c:v>
                </c:pt>
                <c:pt idx="64">
                  <c:v>996</c:v>
                </c:pt>
                <c:pt idx="65">
                  <c:v>845</c:v>
                </c:pt>
                <c:pt idx="66">
                  <c:v>890</c:v>
                </c:pt>
                <c:pt idx="67">
                  <c:v>983</c:v>
                </c:pt>
                <c:pt idx="68">
                  <c:v>847</c:v>
                </c:pt>
                <c:pt idx="69">
                  <c:v>810</c:v>
                </c:pt>
                <c:pt idx="70">
                  <c:v>912</c:v>
                </c:pt>
                <c:pt idx="71">
                  <c:v>955</c:v>
                </c:pt>
                <c:pt idx="72">
                  <c:v>779</c:v>
                </c:pt>
                <c:pt idx="73">
                  <c:v>920</c:v>
                </c:pt>
                <c:pt idx="74">
                  <c:v>859</c:v>
                </c:pt>
                <c:pt idx="75">
                  <c:v>824</c:v>
                </c:pt>
                <c:pt idx="76">
                  <c:v>870</c:v>
                </c:pt>
                <c:pt idx="77">
                  <c:v>1052</c:v>
                </c:pt>
                <c:pt idx="78">
                  <c:v>1008</c:v>
                </c:pt>
                <c:pt idx="79">
                  <c:v>745</c:v>
                </c:pt>
                <c:pt idx="80">
                  <c:v>844</c:v>
                </c:pt>
                <c:pt idx="81">
                  <c:v>900</c:v>
                </c:pt>
                <c:pt idx="82">
                  <c:v>877</c:v>
                </c:pt>
                <c:pt idx="83">
                  <c:v>833</c:v>
                </c:pt>
                <c:pt idx="84">
                  <c:v>873</c:v>
                </c:pt>
                <c:pt idx="85">
                  <c:v>868</c:v>
                </c:pt>
                <c:pt idx="86">
                  <c:v>836</c:v>
                </c:pt>
                <c:pt idx="87">
                  <c:v>955</c:v>
                </c:pt>
                <c:pt idx="88">
                  <c:v>907</c:v>
                </c:pt>
                <c:pt idx="89">
                  <c:v>957</c:v>
                </c:pt>
                <c:pt idx="90">
                  <c:v>862</c:v>
                </c:pt>
                <c:pt idx="91">
                  <c:v>817</c:v>
                </c:pt>
                <c:pt idx="92">
                  <c:v>999</c:v>
                </c:pt>
                <c:pt idx="93">
                  <c:v>979</c:v>
                </c:pt>
                <c:pt idx="94">
                  <c:v>945</c:v>
                </c:pt>
                <c:pt idx="95">
                  <c:v>912</c:v>
                </c:pt>
                <c:pt idx="96">
                  <c:v>902</c:v>
                </c:pt>
                <c:pt idx="97">
                  <c:v>837</c:v>
                </c:pt>
                <c:pt idx="98">
                  <c:v>839</c:v>
                </c:pt>
                <c:pt idx="99">
                  <c:v>868</c:v>
                </c:pt>
                <c:pt idx="100">
                  <c:v>940</c:v>
                </c:pt>
                <c:pt idx="101">
                  <c:v>990</c:v>
                </c:pt>
                <c:pt idx="102">
                  <c:v>976</c:v>
                </c:pt>
                <c:pt idx="103">
                  <c:v>861</c:v>
                </c:pt>
                <c:pt idx="104">
                  <c:v>938</c:v>
                </c:pt>
                <c:pt idx="105">
                  <c:v>917</c:v>
                </c:pt>
                <c:pt idx="106">
                  <c:v>852</c:v>
                </c:pt>
                <c:pt idx="107">
                  <c:v>1029</c:v>
                </c:pt>
                <c:pt idx="108">
                  <c:v>920</c:v>
                </c:pt>
                <c:pt idx="109">
                  <c:v>927</c:v>
                </c:pt>
              </c:strCache>
            </c:strRef>
          </c:xVal>
          <c:yVal>
            <c:numRef>
              <c:f>'Pivot Tables'!$R$1:$R$110</c:f>
              <c:numCache>
                <c:formatCode>"$"#,##0.00</c:formatCode>
                <c:ptCount val="110"/>
                <c:pt idx="0">
                  <c:v>0</c:v>
                </c:pt>
                <c:pt idx="1">
                  <c:v>102.86758474576271</c:v>
                </c:pt>
                <c:pt idx="2">
                  <c:v>198.82729448491156</c:v>
                </c:pt>
                <c:pt idx="3">
                  <c:v>114.2429525862069</c:v>
                </c:pt>
                <c:pt idx="4">
                  <c:v>185.01744842562434</c:v>
                </c:pt>
                <c:pt idx="5">
                  <c:v>118.79593487394958</c:v>
                </c:pt>
                <c:pt idx="6">
                  <c:v>136.85424892703864</c:v>
                </c:pt>
                <c:pt idx="7">
                  <c:v>163.69571599045346</c:v>
                </c:pt>
                <c:pt idx="8">
                  <c:v>173.2634326824255</c:v>
                </c:pt>
                <c:pt idx="9">
                  <c:v>140.63037037037037</c:v>
                </c:pt>
                <c:pt idx="10">
                  <c:v>145.23460580912862</c:v>
                </c:pt>
                <c:pt idx="11">
                  <c:v>139.69905345211581</c:v>
                </c:pt>
                <c:pt idx="12">
                  <c:v>113.34554513481829</c:v>
                </c:pt>
                <c:pt idx="13">
                  <c:v>157.79808903365907</c:v>
                </c:pt>
                <c:pt idx="14">
                  <c:v>79.116349999999997</c:v>
                </c:pt>
                <c:pt idx="15">
                  <c:v>113.16595703125</c:v>
                </c:pt>
                <c:pt idx="16">
                  <c:v>104.84664937759337</c:v>
                </c:pt>
                <c:pt idx="17">
                  <c:v>106.19275275275275</c:v>
                </c:pt>
                <c:pt idx="18">
                  <c:v>137.01952481520593</c:v>
                </c:pt>
                <c:pt idx="19">
                  <c:v>103.98422266800402</c:v>
                </c:pt>
                <c:pt idx="20">
                  <c:v>58.477561797752806</c:v>
                </c:pt>
                <c:pt idx="21">
                  <c:v>116.90497811816192</c:v>
                </c:pt>
                <c:pt idx="22">
                  <c:v>148.32124468085107</c:v>
                </c:pt>
                <c:pt idx="23">
                  <c:v>158.74117206982544</c:v>
                </c:pt>
                <c:pt idx="24">
                  <c:v>81.334511041009463</c:v>
                </c:pt>
                <c:pt idx="25">
                  <c:v>131.44909487459105</c:v>
                </c:pt>
                <c:pt idx="26">
                  <c:v>160.06620082815735</c:v>
                </c:pt>
                <c:pt idx="27">
                  <c:v>70.204104979811575</c:v>
                </c:pt>
                <c:pt idx="28">
                  <c:v>116.97814702920444</c:v>
                </c:pt>
                <c:pt idx="29">
                  <c:v>131.29915458937197</c:v>
                </c:pt>
                <c:pt idx="30">
                  <c:v>65.239629258517041</c:v>
                </c:pt>
                <c:pt idx="31">
                  <c:v>86.051327077747985</c:v>
                </c:pt>
                <c:pt idx="32">
                  <c:v>66.504999999999995</c:v>
                </c:pt>
                <c:pt idx="33">
                  <c:v>158.68098859315589</c:v>
                </c:pt>
                <c:pt idx="34">
                  <c:v>129.24187134502924</c:v>
                </c:pt>
                <c:pt idx="35">
                  <c:v>100.51258324924319</c:v>
                </c:pt>
                <c:pt idx="36">
                  <c:v>61.683830472103004</c:v>
                </c:pt>
                <c:pt idx="37">
                  <c:v>83.156169724770635</c:v>
                </c:pt>
                <c:pt idx="38">
                  <c:v>101.02524627720503</c:v>
                </c:pt>
                <c:pt idx="39">
                  <c:v>129.40677615571775</c:v>
                </c:pt>
                <c:pt idx="40">
                  <c:v>162.48332581736187</c:v>
                </c:pt>
                <c:pt idx="41">
                  <c:v>105.18260465116278</c:v>
                </c:pt>
                <c:pt idx="42">
                  <c:v>80.66917067307692</c:v>
                </c:pt>
                <c:pt idx="43">
                  <c:v>109.49995599559956</c:v>
                </c:pt>
                <c:pt idx="44">
                  <c:v>140.0782441860465</c:v>
                </c:pt>
                <c:pt idx="45">
                  <c:v>135.35659282700422</c:v>
                </c:pt>
                <c:pt idx="46">
                  <c:v>66.44921875</c:v>
                </c:pt>
                <c:pt idx="47">
                  <c:v>106.31740220661986</c:v>
                </c:pt>
                <c:pt idx="48">
                  <c:v>145.09690889370933</c:v>
                </c:pt>
                <c:pt idx="49">
                  <c:v>95.805040000000005</c:v>
                </c:pt>
                <c:pt idx="50">
                  <c:v>89.876901098901101</c:v>
                </c:pt>
                <c:pt idx="51">
                  <c:v>120.00298739088264</c:v>
                </c:pt>
                <c:pt idx="52">
                  <c:v>74.99844374342797</c:v>
                </c:pt>
                <c:pt idx="53">
                  <c:v>134.7506711409396</c:v>
                </c:pt>
                <c:pt idx="54">
                  <c:v>76.974089635854341</c:v>
                </c:pt>
                <c:pt idx="55">
                  <c:v>73.170400552486186</c:v>
                </c:pt>
                <c:pt idx="56">
                  <c:v>62.224446721311473</c:v>
                </c:pt>
                <c:pt idx="57">
                  <c:v>106.59509129967776</c:v>
                </c:pt>
                <c:pt idx="58">
                  <c:v>52.861279728199321</c:v>
                </c:pt>
                <c:pt idx="59">
                  <c:v>98.028431122448978</c:v>
                </c:pt>
                <c:pt idx="60">
                  <c:v>56.849632701421797</c:v>
                </c:pt>
                <c:pt idx="61">
                  <c:v>81.445565123789009</c:v>
                </c:pt>
                <c:pt idx="62">
                  <c:v>118.78346875000001</c:v>
                </c:pt>
                <c:pt idx="63">
                  <c:v>52.487849588719158</c:v>
                </c:pt>
                <c:pt idx="64">
                  <c:v>125.7765361445783</c:v>
                </c:pt>
                <c:pt idx="65">
                  <c:v>72.271278106508873</c:v>
                </c:pt>
                <c:pt idx="66">
                  <c:v>87.174842696629213</c:v>
                </c:pt>
                <c:pt idx="67">
                  <c:v>48.052370295015265</c:v>
                </c:pt>
                <c:pt idx="68">
                  <c:v>71.46203069657615</c:v>
                </c:pt>
                <c:pt idx="69">
                  <c:v>105.6224938271605</c:v>
                </c:pt>
                <c:pt idx="70">
                  <c:v>51.004298245614031</c:v>
                </c:pt>
                <c:pt idx="71">
                  <c:v>93.48331937172776</c:v>
                </c:pt>
                <c:pt idx="72">
                  <c:v>79.893863928112964</c:v>
                </c:pt>
                <c:pt idx="73">
                  <c:v>61.516163043478265</c:v>
                </c:pt>
                <c:pt idx="74">
                  <c:v>70.786565774156003</c:v>
                </c:pt>
                <c:pt idx="75">
                  <c:v>103.18800970873787</c:v>
                </c:pt>
                <c:pt idx="76">
                  <c:v>80.655885057471252</c:v>
                </c:pt>
                <c:pt idx="77">
                  <c:v>133.67576045627376</c:v>
                </c:pt>
                <c:pt idx="78">
                  <c:v>72.682648809523812</c:v>
                </c:pt>
                <c:pt idx="79">
                  <c:v>44.539140939597317</c:v>
                </c:pt>
                <c:pt idx="80">
                  <c:v>118.23349526066352</c:v>
                </c:pt>
                <c:pt idx="81">
                  <c:v>104.75448888888889</c:v>
                </c:pt>
                <c:pt idx="82">
                  <c:v>83.573740022805012</c:v>
                </c:pt>
                <c:pt idx="83">
                  <c:v>88.414957983193275</c:v>
                </c:pt>
                <c:pt idx="84">
                  <c:v>104.03941580756015</c:v>
                </c:pt>
                <c:pt idx="85">
                  <c:v>102.90534562211981</c:v>
                </c:pt>
                <c:pt idx="86">
                  <c:v>49.465825358851674</c:v>
                </c:pt>
                <c:pt idx="87">
                  <c:v>64.900000000000006</c:v>
                </c:pt>
                <c:pt idx="88">
                  <c:v>70.882745314222717</c:v>
                </c:pt>
                <c:pt idx="89">
                  <c:v>80.75090909090909</c:v>
                </c:pt>
                <c:pt idx="90">
                  <c:v>71.116960556844546</c:v>
                </c:pt>
                <c:pt idx="91">
                  <c:v>105.31755201958384</c:v>
                </c:pt>
                <c:pt idx="92">
                  <c:v>50.268218218218216</c:v>
                </c:pt>
                <c:pt idx="93">
                  <c:v>111.11249233912156</c:v>
                </c:pt>
                <c:pt idx="94">
                  <c:v>75.65691005291005</c:v>
                </c:pt>
                <c:pt idx="95">
                  <c:v>90.607335526315794</c:v>
                </c:pt>
                <c:pt idx="96">
                  <c:v>71.354955654102</c:v>
                </c:pt>
                <c:pt idx="97">
                  <c:v>100.30286738351255</c:v>
                </c:pt>
                <c:pt idx="98">
                  <c:v>93.955792610250299</c:v>
                </c:pt>
                <c:pt idx="99">
                  <c:v>92.716301843317979</c:v>
                </c:pt>
                <c:pt idx="100">
                  <c:v>100.25847872340425</c:v>
                </c:pt>
                <c:pt idx="101">
                  <c:v>74.86036363636363</c:v>
                </c:pt>
                <c:pt idx="102">
                  <c:v>104.64438524590163</c:v>
                </c:pt>
                <c:pt idx="103">
                  <c:v>118.59487804878049</c:v>
                </c:pt>
                <c:pt idx="104">
                  <c:v>84.54401918976545</c:v>
                </c:pt>
                <c:pt idx="105">
                  <c:v>96.581690294438388</c:v>
                </c:pt>
                <c:pt idx="106">
                  <c:v>94.463286384976527</c:v>
                </c:pt>
                <c:pt idx="107">
                  <c:v>74.02879494655005</c:v>
                </c:pt>
                <c:pt idx="108">
                  <c:v>56.15415217391304</c:v>
                </c:pt>
                <c:pt idx="109">
                  <c:v>65.872815533980585</c:v>
                </c:pt>
              </c:numCache>
            </c:numRef>
          </c:yVal>
          <c:smooth val="0"/>
          <c:extLst>
            <c:ext xmlns:c16="http://schemas.microsoft.com/office/drawing/2014/chart" uri="{C3380CC4-5D6E-409C-BE32-E72D297353CC}">
              <c16:uniqueId val="{00000000-A198-4353-B9F7-41A1F18C20A5}"/>
            </c:ext>
          </c:extLst>
        </c:ser>
        <c:ser>
          <c:idx val="1"/>
          <c:order val="1"/>
          <c:tx>
            <c:strRef>
              <c:f>'Pivot Tables'!$R$1</c:f>
              <c:strCache>
                <c:ptCount val="1"/>
                <c:pt idx="0">
                  <c:v>Average Order Value</c:v>
                </c:pt>
              </c:strCache>
            </c:strRef>
          </c:tx>
          <c:spPr>
            <a:ln w="25400" cap="rnd">
              <a:noFill/>
              <a:round/>
            </a:ln>
            <a:effectLst/>
          </c:spPr>
          <c:marker>
            <c:symbol val="circle"/>
            <c:size val="5"/>
            <c:spPr>
              <a:solidFill>
                <a:schemeClr val="accent2"/>
              </a:solidFill>
              <a:ln w="9525">
                <a:solidFill>
                  <a:schemeClr val="accent2"/>
                </a:solidFill>
              </a:ln>
              <a:effectLst/>
            </c:spPr>
          </c:marker>
          <c:xVal>
            <c:strRef>
              <c:f>'Pivot Tables'!$P$2:$P$110</c:f>
              <c:strCache>
                <c:ptCount val="109"/>
                <c:pt idx="0">
                  <c:v>S10_1678</c:v>
                </c:pt>
                <c:pt idx="1">
                  <c:v>S10_1949</c:v>
                </c:pt>
                <c:pt idx="2">
                  <c:v>S10_2016</c:v>
                </c:pt>
                <c:pt idx="3">
                  <c:v>S10_4698</c:v>
                </c:pt>
                <c:pt idx="4">
                  <c:v>S10_4757</c:v>
                </c:pt>
                <c:pt idx="5">
                  <c:v>S10_4962</c:v>
                </c:pt>
                <c:pt idx="6">
                  <c:v>S12_1099</c:v>
                </c:pt>
                <c:pt idx="7">
                  <c:v>S12_1108</c:v>
                </c:pt>
                <c:pt idx="8">
                  <c:v>S12_1666</c:v>
                </c:pt>
                <c:pt idx="9">
                  <c:v>S12_2823</c:v>
                </c:pt>
                <c:pt idx="10">
                  <c:v>S12_3148</c:v>
                </c:pt>
                <c:pt idx="11">
                  <c:v>S12_3380</c:v>
                </c:pt>
                <c:pt idx="12">
                  <c:v>S12_3891</c:v>
                </c:pt>
                <c:pt idx="13">
                  <c:v>S12_3990</c:v>
                </c:pt>
                <c:pt idx="14">
                  <c:v>S12_4473</c:v>
                </c:pt>
                <c:pt idx="15">
                  <c:v>S12_4675</c:v>
                </c:pt>
                <c:pt idx="16">
                  <c:v>S18_1097</c:v>
                </c:pt>
                <c:pt idx="17">
                  <c:v>S18_1129</c:v>
                </c:pt>
                <c:pt idx="18">
                  <c:v>S18_1342</c:v>
                </c:pt>
                <c:pt idx="19">
                  <c:v>S18_1367</c:v>
                </c:pt>
                <c:pt idx="20">
                  <c:v>S18_1589</c:v>
                </c:pt>
                <c:pt idx="21">
                  <c:v>S18_1662</c:v>
                </c:pt>
                <c:pt idx="22">
                  <c:v>S18_1749</c:v>
                </c:pt>
                <c:pt idx="23">
                  <c:v>S18_1889</c:v>
                </c:pt>
                <c:pt idx="24">
                  <c:v>S18_1984</c:v>
                </c:pt>
                <c:pt idx="25">
                  <c:v>S18_2238</c:v>
                </c:pt>
                <c:pt idx="26">
                  <c:v>S18_2248</c:v>
                </c:pt>
                <c:pt idx="27">
                  <c:v>S18_2319</c:v>
                </c:pt>
                <c:pt idx="28">
                  <c:v>S18_2325</c:v>
                </c:pt>
                <c:pt idx="29">
                  <c:v>S18_2432</c:v>
                </c:pt>
                <c:pt idx="30">
                  <c:v>S18_2581</c:v>
                </c:pt>
                <c:pt idx="31">
                  <c:v>S18_2625</c:v>
                </c:pt>
                <c:pt idx="32">
                  <c:v>S18_2795</c:v>
                </c:pt>
                <c:pt idx="33">
                  <c:v>S18_2870</c:v>
                </c:pt>
                <c:pt idx="34">
                  <c:v>S18_2949</c:v>
                </c:pt>
                <c:pt idx="35">
                  <c:v>S18_2957</c:v>
                </c:pt>
                <c:pt idx="36">
                  <c:v>S18_3029</c:v>
                </c:pt>
                <c:pt idx="37">
                  <c:v>S18_3136</c:v>
                </c:pt>
                <c:pt idx="38">
                  <c:v>S18_3140</c:v>
                </c:pt>
                <c:pt idx="39">
                  <c:v>S18_3232</c:v>
                </c:pt>
                <c:pt idx="40">
                  <c:v>S18_3259</c:v>
                </c:pt>
                <c:pt idx="41">
                  <c:v>S18_3278</c:v>
                </c:pt>
                <c:pt idx="42">
                  <c:v>S18_3320</c:v>
                </c:pt>
                <c:pt idx="43">
                  <c:v>S18_3482</c:v>
                </c:pt>
                <c:pt idx="44">
                  <c:v>S18_3685</c:v>
                </c:pt>
                <c:pt idx="45">
                  <c:v>S18_3782</c:v>
                </c:pt>
                <c:pt idx="46">
                  <c:v>S18_3856</c:v>
                </c:pt>
                <c:pt idx="47">
                  <c:v>S18_4027</c:v>
                </c:pt>
                <c:pt idx="48">
                  <c:v>S18_4409</c:v>
                </c:pt>
                <c:pt idx="49">
                  <c:v>S18_4522</c:v>
                </c:pt>
                <c:pt idx="50">
                  <c:v>S18_4600</c:v>
                </c:pt>
                <c:pt idx="51">
                  <c:v>S18_4668</c:v>
                </c:pt>
                <c:pt idx="52">
                  <c:v>S18_4721</c:v>
                </c:pt>
                <c:pt idx="53">
                  <c:v>S18_4933</c:v>
                </c:pt>
                <c:pt idx="54">
                  <c:v>S24_1046</c:v>
                </c:pt>
                <c:pt idx="55">
                  <c:v>S24_1444</c:v>
                </c:pt>
                <c:pt idx="56">
                  <c:v>S24_1578</c:v>
                </c:pt>
                <c:pt idx="57">
                  <c:v>S24_1628</c:v>
                </c:pt>
                <c:pt idx="58">
                  <c:v>S24_1785</c:v>
                </c:pt>
                <c:pt idx="59">
                  <c:v>S24_1937</c:v>
                </c:pt>
                <c:pt idx="60">
                  <c:v>S24_2000</c:v>
                </c:pt>
                <c:pt idx="61">
                  <c:v>S24_2011</c:v>
                </c:pt>
                <c:pt idx="62">
                  <c:v>S24_2022</c:v>
                </c:pt>
                <c:pt idx="63">
                  <c:v>S24_2300</c:v>
                </c:pt>
                <c:pt idx="64">
                  <c:v>S24_2360</c:v>
                </c:pt>
                <c:pt idx="65">
                  <c:v>S24_2766</c:v>
                </c:pt>
                <c:pt idx="66">
                  <c:v>S24_2840</c:v>
                </c:pt>
                <c:pt idx="67">
                  <c:v>S24_2841</c:v>
                </c:pt>
                <c:pt idx="68">
                  <c:v>S24_2887</c:v>
                </c:pt>
                <c:pt idx="69">
                  <c:v>S24_2972</c:v>
                </c:pt>
                <c:pt idx="70">
                  <c:v>S24_3151</c:v>
                </c:pt>
                <c:pt idx="71">
                  <c:v>S24_3191</c:v>
                </c:pt>
                <c:pt idx="72">
                  <c:v>S24_3371</c:v>
                </c:pt>
                <c:pt idx="73">
                  <c:v>S24_3420</c:v>
                </c:pt>
                <c:pt idx="74">
                  <c:v>S24_3432</c:v>
                </c:pt>
                <c:pt idx="75">
                  <c:v>S24_3816</c:v>
                </c:pt>
                <c:pt idx="76">
                  <c:v>S24_3856</c:v>
                </c:pt>
                <c:pt idx="77">
                  <c:v>S24_3949</c:v>
                </c:pt>
                <c:pt idx="78">
                  <c:v>S24_3969</c:v>
                </c:pt>
                <c:pt idx="79">
                  <c:v>S24_4048</c:v>
                </c:pt>
                <c:pt idx="80">
                  <c:v>S24_4258</c:v>
                </c:pt>
                <c:pt idx="81">
                  <c:v>S24_4278</c:v>
                </c:pt>
                <c:pt idx="82">
                  <c:v>S24_4620</c:v>
                </c:pt>
                <c:pt idx="83">
                  <c:v>S32_1268</c:v>
                </c:pt>
                <c:pt idx="84">
                  <c:v>S32_1374</c:v>
                </c:pt>
                <c:pt idx="85">
                  <c:v>S32_2206</c:v>
                </c:pt>
                <c:pt idx="86">
                  <c:v>S32_2509</c:v>
                </c:pt>
                <c:pt idx="87">
                  <c:v>S32_3207</c:v>
                </c:pt>
                <c:pt idx="88">
                  <c:v>S32_3522</c:v>
                </c:pt>
                <c:pt idx="89">
                  <c:v>S32_4289</c:v>
                </c:pt>
                <c:pt idx="90">
                  <c:v>S32_4485</c:v>
                </c:pt>
                <c:pt idx="91">
                  <c:v>S50_1341</c:v>
                </c:pt>
                <c:pt idx="92">
                  <c:v>S50_1392</c:v>
                </c:pt>
                <c:pt idx="93">
                  <c:v>S50_1514</c:v>
                </c:pt>
                <c:pt idx="94">
                  <c:v>S50_4713</c:v>
                </c:pt>
                <c:pt idx="95">
                  <c:v>S700_1138</c:v>
                </c:pt>
                <c:pt idx="96">
                  <c:v>S700_1691</c:v>
                </c:pt>
                <c:pt idx="97">
                  <c:v>S700_1938</c:v>
                </c:pt>
                <c:pt idx="98">
                  <c:v>S700_2047</c:v>
                </c:pt>
                <c:pt idx="99">
                  <c:v>S700_2466</c:v>
                </c:pt>
                <c:pt idx="100">
                  <c:v>S700_2610</c:v>
                </c:pt>
                <c:pt idx="101">
                  <c:v>S700_2824</c:v>
                </c:pt>
                <c:pt idx="102">
                  <c:v>S700_2834</c:v>
                </c:pt>
                <c:pt idx="103">
                  <c:v>S700_3167</c:v>
                </c:pt>
                <c:pt idx="104">
                  <c:v>S700_3505</c:v>
                </c:pt>
                <c:pt idx="105">
                  <c:v>S700_3962</c:v>
                </c:pt>
                <c:pt idx="106">
                  <c:v>S700_4002</c:v>
                </c:pt>
                <c:pt idx="107">
                  <c:v>S72_1253</c:v>
                </c:pt>
                <c:pt idx="108">
                  <c:v>S72_3212</c:v>
                </c:pt>
              </c:strCache>
            </c:strRef>
          </c:xVal>
          <c:yVal>
            <c:numRef>
              <c:f>'Pivot Tables'!$R$2:$R$110</c:f>
              <c:numCache>
                <c:formatCode>"$"#,##0.00</c:formatCode>
                <c:ptCount val="109"/>
                <c:pt idx="0">
                  <c:v>102.86758474576271</c:v>
                </c:pt>
                <c:pt idx="1">
                  <c:v>198.82729448491156</c:v>
                </c:pt>
                <c:pt idx="2">
                  <c:v>114.2429525862069</c:v>
                </c:pt>
                <c:pt idx="3">
                  <c:v>185.01744842562434</c:v>
                </c:pt>
                <c:pt idx="4">
                  <c:v>118.79593487394958</c:v>
                </c:pt>
                <c:pt idx="5">
                  <c:v>136.85424892703864</c:v>
                </c:pt>
                <c:pt idx="6">
                  <c:v>163.69571599045346</c:v>
                </c:pt>
                <c:pt idx="7">
                  <c:v>173.2634326824255</c:v>
                </c:pt>
                <c:pt idx="8">
                  <c:v>140.63037037037037</c:v>
                </c:pt>
                <c:pt idx="9">
                  <c:v>145.23460580912862</c:v>
                </c:pt>
                <c:pt idx="10">
                  <c:v>139.69905345211581</c:v>
                </c:pt>
                <c:pt idx="11">
                  <c:v>113.34554513481829</c:v>
                </c:pt>
                <c:pt idx="12">
                  <c:v>157.79808903365907</c:v>
                </c:pt>
                <c:pt idx="13">
                  <c:v>79.116349999999997</c:v>
                </c:pt>
                <c:pt idx="14">
                  <c:v>113.16595703125</c:v>
                </c:pt>
                <c:pt idx="15">
                  <c:v>104.84664937759337</c:v>
                </c:pt>
                <c:pt idx="16">
                  <c:v>106.19275275275275</c:v>
                </c:pt>
                <c:pt idx="17">
                  <c:v>137.01952481520593</c:v>
                </c:pt>
                <c:pt idx="18">
                  <c:v>103.98422266800402</c:v>
                </c:pt>
                <c:pt idx="19">
                  <c:v>58.477561797752806</c:v>
                </c:pt>
                <c:pt idx="20">
                  <c:v>116.90497811816192</c:v>
                </c:pt>
                <c:pt idx="21">
                  <c:v>148.32124468085107</c:v>
                </c:pt>
                <c:pt idx="22">
                  <c:v>158.74117206982544</c:v>
                </c:pt>
                <c:pt idx="23">
                  <c:v>81.334511041009463</c:v>
                </c:pt>
                <c:pt idx="24">
                  <c:v>131.44909487459105</c:v>
                </c:pt>
                <c:pt idx="25">
                  <c:v>160.06620082815735</c:v>
                </c:pt>
                <c:pt idx="26">
                  <c:v>70.204104979811575</c:v>
                </c:pt>
                <c:pt idx="27">
                  <c:v>116.97814702920444</c:v>
                </c:pt>
                <c:pt idx="28">
                  <c:v>131.29915458937197</c:v>
                </c:pt>
                <c:pt idx="29">
                  <c:v>65.239629258517041</c:v>
                </c:pt>
                <c:pt idx="30">
                  <c:v>86.051327077747985</c:v>
                </c:pt>
                <c:pt idx="31">
                  <c:v>66.504999999999995</c:v>
                </c:pt>
                <c:pt idx="32">
                  <c:v>158.68098859315589</c:v>
                </c:pt>
                <c:pt idx="33">
                  <c:v>129.24187134502924</c:v>
                </c:pt>
                <c:pt idx="34">
                  <c:v>100.51258324924319</c:v>
                </c:pt>
                <c:pt idx="35">
                  <c:v>61.683830472103004</c:v>
                </c:pt>
                <c:pt idx="36">
                  <c:v>83.156169724770635</c:v>
                </c:pt>
                <c:pt idx="37">
                  <c:v>101.02524627720503</c:v>
                </c:pt>
                <c:pt idx="38">
                  <c:v>129.40677615571775</c:v>
                </c:pt>
                <c:pt idx="39">
                  <c:v>162.48332581736187</c:v>
                </c:pt>
                <c:pt idx="40">
                  <c:v>105.18260465116278</c:v>
                </c:pt>
                <c:pt idx="41">
                  <c:v>80.66917067307692</c:v>
                </c:pt>
                <c:pt idx="42">
                  <c:v>109.49995599559956</c:v>
                </c:pt>
                <c:pt idx="43">
                  <c:v>140.0782441860465</c:v>
                </c:pt>
                <c:pt idx="44">
                  <c:v>135.35659282700422</c:v>
                </c:pt>
                <c:pt idx="45">
                  <c:v>66.44921875</c:v>
                </c:pt>
                <c:pt idx="46">
                  <c:v>106.31740220661986</c:v>
                </c:pt>
                <c:pt idx="47">
                  <c:v>145.09690889370933</c:v>
                </c:pt>
                <c:pt idx="48">
                  <c:v>95.805040000000005</c:v>
                </c:pt>
                <c:pt idx="49">
                  <c:v>89.876901098901101</c:v>
                </c:pt>
                <c:pt idx="50">
                  <c:v>120.00298739088264</c:v>
                </c:pt>
                <c:pt idx="51">
                  <c:v>74.99844374342797</c:v>
                </c:pt>
                <c:pt idx="52">
                  <c:v>134.7506711409396</c:v>
                </c:pt>
                <c:pt idx="53">
                  <c:v>76.974089635854341</c:v>
                </c:pt>
                <c:pt idx="54">
                  <c:v>73.170400552486186</c:v>
                </c:pt>
                <c:pt idx="55">
                  <c:v>62.224446721311473</c:v>
                </c:pt>
                <c:pt idx="56">
                  <c:v>106.59509129967776</c:v>
                </c:pt>
                <c:pt idx="57">
                  <c:v>52.861279728199321</c:v>
                </c:pt>
                <c:pt idx="58">
                  <c:v>98.028431122448978</c:v>
                </c:pt>
                <c:pt idx="59">
                  <c:v>56.849632701421797</c:v>
                </c:pt>
                <c:pt idx="60">
                  <c:v>81.445565123789009</c:v>
                </c:pt>
                <c:pt idx="61">
                  <c:v>118.78346875000001</c:v>
                </c:pt>
                <c:pt idx="62">
                  <c:v>52.487849588719158</c:v>
                </c:pt>
                <c:pt idx="63">
                  <c:v>125.7765361445783</c:v>
                </c:pt>
                <c:pt idx="64">
                  <c:v>72.271278106508873</c:v>
                </c:pt>
                <c:pt idx="65">
                  <c:v>87.174842696629213</c:v>
                </c:pt>
                <c:pt idx="66">
                  <c:v>48.052370295015265</c:v>
                </c:pt>
                <c:pt idx="67">
                  <c:v>71.46203069657615</c:v>
                </c:pt>
                <c:pt idx="68">
                  <c:v>105.6224938271605</c:v>
                </c:pt>
                <c:pt idx="69">
                  <c:v>51.004298245614031</c:v>
                </c:pt>
                <c:pt idx="70">
                  <c:v>93.48331937172776</c:v>
                </c:pt>
                <c:pt idx="71">
                  <c:v>79.893863928112964</c:v>
                </c:pt>
                <c:pt idx="72">
                  <c:v>61.516163043478265</c:v>
                </c:pt>
                <c:pt idx="73">
                  <c:v>70.786565774156003</c:v>
                </c:pt>
                <c:pt idx="74">
                  <c:v>103.18800970873787</c:v>
                </c:pt>
                <c:pt idx="75">
                  <c:v>80.655885057471252</c:v>
                </c:pt>
                <c:pt idx="76">
                  <c:v>133.67576045627376</c:v>
                </c:pt>
                <c:pt idx="77">
                  <c:v>72.682648809523812</c:v>
                </c:pt>
                <c:pt idx="78">
                  <c:v>44.539140939597317</c:v>
                </c:pt>
                <c:pt idx="79">
                  <c:v>118.23349526066352</c:v>
                </c:pt>
                <c:pt idx="80">
                  <c:v>104.75448888888889</c:v>
                </c:pt>
                <c:pt idx="81">
                  <c:v>83.573740022805012</c:v>
                </c:pt>
                <c:pt idx="82">
                  <c:v>88.414957983193275</c:v>
                </c:pt>
                <c:pt idx="83">
                  <c:v>104.03941580756015</c:v>
                </c:pt>
                <c:pt idx="84">
                  <c:v>102.90534562211981</c:v>
                </c:pt>
                <c:pt idx="85">
                  <c:v>49.465825358851674</c:v>
                </c:pt>
                <c:pt idx="86">
                  <c:v>64.900000000000006</c:v>
                </c:pt>
                <c:pt idx="87">
                  <c:v>70.882745314222717</c:v>
                </c:pt>
                <c:pt idx="88">
                  <c:v>80.75090909090909</c:v>
                </c:pt>
                <c:pt idx="89">
                  <c:v>71.116960556844546</c:v>
                </c:pt>
                <c:pt idx="90">
                  <c:v>105.31755201958384</c:v>
                </c:pt>
                <c:pt idx="91">
                  <c:v>50.268218218218216</c:v>
                </c:pt>
                <c:pt idx="92">
                  <c:v>111.11249233912156</c:v>
                </c:pt>
                <c:pt idx="93">
                  <c:v>75.65691005291005</c:v>
                </c:pt>
                <c:pt idx="94">
                  <c:v>90.607335526315794</c:v>
                </c:pt>
                <c:pt idx="95">
                  <c:v>71.354955654102</c:v>
                </c:pt>
                <c:pt idx="96">
                  <c:v>100.30286738351255</c:v>
                </c:pt>
                <c:pt idx="97">
                  <c:v>93.955792610250299</c:v>
                </c:pt>
                <c:pt idx="98">
                  <c:v>92.716301843317979</c:v>
                </c:pt>
                <c:pt idx="99">
                  <c:v>100.25847872340425</c:v>
                </c:pt>
                <c:pt idx="100">
                  <c:v>74.86036363636363</c:v>
                </c:pt>
                <c:pt idx="101">
                  <c:v>104.64438524590163</c:v>
                </c:pt>
                <c:pt idx="102">
                  <c:v>118.59487804878049</c:v>
                </c:pt>
                <c:pt idx="103">
                  <c:v>84.54401918976545</c:v>
                </c:pt>
                <c:pt idx="104">
                  <c:v>96.581690294438388</c:v>
                </c:pt>
                <c:pt idx="105">
                  <c:v>94.463286384976527</c:v>
                </c:pt>
                <c:pt idx="106">
                  <c:v>74.02879494655005</c:v>
                </c:pt>
                <c:pt idx="107">
                  <c:v>56.15415217391304</c:v>
                </c:pt>
                <c:pt idx="108">
                  <c:v>65.872815533980585</c:v>
                </c:pt>
              </c:numCache>
            </c:numRef>
          </c:yVal>
          <c:smooth val="0"/>
          <c:extLst>
            <c:ext xmlns:c16="http://schemas.microsoft.com/office/drawing/2014/chart" uri="{C3380CC4-5D6E-409C-BE32-E72D297353CC}">
              <c16:uniqueId val="{00000001-A198-4353-B9F7-41A1F18C20A5}"/>
            </c:ext>
          </c:extLst>
        </c:ser>
        <c:dLbls>
          <c:showLegendKey val="0"/>
          <c:showVal val="0"/>
          <c:showCatName val="0"/>
          <c:showSerName val="0"/>
          <c:showPercent val="0"/>
          <c:showBubbleSize val="0"/>
        </c:dLbls>
        <c:axId val="1533702335"/>
        <c:axId val="1533721535"/>
      </c:scatterChart>
      <c:valAx>
        <c:axId val="153370233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3721535"/>
        <c:crosses val="autoZero"/>
        <c:crossBetween val="midCat"/>
      </c:valAx>
      <c:valAx>
        <c:axId val="1533721535"/>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3702335"/>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Quantity</a:t>
            </a:r>
            <a:r>
              <a:rPr lang="en-US" baseline="0"/>
              <a:t> vs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5400" cap="rnd">
              <a:noFill/>
              <a:round/>
            </a:ln>
            <a:effectLst/>
          </c:spPr>
          <c:marker>
            <c:symbol val="circle"/>
            <c:size val="5"/>
            <c:spPr>
              <a:solidFill>
                <a:schemeClr val="accent1"/>
              </a:solidFill>
              <a:ln w="9525">
                <a:solidFill>
                  <a:schemeClr val="accent1"/>
                </a:solidFill>
              </a:ln>
              <a:effectLst/>
            </c:spPr>
          </c:marker>
          <c:xVal>
            <c:strRef>
              <c:f>'Pivot Tables'!$J$37:$J$147</c:f>
              <c:strCache>
                <c:ptCount val="110"/>
                <c:pt idx="0">
                  <c:v>Total Quantity</c:v>
                </c:pt>
                <c:pt idx="1">
                  <c:v>944</c:v>
                </c:pt>
                <c:pt idx="2">
                  <c:v>961</c:v>
                </c:pt>
                <c:pt idx="3">
                  <c:v>928</c:v>
                </c:pt>
                <c:pt idx="4">
                  <c:v>921</c:v>
                </c:pt>
                <c:pt idx="5">
                  <c:v>952</c:v>
                </c:pt>
                <c:pt idx="6">
                  <c:v>932</c:v>
                </c:pt>
                <c:pt idx="7">
                  <c:v>838</c:v>
                </c:pt>
                <c:pt idx="8">
                  <c:v>973</c:v>
                </c:pt>
                <c:pt idx="9">
                  <c:v>972</c:v>
                </c:pt>
                <c:pt idx="10">
                  <c:v>964</c:v>
                </c:pt>
                <c:pt idx="11">
                  <c:v>898</c:v>
                </c:pt>
                <c:pt idx="12">
                  <c:v>853</c:v>
                </c:pt>
                <c:pt idx="13">
                  <c:v>921</c:v>
                </c:pt>
                <c:pt idx="14">
                  <c:v>800</c:v>
                </c:pt>
                <c:pt idx="15">
                  <c:v>1024</c:v>
                </c:pt>
                <c:pt idx="16">
                  <c:v>964</c:v>
                </c:pt>
                <c:pt idx="17">
                  <c:v>999</c:v>
                </c:pt>
                <c:pt idx="18">
                  <c:v>947</c:v>
                </c:pt>
                <c:pt idx="19">
                  <c:v>997</c:v>
                </c:pt>
                <c:pt idx="20">
                  <c:v>890</c:v>
                </c:pt>
                <c:pt idx="21">
                  <c:v>914</c:v>
                </c:pt>
                <c:pt idx="22">
                  <c:v>940</c:v>
                </c:pt>
                <c:pt idx="23">
                  <c:v>802</c:v>
                </c:pt>
                <c:pt idx="24">
                  <c:v>951</c:v>
                </c:pt>
                <c:pt idx="25">
                  <c:v>917</c:v>
                </c:pt>
                <c:pt idx="26">
                  <c:v>966</c:v>
                </c:pt>
                <c:pt idx="27">
                  <c:v>743</c:v>
                </c:pt>
                <c:pt idx="28">
                  <c:v>993</c:v>
                </c:pt>
                <c:pt idx="29">
                  <c:v>828</c:v>
                </c:pt>
                <c:pt idx="30">
                  <c:v>998</c:v>
                </c:pt>
                <c:pt idx="31">
                  <c:v>746</c:v>
                </c:pt>
                <c:pt idx="32">
                  <c:v>872</c:v>
                </c:pt>
                <c:pt idx="33">
                  <c:v>789</c:v>
                </c:pt>
                <c:pt idx="34">
                  <c:v>855</c:v>
                </c:pt>
                <c:pt idx="35">
                  <c:v>991</c:v>
                </c:pt>
                <c:pt idx="36">
                  <c:v>932</c:v>
                </c:pt>
                <c:pt idx="37">
                  <c:v>872</c:v>
                </c:pt>
                <c:pt idx="38">
                  <c:v>873</c:v>
                </c:pt>
                <c:pt idx="39">
                  <c:v>822</c:v>
                </c:pt>
                <c:pt idx="40">
                  <c:v>1774</c:v>
                </c:pt>
                <c:pt idx="41">
                  <c:v>860</c:v>
                </c:pt>
                <c:pt idx="42">
                  <c:v>832</c:v>
                </c:pt>
                <c:pt idx="43">
                  <c:v>909</c:v>
                </c:pt>
                <c:pt idx="44">
                  <c:v>860</c:v>
                </c:pt>
                <c:pt idx="45">
                  <c:v>948</c:v>
                </c:pt>
                <c:pt idx="46">
                  <c:v>896</c:v>
                </c:pt>
                <c:pt idx="47">
                  <c:v>997</c:v>
                </c:pt>
                <c:pt idx="48">
                  <c:v>922</c:v>
                </c:pt>
                <c:pt idx="49">
                  <c:v>750</c:v>
                </c:pt>
                <c:pt idx="50">
                  <c:v>910</c:v>
                </c:pt>
                <c:pt idx="51">
                  <c:v>1031</c:v>
                </c:pt>
                <c:pt idx="52">
                  <c:v>951</c:v>
                </c:pt>
                <c:pt idx="53">
                  <c:v>894</c:v>
                </c:pt>
                <c:pt idx="54">
                  <c:v>714</c:v>
                </c:pt>
                <c:pt idx="55">
                  <c:v>724</c:v>
                </c:pt>
                <c:pt idx="56">
                  <c:v>976</c:v>
                </c:pt>
                <c:pt idx="57">
                  <c:v>931</c:v>
                </c:pt>
                <c:pt idx="58">
                  <c:v>883</c:v>
                </c:pt>
                <c:pt idx="59">
                  <c:v>784</c:v>
                </c:pt>
                <c:pt idx="60">
                  <c:v>844</c:v>
                </c:pt>
                <c:pt idx="61">
                  <c:v>929</c:v>
                </c:pt>
                <c:pt idx="62">
                  <c:v>960</c:v>
                </c:pt>
                <c:pt idx="63">
                  <c:v>851</c:v>
                </c:pt>
                <c:pt idx="64">
                  <c:v>996</c:v>
                </c:pt>
                <c:pt idx="65">
                  <c:v>845</c:v>
                </c:pt>
                <c:pt idx="66">
                  <c:v>890</c:v>
                </c:pt>
                <c:pt idx="67">
                  <c:v>983</c:v>
                </c:pt>
                <c:pt idx="68">
                  <c:v>847</c:v>
                </c:pt>
                <c:pt idx="69">
                  <c:v>810</c:v>
                </c:pt>
                <c:pt idx="70">
                  <c:v>912</c:v>
                </c:pt>
                <c:pt idx="71">
                  <c:v>955</c:v>
                </c:pt>
                <c:pt idx="72">
                  <c:v>779</c:v>
                </c:pt>
                <c:pt idx="73">
                  <c:v>920</c:v>
                </c:pt>
                <c:pt idx="74">
                  <c:v>859</c:v>
                </c:pt>
                <c:pt idx="75">
                  <c:v>824</c:v>
                </c:pt>
                <c:pt idx="76">
                  <c:v>870</c:v>
                </c:pt>
                <c:pt idx="77">
                  <c:v>1052</c:v>
                </c:pt>
                <c:pt idx="78">
                  <c:v>1008</c:v>
                </c:pt>
                <c:pt idx="79">
                  <c:v>745</c:v>
                </c:pt>
                <c:pt idx="80">
                  <c:v>844</c:v>
                </c:pt>
                <c:pt idx="81">
                  <c:v>900</c:v>
                </c:pt>
                <c:pt idx="82">
                  <c:v>877</c:v>
                </c:pt>
                <c:pt idx="83">
                  <c:v>833</c:v>
                </c:pt>
                <c:pt idx="84">
                  <c:v>873</c:v>
                </c:pt>
                <c:pt idx="85">
                  <c:v>868</c:v>
                </c:pt>
                <c:pt idx="86">
                  <c:v>836</c:v>
                </c:pt>
                <c:pt idx="87">
                  <c:v>955</c:v>
                </c:pt>
                <c:pt idx="88">
                  <c:v>907</c:v>
                </c:pt>
                <c:pt idx="89">
                  <c:v>957</c:v>
                </c:pt>
                <c:pt idx="90">
                  <c:v>862</c:v>
                </c:pt>
                <c:pt idx="91">
                  <c:v>817</c:v>
                </c:pt>
                <c:pt idx="92">
                  <c:v>999</c:v>
                </c:pt>
                <c:pt idx="93">
                  <c:v>979</c:v>
                </c:pt>
                <c:pt idx="94">
                  <c:v>945</c:v>
                </c:pt>
                <c:pt idx="95">
                  <c:v>912</c:v>
                </c:pt>
                <c:pt idx="96">
                  <c:v>902</c:v>
                </c:pt>
                <c:pt idx="97">
                  <c:v>837</c:v>
                </c:pt>
                <c:pt idx="98">
                  <c:v>839</c:v>
                </c:pt>
                <c:pt idx="99">
                  <c:v>868</c:v>
                </c:pt>
                <c:pt idx="100">
                  <c:v>940</c:v>
                </c:pt>
                <c:pt idx="101">
                  <c:v>990</c:v>
                </c:pt>
                <c:pt idx="102">
                  <c:v>976</c:v>
                </c:pt>
                <c:pt idx="103">
                  <c:v>861</c:v>
                </c:pt>
                <c:pt idx="104">
                  <c:v>938</c:v>
                </c:pt>
                <c:pt idx="105">
                  <c:v>917</c:v>
                </c:pt>
                <c:pt idx="106">
                  <c:v>852</c:v>
                </c:pt>
                <c:pt idx="107">
                  <c:v>1029</c:v>
                </c:pt>
                <c:pt idx="108">
                  <c:v>920</c:v>
                </c:pt>
                <c:pt idx="109">
                  <c:v>927</c:v>
                </c:pt>
              </c:strCache>
            </c:strRef>
          </c:xVal>
          <c:yVal>
            <c:numRef>
              <c:f>'Pivot Tables'!$K$37:$K$147</c:f>
              <c:numCache>
                <c:formatCode>General</c:formatCode>
                <c:ptCount val="111"/>
                <c:pt idx="0">
                  <c:v>0</c:v>
                </c:pt>
                <c:pt idx="1">
                  <c:v>97107</c:v>
                </c:pt>
                <c:pt idx="2">
                  <c:v>191073.03</c:v>
                </c:pt>
                <c:pt idx="3">
                  <c:v>106017.46</c:v>
                </c:pt>
                <c:pt idx="4">
                  <c:v>170401.07</c:v>
                </c:pt>
                <c:pt idx="5">
                  <c:v>113093.73</c:v>
                </c:pt>
                <c:pt idx="6">
                  <c:v>127548.16</c:v>
                </c:pt>
                <c:pt idx="7">
                  <c:v>137177.01</c:v>
                </c:pt>
                <c:pt idx="8">
                  <c:v>168585.32</c:v>
                </c:pt>
                <c:pt idx="9">
                  <c:v>136692.72</c:v>
                </c:pt>
                <c:pt idx="10">
                  <c:v>140006.16</c:v>
                </c:pt>
                <c:pt idx="11">
                  <c:v>125449.75</c:v>
                </c:pt>
                <c:pt idx="12">
                  <c:v>96683.75</c:v>
                </c:pt>
                <c:pt idx="13">
                  <c:v>145332.04</c:v>
                </c:pt>
                <c:pt idx="14">
                  <c:v>63293.08</c:v>
                </c:pt>
                <c:pt idx="15">
                  <c:v>115881.94</c:v>
                </c:pt>
                <c:pt idx="16">
                  <c:v>101072.17</c:v>
                </c:pt>
                <c:pt idx="17">
                  <c:v>106086.56</c:v>
                </c:pt>
                <c:pt idx="18">
                  <c:v>129757.49</c:v>
                </c:pt>
                <c:pt idx="19">
                  <c:v>103672.27</c:v>
                </c:pt>
                <c:pt idx="20">
                  <c:v>52045.03</c:v>
                </c:pt>
                <c:pt idx="21">
                  <c:v>106851.15</c:v>
                </c:pt>
                <c:pt idx="22">
                  <c:v>139421.97</c:v>
                </c:pt>
                <c:pt idx="23">
                  <c:v>127310.42</c:v>
                </c:pt>
                <c:pt idx="24">
                  <c:v>77349.119999999995</c:v>
                </c:pt>
                <c:pt idx="25">
                  <c:v>120538.82</c:v>
                </c:pt>
                <c:pt idx="26">
                  <c:v>154623.95000000001</c:v>
                </c:pt>
                <c:pt idx="27">
                  <c:v>52161.65</c:v>
                </c:pt>
                <c:pt idx="28">
                  <c:v>116159.3</c:v>
                </c:pt>
                <c:pt idx="29">
                  <c:v>108715.7</c:v>
                </c:pt>
                <c:pt idx="30">
                  <c:v>65109.15</c:v>
                </c:pt>
                <c:pt idx="31">
                  <c:v>64194.29</c:v>
                </c:pt>
                <c:pt idx="32">
                  <c:v>57992.36</c:v>
                </c:pt>
                <c:pt idx="33">
                  <c:v>125199.3</c:v>
                </c:pt>
                <c:pt idx="34">
                  <c:v>110501.8</c:v>
                </c:pt>
                <c:pt idx="35">
                  <c:v>99607.97</c:v>
                </c:pt>
                <c:pt idx="36">
                  <c:v>57489.33</c:v>
                </c:pt>
                <c:pt idx="37">
                  <c:v>72512.179999999993</c:v>
                </c:pt>
                <c:pt idx="38">
                  <c:v>88195.04</c:v>
                </c:pt>
                <c:pt idx="39">
                  <c:v>106372.37</c:v>
                </c:pt>
                <c:pt idx="40">
                  <c:v>288245.42</c:v>
                </c:pt>
                <c:pt idx="41">
                  <c:v>90457.04</c:v>
                </c:pt>
                <c:pt idx="42">
                  <c:v>67116.75</c:v>
                </c:pt>
                <c:pt idx="43">
                  <c:v>99535.46</c:v>
                </c:pt>
                <c:pt idx="44">
                  <c:v>120467.29</c:v>
                </c:pt>
                <c:pt idx="45">
                  <c:v>128318.05</c:v>
                </c:pt>
                <c:pt idx="46">
                  <c:v>59538.5</c:v>
                </c:pt>
                <c:pt idx="47">
                  <c:v>105998.45</c:v>
                </c:pt>
                <c:pt idx="48">
                  <c:v>133779.35</c:v>
                </c:pt>
                <c:pt idx="49">
                  <c:v>71853.78</c:v>
                </c:pt>
                <c:pt idx="50">
                  <c:v>81787.98</c:v>
                </c:pt>
                <c:pt idx="51">
                  <c:v>123723.08</c:v>
                </c:pt>
                <c:pt idx="52">
                  <c:v>71323.520000000004</c:v>
                </c:pt>
                <c:pt idx="53">
                  <c:v>120467.1</c:v>
                </c:pt>
                <c:pt idx="54">
                  <c:v>54959.5</c:v>
                </c:pt>
                <c:pt idx="55">
                  <c:v>52975.37</c:v>
                </c:pt>
                <c:pt idx="56">
                  <c:v>60731.06</c:v>
                </c:pt>
                <c:pt idx="57">
                  <c:v>99240.03</c:v>
                </c:pt>
                <c:pt idx="58">
                  <c:v>46676.51</c:v>
                </c:pt>
                <c:pt idx="59">
                  <c:v>76854.289999999994</c:v>
                </c:pt>
                <c:pt idx="60">
                  <c:v>47981.09</c:v>
                </c:pt>
                <c:pt idx="61">
                  <c:v>75662.929999999993</c:v>
                </c:pt>
                <c:pt idx="62">
                  <c:v>114032.13</c:v>
                </c:pt>
                <c:pt idx="63">
                  <c:v>44667.16</c:v>
                </c:pt>
                <c:pt idx="64">
                  <c:v>125273.43</c:v>
                </c:pt>
                <c:pt idx="65">
                  <c:v>61069.23</c:v>
                </c:pt>
                <c:pt idx="66">
                  <c:v>77585.61</c:v>
                </c:pt>
                <c:pt idx="67">
                  <c:v>47235.48</c:v>
                </c:pt>
                <c:pt idx="68">
                  <c:v>60528.34</c:v>
                </c:pt>
                <c:pt idx="69">
                  <c:v>85554.22</c:v>
                </c:pt>
                <c:pt idx="70">
                  <c:v>46515.92</c:v>
                </c:pt>
                <c:pt idx="71">
                  <c:v>89276.57</c:v>
                </c:pt>
                <c:pt idx="72">
                  <c:v>62237.32</c:v>
                </c:pt>
                <c:pt idx="73">
                  <c:v>56594.87</c:v>
                </c:pt>
                <c:pt idx="74">
                  <c:v>60805.66</c:v>
                </c:pt>
                <c:pt idx="75">
                  <c:v>85026.92</c:v>
                </c:pt>
                <c:pt idx="76">
                  <c:v>70170.62</c:v>
                </c:pt>
                <c:pt idx="77">
                  <c:v>140626.9</c:v>
                </c:pt>
                <c:pt idx="78">
                  <c:v>73264.11</c:v>
                </c:pt>
                <c:pt idx="79">
                  <c:v>33181.660000000003</c:v>
                </c:pt>
                <c:pt idx="80">
                  <c:v>99789.07</c:v>
                </c:pt>
                <c:pt idx="81">
                  <c:v>94279.039999999994</c:v>
                </c:pt>
                <c:pt idx="82">
                  <c:v>73294.17</c:v>
                </c:pt>
                <c:pt idx="83">
                  <c:v>73649.66</c:v>
                </c:pt>
                <c:pt idx="84">
                  <c:v>90826.41</c:v>
                </c:pt>
                <c:pt idx="85">
                  <c:v>89321.84</c:v>
                </c:pt>
                <c:pt idx="86">
                  <c:v>41353.43</c:v>
                </c:pt>
                <c:pt idx="87">
                  <c:v>61979.5</c:v>
                </c:pt>
                <c:pt idx="88">
                  <c:v>64290.65</c:v>
                </c:pt>
                <c:pt idx="89">
                  <c:v>77278.62</c:v>
                </c:pt>
                <c:pt idx="90">
                  <c:v>61302.82</c:v>
                </c:pt>
                <c:pt idx="91">
                  <c:v>86044.44</c:v>
                </c:pt>
                <c:pt idx="92">
                  <c:v>50217.95</c:v>
                </c:pt>
                <c:pt idx="93">
                  <c:v>108779.13</c:v>
                </c:pt>
                <c:pt idx="94">
                  <c:v>71495.78</c:v>
                </c:pt>
                <c:pt idx="95">
                  <c:v>82633.89</c:v>
                </c:pt>
                <c:pt idx="96">
                  <c:v>64362.17</c:v>
                </c:pt>
                <c:pt idx="97">
                  <c:v>83953.5</c:v>
                </c:pt>
                <c:pt idx="98">
                  <c:v>78828.91</c:v>
                </c:pt>
                <c:pt idx="99">
                  <c:v>80477.75</c:v>
                </c:pt>
                <c:pt idx="100">
                  <c:v>94242.97</c:v>
                </c:pt>
                <c:pt idx="101">
                  <c:v>74111.759999999995</c:v>
                </c:pt>
                <c:pt idx="102">
                  <c:v>102132.92</c:v>
                </c:pt>
                <c:pt idx="103">
                  <c:v>102110.19</c:v>
                </c:pt>
                <c:pt idx="104">
                  <c:v>79302.289999999994</c:v>
                </c:pt>
                <c:pt idx="105">
                  <c:v>88565.41</c:v>
                </c:pt>
                <c:pt idx="106">
                  <c:v>80482.720000000001</c:v>
                </c:pt>
                <c:pt idx="107">
                  <c:v>76175.63</c:v>
                </c:pt>
                <c:pt idx="108">
                  <c:v>51661.82</c:v>
                </c:pt>
                <c:pt idx="109">
                  <c:v>61064.1</c:v>
                </c:pt>
              </c:numCache>
            </c:numRef>
          </c:yVal>
          <c:smooth val="0"/>
          <c:extLst>
            <c:ext xmlns:c16="http://schemas.microsoft.com/office/drawing/2014/chart" uri="{C3380CC4-5D6E-409C-BE32-E72D297353CC}">
              <c16:uniqueId val="{00000000-73E8-42D0-A369-018D7AA2E2E5}"/>
            </c:ext>
          </c:extLst>
        </c:ser>
        <c:ser>
          <c:idx val="1"/>
          <c:order val="1"/>
          <c:tx>
            <c:strRef>
              <c:f>'Pivot Tables'!$K$37</c:f>
              <c:strCache>
                <c:ptCount val="1"/>
                <c:pt idx="0">
                  <c:v>Total Sales</c:v>
                </c:pt>
              </c:strCache>
            </c:strRef>
          </c:tx>
          <c:spPr>
            <a:ln w="19050" cap="rnd">
              <a:noFill/>
              <a:round/>
            </a:ln>
            <a:effectLst/>
          </c:spPr>
          <c:marker>
            <c:symbol val="circle"/>
            <c:size val="5"/>
            <c:spPr>
              <a:solidFill>
                <a:schemeClr val="accent2"/>
              </a:solidFill>
              <a:ln w="9525">
                <a:solidFill>
                  <a:schemeClr val="accent2"/>
                </a:solidFill>
              </a:ln>
              <a:effectLst/>
            </c:spPr>
          </c:marker>
          <c:xVal>
            <c:strRef>
              <c:f>'Pivot Tables'!$I$38:$I$147</c:f>
              <c:strCache>
                <c:ptCount val="109"/>
                <c:pt idx="0">
                  <c:v>S10_1678</c:v>
                </c:pt>
                <c:pt idx="1">
                  <c:v>S10_1949</c:v>
                </c:pt>
                <c:pt idx="2">
                  <c:v>S10_2016</c:v>
                </c:pt>
                <c:pt idx="3">
                  <c:v>S10_4698</c:v>
                </c:pt>
                <c:pt idx="4">
                  <c:v>S10_4757</c:v>
                </c:pt>
                <c:pt idx="5">
                  <c:v>S10_4962</c:v>
                </c:pt>
                <c:pt idx="6">
                  <c:v>S12_1099</c:v>
                </c:pt>
                <c:pt idx="7">
                  <c:v>S12_1108</c:v>
                </c:pt>
                <c:pt idx="8">
                  <c:v>S12_1666</c:v>
                </c:pt>
                <c:pt idx="9">
                  <c:v>S12_2823</c:v>
                </c:pt>
                <c:pt idx="10">
                  <c:v>S12_3148</c:v>
                </c:pt>
                <c:pt idx="11">
                  <c:v>S12_3380</c:v>
                </c:pt>
                <c:pt idx="12">
                  <c:v>S12_3891</c:v>
                </c:pt>
                <c:pt idx="13">
                  <c:v>S12_3990</c:v>
                </c:pt>
                <c:pt idx="14">
                  <c:v>S12_4473</c:v>
                </c:pt>
                <c:pt idx="15">
                  <c:v>S12_4675</c:v>
                </c:pt>
                <c:pt idx="16">
                  <c:v>S18_1097</c:v>
                </c:pt>
                <c:pt idx="17">
                  <c:v>S18_1129</c:v>
                </c:pt>
                <c:pt idx="18">
                  <c:v>S18_1342</c:v>
                </c:pt>
                <c:pt idx="19">
                  <c:v>S18_1367</c:v>
                </c:pt>
                <c:pt idx="20">
                  <c:v>S18_1589</c:v>
                </c:pt>
                <c:pt idx="21">
                  <c:v>S18_1662</c:v>
                </c:pt>
                <c:pt idx="22">
                  <c:v>S18_1749</c:v>
                </c:pt>
                <c:pt idx="23">
                  <c:v>S18_1889</c:v>
                </c:pt>
                <c:pt idx="24">
                  <c:v>S18_1984</c:v>
                </c:pt>
                <c:pt idx="25">
                  <c:v>S18_2238</c:v>
                </c:pt>
                <c:pt idx="26">
                  <c:v>S18_2248</c:v>
                </c:pt>
                <c:pt idx="27">
                  <c:v>S18_2319</c:v>
                </c:pt>
                <c:pt idx="28">
                  <c:v>S18_2325</c:v>
                </c:pt>
                <c:pt idx="29">
                  <c:v>S18_2432</c:v>
                </c:pt>
                <c:pt idx="30">
                  <c:v>S18_2581</c:v>
                </c:pt>
                <c:pt idx="31">
                  <c:v>S18_2625</c:v>
                </c:pt>
                <c:pt idx="32">
                  <c:v>S18_2795</c:v>
                </c:pt>
                <c:pt idx="33">
                  <c:v>S18_2870</c:v>
                </c:pt>
                <c:pt idx="34">
                  <c:v>S18_2949</c:v>
                </c:pt>
                <c:pt idx="35">
                  <c:v>S18_2957</c:v>
                </c:pt>
                <c:pt idx="36">
                  <c:v>S18_3029</c:v>
                </c:pt>
                <c:pt idx="37">
                  <c:v>S18_3136</c:v>
                </c:pt>
                <c:pt idx="38">
                  <c:v>S18_3140</c:v>
                </c:pt>
                <c:pt idx="39">
                  <c:v>S18_3232</c:v>
                </c:pt>
                <c:pt idx="40">
                  <c:v>S18_3259</c:v>
                </c:pt>
                <c:pt idx="41">
                  <c:v>S18_3278</c:v>
                </c:pt>
                <c:pt idx="42">
                  <c:v>S18_3320</c:v>
                </c:pt>
                <c:pt idx="43">
                  <c:v>S18_3482</c:v>
                </c:pt>
                <c:pt idx="44">
                  <c:v>S18_3685</c:v>
                </c:pt>
                <c:pt idx="45">
                  <c:v>S18_3782</c:v>
                </c:pt>
                <c:pt idx="46">
                  <c:v>S18_3856</c:v>
                </c:pt>
                <c:pt idx="47">
                  <c:v>S18_4027</c:v>
                </c:pt>
                <c:pt idx="48">
                  <c:v>S18_4409</c:v>
                </c:pt>
                <c:pt idx="49">
                  <c:v>S18_4522</c:v>
                </c:pt>
                <c:pt idx="50">
                  <c:v>S18_4600</c:v>
                </c:pt>
                <c:pt idx="51">
                  <c:v>S18_4668</c:v>
                </c:pt>
                <c:pt idx="52">
                  <c:v>S18_4721</c:v>
                </c:pt>
                <c:pt idx="53">
                  <c:v>S18_4933</c:v>
                </c:pt>
                <c:pt idx="54">
                  <c:v>S24_1046</c:v>
                </c:pt>
                <c:pt idx="55">
                  <c:v>S24_1444</c:v>
                </c:pt>
                <c:pt idx="56">
                  <c:v>S24_1578</c:v>
                </c:pt>
                <c:pt idx="57">
                  <c:v>S24_1628</c:v>
                </c:pt>
                <c:pt idx="58">
                  <c:v>S24_1785</c:v>
                </c:pt>
                <c:pt idx="59">
                  <c:v>S24_1937</c:v>
                </c:pt>
                <c:pt idx="60">
                  <c:v>S24_2000</c:v>
                </c:pt>
                <c:pt idx="61">
                  <c:v>S24_2011</c:v>
                </c:pt>
                <c:pt idx="62">
                  <c:v>S24_2022</c:v>
                </c:pt>
                <c:pt idx="63">
                  <c:v>S24_2300</c:v>
                </c:pt>
                <c:pt idx="64">
                  <c:v>S24_2360</c:v>
                </c:pt>
                <c:pt idx="65">
                  <c:v>S24_2766</c:v>
                </c:pt>
                <c:pt idx="66">
                  <c:v>S24_2840</c:v>
                </c:pt>
                <c:pt idx="67">
                  <c:v>S24_2841</c:v>
                </c:pt>
                <c:pt idx="68">
                  <c:v>S24_2887</c:v>
                </c:pt>
                <c:pt idx="69">
                  <c:v>S24_2972</c:v>
                </c:pt>
                <c:pt idx="70">
                  <c:v>S24_3151</c:v>
                </c:pt>
                <c:pt idx="71">
                  <c:v>S24_3191</c:v>
                </c:pt>
                <c:pt idx="72">
                  <c:v>S24_3371</c:v>
                </c:pt>
                <c:pt idx="73">
                  <c:v>S24_3420</c:v>
                </c:pt>
                <c:pt idx="74">
                  <c:v>S24_3432</c:v>
                </c:pt>
                <c:pt idx="75">
                  <c:v>S24_3816</c:v>
                </c:pt>
                <c:pt idx="76">
                  <c:v>S24_3856</c:v>
                </c:pt>
                <c:pt idx="77">
                  <c:v>S24_3949</c:v>
                </c:pt>
                <c:pt idx="78">
                  <c:v>S24_3969</c:v>
                </c:pt>
                <c:pt idx="79">
                  <c:v>S24_4048</c:v>
                </c:pt>
                <c:pt idx="80">
                  <c:v>S24_4258</c:v>
                </c:pt>
                <c:pt idx="81">
                  <c:v>S24_4278</c:v>
                </c:pt>
                <c:pt idx="82">
                  <c:v>S24_4620</c:v>
                </c:pt>
                <c:pt idx="83">
                  <c:v>S32_1268</c:v>
                </c:pt>
                <c:pt idx="84">
                  <c:v>S32_1374</c:v>
                </c:pt>
                <c:pt idx="85">
                  <c:v>S32_2206</c:v>
                </c:pt>
                <c:pt idx="86">
                  <c:v>S32_2509</c:v>
                </c:pt>
                <c:pt idx="87">
                  <c:v>S32_3207</c:v>
                </c:pt>
                <c:pt idx="88">
                  <c:v>S32_3522</c:v>
                </c:pt>
                <c:pt idx="89">
                  <c:v>S32_4289</c:v>
                </c:pt>
                <c:pt idx="90">
                  <c:v>S32_4485</c:v>
                </c:pt>
                <c:pt idx="91">
                  <c:v>S50_1341</c:v>
                </c:pt>
                <c:pt idx="92">
                  <c:v>S50_1392</c:v>
                </c:pt>
                <c:pt idx="93">
                  <c:v>S50_1514</c:v>
                </c:pt>
                <c:pt idx="94">
                  <c:v>S50_4713</c:v>
                </c:pt>
                <c:pt idx="95">
                  <c:v>S700_1138</c:v>
                </c:pt>
                <c:pt idx="96">
                  <c:v>S700_1691</c:v>
                </c:pt>
                <c:pt idx="97">
                  <c:v>S700_1938</c:v>
                </c:pt>
                <c:pt idx="98">
                  <c:v>S700_2047</c:v>
                </c:pt>
                <c:pt idx="99">
                  <c:v>S700_2466</c:v>
                </c:pt>
                <c:pt idx="100">
                  <c:v>S700_2610</c:v>
                </c:pt>
                <c:pt idx="101">
                  <c:v>S700_2824</c:v>
                </c:pt>
                <c:pt idx="102">
                  <c:v>S700_2834</c:v>
                </c:pt>
                <c:pt idx="103">
                  <c:v>S700_3167</c:v>
                </c:pt>
                <c:pt idx="104">
                  <c:v>S700_3505</c:v>
                </c:pt>
                <c:pt idx="105">
                  <c:v>S700_3962</c:v>
                </c:pt>
                <c:pt idx="106">
                  <c:v>S700_4002</c:v>
                </c:pt>
                <c:pt idx="107">
                  <c:v>S72_1253</c:v>
                </c:pt>
                <c:pt idx="108">
                  <c:v>S72_3212</c:v>
                </c:pt>
              </c:strCache>
            </c:strRef>
          </c:xVal>
          <c:yVal>
            <c:numRef>
              <c:f>'Pivot Tables'!$K$38:$K$147</c:f>
              <c:numCache>
                <c:formatCode>General</c:formatCode>
                <c:ptCount val="110"/>
                <c:pt idx="0">
                  <c:v>97107</c:v>
                </c:pt>
                <c:pt idx="1">
                  <c:v>191073.03</c:v>
                </c:pt>
                <c:pt idx="2">
                  <c:v>106017.46</c:v>
                </c:pt>
                <c:pt idx="3">
                  <c:v>170401.07</c:v>
                </c:pt>
                <c:pt idx="4">
                  <c:v>113093.73</c:v>
                </c:pt>
                <c:pt idx="5">
                  <c:v>127548.16</c:v>
                </c:pt>
                <c:pt idx="6">
                  <c:v>137177.01</c:v>
                </c:pt>
                <c:pt idx="7">
                  <c:v>168585.32</c:v>
                </c:pt>
                <c:pt idx="8">
                  <c:v>136692.72</c:v>
                </c:pt>
                <c:pt idx="9">
                  <c:v>140006.16</c:v>
                </c:pt>
                <c:pt idx="10">
                  <c:v>125449.75</c:v>
                </c:pt>
                <c:pt idx="11">
                  <c:v>96683.75</c:v>
                </c:pt>
                <c:pt idx="12">
                  <c:v>145332.04</c:v>
                </c:pt>
                <c:pt idx="13">
                  <c:v>63293.08</c:v>
                </c:pt>
                <c:pt idx="14">
                  <c:v>115881.94</c:v>
                </c:pt>
                <c:pt idx="15">
                  <c:v>101072.17</c:v>
                </c:pt>
                <c:pt idx="16">
                  <c:v>106086.56</c:v>
                </c:pt>
                <c:pt idx="17">
                  <c:v>129757.49</c:v>
                </c:pt>
                <c:pt idx="18">
                  <c:v>103672.27</c:v>
                </c:pt>
                <c:pt idx="19">
                  <c:v>52045.03</c:v>
                </c:pt>
                <c:pt idx="20">
                  <c:v>106851.15</c:v>
                </c:pt>
                <c:pt idx="21">
                  <c:v>139421.97</c:v>
                </c:pt>
                <c:pt idx="22">
                  <c:v>127310.42</c:v>
                </c:pt>
                <c:pt idx="23">
                  <c:v>77349.119999999995</c:v>
                </c:pt>
                <c:pt idx="24">
                  <c:v>120538.82</c:v>
                </c:pt>
                <c:pt idx="25">
                  <c:v>154623.95000000001</c:v>
                </c:pt>
                <c:pt idx="26">
                  <c:v>52161.65</c:v>
                </c:pt>
                <c:pt idx="27">
                  <c:v>116159.3</c:v>
                </c:pt>
                <c:pt idx="28">
                  <c:v>108715.7</c:v>
                </c:pt>
                <c:pt idx="29">
                  <c:v>65109.15</c:v>
                </c:pt>
                <c:pt idx="30">
                  <c:v>64194.29</c:v>
                </c:pt>
                <c:pt idx="31">
                  <c:v>57992.36</c:v>
                </c:pt>
                <c:pt idx="32">
                  <c:v>125199.3</c:v>
                </c:pt>
                <c:pt idx="33">
                  <c:v>110501.8</c:v>
                </c:pt>
                <c:pt idx="34">
                  <c:v>99607.97</c:v>
                </c:pt>
                <c:pt idx="35">
                  <c:v>57489.33</c:v>
                </c:pt>
                <c:pt idx="36">
                  <c:v>72512.179999999993</c:v>
                </c:pt>
                <c:pt idx="37">
                  <c:v>88195.04</c:v>
                </c:pt>
                <c:pt idx="38">
                  <c:v>106372.37</c:v>
                </c:pt>
                <c:pt idx="39">
                  <c:v>288245.42</c:v>
                </c:pt>
                <c:pt idx="40">
                  <c:v>90457.04</c:v>
                </c:pt>
                <c:pt idx="41">
                  <c:v>67116.75</c:v>
                </c:pt>
                <c:pt idx="42">
                  <c:v>99535.46</c:v>
                </c:pt>
                <c:pt idx="43">
                  <c:v>120467.29</c:v>
                </c:pt>
                <c:pt idx="44">
                  <c:v>128318.05</c:v>
                </c:pt>
                <c:pt idx="45">
                  <c:v>59538.5</c:v>
                </c:pt>
                <c:pt idx="46">
                  <c:v>105998.45</c:v>
                </c:pt>
                <c:pt idx="47">
                  <c:v>133779.35</c:v>
                </c:pt>
                <c:pt idx="48">
                  <c:v>71853.78</c:v>
                </c:pt>
                <c:pt idx="49">
                  <c:v>81787.98</c:v>
                </c:pt>
                <c:pt idx="50">
                  <c:v>123723.08</c:v>
                </c:pt>
                <c:pt idx="51">
                  <c:v>71323.520000000004</c:v>
                </c:pt>
                <c:pt idx="52">
                  <c:v>120467.1</c:v>
                </c:pt>
                <c:pt idx="53">
                  <c:v>54959.5</c:v>
                </c:pt>
                <c:pt idx="54">
                  <c:v>52975.37</c:v>
                </c:pt>
                <c:pt idx="55">
                  <c:v>60731.06</c:v>
                </c:pt>
                <c:pt idx="56">
                  <c:v>99240.03</c:v>
                </c:pt>
                <c:pt idx="57">
                  <c:v>46676.51</c:v>
                </c:pt>
                <c:pt idx="58">
                  <c:v>76854.289999999994</c:v>
                </c:pt>
                <c:pt idx="59">
                  <c:v>47981.09</c:v>
                </c:pt>
                <c:pt idx="60">
                  <c:v>75662.929999999993</c:v>
                </c:pt>
                <c:pt idx="61">
                  <c:v>114032.13</c:v>
                </c:pt>
                <c:pt idx="62">
                  <c:v>44667.16</c:v>
                </c:pt>
                <c:pt idx="63">
                  <c:v>125273.43</c:v>
                </c:pt>
                <c:pt idx="64">
                  <c:v>61069.23</c:v>
                </c:pt>
                <c:pt idx="65">
                  <c:v>77585.61</c:v>
                </c:pt>
                <c:pt idx="66">
                  <c:v>47235.48</c:v>
                </c:pt>
                <c:pt idx="67">
                  <c:v>60528.34</c:v>
                </c:pt>
                <c:pt idx="68">
                  <c:v>85554.22</c:v>
                </c:pt>
                <c:pt idx="69">
                  <c:v>46515.92</c:v>
                </c:pt>
                <c:pt idx="70">
                  <c:v>89276.57</c:v>
                </c:pt>
                <c:pt idx="71">
                  <c:v>62237.32</c:v>
                </c:pt>
                <c:pt idx="72">
                  <c:v>56594.87</c:v>
                </c:pt>
                <c:pt idx="73">
                  <c:v>60805.66</c:v>
                </c:pt>
                <c:pt idx="74">
                  <c:v>85026.92</c:v>
                </c:pt>
                <c:pt idx="75">
                  <c:v>70170.62</c:v>
                </c:pt>
                <c:pt idx="76">
                  <c:v>140626.9</c:v>
                </c:pt>
                <c:pt idx="77">
                  <c:v>73264.11</c:v>
                </c:pt>
                <c:pt idx="78">
                  <c:v>33181.660000000003</c:v>
                </c:pt>
                <c:pt idx="79">
                  <c:v>99789.07</c:v>
                </c:pt>
                <c:pt idx="80">
                  <c:v>94279.039999999994</c:v>
                </c:pt>
                <c:pt idx="81">
                  <c:v>73294.17</c:v>
                </c:pt>
                <c:pt idx="82">
                  <c:v>73649.66</c:v>
                </c:pt>
                <c:pt idx="83">
                  <c:v>90826.41</c:v>
                </c:pt>
                <c:pt idx="84">
                  <c:v>89321.84</c:v>
                </c:pt>
                <c:pt idx="85">
                  <c:v>41353.43</c:v>
                </c:pt>
                <c:pt idx="86">
                  <c:v>61979.5</c:v>
                </c:pt>
                <c:pt idx="87">
                  <c:v>64290.65</c:v>
                </c:pt>
                <c:pt idx="88">
                  <c:v>77278.62</c:v>
                </c:pt>
                <c:pt idx="89">
                  <c:v>61302.82</c:v>
                </c:pt>
                <c:pt idx="90">
                  <c:v>86044.44</c:v>
                </c:pt>
                <c:pt idx="91">
                  <c:v>50217.95</c:v>
                </c:pt>
                <c:pt idx="92">
                  <c:v>108779.13</c:v>
                </c:pt>
                <c:pt idx="93">
                  <c:v>71495.78</c:v>
                </c:pt>
                <c:pt idx="94">
                  <c:v>82633.89</c:v>
                </c:pt>
                <c:pt idx="95">
                  <c:v>64362.17</c:v>
                </c:pt>
                <c:pt idx="96">
                  <c:v>83953.5</c:v>
                </c:pt>
                <c:pt idx="97">
                  <c:v>78828.91</c:v>
                </c:pt>
                <c:pt idx="98">
                  <c:v>80477.75</c:v>
                </c:pt>
                <c:pt idx="99">
                  <c:v>94242.97</c:v>
                </c:pt>
                <c:pt idx="100">
                  <c:v>74111.759999999995</c:v>
                </c:pt>
                <c:pt idx="101">
                  <c:v>102132.92</c:v>
                </c:pt>
                <c:pt idx="102">
                  <c:v>102110.19</c:v>
                </c:pt>
                <c:pt idx="103">
                  <c:v>79302.289999999994</c:v>
                </c:pt>
                <c:pt idx="104">
                  <c:v>88565.41</c:v>
                </c:pt>
                <c:pt idx="105">
                  <c:v>80482.720000000001</c:v>
                </c:pt>
                <c:pt idx="106">
                  <c:v>76175.63</c:v>
                </c:pt>
                <c:pt idx="107">
                  <c:v>51661.82</c:v>
                </c:pt>
                <c:pt idx="108">
                  <c:v>61064.1</c:v>
                </c:pt>
              </c:numCache>
            </c:numRef>
          </c:yVal>
          <c:smooth val="0"/>
          <c:extLst>
            <c:ext xmlns:c16="http://schemas.microsoft.com/office/drawing/2014/chart" uri="{C3380CC4-5D6E-409C-BE32-E72D297353CC}">
              <c16:uniqueId val="{00000001-73E8-42D0-A369-018D7AA2E2E5}"/>
            </c:ext>
          </c:extLst>
        </c:ser>
        <c:dLbls>
          <c:showLegendKey val="0"/>
          <c:showVal val="0"/>
          <c:showCatName val="0"/>
          <c:showSerName val="0"/>
          <c:showPercent val="0"/>
          <c:showBubbleSize val="0"/>
        </c:dLbls>
        <c:axId val="20846591"/>
        <c:axId val="20847551"/>
      </c:scatterChart>
      <c:valAx>
        <c:axId val="2084659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47551"/>
        <c:crosses val="autoZero"/>
        <c:crossBetween val="midCat"/>
      </c:valAx>
      <c:valAx>
        <c:axId val="208475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46591"/>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Tables!PivotTable50</c:name>
    <c:fmtId val="5"/>
  </c:pivotSource>
  <c:chart>
    <c:title>
      <c:tx>
        <c:rich>
          <a:bodyPr/>
          <a:lstStyle/>
          <a:p>
            <a:pPr>
              <a:defRPr/>
            </a:pPr>
            <a:r>
              <a:rPr lang="en-US" sz="1400" b="0"/>
              <a:t>Top</a:t>
            </a:r>
            <a:r>
              <a:rPr lang="en-US" sz="1400" b="0" baseline="0"/>
              <a:t> 10 Products sold</a:t>
            </a:r>
            <a:endParaRPr lang="en-US" sz="1400" b="0"/>
          </a:p>
        </c:rich>
      </c:tx>
      <c:overlay val="0"/>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
        <c:spPr>
          <a:solidFill>
            <a:schemeClr val="accent6">
              <a:lumMod val="60000"/>
              <a:lumOff val="40000"/>
            </a:schemeClr>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333333333333333"/>
          <c:y val="0.14656205428430405"/>
          <c:w val="0.81574027159648532"/>
          <c:h val="0.80079223212199835"/>
        </c:manualLayout>
      </c:layout>
      <c:barChart>
        <c:barDir val="bar"/>
        <c:grouping val="clustered"/>
        <c:varyColors val="0"/>
        <c:ser>
          <c:idx val="0"/>
          <c:order val="0"/>
          <c:tx>
            <c:strRef>
              <c:f>'Pivot Tables'!$U$3</c:f>
              <c:strCache>
                <c:ptCount val="1"/>
                <c:pt idx="0">
                  <c:v>Total</c:v>
                </c:pt>
              </c:strCache>
            </c:strRef>
          </c:tx>
          <c:spPr>
            <a:solidFill>
              <a:schemeClr val="accent6">
                <a:lumMod val="60000"/>
                <a:lumOff val="40000"/>
              </a:schemeClr>
            </a:solidFill>
          </c:spPr>
          <c:invertIfNegative val="0"/>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multiLvlStrRef>
              <c:f>'Pivot Tables'!$T$4:$T$24</c:f>
              <c:multiLvlStrCache>
                <c:ptCount val="10"/>
                <c:lvl>
                  <c:pt idx="0">
                    <c:v>Classic Cars</c:v>
                  </c:pt>
                  <c:pt idx="1">
                    <c:v>Motorcycles</c:v>
                  </c:pt>
                  <c:pt idx="2">
                    <c:v>Classic Cars</c:v>
                  </c:pt>
                  <c:pt idx="3">
                    <c:v>Classic Cars</c:v>
                  </c:pt>
                  <c:pt idx="4">
                    <c:v>Motorcycles</c:v>
                  </c:pt>
                  <c:pt idx="5">
                    <c:v>Classic Cars</c:v>
                  </c:pt>
                  <c:pt idx="6">
                    <c:v>Planes</c:v>
                  </c:pt>
                  <c:pt idx="7">
                    <c:v>Classic Cars</c:v>
                  </c:pt>
                  <c:pt idx="8">
                    <c:v>Classic Cars</c:v>
                  </c:pt>
                  <c:pt idx="9">
                    <c:v>Classic Cars</c:v>
                  </c:pt>
                </c:lvl>
                <c:lvl>
                  <c:pt idx="0">
                    <c:v>S10_1949</c:v>
                  </c:pt>
                  <c:pt idx="1">
                    <c:v>S10_4698</c:v>
                  </c:pt>
                  <c:pt idx="2">
                    <c:v>S12_1099</c:v>
                  </c:pt>
                  <c:pt idx="3">
                    <c:v>S12_1108</c:v>
                  </c:pt>
                  <c:pt idx="4">
                    <c:v>S12_2823</c:v>
                  </c:pt>
                  <c:pt idx="5">
                    <c:v>S12_3891</c:v>
                  </c:pt>
                  <c:pt idx="6">
                    <c:v>S18_1662</c:v>
                  </c:pt>
                  <c:pt idx="7">
                    <c:v>S18_2238</c:v>
                  </c:pt>
                  <c:pt idx="8">
                    <c:v>S18_3232</c:v>
                  </c:pt>
                  <c:pt idx="9">
                    <c:v>S24_3856</c:v>
                  </c:pt>
                </c:lvl>
              </c:multiLvlStrCache>
            </c:multiLvlStrRef>
          </c:cat>
          <c:val>
            <c:numRef>
              <c:f>'Pivot Tables'!$U$4:$U$24</c:f>
              <c:numCache>
                <c:formatCode>\$#,##0.00;\(\$#,##0.00\);\$#,##0.00</c:formatCode>
                <c:ptCount val="10"/>
                <c:pt idx="0">
                  <c:v>191073.03</c:v>
                </c:pt>
                <c:pt idx="1">
                  <c:v>170401.07</c:v>
                </c:pt>
                <c:pt idx="2">
                  <c:v>137177.01</c:v>
                </c:pt>
                <c:pt idx="3">
                  <c:v>168585.32</c:v>
                </c:pt>
                <c:pt idx="4">
                  <c:v>140006.16</c:v>
                </c:pt>
                <c:pt idx="5">
                  <c:v>145332.04</c:v>
                </c:pt>
                <c:pt idx="6">
                  <c:v>139421.97</c:v>
                </c:pt>
                <c:pt idx="7">
                  <c:v>154623.95000000001</c:v>
                </c:pt>
                <c:pt idx="8">
                  <c:v>288245.42</c:v>
                </c:pt>
                <c:pt idx="9">
                  <c:v>140626.9</c:v>
                </c:pt>
              </c:numCache>
            </c:numRef>
          </c:val>
          <c:extLst>
            <c:ext xmlns:c16="http://schemas.microsoft.com/office/drawing/2014/chart" uri="{C3380CC4-5D6E-409C-BE32-E72D297353CC}">
              <c16:uniqueId val="{00000000-7162-438B-80A6-F1815403A404}"/>
            </c:ext>
          </c:extLst>
        </c:ser>
        <c:dLbls>
          <c:dLblPos val="outEnd"/>
          <c:showLegendKey val="0"/>
          <c:showVal val="1"/>
          <c:showCatName val="0"/>
          <c:showSerName val="0"/>
          <c:showPercent val="0"/>
          <c:showBubbleSize val="0"/>
        </c:dLbls>
        <c:gapWidth val="182"/>
        <c:axId val="23731984"/>
        <c:axId val="23733904"/>
      </c:barChart>
      <c:catAx>
        <c:axId val="23731984"/>
        <c:scaling>
          <c:orientation val="minMax"/>
        </c:scaling>
        <c:delete val="1"/>
        <c:axPos val="l"/>
        <c:numFmt formatCode="General" sourceLinked="1"/>
        <c:majorTickMark val="none"/>
        <c:minorTickMark val="none"/>
        <c:tickLblPos val="nextTo"/>
        <c:crossAx val="23733904"/>
        <c:crosses val="autoZero"/>
        <c:auto val="1"/>
        <c:lblAlgn val="ctr"/>
        <c:lblOffset val="100"/>
        <c:noMultiLvlLbl val="0"/>
      </c:catAx>
      <c:valAx>
        <c:axId val="23733904"/>
        <c:scaling>
          <c:orientation val="minMax"/>
        </c:scaling>
        <c:delete val="1"/>
        <c:axPos val="b"/>
        <c:numFmt formatCode="\$#,##0.00;\(\$#,##0.00\);\$#,##0.00" sourceLinked="1"/>
        <c:majorTickMark val="none"/>
        <c:minorTickMark val="none"/>
        <c:tickLblPos val="nextTo"/>
        <c:crossAx val="23731984"/>
        <c:crosses val="autoZero"/>
        <c:crossBetween val="between"/>
      </c:valAx>
      <c:spPr>
        <a:noFill/>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Quantity</a:t>
            </a:r>
            <a:r>
              <a:rPr lang="en-US" baseline="0"/>
              <a:t> vs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5400" cap="rnd">
              <a:noFill/>
              <a:round/>
            </a:ln>
            <a:effectLst/>
          </c:spPr>
          <c:marker>
            <c:symbol val="circle"/>
            <c:size val="5"/>
            <c:spPr>
              <a:solidFill>
                <a:schemeClr val="accent6">
                  <a:tint val="77000"/>
                </a:schemeClr>
              </a:solidFill>
              <a:ln w="9525">
                <a:solidFill>
                  <a:schemeClr val="accent6">
                    <a:tint val="77000"/>
                  </a:schemeClr>
                </a:solidFill>
              </a:ln>
              <a:effectLst/>
            </c:spPr>
          </c:marker>
          <c:xVal>
            <c:strRef>
              <c:f>'Pivot Tables'!$J$37:$J$147</c:f>
              <c:strCache>
                <c:ptCount val="110"/>
                <c:pt idx="0">
                  <c:v>Total Quantity</c:v>
                </c:pt>
                <c:pt idx="1">
                  <c:v>944</c:v>
                </c:pt>
                <c:pt idx="2">
                  <c:v>961</c:v>
                </c:pt>
                <c:pt idx="3">
                  <c:v>928</c:v>
                </c:pt>
                <c:pt idx="4">
                  <c:v>921</c:v>
                </c:pt>
                <c:pt idx="5">
                  <c:v>952</c:v>
                </c:pt>
                <c:pt idx="6">
                  <c:v>932</c:v>
                </c:pt>
                <c:pt idx="7">
                  <c:v>838</c:v>
                </c:pt>
                <c:pt idx="8">
                  <c:v>973</c:v>
                </c:pt>
                <c:pt idx="9">
                  <c:v>972</c:v>
                </c:pt>
                <c:pt idx="10">
                  <c:v>964</c:v>
                </c:pt>
                <c:pt idx="11">
                  <c:v>898</c:v>
                </c:pt>
                <c:pt idx="12">
                  <c:v>853</c:v>
                </c:pt>
                <c:pt idx="13">
                  <c:v>921</c:v>
                </c:pt>
                <c:pt idx="14">
                  <c:v>800</c:v>
                </c:pt>
                <c:pt idx="15">
                  <c:v>1024</c:v>
                </c:pt>
                <c:pt idx="16">
                  <c:v>964</c:v>
                </c:pt>
                <c:pt idx="17">
                  <c:v>999</c:v>
                </c:pt>
                <c:pt idx="18">
                  <c:v>947</c:v>
                </c:pt>
                <c:pt idx="19">
                  <c:v>997</c:v>
                </c:pt>
                <c:pt idx="20">
                  <c:v>890</c:v>
                </c:pt>
                <c:pt idx="21">
                  <c:v>914</c:v>
                </c:pt>
                <c:pt idx="22">
                  <c:v>940</c:v>
                </c:pt>
                <c:pt idx="23">
                  <c:v>802</c:v>
                </c:pt>
                <c:pt idx="24">
                  <c:v>951</c:v>
                </c:pt>
                <c:pt idx="25">
                  <c:v>917</c:v>
                </c:pt>
                <c:pt idx="26">
                  <c:v>966</c:v>
                </c:pt>
                <c:pt idx="27">
                  <c:v>743</c:v>
                </c:pt>
                <c:pt idx="28">
                  <c:v>993</c:v>
                </c:pt>
                <c:pt idx="29">
                  <c:v>828</c:v>
                </c:pt>
                <c:pt idx="30">
                  <c:v>998</c:v>
                </c:pt>
                <c:pt idx="31">
                  <c:v>746</c:v>
                </c:pt>
                <c:pt idx="32">
                  <c:v>872</c:v>
                </c:pt>
                <c:pt idx="33">
                  <c:v>789</c:v>
                </c:pt>
                <c:pt idx="34">
                  <c:v>855</c:v>
                </c:pt>
                <c:pt idx="35">
                  <c:v>991</c:v>
                </c:pt>
                <c:pt idx="36">
                  <c:v>932</c:v>
                </c:pt>
                <c:pt idx="37">
                  <c:v>872</c:v>
                </c:pt>
                <c:pt idx="38">
                  <c:v>873</c:v>
                </c:pt>
                <c:pt idx="39">
                  <c:v>822</c:v>
                </c:pt>
                <c:pt idx="40">
                  <c:v>1774</c:v>
                </c:pt>
                <c:pt idx="41">
                  <c:v>860</c:v>
                </c:pt>
                <c:pt idx="42">
                  <c:v>832</c:v>
                </c:pt>
                <c:pt idx="43">
                  <c:v>909</c:v>
                </c:pt>
                <c:pt idx="44">
                  <c:v>860</c:v>
                </c:pt>
                <c:pt idx="45">
                  <c:v>948</c:v>
                </c:pt>
                <c:pt idx="46">
                  <c:v>896</c:v>
                </c:pt>
                <c:pt idx="47">
                  <c:v>997</c:v>
                </c:pt>
                <c:pt idx="48">
                  <c:v>922</c:v>
                </c:pt>
                <c:pt idx="49">
                  <c:v>750</c:v>
                </c:pt>
                <c:pt idx="50">
                  <c:v>910</c:v>
                </c:pt>
                <c:pt idx="51">
                  <c:v>1031</c:v>
                </c:pt>
                <c:pt idx="52">
                  <c:v>951</c:v>
                </c:pt>
                <c:pt idx="53">
                  <c:v>894</c:v>
                </c:pt>
                <c:pt idx="54">
                  <c:v>714</c:v>
                </c:pt>
                <c:pt idx="55">
                  <c:v>724</c:v>
                </c:pt>
                <c:pt idx="56">
                  <c:v>976</c:v>
                </c:pt>
                <c:pt idx="57">
                  <c:v>931</c:v>
                </c:pt>
                <c:pt idx="58">
                  <c:v>883</c:v>
                </c:pt>
                <c:pt idx="59">
                  <c:v>784</c:v>
                </c:pt>
                <c:pt idx="60">
                  <c:v>844</c:v>
                </c:pt>
                <c:pt idx="61">
                  <c:v>929</c:v>
                </c:pt>
                <c:pt idx="62">
                  <c:v>960</c:v>
                </c:pt>
                <c:pt idx="63">
                  <c:v>851</c:v>
                </c:pt>
                <c:pt idx="64">
                  <c:v>996</c:v>
                </c:pt>
                <c:pt idx="65">
                  <c:v>845</c:v>
                </c:pt>
                <c:pt idx="66">
                  <c:v>890</c:v>
                </c:pt>
                <c:pt idx="67">
                  <c:v>983</c:v>
                </c:pt>
                <c:pt idx="68">
                  <c:v>847</c:v>
                </c:pt>
                <c:pt idx="69">
                  <c:v>810</c:v>
                </c:pt>
                <c:pt idx="70">
                  <c:v>912</c:v>
                </c:pt>
                <c:pt idx="71">
                  <c:v>955</c:v>
                </c:pt>
                <c:pt idx="72">
                  <c:v>779</c:v>
                </c:pt>
                <c:pt idx="73">
                  <c:v>920</c:v>
                </c:pt>
                <c:pt idx="74">
                  <c:v>859</c:v>
                </c:pt>
                <c:pt idx="75">
                  <c:v>824</c:v>
                </c:pt>
                <c:pt idx="76">
                  <c:v>870</c:v>
                </c:pt>
                <c:pt idx="77">
                  <c:v>1052</c:v>
                </c:pt>
                <c:pt idx="78">
                  <c:v>1008</c:v>
                </c:pt>
                <c:pt idx="79">
                  <c:v>745</c:v>
                </c:pt>
                <c:pt idx="80">
                  <c:v>844</c:v>
                </c:pt>
                <c:pt idx="81">
                  <c:v>900</c:v>
                </c:pt>
                <c:pt idx="82">
                  <c:v>877</c:v>
                </c:pt>
                <c:pt idx="83">
                  <c:v>833</c:v>
                </c:pt>
                <c:pt idx="84">
                  <c:v>873</c:v>
                </c:pt>
                <c:pt idx="85">
                  <c:v>868</c:v>
                </c:pt>
                <c:pt idx="86">
                  <c:v>836</c:v>
                </c:pt>
                <c:pt idx="87">
                  <c:v>955</c:v>
                </c:pt>
                <c:pt idx="88">
                  <c:v>907</c:v>
                </c:pt>
                <c:pt idx="89">
                  <c:v>957</c:v>
                </c:pt>
                <c:pt idx="90">
                  <c:v>862</c:v>
                </c:pt>
                <c:pt idx="91">
                  <c:v>817</c:v>
                </c:pt>
                <c:pt idx="92">
                  <c:v>999</c:v>
                </c:pt>
                <c:pt idx="93">
                  <c:v>979</c:v>
                </c:pt>
                <c:pt idx="94">
                  <c:v>945</c:v>
                </c:pt>
                <c:pt idx="95">
                  <c:v>912</c:v>
                </c:pt>
                <c:pt idx="96">
                  <c:v>902</c:v>
                </c:pt>
                <c:pt idx="97">
                  <c:v>837</c:v>
                </c:pt>
                <c:pt idx="98">
                  <c:v>839</c:v>
                </c:pt>
                <c:pt idx="99">
                  <c:v>868</c:v>
                </c:pt>
                <c:pt idx="100">
                  <c:v>940</c:v>
                </c:pt>
                <c:pt idx="101">
                  <c:v>990</c:v>
                </c:pt>
                <c:pt idx="102">
                  <c:v>976</c:v>
                </c:pt>
                <c:pt idx="103">
                  <c:v>861</c:v>
                </c:pt>
                <c:pt idx="104">
                  <c:v>938</c:v>
                </c:pt>
                <c:pt idx="105">
                  <c:v>917</c:v>
                </c:pt>
                <c:pt idx="106">
                  <c:v>852</c:v>
                </c:pt>
                <c:pt idx="107">
                  <c:v>1029</c:v>
                </c:pt>
                <c:pt idx="108">
                  <c:v>920</c:v>
                </c:pt>
                <c:pt idx="109">
                  <c:v>927</c:v>
                </c:pt>
              </c:strCache>
            </c:strRef>
          </c:xVal>
          <c:yVal>
            <c:numRef>
              <c:f>'Pivot Tables'!$K$37:$K$147</c:f>
              <c:numCache>
                <c:formatCode>General</c:formatCode>
                <c:ptCount val="111"/>
                <c:pt idx="0">
                  <c:v>0</c:v>
                </c:pt>
                <c:pt idx="1">
                  <c:v>97107</c:v>
                </c:pt>
                <c:pt idx="2">
                  <c:v>191073.03</c:v>
                </c:pt>
                <c:pt idx="3">
                  <c:v>106017.46</c:v>
                </c:pt>
                <c:pt idx="4">
                  <c:v>170401.07</c:v>
                </c:pt>
                <c:pt idx="5">
                  <c:v>113093.73</c:v>
                </c:pt>
                <c:pt idx="6">
                  <c:v>127548.16</c:v>
                </c:pt>
                <c:pt idx="7">
                  <c:v>137177.01</c:v>
                </c:pt>
                <c:pt idx="8">
                  <c:v>168585.32</c:v>
                </c:pt>
                <c:pt idx="9">
                  <c:v>136692.72</c:v>
                </c:pt>
                <c:pt idx="10">
                  <c:v>140006.16</c:v>
                </c:pt>
                <c:pt idx="11">
                  <c:v>125449.75</c:v>
                </c:pt>
                <c:pt idx="12">
                  <c:v>96683.75</c:v>
                </c:pt>
                <c:pt idx="13">
                  <c:v>145332.04</c:v>
                </c:pt>
                <c:pt idx="14">
                  <c:v>63293.08</c:v>
                </c:pt>
                <c:pt idx="15">
                  <c:v>115881.94</c:v>
                </c:pt>
                <c:pt idx="16">
                  <c:v>101072.17</c:v>
                </c:pt>
                <c:pt idx="17">
                  <c:v>106086.56</c:v>
                </c:pt>
                <c:pt idx="18">
                  <c:v>129757.49</c:v>
                </c:pt>
                <c:pt idx="19">
                  <c:v>103672.27</c:v>
                </c:pt>
                <c:pt idx="20">
                  <c:v>52045.03</c:v>
                </c:pt>
                <c:pt idx="21">
                  <c:v>106851.15</c:v>
                </c:pt>
                <c:pt idx="22">
                  <c:v>139421.97</c:v>
                </c:pt>
                <c:pt idx="23">
                  <c:v>127310.42</c:v>
                </c:pt>
                <c:pt idx="24">
                  <c:v>77349.119999999995</c:v>
                </c:pt>
                <c:pt idx="25">
                  <c:v>120538.82</c:v>
                </c:pt>
                <c:pt idx="26">
                  <c:v>154623.95000000001</c:v>
                </c:pt>
                <c:pt idx="27">
                  <c:v>52161.65</c:v>
                </c:pt>
                <c:pt idx="28">
                  <c:v>116159.3</c:v>
                </c:pt>
                <c:pt idx="29">
                  <c:v>108715.7</c:v>
                </c:pt>
                <c:pt idx="30">
                  <c:v>65109.15</c:v>
                </c:pt>
                <c:pt idx="31">
                  <c:v>64194.29</c:v>
                </c:pt>
                <c:pt idx="32">
                  <c:v>57992.36</c:v>
                </c:pt>
                <c:pt idx="33">
                  <c:v>125199.3</c:v>
                </c:pt>
                <c:pt idx="34">
                  <c:v>110501.8</c:v>
                </c:pt>
                <c:pt idx="35">
                  <c:v>99607.97</c:v>
                </c:pt>
                <c:pt idx="36">
                  <c:v>57489.33</c:v>
                </c:pt>
                <c:pt idx="37">
                  <c:v>72512.179999999993</c:v>
                </c:pt>
                <c:pt idx="38">
                  <c:v>88195.04</c:v>
                </c:pt>
                <c:pt idx="39">
                  <c:v>106372.37</c:v>
                </c:pt>
                <c:pt idx="40">
                  <c:v>288245.42</c:v>
                </c:pt>
                <c:pt idx="41">
                  <c:v>90457.04</c:v>
                </c:pt>
                <c:pt idx="42">
                  <c:v>67116.75</c:v>
                </c:pt>
                <c:pt idx="43">
                  <c:v>99535.46</c:v>
                </c:pt>
                <c:pt idx="44">
                  <c:v>120467.29</c:v>
                </c:pt>
                <c:pt idx="45">
                  <c:v>128318.05</c:v>
                </c:pt>
                <c:pt idx="46">
                  <c:v>59538.5</c:v>
                </c:pt>
                <c:pt idx="47">
                  <c:v>105998.45</c:v>
                </c:pt>
                <c:pt idx="48">
                  <c:v>133779.35</c:v>
                </c:pt>
                <c:pt idx="49">
                  <c:v>71853.78</c:v>
                </c:pt>
                <c:pt idx="50">
                  <c:v>81787.98</c:v>
                </c:pt>
                <c:pt idx="51">
                  <c:v>123723.08</c:v>
                </c:pt>
                <c:pt idx="52">
                  <c:v>71323.520000000004</c:v>
                </c:pt>
                <c:pt idx="53">
                  <c:v>120467.1</c:v>
                </c:pt>
                <c:pt idx="54">
                  <c:v>54959.5</c:v>
                </c:pt>
                <c:pt idx="55">
                  <c:v>52975.37</c:v>
                </c:pt>
                <c:pt idx="56">
                  <c:v>60731.06</c:v>
                </c:pt>
                <c:pt idx="57">
                  <c:v>99240.03</c:v>
                </c:pt>
                <c:pt idx="58">
                  <c:v>46676.51</c:v>
                </c:pt>
                <c:pt idx="59">
                  <c:v>76854.289999999994</c:v>
                </c:pt>
                <c:pt idx="60">
                  <c:v>47981.09</c:v>
                </c:pt>
                <c:pt idx="61">
                  <c:v>75662.929999999993</c:v>
                </c:pt>
                <c:pt idx="62">
                  <c:v>114032.13</c:v>
                </c:pt>
                <c:pt idx="63">
                  <c:v>44667.16</c:v>
                </c:pt>
                <c:pt idx="64">
                  <c:v>125273.43</c:v>
                </c:pt>
                <c:pt idx="65">
                  <c:v>61069.23</c:v>
                </c:pt>
                <c:pt idx="66">
                  <c:v>77585.61</c:v>
                </c:pt>
                <c:pt idx="67">
                  <c:v>47235.48</c:v>
                </c:pt>
                <c:pt idx="68">
                  <c:v>60528.34</c:v>
                </c:pt>
                <c:pt idx="69">
                  <c:v>85554.22</c:v>
                </c:pt>
                <c:pt idx="70">
                  <c:v>46515.92</c:v>
                </c:pt>
                <c:pt idx="71">
                  <c:v>89276.57</c:v>
                </c:pt>
                <c:pt idx="72">
                  <c:v>62237.32</c:v>
                </c:pt>
                <c:pt idx="73">
                  <c:v>56594.87</c:v>
                </c:pt>
                <c:pt idx="74">
                  <c:v>60805.66</c:v>
                </c:pt>
                <c:pt idx="75">
                  <c:v>85026.92</c:v>
                </c:pt>
                <c:pt idx="76">
                  <c:v>70170.62</c:v>
                </c:pt>
                <c:pt idx="77">
                  <c:v>140626.9</c:v>
                </c:pt>
                <c:pt idx="78">
                  <c:v>73264.11</c:v>
                </c:pt>
                <c:pt idx="79">
                  <c:v>33181.660000000003</c:v>
                </c:pt>
                <c:pt idx="80">
                  <c:v>99789.07</c:v>
                </c:pt>
                <c:pt idx="81">
                  <c:v>94279.039999999994</c:v>
                </c:pt>
                <c:pt idx="82">
                  <c:v>73294.17</c:v>
                </c:pt>
                <c:pt idx="83">
                  <c:v>73649.66</c:v>
                </c:pt>
                <c:pt idx="84">
                  <c:v>90826.41</c:v>
                </c:pt>
                <c:pt idx="85">
                  <c:v>89321.84</c:v>
                </c:pt>
                <c:pt idx="86">
                  <c:v>41353.43</c:v>
                </c:pt>
                <c:pt idx="87">
                  <c:v>61979.5</c:v>
                </c:pt>
                <c:pt idx="88">
                  <c:v>64290.65</c:v>
                </c:pt>
                <c:pt idx="89">
                  <c:v>77278.62</c:v>
                </c:pt>
                <c:pt idx="90">
                  <c:v>61302.82</c:v>
                </c:pt>
                <c:pt idx="91">
                  <c:v>86044.44</c:v>
                </c:pt>
                <c:pt idx="92">
                  <c:v>50217.95</c:v>
                </c:pt>
                <c:pt idx="93">
                  <c:v>108779.13</c:v>
                </c:pt>
                <c:pt idx="94">
                  <c:v>71495.78</c:v>
                </c:pt>
                <c:pt idx="95">
                  <c:v>82633.89</c:v>
                </c:pt>
                <c:pt idx="96">
                  <c:v>64362.17</c:v>
                </c:pt>
                <c:pt idx="97">
                  <c:v>83953.5</c:v>
                </c:pt>
                <c:pt idx="98">
                  <c:v>78828.91</c:v>
                </c:pt>
                <c:pt idx="99">
                  <c:v>80477.75</c:v>
                </c:pt>
                <c:pt idx="100">
                  <c:v>94242.97</c:v>
                </c:pt>
                <c:pt idx="101">
                  <c:v>74111.759999999995</c:v>
                </c:pt>
                <c:pt idx="102">
                  <c:v>102132.92</c:v>
                </c:pt>
                <c:pt idx="103">
                  <c:v>102110.19</c:v>
                </c:pt>
                <c:pt idx="104">
                  <c:v>79302.289999999994</c:v>
                </c:pt>
                <c:pt idx="105">
                  <c:v>88565.41</c:v>
                </c:pt>
                <c:pt idx="106">
                  <c:v>80482.720000000001</c:v>
                </c:pt>
                <c:pt idx="107">
                  <c:v>76175.63</c:v>
                </c:pt>
                <c:pt idx="108">
                  <c:v>51661.82</c:v>
                </c:pt>
                <c:pt idx="109">
                  <c:v>61064.1</c:v>
                </c:pt>
              </c:numCache>
            </c:numRef>
          </c:yVal>
          <c:smooth val="0"/>
          <c:extLst>
            <c:ext xmlns:c16="http://schemas.microsoft.com/office/drawing/2014/chart" uri="{C3380CC4-5D6E-409C-BE32-E72D297353CC}">
              <c16:uniqueId val="{00000000-B83B-4305-960F-790F472FF72C}"/>
            </c:ext>
          </c:extLst>
        </c:ser>
        <c:ser>
          <c:idx val="1"/>
          <c:order val="1"/>
          <c:tx>
            <c:strRef>
              <c:f>'Pivot Tables'!$K$37</c:f>
              <c:strCache>
                <c:ptCount val="1"/>
                <c:pt idx="0">
                  <c:v>Total Sales</c:v>
                </c:pt>
              </c:strCache>
            </c:strRef>
          </c:tx>
          <c:spPr>
            <a:ln w="19050" cap="rnd">
              <a:noFill/>
              <a:round/>
            </a:ln>
            <a:effectLst/>
          </c:spPr>
          <c:marker>
            <c:symbol val="circle"/>
            <c:size val="5"/>
            <c:spPr>
              <a:solidFill>
                <a:schemeClr val="accent6">
                  <a:shade val="76000"/>
                </a:schemeClr>
              </a:solidFill>
              <a:ln w="9525">
                <a:solidFill>
                  <a:schemeClr val="accent6">
                    <a:shade val="76000"/>
                  </a:schemeClr>
                </a:solidFill>
              </a:ln>
              <a:effectLst/>
            </c:spPr>
          </c:marker>
          <c:xVal>
            <c:strRef>
              <c:f>'Pivot Tables'!$I$38:$I$147</c:f>
              <c:strCache>
                <c:ptCount val="109"/>
                <c:pt idx="0">
                  <c:v>S10_1678</c:v>
                </c:pt>
                <c:pt idx="1">
                  <c:v>S10_1949</c:v>
                </c:pt>
                <c:pt idx="2">
                  <c:v>S10_2016</c:v>
                </c:pt>
                <c:pt idx="3">
                  <c:v>S10_4698</c:v>
                </c:pt>
                <c:pt idx="4">
                  <c:v>S10_4757</c:v>
                </c:pt>
                <c:pt idx="5">
                  <c:v>S10_4962</c:v>
                </c:pt>
                <c:pt idx="6">
                  <c:v>S12_1099</c:v>
                </c:pt>
                <c:pt idx="7">
                  <c:v>S12_1108</c:v>
                </c:pt>
                <c:pt idx="8">
                  <c:v>S12_1666</c:v>
                </c:pt>
                <c:pt idx="9">
                  <c:v>S12_2823</c:v>
                </c:pt>
                <c:pt idx="10">
                  <c:v>S12_3148</c:v>
                </c:pt>
                <c:pt idx="11">
                  <c:v>S12_3380</c:v>
                </c:pt>
                <c:pt idx="12">
                  <c:v>S12_3891</c:v>
                </c:pt>
                <c:pt idx="13">
                  <c:v>S12_3990</c:v>
                </c:pt>
                <c:pt idx="14">
                  <c:v>S12_4473</c:v>
                </c:pt>
                <c:pt idx="15">
                  <c:v>S12_4675</c:v>
                </c:pt>
                <c:pt idx="16">
                  <c:v>S18_1097</c:v>
                </c:pt>
                <c:pt idx="17">
                  <c:v>S18_1129</c:v>
                </c:pt>
                <c:pt idx="18">
                  <c:v>S18_1342</c:v>
                </c:pt>
                <c:pt idx="19">
                  <c:v>S18_1367</c:v>
                </c:pt>
                <c:pt idx="20">
                  <c:v>S18_1589</c:v>
                </c:pt>
                <c:pt idx="21">
                  <c:v>S18_1662</c:v>
                </c:pt>
                <c:pt idx="22">
                  <c:v>S18_1749</c:v>
                </c:pt>
                <c:pt idx="23">
                  <c:v>S18_1889</c:v>
                </c:pt>
                <c:pt idx="24">
                  <c:v>S18_1984</c:v>
                </c:pt>
                <c:pt idx="25">
                  <c:v>S18_2238</c:v>
                </c:pt>
                <c:pt idx="26">
                  <c:v>S18_2248</c:v>
                </c:pt>
                <c:pt idx="27">
                  <c:v>S18_2319</c:v>
                </c:pt>
                <c:pt idx="28">
                  <c:v>S18_2325</c:v>
                </c:pt>
                <c:pt idx="29">
                  <c:v>S18_2432</c:v>
                </c:pt>
                <c:pt idx="30">
                  <c:v>S18_2581</c:v>
                </c:pt>
                <c:pt idx="31">
                  <c:v>S18_2625</c:v>
                </c:pt>
                <c:pt idx="32">
                  <c:v>S18_2795</c:v>
                </c:pt>
                <c:pt idx="33">
                  <c:v>S18_2870</c:v>
                </c:pt>
                <c:pt idx="34">
                  <c:v>S18_2949</c:v>
                </c:pt>
                <c:pt idx="35">
                  <c:v>S18_2957</c:v>
                </c:pt>
                <c:pt idx="36">
                  <c:v>S18_3029</c:v>
                </c:pt>
                <c:pt idx="37">
                  <c:v>S18_3136</c:v>
                </c:pt>
                <c:pt idx="38">
                  <c:v>S18_3140</c:v>
                </c:pt>
                <c:pt idx="39">
                  <c:v>S18_3232</c:v>
                </c:pt>
                <c:pt idx="40">
                  <c:v>S18_3259</c:v>
                </c:pt>
                <c:pt idx="41">
                  <c:v>S18_3278</c:v>
                </c:pt>
                <c:pt idx="42">
                  <c:v>S18_3320</c:v>
                </c:pt>
                <c:pt idx="43">
                  <c:v>S18_3482</c:v>
                </c:pt>
                <c:pt idx="44">
                  <c:v>S18_3685</c:v>
                </c:pt>
                <c:pt idx="45">
                  <c:v>S18_3782</c:v>
                </c:pt>
                <c:pt idx="46">
                  <c:v>S18_3856</c:v>
                </c:pt>
                <c:pt idx="47">
                  <c:v>S18_4027</c:v>
                </c:pt>
                <c:pt idx="48">
                  <c:v>S18_4409</c:v>
                </c:pt>
                <c:pt idx="49">
                  <c:v>S18_4522</c:v>
                </c:pt>
                <c:pt idx="50">
                  <c:v>S18_4600</c:v>
                </c:pt>
                <c:pt idx="51">
                  <c:v>S18_4668</c:v>
                </c:pt>
                <c:pt idx="52">
                  <c:v>S18_4721</c:v>
                </c:pt>
                <c:pt idx="53">
                  <c:v>S18_4933</c:v>
                </c:pt>
                <c:pt idx="54">
                  <c:v>S24_1046</c:v>
                </c:pt>
                <c:pt idx="55">
                  <c:v>S24_1444</c:v>
                </c:pt>
                <c:pt idx="56">
                  <c:v>S24_1578</c:v>
                </c:pt>
                <c:pt idx="57">
                  <c:v>S24_1628</c:v>
                </c:pt>
                <c:pt idx="58">
                  <c:v>S24_1785</c:v>
                </c:pt>
                <c:pt idx="59">
                  <c:v>S24_1937</c:v>
                </c:pt>
                <c:pt idx="60">
                  <c:v>S24_2000</c:v>
                </c:pt>
                <c:pt idx="61">
                  <c:v>S24_2011</c:v>
                </c:pt>
                <c:pt idx="62">
                  <c:v>S24_2022</c:v>
                </c:pt>
                <c:pt idx="63">
                  <c:v>S24_2300</c:v>
                </c:pt>
                <c:pt idx="64">
                  <c:v>S24_2360</c:v>
                </c:pt>
                <c:pt idx="65">
                  <c:v>S24_2766</c:v>
                </c:pt>
                <c:pt idx="66">
                  <c:v>S24_2840</c:v>
                </c:pt>
                <c:pt idx="67">
                  <c:v>S24_2841</c:v>
                </c:pt>
                <c:pt idx="68">
                  <c:v>S24_2887</c:v>
                </c:pt>
                <c:pt idx="69">
                  <c:v>S24_2972</c:v>
                </c:pt>
                <c:pt idx="70">
                  <c:v>S24_3151</c:v>
                </c:pt>
                <c:pt idx="71">
                  <c:v>S24_3191</c:v>
                </c:pt>
                <c:pt idx="72">
                  <c:v>S24_3371</c:v>
                </c:pt>
                <c:pt idx="73">
                  <c:v>S24_3420</c:v>
                </c:pt>
                <c:pt idx="74">
                  <c:v>S24_3432</c:v>
                </c:pt>
                <c:pt idx="75">
                  <c:v>S24_3816</c:v>
                </c:pt>
                <c:pt idx="76">
                  <c:v>S24_3856</c:v>
                </c:pt>
                <c:pt idx="77">
                  <c:v>S24_3949</c:v>
                </c:pt>
                <c:pt idx="78">
                  <c:v>S24_3969</c:v>
                </c:pt>
                <c:pt idx="79">
                  <c:v>S24_4048</c:v>
                </c:pt>
                <c:pt idx="80">
                  <c:v>S24_4258</c:v>
                </c:pt>
                <c:pt idx="81">
                  <c:v>S24_4278</c:v>
                </c:pt>
                <c:pt idx="82">
                  <c:v>S24_4620</c:v>
                </c:pt>
                <c:pt idx="83">
                  <c:v>S32_1268</c:v>
                </c:pt>
                <c:pt idx="84">
                  <c:v>S32_1374</c:v>
                </c:pt>
                <c:pt idx="85">
                  <c:v>S32_2206</c:v>
                </c:pt>
                <c:pt idx="86">
                  <c:v>S32_2509</c:v>
                </c:pt>
                <c:pt idx="87">
                  <c:v>S32_3207</c:v>
                </c:pt>
                <c:pt idx="88">
                  <c:v>S32_3522</c:v>
                </c:pt>
                <c:pt idx="89">
                  <c:v>S32_4289</c:v>
                </c:pt>
                <c:pt idx="90">
                  <c:v>S32_4485</c:v>
                </c:pt>
                <c:pt idx="91">
                  <c:v>S50_1341</c:v>
                </c:pt>
                <c:pt idx="92">
                  <c:v>S50_1392</c:v>
                </c:pt>
                <c:pt idx="93">
                  <c:v>S50_1514</c:v>
                </c:pt>
                <c:pt idx="94">
                  <c:v>S50_4713</c:v>
                </c:pt>
                <c:pt idx="95">
                  <c:v>S700_1138</c:v>
                </c:pt>
                <c:pt idx="96">
                  <c:v>S700_1691</c:v>
                </c:pt>
                <c:pt idx="97">
                  <c:v>S700_1938</c:v>
                </c:pt>
                <c:pt idx="98">
                  <c:v>S700_2047</c:v>
                </c:pt>
                <c:pt idx="99">
                  <c:v>S700_2466</c:v>
                </c:pt>
                <c:pt idx="100">
                  <c:v>S700_2610</c:v>
                </c:pt>
                <c:pt idx="101">
                  <c:v>S700_2824</c:v>
                </c:pt>
                <c:pt idx="102">
                  <c:v>S700_2834</c:v>
                </c:pt>
                <c:pt idx="103">
                  <c:v>S700_3167</c:v>
                </c:pt>
                <c:pt idx="104">
                  <c:v>S700_3505</c:v>
                </c:pt>
                <c:pt idx="105">
                  <c:v>S700_3962</c:v>
                </c:pt>
                <c:pt idx="106">
                  <c:v>S700_4002</c:v>
                </c:pt>
                <c:pt idx="107">
                  <c:v>S72_1253</c:v>
                </c:pt>
                <c:pt idx="108">
                  <c:v>S72_3212</c:v>
                </c:pt>
              </c:strCache>
            </c:strRef>
          </c:xVal>
          <c:yVal>
            <c:numRef>
              <c:f>'Pivot Tables'!$K$38:$K$147</c:f>
              <c:numCache>
                <c:formatCode>General</c:formatCode>
                <c:ptCount val="110"/>
                <c:pt idx="0">
                  <c:v>97107</c:v>
                </c:pt>
                <c:pt idx="1">
                  <c:v>191073.03</c:v>
                </c:pt>
                <c:pt idx="2">
                  <c:v>106017.46</c:v>
                </c:pt>
                <c:pt idx="3">
                  <c:v>170401.07</c:v>
                </c:pt>
                <c:pt idx="4">
                  <c:v>113093.73</c:v>
                </c:pt>
                <c:pt idx="5">
                  <c:v>127548.16</c:v>
                </c:pt>
                <c:pt idx="6">
                  <c:v>137177.01</c:v>
                </c:pt>
                <c:pt idx="7">
                  <c:v>168585.32</c:v>
                </c:pt>
                <c:pt idx="8">
                  <c:v>136692.72</c:v>
                </c:pt>
                <c:pt idx="9">
                  <c:v>140006.16</c:v>
                </c:pt>
                <c:pt idx="10">
                  <c:v>125449.75</c:v>
                </c:pt>
                <c:pt idx="11">
                  <c:v>96683.75</c:v>
                </c:pt>
                <c:pt idx="12">
                  <c:v>145332.04</c:v>
                </c:pt>
                <c:pt idx="13">
                  <c:v>63293.08</c:v>
                </c:pt>
                <c:pt idx="14">
                  <c:v>115881.94</c:v>
                </c:pt>
                <c:pt idx="15">
                  <c:v>101072.17</c:v>
                </c:pt>
                <c:pt idx="16">
                  <c:v>106086.56</c:v>
                </c:pt>
                <c:pt idx="17">
                  <c:v>129757.49</c:v>
                </c:pt>
                <c:pt idx="18">
                  <c:v>103672.27</c:v>
                </c:pt>
                <c:pt idx="19">
                  <c:v>52045.03</c:v>
                </c:pt>
                <c:pt idx="20">
                  <c:v>106851.15</c:v>
                </c:pt>
                <c:pt idx="21">
                  <c:v>139421.97</c:v>
                </c:pt>
                <c:pt idx="22">
                  <c:v>127310.42</c:v>
                </c:pt>
                <c:pt idx="23">
                  <c:v>77349.119999999995</c:v>
                </c:pt>
                <c:pt idx="24">
                  <c:v>120538.82</c:v>
                </c:pt>
                <c:pt idx="25">
                  <c:v>154623.95000000001</c:v>
                </c:pt>
                <c:pt idx="26">
                  <c:v>52161.65</c:v>
                </c:pt>
                <c:pt idx="27">
                  <c:v>116159.3</c:v>
                </c:pt>
                <c:pt idx="28">
                  <c:v>108715.7</c:v>
                </c:pt>
                <c:pt idx="29">
                  <c:v>65109.15</c:v>
                </c:pt>
                <c:pt idx="30">
                  <c:v>64194.29</c:v>
                </c:pt>
                <c:pt idx="31">
                  <c:v>57992.36</c:v>
                </c:pt>
                <c:pt idx="32">
                  <c:v>125199.3</c:v>
                </c:pt>
                <c:pt idx="33">
                  <c:v>110501.8</c:v>
                </c:pt>
                <c:pt idx="34">
                  <c:v>99607.97</c:v>
                </c:pt>
                <c:pt idx="35">
                  <c:v>57489.33</c:v>
                </c:pt>
                <c:pt idx="36">
                  <c:v>72512.179999999993</c:v>
                </c:pt>
                <c:pt idx="37">
                  <c:v>88195.04</c:v>
                </c:pt>
                <c:pt idx="38">
                  <c:v>106372.37</c:v>
                </c:pt>
                <c:pt idx="39">
                  <c:v>288245.42</c:v>
                </c:pt>
                <c:pt idx="40">
                  <c:v>90457.04</c:v>
                </c:pt>
                <c:pt idx="41">
                  <c:v>67116.75</c:v>
                </c:pt>
                <c:pt idx="42">
                  <c:v>99535.46</c:v>
                </c:pt>
                <c:pt idx="43">
                  <c:v>120467.29</c:v>
                </c:pt>
                <c:pt idx="44">
                  <c:v>128318.05</c:v>
                </c:pt>
                <c:pt idx="45">
                  <c:v>59538.5</c:v>
                </c:pt>
                <c:pt idx="46">
                  <c:v>105998.45</c:v>
                </c:pt>
                <c:pt idx="47">
                  <c:v>133779.35</c:v>
                </c:pt>
                <c:pt idx="48">
                  <c:v>71853.78</c:v>
                </c:pt>
                <c:pt idx="49">
                  <c:v>81787.98</c:v>
                </c:pt>
                <c:pt idx="50">
                  <c:v>123723.08</c:v>
                </c:pt>
                <c:pt idx="51">
                  <c:v>71323.520000000004</c:v>
                </c:pt>
                <c:pt idx="52">
                  <c:v>120467.1</c:v>
                </c:pt>
                <c:pt idx="53">
                  <c:v>54959.5</c:v>
                </c:pt>
                <c:pt idx="54">
                  <c:v>52975.37</c:v>
                </c:pt>
                <c:pt idx="55">
                  <c:v>60731.06</c:v>
                </c:pt>
                <c:pt idx="56">
                  <c:v>99240.03</c:v>
                </c:pt>
                <c:pt idx="57">
                  <c:v>46676.51</c:v>
                </c:pt>
                <c:pt idx="58">
                  <c:v>76854.289999999994</c:v>
                </c:pt>
                <c:pt idx="59">
                  <c:v>47981.09</c:v>
                </c:pt>
                <c:pt idx="60">
                  <c:v>75662.929999999993</c:v>
                </c:pt>
                <c:pt idx="61">
                  <c:v>114032.13</c:v>
                </c:pt>
                <c:pt idx="62">
                  <c:v>44667.16</c:v>
                </c:pt>
                <c:pt idx="63">
                  <c:v>125273.43</c:v>
                </c:pt>
                <c:pt idx="64">
                  <c:v>61069.23</c:v>
                </c:pt>
                <c:pt idx="65">
                  <c:v>77585.61</c:v>
                </c:pt>
                <c:pt idx="66">
                  <c:v>47235.48</c:v>
                </c:pt>
                <c:pt idx="67">
                  <c:v>60528.34</c:v>
                </c:pt>
                <c:pt idx="68">
                  <c:v>85554.22</c:v>
                </c:pt>
                <c:pt idx="69">
                  <c:v>46515.92</c:v>
                </c:pt>
                <c:pt idx="70">
                  <c:v>89276.57</c:v>
                </c:pt>
                <c:pt idx="71">
                  <c:v>62237.32</c:v>
                </c:pt>
                <c:pt idx="72">
                  <c:v>56594.87</c:v>
                </c:pt>
                <c:pt idx="73">
                  <c:v>60805.66</c:v>
                </c:pt>
                <c:pt idx="74">
                  <c:v>85026.92</c:v>
                </c:pt>
                <c:pt idx="75">
                  <c:v>70170.62</c:v>
                </c:pt>
                <c:pt idx="76">
                  <c:v>140626.9</c:v>
                </c:pt>
                <c:pt idx="77">
                  <c:v>73264.11</c:v>
                </c:pt>
                <c:pt idx="78">
                  <c:v>33181.660000000003</c:v>
                </c:pt>
                <c:pt idx="79">
                  <c:v>99789.07</c:v>
                </c:pt>
                <c:pt idx="80">
                  <c:v>94279.039999999994</c:v>
                </c:pt>
                <c:pt idx="81">
                  <c:v>73294.17</c:v>
                </c:pt>
                <c:pt idx="82">
                  <c:v>73649.66</c:v>
                </c:pt>
                <c:pt idx="83">
                  <c:v>90826.41</c:v>
                </c:pt>
                <c:pt idx="84">
                  <c:v>89321.84</c:v>
                </c:pt>
                <c:pt idx="85">
                  <c:v>41353.43</c:v>
                </c:pt>
                <c:pt idx="86">
                  <c:v>61979.5</c:v>
                </c:pt>
                <c:pt idx="87">
                  <c:v>64290.65</c:v>
                </c:pt>
                <c:pt idx="88">
                  <c:v>77278.62</c:v>
                </c:pt>
                <c:pt idx="89">
                  <c:v>61302.82</c:v>
                </c:pt>
                <c:pt idx="90">
                  <c:v>86044.44</c:v>
                </c:pt>
                <c:pt idx="91">
                  <c:v>50217.95</c:v>
                </c:pt>
                <c:pt idx="92">
                  <c:v>108779.13</c:v>
                </c:pt>
                <c:pt idx="93">
                  <c:v>71495.78</c:v>
                </c:pt>
                <c:pt idx="94">
                  <c:v>82633.89</c:v>
                </c:pt>
                <c:pt idx="95">
                  <c:v>64362.17</c:v>
                </c:pt>
                <c:pt idx="96">
                  <c:v>83953.5</c:v>
                </c:pt>
                <c:pt idx="97">
                  <c:v>78828.91</c:v>
                </c:pt>
                <c:pt idx="98">
                  <c:v>80477.75</c:v>
                </c:pt>
                <c:pt idx="99">
                  <c:v>94242.97</c:v>
                </c:pt>
                <c:pt idx="100">
                  <c:v>74111.759999999995</c:v>
                </c:pt>
                <c:pt idx="101">
                  <c:v>102132.92</c:v>
                </c:pt>
                <c:pt idx="102">
                  <c:v>102110.19</c:v>
                </c:pt>
                <c:pt idx="103">
                  <c:v>79302.289999999994</c:v>
                </c:pt>
                <c:pt idx="104">
                  <c:v>88565.41</c:v>
                </c:pt>
                <c:pt idx="105">
                  <c:v>80482.720000000001</c:v>
                </c:pt>
                <c:pt idx="106">
                  <c:v>76175.63</c:v>
                </c:pt>
                <c:pt idx="107">
                  <c:v>51661.82</c:v>
                </c:pt>
                <c:pt idx="108">
                  <c:v>61064.1</c:v>
                </c:pt>
              </c:numCache>
            </c:numRef>
          </c:yVal>
          <c:smooth val="0"/>
          <c:extLst>
            <c:ext xmlns:c16="http://schemas.microsoft.com/office/drawing/2014/chart" uri="{C3380CC4-5D6E-409C-BE32-E72D297353CC}">
              <c16:uniqueId val="{00000001-B83B-4305-960F-790F472FF72C}"/>
            </c:ext>
          </c:extLst>
        </c:ser>
        <c:dLbls>
          <c:showLegendKey val="0"/>
          <c:showVal val="0"/>
          <c:showCatName val="0"/>
          <c:showSerName val="0"/>
          <c:showPercent val="0"/>
          <c:showBubbleSize val="0"/>
        </c:dLbls>
        <c:axId val="20846591"/>
        <c:axId val="20847551"/>
      </c:scatterChart>
      <c:valAx>
        <c:axId val="20846591"/>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47551"/>
        <c:crosses val="autoZero"/>
        <c:crossBetween val="midCat"/>
      </c:valAx>
      <c:valAx>
        <c:axId val="20847551"/>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46591"/>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Quantity</a:t>
            </a:r>
            <a:r>
              <a:rPr lang="en-US" baseline="0"/>
              <a:t> vs Average unit price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5400" cap="rnd">
              <a:noFill/>
              <a:round/>
            </a:ln>
            <a:effectLst/>
          </c:spPr>
          <c:marker>
            <c:symbol val="circle"/>
            <c:size val="5"/>
            <c:spPr>
              <a:solidFill>
                <a:schemeClr val="accent6">
                  <a:tint val="77000"/>
                </a:schemeClr>
              </a:solidFill>
              <a:ln w="9525">
                <a:solidFill>
                  <a:schemeClr val="accent6">
                    <a:tint val="77000"/>
                  </a:schemeClr>
                </a:solidFill>
              </a:ln>
              <a:effectLst/>
            </c:spPr>
          </c:marker>
          <c:xVal>
            <c:strRef>
              <c:f>'Pivot Tables'!$Q$1:$Q$110</c:f>
              <c:strCache>
                <c:ptCount val="110"/>
                <c:pt idx="0">
                  <c:v>Total Quantity</c:v>
                </c:pt>
                <c:pt idx="1">
                  <c:v>944</c:v>
                </c:pt>
                <c:pt idx="2">
                  <c:v>961</c:v>
                </c:pt>
                <c:pt idx="3">
                  <c:v>928</c:v>
                </c:pt>
                <c:pt idx="4">
                  <c:v>921</c:v>
                </c:pt>
                <c:pt idx="5">
                  <c:v>952</c:v>
                </c:pt>
                <c:pt idx="6">
                  <c:v>932</c:v>
                </c:pt>
                <c:pt idx="7">
                  <c:v>838</c:v>
                </c:pt>
                <c:pt idx="8">
                  <c:v>973</c:v>
                </c:pt>
                <c:pt idx="9">
                  <c:v>972</c:v>
                </c:pt>
                <c:pt idx="10">
                  <c:v>964</c:v>
                </c:pt>
                <c:pt idx="11">
                  <c:v>898</c:v>
                </c:pt>
                <c:pt idx="12">
                  <c:v>853</c:v>
                </c:pt>
                <c:pt idx="13">
                  <c:v>921</c:v>
                </c:pt>
                <c:pt idx="14">
                  <c:v>800</c:v>
                </c:pt>
                <c:pt idx="15">
                  <c:v>1024</c:v>
                </c:pt>
                <c:pt idx="16">
                  <c:v>964</c:v>
                </c:pt>
                <c:pt idx="17">
                  <c:v>999</c:v>
                </c:pt>
                <c:pt idx="18">
                  <c:v>947</c:v>
                </c:pt>
                <c:pt idx="19">
                  <c:v>997</c:v>
                </c:pt>
                <c:pt idx="20">
                  <c:v>890</c:v>
                </c:pt>
                <c:pt idx="21">
                  <c:v>914</c:v>
                </c:pt>
                <c:pt idx="22">
                  <c:v>940</c:v>
                </c:pt>
                <c:pt idx="23">
                  <c:v>802</c:v>
                </c:pt>
                <c:pt idx="24">
                  <c:v>951</c:v>
                </c:pt>
                <c:pt idx="25">
                  <c:v>917</c:v>
                </c:pt>
                <c:pt idx="26">
                  <c:v>966</c:v>
                </c:pt>
                <c:pt idx="27">
                  <c:v>743</c:v>
                </c:pt>
                <c:pt idx="28">
                  <c:v>993</c:v>
                </c:pt>
                <c:pt idx="29">
                  <c:v>828</c:v>
                </c:pt>
                <c:pt idx="30">
                  <c:v>998</c:v>
                </c:pt>
                <c:pt idx="31">
                  <c:v>746</c:v>
                </c:pt>
                <c:pt idx="32">
                  <c:v>872</c:v>
                </c:pt>
                <c:pt idx="33">
                  <c:v>789</c:v>
                </c:pt>
                <c:pt idx="34">
                  <c:v>855</c:v>
                </c:pt>
                <c:pt idx="35">
                  <c:v>991</c:v>
                </c:pt>
                <c:pt idx="36">
                  <c:v>932</c:v>
                </c:pt>
                <c:pt idx="37">
                  <c:v>872</c:v>
                </c:pt>
                <c:pt idx="38">
                  <c:v>873</c:v>
                </c:pt>
                <c:pt idx="39">
                  <c:v>822</c:v>
                </c:pt>
                <c:pt idx="40">
                  <c:v>1774</c:v>
                </c:pt>
                <c:pt idx="41">
                  <c:v>860</c:v>
                </c:pt>
                <c:pt idx="42">
                  <c:v>832</c:v>
                </c:pt>
                <c:pt idx="43">
                  <c:v>909</c:v>
                </c:pt>
                <c:pt idx="44">
                  <c:v>860</c:v>
                </c:pt>
                <c:pt idx="45">
                  <c:v>948</c:v>
                </c:pt>
                <c:pt idx="46">
                  <c:v>896</c:v>
                </c:pt>
                <c:pt idx="47">
                  <c:v>997</c:v>
                </c:pt>
                <c:pt idx="48">
                  <c:v>922</c:v>
                </c:pt>
                <c:pt idx="49">
                  <c:v>750</c:v>
                </c:pt>
                <c:pt idx="50">
                  <c:v>910</c:v>
                </c:pt>
                <c:pt idx="51">
                  <c:v>1031</c:v>
                </c:pt>
                <c:pt idx="52">
                  <c:v>951</c:v>
                </c:pt>
                <c:pt idx="53">
                  <c:v>894</c:v>
                </c:pt>
                <c:pt idx="54">
                  <c:v>714</c:v>
                </c:pt>
                <c:pt idx="55">
                  <c:v>724</c:v>
                </c:pt>
                <c:pt idx="56">
                  <c:v>976</c:v>
                </c:pt>
                <c:pt idx="57">
                  <c:v>931</c:v>
                </c:pt>
                <c:pt idx="58">
                  <c:v>883</c:v>
                </c:pt>
                <c:pt idx="59">
                  <c:v>784</c:v>
                </c:pt>
                <c:pt idx="60">
                  <c:v>844</c:v>
                </c:pt>
                <c:pt idx="61">
                  <c:v>929</c:v>
                </c:pt>
                <c:pt idx="62">
                  <c:v>960</c:v>
                </c:pt>
                <c:pt idx="63">
                  <c:v>851</c:v>
                </c:pt>
                <c:pt idx="64">
                  <c:v>996</c:v>
                </c:pt>
                <c:pt idx="65">
                  <c:v>845</c:v>
                </c:pt>
                <c:pt idx="66">
                  <c:v>890</c:v>
                </c:pt>
                <c:pt idx="67">
                  <c:v>983</c:v>
                </c:pt>
                <c:pt idx="68">
                  <c:v>847</c:v>
                </c:pt>
                <c:pt idx="69">
                  <c:v>810</c:v>
                </c:pt>
                <c:pt idx="70">
                  <c:v>912</c:v>
                </c:pt>
                <c:pt idx="71">
                  <c:v>955</c:v>
                </c:pt>
                <c:pt idx="72">
                  <c:v>779</c:v>
                </c:pt>
                <c:pt idx="73">
                  <c:v>920</c:v>
                </c:pt>
                <c:pt idx="74">
                  <c:v>859</c:v>
                </c:pt>
                <c:pt idx="75">
                  <c:v>824</c:v>
                </c:pt>
                <c:pt idx="76">
                  <c:v>870</c:v>
                </c:pt>
                <c:pt idx="77">
                  <c:v>1052</c:v>
                </c:pt>
                <c:pt idx="78">
                  <c:v>1008</c:v>
                </c:pt>
                <c:pt idx="79">
                  <c:v>745</c:v>
                </c:pt>
                <c:pt idx="80">
                  <c:v>844</c:v>
                </c:pt>
                <c:pt idx="81">
                  <c:v>900</c:v>
                </c:pt>
                <c:pt idx="82">
                  <c:v>877</c:v>
                </c:pt>
                <c:pt idx="83">
                  <c:v>833</c:v>
                </c:pt>
                <c:pt idx="84">
                  <c:v>873</c:v>
                </c:pt>
                <c:pt idx="85">
                  <c:v>868</c:v>
                </c:pt>
                <c:pt idx="86">
                  <c:v>836</c:v>
                </c:pt>
                <c:pt idx="87">
                  <c:v>955</c:v>
                </c:pt>
                <c:pt idx="88">
                  <c:v>907</c:v>
                </c:pt>
                <c:pt idx="89">
                  <c:v>957</c:v>
                </c:pt>
                <c:pt idx="90">
                  <c:v>862</c:v>
                </c:pt>
                <c:pt idx="91">
                  <c:v>817</c:v>
                </c:pt>
                <c:pt idx="92">
                  <c:v>999</c:v>
                </c:pt>
                <c:pt idx="93">
                  <c:v>979</c:v>
                </c:pt>
                <c:pt idx="94">
                  <c:v>945</c:v>
                </c:pt>
                <c:pt idx="95">
                  <c:v>912</c:v>
                </c:pt>
                <c:pt idx="96">
                  <c:v>902</c:v>
                </c:pt>
                <c:pt idx="97">
                  <c:v>837</c:v>
                </c:pt>
                <c:pt idx="98">
                  <c:v>839</c:v>
                </c:pt>
                <c:pt idx="99">
                  <c:v>868</c:v>
                </c:pt>
                <c:pt idx="100">
                  <c:v>940</c:v>
                </c:pt>
                <c:pt idx="101">
                  <c:v>990</c:v>
                </c:pt>
                <c:pt idx="102">
                  <c:v>976</c:v>
                </c:pt>
                <c:pt idx="103">
                  <c:v>861</c:v>
                </c:pt>
                <c:pt idx="104">
                  <c:v>938</c:v>
                </c:pt>
                <c:pt idx="105">
                  <c:v>917</c:v>
                </c:pt>
                <c:pt idx="106">
                  <c:v>852</c:v>
                </c:pt>
                <c:pt idx="107">
                  <c:v>1029</c:v>
                </c:pt>
                <c:pt idx="108">
                  <c:v>920</c:v>
                </c:pt>
                <c:pt idx="109">
                  <c:v>927</c:v>
                </c:pt>
              </c:strCache>
            </c:strRef>
          </c:xVal>
          <c:yVal>
            <c:numRef>
              <c:f>'Pivot Tables'!$R$1:$R$110</c:f>
              <c:numCache>
                <c:formatCode>"$"#,##0.00</c:formatCode>
                <c:ptCount val="110"/>
                <c:pt idx="0">
                  <c:v>0</c:v>
                </c:pt>
                <c:pt idx="1">
                  <c:v>102.86758474576271</c:v>
                </c:pt>
                <c:pt idx="2">
                  <c:v>198.82729448491156</c:v>
                </c:pt>
                <c:pt idx="3">
                  <c:v>114.2429525862069</c:v>
                </c:pt>
                <c:pt idx="4">
                  <c:v>185.01744842562434</c:v>
                </c:pt>
                <c:pt idx="5">
                  <c:v>118.79593487394958</c:v>
                </c:pt>
                <c:pt idx="6">
                  <c:v>136.85424892703864</c:v>
                </c:pt>
                <c:pt idx="7">
                  <c:v>163.69571599045346</c:v>
                </c:pt>
                <c:pt idx="8">
                  <c:v>173.2634326824255</c:v>
                </c:pt>
                <c:pt idx="9">
                  <c:v>140.63037037037037</c:v>
                </c:pt>
                <c:pt idx="10">
                  <c:v>145.23460580912862</c:v>
                </c:pt>
                <c:pt idx="11">
                  <c:v>139.69905345211581</c:v>
                </c:pt>
                <c:pt idx="12">
                  <c:v>113.34554513481829</c:v>
                </c:pt>
                <c:pt idx="13">
                  <c:v>157.79808903365907</c:v>
                </c:pt>
                <c:pt idx="14">
                  <c:v>79.116349999999997</c:v>
                </c:pt>
                <c:pt idx="15">
                  <c:v>113.16595703125</c:v>
                </c:pt>
                <c:pt idx="16">
                  <c:v>104.84664937759337</c:v>
                </c:pt>
                <c:pt idx="17">
                  <c:v>106.19275275275275</c:v>
                </c:pt>
                <c:pt idx="18">
                  <c:v>137.01952481520593</c:v>
                </c:pt>
                <c:pt idx="19">
                  <c:v>103.98422266800402</c:v>
                </c:pt>
                <c:pt idx="20">
                  <c:v>58.477561797752806</c:v>
                </c:pt>
                <c:pt idx="21">
                  <c:v>116.90497811816192</c:v>
                </c:pt>
                <c:pt idx="22">
                  <c:v>148.32124468085107</c:v>
                </c:pt>
                <c:pt idx="23">
                  <c:v>158.74117206982544</c:v>
                </c:pt>
                <c:pt idx="24">
                  <c:v>81.334511041009463</c:v>
                </c:pt>
                <c:pt idx="25">
                  <c:v>131.44909487459105</c:v>
                </c:pt>
                <c:pt idx="26">
                  <c:v>160.06620082815735</c:v>
                </c:pt>
                <c:pt idx="27">
                  <c:v>70.204104979811575</c:v>
                </c:pt>
                <c:pt idx="28">
                  <c:v>116.97814702920444</c:v>
                </c:pt>
                <c:pt idx="29">
                  <c:v>131.29915458937197</c:v>
                </c:pt>
                <c:pt idx="30">
                  <c:v>65.239629258517041</c:v>
                </c:pt>
                <c:pt idx="31">
                  <c:v>86.051327077747985</c:v>
                </c:pt>
                <c:pt idx="32">
                  <c:v>66.504999999999995</c:v>
                </c:pt>
                <c:pt idx="33">
                  <c:v>158.68098859315589</c:v>
                </c:pt>
                <c:pt idx="34">
                  <c:v>129.24187134502924</c:v>
                </c:pt>
                <c:pt idx="35">
                  <c:v>100.51258324924319</c:v>
                </c:pt>
                <c:pt idx="36">
                  <c:v>61.683830472103004</c:v>
                </c:pt>
                <c:pt idx="37">
                  <c:v>83.156169724770635</c:v>
                </c:pt>
                <c:pt idx="38">
                  <c:v>101.02524627720503</c:v>
                </c:pt>
                <c:pt idx="39">
                  <c:v>129.40677615571775</c:v>
                </c:pt>
                <c:pt idx="40">
                  <c:v>162.48332581736187</c:v>
                </c:pt>
                <c:pt idx="41">
                  <c:v>105.18260465116278</c:v>
                </c:pt>
                <c:pt idx="42">
                  <c:v>80.66917067307692</c:v>
                </c:pt>
                <c:pt idx="43">
                  <c:v>109.49995599559956</c:v>
                </c:pt>
                <c:pt idx="44">
                  <c:v>140.0782441860465</c:v>
                </c:pt>
                <c:pt idx="45">
                  <c:v>135.35659282700422</c:v>
                </c:pt>
                <c:pt idx="46">
                  <c:v>66.44921875</c:v>
                </c:pt>
                <c:pt idx="47">
                  <c:v>106.31740220661986</c:v>
                </c:pt>
                <c:pt idx="48">
                  <c:v>145.09690889370933</c:v>
                </c:pt>
                <c:pt idx="49">
                  <c:v>95.805040000000005</c:v>
                </c:pt>
                <c:pt idx="50">
                  <c:v>89.876901098901101</c:v>
                </c:pt>
                <c:pt idx="51">
                  <c:v>120.00298739088264</c:v>
                </c:pt>
                <c:pt idx="52">
                  <c:v>74.99844374342797</c:v>
                </c:pt>
                <c:pt idx="53">
                  <c:v>134.7506711409396</c:v>
                </c:pt>
                <c:pt idx="54">
                  <c:v>76.974089635854341</c:v>
                </c:pt>
                <c:pt idx="55">
                  <c:v>73.170400552486186</c:v>
                </c:pt>
                <c:pt idx="56">
                  <c:v>62.224446721311473</c:v>
                </c:pt>
                <c:pt idx="57">
                  <c:v>106.59509129967776</c:v>
                </c:pt>
                <c:pt idx="58">
                  <c:v>52.861279728199321</c:v>
                </c:pt>
                <c:pt idx="59">
                  <c:v>98.028431122448978</c:v>
                </c:pt>
                <c:pt idx="60">
                  <c:v>56.849632701421797</c:v>
                </c:pt>
                <c:pt idx="61">
                  <c:v>81.445565123789009</c:v>
                </c:pt>
                <c:pt idx="62">
                  <c:v>118.78346875000001</c:v>
                </c:pt>
                <c:pt idx="63">
                  <c:v>52.487849588719158</c:v>
                </c:pt>
                <c:pt idx="64">
                  <c:v>125.7765361445783</c:v>
                </c:pt>
                <c:pt idx="65">
                  <c:v>72.271278106508873</c:v>
                </c:pt>
                <c:pt idx="66">
                  <c:v>87.174842696629213</c:v>
                </c:pt>
                <c:pt idx="67">
                  <c:v>48.052370295015265</c:v>
                </c:pt>
                <c:pt idx="68">
                  <c:v>71.46203069657615</c:v>
                </c:pt>
                <c:pt idx="69">
                  <c:v>105.6224938271605</c:v>
                </c:pt>
                <c:pt idx="70">
                  <c:v>51.004298245614031</c:v>
                </c:pt>
                <c:pt idx="71">
                  <c:v>93.48331937172776</c:v>
                </c:pt>
                <c:pt idx="72">
                  <c:v>79.893863928112964</c:v>
                </c:pt>
                <c:pt idx="73">
                  <c:v>61.516163043478265</c:v>
                </c:pt>
                <c:pt idx="74">
                  <c:v>70.786565774156003</c:v>
                </c:pt>
                <c:pt idx="75">
                  <c:v>103.18800970873787</c:v>
                </c:pt>
                <c:pt idx="76">
                  <c:v>80.655885057471252</c:v>
                </c:pt>
                <c:pt idx="77">
                  <c:v>133.67576045627376</c:v>
                </c:pt>
                <c:pt idx="78">
                  <c:v>72.682648809523812</c:v>
                </c:pt>
                <c:pt idx="79">
                  <c:v>44.539140939597317</c:v>
                </c:pt>
                <c:pt idx="80">
                  <c:v>118.23349526066352</c:v>
                </c:pt>
                <c:pt idx="81">
                  <c:v>104.75448888888889</c:v>
                </c:pt>
                <c:pt idx="82">
                  <c:v>83.573740022805012</c:v>
                </c:pt>
                <c:pt idx="83">
                  <c:v>88.414957983193275</c:v>
                </c:pt>
                <c:pt idx="84">
                  <c:v>104.03941580756015</c:v>
                </c:pt>
                <c:pt idx="85">
                  <c:v>102.90534562211981</c:v>
                </c:pt>
                <c:pt idx="86">
                  <c:v>49.465825358851674</c:v>
                </c:pt>
                <c:pt idx="87">
                  <c:v>64.900000000000006</c:v>
                </c:pt>
                <c:pt idx="88">
                  <c:v>70.882745314222717</c:v>
                </c:pt>
                <c:pt idx="89">
                  <c:v>80.75090909090909</c:v>
                </c:pt>
                <c:pt idx="90">
                  <c:v>71.116960556844546</c:v>
                </c:pt>
                <c:pt idx="91">
                  <c:v>105.31755201958384</c:v>
                </c:pt>
                <c:pt idx="92">
                  <c:v>50.268218218218216</c:v>
                </c:pt>
                <c:pt idx="93">
                  <c:v>111.11249233912156</c:v>
                </c:pt>
                <c:pt idx="94">
                  <c:v>75.65691005291005</c:v>
                </c:pt>
                <c:pt idx="95">
                  <c:v>90.607335526315794</c:v>
                </c:pt>
                <c:pt idx="96">
                  <c:v>71.354955654102</c:v>
                </c:pt>
                <c:pt idx="97">
                  <c:v>100.30286738351255</c:v>
                </c:pt>
                <c:pt idx="98">
                  <c:v>93.955792610250299</c:v>
                </c:pt>
                <c:pt idx="99">
                  <c:v>92.716301843317979</c:v>
                </c:pt>
                <c:pt idx="100">
                  <c:v>100.25847872340425</c:v>
                </c:pt>
                <c:pt idx="101">
                  <c:v>74.86036363636363</c:v>
                </c:pt>
                <c:pt idx="102">
                  <c:v>104.64438524590163</c:v>
                </c:pt>
                <c:pt idx="103">
                  <c:v>118.59487804878049</c:v>
                </c:pt>
                <c:pt idx="104">
                  <c:v>84.54401918976545</c:v>
                </c:pt>
                <c:pt idx="105">
                  <c:v>96.581690294438388</c:v>
                </c:pt>
                <c:pt idx="106">
                  <c:v>94.463286384976527</c:v>
                </c:pt>
                <c:pt idx="107">
                  <c:v>74.02879494655005</c:v>
                </c:pt>
                <c:pt idx="108">
                  <c:v>56.15415217391304</c:v>
                </c:pt>
                <c:pt idx="109">
                  <c:v>65.872815533980585</c:v>
                </c:pt>
              </c:numCache>
            </c:numRef>
          </c:yVal>
          <c:smooth val="0"/>
          <c:extLst>
            <c:ext xmlns:c16="http://schemas.microsoft.com/office/drawing/2014/chart" uri="{C3380CC4-5D6E-409C-BE32-E72D297353CC}">
              <c16:uniqueId val="{00000000-880B-4267-9254-FEF5466A608D}"/>
            </c:ext>
          </c:extLst>
        </c:ser>
        <c:ser>
          <c:idx val="1"/>
          <c:order val="1"/>
          <c:tx>
            <c:strRef>
              <c:f>'Pivot Tables'!$R$1</c:f>
              <c:strCache>
                <c:ptCount val="1"/>
                <c:pt idx="0">
                  <c:v>Average Order Value</c:v>
                </c:pt>
              </c:strCache>
            </c:strRef>
          </c:tx>
          <c:spPr>
            <a:ln w="25400" cap="rnd">
              <a:noFill/>
              <a:round/>
            </a:ln>
            <a:effectLst/>
          </c:spPr>
          <c:marker>
            <c:symbol val="circle"/>
            <c:size val="5"/>
            <c:spPr>
              <a:solidFill>
                <a:schemeClr val="accent6">
                  <a:shade val="76000"/>
                </a:schemeClr>
              </a:solidFill>
              <a:ln w="9525">
                <a:solidFill>
                  <a:schemeClr val="accent6">
                    <a:shade val="76000"/>
                  </a:schemeClr>
                </a:solidFill>
              </a:ln>
              <a:effectLst/>
            </c:spPr>
          </c:marker>
          <c:xVal>
            <c:strRef>
              <c:f>'Pivot Tables'!$P$2:$P$110</c:f>
              <c:strCache>
                <c:ptCount val="109"/>
                <c:pt idx="0">
                  <c:v>S10_1678</c:v>
                </c:pt>
                <c:pt idx="1">
                  <c:v>S10_1949</c:v>
                </c:pt>
                <c:pt idx="2">
                  <c:v>S10_2016</c:v>
                </c:pt>
                <c:pt idx="3">
                  <c:v>S10_4698</c:v>
                </c:pt>
                <c:pt idx="4">
                  <c:v>S10_4757</c:v>
                </c:pt>
                <c:pt idx="5">
                  <c:v>S10_4962</c:v>
                </c:pt>
                <c:pt idx="6">
                  <c:v>S12_1099</c:v>
                </c:pt>
                <c:pt idx="7">
                  <c:v>S12_1108</c:v>
                </c:pt>
                <c:pt idx="8">
                  <c:v>S12_1666</c:v>
                </c:pt>
                <c:pt idx="9">
                  <c:v>S12_2823</c:v>
                </c:pt>
                <c:pt idx="10">
                  <c:v>S12_3148</c:v>
                </c:pt>
                <c:pt idx="11">
                  <c:v>S12_3380</c:v>
                </c:pt>
                <c:pt idx="12">
                  <c:v>S12_3891</c:v>
                </c:pt>
                <c:pt idx="13">
                  <c:v>S12_3990</c:v>
                </c:pt>
                <c:pt idx="14">
                  <c:v>S12_4473</c:v>
                </c:pt>
                <c:pt idx="15">
                  <c:v>S12_4675</c:v>
                </c:pt>
                <c:pt idx="16">
                  <c:v>S18_1097</c:v>
                </c:pt>
                <c:pt idx="17">
                  <c:v>S18_1129</c:v>
                </c:pt>
                <c:pt idx="18">
                  <c:v>S18_1342</c:v>
                </c:pt>
                <c:pt idx="19">
                  <c:v>S18_1367</c:v>
                </c:pt>
                <c:pt idx="20">
                  <c:v>S18_1589</c:v>
                </c:pt>
                <c:pt idx="21">
                  <c:v>S18_1662</c:v>
                </c:pt>
                <c:pt idx="22">
                  <c:v>S18_1749</c:v>
                </c:pt>
                <c:pt idx="23">
                  <c:v>S18_1889</c:v>
                </c:pt>
                <c:pt idx="24">
                  <c:v>S18_1984</c:v>
                </c:pt>
                <c:pt idx="25">
                  <c:v>S18_2238</c:v>
                </c:pt>
                <c:pt idx="26">
                  <c:v>S18_2248</c:v>
                </c:pt>
                <c:pt idx="27">
                  <c:v>S18_2319</c:v>
                </c:pt>
                <c:pt idx="28">
                  <c:v>S18_2325</c:v>
                </c:pt>
                <c:pt idx="29">
                  <c:v>S18_2432</c:v>
                </c:pt>
                <c:pt idx="30">
                  <c:v>S18_2581</c:v>
                </c:pt>
                <c:pt idx="31">
                  <c:v>S18_2625</c:v>
                </c:pt>
                <c:pt idx="32">
                  <c:v>S18_2795</c:v>
                </c:pt>
                <c:pt idx="33">
                  <c:v>S18_2870</c:v>
                </c:pt>
                <c:pt idx="34">
                  <c:v>S18_2949</c:v>
                </c:pt>
                <c:pt idx="35">
                  <c:v>S18_2957</c:v>
                </c:pt>
                <c:pt idx="36">
                  <c:v>S18_3029</c:v>
                </c:pt>
                <c:pt idx="37">
                  <c:v>S18_3136</c:v>
                </c:pt>
                <c:pt idx="38">
                  <c:v>S18_3140</c:v>
                </c:pt>
                <c:pt idx="39">
                  <c:v>S18_3232</c:v>
                </c:pt>
                <c:pt idx="40">
                  <c:v>S18_3259</c:v>
                </c:pt>
                <c:pt idx="41">
                  <c:v>S18_3278</c:v>
                </c:pt>
                <c:pt idx="42">
                  <c:v>S18_3320</c:v>
                </c:pt>
                <c:pt idx="43">
                  <c:v>S18_3482</c:v>
                </c:pt>
                <c:pt idx="44">
                  <c:v>S18_3685</c:v>
                </c:pt>
                <c:pt idx="45">
                  <c:v>S18_3782</c:v>
                </c:pt>
                <c:pt idx="46">
                  <c:v>S18_3856</c:v>
                </c:pt>
                <c:pt idx="47">
                  <c:v>S18_4027</c:v>
                </c:pt>
                <c:pt idx="48">
                  <c:v>S18_4409</c:v>
                </c:pt>
                <c:pt idx="49">
                  <c:v>S18_4522</c:v>
                </c:pt>
                <c:pt idx="50">
                  <c:v>S18_4600</c:v>
                </c:pt>
                <c:pt idx="51">
                  <c:v>S18_4668</c:v>
                </c:pt>
                <c:pt idx="52">
                  <c:v>S18_4721</c:v>
                </c:pt>
                <c:pt idx="53">
                  <c:v>S18_4933</c:v>
                </c:pt>
                <c:pt idx="54">
                  <c:v>S24_1046</c:v>
                </c:pt>
                <c:pt idx="55">
                  <c:v>S24_1444</c:v>
                </c:pt>
                <c:pt idx="56">
                  <c:v>S24_1578</c:v>
                </c:pt>
                <c:pt idx="57">
                  <c:v>S24_1628</c:v>
                </c:pt>
                <c:pt idx="58">
                  <c:v>S24_1785</c:v>
                </c:pt>
                <c:pt idx="59">
                  <c:v>S24_1937</c:v>
                </c:pt>
                <c:pt idx="60">
                  <c:v>S24_2000</c:v>
                </c:pt>
                <c:pt idx="61">
                  <c:v>S24_2011</c:v>
                </c:pt>
                <c:pt idx="62">
                  <c:v>S24_2022</c:v>
                </c:pt>
                <c:pt idx="63">
                  <c:v>S24_2300</c:v>
                </c:pt>
                <c:pt idx="64">
                  <c:v>S24_2360</c:v>
                </c:pt>
                <c:pt idx="65">
                  <c:v>S24_2766</c:v>
                </c:pt>
                <c:pt idx="66">
                  <c:v>S24_2840</c:v>
                </c:pt>
                <c:pt idx="67">
                  <c:v>S24_2841</c:v>
                </c:pt>
                <c:pt idx="68">
                  <c:v>S24_2887</c:v>
                </c:pt>
                <c:pt idx="69">
                  <c:v>S24_2972</c:v>
                </c:pt>
                <c:pt idx="70">
                  <c:v>S24_3151</c:v>
                </c:pt>
                <c:pt idx="71">
                  <c:v>S24_3191</c:v>
                </c:pt>
                <c:pt idx="72">
                  <c:v>S24_3371</c:v>
                </c:pt>
                <c:pt idx="73">
                  <c:v>S24_3420</c:v>
                </c:pt>
                <c:pt idx="74">
                  <c:v>S24_3432</c:v>
                </c:pt>
                <c:pt idx="75">
                  <c:v>S24_3816</c:v>
                </c:pt>
                <c:pt idx="76">
                  <c:v>S24_3856</c:v>
                </c:pt>
                <c:pt idx="77">
                  <c:v>S24_3949</c:v>
                </c:pt>
                <c:pt idx="78">
                  <c:v>S24_3969</c:v>
                </c:pt>
                <c:pt idx="79">
                  <c:v>S24_4048</c:v>
                </c:pt>
                <c:pt idx="80">
                  <c:v>S24_4258</c:v>
                </c:pt>
                <c:pt idx="81">
                  <c:v>S24_4278</c:v>
                </c:pt>
                <c:pt idx="82">
                  <c:v>S24_4620</c:v>
                </c:pt>
                <c:pt idx="83">
                  <c:v>S32_1268</c:v>
                </c:pt>
                <c:pt idx="84">
                  <c:v>S32_1374</c:v>
                </c:pt>
                <c:pt idx="85">
                  <c:v>S32_2206</c:v>
                </c:pt>
                <c:pt idx="86">
                  <c:v>S32_2509</c:v>
                </c:pt>
                <c:pt idx="87">
                  <c:v>S32_3207</c:v>
                </c:pt>
                <c:pt idx="88">
                  <c:v>S32_3522</c:v>
                </c:pt>
                <c:pt idx="89">
                  <c:v>S32_4289</c:v>
                </c:pt>
                <c:pt idx="90">
                  <c:v>S32_4485</c:v>
                </c:pt>
                <c:pt idx="91">
                  <c:v>S50_1341</c:v>
                </c:pt>
                <c:pt idx="92">
                  <c:v>S50_1392</c:v>
                </c:pt>
                <c:pt idx="93">
                  <c:v>S50_1514</c:v>
                </c:pt>
                <c:pt idx="94">
                  <c:v>S50_4713</c:v>
                </c:pt>
                <c:pt idx="95">
                  <c:v>S700_1138</c:v>
                </c:pt>
                <c:pt idx="96">
                  <c:v>S700_1691</c:v>
                </c:pt>
                <c:pt idx="97">
                  <c:v>S700_1938</c:v>
                </c:pt>
                <c:pt idx="98">
                  <c:v>S700_2047</c:v>
                </c:pt>
                <c:pt idx="99">
                  <c:v>S700_2466</c:v>
                </c:pt>
                <c:pt idx="100">
                  <c:v>S700_2610</c:v>
                </c:pt>
                <c:pt idx="101">
                  <c:v>S700_2824</c:v>
                </c:pt>
                <c:pt idx="102">
                  <c:v>S700_2834</c:v>
                </c:pt>
                <c:pt idx="103">
                  <c:v>S700_3167</c:v>
                </c:pt>
                <c:pt idx="104">
                  <c:v>S700_3505</c:v>
                </c:pt>
                <c:pt idx="105">
                  <c:v>S700_3962</c:v>
                </c:pt>
                <c:pt idx="106">
                  <c:v>S700_4002</c:v>
                </c:pt>
                <c:pt idx="107">
                  <c:v>S72_1253</c:v>
                </c:pt>
                <c:pt idx="108">
                  <c:v>S72_3212</c:v>
                </c:pt>
              </c:strCache>
            </c:strRef>
          </c:xVal>
          <c:yVal>
            <c:numRef>
              <c:f>'Pivot Tables'!$R$2:$R$110</c:f>
              <c:numCache>
                <c:formatCode>"$"#,##0.00</c:formatCode>
                <c:ptCount val="109"/>
                <c:pt idx="0">
                  <c:v>102.86758474576271</c:v>
                </c:pt>
                <c:pt idx="1">
                  <c:v>198.82729448491156</c:v>
                </c:pt>
                <c:pt idx="2">
                  <c:v>114.2429525862069</c:v>
                </c:pt>
                <c:pt idx="3">
                  <c:v>185.01744842562434</c:v>
                </c:pt>
                <c:pt idx="4">
                  <c:v>118.79593487394958</c:v>
                </c:pt>
                <c:pt idx="5">
                  <c:v>136.85424892703864</c:v>
                </c:pt>
                <c:pt idx="6">
                  <c:v>163.69571599045346</c:v>
                </c:pt>
                <c:pt idx="7">
                  <c:v>173.2634326824255</c:v>
                </c:pt>
                <c:pt idx="8">
                  <c:v>140.63037037037037</c:v>
                </c:pt>
                <c:pt idx="9">
                  <c:v>145.23460580912862</c:v>
                </c:pt>
                <c:pt idx="10">
                  <c:v>139.69905345211581</c:v>
                </c:pt>
                <c:pt idx="11">
                  <c:v>113.34554513481829</c:v>
                </c:pt>
                <c:pt idx="12">
                  <c:v>157.79808903365907</c:v>
                </c:pt>
                <c:pt idx="13">
                  <c:v>79.116349999999997</c:v>
                </c:pt>
                <c:pt idx="14">
                  <c:v>113.16595703125</c:v>
                </c:pt>
                <c:pt idx="15">
                  <c:v>104.84664937759337</c:v>
                </c:pt>
                <c:pt idx="16">
                  <c:v>106.19275275275275</c:v>
                </c:pt>
                <c:pt idx="17">
                  <c:v>137.01952481520593</c:v>
                </c:pt>
                <c:pt idx="18">
                  <c:v>103.98422266800402</c:v>
                </c:pt>
                <c:pt idx="19">
                  <c:v>58.477561797752806</c:v>
                </c:pt>
                <c:pt idx="20">
                  <c:v>116.90497811816192</c:v>
                </c:pt>
                <c:pt idx="21">
                  <c:v>148.32124468085107</c:v>
                </c:pt>
                <c:pt idx="22">
                  <c:v>158.74117206982544</c:v>
                </c:pt>
                <c:pt idx="23">
                  <c:v>81.334511041009463</c:v>
                </c:pt>
                <c:pt idx="24">
                  <c:v>131.44909487459105</c:v>
                </c:pt>
                <c:pt idx="25">
                  <c:v>160.06620082815735</c:v>
                </c:pt>
                <c:pt idx="26">
                  <c:v>70.204104979811575</c:v>
                </c:pt>
                <c:pt idx="27">
                  <c:v>116.97814702920444</c:v>
                </c:pt>
                <c:pt idx="28">
                  <c:v>131.29915458937197</c:v>
                </c:pt>
                <c:pt idx="29">
                  <c:v>65.239629258517041</c:v>
                </c:pt>
                <c:pt idx="30">
                  <c:v>86.051327077747985</c:v>
                </c:pt>
                <c:pt idx="31">
                  <c:v>66.504999999999995</c:v>
                </c:pt>
                <c:pt idx="32">
                  <c:v>158.68098859315589</c:v>
                </c:pt>
                <c:pt idx="33">
                  <c:v>129.24187134502924</c:v>
                </c:pt>
                <c:pt idx="34">
                  <c:v>100.51258324924319</c:v>
                </c:pt>
                <c:pt idx="35">
                  <c:v>61.683830472103004</c:v>
                </c:pt>
                <c:pt idx="36">
                  <c:v>83.156169724770635</c:v>
                </c:pt>
                <c:pt idx="37">
                  <c:v>101.02524627720503</c:v>
                </c:pt>
                <c:pt idx="38">
                  <c:v>129.40677615571775</c:v>
                </c:pt>
                <c:pt idx="39">
                  <c:v>162.48332581736187</c:v>
                </c:pt>
                <c:pt idx="40">
                  <c:v>105.18260465116278</c:v>
                </c:pt>
                <c:pt idx="41">
                  <c:v>80.66917067307692</c:v>
                </c:pt>
                <c:pt idx="42">
                  <c:v>109.49995599559956</c:v>
                </c:pt>
                <c:pt idx="43">
                  <c:v>140.0782441860465</c:v>
                </c:pt>
                <c:pt idx="44">
                  <c:v>135.35659282700422</c:v>
                </c:pt>
                <c:pt idx="45">
                  <c:v>66.44921875</c:v>
                </c:pt>
                <c:pt idx="46">
                  <c:v>106.31740220661986</c:v>
                </c:pt>
                <c:pt idx="47">
                  <c:v>145.09690889370933</c:v>
                </c:pt>
                <c:pt idx="48">
                  <c:v>95.805040000000005</c:v>
                </c:pt>
                <c:pt idx="49">
                  <c:v>89.876901098901101</c:v>
                </c:pt>
                <c:pt idx="50">
                  <c:v>120.00298739088264</c:v>
                </c:pt>
                <c:pt idx="51">
                  <c:v>74.99844374342797</c:v>
                </c:pt>
                <c:pt idx="52">
                  <c:v>134.7506711409396</c:v>
                </c:pt>
                <c:pt idx="53">
                  <c:v>76.974089635854341</c:v>
                </c:pt>
                <c:pt idx="54">
                  <c:v>73.170400552486186</c:v>
                </c:pt>
                <c:pt idx="55">
                  <c:v>62.224446721311473</c:v>
                </c:pt>
                <c:pt idx="56">
                  <c:v>106.59509129967776</c:v>
                </c:pt>
                <c:pt idx="57">
                  <c:v>52.861279728199321</c:v>
                </c:pt>
                <c:pt idx="58">
                  <c:v>98.028431122448978</c:v>
                </c:pt>
                <c:pt idx="59">
                  <c:v>56.849632701421797</c:v>
                </c:pt>
                <c:pt idx="60">
                  <c:v>81.445565123789009</c:v>
                </c:pt>
                <c:pt idx="61">
                  <c:v>118.78346875000001</c:v>
                </c:pt>
                <c:pt idx="62">
                  <c:v>52.487849588719158</c:v>
                </c:pt>
                <c:pt idx="63">
                  <c:v>125.7765361445783</c:v>
                </c:pt>
                <c:pt idx="64">
                  <c:v>72.271278106508873</c:v>
                </c:pt>
                <c:pt idx="65">
                  <c:v>87.174842696629213</c:v>
                </c:pt>
                <c:pt idx="66">
                  <c:v>48.052370295015265</c:v>
                </c:pt>
                <c:pt idx="67">
                  <c:v>71.46203069657615</c:v>
                </c:pt>
                <c:pt idx="68">
                  <c:v>105.6224938271605</c:v>
                </c:pt>
                <c:pt idx="69">
                  <c:v>51.004298245614031</c:v>
                </c:pt>
                <c:pt idx="70">
                  <c:v>93.48331937172776</c:v>
                </c:pt>
                <c:pt idx="71">
                  <c:v>79.893863928112964</c:v>
                </c:pt>
                <c:pt idx="72">
                  <c:v>61.516163043478265</c:v>
                </c:pt>
                <c:pt idx="73">
                  <c:v>70.786565774156003</c:v>
                </c:pt>
                <c:pt idx="74">
                  <c:v>103.18800970873787</c:v>
                </c:pt>
                <c:pt idx="75">
                  <c:v>80.655885057471252</c:v>
                </c:pt>
                <c:pt idx="76">
                  <c:v>133.67576045627376</c:v>
                </c:pt>
                <c:pt idx="77">
                  <c:v>72.682648809523812</c:v>
                </c:pt>
                <c:pt idx="78">
                  <c:v>44.539140939597317</c:v>
                </c:pt>
                <c:pt idx="79">
                  <c:v>118.23349526066352</c:v>
                </c:pt>
                <c:pt idx="80">
                  <c:v>104.75448888888889</c:v>
                </c:pt>
                <c:pt idx="81">
                  <c:v>83.573740022805012</c:v>
                </c:pt>
                <c:pt idx="82">
                  <c:v>88.414957983193275</c:v>
                </c:pt>
                <c:pt idx="83">
                  <c:v>104.03941580756015</c:v>
                </c:pt>
                <c:pt idx="84">
                  <c:v>102.90534562211981</c:v>
                </c:pt>
                <c:pt idx="85">
                  <c:v>49.465825358851674</c:v>
                </c:pt>
                <c:pt idx="86">
                  <c:v>64.900000000000006</c:v>
                </c:pt>
                <c:pt idx="87">
                  <c:v>70.882745314222717</c:v>
                </c:pt>
                <c:pt idx="88">
                  <c:v>80.75090909090909</c:v>
                </c:pt>
                <c:pt idx="89">
                  <c:v>71.116960556844546</c:v>
                </c:pt>
                <c:pt idx="90">
                  <c:v>105.31755201958384</c:v>
                </c:pt>
                <c:pt idx="91">
                  <c:v>50.268218218218216</c:v>
                </c:pt>
                <c:pt idx="92">
                  <c:v>111.11249233912156</c:v>
                </c:pt>
                <c:pt idx="93">
                  <c:v>75.65691005291005</c:v>
                </c:pt>
                <c:pt idx="94">
                  <c:v>90.607335526315794</c:v>
                </c:pt>
                <c:pt idx="95">
                  <c:v>71.354955654102</c:v>
                </c:pt>
                <c:pt idx="96">
                  <c:v>100.30286738351255</c:v>
                </c:pt>
                <c:pt idx="97">
                  <c:v>93.955792610250299</c:v>
                </c:pt>
                <c:pt idx="98">
                  <c:v>92.716301843317979</c:v>
                </c:pt>
                <c:pt idx="99">
                  <c:v>100.25847872340425</c:v>
                </c:pt>
                <c:pt idx="100">
                  <c:v>74.86036363636363</c:v>
                </c:pt>
                <c:pt idx="101">
                  <c:v>104.64438524590163</c:v>
                </c:pt>
                <c:pt idx="102">
                  <c:v>118.59487804878049</c:v>
                </c:pt>
                <c:pt idx="103">
                  <c:v>84.54401918976545</c:v>
                </c:pt>
                <c:pt idx="104">
                  <c:v>96.581690294438388</c:v>
                </c:pt>
                <c:pt idx="105">
                  <c:v>94.463286384976527</c:v>
                </c:pt>
                <c:pt idx="106">
                  <c:v>74.02879494655005</c:v>
                </c:pt>
                <c:pt idx="107">
                  <c:v>56.15415217391304</c:v>
                </c:pt>
                <c:pt idx="108">
                  <c:v>65.872815533980585</c:v>
                </c:pt>
              </c:numCache>
            </c:numRef>
          </c:yVal>
          <c:smooth val="0"/>
          <c:extLst>
            <c:ext xmlns:c16="http://schemas.microsoft.com/office/drawing/2014/chart" uri="{C3380CC4-5D6E-409C-BE32-E72D297353CC}">
              <c16:uniqueId val="{00000001-880B-4267-9254-FEF5466A608D}"/>
            </c:ext>
          </c:extLst>
        </c:ser>
        <c:dLbls>
          <c:showLegendKey val="0"/>
          <c:showVal val="0"/>
          <c:showCatName val="0"/>
          <c:showSerName val="0"/>
          <c:showPercent val="0"/>
          <c:showBubbleSize val="0"/>
        </c:dLbls>
        <c:axId val="1533702335"/>
        <c:axId val="1533721535"/>
      </c:scatterChart>
      <c:valAx>
        <c:axId val="1533702335"/>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3721535"/>
        <c:crosses val="autoZero"/>
        <c:crossBetween val="midCat"/>
      </c:valAx>
      <c:valAx>
        <c:axId val="1533721535"/>
        <c:scaling>
          <c:orientation val="minMax"/>
        </c:scaling>
        <c:delete val="0"/>
        <c:axPos val="l"/>
        <c:majorGridlines>
          <c:spPr>
            <a:ln w="9525" cap="flat" cmpd="sng" algn="ctr">
              <a:noFill/>
              <a:round/>
            </a:ln>
            <a:effectLst/>
          </c:spPr>
        </c:majorGridlines>
        <c:numFmt formatCode="&quot;$&quot;#,##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3702335"/>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[Sales Analysis (Excel).xlsx]Pivot Tables!PivotTable4</c:name>
    <c:fmtId val="7"/>
  </c:pivotSource>
  <c:chart>
    <c:title>
      <c:tx>
        <c:rich>
          <a:bodyPr rot="0" spcFirstLastPara="1" vertOverflow="ellipsis" vert="horz" wrap="square" anchor="ctr" anchorCtr="1"/>
          <a:lstStyle/>
          <a:p>
            <a:pPr>
              <a:defRPr sz="1400" b="0" i="0" u="none" strike="noStrike" kern="1200" cap="small" spc="0" baseline="0">
                <a:gradFill>
                  <a:gsLst>
                    <a:gs pos="0">
                      <a:schemeClr val="dk1">
                        <a:lumMod val="50000"/>
                        <a:lumOff val="50000"/>
                      </a:schemeClr>
                    </a:gs>
                    <a:gs pos="100000">
                      <a:schemeClr val="dk1">
                        <a:lumMod val="85000"/>
                        <a:lumOff val="15000"/>
                      </a:schemeClr>
                    </a:gs>
                  </a:gsLst>
                  <a:lin ang="5400000" scaled="0"/>
                </a:gradFill>
                <a:latin typeface="+mn-lt"/>
                <a:ea typeface="+mn-ea"/>
                <a:cs typeface="+mn-cs"/>
              </a:defRPr>
            </a:pPr>
            <a:r>
              <a:rPr lang="en-US" sz="1400" cap="none" baseline="0">
                <a:solidFill>
                  <a:schemeClr val="tx1"/>
                </a:solidFill>
              </a:rPr>
              <a:t>Sales by year</a:t>
            </a:r>
          </a:p>
        </c:rich>
      </c:tx>
      <c:overlay val="0"/>
      <c:spPr>
        <a:noFill/>
        <a:ln>
          <a:noFill/>
        </a:ln>
        <a:effectLst/>
      </c:spPr>
      <c:txPr>
        <a:bodyPr rot="0" spcFirstLastPara="1" vertOverflow="ellipsis" vert="horz" wrap="square" anchor="ctr" anchorCtr="1"/>
        <a:lstStyle/>
        <a:p>
          <a:pPr>
            <a:defRPr sz="1400" b="0" i="0" u="none" strike="noStrike" kern="1200" cap="small" spc="0" baseline="0">
              <a:gradFill>
                <a:gsLst>
                  <a:gs pos="0">
                    <a:schemeClr val="dk1">
                      <a:lumMod val="50000"/>
                      <a:lumOff val="50000"/>
                    </a:schemeClr>
                  </a:gs>
                  <a:gs pos="100000">
                    <a:schemeClr val="dk1">
                      <a:lumMod val="85000"/>
                      <a:lumOff val="15000"/>
                    </a:schemeClr>
                  </a:gs>
                </a:gsLst>
                <a:lin ang="5400000" scaled="0"/>
              </a:gra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solidFill>
              <a:sysClr val="window" lastClr="FFFFFF"/>
            </a:solidFill>
            <a:ln w="9575">
              <a:solidFill>
                <a:sysClr val="window" lastClr="FFFFFF">
                  <a:lumMod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6">
              <a:tint val="65000"/>
            </a:schemeClr>
          </a:solidFill>
          <a:ln>
            <a:noFill/>
          </a:ln>
          <a:effectLst/>
        </c:spPr>
        <c:dLbl>
          <c:idx val="0"/>
          <c:spPr>
            <a:solidFill>
              <a:sysClr val="window" lastClr="FFFFFF"/>
            </a:solidFill>
            <a:ln w="9575">
              <a:solidFill>
                <a:sysClr val="window" lastClr="FFFFFF">
                  <a:lumMod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1018957038114847"/>
                  <c:h val="0.15674612045022923"/>
                </c:manualLayout>
              </c15:layout>
            </c:ext>
          </c:extLst>
        </c:dLbl>
      </c:pivotFmt>
      <c:pivotFmt>
        <c:idx val="7"/>
        <c:spPr>
          <a:solidFill>
            <a:schemeClr val="accent6"/>
          </a:solidFill>
          <a:ln>
            <a:noFill/>
          </a:ln>
          <a:effectLst/>
        </c:spPr>
        <c:dLbl>
          <c:idx val="0"/>
          <c:layout>
            <c:manualLayout>
              <c:x val="6.7497023753283328E-2"/>
              <c:y val="0"/>
            </c:manualLayout>
          </c:layout>
          <c:spPr>
            <a:solidFill>
              <a:sysClr val="window" lastClr="FFFFFF"/>
            </a:solidFill>
            <a:ln w="9575" cap="flat" cmpd="sng" algn="ctr">
              <a:solidFill>
                <a:sysClr val="window" lastClr="FFFFFF">
                  <a:lumMod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87488"/>
                    <a:gd name="adj2" fmla="val 4132"/>
                  </a:avLst>
                </a:prstGeom>
                <a:noFill/>
                <a:ln>
                  <a:noFill/>
                </a:ln>
              </c15:spPr>
              <c15:layout>
                <c:manualLayout>
                  <c:w val="0.298940066422268"/>
                  <c:h val="0.1411905635337326"/>
                </c:manualLayout>
              </c15:layout>
            </c:ext>
          </c:extLst>
        </c:dLbl>
      </c:pivotFmt>
      <c:pivotFmt>
        <c:idx val="8"/>
        <c:spPr>
          <a:solidFill>
            <a:schemeClr val="accent6">
              <a:shade val="65000"/>
            </a:schemeClr>
          </a:solidFill>
          <a:ln>
            <a:noFill/>
          </a:ln>
          <a:effectLst/>
        </c:spPr>
        <c:dLbl>
          <c:idx val="0"/>
          <c:spPr>
            <a:solidFill>
              <a:sysClr val="window" lastClr="FFFFFF"/>
            </a:solidFill>
            <a:ln w="9575" cap="flat" cmpd="sng" algn="ctr">
              <a:solidFill>
                <a:sysClr val="window" lastClr="FFFFFF">
                  <a:lumMod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2067"/>
                    <a:gd name="adj2" fmla="val 61973"/>
                  </a:avLst>
                </a:prstGeom>
                <a:noFill/>
                <a:ln>
                  <a:noFill/>
                </a:ln>
              </c15:spPr>
              <c15:layout>
                <c:manualLayout>
                  <c:w val="0.34393808225779016"/>
                  <c:h val="0.13341278507548426"/>
                </c:manualLayout>
              </c15:layout>
            </c:ext>
          </c:extLst>
        </c:dLbl>
      </c:pivotFmt>
    </c:pivotFmts>
    <c:plotArea>
      <c:layout/>
      <c:doughnutChart>
        <c:varyColors val="1"/>
        <c:ser>
          <c:idx val="0"/>
          <c:order val="0"/>
          <c:tx>
            <c:strRef>
              <c:f>'Pivot Tables'!$B$12</c:f>
              <c:strCache>
                <c:ptCount val="1"/>
                <c:pt idx="0">
                  <c:v>Total</c:v>
                </c:pt>
              </c:strCache>
            </c:strRef>
          </c:tx>
          <c:dPt>
            <c:idx val="0"/>
            <c:bubble3D val="0"/>
            <c:spPr>
              <a:solidFill>
                <a:schemeClr val="accent6">
                  <a:tint val="65000"/>
                </a:schemeClr>
              </a:solidFill>
              <a:ln>
                <a:noFill/>
              </a:ln>
              <a:effectLst/>
            </c:spPr>
            <c:extLst>
              <c:ext xmlns:c16="http://schemas.microsoft.com/office/drawing/2014/chart" uri="{C3380CC4-5D6E-409C-BE32-E72D297353CC}">
                <c16:uniqueId val="{00000007-9BEA-4545-A5CC-BCA79366A3DA}"/>
              </c:ext>
            </c:extLst>
          </c:dPt>
          <c:dPt>
            <c:idx val="1"/>
            <c:bubble3D val="0"/>
            <c:spPr>
              <a:solidFill>
                <a:schemeClr val="accent6"/>
              </a:solidFill>
              <a:ln>
                <a:noFill/>
              </a:ln>
              <a:effectLst/>
            </c:spPr>
            <c:extLst>
              <c:ext xmlns:c16="http://schemas.microsoft.com/office/drawing/2014/chart" uri="{C3380CC4-5D6E-409C-BE32-E72D297353CC}">
                <c16:uniqueId val="{00000008-9BEA-4545-A5CC-BCA79366A3DA}"/>
              </c:ext>
            </c:extLst>
          </c:dPt>
          <c:dPt>
            <c:idx val="2"/>
            <c:bubble3D val="0"/>
            <c:spPr>
              <a:solidFill>
                <a:schemeClr val="accent6">
                  <a:shade val="65000"/>
                </a:schemeClr>
              </a:solidFill>
              <a:ln>
                <a:noFill/>
              </a:ln>
              <a:effectLst/>
            </c:spPr>
            <c:extLst>
              <c:ext xmlns:c16="http://schemas.microsoft.com/office/drawing/2014/chart" uri="{C3380CC4-5D6E-409C-BE32-E72D297353CC}">
                <c16:uniqueId val="{00000009-9BEA-4545-A5CC-BCA79366A3DA}"/>
              </c:ext>
            </c:extLst>
          </c:dPt>
          <c:dLbls>
            <c:dLbl>
              <c:idx val="0"/>
              <c:spPr>
                <a:solidFill>
                  <a:sysClr val="window" lastClr="FFFFFF"/>
                </a:solidFill>
                <a:ln w="9575">
                  <a:solidFill>
                    <a:sysClr val="window" lastClr="FFFFFF">
                      <a:lumMod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1018957038114847"/>
                      <c:h val="0.15674612045022923"/>
                    </c:manualLayout>
                  </c15:layout>
                </c:ext>
                <c:ext xmlns:c16="http://schemas.microsoft.com/office/drawing/2014/chart" uri="{C3380CC4-5D6E-409C-BE32-E72D297353CC}">
                  <c16:uniqueId val="{00000007-9BEA-4545-A5CC-BCA79366A3DA}"/>
                </c:ext>
              </c:extLst>
            </c:dLbl>
            <c:dLbl>
              <c:idx val="1"/>
              <c:layout>
                <c:manualLayout>
                  <c:x val="6.7497023753283328E-2"/>
                  <c:y val="0"/>
                </c:manualLayout>
              </c:layout>
              <c:spPr>
                <a:solidFill>
                  <a:sysClr val="window" lastClr="FFFFFF"/>
                </a:solidFill>
                <a:ln w="9575" cap="flat" cmpd="sng" algn="ctr">
                  <a:solidFill>
                    <a:sysClr val="window" lastClr="FFFFFF">
                      <a:lumMod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87488"/>
                        <a:gd name="adj2" fmla="val 4132"/>
                      </a:avLst>
                    </a:prstGeom>
                    <a:noFill/>
                    <a:ln>
                      <a:noFill/>
                    </a:ln>
                  </c15:spPr>
                  <c15:layout>
                    <c:manualLayout>
                      <c:w val="0.298940066422268"/>
                      <c:h val="0.1411905635337326"/>
                    </c:manualLayout>
                  </c15:layout>
                </c:ext>
                <c:ext xmlns:c16="http://schemas.microsoft.com/office/drawing/2014/chart" uri="{C3380CC4-5D6E-409C-BE32-E72D297353CC}">
                  <c16:uniqueId val="{00000008-9BEA-4545-A5CC-BCA79366A3DA}"/>
                </c:ext>
              </c:extLst>
            </c:dLbl>
            <c:dLbl>
              <c:idx val="2"/>
              <c:spPr>
                <a:solidFill>
                  <a:sysClr val="window" lastClr="FFFFFF"/>
                </a:solidFill>
                <a:ln w="9575" cap="flat" cmpd="sng" algn="ctr">
                  <a:solidFill>
                    <a:sysClr val="window" lastClr="FFFFFF">
                      <a:lumMod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2067"/>
                        <a:gd name="adj2" fmla="val 61973"/>
                      </a:avLst>
                    </a:prstGeom>
                    <a:noFill/>
                    <a:ln>
                      <a:noFill/>
                    </a:ln>
                  </c15:spPr>
                  <c15:layout>
                    <c:manualLayout>
                      <c:w val="0.34393808225779016"/>
                      <c:h val="0.13341278507548426"/>
                    </c:manualLayout>
                  </c15:layout>
                </c:ext>
                <c:ext xmlns:c16="http://schemas.microsoft.com/office/drawing/2014/chart" uri="{C3380CC4-5D6E-409C-BE32-E72D297353CC}">
                  <c16:uniqueId val="{00000009-9BEA-4545-A5CC-BCA79366A3DA}"/>
                </c:ext>
              </c:extLst>
            </c:dLbl>
            <c:spPr>
              <a:solidFill>
                <a:sysClr val="window" lastClr="FFFFFF"/>
              </a:solidFill>
              <a:ln w="9575">
                <a:solidFill>
                  <a:sysClr val="window" lastClr="FFFFFF">
                    <a:lumMod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showLeaderLines val="1"/>
            <c:leaderLines>
              <c:spPr>
                <a:ln w="9525">
                  <a:solidFill>
                    <a:schemeClr val="dk1">
                      <a:lumMod val="35000"/>
                      <a:lumOff val="65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Tables'!$A$13:$A$16</c:f>
              <c:strCache>
                <c:ptCount val="3"/>
                <c:pt idx="0">
                  <c:v>2003</c:v>
                </c:pt>
                <c:pt idx="1">
                  <c:v>2004</c:v>
                </c:pt>
                <c:pt idx="2">
                  <c:v>2005</c:v>
                </c:pt>
              </c:strCache>
            </c:strRef>
          </c:cat>
          <c:val>
            <c:numRef>
              <c:f>'Pivot Tables'!$B$13:$B$16</c:f>
              <c:numCache>
                <c:formatCode>\$#,##0.00;\(\$#,##0.00\);\$#,##0.00</c:formatCode>
                <c:ptCount val="3"/>
                <c:pt idx="0">
                  <c:v>3516979.54</c:v>
                </c:pt>
                <c:pt idx="1">
                  <c:v>4724162.5999999996</c:v>
                </c:pt>
                <c:pt idx="2">
                  <c:v>1791486.71</c:v>
                </c:pt>
              </c:numCache>
            </c:numRef>
          </c:val>
          <c:extLst>
            <c:ext xmlns:c16="http://schemas.microsoft.com/office/drawing/2014/chart" uri="{C3380CC4-5D6E-409C-BE32-E72D297353CC}">
              <c16:uniqueId val="{00000006-9BEA-4545-A5CC-BCA79366A3DA}"/>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Tables!PivotTable5</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solidFill>
              </a:rPr>
              <a:t>Monthly</a:t>
            </a:r>
            <a:r>
              <a:rPr lang="en-US" baseline="0">
                <a:solidFill>
                  <a:schemeClr val="tx1"/>
                </a:solidFill>
              </a:rPr>
              <a:t> YTD Trend</a:t>
            </a:r>
            <a:endParaRPr lang="en-US">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6">
                <a:lumMod val="60000"/>
                <a:lumOff val="40000"/>
              </a:schemeClr>
            </a:solidFill>
            <a:round/>
          </a:ln>
          <a:effectLst/>
        </c:spPr>
        <c:marker>
          <c:symbol val="circle"/>
          <c:size val="5"/>
          <c:spPr>
            <a:solidFill>
              <a:schemeClr val="bg1">
                <a:lumMod val="65000"/>
              </a:schemeClr>
            </a:solidFill>
            <a:ln w="9525">
              <a:noFill/>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ln w="34925" cap="rnd">
            <a:solidFill>
              <a:schemeClr val="accent6">
                <a:lumMod val="60000"/>
                <a:lumOff val="40000"/>
              </a:schemeClr>
            </a:solidFill>
            <a:round/>
          </a:ln>
          <a:effectLst/>
        </c:spPr>
        <c:marker>
          <c:symbol val="circle"/>
          <c:size val="5"/>
          <c:spPr>
            <a:solidFill>
              <a:schemeClr val="bg1">
                <a:lumMod val="65000"/>
              </a:schemeClr>
            </a:solidFill>
            <a:ln w="9525">
              <a:noFill/>
            </a:ln>
            <a:effectLst/>
          </c:spPr>
        </c:marker>
        <c:dLbl>
          <c:idx val="0"/>
          <c:layout>
            <c:manualLayout>
              <c:x val="-6.6255148326700306E-2"/>
              <c:y val="-6.449864773909691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ln w="34925" cap="rnd">
            <a:solidFill>
              <a:schemeClr val="accent6">
                <a:lumMod val="60000"/>
                <a:lumOff val="40000"/>
              </a:schemeClr>
            </a:solidFill>
            <a:round/>
          </a:ln>
          <a:effectLst/>
        </c:spPr>
        <c:marker>
          <c:symbol val="circle"/>
          <c:size val="5"/>
          <c:spPr>
            <a:solidFill>
              <a:schemeClr val="bg1">
                <a:lumMod val="65000"/>
              </a:schemeClr>
            </a:solidFill>
            <a:ln w="9525">
              <a:noFill/>
            </a:ln>
            <a:effectLst/>
          </c:spPr>
        </c:marker>
        <c:dLbl>
          <c:idx val="0"/>
          <c:layout>
            <c:manualLayout>
              <c:x val="2.8806586229000061E-2"/>
              <c:y val="3.4146342920698333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ln w="34925" cap="rnd">
            <a:solidFill>
              <a:schemeClr val="accent6">
                <a:lumMod val="60000"/>
                <a:lumOff val="40000"/>
              </a:schemeClr>
            </a:solidFill>
            <a:round/>
          </a:ln>
          <a:effectLst/>
        </c:spPr>
        <c:marker>
          <c:symbol val="circle"/>
          <c:size val="5"/>
          <c:spPr>
            <a:solidFill>
              <a:schemeClr val="bg1">
                <a:lumMod val="65000"/>
              </a:schemeClr>
            </a:solidFill>
            <a:ln w="9525">
              <a:noFill/>
            </a:ln>
            <a:effectLst/>
          </c:spPr>
        </c:marker>
        <c:dLbl>
          <c:idx val="0"/>
          <c:layout>
            <c:manualLayout>
              <c:x val="-2.3045268983200144E-2"/>
              <c:y val="-4.9322495329897589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ln w="34925" cap="rnd">
            <a:solidFill>
              <a:schemeClr val="accent6">
                <a:lumMod val="60000"/>
                <a:lumOff val="40000"/>
              </a:schemeClr>
            </a:solidFill>
            <a:round/>
          </a:ln>
          <a:effectLst/>
        </c:spPr>
        <c:marker>
          <c:symbol val="circle"/>
          <c:size val="5"/>
          <c:spPr>
            <a:solidFill>
              <a:schemeClr val="bg1">
                <a:lumMod val="65000"/>
              </a:schemeClr>
            </a:solidFill>
            <a:ln w="9525">
              <a:noFill/>
            </a:ln>
            <a:effectLst/>
          </c:spPr>
        </c:marker>
        <c:dLbl>
          <c:idx val="0"/>
          <c:layout>
            <c:manualLayout>
              <c:x val="8.6419758687000334E-3"/>
              <c:y val="5.691057153449721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ln w="34925" cap="rnd">
            <a:solidFill>
              <a:schemeClr val="accent6">
                <a:lumMod val="60000"/>
                <a:lumOff val="40000"/>
              </a:schemeClr>
            </a:solidFill>
            <a:round/>
          </a:ln>
          <a:effectLst/>
        </c:spPr>
        <c:marker>
          <c:symbol val="circle"/>
          <c:size val="5"/>
          <c:spPr>
            <a:solidFill>
              <a:schemeClr val="bg1">
                <a:lumMod val="65000"/>
              </a:schemeClr>
            </a:solidFill>
            <a:ln w="9525">
              <a:noFill/>
            </a:ln>
            <a:effectLst/>
          </c:spPr>
        </c:marker>
        <c:dLbl>
          <c:idx val="0"/>
          <c:layout>
            <c:manualLayout>
              <c:x val="7.4897124195400289E-2"/>
              <c:y val="-3.7940381022998145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ln w="34925" cap="rnd">
            <a:solidFill>
              <a:schemeClr val="accent6">
                <a:lumMod val="60000"/>
                <a:lumOff val="40000"/>
              </a:schemeClr>
            </a:solidFill>
            <a:round/>
          </a:ln>
          <a:effectLst/>
        </c:spPr>
        <c:marker>
          <c:symbol val="circle"/>
          <c:size val="5"/>
          <c:spPr>
            <a:solidFill>
              <a:schemeClr val="bg1">
                <a:lumMod val="65000"/>
              </a:schemeClr>
            </a:solidFill>
            <a:ln w="9525">
              <a:noFill/>
            </a:ln>
            <a:effectLst/>
          </c:spPr>
        </c:marker>
        <c:dLbl>
          <c:idx val="0"/>
          <c:layout>
            <c:manualLayout>
              <c:x val="-4.9645387298520929E-2"/>
              <c:y val="1.517615240919925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ln w="34925" cap="rnd">
            <a:solidFill>
              <a:schemeClr val="accent6">
                <a:lumMod val="60000"/>
                <a:lumOff val="40000"/>
              </a:schemeClr>
            </a:solidFill>
            <a:round/>
          </a:ln>
          <a:effectLst/>
        </c:spPr>
        <c:marker>
          <c:symbol val="circle"/>
          <c:size val="5"/>
          <c:spPr>
            <a:solidFill>
              <a:schemeClr val="bg1">
                <a:lumMod val="65000"/>
              </a:schemeClr>
            </a:solidFill>
            <a:ln w="9525">
              <a:noFill/>
            </a:ln>
            <a:effectLst/>
          </c:spPr>
        </c:marker>
        <c:dLbl>
          <c:idx val="0"/>
          <c:layout>
            <c:manualLayout>
              <c:x val="-3.7234040473890541E-2"/>
              <c:y val="-3.7940381022998839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2.8885037550548817E-2"/>
          <c:y val="0.11036856839590162"/>
          <c:w val="0.94013604159538089"/>
          <c:h val="0.81754470766040188"/>
        </c:manualLayout>
      </c:layout>
      <c:lineChart>
        <c:grouping val="standard"/>
        <c:varyColors val="0"/>
        <c:ser>
          <c:idx val="0"/>
          <c:order val="0"/>
          <c:tx>
            <c:strRef>
              <c:f>'Pivot Tables'!$B$18</c:f>
              <c:strCache>
                <c:ptCount val="1"/>
                <c:pt idx="0">
                  <c:v>Total</c:v>
                </c:pt>
              </c:strCache>
            </c:strRef>
          </c:tx>
          <c:spPr>
            <a:ln w="34925" cap="rnd">
              <a:solidFill>
                <a:schemeClr val="accent6">
                  <a:lumMod val="60000"/>
                  <a:lumOff val="40000"/>
                </a:schemeClr>
              </a:solidFill>
              <a:round/>
            </a:ln>
            <a:effectLst/>
          </c:spPr>
          <c:marker>
            <c:symbol val="circle"/>
            <c:size val="5"/>
            <c:spPr>
              <a:solidFill>
                <a:schemeClr val="bg1">
                  <a:lumMod val="65000"/>
                </a:schemeClr>
              </a:solidFill>
              <a:ln w="9525">
                <a:noFill/>
              </a:ln>
              <a:effectLst/>
            </c:spPr>
          </c:marker>
          <c:dPt>
            <c:idx val="3"/>
            <c:marker>
              <c:symbol val="circle"/>
              <c:size val="5"/>
              <c:spPr>
                <a:solidFill>
                  <a:schemeClr val="bg1">
                    <a:lumMod val="65000"/>
                  </a:schemeClr>
                </a:solidFill>
                <a:ln w="9525">
                  <a:noFill/>
                </a:ln>
                <a:effectLst/>
              </c:spPr>
            </c:marker>
            <c:bubble3D val="0"/>
          </c:dPt>
          <c:dPt>
            <c:idx val="4"/>
            <c:marker>
              <c:symbol val="circle"/>
              <c:size val="5"/>
              <c:spPr>
                <a:solidFill>
                  <a:schemeClr val="bg1">
                    <a:lumMod val="65000"/>
                  </a:schemeClr>
                </a:solidFill>
                <a:ln w="9525">
                  <a:noFill/>
                </a:ln>
                <a:effectLst/>
              </c:spPr>
            </c:marker>
            <c:bubble3D val="0"/>
          </c:dPt>
          <c:dPt>
            <c:idx val="5"/>
            <c:marker>
              <c:symbol val="circle"/>
              <c:size val="5"/>
              <c:spPr>
                <a:solidFill>
                  <a:schemeClr val="bg1">
                    <a:lumMod val="65000"/>
                  </a:schemeClr>
                </a:solidFill>
                <a:ln w="9525">
                  <a:noFill/>
                </a:ln>
                <a:effectLst/>
              </c:spPr>
            </c:marker>
            <c:bubble3D val="0"/>
          </c:dPt>
          <c:dPt>
            <c:idx val="7"/>
            <c:marker>
              <c:symbol val="circle"/>
              <c:size val="5"/>
              <c:spPr>
                <a:solidFill>
                  <a:schemeClr val="bg1">
                    <a:lumMod val="65000"/>
                  </a:schemeClr>
                </a:solidFill>
                <a:ln w="9525">
                  <a:noFill/>
                </a:ln>
                <a:effectLst/>
              </c:spPr>
            </c:marker>
            <c:bubble3D val="0"/>
          </c:dPt>
          <c:dPt>
            <c:idx val="8"/>
            <c:marker>
              <c:symbol val="circle"/>
              <c:size val="5"/>
              <c:spPr>
                <a:solidFill>
                  <a:schemeClr val="bg1">
                    <a:lumMod val="65000"/>
                  </a:schemeClr>
                </a:solidFill>
                <a:ln w="9525">
                  <a:noFill/>
                </a:ln>
                <a:effectLst/>
              </c:spPr>
            </c:marker>
            <c:bubble3D val="0"/>
          </c:dPt>
          <c:dPt>
            <c:idx val="10"/>
            <c:marker>
              <c:symbol val="circle"/>
              <c:size val="5"/>
              <c:spPr>
                <a:solidFill>
                  <a:schemeClr val="bg1">
                    <a:lumMod val="65000"/>
                  </a:schemeClr>
                </a:solidFill>
                <a:ln w="9525">
                  <a:noFill/>
                </a:ln>
                <a:effectLst/>
              </c:spPr>
            </c:marker>
            <c:bubble3D val="0"/>
          </c:dPt>
          <c:dPt>
            <c:idx val="11"/>
            <c:marker>
              <c:symbol val="circle"/>
              <c:size val="5"/>
              <c:spPr>
                <a:solidFill>
                  <a:schemeClr val="bg1">
                    <a:lumMod val="65000"/>
                  </a:schemeClr>
                </a:solidFill>
                <a:ln w="9525">
                  <a:noFill/>
                </a:ln>
                <a:effectLst/>
              </c:spPr>
            </c:marker>
            <c:bubble3D val="0"/>
          </c:dPt>
          <c:dLbls>
            <c:dLbl>
              <c:idx val="3"/>
              <c:layout>
                <c:manualLayout>
                  <c:x val="-2.3045268983200144E-2"/>
                  <c:y val="-4.9322495329897589E-2"/>
                </c:manualLayout>
              </c:layout>
              <c:showLegendKey val="0"/>
              <c:showVal val="1"/>
              <c:showCatName val="1"/>
              <c:showSerName val="0"/>
              <c:showPercent val="0"/>
              <c:showBubbleSize val="0"/>
              <c:extLst>
                <c:ext xmlns:c15="http://schemas.microsoft.com/office/drawing/2012/chart" uri="{CE6537A1-D6FC-4f65-9D91-7224C49458BB}"/>
              </c:extLst>
            </c:dLbl>
            <c:dLbl>
              <c:idx val="4"/>
              <c:layout>
                <c:manualLayout>
                  <c:x val="2.8806586229000061E-2"/>
                  <c:y val="3.4146342920698333E-2"/>
                </c:manualLayout>
              </c:layout>
              <c:showLegendKey val="0"/>
              <c:showVal val="1"/>
              <c:showCatName val="1"/>
              <c:showSerName val="0"/>
              <c:showPercent val="0"/>
              <c:showBubbleSize val="0"/>
              <c:extLst>
                <c:ext xmlns:c15="http://schemas.microsoft.com/office/drawing/2012/chart" uri="{CE6537A1-D6FC-4f65-9D91-7224C49458BB}"/>
              </c:extLst>
            </c:dLbl>
            <c:dLbl>
              <c:idx val="5"/>
              <c:layout>
                <c:manualLayout>
                  <c:x val="-6.6255148326700306E-2"/>
                  <c:y val="-6.4498647739096915E-2"/>
                </c:manualLayout>
              </c:layout>
              <c:showLegendKey val="0"/>
              <c:showVal val="1"/>
              <c:showCatName val="1"/>
              <c:showSerName val="0"/>
              <c:showPercent val="0"/>
              <c:showBubbleSize val="0"/>
              <c:extLst>
                <c:ext xmlns:c15="http://schemas.microsoft.com/office/drawing/2012/chart" uri="{CE6537A1-D6FC-4f65-9D91-7224C49458BB}"/>
              </c:extLst>
            </c:dLbl>
            <c:dLbl>
              <c:idx val="7"/>
              <c:layout>
                <c:manualLayout>
                  <c:x val="8.6419758687000334E-3"/>
                  <c:y val="5.6910571534497217E-2"/>
                </c:manualLayout>
              </c:layout>
              <c:showLegendKey val="0"/>
              <c:showVal val="1"/>
              <c:showCatName val="1"/>
              <c:showSerName val="0"/>
              <c:showPercent val="0"/>
              <c:showBubbleSize val="0"/>
              <c:extLst>
                <c:ext xmlns:c15="http://schemas.microsoft.com/office/drawing/2012/chart" uri="{CE6537A1-D6FC-4f65-9D91-7224C49458BB}"/>
              </c:extLst>
            </c:dLbl>
            <c:dLbl>
              <c:idx val="8"/>
              <c:layout>
                <c:manualLayout>
                  <c:x val="7.4897124195400289E-2"/>
                  <c:y val="-3.7940381022998145E-3"/>
                </c:manualLayout>
              </c:layout>
              <c:showLegendKey val="0"/>
              <c:showVal val="1"/>
              <c:showCatName val="1"/>
              <c:showSerName val="0"/>
              <c:showPercent val="0"/>
              <c:showBubbleSize val="0"/>
              <c:extLst>
                <c:ext xmlns:c15="http://schemas.microsoft.com/office/drawing/2012/chart" uri="{CE6537A1-D6FC-4f65-9D91-7224C49458BB}"/>
              </c:extLst>
            </c:dLbl>
            <c:dLbl>
              <c:idx val="10"/>
              <c:layout>
                <c:manualLayout>
                  <c:x val="-3.7234040473890541E-2"/>
                  <c:y val="-3.7940381022998839E-3"/>
                </c:manualLayout>
              </c:layout>
              <c:showLegendKey val="0"/>
              <c:showVal val="1"/>
              <c:showCatName val="1"/>
              <c:showSerName val="0"/>
              <c:showPercent val="0"/>
              <c:showBubbleSize val="0"/>
              <c:extLst>
                <c:ext xmlns:c15="http://schemas.microsoft.com/office/drawing/2012/chart" uri="{CE6537A1-D6FC-4f65-9D91-7224C49458BB}"/>
              </c:extLst>
            </c:dLbl>
            <c:dLbl>
              <c:idx val="11"/>
              <c:layout>
                <c:manualLayout>
                  <c:x val="-4.9645387298520929E-2"/>
                  <c:y val="1.5176152409199258E-2"/>
                </c:manualLayout>
              </c:layout>
              <c:showLegendKey val="0"/>
              <c:showVal val="1"/>
              <c:showCatName val="1"/>
              <c:showSerName val="0"/>
              <c:showPercent val="0"/>
              <c:showBubbleSize val="0"/>
              <c:extLst>
                <c:ext xmlns:c15="http://schemas.microsoft.com/office/drawing/2012/chart" uri="{CE6537A1-D6FC-4f65-9D91-7224C49458BB}"/>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'Pivot Tables'!$A$19:$A$31</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'Pivot Tables'!$B$19:$B$31</c:f>
              <c:numCache>
                <c:formatCode>\$#,##0.00;\(\$#,##0.00\);\$#,##0.00</c:formatCode>
                <c:ptCount val="12"/>
                <c:pt idx="0">
                  <c:v>1333625.6500000006</c:v>
                </c:pt>
                <c:pt idx="1">
                  <c:v>2388636.77</c:v>
                </c:pt>
                <c:pt idx="2">
                  <c:v>4724162.5999999968</c:v>
                </c:pt>
                <c:pt idx="3">
                  <c:v>697729.6</c:v>
                </c:pt>
                <c:pt idx="4">
                  <c:v>339543.42</c:v>
                </c:pt>
                <c:pt idx="5">
                  <c:v>1927135.4999999998</c:v>
                </c:pt>
                <c:pt idx="6">
                  <c:v>1599991.41</c:v>
                </c:pt>
                <c:pt idx="7">
                  <c:v>1071992.3600000001</c:v>
                </c:pt>
                <c:pt idx="8">
                  <c:v>1791486.7100000004</c:v>
                </c:pt>
                <c:pt idx="9">
                  <c:v>4351359.9399999985</c:v>
                </c:pt>
                <c:pt idx="10">
                  <c:v>3262311.93</c:v>
                </c:pt>
                <c:pt idx="11">
                  <c:v>2709387.68</c:v>
                </c:pt>
              </c:numCache>
            </c:numRef>
          </c:val>
          <c:smooth val="0"/>
          <c:extLst>
            <c:ext xmlns:c16="http://schemas.microsoft.com/office/drawing/2014/chart" uri="{C3380CC4-5D6E-409C-BE32-E72D297353CC}">
              <c16:uniqueId val="{00000007-139D-4DA1-B69A-95CF909284AE}"/>
            </c:ext>
          </c:extLst>
        </c:ser>
        <c:dLbls>
          <c:showLegendKey val="0"/>
          <c:showVal val="0"/>
          <c:showCatName val="0"/>
          <c:showSerName val="0"/>
          <c:showPercent val="0"/>
          <c:showBubbleSize val="0"/>
        </c:dLbls>
        <c:marker val="1"/>
        <c:smooth val="0"/>
        <c:axId val="1899372479"/>
        <c:axId val="1899389279"/>
      </c:lineChart>
      <c:catAx>
        <c:axId val="1899372479"/>
        <c:scaling>
          <c:orientation val="minMax"/>
        </c:scaling>
        <c:delete val="1"/>
        <c:axPos val="b"/>
        <c:numFmt formatCode="General" sourceLinked="1"/>
        <c:majorTickMark val="none"/>
        <c:minorTickMark val="none"/>
        <c:tickLblPos val="nextTo"/>
        <c:crossAx val="1899389279"/>
        <c:crosses val="autoZero"/>
        <c:auto val="1"/>
        <c:lblAlgn val="ctr"/>
        <c:lblOffset val="100"/>
        <c:noMultiLvlLbl val="0"/>
      </c:catAx>
      <c:valAx>
        <c:axId val="1899389279"/>
        <c:scaling>
          <c:orientation val="minMax"/>
        </c:scaling>
        <c:delete val="1"/>
        <c:axPos val="l"/>
        <c:numFmt formatCode="\$#,##0.00;\(\$#,##0.00\);\$#,##0.00" sourceLinked="1"/>
        <c:majorTickMark val="none"/>
        <c:minorTickMark val="none"/>
        <c:tickLblPos val="nextTo"/>
        <c:crossAx val="18993724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solidFill>
              </a:rPr>
              <a:t>YoY Growth %</a:t>
            </a:r>
            <a:r>
              <a:rPr lang="en-US" baseline="0">
                <a:solidFill>
                  <a:schemeClr val="tx1"/>
                </a:solidFill>
              </a:rPr>
              <a:t> </a:t>
            </a:r>
            <a:endParaRPr lang="en-US">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34925">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lumMod val="60000"/>
              <a:lumOff val="40000"/>
            </a:schemeClr>
          </a:solidFill>
          <a:ln>
            <a:noFill/>
          </a:ln>
          <a:effectLst/>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4033212396784645"/>
                  <c:h val="6.2686428902269567E-2"/>
                </c:manualLayout>
              </c15:layout>
            </c:ext>
          </c:extLst>
        </c:dLbl>
      </c:pivotFmt>
      <c:pivotFmt>
        <c:idx val="11"/>
        <c:spPr>
          <a:solidFill>
            <a:schemeClr val="accent6">
              <a:lumMod val="60000"/>
              <a:lumOff val="40000"/>
            </a:schemeClr>
          </a:solidFill>
          <a:ln>
            <a:noFill/>
          </a:ln>
          <a:effectLst/>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8933794526366891"/>
                  <c:h val="7.0529566157171528E-2"/>
                </c:manualLayout>
              </c15:layout>
            </c:ext>
          </c:extLst>
        </c:dLbl>
      </c:pivotFmt>
      <c:pivotFmt>
        <c:idx val="12"/>
        <c:spPr>
          <a:solidFill>
            <a:schemeClr val="accent6">
              <a:lumMod val="60000"/>
              <a:lumOff val="40000"/>
            </a:schemeClr>
          </a:solidFill>
          <a:ln>
            <a:noFill/>
          </a:ln>
          <a:effectLst/>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0450876873596699"/>
                  <c:h val="5.0921723019916626E-2"/>
                </c:manualLayout>
              </c15:layout>
            </c:ext>
          </c:extLst>
        </c:dLbl>
      </c:pivotFmt>
    </c:pivotFmts>
    <c:plotArea>
      <c:layout/>
      <c:barChart>
        <c:barDir val="col"/>
        <c:grouping val="clustered"/>
        <c:varyColors val="0"/>
        <c:ser>
          <c:idx val="0"/>
          <c:order val="0"/>
          <c:tx>
            <c:strRef>
              <c:f>'Pivot Tables'!$B$33</c:f>
              <c:strCache>
                <c:ptCount val="1"/>
                <c:pt idx="0">
                  <c:v>Sales Growth %</c:v>
                </c:pt>
              </c:strCache>
            </c:strRef>
          </c:tx>
          <c:spPr>
            <a:solidFill>
              <a:schemeClr val="accent1"/>
            </a:solidFill>
            <a:ln w="34925">
              <a:solidFill>
                <a:schemeClr val="accent6">
                  <a:lumMod val="60000"/>
                  <a:lumOff val="4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Tables'!$A$34:$A$37</c:f>
              <c:strCache>
                <c:ptCount val="3"/>
                <c:pt idx="0">
                  <c:v>2003</c:v>
                </c:pt>
                <c:pt idx="1">
                  <c:v>2004</c:v>
                </c:pt>
                <c:pt idx="2">
                  <c:v>2005</c:v>
                </c:pt>
              </c:strCache>
            </c:strRef>
          </c:cat>
          <c:val>
            <c:numRef>
              <c:f>'Pivot Tables'!$B$34:$B$37</c:f>
              <c:numCache>
                <c:formatCode>0.00%;\-0.00%;0.00%</c:formatCode>
                <c:ptCount val="3"/>
                <c:pt idx="1">
                  <c:v>0.34324426578836459</c:v>
                </c:pt>
                <c:pt idx="2">
                  <c:v>0.36409294239116752</c:v>
                </c:pt>
              </c:numCache>
            </c:numRef>
          </c:val>
          <c:extLst>
            <c:ext xmlns:c16="http://schemas.microsoft.com/office/drawing/2014/chart" uri="{C3380CC4-5D6E-409C-BE32-E72D297353CC}">
              <c16:uniqueId val="{00000003-7693-4452-9765-44FD8295BFFF}"/>
            </c:ext>
          </c:extLst>
        </c:ser>
        <c:ser>
          <c:idx val="1"/>
          <c:order val="1"/>
          <c:tx>
            <c:strRef>
              <c:f>'Pivot Tables'!$C$33</c:f>
              <c:strCache>
                <c:ptCount val="1"/>
                <c:pt idx="0">
                  <c:v>Total Sales</c:v>
                </c:pt>
              </c:strCache>
            </c:strRef>
          </c:tx>
          <c:spPr>
            <a:solidFill>
              <a:schemeClr val="accent6">
                <a:lumMod val="60000"/>
                <a:lumOff val="40000"/>
              </a:schemeClr>
            </a:solidFill>
            <a:ln>
              <a:noFill/>
            </a:ln>
            <a:effectLst/>
          </c:spPr>
          <c:invertIfNegative val="0"/>
          <c:dPt>
            <c:idx val="0"/>
            <c:invertIfNegative val="0"/>
            <c:bubble3D val="0"/>
          </c:dPt>
          <c:dPt>
            <c:idx val="1"/>
            <c:invertIfNegative val="0"/>
            <c:bubble3D val="0"/>
          </c:dPt>
          <c:dPt>
            <c:idx val="2"/>
            <c:invertIfNegative val="0"/>
            <c:bubble3D val="0"/>
          </c:dPt>
          <c:dLbls>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0450876873596699"/>
                      <c:h val="5.0921723019916626E-2"/>
                    </c:manualLayout>
                  </c15:layout>
                </c:ext>
              </c:extLst>
            </c:dLbl>
            <c:dLbl>
              <c:idx val="1"/>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8933794526366891"/>
                      <c:h val="7.0529566157171528E-2"/>
                    </c:manualLayout>
                  </c15:layout>
                </c:ext>
              </c:extLst>
            </c:dLbl>
            <c:dLbl>
              <c:idx val="2"/>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4033212396784645"/>
                      <c:h val="6.2686428902269567E-2"/>
                    </c:manualLayout>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Tables'!$A$34:$A$37</c:f>
              <c:strCache>
                <c:ptCount val="3"/>
                <c:pt idx="0">
                  <c:v>2003</c:v>
                </c:pt>
                <c:pt idx="1">
                  <c:v>2004</c:v>
                </c:pt>
                <c:pt idx="2">
                  <c:v>2005</c:v>
                </c:pt>
              </c:strCache>
            </c:strRef>
          </c:cat>
          <c:val>
            <c:numRef>
              <c:f>'Pivot Tables'!$C$34:$C$37</c:f>
              <c:numCache>
                <c:formatCode>\$#,##0.00;\(\$#,##0.00\);\$#,##0.00</c:formatCode>
                <c:ptCount val="3"/>
                <c:pt idx="0">
                  <c:v>3516979.54</c:v>
                </c:pt>
                <c:pt idx="1">
                  <c:v>4724162.5999999996</c:v>
                </c:pt>
                <c:pt idx="2">
                  <c:v>1791486.71</c:v>
                </c:pt>
              </c:numCache>
            </c:numRef>
          </c:val>
          <c:extLst>
            <c:ext xmlns:c16="http://schemas.microsoft.com/office/drawing/2014/chart" uri="{C3380CC4-5D6E-409C-BE32-E72D297353CC}">
              <c16:uniqueId val="{00000004-7693-4452-9765-44FD8295BFFF}"/>
            </c:ext>
          </c:extLst>
        </c:ser>
        <c:dLbls>
          <c:dLblPos val="outEnd"/>
          <c:showLegendKey val="0"/>
          <c:showVal val="1"/>
          <c:showCatName val="0"/>
          <c:showSerName val="0"/>
          <c:showPercent val="0"/>
          <c:showBubbleSize val="0"/>
        </c:dLbls>
        <c:gapWidth val="219"/>
        <c:axId val="1293779087"/>
        <c:axId val="1293772847"/>
      </c:barChart>
      <c:catAx>
        <c:axId val="1293779087"/>
        <c:scaling>
          <c:orientation val="minMax"/>
        </c:scaling>
        <c:delete val="1"/>
        <c:axPos val="b"/>
        <c:numFmt formatCode="General" sourceLinked="1"/>
        <c:majorTickMark val="none"/>
        <c:minorTickMark val="none"/>
        <c:tickLblPos val="nextTo"/>
        <c:crossAx val="1293772847"/>
        <c:crosses val="autoZero"/>
        <c:auto val="1"/>
        <c:lblAlgn val="ctr"/>
        <c:lblOffset val="100"/>
        <c:noMultiLvlLbl val="0"/>
      </c:catAx>
      <c:valAx>
        <c:axId val="1293772847"/>
        <c:scaling>
          <c:orientation val="minMax"/>
        </c:scaling>
        <c:delete val="1"/>
        <c:axPos val="l"/>
        <c:numFmt formatCode="0.00%;\-0.00%;0.00%" sourceLinked="1"/>
        <c:majorTickMark val="none"/>
        <c:minorTickMark val="none"/>
        <c:tickLblPos val="nextTo"/>
        <c:crossAx val="129377908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Tables!PivotTable8</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solidFill>
              </a:rPr>
              <a:t>Quantity by Productline</a:t>
            </a:r>
            <a:endParaRPr lang="en-US" baseline="0">
              <a:solidFill>
                <a:schemeClr val="tx1"/>
              </a:solidFill>
            </a:endParaRP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0"/>
        <c:spPr>
          <a:ln w="28575" cap="rnd">
            <a:solidFill>
              <a:schemeClr val="accent6">
                <a:lumMod val="60000"/>
                <a:lumOff val="40000"/>
                <a:alpha val="99000"/>
              </a:schemeClr>
            </a:solidFill>
            <a:round/>
          </a:ln>
          <a:effectLst/>
        </c:spPr>
        <c:marker>
          <c:symbol val="none"/>
        </c:marker>
        <c:dLbl>
          <c:idx val="0"/>
          <c:spPr>
            <a:solidFill>
              <a:sysClr val="window" lastClr="FFFFFF"/>
            </a:solidFill>
            <a:ln>
              <a:solidFill>
                <a:srgbClr val="E7E6E6">
                  <a:lumMod val="75000"/>
                </a:srgbClr>
              </a:solidFill>
            </a:ln>
            <a:effectLst/>
          </c:spPr>
          <c:txPr>
            <a:bodyPr wrap="square" lIns="38100" tIns="19050" rIns="38100" bIns="19050" anchor="ctr">
              <a:spAutoFit/>
            </a:bodyPr>
            <a:lstStyle/>
            <a:p>
              <a:pPr>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1"/>
        <c:dLbl>
          <c:idx val="0"/>
          <c:layout>
            <c:manualLayout>
              <c:x val="-1.093944885850727E-2"/>
              <c:y val="-9.166666666666666E-2"/>
            </c:manualLayout>
          </c:layout>
          <c:spPr>
            <a:solidFill>
              <a:sysClr val="window" lastClr="FFFFFF"/>
            </a:solidFill>
            <a:ln>
              <a:solidFill>
                <a:srgbClr val="E7E6E6">
                  <a:lumMod val="75000"/>
                </a:srgbClr>
              </a:solidFill>
            </a:ln>
            <a:effectLst/>
          </c:spPr>
          <c:txPr>
            <a:bodyPr wrap="square" lIns="38100" tIns="19050" rIns="38100" bIns="19050" anchor="ctr">
              <a:spAutoFit/>
            </a:bodyPr>
            <a:lstStyle/>
            <a:p>
              <a:pPr>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c15:spPr>
              <c15:layout>
                <c:manualLayout>
                  <c:w val="0.21443982191172389"/>
                  <c:h val="0.16667454068241469"/>
                </c:manualLayout>
              </c15:layout>
            </c:ext>
          </c:extLst>
        </c:dLbl>
      </c:pivotFmt>
      <c:pivotFmt>
        <c:idx val="12"/>
        <c:dLbl>
          <c:idx val="0"/>
          <c:layout>
            <c:manualLayout>
              <c:x val="-3.9779814030935542E-2"/>
              <c:y val="-9.5833333333333409E-2"/>
            </c:manualLayout>
          </c:layout>
          <c:spPr>
            <a:solidFill>
              <a:sysClr val="window" lastClr="FFFFFF"/>
            </a:solidFill>
            <a:ln>
              <a:solidFill>
                <a:srgbClr val="E7E6E6">
                  <a:lumMod val="75000"/>
                </a:srgbClr>
              </a:solidFill>
            </a:ln>
            <a:effectLst/>
          </c:spPr>
          <c:txPr>
            <a:bodyPr wrap="square" lIns="38100" tIns="19050" rIns="38100" bIns="19050" anchor="ctr">
              <a:spAutoFit/>
            </a:bodyPr>
            <a:lstStyle/>
            <a:p>
              <a:pPr>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3"/>
        <c:dLbl>
          <c:idx val="0"/>
          <c:layout>
            <c:manualLayout>
              <c:x val="6.7625683852590421E-2"/>
              <c:y val="-0.25833333333333336"/>
            </c:manualLayout>
          </c:layout>
          <c:spPr>
            <a:solidFill>
              <a:sysClr val="window" lastClr="FFFFFF"/>
            </a:solidFill>
            <a:ln>
              <a:solidFill>
                <a:srgbClr val="E7E6E6">
                  <a:lumMod val="75000"/>
                </a:srgbClr>
              </a:solidFill>
            </a:ln>
            <a:effectLst/>
          </c:spPr>
          <c:txPr>
            <a:bodyPr wrap="square" lIns="38100" tIns="19050" rIns="38100" bIns="19050" anchor="ctr">
              <a:spAutoFit/>
            </a:bodyPr>
            <a:lstStyle/>
            <a:p>
              <a:pPr>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4"/>
        <c:dLbl>
          <c:idx val="0"/>
          <c:layout>
            <c:manualLayout>
              <c:x val="-0.29039264242582946"/>
              <c:y val="0.15"/>
            </c:manualLayout>
          </c:layout>
          <c:spPr>
            <a:solidFill>
              <a:sysClr val="window" lastClr="FFFFFF"/>
            </a:solidFill>
            <a:ln>
              <a:solidFill>
                <a:srgbClr val="E7E6E6">
                  <a:lumMod val="75000"/>
                </a:srgbClr>
              </a:solidFill>
            </a:ln>
            <a:effectLst/>
          </c:spPr>
          <c:txPr>
            <a:bodyPr wrap="square" lIns="38100" tIns="19050" rIns="38100" bIns="19050" anchor="ctr">
              <a:spAutoFit/>
            </a:bodyPr>
            <a:lstStyle/>
            <a:p>
              <a:pPr>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5"/>
        <c:dLbl>
          <c:idx val="0"/>
          <c:layout>
            <c:manualLayout>
              <c:x val="0.12331742349590018"/>
              <c:y val="1.2500000000000001E-2"/>
            </c:manualLayout>
          </c:layout>
          <c:spPr>
            <a:solidFill>
              <a:sysClr val="window" lastClr="FFFFFF"/>
            </a:solidFill>
            <a:ln>
              <a:solidFill>
                <a:srgbClr val="E7E6E6">
                  <a:lumMod val="75000"/>
                </a:srgbClr>
              </a:solidFill>
            </a:ln>
            <a:effectLst/>
          </c:spPr>
          <c:txPr>
            <a:bodyPr wrap="square" lIns="38100" tIns="19050" rIns="38100" bIns="19050" anchor="ctr">
              <a:spAutoFit/>
            </a:bodyPr>
            <a:lstStyle/>
            <a:p>
              <a:pPr>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c15:spPr>
            </c:ext>
          </c:extLst>
        </c:dLbl>
      </c:pivotFmt>
      <c:pivotFmt>
        <c:idx val="16"/>
        <c:dLbl>
          <c:idx val="0"/>
          <c:spPr>
            <a:solidFill>
              <a:sysClr val="window" lastClr="FFFFFF"/>
            </a:solidFill>
            <a:ln>
              <a:solidFill>
                <a:srgbClr val="E7E6E6">
                  <a:lumMod val="75000"/>
                </a:srgbClr>
              </a:solidFill>
            </a:ln>
            <a:effectLst/>
          </c:spPr>
          <c:txPr>
            <a:bodyPr wrap="square" lIns="38100" tIns="19050" rIns="38100" bIns="19050" anchor="ctr">
              <a:spAutoFit/>
            </a:bodyPr>
            <a:lstStyle/>
            <a:p>
              <a:pPr>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c15:spPr>
              <c15:layout>
                <c:manualLayout>
                  <c:w val="0.21301054112427908"/>
                  <c:h val="0.15311728139245753"/>
                </c:manualLayout>
              </c15:layout>
            </c:ext>
          </c:extLst>
        </c:dLbl>
      </c:pivotFmt>
    </c:pivotFmts>
    <c:plotArea>
      <c:layout>
        <c:manualLayout>
          <c:layoutTarget val="inner"/>
          <c:xMode val="edge"/>
          <c:yMode val="edge"/>
          <c:x val="0"/>
          <c:y val="0.15454166666666669"/>
          <c:w val="0.91248440913194184"/>
          <c:h val="0.79962500000000003"/>
        </c:manualLayout>
      </c:layout>
      <c:lineChart>
        <c:grouping val="standard"/>
        <c:varyColors val="0"/>
        <c:ser>
          <c:idx val="0"/>
          <c:order val="0"/>
          <c:tx>
            <c:strRef>
              <c:f>'Pivot Tables'!$G$11</c:f>
              <c:strCache>
                <c:ptCount val="1"/>
                <c:pt idx="0">
                  <c:v>Total</c:v>
                </c:pt>
              </c:strCache>
            </c:strRef>
          </c:tx>
          <c:spPr>
            <a:ln w="28575" cap="rnd">
              <a:solidFill>
                <a:schemeClr val="accent6">
                  <a:lumMod val="60000"/>
                  <a:lumOff val="40000"/>
                  <a:alpha val="99000"/>
                </a:schemeClr>
              </a:solidFill>
              <a:round/>
            </a:ln>
            <a:effectLst/>
          </c:spPr>
          <c:marker>
            <c:symbol val="none"/>
          </c:marker>
          <c:dLbls>
            <c:dLbl>
              <c:idx val="0"/>
              <c:showLegendKey val="0"/>
              <c:showVal val="1"/>
              <c:showCatName val="1"/>
              <c:showSerName val="0"/>
              <c:showPercent val="0"/>
              <c:showBubbleSize val="0"/>
              <c:extLst>
                <c:ext xmlns:c15="http://schemas.microsoft.com/office/drawing/2012/chart" uri="{CE6537A1-D6FC-4f65-9D91-7224C49458BB}">
                  <c15:layout>
                    <c:manualLayout>
                      <c:w val="0.21301054112427908"/>
                      <c:h val="0.15311728139245753"/>
                    </c:manualLayout>
                  </c15:layout>
                </c:ext>
              </c:extLst>
            </c:dLbl>
            <c:dLbl>
              <c:idx val="1"/>
              <c:layout>
                <c:manualLayout>
                  <c:x val="-3.9779814030935542E-2"/>
                  <c:y val="-9.5833333333333409E-2"/>
                </c:manualLayout>
              </c:layout>
              <c:showLegendKey val="0"/>
              <c:showVal val="1"/>
              <c:showCatName val="1"/>
              <c:showSerName val="0"/>
              <c:showPercent val="0"/>
              <c:showBubbleSize val="0"/>
              <c:extLst>
                <c:ext xmlns:c15="http://schemas.microsoft.com/office/drawing/2012/chart" uri="{CE6537A1-D6FC-4f65-9D91-7224C49458BB}"/>
              </c:extLst>
            </c:dLbl>
            <c:dLbl>
              <c:idx val="2"/>
              <c:layout>
                <c:manualLayout>
                  <c:x val="6.7625683852590421E-2"/>
                  <c:y val="-0.25833333333333336"/>
                </c:manualLayout>
              </c:layout>
              <c:showLegendKey val="0"/>
              <c:showVal val="1"/>
              <c:showCatName val="1"/>
              <c:showSerName val="0"/>
              <c:showPercent val="0"/>
              <c:showBubbleSize val="0"/>
              <c:extLst>
                <c:ext xmlns:c15="http://schemas.microsoft.com/office/drawing/2012/chart" uri="{CE6537A1-D6FC-4f65-9D91-7224C49458BB}"/>
              </c:extLst>
            </c:dLbl>
            <c:dLbl>
              <c:idx val="3"/>
              <c:layout>
                <c:manualLayout>
                  <c:x val="-0.29039264242582946"/>
                  <c:y val="0.15"/>
                </c:manualLayout>
              </c:layout>
              <c:showLegendKey val="0"/>
              <c:showVal val="1"/>
              <c:showCatName val="1"/>
              <c:showSerName val="0"/>
              <c:showPercent val="0"/>
              <c:showBubbleSize val="0"/>
              <c:extLst>
                <c:ext xmlns:c15="http://schemas.microsoft.com/office/drawing/2012/chart" uri="{CE6537A1-D6FC-4f65-9D91-7224C49458BB}"/>
              </c:extLst>
            </c:dLbl>
            <c:dLbl>
              <c:idx val="4"/>
              <c:layout>
                <c:manualLayout>
                  <c:x val="0.12331742349590018"/>
                  <c:y val="1.2500000000000001E-2"/>
                </c:manualLayout>
              </c:layout>
              <c:showLegendKey val="0"/>
              <c:showVal val="1"/>
              <c:showCatName val="1"/>
              <c:showSerName val="0"/>
              <c:showPercent val="0"/>
              <c:showBubbleSize val="0"/>
              <c:extLst>
                <c:ext xmlns:c15="http://schemas.microsoft.com/office/drawing/2012/chart" uri="{CE6537A1-D6FC-4f65-9D91-7224C49458BB}"/>
              </c:extLst>
            </c:dLbl>
            <c:dLbl>
              <c:idx val="6"/>
              <c:layout>
                <c:manualLayout>
                  <c:x val="-1.093944885850727E-2"/>
                  <c:y val="-9.166666666666666E-2"/>
                </c:manualLayout>
              </c:layout>
              <c:showLegendKey val="0"/>
              <c:showVal val="1"/>
              <c:showCatName val="1"/>
              <c:showSerName val="0"/>
              <c:showPercent val="0"/>
              <c:showBubbleSize val="0"/>
              <c:extLst>
                <c:ext xmlns:c15="http://schemas.microsoft.com/office/drawing/2012/chart" uri="{CE6537A1-D6FC-4f65-9D91-7224C49458BB}">
                  <c15:layout>
                    <c:manualLayout>
                      <c:w val="0.21443982191172389"/>
                      <c:h val="0.16667454068241469"/>
                    </c:manualLayout>
                  </c15:layout>
                </c:ext>
              </c:extLst>
            </c:dLbl>
            <c:spPr>
              <a:solidFill>
                <a:sysClr val="window" lastClr="FFFFFF"/>
              </a:solidFill>
              <a:ln>
                <a:solidFill>
                  <a:srgbClr val="E7E6E6">
                    <a:lumMod val="75000"/>
                  </a:srgbClr>
                </a:solidFill>
              </a:ln>
              <a:effectLst/>
            </c:spPr>
            <c:txPr>
              <a:bodyPr wrap="square" lIns="38100" tIns="19050" rIns="38100" bIns="19050" anchor="ctr">
                <a:spAutoFit/>
              </a:bodyPr>
              <a:lstStyle/>
              <a:p>
                <a:pPr>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c15:spPr>
                <c15:showLeaderLines val="1"/>
              </c:ext>
            </c:extLst>
          </c:dLbls>
          <c:cat>
            <c:strRef>
              <c:f>'Pivot Tables'!$F$12:$F$19</c:f>
              <c:strCache>
                <c:ptCount val="7"/>
                <c:pt idx="0">
                  <c:v>Classic Cars</c:v>
                </c:pt>
                <c:pt idx="1">
                  <c:v>Motorcycles</c:v>
                </c:pt>
                <c:pt idx="2">
                  <c:v>Planes</c:v>
                </c:pt>
                <c:pt idx="3">
                  <c:v>Ships</c:v>
                </c:pt>
                <c:pt idx="4">
                  <c:v>Trains</c:v>
                </c:pt>
                <c:pt idx="5">
                  <c:v>Trucks and Buses</c:v>
                </c:pt>
                <c:pt idx="6">
                  <c:v>Vintage Cars</c:v>
                </c:pt>
              </c:strCache>
            </c:strRef>
          </c:cat>
          <c:val>
            <c:numRef>
              <c:f>'Pivot Tables'!$G$12:$G$19</c:f>
              <c:numCache>
                <c:formatCode>General</c:formatCode>
                <c:ptCount val="7"/>
                <c:pt idx="0">
                  <c:v>33992</c:v>
                </c:pt>
                <c:pt idx="1">
                  <c:v>11663</c:v>
                </c:pt>
                <c:pt idx="2">
                  <c:v>10727</c:v>
                </c:pt>
                <c:pt idx="3">
                  <c:v>8127</c:v>
                </c:pt>
                <c:pt idx="4">
                  <c:v>2712</c:v>
                </c:pt>
                <c:pt idx="5">
                  <c:v>10777</c:v>
                </c:pt>
                <c:pt idx="6">
                  <c:v>21069</c:v>
                </c:pt>
              </c:numCache>
            </c:numRef>
          </c:val>
          <c:smooth val="0"/>
          <c:extLst>
            <c:ext xmlns:c16="http://schemas.microsoft.com/office/drawing/2014/chart" uri="{C3380CC4-5D6E-409C-BE32-E72D297353CC}">
              <c16:uniqueId val="{00000006-593E-4807-8D54-748EECA70E4A}"/>
            </c:ext>
          </c:extLst>
        </c:ser>
        <c:dLbls>
          <c:showLegendKey val="0"/>
          <c:showVal val="0"/>
          <c:showCatName val="0"/>
          <c:showSerName val="0"/>
          <c:showPercent val="0"/>
          <c:showBubbleSize val="0"/>
        </c:dLbls>
        <c:smooth val="0"/>
        <c:axId val="1899394559"/>
        <c:axId val="1899393599"/>
      </c:lineChart>
      <c:valAx>
        <c:axId val="1899393599"/>
        <c:scaling>
          <c:orientation val="minMax"/>
        </c:scaling>
        <c:delete val="1"/>
        <c:axPos val="r"/>
        <c:numFmt formatCode="General" sourceLinked="1"/>
        <c:majorTickMark val="out"/>
        <c:minorTickMark val="none"/>
        <c:tickLblPos val="nextTo"/>
        <c:crossAx val="1899394559"/>
        <c:crosses val="max"/>
        <c:crossBetween val="between"/>
      </c:valAx>
      <c:catAx>
        <c:axId val="1899394559"/>
        <c:scaling>
          <c:orientation val="minMax"/>
        </c:scaling>
        <c:delete val="1"/>
        <c:axPos val="b"/>
        <c:numFmt formatCode="General" sourceLinked="1"/>
        <c:majorTickMark val="out"/>
        <c:minorTickMark val="none"/>
        <c:tickLblPos val="nextTo"/>
        <c:crossAx val="1899393599"/>
        <c:crosses val="autoZero"/>
        <c:auto val="1"/>
        <c:lblAlgn val="ctr"/>
        <c:lblOffset val="100"/>
        <c:noMultiLvlLbl val="0"/>
      </c:catAx>
    </c:plotArea>
    <c:plotVisOnly val="1"/>
    <c:dispBlanksAs val="gap"/>
    <c:showDLblsOverMax val="0"/>
    <c:extLst/>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Tables!PivotTable9</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solidFill>
              </a:rPr>
              <a:t>Sales</a:t>
            </a:r>
            <a:r>
              <a:rPr lang="en-US" baseline="0">
                <a:solidFill>
                  <a:schemeClr val="tx1"/>
                </a:solidFill>
              </a:rPr>
              <a:t> vs Quantity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Tables'!$J$1</c:f>
              <c:strCache>
                <c:ptCount val="1"/>
                <c:pt idx="0">
                  <c:v>Total Quantity</c:v>
                </c:pt>
              </c:strCache>
            </c:strRef>
          </c:tx>
          <c:spPr>
            <a:solidFill>
              <a:schemeClr val="accent1"/>
            </a:solidFill>
            <a:ln>
              <a:solidFill>
                <a:schemeClr val="accent6">
                  <a:lumMod val="60000"/>
                  <a:lumOff val="4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Tables'!$I$2:$I$9</c:f>
              <c:strCache>
                <c:ptCount val="7"/>
                <c:pt idx="0">
                  <c:v>Classic Cars</c:v>
                </c:pt>
                <c:pt idx="1">
                  <c:v>Motorcycles</c:v>
                </c:pt>
                <c:pt idx="2">
                  <c:v>Planes</c:v>
                </c:pt>
                <c:pt idx="3">
                  <c:v>Ships</c:v>
                </c:pt>
                <c:pt idx="4">
                  <c:v>Trains</c:v>
                </c:pt>
                <c:pt idx="5">
                  <c:v>Trucks and Buses</c:v>
                </c:pt>
                <c:pt idx="6">
                  <c:v>Vintage Cars</c:v>
                </c:pt>
              </c:strCache>
            </c:strRef>
          </c:cat>
          <c:val>
            <c:numRef>
              <c:f>'Pivot Tables'!$J$2:$J$9</c:f>
              <c:numCache>
                <c:formatCode>General</c:formatCode>
                <c:ptCount val="7"/>
                <c:pt idx="0">
                  <c:v>33992</c:v>
                </c:pt>
                <c:pt idx="1">
                  <c:v>11663</c:v>
                </c:pt>
                <c:pt idx="2">
                  <c:v>10727</c:v>
                </c:pt>
                <c:pt idx="3">
                  <c:v>8127</c:v>
                </c:pt>
                <c:pt idx="4">
                  <c:v>2712</c:v>
                </c:pt>
                <c:pt idx="5">
                  <c:v>10777</c:v>
                </c:pt>
                <c:pt idx="6">
                  <c:v>21069</c:v>
                </c:pt>
              </c:numCache>
            </c:numRef>
          </c:val>
          <c:extLst>
            <c:ext xmlns:c16="http://schemas.microsoft.com/office/drawing/2014/chart" uri="{C3380CC4-5D6E-409C-BE32-E72D297353CC}">
              <c16:uniqueId val="{00000000-EF4C-49B0-A106-DE86AA3AC8FB}"/>
            </c:ext>
          </c:extLst>
        </c:ser>
        <c:ser>
          <c:idx val="1"/>
          <c:order val="1"/>
          <c:tx>
            <c:strRef>
              <c:f>'Pivot Tables'!$K$1</c:f>
              <c:strCache>
                <c:ptCount val="1"/>
                <c:pt idx="0">
                  <c:v>Total Sales</c:v>
                </c:pt>
              </c:strCache>
            </c:strRef>
          </c:tx>
          <c:spPr>
            <a:solidFill>
              <a:schemeClr val="accent6">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Tables'!$I$2:$I$9</c:f>
              <c:strCache>
                <c:ptCount val="7"/>
                <c:pt idx="0">
                  <c:v>Classic Cars</c:v>
                </c:pt>
                <c:pt idx="1">
                  <c:v>Motorcycles</c:v>
                </c:pt>
                <c:pt idx="2">
                  <c:v>Planes</c:v>
                </c:pt>
                <c:pt idx="3">
                  <c:v>Ships</c:v>
                </c:pt>
                <c:pt idx="4">
                  <c:v>Trains</c:v>
                </c:pt>
                <c:pt idx="5">
                  <c:v>Trucks and Buses</c:v>
                </c:pt>
                <c:pt idx="6">
                  <c:v>Vintage Cars</c:v>
                </c:pt>
              </c:strCache>
            </c:strRef>
          </c:cat>
          <c:val>
            <c:numRef>
              <c:f>'Pivot Tables'!$K$2:$K$9</c:f>
              <c:numCache>
                <c:formatCode>\$#,##0.00;\(\$#,##0.00\);\$#,##0.00</c:formatCode>
                <c:ptCount val="7"/>
                <c:pt idx="0">
                  <c:v>3919615.66</c:v>
                </c:pt>
                <c:pt idx="1">
                  <c:v>1166388.3400000001</c:v>
                </c:pt>
                <c:pt idx="2">
                  <c:v>975003.57</c:v>
                </c:pt>
                <c:pt idx="3">
                  <c:v>714437.13</c:v>
                </c:pt>
                <c:pt idx="4">
                  <c:v>226243.47</c:v>
                </c:pt>
                <c:pt idx="5">
                  <c:v>1127789.8400000001</c:v>
                </c:pt>
                <c:pt idx="6">
                  <c:v>1903150.84</c:v>
                </c:pt>
              </c:numCache>
            </c:numRef>
          </c:val>
          <c:extLst>
            <c:ext xmlns:c16="http://schemas.microsoft.com/office/drawing/2014/chart" uri="{C3380CC4-5D6E-409C-BE32-E72D297353CC}">
              <c16:uniqueId val="{00000001-EF4C-49B0-A106-DE86AA3AC8FB}"/>
            </c:ext>
          </c:extLst>
        </c:ser>
        <c:dLbls>
          <c:dLblPos val="outEnd"/>
          <c:showLegendKey val="0"/>
          <c:showVal val="1"/>
          <c:showCatName val="0"/>
          <c:showSerName val="0"/>
          <c:showPercent val="0"/>
          <c:showBubbleSize val="0"/>
        </c:dLbls>
        <c:gapWidth val="219"/>
        <c:axId val="23737264"/>
        <c:axId val="23731984"/>
      </c:barChart>
      <c:catAx>
        <c:axId val="23737264"/>
        <c:scaling>
          <c:orientation val="minMax"/>
        </c:scaling>
        <c:delete val="1"/>
        <c:axPos val="b"/>
        <c:numFmt formatCode="General" sourceLinked="1"/>
        <c:majorTickMark val="none"/>
        <c:minorTickMark val="none"/>
        <c:tickLblPos val="nextTo"/>
        <c:crossAx val="23731984"/>
        <c:crosses val="autoZero"/>
        <c:auto val="1"/>
        <c:lblAlgn val="ctr"/>
        <c:lblOffset val="100"/>
        <c:noMultiLvlLbl val="0"/>
      </c:catAx>
      <c:valAx>
        <c:axId val="23731984"/>
        <c:scaling>
          <c:orientation val="minMax"/>
        </c:scaling>
        <c:delete val="1"/>
        <c:axPos val="l"/>
        <c:numFmt formatCode="General" sourceLinked="1"/>
        <c:majorTickMark val="none"/>
        <c:minorTickMark val="none"/>
        <c:tickLblPos val="nextTo"/>
        <c:crossAx val="2373726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a:t>
            </a:r>
            <a:r>
              <a:rPr lang="en-US" baseline="0"/>
              <a:t> YTD Trend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Tables'!$B$18</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Tables'!$A$19:$A$31</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'Pivot Tables'!$B$19:$B$31</c:f>
              <c:numCache>
                <c:formatCode>\$#,##0.00;\(\$#,##0.00\);\$#,##0.00</c:formatCode>
                <c:ptCount val="12"/>
                <c:pt idx="0">
                  <c:v>1333625.6500000006</c:v>
                </c:pt>
                <c:pt idx="1">
                  <c:v>2388636.77</c:v>
                </c:pt>
                <c:pt idx="2">
                  <c:v>4724162.5999999968</c:v>
                </c:pt>
                <c:pt idx="3">
                  <c:v>697729.6</c:v>
                </c:pt>
                <c:pt idx="4">
                  <c:v>339543.42</c:v>
                </c:pt>
                <c:pt idx="5">
                  <c:v>1927135.4999999998</c:v>
                </c:pt>
                <c:pt idx="6">
                  <c:v>1599991.41</c:v>
                </c:pt>
                <c:pt idx="7">
                  <c:v>1071992.3600000001</c:v>
                </c:pt>
                <c:pt idx="8">
                  <c:v>1791486.7100000004</c:v>
                </c:pt>
                <c:pt idx="9">
                  <c:v>4351359.9399999985</c:v>
                </c:pt>
                <c:pt idx="10">
                  <c:v>3262311.93</c:v>
                </c:pt>
                <c:pt idx="11">
                  <c:v>2709387.68</c:v>
                </c:pt>
              </c:numCache>
            </c:numRef>
          </c:val>
          <c:smooth val="0"/>
          <c:extLst>
            <c:ext xmlns:c16="http://schemas.microsoft.com/office/drawing/2014/chart" uri="{C3380CC4-5D6E-409C-BE32-E72D297353CC}">
              <c16:uniqueId val="{00000000-4CD6-4664-B02B-A46030BC15FE}"/>
            </c:ext>
          </c:extLst>
        </c:ser>
        <c:dLbls>
          <c:showLegendKey val="0"/>
          <c:showVal val="0"/>
          <c:showCatName val="0"/>
          <c:showSerName val="0"/>
          <c:showPercent val="0"/>
          <c:showBubbleSize val="0"/>
        </c:dLbls>
        <c:marker val="1"/>
        <c:smooth val="0"/>
        <c:axId val="1899372479"/>
        <c:axId val="1899389279"/>
      </c:lineChart>
      <c:catAx>
        <c:axId val="1899372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9389279"/>
        <c:crosses val="autoZero"/>
        <c:auto val="1"/>
        <c:lblAlgn val="ctr"/>
        <c:lblOffset val="100"/>
        <c:noMultiLvlLbl val="0"/>
      </c:catAx>
      <c:valAx>
        <c:axId val="189938927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93724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Tables!PivotTable12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solidFill>
              </a:rPr>
              <a:t>Profit</a:t>
            </a:r>
            <a:r>
              <a:rPr lang="en-US" baseline="0">
                <a:solidFill>
                  <a:schemeClr val="tx1"/>
                </a:solidFill>
              </a:rPr>
              <a:t> Margin %</a:t>
            </a:r>
            <a:endParaRPr lang="en-US">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6">
                <a:lumMod val="60000"/>
                <a:lumOff val="40000"/>
              </a:schemeClr>
            </a:solidFill>
            <a:round/>
          </a:ln>
          <a:effectLst/>
        </c:spPr>
        <c:marker>
          <c:symbol val="circle"/>
          <c:size val="5"/>
          <c:spPr>
            <a:solidFill>
              <a:schemeClr val="bg2">
                <a:lumMod val="75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Tables'!$J$11</c:f>
              <c:strCache>
                <c:ptCount val="1"/>
                <c:pt idx="0">
                  <c:v>Total</c:v>
                </c:pt>
              </c:strCache>
            </c:strRef>
          </c:tx>
          <c:spPr>
            <a:ln w="28575" cap="rnd">
              <a:solidFill>
                <a:schemeClr val="accent6">
                  <a:lumMod val="60000"/>
                  <a:lumOff val="40000"/>
                </a:schemeClr>
              </a:solidFill>
              <a:round/>
            </a:ln>
            <a:effectLst/>
          </c:spPr>
          <c:marker>
            <c:symbol val="circle"/>
            <c:size val="5"/>
            <c:spPr>
              <a:solidFill>
                <a:schemeClr val="bg2">
                  <a:lumMod val="75000"/>
                </a:schemeClr>
              </a:solidFill>
              <a:ln w="9525">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Tables'!$I$12:$I$19</c:f>
              <c:strCache>
                <c:ptCount val="7"/>
                <c:pt idx="0">
                  <c:v>Classic Cars</c:v>
                </c:pt>
                <c:pt idx="1">
                  <c:v>Motorcycles</c:v>
                </c:pt>
                <c:pt idx="2">
                  <c:v>Planes</c:v>
                </c:pt>
                <c:pt idx="3">
                  <c:v>Ships</c:v>
                </c:pt>
                <c:pt idx="4">
                  <c:v>Trains</c:v>
                </c:pt>
                <c:pt idx="5">
                  <c:v>Trucks and Buses</c:v>
                </c:pt>
                <c:pt idx="6">
                  <c:v>Vintage Cars</c:v>
                </c:pt>
              </c:strCache>
            </c:strRef>
          </c:cat>
          <c:val>
            <c:numRef>
              <c:f>'Pivot Tables'!$J$12:$J$19</c:f>
              <c:numCache>
                <c:formatCode>0.00%;\-0.00%;0.00%</c:formatCode>
                <c:ptCount val="7"/>
                <c:pt idx="0">
                  <c:v>-4.1994255120411467E-2</c:v>
                </c:pt>
                <c:pt idx="1">
                  <c:v>2.3337287476656345E-2</c:v>
                </c:pt>
                <c:pt idx="2">
                  <c:v>2.3516395945093829E-2</c:v>
                </c:pt>
                <c:pt idx="3">
                  <c:v>2.1181891820208156E-2</c:v>
                </c:pt>
                <c:pt idx="4">
                  <c:v>0.12906215591548345</c:v>
                </c:pt>
                <c:pt idx="5">
                  <c:v>1.5430037922668283E-2</c:v>
                </c:pt>
                <c:pt idx="6">
                  <c:v>4.6241652605948959E-2</c:v>
                </c:pt>
              </c:numCache>
            </c:numRef>
          </c:val>
          <c:smooth val="0"/>
          <c:extLst>
            <c:ext xmlns:c16="http://schemas.microsoft.com/office/drawing/2014/chart" uri="{C3380CC4-5D6E-409C-BE32-E72D297353CC}">
              <c16:uniqueId val="{00000000-3D5A-4D2D-BDE0-F18A6D38E4FD}"/>
            </c:ext>
          </c:extLst>
        </c:ser>
        <c:dLbls>
          <c:dLblPos val="t"/>
          <c:showLegendKey val="0"/>
          <c:showVal val="1"/>
          <c:showCatName val="0"/>
          <c:showSerName val="0"/>
          <c:showPercent val="0"/>
          <c:showBubbleSize val="0"/>
        </c:dLbls>
        <c:marker val="1"/>
        <c:smooth val="0"/>
        <c:axId val="332310768"/>
        <c:axId val="332309808"/>
      </c:lineChart>
      <c:catAx>
        <c:axId val="332310768"/>
        <c:scaling>
          <c:orientation val="minMax"/>
        </c:scaling>
        <c:delete val="1"/>
        <c:axPos val="b"/>
        <c:numFmt formatCode="General" sourceLinked="1"/>
        <c:majorTickMark val="none"/>
        <c:minorTickMark val="none"/>
        <c:tickLblPos val="nextTo"/>
        <c:crossAx val="332309808"/>
        <c:crosses val="autoZero"/>
        <c:auto val="1"/>
        <c:lblAlgn val="ctr"/>
        <c:lblOffset val="100"/>
        <c:noMultiLvlLbl val="0"/>
      </c:catAx>
      <c:valAx>
        <c:axId val="332309808"/>
        <c:scaling>
          <c:orientation val="minMax"/>
        </c:scaling>
        <c:delete val="1"/>
        <c:axPos val="l"/>
        <c:numFmt formatCode="0.00%;\-0.00%;0.00%" sourceLinked="1"/>
        <c:majorTickMark val="none"/>
        <c:minorTickMark val="none"/>
        <c:tickLblPos val="nextTo"/>
        <c:crossAx val="33231076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Tables!PivotTable10</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solidFill>
              </a:rPr>
              <a:t>Profit</a:t>
            </a:r>
            <a:r>
              <a:rPr lang="en-US" baseline="0">
                <a:solidFill>
                  <a:schemeClr val="tx1"/>
                </a:solidFill>
              </a:rPr>
              <a:t> by Productline</a:t>
            </a:r>
            <a:endParaRPr lang="en-US">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lumMod val="40000"/>
              <a:lumOff val="60000"/>
            </a:schemeClr>
          </a:solidFill>
          <a:ln>
            <a:noFill/>
          </a:ln>
          <a:effectLst/>
        </c:spPr>
        <c:dLbl>
          <c:idx val="0"/>
          <c:layout>
            <c:manualLayout>
              <c:x val="-5.5096418732782371E-3"/>
              <c:y val="-0.1687233077346812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lumMod val="40000"/>
              <a:lumOff val="60000"/>
            </a:schemeClr>
          </a:solidFill>
          <a:ln>
            <a:noFill/>
          </a:ln>
          <a:effectLst/>
        </c:spPr>
        <c:dLbl>
          <c:idx val="0"/>
          <c:layout>
            <c:manualLayout>
              <c:x val="-8.2644628099174059E-3"/>
              <c:y val="-7.818930041152255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lumMod val="40000"/>
              <a:lumOff val="60000"/>
            </a:schemeClr>
          </a:solidFill>
          <a:ln>
            <a:noFill/>
          </a:ln>
          <a:effectLst/>
        </c:spPr>
        <c:dLbl>
          <c:idx val="0"/>
          <c:layout>
            <c:manualLayout>
              <c:x val="-8.2644628099173556E-3"/>
              <c:y val="-1.234535497877580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Tables'!$G$21</c:f>
              <c:strCache>
                <c:ptCount val="1"/>
                <c:pt idx="0">
                  <c:v>Total</c:v>
                </c:pt>
              </c:strCache>
            </c:strRef>
          </c:tx>
          <c:spPr>
            <a:solidFill>
              <a:schemeClr val="accent6">
                <a:lumMod val="40000"/>
                <a:lumOff val="60000"/>
              </a:schemeClr>
            </a:solidFill>
            <a:ln>
              <a:noFill/>
            </a:ln>
            <a:effectLst/>
          </c:spPr>
          <c:invertIfNegative val="0"/>
          <c:dPt>
            <c:idx val="1"/>
            <c:invertIfNegative val="0"/>
            <c:bubble3D val="0"/>
          </c:dPt>
          <c:dPt>
            <c:idx val="2"/>
            <c:invertIfNegative val="0"/>
            <c:bubble3D val="0"/>
          </c:dPt>
          <c:dPt>
            <c:idx val="4"/>
            <c:invertIfNegative val="0"/>
            <c:bubble3D val="0"/>
          </c:dPt>
          <c:dLbls>
            <c:dLbl>
              <c:idx val="1"/>
              <c:layout>
                <c:manualLayout>
                  <c:x val="-5.5096418732782371E-3"/>
                  <c:y val="-0.16872330773468125"/>
                </c:manualLayout>
              </c:layout>
              <c:dLblPos val="outEnd"/>
              <c:showLegendKey val="0"/>
              <c:showVal val="1"/>
              <c:showCatName val="0"/>
              <c:showSerName val="0"/>
              <c:showPercent val="0"/>
              <c:showBubbleSize val="0"/>
              <c:extLst>
                <c:ext xmlns:c15="http://schemas.microsoft.com/office/drawing/2012/chart" uri="{CE6537A1-D6FC-4f65-9D91-7224C49458BB}"/>
              </c:extLst>
            </c:dLbl>
            <c:dLbl>
              <c:idx val="2"/>
              <c:layout>
                <c:manualLayout>
                  <c:x val="-8.2644628099174059E-3"/>
                  <c:y val="-7.8189300411522555E-2"/>
                </c:manualLayout>
              </c:layout>
              <c:dLblPos val="outEnd"/>
              <c:showLegendKey val="0"/>
              <c:showVal val="1"/>
              <c:showCatName val="0"/>
              <c:showSerName val="0"/>
              <c:showPercent val="0"/>
              <c:showBubbleSize val="0"/>
              <c:extLst>
                <c:ext xmlns:c15="http://schemas.microsoft.com/office/drawing/2012/chart" uri="{CE6537A1-D6FC-4f65-9D91-7224C49458BB}"/>
              </c:extLst>
            </c:dLbl>
            <c:dLbl>
              <c:idx val="4"/>
              <c:layout>
                <c:manualLayout>
                  <c:x val="-8.2644628099173556E-3"/>
                  <c:y val="-1.2345354978775801E-2"/>
                </c:manualLayout>
              </c:layout>
              <c:dLblPos val="outEnd"/>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Tables'!$F$22:$F$29</c:f>
              <c:strCache>
                <c:ptCount val="7"/>
                <c:pt idx="0">
                  <c:v>Classic Cars</c:v>
                </c:pt>
                <c:pt idx="1">
                  <c:v>Motorcycles</c:v>
                </c:pt>
                <c:pt idx="2">
                  <c:v>Planes</c:v>
                </c:pt>
                <c:pt idx="3">
                  <c:v>Ships</c:v>
                </c:pt>
                <c:pt idx="4">
                  <c:v>Trains</c:v>
                </c:pt>
                <c:pt idx="5">
                  <c:v>Trucks and Buses</c:v>
                </c:pt>
                <c:pt idx="6">
                  <c:v>Vintage Cars</c:v>
                </c:pt>
              </c:strCache>
            </c:strRef>
          </c:cat>
          <c:val>
            <c:numRef>
              <c:f>'Pivot Tables'!$G$22:$G$29</c:f>
              <c:numCache>
                <c:formatCode>"$"#,##0.00</c:formatCode>
                <c:ptCount val="7"/>
                <c:pt idx="0">
                  <c:v>-164601.33999999997</c:v>
                </c:pt>
                <c:pt idx="1">
                  <c:v>27220.339999999986</c:v>
                </c:pt>
                <c:pt idx="2">
                  <c:v>22928.570000000007</c:v>
                </c:pt>
                <c:pt idx="3">
                  <c:v>15133.12999999999</c:v>
                </c:pt>
                <c:pt idx="4">
                  <c:v>29199.47</c:v>
                </c:pt>
                <c:pt idx="5">
                  <c:v>17401.839999999997</c:v>
                </c:pt>
                <c:pt idx="6">
                  <c:v>88004.839999999953</c:v>
                </c:pt>
              </c:numCache>
            </c:numRef>
          </c:val>
          <c:extLst>
            <c:ext xmlns:c16="http://schemas.microsoft.com/office/drawing/2014/chart" uri="{C3380CC4-5D6E-409C-BE32-E72D297353CC}">
              <c16:uniqueId val="{00000003-CD1A-4DE8-BE4A-6293AAA9FC6A}"/>
            </c:ext>
          </c:extLst>
        </c:ser>
        <c:dLbls>
          <c:showLegendKey val="0"/>
          <c:showVal val="0"/>
          <c:showCatName val="0"/>
          <c:showSerName val="0"/>
          <c:showPercent val="0"/>
          <c:showBubbleSize val="0"/>
        </c:dLbls>
        <c:gapWidth val="219"/>
        <c:overlap val="-27"/>
        <c:axId val="332322768"/>
        <c:axId val="332336688"/>
      </c:barChart>
      <c:catAx>
        <c:axId val="332322768"/>
        <c:scaling>
          <c:orientation val="minMax"/>
        </c:scaling>
        <c:delete val="1"/>
        <c:axPos val="b"/>
        <c:numFmt formatCode="General" sourceLinked="1"/>
        <c:majorTickMark val="none"/>
        <c:minorTickMark val="none"/>
        <c:tickLblPos val="nextTo"/>
        <c:crossAx val="332336688"/>
        <c:crosses val="autoZero"/>
        <c:auto val="0"/>
        <c:lblAlgn val="ctr"/>
        <c:lblOffset val="100"/>
        <c:noMultiLvlLbl val="0"/>
      </c:catAx>
      <c:valAx>
        <c:axId val="332336688"/>
        <c:scaling>
          <c:orientation val="minMax"/>
        </c:scaling>
        <c:delete val="1"/>
        <c:axPos val="l"/>
        <c:numFmt formatCode="&quot;$&quot;#,##0.00" sourceLinked="1"/>
        <c:majorTickMark val="none"/>
        <c:minorTickMark val="none"/>
        <c:tickLblPos val="nextTo"/>
        <c:crossAx val="33232276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Tables!PivotTable13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solidFill>
              </a:rPr>
              <a:t>Top</a:t>
            </a:r>
            <a:r>
              <a:rPr lang="en-US" baseline="0">
                <a:solidFill>
                  <a:schemeClr val="tx1"/>
                </a:solidFill>
              </a:rPr>
              <a:t> 10 Customers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4967320261437898E-2"/>
          <c:y val="0.14959953225036546"/>
          <c:w val="0.89106753812636164"/>
          <c:h val="0.8060328523612813"/>
        </c:manualLayout>
      </c:layout>
      <c:barChart>
        <c:barDir val="bar"/>
        <c:grouping val="clustered"/>
        <c:varyColors val="0"/>
        <c:ser>
          <c:idx val="0"/>
          <c:order val="0"/>
          <c:tx>
            <c:strRef>
              <c:f>'Pivot Tables'!$J$21</c:f>
              <c:strCache>
                <c:ptCount val="1"/>
                <c:pt idx="0">
                  <c:v>Total</c:v>
                </c:pt>
              </c:strCache>
            </c:strRef>
          </c:tx>
          <c:spPr>
            <a:solidFill>
              <a:schemeClr val="accent6">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Tables'!$I$22:$I$32</c:f>
              <c:strCache>
                <c:ptCount val="10"/>
                <c:pt idx="0">
                  <c:v>Anna's Decorations, Ltd</c:v>
                </c:pt>
                <c:pt idx="1">
                  <c:v>Australian Collectors, Co.</c:v>
                </c:pt>
                <c:pt idx="2">
                  <c:v>AV Stores, Co.</c:v>
                </c:pt>
                <c:pt idx="3">
                  <c:v>Dragon Souveniers, Ltd.</c:v>
                </c:pt>
                <c:pt idx="4">
                  <c:v>Euro Shopping Channel</c:v>
                </c:pt>
                <c:pt idx="5">
                  <c:v>La Rochelle Gifts</c:v>
                </c:pt>
                <c:pt idx="6">
                  <c:v>Land of Toys Inc.</c:v>
                </c:pt>
                <c:pt idx="7">
                  <c:v>Mini Gifts Distributors Ltd.</c:v>
                </c:pt>
                <c:pt idx="8">
                  <c:v>Muscle Machine Inc</c:v>
                </c:pt>
                <c:pt idx="9">
                  <c:v>The Sharp Gifts Warehouse</c:v>
                </c:pt>
              </c:strCache>
            </c:strRef>
          </c:cat>
          <c:val>
            <c:numRef>
              <c:f>'Pivot Tables'!$J$22:$J$32</c:f>
              <c:numCache>
                <c:formatCode>\$#,##0.00;\(\$#,##0.00\);\$#,##0.00</c:formatCode>
                <c:ptCount val="10"/>
                <c:pt idx="0">
                  <c:v>153996.13</c:v>
                </c:pt>
                <c:pt idx="1">
                  <c:v>200995.41</c:v>
                </c:pt>
                <c:pt idx="2">
                  <c:v>157807.81</c:v>
                </c:pt>
                <c:pt idx="3">
                  <c:v>172989.68</c:v>
                </c:pt>
                <c:pt idx="4">
                  <c:v>912294.11</c:v>
                </c:pt>
                <c:pt idx="5">
                  <c:v>180124.9</c:v>
                </c:pt>
                <c:pt idx="6">
                  <c:v>164069.44</c:v>
                </c:pt>
                <c:pt idx="7">
                  <c:v>654858.06000000006</c:v>
                </c:pt>
                <c:pt idx="8">
                  <c:v>197736.94</c:v>
                </c:pt>
                <c:pt idx="9">
                  <c:v>160010.26999999999</c:v>
                </c:pt>
              </c:numCache>
            </c:numRef>
          </c:val>
          <c:extLst>
            <c:ext xmlns:c16="http://schemas.microsoft.com/office/drawing/2014/chart" uri="{C3380CC4-5D6E-409C-BE32-E72D297353CC}">
              <c16:uniqueId val="{00000000-A759-4C8B-BC7E-C0D0B7D849D4}"/>
            </c:ext>
          </c:extLst>
        </c:ser>
        <c:dLbls>
          <c:dLblPos val="outEnd"/>
          <c:showLegendKey val="0"/>
          <c:showVal val="1"/>
          <c:showCatName val="0"/>
          <c:showSerName val="0"/>
          <c:showPercent val="0"/>
          <c:showBubbleSize val="0"/>
        </c:dLbls>
        <c:gapWidth val="182"/>
        <c:axId val="342263536"/>
        <c:axId val="342271696"/>
      </c:barChart>
      <c:catAx>
        <c:axId val="342263536"/>
        <c:scaling>
          <c:orientation val="minMax"/>
        </c:scaling>
        <c:delete val="1"/>
        <c:axPos val="l"/>
        <c:numFmt formatCode="General" sourceLinked="1"/>
        <c:majorTickMark val="none"/>
        <c:minorTickMark val="none"/>
        <c:tickLblPos val="nextTo"/>
        <c:crossAx val="342271696"/>
        <c:crosses val="autoZero"/>
        <c:auto val="1"/>
        <c:lblAlgn val="ctr"/>
        <c:lblOffset val="100"/>
        <c:noMultiLvlLbl val="0"/>
      </c:catAx>
      <c:valAx>
        <c:axId val="342271696"/>
        <c:scaling>
          <c:orientation val="minMax"/>
        </c:scaling>
        <c:delete val="1"/>
        <c:axPos val="b"/>
        <c:numFmt formatCode="\$#,##0.00;\(\$#,##0.00\);\$#,##0.00" sourceLinked="1"/>
        <c:majorTickMark val="none"/>
        <c:minorTickMark val="none"/>
        <c:tickLblPos val="nextTo"/>
        <c:crossAx val="34226353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YoY%</a:t>
            </a:r>
            <a:r>
              <a:rPr lang="en-US" baseline="0"/>
              <a:t> vs Sales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Tables'!$B$33</c:f>
              <c:strCache>
                <c:ptCount val="1"/>
                <c:pt idx="0">
                  <c:v>Sales Growth %</c:v>
                </c:pt>
              </c:strCache>
            </c:strRef>
          </c:tx>
          <c:spPr>
            <a:solidFill>
              <a:schemeClr val="accent1"/>
            </a:solidFill>
            <a:ln>
              <a:noFill/>
            </a:ln>
            <a:effectLst/>
          </c:spPr>
          <c:invertIfNegative val="0"/>
          <c:cat>
            <c:strRef>
              <c:f>'Pivot Tables'!$A$34:$A$37</c:f>
              <c:strCache>
                <c:ptCount val="3"/>
                <c:pt idx="0">
                  <c:v>2003</c:v>
                </c:pt>
                <c:pt idx="1">
                  <c:v>2004</c:v>
                </c:pt>
                <c:pt idx="2">
                  <c:v>2005</c:v>
                </c:pt>
              </c:strCache>
            </c:strRef>
          </c:cat>
          <c:val>
            <c:numRef>
              <c:f>'Pivot Tables'!$B$34:$B$37</c:f>
              <c:numCache>
                <c:formatCode>0.00%;\-0.00%;0.00%</c:formatCode>
                <c:ptCount val="3"/>
                <c:pt idx="1">
                  <c:v>0.34324426578836459</c:v>
                </c:pt>
                <c:pt idx="2">
                  <c:v>0.36409294239116752</c:v>
                </c:pt>
              </c:numCache>
            </c:numRef>
          </c:val>
          <c:extLst>
            <c:ext xmlns:c16="http://schemas.microsoft.com/office/drawing/2014/chart" uri="{C3380CC4-5D6E-409C-BE32-E72D297353CC}">
              <c16:uniqueId val="{00000000-99D4-40BE-BEBE-BB797DB2C4D4}"/>
            </c:ext>
          </c:extLst>
        </c:ser>
        <c:ser>
          <c:idx val="1"/>
          <c:order val="1"/>
          <c:tx>
            <c:strRef>
              <c:f>'Pivot Tables'!$C$33</c:f>
              <c:strCache>
                <c:ptCount val="1"/>
                <c:pt idx="0">
                  <c:v>Total Sales</c:v>
                </c:pt>
              </c:strCache>
            </c:strRef>
          </c:tx>
          <c:spPr>
            <a:solidFill>
              <a:schemeClr val="accent2"/>
            </a:solidFill>
            <a:ln>
              <a:noFill/>
            </a:ln>
            <a:effectLst/>
          </c:spPr>
          <c:invertIfNegative val="0"/>
          <c:cat>
            <c:strRef>
              <c:f>'Pivot Tables'!$A$34:$A$37</c:f>
              <c:strCache>
                <c:ptCount val="3"/>
                <c:pt idx="0">
                  <c:v>2003</c:v>
                </c:pt>
                <c:pt idx="1">
                  <c:v>2004</c:v>
                </c:pt>
                <c:pt idx="2">
                  <c:v>2005</c:v>
                </c:pt>
              </c:strCache>
            </c:strRef>
          </c:cat>
          <c:val>
            <c:numRef>
              <c:f>'Pivot Tables'!$C$34:$C$37</c:f>
              <c:numCache>
                <c:formatCode>\$#,##0.00;\(\$#,##0.00\);\$#,##0.00</c:formatCode>
                <c:ptCount val="3"/>
                <c:pt idx="0">
                  <c:v>3516979.54</c:v>
                </c:pt>
                <c:pt idx="1">
                  <c:v>4724162.5999999996</c:v>
                </c:pt>
                <c:pt idx="2">
                  <c:v>1791486.71</c:v>
                </c:pt>
              </c:numCache>
            </c:numRef>
          </c:val>
          <c:extLst>
            <c:ext xmlns:c16="http://schemas.microsoft.com/office/drawing/2014/chart" uri="{C3380CC4-5D6E-409C-BE32-E72D297353CC}">
              <c16:uniqueId val="{00000001-99D4-40BE-BEBE-BB797DB2C4D4}"/>
            </c:ext>
          </c:extLst>
        </c:ser>
        <c:dLbls>
          <c:showLegendKey val="0"/>
          <c:showVal val="0"/>
          <c:showCatName val="0"/>
          <c:showSerName val="0"/>
          <c:showPercent val="0"/>
          <c:showBubbleSize val="0"/>
        </c:dLbls>
        <c:gapWidth val="219"/>
        <c:axId val="1293779087"/>
        <c:axId val="1293772847"/>
      </c:barChart>
      <c:catAx>
        <c:axId val="1293779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3772847"/>
        <c:crosses val="autoZero"/>
        <c:auto val="1"/>
        <c:lblAlgn val="ctr"/>
        <c:lblOffset val="100"/>
        <c:noMultiLvlLbl val="0"/>
      </c:catAx>
      <c:valAx>
        <c:axId val="1293772847"/>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37790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Quantity</a:t>
            </a:r>
            <a:r>
              <a:rPr lang="en-US" baseline="0"/>
              <a:t> by Productline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Tables'!$G$11</c:f>
              <c:strCache>
                <c:ptCount val="1"/>
                <c:pt idx="0">
                  <c:v>Total</c:v>
                </c:pt>
              </c:strCache>
            </c:strRef>
          </c:tx>
          <c:spPr>
            <a:solidFill>
              <a:schemeClr val="accent1"/>
            </a:solidFill>
            <a:ln>
              <a:noFill/>
            </a:ln>
            <a:effectLst/>
          </c:spPr>
          <c:invertIfNegative val="0"/>
          <c:cat>
            <c:strRef>
              <c:f>'Pivot Tables'!$F$12:$F$19</c:f>
              <c:strCache>
                <c:ptCount val="7"/>
                <c:pt idx="0">
                  <c:v>Classic Cars</c:v>
                </c:pt>
                <c:pt idx="1">
                  <c:v>Motorcycles</c:v>
                </c:pt>
                <c:pt idx="2">
                  <c:v>Planes</c:v>
                </c:pt>
                <c:pt idx="3">
                  <c:v>Ships</c:v>
                </c:pt>
                <c:pt idx="4">
                  <c:v>Trains</c:v>
                </c:pt>
                <c:pt idx="5">
                  <c:v>Trucks and Buses</c:v>
                </c:pt>
                <c:pt idx="6">
                  <c:v>Vintage Cars</c:v>
                </c:pt>
              </c:strCache>
            </c:strRef>
          </c:cat>
          <c:val>
            <c:numRef>
              <c:f>'Pivot Tables'!$G$12:$G$19</c:f>
              <c:numCache>
                <c:formatCode>General</c:formatCode>
                <c:ptCount val="7"/>
                <c:pt idx="0">
                  <c:v>33992</c:v>
                </c:pt>
                <c:pt idx="1">
                  <c:v>11663</c:v>
                </c:pt>
                <c:pt idx="2">
                  <c:v>10727</c:v>
                </c:pt>
                <c:pt idx="3">
                  <c:v>8127</c:v>
                </c:pt>
                <c:pt idx="4">
                  <c:v>2712</c:v>
                </c:pt>
                <c:pt idx="5">
                  <c:v>10777</c:v>
                </c:pt>
                <c:pt idx="6">
                  <c:v>21069</c:v>
                </c:pt>
              </c:numCache>
            </c:numRef>
          </c:val>
          <c:extLst>
            <c:ext xmlns:c16="http://schemas.microsoft.com/office/drawing/2014/chart" uri="{C3380CC4-5D6E-409C-BE32-E72D297353CC}">
              <c16:uniqueId val="{00000000-10F2-47B9-B4CF-BAA661E87C3E}"/>
            </c:ext>
          </c:extLst>
        </c:ser>
        <c:dLbls>
          <c:showLegendKey val="0"/>
          <c:showVal val="0"/>
          <c:showCatName val="0"/>
          <c:showSerName val="0"/>
          <c:showPercent val="0"/>
          <c:showBubbleSize val="0"/>
        </c:dLbls>
        <c:gapWidth val="219"/>
        <c:overlap val="-27"/>
        <c:axId val="23733904"/>
        <c:axId val="23734384"/>
      </c:barChart>
      <c:catAx>
        <c:axId val="23733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34384"/>
        <c:crosses val="autoZero"/>
        <c:auto val="1"/>
        <c:lblAlgn val="ctr"/>
        <c:lblOffset val="100"/>
        <c:noMultiLvlLbl val="0"/>
      </c:catAx>
      <c:valAx>
        <c:axId val="237343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339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vs Quantity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Tables'!$J$1</c:f>
              <c:strCache>
                <c:ptCount val="1"/>
                <c:pt idx="0">
                  <c:v>Total Quantity</c:v>
                </c:pt>
              </c:strCache>
            </c:strRef>
          </c:tx>
          <c:spPr>
            <a:solidFill>
              <a:schemeClr val="accent1"/>
            </a:solidFill>
            <a:ln>
              <a:noFill/>
            </a:ln>
            <a:effectLst/>
          </c:spPr>
          <c:invertIfNegative val="0"/>
          <c:cat>
            <c:strRef>
              <c:f>'Pivot Tables'!$I$2:$I$9</c:f>
              <c:strCache>
                <c:ptCount val="7"/>
                <c:pt idx="0">
                  <c:v>Classic Cars</c:v>
                </c:pt>
                <c:pt idx="1">
                  <c:v>Motorcycles</c:v>
                </c:pt>
                <c:pt idx="2">
                  <c:v>Planes</c:v>
                </c:pt>
                <c:pt idx="3">
                  <c:v>Ships</c:v>
                </c:pt>
                <c:pt idx="4">
                  <c:v>Trains</c:v>
                </c:pt>
                <c:pt idx="5">
                  <c:v>Trucks and Buses</c:v>
                </c:pt>
                <c:pt idx="6">
                  <c:v>Vintage Cars</c:v>
                </c:pt>
              </c:strCache>
            </c:strRef>
          </c:cat>
          <c:val>
            <c:numRef>
              <c:f>'Pivot Tables'!$J$2:$J$9</c:f>
              <c:numCache>
                <c:formatCode>General</c:formatCode>
                <c:ptCount val="7"/>
                <c:pt idx="0">
                  <c:v>33992</c:v>
                </c:pt>
                <c:pt idx="1">
                  <c:v>11663</c:v>
                </c:pt>
                <c:pt idx="2">
                  <c:v>10727</c:v>
                </c:pt>
                <c:pt idx="3">
                  <c:v>8127</c:v>
                </c:pt>
                <c:pt idx="4">
                  <c:v>2712</c:v>
                </c:pt>
                <c:pt idx="5">
                  <c:v>10777</c:v>
                </c:pt>
                <c:pt idx="6">
                  <c:v>21069</c:v>
                </c:pt>
              </c:numCache>
            </c:numRef>
          </c:val>
          <c:extLst>
            <c:ext xmlns:c16="http://schemas.microsoft.com/office/drawing/2014/chart" uri="{C3380CC4-5D6E-409C-BE32-E72D297353CC}">
              <c16:uniqueId val="{00000000-7FEF-4675-B66C-CCE981D3EDA9}"/>
            </c:ext>
          </c:extLst>
        </c:ser>
        <c:ser>
          <c:idx val="1"/>
          <c:order val="1"/>
          <c:tx>
            <c:strRef>
              <c:f>'Pivot Tables'!$K$1</c:f>
              <c:strCache>
                <c:ptCount val="1"/>
                <c:pt idx="0">
                  <c:v>Total Sales</c:v>
                </c:pt>
              </c:strCache>
            </c:strRef>
          </c:tx>
          <c:spPr>
            <a:solidFill>
              <a:schemeClr val="accent2"/>
            </a:solidFill>
            <a:ln>
              <a:noFill/>
            </a:ln>
            <a:effectLst/>
          </c:spPr>
          <c:invertIfNegative val="0"/>
          <c:cat>
            <c:strRef>
              <c:f>'Pivot Tables'!$I$2:$I$9</c:f>
              <c:strCache>
                <c:ptCount val="7"/>
                <c:pt idx="0">
                  <c:v>Classic Cars</c:v>
                </c:pt>
                <c:pt idx="1">
                  <c:v>Motorcycles</c:v>
                </c:pt>
                <c:pt idx="2">
                  <c:v>Planes</c:v>
                </c:pt>
                <c:pt idx="3">
                  <c:v>Ships</c:v>
                </c:pt>
                <c:pt idx="4">
                  <c:v>Trains</c:v>
                </c:pt>
                <c:pt idx="5">
                  <c:v>Trucks and Buses</c:v>
                </c:pt>
                <c:pt idx="6">
                  <c:v>Vintage Cars</c:v>
                </c:pt>
              </c:strCache>
            </c:strRef>
          </c:cat>
          <c:val>
            <c:numRef>
              <c:f>'Pivot Tables'!$K$2:$K$9</c:f>
              <c:numCache>
                <c:formatCode>\$#,##0.00;\(\$#,##0.00\);\$#,##0.00</c:formatCode>
                <c:ptCount val="7"/>
                <c:pt idx="0">
                  <c:v>3919615.66</c:v>
                </c:pt>
                <c:pt idx="1">
                  <c:v>1166388.3400000001</c:v>
                </c:pt>
                <c:pt idx="2">
                  <c:v>975003.57</c:v>
                </c:pt>
                <c:pt idx="3">
                  <c:v>714437.13</c:v>
                </c:pt>
                <c:pt idx="4">
                  <c:v>226243.47</c:v>
                </c:pt>
                <c:pt idx="5">
                  <c:v>1127789.8400000001</c:v>
                </c:pt>
                <c:pt idx="6">
                  <c:v>1903150.84</c:v>
                </c:pt>
              </c:numCache>
            </c:numRef>
          </c:val>
          <c:extLst>
            <c:ext xmlns:c16="http://schemas.microsoft.com/office/drawing/2014/chart" uri="{C3380CC4-5D6E-409C-BE32-E72D297353CC}">
              <c16:uniqueId val="{00000001-7FEF-4675-B66C-CCE981D3EDA9}"/>
            </c:ext>
          </c:extLst>
        </c:ser>
        <c:dLbls>
          <c:showLegendKey val="0"/>
          <c:showVal val="0"/>
          <c:showCatName val="0"/>
          <c:showSerName val="0"/>
          <c:showPercent val="0"/>
          <c:showBubbleSize val="0"/>
        </c:dLbls>
        <c:gapWidth val="219"/>
        <c:axId val="23737264"/>
        <c:axId val="23731984"/>
      </c:barChart>
      <c:catAx>
        <c:axId val="23737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31984"/>
        <c:crosses val="autoZero"/>
        <c:auto val="1"/>
        <c:lblAlgn val="ctr"/>
        <c:lblOffset val="100"/>
        <c:noMultiLvlLbl val="0"/>
      </c:catAx>
      <c:valAx>
        <c:axId val="237319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372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Tables!PivotTable10</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Productline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Tables'!$G$21</c:f>
              <c:strCache>
                <c:ptCount val="1"/>
                <c:pt idx="0">
                  <c:v>Total</c:v>
                </c:pt>
              </c:strCache>
            </c:strRef>
          </c:tx>
          <c:spPr>
            <a:solidFill>
              <a:schemeClr val="accent1"/>
            </a:solidFill>
            <a:ln>
              <a:noFill/>
            </a:ln>
            <a:effectLst/>
          </c:spPr>
          <c:invertIfNegative val="0"/>
          <c:cat>
            <c:strRef>
              <c:f>'Pivot Tables'!$F$22:$F$29</c:f>
              <c:strCache>
                <c:ptCount val="7"/>
                <c:pt idx="0">
                  <c:v>Classic Cars</c:v>
                </c:pt>
                <c:pt idx="1">
                  <c:v>Motorcycles</c:v>
                </c:pt>
                <c:pt idx="2">
                  <c:v>Planes</c:v>
                </c:pt>
                <c:pt idx="3">
                  <c:v>Ships</c:v>
                </c:pt>
                <c:pt idx="4">
                  <c:v>Trains</c:v>
                </c:pt>
                <c:pt idx="5">
                  <c:v>Trucks and Buses</c:v>
                </c:pt>
                <c:pt idx="6">
                  <c:v>Vintage Cars</c:v>
                </c:pt>
              </c:strCache>
            </c:strRef>
          </c:cat>
          <c:val>
            <c:numRef>
              <c:f>'Pivot Tables'!$G$22:$G$29</c:f>
              <c:numCache>
                <c:formatCode>"$"#,##0.00</c:formatCode>
                <c:ptCount val="7"/>
                <c:pt idx="0">
                  <c:v>-164601.33999999997</c:v>
                </c:pt>
                <c:pt idx="1">
                  <c:v>27220.339999999986</c:v>
                </c:pt>
                <c:pt idx="2">
                  <c:v>22928.570000000007</c:v>
                </c:pt>
                <c:pt idx="3">
                  <c:v>15133.12999999999</c:v>
                </c:pt>
                <c:pt idx="4">
                  <c:v>29199.47</c:v>
                </c:pt>
                <c:pt idx="5">
                  <c:v>17401.839999999997</c:v>
                </c:pt>
                <c:pt idx="6">
                  <c:v>88004.839999999953</c:v>
                </c:pt>
              </c:numCache>
            </c:numRef>
          </c:val>
          <c:extLst>
            <c:ext xmlns:c16="http://schemas.microsoft.com/office/drawing/2014/chart" uri="{C3380CC4-5D6E-409C-BE32-E72D297353CC}">
              <c16:uniqueId val="{00000000-9C99-4CAA-9223-A2BD24C4B46B}"/>
            </c:ext>
          </c:extLst>
        </c:ser>
        <c:dLbls>
          <c:showLegendKey val="0"/>
          <c:showVal val="0"/>
          <c:showCatName val="0"/>
          <c:showSerName val="0"/>
          <c:showPercent val="0"/>
          <c:showBubbleSize val="0"/>
        </c:dLbls>
        <c:gapWidth val="219"/>
        <c:overlap val="-27"/>
        <c:axId val="332322768"/>
        <c:axId val="332336688"/>
      </c:barChart>
      <c:catAx>
        <c:axId val="332322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2336688"/>
        <c:crosses val="autoZero"/>
        <c:auto val="1"/>
        <c:lblAlgn val="ctr"/>
        <c:lblOffset val="100"/>
        <c:noMultiLvlLbl val="0"/>
      </c:catAx>
      <c:valAx>
        <c:axId val="33233668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23227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Margin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Tables'!$J$11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Tables'!$I$12:$I$19</c:f>
              <c:strCache>
                <c:ptCount val="7"/>
                <c:pt idx="0">
                  <c:v>Classic Cars</c:v>
                </c:pt>
                <c:pt idx="1">
                  <c:v>Motorcycles</c:v>
                </c:pt>
                <c:pt idx="2">
                  <c:v>Planes</c:v>
                </c:pt>
                <c:pt idx="3">
                  <c:v>Ships</c:v>
                </c:pt>
                <c:pt idx="4">
                  <c:v>Trains</c:v>
                </c:pt>
                <c:pt idx="5">
                  <c:v>Trucks and Buses</c:v>
                </c:pt>
                <c:pt idx="6">
                  <c:v>Vintage Cars</c:v>
                </c:pt>
              </c:strCache>
            </c:strRef>
          </c:cat>
          <c:val>
            <c:numRef>
              <c:f>'Pivot Tables'!$J$12:$J$19</c:f>
              <c:numCache>
                <c:formatCode>0.00%;\-0.00%;0.00%</c:formatCode>
                <c:ptCount val="7"/>
                <c:pt idx="0">
                  <c:v>-4.1994255120411467E-2</c:v>
                </c:pt>
                <c:pt idx="1">
                  <c:v>2.3337287476656345E-2</c:v>
                </c:pt>
                <c:pt idx="2">
                  <c:v>2.3516395945093829E-2</c:v>
                </c:pt>
                <c:pt idx="3">
                  <c:v>2.1181891820208156E-2</c:v>
                </c:pt>
                <c:pt idx="4">
                  <c:v>0.12906215591548345</c:v>
                </c:pt>
                <c:pt idx="5">
                  <c:v>1.5430037922668283E-2</c:v>
                </c:pt>
                <c:pt idx="6">
                  <c:v>4.6241652605948959E-2</c:v>
                </c:pt>
              </c:numCache>
            </c:numRef>
          </c:val>
          <c:smooth val="0"/>
          <c:extLst>
            <c:ext xmlns:c16="http://schemas.microsoft.com/office/drawing/2014/chart" uri="{C3380CC4-5D6E-409C-BE32-E72D297353CC}">
              <c16:uniqueId val="{00000000-16F3-4083-B629-FEF7A4AB5A22}"/>
            </c:ext>
          </c:extLst>
        </c:ser>
        <c:dLbls>
          <c:showLegendKey val="0"/>
          <c:showVal val="0"/>
          <c:showCatName val="0"/>
          <c:showSerName val="0"/>
          <c:showPercent val="0"/>
          <c:showBubbleSize val="0"/>
        </c:dLbls>
        <c:marker val="1"/>
        <c:smooth val="0"/>
        <c:axId val="332310768"/>
        <c:axId val="332309808"/>
      </c:lineChart>
      <c:catAx>
        <c:axId val="332310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2309808"/>
        <c:crosses val="autoZero"/>
        <c:auto val="1"/>
        <c:lblAlgn val="ctr"/>
        <c:lblOffset val="100"/>
        <c:noMultiLvlLbl val="0"/>
      </c:catAx>
      <c:valAx>
        <c:axId val="332309808"/>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23107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Tables!PivotTable50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Products sold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Tables'!$U$3</c:f>
              <c:strCache>
                <c:ptCount val="1"/>
                <c:pt idx="0">
                  <c:v>Total</c:v>
                </c:pt>
              </c:strCache>
            </c:strRef>
          </c:tx>
          <c:spPr>
            <a:solidFill>
              <a:schemeClr val="accent1"/>
            </a:solidFill>
            <a:ln>
              <a:noFill/>
            </a:ln>
            <a:effectLst/>
          </c:spPr>
          <c:invertIfNegative val="0"/>
          <c:cat>
            <c:multiLvlStrRef>
              <c:f>'Pivot Tables'!$T$4:$T$24</c:f>
              <c:multiLvlStrCache>
                <c:ptCount val="10"/>
                <c:lvl>
                  <c:pt idx="0">
                    <c:v>Classic Cars</c:v>
                  </c:pt>
                  <c:pt idx="1">
                    <c:v>Motorcycles</c:v>
                  </c:pt>
                  <c:pt idx="2">
                    <c:v>Classic Cars</c:v>
                  </c:pt>
                  <c:pt idx="3">
                    <c:v>Classic Cars</c:v>
                  </c:pt>
                  <c:pt idx="4">
                    <c:v>Motorcycles</c:v>
                  </c:pt>
                  <c:pt idx="5">
                    <c:v>Classic Cars</c:v>
                  </c:pt>
                  <c:pt idx="6">
                    <c:v>Planes</c:v>
                  </c:pt>
                  <c:pt idx="7">
                    <c:v>Classic Cars</c:v>
                  </c:pt>
                  <c:pt idx="8">
                    <c:v>Classic Cars</c:v>
                  </c:pt>
                  <c:pt idx="9">
                    <c:v>Classic Cars</c:v>
                  </c:pt>
                </c:lvl>
                <c:lvl>
                  <c:pt idx="0">
                    <c:v>S10_1949</c:v>
                  </c:pt>
                  <c:pt idx="1">
                    <c:v>S10_4698</c:v>
                  </c:pt>
                  <c:pt idx="2">
                    <c:v>S12_1099</c:v>
                  </c:pt>
                  <c:pt idx="3">
                    <c:v>S12_1108</c:v>
                  </c:pt>
                  <c:pt idx="4">
                    <c:v>S12_2823</c:v>
                  </c:pt>
                  <c:pt idx="5">
                    <c:v>S12_3891</c:v>
                  </c:pt>
                  <c:pt idx="6">
                    <c:v>S18_1662</c:v>
                  </c:pt>
                  <c:pt idx="7">
                    <c:v>S18_2238</c:v>
                  </c:pt>
                  <c:pt idx="8">
                    <c:v>S18_3232</c:v>
                  </c:pt>
                  <c:pt idx="9">
                    <c:v>S24_3856</c:v>
                  </c:pt>
                </c:lvl>
              </c:multiLvlStrCache>
            </c:multiLvlStrRef>
          </c:cat>
          <c:val>
            <c:numRef>
              <c:f>'Pivot Tables'!$U$4:$U$24</c:f>
              <c:numCache>
                <c:formatCode>\$#,##0.00;\(\$#,##0.00\);\$#,##0.00</c:formatCode>
                <c:ptCount val="10"/>
                <c:pt idx="0">
                  <c:v>191073.03</c:v>
                </c:pt>
                <c:pt idx="1">
                  <c:v>170401.07</c:v>
                </c:pt>
                <c:pt idx="2">
                  <c:v>137177.01</c:v>
                </c:pt>
                <c:pt idx="3">
                  <c:v>168585.32</c:v>
                </c:pt>
                <c:pt idx="4">
                  <c:v>140006.16</c:v>
                </c:pt>
                <c:pt idx="5">
                  <c:v>145332.04</c:v>
                </c:pt>
                <c:pt idx="6">
                  <c:v>139421.97</c:v>
                </c:pt>
                <c:pt idx="7">
                  <c:v>154623.95000000001</c:v>
                </c:pt>
                <c:pt idx="8">
                  <c:v>288245.42</c:v>
                </c:pt>
                <c:pt idx="9">
                  <c:v>140626.9</c:v>
                </c:pt>
              </c:numCache>
            </c:numRef>
          </c:val>
          <c:extLst>
            <c:ext xmlns:c16="http://schemas.microsoft.com/office/drawing/2014/chart" uri="{C3380CC4-5D6E-409C-BE32-E72D297353CC}">
              <c16:uniqueId val="{00000000-9FEA-44F1-B9DD-04D832E25CC6}"/>
            </c:ext>
          </c:extLst>
        </c:ser>
        <c:dLbls>
          <c:showLegendKey val="0"/>
          <c:showVal val="0"/>
          <c:showCatName val="0"/>
          <c:showSerName val="0"/>
          <c:showPercent val="0"/>
          <c:showBubbleSize val="0"/>
        </c:dLbls>
        <c:gapWidth val="182"/>
        <c:axId val="23731984"/>
        <c:axId val="23733904"/>
      </c:barChart>
      <c:catAx>
        <c:axId val="237319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33904"/>
        <c:crosses val="autoZero"/>
        <c:auto val="1"/>
        <c:lblAlgn val="ctr"/>
        <c:lblOffset val="100"/>
        <c:noMultiLvlLbl val="0"/>
      </c:catAx>
      <c:valAx>
        <c:axId val="23733904"/>
        <c:scaling>
          <c:orientation val="minMax"/>
        </c:scaling>
        <c:delete val="0"/>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319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 (Excel).xlsx]Pivot Tables!PivotTable13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Customers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Tables'!$J$21</c:f>
              <c:strCache>
                <c:ptCount val="1"/>
                <c:pt idx="0">
                  <c:v>Total</c:v>
                </c:pt>
              </c:strCache>
            </c:strRef>
          </c:tx>
          <c:spPr>
            <a:solidFill>
              <a:schemeClr val="accent1"/>
            </a:solidFill>
            <a:ln>
              <a:noFill/>
            </a:ln>
            <a:effectLst/>
          </c:spPr>
          <c:invertIfNegative val="0"/>
          <c:cat>
            <c:strRef>
              <c:f>'Pivot Tables'!$I$22:$I$32</c:f>
              <c:strCache>
                <c:ptCount val="10"/>
                <c:pt idx="0">
                  <c:v>Anna's Decorations, Ltd</c:v>
                </c:pt>
                <c:pt idx="1">
                  <c:v>Australian Collectors, Co.</c:v>
                </c:pt>
                <c:pt idx="2">
                  <c:v>AV Stores, Co.</c:v>
                </c:pt>
                <c:pt idx="3">
                  <c:v>Dragon Souveniers, Ltd.</c:v>
                </c:pt>
                <c:pt idx="4">
                  <c:v>Euro Shopping Channel</c:v>
                </c:pt>
                <c:pt idx="5">
                  <c:v>La Rochelle Gifts</c:v>
                </c:pt>
                <c:pt idx="6">
                  <c:v>Land of Toys Inc.</c:v>
                </c:pt>
                <c:pt idx="7">
                  <c:v>Mini Gifts Distributors Ltd.</c:v>
                </c:pt>
                <c:pt idx="8">
                  <c:v>Muscle Machine Inc</c:v>
                </c:pt>
                <c:pt idx="9">
                  <c:v>The Sharp Gifts Warehouse</c:v>
                </c:pt>
              </c:strCache>
            </c:strRef>
          </c:cat>
          <c:val>
            <c:numRef>
              <c:f>'Pivot Tables'!$J$22:$J$32</c:f>
              <c:numCache>
                <c:formatCode>\$#,##0.00;\(\$#,##0.00\);\$#,##0.00</c:formatCode>
                <c:ptCount val="10"/>
                <c:pt idx="0">
                  <c:v>153996.13</c:v>
                </c:pt>
                <c:pt idx="1">
                  <c:v>200995.41</c:v>
                </c:pt>
                <c:pt idx="2">
                  <c:v>157807.81</c:v>
                </c:pt>
                <c:pt idx="3">
                  <c:v>172989.68</c:v>
                </c:pt>
                <c:pt idx="4">
                  <c:v>912294.11</c:v>
                </c:pt>
                <c:pt idx="5">
                  <c:v>180124.9</c:v>
                </c:pt>
                <c:pt idx="6">
                  <c:v>164069.44</c:v>
                </c:pt>
                <c:pt idx="7">
                  <c:v>654858.06000000006</c:v>
                </c:pt>
                <c:pt idx="8">
                  <c:v>197736.94</c:v>
                </c:pt>
                <c:pt idx="9">
                  <c:v>160010.26999999999</c:v>
                </c:pt>
              </c:numCache>
            </c:numRef>
          </c:val>
          <c:extLst>
            <c:ext xmlns:c16="http://schemas.microsoft.com/office/drawing/2014/chart" uri="{C3380CC4-5D6E-409C-BE32-E72D297353CC}">
              <c16:uniqueId val="{00000000-0F2D-4D99-9908-C9A80C64DC10}"/>
            </c:ext>
          </c:extLst>
        </c:ser>
        <c:dLbls>
          <c:showLegendKey val="0"/>
          <c:showVal val="0"/>
          <c:showCatName val="0"/>
          <c:showSerName val="0"/>
          <c:showPercent val="0"/>
          <c:showBubbleSize val="0"/>
        </c:dLbls>
        <c:gapWidth val="182"/>
        <c:axId val="342263536"/>
        <c:axId val="342271696"/>
      </c:barChart>
      <c:catAx>
        <c:axId val="3422635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2271696"/>
        <c:crosses val="autoZero"/>
        <c:auto val="1"/>
        <c:lblAlgn val="ctr"/>
        <c:lblOffset val="100"/>
        <c:noMultiLvlLbl val="0"/>
      </c:catAx>
      <c:valAx>
        <c:axId val="342271696"/>
        <c:scaling>
          <c:orientation val="minMax"/>
        </c:scaling>
        <c:delete val="0"/>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22635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Sales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Country</a:t>
          </a:r>
        </a:p>
      </cx:txPr>
    </cx:title>
    <cx:plotArea>
      <cx:plotAreaRegion>
        <cx:series layoutId="regionMap" uniqueId="{D2047920-8E4F-4B59-9C4F-BD8A21077018}">
          <cx:tx>
            <cx:txData>
              <cx:f>_xlchart.v5.2</cx:f>
              <cx:v>Total Sales</cx:v>
            </cx:txData>
          </cx:tx>
          <cx:dataId val="0"/>
          <cx:layoutPr>
            <cx:geography cultureLanguage="en-US" cultureRegion="US" attribution="Powered by Bing">
              <cx:geoCache provider="{E9337A44-BEBE-4D9F-B70C-5C5E7DAFC167}">
                <cx:binary>7HxZc9xG0u1fcfj5gq4dVRPjiRigm82l2RRFUdsLgqZooLBvhe3X3wQpUt0gTMgeRdgPnx5sqZtg
VmVmndxO4d933b/u4vvb8qcuidPqX3fdrz8HdZ3/65dfqrvgPrmtjhJ9V2ZV9nt9dJclv2S//67v
7n/5Ut62OvV/IQizX+6C27K+737+z7/ht/n32Ta7u611ll6Z+7J/e1+ZuK5e+W72q5/uMpPW4+M+
/KZff75u77/cpz//dJ/Wuu7f9fn9rz8f/MjPP/0y/UUvhP4Uw7pq8wWe5epI2EzZhBP18Ef+/FOc
pf7XrzE74gRJLm3++LV6Er27TeDx5eU8LOb2y5fyvqp++vr/b88dLP3bx7rK3Md9u9m4yuv1w7Z+
OdTrf/49+QA2OvlkT/VTrSx9NdX85r5MbtP+af8/QPX4CCmspC3Qo27tQ9WjIyqRRLaU6OEPfhL9
qPrvWM+87p8fnCj/+fOp9lf/AO3/11R1eRvr2ycl/O/6twg/solETFL87Nz7vk/ZEVMI25SyOQN8
15LmTbD36MQIe99MzfDfm7//EDws70cagdlHAC7IRmzi/ewIM6SkpHzW+79jIa+oftzBnOLHz1+o
/d3fr3bnPva1SX6c73N0JEC9XEh7DnvYkRCYAOx/hR5En0Q/Ys93rGde+88PTrT//PlU+84/AHuO
dRrfpl+eVPC/I4+gR4QJ2xb8q37JAfIDLikCoYGLR9dHE+T/jvXMa//5wYn2nz+fav/49O/3ffc2
vf3yA2FfkCNuUyUF+oosh8q3lDgSSGJIesij+uH7x2zr0feX1zOv/KfnJrp/+niqeve/f7/qb1Jd
33/56Rwy3C/Zj0QfeqQYlZTQr3H3MOm0wEIccQCorxZCExN8/7rmTTF9fmKS6ddT02ycf4xpruvb
+r56ctD/HZmoOuKIcptR+9H5Afj3UiJLqSOEJRVUsUfTsSfZj4fjq+qWl/WqYZ4en7fL07dTs9xc
//1mWd2nyW0ZPSnlfzcIH2OBEBLvodGeQeSRUlgKpSYB+jvWMW+B5wcnun/+fKr11fnfr/WbawDL
H1UR/98ROKyy/2ydfFzepnf3P84eDOIxYRIpclghkCPGJbWfM1g1aU0sr2P+BDw9NzkATx9P/f/4
7d/v/6fl/Y9NUDk5koJjJQh9zoH2UMeyj5StGFfQunj8M8lQv2NB88p/fnCi/efPp+o//QfUB6f1
bfwD+0KMQs+NQwYkH9sOY/q/p3xMjvCD2p9qs6nul1bzB5p/fGyq98dPX2j9H1ATn93mtz+wEUoB
ZjjDnNtfG6EAJ/tap6PPCy4If4K2x4xncRnz6v762ETdXz+dqvvszd+PMbusbG9/oJdD41lhSgFf
vrU39/WNjmwqlVBQGuxXX8vLmNf303MThT99PNX47vLv1/ibQMc6z3X6IxN8LI4UB60LKKn21U3w
ER3hnohDfX/nIuaVfvDwRPMH303V/+bk71f/NVS9t3lW/sBUBnTMbTw2Ow+Vj+iRxFBRCfxY8E4Q
/btWMm+BvUcn+t/7Zqr9680/QPv5rf6B6M5gmAKtfCSeOv2TjgOEXM4oND3xfEJzvbScP1D/42NT
1T9+OlX7+h9Qv163uh7uyx+bTUIGLxGGZg8Y4OHPYVNBHkGWqQQTTyNGyPP3If871/QHFtjf0NQO
+99NreH+AyDoBmrrH1XW8v/ruT14yPxcfvar6YhoA5Xtl5/eZZATL9nltTH0H3/3PKhf3da364cJ
/171/fq3TzuYPPqa/zy61umXX3+GSu8B8h8r//FXHJzAjYEk5NZydFXdmqetPz93f1vVv/5sYXok
oDEolI3GXhVWkCi3949fiSMb20QgKhD8xbYBANKsrAOQTI4EzJkAGKTCGFMCwFxl5uErBK0vAuk4
UwQDAeGZV/Emi3s/S5/18fXfP6UmeZPptK5+/RkgJH/8qXGZ0O8XEhFoODMY+EI3jUAAzu9u30KI
hx/G/68rvL7BXnjpI0v0rqhqajklSdHGg4fWeWeVNygusfXY+X1U04xYjGbkSuiWEjHW0wiDTvbl
JmmTFU2uLwN/zXB20fDKCZI6dcp2K3Ryz2KyrjwdO4pGH/cs9J2iCZVEEBtybCXERHTv2UXcFuVl
o2l5noR50axDlQ7HKtS4dllhB/6FHHR2PPgGWQ4Som1d+FniHy+sBKw7VT608hUsBjJPCus5VEKL
K1+wPrgEawTEIViQeFXFDAVOO/jYOLIacLmKRYp/a7Oysp0wKbzCxSqOctenMjgnoVXXjhBVXixY
aMYxGIFJM8KUQ/yhUPXtGyhVkSW6Qe2C0ODWYbFMyxVryuSm7+quX2OKUXbekDrNV69rZfzFE49k
DAsbbASh0cbg9/uCeS9ZEmT+JQIf+C3jJvuty5RYeaTTZzFO8Icm4fYbSxXZeyRC331d+mj8F9Jt
PDaOFbVtPvrt3nlIEKsEr9Qu9MvgvRZd/RuUBsGxXxP/MTn8wyMwnqwXkqSEOTO4oiJqNMCeJBoE
XTFY3s4LKLqRuCpOcGLwgpC57XDg0nDJbAnzi8nxbjLuZ75Hd77H8lXM/O6m8xFa10Vd37yuuLnt
QDLDOZGSIJtBGbW/nbghvNY0ujRYmHdFJYpLW4XF6etC5rYjYUJGGLa5gEHxoRAT8YhUsb5MseoL
p+BBcopYwd6GWd0/tuP/lHkUhzMJGAkQPD2bWdt62NPRJSsHs27qwC/dxDemW/C3ObVB+8QGGGfg
bmJyzGrV9nYdaVBWNLwLk9zfVjpNF84yhjpp6msc0APKW0wZ4A0EtX3jtHnm570MLjONiLUq7KJJ
j1OvUi5mdvkxpUl93ZKBo1Xa1QSQN5SJdMucYHsjPNzRhfXMbBqKCjheBEH4YdNND7HIeBLLXVWn
5WnkD+iksaJu/bqvjHuanC+AVqCRSWIzZrNRJ3vnK09iWnoF3hHS5E5oPOOYLP0QxNFvnSrPXpc1
syFBIHhy6PvCjBBNMMuueaIU73atF/mntvH6FaI+XwoX42+Z7EgIBW7CGBRkHE+8P0wDpFBMdqpv
yFlSidRJyjxYgXNlbsFQ5RYeYWuS9UHoEC/kH7kYrHXJQrodjOWdEh1774qiDq9J6DeBU6Kyc6kV
hm+5UekC8oyLmS4WyJPQp4IiRkCicqh+ZkheEEJ2gpTW5ZA1+W/C57lT9kw5Se+jE9Qi/vZ1M8yE
Dogb32ROMKgOUGfCmu1CAmtydRt2btB1yXkum8EJaC48J41ru3Exj/utqIR19foC5vzApoTbQI6D
YfDYM9r3OZNXSgOo7Gyv7taNVVYXXRDoBWfDM2kDHBuJBbS7iS3EuIo9z64yXOC0RjvIKyhdmy4j
ZkUCzDKHDKr5yJMq+GTlVXVtVA8ZzUBT2TilkOmahcjyVwmNheUYK7GihYON5xQAh04COANXBCaw
h0sbMAlzVbAd+LFceWUWvMW1jn/LgpCsh6jU7wvapitcVTRzII53H7uU43WgGw1/U+qN9jr8e5zU
7QLMPuSTU3dUkMjA7ADSbCYnrtEMXLWVQjujQ3xmBxkJ3ThqmrOqqdhJxjt9bcoq+yTSLjsvy1Z/
oFVt+44uqh47MeTwa+GX5LTL0+gsTaz83Z93HCXp2GkUkkGAO9SbyE2FoEzYWSVPN1WqSieMpLl4
XcgMItqEAKFQMgE2mkZPv8e+jvxml+S4iVZFzYKbBIXC0YNXs+M07JKFcD0Xd2xOCOwIXFUCb+5w
W/nQtJjhatchU5/jOiJuFYXscyla8qYt0045HQ4i4fSoxRdM4+6EcdRcewPFfyHmwJEEyjaW0OwC
FsfhUqIszGggy13sW2I9aPM7Il28kDPM7ldC5kgUpeOUcLLfOiXUi4Jql5SEu60MYzcoq3JjsoC+
1X3ZQugNqgISCS/TjulVbblDXwfrtCzRgu5ngoU9pi2CQw8J0Wn4K+vSLrVV7toAaoWE4E/5YO5b
iX7zMuWKYdhUNl0KUDOn3wZ4A1awVAiqhwnmR7kUFc/yHW1Z6Fh5WTheyLjLsKqdjOFTluYtbJts
u3j4YI04Sc0V7+t1jbPP/phzvO7ws+sZgQhcnkO2MUUjKotG1elODX55Cu6drlTP7YVdvxSiMARk
qOLHDIBBOX6Axlbql22ZFbukI8GNRrp6h4NM/OmdwHACE3ApyaRkfAwJe5Cf4T5OCt7uEsPKO9qK
6GzgUb6wk3GlhxgJQiSjcGKVYgAQh0JSS2UWF+2uRi25zuuhPvWGIfXdsOFJshQpXoIRFCXUVtDf
ALqCbU98pRcobFlQ7uxYp73DJPOvgo7r97TqumHddrJzSR7SG+Ql5rSDyuW2xyQ4U5Rc+FXM85Vl
N8pz47qrCqet+yhaV7TK29XrLvSiUQHq5sJGcBEE2ESw4ClucO711CO7LOw86tStwcMKqUafcy50
6sqK68QFOl9CHdFWFvy37vsTv8p4/Cd9YFwJ1AlwwhT0bBSaOFpEu1gGRb8TkT24kIZGqwFptGCX
qQ+AEAm9fo4ZYBh0rCb1SC+lb9W+2bVpGbllG7YXAnUO69Nwt6DYMaTte9uDpLHuhQxGQB0wkWTK
hLY1OEDS1eXVYImQuzD3t890q+ixrnTooF7Ym7INrsq0Cd6kvLXua1Wos9wuhncLqxkP0CurURMz
a9v3BcnqnWZVdQFBJH1TkNa8Qai9KCwm1oXfBzex0G5s+uEs97PmuJcdPrGFT2I3I1bUL5h73P9r
K5ockK4fdFh65W5oLVRAcwh/8eIqvmpbUTleZIdOjRlfR1HQOjgv/iyqjdYhHMOkmRBMoEdxiAUm
1dJoXu3sBLeuLGri6oonC4AzrREehADUKMgMgDaJRozYQzWvsYoyjsAF8pq8zWrhHbdFf0HKbgPu
Xa76Nu22C3YetTbVKsXQOoD+KTQR5MTOsZWGg6qLXVVJVDtdS8g2qfrhWqos80HLtUldgjIf0gOp
34ZdqfEKimbGHYozrBZOG547BBxzONJQCtuQlhxqgIZpzXFcQcXiq/OhSaCZpxsmctcLrY+Ab9gR
UGqcqpQht1MiWRkt0TEUBumbLMmL2wXtTEF5NAjkLVRxyJKAaTOBmLpJZCZovaub3rJWJAuqT1hX
tnQHyCpD16SqvciKvirWHbSCtOPZubjP/b4uzqxcq8wdmGy4Y3nGbELd086xYoSbM5YU0f3CWucs
CcAMkAhgCGnOBD8gaqCsy5JdY6f+sKYRE4Er0SDBXq2tbCeOaguaGH4VFK6qUP3GcN++p0MLlS9Y
MhELkWKaB4y6G8syCdZEEoD60JRlbDpfNPkOW8Wg3dygdiNwbJq/4jJAMgPiK9xPFACeh3JiSdOQ
6HHfNIWKD9A8dCNFY0iqolS6XpRkp2mR0cFphBkKdwginKzygsY77flF4nppa/5s2xQ2r+DaDKQo
DBK/F4uSdemTQaqLSvZq66csvmpwEHzWQ95ev273GTUrBuU7EI4UVEtToLYDj0VebF1kvd2dsiQR
6y4qrAWYmDkH0GWkVDBAP2iZjdFiD5hsSMo9Q+RFXhp24nmdWaXQLr6KorwMHNWk8cnrm5rJMpQE
3jjGkIARSFYnAtPBa5KybS4qTaqPqMxr5g5pm+ZOKw1LnSoYOnRcDQqHjgqbOAY0avsvaePVeiHs
AO7A5g4gEnIymDfBRRCokxXMSA43D9VT0BmTX9CADYEbtU3hrynMGT525aA+clq3N0JxmEYEEWRf
d4w1LXIt6CtVbzpoXVHH91nAL8LE8yonUXZaOIMXKHOaKH+INgRng/UBWZU9nPVFjM4sQyvLUaYG
3ZqSm8GJh8RvXCLqboeHPLouQl7cwTyA1S5HOMndapBl6dhDypIV66ygWfPEtn4zqYmuGl1GhRNA
TLyrK+Tvsrbr77iofLbOirjCTqtj+6TreU9P/STqqotaNF17XBie3PU1jS23hmZouMpoYt5WDJee
q2KoMBxsiGeOke2b3h0Iib7YKSl8p22w9bYYmix1G1KljYMgeTmNwqz9lKe0j1aaWANc642iuFjZ
DaWfMfVJ7jQWhwGXPwzyUmuaFS4IJ5GbIZSasy5Uxjiqo+akTmFahZ0gDGzl9IVIoNHTYYC0jcoV
ztet7LNMr+pSS31XRyjt3MqHKLIKSgbxhLR9nx7TSFq9m6lSJpukySLlhE0TRNyBp+zYd1Komi3X
tqiRJyUDst+FJ0UwOL3qdHfsGUt1b1TayA31KvhxxcranFTUw7+noUbtqqZt5zvNEKWDU3t+Wzho
hGdH5m3iO54sh11CiwiCay2KyKkzuGW3KkXcgQGjOOOOh8FJb+qwjc0qZCx6RxpempVqKi2czMvS
eOW1UHg6xSB4saa134dOU4F1VoPyyysroRA2iYjJlWhjgnes6mzAQK8RiZvwCsfroTKmPMFg3E9R
WPnSrUlQQaEaJKnnhqSG8aMVm6BybKXxfWVBL9cbrO5zZkg8nKUo662Nz7zyLhNRNewK3aeJiwe7
jt3Ir7PrOvazatUzGTKnpiHGrtCYv+lrEr31hwI8CPVxUTmmyGXqeKqzlZuVKvNXMAoFr1ZeXiGX
VrLNnJbTsDvO+hT70OWlDXGCHFqpbtP1MbQOWtyrta+8pFwHicXolsQmNKs8C/1bVgc1OvZpal9n
ou/e0Z6I5JjpMGiOYeDVBU4XdtE71FUS4iOKdOBC1dq8aby2ucIZDOYcA6E/WetOkS8i6nJ8XDaK
rJNBN+c2p/mGxhmc0rapTjKfBvTU4/Br3EJ5wmnbPLwRdo8TxzNl8E4XKd7alFnnhfCD1LErPARO
InMjTjMrrd/VRunLrvaq1NGBLlqngGbR+xrJlLqkC1S8NkPLAEP8ovJXOWs68xhSv9IJ3jxi2+NQ
/C7L+1L7wdf3DTz/8z8XTy8xeLgo/+3z8Y0F3/51md+n13V5f19f3ObTnxzlPf8oiPsqfyQNHPzj
BX/hDxgKjy9G+IMvv5O+APnm81sPXrAX9q5U7zEe4JFH4gKkpUcYbluO3TIAdIjtT7wFDOQE6OiT
cZQE/CRo7z3TFix4Bjo/XDFglIE3QXn3zFsAPzyC4Qi8VIE/cxqetndgJaCifP33PnXhsMMFd6OR
DbIlRYzCTXVJx0xhL0j7SWbXKmjJ1r6EiVkaOLpz249Zvkqj9Z5aZiQdlmIvJU3S4gGmp5HNG7KN
JHY0Wvv6TMTO4GZ4VxbnFhQHr8s7jMAv5U1SvA4PPorhzG9r+9Ip5GkD2NeFf0EITOGgthuLcOiM
H6ovZyzkVtHjLbzBYxXGn0lyV+JwE2RLnddRO9/yicfdQMtiZO4DkQWY4oeCEuhDdn3jk21aydNC
566UkFYs0QZmpECzE/pvMEyFwTCapN9xA9PvLMnY1u+a9l3de7kbI22voriiC9naYQr6sCEQZQNL
W8BtTGiyHm7I7sow9eOSbYuWSNe242HVscD7U936RykME6AAAZUCBn4T924yko/pIttC+Ncr2vB3
xm+D9ZDL/KKHqcWCO4x0/amZALuVDaQLBn3M8VLR/nFqoPFTQAufbeH6qSGuldjJTdZmkHFCBuBD
4wNRGTual412ZNugsyjyy1to43TRqspUxdd+y73WsdhQxm5j5/atCdvcP8a8tgJnCMLwXdbVA1Bp
UPh7UMCQZaVT0nzytU3Mm6Zv1UmYRxH0NDr4cmF7k9b8ozqhVoYRkLQxA1Q73J6pWsT8wbAt1SiA
hnOxY5H2V4El2QkabLfzrMuEmc+5Vw9ncWVVTlFKulBXTPL8h1VACxfwFFJsmOE+GGEPs0TuFaJu
QMmEWnhFOuQwVV+EstdO1YfH0OlZ87x2UoVOg3JYOvJzSoDCEY7IQ+0E/zlUAsts5NV04FsW5ZlL
gRRwleK3VVkNa0gV460O2QquJRQrJSCDtUp6ye1OLM0vDyv3UQlwswEaSxAJoHKHRuPhKmpJwqTW
hm8JjoqPwqTeCbzs5VPThNGJJqRd9zGKLqDPZjZWUedr4GHgk6qLrdPXYfbFOYaYBiHMRsAyIkC+
IIfryKmqaCsz61xEvdj0yu6uB956q9elvLQ5iOHAiGFgdTjM4ysj9g8WjGagMU2MdV76K9sbzjo7
/wLsqsEBUqALWT0UeViG4G76wr9+XfbcDoFdN74sBHj0cLn/UHSX4agt/cE6l/isxLHTis+vC3gR
qca9fRPAJkGkh8EKikhrnRNylfRnTekadYr4AhSO0HMQQTgFgpzkwGKiAgPwHm4ji21sVKXUed1Q
7GLNr5lVHuuShKsw9KITX8bB+k9v7EDkxDcqqC+TKrLVuX0ZF58wuZHRTUVvXhfyAnIn+5p4RhsF
ftNkQp376HOb3nJ82sZXr4uYMRAkbzD1HVv6ELQmBgLiaRVZTAdbyxrcEGoeRYzb+VcNbY5flzTj
aweSJkZqqzDFZAiCrcHeccYlcGe7D6+LmPGDMRMFLi3kfQQG4od+UMiGdEkRBts2N8GmGYpTGfnV
OvXFeeTl/UUVLM5D5nY1kmThojlw2th0TNXEvamLvAaRfrkp+vZTKew3r+9qScTE1ZrS74usABFl
Dx0Qape+k/OllHI86ZMjBLQH4BjDO7U45N8TIXiAYiz3TLCFg+r5zZm0Nj2E8xrcIFXnsriuJV29
vq8517OBDQVTG+BHwPTs0FoG9QWJKYj0yQXyyeh1VnulK995Xc6s/r7Jmbo4zlVoN7wNtiIqN6zF
jRP0Sbcg5EWxwYGuBnklcCkpvPxnOtlHsVdq3oAQfCnSdcZgjB1fNmG/kYljFUvJ2Ky19qRNHD2J
YMSngce1TfxkQ0xyhkv0JQl6J1N05YXYKavc5a29AHoPkfeFl+zJneSAuBdAxPNAbhm8RUW9qZRZ
+cVZHjoBIR+bol9FPncwLh1tjJtE50F87wcnSeW52vrclhfwrsC2YVCr1xd+2zhttg5FdJyoaFNR
vumyepVK38HWiV/2fwHp9i00WnAvtaqRXcgkRsE2b4NjDDkFqHDVwUCWJ7evO9wcDO1Lmjh2y2th
eA++EJirEuW7Ygi++OUHXwOJ2zLVUkN2PJovjAJTDjW+moe8oO00ylitPdBg28DEZZAn8CpGVX3G
Q+kMvflEG/nOh4K0Kz5a4SqBRlp8FeapE5T9KhvslUnPwuZKhL1Lbc+R9rHP44WzMRPGgFP1bYET
zXuhCVApFSB/FqtjBAnmznQocNnQL4XlubM+Tqbg3YDQWwAS/6GRNeoEzg0OtnEWlyvDmXAMY0u8
pTnk2pcyOQZ9IwKv5h0cA31bmfKitT7XPTtLyBILYnY7cJVDQPIJBcE0Hw/jikdQHAfbCL0L8mzV
kOEv2EY+S4DUe6qwcGjLBrZSW7ETAa9Mlld/JY+xxwsVQDOCKRChE6sYYF8PpR6CrYev/J6eZKhw
LZovlN1zbgYMCEjVoSiG5GyylUxDNz2vPYBgcH2reZ8Pn9t8oTaZlQHXUqAnAjeBH67q7IMIERkS
OhTBNkwvgIXmRtUGZg8LgfFlGQbBZLz88iRloi9KB9hhEehtBzdtnKRmZFVBc/R08Px8rUNyIWj+
Mdct9PH5J17VydqnZbewijkU21/ExMk77lOPEdjq0MH4pYiZWvWdpo7uO+5Iy1+jrF1q0szKtGE6
OnYu4NbjJEf0dI+KyIAJT5O+cZqsc+TAXEYu+7evQ/TsCd4TNGLqXjDgnTBlY4+Q1BjHorcc+kIQ
pIZ+iR+0JGiSwodj1dJ0Mthm6roGonknjcvpmczzhdg865nw+im4Jwa1KpSGhzuC2KaAL2MF29S6
8UN7XfY3ll5KAGZ3AxNjoGWNvaApw9wQoOeWVqi3Ifnd9gcnCndKxiuYKCwEtQlRGHoA4xEAHipU
xtAFgF7y4XY6k1p2WWm9bahwir5ewVyqaC/S36IA2h/pSeei0BnUCqXHwKl2rAXnn9EmXK1jwKGn
kBXDHPlQfNTGoba7caPqpqY3AdRfS1AyV/cfyJi4BilRnXYcZAhmbSALts9Er9f5cd3HJ31Rbaz4
iyXJgpvMRJTxlViAXdBiga7DBFqMTVpIVH29lV57FRZ8BVe/A+f1wzWrPEiDQQy86wZaWYfK82xT
W1Wa6K1n+DGUxhaN1nDVYsFFZneyJ2WCFUZYYd3RVG8DL3aMXTgKunSvb2ROBHShgJs8Uukhdh1u
BG4gBh1Std4O8sKk5bHfLPE2Zw7UeBuKAxVYwoRfTHxANUHs12mltyV6r8lF22VvA3JBUbzQWJwz
CUADXCWHd/ZiOMGHO9EwlQ3igoM/i3uWvLXamxpIAq9ra6YogWHLNxmTM5NVMP0IY6a3LBjMmR/R
wjUZyzfQ0j9LcvtDqKroCsniqg2jpfJraX8TPdYDKizTgOxKvlHN+5B/qtXvr29vcq3iAZIO9jfx
hkFq3HWV0FvrvMJiw09E7wyN4/mhQ+8TuG9m4w0zrQOll50sKXfOUfaVOypgL2DVhLYmaKneRiZ2
+nRd8A86QY6K7l7f5ayckW87vmcSpiSTXJ3lRkYo4JBEfRTdbdusWfEOobd/QQgMekb+oAAxE01m
HRMhG4MitU9YtNEuts/jJZeY3cmekInG4FKsFdDBhoDYq3bNK/1WlKR3qjKiru7YEpd8XhzcHxlj
L1x8m4izI2YlBQFgtYPYqfx8JeqzuEiB3LHkCjNJ0kiMBhIekLeg6TSB146xwpQ2xI0SB0CLuCJh
C0QCA0SX0knM0pWFOQzclzZBDtx7XmFCkDaUK/tDYpVOGV/hwYEBU1Cdm5A6eXfTZgC/9tqPfKfv
2QIKz+IKTNEQ3M6AN59OW1Npl0cetgEjOx/6BXAlWLimbyVcTwMOS4mV58QFHVZlH7WbDCgSC846
Cy174ifQogogfeJR3ZbqHaNtx7NuFtuwE6LnI7gwYDk/IAwj03vFQxJIC5lyBOjasazLotHgpUCS
+qghvKnyg32Ds1PIilYwT1soasYzPWkgSIYR3IWEOSKBW1CH2GKQgKZYYPT2fZ/BNXudOXETAB/p
3O7oMbX/Qp12IG48SXtQloWhn8QliENd7HD7Ki7vh/D96wgzZ7T9LU2KF59ZnU06kJE3Z1l2q81V
zxe0NncM90VMkFJaQVAUzShixchFStaFdSL7+wovuP9snghUZLDOeOkc3n99qC/Pww2VPfh/FRgX
UmIn89/6OVqFxvpignyLgB3ops1pHUVLHPwRSl54BlA2wSvGLGgqOm9jYDWPIR0uHtNTMSTaUa3p
VhrncmOjuHF8ryg30N/DW1pWwGhNEn9Bz7NxF+oamAQCiRTIjxNFh1asC3hBDuyfXAFhKTuOTLEa
Gvol0eUFBQNQazgd24Y0R+vY2jTtqU7Rwohp1qH2FjHp6aG6LH3NOr0t8IUCbiGqrhaHZbPncLwq
BOxgqHymjWrJq6iJ6wwSqBJHbuopccqFn65NPPDTKDcMbsf254jnbCHoz7oyg6wQbifBbZsplUC0
LMmaGATXOfAtccM2QE4bXJmKZmX7XK500fWnr5/QebMCtx2KEEB1RCbposn7JoxNAbDOrQtT3ETN
CaHrrK6PsbVS0I808r0XsbUGZh50ldbNp9cXMBfYGFwrABrrmN5PL3+1tfSMaMYqJfQu7JqtYDy1
cHRnnWZPxMRpZKiFKFsoUVD2fsiBao3+P2lf1hu3rnT7iwRoHl4l9eh2J3ZsZ3ghnMSRRA3UPP36
u+jznR01W7eJ7QNsIMBuwCWSRbJYtdaqe8OWCXGses1fI2Laq45jkIBjGFHy8huiU5p+GZ3Oz5vk
oU9+ZZnEV9biHDgnpGfAHIQChxB9zISY9eSVGFN+nKfJz7Ijss1xLrl1V10SErXghgNfhJre5aHX
a7NbERsuObqTDxhX4Fg/MgvU4ES+71aH5EA+xUblC3lDwRO1jNZTNsIWHd0gSfSgZX9KfdpYg+wo
W3UIqDioOhYMR7oQ+HpDVrYgXicnljX+SH7H01bvtq51N2ckOHhuGaDYlgBnatoBQYRlF/0WOO7b
ji/7CP774v4tWgeXiYaNR+lrXCdBmxzn5OdtG6tOiSwRTwIAgHcl3+OWsQoIR3LyEJ5Z7n6kWhBX
n6N465RbMkusrY/orzXBWSKSzlZV451uxYBJ1GEOFHcZP9we0up5sRiSGFKAtJAmGdau1avAJj8i
qaSObNL474uFcQzAm1iDSSu6oLUfo5xs4njeZv0YeC/1LONkCJz3/4s5FyMSjqdudGg9kh45NkoA
pf2UAhdPG4iAHHgpqEuO5chS31IfqZXvLKMLY9b6ETwylUF+JHMrHiqprQ00yTHyOKMBdR4IkSkP
rLoI+LeA2QBghbzU5dzOs+LFTjbhlAS1u+mc+QCY+LdiNJgkZlo9TBaGhN1VDZU1ZjYmdUxftTwN
0DQNylUAO/eNf9shZZYEr9dIbQIjB0vFbO0rnR1RugHMISzY621Dq6uzGJLg+W5RdCVYHTgw5mjw
E/stTUDdvm1Dtj6C709mDgWrDjZm5zmPjU3R/NTSfPO/GREcHhhhx4hVuJmLRUnJHyAOpEHc+qpA
UwmMN/6eE9ZfpWaTmyMcLdey3QC2g5L/mdTx1CYSR1ufsb+GhOU3oiL2zAgz5lT2XW68uZO7UWpX
si6r9zBYPiags6alv0dxizOpbAeHTTqC7zGyHKC4DMcH8pv5VLM2dZZod24EftlHlumvTWGvsqwC
fNSCza5/VbVpA48rx1JiZPWwBUMMEGfQiyEie3kglGoU42U/41XB/qQZaNn93kzeejWo7e1YyNQW
1hYLYlHv0HeubSJ4RdHSjnqjh1x/DO28iilmWBI67JqUZYfbs/dehBEfbaieQAkD6TveDulyZE2X
gpUGTCQgSfO+8TTIxCFtmG2amO1YufPaLX9EDmmzSfspdOYHy+m+tJ15BAkySBU19ed22t3+qLVd
YXHdEqCyACW3hO2tQ2DHYym+KUnGEKGcVvwpWsUfu81tO2tH1btQFu/OBTyjsCkGOpXt6Gb0lEWP
U/QHRbDbf3/Na5Z/XzgKaUyQeVJyemIFkD02aHapn0Zfy6kLalyQRRretrf6+Ae2G/BMsO5RKRAM
goFlVnPLB+QN1bauUnM7p7bh05E5+6jUU7/JvCiobDC2ymjMv00eMLq3P2LNeTm+DdAwpB2vmPiG
k7bMsjFoLXrRIzVAKUyxX27bWFs46FlCwAJMEhwz/PfFOQNaWNfOOqOnIsufG7z2wYWqyg8cZjiS
bZAXdYezgi+NVEk1TaBM0VPVFGbQqXEfqEADhX1Z/mrKHpe1Z8sE3NY8BiVZ6HKgOIs0ouCRyAvX
ICJP9DSpEKZ47iH7kLLvGgHpLL+fPCYZIr/CxM0PER8gB/CaAeNWeJ4lmYcaRdzRk0udl9Lw9e47
1fdjsU9G8lkrP+P9KfGOVYucCAthEAidcPXS5coxQ00yJbPpqW9AtX1lboF3y9QGzIyQMnX8qBq/
VZa7ve0v70pRlwM1VQPMBzAOUMtEUevSbGOBERePEQoVv5ytmYVVfqdlQfeTvCFDM2qBN56qaWcO
AZgIPeRQ7CaIAW+BGoNkxq89Fx/ClfmA3sZ8i+mpAWDCrIyq+ORNp04NtUJyUa2khmEA9BiQx3ln
QZFsPMVqZYABARDQgCdHm4TzXqnJZ3uqgKR+Hsa3qSiDoa4g1UbOU2dLxnftwDCPyqSmeSgfQrzs
cqKr0rGneG7iE+4aP0prf0BFvtfqALI85nfUFSX2riMOThFHyQFUE04kFTZp5pRFDcHa+FQ5TZD0
P5pyDPrhV2Zv45xKrqU1WxA+5NrykJ8C1uBybFmpcClRwECMvtzo+Zf5SXFmQKH93PzX+UMI5mhA
hgKWBgCUCIHyutiJU4YAQDH/pBRBVHbUQIm8vSmutyKkknB6AjCh46gRz7dca5VkzpEKahOUR/Ln
aqSB9zrZr0rxpn/1BsmLeMUzYA5Ee4615nXly9mrc320GtApT2zIUBVRQoN8NclWTw8u8xBQ/b49
urWNcGFPv7SnAJGSFA2e+ZqdbUuiBX1pHbLY2blaD12gyI/GP3P7QzlkCWQyfkqsc78TDpwL64Jf
1rE7gkmNtIkSK3vHHX02ky0ELo5NcqQpufc6a9OU7p4M7VZXWVj2VoA3gGR3rAQEWGNeIAJXCR14
r8hlKnGZxTMrtjcedOiumOqPib6A9btrsiYwjO9TB6K1Ibs7r4MAbEposSAzzcvCIv2L5KoWeSzD
MWenvuv1Pko4qHPLXHglKQEYPcCOnJCA/KLow0jXJtaUAe0+T7/VXayGZTwFqRkHsan5U+4/Wwd7
N/f7QvFZIyl2rhwHOGaRfEcHFVTiRHVCfkBUU5Qga+X80sbGz+hTXb959DOlvyTedF1ZwRouTPGt
vIh3XKczXWWAqWp4pdMbs85Jznw7enTmnWkfibtl7KvEJt8fggcvbYpZFnN2tBLFFOzXtPGbc2zt
E3ZHyW782daPsWX6+A/qmyjoSAyvDRYlJGRdkPTEI5sfJIvBRqTGdI/YOnF2Mvs3tXpN3xrVCKK0
C9z2yXSjba7IHvs8sBJHa4P6i6UEQxKPgUujhGl1N414H4/1hid2iQs2PaoaeiE5BlewasBBLiwJ
sasLsr8e8TxaPncBWIxK87Wo9Q2eXIYHzmzAlCyY1Lu4jD/rer6LvUcyyYSL1rYnl8lCT0OoeiL7
cDnasSEzVfloe0XRgloZSojvACBiG5QFkuVctwVlcnSewAUtgpYm0sxxrk0JqLQsMI12n5Wfohyl
3H0FYQZotb1oJti1DgkdM9/wKqGepaeYzptaJ8+3P2blykOk+/dbhLm39Z4aHUNdrkDKsCw8yCa8
pk4NyXPHn7vcp3ESSLPbsgngvy/82QMtiz/ncQZr6bNXuuFQOFt3ePvA0DyUyk00DUW5RXDgprQt
kEg8bNdZ29dQ1ui8sG3t0DXrN+qGs2kEtFP3t42uRLN4GqG8A+YXQk2x4suKvrPVWEPuJQNNoi9N
JcgN4/8UFf6/4tlre3NphR/EiwnUmRK51YDki65kuzbW9131YAxIPMhwAKuGNBzcYCajei4qiOWj
1UPZWYF7IJG2AZyv3DHL+WNiA241SHxIorzV2UOwbPK3ABoICBFRO1vuUDETLKoJCJn5YWJdeHt9
VgfEmYcIjyG7LyaS0q4BklLBGZ5XXmBY91DZ3yjRUZpdXIszdF4N+68h/iGLJeompZhHbkiLrZOT
x5sq1gM69gdUCSDQ23NZ2HGrevQX0g7f/7dBCu4xGlZUt/wetuc9nbdV9hnCJb4WTZJganW58K5C
Sgp1YKhzX47RLcEVJBaYM4inApB1jHze3B7JSogM9gaYiPzxZONRc2nByOohA1UEzAe9CFEkJYiU
be1b1ibbEuVmZ5RctWsnE9gi6A8HDD3MCSeTkVUp/jeYA7TdTDYgsfv231dSuIDXXxOCY0yK0VPQ
OJPT1D7SfgybKPN1aO3cnrhVP19YEZbGsAoo0TMwAYY/DENwnAfQOeby9bYV/lfEGGE5FiEwKRHs
QnEAYxn12of80qYa79LxPNIuKKnEFWQjElwh9woUhAErP0EF/N6l05HFb2P1Vaf14+1BrRqCjgqy
rMAMqe/PqOXOTZVea1XsnkqdQrN60SbjvlHDER0KbhtadbaFIeGCAoyrtiL+3Gy0ErG5xl+AnvWD
FJUluZVW14nr2oN5wJmifCMvhlRDkdorUqwTdAGCyTimqBI+tRRlNZPFf26PanXLLmwJWwjSido4
U+BCHLOZPw0FUXf55H5qHe0NLVaSXZFPP211ZpKdu7pqEHiDmiwCVlAOLoeoNXpuxh1ACI7aso0T
gSvCCvKlMC1Q/2M6SvbX6tEHnVh0JAD33xQxf82sTmZlwVzmINdqsRSXPSh8Ep9f8xBkrnnfD65O
LD6o5pqUTllm/4H6YQ+3xoP8FJcZETZWkrp573KUTaodW6sGB/beZjJ9kLX54sQJZPqQwkFgdLk8
pKyAzfeQ64AsdvVF66vKtxTKJA/QldqNCVDvXzOC89GoM9upGHHreh7bF7QygLXLfmQ1zbdZ5lGg
irUpjHjPkdHr7A3RUzXsiRKHBVR0N9BXy/0hs429FieQcIvn6AjpGCl1hccx4rm5/EzBWcdIt/8D
Aqr1gNkDUAPtZowgVGFYe9c8duTO8NIArz20LvnAoYNEmg1JMOiXw7EuF0KrSOZ5kP89NRsQrd1p
Wzzf3v9rZ83SgDA2w4KQTTIjy4SA5w4QQxcdMooN5J1ypHfiT+acSHb+aqjF41OXt1Pimd7LIQ0T
SnYR5HxPVll6m7JTWJgPKvOVYkg3qV6nftVFRVC4eNSVLSu/1xa0BG+Pmtu4WlGcBIj40DIcp8Ll
N2R0sLuY6LidtB/gTnq0hnzjz9s21k5WZOtBzwTIGCKWwh4qIiiB6CRFEdAJVf1YGU2o4OVf/ABi
IWok5fH37OPViBbWhFnVPGarhYGzJ9HVrUMCdZoQKU8PKAJt+rbcKvWP3JgQlHUbV28Ot4e6elxA
WR9du7i2gSsM1dOSMi5MnElFv6vdYPzI8Y21+ufvC4Mj/YS9oeDvjyQPNZ35cyILjvmxeTV/CxOC
RyjjrEzOgBvCrIZtqidbXbtrpm5P1SdmvFijLw1eV3fewiL/fXHLt9ZAFWPGoKj5KxsV1/fiNITi
U9hM8RvVtreXaNXjF9aE2C9XFd0dZngjBXh5Rr83fml0Uf2vmVc40QGptaEMASEcUZWdaG6v0nf2
Qvpa0Z+UHj/CCIENJIVtExg4FMSE5A8uhrSrJxxZcxyiBPdUuGHVPI0y1YnVLYWXEtfwRWSMwOFy
gTrAKLJYRaIro91dy1hA86fZBmC3tf3MMX3XGCCnECNFkXS7KXc/cvYjkYfqLRpVobopLJlmV2bC
BrzmLf1PBqQTiigdTN/2i5VTCn8dS4WoBXU18TQ2jDxRCwYjdY+SmtH4ZbfLqAG1ayVkMZQ3C8lZ
sbLRYJDL9qOPsYncy+WsAjYyOURDVRoQuICi16Kp4kbVISM4eS+WlRw79dg6srIt377C9gbSFax8
AOp1SNUJJ1St2HXV2RU91R5yd7atPDVJet8qFQkL1ZH1JljZbDisAGkHIBT6IZaQGGFmOmbmmL7j
MjKUKEvtfnAfbi/cyvFxYUMX5pEWIAEQSk8tCpSTSY6pM/nxeD90LxCxDW8bW/USXqeAWhqKIWKV
kgyI4Yyopydzfq/j561fWWa81YmabZk6vCpVxPC+t99u212dyIVdYdla081mVynpSUErygidCF4b
maDImgkMC01HuYTS1UuE4Y2letlAT97g3kekvUPGvB8lUGj+naL7QSAUhAMUVcCYE8bR2H2nehGM
ODpQOm/MkTHI1/wb5AIQXtF+BYrrfJSLy2TUeOMN1aEnHiVCoiHZ2kBgFuTx9nqsOd3SjHBLNkZB
8HAD+iHJIF+TbXX3oO+TGqrF9NttS2set7Qk3I5Iu1VGPWFAzrRV+rrwM1X9NloQmO41yDNvMuPf
UxpNqLf9nULhYCpMVBFU1aQnw3u1nHs72fRV7INo878NjJ+Pi5XynKlFCwGLniJ0ABqgnKSwE0/2
pC9pVftZWUvO21X//jsssVRCe8NqHWLAv2dUaR3SBA3XeOzyP7fHtXZdYv5QSARxCek4EYg3p5aX
FgoBMgZNcion/45WoQd1qM9oR/mr6re9+la/WTFSgjNTZcIuq+4CZAMwqJBDA+jgclZr0tekQfO+
E3MB8mvKIrS1AjR8mvklupVVMzScft0esMykkA+C0BaZhxwmB037BKHscCwgzkih5NE0BzMrN3HE
PnDmc/zGf0cpHCPQ6yzKXk/TU2rToIztaIu2McxnAzoS13G2z4c+lZhcdR9Ec/yhDi0bsa5YzhCM
rTmIWIfyNMrsFOnJxpYUElaNgIPNyVHg+IraaKPSlCCqoAxjdq/AbMbds7RsubpaeHZy/hMEk2xh
d2dlTCGKixdfMuhBOoFcht5fJV6dgDXqe51IHpjru2FhT9jmqcLioqhgr0zoQ1QN/lwe3fleS7ZQ
xd+oRPdz45Bm30vZ+3p1Lv8aFml1nlKpEHIwkLDWDoUJjqLtblD8/3zb+detAFrIr0zsN2E63TYn
TTLawN4gH+6wY53VkJ7a3TaydmtCqhEtpaFnx7XzLjc1bxGetDmMUEs7pXV215vk9baJtXFwQB2S
rZA9gYL2pQlbjwdkXWAiBUZ+Kl5N7xmqfB+wAQElcArwxVfF6sLKWWclCSLe9qiA6ZdP6GeI7Ptt
K2sRAPDG/1jRLkfiRj20auwI53z9UBjzZmyhLJcfLcWSXCjvVEExmFlaEs5ae8wI1MZbXJRoA3xQ
Miv3RwDJ9m0Xj5s6KeswMlrnQVWgqFiZuf2Z6tlDMwzfncGJfSWaxx1D70W/NF0WxlNS+eqMNhdj
rEJWuXa/unYEmj0Ds74xIu9Q0QT8viSLd87YdqcW0H1Id+Ih1EdoHnh7ElfdAfEth8mj3i9iRkhp
QIoG+efTTGngZO0GkXuCvgm3rbyjh65mEPRavF9BcQb273KtDDLjPRYB5mxlW8Cd0cZtQrevnPNA
7M2k02c9+6KbHPUMlFf9ENv0RaNV0NufjeJnR+NwHtihGc7QRc7dB4Dqt6r+HCl6YBWbNjsrCdSC
4NTb25+9lq41eBALkWKUyhFTXH52TqEwocaIxu3yjg75Q9ID3TuzgxXTUJ3m00Tj+zYHRryoYs/v
Y8gos25XNY3PnCREc+njlOgbUk3qR5Zt8WHCLk4Nm5box4UPQ0fqkZZ+cmxMsr89/FXfWBjhvy8D
N/QgMTIDmG203A6Ul2p8K1xJ9mT1wAMzGWhtLlckEiaraqrgLzViw/GRejRQVclxt3pILAwIY4gb
NHBVEhgYshDSp7zHl/4ljV5uz9TaK0FfWOFfsZgpRtH8paF4bI/uoeiPw3iEpkN2pq3EIdfu9KUd
4Y1Qa64HZ8JBpFtnRwlHoK8hCForHuoGv+GBt0e1lrgGHhjCAIAdYQOIq9PNLtoeVPAyhEKGPgcD
OoElYw7A02PThLTW7vDI7xXZg4EfBleHxcKssGaMKGgRNCBhUscbFzKWJgJav5zHQIsdvzHQvnTU
/E6rZNj61VVc2BVWMRkSN0t5EsMgn1QgnzAwDYQ4y9vUiKhvz+2qLTCsOYkHFWoxYTI1YJpMFlay
d45ZmxI/1cDKz/p9QxIkfGXyv3zKrqZ0YU64wahjoSFQDQf1olfUlSA08Mxyya2/GgGCCAFpQ2A7
0etBOOS9Ojcthg7cJ52MdqCV8XF20R/nlYBxnUPFJWp3Za68QDS3qOnzR+bzH9viPVbMVY4mTrA9
ZJ/J1OxbswmABPJL981LPpLtWgxU7G0eo7M3Kx1wPni7IDxLMrbrAJt9KNI5/wAuFz06oKXEGU+o
tApXkIlmsjUbkIi6K60KLVGhOKyOklrKqjMubAi3ydxBXTAfNBz0aue3rRtM+atd0xAdjH2U+26v
1KorLozx3xdnJbbDxCCkTU+5U37VlGRDLOe36sna8a0fXmA/Q1MFKgOqK+xmu6sitBcFJa00an+y
sk8lse7K/NgzdlDS+VwWx9IL8p+3R7e+CdADEA0JEZteNc4cO7Vw8hlmK9KEjDpBXj5DY6vtn8YS
bdt65hsoAe7mSoa5W71KeRc+XAIQNnz/sMW8Kghg6IwuG+iqkDuBk4zjYSBqs7s9PpkV4SAhGnjO
tc6tQK82UJxyCkmK4+u2lVUfARKEy6Sid4FYSQTqs8vGGhePA83abuNxselZUovn6391JC5sCH5o
VmA35CMeKQaNdZ6bt4I5U3HJTXEwgpP0Pw5JcMcWeTbbbjAkgxzd4VUL0UxQEhSuj4g37XVxZ0Ps
/3Jnpd1oxcYEEyramRh/LAiVtU+0yD/gAjwRDzwdatqOK7y7Jtt0kmHAXZK1M6AKhyk2N/9++ZcW
BCfTI2qkut7gteD8Yg0QD+RTVUmjmzVXBmIUKCpgZKC9LFxXSjIqmTLguq+bI5jIYxS6NA1R2g1N
vMamYMzutXyvqPW2iB7z4lyQWuITa+cuKG4oDkGGFEI5wrk7pXOPLi9YMBMODgV76I915qazrbBI
7BAdvp8/MK8Le6LLZ17rtTnsKbl7AHc9MNDmUWGT5N2wIv2D5pkoOYGlDM0h1LwuHbGKsiTLRzwc
ur4Ma+feGya/rI5IqkEJsIeQYuz6Od5vRhEqI+TJnzpZ7wE+EnFzL79A8NGEqmVfTPgCt3jpams7
517gUpkm76oHLcYp+ClLk3R0WlixrW3i+K4quZdloxDufqOca8AM+DzWZ7D/cUcOSiHxwfUxAJMG
2Qw0fhd9sNfRhjJt8cR1ifEzjmw3iEu0OP+I4/01IjgehSpDQTgxFwmhpNKPrvWrJYXE7dZn668R
4YRNraYwhpnHuEm5J5EblujPLUWcr1p5R4lBnhF6CPyJtrhm3b6izFUR+zG74i0OIaHX9BC3nBXl
37XH5vot2EYg1fPGHYCvi72qSw3NDCMKU7Fmb5xvypT6I9tbQ7QxPzR3AFzBmXl7PlHSN4uZhbTW
zGvUalBEPzjsvMklSe+1+4mjuv5rRNiUhtlauLwQ+Xl6YvvaPKDb3DA5W8PMC2iDGTJE7urxavE2
hUjfcIbA5VIljlujHZgK17YVDQnIlgZg0MRbRUvrsPBMlEySIZdcwmvEZQNM6X+sCteKGefl3NYo
P81NfdSbObA1dTdpkLZixWbuvYMz9aH+avbedky832CHnB0rOtn085zSo6E8cLQSV5T5wBYEBxb1
BuBPNTF/DShApc+ei7Ab2bfU2dVmFLiomP5vVoTBW1nTTFbl4UZT8dZDpdR7tidZlnzVj4AzeO9N
CRqsYGSICjVHpJueGHrIQv2RqJBe89CTt5c47Ope/8cQmpZdOhBhYCahETp9z5WnvXlUndZHk8GP
nI4LM8K+wCNSpQ2a8Z5KbwzRCH5vm2mYSSWGubtf3YkLM8JtZTZU4cAXqCMQfYuC7GfQ5j2aBF17
zwmD4Hx84PqCrCT0HqBWwFtJX05fTlKqKin2e6yex0c0Ic8+4tRLC/xyWxzG5TDE1azi2IqHL/H8
NvX3XSLLXa85Adgj783GeQsy4RTRWZm6ELtGMFrQfczMPXjW1IolPrC2OMBmgm2NwJ2LO1yORFGc
JupSmp6SZvKhQ71JgQBANUNTCvTWnn1KJYuzdjhavIsl5+I6lsmHvZg6A2xfYyZtCv5Pl/hFN5Hf
0Zw4gVv1blB6aC2gE+0jJzJwXehHwuk40Cq/NErGzHP7IU9PpvmtLLa4THfKixUHSV1KHimr87mw
JHiGNRT1WER1eiL9sOUc1Jhsa7eHfAXOPK8aor1qyLxx3SaeX2CigaAviuD01aAzYx7SU1cBM43C
LNuV6Cd+mL0UPanSUd3g8b5JUmpLsuiruQ7I1vxjWTgRJ0bGsoC86GmqJ1B80TO66qb7rkOzcy0A
Oiz2dXRyqulPILsl993a9kBwwnOYEIYC6flySYsM1FidWSm6HKRfx2KaDuaUfksmO5IcxquDBO/O
g9AKWhIDC3lpaapil2UJIlVjKDeMIOSOgz5lW+tnY9h3ffmSD17YuL9v32hr+2RhVZSQ0Cfi9rmJ
0JVp93F7V5QKkMZfxugIoKZkKtfutaUp4R7IBx1imLyKkAMy0gDSVtX3TRKhKPh8e0zvzU7Fq2Bp
SbgKFIxJTTk6q2Z+kWSbKgHAaMzfAHBLCTJUTr9N1cw3J9QhyfCty3d0PLLhdWb9eZBtVb4Vrz4G
OBrIHkBfBbCHy3XtnCh3YobUrV2XIfpbjXm5vT3eNR9Fp5F/LAgTm6A0BjEZWIDmaNilzgYTK30Y
rPsneIAoEyLWvCIxqcRBTJmMiKFja5eBkc5UkIkQcxISDnPvM2PU/bbr7pRMRtleddKFaWETurWW
MDLjpVBnWw3ndzT6Xl5DPL4NBlsqzcMX5HrB/g5UuKtcJ7cQyiOujr1n4FcDO0q2bZOid6Gu7hpz
N4wQtPTUTy1VJOHlqquAbInKqYEOMlcAYUIdPbI4tCt6dcmfKJJsjNUduPj7whFTJuhKk9ZAxKH/
TVnXn5xiZ8VsA3VoyUDWDfFWlrx9OUKkS5+nU+qN2YSMu6mzzZjNaFin7eZiqwCPf9v3V10DERgU
o7hanIj3sEyKyJKj79pcDXghF923N0njbirDCmsZBWR1py2sCY4YG02KAiUmUPHuiQvkB7T07R+3
R3QlIQIRa+iiYNZQFHHxXBX8z3MTI9Lcyj0r1d5uk71SbWzymE2PIBEn3g59SQr6hxhBDYWPN7ML
plRyUF8luMQv4JO+CJ4qBGiZMdXuOc5+MGfbNN2hTzRfsbaO5ffDw2ydu/mtzFI/Z4dRpgz53uVu
uQFhHsRP4Neh2sRZ/MIsu13WK6xv3bOe6L5R69sun7+AKQkoxBdqfNLJvR5tIvqrzf9YxhMdDtOv
OWp8Kwsb+l1NkNosfc1o/Bp1xmpA6K//br/nkJXeSFZKdPP3D0UKEIklD8UQS9hPHUqofVQ17pl4
31CMg+Jt2AM76xb1vTXlQICkvkfv8jaIPxteEZRkP6HRQztABloS7oonx/uX4PULrjaIildiC32k
5UmJPsvnYZ59pzhmUvUVfolcLQrOfTCCENletSaMI4OVdmO55xatb53Q2yvtg2bd0yZIq4fSNv2q
uUtqSRFD3G//GdZfo4IjDl3SVKQw3bNXPFnez8EmaOm6lawiP4yuRoYAz0ANEg8Uk8/twtvhJX3p
MsU9RyqtQjv3Zt/MzWpr1+y5aIkTQHeBbkcExeBxj3TvNnV9r9LOfbAdBYme0pOhlsRD7X3Y8H/e
z9YxNTGz0+hVATEsrGar3GvVjnxWrLsMegkylXIxoud2kC+HYD+SNIivhelt2oqakGR0z2ne+AAC
hXp61zV7yJBEc+THw9PtmV5bzaU5/jmLiZ40Bu2V2nDPbnLf6q9lcm8lMnq/bEjClvQUNBqYJwwJ
HPgWkkRuudVq6AhWG+dE+/D2gNb2P8R5UAUA3hBsZMFzXL3N0s5k3jnvFSAcngxODVG+oc+c7ETm
Eavoo0tLwpFoDiU4zkXhnRu9/JpZj8mU+UVt7hqydYbmDnplTvXadD46okKX9PYor8LpdzexONUa
IHDAwYX4UmMGGuUmlXfWd+a8S9PPmfNYkC4w9E+pBt3O6mB1j613LI0nJULL8mcjTf1uf/sr1uaa
H3B4zQNLhar3pfOYk2kkjdV4535Ig7aLgtkq0O0TzwdXUsFf2302KFoWD1/wDhMsFUxPWgrB7TMX
vUDqcsqBGqAHSPe7w8vtQa3tiL+mrvLSBW3p6PUROefqEcgYH0hIp3Fl63e9J3Cu6ch7gytlo2ee
sM0ZSeikUDhPkn1By7wiC6zum9aAap6gjfEhc30tOQz5D0eB6lK18ciedDuGWYZQnCRcu15FdGJB
klbFP7hIRMhVNgCD2dvYMVmpfmcab+oLdR7FGbaZ0aiygYuRPG5kHKFI0CGkBuRdFH1TKy1p0TEb
K6lZQQuQVb2bnb3lwHGSMpiAsvRNWdHseklhE48H9Z0Pp4utF4cUtLWxpeTctpUftdtOj4Ph0223
uXqLvQ9sYUSIr5tWn9TEjcm5yf5Q+uhti8KfdrN9qOdfiqGGBd5jt02u+BBaTPDUDzAL1/p50FOZ
VIJmaOfYeKQ6+c4S+1xH5q6Pf2fFqVEkB97aLPJVQ6MJ8I9Rtbnc7b1ZxsAjUu+sZkd03z1CK7Si
kuBidRaXRoRDtTGc2a2N2DubVrfRDHS12DeO50OVcFfQh9H7apPfk1JK9vwVhIYvno77wuZixEhP
CosHeqLbAGXrnYfizHR6JF4VGn3i14euY37tbIcYrOsoAT5JcgGvPC0uTQvT6gHl7blK7Z3rlPlj
+vyAJ7u2H8O48wndFaH722sz3+23DmSZLJn16xCSWwe/1wLgGNG9cA45ZoLQPubzrRWdXwxvtNs2
94a+L2bcZnOgqYGBN2+Dnrm3ndfQr65PD3EUhEJMUPdxU/PfF5GHbZVtDe1N79wm/uNTHGg+C345
AZi+oRKguOn3e2UT+T8gdx+MQRLs6sdwuvPCwS+CaR+kshzD2m5afo/gArTKjT7i32M/WwMgEVGg
Q/1iyPFU+W4yyc2pr44eSWl0CQIjDnHu5eijpOmY7bbYTO6wIQkeRIm1q9RvA/G2dR0Hbr0lJg4r
zQ1qApD65I/GvTPOeN5ZTTAlodr9BkzEyRRA9IFY2TnJ59sLxP3uMrzB+mAr4iHF24SLOmcoqaaR
Hc/eGTIgn2Mljnz0q3q8beP6WocN5CNA2gCd/UrTgGlZ2wwTLgMvU/2mUjDQx4b1foW3rSxrfFUl
5Xsc7CfgDZDx4129L6ccXYGYG0UWNlqDLtsg7tS4aVskzZnf6IVPu9I3lE8qmkcqo6/oY+DaELef
H+Ix3TSuAxHCpwjdiW7PwMrli9wy1PhQFQEHXRTHM7M6BraJ4Do0trZ1R3oSaPohaVrJdpPZEfZ5
p9fNXKkIoJTORIa32HuxfjTxdJMVeWSG+DZbbOukji2NAh5+nsaN5fktxCnjIJdcE6u+uZg1IRxM
NJaXHvDMZ7tPX904TfyxbZ5vr8zqVbRYGjENb+LJks4lRoJeeGQIPHMXwW+efzk0jLrPABHctqfz
A+Zqw7kccwuP4CS9y5mzHKpm2pSTc+orX9TA8+Mn1GaDxn86jH7rm76zgyaCf3KO5/785fdt62s7
EWQI7EYb6CmIPV8aB5PejCoLxh00PCoQ+6FCZxRf1Ub3439b4+YbcWlLOGnbBrpefV4gHBt2jvmj
yh8qS1K5WTvMEe5x0SscYCjeXA4naUhGgDsj53j84ujo/Qb0/nhHjINmHG3ZynFvExfOAtoXxGYk
yYAOuDRmV4UWl3MDpfRcPSE4AanJCSHp/GYnoMe6+kkfftWyxl8SoyJSp03apLSnkpy7CVXbKt7b
3l2t4uXnFX47o+w9OV4Q67Es6Fy1ix5tgNvzxp6ibhr6YpUsrWtyRo/KY1tig/vzFBAtbI6W7H25
FnEC1vKPLeGS5EzcnKqY2Kj4U6ZPrvm7UiQnyf/j7MqW5MSh7Bcpgn15BXKvzKzFVXbVC2G3bQSI
XSDg6+dQMdOdqWSSsCPaL10ReZF0dXXXc2Zv+aWMyZ5d2CuMWEbESLAe02q8bK/t6pWhe/3wkaRH
wMsW0dJcxA3m+Kf6X6xKMsU65vbcQoNEK+zPHT8awG5XMAIPbtaoeC6RU1YOoK966EW2Rt/zgucx
k0jG7UPDNvqTQMQOMpfrBReZVY5DBvFOkkwTbKsh+1Gq3/XoyS1f0H3qct1TdI+l+3TQg/wvXvwL
6Z/HcbHd45iwQZQ8PAn0R1Vo+TJ7e2uLIDsiTl548+ZeCUAN4D8dbQcYqrteaQKQrVSNEPYxGiR2
QDf3TebsTQDPjzlRjIBPRSoiDjAEZmvCjMXw5nybN0Efm7ZfdOGm61b9N455HlNdEDqT+MHxTT/9
SQwBr+l6UY2owOmXqdCeGIQY2QZZ3pRs+zFgaI43qm/cWZfobog+AFhvrYHUXFVfW1Ar3F/7DUD1
pxJffIakxIpS2Ck4fvFYtTr6k7zWehnLVbQa1uamD6rCR01X1Qgy0EFPFnRozrhjgslCssJwJk9O
2gInBkp0DOM+JMAifQcwmKcDUwfT0WDKLTApu7DWuYcZQIWAMJt8YQDbXMtLqJ0nAt2kJ1Ox/N7K
XjtjB6hcI7T8In/gwI8EvBtm3dNViVqMYuzy9i+eM8T4cBExtz9BFV1/QV4OaGsaYewtU/HVZO2W
m9I6hFWgaQ/OEhTfnNW9FCa9nQ4mIYSpTsLGVyEwG3vkEV3aUw1fLL+Zl0Kmv1/YAUDODFFGYNrh
boTgV0y1D6a3p1r9GoPHRkWzTEZLxWvFuAbORN6zpXs0d6hQHuwnxn/Q8CqZwbDVG0YzOzwlyF0y
wx+jKjARXhVAxAuzA+/WLfvhlMc8drdAKrPJ232tmrMeF/Ll9ztBHkK1mRWeSL1iDYLNnj1XwHRf
l2b3oiD4j5farmfvrGM4uDpAeXYRdl7v+aAkCek0F/dGWJssPZnaP2P9tQ4PSsE2IXhtis4OUuar
/EcVJSuQPx8tdzFzPUmRTx4+LlwHkCIgAyAZMI0rvFT6jMBs9it3eKHtzkG32eCA+ZmXftF3nt1g
qF1PTkWhvtzf9c+BQEk6agJoRgV8qA5AbelNAD5b1cCmkxPgdb6P634NdAqkW3AAle+e0o2zi1fg
DdDEOver7VLcMudtAK8N6EGYl0Izwc0YXyuaOtUMMqm9xdKAxuvMeO5W6dlNvQ7YmwtB/P8j0MAL
iDQLyG8kW9kDsZ+lTCOnxlZ8XpGV2nno0+pQXHLCjV3+Vlzh64u3a+aQsc7/xEpRoJoBrh+nR04F
e+nVR61N1ykmeUntqWDdIb0Pv7UJahov2ZXJEt6cL0AggHuDhuObZDYwSjE/X7Z487UYORUvEx4Q
uLnjoZOdH1pD86yl9utJYW9FAucScHzoEJBDpxhXrXdqiBxI5blA0McQlB6Zh7agu/vaO/PwASAG
w04TvhWmXiWjyYtWWAnBo9sVzs5BlsKJD1nmbEFw4qv6V1sslilmrBQkYgpURcsmkvbSOZZJ36C3
QoOZJiiDoLA0iBUNvd7axU7mj+GTpnb+QNhKxZh7a9e+Dch9AxkceNVBon3LoxctetWXPIA5H3qC
NkUWGshvEyr1tSmjkRlrep6QU8foO7TazPHvIdFhuBDzqbkHWMlN1Gy0TKyqYolZdLo08olfSpfO
wVSjqG1aSk52OGZAIso9YZ6s0qs6E2B+S73as6eO6Uok4zDiaX22Zlw8lTGrNeFUJaT164QmUOus
3Q56DDcD0LwA3fGQlV8Ki2Z8Z6DxTvN2wPJBwkwKvXLekhbnSdDvMcQAMAAR4Rk0j0V4zkPASLcu
KCCRNwNIcFMctOqcZ4eiX3giZxcO/EK4VZhEseWyjZ4KBp6FnJx6a+NUfG1XcWCjZIzbXOs/NZSM
7l+vGccHU4wOGmmnNh9MpVwrVWONhPXI+JzK1FICt0QBJyaYoujsYhH3cs5OgbjGQi8W7jHSTNey
eK+EURo1kIVchQ9d3hKq9Ds0TqFXhRXHyAUUQMoKcy8KsBVhHGfpIZ7d3ak9CzEErricDiUDZUNL
FXIKobkuQ9aAomR1aN0B+FPvlH29v7mzLxGkAbFbA0APyp7XKx4xkQdkWZxmkx1CTD02v8FIbnLz
nGM6z0w9hN/KUrVx7qJeypRONAXsUaurkInORGsE1PGq7bye/VhCoprbS8BewQ7BAceJSmsTdddx
YrrkVFvhe14V65IZSVCPHvtoEt/g0ULJdk4eiuGovCP2nLitrveySFWtzVKcXWv7CY835Nxs1Fbz
lepLn23vH9ycJbiUJZnaNI6VsJj0RPSjF7cVkk0L927uAb2UIJnTCvTxOS8HcnqjXFtZfhOTFUmW
ulDmnjI0S+C1QIITmTrpxlk1cM4zF66XVVnH3tlG/Rcn3JVV6qlqhQdktcTuPrssdKEZKviipprD
9SGZRgEMczQtnPLRDRLi+jzsTkxXNgpd3z+iOcOFgjqm9pDmwHyxpH5Vq5ZansHJK803YT3k9jca
/r4vYvbFvZQhXaWKQRtrJG5PITiow1XzhrZpO/WxhblnB7H+y/3lLJXkFtYlw6z1Dmfh2EGmC3De
9rfjnsvufWFdc4b4Yl2yGbR0gkSKBfXWYYMUdlCBRKWflHCLfHH9K/o61n+KmoDUCVpIMVIw9VOC
jFJyyTEJwuPWUaKzzYQSjLo5eCP40P2Fhc1tHpK0gDJAwgAd4tPfL9yGLA61qAb6+6kLKo/6qDB6
sWevytX7a+mna2W7JHFO3y8FTn+/EFg1IQgUdbS0VLm7yUCN5P7oatXnqvv0F0ubaDwVG1l39ARJ
O+iUlDtObKFUixGT1ErX8fi92hf2KRcxHKJ9Wh+pux7xyGAIEgCVmHR8z8bnha+Ye1wuv0K6dWZB
3ZFQGy1Y2a82OoZ7/q12XxF++EnRe8D2V9bECvri1Md+qD3gS0j7MGIU4P53zG07Ov+BqzvRZgIv
+3rbmWJaFsY4whOAkr0yRRtocqxGQIOlfMFOz6WOpyGD/xMlPztWNDoZc0a0uAzRyjG8GH0J+9xK
tkllnoWLGVPtOc0Vr3fUo2k81+1Cj83cU2RN1TGcvWXdNCs0EwBZniP+aZTjQCiQmBeswcyR4mJO
XWZTjxke2Ou97Cy7sJ0xj84NgMG0OIJBwJuXftAKIV2z6ATOHB1G4AFEBrAYNALIwTkrwRfW6oye
s9/GfgzIme2cfbZKj/1zEXvhS7RzgsQrtfV9jZk04ip8seD3TB1RYC9z4d5LGhMNwB6vOpueGeqm
ejB1HRiNZ3DPBHKNva7EgreyIO/TM7w0DMOYCw445rMa58fa/aAgTCbD2W3eMDwc1Pm+Th7vr/Dm
HLFCEG4aE/wfyG8M6Wq2Ko8KERrRuWswaZQb21psWPpUucZrSIL7sm4OcZKFviF0RaHTG9h91zqT
VeX/ykIXFlplNlWB1kSbbBZ7RpYESQbd6bM2SjAYem7Dxwqo+CECMJ5pXpV++YsVIdyCQk59yDIh
nIMMVY2IITr3nR6AhxZN84/J6O4K7cd9QbcGZdo7XAHM8KGegXjzeu9YokQ0F5SerexUi2RC9g2Q
5AiMrNj3enxgDL1tmtdZxIeOKMXH4lrndPPyC6RNVZCjK9o+pWf0X/RhuiPdvrHiHYAig7RJ/Y6B
CyP6dX/ZcwcJVC1wUaPtCUUFyXu39bJhupvRs4LgkuffDFH5VrhbrG3Oy7EnUl+EmDdMhV0TAhO1
nwhm2FaJfnHk/Ir0C7hC7y9n7rIhPP9XjGQ0kyrqqMUhpouGVQkcUTM1PZECA7tSVhB4X9ptHAmd
Qdg6JbAB+4+y3rXOlFVpZojCII4Pvgob9p7EwgvpKXK6lfk6kG9pogYLQm/ymZNQ00TrI/JvaFzV
roVixrTibIClLlbGhmwxjv1Ad7Q56RtrqbQ22SbZOgOCCil6PApThvxaVFXyrqeqoGdiYEjlIcJF
OIbxK9E2dEkRP8fhb2RNugHAsqklVzq6iJhON/COng/fPoBzuDqfVe/sej/X6/Nuvc688/rsPa+e
d5HnPT8nwfrXlwhdenAngy+/Vo9fPh5PX39xr/MeToO3P/nvp9Xj6J/o6ufvpzd393QY/K3ttd7+
QfXfty9PP7f27sl/efJX+4UDmtXBi4VIBp8VJYKjaSHRyXjkXr01gI6y4P5MG39vs6RnM9XHGFhq
PWRECXwfq7Xg6EVLTsGnE3UrBk8z/HY0iMtg4A1Ij+s0avFagqbNKr53RoxJbnTfDf8QZT8asa9l
/Qbk8sjLVWLLxxrTkIOvpF9q6zlvS1+QAgNheoCer839azAZw3ufJqkmRmDQb0VqGK69GuTfF3KO
s/sLTCCEy8YnUvS14lukZ3GijvSc5gcrZR4tFwzVnACMJGLkd3Lw8GJfC2hFanSicHGzmAnTXsFU
0aH+UxYUeAEY3JkKECAEho8qWXerSNHeHjpw6p69R9PXFrRwTj+ufl/Ox4Qx8nl8+n078cGa7Dm5
urL5GQUDz97+Ku0vjgqUmTeSsRNw5HsjKAcvLXeK+psyBq/hL1pFpSVL1rHjrVk5Aza2w9z62SlN
daeHYmkG8yZSn6QgD65gfcZUDL8+PtrlXYwiF55qzP1qQELStxSkjfqTnnrg+fWB+n1f3W9blCWJ
UgZHAEKNqSEkjv+gHdn74gRffpwfUz/1G/8b8SIPYZ7H918f3le9v/rp+Hvv+1ZfImC9nb2UPkO6
dsIZeUr1kJ719EFxegQmmjcikTnVmypmoTf8aAxJwOzWs1vnoOp003N0uB6I85OrhW8OP0rtnUZf
RI9BzU2XBK3JPmmsYSVggRac75kH7OqcpGuWZEJ0kUWgoNXBKZUgQSthq9TIMX8tWAU27WJ1/5xm
jP+VwMkPuogv0ixqlMzA/qDE90jdMGiUgxvSgBQLKjjjLEKQATgRjAOj/0R6AXTRaDFt0/g8KO9V
h5bMPNDVAVcqyHTLt813c/x2f2m3Nfvp7KHvwN8F2S9Yba7XZlh1ntTAoDjr9TfVgWVXeYcKo7YB
la1PQndH0D/ukn5nxa8GIUDWeRw1NAYJsb3/JTPGE2NeYJ5TpqKQIxfOm7hWmiLC2ntbpQEaVUPP
zMolMKfZo7yQIukOz5Uh500Un7vkA+DE5qalbzxfNfXL/dXMnSRICbG5mGMBGbrkL8QtYhLeDsmZ
j5jyOhXRPuxykG50P/KMAsjAHX3EPfdlzt2LS5mS9oRWGJOMQKYL/xFDrytjFbXHgpo+sxZGj+dE
ocMWs3mqg553ecjKqgD4LwCjfgYaQzesgbGPTs3KeAz5kSymhWbNJJDpUCdEWQc9BtLCuq5T3bDl
kJYpK2JQr0um2qD4QspNGAHcH6xnVefV1hOh6wo9FsAZGtz4S59gy4U4Vd0vQfR/sh/GA5in6v67
5nhV/LVFobGH85MAm8za2upDzHeJ9pEYS0Ssc0qHJkHs1wS5hGrj9R2LLTAjEICgnMHRuUEhDI1s
VvaQqZXPlyr4c7cIrKlAWHMxR4/Oo2tRIY9TRlyWnLX4JxLMyVKafk6vLZRs0SH4mSaTfr+p4gEM
QTgKF44p6cZdMh4rBt5Rx0NPouACk1RLwBLTnZS8QgyIgC8HWZApKSe9y2AibMNi7JJzbmFkSO8A
HLVHYnTh9szu3IUU6S02EBGhJiSwc1biehl3fiJTny68JLPbdyFEemmxaTlo19sEWOy/++xouoGa
vynOllqp5xTvydL09UyEDh4CsP8inYm2fxmuTBX6AHcOW6dGAcDYGCglbKMDS+sSoticil8KkhbG
e7NRTA2CNPtFMZuVauP9P8d2s86N4L6ZmxWFMtSExo4UqtyriCnhPiZjg9vE60Drnt0WhV7iu/Vb
Qn7dF3U7toeMGwpr2DgV/T5If19fJyV17cJKESsBouUxG/KtUysekkhPYTqs0nAMdNMzR98hr3G8
1Mc9c3aQDTZHjOvjuslZMoMZghENsjv9uSy3uekZMOnW5v4SZ3bzSopkm6yoJy4y+fTcOmrhleg8
BTGc3jOvH63n1Njdl3Y7jDiBVWA5BmrZGE6TKcMHLTYYMuvxuQVb5CEEf32gMHvwizJvV5HC2MoU
Ytz0alV6NYjODqAhTY7UssM1RqtylDmL4m0QiDy53cYLmjVzO0H4jeQ/bPQUX0mGprEiNYQrDPfL
jTYNgC6QVv/JDTDjZBgF18NAbfiH0ajf72/KjH0DEug06oCkHfJN8hGQxC4NQAufRV9+SdPsJbcV
T9eXvNi5xBZg9yc++qm1CyDN18psak3EEztlZwBID+A6dSuvHZPaM6MTQROBxiM4fADPAtMRPM+S
LNi+mWUCPhl3CD0p0AD5Fex0Tc/AaMDOdZJ7ae9b7yMwwe5v5W0VGViDl0Imdb901UfbJtxt2Rnw
zNXgZZ5BvPyUVV7yvQiar9qaLqxq5v5AIGZcMWtpGCgKXAtMlDwOQ8zDnOvaSVdQFuXYALQLLXM5
/WarTfUYGZm9sExZKNKT6D7ERC3Qp+BiyvV4ailhFgP24iy0Dn28Gzs6mWhCqyx7k+gLWZObHPok
DCMyFuwtSBvQWnq9Qp1Qa+Q6hEXKe9n2azS3ehpw/weg2zhn1w469b2tA5EpXmirfmotFOVkvZnk
m5aLiGDqMUXy5lp+b4Vun9chO+shwN/zbz3aRFLzb4RM6Cs4RhOVHekYMxQ/3BQd4+fabDzL/NrX
3CNxsnBus0u5kCK9khEgu20ljbPzgPqNwP4VE3bHsMSGehPUTVuGf2g9n4IPHJ+0ZYZoEsFVdk5T
dd04PfFo/ooBJ9ApqXtb3ShmvlMzZ20Q7lG3OTkINZcYb27GYT8/AtQz6CsEERbA068/QlVr0rUO
thQdjE7Aw6Bf6T730f3ukf3Lz5+/s7NAZ8d9AzB3M1xcCLinE+SEXEFGWTXKHAZlKTh9VsY9Ep3Q
z3CtslWhLHX8zF4NgI0C4xRA4xj4la6GnWpU0etpieO5acugg3uFpN9UJGdISjRpv4vd3qsQk4wV
25b0dzYuFc1nVwyCetxQMLcjP3W9zSbLw6oOaXZW8Ib4jsCzGsE9WoEInXth2YCkpujj7f1tvpkS
wuFO8P64LHhSkEeWNBlIEGMoHEg1gcZCwo9i3Gp98c403xXA9rD2TAS1+qy7PxQzCzzwO2FoEY+a
uZAxuVn9VEZH8xPqXHApUGW4Xr3SFiGj6FV9cnSigJFR8a026v1xGCMkqMwOY0LZn/KFoLlmokX/
JAGekF8lW0FMSvpUd+Ongg80aKimoq9eGxcellvlmsSoADDAuQL2Q27jMeoJkMuAGAC3cPGLl6D2
HtR1zkELXAKmQHyt+IHG3clNTnF14owv2MSbTPDnQi++QLa86GgzBXfiJ4sBqYYFZDh06YNplO+o
hrWd6qG8yMCd1Wj/9BhqwFzvvi0BdmZ5XDuScIvxGn3pm6bNvQwGJ0Y1YLJO2w7EREy1Xx94OZLO
zlocuMjUYhcXidikTFX3eogB7SqqdW9MGhVNrSr3UmFax7QseMCbWFsrdZI9GtSZZnU5F/uRq6Pn
piHzSdmg+ovHOygz/kZN4wdpy8yr3DhZUYpk2P3bI3v2E0ANvn8CSZxGvuSTnThF2WAxfmzVsF3l
hmIFHV4gAJImUQBm5kWve1YgGsJghjGKBL253jRzpJQQXvEjRfkqz54d/qzBO+rq567uPbv7qIW6
I7nYhF+bnaCH1vwB8zVS27+/8M+80OXpTSsHDgjAOAAmj6FJ6UMit8sdUTT8qFnKLlL3XHzVc78O
2or6URSvjAqQfuHB7WyvAlv42D1GdBU+svZHZHbrMjrmhrUt6nfMHlL8jwhzPF1zHt4Ahr8Rw8Jb
cjMw//m14H7HxyBSAZbQ9bb1MXJ2nPX8iJTOvi88tzV2TLO9gbU+8JejtPXV5peFoROkh/d6Pq4a
bgaGFmTWTpT7rK59MzvRxvTz8YTxjhdz6DGFu9Ss+xnxyruKWYXPBi049jJps1LXXNFs1h6ZDaB+
rxZm+ZSrTaP42khb9FBFSmwErLaY67WRTQ/awOLQq3qn9ZQYlW4HI7OALTRqLf5SlWij9qzWcPZJ
Ffb5qs1q9ZSkLWY8qzDJ0RVFnOyfMYnQvl5GbfJPVYG/wVOdujz2CCg+aForSN6CArEPjJw74zrX
Ux0dAmO2BMY2WaCblSPfhdceMzmYobw+IcOIATtlIuvYGIZXgmbO7H7n6gcH7UxdP4CZ9L7+yq/N
pBBgzsTckQomY/PTZF9EF+o4tFZkQxzatcIKmhqsPZz1fSE3a5oAg5GedUBqgGBNBpiz1H7kCi3I
MYrDY8ZCaF+9t83xkJKjkXLETqH69b7IG/sAkagoqvA+AQuBYPR6G+kY6TUquuRoJXvUeneCH3uE
iLHxel/O5BVcHRfk4ECmlQGeHQP+13LUNuq6FJpzSn3vT5Gmp8cSLQ0TRRmMKiL4699ue7eyrQGR
EBnBwO7U27ram5mz6solLiDZi5clSY5tVgKIvWFWdBqd0dfIqHhE8J+EO4/3d+tG26QVSeaHNVUX
oVIEOUYLvgE9KPPoYEYZRoGTf1i9VD6YXs7rw5kwAzAJA+53DYB70+dcKPdQGqkdldjA8gHOzLEP
A2CrmK+IDTp1fX9ltyp+LUpyLDq90FsKkGxgzYZ78axXq7A9ptkHPDx4DwvKvSRM8hhAvIk7jUDk
NObx3hnhpQPnsgQ1Gna0aJvRA4jp/eXNHNzlTsoZSitqR4CxQaKRvcQpKiROGIyAP8DwLY1+35d1
e3WvtlKOsjqrJUZautFJQWNGLHyje8gRaQxL3IMzSn+1JkkZ+7ixO4NBzli8ozvATwttrS6Bmt+k
b3C1rqRIhgi+dA9MBUgR5GtsOV+7MHvLQ+2gfWFPlRGQKH7WcszAmWMbCGsBA/LWOl0Ln/5+cQHG
onT1Wg2hlfarK34N2R/GKp+Lmxp/MdoHz/UzYL74fasIQ5GNJDqBs6zwe9WMX1pLE36k1uW6q8ri
VLX9UhZ57twAKoCuBrRbAk1UMotdRsZBxJyeBFOEl6CzfZ/ZQ44nWVkSNWdAkD6ZnDtkUOCmX++f
ZdUxgoKGnrhRJWQFbAp4s+C6Q98vgqlH1mRRDXzJqug3FbgiV6ESdUsYgjPXYYqWbLQ1IfeB0fvr
b8jA7axHQ5yeIiHib3rsol+/DcVK7Tnxh7JuFgqhN0lVHCoIb12072HqB7UHadGFzdyxd3l66rvc
17QQ2I9Ibda9H9VilY7pJglDv7XikwbQtftXf142muow5QFPAV1H14utmsEwR1NNT8A3Zm+JC3D+
Qa/yA74zBdVfqQIrQiWryiXfuCpEUFVFtL3/DTPGFW48spHImttobZeWz+0y0Uivp6fC7aps3Y+j
+dJ0NfqAHJcW1ZpahsJ8Pa/yOAjjlC5N8MzJxzMJ3iR8BiYrpfPmdpgTKx+TkzLoQOlPKrYx26Z7
VbQIQyiIzw8KJXxjW5m2NGYzo2oYfkFNd/K4Aagl3SyQ9Axq2rbZiTdqdC6A4LZxeR0GeeGsu7r6
U4YoKNqUbMDlAraBglzs9WEPSas1dl3lp2jMgUaGcLbIWr+CKcZ8kbqgWvLa0ISC4FSfxv8QqQFp
/1rYqLl50/U2sPyTF64Euv6RxPslfmPZXlwLQVHgWsg0kUtLAvouMB+Q+qgD+w6IiEn/CwzVW6In
HgOm+311vcmMfsoEsBsmIgzUn+QBjCTMaS30EPSD/RdhPhK9Dty69tCQstbHxAPEa+/R2i5XZqHb
PuV+ller0smbfZn96WDN57fA43anHBbur3R9Q5KoKW/wLTFcOj7Gx+KTWQOdVYjL7q9bftpkUdN5
Xzw95SDatE3BYZYodNOgV6pRl4CDZKfnUwRY2BTUK1WglMn66ZZUWD2KzHpz1KgDTHUkUKzRR88l
8oFv99czKwy3Dmk40AkiH3S9HtdpO4KO8BQ8p/Stt/bcqNckajck3Tllu9S/Ib+hn0tDdQ4IkvCL
UcK6lob6cMdTF9JI9hRiJhETJWzUF67c7BHh7URZFIgIwGi/FlKLsklNO04fMk4+zMQeHhUbLfz3
923uXmP8CJYECLuA+Jb0gNK4MlO9RJsfjEiSHTE7APc+oqj6Lc1SzW2aDYdq6lLF+yMnuRp3DMsk
AVuVsVdDP/9YIieYU4HL359ehguVFmgOI4mo0gdbDZRR3+QA4XLYsC+B+SVYsr6/cfOrAUeHgwIt
ViWdjluxzsxb2KpesUCAgRHOxPW7fBEKarJ5l0HYpGrwDP+VI6ka2tMikqogG2HsIS0ajyrct5uv
VQRUhjBbI8ni9eWvJl0yjLOKAYBQlH5RPoVDc72bHWNZySlsUY75FNH4tPpKs59sTIL7+zin5fZ/
cmR3tO5Iwc0IhihHqS0+N0vl2NlzQi0dGWI0R6P6dL0OJ0V6Bh0D6UOlHsu0XrlsT92liaxZ1bsQ
Mv39QvU6CpZcrcJVTXMwhf+kLntRU8ALtGQvuLIAzfXJNnajEhfSJEUHpIEQ7TDZumGdgyuXokKZ
Rr76XjYbq9AehtE5M+XFYqMfiSfKDb9pql3prkaqBcBpy+qnrN0BHMdVQZbzrBRolrW511fm8/2z
nXvPp3oQRt/hDSqOtC0xBietxsDeA2zeJR+aBcgU5EWE7RGya/TXKH26L3D2sC8ESjvjiMbAlEQK
awa3i7tlkKAfPR8WwsLZ076QIl0NEDvbfaxACm9/5RGGbNOt4n4x0Q9dir+5HdPoAAZmQLoi5+F0
OgAaeIB57uzwHzfddk3/z99s2X8Spvt5obpJ2CN4r8CqJ8piVYKOPtDDEhAPZry6L2jWoFhIY6Lh
YyrWTGd3IYhmjRM3GrgY3eQjBCNnKvYC9BHJwu1QZ0/nQo504ZUiFpFJ8MyAA7bvhJ93hz4+AIVr
U9bdamB+yH5Q7bVtAerdH1xRHu0keuIlGE+QjO+LZmGDl75HugR1ZWoqt7DBfWDTZCtM+6UgDUrA
gAviGPi9v8uzNwAjIAju0TR9E32mXR1apCtw5VzmgY687kYPlYf7QuQY6/NNmprQ0N4ygWhLFyDX
S1eMQAYHdb34VlHjCaQc6wLcdgXqNoCAtAEUeV/iTR5oEgkYNcC4ICWNhnDpZo8pUuNWB5GRo2Pe
aNtl+xC8ETYo5auDVRSBAQ4sp4HX4lv2+33hc5oLN2xi4fpERJSWWwh3yAjLIZs8krHbuQUHnVnr
50q7kCe8L+kmALIM0pBawempY7WnOVk79ZNwzUdELgt6siRJcl9AwciBdwlJLuMH3R3OLEKnNuJH
BXTvC4c3p5P/7R9yA9c330UHW0wJA+0rEP4F+aidxz7//hdnhAY9TLdOSNY3MlSwK2YZbhkQng2D
HqLmmBaVz8ZmwSJ/JhDk13dCbPo/Sfr1asyakEjRUPbuB8cHFaLrFTbYUgICzi+1sX5GYjiyvt64
WfY4JJqf2fmTzYpHCmxfdVS2DRh62GuaoFgZYZRDtTepeKdi3A5K43qAxd4hPzGiegYexVFZcuvm
LxLyE6YNKIvbiovII5a1MT4/F+NrYupeG28w6Kc6YAAw/YaA+8k0TqiTHGjEPUwzLNjnWcVDxQx1
Mzhk6JO73r62aEuBwh0uE6iTN2riWLuuyPQ3fVSrU03KP2Vi+TQc6BNHbxwSyRjOv5anWlafYMgW
ygfa7sBQWmvNc2QgRVlp2/s6eJN++5QFiM1pcmbCnJIUvbMG8Lsj+/5QhI8dRhFG2yn8gpUvYOPZ
K87w6kQ1WPy6tZ41j/dlz7nRKOb/K1rSSk55Xw6Vio5u1S0wGNTZft9pSyymszcZraLIG3823kmH
h+JxAl8PPLhmWU03ueVHZZFheE5DkDFAgzVaXSbsjesTG0MF/kgRwr3N+W608x3Kx1vk1YAfqdoL
QBFz2wY2KxW4jYAls3TJ+ylSvansnCCQ19IXG3SmWtH8aY/fpBWXMiQN1DjJLSqm9USND8htPgJe
dsknnd20ybXC9I2C6SJJiFNlWmYyF1aJ92sWfZSg8KVxu04A9f3nmgb06X8lScczuDgKM3QgSf/t
oOKvdL/vC5hTsksBkpKVlYFxywj7FSsbpOO8NFb8RRdmab8kf6KldhLaNlbByVFnSBLVx6Fba0q+
/ovFoIRuASNr8l8kOaYoOFdKLMatnwqw3dfD6yIp76wSX8iQ/JMwclIABUCJc/LaNTFmiJZaCmd3
y7ZMHAvKwbZMu9Y1nNVOlmKsJy1WdcM3XH+qUr6KrKUo4WYeALcFsQ6GlZAFBeC4HK8DiScCmlML
E9MAZEGjcOgISUGWaXYu2rS0KD2AKk3xKatJYIT8GwZaji1L6oPZpXFQKMDStU3h1Q6x/lwxrz5N
Ukyb9H0yNIjyla72Rb/nmIQVzkIIO78BaK0GViNoEmH/rs0fyESztm9J8qCgWhYVxjaJXgVgzXUA
IYRvoD63+j2xO/Tnln5sIb9wSITiUW1pgGfmGmLsGWEEPA30z8p8f7GtdopdIMsATM41Jys31Xy9
eP3j63ElRHoxhzxyPrl7HwaktmJ9WMUORmptZeFlntFfA9ULYLebmICDe3G9p4z2MdgvM5h5oPK3
Obqf+4BAlfVsadfmJLngKpsGaOHfyL06IbiSaotAEr5jVREKUi1wT9oHEyDf97du+mbJD0XZDrMb
KK2iB1K2LBGa1jnhiKeREY8DjRt7O+8KgFA070iGFX4Xl9Hqvsg5lbgUKRkat7QybqrIRgwgIS7D
4XnCnIwWsU9m99BCBzM6TfVp4On6tNJajfJRHXBaQhOYIqTttuq2tD2bJmDT/2JJYMDBzDMGNpCd
uJYVDgC6BWEDktLDK98y88tSTWvGOE/MMxhURJ8j4jRJgJp3rDV5xB4YtXIvB+CL37v1Unw8czJX
UiQFV1hZAdonZvCZ1n3beynMJu+LhfB0VgpOBVXVqblQLhaYVV2p6piwh1BFWnF8BsO8w6sFT3Z6
ESW9NlE+/leItBSN0TjDkADemsIWq1GkL4qozYBOILyxUbAVJy1AysZkIYKcXxxy3YDCwUSaIXnQ
CW3bsXORZVfUHmRnVbMqOErk9hKzwox2Y33/yZHsO4Zxo9jqsIl5mWzd/I3awnOL3re7BaM3YyAg
CJg+MH1ogpOHpAUqzmNc1+wBjK7bMOMwEsZJY9q2I6oKdPKlSePZDdSnTmzgFEyc5ddXSXfbmtp1
zkDCrq0RGAek/d2wJayHufwepleBYWxhsgseu+RRAX161FiDZYk+ghFXI49jSNBOlSNVU28AKrpw
fojE/hbx0OfjnlrdOk2Y9z+kfWlv4zrS9S8SoH35KsnyIseOs3d/ETrptHZq3/jrn6Pcee+1acFE
+h3MDDC4mJRJlorFqlPnpE+WtBKa8tkkvJUvHunZT2JWrlmRFqB+ku3HegV5HTElm/ke67u/0Lk/
XzsLaZSK3pwmMMzt++B5DNSN1AwodxUOGb284ykGLpUKwF0LbCuEbOaEnwldkdy02Noy2xeT0L50
eZZsq0GKnB4DPo6Q5+Rklmb3QJSwX4H6MnFNSf6lDmpyqnpivX07UANULUMsDNJ16Bcxn42eS1mR
UHiXrMlPAnRA7dKAxGkaurftXA2yIAHFY9AQMSqE6TJAHS7d2ASZBbUE7HFAs2EeS+wQeDRSQyT2
VAPOIyYNpCu6da8qTiCu1fRPjiZw+phmpzHixMKlT+rst7C4QYX2aTZCX3qfNHjVAZYQjcWqyDkp
51KgOLciXa4YRAtyMRGcs5i+gu8DwOleXSvaD17XfAlrcb61LNi/GPMItXmwA0AYGsCvev1ZQllS
thXMDj4apd0F7p+AE9aXvs3zxTFhXVWavFFMhAuxVFY5ugA5xOorKOoAkcTxnDkvYW+uL7KgGX4F
sBmzj22iW6Eg4rT66mQ0LnqmCEhU20nJVm7cSHgUjFUqOUn/yDG80CP+h6Xof4aZhKlUBtyn8YB9
HQMPfIJDt6LQSBo9vf1qCGJm3u6rjPOlLDrnzI30P6vMzpZdnYURtFz3RaKD+aGxgwDkGrz30KIV
SF2A2EoHipCFs4ZNPjU9ZuX2GS3cELLY1vAsDH/zBaDRDYwTNKkBwLn8AvqmFmo9xTffST8jpV6n
eOk0YOUQQN3OI3W7ohCYAwyUOzBRDkSVhK7epTGMcOVCj6Gbval2q1aWtkDJbELqtfqjJW6DoV+F
YAevfibtXxyYDv5ikF/Oo0Ys916M/D004ibfB+VhCNF6g3pHxjOyFExmCzPifgaUMOmbVku53hhW
vq8N/Xc3iE9N2XtjLj+VwG+NMS8lvcoWEahnWU4QqUigzryiDxhRaRaScPQN6JlDSEeUvAj5byP5
IeB/YTNy9nDJHpaGSwY8ECi1qZeHZ+ZtlozDOPhyZxUfxIgx0SOJ4NJAb8/rifYL7StzAx526nA+
8jl6XEQXrBTATjyIMLMFagDmNhYriPfV4jD4bacn97kWpQ9jqr/GKrU2JE2PolL97jD2s4dKSb+P
wN28tRTCI4O7Ol78CsQ2cHzPnwve1JfrHwhkTlohGn2M3KEe+5OAhSKzqrVV+iIa/bfXfBW7ZyEQ
E1rNYF/Dlc8qP9a9lpZhauBwx4PSJ6tU1e4AiNnEROe8bK5v/RkEBawCYGp4dF7V6TISRulkwFT7
pu6GO8ExnPg5fE7vQER7EHb1c/HevE8P314fjM58SVBHxJjFHNfPWuKKQMe8NszRn4D3m4bCscAY
IAtQXI54CJWFrUTQmelfv+YM2XfuRBuzK/J28se0t61ql7WRXUp3JH25vaTZ/xkv1WaOq5lcBjUs
i1mSkRe6BGTq5MvJa1i9Jbw693X0xEEBIomSB2qq4lX0tNBay5XUnPyijj3BeEkk4gC/BmJMsjcz
4kbgJhRKw6Hy26Cb6++vblYSQwKKCg8e9cyBiR3NCgxw+3jsy04b5oCDZtVo37aycFY64J/okIER
+ZrfuR2luAZSefQbUVvprXiqY/GuaOrErlG6um1rIZ6Bzx51MbiGpKC+e7kiTCkTWjUhtlMve7ft
9crty6EGZlnO32MjFvcFjmODJEpc3bZ8dbGDvwlFcTwsAJ/DOPP8y86cP6JGPE25Nvpl1tsRhnPh
jtDJ+AsjBrpImKDD7c4W/kRFgOK3HE2+mAaQ+9YcGJHl76aY80pm2d+ZGggnx6xkklpRSbt48rvs
MwXZmYTHCTTOTM6GLYReFMVmrtIvFAJbSSrkUK27Spz8TP8wBE9DVyzLdpgHd8yeByOZHZn5jPFp
zc8scIwDRjIf3tnhaIrQBtD7pT4aC+u8DJ96mu8m5U8iyo4sO1L93OkjJwlbcghFAwwVrUVgYthp
mHEgQoWfghCsJ3agnoiZuaiVcBx+aRcRbkFWhiaZdkUdZwFzFBWxMfklADKpsCob5TObykNXGv6Q
Ec6ZLYTDua0IJmcQGCJsMeGwENW6TmtKfRJ39Se0DECiCVye+f2LZGamxiTqPAWPK+zyuJox04tE
1SY/jhqwr4IG5FRjPOLYp4j2GHyXOYNLS1EDQ+MW/oMOAVoEl/aUVh2swFCoL5F8I5a+EgkffW3X
Ruo1FfUaLeZkPwv+iFxgrsqBFRurZMJUk3SWkaqR6FOtXUUSXZEUECrlRW/WubwC4yy6UxyTC1EY
Jg1gykHojxDFmGy7pBHyBCajKvJaK19B/Y5Un0rF2csFh8QQMVhRZvJtXGrMpzZRA0UsvQP3VSOB
CmVK1J8FpAu8Uo/MtZCpYGeiQcW5yBYOcG6DALYMWNWsyHB5gJOuxQ0xZOrH48lsOi/IfJBj2Fag
4dkY2TnZ3I7DS5t5bo9xmBJvcFUjcBgNAokrGqzadcK7ypY28tyGzKxpwoxvUKjU77WtkZ1APbiy
5LWe3ZUtT21yIVR9aagZ4jy4jNLYpSkCFgdSTPnkA0e1FhqgivN+VQ8BZ5ZsYdfwhEI0nGFvM3z5
0kw7Vi2Z1HLyp1FK7DioT6O4Srreb0teb3PJ1KxviHofghVwQZem8jStY5IT3GHzlFT6LIC3ytYa
2TU1HjvB0uadm2I+rMKYZKWTYCrTHqRUsnGzBJQTEBd8AXg9tOE0sKcBoMjYAE+NKLbJOPl6BwJb
9ah+dD3wEAb4CTgPwoUIj9COhgECBVhvVMbrcqwggvzA5AelYgtAmMr08/a3cw0rwpMRyZmOmjcg
iMhlLs9GaCNZGlUJiwnLUxHfB+EGZBOluK2HeNVXkR0bu1R8um116ZQwFIXYB79DwGVSXfgkzfNI
xpWiCROYr+hGUdLYhg7l6S8MgegOaDQTanbst5QoiRIOBlYHdwghMJ3UeMlbyeq2leVN1GBifrzO
oouXm2jqQz3pAs6pLBJ3Ev6kwa/Bi4/E6ba9cJh4KJmFAIuWC/JbeMZ8KzPm2hAFOUPIqA+EgxuK
AKvmtpCCjU3e1dO0ixQemd7CBwyDeDWYYFPADCJjMBALGmVNSX0VzJteURTPcQTARACMhVdS+YOz
nfM7n0kQ56FaE+SkyDtg83I7LTmMjG5sqF9V6rBTZhHWEV1Dx0jBA11iZMqe1KSy4zoy/TQelY0i
xuSoQ3+6tuPJav00p4RzYy98imi9IwkC7Bkqz+xUlixRYZLbFskWVCaRo0JRCUPU3yWfRRIHK/Ag
KFrPjWPma0T5mIRh1VF/2Imn6Xdg397ZhUzHQgqngk1klvBji3StaILioRiQWgXGug4wV/RgZh+Z
kW6HIBMx59GmW2UsOF/7QrzEvCwyEAOVO+j9Ml+70CGU6MaErdNHsItDgXR6yAmugoa6HX2/vcSl
N/y5NbaNNdSdrOakh6/ujLfqZYxt4pnu9GZ2TrHlSv4s7ihqOvg3ggwi6aWrBmMFH26wo7XR+qUs
bjBBuKkC/WnqPrLsqAXPmGq6UxrXoG5V+pCQkYdkj9nl1gqdXHvIxUjcxKD8v70LSx8sSpdQ1MRD
C2Wu2ZvPnlgR1SkmauFHivKgynfJkNgqPST59zcbSsoYuMD9hIFwRZMv7YRmrQAAi0ikD8+q9Wig
Z19ld0X9R5PalyRWHYgcBvpOCL7/hoRhtOvASQmlSAxKMoZz2qWGVuGUm/fKgtY60luzd3Tts/4Z
aXbU8Gblrg8aII5ZnA+lDPDesRMmk6iPWVrVSDJFckCMRAO2wwmW+w6SVdWwTUppcDONJ9pwfVPO
ZmcEyZwIoCt9uc7BogMxWoRCPXsVlHVrPdKYE26vb5MZnoJYK4JiD3UMZivrLsN8WQQTBVlNU+xO
g2Kr1os1UcAvCy/4Ns7XgD0kHBhuRJELzBSXS+qMrBE0FeFAzGR5U6jo/OIFE/2UyphToLlu53+Z
gjAcismzOiWTqbUTVUdcJdQvP8AJsM6Fzu3UZl+3o91WkTv0eFKGBANWkT82h6GtTjnd62rmFOAO
QrsfBCcZb9h9yZHgsCa+F4Dw8K/L5acoJkkRiLN8Kf+BmRN78jr0ROVNE+5bFBo5Ve4l/0G4hyIZ
Ch+owTH+Q8PK1BNdpH5QgOXkDwYUO14T7fpmxNP5zASzILRf6iBVJWzy8NrTd+X77yEMA2EqB81A
TPrJLCNrm+s6qea3MhDonqYo+PSi7kUw4u8OHsFZ0OlE0ETJEiPyTCxrwUGmpmGMNznQzfq6A85k
W9aHcR3qp9vR+fpCvLQ05z9n0ZmaBmJpBUtyJNuJ1HmWFbuYPfKnMHIDi5O5LH3f5+ti7gIV1UNp
6mEtEXafENMIFUeDspmwvr2oJU8DwAzTyqhrgG6P+dbqScu11pzdgCRukJVuifbfOPF4o66BI/Mx
YUAGdZO5o6IyHj2WWo0cBtUFASFDj+1B6UD+PoGlIqrcIfpNrPpRGsvjkIZrRbCb2OLcrVdUmdAN
ufgFjMPj2yUB0hlcBW3iCVGzn6OmFVq7KfXwisnE9iWLSy8OXDlbgZBpFHmQ08W9hvoz9hnQqyte
86Br1KFvsQdieTCBNSi0vcDj41y0AXEUpBGowqENeumkmtBn0G5DxUMffhH6gJknbgF9KXLgHIFm
gL+g68J8B4NI2hb3BLIUt9/Uz7f98ToFwimd/XHG7XMVBOTUxB9vhV1aPJTRHdUxr7m6bWXxUwYk
DSU25EAoCFzukhyiXVnGAXLbehNAm0jwh8JOaqcbvNuGlq4NvF9x5vO8LiC5l4bEyQiktoQh9HXu
hIgesyD9xGz/iyJvgqB/kvG6tw2eRNCSE6DMgc8aEWTuF11aTYSsTwcxFf0SAohJfSfIRwJ8/F8s
7cwIs4eamABHoyWiP/bWCzgeV8XYe6AmcEpTdsxUXtWG4eVFyglYS3ER77i5cwnMKVZ3ubZ4alCs
HyrE+/pJN+71qrMV9YidTRK8F+rX24tc2kmMbaG9gtYe2s5M0JCzcoKzwprVjm+NEPrC2OxzIdne
NrPk9edmmEURK2qrKipFPyYr8BHniZ8Q1LNfbltZckYABb6mKHBXsjE4tFIFHeca3M+bTDrIla1P
Xr+CFi1ZhxEn3C5u3PxcRWcUuHcW0TJVql4NMq4vTUbtOAqhqvpq4Xq5vaLFfbP0mQ5uJiJikSVW
R6oGoxGib8abCVNavXI00GnrU07VdWk1oKsBCQ/KRaANZ26vOlDCpG56JDMIEmpEbAkbJiXv31/N
uRXG2WoC7YMuGkR/OHXNp2S8CdNa/vbcDq5BZNZ416MSal6RcseAb/ZZIYr+JO+mad2KTtCt446z
YUsBFg6Gvgxm9tAEnTf0LFcScPrlNCkiJkcPBGtQu8YZQ8fqpxW/MzlHmsvCEyj5Z5px/PfMhcoU
nsgoo8A1Cr1PKVLmdkwTOyH1+Hj7dK45NtCTkTHvhGsDnqCy0BP8dpBDT0HvV7lfGW8D8YLCJ+Xe
lH8I0gskHINkN32q90Oyzokfg+ojm/bmYyzsok2BwaTUDhz1XencJuPcMguVzMufxmy3ODWNBQ2E
3odS5zZzH+h68n6Ie+3H7S1YyqEutmD+Hs+ONUktAlFJ2GnBVEDvhjCxlcI1rBVRIERrWz+G9KRC
EfGZG0++EpfrQ/5v95mbNMXRK0MP0zUYvUVIO641gtKzLUs7rdnkySs0SaU3IQLzcuAFuRM/FcJ9
6YGqphYy23qgOqqt4T7dUHUlW5+tvK71fU3vQvyfCxuaH8/JQxnapK02jbAjJoa3qR0QTsD6Kjjc
Wgbjq6Yx9LXSW70PVuohhuj4sxlItjw8t5Jup+i0GBBFQr2pizw6ONH0Wdw1eeGFwkOcrFMgyJNi
a45vWhltVfC8vknVPSGuphK7LVVMxLkZTR2ts4n5nAh/GnAux2CVSDh3/1cH8tYy5qvmzBH0aDSs
agwHXyX3aA6OpUsV3dbDzUw+A5lKp3iOPnK73hpgNUW87MBIfNQKR8cpVH4GjEy0iY2D4KTh62S6
vbWFbq6bJi+F6FS63x7j07gNd/JKBcOb1a2waTaOpd5J+WPhFfcCBCino3oyrVOePKfCYRTXpT08
ji+VZMfpsT9ALKuQ7RFjf/JeDI4WaNutlcWlV5xj8tVGANkEQqYvBQvmPMvJFJoRJQcfjFmA/E15
s9Lrim5z0Cg65khkPymy3A4V/ZhN+fCUN13ijOPEGzT/on25/CFfai+oQYNmEIUT5vuQsr7qepC7
+hTuAgymI2n9U496NyqrDq1b3/ysDBX6d4ldVNIqs/SVIm6t6WeqWXYyKKtRsyfUWCBpksVONqQr
cIxt5mJvFqV2JdpVJzjtutPrjTlX9jEna+Z+2+gbUee0v7lrYTZV7gq5Kq0IuEZhN0WO8aZtBHwW
xVHxw3Q1hiYwuKtx3FidG+eg2opQLUZrstim0jE5KgYEfTbxKu7XReoEstsXvwsv2qHAaCgn6Bbh
urC1b2dw2H6gz5DszKoPLMdkVBbgxtbzwf+pbu+V+2/H3cu/zmxIrER4VGb461ARwlnUXi6vWxO4
dehgo5shSAerp6t2yn90yr4BBT7VI17t9mvw/crDMF0D2lQ8aJB/X37zZlInYt4lAxAl01EQhXvw
gdnFEN0XqbYjMbVLuQZ4GWGsQMNgkl2xcoIgWxey9dCZ9DHqpw/U7+6i2iR21jd3fRVs0LV5CMIc
h+rEkuKGmF0UPGuUNoQOq1bxFNM3uoeBAA5t6E74XSpYUPXNhOYKxiYhaX0FIilFpc8zkww+ZB+A
gUzcIu/R7FgF6HncPsOvh8nV9p2ZYj7QspbUqg7rAbmD/lCHBEO7wKwU+gmsIM+KFrsZEYD7NlxR
me76IXvr09IlD230mTWtDbaZTW/OYhm/hnqn5Koja+NazjecX3mdS2FDZoQBkhw0RjXmkIOwN4sm
ooMfZrHhTULvEagEuHmo6y4R2mRfCMEBmHHE/FRddYJWua0KMV+hmSzoABPJoY2g4sPrOq8CoMRT
QUOxj0IC8omRkFVcmdC7znPUWaiOJ2Ore42stg+3l3GlK/R1rsilgaYHNQU4Iy59FYMPoMWwmsEv
QPpoyCB97MATKhTaVqX9utG2prkep18qJAGju8pKPNOyiTR4pjRtS2QyQ/pLrijn8p+NMh4AdA2a
eGiCYKaQ1d3EhByIjyng2oMZPBBr3RYnKVS9rsk3gKVWvR/RlpMZLhwnTGIOdG5NImWVL/dhrDBv
bKUiTKa1Q5Md6CP/ZlHQPYReHG4VAO4vLZStMQjQvxh8ggQgitatfDDkzGn6dYaec7crJg4u+/pp
AaWxM4OMh2JEEuTeBQwO0IqKbRMjBNp60lY974td6EnOliBChw8BXTkWi11D0XjIRmyeZGySItkg
x7rTDqF4aD7qlz6D2qDECRJzHL/ykDOLzAswyMwgpyEsxsmmcYoP4M23EFm5/XEsGkHKAoDtV9+a
8YkuVFNTL6QButiBnU8/rUDw4vxBifptl//seY2ARa8/M8c4CFFzWhYR1pRthztRhxxcsxUSyADx
GPWviwE4rjNDjGNMsjpV6QRDffIsFzmy0d+GsAdJF+ebWnhtXRpiXlsddB1yw0SMVN7ydfcZ/Mgd
5Y+K+U674TQ3ll3wbE3MgyuTaYsZcphK7ut7BSISq87LXd2rd7hADM6nzNtA5oaiqLuWxghjk5M/
YIx/OIJF4rbvLbwgL/eOyWQSBb0Fo5737hjd963dvvevnRvtRK/bAtDWvXLsXefnl/aYiyCNtLop
kEv4rYfhgOo5XytrcR/ZwlYDophH9XBdJ7qwxvbtSDVahWpMA3oMm747NCN8kQcSWLrbzv2cBS/E
fddasYjvF6o9VezkG8jtEOpSX4ZK0g4v78gX1qYn2q7Rr6KfnPC7uET4HHo5AIJjCPgy3gtjTIgQ
IPxiGmGXNYj0o2QT3iDhsp+cmWF80UryPBYEfMyhTyHB8dkW7ohKQ+/1g2dFoTNViPzRCvxWDicF
4i2Q8VBDkKUkma9MNV2ZyTrS1iadeJ/B4qeGijK6YSCawhD05S6WeRcmbS/juUC2kJjfK36R2bqT
HOsWskp2sc1WIiSYT2rNebkvR5R5ZgxC6Uiu2ZmxFuwqECxW4KKohvQy3XRvllasDOKb6QDWV0wd
lT/AmeYMasCJL1+Yc/Z6mwlsMOE4T5ewb9SMtk3ZBhqutyo6qdm60V+NrF+rZE/Fo6aAdDZ8r1Vb
TcCGJd9Jceyqod8166F+muYfZ/0QLS9UN98niYWkJzgK0HjB/BDwQEyUCOKiB0VshsGT+KEc/gj0
5zS8cCLRkl/9Z+MKJJbIcdQCdwO99b2mb8Ct52V+dNDtcQO6qZP+aA9bZX3b5qLJOdkE+xdgIixv
kCgQiPVIWNY0/mrkw1isVeN028RSMgEQ/r8m5p9wVggylF6uOkxg+cGz6tBNa1uHcRfxUrGlHOLc
ChN0NJBK4fGRjgh5j4aV2noirGkGwIu+rsVt0264ZGBfspysr6JvgacDav6zIPXlwuRyyAlYJUYf
ZBmrYhOu0F4wDtWdtrOcetPvxp1xH79TT1+HR2V7e1OXosO5bSY6GDkxNUoJZsrWPbonmM7b6c+3
TVwP3s8uj67/jCCCIAvbR8tRAJLUBjZqF3jrjbmN1+0mXRtOuVYfBC/3TE5LYE6/rjb0zCCTB+Zi
qo5tCYODM9o85qPFHTv740zu1yj5YCRtjh3LB4y4V0dpfI+E/oAT5HxTX+ijW+tgPH6sgymAjsvo
C49e9VA+NavwFziWtr1tbukm3lVuutO31XZcZxv5LTkYP4LD5Df3nNRw8dsGrAa0KqA3xbQe459J
oLZyihVrYPc+ZIJmSyXhXVPzmVytVYHGBjQHgH5i29cm8IilMp+Z5cXP7aO6M1cgnN7E+/rQbLve
4/jkfKnfMsdcvUqip0VBSkw5/mk21mOLL0/x4pXkl5vhfniLDtmvR9R/ORf+ou+cLZIJ/imhWaxb
s2OCrn9YAS7p5NVT2nGKeBwzX6+Ks0iZiyPpCh1menMj1I89PVL1MPEq80tlJsAy/j0yFqgGonfM
9xgFzFSbPHfNdbnVK9smLtQ2XGnXPKo2tO/Se20FqdhTv5N25v/ffrK5zRRCStjsKuyn/iaO6yiS
7BQKopnKSScWv4AvClcMQABwMm/42YZiWlS0IBM6+hVdA0SKPvbEG0hdjFlnJpgsFCJYYhOgwO+P
VgJ06kHCVnJ8fo7l1z4/E9H+swrG54u47JPJxCry01DZ5Icm2xm5I/0DUHOfuoipUSDmOUavRHtR
HoOT/GeUcXndCHUpa7EuVM9DW3mn++mXua43YMHzjDvxAwmv/pFsdsoPPCeE0uZRNCzAwc5/AFDm
l2entt2YWk2NHzAdoaW+axz9t1razYBijo3J918dj6D8tregInZpcWrqXoxL7DMoIUxhHcfQYeXc
cMvhC64oQWoUnETMUeahoKu1hvBlYqJDf8nDx+oeXMM2t4e/mMTjK/7XEnN+YlANTdDgE0tfhh3Y
cD15W26CTemAp+SvgjKSL8ilAbqHKt/lxgUNjUS96xBQZPeo9DYtbOVtONBXK7T1vbEbfuudE3wU
Ll66JOQ9VxZvoDPrzEceBhFRBQOemuQORFyKPxBrM7fhZyrbqDKaj9XvhnCbOYsPFZD1/Ltm5ruP
61KuekB+gFNHZ9MK95CBVJptchwV0TGz2janE7G2YfYa6e9WFEEh2guGbdx+pCF5DclzMvaHdlI2
E2+IaD7Zq3Bx9ssYH6tAvlWo5Xwa9asqC+BJWlHDlj9IfAozJ/27l+r5VjCuVsTg5KZSD1cLVkrl
SriVK2eLNjyuS3R6bLLZl7kbP1nbvwmM/62UraVIgZpQGmClSbXN7uspxCjdq157Yf9US7+r7Gcv
IeUyTy0Xa7CcG5+ZZmJFJ1gYlEpw/OIpuNNPjQM2d6dcDa5pV+64q22ZEzkW75kzg/MlcXaVtZYm
xsEgjn5oFpJbCSOmEgNB4ZRuFjOQMytMBh7LUjbJyYBlJZtatiW8Lax0p3JfuvP23PBRtlGoTUWa
ht0casEcsZX7H7l47CTVTgJbKfW5LV8IR2XqObfa7Pq3zDKBCjmPKk4ZlgfepNSxDoFnbqbWrl5v
O+bSRYKZbMijoKmiY7Dk8qzyoI6SrKWjX0yxo4/rvkTWyKOBWTSCcRUM74HhCpYujYwQpCVJo+Dl
Lu+sUoKE30nWeMMxPCNMlIsK0KlogYwnrvISdqYt6tuWPNzerSXPhnr9vwth4lVSqn3YyLBhBo9B
8i5A6O22gaWAeG6AOY6hHjAnIcEA8FXm5HTQ3ilXerXFoMhYYFiNcyEtrge1Kww4ogmOocXLg0nK
RuqkAubKreDwqCEWD+TsjzMHMkZakhbQBvXTDVqCbwLnBfI1sc1+IfOw0P/78cxhzNXIcazw9+W7
3D6NxxHyRHZ1Sn5Jp/Cpdf7gf3i3T2cxlJ6bZI/HNM2hNSS8IONn8AABmBfsWqNyulxzzQYMUc0n
6M7I9FhWNSCCIthV686ewh+c3zFvHbN0jKHMC0eRz8Ks9+W51UGotomh4oPK4txwek0pf5lmHO0S
6NyHKzXT9MmOBxGgMikT88cgKlWwVySSNG7T2rA2PeaUM1dQKzEFLVtu7jSNjPtWs7oQMLGSh+Nf
+r3zTClOC7HmagbKTMxMaIfZrRuMCZMuFz6KCsKlcmhNDgm0yDeowhsGWTQ6RxuoSmHIiW14jvIo
xmB8x4uqf5aHX1azrUoV757fpfp4+zwWPH2eI8cTBJRpgF3M//zswuuhzZINGSylo6K6ahXpm0Su
CwcPA4vj9QuLAncXWNNBeIu3L3vyoVIKnSoCVQvtF7FKMc9J9xDlCoS7Sc+fbi9r4QoC2BVgEpRK
5jEGxtsnq1aDRg0AvO/FV1ReAbWyDvNInlIcxIS6INI43ba4cKdjxApSgDPrhGKxxNg9OkUYb5dE
TDJYoZfT1HJNiNttO1DANdA3Wf+FuXkjUVDG2Cz7to+ISYqBAD1sgTJTQZNEaNV1KpqfoVHzrqeF
g8Nc0jzLomCE/Yp1NTZzaKoNmeSrRQDy4NqJRuqkmGTXVfpUt7yW09LZSSDSA2AEo0KY0790yaqM
DL0FoB1cStSLp03b1JYbQ6PaDI1dY5C3Spc+v7+bM8ELdhK4chCEXprsjVAUg9wU/fSPkit/8raC
3MSHJGt//sIOjgygEwmz8Gytt41rA4q2neST9JmoqYNB9Vaym6biXI4LXzVCB16+IAaWMPrKJJiS
XGkkbXsQLRbRm2GV3kA1F/SnHCdcasBjehjjteBsUPAqZY6qaNJGByBJ8mWhpCdNy1s3xyvMk0Zp
XJlWb6ymsW0+TSsRQJPbh9teM3msjwveOUsEz2RY0Je6Ilfo5HQMY/QKfRPw1DbtvcwsPTMM71pL
XkXp79snuPTivzDHRBZJjQoV8hWSbySiU6IpWRqVq47vCKFWlq51XEC6Gjoj0b0IQqTfT7JgHTz/
gDgC26gyD6JxkoKKgI/VL6TCNgJceTRYD5YJuPRdWa4zUf2dCSVnCHbhg8R9Da6bee4GgjyMUVNV
mga7L/k5iZ6gqEteSa9sBfGp0DJP0UsO6nTpQDXgGkFgAYMglr78GE2JRIHVA7ALYieXJACXB+U+
rlIvb0IIqmoBp4C/tDwkrhjBnUWGRJbFVk6pLBaQHPfDyKEiOqGAA4bVXR+CObreJwCw3HahxfVB
RgVjYSBiRxf2cn3tNHV6gZ6zX9DOnomPrb2WxZscqOxc5pFzzZvFpFuYyPnXGFvs1ukwmpXRyH7X
Y/anlyoMNOFRm8dxdN/2PD1FdmIcvgHlZXyNwHICPaWxxIFqhxJFEev6QcDcWUWoo2QyWWtiVdqg
RntvDMh2G7GJ3nqfbfMg1F2oZKy18nMM4q0il4qT1Vm9U6V+2k219n5751km0a+fB3aLmUcDRBrX
ntxJoZUHkXEITckfBMwdtMFjilpyYb3IcefqJnX1ptsEmAwBPjlX95qyayRzJfVHjE9xfs0chc/O
5n+/ZiYmwCWO8Zz5iXOWew1AtVngZTYO8sso2oYZ2/oPy6ERhK5srXuPP6TBse6NbnPbLuN/wDgg
+ULzBPrBgBCDKe7SbKenMvgqU+tAezAWRG9QeHOE4t6gT3wF9/nivFjipS02ka3oEMQdcqEDKlbd
S/CnPgI8Ar5teQ34KW+2mfmQ/1kYvihlHklEI5zJZUcFEDeStDCm6KumeGxHwRZIaGfUDos39eH2
NjJf1pU1JkwpUh+WKpiGD0T/006NjekrWzd/UAw63DbEXOZfhub29wzq1ACCZNxEqvVJyKwoOGR4
GWGaAcJLP62OV89cWs48iAYL2DmYufQKHSNEuHbiAKBRF7lrA3KOCMBE9/Za2IzhazEI6TMPEBJX
vKouzdRY3pAZMENjPHiBU6jtMHeSDRQZMif83uPmH2MYr8O2ASWFB9OlMTHp1AS648EhwLRgmLgS
eVd4HC7zD2Y8HEKJWA94bxWMYjOpo0yRgollKBw0PW/cQStQCh7kfMvZt0UzYN8UZbzSDPB/XC6l
TTIQEUSZcAie63vpSZU8KEJ2nzS0p8nb6Q9aj8HONdU4ieTSeYE/FXk4yBbBQMvSAUElshaIIgoH
EVchMrtJ0+wm/annTt8SG8gkuXTVnAe/vQ5RIG35Ir7FlTxr0l+utrYqIdZKJTyC7tvu6W+rbUAY
825Ib1rMm8O8jhpg9gAxBgIGNhe+cmmrSoAMFAiNjgP5HGPpyewgEtK5BFh/0DS6g8oJv2xjGF4J
W2D8wP9bBjsXiz6HEktT06KLjyriU9786pxUPFZ9jKpHdqAUpYyPASC0rntoDPTgLJByCa3fYVAu
7u28fOuVO6PM8Q/wwdSApKicGvjC5s8KpMCRg8wDExmMq9GJ6oEVD/HRDPbg+PbkWPOE5rMM3oSO
99ZjGzzzZnzR0c8vPXw+OpNb9lozDGDnA9lb/5iQH8HwTKf9pGH2Q29WgwSP/l0JNmZaKFhlyAep
jxiXVtXXHox+rUZFW5Fyu00Vuwo1Tty9/uTw1IXfg0kMCRRKcpeOIbZNAhJkJTlKcZq7DUkzOxu5
9CJfFAeXAQS0sCAoBmcJZmZ1lvyOTgENMrXCVJ6Mj7lt/4+079qtXNe2/CIByuFV0ooOkst2pRfB
FawcSCp//R30uehjUcJSV/feDwbKgKdITk7OOIZfyPmlKFOvUWAbpbCtyaVrZN/6Fo01Gq58FWNg
JqY9y7h0reKbXJaeZPrR1Bym7NgCoU8rRjDHGn6Z7t1LbjDFb7WRCEBMaWJQR3SVgZsXWckk50GX
eKx61mt6JPCTBvNXpw7gMXLcvQ6sDWXUkE/BDAySb7gzgnlNKtRKQNWaB9S5AmhA6cI0vrbsfkQy
bsfEquvFoZhgclwUG4sT6wlJXJKSyFEVJHV/xEgLxhcnl2Klg2oAm5IGUW5DDSM/n74qUfVAxn7H
yq8Xi71FWAAOA47eKxrbLs2tZoiI8ShJjgcE7gNyOwXqbQqap/a6wNayDA2PIrxO3HF5FfXE5pRT
1U7xblVGi7EDKXGnES1MUa1kfqIz4HJ22l7SflsoCEPgAXDoam6LP3m8c5HMJdiXpMe0UTRv0pPB
9ionVg5z0U/ArGDMazEs8fX2ya4tPFg9PuBg+XVe3TClNnulUUfpcaY2nb2qSQ3TA4WVTWHhawbw
8SkCHGOTygBSlyW5VPde0bVqfUC38ngPI/9I7y/XjQxJqSvDjC+I4qTG0KTaHWSU/e4rtRy8vsJF
7Yuy8qWIjz+V+deyxHgnXFn1ZLSNvaPpa4cSWF5wJ5EaAp3KCt19SNA5jkRtESTyqBwqSR09yCzd
rOn2/IcNURytzAKrIQBSEc4vF14NdjpSDD4FbNQ0P7eJ5I1U7VwyTtbOJou9NHhKkFgDsiyQWgAJ
DaFLWbUE5LW0y8qgsRPwjmk+qIrdKKFef2fCV4HdUMdX3ON7GJF+8itqnduiPDXsaBm1S+l4nEry
i1XE26sqi030/NOgetyAqZx9QAyLFa0vkqQty0COnMMw4KlXTv1U+lHzpOY/Fdp5lnHUZhecQK11
V5TSP584howwaAfIP86PIqKnwLqiR7G2yiCSr3ql484Vfmmdbl+z1eVGCgUI8eAC4RlUzNYt9z/W
O4DIWVIFv0a/JqAh69iTM2ZeZwQVEGluC1s7poI0wXEwdAkAgmhxC2a7v9hkcOXo0oz+a/aQFsDE
NR5Vbc9TFGto8IewQgNahgAJhyhC78EdY70z0jpgoGoHL0JfHzK1eur65o3qEzvisUrvsh7UzqQr
J18DEsoV3TztAUivtd9EmfSWYGZj53C39h2k90gkAT4XiOhClBP32tRO/VQHKrqoj1pqJZe57S2M
TmY/k6Egh1mfip2UoNg39rEVCEdAnuyYPG8mCKV2ZrKBmXVQDVbrGUxXL7FuoW45lPGRUQYY5BiU
2oUkSb6Zl9GdWUk/asUil4G09vuOMnCXdOGX4GB4GgUvGvxp5HaWqifbw2CxRq0D49k6a3dZg7SS
27vju+aNuZteasw3HUFGsiOW69haLGD1bEARIj8qWJxGHnPNInodjHN9JsCNiJ/o1PgMfFuOkrq5
ee2cY5H4xNhBZtw8ch4f2YjILBS6lut10slAS3DcBHLXvrJuyg4R0TJMIs+YYalkyzWHufp1e7Ur
U449RrYSNxzJWUTuwtttSKgPSfNcBylN9aOkZYD5awBFQHVrDxB65XlzUQDqAuMEB64RnT5znhh8
LaUJrOinpr6azuvtpawcAuHvC7ZDkRLDrDK9CVTLj75mradYLiVehRH5PZux8pgRVGLPkKtHlIny
hHBSxUznLCqsJsjfm0sT5uiN8EnndS+JvmMG9iQJT+2gUCMpHK0JDCew7EsNxpjcG9mX6VkyfGVv
nnlDAxfrEm5cqs7mUPB16cUzGjkV4yl5i8uX3QTExlGhBg5CNP6i859LTSfgks0Ne8JRmf7Ul+7w
TuAxyfEzEMG8fCT+bc3Y0LyFOOFG246ERmMZ4mb7TcteOiW8/fe3Dgk1BmTkQSsBJ0xbLseRbLtK
CQ6pUIEWwV7M6ZpH7xG5KATgu7PX73KqrH0PaCDCeUSYSO9hTlAQmddx38Y5lJ1NYM17SInXpO54
j2Tzn+ilmtzavoAjsGA76ri1k3zAHhEGGgwA6bBcqYqkpcwsKIhdAREUjR3aHpvdngT++0/BBEvk
Jq9sSOjbWTqUeVy7+YQk/u0T21JAPPWA21dBK7HieYC3JBeWBikGoNNeCv2iMbfIz9l0ArDCbVFc
l4XnREWTAIBjDPhPSEktF2RmxeTkaU2CGLVD+0EpntQSuJzWztu9tW+fxQgn00fo72CMi4EitNU1
2YPA2RIAgjHAwHFgbziDy3UASmJqEPCQwLaZp5QP1b6vz7dC2KqP/gDQq0O7kCFcigC8hWMgT0UD
q7tatgsIYPMy+DlcfM06ymmoqOd+8sYDoGkYwPaBNOWiK3oABo9vKEeUVcpuR983Dm/xRaLlqDJS
stFCgUNqz4B85LroVsl7L/9zPQB5MmAdwtcGeKmBeHK59liq4egpFgvGY2a/FsN9szebumHcFxKE
pyQru3bIGkjQhsmT+3fTvkvhzyoZYLmGp9tKv+FW6Eigo4ETrTNIoYvKIpsFaUpUzTutlTzkGhPE
DVlxLjJU0f9dFJQS8MQ2T7yK6ZXB7OE5JqwN5kHxAOuuZEg8TKfbQjb0gLOuwhMHiRMusbAeyJ3s
2WrboIygkGV7SvL8zaqnKxmaHS9wywkHSRamHACc6iCPKvgx2cBgYtWuDZI2uVPYCSSJR1l/1qxn
Kze9Us+OYC/CPI5+ZpJ5SgCU8a9rVVCJAEMRemaw5tXwSGnk4JgkLMCHeHb0t1BfMPwzanvNTmsd
Qdz8H24/zAQjU7rU+K5L0gx9gSxQpMLLqtqtqXqSdgvza1MPbg4sCNk/JMWQj12KaWlsqGA+aIMK
YGeD8lJnF3P2Js1xQcHsEf1ye/c2xCEDBmYVtK7gP7EOO7aa1g65Bog1zKhI3THODj3z5O4FADFE
3hvMXN9pwJf/V9qqEjtG45xkShuQ9/iJ6Y9gsfq/4VnmQf7SMC/FCCqptFNNY2VCE0z1e8p6f7Lu
KPmhWA995KcpXI1Id9vsz+2dXN85CEVCC4808muoai8PbqjZ6Eil3gagxvatL9199npbwNptWwoQ
LjVoDZwuzyBAPU2e6Smu6Wun2k937tOGni/WwT/jk0cT5QUtKfpjgzRGByagCZGL2uUP2FAEME7A
MCFkRm1DjOOUomyaqY7aoGguasqu7YAEaFS5A3mKrGbHum+cDCibER3DwltI/wgb1/bI89rp0AVT
Vv2Zu9TLYubSWfGNYS8m3nB0OeQbcm0Y+kJLmi28i+0km4Meq12QXOLH5tL/lq/0JT611/y+fY++
9zuGfiMDtZQnWCW5jKQxk5UuaI8th0h8Ad79QTsYl/bfX/ylJL7Ln/RCGeSsaTUZkvRXJya/Zif/
Oe5P23D7JtxdjDkgjcGpSGBnBTGdYRYYdiBdMGQPUQYciPiZGgdJupr03RyaxotRcnSUczaXnqPV
X6r4fPuaiX3xyCoBohh4YLx3ET/FPM4sR6nUdHUXOHYBNG53kDU3ie9U0GgY4QxolQLIKgAWTXyj
CFvk4BrnvtjxEjbM8uIbBGOiqnU0zWPf4RVAqra977Ti3m7ZmVHiytb8Y5b3kmkb1x4gA2jYhMsA
5f2okX46XgwasMGscEnU6Qyg0aoB/W+9Y1o2tfWzECG46CvLSOx87IICuEwg5KaKNxqza8tfNAzI
xxcKuurn28e5dfkRdXKdQkPYykmv1aw0SwUiW0DCaiTQq+NYfYsw1v3/IAet+WgZRjYS7fLL6zGb
TlIWptYFaea8DRPz7UT6BSDaSdd2nPxNG4OW5P8jSrAx3WwVA2g8u6A5wi1o/dZ2GwpGr2M3uEnh
Y0CYgrXhB9u7GOt4BxcD0GccJR93Q0zgz32mzHKDJTqgOEnzhxbjNaROXZRyfPTTHIYZ5XB8g9JH
x2YYX+WKBbc3ma9sZRw+fYGgP5i9pmaa4AuKnoaZ2r4ayd45bt6DTyKEc+wy2xkqtFQFsVofmIKh
uP5eN3fW8eGA31qIcIRlR6Y0lyBFO6c/GXGbP78wGJ8eVNPTiVuiEemuPxdIHyOL+h0leXZu/ta/
qtEzAf6YuQw14NHL/u72oextsPCcaFGS1nEH1ZpUUHwpB2vY299t7cU8hMMZERU0vC8vijLPjlVr
EJGpLqa0HHB++PTyWx2PoL7N3vKL+uW20mxagE8ChRcl5VySqcnXdC0u41H2Bm3n7q+rfvzJ+CRC
MNfdkMpjBvcMT4b+UpCHNHY720sTr2mvqFtcjMIEJqoHSLpLhU6w3DbuYzN2jZFd5AZ1fb0HSO3k
GuAYs4edTMuG27j4NsH7KQj8ucHG8smhaQFHEj+ZT0r+ylLLHc1woupORLERECoIJnj9DbwjGDYR
dDthecc0Ke6Drv0iT2iMcdKHKOUdWurDPH6pkLifkQMsZXaihnwek0bz//3E4T84mN/gRHniJIVZ
NPJkqvMQSAN1tfjE1MHV6G/MOtyWs2Ur0JqDoQMNGJQYbFuqcoWGdDV3lAFeCtIsSK3/mskeONiW
JwC+OYCfYXAHVHBCLKPlOY7IysaAzOSQyfcW2IzbcBwjvxkP/wjf+eH6oB0SALgI0lBSE+xr6XRS
pJrlGEh57w1JdjLAxwOLDppZYNdZLsnzkzztnNZWLPBZqGBxqYQyfFHmI6K1v0l+tCz0VH036wsC
t9vH9VHnEKwunEqMafJuQrR+Cuc19MSpaxOSLMBx05R5lU3Pndy+NGrrR/kvvfpRYUQ4ZUHK6mOm
2ydT+dGkb7XU/zRT+zRPkmvS6jAqhddo0ZEMf5zuuSUlmufKPc9+w2yhRxzJAHTiIJgQIwnFSJIc
1fIxKOVzV/vmdyBzx+PBmQqvLH61h/J36hyTv5V9GKPfCXH7ncQO3wxxsz7LF+y0HdsjQ9MZdCFT
L8SSnu1xD2tHnGPh+sZHGhEo8UH0lXNm0VQpDELGYMYjEEXdT1t7NI32oazB4QIATY2zuL2jXf5g
zcbeBm+4M4iZ0WWMESWZZ+OWt7fojE7XomEKis4ZPNWezvKIZg1D0qIXKe1/ydr0OMQt0EGISg6J
TP28szJ/nJVhx7PauON8+hGbgaw78vzCC9VLiHraMsOX6PIPUv+VnS4Ez583AJC4+yk7O5P/WxEO
GpE5bzmfAFtF38yODH1o+wmlx8ZT4vGsN4feAhJXUrhzcijRpYLWvql5K/VvlDgBfevi6Fpke8zm
61EILBnt3iAx5VVJnMbyCOyK2UXM5iloqyAbH+cucVXtzupPNoa22mNvOadmAK2xo1wG0OzJ6VE2
H1vlb2XEO9q+9WphIA59I6ihA+BKFkxfD0KeuJMnANDUdyBeyP42PigpZzRePqr9wXqY7e9WvDP0
sykUdRtUD+DPo2VAuGORNE9D3pZz0FgNSOpHN+nOhLhyN6NUgOZK8LsDHyGPgaauyacIQ3TubZO4
cQIYwEBLGCpLfLpSzOObaT1Sy9DmgGTf6m64Z2/YIhDbOMQjQCBKosaTMGI2uRiXodI57hjYbv70
VfUnyX/d/pa1wQHsEfLHoEPDOShi3G1rUzd3qjwH3Yh2WhO0CY4O3pTbQtZWdSlE0Dglr4zEApxe
ULTXujmVDSpch2EP23JLCnrVwQIBSAg82sKTlvSDodGWAsYyi73aAohT6b4X/cvttWxtmA3sIrRw
o90JCX/h9mSDNRgSkQNzmu4G1UpdrbR3cmcbITuYLPBqIt4E2TDQAZdCJIoWyrJt5SDprtF4NpVr
Kj202WMRMVRyAYQDDtxEpzvXcWtpoK5AhRqNdDwfvpSqNgDItCJIjU06ucM85QeQkO91620dE6dp
gIJzamxxXDoB+2wByyQHNf4+zaMT2veeASP/1iTp4d/P6rMoYUGzU4FSsDDkQNHnQz895Jg///+T
wLf0UwLHjpJYI0SHBHlCayGpXUcrdnz7tcOLHAosNsZMcFVhJZcykixVLWoAwAU9MXmUHGXyUCvz
zkI2vAIuBaxKnJ0MV0h4DgG/WnaNhdtT9W7iOYiJwOp2Vf3q2j5UP5sdcWtVQ94LhMDwQzAPAfqH
5ZqshAF/gBpqEOuT39JT0dv+7ZNZ7xr+NPwMZDTRbYE21KUEh0kSy1ihBfKMXr2CHgZM+JXoz7ot
Zq3N8KQQcPGCN14wsQAxUqRo63bWg6nJ3Vy+tJhumo1rmu/1024I4kj4QABDohthiWBDLalU+yFX
9AD0SMfMTMMmst81hlmStvx2e00bh4MgDvjAGFTFoIpYLUX8VoEGPrcCvJRuIv9sYEhvS9jQNjSw
oSeaj9yjOUpENGsn3ajmtrYDC3165X1LpicWKbDag+OyDFRFkSm9GemAjovxwSlRqLj9AevdRHcK
LBDGXbiBECtwKcYgx1lPnSBhD10HwiP6YFKk8NKdiZodOWLtbZwAvZP0iRNISeZFQN7p0eurOpe+
+HV7QWtvli8IrCHYTZTTxdrOOMkqnfrcCRrngQMW2aobKcaXrnpTYuWS9tqX2/LW875cPXgAjiEN
zIhZghdVm8AZoJIuBUbS6m4OGmblKtdDSDlDSgn2qUT2gN6gRw/O/IT2f3BH/WkGDY4Mc2W00O6R
EG+4dcsP4kfxyRQ7dqtahWxLgfqE4Xvpu9G6lwikvS/VtX8AAefx9gZsbDi6uRQHJI6g+JTFDdfi
CBxQtpqEFojlZukt77QzlcghjTiIDVrwdlu5V7oEQZho5GTqKB2jTL1coG0McaTGxMSk2LMzAXBB
ipFy7i3pfQDH2O3VbcviNg2hEYeeXcpqaUfLxB7Mx842pmvK2KvNgHVPCbWOmaHtsedx47UIe7E0
TuuIXnn4xYgGluJoAzadlhrWo9z7TWc/NkBdpv2zbkZfzT7fk7ZKzsGoOQBr4fNdaGcVIXXjptFb
pvT2Y2d9N61vPYnvDOoCEsmtMqSudNvTAa9we0PXK4RM+Fa4oRzaQJziLGhUIx2T24+0n02/Jm0I
3/JE+wiJ52IyPMPBkNltkesryteJS8EHzFBbEu34kFdK0+Wt/UhoVXmQea4tk53qWFbO6O2407oo
u09yqT3ldfWjRsrBSx2jcY1kNp9rh/wkNgvRjRQFkTkXPukzdrj9iatHGvTqQMFHOo9nL1ctM+Ct
cVKgytqPmdRiGnjWvLgrvzVl+Xxbzjr/zQWByh2eLcwVsPyWClZKSq/HRew8mg9Y79e5Pc2V2ze+
0b5iJMZNn7X36YKcot7uZTxWjykkaxilRICLSWFHfLcZdfSk7xrnUcqK4ahQDC5i6s/e8RHXAwoQ
g1Aa7iHiBmyn4O4YTtxEtNCdR0um5s8p7vDWKInufLfUmf0ibQkjPQ2x830GhStxuyjNgeYIW9Mc
x2kAb2+XJlZxTua6P5XUHvaoire2AVynIIcHXB/Sgfz3n6yzHTMQlwET4JHO8XwfW2jZTNRpOO2c
84YYThOMuQQ0DaPQIWyDWQOHgqkRhsyttrmb4fw7rkI58VIXNa45m/Uptyb7oOeD8ahoaJWuzCb2
2qHsDpKdWYemA/W4U+bDjsO7sjlo7DQxqcGzi4DcEh0eRsYml7O8DEpVLZ70NFFOcVS0T1GsMC/h
uJCYDIpcYpMJc1lAxri9MauL9iHeRMCFdDbaj8XtT7pU7poEY0hW6fgVcHgP+RyBuaQAefNtUaun
A6gjwJaA38gnfMFPsjzpiaRFhk6rJHRmNvwpSjj4fapQkAMXMsZnku7ttrx1sAyBfHP52AAPW4WI
PDcroyvSOA1N9lsfXwal8EeMdqWvjTqjYYAcI8mTwKVzW+zGMrnJ4rhYGpiwxfgiTnoKZBo7DStN
p2eVqPGRzq1+yE3WuOkEFrbb8lb+homk7Sd5wos81FBUhO1YpXVHhi9E+pJjCMRAjhbYMXuzCx+h
/uJBhjR4NWh6xmwH0A34c/bpurK2TQqGTHQ4eNqxPzuHwu99xcdknV/4CjiQck/yjoCfZT/U32XY
KZ5RecNeW/Tq0YT3wf0duLOYygUO0fIrJCVjbYcB6bA0kJSr8srLesCk6MYvEhW/8iS2j7c3eeNQ
4dIBfgiJ4Q/tXQpUO12XSFcUoZbeK3PkynP4OrE9Ko0tjV2IEdwdhTC9T6WyCJMkPmEqzKriOyVO
Qdl3qOPIK1D97jT73Cj2jhKtrBA29PP6+Po/HSvo3IvRyqU8lKvcN4DrWwRkfJSVEDUoMAg9mlmz
88JvHeFniYIiDVLe6ricHD34UXKo356RRZaaI032anYbZ4eMto0nHi3QCF6FTbWkJuvVVC1DnSKh
3qenMv0KTgrwT7Cdq79xfnhkwEfCgYTgY4kgFTbNnHZW8zqcassrW8PDPqYjeAyPWZmdFcWrME1k
ZBiKu62e6xgH0zBocwOBIWdAhzlYnt9A61QdrBmQPaz9SUYPsIYMaXvnqCaHtrwoBXGpfFLS4mxK
+s6q1/u7lC2cpFO04zjLCmSPz4mVACL/XHZggfq2s8ZVH+nHGg2uqAYqhrJgzqusbu0sJyAYVkJm
aF7N4tMY3WfOHTLGyIkCKSE0pN+3pX4E4kuDx1f3X6n85ny6GdOUjlZV13XYw8Dlr/TZ+JU/ZUF/
pwNxOvXqE7qq7+ujfIfR3WC6bx6zQ3GaQ/mL+gUM7kewWe5c1bW9X3zQhw5++qCSpw7ajtWh0kq+
BFweY9S9kl4UGRyIM/Wioftxew/WxmEpUfCdaDJmsTxj43v2FMsw8/NDxcAg6qfDY4w20U4/3Ra4
ckrgpaEXBZeIJ+wBA7Lc87Zsqh4eSx0CG8jrFcmPbfVcVjugcltS8Hjgf7xpyARqSykOI7ZD6rkJ
tQi4sq70c7d/Z53N4u4m9BVIn0hnoYVxKSKKxwrhekJCKQJ6EooQvT84MiBHNaYdWoJ/Y2MuA3q0
qL1CG8tvmPcpPRZbzeX2jm7cUVQ0AWKBWe+PoGr5IdUUpfAijCZM9QHxWnysyBWzJADR3QOs2NhV
ZAdQPzbgdCCWFs6ublCoRVquCetuAvPzGFL0oWUYHLm9IL5zwrVE7MQxQZFiBVyFYAwcvcyNuS9J
aFdFfySJLHtGN+9BJG9oPgZOUZQFbh1ygqIUMMKSnKYTCVG2PhrRcAVUxVN2J6XTD0Wy36ZiPpFd
OGTuvIhL+yyUf9SnC54M8dTVNiPhJIE1O/sKZmI3oddS6t0KXC2W0aER/DI2XiVJrzFNw9s7u3WA
GLKFyqKmgB534Vr0qjUmJVABw6g1jt3Yen0PEE2p3nk1NsXwHAtS4xwpVNCTaEZOy2l0EoIK6oCJ
aeJKrX2cGvPP7eVsmEt0Lv9XjvA62UlqDOh3IKFhXVRCMQz/olTU7e7rIsBc/k57F/9r4tmBzBdd
p7zBFb2ny7OLu67ktJY0HFnVPul1Zn7t6tzxUDVk932tNodMyfZA7rbMDJomEHDwScE1fJRVINVK
9JKGRpac5RaXm7iG8hu51Vz7AnQuxFfdXJ04efw/by5o81BWRYMSKp9ix4CCFgW7ASpSOBu1eqjs
l57YIIOs8icDA61pC6p7R0Il9LbU9d3nxQEVQhGHIIfCVevTBcnRhFAWEmPhZFF0TChF8pWZZvZ0
W8qGM4esCeJijFKh2Qs9AUsxFSllKS11LK6c8jNLJvNqECf1NckAITqGgr/UZBi/ZlKH+W2zk445
4t/zzkfwt3WpUPgI5Id0BFy8liQolJnbbV4oDgs1SlRXsxzk3Kjzpox6fJkndDZaPccPiYzSq4uu
PhQxdZCNzf55gJOnkJCdRDSN2gxatpabAS4nmSdNWNghE3FA80h7nrOS7Dz8Wyf7WYrgafQ2RdEq
RXIR1GrDATELQNcm1h5ub+r6kvK14OG1kUEEUIMgJcI0N0tL7KnSkTutjTJAOYFSSU1OcRwbXmJ2
Oy0+a1sHgQDEgEh0bOO+LDdPJWmpSQ4EGvLknJRE+a0qUY2RdfqPNMFwmBAQm4gBVDQu8W6EpSRk
OC2MMNI2ZPRPP37VujdSvtJox6ZubOBCihB+V8j8jhqp2xCpu8xPgVDoJsQCg8hQqi5ArDEWUll7
gDWibsAdQVEYpSW8xwbAqYSlTRQTf05n0BB9M4PXNIQiQZ7oOxZtZUtFMcLaVNAgziOx0dBuM2BB
AQyp9Ivhb9QDS4M9WcnfaWIXTLrs0W6JOiLKFZ7deWjGAqliGjrm1yE7tdPrmH29rfeiN/Mhgu8h
PFGUGkSDFuuoDBcsZqGV/1RZ6VK0k/aVdsA4C5ijMF2jG+6MZvbbUkW2TmT8OH4ab1bhGAdIeS91
kswlbZpogrnWj1mQvqo/zJf0ob9G99W75cXXGhkj3bU8diniazbumBRRV1UMZsBsoUKOZBEv6yyl
T5XZRVGEskpauMbvakgumW36RDF80NbtuE6rznNRmGCtmyJRkzJW2tApkAI9ykAKIC6rJoyd9ToG
CGYpn67jCOt01oG5bB4ktWKJ13YUGKGGZUTpKVKcnk+vN2pxjgizbK/IU0zHmWmRZn7TM3k+q2aB
Ph/w9YDimcz9/H77xLg5+vzmYBVoAMVJoasRVRERNQtxZWy2xdyH4AHKThLKP6d8Su4whJSdo4lW
e2/cxhHxi42nFsk8dDAIVy5t6kEri2IIMRmoPqRlK72yqbQuZjokh0jqGcxLMyOxKLPe0/JG8ptG
A46vmfUewjvVq2f1nDWg4jEkSb1kEAbXq9yduBETENgXDshoYsoeXtaK+CeWJn0EdPEQZl3kuKZa
3xkOZT+KWaH3hZZp7og04YGYdXrB0I5ypXY+73Rira8w7/7i5XW0f+GVFYxgNVRaU9fqEKaDPlyR
9nmUAKXwXadNe0ilsQ66NHq1Yu1Rafo9DqePUqSgF/DJYfmRTUdUKza/F2BjQR1dG8MsVklAi2g8
AkR9QvkomT34KPIx1zAS2ClSf+/MZf1oln1yRpt3cyjjZnjLiqx6zFtN9bJBAjxnYQxIYMiVr43M
cvOhKg9FQmBnG2pdwQkNYPKmzx8Bfzh4raNHLgIigMzWkeGZ8vTFTGfn2Mt9fJZ685nWpPcw8HmQ
4B+6Q9lqrlFV9U7YufE8oBoL+F5AN3MfX2zAq+KcFomcjmHi/Opq1Y8nqfKSr3adn+1cDccI3Vjq
EY7gM77w9rXcuCYL0cILgSJxoqPnfQgr1Xg08uiZmsr30ckfWX/NJaTcb4tb+b9c3VF653PvqIjr
osvHGmDfjXIxhuBc9+xa9zOA+qJD1itUDSxhrae19QUkD64a68cd2evHfilb0HO96juLWtUY9tYE
NgyCwZxZ9fvi1ElvZWR5qhP5UwX8Dp3lpyE9WrLtoWVaK/ZaH7c2/SO6ARotJktE183J5LknI8V5
Z6B+7wIZfkCPmb6JvaPjYsf52Fo1nih8rMkHI3TBybYmh2msn3HBMgm1x8hQzgZ16L/rEWAeeY4G
5D6Ajhb0yNaS0gGH0RiapfHUJ0dz1jEg+EcHe2P7unOOG9uHIpyOpk7YK9hO/vtPoVptxS2KSOYU
pi05p4nhUvsrmS46BnOmQXIVZ74azAkqC7VO1J2x1slJ3No6M+t3hcbviu5xRK/9LDQxok8GWEug
14YVWX7RBI5ooyHpHMaRjui0GxlQc9F+nE54iG+vfn2cvF8S8xRYPB5vMTp2aBZr1VzOYR4ZYIqF
83+Iaq3yb0vZcDrwFMEcgRsHjfJIAixXVPdGJcUpVcI87ttDUaTtpZH12m1sfTgNk6Q+TSjcAxQ6
jo8x0SwfM/GWD3Rd2zf6uT8pRWTd505dHeOkJA9tXSgnSx4sL6FdFQHTsNOeHAD57gRFG34hEiUw
LSAQQdcS1GT53X1TTHZvZ1o4xaWPjIV+SPzOedc712yOBuDXJi9z29IFDEbqA2Cx+j7ze0fdZi+Z
uGHqlp/CT/KTmqIubklGiU8xr6ZXHRM/pG+Zmx7JnqvDXZnlE+qgWKsj34zyKar+gvZpzpAPilZp
IZ4/tzyQq+Jnx9/aNbqrvPz5tmJsaDpkIeKDKQXUrTjOMHe1HJsKZLXw76vmq2IdwEO180qsfUUs
CMUutGdB/dActNw5QKT2CctKLaT5K/D7jtnEDmAPc5Nkb+u4Oqy2Du4cKLXwGKGzcCkp1TRit2at
hcUPUzpbB3KaslNFj8ipSde59oazobjlHtj0xh1GHhQE6ygQoHtGBLXMhhRKms5GSA3zOpFJ9wwj
dw7/fFKww4DrwUsLLCIR8VxTh1Qfc2qHrdJT38rbwp0ovZ/bNNvJT27oBOeYQmMyULJseLLLTdTV
vlDHWLXDzJBS37DS1tc7vfSdGrA2txe1sXOYOAXZOYaL8ePDbH26U7LG2jLJLDuUiG6CykS1jxhu
yk63pWwuiNtyQFCig06UYklMa5tRssOSafTSwwtN8Yp02bcWlCZP/ygLfi/QxSAKysBHIZabZ0lx
UzRp4YRMleunPIpr7SipNrhzKIbzdqFEV0uD0mEMCF1BfDQM3TlLcSnG3+zGsiT4+oXrgC7HiX5a
2uBGxmnoSlfL53AiRx1z2iYlbkyjE/7p0EsoS8Y73crCWVp8GhCDqIDjBwDHOkJLzELNLZ2oiAGt
/Ahi0hpvRTv7t/d3WwoHvAckFtqEuK35rDE5izoLEOR3bGjHk5qa72aV7k5yCtv6n7UYWAgkAIhG
FU5xzLO5a/UOXEvU7huXttkcVjKdQp017ADiVdBFl8YhboAF3kQsv5fqYnCzMZsPKITCT8Ebem3k
2QS8cDnuXBpxAux/vw5RFobAMG4hPubAxp6R6B3UuySZXYpZJTVxTrnpXAal8sviDonety7t7hh9
ku1TRSw3nr/S8oS27rq2dqJNvhWfTO7HxwAkEg8I6oaA0BbSGZIkZ6VkgOULA7odZtGAdUDrUzSB
gT7fEbV19sAtwwwqGjSAyCc4MUk8G6xWJeWOSUZ3zqFryHuMzU749pFrElfEm+H5PDXGJcR+4qKi
Tdl3MVSsLNQz8gb6eYiS/myM2N7UruQvM7hI/dqOv9XAz70aySCfBq276FH+gu7C7tLZw3ikk6Uc
lJaQ46jOGF4ees3T8ZfdjGIQy6n+h7Tr2o0byaJfRIA5vJLNbnWTkhUsyfYLYVsSQzEVQzF8/Z7S
ADvNaqIJ7c7D2IAMXVa68dxzG2lnd7m6n4YIs40iNLXZNtDgjjabN8wAx0BZUmXXDdKLoZHimDAl
wrbKP9p+1PekLxL/+sviuycuGzEFcheY6Ak2H0HtU6sibJh1NaARKkS9LUeBXtfkr560P4eC2Wgk
a+zdmDfax/8gGI0HnLsXlk0ct5MQkAJ1saMGs2Tum6i+K5NyX7cgaZSnGy2eTnA2N9yetZuEqFUG
+xc6lkyd+xFnWkRK+2ZM9FwLEthBN05PYzttefZiGuDzZcCvx5w7IIo4mc1SCDX0GnSMGmaolQew
fNMDSlA/ndlNI3d4M/9sjjYWccoXAoVVAd6i9GoEgZk2AhDtK38k4ua/zSeCPsPf8X2s7frI3aQI
4r9WvDiAYKP4BDI/2GjBBuk1sZSGWSogNvcs2eXfyK0ZMn0v965yZxycl/4erQbX74wIWf5nrchB
QutYyAmKFei21McR8Ssead978Xybwf0ffEN+tTN/PGWYzIaZrS+ZLLl59mFutiAJLu0/4mF90MCB
vDUGIizPdqwizP8bIjWQJHs+FJnevEY5BZxSt+PiWFT1gKyTOfuzrbR/m1iiexpb1amKdQRUDn0q
JSV2TaUj/pCWTdg248YNX7NgyN8jM4PENjxiQVemjoSarJRpgVLb8yMSnb0PZnvjUGnDVrS8pjj+
FXVR9iPTVKJvMdaCWfPB9eOZ+tFRI7fPqyOcglDdQgWIQLZ/Nv+/awPia7n5A5nMRiVYGzLg8LfZ
7VTI+0Gidwjq9xmmENdqoKDNRDInLxmo15S/r9++1RVztA5Gm8HxusiOKAYDFCTVAr21KxcYnR+1
LO9Ua/5Vm6Rzszk+lCnZiKLWzP4nxgRD1hDEg3dguWxTjkYpzjBtNtVOZLQPEUrM+qTeOfNb9xo/
0A6tveMtcEEByuK7GR9CreEAJBj8l63nt3K98N5hhOGDAJFvCw5SFDtRmcyY7WsVxT41vketFNDU
9FI/Z3dTL7tqLZ/kGs3AN03xaJbRfWz/kqN4w3SsOB/wOhV4HZwOAo2ayy1JrBhNmvqgBFF1h5OG
+on8CdBbKX4nqMJfP/XVA0CnO5D4mOWAdlfB9yzHAWSskYqRsXED7MS4L8rpYNfkdTANVx2OWlTv
0i73MaYF80YDy4p3ZRE/jE17n5adL01b2fY1E2Nx/AGQ65xcTPRT2WQmRSVhrmsj05dZfU6QAI/y
4slhhW9MaLkabSTM4vHYaa9quTXWaW33kbSC3wefH0hvbmXPrGhPTLN3RvhjTJL2xXRSWuKXiEOm
4UVxHq9vvlDU4G/e+lcWUiNLWVpTJXbXQJbSnqYXzGUZdNd5NUMTWbkt3tg14wKGB3jWPJxHg6Jg
uTMcvZ3XRA10jYEbbfIcEHolbw9Z872SQCZvxrdmN3lTl3gN82n0MOlbdIJ87wSjinZM+Ae84QIJ
O8GWO2afEb138MBiG816pRl5jpXH++u7KkL1P7eVNxchAQmHGhiS5baqKFbJdpwiaGPRQYn/IH7+
rjWtZzaVb2nJCVwTAShYWUeOMkVjLUbL9/O+ruuPZFIODjRQPqReGr9VJfPGGSjiOjkwKh+zeAtC
fKl0uROFajoyBZ/0xctPzfUacTf6cwL0Fw6IunwaP6ed32pHGRyxsfV+fWtWxMEXBZUPcrLgPBXb
BzQzk5RmRJBVx2gbGCYH6GjjpsG03ZRhhmLXTDDgm7xkKz4ctCnywahEf2J5hHNXnKSEqlPUAP1m
fmn+KUDngaYbx8jQanwyrZds/pvTNx2s8oVWuKQbt7TcpTvHvwDZR2CaENHZgnW1MUVZGqRJDTC8
PfPaGbROdRT2cvQx2X8K5SORsqd4MI5Iq7xHqQo7X3ps3KJJvXzv/CuQSAGcCZkNUbcANFbGgCmo
gflcGJYPDIc6FfseXYY9CuOUPExb8c+KMl2KFFRM2VRxwQoEQAZmBO1SotG9Nc/ao9plg29PVrHT
M718A41jsW9yEB1xGJIr9bV8c/3qcUHLt7/8EMHOVAAfpFDqauBImbQfUe+8n5w53+sNkx+ui1pR
AJDFi9XcU+QFpeWrMiXMV69MLLpJgLzQddC46OlLxtu8DE8CrZYDmJ5bjaNfA41kVne55M4vnemZ
0bdi3NvjX6t3J8XLMM/PJJgKQfzrX7hidZdfKOxGHCekazoVc7ar6E1PUjfu9prDMCLejaLxVOdP
GCa8T+XXyD4WRQj3L1buUsRZvbL1KVwbXhzM2WYJXs/cYFbsjJ8HveVZTxg9p8ge044DiB+pV9S7
Jvti/QP6GYsHLAztcHBxUCJaHk9S507HifsCpEpRsR6+mYM7D2GD4W6ZoRxV+41m9Y1SHUbMIiu7
faN8n1J66BJQstH9FAc98ex446tELszPr8LnIOXNszCYJrD8KqrWtJJqhM9tz/Lv6pS2fhmzcSdP
820TadK32chQKEQ29jFjrQMFVsp+3CkPSmTlLnpifloYFbBzItP2aMUJUB2b3SRO+xv/KHAQNt+D
QOeH0lnk1Fl5+VARtbjru7zfjZgI4OlAWx5Z3yqH63dtTemgDRApYgf9xKC7XK6Lm3yTMekzBTIw
F/nB6aFSnAYIkkryKtu8B3eOVboVWEkAqjTsDd27ZnMcFGIQWvC8o9juq9tFp2oz5JtM39HGSzTT
tTFtIyldaQIQ3ym2SjPKikjwBKEtHWeJNPKnfjjz4UxLsiKalFpQmH3vorezeRoZ8Ll9mid/jdKa
Qk1nE+pcLSlvjEomXj1rYUzQk6nm6bRrmhjkuXWneHFK83dUCHkvGE1CiUbaxvvjL114fjD9yNoA
woi7IwIXyRiD0ExhWiDHwNSjTgFEYa/u+pH0mAARDV9ON2pgOuP8BXzKOrzs5W3A8Dkl6zumB1L3
Q9VTt9pCsq5cNygM4IYxA4GPYhDUCUvjBn3lgx5EZQvyMLqjtu1q5oOZRl6c9zc5cdvX6zec/0px
C3klBN0KyH9hqOVyTVVRMavuMj2YOb6s0OTsNu8bzdUSW/HkPsvQw4zK6nWhYumU6wuYcrTzwpVC
qULkLwASreONfEaAAcY/zFg/Ui35HqXOzdyD5JQFcTwe2jk96VG3oapWrjfiVHBpIEZEwkNME41O
6VCD2XrgNCBO6XRw5WWVAU5GNpp78PmaYGGU0vemjJsNXcJ1oLDT3FKgCw0tIXAjhRgisszejhCx
BjlzXIKhEwl9aaYN830ZJfCmZQww4NN/UBzkPz97vXatIBGFOkYANpXMjycwxDoS3aKvXttEjD5D
yQW2COV4Qd2PhVRl2WQYgdyxYNA1z0p+j9ExiRO/nkAc3c4byauVDA+CERCk4F1gkLelC+tikmL2
GGBqBGO8ix95kQV6B9wHsdthln3hNb8+ii8OmeWXFB4QYB9oydZ4jLHcS1iFtq+rwgyc9Lks9jI5
pAA+AHfglaDUvP4iVp4hCvwoEKKGA9JbsetcHWnco4hkBlaP8dym5CtU8RxbOmhl4TrJj+vS1t7f
p38HcDSS0SCcWi6tV1oqdaAcDjrpVgeapvNL9AtXGrgbyQPr7dDRd0W1xbV7eW2A6cGOAgoIFwYZ
4qXUhtoA80yRFWCkjR+XCvOYgXjBMRtXHoedqRWZ5zTjF3nbcI4Qy4mF4DYB5i4y4rYOp6HoiB2o
DZn2tZLdNCSLjxtbevm8l1KEOG2SdFWu9NIOepr80GLizkr6iEe4i+xqr7XRjkr0fnjVYj93kqCN
JJclbyxL/fqL4OV/1gudjowUpldgXutymy2JZpLcx3ZQUxlEoLdIeddT76pOgjKkd33ZlxaYw7T+
lcUt2pm+idAPyUzYiqBMsvvZHhGGm76Wf6vzeUvprFxaLovXtbndQN5tKSsfB52iS8oOFL6lEkt/
p6QdPZnUZNfHDUGfdKOe4sIcd9Cz1q1JybBhLfkNXepwHU43gDF8vDbGuQv+4EiqKWJDawdSAry1
3GFCh1brW52sqyvVMPkWbNGwyMhzLVfaDrEuz2VvB3H2NNa1mxRox9K+FbT0RrAUZ6D5mWN7l6V/
v36a0HlIpiHfAHJZrqXOTlO12NhjsLEdVLSgx3kYxwcjlm+tZJRvNXOQN97M2uXhZLmwhmjXhUFZ
iiNS65SMzPanRZSkb0PzK00QvGCk9/V1rR3buSDB9DqjVk2UTnbAitpDyJzZ1P3/JAgnZqTp1A8F
JMh6oDovU7LhPKypTpSVOLcRLBEA78utGvuh0aVOtoNRmt3ojT1g7MB86AB528qqXfqgICLjhL7o
bYZpF2spGOBtFGMv2YFT/USbNjzpPt7lk++VozsYG+y5awfDB//C/0QrIEq+y2WldoNNyzEWriAg
V9OrqPFqhW6RHa6oZkVG8R7wL94zKtJDss7sx6ZpraCUnqtR9iYbjdPTxlK2hAiXuSZOlMsppm6j
JcxtmezWyu3/LUS8yFpf2lHdYyV5DMQ7iLatXboF4FhZCVwtRIC4bZz3iP/8TAs4CkJ3dUrkAJ2C
N0MeBWCm8aje7K4/mZUrjSgKqgYJXKDzRFe1UYfBAG2JHJhpunMwgLuOQ6LvQDv1Oueaa7bjBoxt
Rd2gxZa37sEm8kzucl0TR9VCY8tBbR1M47vlVVrjOlsZmrXd4zyX4OcCWdpFaFPK8dhPxSwH8J3Z
jZ2C/0EqrX0ybtV61gQB9sKhjTbg3xdmPpZkuVOxf5lR/WpMjB1OnHvWbJFgrYpBSRXoFyjei7wr
Cp7oWYkgRiMg2bJuk+ypN56/fhW4f8/zWbgLonZLQGYFNqIWdBi0A4hxXzLms/qdla+grN6qTl+6
2nzyDWb8AMrISUH4gs+ud4mgyEYdVA7iuy667WiFPlzQcdSnrQbOFeUGFB6qg1ztIJ/C7+OZoEyN
ZzmzOjmQzD969DFUX05HYCFnv1+w1q2iEj0Z8Pvn6c6ufv9vvx9+Fgdkwm3/9FLOvl8blSw3KZOD
3qYtlCYaJ4jT3Fw/+rXrhfwWBsmAvQBVLcGjokaRNHWmyAGp3nONeiPQG0q54desHvmZEEE3oyVC
ApxHxUpY6jsR+4Z7HBvJb03+VX2V7JK73xj7+O+KBB2ttnFMWCfLQcfag6b+LsceE9xBkCR93SeA
IHjDnOxSBo56eb+0ydQzhqMLMIKncqP2ZZwfdYg098VW7mL1KkPLwCoguYu2yKWoqIsRuLYOdHWL
iuDsmtoWmGFNOYNvAfcMCAL8IRyRDr6FGSG+HJRF8Vvt9Ed5oictc/OY7K/fuFVJ0NCwPQAnQQcs
15JIxmwlKHwGprYvdNegCEfdapPKec28ce2McjyGsKAwtRRjAzuXFPB8AqN33B4TD3wJOWKFWZ4s
JyhWb/jSa+8IlXdgPxFbg4Ff0Gp1SpJKQwohsCLpW4ZKNf6NX5Gf1/duJQ/zCeiFtYFryGnUlqsq
MsCIAADnFX56W8ZjAGrqyc1Ke98ZJ9Pp3S6NXaXpH7sqDtEHtovmDU97bV/B8+7IUKh8eLGgMMBZ
66BthSjB1HWu3r9U9r1DIGo6NGBCzR+uL3hLmnBZZrM264gUQJgWidtgxkYby+jKsVw73s/S5NNO
qzaClTVlhZSMBQOFPwBlW24xuNTyRukMuCnRQQfvpj2wg+q8Z03uMX388/X1cZozlHbBuwP4oyCM
ZoSBR1YOBsyHyEYn6JGDseNpl1EXGEzXQAP0dYmry3PApA4gA7KwokQT7U3KWOGiqgAGq3xMWkkx
9OAGWWc4mVuoibVnAcguNCQMJbxZ4fxsM5tRKmyVoE4fa/OkRrdGtgFzXykTw504kyG89GJOK8cg
qFON8PyB98Lz073O/j4oym7SMSGtvEE9jKV/uy1yzLW95L4f/BkD85BECw2L2qvt0Cg8jTejL7+K
/w6m5I3TAe7mhtpc20l0punAcyIzgNe/vClKwrR+iiHLpJEfEeOlpLXXtcXG7V8Xg8lyqOcZoN8U
xMAEGRNRehT9qgetd1tckCHfmhewZgJwGVCpBKoZCUG+r2eeDfKQVIIjqgRDTL2BHNCkjR7D+3nc
iAlXzCY6YIEpBjiP900Krwscm62k81hgzMnsjijX3ahVq/rXX9TKaria4Mki3lIlZm1mXZnGqhzl
wO6L0Y81vfW1WXFZPIICrZY2NOLKASG24e058GqRzBVuezVUhpYM8KX07CnDTJ32sZ4P1xe0LgIk
brjZoBQQLXSEgKmPeljoHHAy0Lubt+BzYV5C243z2RIkrGW0W1JTLDYw648+DerkYdqaJrwqApUY
njTU4d4KBrNDzVtN+VomUETb0wn2yy23Nmz1ntmc3RDOE4ibhXtWSKmUJkOiBJoSYfLW5OhHVE1f
r5/K6jVDmI6KAdQAiFSXj2ZAf4tBlFoJcn3odnVkgFtBN6Kbbk7at9QBtPa6vDW9yr1NEDapn0GU
IHBuncGo+lIJQCPYHwdJmne6gU5/pHpk5IqkxLfSwjgohOKiswxtFYpa75g0bCGg1lbO880yMmMY
Qi1eeQw/hM8jZXA5qsyN1dvWiV5YuTOl/nFjydx5EfLLCB1s3vmLAin6c5d7rA7oei4nqgTzHp18
mKmt3WCe14F8h8vYbYSPK8YDjZ6ITHlRG3gS4WaOKB1gYBhkAfnlGjVIOuBgEMW16nqv68/XV7bi
R3FEAdCLmoKGAHFhdTxMo9ziLKsiKMpAsgHJNX/Nfb2ztZd+a+LRujQUt6DdQcMlVgrAU2/SpMHS
Gljgwh9RkfT0N9rsFNO9vq61qwEj9V9JwsvrugzKv4AkBhpj609d/BqMwTPLjbNa0yJnYkSnNx+c
NJMGOE2t/crMxpOT34Wzodj5p4p371yG4CrF4zCQlvH74NoHzNXqLf+um73+bcg3VrN28+ByykCZ
ghEDwz2Xt3x2bMpINcKV0Gp1Z7dz6etW2hzhovZeWdTxt7lLtqzkxfKAkYS3CewssDSoBwrXvU0z
2cqAgQjUGeQTUXwcYvaj6/ejg/kpOki257eBJC/Xr8fFuSHNxNUyfAxA5i6mmMpNqrOGqVIgYRyi
RI+ZXDw6RrvlgV6oDS4GWFiOHOEBpxgy5HUhgepECvKC7hTnu/kGZkSKPim03sX7PqXHsdxIpq6s
DKYAhVw0LKGtRozXSzKjqUGXk5AAgpS1h47NrjNsXMktIYIFmKD8GSVqEqbyEeO8YrLT7B9fPqHF
OoStiyKmaoUBEYnZuiaydHjB9YabcWGeeaB8tlfC1ZOog6BumJIQE4T3zZdtBn47pzYGRxz8MRRR
lq+JobdYBmFsEg7lHXL6rvHqWD/zcR+Pp676iIvJs9nXrzXP2wOIi9ZAjP/k53buP5t6XWHkYRJO
A9DPTgOiAMsbt6aXXuhWvjDklXhfCT5cnFAzxAlKQZ2ZYHa3DBonAswHJhcWp4l9XL8DF/poKUgM
o+TSNqVW1ZKQgWUTTZxFGkaYpgKgtbyF8Lq80cgEocGQA5mxpgujG0laZWL8Wpji2VBU8PLYTb9s
LfCLz4UIx8NaHQmSGUKkJDrJDiRI7b4ovvw4IQXdsNytBSmACMiOJiNjLNOLcLZ/6yMG8eanMtk4
mc+01cIo8aWcCRGW0rGEIF2oFaEVAzBVDD4rrF1Tkx8gWLh1OLfQEDUumPb9ZAIKUWvQYljTEDhF
b2xqNCNtpS/WDtDk8S/mRXPGHcHgJ0lXjaxM09BJwhp8I5iAQ7da2jdkiGwz4GvSs0RJ0nB0fjWy
4/E3TPstpOeWFMHegxjKqdoGK2nMZwNTJgrlqVebDf9oS4igwYeyneqUC3Hix1QG7+rU7QzMpr3+
gEU2G2AXkQQHVAIYHzwu5AaXCqlV07RqCrkIW5a7xE5upih2ie4CMGH35BbDSvyqr1wwA4RK9Zqa
7+B82rO2AF6beCR/x+W5kVv9qKa1OzfD7vrnXSoyxOcoO+MLkT8HsdHy6xw5GWrguKqw1ltAhy2J
7HvFLLy0K1p/0vr0cF3epb1ZyhNO1iJ1rBArqUIK+JE+t7uo/z8lCMdK8j6Zu4FU4UhizzTf0614
4dJbWy5BMMtMjqbEMLAE1DNZj1F6GMJqSu+K+dBU5g5pUd8cNwzp1q4JVrolBCFlnVehVhk7xbhl
lryxayuPYXEP+M/PzKYzVE2FIVlV2CuHcXYCTHY0SLqBJFwVYiF8BHcUck9i1/5kpEmcj3UVYiji
4KFw+4PV0CFR2bx//ZZx+48QHQ/ughCXpHKFBldahUUyGyV65lP9Dt1hW2ColcfzSQOGghrIvSFo
uWlKCxy3hNbhsHjUwOFm/xha9FoOGxpkTQqcDNAccP5tUKgspbRd7vQpvJqQSH5Ryw+0kj/09gjM
+hYYZeWa4WTQNgeGPNQwxEbZEkxOOTPLCmSHZRVEZqLunbR9uX42K5eAVyBB7IsKAsA1ggaQ0SFS
64VehZkct8dRaeI/0giyvw7puy0Vv7Z157KErRvAYIjUMGSl87NMm6Nh/Bxhk/XNmUWXsDgEjcjY
8jQMvEKU75aHhGnnyJwwEy/UkvY5PAJvJv2hbhpP0zBRSAabNY2/5Yl5bLv76xu6oo8WooUNRVKp
4MwQeFWoiru4++ouhyuaVH6XvzlZ41pSHvYpJqhcl7u6uSDeRaM6nEXFEtwNhUStQpqqClt3tB9y
mVNkWV+cvsCtJzpM/itEHAkMgghwiTC8ZHmwd1H93GeJ7ZYW26psrV19pEqQ1kdrMPL7wiYCJyrr
KCLgVnaJjvH01bibcro1D+nSm+cpNJCH8NYQcK7yn59pWdVuDKJHcQ3vCXVBqQhGq79DJuwvhnoB
bKyrG9H36ltDMwjuI5/5IuZFtarXS1CsV6GdVqVPJgwIlvLG3ldyom7chrUNBKMkL8KA2QmZ0eXS
WtIbZgMu29Ch0aFVW7S9RkYPjMz1S7e2IsCKOM25gtq1WKJD9aXAF1R12Nr3k0l3fIJ8WzD/upSV
xSB5wKFfwEkheBXOqUtze9ZoV4e6fMAoeUj4H/wuJEbgEjqqAUoX0RQmXSblScNoSNL63q7yoErm
d11N3o1S+7JpB7MGmmgQGYD0BNXb5cn0eYHxmE5ahFn2W6peERXo1sP1/bo8laUI4fC7oh96VmUY
byzdjix10WShlM/XZVyqOchAvwMStQCa4goslzEnacQaEzJyRo+RGdDkmQ63dvyo5QcZ/DTyxk3j
27IM75byhG0zowhlMxXyHOQr5NvJI+XzYB9lZ3d9XWt7B28IPIDIqSMVw39+rhMI/kMGvwjr1nHL
2Azy9FYHOcNXpcAdwqwc5MP4qFux1mNnVWxKJQZQj6Puj9Mj08vdZjLp8oggxAYzOqg20AYqpoIp
hfKkJoL7gc5eNVquPqDXgH2kyeih2bI6tFW+sa5LI7QUKejtblI7q2eI9MH/5ynDiwWUHi7EsJW2
vzwlyHGAPsZES8CBRTsEYFFqjrIKOYPuF+iQcsA0sImhXVkNkAdczidNhThqeQLNqUZMqwjVOves
SEFUViBpID9tHtWlhoOWPpMkGO9pLuS6MyDJ6V9TDB4ftliHLgUAkQXGdc76KyPtKxyMaksKEkpT
FNDipiTtfkq34HmXm8XbkTj4Ez4CwJ/q8uGQMtGUuq2cQOobn0gvmKqL5u7yVKqb0+hWRMG5w4wO
dCHC1xGrvtOs1I2m0Qgwirey2znyCwoe+xkTItTJlUDWzqQTmp0le/pTI5NQd2HcHLUu9Y2tBprL
e4h8lonkJlC8gKaLnXo1JkbMGptBdzbZQ1hbLPfnAWWCxpGLm+sq4xJQhcgJFxH4PRSrTMvhR3ym
mZImA/aVdBFqId2htt+7JPNBkX0zSuppxExHs5SRyW9djHhP6/m5UrMvx4scMcZrFA5AqhfMhgOo
1lpEOVJQa2ynamEaP5fxVq7pUs9jmWgQh3sEm48q4HKVY4VpNUOHDCvVo71jji60Yzw5+yn51Wu/
r2/pyunhoqIQwvEDIAgWogTbaKhWszgNwdn4J7d+lcoDKY2X60JWXh4UCEwlbCRaOUWSQ9oWHaEG
iUMQbva7GWRn4DzRt3AqK9vm8BnM6DWGYkTFbLltat7TeUJyGmi7W7Cy3GntXaY/KAU76dOf6wvi
3sPSEiPqRYXb4p2x0CmCd6EWCchrIgmJOpvtiqQ9Ijkdae1eQa09rz+ouVEDvDwlyENTPT8lvDCR
urFP4DLPiZOGejTd6MkcGrUUOCDSuL4scQd5dhrpCXRtc3Iu/HW5g6k+zlZKeiQ504IFtJUoSkhF
uZcrCb4zeEO9DLvxxSeFdjgkXtBhANwP/q8Jyasii3MdUWgWtuVJUp55San7uL4u8f5BBHphOQs2
Z2i8KCy2UWqVKklJmFhoz6nG+Ck2iq027cvNw7wGzjWEi/45j0XYvMHOHDJ1JIwAYbOBrYgs1Z/Y
8LcCY2E2bN128UrwNQFQBPowgKX4bGJBHNNK2QCPW2i1SNFmLpKXqfXz+r6J3tOnDBv5A+SUcNXF
mpLV22nWOCMJy7L2phqQnOq3Od6DywBzOL4XjcuaX1+XiM5e2BK4nQjehMswF2pa1DbJw7pR/jY9
OOSzSh++2VDsO9o22TGJzOkw0qE9ENpuMXKJz5qvF1YFjE5IX4AxRLj/8giS2kbO8lB3wF+RdfZN
3Rs/OnvY9cN40ObTptOztsPACHICZ5yhJQ7sHptOT1VQjYU2H5WLjl8Nw0W7PQZzWG4ukcwzcq3y
i0aO3AJcIBvv/YIcBgtGHA5sMtQYcnkielbqMVhtNPIynHsbzmpKm4Oh5MzTE2R1rXaoD3JXU5+o
dX+j1E4GXswxc47lOPaaW5rl5KuGwR6rLsqDtGiqx7yQ041k0srjRX8+SNbh4nJMmKBrWWxEID9X
8nDMLeLnkt78yg2p2chLXDBHfW4FUHQ4BdD4qCLJAmjESluhdh5Gz1X9kX0D3hGDZ7+DiDG6JapX
j179rkk316/7is7gsHqAHuHO4IkJj9jRIludFRx/rXw07D25U6VT8ZQ9X5eycq0XUgS3VO+tqkC9
Jw9JGcRwjkjtKtZ38GFRI3flLZofU7CN/2zkv2sSnrChdVZcZ1oedoUxeoPaxOCuMWQ/yrXZj9su
3l1f3YoiBFaET0LlbZFoeF4qQhYTAryWmodTBbZG2PtToW+Y37VjwrLA9MR5U/DbliKMnPQtXlAe
Vn2deIacObcIipJTqeTWfaXms1s3W57m2qEBpAJlCLeaT7VbykQGKe1IgfvYR/eT77izq8x/E/qR
vV/fvhUNBFJ85H0QsejIXwlyJjuhstUgDG8Z5s1ggIX+aJpme1tHJfWnQTKOSLcmd1Ml/QFqdqs0
tiodXJxoTsAzQFp1uUqJoDsdtDhFSEeyT/Jhcmv606LAZzegWW+e5jb5hXHp15e8dkPhXCP/6CBV
Bod+KRRjnShwrCYyDxFxee1zTB6i5sn2r4tZu5iw0BriNACp0BO4FFOmRmcNDcRg9EkLMhotvq23
Sv5rNxOtk5+FXHQcirCCQTP6YZK5jNS1bgBeGBXPatyh2lBUn60q5x4vf9UYUQ8oGI9LgJ5eLiZl
sT44GBodThhwnKZIC8keKLiz9kGTXbkE3161L3pgCn41UedK9bfK2UWS4zdm7A5Z5iaRBpB1Z6Ex
Ov3WDj+U5CZiyametyLjtV0//1C+Y2chYl/j81nWlqEGEl0UrN1Z28+k2DjbyyuEYAa8TxhXBCdF
Fpvx5Z5Ow0SAE1PZM3nUEHPPSn4DavIts3S5HCTnOYklMK5gOxHVQEd7oBlruQzHonIVcDZJyh/a
Z66McRycE8QYgCfqkmeFPNmyhDifAJ06u6w39on0dv1Cr7gLGCUDgCuMJDLEF8FiOaAZbDIj4HGa
fV/60V3uHLr5LS1OcBD2STfcFLMKzmwtsMe32kgfqNZ4k/mB6VHXv+QCwoBnu/gSQWvNJq0lVcKX
mNZOn3wgnr71PtuzfX5M7u0TO2qPFXMJc9t8X1d3M3HRf3H9Gy4KbOI3CGa11oAHATc1Usy7H4Of
eMR3+x/d3dbT+wTJLJ/ecq2CjkybTpKKzoGO9Htf2bOwO+q+8t3ZVyfYuhN5SE9zwIIOA1vuwR67
lw5gDT7gbR3ibx83xVPjoi3qhh2qXemDbXhvbajTS0uF7wO5Ed4Cj99MQc9hdFdGQYRahpSQBvPp
Zrx/22o8Je/7g2xkmt8mZuSXZbd1BCuvEJJ5jkRFzABKoOVb1+Y8M9UsK0MyS25XH2jvNbnbdsfr
J70mBuxN6EzmfV9IeC7FFBLcAnmkZSgbeY7IB1Mj9OoWQ+q8dCsds7aXmPCDRIyBgFX/HOh0pr0c
6HLbqaG9xgZkfQbAoj0LtSgAkxrwOPSnQbYUDP948XZx74lz5fKh2oL7NNv5BAhVUoY5PRoy3UvD
u4WFZb8iNLFHChrKc7DExiEGpQ0b7GIXPQv8BZ3JFjM2aIaMOqBiy7CZ/zrJoVWQwI5/5rTbRalL
q4d+/FuxfdxvRBSbcgXtEc11RrIKcjGha28Nzq5o76vkqJwc3KNK8+Ye/I/TrwqzQa7fpDVtbqMn
gqe5dSxd8DwytZpLhvGewBo1GcaxlRkK8cgZKW21VWNbu0koz3IaFLhWmAG2vLSJPg1omNTLMDVA
8+skiXTAgPLetaJh3ldOl/mZafWgIyzpxnP5dBnFK3Um2hEScUNB5xw49jKMTcPTiP7smL+6Ya84
2Z7p3VHpTAxf9WfwbD450w7x5TCeUvV1bPLbyGwOU3ePRP2Nem9SRJnXD+Aig8yv3Pm3CUdv6amG
iUwWjt45qdauVW7iBG0qnMtrH0/3jj8iZoH5cjasxWfR7HJTeGcbaCgw0EUQPJgddWiJTSkekUg5
fgMHevRiVt574yoeMitu5+W+6tbu609MO/HIDm0mXu2l+3jP/0528Kf8yL++HfwSXHwUckfIpnNQ
tDgfrms605EwFRSR4aFPK6+avs3FvsrLQ+LSDFPO5y2auMsXgE5BfghAqiLlJ1bLMctlVHuwt4VZ
Phuu1cRB5MixKyVbc+Aulfa5IKTsl/c/a7RW1UkHWB+zg4hYrzHovBrd9hp5YxP1i03kkjhMmdPN
ogFuKQkjigZkUQDUcPrkD7JLvcfyItkwsisXdylFuD9tb/ZJZzIguywHTmDnqfW7Q6mHiM6bqtlN
jMZXegw3kHyMVWjd2tA3cnOrR4esN+d2R2fX5xee2SZDH2Zp5DtqOc9I1DbKraw+X7+Pl0oLi0Tv
MfSVhgyCaGlTardlJA9VODxY3Yl6NaZlJ170gyQbeuAybloK4md6thZbpWVmAY8fdg7a4ndSfWDm
3vguNxvPflXO53vnGW6saClnIppOs17GnnUYzDm/KtmT0/Ze2pxsEOFe37zVG38mi5/f2ZqSqKN2
/R/OrmtHclsLfhEB5fAqqdPE1YRNL8J616tESSSV9fW3OBeGu9lCC2vAhg0M0EfMJ9SpSmGrAzuQ
uZv1LEz5bjMZcn1nYOrOzMjPODNT9IJYiTcB3AVlcSdA6zTwT+lujNJuNxn722Pamj8lmvNST1TV
rDcPTv7bywokJl8o8n/E2SS62RqW8jTPfVnVjBqAdfUNurnqx8KdRGAYU2AA7TzU+2TWn2cz3egM
2hqg/Kyz2WxH6GVRBwMUi/VIE+voFkNkj0fkKALX3MBtro8Rl67ryhy7Sl/b6lMK/LQNY9PvJP9l
G11gVwE2o17loftp0seNLbk+un8NKstXL4B9zByTqtt/FUnQehwS9In17Lzc3ibrtyPoVf8ZmbJ6
zgDXKgNx3UORP/SfbeK9zd1uLL7PYjgs49GH3+6X/QlxOlqkNvboRxvK5SsqT8S/xpU1BD8v1RGD
swdA1+sgZ20ZELtEJl8AdhmkzvzV1WcUK4DBdHdF6YPM0uT5l8RxisipivrO6wgoPgmYvDemRT49
V1/mgHkRURKyCJZyVqvUH0gyAm1XPeX3PCRuQN7LT/2rUQXLp/9iS/ZsS0kpABKUq842q9bPZzwP
mXfIra9mE5jJFDqvLZTFtW+GBx+HHf6TTR9pPGSnZHvk5enxKV6R1sZd1O1nzd4l/teBvxrewTFf
yPieLn9PfOOFkqNQZxQsbwBXI3WI9jHlGWa63iZDhUt2YTUEyv3HTp93t0e1dkpR/wK2Q+acr7gj
RuiB92PtYS+7xw7XwFjdZ/0YjtqnKoHqa/edWxslWGVQntRexUlEOhTxLejBlWnUR9/O0QuSxjPg
DcelFb9LtCtuRJorRpAoA5mchqgEB1WZOQ88qyPxvSx+3h1vT9jWLxuXu0Ajvg7Jafwy1K7DrRhV
HpGzBZdzc/HZSvDvdn1T4TYF2UH+BSq2J9t6Jl/LKayxr3267E3rZJdvLHsCVVpoiMcUZA+TEwrP
37hm1j4EZAUgMQPHAzqqlLtU06u2LSAEHHdWccxyWu6EQEaFmXAkynyLBHTFGmhu8A+qzAgN1EIs
SXRCa8soYo5WVTD+B6A0ibRst9CN3b5qCEhD4KWAIUJocLl40PtlZS+SIvY8cr/Iu7pa/iq8MnRT
Y8MZ+9AvVtbyA96A7k/g4oGjvbRlV9Ty8nIq4rzIPk3sW7UctOG1p4dh+suGSLnmBIX+bEAkY1ko
/u0OGsmhx3msi78dQrduTLl1rj4HjO54tKQspxon11WPZ0EbyngG8cohb4vaDHx/ZAEbszu/8OuX
aXL1J8NP7bDQG2832WUGuQx7vMdUwruz203p1pVvwtUNeDa6lBE0qZJgrs+gTDRZZZyM9K2x/efS
63ezNgTGWyPM0GwONZQUoFw+eGBZSKCgSp2tZZJLrswLYKHolNbQpA21HuUxn1GRzjoqaNw4oFvw
nooy5uUhs06Ne2oNbENCjw4y+7dvEekeK1Y/0OJSDA35RDW8AY8U+F8GrIYDbSxwrYLa4XefsY3t
vnJXoRcDYB7guFFCUMc2ZKkmbJ7TONe9KeS11oNNzSPR7bGs7XTEopKQFCyR6PlULgtWuFZieyON
E6MKjWwv7AQiBd2ptg8mqQPWzCEdspA1U6B3eQQS44H+wmMaiZ4EFnmskk0hGnkLq/ML8CXytHhi
QMKkrKqT2cxOOoPGNKOvPtRmhkb8tMe9Xfs/ORvCOQHLxXycTcgJRB24x29PydrEy6YQAMRkA4ea
ayRkrBE9Z1VcT7O306d53tupzjf27sptJgkN0QkAbCDiPeU2K6BwNOpVV8XVQEM4ead5eVuq4pVU
/2k8knlawmUk1yCm+yxwgOxCNWSWg+msm31LTh0IjG7P2NqBkGyJ8B7R9IKX+9JCri+jiVbRCk2E
KPa1o/Mzmfpil5Da27CkllLkI4smDcBfMHl4CdTeg5KiM67nrI7ngwYJzNHZl/NxcuIkf+mNT2R+
41tY+pXBoW5gQ+ceTFMG+LQvBwc5vqUCf2oVl4NhB3k/EEg/QAttK6OhOHNyZKhrS1omNNxKTNGl
HeY36dxYRR1b5lt3MtEUQOrQf+/6h0K8CGOLWVuea+WQXZhTnKxEFO5C57qONbsp9+4MlGrPur/z
eUJZbvDFneml5M/3PGwCF4GeKAlhUmw6A/L2+gKbhf730lOQbLPQXuJ8s6VN3hDq4CBGhXMFZwGt
A+qlliQVsWhbx2kegkpmD897es+0sO6qQDO3etc/qkfX5sC/g3oMyq9qBj2pvQKMsVUTI1WZPpi5
le+Srhw+GW0NrabFaw9jqk1Rlxr6TjDD2nNhGKEL2dSoTstpbw3aEDY2kICCABtqLxp4mrnlh1PB
nBOHAO8u0fwsMkbHDoqsaO61CvloPxnrUKSsAsAKjCsC99U+96d5x9hcnkTBgJTkuQ1BhNx4p/ri
hgkmJRBoR7sf0qx+KblOD6KaUlSBnc8Qdu2ilBjZXSkouzNopj23Czr/uYvy3O0bY22BJNOlByAO
MDlqtksYeG3wxwaCjlV1QPWoRjmJTKHtFkUIfDaKl8IV7z6QuhuPt1rS+ThnEggJ/D2KWbhILs9Z
toBxtbI01Ix8Flh6OOjGwVtOYx5P9qEURcQ1+dyx/VD1p9ujXrnz8aJAxhVsVzL4VUwzSBh7vCua
ePS818b/POQsduWdvHHO1q6SczvKA2rYvdHYSdbECd+b5Xv9rFkE5ZyvQOgiC/dX5/5Zaur/U3o2
Lvk9Zy9Mx7mV6hT2RP7dG17GNA/8u5I2ADttUTOu3caSmxnxJwC06J64NNW4ZZp3nl/H3Mit0+Dl
Bsj4vKd5pN3ftxdrdRKREAGqCq3YV30TiN1R3agwKGt4aCY79FpI9hXZY9f/RNfIl4Y+t/5GCPkh
AqheJKgQQ4hH6qoApXM5OgLmMN0cCC7ILNLZKc2zwBM/cuttNPrAplAeqo6eXe5BtN8kWTTC4S4C
+4hgOijJXdqH8LKNPOr8h1mjd84wBT10NDXv7fbUqPQhHwsOgBvcf6wF0CbKRd5lnp8VPi48FgEm
qIWGEzRgzyqR3dVO7VewXkClMIP8TNC/3ja9tirnlhVXw+0XLwdFXhPXnYeSpLNvoVKytOWBeOOe
JXyn8ewzclwbJ0qezKuFATsfthxQ1KA8vVwYj1d6ZhasiT1gzNqhCrP6d+7/dOhbsSXAu3Y1Ikf1
jynV/YQ0Ui2Egbm1hSnwNOShpVM0CzoTC83FEDvXpsOdT6s/TMH+f1HPDCuLOvmtWZO2wZ081a8g
jUZD0gPjLJryr7T89R+WEQhdRFBSMUx9MUuz7hdnEE2coX7P+HOzxEv5rEFT3vDzJzCjaWLjbH0A
ItQlRNsRWlhAWgtsmnJzINIymNOXLF50tw14x4+1XaFDzeRWSLNpvvcHoCg8AETA8rpMxy7Lmj33
6zkYzaXeT07+C91KfdRyqzt6+kCPdcKGo4EnPtGzKro9QWtPBfgDNXgxutR0My833OBrieFNeKWS
yR/CilbVyaOLE6UNkShEwTeCnrV7VYZbKKhJQVrVNRu8BdJCpGLxtD9N4UY1QU26f2yt819XTu1C
6WTmCX7d9ND6Mr6W1Tdqn5Lk2S6eC+PQNz8GL42Yd/Dc+PY8qnDE/5uW2SI473Cw1Zprz2p/xiFi
cbcw8OveI2/x2pl+aOXejhv9a1/+YmbkTHeTeOG0D/xPC72fbRoiVIa3P95n2oGUx46OdwOlYcLu
0iIA0Gfjgrk69cDKgf8TpT+wzerQiLlcb20pnCYrCIsdd4b0Ngj7k0dveGg17cib4g2gnK0i4Pqi
oKUAaVZEhejluTSZgVwKvH4TZmZIh0MmJgT9VIfCrFEvYSEMChqGyQ4miKgdO9AHPxnFXB1ys/ej
vk6MrT0irxf1fEK1EOBsRMS4FeSJOHMirJ7rfUkYiy2W7rh+bHkANsHavatJuLyY7hyR5Kn8ubE9
VjJI6KAzNEBWkboECPfSKjJkc7d4NYu1XIf2VdC0+l36i2YMTOT234JNVcgn73tZ70sI9RAvfRxH
ZNjZgteffE0hc2jx9MjI7xbU/d4m2/3acyelCBwN0a6OHujLz2M2Qfs1xKPikY3f4an6kApO5kAK
mJ4MNvqBWXoU+Fhi7UjfbHZ9XO1KxKRYCZDRfNQwVEHCzutr4oGQOgbv2VwFfKqQcyy8tP/mI95B
q7STpKEpljoiOE/HYQC8D93FZnvqigKtrDMA/pBuatMvrO5HEmBDDQ+TYbExBOmtvSOVWX67vaKr
/r1sc8a+NsANpbZnOKBm4czSsI8MMDXa0wnE2mDSh9s7prvq1XTusyRchBWOyya17tpugocAjKOG
zk9cppfLpdO0bcrJwHx9Le8poDqQGQ0BwQ3+0xj/taO4I105lW7hw45T/XaTx8xzwoS8UPZtEV44
t9nOdwLda5/8LU//+pnAKZGAHMRP0ItUsTKctrx2Uf6Ocw+C9EngZr+qZOMqXPEuL40ojog3UR/5
a7wWRpwuTTC8tcljOnroIWNRURwr+m5+c+2HEv4mLeqogRNKNrwF6QxcXkaIDtFmAwIetBRdLSS3
eWJ184jn0KJ7sxreBo2eNhbxerMgEkTjLnKAgGzjcF9uFrAza8MkKh7rMyDBYBaljRWARukEuoss
ZajBgp5O+9wkG2O79mUv7SpRqJaVI9NN2HWc+0XcTfrB8g+FG0IV5PYI1zaLBIHD5TJRB1UZXKrG
9Eid1jxubR+xU9YnIbGhRVN1qbW1Z1YnE888rkOkfACyupxMMZE+MRzBYwjMPuSd9ci6NnB1GpAU
zxVnR1aQeyNpTiiWfLo9TLUhDC4GJhQvFzwcxKTIEl7a5sky8ymfeeynThdNDI4GeEMdlGOLwJ+s
cOJzE7VO4YLQtaU79DWArW4e2xN4AtmJdc1WjuP62pYfBLoUEEiu6A0muO3sedR4bNbGK3GKF2eo
Mf/uz8aeTzWaTt1pa/7lQ6QeGJnRg1G06ODwXM6BbQwJ7caGx0Nb7NysCn2HneYxRhrd4HM0wrVG
ISYsjS6qZxZgzv7DZpN9SUjTwqdBd9flB5h9V+WoPmGzOT08S+oEGYVmwzIjWNtYb7meV2M9MyX3
/ZmnUnRVs5T6iLE2y/dpAmY+/Z2O9HfK9LsFcHZhjg+544dAtARTWd23gxWmmQv/RTvM9nFi9Uaw
sHbQUCiCYhjCKZCfmZcf1JcAjJYu5bGAcK8GNitUYgdgR2+Pe23YAO3L7C3YkBGTXFopLVpOPXI9
sZMMh5YZQav5fzMLwpK83d02tZLml/hXqO7IBZV0U5e2LK6Z+dT7IvYSsuOgpdAG0HR1IpgqZOeW
gbw1DQE3Ki8fnWx/2/jK3Y/uQBD/Skke2VF3aRtVh8Zd/FrEfvLWOD/nrV7plXlEjkfyUqAdC0+o
/PvZ9mGGhva4pRcxZHyIAbjR8mjQx9TceF9WNsWFGeVGzKy+Z7YOM+KrGVmf+rfbs7T684C1AMmA
VBzkES5HIVoQbC79ImJqjqFGd3M5wAf5842N8ipAwDjR0P9St1yruTllaBuJFwsqNlkeFijBj8bx
9lBWFvzCirLZQAHr6TOkLGMRWcGfH5rz31arOloOlUyshIiLati7lISa+ZsbP7zs2+0xrG6qf2dK
7f7yUi3ndISdpTt5aFQkQI37xYFBH+W2obXXDiMC2xxo83DXq6l7aIgUY9EYOJroJIQ6zt4cUD8A
OJDsLYTP83NrBICFw/vM3ofBO9w2vz7Of60r247mYPzmFNbnZQpNEylGZ0bcRaIUnVu3TcllV655
NNfgXYcuG1JGavBTT1aeNC1tsfkcbW9yQg/EGKajBbgJHXUWiNzQohK5wUdHT6fdbetr5wsNoWCZ
BCcVYAbqLeG6jd4YdRvP4iWBdiMdimCZmw0rK0kAwAskpxZaFCEboBJ0Er1ue8NhbcxzEDAyPuwb
0wCrgHtvG/3eT8kDq45zxk++00cFOiRte6u1XW0WlP4TvkESIcmuItTPLq8Sw61Jp3uijWs7/ca8
Rxt8pBrRdrNPA2jY9ki4sJoA62oEhtvWAdf5A1kg4QES/sF+07OtZMzq3CPAgcsKfCJgbpcfBOYI
D9QffRtDpWuxc5AEZUG2bCQ8Vpy0jyjqHyPGpZG0mSuT6EMbQ4DlADpAqNg8meIHSOF07aRvgae2
hqS4CEBEG4QCsxeTjgXm2KOd2Ykro9k6NGvnU8aG/4xK3rVnj5tJNVLAF2/jLgFV6ZvvLUFnfIWs
wcbhlK/X1eFE/R+lIJBe+qq/P2jMyvpZw3jcOeh6Y5dmJw7QY6tbu9neOCXrg/rXmLJB86qxKwh2
Y4M6v33/W+q9o2ptInl8+8ivXTiyWG2Bge4Dh3s5dxPIcS13mruYIz7S6p+D/XUAVBCEIlr5ZqSQ
8vx62+D16ZcAS5koAcYb3RRqOJ+DjcuwU9LAa+dhPtZRa0Pgws+CBa+Hdiwfip4fwKUc2EDabOm4
Xm1JaRx8e8AoAj1mqJ3R3pymeQmehJj673DoCtEF7bDVR3c1p8irQmIIMh5wJ6F7oCxd2s22tjgO
Ehb9y3RKTz3a+JKDTu7BFhxlW8jVlSFdWJNfc7b7aUn6EvBiBpxerCd9OFroTjSWrQBk1QyCHfTq
gfT1ivHBrf2kSEBFHHOCPIw7QqSYuvxuSjWChn5ufRrNAsz9CDSPlVc3BwMd0DuP9uZezN09XkuO
BnF7jDJZbb+9pVY/DWgyGfUDj6d6bD76cspsSFichVb5SyxvzhaL6tXJlyt6ZkGZ45kWYKcpYKHN
EU+yeg8epxO1g7HVHs10YzjX2cRLa6r/1nM7FX0La5RlKB9oJ6vowsLzw7LxHjV0jgtkF7siC3A7
cFc/3p7NK89Usa48RKQbF9otLottkkAl2lmSMHfZFlxAnoGLuxRWpPIccFXIXaJj53LXenByvCHB
GL3qsLBjYYMScAzGU4XSn7txx61OKJ55qd4KtwPJxEtjJpuLHkRRPLZn505k/JcrXvmo71gZFmkk
oK7azmMna247Xhjx7fm8jivlUEHfjlcDhFiAYVxar2dQfVQCE5pZ6ONsflu9FTVW95bZTTwVBOT0
1l02pi/OMm7spKs35MMyqgwI1IF6UTtqlqapdBDb8bjj2qGr2z35IVr/MBj56fYY104gQDU6Amip
/qymFYtMzHQBOy/CS3SGp9wzw8wTgEmgmrgxpuvtibPl4/FF+QRUlmp1YujnwfIancd0oUs4udyB
V9FtSfBuWTEv16ypiT10ucPjyQBRSMB5dHvCVrYk0pOouXkOAk3ALpT9Tyh18L65PM7eWhBmNJMH
bcxD7j/PINlykv3E9171RMnn23Y/lOQvzx3sYiOCVQevBuiULwc2dZZbgIcfsYwwgJXJ4PbaExwm
CHqQQ0l1A9VopwhpWY7RCFLGoAFJ5xGNEfAOBvoO4C4Bu4pgL6aVTTtRa29LXYjjzPoGPSBjta8I
3/NEg1dkaS+NlWaP5eyaOxeR4m5MrGGfC0/qq5GtZkb55dcjwwFHwVVSESr31rKgldYER3Tsm2JX
iGwHbpR900XDJ+T/eihcQFpmi/f6+haTs/mPTcdWjraJ7iVs/FTE5Ev1Xn73P/dBhZhh4/5a24wo
yPuODQVFuGOKP2GjyaH0Koa0x+ID2q4tZdgtGt+IDT4yduoEGtIHBKhWxkXyM84cCVKLhgKLIWLD
vk8z+mWa2xBobB1oGySPDh1DPxjxg8IdIy1twjRdnrIFOgQjCb38JxiLsFf0oGpChmxvSZ/ZeEJX
wYEw/vX2Jr6+1lC1hgcC9xGwmCvUamlWDKX9SsRV+bpM9+l7Yn6i+kbX0fWTDyPwSFAm8cAd6ygZ
OcAVIOvhISNnJJ94t6B1bwh7UN0j4xz52QaF1/X9CWOg0JT0vzrIPJS9Wyd+vUylQHrOBbCp5Eet
SOBaJRsbadUMyoQW0Ewo/qjFkazDATVaTcRd7rXR0ng5Cj6mdjRmWh5ur9Hq9CGORW0dWEsk7C43
kzATUDNauohb4y73tWiqj9lIIQH/Jd0Sv1w7+Kj4WEjZubIQo1ylec55WsyuiPuc/KoADUsROY+B
JgDt0JEp19gXjW+BSVeNgigBTUhATqNj7HJ8zdKkaHFATsjtD0ky3Rdgcc/f9CY04cNU7qHsf92e
0GssEXIlkprh/xYdNW7SFmi0kNrBhjzoJ0qiL2Zo7WfQLwxBEjXhFIqg24mD+eqFW0QMa4t5blrZ
ngnoIVi1ECwmScir7fMfmQ7ZWMGrwK1G8PakprdR4Fo16SNJI+875MSV4ydcntaFzM/wEnxCFFd4
p6Mn45BW9YZDseKfwTcEfaOGE4iQUN0/Vu7rKBsiKTJP3yFOaIWFtTdKB7pBp8yz91x78cWWcoza
lYsrBUZRKoPvh/sFLs3l/mFpiyJanrWxrUfNd/7evM/vxXNyIqG7m8L5q0GiTW2QtXcE4ElEv5LQ
E4n6S5teZnSm3vA2BiUcwDZdpPffbm/StVMBDmVI0sjUOfAQlxYqkTa1pU8tXN2Xov4+tUeK3gg/
2+m1ucvSGh3yW0mmtSfYgdgPykNImhmm3Ehnr5YHGlJrBp1GnKf2nfu1aPqD/kJ9Ebmp+Rkh48Zu
2TKnvMVtSns3Saw21to5SEYTHdvGXivrH8J81I17hjzG7SldNYjSqtROhAyKmkwAc51Leqa3qErZ
yz71Sg9em1ceyrqujv44dbumQ10sKdPlPzxK8BBloga1VQTXyswKs2gl2WKct710SLN2n7pFBWX6
bqsVfG1nyqYrSX6PUq6KRBsyPs0iybuYzg3fdaNRox0dr8btqVzzG86tyK842yqmvuil5hdd7NAk
yAt7B76GNH23uNhYs1VDeGQltsvFzSL/fmbI6Qbb75K+i4XGQ4NkkTm85/qXDuqat0e0Mm+QQwE9
FhpGsf1Vbz5nvig7NxtioyqWnVb29ZObpOUGeGPFbYCTJdv0cWcAjaw8sANNxiwdaBfjnn8HBiiG
tshes7PD7cGsmEFSTjbBQdYXbGZKzFXR2hcmc7t4yOsAZfUAs2bqw8aUrTwswACDPRwEytgMagsp
CK2SGeIufZxBriskfV2EbGx/D4BX7is0IT6w0flDWiF52QPTD+Cxi+lDJ7FyR5VFZeicZLCZ/9Vl
z2b1RPLPtydvZcvhEUFtF/rE4GdTlZJm5rSTB8Bb3GoohNHRNkAbA/xoX7p21AKStjGNKzvPRLMT
wn1UY20I1V9uccCH/NnI7D6uW5/v585ZThprtoSe1xYLZwg8A6jXoG6tbAk7gWSEU449skRLqCfi
oVnA2fWic7b3aP1yewrXYnI0ieFK+0BnolvsckwtG7Qsze0x9it9esrAEBz5RBgxujHtI0E8G2bc
H3cOJ8aearlxNxjOsBdlY2xcVGvDRk0KHc5wfnAklGFzq0Cd2y3GGGRk9cEiwMULfYqcrn4znPJ5
xvbeeNZWsvKA2CEXJyWDEPao3Wt+y9rWt8gQO0uOtxMI1Ujoeb73IWiBWidYKvsOLOfwLcgT3ht2
D/YOpCw0NI1oEMHc+JwVP+Lia5SnhyCZNA2jM8RTp7HIbJJuN4ALLMwqv46m0szvemaij69v+zt9
SLeQRStvLlBFcCaAt0azlvrm+rzLm6qqxrjGQ+sK77vbPnaVEy7d74UvxwxKRxsrvjrgM4vy72cv
Bhox/dQD0hXtx+2hGb7x9zIRR9lJZQaT+zBnX27v9ZXrAmlXdF8jK4hKr/rgNug4qBOnmeLF/6HX
8ehPQTIj9zNvjGvlTpe0zWhrlppqVz13pjvYtij8KS4Wvu85DVCVAzH119ujWbGCUq5kGJa8lKAz
vpw9D7g7QY1xjoXtPpgEvcapRXeka/3dbUMrtx5eW8hcAEOJhmA1oaqNXQqKxH6Ji8Ehd3PjthFn
Bt9wvK6tSKAD+HRxA0AMXr2HuDPO3O/tISZ5A4Am9Be34GTXEwYLqAQjeEVrCnIZlxPGs5SkKZjh
4nbmO5+jM8J1i5BwbeMcr1yp0hB8IMAKpLCRYqiEWzroUzfG2vxIpGZM0zw5S/EiC32gE1y+1dnf
yfizH/ON9+l6g6NKJeMQCK4gcabGj1ZODSuh7RRPP3N/NwD11Ef6Fl/j2jTKbiIHqW8smKpIYqZD
pqOtdorFzKMK2n0UOoud9/tPNx2QCkgmYBLxP+jTu1wsMJ8bbpq2S6ylz4wVQb/8ddvA9XWHrYBO
lQ8zMsy4NKBD+ls4oMyOhduMO1ZoFnIoUNIAui+qK22ImAFswDTa1caLu2YYijE+ojeg7vDwXBp2
W8g5lEuuAervBWLeQ0zIWUg4aWE+AJsAatfbA11ZL9R/sVLoG0WmU+0Ay72kHK0hW2I+9YE2Hh1Q
ME/z4baR68cbySjAQdHoi1gbN+zloEqkqHAnVEvczMeq/SszrbDUnmVK3242TK1sckjiYCRIHGKT
20peBpon02j6YkGnhref6PCyjE40dvbBJcvp9qhW7iQLMoJIP2MCwcyquCTIBwsv1wYtHirqh26v
ZZEQm6zVKwuE+hzapHFmEdSrOfzEpTpAUZMWp9UIEfp4SXnoFhuzdv3WSgQ8RHCw5x0XtWxlgXJB
OkitaTGvdvPyTEoPek80zKyDaQ5hVyU7Q/txe/ZWFsoGih6HV+KekNm5NAkseFKWNtHifrKzfdFW
ZUiKcQlKh5+60tc2FmtlC6KkiogDHF0mrl/lXCU6tyzucD2unoRdh9x194l+7wHPNNVbTB9rtkDG
A1ESGQ6AhfpyaE1vgBE6cfQYmfg8n6J2ysO8zJ6ZcT++3p7Fa94YEH6A7ADiCBa0tFDXvLRlznpf
CNoaMSPWIZkeM5Lu6CgCR9AD0/6CtFoKuTOL6Hurbh7pkOxA3wy9N3bqM/2JpcNeS/wvtz9q5Q47
/yZVEL630TzbTMyIS5bvljyakj1x7jrrUHnvvdVtPahyc14WaWR6Ddk1JA2xumqP5pR5C8q6pRYT
50jTKkjMt1zQaOZ7t3oqyTuKvOjU3N8e48rhx/OgQ+b3gz5PzZDmjbBGsBLrcVfNWTC6w4SW2WSL
E3plJ11YkYfozAd2K2twl7bQYzmuxkbnlt4FtVjCFMSIZrFB+LZmDQl1zKOByAc9Z5fWKqS8spIP
etzqVSBYaCSPaAueOrBtb+yQlcMv4ypQ8iHxCi9IXnpn4zLskmlJaulxLtydXQxlkPFiAMk0IKw1
3Upnr+xH2SYlpc8l2FstJXF7hBDCnOixP7ZR4qRP4Oso7Dd9+K6T9JGM8e2tsRI4wn+UpNESXYHE
sTKPo3BLWlOgJgwk1PjwtjS/zbqD+sN8su3d1JC9l/zVN+WDX/oPQ7Kl77hSFpH+KxK5eGzhMatP
RuF21PFSjvNX/ZqL9MtseHteaSfSOXfMNYMZMKRSmAd4TvtC13600wxi2OEEAnfXJe/5PntgL+g4
vz0tqgQEnn98Fgj54dqAjRHrf7noPR0qzl0kD5pORCaFTeuT8GJ93FPvW1FkO6T+PRSqyr97P0jR
OiEA06bvA9QxWu3vfLQeCvSYJf7Wh61UO+SHAeQLaCGEtdX1okA2pICMYb4QvMwCHP7pHBU5C1y3
36W9F8wWCF7ofGh763B7UlauEReuCvK8KNIDlKK8gjofqQW5MiPue9sPBjJwINPJlgL62nFDQxZI
oUD2IptIL2d+HG29BnzJiC3+eRqLyG4XpDLMfVJvsaWtXCHy9wEMBzbs+i5ui9zMPLMy4noxo7JK
I6BdQPWTBjnId9iWYM+6NXjJEGSD7NJHqHV2jVTpBJmxDAtXFZ675zbCmhStsPtpIl4wIWXxm4xZ
/eeeBJTfQOSFQtUH8v5yMnPHKTPXnQ2AKj7btRsBHr3ryePY9Qen3sr6XDdh4tBgyaT7LOMdlYrE
ElnfpYljxDpZds284I4kgZOau0UDE7/Th4nDjk7+lOY/fFbc9eMvBt0HExQk87hxgNd2ERIjoCZA
/I3mU2UXTc6o88VYjNibT377ZRzeCvd1ro+3T8SqFUsKrKEJHy+Ockvow+y7U0eMGLJ+n/RhejRF
1Rxsr/sr8Z0tsMo15h3TKzubQLmHusRVy9YMMfCmxI0VVy0y3+Lgl3sgwvd2W95NWvua5i/18JP5
u663gsXXdgbtIlq5+H83cvlWp+bK2HFCIa+NxmWkBlSV0qUep7qoqRU31cGfRpAEVYE9vYHH6vYc
XzePACd2bkiZ5DSxzZpOJQxZ92QEQiUto7knHfokH8y6fJ29F/CaCP1UG/4O4MfPVUs2yIpW4hq0
aMPRwLuM6EYNPAt3WBjoFKx4qZN0l3fNcEwKoYWNhXaC28NduWTPTangUV2UucaLyYqrRnsgE30r
waJ428TaysneFOD9AN9E3KlcChZYUavcsmKt7uyX1kCJtxobcpqmedxb21WANXtYQmSSEBWiv1Sx
V1eU2CNOTzzM9U7YXeS478y2QOm+Ueham7tzQ/JDzq5YvdfKQkorxxUHQ0ydB38qiy7dAiTnQRWA
5BSOodox6vWCDpPR2jGKQTz75LuATW8Al9aO+YUNZbrmuWWuVgkbBqbdzEIIAENG415PICqunZgB
LPHCnnwa9dMn3x7uevHM+vdR2ws0vfz5TjkfrjKh2uwNeQX0BF5IumuMNpSTmvts52+9+msnTKIp
4MhbyGCpKfvZbmfEjJhYSsEFVoMI6t0oNvKya74uEtnw6lCpRiVUBeL5DucgAHDtOKk6cLaXegs/
k9lIbbpiiJoE/PuGPrwMVuVSoN3zk5mgJaXpXfbgWdlWm8HasUC1D4cQ9Tf8R8lj2H5tNvWQ2PHU
H+r+fmgf7PfNDbtlRHkHwVyXzBx0h3FjWIG73CfZJ5oU4X9bv7PBKCmLvAfGTht8OxbQ/6yK7xYY
Ewey4c2sbpIzI0oSC5m0Ki8FZsypDsZ0zLOXYUuxau0KOV8U+fezK6Tp0zrNBMaBuWqtnyOI5f/8
SGHFbXREg2hEV5+SxAfERvOFE2f+T6EvgIN+W8weUevvP7aDQsrH9Q7iTKSGLweSgCxryK0adjJQ
V7V13excPxG7psz5I1rHtsa1ltyR2VLUotDqCSSfsgNc1nai0HInHsHH/z/Srmw3clzJ/tAVoH15
paRclV7LLtsvQi0uUaL2Xfr6OXLf6cqkNUlUTW9Ao4AMkQwGyYgT50CkQLdurOGYN/lNCm0cE2S4
bDLvYnObmCQzrJ3d7vsnnYEvyc9FJM8rXg8JrH8uDYuyKre1Or2Ykxycb/chXm9Z8SDVoWfVN84k
6vVYcZcLQ9z26urOLgHwgLtAiRKVV9B5//nVA46C1nlgiJBp50voDAV8eQ6XdYRYSJkgrQ7MWfjw
F85yZoTzemPBk9KoMu9rFcIrgZUdQZ0y/HF3OciEgalBxhZVcSBSOCtgSG7tsOzMZfuiTE+wf8Fd
LthfayUrgADwCoHcNoI9367Rly01JuQ67qs0mYLBCJ8k1DW9vgLYy0pzGRz6DmgG8Voq90pv21s2
M5CNA5Mlku5YCVd4V6qAq+CoWWCfl1tQA1p3KvrUulecJ8uYiWZuKmGhbNUIkuGAQMoLgdHy52cB
a4qHcais1kLKfQ++J009hs3dn3sHGg7+NcGPo4tKphQw4WjIsFHlW1e+dCl6XxQBhH1t254bWp7Q
Z2OhCh3RTFNZ91r9yqjtzf1T1N33nagMLLLD5bwcKURXR9fBTrOfB+Mxi6abMo7fe1lwIRUtDvd0
MXI77euwsODxaG0dSQMxI0p/XV8egRH+HhEPQxoqRWndJzJKzWg/7uNDFnrXjXxOSyL3iQIwHkAo
4cCdL5fG6trQTCcHaUkLatuIe6prsknz62J23BhdGzSO6I7arSgfyl/akCTHOXYmWMI5hTZXEIrI
QqiwdC9yO7pKHUJnUCmP2MaHIgPePm483SlIHj/YzQOdwvrPxv7pC3h3iaq4jXWpCDp9A+EwVIKQ
9zMbwhAnoVzsgf3x+mRzK/pfgzbgh/LCkMuD03UZiuZmiCHr6a7rQ8BmdpByF5QiuE3wYQQJEgv4
DtSY8Jy5XNERnNr22CdFMBo/tfEYFpE7myQyBGPh4/E/dpaBgOUHrsNXHmWwRs9sUe5xotSz1RfH
TQGzVwyiuI66Vb/3xWMLTYzrM8g/oj6swh4OfyS30SzB7Tx50stamvUiiJ4l6QBS64wkX2Rzk+W5
p20hQkGqn2G8qaptNbmj7jXdRvAFi1+eVXr++wV4Zy+VPHTlcPchedbLUJMsqM0dbivikOVfbeOQ
l4JsVLTdHMpv8Uv19bpVbpv+Y3TRqgf6Dbf6j2k5i6BaN2qDYkEsKoXmZJvexkgFpWXhZvFW1U5l
NAnmec2eg4eZBV4PdKTxTpQNjdFLkYb30dg+FfWTXsSnPH3JS0osydmNTXt/fYBrW8NBOwFIu5a8
ns7NqlIaZeEUtArU2u5vBnXq9ulgHdJ6EvXRfrBl8AsIpUATOEmUzYF/utwgCkM2o7biKljWLdq1
+2gX7er9AJVktFSF23xf7u1DdGz3bKe74a6mpygN0CrjDwHVBRPN5/0/Vvb8a7jtqtQzw2mSVIFW
vBZS4ob2SxKektDaNqa0KSvjkOQt0OxP1+d7dSOd2+UubY1uz+FkwO44gnQ+8/rMdtFFFo5PWGOF
uXYleU70EqUb5aGfXLO4raPW7UTbaWU34X6Dm5SCLCsey9z505sJ8v8DPoM5g5dYp6SGtghQIJoR
uXohuId85C65pQeJ36KjgjMPHACcNSeyWqA2yyo4WsvOfW4DyOaRelPsDPz/23eFQBLTi3y6+edv
5r737uxOnuKHJHINV/YUF8kbTwWPoya4jq2diHgHLK3IQC4tmI5Lx2SgJ5uaEXOhQywago8OXh6v
szHeNRZQvIkEXNZJsrv9wCbwWqS7trIEE7SyGmh1AxB6Sfjj0cdFV9B65Zk9ZE3QDQ/LVo+A/tlT
5TbJRfwWKwEG+3xB4SMtBKQWtwljncrzkCE3Mtg3rTSiFHdqZJQn50O90C0LEgwrZyKsLVA30D3j
JsptMrRGqhDpmZugSYm6nb05I1n5xzsZPgxcmw08PpL4AP9fLp/RFJQ1WUmDNHpTwSjBdrYNsa/O
S1WwB1deX5Y3oSLYx8uKXHj0YhQ9ioDlIu8LEo1Lo7HEcsdoBxrIyID5c6/mgTRR5AT6mp1ykLq4
jaoxt9Oa2waQLsE9+JO/4NK4CCMDQrOIyvC1ApqG5lyMMw2mNEuCAe3UIK8EUMdBifUQDRD6ZFMn
osNeIhM3ZGPRe1269oEr5ev2yVjqAJkDtFiosluFyuvY9KIGjk/u+cFRiWZ2OAyclD9v0UjUjSgi
04BSPzfQwUEsZxNu9PQtKnfXI/HKHKLj87ep5c/Pj3ZmQwmiNGkAV3mMtYqY053RP0iVfqeIoPQi
W8uwz2wVapd1wCbQIO9JVD6qL9HPsIeQ5F9sBUC5kNgApE+BbCi33/oOGWYjV+AXyde6M9FedmNV
2/SICk96zNoZvIfv12eRryZhjXAfOzPJnWeR2ktaZixeUY4PYJk5pjiu4tHwzKl1wVLsxnG76cLx
XobEiWm5s/6esT/srv30Edz50iNVZhkSxl1YHhiY2S47WdKdJIjSy6982gBIs6D3AswOn3QvwKo5
l5MKj2noRFJ0YMQWGPNFrEqfj6NlRs/McIOZWJvnyMfAMZutWtTbGPy7jiZtlfg+9k5K5+XFQz2T
TNRZ9ylYc3a5OFqoGRQfQ9il6jtgVf4M2lSkV7JaVFb6P0YIdTEwrQOXwBfMnFmO2nyO44DZOsp/
JRh68IKIXWcuHpVEid2M5a9KOf0o2jiDip1TuhPNv2hdYQrO/rUxo4sYWVaAuYDE4I/+mgIBWGHM
TC0PRuzbdu87ACJKAjtrsROEK6g3I6OLaxc3t51TxWZT2DQA+KkB17761Rp0EYnGWvA8N8JFNFSz
lUSbDAymZu/m4BY/Sp25kZK4clx6ZtmJiIZWZw9UAED0oAyJTORlWOsadJ6MKkblyHdsenWs0rVM
t1UfBTFmyfryGw8Ml7itQGwMGGLusLWNyLQTZ4iDAnxR1hZdQG6SHHqo8U2PcwVIkyvdqWg4v252
bTrRibw0a+h41vNeGulxnhv1CC+Vd3TcxIVrfa9DF5gW8DsJbK35x7ktzj+GjoYszmALiSd3yPBv
KQheIgucc0ThqE7jBAsOOAalpCZpJygHrlvQPzpKQabySTIWlz01beY4iNGA/4elqo8ID7zAvz/O
uVraT4k9LS4gV7U7mm+GUULU9e36in9+FCIEnlvhzk9A1yiy6ssQajJ/jf1+98PepL5JBHePtZPk
3M4ylWf3AVmtAX6WsBgU7bagd6tk1CE0xb8+HNGCcAdJGjppPulTHMxsEc27F4rLiwxwXhvqZmEn
BaYrVCM3p4COCmXd1nb+2bJzXqvVbYsxYAidhX3uIM0TC3CvazEMjW24By5YIFyrL5dCUhTKoPIS
B5ViuZU6+aBZ8J3mrRKh41bDyZI9k03QXwEcfmmoN/pGr7IcW9yGCHESPzvabaM94GzC61459dBQ
vL78q8fs0iv6vxaXLzrzslnVK6OMYJHeSciq6CkpH6Gr4hkWUVwzJ2jOuW5x1a3PDHJzOciTlZhI
WQWK9RSxzK/q02CKjHxAzfjTADkEQA3B9A5lDM6tWZ03ddXIcaDem5BYOIJbSX+KfHPb+eyYvRn3
+iYlw5fkm3VIIrKvko0p8BkemPcRjfAMWvqXkc8A1vZyZptKyoBaMeMgnTbD/fwj88zq6ISHubw3
Uj2YtOcGWaxb6UcEERNL1By5eMqnCTizzk1AQ9NomDQLsbD5pvXo1mhlV65O9vCeTX9zMCFtjrcm
2GTQSsjZcmhBjTzUly1uOqRgQ+YtRLLedcdZCyS4fSHHKgOzAirfy/k0Qg2BudTiwNTjneMkh2kS
ZVbX9rkGA8uCLfye3JLlbdMBCGwjtMsy0YtN9GJOz+MoSKcuHs4vDeiiADXXgen9JBk12FqsArIJ
K6i25QTXy02rd25rkHQAiHDqXY2mgl23emqdG+WGxjRsc92E0Wx6Q91mCGVSb42vpvJuRmgi6+g+
7J+vL9jaOJf6pWqhNgzMIncctyFTzDBx4gC3LgnJ3MifA/uuyjZ/NbglPwlyGMAhcNW8dA1mhHZR
NDQJrHHEU2iLBgFriomJfLxE7+mokSSOyCDKj35ga/mVXBp1kSkD8BYDvbRbNE1lokYbBxpOnVgH
AKPLoBdqFAQZ0iq6mb5Kym0VVgc1vJ90V/2e7ftqU78n5hcgOgTXQx4+/xFwzI/6FUqF6FHlvgYV
d/RuSphviKg+6s/5vf193nQP0f3wYO5RRdthYjwW9FB/dKPvKFBcX+4PeqpPs3FmnztKYhts/JIG
+xCUDE+GZ/wY70YPgMD7Nifxm7Kdj44v+cCN9uFN5E7HfA/V76frX7HqdGcfwR0vatM0wHLCz9Xh
qTIlHxk6gnaYOtup1oaihpBGIirltUMbpzU4OQFThd4x531llLBYTZIkSGftYKpuZ3WnPvcq6myi
u+z79fGtxfVzY9x1yokHh0YMxqZDvEseOxVbSxQGP5cPEUmB5UBnCgCXGggVLv06VrpOKro0CXoA
8w008Rtm+ysKe/Q5aIeSVXfLtVRz2CkKX+MmEjjy+rZCARGsw6hC4z+X5osyqsOmZhiji/jI7ovE
yx+Tlxlso9vhDujf+FZ2ndfiUXqVXgdHcM6sjx7dEODkBI4fSelL85baKXNkIGdq3o/7mHnhM2Ok
egnvQlLlLz+vr+fqBQylw6XpEIh2lE8vrVHoYkpj1CRB3Y47ebiHguSPuAPnqU2k4amtXcN7EjE6
r24SOCrAWqhbOh+R5OzSZyHtDLm9Pgm6b9aue2JucZvGbnO0BFO5ujPO7HBjQ1tXXvZQIQgM49mZ
Ua2zvdwJdP2btO9rEQHF6hG3vMH/d1TceWOqcNo4h7XW+4W01JfQ64L5BgVLYQp18YBPkQ4wKTRR
4ckPL7lcs2xunZBJmL8iS92RbiqdGJC92EGq0Nz3z6O2TRkpnhvrpKJMGooS4GvXFDAp/Gue2565
NA9hyTDQzfhd27YI5td9ct09fv8+F8gZMItg08fvqyco4zggqXTyk2V9wYunhLB1JTD3fyzcb3tc
zE5Ge1AYYBFB3mjvSWJt8zLbt/ZdWEAuDfKT402kETUVPbYEq8iX9MCxACxnBrPahgUH078+ievH
4e9V4ju3ijxOwqbCLPabyQ+/tRu9Jsq+eZZeHM/eRgcKZkeZTD/CV+tNV4h8mjZgx1ar7fXvEI2S
2xVqj/a4vsFnRKCHl6W3vr+tK1FOZLk9ftoQuDaj5LRwb/BTKSUUIXPZerMXHV6t3eQax/Zr7IbH
+j5+rHxRO/pqYDmzxwUWWS9kO4qnJGDFNkOHCGpATvOgDSdjui1U4f1y+blrw+Pm0JDqHvU1mPNm
laANNbvXt3PpVYHFXKO8qwdBlmy1YAIy/H/nk8sxlZ0DQokI8zm46Le/x0Xi0AQ/0dVLRr/Zh4Kb
2+p+P7O2rO7ZcVBoZo8z4sNaGaguhNBI/8twf113xNWodWZlcdQzK1pnRZNdj0kAaey7ydOPxe66
gc+wieXacmaBC8uQTs1zqsFC92084i5+Go+ZX/oJwEds0247b9xOD0wEwv4Q0b7mHVw4nrMcz2IK
79C3Su+yN51An8EDVA24BHZw/AYyal8mj3pfpa28016pW22LnXxEKmJneJSE7rQR8buKNiQXwueh
MvPUxpKGegY7hlXjadKJgAJrVj603CB+s5yEXOBuSgrkE5WSIE6pS0Oof4mi1+rkAlUFjizAQ5FF
4QaCFA/qE7GDp92mh2jCVj8Mh2rb/0y3aTA+Rsc8cJDJadx61wTltv1VvDTb7Ivmt36377zyJvpR
boWpnWW/8yt+/lHcuLVQBfnFiI+SbuuN6pde47Yk9uk3wy1BMCtw62WzX7HG0/JMalw2KV7SOEh0
F0QRQLX9yEnm5iTdTkQk5aWJzHGxdVZRvjQzDA49At6wG19+KhsKh6a3wzftVvbb7/PX2s8OxlbZ
hbcljq3khOuOSoZdtG2f0Fe7k7YZYDvXp+GDSvvaNHBBOE7jTgtBRRl48km6lcA5q+3RxpqlwP+T
+Uu8Y4fpWdvl3/DoO5hH4GOse+pbbvlulqTBM/RL9ENz5Ts5SEh4IyJi5MlpP17fZz7xMa1n4a2Z
M0MqGFZJA1rpuVr+sdzXGVnUwzvzrs/F6qPh3BgXse2oTEF4B2PywSEx0babF4XoJPG/id6Ca9eH
c0tc1DYgp6OD7RePW/29S++08lcmSlWuxu1zG1zc7iQ50Zm9ODiiJr2VSE8SQsHTjO5wl3nI3myf
fwlmcIkb17yJC9qFVkuG08BmZE+bsivdOAfULEy3bTTtynA+QBtpFw/t/ci6W9uhN/0Qbsp09KR5
2mpK5UeK/TR3t5KomiGcDS7ijVOXOM2EL3MeGQBwk6/tOj/bpqRwJbf3JW96yQ9/SnHwyX25kNYN
Q0WHGessb+OHeQdIxr3uZZvKawV3xbXLxtli89V0NDKhEaDD8AbfCOajTqBp6w+E3l9f4FW/RecL
6unoO0S7+OVto2GNPEnoWg4YqBlrZZtZhZuIiDQ+Tp9PXvTbysfL5mzT633YGIVEWaDU+zj5pYx0
Z9k7Z9ETnfq7EQwRFPqial+6Sd65vTbsqOJm4QTGpJKkc/ZlkCySd+1WC4vNXLYo8uk7Vkl+lNR+
a2m3jlyfwip9dFhI+qbyr0/SsrG4zwfyDtR8yKej4sTnAUplAKo3a2mgl7Nbtuhk0KirRk+5kPFk
SdlwltBpuhBZQELqc4kga0d9hBY2oHBttSvs9LapNzHzIXWgsqdO85o+ctVUlH9YcQJcHcCF7iyt
XOiE4pxgSmu88Jo4iAB+q3u60UzcnotZANwQmOHzVVOks6bLWiQ+2wPtE29SqNtCNPT6Yq1ZAYQR
RUF0HdmATF4OBgvZKYmOxBuE5V2/k9+FpdoVdwBC8reF5QvOvLmSnKLVGxRS0zk/DoVxyOxxU9fT
89zJm+uDWQm/C2cq2FRQeAQ6cfmUM1NhDU7QSUVVWE191seePSman46z1yX+aDbptqf2n+MhYRI0
P+hEXkhiuaxiPPQJHq+Yv2H0c/T11Wzwk84kqZPvgHcQvKlWV+vMGneLUqxmtJQCWAR98FrzGwu/
h6Ib0XJE8XvqfEDchQhYTrvpJDUOWmset2FkOZ6UOb1rZON7Z1CoWOu6KMm/ahNdtEuvAxiTeRJM
hdaNJKUo9SmtK9PTprO21bzJRRXFlUMCdbHfZjhPbKBWrEYFaqdginzIB7pRImiSt9JunBW/KiUI
zCYHaZTJda9c3QA6EhhgSoNuMo9OSdUMjc6NATBEMvwYjXnrqNQbWFqAjdD8mx2ADDfQSoi+EOK4
3AFm0ahD1WKIsbKvXA1oWc0FkVG1Ccvt9VGt7rUzS5wrSro5aU2OugxaqJToCfRFqhYkPhTmcoGl
Ve84s8R5JNoS2qJTUD9dmrVyv4kPdu6G7GkQdcat7q4zQ8sb5ix8yMBc6WD1h6FE3ibFoZ2Zn4nE
fdZu2Qvp+b9LxEXcoerBATFjiajebWPV2BTfaL817UDR3tJsm1sop5mURM3kNrVgKpff/rS5TXA6
ghEfHRH8o8/UE8k0KhQhtPl9ju5HUY+J6Pc5p7C0sGl7CN8HUfzLkN+EZ8na7zug8UdxFPyN6Im/
XKHebixngtR70JTVt4xq82FUnV6wh9b267kR7qrcGllaGGXysYeA92LoAEr0O7v7dX0DrXkbWgIX
cCESEJ/KYfrUDrGpsDionRNj77UqCeLO2r5BAhE8/qiXm4bOjWMy7CZPO0wWcldmPW3lSCKIDkTJ
DlIifGCsLs2ZNe5WRJnVhTYDAiehAxS+lBCCXxON0EaTtg5hndr7mczaL0UCSWWr7pd2o+Gm63LD
G5Ss8UCW92SzORUspuCzDC4g2nNdWHRYsE9xJEGRU9Y3rJZFtIyra4k2HhVnM3BB/F2tbqqp7c0K
gE0N6j/ooREu5trZhfa8fy1wO6vv8rFtO1gAZvmxSNlGGqGcoQ7E7Pa9rpNS1Q9tLAgXKx60KKei
6g/VxEUb53K7KS2Fco4GcMxsSm7bs2PTlHddJ7tKu/QK0Wj3x1viwh4X6S07G6uqgj34EaFo8bCi
01T9xXl8YYUL85SmeKAosFI6J308pd2vND51puBFuuISDjp1lpbKZeZ4VsuFhpLJFe40uR3uUiPZ
o4HM/nPnhvYaeIAtFaxd6E+9WJ/rc79WHbj4MW7yOwDfTKbjXGqSLtnkUbxvJBrdNW3hT0mskJjl
xaawil+sZ5AGBgPP0dHA8lhr874ZO1GrNs9CsuQO8D0WSPHRT4Jn5OXg/mNGRqxnKU7jyEmPuVkd
5OhbycKvccw2DjWJWSIBr6F1cyZJgfPShhJ8uimYurUYO6b68Con5vfrk7S6IYAIU/HCQGsZT4un
RU6bpRrmSJK8ePaNI2g2kbmiolScyA4XTJOwKlsZ4igBLYtDn6o7ee5JRY29UijHOvlD9up/pvr3
sPgXu5yamTF0QBzZIwHMrg+9MDxUIu2VlXMVV45/J49f0MaySpDWYkEzIod3L8x6DjVBAFk3oS/y
OIjEeARebIj/KInRhmONeVMTpGbHw+Cl2ovW31/3ApGVZfXO7okVtSjrU1iBPu7YuAC2M18YpVYO
LswW3pQfGqvgJeSMNLqedDPQZ5VtdyQZDcud2CiCdy13AO5CeGGFuyMAJ2Pnuiotl5CDZQ+u3mjb
cL5r5IQYoeG28eH61K079u9RcY6tWU2CfECMorzRHhOzfGLpW5neyRD6yalIh/Tq4FQ0v1xOYabU
OnKxQDUlmkoUCwRFoAqTX7rilqnUFaajViM+9BxBFAAyRby/Ls0hWWQhNYSxDaWLc7J5HZKn67On
LzHv03Khxw434IWU/RMjjm6PRV1hRE4bxX6SWZUX2bRwp4pJZOrz5EuXywbRO5ZCP7kCq6RdvYxa
MxBHinWigB/cxe0lIXpb/ZpGgKwiCpXbOe4zUBO3jjuPwzcjbTrSKvkzpRPzrCwJjwC32qA80cDp
zaYQ6I05np6drgzdXono7TxE0M4r0HVaVqlN8qqvfSRFClcfzTFQKCgjdDm3fCUaoFmr1yaoGjRt
c31y1qf/99xw00/tis1lEiVBSQevpL0nRQLnXd33aBwDuAmdeLK9bNmzfY+oY3dIyyKbbdwrUaBN
uxTaWIbo1rWGXMH58tvOMtIzO2aXWkkBAsTAPGSOD4U0yXBDHXflQ/xD2muFYOJWI82ZuWXYZ+ZA
sIVKBLTgAdYnnYDzSjRlXBQD3Wirhgp+uwBiVL+tD/Pr9VUXGeBW3ezb2iwmzFWUhH6tPdWDBZby
uzF5/v/Z4QJXnmpa2VawE6aHtt7aQAQ3J1kVbHDBaHgCoK7oZCXTMF3hU3dj38VfRgEGZDUk/l5r
7sb4H0vqi7QC0hNlWCUGvzX6ZHf0+9D6jmjCViP9mSXuOgnsgqbOGSwp6QZtpJ3t412EdktZ1E29
vu//3S0Od51XI21C6RyGLNRlx5j09ITNQ64v/+poUMoAt7oCmgT+7qI3Q4fVX5a/fnAAsFqEwCTD
Jta7KaKsWB3P8lzHX8hz8HeYRoryIgchL0LmFtdfoo0ZqUQ4stXxgJV+gT8Ab2hyoSwFm4EUG1US
2ANEvZaGNotkFhQFygO4467P3arPIfm5MB2DOVblwplThWFWFEgKNZmfxP7Yb4DAKzI01vqlCOO0
GsvObC0b7CyWIR0/JFIHW3ZNgEyjghNA9PNcOFPnPgv1ARDmDgLUpGG65XVRKAgCqw5wNgYupEmV
ltWgjcUdabxpjXejOJQxFRQSVtcfhCMggMfzFPDyy3mKUNDAqxWJIWTc6YyWw1QhdUoJmIqHVLD+
q+cZVO4XsRpoUON2zhkrO6mbcW0JVBRL/KmfQSdZyduoyRUvmrrYRXPaSbcnHWTQY0lGWykF0Xtt
SpeSLRqGAfdBEv7yCxKjWUgLCkzp/DOJvox/0SMK3ZXfv8+dDqZNy5zVgFtXUevlzCRW/r3SBH6x
1vvloPVsaUUF5y220uUotApcLVRDRbAcjqlcVS6y1UHb3o1dSjK1IrkVu1YBBAsWlGX3SWdvBqMl
o3FnxSI+4bUZxU0RrVegIlnCyOW3dEVihiPFt4DIUPeQE6rcIk1v+0b0FF41tJCsALIP+Qael6op
nFC10wn9PrP6DvpMx9diKIjF2Hf+9Ti1LBJ/uYZ4HfSooHaNTB63iHHRjrS0OjScFQzyD11QTre5
vKez6jbNS4FWxlmk/rYWGjGD0FkFmzEiJDeLxtixsYZOTxCzaJPtagd0yYk7RaobThEJRfQHa9eL
c3PcCGnWFmqtKMivxdZecbIvaZkBZKBUpJbj/V/M5u+h8YiMXi3ACNBjaHbxjHZ96MDXJHdmMj5o
6r1GZ08W9R+stViAfASPI1S/QE3D+2TeVnECDTOk3MaNobBjAbak9AHK877tZCRNPHo049sqHgSX
g7VTwUK7q6ECF7KwBFzuhRxqMz3UvpGtqeLoF/LxrSsNhfIXMezcyvI2PDva5MSZcbphdEaf7EoN
T5xkM7fl5vqyrbnIuRXu2gZJsUnuIKkaWOr0pjYEl7gDaMncWBfBXNY2NrpxQHyF+wfSfNxZ2sA5
qC7juRwiXbBrsuw7GpWhN0fHv6gBgN8Kzzb0d+JiY3JuP1Z21ofLG8Gc7dbPZka9tKlEEoSrXvDb
Co8EUKfIkqBkBPim9q7jTQ5aGIGfraZEgTwBcQnwLlDY5BanzdH8qLWoTBnQigTav90UT7J0U0Wk
0I5O+96N++knuuGN6SWBxHs6u1mxV0Uksmt3B7C7I0gCMwJvX1zozBG1WepaqyrRBMz28RBtaLGv
4pvenDYaFbXnrrnjQqkO2ROIKiNGXtoCm3vdljUQHX2YbfvGfc3SCJKEpmBm1+LwmRl+7ahiZ2Dq
X3AVTx0j5kDsn/JrmNxCcff69lq+lz9jzg1xm3jsNaPqO5xm7Ff9ClNsJA+z5JuhJ2ovWNteKDMj
KkHNYjmkL2fOjpvlKoRYf1s/gkDuz2EvoD7//evco6sGxiANDfx6BozLLAeW8cJq1GuM1zrcXZ+y
tYGAvA8M6yCBXp5flwPJpAwsa0uHdj7WD2ZlPNCi3RnS+19YQaUBLXOGAaFhbmEmil9tQQAUZG0C
6lSiD4/WJFI8X62xoOb7oc+HugYv+dQNTG7GFOCasfYrFC20qvMM5wszbTfLHZJOOyfbmnQLgk6S
awdJtjbXh7m2nyAVYuIfDQgEnnOCyXWi9hMm06oTSFmjmbQENguSSXlNoERL/zj9g7QrutE/eviB
5edmde6kMCsdPGXasXL7FkSP1bBbEidg7P7TgcESDi44pa1CK3rxorOgNHeOFVU12q7wAIzBMAOa
GTmu/RENgaFIPeuzR17a4jxybpSuKRPYyp7NlMxYRnX7N6PB9XppPwdHKrd5M1sq88bA84wNQHsm
ipbs8iJrSG/GDrEtZv8/7XHbedawKZq+Ay5EQoeLA924X9hhQsaT9YlDchxkVHgO8qodbV1FRa9P
eJ1L5TdgV+/yJr2RolTEn7SCsVHBjwF8C5pBHdTpuLtFmNuZnUcYj5LmRI2oa2UyMfE2qaIE1/iW
mE6ySxu0ljSgQN+3peX/+QKefwB3sZcydTBnSCgGifOkGCcmnTR/EEH1Vi68GCZeRaj/oqf4k5iR
nDe61OBRHaSx39YlRMNxzU68qMoQWdACpFO3N3KiV74hwt6uLeWZaf7OW0SaHTZLL1mOXrx0C/CG
Ikq2rLx3UdZWcWtbSHstkHhe7mkIAmRyObaYxE7yjXpnv5bog0elA8QgHp1+jJNXGT30/DwNK9ox
kI2FhyRTv15fy5XO8cvv4HaHmZZDVTf4Dvb83rjmofaM4Hv4Sjfls3OoNtLBvMserS+RJ7C7RMfL
y8KlXe69X1WTMhk5nCh6jnI/190F51GSRTnoILc+es5yUZ5zJVcDm8gHgfRiIYXllR1kJysGKI7A
Zt6iC193m5EAY+0vWDgzPHR9RbQuoLMgH7XSn3Bpd/G3s/ht1m0/ZwrmuCBSQW57c0s9/a56AhoT
t732obIhP0coI8PX6btgnhc/+jTPoJJEPgwKe2g6u7Rdxgw0HBKirS4ZRK5/OB1EIem4VZ1x09Hi
lLT5XRpvICiEgadvRj6JroVLPPr0BSZu9aBGAJKYpxqpyz6sEiojfzQNN3KN9i+n+Y471teqkU5N
r78KRrzqWUjGAoYoo7VW5a7V3ZxVs8Nm0APIhQek+yGWhohMpf1gPNmJ28hf63FvgNOVMFkw259v
IFjoJduBDvcPEbzLya6tCkXtTkUJExLqJL/Vcj8VFDlWZ/PMBOdLFu4xYWgpiP7UszMG5VrwT5lE
iju3EoEFP7/6LofD3QUyc9aiydKR3O7sH62jk1iRHq6v1uc3A0xAfgQauQttBZ+rn/K6R7ILzjHj
Vqi1ko/iU9GDV015j6WTLXWkEJ0sa9FdwwqZ1kJKhz1xuUiaOU8ynU3cpgxsf/MNHE+K2gni2+oy
nRlZ/vxsyyd1UYJZ38KDOXMKP3HMyO8dmcwNS0hptZTUVUYFNle9D50iH7wYi9b9pc06sXF+ZEYS
jOpzLlNis2drfCsAQry+ZmtjA0EznlgahPLwCLu0E4M4rlRrbLARI/GA0uyDKTR6T4eUk6sO7CfY
HhSBzdXYvRSmwYO23D0+3YFD2k+ZgzN5MI/V13G6MykaEuLI1XLHHdODXd1nlmCvrU0oZCzBrQ+J
YySEOU9hedL3mo3tTEHHJLlhghS0dKcXiuCAWJ3QMzucs8zMHI3UhJ1+rL/LxWPD6Nb5CvLKzSSF
Drm+ejpWhw/HINkF2nJJB+MCcrl61VwWTGpjFlhfFdAriHjDP2cbUAw5+3nOObRSVcd8yFhQzW9D
FJISDPil9NhJB7Wl7jS+Xx/N2mY+N8ctUYnbE8CvOdrJBoMUA3RUq6XOd93IWpA6N8KtT+O0tErr
BRjYO+CpuguH1FPGe2P0HNtnESBfQiD9kla9tkrcXs6ldhzrHCajYpvXuyR6ZjUlPXLMUv21bbaK
8ZLM+v31ca76+9nacSdnCWrLEZKDDIkP8HEpD+jIIYpyOyOXc93Q6o0IiRvL0qEyj6c6l1XuGpWF
7Qy57lje1iZ4x9qURIMD8ZGO3k5SDOEt0x+Hwq3ZvpfDjZJBqffRAFXYLBdHOewEO3DNjUAJCb2v
pcEKtdzLTTEqaWtIRs2CST5Z+hOeiML2gbXJ/UgpopSmIjvFDVmXHD0eU4MFyEkQpf+1MF3/D2lf
1hw3rjT7ixjBfXkl2exuLZbYsuTlhSHbMjdwX8FffxM658x0Q4jGtb+YeZiIiVA1wEKhUFWZmQ62
r2uy3RW5K1ppKIBBzQZvC+6Eq3rtKd1ml3cNKByzYzprt2Od3hKG+65vjK38PPffr39QUVBBfwC1
CRRwQbPNvSJmx6DqYJjlXW+skPr+/xhAE6DFURhiCtjA8bFbmwssfe8lS96hKeimD0DbB4Vyz1Ci
S7hU37dbrQW6ykBrAi9SdTcs0WRLgoBwicgb3tUBGOjv0kW6TFnbij0Ky8mto6xVnmsv+fPCJhZ5
ZoQ7gWaW0xT8eHgVJnVk9KXfO2sg538VufuZmffL9iw7SYfOG10DDyEy6Md0jVGbPMj9UGgFQ5aM
kByIFj63a1tvcdnEz12xAahRaxjA7WrtVfEmGb2T6NJBKQlgWUimMqDd5bdpvQmNTxeZT6uQYCHe
PvPQazdBO+wjCu2nIVUhEJBJJHCFJxpM66DxhDtaKmc1zS20qFSWHvRHqji3HcAfEz5X91fLY+IN
oKNUwXCjXy7PwOfqa7Y8DN0fCsM5gEPLKvC4yY2oaij0CGTplvDTnVnkzrMK2GzWWMiRu5IejW4/
UUi2WJL0SvjVHLyXADaH6AYP2LL6DsK1M/yjtL8COzNEVnLUlpeuxeXTP/5FgGKdJQMVaiincnnC
mJG+QtsHJR1nGR/TSlcemqqbdtetCFfkYnQez044I18StuzGwZQWcqsJVUbW/6CL/2kawKFz3Y7w
85zZ4RxCHZwypy5A9Prum+pL7kKhWwNEwmhIcU3xY3SzlU5Nl7moa+tAWepbMK7Q5FUem0qSbhii
iwpcvwba9gz+Y/NehlO76Xi03LnD4n4bldIKabJ6AWZnspuEgVWLLUXZIN3uiq7QAxBrZL5pTvZt
Oys71N7tUCWVeehW7TlTNIgg1TqJWq8gR40awMon7RYOfTF8ycfVisBTofpujgpps5HTXPWL75QT
SjGZ3j7MBX5Huk4aBEva/LCSJQ8aGyN3amPTHaZ/yv3cVNltir/sGwWGo6B4JBOEZRGDz/qYdhTe
xEzmlJ9cAslz5zbWVt6tCgTjR/MJpQw7JqVBwq5Ns2+Z0luSry28VzHhjDENPK4gXcRdOX1qt3Zu
rMhLqN+HGkhRAu+L9tn5Ur6pP6tfmhMWfYAJuuseLF7pP1b5pmReaaVqFLDaho033KzOt7R/U4z0
uFjP1y2J7m2QvHuAVKKJAkKFy+BZWsB7Dw321OwwcNir5ec+6WSbKErXmSg4owIAMQSfP6LG1WuT
QksAovTDOn4pvf5RxXiSt+4771DVi6+Szp/yz9fXJui54V47s8t9vBx/VZk95F1Zo7T+opbPm5Z3
D62VqLfVmtYxdKILwF4WGi6upRwTXftap5oRrrRqjxgZkKmdCN/pZ7+I57VzMQXXKYCHQUPJb++c
H6kW6T/nV9WfmtAdJF4kClXov0F3Ez1gvNG55SvDoI1TBmNpAchefyQVwL/VbsJeX99osSFM/KAI
gFYE37PKM5OWHqLuHaR2VHQftHH0ndfs7boV4aHAzCLoPpj8Ow9JHOgA9s8eccjxf4BQLrgh++sG
xIf9zAJ3cVAoos41BrPQ3YNIbhWPB7CYHIzdr8ynoRK64A/6P1rkYjyxnLKYlxkkys7PfociHzGn
b0o9HrTsgNFplC6pe2/NjW9AHwB69nMtU/4RXcpsEvR/u8oCxFmyS9LJoivbVZBXhKBTPZb7/HMm
85D3svKH2H1mht3ZZ2ao0lVJMcDMiijqW1BehPbVPvfT7yjx+9FwB8BWHn5BHXCHNkDYHdOHeff8
tu1ko36i9aLohoY0EhrANrj1zsaMKKUnuFW7LSjAmtODTbztXqi5qwYb0KBGcjhE2QhSYBTJwASP
VyeXW6FMmJtaVRDAkKGI4an5LwAsP1WlrEwmtGMhT8BsN+Dx/O1Ie4wRYMAEdoZ4bW9M9wh61evu
KjDBaIWxa5DkRmGC+4jOsBHSNQv0MXfWF3KbyRh3BSdcQwZvQdEWoHjcRpdOgpbX1ObNSljdw8TU
wKGboREZ6Mmff5ILO9wnGczZqW1vJndV+xsz1qBDkE6jC0IixkmAwMdCgATmBXPTvCxdxabkriVO
ROd7Blsd1DfphLXwk9geG25Gt9vmQe5Z6ikqmWxyt2h7a7hfih0Gcf7iq5+ZYB2ls6ObusRd+wIm
MLky1DcwAQ786yZEXXs244WxGJ3RR/EgC9R4R4VMmMFJ9tZtEhURrmt/DOjh17Os/iPKCi5scVEe
ZfTZyAbYKopnZ7kxFrCCY0jUMxpfzcLaDkFd3Te7hZwM8lNWwjCEjnG2Ui7i5+lUKx1bqZL53k+X
+PQ2/TTfqc9bhBJtQG5/aIcxXG/HXR5N4fRUBOTQhc3ztIfm8S2NzEO/QyMBGu674QlMc9JILUjW
LraHC5C13bdGxbbnRQvV3epvRx3WnMD2+yAJvzSPKmheXjw/2133AaEnn20Md/ghurMVLfKzO7Ik
+97aLaq+d7fouhFhhDkzwp38dYJ+td3CiNV+RnpdKSd1/aIF1JM49Ps0FXffXewi+yFnh2bN3ca0
2Gq0cPK7T9ONFrlHOzDwfmiCLCiO2qH81EZb6NzaYRdon74PN/0xAyPf3ghBnR6qoRmBwi2YnqD9
pUck1qBNmx2ob2PnDb8M80jOicm+Lf+rWauRlZ5xP/JVxNZLaKezQVboiPcHuoXXd180tYJRPly6
KDNaoADmjl6WqJNDFIgptAD0G/5WRUkJ5PH4MpBd2vkt8R27eqgcyb0lOnPnZrkzp9vKQKwcy3IK
JxpXgF3KVb/T7OnVnjOZYqkgwcAaoabNqveM0P3yy9tw49SwsMZSt4/FsEeVTavTiBw8KxocScoq
8me8TVHUQ4YBsQguNpt5klgtw6UOfR8Uan2L2vZuaOJcXcFj/ecVKYZX+McY9/UqAuWGZMbYtpHR
T5Yz3KfTN9uZw7zvfFUro8WUiYkJPxyUokGZwWYjXC4muClqfm0N0FUxYLSPth1Il23glere1PwC
2JDDdQcV20NB1oJYBQb6uVPrFaAi82bAlVLt+P1YFMjX1lb2Gmbexh8ylDDQTEGfFoUkLgap+Zrq
A0MktdqL2rbRjLKNnj/p3dfMPC7TMdUznwD665RvnXmo+i/X1yiKs+fmuTXSOqcbSVpoKCQ2xnYb
VK+S7Snt+tN1O+x1+XGZ6ICzsjOqPdyha8F9lGKyFtAv45upWrdGMR766kl3XzvtkRTVbh5lNBPi
pf1rkjt6KaaFMQCCqSngJYYQFGtv5ogZv8ruJGsTHTu0Iv5ZG+eXqVEpm1bhE9Ki34+2F7Z0jke3
zQLD7nwFGgPX91IUl8/tcS6z5UoCUBjzSzAZ5eZpcn9dNyDbOc4p1GXytIQZaD9bUxa0zZNpSYKw
zB9Y3Dy7EbsCEI25g9/VE+TJCOhgJ9xy6iOI94ySQFfpt4EZr+vLEn4nDRATHGUVaqHcd6Kobiq6
gSHk9nFFFpMG5XIoDX9sX6/bEW4fCoQoB+Nl9IHFMOnUMtnYCFsxOD9oMpdBoiX36yqj7BT6gYH3
BCNxY5jkyz20OmK59cjG1dZnezoo1tNfrAP0EphRgOYCinWXfz/PpgYlMcwbLaCaqixMrmCuVJ1l
tAOiBjeQUf/aYb5y5guJSkvFXtDbUDSYSqKqBNMkwPu/UYbbL46OsZnODEjvfgO6avTr4dEqMdWt
r3cVPmYKdOz1dYvivo5gjKqyzqauuXUbytrRcmEdMtQKrSPK+VvpuzIhILEVZJ8QMAMNH68DpEBT
WLE2rBqTwUP7Y8ST0FwezVKSewqdEdRy/zPDBYsqtZcRtEpoHIExEQLH5Qo8EJHNLXJWgBwGGB5y
hOg1m6DCtbnMYzNGMnlNbcQ9MG9Z8eCUIGxfX65/F7bvZ3fIuxGMAGv4KrAEEb1LP0EJ3HASszdi
d3l1vBhR3U+RWCXHcdnNjRpet8ZFi/9aQ4ceYGVUw/nRcRUKj7Ojr0ZcIuD6ABPs9IkMOzN3wtZa
brdx/jO3+49BiG7jX9MCGp/bQw9DLEqxaEYMBtliinsI49TkJvXy4PrCuLDxXzsYJASdmwdFI969
01QjDY5j3BcguHcA6fWNVJv2161w7v3BCneo2xwHKJ91I84qUKMg8dUAQEZWT6hk1kDketC2QsvC
AKLmw7aRoQIPjmcYsamogLlNft6goCibaBAv518rXLabgo/OqkYsBzN+0VJ+6o3ZtzET1tmStFq2
HM7JlQyDaA2qEjG8z5/qU9a9uLIXkMgDbDQCcFJ1YJzeqxJnAXejW26NBg7SsJbmbVHl80NpklLi
Z6LjirsW8CJGbgmVxsvj2njTQvRtNOPJe8IciqU288lL1H2rz0+pYnRgLVxXSWokOrRgTGDIOsSi
D9m00UFhfMbITVz3/c7t3xLlhHkK35tp6Dh69Ocufm6M/ZizbXSTdSBFq8An9Ps2/2a2RzBXJbLO
v2hJLl50DsphCK58u0yZUQqxm9yM9aV4sdYdWPQD9lzNDqOu7K6vSGQL/WWwjWh4qxr8JzNIl0+I
QWacfc7n73ZT+anxqxrnXSGDFwtcEK5n4dEPUC+K4ewYnO2dbqYUHFaFHafJ1h8XsoJPmpT9n6+H
RTmwJKAQjlDHndq+d7V+SksHrb1J993ZimetR6u6hrBJUvyw8vTr9Q0UhAm8iDHmgkfqe7fxclnW
ZpZ2CTquuMXpCxW9sgKns25JUkLKiaqHv7AGynu89tH/1vkraiyXAcKksEZHK6uCGTp/Wojx2HUK
Vn1zf9iTClKv6zYFpxq5EStmYHaVNYouVzhNuUHNDbeU0t0bKSjDKl+pj0XtfmqAk+3TP2RUZfcI
ME14GTMmP1d3uUPWVaXlVYNlxIm2hHYDst8V5GSyt6Lwu51ZYas+c8faGLeuaxA39O1gzCgpTBB0
bWbI5f75bXWxHG77CnUtrQJD1LFmblOE2dFXeyF4ASWdjNnl/etz6RLCLkBvSODRH+VHrjpjyZqp
SM0Yb4S9ucUKzR+7dL6tDUjDjZ88I9Bp43dlDeHE+ZZaD8YCqrQgQ6+RzUyBf1Xy/mJr+/CDXMZR
CtI6dLpYTDjfZPCfq0mbGPHm3UPi8DcleIV9yuz9lsTtAOHWcpERyYq+qwd8CRIddKMBQL00uXaN
XtpVa8XE0H1HraO5fKroWzbIZLoE1za4XU0dYHi8yKAremloqKmjjkpvx1T55Cqxme9m+88wtOwk
XJjgQmax0bYYjNGOs23L925tH0u1nMOkgK4foo2sUymI0GwQEKVEB+N6uMUvV5TOS1boboJ7p8nT
W4+2wBLWSSOJ0KJ901GtwGMLJETgzLi0AmGGNQehsBWnDG4Ndpq5hwIVPPR61BJcbAyXAKfDeUC4
5MwMNpJ40CJacWbuCkfbkTrzN+DLJvNZXWXk6gI/hzHk13jWIfPhna6q0Xc1SW/FiTfvm3QMljkc
+x81fR5IFqm6b5Qv15cntGjC0aESjGYv/3TA8Gg6mw0sgjHm2ciy8maqjOehHx3A9lzcQSTPjjMF
We3WODS8blxwI2CCz8BsGu5Z6PpyflnTEmrjRWPFtompxFcjVAJ1OizTTTFG1y0JTjMseWDNx6cE
swuXUXZIkxJVGXGaFQNER9/XCbXRZAhKWcNG6C5gtXARNVHH4RNk21tW29wSK1ZGshvVt9F4dfrT
OC3Rskg+ncgUYgYQSBgIwOAVFzi8AXVhhCg71vzyfoMCY4AC4vVt4+eM3iPHuQ3uC42uUxCtrO3Y
nSGntnTPqT34Xv/W1FXQAmkyKOt+SJPHIpeFfNEXwxCuikoK5snwjL483iArX9LGw1xeZdeWvxlO
qC9JAILRB1fLf0uWKYpY58Y49wATar/VBbVjW0+afK/mtqruKotgtGrWvJ/attiH3MjtR6+cb+Zq
a+8VzKB8p7PiRmD+2CY/gY+nwVDq3pfrv024D0yk3kG1DuU07qeBCl9bVpfYcdI1P+n4XU8nv06r
71WSSwIq31V7/9jImaAwjfk6TFyzn3J2y4IyuvvPNdFQxXe2UNHCpHYO46gEm+ZnEFOZmuFtXCvg
WF+vr1L0AVDJAqsF5sxABsat0sxrard5YsdLuduTRbIy0R6e/3UumQcNsaKBbARPBiBU6b4Erc2e
PF9fATsJXIqCxypI1XASgQ7kp2xHdxuom2ZO7Daf0gynUb/5m9c3tgaHHc9TREt+yJJYZCS12jhx
Ut02WMskU+cUbZStASeP2qXDNCUuPSCna+poXefEfbYDLJ6mh1a7zydJuUq0VbhpMDsFagXQUrP/
f+Zn1AY72kBXG4WqfZZH3dPixtc/hjBunZvgXJlqNSSiZphQlXTvuN0RXNu7xFWCstjpHZrSq3rM
+yUoWk2Spou20IGOHEicVTwceX23hSQoXLC41YBMtvBCDUO9o3mjT7MkNosuzzND71twtosemZVy
nnTErGzw6znQLFTBUZBTUOCuNIyh/M1Xw0QNZvsRHiBEdPnVJqOnYFX07LhtAXH3GhBDQ0a2ryWv
RKFz/GuGhyto42YsxQYzWe+4DxgggdLnsv4c8nJ/3UdEIcdBixbPUVzXHyoWSrakHYrPTjw6qQ/K
nmDpZaxhIl/AeDr6K6jAgOGQizt0M1babyligtICsjsEmx5XeuGPtYzXS2AJ7oYji6Y6Pg7PCkTb
NVPwirBjR31ZkG9v/W2i+Vv9F9nwhR3OCZJx3UCNihWR/ui4JxcDwZNThY4eU+cP0YLsOvrXlvWB
e91bpmSpmcOpI1TWId4KWgHXPFz3AuHGIVnD7DqYeUFYcenVG80AGC9wNSBQmGFj1ODKAZtpoPV0
gAaLIxuLEngdA3vA3UB8iSVyEdYbNTdxdRReuvFno2FOVHu6viDB+bkwwC2oSLdNhbayE+fat5J8
GowM6cLxug3hpnkMBIavAlpCLoCX1ZgOLa2d2BqPmvW73SApEw+lLPtkP5W7UrGUf82wn3EW4czZ
0JR+wlKInSdgb2nKvVehJ1A3GiabBvoKsmvr2NmN95SRVhLuRNmQiVczY6jBKtGlurRuACObbPXq
xlYxQCmTHurZN7dnvDh91+gPWfakV6+TdZrNSfLk1Fhc4Bd+bprLhvQOwNLcgWkDNkHXd9P3216D
RIiDKPWzNkmQJusuNcxD7UGxMpGxX4jXDggmhleAHANw6HLtS1moejeXbjxWTTSt6Q0l2Q2KILuR
3i1mcqvb2W3RtgVmZ5pTU3697l6iM4JLBlkoSvGovXBhsyNmOTe4bWJ9hjwyIXoZ5KoqS3cF9yda
gcBFI5tilQr2vDrzrm1rCLBpvRsjM/TX/lvREEwenYqiCZY8WmRaXTwo4D2cGZAih0gmYBQokV/a
swq7hOCS6oL3P1zXp9KF3MEuUQ6tmhy8VIEYYx9u7mdlXp8xjNl7WTh7ssaK4MkIwxgXYnhltreX
v6EdJnjrWHnxPYgfE/Uw94GrhEQ2XiAyw8j2wDzGujeWcWmmBEGOk1KU6JXF3i3efEjxnJrSXWvb
mEqS5EGiYAQWGEbXCuAIhBUujTlTZ5fDYgLAtbZL5NboR5LBsI6V3tqR7gKOfd07RQEWNQTgDlHD
RkGI8xtKlVQpcwMPUy9HqmVh/hA1/TloCl0y6SJcGfrveP5aYDvjZ7LdGSJy3oyV0Xk8jINTBz04
Yf0uBVOGLbkH3wV6+JjDuPb/Z4w78taIYbYBGW28arkFMBMl9qG1GrcEFULShBuTD5o7cwiNNG92
2lrtLL0AnmTUPzdJo/r11tBoMTI9WECc8+hCXm+3ks64wauoPigUigRGPkiSbVGkYFvDGJdtFGq5
SJGhYav2lW3HXUOfQQQGHTNbcg+ITSCxYnp+SHw5E2XW1ZRR7IOizH5rte47VakMeSw6L2wKwgLo
GFRlLnde9LQcIM1mYe+tJSCJtnen6XZ1kyDVMBamZxLmTZFfoabNHilooOG5d3liKCmrvAHJbbxV
i3ZvGQTNOuote1PP6A+yrrPkNSa0B/wpQCUsjeNpC7yJDjYUK5HSG7Zv0S0CUtAfmvvBq6PrZ1P0
seDCqgdiWwMpHefElQJww9KwNHh28oh6OJa23cmgTsL1IKk3VDxebbQlLvevHSza2C1LseplX+rN
cZzBmNHiFUY8SaYlXNCZKS5ddK0811YbbUhlRCk4T/LRdytbRioqCmlIRg0mrgC+Jv4pCaWrGQyH
uRMDyqtDmGKE2r2zzZEL6gXJF5KZ4r7QspAZXVWW1Df2fqlsF3BNANSgsCzJg0UlACBAwKmPHhaQ
ix6XpCbtuJZQK8Xjq34s5t8KSJRssidrlEPGyWqAW84fU5n+q9A1UL9Hvx15K0TFL12Dal5XeAWM
WlBdqybzsXebRzMzby17OP2FryObQC4BZYQPggRZlyx0JqjVqCb5ZGRoCaoyDi/RavA6RvIL3lwQ
j3BX60hSu/eq1YnnbjwuXh8VSfrSZuqdaak/rq9GFALPTPHZNlncsttcmCrN4cay33Ljiz51kUch
zVdJbImWBfkrTFlaDFnFc8QgT5hRpHGdeGl2qXo7VYE374iyv74imRXO0zdNXQqUdJ1Y0/12O7Vr
iPp1KxuBFFlhjG6ejrcyapzs/59lsWyStNUqRDx9qu7y/AZaNj4FU66C2aw/Xg+aUoh4eCSzVx9n
KXU3V9HYe6httzrAo+ur1uY7d6wqTDh2sse/wB8YBZkFqnK8QVS+2pR4TJMH5MLxOuT7evOQgeBr
BlRpgrWc3iojIZIMSBBqGTkem+9FCdzkL+Ea03zdtDZebNnkrcurPKhWxQuubyI7MVyWBQoT5INY
ERDOLucUQ9Vb1bKMXtxPgQ6iIEhPnpJhtwGz8r1pd9eNCWItaOOQVKB7jcTi/UVy5huVhqzCzScv
1ooNnJ+FnvqDnX9uTUvi6qKPhUIaOK+BvLPxwLl0wsTLwMho9F5caG9A9nm9EtkwRho9cIwvf7Eo
ULkzY0AEOJwbIiVvqdcDaJVOJwy51dp9KatPC84Ue6f9Y4It92zfyiLLAR2fsW8eCFNtJ0qBvVHT
OswXGZBftHN4DLH3C+NM4Ssp+ppX3dJhNbPzYy6Mm+a5J5DSaV+RJErOr8j1MKeC/jLmsYEl5VIJ
0jeAqqKbFQOnnDtB1u0+FTfu6C9P6Chd/0ai+gET0PzHFndx0NLtU9qr2EESVDfbD0xweqf8mM/+
TilBPimxJ/pg/5oz+V7hktKmUSCCGUN/tB9u9e5u/WKrv64vSrx/4NJATMVkGF/MhTSEMkBgyIuX
5fuQv2jmc+WFyzD5Xvqgm2W4lpKXh9A3rH8Ncq+C2VosN9U3DxNhqe/aZKdqX8vtEfpKczdIgp8o
VNhA/bLwh4vkHet65vLNrAI0nVgeOvHxsHyem8elGyWxT/SVkJqzQwsyUnQQLo/VZq90qGaSxLO+
BFodW80aJuZvXX+9/qFEawF23UQ266EswLeX6pwMozbA0ZNsLMF7MrUnr1er+1qv99ctCVcEnAae
GmiXoV92uaJ0RPtjMxP4nfECPLrf5CfUVrK/6LywAIEeAt7faDByl0Zrjs3iqX0S90lYWsHkQWft
8/WVaCLvBpoAQwt4OWF6gd2OZw5QVaOpEVVNYojUFBF2dzi6GoBVvVkXwdhlNXjQiy+g3Ot3qKVt
weIsyk3dOPV+qjTloaAaYybNtj3kpdSdMZeYzTJUeq9nYKYcLU2mPseiFX+RskEOFLNcTPXzSIvO
dOg6Ol4Sj5t6n/TpY63c1ckTmee9hdYU9b5d3yDRYTy3x0W0pMjAO98oSYwRe2/YJWhTD+lr2obX
zYheLe8DKv9dF5+bqgr2S7OSJM4s/ZeXaI7vFFXYo3KC0RYIaIPzogGuHWpIvSmrC4gODgbQWHMP
1dcPB8fdSElLsF3E+fKqw52V8YfbymodojPjqcwM3hSoqnCO5izENfKxSOKKOuQwK0u510rj29gB
n4MGlowoVfDdoA4EygwMpDkgNmQ/58yvtUX3EtCSJbFlnfT8dzfN7JTaWRfWxe76txMcIbzG2IwG
3BH4Vi4L8toNU8EtUeIS4mJmU+yzigYg/KZz7/dFYJZJsDWyW13wzVDztDHizd6BuNov1weZAkJJ
67BzQDEd5mdK6sucUmQDcCbgWdhk9we6jq4HsblCTSUuFn0/A1yS1HoEwerr2/fRChsVRNEY9zdY
TniuqlTrrHVt4RggLt+lmekb3uzrpqSmyvbjMm5cWvkQSxPNwyRPEtv1AlmPJsxmyTo+OjizgLYv
ZCMQoPh3UqKyscSlTmIyHhbja7JkoTLeV/Pj32zXv2aY45859rSoVWLkDc5RrfS3uWduN1pSH5ra
cyQx6eMRulwQlzjm62Dm04YFOTXgOGEWWntvv65/YQUFVkzpqYaDYW3uoFb5gARk1j0G0aoSN1DV
yMFEFQDbfinTeBfkp0iAHdjS2KgTikOXmwf61LHS2hZeMEbV9KDSObDMO7pUgUIiu3wk+mfoTEfE
kymzCu5ZZhnqOZivZhOe3GfDy6UdWgub2Qw/tOK5NyC5uPltFbX2XjdOWxYNHSbscvcheaz7SFV2
Cgj31gc1K7+aifu5r2RotY9hC78ImwEyPAwpoC10uRdZMluQQ2TZRfG9nlc/t4O5ucHlsz7rgPDK
qKoEBxBNXXDEAcytoSDMZbUoLvYjMuwkTgmCYj8rWVg0rSnJNQXBhKXpLqZo8Zh3efL0RVHTbVkG
bDNFuCp3SAn9ToYqFOwcYCi4WxjXEPIybucaJy8XRUHA37o18oaAzNA7j1gi2NKQ0p+V8+v6mRdk
B2DTR30bw7qMQImvaWrGYo712Cux0wxM/0nRNCCeAZUBynQb1x/2DHEmH3iP6rOCxhTECjC+O/rD
MIL0+fpvEXxHODD0PVjrDfSz3OKh9dMpbm0psVZZaM533etqgk/muhGeYwdNUxwTdiHgaYy+6YeX
HRT+PNoYWDAYbnS9OppOHYK83jeoG3hjRABNHe9do3wAZCGaFOC1/nx4ED+BTfJCORR0o/zTyKod
OwViTIkX/abovyTT3h0C6w+lDP+z0DMr3Ha2PS2txHOUWGm/Du6jQWsUDffXd/NjzoyVsEoQEhR0
rPhDMSljr/VpmZ5QOoHgzt5ZnkFvS5+aP4c8ojgDWCVQB5jyQ4fkMqRsy6Qt4DVIT0W6x/BwWLb3
3lZAd+fb9QWJTvm5He7OcAZ7GqAil56yAoNvtLvpGHZPpg4uuP8uVsOF7HzrhtSysW1FAV54+6aZ
D4kFcbXMCWbZJxI6PKRHcbhBtsjoyy63rlu7dtLcIT1tzTdi7IgZFpp7MBTt0TKPWUtAE/pogXhx
jQe9O05rJ5u/4zH17554/gu4j2dXWdqmw5ieXnIbhHa+ATHDsIqn29yBeE7Q5igdBX0S3AWVjI9f
tNO4lVl9AOQ+yAW5xevExXU0pyez9BO6A+nNqAY4cCuVnASR40CgCE8dlEUZTuzS0KaAoF6xjfRE
ekjI7Nxpny0S3xSkgda5Ce6eWxRLb5LNTE+siKgYvW8bnxyS7aWwX9EtBGZZTB07bGaIz2W8qnad
LO+z0/hI85shf1v727HtwFLxOvUPiZpLYMbCS+jMIP/OqTerN3t1zE61bfvz9tYpxa5mC0wypuPY
aIyG5tSSYpBcOaL4xfC5ULZHkQoPyMuvxvquzrTBcNm3UemCVCf/sqCNTE309O7dSSZQLfqE5/Y4
L2nGCvemM2Qnb9L8gcZbmfiJElIZkEOAt3PQG0fyy251/Ae3sA4KOutQL9lJLw8W/dIOt5n9c3Eb
8NLfYeQMqXCT3usDA3Vr2/e1fhqUqKvmfd79xbk4/yHcip08UwFg0bNTP9+S9Pugv2SrxH1ERw88
BYA4YV4Vk+ZceCFesW6ZbmSnFn4yJnqglo0/zrJulchX0BNjmt/AjwAufOkr66QbTA4oP41ZqDXf
VzBzatWhOI3O+Fq6n6/fQyJHOTfGnXU3M/tyGd0M6buLNNO8LbXHrPf1Ydz93wzxtwP4nHNjcLIT
2M/BFfQGbcLAHDQUTnSJJX7/gEDD/c1QBij4gDWLv1pHnGYjKZa4q3deoUaDFrZdZJtGmG1g/D5c
X9f70T1/lvPmuDt20kzIboM6JTZx46HPp9ehlv3YnJ+pfdJtLXTpL5pHVi6ZhOEvHMwMQeMbz4R3
rCKILy+9RG+t3LISQ423vouIYha+6S6nfgWJTDOUxzFXf19fqMggXluoEbFuLfCelwYrre9nu6w0
TM56kGmwD0R9cUbcdlYezHkqCZgia3hsociGfhUgHdxH1JfG6Raj1eK1zOvAAqdQUqtR0rtfp5nG
eWrKHgX8XeTgWDMgq473AEZt+IEBSCA3QwsIRLypZeDM1l1tbC+q0tygrh2kZHo0umQ3dq6kFsI+
07n3cGb54QGaO6lNS5hFYvHbQ5LiqcPL9Q8nM8GF6AKcF3hmZqj/lvpNRcYIDU/JkWOR73IVYOlX
UcwGEw7qXzzBbw/q+XZy8vTkpVW0Od4e18Uh779cX8jHT3RphfnMWd3ItL18Tghyc3UlPsBEQW14
QaU9EVIeM9QkRu8ejcin60ZlS2PR5swoyatEn0cYNSZgWlNMgjY7r9Mkp5m584cNxAwoyLMwxohW
xqUVWppbu1qwYtZQne+7wBmWAGhSUsjGsmSWOG9IPForJa3T06jcoLqwgt+02Zeytrpw10BWyBQl
0ejmE63Fqqd1aGEFZE9h7YHXpQul9/GHdA5TNyhUsukeHFsmT3C5a53Sqq65IhdeVgdj9aniDw7A
x+RxiOoye8c8l0DPheCMiK97xcczBctwYqStqIaB0P/Sck1qc6jBpHqCNESF5KbIwhWSD9F1K4Jd
RJUCWSNyDbBP8O1AuzbTIcFtdvL0+ggOBX/U0mNp/5lKjct28dwK85gzD0+VTC8zDEKcNNfdZfVz
a99kYxspnQTK/+GB+G4Io4cg4FEh58hjplejLQyzQmJjJK/lVEVu5oZWHbfr767/VA3fJ1XzqXVc
VsAy5j0GTnbXt5O/U97toyCMKRZsKmBulwvFMD0GYdM6xy2phZmVh/X6TJ8woS/LvkXfjSEA2Gw+
OK14lRc9rdzBy/CSKJJtX8/OvTorB8eUXB2Ck4y7ynLR3MDsD96el8tZMTvokmzNT5oF9cHEAUn4
w6Bi/lmmbic05DKtZbAJANfMhcDRrntncml+stz9QOwjYkamtoGzJpKamehUucgvwGeFKfUPHIJg
ykrLelbzU2Jk35MU4qWampbhdS/4kLChRM9oydEkxO7BC7kICJKCWqnrtjxV03NF48lpQxAXHokZ
uWUTYfwj2LrCxxNGBgp672hdRnk2h41/bBVDMzjRl19Mn6jqpoZRnBSHQiaw9jd3r9oApT+synbo
nHzvtMGU35rOEKljF/bka1+YkvV/3GQMEAKdAsoOxE0MR17+iB58ua2SJ+WpieuTjLjm/3F2Zbtx
68r2iwRoHl4l9Wh56sSJkxfB2bE1kKJmUdLX3yXve7K7aaGJeJ8RCJBqUsVisWrVWh9KMNhcDL6j
OoFe/LtbXv7tzOSVkjsJPSUFZhkOXnkg8Wns+ygbyN5TIdsc2NmdQ6qdCwlLNt576b6s9EdEHIkz
fTyEGMVENxivbnxk813X+iysNWYGch1Igp4m+o9R/QZOsuaSiLZmAp4EmB9QptATXrb6zESmz9rg
AYN+ap7r/l67/Wt0GnYT/D//GVh+wJmBNKVWqTdlcYoty1fqm8rXJiTctzkK9ddPxepSIF+CiThc
pFBpuLQ05XFX9LwuTrwfDzze2yW7o6ZyuG7lYyQBuT3cHxXphflSTHOauWvaHlIQp3Syjyb6Gzr9
pcb1QzH9vm5oJTWAJZyxpTKBR7RYcHGySk2mWMenoW2Q1dTvnzsGohVyLPs20KY8sE0kkbEMFbd2
AC4MC6/3ObHdSclh2K5OKa/9oXzKzGM1mjtaVAEZlLDC/5CgnUMDF08/vSF1tVEu9E7Xt0B8Bi++
A+o0NL9BTQAGYuGLgpQKIO7ZLk710PtJnkA+82vJDzZCj+ncTuiFf8Lee/4PcDIgvcLCnZS6Dooi
OG/a9GRWndn4tGINSq2jfeCGlgezxug2L81B8gT/eK8v45wI6GgvIZcRqWdoOSgjmHRAG2j2R5vi
JeCErhpmrvl9VEaJsbUgDi4wDxfhUvICT9flSQH/bFM3ycxwUgokK4Cd3Jt5lYV9FYe5wqug6LJu
axVmF2ISTtmVrkOjuObNQYM82D7pJhK6I6MSyN3a50ZzFucKEQNUTEKo4Bh8ZFNdIaR7LDJj66mw
6cGg8WGq4rua3YMGWAZ7WPV1sKwCyrQ0uNCRvtwKS2vTsc9sdnK0u/E55bvBQHgf6x0av3WyG6CD
VA4PtnPUtdZfQDLkGz1WMkbClQsNbTwMHy0MfsBUCY5e1sDlJDErT02CgbbZqN2NNuST5DpZC10Q
y7FRq0ZlyRYDSqeZhY63U3lyd2gHfaNOqEq+4FoIPrcgHCDDmhp9VmEhRQqS6b/T+dGUmHh3TiED
QeEIcz8Y9ABa3Fq86OxCaXmnc5R32GlWPR/dGVN5jjc6/8fcuRNIhqvQjPd6qvqcbRr7SOkLONL4
TQx62+JtKp/ZHegZ5nHDO1AUZ4Glb3sVXZbrgWRlH7DFGg4YSlwAWgn70Cl9zkYN07l2Pu2mrv1d
meAcTRtZnfXDrDIiJLrRmGcFO5sLxjjhyMyF1WvMHBie9mbhO5UbZrkaABG+6a2j+qvKvlXojldW
QGJwM8vACysOdWFdyMM8Ns+cpaiLq+Crcu9mfqdoR5K9fGIzl9cOuLKXoX2hapfZHpkAcERYiEGb
nhO/q0mYp7IXz3tRVXAslKqXRzgIIzCYLCTVKqRuFSVFKEjmfVulvgLxKtT+W8+fAbfi+W1T7fIZ
gjZaGXjuiWVbYBBBgxbopPAz95g/Zdl9MkKaItCq3qfQxWNupMXNUeF/OXn5/tnxBEAGjEQV74zL
M5B1HNxTusNOtAQNlOViJrKviAwUtPZ5gQUDIZGHE+eIIIPKG+dxsE12qvlLMqq7DIzN5eyn7tv1
D/yxKIae+ELziSkncKGJc9GqRolLOlqeaueLB8Br1r65MQkmANG8X9Ba4rEtOZ8r1+2FRSHq52NH
8xStj5MLPrmahXXOwoq86XURDkomMbZ6SEHrBHQ3gNcAQgoOrKVGYcwmL0/TFOQlx6f6VjoPXtuG
TdMFSWZ/I/2hGUzULMzHOpPURtYei8goFlIk3C8Az4sxggJxhzIMcrmy8hkffTVLb2N32NZgSOfV
9JOViW/2w9dibP14bmfJtbNyuQHbjHMLNB7Yk0RnTacsHlLAJE9MjZVt29Xs+9QqqqSUsGJlYaQF
SBvvJVymwun17JTmtCbVaaxbZ8PdeTwUeaNJUqcVV0VVBMkTXvbLEJuwl61i154zmNWpN59pcpcx
ZRer2l7LtK1XOYHDgYQY/hI0icMOmBxQjQCY4soTmeaaurSbXivrU0E6N7C10ggGqI1IvtLKkYAB
eAeYclCsE1Xb6JyyRFHa+gSClK8q3WTJsHcSHmT2qxRpsHI9XtgS7o3KzN26RHXgZE1oP87mTdpO
R8vjEs//+LHg9CpKZkAQoVAgghotVqhZW7PmpJrbvh+NvanX5rYZ82OeV3d61vzsOlXfOm4qG938
mMnCMkhvl1QLvi9CcCgOwqRpoB6cimOZ44nkQSrQV3ISGt5JjWUTPx/3czEHBMIycIva+3I2zlKi
ZtCBPHPs5gSx4Ha4Uco7gGYkUWxlM/GLAV5DQQLdLHHsuoFtzaOsO2m8vgEA7t5tf5LsBgSSW7T4
fpbZxpCmNx/PtLd4POp1QOUj2ROuOd5wvXbavMOWVdZ24pBHVnoANK9fPyu7hyl8KHEslJFLqeJy
9wa7YVSjdn9qnH8U65FZpV/kz9dtrO0eRm8gf7TwL+POvrThcVJnTmX1p9yAHlumIFEl6XFoaXCE
3OYbqRKAjdrddaMr1Wrg0j1zYXNBAQH/ubRacma3hHTdySqM+7LzgFY0Dt6Q+Gj+1KkVzVnmE5I/
9yQN7TgLh/wup60kMK/UMZZfAbgBsGhouorxv5hplsd92Z2gjBDa4wYXpd/TTTv9MI07TVH9shyC
GjMBktWvfNcLu8s3OTsVCnFrzse6O/UQJAld0yfKqQJpzxxad+k3ZzOlmxHdKQOK2oEje6as3LoX
qxY1gotktnDpwrqaqS/N8JvzXZKY/qi1G0Txqd2DTAscOKGJS/f6wj9G8qWPpIENESBDaMAJvjai
vOnkQwPL7LdlHXR+IJCoc3p/btvNdVPvFcjLnPnSln65xyADJQQvAHjYwsm0q+L7zvzGOGgMIIIB
ZuipVvzq1w+D37M2QUUjKrx/0IRs+GaUuJls1cIT2pzQ12+ToTvp6XCwPLBBjDtqvRS6G01mJjG2
8lZY1o1SOMIS9lN8hEKEwQHJYdGdKpvqv12Dq0fUi7zJn0u1eevnnjdBNsXdvCEgd+h9N85V7UCa
hpVbc+D9Zo6hWvtQd2hRJYVl/mpZDt28bKTOl7JgegViBsKtzWzrkFjKG70NQVFPlJ2m0qrYpaXV
q4extXPjxlVYep8ZnMkY49+D0oePC80WSE4gB8FD4PLjtr0HgT1rwsf11U25G/f5vbF39vFR3VQH
BTIQPu939s2X8ped+NYhdCS16dX4hVrQnx8geHLWGGNjsbk7dc9VvjX95FHfFORmHP+Z1X1e975z
aOpQqsH78d2Dj2tA2G2ZTcCwgOjUFc9Jn2LdfdbToLLj2O91VuxHJx6+O0WcnCSnaNnIDxt9ZlD0
XcLKxgPN0Ckfa7/I6r0OHI6jH4hThh2qjsX4rTDnAOrn1w2v3K9ocWDoAP+NCqtI3oRzSt1K07tT
VuhGQBLCfWuYk+11K2txGIh5XADgcl+4ri/dSLG6plMd2p/q4qbLfsT6q25IMr2VMh4eGGc2hEzB
iRNHTaBldLKtZ3U41fQ4NBu+KeuIg7KgvQEQpn2y/f5Gb2+b+iUBAPv6Ilfj/fkvEG4bpvM56Tnp
kaUf06S/bVojJM1rSjATveluXKO7aXj/tSMyroa1j4j6D9x1mZkHT9Ll9lZpq3tKU/cnZXbVL2WO
9AWTAfHT9fWtWkFJAZV4NIlQL720Ao6apK70pj9ZVqkeqN7UBwuTxBJ44spTGVU9JLAggAAiE+2V
SzNxM+RxRYz+hNm9rfni7mwIreqH6psRdHfMlPi/vhws8eCdmxP2LjWGDlrVen/iGUZurWwkYI0d
+58mt9NwrvI+qhplvscoIUb2DY3dGHaMOpDm9gEIe7LNPCddiJqGeofx7Rwd7MI90JENWzWd+bZV
MIdr6nH9rSYevSvVGfTqSSarwn1MsAD0X/Dq6B4AGfCBi3/C08dsM3c4FUqV/jZqmkIAvdEeSp5o
0dxWMeawDQpmA2g1gICnmrujBjbZf657yIdjjl+BZ9b7qDSY9sTXVm84QzvllAM+bhwy8JI0aXLo
Ohlb0gdHXMzADVGjMzCMLba+lXQCUEvvOU66RZ8Tt7NH8LpwzDpcX86HS+DdDsrL4HteilNCTDYU
RhI+NfxUowsdUqN4YwMYAU06QaUqK8Pr1lY3D6R2/7O2rPosV9Vz12IJEqaT7bE48GyqbGYKlvcG
hZK/DcfvC0ObaZkyxsiscKkyUjdjXLf8hJaDX+vxkRZD6GSz5PJe/07/mREu0Rqgn9wAb9Ypda2v
GG2Pj/rgpZK4v7ptIAAAkbCOqQmRpyZTe15l6YBtg4In08aNXTdH7v6lgC34OhYWlz9mRJBW75nE
HTBWeur01244cm8KhvxLrY+bT3jBmR3h0zhkrizFwqdxMansoJuRt71vd7ok7C1R7SLqoY6EM4Ry
JNA9GD4UgmzlET0j8chPal6nP0onBqNp2sSDz1V72JjAiIdxpk8hpMVkVYSVDwa6LHT3QEUB+JL4
oqcVVAycgo6nXmkDl+IhaDcbDVPT1zdybYUgUMVXg7oFmNWWn3F2nFItw65p5Yhi1qYyT3o7+Rkd
taBJsbTeBUy8kE3urMSLhTofk5yAayBnFTZVr1pwCOrzCNSIUfh105e+o+avWVpiNmPs/lLjeHHJ
C3PCzeU2hjHkNh9PnPOt58yt34E/wK/iYgyt2JXcyyuHGQPucBhURzCz+wE+1ekNM1J1PDFa7E11
2KG59bfw0WVBZyaEBMPsdQ6+OH082fS72fKwVW6J+RLHMnmcVQ/8z877ZXrmGqzpgcrWjfFE6HeI
kmw0UkOHZPq7wOSgSra0Zf6odwre4IzmxNISIqEGhYRdBoawPgObsCvjtV125ewo/2sHGh2AtAMe
geLfpaOD6TqeZyjuRmURezf55LmBUYxWWINkMijxCt01XuseSr2GnkQjUw8V3OL/raMSDpzeoigg
xCsyFSROaiePhsj7BfqDvzrE73879LUxBgH4qIFhlcu15cB0xkYx5xGl06ZxukNmAb7cDtui+qq3
u9KW1NkFz/hgT7jxvTFx0RGBPcdAP0QhQVmVvl19v76q5YuIX+x8VcJNX1atxjA4DEFtJC5l793O
rXdvd91x8Kp9TiSFirUvhDTJxcgWxrCB77rcQx012ynHv6PGnNWgLJIxMEZtDq+vScxA/9063UD3
BQ1UtLgEM1VZFh34a/KoBv2Lqe6VMmz0oHH5brZZOIHiGJwNYZsrklxGCLof7C5/fnaYqyo1FMPG
J7OLO2g2YWQMbZiHvpItcHUbz9YnHDOLEk0v60VRefSnL3x/fftWHe/sbxdiueJx1g3L7ukt9XPl
RU3UjQuumU9YgXr2MnQD/hgR3MQrK69HS8Fh9aodxzybXZhyoO2qe59ZEQ+RZ6WOOicksrRvdlwF
HYbjOUX5aHptjafrK1q1BawUQg8gyh/KF4raIsw2KokAJrJ8w8KAoEHwvNKbJN9B2N3yp4rIiupr
HwtloSXgAo0AoMClyyUs1uBmGYk087UDQwMdSpDLPF5f2aoRAEjACgF5NcAML43EWG5RuYxEo6nd
DXheJp11N04yfN3aBpp4zKNBBt1QdE4vzQyg8590UpPImbakeXHMiCUh6J5CItNpXF/Qf5aEBXFo
u5qKDl1u+N0hRc89l0SCVQMLCMYALHjx78ulJNwY+6qDgVotQHG3Uycn9BIJ7GIt3CBl/mNEuJHw
KlN7tS9JVL1zUJXJEQxc8yBJtlaXgisVmFy0TeADl0sxBtOYicrx8ZuNWt/lSFVT3ObXPWxtKQtr
BngdFmyAWMAmcxmjEmOhOpVuzPHWw6PTfCSyOcb3ErF4252bEbI6dWrN1jEyGqlNxXw6zDxoZu2H
NpVq6894IwKVVNCwtls0Y5CZB30H/HhpKr2vdvGxKKcqMJyJ7XKTK5uusT2IDY5JOBgzSGPGwdxM
kzF/vb43ax/g7EeLA20NuGkgU4y94UOk1Ttj3mi25F4WHijvFxew2xj7UZG8Afh5+Y27Ic8TtGjy
KLFv+v6pNrN7vR3An+FAwvSVG7K5kdUlaQgmCwoDyFbhiqnVpCxBC5Gj/9Ll4QAOmBujYQS4/Vw2
N7V2V4Kq9o8pYWlNY+Zjnvd51G7QY/vEJYbKD6RRAQFEMVm48GcKcguAZpATqqBTLVCVq+bA45Lw
u3o4zqwI131jTMlMTVhpMQnrkupoTTTw+pfZ7r98wtXgBgAK4FLBPXbpBy3a7dWkDHnUZS+W8zgn
j8A7XTexuhiwHi3d10XR70PQ6uuJdkgBrfxp4iak5Zhve4/S9HntKQJA2h87QtgyvZYo+oxcrOiN
jQWiClOpg1qZFiXLIJ2AStTSYEwlG7iaeqIgDUg+QDm4k4WbZcoSq504kqfJqoKU3qPwuUuqYBz4
3mZgy4j/0RMncNte5oqrfr4AmlyUxQEuEQxXpZ6PBkciQPM8qOM3r5QB8VcP7ZmF5c/PstuFEK5J
WzzuxviJj8dYG9Fw+3bdO1YDESB3wD4srDGiOgCkLGxu53jCuQzCi0Gs+IYGisUtwMdjvrtuay3d
WOB9/7Ml7FjLBzJlCmyRyt3OAMKN5n0MgTiz2eqWTChk9fMAPgL0LaY1ACK53LzUxkR7MiGFciF/
Ak029lCWVFLjFPnE3sM4/mq8eYwF7isKJzqj3fCuyUmUWI+eC/QcauzZcTu6L6AE6Mpv5pfcDFQU
GppNjnGpFsxJcM0xrDjxiS7TX1jbX9BtLTBKyPcY4oMZDEPzNNKCRAO0gljxqA/gF/JATlU88lHG
pb3mnBhLArYEeFnkjsL+ljGwZJmK3JEeShUFL++20GSQ3LWQshxswI6gW4HG0+U3BJ9/FY/lRKIe
k755DiHjgm6qRvUJ5OCxLBoaReeXljJKrpk15wEIDhAKULvoYHe8NNzZpNNqFeUblbMvDN+Mj+Tw
94fh3IQQLklv2r0S2zABTJ9jftEwEmU0WwYu99GRtfJXPeNsPcLJK0D4pymglkU5akt4FTUJJrSz
bWKO0WC6wfWVrYWU85UJX03pgXHJ0Q7DMZ/uLTqHdmb6lBcbJ75rQRlGdWmaueqMgPiBrGxR0RAh
4kXpNSkqsCQqWtQ5fDYVZQ913AK5pJrqyneG+c/cp27BQCXeQybCz7W2C8up1H+ZRefUfpbWReUj
De3/KRqnxTgXyfKNxcF7Uc10Dsq44a+J1xSZ77Sx+jXFuHbs2z2JH3oKVTkcbihg3yqEyoAt62sD
rQN42FBgFlMezR0J6aslxlDUhzQ/AbElGL2vf7NVI2Biwpg7/sEEzqXDx8mcqBPKeZESE1+fd+VQ
+6r5ct3I6qmCrgCIN5bXjciWWiiU4cVB8AjkMZCDzjxtytGyt9etrOU7iPfYLbSFwPYh5J859IAb
V8MjrQYonodxsZmtY6dJju/qWt6JJMG1oeICuNywFIxBreMg/M2Z7wX91+trWP0cKLdroLIFsNMS
igy565GsdfG3W94Tye8c0Nl0qeTmX13BmQ0hgKumUposw4u55RgCi0uoYtaZ24bXVyLOmv17ReJr
Y2AH4OIPHPtzp8SzNS9v5nk7Uf/ZvZ38IQn0eQ/BeEpO1l4t8kDtd9bTdctrMc/RYfcd4YIK9eUX
GqcJE5rUxgWVFdOmTTAzSR02H5RhLm8Urka6xbzNdZtr3+3c5vLnZxmb1qssbzsTvsf4dlar2wKl
67aRDWasLw2sBxbK4ug0LEfg3EzWtg3HCEiUghEodnPML5ihrrIHD7NMRSPpzIjQlvdPCOwOICZI
LsCNsvycM3NM5YNZJQN8HQNXw11qhPWxYRtbOfb2rnvee5/wflSSDc1GgxpYfmEXnZElCe1QNKjL
B2rrKIlaGyUvJd9qbRMxxw6EOChLkC8JVqrMYFYBFV/UrKcQjU7Q4/vMuxnUIqpK9on46r6DpzHO
uzRLLrewnDM8JWeDRHE+hKgpYIAHrc/PrOjMiJC1KLYdo9qiI10qxwAIUJ9mW4jgBnHshkb/+Peu
/j6wCIqI5WALPlhOLMdwJHxwUBu/5I8j5PiGUVJwW76BWD46NyJ4Xl56hKsMRkiPyvgc77LBCi01
kwQpmRnhFY7597KrFRzbrvfHdEeUW1l3WGZBuJQgWj+1SbOUlKw8qAaImBbtDrR517/JEtKubJdY
uJoSa0yMGtvlWm0w9JDQnT/RI1sSLBSt0EVA9Ln0Y4vHIMB3lkOT277j/cox0sCILO9f3S2MnGGe
B+WqD/ICGqs7z1CwDkt9Y81tkvUBHnCfOZJnRoRPUmW0j13qkgjc1z6y72Kq5e2QtWQE08X/W4lI
skOqjNfpEqld7Vi/0PhGoxsZp/OqjYVBGnUIA+SlYrIQm7i2ixjJb/rd6N+YseNpVMuo22VWhAgG
wFiWpjxFUNZuWdjkGtLph+EvxQrfrxrAkjB+CZgIgr9gpRnwgtXznEatxTDFeySdtzXozitfrp+U
5eN+OClndgQ/TtyscOqK0Ajqd4AVBWrV4oky+a6T+5nxiw5qIE241nfwv7UJOXbZo9PdkQK18J+5
99TfQficQFvm+sJEBOW/O7gIPKBEDWSv6A1dYeK6xF5EbH6YXX0/GgDjtwfaBUaH94rqt+ZrNX+t
58avDXNz3frawcWAC+5tiKFhdFQIpObM8Er3RsARQI4y7urm1sm+XTexWvBDzW3BLKN1gVrSZQiy
iaq14EREQmmC8lRX6c7MpjuADzcFPRnTfW8lAP/neJAxyTWx8rAFmTcuWJSVIGghgi14qRq0h/ws
nOaHUvpgxrDoERy5aG+/XV/kiqsAJQUuCKQmyLfEXu2cauk0jjWNcm7tUfozIcZHyZ7JKnLrdrAS
F3w+AIALe1nPSpXXWkMj11SeRrN9GbhzYFNyLPEclXjmim8syK8/tpbfcpZFJmpZF4R1NHK6o5Vt
sKpUNim5ktJdmBDSBb0m0AZ1sJyhxgVYQAnCBxHpQ0PJIxnp3qsLSalj5cJdprkAil76jsCqXK6p
MIy6LU34opp+XyZsXFlbcyVOXRgQVkRdiCmPHfLGGXwU/abWp11SHNyHpEy3dtPuzGp33fPWV4TS
8jLcAjY/wWAFeQCN6kuiktivim49AET49bqJVacD3sPFSLmGgWThvhq92VHGCWvq+oD9rrqbxNtL
pXxW14HJS4wOmrhGbCHYji04eRQVAZ6NxX5wra2Uuk9mYfnzM3+e1cSL64zi7KTQ1XUeu1g2nrF6
Ys7WIJxO1OaNYpphwdYfa8B3aPMbzdRPHEt0hd6JFVApN4RlWLmjlQnFfVE4N9Wv3jvEm+ufe22f
zg0Iq7AxYW5iwIVGRunHhs9lquprRwR9rX+57gH3FM6g2qiDiTYxFqAOlW9a4D6bvD3Vod00Zb7J
H7VJ/WLp6f76sta8+NyscFDGqaOcVYxGaXyrtq+Kifo3tAMTWZtp7b5DF/C/9Ql36ojyeG7rWF9O
3SyC+I8SdB2n4WBlD9S6p5N2P2XeT8ZNG830uJC8/tcuvXPzQpqcaENv6hXMN/H9TL8OnPszKJ+q
zWSVQRtLrK3vKhoKAKyhbfM+sHF2qLKhTWllwBo46FOAWnUzVOiRWTKq3FU7QMDDgg0SObFriJey
lpoevh4wFnN/tMojo8e/FVVacrEFBgo+Xoy94v8Jn05xMLmXzLjGYSLmj1iJtFW9FiPOTQifh6ZO
6yRLpmCaPe4f4nx3UHV3mexeWN+wP0sRIfAQjVYS1cXVStgiv1ZwMAxuvU8FI8yiIePBsx/l6MuY
qlYAEdbNQKPOfXITN0Q44lX9iUsbxJZQKMTVis8v5P7aBLkdpcOWGYrCwgJMWJjMt2Tyr8v5F14Y
SBSX1ytkhtCXFsLe1DG91CpYaTU7xMeP1YdaOzaYtdBl4wlrEXaZ/gFFDkgZIQJ7uWuFwplTdBqN
vKpsQs+haoD6t4w9as3TMGSmwc6i7S7CkpRZt4YsnhCHAKX3jfjHrGch9VRZ13vN0/B6wbFErwON
AuHmrobOLS1qwKOB99lhJNE1gsz5++oV1BIxrrR0I5Y0+3LLqFY2XaLrOJlIQ4ZvrRq6rSSUrTnA
mQmRKHAyqJ12Or5KoR2rJt9Pw62dYH7XCTwiq2WueYCxIC9AB4qpVVVcjpFBv9saiqitky0eXkvZ
+fp1t2oBdVJ8e2g6YYBD2DBdwZs5RS5iKCCyqCaffQJcBxKG/ywIT/+iGkbLeH8ety8tKY6sf1Pp
UwKZwusrWb1Qzw0J5z9NnEw3GZYCsGOcHKc8NB6tJ9SZp2FrTmHDP5FhndsTHDrvDY83Sxq3bN2C
42geC0dSl1s7NO+cbrhwFjCK8Hlc0k89sfG40mNjpzS2T9p0O3c/Y0yfXN++VUtQbQHaH+cTCi6X
jlAXJZh0NYRoQ/1W1g8eqgrgF/K9wpEYWos3UPaCgASmGExUhC4NpV4XY2h5fH8vtplxgDMQ6bW2
5tbnRoSDgyhAqrxDUEtsC1WDIwSNPrOMRVoE/+DFI44i5WYfD+D7pxEvMKODnmRrvaqWpPC7uldn
RoR700g0xdYL7JWZFaHXvy0H1OM8vP7pZVaElJebQ0JaUBREYEUvQzq4TjC6dRvEeS5Dlyz7Lt6e
oDxaaHtAH4uiy+XHrycTrBIu4vPwbL/RL2wm/l7J/bb5Lms2rYVpc5kjBXzHwJt0WfRZxknV2FPY
nBeR18x2OLOG/26TyvXTVFUeJ8ZeBruXDeCtniH4NEhNgVsHX9WlTS3hoGOnpMBVGqP1OQYNAWU+
G0Kbv17/ZGuWQJ8K5iigTJFPCZ8sU1KlLjG0FWlWBDL7sEofQWrlK83fzzth+OhdrgTkNpYIWB95
Uw0eBlijfhPXwa/G/YTrnf/9wo5VbFDcpsA6VOemLyPArhOZpOeay52bEM4Q5rRGVlkFTKTfR35D
Xkp+A4xu0BuvaA0EUkrytdADTlsAJr2FnMoQ7jsNLSFmuHWBMwvaENv0+09g+96pigGcwoAsWOsv
3Uxvm3YEhW4RkRoMFqTeMPs5+9E0W9cpg0JKm7F6sQL4s0BwgPT/IBdYzMg8q6KEvbh9aIv0sUSL
IFG7mzy3FX+kvxL2xrOtFs8Pf+/l54aFrWyGGJqLLQy3abNTIMU7ZcM2Lh6pDBi8uJkYlhZKZhS3
QbkA8vXLHe2gV8MmD26u9DunPEIc7TMtz3fy5f+ZEDy9UKt5bDFPFb1vVhZM/XFI3q7vl2wZgqvb
tZGDzxGOobWPPN/Q7Nb5S0XF96fv+U4JgcemkGNoXJjATmFOAjtlytRc11exoGNQKTfwQS4/hmHl
qYuZxiLSjWTe4hmG+V7DebMmLdlc36+10IB34sLkinq8KsLL8oRVGoOCSuSOHcdMhjbgIWcBUew1
oxo4StLd9rFd7+e6037Ogy5r7K+u9D/7IhyoopmdWw5Cha3+xPeKydPnvhemilHMRv/mw9ntEoUu
fUwcIbcK3DJoyjmQcsGv3UbQ3v1jRDinistxBTtuEWXJwoY1hnx4zFz9oZLxiKxu2Jkh/dI1aAy+
vKmwEInYZplAQ+XFaSUp91risMioeYCqAGMs4uopsUyIZsdFhMFov2luW7eBoo/ibyRX35LnijEH
d8TSDoV+xceSGJuhgqcY72tRIC9b++kX9+uQ3kpvpLUVnVsSopvV2S1zBxM3oJ6EUFGJ6zeTDtuu
jf1KRni+BioCMSPo3UEVAvywWE7gQHxDGATGyFtJ/RmjFjdG+ABilSn26U8ptfs7f+WHbTyzJyxu
KLIh03K4hDH3kTPYI2b0y8BlNggW0s2E8QEgiscd915JS7Yp5Ga73nr29DGoiUyhdXWjF6JzZIBg
9xdVmNUYDGB6nrKoV488NbZ9GwcOu+msLzE3D9dj14otPAyWeSWU1BCWhXVn1ji5mFzNIqXy7Pt6
gliHkYCdBTTvDFDWAgx0c0klAfOdNl3YbWOBxC9pAKgmRAFAq3C6zEiaLMJwSxB/K61tYfsjRNf0
+6mqN56RPWj5LVUGX6U/R46KsvZdK/tNl74ZrN9e34KVsIMfsxR6wQsODkYh7NjcU3prqLJIh2Yx
21pt6tsK5Btl1ALrdpZqEq6IRbjhMuowy0pVpvcZ5jXyeoupGzDGm9m4wTwW32PMTcZwuHy6D5uM
2w//QoKPmahLe2Br5YgNHTa5x6Q69DFZ2I+WHl7fvZVYigr5f1aE3QOlZeYYOawYmHyGKHqabRl4
+T9hxEZlERTFmHoUmzi8gtCn2fAs6hq2c/SHolIOsYyIefX7nBlZjsrZU68qGJ737oAmCmZD86+x
8Qpyf0NyLawaWdIfvPZB/yBWl4lSzJXmYCWDbhyJunmdp8BtiKS4+P46+PDtz8wIyU82WZM+x2MW
JSQNCFjX7fvMVHaVNQW8M7+ALsfXk0eNPU3qwWvtwGvBfFK3oanfdXhMNxtvjJz8ZZp8x903oMZV
tUgh7QFMSsDG31sHoGc3faVs4vbWlWVuazEJQFKM8EGmENjLJd86+xDgDavLVDOyiEJkVbmpD+TH
8Fp9AkWGU//HiliyLEoddJAmrCAFRW4HxRK8sTqZ1v3qWlCnALoTozDgtblcy1ho6DIvVsC/GKPB
M89B8hB3303n6/UjsmoIHK7INTCpjQTm0pA2Okrf9WgBWoBTP4C86XfTZXo4x4Wys5IJFewK18h1
m2tnH1fUH5vCiZlThdO2x+JwZQR28TJqx6yX3BVrBwbT9BihQt0Sos1CrmZ1I0chPssjNH/8rriF
Tmbp7GQkhOZasFxklDDnvjD0iEIfWk4riJrBTL0xd0Ok7MG1wML4UD2UAd9BVyfxHV/zy4D6xTbd
ks2Pp+9NYByfho21Tx6aoAXd5cHZsQCnJyAHEn5jPgvyHT0Mr9d3XfZThcrnMPVpnDlpHmUMuVD7
KzV21w2sgcSM880QDqAygnlYj7EZhk126MdtwVDkD+pXqtebsTCAYzk21qMJXjCn9JlswF1ka1zC
1rl5kVg05iRhZo8F6o/Os5P5/ey3PwG/JE/u/fASP3cv4x2EV9JHlPyur3x9a933qXf8BrF6nZjN
oOa0BMdLDe0ySiEXkjqaJTk2Ii3uvwsEOt/FVYZBFFFKwo5ZjQu7ySMwnlj5z5hnG8fO91XvEx9U
fT7IMn00BNkUdiM9mXyPHqRNhi0mPJM0DSdp02MteOA5/ucHCYfMK8a4TSAwFDkp8xvMPYAMa9Sd
wIxRexoll/n68hfqCpw0bRnOvQxVVpoWKmRB4F7tFCz0g7Oe+iR+hj4z6W+NW/Zr1EvfGLb6kG/H
W+2kTttEeyhRsRlkEK3VlZ/9FiGE1fmkJKWNL27boTP/wyHvMJX70vZBMylxrrVZl4VBH5AdVHWX
NPBy3RSdRs/imLKP1UeWu5jZ+T/Svqw3bpyJ9hcJ0L68aum9vXTbcewXIYljkVqpffn198hz76Sb
1tfE5GKAGBgDLpEsVhVrOadxE+UolbtwtFZhRN2w8S3nidFgYJtRB1V73wkysYuh9+VHcPGaySiq
AWAPOuAF3+87WC1vqo+RSws3emo+nMFX3mJ3xMDDU/0kmv1bchiXwjk9I+h/0TMNw/9jlPmD+SYb
pldXAvM1Wyc+9kEmBjO3KHk66Hu+3maHVmM5TFhhtU0R+Krqrs53ffZT1g5d9wOtHX/hoTCHMoOo
z9kRPutnTCx3cgPHis7FkqIyia5PWiDvI+pMWMqgAlwfOLZzfyueBVxUF8UslNCCFx/ypPNycioV
y5ureSFlntNhiANWGo/E022juPQWB70EwGZwXcE0wT9cMi2JrYxg3HVgzqqcUm9KwVP93leuckhi
5+hMz0o+7WJBqMzjO/9jJhHJoPEZcRqqIdcHqciEaWmvxgdH/QXoNxQSi8AAE2hf7HMS+RXR0cs1
uk1kuuk0uSatN3hjbW6vfin+gBb9+xGcNg1hTuPaAICAbL2g487rAVOAkc9tbAnUaEltoUKYz0an
qIIzvl6tNmSG3apRgtX6NiisfzSpG3Ue/QUczlHwPljycygpgE8MfXHAsOasnjKYmTRNJp461Phd
sKr3CDgtBW5uITOlWfChGLJDEuMLkmid9FMGnwK1MQJ1eATplPajIIfWdltRMXjJil+K4uwKGuBQ
p2UQ1XvFN+WQnhm6RkXme7aMvF25FMLdPr0gU5L0EGKp/lvbuyxzOy+eXDX2MBVLHm/r3eLugbJG
BvTSjKvMSbPiwo7tCNJCS96O+lx+dofHaFCA0NG5YS1Q8yXLbDloEkHRHledfw1ZNo3nHiEYzV6j
Xl6GRydNP8IqFDn/paOyQTSEwb3Z9/Oxz2hGkZPIwBsBSP7GUDo/y/ZTs25LTyH7dDxEZe5S8051
vsWGW/WrVDY3deeR6SlSRD1LS9fABj4vmo3xA3wI11duKHq5AvoVMM80lmxB7hiD16YWMZ8vXWxc
MlCTgRYUUxecBcmLSRvZoMeHqQvXBNC9OUW7Pql9Z6Buk+/qsnuMLSZw9EsHimEfEBAADQxvGk5/
AIWD4Q8UQQ6ksz2gPVgs8YWudmkDL4XMv794qStKoStAy8TSqkc2fdPJJLh0PJ3fpw+4lMAdUTgh
YWMU2Dzi3Bdm64cY1DeyYicDVCK3JjeL5md11ko7kt3HyVFCxAoa8bhM1ixreoy46S5e+UGfUrRx
WndxH0TptNK1da24uVJtGjD8UNG8/JKSX341d+TJWEkYnp6PPDmMRRANthumbzT1mkRk+pbPGdDe
wBNFKzuPcQyQCCMpHDhJIAGgXwk82UgppsrqtjVaPGg0y6M8gygAAw3XBz0BP6FLQkgBSSEazakn
JQ+3JSyu40ICd9BSrUzD0GDLCgWNqr3p2eRQ5KL2pGUpFnrgkIfF8De3jjbS06ytcSuswfI7lH7m
HNYwrm+vZcl2A7/4XyncWjIalgTgA8A6mo5qaPhO/xtFv65KEYz6uRwJOC9nbeId0ye/ATrvNGTx
OW0r+nHQMwdYITS/Qz4vG5JjC5RNdOpFguu4uH1oq0L6GvwmKHFfqwGtwiSvw+EfKMoREYPTP6uK
CNl1cT0XUrj1YKlTYc3IrqRlQdqOj3Y3V1F3Uy167y+Z5jnFKINSADV7nk/AMpOqsUIcVGpSmJPC
Kw0PsPEY1WB6Ao7VABnS26qxaBkuJM6qc2ExaW5FEqG4SHXR+aGqrkanjFy7izaganypQlGpZVEV
DXSWoXkSvRdfTqxIsjKZsMIkrxxML1fGZjDrbZ4nzC3TiPo99GmdDrHosbKoKheCuUMkQMIcaA4/
b84j5u1R1X9j0Opv9BFI/jpIrGacQpXbTTTNhVMItNzQ0dboCE2QRalNQSS2eGRADkMNF9YPLBrX
QqKQ1JgVg81AAdRttXg7vDjdBK9SrB0hXcdSIVKXweYNqgQ88tAhfi1Nz8OubiTYQZtRlyjTBniV
Dl5aHSriqUsKjxzlXeYGbZquLTOwytNtBV24fOgURQs3VooXNJ98I5EmKUaaJshNIf2uRew7uLdm
CgXLC6NCEKQsCkOyFRNYSFqDVPV6sVZbDWkiAfKll8fcH6q084om03wbwGkBAlIRcNOiPBvtyTPo
B6rlvP1KbKM3+gYQCIOGAddO2WVj7clTHqiU/Lq9kQsXAJ3WAJkHURD8Jp9RzkpbZTIuH8rlmB6I
0gFpJQzH+zoLY+//TxRnVOqxiIkE6BywySIDQFtXGWK3Uv4rG/YcjEEzYUtmSF0gz3J3GuQkbER5
AbO15om6QBD3k6dkK7vhfXFgXrcydpJXbCXBk2Hh/l1JnX9/YTIRFsTgJp4jKY94lvvbWif+7f2b
7xTnQEGOjKLJDD2HCiMnQUrHLmstzGlWfQf4GdleYSr/9baMBVcDl4bpYFD8Aa2J59UgfZRbzMDk
pF4ScKza1l6OkmAqAq1WgoJmr4COaqSP20KXdBCdIToQvjExj7rz9daNfRoXhWYjDsVcVlK9pcjj
S6LzWXAxKG5hAg1ZGgxM8M24mVlZcYMH1KGJamDlqys5Ohk7Ynmy9CxEv11SBnT8wlgA+UhD68L1
irKxNSV5grAi/5Y5xoq+aXHo9nHmoaHvLzYPU0DomJ9xWL+gvDFWyYAXwbpi8G1EoSSv0YSVeawa
R4ECLq7qQhT3WJOmFG8chgtM0RQgN299fxrt+wp5kpKJHPOSsmPwBMYWWS0UL7gsdNuxNs16LMuJ
Tp2JTs9CxJu0lKeE65rRPkFyipEDzqzHSU+sXoMPwRSxGzklYt4R/TSjl6TghaunNc3eDSS/Hfkv
ZmJnrEU85XWw4iKsu1YPTTKTPooxPMw0t37tSg9P+ttaseRCZg7cmasSpv1LUtLqSYyMGnCxxvQp
bQfQUxY7GjsBFZXBly7vpSTO2naEjm1sAnYmairmgbOEuXE4qJ5tpCKOKJEozgBqkx0PRQEckpJ8
sOyjq95sffc3+wZDjquL5LzJXVyQezppYWE1sh57hZR5aJAFs/SKtgJ3sbwWNI3NL2IbIOnXKtCW
LJ0qhrX0Q9AVmxTBiyAxvawCfyRwS7E1FtU6NO1gj95P9AyF+7+ZbkFH0h8RXGAbTm3ZRjN8Uqi+
EuZW3Y9J5PRE+8TZHECp5ARYhsAOYFt9ZTiBs7l94ktGDQB1M0i5BffKGxqTjcQZwZl2AKtE1TI3
LI9JuO3tx/fbcpYM2qUc7jgqLWnjJIecDkQCwFeV4mz93yXMzOy2Dn50NKVw18MODaewBiBnVYqP
fphR+3b77/NEc5+B1aUALoBzWC+pYTLDKqRurdWBGhSFhwJdtLGmc08/pnwbo/yeTUHfMY+9NMBo
nrwyfRszxwVfdbRlPvCFJREAyJKOAHgaY6OI99DmxS18HKWmqm18l2UDkVb6PUSPwmbcpeNDNQsF
NICMwNdyZq4vtcHqLAe+LwdBEcYOdENwX5cKzoi8/ojglhFGauYUUoS54SzeROpxjHvPHHx06t+H
MbrPtVB2FTQ9DuVTA5bq8pwUvjFa60IBIzc5GXRfMVFfy1LUNPe0QK3QBYDH1rWZGjXWJV2Lb4qs
4qiaZzK+K3G5V3PtrtL0LQhbRG3q8yr5KBfAHXOXMLw/8qbXElN5UjsAOgIvonhQlHLFrPd2zkhn
ezN7vq3QS/1n+twMj9uimdAeLgJg4VQUTAV6ln00d/lB3thHzW9Wxr7bqL7xmHhZYJ7psbmffgKm
0Ndd5o2+hLaextP9bGWtZdcUzagv1d8vP4qvvw9SpphRgo8KVVwiPd4g7PY6R99Q2V4nY+03AKHU
2+Mw6p5N6WNeDw92Y7+g03d1e3+En8LZLFRGmrDW4UKk+2wjbZK7bBeulJdwA9zJQ7xut/R8W+J8
uPzh49QxkImpdqAlcwL1MGHqMPusFtOspHfV4aVjgA0XZA+WtPpSDOe3Mmi6KhFs8dCd1dKjRQAn
nGxgnxqBpKWqtI7iBqClkbdDnDTbrotnoVLpnQZWe3poS/3sGNW7EzV7PTUad6JPtu4nSZCjrSGs
LF+pTIFvWzKMn/xxaEhTwALMxZl1K2VqCYzfQ6Ktw8nyyoashiJzbx/a0o1FazZaGdAIiRQlt5uR
NmpGGaOnD6bCNWOQZVt2jmFajEiwTv9FaklQF14UiHotgLuhKZg8u95TtBw0zWBiT8nWBt/pCgyT
j7kojbC4dxdCuL1T1D4CULOOrkHUajrAEJbOm2oLbtiSV8Go4b8r4bRjIh0asE2DHlau4Og/oRn4
q3T5pzk72rLaStj8p8cg9TM32WvrmKFDTfebg/y7fswfpr3yXVvFW93Da/EBaAhrZXhu6E7IPKnN
B3LrWzjP5sgVHjsOvsUhfrQn78QzvhsrdE2hEp4G4U47KCs4tnzVH0izH9boKUoe9H32OgTFffgr
u2/uklXiDs8Omg3829q7GNVcbtRsLC5uaEcmOSQRtAnmLQAqLOxBEAHVLhiplyHpvWOvTuPaUGhv
3NLtIN31701AG0/eWIJHgUixOX9kqaNKp1mxM6So0m/Uj7dEMGS9ZGH/rBZ+9nq1kswaAhYqqLXf
Hs1VdRRs522NRg3u+u9TIy1k0H/SgxwEkXf7qG5vD+YFrv92rod9YcwnhajyV+FPnuwzwfvv9q03
+N4lR0pCBHj4fNPcy9muNzeKLSghinZo/v2Fvknm1Pbp3I4sdTvcUbdWRKwRon36YlVCggrOvE+p
22nABQV7wnsC9B7kN26fyFLhG4Dr/8+AwVZdL2ZmR406G6L8sLhTvQ802r7GfnKnBk/Rvn+mpfsb
GI3qKnlQ9yNe0+vke/ecbhSBZoj2lDMwsRzqeoKWkMNkH4sBURoRBeez3v5vE4bg4XqhkyJHVdnC
Hejot9bcxFe+NWtUMO+l3rXu8/XtfRWpIWcIerCpaVUKx50fVsNLK6hnLFZvLk6NTz5oJqmraF5M
8z7eSd5wTtYpMlGjq3rsjMcd3VTsri+OoyhUWGqavtSXz3DpQvlVUhWjUmJhhct8B/8c4s6NNupr
vS23/dq5wyhbD8I4gZ7O+3Xj9D5byS/E6h3BaGgINZ2AjWy7BV3Vhtv5+fih2WfSCpRFJI2LT0pr
kCQAPtND5WNq83u3SbaRp3gk+P9SEr7bYSCSPlB1NiSSXxK2SrQ0KE2Bv1hcC9hDMAOEQh/GKK71
PrVahyHxhrXAdZMdusm0gAxe9jLuRbBpy2p5IYvzHRXJiRnF2DdZQifKoLrOpLrDYK07B+0y1QiS
lO9K4ZI0e6SthUbodG3axto2s85tElED+KJNufgaztvYg0qa0YYrsGgXe9NgnXSmCbut57/yRTMv
pHC6YuljH8qzZobH1J9W1kZeaQf7gHCDrrqVaKB90TNcSON8jz1qg4lsMbw/dTPMfGyt3mfW3wS1
F0I491P0ieIM8nzHcyUYy+cxkwSaLzoazuu0utGUmQMJTv6W9ftCFnVcLD/bLtbAORRMIRGjbyFB
0r7FrR6E8XaM21WWBOglof1OIZ1fgPLBRsbw9q0WXTjO0RSpGcv1rBDZB91laxYoe+lZR+Zne1vO
/7htnz2Oc3stbxMrOlSDE7XoRlUT4P/mrWGqHm2TlnpsyHLFt+ViNPCgS8beBflz/xgrNgiFy8ma
QDVTaGzTqkpO12GemZiGbSjcoQOGbcGGzAv+ekP+fCd3Q0iHKi8SJrBA4UofEI9XzA0i9WHoBTuy
GBrjNTkzlmBc6EsmWJlUU5vniaok9DBh44bjKuxLv5N+C7Z+8dJfSOIMndxRzY7GCN3aderFJsZm
nGMsPQ2nBpOMzzoIKkxYNJBtacr5tujFNYJk29DxVAfFEKfXRu2kUq5loGxUM5fGmuJ2thOYobbD
OYvi9cWTuxDGqbI2yUXXDphaIXR6G/tI21r5MJfXiOyVHUalRvCbreyxEiWEF+8Q+HLBbYsyNibw
r50W2E8rg2RoE27Cnw6yo7S/H9VD1K+q6D5GNxGaUm5v6+JKLwTOH3QRX6SGIoWkg8Cx7tdAO0a/
0t0ANByioIpkGD6Z/uadYmPMAs0+mLPiz3EqwfyB1h5c3o9Yy3ejUn8zFcwD3V7WorsAr6qmA+N4
BuW7XlZBQaxnD3V8WFng1BvW4LyKdTcS4RguVmLRrDEfGCbtQfJ9LadHv+BoFVhNDkSDCZOL6q+C
rkcpdZXqAYOpblGilVbUk/o5J8dbFiCaQj8w+IoSHLc82pKiA2HKPME3HMaNuSPr/hi99Serd9vH
7NHcwgv/VCV32rNN/jiuCqR/23PZutUzUu9r0Wtq0SRffhC3D00f20k0f9DoWSsnSALLK9bVPl4l
z/oqudde48dJ6Opm+3lrFzhnStJR68MQQmWsP374GfpVIK0nTzn8yh5ED5sljbpcIWd/LCDdWJX0
ueX56jeGy9xcEBt8EgTeWg93+adaNyjtIQLFpjsHLM13Tu0dkGndqw/Vqdwwr93ACK2UXfgabatd
u5Vfbl+bZX2+UCzeHGRgjjVbfEK6NXx9newat3JDvHpFT4Alc36xnfxDLqzUMEscCAKMT9U8MrYD
DjYIw77dXtCsdze2lH+1obFwAtsZzBsS5bKreaJ2U02gFnws0kVTZZs51qHdl5s2GFCECT32qu9c
666407dRMO2GtXY2vH41+nSd5q4e5D/j1XQ3+sMdOfQv+LlT3eQn2eSeIYgMlma80GT4r6Xgx1zi
KSbIYeL7xvxbhca/o+4x4tIUlEsevct92foZOnsTz5TbG78Yh14K5kzUUEdmBhwtmCiv92Q39qy9
7tp+tlVdW3BxlnzYpSjO+Ex5V2YZm3UpMLbVA9ICwZzxFCxIpEqctYn0RgPXEqQch/eHZDu4tdsF
HXTqN2g2ts59Jsh1iFbFGZxOacaSEshrfDNwVq0/r0vECiG6hpzJ0WVmU6eDkElxpbtpl0DG7X37
bGi9dQU5k2IA9wfLwDQyxjeRlWaAS/eKnRqYvvGN3cvbtvO6Y343fCtgvtv3H6CAuf0Fi2vEUOdc
lkXbksaphzNRObYm+GinesRMrDO81dqz1QrSDYuGAPApGC/EWCyQVK4jgRGDTlGYNWg8N9wybz3Q
s8WOP0WekFF62dliQADUr4g40FJ5LaoAkmSeaZgS0M4W0O/tVY/JF5t+GxRl1dmqhxKs22L2wmp1
4AxheO5oZD8yIJDc3tfFIisG9jC9iQE6ULXOj4WL2DGWM3OIQyxZabyevUfmqmRBB1aJ71R+qwCl
ZE6D68RZkBmHSduJ+iKXYBRAZIkebsR4yowtdS0fxj21jWHuTme61ya/9HFwdWBF5v2m/8jiVQ8q
0n6rDLvBeRcsffG0gT02Dw6i15RHfJZtYuiMoItctTsXdnUoXikgEzCLJOmbopVXTbZGEXoe7kfY
6DX6o9yU7jQyd2ZHEXFpzVfoyxVDxwF4wYAQDYiN643IwaBmsHSeRUty200r6dwWzpk24NNzMFIZ
xGlM3B7d34DYSl4FW7GUX8bA9L/CuSdh0rCqkhgmLkBE5pNKedK11y46YMZlO8X6Xd0CMS2LguKD
/AWLgI5eX1Rw0W9uAGTzetnIckRF02IuB9QvjX2k9qFn94MIrXFpc+cBFnvGwsWN47Q8L2hlNqYD
71J1+4jmO5W1WFn5VBIVr6Xmx1Qp3wEQ9+v2vi5p2KVYLnkQ1hPmiyaIVdcNBhMilgVSmLuhVR6b
sRVc5SXfhqZ9aLIDuFp001/v5GhqEmsm7GTCPkAmWGDeVsgcteTPgHsEqNX5zqr807bWU0IkJLyg
GZFXaK+I+vQi95M4GFugAxWKwOwvZuwByI5aO/K/mBTgzKSslsU/oznMQGW0/hGVAP8vazevHp1N
m0orRlBlwtS07KCCQDelisRtMwU2s38wIguKZ4tbjEka4L6A9QCdItdb3EpyqksE56nplSspz4mG
iVxLNH+3GHYBzcdAIgjAiHhfX4vpx5ipiS3hTgDXRdu2TeLKiYW5yM7v4gCgKzrzaO6h9nNbXReX
B7yVGU0XfeqfteoLXxBOk5GRJgYLXmfPfAvGYPp9KFDTxdUBccIApRD0CB3316tTlUZNNdaiO53S
Ym/nsuYlWk0CJ5TjbTOpzQr5T20/Mvyvwn7V+tLct8i2C3JRSyAf6L5Cp+3cuoc+eS4WbKoudiRk
HA/d+BAlfkV7F6yJrmZsLCsopsCQtCOIosqp9qOcvKr6JtSPEpIQxcxl3USb/775l5/DaTq4sY0K
AzdoNbXiTQvQl2l4ziWRbi0ZQuBgYoQdaA2YmecMPaiE874v4WWy2gos520cqn1hYTjYBIhjHd1Z
aumWhQhFmVMsoIiigoNWc7CSAJ0KQwnXR+60sW3VjTWcwmjm0HtX6udwOv2n/fsig1Mr1pKhzwtp
OA3YO1ImXltpXhd+uy2Fs+j/SHEwrQRThFm6Lzy+EnoDw4qMp7CZ5DNpUPwyYA83JVNg2yuq3pnh
2AsqepzV/b9C5yEBBGoz1Of19pVO07aASBpOpNLN3ndCKUMDJinHcTVRvfplWFR/KVB5XvVECuvt
7SXz+YRP8UhQQTI4OAGEzV2UEigYUiZhZ/uY3dnTRtIO6K53i27bYcQP2COn1tg4vXdb7NJOo90X
w9qI98HMwumMaVSAlO/j8aS3J11Kg5b4UvvWm0D7fLotiXtb/LM+kBijlwvjWl9oZmiC1jXikOFk
OSnx7LBahUUCatYikz0t1EVFt6XTxKSkCT6LGYbuyzxthopGLmnjaYy0+uTUPRAOjLgyu5VDQFXm
dpWtDQAXGmGMQrOIpr/Y2LkjECN1oKL5wg+qp1MCJGZ1Ok2sOvQl9e3M2QxN9juVhldN60SQnl8O
EjRU83Af7gw4zKA/19rbyXqZdWXXngjgaUajd3tMMFbdT4n8AjXAfzzKWZY1WzfQAswO5lqWok1V
Wkt2ezJpv8qZCsq6wZu6aKuqgl38eitmdi2cICiDZnQY/kVaJH1n1VrVnUyzDcz+CHVd6+GwasP3
1GJuhNJcS+gTRrEEXpoz4aC+RjslYlgQ22NL0RZ/vUYrs9HN39v9KWWRN9CfNtlRlDTSLPdeu9BY
t/8Ru2kWiO5RvA01sMl+5QFMy9iZipzKp0oBbQWwaAl7VId4VaSdIL76chM/JeEx4GD6DyvklmYT
WlVJEcsnlb4w1S3HdRypLpNEI/oLW4i2WDx7ga8CfB8eXyVS6DCQyZFPSWXdMbUJTGRPoswtEcvN
YDxsiH8WmSC5sLS4S6Hq9bkpETFoizLEKaqpV5OtHL3j/o/az/98BdDjgrSCjfUB04Szm3HekLYc
sTbyLsstgHe+mWgyHjWBV/hixWDAPmegMQwqA7eIcwoMc4y9ktTKiRHERiMARAo/05U7nXSHRPVa
IgJw5+NGqCEwrhAWz6z2cxzBLSzqlEjWBl0/4TaCl2f0tALdF6nj5SqIzSV1P9gDmEDYuZST/UB/
3d5W/iXyyTivokSEXcWk4xcMkQ6EZ4VhTvapqdt1Q+7yIlnPcAFTFhTy2aEfbHiNp8d8XWqbGJPZ
pvkmPdgilqovkRQSwUgPwL4BYh7fol0rkQO+izxMzfCUShVxczOX9j0eT9gLRRPkLr/a7XmQH/uN
ujMiHh6Sh9pjqqSmSs6ZrLvawZHu8e4aI4Zc1LNgb+evvsh9zHsLUHbEF3Puw/qCgtUD7iGzxpae
tTo1dlFUfu97qtwlY66ujFzKXpxUVfwR3MFejRGNbamY94DOqncgw91rpqQKAq4vu4y+ZwzZgDMJ
OQk8dzmXZTCNWkzB93T2fd099XkfJJa2Eqz6yxWCFExIznitmBfHP9dnmSi4L+Rz1ZGffVj3nf9z
2MQf1Otfixjohh7SQMEMs+wOD+Ek8CJf/dendJh1IIwD15sHs2KqEqra0NHzMGcapycrQyvaY2PT
IFE/AHcWqGrnjlpwe9HzC/nqpGepoH/AExotgF/0F6j4VqGm2NmkjAIDMySNIaKY/mooOBncKx2r
yruRzKf3HaGV6sX+PHjqdh9ALHm2DrcXtLyPFyvidEWiaa52ckPPbdAjSyd5pt/6aLhrfSv2RVUS
0fZxVlc3pKQAhDE9SwAvCLV3SoQIbku6P3sPzHRDLXAjr7VSC52sjXroRe2ybbKPHp2g27Ux6iSy
Xx37jfTU+Iao7eiLrZmP7BNaHj8QTHFHRosGMDMq1hXDE3sKawEpm8IfN/appslbpkaCY/vijDmB
3KmlKXFMNYKORJh/yZxoF6s/K/O7yTqBoMXtRCgDpCtcdCQ8rrezpgB0UY2Bnqmix35nopMhRcTo
9bYsQmoTieI20SKpKmUFRI3peUQPo+yErpWJ4GSWrxeeDqaDtAmsNWe2zCxKhgnIx+dO/h0VyhoU
jY91ph3psEtTttV+9Gq5lVLpLrFqkdH64ijmY7uQzcVQaahVamM59KxbANj0qO2zldJ6VfizlI6l
6lrode3cAdUb6t++5wsKgwoBmr3wFsUY5ueQyUVuLKoMaiodroVsFdukHE+ODi6GNFcegSgqqnYt
nCRgRGZsdzzU5vHAa6VJi0ZKeoqTrLQUxadcOklGmq87WxOsauHezZAUIHSY6WLhja4F5b2d4kNw
loCrR2uJHlDNpVWQTQI5iwsCtyYMylzC4zGjU8MiWk4lekZEvpGc5yS9i21FELB8ierxOAFGDmJs
w1KcBdyytiJtlcZnEB8DGIs2lS8pp1hZF/BwA2t8TVi9mq8U586uRM7rvtCKRCMq3ukkPhcfPfNI
4X7Pffv1t/oO0FnTVR0XuIzCLvZZyb8KRcyEDDGoz3hiEMDIIkREUfk8aV72Udxlb3rQr6et6QGg
Mes8WzDwtryvf+Rx2ljHRgmQDMjr2p3zwtJHIrtIP+tloBpr6f32PRMJm3f8YkfzCuPUscbic0yc
gIV4/UW2Zw2+JZ0zMBkPNp4Wok7BJZM2Q/b8u6PcMXZGFbcpGizOUYjeK/2plN0h8ZmG+TBtCJLw
99y8h1yN0Qu8A1/+RJ1v1tk/kjmHnpqpJg8jdFb5VbTxFt2mG+m5jMZz3By6IYLDsDy7I54T37V1
J3jDLWvvH+GzdbjYaxATlXJWYa9HXcqDlHUT4qRS1BK1FCHhwQbjibbPmfGNiyiqjI1FF+fxOT8o
Om6FtU6LLVVd5Pwrye2nvaiOsahDFwI5q5YZslM7Mo7T9KYNqqYF7mKSu+OLQFc/I/QvN/FCEOeO
yhClFNDmxWf6bfxgZ2tv/85+tJHbB+m9krm/UlfbvR6A0z4NXn5SPOX59mVZVp+LD+CvpqwP8dhA
fYrRjU4onWvHfiWver98atbW1heIWzTjF+L4y9kb09QNEDf4wJV+U38/6Pcs0Ig3rA/Ogx//NgQS
RSfJXUxGGiNLJKhOFR47HYOb5x6pBgVJvZ6ciqc4pqvbS1xy80DiABSzbqJ3mB+YBuh7kUo6TrRn
d0O/UvKP9K0qBEKWt/GPEO7Sl1oUj1FRx+ewVLNVO5k/iVopHh0HUXWdbx37x76AO31O4gFpgM9S
opyf1yXM2xnYfKBM2KGnfKsd2vrZMHdR/KusNuNTlYCvBiR8t3fyf1yOP6K5VVq1auQaa+KzPdyH
6e/a3GuNV5deBizHUd7Xql+Vv8yn9kfcenr9LcLYbfgrZaNbl4+G86Lbqxj0Wrc/avl4/3wTZ/Gy
rC8bYN/D0MdS6BtlgqEKwNP5kqOfpakPbksTbgGXskKOOKOFVcCZgUq60nvEJejfSJ2fkdE9NA2F
Y9uZqYfGyeGDxApwXzaDsoqTzdSuWEE9dYKjfdRQAk7JX92sPzsx37wL21/rlV0Z8+nI2V7dmd6Q
bTvXeY4eZFF72mwUvhrJfyXpnPk3UPczTLRXn2OjUtxxrKhf67mIo+J/mMI/YjijX+gOsVmPBTnO
s2oFKOtWLugpMt9+iXfk9+2T5dFS/rlXwO2Z8/BAHeBL9BJppSZqOriYLJCdu3BM10X3VGiVO6qr
0nkG9n313Nfenr3b9X5sV6m0BZiy8nr7O5Y17M938L7VdJKhlXWYktzcAAvHWLX5Wp+OqYm5W+s+
M+/MGIgdtasa/tA07lDUczkk0K1DUj9K4aaVfoAnUD8JPmshtYWpnn+3h39XxN0EVgIT29N15FWy
V3m9GQlgpu7xWKvT4lEHlPlkMgzTbBLnlxq/YoaOKick/EctDnL0vJFww8ZVXvqpQbepiko8Rq4r
a6/1bmqPQUZFZZVlU3nxzZwz71M9TXLUNc76c/GWnpPH8pith6B/0l/IY3KWRHXARS9wIY/z3ak2
ggXEVuNzGYJ7daxtNL6VYeU1Vh9tb5/HZ92Lv4Ow/sBudOAHgOJ+fdvTrGqQjcPlyLXIjYvMo1m0
lbuT5vhM3jQEw+ztkzatzMab0AwXZk8gN1FGV8+8GsG+1QBDXKC6i2Hh5TdxtphR1UDDUon9tqV1
Pb3qwDujMfULCUy0za8ktUGZ+YYaxkqwGfPG3toMzir3mjrpZYM7Q6J9kZ+1InY1em+Vbj7dYzYX
1clw1zNMJh5ALX5b9tJ7+3LNnNVlfalZMSCaz0yWXnAUUhwdMqa45LutirDLluzuhazP/b+w8Car
nLjBf+cKbVm6TN1BdGWWvOmlBM7k6nqs1Cg2xedMHTfpqG6zst5MherJFhFMHC0+0YCcCQpi8MuD
FZCTFVFzZKqM1dR5AK8YSD8sj62ZNxy7o7DvfXZJXzTkQhhnCqbJaqqy6yFMDlBz6Fu/s9ieBaEK
n9JupOn7aFJBsMB34n66lMsVcvZAMlG8rjXYTLXL3JF5RrOpVK96cu7tcVcAtB6ZDHC7lsWjJX2r
M8GtWLJGl9JnbbrQlnyoU0utYf3C0i7WEXJCoF7Q4bd6hPe3L8Giq76UNX/LhSzC8iovyByFFXuA
aWTyUZErNJge7daVhkPXUy+q7osVgDFvS56v161z5cwg+P+GCbwDuPnWZtA+SqQwHG9wkyZcU+td
xDa45AQvl8kZuEQC4BLDy/cMyPlKzoO47b1IewuBTkeiCdHwX4R06M5BUwIq9aiwcFrbDZIKGu0R
Rn5rlNupX3WYE+nXWePbZ60S5mLnG/d1M/+I4/Q10pI6620sz0kPDODNR+X0fzj7st7IcaXZXySA
2ijpVUttLq/y0vaLYLfdWkjtu379F+q+93QVrVPCacxgZoDGVIpkMplMRkYYjj7ayCcszUUVeu1u
thjQUEHEEyHaDr91j1ZV1qZVYMJgJFm22seTPUGIdm0fLu6EEzPC8aDEmSLrYJ/3E34bqbaMtvjy
tm0P2KA2OoB7/UsLNqrk0czOx8hWFcega2Whxch68g3COQENKT7pCb6hJ166Va9k2SZfeeYU9Uv1
qd4VLmU3XH40i0MtZXh6X6sx/uYj/ra4//mAb0Q9YdTFEm9lHM4Ej6yH8KnLbN18ahnQQtuy2Ghs
17AH1h/N+/yFFVtLOsQ8sc0xcTol2aZArtbKXVy+9uZDkq5pR4jdE39i5cnnCadBxtsWxRd8Xkq2
PNl07U0EeZzmY2IbyFBW5mYK7iWQEpNuT6TJTaAGZJZrtC+L+/vkI4T9BulYresVivLZFsxSKXe6
e5+vgEYWzz2IUKHVFo4PeS8hiHBFaUsSKrFvXbEELx7K6GnxZ2ocs+YtqVpoc8huZXp6t5aezV8v
esCpYWEbTD1TDbUfYz9gz230K328kah9II0djp/QlGw/7i/H5iWXBxqYWEA1KSCtFgZaNGOUllmN
uKEn27G5JelTHepOkazl3Uth5NSQMLCYTw20nUq8NQ7Qp4p7RzefLw9lyTFOLQi7N+hK3WhqDIXp
haNA/mDqj4zf9slHCensrls51RbNoaPeBHkGKL9FZvZUhmqxPq9UI5dOWYAhiEGAtR7dALJNTt5q
sqsm1ebyGL/jYVC5BkgcPMXoXppfq+A/J4d4IktGIcl4imvc5qfk54OrB+4dCNq7XemyT9VzlM7Z
TXcrZpdSsxOzqlBNYEMxkamE2Ra1ebu6Dd/UB7KZ3siL9C/p7akpIcjIcZr1tMfjWMIDh3ZXquE2
4T21Hv9pSKDUB0xSgaCFkA4B+aJ1I1gRfMpaghuINLixEudPVVwdFYpOh2pko52WpXVUZd7caUxP
9pe/Yeleoql/P2HenCeLadWmKqVtkviG7GpVY0ftvgPTbGZeSWtkSEvbDwjG37AXStEHcG6qJc2Q
kRLloNAszUNaVLqN0pfkXh7QYoEGXSqzGiPEr9Bif27GqLscBznuJsbod+GhL5+x79TpV/mVAbKp
3csts+PPCTyAHwFxe2sXFF5/a35c/oylwZ5+hbBJwDbVSnWN+14YErqleQFUKuFrcMbFhBo41JmA
30L0FBkMppZ2QZ0geeeRpxroMe0UtC9cSfldgKqCbjqleU2OXfM5rFb3fu9z8Zw4tS24TjMNvVFZ
SAPpcJvF8SFopEObp1BYelLIoSPzq2TiDPWrUvyMO+6M8oZ1xxEc99W+qz9GHT0t0Ljb1/kG/u+G
wbtUJHsmJzsNzLNhKu2TgXlxt728Mv9lznDJA3oXmG9xzijlWdWMyJb71Aubj5xco/1lJ9maEdjT
c8T2MeqhVbExVg6HpfTSQIMfwCAAuAJZd+6YzWRZNUGO5NeRBogNt9QrU41K8E2odCVGL3rfiSkh
QaG8R7m5n/Bcgw4CLwJz766Q5cfLEzm78Pf1/zse4RrQmQEwmw3BtbWQd+wQQcEABMJ2FAZ+EL4H
vekZ4RoMajErOp3EeeQn8aorAwCXUiyeKYf7MIAgVYbmdBXX1TZ2QzVHD2ME9u/jAKWIZE2IYmkF
wfkz45SAhybiPYtTwOf7HvcQbRhaT8n1bCOxSEIXHM3+IS4j6wM3CdhtcbgL45TQuZpbjTWXqlK7
wft73LloS/NIR9EHtpKBLY4LzW2AIqInFg+155OKCmtJxyRivgo1JxuwntGJ+zp222xauzyumRLi
opaNALSkKfPLhtMtw3XYYyyMNyQ114o5iwEKYJD/PywqZAykZRJE+Sj3SVFx1WvMahaNtWqj3VRx
N5XXwST36XiQdNSyHNKrWmH3cR/c1v0k6x5DGhR7BVVidQcZFSbv08kI26vGQquhq8QJ/jtUM3QC
tr0hQUMyRLPpL+jylqgjUmXYjoGe5LaeVXS8MnultuyQDnW5q0hRV07XkRpszGOUmw62ERiFVrLD
pboSVKPMGbqEqoBlCXNtjSmPS0VlyJhK72OyS/erdmL7Z+hUYHRYqzouHbzICkG9CvA54Npih1k5
MY4N33C/Mj9lWh0MnEmBFkRAVBBfyr/qIrEjCaVnPoE3JLuGrrvGHrM+2PTq1yD5gf5pxfXn5SC1
kCKrKMXIc98meoA1IehmVs+boQhTX4sqW5HQU06yDeWjZxUboqp2saZktBShYPF3v8T87vqNsZ/2
RT1Kceo3mwYimqDxcuwv9X16av10jaNs0ZiuIxdH0wvUpzQhBidtauS9BWM4Uv0UOrF298wPDsQ+
D+UKGGhh5wLD8deUEJHyCLZAkY9xcRzPkWl8RUX0rsvpWuhbdKRTS/OXnMR4HbRAsmLC0njo2a7N
t3iJCMYnNc/dQNrl0nXmSbgM614ALrFnk7zo/S7p3KR4uuw7/+VD0CWCNkZCLPHETs2sMIq0TP2h
uh4Ujw0OJwOY+OLNk/IDnD6ll92HmZuUdgqKWx4/ZIodDVs9f7j8IQtJ+gyf+c93CMd5ZZToWJfy
1E9TyAKNrgwlBJTABifMd5ctzYsonOlnlgR/okVG+96CpWwT3+drj/BLr1FnPy/4kBHG45gFmNAY
TFO5m1TbhD0mHAre2Vf5AY2O7gtEU4lDXsZd9mTe9Fj4tZx56eV07jhAZyH0NNAKJ4TFhmuR2tEG
7hXcVXtq3hStM7ikti0QbL1WnSP3P5vncDhAX7VWvby9Kztb3hoVLpvZKmZ9cVsB0Ae9JIQpoIbO
nT3Npo4rJb6mPQy8cKbgtZOuUhMPUWOxa6QrYAIi/VWjt0PbbNKutrkErd5oRSR16Q0UCvZQQkNj
og4tFyFONhMbJFntUv9Z1t6nLLdNs7KNzuO6nSau0u0C2dekV6a99+raQbW4IhQXYGBE0eKCk+p8
DoYyKCvTHODfD2j59Pbafvoot/E23Rv3nfdkbUF6/mG55Cbf1VftSlxbcvm/xr8VPEnUVVmhTalf
mAxIhfoqBaPA5V21dOVAxmjO7AzAMEOP4XyAOh9rI2YELjcdaOFwbVPjseMYUUd/rp5AFtYYXqU7
l63+roiIm/nUqlBY09GkWFVkHpnbub2XuTGz+aa51RxICwx267I76aB6r/vmVj8Oj9vsobsBqdVO
/5W7eAF+iD8uf9DvesalDxLyzIhqtDZzfJBuK4f6vdh8RE7tJJ/XJToOOhcEUL61A+XNV7m7z68g
yGpXV9LDz9o1vHBrPZkusAL7Zhdec/sV+dxWxv832ca2fUxsvjJ7IvPRXGk+WzPBKZu8bEKlw8dy
tJKgrHYfU4f7jSO5yosnP+heuwtuyEu7b5yVIPw9ZwGSGcn/jMz+Lftz7i1KXRqJpo2Vz6XGVgmz
rWiDJ+MW4QlVtgBF38vrMo/kfFnQ8gTvBKJ4BouJpI6FysDBVRWNbz5hoN3+JyCa1XPqrtVfFx7+
QSCCd1yo3qCsjQek84HpvWam6JCDoXgfAWDQPljKse812xgKV2L7skWb8Ao2fN5a4uAMCMXO1UrQ
wovM+rXVhSVE6BpfS/QrOUHHrhV9Vp266ZTi1+V5/B5JwClEKOh7YQ1dXYJ7B0OqxSagVX5Yk6Ou
aLhJxSvFi++ZwLkJwSnNpM8KOpaNb/TDhtcF3vh2ZenGpgyMzMqZsDIcsR8oGxlt9Ri2IDz+EHK2
UYM1FPSaCcEhSEETCJrPwxkrWw+hTB++XF6T73sJi4+rOrQn8c9vyj5RHeRlp3OsSTEGtoLmrDoy
3SkGjybPvaTsf0ElZOXpZs2mcKQDb6MRMFs2fgotW5WW+9EM7Sy9Qzyx2w5YG213eZBL0wiyBBAZ
qAqUusUrRwKln0zLMI36NFJvNBLdrij5cdnIwiE2T+VfK8Jx0oeVxksZ7l3a9dNkRy47vgStPR0c
PXaHlXL/8hz+NTb/+ckdAOxX+aRbWeOPzjja8bv1Bo5i3Xm+PKbvydf5kITtlFqVbhkBrAyb6DF6
XjuBl3br3xkDh8b5IOQeqxA2iD16rXnS5OtWhwTPR6dGq60cV0th7tSUsJN6VgBwNs0xvP5ZgGO5
5psnqSn+yQooyiBgijZB8bopQ523jmNYmQbJTYttLKubSk0+mtZcSZmWx/PX0uzyJ+tvWRE0N5Wm
8fPMAm+WEj7EcnYF3NGzVOYrGeCiF6DJHMkvoN/o/j23pUPViSX6CF8rQzeD/rAmf0xIyi772vL+
QWatgDNuBkjOQz4ZUg8MfSFPMBNV12ENULYCwlsr24PE0TYiTzHCmyhQnTxUf+jF5A3h8Hr5CxbH
OafXaLYGhY0pbOA4TEHSkZHG5+w1tzBMyOtFa/DiNSPCxqVtTqs0kjFKS9pEfXTFpf4uleKVGLtw
lQS/GvJpMELCD/HWcz6bQWhJraEFcJD0K0BlCd2DDhBbBE2dVQJZhtTm05fS53j7SdE34CVd6rU5
3iPy5FZnuaPgClrGj8UU7S7P8kLieP5lwgwArVLGbWXgyMEl0pUqN3ioAHT/FUxeemPsehmoYNd4
Mm70bkM/Td8MalvX/LV7zffgg8/AmzruuCD2wlPt+QS1jZaZwdChuY9ZTgTeekW+4ukB2io6XX10
m4+08yxrrlTjNg1Q9PyaKIxZkiR9rLWindHIU2yP6b5i77nl6W9h+Y47rg2kp5R+gU1oZe9+P/qA
egKnDihfkHdZVIjgZjGAJMRAC2NkvOn0qmIfl1dzIWeFgZmfADJ6hqGLBIJVq00515LOb+q+o7ZV
MCJfQ3Gu1I9pa1rxFv9tfciS2aqulpqTYVNWGjtFAk7Lvfwt37cWGujx1jffCdAdKr6AEzZBnzGI
Bh9Fajl2wcJBdslISeFCrW6Nb+J7AIaxWRV0vhTMrDOC+0AOMlTKbPAlzvdaOtZOAXkNe0gG3B2z
tdR5cWiz3id4YFS8ZYq7eZjy1qyLwQfMhRxGGtCbAbyRe1CXJiuZxaIpgOVMRI1ZiUDwmCCmhGVa
h4GNoK5CbyrfKXquXqkBmg0vL9jiHIJJAwoWs3jrbzDTScSvzLgro0AZ/CSPaztUdhErdDRCDF6r
j5N32dhCuX/mlUKVElCQuRtCmEO8vPfIpovRJ4Nk3VkhrTso14RgtgKhkAW5XGMs2B32MXdYGFYb
I22M6hCXBv8o2g53PiMP+GBnhtw9Nn3K0+fLH/h9q+L7UN/BXRMqmyiEnHtU1bb5lKEl0A8AHoYo
tJbNnV3KyjR8n3P072sagfOaMx2OcJgbU2hIpSqNfomGrit04Y8HKknRvsnr+JFofbmC2FsYFVYX
nDjA4KCNWrglXZ6h766Jbz/5LWGGUCBSAhpqo0/v1Q+2py+Xf37hteD89+cofuKPoHQJAynG7yuR
w97YVeTvrdpGE1jxlPL53yv2vh9B5/aEtdDTRG2ZCntWdOTNFa+38ktC34ZqOwAramoPg+TJjU32
RRI5eKSz++G+ij5Lba2Hf6G8ef4lQjSboEgZFoOK7trQU9sr+k6LawXluPI92ZSZQzLd5lurvX1f
mYE5wz8/F8/tzit+MuOWokkT3m5Gv7V+FKVbsV09bdJgg7fql/DnmhzIku+jc3GGyUI3A8fhuTW1
ky0lrbPJj5mC1/c8HoGtDm6tuAzsTsmrldvAoj+pOHR/N/mC5UJY37hu+IjjcfJbVXFp/MViu3wM
9q+TvGs7ExKb8f8oXIqiHDiewCMDJRlAKHAJOR/haMl1rPZkwrWA1puEJMVmNJq1QtX8K+KqnVoR
5rHkVhQMfTf5ZpU7lRxs82LbXqPn3w6uTCtZSWWXdgl4ZWXQm4NfCkt0Pibe8CyRC2vyLTNMbwju
CTZvjHIvS7W6rbXc75Ik3192zKWodWpTWLlOrvoeQRo2CUTGSqRR27TMzd2/WMETPApiQLJ+61FD
rt0YTYzXX0Vrrrk5/eiBVVoxsuT0M7mghdoH8j8x4A8MPN8twROz0gzhdSgbGyVQHzi0gN0x1rWV
iVsK0YjQwFvhBqejv/Z8sVC+lPKgSIk/4Yize7NtfmJpsxs9a8uVk2wh9YSzo5I40xmCQVFkaA87
bdLqwJx8wB7V/TBkHE/pde5oljk6GSPhc9fg3dHoi/ymrPh4MHqLrmRLi7OLt3MV2Qv+JWZLc2OK
bPSoXUyomx4SZjZ2rLajy1A5caLJ/PwHjwGXNe6nVIc1wS8npqSDEYBWzeiGejOlMrHNqpBWAteS
96OPwABKYeY1VYUooqeSUup9RPzc6KHgzEq7tdqH/30kpzbEGGK1khFz+D5LJdmOuyaEmPraW+bC
CzUwbMhydEREVLhFfl2DGZmppgOsoIJ/QLdtfWWYo7UPhrF5aAkKc8ysLa8KDVDWaBXwpeFIbTkI
R68E0NvTY8na9HVf2XI5Tm4r0fgxLDTuQJ4nXunkWto64IDBmwbaEU2E8vOtg6f0MrNShQD/GQQu
w/Hkdw0In9qEM//y5C+bskC2qpggOhV5c6VEycKaWcSvpXZ0FB51T3ltarY+Agly2dSiL5lQUcDN
FzUGKuRsgw7VHyhvwZdIG95MSTJ5mtKQf/GmEyvCGdFUKdQTEbF9xWy1TdQW+Z7yVtteHsvitIGh
G5y/uFKjUnS+QqbCh47RUPbBbAEGzg7YwWJSkhuUpOjKFlxo5IDn/rUlqh4UGkA4iWQSP0VFAS9A
ZpV1R3kY834XQsGtBTl3DA1hqZ66ylWtMh13amyR2paNqcaTPdeh1xNyjdok1uvQbiodrc+5lqBR
4V9mBRI1YM9G1U68m7Ykb6VGDgga5BiEjhpD/zGSvr4PINOw8uQyT7CYeID4HUA+3F+AkBa2CCBx
RtFYTAa6UXkaJv2jKpWHSPdDGQ0gyJ5nbEmz+d+HB7Kp+YyxQB0qkgpVkTaVQw2bfQVtIUkvW6eQ
omgD8ES4Ymop0wEZuAW1BwoaS/GoHpEOdHJeyH6UZHZ81VB3CLyu3lT9Sk6wtClPDc1/fpJ2B0HA
lMTMZ0fO7tIodniYrhSeFg5GHE8AbqDeBTpZkdy41+ar9uwVYR0esqbeJmD3sPUeYtP50+UVWsqz
8UKLkAkmHdX4pj4wdlVkDR2GQ8B17ihh59Im0jazkuaNqVWS08R5f2wqDS/7unlNW3N8SSUIZa58
x+KY0YmEXBW+IosF5IKjdzocEhkwCWqHOb8eNPTmK8+VyW00OTjlQWtA8BNCWaPADX+kNzVvvZZ3
txCT2ktZOKxszYX9ghflvx8kHORFlVsSZESxXyKHavFG4fkVJLmdFtKhrB/BI3zU1kDAC74FmyCE
MxAOcMcSQrE5FBqJ4ho2w9TVkjuSrfWKL4/qrwX13HsHXLmspoIFrYqCDceLnjX4bR8/VV2FYkZ8
XwzBsbT6lXvIUgHpbGTCrplQ1i141cj+mH1S9iLdhBYqSNP4mBBtmyexnTduAf0nSy09dNTesNyO
rRUC1oVXEkyuqaDrjSDNtkSS9GzKkFNLiBFAZanAqRTQQGKGDlkgGWDNLEXxMTgkFEJt8kDtLFGP
6rDGez27jRCGz75BcCujxolijTgHq56170QiuPllXde+DB0ypQlk38eedYo7pVm9EiIXt9jJ8IUj
mPZmJsfz8A10I0jmT2SvjmZ8THytmLwcVP5aEg/gsiqTEJBlxEifB3aSzApihp08l4/9rfaxxpuy
kFpgSsGKhecnFcmSsGuqII6jLqlknzZHTfWleqONK5W4hdPlzISwbbpO4XzsS0Qn+hMjAsugkr6H
vYnjbH85EC4v0t/BCBulSXu9pxQbJZ0cIIR2upnaOc1v+Zpu9lJ+fzYmISFAzjkWIUEoaFGfLdm+
Sje01hxV+1LwTilFvSvLjpSodxNLN4O5LTosXuxW2rgZO/qipeqXHpPPy8NfjE8nazlPz8npKuNu
Jqc6JtqUX6PYJUFha9Ohj99q6TaTb9VoJcVeugjjnR4lVgpeZvQcCgazNokT1CiQN0CuC76qgiXh
nX6mECMEUql4qNdgsMtR6MSieM3PJzIO87zXUeAVZWkbk7Ut2H08hltNes/ZsW+VbZGT3K67Z71Z
CcWLZ8yJeSEAtWk5RjRoZ8ilVW0jU07sOiwT7/I6LuXgmFdglsCGP+NhBT828gGEeRnMUNNRnvYa
dv8Eiq4jhJSuOcg1nLVrzOIWPTEouHMjgdxbMrFxNOiHjLyyW1PxJPk1LSK3mX5cHt5iyDkxJnhN
2DZFPFlYwyIv3uqWZ46ZyDL05zlbucwsbogTS4K39MZo9OMAS5PeQC7vnplepe5qerRGpygmB8Wo
FYuLEejEouAgVgqh2d6ARaPLtmawG7sfdYqmuW5zeQ7n3zk5CcHxi6LaiWqQELY5aCpH1kM1qDB+
pWjrNcGRMz0bA+i1EPugcPa/jev/2Zv1NXALAgW7gJgZ68EESsqA2iN7AiJ+kyQHs4yc1ry/PC7B
N/7YUTVtrjPJKFAKKxbGdRCiTpIcJe1XJJluC93KRpFWNtiiFShozLn7rJkg7K9QY33TNRkEr2p+
rbdfYWJswunr8lCEPfVnKCdG5o84icZjif7gdirYUTNqZyx/kdyptbspdbO+ci+bEsLSN1PCjpKk
FDfFAeOBYptrHnEzXjEgbKRvBoRlyWoWtyRBdKW9+iJHxE4hsTJU2t4AND4i2h6IBi9OINZxeWDC
dvpmV9hOwQA4TJhhYGEdfDYGs/V4+JyodDURtHddtiX2z/8xBritBikHEw2ogo9XuIujTwrGusbT
onsC7Qp6l6Ubs7vNwvc51pvTtWFEdkGvQ/IjBENajiQY7Jvby1+y6J4nHyKUrvTCUnqtx4cUMajX
lSeFMuCpV4ws+gw6lA2K0gLomYUltViR92EH95TD0DXQARWtprKLq3diQli9cepGKnXwmrCObiqq
u0ZVbyJD+0zrtbLV4pSdmJod+GSzBWWu9d08mrj+RQrICkRfheH9w7JQPJooUPqYOdvObeiFJvek
b9gR1EGOKX1VJu5Z2YoXLg/krxFh7bnVpEWL/XY0J7ABQmawu+5GY8XIvLbfTo+TkQinB3orRy22
YERJLQdvaIX0KOc5eAhzoNxe/2XWgOqYa/qzXMv5rCmkG8OmghNUcmWX1VNhaHa11uO4OGsm3prw
N44fsSsX3W99F80KhkYNvuhM77udOeTBpimYtRIK10zNf37iaX0OfvYgx9wF2TPoj9y+vB+ZvhL3
Fjcn0ER4QAA2GpWUcyNg5MzaQO3Zsa6Mp34yv6R6rZghJpl/wp2lzDIIMxe0SGmfGmj7ACcJtCXR
PGuzqLuRtfQqS7kbNu0mTpu7BttU6ZJrSOw5ZQd6pTD26hj4YjU89jRYya0XJ/bke+Y5OZlYRWZd
ENFhHjPqxf19rX8V7PmyMy5EJDQSoRsWICOQsxAh6KGUjXG28JOsbXcDMZMtVQr0pnNjtHvwrl62
JqIb5ik+MycEwEKx8i4csIzpTDNRIVz0H/JEnkzSv2RAQ0Z8z4w9npOBhUy9DEQx8f9IifTnE9Ak
Ob/dUcUSoQDSEGg0GzukOkllE1Df6xLUGcjkRQq7S4Z7tEVeHvSC66Kh469BYRkZjchoVROonhQ0
pA2lgY7QIDNXrCxEsDMrwgap1ZRrAIux45j/MpNZc0Lf9hQ66My7PBzxxvltAoX4hTyjTZocazhC
L4/eg57IbdXracf0O4a9ouVo/LluMndo11iE/otpICpww/4NGT3fERrhJmG1ikON+gyncwjuixjC
s1smx56pj46eB9fm+DBQ5QYZ4EoMWtiPmGIKbQ1wP+EFQjjusiEhY8YUyJ92qcuaA2tR2OAPl6d3
IbHUyQzEM0EKA+8Uzm3UNU3Us1toQ/xKqV3dB9oV1yNAhI8Ksr2Ufl02J7Ko/VnNv/ZE6uOyzsOK
dB00vdNNn+2jI7o471vutv0tqdCFF6Hl6a1WHke86cu5F2pfVf0p66DLdjLdDUFPNXjyrbSV5ZVY
sfplwsEP0U25YTpmgnJ7Umz1NdjiKIt30dHyi0eQTbZb816OgEy3SenwwtYjj5C7LEidXWaHr9b+
8lQt7mN0nf5+P52FLc6dbzCSxuqMETdM7ddA33JzZSkWdzBQpX/eNIFmPf99KWnhfNEsXD3IV1H/
DHIXJXJD/RdQzCutZmK17s+qg7Rjbi4G+FBELxRKKDdKjNsyygxMeulTV9aelQalDpAwqumjosou
BwOzmQMMQDfZcBvpm7JqXQnpP2Tj1ppolj8It1voqEJ3C0Cz88HH+NBosPBBLTlY3ZYWLruBwtcm
VN7a7IHzqxK4AEg+Z2jl0J4Ut2jfJm0Xgc/PAiDwHxZaBxsFVgJFJ5HPziARm8YY8iwDzR1df7Xi
lUN3cY+fGBBOwalS5cwa4ElB/YwXsG1fDnvVPOjlz0ozXwf1mVtr98bF2HViUggrcgI/KDqYzPiT
FoNXHw2qfE2qRyx//nErCNtAjw7vf+CgPF9FxMxcTlITVook9zik3j0GCPVGIeC0IFaDt5AYEPuQ
QLoEjHDBtpNXWZMWJ3eWVp2hOTJoeM+/IaV92UMBHgG0eFdf4EUe7q0ZelNrdXJM4/6yr8xLJVwc
oMOH907I8gLNLBLtdEQNwhSEn8dR028RrdwBTWB1v9O77MDuBtK0/+KcJwaFjRIQsNKqA+pBXXMd
TrhAyGvuvziBUHJGlz34HL8BqVhcyDozY3ZUJWYn/D1tHbl2sg/KvCArHElfy+2XDerQ6UIxDSAh
4VxNigQXJRV739AjxHHtmAyApiTcA7OWk+iuRrxI+18Fdf746twHgsMPNS8RH1c2SdQmYcSOUdNz
twRFoYPmXijjKTzYpi2Us5pJnVyJG1sgyJKdgs7Ph9EK1xpll3YmEKIykAZzu5V4U1Mzq4lZi+9I
bWhJhI7yctlDf98nRRc9NSBsylCVennIsZ50q7p4Z4IQk/wj3Rmb6GdD7O1j7gAJNB71bfSAxiTV
Lj12A3azwq5v+QqwajFAnH6LkDsahNc8ifAtSGnoVs6JJ6u/Or3fpKAQbN/k4BjxlWC7mDSe2pzP
3ZNr1DB1UhbImODrkdvFj+upctHSkKEtBfc5hIVo/vvynC+lCtBMmq/eqCV9A//2gdVoA+GoWTDD
jspfCn29bEB8Af/tvacW5j11Mqi8AhUbmyeydaLNsG/dhjnyUY038SHeWR5q+oEdj/HKuFbMqmKf
aDOStjJrhkJcZyda9q703nBF2u41g9T60NyiKz8cnsPsKeS1PRHi1XQl4C4vpwIYG2CECBmGEC20
ssYRgzLGkTbFF+uywjbA18eT3JGa4ZYbfBsWrg4kjRTu6lA5KJmyW5n8+Qj5tqOQp830AKiwUMGj
xoSDqKlG7V+So+csSW2aIDZOkpNSZadUxCGQEQebltMm0mbQ/iVeAqf8H/NC+sA7ggkAuvuoW5aj
BYVT6qUNPTfoHRHVIQChQdbz8pAXg9SJScHd5CTRS/Sv4VBt37PYcHMU4kIgei9bWToIoMAFwkGw
u4F5UIhUcdbkBEgl6FxDYx7EyB6y+6r/oYZvJD/iHXejamsd8IsRCS+1c+sYiKnAa3O+kRizmB7V
BBHJqJEi/GgGCyx5P+I0cKdscnCVDfrpPu36lYrjUoiY27oAHQEVOiL/uV0j6pRyNAyUghm1zQFZ
7dp1dY6lopdCEx31FghC4o1K2ChdL481kxCECutaBR1yGj+3UG8awl+XV23p3nJqR0y4IqWJpBDF
+UwbXN4EMbpbVSTOSotjBScs7hOsX/GUpbTr1KZyPnvNVFTELFBDBZu2WT4Pn2b+1rpKBeWVrv6H
lUJ6oBpQLIf+pBjzQiBaSZ9UCLX5LykobaqvIImWNhfuPfgLMuUWsFrng7GGoZKMCWX0CSJM1xIk
9eJmjc1Q7PX9fWDMPYRoyQS3CEZybiQhWRhCohpVqLhRdnFgjmg6AEwqs0D7VkuqvBuhce0NWWw5
asfR99s3slPpJRhwAGx/4x27RwODm4dB4EQG9A+MYay8Ia9MJ6ihi2LxUF2Z+aWJQVKEnBBfLaPu
cv7NrFWjJCYgSU+bwWH13jRtis7Wy+67aATkWnj4wR75RrIFBQSti1nJj+gGLlJcdd+05u6yiaW9
PuOu5zorcgJV2CFxG2imFcX8yFHxl7tf0GVfGcTSfsAtHpEEYFe4qHAiDXVdaBHBIFArciTcPdI6
dGp6jXDdKngrW0PgLU7aiT3Bm7QM91cTJaFjqNxXqbbp8h4cuiuZ29KgkPnDdfHAhH5MIYBFeqdn
ilHzY6JQe0QnvC5Pnj7z2pFqgw75nbYKp1laqVOTwkrpnVTnSVdBLSJ8R53aJWa+4tOL+cupCcGp
LcL1pgp6fmzLztjSqlecmET9lVWW4TbDzc6p8mbaFhDxPUhxgeKLCndJIy7fQxiOJCvfszZi9XyP
8YmDnUDHiCPc9hhUaPs1BMPSqY52aXSxQMcdB/vsSyepqm72WmnkDT82+T2On8CVk2t6zI+S7gQr
qPQlt0RKCMoIgLDQ/DQfiSemGmoGPO0KftS7K0UBgXYEJs2ny5t56VhFuwZ6WUDVBICrcHCzSK+q
QJ7XL7ecLusB8tq3MkSq1vbY4rzh0AFjANh1VTH6tZVajF0G6gtsEWcapq1G3hL9Lcr0QxDlbjUa
XgQW/cujW3RPHBNkfqcxwQoqDA/krhJAnQY/KjW3Sa+DW7F3Yq4dcvURjYaeCsC2wRwjwTspQH2B
Va5dnpbyCUgjA+8yw+9lU8g1cQx1gTwF87ijyZ6fi0CTDO7kZjAPowFGzXqN2nAh0FCQLsnwzxlm
agrRbNL6PFeGFC+y0uSU/MoADZ12O07MofwtXjvuF8aHRp+ZQQD9r+gyEmJ1gP67aFZyO0bKUWEv
2fCzekdf3LQWPpfsGGBfAOsIlSkQROebgWXMwDMw5ccedDTBkVH9dqyhqtlONlXk9xW/mSOjkG0i
sQAlAuBDloqWQsGaFf8fade1IzmuLH/oCpA3rzLl23eP6RdhXFOWMpT/+hvsPWenii0UMXOABWaB
AjpFl0xmRka4zsCtMQdox2XQoE7G5jrK28xDedt7LrxyOIyF0wUVGgkDNTHHbV60yvb6h6wcT3Cl
o8udC00gzBFG3dRaq2p9WZ6UtgmG+sfShy6i0V4mP7NyOkHBg04qQ+cM/iKdR6dVOZ2mujy1JpKc
Y+czd9/sDS/QFt80f9FcFs6vLudvg+K7d6wYbRKNGwSLWgXOZ3/5rHYHrYiuT+BaKh5E1KDTgCfl
JVLhDsRZj4c2xgyybEfBKPhW38dm2CUBIKzFI0Gq4fOynd7sFCxXuyKTEmqtruCZfeGCrLO0nFIL
9jMbbwe05NZpqAHf32WLxNmtnXuuX49MP0aMstrlnjWINjoUnGunKo4UNdvk6MYD50yyGStvR7Om
RM5alx0UfqGKBwWXILhaEKqhT1VwsDpVErQVduXJ0cbsdmLqVy22AZ7w4sTzx6KqA7cGRDouXOu2
J0u91d2Jvkw5TUIvG5eoNjQ8vq+v+cq9CbYLsJmY4MNGfVFYcnOMqe7GeXmiZCjRzFr0QZrAITmD
LoPzrG1jBKnvzg9QDhFl1eZ1myWZV5yc5ZcNyotBPYwhHnPbQZEBU9bwa7hDTLBlof8ZMHBhWLVm
pNqQ0vKkte14OyROHMWqqgF7mJDI0rV0V9HKjVIgAqD5MALzgVsimsa+joqxZZE20gFQCHU8Tgud
NiprKsnEr84Guqb/020g3gWdQcHHPLclqq9Vtc2r2thaNPE2eWUX0WKZ6b0ZxzLa6rUDBqAnx9M5
8Ndi6oF1qbF0QGOeFqe/JY5xP89fwP9W+WosG99KdIlGd3AYozMSLa6ecCtoRZqSkWKz17zn96Go
ZEd4ZSwgHzXQzQrQKq5u/vtZxAetULdbCJa4th6H9FGJ/RF9Bo2Mt3BlnRxNR0ipIvPoYBdcmulS
gkSKNmOdEtyn7i0YAnwLYpWz3u2b6cf107gyaQ7AdCpCTKhhO6qwbTVaghIn0XAa6V3W3ZRUpjG4
ZsCAv1MRfXBBH2HSJkbzQsswGlbVbpQbmuJ3rHO214extjQGKAE44wEXqhTWPrczag0xrLwCSeeV
PgH1rRlet7G2Luc2hJHYtE5JM/GRAC2EFFcelTSA3p4qEzlb8ZDOuSH+IWf7bMY2nosehnqUDIxp
CbTpBQnMP3cHF1aEC0llw1zGFawo/XaC9DDxTXe/VEFaSQoxsnkTYuxYtxtlNGFonLeLGhhv9es4
h7bsdK5uNEBZuPwWSDXE2tYwN6BHoW558kxU6ls8EiNU0XTJrK1tNFA+IH/LG4NRFrhcG1ZOfYVy
fXVSWfzNi+/jxNmMubsjRS3Z0iu7ALAcZFPxTIBwkygM1RltajSLifWpG+fYmoyBD9Esd6lJjOj6
zl4ZFNfD4J7NtZCXEt7loBmfEqp45clVinBuXuryzQAV49BKko9rDz4Ue3WwZnjoGQew6nL2rBLS
ATmIOE887/iomJ96+3u7nKil+qNydIPFCMbuXpEpga4l3jk7Dpy3iycKQuhLu8kU8+jCKE9q1UF5
O4/M4dGj43HUiG+DH6WyWmSwjo6UAnBtZoHvBngd7g/9ffqlYdJ7MUpY2JT8hduZBvqDv06Tr+ov
f76CyFvpIHVAol8X31+10tpTo2EF0Q8Fvii/Yoe+vaEyPN7angSBGChP4Mk/Xk2EAZpd9yk9Ffpb
M95406smUzZeN8EbsEwdyQixg7xfEK+qTklPk/JKndcEuLCxeLg+WyuuwkVzFy48kyOsRPnvpJzc
JLOr92FYKCOy8m+W48yA4MGrWp1aO2voqfVugPBeltxvIJYhq4as7S5ewcKZAgjFE0Ppmmg1Wn1r
emq0G2B2IciHF1osc0RrVpBDAFmRwRkKxLiKqui0t7WMnrThyFlZzfz7QL6k1Zfri7JqBmle5OA5
X7gqeFZl1tW26Xt6Anp4W0YMolmN3gVeI/Hg71G/8CiC5s2/ht6dxfn16uR5q1QDdlgP2Vy3i2Bw
U+TpA4JGNhz5uycdG7+wnrMiTDcLsU9gizksUwchDlUmd7gybMB53sNj4JgQiF16CGsBYUKXoHJG
6as5fI3tR8W+T60/v0wurAiXPan7sdIoCtmFNx5AQAoBxaVWJQHSmpsFrRTaJ3AzYleKlMHoLNNT
x0T1CoiLanb8cYu5bFQ1iIuDZW2X1PZ1g0oanFccBoy6Lvd8QEV9EN4sa63JdICRU3Wb1I2fKfda
J7m4VhcJHgnlAahVIOUjLJLDHIf2M1q8QJwwjCSYq2qTo+EqzmVMwSu5HnSE/zbFh3u2O70W8PTG
halZvbGz4ZgWHYKZfe4BZEB/JYzuiKyxn28x4UBcmOSjPzMZG1RlE9ieT+700oS0OjqO7TNrCbW5
lhw+2eiE3Z60i6orDkzV0Cn6NDfVfWYfaf/a2vdN/jX2atmW5De7ODauA4nKDlIOH3gpcCjidtYA
iF/YQ6aiL1pJ0CbdRItphHOS+Gbqj6A9dvBgKBv3z0sE3rlxIa7CG7XU9BprqdO3Udd8zXiw+5/X
3eZaTHVhRNibTpdYievyESJ/loX2N0ULHIJklu8mvqf6kJakxRYSvJKl5H/32swKGxWPZDKPkEPA
tVCFAxiriN1I5o97pWsmhI05d0tM1Bh4CZYE4xYARDtgIdvLCvyykQib0tFs4MSIhu71w2aSPH7W
/zbiJbyADaQ4hVsNHZSsij3MEnK0+kl2eazdZVj8f/+8J+QKKmYPWswr7cV+fjG35a/y4EGPBQiW
uzY6VEoASTdIscgSa5JRiRJgWdmzejSRSVTAyHLLSMyiGALIe8nW5l//cf1/j06InkuPFW1RYnTA
iftdOPmFD54/v4hksjZrbonjd0HhA25nVA/xIWceUAH9u0ZyC5nRGxR8lGOiAAIQovyP7EtwfVAy
U8JNjDKNQdsepka98g1wLRMob2gt0s76F9bt8/6RzrLMmMwm//18eOrctqyBzQq17HbcANTmt9mG
zf2Oesde/eXJuEBWN8jvCRVzWERPFDhlE6PUtnm3RaPu9VlcS7cCBo1AAw8RVwOD8uWQkrpiMY3R
neMYgXd6rI/5QYmc71DF838Yjd89qjtQQYXXra6FGudGhXl06aj0gwOjbUiix04yprVrGCoESF1C
KAfZP2ET6ilezorpAWyof9WqG1VVd3b5gsdPISP7Xgtnzi0Jkxc7iaYlGbAuThNW6eR/b+BbzXJz
fbZWd93ZeITZwgNrwNUQ84tpCsaxDibruLAjyV90qqFvi+MsZEmtj/sOuUwU/i287/AWFTVbqU5S
V7GAfmEAPGw0bXwYW1W2DUSSIESB3Apys6r+jrMR0gn2XDSTURQFymNgWyqUTTYEjWFt9UEDI8mP
uUcX7JQeh0+xtb8+px9XDpaRRn9PpgLCLswp4mvQmFFgbwbN8zc6KiZGFiaSXlCJEYG8+/9sVqeI
p4FsMPWbsSj405UZL7EpMbPSA3sxGLH4V0ypWiw6gD1Fo+4q8iXrQZmT51EOWGnbfdabFw1ZE286
gWur3A7UAf5Bq3ezUkvav1Z3DTJ6qMmDhg8i1JfOxFVaA/IcGLBd3hooPlrLy/VlkxgQG98MSOrU
TVEBx+E0fkxfM1nf58rTC3PJyUE4xJOXxS+HkLtGX7YO5lJPzF3OrE3N7ql6M9D7bIZCGj0Uk+qT
WUZm/jFCg1mOO0fanasiCJ5ktjwegUwwW0R4grU/deW+TMuoU91Qil1cnUUbCQ9ARvjxE44dKPZo
PkzcWOL4jnKPx7Qkpv3o4DEcXnxBoxqelLoQsGexpSdLAgt5YiOCnv0efZBVJUtByMzwgZ7dx0ig
AebJzZSAWHHCBEZvZqv/q8Fw5CpEiXgK8tIKaMV0q48X1JBKxlu60U6pEEl4u9JkbQDJiNQxz24C
+iHOWIGyp6nmGMqtWYK8yPcYno23Wb819VdoLQYk7oJkhmJ9RgBVl5yrVRdybl6YyRzA4zQucbDA
/Yw3+m1pP+lpGrjqjVKA1GgIlRp0Kf2rm1lRpzc7B2qqpYJ+E1tK6fHx+sZMgPOdA2ttYCyF69tl
lRuXJk6guW3aHyRt0U7+K0NnuXzSP8bFl6aEUweCV0vJGow6a+k2bjYJuZ3TfFONc1CmYQXeNQ0a
Hj/+3Iedj0/wMHVsd8M8lwVPzDrmSzXI7m7+By6jfT4qF10OiH5whwujalq1UtUF6EBVxQo6UZM+
EvJCzJ29nV4URXI61jyXoevw95yvFO3Pl6ejWNSaQk2yOKVkAK1rDfaNeFZmGGbQmOgdSD72aNB3
nCK8Po8SwyK2xmkNarkEhkte79iRMSy0H5O1tfKnBCjQ68b4/v8wp79HKbpMt9XrzM5hbEx/uuVN
PEv+/lqocDaLIpw8KwAkZSWPRyoXck0vxAJTGqW+RiXB5Lqj0QHU46k+CBcKx8sBe42jTkNxmpFF
HLu3knS3dXLDflTKQTd+KMZWN+JITetgMA62jPpuddFApQ8eB2TCkTW63C0ctVf2PTy2gV5Wskcy
RXtkYRc046/rC7bqRc4MCcMcMsWscwuIz3b6NZiBfcpoxHq/QAv6/2ZIOG1ZOU/90mFE2ddkk8z+
HKZoQpE8adYuOoAxEDCjkOlBvfVy2nRIttZGjdFM5Sva2FN2Q5O36+NY3YEoWnJIPS4gkT3ZrZKp
Bn86Iv5I8ctAC2QhzuqKnBkQxjAALJNPOgzUey0c0DSZBqok/nxvj/lwTM9sCFe1ojrFVBmwUR1s
/8X08wOA2od7L6p3v1qI+MZ+77OoDX5SvG6DwA2+GJsmejN3MuGw1QU7+xBhn6tLVmTGjA8xrH3W
QXZjozZP1xdM1Kh7fz0ZZzaELQ7qqzZjFWy0Jx39y8fmmH9LfhhvDDpaURvVmyGwWr9+VJ7cXRP2
EjqCd2ada3MtbPw+d5NSW2C+j5wN9n2w+OUBpAQlZMaPpq/4TlBtgJgj4H2so9ZPcTDaULtLN9qW
fls+6d/L71qk7XX8cn1mVp0MIDicBgAQBpELoC9zI+sVA876mxFagDyetJ29d9Ld/2ZGmAA7U4lO
GpjJi0OZ3BjjWwuqGLozmp9A1f6NBzgbk3DNLlPrLjEHllsT2OghuJMilWtIyjOru9ZBF74FsRjw
KQm71oy9AkpzMOIkL2jb823lE2tlpI8riXbEJ2dWhH2rlWjbznSg1R2sTQqFhnhnmKfR+jo4ryi9
Np0bgBYvB2xVKh+56uQgcYeGRQCsQTVw6UeNKoYiW4wlS7V+2pIF0gCz22qhVrYN9RvXkAGAV5pv
MViU4PEafr9vBa9nuqQbU+ribW5CAKNBJ5FfhHkfWsbNWPc+os+gRbAPVk+C4k0OFIVMu3X1NJx9
geATNZCkEaXHF6jBaH1uc5xHui0OAG84mSwYXJ/f36MVNpBnJyNeEjFc0gKOkuTXlD8pMThAsk/X
j95aiAuiDwgHopsXLybxNDgWsH1dVp6sL0mzr5yQOZ9pOt9b5A6qrpHeKJvrBlca8sEYjlsR0HHg
etDZdrlzJt0CT1KRAIDiteaBjZD97Iwui9JhGEEnlpfgh7KXDZ746b6fqyRC856y8zrW30E91wi0
aqgPYxcrz5UXf6NO2aNcjoy11UD7kKKv1KcgdoiGskd/Ee3dQ560JjBKk3fjaql3BIyV7K+PaW2x
IOMFuiKAmiExINQ8ClIpDBDS4qS4bINsrF93adCpedS6f85kgtmD1ON7jw9eufrl7A1WOuY22F5P
Fi4nCNMS2viKKlmj1dwNR0byLh8DjJDCruBNgTFL4FimH/0reuurLQqUEyJMcMoyiatcnbzftkRe
qarLTC6DhjsGt1lzsKqDpe1VS5baW3uhAiKLmAzvOTStC0NSzcV2CMfVL0SPg2WcSVi7w1eTLiDK
r8ZvWd4XG60tAtMsQUg5zNH1PbKaoj37gA/jrIcOfSFAmdch0jjof3nWA+/z8J0MvjKGw99kdEBt
5HJlHayimGvR3casiIrxlsUOCNR5Y3myEa1OKTDU4GNBWy2Kfpd7MTXtmjWjAh/VhmB0W45duSnM
m8R4cD/n1B++Xp/BtbCXQ7b/a0647bKpSIHnhktEkf5nW7xo8bAleh3ZZRZ2nSQo49tBjMnQ5caV
oWwVYo+Csanr6tZzsFqGEix0o/wo2HSbuXvLze6AUv08VZbk0K0OD22yqLcB24Ro9HI259hpBpYM
5Skvu5A0R7tHexlaQFD9S2RE2GvhiQnAEVqNQM+hviexztJ9bZ/rs5YDA1817aZR6kitvENVy+7s
9SH9NiNsEGdBVqrMem4GHUJVsh3AcwJkUajHyyFdoFF2fYesnjGOWOJNgw4vWV3OoZrE4Pp00CWk
V5+mbpeBwLKl7c4kwKurQUurLYpXSfOlY6bE9FpscG5ZiA0gXYUSql2Vp4GEzCpCtQwtMm07phyw
7QJvfLg+1LUV5PLuqA4jINLfkxNnK6gV0M5qTLROaOyB2in0cW/SSkaBvLZ+50aE6bQn1bCdGNuk
cHZJpUF8ogrHPvDybQ9R+b8YEK5PE7166DQQu1U0u63MPrGA+LVLMxi0mQaLAvpLSM/LhrU6d5Cn
5D2eGIFI/wZdKs3phxHb0hjsY6Ytc1ip7l4HYF9ypvkGF70IV7nlaWgcaleIdSpjtpe5joHydWtf
6aewTz6poCDL6+jPZw+bHmPBXoDXMi43fk2LpEdnU3ma80MFQl11n/7NUM4sCHuh62nnzgaA0gm7
qfJoaIMy3lNZ9n7tGJ2PQzhGWa4OoIbEOFJroyx5OA6Pquk3L25MI7cfnq/P2urynI2J/352iBIw
wvcOB7TjKThFS2qgUbJ3gql2ko3p4EF13dzK4LAPIE/G9c8dgOgvzdnZaNHMxJ3CoAkyQ4nD/g6S
S7070Oa2zCUOYmVsSPoDvwkgHVLXogKrV/VVPfbcITW7mZ3QDw6limBw/3zjoZKD2x/4yndvdDmm
HO0PhAJVdlLRDW25QdMfLEV2YFf80IURYeJQXJgsg3cD5DTq22AebkC1TRtQrki8+Joh1NlsEL+B
vg/e4XI0xmwts5fjvKJymBAzUqZXWyn83n4F2liyG9YWCCBbAL5R3ANgWtjquj6XShYraELRtnEe
ZdUBBI/LIIl7ZVaEqXNqK9fYAiuldrAoaIV8vXnIZMHmCviF10nQ1AmlLUyeWCnplQZcKW1OT9CN
9Inx7LrIWPUmbn2nOnnMPBnsTQHgTEUtm5juWw6lqmQbo6SRaEeDyooAa5kRcMkAbwFyIU66IDyT
Ojp31EQDI+pRUTIlvusCRqq0N1pF/ITcQzjT8MJ++EI86seF9uv6QX+nkxH8PswDlwscMPqxLcFZ
mko3T4QB0E3zdFvHh3HcN8qxTRSU/IYH3DobwmbkZ1jQTr0aWPRlVBuoB9xMNkgVjpbyK3Y2fb4d
+1sKTO+oHQbjF0VSQ9GPqb4tu70r4/lZocgBnQMHG6AzUgWmWJiytlSVPlkYoPtOWKSondhkV3hm
gAafJHB+lpZfQ41U0ZbAUQYfXzWofpXe5uONNkH2ZnG2eK7ejUz24uVz9WEudQP1fLRlgyqKe9Uz
J61O9oA3L0Dail6RaEKQvK3NppOUjVdOPsQVVexe8KvDk/Hfz6yQCRpuXp0CkFYcVBAbG9/wXvKc
e1kJfKW/HDh/JM74O4bzbwuGei1mptWCbcF7SsbDkPxw6FcKYpzKyIJCDdtxOU6M3HnfsvZXV/5K
0uGp1yHAMzw7ar5Da7okHbriIHghBC3JAA+hrUv4nhFbAerJ4K9qtTzoiv6tX/TtkjmPYy1z42um
wPCIfliUzAxMwuUcD3G6xA3XMijTPHSTvW5lfjVlgUdlqIl1S3jYoGEHS/qBtMpcUtesAfv/0nnb
sbmt7S+zDPi0VjUAY+dvI0JwhxKuQse+Acxfd8Mi9gKl+K64NLCIdetMP6E0aSGbMA8b1+iekpiF
SbzrjGFDkA/GcgIJppy6PwfSGcBW8F4o9H3j7heWE0qtdlsvAAQu7RcN+vXjwa6/TrL2tZUzeWFF
OJNUra0OPYJoCdjWO8mG5F8onHco2gJLw2XEkF0WRmBpA1u6GBDbjh3QCFoeLO/Yuse36y6a366i
FbBXoPUcdwTK7cLizaBXQm0fBHSoA7pL7QPL5cePf2ED16GH2pILpLUQlNstkP7Qq0GOXH+2llNJ
0AUsaydY2+m8u/S/NoSbZlaLMm5a2EByF4BJM8jyDc462C+98Ppo1tYc2wrRKxBdwFUJ6wJHMdR2
AjBoWt2aKfjHiYx9ZyU+hkD2bwvCroo94PfLEhbmZadOAFR5G7BAoW0AjRGWJRnO6sShLRt0LWhq
RR/NpTMyphYTNwAmlD5aaTSbSKYeEklwvLaVwTKAv8+z3SD4vbQBVE+rzzFsaF8c93vz6PQvDUHH
pyRqXZ23MzNCatOheHo6PUfavSpAe/o2hP4s9Vl1HpksSlhJiyFGgPARx90A8ylstwp63e5Cgdum
BbtzTPbkEfW2sFF/cTP7WVPULXr30cBSTpLzurJcF4aFaFkBM0iR1vA4OplCZurI70Ni2rZ8U20l
DmhtjAhjda5BACi3mCkm5uIQZQC/6YKYcdH23vizvoOohPZiqCwobH1z/WCthQSoGvxrUHx1IJfS
50WHkCCuGu3ecjqyyQya35KpK6Oy7bNNW+id3+cauidiaEAZQJ0E3tTOQQoiMH8c0mEzI2H/XI5F
aqNB0aLVRgdJ5AaiY5MEGrCWZLv4XPHkgHzVcAkIWN3SOCXeS9Kk91kM1t34mHo+Q+0mK0nYT7Pv
Wg/Xp2ptF3DXgw0NUNYHeYgcnYm5nmCmLLwEO232B+27q6K8aisS361z5yxcEFw9CCER9JyRCBAO
VUxp49Q6ghWDgWK4idys8yfLDUGWujPY0SiPBFp0qAkGzKXbLPE1Z0ObHzTddbEXqvXWs4NqQvoY
JOVz52de/cXoZSd/7Z1z9pUf2Dm7mZEirnr0o5QQ6P6KjJk/z3eD0W8UkOQCCP45GZcvtN2z4dbo
8/vry7HieIBph/Ig4Efg8BaBY/pSK02SI8wqOHPYgx3TQKkDbZh9EhshYK3/oz1h5xX1mCvLiDXp
0hN6jHxjNPfE29dd6Q8o/il/ZQ5oPDCko4b//ug9exOkSuJOuYPJBUUpNH5fFIP5tjP6CkQ/FP25
J0xyJ73jyz9sunfiE96ej3v98sKo4cyoNUNcxhpR9R1ytCRCzjkxukOr2GENuj2D7mb60mbtrhjV
TRo7gdssL+Uc72PtsVxOtQEd4ji766pN5W2I4X66vuRrJ9BAWgnXNIoU0Na6/ELXbojTpmij0YcB
+AwFjf26021qfY7sxZgl7XZrrhhTz6cfoTYwKJfWktrp9QpyCae8qiKzMCDlhcOOnjKD3DfM8hnT
fy3U3l0f40psyNccAGVO2Ih1uLTadRRsTEAIgzjpWXGov0w7RyZ6ujqPaNvl/V3AxosJk0pt0I/f
IP50sm9dZ/OOBk5VmsoUGtbs4CEASjiOEwFY8HIscUnaf0hk9exQe7OvGiSg/cYmsnTWmi84NyT4
S0VnBiU2AlGW9JuyIc+T+wAFk8HstlMbRwYj2+urtBJcgdMK2C30qnMAvrA3AG6phu4d/Ru/TMS8
oeaNOgS16xxKXUZ3t2qLs1nwqoEJ8rLLWazUcSCdhnYMNzXB8T72UQW60tq77fJ0B+UuGV/x6h2L
JMS/BoUt2MZdMZc28NRp+XNRNkVivmjqdyg2hFUfTORhycwwxjEHG/FfzKqNEiSno4CIifBmoYU3
sKlHi5RJw8I3jWBOwlL2lFiDznp4fSGZg5478JUKawcqZotlJqCereOR3aBwWDxrltBZehPlJVfZ
UjsujjRvyNG2mynK3OEh0Yj3lDa6daOBG0HietfOvKWiPwv8G+C6FhOGzBkSrylGYOUZeiy8N7d9
mIgsslxdVpTreDIL/6Dh7XIfNZ1jD72hAUFkjrcjBAmryQmtoTxoxMa/3VZPvZAp5sHqH/Ju2Vxf
2/VpB5sO77+ANxWbSuliUGcaHTwUSAHlt1gfwmZOi0itEzwex2YI4Pq6wMxpHGb95KLnaaJBZ+Ph
OvS1clIXSAtf/6bVeQeGDTkmGzlw8VWpllNVpBbHkfWFn2eOv8yveS9juV47v1hZVwPhIBf7E86v
61HWVyMnHWVNuAD8EalZ7flx2mfbpi9vWflwfVhrBpHkwj7iNK64yS8X2rNBVjwM6MdjmX1Tjl81
Fa3PN+bSHuw031+3xT9eDBrObQmbavHseFp4oxVLuDCsHisRmU1Hcimu7l3oQgLLiPc/Xs38pjmL
hirTLUbi4cxmXlNvQFiTRUnixhtwwkHJdR6nnaX2c2RMGo3sYvE0n9K4Pc1uaW+vD3jtquEtUdAP
QNUJ63n5JUbVzvaAPuyTudTg4R0AOCQgxt4MJJ+Cwkg6SBh4z2PaDRInsXaZIgwEARZ6YR28Qi4N
U9IkZhZjpgfjrUXC3jNvWJ+F7l9gnpH/8mAGuQn7gxJEredsMmMMEJAhBDmume9QJ2jCbiayB/3q
kJBpswE1hJKTWAufB1wCrMbNZhmA97bdTW5A+jd/w/Nf4n3WTjqSpYAicXkqeP3LyTNrMx4Zb1go
20c06fspVL70cv4LfwLhJgPMv9gZyDVfWkFLOYhiB9RYK0TpN3guvHRG4uwWj8SSrMvazCFGRC5b
f4fkCUdcrxKPWC4KrBl3543vVLdT8cNKJM/t1Wk7MyOc7nmhQ1q4oHhEBVdP38ho+Z6s6r46FF4F
QPEHQgNi5xGA/nn3jl/02ockrkPQ7jnQlUvKb9cP7upYftsR34so1tHWpbj+UtZyIesE4h91LvEO
a+4QT3aUcTkNuiWy1MEx1TkuErhDzQBVUhnG2GzXx7E+X79N8N/PXOE4K1TpKECYdbylsRua+j0a
CdW/AJHjYfDbjLCXXcR/rd5iJAWQFtpL7+3b+Nf1kcgmS3ClU9v2FUFH2UlLXF9pmoCojsRpri/6
71EI5z4GMkUxG06NrTngcmyT0EWzGXjj/8bBeAhucOXaaHkUNT6APveIE8NQb+YbQ/9m5OiPcd+u
T9ja0qM8CH4zMDoi7cEn9GzpKzuhJB8BicJx9JxXZik+2n3CKesk25hPi3irc9YxPH49IKVFd5na
9RwvHggCbUSGxUM6fEN/fQWlkUT53E4k0qY/DlmAAwciCsA5/PcBj9DkQHk4Iw5nPqHFY75fXOar
BFh+Pd+P7dc/nUY0roHV/52yEskjYd/lUwPCEQq8AKMQunybq1M9vhJwZV038zFSAKUzUhVokAPT
Eti8L1dLKfRl0VskqPRtGmFzR3WkBYXkDH1cKRhBOI82CGjYmCL6W62c0vNaIEZG8HvYauiq5aYd
alxwM2iP7AA3CFSW5931oa3EY5yuGkyO4Jh1kD0WzpVljPNYJkjFg7o2S7eW8WaMceYD3BYooMDJ
zdyf0irIl/mkxn98pmEbiUecakwturYv5zUtVGSBClRqcLnuawM00eOE1lHZGfh42C7NCH7WrNLO
dGv+GG2Yn5WbDjl/W3u03c31ueSO9PKsXdoRHK1tNRpd0IR9cscyyhvAb8eb0eiCaX4eVZlM6Ed/
yI1xtUNsGMQOwgtba5YsU8YEERe9K4o7jXVgQZAw0An7HglyJESQlcXrGuEq/v9yfcxW1wrL7bQn
IET95GnMtmpn+sQkfp426NGRoRqEMYn2xApGPJlZ3llMe4LrYICGQOEb+nd/Fgl9MCIEXKVWpfGc
YlD66EXIE+Te4sfqy/WtIGbUP1gRXIauJHM2trCiPrBvNGy2j/HPdvcju23yQFYgFvY3t4WUPZIs
0GpFhk48RuXoGX2MmPmpalvr5MVI4caVpX5PpjbDHvQsSUJ73R78DeSEdCD2hBk0M3BLJg3sQXpn
to4TIL2KTjezIn0sqpcn6j8j+21JmMXRU6t2VBbtiVR4DO6b99fgTRaazVdW3GWWP44yHmTBDf9j
EgVduHlU2y0RWINeCOh8GrP2VNNl3KttXTwOLaUbtNvbUdery6OVtcXsl6Y57YD3MfaSncNn78yL
/PMBPDDA3Nqc5OLy0OkkyTp0PmlP5afsJxzW9Gzdjl/Ke/XU3VIZtH7lxOG2+W1McI3KUHR2BWtP
LK2PpdpCbjgP5rmLJIOS2RFcY+k5YOWvYGccEIck5K5v3BA14ENjHGpIpOW96VsloiC7oHf16O3d
PD9AQnqbEz3U5uHPoqIPcyzEDWViaCQZLQybLM/EPGjVcgP5MugXGOClRC2OqpGSMcksrJ6bs8kW
3GmWp9RmFayORb9BOmwTx2mYU30D/gmJKcl8v3dmncWXk1JlHqIw7anTUEY3ly8Ou11McPRI1pXf
Mlc263t0cWYHkvejCwpfuLnyrXS+QPTr0Guuv0DkPq10vymUXYIrQ0U1t1JMH9LlgS1Fra8e2d/z
+u6Lzz7CYtVQkQGbSykRLo3WwZ3aWxP8mxZSN1bT74uijTpDNsdrPh6Hx0MjKWqXvIf18qSSJjcV
J1XgKgCN8jWw6PpLcBi29KEGt7O0cUkM1f6za3/bEw5rkw12g6waFjVxdzUksuvUiKpyANK8DnCI
g2Wp/NIC8txQA+bJoPsiJ80/9nm4xpOfCNkEb+xB5LNrBld7ouABc+bsZpzB8mMMtwsD3tQbt9a8
BP1sH9mC/Hf+NGemv6Q7W1n83vizxqoP3yKEP+2kdZOWYeMZxWYE2RA6cTSkDyOQhIMudJKVqFeP
LgCdmF0usS0OXSVKUzAbSz1PXxtwuS8bzfRpL0FZ63wGPxynMzPCqJjmMjo6lf4EXEwLCZm0BAFp
24HNVc0Gxe9rQM6DbGTAR7AsDkprAsVSV48RNOOR8QdZ6kFnU7zFW3mKBn3+mjpTc3Q8Fh/KvjSj
RV8638mrJUyZOdySss4k15eQCXhfFwAGHaTJUdMHHf7lmUBqd0BXDtGf8ri569rqifSurKl5zblB
thntdBxt+qFkl7pZPzhahlmy53mXGsQBjlmrAicGV8tfODjkiN/7EiAjJxaqwTxkMi2t9ScnN17z
zN7YxXbUb3Uj8y3vKU/1sFC/AboSFDmLrKlCWbSSdUgK7wqkbvCA59qpGC7PRQrJAgiqL3HqMPas
WrWvArNjpnEYQ27CJiHRH6+P+EPMD3YwEEEjAoKeE2S3BWNKqsympgzsGUR5T0qjP6RTtSF11/u1
uuyVpca+V0dVciF/9C3cLF7wYDsBSgaJ18t9Q6CksZTGxJ7ZMm/cbtgil9zmDzhoCls2HbR1kCZT
n0kXgXtxO7L9Mm5NSwZIFTk0+FTr4LMFozLKApolPsJzliXj7HrseUlfljtqBFMKMdyt0/sxMGLR
vIW6q0NP/RsaAOb/J+26diNHluwXEaA3r0lbvihR9oVoqSV67/n1e6gBdlVZtUXMvRDQmO4edDBd
ZGTEiXPKXSRbGWd2blmaobRtJ4cdSLUPOTsSgLMCEItwGSBMOw7NH8ypeVyTnPp5nV84jOV7eTSM
L/wQCOMolxwqldAkld945Ub5yL4iE3yNembOjm+0O/ZcmwLuo8aprdYanG5fm9njsGuN+cQeJyde
CTpoKPM/s/frayj3xRRiwqgRZo+3O7MyG70zA8LoiNdxMfrk82syYvIdGCs5jBvnA3QO0PhAuIw6
A01QlnVzhQYMtvW4yBhlyNTxL4qEqS/gMeE7758Puvq5DBIVZwWJO9TjsGmpnVo10+C3LXZq3JeO
ktdenryBBdFOwtZug2BfJJwxcyCKl4fvlvnq1Jch5VYSJ9ehx/IRQBDgvQdIyxWSIPbRAMKUcuMl
Wq8Xcr0RqtgNXKkwYpHXp9YomIBUWm/61aCQhOVeV2bhhptABRgtHmBmBGErXXD1ozxi1TxqPTF+
8YcWXONfccBvhCwnncISpTyVSbgZQVeyGcpDmQZOHbZ6A/oXKCygRaDkxZWIgGb2+FkYdMUJgLDi
xXiF8mEGsAJWmdB6QsORWgAnMNTr7RHRKBpLCk0yxu47Gm05PldozVAzyCoK/Epy4er6w7qgmogG
EEjA4RfqaSwPeY1Mftx5ATCYQOtNAlEHftRXZv/qjbiYQfkLFW+kP9EbdOkt+zqcQCTZd54Y6tAo
hmJToj5HwlGprHTw/MJgC6Pr/q5YXZzJpbMBJbcE/TH0myHapYtivRZ3CRuH0qM6O3NmTcdp1MWx
J5K0AyQIEQGRyTg68+pr5vrMAduBqr6K5zhk3iDQcjleJh6BJKt49dFgHGvzEZmJiYBb1+Xdiiu5
vgAoS9T1l/JSK3E1LKElYV9vcnBzf+UEHXUELUx6a0y6xZHQap1eD53ejGzQgRqjzpmREW4zi90F
1nxeA5n/6MVezDz1VdRLo5CEDhg6Tn3s9Ekfjfivus03+b63wF9DhB3npFZqFPoXgaSC2RgDflhD
thibtxSbJ+CJsBOrBMnM/R1x9fCiPot6kMwpkMxL49zjoHMwr5g5QX+ysVb6oZHNwE5fLj+13bmm
0Ioi/rFTPLO6hkHnhheQz5c/UKogzd4nLFnZ7XQj2z9Gf4R6liozGo4u95zGMkMmgdHwcbYGzLng
SM7sRDq3jY+TkRm1HusnhvTGFvO6Eg1dXWhL0x+QU5AaWG4YGmeS81XLj1GP1q7CU/lDhd7RuH6L
ykMKGOe/XkKkeBfSHtydS9rrcpQDmgjDOi6Zx2giaPwf0XaJXuIScQvyMcAfG/fNLZNGbeTf5mg1
8pkLZ2zlinlU+JBU8UfW/Oupw52IBjyIGMIxXglLS+Cv5uq6jzyhLYkgNUQtLaiS6AggdC7oVhzx
9UKBqB3bAz0ZoDZH0Hg5eyITNDESILAGSQpfCEjxxr+IzW76l8hBbEYYWpw9ukBwsdAhTor+ryJv
hcgDIQuZAef3SuTPKqeKVm7R6yONOUPHEsr3aOLEDF6OqEPuU1KYKPaUxxQ9AaGYmoXfkorR04JE
LI/OyZU5vH70YmwghQOtAegaABygDhoyfUUZJ0HstdZkdocPcTvp3wyJT5kOkKSd6L35xhqtXeIn
NFdBhFc55sW8hqedgHzvwrF+OWJVbNkWpOexJz9V+mz4Vuk0lt693N/4P0n4y51/aYa6wgZo+UCz
NYu9jPi2RCQymRUJ9Y+Z8BvwL9kiCY8d+PgiA03F5O2p1ANj7R75oQa49xHUVKeLnG4T4SPK18Bh
QAnI6z3p4LpnAvkrYzTP4AzUB6Mkpa0SONdUl04sWWPPvHVsfk85dZ3JcQagIospV8jEnQRFF2MS
Qumgfrw/6VdBKpYWfWAAmoOmk7/aWY04yXKetLEnITGo5iFpdLTRE4Vzh0269hb7eRvSk/vbGjWq
quuiYvCb2Gv+JBDy6C2NYDvpqsnrvK5Y6KwgnYXKMRmN2fh4aJ3ZlkmvR3axl3TI9Bloc3+TSbdh
SW2zNt5Q+jcADg5jxHpCNGM0WoPZqCvH7wdwd/XZAM+CnwhAfOAML/d/GMd9nfBi7PWWYPS7zUwC
RyGdO1u8yZsFeCTZbWuUm8qOrcB96KzBkkmxYS0hxd37JzPyLYT/HiODOYcrzvzm+uF2WigjQWhE
k/COQ4vbIlo+DYJmseq03Wy0FbgjEWfEAsnYh/v75SrLh/0CTB5wiUgtyeB3vZwKXk20jOmrxIP8
zCafU73wNzKjQEh0JdF3ncqlLFHeoO4qPOpGWAKHl2AFlVV1lq/s0soWDQa5hVe22Px3Y6OOflhr
pcBAKM0rupnE4bkbjz0UMtq1kV3PIYhqlssX4BlUJWm+/ihLcqi6M7HHK0bd7bLUAxE0Mkch+OyE
Hv2eIuLRedczDpTrH7mYlF/Nmk+/+Q3o/UUrPvLyaN6+XEd2HkKJY6LEkyenVk5+tPOrA8993J9R
mq0ClzIaL4Dcw9sDrzGwm16aGfkRL282SbzR0k7CW2VmUHmPDX4DJke7dVBMI2jSrM7/ldmrBMSA
LuGgmGC23YOM3i3cxugszZy3ncVa5VYx4HlO/Mpgr102AsQF6/2TIAOd3+VY0zQY0oQfEy9kLP8g
HpvEmXykGLiVVh2a82KZVEQeOH0Ak4K9nEZGsRHevWXApt68b9xXhVQEgX5kxtZMRvJgn/f7F/vr
/PXlvw6n5MSg5fpf8iL/fIEMpogFGozmQFo0A63DsSLKVe7572Bs+8OZyepFfJ0pwyhlyPYCP482
ARBSXE7nBGk/v6/H3Ju24nP3Hp6Cd+ArbMlhHqa/rTk8+i9wrIcE3BilEa+d0WWxLl0+rIP5Emle
dKYC03RpvQYoJatCIfeAONujKrAL7BdOV0mOmz49rEGMfnK398xRbpWbkj4Fww/MbTInc0dOz3R2
ox3rnbwB96ojGNWTdGys1tTs1o4e8yfNA+O5072gNVI9Mm/p01okdCOjcDkF1H5mtShmSm35JoMF
M7OsV3ZoSeZg8EZh+cd85Sa7DqsvzVHetyz7qI4KJfcYpiWz6grpQZpOIkjQ6idh0NPYuO8kFg93
b8opD1ii8XgE3iv3WP/I96khVLsIIr33jSwfTRmBVC7w3iB3W+QNqHWN5GASlJoNvab+YLmXci3N
dWMQ6DZD2AZJajyCaQhun2tFD77U0JOUvyPUk3M78tcgRzf8GqJ+VDPBrIA4kea3GqVMG0W5iL2T
YIjmA0+alQfVdVoSb4vfFqijjrRkzvglLHDBQzGm6HA/c+mBnexC+qvyVuGJwU7cS380UFSjhnt/
iW6kTn5bv7osUJHKQBEF6+J7UOnDc/IlWfMu/RiM4EAEZ4pNcROVm/JJIHK8YvzGNYxZhUQli00C
CBmVKRfzXOiEusKTJyMDHjtO7cprXI30HkSIgVw8jPAKAIw8rfDdzEPUyEVQeAHkIBPpCA7flVFc
+WraBHV2885HK30GE/l++GY+MZzn6pn/k23DxwhvJWmb+GT+To/ZefDYlXzkVaL/H+NoDsBMYox0
hqGvh7pQpxjGPWFXvoR6+CjvU5M54zCEZO1moE8cbW05Lb+QFEkxVuW4WCvm1BjbfQohUb9/vr8n
6ah+MYIoG/0oS7UYJDOXRuJem6tOZAu4XlW2qqck08eZTLthJRf/s79++yfa0LI/f42mGtosK6u5
8ATiT3qwK57SHbctj6qzdsWtmqImToboisrPGBOz8w/lJj0FdrAPH2KSrtzdt1bo9+Qtk/t7TFoC
tyvD0MLVLvp/K3kTr7U+3Nx0KO2IqAIv1FJ0SoSTGSHxOa7whq2I7izSf5Qv2lPspE/KGWRL2dpC
0eUMLBSSnSABRSISiTuRWqgaIVm5hCSecOJTMjw0rnpCpLkTvqPTmlO6sfsubFEr1c5MF4RMWnnJ
Ltq2xHcqq3tZU1WhbxV6QNQqhbI6gisLRsJNehYc9sTv17bczXEAHSgBsr2oRVLjiPw+4ZOyqrz5
E6oKx/BDqAn/4v+5f1ZpKoHlCYcrHiVmtDuim5cuiINlPUUHalF56Wuoj7sH27LGHUGkePTJi+46
Memc+yZvzB0sok8f3m6p51LuIdOGpAvYpvKyh6Ai/Km1se1WgM03ThGac8HphVZdICvoMl2QM0lV
MEztsdwhTjXCZnoQBCsXxy0jyNgCPQ30BgtupcujmghpxvVl2HgRt4mBDktCWwWQ4P5sXd9/eC4t
2XsUA5f2O2qnSalWVyXY0EDTU6LgmMqMXnRpav53VqihsB0oygoWVsTwEfx5oFubVsZxBQDBNGEg
UEECph3dD3QHoVSoUQzl08bruO0s/mEZzZJ5ND0gHXUuoWZitTqUrNCzxgikQvFrTW395kRCzBgb
DvJ4El1z4RI5kYQga7yxbzWSKVWmdxDYXhvmbTPA1ANajFoqjXORws6fpgDwGohcsBKBulsxQ25A
5xsCiCT/yibv/fzegeWtNzhpZUfSAdkyx0DZLI4dnJYAEl7uSPB3AtrnA59RTjXabF98OTYn/rmJ
13bl9da/NESFTOjQ4gF/VxqvzVGdFjnSl2dp7Zq6qorSw1m+4tddyEgc+qgKgCAkopAPqzmMH8FX
3ujI3TlAKaEmGBml7YBqZbRqw+XJNoTckGQs2fcAifbHDr/99wcFyg0QtF0aIK8K1eFcQBuAK1uv
UaLwYSHKRJ942Ky4yKuSyc/Ily5YtA+jP5H2yso8zZBGZ1oUE9Qtt8seDIvVc4vbKcg8AYOaOvIO
NV/e0LXNymX9AwC7jKqwtr9sU8mDrupBE6LBdkGYlwOK0Xpp1Bt5258aCxlhq9j8AWmr8YwOJis1
H//en+CrOgo9dP5y0dO+FLguCDoPEExLtcuThBQRa5cbsMAix25JNmhW9MFCEeOB349HCISuVL2v
MAL0J9DHCLRk6OfBDASqXrQfysvYbH3ltQ0t5SUWdS7EI6+xkoo0kKJgZvCsgtXKYPO/k1ABKLPv
oCoDPtsoYYyiifW60GUG7Bj40/mhC+xi/JKmngy83hWO9m9FOZaWRqBEIZ0HHCtAbjSngDTEoFbr
gB0JSj0q901gysyOcZqX/KDt1y7zW+4ONx/Klkh3Lb7ncrXKjmPrimE7j+3+9Ggl44Y1xo1bPg1h
CQoXSxc/UKGXFqI4EpURqhte2MTpdmyLfFPnaq2znaYRQOAr4/4GvErdL/OH1LYA9Bd6bTgactdM
iZIyadbh+SKRQ/woHZxHQNq+75v5qTXQx+y3GXqTKamSM9Cj9yY73vNb6VH65HaWdeAM+Vw7/t6W
3olNyENPHjaaGf8xmY3rsiR8dzvgPR5LfSLfK0P/UYW5903Lav9yuGzdzJIGbnPk1Umi7mIF0LIH
NrQ0VDFQTUQm0c2eUNUqvVmyutccErMo1JABGlIOCGDExmyfhHjHfbfcpuE/NIOXSL2HdmO4lv+6
qnTSq0TdDXXWtHnbpJ3HJ7umPwil7mBCAivXNUMfyLDD7yaCF7QZm7Wt8w+Gm3LW/TX8QTPcmy9q
b/JjzzI8eNW8IbOnxAYwvWA/gNcCI4zmMJrbSFstc7PhVJUzWMh2abmJ2I9STvVUIaiXZJkuMK+z
qicHpTY02Zi0hx5498QU8WAWtwNvZYPODN/lph4gTUk4xq6TE3j1RxX8NybXHcPyOPpnMAsNZQMd
UJngf0wb0n8lmd3t1dKcZUvYRJ9xEO3UAJhmEoxrFAc/2WxqHtBaigoseqqQaKMhk43W9OEsd433
+n76AGiGIe0G+kpnhnxEpEHpeSk/I7vPQBwoMGNj+Sl0/Df+kAGo6HjcmluWbP+kzpNgsiTG1f4Y
miFAVxNS1v/8DA5o4zbu/SW8ddoVXObILSEsRQM1fdvVdZaNyoSwUNmkLPsZyd1BfIn/KIwja1Ze
t57aPcdxvbZ1cJKuZkzkgWRBKIxwlNq+QhGlPrJ2rTdI/QxW7OpdjLVXNg4OWjSzK+f6RvYCkYoK
FluUjpDOpUvAQlxHeScvuF0h3WWT10iNUbKioSAzLb/GwinrSVOt5SZvRRIXZqnjUQkVW4OpqPG0
07NGyrNYkfQx2QZPsjEAtyagyZonzIY1OKTZmE2zy+3KWdOEv6oEwFOgnLMkmBd8DTbopVMblKgU
mR6QTZ7dRkRTLR70WO3T9FiFZBQAUDDxQDyJa0Ilyz9LrzAarkVA+zXQ1dJZsGyKM7FmEccw0qHg
A9Ksso3dHtkvE9T8MmGFnNTot17F2SWWMoSYEg/1nMBKmG2pFyXC3+ED6kfD8/1TcyNrgDn9ZZlK
TshlDC2HEIPDI8aqN6yJNkby1ZPPT+AbsJycXuOSCgwNP2s4jKuy7M+C/jJOxRy8GORzF4YAxx7E
bY8+TviUYBvCpwAPz7+iN2u0K2taIwu/AgzSdqlH8qD4daAymG4ImgKqEeqyzgEyCBZGoOAhTweJ
AFJYuZsYGoAv/Erh9KrOQJmn3wRa5gd9IcA8syv3zFE5ag/ji3JUDqPdfWjn8LCWtvt/VhkpXMCt
0ShCo5DrgO/lYMTJ8UeSPScP5WNozQ6olD5DDB565BFh3gTvsTHZgIBA5bimGnIjUbnss//7Amqp
WQGIgkzEUpeCqUBN1m6QhncSdpfFxOeJf2Irkx3+3t/dNwoCi1VwO+IRjY4VmpBbZVg/FxqEQZC3
3iy8GgER31lTFCwoKKO9mz1z017F4/JRTL2uASKW19tkZb1vPLEvPoJ2W1CHYkMZk6+m3WCGHHz1
EAmF3svly/3x3vRUCwUO3gqgPrsCwgajxhelhPaK+YsvDmzdrqQlllW6coW/DFCXnSaUnRIrbOuN
e+ZVciQ8hHbzk7wyYTdvOTAm/O84KHfIzXWuCAPXesk3ZLVfky/tSd2Lj9UpL1YGdHtf/jJF+b95
ykvIAMHU3BH+fcZROKShXgEuvGP340EbSPt2f5F++OzpSZSWpKkM+kxkainvo7Azl1UZjn8ZkfoN
uKU3UN5L28EYnxPoauwUL3sBDYu8yjG5PETuGKblGMSGZRBWaOgEwSO83su29qrtqgNYlZnvzIrO
iXF/pLfczpLCwqWJuAibklrHOEcXas7jxddWBzyqQ7m2pfipFp/qanba0SxQWQKpWgrQ6kRG1hFF
SLYJJERjULEFXbsOwhinyK1ijQTt1oV78WXUsndDLXD+hEeHGDt8tZPQfdKfQ/4tTwxxPvqMVb21
h3mbxh/3p2RZ24sl4NA3BxDyQtOBWPUnt/rrXVar4dB2CKdc9KNpAPrLOi7Bh246V35tcoOPjv41
3Ph1vhaYSv6fFYD+HxJC+KZfNqOgEVE4Lxs3ZE7B5PoaY4ziKW+B2Km300so64K8LzpLGAiSYPFk
s93X/VFfZ8HwCYAFoPMNkkGgwKCmuyjVMIyg6OpCbKvDdmv1iX1P+dYMC9biJEaHVKceHKNpk1Yb
JTSq7Mwz3/M0oXWrOml2Xv8NGCKoesesLMiVR1u+DB1IELxGNyF0Gy4nZ5barkbfaOOC9dvoxX3F
fLeNN0yvraw5Aq7L+zNxdRcs5mSQCSKCRxjwc2J+rUVbZAzYQYbGlYNEF8OdNka63Kzhzq4OOmWF
yrwVkpqlkzw27pB9K21P2lYxtL4yGhYZJPYhSayYd3I/g3iXk89PYxStuNXbC/5rnNS0shD2kwK0
P7tdpcdhbitMa8ZVDiWhadPMhcFFIB0tyYwSZfL2NlZ7MXlv2ydQyph+aPjFVlQaosVn9J5xQe78
B4uAZCw2JEhRQSB2uebQNGAjOZ4bdwYEoQuc0QfLf7/590aQ7ELTF8Dy4P+hjHSqGtWt4jdurzIf
TRPVTqLMqY2a+hq1w3WWE8sNuUE815fDBQj15XgaoQvbruRat2fbdznyzWA8zBFQyqLNgz8SbBJL
55Hg5JnRCA999yCM4Jt1onO1i310T2Xtfk4fQ94K0UbwHumxOaAfNvNPPQSie7tQyADej0qvqjXE
xs19soRmCwAU+i80hUoxJrI6a0rrJgy3SwbJZIaeTOH0EKG5RSxEPVPPTPPtY6FCCF1kygfe4aSJ
zlAGJyUoC5PU4l87vE/a0khF1mCwq+8v5HWIgOnVQKStoMkHlZifBNavMytOU1xl0tC61WCEHFBw
Rb5HF7lv9mD6f1T+AsI5rdycN66JC5OUv2y5OJDkGiZDvc8OHfBGzPggTG6Ph0r+Z1jtF1w2I3Ut
LRBZFJo0lFpFutYVwUEi4xR0bvcNDXBplIn2kPkP03kAET7iVCeSVlLzNxwh2BM4UPRKSzqYTjeP
AlCqkG4dXWRzZiMrB/SLBHyiN6wSrphaogxqcIt3Rw4drcfoMqDibyjd1iE3zaMLzJUB3noC2kC9
qJwueL+/U26O6Zeh5e9/bRSu54O6bNnR7VtbSUvSxttuWmM9uorxEUD8Hg0VU6lNgzu2wWiG5CWI
P0r/+f4grvNolAFq700+J0dxAAMSRzjF6Ts9nCy0RaDsKRvVfOyf+5V4/3qBwGOweDCWR2Ucg7uc
N5Hv0kTxw9EtiqiwQ6lMdu3AToY6TwWQ6Xywcrqu73yUN9BAg4Qden9VukVr9qUYkIx6dINIcdpT
KgbE9xszmzpjTrDhg3itC/x60QBgADYD0txg+IUruRxhL4KmCsW40U1VDWnTCC3fSa6sWbl+WYAJ
4edhAcZdOC36IphSqQvVSMJE9pWyqdNMtYBj4PWBLROjq7PSGRkmcdIab4tmyr97FfzN0aj0JMjA
MAkWp4CgxQSKZRMTmGoyprYQ1GtJ5mWwl+cRXwmSbCg1Lv0HKrWDI0jaa5UQTq5WDkTTIh2i5Sg3
qYY6WDEEsO/v51tT/9saNfWNpjUSPyHu7avCCBrJEZt8BTh6a0D8QmuPxnZIi9EsaxPSkt0gJpMr
AOzlP0USttFBFp5Z7uH+WPjrwA7eGQcFzQwsYhdaRCJJ/UgSs25yw7KwwvSdrS0VwPoYzIWn+qwE
aG9QX0J1MCpAt8PpPYofssCOtR2YDkr0Hvef0lseKURdODnGj/tfd+3+wMPxU02HWg84OKljPCig
xZyqYXKrJICcL6AgWjWRKszTlRv51pICDa/iYYmULI7w5WmSi07hByhuuhAUP0Jcz+Gz8On+WG6a
QP8kphn1BBi6NKEwYteIA8YSciGeLDkHEuaKnVcGciO0wJQBC4tLaWmEpaFhUyFzVS1Lk1v4ObgN
4RfsQOFao5aKVofA8/QiRU3v5EwI9eVpakwZMOhtW9eNnrUxb9wf9K0FxPtMgZQgpheV58tBp+lQ
lHXMTa7UKCcJGyftshPojez7Zm64e7x8wXMONi5UtmlIV5oq2BsyO7nRED7kYMVI5tys6z/Tmkb2
rXMJ+WXUtPH+RaaFCsFnqZH5Skhmt+njrzrRjBy/ENSJDH7WvKpt1soz12Eb3vS/DFInoG156O8M
AQx2rT1wsc6Vn2LupRDnLgmvfgq9eX8qb24gGdUncKoAdQ+nf7lkMwgeswxAJTeLt1wnGDy3BSEy
GM3AMYpndSD+nTrRmubgpLDxpsmDlafUrXOCZkRQKi6ZI8TJl/aHmKvAzl/PLjCUs14LQWkzvLAm
q3edsMfFpgBvBsenKXhRUcdxgpBuVkUKkhdK4nCl0U9GHRG+NXzoacePgmKjaRksXHbJaHYJ4nxh
hm6uQBqUZqPkfZCdOKu2dSs8rsz/deCMD0NfDqg8OXBtXBF68k0LASd82MicZMBYeAF0zSZfnaAd
V1qR9D6s5XhvHVJMBABFgGaj84na1LyIUnkiCjNOT2AyvmABU7HJ07UXyK1DunTkgkQTQs8aXfTi
+RzKD+w8uyOk59BcHoO9Qq2gxRSCQGkI/96fxxsRGYJvcDmhxwkbWV7uvV+RcxuWiTa2AetyRcva
RZQ8qSkj6WwgtPssjzM7qznF7MVxrXHlxomF4YXWG7QA0HalYhFgalVxakIYfuS3tTfY/KDP+bb9
5rq3+0O8sW4Xlqg4JGMzgStjDFHL8k0lgfID1JLhpJzvm7k1IBQ7FiK0pZ+SdghiBiGONi8mVz2k
Os5I9fxQSLoQ6gW7EljdWrPflqjbYspBfOMXsFQnliZ/AUao16yboH+bVb2mt/79uIAawqYH8Pya
WS0IS3aItXpyFTY1lTAAEIszBNWA2ghh2Ye8RIHU9+7bvDVCPEoWKCYoca66pvh6BiVvxmOE6EgQ
3Qkt3WCOgw6hYPXxClhvzRZ1AtJAVf1Uw93L6uyxAI4fNBX8rlixcsuRolUAWGqeBZUCOIIuD5rY
grtcrcTJnTQAELviVAy5IY2x5cfyBrqlMWPWQKAMZyka7HxunxlkHPy/mnxkJT1Cet6d1L/d/Hl/
om84m4uvok7hyHADw0QIg8YAHc9qv+FjEOOAHywBcfB9Uzfn+dcEUMfQV3EI2Q6plICHsFeTo+rD
B39RkyMadm48YInXxCNuhCEoucqg4RRkOBk63pmgHxCncwSP3bKuDxUxnzW1cNOnH5Js3h/dLSez
EC3ycNrw3TTizefmpK+FYnYBruucwVcnC1IMyiYW5mpz39SNsgLgsxgTB0TK4j6pHVtMMvzmXM5u
kj7W/HOWfKXKZ7vopkbzsa2fIUWZl7s2M4CpBJNdbN+3f2uoCDyAVER/LHAZ1D3IqkwDTvUJsyqO
iZ3lzacazYE5N8maSvEtl4rkKm6H5bmKws3lmeFB3adNHG5cUN5nD8JjMZ2E3cxHIDiwgnBtg94c
1y9r1Aatx7kMmEKeXalC7bEHSFiFkkEXrLxZr2F3SzYCFztaKvCiRAfH5ajaCQF6IDKzK/ZGNuss
0u2lq2lveV2SrAHQqzRjCUpttT7Ef+vG8JEdSc6+QOJkWzWbio9JvA/SUufnozR6UamSZFAO8r+U
GVRVfCeyr0CkoXUVHSDUOvtjJY6q5M8uENsQhq6Fcwfqeb1Pak7Xwqg3GpBh64Xa/gdZIvQYIGOD
vCjkj+m0bzU1ZaOAO89VXhMQ3PONoQaAiG8gsGtkL/96MyPKQskbsSSw6HTvYIJOpwmPP9YNQSRo
cmHGkbItIrPu0tK5b+onG0GlX1DmkkR4CZSgQf5wufBxrA2DrAycqyqBJ6dsZhQ+Iud05Hh9nmrW
lMA1bow1g0b+WQZDpTRzVlezmRPAkT3U0ZjvEzmqydzJyU5F9GspfT9YQhQFBBoR3SHmoSWoply9
L5NCNfO6K1MkD33uVejHzkS2WTCBhcjO6cSGD2MYqIRN+8JI0e+14qVu3CwLjBoPWqScUHijdnnZ
tVUcdrngFt0+a+tDNp3VBiUDVV15O99yh78t0f4oC6OimvtUcDPFAn4BANIZkVBthnnhcNFRScEM
1kd6EpJChNzz++Tvunwiysi83V/gG08yfIiMNyE025CVWv7+VyzdofZXaxo+hOVyoxGRYF8DxF3j
tnAsfptYfNgvEy2TzaOWJ4KbSDu5OCo1GgwQSwwdbyvjfmyOCpCASKqm076VJ50HO1FsCkD9xA//
yVjxHMKNjkuP7qnikiZpWrkSXIlloLzc60oSPd438RMxU+cFg/0/G9QWiuuO5dq2FNxJzwUjle1M
L1JdsettUpuVb6Sv9w3eXr//tUdvJL5He1WaYUwRUu8SkFmAYN+3cI2vATYILSk4EqDrQSsaNSRh
rMtZzRnRbcbNKH834ktLxOmr863ss+JNxrpv7/pKgzm0jKH8sngdlrpAm5af6xAEfS52phXlpzFz
2LRZMXI9bQLKSKB3gYo72mxoigNowzVyAhZPdwjRuj7lLVi5UVUy7g9lmZnLzQDqATjPpZaEX2Qq
38I0mRIUjCy5rSVXoJGf94zORG4tvT5x8Ro+8sa8oa0SPSDowEa2U6FCgTTpgyaJAsmVIT9VATrG
GLnQr7QpX0NhIGSkIHmEsgRg01dZsnpU2EFQGgzJh3xvw7U1dDNasMCyEETOxzAyZXFWrSoZOGco
FVC9dUp4VIS2sCs+KJxBSuKVtVwGRs8yuu6QUMKljyuRuqLqOQYzUV9KbmOqyivDkkr8HAA3Y+z7
q7lsvEs76K/DzpDBRwwqvSsWqXaWQUnecO4cGlCvJcWnPFrStNbicL2OIg9hX2RrkPFEbw01nHCh
P4K4L4cXZJXaoFMrCF8Lmol8Wu3cH9GNB95iaznXAuqAgNpcumYNVygrNRLncvNL1GgvwhibPErr
CWsMjdkrkd4pDUHLYqvOgF3Zkcw7iUiKYhMxAGh5tWgkwN/0f+9/1xW7BQpfaOPFRl5mGmE05QMq
GbTvEWpX7gASrRZMoN1wLqtXaAB/9C2nQ4kX7N0gqw1YXYhPcRGh8HeqqxcoMXsVkCJyzv8VZnXl
4Xl9nIGHEjFR8IbI9NNOg+uHoQbRIe9yzFbJCjJMBUFbolqHVjE/jwwppxXvfiNOWEzC2rLplmv0
coHGIci5GH/jZg9TnwGsD+XdIo1JwCY6NAYjwsYq6Y+VRuREOIWDyUqx7vfKJqi7lWN242oDrRH4
gZemL3AT0/tfrYqkH6ZQdIfa10xeSTKr8rnR6aeqcQuxZElZMD7QYmJPfLWQHQaIbfShDv33yvZY
kkWXJxFfguPOQWEMmBn6MZnUTSYHTCS6CjcSKTQV5q1FB3ajxoQDg3B6bHV2V8VWqZj3LV/vgEvD
y7XyK5Rh20QRGhFTkGglOCWnAh0vGV6yeqZtmeTchCvvrhsZe/Ayo+oB9VV0FrN0KttXGQ4gqFp2
w30Ret00gADcZtwYKUhmIHmbE2kgjSZYbLmCg7jhG2B6EUlFYIgLkkZDJ0LmM0Hfya6gRCTKBMjZ
vg8+QCxwDmwY6VEKmkmrLk2hIcEn3ERRm2XqaH7pTOIhijdBkJqaOq5817W3Xz4Lzh7MKYuA8v+Q
dmZNUhvN1/9EitC+3Eq9zAwaYMAzNtwowAbt+65P//6En7/dXaO3FWBH2DfgTlVVVlVWZp5zhCVQ
7bgrEn00nyRDvdPa+yqEEntRDkVpnIKfb4JVDG1V9AWKj5geLUfXCz5Eij5qxmw9IT8d1H4DT+qa
TUzmU5J8nOn/fdeMj6V+HyXzG0vZCyZf3ziGRpuNTOaE9X+Vnu3HghKJM1hPnXYcobk0g49D4if9
x2z4K6s/WC8TdNnFlJyXFQf2O51b87TDqLDeNsJWu/oEIW8rg8Nupni0nszKU6STmr7Qe0ry9NHu
3iRwhN/eX6/vvusBC1ki5I6XQpIW64nnr+mNFZJNVjXTS2KXew/2jUgGW/AR8M/KlyYiwMaiW6Iu
162nKQJUWb1ElN7MN8pCL7dedvdkJxIaL6xDFjym/fvb49xc2Avbwqyi7ZPATqtZT451jqv3ZfAh
zPxx5/D4sUOFtaOzQ2ObwGEMsnud7YvTihYGo2gzLfmgSzIeUmeBHh/QQB3gQSjapD44CcKGbldr
9HTEHXy9j3WrTL/HVVjVKLBKXXA3yW38pUaw5nfJcVCVochSvE3yCTaHoZzRKnL4y+GhkDNwGUMc
FcFdlyay7VVLttiIZdDLexjC0foGNDmuPNh6y9yLJ6V5to0x/0OPZulLuazZAHbBglallnO7G+Ni
mQ8Qhkj9Sdcr0oRKTE+gJxX6+qOdlHlj2mVfuqVFmwjGD8hKtQCZpKyhEcmM0un3Ue6D8VDE5gBM
U1Nyr0g00DplV1uFl5p5+UdiTT0vMqOU3ufQecERRoHU8GZ0BO33U0Ps/g2Kcg0nGCcyGHSAz1+b
fGwLd8oDo3i7cNb93rd9Bok8sA0/VbKs9qomyA8wj43QC/Z2NkGR1Un+Imsh4lFk2NqDydykh9FY
xq+mGbW51+YDxZdeVUvnLC2GHn7JnYoTR+6Nsj7FpQ6/5pyXg/Y8t6jUzwEdaju5fuFmo/tnbTul
ckeXjUp9Vog68yCbQCEiO6mXb9XFc3JX+kJ6n7Waf+Ncue3+wjZ/ZWz9mAvHnOVmqWwFlye7/kEj
eLFp+VfH9ueeX6IZ8fDOG7u09ZIxofFSLihOuvNImsELExds/hj+t1GJr716oJtUlhmVydJl7WOl
PJnWTmQsHBw/hkTjm00JkoCQSOx65noIacZoyZEUT+7kL+1nIni3nL/dXp49I8LydO2ok5rCSK4N
qJ18UPLUM3X0A51fWKBV2wUyKsUyeO5fj6ZmONWQlRx9q3Jreo+mhzF8GxXjwZKMU5WrXpbnOza3
BkcGaH3z01IG1OvaptKY1rQMqBBZieyinF3Z4SkekkNr7jyVt5z80pDwHtfMUR3VvM18UoheKj+U
8V+gVHdGs2mEGrhFqZOcltiE4xgLLI6rERVoXpZ/69Tzrvz7hg2FVAk6HfyXUFDIYrSa3SdyK+e+
pSenon6YYbTIl71Kxsa60LZBuoTsD09sEa7bjHE204GZ+8UoPZlTebBb27OMT8m084zXWeCLW3Hd
Qmt/iAF9BSgTSlLXDhDQxlhIlpP7XT+tw6mtvYynEKL+bYGEKgcqQtnIB1xbsFGUT8ZKyX2AIulY
eeiZe1n8WDvhqTV+rov42tY6dde2ptlMh0RmcYqMwlly7HT9UI0/78rUVZgstN/oxhQJO8MsUoag
Qmy8Na3OL7QyO0nNICMGCOb49tmz5Wwr+zJqfGvSTOwkSQq5kCA2pWdePneUA1G1j5u9GuuWEd6N
pD6IwQx4LK8nLUYOTuMVUfhh/NTRpkLGFvJ4zfv5ocDFSr8VPYFrr+e1FT3MzYiLrfAPUnv3VUnv
f+HnaSJCvBARExo4rn8eXUYqJSXogiY6KsajVZz1cuettTlPFyaEnd9ZiT6nAHH8cYGZ4o8ie7D7
778wCl420MjADUdK9noUaSLJcqVhIq6I42ROFgJ/2dhx4K3DhZ43k5ZxGu6gebm2QoKQAGfASqvA
QUCrl6Q+GcYnK9mDMm3OGI/mVdiGVOwPiPFFZGNmTWW1oVL4c3l09HVRhuLL7RnbOl3omP0/Ez/e
7RcmrKGtdSi7C98JPxj6c6sZEJCYtLWAlJP2miK3Jm6dNZ4PuBl0hNcTl1k2rVSNU/hTXNwneuKx
H5WyOETLXsvO1rF8aWmd2Yth9YpULWFvFr7ifhp3IrO9Uax/fvHbsZmD3arQ9zPio6Q/ttGxzR+n
5vjTC0PdGRe2KKdRwBCs8JaynaiSMuBRn+epv1eKu0WO7/LMcBNlJ1zfGNGVLWHbyLNpS5GELZg8
Z3oL0IX1M2Byt0e0ZWWFItBJCZIJ4rPreWvUViqloch9Gb438r8h5aX6z4U+w4Ml58HO/IkZp/Uu
W+uQ/5gTBrXMSZRaZom5z20E5qD90ObNSQ8Dt2vOev2bMf1lNK6GRndyskNfP0Ov1Y6+o4Uex8hB
nu+kvRnY2M9XnyQcHLADJ3niMAPRQAHWX8Z3kXl3e5I3HB8T1FRojCFmcIRcwJKR3F/sKvdV1IXS
8AMv49sGtsfwrwHhHiqzwRij1YBFki7R7ovm/eic/psN4ZyorUabW6nJ/d7+OITPo03OPt85xEUm
jP/5x78DWQd6sY2VXh+AGhGGgB3vPVWJu4926yDUZkyhN5V19w6FgfKUmkp05IVN3USSlVOsd+l9
N4EbTyLVoDt/SD/cHvzeCgrbBA5p20rXCbbtj8X8lzR8/W+/L+yLWO5mPQiZXDNbjo7RvumjdCfN
t+kjFA1J8NNoj0Ts9dQuUpuavUxENHXn4aOkPDz9whDIYBJ181aB3fb694cptUIp5feVSHbV6GFq
93bq5iJcWBAWYdDiwgrmuACbDvohlj1r7+GwOUdE86horc8gMQrWuJ5CNK9zX0q+xNODXHxu97DG
60cKbxP6l/41IQxi1iazmBtM9NCr5ZXXqyf542zvpbW35gqoMepwdELQsi08UHQZiEPd80CJ+y+A
gFvtJ4HrP3bqhQFdiE3noB8VFD9y34FfSRr7x9yUH5Mw/X7bq7ZW5NKMEJ9Swgc1bmJGHyy3sx6V
SPKsw20bO3MlVr3mUdekaVEZSti7iv2bav9128DWmmugmdEgp8gC/OR6axRDb8jDOlfFqN4hgvfN
lN5WFq2t3fKTKn1/LwvSJPQjWNCeiQkxpdCtKJIZS1u9TANqT1Cy3B7Meh+KDgyb2j8WhBWRKsOZ
rIjBBEv9vbBSUp7jfVm3v1n6H1P6uFjRnsXN9bmwKFyfTT4sALzWMaH8JWfP2c9qOv1v1jSwzjSw
0gQpbMo+X2Ero5X7Q5gNh0aJvjlqA2iv1VzN9NLRBa98SBbjj1Ke7+XAPt2e0nX9X08phGorMcoq
kyr4x1wt86TbOWElCMggih7qQX+wipdl1M+NPO2JuG1P6L/2hKM6XCreTya37GA8J9W3Ydi5Cjb9
feWl+994hOls1X4pIaLP/ZP6Xf/j086vbx4JTPgKT7e4x4TdZPSdrpGxyv1JOhk2aXP5TVbu+dzm
kqzZCSToZJLlgs9pIQ+u0goLH7a3rzXp/yWcjmZ7l6lw6+0cD2IvxN/uhzAv3ZdY5Hq4Xn+FIsjY
xWRExmyIzoE+g7qdQ5of7HnwYEMJPBkRno92B4N/pJXJKWnrpypJPkEl0Xn0buneAAn6QXES5y4N
usz26goOD6ef9t5wm5NvEsuCJVkDeWHyc7Nq+rpLeWcNhtt+o3Wemfn5tAddMeCnaMYxuCqFiHzK
St1qcmjClTDwlAVWMmxNycvtTbfppBdWhEl3ul7L6UstfGpb3XiO9bcLBas/bxvZnq6/h4I2nZiG
Sui5mzNe077VPXTOKR4/dsmOiVvjWE0I57FsUoYK19lKi+NUPRT6Y1V5uymJvYGI+4E8qBRGWKn7
r3P1PDRv+z0Y6J4J4RFjJJJmjeM6EPWJWo4Dmfxy/IXlsGHlhFiErmpRPUsv0CK2o6bwAzt4q83o
cFiSDJNsvdekvrkoqwgwgDE61sQMThho9SIVPCdHvTkpU+wWETVLMziWe9X71U3Fu2N9utMqYZL2
EmMLOelgPu04O6wOEtXwBNbbDv6S5j9HO7mL8i+zFRxuT+LW7XFpUdiemT2PS9XmhW/L6PY4L0Fd
7oQYe2MStqY9VGOTS1iQxumuGd7XNB515gOcmG7b+Hp3TJNPt8e0ddz/OG2AjqAjIPIhZmEiF6nD
Pp1k3i/uXHqZfSg+63sIsi2/IMlOht2kb/SVA2pjuVhVjQMu9l2VvMve9MsJOcDbg9laILLSoCTo
K0NeSZi+Oc8hn150TjbrGwSxyOz9wjYiAUYL6gr1AaN5fV+1vWImVsXlOEVF/gmxlAa+rjzykwGB
yttjEVuTf9yN9KCCUQOkBt5PGAxtpUEnLZwKxgIVBIqJhXwKk/goq34l06iZoZtufMvtvcfm1mnE
4IBNknunQWj984tMRJ2UVtVGI/uqno9VEnlO/C1Zfj77rlGQp/IGFJQeSOERZUXJOKnRlPqWkZkf
mwq+Bm2CjKnqhmAvtbIRtxPgro1Oa6GHEs/1gKq46cfQpoW3jINTHcXvtGg6DUCml/o8WQ9BORFq
yECMtGd1Mj3LGZ7MoXeLRxuCqi5FVVx1aOEog36niWVjT1x92OrOFzNtjkMnp86Q+rSnf4oc+lRo
TYFy5i7Z044RG4JWZ7oyJSxqNxdWZPR96qf9fCpoI44e4uW5tx1X095BiBVUvjllBzM+TmnC9RMf
bnvz9lDpAEEnkw2kCtFTaQw00ZAp4a5u3Tn8rq4qkca9ugcZ2HBexvmvHWGDUi+cndY0Uj8f5+Bd
N+b5vRFDDj0UeyJum5ZM2Ath7CFrItI22cYiGWO1pL4Wghs1PkdRg8SMebo9byLA5O+FuzAjnAJD
bQZZpaqpby4eylexR7bBXYrgtCjD13TQOQPqYwqeZwj1t3IJB7XTnXV1AromL0cb9Xh5tO5vf9Tm
0Nm6HOPOSrcgfFODwE1tjWyoGHIF9T4IUjfZKf1uXEsceQh+gmuEHucH/cvF1lgyqZypdLNnZTu+
a4qGVqbp2Wzqp1zuXyZ72iOs2DRoQ4/LNUiZQxR0n4KxjlYJMT+Ufo9KA/Vft/zUp+Mhnb7fnr3N
4+jCkrAVNYPY2ISMw4fTUVV+kwBLKFLimjbJfkCq486duJVZ1si68S9JEQT5hFMmSZ0kqhMp9ccE
2ha5zpOjscJBMk0OvW7KAhdN5+6gRFA8pj3sf8UQ1nd6VSjuEqVfg6qbDlEDqPH2NGw6kQMFFPVo
WhXFrKw9ojQAVin12+KBOrNbL42r9h//mxFxrue+j5QlwIhLNKj7sPfdNrBxrgGXYPtbdCKubf3X
R3hho+2SKFbqJ3PjHECT92smLayeImqWx9u21oUSAt4VmsFJToMHAbZwhhYB5qeKs80otM9N091F
ffv+tgmRN2s9brCByi6MF5CriX1eSTkMslUwYR0w6QJGgWDg0Q0JXpt6hUqvT/1Spi8LAIHazD6p
Y+KF03SwKECMSukVM2Wrbu+bNjzl6puEF1it0sQ42HbqO6n2B+hxWLtAoeaxV2vuOH3MVcMtlOEw
dG9hA8KZ5S+JWn7WOStTPd4JJjaOiatvEWKJLkjUWab526edUL83BzQv5HRGwLqvAjdDrOo05TBK
3V6VzYVfpay52TidbOGhW8RRNXYji1IbSeuhzsbrQ0Ge/LaVzWm+sCJMsxxOld2HDiFZdHaSd2Z7
X+wy6q3b4ZULX9gQpg/dUyezK6YvH59/tMUSe8nNdzv8HtBW28ytF1nanVQHv7JNATDDtWbRGyNC
p9NebYqeLixfl88mIqjDl+5Z3qVS3l6nf60I61SVUb0s+pL5MDggAqFO3THL4vQOKkQlO8SDsryx
TKf5PRmT5r7qJ+kt2a30KEl1SP95kHh20vZumQTBTgVs78OEpc3aMkILL8l8cE/vpZ37bNtv/h21
sKZIpMwBhyBtm3LhtkZ9mKdvsbWT+tw8Zy8WcB3hRTwAp5zWNjaOg4zWMQwtt5+/tzAOOJCD3N4G
e5bW4V5YkovOiWAZo9NhOoXq43IHFqvRfv75A83Zv3O2fsSFka5Nxx71msyf+oc6rA5mcG9n6Y7T
b55VPOA0wKaUJkV29bSvyXWvPbtdEnhGf+K4TNqvTvZQlF9uz9mmf/1rSWzXUvNuYfG5y2EPeVj6
D0ls/srhdGFB2FrIx9r2rHI40Y3/Vhnel+bz7SGsMeurk+nCgLBFQlALSZcwWcpocLo+oDUPx+77
RP5tDUyg1nPnvRfE9vpA3GcBvKJ8LJg0SyVIopn+1mXIW2AuQfjU5sE5dAI357Aiiu+TnVFu7lWU
/mBGAUtKa8a135UcgzgEr4la/5Q6b1ozcQ1prwNR5Gb8O4i4sCIMbDHteconk5tkjHx98srkMBaZ
O+mg6NSpcBcdfYml/dgTgI4gDN0xbWEB5c0ykMd18vYIwZs7GqGnN9NBoyWrMw5IWpNr6T9aSrGX
dduIyCl1rOX7VZAUZY7rWRmmYe0G4nvjChxSOx/G6E9Ne8jkP7pH09p7Cm+uATxK0H6Si3glTRF3
CUPp13jcbtAC6MdzBzFprY/OTh/VnqH1zy8OmcGa5C4viZtoHfAM68nqeGmEeyKom3v/YjjCURap
BGcouPKyl+9ope93Yh8Rmfm3M7EoKyiO0qvIKye1dJ4lDaOoiwcF3nSluE+L3gOayN4EAXMIu+NH
q9h7D24PC5EANHeBqIrMuGWWVy1xZ+qr6pNuhY/W4OxcypteR5Lt/ywIqYrMsiawCNwBvVMi2oS6
Tix/jsM3UlWjxRj5k74XSK9+/OqMu7AovNvnIoireYWmZJF0V5lR7g4D1FdIka1aTpFzZ46I/sqH
Jcp+B4372+0T9vaMQiZ27Y6JrmZyajHexizu1S6/K+udW3Xz6v5nfK9Qb03SEvpNjK8eNbdfwvd2
rL/rdOjTkz1swt5ghCOuj/rJSdepjKnXPO49W/d+XQipeqmTl2xiquqH6Xx3exm2NxRwCqiOKJ68
UocbYqkcl5RPL+vea5LhPJTmIZqX+2JR/ohLbfQopH5snP5j1ER+1O919W8ODso1cqorzY+Y17ZH
yZKUFRjTzoj6qcBVPhR1s0fBu9VwSf6a7ogVY8wohdPPUaNcy5Ii88l8ejBHgWtTDovBqzFUkRF7
QwtdNyeu/qCPv8XdckwH+RRkEQg/zaWh6zQr9T0UsKepjn2INL7cXoWtSbj8OuHUrLoiT6APImhu
MzdsbbdKX25b2ApoeM2j7QCYnEBvjT4uTn+ttzSk1sEC5RmA+Raq7foExN2V74gOeM/Dpavv0Tts
RTSXNoUjDQWDopSsdc7DL8mge2Hae3n1W8B0pu332+Pb9GOovcE6UNfkmhA2yaBnTWIphE+W9pLT
QJjXzn0ZTp/SwYC40nzUh6PShGCajc9xWu4Fb6Kg1o976dL8usIX82uXSZTb4Zz54Mhg7kjPlO6B
q9XnoZYfu+5DKEWHyaRxt3lTUyEqxmhwG5IHhz46RD2ULBlkkcReS7B4eiHtXC5bdz90dCuTydp4
LBZxlKgbo9xgcpT5VMZv89/Sdie62KpPUQzFCKOz6RQRzvM0NbWmdHjtljXanwH6DO0HxSi9PJQ/
tDZqeUFwtNHvlPaA1FvFjCvLQrymZG2gDqrM4TsiwtkiiTq+LbpvU/Wtnr5p2uLKP5C/byTCSiXQ
j+3e4fL/GTvoPhkpDKqNwthlNbTLwWq4u+XKs+qn0i7WhlxvALD7gw/PyR/C7k0TDzun9+YOIwOE
cB2c3KaYF+9Q3xhAHDPpgernBriYVkMiqnEtuz3X8R6IcdONLswJTk4DR9bE0UTEEH5Ix/osRU/O
Lq5kb0zCSb3EjamUek/aRIOBoXYeG+WLkj8AE75X0vx4+9jYNAYGC0gheWf4/sRtO9ag5PAdtXG8
eDw2cIok8ueKRN4Sf/1vtoTZQ3rALpo1HxQXx6TlPdd+nSW35/Vj6nXl3ja2Ffyg4/DPwIRZrNKJ
O2U1FuXDSbIeYPND41j2MvbCbUvbJ++FKeHy0uJBDhEJJrFgfs2b8k2qvgkM6RgmpTdb0LX6EDn0
du1X1bAT4W36IwybJDRgin8FcF0kszGdgkNXsSOvG783ce2Ne+wgmzcnrzOVsjQEFWJPpJ05pdL1
zKQS2Wc7fGiT/JAOHObBqRt+I5UID5m8k6vZXL0Lm6vbXtwmFt1lZjpi02nuc/VzASMrKOUz5EYf
bi/epiGmjp4C+C7RyLg2BOjNLoau5orOpvlczgOaWHRhIogVOm7Xl+9vm9tcMOQJ/ld+FolWoi5s
6m7kHspClC3U5wGuAXMvOfgjlhMfNlBzI6Ch6cS0r5BpcjKUXcWpODoZdE5tfx9YlGONSvHy3nZb
M3tuErl0lz+TNjtXtFMMyinKU0iWDuVs75W2Nud4pYNVgX4zx8JiNp2c9b2Dlzb927rNF9cue1fX
l6OWEAT8/ATDpkU+ByoXnsfCXgwNpLoDCHx9i45TTA3D87C747ei1UsjwoCgUO7aeIIFAs7zA3QU
OT1dt4exdSxfWhAiR2VMRrWLTFYQRkG1/0sZzmakuR11XhXw321jW+uzihjDNkbdkVba6z0wO7y0
Q8I3mk9Kry6Sh2pCiy16q/XshtumtvwfQnyYP2yIWHiNXJuqaCEhCLDhzzAhBVcPRUt31R4EcM+I
cKflVjfnkcnkGc5zMaBNHh8zBMH+20iEy0wPFFSnNQtei+EB5ibPLB6lZm/nbDraxXQJK1OkgIGq
humSR8++q/OdMaxeJJ4Ta6O7ybITtxnCGJY+SQxnAVk4mPVvpFe9Zkmf+15/mFT53JbVn2Hk7Jjc
dGx6tZGoodOJDrtrBxjUQUo13qJ+HNe+YdJag3J9ReWQTmeSnLfXaHP6EBTRkZ8A6SRKOFbQ0Ndt
lwLOlzvuYtkaz3aiVTt31aa7wQFvAQYF7yT69JBrRSRNObjB1Cm8RK11Tzd7hft4LM63B7S5U004
oDUuK0g0hIzVJCWO0chAFJ1RP1X6SxOFp6lPXSvZEd7aHtM/hsQ6fkfHqhWUwNyqHl2UYTo643Pa
mzvrszMckW0CnRXeTAsUloYVuGNuf23s91FWH2F8O96euC1P0OSV84b8ovEKQJ/OZdbqZpj7YbfQ
cWXqffonyIQ9h9vybtRMoYKArwWgihBNZIOm973J7TPOw5tZ4oqFMelb1Csf9IbKeB58vD2srQnk
xNZgtqL5CCaN691kj3kY1jIo2rppvML+lqhkT6T2VIxPtw1tdc0wqH8tCUdFbgFDGOU29xOIdjx1
juiYRj/rqYXR8RTKdupVc9Pd62GKSqPsfOvNIPR6TZbg3nEQD6hNmI+08Bf2w+VXCaeJFCfxME3s
h0p7sey/FPkL5bwo739hh9sGwQQRNtAMXRi8OhZ5RHMi50haHc3uYb1Nxm6PU2jrNF4FyR0CbWPt
4b5eTDODhXVSAQSqJYKWdn8I+/Kz1dUPrSodE8Tu3FjZ2RZb/sOeAC0AjT1eJGQOGiPsCuqIOUDK
BXXl4b2Kkq7SZ7I79XvH5J4t9Xp4NJR1trHCxei2+aOIj32WHEISAkGwHG4769YuJM0HKp+GHXSX
hFEROZWyNBu5r6mTnxiKH8BupbTdOcvMU5WlOz0wW+8jesmgyKUJmo5u4VDWlUZHKJUm6DmHSsvs
zbft9IfWO28i441GCxD/14Mz7Uqhr/MlXt70samocdHi/erlrkeZOUkRMFsjIqsUdU9B3L4rSBLk
tnbWDDK2S+HlZfIo1+MbcwnceGx/4fhxHDqySanBKS4edwi7xLNqgcNF3e1hrK3f80TzqnS4Qxdh
J4G36T0rOyZ8rEBMtHXNLx6E+GRaKgbohmKZ/ckZoRmeT8NsPNq7sfeGKaox8AXZKyetIQvrCdEm
+igzjeZ28WI3aFf106EuLPoFnm/76aYhXoIEQlB8gWK7HpOqVEZRW6xgrTwatvG+yL8X84Nk7in/
rKeg4CmGDNIAIhHookn+X9sxWjslLQaKAm7A+5C2xlxuz78Cmb6yIuw6xBii1h5ATlSkrRLrKTZC
Nyl/IWS9siKcItqCIlS0ogCGQXo30JNpSh9VqVsLhEUXHwKr2zn7RVrWNbGNxZXWB+5k7gBhlap5
HI24WhE8ltm7mZl5TvpkGi+zyY1eHUso7stwcGv59xCaOQA697e9ZGv1cA5S+uSt2e+C55dOIQ1j
KbPP9Qlh4+88NH6F/Acu439tCM/N1qQyovbYyPXKpTSu2bpr5F9+YSDU+HWyANw5Yn9HnGXUIivI
bBL1u1WQimie0G36+ZCS7pFV3YDS+Mobe+3r/VLLcGFmpb/EennuZ7Nyg1z7Vsn1Oxi1mp2bZmsH
c/IpsBxQQcScYC3RJ8NJbbAh4XLfqEjr1fXHXosOBfJBt2dv41IzoA7hqGV8IEQFx5cNSBtjPSz9
yHlGeHXJ7xPzjTXeacmOoS1/U7nHyNaQQnJEKEotq1VlBlLhm3V5LILugfzwYzpoH26PZ8+McFxM
iYlGhZaWfrvwUjpbuevskaKuO1M89y5HIkyZardTYWhJ6Y8I1SnD977eE1jfHgTsZTadMrwAV/+4
uJV6dI5Kq2cQZv2CAdN5lvcIsDeiixUL/o8JwaGtCTr2GCSsrwBAduN5aFynW2hPOKbx9Maa9INU
V2+k3Hy5vT5bET85XzBCCqUVyLeFa7AqCA47y4Bko2y0s1Pl1bmKtd6NA5ioc8jDXZNA6zxNqvGC
TAAQ5MryUohXj3Zi6feUPhNPrmZIK29/2NaeA4pt0fUN0pFm8+s5r5oxGh2ytr5az4g7WjxGltOs
PZbLXl5sq/sbHmg48Nawjit6Xf6L5Z2UoeVBwFZQEuN+tuvTkt5rtX20Rsez4R2nlDrGzh1MP174
3ukgpbZGiMLRoLcnT20+mnDw3h78lktDTIAkO8MnkyrsmmaGPSKMy9IvaqN27UYPvUgPhp07b8ut
L60IG6cZRxUCWnxumlq4cPPG8NQIJkg7mKvT7QFtXq/cr4AINR3RKTE5rJWlGsMEXZIM+m7VijfS
ZlbFa5FylGEweoM48aS+meHerxzr3kRi6fYHbLkTvXmryCMa9ySLrte4CvPEzIumpHT5MKsP+ee2
qtzvt21szSfvOnTm4V8hpBRWbR6LOu/6mlVrpUOcnZcmOETTzjNkz4iwaMaUQx2B4I5f0t5G/GXP
NTTLv2KEZANX0SoO8qMUdrEjHDlotcyaMBIhZzR7dfNYDOMvLAn9MDSBUm1ivoSTxxnzpSTkqQDk
t6VrZY8VKr0q5Pdd9ivhAh1SP/QWNGizV++4GE+bQEPXdXXlJ017Tgrp66z+qeTxGzbvbRfYuL65
IXSNbUUVzbK0a0NzIsfwLnUlLDloXDiVdJK68MG2eFqgaGj8pGzYGrRemVvPkYtxWV2QkwdrSx8d
dzcovygIlZll/fPnBIjcH4Ume1VEE/w6mPJajgIZv6YnuOjac3gXG+kOKnSrvcG0wTCu66ODmBRO
4QBe+jmeqspvJfsMq/b7KHyu+vjRBL66tNWhLL/QSgvld+O2QX6mecRLs27H8TcOXsppsMj+YBF9
Jc4BkKLI4r6tfLus7tE1fijCnVruhocA8FvVl2hQ4jQSJpOqRZ/1SVb5TWu4dfA20s9hWLhaHrnB
tHe1bQyHZDVhBXUySONFAIhlhoVtZXNFagT9wgPeX382oogn20+7vUVVHcUe8Fk0nQmH0qj3wbLM
KueF02WnvFaLe3MsktNQ6IobVOD87CXSd9xyY3DE4lSYGB3E2aJ0b07dbxwgafONrDqmS697baL+
AvSdqdNZqhUeiUzi9Q7rEH2WnMmpQGA49rmrpPQhjhzpQS+ndmcHbHjGukoIWvLGsNCHuDZVNDLc
+C31kpi/cJqMQXvQ6z52TUSKTkURO65VdtpOpXprEjFIFs2iOASf6rXRqXN6KQ+K2s+C5osUrS3q
TnC+7R0bVxZN9wDeydSBfBTpEOPAkJsp0ms/ah9tqDcalFYk4B8/b4UcGQoytC/QnyUEjKkRJEVp
JY2vwZ5rLc+UhBvp+N9sCJs3CSe11ZK08bNS8841+D8l3TkfthaEzgFetURLDqo81wvSDbPa2mOM
dGKY3NlL8y1PfgXEDVUTmDDa5FgT8ZGpdYrR9FrVgGQ2z6ElHZQ6PPZ9cHd7tl7HXAwCEVrqgDwt
IDS+HkpRNu0CkyePdDP0G/2zqTRukyOaFu8Rbu5ZEictqTJu96gEevHRSj7lAdIT5rv0J5UVuW4Z
EOcAS8Nj7dXatIlldrM2cLt/VWa323uSv176658XY1R4ncKeiMiXUutgWIciNXf2yJ4FIeTSazMO
o54BjMfW6+9vL/frbc5TBb57wisuHdhyr5ebhoW5q0w+vwnOllO4Xfdi76knbdogV0vWQMOxXpEf
1QWJ4dBiBZonO36BulhWn28PY2uOOEP+MSHcZYbatGE9mXitPbvF8AIB3W0Dr50VFioO3HVbcGGK
20Iv5GjOdKX003Zq3MiUe79RKqryVZV4kzQuO/fkj5DiOkFybVDYHdU0AkuCisZvBs+ez1V1aJ+H
+tiEJ+khLh6VYccR9gYo+HFYFPokU6/0zTLQPFuvg/splz4VMo2pWpM3Oyfm6rSvhwcLBBjuVcNs
XdCLIBhNq6jotYXhSRrqMB1QK504QBmbozr8VWvdYVJQ9Qrmced8W+fttWEaXGTCKzTUVme9MDwE
S2xpAa8k2nby6pQX4QFNgKCNvDh9uu0zW2Nc6wcrpzoAKpHtHOhY0heIyfiO1fg57HdW+RCg3WDn
JzVI3NK2XHMvqHu9EUAXQinELcGlbVrCvJZpqRHkyK2vad+6lWJ7p5V6Y/qufl+YvkJNrDHV+P1x
ikk8vA3cJHxXxm5q70zehj9y0TFtRCD0iolUECtFp6MtaktQ/9eYvcUXDDB5+W4iaXNAqxnItYlz
RO2TPG8Na5mC1o9M466y4EX5rZdKb6mHh8z46c4NFofsOnlihbeS2IZezryeVTnuuFtRGobWRo94
TXy67XXrCggObtvokKx5z5XrRQipmlJaQlvHSMh8lcnL0J+y9uW2jQ3PvrIhhFSSAqdUH2YdhDKy
Z2fJQ01z64RMxBzLx6j6po2pO3VqvPNi2XRu2yLkJdZiZwnO1wx6YM5z3sE+8qEonsZxL2e86XS8
ZlH8pEoBb+X14ZDZJWC6su18uX6fTQE5munAiTSp6vH2BG6MhPqwtUrekimExfjaUFPUsjaPU+/H
UDgctbEe7tsudvYukfX2FnyBvhrerFS+6YASb61O6qLA6fXen4vFy5zspYzsx0FRToh2uWY+fpj7
/IO+FA9GfDbTB8V+MYfPt0f62lVou6K9Z2Wj5d0nHvTcj1Q2TW2AOyUojhGdBadEUskKq2PgNmqa
HaOQ0jzSJvfGNOf3t62/XlCskzg0ELUglyTu7q4iLOxqe/AB3HmDs7iZfOZ6dytz50n2+hi5NiSc
u8pgF0EYWIOfJndFdhqr0wi0J3yUzL01Xffv9ZpSaefiotoIVzFB+rXrtHHQ2O3/I+1LmxtFlrV/
ERGAWL8WBUK7ZWNb9hfC3R6zgwCx/vr3wee+t6Uyo7ozpzsmYiI6QklWZWbl+qTWdttLF5cJQLzT
ci0ucmxsB3CuFY1AsDTNzLfQfV6Rcx9IjiDWxfL+uU5EfnwEpmkQ8CIaQUbr9iMiKdPiCyR4m43Y
NBoAQSLuiVApHIWfuT7kZVHZhaKgaMgmoHvfzwe1Axyj0dnxQx1Mo5Lb8JxzyPyU0Sl2BwAotkYg
+FGnz7jyCWrUTlI9qYAqqJbi5rxoxl0oYNZp0WKznQ5Ubm0Qa1dJhyc0oi84Dsl3Ju72LAHTiukc
QMyhKVxnmTyP7Wj0hS5tVQAXDQqWYY3eOd2ln11Mk405Pg5yTMTW8htHTdaXR/zQcvC99itXnhJ/
JWqRxcNg+3nuxjTGDJRFzCUi8z8d2NWBZHKuYqI4lLdRX5/toRIr/WjmcVtaaqgWGMw7o6LDMYkz
g0oA1wOQzzQwgatmy8NtI6ftJR2xzkhvyQKjZ5nZYLzRIAA1JUpp0iLV7WGM7Ur75+YYRVvsDMHo
IRJhmNK75TeQ4rSoU0naLjIBW/ASTd3W0aX07ivNzKmiGQidXAgfgG3K5orKtGrR/x7gVPNIWomt
VgmkwDgeaRYItDtAEXCM0k8txRv27XKg6g4OJ6N1dY1lPPYG9nbKW0xXyoDs04Cl9QubGatsF/dF
ZHAkeSZmQfXL/MYLQ4X/R/mvqFDXiIta2ooazUpL0bHNjZwXFPD5WPBm7jOM4fT/2MLf0mRcETH2
1aozCukbDOPcPTS0UEsLGOT3727GRAAlFlKJXjyglBjy7VEmJaJDZPqkrZ4pbWWN6gWbLNOiyhG3
pElZWOjXxd4Q43wZaRCOGEHLBEA33v+In48MfO//DI8AA+IHrjMWlxlCL7T4CEGSl8gxGbQH5pkj
xZW+UsfI6Rol4qjlHM3JBwcoG/InqMbdMg6g/LEHvJ607QdjO2jhbkAFkBQLs8KqD3EbmLw18nMn
jW4NFPx0tM8B4u6WYCpgs/MFWIbbPO9+hyGGFYE2KWdosQTspJvHWLhdYIlqwlvCPqMseAWg/nhd
0QbD9utKVShXUQ+bhy5BwTb67vJRyJlpXeK6HTiP+IwlAIDHtMEby97RMscoppllcDSxzQAYT8Hj
pcUYe1LajQYsIvgm92Xmp6eJVw31U6RdMEfwAzQ36YRz1QIQDpsAlPCj1KrWkYVK5Kj+PBUkitHU
Cb1n+/ICNSpGCRZoi77qiGTDuXGTc8frFJ+7ImRF8EMQCxQGp2O9smdddym6VI8XWyPNxq24aL6U
MLhYJTopOVZlntI0KozWW5RGmAs6Q9OSOEkXWz9Vf/Wd+jSol73Q+n/dv5xZMnj14XzARQdm2i1D
KEejfJpmCzTayADw6QNzOWVL3HMpjpxCxfSEMV4GeNHwvMINx8M+hQpXZzeGoirUgSYDEz5dozHK
WpSvZSVaWfuwELDLXFj+Y9ZQkYPVkDC1pCssa6Wuy2GDRvxt07/lY0pMDLfJPNiYn2KHKjQkDh2Y
yF1iCf0tU6KSRioAwjWAKCsYUT8Pb7HWJxyrO0sEHVcotEyrDAzGIBVRBXnuAxBR6kakZVmg7NcZ
ZyP6N4QADg4lx553+CG33JhNci5ytdQmcM3SkvMMfk8w5pfPf3ozuH7US7HqBGYdc3+3ZMSxUmIs
+dSwELXORLs29bZ02wEuEGnyUoof/zk5yJ2IWhwqIwisb8k1F78Cpluob1O9akirt09KaLjaP4fq
QN/Nf5yPaVp0wZAZm7IDCHWkb0Oh3E5UAML2j9M3JvowkVnDth5lqvbccmKmmVakQqBv20v0jKDF
R5VP/yxTgzeJ9/N5mAgBtfY7SQmjfUtIiVH+9Y1ER1HxvU4Er8CKo0xxIomXIJgjpKKejZdBwbYp
dkNq1TWifw4B4awVphV0QOgNMNYuAtmZdz33Kf1Y9dmhRVNsRFwPYLNs+fK+MM60a4CGafDe1p8O
CxyV/+UJCyBvDy+8lCYCUlBa+DupqPbAYjoL9V4KSgSpnGzoPFcwCli1B7huNhbvSqjxWOL85DgK
rTyQQ6c6Rw9FVuSb3Kg5ijtjiNBchj6LqYsWuWuGswbA7U0mdvAaQlTmiSAFLzo6nX/f19dZKlOl
DL0j8MDYqesokVU/l0sZyETxuST5Qq6WEpy/v+6TmZTl9j0CTPx32zaOD74lI+PlWboE5wwA8Rc9
TWlsYmwnFcSFVWpSb98nNcsRRkAAvYI5EPTa30pEEclS3tUXeHZK1FrACG6B/6EbnIrGPJVp+TPM
Awz49O9XDyxgd0fDCFtAXcSZ+YgJy9jR8tCg93n5Id1A7oXRxgCbLiKByHZYCh2A+AKAHm2bLCCV
rzxiYRytF3jOdeVpUdSco2Px8VBFmGQAjzWaLTFhxbYBoHKfVGkryV5C6G7Xrkrya+WtSEnJmbzt
VctyBXrk8MhmAn4QZR5CYSGdTbkA0XB1oTRaV19rd/N5/yAZ1f1Bg7muHt0pMZIxskffXznOMNs3
+eO3J9m/EgXpokeJn+K3nV2/OgSrmKwt17c5ZNjE0Q8yjAq1guzXJhrtvZedSgpy6Mlq+fthS6y9
++RSznl9v9NXCvuDGuMSX/yxqvTpUjb0JDnvu+7xsHr8vbSF5f5iAfrL4onB93t6j+Lk0l4d44A8
TFJOx0h3klOtRvoeWqvVipxdm+SktRfWc0yevswVh1U2j/GDVcZgjIo4JGI1EQZU8+sIIe9cLneT
tf577n5osq/9f+42wL0i1PFI765i+vjw+3VwLEt4+6T3JX7+BtHFOy2pRzZcY1wktNw3Y6UJsne6
0J1Tk8NjSB+Xv4l9JpLlk/WRvggOh+Ysl1c0GVVu0F/r+7Eve/lKHJf7YftmkL1d0Pqwtjry9CSS
J/flPk22Nfw/13dFk1HtKO36hYlMm0fDFfpTrZEon9K6+ISwuAE9HnnjH/P26oogo+9+1+DQR1P2
OitQiEyp61ufsXWfrelHfsjLFRFG2+Ng0U1VK9lTLPHBf/xvD41Rb73Q8hhBg+ydKaQxGe3W638N
8dZNl+6zVT0fU4tHkglJf9wTo9+LLhOiC1wDb7CKFJn902/Lynf66uiu0VfhHLnSyDyePwgyep2Y
DZI8UbDwqPbpfr1InKQBi+3C/j7bzaaPQ6WIEQRvsxNIbRX4u3yT6TokLuWJw/f80h15+DFukASi
2o7QZux2tHYZ2R0OB2/1qK3+engglv3xAbLrjtBPXip0/t35I4lsJ1oohPVCkEB5c+rpLrSc1eqB
bA3yFliW9cmREhYc8cehMhZEqpu6V0VcWrjd0Pf32gpITx40b3kZiOUeP4Nf3KPlGC22iaKqMPnQ
ihoY3Dh4V9unlNbLkKIMI30NpNu4ydNAAhovuY8CR8nZ7pTKKBYp2u5l7+K87Hbhwy5xHScgq0eF
Lrf6cmtJlkwry/083jcuHM1gh6UCIOQVSQZV/OVFJCC8Dm3uJTLWBe0IVZpPT8+O9tRxRvK4fCC2
ba+fvrieyrz7dSWfjF3RjSwK8g4Ss3mvj1hM+EAD6nJ8hL9RAniJyD+ZmHxmbP4YxVK8kJIFOHp3
UjpCKFcPeEvXMTlbR/d4XJD7V8QOff2PIvyhyDwAGJLvpWGiuElX7+1KyS04Xu1uIO6RB6rwN67C
H1rMfVVRE/QS4EW9jLzQd4l6ziMsy+8lsVL7+el4/OQc53eH7E9r9ocgc2e+IuVBqcUwzfRX83gY
AStOsereKnsykhU295At6e2P6LR2n4KQfIUkPU6hhzs+JARvFCewn3+a/nwO81KY3VmRkhr808Qd
OpKtsifK2//0N3L6v0TY2e9LmftZewHPReKeX9XKIe7z2n1pyH/HzLcoX/nRhtzol7EAM+qvxLN8
qyEqx7Vk50BY2fyWpysSZ6XC9vUsXHgv9KDFdkfXa9oRt+0IR1DmfXMAl/yP3rGoklmah+MZk4ze
gqj4e+psxFhSRynn3eHejnIbfbR5fonDMwhthKfwyW9sn7jB0zESyYZD6m+e8j88Mbbk3APmPoon
4d+dsDCdDBbYKsi7aL9nz+km8I5nOMuWle7frKeYMz3znZi4o3psJqZrjMwX62hSvZPz7qy8b1u2
JMRG2PqM9w5/efIy/8794ZixL60e1KM+0WysF21dK3S/hrsiPGw+Xa67wjTM/JBNxrQUQ1PGyRmy
udkM1s4RiOOsli1Z2ggg1wiU75tpjuVg9zp2ZVcOsQlqNPSJdLy8uF88jniiuZg4vtI2NLIAcUac
OMLqgfVu6gv3zhsM4OUKz3ZwaU2+0jWtAvXfXpo0e+dowOC2YH8dwePFULz3lM3fDxdfO2vft3Qa
LG25e/9FPPLw+vbW0Q8E4Jxb4rLFeJXAEAEMXTIJvQQXz0BsaEU0tSjHr/ouFN5RrgVjRRozTHPx
+yE57c6r918CQYwPh47o9pIY5CMmzyEchoHAZeCY/VmfDkl9FQgI04QXw6KK6bTFQikWCBBqezzS
Def3pzfwB2tXv8+wpmEJZgZcdDjmJiIQpPIvRPwcVrybmlXfKzKMcVRgg311YuMFzrC+29tTcH1f
Z+cDtysajGvVGpFfJyZYycjFgZHYORFpN0ZEEy/ehcsz7TmdOVyKjAHsk8AP8iyfLkdeXujJJJjh
7i1ENC7veZl3HK+4Ywxg1Fx0bNbLFl7lVHS6qX5bpfT5yT1+8bKq30O594SCcZyMMcg6RcFJNqBD
nZBqWxvqe+QxxRE+tkohK6IyKhp4ijEY4T19dST4xREKjuB9eyLXlu+c6905A4mXnWKVzy1JMVNt
OFxrPunJnSP7NlVXdOSkxBboAHSG5eakLd+ztdCTfO+6Je/Q5p2nP5LANgGYRpUVvorb2e1iNMHa
8Co6UuLJ5eb9eIfHGIfUF0rA2YJSaZ/owXF68phvfqfEhodrbV4K9/5lzT8fV5wxVgIbibBk9IxD
XJCMnJDeXD0+6tbDhTxs39zUMizutU3Z0nvXxtiMpBz7i4/eDS960YRlb9muezS97BXtfJzIj8sc
YyyKNAhizPZPxgIer07A3Wr5qExVGNtaw2JwXq1vYIV7vDEWoyz8aBA0EMQKuvfN7uCsLmTc178t
9+t4/BcniWYHFMzQnzKVUdk4qPVN9PApF7gzE8yxoxPlGJa0ldcYKDBe7wvKd7HvlrVbYow/02GI
oJWSElq9OSF9hcTOark0j6iZ4A/nhZzJRN8Sm2ToSrVNoS0BOj4RQ4qTjFvsjwrpitj7uplKQjxy
k8jd44158ctaqdqxAzksYL/QwZLXJQFqMNV3WwzreGqPGMbivM88moyiB0o+JHFULTx07GW5XWB2
vBOf0K3Lubef3sztUTIKHuZRlvYSeKMnREYAeYnsenDWuf3kuqPAdXt/2q9bcox2S7FgSl0Dtjan
naiR/EPcQtHu8/TzDbulwah1XrVR0GEKzis76pxCS3kQsSzKsu5TmXn+b8kwyjxUfWEAfGSB6sRG
BAqQXQQks4aD0liNBIeDJ4WTlN2TQsYF0I34ogk16NHFYVd5iUDGHfJhXCvFkTw2ChpGtMhW8vcV
ZX9VzzyBm47lDhtsm9QZLsaolbidZCAnCAEUGJ7T71NLFTsLH3UOPY58s/GPYJryeJ5ObfcSfYRO
95DzjDrnXhaMdWiDpMbEKhgajqdN7Ckd1QQnfTkjsbDhSPaMe3sjc2zYI6iRno0GaL3sqEB2xF+1
FkKsp47wUuYzxbdbUoxh0EP5ohk+Dg6d+/GFNA8h6PCyQTP5yVsqjD0Is0K5FAaovOxOzcv7YJtk
PK8bWmlT4PhkWxp5SwnZC2+b3UY47DbUKg+oG6Py89++lyzagBYVgDfvJ8GPNNIs/wLwFRwrl9+H
wZMYxnIkYmo044CHubNQE+zilW4B0yvXCLUoR/w5tnDBGI1GioP6ErTIUZINPbcEvea/kyeeaeIo
mTJZ/av3eKwBgNh1k1iqZEeNpUne3w8eWS6xNjokLxzDO0neHQuiMK5GXvlhAlzDhXfqA1sl1Zaa
JACKhq0e23DHr3soHHqMt1HLRSWHAAdDSeIQlustqqm6RaUHkza8BN5MgeBGH9jBOrGUazGdThKP
iv8Ol7sgzmGFsk6wilZb9AZxX0veO8ZCsuqNfwnKDuxRmOPDjmS7bmVxXV+eiDDmJKhLw7+MoNJY
3TobCJJel4wQ4VldwlKi0MAzyxxPg21qr4fBBDY5pGQ8vBjHEqWqhpsKmgn8bq+LcTWqsLj4XVdP
Dv2Jjsh49dRf7pLQvi/yvMNjDMaI5YyXzpysZEbGTc75dZ6p/zGWdg4rsW3BRfZSaMRYR2erNlYK
Zqkd883kvWGci2ERlPO6HoDo/31mLRVfTEf+bGQiu7XLKzjzRJsFoYuNFDBGC5CiOzi3EnXEXe2U
b3jJeEnBmWz/jSSwqE/NUEXopgcpDT0DJw2Ilfh7QJWrJqtgLT5Vud0vS6jvFzcc4hkNtsG9zLV6
MZzxnixQ5tg5so1+rggRUbbTbXPZtMSSybPVWGea7zjGmPO+sOs05Dxpkmx6ytKLrYyWJ1ipQdWR
Fw1xb5IxH5IPl7SpQGeYFC2kCL9SBzlLuFgcjmZSbbc3ybgkUj0O2aI/L9Cx87LDCHXzqO7HdyTb
ApTeuAm3mRLfLTnGhMgtJs/KKQBDU8Tu/MsgkzO34Va5p6++82iyI/iY/s8yUQWZzno56QeHynbX
2ChGjbbtXlTrvsGayXTccsX4HZVcDIk2hcwvqgT/fjOeibjsLKCP2Jgws0hMXFenBo/s9PTf4ZIF
8g1SJQNm1HSY2LJ09i1LJAn9ChyedzxvkIGLh/lP1AHYduGk6OOqSwY4x42FzQHCUaktnlM1z8sf
Goyb05pSM2CH42S8Nv2rjRQH+eLVUf4mbfOHCOPblEZW9aMPIqepC7S2VpmFpqM9Oo7W+dL9l/HL
H3JMrKQnHTBOBngBm91pl+2smlpPSCNyjm4yBj+l4A+VyaG7ckc1LV9oIxYAey9nkQD+imchpkO5
9/uMMWovspFIFX4/IS+7BZX2e8RgLrdDa15l/7DBGKKyaHu/778FoP4wnXGzc/AHTaaXT9PK92VE
uq01uHjNDMf6ip85Kjz/Tv8hzximQc98pWpA3jk46IC2MQHMcQVmOpEnK/GHBOPXRHmphYo6cXjC
A41G5IPnoektWNpogkdb6frLpF8c4Zg3uEA6mXAzvhf83UqHkCgdQJ5HhEQhibfJPn0T/1IOzSq3
sQ/Yf4pdbv/izEliiAVLVCYIO4BdMmz2amYGfjuK3uDXI/ZyLYK3ILlg0Xx8FlHjGyN5Wxjm4Eam
jGV0GAXdw0f6h1NWKNdjJxQG5NVpKBKb7hlNR5+YpAqCLHrn+hinAVnktlG83peZmUhpaiEBJAqG
KKb9pLdHq0f+IBZ1KXt94mmSRiLgUN6n8D36w+geSEyDQf8ZFmPYMFRMGMhlJcOtT8gpXSFr/x5U
1iFFjTHYH1bS5lGwlrm7fdVIR88EnMpOs623e/u5XT5xhGmWYWAcY5PcBHvFguEnAHJW8+aM5uEQ
KYNFSdWah9Ux54+oIuBqAGWBLU4ABrk91DTDvHNwCeDdXawTcEtDYuqkO5OkI0jUrtFD38dU2/uc
k54xogB+m7B7FwsdcOjMCx4YcqA0lQyyyoIUrdv2QMnjeuiTRDDXCZw/AEUDuwlLdNm2I8wMpUFZ
mLAAh/K9ffW3wnr9BXx/9YHeF5w5tb+hxDwKidoF4zkEpcrZ6CT2TDuRaELdTUMMq3LuU5sLBzAh
oppYlDCtIWE3nBdpqcBBgGVLSEJ2ZW63MhkDJEYW6JJ5bC0Fkxb1uBd2vUba5TNKXJQjmnNFEnSs
iBMy1oS/xV7gEPR9pfgCXOa1vP/Vu5eIRC4cdF1cZisrcnKLjgceDNxMA4gBqljwIk1YmgB/uZXW
WBUv4yBmireoVrHpNp1miQD3s+LH89LUts1gNTpgB8j9854LxHHWmP6CrGI2kZ1FEzvgQui+ZHpI
jNvtRl6Vq5DIr0eeLf/uM2IEdhrzneClgGiDOfZb/jIh1vK+XIAQHQaLlh/i1F9QvaTkoK0CNFUK
JPto8X+LnRRar9iUXNLFWiRoJwUunfTAe0PnPO2bD2LMQyyZ+SUVZNOr7WC/S51oXVvvgSsQfZ+m
pN3HdhGSI68zcfrVe8fAWAe/C301wJS6l0bEfEy2UKQn9/6dzvjYV4wBJfr2pKUGwIkpsKm9oaV5
CAz5Tb9RVpHK8+Zm3KwbOozEGo1Z11IAOpt41diDabWdY+4VUnuWneYUA/1kjbXG95mbiZtviDLP
WHxRsqDBiL8HmqMNQJ5WpIX/cenRR6p692lxROQHGGkeJKpSnrVJZuV197GgXU1iJ7NUjezXC8vW
TgXlpmnvS4gmMvY27FIhHjMcK61Wgt1b+9wKODZ9RhmxHAgD9xIQs4A0z05RCnUtpEXnm96CLki+
xC6fno7L0QqehcNl1b6qy/o5RuSpEl3dBQkWljpJYgUo0K3Gx/N7SqoLSVIvUJc8BIqf3APUVMTS
GiAfiWCeESrx0gcZpvN9byypVmMYN1sViomNLGgTTlNH54HZ/pQn0MM2CaB3TNBSGhMr9LmIxSRl
4nsn0fa80ELl4sR7rLXpym6V/pYIY/s0tHya5wpEXk6HvxxnY1gb5LociUotydxiuXPoZocxhMMK
M62BGx4e3tZrO9x/7Pf7xTp7QDR+BPo5Wa8jx1qvn6wPXvLmu5x37xOne7kK/YJoDDRfxSdSdNj/
+mUie97SAu3Mu5J4y/0aTVPjei1Zo+2iVQCbRHgP0aS4Pz4AaBYmcAzQIsi+umMUADS38n1UA0cH
u4RVd3S7t/NAUrc4CG+8HpbZK/lDjk14ZAAZS8bK9D3FOFuxdlJLDjjDjPuJS7+iwEhyUC6ADtOC
QuXkq6gm7yUR7XJdWqYV7oO3M+lfKkvm2P7v5mj2GIFvgqXWgC0TcZi39xiVZ6PPi1yZpmILUhLF
OkTEeSRL9B1tIU7P6JjhCc/MNA18CPiiEyAJsE++q6/XwlOnflxHneIhqJAoGkrRnlNS/7D/6Ehh
N7YOX+7p475x/i7ZMpzeEGU0F7PsvqRcQLSi0JqaYCwp+sunK2d32nya9POzcGnXumUBtVnnlnXU
sDbqTI7//Bm8ZZ5RbuxzboVLie9QkAhyinVKo2Nw9B9WZDjltvaq/BK8+6zP2MgbzhldlUVDHeKy
Ubw8Iu/nBdFWQGHmecEz+nhDhHFUgliu00IFEWoe3rW/HgGZ0y9RRDve5+Wns3JzemyvVVjnel/J
reIZy/Dw+LBYC5/3CfCEk502GaKz7osmKIwH8f2CRNCCYqJgtSQK3fbr7pQS67njWLOZCQqwpWHT
A4DDAI3ATuwlQwbY23TA6WFUHDMMge3VO48I07Dg5nGpW0tLtZ7EzUCinHwdFysO07PHekWfybQJ
So+92Wo/KUeGBsSpiuOUlgfnZbdKrIfXacZ6//wUrkMbWXPOnc4kR2+5Z1QTHloexdhH7rWn6ENb
QzN7Fw2XMOr2w+u2WO0B1BDy2hDmTN/NmTOKiFgf/zyd+TSASp2D6norTcAc3KNu22gqWX8Nv6YT
DyjlVrFmteXqvBmVXAy1hnQGaKMdI0Ap8CV9WpHxaNvZw4eyjZGCtsx/0w9xe86MjmLzaauPWOuG
EMbJqQfjt1TQgvmm8+R5JiYGJaTgsOgUGRXAZN0+K5oZxXlgSLhRqM8vabNapmQLIAIb9YiIDoTX
fTSD83FLcMp/XD0pRRToF2kEwQ3dvaMUCBl6NOijRpdoMZUnn9VCAoJb7Zk1rVd8Tm7DNVm0K6C5
H2TRX7I7O5KySvfy9lP3Nsf0fRp64hVE5hyvm5NlNFUfs0I3e1BsrA11Erdctm7/Wljm41/oHlpe
UGn6eH6udglO2Vwd1YO+MuzUVvYcgz+vPlesM0orX0JVCjN8SIKOl53TroA3jcGQZbTdbhfrM1kX
FJ1F4v+hDjvnKt2cAaO5JbaqSWoC0qX9gn42zFUUy2qAwyu6R+781YzHf0OMUVXFX7R9W4sTn/FD
m3tNYak6qUQ70Q5awglXZ7Jnt3LMqKgsLITifJ6ojVabww6KT2/rGm2Ox6kqSu+bfd5BsljrAMMV
AuzIhtbsEF4YpEWFDRM90zwPEEM4Zn6mDfyGNxaIzqiw8XhRwegZu3INlBdClpgmwjAbxo6t3I6o
znnWZhoubikyZqgIkyRKLqCoooD07iyTlcs5wdmH848WGIzdqcdLZqQdKJypo7rY0bu37f0a4Q48
H16yc/6dvCLGWJtooVYLNcd1tdRY10S2qPftHzwYdCksUzdzBCpQ3o6jeefkiixjckIzi2UpAdmM
bHY7DJPAH3JWBiXkN9l2FKHe2g2cT5c3jMMzMQZjYlKsj0qHAoRfThu4JI4jwcIUz4JNlr+3NqLK
9ZNAcyu1Yosnq9O9/YgWrnhmTEx8SetO6UC6IOGDZkkEEwt4TLZok7Q/bOsJqb6j8S9CwGtTwy7c
yAYjRi4bRMVppAp362XW42rpO8u9jK4qjujyWGRMTRwmqak0MDWbjdZZFQrEUyX634xH3CghuzXi
olZGEgJY3wvfwif5U0MNVXjryObIE9Tv9sc7l8ZC7/amJGhisoC8hFv1kOwxW71rXqqtRH+tpv0O
5PER7+N2L2MUf68RuPNbW1++Acc/mpA/kl//3QmzabM46KSxmfRVtiWC6ySJtdxiaje0lcf7pGZa
k24PmbFDl1yVtL7BIUNDBSJ+OKueEBJZENfnfokZzeMXT0V+VltvSTLWqEW/VyrmKmKWs5MegC8r
rtDP4FoCNWm3eQLuTkDNN2Fb84oQ352S9+6ZMUhxHKhVegGz2DxJsSndugj00UFyslmWPkF/L/qW
p3oQumShRxu6eXKfrLe3V7gmo/W2R4vR/dOfaRe/PQrGUGHNXBWeRbwC2q60fwmIXFbSsrUtZE8a
8nmfGM8DZCsjhniuw6HGuSdfQDy1kXBzgIW1ipZSRuTfb9O4or5FMoO61gfywTCU9z9gOt17p884
RFqYNPkQK3hUf/1OeKsMZgpMt0fJWKV6USy6oMPdxlBbAnw2e/9h32eAEyxgY8Kt196Pl6gXR1g+
Ndg4JUmwVuMhtDBWIqBsKJCuWSIIuzzGxC5NVyT5M0d1phP6cYJAP9REFNiBUCnd0hf9JohiLD7x
NvlW/aX8BmoUh8KsW3JFgXF8qmFxQU8AKCThUc62bUMHwVIF8nL/JOcdyCs6jNkBorQeLkbIomih
/mgvH15fJWtqvoSvygvY50XjihhjcLIL9jlP4ZZ3MUl1PhhfbfaM9c6kz+3aGzYNGmp56OOT4t67
KcbSmMbQ5rWEc4y+TjXWzwjrhrcoaj5WvmKLMR5VGNe+lBmo5JLTBIM14Vc8Pj9PIEmc6+LJHePU
iP0l0OoBB7iJcjpuFDoalHK9VJ7sMfYhl5MY23D0yV08YdaoF0n6q7cBjxHRr841AWb0wu1HnKep
I6OCVYCKwaJWiLGJp0gJVcxs0fQAQ4iH6KvbIIhxP7kF/0l5fgrF/xJjB7cqtRWKLolVRBV0R1Ms
+KAGsYBdwaU0+8Rij8D/sMXOcJXGIMlBEKmILjCIZJLixMVxnI84r2gwpmKosMJalf3vFMZ7GxI0
TyxlsgY4UbrkyN9M0wKM+xUtxlwUI1bbDj5ome6OLtCX5cir3s7e9g1vVHwxr7l/jo4xFmgJwY4q
WYAFxCVNpan3w66xzytaW473+Pi4NK2zvV1u35rtHigW668vIARy50zmI9ArjhkD0pt+GPgVBNN0
8mmK3F85zUre8JoIZzr8bk+WMSJJpDRN7AdQgE1LgRSNAG1C6cg3yAehdrS2nnLreKQ8oK15z+eK
P8akSF2b+osB/L2cdifdaXbjcf88iY/FjY7mrNfU5oNd2aICPHvmRtumLRd+l6pevUY5tMBSI6RH
hJdopZzgaMHZ/NzQ+8/b9IusomODB1YoyMiNKiyyQSCW56rKFqqnaAV2qUWk57XxTN4MSwFrDtEl
iPobAOYZ8VDzwC90ceKJnCVSEetD+ov3hs26O9dEGNlomzAVjLZQMZ9O6Hv9kexF67TJvnYnrHde
INVDh+3/Af52zkxek2VEQ1EKzT+PE9ndhYbRNPhfY+rZ9y6kpkuAQdkXaw2h/Lx/abNZkmu6zPuj
FM0odEM2GU0d/H6DJQFTcms/A9eO55TMCeU1McZdFQvjcqmys+qNjWWU+8xfjx9hujQpD5FiVtP+
UPrhtF5qtfWxjBPHeUIv9OI12a7bZ6AP8jiaTdNdE2K80zZL1LCZCCWoBAFB2EE+Hei+ywdMMciO
yscymn7w75UAfXz496skeqwYF6WZLiwhQCJEl7f19clHoeAeIPP4YAF4m9YIWEGmoidjqaPcraON
67wJH4OYUMo7ye+hz3uMMRZrjINGXWAXmYdc/WmnIlV9ElyxJKNJtd8WdV8mrNphjf+WR0zaPj+v
7dF6zVM0ZVuAt+F9z+xTf32zjLVZLMq+HRb4HlSdnMwulv1ja7uLjhsWzN0oduICtwkVIKw4YW60
Ah5c02cdCAk52ZknGXCyToD6wBNP2eccv2tKzKUqrWCYcQNK4xPcZyG1dGI6LSwN2kBhTqdENoEw
cUzMnNZfU2Uu1pSHTO/LXvVikwwJzZbiBamz8QH1ngkNS0b295NXb5l+kxUm7Lkw0JisAted7XRq
sSr9Ug2q6p1OEuCWCjQ8EomEjmrSs1tW1Ce2ikzs0WrczAde6LDkMM37AOZSsbwUbqKsqB76Mf0P
7B6WvdYVQyvIPhTRQn9tgUmCoVwuIg7l2QfsmnXmkuOqF4Q+Bet5TcsXVGjFN9PabhuknuFqEH35
aonoiwyPI287+myAe02auWkkZAMtDUH6/Fu2+8pT5JWGVvfGRx9cR+U34800LdHfJOgWT9cFZso4
pz4n4PrUVYxLl7BckeFdNHMwPoY6EtEA9TrsXorH4Bim5Pm5ew1R1/y8T28G8M1EbPaHHsNwlmGe
o9FBbxOf4Z+HkqXRlvgYBDy/op0Z+e/B2QKX2dyqQC4t7HA5YPTLXfyLyTYTLYeyoshY5Th5Ybev
QtCJiQrwPt1LMbckKiTUj52jri9TbWVwu1/HozISNO7w9GxGt2/oMu5DVumhj+k2HeE4cKkBmnEq
MdLq/Rqha4/KSvF+50D+XY/v68vOFVZfOndWjPcFjE9RYnvckMv4gsBVXzGG/AszrceXk7I+ber1
Z+AMLufS56R8mgzQsZMP+5sws3N71sMZuBoZ2sS8LnmIPJmioDNsMmdK4xzrTbhU3/4fZ9+15LqR
BPtFiIA3r90wBO1whhz3gpg5ZwjvPb7+JmZvrEgQl7haSauQVhEstKuursrKfLzLfrk6Js7sxuBk
iH2U+G7UMNhlwHZDidCjh073V2xjMOfY/lq/OPuXtUG819/6EkADgAxUIKwO0UOw8CnjpTf5FBFy
negZQm8mZEImn1JCwbLT2pI5qa4ZdjERlZP6XTBW4T9J6FPisnUrfKSDQqT2EqdmWB+DVve1jvhs
RjL+K892UlCQAC4wAhPoKgy2LSTkkkOj0qazmaimvHoqmL03GDlof3/iJbzo3LP6egi/dZGrAKrP
0r7KoMZ54l7Ki1DZvOaB8rfWdg5nZEfGzh3a1KfH8zYXJt4YnYSJ/SBzrRrnzIlh9QKxkxn8ZThD
2gwIZ0xK1APlduzpzALLclxCY849q2+MT+6iyIsVL9Iw4qQG2PgljFjdfZKF5z7T0xyywcwznyyk
vWfQ3Tgi/2yUKWVELqi52KkZc5J4mpemo1KOhyzcT7P5BmWw8JMXdv3HIX8UiQwifGIecEuXwcJe
FSfOeYgYdL7xmHOBpwFPf54PY2kyMzrGQBsp9ChWC4s8zuPN4cCpQF+SCsFQqNjfUZuptcoybNE5
J1el5i7dZy+iEZiKQiLUC/cGbQwgemh8WDiUvzv2kd3J5ioyNZA8HnZLzq7eig2E5EAiX1JhhUSK
ftqxKKhFJrFK0zolumm5VoDwOfDsl8jQZIA3EyuiwtPj2bhPQP/OBrptMBEgZ5q6SYlNO1l2eOeU
v2o+UcuQNN8oPn3nsV5oLwxbEzlbiH3ud/rE5sQ9qU3lJJ4oAGit/BE22lGi6/MS5dV9SenWyF1G
MwV3KDrvnBOSZPEKl55C3jeZ3niG/BRaaLZRnxTHkCCcDFogEzcwinwX0Ejww7/e4eOXAFoPRWlJ
4PAvtzeRlvdNxCcyhis4KPgfvg8joXRQ6omDDpu11y3stPvs+8TgZH7ZXCq8uJGcU1esqgpg6+Zv
vVN2g1Hs9/EJLtv0kR3kVwt27+OsW7tTrY2kyRIHM+6cNuFl8x7uUxIbEIsNPx3zLfRHsBxQBuPr
RXs6vkTHl+PCXp492f9MtDI5YWqURpxQqs4plQhbkoollcEc4ydENXDYj43d94+Mg0W/KnRcNRki
xJMMVO3WWsWKHnPaiJZzDJ6SrWP0JDCAaaLiGjThwJlCFMO1BvQDfcTNWJ9HL9fL5fF33Mc5k++Y
xJTQzlXTlGMc0AlYYQ7xaoPf0lD3dd+8BEaVk8tGNh7bvG+kndic7GjVYzjIBbvMSYdApW52WzP6
czL9kJzsHWk/RYF8yeaK36z7t+NqFRnK11evf50R5S5FtuNWnjpVKN4DXgz1PbwnJreH5uZu6fSI
dNA78uoiCTicmoP3Hu9FGq5Vq921HFlHRomnpLjS1tVnsC7oOueIvtTVNuvVrj9lkonoha5gnBqf
UkYrqXrrWCoJm/bF5UjQoduesR8vAjcObTJ0DdSceLuMY0ejw61bydS2gvwQTjnilHoPP2p0ELpA
TcpDgejvY2N3LzYNMkO4LRVFhtwhRD1vbcWsEqeajE0mVbQHP12yYVT0Qu2102M794nOX0PokIS0
nYBVnRiq/KAuciVAQEL0+Ln+bEKkV+WDdPni9choziuk/JVFMoH7LNKt2SlosAmVFClPyHpmSJlh
LsWAbHNTNhG0L0kszTmOUbYbDzL8jUcAcjuXYddqaZDCVjNiO47NyhRW7Tn8PI3+ggDMA+kv40V8
Sw+oVwFW841j025quoQvnrv6bz5EuP2QVM2VOk3wIblMxH2grWXH4GmnHmvlT0XjmmTtgq7BffZw
nOersU+Oa5j1bDeEMPm62XV69tc0Pz93m81mlYHNrjwkOMUyPfQ/pzIn9dmIT9yYFcg/cD0ny0na
2ROEcpooCdBERqfS7QRwXBqiACMxp8g16gz8VRvWPWQVRM3NWrPUiMrd3v/QOto2VqmZC1t9dJJ3
5xdXCNKlAE2g/3hiPdNEr65bOFGFOLsEPUo+dQO9NXlw+v5NR02QJYrz2QFjCWR0IfOc8OtSrh5V
ScCEYVorUK/lDg2mlk2TpRjgrryLn5c0JDnw9IQ0szyd08xxu76uvTOv7gEyoHFgC+ExY95lEeS3
icnQ2JBBB+C4r4nwoW6EgWKC+2wt8RspMAbNWYg2Z88b+skVAZ3loCT4dTlXg4ZsfZH6wHScB+bo
VXaXH8X23HVvJbJ7GVVTyuevfF8RoXxveD0YFKMZyPAatF+KQhv0KCtuqgsDyaIfpqW+5tMhNVt5
pwg6VOILv1qKF8fIYboxRlFwSMSLEBWdQmlcJXMgot24Z8FUHGghRO+igoCxSshQEzGlqmAkhZW7
tMcTLX6K3IWQ4jcgnX4ACBUkaJ3zIIiYYg6Vqo3LKJe8c5yghvekgoFfRxyX2O1XJert1wDmab18
HbIdl39UGYgyZDDLK99pSgFdCfJAl8wYLAWmWtFaGHObopEyX8Nzfo41yrmElZ9FjfhG0xusZMSK
CZFZznK2mko1swtt+S0b6LD37doh6EDnND1de7LpoEP9r4NExKnaORSSQ0FMBIbUvu59tdD+cv4+
PqKz7koTNFEFpGnc1ZPYyitrR2Id2TszAfUOOQneeaquPRrpJhjhKQ6QbgCPmJCng6hHq1A3sud1
aH4pXyvFlvTK1Fatu5jembkkFdTKwGIyvtnAZTJx3DHviYrbizhjw47LiD/Q7KlWWCIV7irPd83O
jykTkfRFTfWEWUnOS9GR5rmSaS0una57l4Jv4aFCiDAYWfxpGNyjypUMfeCfK3QmZ3bP6dEXVjj/
kQKzDzuShafCpTynM9J6jINaUgYN6VFScH2Dj0zG1iSahAbXvLXMUnR474yQYMYfOEuIW1CNvnWx
cRbkYdrG/tmzmXfPTJ2nMlixlxJP772TkwxN1SkJmT/DTxx+BuxOC9AswK74fw2C1vAdIrYQ2qsh
SyZM4uW06+Siagv/HPVP2guOj7SNzygz1P2RqX2w+JjFj4wM/KCzqpW/KM3CvTvzMgPRDCos3HjN
QRltMhE+Ew8F5zHBOQfAoKHlQFOFpj+l85YaTL9pczCKbBtS1HuEq0zx3KVm7hqtStJv9xBKO4dB
2GeWwSF4rgoqLSQhxqDu1t/cft24x648dNF55SCMX1ehXdejgY+LCS542Gnps8OSptIfn+uZB7KC
GwEVAQFKyiOzy63BvBjqvhq8+Bzw2wx6GF+sY9SBnrObdOc4JlyMf2KLFScQ75wGdMiJu4RguE9w
QmkbkuEg5mFRAeOmYaCTFAHbCGFyrq0EajdPzgcgXvCuevtW29GZdReulZmDemNvsgViGSLbTgB7
CXvRcN0BOfl4Vu/jmXFAImJ3RFIyBMRvJ7WLE05xtSQ5g73ShSDwpf3+/+hOG6OiyV65sTLZK5yD
rkrZLZJzo9r1sdsIZrXR1khWu8Uq1cUNUy+cnXEvTA0KmqpABAGIFn6aVADeo2IEwUvPTnGpPLOr
Xpt0+3jmZp6O4BK9sjEO+uoApP6ojZvDRma/Vzxhg418Yix2U/SoSj22NbdKIh5XcNeKKCnaZP4c
LXb5qqnSM2KJujeQ7UrAO14a3Cuz2Ek4t1bXtibHLGvyIJKGMj0rf9oCfoewG8/bhsErUx3k97Km
ZWNGqfF4gDN5VgSeiG9ldP7jVvploriazKDOhUTzlezsQVN+QAChvIeJ3TAmZIc9YduUehwa7JNw
yaOBIJ9dhSe3XjFHV9sy0qfPBYTnSO6uVMCxWiIFOh/TKFkpynvFvNalPZSGWtqNj2zLukdkgha9
HnFiQNP6xVnKld7vPuQocXmNxwrh9PQ9nCVC4/ltm589X5ekzzTZifXCQ+Te+8IEcgjIIMg8Xtxj
OHo1X1FSOoyjDfkZbN+k614KwAz8Z7aVVr2dHOXnx8tzX3LQVBC8CTLYpRA3IHNxaw5oOKFn2TI/
Ixna1EThaGN7heXVe9ku9eKZe5bQmK2FIeLNv3JuMUuHbfRDtwcaH4DTrCF7h3hlSnsRBHEbc36H
8XYA24ESzUX6H8jhljQ7p6TaU73KxIUb557Taxz1ldFJalLpWhboTRjddSf+/G1+By/RoEcbDowz
6wqNHaZBFQskJy+STYNm9XjS55ZYG18TOPfQHZse+qxsHIFrq/wsDXrmkLZTrbADqljT9OTLr6hU
svSxxV8m5rtZlnkMGgQgHHgDb5c50oTKyeseGk260Jkp6opJwhGON9RL/lqDqignmpEw1GH1KDE4
36xT0op0eAbOhvibXqYJKm9feYAcLt/riMwitBoVEA3yaBHRwaXlU/eTZLQDZKS2M7Df+rQedp23
KuKV/M2XtGFWeWZkeJssMmfdaw/gITmSzmFgCkjappuI63hfHRqpOHsCYauIRsVbEFM3N4uwp0L7
6acW67xqnhl+9NJzJ+pi+yL8oMgkSSDtp4kGBjdTUA0tXgUo75QAXBd2AxgVr7N4iqIUpqy0TveU
Tc3pqWbi/5SQz368SL/Nd5NFuhnFZFdyeZTJrCQXZ7S0+5quAHCk7ASwcg3b8jJ8Ay2BEpBjJT/Q
Anc/BtUOApNTLKeniroqAxoOa561er2X9aBatYmlDU8RuxUZI83MwqHesyQc0ifl038WMsMX3twW
ipIoLPeGexD/VI6hpFtoJDpvHbMpLEFey9pRwaPuJw+sItYZ/zXUrDI8hJw5MCsnNHmJFvsUb+5s
3weZETY5FT0yWGiU8PAr3pqRSCBTAea3ZW6whck1tG+fvO/a03ONRyoHfz21wL560sJ03vd2TjbF
eB9eeVK/KgW5UMXizK8De8e8H2orzkmEXJrF6iDv9IiM0JYMPxkke/F6NRKrsHxzqfwvjcs2XVYZ
TQOILkGEwv2+Bq6+I28YD8RkanEWDu1F+ZPu831leyYHEgj3FG/NBFozh54OZrh3ibKTrGAPBVWk
588ReaNgu4QkEQsNMvQasvQVWr7nlWTxpn8IFl6PMylIlbv+0snDqC9SISwZpTizSkmT8jK2a8sv
ybNkYVVD01uydx/93NqbpJfzrBOEwsXMcIfCLFGvGRVrB9CCqLpnOrZjcnvxEEG7uF7wwDNlmhvL
03KkkLByDJ+BvXEMX91NIz0PH+KuVWlZErn+GHobcUeqB+E6lbA1+JfHR52fufWuZ1qYHPU2lB1s
f8y0tuKp79IOSWeggd5dnATim6jJ6YKdbhIqfTi0XKdGuhHsEZzy+Dv+H3tTBpksmsFAzDdZAQmV
0DaOx+/Y5F/ysaTdJtGLweRlvD43OC7sqPcY2VlC6gv7lj11uZ4j0bKv/rIB1f4oqziOibTOrbQx
gpA4hCmJllMGzEa1Oe6a8NCeGM5qh61DKz3Wm73Lk/o7ODZwIutQd5SFMc2E71hbRQCmAGgKXvkt
RV+dN67tIy1W/PLct7rXIXi8yKlG1SRa1fyWZXMa5My+UP71qxlWEUMhp6BqSL5MVlRlm1jyJQd7
WTSciNSvXecR5dPbuM2LvMToOlNtGq0pSFOreDQrv77vaoy5yAOSwwTl2UN2p/zxKt6Uq12RvgEY
JGarIfgjNT6pBMuHYkFNk4hfiChmj+7VB0xycYFXey2bhuVZDO0IIFGE3XYV2mq56Ra8xEza73as
E68kD0nhCSrGyq53zCE4DSb7dQB1kEzjVTW2siHjV41t+/StBpVPbOOtRiKa0Mr4ykhuXiJ7BeUE
XFXUNZdeVTMvgpuFmBwgdAwKfSyOHxfaXLaKA5HI3fPjU3pPGIWbTEF6EQ8C9KbcnVI5kZH2rNzf
HR2UH7l0iqSVdIhD8K8qZ7nf5LXFZKYCJiEGiIldXiFPa1TdRwdexN5i/cPjD5rJ2IwfpOBNh89B
xWbM9F1vP9WN+kbG6iu4wmtv35kt4j5ETRU0QJntAAkfiaWqBhAPYZyniEp/o3WyBOCc24N4WoKV
Uca5A7Py7VcArSxnuVRhD4Kzv85Nx3sd0j9OCYCB0y28U+ZsoY9WUZRRLlic5i7zLAzbVvaqM/DY
1R8EMgwy3EgWov6AzPfC9PIzEYM6IlMBUlEQ1E7egJ5SNl065NVZaDcq965eGHAOKwrIf0joWoJU
UtU18jJc8+FCemXuPchdm56ca07O4sxPsupc/OG+Q0GgQq+LEk0rFeRRPi1JLerpiyxZ3b4UfZoA
ZZAWG3XpoT1TAgYi7GoKJoc+TdoUosZldYaysH0KXiS4uQ/FelGRLD4oOr9wxGYd6rW9yTluxMzN
WA72HHYNscGQ3+XQmM0CVFyOVWurNeVCwnJUaVbKSWsWvOls5KVxwoi7/71AJiuuCYOTMlVdnesY
BZVsk4mGmFOn22WVZBRaQEsObQA5ceTTwl4bf3kanV5bnix4n9QyV6LF6ByULakTBMVKTOPBcFlU
An/CUh+qryT/E/cvZb3hNdvt3+KKdh+PP+OeAWYsBSJCFuBTWFb4DZiuPErIeZ0UKZiAHkHwE1jQ
RZ1PaL7rA6Kds8+Luj9KqOH4JkfPkh1vVCMwalKuJJtfOgLjiO9mBGU2EZngkbVyPJ1Xn+KFfi3k
KVx6E372uyY3kGZUx8xI30JMc/hi0k0o2opH/XfuoLZ6mq0eT8Zv9Hf3BWAdRYJAxe2uTNaEH2XX
+TIuz9x7akhPLRKCFR8RkTVYf4N3CiBOpQW8cNmZ/QbcIpYToSQf/FR4ba2LAnUw/x2CuzvPpVJH
Fd8CfLBpj4+/cs4jIqf334+cnNDMyXktkDBNRUr6nPq4XeNNnqFM61JEjY+N3bdWjftD46F8ACp7
LMskvJK4GPqmZYErkIIgSyb2gH4BPDT1/j089bZnIPW3UK+aPRlXJif7oFaSEOxVZXmuQmQT8XD1
nH0S6IGy8BiYKSDejm18LFxtuKIOUmiP/45NA9VItq3RFifoyNob6IuwwVy6FUB0FhkJKKUfz+vs
Io6I3t+WdhBD3pqOkqhRsropz+qaO7RuRIsBVoL6ECkLF+h4Gd/t6StLkwXkhjbTIg+WqgRE8m3C
SKZb5m+PhzNTxhmn8p/xTNbMFQKuEUGmdkZK7cx8y5cgXyXAcAhbOSFsanu70llIJs5EgOCqFzlO
5jSJhy7H7RTWre+KSiOBnrryjAC+Mcw+JGFhj/w+SCfTd2Nl4hJqp1N9kGSV53bdU9Gof/KRCzvT
61VuVHr05G6E7w5JOY6yZkN9/F2grd0YrN2hD7bbhy9LCPmZrYNdA0LfsVqmogfvdtxaISFzGzDl
OWrffAVS282xQVuqbwp4Q7dN979M85W5yf5pfS/KB8Ypz3nyU6cQV1G/s9BfOA6zaymiIWhcThk6
K7djQgQeDBWkec+1RkPnEgvopgiXAMFzRjhVxc3CckjwS5OlzLiuZvogqM+uY7giFHMrkJ0vtZXN
bhjAftDOhfILr07vEKaQRQaRYn0u9MjudE4XfzxwkA5oSy3QJmmotk9jWz2ENp6M3jNYxkFvSIUD
oBWGuOL1glwen80Z5A8g/sjzs0g1oMo7zYNpraNqeZrWZy4huZWfuW+21l1Do6VZIcelUCSl0XAs
sqDx0KXtBo1XiinSTYPGsI7km2jpop/bwdcfNFltJRy0OhGT+qxwz75M02jDtGs/9HU1IK7oEsDR
kM4wY5XwQrse3nlLhtjGq9wvuMa5CwACRhra4lAAke8eMh3XFWrTFPV5E6PQDu4wuzkMK+W5P/To
hkZyPTJi0mz1bM3tioVrfMYv39ged+vV5eMIudqELFalQ1F94HZVly7c3eN+nrouSCaNQDeolyjK
xCf3g1hm8VDXZyEG0KzbVdnGqVdR+SQ65sIWG53AtSltxOGghxE1DqD48A+3g/EbTlVq0W3PbqtX
74AzAZJlAViRgPxxh0bOfuuCjUalrb5CYfGx8bu8E+oPIvo2gEwCilRVpqjVoUvFIYvy5pQG9vuA
I1Z9OweQfbfbdOE2mG7cX0syqoQQZUEOaKry2US1k0YBX5/qiPBtvM5aducFUBLzqmPQ20DOLkzs
dJP8xyDICkfYDJr3Ji5L9lk+qAq1PjE88sHoG2zEcsG/z5oYceMovQOTMwXlQEo8SkLNb05RjEov
76H55V86999BoPkQ8CNJQyF88sSTNY9JYr9oTtwgm4z2lAshcd18YRx3ZYfRDCAkWJqxz5HVhNs9
WMs11wyjmUKXrWKrWupaXbev6tpdcXqiM4Zi+NC0yW2OalZqZ/va9lY8aeHvFjbk9KIZvwRoOZEV
URYD6/dkwNyglgOCpeaEQou/wotKBR0BiRnIJW08dsVu+dSuv9NNierHvzetasjLQMQCiRl8x2QS
2ChQCy3sTjIqCb7R71Kowwf7+jkUX6TyJNZ2w+9k/klKjGAPpr0F+1OXg5GrwFYhPSrgEod20cS8
lnl5kObdyfc9mjPAPapnVKNK0S6VhZerMK7nrc8ZbQlo7ACOA/jQyXqrrci0rlvDlsISXK1acBSb
nYhiHYOeZvhzVL+UJtYDvOBkxYpFjzbVX6c0ZKEgffHmleswe23LTYRed2ETclaaGE5AsorK3Bow
3BeuWsupwYVAO+bi0t1z7zJvP3+yUlLhtEyhYKoqxebRA8sRVPzc51C7RCHRBBJpNPr8X3YHB1Ct
CDAFNuhkY/qe6ISe13SnUNWrclUaQr3JNs2aF43sLeVeevAkaXYT7qWPGujA/8U6VGbwuEYkok0D
V/T6Vwo7VN2pLp7FrqYF+o97h+A4EwewR4EjfLZK1AJ5GJsJDC6lafvKqd3Cd4wTe7tvNPRC40qE
l0C0KU72qAzEDB6WHXtis5ChGS/GiDX7ZMEJjK+PGytAcABoDcZ/Fn0iqELenoQ85Zm+Q0v2KVJD
IkS7vjdb9okLjMeTeteri9MGO6jB/9qBF7+1g23khD7+86k7aC9pQcp1Z5cU5eCTs1UZUrikWcfb
7Udr9xtv7XMLvv3uRvw1r+DiBZBqTJnemm+UBsp6KcxLW7fb+a2R+R8Nh3IiNwJyh4XR3pUPf0cr
IoqFf5VEIDhvzfW13OE1AnNcdsq5lZKvysSIBegwBcQvFVoN2cqDiHIZZ7ugrr/8vPyC/hUNeitf
cvOzKwzcpCxjI+EhP5l5YQiTlBu/pStAXtxF1hDsCuYpFBZHPU7idC8BHinIPPrs4N4nkzxIuYjC
qc+dpNIQ+2NyEhOqMs/xMz/W9z28YYped+tDx3AEICY9DOOFkH1umdGIBOwMj1wF6ARu511WnUxp
s4g7Re1l0KwqOvI1TLJgn49OUs4uhD13WclxnTGvKppCoDMg311jaZ+EnaOwIBoEHwp53UDB5vNw
sE92A2rq7VutA+xNXjw0Ua6Or4+P1Ny6XtuezHYslLzmeuPJ7fZ1+VpscoD+q8F6bOUOn/c7RFUC
rA3B3Vhjup3SOoj9tlIS7rTD2MAOKVp450DejpgptUD2b1khGKLtE0dCYyBgszsLBv76Grvue3JZ
pBC6e7j+54MQQ4HVB0s9RUc1ihNEueywJ70BpXJKT5+7z/f3XUgHWputlevRvrA2q5eX/f4Itq23
x/NxV3gYzcOHQZVUUyF9eNc12wKM3IUld1JKozzHoGuI5IIKyL8HSQ65Q4HwiCCPzfARK8lae1ow
P3fGFCDycCmCrO2OgyvuGxehZcGdBKQ0I8C7i1XhRcArHbXms2tjNCqfO14yKglihaEutKc8HpXQ
Hn/G6DOmJ33kjuXh3QQRwIDbTaGgLSn0xI478bKZRkbeoqr9lb3yodm0Zx/BzGNzvyX5qT1A8eHE
0EKJat7EhxW1pJZZyHEnOd2HHFRQraHTcBvvoQ9ftegAGKSVEOmdY2qOXmbn4FWE4p0cWp18EmIi
u1tZoh3Eh4LBYBsKfbi4+Aa2K7LTbjeUCeljI1sS/rurGY1bBcElFgseCe93/naW+q4Cs0eBo4NY
wXsfNj6KYuKKA8PWywVMiI/naGZjKKgEApc8qv/eEagA9xZGDDRpT8I7kOngoP55/PszS37z+5Ml
GGQ3TwS/Aof6X6Q/JPTq2s1GlazVYzN3kflYQ/1nGNN4RENpJWh6DOMTbxC91+uF87swTVNgTaz0
bp4z+H1Od3Rtx308/vy7Qh3W/Ob7J2teSX3Dyg1+f+SHVPC/di+uG5t4Pk0XbM1cADemJg8LTWgz
JdNgytl9+4a0C46Px7I0VWOAepX5yXxHEvrx9/mLZ6JWv9hns2Rg/O9XBvw+rGtp3FIhQT8aGbYq
2o30eou++8vIO7DMCrewiX8pW68sDo6XtMCuiZAfKqHyppEDR/ACAzjkD7B0Rm92+9VlCUQ1E5Tc
rNO45a+MokVRKOIYw4R4hUyZr5X6/PfxSs1dSvAxSC8hPYgX0/SNGTJyGXajeNaO3SUvHE3XDamf
AojIbdqFqtfMAb0xNdkVge93ipj0kHL7CDeKIfqE3ywRrS7ZmGwMrUG2whNgg81pSYm3r5cmbLyg
JheKitcVHgTofMGbfHJ2vEhhKybixq0HRB0FaMACRW1PluzcvZ7HFrIrO5PZghIELzK4Rk8uytbi
l+3aghU+AUK7X2J5GH/p0Ygmc8aEmVMkPkYENn5n4Sk6ux5Xo5jEgHggSWkY4LfjkgAb224X80FL
8zQ5I2IqFVk56imdoOv6DOi4aAroK0ielw7jjAe4WZDxsF4dRhmw9mLwYGjjPpvfIRWMVl8IjmbO
+42J8ROuTLgSuhUCBtz+8nrnbhy9MVqbXbgmZ3z/tY0pwCoAO6ocgArx5D/XVvSq6UuynLMGEGKD
aggxtjINc5XA5R0AqxBOEE53AXx+7LGWfn7yQIZmUZaKMX6+vARPqTX0kEZ/bGEu+gL27J8RTG5i
1eH4yoEDGBv2U4Jd9dyRn7VmvayihQVfGszEmSh9mjQdMp0nXUL2pKbpaWEos6cDArOoPKIf5C5J
E4Wx19Qc+OzB4ZoSn/yUOr+o6zZzG4/J7/8amSxJlfR5E7Uw4umZof3rNOLoCK9+fbIarJJLeV/j
11O8lHlqgm5HgkjVUhR8V+BH/HVjZ7IWbuA3YZmA312HKvDxNbElk1tx7SIZ8qwfuRrPxLG3g9DC
aWE8Y+wSQxH+lFn6wrLPut0rGxOXjvVgUz/AWF5fkZYH8gPxCrS8K5fw2+PxuARVvcP2Tedu3OdX
jkuT/crpcLuf/JW9U57p+QUaSZv3vb49Xx4PbdZFXo1s4u7TIStaP9QQWh4jU7S3AzjcloazNHsT
Ty96YRqoFUYT2CXxt+vL8fEY5kL9m6028fM92pIho4vl2W3cfWKfTs8V+B7Igpn5jaaB/AzUkDxw
+LeLMoRqUlSSNCqTJuiO/EFjzDldYtmbM8JJKKvhkger3BRd14BlJFBTD8S6VLV6g8PLCCwApFiI
I+Yc5bWZ6aHJ0GHW11BEUC1/hbe65S4Aj+f21bWByYlxSldhqgEGgIK55Gf+/U+w7peO5Zw3vjYy
OSZO2lZ9x8IIG0GPsSTCMbXlA7d29XKV/g/3/LWtyUEJcnAdyR1s8Ra3dVapvRTOzy8JaoAKamFA
Xky8PniPwOrcQd9j0NBHSkQ7GBATLZyUue0F4gsJGURkcLTf9rwrx1LJTRAWjiDgBfQu6MVbskE2
hmYUOVF4sQ1kUV//F4vIuajAniP9Ps33D6zbVylkFU4+SXfEXaed1a2bPV0BeXiU9L+MWdPusLRa
dxoYowcFU89/zU62Rp86gcMEqgAtCl1iSfCSoPUN7Hb65Qh+t8sFnYf4s1ypwKZK4DRbim5/s7HT
V8D1B0z2CwtN1EZJ8QGY6cHEFfj6WunhTjHI09PzM7d/uXiGZ1xWfx/PNz9e33d2R4gKumbHrpPJ
yU4ap43ZLBivQ1hGb2V8lsGZm4Gaeb2nBofldk4B6nXAEJPFUc+95n5BKv/X+uTYSw3vBxUP66+v
sL4xuZA6tmy71scabXIv4Lz19cRaArjNxhrXZierDVULrpJLmHVAC6b+TdYQLB0VXB7P7ezhuZra
yZJ2fiaybgErrKwfRhbSjuAZyXkLQexsDuF6NJP7Uimrmoka2CnX4ERMya59rndSpANbdfy74EPF
ucv52tjkVgursGKkCMbE3ZgoayMirJwn7fkbDGOfrRG8OTrC9bHju8OIm00sP6XcyMGcUT+DiFNF
mKfkBxSgrv5yWZ+/zig1LFy80hgq3u1p1F9RBkaBR5InrrFyWlkK1fY/Id77e2QrSFIpRLVGPtBu
NS7FybbFp54DBJ2lYWyQP39CkJVDBrhYZUYFuGWpB4aK7b9e/b2MCS3XTOglsy6Xv4s+b975IPkP
SIMERMcUhCPwbpT2MZJApcEfs20HMZxTanmm91bYZmmVxLWdP4kl0LV/AL+inupo2bYfb9Y7HPav
B7z6iMkuCro4DYcIHyEcoq2AZtboJd6FZ22Xw5prepv8aYlacfQtd+sEkAJqjuh2wxPpNkLKW6UQ
snxASjdrMjoSQ1EEUtnCMZwN9wROYBGDQY4KdIC3ZrJWTdHEl0M56h3Nr/ZgtyLgGTrAVcbCzpsN
xK9NTRwL3zKCHCupeAJEbbClt8T2KJdb2udFCQDC5Alodi6q6eryAvXRXPx0bXjiaxoVhKzC/yHt
WnvkxLXtL0LiaeArFFXVVXR3+pFOJl9QOg/AgM3TgH/9Xc6V7nRRqFDmnjlHR5rRZJeNvb0fa60t
a/u1jfMIty8kIAxsObRrIBwmcOGRMgFO83VgoRY5WtvRHNgjV77WXRM48xfav8z00NjO4ctUApps
tIHNtlpWK0sDXQj9bwDw8P9L6C6b7JmKXuivZ9+JukPyA7JB/HFLoXvlJbqwsvBrpd3XwkTe9kqd
3+l3bQgFprzIfTn9nH/2kKtws80u0/XTi9uuuChQLXYc013cuKISpWshHX2tMW4kKa29L9+6DL12
0O1SFtaifQHYurPDxPmcmfuN+3694EvriwXXfTNMjTDGV13sJNgPTW/tE54HtX1X93ZI3GNbmGdI
Mm3YvX5AYNdzIGVmQY1RtxcBx1jOgzd7HLCkeV+Kk+Z2geQSqM06souHbP7d+nuaQj5sOjsOZnb4
7jOgvIeeh4n42Q8b79lKKICfAxFAxSgGjvXPW/IhwrXT1HQLv51e3R+d/STbp0YeufZN/CYCsgsv
eEOH45Y85IqbuDS62IPcRtxr2IBmaXofeUYXtUMgprhxMZySHuf5q9ZDJujO4+M73830cTQgS6jl
gWTfZ/u+Z583vol6EC8d8eXvWXhIvRFjjtM/vcpmN7OzW+Bh5BFhIHs+pcanOTAp323ipP7Eltdm
IVID+QSUmJbUS1mOvDHEOL3qJzMNXfvZ7aZDajqHrv5GvX8sd9+Q6oGW0OR/8cFHnPh93d0V8s4S
91YZVs2nyRiDPnu15gOxH7282Qit1Lpv/cDFdxIZKG2dDgQgHa2vta9lh3zIzhoz5cZtvCICAxmL
Y/jvViy+gFvMmQY5z+k1bd+K5MWF3jOqoODhF/VeI68uyIPzzgLsCVtQndomNJN7rXumxlNbvhjm
Xk//2TgTa97JBYwPhAk0w0FYu3w1nVzWnpUa06tf5t4UsaouwtQu7O/+7Mk9c5pfPbDhj63TJJFu
TGeNAiWJNvb3sfSqjSKk8kUfvgNoDtDNV4wKCMlh1N0flMHHS5p1Wdfyto/Lcu80x29zcUiOHXgw
dpT/ZU34jy3wFYGbARAJkOLlujFocpqTfogLXQtKww995ofV3k7njcOlDs9iUfB/gIRAgFRVcBaP
aTJ1IKUY5hD3g3hLvbna+75mbRjxV7YOmrcEO4idU7Tjy884KDmBdOhk3DpcEyGx5hKsAybs9zIp
637nUI1ZDxOG/JVnCu7Ks29lnn8oBCnde55w0Fi81vJkYPsY7YbXaCI/rb526ihx3Pyb51DjlSe6
AZmhye/B2e8G+8Eax2LYNZrRPFctA7u1r7n/xqfM+s1n3vxwelM+AkhcvLLCbJ/KftaiMk0w3cR2
rfpFmJOwgsHiJd/Vchif6TxUj+AkQdGRur42RMIamx8m48V7NSf5K02ykgUOq/lTUki7DGvpkHur
1pssmgVEBsKmzbOvWWHq6LEJdJJBox/nvSk74R+AiCshpCp4kb/anGUccEp/vm/tVrP3WW5qJ+By
rHeSUB2axby3dOix5uWTqDTJHliuYQiN1Oe0jzIUFaFQUEFsONXz4qt0Bf82up17R/Vm/go/WEBi
gw6MhxZrve+MlmUTdRUX0O0E8j+PSszqekkbU+igpoLztqsco6Fh3zM8zWXWd1XQDCb5DCHHaYg6
RjnwrSDOfc9y7hTHYZrBFkgGSPAKnTYVNFubnu/8DglvVDTUTwKoKY3/5Czl8m7A3pHAESPmvsxT
Wm1hN5fJorpLYLmquZsYVg3xReVjPtzb3KRZZ47TGEMomU2hMQveodJKxmyvS38sdwmcxvPQcqiD
VaWfv/S8d3NsiIWJuGLg+BRG4wvM7piN6ntSl8AOuQXEJE0MSAEm04C4I3bFscnOrIknohJqu0VY
k7wC0K1w+3uvcFE4ymfIDISJ5SoZIzxG91C1q6K2ls2PIZFts/MN2f/S6pQVOya8HFqyI5QEFTI7
O4PeCIecV5V2NIayGvYg8bfTofdbIBStspxYAPym+zx1o67vtNlJIaA+yRkzwZ0ulXUAoTwXhPq2
9eaNqF9d3oULAbEI1WXFjYGs3MKF0FnUGSPzGI+kDvvxQKxsL5pfWrkFNl7WGNSXhAQKCnIG5BNt
a5miehoaZYOeTrFHU+NZamQKfL8je4hD6XgbGoBxh6mnQcM8JNnQRdoNiavtuTs3oDP60Di1G7pF
BljxoNAScFD3hmIfgrdFCDtZU0F6u5piC9Xp0HIxwq8k5Pfth3ARr2LlyEyxvaCAgn4Ela7LMzwN
Q8eH3JYxcZ09RqGGmdufho6g+jH/wojeDYe9Zk7xKhCNEt81lxh2KYmwuUz1mAMZ/DgkNkbm1Di8
VTuLT7ySbmhhAH10e43X5whPkGpTIBMB+Wj5SJRe547dpMk4r6kfOcNQHfHeDic853zHQYjZSALU
G3p5bpU9fDLkkBjs4S7Oregmjo+a6XFGczdMU7u+94Um0IUV2kZit8ge/3w+MDh0HS4aTBl9EcK5
Iwp0rUn1WHeS+c4h7LvZe+NhyiG9YCdSPjBi9GFpaM3+9p6uXBklgw42KF54VT1XCdgH56drmFPG
TUvG09SEfmNGuieO4+A/gRUezjb0LqdX0QP9at3lvMNMMInRW3WyBQZbVpbVDijpXXSa0PVHnXfx
OxBzdr7omRFDnl8PBUd4FbgjERiXwSCBgMmBEOVvSQhXCYF4maMSQwXIkflQ4F+Z0qAaxa8md+1w
MHp2rgZdu9d1KT/3YwcCdla1OzQjyjvWTv6RNVn9goZ0H8xsTvasos2Dl/L+5fbmXt98rElJQFk+
ghrQDxd7W+dm3ZmDHlvT/FCbzZe+tuy/P6QEx9THtiE9QaPl0kY95y1Gz8gplmnf35uYKLXDec7f
XXPwj7eXc30fgPxCLcAA/hNVlSXHorJEzjOrNmNeNHbgO/187CpZhfbUTxv3Yc0U6mAopkE/Cy/G
cucY4XRC9BCjmELGsEsOgB7fXs11yIktU90UMIIV2nrhljEuL1O5jhW3et6czb4DXVM45JkB+X5G
RAB870AghjmRNPTljLnxt+0vc3qcePUDQI1T/4WS0aIY1vpl61joWsXGtHeKcQ4SH/MeinfNtnf+
HHUQtbEl9F/0cS9SHrL57r/8AMi0o6iJ4iZGnF8eHa/yLL8iagfsajdMaYSRtmGpNyfXlm+G/rkx
mjvmWjHVvEd97AKRdxsefeUzI/RC+gb7rhoQfvkLmgH2Z2HA7fFKfG4Nm5+oW3o2pC4SVOlur3fl
g6voAFQ5dV2sP+WOD55utFzaU7vX40q3Wo4QXWLql7DtvVt049uo5UnUmaLYMxf9JUuitHDb/vXz
BVquZSGOUCNzgDK/XKyXTVqC06RDc9jwz86ciwinvENMS8pvjGl/ydJV58v8I+hjoEXpQb3h0l5i
aLpsfEePc0bJ0TUYO6WJV+691BSfyiKpHrRkRD2Cu81WgVkt5fLlxP5in00bhVilGXpp2iwTb/QE
llqaWZhw/2mm8xtXUp/DCI6S/5Tx7LWj4JbbW5W765dUmfY8pJPqQVu+pBDDyCYP6l9xozMVFKAe
9w+nsU2KAHDmMO8Ot7/qstqstvnCoDrjH46VlWNmuT3AoN+Mgdb8U3jFvrOqR8xRDCDMdsqz/MQa
SOqPrrFhe+X6QImG4PsiFkNCYF6alkVpZURrzJhUXrUzi9RAl0hUONVOsWHq+imzbdcmYF+rNjuq
DpemZhBZAZ1nZrzH6JONYHJZVlJb+PEPX75heQ0+GzJ+M544RxIesGk4eYzcy6T8qefdQw9aolY0
d3WTP48yi8z3cRRfqN9BJUqLkgJcIB0wa/rbbCAlO5JPtz/xysW1EbojKlNBJ57Ay7V7M3FrOvVm
7FjgzhIe5s03ysawgNTRbUvK5S/uzYWlxVkaZFolbIQlN4tqDVI/aENm5fnzbStb61ncToC+CIYC
jmZcFGKni/ue9PvEuav9rZlSq4ZQM4SHR0sGIvOXGwd1PL+bktaMWec/jO032td7b3TAitwAja8Z
wgOKyR5QNQE/cBEuOHSaQI/2zLik5Y6R77wmR8saI61wN87q2j1AaolcDp1b4LoXTtVPXGjt2KkV
O7Rnx9StPiOO2BLoXgkNMGoH64EcARTJMBfscuMMAO6NtCyM2OqSNBy9YbzrSiOVQUvMAYPRHRkR
jE06tp4asoLRxtGMMBT6sX7/2bddsbG914tGS0t5cvSq8W4u49g+02yRtYUed50pA9HJ7oAmVLG7
fSyvvRlGE2OwArI7SMFDWPFy0UXh4vXEh4wrQe8kSe77frhLyUZkef0+IICFq7QwvAFViaX6TT9X
WqFn0ogLE6pmGHfc1A6qePKMWWTfoSn2ZG0JiF4fTrTNMC4PEvcYsAD/ebmuyvZHX6B+HduMyScD
8uu7giXk5JFBxtpItvR9Vr4WuvMWAjv0QLHKxa3TUPDxuGwR1vUmO2ecYJYLycCJvv25rs0QtMWQ
i6uROkDmLMIZ2qKBnOuTHfPKxnAju+gOI0///r4BOIYwHVBXdFZxLi43r9TaQmQdrGR2BTzThIoO
Hypv41ZfHz1YUbqa8FFK1mRx36RbsWTqLTv2pqSJkTpCGwhB61PTdVtgtWsXj2MMa2qgFug0y6is
qwyZ05I6sVb39ODUFV4snenHqjStA1rI81umDVuv99r6FHMP7yyq7BDMutxFUIiTivHeifPWBnsy
GyjFpFtUmO3A7njq/PXRAAUeis7w+XCSSG4uzXE2D7UcGyeWVeOEnpDDfuj6LVGYtUWpQSlIRVEv
uFJs8etCyAb8gthNWcDlo19A4YSaG15p7Xshe4e4Bq6SaS6p9pUNBUyzr0icezmGCAi7vCOlNR69
hGdHv0czAAJGaXT7bq0sDcQCJcaJjpIDJvBiA20yCX+wnbggtdh5WYYuczHWwWz4/YaplfgVKAkl
N4nVKQmRxceyZqdo7cR34sZzywOvZu0MJRxyJEY7xIPbpneszIbjrBErtEeTnqtpNjYxG+qGXUY+
mCSqQyrMRiET6mSLG5hPItVFwkjs6wxZwXTq7TSy2T+khHKeEXADCssEnYvAql7czaRhbb/xnkM0
CRIGqDuof/4hhq9bX08TqTtxVrgg8XbZtLMzTCVD7F1v7PeqKeTa6BVCYBY5yqWpdNJcbRg8EnsE
5PqzY3XT+InOeYlJ65qYrI2e5LWXxjgXFMRtyCYR211iYaqyzBobgwhijWMSc1u63a96SvSN7OB6
UcoKogMHvULELIuIspNEg3fVSWy2XvvdFL61Ly20u4K86LawEKsrQpxnQjsFLnQpdM5dAPtKDfqQ
fp+N0Bq1uhEDGDGP1t54FFYNQdQCzVwoeUGF4fJLGY3nsE7gS+GxZm9l4lZHjIqvNyQllsolSH7U
66bEyf6gO7wFDLCjaPhwkiexk/r8q19XfgCxce2xHVtxGkZHP6eTNE5s0uaIQnd+X1C9OnRVNTw3
RnlnU1qGepFgrDJtkoOnCfubDvjjF1rP9aObjWQn2r746aK1uOHmV746pmiCFopPAeGz5TxEd2yR
+uddErtVmoQ8RTmVVM6LU25C4q/rCbicf+YJAi6JusIi6h7cCR1Yx0ziHs8X5sboWfaV4K2GJCnT
8h8NJ80rxqc2mC5DRIZJk8XI30ThGFtLXuIP1ddCgIpwGCcCLfFlM4eXJvTzaObFiUfprqb69Npq
md/vvLTYN9RNjgLTt3dFhbCuhbJR1M/JQ1757eOYjcV9WXhvdkutcwnHv5GmrnwOhC+Ix8DRxYFd
TlzTjUH4/ZB6sTeQ+ZWkaEvyKq2fJIotG1fj+lFENocpj5jeCyEjkPgur0Y/qCoXq4v70a9CUv2w
wBlqB3BdMUPxb4deYct9MI8hUQTpPqAjl0qSs5V2g8Pd6p57D8RvA0NCx+rb3z64quWA6iCq6PBT
y2IwloLuWgE5c8nQma0m46cNFbWQpKhZ3bZ0lQ2ADoz+JKgQuDfQUVi4SqvwmZWlvLxP8Jg+lkWu
Sq+ZG5aJQ0+4OmJ/2556vi8eVgVEgcASPhi6g/Bll58qU7O6B3TX71ml2y8zyiw7YQ9gw2fjL5n0
DtApvdwZmeU/m/rENqxfZVuwjsAdhW74B3QnFqsdmqS32l7we1Gk9j1lkEKqzWk6dFn/q9Cy/JFn
ehtmfmG83F721QlVhhHoKmQQ3opl784aKiuVlc/vgR70ZWBZKaZ4aUmSQsccqiPTvpJ9+4vW0/y3
txCG4aBQaUauh77PwlXlGIohmJHV94NkwJkgooxwnPLAK8d+49W9Dt2ULai4AqYIDwzY0eW3pQ6D
qJsFjSenGZMda2s/7ieEaQY3jE8y07PfHgD3p6SfgE5z09z8ZPgTO97e6SVMEDEFfoWaxoAmopq0
pz7Fh+Bp9NIMUIa6vpdGS15sDbAV3ZkUesHFtF8TU7joOLO9DpHPl8oZnDHIITT2NPO+DKRfkBOg
+u6+T/x3M5VsL33IJJAWs8CKvv5++7deucg/PxUdBzReUGhbeu86F45f5219XyTUjkoMpWaIsg81
86z325auggdYgh9GNxO4QfTcF9kx2j6FQTTg4KRv5LuGCOjb6lO14YfV9bm83Op2Ke4eoKqqDXi5
9bnXJU1OGgsd0KQvdo1gJqq/Lame+k6nY0hY70x3t1d2vYdQgIAelQpgVVlj4fuRi88lbjWJG1um
8oU1BQbNMOCLmsd64pjl9bfmbLSFdZws3Odr0S9nsEbZD6UXF+MAoJWLrq13D1Vo3QlyPUu7v0Zr
KPgZbpSa0IdXbFnrqu22a7TZc+PULDD7LNE9KvYM4p3pRmR+vY8Q7VEqS1B0UZjexeXFkZFtwXIv
ngDxC0G3yPIAULHiZUwyZ0tY+vo4XhpbvAKo4GUOg7RTPADfEyCjgsbpRL2/9vZI3QDiQ0kI6BuA
gy+Po9fxTFZCc+O8EebBki1GO+MUiSC3ARgfR0x2IE4PDmtrkWIDZHTt8BGGouKFzg+CBYTUl7a7
hM7t6GR+LL1pV4vknE850AHdqxTGodFeb5/Klf2ENhjk0SC4DpLuslaZ9jMfKSLEeGjK2Q1mRy+1
sPdI4W+EC1enBOpXyHEgowoQpioZXS7L9hoDOUjNY50Ux9zFe20Ohhb55lbfbMvQ4qUmjWclzOEY
wEcERl/85uOTW+cbb8XVtmE1yBB1B3qTaAv84cB8eCqSZO6yPJk4YEM93VPOX5k+VBsV3lUjf+BW
KJyD2Kz++QcjbaaVWuJhlOAgcgAZnXTIH/SUMbbhfFftQL/2fwfCY/b6pR3HL1Ey8j0eT2me3I0V
RvGgr7ylGrw813jVcaYRxgDUBR7CsseX9ZWn5MmcM5nDGsTDYaBBQqPWnQ9T+peuHbYA04Pwmqk0
24Htv1zRSGbXqZ3EOZf6J6+fwmbn9v3u9s25Chf+GCGq4eejAAIYyaWRuZxVpcInZ50SDRjWjL5J
22VvAinRqZn99GuPXPUkgdE7pJbMQ8/q7C/6QNInMrWYxad5LGjttDuxumzDqbJ/cO5bmJtH7ZRs
BAzL+FX9WLAukJz/keNfprjI7xLqSUbO6ZtbR3vnYETiXvxze0uWzDoAQNCbQqUBE1nRkEB99nJL
akvOrVeV3hngvipMbMbBv/S1ED2f9oCO4LRjc4s5C1Pj7aiXFw+kAwVB6wlLURIckhM3vSZKXJ49
uF2X3Ltazl9bnffPZeXVu3EetYOUWUJ3bZfqu743/CEg86B0NF3gu4PMAKJ3w3MtYxMsCgqGLqBl
wHyibrpwKABXV3KSxDvb5YzE8GCY3Z02fCtQ37i9fVuGFvFnrc/AdXSudxbyDGgD5q1aQZU/FuLt
P9jBM4oKIaraaGpefiVpsr7PbdhxnTnQJIl8ln+r7SaapLu/bWrl0iM9/NfUwrXMZOB6lXneufeH
T0lF3txm38/3vaMHpjlu+MstY4sPpbmQSTOhJHgusKx0d6+1z8d+Sy1j7SP5eBAhNoBMAWWqy80z
yyG3BFDfUJmWLBytit11vPWO3jw82O5sbHyrpW9Whw/wDxd8ecWoXIqg68LKEoPD3Nj6U1AQNuxa
M2cbJ29JDUIGgVFACOAMF7w4SFssjkSBmhf13SaLRzOvMYPISRPMzMl68aVLhYtBNu5ofu/GTvnS
ucymcOpAnwn1yeznsOD+8Dp4Ost2bQoJ7wB1dSu1gpkXthVY6SzfBanKJ8IwJDtihW0mCJ9Sy/ih
1y3mZejz0I7eDk0fpLO5mTZbXbEr50cMtMTA9oVLUsjQxcWqLHuSDnW0MyD8zWfhBuSICWQaxfSn
jY28ymSxkYhwIZSu+B8uyhWXx6PuCGWeN6QxpCz7ffPQBOxdkV+rx3rr/bk6GgDzonFpolSG5PsK
jm3MQ564xpTGPgUmR3hPQPQf7RZjVnWmBb3xTTSY7mJRdMaqLxJ/i+K624OIZm0Lu3l18y5/irtY
dYVyjcHzMY177VRhnqk5NIcS6rcjxn1p7PCXPuWPMTCkMDYeELRlv3bs+exk/ZzGefklt7RIzL9F
9lpi6oiYvt42tYwl8TVdXTWuXHxNReq5/JpaX1iAo8s0NmizM5PTBJ7DnG1osVx5FDBSUfXA84L8
V4WUl0Z8hwtT524et5V3PyRviVEcxgwCwsNGZnEFT8JyYAlrAfUWvstbOEjh+0mSYURObBva2XH5
GFnIM/rG4i9jA1JfMfEpKg0n3ZPUKD5Nmdft5wx652PmiQP4OOaTPgK2zg2E1g0il08JwvrHgVnP
XIA4CoDyuKkyv7I9GLaO+BekLfUJVF3wQxRsJ+CO5GNO4wzUG/vOSOPJuUO/t/rkn4xi53zvfibJ
bp88sV/4zbe/v/qzP5YlYBC2kUHD/+LjLKuphCVZZ6AxEQ8Y2o35wTyWT5BX8OlhGjFI57axK7DM
pbUryeI5B4S9sWCtoT+ztLnL63lnSvsAN7N3fTCR5rOA0D/7Al9aunJjravm0RwGE0BN4EI95nKj
G9B/2ll3aGxUIrAbDlBagvalIwJQlYJGn/AsOJ8c55+0/TJ09i6jQOjd3oIVP+J//AmLq8CNonAK
h2C/5+8pfXPnHvrnO9HrobWFtFp5E5RWFBAZ6POpNP9ytdnk2tDWwmqT+Tg2v6cE4qbiWwWWo5l+
dophI8e6PsVQDcLOqg4AIoc/1K0Pp3hkVl+25pDFRh4Lj4StB6UVYMKd6v32Fq68QLBkIv0BtAtQ
/WVa4iV5alJE0LHYOxCQa+7LoAkzghFn3caBvfaOqJqpWQiAtOBtXVZtR63WPW5bGSpapmJcYCLK
52rLyFJOAqEJrMALq1oMinTLliw1OokOYprHYzTFyYmEz8SO0p22a3dbc9vXPtJHU4s4gZYM3NAS
phr+S9PC9In5577dyMSuiCpqQQAUQ0bKRMxlLXtOhM5dzlmXx+aheba+6hHYeEHr7p+a93JSci2f
b5+Itc/00d4iYi2a2THpAHvc6MKy3pUZWk/zVnnz2lVermpxnwpn7jDDDlZyGeXRHhgnI2qf/F+b
c1auwx7g65FmwiO7KOAuA3DNTS03IU4OLsoX16o+6Sk/cDd79tpiX0s/zFkXtvZXP4WWgNe3j3LW
fjfgoWrD8fa+rjhMZFBIDJFaA5aA5V+6kAZhdO1WFY3dR+ORvHk/ye4H3+lHDPDEX7eNrR3Nj7bU
R/7gP+Q0176CW8UdO9UmCE3ue9sMwThtaUStnRbcZ0QISDiQ7Cq/+cFQmTdZU3ojjYlGQ4aRdoMD
ZSG6EfNctZ/VJQBVAgV/TGVVmcelGQUHSFknaYyG8xP9RE7AhFbP1TNGAsSY17vjBbTmj8OGx1rb
RTXVBHQClP1R8ry0mtlcy6Rt0zjVhwDThgLQnQPUaIS9EWqtei2F91OTD6CBswxSXeTxBo5pHn91
9mQO5HnE8O4y6u6QAG3Ew6vn8KOtxatZSzoZpQZbI4Qv/eBbF3xBlABRwj4cNx7otcv30dQiIO5a
CKehOpzHXeRE/+kPB3AKHWUgcPB6XX4d3RBmlibgOHS0h4pVNQYqMNv9/UUCJvf/jCxWgOzQIHJq
EU5iEjap+8fa4kHhP6Xtljj36l6hiu/6SNNQeVscNhOCI75fDDSmbgWVGY0+6hr0uG4vZ/W5B/gK
QQWGZqGMv7AyNbxu2xL3dTbFdGgzA8+kL51dC4Aw2hPej1mzdPRMnTLq2eRHyehvDey7jtoQIwPi
B6kIXGXkMJffDen8RNA/hB/MnWyn+d65BQ09ynTr99zVzm6ykVvcXvaal/LhPcAQho4ekDSXJhNp
t1NSqItM/QOKNfKI5LcIKVRtNzZ4xWUgugHMAXg+cLGXbXBS60MzsrSIDec3x/4hJLCKNlRE2r9e
0oWhxYdMs2GobarR2DHLCBj1UzI6MQQxottmVt5plWuC/gKVEUWBvNy5FCx9UeVFEeej30R1wtIx
mKX/TiiGSqIZifHXUIQOeuaNKVj+4yYEauXTXfyAxaeTWt4iueFF3Bn6V1PTD4PuPJazdkx0MgaT
Zz9QYn1p0uY4q5llaHECP0kb6M9QSLpOZYWxpkAm725vy9qvQo0NbgdtbnB3F7+KcWDxoO5QxFmL
EQsTjUr57NbORoVy7TCh3YauM8p6KBItctmGWtkADJtae3ffNN8z69Ew86OPQs3fLwfz0FCKAjIT
DntxJXPUoXLdL7Ecq40MG/Rg971r/rqlA0H+j1aWDnuw3DHpqiIeIgIMRMY+G90vDo7159urUWfy
Mg1Xw2wwE9AHthb4qcVqRkv4dGxlGWumz8JW1Bwp6RjdNrJ2Aj4aWSxmdvraTrlexlkJYVeTBf/h
frso16EUBg44wp/Li1elLeY5OzWeg+6rWb5R89jS37eXsHa80IlCjgkNWcgoLPIXo6kSCEo0MJE+
VMnzVNwNyY5Ud7etrH0NgGDx2ABUgKk9i41qhsRpJwce0YI89S+Q17rQccBz3nC8a3kSgLH/2lm8
1G1Xc200siKuv5aIBrUsSDDwOBFJoKd92Db6IanKU1k3gZzj0s0emGFv3Ne11/XiNyw+Gu/KoXZ1
/AYUwdhPdK3IL++f+tx6u4xH2dPtjV15R9UEAUVjBl4e9bnLE4KsMO+ckRYx1+I5rx6nEpMru+NY
QIq23qJmrRx3FFBRKsB0bjyiS2T+0OZ26lKjwMhsGfTkd4rhTqXrbFyqlRMJCg/Qs+j5o4JmLE6k
0JpsTNoZ39B71zGdVEv30KHBR9zCs64uB8VgsMOAWLsafEVTb2i6ycQzPbSBydNQytPMtjCPK0df
NVEV+0nxKK3FcsaG5R11XbhVj+A0pqHetf9hx/Dp0bMGdscGuv7yEJRjR9O+I0XctD9y+SQElMig
Cli0L7cP29qXATEPtGkcNQRui6cIQzEwOM7xsRTEwdaYQScoDa3yAKmujYu89mngKBR2Ewkf5DEu
V4RGDwaFDmkZOxhIPNhffCj1uPTvMzvlKhSOVwmdLDHuhWhEUokORkgepF7kp49Gdt+UW+iSlfAJ
rSSF5FLNJCBsF4sBq2TqKtjpiiTI8yJq2/yuIA3Gr8aCp6ds8E4gQhxuf6y1FA/2wGzBscCLfsUe
q4Z2lqOBxyk2n8AYGAL9wB49qKvshp+iACRv46Ndl0cVfuJfg4vjUesUBKtCGXw1o3KnfZYRi6yN
l2TNiEKnAQ2HJAm0wsvNLBypV5WYy1gan4oJg+vNGni//U+7/rKxfypCWEQQDl5F1A+B80e9d3Gr
KET7AV20SpBVgiryMC5nj6m87pv8hRF381bPYu1ufbS2OPFMrxsNdVMcRpECVf5up9Cb1Ltwuziq
/qRb61IO60O1RvLUyBzNxg4OZ+mWx+kbnkY2Rj0JeRGK4pzTfVfvhuZU7G9vqXJ1tyyrW//Bck0s
q5p8E6ym+zqLp6j72Q2B9/7/M7K4bSKVMk9dfLapO3yj34t/JGRJn2/bWHNPIEIjdUbwD8jK0obe
ZoM/l1Xc9fQnB/mmk2AzkW73/zOzeDq0Tp+yWauquO6cI2PZnSznb65Nt8KmteUgBPwDVkeWsXSE
gLolFpNFFY9gQQcD6DX7YkxVo8HZqqatvYZ4PwByUrqKCM0vjwBQIwBAGayKfYuS0EhA1CWYeX17
31buEiD3yMiAI0VhaBlBTGnr+6OEj0BtOcwcCAl0ZojWKDBxG5b+pL6LIw0mMJyegeY9mjSLa+t6
jVcO3lTGdDgNXRY4/YNZfmn4YaiBvPihi9Ocv1fpd7SeG8MJ534rvFhdqxLxQTFH6egsImuatNya
Rhx3rh9dJG11vh+TPEy3gqU/Z/pqpeipIPwDcA2cycsvl3XQdsT/qhjai3s7lLv36oShT4GFujWL
nLBAe+X2Z1zf3A8mF4dFFulc2GNeoesh9vppjPQoD7I++GScmrvpwEJnw+LKRSC6C/a4j2QImA91
ej84KMPgji90uMakrA4cemDoTmnZp9vLWvGC0GexlXic+l5L5aGB1OB99EkZY4AdqLsHWRphaz31
yZvWbZTMVx5LhLVQ7rDBP4HO08Lh9lBmbpwCt41B/CYQVUohCUirQzXb0109IJ+swMG8z8HA/A87
qaY3K86BKigsnmkUa0yzwn9i146F+DXEVPw9gAR0M+DV0eOHK4Fw2uXHskTC6yzNsnjo32vA8HUH
VMjhVIG66qMRffujrZwMVGQBHAH+TdHLFvccGmYd0eScxzKrQ9acutTGwO2NZG7lLiM6RAgNAC/S
8WVdFiKflVk4Nvph9lMlh53u/CY+ehp/jx5RPK9/7SyORe5mCAxttMNc55kk7m7QvlP+DFD3hndc
Oenw8ei7KdeIM7gICD3DmVrI1uYxJE8jDwnDLncMtOYNBJ9V8U2K2tj4TKs7+H8WgRm+PBN2Z1g1
eAd5XLtlaCP9N+kzg8YqwTih/3AgPlhausOypsxgCVqKXQIo1fg/pF3XbuTIkv0iAvTmNWnLqUoS
S+6FkNrQe8+v30PNbk9VFm8RfReD6W5AgILpIiMjTpzDYoDy59AqK4+UxY13YYfygVpbDjNlYLhP
S1TwhMiQUjwj14hB5rNCOXcEMkjPiIAOIkFHnSX0r3mxpGYAUVTSYGtc7HRCv/ZMXTYCZCKadYBK
pBcn7muJ7SNks1CFnWT/Nxi1f95flAV/h2H8a4FalM734zbhYCFmazMRP8Hgq1es4jDcAbwFBp52
+n2DS0PCSxhV+e8nPk2Q0GoRWoBlGESp95iBGYEdq5f7Jm43gDDftgAyzRANTN71lgbnjzdwKXw4
U6h6HsSkab6GtdrI7cTNRkANN7MBA5tOGelqJZ5a5Mn3eeFZiSY9RMI5lMVdMAzHIG1A16I494d1
e1IB7ccFgVounBF86vWwKo8RNWC40z2atEmHi2g4+arbRX/tEK7NUMdHbLWkYdo83aODAPzKSvsw
FQ/yGkpubTDU7RAWXhNUWYF7VjaTRApJWCPDmJYJqbRf9+ft1qdiQHNhCdU7BWViakC8xiRqxPYp
EEFHLyxeGnDbFEONYQFDG8jGfWtL+wJUA0igz/JlaEy4XiWPbRkUChBJBxEq+yGSY8zwUoqNXlbN
b/Q7rSdlbrb7fHpRMkM0Ozcp0ux5jK80AzsV7V5MosqoAdE0wNSVO0I7rHEFLZhC7ADmBuAWEMDT
zwQF2Kp8DLhuH4cepJKG5G2AMqs1KVJr35/GGzeBKx2wiJniY25lYqmLsPJkninLrtujpGowSmEE
yUpaZP4NVw782gKNjUi9RK6rAmPBaWVI27KtCYuVNWVx4wC8F+kMW/GWKNWaMcQDd74/wNtk02wf
VzzqpgC+Qq3jeqMEas5lCEK7ffdD5B9FfcMpkETKgPEEc6Ze6fXKeG825rc9JEzw5kJxh+5zUtNc
jksV4x1qPf8VAA0FHvrWmJiVa/7muFF2qHF1pReg5ZOHncHypZIovOsblfDArxblF3ej8u+IqKMm
tGLEexpGhB1fvoBYdhP+0qBzVZmhfv7NGrG1smZrQ5t/fvHY8f0wgJgODB6mH6fAgMbiyuV44xXn
uQP7NzKfqBrjCrs2gIjdr/sSczf9yEN90nPeMO9vuzULlDPMC2Qc03kX1PIuAa2pV0ugNgVD8o/7
dm5fotRQKAeP7u2WLyUBxyt8imojrE6iSBpn73WkSAi0IV4HaI9LkD78fxqePcvFIhVS6U+JD8PS
kdcKyNT2VlDqr70lsI60fa8+C7Iyp4v78GLV5p9fWJyaMuYCDqvWsC+xcBD9l0RYoX1ZM0Ft9dwL
2TGMRMymcOqGr1495MLHysTdZG+pFaN2N3CLU5rOmy8OUgO0X1qgi29FTWKjedIy2+NXHMWSiwcj
IhrSET/jTUqNCSzpkQDu1W7PhgNhPVzGwppK2tK0XZqghlQHaKeO/LDf8wPpN/IuXLns14Yw+9yL
lYcYQwYbGEITffDNMeqeVtZkzQB1DQYCx9SlGPR7D9mHYoPGgTJ4ED57tzuoD+zuHB4jPXm8b3Rl
0miK96TxAZ1V/H6fZKWRc6WeA5+YrWm7LVoB3waIDudsizr//GLqihDcA0mGpfEGnScAAlQrvnTp
vgPJ1B8D1PYCiU6f1E3c77OfwG7okeTWqd11ZhXa4lopYtHb4YkGXRAVxT6Qw1yPJsgSjweTUL8f
uQ92piG3kKEiAYHEqqqLH1ikldEtRS9/DM490pTBLh6aSpkN6oWgs6GufDVgaekhLYMM2co2X57K
/x0djN1cS23cq1HeI5E5/tYIGX5/riA5F3YDiJDwxkU/BsJjOkZXW6VHMxv2XFE9ZpGbBIcxcu9v
64VBXJmgLqQ8LwolBtnpnufe8+QnjmuZH2v0/5+4fOXYzluLCi2vTM2n+mJv822BrmNIvOzTpEai
41NQ3wcoiHBrb9BlOyj2ohT7rXFxbWd2bn0n4AxhC2i9qmcqEnlQhhG1tR2wEPlgRP9aohzdzIDB
jQoOU5NHegy9HjFjzFjQGW8g8srsLfg8kEarSKlARFMDlud6VD478qNaJD0w7i3JxIn0yH7d3wuL
Ewftnu9nNPgMKecjccLUxAU2dM9u09K3QJlIRNkRh9S5b2hp3pCwRkUZXTCoy1M7QS0HqReTdkDT
f0vCYZMUr2r2PufXuPbv43ukx1Gen/UjZhzI9bQledSHoZAPwMl3bs2QjDOLUgfeJP5raBKI9C4t
UYOCbJ7fs2I97KF4ACYqIQr0tsrWHtK3qKDZDKAG+B+VQwTG1wMC3ZOvSCEUBBtBL/as6eU2yziD
TKbELjf5Wnfukn+4NEdtu16FxCkzYKkCId7JPxneN8LxlfdNjrOBMv5LOhe8964GR63WiLykNsQY
nNRFRpqzJIVq819yHwKkhoIebiXghQGkQTvH9QxGGjNkUT0NLpBd0BOUMnGj+vJa4YKauBsr1N2X
xUESCgk09aS3qLdBpdJzoFl8gqge07/dP050QwNti+6ek6NKSJkatmJmz6TvagpSsg/5g8/2Iapq
TUeC2Ike8uGZHx/wsl2rdtFouX/soxgLEiu83G+Kl0GolgI43wYX/eFgljPSziTgmJM20QFdv6r1
cn+83ziki5vkxh511DI5U0Is8uCKdtI8S5PRQUjTgmJzhlpeZvfO+IX/ndAa8SezSWxDNu9/wrcM
4b1PoHxlN+ecagmyPir7nqjHBk0+edaZeeTUaFmNdgoaL3ouPLZxY1T5u9x8jgDtTdkGBUNdzXdx
8CsvTRlig8OuKRpEJ09TZse19KAy0DtUe71gTnVTbhqZ2/Zir48r9YDlTQPEkoqsP/AHtLf3Gllu
20AZXKhLsLpnz/9VGwjD4u9AHypr4O1ga9yfN8rz/7NygOR9s9SipEN5r2LU0GPJM4M7AOYmGkVe
oqDjj2JIejA5G54yTuB8Q9P6fbPLO+bCLuXGhtJvZDGWB7fm8brvjDDrLQnxgeidUOCJxdjqmVeu
sP3u0Gqb3gcBmEZCnsi9ZATyWxoD9Sv1egglzmyXr3wd3bDzz6woqOSCFVPGo48KWxMV4ltTh6Wo
xIjI4c+keEB+L1FRddqAo0jpGVJtvdWiA82a+o/dmXlnTiUCsks9BBNGRBOqj9WQgs6KZLC/gGlE
9iDgrmaGp43E9xPI3pmMt6uQM+AOReEia8GBA2JqQ5JOwk6BWLp8GvNtAWbl+4u2NC14BQF0hrQq
mELokKeT+0z2CrV1q+EhhXRRET5hrw5iqMddBp1A1y9IP+7X5NEX9ihatATwAaKtBbRB9KwoZQaV
NKZzJ/al5nJ7ku06L60hS02h/7sHy7wCsAXiMvCUoLRDAwU0LUWrg6h2rjgcCzEgXf8SM5bMIyu/
Q6+M+LQypVQ24x97M34UcBbwztH0pp3IZNLECZ07xm3+PAw+bxawixZvUWfRJmQKCYRsQizmM+/3
yjbJoF95/xsWLkaQ9AIABCZNPGxoUehCTBK+CrXOfVIDHhlmkbBoomR+JlOlJ2tdtd8FR8pPAwIM
TBJ8HAsqSeqqSCatZbJU7t1YHrOHSZSYp0RpGKgXxr4MCpUm3w4tdrxQVKPhN2BbzlD3z0atNcNx
4vfMpEJkURZGffRAsoXwuLBaJVL1tinbXRuqZ+hGCobCj7I+KWD87rwi00sNzgwit40pQPqz4urC
ZtqAs5geup/i2IikBXu3JbIjUsF1K8DfSEI5rbj4pY0MnwcqENRAAOilNvIQsKUfpjHSIkn2Cv71
R5H5UvrHrnyohfP9RaXz9t8bC4BhIA5QX4TUGBW5JWrTg5sl713RMzVxA63SjcZBbysoSNH/7kA6
CDTY61j3eqowQBWvldFpWNH/fgDCYsjrohhIoyyLrvUnhSl7txQtb1DttgysWQK2yA2QH+6qaZOF
2xSVfFn8wbbPeQuC41IGXcxbFvmn+7OxtMVl8DlDqxKqDngGXkeYUjZJnSgVvct4H2X7Y9SOcUEq
mSj5w2qATqU8/hk3Ck+ohQO4DUT1tS2QjaV9kLW9yzfRF2CYJFZkxGDhUf7RMYUOBeCWX0EDLS/2
hU3qNvWrgS9yvutdwWN+CKodeXZe4Ar1t3lS24C3GGMLNh1uIF42GXyzipabJ/DmVKOPRZtLzSxY
pK8HPRUN2Cy5pndTcSdGm7LdS8khbo9Q623McNBzdOlUxY6L4EInIztMa0xMiyt88QHU0aratBTH
ebcJAWNKSUoGKbO8kwjy8BbUYkomrsT4ayOeP+gieYIrXI4iGcscjdzDwNWbMtX2UruWf1y8c3GA
/8ws9WxhekioaRFmdmRqh4tLg8WrvJA3ITMQyNghWzPrvQVWJJFUsu8fm/+wr/4Yp3Os3sAr/Shi
kE1iHWRZL0xk29U3czo/185K0LW8glBGxFU/SzZQe5jxKiTZa9hS0veSdZr4OQO+c3wSvBdtxdTy
pM7Eg8JsDe/O68ULA3/gQ7bq3T771YcHGUzVHl7vmYH2NeTCcs/6nTe//5vJRCcW+Kpncvyb6Clv
MrbpcEhb3F0q6HYsCc+lAlrLOqORTnLUttm0jRP8um/4m6r45nBeGKauAuhVqUku9TicExj4nkBV
eZ5YwE0K+ED4wWDWL84jwoYQs/Mhk7Hp+0PRqI6G4K5vIh2ypJtIdIPyVLLPvNeC/thGrmtAUq3l
OxKLjtqtvChnf3Hvk6kooS77ZmhzzBW4hZKNigyb3zsNs9azuDQ1SKuB5XLm1ES4R/mtYOjzdoJY
hRtpB8kKzKzVhbog6Ysn2bIPeWsjAS8AmIeTr/qsVS6TofFh8kiueSeeOeAFL+cHEJltK2BPTsNk
94Iz4H1/fwUXjgbwOyyagMCxjtcI9ZXoRA64gplnw06n7eA9SsIGIujGKB5LaY3hcNkYhAlAN4zb
ku7D8MJpiJlUwjnMQIDs+EIPZQIixz9Y9OBnXbQSfS6sNMb2rznKvwEyzoHKXexdjVR7z7aU8b+a
vD8GaABFNEgStMbZ3i2SWi9Z2RyzT3/r29KEHrd+jZh+3pjUxr0czrfnubgWSqboxXrEcHYS6Vam
6hu3cu+XUy5SLIQmzjr8cj569gCE45Ua+RZxk/mlUYmNUTdHpiFKs1FxUryBBVGTCCRPday8asuH
zSEe11LUdPpzDncwYPTZAZ2HXiS6HRf8y7yP/jXsTTY/aYpXPARjMivIN7yiq/0Yv3ec9AvBvbKV
orrKiNRmfwm8/ucb0CeJDwD6FVpQ1+68E4tWCwRs2aJ8DPgn1NIhDS77vi7ym/sncelGnMld/pii
4oyoHHKtEmScjlI5lpnTvJXIh45hvWeZbfijkozo4IGHxVtTgV/cWHg5fGcHUNyiPKIQe15VcQwM
t7lKGK2HVvEQNWtbbCGsmZ+9f8zMP7/Yv/WQFdGoer3Ljo4ajlZX73J9KCrSvvutXbXHdqdOBNRE
yQjyyeyTW5ng7+a1mz1+8QHUWjYFF1WJFCAZvBmszoX8Rkhis7VrvTkdJUuwPhgyGYeIJaPx0CVO
ow92o+MVkTuPK2s9r+XNp4gius3VOfVA07b43pi2qCYhIZc8DNApBwaFBZloZSTVWxTZiP9ILT6V
b03dEGHSvelBa58avfXe738ITcj5z/6++BDqSVHGeT6lYY600LHLyRvmn3uqU6dRIE5gp1AWTbAi
T0qkd3i38v1+ip+4ymomvY5boyktMIDExwAdqtlf0kn982XI3uOBNyeaaSLvGiGwpobh4Apd/hZq
5c+x2QXp5/3xL64D+rFmSnkwRtOPC1VoRomLsA7ZwDHI6oI82WNDQ64yM/caMF6u4QcXz9pcSARu
GhcufdYyVDz6tI0GF2Qf0Vaop/hzDKJspZ988ahdWKGO2qAJXqJwJeYubsU9RIv9XSEEgZVLjfZ8
fwa/pYRutjJKKwh2NEic0xQpastmVdhgChFPdVZjjVve5m00zZ8ZK7CLN+wWa/hhRBt2W5vjeMxt
f/8ab0ZL+2gtf1OYrcXZvZX9Dj4lRa/bDf7szOfQSvS1gGApONfwUP/zrZQHAD8rEAUFPEDEByQf
ycAhK+AdoPkT8zxRS8fzn5rDf5OJuzJLeXYPfByh3GArM8UhZD9y77kTNmp2lAADS08FBy9zf1EW
1/9inNQLMo9VLg7UZHCVLhy3+TBUZt521UZWw7Wu66VkDAaHFNaszohzSg2uAstz6ofV4OZmv20s
3s5OnMH8kJ/n1QUt/l62Mrt27g9w8dxeGKUG2DHD3JaQwX8yvbeDIlioF1Uu7qs6kEiQCz4BAFhZ
CfeWb+gLq1RAmYJNT80CDJXvc3NwpGYCtPlYOdBTq7IDmI94D1ldk0nXvMbyev6ZY/pRybWIND1U
tl1Wao483g0oMKlMv+IM/8Px+NcMfRkkUIprmwKFLg1p/lOsqXrHbkOP8MpP/73LAqJwz8xa7LlU
mkDan5+5JNE6LdGA8dTjY64FjZ4bso6farqCnGkTQjE3NOCMN9Iw6Y1nAZ5sV5lvAIFkiNypzt61
+rNUNsynz/zmhx0413RZXHuyLJXOrj6O2t5cxXRZLOAopZ7pR3bdPjaRq4rG2G9StAboEC/PDSne
Ra1KGlAcaX+f2L2yT+10JtSgb81g6YvM10MzzfexYjZFpSvFWv1/8b2Ee1eARB0YmGjROEbIuk6s
cGt44hs/OnL7LjNg27HvH93/sNz/mqHCTU/2s2kGT7gRY4mgaUApRFSfm/SIVh+zRLMSQh4eUBHV
SLDXJGwIFXC1HPFHqjhsfhyYgiThjos7nQ+5lTO+NgfUzRkyYqnyXTO44IjTxTjQM8+SmPyxXSVA
XHacF9NNXUaDlysdx7a4FeLcisJ9rD2UZfReaCctcjK/2E3suzA9pew2ahyvbQ3wXm4ZdV9qa4D1
pUGDrgAXxixFeaPmG6pBM0j5CPeilMOnGHazHXEwhkLm9l2aSmuzPG9aOma4NChQT4FGE6OgBIjA
f6jlk8A2BES4bWiF+Tbl18oFS3cFSossSJ1nlkSagUQdG4Efcg8n+NPPv+pgw4IuvC0Vu/+6v7OX
DKHGjmQPr6ElmO668hipV2cmM3coS2Mq4MSY9lxUvTPl4VEV17z1Qn0PKCckNSG/N+tLUZ5hjPE+
9zqURqdcseP23A8pRNo6XW23grbTCm4rhL+17C+7Wr/j8kuz1CXoc40QS4EyuiEYQuptWL7Fa5wP
S9vjwgRdI5+kYcwzBpqMXf3Wd8eqGqC3Z4WJSNTYreK123Vp3ZA15YBCACIDHADXu5EJvVJgcmZ0
mwBpnBjPPuWRbx21b50AlcK/3SRovAf1G/wfit1Q2rs25qvVEAUBVDBFAFYqq+M/hY+cJ0q8cm/c
nulrO/QRU+MoCX3YYbRto3xMyluBXtCn+4O5fc1cG6FcedMlEGCMgIwB0qHUedFjt0w+stZ9KwsP
d5iBeNpc/UE2lU5vQ+xwZDtA5V1p4PRB/UL0M/DgpDUnxvBrSIt0m/yND38y40sq7ZTx54gMQhEw
hgTUQClGTtD8CMJfIqAN4zZTC4cXN3xu+Lhp+raH0sTKtNzu3+vvpeYeaPFQUnqgztL8NE6PjVMb
nUzQyiL7K6jhNUvUAqQAqqBdBpYqZROom1gqzdh/RV+ezkYs0BormL0FbA1GhgsC6TD0l6JL+3r3
YlBMEA8aRhYnB6ELnLowq+55EAZS9u1zBrYg1eprlvTxRAAqiURWR4MtCT27YTdtp3PZZ5SBj7BH
SWnDrzWp38bJMtw86h/gAFNRHqY+r+9AkzrU/Ig6COeZalWOJC7AL9zF0a+VPblwvuYrRQESDtzQ
N7xWQs6pNWA+vCtWuKIHnUOvV24q47MmPUHqpiiPnRyQmHmufAldkETKHwvmsQHMKPwdSbsoiH6k
6k8FfW/Q7G7fIELJtL6VNysbZOUzaZ0QnyvgwjyRdzsx5i1Q0pqNUoZbJFzjUzA2a+0g35wG1zc7
7j8AXGYq07nYRj0hQMGWpDGwrO4uJ0inleQo619fX6L+ddq/vr6+v78/PHxuz0ixkd89SfSff70s
sI88Dvr7Zp4duhW0CGS5B02r5AZ74CyIbA+WZIER6eDbod3sBNuzhKfUnhx5w5n5UTZZW4lIso3O
q7Tdt/fzrEKmzPzrkN24aV0PNV+VE2ieuRKACcRqIDjlg9yKea+dNYjiQqocZU3cJ2AgmaHCtPIM
F0RKWLWK7LLb4F2zJgekLg+ZKYMj/P4Ec/P1Ti/wTLcDekn0rNyk5UZWiISx1WQ3J8dRBzO4/nb0
yS+RlMZp/74NSE9e7pv8xq7cmESbFDhk5viNJiVT0BpRgItcdo3doTq5R+vDOhiJPupaSL6szRGt
08S1CNzKU31yHEd3tqZpkwiDNx53K/fqwoMQU33xNVT8E0wom7N5IbsKCc28M+ozgHyhGzm6Xu6H
bYJs0nYN2rRmVKCqytjREKIdMAV4cL7oH+NXmZjCq7CfHqBo1r00UJJ+9p9X5n2+pu7MOw3gZMMI
T/CgxLwbB+PjcLSOx8ywjoHOkI+SfM2TbqVQmyP5pnowMO/PEdE/eZIfnUfp1BJnZSPQujIIPeep
BzEMXinazI13fftUWSL741DLrndonw5WtU9Ca//KW5ppo+9H5349At/5e9wqa/DExU1/YXj2shel
C6gAIT3Mw/DEGbyeH7TnqrPLGO9/qxHe7k/7QpYJowRB1HdftIiWoGtjA+g78pBtcMJSMu077dxP
IO84Df7Be1VCPXoKIDy2MrW3ITCgwZB4AiMU2gygQ3RtE0TETB8OvuoWWFHJPBd27qwM6/ZuvjYx
hzIXc5iFUFLuPU9xWVvcAnBrRlZoMnpHXl9RTXNEZxWKsWaROqkAIrRC4jOKOxid0eu+wzxUu/jM
PfFGbmGDOtnBW3GP31UJ6syAyBVATw0Sw+BcoLaozJUj7yc1RgmO/G4X6JpZ6l+BAb5yPSEo/1u5
lZGn0i63pV0fgIaw5jlIbZ+w1lNihE5kDOQk2RWJzOgRLNkkJvPXt/hXYYdGQhj9FfBFvd9Jm+TA
bBrdtzw92JTgyX9mLHVlRIs742JA1G6U0yoNGaVSXKOw/Mdzflzr4/suEFBTBkS6CnpGEITOirTX
G0NBmb5JO0VxG0PUhZ13Yp4KK7IwY+bkxB+BMTn+tra519qqiLrLrWAXkMZu7BiL6D3xmAeQezve
Q79+ry64QNRq8HoBtnKB7iFSuzBTk1B1oTJntuZHtVGsac+bxHeTUPde75+RhdQYsBEX5qgzAnNp
MmWR6rYm+tMBzbcUE3kgopmfuRFakR2YiKmJYty3Szdvzo71yi51UnyvDsRKwDBlW902m/whJAPp
QCPwWm46u3vwzPsGF/zpN9pag2gFWEno3s2pghB3lAyq69mRITjNDgtrsU654nPWzFDBqADRMGRN
YQZhoDNs/EfNjpxCV97vj2YBPAFtFoDH/2841LMjgcSzUva96r5lGzTgWPEjELFP/kHeT3YLhQwF
VySSmu/cmuH5F9NHB8xz0E1HKxX4WqkBygjl80QaVbfZl1v5U94mRmWKhmKPz/EP6XR/mPPmo41B
egHZCxGYX4Vm32Ejr+T6LtBcoTRDkcBDoYjmoz1gTZ9jKZpF9vlfS9R8+o0QQAwv0lwtMHtdCoBr
3deCEbfPstlzOr8S0s0u7HZgMtQtwC4Etz1vo4ubqUbrSjOlmeZm++hZfuaNNcmz5Zn7Y4Cu9kNI
kBu92YB8YBwgw5/8PWuJK5t9edbw0IBWlgSWQDp9D1CKpnRyqbnigf0st/zP6jeIzEz+iV95Uy5a
QpQwg3PQpIok1vWEtakntkrTay7oM8qn6IcC+TQLxUywO0+fysq2W3ROl9aoHEcTy10oea2G9NwM
F0OTTP7oP3KHaqc8sLFefUB6kk/J2gt/4eKbQ6E/g6Ru8ggNzB7Pwax2BK/Bs/iT+9WusR8vOahL
G9TlquWFwoVxpyGgDTrSf6Ij7Fj9zq1mhTxjodag4g5H7w9eo2g8omEHXOhBhSnNPNeIa5Kc+vOG
P42GLun1njO34TE53/cVC4kiGASAi0MuBk3GNItkwnYZozYwyG4VUtoBnqTSrsX9GaAqDJ55wlsp
MACCDsFSvd31X6ssKItze/EF1NxCe9iHmBW+oDLQ0PVIFDOwhK/aljevD7wBco/35BzZa+KKt74E
OIi5eAZMCZibROqhNqpVyoEMynMVdrI8flNW3Hb6zTS9dX+Cl+xALR1zC6bEWSLh+ghWclnXbVEz
LqsVW8ShP8rJVxxQvnVmwQ/sSoAw/7YrDykiucAhi4EXAtio6OaxUYgh81HEvJswcMJxX2VGDnUG
kxdaYSXeFG/WDWl4UNahHAX1rBlBez0yPgA8ZpwEyWWmB67cssVOjTaFRhR0onnMq+f9DKFkEh1Y
wEz852k4STmR+DOiNF0R7OEn63+2juI9F4k+nTlUsPH3r+ozzx1Nfe4rnUXPk78bByiOeZbnG21t
NGhekCGdBP6/lLSvcUKazpRLBOYpamDnId4J/gpC5+ZKwChxhSKunIUNb+4cEfIsaTa/KLNA9cyy
HiF0qiCNGIE4wUzCqHQCvvDNsh29lZ2zZFkVZ+Z/aNCA7HjeWRe3nSgNYAdkKtmVBwZ93QP45X2B
Lzb1gEkOJS21lTrOHiVtXCv0Ly3t3KGExCxCJRRbqHujZ6rSh4KCDPgNcBIcYTxobMRbKTsLHCkO
aWC1+RZE6XJ0mPxtpB4zLdZL7sD2Oss5AaNPIEv+0sbdNFl1RXz5xLVAYxYfvO/EqimAqrm2mPwl
+R2Wh7Tx0MNpt8m7n+qdRNpYV3f8W7aVxEdWnawwIl5vVepewL/uH87bOP57B4PVTELqD82F1EBl
EZylzYR0HKRsT3g/VcAeg0uyLQvfKepmNKou4Y24ErpNKdWPTSKDq2ssn305bQ2e81Rd0jyjT7Pf
6TxC6MXkeiOkSkh4IRVICT480mXKsLn/3bcAkBlrpwGZhngWQ6DjSSHge3ny1eQs1GqyAcVf+sAz
8iZIoG8QAsDeDVDME7zB0gqcNYTEhSWl0d+KW8NdKZIEmWI8BudMMu3cuhxA+aiaPLeIIOXQcPlj
hCMrVj0BhQkpsZKx3JwC5SXkVrzPbfIFplW83EE1DlEMlo4FRU8WSrZi/XOa216vC07PWR1r940R
nvtmCzim5P0SV7us5g1x7WBhFmOGbA7ewRItySLHucDGdeafo1ZTTZZBuaj3WM8c8y6w65CDKG9X
184UeOKWD5jOQl8JaaOpMFQIt5taXzZr4eTN20IEowqvSdB2hT4Ion7KT3QNeNej2j9XsYhMW1Tr
MhtL+iyWbVVCPlotIIVG3JSqrfnsBE20OrOaMIo26sivIRRukwT4GpDNo6wO4Rq4Duq+8yM2LECx
4Z+5ZzXQ0/gw/mZBzDXpaCiN8M4Sjb43s9AUvCMnmrVvAZqTiyVh02OS/+D3PPq/CyeF3lZCIlTH
fo6dLUXbXDIVbicJhqa9KGdf1BVmbR7n8JRa2jlZid4c3NMgtp7vuwt/m0oQZ8jTHjvqxZNJ4OO9
K+zTx1Z5KEWN1M1b3v8ad9Fkp/K04oe+M7Q3tvH6RIUKf4JJ5Nr2KPQ8tA0K/8yrD3AenuE/jQyg
cSQotq2q850Ti6dGsljP4I3qM3lkn/oX0RwHQ4p2nK6YIk+Ek+SmqtF7RseYGvj315zO7YWPpb34
SPpCaktJCcrcP4MuUTsytT0IpqBs/YOEumFz5ExxB135N8F3lEcGXr8yOJ2VVpbpuzBETRWYEXAK
ZxDrjN+4nioBnaF9K6n+ue5jM38cy5esNAff9nJd9n41zL4r7LJ9z6aICOI+GH9UrCFztgJc0CAR
LrORY+hM6CNCWZuwhZl0hsjY04jWhIckMSPvBKEMsTKZ2Gk1wiWm9Cj8RIXUe9aemmhTgUqiQXKX
+SXKjwEoCFru0G6n5l3RyACZ13ATPscj5FiybSOtYTi/ac/vDZ7KI4hM2okphJrO8qGWLTQ7knp4
Cv2D1unxNoxey5JkThq/oqUJlzaa89+zU5Q7sWRMwd5vLFl65Qdj/Cn7G595EoEMz7fKaLTw2Fp9
lL2ECNUTvA3JhjPa0Me5e0QP+5MiW+CzVz48caN05yTelNkRKMNg1iDfy4olToes2CXAlYakYza+
qhcoHOcvWWUUilkOu8oOlcfiDU0q92/ChRschSYZAH2EaMitSFRCfFTqxmcZ2T83sSWXOrDxpb8B
E35nAKyVED601UYfD3mDdjUT7W+1nqGfayurujwexDVRj6Vr6epz5qDuwokkGcSM+trzz+MhFdH2
a9Wx0aOIHrAkD16aURdFU2RjQ+XX6DQWTueVZcp9tQk/TKnI+GcmI2magOeo0LVaIZJsgVmpylKC
jvOV2b998iM2RvQPZz9zCIOe6nq4aO8WxKryg3PDPjC4eaJpOAS+SuoCeIpspkk043okYE7acgia
OxXHMRg3mrpKa3fzzsKXCP80Is35NbrlOo0KvhRbITjnqtSDpC/UHqSWH+yyUzi9H+tsXyuJ6uZc
f/Ibttllmj8YeTqCFCzg+LdcbjV9ZJPY4Esu/1kw3hrU+/Zpjy+EMClUBniQ4IF+73qu0I+khGkd
hOfWE5wqjAxNqXRA2WvFLmoraDuzZjZZ1EFJ7iliXpJqr1VWrACu/PU/pH1Xk+NGk+0vQgS8ea0C
QAeQbMN2L4ju6R547/Hr96C/vSuyyEuEdmOk0EgT6kS5rKzMk+fcPzPXRUoUu8G8hbAQC6drKuPI
1UKWRjXN45O6igFpEl41e3ThrGKZit5GVNYVEd/jA6iCTvctXwOEZstQ85VwwwLCqDCxSgcshlgb
QXJSy31m2JUPTp51Hh817ySpfyLNTWviod2C3zeqVeu1mXn8WyE+D2AMCLJZSiMH0PSt54GsTjyq
F+EWpqAF2FBJ+Q50cMUECw/Aq/QS88lz2HB2ogU5kTnEXfFJVFPpNMAN2VFf10DxJJAQqaKMykMe
LNy1N3YzinCIRKCvgSQum53gMmB8Q75KThUgEU69RG4zbzXmGrn48cw1Eop9BZw6frww7rXxpf/W
pG2x73S6lNj/rQldWkIWAv06ACMh940c0+XsaVXq5VIQJ6cxmbZ+5MrjVqg012ud8lROstXn78W4
7ihiC5OTvef7++06AYr0DhAu4HKB6KAAZfZL86nIya0XeMGpEmYarKgn8YiOT7tL3KyKSFqt+KXe
lev9cmmSOVzJCK4ooTOC0ywmEostSSQBDVjv06T8cEgy3R/hPABmfpHc1VDzAlkQKPWYAzWk+QCm
Si08SUGfmEE71YTPecr1WkzvW7ou6mMuIQsJZJ8hwWuwkX1e1v4gaFF0yrPdqD743QTaH/SaiT/I
6Cif4CtNMqu0hYj0jqofjMaeXPDzkLYmmbiLlyq41wAXfA94I5FCB/v0LFx4ubZaU0SRyCXRqeHc
fqaXEGnKPSoPns1NpMg26UFHSXIk9VE6GeqxGtZ+gTQfZOWyham5rivNnyIjfQC46EyQzpyngh/S
KgdX1qmSv4viuaseau4opZCECiw/JKqHpv7opAymhFqxvPUg14fwUmxFKFNa95fp1vabHQbwl6j9
4LK5nJU4L4degBLHqZUkhENGm60qKWqAy82ndaSViYkgYen9cssoyJnA6YO1wM3CGFXiOhDSIIxP
SaDra7mr+U3fvgtNtwMKacITLzIWXkw3MiC//AlYeQiMz1wRl+McSw/iHCNmdZL/yONm1ARoMuC9
IdckfRoQjNehJbSWvgQLvnXgFPD2oAWfn7NjTJgl9m0R4REenTS1m1wBDCdxil6XppoWfNd8r7An
WwMBlYAEC0j82GYbqe35UdODGAkOyB9JIZzXwiVzyzmL5ybmZT272jz4ZnT5R/EpqAUi6DFpJ8Tt
3xKgCy989j5KBJpSdexEAxkWSlO3dsy5aSYYUn3JQDhUxie9UDRQswwcjRIBkKRCw3NXy3XQTqXp
6t+fDQ0vfPQuqUA8shHYFATCxBt1fGrGCA2zz55UmoHk02gocB7TpS16fcvO4kgyAh4FOCHc5Mz0
5l0cTDnGiHZVwc57XYSK+lBuJ2F6hOj5rOSgxaaPWHUttAWQYRFadeWgDc2Gq0CFoE+ZFQNjb7e1
+q1FowRqKy7cpZO42NI+O6irzYZyExLdaO8Cg8/lpzYgxijSScBypLtWQdoVrXpEl/Y19OCmLVpT
+XoVL/H13Nx/mCLwqkPBDJkPxoPzuTJK8qjEJyOtTVB5Q/f8iZtomj0j1y1VdosX+qDvat5Ezy/v
L0VB81FlB40eurk2aoBUg2WbaXhPLCaxSE583oUul+toodaT5BjJwSkGjf0hm6DgpuheSseif//X
exH5C9TdgNCEuvxvjH529hTJj4uhaJITqInQbbuTFLMvLTkDJcvHfUvXrePYguemGFcJZlUIQEl1
chJd9Fxu3rTEbjzrtX0LKQgErMRGE+a2iKkGqb/0EEG/a+0f1MVq9HVMC8SvDmcGKcpZ0Jo58pDj
laY4TNIT0tO1mYsCGMdiSEz/+wvwwgzjoEs9T9Koj9NTOkXoUt6CayoQd2CPGZZynTfeURcjYoNb
sfQDvtVhSnoSV1NOtFf9HeLJOlRgaGMhBRbaQ09Q+3paWFHxeucCqwwQICKxWUmZiTfA4x91VVik
J8DNLCTcP8dT7Ub2T3SoiR2ZOsAlvVkf1R3EX8cd7o+l4OvG5XTxAfMHnu/eUQ0BU8zSU8VnBhlV
I7H8eMzs++O8kU3BBJ+Nk4krfDkHcr/I01Nhqt6x7U1Qx4lQ6wUXps2J6/pZrLZqtl6weuNuurDK
OENVrysonmBw2uG7+pMS1KZiU34bKDLBm4pKW2qNXw/3jd64K2ATVNigpsOD7zfRcjahvC/64DBo
0hMX40UJatQvXBpQsmi7mIZdyK3aXhyonOVLgNIbqef5OQ5MDYBlyKmyuu+o4PgoFLXJKQE73yFq
hkLAVezLLfULTgAYSykn/WnOvb34fDw2ZEjySnGKPG9yGo5x+hL4Ufcdc0bdfeO9V49IRXctB0oO
Q68CtI+UYJKtBLmoTD5Stcn1lQk8ImFVFyqKEb3xh4N0sGIPcS7nSCkaiiUkQ/AlDaEfmu0QVbEL
Ie8ho3mm4kaQlSbrzfvTf/MozyRguKVxAaKodLmhxbxTlLIokxMyCQ3XmXpNBB/0CN6DZtDeUVCw
1mkcgg2qp+jvRWfr/Q8Qb1xGUGn75wOYIy3LfBZBFAsP5WjdKjwgpG0Iaep4W0ONXaIxGGf/gJ1y
sHXAS1EasYOaKDuuBcNy87fi3oIXzHLSPDY+ZjwkRvpUqi6qLf+LzwTUGfSoYJ5HBodx4j0aX8ci
mhKwh/2En/w6crhABilvZYet2fW2WpFOJ3gk0dJvaaW8cd4+BRK7o0aV0AHBebzxPAtlylikVbzp
hk0V4sYnpUb4JR2Fa2ov3HwyyufA+AKtiZfZ5aq2SJBz0yAkp3xcl+quLWMSBzbygxJ6mSPpp+1D
q0Fuv4sE0sVvIxjovW0IBZYY7T8oYJYbXXoxRqr26GZ7HaPHEfCG1KxKjvRLRfdbHgBvKDzk8Z6f
n26X38oFVdiPkZGcUNXvTL9VC7NMR48YmHIL5VSVJEmar6uKW2LHuvGkmZGC4E2aG3KgcHNpGdpK
XhmrMmZJ5f11PUg1gAbjtFfSsli4nG/FACg8QnoE0Tc4y5iQuNBKX6mmEA5dEmTwWbejFRn5C8o8
Wz4ul8olN+8PBLVQ8QZGH7+YQ8Uhvgxb8Lic+BRtToJhRy1pQIvVPKujjXpA+BpP5hgsXVuzs2AC
S+ncLHM7enoQelHZpqdSJWp51BS35Xe6jQPKxbtiWI3VwsPmGsWFjQ7yXmSWUXQFgIxZwkEpayGA
ZN9p7JCDALIIallfIsDqNWnFVxRD9GOAaCiyuNHsaqrZPG5SgPoNcFlPf4Vx68kLn3TLnwEvA5pb
DdAZVKgvNxVfClzYchxio8DotuChBXSkUZ5ErlZciFAHOyEvfcpzaUhbIHYXnpe30gMSXJSBhxdK
4+DKujQfa14ATvM4O0GUiKjRmzaiuievOW0rSatsaFaJ/1DptRUuSb3djLZhVJRnHQjkHhkPKQsp
UEQdLPcKGcqHms9MA8IgXmTFXUorPqe1+to1Dnr5iZ/ailrDNeItWFhos58EFPICiHSCV2w/hC96
YvIeBQvffTd+4xhCpxUhOFKDyFmxx5AbGyUSUiE7QamactLGrztwYrjGEr7mRn0ICCa8uI05PakC
JHK5DGXZqnoRS9kpcaonbpOSmkI8izw+Co9/KiIucTneygle2GN2XT9lXVMFsJcTN7Dlv3PTxuPP
tD/GjkpeC+iZn2qoJS7e3jdO/IVd5qLJMqHWp0jMTt0fvANieZcFn5m2UvIClBlQcap04ikuOLr4
4anmdh4+pzCT2BrQOtTu8sLKkwUk6Y3zd/FF8xY4Cyi5SVY9PDuzE4rkc5dAYXZ8il0/ECH4qYdF
spCb9gBV48FPiaZOll1oHJNQqwvYGwe0T66RbCWbfBU8DVhzIOspT2jhzl0yVldSuu6J+Z3uvJq8
3N/Zv0gJxvfOscn/fAdz/NIOLceBgR2wAw0JMYiEgjABnSv23U/7vqpNJwOktSDb01P/9fCwlH69
lQq+sM9c43XWSaVQzvNOAGcFB2Hl4NWSR6thm3sYfoBHYWg++F/3x32r0nFul2UeCscWLBMhxt3S
USFosscjmyYe5C1WprS5b+zGA+nCFnutyn2Y6AHGqGu7DiywUXP0xpfB/1kExtxKEV2YYq7SVI/l
fJQwLOmQor0GmRh0Bne7usfTllTyPvroAVF0vaWM9m3P9c8+Ygsriu8jqAhwokdhnZekzSnv8i/8
tI1/gMyZYpMD7UpulU+iupCvuemczywzPgzbp++TCbPLSw+qAChdZA8QnlsMjm/6rDmVDZJXACdY
No2qVzlZ9YHpVLjdjHlU7FRAswMY8DccdIe1ubYT29Wn+MorLeV124j2yE+mKBIa1RJ7+bxlro/t
Px/DuKusFZJgELDOUeF2gTXgXcNRqC6gDT4BbmeXmtxSXuz2Lv7H5PznZx5yfvSCXAbzLCmOENkN
eFHlN+CKhUUqEfZwoiIEtv8zfShmSath6I1RagZHrPaA1KgUj8puz6cuHnFcZ3ELfTKsE7qyx1xH
vSeofa9AICq3OjTVR4f8hNyF6ZGGCOg+DMh3agausb7vFpgr4L+tAhMK/h4kE9gjUwkA0NVNNThj
uQu9CkTByIWV71VJJO9bT2y5DRbiGGYJZ4sauo/ANj8jQBFyXy7hVFZx0mY9dLfM0i3I53ap53Fe
mLNteWWAuU1qSe04LhwGp5fcXAlI5f37ObsYAXNdSEg683KLEajxYPVxRNuCgH0gViSSiBrui8Iv
zPvLxDz32DH9btazfT+AhiRuOZgUSmjxKS4eBhDjWFgZ1nFfWWHuiNFPPKOQoRoGFKAtvUl28+Uo
2/GtsTxkI/PX+2Nir/3/NocHB0Q6kdBnVS0bUB+nco8d39PgCGmvDWQtiUyUVW0rK9kMkSWtVyBX
dPbTAIk2Dr2oKZqLv+9/xq2DjuX8f59hsM+OCE1fegExcyeONt3ok0lSaYl2ha5VSRyZvN8SbaIS
ry6EPfM+vN6n/9hlZzvhq9jvMPxkUzz3lvfeOsUjv7BX2TuRmWSDZy5jEKxEU2pATU+vQZFvCi0R
+3BWcP8o2zcpzC0eCMvc+JJjhYxIA6Hg1cdLKYTb2/efoTJPCg9MvSA8x1Cfj3SJRHBhGyFtdOlQ
vDyrwHKNH+6LMuGgXQwyFlMN3AZDjThaI46fNNNLH8vAAs3RlNk1tFRKkgCpDGXvdtWVdt55Gzku
6DSt0L3QGPsamhv399ltv4csGgpIszgVc1sCn96NjYEj3PKrGjA2tF0bqC1anmD93wwxDrZSI70C
URpOsQ29q822XS8JO/1/NtU/Y2FcLDdAsyQOcGQaMDZEOLWCrRHBDD47UBo+mND8pvfHdPuQIleC
4hu08YAfuVxkXfBb2Yv4wQkFQBShvlA1FUm6nxaADQ3t1N4+auw2XIIsMHHdf07PmVnG1U+gxFDS
AHM58E+Gn5Pk1Zc9wvlLp/TmAfkfO1epj8BQdb6SYUcyPvVklRy5bjWe0E447+DgvfM/arPoJDI1
Iv4Z0qWu4BthAHKYPAIAJKMA/GJSL2Kh+BH6ZOAlQh49O5zVF3+hwWFPIKQXw87mhhPnbRbWdD71
Vw7wzCjjAJO2bwCAglFoNT/oHFCCAXq08i2wDIqy80G2J77IWrLhcV6DDK+ifCHmYuFR/1leuHck
rzT0P7AldAGaVL04CXD9SpqtpOa5lWKr8eoPobRlvrNabdyUfYnUqhmAui6DFE4sPHVolhKDfBP7
UEP60Ay3Tbxt6i9cD2w67Orj5j1zduf3FRTlwHMHv6YqtuKlZmMcvXYlDaZXuT2m5FEYNwUE7+8v
y3ySrlZl5oKDU0akxj5KszRPvamfzXo+nfxVI9Ek9d2KMz6nQbF0nfuXeb//DPTMIrMPpDEQq6mF
ReWJWz97R2E7bMVjaRqbcCHkuO24zkyxt2EaJkE5wFSdWoL97Jmqqaz2FkRfV8neWWJiuO21zswx
915WhlkE2PPgcII5ThSKnqrD/eVSs3jI6FI6hwUrX80jcxEGuhGHaLcfnCJTNtPUrv0SCFuRKI4K
covArWUBf/QiIZ2ZIQPgQwwRxZwJ11El/W/i1bn/EaRZBpS3mSVVoSCWF76IT2lXYucq4nMhLWyb
632qopMOojw6XsNoZGNcc14Xg+Tnwui8ARphwSMuBRbXPhEGUKlHDhS/Qb318vxNYy2FYwEDmp89
cxWtQUKHfEYoW2WZQzn6XSy6hVj05phmrTP4YDSHsX0yHpgYmwl1HEd664HfiihkC47tDO+4f8Z/
+8suDzmGdGaIWR+RbyCZN8IQTrdImy+kGKX1+CKZAgm3mjVY4aa2fyoLEmglGhFM49h/PS1pZN0e
LTrzUOjDZfJbCTpzcGgIUAelwgSLKvVpReUdZy6BHq4vcAwUypBzLzB+HsvbYHhlnamJOjqpTj0o
fuilJURmvUg4fHMsZ3aYsxdDGm+qZGV0omdeJVm14lJSvVb8QyvmC7EQW/3HOb8cE3MxcEISFg2v
jc5gx0S3GhvcPiuI5W51Ou7JBIopY/5FKwvsKDReFfBv24xsKzqz23iLEfh18HL5PUxkW8ZGHgup
ju/BUymJbE+todC3MOrbRkAxiYABJAssdrQcukTyexhRZbtBmXecsIrNgtu64bDnofxjhYmdDUD/
CpWDFTl6zbTHfpVBWBgxUCJ99L5laCmVBmVhZNcPA3QPQuwZlH84CjgHl35GDvQRWjywqcV2ZPzp
o5XW7AuDGmhGvn/sb2xSlNdmEuV5GlHhubQ0CqksFXU5OF5MqmcP1Iw771BtjeN9MzeWChRr6kwL
jXc9tOIvzTSCPhpxHU9OEfGYs/ZQGM4UltZ9KzfiIyStgP2Y7xgYYS+AtmiaoZ+iydHyQ/5YOQVG
lRZrqSWAAQ4gjAfBeYJ/WzB7vVwzswAIKLAJBfWqHK4hYNTiDKPTXY4csk1j81ZuTXgEcdZPa0sB
HUH7sZTUul66S6vzn5/5SnT+TH2hwGotK1TMdxkwNQNVpGc/imgTrhcGOQcml/fDpTlmp8hzW4jS
wNwU217gyhX4Z6rnrt96j3GyajXOkiWLm1mWA8gZdl//N/PsDvJjFfqJTTo5zR/91ANxlKMKbEMz
qFr5NgglQgTgS9WDhXVlyVWbEr0feZZNThYWVObfSvV1fOORC+r7v/eHd9sS5F3RcQ3siM74S7lu
E9wWHLZJ+xRxJ977CKq/kveTLzHg3EjoYRlnTXLgC7BZf0V9z3aNbnRtWIzB5EStZpZRaMVlSHDh
ckgk1p1d5rTwErQeO6PAPRQfXVMvcBoL1/fv/AWQpRKVGaPMIuKnBGDdsUkmJ9jkVhOYebAGVq2y
vKfg0dh69Am8xg/BT/x6f4qvY7fZ7NzzAsg/+BaYKRZTvuENH/t3BJpDBZ5iJUzQQyBNk9BS24qP
983duDcu7c1LfjbRYto2aaXDF428y01P9WdOkT9FE3Ook2LaIF+ycGncnlhMKNjpgQO64m0FRUSa
a0UODksbhAWWWx0AOpx/bWTike8IxVt/4Xa86YPOTDJOQW+lofb7YnJ4KuxAhLZVNhpZykSwsBjs
FUzlP1ZYNtZK8+MumGCltbKDSJ8nEtBpfXj86si7j+50vNNpsgJjnynRhfD75mY9M83cxBp6SZuY
hwtoppKGMmrQUwVSkAO6Xxf2y/UVeTlIkdkvhtoISg5LMgg7Rd9U08lUJjvmn/PkDbRKRaCA+nsl
8j4tCmGDlwId603TLjjaOSq9cvNnA56vgbNtW9WZXg8GNpHhvYfGVzwsnIubnu7s58/2z36+PqGL
KQjKeS3T4lH3XhLpIJZmLC+9fW9kctCZAog6/gaLMd6dl5aySvHqpMKuGWxQurxM64EU62admJp9
yIi0FSgcgQ1+GjTHvC5av3Vdnltn5rH327rjIlhXt4qN6gFNKSQV3GqtWSEdKD6AerQyZTcCp6i8
Q4qdLKSyWBTN77EBlGyOI/FoVQ3GA4F+TMj9GlPd2LXFHYA5tXxbMWur2IgjcrOAQzYaQcpZTGzo
geZ0Mdlxyz2Arw5tdRC5QWmamQSUv8a6C7rJyV+alsaP1XN2FD+1zsz2/au4Q7cvpMegTbrrD0t9
2urNBTizzWw0TUn0TObbySmtkozAAFeb6jhsvL9g+nxA2kU2gSNa+fTzvaAvCl5BLf0G2ad1Wu1P
J52E1KCPCfn06fvquSYbUB0RDrgn69Px6WA5+2ov2gptVk+nfqc+LsWUt/zO+czN3uLsmLRTool5
ipkDq7rT7FIHYhwLDmfe/+xJB1wUeHXwWeIBycSPRZ0lY1JP8N1+4ip5kILyqNbXHM8nQB5OnJv2
6PmUsrqjuQqCDS0vN2nVRigP+ZJ9/2NueR30xuEFAnQZukuYy7nhO2EsQ3FywvKPFhyyZMG7Xnsd
DBKsqwBJALXKszFHAoCfJweK7jQyBYisdTIQh98fwo1qPYD/Iggasd2RfWIDjFCs5UTrI8/RT+UL
D/Y7QARpYg+Ut8XNaKoELHyJ1b/eN3vDzcEsuP+AdxeEmbP9cqcoAaj/arHyHLsIrOk1Lcmm+5Kf
EVJBJHdVkHEjvwLuD8oZUKlwx2HhZXfjcoZ9FZEVDjjcDEufzaW+1Lcg/3J2RkLVrfjC7eOP7Hsg
4sb4MNzezJ/LYwMi2HqtUOnI75fadq+dDJgIQMUv6zxQ1xILWQOCyfMKUfUcPwUhBzQQxqPCHZEg
Q0KzFxeemL9pystTc2mNOTVCUwhGrmgeKtQ54Q7hJ0dmGh1x1VuKHT6C7dGOV6o5EKQFyfOjavrk
uH8FanEv0PTYbwaLN0W7W/EABUwWhGjM+/vh+iRB6xmpM/R4A7ELwObldjCCKdby2PecICuJjIbl
JbEVtscC18qlBWbDgZgw8ZqBMxx5xdnKW73KT4VVn7pX41Tt86dsJRyDpezkjWj60ihzmXspmlxB
mO459WOzm8DLPFkZjUlGl2AVNzwF0iGgZAMBFuRC2UtT74sgHXS8fyArD9WqfWpJ8YMsxPD09xfq
1sE1eOh3whjWSfwN589cvJc3fQM1cM5JwUrkBsduI+2Sp9wteCJv+I23Dvajo5zknX/w9pyzxJzJ
DhQVxbmxHC20Bmh30EB8uVGEVO2GspA4h0OKzg+/s6IjCTQ6K6mmebkw2FvGEAQgS4exIpXNGPP4
UVTzKfLdpt5kR9wu69SfiJ6hcXdaoFJg3cE8rnNTzE5pxqpCM2jsu5LnbaBqhx79krPLGok6H5p2
EbIEvL/0RGEfl6xRJtAZRr8ANQ/GVz0f9MgMXXUTw9tii37d3zVXQd1/LMmzu0eNEgjdy2VDKlLK
ILWE/QAxU0ekhZ2YkVntkNJNELRAX9WqSG6nB+O4JAJ6dQhZ2/Mqn+1YtW7lqEU3gGNAf6j1n9Vp
1fdr3w03Q/HXn8ApGX7fH+7NeUX4DtQ56jlovr60OOaip9Uc5lVoVqJilgNP+Lco94nmPY4bLfy3
IfPvCOE0UfGGD8W1cmkvj3sxmWJsnilMnpIhN8suI0LtI622kU5B+iSGJ9+bu5nL/BAlD4lW0BqM
7TOJFvqPih9xCsn9KbiKK5hvYklkEmGoIM+BOTACggTjwdu2bnwae3iJ2MkdNETs280sdEsWAYi3
zhK4J1CuQ4A051QvpyNo+qwN4gLUcIBTutGf4tV7Lw7tSqM+pFcmya4DwjnSabS5zZIGC0sJhtsL
ls+MM2sv9GU76gWMl1ACSK1h1xzST5XmNHZDRwkogvNx11n80547dujkWmr8Z0Nw2JdFIAFmmgED
8TETgucy3GMLKWfXz1Zpe6iDh8E7isJS29aSGeZAS1k/CmULM/XfbjvRBW/IhgO/gwD1Ldrz52bt
31fS2ZHlFSHMECDB8erduxdWG7+NFxJ6v+mX85BotiEpYDJFCQHsXWx7VgCdE7yzu8AFFeWqsPXt
ZKbb2lXWLmep37Wbo6Nxa5iTWzyAA/bgIUuzXqPcgCJV4hqo6f/7A3PxPcwNkGQ6+lXA4+rW1Uun
f6AOSHJQ5IGz7F0vT2NtYvNUkA2uvmsnbkkHrtX0pCC3c/87bhyei89g7gTdCDUuFDEtCWh3DUDb
DelB5sCqv5XiVaQsWLuq32IVFBRYoNYzq0Th2X95Vqs0QFdePoRukEMkKqbCa5ORcSTg8IV6wJQC
NFxY8mGwkHD4O+54MyhJjtYNur4/7KsizH8+BOldUHAi/fIb95xtuV5LRilQ+9A1hidRIZm0733I
54YDCdbxAclPV1l6Avx2YzFbUEEIBSbwGQePnM/l4IUBHWSDMYYgHnM0uxzQxG9X2jaS7fBhyNaS
Ycsles8hIvLt2ykJdAfvoVxfWIOr5Po89PPPmE/j2dA5aLH1vjqFruR/9kJNC+BFvfqQHj2QnQ27
tngWC7OAThjasjnl9f7E37gr0fk5Y6jBGo4aG+MvhyoAF4WvRW6svuqgq/VAHit4JP7IobgWQp8v
KxZZdK7iOuAS4FrQkisiQ3vVLgRlo7KIk3JwU5IjQQLOWloTlYpWd1Tp9Ib//PF1fB9NMAjTibxW
JDahJYP8SQEcw4Ro5edXkWiiEwWgeN0Sw+zxMKImj+B+55sFEmUgooImz/25YpOteCrreKqj7onE
lAqS7MuFmgojbltAYN2ueA45n0DfWQkWDsKV651tIMKfO/LB4sR2ECZB0Ple3g1uqxWkB3ljjLbV
+8MQ2DZFbR4Icnu8gZZRCeNgFr1tuD4xgmB0R/rh7jpzTd8qc/oDOok1sp4i/RrIa0g+Uszgm2yR
g52ZYOQHrpceng/gRSVk8/G8+QMVFfN1FqB5eniQiLl1Ovr+NyXb3paJSo5IDeEBm9D1DKrZCyv8
tjL/dvTzb2vFkP1LaE//qgcZLVkS/vW7sxX8v7Syn3QyUJ3Em4TskWRTDkjRrxxp9dqb7xk5OQmx
Wnp/Tq6OATMjTAinVzyQqKOPGVlN9bPCmfyfIcPW5MFRsjGyhXyANE/whee5NMfWJbku71tZg7md
++Hy1IzJS0427vfHZvXomu5hU1n4y7G228+V81Ot3tbm/fH+6g7f+wLmbZWGQ5T2Ar5A/WjMylHp
5uNg/9j20TIt+HzyZHVkpZIVsdbW3qEva8ci5Ei2ZPVp6nRpS97yCGcbklUsVUdZ9rUJXxOT0nrT
6CI168L6slzvXaCGkdHDQANxC+AVcMn9bX+4P2proQszw6bfTFa9kw9J+IAOUd7M3iBnfn/Or2Ny
ZtUZR1/rOjjCS3xEXhx5gHOBdRbnBjqCGB06ysE35+1y8DegSdQH9gel4zhDb/BScLc02UyImnWe
52cyPsN+yXCo3bdDTni6i4kLNhf6THD4KPbAm20/Nrj/nZV13K6cp1eJ0t3pASfwe2n5r29iUKqD
yh3lBiSW0TcuXnpWr+uMsQhBzJiKwMds6vpU55lZfoTZK1jV8zoyU94BIUg2ur1H+Rpo+xrN/ASN
CEa0JEXOyqPO7hEiljOfOpCHILdlzobGaVGvcFPivnFQdTObjb/LTG6fHAYz04kC8TcIHpjCqlrr
G0xQswKjrQdnaYL32iztv5HbnLIl2P+NORLxqkCcBs5dgIx/U6rnYULJZbWQBbUbZjlAzOigd3EZ
xaZXePzKEL3GEhW/XAnj0FhgpGv+yJlobMBJnO5jLUnMZMwCO9PF0MqMMV31dc65vKb61hTyS90i
1zclvlUGQ/6cXkW2itnpgyhPWi5GtVvk760EYeX0KRqWGr6vnehsBCs1E9mqeKpcbppSM4KyM2BE
nbO2z2i0n0BKoxN1iSsM5AHzz7p0l6gvYE+oEoCv8/64tDXkYl5KFTc8I6oB50kCiN4EaRKoq8ut
L3z6chf9mYIh4SlkfdCSynHNzzhCWnaF1iQPeqtjmjlVD75UM4T4zEeVlcJ+HLnwb57E6qw92xt4
GkvofUwKhOO9kXuHCam+lyrrC3B09QpoSbqqA4qyq7jOX0soqqx6TvSHldBO2XMAwjSFRmowQHrC
SwC0USCtuBon7CXiDTknbBKlS17LrtfBgi1VAxqye7n5LodIf6nyMpA2BahnWwrqRhAUi1oyvfBl
XdcgByvTfCwcpahBTkRAaMdHfwNJ83z0+OkeBK0AMa37yc5lJcs3YWukox3Gei+i5blto6+x5RQE
c5JUNWakdBMiiXAE2Y7qN9NYkTGWQlDHFLEM4h01UEszqcNI2cu5nqeb2sjQECcUIVjyPKkFEZSq
JJNHxykC+jLuaom3ulkzjEplrKcrcVLbcI1PAfyG8/Pmu/Gxe4BSlvOEoroLyvaEByRO1/CDwf6i
Nq+57g041EoTqju558BnnoJSY4Mu5+GxTOIKffq5UjhBojad2RVC/TCkvP86RWnzVcmpyNMcpLqu
GMVGAxQTKJNKTTTKVcTzOUeSUW56Uxg7xVTyGJxOflFHINAv9Bj0g21f/Qwg+xJMRcurxIQ+VIkL
ShqjyB5DKfbw9uOVTdGk4k8JwRFulckZh/pzxoHDJNeHyc60ebkHqdUUoidpE4D6jGv8FUQg0mdP
49GPJIaKD2qmKKg4s0Gz/oSMbdzLtDEyPrXmlg43qWdm7r6Ki0OWBcmT0iR5Qnz0lYd2WhVeQ6Yx
qR5yLxSi3QQpQoypCJpV2BeeQHOOF8e1VhrNrh/4cVaAF/yfWM1DbiPlYJvchFUj1naOzpOIjDmv
fEd5pUE4pM8TwxI5KZFINaDtuZLAl0GDTvGGdQu55JZUZc0LpiHHwZ881ds/htShISni6ga92cqA
dpo805sXrhY6cAaqE9bL95sWouaqWIH+QJ+61EoKEOSaqtwZyFTLcXWK/4ui81iuW9eC6BexijlM
yZMkWVay5TBhOVwzAmAAAYJff5cm7w1c1+YhEfbu7t09hJlPSkuBB74n1i46LUXaEPBlQAjxzApc
5ZzBI6Rv/fZfwpgkliWLS65T3wZBFXmZ4p/0EULlHV/jogImHk5bl6OUj45gc/eWtGfvMWM2Nn9c
PebWzoHsFAhGcsRhBRNjfu12Kb7stZ++WF7jy+br4jpKtMwVZuD7X4MxIrlpHRB5FfgHXFyndPR+
xF3/VXjYiTdJ2tZluBdgWZtp+P2qZomV2b6l33xhM74osYf/MRsh6ZEWDB2bvmPra26/oYw0s0So
9/VK/lKNqxeuJVMxltk6KmaGdju8B9ughwqsevm9y32/CzzhOsxLkvZBZm0xn6fcNEX1Mat221WB
yxNvUVmewA0sEF+E5ZZP2XdvjuRyC/ptNOCwfX2cjlq0Z39ePm54lXiPrg8AH7BUnb9OUyK2TyYP
R97W0HkfaTqh+DtqO2MZs208aHekY17pRAQdnh5dSDyt8rFz0iTCfUHZMUOI1AwPYLSZ0Ksx0Z78
TZbaYkhh24IfnaYCMWK9BF8zxhfdCQgi/b1kmrrvWBWhJa3fDV9kJ/Zfk52HluncPiOdpP34qGPR
wUlm/YSplcV05GORcSAUoV7uvZoplHKQKQeWDsdEno/s8KNbz5zm740Ap4zBr9pPzlEwN90nBLAr
BkiuhruhH7Sl9aMhICvA8SGMLWx6DoLeJUQOFZY+OT70VPkYKn5PA61ibNE3ZcpicX5xlnsT4jzY
rfnL1ktqzH5otjuZtv17K+bMu2abFN8KGXnLXV6s6nr4+zZdsWlTQck38YbLqESRP7Zt0fUvJLw0
4clbBU7WEDH2Yd+a/gMfYpSrXMZ0fFyPWaXXY/f0WzEN3mcg4WF8szj9YA7mbypAKRh/hBBFDWN2
nPrfIaStK6Pg0L/XLSv0GYig+7UjS31zql+jMjR58oI7qp6rXGbLl0OPsCLRtCdJxVRxxPxSJnxz
zSkaj/NYbCDKXbNv4i6O6xXfnbyZ5NXrxtSUfTOrL8sA8X4L0s1Lr2vi6qc94Kap0sHwo71YZL/3
Vc7D05HMRldiZMbgzU8W2Io4qufpcV+n/HFKiTniJMpUe4rUGA6VzWe9nUKbNO6B6LiW+GA/IBJo
dZGUZ9noAjK95umrgPU5VSkKJl5j34+4Ge5ELFNpEK9Fbm1yPIh2Jo0gXuIci/JQN1MVhKDIVRst
6w+E0Nmr6mz7g57N9lzQAZbASdHty6fV1vN2G4S3vwyINPvL3PnUQGNSKFidw3ln39+Ix8Bzy2KD
3uYhe3zIk7uw0RPRSWHvF++MihxemTfk0JwSuWymzD19/GwSn5dQ86LxZ/Ns/CsykxdVkul/khAn
EV5aCY5b1oFf73fJvJBEAj3YdVTom2vegOGL4SS2Fd880+JFxKGg0vG+cUOTvZiuYBVNws90ZSbf
YDz2oc4+cZ4niJz8rJVM67G4q7pYp/e8SX081dfdQyI9Nrq/xnqK5dlvlubfngz7dBZ9kj0hKPpA
TqLMDqfReqMu19TObNAOtdipBgxdTp5V4UbQc+b5BDNH/CvXrZnRO4QeJc2+LK2+51v4T17au/ph
DTbR3kiU8JrrXhcmvZpA6S9Zl8u+MvW0+pc5FcP80HSd9+DVzfRX9sn46hJDSI9uR2QFaTNt3blo
tMULbFbxelcccSw+Kc99uCM0ElcIbACAPlUUmuCC3bp5GWNtmjcVDfPylE9r23xJtA6/Cq1yPK7h
ztaHVIfOcJs7zJ6Yspv97l3q3QfNjWtoJioPjhu9z86SdEOVWjl9aIQdetq+KczC/x1mnCS2MXFo
b6hgu6akcC+CS63nkVqPGhQlj4hMS5esUnPZhqAj3Qbrz7PK5nxi9Fjb5NaEOKK+HrII21M+zZJe
bcDX463e66A5+a7Gqt3PlD01fj3GnzKTHf3pWLepuR7tolCAYoJY3NHQ0AQH+2DkL68psuatZg+J
0vOQhZ3sllufCmugfqJayDPr3tSgTPhZ8lTqZLI9+qZZHT/DOg2mS33wP7bVjXhRHS1mWSDn/R4F
3t5WEQM1r6vXHH8S7eftmTw38SJgDu+VyelVTDcOb02d9Nh+bsJ/jfYcEvjj0qWsHMP8L4BC+xOi
y7lXUQ95c5GimSkftiVpL34rj6lqt6DFHn9STV910sxtqagYHkni2v/Eo8nz0nbrXJDP1dWI7dKF
b7hwiUUlKXwxfxo24m9LosB8EWpb/olR1V/nzATreeZoHKuoS3Iyi3Pm9WCblqY71yKL2tIcAprX
SYPH2BL5a9X1WfO5R21E4eLP4TN3SDqWQ+7kD+Uoc8q1MDQVrrPso304sM4XDW+5zG3XFvQfo3H/
BTrrX4KhPhj20+JPwan2kYpoOBjJQsTOhFKj+BbKJKXq8FK5MVoQuceiW1t6Fz86xDnsuQ0m3RYv
256J92kP6usgQxgdr0iuw+Hn3xrcuD8ZT5oXIt7quhrjmrCwyCzBz6L1QW7abe75HDqP8RRN4uFG
ulrGB1Vb2l6zxp/1uZ23Xd6Hmz+Zc5cQ0lbu/oEDCTx/HJ/WWC/2M6+I+rvLF2D1ERc22KZ58u6b
hMb4nOzD/F6HGyB4m1Pml8dICEHptTvzdKsO8/2s96HIzsOiWtq7Ge8pipE67k7Jpnx1opk5JKX7
AVEEoM4U15i1U1t5fVbM/zmb8c6jtWnxyew70V9NX6yaY4vr55H2Sy3XpU/EXdIs3XCLPBOHp9Bf
pvUlQ5sp2JjcWeM1bjzTn5j3xuklG6Oxkv6G4YuJgVL85qPSCKORGs3fSXysCIjP8lIFObGa3J3p
903K5FukexqOKbZk9np5P6OP0cZ+9ralEKVNhyGBA0Bqh97f7EvlFNGDpWqm45xwUhP0vEC4E6ST
SOB3S1BEmYbR9tAkTFyLRPCritiqT+HWiYLKKsjv527bUUqmCG3LI/emoxz8Yods7LLvTdjh2rVK
tyG83R2u/kksi6c9UvFUjnOTQkxtyZCW8SoGwiLHD8dOmBH3p26y0cd9thj7U6tTo5j2mOSLGgbv
r59vGRhbYQQWiHoZZYU3HebFhvWkqqLr8CpLlvhlHa3Oz/G6ZGs5e83elIsIs0evLZKucjFEScnQ
NvzIrDsqUYuM/d8CdYMPRGzih5k/I+zOJOMTM2a07SIaxH8mtMPnYGgbec6nhS3ZpzLvqpGqqanG
bogyfOCzhBmKXvJMSWzcs++3/XLxQw4aTpQ5+8LKa9+MbXOwOr9tvFNQjHg7jzJcnvZdNct5PJhI
xpaKF8DfoeyzaGK/Pzfz0NFCmZxknSMcxspPJ2mr1G7y85ZCLjRBjykqhdvR0MbuBptwY30yPJlF
+KajsX/FVj8FZ+ooh301kOUnPoJCiKfzZ+Kd2A2E1sUBL0uE0/BfL5aA4Oyk4RhsTV64c5Ee7R+3
rcer7mzsTlENxMF/0vcPvNkFj9sgVZ9FQtPKW8+8NxeO8a9ARco/+0ufMmcZDFF6CtEcNGVAWN47
p/UuTkPTD/pWZ61LTzmd3Y98rGOffLdUPInu2NNz4Y3tD0e3Ciy0JTop54lyCCffMX9iMFfiSDA6
Tt1w8bri1SZbpK5xN7RYL6aJv53tlnTk63EE3wRMKsr6RY1BGcZ58yOIYyPvaSZUQEm4gVt2uUe7
irDyIMygHmd1zlzQBOcmSofbZHuXnbH3av/MoxHPCjy6vYXzEM23Wazz9DYVzchlvfmrqqyRiEjG
WYiG3Cq5dJe8PXR8ytUgzJ0OxPIdz+Scm3FNMGcWYjqqjys0K+PDn2iDSQJuq0bEU3A7xn0ermQB
6+gStNS7eYcvbqUwjTm4PKKAhGkvCJ7Spufk3qW/Pi1hoCiuBy9k35MWhZud8sL2k1qCZXtIlo2G
kRFB+BEEsgW1PgD+jbHj9sAnJdg+TsqQKdmpjTFMbrWIpjJlCQK1733N6wrjyZzWdo/zaunoA05g
w+/8dfuVYRsQp7ZJtm9HrtRe6XlRNGMeVOWT8PwVBEYDR5XFznTHfZQEe0dFpZf8RJBGxkwXKyGs
giVuAvIrmEsos6wny6ChfZ45odZQPqR9WPsn5dvxc1SIYippjjjtDl/GUWWjJu6rKGvQuw9ro7Jz
rY4BjxUhZ/SZBI8EHH1ddLZBPxxv0ipqSfkx1FK6qPbmah1TOAQQdoj7nPbkP/9Q3o9jTnRwSamu
NZfmEEcEJTPdXsp008XT1DZFDdg/ZE/T0tgCmHAPJNXlwM8gRQlHErU0YX4bo0T8LIL5eA+90DHx
Ybz9XyiOnV4m2gLMymPcqvPa1a/F7LHibThw/2VRwzW+oSj45vW5ob9IBuCvAshqZidLd5lyjmia
9+3j1DuYs7zQT0+Iw8Z4TR83DL7wQndjRkBI2HHGbkS+5+ex90gIaV22rZXtdz+v+hr/j6rdU/0j
WiU2eW3fLHFJew3a09rt+JXbLforXZQC38gkfDOzWzEmW6mNsDuN2cwqa1WEtbwauEOLSPwxQ1rI
Kv2o8AEHF8EBvjbRhxxDbbLSOmAaYCxGzjHb0TzVwnkefZfJmPAJB/VUW5cf59zfp+ZEuEgUPQV7
vetq4Dj4b5yGwi9N7KtHtcgIaLBT67cwSEbsYv1DP+b5rLqTU+A0Zdfi6vpYDEPa3tLMrMEldDYK
L71n4IPbQUg2WVBH5gLXY/EiST6834Zw8ZuTZ4KovxnO9uci6UfvFHYpABNQUtZV85Go7ilxXt89
2KiXTbkGAQ4qiyXdiOiqvIsrN2/6T9TqYDolQCv5uQgRhFZTILocb804/J0z6Mq3OYbZYNC+xOH5
iJp1qcwS2m+5ycxnQVwttwDW+lsVNvPy09u8gup13RJcvOVIoKdse2KdbDCl323yAUHuKCHvVOEp
ezcpv52ryQWROntyS24FaI47CcYCglI2IrhlGw3IuShG0V2lEyIvoX4KztLGyz/P2iMAaW6pqlRp
do6GE/mCEfOhjgvbc+AzW7OMr7MYRiBjq9Ls2mtcPauewiovjcv3BbhfRQzoMPpERkkf53UViMYH
XBYwq5diXkCGZ/qylrhH/Apxl/aGE2JOAaa3tPHDGs/Zcmuaj9ZiHna2WM0VgdgdQBO9XCYWXQXz
ns2nTYb7z55VpsgoHweK3invwLWKdjpZE/b33pYKD7GMFwHC8BIxbR+4ASmz4umBFBignB2w9DPG
6uSaF3Rtt4XM+JWIyt23YN9CfdLt5vMIyYagABMJ7HkO1f3J25wzsHH+O6DO4E4BZpgUTJKhT0qZ
WRF0ybilJraPqg2kSOf/gq7AhN1TZvWv4ZRxtfYOqf8JEw9f3ihEhKoC1ugfw+eiKnBxm10zBy78
fYuW+hcVmWurtt870j2neQrXm9oDotyz2RfefR/I2V4Ow/+VMElwcHm0zSHuPmBTH343ObCQ21x2
Qt2fL5dErunbMAfDvW3GlDHjKZ4T0imZkX1vzD5ML95omsAv7eF3YZn3Bdkv+4CAet5356CstprQ
XVCVCnwlSkp/VOY4LUONpW0GRPzddTsVklK9fSWWu/6etEfyZ677Q34fJGXm88oVknwJubTd3VEP
QfvMU+5kg/lrwtWGT1344Cd1WP+0ajn4YHKePgWTFaaSxdioiv1lMDeLspm4HpxCfiwMTrEYYpl/
mW3OuEDtG0Fx4u+1fHPTYDnWhMBll9LINbmtRq0E5gn5mmJnWft5rJ5svK/qrgm1CjC6Uuks30bn
BXyLyaTd09D3vXdKKHP50ovqXsdRdaiw6JbM31H2OgcghyygzUfkIdJPSySJCqrbwxeXum69ouLe
s7iLbCZptnvde1nIgS1b7+RRrdp77EGCr6Dj+nHOaOCuA1UEcWWL6ZNHd9jldzPmi2MgXMb6czT6
uCRErRMg2HSLtN6FymHp+ZvEnRiMmW863ffxtK3Zbu4NbBXH9Ie/BJVbsD2KdXHT++rSsQN5UCnj
uyDwTH6uU3wb980XN20U+uQyyXddXxH2DsF57uscHz/MEloSag4+12Y8/we1btqXfT74OH3kIoEP
CqLj45lIYK/s5GOxIpTl8TaRZg8Adut6pjJNMEKXW7qWcbCg7vJCII9q0CadXhd6pPHc5ZyjJ7J5
6vmCRXZTX5kPib7GGVUKry3vvFOnR/ezJdGUGnKb6tqcDzRkxMtaM/Z3ulhj+bAH+Zae2p60vFM6
aNF9swdH4l1fU97UYHwuaIOSa0In/0V+6qOqO4L0TjexTstCRfkPpnyD78JbJ/e3001W/wGp27MX
rteIJsTJD2XiIiiS2oBAqVipDO6qG6liJUgNpX3r3dY4VgBdS6vwN62BtmAFECu6HXBsiYvjxkm1
+NVRkCrybzHqEA9e0gp7aadMPhFmPiOL846IKm1ZDxwF2yUcq26e5PE6UIe8ez0FXuXSdPwCiQ6V
g2Orct590RUm/zaNIU5I80EtcWCMNd65g89TTbkvplOz+iq7psKq5KmwQYeXyDSsv4MuSlHkOjsO
5USQV3rL8TV+yuzap6VbdXBOe7KG67CT4XmqKfnOkRLHw678JS2bukAeGZPs+DdsBz97NGrefLAo
gDCK1HRPKw6ctcUD3izLa6LCHZ5DCZ8By36g2G0GEQNJ77kA4dR5SysSMlVhpDjuwjnvv7QfJtfn
0UuRf26GuI15U+7VUF13d0gagBckd2NaTpOiI2prP3znZebPdBj746Bt+tMUfKxSxa25Zt1R52WW
ivXHkRQ6KkUyUnK1cxo1rIJsRqQ/dRqA1C7pSwCOKcAL0oypj3nO9xIQwJFqYFPvywDk7pWoOGuO
e0n4AMaLDe1zMTnyKmAx4oWnUUyjZNzR7KI5dOeM0/qLdZP8tQDfPfdGU4d5/qKqmLDKu24EezpP
jk6vCgbNM3XxuMzkBxr/nxRBpMt4moPvY+upX004eFs5mV28xhRY8Wmj6d7Pa7gsLxb3EfK8yMv7
to2SUm3KZXI+WjeT2vhRYMJfpMN7mx405SJtoXrSsK3fh5GsgE5+APWaxvu8I3roqGXn3p7a3XT2
ZIYxLdgP8fJWwEGDUenOoSQESJHV2k7Fd9eirLwbKf4/HwwRvjWdgcOrg5l0ptoa9zR6CxB04Frz
q6kzyv22GxFuBCBn96vsh/RiA9nf1avFH5gBqQOPCqBMviONPGvUi4sbFFBCQdOL9NmBAbxzOUR/
0PnADOWw4XBs9RF/8XpudzqmbXqPeJF4wQvu9NJbBKEMiezCX+m25p/XcZ5gMIJ5Hiov14ZDLAqX
d1349UsQ47+Q66P44vJ68KF2DGbUQbcA9I/bCGK3d8Hywlhb0p85HalKRNMk37bQtt11zrB9b+PE
J44HHurTbiUBXN7gCNHdCw07o+LeLFVKBXi3F7FQmF0W+m+TwYGUgJ/ia9oEEiAM0PAVKwhpz0j/
16IalPOxtQvaNaqSkSKaHsLUfOnWRfcZlm99Oe+d+dP6kjlKLmWA2iCxs71RQ5oYkB4qu2JaXkCa
TfHeX6a19p/nevaz0u7gXFWudr7vFvtWX5eJuB5S2JkJ2m0o4JLNuH8dTN3/s1Mxy6qROoNF6nX6
RXpSRVi0Reodtp9M6sLSA1dyHXN15VeHn5s27o5ytV1x7SMqBjiImsFn0XWvy3yE6908aBZVTNaR
oknE9Y1N7tRtmnviooloGd7aeT0EEZvFLs/JhklU5Ucu/3P0EYNnm6jtKwKB4VnwmE9bk1hWxPrB
atAU6+/K0+oTwEDz15l2pXWkavul5+h4FEMIhJO79F4EH7MrRhfJW9S2CRMbckz/yf0Ii7Ppt1S+
7RFUG2vQTXebZlktfhx+o7f4gMxNhsbMNFI9zFs7rgBu4Uo95Id37ejq7LxGiUOJlg7tr2Lc9QvJ
dPxUTbfsLuCTe13tNtp/ebGU8uK2ZfqOSoKqJ2+SLj1RVnp4h4MH3NvQYalpbYPHv/Q78nMG4ex0
6Sl537I2OuYfSE43EmyWRK3iGnloaCuRefPF25tlftjWAqY5jdzHKutnc9xSG7bxDb4ibKHLfSHu
tsmQNLanO0kerfaO8NaPhfjWs9VikNoliX6DxergK0O10fKD2rJBXWFx8YH/jtpL6PUqqDi4gx8A
8DK96n3t/POorOYFLnvq0UbxTwPmZ4jLti3AuQEJtE6efXQBlINdPc33yUElewphhH+kEmr8VHNG
+Wc5DjGSCeh9pOR0H92Nvqy2Vb7burgch8aZKR6Ap65FH4wz82VuBqTIrPovLyCgQN56/Z7RlOWs
9pQXaRAuDhUbQv8Z81wIxOEH40zFZr3gfqa2Xy6R2ADBS9HP8qtsIGn+5Pxx9jB1vtdVy0TK6JnE
tnyDjmhEdDoIj/O60kF9ZKfl4C/8xJkWFw9TvfYEgYGfc57U2XPi0vjfNju/Pus8mIKycV32Myfu
AizC33zYYJj4S5r0nr31LXMiyKFpSBEz+VgguzU25GouWgEZkGXqrefE7hyyuwc8eWE8OV3PLDtQ
AbjqGB3d4SQD9cZjo0rniedIDV33tCYKbDQFPUEJEaOuuadujTEI61SNYWsXoyCquXJFNSZxJ6to
CR2V65wnb35QHIRPTY5WMlnnAd5eZLOl2StaoLTIH8YLMhim5F2M5AjWM5NQdVsefB3C4IPnGPHY
ududrbNS5SYNOLeLRFdjW9D8bFT0eellQKS2gOOtgOPz3+zjHdHItGkYyV2vzQmXktx9DYeFGz8X
VntnpFNTf790fs/CPFpoMYOMIj2blK614kDNNqakGhed8E3veEGuF+o0iDDanxq7BjC8C/zccfbC
tT/O2yRc+7wvTYqr0QoD9ZxECP9azlOTbc8WNM2eZKKO9l5NRgxPS+q3/tXEY2jvisUC14u1971n
JFV7e+vSschoN3f5mK+q0RThXmH6rwB4g6HRmRb1Gi2u8x2MTzx1X4I6GYq7XGWQLtvoJQlvGJj5
W9NOwXyVgQCjLw7ffoloz9KyxWX/w3y3XcfT7grrrkWtMvC73mP6XHnT/hetGHAYAcKZuSDzIwMP
tDJSl2E48vVSO8hWFTv720Tetl0Cr5bqJFXu9so7FoI3bKwQ6DmeC4KF7u5ZtGZrbgYDV+4naev9
AeGdJlIih5mt2sQAR/hAUCCXwsqi2j7CFyvqD8sckgiZkxP6AJHN9TJNr41oQeq5aO1xDoaEuYm5
Kz6ERb5N3XWYc/2DLqd5yfYGPiTMujWsVnQMM8gH9ltnPUjzuMDzHxfhzU2DiQKFxffeZJoJvW7K
6wsfGSGcHGF/yU2bGn2a7KQKVBXhUQB9yHr+VPTkLpfEQ9n+3O2KxSR0tCMqW2a1fx+RKpIct4Sr
eT/4leplrVHmnbdERO2r2WDPvze5N8SI0GoMvJNAjdTc+yjM08LYwONMQJP+FoSHmfBbSmd2m+Hy
req5wzy2CVasbKcGb9KirAmG696EgKGp6pjxAmBgyF1ArfaoH51UMXRRlg1tCY+Ryju0knt8L1dk
tmcA626/TFvBLKiZij24UKHm6RkQRzJiwCev71zXLE8eJJa6OcZZ+retAMx69/OpDe8lV0/7d5NZ
rh8Cx9hy2Wd+st+cHdJPgcp0e23qXRyVbF2AS2mKEOWx3kdmtFFV4lW1HQfoXOvlB/02pEL31fOz
aCWxIVPFZ114+fYjnqKe1RU3Nrw/qHMwfK3jZakWfqw4Hdr20JEIRjZ8ocaAW2uos/wT7kpZcd12
+MXbOOpiACtNqeYqvbJ/rjDB61ZGIoyDCzaWvTvPUVIXrDKdIchI1ri9l7llVVpEVvt1Vn4q/wtm
/+jQa0UI3fRUFAJObFW79zWPB5Gc+82r+ysqjX04eYkJpidO5fF5EgHXoAqyyT6P/LziJpd9rN8l
cY3m1cffnUfnuqofB1tT3u7CNH8Cj7nsT8GQcTKnYNTeA+whMQUjeC8mDVMb9H/tnoaEPqwqWs7N
rmLYU3D4+q7vAAZQbBw7jBQH9z6ej92OAfljeaK/eFA6+oO2ge+j3szRJAJS1+3dRh7mH5AIK70S
0U3kTnJxdVoaOLzxboMJgE0uxBJePFl49pL4CRbsLuzz5j71lA6vCSnLXzJZd8fNc33YXo2B/y7X
Ja7/DGmDPGdj6nyEJeHaViVYDMAukheaDfrjjTGrzJu2E8w4anzP6JTro+CyRpy2hB9SkjXTN09t
3vLANkfIkB8iHn7LkX6sdOEcJGdbmDA9xWZLgImCcEqxTdtl/5CqzDwUc08L6LSHLZOOj3gnCrEn
7cUnnr27eG5AMBIlKo6rcE1Q/HJLcq36k6MtWGpq6XmAhb0qtMd7KSh6ltI3ufZOQkpMr7c6bGG2
AX2gMRBoMWFTQH2eezmn/Y9Baf+njGczgzks6PDQXRRLudgs+wFDHJNclavgjf4IjyM39zFHX7/O
3WdIE2Gvu4Tquetl9LGXtb+z93uxp9BW6c41vcTpXM3DspBPefi+pnFjAvzea7yQRXAkgNthMvRH
OcUf/dWyhZFDtyKD/E4yAOBu3qF6KFnRUJB5cRJ9VBArvSjj10lxkjWyCdrAMceOaDsa4iendf0n
FEl2Tdr36VnArbwcKgWtKTbpMwZcZ8c7JweTRjN96EtUQIZe53rdv1qvZcC/UHJ9BdCfnop87mpa
oNW9dRh62Gs3y+W4jDT3B2rCOfpPspqSEpiHyqYLIhdDmR4p5GJqA9RFRa7/Jd7q4luTbgE/Hs+P
AXTIdfh2ZIn3CxJFd6jupvR1dTBt1Vb0i6hqqVGULY1vHvHIMLivUKEEt8AVBV6F2jkiM3fdfvO7
IvxBdzZ9NgKNd7nZwh8qg9o4uC3Qbn+9MO4nhOOpWCqfdO3mBO+6MlOY9fMjJscNg1Vtj8jHQRx8
zRACqlvm0Aj9XoC7N6SBGcsW/bjo7oEp4hnnS2H8cttVjqqsYc2f0YxZTQUYsuCGZfZBF9Z0/y8z
40GwIMmu3kU3BlXFTrT8cUVJ5n8y7J7hJIvEUsLyLWCekojidVm78IoBaIE0QOYiPMsIbO20Idnl
nokj191qXy0K+GHQ8ipVh/cf25XJ6izVPZBO3vp3R5T/T9p5LcmpRGv6iYhIEhJzW66r2lW1UbfU
N4RaBg9J4nn6+Upzo13SqOOcudmxXYgCksy1frcszk3fKQbiGgJ1I0SITtFoBpFwFnBooTCYknjn
9Vkg14Ok6OADayu97YREjjh5ELi0WGf9oCf7CWtajW4JVmG0ZyZ3RCzwaJhpeKiNxLRvy2y4T1CK
V0BxVBCEYWUkYRig5XFLaZztrTC09R0Uevgcwv8XW9/tLXTybempdW8Vi3PIkKNO1zAHfA3Wgqx6
W6YjtcDoNBU61gxYaO2lccPgQO1PnwKP/mgNysls2tEr4PDzNjTp1nila6/FMghYvrJvHk3GOM2V
8oPqy+gpjaR2HiJvL/uA32ym9t7p8uCHqjPrCUmOfxoig9ZAt6j9rvkx4F9TJotirb1xQG3eBGQ5
0QbM3zq/UdXnyWihV341y3aVe1msTpAVTkKQXmmVEpoldm15KODoWHaQyzYqfLTGWyNatXxKAuDb
FQhUSiR155Bymru6L3att6h7m7cTrmtl0ub2rKX5CiReFutyadJ27VR1/Bhlhoq+ZGVdQ5Sw9h1F
T7mr0rZ9ShjSw9SXGTLxqutiC7SzFdFn9vsl2FGCLtGmjDTQnGn5wtf+UuXirvKdee8sbYzWdu4q
Su20A17mznPrs+8vhs4zTzHNDKPjRm8dTND+PERCIdRgCc9XSpQtGn+TT0+W5XbzegiAPN6qzjH0
K7ohgI8cW8smfZ+dGCgjnx/KaK7QeHmG+RO+xleyc2xppuuSLe4ZHib4ZhTqxkMRtP1bg4Yi2TTK
5euS6IvHfWr8Eou0387DQ82YIkZLJXObvPrumIw7nm3FNtg51svQNr63zWL24XVTdGq6Hus4Mj7a
Dte5HXFzDIixjIPFMVV+uAJFWIadn0ehtxvSvD7DMnn45ms7eK96OWlUwJXzbJWm/ew2FtMtGcI0
Z9vKi/p53adL8NDqPOO8Zacxu8LLbAsDe0zGFAIODT1bBbkT3SPITNtNNwRElVF2qOYJNsUjY6+m
EF37o0ekvNAaRLubS/HWu0NyytrEYXyWMwM1FgXt2r0MF8ZK6zidUMOMVkO6eNUFcnN2ejQgGJN5
kWMlmzX6kOh5ZDCWRgCbpjFHAhvZls64vCn9LuBQc2NQaOoqDBjAycVrJXT3nfo5n+7q3IDZ+OPQ
B1vLyDo5pLyFH53Sef7mCuwgYFLsPJuhH0ErHGM4QkPN7OFNq+Kk23pJG+dfeYEJ0mw61H4zYYEn
/ZbTuNx4jpt/1RyPRzGK6Q0Nbq7WwaLQLzX2oNr10grvaz85jdp17JwpjaHXWJ/s/OySg3rmlK7q
KJzfHTwMx1yjNXs3JpusQ4sqWmzQ66XNTUau4PK0xFCZ69TLQBVgecGDt5hoyuIAmhy13ymDXLHr
Am+S1/k0Vfpo2cawr03L6KwGZ4QfUcY4NkoHO8qdm25WbbRBINh75ON0g/uo9OQS65GxCewXzgWG
b8RjihZPyyG5Mks75rvEbZtir9q49K8HjmjrAEYMAcpUWHh4z3Y7e8PpmIhdLBX8eEwzBuYRxN1j
2oZ060K5zcuYaG9eaS+A8bXRTD15YZfaGw7DgtBUia0daUUCHdqVQcPmvnj6Xs+MWKecMu6wQ4Jt
86ujGVk8UzgmBHaLw6YBGT5UV42xaveW5ejH26mjj1/HNkD4qsFp4V6xDy79usQ/a+1DYaPi61CF
8Xhzzeh0MVpvhDg0T4XpTP8QtoXjbutRRO9ei+IkLVQRbcYqSr7Hkxs5q7hz0vRu8mcLQAZLVnIr
iUR+B9kI34fapwXOJ6GCx4JuXyA1QdGWX+XQZUiMYQr7pwj/E1KMpGwpP5Wa+BYXPxK7Nu3m5DAq
5L/sUyIZN8I4zbwrxjaIboWIJCfXGEh9YjxKwrx10571e5nnt8Gba9ErsEiL+XWsu9y+sm2D4D2I
dGjfDt4C+zNVy+zcRS4CmJ3ty4VCw7bl4Otthcmi6VH4FAjcQMGqSSdXKp2VRtBQ2xo8wFU+6Y7Z
MnMlC5FxVYaudWfbwLIxX6+tsCFDROvnEsqx2pUAAsu6aSPJ3hCW+feU9YaeEu7Up/2xu35bWlVu
cc6dhzBlIhudr37utJiBQmfEvcaM95b8ijZZwJ+pxcZxMO8aHuxHOLsVJkJJsOGjNc1VnKy0FRTA
GHo2z3nWiZAi3JJWfdOJPGeLKmL9ajC9QR4Nov6y6Gl4NmLuncdwihkFVeu++ixN2bvroexGsVKM
ifU+M1lAoxxNUfOuZDKVLMBlbIASM4opuR4nNQc7JyAIA6+Ov9S7aW6nG+ka2h9kaktyHEGqbFrm
FISmJ4W4/ubqBeC4C+qOweq4N5xy247B8jInYXAqMSsZ6mWZ+XcCuLJk2HPUxbeDTLJgi4orze9c
Yar4YXKqxTGUT2FaomSgvJoRUNZT8DAjcR4+QYzbX1oBQ7Qlw8MqtkmH1oVtOvE5aMEXxlVc9eSG
VLZKnkmby4f9YKOyhuaZpvLoRPLst8FzN9IAMitjGxUWp0ZUJNk3iHUBvIdooA9PniEs7qkICIxc
sxI5X5BXB1+6Niufcx+OBydNWQLL0r/auzYPPVZTlHRyjRC2u4X6pXtta7e8R/98tlZPrRxX0p7V
F+OLpTzBf1I9TQQtxxvfbss3cCuHUwwuEu1Pr2qcEzbA++BlTEVWS+rhmajOAmeR2mNwix4Bqq3o
/RZ1FE1YsY7zNA85lzXcf6T4rz+Bf+P44IEi1bvUQ6pE1YHQnl2ss5sNxk+7vIuYe2lvUypeRDBB
MSCKLIRTjseYijE9jH629FdCVOYtg70menVx5oG+3x7SlZ8lzY9JTd5bIhrNNlHZ2TobgvxUR2Pw
2cYK8uZbmUGIGON23th+0KpN1dfYQ41d529m7C37JlU2Pgmk7OmwlXHYHvKxU8wrRiunbp1uTPvP
mVF9tOIT9pnpAZlqNr6XonDuXQv1rw4dEvmzqnDgwpspeKWsZoCohymBlKcoxpeG4h89ZBjNE2/I
76Pp7NmYkxWPnnpryDvVrLF/d4IiXTF/U7elPX7pWwd4kKn3U7wPXO3iGQ3PzjvIJAr6tQWFlOB/
nPGXSUTcD8oMzh1oRdeDsRbdt2oKfPw2CiQUuAkbzfKDeml6mSDb+l2sNeXoLvbRz1YreqlxI72k
IOWN/o7m282nfh2kEeMn2qau5CZKDDaLyk3Kpzr0Eo10pPTMuhuyhth+e7Bq9BpR9YBvk8UWykFc
U6hHwUZYTfLEhAPXullkaZtNNvXRfN96SUnta3TobkJA/pgSzGOv4qNA3GGM3b0ySqv11r0P4xcR
VTPA0AXTa5T2yfi6TAtgtJFe2iPtOi/TMc7dH8A1vIcM/2W0F0w4pfbms+YtTYsj15CHijfpDkwV
cVFmbfzGtcjaGM8AR7ScS6UmdnDqtiGsJoL6VNzMaYi1XZap+9zETcP8xkAixPHiuAVPiy2rZyBR
3z9D/FZocgo8COD/aRRtfGnGG8bDZMCiPMkj3Xl+9LoISxFIVF2uVd2P/ZbR2WJY9e3ZJa0sAaWb
Yvd0V9Ca8gZspH8bcnsYV9OQzXclTV/KARhF01U1nCWbsNDiYRI8lPuhg7E4QKsNmpDAtvqGeF7T
pitV3fMAswmUDm0rNEjqmJ0d5jU8w+DaGIyQNeKRqBdzaq1eF5u4qOn4rZAfsVWuCb46To/dACgU
FXrpyp5SPCZ8lsmdC55vPoeyQZ1wlnaOVkn7KIJKYN9FJLgG1gxfPT/03iuR1fwzqPZrVwhxSxub
Lusa1ukljiiZ1+641FgH+ih/aDGx2asA1SIoL+DcCjk5+AqHEppfDcz8jd23iXco6bEM8komZzel
0WSvlFPMfO9xSBQ41VLv36WL6E5xas2nRNqV2EBRl82VV4bTz7LBkbLKVAd/GNCifoLH0J+wIHFM
BU6Rq73dosK/MTCX38o8wrWw5M6gtomX5I/Eqg60/I3T3ysNTX+WA3AMT21TPrmTKeSWlDSUk/Ey
ZdcRc9pw5FWCXBdPK5/m33aiqmILTnV4xx5sIf6KlAzQEthWqt9c9Egk4ODyabOvKYpIBIusiPLa
dq1m3BilQowjMfMWHoSgDz+5TRWYa/au4SepA25zS6PVJ1dNqarXiSloCn1XVrfPmXZra5dWRXCf
gk9ytqaCF8uNIKobBNAIUQIOUgSduRB6tKmde2PjiWywOxWTO27LCiTzZSlVfBoniL1boE7xmIug
MDdZ6IFqd4520vvRb5W5iSrnLMzuQzvZFhPVO0akfPmGjRj+iD6HwoY2EOIZojj+ErTUTvwfkfrp
+OC6vN2kZiwil4Ha7RAd7s0yBuG6KmR0JFwq7bfDFLYPo8UU5YOCLbY/RyZynt0ua78urj026JR6
nazcQtOyIlgIOx8BRZlbyarPQ+YQ+n7kzQcjCrHc4Iapgwf81fOTU+UIIqaswXZ/Lsy661b7ycRr
LLD54faATZuKLLA2mTYNAsp0dKKtFCWHBUKqaA9VMHzqZOW8Ar1kzA3qu4xg9dYLgnWcxOZtCQIH
kfcgZrHC9JF+NUvYfQmp5PgAJxc7yoT49LukQoJGbMFx1sijp+F1tPIeKq9nV9zB/DjubWtP9MV4
irrbAvMrFrkwZjuiic834VxP7ioOSiTTA0BEzZmwQBH2jitwTZCO6e1cQZ3/EI5jGJ58XEOo/Pwx
frRADYfj5I0h4QwOrU0F6m4huMXQGRFLZVWIakpMqt1aNLVx9q6ToETL6Sn8zQyxF64bN26fq1wN
+Od6bEIwv360HVxHuIemrTWUTeKbL9pYbXs1lAVe1qTvi41tUs9j946qBnU+8wQpt8QXPSwCPrrS
NYBr5pR7G7z3bGMz5RZkQrV8P9NSrodM0sf1rkz2Y8FmcY0fPkLfnubW+JlqpyR2CbIrvc8R0HQ/
aOMqQjSKiHCgFRhp4XOuJ/O9xkXwMsoO8WzVUUusHCnH5ml2Qxc934KmlJ8bqOKFmrRPD2R7Dd/z
BIPSCsFSw/6gfeeLqqz5Phczi7BOa53vhqbXn6ZsKp/8tFiAJMZmfus5rL8PyFS8s1GqP1VJaukN
Gd2zRN0vUPX6waSeVDSjIVQmcF6LRJ+3gtmPyjWmu6rgfVDqoQNEW7lKm44knc5FFrYJ+Z3+amYv
elFkTaC4Mmn80kVJnj456Lng/9lXi6dGTsmnvAymGa1i159Ah41mKS6YafpYBMMeQgggXsVdqXbC
xq670gCQP/yZOnPTOkt2380RDl0cZy2KF6xxzwUZdBEaXUl0C6NGZ0w2c1q8dYsOMFyOFnJVjsav
gs/bbBCRVm8++DvpU3gRhw1mDnIMqlH4ayjq8ZWEuNnFi5hlR/L6Q4bvBcISVx0l5h3aiOQVNRKK
eqWXjHhVojtesXgNZkdEcdxcRaieYoTibd58XTjHqcFE7jzRZwbJunQqtP0ibc0D2pMpvUa3FPOv
vXGqDh7hMvXtUpT9vlmMYZVAKaWsXddDCA0x8EpyP6/Ab7vhPl9q981IRKcrn9nHhOiaEajbCjH0
ICjyUE0BDbfPLk36N5weZXdVRsb+SW5HI7cTs5+YCgRHz9TMIT6/jV6mKOwJNVt6GD6xKMwiWkPw
NlrWztrP9Ux8Ojdg3ftmqV8AyKB+4misXtl0q/uJmkCswWkDqqU27c9j7pP0GztAb68whU3h7Uxq
BYSxzMJr8GJH7ZHClvmjSyrAwG3WoIGm7wLKxDAf73wXdRZbniZFNG0oqVZpXrDhDIVqvU8DuWzJ
V2wrcXJVeUN2i3zKCcEXSTZi0aLN0ACW0x5wpWn2bdITq6AyRJRrT2bM1Jpd4cv1ov0Rb4Cqwu9n
hdXdAIsgrpY2GBUFezObmzOW/DUlsCJHouA7n3IlQ7DzaUyCY22PbfMIW4XHrAzO0QZWmtvmvnCq
Lt/2fqU+d1k8EzpMdXaMYJ6o5RE+fdb2jKllkNUCaW6lc8WI45kWORzyAQagjosK5Ois3QCFZyHw
KTRYHMVgqPf9Zrbvq3aJjyT3ZLe97eHDXrHBmfypxLYX3nv+WNlUaV2G83stXGHZ4p4QFtqIXZ01
KgqQ9vaqfV9K5vGZDegtctlVGbj+OO2Y9zpY/QNyfLuxT8Hc46+6shOZlnh68AOW8WM4k7DQ3AQO
ymA6RfotJ956OOqVj0EFd3h6YJpfYDG3WdmFRZ1qkuarp71F0AGietrk6aAxpleeH+3SiPE51aY2
UhJLmgVU3yRADaL6qdu4QZkJaz2Od1YduuETGvUl2Mp6HKm8REqMglN3frTqHXv+4ZDdUl8vEQUH
FIOrq+cxjUp9nbATqk3P9Im3kPAmcWrh889ubTb54Ls1lGN8kv4cwtwEMg9JqJzSoj/kVukvV5Uz
Mv/5nCcC8DLGZfx1mT1THmY9Js6+A/OM78KR8M9rUv/YM2W7JOVmFJk/PXV80wwirnzPw5tBIsJL
08tsuWmDXEV3OIzwW0kaVFxccKKIIWy+/k6uEORhy1pVfF2KuhULyRbkw1iPgCdYd6YcAvfaImJz
WgkyYPh6FjIKyDEqEOfEXTjzx0KlDys67/EM9DXMwxzLCklcaNsnQnxzlPX9ZC9YiUNoAnQX2Sc1
GO+rxETDeaHH8NHWS8VAYwnkOUMwYhYqyozKhnOnohEPI7XK/Wg+uZFyhyMEFWcYX6T7qXUCRnDG
fOP3gzUMBB7wusNrS5nw25Q08XvOA1i2CcJwAdAAsrPtjdd+K5OR8nF0U4BQv4RFipyRPzONlhHn
nCuXL3qJrWgvc22ZPSTe9DJU/rirPE+2V10bTcN9NRmiVwJUBU9DCNCHeAIn8H6KNK5T0n9G1oqf
k346sALvl5oT9ibxEQAhnmR3IDAoi7bQ3Wa/lEvXbOuuqR/n+dd559jTp8aBitsYmcBlYqCpvHXC
df11Mob2BFKucrwmTe9O+6jOk1dCR1K6hr4Mb7GzkngyukW9LVxb+Sv0FmhVU4UYfQWA29d7tnfN
nuUOpP8sSfIA2GWbFW07cF0r6MDOwJXtbFucmE8Q+RDUTlNYxzlJAG5NXGJdj4aw/zmOXkd7ygek
txmqClp18OIakBBf2n2MRTQi+KG2+8MEhnITLB3S6YkZ7QxQJcNH3vSODhBbxy0KCgFB2/BBlVO2
TRzdcmtx1C230gcMxZxuomE9tmDTpIvYCw1JS/zwqTDOlF4FbZCcbVpNI27lgLsAAsECt9NmGqaN
KOm41vS/AgXFnKHI8usWQ0k8ELQAL5et4lY69Ubm8fgDAT29X4TslJDMxO/dq7r1Y4wknNdXNdGi
y5Z0MPWYNGQmbEjuGB7EGEB091FE44RKj3VWoHr71EWNC2Uctu3Gd0GcEdAJ80AATAqehXHB3PoE
jb3M9ThF9zVTZ18DMZtNLmU/fJkdiG/Q9DnMqHth7fm+YWuxyxIIisrRDOEKckdUa2JCCXixM6DI
LcoTlK4OEQPILmjNbBybRr3qc9uziRQ5wfxiT5eH0F2iT0b4uJ6hb9WTr8W8wVo+HJvBFLsFuWuM
mt7rvmPiR8GDPwQUnpw+mo0F8Fds6eLFkbiZ8OxXhi1dgUDmONaxcNtbC5cT0R2okVESopzAXKoX
6HZZmuI1L8ciugmKwppQehdiU2YecQGhHfD3oVaknI1qXO4amvZvNWYDrOrWmD0mi1ESKx3mmBU6
5N6BrURhvMtseH7WWdje1MKOJJNPQlM9ajcGR6lE1f6s7EG/10DD/AJTBTTpIAbz+6BK42+DsJmO
JdDWuEqryAl/eMKCSHJg6K9iOw8Z3zTb3RMhEp7GOR6UdEWdrkr0Ao1zPbkGJqWtVBIfaq8Nlk0I
EaW3QS+ZqxOgvb+xz0FD27lOhiMb65BvoZvQotlsB9bVeXKbc6/Lfh5v8ANgmxhJILEPTYpDLKSp
Rg0o2vbd8/1wusU3Enon8OvQxR2LscOfQgKlBqvgk8NrmFjZ3it7rGCp6ydf8Q1k6ILbcOyOSTx5
7Z3TT2d12mCndy4eiuSY92Xp3okhmqBNMLSk+Q41Q8DCHXOMgTYe4G8pGPDXEOfFCfUQmm8KisEn
JijE8cjfy/rOx+BgHehaBok7uKuLbQMXVZMIgZEGUCJFqbaKqKWsdciMsXxnChonvqwUbnCdGseS
G6+IguiaXY4kT+VYZykR4Xqk0QzL2J+Q5RNkzsLXAZEm8YLur1ur1O2dY9zCGSQr/MTpyKGW4NAw
a5vNunwEA1pwaDJ6TO3GLozrfahy7IlQbr2zW8jmdG/mEertjARLFi/H74bWdEnWaWF338e+cU6l
S651sQ57UJ67mUGDRFFVnojYMuO5a26Q2pTuZ5tACahgZVnjAxBVYl7QTCYYqn20BO4mQ/SCJkZC
EoINkqtSvaT+4H0r2GjQgDhwFP4yuLA+o0f4I8I2v9iMBjE6mnDo112p8y46FKM3+Fdk9Zj2Khwp
WDgQUXKEa5GZXKN49kISNSeT9dd1VeJJTgbj3E1TLOIQlDqxnfelcs2trED3P/vIuuxThwBRrM0y
d8Fjprsmug2xSoJeaMsiJ33hMlcNtlvrs+22Q808X/60p8IH79+HjYHSxwMjEeFhEs/dciOjuHno
rK6Shx5sISCCScqnTKYxUfBCUlw3+Yi+xzobIivICHFNzRtnhynmi90nvJXHzth0maHpiBoo/SB5
o8Gc2itiM/vTIP2m3aaj1w+IlTsrPuAsjsVaD/WMpwsrgm3dBID3hHZFYRI9RLmW3zJtxc1BB40O
0KeHdCEYfL03tpSOfKEOyo40pzgYcsAG3wmg0FqEMc3neuEA1LjoyiS/TpJMdG+BoN4GG8AHv63T
uXHuFel0yb7O0CMQjEZ61EoB5DEguMji/JWgljE+K3WVeKybVtdHZgAzYsI4btue2rBB9LbwysQB
t1BMzS4t5TTPbq89iOq+BfQYRhLfNmWbuOUJ2Hyarh0P8Y81OB5+AN+tI8xs/eBSKU5qvCN0evnu
BoNKEed22fsHIbh/BlxLIgzRkighOX7lRbhqPpR2gP6pu0M93KdPsii3JUo8LojESawWK36Ol2LX
1/Yh2HfrNW/qg/Rl+2/ppIFEZCQYDsKUkIuf0HiVr6eQn8BUu5m463hLkMgGdchdeWBgxTrefThd
4Bxge5kfyrhkdY70drAsXgSiWtzWUPhxfzcWzbwdDBNQDEIsWOGR8YK4CZBWhOxq+dT0O8vzv1QY
1w5iSOQxxqgQfRBF/Mf4CFuGaEqZd+8LIlQvk8xVT5pOUtf9HfTHdpj3WfkjjD8T0/XBy/4zavh8
HcLeedhk/wQXT3oZ7V7iUOrvgoepe67X83Tw75S17da+/ZxWd2bjxFclcQzrmmmOx/KjySx/edP/
uf5FrjAASCLJWMCB+pWOWndMNFVbTH3zd3U37hCY72FOEnuXhB88YPuvdw6IGTIdW3Lvl3fup4zi
E13P/BW9Xvr7hdQMmp1YXJFAEHJQKo2v4CdtJ7DzVp+Fx91hdn7K0drpOv9gyf/5HADghDi/7vOk
6V+T4H/LDjYdNs+B5LI72J1j3Oyg0O6y5vHfb/uvF7EZ3sD69j37clHB0TpTgY3hznbLBxR9N07/
mLlP/4uL0KpCA1CZycvR43kVO53nRsMdYbYvoWf/wLv+ECTOByHZl/fCZ0EJginQD8EVVXDxvXpW
2IpAabKU0ldjP0r/U9B8cInLFcIlbIHEhDRhRc1oX8xcs/UQMllcZkfUqLrbGkyl3t4UezQW/35k
lx/75YUuliIltOoCqrJjph+6/DGPfsrw3fTHf1/lL0/sP7dz8amlzCxYCmNnx9a8y/R7EB6Xj4Z0
ffTELgKfVZIXcJU8scJdt/3R4fCat8jAPfPBvvHRvVy8fW1NUTKlTnb000+Ruo/c7279wZyHj17K
+Sf89kUSxTa54cDjGqOTiu95KSJ7nNv/4ddy+eovxrskg4PVSnAVkgTXhU1YRvDZ9R7+/978+bX9
dispbgEXGWh2dDCg5NYPQgSxX36wvM6P/PcD9P/eCYWlYwvJl3NxJ+gDtKWFlx3PWWQriLNr0WHH
/fed/PWlBJDxikPRQ+v23zuhkUPVzECUY6KPAYmyGZGjdvrdjPqDC/1xPJxvRyo2GMcHSHGci6/F
HypbJHNeHNPuFnQjbW+DnjhnVISL/jIrUDt4LlIyd4s8Rv7nnIBvpwzWE8xMggIzJAzs37d+GaZ+
+YMuvq2pW9zZivhBySK3BSFoqZJQvfHGWBpjHcNUXv99wb8969+fwMU3xgiMyGsBhY5DeCW/VuRL
lgG85odP+vzOLhfO79e5+NAWvwE0beLimJNiWqJcxm+HOojQt/CKUL0QA2Y+7XwcEP++v18r8vLC
geNz6jk2Yu/LFdsHuS1whxTHsLKO2CfR1Z2I2MMPQHyf9ZQ/+u90isNtee3dloQ2AYN/NGfkb884
cIPzNAOKPde7eMaZk6h+RsF31Juk3yYWs1Tw96vqo1s9nyB/3KqyPYnPQDHZ5+IZz3YQIT3simPT
PQL5rshMK2jS7C/Ryn9wd8RqIegr1h884MuZHr5kchPljCcosDzpXWwJORIvA8A0nyRxHoI+tiUb
ggHN2fDojc92fQMwmAHY9P5VIN+npjid3wUCmJmQML0H9dipofzgV/1xRl38qIvNsEvTeSL4bT71
2C/n6TklDiEkYKwHvbDr3b8fwR+b4vli1NYO8TqhZHbGf/crTQaoKiOegB8/gvysjPnxP7+Ax59/
Hg1FDNNlpwRkicRI6fk0wuI5DkHd1pd/X+FXmfOftcM9/H6Ji3uwhkkFtObziXpo5QW3ifude753
8+1IeDe0+IEgkKEJP3hP/4/r0on5vqIACy++DTBfEhCrYT7l1f2gvxCKuLHO5r3waAWEIb1PPaGT
H013++OD5GZ5jD4TAhl0Qgn73xfWYmhp4PSXk0WkdFdikOCbRLly5yYffJN/uxKjsW26TUZkMDjk
v1cKmigyY9yIkxsTwE6wVJQdSA9HKPXBBOuPLnT5HMNqyt24EKeejIF70n4t4Eryc/lwi0M3h8Hm
3wvmr9fzJfj8r2YmuDijZ8AFOuJJnGSbr4ruKaR+IiO/KQ//vs4fB6L0zhiBKyXwqC/lxatSMdok
dC8CG7x/7FR+1TXPcWMIVnKhZ+RpqMXTv68o/9w7uKRPbQMqQdNxuaGVONxbd5zFya9JVy1c672N
vOBTuUD1lKR+3SjXqa9baLtrt13s76B9zd4FBd2QGNvelxmU1mLjEl5FcVbeTB1adzLc1DV5Iqu+
028dvhcM2qrbD8RTrDqoj7U1WvdloLIDyZ7JF4zmyQdf2t8epIMXhlgsVrxUFysRMU2NDUWKkz0+
VV+ynH1wvQybztzrD5biX75peluSIsFZ2A7ty0Gs0DFW3eqQz4vs8FzbO+1523S5doJprcnYmXDq
jAvpTsu8/fe7+/PVnbcRZpoHbJI+hd1/P7e6zSVjO6bl5HvWjgwEMkCs3VBeJ+jXWuft3xf7NQzx
v3vmf6928Ugx+9ucfMNyMt8Qpndflu/2k7gOd9ku2rgHeRhichBX4dfyNn7un/W12f37B/wad/PH
D5C03/StSnm/Bsz9VvK7FgE+iFGX03gdP0In3DAs0rpXj95mudIv9+mpZLZreGj32R2KrA8u/ke1
Ibl71wkYKa74izzvEL9dPCccCYWwv5zilggnHFY3iaf2blZ+tku4X9KeSYjr3plFcYVzbNM5y+f/
zS8IAVpZ19IBJPjvL5ikQg1P+sipbS0+LvMCbnuIps2YqQN29TfM0mjxvSBf9dS1/77431YaFQ+j
t5V9zma92Jf6NF6yFtb/5FTtc3Dd+uuwqp7K5Wegr/6/rvRrFf72nBNYd+wr3q81Xa9cnPPw8dfl
UhysEZ9TUL38+3p/7uxn2IhaHaBTcTxevNfKQfYU5rE4cYfXvRftiIImGUI/BsMHV/rrRgH8i+uX
w5jD/+JSgM7J4oqSPenYeDXGj29Z+8xcuAzLmxXpVVOIbVP7H+1Pf73D3y57sW5IGHTK3HBZy293
ZrhKO4OBRd8VWfQcRRJN+TaJ27tYG5KiN2R99dZ4nYb5VoPOm4/Gj5+r8suPmNMGhNJXRLR5Fytp
kvVQk9IqTtVYpFfhMP1k3NC4n3JiAv79Zv+2ZumAlAhtBhmpy5VUykqhZuW+Xfi3fCGmeY9wUo+f
FB7mf1/qF5R5eVe/X+sC7VrMpBu3yMVpVD2uLybLrKGf965VfUJUcT9Kx1pn7nS7NOYBUuumXNyn
slhuMzKt1uRMZ9u2RAytCNlf+SGZXZXtYOkSx5iw6GTpHuLUJsXQMsumBkEk4QJiJrK/J4G6ksgb
142Mtt4wIsqW7Qcbv/1nwQ9VS/ZFEAoJ+hn+H9K+a7dxpOv2iQgwh9tiUJYlW3LoG8KROWc+/b/o
OZiRSoTqzHx900Ab7c1KO++1qMVpRRig/bSEUyIqwDWW6n0TNS+8MoZmEqe5if7JDwAir7JC/oPa
4C7Q/XVcZiLmiKUl+rJHhm2f/R4JFgDJUpAIG5QzBtcTGXC34Q81fAnSKWJoordWZkiZea46HAQF
7DcSwj3kKq/1bd4Y4NuKOOGQEeC6rrtF1tnhA/qBw8IB9N39G3T7SK+FUcFsiUl+TpI88aCXmJ/I
xW2i7UdQrKFzm1/eFzW/MBAHqKgLSbxoUApBAhSklGOg54C5kE51Qkv74+8Bx4WB+XP/nxamSIYo
8nCeDZ5aGBqix6BBRhovA/EoMBV94Kei0QCjOPeXdatYsINwYaHJDVS8aI8P0ELxqA4QNDYVUFvE
YlzUYLdaeJnkMbz0WVEqj8K5AdgUVZyczwsbxQlDkjcIgA4l6t8/GBkLTC/o0k81UD/vL+pWh2FR
UziAVj/R4HX6qABLrRgeJKVoyEDLhhm3a7RTJEDSymJGaUCYHLhrJQZhBrCaDVUXEIhQqjmK5agC
bYmIpokckMDoutPOIJdaytqp1v4kaCIIgmdMQQJwdRlhzlPyGfTstw8bZXMVUQjUtY4SIXVXUh8T
hEUHohB9QCs7XJwE1fZE/Q8XBVGcJsOVEdC7SUkBxJmA0nQnHuDU8+iMkdFPKKam+Hj/6OZe9KUY
ytrLJQbyQd0sHrIYSnDNBUeguqIX7L4U4dYvxZ5NLgxWhHtP13jzasw5F5B0h1D6HtAbyUWnGoCq
abKM4m80LBE5Abs6eryP9wXPvYFLudQuDjny75I2iAcPBVw5kTdatxTy2rkvRRBn7uSlGGoXJTWX
ujERxEOaAdlAdyUrAxeZXZXI/k9doWD0qNsVoqByDzDvYA0AymQXaVGwHQBRwPiaSRj1QEBZb8gy
bA/Mgkq9RrlOMfbfedphQOcOcg2IfIGyQ7xSk2xAEDf2/cVP740SZ2iIzQ2YH5wsLc5FGUWNZIAA
tuEfCajiyJWZXn8Uc9zYGpM9XrPxi4rxBm+FGjwG7hVZV5HeQ5iBj7rQbRilaTHGFmmHoBCWXErG
p1g6dIOwjcJHXV0bKkPezAkDsUI24ApKCGRB23otUHLDHj2VnXEQhcYugABSBcciWgHIHZB0JSla
tJ00Z1kSTA0zv1AejF2eiWvRpKxjJHPSfPBLpyt4sWIDIzR6KA/+MWneFeMBI6tEDhcCWuKi3mzQ
3tMDhRFbDpYDLjmif3EcdhqmpgAIVQA8rFETEFN+GUph3T/+uZ3RdEQlhgQiUcS81N3PMDmNVh7B
PUQYuUErFV/Bf1yjMb1FY7wPZlUkhjBs/Ko6AYuu+aZbZTIEAAUXpkgb/hRN1t6OUo3OW887do34
nJerPDLrxkGCESj4O63pbQMArSUHECpjXGTJTgkOArf0gorx5GaMEho44MQjOIPLgiD8+nQwfYMh
KSHyjpiZtCTlmR+RVSmfsk8RvRs7NPDymWcCa8fq8jfNY5jf2yzStXDK0OepUrfAzvCOUao7xQCY
c4AuGPIfgL6bObr+BJfF+jvd9us3j80G2L4E+8QDcZx6DQHITDBOJnlHQDhh8DBAVxvgJI0lQFNY
dZqZlz45F3h26CyUNbpOA/6ucdAGzTuqO4BLysEq7fdaZ5BYjeyseON0xkNjyaOWJofgUgFVm3fM
m6kYBXSZdNuAqA/T/BagRO8/ntu0poTGE/QaIVmDeBte7vW9QS+fqAIHJTyOw95bxvJq8HZy+NPi
AKPw1MiosgMXP3cG1dvHHVLIptB/hhawmThT5BYGt6kAiuwCR7XIObPoFpgU9IFoHocBK9C4OfPr
T5WoeAaUisDnj5rwmD37bzhw/VB8F+feblbxGt1oZxet6oztufG0KJGUlu9AHgv2wi48Vt2bBErv
5vv+9t9YSur3UzoV4HJapbr4/XIL0BG9MDEoXATvbfP27+Xoooosrwr7KNEuq96WdTqMQ3isuxe5
rPZ6DpWUqMMx8DqOcU43vjjWpMt4L3AcYZd56pjSQulqLnKxJi1JF3yfxYAgLRADj3m2rIamXWHu
k+Fl3cZqEtqB4G1AHUAbI0V/fY35AYEpAOTGXWOCy8TuFridK8w+BMy2tZvnCUlIrkpTQI0EDe0W
JwoGFYPW43fIWFv9itsHpu7wy4Bh1W5vxrUYyqgNhuYnIQe262bdW9ESzasiK769vdyTCANFDXRV
TP7T9Z4ZgZbwnBzwu3qF7LSF4SVSWZ/ewVwDcmr79W9v4JUwujKEfCV480ZsW7T0LcMUt8LqvoDb
a3ctgHqq8eQfDfzvuXS2b+pbtA8wzkS81UDXMqjnWvAGIJI6n99pT5gLSTDUgvmbx36L7XtxHwLT
xco6Kzgg6b3vPo2jS7oVZlAcbdswHtmNxf29hX+fnS5dn10N6t8i6UJ+V9kG6gqGaawDS2Os9zZo
oqRMN+jC5eswXVMBaBQ3xOpsoNY5uiV/EpEgl8VYz/yr+mc9lNED8FnStCHWg/mzTWhxpnYUl5zF
EjOrJy7uvE49K0AYY9o4xQlWNrp5LCQEoSfS93bBuo4C64QojQRcDGAJt5DkHo1lY0+PGPMlx+ic
b4y9uJLMwhFfwP1lWBLDaLFeAuWNgcAeOGoiJIumb+YbyfbY+8haHaU7xqKNCsxz8bvRMZykX0of
cL/NdCMTwQRcqanujQMAW43G8pjrm7+WyGjCIUMzK7yW62tZpKEcKH48XcvGdtexJa4KC30kDrif
GFrlNriYnsCFLEqtiKILIkIQNuymQxzsaKktXStd+kvJzqzYvq/DZvXLhTBKv6SKLo3T4NRu9bhk
Wcjp/155zNRCKI1RImlVSGgF2LW4iYGd4N53Vm+biMut4OX+Ouafmapq6B5BEgCVsOsTAh5OwnFp
waOHPFoCscXON9Eh37lmyNAbTEmUipI5INL7EiRND6wirgX8r3W6dk3Wq2JKolSUALBjvpjW1Nnt
qiKBDX/QkrflImM0uM7qwovNo3RUDm6a2BvySUf1lmxO5lJb1//71tEaKm2GTFewIKAjrvpVaNVE
+DEB6PX4P94GSiEBD8QQQgkLKh3gOJCKGPvIFEywSzFuA2vnKK3UgPQ+dSOsqIFVjDE0Ah/QrI88
Y0Gzyu+fA6ILK27ONZJqYD29NRlfcYUivsnSPDNaHF2BcNgFKDnUsqnTQas+yqMYcIYQ3wwhZNgm
/+GZXsmgDmYMZRCQ6b9XGjhDFqkJyVbcimV1Z/brSgx1LLkBAiwMmkzHAuZek4fxAycF4+xvy29o
tLvYMJWyCh4wEIIxAIN3QTC+b9Zb8IxaIXR1APhxDJPEps4SKd3q1CuRlHEASZcMuCksTHpQj5Ne
5cwUSPKksXhr/cPSC3N2D+VgA9ENch7oGqP2UQA2YJi12mT3+lX+lm96vCLtPbDA2sdY2m22b9rN
f2TR3dYduEe1vP6VlexbIDc/dtBGFdIR4BLbik/ug2BmXyKJ1/zGfWQq20ltU9bqSjy1s6DoKzEb
+St+UuuxhfbR39dcOOBmMH3EeQwlNf3GG4lodkSnJvYXrcH4+YWvKwqqEAOiD5sbEMyXb3JbJr0J
yncTGMcMDT97VxGtoi8UCURFVihDX1dIv9dVJOySBEPWPsr66lFBCPY6dkfFW1fJUUSHknQCRS7p
MPKtcSprvTMB5hQw//0J092+WK/gF0EErFkB5kw0Y8vYpx8YsO7e3CXqqqa+57aumX3wPEPu7wgh
vc+XcimDPfYKB0gMyK1s7gHI4qUVWLo5brs97OpWfA7MBBDaIK+z3If6HZhUVsUq4M2YCRTODBVx
L0qhN9kQYL9g79HridhaAbev5Z+Cx+Bx0rJgXHKSLbjbwDzmP6b7kkQWS1HNPq0L8bT54KoYCTdQ
j+78rfJQW7tyK6/rbbB0HGG/ADnvO1jdfkZcvXTBuONzr0oxVBkjnhhuwN/UmStdJvJDhTM/Nray
rHY+bL67nNSISMQNO074zcndnPaFREpl8Wo7eFJQCztg64Gn2O5M7albTC5NuqzMwUZgiYQNUKs2
/apbTIGsuxxNA4Dun2BWjEnhsOMjccYVRqvL39ugUJYi5AIMF4/YBmOpPOhHVPePzXp0wAIDZws0
9elH9Qkq+kVugtcCAX2BwIJxEjOe/tUnUPqtc4MQ2Gj4hN6KLXATWNnOPYir0QyX6Q7E1CZ3YjkU
c6HMlUxK6SBcq1QO/Ng4hjwn0VL6DbQxM2+hXaV7MpaMNU7beOfs6U4DrZSUTtJLYfdH2vjwy3tc
stw0LKYg1nlSKqUGV3wS81iYhOeU7SuTM4EJawIcpbPApb1irIvxihQqECgBxuKO07o6e4rrXTgZ
ybrF8pKDC33h/acg9OrkqIgAcZZWJuF0cngsUxjabytTe0yXg4XedJYXzbwolOs58cPInIvL6W9b
K9mD0Oj39DoLWETrnGUQWNtJKaW+nlDjNaiIBoaoXWFMDWxsVm0Bq8oWV+7ShRLgjgpc7NzUcHnA
EY5cF/NUZ43ChVKgNJXuAcagVHGqYOT9zQsBZcpsHyZlJVuAvjarw6QHDItjJvOkydbeeSm066qC
uRDcTzhf/eiuiz1UoQ2mzb33Ultok8auPyDN94CWt6UBXlnSruNntbRGE1z1LdHWjRXv4z0IXP9j
DvDy7qmUpgJNum4oLS5DZj9XdoUc52GhHHnCMouz3i26hg1BxbwH3GrqkmPKPgqbqBN26m781H41
BtiKbXCELJmJ3Dln71IWdcNLrunUCugnv2lA4al3ukW7Apsu9H+69A410RbxfjKLIR40IGPIfRUy
Xenb8/5nqdSVB3Z4A6YDiG/WwME0kTiG0QtZDa2sRVI3OlQlNwDUO/SUCc/dTB+C46QWQWPw8J8i
oYsNpU0qdL0AvHnIQtUdedX25FrtZD1xfCKR/1uwhzZLjCygRRbNZdStjKUYCaZB+Ou1hlt9B9h4
6Asc3qrFe9Ad375/ZLNeG1xGFXgMMjAtVerMkk7zkhTEjjuQJ/70lvgs1atTYQmLYssNNuCWlvku
c/xdhkCTWygsn3XuMKGdAA2hiQDmoze4GQCDlIBPbWfgZei4oeh7NYGVZcFLZ0Unc4b7Uha1uUWj
83EN7KndsEDEvjPM/rEm6fr/Iw6a3hn9EC4lUS4JQAH7Sg6xKu0BYPHv7UlbhjCo+rb+Kd/TfeHI
KAK45vB4/zBv2zamobyL3aSCH+gZgOa2WCHIQY/ZvoVPqmxcq/zR1p4pffOkBtIIQ+bsCaKPbuqK
Aq0nreRd1xWiUmlE2DmOtA/Z2rNxigvMSfOb/6JgjAtZ1AkKgJAJirHGbVlOxdDgu1qhoZ3hxM5Z
zEsh1OG1ilIKEQAJf9/8pDrh1i8UOHj3N44lhjorpay6iRFm2rcIufd2DTR4gi5uxgOftT+Xy5n8
lIuAuBxyEQXrVkRht32ojtLGszNkqtqF/BIw5uVZS6I8yFrsRG0EifdvDRnU2pUFvmTcdtYJMddE
2dQANk5HOV6ETZ38fc+e1HJvukTYFS/3j2kuP44Zq3/uN2VTI3BlZoKHRZUWhm32ge2jvOAv4bz9
jxeC0sRZOgJpabrcgOvfTjmpSe9jUSw1OJ3CjXK6WBBlP7NMqNSJURJWerJp0VJ+H/ZTkAowRQvI
+taYLYyv/20XNSo2lVpXqCsfQqeSK4/ETGKOayD4mS5DH/2OgVHLA1QLLyFVrYMWgO6Z1hIgIMfy
IKJM2O2jJZoZtpL1WaMLoLMwG/5+xkOzi6cnzzoeWVs74wBdyaaOsAKwZoLBCHG3ec0Poh1tRgJM
brM1IVgxgV5rJ068YO3tpCnurZg60ForpFzsseJxi7Iv8HKRvAcNzjY59HsVTqZ0YhzmTI7tcpl0
pqcCsJ2oxFimRnaC5W1y52F1sPN9dTgvvxh7OqNTrmRRKj8c0f8sh1hcY4MzFgFbtA1Js1QYj2/O
D7qSQ2l9o+8D4PFiTa8AD3/jTQ5tAeNq9Y1GX/L2JjpA2wS5H64rq1VNnjk94bfJR9XQ6U+3eVZB
VItGX2Az5WafFOU5iqMF48BmbLQooHtJxrQCpt3k6RsubECAvh9BGqrpyf9Vdol2+abeT1V6ZnPF
/Hr+kUUZASB8S4BZnmSZvylYnwD6evLsptQTarKWwTGDrLkLiV7VqVHaQL8fT62vCYayaYRS3IVq
hRFIm+PftORH1ZigE3OCRB6tseialCZYteuNbJImSoRQFnfyokUkjyomkmurR3TH2qKDXKPFw4Qz
Dm9OqVzKpBanRDIYYGLIFB7cY/LYPKcr3pasEwiTzNJOn+N9cqr3kt0t7wueO8hLudRBIhTJODAN
iTugjIKwwamU7/sC5txVzAX9s5uUGQdjjKfJESRwwGKc8JA1y803vAtqlsxO233VLsr8o0m5Va68
6IVVggKY1X8+p18uv4Ey7wDQFNIaEwY73nTX0eYjsj2b3032CeCdUKOdhTIGaDfRbcJ6+XO9NFfr
p8xFKzYglWslcQfCWDvatytpK2CkuSUtiQkwhAdLdSS7NKHuToytZ10qymbIQi5iiGCyVB+7DwDT
ktPjYnFAYaBfPHWEVYWaq45crvRX+14ooCTDRQK3DEIvU12M1kdBHv7E1gqYKDCOKixzOcXTm458
/a+b/PtpF6L9GsjUwoBNBpkT6rQcGVcPp8VhyoK8gz8JydsjK23AuFO/ifoLkXIpaj3Kp5O67SAy
dAAsimw7K4K4BXQCDinQNiYMAIwaSTTSoVZyAXiilOn+gEki3LbOg/MQkO/v0i5tUDW9e+YP495M
ZpD2NS5FUmZSqoGDHnjYTdRq0V6RrQukeep1+aguc5NZ0ZpVQRcLpNQtCNHqxi+wQN9HRtrZnbzf
pyG+8p/KmrNy6/7qWOKmn1+cmyhzWpAEEKdEGRn5vZyFDAm/1vze/lFK1WhDsE64/+82yqZsB3Zm
4rymFxAvS/MHPEQMmbNPHVOsBujWZAwXUBqOQ4oFuAGquEtfPfAStlb+grbbQrJBIXx//yhJGI1C
g7SiiFMZH1OYCqXPRBGgsEYqpmcHoPhnARr1Acxxy/tCaE/tLykTygxK2hh8oxOqHR/nQpTL6fkZ
bTfhg48aOhDKQIhgroGrSUDgseyWT2ZHhJQVW1B+1I1oaisNTvO8WJPS88Zymm/fGtEulToj0dtV
CpRp0/yJd9lHl9ueE1Um4xxpAIwb6dT2qk3XRWmNhZeflZ0HGKVNSHMypWd0ZRiNXTrHjhynQs2S
JVm+fvV/SUbXGwrcGACXVOrVBxLngyY6SM6x9Am2qh7Y82rhk3AM0Ces68+VDzTJGODGKwBalxNH
OAuK73eo9uLh/H4CdByQhVQRJV46zaTJcQcw8TI59+Dz0hcVyKoBWmCL9gCMdHP4TiJnAIdMtBjl
lbGIduVDWaDSLDsqSN63wveY2OKyqjdhsEyVw/0rSXmFf30bJjB1XQHejCFT16ILvRbkiXxyNgQw
hXOZLmJaKIXoMDdBNciq6Uw64mYrMJoOPx5z+TwN2TOUglyohpKck34AHUOcErkEc44uLO4v6xc8
lRYElYEnDVkYL6X8M2mIMrlV6/SsokT1AYa7jDtgdAdYOvwzcNYKwn9XOTDxO9AtraNV6Ttc6Yyw
B599v8BYjxZasWuPCYD1114Axqh19CJu5UeM+IKQ3kXh9MdL7DGy/O54/9PpubHfI7n8dOpIwLYS
wXQ06VlXra5PMMED1kwSdzse7tSGC1dpQbJl98BKMv8CwdzsmTaN40oY2LhBqQkisEJ5GnSgq5oa
OALIKULzZmsdAIJnAndrWNSgrifFV7CozhPjDjgwayQHPgGLXW0DedUojGOk+wL+2ouLT6JsDjr+
fL/t8Um1Yw22bA/fzko9LFLY0s/8R17CcicOxpsWmDh7vH8O0pzmwETb39tBXSFfqDW/EMb0HK7U
Y/T+Kv88BI/aRl0l28AsN164qO0fJArNdfIUOMpqjxnXB/SI4N8d0WIlKOnE4e9WQH8ZmKXHGO8N
wBbPZUM9FEl2lgGEWaxA9wXAftBDJq9tK/DPdQC6TksCRDoifTFIn5ox4Z+BM5+8ZpIRewx7Mqc3
kKRSJMy6Iwah/cTBx8/AwJCdm9ofHb7KUhDTJ59VzStPbcmzhsWnO09dTeAxA8VHlpDOxJg9fn7h
3hi9BtrzSsvOmCiXV3ogiE7OF4KlceBukgpwPMZlLDNuHx3kTFsO1HVEy+j4lAHDTiVwxEGIhLyp
s7MYW6pCytDGkyyzpfRYoklnIQyPslXsSnUjCUsN/RsliiMsh5z2lP/6CNS3ZMC4ahJwjK6XLg3+
ICp5k525pSrsRLATy6TYFgBjHAh2HY2Nq0q2U1AoNQ7gQPNPbXX/IczdPChRTCMBNxIVRRqsS/Y9
UfOVIjt/IMQszORPdqoxKxF8MOTM3CnImYBkZRD93hiHPBWlkfexUhd9IlhoNZ4KH8z0uE1FBC5c
kGaAnE5QAPTKkab0zHG0lecIoDOF8m9HG3+3HZ1oAsAcJtijm0WDqjP25BRnXzp1tj6vnzhrLW99
Aifl65mRKZzT+ZgQBkgNL/Eq0PomXXRxv8vWD3pPGbJzROCYwAXYlCA9SU1lDwrZhmipk3OE5RpR
RcW/lgh1AthvQJBjXPpaKPgXOKEBE+i54/PO4opBI2IjyMscfIGEy9KBaC1owGJfP3WG5y7GlmeV
4MSZh43HhcOG66HzN8j6rVCELl4+vsF1+Zc+8LivtJcMyUpBvQichDID1jwcqO4EnkmUdI1Mr7S9
GykGeErdNoqsCKO5oMbrYw9050PThFsMtlWRxQ+R+JLmkvwCqlTMw/N+1WE+XgsE2AwtE7ZeF/MG
McTOf3ZzUXku06pFr6HGyWepTXPWEPGcLcOcJ/gxgcWIMWm61S8GEWrpGhNdLPoaVRt8bloLUKSI
gOHG5IoP8Q2fw61FiWSHrgDJkWCqH91r4aiuqQsmwNKIyteMuIfue50uAcAS8D0YUIcbSAPEiyC+
LBtf8M4TB4+Gvr9IRNOjqi16cIitPUykdCBji3t7lPb33/tv9Hat1DGvqQCbHk2fgHX+1XwXl75o
PFmPwC99tl7/DHa6QsdAveLIn4z8wUaQhwqjYIWZoYypr2DvCTGfrJ/j0VxjiM/abqEGUTqLyZtp
Lo/4sxzI01NqPuUmSNXRmbRer80nVjxxq6PwYCT0xKBHFd9O2z2gQiaFZLjuSSjewB1HqnoV+Qe/
Z5ie22dxLYbKHvhupugNAKZPSLPZXryvACECACFM7G4kULnfPwh6iBJ34FoapX28rIDhiSDN66zB
zFcaQePNT77d7XYOWChW35+DQfp1b5Lt+BMdWJ0UMy/jWj6liIS2LjvgVbknS12g13vnfFQmiIfI
Sj4cXngnJyocKrAdmcD8Z/gxtwHJtWjKydPFSNeiSTRoC+X8R4geIpCp3t/fW0fyWsZ02Bf3HJQ2
XgK14p78+Fw0BQlqxkuiUzN/HaAiTXA6SJUAXeVaAgdWs26UMu6ULN3D96Jft+s9AC2/UM3eKNbA
uC+3uRKsR4FnDHETJwO1Z3yheq1UNtwJ0Fmkr1cT9doAEtHio1ZfOoVRmZ89IeimyUxpoMEQr9fm
iqU8ckMLaQqmDqpFoj1LaAe/f0QzPo7BA+ILShCPm4dbey1lGFH/11OOO2V2ZCcLfauT9Y+Hrl9W
UndOgWBfZPS5A8ICgda1IBXNe1rVu9yp9xKnz9dhJZGq2hX1v3eZsaILQdS+SZWcgRoWgoy0Q+yG
FgqZB4+sRgL+M45H1gbOaaxLcZTGqqpGrtzS4E4bcEhiMkU8oluUIL7+FEw7tc21umEEynPPCi4p
gHfgLwFgjNrJUiqkeJSxwNhobRVkeQri9vvXYubuwQEUptwgKpzA9b4+rDyuarDoJt45VsuXMii3
YK1tiB8k9n05My8KdVSQp2A5CDl+238vNISuhV3YjpV3TqtsDeCcB1eJXo00+JCKgRRJ6wgiz3hW
M1kp40omdWC93Pu+pGfeeec8AGsfYAP4q0cGfkUWKwJja66X7j5GTPvE8HZ/J5Uow38lmlJXQqmo
Vd1B9Osrbz6r9nNngu9xqRDLcVaGjU/4QLrcI8g3lOB/28iWigEus14gS1gtN7ll/TAyszO39+qL
potwcQAaJxmhUhfeOQiMpTqCa1zht0UvWElZm1UlMjZ/VhyUzBRVgVRKpe5VKOS6Kyaed45Aqiza
QaMAk2sZ1Zs8SxgPc864or4syBJGlZH+/DX+F0sT26iqe1n3zs260M3Kw4ZKJNUJxksf6kNqKa5Z
uaTGyDbxMAvqEtk9Ab72vStKkr25FeN76Fb2yVZdfQ9lPcDWC3htTvTOmBQXXnchWiMc0Ob9hOga
Ml2GZaTKWTfCKNMLhl0lakFrf67GRfHYbnlh864gkaTshn8LPPWXLICNYoYLNQRkHa/vENfXfFJE
sX/eJGQ3EkGwh6+vzXOM3NRXt5RY8JRzXhsKCf/Io3LqoesrLY8+9XMXrtp6A8jDaOO3jgbGZZ4E
7hL5gWAEln1sxb5kSfKmDR4E/jUxVmK9QScTT3JuraU2GLKtPt1Grsbwe34DSPqdX34hlbUZ/Hh0
+Tb0z5iZBsehg6IHkGIJ3Msvb23uhT/iNOFc29+nhwfnccuhw9t8Olqvu83ySf4IHgIrNZeu/aVZ
HenIktUfN/80/tlBuoM3lbR8lP3IP4vKJhRJ/VKBABZz5KoZamtgU2frASDHYrkSrfg4qLviVAmk
f68fudQctGPuM5LxMwknvI2LD6L0AnIjQdBVOFIFdAfum8AJtmIsJTe3uto4K5mTATVWQu6JL4HZ
va5yC/y6xnep78BUT2KXVRWbiQ7xQYApAGEIshKA27++0wDx6QsAWfpn3tTXsl0txhfxEJj8a2cl
lutiEJNnvNg5U3gpkTJLQyoaSe1n/lkrl2phDhWmxtPhD1LzPiuHOb/dKERIILSYwAqpF9Qgw9sq
A7a7kB0J8AuJJT+Vex/zjobd7WOSWpr/UPEoBixG0EaTGHNwp/uWf14dKurEAwfyO7iE1zvcTMzj
4ADFkdeLUS3R/yOtQ++988xCRH43DVeJHi1EVwNbfGUqrJLknOOLKjWADAHZJsEUUVpLaVVQVKeQ
PywUUvyAoD4kYI4WTDNyGHafbpr51ZDYbOR6QDYAcEDqercjiHGLdPDPmLV1vOoZjOGJ61stfxSD
TahOfNdmAD5P8a3IicdZvGYq2jNjw+d8usuPoK70mBsTUN3onxvtqdFNQ18KmFboiZ5ZwzHyj8NQ
WUIWANjNGVYiQny1FBk28Ldxg1aM6O8EZQXUN+DcqG+I8lGIxxrfgFKok8SWUJM3DJfu0/35fE6c
yMLYAvmByjv+l8VPmWTgJ4POk54h7ytFrz1ehcYzE1sDxBSHQZdFa9vvivmVfSiM1PGsjYKT87c8
6sSDSpOLXoG8Zo1m1vKUHiK73mrLbKda/nu5lPbjmlvswfoA1qy1T5oPzJKZrCOftpPebjQQAJ0G
8aoCcNzrN1Z6ZSMmcRWAw/UJvNfBUSttkLuJ3loz9km09b64tcRi0pr1ci+lUtYv8BXgBraQ6kum
8/pn5382i8qsiDPZwVdE5ulqMDV09qiBfVCJSoYAxbT9eQ9eL1KS89PwsmkYN29Ou+qYbwcfBC7e
DbagAWJjI9Fc/xzkC78+lc0mFd80DIP2GWHt+qSp6V2flApye5oA4gnKpwb1ZD7GEo/0XmcHxFsP
u4DoYKjdi0QDT9x/sZ1QLBNfLOY5gAR7fchGiQZUKeKCc9Z4tiJ/ehqRRDvvgW1iOI164DMzwIB7
9lMDo3CbhBYIvE1VNpNyERus4HsSRq0duwtmPFlH/fAGyA1lsKIIPDE8G/VCjZcCf+zcRagwHKyZ
MAJD48jEQMAENErdsF4KJQl82eG5rdecZNaSFdmDf9DHr/tqY/o91GrQrqLJuDTwBODfXm+tKDe6
XitcfI6a3EK3MVBmidysgl0pLQPRI+hyZgTeM/snoagoY5QMABAIza4lBkKr+lFvxNBTD/V6cJjj
RjOX80oApYHLKhzctIGAbD9uUkv8zjfo/YC/h75i49R9cM79LZxfEDLd8KTQCkKDehYpXIBahjx5
IG31omj7dFyH6ft9KTPlFCSmVUmFbgeOwg1Ll5AkpVgVYXLGYGhWktrSSHiqt+0WYKxbxNQjeWxJ
bh9SoMqkqV0/C0iTPy3vf8UUvtPX5fIjqIfvo8HJaxt8BBjjbRnTVJn3cV/CzG6iRojuQR6+qQQN
c309OrHRhK4q0KjVw3CPqwCIqF1x9Bi3cGYhMBoyfBXAsIKwZfqMi9C5TN04HzIspGyTZ42vdUco
y9y+v5Y5D+xKCrUYIDHJvgzO83NsPLTtWtq6QWyCnScWdkP2Ko2LqgcDI8sXuy3+ofJzsTbKJjYl
qJTH3E/g2UfakzL+VOMxLPapdxIqxEOrsGP4AjNKBB6uDCUCiEs0l1AZ1jILjDaNouTcKaSpIxJG
j0P/VtZOL6Jx0D+y4vGbOwKFCEEAJUbSGJELdXitJoJXUM3SczCEQMiNc5SNF6BJCsw4EhkX5UYR
U7KoI5T1MumFMErPQqVZIYj5fN5J0AIegOSo4T/vX5ibWwlhcKKntCRgqLC461uZpdpQaQH6g8CV
ZHjtR1tWX/cl3IZ9k4ip8QFzAsj106XKfMLdEYQWfYporPBRE2pfXwVAxSmOdxA3G451GW98csw9
4HmhxQJ0dGCTpc5KykHUAhKHHOVvKCyMfXOAJPPIt4qp7xFwH3CG76/wNvSnJFInhjq82keclJ83
eb/5AD/EokU38HfotARkZ+axIV9LM/q0MtZrnzm9KekHowZUQR4dgdTpBW4QhV5QnBHdWH+MDaCE
XId4ovVeL4zQYjaR3zw7LBTNFECIhyFVEGxcy/OCTNXdvivO8iJDsdv2HXBxjBHJv3tGUvPGt6Qk
TSb3QluGiYE0owZJTfAVq9ZTw5OnYWC8NNZypu29EKKEnJi2k5CEyIOZykvVIGfdtRiBEksMbcJU
LhJLVyjOhT01HodIRBt25BPhTTkFgXP/Mt52f0w7B6x4FBl0KKxfq36xKPiJCshv1QLXX/2j/3GS
P0a1b1bAQH3qSNyyruCN7wNxMur9PIaeZTAYUItTa7+qc/RdntH3qpFN8F5kTiVbL2pKMFqoJswZ
p9tEyyRxom0WRTiSUCzXp8a7cl4B17o8o7o2kBHRHjh7QKjzoCFrhSED+YQRw8zSXLONn2ruMf4e
WR7lbaKF+gbq5rQBmNgqMIidMU3RTMDhVp6Q2jeB0bFe9wrjnk57eOUDUdKoPc41rXULoy/PpQMM
9w0LlnROQ1/tKKUx+crXpUytynMRrPCuibVz9ILw1VsfWUvpoJ2YHIaTy31vRZTGxHBcJGZeU55T
Y6eoi/aVE3F7wuRYuGujQtssYaUCmdeG8lFCLVeiWsK1kbKdwFljgvbTF9nOEyf8zDF0g5F9gPAn
Irql0RhIBC4ypTe0yijMJ3PjLeE4pwm9iUERmVCFsrl1F6EDkUuqs+A9JgCI0lOiCevRNWvAJnbH
0WbV2G875mEFwdb8y5+Et/+bS7vQCfDhhyaI3Orcl68R2uHO8YuClGQytamHe51ou3QD0rRxrTsS
EkX3NdKMPwOSKOgj0M/JwKen3grPt1IYG0Z1zpvXsDFbS22fkpzoMkPOjMkAFdrUSqDBo8GQB6UX
/CbR/4+061puHVmSX4QIePPacAS9SEGU9IKQhfceX78J3d0dEsQScfeOjzkzKrSrrq7KymTSuLKD
4DRwK8l2ix02Uku8boGtgxsPxGT7QhaGQV1GQXUGmqe3ppATyaEOyFU2rdfIwXwCZyQZ7tq3n3dB
gQ7rjzWL7AvYZUA2ZrqHRFX107n42aCnFt1zSw2Kc/EHPge5KCjBgTJliqEY8l4RnFas7KhWPah/
GnGuJ1t/I3W/WNkVCCvNQdmElSUMK9YjLfLtlMbv5d/otQgXLoT7dCT22vXHTI62O/hB0xZyhUu1
+UYjIWj/AHMlIJJGGIaKByEhcGmeLpEWjHSbpdTNuJumSyOw2AMINKGCQ0+WhikzsaGyvrYLEapP
jsINapxB0PrxnmZnrj0RSEe8ikekIQK82x1QtDHn1GBbs4uhIFAIYl+iwhqFHEkZ6wFoO1ceqJsk
4g4635o5wNQl9N8D0nzI7cWTNwG/qWs19d4ef9df1vt2+AwAzej3H5+Y+PvkqsBjPqilmO3sgiHi
yYEetNkUOvcFmqMV1PoG1/R40mdqm28HVmtTneEOUUBieiUlWhtuAAavzZ7RsvLb0SAnzSvQ5dSd
4TtkB/Xxt87M4e23TuYwjsI0ZFy6s0uyw65EguEdVYMROTDSBfj6c7LJ9oJ6jlREEt8Lxu+Dslvj
k22KLKMvp/nQ4cn6Hqm7XkfOMoTkw+eYPH3eKeT94pO3D8FkVFvdXz4W7N8jsUfZtVGZAY+j8fk1
SUpRCt8lci50CNOgMhDqwyoG/DAstASCAq4mkBY99o66YPbecd1anZyOmFMqmReUzq66fS8gPotK
KGmuYmYJmcTdn8NbS5MojYUSJe+XGJ8RE+OgvfdqZ9T6gFaxCvALXd0iS/0JSkYSm2jfRsd4QVR6
o8Jbk6U89X0vymSux2+9uv6UJO7EnHE6O35JttyFB434sDpFMOXBH+VqhQ3nfisB0Z5QNgArxsLN
NOVOAYPa7WRMTuXAAHbE1PgAN/9mqk3ikYrfhjVP2OQtDLIR+AlKcLKwxe99FKwyyMuMwt+gFZ4k
SSjfBR0oQ2HYhPkyvPPx3aK+KiswRJJ9fHAS0LDOwdlzJDJpl4yslAsfcH8j4wMglIp0JK59eKTb
eRdcX2EH2e1tmO8jskNP7nO4dsnph/82T1Z0NtEriM7jT37/vfoFFe9SUf6+c2uceECToDaM3hJA
r26/gKKigHfiuLdfNq+Hnb/5hP7O/oBSlU9O2cY0zb1+7sl6/VFae3sd6R4B6Pdp9fJ4IsblnTrl
66+YLD8TVWzqsBHmAQyIxUUqQwKGuIXlnjtwWE6s+MhtAVz47VABPcikosx62x90p5T0iFH0x8OY
W85rC5MjXZROKnpF3ttlDMo5ISIch4Mbmi4jaUKI52a/qJJ8HzuO5ft/BjVZP6YPOnAsp72daS+7
HYoFKdn0T6+vu3dPPTznu2dc8VrCqKeOWAOxHMslz9zGilWTEF23U4bYHigtAV89rs4BWevJHs2x
9m+ifmuPJ2fOs3KjOhtaMtEeOs0Q8tRYoI1x2Np4FON9Cob3DF3NsbywzLN2ALHG2wFwWeij3S5z
4AxDEI9nKkMufEx9ygiuaBEAiur38Yjmdu1YWEcLDYBeEHy8tZQ5XNb0Stjb+I9aIghoGBTZljTI
gP5Hhu5odFrMXTQeUiV+c9hNRdsc8/rYxOys/TOWO+3mNi8hVRv0kKEG87O7jfEwYMKLmy3V6hYm
bQowbmrBVXCb9nbNd3hgJTiHCeRI89CzHo9o7rhfrY4yOYxClfZUL8GQ0+JNpaDOn1b/j3WB/iVC
XLjOsaPodgPUMsundFT0dhPWGhMBPOruhWAhXTulkP67G6+tTC6JVoIGbZ7AClJF23h8nLzuDrR+
MI7ZqiGnbnM6gTeq0d8+eJZ80ERDf8bjqfyrl0398/UnTFwnsBONwxfYgJn2ukmJpMDN7AzjcMJV
ZQ77I/eUkO0HBGHOK+AoInXBdcwt5V/jDIe+QOAbJke6Z9E5+Lf/6w4g8TQhcvj+eIRzu/LawujZ
rwKgMgtEN+gwwDIEZsHTRPclY5YQev/HSqKb5b/HMXUYQsxKZQQrfrCKycsuHdEJB+skICNun9rj
F09axB4NSB5AsKKOc4kejAX/uDDUv1DsaqhSG0DYVcZHVKN/VH4EO3KNf382UcTD2w8NlKCTmJwL
punyWnJ7nAt0b5eJYDi5bOXKEl585iWNYiEwPWCrQloDjUK3qxaFAc/VbDMA7wLea+zJzkLzuWaF
O6JD/sxVi7X0kamrpeaymezmjeFpdQ1ibokIyc/B5kjhmeKHH27Kd/qYN8RBoxy/Uo7p5+MpnQst
ECRCcRfXJ2p6kw1KM0VQcWk52DFATH2i8wAFBPUJ7+T3MFjI3ozTNj3tsINefrSg0ngk305r0kPl
p2zZwZb7hNTRuWYyLeMI/UoFTwqXreN8qWdn9rF3bXKykkGVpGlccgMee5seHN+AC6nu6h3kVYZr
k7hWE+AeljBDs68OZN3AZQsJVbRVj0fl6ii0bBIGciMP9hAaSmTkHU26MNVi7uJTpKW3da2jW9V6
vJIz9QcGIcM/Vser+MqqWytdouTOYDcQeRBJ0ugAEUu82tS/jKrERyjkggIgfnXY1WPLs+t6ZXji
RouoyWk2g2FWOfprBtol4RudvnmcWazjJQa0ucD0epSTTZRKjiApyWjMfWohCS/8ZKkZdU9L2JIp
d/jf9Tgi+2h4AQkx5OSeD9FY68acMNi7XaluDGSRVs1zblO6iS5G1TdozWbUr97QP55iuIh6lZm/
gV5vnhYuqdkBg5uYRw8zDurfS+tqWZnc4fxWUQYbmXpONqoV56nQgF6qrMwu4pWZ6byWac0rPcwk
2a459Dlp4QgSMLzJyksFAZPHW2Y2BSWC9hnIIATUYAO43axlzUDWOPNomyGWReknV38+fL4LaBo9
fFrWyQK5iuFSi7jk+xtfApgNJTPk6FBGneqn5XWd1HVFNTY9sDYlZKrALXk57v4iHG2grRSsCggU
6cnGSQvXy4s6aG1ENLiJRVX5ZDa4iUlysH6S1dcFoubAz63LipxXtkO81cd6BeIcSXMvC7N8H33f
fspkloEwyKTIDVv7hSPcAeQfhDHwgAOEKDZHoTraMi9v6JHbl4fzU76EU73HMeEoXs/ExA/KFHh/
+xDmZfu1/0Xvv3pgiDEaR3wnbr8u/AHclvt9pfbEe/9Ftf7x+OdX+5+VmHjEIeRLMaywEll/iatD
Li3Uymd28e0AJ56vattIcnkMMNPAz268Grw6jN1XlUuOeoIyz3atrlbfsr4ozTFuotu79Nby5LjK
Nd1KRRq1CCxLUE/ReJFqiqvFSqhGIHKRypUSmR5zKIRjlGzibLHbeOkDJjfrUMn00IaYW468hvt3
FGM87ZlbWRbhNVOnjXW2PsMjLkWZM7HZzcCnMaDkDV3IjHY3DUIz8HxFxvPPKbiAEH+tevqKOq7Q
LPt4H80k92+NTp5KMSUFMZvCaKsKNQHx3Pvuszk/h0/P6dqyTEG/REheJ4Q23hAckpoZS/AtWeSH
m7mUbj9k8mDqhTZJ/T/fkuvjcW719/fqWSHNmKDZiepzoJ3MZEPi7fYtFfQ9fDg5j203IP1duPWX
TvdfPHJ1MbFKnadpgs1PrV5ewXeRI7YSVcMCjzOo9E8/kr7VJXT5s4Sx10+K9rRwuhc/YDz+Vx9Q
d00fxx5WZSQDBBMZojvcH5gEn4DY0cxWR0pSL7q+xgxEuyfPXHhB39/Mt4sxcW99LwtxQ8G+h/ZC
p93Imc2A2sRJ1CBfeEfec87dutK/3vGrsQayUnfK6EpzPUZJb8frBwsqLkedWe9VFheJtrTpF6d3
4ty4MsvqOoNJoBIEg9Es7+ySZowL8K48Ae603cYaHPcaHf2X7yfuWzwt9fXPpJFvp3ji5qTQoSC5
O552kBpsRqAC0Ar0uthioUdy624TqpJ6vFwgTQEKCZ3riQ6dwIQ4h4wAoo6lX60Wln1K8I3I8Paj
Jq4vTOLcLZrxo6BUdECuEXc70p8n84vA8flH+Hxwe39z1mMv9PdseODz//bI1R4YFI+Kw9FuSPhd
TLRquzMk9No62unUnbaEesJWAMoO79KFo7aw0/+c8pVlB8w6TkjDMpfnFvJVRp+lG79y1SAcjLRh
9ccjnYFN3MzwFO5WFGXqxRnsFdpr/rHjtogHidkaKNEdMcSza2gLizrzZrs1OY3aFI+lwggmM83Z
OaZg+GtnxR+cTb/kNxfiw7/tdTWZUfw/N9jYq7XbNdshJYdDAsJflzhb84iUWyIS8CmfsY0WFSyW
lnLitCqlK1NlPFFibFal6aDjPoYU42BR4WIeZTydjzbsJP4KZSfLCgW2elMLfPKKKyonBspPGKh1
Okrql3x+S+HHNPv3CfQGm4Vty81+gARCIgjZjOqek0WV+6gMggRREg9C/BqpzVw1TuHuJD/7rQoB
Kit8sjyj2nAnVC1SHB3fUJOn8bJaycOI2VsEcs5ARrDPrj5pcmnlri8XVYBP6p/4EEQoO7hyYkkD
8KOO8UX2SNGdVbwFFqZidtmvzE6WHa2BcR5zWArQU2mimslvsZ+pTm7GjPr48P6hqO5W/crUZNVT
SVCiRsG9Ab7jp+ZrfBzTCP5Z9TNBFyiWHn8ym+cCu8DCqd7vWQ3F3xQVQHTpGsXL9sIBxkuDLKgh
P0VFTqx1qY23YC+sdZAEaU9oEwBj91bslyZpnPtHXz658djIYzuej1u7dth9HdI2xXBL9fmZmvi4
AYDmBYSJHmukt1FL7iS5r8hj2ISMlDRGLMhGOTj9kj7sgUhDV4eOHpZVguLZxv1c5YvtY/d7QaZZ
WhElDjnUsWH19guGnC0bqULBsqYjLagqq3aoQqWdeM/KEkloKdIebwlmHNPtxN5YnBaa8qRh2sBL
elujWBL+BAHUsPnNE6VhMy6Yuveut6Ym09uDpyocPAyuVWlTOGw2srrZgQsLMYun5Qun6v59DWMo
ksLDjPmvKcKOadKqaDqMy/FUPyfod9UWTtMMenI0IaIOhNUCjeEk5+2X6PbrBxRiQa8xNt2/v7sr
0BIM5NIf5Jrs1achMR7P4YyPAnIeJGJgxkd/IdotbzeIgppdF1TugDmEsigAY5+H07AStdIAzje1
iGoHekt+g0V15JlbGGh6Ho0RoAlC28K0j9kJ8aKgaqG3g3rdt3omiaAm2pcVIF3gfZWqLxA2kCRb
Sire3xO3Zsdfv7qSG5b1WD+HWWROdfx0CkHmNnBVaiGEu+dSEG4NTY5ekBdS46Fb3X5Bki3RDsiH
hJtn8OSh50/ZlOpnaR58iAEyyDaO2swHa6uzG8gP2qAbNu3UEFeNuV43JkSNzpWKP9apcaYJTXr0
3i4BWea2NyiOkC4bu4xBPnI7LWIVDFEmeIPN9Odkk+e24hth6y1s8ZmHBiblyszolq9mn+HLXCla
bDd2XT/lPLo4viJi6vp+LFT9niNdXVXG6rz6CLXIfLzV51wh8oFwxbyMco882elsnsVZzCWD7Tqu
WikHhwMeLdhQXIx2SHnB2MzDYRQIVlhwNKMkLgmT17viBKhCpqgLJFtqk4EkD1uAwuPhJKmfqNFd
ZKwiRCl3yJ4U5hIWatxaUx98bXyymKxTFkUdIcHrRivxJRMR7EjI8rK/JdxWkSMAqRaJJ+b8/rXN
yco2iqc0bowBM9sOLbzZSpJUnwL/ccGRHtXQSy49PV7QOQ+CBiQRcn5AaeApMgl0mDaJGi5iGlu6
wOWD0jg1cl7jlV1jO7GFO/2xvZlZvTE3CXbqAupcbkc3Nr8ONPTEgXOTiVWqPLqe6VQLrBozu/XG
2PjrVweFjwahikqMjVclyugTLS9e80PlLtTpZucQkcGI5EXJFo3Jt3aUphKhElC1dkdH0VEUwp3c
pjnxnF7Q67ygrDaIGcKDwTquPcUU+H5JiowZd8Zkt+KggMcf/GojonZyjQOhCplpTmlsv9PowBSy
kcmSWscX9pR+5p9cS+LPxyspzkQONyYno459kckaByZ52syKt/qTYj55X838DZ0QJtf8kPiM5XVv
NJa504RslydPGXhsE7NTdpHzEveHCnBKAZy3P6ECrdNkLUMWtN+lzonH/61EuoioBIsnPPXvoC4Q
O8MbtDhVS4hYyGaUmDWU4s/DmkNVsvoOwJq7Tmg1ry5e9CUKX0l7EmuVay2hLNXY2YqZ3kmWv86D
BhwnlQpiV7Ff0qeZuQQwLXBWaGpCb58w8RtNV6NGUqBkwmeb4VwyKmXU/CHsx5aq1FvXHYicdU4G
N/sxQQv2pVvCos1czjcfMHEiSDz0EZf4SHu0Gt+T+Lf3flGijhuzFhd2/kx/AXgVIAY6Nocg6Prb
I1cnjKOziq1wGdlsbggkg0xzBvE2Izg0RmEkZmRtZE/1jGET244xREgrcqpjxHjCnqX3P2Vs8GBQ
C/fGXAx481UTJxNlHQUFGXwV6C1fBYfsAJsd4bOU/kqBqK/0N7Vnqpm94Etn3A04dWhZBF25AL2L
SbASi5kIOuGos5NBxBal1QQC5wlSyjna9oLXx8dv5sBzjIRuWBTlRrKASQiGAqwcpW3e2VJF+S8N
XqeEFztnYTfPlA9kjpHB0QfCS7CITHtVBCX1WEcGTF+CYA10DIzI0ZTO00DVlDWkkOwB5VVU6R1E
uLHmcwBFtGrUSirfn8ViXZbgriuoVebpDGc8noF7/k9wu0nQwQXqDxcYQC63bjeQXaYPB6mzA3RB
dUYRb3khI0+598OCCwPFSjAK4y1dag6l5rnp0uTxB8w8TW8/YHrU48CHQwZ0PH4Bw5fx3uqvmvsZ
kqffFSorK/C65q7KvjU0ifsN/s1SDm7mpIMFYARMj1K86Pm+nQA2b/DYKvCcKoBdR7bIaTXIaxqH
gdAH8dBu/WNpBevVwqhnrvAbq5OdV7UD+JxYAJc2lREBMUHCfU44KBk9n2LzpyLb1th+SSpgra21
7na2uvABc6/jmw+YnDPMBcJTfnwd4x5gDFD6NFr3wbqAaJ21x4Odm2EUvnmQBqCdHqSYtzPcpzQl
uj2NCBT9ZwIKFd1LMjwP8apXLEleOmwzNyqHXjsAiaGEgT098dwiQoWk7JjB9mKVe60/QsAokHw7
ElH7ulz2jY72WFAn/pyLECNdmtYl6+OvX/lyyaNyuZVgvcp34OCE3+TQ+EMUZyA9p+YIZUDsEq4k
T2WfvXy/JGw9g8cBMxMw1JCskUARO4U4RGEohlnVA1olGfnOY4js/gIIsPHwko2crSschmblQpaQ
1v/tRb4xPB140Urga+rwngpWLLN2RcLKW4lvSMqqXrrwepsJD9BJA60RgFLRma5M7iYlz2pKLvCs
qLht88krv0X3rEgLIxJmriKeHdMCsiSAMmT6TsvxQmQqBbcDR156yDoKr8G3+NttGQNs96pg5OR9
MBqNVoetbLYfDJS6TEAbBjX7wC2dbxt9+4Y2h7Vubrf6R28xOg/ZJusyqNu39fp3SYd15pjxvAQy
fhbkDnBlE0cqJQ3dBinb21H2BLpKJdeUEJ02FQRnEDQ/Xu2ZshCkRK6MTU5ZgaZWWvJhbLM7iB+R
Brp1m0inavVlmjq6okEgSYFznb20iw57xnXemJ7stEbhakAwmd5mzRxhkU8+jc33y65EF1n0opjr
D8oSFjzYnLe8sTnZcG2ZJU4lwGZM8heJvAbWjtlnL8GC+5h7rPNAYEsiqEeQIphu7IivSmpoMK0p
EmCJlqoi3hyglKYtPGBLxF+OUenya6zlB8qSjt/CM2gvnpfkfGZKYVjdq8+Y3ImNEzi91+IzQBjP
gMd3X2Fy2fXwqvMHym4+0WvZoXkPnK/WmUE/obCwvcbdM3mIAYKO30W0WIBuYLLEvFOmmAWcvD79
KYN9KZ8eb98/MO29ATwuWHRn3yNQh2BAMbUrOxtwjncoUGrDln+R18Dui4ATRFCtd81CD6280CTT
PqM0omi/o0gAyNWoY4MGxgrqQdCqJEuneH7o/3zZ5F7GEzin467qbF+iy03oCvJekKPz4/GP8/dg
+H/Y7qtbqmqVimOyAkYc9o1l3folTxBdomsp2T22NDsctLsB6g4a9rvcqtujcaHOMdFe4J1zGb32
3NKFv2Ri9ItXg+GEUmgCp+7sl7pXYwhAYEkPmfGHCdrGFtoPRU59W59Ro348ttnTKlwNbrpWbEcN
zJ/lV3a9M0ZB0dQ8+SYCdy3X9DcW+2P1q1gRqipLmbXZJfzH9jRdLiac3OR109mNKKxa+oVWPmlx
0B+PcO6evRqgNInc6IrqwE+EzeimP5WjSd2F8Y3Ai7X/hxm0nIzUIuggnNIfdyUIfBqu6+wsc1W5
+nQ5o8nOJZ7ej+3MPXYQL/xjaLJV4iEEjwrbd7bMlHqcoFtbcAqCHZSSBI3bHoDDoY9kWsD+coGk
ZmDeaxqUpxyBN3Kps1yWf1G6eGEHj1bvTuPVV022EScADK/QWMoBRcxntpRDw4sKACUr4E88Lw+f
+ob/LCiZW4ASzgU4goCqB3oI0bcpjCfr6uTEkAZxBApd0WVWPbWsr+f5Uz+8CAm7oZWljPsMLB7V
HbQasHgBoz10mojuEgqv/hx5WacEWMbXxIIkChDjpISI3vDNV2jtW0eXCkwuoOvofsVYHTgwHy7k
M2fvcqRb0Avwp6g4PTmC0CgQrgEKOP+N3VeH4bWI09NmF3AfEm8EHUR0oKozKK8Lm29M60+XeSQx
G4tqMo/63e1sex7bQOTZpQH2oNUUaeIdtc9IfHQu3kIOZS6XChpL5M1ESBwAgzAJV5K+a9yEjQdb
Yy4MSE0+zRrF7oSUl3rBB84EY7hBIcSDIqGAOHliiQvFoXAS1DICq6rVTiuBgIOGc3RaetmAOPp+
/oCeRserABYGHon22/mrw5KvwgxBvwLFkp3SDY6olxWSwQbojRmZRHnFemo+OHxnRKxEfeYd77z2
addQJi0nnUjc8WFIQg9HQk05TwCNbCNS6U/HeVX4XCcQNkSPhMy7hHYBflchAx4mJ0l0S4COihx5
CD9Ks2grV5Iv6mLGK6mexsjefkO93qENqMlRMhKscuqrMi/QvVbwDZ0cOi8WRskxdCzrY0tpYiQ1
kKyEhbAwpSsQheCIG/a9r3WtG4hWO7TKExc3EXdIpbSLNnyfsu6u8PyC0kSPcjgC7e6MNocUdZQN
iBXY4BAnlVC8SqnUpMcm8AvF6iqgJc2ijLgMV7voAyM6tBFvKF3EMZs06/tizcaiM9YQWEfcsQyd
ozmldTjGSKLSfYYP9Lpz3PtRufMEwZPUApzfULMTchDOpoUf4JWn8CA9V0Ter45h3GaBMQAxVptx
qsiFxg9Zj9aMPob6ne9QIZh42IiudcFhOW/FFHLng9Ypp0M75aMm+RKEGEh24g3Ikn3GbMZCyyx0
Usrboz7AZ09i3Cr8SupAzP8k5bWHnrK+4CjCVmye6lEpRT2mvuj8QZXbOI3fEzBWibqPhEH5Vcms
W3zxZR27YK8aSipZ1SmvtGuXooTgBYw2XqB76IKNntMwYMOcFCU66aBoEAfivmkkwbchv+CijQ01
IDTRK2GXod5TNAqS8q5bS9D1LsWEOblpWw9ahH/OK5ILNf6aKUlihwo0fPU2cxt3UxZIjPxGLuNH
7bpsIsHbU3UtCm/4MRngEbHUNu8VV1UV5OsS5Tkaor4nHcQMWT2v4yjVnByEzDqLmcYXKYHU7auC
gmZ03QesaLpp5AfbmlU86ISxvBMKWyRoKH/jFA6d7KgICTETDkTGD0WH+YYb+JoicdOknd77aQJB
+NQp81gti1QIVTlHPzDor8qkL55dqBtyAZRTlDY5Z1kmDdtEyiE4ErFdRKk8hfaoFZeELOSWJUwS
QzIkK1oN31K5VgV91QRs3UnC6DVVcPEmT+kEk+e1lQC1VEQ1DFrfqlDuCJolFYo0ZRvnVhy3TH4E
A0EkAd7b532/cnyqpM+C3AEyMyhiIb+7rSQFn0NaZILp9pRYovAh+o3eOJHSqyzrN57BiG7IYam4
jt8PIliScDbqfM14vQjSigwC9WZUFlECxpacUb6oJIYgAu3WrqAN0Hv7UZDi8QyoWLrewSsyj9oz
RcKEehS7eaVTst+lBuOzdFaQhqaiQXPRjCL/tklC6aBrGS4dqH1cqB613c/CJTNzpYMuGRVfcKWh
F2TK/cQPTYhbOB1sv4LGdqBsmsCmaUvybdQoiSLsuuS9kZ/z8BN4HJJ7/m/XZZri/PgxeF6V34XP
mbnz/sV8xYHBDQXvyfVQxEMCoMlY6nYNqiIQrWNMpJNlwgianJuPrY0/bHLBoqqO5B9qRhj9tEk6
URiHAu8qbSeiHBscJb8Ism8kdB1oAd3HxmNrM88OXHmQsULUAkYPYRIbc8UYgDdoYuwDIdeSynd1
4GbeHhuZK0mCTgvlAwBiQNXyBza8CtG4qpYD2kP7YkShwRzP8TrbMzWmr0JyXngWBjRiVAQPr0qP
XFBqKIWWyrImLvanTi56pJPAwHelpz4JncM6bRUuh546x5B4UEUBb2Sf1eiv+ttfQsZMFvLO1iQg
psWiKNhEZneIxYPtqc2ArH48r5OQe2phGgOWpTvwoo/RZAha8EwDuPlbVsDWSLIl7N3CxE3fUILv
RoLkSexO3Pkxgr4B4ik94Vy1XyHb/nhY08DvX+Mai6bIACJjOWVA4aAUWaZCwO3iwDEab8sVGqhz
DWdI4Xu/FX8v05XGgQVvwe6YW7w6end2x9jtapuKZZsosQy7KCYMWxE1eohQ+GhNkfE7sysP7WUJ
6DvtW/6XTcDTUFQDCdpdjVig2yhjQo/btb0er1qRQN1WUcsvXFngDmB2ytuSydml5CE+gacS+OCm
VH4lkFR8HYTcDrlVOSI0ryUC8b/758DugqWlHP3H3ZTiVQi2VwS97B1Xr1/KUQ0R0l39C+LAVbOi
9ty+ewmfQwNwtMfrNzuw/7UFHrXb5WubehBaJcFUCgQQAeZZRED67H6nmvz52NLkfvrXol1ZmnhN
yoVSjNTCkiyrQmOA/PE3yxE2LG3IyWPhzg57O6KQL0Q2HO1QhN7573IwipOAtbNRw2O/KuzyU7Ja
iYj24+EtTeQkB18WtCMPXMztmlgN/ETPuZ8Y0qQgDPC2VIA45/Kf2Zu84D2AWTInwjDB2I5MBp0Z
UkHCY3Aq1tTxPzM1OeK0r0R5F2A/UufwBF4n3QET/HNPkyWe46U5HG+HK1/iUA3NuFX6Nyb5hbmA
5tj30WfCuCrDLWz8+3sA2gSgwv5TfUC0NNn4XjuEEciWlV1XyegroUkUZTqbHSIAaymo1bv50sa8
95Sg6UUSAGwE48v8LztxNbowDzIZEF5nJ3iQHi4qPXdkK2HAj9jXWoJzBwBPWDSECkJIGB9raNn0
FL9EH3V/PG6/YnI8Miqo3XSInZ3E/vShmSboU12IxpZMTI4CxYJ8h+ojZ1fzrBFEFt5ZLb/UqzVr
BPkrEH8jFgMTwe1eYRSlR3zZOLvSLUmTHat8WysLCIH7/QgwGn4D0yWPBMTUOfJCT0FyZ/D2crgW
XplDxul08F0qhwgdM2WxkAychJVwXLfWJg6yTyFyB5iQt3c5V1HrOGEIVfKF+vgwT9E9MCOjPi5C
oACE+kiF3W18Lw4yyQ/21ZBYcXr2eZSH1TQieFZpQfaCZziBjoauDKQYrJYDEE/KCJjWD0GT6YHY
6E6/xCA3LtbtjXf7TZOh52xGVSESIPuAV9Z5cuZaxXKjpyZZ2v3TKvnf6KE4CnIDsGYD+TPZNlE9
ksehkXgv+5WWS5csgVQ0gkzX05Qnmnh71ifdjyIsuNApZ85oF0K0gCaAog/I+rs3w+BD3iWto30N
pk4UK3SUTBMtMFzT1RmN0ktN1gDoIoUZo3ILsKwpQtGpMmzmW15Ig05RZ3ffMnEBgxJU4Atpon3E
ksY7oh/Mr9BQzDUkqTcN88mEiZp8c4IZyJIqQ5GgrwgVrQACZKnXCkrz736syfWGovQ2J0JwiZJz
7GlMEBD3UORakB96gUTvXGGFSB/QF2VROfb+rEBjABEg5DAhjH7XphAMYc/mhRjt8yj9BhswAqPu
/Pig3DuYWxOTPellIFupIinau8Bjpo3ViRqyZo9tzG3Hm3FMloKXGhfUnDCC5hEoPQ0VoQO9S1bc
btAVQa0rwmZ6vxT0LQ1t4qC5xhd6todViDiG9Kb0dZZdeGZNc+3jJoOM08hTDLAAkrYTN0O3ris4
ZZnuqSI3SunIFGc+rNUWwNSk1yLBUsCg3Jah6dULpu8DzVvLk4Vz2q7mhrRK97F8fufSQpcjddy+
7ZIi28yb69bSZPVKhRWTzK3TfRYaEqO5sp4HQD+QVjarXU9abyGEmB0ZtF9lGS06oyu5vfMyLo4D
pUoxMv6NqpBikpD/zN6QIyQ+uxQgzfhkkGn8Y2ziKemOj30mzjC4ulGD4MDVH1JqFuBtWzgD4yxN
nD8MAfEL4SaULqYuWQryoQhrrJfX5mrJWKK3RtAuoT2ACnaMc+7EIwBb3ngIFzzh/ALKSLKwUJcF
emaS2lCGpGZSKk/3zmAVHqVBTocmRYpOVVuij4Wz7YKFi2BaCxvPBZAN4JRGdRVCM9O8GDhBs1b2
xGzvfwxGcvyk1PbIQ75Ql+H32Y1aryJbWlYQuQ93b82OW+sq+KRLX0ZyWMr2ff3B/8QNoFlOhPhC
Lyk0BK/EVne+2MDk5V176EPFbmS1694kaGSLrv54wafF87sp+C/Ormw5chxJfhHNeALkK3jkJVFS
6tYLTVKpeN83v36dmt2ZTCQ3adNW1tVtLasKAggAgYhwd27Wm8FHQp8ohStsRVNxIid+lsGpPRyg
lpGYTQRNlckEUY1dgU6iZyOKMlAStfNXdVVX+DLCO5+W+ecn0zKNBdoTC6xGtJvAGIsuEOS4zGwL
QOibcVveRNu/QEYK97ot7a7PwuKCoPg6M3gDzy5ykxDJpS7SLCvcvMjNUcPrdPTNeHAiGckhCFmC
WuAfGCSzqh4IBYAG4gz2Y+MHSBsXbq29gVjfFPvbyPMt1DfqHK1Ga929C8cHOK/x1oEKOtLSPIa/
pJPgja1cuOkYuLGXbQSvZDnexq2xFtHOVwl3gGgqDsRZZgE5mguAqSKmUliF5UwL41nxBskZ9uzf
ySsNLUsx3KkdPnL2iRJIUwQ7nZM8NU8TWP4lFt0Jdml1kBsXbARzt6gOWJ4zmJ8j8x8DW9+maOSH
QuWjsVtT11gIgvA9BpRRNUWn6F84d16RZBEOr7R0qyIy8zwy+3plapcs4OED4SEckcqFMpxctNGg
KVnp1mEqHQaqB3ZEUXa97pk8APT3QEAv56zJNis58doyRl50UlU2pVvsZHNuho63oq3a2mFgN75J
tpOdHAvzuZ87shJzLbe3PMj/WOcuutwQUPWXW1jX6wq9IYV0LwfhuHLq/dZfeC89HSS3WqrWp1Vb
YZDyPnsS3sItnnciiywQz6s3uhNCQfd95f26ODJZxvxSeAg6/c8dpMo6CJiiyOrGExij0gOqliuH
Cl+l+NfSnZjgQhLN10q9iYfSNbbyPvoGkZv3TqzKrm8k2zsQKLOuAacWb1BwOv57VNx6TbWkhnmN
UQU77Vt5w4S+RFb1lR3CHWrTxj466k5gz4qM1910KVpA+hctHMj/kjn7fD6doR+FdWBg/2tZzpTa
RLLIs0QocG0y/1bCK0GPypUN+P/YBM+0BsSqLvEhn5ZBsydG+tltIIcu2859AkrV/RrN1fKcEkTp
GJ9hoIJ2PrRkACZfGfsSJPFkE28TR7ARCQWeWd8okDdpD8qfmbH/b7QmSL/0AtJwbP+f5d8JOLmB
K1C2pdIEy9rdYFUgUtKO6Hq4m8xPw2oPdGUNZ3c824QqWA2hYgxdHkRgyP+dj1Mr8raoQajjAhuU
mxUN2i2BmLdd4SVmXXcXnq0NCrbntrgLN/AkI8r8uHTT4SmN/vyMHwG0uS2hOYyGz3T1rkappHjw
QMXSMK25iz7w7/GrGvbds7+rRyfx5TV3Whs/t8591fpSqeObiPIGEmKJ7gLpUQjeyykwxYDFuy7e
RGAGBKZ03Ey9SaWVs/7yXXg2K0jena+AYigDlRV8QdP/9bae9zeFIlt5Nym9VU8OlLvz6UUq1yjt
53U9W/c564KyKBCmCEXQJc9ZLcQm7EjbuugNsQvy0El7mWZmAgXjxv9zfeEv5hjqaBTXsoxDAnoM
POljSJW2LAmp3DJN3orYd7IC+hdt+3LdzHzMcUNCWR3kHtDyxWOQr/dng9ZrCcTf3Xr07Vx5DAFa
7XOUxNYgF0vjOTXEnbdxjalNWxhCr9BTlBemnhq3k5qvTNvCeADomJNjM7cFJJnPl4iqdYEWoBDj
KdwC4qV68EwLJzfWSswLrgBHQJyBIBfpY/4Ul0IVfMv9WLnji5ow1azuS9VuDef66ixM2pkVbvMX
pO/0XJ0ql4qZWUf3oT0hZ3zdxuVe0uDToDNFOlGEIDyvgQRenwLdCVHtSkQA7LcrFXB9SlVn4V1j
5ZFGzLj2YrPo4tI0ZL9kQy3EdtfEa1XgpTkl2GDAy8y/Ee5YEdOu6gtNKV2RdizR1I0YfsdqZno0
BBZ+LYl7ebJi3LgywGsEsBMaEDlXibKolxPdr9ypeJ/877yUUeO2FBmFNtSglT7fCsV9kgfPQ+EY
H33jbxpQx0luIG41uTNRiyC0Ra8nKJfujAG0BNfXhWfPQy5j/j6kJ8EcjCIT78pxFXeZ2Oul21bG
tskyk3wHyiyj8SHto9qMnwrKAmUriPskDh1d2RXDbR3Qje7Zo3pbQQk2ebn+SerlYQFEBVKlIL4A
OZUun2+utp3iZtApYtyxfC2N0GxidSXYXPB4KqMpC7USxYAyGucDQFMFQ9aXjVtIkyWH+wFAsJis
HBILjgastA7yDIgpzXv4fBxhW9NyiuvGzeO9NP0tDcOKIsOUg4lRJVnJzi6cSGfGuD2c5L5EMlI1
rlbpptzeBcV3V/yE5OP62sx/DXeQY01wLSkq6ju4oc7HhArL0FVB3rqk+RLQzaYbgN74EJaTb2Xx
WUMp5rq9y+cWHgPgIEEaUUFFAg5xblDp/UJRSd+6gb5Rmgj1Bz+1tPqtaWSmGG69Q79YSO3xO38S
D/EufwJJgRHv4akuOdTq9vrnXPqNiuQbAk+onEjojZ1d9yQATNJkFBI1bN00u2/Ij57eRDRf2ZFL
NpBehA4XsIOo5XHuH6h5IoB3pXUr9HSGEOrLkWfq/tu8M4Yw5zuwiDOanwdgFplI6qgtWndyGrwP
QB4Irkbwka49ly/95dzOPNiTCQPcXEM/NOzoI7Jnoq1HmyjddBMUYla29OWpMVvCnsbbHG0ov450
YilQerVAsah1W4UEZiMNdzL4YFfWZmE4SGVLIsJlMJSBoft8OHXp+xOAA52bWU5sItXM1JU07+zP
5xsMYhsnFrjVb0lpRGhi7ly0uICSD5JzO915WMuX83B2nPrQaJ7ZBER5FgrkD8CQGnnVKlHnJmp6
2z+RHhF8szMqQBXD5zR4mNriTRzS3Vh7+wTin+B9HFSnJqoJxXv/KUB7MPD/yW2emUr5mIf5DZkS
B5gmwTte33IL64ovpQhQZWj+XMBb9bGV8DgpO9fTa2HXJF1od/X4c90ID7n53/n4jxVuYYuqGqpi
rDs3nW5bH7LLZhLgflY/g3s1HUztzu+BTjXy+0HMXoq/JHCiyfblZOV8WRjsr4ISJDzQJSD9ki2f
OHGXE6/Qs3p00RrNjK4Fhf/1gfIkD/NAYQFnKiJK0Inx/VpdpvRikXYjEhLAuStv8TF6al+Gm+Ye
tCkbYiWgEQ3v9cAKJrveyewPsa9/wbzjOQfXRATNaPtFGAiY0/kWEoK4j4VaHt0a+hIkDUwpPyR1
Y123cnkdYpiAZapADOHq/Y3KTiaSJHmaT4M3ulI2bAlIIzTwVGTZq7yWkLtsUcCEyhjL3NYB8Wd1
XtITS32TEbGpq8kdzckadsqhePTBPjyYvZXZ4wEI43vf/BttpsfrI1yax1O7889P7IZp2GaiUE7u
m3W/9vKevZ1fo9O/e57dk79blaNGBpJkcg2mbr66QwNuO818iJ21rtOF6Ph89rgYaayoADoGWBrN
r3QTWfmtvlN32Xba1G+19Vlvx43gEBdZaWhPVpZn5ys7bmFDICwHwBbVBsC+cMCcj3XSJ5qVfS67
w9jHJvr7mSe8RmLI1B9NtCGDguKlST3QZB9z+aWqnbwKnDjr70IPXPJIUhZk2nb5zTTa8pqu2uV1
gx6sWScQ1Qk8M3/fVCfrUAUgXpJ9Ce3/aM838wkgsEkmwTYZChCyqClxBCK2KMMrZHPdu5YtI0YG
ewHo2PgcBNVzZGiRvHQr9Jj06L3I9JSJw8bf5fVbCAXq6+Yuzz00uCgQqEOvD2J//lTSqRgJUxSp
bliRW00oHBDdrEQ8C5EkWDZEpNMQkOuapnCuJo00RU3RUN0msIv7yEPVdjfpTN+kP4mb3hSuLLBY
Zv1NlVqK6jQQD5TuJSe0JLNbzSRenk/nH8N5XeRB/zP2dNUdH0SQEpCDBOorRGGhGQ67ut3qkEt+
ml4g1zY2W9kx2t31Cb9MokLECW1VqEKJMzaAT7fnetmP4JRQ3VIV0PBpKtIDMDc0ey4imZF2nwS3
cruP9b0mMTrppp44kfYFbqn+6/qXXFaqfr8EVy90XJCu5rPGglbSkkwAUNJvPUHXN1ObY+zfCWZ4
r4V3KbhIhE1a3pYHeR/sVTd6IHfVPjlOP5Jny0x+legWrVfGVtFN0ABNKxfJZTwGxiVNRxHcwKUM
6s/z4yGuajkvInzd2Hy3oL9sjIdU+ftXhX50KeBZ/np9Ni5rFJiNU3vce0cAc1xPUtgbug3d9zeu
AZmA50/38c/KwJT5oj0/5GEJfEKYc7TgX3R5+WkyizHFmqvcQexXB0Ljfpgc/wiom+YA9Zpsep31
wxH9fVXO/EP5YkiOfNu9Tx+0uxWcSbXlxpnog0a2mTCYBWSlS0fYhOqaoMblVXf+pVzI0MRV01GS
amiS6RgpoQk/7TV1rdnh8tKDFWRD0NqNYwLQ1/OVlgNp8Gnda643mnE1MUPFK+IYAk02BBVTA6aq
gLDEsbMWEV1CBOY1R4wLfi9phhxzlg0Au8dU6DQ3LL+1gzCLh1pZbXUg2hy3TXg3oim8FY9TuDLk
xXk9scuFLtroSa1WNxpOvpcqfMqw4sU/Wjt9xuRQfQ46uYRB1fTCGOeT5rZh40403nZ6s1G0YeX1
Nx/eF858YoaL31EsDIgxDJqrJdpG6xNi0rH4rpCUTYwutcOkLVaurIUbcr6okDPH2slIbJ+7i5SW
HtRsRc1Nive4AuO/U8faEVB11gvhNhgE+/rJsDRCqDMBsjlzskK++NxeTmKqTD7R3H7ImOq/anK/
ibzHDLDJoUpXBrd0H88Nt0jBIXiGSOy5sTQENhV0rZoLnknChAmsRXmW0ZUjaCH6Q1PrL9k3yoV4
3XFXctAKGuDMsuoSkItlOlic42OavKgaMDmqTeAog21AIM7uwftPwU31FWdOacwYbkDmDOU9QrNV
A87JNrVXEwqLAQPRJfDN4ZEMNA03CVobTq0cE9XNomTflDqDaLMlYH0B0AiIzIA6NjXwzXmel5vT
J8QLgDudSeMV5ck3toX2akDV+xES3l17k4RrqbHLIj2ODQBfZ6ryGd/HdyJU49QovY4rHPyHTFNM
GRq/Vb31LDBlfnoWWqNb7RjeQ8nWGsXneg3FteiQJ+a56RlUJOzg7ghOB4AymwCc1GFUllbtA0CG
2URvhDEqK7tgyTHReQ7ROYrmGfRFnzsmOChpT0dcWp5c1xskuCLwXkJHcGWvzd/OHyfQxsK9j1ck
2uq544QWCgDBvYJY8QkRvm2r7GiYN0efOR8Gc743IbsVTeg6O9QVLNO2b/av9g/7vPl8fmwP4Jr+
E4Cl/hGMWu/b7cN2+/b09+ERvIHWwfLdt8PeMw8Pay1TS8tx+sncJVnofdfUI7y1mRpziJ7peOhp
6XTSnYR2jevzsxilnBrjbiwv9adaH1XVVdBiX1R7NDzK9FnNHOlLKB1VtdNnZa/fRMXBAxH7deNL
t9apbe7WmvWu6yjD2ijJu4rkZV9ZQLFft/Gr7XnNAbjT3ffEomgGqroHcC0OzszYAwI10DDJIDql
s56THdsD0y0o7PjA9e/rGzyPITlurT2RlwJQnYLDDM34yAjzuzxWW0VJYtwz/viRD9tuvqd91kx3
YX0QNafK0pX5XdpiqImA1wqnPwIizvfLRi+FmTPBLT2RaYBQBSs1hN+3BT+5SNLi7JLwwsAb5HwT
o6MgQxtXQlwH+obm7mliP8RS2Te1qfnjWT/3oVlahNkRujget3SXvL2kDIoZxz9rQLilfX76JdwZ
po+DKk/dPFbtMLqe0uMF9oFGiBV3+l2kayPmLjrwMwRjRjHilI178He+GdAN+KqZwaqbty/naadb
P78aN5Zh3n/3bxBpYgVDghmseM7nTOMVOw+HHBKaL625Rhu3tKFAeClBfARk0ki0ni/HVAZ6FhYt
uCPA2NGO+07Z5mm34lWLM31ihJsBQWsqyAjVxB1wVujosAQVSgtG0fzz+s5d9N4TO9wFUVNki5sG
g2n9AeJbtAZQpIzHlfhoecqAdZ8vIiAG5q84ScyIlZ4ZUzcQFzxCeCjcdONWAr/H9aEsRZgGlgR9
1xR5EVU+NwJikM4Psoy4o46WyRdgEopnOgApiuRE/nXd1uLynNjiDnRZBHdUFaXE9Y3D9C1GVlFW
plSvBc1LhxkIW39Lzri9fzUgTuZN6tq+IkFJ3AJk3pGyq2vRHIPSGoYHBFMDiomGcbw+soV7EeuE
5y2ucQP9B5x362Bl9otEIa6hjeNBl4LSbkJpMxXktkaWCEw84YrFBReEWCz0sVVQIsz9xOfrZowq
BDkEHCpKBV6jCBmern66PqiF5TozwWUJaJjLIIzAeSLFKlPQ1qsibTI5abqmGbPg6BR4AzwCxPkf
g3P0ZAr9JpZgqCz/oDMkAFp+HFawhGs25p+fOMXUiNSnFWw08QfG0tKtNKy0Qy/OF5KZqoZEh4bg
7dyEQcYuaUa495CQDPwe4xMheOKrAji+YsA4rq/OkssB7IXGPQ18GHg6nFuT/SyFbHhPXEHOA7sL
cnBWT3rMvDoAdCoNg02bBysb+Ff/nLtikCamFLRxwEpiuc6NtoUXtFIqYoggiL6l4Gp+iTYvldVD
+rGEkEZp3vkMwpOb4/39+71uHdkIzbgbCZpxZs9kMAD2bC12WZyIk2/iJiIV0FQIrgd4j9E8NeGg
m7HeQpoBhRgIKrNOK1R2feqXfOl0FuTzWYgqsKAADUegFvWoVMdI3iXhSoV20QSOE1ABYV9gjc9N
9NmQglFIIq463fX+4wQYVa+v7O+lIwQNZv+2wR1ahg8i9bBRcU5O/fcgNd9CXtvXZ4rMU3HhMCc2
uD3RKGLVIpMPSMV+3L/UNt7UZgPfwWsav2JWvUEfqt2/KaxyEAQ//eSmMDsWqFwZwAu5efzZHbF9
dgSAoNCENg3kJr2ADfjPmZQUVFWIYV47E9JIIttq1sM/cS+iICEC+gk0o/C7uqvVcRhzisXWfNWR
/QR0Umn+VoxkJ7dyekeAmbJWZm1h0pAzhfgTGv9AgsZNGuL0WOppQl2NPo/JDi+gHIpdch7/9wEG
4P50VlcHrh8k5+dOlo7t2FdSSBHGAMIgZkpuJR2q732t9ytbZmmT/scUiqXnppJMq0pNE+DPdfUY
qd2LOsivNJQaBjp0zQygJetcn0Re1QhF6BkCgk4adHj95jzPTfqJDpthSt23BoLBFR5UL0jnWIkZ
4Z0FtJeZ3NUMfFpOY+l2b77JNrSxSbVFMeD6lyztZQRX0FlH1vcS2JRpWjkkakVdQ9gL5EEUfwzE
PtdtLM4v2lIIINyI5HipCIHG2tj5OXXLYIpM1MDuoSeP1IyGnLJyP0Wb6+YWhwSVH9S8Z20qnl8b
jUuTHHoNdUEHxzTg0XL9s5merxuRly5UVE2RJwcQBg2E3MlOx0AVwrGlbgVVn6A/9GDNwr09/h2a
ezFhne4YOsCR4n1JkKFTN2DsS7xDNtUs24bCcehihjoHGwSfjV5/6wcgT4KoV3svrrUeX6ISZmfD
JkLbKRr+gBo7d7Z+aKq6akbqekGKVnHFCZpDj4eev5MbS5NMAniGWcvGP1gHikVQZ6wX6o3cEV71
ig7WDoW6Ug8FakqbBwEMbRsPycaVyuZvZYI/yU9NzR54EkBVPXACQgRTrdk5A35pKJaP4PNHugIQ
JXSRHbPdABloA5HAHcKAgcWmD+L3CdjFhN37mx/fZjchZoEFhhnsHx5a0/gHUR5F2wc6OtF7JPLX
JhLomZaAQcQNJ/KEIOiJVLQ0vUEWV/bbb3h1MR0I9iHLgu5RSASeT0cAYTZQORo4o3FTJbuYdZbk
jHbN7lDG2krWXch+OvadsJt8V4DkDSQRqPpKNs46hoFf3ym/74trX8O9rKSZsrrw8TUJGZnaWga4
Pv8I/UZrNl52IKkbBbWpEOTsDOBzIKyE9nvIr9S7MbfVXgbL7OCAZAkqS2jLFg6GskPfslWQw1hv
leigR3hOx2bTxCAIfpOCfTqErI3v6tapBVAD4/VrEp2JbghVMzWtrZ5A7MHfacVokm5tsJjZa2Od
w5oTRxQiMIJPA8Wp0AFsCKJeQDevT+fSuYNSMerV85sO+dlzC3UcF9jjvu7S4b6ZwNkZPukKGBDb
lStqKWMD0BZI3efmITRgcHsKRQs/DDIsW4V9k7M3cDJZFLERanIMtxJoMQxg/4gJZzpCsML++dbZ
97fKyK+iQmOb4vcc/oxMtx9iC5kIZkXmWgFlIUMALRioaMxqPUQh3EuzK+WGKkGku4r/KY6f2VCD
0eyzzD4NrbRVPV25LS/JOHCUntrjopKoHEqlKWCP6l+if+spTgnBvLp3aYBbuyiZWJppz9TEMg5h
1JvG4HjZLkBQSMaHRo7BQzOYiWQrowIHhCg8uu6RNU0f69JKpPdRMidoDaYCK8pj0r3o3WPsMW2K
t7GwhqxYvBbmeZtBHOgJ4Vs5h7bP/VJLdTfZ6cO7B069AMWmnbrtIJ6uusNKrXUpZU5P7fGnEo2J
EZSw14EqdcrTV814FdvAJHdabvrGQ6HjpAY5whTaJH4AfaGnTSuRHi+Y8Bt3nX4DfxYFICqY0Qju
4N2Jgellj6AZZyF0ZiTLMDZAf8jqAyIYU6HOlILodLCp+CmG1bEKoOvkMWkVtTu7DH9koG4LaiSU
i9CIzF2TjRiIVRjDpXqsv6uUyADl30VhErJP/G0ZrZwfCzCUuc6OEiqid8ggypwLl5DIEHK/0F2o
QSi1rd1r6D1z/eG9NJu0ZhP4P/Ld9TNrqZB4apOvgSPLXnjEzzHt6IAGhY8TmMNWsEHew+519prh
nAAdmgWBSxdAbCtdqY1fwhaxbU/GzOcjRlLWQT3b1wanqcmhKwZ0XnZQy7NIvQnG2mzqOxDlptlB
la06XwOGzmfl5Rr/e85/O1FOroV28KNG62G/NIq9IrzpiknFnagAPxkEKz6+6E+IfCERhvogqgvn
F0SkBtqoexW29SgxsEeZRm0liEgjehDIvayUZrxWLFo+Sk5sctceiKtBs4rGXVdRbHXTU+hVY3JR
CEbnAyPNa/EseX+v+9RSlI/aO56HYBQCLoIbpq5FJZhje90NNdFqsjcR3Th5/HTdyOK6IVcLrmKw
V6LJ4Xwux6qV1LzSqRtFqRnKW69PLOrZjVqbwpqw5u/L+cJJ4CNgTEeGDq/ec2NE6NCvXuMgAPrb
inbRToQsOjYk85mKKpHPngzcwwFYoFCFmyyBfaEKtiU39/lNb73PPVIeS3c3zz37k5gZQjmQo6CK
IjvPf67PyqKH4S2HxAMm5uK9HAhErrMeB7kWZK7uwYPH+BC3Fl4hTjwOH3FVgsL97brRpZsesiTo
MkY7KDoyuHBElPIW9XAY1WuFZTGikZt00xqgXssRk0grz7tF7zqxxq1F2VRxVGpwaIIjsZC/VPnP
iNfa9SEtviERTwDeCDVT+DHnw6ORxpksBDj6hZe0rVlCvrp61/ZPvv+WNNukYS0a+8QQt9FtlLmp
tB00CvKPHL0gX5FxO85EAS1oqMbCrpTitfGbTRVuCn1T9Nvr37qwExAhgPUHbOPgQPlNvp6cYLGq
TEEPenjXr0cw57+r3hHIQRb391W0Rni1gEVAOx7aydGch9KSwb+UYoOOuZHMRxgCfcQl5TYINhPd
jpXKIki9ZpRNTWzFSNJ1bJjwP2VQAj9p/cr2XzzX5t5AcJZJSLLxesG+NDVlIXS6K/l2oNl5vkmP
bWVqSCwEaI2WjvXa9bzk5qcWuWiApqofRcF8rIV4q/uT8O5nsZ17DTBe31Xcv/UISa4v7ZpJbme1
Xt5GyQiTYxzbk4q4vnkakrscKGU/6W1V0FaQemsG55+f+FKK4U11N8wG994+rcOb2PtT+keINVhZ
2G2vD2/ptJolEnGw4k68qFRqrazUFTI4bgqhEqE6SPq2FxhBFyMIdPW3VlgJsBZze0BgzyxqM2jv
Nw4+GV5f9Rm6J9CnJqNFRt8PeDX52+JeccAcyD5Uu2RkP9ckJPYUgzypY0+1OVE8fe0sWVna2Vu4
K0VHisrAsIFvBWHL+UxLfjdCcBz5YTiyTf0vuai3DdVZ3q9xMy2dD6eWuDVNhCIB1wYsJd5HI1Zs
fgtJemslMbJjwsqSLg5LhU4r0Hu4/PkZ9rvAh6pxQF0UnxBBRY4qQ6aF5KYkruWGfxudLqbwF6KB
/hOUNOeb4mQ146Kb/LIM6dx9EkY7AAEmuiP592R1wns82HFQWPEzFBmar1G6CevRBA8E2mHanTI8
jWQjx2sVyaVTCXqKaH1DLgmHMt+bVcZGlQkpksdpD63d6bmSjqpuB+SjENIdze8VP39RlNfr22hx
gU+Mcq+3GLUFMmQw2uHMFYYfdC5aTf7TAieC+uXKzTjHVReTjgsRBVfc+Mgcn0+6KCgkC6Gs4Yph
KptJgg5CISnXOD8W3ejECrc72ilMxG4qkJCT9mOKShyqQR1Q8D20vMe1homldxd4YXCvzfKb6PTk
LvteARkgrm6kwd4a0fqaoOLtgXQnutGP/kuy0mG0ODRMHfYIXvjQBDifwEkqoySLaqT1o3e9wSGu
ftX1qyysNbUsLRRBRIbGmRkLfREg0zBRunSk7qA/hZOrNyuh5pLXzR22v/EwFOe5cVS08xqgI6gL
Lmamle8DSCCM7KWE9E+vfV738PmI4p0OOJt5ugDFuYDEl0ofRRFgbkCE2pNcsVx+TCbUYB5qpK/X
Tual9BpaR/9tjXBFJ9RDEhn909TNan2n5LdiDmap6L0SdlL2GYBUyzMrDSdbkByiJLCKSgLHz7Qf
ksqGIDub4tehhl58vdODFzqkzDPuvP4hyCGgYgpgux+Q5A4PMdRSxN0MA57qPXgnduA61zts3CMg
wmAHYZkA5Eh2AxLrdmRCeqR+yOTRuj6zC1fw2Vi5nCWon70Q5BfUreXg2DcbnQgmWuKBpDoA8tPv
Gmmt5LTkl5DmBM4TqUucI9zs9ogeIXmFtUxpZEaZeKsLxe76oJa2GIQbAJjDrkYiZR70ycVgeG07
gqaSunGuqqxLZMOkCogAxBQZpcL36cqlp8wHxIV/Gii8QmkARJ98NxQVgzhtG4+6t28as9DrglbM
lznD//Zx+xVZX1DlZm/43WcoSZtzXl/Frw1JzO75+tAXIJ8I0IGZwmMMhWfwep+PPQh6oM1lfIo6
2ErLUmql5BAHW9LuxGnXDbHZu00Npu+9iGa3KcC7xUHsDpbEZo2+4yKtiAYxoPOQ+wW2DTRj/LMZ
arp61QdT7soNmlF9wCQTsvPCcBvLt+jSNbvmFg3grJWImUrCndoOhzpVDi2QEddnhT8/8CE4qsAj
M18pqFpzPhfXQROopCzcctrK4AzByzjfGACQQcCzBSdre5SFcCXAu7hVZqOQocXhq4iEar/kJide
GE2NNNUzHV6V69vO/xTKhzJ9pd6dgTIK6Oi1qNmG46Mv/7f1+V/DQKVraLXRZRSxz11AH3OQ2Eog
G5TU7G9DfTvS+griDWud6HN8der1sx2AgigCeDBBoVx+bqePvbjzdKNw4xjUNGqSEkZevEQjK6vH
3zS/dkB/rOPGRB6WR8FGiRght5+X7giCZcgOMn3yTa0PHTV5UtYIxvnj6dcYSjhzlg4qSHzO1w9B
4BYKEmi10K7xIAlZtvH1xlg5dpeGNHc0IkZGbQStWOdTlyOd61EDHE2FYiLHtdVHaVNG/m1XP/fi
anxzOSZ44FzWRE4ZeAH+TMCQoTKGdicXdW/kMgSD6fuxhVBnc6dtUqjwfXhQH0OqPaUfkbHmjpdj
hfYKTiSghOetwPOSiGKfj0SJCjfpSkb9D5TITAVS3gRkQ+EaecTCUM+McW+CNs4B6SriwoWUH4oH
KDYXK0/kC2gLcFVIz6NPTwebIFaQM4H+8yalnR4DFm44+V46qLvyR9vW4MNA5RrkygyVznIt8zJ7
xPlmm61C7AIcojPwhwu3Yp30SiXDqiQm9lBLZgwu+Kj2blJaPFw/LS/39bkpLhxukUScMz8xsp11
FCJ3eIyTtcfbmo15HU8OR6GKBFAFhomb9RmZdSfC5FYLU8hu5U3zcn08Cw54NnXcgqV60qcgoY9d
aMuxKd+VCRxQP4gKkFH6SjPnmi1uY1fotshCimUSH3LiaMMLpHhz3UxSal8f1AUw819u+B+HmL/k
ZAa1YSJFlMISibb5ZA4Bwu+Zhm9UgscgqKxCeEyjmz5BH6CHhmZJd65/wOJIcavisQt4l8KDtI3G
awNQeMAhe6gc+NVrVPeOOAYs8T1Esc/XrfFx6jxaBbcZ/E4ELJyHOjd0hMqgGENqoUS+9bYtNipU
HbStEN969YMq/rlubnF2T+1xISRNZMBeNdiL0esl2pl1d/wu2GSDhHglKbUQJ5wNjc/fylOdGFWc
JLhxoBd5SAP0KSF9PoLh2fGrApVAQHuFihXDWkvE0hICkgT2hnkBwYx67kJxNeoKpJbAhDoIVgia
JXeWsqyy73iNamnx0Dw1xe2LIC6pWuUwNUyv6DSD5jeT5c7xctTit3k8bhSQZU49E2Q0i6PIF3oO
qQdWozp2fWUvska/nnQyaG7fBJ46tRrJcfLsSre3O0uQ0DTR2+0xuwvu5Hf/tr9v7AnaZBDoAM4l
G8xyDca06M0n38BHaGpc+qiYJK7qv+H+mN6o5wKl3j6l32K2cl+t2eI82UsQnfV6kbjU32RoZQvQ
6SM4JfTl/hDqaN1agug3muBvKtTIEGigQQWYce5JifhN9iQKhZYJOHwH0M5B+IJQOCQPt9J0FNo/
yr6bbkOCukpqTZU9tg7x1jbVHNHzHwHSFCQ+QKqBb+A+okbhfowIZjgtTVkBJX76lsos9Vj5ZxqY
/18n/mavQg4E/S7zqYHddL6VKkGIU9okKRDXFfojNNHAKz+LpLAx/aiTWrQ20bJhtGvzv2kEFWWW
iGKSsRKNZv/gukM2EGEjinGgheC2Wh0NQyOWcHBNrR0x3crY02NySPO7IVmjrZ5PiItpPrHFbaZS
jIhP8SdcrXjwayhs3gtrvXmXbzfMLHBwsjpHHVjS85mNFVK0LeTtXQNi9qj1lrlvBbrOxtqqhnc9
0lYOiCV7aG/H/M3cfhdcbaQR1SnrygRSFrf+nOb8IWTnd4eRfPTG9vphtHjNAKhPlRlqCDgG9zAN
g1DPR+jbul79MkZQJ2WdZLCoG0B7JzFRYJlPTKHUbHn6HsnKybA0UghnzNQ2aOKGfsP5zOZKlYVB
F6eugH6bNA1uBd9JKdJ3bWwKuo3K5fXRLtmbH4togkPYAPGOc3uVryjhIA2pW4XiXhMOUjXj04++
atHMMJu2XUtALB19FBBp7ANMLWTHzw2qSQc17lRNcYkXoKn4H87Oa0dua+vWT0SAOdySrNCB1d2K
lm4IybKZc+bT/x/74pwuFlGEN2AoWEAvrjTXDGOO0fpv/0whf/4WNF8Cpf0fDg50TYukDCf2hrZw
NLrZRPQ8w+75aJHbSCTbKSgyDSXtPv9chP7r/fW8oUdl75C8oNZPu5pFvmd1egyUr6UaDe7LPEdv
us8bViiXqfqqdE+t8qW3hrfU9L1BsaGUPYgTCKrnoH8NMtErZ1ofKrSYo7+F6LH7fv/DbrBc7x9G
TZYbhDKHsa4CWUEJVs5PCzpd4oeo157qtvqtWOUfLT+bWmgPHDgNhJ7aiKdKkJ2aQDS0gxD3FVTH
0a91R6znVyE+tXskzDfkQsu3AayjaszXLdD360Oh6KCf9VEoLob+DyRsL7Mc2ya5ZNh5AuFTHidu
/abPidv1tIv4Z9WEZQs+caF/mP3RnnfLWMt4KxMKiTp5MiJjyvfvSIQPfnyc1aovDEEGh6DvaCpc
IKqRe9EQy24ZfL6/MRsO39VYK3Ndw6ar+7O6+AKu0J3QwHYqFr5J3czQd57gvXmtLl8WRKnZmIs2
lhIeFMS35M+C2B7zYSdavam5vW8oMEmkNbArOLPXGxqTM4IRDDNWD/IpT+g2FDNg5RagtUR0ukR0
w1Q5zn7oGtkeCmnj/ePqkXFVuX4QXawWFCHCKc76KLsEYA+KyHhIpvqrRcr+/r7doOSWOS5QFGgJ
6X7HvlzPUUIH0mj8JrsoUezVzXgQo+G5Cz53xu80sNxWt2dddQc/OgfN8EtVv6bWHlBuI7MCOxmM
XFR3dWjXVsFC1dXKPPs55k1XU0c2C9rgLf2fnYnKG7cByCUNU4taCmS+1xNt0zEJtZqJRvm/Zho8
ZGF20Eb9z5SPj5qVO0ZkOFqQP2uD5pkiTRmje/8Lto4tDyKPIhVc9aZvSy57Ta3SKrsUAaO16gOk
njbacnYTTDv2e+vwcGYhhhWZLgJ813OVc4XNGtrsEjaiZJudhVYEUmgHyQdsfH9Wm0O9vxLU60gf
rZ7ehlKMHoXdMlR+GBdNpKlpniOSBv/TQMsOLo1vOG3XcyKSrdrIGNg/RbWD9ms0GG6b/Mcux+U2
wF4Ez62KTD05xetBFEENs8LCkRDkwTz0hvxnqAsRNKO+Vx7bOvSU8Zc+MJXW1TXfhJ8VJerAeBC1
MJAseiuicWfBNnwUcFuQc4L7hcRtXTrS+t60xqrIL/WMpC0dEm0rOT4Ev6dSmFr/IRQUYmUkoKzY
FWBKOPFQiXvg+Y3jQSaacgW9Ziado6tbVynxVIdtn1/iBLwCWc3OtigN3T+DW14BBMhgfUA2m7RJ
rAx1VqShqVeIxKF6+d069EunCxQll6/fDxOdm986VMr2gHwbNSji7P8/6Dq7YpVmpsYZgyZN7VaW
U1Hxmjj+9KzW8UNrOWPvWvHBV89lAtHYoyDsxUgbbi9sVADzaPGiuWi9uH2BPLKqJPklqUX9aESh
f6hLdbSzQacPQimPNd1Gx1kp9xLvW68GVNoogdB0DU5mTaSdRWOBANOIq2OI5a9KbAfgMaPqiGIx
PEStuZwoKT6VUwTaOat0Z7DkwYmkOHvLdUlwUiVvjvcPwdZigI0BgkX9l+aVxfx+8HZGWsHSEoLn
SyUk5lNdWNKhwS96lMtKfAwqKzjUQzm5mhqKn+6PvHXGwUOAuKKow34s//5hZDGc+iwz0YkTtPno
l/05j52pEk/3R9nwsKgawYZKSm1h+l6ZJtEK57GdUZbs/ENV/ZL78/dB+3c3Hbo1DL0OYOMwtCRZ
VmZWLLKxKcSaZSwTdjGNcR1H8WGYlZeinzUwCcoejGzDUC2sa5QgcD8wFavbO2fhmOVJUaI3ozxK
+YuEk4Wsq1cokqul5/4k7iqMbF3ej2OuGf3zko6etqdu2w6fzcCLxJ+9+alLxYeMrFyqvKiIQDTy
6xypbpZ/qYPiVO7l2TdegKV0hhYD0cwiknF9bCzJF+pi7tF7rGZHGH82xZ7/uuHy0A0Iip0CNf7G
+o0RU3FIINakOJ2cpfggWu5QEjQe+v7bkH6Tps4O0i9pchh2WjM3PJ13Nk+s8WL719Q6/aSPvq8Q
PXap3Bwytf2lJJ3iJEYk2llp7pFRb52fBWAlWdw9NDtXCykKSdFl01TgWHUzQMtIRJzRL8I3qaf+
01sPFaiQh7qPKzuRBHHH19qwOzit+HXqQlFIYud6GwsS20YcCRQhrcbWmtBJvDhJj7UC4jRfTPHO
4m4cG7rz8INo38JtXqNcFH9KeqWsqUN23yXUh+PhvydvyK7SuE2fOmy5xsqji1M9k/uZ6xgran0O
pjK0C22cXhsIuS5WIdOqI8jByawCY6fEtWFIl0wVDFkQ9PLLylkYlJFG/3ouL+DbyFdZ7XPfTed4
/h9KudgaXQa7ZtIQpaxiK2A9nTRMCFxN8+iEgY6U5+G+sd5KvwGTACVDSWmpTq9eo55mhUK2gGgE
ufAIGO9zDz9dZbg06dhBX3wKUZm1E5Duw8Kw2KbHNvuv0hD4svSMQtexTJEnevUJkOIFVhcB1vCT
iDLal6b75/4kt07ixwFWy9g3kIhrWor0ZP40it/HwrfvD7BVwIKwf4H4sI44OavgVCuFUMl8NipP
j3l/qh8s31XdooEbWstcqbLNvfrJxvNn4ErhTpEAk3Fwrm9zTq9iHE0BinA+KhGh6BnZk0+TkeKO
xfH+7LaWDz5uDD+tcIgVrsxWNpeiWRYNkrYGOD+oc0QnSKOdy7w1H3wTCVABvWEQjV/PRxcTuWhK
tbqoZe10s+yKBfoDTQwOdXgjIt6JOZYft0o5EcJLxLeLzgbY6evh6iEezakvUAhLKX4F46PRqScF
C22HOxPbshWsHYHTkma+KcOQVBaJapL6QhclXb9W9TIkXQEn9s4h31pA3k9xQe0QQ1krmzSnUzc2
nVrj3KXHQQgvUnmajIEyf/lJ3CtmbhwJ+DgIYUBYASx4zzB+8CT1sg6TGLX5i+4X32ZrdPK42iEk
2BoCLwvIDsIx5MpXz1WSDRD+VxzwuulTOzf8+NB36V6pY+McIOGIFVdILOF5rI6d5WP/UglglVyb
T70BknseH3Q9c/vodP8WbYyEswpaBnD1e7Hj+sQJ1FvpRCzaSwYSUI3+tMU3MVbtSthpJ71dt6VH
jxATqBhpqjVUTBayMld7tNb1WTRfRs0cfgYV6c37s7l1ZRiF8iZ4HJJy2IXr2YiRHA9SgCuTh/2z
OuS5K/e+5CpBaz34cRug+G2WtEM1wsFspz0Jxtu1xNTik4IlxmBAVHM9+li3ZcGLWVyaAc73Jo21
N9U3UtcvRnJkoxHuzHbDvi+2nfQqSA8ymmtHcZRbyQrVsrwsgleSPQut9NyIsWmnkmA8j00ev8wN
roBZZ74PZYmv/6X3JajwfND2kJy3F53NxeLzRRwktuF68pGeDaHuE8VF0vQNbuhnRfyR6seuqRzD
2DPLGwE0o+nw1Rg0B0i4ydejtU0SDrWMa55goDO3acrqBxZGg0YAVPHbSCNWeBDySrNc0NrqX+Ce
Vfl5MAc5dIakLuxe6QWEksbZKHde3a1TQAJsgbViwkk/X39aA3O4EVVieYHDZgre2vitjpx62PH1
tpYbRXBQRnDGEc2uljuuAy3uMx9fr2n08xQU/knzI/DuSaxBNx19FuJqTx58c2bkQ7nCFgu/Dvr6
ScxjNcadaBEzEQUhcwotezSquHQqvfl1/yrfxgVL8pWKPf4Xjrqy2mEpa7UilxkMmnt7qYdYMVo5
kzP5wO4T60DGe+fx3TIeuOu6yaKS9VtHBgXuMz4ARrdJPsviz1I6hMajQr/wY6P+ifU9G3/7AjPB
D8OtdnDoGkukjxCoS9y+GrVwHvUfoIr2xMe2DopO0mOp7C59wIth/vAmqvBYVkZOvMM/n4Y0ODbj
5I098YGcXkRK2/e3bXM43nvCK+z8TU6tG4WoKydOv5lIpygESz5b3T+zAvXH9HdY7oGGNk0g4dbS
+qrhsOsrh1OC8LJWVam81M9J8m/nysfadJO/m85Gbkb6+vX+7Lb2jKLuUmahqAvA+noxk6QTGgjk
SrCeo200oONpqoG6c2cRty7aIq6sEWLRhrk++2HgV5bRof/tp6qTN2LpTlrwg6bdz4Kqf7s/pQ1U
EI0RdKUvQrGLD7BcxA8HRGoMPxQSmcHIwyIZfA6H4jjKzizakeLMGiFeeZSnb4b1WYQ3dNBw3oYX
0fCm6Hj/U7bODlYF+ktADwvz1vWX5O1YKGmFqGiFKhIMg9FTU38xgrMm7gy0+Xx8HGl1ahIt9Qs/
RCw0AX5vOB2dpenf6Afkof1QDLbf2VHjzrtMKovpv3bvWeqlxxUOBnzINQAoauekxH2oLrOoOxJJ
34jmw7QeHiDStVOEUihkf43L9Otc7mUlNnB+lA9QwyOQXbDm62RWnam5nsZzBV+zLRNc5JFbV15b
/8gM1S5iL5U+afIvsZxBYzwlRex2mfA6dXtxx8Ye4xhx0ujGJLu+frfkKK2oEbHy2aRDsJU58sBN
Vdwd12jjomLEQRLQZ2MsGIzro2QUxpyGvoA+Lf1MLYDBSH5Kw+zL/QO7cU+vRlmZg6moYM3LUOmN
0/RR1x36kGxyL4c23zmwm9MhDcGCLV3+676pISgiTYuq+mL23UE008eulB9aZfxzfz6bwxjohUiw
Gy7qOderJnRBNfoz80kFxXJrkqNOUqXtKSS3sGPiNh7bJQ74f0Mt5+SD1RHEUuuDhD6LsOcAJJ4W
B04YC5+jVoB5lt7VpIKgy98r6m3PkOoklLcLlfwqfIt6w68VLa4vFk5qeo7+9vdi0M0zAd6QCsrS
grkGBGh+gdtdhUvAG9t0WBwKvF81tg5JsRPCb41EHVdiFNwkosTrJeyqppmmuK4vAciKKNVdJXmc
8+hYtf/cPxYbQA6CXZwIoDkWMJW1S2s1kiyMwVBfpELq3pJiqo9SOc2/c02GPKMsYruU1Kc+Mubj
LMqPbVRIO/d5y2ws8M13gAPwoNXJjPW5q6WBLzCS1NWzxC7GL4FwjAT1WO2xuG2dkY9jrY6mLmR+
l7U9l+3Uo9b7YvS/76/n1sZR75KIE6lc4Gpeb5xQlIbvJyin58nXID2pxU+wmf4eHctifFaPDZlL
HhmVRjPwVKtpBKlWDo0iISHenorypCg/7s9iw0GXgPCSPFBgbCBNez0L3WoEvU1wUhQhzF5C5vkj
E4pHMeZvlRmZh7RNRbsqKn3nLGztD8kRHPWFspq5XQ8c9I0w6gONYGl3KK0fWvhmNjtFiS3r9HGI
1dWq+7TLQ03EP0ipeqDBgFriqcynT6rVHkTxNRUPcnW6v55bR3xJxRHLIZaNCb6eVtcsSqEi0+IG
9Vrv9urPCmK3vnPUOtjJxmzeaHhicGIJd4CDrO6T2AeR1Jt6falL+ZcQidIRIqXAqVWtculoko6S
krROkQU5yjwA3rp0sHYCvK350gIPgIM4mcLz6hOsrA/GOCAz2DaPZWQ9E8B8DqLoJAXSS6vvpO22
zgyaZeQ7kV/m6KyuXEyxpO4jxMRCKT3w2mR0w/jSzpu2da8/DrJyOoImBzgrh+2ljejQRrzVehUG
u5z/B7sP8zClT642CJXVMAKdnaHflTjs1ih6spQ5kAk8NrGlupDG73WFb00KvhPQPKBg1Bs6FL/N
6foYSbNzDCq7jvvWbqV6cFOtOvt6uyfBu7FRCz8Wdusd77LO6ouxQS079ZtL3bacPd2Eei0rEhB0
obBjR7aiAIr0Fj3QHAqdYOv6xkmKn1hh3bUQUZYljRf/5jHA7ihQFXcaZwtNJH08mrOgntNOVI6N
nOUvQ2jkxzALTXCwZb+zsxuTp9AAvwF4H5Z6LXFTRebUGGPc8MoBOwtMW+k7V1d2DM3W5adAQ/f3
klkhElllqCx5rLqwDruLfrKqR988RNVTazQU1h6KojjKRsTNf7hv3TaOEWPCSU6cTuRlrg5tYxgx
jcJpd4FVwaTGfEmLXzv7ubF65BUhEMKtZIy1j5D72YiZafp3l7LTPpWSYsed6Pz3iXwcZWWmmzSo
lHqu+8sw2+X0rWvdQnodqJTfH2ZrMviPC7SUqJxduj6b8hj7aZtHw0Uv/gzhY4g+XPv3/SE2toS0
MWW65bQRKa1sYi35hUhtYVjUy+Poawms2k/kg5V3h/sD3ehikcMgHQ76htT8EpCtvO5mEschFJrh
0sXA76ewfK6r7yTGp9BVoOOxUppuSFMrFhJC0qfaeFKtH33gdPKnvPs96D9n/aXIoTRjQ2uVPMVr
mr/o/Vc90p1oACXWJqh1V2/3v3preYD9UUayLKCZa1BclCEmN/sSNLVR7OaWW9Gt02hfIz3aObfb
A3FoDYwRL/zKkZommKd1oxsuTbkwfT/1lfIpiIrXKUiTnaE23lxgCeRv4dTBnK+t6ziL45gkynCZ
TkH8MOgabNJOrA92vdvvfeseahocN9SwSL9ZlOWuD3DUp+MoxnAQ6D04Gd6L9il2o/DvSvq3FP69
v1UqP+va1YVAwgQ+xlZReV67ukpvAL2MZOJwbbRHbPi4Rz5wex3RigBfhRAMyTJckevZ1HOlB022
ZKPTWnZJotmDGqX0RAw7jsqt58lA8qIbTOWAm7latriZdZy/mPxIqre2GDbAj82TGOn0YmbOnIqX
4aVP0h1/cGMByQpBnwlMH3uzzuz7o5E280TQKqmVl9b6T8nKd4zARqYWOAfhIz1GrCKIiuslHMXG
1JMIl7Mb59lNZ8lwCgO5jTaE+LlqY6dXo9pNaipVcmg27giXsA9lxs4V2JrqO6AW3g+ewLVGRlem
pVmIpFKKRDrAEH1Q/d/3T+PGFlLtfmd95OyDAryeKIUTvw8bUlxlWdpZpGTUK3oSXbXvlarUuoGp
/uvLYDrFvU6A2+uNK09hbJkYyQ19mfvHpEqvaeT5jPoSBelZI7Gih16wgNeS4FlRP9+f5q3ZAnsH
Z4tCfo3M1PqkyiqIaFpl+8sEuPGhVHLVlc0wdsO2nR4Mpdhj6N+YHMsJxBGMI67LWiBL7sJCyvqC
8Yr2DGbse+nLnS00sGOoU/+oJurx/gRvLRgT/DDg+s4nUxaUctVfIHQ/y/RsITlmgK6aOaGJL5/o
JjvdH3G1pDz2YOAIaAmoobC4iVIkNVCG0WwKr4olwwYGmD+gSmw6qhTPT2mr7RWsV1btfTwywYtO
JM8/fR3X5yWUBlPzxaL0DDr8VIqnEQn+yvh5f1ZrMNf7MIvmHcKqC6B6HWwaamOmFA4ZJqY3BcZg
7VHyu9RuYyi7Z2NQ/m6nNPnUDwHkI9NkPPmSOrpyPgyPU+RnOxZ2dY6WrwEstIiqEGWgtLbyRK2S
emUky40nqFNzlOboa27EX3QN8hUryGAN9uthx/ZtrDPPLagAKmKs8zpjkWdNMEeK0ngKJ5jmYyF8
bIdwwM2Zw50jtMbyv0+PF5As8SJKTnRzvadqkSldOcutJ4RSYhwnzfLB3nY0sFpJJODkR3pSAbSs
6+9hkfTmQZDKvLMLRQj+9rVE+6treuEt6abatLNurn1bN+dcsaEEKepDXaPMBVFxLoY2HcblTt5l
XYx6/3qU1NFNBgm6YAyvv54OQJ6nymy8WkpLpMWCuDoHxpy5RWEgVtH00JC2fpAfm04vTokwir+A
PLYokHSVcBSqOD/motA9xpHVfFP9EsbJ0q93tnMdQL1/5VJHAa1OHeMmA5UkcziFudF4BrweEF/E
9VsjBIDDxnR2AjNF0L7pUkfT0UWRWl2wAzOXdjb6/dZ8cHr4iCVIJp/x3kVLaHW9VMXkl0ZAMsyb
/cSU3Ez2tcCVx3lpEPYN9DzmImq+cb/97hgCNuyONdjQ1s6nMfg9oNoJwGxoKzwzqa9ezAzVplrT
4kdIWfKAeok5QYeGHCZKIWGo57+jaexbJ09zhBn8PlC+aLQCQcGh+PN8SMfOb+ALG8Uv943H7dVB
jgWqAIhFUH0Cnnw9yzqaJz0ZptYrZAkK57qRaEsmdOg1azfNvTja6xXlXcE/xgJT/VitaFctQaoo
Mha04q4fpLLitE0c0ozhm24R+P7X0SiAUArhdK6Vjosgzz9ShS6V+5NeBlp/CNYCAheUdAnUVx8S
FHVUChrnqzBG6wCh1hdfT5NzPkSkemI70uPG/e8jkpCm1xVCKN7yldUwGlWrE3VuPX0uC3vhknbb
WUV7pNODA+dsOAGFax/uD7pylN5PMFkOheBAhwlinYeI+sCkeUpqvbyP6jfKhhG0RnnhGlU3HfAG
m1MnhSpSAxOqE7Oe/y/DA+3nHi/9qWtkhAiFUtZ1bLde6rWjatnwI/cr+P8t9U+SNdmDjtKjk/Q1
jPK6voc2WRdkl9lTTsFX40Vc0OirsE8TKXebvtB7uthEn1O9Qc9BFWe7Mkf9FFV5dFDGaDqMXdE5
Ad77sWkrwcHN+QR7qO+0lVy5RT4E342+3avOrVyf928jUgeFCmQPqsbVrRO7kdYsaSi9ICDzYLZ0
cfSq4RCdSHZF4u7NpJD2Cn2x4tw/EhvXndrjEsvRHIYjsDr51JLKntJg7fVxjoZ6HTQ0e1qC3okn
X+Xi7xyBW4eLfiBI+UmEkdRmK66ty2x04RDTR+IVACDeUpWeLxVlL8fUSro7UA2Kvt+f3/IDVzeb
NgssI226dAit48goiMN4jqzaE+R4PgrLwSP3vVct25zWkjwi10Ledt38TNFmAIYWNF43+hB4t1Kv
1IlD2qoUXiM/nfH0BGSr550ocmNYSu46Yy6qHTdujh7NYACXycnTT0kDhgb4OxPg8QnanRBr43zi
RmnL6QRuSMr0et+MUrLQ7Ewar2prt001x9Dbgz4BWgCvVRrFCa0F+/7ObXixOCVkGCjC0KRG8uR6
zHKo86Tvut7DMlnfAy39PuppcSjTTHNDLZkO1qhAG4rbaiexAK+2blEYjVSttMfe36Ne3DhIGogu
7Ba/LVih668Z4aH1m3zuPdp51U/hGMzHtG/2svEbFprUINycEhyP6g2VcEmBoYoiufcSNXvpLP+Y
GKI7CbATQURbQylmKF8GNdzx0DfOEVkjOpVBeLLaa8M8SnOeG0Pde3XQ9XYIIEdqs59iE54r9byz
q1sz5KkHPguHMf1PKwuQFUThja/1nii10WfFFzr9nAlxbzlx68cvetzlnxLfLC07VLDTrohoHqI/
dZX9UQI1OQ6wU9sJz9hLUEbjK8nvHxXawGd83OahTgTptVdCbcdKbi3Qoru+pFJxD9al1wB8WDeW
weC1dMUMmtWDOul/KWNVOmWdnu4v0cZdI9NJVwLtCJSR1zay1Aclgzudd2qse2eqZ+Tx0vRPG8g/
w751mxJQptru+X1bo0IRRTsqCWqNiP/6fMed3hldGQ1erWufm+x5rv7u01Pi44e0B00Md7rCNo4B
NmtJub13/K2DQnOIS2Fsi8Frev08BgbUot9yeFnL5GAp+Sn/4w/TnkFZprB6CyhUEBOqdGstWrTX
UzQnOn4SMR08Y5F5LrPJfOhTvT8GvBynVhX7E2S0xTmIpsTNNPMv/Mz2IJHrtDMrPCFYtNcHvnGs
lkcQM7f8d4OelwIDQbOsGbyBPM4T/KjtaSIzfYJXX34Q0nmvg2drPAhdAXVw/3gTlzPwIV01d6Mk
dDzznqTObgFK3ubm/QqU4i980fa/3xnQjXgzpOQW4NnqQGWt1epzXI9eF8Q/KlI41vxvqU1fA73a
gWavlbsW74ncG5hUilBE/GsCxphHKBatqPMmXZ6+wKf5tWviH2LVl64Yz/NTIKeWG9aK8YU+lcJJ
h6Z+CYQ5QTYtikLbirQ4Q54m/0fvdFRGx9EqPzdM7OiTwbXD2JftuEjGE+wp8nEg67Bz49f1GibA
G0eRbuksYCpr/6EpBMOsm2TwYtWIYRwQuvSB0MH8HASQrPd9fA6ytn5LIzM4hwYEzZIM6nzQcyJd
BHqPZYhK10RNxW2pmpzqKraOnaW156LP4flOpPaoCihKiqn5CbUtwQ2tjjiHTjYnwwq5SZk+Rn0P
+rRv93gwNnYHKQFqLSbeF3iLNYZ3pJ/LqrN28KqkK12ARdHnuG+CLxE1t8Mw9HVmh43yldbiyWln
ZTjmxjQe5KmO3b4b5kM3AQ8dm759hELbfzQxUE5NgetkaYF+yifNt3MxSul5q8RD3BXqzkG+ffn5
/oW4eyHZwGYtLvSHW1OLctL5mjZ4/lz6tK8KJSxNaHrct/q3d5NRcCB59DGL1nvt/MMoJj3lYpJj
C9RWaN08kebnQC6GY2qISFqOnbwzq1t7TzoegMuSI8SdWfcHSXqjNPMcjh4SczKC78bwDIHVvKgd
9wcjKUK3bc3iMqTaHg3j1siwTZFFAUYOvmzlSSU9tMV+iRVqxtI/RXLwNZ6hbB16DQZoUZ6e21Y5
lc24l8++fXIouChLgzC5G5mG7+t91LNOR4utnr2+PeGBuTAEjW+ajuSAcJpKp9ljQVtCp+vnZhkP
fpL3RCT0+9fjGRSVpjyOZm8oh5McRbYipWi6vlWS6sz5Hr3H5uxoA0BsBheFV+56tKlbFlzrZg92
h86trQochyUo3HTNsiXELwQAlO5ULVknXZ93TtPG6SWRTiPSEl2TRlzNdSQ3AxiRtR3k4zQ+xKHX
1z/N/2kQoixavSGYWsP42lJJi3yCMbOW2p+NlLlR+nPQ/wn7PYbpjZ1jNsidsYEwyq15tGhcM6RB
bGaPdp+wfhHji9Z9FZPJgSHs/q3fCHIWnCeTYfUXfK58vW3h6Au6mFqTF9TELgp440MUunHiNCQh
VKf93rapXcsAIzV3Z+jlnq3Op07tFkg4p2bpE7we2veLvpWDefaotPYOabp2cHiDzCOnRXuyxrCy
BS0iOaeFmTsZECSFVR/thB7rKuXy9MGPRCpMZw3wrZXrr0jVrh4bg6/IZVf57n8h8+HqtuyatgNC
+f6Ut/b141ir2CNoutCsVMbqotlFpGUmqyM9amno8Mbs7OyGlSNMJk1EbpP7sKZ4nKVRHsdCFT3y
Ls8UAMwBv07jdwXSv/Yvuax3POrbTM4idgjeYxkUw75y7si9j0VSTZIXaemDQNTwJSu6yEZIdQ+s
ebuMjIRArU4tEvKaNTheRym7aQZf8hqobOU3s/rT649iSzULHfv7O7Y1KYw1OUO8Oko5q0nJtVIb
VhrJXm4O7VNem6GtmYjDd2Ur/Lg/1O0zr9DG/P4UUmaQ1rwYbSXVRqBNihf3eXmg2tM542zuTejW
UIIzI7eOw7dc+nVXyGjkeSYOoux1vfpZRntDrC070manTtXT/QndvggMhUmhT4soCzjw9c0istD1
KTJkDxa1V0V0JfG5msVjMIkniBZONVkbut13UlK3G7ZAFgntCLJA1a6Vv+F9GhKr7RUo7H0oTSlm
CMhT9PBg7pyMNZgQw8FICxsuDwGu8Bpak9dzkMYZ0yv1VvK0vv3ZtzTzdbleHrMieJXUEgyRAHlT
b0iBm0jVbGN+Qnueq5cqav8jQdr79+DAa9Q48WzIBF4vN6m+flB8UfHKJLfr7B/F/3Z/PzcS2O9l
ksWHZolvZFRMLajRJJQUr1HFOLalTmlgNfFhDVcn7JfYyPW3qIqG3CXOIK5RtDoFSQyCrnWaSOjG
w9C1o+CEslaETorqDbq7XZvtXKSNah3UtsQzdIWjUUK/9PVKWNUYlvGoK55RNqqdJqlx6pK6fyoC
q3InGjkcbebUK4rfOVJl/u6Ebto5hhvXDJIxjiDlpaWks3rbBi0xuqHuVC82fyndQqd1zq3smPny
jtXduGTwIS0irLRHLwSG13OdfCWY4q5R4eGfgLb0TWqnhqDbdZkWJ00s40NZjelRSNvw1I/KLrv3
rdUiWiAtCw/N4netWbYCoYxrqR9Vj4alJxUJrViMX6e2OY9i9BQkEBgoD2r0K5Ii6ggwcGuSW2av
/dy59w/nxr0HdoZbhjtDq88anGL42tiReVA9zDUdIlJmI+ryRCP5l/vjbG0sUdjSWCtp4DVX/pIl
Jm0dy6XmWRBgW818mhABGfoAjvqdkTZn9GGklfmUo9osArPQvKSuAdN9j7LosRF/3Z/O7VNKPEnD
NRUYajB4ttfHpy5LisjtqHkwlEeuNoyDM5IjgWgHToGODrdJ6ur/YaugcAH2rAEOvkG6qrnf4Cea
mjcOpHeHyQD6YabqsWyrPV2kjd2i9kKlkcCWJsx1yS0NFb3hF9ULyvJVt8DTheKzVv+p4Na+v5C3
7hZJPdo8Ab1QWSSsvF7IqYxCq6gqzUN06VEwHkslckMRVnnpt1L/k8vH+8NtJDWWJCJwJfpmoQRY
Y86A3PVl106al2mz2Lk9noPMkZemk9TNY+2MVWg9BZDx/mVmOUTmLUXJkyHktO5PagUj0CBN2qWS
rEi0e71PZifVlEXQiXZAWLi0NvyjylkIDt9Ih8IWgll8ngyj1G0lNqLf92ezEYUwGzxwpoQPTvL5
evUUX9I7JZI1D8UluYpsw5/sVEhOJU3QpujEEiIq4ksHSH4aRpuZ7+zeRhSw2GryhYzOH9bJQlXB
+1oSO54RxI5a+J+GlB635rsSxpf2uyE+Zt1gt+0xDeU9DN/Wc0VGdNEolZk98LrryY9VAuAOZihP
Hn9Fs+aAG/yZNK9ArCkV0nWuxI4ujyXt5//dQSOqIgEM4Bx/eo0Gy5Kl90CrdM/vgdr4Y9AfwqwV
znlvIRAho6Bt1qaE7Eo5wp9Otetwf9s3LJxOyhTXcAFcA225nngFizH+VY8vCqOxG4xF6moAiJ0q
UpqdyOt9LtfBJk8U4yDaRHfxDdTDD2dNmUK8tXiOD9DWurH1o4r8lwTIpq84U9jQr4ksXtAf9fpL
oC404+cpP5fapQz+SaeTFUa2BO14QxIF9lSSKUejhaNCebi/KFvHYclikKcERg1j0+o4+HCU8X9T
xVOlH34VuVVj/aES6Zry85Jz6Mr+WI/KuUn2CEE3sFhLhfG94RhJAJbqej/8uRDMGMcJjzY4y0pw
8v0zu/aXWY6OnwILexar9Kwm2slQWtfvzmHUnv18PNZaeE5D/dP9lbh9m5bPwdPkVeej3t3RDxnJ
iO7ULEwnnV6Fw2C6wuUiT9+LPSmEzVG4S+Q/KHbdZleNZNZC6GA9UQsKp5wh4U/iWj0QvBKrgPol
E2L+56d9YUwGhLlIzmHD17kyJTZL349g7Gz+j7Pz2nEby8L1ExFgDrckRUkVVMHleEO42zZzznz6
87EOzukSJYjwTA9mDDTgpb25w9pr/WEe9n7jl24sy5md9VN8uD2Jl/nholtFro4jpsoTdpVF1GKp
63Wr6mQRllOmCto0jTNkxWkeFc8MOt59OtlF+3w77OXFS1gFQsCS/bLDV1u7DLUQJJuuPwr521Q/
h+O/aUC9devWvTq6D2FW94Ys5OkkBqb+qMSFR53/twReRcm7p3iANkImilihOwgbrK2twa12KBs3
zzpSgEfu1eQwGo/GnbnVEr+yLJlA1OzJWaE5rFtKfdjVlaEj6lrVS+Em1IP7cCyrY5rmmYtPa7sz
S7Qzb3+1ywN5+Wr/BV19tTacdSNMkKnsYSO6tIkox/fFt6Dy293tSFdOOUJB3eDdTA3wolyct/6k
DQnrMrd+RliPGNaBk8mRU/GQy/dJfdeHh7DcWi9XB/ghqnx+wlVlrwFiJyqHOaBhct3eDrZQMcsx
eX7VLENb+Mp8Oc7w1SyWOAiHQabpdDZcaT5sWlZdH8R/f/9q0eulCmKp5+/niWen7VsgfdH9LVmf
rSCrNS6ndZML3bKzRsmtDd32Y+2hVP/6KcBUgcejR4uBqbmu5AVWrCNIZ3H4WkGwa6geOl2W/6L6
13u3F9zVj0K2QYLJsuPJev7lg74cK1kIjcdYA1ipS3HllIA1/ocoaCsu3UaKD5Dwz6OYlVgni5LQ
45BLxdEcJBrAJvnb7bFcvjWQsqVhT+a/wBiV1QJL9Bmgsd+aj7mYoZ2eVaKTWqmJu5fV3CG1M9tD
Uf2TInezkSZfCwxklC7qciFb66oGziTTJIij+egPM95leqZ7cAozDIWjeTfGRnqQWrnZa0le7G4P
ee0VR3VrYZchRUZKQGq0Fi1SlAEEujCYj1r5NotfcBH2smg4zBmajNGPEURuIh1UTdj12l2/1HVo
kEJ3t2N1sq2mOEAwusN+ex+J0Z3RLKDGzT7zcmuv9j0eNu8pG7VVlPHOP36QpXFpRAL7vk3j30i4
lG+dIPokbn71pApq4ZiVkriUUdR9qc8UQzEKQYwzdJAsFFwzVDqvkgbtiT6o6NSxan6OrUEHC6pX
bicJ/4zZnLxGojBsrNortyicEPQzefzwDDJWp2LZlaqZTpyKxiw58aS5Yu4W/ddQPM7Fv231LGnf
b3/NK5uRjIQUiGYd5Iw1DniKJquc/BxFKU3odlJq/PBbQHW3g1wBNfAWZ6svXtPsk7WksFH1BWqx
vv6YTtVjYe0y455CfouPiZ3MdmCF3jz9o/u/8zi0s/ApgGjkt/eBflJou0n54EXmcN/wHKrtZNjV
5ltnHir5oWggh+6SkIZqr9cbedO7EdZqETEpoEiAHsIKXIucCyqtDZ9T8VGcpYK1ndb+J0mvrbeo
1dvMGRNF3Mud0WcYsKlscFUOrQBscD796dQI5mVFn2/2kCuLgDWEVfHdr60osA3ZF5H6NtIclPOA
HFRoJHLryhmSSaGWtf+OszZjcjYkkeJKyaz+GwPgCF1ZiXLRacjDG7RI/R7CXtF26U7QUEZ1yzDu
MnCm8WLtk0/WD61qDNPWhKx6XPyoEwC9PioCcqqh3dGW8pzSEJ6aO3JG/xUrROmbGiY+JYhGpn5R
aInUcZb5gmF3qZTEDrKo1j41B/VrMCv1YFujVn9uw0yM7bpv8q8pvjCtHTRFwKNFszqEMIMyccFu
AujwZSFwBCvicmyyqencaUAP707vDd6XdU2Rdqd1hR7tUXTSy2PTNt0PsRckeSegaKPudW2qfhTU
wr/rQZ/lHlPkB47R5fNwwErWUOx0lrVyh55q/knsaBVtnLfvnNmPqwHCLlU52sCg9GlnrFFqdNEU
QeBgwRY0nltbT4I6tf0GtLIjy7E02klHJVVBQmm0BYEWrRpa6bMh4E5sh7M13RcVfF9xNmVP6YG8
2VIvDb+sOg2+ZFnRbPRS1zkrxA1MYFBY4EZfOIKrxCRqDKudG4HCXiSW+0JCg1Uqx9i1it6/jwa5
3fmh+LeJ8v8NCjCW4hEO0MbqgSPWUiQWfaQ/Tsmh+2IWqjsXO6nx2uhvyxVLJCSNudy5iuABrYZX
iyGMOqXkTWMpth/qX6yqO1IX+svXBd1wjkbeTXBnFz71KofIolItxUykHCSwYTVX9tEZG/aKskUB
uSh6LZE4YrhOeIvCBF6d+2le+nPft9rjFP8am+ZJiav90D9EeWa3vfY0mspezF/axPqZDFsqles7
h9hAzgCZLmuFka5ia5U1C7NP5udPi9xY7NFptfNcuzPi2pageEoI9XUbidPyhc6303nQ1VpRwGsl
KUTBRyX8GaafBazvor99Qy0DY/UzrWiH8odVjNTSmwQwoP7YVbEdtrFbwykJMJnZuN3W2QZxkHkC
TkoZhBrCGrjRdaEvybVkPkpFbu7TxoQoDnrcgZYmeXLXym6Q6oGD9EcDHMacvzV6U3pmb31LDLm7
n7JBepx8MqW0Rhp40lrlUdCxZhTaJD6qPer6vpbrni+FWyrGa7NEWJjoYNERRt0OnQXW3nmiFM2Y
I6pN7D9GaWAryZzboZB97gPRE/0H39xX6r1VG464KJT4wsMw1bu8nADZdU6ZuZrwyRiCXR1Idg0m
JDa3ft9FNZryL2VCdBn5aWCW1sT1tk4CkXq6/yhJv0M+Ylx5UvOS7NQqcHNxxheHYpjC3SY1D0W9
9WXXydESHbAfRkBL4UZbmzrILYY/SpP6jxmUN7uIBNEOfX0jA7s6RkQ36R0se/DCKUCQQqNEUpg8
Y6j+KAaAg1g++L8F31GEx8hv3rRg8LRA8hAdxjd3C+29fl4ySOxHFKzJqEwhRr56woSFTPOHVPbR
VHM7EDNPhEjewFm5vUu2wqyObEX3w8DsJ+FRjia71fZC+UvCtu52kItaxjKYhbuACwKvWZLO8/Xc
pDhHJL4lPNZmspeH3kZsVx+AH2jf6x5h8LTxHbNsnXRKN27cC/LvEnpxUuIhCC0AzvV56CxuBQgo
cXDyJXT5DFdQjQPRNf3Zl1qkk2t7VrR/UqX/JHTtMw6s/w7oG7cqKdp4J+c6BeznKHXM6fX2nFwk
3+8/DFgXBXwmhx7x+Q8LKZEnepUFp77ZIT+Ce4ejIAJUFV6qHQ247tCEgvw1w2Qcn4AW/Ue5eF1M
hHBhc6XsIIHK7eLPcbGzrNeu9uQ435XjIY576tC1E5V3ZqNumNld3kk8F3hkcisylxcKJsDRYsWX
S36z4E3guYlE66uLkHSMDccUmbrShEgFUfr2bF3eS0vgRS6HtIL29XqywljVYHAHJyuST4Mx2BNi
Epgy7pIsPP5tqPc+LyJsMiV+0Ebn3yWVjEBKsRo+Vb5puq0Re40qzbsg/wHRw/vrWIwIiC+Ey6US
vALaplQupEydU6yxgCXQ3zsEuX9Hr2/hXm4suMtvh4rKh1irkrohp2UFqQmr8yldGOz+4BbT5FpI
EXh5aH6LBXX2QjGJjoEYN4f/YaAWyRp4Ytoz68S38llOVC7SkxA/iIGnFw9pHblWt9XFupKxgehd
imUSpA1QfavzjGp2nVlZnJ14mzldgI5v/blU/1B42M10etPeHsJ9lQuuVhgbaenltaThGfFOl1ne
1GutZsUcU99qMcfll7WfEPWV7jMtUV5uz+S6wsSDBxV93jzYmyIavGYBVUhtmMaIg6zW+9HdSIfO
AV5bAiga5YjBicrnjDoiTvZ17W8s12uxF71k9h/+P3QkV1sDdax8FDA89RELHLD/UqvECQV0apCs
SmTlpVTKb38/XMDElLVYO4uB1HnISupkweoUTGtxV45m1qyyN+JvzLOXNC1U5C+3412+0MCs0HGF
wMP+R2T/PJ4pT0WujFp2ynuI75Q9hjAQ3LIYh/y5HotY3luJOdcH0EaJ+et27GsLaJG7wkqW1UsF
8Tx2OxVp1TQzrrUZPMJ5aumeKmru/n2UBYQKxYgDAcrEeRQZbzMwSSJG422ecbaJ0pNVStNGOfJK
+gR2BWAtXEVA59wV52GCbBCzpPWzE51F29BCpx2gTvUHEQ5BGI6eoAW7VrfDzPwk+N1jam5lNleS
aLg/gHtJUhfd4fVqFQ1aDJY2Ye8KTcMW9bj1KiM7iUb2U9Y630N0KbSTwuA4GlvfydX5p1G1h7gW
J8/HQmKft+kb4mCZk/AYsxeMohO0crczlEz1Ilqvf3/zgI6hBM9DHbT3msNYzXjcJ0jsnFpL8BCG
ehq54Zv6ud5UZL52FyBwzzaG0gY0c7UGKtFKrEpdpqb2dOmu2Qe7aLiLYfXt8Ka9vd6WE/f8SanB
sDAXfjD6MuAYzhcCXCq5E8U+O8mdn3zBOdh3cRkdn4fUUll5mryx8q7tYF7L7GGkg2TUFc/jGZ1i
5XrGLhLT35aV2GB/Mi7z4S4PtpyK3x1AL8YGfJfnGm/ZC70EHeVL0OoC84hd30vSI2AjB5J40AIr
ewjh67t9C51NzIR6Z2UCpzQqui54s3gf63XhKUpmPZDpxw6AY8Uxhqh306AWXrIggGwvNeZhslrD
bZpQuw+0KtnTvn0KqlLYqXFe7odYCe5EZQCO31b9b9UMJ56nRergt1khs6rUx0lueOgWhulR1fOh
Tibtxt1+7VagBAe7nfOEVHb1gfsUPCslRbwZhfk3yf9bKPq2JCUee8hRm8CZRDC9/8OiovW78GhQ
7FzXxzPB9OV6rPMTSgH3tTRh9POghvmj0X6/HehyNXGCcR7z1oTDyPo9X01J20YC1kBYbJM0YQmf
Sanbcngks/GU9fPb7WiX+5JLHalXOEKUfFD9OY/mz7wpLb3MT4r+b28cFoZQVtv18EcN0nuw6q+4
pd+O+I4xP1/ChEQ/DPADGFlsbM5DBmMbDaKEGYoW4n4GZHlqCzsRIutXixjSbBfQa3moKVZdONQc
4BAMOLE9KeFYfBWTQvssI0402UZfzp1tFLrS2aWYKMe5zeXvReeXn6xQq34GoEh6V8yyABqkVmo/
Ghw9PRUA58aArn0wqAGgbt7xKuvrrQ/yClzckJ+EFg5XKdrUw8GpTW+JOThaF2+pkl77ZLzi6PUx
hfxnddyMYdAkPL0KwBT6cYKb/Rjkk5fiLxv64sFSEmie+cbqv9xxHJrgQpFiwzOCPXf+zaZex0t8
CvKTjmRYaXm5/qMyiztgCU0Y7iwe07cXyZWsmoAL6xzuygLeXGXVZiZHBghtLNlFoaUXgT7AtwyA
/l0wlP5n+C5m72RKYn4KQZvr5Ggp5dCxL5CHC7URzPPt33N1/Ih5sEGgfkEvOB//PKcWdf4q50pJ
EkeN6RKGeY+hYp/ktBCt4iVQUffCDtfaiLycZevdQk2W1wqWjksefB65o0siigkb1BxVt9cFJ0n2
Sij+9TObaSbRpxHF1HGvnEfxpRGHQH/KT4N0QE3BTuPXnlbPUMyOIQ7wQpIdZY0NQP5l9rkERTkD
uSOgUOuCk2wlfSpOM2fPgE6J+sTreCPzvDZ5SBUu/EeY7dQ2z4dV5YHlB9ZiH49IREHulzymm63/
a/tfWdDaAAyABq6f1KHhSwo5W34K8EBO4FhUwuvof/JBIgXz6+11eJnaLAoJaBYtJAqe8Ksctw3G
SplGhSlT0t3cqyS4naPk807umy3FwOWbr1ceeDBUuHg+LvtwNXnRVLfhYkifCMW9H3wSy8+iaqsB
Pi6kNj8n80djbam6XVsSoNNYhHAAsdVYxYR23ICGxCCcTqbvNYY2uzHiIN7tWbxSHaQwiBgiWwrZ
A3L286FNPfRCRW6KkxSWuKvQNX4O88rxp7f8gBm8W5qanWxlENcWI7xOtjDkE67b1ZHWK21izDL8
adW4L7O3VLurxa1qxLVz6mOM1d1AHSfvwx4D+SaeEK49ziVkeDTFkY9TIDRurMZrK/9jtOXXfECD
IpNbG0odYGumpbsukZ3cKG2l/BI37UFTtqxWrq0N4DWAhVDL5m5YbWZx6OJY6HnfaRpgkbglz0Oe
fasDd2WHwY9DPNgiSQFOtxpTOkpVO+dJeQr0PN81s6FUQN87eT+NWXTIkafamMQrw2JMvI4hGMJd
WVPyZitOyzztyhOWJKEX0Pe2Ufv5S7to+jv0o4APL+8GExTDamONphnFk4mfijrK/lPfIdVkloLh
bmysKyti4dJD4kcZh0irMAKg9gSngsVVhars8FaO4UMivqn1wAO3fE7pPLfKdFz+Hw2unYK6SYh9
DQ4UdpH1HqV81w/VjTLZO5Ds7CSjykg1h3ofPwoq/Oqb8u7stYYxn3qjG7+nUxLFThnDdHaHSS0O
baVEotPRFohdJUoEt481fa8qUOhcqcsqzcYK3viZgI342U4+ziBB1co2q7BunCme1BfkxGo4CrUV
7nzshoyd2obD6FQ1LGaSz6qFIIFo8C+hk9XAEyCT6w6Nz+F33Jnj6KW6P3SvRa63w6Eu60SxK/SL
GtsYLDnaBUa/VC5zP+GPwaSDpygR3d34csuRdzFHlNgod7PoL8y65MQqB6sMdbLYSjnqWXn0xYyq
dzOIxxxUo2PMrTHZURg2st3UaJD0lrgYCw7Rg4mpwIZ+y2UCyK29sJGA3ACso2xyfrbg3sRbFNTN
ic/U2kWqHIusdRVrL6UK8rXBHeLV3gzZK0jil3nwNxKii8P6PTzFLp6XIGLXQsdRnkpmZ6T6aWgC
L690iXdK5IR+EW1kuhcn9hKIqsHi50nnba0rUFVxF/dzqZ8KMwcMg+ZMWvOCyOy6hXTfPgz+xh7d
CLiWbbMqSwHmVegnmB52h56nhSZwU7qSptpG8luwvmysrCUnWa0sLnQQ2EDOuWzXbafINMJ2ENl9
AMP7HSdVca9E6p+5g9cBmQDzxqiY1bemgrHQ50rhlcOg74XF+ef2L7n2TUFt81E5C4mzWlLYbas9
vlmAyWrJ7ay9Ku0o1m18z+tBgL7wUUlq16kFCVqmIyqpn1qAjQ0dTnrinPsb23UryupVkFmUbAI/
J0pz11LUNPK9qm0kgJcLhaVPIZxGIfUO/ni+AxF4RduhUJWTD2UULqAsHfzkiLaZo6RfpMjcWJfv
HZnzdcJOg15CF2XZDevCRyji2FNrsXoihcoccMAzytSTJu6y6EVOnif1uyh/ESlRi2rutNSt6n7y
cLJ+DFToQ+nWjXlt+B9+zvpJ1OrBqAQNP0dRHlQfmU/9obW+tLI3xvdDvtFjucxIgSmRdAAjWOwu
mO3zyWbtJ7GhCQYW4KL+MCa5YQclcEifbM4DbVqf5CzgLuBKeem1cnIqXM+92/vjIhPhN+DBhMYJ
XUAE7VaFGVkJE5ChhnFKuR/pdLlJ9u3vI9AB4A4Gi4YE2DLnHxJGc5GysubGPJWioDoJm90V03LL
HebKl6NEAbyUegwaTesjtSmarsDsliO1GzxB+Q0A+EGIHtUjxpcuz/S/PlaoiNBBAbgB1E1Za/r0
EcatvZAwbaZ4p8mU0HP8WtVC33Kkvdz0dPl4uPC/IGfB0J7PHkbMpSRjaoBjcH+fN21Efz56kXxr
YydepMBg/z/GWW98uaFRIRInGWbbRAklib4ARt6VW/7ZVy75JRKQE5oP/Om9pfNhPUQscbNfhIhy
DgXP7BrFFoMgtTuwyK6f+sKxb2f/gCgxymb+KHhdl2scP7m5u70wL3QUeE6r2OjxvtCUJQlfJa4i
QpOCEfgY3k6CPWC7lmVfQnmXZ+qbD9202huzW5XjU6zln8pxfKM/uABe06Ta+CUX1b2FGcZluaQe
HIJrUoQeVCBiG9k68UahnyzlzbFKjeEwKXmyI/HuIZ/6kle1gXH0J1k63p6Ia+EhgqP8yxdRKDOc
r7FQr8rYygkvDBaSqkHjlgZpYB4beMlbxxmxcT3Hu1bbGPbFw+EdV8URSGFzQaCtzr+mLkQtRrXk
1P2sEhsEin8/qna2UXG6Ojrm9P9FWV2bEZs/CpYo4ovo9M/d5z526JP8rrb6NMtWXN1lwMT+C7Qc
tR8WNkI/rZrNBFIKm1Lhl/T37c90OV00B3gGU8AAYou0z/nfH3MxQ/fQupM6PfnRN42iZDT/NvOj
r208ni6nTKU+h7QN0DfEmNbAO38SEhTE6vE0W8jpCh0+KqMj+F8psVaDSu1TcNDO3khvLk8ggi7I
LfzuMIFfk1qmQQkHLZDHk6S9ghcj+0Dl/znXp41k7co08hZeYuFZhEbj8u8/fKamE7HFCo3xVMG+
RO3H7swcmj7QfOmTFFUbCdX7IXK+KlRqWxQ6KXjSn16325HP8hNaFdOpdzlNv5uVPZqc4U6l2p1q
J7qDLo29//75U/e13gt36Q9Q+O0+8sLRLn+Pv8uX8i53tl5+l0uVH8VCQhaFOt9FWaUMxK7xh3g6
QVB6GEB0lALGVPmW1Pq1qaZ2CZ9HpVNy8Z4bzbgWaE1Op6aBvT48hyHY/dxu0d7+e+mA5b3/Mdjq
ButMCBgYt0wnYw5Zno5Y1K4lBo9Kmv3J1Z9189AL5UNRHiJhY0Vdm02SjkVDY4H/rWnEoiCqvZ+0
0ynUj5EhHPPE1kEg/fXuB0vxX5DV7p/zAg6xWE0nqrd7Q43sdJjuu4cg3M3C1ne7shVBX/Nf6mEL
73uVso3wGi0jqeeTEgN6jb4rjeyI4j+GspF0XMmA0c0gC8BzBLQWMJHzvVgb7Ltc7+aTUEOPMPbm
N7GFz+YW5PjIi+/ydCNvuwSMIKj9MeLqrksGOUEjhIhGN3umWrx2zzNibA71KLyTx+JhNMtDPtpy
vxH5/RG4OggWdX2w/kjvXj4S4eJ0kSgP8+nbt8fI9h5f7gv7x1NkP1l2Zld2ZD+OLim+HTqVE+yO
yS5Z/mCH3j//VHZjSzZcqd3z69eHt+KbY9r97rtvfw7tyZbtes8Deh/uqGvbkSvbLwe2m2u4n3b2
6/7h4e7Py31o//n15/aKfOc33hrR6matLXM0moERaXZhP3n3970n76YdAGLH8rBHuQfm8mTt/Afd
tX40D6htak701L44h8G+A/puHxR747K//n0/zPLqEo6TetT1YPlNT36e7epyn1HK8qjt68nP+gVY
XjO/bqUYy1+6mgicjdSF1IqOwEX+hur8MFUSFnFxTE08EnZJmWxcye97bh0DNQp4zMDyoImsBgbN
VEx8rRBPkl04/2AqxD/4+jmp/fXzz9AW7ZP6uvF9rxwDMAP/C7mcex9uyixS+3mwCKkq33UnOaSu
4LR25rx9WxbsD3Q47MbLvilM8cn5Y56UI3g9W991yDaKHvocemFzt8je92FLU/VKhnL201aHvTTF
SWRI/DQxVXaaUPLsw/U9qtuGPCXaNVN0Uhp0U1Rx4xi+OifAknF6UqB9rNFTEl1/aVJq8WT03XNf
HPLs2Jj/JGr3/fbkXw7w3cQRLuhyPOIDcD73wC7rqY4D6YTqb9M+WGVvZyWO3+4k904uKTuj+XU7
4pXDGC6zomAJwxkJvWq1nbNZTVsp0aUT6mzqnNlxIzly/GdI0fDK7/XuLumHIzLTzxtxl6Gcr+yF
Qw1Hhyr0IpG5WtmK1pm8mzXplD8I5mFWJQry2K9M/6KuDwO2zT9Ver6TjN3tuJfJyRKW/AfAGM25
dWsuTjvO6s6UTjEGMH5ynwg/WjyWo6dI2KiAXNYmziOtMs6+lFspHg2+ZRvb3U8xeJPFL3mVuOGd
jzLn7WFd/4xg4ciGQC3BYDtfOWJvtOiYM65m2s1PFpkCmjG+htVoLKEC6iOF9Svgmr0d9toYmS8a
1LSOVZ7V51EjC+01Tc3lk2nA6bS8sH02sM71nS76KYgbE3ptjCxReu+LIwgaOauTqRajZI7NQj5l
MDCHwY0aW4VUWZm7jJu0ehT6xE6x0bo9xsu9v/D9F9UiCqMKV/j5GMs21Kc5TuVTJT6CM+2SZpdP
b0E3bOSTV+aSOMvwyIjoGq8Ot8pPlajSa/k0lo1jFj9DPAnjqAR9x4FvaXfYrtwe2IWlGRWQs4ir
r5fmYz9rRsPXKxI7SbH+KOy8/wawRlCcaqz2veCqjYU/qGFT6bOF0IIr4hb8sR3/bbTq3rf2bWYP
Fb5NLLMmMvZ5oO9T2XA0BZJL6N3+xVdXAChPjotFWJJVd/4tijiTO72r5FMpeLFP9SCu3dwDkC5V
KJtWtm9A89/S8r1Su0IFhlSVGglHJdCo86jhJJWgWnrWXaj9wqfMGa1oJypuyRtZ/MXjFQ+B2u4M
JOoz63B7yMvfvTomuRJY7bTHIDis+aiSVg9zV3cySbmpISHUFN7sp8nGxF65d7B8I0FFAw29G2t1
7wx1NZtZ6LMS4vyTP86nalacIupcQc+RRhD5nArV8GbjML42s4sCNSU5IJB8ztX31MN6qAUq5aei
/xdp0oEIk4DXva2QFZt2lNvK70aQ3dtzejXsojf1vs1ADMmrD9pXctnUAv0HONpT7TXC5I56Zpvj
UZe+lUn5WRc8OXpAbnIjU732OT9GXt22BRSKxEgC7VSMVQ3/fyBzaXEhuz3Aa5+TawClEFze8MZd
TauSRkoe+6F2in068AnE/fbPVB0FzBGCvt8NL1Vs7G+HvLY1gbss6oEWORqonvM5FWeNLjFb9hQ0
trhrp08yurNVvB+Kz2JqeMOc2NJGDnE5mTweSeaWcvyiN7uazAkVBAEvl/mUyrGy67pIPzaCUR9v
j+xaFLAopEaL2OPFDpxCdVaKsJxP8kx+P0VYwyEa/7cGU+QjXKOUTGguwO9YZ361j/1DUlXzSRfm
zDMjxLrMUYk2TpPLu+w8ymrhF5mlA3bhndTjF/5g4I+2w/KV7F42haPlq8PG3F2Jx71JyQmUCFzJ
NWB2tGY59ZNEOvmxov8oNGvypN4kPdD8sLZBFcUbW3tJAc6PS/LYd2XT/5vRrg6yxQK05llG0gVM
BpKF34YQLtFxFIqq7Te22bKNzoOh2G9iOQ2lmm22bgeF+QhSFO/KU52JtjHxah95l8evWvB7Nu+V
eGOLXU7mebjVrh4rYcgssOFAHGNHSyeHDec02uf67wEZ54GW4+XDC1Cm86S2gWgAXyv+Tcv0IYzi
2e5kWzZCWzDuBUFbpKO7J9X/PmDCdnu/LVnHxawu/RCkLHhqrYV8DLPUrYQ895TBn/81BUf9e5n+
ThCNvB3ncl9TWVvIX9Cv4WKt12baRGEl4OV6muvgnwx+DBedn23ccJfrkSBQPRe1crA26866hKPo
aBaZebLSLHIA9jImes1Qg9rhfxnPh1CrbE7PclMvEaKifWzmtqGW+S4a0aL+H2btQ5TVIhyCOe6L
iQGZfua17Yzt7ZZM3LUF8HHOVssPmf8m7wM+TGa4uVDmTgYSoDPeTD1Flyn+fHtA13bVh2jrduAi
B1ToPtMmaWnjWZ3fucHcfpqs4CGpp3ljPVxpDLAg6FmjU0FZ8EJuVp2bOuqVyjxNU+7K6CP6bfPY
WNJOjE137u+sttvjgXpU5c4R75IptaNO2ktF98OK/W/la9Ibv63Et5V5r0g8fmgVhon0lCm6Pfmu
geQZq2A/QcYpVLtPelLS19sTdvl5lnUsU44iseBGXN0hcx2hNw+aDg3LcQY7y90uu+3oqv4xV82t
M/ZKac80uBPpUZKX8mBfLWt1TEtLg/RB8v01tg4w0LMCey7BDmvEcaNucvyx/aMIz2Em210m/LUg
BKziRRyYpIZUg4bO+WHYCAvkXCiVU4/arEuPXLHVWNzChl1Jn2BcmMQid1jU81e5TFAJAhy9SD9V
SmnnDabHO958xhd8aOu34SkP641j9nLd0wdDTc5ExQQ59Xf62YdD3ipgfAV+DUSqxxpCMKuvZUbR
SUy+C5XVb6S962MQ+VgQYdR6KOgslMnV6KDDN6GcxdGrFOjPsQm6JfkpGOOv2ytzfaIThRSTv38R
76IGsrr8My2r4G5Y8augaV8Fvz2ZQ7R1/q2n7T0GU7YYVuMquz7QsfHukZMR4tc6g5oc3mfDnWmN
AJTebo/lahzYMKyKBYmzVtwTFL/NyyRNXts4dccgJCW8B5t0NKKNT3N10j4EWp224xjkkl/GyavY
/uPnn+d643zd+PvXzql9VOI3NRXJK72lfyz2raV3G93Wd6L2x5Th/aP8N4Z1Kw5fwYIWXZa8Jrb5
iGtmyD/SfejpgyMeR93W6LsettplF1t2HXV1MviVlgqKwMj0H6M3/faf1WPy0D34X+fvt9fCld3D
Gvj/a2ENqwx0odcblbUwmo2Hid9st1HnjZa4ddYt3/pyHlUFChKtck7d87OOPFdtEZlLXuPUkR0T
VRDqh5mtPuT7eUvi9L1adyvYavr6UMtRAydYaT5lP4eTENhN5WLVmNvaXeuMj/l+st1u4wV0fS7/
G+LqJAq4vORBqJLXTi0fprk6lJlcIeTmH29/s/XbYFkciPtQ4KZxA6ltdW35VamHpW+YL6kvP88y
Au+lZneKfje1L3iuRNxdtwNe22cUDoHU6Au3a80ei+Io99MusF6U4ZNk3k3Dlvzo1QAMhANpEYxf
A/5lsW90Oeitl8Z6UM2nOdhaEdemDEwiqQWHK5XQ1UnUae2Y1obvvxSt7PjSk4DKadRkHt4E9vhZ
pfx6e8Yu9P2Wb7QUgahb4xnBQ+58uUtlPityFQovMB2zydZT1e2iL/XwpewnpOXsEeHP7pNVeOb0
RYzsQs1s3/I0bH/jYuOUvFyWMGVR/wR/yx12wYYqCuDKgM6EF8hzKDqOu2yKbCve6Ea/V0TO9xxY
CUiNBjxgbK7WFrCpUBlIEsbB6/0/02v8DbOMea+Nu+IY/av6TkPiuLEqL08UFAlNBoTlLqNal2gM
dcrVUEujVx1T+4SzpJr3+XP6J4wkL8g97C82vulSZjofIWhTqF4mkGyJjt3qCDMQyB3zhEyjAFPX
hNletb5a/yKlqSFuLKV3sxE+zqnwP4Rd9OAWw0eWsHjRVjKUotC7PnpFCQ7tbpMaTmb1xs5HNvM1
zqr8aFh4Z8C8CI9JVEmfrSQ3vdtjv1xDyN+A38aqmgo5Zdzz5Sz0GSWyZo5ey2gyERJbOBxtIRxL
DUzz7VDrNwBa0cB6SbNg7pEdrxEcRj8NZI1x/mp84jHrjXfx65ac5eXKOQ+xGo1CiShFJ4UQkm0K
uxYCeKPZufkCQ/c+DQ6Qx3a3B3UtIkenCF8QvSQO7vP562lympGY5q81/oOBDWciVx4C+h2d06uq
rW/pi27FW/79hwxc0WjoJhrxVNPNqAGH5U7WUBK6424w0zf59fbwrly4YPv+G9+7psmHeH5azlES
EU+QHLP9qde21t2Hc44y7CErkEF2+ujYVgXnj+qEL23kZFt2D+8xzrcn1WGad2TPS116zfXJmlTs
E8PPX/Xq/5D2ZU1u6zq3v0hVmodXUpLnHmz3kLyoOum05nnWr/+Wuu49sWkds/bZL8lDUl4iCIAg
CCw0RNtXKJATPjz/ILWYV7hri9918ctCIv5rkJ6b3HSyXMLwMtBXDeEuxvNU4qfbqRI5lrNwEsyf
ha0H8RHyr2y/SFslcYjzAZ+V2oK/x6yN9If0ATIZPHz98jEQHcU22qHf1K68B0/v/Y1Z0AOAzxki
sMrPpZ7XehA1iYRhA1F+lFpMCprsFs5/NYC914v36LYy/mEtAzCQo0eD3FxvieZixrCytgU9iCJk
x0DNzvFRNhEGpS8g2VjdX9aiUNFdhsQ5rn5Y2hxQXOhbXVfNGMlJfuybD1XFI4S3623YVer8+Cod
6yv0wMxzrjXkoXPSRLuSc7O5YS2HJ4aiodhzZj1CQSvzASOe+kO9FtVj6aAE8CHZqM/6s7yNNv7W
3EzP1s/g2J+1Fagi7IpaG53jT26emVj82WFfCACsWXOLkKQeM70Gx/IJ0/nQoGsXeNj1uycjlImO
SqkxI3rncbBv3nZZ7Pl+eYFdFX42wIOrR7Tqbgo33qYrTNBcozbLHXbDOlwhr+pisPijtpGflafY
zV15La+SVcE5Km6vSfMuzOyMc/XbTHRy/SV9KU6B4EMKunRQiw9V3uLSRBRxowkrJT82mtsP3HII
GT965WcAOldDgF8F7Vl4Y7wGLfUCEwfCUjtqRP4q8Kxtpwd/n+79J4/kjwlP1ec1XMEh0EAciQAH
Uc7c/nYNJ46mXreyoB/fk0f/J5qW2ojoj8UBV7UpsnkUDjenLx71ECciZ4OmLQXZr2u0GFXOsZ/E
1lG2nLbbJMKuVCnIeRRe79mtCc9IJrJR83k/r/AaqQYZR9XmiXXs1t2ue0NNzkH+4bn93lzHj9Gq
doJ99kfl1YQvru8ClbEbJD3RPOkBdQy+vGeh/xrQKd2sjKDi+f35l5h9u1ofYyVpW/n1UEOSRWV7
+ZsvONq61El7rMT9oFJrfJWDnwHaJRVx3YKGLpM4vv/mzoOrNrgdEPrjwoMDkTEOrxAjY1QG79hq
JFwru5j6/upBf7nviheWeYUyW8uFM5ASr0h7dM4eU+K+cfKIt/bNLIG5UZttLojiiB9vH0aNGI/n
/skDTw8KVBuemc0/xWwXuPnhyjV0rOC4ZtZRJpE8CBizekRTR0WE32CnOXk/xA0UPwqp92Y9TZwn
5ptWRTwMwcZQ3Ym4AIlSdkC1hwFHaqtJ/klY+zt0Ig47y3KGbeqe2rX4qzqYD/mbZvOmJywJFfVU
yGKiJRq3erZCQetLbQrUIDiBDQ63FQyNiohS0VohlVO6NeekXNBClNqBzg4OE28S35HjhX6UlWmV
fRYGp2zfrgwU9CikfvRSInISdbM5Xe/fd+SHe+dMswoPfa2Heh5n4STEMS4NMRk+8+40Cg0Z8UZ7
X99v77lzo8NMvzF3s861rNdAVe7ppY+xCSd0mJkr/U+Fgva34E3AabBHk8Uf7XPgTIK9ESGDyKgm
qBZ89Ln6yUn6nRWke5tGWu/REtD1nLXdOEcGiDE3tUfxvOhjaSFoOIl2NGoiK+v78rvxFwwG4/ZR
bGpg/gMW0z1ZDgLR+7/O3Z0Z/kLdMALKLEEul5yCM+hLaGSj/1Bft++Y/a4JiAQJyJM5kPMXX2ke
syLG0Xee4vk1RkafeudX/5LIVLe1Z8dsth79fPYUjqO6iegZtHkPLxZoid1kVPMCS6gfyjCfotZF
tDcdrCfV4JxhS1igJESca4JWBPmsayxJbq1SqmXsVU7wFCsgxfJ7bKm5FnoU8HK27laMGCQOkJms
C4kdlhwsGMAX3/txfzKFIHpso7625dIQ7fu7davicA14WkFjDbAs1s2jPVwo+yBTT/MAY83RcCnc
NfnTpD7fx7lVc+DguofTZB4ZJjJqrmpjkkRCq56MeC+hx7YVaGj+uI9xewlA8/MlCLM/KQqsy7If
1NN7/AF1CI+Bm7xlr+Dg+4jf7mPdXni+sdAGDXp37BDrxzNQwqBYZVJPjTvEP9WfWQcui7Ol/E69
pzjeaMWANtZdn1IdOW/pWZZ9Ur3W1cZCn0RL6n2SOPe/aHEn8aL5/z+IMbtem6RoTCT1VL6mo5MX
ESZC7ftEdkXe4M7vtvlrC4ecZ0YBcOsg5cimNhVQBOLxUlNPu56+g49r/VN1wDBIA3RLDPRHff74
+BrJqSX/lD0AeYErYOZQ81GmHjeYcnwyX2KdmHb04W8CjkO+eQW/BgHZ9bWVgwdhMkApBZBDcSo2
v7xNvLK2qNlaRU7I8Si3iaKrFaEb7BoMLwBIzyLqPXXVWkRi6NE4Kj5ZkWYb7nXiP3UPuocSYY5v
WbaU/+zgjdkn+WRNYgRBxq/KWaYqDR3p2ThgSILNu5rPevfflQVD3K5XaBVlIkXwCie7fN50rwIn
xXIbNTISZDyLAZI98BND7+XntKSRbAdPI4bHThT9pk4Nq0xtZav/nkYHhfr3TW5JjDgMUJiBJDgK
F9i6pkIRerzpBtqp2gvE2Hl7DP55hJ6s6t24+ndY32HsxUEXWXla6pqnnsTVsI9s8vtJQ5c12ul4
YfhteIUU2d9FfS/6AqgOwkkVQgOu+lSdXaUhzU78oT5lu9pubYwDptULyCkLIjzVvHKkhXDlGlu+
VpauHJRRTS31VAWOv/Oensi0En5qq+lLoX5AuIC8tTLKidHhfhxXEKpGJld0urW1wgw0zhl7+2aO
usVLiTIqmhao4ioHQT31NNpkT+XBR/m8XUGgCu1egm37xuPpXzgMrhCZkxB1UVXmlVBMc5WT/eBw
zpr5g69sGu02uBKCgGhmsQFz7/U2qXEzKEOk6ifMViNS8eZzx33MG32DgM6DeZD1zOvHKEKIGr75
hmicinfxy3CjCMYs1ASMrAjFHTT28CLlG01AfRgounAvQx4GTYbMkqow19JQkfxzrerSucqRKqxg
3DQLMDnCrFDpANZk9dhZKEq6b9k3DnJGRqyHQlAkitHjfC3MQAn9bkoH/2xgkCZuuiVC1779vA9y
e8v9RkFqGMTOuOay4aTn+UERRVifVgauEjqVGRL08pnRSq2njW7EdrKSGp/jtZakilYevEjOQ0Jv
CtgUFNY06PXxzygYopN+wKsZBSEcyYOVFP1WEl41/o3e47Ec+Z05/wl3jHLQa1k2ihJUyigH53Er
Ov7W30hOz7nAL0lyLhwDKwjm1IG6gTmyUfYWWmGnBudgo26H/bBDKfxedVHevebs2YJmXCExRuAp
5WjEqhacK1dYC+tob27LQ7WOaeGAvuU53EjbaFvxagNuA6BZiBcLZIQYi1HY9pgVfu63wVO4Vmn2
JD3/iB7KjekKG84a52jq2tCvwRjtz4J2EoRcD87xw9mPiXqaKGR5KNc5T5q3LuUaifGJpSz6Hhp8
g7OwNleG62+9T1x4tigHXQcHgRPYLSrihQznrb04RPvUVIIkw7LCh0fpLfvA0G7Oem4uo9+7JM0E
Auh6B7fXNUKmWIkWg5H9LNLe0bf+elgrK+8ReRDODi3YMFj/QYyN1kNc31h9R9I/12O9Cs+5M7ky
nezE1nbdTrfjzUQVCmO2Q7cn7fqVA3yrGqC6BI3RTKCOB3/2ut1iXLLhFXL0rf7+UcNLSvJlrNQd
b8zwgklfIzG7pQ5S5ScdkBq720zEcwvnTXHqHW+4720kgC7AyyXNanOhFkGfh940L0nBtenhZ/f0
2zVtjCV0g6P/Aw9jvOCYJ8J5by/wijGaMEEdeCM8lUANp3VbGxlVHsHRsgTRPTc3xapg0WKAwiRV
S1D3RGekNfG8bksP5qPkgLX5xGua/55DcO0xIMMLKEbx83AyEpTcROfSqfaJW9LE/gnOQ5KuQ2dY
9wUZn+RH87HcaFRcG5vxOPz+LDPCI1PnfQfbhRWlONXLBt/Rb5MNJhHSZm8+4/1LpKOTub7jr8JN
77bv8SZ5jR6slUIx58Y1NlylmrXzjkBY+urALE1EmPiQwm7smkzoczs2b79/YHLsoQLRjed4TvSP
C7qgyZhUAP+DuAeDThiTiVM577QemtW5qG5Q9gGddhOmv9niY7lvPrY0ei4O5Rvq5u97hVvHeo3L
WFCaZHMyC7j+h7qVdjJmtlPxeB/j1rVeYzDKPBRBiDqrb6sRQAryC50Dp9TlHRHzecNuGwjOQaGu
oSgb0ey1bQoyiPfrRoXJaPs6ehrR7zrynPfNWAg8dYEM5S8Ic7wWnlRU7QgQcaVuvZW4xXgYvMnX
bogCi3blrepVtZa2k2OsdDcHLUy/5qWLZgh2nXjXQc4PVHCg2WM0BYNPfCVM6uSsgzR7UDoCWq37
+3V7QoEZ5AKB0YkEFNZlJFfJuTNjMhYPaMqh3egIMVG6o4I5GPfhbphCZqGirg+9b2gfxDQ7+Xrn
ItmI2lpT43OtPA8tbQSU2jl+fxTAaZmB/hQlCF4qbnLwW1eaG4GvNFNbO6+eh2KvBzkpcvf+Fy2p
Em4Q4FzHd+GxjlGlSsZwXhn1H2fdK1ob+dXJTpMEBDdd9XEf6TblgbXjGXy+mIErDcp1vfZ+MsEl
0YNpvf2qHzAZje79TflbeokOvJbTxcMS1a+Yb2XC1YDK+xqqiKOmaMIyPU/JNMp0zP3ij9qD/YW2
gZD/MZomN+zAaKY9GsLq91EeRp0mvtcfdKnJZZSyWREuOrWQoIEerewrjijmpbKKffl9jChCPRp9
cFan5zjfgRZrj2nemEWtYu4eKIKSzxxngqplZPRLW3nBnBWi9Jys+pJpWWB6RC0rhj0YbJ2wJobo
U5yS9Axq/a01YPZlrfIe+BYwwO2Naud5sjwuj3OIcRlCpGnrIw+cnk2xQNFqJPsUY64tjgYvbTZI
hcBQMvf9gsyN8RIzVx5GQ6bZubI7e7IlhLPmRrdVlKhbWzx4r/V/XKALr4jBWSDixaPzTI5yvbAM
ExsFWcqyc01K5D99x6JPzkexWhtPvABzSYYK4vQ5q4aaR5bVQDO6smi8HDVg9ImXX12W3MWPM+uw
vMHIxqrIzl7d9o+WUMnv2hhVz0LRtjSYd5ZIYqeDE28wCuhkUUsBWINKXMUHHTmBVWNiGhKti2Su
BQ+smkclcftWAtZGFEUgXYNSKdToM1/YeGjYLUyjO4sFhgtUaCcLe1pOz6X/p4kwQsSVrWPfbSI5
PIH3gpRtYI81aD8COnYr37MVNGgpqHMo99XAMeJv9b02Ynwbslh4LUctIgaaXGuBOIllogtVfxbK
dYkpwIX3q8WoliI6+kFPvWk9ZrWDwXEkNdxQCDdeh7otiWSgQRFymr4P1nsj7FG2kieurjlBuk6C
L3DO9Oaj2aoO/ndbHSKVhB2KzKcCfctUH0G9XjgCMloiHvWKd0F1a+2A2aG26P3OxNwJHsI/abeq
4l86ZiT2pEY5/H3ndXtkYj6i+l0vDhY6UCBdLxtOtIk6SevPKaoRSKZ3uiO2ieiqUfhVq+XgdLL5
2bVC7NzH/T7tGXkjGQpmpzkdhLwec1ZLoaeHjWiiGHB487RhM4hu7m/y7DjmRzF8UgwSeq/W8BqC
FwXFCgXaNYtH5Ze+kYVtuhdPkWFHpkmjh2GkhU816TGoUcm5UXeq6Wq6jVnfoWFLw7MBMkgnfJIt
14gaUoD+/ZDrqy6kpfJi/ZF59L635bZzKzyWhTY/kAijvfBaoplW94aHhvizGAco8G1JhbF46hqz
0wx1FUyYkl4QPbSNZ43qO80/6cahrAZiRCt03wYYosOrdVVml8mK+vKLGNUeKnWIx8Drzx3IPSS3
L924fIotWoMtorDS1ajvR9/Gq0i+1zd68NG9egGphCdNRBvwO8YWg+HFM9dQxsMIEkQDHBqHTMWx
aksoXPbWcVJCc+jY7Hy7CZ7uK8ptoIHyegxQkxBoqAbqtphzJ+7jYpjkIT5rxPZGZxxwc3VOI9Ge
As5dZnY/V3JikJiEXiwbITq4+/gceYK2GTRJotU0mHaP6eUcs7u5WcxQqKtC+wkSN7CBayXBKOIu
KacpPsfENka3oyiTqUbCuyPfnDczDPhQkfOdybe+NePizK7NNkpQgQ0YCxX1iJBaKpsN71T7zhmz
goPrwDYZeJcFS/f1akD2UqQGBv6c62oQ1pmv5jItxNDDeMNSzzWajwZ6eZJGrVZT0rYVTdQkNGkf
j3FFulJE7ZMwhWZBM9nURpp54xARLzB61H4VYY3him3b+Q+hIAQBGdCyIxEFc6tPZaGANtfTUOBO
U33EyOWinUbwWwYx5pVZlWchIRXo/UdiCREGhE4Z5vRMmdD9DPMI1LpiNRoCx7HdHsOQ+UxahDwV
6tfQb34tDFGtMnBGSBg16jab8kGx61Xghniiix4+1HUyEB7F7O1jGYPIhEx613ZT5yPqb9xifwiV
bdrTcAMHN7kNFWzvyK0vvol456MS3b4gT4Hvxt/Xa2zHKi4UFEThnvHQuH3torq4R+rPrTunyV7V
Xf0ZoJUBcTDHGdzksQCMVmZ0M8xzuiyVES5IobxRCtP0XDsGUbcH8M9uGmc82/dx5sOHUegrGEai
iRGMadMinm5p+vLj9MUrKLtNkzHrYE6/GrNgEr8AgLcydg3ZPyhOROg/L2lkYJizSDS6qcAkcqzD
KUkEN2OShwAFGfS+uJY08EpezAmjhZNXWym2BUUwLpbkuj5RNybxqbGNQJzKgZsd8c324K6Dhz/U
nWg64z27SjSrUJnh7N5pNvKf2ibda0X0t8/7SDfR0Sy/CyBG3YJhisa+CNPze0mmnU8iJ3U5qnb7
yjJj4NIGJ43EOrT62pYQI+FxZ8yB4T5CbJt9vD89c/OySxZ7icJYbGSWJXrKgIK0g0RcaY3+TpSW
vLwU9ItzGV0SGmpnUAKKiw46qBllGCQzTqTQz85CQN7zgRqryCfr9f2dWThAkd1DiwsGZ6LhhR0E
k1eWUqpKi5sU8X4qj9mmI2KzojWPDHbJ4VziMEdbi9BXEDLgvE8esQ7EPzcJ2Z5MXhv4ktAucRiV
xgSmQbFC4HjPMq2p/ogHFYejajdxIDTtEoPRZrUM2rbQm+y882Ye4eRzyDi3qKVg7QqC8WtCbSAl
0NYQV7KRVyIVHOGnQk+8p9dZGqwDuFzJLM2LuEacGkULJawk2uhbt9rPTYobozqqGTkFL7zk6dJp
cInGKLQkdZI11lgUuhE+4pDQL87GzIK/sxx2GE6CZKFeYUzwudmodrTl/Pqid774frYbqABFDBJr
+Hl96xVEc3TyUNH150gxCe3tvlnyFIBNiRqV7ndVUGbnkSLgJOlWoKWd7iX0ynDzghzbtBjbtAax
6/KumvcFgYArRyR2Q1ewOdrGMU02aRP1+iBUGH+M02Y4dXBnFQ1tn7dJPB1gjDNPBhD8xBBc+RW5
6uaPtdugKVNz4tO4lncyrlav97eKtywmxukjQfOLEYB2ePyT7rdr3pI4ZsMObs+9RPQUEQDvKpXW
6m9MttrcXwIPgXEDfVEKLUbpZGfzsJvcgeCyzbN9zjnDHmaB6k9JrGHze7BzlKvK2eKKTjgn5mIM
8NdC0UF37c/GNhFko+5mTQbF3L4k42fvbtcmFTaf90XGcQY3hD2VP6lppcBo7IBG1vPeeRFFcImr
b3VAMsrrclkMdC9XxsQdrVL7kghCMUSGtmaiNrj4wLizbUF5IlwKcC6BGGfgy77k+cW3M9BIZ5u0
cidbW1c7FQ2+lPIY8ziODl0811vm1xhpUCmz+cTkp7KLbN3ev8SPPCO6f2ajrfcapvHKqG9GyA9p
Q3VTb0Sy5ijEfS8KFtFrBLEXBzmsoHu4qDYn8ynYUYeavMZ7riLMtnxxZGdF3fQC6D/O4hcBmf1E
6TxRgedF73sEMHteo2DAoZSNOsKonuKZ06SoAH4MaEjBy/aR4X5qfLV7YZU5vAvdMu5cDYlMFZoA
GCGCk3LwkZ2A93Yq+1CTNCSv9/dp2RH9RWDkl2phL4p5kp2lU37EdICtgodaHt0lbxmM+KRS6ysR
HBCIqn8iFe+ulaf7q+ABMKGUqA8hsiYASCeSkIyYv3ncgv9F0f4jKLYcw2rRLjOOgDj0pq3T6cFR
MmdLQRV6fymzLG6Dtr84zL0NowMRV2VxhhyB+BrZ5uNL4nBsk7Pn7Bwq6Jqplg20qqcWEdDhNjjb
4sAB+S+e7O9CGM8ZFZ02VkYEF+OaqxT1zwKJV7UdPSRrnnnO3v6ezBinmfRVqqQNrobRftc6mmsq
pKM/pkNG17ys2LLj/LsqxnFiznTXR1qIV73te0j0E2cpt1U/35epv7/PWHxm1aFUtdgbqd4aRJJt
SSPSg/CAtxuSuhVxwO1uH4/xn5AaGHKD6IrjEJYVXZnZkcGphEpexiPIGiZVBu38mEhkOmwkYqxR
bAT2MErva/pyzHCBxLgFdHu2SaHhTVb+U/q0QkonIJa9Gw4FXXOC7aX06fwc+59VMR7CSDOwtnZY
1Yi2F5/2+w/qJOvt16uCKEXm6P5i0P0XjKUsQG6sRzoYYMEmONHSvS+3RWd38euMhzBLK/fgILLz
688pIMf09+n+7y+6B6RCZ8qFOfnObEuJqmAwQCD8tQfbTtfjS5QSRFb3QeYfuTHZCxBmP4qirApp
QJxjrnCQrl7Q8/HvEFg22EpAC1LgI8QO3ieiQrWalbjmhIeLG/13FezgRaVo/1/Ue1w9czR2cZcv
fpqJcOUxRB1nDQHJr/1K28pEXXP2mYegXAc1RVPMFNQIbWvU1jXOyTv+yyUwbtlDlRtqZACQPHW0
tx3uFXrZV10IifHGYEjrx8CAqoJo5/grp0+9Le4rylkHR1fZ567EqkDFpAJlfH7/ZX0gwvz8V8bA
utzAEhqplQEQnKd1vNrnbrW6j7B4bF0IirHpcWzSXMMT0jnZ+C8iCbnp5tnp3LFnlurbzAuhTOZ7
krp6rWxlZwazzwht3qMgZyGsazXUforiEmZRPvgkPmcYmHZfUgubjXIjDUTiKHrCIEtGpdLSw4Wi
UXKELbiZ53R0SebzNGopOLpCmZd5cW0p0FJu4Q88bTqK+0sim3gz4Klm5IX3CzZ+hTP/+wWOlJfZ
IM6rwf1/Mwts5OnuwoZoKG5CCT2IczBpkJFXrCpZgBK7HDdxV05QzjqUHEd+28SKnptLCEZY01iA
bUUAhPezdfrXx8KtXwpHtKVXGn8GhGPtC8ffFRojMqvIpakp9Pz87h1csaQqGDQ6RD/Vn/uKxsNh
TLKSzb5J6hkHNeYDUR6o98C7ePEwmFMWZ4ig6R0kN1J95T0j02ijdr4i5fn+WuZNZqz/UmZspjlu
jN6IZxywJ5O84yYTFrwLJubgAozCUJTTsSOxrKaXJGGCrMLX3qmJuQk3REG8yDf/paD0CooRmSf0
4G+TAaWhC9bApcUNaEqhAYEzEvGNl/BZ3KG/K/s+4S4MtI6UNo7mlWnEcjFJlj7E7hfneFn2Nhcg
TMQoq/7QtgNAYhJtdpgq9oA8yQsnFuKiMBHLqDWWEYhAKR11dYh3GH75In29jG8cIJ7ImLhlKKZ4
Hgkyi6z9kNb6ycl+ft3X59tqKwwnQ+U1RrGiWhSjwpjQJe+lvuoNdb4ie4f4odiM2/TBW509OzyE
B5RC7H8Mr+M+t1EH4dzH/v5txpiusBmP6qNcWRx0YKcBTT4rO7TrwunsKliljq+u22qXl+jkr/pt
Z6MUvB7sTqGiM1Jwhgw/8nnYHwl3aNNQv9Kt4ZRbxU1yYlYkPZgHeRurxP+Dcd1VRNJfFSjwRxK9
9/vMt31v3fopVQ5JahFpLX545kpIkMM1YxoMH6g6DKtzM626zImSTaOTzue8iy4cvmC10NBbibYF
1PwwCesuy0AAXkm4/Up2sZs08hLa9n3x8iAYW+gMXG0Vq59z4jJ19f3Hidd4sRSVXq2CMQRFkPVR
bsTsnFfkvXRkqvgk0yDHZ15v75K3uoJibKFt1NzUK6ymdqJNkdB3sCFWtEzo/O5ibHhzUhf8/BUc
YxZWIIMzPwXcTvyDUijpx/29WXIhV7/PqD7GNiTNhIrR8/SIV34DFV0Bzcj6NV/Lx/tQC4HRFRIT
U5SoXFB8CUjjSqaHemX+Xv87ACaMUGOtwqCkaX5EEukv/aniLGDBC14tgAkfBqnOsyyCqSA1vFGd
KiEf6y9OKMSzlfkbLg6nsg/lvo2hyCF67tyxdUZlzcs33d8IVA1eY1QxBlfkBjDar0O+Uu3i1eNU
4t+XFMi5rxFiZWpMT8ROeC856c69RWhuU84Zy1sGY/NeqXeSWWIZuw6J+pf+n3KSofLlr2O86cBJ
pHpQShGvKTnB7OnIPlpOzOvE4C2BMW6w6Gf+UI/I+4h4lEzs0u44lbALd4WrVTDm7QmZ3kvJ7D7C
LeqEXZlXds5xIDr76jTEYS17HhCEnbg9zK8moNIa3Bff5vW+3rcNXWTsW0SOfqoN7EiJ6eOE+qhE
KNdc/77winYlMcbKixw00HGDPXnH3Qoz3B2DlnvjdcsJqe77dZ0lmkELWq5kKhZz3jSEdwnhSIoN
cXHcq1aU4McxCdmdSPonPDQlN5nMkdS3Zlz4qjxN1boP4A97qrg/575KnYRPEe+6y3Em30/uFzCe
agSal0PBNOK64ol+5g7H6S4iyGB2xjADjGi4uevoJvgROgVGYqCaKp+I9kz6T04UtFRbjb6MvyiM
a68zZQp9S4ahrA1i18m6RPbBbcCuC8LsnHh43O5WIoqKcwQW8YO+WjdoxW/fvpwP8XHLy6Muup6/
X8OqCGLxUBFErDkm+c/S/oH6ao5UF5XwAoE5BHI5z/3SA0LTEIsKT7se5nr/xF/0bhcQzBGAZsgi
kzNAvGLbdKDkvPG1vEUw0V6ExyFBbaDjSWW7ITH3gU4KylENjv59v6RcaHjSBqXc9wDRSNCRGjcP
69FFW0x+vi8uHg5zGKitWYdlA3GN9Gc1uRaaIqijvdwH4UmMCfOqwQxrHbty3lV7F7WJdvXKm77F
013mIAi7fojzHhDGo9vtojXPs/HUal7ixX7UupFbZY39QKPxYDcgFz7dlxEPgHEFVjbhXRv+/zyd
3rVj63Lrqhdd81/D+L5sX6xAjYYgTmeKenDvbyzyHj8MBM+aydZ376+EsxXfjYIXQO2goKFXAFD2
OyePsPTwk2PjEkdrv7kLLyBqocXUagm7XTqNLbkYp4x3pYwKeGgO0VPaVdR4dipy+uQVw3M0+bsT
/wJYU4N27oGchSjZdUTetj3RPu/Lj7c49VrVMEOpGIsSGNGmd8zX39LKWE1//p1/+X4Bv1jIYLZW
kRkA6amWg3bLluiP6uFfgjB2r3jlmIB2BXZfvsKBPaQbNF1RXnnO0qvy5SnKdhvigG3GblY4e7BW
aIft6KY5l++xq/7aqWse3C3bwnwLuDAkxhVEtdf1XQ3le+/2ku6E+8MZXYhP8YDu4mGrvFI6DDbW
KcXOF7pH/8fMxsUHMK4iav1EAxHArIQHf+1v1ZNJToZt/i83tr8w7NOt2g19FsyH9bu42o3fRSro
JMx/3df25TzNBQwTE0yBkRWlh90bcDSgDu7zw6PZimNTS68Xl5v2HYld6LsIZzEaAWSGWtLewfgi
z7SRRsTDUiAfIlLAe/C4Y7grYwKF0AsNNMdBgHaTkTwiH8ijhe4aw0/+pQgZjxH0UTmqIUSIW2n6
Eq7ePjJqPPEyahzfx77JJaLgGamkfZf8DsTfdI54/JcLYRwG2imHVBsAcUjXrht9ZrVLk/f7IIvL
QCPjXFljGnhluHavZmiVQ5WbiBRA6vwjB3mcvg7/F8d3gcFYaBGHuiAlwMDkoxhsudJWfR93vCTq
4kHxF+XmRC81DQ/W+hy7RT+UZ9Thz8W+Bmcty7f5CxjGQHUT7BMG4rezPdLgySIqbYi0bR7W9/fl
u6KFybijafw/G8Me6pjcYPpNDpy4WBmO8dMjM+sYoQ44NDfbh/q8izaCa25rYuBGVICoFx3VnCv4
cir34iMYm83BFaoX4bxYOd/5zxggpJ9whrxhTvcqtXlnybKLuIBjLHcKPDS8jlCU3UFGt6wtdXOR
jLziLWsx+LvAYcL8MM37NK+N+WqHlwny3tn+dvr6ur+DHMtiR7lWaZeEmHKOAoqclK87uSe4GaEZ
5T7K7APuqQkb6Q9W4IG8GSU5IBoiPUbR/E+x/oWwGA8xZmkwlt2siDpRbTQ3f/67FTDeIZQbtDf1
+P0BvSAPGbesYb7i3pEQe3CjCXwcYw0S+n6mdX/5TrihH5HDY0NY6my4tFi28CroZWTFBCxkrmuQ
6eNEUPWLcW/c+n+OZrGndzfoXu75WFFKQPxMWxI8v7ZoEhYeg6diU4mrDq/CaNsxzvd3iuNh2d53
weyz+Rl6voVbJ+GxO4MvwNUDm6PSi8sD2dhc64cic1aO6D+r4F8tOJ32tdnFm5fY5nrxRQ9wgTEr
zUUANPZhLPQ9MHb6KtuLW8keyKjQj//tnmmifxd8laCOYtkPQJsVh34Y5tir1+QMwuVXn4TgTMHR
dH9zFu+ZF0CMT9O7tK1LMZqBDMxzQXcgr8x4WcEvIJh4BJOcJymZ4rkMSUJ0Ojo1/TNQnOV2QHhZ
5kVdu8Bi/NrQDCNmbEFuXUwfwOqHG0RoW7yYYfnEuYBhnJs1mVNhRIB5n+xp/6Q/tvvnnJPmW5Yb
pnaiix/ajHEF18pWd9OIQRDZXOrQuflH/4G4lNb2mBPVlW2uys0RyI3D+wtnzLp/odt1hHFhgljk
uMxO7vgKlkLyNFHvXXI4J9yy9C6QmFiotDKrizQgiZiI/RjYKilIigXxlGFRty9wGGvFyNVWUDA6
8mxj9IKAc07gvPEvrsRAhQYGgswt6uwjf9urXdynFdQNbJI6neOOOd3Mr2RfOq8vgRiRZZ436KnX
zGYaP4SYmNVVdrP/NZDSln9DI+p9eW7o/7JRl6iMAEWh8dRphAAVMr2nuFc2IJnvkBPiAc0/xOre
JRATMA5SJwxj2uZnA3nB5IdKa3LMyORUD8WWkyJcNKtLLCZaTCLRz5oSe9a4iOBGR5qtyq3tAt6C
N7RiyR1dYjHeVRtbKKGObetmttw1OjlyG3T99n0fLvG0Y/73C9M1asXCYG/AFHjvnFmHwWv6iEkV
UPmONg6mkPlwg1xaOB4s42xRIysZjVXPDmpyqw1IDm31Q3VQu9w4ycPwU3rV+fPtl4z6UqSM640T
lC/H4DOEJUw5aV9Hx3AN13rvPwLq46HMMKmoOekTt9WIqziMPw47ZTC1CsutIGU0sNFiBwoZcMcW
Ky4ZxayE/90gbiarKGmiy4k6K44rz8zpe1fa6zTVHDKeeNqzFNT8lejNYBVcsyOhQZsMlDT5lB2f
/O7tduPteNenpQPmEofxJn1f9I2eAAcsRL9SJ3D/NE72IGOIBDem5i2J8SfWFBd+nwNqclU8/2PA
EB62M1Q9coOb+ZfubRTjTTTh/0j7zubYbSbrP7SsYg5fwTDkRIVR/MKSriTmnPnr91Dvu74jiDuo
9VMu2+WyPU0Aje5Gh3NkkQ8rHJSmx0QZekeSPif51kDxMeetGnF1bam9O7Qbo3uryv7/DFuNPCoI
U+VvHDWgPVNKmWpRVIfNtHQQaqgJSXCmdokXf25etzHr1+4fOd+e8MLEIOJWuKD7ltO8Do5g55t/
0T8K2EwgZAFAXceAE7UUTpe5NtXGRQ8x+7icGXdQ3tgshmt6CM5XDbV6XsRYGGVBgsHgmgBYt0Ar
4E0nh3bcKJuHxPm4vmOr9uJSDrUeRWimsNcgBzj6f0C1SyJvcoyNgOJzYLF6/b8PgFbEC2n0AY2R
LGe+CGkgFSbv4+7P/LhloSWJa2bpUggVhsz+UFfhYpYGUNRlRPqD55ylTgRYRtbpbrYcvF5vAk+W
7fErdreGx2JrWS1TXH4BZUTSiBeznscXzP1WKXYPu9vg2BGeHAcPYZfO0Po1D3cpjbIj/twlGjdD
mgLUASQyuuf27bqWrN2rSwmU/RjlaYSSwqkEb+it60NT864L+M25DAtxKYGKQTRx4lulwRpqS1xA
bWYrRx+4RhQvI8+H4DYyUzI4N3JgjQ+29bbNzS+WlVx7ml9+AhWfdJxmzIGyhFzAG0iQyBXJFwvb
nSWDCka0KAOXyxJqdY9eabf2W2CxlrGa17xcB2U5qiZvJ135VgcN7KdndBHbvtWj2+SB3xk31w+O
tSDKfIQpLxTZYj6kk7OIGc0JhY/rMpbfuGI06OR3GxR+M7Xwk0gEiW8yyUDdBm4F67oUho7TtWxx
msVojCBlgNoB3HkOzePXdRGshVBmIZfHRuc4bJYVIdgliTmbCTqmWH2Fq/YAeJG6CuhCWaGf5EZc
CkXR88X5VXJmL7mR3evL+E1tvVzWvwLoR3jJgcw5qmasIw9tR92q5ggQiJiIBanh1Y95bTLp0laN
+oVMyqjHUhrEWgW/C0R4syAqhrWX6Fa1epN3zOr0n66ROiuxKso6ybCJiN9lkwMpoviQOompnnvz
LbQ5j18GXPsNQwvXPSTA9UURd1iSaGXvh1IC2KaAtMOmt+KXxgx5Upy38cisf6yFn4C2/UcStaOc
DGM0SZCkiND41lHIYSysedOJzHEilihqMwdNLUYhFBcP5cRWcthvAaHPrsIuP/PLUFysiHKEgPON
9EzCmTWJi3QxuJ9lIv8RbHOYHZZ+sGRRLhEBbV7GKZY0Oz0Qx+MQkHKS2ZxuI4yosHJEqzXty7Oi
3GMzKHkGJE2M+gCBSbKzvVEjEdBullcJWgZ3hYtymRlurl/0VXt1sZ+URwQq61jwPaRK+qZpHsvu
Rm83ygOfPvCdk/HkurTV6iPSleD7AuYykuPUlialxnN8IuGVcvIctNsNh/2I7rF/U7G9FEPtJSjw
SkAbysvb3CCdTIRd+aq+s+7xcnt+6+LfxVB7l7SAjhcCLAY9fRUJn5dh0L1PtEegG17ft/VT+iuJ
iik6UP7OjYFHD29n9mdK9ssTkhVjMg9nCQQunla1UXZBtRyOle4PuQWEfXh6yWZdq3Xf9Xcxy2Iv
xIS+JnNqCDH5jeWMVmc3D5XH349vA4nN2uoY6evlq6+cEl0/41JQThQ+bvHznJPyWKK7M2diTH3b
7F9SZHCYA4R0oZlezOPFogQO4KNhBY1boPQE5zmyzMcuMhNXckNHPKMz3+vvUttnKeGqZlzIpSw8
2h9ktUwht0ZF47V6uKlubq/r3ur+XUigDHuJLsZYaSBh5x8wfGjCrjNOiLUGyqZPIL1HuQwSwLqS
ucFx9AEPdxoaNxj+zfQuUuR/z4kyQEpeB1PFQxYG+Czhjif55pY1bbhYl5+6ABBvjFcDAF0BPQad
jJfloE0LQ+7Olsdys8vnXfvpn8d9/WB/R8M/P5M6WGXupjCYpQ6IKo2THQbHZBVcWRtBHewACOgh
kLER73c3rL5U1m9TB6mObaZ2Gn47M5k8YSvvq59bQ/uPwOA6gGl3Z8m6ayzA9dj7AM73/uP+8foZ
rMwM/JRE+ZASlpDrly1KiAfU4oHsYDDuVYs45v1dvtm9WrhvtmVj9NBmdAR+F6KvKRPlVXxMVCZ1
DwU4OK/DQ/Sg25n5CfDpg9Wf7kILdO+e6Ub3ttlZ9+4xs3wzcAzv4/oOsM6RcjpgjY35vsZHOHfI
jTL85m9X83N3KVfT9frETzp+fCSfrFu+kla7/PFfU3Z6pyhNECjd+TGxuWO2Kd9TAgz3+MHiWAxq
1689PW73n2w4+C5/eipR8OdaEZcNv2EcJesrqetecY3vRxV0+T/+5UXyhXft504y/MVUATua1dh5
XQFVGrZx4vgsGiZ8tUIIYWTFV/KUP3WEut55krWRsegI0O/vGsMWi4fb9K51kFK29h/7Drih024v
PbaKqR3C93Ak8T5mQfF/99r97xf911zdIPiTpi93DGTWpkQSsC46+yWv3ZDcrZznh4lsXPvrP1QH
6mZPmpb3HI+NHYnJ+GmJpWrUxR5LNH4mKn4bj7KkIsltsdnap/1E7kzrtiN79838uO925sZasN22
UmxVrDiW8QlUnvv6nfxNt6T/0JPv0PxCwaNQwDjHjPXsXjuCCndsOQffq4lI7E+wAFyXBp69q2GE
+m3aLsQNojFrQwq1rIhnGcQbLe49IR8JSqaNyxGvdjBWmJGiIrJsJccDGmQUj7O90Nl5E9LbYkCk
95NyfG5zsxN35xGg/mDLzeyDQviAVHZQ2u7sdpvnZnPSeVv6o94KYHfbyKDw3Rh7CXx6JNRJBPLJ
cVsB2YLoB+EOqCAkCNGWmnpdStob9UtAF6UH+AX8B7MV7UYwdYL6a5Pun76kGCV6/Vhbwn2TW/FN
74PC4y7fl61dPGpOYbb4XO6P/qbE3x0RcU6GjeSAW7Qxi72P5FK2EcD3cbgpFry0zwPvtc6mdD4N
omDC1UPFzOS3lX0YIDRK3NGKO9S0kdJQ3nl73o2nivT3J90OTSSywUSmmqFVOrFOnr2KgGAa3qww
xxN6eB2uJZ6jbKCpRmbiOWoCNlgib/uNCyyIO20T2bZmIyN9MG6DXZmjjHGrbzMb0J6DU6J0nr4r
YNCbyWSNgml8ajvRk1uiZKj4Hm9CqxiJp0ZL35S6Q4LutgW95uBbHwqmM3RSDeb+jX/PNtunanes
LOXxJPZ2T+5Bn5ZbGfCeJI+zbv1t+aCdlZIAcRWQxiANsjmExhsADguoa6jHfrAml7e9bvtQvGeN
qWxCy9Q74MZEjnaE77NbUyuB5IW5NrRoQEdAJpDMyN75nl269wORgImbf30MlnhyPx6GJ0UiJNxa
6nby9DsMXGzRLeuS+lMdyGarQvlnjrQHk+SIPEwZpusPKJrOmkScGtQV8admGl58RKvLidj3NUnt
ykosIH314Dh+6s0ePE7bxPrqBMBAuTXxttLBnG+PkcMT4a5+CGEBzwh8cR798ejhf3YGUo7YNGSu
enyLFZjYfVf9OCroDDJ1/Ch2gjOfQyt/nzcO0Nlz/KNg7zLigGvpiUOx/8O3i/cBENcpmnNlMlhR
aRupfXSfzPRT3pyK3bEzsVIASmgoCW8i8KOcy41xIwi7lHRW8vAJLzdB8/f+HuCx5eEDg6JELskH
74qkcWfN2W7SbUHujI8gJ+FXZE3PvvOg3YCyunzoUHPdFhg5tnDReDLayNe7RNpsPS63/ABaGdqd
mR9Q8N6YysdbYgI9VrpbYH+2ndU0JnFTgq39g0wo5x3TlkynZpfadUKI69kVQOINCzPTgS3ecIh3
klNJ3Mn0sTdfsFXAIyXt7uHjOTs9Zs54Gx7iNysfndnlcRm69LBVsf7rBm3NzSoAMpI1WZIx5Eub
TzWMNY6L/B49uJKDqz+S1+i4NGSkVpsR/aQ6Cwy84eGothH6vhnuiCmfiqmEuZHqVDZ6wEcKmSns
ovPZiYCn3znoHbopvBKRs3RjwIzmB8YL4nttlHP/sXYq6lKzMOZzHbKribyeDaAYRKZPkKV0r2/y
SnMPJhAuNnlxiBdOg+cDDePgXH9+tiL7ANQb6Vg947IooPPV2DWu39m1n+KoN1igt+ms1jjTsiRP
L8JjTHaCgwvAWtZK/IdlSaBUkURJBUTdz2WJZR+KvR8MZ4Og2p/zDiwkRumLG/S6x8DDqm6YCHIr
FYBlbX9lUluZVHGXBTpkAtk9D+EGwe0SOV8DY22sEOXn0q4fP+u3qE8epUKM+xIRinXH+Mrf6Z+f
sQ910GHQCDXo3JYA3CCJrRwVAPcPpGCIEVlyqFgcEGQF16SQ8+wAUI2Qw4kzXw/nwIarIy7Ilh53
Nk/uH10WvuKKhl3kg9TvWtvFxQmSphKy5fWCYhbr9cKKhOkBKE0fy4Fbni+Pu95xQusco48kJ09n
BCDOHXFtT9lsH0NiAir+YzK3gcVql/nuAacs0I/1UcG4L4tp1Y5Y37NlHe4+Tie3Ii8ILZ1dQTIb
TZSOAz0vzF2/8y1QTQH/LSDWjOKo+bW5HU373t7Ku3u4BnITWXdfcNbe9tP9PPLwUE8SORxChGCu
bl/X6O9J0ivfTdfhOKNvANiAKFhwTr518A7WgE99dRS3wbMBw2qZI5E9GAyLE6uCz7hN3++BC5WI
ZwFk1EvaJzNtlrrJv0txPy4UPXqlDmE+VstjwjoH5OAtO70x7fczWmJCgjAttzrL+ojwFpyQ01mi
NcUyEVqpBE8nRm73G8b/2ib/tEH/JZVqyiUiPga8C5b3fPcU3Mre8+ZgeZWp37TEdjcmucffMTmD
tgLVtvGB5sa9B8kmYDJclrYyLiNdgeJCTVf75dCBqMhyxcta6LUaSP9LIEvFyMQvVxJOQdZmIM3F
g6UWEAYNz7qLMVHOanasU16zZpeyKHushOgrA6RdD6sZ2b37xyf3y1levyJrwQWoqv+uiLLNkx9l
yagqQHgyD8nde2amb5hmYCLAr0AAwBteyKFss5HqTWEokKPhwTfYr9J7DUoQoN3mAC7n0JIPllNi
P3zVzvUFsnaRSoF2TYwKb/q9i7wdvGrwPffaQFhNcSwx+s8YI4yNaY5KLM9KfSJlxP+TQSlS3MDr
y1nN9GBQBxyiovFNvvhTkBJqSeGPOmK0g4DhLfiD2uXw4gzRHFTjFZFZgTO4mpd+LggLFeOyr1UU
LqVTd10opXKKqkV6d3fXeLn9cX15qynXSwGU0k9pUwuNBAFC5mSTVWi26Jsvgcc3tvE4+RaOjkVc
9L/IBD6kJmoCuM6ps+NnP+EmA5f6YACeSN3GSIy39myb+cO/Wt1fSZQf5cDW2kkxVmf5j/FsNRYe
r4nVuTwOjGNkJldTQMt07v9fFu38ACGe132EZZWWQgZwTgrE93hMKgHCXwMqEWEsbs0pXcr7Wbn6
r0Qe5yATsLj0ZXaV48YUUYgNt8H9dTlrTzFYkr/rop9iftj4coTnEBIphStbUu9wdrlDK4W4y0DQ
lR58xBV4129j1NDVY6URllFZC+9/fAN1D0KwvzThcpATEkaJ3br6XrDvq/f/eFOp++DHHIfpdBzi
BA4dzI+ASsd50I//YpJ/Mc9/N5VyA7EoVkY/fS9oQbHLALQwOGDX2jBXtNym3y70ryTKEUSqLk/p
iBUtfKEGoLN6jKdjeu64TM/5iJVi5CkiDFQyJbMUlHIFOc/VhiEs99wBdOWNanGbABKFm+sKuu4K
/i6QMiexHOZcGODpl2FmJNmkwFx+i5jdROKiYtf2kbIlnaQboFzCicm3AzKq4Pw1ASCMAmOJwNYw
fScC1Oimh/XcpgfOC06Ny+rnYxwl3XiRck0m+jJ862Q2D10HzBg1KC01tHv/6/+8p8C3VWVRROAF
kFvq6LJhKuuCw2J757kBSFiNyYN7lm9dz39cSKFOTu2MeQ7ABn5+NEhoJiMZgdgakMYS0SST2pET
3E/vTKkrB/ljbdRBylkqyZkMteyd75gSb1XBRi7S2TKZN1YO7ELUr1mfxhejoFruXkZ4zMYqtmjd
s1pwJZYQyg8IqloFAUAeMVxh7PKXHHmy1pXt6ta4m29TfRlhRr+bWSJQKdyv+lZ097DeOdk+IEdq
WRhBtYBeY/GuwWyyX4tCf2wA7TuKbMrz5YSx17xuVqaBXp53f3/zWe6eSnQAEtWdCOdNPqpo11V4
zWcoAppBDRnDM6B/p2TnCh8kcQy7MJmYBfT3+7eSGR5+T7hTVuGHEMoxZUM8oB8UQio7OxpH+dQ9
BFvVqzaKHd0mmOldfOIxt93diFT4V4eGrK/8lkMKnUwYtGAlL9aeFz++h/JfRqKMVaPhe2rnINq8
TDaj3R9bNGixxsuZ+0u5sIzTyk5tIMrylzpMAgzkh3vjhfViWjHvP1ZE+S8e/bapEkLM4T3Y3uhQ
mYGo9nVdWb1CF6pCmTuxq/hKniCjvPH3tS07t3jDM0J51jooY5eoQhzwLbKvh/gmsv9wmxpPsH/j
c3/sFmXcMMYjxjWPlVR2Yxd2Z6MJG+49YxMqr4Xxl6LohvY0EEYFjnc4Y0aZaDtpF6Dkdiyc9qE8
sNa1lvT4IYwycsaMXmiZw+4JJ+GZhyE5eBqqn4LlYNjwVd5Oh2CbWirsifXSeWb+priFyZl7W5IJ
TJtPzMrbhgcJdSgUwWzfOW7d/uW6Fq2lv358JG1xwl4s02VH9BHDCk+RhOIXZp21wSl6N1Q3nUQK
yYrqDTDjY+EUTWRWzHA2a95MM9uPUTxC4/xU2nFoxfO2Lm+basOX94zPXD7jis3SKJsVYyfVtkXZ
gTf9rfIU7MbvyufG5ncACHZjYmKD3j8qAKJEziND+PpVUzUJQxYy2GuogxxVdVKKEAc5mcPbM2qV
A2lRMM+taDscUh31vdksZ2JHZ/kEz9Xh3yZk2BlWaTG+ZJH0axvAAasizNHFX3SZvMhJAQdmSQTG
cY9EuYAyOKq3n5V3M7oRRpleUHu7j4m8wxScxRpqWrfUf4s/PGWpc6n2jbDHs0rqzOQTxKOZh0t6
z1jlqtW5kEIZ6SApVSEPsN28WX9wZvKCrDwLF3fdE1wIoUx0CkgoUY8hBJHEo4ohnQivweHMk9vr
R7aSDbmsl9Fo1h1f8bVcQg4wh+/EewkvQPe6hHWjdrEUykrPdaZn7aKecGr96fMldQuLEVszt4uy
0ZKC0d46h4wJzBmCW+76bfNhxhsWD8LqVfu7lu/vuEiJB2GPmtm3hkG7R4+7U50eOarrO7Zu9BRN
klUkyGTkaHHNLqREMh/lXZkMSJsCW8R/NBJT2qFXBGG17qSu+bK8x0R0Z8nIEiiP9eaDoeLrQebF
F1A6Lodp0M5SOJyfx5wASjDY9jsDnQvLWF1M+F1+0I/AoQTzcr5hviZWjemFcEr3J0OSuTGB8LHD
kLaXE39vk962GUZ7ra0V/c+aqsggPjUMmVpkFIedFCr1gDsmo1Ohj3CmANMwxxxcbIfIlbcVUWar
fepi0pzBIrgrK5gtPgZYpPqU3OOvbsnqGlu1LhcfRS0epR5tVtMecRM4m9LElM8PAPxvnq6r2PqF
0QUJAy6CLAnfXDQXKgaumTxKQSBynrYzKkkv5gOz0LBs3y9noMMN8LyKaQOa6twHKcIY+uOykvxZ
fd3Jt+lJ9ca7MSM5uHpfb1mNtGv5BAUj8RKOE3kgWaMOtMD8usL56XCOvpLHhXd2ySxH5t55+nNE
FScg2kG4ndF3cx9uypgwtnTx8fR6ASqKOoQuqookURHvVPDFGPPZAFM6Yb6iPic2MCv3PMhbx809
a1JZWIzANXGUWY0KoYz0pBoANwNuiOrojIDw99F9ZXIbhQWH9l3r+yVNBK+Comm4LvS4QJDXQ5Xr
0JfaGp343GZmoJkqpKWube5fXmYEg8ULj4noD8a2rqmReCGZim5af/aLqG+G/weLj46q/ZLZAAXu
h+iIpEKGj+ES127gpUAq5AwmyS+4DksNfXKQ9ilRUsI7LcvIr1k5qKohadqiNSqlLn0yz2kNAHF0
s+lEAh1glZuNfJuV4DDm30bdUTnDxKidaQDrqTj66UvGuZP2Foci6cttIaC9Me97ohauEGKYn2d8
4Mqsn4IW678fSClYIxaRVC63CVdJc5JtQILDpw/IjJfA5N20YsN+rgUjlxIpL67GeS/pAXZeAvJd
tU0bWOVGWroQOf9ZVb3jfDBQEArNHjE+8CiYqLZr8asIm8gbqmooqkZ9QBhxkjbF+AAFeJX7OwND
BaN55Jh53HVL9VeQvuR5L8yvPtTT3C469ghkdwxFPSdEtg0nvxeAXb6VoQnW8U3clWaXk3hr3LQH
Vo5rrQqH4/1nrfSrQerFPuErfMJuwTPvveGzOpRP+W7eZN4bpkhBb+/ase3GG//ISiSthVGirKqY
rhQ08Rcg7pz6YpqWE57U1ZI1Q68fs59lZTgc6nshgzpLWU/Rg1dAxqG9yRNzyaVsEbhsHpCXJGih
4SxWymP9xvwVSZerfKEqh2mYBxSilV2GV9jSLGvfALA9PHCW4FXvzMLfqtO5EElZR99PysmP4WSt
hdasuQVjNzDHMGoMrWGDwaxKUySQpCqqbMg6taf8nPZgKZHh0j0n4s3cAvyRehr27Wu8nRjJndXX
HHLl/yOMdjl+lwE/pYGwRw25FtSGBdA3iQAmSlmR4GrW/FIUtYtqlCbAqhWHs79pPwAgFR5FzWsK
B39Udohy3PigbGakHYeOUWlZK3GCnvfvKilvY3TppA4ZRLeORk6xaLctQZ9EetuiJwNd4awgaTXy
uxS4nPGF6cnyKkvAV7LkmGIBKUYYOMCsEQ6ti//GcyvqQugn6ZqoUqFsgjfZlBnKEgACygTtVMsb
YjT/iJYb2uy+gtWHJgIFWcQbDH8qlHZKicpxQKCBVRklNALrHdfPhK+T+aRm4EAmfVcYrVVmGkBI
e7+KKtKmtVCDCFHvVNvvxPZL4jThz/Vt+GZA/hU6YeRWX2iYDfG75e9iw/k54QphSMZziiebbArd
8yRuU4mM3UCMsHB0YMqkrzwAWAVM1uh38fynS0gl3aYoEaXPypuRoqddqd5T4VbMiTg9IXVnN/Wh
kL4ysTJTtGWK70lJEh6N4STJTbXeTI0HqAZNZVTkVw03AHIQZQMTyqDXUigxrw1SPJ5BORirn/19
XgCW9C25lx6u79r6Yf6VRBfmKk0IalGEpNgzAP+NSYzgfRq3CbiwcHqvUbiJkdUaPIbYlQKrgurc
/yzwexzx4rCWaC0AONmIUUcBPXao00nmtmVm+tcinYU2Ga0aBvhZNSq2ikdp5jnUkM8RiEznY3PD
yoV9vzZorbuUQF0GXeKKBOMz41kr0K/K+USd7Mmuc4yDRNt5Pxqk9/JTKZvKsxh6abjxS8y1gJwl
It3oAp6tMUXJ4iVQiw4HHvm0GNo6m1Pp6cGG24IEslePqW51pWswn1JrsTFsosRLsoCOKoU2itLA
J1kJR1pb2deh50zVK8G3YpvlZ39gh31rWn0pjjKJcy4PNScPiw1eXm6Hcw5IMM1+Wuoiuv11j6Qp
M8mxpgGXMqkcz+QrY4NO9QG86cgjnoAGVoDfRfUygHfsE6uwEPu5CguSZzXwvBRLPZHzssuieYbY
AljWwIM4AUIBpojIA6J72VoiI94d0NBY7YpdbcWHwkaVk5FeWnSP1s0l6YIeMFUDfTilm4XS+Zne
8Et7wXtqafZsvqUb1rzFag7rQgqdq8tjPOKCShpwlSvyfuIISigmqPpa0t4n+3inVawRi9UA8FIk
FUcUrZgCIgoLm2z5cz5bzqvV72UruOk3spv8CW2GtVqLxy7lUfdk5HIenZyQdyjBrxSV5ud8TED0
jYLM8j77YKU/197iCpCcBAEXkwcx98/YoeWSMpt6hGRy76dWqOGFOkZtanIz4Buvr21dR/6Kop7H
w+TzotDpSHlvpOdGIZVmaRjS4gDmKzqzzJC26m4UQBzKGsCjdbTQ/FxZ0KqRH8pYmYXQtrkrtr4F
93Kn7mJmf+D6Jv4VRdn+rp84YYgRFk1g2xy9qSK+he4ClNBy22ruOQ9NAyxFWXvYXi6PunF8NY8R
GpyXhy1vdsfA/tNZM1oncmb5Xl504Pfl/md59COoroZG4iSISjPoRWsKcmilqimgD2veJp1V5qmd
fozZoSgis+us1h7m51ifyQAMsnwryQdjsAYfGcJt1HhKEECVzbpz/M40XjvjnBY7X7X79E8bPjfl
wQg/ZgCY5O6UOCEwxgK7wMur9pX9IJ/45hiPrp8y6ExX35botNQEzVBkCShBP7UFiWNdT4HCfH7e
vfKqWaCj0zZvDeurxPicxWxS+o466D29lEcdn89LRdNL/ghs7gldkAawRx5R2rO8O+9OM2/spxdt
IqZipu623QCfBNTJwQmzCB/X7+R30PXrO9D7gTY7UVI0mfqOIgHdba4P0/n5GTmLGQCqwPWbXbQq
jBgbIXtiv8XoJug396VZbr7ALI5a5O72+lesPpmWt70uibqu4cL+3H2l6fTCiH1kLlC1Dkh3DDEr
IzoBZgbr23HzdV3c2vDKEoL8I44ysi0/87laQdyw4L2N5KBiaBLdfrZkCo/83hZfjjWIJWti7jXT
flhGpEjmJBZ6Ua5/yXcXL739l19CxSlFUeTKMOGBc9A161X/TG4NBzg0d1q5Mx++2rdpj8FWVp8A
U6r8c7uNtGv7rIRUK7jDvHXjLvCeoh0ilPwiUmyKPfBpwoPGeGqshyoX+77Y0YtQvE+VuuIBznKe
HiRg3HGeuuUikujmiKQn/1zcjAB/emkf269qCkyMFkeOcZ7lp/iopmjOqeP369u/6pEuvodyfhjf
DJOmwT4AyjUnG97RUf0pWVQq8rKd1w6Z8kSNwatNX0NMbyWzmXv8VutIcHwEmVdvL4QTymlA9fxu
8R0z0UztNdpkB/H5yDubF+MNeGwbtGaY/RfvDNbxhXck85YFbbuaRFhe2CBbUEVFVSlN9NMsSXI+
WJ5JPcamACZu96gABExAVqYkSvsiHyxC5QRJs2PhMYiZp+SmNROHlaxY9ZAXK6K0TZPBGOrH0Xju
avLae+VOJk1E0NzusuYsmEuiFEmamq5UUixJPSTH7tgd5qOxQeceYmByXWW/ne1vZfp7TpQy1aqa
GXGNVZUWp9i+xpM+6MkoeoKGIff7MXTzipTbLDPHmlQYw1c94N/X2yB2tMJhfMz6FmPwCHlnFW0q
1McYOeJKccnPlPuDPgPLsrkT0A9yuIHzKpwv3UWTDNIWu/owuNZ12f+Lz/grm/LY6tzxmlxhI8ba
0t/Gblff1LJZAbvQVs/FreK0oSOL/b8Sq4qaIYgCL/J0TXBMVKlvEkSxSeI2wa3W3scfWSBtpMzO
e3Sw7pXwj5SaslJ6A8NNrj5qL0RTK9bLPKrlaXFbxpED7xyQKCbLUHZTaQkxY53rslQRwye6zKOm
8NNUKwGyRWOPk22dbgtKhZZUXmZ9XD9DlhDK7cuGD76aGgsSF3gOwBBg3jpjLGT9bqp/V0I5+6Qr
CnVerC8SpPBtY2K2J3natNl2mvZa8aAHjCu6XPZfN/RCIGVJZ6MGymCHVVV2+SFtBVNixf5rKS2Y
6H8OR/55OO1siHXaQoJCrOoODcKwoQBc2CSM+73++r0QRJlQv5QaOZUgSN8oIgb+JuCu5OaLiCmW
zuqellwKM5u9fPzv7UO5DpC8GioS1HllACNNwPeyBGcgV/S/lIiEL4l9k77l5S6zmKWCxUZdk0cd
1xTyid+HkNcqH6o2PJSv+Wz2D0Zb3V/X9nWLpf5dGXVsoSFLSd6HeGO8ByMBTYhsoXVqcBt3ZNQg
WGuizs3I0QmjxwYCPOUpAgX8nW82/3fuH4QLF6uhfR7QDOV2CRj4r+QhBN08yNO6XWBxH4xtW3Uy
F4IoJ5PFtdjOE7Yt+nqGkXW8Cu2fKBvtLIag1WulgXFM4BfF06gVTZif8nO/WFxrcgzck2Y+ZWeM
nV4Xs9p4Ac3+Rwy1nl4K5DbWIaZTiB6aSoq2lmKjnp+Sj9bOnhuOqPv9ko1FUvbLCEm18xkQfKtx
78UXUI6kn2sxqBV8QYznDxovGkfY6ASI8ddXulrvu1wp9bjEXEHZ6lW5bGhoxo5/o1uy95LeDq7A
UHjGimh3BdTdWPIbSCrs4Biad76bAMaK9VxjSaH81VykcdzVkCLdh2cVFczK4h0mA+ZqH9DFttEW
kA/9uASDy3j2P6UTOH422adhg2nY4W5Tuzyg+Mw4p8XE/TKBf/VBp0xgkZVNoGYQ2C8Vy+LQusFG
2h4xEuPtWNQ+rD2kjCCf8IPQBZBluAkoi0ai2Hv5mYX4zJJCGUAl0tELslxl8cB1aAIMCH+vHXRA
yF/fuuV36J1TgeuKxCkPCjSVukmD0DaSPCXTueV7yU54v7Z60BZu+nIwWKe0Fi2pMkqOgLFGTw1d
qcuVuU/5MEP9hwS7/qY8GaUVo3lH2wh2gfwRUdE5tdN9M3z9Vw+cC9l07Q6VUFmWU8h20lN48sOb
3u6e+CWt6bPqXKvqfymLumWKOkWNUUJWV+zk+RWj6ymgpjovtXXfSvgbtTHTxMP8G26fvLl+nkzh
VPTR+lqeGg2KbMWXf9hZqjls0GQIipDRbjElZNwy5K0Fi5eLpa7exMdpj2G7cenCC+znyOZM3lNu
813qIx+FvqyvwjdZmDSrcZ26NFaiq5Hn8YaCWl8kYirdj7o4XVzQ3cGJZvTI3qkk6k1M3t1/cYw7
shqBX0qj/GokZYkAAhaUy63pWGLeaxMgobGdJ1ZIsmbHLgVRnrUugjhR1RxJVWm2alskgG1yv3wb
0F+sy7jowa+Lf7GD1MUHz3QtRA3W9JzvNXASym9Shlpbb7MUhLWmxdJdHFWiRiGsDATtwFrTP2m7
yGtfXQCodMxGkjWjebF93wAvF6LyIBCmcoKo4DGoQKnIWcw2udUS3qUM6nJPTZhG6QAZj4P5vEuO
rxKGk6zoAZR1gLq7RzLs8foNW820X0qkbvQc6CBd62FOdqfGTOz3d4BPAnlYCu2zbMWT3e1Nfncf
WK45Hkzw9d0q3n+Tdl3LjSPJ9osYAW9e4elF02pJL4huGRDeAwS+/p7izo7Aagwrdu4oJqKfmMiq
zKy0Jz+YteHZd+JbXGiIFv+SxqLPk1vcFk4cmMHyivS+5wXOh9expg1m/a4py9QbW5WVWLUjWB7M
F2xF2yuWYpC1Wypz0xxLZChDIvtJw5UlKMWGFe5QFwXO0gert3BmqTsiDZU0VWCAAukIyoBofZEk
ZcVDr6VfzT4R7Pa1+w2gxg0C0KOIQUfPOtX7k9mvkXxy0NNl4FxZ6cTZK5x8BGVcmmvF5+oFH/Fs
bavN5Yl3HGy0Q8/F8SeSbQFrl8RstDhlmrIwcd5VtRqBXmE9Y1EnABDfd6Z5YPE161VoIiDjMQMs
y/TZpsNQi0Uq42zhWNj9EpBdrOHU+edmQoM6uiKOwiFPCI30V6oCNki3FWvD/1gB92mbIyfDiAZm
M+7KhCB1dnqjV1cuBEHu7U01hFUcoFfteDyORmkGq9TdL88XqwysYlWevrxD/vuA/jXzh4m1bZ0d
YHLCPB1g+1iCTPj849GYfBZly5NYK5WklPBoKO51PSwfW7rZiveE69s7PLHfySWX1bTAzwuVEbjS
abXyDocD4zWf1fhvHm62Z0Ik7VS+rDQQsdLSlKwKAKyQysecEPtEnxNmTNBHwiukn4Q6J67ixRZJ
O4j+5SjGvFWgR+wxhTm3C7VetDwAfhG+O2VRgjwupOiaDuesj5yiRXcv4GoDrGutWJ4Cq8JKr+jo
hLKtFRT5MJotKi7gcgGH9HlMzYuj29KTC4i0E/fzq3qL383Kjeyvft0bY2ezBsBmR9DU70qvTL28
bXPp2rK7otJrbXP0z+zjFQpskoFPWXAmIO8q44RdW/j7SgBOe+1sZpn3z1NXMEQjYDcFTh6QFpSz
20fKpZP8pj8vgIG7EVbdJrUl7I9dh5vG1uFeN64ApANWSvFPkb0nSz2HvlJ1Yy+DrGz4uABtudEA
2stsv/9TakEGmgGjjSS9rFFGh+/rSvRbtKcrrswZ/irIbIzsnlBTT0zd0H9HT2VsSWaxyXRAkhjN
r+A9C4yqNqRy2z1HV5Y3/KeLev89lBYtmrHhkhGNj3msyx1Qq0p9ybdy/1VwBWB9ax67Ro2KL8uz
PnRA7+lFNTS4vhVCw5dyFbjVUpqxTOBMowX5KkXmUDBSgAlPuWOpGgk+p6LBiQw5LYC8uao4Q9wJ
e8xHfGXmj257Qovaz8fq/ucjd0+UEjxOFDvFV3nUANzyR+34+xNcIe8xjTkpkwRJ0DHMqGl/rOLB
Ttd+oZQqkbLBju2LJbsYFAeqyGMyM84d0GIndCg9TgDtX5cF6LRm44SY5Kl+8rt0WWDvOisxdJuX
vDfE97Soy+LjQY30HLT6VbY566mxL9ExoVqX2BaXLzAfKywPQYep2a41swGitoA99nZ+XLoBhvN/
jQCJGE073Oh2BJS0Qw+kfBkgSugn2VrMHMWc/k0Phrrk9hpLyQD5hmQlSwConzU0IgpLxVgVrm8y
rmFOoqbEyMdMnsGKG+UEvZDktknXzPYXAbJm3PScAk9pUM61H7WjvpBw+uSee0DjBMD0Us3FdgGE
wv89t3l/1dSLWKpDeen72+nlxr5Z+w72tNcMJ3ruAZhyRDmC6DXK0agNIuWWd9FZwOpimNdBNBAB
kElQ8Uv3t5IEfdMPKWp9kNTg0/71Va+fH18KiwJ1TG19XQzxFRQwEmpHVuFpBNzQYppJIqx/at43
J9RJDa2iVgvSKiM7+5fERHOWo712gDZnOufEXjyiRD1bgY+B6Wty42gfuhFQ1tBrBiQc9vzWvIJ+
80Q9SDXHRaJeglJtR8DphTMOkP+TAlQ8zPUHVrlmoVfMZJ6IUP9NkU5bDmVayJGOU3yuDyVaac1d
ug8s87FIzPjd91QoixxdpLjTFVTCZGN0fl8s7tXf8CbaxlQrZjxkTI4oixwq2YXzyW0Bx83GXtzh
gwwzev/u5BBtE5xGzN9wlDFVuEVQy1hbi+jzLTjgfS4AVQDUfc5gdYXNRIc4vgkpypT22VUtY/5G
CtkKwOhffvpW5Cx2ASBqXGx8YOJXzIr8hCJlJmolEIIiQ0UxwgqS3/H2uhrRZhc4wCF+LBqz1mJC
iLIWql9ntRQju1vaL1fVMGKAr7IGBokl+EN/JzRoS7HoqjDSMYyEhFoCbUpW/8axmRCgDIScC5Xq
F8iqrpPl6HVGvERliNXPPAPQdi8FlHHgxVFuFy2OKnupMLPxdjltaxMNc/A20FWz4kwe+7orKzcK
9MgJH9IrGVaXHM2xX5UW/6it4SleruRlz+rnmH3qv/mnw+qWVy55WUJattJqRGCNNdS4xseCcgtp
H9wiHVbr16ZtUglEnrvM2L75ZgKfBSsOrK325EuYWeaMi71bHQ3sWXA5rEf+TFym0jPE9Wbopk6N
GvpJrN8MmW5wWyDPAhar8F7T5e6HmWPfinJkeeYzJJF1Amwwyu2qoNF913pyrSMuaAFLMgJG3myA
XJGfGF7HnIUhNTP8J4u8xtF8qdcgCX3SxpJiBAzpBKdb4y0AqkJiX4wvnwX4MZPkRkkHyBQEvknE
ahDqQSjjTFoMGWR5XStmipBzi1GgzoJDGoRYls6bqZW52jFtDBZkqjRj2u5IU+/DQshCOZNgTMuv
zlog3XXdaJFFvuDlsoUtR4OtsdiV2NmJtUGq2TvCk3S6mpj3u+6kNfZPbFb6kkhe4CSu+sTwnmY6
j+9PhnpWBLmr5JSUuwg6GY/QIcbXyHYP5F/npO3snb+Tl6yS80zHBaEqo/MGzgAG1KkXJpPrqsxC
WDARFFuMScU7rGgJbLSDqSYKqKtTj9mEhYV1O4jYPh6r9kxJ8Z469drIKQLtykeOnHMFF3iDvAcv
3r6uCkN9y9z8JwtDb84fwcNN+kvgBUu6QvpcJmoc+0XX+hLYlY1qyVuti7jBkFcL7LcIHFbcIJA3
jLJcElZ9AQ5N0GHC6RndKmmvXayitIGQS1072IQjYMlVtK/WgPrfLdzCtr0D2skN23wFoPoPpqtM
zu/BB9DswqnMLw2prTSIPXl4DtiJuI63GOHYrdALKwIJkbn6Z/aMVQ5tuGTRKsfT2bTriAU4hagh
DSqsBhvbf5DY2z2hqhm8PxafmeKHIk0pURpdyyoXhWRSBLvA0AuS4AkcnRLDGRjkDM3gnKF9ejSB
lmgv3qL/LEnDIjfTU888cwZ1zv28+xhKf2XstcykrhrOun+9rrJCjN+kuJSMouwu6ypSsQNISzG8
waWVKxWF5Pk9Wt4ZJ/Jnn9b9iVDqjPHSsAtKnL14ivRlkplNZ3SS2TmtbCWy42N0BoAQbWIW6CbV
0V7uyJrFwah1y8dfMmvop3dDqXYriGrStioqJ6W12EhXMxddFfDfsalY3HW1jS7mMOzUYBk268QU
MBc6/FZFi/EVMx7g3aVQXmbVCHELvCY4KJBES7EwVLDxga7QYS8bPIgDq7wy92ZPuaY8ziytpEjL
wHVj5fCIfr52mFBiMTXjdd0xRXmdGfK1iArAlIjJR9EQeIDldXa4rFVzwLROCniV8YnXf7b6R9Q5
SngMmzPHWWVzSOV2//iEZ3Ln9xJHTmRqUTk0wCQZ0XZAT25TY2xNbPqKlttsGS2rD4LpWahWuFTd
1sqMV9kVLFtLTSZcx0z3Pz4E82mA7MWwpEzD9S78hvPlMBiAMvPypm3fUDvXMWm7swx4w8QjJmvG
HjM/l7G9o0npfOFHGEiNQJM7AJHT5E8ESM3GOgmsAGy8HteDaSmfOXY45xLf0aXUfNEPf4m1CtAM
FQsidU89qdlbo7sS9rdXDjonOzRJOmlslslayxxRMyrhh8ivAH0hpj8xQHQB6jgWKY5rtaiNstk2
8bKoTBb6/6wCypwMPAgJSAM0EHjNKaislOGA7d4S8FT11Y6VpWFRoLRhLGrMJvaX4Zx6kaWbyc7U
Px5f89wzrk54oESc59pB5yrCgyH+Nq8uS4xmjcbfv4+uo3sV8iMuF5oBHFgjDqnYN8ar6f9+zMOc
q4XV56R0qKK6xN8CgYmeJiWB4dOE4VyvBFeyZVA6xhvd/FTQHtcdmK7HzLXc0aMs7yg1mOVegJ5+
Itl4ZMdrdIUqy8DtHd1VMVHGoR3i/JjLGcsokw5lNG9hWvKPoZuYFwe5GlDIa4VDtsCQERC1K95o
Gy8LkF8v3h6Tm7m4O3KU6JV1kOtNBHIi1HChqYaUHTAsa0Z8jrWiP30dqOnh82Oac+7VHVFKGgO+
VC5o+RiQfsqfW7fdpggN3+uNCAgdVuqB2BHKf5zSutncidAMiybVkxgF2ksAhL8cCIPDxXvMD4sE
FRBK7SAMQgISaRuaWfU7Spb/ggBm+DG6B9mHbNxrl67mddASmdBiOKIACKn/905XReYnFKhXQFuE
ahj6w3AO0Kx+sXqG6s448Xc/T05wcgmJqLXiVQQDofC2EGILgDhGiJWrj49pTl+nTFD+Wr1oi0Al
9yAnkaUBiU3wMQ6U6aaevMs1w2uYGTO+PzLKOiQ84JLGlB/O6/X2VnJHzvucvJ9z01ga75vO3sQb
4xUjnWZmr07VNsPaqQ/kjBlMs46WHMrkaP2FcM2jEJ/BjR3A9977DsArJSsOnBXxiXxQZqJOZIxU
J9xwRrc0KoIBVtEqAkNIRGFOVSdEKLMQ6WE75IhB0Ea3dfpjCDDZwNB3AFk6HY9ijXhoA0w44xRm
Rro/fWnHr7V+/lizVozMhUETadXox0xdNHF3TSGt3OHydF2mx27Pe+lHgCR5zri92XMVecznI7aG
30eOZHJ7Upi2HLCNhrMPpB9N/Li0rObEuQgTiOzfJCjVliMtVNIBJOBSEeTR/bg8Z875ukbuz3Xt
TW8V6KRtEMKf9OXXB8PWz4rnhDql+Ze4L+VIxZ3q1Ytc/swyO63dx2o/+2Li9JAARMePSHfpX4dI
voZdOJ4FYXgXotBq9asZXOsPrDRobD4GNJLfD4wwdZYvWQeSH8yyBK+EurgSjV5jGI/nqtz68a5q
nvhFxRAOFg1K6dq84cO8TsZzpP3OW+CzC6tFwMJuYhGhlE7SEz/h9Aimq8KGa3HZFbxdwv1/fEez
vhuv6ACj5WRV02lBH9VibPkxH29VtLXmLoA1v8DGIKy6dnOs4mPVZuYSVzKPXh3kyjhEUgrhe6JZ
SEwMZI3pCI932yGNA/ysTXUWnn/v84NjlNZGrYzX6pg+VcawPGUmCxF+Xu8mH0C9D5J8bco0qcfz
+uUaGgE8uafB3v4uHCc1jyEWXtvAVimxpsFeCVh2jIW9exRlWfMWt6L4H/7P5DMoQa2lMVDEuhzP
z8/bYvNWG7+H3AwMd2G6GOoLnrCxu3NjAAr2RoSwgKH+s7o5oU6JsDYuFteWq8ZzVxyk4NRn5YYr
fvhyYQsdnFqftx/LGfPaKXG+cro/cA3YXaN1Y7Df9rrzu95ilf1naLp2hBx0ZeanE9bPHFgvsTir
St/M0ttA5DZuU0EntNcvmvsWfbxJP0b4U0vDtTu7t15Xv06r3vtaYVXcK/DRf0QGqxgy+55oIiQf
GI4CAtZ7qW+kPrhg3xDOW/jMF8dKOj8+X9bvU1oVhL20KDqocZS+xdoPZcEo5sz9vsCpmDwlcR5W
o91/fxUJNX9tlPGsKvmLeKle9Pz6Lyy3KHCACwYyhyr80aYYd+NYXrjxDERJQx+WrfycD9bjY5rL
quD8v4kQPifWZ5T0OorkEVonO4rJJRjErE7nn6kAbDEAKDnoxmxTQz0zyBJ3gVZ2IH3hLQTWD2Cq
KWXn1CgV8hZvfR9dF5HZ6+j/NoNABxyj1Eulb4xpHfpmKsIYr5VB17dhxKuJ0VzRuWm0YZE4ZZKP
PMP6z2AXoxkQOJ/ArucFjHhT3xUqfZWhhYKH9V8I5gUtXE65TbdYHhztFz9Qco2Mlb4CFMrK81rv
2fvfjwVNwCLAKoB9wik0DK6ohWkaYD0y4Ji2khmuSgsu+deBYevmevemZGgA3FKLK00ewSUWYRno
6UnfKjt4ZXfaEBtG3fIdHUpJfDm5DGkPOgsP/tx2//sKSCFzdG0YN+N08FhvyNzjjVYRtHGQF1XH
xtB7aRaDoBy6UubPaBsFsOd+6cKYAijfXjF088/nQoV0YAYSfeE68DcotdESRSjDFgOXllMbw+vG
HFnuzoxzf0+CsmC+NmTXvkrg3K/GtWFvVrvTwBD3GUG4p0E9/UEZjotSJXOjqAyX5tLYDJbNOKqZ
JMo9EUqnhBDuxaUBI+uFIb3u0EJgWmhxYb1qzAOjnvAFhyZFeKFISm9FzKlkR9ZkPuvSqSfbH5q8
aCty6fVheDkpR4YxZvz+jcGJLdaxz3occ/x+jVAyM8zGPTHsC5H/e4W8uwq6vSMUO3QEdKAgY9NB
5ITmxfO8D9ZNsPggxn/CR1CMadnJuIj4l/4LqGWs2Y+ZRop7NgibEwKXaJE2I7qCEX9jdZiLo1pB
qgbjwEL3mdmne0+J0nM5ypGPlkBp3G9fWvPl5e1ievvc/L3fOgWGea6YttzDSzswLurP9/GeLqX8
XBFUtUyUn395e+oMY2PbkfGDoZl/mmdCBFMQOlK4sJaUwmSR0oR+lWMkBM0YMMwIMIzx9TEnM2Br
90QopRn1UljUfHazlD+OewBtXb3jMdi2jXXcHOLR0gusvgkIIjmDMoM9iUr1X7CFwK8EUL5s2iN6
XjY1YGmd0MVCYhwpf9wYP+18ifHcH+gzVV+/ghGzVpopMvVhplx2dwa3bpmJvBYL4DhVHA76Wfvx
jAW7hrM0nlQT2wt/2juTJbT/YAj/vleJ0r9aq/XgkoFcWaK6gVLc+mD9K1P1TYLSwKukYLKNJMYt
LJPMzZ+AxYskxgXOlLXvj41SPr3BOpy+wQVuLcdxPoUn92ljkzGvyHxmAdAy74jSuKt6UdWhwKEh
pzc6e4fHJbmVl3kb1GwKdICyMYbIT/5pjb8PkXp9Oy6p+gI1lPO4bh1TPz+W/3+wkt8/T727cpeJ
2ZDW4Ogl3m0xdXxGada4eMUOG2YZtMinPmKFMiUxeusiIcfpWdsr0CAiB0MPpmGfQnSY6RbrAZgp
hN9LBmVU8kiqfU6CZKzXqWFtcV3L5VNnup+Nd4R3ucKAsY4BD9bD9g/+0t9HSg/RDVyNWaQF2EwD
U35bQRQ1NIrVHiO4nH9Av8lQfnOOFbkyxrSRCc0NbqnsLa9nNTYI5Dce3BiNhD6kQ1hhSQCO0Hpx
ahPdrMi1KJZh2+apcDGxyQo6WExRJkMeLn08lOVwVn7IiDKdZWp+SpaLITjsCDNZR8i8Ksp4iArf
qLkMEcmwjsIKtvXLCtP1hwPjqmZaCe9EUabsBn8RiyAgdCCGsBmoA6Az1rVN29OBt8zEEWC9pzJl
NCK1HHUOK27OzykadG9vyfnTeEd+HDGV6QUWCx2P9ZzIlB3RgV4dYnc53Dlja/Xb2sGbsme8Jyxb
L1MGJPKRim0LSMeLhR62s7FEzh8jvZgdXms2S49nkm/3l0bZjzrGShZeA0trkHsDvYtzND59x7Uz
9AdCr78OHx8cA+5q1twLgobVgFhcJ92C14kXgCGqGv49JEVtjfwFUKqPbfC8Rk9+n5JEbAjKfLmD
RovGMyYY3t72SyT0sFW6BSKICZQHlkYTjf3DhEwIUqJ4BUoBj8Q/VAzlL6CUkcDedDSbtauXqOoj
OpQAJrLAyV2Lg5M9yep/Pj62mQwYZGHCBSV5hVKl6iK5HRsAPDEKveFXWM3h6U+9wXQFZ43ghBgl
eK061Eq3wMB3kCBtgCIhKzExb4++KdBtBEEbLHI1AjsFckh7mPVPYo6QPACkCMv2/dkBeXd0N4mc
SHQnDmiC9HExuhPtCw/VTuzM+2A5Fwy9ueXsJlSa5L/XL55CV3YfX/9M9eOeB+pZCmquaxPiLD+v
/9PR+hZ7zrl0ly4S8ZvR7C17t0ut1PEQ5bFYm8k33lOnXilVG5pG0HGCazQtj8uExxR6heF3bAU0
69+AS/Q+vNMPbs0cCSI680Cn6BHFNKmapCXBUdSaif/aGNWwx/6Di8gwegyBv1niyeXp2SKLA+As
n9W9tpSRNWXI4LzfPpF3yjhU/LiIm5ycoIVaBrzcPWKrBoWM3jJXg8eqW7DMxU2eJgxVHdCpAVFN
UmZY6OI4/zGyli2bK+tfZQEmvFHWQtYzSc00Ag+BKQHV5N1Xc3U4NK+PVWD+gf8mQ48nVrKkFjE5
wvBqcBCFHoiFmIEXVFZAx3gwaHz9Xi//Erq1xdmy56/25cuP7g1jTMwXfta9nfBExcDXkM/5tCRi
kRrP2Me1ceQNvAoV6WAAPNnxy4oZdpOffKBSdPJ5ABQu4ENxW8hKGVZtXNfVSd9yaHZhjYLNe0sT
7iizUZdCm8oRtArRDwl+PoFmBufFNr2v9YGFKDCfBJtQoxwLTotGQfbBmIVawdZJbbQOLY+15b6u
7NVgnDyEJ+uPx0I57+ciK4V1EJKGpZlUDCR0V6UpeESvInAT98XpvER8IiwNG9fnYSz466u/ZfwY
ZOcfm2+ylNwUF3FRaMKN7MvLHhs4sIXAhlNvyjvi1Jtf6OMt0GfOeSjLsIqKM/UL8hx8U6ceoxBN
/IlQNSiLmc0mOr9tl8bVBP3zbsdC5/oHd/GbFiVDkRg3gTyC1voZizpJZ1hoOEe3QakBttOG4/34
aP9BaL8JUmJUBhJWwpPgmUScMJuAYVUsF/mvg7Jj0GJKD+WaiqleK4pKXnXOfcFM35Y4w77z07V3
v2x4w7blMbgjv/in9n9zR71DndZF0ZV433jJjRQig9YN91flMlH+/8Fn+KZEOaxlytVFsYBpe27e
VUOEdizdzBvh6f/EnpDRlBzARjHY+4dn9pso9RSpl/qvZGptN9b6gg4VbWO4mHVtTfNDXh4C6+OZ
1RHGUAfU2XHmk7e2aS5SpxNftrKsF87cqt4efdS1dXVbBn//8Kz/lz+Vo83NRU3TlMQyb/ret5aG
hJy7eYuoWY1mM2sbp0qucpSJacIeUAcXEnxajrUnLvoxdZ1w/YYkJzIw4G+zsT3eNE+eBZw1L7QO
yQ9WCm0+O/i3qVHpyXqYdDWtVPJAQvedc2ggH2OMK+QPmGc7/xZ/ny1labqFiu3HFRFYIBNg0DLz
EGBrO8aLobDIUPZFEwOxr3qQ0WKsvzRQ2R5M8T01GgurB1PUgzsLA2u1scw0fMby3XU3r6sV4qKT
bRvLi+Nb7+8/McDygn5Y/ZBvzA8fQfNqZSN8bnNWuD6foJpcAGWiFopfRz7JbluA1SuWmHJewG04
MMzSfIj2ffaUWQoxhXn1SdIhx8ituXjjHPPgsUC9iMX5Z9uncpRFUvks1wISQo/L0vINgnX6mI35
hM3ksCjz0wVCI9RXsBEbSB4eXtCrQrDzjpgyMxqo6s42wydAS54OayZK7bzX+vcR0mXZqJB9nSMR
4hZUa1O3uXdzFTQGg8V59/GbDGWBYq2OoyvJSQHYkfhY8Fbdjmy+sivzBFAIVgmHYdLVW91+Yl3z
4YrIN0LKbf1WklFsOFjHJ+zDNATja4XdCqfIfcwiS+RvWJMTim1xRTvTrRaorPze4A+wA3KPeMP6
fxKiLE5z4YqhIWF17vqveO6x3cA7MQXjsa+o0mM+EXeNNfEKwXheF8BA0Xfca3hKzMPNN3zM0S0e
f6BiPGUtuoUQhPKCSMfzdsvjycdiHcPF7nEPteGT6YmvKktAiE49IkmZjljWel7PcIjrC1p6sTg+
OB9Y5umx14QlL/cvfAAk+wYLWUmJL/SQ+tinL1/lTyzXQEjBhL+dWV179/LePNSJ/F0asc/4DBJ/
day3NeYmt/vz8hhuP8/J/ojepEE0Pj8Nw6zRYg4kMX2zPsWnwfNYJ8twhVU6SRfViE4zonqVtX55
2zvnJ+zswaN/OqjLxGQ4wyy1o9N0gxiOSUnYXnhOcTF8DzsFCTYt4zIZrwCdp5PDKJCxu4JEbEpn
SVutMMbE4li6zSJDxUhR6/9VcHGwRhmFdN08GuavFWr40D2WC8rQgVtoPJGYMfivIVlvUen2nwAY
91ixWY4nnYjrGmR5agVaNrgWEkr7ZeQ063dYfTLowOr1ZlgsOht3TQp51K6QhHD1iVHxDwYvrKuh
LIZcpGJQkhq6hfZt8pygfdy1yc2g8vbMIEZ+7IF5ohNxl2vS47UEL0AieDsjb+pvNrcyxzr9zUon
zaAg31kOGgp2KPRQLIhst6nFyUameJHsJddNop/EErJeSm7WHAcMvNXmYz4ZZ0on57Iu5rmOB5vr
/kt4rXZfDK2dmW++Y41OyrVtmEQZcZvTX1t0n8emu3S2kutAFI+Bi/KzsbMxyNQbX2iwYkg/kzgV
CxUL9D5XNbjL7ReUK85vjrWWtnxp9eZY2H570Pbm8NM6eF+nZBvlMFvr/6d1pNN2TRspo4ZOCZgt
C6DM8JLR7pHgj8HrP6RZ/3bwbnN6E1tSZSKPzdzkJsNfaCNTTeEFXWsMKixxoYIgRHVRfiVxbJmb
hacY+Xlg9YwzbKJIuSLDRdVCLkbbCqLycKW6HstKseJ+erkdn+mRHNSg8LJNd5z5ZhTISQEQ3F0s
HysXKwqmW+BaUWpahQCJ9CY2X2wCI3aP7tOuOqJyzyBF/PcH9uqWFphcfxC3cd/jOTlbVq8YI3rI
jV/IZF4YTjZDACQqZ5IsyrYJR3CEYDIHrC2CFYlR02Fk1wCifO+1iQuu0JIBSdLeBLCNtcfG1sD4
RDxtYIp0F93aEGqsZWOBxM+HLCI2sukyhui0m+BMzlAIeF8NiBnWvWcnts+K9YlEjY2qPcmWsHuK
Z93TCT1Km/zr4lJHGe5MNtZXT/8R/34sFPO5vAkBSpcajEYkmDCHpGMKyHn7jaAPVcfEMF53qJUd
1v9OCicEqSc6E9VYa31ygsZy6foOuqYM3x6Oj/ma9TMmVIiQTu5JK9LsmofErR8t4MSxTPZsUmPy
88RCTX7+EiTJRS+JKimH0E2MW0mAYUhZskb76Ngo8Vew8LIGShdpjv9EOL4xK9M7ITPE4mk2y/DN
E+2k96OoXXqSHb9sfuNqVOyBXivActEt/rVmVeJmTfiEGPXsypyeCcJ/iFnbxOHePYvFz6y5m5Cg
3PREiXU9vGU5JZM//kSWHwEqyz2/hb1/GNUJFeleEtqkq9NQxKkl1hvW+XxeAX9lAJ4HLTxBYT8W
aiYxyhqUQT8MogZi1stLtUmNdW9K6Ax1pFdO25dLr24dBkXy+Y/Yo81DmQmA0QPFGEj5uWsgO2yg
YOLJS5a0s66LsgvY9wVXmjT0ooiOQR20RLkySs4bFEsQlurLHoOvz4+5YwkhZSQWaB7J8oZosVQZ
ixizJ8ySE+v8KEMhhnrR6UQIs2W4va5184r+4S/i3EX4nyHy8zmab2GkXfV2vCqlroPa8xZ5fRwh
MGStIwCw8IfKE0FYwFqB1uBQkn58lPMl2glp6kWOhXgRDToEpQJMKQEqVZEn7U39VOwDY3h6751u
Na7EbRDDhfa8x9TnJ3wm1GlzEpd5l5J+1fVb+lk7MiT0oNnPLNiM+UTGhA5lU6RxCIR8xAGLhg9I
+13aY/nOyjuFrGTsfIJmQomyK6HQ6H0kEdnckvZAIMnH0IUV6moeC/dlvmNrQosyK1IqpjJ3gQ9Q
WS+tjTIXHubGwCoKjMmhBMS4K4bW/eG95wEWwBLTb6H18XcAx215RCEErQPYOM+0z4yXmvbkZUX2
F80Aaq25LY3A5l0suGHo3bwTPzlAypCoYKgtSea8XSUbrD34EtdyagRY2LfDDp0vpg/FYoqyKtfW
57hQBb3b9HRi6W+Lp8e3xPILaS9+jEXCFEg4+9RGkqsz3tHiqxk7pHoPnnh+TI4hE7Q/r2lKpok+
YWibWPwuM5QjM4PCcAnpoZQ27AehIYeGLjvj+ElGEWx0K9uHivFosghRRiJX9FpVCxDaYoPtMmSg
6bB+nTIMRSQKokYS1msFeKb18vFFsCzpbRPGxLNNBL3IagE/35r9yrqShefv46pcmmuWi06U4k/X
QkEkJenY8krfRyijQ6qMEMNpn61l5hZ2ObA2Ls5m6MRvEtRN+AtFyLUMJBx+LTwlhsA0LywmqNuo
R8z7pj68FrQ8b7ftW2SJAGz4ORiZi01s6IZCvohxQ/OO0jdTlLXWtLivxAEkhbcEa4Q3T/brymQ8
qPOxh4SlUICzBXAuPWfCj9qF74qW+H2pMZhb+GPol2kMzD9hDhDPEMN/mDUAE3qU+8D3YtqQUcfz
+J5gcEdcwW4yzo1FgvIRxKoLy07vyFUBTwBtZHvMSiyRbUS+DQ9rzKpGzHtj2O8j6qIOsGUai0yu
BykfCTxoa6ZGWBujR+BEiFf2drG0cO2/r06Y0QidbCtG6wOrgW1WNCfkKeEfFD/r2gvI74MDXJSv
gPGQzydhJgQo2V9cFK3jfYJMalw224u5dyKr/bE0jtwHOgGv7gnDV8kPVgpmPos5IUvJPw5bDYZR
uZ6v1mikP0IXfbZ1A6+Wwd+svEzoKPeRXaZfF1yqYXfe87OKW9OsYV/+ZMjk7EM+oUEFPaTFsFFL
8LK2fCAWof0FZW/59YNBhtzEH6Z2QoaIysSoYz9rdZHI3sHyGGJZy/HWw4iS1WlgMUSU6BElcqgT
SihX9YmagqGoAyZZU5uGE38GbiAvWaHVrVT0z6QEujdLkLVLqYwQvzWaQpXPWADetRS6VYDseX4x
sLmFoHxfHG73YR3UCLPZa5khIvOO398HK9BNW1nY1PXA42AtKykMAw1+mZEdTyfmuh2G1At0z1YB
LJZY97FucF10a1TOUtgOT10eGJIy611MGKKMRh8l/SIGKtg5SpwgC4y6S4wIML7dUuIMnl+Flqis
/eblx2J8akSn15aMD3gsqn/iWojNZcwicqtbzixe63CXAH9kUJEj9G21YMWt89XPCcOUNRlRMKx4
HecqhUuNyww+NltXeK+eW9HkJCMsjau7Ej6u69GWLy8KK86b9VAm5Ckjo/eqr/QSAJXTrzA2wqdV
wHrK5yPJCQnKxgTYxqvWEWQUc8WAeYrXeMoNLLFRV79E+2Qxh7JYLFHGJpazgFMTcoNW/ws7hkl6
vLeudmV4JsOwCSxalLnpAizN0ULQerbInofcxu4XK99t39rR1E5GvtxsCrt1lL1cAbwgtliJBwZ9
ujMrrBSAbNeQnsxqfu9sPEOP1YHF4C0hMbGnbVoWvR6TR+jlxV8tQxv22xGWKNyRFIeVe2tvpTie
aTFTHUTyHphXujnrCrDrMCeKYW2Lj+XVOLefgeEUni+ZgNb25PNjTucDj28xpVuztDhCh9H1Ri83
evuCvRjxRnEypMkYlB4/7AJdwylCGXtbiY0jftlgYgXtpvDeE4N03O5+5ViAbTG82/m80YQ5ysrk
uZIXUgg1z+1n6atZFYmxYs5yPXb4hFv2eCIriR7WrTTC4cME/OJdMq+rtMNe6Menx3ggbvZ0QuTa
aWMREe12jl+Pf3m+xWFySJThKNo+KQuyzqCyWtUaQjM+qpJb+XZXGsWzvkVTVOvlLBw8puBRNkQr
F3nWNTi2ywVOnuHCXKH3C4k91tAMQ6Poek4rVtdrTO4n/hWdxl/e4+NjmCK6fCNmSihyAy5m67uO
6qQMU8sQLrq3SlPjMpTIKaHvL0Zh/xWgbI8ZYEjWLdyYSJY8LPigyMGAv8T0R83YAsuIxgCAeu+Z
8l3bDWpPtONl269IN3azyUKnTkwASqLV9HAyTft1d3QLmWVwZiP2b8GmO6ywhkjQ5YYYnNWLdkCk
VPTWB2sWdj5kn1Ah4jc5P6noMP6VgkGgLPPOGwE4cAGqjPIJ9t2YzA5Ccl4P3ofbyzUhB+iQsA9j
cp6JVTWGKRg4R2SLUZhkutmsA6QsA78IMIe1gGVoK+PlJU9PhRf9H2lXstw4siS/CGbYl2tiJSlK
okhJlC6wUqmEldiIjfj68eTMa6Gy0Myxen3pQ5kpGIlIj8hYPF6mcB/z3nw8oGbbrDJBb5uOwlvj
nbchkh2NzyeiuP3qw3bv37+ULJVhpNBtKRcsWnqtt3VP7B1fDOfKsn1VxXiWzU7GW2xYb3XbfMzs
HvU7zHNdHJzcRnnk9rfy3kMsd62YKWJ+UiHSCJAxdgmmGQI78j55bVs8X8H2TFmamEpneqUGzSmx
Rvd+/6l9oqBG64T/5ZuIbZvSBkWc6hbWl6Gglbz02MrXOz1WiV3A8dYQs127oncbC68xyI3bdSVQ
nd2uLMnKKMwhU+lAHvKUk58tqJpAPcTxGhzQZYsxZafIqpBiqZLVkiQkZx6o/8v7Cl0k2NRiWio7
5VMnfV/IFpamgC3EKTzhKdu+2dj7tt4nnsPlX1wuW4DU8z/iGJTvjNLssOGdFhLoROEu2xzMlfoz
wapCywnWKQn2wY7jGv/lY30LZaK7rhIl60SXkkwPG2/lCfb0hGX2X1yEp4/vP43iWw6D8OfLqVd6
gZ7lBuScD6vQQcs4ZaRqsK0NPHpcgcvZnG+BNOaYWWELKssqDiGwQTsknX/DgCYl0KSRMvwK3ArG
6R2O6S8HMt9CGbAXMZPUKSZM8mUDkd52GLBr8zHcy44IOn17V294m0P/BfW/RTIhYC3WbTyI+IAg
mDkT8/GOUt2B5Iuj2bLL/EcM+1qMwag3NfTh8ZLfbS/25CFfVG4vCV0zzB0H5RjLVefZt7POgqLJ
qUCXg3nee3FQf2QZCb0fZedy9OJdOvapGGViW6h0RRXmhqKN5nkYPQ9WZI1eg/3zfbdSEBnw2nuW
g+nvs6Tqz9QTKilUzRJWcjKcEOun44SjFQ+52GeiEWL1tNFTKMGuVZkcVR+V3ZfB9HUP6XSH42V4
tsFgSGll0YDiG4B4g1G/5PW26V19/Q3oYN+GfahERaZdIco5ymts0caS0Q9KuTVi4iSxW4yX351W
6O3JQb/l5D7mPm//BO55MmBStWqVZCM0rO5O9x+FAww539293sEdBLy22sUnvmGY2HJpYtEpG+zX
WLMqV1WK/tAz+MuwScEDpQkywLdVWgywZlKYb5aPg3oaZHBkCq2da25duhqWgKWrtNqcWo45Ljaq
a7pi0G1H2LLGsvSDiaCO9QudlneAUf1HaYO+DPhv3f/SnUe0J0det4k8/f4zAuGp6XI+39J9m4tn
fE+h1SbqXBCPHaolOrPiX7fPcrGaNBfAmIcUJheQjaMCuNl6H94vfdUGtKEXpc0Cxvj5Ini3BS5m
1OcCGT8jGadCH06oB4KnaKO6VZA8BpuX20KWLGQug3Es49iqlphAxvHoOSP4qdKa82peTF/MRLBU
+lnbDKlCP8xmW+3T1/on+jOis/3JXYq85JfngugjbYa4fSf1ZkLpGjCmEK5D5xENQjm5ozFpoLuc
g6PmxOLVXBiNTGbCzLEblWSEsLOLcW2X5z0WHyqGomkg/pdQ32azJVLUSaCdFmmbg4GJbKklJojX
GuiyEyqC0QuOPkuGMJfH6NPLaOMeEshTEpK+5iTeFeBFvW1si1doLoTxiZHUDGMvQ0jjHTeI1jr3
vXhLXPntbJFk1WpI+g/Q7SsIRTv1ay4xxNWLsF9t/gOok5t9tSFqE10TJoBEhvzK9qP2CZ6Bkk8m
NwgkTosS9xsy8HseBA2FDagLYe7WAbe7fqDJuwu05KDfYohvqDJqy5JuKLLJPNkVWRKmeqDfD4od
pf8DwfSeXF55mHF9/v9xijNZzEW7YMDgFJ4h62VjEO+9ejSC9GFELc5pQNfm7EMXTYB7W/fAEwin
xs0jLx/s7AcwxpplmKAbJPwA5/geggcRL4wA0bDBi3mWLvn8UBl71aNTqZwqyNmA+6V6jfa378Pi
nZupwVhjmQljODb48zneSeKqc9yg4XI8L+Vy5jowRtjFZQkyDQlnhW6v9xVJ/N5WnbvXAtO0dkek
1cAJFBdTH3OJ9FRnl2yKyrIOS0ik6Yij5wnu2SP7PXcGiqcZ45DHRB1kbIihFE+Y97YgxV6rT7c/
0aL3mivDOGHVuIxSjrw1jWowsomF9CqRXznAuBh6zqUwbniopClCAwGkVOhOnmAOJ7vY+O7zOog8
HlTQ2/HH9UWMhqYp08SYECNMLwvMWWkKhLV0iYYrofAZABA5J0cN64YYNolohVaqipIKMbSf6Tg6
xr1K0F2O2txfHd+3Rmwi8TzmWmhOBtXI2xYOauGN/WiTGCH15/j/6MtfRtuZQAaAoljOZC2S6XgX
RsiOH4qjOjk6T794qi22rRszSQwEnXIxtbIMp4irhGxD/HgGq8GEFpLNo4jKNfA12YsbyP3UXd5F
5hgKm1cszepshrUOin0nfJz8u/06+NJWps37fNRf3LIUBqLAQG9lUw85m2FteRgJeJ12kr3T0LJ4
2yaXA5DZaTLQlCRydq4tnOZLhjw9Guy8EfOMlu37/j3u2tcuMO3bIrmmwqBUpbflWGcwFadxtGtj
3+gpjrwqXmRnzTvJRUic6ceglRLLkRm3uAhOT3kMlPvyKGhAeW6DN+9yMxiiTnpdpCYwXkTSoV8J
9/nm/PP+a0DusuZuyeF9NpUJbnpBqtLTiDOs35VXzH2pCmld8uz6FQL8FlQYgan6OyTaATU1N0O8
6Ka/D5Xt/a7GVE2kBtJfzi5Wikf33rbzlRPBzqlp9ya+7l54ncfLXmcmksGXEJSghYj1wbR1DKD5
9AbU/MIaiBfuh+TccZXBl/yEWdH6rOFoXUrvWrVEcNXX4PP2LVh6ms1QTFV/DwnQEimU4YB7Vyt+
0voC5ilX4qvVbm+LWYzX0K+NhWPY5KiJzPVGYGyak2yi89if7gP+aOjyYX3/feYuZ60o672Ov1+7
Dvij6bKMzrs4mEO9rcdygDtThLnHCUgo+tCCIDS52072FK2j7STaekea7Q6V/3vtMHLa9v8FqL6V
Y6600Td5KimQqYF8m4guFjmjCP3TJOu4Jp+fXFaBRZvQFZixKOHcTOYwVSxy7kNqeQ0i04/i4fSs
Ya6iRSq2fa7sCDTW/JFLqsMfnka3TBMd/ci9XQnSZqGpjLGE1gqxXxRkCuD/FogWxJItr8YGC3Iu
JPOCXW7L4l/5gJlY5jrHzdRbiZxOiFRxx6TUfn22g24TKFxg1uh9vaUhc5+VFrt45BSiHP29JIpX
OFg+4j1hSOL1Fwqsj+7r28WT7JA8r9drdJwe6dMGIQyqX5+f4HKz79/wltoBaDi+d9m+ZofAYECE
hH9mlvhlWyXQgGj3WKAIugxpxbk79O/cOgEmmuhE0KyJ9BtDtW25lRUSrezK/lIey43ucoQt+sGZ
UgziDGqv13IOpRB5HrH1CMmEewkHmNu89PQiKSJWtv1ju8x9Cae4N/ULFQUWHNM/KthJEWVueBdQ
Zp8gsEFu2xJ9wKA/Rv1pXIjFUhjv6DZ4j3PzU4tQO/s1LEIZcaTlIpbmHp33aaN0nmVf3X/8rEaE
O7F0DTVvfVQGnFrBaCVZgThapZ2c2Fs9reIHs7CRFUtSJwAohrYpBxVYKWDG+zXdOLV74UXEi6HA
t9ZsLlMclFjKEtgWPsHgvp+xISy8U3xM16O+Sfd4ff7dM2omkgbPM8iazql5yS/QPMyIV6/FlAiI
QXw3wbaOQHvruN0EnC9rMGAVhTHGbQQI3Kg+gg/phJrLWtwk2EAFvopPXjZpOV0wU5BBLDXFptCp
p/LQJp/uLw9BADJPDvpwgN9gwCerkrHUDAhBAfUEClGUabn5Zw70GgzwIFUvp10b0TXFG8/yNNF2
4cjA+8rjxOBBqcGgTifAdwpnaPOCeBQ7VUYSgYefDr1zju2aZr5x79jd2KfB6NHdG9LOgcFO7wzM
JQF1kLGV7kVQd59XXzuUckJbd7mRKQfHDQZhtLA7i0KD48ywrMNJdsoTnbvE+IldCOS/g3GDgZdU
1SNcbCqrIZvjVi5s8bNCiR0rTInm/N2b8Nvk2WRtVRStUWTUSb+f/ew52oKAcQ/6poEId7xsz3KY
9Y/bMBn8SIr4VA0lIGsLzPI+Crx4iw04TpN9sPnLCHmmGQMemMm9ZALYdWgTY/ww4UmNE+QNjvHs
32QgYxwt2SwjCsNOthsN1EXQIOkgX8DbPsGVxOBGN8im3DWwf4xYXdOM4D+6Q7Fgw8V5ejI3bprJ
oIeRRZmSqvGEghJ6Z0BNRUm4EbfwemZ4eGsy4CEXVS6kCmx9czxve1IEFQEfkcydZ17supgFLGyA
H6plUZx6nN3Fj0uCYCxxBdew7PCuaEl1caqG6OR8h2jpcxMn91Zv377V12a+W0fKIIhgWGWYXmAm
SPZgRFS3lQ02KedO4oJGbRXWdgiyY29AY6icuJFtBvCoEWIJ+t7hMyVxbYkBmU6ST5le49Zf1p5X
29YFq+LBrSysUCHBVsXbyi+nlL9vIrvBOJukqVRE2BMSlFssjFqB4Xn79GoS7C6zVp8cadRo2KM2
VazB0BUTe7ivD9pZlFJ3stZPRo5wUHHKrYJBQT9IHgr7M91+4pnDkbZ0V+bSGBOekMQrewvSMFVD
CiexXy+ITrgv1KW85FwME3FPedmjK+V0DRoEkoEPMrh88GpMi2Yxl8JYaREXSTFo1/gHDf4JONxA
To9qFrdAvtiAPZfEGOClTqWsD6FPg/JgO2HlG+babdroiPfDF94sFtaN8r7V0gtpJvT6o2aWkWtF
eIk1+q2OTi9Cv7uY8iTigfTJM0KeKMbVaeZUgGIFomhy9+hYSF8M5HxUT5D28pkf/zsrZCcODAnZ
i4Z+uNCP98pE9BPqurTakPL4Oxa7o+aHyDi8BizokXmGZhe/xgjZxsNksYnNF+h1jIhmOTW66G1x
Q8UbKwMtxuE16cvll1mMB+c/hPGHWSz3cUtvnrN12pZAOtaU478v5AyQgP184QSgi00wpmpaeN1p
OrrpmNsRnwQtEaozgmpMUMNa/8O0xPmW9Hf/iV/fYpirEVltJ5h9AfzCbBcG7kGX90zLObxojCOH
vQ2qNEmtSa8g3iHRLsK6ogRkhwQHd1uhRec7O7frh5xdOyNGQ0CkQCH4XY8yLY3BCB54ZPOoz0Fa
YMPL8S7Occ5FUtSeiaw07LEyc4hEYzOobN63indaa9tuJaISl8CvOrd1XOyKnQtkboXS94I5DFTH
/KEGjXKwu/gcEbzvRf99ptNwUae86yrodJzusppYuxTREu0bdT55W4SkZSf6jxGyYzi5qmei2MPW
X46ALEdHRwDojQIwL3C0otZ8w9qvk+szrTRTjHQ5qen70RHth9gua9IE6sFYf+2NN7oX9v+xGZan
HeNNBU3WweMEodPDC/Y50BRz6lSb7C47gFeF1/q4yBk1Nw4GOKK2TIpcotZ49Pp9GjoI87CyCzXh
18+vLy5x/3JI8v3tGAARzxEq0CrEUT6So4NYMzDs4cAFkMWYxFRkMKJbiLdExiAv59OoN6qJVDLY
y4ad5mprO5W93Oe+vxc1mkliHiSdnKmRCaVwgNprigEqDE8JK/AUcKBqqdiloQNWUrHoRTKxqvL3
OybHp6INWxXXWPUP1Yf1NLw1NdqGNtHHbbtfqiP+JokJEMZGF4TC1CBpc3zwPg7t65Pl/vpJ8NIH
iX1uD0TjRsYLdw0zb5IomZZOiyvMBwvFuKzLyJoOOnI1LwIp7XqwTZDpurXzvK+2lf9/s5yfPPBa
ivdQAwM5gGwoqohGwt8PNrlcTlKmliIA2QvXB7remrxdnPsf2ALC5fa7TjQxoPKbNAb+o6po8svY
idcUbYmVZLjhPyzvTD4iknpP4LHJrzsH334096aHkb/KBv9KsMFT6/ZnXnr66DIUl8FCIRn61Qxm
8Jb0WtUVQyyierbZym6tohCOqFqExODLWtFFTByJFEwY3X+TyHzkVrwk44jVHYf8EYVhwwDfKtLB
6Hm6vO4QV7/wEy0Lse5vEpnbeemFNJrCVKSlyK3ihAfKfIZ0C3e58VIk8Zskiuuz0yzy0wSS3wxW
1CM/+zBNjvz5GthdYB0+4QdlSjBoo1uU56XUBYehy5JsoToMiieY8O+Cm1JW8MzLYVAaGb0eRjzd
gU7Hxap7g8BDpjatjiIrg0mB2jffTHQFfOSvlm+noz1sAiy7ASW2Hb9UT/bpYe/0vLThUsv7b7+Q
+Qh9fBoarMTCL+zWKExgVcUW9jY1fuuCKxBHYxPbvDupRKO7Ns0PMDL2vL73Jfj87Ucw36fO1OwU
izgm0FlrBMO7qEl4Jkm54RY97z+MfPY9GAeeppFVNlYBbfHq7vfy2+ngPn/VH7zn/VKl6zeNGNc9
TBNCuxgadWvHCawWxOOo1oa77UYjCokx2Fh52dbCVAEiWh8rnLfYUwKDEF6MLLC5VeOlR89vv4fx
7XIGT6z39DM7zof6Nn3oDnhYwHbZkh4jjzRntAktTgJn6c03l8o2vQjnUD7nEpW62V7uk51cgxYw
dh7VlR/djUgTYDNX7F4IFkegfe+8+Yycy6b74EHbItB8f3W2+yU1oni0TPyMC4qIyIL4TRB6I7as
Wli9xoFRGrDfsDCWcW+IytzS81qEf8Z1D1OnfwqQmOAOui1j2kwp5uUgd7HaCN1VkIe0eK4QKUJa
fLQFjHNgoMOGclHB3TV2PaxbCjKQloGMSSz7CgqW5OJm69Kegoh8PHhxRTS03tznOSkdBKmVv1+P
vn0Pzia7S0CHRRGWPupRsjft7PVvile/WRsDZdW5nKxYx50Dnh5RvcKMF3br8f0WB0SuoD/zJkaa
RWCZwMmHu4tUkVMYETP8OjlR6sXljyEk0eQIKcE6DWt9Ud85BrYQ0/6mJQNhZWWpvRji/JGMEm0h
8dRPNUGX6FR6vHvD8V4qA2IYOMwLyaCf2qGLQ90I0/p39DnXBbHPg0z6u/+wK0XRRcuUZM1gG5+E
TujOg4FTzS+eRfLhXg9/iBvDcP/m/GZymPMzRinE6UHOi+eEKUGWRETvMLVLjqBFJJgJYk5vUMbB
is8NPT3q4LN1573F8Aa3xSx11yI8/D43BtmRMWy1MISYzm4d73KvbEKQO96Rnyt4loIE7faauci3
3GTJoiV+S2ZHbVPVjPq+g+QRa9Fef4Ve9JmSabRzABB3DdvipZsJYx4CnQ4uDMmicCe7ZzuB3woB
M1ietOdW8xfep/MTvUYrs/udV32M9SrQSyHbjYRGds19a3xeAoN3egx+a0aoaWoFKcIDoqs3TEOj
3wXtF/Zt+1hKaf2mDYvXVgMGWGrvumE78q/QAZ+2WmFKuVsJTvBJW12Sh92OI3XR5c4+F4PFplzU
+ZDQM+zt/MG86zz52N471fOX4HzGPnd99VIJ4jc1mRDyZJ6kpjIgEKQEknPedh3Zf3UfwCru2nFp
ERdnyjEQcj4XonnSqCwspXqvibeKSA6utz03P7hEwPibWgyIiFOKIYQTRFVO69Etp0ltY7DYIrqd
ucLTKdlMdrP7mp6DfeF/GbR1iOMFqIQbuHy1r9ltwJah2LKo/dB3aGnrP194HWhLj/y5ktd/n4kw
wcJxqluI6OzrBmC8toUJo+1fAfgz7U8e1c1y6IS8k4mXtShJJnMlTpkmnAfMqhz0dVORYVv+yran
559xsG4zZ9894M27oQVNzkkutcTq8kwucylGo0ulqoXc+G5zbA5ISClrJDLsPZoIORdwIWXzmyjm
OojR2CRnAaIykh+ke5T795+cK76IyDNtmFuQhVFTmSZEVM72oX81XIzK7YPc5+ULl5+oM0HMHTBr
Mdc69YLIoAmQmDyR7AtVIczt0R5C2W1MIj01budkB9etMIPuCbsBz3zyzOtpXroKiqSLhgKbwW4i
JsuXGLEYavpEk1FVZis1cXhB0GLeR5FlvMYk/E9lqfTPWRadxdakt817Cns3RFNv49tfuwFNKBgB
5nzDpaBrLo45WkUr08ulhLiMOO/vE3nwwT6dk/vngNsxtPgEnctiAhXhIsCJn6lqeANvjw8HD3TX
fhioYDhB8pwbfy1+re+jZB+fORK/ppb/71Hq9nhCMISX9iHyRxcUq5+7mJdLub7tWKicaci+M3Ml
nPA2MHC/E6J8ZNNakNwEu9rX5mbt+hjv+0XuQnK/JpRlSNfXOwepvE/9CbRoPyKwkzicr7sEAvPf
Q0OQGa7KZiPUEj1x8eQ2543vP8Xg7/35Zl/QCvllt7L3V0O8+lwmE9YIFyXV8jPOYHM8xkgSk9f7
tRyE95zwiacaA+GmIpyaOocY3P5OwmqrZNy18o9IsMXGt4y72yfJs12Wsd9Q9ChChx1u/iEidBGa
a6X2yvcJWsDx1Cvs9BcwvOby9CxFGoqMhhRJoslgnTnNHrVI7A0J8VgRwKxMjiCdw7RjOZKxtlGa
4RnMUkw6F8ec6qmHdzqfIQ5BVH83pnYa2LsQY2yr2+e5fDW/1WIcYWiUZX+mhmk87dGgiInR239/
0dPOFWHcnxzmCQi3BCjijLId7yVfP67VD+y9D6IH7nDXYow9F8e4wqiV9dSkUIOluLnjVGpw8SLb
vXhv9Wrdvgfc8fElpkVcs+8TZID7lA4mRiSgIArVhYP1P9hBRCkj/Ue6O8Cm1fGBmG5HdJd3tkvP
o7loBscvchbJZh5Lh5eLD3eM5Y3ZQHSe6XNMhG1Tb0rzrJQVjrTdDw7IKdBgwIGQxZfzTBGDKjqD
x/o8VJcJa14QwFCqShCc23SY8sm8A3kEdvP92GNV8yf32y3V/Offju1OV/rkMpZmhAN0OlfAl0PW
zueF7UvF49+kMNBRTLLW9AUs5MV5z1OCPc3Ro0ieRYLeicih27F44S39i3+6v39ski0TjuZYKY2F
8+waIpFwNZ1orwYqCKi5fnE+3mLJQMHeDNRVVHTWsFQ96dTo9aidpEN3sR3xWaL1qvvy0TY9Hn3f
UrepPhfFgEnftnKvW7lEXZojRqsEQ5Nu97C+SC631WwRgWdqMUhiynmL/RkFbOPoZG4TKLYD3jLO
42Ax6psJYcBDH8ZBPncQ4pg1EX/qwf70ygFg6in+sIWZCAYkerWa8qzB5xlgC0HkHs6kts2V8S7Z
61bnUr8sW/u3PBYu6kqUm8HEN0I9TdlIQfVYneyqrlzBcuLTZpzcfiCNZ2UOiPXlCpObSuqW3eNt
ta/h+Q21WUgpCuzMUJA0PWzOLkbdqx6oQiemu4i8hD5mHEjx8fSEYrKTehropfRDcsQM2Wrt1iu9
JN0KUT63J2cRsGdnw4SB+qmoOu2SSofKJNkQTJONVNOFfOknjlvn3RSDwRyr1nBVBHyFQnZiC2Ol
QbwL1s/ruiJc7j1qQbeOmolVtLwzTskFR03zItvtKgXZWU/8u7u39ZrL0rjUwzfHAHYwJhGmE1K5
kLYdE4Jdl6mtHsNXHoXcYmZC0QwFuQlwW+jsunO9i1qlS0tcGzu6V5zaD1fKUxGMTypdutvgUYt6
GeonymdG9OfbxrvsD2fCmTubpL0eqkUtIYoBvfH2QbcfEO0+tchtNe5o0+p84KhPf+U2vsWyJBtV
LtUttmFJB60KiuDeHiNb3aCtgi4X+asC8OyArxXLmc8fQ6lVQgkHjEaWbe+VBOu3rN5B/n/DJT9b
tFBdRZIJ/Hho2mHOU1NAPhFeGuo3PNnVbTx4n34SrBNb779AlHr76y07xG9p7DEmclh1p8tZQnKJ
FuWi9fhBR1SzykEfAUfWogOZyWIiJ+tkVZOmQLPtNo0cfXBVGU20tffcvu8zrIXxeR5rOS8yk8hg
WNqEhTY10E4hvVfI9t0a9Lbu6MoWijfO57S/rSHn0ykMkKVNFZaTMkgHb/CLQPX2Ime7NvdzMfCV
nLJJyAdIaATn8tiCXzbDBp3Vhjc1uIzJs5Nj3lpFnKpKV+DkHKTpEhdFYoxBolueT46+GLLPJDFx
UnsGd4F2HiUkk44OfakeJHKon0t7Zd75P2w7ewj2ubtH9Mnrs1nGzZloNmzqtCGThxZKbt63797h
UhNsUiR2HsREpL36u4AHW7w7wARRU3aqQrWFtjhXTbLFmiTPxYZO/+8vLdmn6+6j/LhtlYuFB7BC
/AdR2O3ysWTESmVBpujjhY72tMFNtlZjC759rta5zU+iLcaj3xLZJFqnDIURazDTF5D3xDb65Se/
Xp0/TN6z8nql/vDnM0kMpqTNf85TK8FKgQqHR9H5pX9DV9K28Kwn7enX0wFbJbvnMRBiNAiVK31A
9Yr3vqVmeuuHMFAjl63ajBK1JbA6NA+5V4DS73j9qJTiFL0cnK/KuTcsf4kRNU2Zp7ihLTr3vfd2
ZZEz0vabAZGGt9Y/UKXjSFx8qc3OmgGfvOkSSxk7elOlByy4vlxb0NTD1HBf2QrvOBn8kc+xJZoT
ZNVu49GlEMfi7mKb4GYuCYboJB8kbm+j6776KiiFMFuDhbgo/ViOs+EdNM+YGYDSZFXX4wjXp7ij
NvZxtvWHBheW+2KkOt0yIQaOJLTAn0ILOoPIXvVBmwjWtfS1go8sXPu/tVcGiNpQkgrFgLA0t7cb
76PW7KryzXsHXampnfwNw7Y+AyGVCWtKyt2oizDXDaJDvOsSYtnwkEGIbNNtO72GuzfOkd2QWZ0v
qlYm1KO8OOU6fjinmPparR4Kp7YFjbS+jSBxk9vxFoyb+faT2xV73bBx6xcwqBSdwlTXuwvctLfd
YOvL9uFsfyQkW68oKbybB+uKyN7b8547dcYJQTQGhqLTaBZ9BBjaOujHPb/yHNgSzcr8O17/fRYK
h72E1a1Sj+/Ye1v0qile5ZXPg+VaLjqn8GrbDx+Fbff+Gi2g/s/efnx6PPkdOlKfY3D4gKHDn3zx
4b53sfE8t4OXcfBHzoN6MbOKNaw6fQ2hkZ/tCkrOrSHUF5EilRBggDlfjc45c7TEE3IyrKyXdYN1
65sdL7+0WJOeC2au8NjHVitFV8HiTiNFQjDwcdyKF5AvrLs3sd5itJ6XklyMCudSmbtcR7kl1SAb
OiAzeHzYnp6yyJZO6KZTOVdrMSycS2Ju8SlpdTAlUUkW+txVu2jtHme5Vlxpa7zdvseLfaAzYWyn
EHi1O7XMIGyDEaSo9rL3+EE/nGKnW9mlAZ9TuwFWgp2ce/desdeFG+Bi6wbh+T1aoGVv8/x3MLdZ
jPHwLhuqdBM7wlN+IXa1pixGt/VdfEnP5TB3V4qKejxZE/TFGNnDQ20/YeuVb9guWcO30fns1OaV
jpfwYi6TebJ0bdnH9QTdxs7+8FIUA9CwveZypPNM9NqIM4ONWs3+z0Q37V7x30A5uDNtnqemAcit
D8UEDad0inR8LByg9bDdZpjFRsdubNG21k9+zZJ+jlvSmLgg7ctaj0NICxuC6fr1uvd/VOsdx/qW
wrz5B2IQxUr6tmgjSTrI2Up4Qj16iu1Q4E18Lw0I6XMxDIRonSX3hUlt7wWtSQ9oTVo9kcdXF9RK
YBTa8Amped+KQZJplNJzmtNvtWkdRwPxwzP6qx9qL9bQf8vNqizFrjP92CaMcchzTIBDHFiULK/Y
YEQC+2bQHHH7Di+WEHUdU0+6psqSxsYe0qTFkgIGw0M5BQZN46b29DHEzvMaJfwUsQc3g7MUKc8l
MujUSqUQl5KCqHHToIlYQMMCHpPIhO12AqegvWiLM+VYgKriqesGaiQ4RbWwNRziy+0DXMSjmQgG
jxq9F7BtQJYOQkfqrfYKxp3OTrDw9q882UwQtc8ZIBWTmKdJD10G28kfS7tpCJ2j3XBZ2Zai+vn3
YUCpjWKjDxN8n00fEkTZ63tsd84ednvKHsStBC3a+UwtBpQERWjTUVDhq4yf1ZuEhRAnyclEB8kT
Lm8iz/IYaIrjvlWNqzlsvPeHidQwB1SQQW/AfT3w1GLgqRZLCwQHOMTKAUvR5JS+8SysARO8AiG9
LX+A+uz8GFgSQRBdmq1GM4bb/iA9rWXnmXre21a+mHmaGYXO9ISVVdKYSQExSCir/nH7/v6wwhgG
Vp3euahIPtub2L8tkodMLANknwlFL2awDDBAbhs8ZWU3brz0flOlBI+h//IgdQYrBrPpFEuEuJej
QNQVugvQsXFbJQ4csW0usVGPrZRCRJyS4ZeIrgm7l3kWsewZUTE26Ey1oVkMIkUXLJLJwPiLF1Xo
wzeuvNWvx8T24RhBvmRjISk/f7YYcc5kMuCEDY5qG0c6bjHGv977u8u9AIp/Xux3Dbr+NPZv1Rho
GttRjuszFYPRTdD6TaTysFwbuarQ5jXXUDC4JYsBplMz9OYJr4cDyPilp5CsuY++ZXP41oaBo0Ru
NCmuDQp9eJsct7W7HWOQ+ipb9Xh6qPyvgB/FLIP7t0wGl7DjqAF/PbRCuvHYyKSNieHmP6KK7JGv
5vjGZbz9FsZg0yS3etzmUJAK2yar27dpMU2s/2N0ushg0tgNaZop0MXwPtBK/fS0KgKaDUffX4n9
bjZH3GL4PBPHxC2VqQ7hpEGcgGjiOLjVPt80L+BycTiCliDdQHGUkiOraN5k7EIc4iK/oBsDY7xO
+PZ4cpDYx9wiR8qSh5pLYSxhxBRBduogBaUEC0l9lbiKi314HG0WewrnchgjSPN6UC415Fz3yIBs
5LBCPyzmfX/8wCJ1XjPoYnPqTBzrqDJ5Ag3/CeLAveN4EeKJg/dgkA49LNvLDs0KBnmgowzk6fx2
eaw08uhe7hosTcVIcFBsd/Ur+I5uH/VikmX+mxjLOWEldB2f6Qcdne0BE/YE62DRNAREBhnpp3XH
uXfqEnbNBTK+TBuNTEGNXUb0IfvZhajviA5OX6gwDO72gSTbp9LOvcPq6Ql0+qOdviDHp9lgaD9Z
aGR1JdctyL2N2hmPpW8JEeY/jPFNlTYKclPih700aAOx+HyDS/g2F8A4okvRld1Y0aP2tmc7F4ni
/y+zofTG80aL6Y+5LMYb9dZYnEV6T9G0isFBZEAKZ3UA4a349jN91Um5qjBu/1KHvBY03inSf589
BdR2GLWe2riCnfPWfe7ettfFbORcMQaA5FMeny/Xr7Q5vsdY/vxkuHew1hSb5rlpiSUvaBiWJVvY
Rgf2AOYUjVYSLyNClkPTrcHnJHst/WhmdmcanCB2MaKci2LOrRe79lJgJOawAcfg+3vhgNXGtfyT
g8llDrzytGKOENTD8agVECX6L9sP9ZB5HFxdbNWZK8Pg96S1GDvPIaHa9y4mCyihBMcOll3E96dh
oNuiBP1GBBEOxQ0sbF2hQYffA7v4uJipwna1jVOlKqnVU3v2vMv2ED/8Ij9phxNmVr8uQZD6vM/z
L5D8j2psB9sEDqBRnDp4pePWA+cisNB/RIhMB/d4GY/F+s5cPwaOQ9ns9VGCfiDGOJS7iETrPEZz
PUEt0Me6RXtf1eQLxOfCI+1m/uTY4mIucy6fQV065ZNOMuRffHQsABTRrIpXAM/3UnNgI+a5GAZ7
Da01wqmFuWDu5UyibUvrJRyb/BfQ/f5wDFzkJtgm0hq6IA2Crdkk60AqmZKT51R+a6+/MEa3+0qw
HYBzF5aiv7lyDHZUiNWbroRcmAsw3nzrA/Hj/METwztDBjcu43+gd+OYu6NFtt2PNlBbdKWl+Gpg
HvZp9wxHt6XX21w3BkpO0hjncgLdsPRgi2V/JYl/8BTjnR+DJboeZlVFnWVJ8kcVFZDr4BrPOpYD
n3+sg6Vr1pom60wFJgg717zVR7bG1MB0h3DPsnG946f7td1t1I28wYwE5xQ5GrL0zXqhCUB8QMrG
kzbR2rJrL/E2oFrkyFn2/t86MmiCUrHcSRNOcoNK5tiSQaBNFA5yWaDQ/Di1qIbz9zEuTmLMbIQl
cp6sURStDtpR1jT0Hl2JCrH7DOMYPx/9uzc3dq/DGGfuQ4VzJdgxVrHSLihN03MdJ8dbobUQrBt7
4ZH294OxmluN531HBmGyYboYpYLzRWsG9scqAfawn210+b/RXQ2Rh84u7KC+/VF5/oiles5lo0J2
A0r+D2vftRu3Em35RQSYw2sxdZTUalFq6YWQZJs5Z379XdRg7FaJtws4Mz4wYBzD2qy0814Ls8GA
gYStffrtAjLnYGMkn7Wlq9J0gdcVSRYQ0aoy5UAaccb5ybLE4+wgRYRuA1JZL4q7wwrRdksYq1vb
0mt5P7a01eV0CYCAhLdD8rAhT2gNtyaJKOYd7+xMDCoaaIRh5XDWvDBMP2uiIi3OpSJ8X6eYlmE/
gdMZl9bp3jQ0qJesZ792O69FUK9RiatIkBoBt9Oy7j8G58xQzqvO0bUA2njPRiAqKQQg57UEGWjL
QPyM+ScbMyfgM2LIW9Og1+Koq8EVfdVyEbZMr0kfoNf8N0PAao/rtQTqMnRKOGL8AxJQNUbl7oNk
iwcEEMHbl44ph7LYgCPr/a6HHET2FyBnhuaTq53g+gC/gCFq+WTa87leEmW1w2hKkeb6WpIFxZg6
ggvUPDwlVkZtNTS7lkSZ6q6uQvDKzotyQreg0ACiXW4XzR+SHZB9LTba/ZpzcC2RMty61hc1kio4
rorIT3Do2BaN8UzpnE3RlmGiDBDRLQ168B3hjSNj/YIeidOf59tnxbjfdFUhLysp1qIRGzjZYeTo
ApsQel3b/dU6dCWh4LKmyHyckdLafP2cxK42kpAz68isBKBJaqklWuX4dHthDEVEFxeKejLyYdlE
oHXEgKXabUwWm8NqLu/qLtB2I80xjYx3tWQ8LhfVlAFTCVV0sKOnO7AyM2/7ainjWh6lKuQuSfR+
UUbWRbjwfwpSb+/RqZq58mDOGC/a7AqBeFVITudfzKfGOkZKfyjNLM/DtAi3BnA3LYiNLL2x5spd
r4/WG2M1pSKPm4LRieaxMRdatezhbgMqWXQ5M24+SyGqlO7oJ38S03C5IZfjCGhG50m3Hl0yut4v
hjuzmpy4XhilNJoyB2uthFcGdHdp03wqr79u3/ZVf/RKAp0zmHtQJoBbGos5wu5Km4hgOPj8uEye
oG0BnXvueQDZ6p5V2WWoejpxkCvjPAsxNjFyT8xmSJZ6p2dmBalPKr7DT3+2lM99uEW+GtXI/klW
zDQF3B3SPMyq2v/iDf7VV/Q4W5j6usIFXzYFeTFQmgAI9iOwX4HZ8m6bzZZlmRkqmB6glQA9Pmrx
4tHUD9HDmYUnzdJS9BBbImh1ikad5Z4X8C8SO9s05EiigEgBkXvgxXcJnADWa2buI6UwyiQZJUBC
LFcSLNfzJrQW4u53kA1vTujc+X98zjThE9+PmTqXeAHwb46OYD1V4BtWwBS+har6xVJVDBtNczz5
yqBUsfj13hTn+Bb+Ck7JQ/JUbKGr/j88BEqBlKoYZNW4iLPgJF6Oz7x7MZxYMIOC+I8oiEVgnbyt
UliPj04eaLU/AyL2Sxsj8+LcP7ryk2vvdl8DekykN4Z5odMFlR5JU65hhQOaai7Ho48yc2FvjNg+
sfgvGK6BTsUoVda2syx9nZ3/UByQHmDVdVYr81fqmE4P9HqBloMlDAJaPIJlIKq/orZ1RrmAZVtW
s6nXoqgIJcmqcpJzPDP0dAGYDLE50rcBSFAf9AMhh1fwpICtB1w9CzEQC0qIpVxo8id0E4eBKGCh
AIRwUqveuK5po0MKEczSWcEIYr6Qk29EFnReoFfiXkkmiOtMJKqRGgdD9EgwYvngkpdD/g6/6zy9
nNNTuSDzMyfOVkEcrjeb8lDSTFNHTYP8hOTowJEtPyJ/EAQw1slyGHTKNwHqTMRx0qI7UVvP7BC9
9qz0NPOOUjplUjkNLEvLHUWIMW8k10PniMU04izXhOZzEpDqjIQKcmrnguYRxJ1PKSrRvvW4bYls
ERRXTdvcJJzJSkawrotBJTx6YI7OiQTRl6UPx/nYggQNVmHcLMyy7njyHVclIzhTDuYdBh9Is+cO
v9KBsDI+X2O41/cWpL2KANIDydBkUdbpYa+0irJibP3ZU+7njvi+re9mZH7P6aHfzBeucptnfata
wj7TTfXYHGPZHUdLU4gfuHoDgDogedjPwHFSAI/dbW5retqWfX2cqmm6pEqaLij0ZStGXkujnvf8
Sq3Noa9KsxASlZRlyBFx9EuSzB0IkEausm9L/gHgsIgG3pmkAYBfFOWvbM9V6daYqyQfhIH30AIm
nmb9cWxE8j59aLsa7PaCE8nm+Gd0h9KUMIZ4FwFjizGSSzuwX1+gobwrA7ROBfv295yYLFZ1kkQa
76VKOlhzn01ErATNLP0+3DJWu6hi+hZIvK5i0ci/YerguyxeqbpwbAreWxQ1Wj8uHZhYLyXZle5t
ST+MwrKqa0lUpNh0umBIfMZ7GemBrZ4gVbb8qbNHK9io7jL6wZsVkSwn6skuJw+KC7Dm7mmy/tz+
ktUTvv4San+jVMvVVsGXwPlcPgKuIGJkMpuNddjFGPhgqU7autNLp1R02QZVC/isL4EtWsmsvicY
HFvW14MrDwBa1kAYi1y7RNeLpF5Q3ASiFHQ42CVD/mHcubvAQrEWRJUMQXQJml4cpbOjQeu6sVoE
9WDS2peOvMX8TH9kOe8/jMMiCEgUBmavRANTWFSaVYmzUu/Be+IVJIjMt7C265f5MQFaErAJJxJ2
1q/49+3FrakhFYhnUAOqiA4I6uDS2C/Euhl5z1E4U3jkgKB3EmfGUbGEUCelij1eYQohKeZtxwOY
1nqTB2S3dXstP5ILy/5dL4Y6qFTjmhFjdrxXyU7xkr7KW/05Nk4hmq0qdBjui4JokZnGdqvboUbk
/3JRVA3WRtIkQ0Fp47uqGQqjlrJpEDykyVufJDKpZDKljn5Bc3IiMTTbmmLTVV0TodQEXjEoxaZW
la4Pvjx5XCFsi2YvZLxze0N/eBHLhl6LoBZUaWqmzJw0efMZfNLPyfubI6ADo973ZP4CKzGOcofZ
iSXzduID1hDZj7oDLZ/SY0XC6boWY4m6p9Q2fO23p8guXN2K3GTYqZAM5YKEBBjsbAUzuLeXz9pg
6m3wwjhkqa5MXpmOd7pabDquSRkylhXQ1ul6h6mn0ZR4lkOtTZ4YOGGDXC2/1cvKafzq6fZiVgXp
y9i1YGi8RI8SK3WoyLMUz54QerFEjPZPMTuyzLiTP0hUlxMzZFB6Sih4CZJKnViURmNW6P7kPUsE
dkAAk+qlvliXe+BTjCjVCkC5GV4jsM+DBR3lif3Zax5MlspeMw3XX0GdXJVoGXjCucnTylOoHDl1
P7BycGv7eS2COrg0ErIqQ+zsyXxBEm0ypWEidXeYRcm8fXI/4p+vPVVkTAirsqqg2/i7WmkjSSzG
PJq9eKtcso2wr1Ff/8i2WUlSmUQft8Wtus3GP3F0VlOpBj1MEmxejzjP3KMfHC2jDtoKCxNzlQeM
Otreq3//8gmHzbbfz4hxDcZl/RGKUUumM5xDFgWZPIezJ07HSutJWJ543QqKmQydQJTmPQKcXxKx
dnrlUEGKAPMLdYrmBroIxItakCSCPnvZnfocVKbgdDut3hdOPG99EiKpyw2gPQXt9xQwFMGPpiIs
WRVkHme8UAzINKiQlqapGlcd7/XB+yiei/QlamW8UyLP7xghdufhIWySXZjI5zbqtzHnu5WeE+3S
KaTB7KkebSogzrfvVVhYSvBHmWfCMxgx1hQy3ARAeQOWWVMEnrqK86ymIHobZ08GhY4Ah3oPuzB+
jg7ilRS+SlFb+V1gLgVOdiv/2q24lv7191eBy4SJTqnJp9kbm133OIBjW3vhOWeUTlFj4fWxUIZ/
NK0tZwLjqmIkcYkiNUqb5YXe972gzp4/kkmLgZdl2H7k21NyxyMlLodHHdjCYEERbRHIAbcf4o9W
0S/pgmAsHqEi4zp+f/exykdd2HKz1+0AcTc6VjG5Kbe0wJqgpxpIYd8WuHq60pVASm3OUz6PuhLw
3lgppESiuh3Moi+InljjR5eARDY16zwmZf8ZBG5Z3nHCPSdZKuIb1R1ktwY5RUfk0UB3CuNpLqIp
O6lKErC6eU1QBU2iPBG1yLmWy1p8mkDe9JSo703CGNRcFSFjWglnDiJyhRJRt35s1D0eIKihDORm
DG98Tj3GFq+4wgC3+yeEOtMkDbtWFSFEAf+XCOL2aJe5UKzAaXRmpzzkW+XgDKoZiAsURetCBVTn
cMfv82PksHIQ6/fb4EEqIIkw2LSalYSyFwOwzniBJn/GXWSLzbYewHaQ/pH9J3VwYu53FzmaMJCc
2UO2RDP0kULfiQa8EiC80yUSrcjHWJor3htGjozdJSKoOpm8SpJ0140zQWoA+M+CU4Qz4crnNH64
fRZr4QKAeQAyrwqqqmHS5fv76tI50/MQZ+HH5069lOVJdbtnPTDD0JGf5LM0Ymqh4c2pcZuQzLnV
dvcSx1L8i8qkt0HhETJoALWWgF33/SugBEo1SlXeE1Ui8Q/Vc21Y0bYJLbm26ml3e83LHf4pDPkm
SZZkUf9KYVxpUE1HQXlIA8ET9IREeEeSTLqGEQetWVG8079CKCMxVZU4xj2EGI07qs8xYEkx1dFf
bi9l1RpciaENZtJXjShzHO7PpJma8dr2z1m8D8OTrhzTESCkBWHNJa9unyiDY1CCCy3RMIPFqAlc
OoeCJ4m2cdcH29tL+sI2/3E8/34+vaQ2qXpQYhaiJwWBOpGGl6MTz2ul6AS8muYoH875RPI4n98F
cAmeORX5TxL0AMGwYoSKI5GNHpZJDqLIcIapTO1Y8UfAtxiIv+28S4zDKBUNLFgsND3x2w4RzSzA
lye8XuUSKf12Du1s4JJfY5Z2b6Gh4vGP9QyLgJQSGh70MdPf22maNZIHUwLyrWYQcldQ+qE1SwQZ
BZk5BMJmXmbKPd/DN7EzKZWfCyHXZWsSeKkhmRK1hQtM6NCJ1VlJia9U3KUeQPbl3N7T9WtytadU
Orrpi8zIOpyZ1TZIP2ibzM2QlZrNaUFPvC1sLWBGkvHvBfkKj67eF7+MmXF9LHj1QbBQFeqtdDs7
0Ub/7Yhmez8/YtrxbjroDm+F++4pJumR8QV0q9TiNFx/waJ1r76g4+VJVarlivIPOmdzPOmbe0U6
VKldzg8Bb4/lRs91K60dvroAytbq1dySwa8WOknb27n+YKSsCfs1q3f9UVSqIiwUsSpUaIS0saF4
+NlM/ReRVJvbi1+z4NdiKAs+NS1q0SXEBBOJpYMW2r3hSsg0ZQ3jpa5664qoy3DN0LTA0wPOxqz2
4IvGQStE6c0IWd199NxvOxcEU8Btqg78QQYgorhJd/Fp+CjNtFoyzswk6HJ7f2qMf99B7WxShnnB
+5ngZb3VPrSlNe71Qz6jP1mvX27v7qo/qsDxx/2C6y/TCSc+TMduKnLB4ydbdYN0I/SoWVjGKbjs
/M/mvpzN7Mw40lUX5Voodab+XGXTpBaCF27hlTUkV5ctrgPSWPp979Wlkyb27YWu2i9J1yRNMHT8
pnw0MQh9RW9LAVkvcVfkVtfYYshw7ldfxJUMyvcIgrLJSgEyOMnkT2pu87lXWIVOponh1q7aLE1V
YK0Qrwk0uArOLFfQESJ4eur66Yei7vmC4VWsujA6SKPlJV3I0xvWFjMY+BAuekVhVylBWSkODqVK
+Adl3EYsRguWNGrrpjDoUqmAtBow3xoR7/0lDZIAv6X8D0GHcrWu5RCvdCk/t+Bf6CFJT60WLnD4
UMV233/E1X+4DSr8b7jDQEzgVWpJYj0FYQu3yYv+AIDJUduICPFrwY9EUP+LPbyWRS2qQGZsyLta
9OZ7Hs6EERFO+JQGzTQKs7ivdyUrq7J2Aa8FLud5tYtqFynaZEBggr6nON9IyiX9ffvFrl2JKxF0
ygoQTGjF8yGiM+XMng9v/T5/1gUrZOQ/VrXRtSDKmSiHsZ+UAIKUat5ygW6G87MvAu7+fcaZVcHd
KJ+7c4UOiTFSt7cXuerJXAunIgV9LII+LXLRC43d7Fs4vAbEwsiCg+w1KhlvmrlUypHwjbFpehFL
bWonbc0i3QblA9fsykNUPM48uCdbJ+o2TcnQvqtmBlUUcPCAa4KXv3ysq/siN3KViWkjellozkt2
x9I1K5A3dXk/oolBybdjG9h6aaUoATjzYDG2eTGZtEkFfDIvSipCGHCkfr+vYlNwPt4oEnGgkm7P
eWlO1mgqtlTshNjl1UMjb0fZMh6MiBE4rWXPAen5TzT1VDhxqtsWAaunfDrJRnHmLZ5nfeDIbKWO
w5l+blaAGTf9rXaSN0VI0p24F5dZSpFwLufKh9nsQqQNbm/JmkH891mAVP2+I7HSYDZ6+SzUDQjS
ryeNsedr7xfQ7YasyTLi8K+WkqsjD7iqHP2hFjxQWExuGVpDScbQDJ6QdGU4yD/QGBcHWZd4DVwm
iPkVmml3KpQ2DeQRvqglfPjWHQY2UUECeIvPsB5ri4LxQHXOkHVV+/qQq0WNU50mwSAIHjpPhqTf
+EYBhqTGHvrEqmsMPLUPaakwhK7VkFUduyihMsYLOp00LH2N76dSR/C9WWDv7ozJbh6UZx893XZy
3hfs4Yw1FxSpa8C2oOqJig/lLvWS1M8TkAq9hOzrw3FwUw349BiMkx9vX8NVzYDDUwwesSyv0Bm6
aqyTMKx8wYumt4H7zWnbIfilNtvcLt06NsXQ4nm7rs3oNR72lcAw0qvneSWdWicnN5PhF4t0dd8V
rvxeBS+Jvq2DewVZYZ4hbS3C0AQFaSGMjCH7S8OBj1GDv5oi0ZvcZDbFqTQNUs0XKbcFvwNqNfJE
dn3Mk0322VT2WU7tAgmzotwoW4GzxuBPHqDRY369fQYryhEtO4puQEmBm5Hm3WtmgOYVujB5BqL4
uYocI2WVXdde6DcZlJ3rpqxXxRwyuEZ2Bi5zZE4+qI03dJuxBgvCceSssNbNshicorrHTDRj75lf
QNm+vJ7EDj1sk1dMdtT0bj0jUm9ke4R3JnD71g/2fSWRwm9JM4yObGTbqmH0SK3utCAiE42GAsQi
1HXTBbkZu5GfvEnq30ZfM7k4Zhzmj9kW6ELgzv6TQfmdulaUWjVjpyd3cuNDuA23jf0GijP8h8nP
hQsl2Mr3KnndnTvCygCv1RsgXhWX5oWvd03ZlU4RxnREgR3jmB+AyTE5M3PbTWK6KOx7sLsgVmvA
fw7U09u3eMWgXQum63xTiz4NkF1NXje7jXqnde9DfklVRuTFkkI5i3oxF0Nf4xa1WZSZRtU9NJm+
mWOk3PiOBdb5v2wm5mgFAx0hBp16KsP/u5kLOTmgcHOncSOgkz0S7OYrqBu3lQOONdZ469o1ReCH
riQD5luni9PxyCtTr6AmJ6i7JHgUVRbo5Jeio/wxxER/JdDOvSCNcY2sFoqyZFjQ7FW3Ryvf/RMu
Z0riZ+NoHEezJZ8ZmkzBuEFyS7THLTpeUVb5/UK4XesqpmAiu25yEgGNwe279IMzd3lE199HHTOX
tkqQA39zabZDfhFZv9SJncItjv6Dv80AenfnxXbi1G7mpDbSt+ZAOLCCwOm4/SVrjQLfvoRSnJk+
GGh7mGcP/YayKUUE8DLFcb6bYue2pNXLdr1mSkGqWi00lYE6cIYlL7j0OZasb0OrJ2jKeQ1QozzD
Sxz2ucvCQPvRX0zv93Ijr/yqBNokM9Qv2W8gqUDYhQ7HcLug8VUEhz6Sh8/OKe2etJvfh5eFCuCM
VK+ZHgOr2TO7hFaNBQo4grAU7hd4xu/fI8uNJPnhPGEv6qci2RQn3RrqO1k6Z4JgRU7egQtsMrXt
7TNYCwdBdfRP7hJ3X+1Driqd3qaQK4IbUrg0v32DmJnDbFlfySh/k0MZoj4apCFIICchrcPvLGXG
9BJmKhjLWdOWmiqgOxx1SMRd1HJ6X4rESh14iFE+7++fKheN43xszc9FDjvA5rVdfS7XEqmFzQHq
PALGVb2qfMiVFs165pAinbhVwMgaHg3lzmd1Da0eGjw6tKOLsmyg7Pj90DheVit5RCskaACQ+nuL
EjfYGirBNJjOCqTXDu5aFhXIRsgL62IyIWzrQAI96FZhavPRspWeIekH6PzyJDWsSAR5rizAW/m+
Kj2cfKMaBPRY87rZuZV2MPAKhV0GkL1HIIoTp3HMP/lRDwjAY/bS07N892xYRQNVyIih1wIgfAuC
PJnXNQPpyO/fEjfznAugMPeO8SU4aaawM1s3xA36g8fPuLQ/SAj/z8L/CaN0/6Cl/hDUy3HuZ+fj
zXnr3MHVdw6u7uOjYfZARXl4+m2/2O+V+VK7owfyhtQ2rODMjjd/zI4tH4OF84KB6E9R6B6JYdST
1OBQC2h7Od9PSWbVRqrjzGfVbtBZv1PELrSMeSzueQ4zbIY/afskV4vnSM35rYLSnBvzs3bXF1GK
f1YOrjTL2n2DXyTqAoOhwVatiK6LaOmQFAV+C/XkuTkKy5nzl7wCYGI1nmCk2uetGFDm1snYnooP
IGGBjHnbEd1kdbssL412K3QDbQ+o4KDbg262rvJSD4cCGfhmtmfhAzDJE+dgZl2ZGM4mSxBlH/Q4
k0IfyX6v17w3uSvNqD+V2NBSYAhadeevl0TtZ6xKBZaENIqWE+uyTJ52KP3a9WuoYygTORUFUwkP
+h5zWhz5xUIhX315Bi8iNkfd5OdxZnVvBGkG8WUdmKl2VKTfcpyQLopMmfvjc7XJc6bcV6g4EnBo
CYGdyPPTbTOyeqeQHxBECVVrNM9SSr3NSz/Vk1bw8sBN9jMx3l8ax20DDKvZdvB6t9udtFdoHaFk
+IHCigEzlreHAjYPdUh7wnrGSdpco3mw2y04n3YDbOAJ+w2mDwxMP3SE4e6tHbeBpAvSLsumA0Dt
u6YbEz2Vo2W/91JIQFT+Uv/JMeMBKGyCUkhuGla1z01p+7zZ3N5k4+fTMZCkQ6CB9jYDQzXfBYMM
WNKlWuS9fHCM/K0KPtvhAEg3cNloUmz1Iqs+sqyEeqvfBFJPSBFzRR+RaPPiT6E4akJtqTqr2W/l
mSLQBgeBjNBahUL6vqhM5Dm1ACEMKqnHqbdnM5qtvL2/vXNrPUffpFDXU1aLpgwjSJkb8EbeR6dk
w9sSET5FA3PhlrqBTdxkwzNf2ozrsvY8l0wCUnQaxr5gJr4vMFJDOTJA5+DpYNgJ9LMhHIrMzhIb
jSXV2Fk1V5Hxt6aSiTPTxmMy6v3cYCgHAZ1eaLCF16pQhxiVspD1wAxD76h40j6XVozEdgXtjr9g
oHODLoTG9u354faO/5iIN5AuvBZLnessh1yuA0jUy+uTOgWWmKOp7mg4+rCpe6JHKSk1x1hmSrPw
XXnkkedQLPnQP4PAuKoZ3slPHYGPEUWBx/pRSP8xohwMTYJYVoT7t41IuGcVbZaX9/2hfP/51B4j
hS4NaTdjsVxLVG0rR6GJ1KKpzPu8PssqZ/LN0YitatoW87HtWXfs50P9Lp/abCQhxj5b1idOpHgZ
HxrlyQcPNMiV/Pf5PVHvtcHUfhWAJUL/6u2DXnGtv8umnlapTb1UKVh7mpqoWfVNSbjiYXypmk2N
PmlbblilhMWB/rHb8uJ2GRgwVejhqU5sp0SpkGuXkjZFtyao6DSidSkGKLVBlc+JL/Lnrol6q+rn
WTGHPFQkktaJqhK54tFa2GfAKHFGDOLv5wzghGQKh/EjAebLe8Fn869CC6rMvr1Rq+/w6qupsGCe
ohQ4uOgQqmUwdjbqRkLfdhLulbExY50F5LtyIzC0sPTtLr2e4Hj5rnUEoS31AsNSXqS8yNVWj5+y
zrm9oJ/myJCRl8fQCTq1YXepS9+l+iDlU7/0wABdrUnNqWq2XJhYWvkspdaQZmZRsFIgyw+lzl7G
zDkMMHxHtElRu6gZHZAIZRlNIkkdu2GWvoPHjGN4dCs+BZJqImoqIkaZdf4r/riO8Qc5C/woFD21
QXt/umtqEsnHLhTRJOs7fQ/2kKaeLb1zouxSp26XnbK8AoHOJ6u3aqX4gk+RJMD1LWOCmCL6fpBB
k3Rq0mei5x9LwHxUlmJvo125byxbJ7Ody0R6un2uKyVoiFw6vjG1BKNBpwS4UJ86XkGpbjotiA5o
3DNlS7gbzTvQ0v0H/w1ZaAxkowLJCzIO9vsCETRpWjSkaCJIYYnQxlj+4t9FMzMjUxeIH5LuouJ/
Pg4vsctY6NoNRtCGJmBBxNwgvbcRYAF8Ds6HFwI3C7UeEm38bbvX7oC+mO9be/e7AhlI6SF03N4W
vaLCoAr+Sv6ynlcXDGOZWRqIpeQJfWJypcsPJBvQumnPqeWHDM2zEqGi6noljXJBOHEeCo7DOvk/
pVWBdX0b7DIT06D+fW3LGA/zkUBsXfBaV6x62upTupZNJUdbfZYzP4Hs8gGApZ2bW8FewsydyYe2
yQ2k22N/zezlP6R8vi+a8pZbePBdokGwVlrJu2ym98p4UEz+CQ5GGjMcjDUriLySpEHjLsNiGvVM
8xbJNd0Y0aEy7sfe7A3yK1Cc0rDQGz2E73PDaolZU/BXAmnEGnEWjDnse5hdNPBPZBQXhA71gBF3
ZTcc3v0XkCVLW1b0zpJK3SQkuse2GiF1zA58bjad26n/aWWAjVARzhkKcknfFQI3iF2bxBL6bcTn
lpO3kjBb4M4hiuhVEtG5bcbrb0L+p/GdVHTEeMP5m6FhmIAV1aDw8Jr1xYoKAn2eaZgUJR/lkjeY
4zb96LYLLBsLKmNN015LoQ+xLMYU84eQIh8zMDWMVucKb9Wl2KKMz0rgr8StsPcIXJcxd30Zs/u+
r1MLM5OqX0uyMgBLwyU3x0f96XP41D89kRgC8N3F43yPgd/QkUoiP+asaG9F7337hsVJutJ7YzMr
SaHgGxKM3xhmFD1IO78gw0dYMA5wJe76vlzqGkXACte6Zblg+1J/uQFAc4i0+1PYxqZhFaNWngUm
SNA0tWztko79viyunvx4XGQdFfsX85as/3QEU6q6NCp+tSxcbVonqkFhSIXk1U7+JJpOtnmM3Mbi
Hbt4xTWxbpsmYVGMlIuFxfwTt3zOlbg60XQ04i5nRGqn+TMshLgwh/x9dzh3mz5mBRCLBfghT176
udE/w6Nh9rs8RReqMsk7yfMzcGPteskW9WP8EZ0A4ULkh75+5OdDkxesda7eRTBzY6xSR2vFF5PK
1Tq7GMm0IRlEz7qIuxmhSmzehWT0hjMSR0xooJUmsyVHBSsg8/glyItneyWu1ZNuCtsSjSWZXfJW
Yph+F1kpn2KGMbGDVLdyP8UeHMoyIkMJIHbpJGhwwMLB7idPSPfhvEsL0WyKTYsmkPKQiJYWngfB
lGtTfZNChJcW3/9KUUdJWa7S2mYJqDIYS5kbWW7q4YYluqYHpRO9Z2sWSb/ZJiZQ8KEcEeFVmD59
FPdWoyFfDECd2/dxBd8FG3clmnrI8VApSRbA5kwn8YRin9Va/qkHqa8SEemFr237Fbk3U47I66t7
1x/BoMoabF9V1AgEgO4lYW4OocH3wxsDDHUZIsy7RGJkcQrTFxZW9bN1Gv5DLL/EHH9FUTut+hH6
hGeIerasi7yrAOMEeLgjDwdts5EZ3S7S6rkiyWeg6ROTcHQsjeybFtQJTKtyad75Z20/Wv2TdJfY
T5rpHgRAyIQkPNXe+Sx5Xk2I/ZJvDgT53PMpYPGaLJtIKwKgJPz9FuqgtXGSconT0Y6NQVNAMjmK
jOOWWRmLtSWDbQaj9uid4zFo/P0se6XSkkmfJa9VHmODZLkb2CNcw9yOEu/23V3zvBdmm7+yKMMw
caPoTwUP1W1hOMY4y2BYjTzOnhwAuOlkt9uA+sNkSF3LvX2TSmnUHtWOJh5EyVtKABMRDv5O3fVP
RLUe7AMYr0TnfZ7NcKOYza/bC14zVcCzQVZABRQLWmq/723kt/ncJSoiDd3s+4AM53h4vS1i7ZZI
X6OrIlpflK+A+UqP1nMkRGKDxaUTmnKNmkjdIc52IcOjX5kpW8IWgGkgL71kmajbKLaBrmUcljJg
nGx6Dl4wOvzQAJCh3xDgln/igiIk/uzJb87+kBoSTq7A2E11bTuvv4GKKhpFDgMh0iWvUMCcS8Sk
SRU3l2bjxajCymuTYnoKBEX7rfqG2llF52NaXOZC7TgGM2YBjapvM7sdplzAhEi1gO6Do1wjapnw
H2ImozGn6FFUIlXFNYopBVyI5x77OeZuhRhENXyg5J+pKmepo/qZZtdc9zFj5ORuCruyJ0M9d6/o
x++2szB2lZUZnOJpYqM+FWWePohF3SNl0YplZeYTsJxMKVelwG7Q0RTgz+H0GhdajVypUJYbTs7g
mLWagYbzMNaPiSKlmzLVgKZaqsEvUUHN1+zAgWGmeZsDZRXkajs9F7ltWuYaoNeFUuvNUky7HOPy
KT/YeY0xTAIoAbRO52H9zqdDzRN1GDrfxKBu8pFhqxqCvATf/xev5t/R/WAoHKIeg50ark/8VOlo
clbOxgS4tYJw23Dv20bgBKFz+2WsurzXMmlto6vNlKPk6oUH1QzP97EVnARXAC5EaqeuwniIKzU/
vBBUkDFAjdf+Y2JAH9LciHMft9MOD1bvgMZ8U6ExqSAX5R4IaO9FacqVpaamyRUuC/BwfbUqcpuo
qSzwHdTjUOTIn9Qxkz25t3ruNBen5FnGoBDIkbe4UxqYxKzm2I13E6s3bvnJtKGS/kmmLUhQiFk5
K5HsGRexBISrVLticSh6t+kfGO7AqgaAbyGhtQChKN3igZnQrA7GXEbAfTGm4/8w92U7kutYkr9S
qHfd1r4MugsYLb6Gx76/CLFKJCVRpEiJ0tePeVZ1d6ZnTMb02+ACiZvwdKcW8vDQjh0zPYI08E31
4utI99MYJ5lp288uCWyMIVcHKMg/QzOozq8/ylV1NmZpsdvcfG6i7X387fn3y5sDZdKHTwfoqD/C
30+h3PIWa3aqxb/bEwzz58VwTJN+e0c//fZJxqYBHUfe8bfnu2J3V4MA+Off/zIlPPI9//PiT/K0
KDA0THoMENNNua5BLHzkI0p6Psp5UZ8u3hXXYZrws0l9k7T9yDb/dG8nW5OIWkxAgaF5cTg8X6zA
1konAb7PUZH/TGzPz+EPkt9ENK2+U2v9Mhv/+bZPVp2paE+r2vaPbQeH+fMZ55HUL9AgtL1u9uv+
8+GpvT3fHb3UrjbAEPJvnvpxLv7h1k9ZqZbT295Ecevjo3MGvw3vAdqqUTZf3CiwH9f0m1n0ZZDB
gQ15P46nINmfPGqz8MFxCELqD++jOWuDXBXz7Q46O+/ld3qOX2WmPw928mwTM9FqmQPACH7BdlHW
XG+cp28e4HEPOH2AmLKIKLCHBrZ/si66kVWq1I0PqGLV7+0VBMrfv9WE/hJrwpEeeEXgQGXEPs1A
sS5gbosISWRWfq5eRdqV2Bdek/3F9mmEGVcs8/PMY+ndeMfymz/f41cZIoh+Rw9dVKFxBXgEP4WV
JtKtB5s4/46Gr2J+mflta73MbvHnUb4gxCKv/2mYk3u0PK9rwsFD9Ho8Rs06Gy8pGFMifb2FH8E/
DRPPrKs4nc4ylYUM4pVkNadWnuTQ7tKoOPz5gr6cPeCGgDXqgFFxuh/2tStsd478O/vZumimdai3
3IU3WBN+U9v/eqDQQ/89jo14vb8+38gVTsLjOrhTeRyuvFe73HRdMbJNn3z++Za8r7AoyDpEwdEd
FB3OJ+cJq6qsvm0xFC+GIkqtm2W1eFmzfT76ZPU3aNr9qI7gVJM6V80n1JXZLaQ020t0JZMc0n53
f76er6oZqDdDBynyAPRBV/bXWy9bK3GqGlMLtpjZD2d6lPUz+dDs27NgV4eZzr5bse5XO9nPY55s
z3FQ1pZqMCYSDaAfkN86CuqamxWmWbp+g9GAElmxOUqwXuX339zwVy8ATUegr4DtBPrsSbgYlH9U
OkC8tW76Jll5zWNcX3uQCTJdAd0zavosFmukXxZm93cg/Jd77M+jn+yxPhkX7sfz8dYPcIxIHiIb
rb9pTLNPqN9tvrnX42Q6DY3ICsIjTxj4+ClCt8SlcSwS+nct2mHUVqwrmXV1lDM6oi88zg3NVf32
50G/3Mt/HvSYI/0UrDSBLW2P9BY5+/1jCf/FCEZfQ7r9mC4vLx/42ZmXHQXRs/vvwsUX0wqaAeAH
IH+HztqpVRETtKTh0AZ37idESibAvDm0aoy1/vMNfpHj/TLMyYrhftUwZXoEi2Dp1wuN8UwtQrO5
RAXiz0N9hbaA2o1MFjKCENc9PbJXIeuDZRTBHbDI9KiYejR2zWQKz0DwWb9ZGr9lItjcMBrWhX0k
Ov2guf/04thii6kJqumui5sqrzVuTE+1/maX+V1T+jhMZINQjuo/AvvJApyAxAeyisc7c8HOndzb
tAfA4h+Q61qTLDg8qMLPhzwZr765vR9S9b+shpOBT9ZeQALaQdFmuqvC81LurRu19dotqVdgtY7q
JXLf2xnGauEZmm74itWr1+Sl8YsWx/PkyR2GVOXttcjJQdzNesvIA/QpGjdrzuq1LNNhRHfGkA9I
m4vqll/wJhvPkjuHPsRtVudtlcrmwvTrQGQDgRzYpr8JxaV0VCrRoGaldNO9CGigDMmqcnHO9Tc9
2nx3BCRQetY6+eTmbcZQo0w7MPyCuJg80FFclbJzc+zeP4ighXNsg2K7sh6gZgJcwC/qg/9Kh29b
248b4p8e5XFD/WmqJCVBMRpuancBGvrvB5F5CnLIZw7E/HAx0VVgFUNdxNd/Xg6/bdM/XiBqUg4K
4Yl3ap4Zs3oeYT4/3Tmr+iICVlVW6XdSdt+NcRK9Ro7ivuwxxt5fo/ut37vfrenfgvLJXZzMf2P6
ORYVlhnE6vPuQoGqcM8wRVKxL1/+/MB+59qcjHUy5adZdMHoHMdK0SwY8I3XFMHVeZn2qQNL12nv
ZDdJ+0274pePEBQYnIGRvEHJ/tfJ0c6hGJTNMKga9EqXTZPODjMFn7ayBePIKHPf1fZ3ilW/U2KP
N4tiBnqdEcbApToZl9M26ka8Okqf7QX9ai66Yc474hz5xAOM2KE4adbhO3HP+g/7QsY5bAVSX1/+
+aH/hqWcXMbJMwdvcu7sjk7Han+3slAGl7jlsiCo54iLNvJWfx7vR7X0t8X4032fLEYa8MU3Cs/b
FytVp0ECxwBCt9LP1RsP0miBgQCH5FsWXsakaLcs2vA352Oc8hpH7MJ+d8Ai5A9/vqpv38bJ0W+o
ieYRaY5Tjzcbpq8DJ6tfq/42yVqe+lv9OJEzhkfSpUOYM2tP5m/Cxe8ne7yJCOoMSPVg3IHi6q8T
onPbQbd9MN0N4Z6EwIgvu8vEyxSs9/qnoOxgJRJ0abMVAbwV0DJC0+TaIQ/GW80xInth0PwSAMuF
pQhde9Mh9LfBtzybr0LpcR88ClgiCT9F/2dUx3y3C3GRMg131OAFhledvw3VujLrhuxY8Dwkl4F3
880L+mq7hwTCUSnDi+B3fPKCPJwqBytUBu4dZw65HhaTLQby04JcUu/ZhDYkfXbSXTklLSyCi0ue
pf6G+Xp6FECTI/wJYvTqOTh84Xh7MneZVUZDoNFk9eivHzFDYprGTzhYrvm6XROdgak2b9gKbSCH
8hrMqjw8HK2Sgx///fmBHMPDT8vot0s5eR4WKGVg8y/2nQ1au8emlNnnIHOX7Tf3fHoGOB3IOYmP
HiQYRmZhIAmFQ+K8m/IyFn0KbbsikMFKtVm797SCWM7zrLtvosVJdPpt8BMooSLL6PPBtu8Uv+Uv
ZXuz2DsyboiTO2oVWt/UnE62gt9GO07+n/IEx7ZiZc14vQzFnPCWTBNsc3TeyouWfdfb8e1zPVnu
ZZPYhgdow+y2dlENK2FvOp0ZCO5QtHV73SYozLfyGj/e1um0Ad8CwgpOCK2UHwf+n2+RyDla4Cl7
1Aoc4zXsWVYUctpwiwD70nn9TuHmy7s8ShohVMB4BzTPXx+phl2joaDi31G/CJosUBu6TbyNmC+R
RNbN55Cs4RiYOuXbn5fHad7+411ie7UBG0KNBvzdXwdemIhoOaP9zNN1eQ8X82kN72M0DHWVm3pt
PT/PZGzvrdijW8eO5k1rzWjDa/hTu8hP5rTTeoh8ftWAC3excBe8JTt46Wf6nRvdVwsZhXB0Mnlu
6CenXGfT2jVvSlwoGVYau2HtrHnuxV325wdyCpf9eCDHTAMMkvDIlToG2J/e/DiWw4RyBgRBZY46
UUYvodJ52V6FBX2f1goy91YRFGfRimyD9ZS3W3slUCqDuOkVy5Pt0VO5XZGV9V2CeQKI/nZdpzOE
O27pebiuyP0I22YzrtRACgNYp6qeownHGK/Lgn+O+m9v5n9VH/zynzN++Me/4+9vvJ8lgZDcyV//
8b/1oORLQ166v6Vafrzov/HPv92oF0UGRd6Gfz/+2H99+R+//hW/9a+x8hf18stfik4RNV/pDzlf
fwy6UT+uAld1/Jf/rx/+7ePHr9zO/cd//P2N604df60ivPv7vz7avv/H352jePS//fz7//rw/KXF
985J9SEJkvB//th/fePjZVD4sv8XfLicIwqNwwlYicj8po/jJy4+gFQUzvDYbROQfxAHOy5VjS95
fwHfRLXRQbMhtLGOSczA9fEj/y8XBptQyEEGA5YjEoS//+eV/fI+/vv9/K3T7SUnnRr+4+9ozcJ8
/O9IheY+D3gXam4YD+sP7X6/ztcIUmg+1RA5HCnpzXq2DYVus8vtZLs09hyf9xH0J1IzElYftIoU
Jopq5LClFTqCM9mHXZgZN5S3ke4glN+zqZouEh7UVWoFRLjgEWlhx7teOR14KDAMcxvIKLjM9nJn
6BcccVrbIivmRpJuotmnQdbblIcHvxsm6GNX3EJuRmwdpC32DSflIZ5UNhqKyo+xHDTwh57jGxxm
OAP3emDewQ9q63kByhWkQk82TjlQCTz4Q1I9M0oQ+r3WncesC9E5m/LWLyd0BzMQclgMxfKNb6ka
KTqb2iWjpUsJ/Dcg356jEKsEmAPRpFJFauGtvDHkYQEt/R4LW7Bw3vid3zwmEXPP/drnTqGqprqQ
i0peaicOHnml4ve+dBOZDXMAB6taDiNLZ62d8LF0MeRD5QgFUzh/Mu0BfsZJu4OoVzPCntAto1yD
mh1v/aab+Y230FDlS79MbsGiJRmyqI9iZO9jjY4CCgmHe84Hz7kJeK2XQ0BhIZKEZWzwDi3QCaCu
rMG2E6UY0Idd2s3WpZB9SPvQZXs39EBl55AgeuyqEk0gIkFP85COpivveU1HyCclVg3r2bKWXlqF
gnqFIIN4lXPHQVwQcfRWh11ZZwDs/fupDdSTTZQVFA7AsrVGfiOyuu/it6Hk8HagE5kGqCHBKT2z
nZb7aRfDZiyN40ruaRCARu9ghwlWkoawRGE+OWrdzOEIrWjUQqLMOLisdTCEZkyl0MNGoR/gvR4t
ApHpiZC9Uw71tYXI9Ani4p0iVc/SeoB/FeQGY/RHNTQmN3riHcEDYmLVNI6BrssiYf4QwnvlAVYp
zIH1ko1jejQHwbX2RwqiINV2lZG6Wfp0bMLESiHbOECN2bTm0YAMYmdG6O7NVciZs9hTDtTTwmC5
Ek0Y4NpQe2tXrseRIjTduLAMQiDyo3bb8q2c2u7i2C77SuyFNquh4gbtBJHoxjwcy4DhTzI9x1j5
Ij0aK8t1aZe6T8kMMm2qDdS8fSvoL0Yv0BUYMBKoNht5rHJbltgI41rA+KR2CeU7V0kPveO2y0lW
BYM3pXY5zVAAJIuzPEJwrnxrJyg0rPuWu90+iHWFpjIcp4Yb7Pd+nUdlQiB/rVx26dDAvUZqwM4c
awGeUUtmvwsUrJZVRUBoADZG40caVOGVClXyyKMIraJj70RkyxtP8W2N3qoL0XAbRcnGLX0suYhC
qEzF1Yc7zHCECqSIbXw4LajPinhu08DjoM+UxjR3U13VCUJZveg7ypvqSdPj+0kaSuCbpcC3yMMZ
HBmIaTaug/qR4VCX9WKBIOVU4pCgt/7OdjFaUUZ0vl/myasvxnaQIeZhqNm1NL4scw+tvehCjBfI
4ri1QEXKDQNVVDI0wFXoJOdMCwDEuWc1LRYUHBnttCM+OhqSsq2GlGlAJnCF0F6f+53Ttnk/0tpe
ka6C1GfF2fHuEmLx3PL5CD2aZiSHwXI9P+XAPljqLHFf5rH0ynA1R9b4ZNkREixfuDqdJqsfU0u4
1ZQrQ7wlbXQ8A6PUlTJo4hzCi2boptchVnLfg0/VpFUSdEAQ5970+QAvmWtMWOMUc9k2SVr5Ppi6
ZBZhk5MAfVV5jwXXpZ63wM+j9DXSiDmM6VREEdwmL8rarreSHf09FhjgXBMBPlNqykWvOlcgJgsf
ryCeG2AibSWG9lAuYcf3qm1om4qZVjiFYw+C1e0CC7tVXLYqKcDS6p5JLDApNAFxJFMiia6H0irh
7NCHdZhDN8mxMa0NeSIEVieZHDqY/ABQJ7coFShQi0tobpat6wwFq+IAiZAPfXowjhfbTrFnaKhF
CjeI06M1SIVF2lgibypOhpRTt70nQ112eaTswEkF/pgz29j9vUt4YmVSM0y+kdhdDR5XGzzVqmY4
sPKS5DKkUMEXTl8DcINxw7tJiC2O/Cz6hDJYaHdbfxqCabovwxYLOg1r6bxPqu3O9bIQlrrOEm2D
gbXjuiQu+6RIuc8DE6LIYZHlqdGufKstxMJs5jx8dwZtlSn4mfa94TSZU2+Q/NOvgnptlojvG2dZ
nonj6kNSOgKM7JJ7SdoLKnkuREMYFMi5cz2rxXkIA9Ai4IzDWZJO+PZjKTxYIcBfBlaCxFo+maXG
HRpNwMmUxFfrqaGLzuoxSi58tyWQTgcNIUhH6Qrw7uAmhJasenS2gY4wZ/TEQoRGLBqcsfU0elgo
Y3jLKstmGZNlBM0TVFTEyqdVr3PfyAl2f2D7HepG1G+DsVicGtF7fhY0zRxfVd7ioGEX1AbvfFCq
rzLw+KYZtkK0a9EK4rOReC8ssRXwfrMoR+8nGHOby2VpA9Onbjjp+KxK0MB2FlYQ38fOYpayuw0b
olg+xdTHHGCRKTeaWRINbknV2s52toLGvpIz+nezyJdNm6P2kXQ5SKP9IeYibvadqkMJII46b+AJ
TtO7M8+VOMMppbFyROAWkalJQJ6fJ1Z6x2/OULafa++1aiw6ZZ49t0OJUOSXKhealGW+GGWX20HP
un4IF3QVFYM1dPRWzSMaC5qS2iDxkKkKSRoiyjvgecx4MIlyZ7z2ZRjLZ3SdDl5hT10CCVjNIeKX
jkkzAhPloklEt5JBMNofgiGMpTjWufZ6Dqk1LfkIHgF0rIO49eOzhKhy/lSJsdn5gAAhV8prY3kg
rOLyUNqM4qyTMGcJiha5hYFPq93Zzaqeeh3tKzRGVZm/VLw6c0e/qV65tOBcUitj4zXRAI5UxC9x
oW6ty2ljSu17MIAzlee/a6N0s6vYOLPLCO37SyaRTlvrbhDK3pX9DLKmPWPubhphiRCIwMIaFCoW
7mXeEhLnfrAXl6wrHG0bwF0kMHfxSLs47YJgghg/dYWInhKIrz6aEtTndRvr8tPWMONdd4yGM6IE
m920LW0bHrgLJnOuxhbgTSzGSG069GjPWzxzprPZHlFPDiUV6oIi8KD9gbr6w0IafYihy/gcdbMd
rZx4ZmTlyGFw1148QnZ16kjnZkvklEvGg7AK8mWJSIyHNvLzPh4sr5i1Y8P3Nwyq6szCjUF1x/Kc
GYZLLrw8ZB+JV8QEolfBOMSY6o6N1vLKm8b4QkUay9yJIYVe+Eg7BLI1XXnY312hizCM7U+IWTBk
8AnpkH+zRXhFqF3h4uRfszKHoiuMQcg8qmaNBAFotwgM1luZBIh6PfbNOz8hCf7X88Ut95FNr/Qc
qSCT0+SjG7d0TFj0EaHXvZzrz84NKcuaMdTQhDP+vFd92Yp0QEqtct5FPgQe5XCE9KHylaQyacN4
59QVHrGEJ/YDGFVRn+mwYnamPEnbrAs0gOZRMLu+9LSs9LYLODFIb2fN9/CxQffzXIPWni2TBWHx
BHI+UcY6sLLSUWvWHaAYGwLpaGLh7lnC5wYPT1qwhdDRSDLKncnKLRtvIY3qkAWFz5e4zhh+rMlt
LeoyU75kQ0r7GZAUxBtmaNrReprRN59Mb6O1NMiih5p/VD1pEhAROkFf+6b3Z5mLCsacxTyQfsmX
0Bn4kgkejbEGvVmFEuj+qLQBlB9EvTOucOxIgiaPggoE47QzngWXltlTbsZYF0UXMWJ+ifYgReV5
JFtDH6JgMiAQd9KjTp9JJP/+LVJP6iFBkH2rln8iJ/8jrOBA3iQf+Kf6FQb4FWD4x0X/0d0o+fGh
Di/96b/8BU74/wQ/AAb0f4cPfuAjJ/ABvvAv9CD6C8rXwK0AEqBHMwQO8E/wIPkLnGR4a4HEcdTG
BPfgv8ADP/kLJS9kN4DvUU8Pj2Dgf4IH4V9eFNswLT8S/Ww4df5PwINj68yv6AFUzGH6ANNPqCVD
2+Y31RVaEeybi6GZDe2XHQorWdLMhZmQF1R1tPIisUvksLa9tdfbG2J81PHNM1a1zka3CbPG6erb
JJg1vLCgqXA3UV5YQuDQb9Kpvp3dGge0OlgjVcuSFnuCQ4IwSxh6xxrXrAi5HWYPXfu+2o7OWEjf
S0MO5MGBXn5cwTElidFO8KiGgJ95yauUeje7COQ1jAWRPLDcH0jOK5aTaMfqC1cnWxOOTQqQ4tAh
vipmrgcXdvI+Ighq/cmcNRCGFu1Cs8ZeLvwQW4dHyYOLwJhNBuoQEWxx5GGCnYhcrLxldGc385Nx
ABlQOKAj7VsJC2SqDgDDUD6Os7VxGSp0huqCBGUuq2feoc9i2jn9s1JIxEj8GDIkwRC78p50944m
Nazgh9HSbj4z19tECQyjB5ehZjbspIbkYNNiu5vuNPPf4HMJt/eE3fFl584wt00Y5GmYOmuO1U/a
AbfwzD5h1iYauwxksJX2WbWbXLlkCa03/gQiVLmb6s7co888G+Jb5HKRkLjPAHp8rZMZbi4krWHK
5LR6zY5tFTSqrwQNV7K2N1CuWgsXndTmuR7hmNwA9brnfSxuwUPSB7vk90rhACTVM7gtBeoQj9D1
SBtbPLl+v0P7B2L7DUUzfTsQ6P1VEwy/alXlYeXD20nyDfoFiyh5XWLrwIZlrxoz5ji9FMMyQZbO
j3M2e9sRkAi6Fci91EMmprZdkIvKwo75JRpb7yefitcFaNFH3D+U2GYCM79IBtJFGV/i6Hgp3Qk+
O1cA31OrRO7TlHnimSpvW2A/bQ/0Ko3a5czFCWqQ/i1qkMM97FHu5gYx3rRduyEcWqkgJHUQcwEm
pbmzNp6ToVKZo0adBd1dEIHC4RzI0ly5Yb8PS2vM2oVnKvazmibnJc40ODPmgyablgZXfQIohuOR
ziJlbOc3LrS7QfJI4JjI2+2x1TSsDn24LcMj5mWndu1vDE6SlaVT6bZ3MSZ3EL3T6qhisoez7cXQ
QiYCJ9E42AeuXs3jCCQIcn7JcOvWyQ1p3pZqX830zu33+Keg6TBdIEkDDvG8tK/JcBX6dOfBTtzw
tU76vHagnMv2Cc7YRnNcvzPvJ0u9OmWU2kaYzK+vIGWTlrAkpEKWOKlJvOQOSlFD1glyJ2b7EhrZ
D3MVn4Ojt1pcVDLCzJuRT9RGZHG0a+KuQc65pCKBfEhYXfXR1jPNNipHMGQCZ9MOHLaHBrRVl6Ks
5o44UPae2ViD9WlIRIBl0EuHyYMn9CegoudW6hoKaxSA3RKt69ouxIhM2aVAGC0i8o4G85uziOpx
6fv4aoJ1xropO6AqiBtF5zm3tT+OO1heDhftkuiVFBAxgcoMlpaE+wC1YiB6ibx0h+BGevyaxdMB
fV5r2tDuE4KowX0TTRNoChX6ltzyNgCNuAOyhBfWk+GaVWQVDPWusocNpGEOmtk55OFSGQ3Py4g8
Q7UhJPncV6eRm6ZUezlbN6UCpzCiTz5UOGjVqcLEY7XqmkFnVjw7RaXjKfctv85EVVTipTRH/KGL
4NPpXnTe5yRaZCihedT+nqO3run1+AB0oCrGsKrfp3IyqRc4lpsuck7mjWFzYZfxkHmR7Pq0Xezn
CWoVZ45E8lNDOAv650oVEbOT9dBhmgIyxEF/CKx8EBeMDnNOKx9AT6kqlF/FY+vGt7UjoSSZWAN2
isV+G0WMDjDe+NmwCFhHBejUFQ9uJB5p1ARpWT7KdofDQ3wtyHs/NFjPDfK4Y3aHRUY3IxZHb+D8
lFvRBbF3Ps76Olkr743LTFVYGhA09MR+bvgW/bnPIW1roD3lpqm8HRvsFcwJ0p5jynovpEbgrrrC
IwAD0G/GJuiczHbGjX9oJqDoJSzuIqde2/PjgHjmRtYTUL08EmCCDa3P1sHC4SUf8Sid4+naKeMC
Z+EzN17O+pZe10F4AxGkimR2w5t938bnUU+eBwNIsNbmLMbtjbLB6foGfJYBDIYQHLR659pIEuOr
2K+eWgLG8NRlIGvlejjz/RuB+CpcME7t6tmnQ+4y4EUKyrHcZFOSXCQhyu98O8izoXoslXi2Bixq
gQ72CC6aItWtTEcnKpK2yesIVS+rOkdD3jri1iEwzROJzDYUd20jH+MezWGIgnuI1EA7svLmorMj
mSL7hABNiONfoqLzsIfBqw9VrXqUSGCVA532aTyzJnblYuytv/Qqa6tq2fQGpmDReVdN66iGzkJV
nzfHk+qItzwn78iTV5Vw8ziWMdBwtE7UDVSMRrI3VGw1bLeqHokGaNBZwMdxm3TozCMNnfPeZ08o
O9yWU/fqN/3eyIilUwsHZArNHsxgnKdWXPHxRsNDtGbxu2tYmLuV/67C5EE5ONlMldr5WPlpNbgA
v1oJcM6Fvn9p+cjAA0yVpIszO4L/aPNkQgsBzyxe0Q4UtYjm0almszViwFp0YwNBELgEtLgZe7wV
hm55kqgMcPIKWEtBI/kYeO2t5ZRXDiT3V0L1K3hZHBEoMWf90pC1j1BVq2UFh94VgyiFWrx9H8Jb
2aw1CiIc0qE01PcqHLdR6+Ph90KDibCY1HaRmSy8YLGz57y70HQLXj5N7QmHfxHh6Yg5DTu266Jx
07AoLf1pT7o1sgOuPbLFJoZjBnRMaBOtlzaBpS+54BJELNv6GD2Z9kmUJzO5gun5Te+1V7OlL9zQ
XFs1L4xXtk9oYgRgGd4wgQqC/dm23lrzT2f2dtOwd6qXKgDE5HXbyUZp35o2kWjWTKHCgmVjy7Tq
DnV/GOPn0t3Z472DFV12fkbaYup3wfzQJWB526CU0E0CXlTnAMKsoaCc3HszlJOnFyjrg4VhVi47
J/jiaKoMrxPvzs+NHdzSJsg6bjaTU2O7aJ/pMcFTduc+SKgUuGWQcS9O4wk6qbGZN+4EpWIk23tn
wZF8hLCNpdFAHIcFkThPlvTThiVYrdm+8if4IcVgS8vxnNZbQO9708w56lb2uTGgnWr/TWqRAWfx
ixhFc0dZKxu9p3bZo6k06TK3J7kI0Eca86uQAUiOzWvXi8206C6Vo5XB5WXnwk6qqZoUFHizCkKO
Zq+hULG4doaDCwOMpXavNPmMbJYvDkO0tXdD7e68BdQpxyU5rG7rVCrULSJ9LyoH+Yc6Wlk76Bks
iy6YVj1J7v1RbglSp3OrIX2bDaWTDQyB0w/gIzmbEvIQY2tAyULHM0gbgONYSmMer5StYbK484KD
bo2NoON9huVyxyfcggOoDzB5dJ1Qr9wA0MehgrqXXBjwd9uroJevQCtUnhi8E0D8e0Kta3R0PptZ
QZnXunClcwGlve3E3wMu8jLA0aFF5W6H1lqcA0w2BPRGL3cdIIZE4oHyYesxYFGoB6URjw92M+wc
Ke+Vv2xIMj8E9XTPIvfQEGePfSKbXOQ13N4DMMmJWx9czjeu5cJ9bdF7Mwg36/1xQsw2qRVGLWBx
f1UDBUIgdvuip/VehHbR+6gVLrBtFRKwHde3kKLeJBYDQ4fcwrsc3vFtPrQIKnTpzsbORVeoAuUj
HNVd3KLmgxJVXaCnbE39HggDAKOeqpeB4BQwafsNqat8CjvEf2Yc+7xqQ8AcZOzWZPDgNKod4JxW
5YZAdpgjMyuCjhjEtvZR2ZNN5c5r0TveBiJzwbahVQ7476YJl+qyMVaXjYPs7+QiEXFr3k7RhTUb
dmEWigqE09srf+zaPIHo2rLYPnLpdemM+CSM87BLVtA8ROov8DDqznowMS8vLReHvfH/UHcmy40j
XZZ+IpQBjnlLApxEkZpC0wamiJAwAw44Bgeevj7+XWWWVW1t3bVss9xlRirEAe73nO+ca5P4XQe9
WxL7SA5cHvzRfdGGcQluJg6fHD6RlA8Fu96gPsQ1vWkjmvXQBgx+7TTGgZ8Zb1nAOFA0fvJpeOFD
YRr9Rrjc2C1RXpfCX3diLtURwzLYyLLlceD4sWzbUxkmT35vm2CU8pLlhICbpnnop4TKkOZvXrhx
1Q8i8hx5c0VLY1vUzZflFcVDXqTqr+Wu6hBU7DyHbN7OOVe3Dg9lO/uFsQ9aQ50H32m2nqq4GSCm
d/kYnr2Bg6xPDdbkmsbJnZwXYVRZxKoxcHQmLbdBjNbiaxLK3rXN2B1yRxjR3CGJrQpl3WdjyJH7
z15aPQ8/iUNgYgOrcKXIQO1k09OOtF6Hrjzmfv+ozPBac/3LcnTmcvrrr91mdtZx4/VpBOD0bTcl
+0Ap3hypBbx9WcTob0XN7XGwDKa/NveQz5rsyj3eiHKGXSInvG3JCjUg3Vrtlt4WW8vFuhtM9Sl7
8U7N6JMtxWFR/rntuniwm6vmk31X5j+dE3z05niYQ/+nyYuobMrvfnLxsZMv+toPov4ThK/sxXq1
LfXcV86Lq+vslCzZH8P3vtxefba1+vCN8Sm3+e0NR1zrrK/ifvW+ZHrzffJ4CTOuzHo4KiEju2WX
Vv63Zoi/y7w2j4LESgnb297GVS51tiNSG3uKV8VFohjXt950011r4DF2SxUVAXvsDWPdqPVRSJ3B
Wn9KCyM2NSfwW3e4tn7nwWxVVeSN6t5wDfciFKWSddDuQgaFtTWfFMeHU5UnoeWpzsffmW7mjd+s
koeMpyOEeR56qBZ6OLVp+lY12XPbVJfEVRcpaDOsuEzJ9e+Ujxubg3eLn5RsupIqnYHjWntc2pY5
XnBEzarYM5U/VRJAqHRK9Izlazamw7gq44xP8ZNzzbHS4q7qpoeGHp5w8LqodQqGfp8C/rV5D1Z/
Z3oZTq1vc2lvKCgI3pFceYFM4IJGhqjifrr1RZQW1mdeDA95lhzclSUqt4NEeF1cBUUVw80wrNIR
JoAUHBA25fLJt06NZd+Z87jBo/vlihrCrfb3ifZ3E1sZS2uOckwyP7e3LlfJTciT6gZm9PidfopC
NNribS3SmbJL5A1LMWazxmMejtkIpeX7X07eHupAncack3CQRzxN9JnEwA0Yy26zhNU55Yq6TIn1
0PfZxc1nRGXjFa6InbWG7DhxiwD3kWvrIVVyPPstC5DTTh+nalFMrcUwvHEjgsboxB+Hs24w1sia
ufoFmUJNm1L3Mi2zTpnEtXXM7CW/zP7tcmLYmTdjUgb60Z9BS6LZ9ebHQk3wHmb/bHeS/aimvbzT
wXSaZYkoRXZ0M0xEt8dC/e48Nw7134Idg2U9vGS5vuCAfbeNM/DEnLtLaktDbl2nX36liTezTS6t
EZo6Tl4nBspdqDCu+nTnF117KAxlPqFL3/HXHraFCQew8A6SMQN8mQ290ba+Tu0QT43atgMr4fmP
rxXvvBHW27nt7jMT9Kf22r05BE1EYZAXOfh0x5GKyGDutmmu4qzKXhO3jQMHWWacXffsIuZcSM2Z
W4sR2S6Wd1mxLE0uzq5xFO2hcnZOnmqf8GHz87joJfbzZjfDHO/rQZ9Wm0O51NggblOUL10v+6he
JnNjzTS74r6AyCAFbfJa/6lbFbuWHIi9Ljv/plJgNzCJHObBj5Jp2lm1me7MJC27ONd87IeJLBEP
+fItEAh7BbMAz+uPcRnqTTpzfxm8et+7OZ2f1bBcRldp2rLy5cuozPSnbJA7x0tXG4ec7nNbDFhR
0k6ILdAJEmQMWzxMT5XsaUyi76Z6dS3m6DbZphDEm2B0n0cf5GbQhxJQcT/ZR6WdHxu3HE/fiFmO
/qjbZmcX625KUgaysFvv6Tl5M2zzWBv908yXGGMke1LmlGzSxP0Zsn5/u6PY3swuunNW3BmWGbWe
s3Vctbf66iWw/9jDtK3yKh4q+ylspiWqO/veH+e/Yu44Rbv2OPXlXe4DH4o1eSqc7r4T1t7USFPL
dEMSBz761e11yar8qa/N+9oP9c5MJweAwc7fquRDFfoshqeQzJXXHNLZ3dFRYV0RprC50DmrvSw0
8Qa/sz5XtaitKmg8mtj0Irvq4ih9nye/pf2crz7gxYom19vvi4x7912gy6Hp6bXeYvddcm1sV44l
UDBsnCaJnU5N3EXWd0SPE9T6wcI330LknvyW46+yGAas7nlKDAa43AXCqMdNU3rlxuOGjlCP8RY8
5RK0a/A+F41xZXugDL3It9ZQ37yfDszpRaV+5PIwGzhjR8SEJs3vqtY6BR5qT44CpHBxU3PZGtz2
RE0nJITfMWXsWUKxFfO0bIYleNNJ0W/chFw2jTOM0pTLGsAjzfChjKtClV7STSBF7HHyLC7kn042
nioix2eFB3BEmEZmquf3LH2sjU8qzrEcFRpJ+nP7gnmT3JpNt8fyfh8qnsVqLpHrl8ucPms/OCnf
PXqZeUMAt8W0n8K3ks8PpPXjWLefAFQuxUlJLGR1DAceyfPw3PK4SJaXwkui9lZnzWtf6OF+mpx9
Z94e0OG+0X/AMEg+ZNGavHsIE+O0m5fgu2DKMRBAy7GO6pW43mLuPZ+UnB52WR03Y1yK50x/i/qr
Ct4XYLok+zsE9V3YT7E1CnLrHyr/haph1vleokKbDgX96XyhiminFGODZV2c0NiVU4Ws1qi7Ov2R
LSeLVd/3id60qbkPxpDfYCGJ2TmR6VTbrAu3Fo51IotgZ2RvvlfuGHR55Zz0JLLPTNjHpqqPxvRA
rU+7BYg/9LVzyI0Sv9R7cJvnwP6qRnsjFnzFVjzVFUN97xj7UYDRYB9eVV7eJcxtLD+2YwsqR9sU
1a2o1J0xPnrr/Lt20r+txUmolXyoAoF44zwA1p1Xnnpdkx+rYMWcqLPm1JviTVrZxuveuunS4IQk
86tl5zuZ/mj8hA7iU7w183WGUAzr13bRvLhq63hr/bAao3maneZo6Kdywo7QyttDTMZVGZwIOZ9N
gBLWDEeT/Z6vwzGX80slPisMz2Lynybl7AtKbDydRVZyl7ofTh4cGlgofBf/1+i282aZq3Ojin3e
VXftcE3CsX2x8gzNyTh0hb+xWFRRqxCf+jkvkjviP9uGrK8tlh2kWbyW87YUgoM/2A7NQ5f57ABO
OAifZueFOrpNIATB0zxOh89RnJYbGnE02Hnr98O2nIvtZJ7weaz+zCzlWHe1vF9NXjoEyuzEtk6V
3/Y2nygH44iPSy6Ledw0r9V6rbx659JYwDFenGV70ql/gKTZZvoFgvB+zmNgWw4RVtJimUl7AygR
BR3AER+Z22joGO0hX/8mto5op32sWuAo/RY4yzYVMJkVxfvjroUDpTfrYrmMkbO9M5v0gUK/uLLs
fWEfWNFw6bt7l31hoLJ6C2Ia5ahreTBF9B8c/c69UsQXJm8cAZvEZ298d+fC+VX3nvmqjEM7IBft
7BxmVn7r5tVWGF9xLjgDpf/U1fynbNBIciQRUR1w63fGSt1ybbz2VhEPOWbHVJPuckQcrPtF2od2
JlnPks+2v/SCz22678L5wy4eVxUt9LIisWycQp6bZh8AcSERDzYPlpzHlGAz5goCZP2Gf3vO/IYw
bf1AVoGO1xALJHA3VujfGQJsK61rjECnvp8qGOQs9N8WaL64XccDe064J85x2a5HQegNtyBS9PCC
DeKWXFgdzB7A2vRjEMnyZcoCwZAw+szrXISyY5Jg0sM310dnUQxo1VlaiLbVeFbr0B4aQ16HLPma
vfbTNhhwh/GNuo3urZiq5hSKkGuhVcp7Vph/lPp9NVeF+6/+tFV+7qGP7bFE7Rm3+SjjIIsGM9jV
xrW8rQZFJKdra9/77GYGSZTLNTH5lZdPo+mYhJ0bdZj/chwTiePgOKNx0IpwxpJvFlzbm+T7UjJf
dKuCwSnIALLOp5bnhS6RuYnr8HWxXrviYouE4CBcnNHFLZ/Pxa52iTjX9vRgqT+zbRzztj+K4Csc
8qcCFVbkD4k54Mr0sb8u3GW6XY+SXAJ0VsdljLPkXbC6z31G5b70tc39G5hAuAKe00SEAtN5Xqsi
2xqD/RG6c0TQOpjkWXp2FEpcto4Alt9RVIDDBdJ5by723yb97SAeRyM6JQ2WQNqJn+86v7mgF9ho
UVIDDE/nyeQvqcx828zuoYahuzZJX354K+gkzM7Drfk5LvBJ4jXbBygSofHBnM3XyccFUuNHuTbb
rFypiLAf0xqWxfTy70SBolTiPpzS9ZTTGTGU6aFTdo8wxy0lMGRUFHySOwt1Gjk0Mhb/MPlGiLEM
SCd743drhJdmxcdlidulKsPgLsiH6WVanS9yJgrrRz9ZqEM67H/GoTsuRWJsFlpusL1Q/EPkSfaJ
44lo/RiGhfk1uIZ3UOsYnDxGFH8dtp37tWC1b0LH0khFSCzp5NVHn8ItNdpdbPmpRztrqtEEs+7R
cJOndWT6GN3sVyhSe4sSKbdZQq1rSofdoagt+7G2dkloZ1yvr3PW8dkyiHPVMHVhtubIqCm4IfbH
teN5tAmGZT601FLw1DLz5I3BMOQjFK53hZUO+wCe/FR3o+XG7FIpdz7Se+TU/UH6+i3VvBvd7OjY
6d/mOTgYmftF/c+uZFfbhk3Zr6m5MoKJnWJTcSnWqzd1RxziXRrwCVTZUQrzPITmxc+gCAvD27RC
6xPU1UaOYXbWZW9G1WqY+5BP0gPrke+sNiXAXzVpemxKt9qZrAGB8C6q6k2MkhY2gUqyVwruNzIF
RcyMSbYweJ6kL3k5SrHxVYZ4WWb83KhYiv3sVbGS9nAybNeLcXHsO4g7HStcBzTaoUxY3Rbk7i5J
ZLtXZvPk2qJ5ai0M0nBJ/KtMRbcntDzEpZeLX76S92QG7JhRE1LJn/uNJZltJmnqqG6RKtbMHJ47
VJcYRd96mCszS7d68QY2c1R41aOuV6gJkS+P3dThkbPFyNpJwWxsOugONfGBMpF/AMAsgtMJ22G3
ULD2x1z73c90E3lTYc1bOaM0VWXX/6w5xHaYruM338GJg8QeiXb1fmyXPepKXWAGS6O7r/lzkAzL
xFi1GvwvcGMcOkisUMdYmX8nuahNlVXioff81ylEIoPQPRTAG7tsbOwPLHeM6VaO11GsRuyYFk+P
ZrYiU4ISumsevqfUA6BKDBDygfjOms6Bv/Nm99yp2f7qU0zvFN7hW5LNruF9udmbFszJbBzCBOJ2
E64dSpuXjWeHr/5hNp3m7BmITm1y4L0YeDZq99R0/fcwWZJl3RmTI3Yk5632t5KjCa3HmBzudbN5
zAzuZaaax4tVLe771IS0RVpKhT9mrsH1HdOY9qLqd8gesxvD5C9RxkTD1noD3TfJOuWzXSnomYOr
pfruHb98HodEPk2NVhgoaxvl8/o5JE29Y8VL9R0Wbd7TWdysWLGTZJdXnTfFoxpTeoZWrm63Vnje
5FueeSLQw8VCUKg5iw+rGcW1MxPxAf3dHWXp1vdiXru96F1xqZkfuOHAKW5b2phEBCZmwct0Dqfi
nOB/Vknn8b222nNRhMiDcxbsZafz2AkaQq5hj6GSlBJm0rwvg8XASdQO2Rh3qmMcbZM1XNAtV7Nt
wt9Vb1j7YjX8eJK9e5/4rrkzuR+QUgWwzjhLr2oy9JsPvbcVvfAelLWonVdNDWKldL27vrfDS1Da
fjTJARLGZqSwQwNNR3dzxzjhTb+rOXX7fW4YzCxJZW57u2/MU68C57yI1HqyhhT6UNp+Gychdi4D
2BK1gPkB1MWA0WcP6h4kBNqxbZf0YUQAjkfHmh5KT/P7DYGBK2357DUjwXTvWrjBqQ2FyFeZUa4U
LKewUxdGWZpvQZKs/a6rc32glzT4nMohnbZmWa+suDNz40mUYD++b/xlEycB8WJJ/ta9A3baYDq5
tmXFOThVg0SRhJcwRTXpwYmjofAD3pacRe7KfdBJV3NqNlYeJ5L943R5WkyKrW+9OVViPyDw0D2r
PFlZF68sRypJkqRmPmC/IFT2GBtGUFh8Z2mGRNtA/y7cKfIdNwpEa0T2UgSPvkyXvU7m4s7si4nG
B5Ch1Pf8Q0Aa7impdP4omS864dcXWEMf6GNOfnK4z3mTdGlwL9v8QYdy2Wdls7Wa3tyNvo2Rm6yo
xFIIdh7K9H0ufedUzO4b+Z3u6gyNfhBiWHlcCzvm1xK81klyQEQa7roysd5vj8KdGzJDCdksv2Zz
4k3gM/GUlsLdL73kz2riop7Tm0fHoYTWG4GeS11bcWAD0eToE49mL8ZHlCppYL0v+bwJzCn0omwu
en9TGI4rySLUvzKchCSYWUNS1fNdUi6Uus6q4xuRGpEOrODbyQtcGjcYdq3E9eU7hKnSOXw8LK75
f4s5W+4R5H63I445wO4+XCec5KFEjqn02lz8NmR8KhTX+6GsneMtcXPwtOAjPNv7JYScUWFw9H0S
cyrwu21rdqeOOftRNs54j2np7KxOL/f2opaYMi6+Y0XfRGQRvSedNN69CObxykJufajbrnwN2gLF
SdIxNYIp6PHCpipUpoTdsNx3pvKBUo98l93U2EFkT0vd29eF93bccDmxY+wkGOxMv+YshnqkG208
syUneWuNxURxK98t1IVtbSgLsF23h76td+HkzDtr6mWUcGv8FbrjOxmUIJbzTRyFwR1f2deU+dDq
qac3nQdYjDA9yEPPYsGtq0txXxQOzn/amjuuP/hIFa5EAJEcrxikV+LVYFk1KhBO8p0uZ4IDsO7b
vlw/EXrQZ9pZ/04SMl1OpWEvZm9EQhdWrGW/kmbASWdiWBIRS10jeBpmgltcEy6a6O+NffpkIy4M
A4cGF5GmVHK3jNOxRs2rNgNhNMSXT5GWlsMD2wMaCplBInYjlF9Ww1uXCMACu2YtxIbEIk/NTs8S
zAvmZOjq5LtJreDMtrJjB1sTrTbNQ10BcRy2/tY0Z/PEB7Q8hGL2f9dlCJyJKXkF4rD5Qb2/r9bM
w+WxhHExRcbvzdLpZBh7FJhUe0dznjCBtJ0yOi9DcuXTxlxO6q+CdUrypwGwkStmMLVxIUV+GLh/
bPixwVtFavTQQdZBoOcTb0tKWcwUgbRn3gZZUF9FOQ5IRlBsF9+s0NbnRh8LQYHXlnVY69bxVfEm
mRFgvrpcRNJK9c9cd/nVqVYP0n1iJCszrVAtQn2Cf8XRyfj/kbSiMcs6B4HsHkpnSX4r7fPSkSQ1
r0SPur/L0JJdqar2FK7mUsZ+auAU2NPNgdXpJwSGezV4ku8EAtRJTFPeAse42aOxUAq4ptZwN4/I
5HM2WIdVT+pjSNc0IkrFbdqu5FM4dvk9GlYb1zNtulmmPyrmB76JZBRROIA8XsZErz9VWdQEcRKY
7WoN640g08OwRyXcaEL+ra3uIbeRLELhQsdW2bJG/drBsdZz0F91Gh50QXWQ5Eg6ekFjndhJQfvL
rCHWlWyivFiWq27Befrcf0rwJ3eaxZofWUCmY+sytt6NxkjYDAAfnH397BItX9QQgmcVLZarr4dX
U/GhIjln9gh0g3/nBbhKxcwyi/QdBR4YwVz6Cwy9vR8aMV41QUKq80o//NV7ozy0HtWNU211sdGO
6tE2bgeDnipOIerIo2lYV1i2gDpNtRJCXhugK74zxjkj6vu7T3kxM1uknJ9ph83eIOMFWEObJF3n
x7UoFO+dZ64APl7RbDUdI3HpFtYbD5PfI67iEVuYnB/SAp1wxrJrcl3cJ9QO+PRHFXwXZnedv7xw
CR+D9J7MUTxmd6H7kNRZffLStP9bNzanU3LuynWPnr3xvYErQJ+sO9+6nearcdel6JTO2GC43LkT
1GE/bFiZAVJb3zlNPkRDT9SOiYo9CHgmdtrjAyX+gQuK+wdPwvng5Ej2sIpVjlniu3/Czkhex7rJ
DhVCBu45Fr1m559pcLEvPHbSEWyNqqppN6bT9VsRZPva6g9pmb+ayH/jNlit9CGwT4SSDn2CvC77
GfO47ddj5SPe52kfSdO5K1eVb0eXEHe5nknovBot/8bO+GkCJd9dvv8Fvf+P8P+Xtuaf/070/5d+
gP+3hMD+u71l8/9/KBcQFDX8n8MBm+8qzcf6n90Ctz/wv8IB3r8B8gdUhlIHYP4L8//PYgHKygl+
srCSznCq/cn0/0exgGv9221zF3uEw4BeEs+nDuA/swHhv91qMfBkTfwCAgXO/yQbcKsN+EetwL+i
B+S9QlZL0WPg/6ue6h81GKZT6Kqrid+XLoc5GB3D6Pg2Vs5dMvXDTqxq/4/X5T+aDf7ZZHB7Gf73
n+hBKzkBAQcqDfj3//iJeZu2M7tuXM5DlsBaJTAmurJRvGCzPouQO5ocJQeD/RaO7h/T7p8oPPi9
1J3a9Ia960f3O+OOXA5AF516b+2FSR2sNXZU8H9ptubt+W9/WWqd2J8E7etRLG8CGP7Xv+y4YK0i
9grO1BmRr65oL/C6Eo4E9mDDe9pw68yKwxAM4qVn8nws83LfZ/3MFLT+WtrG21RpgxdoJyy/mHqe
dxpriBS4ulR29uHm8LYQUctW2Z39iTPxSDgCw4nNg1S1sAkouKZ5MMRdae/UrB3wLd8mupROvxqk
msj1a2abJD8IM+TZjFH4W4vhormhMffcMFaDRcm21RjMWzRwK0R/wSNrO/Z2t6eKoNj0QqfnWRY+
aafbBcpvP+s1GKOJXNO0UZlVIW2qIMp4MD92A+2qaZJ6u1A0OYufEYfH2/DcrT5b7UYzDo3hQt1O
sCP4BZ3XFIv9nZRG+a2gD3ZjauhoEPgg7mgA9Rs3Ljx/VkEPVVo3b9nghEfqL95XRz67EOYtZ/ZW
aagKigSo1B7Ncu9363o22Sp2LObk1dLpBKHOY7bTvEBmyAOQpmS8lz6XO7PtFMCacQqnjpqf2nxa
JznH9To1sWVMJBHY9vg7dMZinyz2nvcvPHRtO15TUq8k2Rr3PueSXmf0wuRG/VDRn8h2FnO0ogZB
bZ8z/G/KOiv3mFt7YAC7jIbOdI9uiEBEXDxx7ohN+wCra/bcCajzNlH9tsN5GJg7NrmgeWFAv+Ib
SEM1q8iKpQyP4Sq+4M7ryGqtdbugK25X0dR0MtgPSCZ9PA5rEzUKeTvP+vbiGjhHU9mi/srbRFTi
W2bVCHqyTARjguSn8LL0L/Lcl1oG+i2nqi62uZcNB+nV7eNKCIGiS0tv4asYHwOLVDHg1Da1nCLq
pyzduRRFNP6af4nAeJ2zyr7auFrnNbPUXkjDvstgPP21rd47T5nP5YLWmZk+Ok3qJlSO2Klz349c
dNnZwhTgkqHbNr7EzkrkJQSF/OyIUh6YvDMqJdIbJ+eXRyPnMkSfCNGaHoCDJpNrVlj2y61lgBfH
rY91D/sku7a4JAlAbVmF7m+fbAbg+cKKxVH3O0dnD61bwbC7DY+bOgxRzYr0V2fqJ2jKgi9oWu36
YSGjkhzyDBBLev0c9dagIjolqxiS5NCTuIsDJqOnyoExdUfp7kXjtBfDDNePRfjzx7gmzmO13LCt
PsNDWaj42As4yg0zqGrUeNd7OI+1u8z36KvOiCUVQM74yX6gFYK7rDH+rrjFehYQo6wIvgxZyzCx
3Oez/8tBQ3ds5ZzDZvb3qg3GmFQ1ZgSBh+FxqhOysYbc2X3g7E0PknWe/a7b2JZQsaLEMCpH3f2d
NJJ22jveR5Ko13oZ8sOSUaaR5jLkDiuhwdKZuI/TjF+rqOXFKgPn4PfeG4sQi1+MbOpR2WNyaZWV
3vMIykkeKOuWz29ixR7DazOELSMJSj2xs+BzMRrMQD6rj7KTWAT5bR1LUU5bv826beK5CxJtCZGX
N+wHSeQXKp/at0U7/KClWQRU/fTqOtLEsfdHUM2hfe9k9rnUmtdyHJ6GxbT2GRtq7mqXnpHRMK9D
Or8YwnnTrvnqYjh7jOoyvS8JoB9KB+1pK4rJgtky9cmlWeJItERFFQ/Ib0s3UL98gQ/SIt6+4bqG
SNDIOgS4KFLriKTKJ3Ea8zsf12iJfNiKg+1LvteqnuiKVJ19MNlHvO8KA0WjS8rcZezt5FV2rplx
CnQyajs5fvhDb+U0v44OZGEGTbxtksF8aZdW88r2zY8jx/qwDogjJlGc4uyn1n7w6ZFI8uqvGBYR
5V1AElbO7UGHTon05Sf+b9dK251t5DSUhmFGcWeFdlSTqT0hnllbyuJZXNam7j2VX/Ix6auS6axa
Dql2jGPK2ExVzCj+rHne6dglOf2i/NHC4KIFIGoXOV+STmenYVXNY1qMFlZAf7SCkPgvo7K9Md1+
2Rlmu0ZjpsUu9WxGzdr13agOEYGHzA0f2j7h8qvq6jQWcwRwRnUQ2QkEP2jiKRPFfUly6odWjumh
R1MJd1bDDZxvzc4cDYZ4UeBiCAd/BbhvxOUh1RWexyT7mRHEXokah7HBGf81TBQoiNFhAu+QU+9E
lpXyIkdP7rmQo8+1FrEIdvjUV1kkzm9jgbdN7Hk9aGd6Fl2TnLLFH3G7bSeWKECxDMfvrE6ri9J1
G3v+bN0MjRO5njIuEFgeFP7JTrn1W89ojvLQgvMaYZsdlrwxt2mFZ9LooLivTDPFQ508HhPL3EBt
heZjawicA21AlpUBHTC27G7voaE/3Bad3CUtP1KAHtbdNVNrfilnuLipTM4BJxCRyJmchnbRxauJ
Q3IsCrbM9tX8zNQmdzTrwIsF06ouSVg+DbVDuKsXydkYQvvN5t5BFKFprm7QOYdlxICbSlbYFGxu
uvUTmxl2sB+cu8q2jqVjJT+jT7CFosj2zlAwmZYje+yj4idXgX0kCdredVYV0sTBh5RHtqHnjGjc
0vUns5CTfmI8Bc0PUhOxjVrXwzLokXYYOyPv3yj0sDVjqQh9QdSQoM8K7wft3YHPa9dwV9ECsbiK
hdeVpXys1/S+zyxYLhacR8oD/DLqgtzqv0RR6RLQMz33Mvcupv1oyPc1pxSiW6G9lTMnd5lO+nNK
a9VbSknHTpF/pNFiyu76iZ5Wgmujph+gL04AC5LQSZ7cUYahvg19E1znOm1jUbfz/Zwu3t52s/7J
Afwb5jGLmiZ9npXVHCcEuu3qmGIf2jcUkaggurtrRjba8iHg8RNT+9JFftEWd61l2FdCCd42GGzn
7HgQj024DHsi4w/YOtg8uoURCMpv1+mSnWsgJ/pZg2MOEDKSgtukA+Rp0y98Aa2ljUZ7Xrbz1DUH
ysSsi6UrqB83P2cOTmLT+y8zjivJI5xvZxJ/m3ZuTwru0HNr+1WiIzym03pTBFukyf5vnxLtXyGS
k2kuN6VZcn3PikcfNyXO5TQ+/jt759XcOJKu6V+EDphEIvOWRpRIlUqu7A2iq6oL3nv8+n1Qc86u
SHHFo77biI2YmJiYnlEyE2k+8xpaUg0P26zUHS9p/LnveDwbJyi4Havq0KIPFptDcIt/k/zHd2iV
NWNtf46iQH9RLb1sN570Gj4paL8yzuV9aOfD/QDpA2GAABjKjM4fjIyho04XxeXB1RQWiij+6tU+
waMNvQu9oIiqcVrfWVNAQGhguuy1xb1vZc8C9Y21beUmPYbY3Tmdu7eNKXqi6fGhSrGSd+1623pG
eusA2Iwb6mCwh9Kb2ALWVNQSzrPZX7mlB3QJkFjmRXrrerxkfRj/LutupjTr/MI5/e/Mb5+nonyY
ycU+ALf5SbP8b7gQ4XOhQ7DbgU2LJXsuCbIBEIdfU7SBJaV0GAnaSjaU56K1NlKiyYzNNzRNcJVU
/XATR361BvxYrtPU7a4xvgNwN03ZBgWcZO1VY/lxzuanusgVRl8tskLNCC8moK0XiXu+5FIJrT+U
qVk+UqgHM5vxgmLch+1u4f8yJGpRZQOLa0FTTApYaTKFwC3NIF5XPGBA5QBRU7cH44uBwLMUSXib
QIvdueBiAuAablD1NyAmsg+pC5IqKAuUfTr0gx34dASjyr43o1SsqPmiV9b24O3n9jpYmjBxOagr
inDu4zCWv8DigUufEAaKkRJrzbhfjS4cq0E6gCxb8w798WGV0yylOIguR2k012MdjR9FFtF2SNur
IFbzIYeoAULUqMPbiT5MPggSrqZ21wmqLsHkWUB3uCMLKeiSGOK2rJ3sPozSbGW1ICDiOG33FCc7
8GJJWnxpG8Nc59F8m4yjAmtdfJnT/IdZzcPGqUhwVg6F0xVErP5HkCyxL42RJ0z9UMIA6cVGHd0a
DFWNdx2yFmJdUIzbTGm7gASFAz7RDbrrrtLXGnzIlJcFnBazo2mWxQPOlBACqEa3v5HNQLUNYAWl
3kJG67mlGW/3xrSpG/NbhX1uMAJuzhQI3zIavw1Dr7G3s/VPykf4WtcFbUIipJVuYCdb1G2vxqRA
zNcVj00m2zVVyIc60T9o7jylbRjsRbFUhWfSyHbyniIQ09c2Ta1FTS3aVaTkYyY/tVrhquzC1sX1
785cbjpPQ3rB22/c4bfSbTPEaLI1ctBUnQn1i1udWTdqKtN1bHu0NuziFxJ42VMSLPT53DV3Ikg+
Ug6TG16WGVySCzUoQ6KqjvhlVaf3/KZvcvqcTgFlQ6v4SLJuP9beuPT28xkRmunRLUBqqNhrvhV2
QpasAkm3KoH32dLlF/GSao7ugmujQV/P5Ev8vv7KHJZlUhzYEpzLxo7ajIPHBLZ1EO/LLMmQ9yIg
CuNkhwn7vTLH28FO4ysk/vK15z/qKUk+DLnPk6UBXiBE9qnw0msRtHx0X8630UzmOpsarDf34twb
4skpQuMzMTfNF0dON/DU/Z8elIC1BJe1d0yEZcqk+VIn3d5LAKKVRTitPV04m4L8fGO4Q7mPJbX+
tXBK81NDL25H89T4MFPfuKEp3lx5deGusHgL/5mdqfw5o7+Chh+kwf9fQvyf6JN6iO7+30uIRLyQ
j44FRpb/x39qiML7C5F4yn7achaPD+9/K4w49l9aw8PV4v/UF/9bnlT8pRAzlQgKmyYGMoud2H9V
EZ2/nEU8nLPFP3Adab1LYYRE/7hQRlDmaPRTqSNSuEa1hB/+sqoXp9NotiBCV/TDCm/fZ7V7b5du
RX0jtIN6X8fcdYRkeQG7KTEdygKbPpmNb01dUxSrY2HXX6uwxjs61zLgBfKIEmpg6Gn8zRl0H+7D
0QFP6HGXS+gvtUq2Fk6c6qalaxYhp1FgKBFmsQU6dfb8b55b+vfI7dBisZPEKjkBwEYQt7OyX22Z
J9+TLLE8mI1NHUDmt+anqLKxrI5qiqboByUlwo2q9PDGQJPygepce+8HaWisQA2Bwya/wXiZP+LS
uKxgcGzitqwPtm4Ddx9Ps5dS+TNrd4eLA3LGTcRFTWPGQFothZkCOCBZ8Ep10WpSNFEHwRXix0HC
Ua60+TEXk1HvyJcq3locUEekFmwY+pKUEF4OLdesB+E4Oo7+SJo8Q3cYlEni3vjVtPQZOevDamjb
utmWcjZDsg3Po+bkFlRQFlaSJUDAoNFVrjrIUcGMQV8RNM89lqzuDFgQ5rP6YYN3GbsDsS7kzoce
mFTqr6veWEQuusGUzfBoG1k+V+sMAaQuuxn7kdbUvILxmlXz4ywJQBCRYVJ0W5OGBhCPvRMNeo0K
FPGHmdfag+icNehVWQU0p0xWTnkoERFsD1GXJt8tg9IOvVsvrNQ9KQjooXkMAciZ8Dz7pyDlvGwF
qK5i5Y6EcY/0jZzkg9O0Dfd32g9osKVxbUBSVDOY5aoDDqRq7aMPGcyFu3Ei27Nv5lYVBFt+MgBt
KIZKUxRBWeOmybux2QDe4ZlBhiXqNzWSmcNWBDXofwBwYKHmoDcdZFtCs/hQTEMkt2MU5c86z2AR
jRbZYEArst9YKDt7qxkExKYxUq/Z0X1U92HTjIBZBwHjDi5mf8sXij9GbpKXvPeqRcnUicavHsp7
ILYKNSz7Vvp9dCWRAeY9bwofcIXsgMMq1VQD/NF+sndQFwBTC4R0oUWlys0hIdWj/d02IA6Cec4b
OPhO31UHXing25PKbIkojx+U9YOla8i62KxH12NvwuiqeCj8CTytWVufjDo2s50dRjA74GikS9WN
DuFNgIWNfeOjRAdYGOqrG39wJ68hHY0iX8ivJlWJHLNd3kZ7G7dChV/7BLE1urtgcndt3KbiezsH
JspBbuoaxlXUasOL1i1xiP+Rju3gfHA5/P1diBiDT6DUuhhixDkOCPTx5L1ZgdZaO+Hsb7s+QSLD
lhlBf1JVd0ZlDWJt9ZZ6qFCQAfk8lr1BhNsYB7DGc0/zbgH/LpBAsQYCZRVrl/Lagx24qbU1jXAC
LxOQlhN8JVkAbtZXT8h0utcavCcuehagri3xZPgQjE6yY1SiPlibQPU7EeLHKaqsIZHqRB+C++qi
G09Q3UATRskcYd2u6HZSyvKHG5DybCOEOpAkoLKfrI3Y0HuwfU4AayDoHyQow8cwjkK55TbFIYMX
HBiAKEjlVoHnJpgfuQVUJq9QAcKq/fR3Y6IFt1VZFmDQGTXWeFUJn7NQg09AbVsjEJEYk/oxzhbE
CFAn5ndJum9tKgQubgQVG/DBjpXsfd8kEaksdAVXPQ6RCOVMCOeuke1VlLe1b4PchEgyk6qH5n4O
YHytOCHZb8/I00Pd1jhm5hTibsw588PiSwKSDWbQco9Mlu7/WeS03H3kNEvtOPbLZ5pE4q60TGpR
sjclVc7BIq8arXi6k6PiMbBpuxdsfzoVu5CLDn3cXtYPc50h0KhCtNZW4MSa6IqXLCRO5867zxMP
vTfo8RyoALAAgI9UW9+k0S7cBtFND7VbBvij0wcSCI+Wdqc+TgYnmcgt9QNKERRvFHzvhpB/XWpz
dMeNlzh8gjoDjQVyNBO8dIra1RecSkdS45bLa+XZBl5LVquo7ZJ5BWOP1BHKHCsR1mELOlfKhyhG
ndG5EjIFm09gPwNxbWLzS22kRruXUxwVhI6trUA4qMxb61xYv2yzNnKyz7DJ92U6QvekqMzrl+Y1
vmqiJe5eh9KxfuWoJ2IUXGsw8slYghwBpkzieIUeD5oJGVSqQwmUEowJuonRJk/Q66Z9ESbTqikR
uKW6Ln1nVcHM6j4NWnRPPhUJCcA6re45AswVPbSpBUFoAJuJfKatHYvMyGZvrMjbqWRZTdZRL7MD
3R1kNyc29a+ocpPfeRh56oa9QS8jsxZRnXJM++VHTnUCp0WHORgzT6afvQT+GFJ/YRc8gzU2yjvE
q0X1A/h4zOpC48+KTeK7MbzIdq4TtY6RtIYhnKVzbF6VKFTZW3BaI1IHcWmYm4buAi4msxXTvFt4
3iuz9Ot2W4AZmdYzDON79GRI4jLowzTe/dbCULvXYbKlzZX+zf9u+uz1rX6cYgMQjp2O0zOoNe9u
aFLopnqoqq+uNaA2ko9AOvbIgpMfzaBOfhtNDBwFAF9OQ2SIcOkWLdQQv0QMLdDzF9364js/tf8W
G/X8R6azh/USlQ8p6rPPTl/+wSqOSXeVCZ5HZHc1aAa2GDXI3I7AgSEGpeVqVBFA71AjWLyiBE4N
I3EATK1dHZCZp2MmUCFAj+AWn4SxpQSRBde8qGgHz7JPriScx2wXSgE8iqkgaJ4k9aPhjgMcCMck
f0vsGiNu5eIwpob6rg98u1l1cxk/qrhsflG7cB+TxM9QhTMBCMFqjsmHpF8R+0Hl83epWNL6Ph9y
xEhoY9ygtOd2fJGSckK0FDevTCctPrmIuu+NOqjrjd0M5S+QTC5A6XCsvxKhwRnLdej85IIFdjIi
OE8Nb0xapBWUX38MaT9hEjT36FuxT5b0XvvwatlNw3Wb+xHsV6tJbieY7gScqjR/yipMDDQXhhqG
l6sN6HmYpCyiLzJ/ns3AyQ9jFkByijNFzJPnxUKck7VsAKyDn12FdS+/gV5uCkgahcwXrAyFFqgl
AAshZyEukrXUULezmVjkvloHiER4LUJoqWj6bx1OAF9jx6r4szh3cOkBiEvWJgFMgyh0l9G6NcDp
rzvg2r/qTkUmZZUMdJ8rODBkyBNKtBkiOmIloSB+WsYfts3ow+dcpQ7yq+vUowvhrUrfVZoXo4La
NgQGrJFSO5V1XQTDmF0lJZICI2Vam47u6JTk84DzF+kIdK68orZ2BtFgtJN6JjYvhZDNBg0Q8xpl
enhDRYNcS5HWPlyZzBgeB180wW5yCRZRTggFKwYecXbSdR7T9Qck35pPw9h0mzKtYDUVAmEWmHxC
RBqMUkwegUD3bD4Cwre857pBuXQji6S59YsUBZWsbcsHA82fjOkN9RddpXnq7CKt8JuZZqPmRo5Q
Q3L1Sg5URz6Ari5TChe5TwA40WbDtoA3e4bLgHDFQz1rmvN1zh6Jwm589GVTIoHnlBYyVZZEAs4k
jLQ2hl1kqHEChsBpELA60UIlMqhcMOC6qwD4/GcVILVyyBPDCrdZOOTogWSyoVFZlMHfWEbAZpgQ
tiI0UX66o7yDiFGSWx10WQzZ23+RoP/PADz/r0l88uHfysGXAl5U0n38pzmC8iz/r/8S+rTlX2By
yKkdsnHHFCTC/0HzWJb8C0aORmJTSvEfnM9/5eG29ZdlWxYat8KFBmIvRlr/jeb5C3kUUCYKuKpC
Esx134PmOZH5JNmntgYybUEHASkyT+AqiWs3U93n5m3NFXVlk0JvA4DTNy/W5AyE5/UoQtggYizA
jACU9GJV8gLBY8VZKXiC5lvdu6gXR+iANiEGQe8fRUBIABYlPJA3izvVi1FQJFapRkH5FugCjBmE
F9aqAaX59ijWCRyJJRP8bem5dB5ZulMAlNIGNV6vHG+RR2/MDWkA2mKeCOUngwzo4wzl8DfZT/Wc
VhbaYtJHgn7jytSKN7B/8XJ4+/ecWVsXxJetqcnghi5P7X+4AclhQ2YNyn1jhkO1RzWn2L49yrlZ
SwGjFMcaaYIhO7FLk6QlRhiUqFa1RCybOYlgxlvzIgxL5gRnIBgWPiEWIilchkZln+e56yS17KQI
NzQnhwu+i8u8XuDQ+Az4aXOcTOXyMUz3xFYtp6Pm4/fRU/ksfniw7a6suviFtHJ1wULt2F/KWwaC
FyUdE2NBW9riZKAQTlcZ2VV/OwVh8TMIehi9s8y2VeCMdxDn9IXxziw1QHQ0gT26isutcFIZC9Ku
iSOTmfUeXPwiBFUeA/Klj1s0Xwiy0xicVu/99uWE2hBmA7/RivHWhp6G8L2bC7QhRsSIvdse8z+1
YG2KMV/MIrxDzP0B1qcFic4RvHCkXm3h5cyatouFrKO0vcgavzy4VlxqPIi0ezCWBifA3t9WYcrr
t3fwmUEkt6ag6qmlRl/5eBDl5BbbEihJRT1r3XpW9Ymn2/ry9ijLfXm0KwWFH3YJmv8OMMDTO6ju
urKoCp++n4X33oJPi6sttI4e2mkVD99K1WAHPBMkiQufCnuo10OzPVGBxuVxKeAeT9D0QzhpFHZu
vbqEzWkEcZJvajQ0D20/hsj3I4zxOKMuYl+7oYfzooQtB67ZkQ7tRrpzD4t7X/v47gVREoq5BD/n
Cf79+Fel1HVt2BH1LS20rlijYjM5q7I2899pHFfqys5m8buK20ZduLFeHVtqX2R5Di8s3NtXvtOh
59j4W0eIx/qh2EWguDZZp/xNY5ot0G4RXDi2r/fXMp5UlA557OWpHTnBF9h1G7HaLBjs9TBS79Me
vZS3l3NZruP95bCMHvPhtLBJTj6y0G1cdnmV3hZN7Nh3CSKTlAZmgVYa1YVCHXpdjTRTRfwP8T/E
+beHPzNJ4hHecBzMln+dvAJIT5HqZ0VxW9Sa1zXBuIlg1LpwH/wxQT2ZJS8ZqC+HA0/39WSWOKcB
iqhUjuSykVGmNtIEz9o5N76HcVqWN3bajT97CVcOeGpRferpAn7RwGwR25888GmyVLy8jYFoBISw
Gm2IOCvCSz/zzGoongZz2dscd7GcyBcBB+lv6Sapnd8ShNufhnYKqY7A9PaGMNp5KOV8LgEBf8Kp
Jt4R6Xvoic/JDfSe6ItJpghNF4l/ncv0wiV0YlLJk+XBcpQkt4I+D62ak880DX08aGC0B8o+4V2H
ZMfKhGxMeaW0on2m5IzOs9leD9T8r8U8yG04Rcmvd+6VPz9iAasT4RI5nPyICgC0ZVcQJNCL7549
18/A7qQX98qra49hQMLLJSBzMNs72StjqMh5qTgc/CEKKL/0DsxPz3GoGQ9i0M8xyrDfOjN3nspk
Ev6mnCMP+oSJbgv+S3QJOiylLp2TV8GJx+UvPM9e0PjESyePTVsnABnHcTwYo+usw0Y3N3QGhisH
ztiFXXhmKGpgdFhc3mrKcCeb0M6cckA2oENgyAk3qEBYWCvP46FXkfz97i8Kj4BXWhAUOShqHe93
lz1FbTPrDrqbnb3jYjmtsam4MKFXFzdJkkuP0cFcFcD/6b4BWmtmDiiWQ5e03XXaLzF0CZGnG0T5
UGGFtX97VmfHo0UKkQ9aBf/heFYmWjiUDBjPpMuxGccy2TpTi4KgD9e1s+bkQpryKkTwXCShPDIU
tVyhpzFVO0h/qAKvOgQj4s2OKh+62frcOuoJWuK9nwMzfXuCr3cIlQO2iKQJy0fzTg6iVSe5Tgl6
DlNGNEfw0fjfJoWECVYn5sPbY/35OkdXN5kkVFomZ8Gn5+k/Xs2gpvDtU5Y/IPoPgUnQEfFWIisS
azPUSPHSJ5vQJui1FdPKoFNIA6uyQMwRkdCRLIa5fbandjDWYRfrbt0UXPZonuV5eAVQyAjWietb
SJymKXwO082ldVubECagxVVSrQlR0TiLwSsnixL7PG0AsyOp49LLzegx2ohPGbmFlZwyS/Ht7dm/
ehCWyUseLfrrtMnlyV0EU3VsGkObh9huymuaJimAaxBX7x+FxEdy3jkqVA6Ol1iEagAXiEiRRgv3
n2zuAChS6fz09iivdw0hvbWQjJZo1vGWY/PicRMwUYxSzNahQd8AnpweN0EHqdZP20sp9bllI6km
+sf5xCIVOB5qDiQQ+mwyD3JCtsaJcFJ0JMKkb0/ozKvIjMjjloIK+fLp9ZWRr/mmZZiHyMGNqMqL
hi4UQHI8AykAQ9+d0m/8lO6uhS+9bku/2HgNZfW3f8a5yYKrwEBPcUioixxP1qplQhRQWAcvGYqr
ZIZjm9CgvXDmX2cDbEX+uKnIIOVS5z4eBm9E2g5Fbh0cheYiOMiuX8eqQUoISyo8m1obOjL10/yT
WgxscZeibQeACVfGtczaRj7QAUfN9F9M3nWhcgH7UP9hT73YVHbJOz60vnUoQ9R29EBbIde0iN8/
ClcesBJHCDSXlhv4xSiTWztl2trWQQVUeJEY8z8Os+NcMDs/8yG5Tam9QPj6w8c7HsXvdNCJUbUH
tN/yLwZ1gv1Q5pfOxqvXaRHGBGwD+U25JqWt41GkgVwpOPDpQJs2/Bvlcfe7S4VtnRAEPoIRLt77
OiHkbAnk0yzbxplowRO9XLs46oeeastwQMob5VLte/UzxJj8a9Q59S3cObyt6qi6cCheb1eFGgll
LMddagF4Kh8Pa3qT8vqgtQ5ZNCMhVeaVudEgEB/g8APdbyya7CV2vQ+2DsZ9bTndZwudPDDCQVZe
m4BZbt7eQ69vCyJngg8yOfbpEt4f/yJMjLRAvNc56EHgt5H3otlkWSUevKb29pUpkZOLq+BDSyR9
M1d1hm2iaXgX7vpX+d7yKwBoUw1ipxFGH/+KJotjDhJaQkYG277wfAGsuezLKz/wF6dJOoJG6Lg/
TMNP3lswWYZGQRZ41sK9/EPLfHGKHJ0jhB30zsHLZfId49XwR4Z+8NvL/OoQKf48mTqW1x4n1j0p
D4xaRVMuW/swI26Cnr9v4qnhFO6Pdw9DKU1xFfI2g287eWEWq+OZQpl96P04/Zai7HLDY2Rs3z2K
R796KWMRkKtT7ufoNU0IH8k+oLaZfo7rCqUesqvivdfbUs0Az0dhjlIAi3e8J2wjKUFClPYh9hOx
wWsjWtNuTzfvn4y02HoLa9jF5fR4lAh9gQaHSftQKb9fo1QWbY0UL7p/MQq0FpJEgfXxabiYeFVh
t17FKNAR9mSKLZIHyrxwmF+F3KyY4i1c3l2iMuv0Es3HNsuyzjl0IEMeY1dP3zMb/KuJvSVg5wwd
ABQUL4TCr29u7g+XnAwCiim4SI4XENzwHCHinh2sMKoO+ArKz1xWBj3iZtoFnoHX0dtreeYSBcpO
5RHJG8q2ZBfHIzoAC4M+DfMDahrYAMmq+JCKYIDl0tvXWpUJjrdT5MLAEuKgFdbgGUAL2JNJhQGO
zv6rKwht/7wH/Z91PUoGSH5xqnMoAGjgN6dLMCJXPqm8yvA56EGqqKEsHmWdy9uiM/t/lD3Ij6rL
0nwrO4CSGyeQrVolYMf+ruGmBhsjGqsIpIUTlrtEd1hLLKEbjJgRZSJD5HlyaQmXi+DkF/Og0/ST
3H6KIOJ4CWvwanODOS+6O1UDiD3yb+26D57o3LiHoAQNsQV6N/xWFvwSP6NrvkHhNrwUJy3X+snP
IMP+U6bGMk2ok72T2J6kDZ3BSxl89FTMTKEarMscty+8tVexdNJ8XWAl/qHwZ4xL8YAPuwu32asE
gGvSpdMDIMlUkkLG8VJ0gYWVJf26fSW97gZzWb3RhAYrlML9C+fz9Suw3GecFi4bAMunN9oIupXH
BllzrNeaG3sR3iwIif7FKLSvUE8BeLyMdDyhpMmMsClDZ89+x7cuRETQX+zR3j6F55ZteQEcj/Il
C3hyOw8g64p4AtsZ1d6dacGT6PHcsaA+XggNzgwEQnupkkjPsuzTRbMdAkKrzvy9yINuP4BqXCFD
liGcFvx+e0pnPo9DwZm+iUkDhVrC8cIBPQ61AOe2V5jc7yyc54EvqODCwp0fBbQ66SZFX+dkv8Ef
imw34BUIQeFdu40OVm1G9+TtuZxZNaIarAG5mLmVTuPpwsX32nEdtQfNCMu2isrrCPM1hDF9dWFC
54eiObncgLykJ8tGZ6OujUmrfeE75c+oan54LDFFCDF6Fx7rc0MRsfN+enwnorbjL9QWNFBAWKs9
BrXdT5zXceiUIr61ktS5cEUun+H4avqDVcC+HAi/LdVydb0ICzOwV6h3Tv4+q2uA6TrJn2IKrURt
RpltaLK1h7bwos3QxEF1YZpiufdeDe6RC/GM62Wqx4MbhZMoNywwrcR4Bc/QSePbMs62/jtp+yG6
sbJIIFdbZN8nwEPmqsW6+x9sFMsblMhManpsiidTIlK5wt0I8xkHCGd/hbJa9UMi1w6rFXLusEOP
CYyMNeU1Zi12X6/M2F60nGiV8V8H9vAL/gFSFwR3iAg3ioOxUkgEfGohzbmbaVb0pYtOqTVPRLgD
nYdAwegSDG7KSjePlW2Kct37XnDH/z7s1kJxS2yrtjQf27G0p22JKuPfVdM4X7DHrJJDERjzYltf
ohL+9ol4HRxRSXLYpIp6Nandyd6pSmwg5tJXe6fQn9KyeNYRcgNdbtxnMX48Ybt7e7wz5xzQiwbF
AnqCXXTyDZ2RXq+ZzqjXlgSWPW54+8yvowtV3XOjkElSfEcKmshv+ecvtqlrmhMmgZzzAX0OtG+V
u47rzLt9ey5nzh25sicWfBjNhz8uui9GsUc3D9qeueB+7d0YwhnuRc6+E/bFc3fuM3HfUzX6s3QL
M+flhMp6IWH0g9pj0NxupBjzO4ocSNBasomuKYq6V0VT/qtlJHT2eDKpxnsnm0PFQY07CneYn6gC
qRO87WBG9hc+1utwZ8GWLA8z6T/LuCzzi2Wc4zl05s5Ue7QL8dFeQG7TVHY35VD39xAuLE6NM+zt
QNnXbRdPFy7qM7k+HVFyfG26mLfq0yykxsesAMun9y1uJpue2vKu9gPci/ol9Zmncl9oXLKQmNiW
XRN91I6v8gvH8NyGFUg4sZ+0Rb5yEp20XWGDnkr0nrivsFZ2Uw/fE6RVr96/Y2mHU2ejWU0H4uT0
pW3hd/0kGGbGScvoSzCiCY46t54h9IUK2bnP6lrYSJOLKDytTz4rEhk+BFdH7xEM9b+lVjs89PSN
/+nGZLx2nNb/UHZYHpWp/dEIZvnz7ZmeWVBaoFR7yT2WHujpgYnzIBWDYezR7MM9tyiRbA1gL11q
r5wdRxGGcaGR/Z9WzJzArgCbe8a+Rtf0zuzgqRFEuY/vnw3NcHPpci6AhpNnN7Jb/rzW/t6OS+yD
2xQX3s59f80HJCL4FaIwLjU6YscHcQzzTA+98vedleEias8I9wPI3b49l2WPnbzifxBFgHFM0MCn
mQXiG2bmdtLb5xHR+Ayx7J+oVvq+ypvwuXHKiy3FM9c0HUtKAMyNyYmTjZibmdcFKJjCCFxaMpS2
9kNXYgAtjUv96DO7QenlgC20Rs7xSRTbW/7i8Fepfe+0AoEX6Ibks5eqtGcmpM2lp7e0mF+frBBb
PjubXAWUflY3VVXKu6oN9SEqiuTT2x/rzLujYflwNVPLIN47OUYTwmFd57F2asalKK2wEovjerpP
SgOl+z6ynh2MAK7fHtQ5O0EFxNLC6p50wD7eiCmsBKSzQm8PnSHfj7ltfFhATL+LxrZuwVJ7ww3i
lMkTAjMequxJ02tiT388mLR1nBWcNfmV9j5oS+hJtrdqmmH+NrZFQjPZlfhTtl1qfnaEh1g08nFY
jqdYL/CuUhdoV2XrohJUw9pEwxq8562eLJQ8SuR7YAAmufzmjHl5rxbndMORyVebaxQdsR6GgysK
+M8YiZrT5u1FORN580TSW6X1TjL2BzXz4pUMx6nza2dS+9bosp1SWPd2ws5u8rA2djZmxfsEziw+
F0Xkfnh76DO7mqGJ1TTgEhdZu+PPUWRo/lWFpfZTjqh+5WH7MqZD+/63CZgI28yl00GJ82SrJR7P
alIxQceFHm93COvGYxSsWwHx5O0JndtfyxVHFw42BPzj4wmNVZGXkCW5grpxRjQCp3OrXHzlas+9
ECOeWzsHi0LSdPJOLU5ublyRTNROO2+vUlT++wqd+LHyyvdH1UyDNVsQE8S8J8kmJjLYnZHk7APE
y5Adi/VWqOb7+1cN1DkbYMGKk9MerxqBWeQNceDtCy8UW9+K0ayr7GyXQKJ9eHuo1yhYEPOg36Gv
0xOmKHRyA3A9ExJCdtrrFlmCHFF/QAPVbSTx+EUIGM3vCTZYLfLrDOGLeZ4OY1l8/hc/QsLepsIC
XvAVSb3MUD8sB4JuUPJkEVUcb0XR+RtT+ikSE6bedFqiQdfhP1PZxo2LV9zOVz1SUG//knP7FSgw
XQVK5Zy/k9VQghTbmCMS/KmOdi5SfNedMbhrie7j5u2hzrzORMBUYGg4AsY9xcOgX6bBcxOMO+zX
NQ3W4CkcMtTviAYOIpXRzdvjnTsfyzUPm4FQjUGPN1Xe9pnEuEARCLjtlfbicqMtUI3/ZhRBfxH4
IiHHMusXl6dr1l4bB663J/lEh7d3UU/O7PrCDXZuLssVSaDBWadxezxK5Dp9WNDw2jdGb0IMFxjA
9e6lPtO5J3nRdqDpQon4FdHBiO0piExD7D1VWTvb9sW6EQq26UxqVLsQinO4Wh/fXsDXOxA8D7k0
J5F+EE/Q8dTAClv4u4dy7zUW9HyvDjdehpsuR+fS5fwnSDoOEBmLm8yiaQc7xjvZ7UY7eIayE3cf
lrhxrGwVaPtq9msP/TZMBXiJ0Ux/rpMeCz7L6wA3Z47f3Lqdb3orO0AtAYBfmO0CMZgQ+/yqrLYq
QXZx1Tc5xgEzZhwYjpYITL+9SK/PjkesRMl+adYiX3ZyQRqOMkKg+2KP5xE902wqPwwim69hXyGY
W7tQ/94e8PWGY0CKGbTPlvKsd9KvSHGPAtNVif20QADbzgluxsBVF7b1mQTZozkLh1qQMwI0PHld
4mEeVE7Re9+qAPh4ULk1VF1U0ZHwIy+2k/AGn3s0rGAV79MgGX4v3kUXfsW5uVJFpf4BohJ21Mni
aj/OfR07Yu9kytyNlftzaoZLQda5QRZiFTEnDCusxI63eW+ai15b7KIM5eFy7yo0jgQaEG9/tnP7
hFiKt5rgk873ySg+sB+jR+RqHwwB8U0j3StuyHKdEYJfkU5eahmfO7zKhKxEXZHje9r6CK3Wahzh
u/sZOvCqGZNqP2SG+gj0Ib0Qup9ZQBrTlGgp7YGCO70CRSW7Ebsfb093qcM0oRrQa4P+Zb1/5zPO
kttzwZDTnWxJ366rEJ9euc/ow3xoBLCQ2Ege3/5Or29a/jgkAnqB1KWQvD7eDfmU5mz8Vu6dsvG2
+G7TmPBNedvioLJpXTvcT3MtLoRyr8smbAhyLs4z5w0qx/Gg6I9pdFIqvQdyMUMA6s3u81xXizl0
vxgs848/GkMzhRtRh/p7Otl2ff/2vM99xIUmQ1+JqdM0O/4JEqXQWjez3g9TL56q0NIf3e7iO3Zm
Vy6XCiExsTFd12X1X7zJpJGFtjpNLWoQT8qwnY+oNQRbs0Vx8N3zgbTHYbMc3hQoGscj0YpxEY1D
khMTZZQg0DfYBDn2ev9mFJZt4Ynxgp1sydJGPKPCxGqPabO+z2CKYZ9hZRci4zPfBtQH2k3c+jT+
TvOJNBIzmQTbQ+rCv3MmnCSaNC4uZC2vk01Q3gBMPWJwMCansHoUnPlXL9U+9arqWiRBs+O2TQ5S
x9Tu+gp9stq0r+y+FO+OBxkZgqUNWwsC3MKXfbkrhlnN1AwTKl2lsu46p6wjLGKj+tLTufydkyCD
Cxih/IUzRc653NEvdl9ExzlL07nEji8qDk7o47Ckkwq1OBOA8CYJk2aLqYkM3r8X2YmmAxyJbipc
oeNx3UTmvgj84pDmlr3FDgtgJrTVC9ewPjc9MkHAIH92ijyN10SL7AhWwYd0hqm+g3RusPMp8Yfo
B1rlrs0Gx0QiwrF/14YSj+boxD12vcN8KF0Yrjg352m0CY0JEyz6W7azlkgyRStisja5DtAmTzYT
slXfDYGB1TqqStO56rsUSYgkkeoZnIRjorg1Rf7/4uw8ehtHujX8iwpgDltSki3JqdvuMN4QHZlz
KvLXfw99Ny1KsOC76ZnBAF0qsnjqhDf40umV2Ot0hC92mPNWic+YWUMvAsH6rzMuGUjnRhYShT3h
8K8AqpJtNNsxBZ5mNmIECOmk41PNxFvfJHjUpXuZBIjTk2AHvZ/GlvOclUqHVG+T9eG3eI7s0c9r
N8g3bqQqr+kEx3PDdFzpbxVMwMs9foUlNhhcUmDwrWhA5xvZH3tbdZAPfMSWe4zFZYtztIag8Wto
9ojal05X4wuHkeLr1FX2wEaNQfXRsi2fgwHtHCSWbeXRRIoKJops9dsYkUQ0AlC9ekQPa3C9sFCT
b23cjOgU0p+mLZ5r2bDlbrbGR8MuzO+JnQ/GPYL5UeZBgVXiOyNrU90XRV79jVAiskGYOYUOmy51
hYq2ioyz7BbfFUSbOrVyLR8NhMbdOcqg3lRh4zIoDUF14hmdZX91lBOOc2MGEhMAtHRgj+HX+H4g
fEvFVt/WgugC/eAssI51+w4JwryPEqs/DkNTfAYfFNw7haE/J32rYJUe9RjYzMl4awsx7Cwp2p3e
C+tB7xoHtbQsDDy9StxnVUET6v/x00yb65XJBPyodXmr9mXH0y/ksc3N9Gmae+2o1MMsfFFC3QQB
3QftX2QN62mvpPyH1+ZpVz4GWZ9ymm00OktsOH4HuVo2nu4OrfDf/4Xn8X2hTiw3P+Ud8I7l//8T
l/SRW6yESHpM80Bp/J4u/4NpIs545Umc376sY5DfgPGDGbvuVCt9FbpjovdHNFVtNMuE+kmtNG1H
G8n6+v6W3hD8p+eBtSzabMgZYGGyRqNXTtSWSqK0RztSU32jWvHwgqVqhqJrmSGVjxsPBpJD1CER
gJgseu3tYN5hm+N+QegGu494JmfdZE6D7WvRl2gGFT3iL5I6uNhMzgTbfkBsaju1ToR6VFKgLs2E
/xGdEtVgNJ8vXg9qXhi+5J0hOF6k8nXsLeQBFi/N5uC084AucjY05pXnfB6ImQIsGDjEDimG11mO
Ncs+sWTWHxEi0TdanhZ/q7iLb8Z5KnYjpBXfLka5ff+JX3q5DtwzYDsLT35N1NS1Jk5IH/rjlBba
wTbz+A5cj9wlcSiu1LwXziuAqkVNkskU4NfVRYPdEdFSjdojRxpp9lkL9tWgDR/OCuhGgapyFiwq
ifjqq8AmLoPgrjaQXrCZGCsEqhDYukavvfDYICtzsSy5D9SXVd7bGyoa0GrcHFNz0Pxscnq/78px
W6ImtvnwGwKoQ/qrsBubE3L6mWd2iH5dXTRHUaKgp6QKWtIKzMQaheErEeVCL5VadpEMIaGix7ae
LaNhUcfWkupAH9QR9kucrSmx/a3EEH2Wldl9YqjR3sHYjPG1CGysXSuQ59uwKqrd+9s+L24YlcLY
JO8BIw0R53TbXLeiwzS0AWAp6oOJK+KDgJmKgBHKTDigIvG+q/IpvM2IF1ul78SVu+nSD4CIvjRz
iXln7U1tKCEauGp9bEZ13BWtbWGZnGoTdpo55hVC2Gxebd0dksHuLgL2fwXscP69LO2hZY5CCsiE
aVUliMqScwk37OhUBmJPeT9vR6HnV57zhVWWSSfKLjpcMZBhp885kfh7NhrwbQySVIAbi1i0pXQf
/ioXXC8jSKZNBPY1cAL/yEGbKECPJe4K6Oy1io/E5rUIemEvoNUYAwDhZua5nhfDv8AJc7L0Y2J0
5YJE7bfcI+JKxnxxFSIZ81SwqBRxp0+MKSSN7yg1jlEdd/s5VsfPCZndtWv30jKLSA0jGj59e60Q
kXVuZ6IkiioDBpGPi0vO/SwT+0q39tIqDPE54bx8nUxitZmyslOMk/QjHojMm0xsdHsh1ef3P+a3
u+v0XneXuh0wyTJeP4PUZrVbUwvGxrFSUNzaGsooPmFe6G5iG0kwgcjh0yRRF3MQhtu201D9NgRO
iSifxeU2TLMctwE8V/WkGqgoerR008TeNgXOi6SXwjeGsdxmhhHtRhx/tnTixnttrEevWkBBiDti
gtfhnZiDgr4SNM+vAibe1PAoKJMmYjt8+gQHG6eixk61I9MEvCByG/3ZGLm0kX7R5v3HeGEp1FUQ
R6K5DrxrTU/oUYglDKnwnpBlfMXSIPArwvgXLYzFlaXOkxG2Qm+a/j3twDNa4Cxp2UtqH05fVODQ
WKmPFay1lxRnFjrnZvi3cPPxSpS4tD8QEZT1hDsYGEtI/iejDZBEnMrYYdFqym5RzjPvTYhsuHIP
qnKlb7Fai9C6sC0AN5H5LATW1f0ykGhZmZDzcWB8sp9sW9lMOZ2eqMLK6P3XtvrG3pZCrwbEmArT
kEHl6bZ0N1TtUdbzMehK8bkYEBYOy+b7+4us3e/eVln49jQ6YRSdQV5xo8YHQWBZH7ZDeTMhc/uc
9e5wAHSaPpnNHPizHKF8OFJsmzEwN7JEsd0xsv5WimViEpEIH6re1Cg4dReoQjreUvo3n4JqmKng
s8RPF2pIVmrhlXnxW8frn/jw9uMX4AB3PV0ISDinjyivYqxkWfCoKrLusBBaLClrq0t+u1GvIx2l
4iLjlUmgjI9DI6vwRiSd+ldF29rZFyVsgGM1Jho+HM5oDVei13IFrn4cei1oLamLmyKx+PTHDRbD
tWQ2piO3Z7wZEKi80Qfs02KbHCQJbO1KoryWNVmeBriN5abkcLLkakFK9sip9Gw65rWqPzOFqHC8
SscB+TBElj5pSdvukBt166fJiW1EPeuxvNGRly7v2ihQf4p+nv50eAyN3iRH93tnj01zpVq59FBo
idE4YtBH8bC6BaWLYOSIiBpFcezCjQoxqUaMFO3bZqtFyBu/f7wvLGcx3XcWniEHfF3sMsdXLHRZ
eQezUdMHplNVh0F8r7uJ8hn7hWu86AvhgSkWhh+0GBmmr6WmwrHpY8VOpqMqUW/VbDltihDHX1MZ
rs21LyxlayAlILYS2o311lCBNWSLCPER5CHKnPRRN6j/DXtRjNeUaC5EIkb2kFoW9rxNkDg9yaMS
aFUTaNgG1umPdkYc1zOFq/18/11dXIXUBZbCwq1+6zj+E8ZbBh9IKbXGkTZBf6sXdnDfNY3+8v4q
54+Nv5ppi+NQtqqMgE/34jgNBiUi1I+M2FP0osLmTseE3dODzLlyV5xviFE8UiMoZr3d8qvvUQHm
1YMv0o5otKPqCRaFZl9zjdu8Kjj46umDLR8+R1wl8V+tYk3KYPTSgdqcVN+cKLrPtemBQTA6YLjK
U2TalYeJ+n/vP8YLe6N5hE4kaRnf1boqR4FD4N9WqcciQ8egke20GVFM2ry/yvLbT0MozSNy2WXe
h7LaOloYEZ0ceKLKMZBYPuZ2dYgtfcSzXct8bLm3yWIb8/6S640tUjd0qVGsJFPCg3aVTIxJy2lP
sbusYne8j9yi36B9ew3Uu35pyypQKSlQYX4Tr1d3O0z0JoFc7exzuZjv1FbS/NBsvNMKTWvppAp0
bPErK/YGUIxto3Xq/v1tnl2d/AKOP00zJByWG2r1C+C3wG+ED7e3SyvpPYvbY0DdCmNRupvjPaKT
8sap5+a+68fiRQXYmm57oVpfJXYC/jj29mPTgIx6/2f9n1rMv6/87XchSLCUSAhfree7pSVwlZzU
YB9UvXg2wxiiDLRAK/ASde5130YJvTnYuTFXNxmAtEWxO4WP5PQ9AizMPBwIqW0I4jIBbBptus6I
uxsgVFXKLd+ZnR8KLbfwV2riH6kbuc8iGaV7M1PmHtTMHGq/F0WMB27Ut/Uuxxz3PqKVo/lmIfUa
ewhXeUkHrLMykIaQTvN4MUKrjD64JZ9Q9qFbYrOnhHaC9EwKh/c20G1xL9sw6LCMIH3yhD6VX2jR
4xvVJzNmq4USGd/mwWm7jSJR+/LzPJkzPw0cG4eGpC03unBN4TfKVOH1mJjZbVzr0Wemtuonht/9
g5ZZ849RGoiJo+eQ/qHFoKNBPs5MMeIMWXD80UWGw7fbYqljtI1Zem7cu3BJqjh9roxA73AN6UrX
y7WY6KhOdb+rkqYbce/B+YHxnEq3mo6NrbxYOUIOd84cww3XWmP8AgXZRKG8MjR6qfBY/xNt3Mee
jYvlDwcrvHs9hGfhUe+AWxqcvFH9FnlqeUQyZP5j4phxj457lW1iRo1/a4lEumeW5oC++6xmfmlV
xbHNRJH6Wcds0seWAdQLEB4HkfkJ8Wlci7/M5hS8VgGui76JndpOG/s82GVVMkwYAehFxPgkxCAA
/8JoWxmh2tMPCiLYHxDO/rNn3fwNFAMJoy4YpOFjNF9ulNjW5M4dimDwDPC6yCPYUfYpi1AyTzvd
fWpTyEZbaWriZ6kELn5vM4/Sp/OVfWkBzQye3ndT60u8RVooyp2ZbtRJaI9NVyW/pdME3w23L3Iu
IBwAN6VU4MDgMNEHO3jU+Ko5qG8Nvtor8yvmuVoLYj5tfqq40VLnIgr9JUcpMkV0mltvE0h7fp1A
+Seei09cToZF6gwUCRMYzDwHNMLmSkf7uZtF+ESuOGPYrILu3DZlnkV+r6flfe+k5Ys0pNljDTXN
o18HIh58gT7Sj7CXovTadMie6gm9aS9p1Oi3Wfaque2nTA98vRmb3/hBOurGHg39D+6kpbxRVVEc
I6BlxTZ22+ZPiufD3xZ3MNrrIPJLT8WW9FtiBOWrWbn5c8HtHPltkWn4dRXj99y0upduQPfeC0SS
Nr6sUQQmMqRJRYJvymEboxui8+VIXCPichyfMfPQ7nDrshvPnNoaA8rJFvPW5k0MvoMiur5TW8w3
PV2WqGoLpWm/GnGc/R1TQ/ZbbYyVh9rNp8JvHaP8HgY13gNVNjjYinI5/gQm7jxAXA2eU+6KEMFL
JhS7AdGpdqMjTItaYCUxGimrOg03QI8i8KVFwkQndFrIu8ooxUapXOgpsUaYwzXZ/s8OxDRsc6Gm
j32jBvO2HPQBD54qquSGt5mWG4Gm332gq+5/86D/Gl3Dr3hkBS4uJvLuI+fqh41STOJPWhG2zO9q
9SmGcvilyikGfFspNYFhDW43OyE0ZBDNOoyfAhPbAY9zl9deC52vZNhZld+bTNH+DIObNNsGd9bn
KZ5roqqeI94Tyin81ocN9cxURmrgRYbAX6nvXY5LrjrJo4iECkrB6sIvmPia1eIbY7Q+Guvht9CI
2ic15dBsitgFX5i7ffa9D2J33xGAuy2cfmuGf1ah22VJW2yg8KJnjl1f/eX9a2ddJvANkEU7JITU
Cud6egh8QQaQk3pwnPkOtrj1tbWichfpuO0UamRfaQWu05q35eAMLSRhmjKLmPe/DQvZj5oeBq16
UOcqe4RUEdzhHhq8QD61N8yMDSxSYv0aNfk8s2F7C18RYi2tVHeV+SYqLkzDrKsHe1a7Qw22c9fn
5gebqe6yt4UFT2q43OLm8iv+yeJBvqNaLTL1ICoUZMak4DxAE76SWq+z+LdVoNQtBTbYnvUAOMHb
rlAKyQsr0POJENn3iacldiKGtv3o2eBjXkgJQIhhR62ZnhE8foGGibu3GnO6GUXUv3ZxXvyqE0t5
QNY8+fv+eueHQ+XlLOorJBXMiVb5/JgbPRQT1d07cE1+5nbX3lRzXt6bVlLo3oRTTeyN+HZfkUg6
Px1MpKjLyeYBDiLRdPreXG2cgzrq3L0JFRnP70S+YqwSX6nxzt8bqyxATyZ5Nqjs5UP853TkwdgH
UkkCZt8WOhPwQr1o6Gf4z8m10v/ihv5ZavUcBQymPB1d3luJSl8Wm+VO1fGQfP9trWdfnHc+YsCc
EJtpaiDIcLqjsEohhQPk2FtZZVieQjPyXvLgeoSTBLTtvFJMzMgnGlSYZTRcE066SNzR9TUe22xC
dOT9X3Rh31TQoEmA7aLa6aw6LNzxSum4obuPOznjWOksxqGFuLbvC8cUKWi68gscmc7rKprQNFRh
aHX23p27ttkEDGowDZ9iABdxrcYbCeDkU9MVVrkxES+ut2SR+qOujIqkL5KGP8vExqUGWDD0C4gf
+ugb9SjwZcUoW9mrGM1+/IQvoHaKrrd251qnUgYImAIJcPaiXjxexsneTJ398fhHO5+yjikyFSvH
/PQ8IFyhcvlW5n4u49EHBBb7caUFV17yGjH9Fma5OBCdQn8aJOfqCsmDHo3vJtUOmRXOD7oi4mOt
6MaXtLIpjeMwPISuKT1sk4tbLRww90Od78oQ6PxjpukKx4m6HNbY2TQ7ZdDYLO3PQ19UtZe4U/C7
jXN0cU2RX2lTXyhXAexxVVIs04A/k+NPlcQSyNQpB9zP+IaAak8PMBEMb7QDzNq7IbgVuKDvEJ3L
Dyl2b3fS0gof87ni0cUj4MHWS+fP+1/ahaxhAT+gKwaQ8ZzrXDC8E5HdKAet7uVeqXFk6+0GGZug
ohetBdfUgy487zcxQOa6hE51LdxvJV3fC0yWDlGbtxtcYwz0luYEd28y3ve3pl7Ym7GQ5BYlS0jz
1ip6MqzsDTC68oCvY3p0oYDuokBzcXrhpFUlIW2aknwLIGe6t4ZAv8ejaNxXRju+hExhUNkyqanH
MHkp+9bAQy1xr30CyxE/7RTQkaSUoVnD7Iee8umX1iWRyKwS12PqTZBs0tjCrH8WvfpXjFj1Mv00
G/kF76vMw2PnXoC8277/lM5DrUX4g+vOy+dRrXsVRWSYRReZI75mEAVse5o8Gbjd5v1VLryKt14l
Gtc0RVF/P92nnZLKz3otD7MR9E+GPlefyI5Vv5FljOv1LK/kVpd2tXSGwNoYyzWyevX4QoewFHR5
KJNUvGgF+Ew8OcSV4HFxFZp7S5+HFum6D4uXWVWZ0qC7YM39vjPrYddUbf/8/rO7sAoQvEX1CZEJ
0DCr27nHaVCTyOYeTLcwN6J9M9K0ko+fg0VOa/Gfcd8ah6dvSNEBROIVJg95afW+lXbVrsU59Mo5
OP/8yctQNlm05lw0TlfvpWxNkTDO7w+1qQSbRpTKjR0bhY82X3Ll8z9/bOD2HGDZy1SNP1aPLc9K
3EljXTsEfVgcJlHQaujN6MpBu7ChhYVFrkK/34QLffrYcOQb49Tu9UNFPno/qHV4I426v6nBsNx8
9BzYVFuETSSZmAatk3gw0a0b5YiNaUNkbQatLHDhrK9xRs6/VFZB13QRpcCLSVttCFVxuJkTq2SN
akmvGWT8GNs4bIOOqr2+KeMrvOkL1yIrLrxpzAyWMeMqBhr4A7fBxIuy6cI91tj5HYuonPZhCY96
KnuxQ/lC3OM7Gz/Wcz/9GfKJjiEyE6/K2Kfov2XJ5/cf9Zpdx33IY140JBDqptRcf3PJREScplY7
tEVkPhVM9u4ipeluzHBpj9mVY22bupabUWusT+MMBcUotCTaZLoOrFnp1PGhEk31PRwi7SEu9PRZ
16Xt2W7bbholu6YWsYTP02uEn2sy0X9TnWd+enoKbZG6UpYIRaQmkoB9pzf/cds5TwosjBtt0fNo
hZKBZSvDKwPbS8dlQcwtrPtFxmv5Cv8phloDWZhO8PLIj23HI9tLDkmmIY4UhsZ9Vg/lp/dfzeUF
F74N01CGxKvTUjloNgexox3GcFT2mRAYSXLRf0vpnO1Qr06+vL/epTDCgOgNmEptuWbU1WiuOb0+
aIdJNbPHIXDVHQ541z6CC2FkkUcCjQRxcOHunT5GKNoNOhi5fsBc08GosIl2XeXSSh7dD98mS6gC
arD8A3zHKum2nE7JIcxoh1Jxs0MmaJznyfBBbNXy/YCrJbVfhASBPq0OpFnlVRfgW3Iwayvf4dGe
HNwhl7fvv5sLZ4EmAlgBRsgEkLX+euGWUVAwQ4NHh1onJWy2CczKui2aJvQzp+6uwBIvvKWT9Va3
11jjEWx2tNhKXA+3SWhMvirUnGah9kFp2bcHaMFvAwFJCYzR/OmBSGEWgf+K1AMNRuljADz4U1FV
Vx7gpQ2RHkMgQg0V9PXqNUmapqSUuXqQeR4/uPkwkJt1w02RVB8dti4nAr4D+G53mfWvk/HErMsp
hqpxGLuu2SgK6X4CWfBKQv0GTlhFQr4h1BFZDkTNetra1J2VOq2iHBR4J1ja26L8QaOvbX0Cfb0D
TtxkPs7A4395jXwcfT0LfdsASK2GUECkPNDxg7gr2jGcPE3NkHkLnEZH9E6kzr4P0fjYdLGT/zLm
XPxaQH83Th9Urmero85fBFpXoG23uAhDWpn7jyc1S9YEiRn2LXXbKtyOVR8p4JidQ2r0zqabhojx
z1X15AvfFV/McuyWyoTG0OnhM4xKn5UUUSohpmKxKM0I7y4u0sCgd3kVJFdSgAvH0CLX4HyQABBp
1zGpFEbVRZ19kAQVlMzFcDNicQ3DwdI/fuItg1sS7DqQT7Lp063hXq2MpoFIRNS0+m5knIH/Rh/v
AjP/+35wurAp3hPS0yidAqdZo/HtIsFWvXP1A0BqnOV7N9pwJ4u7WXX6K4PwS0uhhraMwWl+Ul6d
bsrG1rzCaV0/KEicvuJBjX9rrWivSRnbHz+A2L2CPEE1g+jurNLDUNCdF1FmH3oIlcxTNRf7Z/Oa
KtqFSxfaH8UIqoGobGj66YaGTrcDrMKUQ9EW9s7SsTGJlEBe2cuFx7YMSiBhg6CiS73aS9eO1mwo
rXJIgXQdDFWkW4xMDdz15m77/mG48EVBIKK/ujQ98HRYfso/aZKb6XkA5l85dFme3iKXr2/dPEKE
Qh1wGk6tH+8vt1xEp1EQMR1IGrRPYQ4jiXa6XKflmijttqStgHQnmIN0P2pKuC2FwvCXIC09kdEJ
eX/V8+cJswUYDTArMDWIV56umuZNqifMFw+FYZXbQDHqr0Wu599sQ4RXljo/IMDT2NqySyag6/re
HbWWsWCVo9OdBCS8FcPQNsyvHJCzVUhgEFxRqLu5HTmJpxsyNSjR/WTNhyqY+507Zt3RbJtrLbHz
VUj5mDSBgWJPzvrrhbRVMN6sg0NgT9IX6lB4dTgZV07gEgNOjgSwN7oh+GwRJSCXrI6EriWAwJPG
PSDrlDC/RiPHcxLL3BSIgG4bs0KkVVcKHBti3bpSJJ+dftYGdkedDIaMKmWVsweanCazRIZ5ilUs
vUO38Sy1+YaGyovs1M8fPIVvC5nkAOC/F9+z05c2yRZeqi6dg23n1iN27+7T2BfJDvnB5sq9deHN
wVIgyVgEn1Ee1E6XqjRhaDH8nUMAchrRT9H5RqhcG96dfVZsiESQASHDdwNV5tNVjHomFAeme8DY
Xe4bIv2dNU3NZjSLayKj53Uv8Dv0f8ACLS/sbKo7zok1DilCQ+oUyds6dGevn9TsrtOs8G/OebnN
ujk7UuFZdyPAcY/+qvvZxofKR4wmfww619wXZhodGC/O6McoXfQapKKOADgU16SELjwZZpk0eZZe
MtPG1bkCM1TAgLDtg3DEdGuqdXXQ+T3fnWacdx8+VRTYMP0pw5bRy+qKlS0K92aDokCKB9AmzEf7
FtBO6/VOJDfvLwXF4OxbpU9Kv4ggzoLO+lxNrgUFtDSICKM9QEFo4G2DdJ7HaasrC/agkBh8UeGA
Bt9xj+aJNyJ+i64PsIhfuMWP3yw5IK9bWVOR3CRBEBWYNfVAXWYRm5+DpM2ZYJWRNmIRkE3fIggp
d2Mx6wU55RQEBzUSKYjyIMLT3sLkbfZNbKBUeMeR/QUVWPeTJccs8oxSlo/Etcn0clnnz1rn0Dwv
yij2JAD6B/yQVUBMSmUBmdLyhnS179y/APGq7wGqBc2G5o8JyEuG2oMaDcUjJkvdnZG76X9dr6po
F42mCYm1qM3F6yAcvlojLQB42t34jflR9ckSdvFaOY2RE9VC+28cIjCxxcyk0V4qVy0xeHVDBVnG
ZOpumfW3fwrX6ZBCDF2RbLGBrbM9Fr5Gd1jmII9jabb2JtMUAMK5EbSV39ZVz4LGUCgenIEovJXg
YlC6NpvsL7KwAupAlkjAsSU2A8QeVNlLFEJhbStTcwszq9WOE+mm7sexFJ9mDby+pxkCEWy7ihfH
w978psPjfokYU4ETDfVvOnroqAHMTZfvrCRW603YmDInZGvddIuOtnKfA3xhKFy4HaIMTaa1Hqre
s7MJE9NIfasI08946AXt1oAeHXmi1lsL/502hNNfO/nsZ9oUzHd2raf/Wd0MDlCgufNiJUb8JaGc
+zMaLVWaERbabxuXsxqhA6yfvayy7J2t191DOWvzglesLQQX9Qpd4mLQ3XobFlblbkHt6songUGQ
8CI0/39JTXDgILqnHeRisEQ3GIxpJdxew+w4WjqkDD1Si+HK1Xf+OdFYQQ+O0mLByKybzhDDI4X/
UeDQPCvd1uLYZ15aOeEu0PThmrPW+TQdzANZP5oZCNqT8K3SIAmMkF5+3hznrtJelGlW5Sarg8D2
BAn1b23Sqz/azCW4cWYeOIiuYoq2c9o4wJXKHK2SK/HkjFTB9cu9j9EglEruxPWVCGQAUPqUu4fG
SU1rA0s/mTZ94Fg/S9dKS9+RijiKPoP+M6WWCPZ0fW3lzgjroPGKStXRFMuHQm4ZD1Ic221m4ivI
JZvsdCfWfmBBMiXehP/gj2bOuuZGi5z+K3DS/meajbrwgwlZiq2G3tXPeugSzLnDNnyKoQQg+R7L
1PlclHp7284N+hZNPKv5YQBU+q2m4AyOaB2gS9/2Zv0nN9wavCrAC3ETK6WebCWXY7odRgdsQtrk
xuTVArO4g56kyZOtL5hHmonWTT60bbLBANj9pdDvCr1+tsvvtaXmPQT7Wu03qWnXT7Fa1K9ZNLVf
ex2JoZvANKbKz4oWyDYZR+ZuZx2JPG/KEJzw9AJTqRvLwT/XGxO3kbdKaSGhptdR5Hiqkzt3bRmM
ycbpJv1morrIPKT5k9JrUuoNn7yyS/aunIqvVS+z1CcNawEbRVmsewXGCzZI3xYVC9RPCgcRDlc8
NWqO3krljCXqFAiPRD6dIuPXQAcx9GS72L7w+0VxG0ruF681s8b16iDB6YZKdAq3GNoAObUSV6Y3
bhDHT3iLWJUvVQdKYYf96hdElbCldzvhfOt4k6+5jKPID614bnntSfMSTjahm1qpR47c7uv7MGwG
htdhWKNQoCs/U3cYp4OLDEh3UzhF1S/Eqq7YD6qYQcGm9KWvFPZnJQ/dUzoV5JiLDO+Z63MXpw1X
RVke2y40AMyG7VcSNuO2Ac/ryySlccEfH1QkX7gkcHKW9aD2g2FYf+tdWw2pa5ZHMcbDruB8fE7y
qroSwM7z52WVpY4jG8B+YAlw/1SPjB/0oDDb8ohRgoKXApDnRxnb/Q5kzHDXq901RNCFiIk8I6kV
BTi6xm8eE/8smKH4WltKVB9ttGmOYIHzY6jP7mOb9sqV93ZxKQARC+FrwUascmhdkRHJb1Ufx8G0
acHhV427LZPorrzWPLu4FJNa5EFpaplrgdAmrxArsOb6CJXvz6Qh1TwrSIa4E0iA90PueWHAAQaM
ySqMDGDOnL6wWReYTMm4OtamOexza7YPY2aJj7Z9uGhISal+Fy9geuCnq2R6J23IchyLJF1M6nG/
U2dN2aSyvGZTdWlDyygM1ywd89a1JAGs8yYYAqc6Tr2KWnxsOPelYn1//6m9tXVOa1R8ZxbExiIu
sVh0nW6oKzOGf0YbHYtAtLlXlPmSF+jq/GxFMVBxg8zD9uRsJsc6XXSHVL2JXlIdRR8GdcWo3ErX
LcqNURqDskUJBR6FlscBuK2xyg51XhedVxhwIEi/rORXFljjqxkq4SHK6U8ybNSwHHl/Uxe+XTjs
QKnxhyWjP5vsmIPdauMUHRF46X7pSqSjJpTln/EaD/dTDKjs/fUuvCl0mqBqMhThtax1QeWMJp01
mNFxjpPO68Ze/e7iuvLj46sgaODSHqGcP3O4caKatFY34mORiGg7jVm5m5X42iz6QkxHaQCOJdEP
ZvS6D612yEGlUccqso8Ps0paoFmpgSIONPmdxlj6KyOF4kr9deEJLqwpMJGMlIhIq+ZjlSADJukI
HlW7cFLs1GbYFTFtvSsnwz0/GszhEMJfwvpy5ldRojfwWm+cLjxOw1Abnjp04XxrBHU/+qGKT93G
RK3aeB4tLfwejG2oe84M3ZMPoOm/lmY2fAuzMUk2UT/O9yOyPI4fj6E0vEItjenWVTNypaJ2qpcO
MyJ3JyVzOa8frBu1kQ7/puQLLB3dmF/YPfaR7yAs959rtvr3hPpq8LXIGJ8Z8SX3FjTAP6VKNer1
bT6+OGU8JUeVQaz0ulR0QB5dF8khNa3G6i6MWvxXii5MXudwsNqNSb03kIpIN38IKzMeN2WN6DdD
c8cKfSugb+hLO+yyTVKmw8+yz2drU3au9tBotfM8RXXrbJSpn16kksIFRKyBateVKtZkBizv2KuC
FDdkHbZMt62BQRebnP67e9/bdRaT/LnqJ+yB4m+jmatPyji41q5IwuRWQZvnLq3CysX9r0AArOtw
tPMGpc/0beEWc+frbslu0L3JfintUBRQSRyzwUFehQZFSleMd6wbPlJrlj/7qRSwINxYU700VJvM
m9CDJt7g8hF51iJatWALpyfkjsIHU3bGAz+pnfBvd4N6WxSJQYyKePyTn6QYj7z/3Z4dOXpqxCKa
jTgL0TdddQFrxgfJaMnkIAw3uYkjvfLGQjO8upiCmyG7BpU+h3iCIn2bAgNyW4xFVxE9KutSaasg
PjjJbB+Nym2+ga0YfgU1hCPkbLSt3pRpvKkCIVKPNxD+oHGdX5nbvknV/3OxLILgXMY0w+kVKQ4T
tNOLhcJS5Fljjcc8qqzfHLp53vdpoLX+2LdFsDVFGmINVxRt7XMnIJ6SOsLexvVMSQQBbT5iiaO/
QmG0kmPrFtmd28w0J3Dha0ZP19po9vHPCP52UVqrGyJZfXRTWkVeZZaE+FHJgIVUhYYPbjIhYef1
Wq+5ftzVerfJm46avBjbxvWFOejabmjG6fP7b34V1ZZHQDbH3Au/CMihawPxTkEb2E6FPDJaiZ/w
wKD+z67qD69SrGUVoDwIN9JrXkgUy/n7J3EMhJK0Bc6LR7M21J2aYBtaY9O4oyq66j68nJ3VS+WO
W3DD0E/5x+osR7bSua7gDjIK6GG0Z8GTZmp8E9d0ZX2rr8YnpRmHfZIn+laYfeFFkIH8ErTYlfP1
RtVY/5SFB7OoNsEwXwvxR/HcFJqMSUsUu/2ElCFfv82te8xtNU28SDhhcVMWrfmrcVT5xYFd2XnK
XCk/5DSj9Jh3qM1f+dQvvApqfawiSKYoTNZdjy7qMRFz7PTYqBR9WTdo/+PsTHbr1pEw/EQCNA9b
6Qy25SGJHTv2hkicXI3UPD99f8oqlg984AYavQguzEOKLBar/uGQT5T+M8g5Z0BAJ/YWjy6+A3Vq
Lust6z0Z5t4pcpehhmXw0x7Kdmoan9QSWfcWXWmyT1Z61f5bf8U/ewtHXwf1KSsLowlKodbzXG4d
uZzJn7blm7/DECGp8QIaoay/2cK4eAAIpp4RIkKUJnt9MHqwZ12K8KbLJ/bBZS9OANU7evZGUtEg
i1zldc7m6p4H+2wePn1ugeaCxue9wqnacpEyOdJbITiGc41fRTV28jh19Tk95RNfkPcK7TRgXMh+
bXsMqpSt4ooqC8VSD3v0BMdLhDX6z/WB1qVFXg0AMKY/NLq2tnZIcQpz0kUd4iKY7Dy0C/c4FbaX
g6EUQWGV+u7jtTtxBEBu4WxHeuWwYTYJ1pwg4bLYTh2q8axdktFM+2ZailtT0c8haU4sIAd/dbii
GKC/U7JAlKMne1IxMdYdqjvCK6/ycenOBPFTmxN4BGk9PRreSluTbn2ckHtL+jpUqt6DfNSa8nuU
2YDVndmLfutemR/NTkl/O9rs1H7XIL7p995UNYE5ZtAYP17gTYK+flB2DCwR2vQ0freOW2XZAQrN
Jxl22I3sB0yI3WDOSrjqIPsTv2dMbB4M85xa36lxuWFwpuGmoS+zCf0uILaM2J+HJBfOpWtE2U4Z
ezWgxYHlZaIt9bWmoLt2Zj8Za0NpE+e91XyOa8eksvuukblkba33eRFGeqNy/TsDNnS50LR7dnUs
ffgp3Zch7VvlMarj/LUS5cpmjU37VeHxme+trChCrbApmycNnkqBkcX5C7PIXpa8779mPZIAQo8n
J+iQ2Me0Yehcxx+VRHvGzjD52bR6ibSNDuAM8HQmL+xa4pcKb3CR+1Kf0tn3zGJcdnC4stdWuuiH
1i6J1g4KoPWd9FWo/EycQX13nt07snuIbNUIm/jjrXHiQIBdcyh/cOYRvdz05nItmvVmRHXJLC0R
OIjI7kuHLunHo7z/IBQkuHZQJwENYG43Qj5MOBHoRRomyBm8Jpiffh8dJblvS2nWh25S6VEpdbb8
ziTENlyo68ePf8BaY3m7I+jOwsii3QyIGQrl20vJa9pGKxQ3DRGU4aYHkB1RUUrG4rdrQeuQWexB
denmyF8g/5ypnb0/BkQb8jl6Gmv5Z/uA1IwSX9clT0M34qExxemFqbfaYelnFUrizO5pAUJ+POH3
35Vtz1hr23uli2yLTlrNpWtxPWZZZ38xUmQZfBmL+OnjYf72bjcLC32DMeiEUnja4m5L216qPoub
sO4Sb++CXCgCqmr9b2E6okatxW3XvF0VVeAO63lS2xm1rLgYlV912WIUoZSzIPGpMfzyByNeXt0Y
Ra0DF0XR4wZu5w3/rDY/B7OxxjOR4v3NsyLo4YkC1Adk9hfz/k+uIjwk/PQKceeEfXEQXvsbduA3
ciL9THpwciASI4DqoJTf8dcoAaLy6DWI2Co5BdNCdaqdS9cjlJXrfo7uwkwgKK3gYegbcF7+1jP+
mZRVVWYs9aEL48FVQ9q/UBwTtTvXr1oTrLdfHhgMOT140VXhaBtk0TQRntF6MoxTpfdzbbJM9BIm
erUSR6kkVYxzhoQnFnFVuaaeBRORwvfmOmlSRCmayZJhlirLbvCsAbXlSd8vMLLOBKz3x4fJ/TPU
5kE8LoNVzaUtQ9Wqm91i4rI892Z0ZlecG0V/G5XmuCs0I3ZkKHmEBuri9juAsOcktU4uG4GPJicY
x3fFBFOllODOLJtMu+8ShlJQg1tGaFIsx4+jwcn50LtcK92rktLmA2EZRo5nMhJiYvWlo8hmr5qV
e+bQvo/lfJt/Rtl8G3Pu8x4spwyd3lEPKfWsA+iAaFdTVfia6V66wz+jvaRA+Gm/CrIo4I4rjB20
Gdibt9+LSm1fUqMqQwgi1j7Xcnunz+cQ2Cc+F19q1Sbj0Uz2tJlevMLzWkgGoTN4ajDnTXrRzpnc
lar+STLZGikAmZGdQTCBGLett0irUabKqJpw1KP2V06iH44utYdP7wq2HfcQdlKMtr3+RsI8KFFG
mYueWwivijW3Kp2Hzw9DIOLQUuimK7a58RyJ43EsIqyjwCD5o+WMu5ZG7uXHo5z4OrjWod6r80Ja
sbxvt4C00D1cFSnDvOnjR23wqI9583xfUmo9s89PnKa1ZA8cwl5LQtvnulFbCjw8HhGlcPVj37nN
Xnjyk5TPdQ+srLiV1kK5EfDF2wlVpENxblhVOJaF9dS7fXWYE925nrI8vXdk350R0jw1KzYdGDlq
6aiBbWIe1e9KXRvZ4RD15rWNglzgyDI984Q9OQr7ja4b/Q80M97OKi4Q3wQ3U4VwnqATt9hQuep4
TkLsfWIHxJo9t+7utS+6bpZ/btrcBp7ToBEWuq1MvmbjgsJQ3FMRzp3urmVZj4PSF2e0BU48LjFw
Wm1zCKUIoG/bzLMVTaW9eLi9sHeubH1Ma1/IKtppvTXcRXYUXWp49t1og1ofIzQ8b5yxbh9SpJXO
JJknUgDu/hW0w/WyhpG383dmoSlqK6qwFRoGtqUZH+u0T15kbzYHXCVoXnx8+k5U8PiWsEQZk3ye
YvHbEelOr1nvVIZqXoWO0ll73ZmBw0x2tc8UWom+ObnKXdy73l5mxkSroUqPqjvpfTDJaH/m5xgM
908OROkJfidofrrvIINBAb79ObZWK/rURFZYj5qO4hpANB+8nrFrFTO6rgHZBE4jvfuUds+9PRoS
eCDadzH9mAdCs+3Hi/dZtvP6m7h+rZXQQC19K9aZ6tbI5x8shGp542QJ3ratDjvz46lv4uDfmaMn
CDUD5Ajtt83MK6mndgOoKswpK/pdn7mHfEEwSnTGOf3Av57Wm1WGdUIcXJl3PFY320ymqtYtszDD
NGriO1DCYP4WEt8moL+ZPCQdep7o36Xur8FoMbirzcZI/dQe6iiY+iU5jG4XJ4GiTDSaG6QPX0sU
fWJ/kGWb+lM3ug/zoBdNUICLjYGpJ+2VAmoQ8IGiPkQNjMJg7mJ499lcWFEA3GR2Dq1TSjXouPVQ
LasQ7XGdidb+aOhTFui9KxYfgotEa0RNqTNXPQSuPQAlLQtoopYvcnHRAx3FtAA6WIpxl2WLFlpD
3HzVzb619x0gn5H6Q5Keexy+6/cgasEbhL3BKrGw6rqv/wlcEogwQLNKpyY/lbhEydy7AZoYoVtm
xuN+cGh629VcByDCMU6a3YLGce6dM1M5+TtAryC5D4lp7fy8/R0UOCMb1Q+kPRtdlQye6MIfadgp
h5LiSY/YYeb1vgrxMvGXZekMf4nNYUK0ytLOxNXNlQHZY5WppCHvcqtDjdjs6MjV45L2sR7G82h+
yaAcfekrezzTgzg9Ck8muHzgM7YAZawoui5VVGwGJrc6ODp+15NapmcS8W2c/DsZPiubj//zqPq/
XdgCgu1gSF0H8DRPydFLR806DqPRvmKe0TyhVaJ9n1kQaHNzE//E17kBbjqPyRPxs7jnXYyG3ccR
gy4Lg27OsYn3wCosAcUGPZ+3PyrOPOFiqrWE7TC0Lwof4TeErPR+xOEBdT9XtJNvemLa214EhjZH
UUH6UrGK4igKKQdftdHo3IvYqRZqba0xHICsg3pU2xhAYh5Rbgz0bEA1UK0X8N+uYsJGsoHmEyoM
Z3KOdHqB+anWlF1as7M8Lj24E3/Qu/zCyabxq93H+CehZA3AxMLY8q6Sag24QFeTKsjYq+gUJtOY
BWPsJfG+GVNxC/IlH4LGaNu7uImXF7uZIrT5zBRwICyHIbrHtVXpd9Oy9Olu7qO68LuyVu5nUEDk
w7lJz2s0avePsKjZ7GHFYh/Stpr7WnpjB2RbSP1rw7RN2rDJVPrpbIs0MGqvGkFN03nb8SXTJ9no
1g85RQQq8I3oPJZTNdKyxl3mh+vW/WpL5HQKr3S3vZEqSJc9KkjUvCrL6x8Uuqo6onktEDzgHlXg
xUph7JO+ydsgEVLeG6MTjzupoQfh153Z9IFBVIQg2pRDuSttNFoDN+moZaEaQe8197TbVp/ETzru
f8ZW17/HcUKDdSzj+FY1RiTCZ3XVPaXN4CeFOtybqVPc1lkzPAhE/Z+QV3dRMx7QWOl72bA7bJFc
NHbb/zciXFYebGvpTN/zchq7mdc1d1HUl2j8pYZbg7t3eTtBCEX9zp3S8jLvLT09FjKm2jiO9Twd
Y0sfXt3ZbFaRx6V+UofFu4idtvmN1NGkI6tQLcAVuqL5abnoZ/Ep+uI+b4buEkxy+ztuACsGtgfE
36+tRX0tFk25aaoo14Nyauabjh7ic6el9ZHeKBGO0ntp7VaTvBiqXF3+GjSV2oKS1E5IPXnsjkvj
qV9yQ1GtnbS87lkt6/QXRKPlLu0rdFdny/02wxpf/DY1sXBbWGDfmuOi8SOZIE2Z2AXiOJn2UCdt
h9QkxqLfXc7B4netikCNLXQr1Od5dJHWHfIbGdnlvdcZgNFjWQ+pX5tWVQUoelV3Y5aqqd/2pnOf
a7be75EZEwqpdBmZFx2qGo+eVowPtVTFT6nE7r0ccRI9DJ6TLbvU1ZWnruvVGXByU46BrgwGMvEC
YPdXZEmrbyhtOlFQiiSr0DrVl+zotkY/3USIMbtIjI/9jcwa5GqBn0MuaAtwyBkmHX8mG+lbv6ot
0MhRBtT2Pjel1t2Meqn/EmA8HyyMeBLUT2u99h0N7JivyThuvgydqd5brtmtTh6K96OlfWYFtOtc
LdCHqREXRjIucTA7pVfcZrLVKq7xMS98K53m+maOze5LnEp+Xw9TXvpT1jlElKJUbuZchSmNaq9C
sjEm0oZ7UGGhyfXaBHihAk22wLYfM1qTtb+MS/MdpVpqgk1m3c+2Yr+i0petZB3DQfc3Kn9ntck+
SIBVKb6WVz3t6pFC61VXJsnvbBBj9A16nfagTq6Z7K0IA1k/0xarvNLaySYH72p5A4C0JtNsUnVA
089F65QWY5cESJMvv3RjdGef0Kf/xLxpib4mliazvRiA9fizYrYY1CQSiSsNpbEvpTEL9ajJFqvC
pm0dAD1plP0HIMNDkVNaU7zPytT9w2U/1uzKYb5oex6XgWqjVRtEBLL/tGHsp4MzoPC8N+zaK1+R
S2uuaT+Mz5mmpMmuX1novsfEeNjoovrZoS+BHxdo0Z1ED+FP1mY0QqQB2DAQ6J5C6O6s1vI9VAXx
INYaWi3O3Hr2TqmKePCrqeQeALMqhsAoi+rCdOqu8dmU7EfZq8aFYTXVym0o3B/xApNfx9ayCUbE
Oq9y8EY/8Cl3vrfquDyCRlHc21n3lGdVzbMUuJbexQcDoxekeNMaKlahN+gM6lFNoI+mTDwti+lh
t9JLInMnMkzbZgzIvwvKDC9p3S03ebRwp7RjygURJ0PEE3LqRPUAgUzmF3U8asVNkQBD2elpNt32
zYT3ZV8q6Q9MPcVjggFfiGRwi81npKFZturRP+sJVIJqFdfxUfJKvmUKX3yfzIMWamOtGkHfd5O5
Q71TJksw1EWVhH0cV+OF4tYaaty51U2HQYsn6zqDYOnBAcjSJugaTp+fKIX7vKBQOwWlueq09otw
L4rEjb52hdE0d8uAtPLezsCxBDEMqIEvKu046JTI1v0Kl1JOcNSAlwdJULCzM8jrsPRTpdtNCdfT
XkF6Mrl1tRgQTIQ6errvmJPOh6yyKXDndPkW4XagkdO3ZhrEqQpLxU66+TqPDYkzHj5h6c6AUQib
MdXS//qV4einaG7DDasXjcTd7dBZdipRPS1O1tTHeRRKcQCBz00vG4g5gWEUy4UnaOneFjSZcr90
U824N0Wh1GQbeZ1cgotWLyRV6UPt2nG8418F0uAdrfpjOzm1CuqoHX6XWp3eRF2PWpsVYdQZ9KTE
He/UiP06ZGPWBlppRZ0fkdCNgdKY+lNjTrVH7a9abkxcxQouI2+xj1YiylvZDk35LW4pR+3GSO+s
QBONwruGz9T6YhlARdEMyO5iOLE4cwyGwkNnSF7qOErvsD437EAdUIAJMhnbeTDEZnOPt2Wj7mi2
xB6/UluQwhWD5iKsqw8XRVWYiJbTYP8Pa+7ORIQuHaYjOu2V60eOWV60VskSV2Qo14XWF08epXP0
tQtz4bxFjn3jZWbKX654F+8at45/GYpt/mc6Ct0eIpqifhv4VBPrkSjw6MjESLaWIq2Das5E5AsC
k+eXw7qKpSg9I8CtdPhTJHL4DxZI0/rV2ppHw8ca6fTa7rRLUFv+OrlpkvmUv/OXCqLztJdJiiJj
VkLruJDCKB9n3ooTSDNhwYW02wJl+pmGrg/GlNMm+rqihsJj0I/czHxYRCLETh0dNfYXyQW3N71q
kjtaWPHXMfOyXzOVN4wf4+G6NNXxJzDD6qiwsA18sST9JhYIT0GRjAZ9E4FEsi+GyvoRmxkACxSS
FRSS80677hNkj1G6mOdq13aJqvtjNveXVEeaYZeOSWkcljhi19SkLK1votkNokDVImtnL3n1mLde
1l3C+plfyY2ydD9kZXwFqhKOb7oiMnyv6tI72DI9ovFVbuARwBMIEqFazn8WTAESVOQ9s9wlqG6T
qNFpAJ7d2tE9HIo43aVppBx7ezLcPaVEK7SKlit1mKwJtkraTZe5ipg8V0CmZFDa4gYaEAKzAc6q
DarnQoy3WeTN2Z6/Nj6O+GbXX71UktiVXR/x9VOF7Wx2Mtd8t5wEyVsOyxOlOKvEcc8VzzFCOQmq
5t3S+SKJzK8ttkLX0VQlLVLbA0UZrlQIO3GpZTThB5n+QbpDNru0Qfsm7gEs7QSC4hyXuSNhUJRK
G+AuqsMLuJXO5DmvFl90c+Dvj61RqQAxMw5akSDcfW+ACzUQi59GxQcSggtQhHCJvKhyNwbv7yXu
C3yJlYxU2DNaAuOc/ETOpGwBAtQoasemmmm+2aSUKxxjkG1oSXP4kqF4jS0wVwn1lajx7vN6WZpD
zrOv2SfTUPwGIG+bOwPqdHmJXnzzhPRhWe3yWJfGr7lbSvNotDGXaFS7eRU0sU365wEpHv1CsYsK
L2KTFnQx8Tz3uXItnfDbFn+kUfRfLZO+7D6Pq/jBIv+pjjIflOm+0zLvZ9F50R9A09mzZklO3DzN
RqhEkfM9TkfxajeDd0w97FH38Kt4rcuJD3IzDdls8y9Kgk1hbUMBy+OEOAfSSajBlLULiPGCRd4t
xjBa+whDWtAIVPvqfWULOjxDPtvVXa9TykR8fRhuqHom2a7o7fm7OZNFXooJM+jrZRyGuwHiMxCf
2uAI29x0XyyU0EFlz4oWATZoYvHHdDNmnqrLdBspGa5OI4mn5hsp3BS/gmz7nQhOz5rTkGm7QYPK
4duTZv/uhSaPZP1i3EXzrDw6o+Gm15hMzCLI67a/0wW6ZGhBLvM3PW4d74jMuRtfVGapf/e61LyF
AG21fxywXPouQ4XW4dGSFN8LdAMBBeCDbOzHWKSCFElUf1DFo7Q5NiWuryWUcH4S7mQ2lGPHai6H
HAn1XddUsfElh03/XPO4GQKsS0oBWbR1n+acZfcjipmPTtk6DxaYatX3ChdOceQuWhBnNBZGqGYU
W5SFnF+BUyh93H3rn2Bo1OsKiniyW2ZN/em0Rf1ajRm2BBqM4lursXHU9vR59aMnnxNB7djFL5en
wy0YH5JEJDBwhrKLWkQXCw6VF22nu0iz60v33zSPA2/ZRIr0UsERKtobS16oO0ttzQ6H7KI7J6W5
6R+utRGQX9DAACeumIy1qv1P8UsxLVf0TWWEC//dVVEN1Vo/nynHjHLJpr1n5rVFttZ5CRsnmc+p
wL0rndJApLiLRgClbI0OwtvxKcBIqy8BK9t2UwUpDOIAGczu97hUWAN8XHQ5NZYBjZVRQBQ72yZ9
1ELvH+1SDdXGMr4hnmEFyJ/YF5yp+ExFeNMMWJcVNhCzAuSLUPA71OBalckBN4ddZXxp9Km4pnaR
7AFvai+9V5wBOZwcDeuctUdvUSfcVA5NoNdtFVlaKCr9Lp947jszddKK2suxqeanj5fxLxn4TemK
zhg4afqXnNOVWfX2m3XoVdVTl0yhnBQ921m9jJTDVA/ZAYN4Nd0pXRTRhlZQ2b6Qjt03gULMfYpz
0/ihkcaOfi/sXL1p3DgChYdGwA/0WRbNj4tInHNGfP/RAYCse2yVzQEsulkb6c6TKPRh4aMnZTjz
aAsmMVGCHhT9c302PrrO9gJAs4K76QFthgJSa8RrQyrsnEzbT8qEBDc6fF8+Xv5Nn+3vKMhc2+xi
poRa09vVj4WTlrPSzCEavNXVDFDubjDLEu8ivXko3VHbde3onTk67yu1+l/eHpQE4E3gDd4OCoVA
a+GIzmE7q1ogtKEPPMoeu4+ndmoUYHEURa2VEbtV3HVF4S6UmudwcFw8BagbXyA49PzxICc2BJVg
qG1r1AOCsZlKD+lHM5N2DrkM1HAxvHg/QJp4MqOxPxMFTg4FwxfCFK6wtMTerlo9q20qeWWF5pzF
F1a5QEKypef3Bt3BM1/o1Fh0QZEM4EASAjaBdOlrJ/FSYwk7Xpw7ndsWgOVS7BkqPTOt9+EGygBd
LrYCnVek/t9OS5SO1kd2p4U1ZQK9g3TVtMO1UDAioceindkUp/Y7GBAA2JwsPtxmYg1Xb+EUNW2R
WsxoQUwoaYDRFbeVmlIdX9rcF/E0nNklp7biv6Nu0C2qm0IjzqQWOlFtPRR6/eC1Uf3r81uR3gqb
kCtidc1+u5D0vERHCq+FnjuPF7pVy6NoFfEyT0v/38dDnZwPAg8EQFiqKLy9HWpuE6OgoqKFOmJN
pMmWFQgxLGci4KmdAT4DlDG0BwRnNt8KPHeGNNOsQapQ5X7prOgypfKdBNglUHCrEe/4rG/c2uGl
5wrIBVYxXdHNh9IzQW4SIaWpJbI9ovQTB15Ta2eC7rvlW0dB7AxoPmgNuKpvl681pxgQtUfXNZfx
QZO4lZHAZ2cgBKdGWT8R55jkAf7X21G0OCnKbB1ljNv5GGtV48smPac3eXIUE/8WnZsRwOd64P5J
+dzI7RyU5M2w1aZ6n+eVuutJiy4/ueEolcGQx9gWfAb4oM1cLPL4DBaqEyagund2lslgyL38zIpt
8R9r6x04MegjwJ0qsIPNnWtKd/JoGjnhUFj6N6ORFlWexSM5N8uj5VbJVbzA1ihG/Gm8PHGPdSPE
cYYv+/OT8yXwgusHQUsnmb7p5oeMMm26dsGYUbPLKqi74VF3WrH7PwZZU2Uu/7/khbefLhOyRP1U
JfJOqJlQDkWlBp36M6OcukpAP3FLkjiZnOa3o8wY9NIG0bRQqVVe0DQWdmSd0d5GLejMVXIquKPg
T2BC7IXreDOUblI+Ba5CBITdvAMlZV+qwpivMphwd8zUpbIr52k4c1mucWiTwa4d/7XvyjxJYt/O
UC8J/S3aUaGbafaFJZrxSHUUB4G0yUXvW2OSPxY6xOWg0HginRn9xKSB7JLoeCjzsr6b0YtajRMB
nTPUorR9QXmqNQ/61EcHFRRFEjSNXHWvTbs+M+7ffGMzbSwlODIEGR1q1maPVo3WVLbWDqEeL/lD
0sSd8BOYrsl+0oxaPRZ9Wz/LsR0mXmLxqr/k9eVXzBZKO1DmGnvv1I6g5OHOKS/wKrDo3BtmhW+m
5c0/UtzYKN26WhfvWtNs73PgqC9potu/Um/tpaEZVKZ+kw6RuKkR8sooHtJe3Jk98ti+U8/zo67U
uIqklDl2CxzWOUCD0vylRqM13oCNqCJkakBr+MagNk+UcJVkl6vD+AyMngcq9WHd3DWruaC/RLEH
8S0Dlxqozdxdy3JCqlBdnPhZYMVWkZvHibGqPzUXlllTSsx5n047elrRs6PlXX4QS9M0VOpT43s8
lD0VbqaL+d04Wq+zYbYv7WDGCFuthJmk1YorvZqEs1togt/kbBwlRLxDz24w+vZeJwW3jiqvcoRV
hTJ8z4q2sQ/JQhYNjc2qrkiI0cGZldFKbqq+Mn94dUItSO8z7cnAa6S71GnSiWAstOqrzFwU1LDl
835lreHII/R5iliuuoqtVJU2fuemcr81kezSGxcZZo1yuhzvxjmrsEtRVFiVdMgNA9PFMZnPhOV3
VwyqkLDKeJFC5ERRapMhJl1OmxR73zBlSxySdmwexrllC3wcDk8dJNbSI/LzHgLl//YYu5Eiepv4
EFbTQHkOEsAR3bT8iyyH5kbFyNgfpuLcK+/U85f9jBDvCvgCfb05vkau0V2NhynM4edezqOXr36d
9asx6tW+7dssgFyj7lFgnm/odrqIcKrRhWcU1tcCHQIbMbJquEDLodqb7oLyhz0ovz9emHfqWTyi
iC5gsyHb0AncqlA4alTlZlZPIeis6lnFlOt2nqPol6J3DQ6+yWtqTEhc0fQI2XrRfhrNHi1t4V32
w5jQ5nFtemxqEURRqR8//nHr+myiEBQTKk4k9CRVW3WRNnG4tBMesIBHtDtUTvRvkaqPfoXQ2Q+E
daofnx5vhTKh7UrCg5rYJuqNE8g1pdJJ5ascJVm98AxwG6O4poM+oORmRucMBk5coBTTSOzxnML2
b4vRI6JYLY9lLTRF9zvLXCSqurzGR7lIP1350dmIIORXKtfKmX57AlRdtnxmzQz1XnOhCWU8wcoJ
Q5QFOR0HlMyZ8d4ZX7Cx0K3kqFH4YUm3Gb7VRzxqaR+Elg7MoVIM+bOqVCq/ClUf/G0V7VBpkenQ
Bkqda5FG+ZVaGcWvuJ6aJ0Bz6IwJ5SytfoXobbYUeEgIbS6SNzzf10DxT0o7qkBGrMExEZvC6BRZ
7mxvV030n5e207PhVNrjBFqSjnQh74yl664MOuTARUqjuHRHo7mtxZJ+1jfm71KBhnXBnIEJtjaP
oXKoG6uuYyvMBp6sDQKUvqMlk08L+RwB/MSG45SDcWUnsPO20FtmbvTccWZYC+NVtXL7ovesJ7Od
2jNZ/Ymz63CKKHOxsbEf38zJmyI3zVppotSz6D9SZABvdD3bJ6Br90uuiTNH98S8/uLx19Ld+gDb
BPhKS0pjgEEXuhN1u1jSfZMdAiNYQLZnrqxTQ7F72EEr/NLa6rlHwpQQTIsx7Gd67rKdLHpWQ7xv
NXGufvL+djTIdnkqGFSJV+z/292a9Ou6RYILpAct3dCO2CV135wJs+tfeXsm+EoqL0nKXFBN3c0o
02ClBhI5cwg8w/uiUid5iGDZPkKkNZ9XccmHyh1ot34cbE+OCnfQXncImf16Uv85idpSxEakOmOY
G/aC3uiito991TovVlPIlxSLvotlTmEgfzzsiSXFCw4yN6fNXTlJb4cd+zK22nHoKUm37l7DhyRA
B/QcXvX97geey52/yg2szHl9M4qLraUtujZ0IIzvaxrgtFRpFT8QTcxvoxD54eNpvd+Uhk6GwWjo
2tFK3oT3aNBmLpJpCB0QVMeym7wLmCLtwZtk+fzxUCdWUOeQUbhGzOx9tPKs3jKVRu/CdpHq0dIE
3f/JNi8+HuXEClJEWWk2Fi8fRAferiAib7T8i2wJl7jVvlnm5B1yfUiOqaloOyyJgKp/fkAEvEmC
sMpcVYTeDjiXMFLS0p3DPDbjxqf0gT6m2YidMuf2ZRWDiPh4wBPruBolEowpk/O/zQFInE5Tklgh
J5Vj9KClw3w1JJV7Jg6fAItTfPUYBaYFx23LI5tKq6cBbMw0mEZ48ryKvqo9XDIvLrQgmhbzqCex
fqAYaF1FOsyvVhWfl23jwuWNAEZ8taLcAueXeHGXtIrSkLp9f0iHernmXf1Jxib8AdAb1JBWc1Wq
wFtB+8SKW7TBav3Kq7xo3wqQfJ0wxwDUjP3JzbIOZXKDouS3cgHe3W5pFPEoa42rNo7MV+nM6i2g
RazlHSEhK9vj48d75S8h/N8YvQ6I0h76O5T7wKVtAkpagvpQaNxcGYhlXmBDALCTCHepVghqWdIr
D3Dj62MNVuVWSeyZpmUhdhJE0Z0mTMRcM1k+pH151oZyzYnf/jBSZoRxdKgzXFRbQRmBsDGAijoN
p9TQHhchbA3FPDpAfo6yQR70Iy/wfbKkMEdSuzf3jjMgBTxpSv/lzBqtJ3TzU6jr4r0HQwAJMGdz
oCTk08Wpiyg08sRmxrGYH0kC3f8A5MlXKU39CUvb4gbsvjlgZz8CHnRUkCm+o/bGL0RwUSrzMFe+
EIOzvOYp7+BdZ+pzvxtkDxSsULXOJVleBuf149++jQU8cFbrAno/fGgK/ZsrGOA+uL9oEVdZkbKL
VLveYdFtBJ8eheVZxRRWOad3eq50muXM00JcuULyCpbiVY3sT7LbOIUQFOk3wtTgKcXb7W0cdTEY
TkAhuVcIElRBZYi7vu2hoSTeU16UZ0iy7xgbyOK7lDgZBlYkb5vNdZ7xcxDlwtx5lmWOZLBo0qBs
pLxLoz79j9Ju7uPDIvYlmsqXXdVZO1BW6p3uzWXk58DAsjMX8bsvCRCAKIdUJ9k1S7yZvp02YvLm
3rqM86ncNybCcM1YiDPx5/0oWCVSM4GHygPL27Z2eyUWttfjqysTq9o3A+2nZFDO1cxPjYIizFoA
pI4Mz+ftpxzrKlo6VvPKEO7ME01EgRi1c7pJ20SQbhb3O06m2NRYfMXN3q+MLlJ7t4qYS6cfx9zV
V4RVhEygrHdJNOf7pDDbM+YWf7fhm2CxjkrnhHgKjwrq0tu5TTFy7ZbeRFcJxrl6N32PJw8VoeoL
XbarzuNWrMbrMh2P+VT9HmhlO8jwLEZ7G/fLbWOZwWJkl11vHXi3XTZtNO7LDEZC5ew/PrPrBt78
TgIsd/fKrqKRuiZ+/6TJngSqZDVDesXzJonR5B6sl2qy81/TlGsHA0/jlw7xRvCbkFzOLNI2qfwf
Z+fR27i1huFfRIC9bClKsih7PPbUzIaYkrD3zl9/n+PViBJE+AKBswiQI576lbe8rYyFvywtM4LZ
dT0E+rk47BwchYrqoVridK9LAEubUg1e7n/mOtwTQznc2iqWF6LgvdoErRFW6dIHoT9E1AEtMKYY
RSc5nqN6/DXWQdpvzOutXUcMTmeaZgxNhdVjEQQqXiMBVh49tQZc0HTHlWf5YGZj6gI18vM6eG+T
/+0b/xpyteXMkr7BSLHcj+P8e5Mr6n5O8R1P7XArPLk+uNQ4qeoBJkQml2bI5aaZnZ6NUUzM5qIs
pywIfgxt1b+3wsP3CMtI2kvkOMRCq1H6uhmRo6xTPxm5YyHARBhRjJFdc70q/b+B4mTjHipXZNL7
j5F76uJcR4dYylrVjZWAGj1qneaTnOHJ5t3fTze2rtBNEKAD/rHWdN5OkQUvk2OD3mm4xybLeQoV
A+sPNL3+vT/UjcmGVi0ebdHP5u9qsnWs3TNtSfyiyElN9MzadzU4wf9jFJMKHiIehH/rBA/HFI0T
byW+0aazp49TAWe9ey+bkyUFFIKABhMHiHmNRhtp+gS5USQ+orHQ5oDf4/kzGhtxyI3DDvcd8jcv
JMGIvKqzcs/3USOZqY90WP0URLL5KE+h9DCpMNvcSNbHd6INxGeJjABBNTHuWxTx1yWKH4xdyOiJ
+Xjx0RwZZIObmsIQTN/+oE3JcHj3YlFdsxF1BqYnWueXW0KUPZ24VCO/ZN/v4oXccU5S/f3TSIMO
ASZuaP6se5MV2qv5HIuHc1Tig9Sqp1RXo31Q1i9DgrXN/W96M5dcvURo0YHAJLrjWlnLuESDNJga
vSI/qtQsegibsX4GAh98DaNl8Bc6giiEyaHyG32UrHfxhBn/QMKOoEQWIfI8kpMV6kHIIefnYplr
iMtJ2CoPjNS+CGB16IatKcc7vIBqGN1DjVxtWvUwHw0Zdk4Jng3737mbjr2M9tm512PZ2GGrM5me
Vk+1p8ECMfftrFhIYCVB/mOgRv1qqFk2b7we1ztYCFsD2wRuRHtnfRpx1Ym7xAoUf0x7aydZLRXb
ArtKckIairQqNzbUVStJEeUWxtIt0cZCY+lyRy1x1EEicRY/LqVK33WDmf+I66Aud1WojZOrWmNl
uK1UDooX02nV4dalqnbou94JcQeNLGGEotYf1SrRgkMqQziy1ARTnjSCoHl/q1zfiPxYkcwAzhM6
jqtSSkxPnuSUH9sAMX3s7eQJGeLpnZTwtxnhBQfJhqwQE3M5IypwMi0MpcVPkSn1TA2is9Jb08YZ
u35HhA8ptzrFEwDQa8BsoJat0tO+9tOk1z0IP9UDpe3hGSkA873QSb5I4TIkEKa4QNS9+qJYKWdL
Qi/LHwHoubFh5p5qFFtfdNWYYRjOMS1OOtA0/dZ718axacBapfUJt3e51KfHpIm8IS18jL/dKo0O
wvClb40nBKsfl7A9xeJwLU7+XnyR+CV09Wg90pii0rd6ByoJGa86dmqcwAiwaSrWbptr78VKvY3C
7SgeNeqW8mpaidlTZe7VxlcW0/7WEAntpjBJvrx7z/OYiesYkRXUA1YFGhqVs9mkZuO38AcPodR0
e6kaw/dveuCulEVtSrwCx3256YHlR40mBbVv2pF1KGylOJU1NYn733JVM2TK8MPgBaO0Q4V3HT05
atQZuVQ0fhcioAkaoHyCrWlC/M6yD1Lexkdl6s0EPpoTHhbS4SdpnIKNCvCNowf2hPBcgIsIMle7
wxqauQa3UfsgJYydqUb5STLN4FFRh2SrSCoe5Mu3zSBGpDxKFsJ+XAOZag0GNDNa+6GBCsBU5B7I
dn2nBckHWEmSmxQJNpKSgldCrWeeguYsMOqxe/cmEv1nYiNRnIF2IKbkrziFWLnOy1lrsLLSwiNa
WbUnKdKWvuz142WKC43NgmIKdqar69mqoYlaJg+50YQSzgSmfdAiVd43UOmfwqWNNx6v6+eAe0a0
Cij+Mtq6jQ8zXJLDYcT1Kopjr2ii1JsG3dqIT26MwvVMC5U+Oiu5No9O8XvodEnK/T7Pgp29VAhS
wFrfOBrXmxKtcdTfOej07WkgXa6QMkhWrmRq4RtQvp7jJVb3iQnXJYJ6tJFfXQ8FoZ5nn9ybG5Kb
63KoOEP1w1xkbpRp0iSc6mJjZ3djsKcOYG+BY6/LDEj0CRyI0P4ly1gNtmj2YOhYwPpyHAwfsbRS
QOKCfDDLmn0ydNrnKqixKnQa2/x4/7a5Xjjw+6K0gQI4wiXyauigsGa1iOqe7TFo8EvL/CUvTON4
f5Rbswk00HmTdRWabZezORJBxWVm9r7TOd1TNemLp6MRXLiWXm/lN1egGu5P2i06wRrsAdrRq/if
olOmG0M+4KdZqV4GiOrcp0igI84iW0+iX36iimy7C7q+kZvnoA1cbIulL2GhRP8WKVJIo5FywXaU
MouDTh/0/XENG5gHiwNJ5VkXi/LXTTNPnCM0Xwa/6SY8sPQ0Pw4mqDeQlNnr/Zm/sb5oJVPhE01s
cLerN0sv+3JSUfb2EwXIRbXYlWvhYbq/P8r1pUa11eZzQJtQRV9rvCNAg19jyNWJytdLAN8xKdrA
XRrtkOX1uwvpYKYob9PT4rngeVytr17ZPYz1svEBD+vPnRTYxwoFyo01ujVxAj0hlAbBkV2JEdcx
AHn4yr69zPPrYpbA8fW+27idbxwMyE4CXWpQxKBReLkTYh19KOzXGKV2pl1qTd/aeUm8xpo/3V+h
64EwNrA0SrygDIinVwPBfYET3NSNj5VuhlHIMhxB6ssHiMtbPu7Xm4EtTWgLyQ0ZLOBjl98k0YcU
1rWNH05hcTBCCTkjLcXTT1myvdNHW0Z5tz7t7/FWwZ9RZSjv68whrKrmqy7X2CnUSfB5MBEkvT+L
b+qAl6EKiAkcTgShzoBhtXqBEkokM0roLZbupdz8SBHF+4AnSe2cGiVwigebz8VspmsJUZBfX/4U
QHx1Ny6XID2mJNURpOEEXmyvS/JCHSSIOkx/cPJ4RLwlkfdsfM3eaXJu6Yeo0+evITUVwebtnRcF
/ShsdpHI/q7WReRnLWoeiH+b4z8BUkS87n1VfIPoqE4CJBttaRlfHwmeX5usXaDzuFdXd0kdtcjl
RUHus+z2scgQVoq4trz7cywygtUU00GE+fUGX7PXDKkaXdesiKrCz5VZ+zRTdvsoGK2oKAymfOxt
Ge17DGi/3h/1xqZFdwz+g0WiL/51uWkBH7Tagj6IT2sZlvHQt96CiyyOOaXbls7GPrriQ2C4zSaC
3GZyUESn6nI4tJYqp0bvisw2zB7JFiHqTZPz0XCk7NhnQwn7H6lFCa8TQIlR76fQlqmNl1mxcc/d
/HASGp0Hk4xjjd3idSg6kvmCtmQth26qIyZOjlrs+yxC0isqJXkjtBIhxWqBNXGr0kATLobr+1sa
QJYYgZZSTWFy47T4Bx2Cl6Yw8Czt/2lbJ3JVRz+M2vL+mh31CgIscPXwivFsupz1ADq4aixR5ptI
Fh6LBZR2KimF1xtmspezJdyIV6/jOtJeIgviHgEdWAORSM3obMxJ5lugzpNdQ7fjOEqz+SOgjlzu
lCKNVNcEp/c6KXO2saNvnFZR/qGpA+JSXMaXHztNSTDSecl8TanDbyFmvI9Knm2RJG6NAouMTg6H
FujH6kIsJAtxwybJfWlQY69pyuqp0cd5o4R8cxQSJjBWyMRfgUsqu8zsEdtxv8VTd98FivYYR3r9
8P47AF8jRACJhRVayZczFpoIAw1tQmUcZOxR1qf8pDSRckioMz84Xeps3HQ3Hi42Bo8k/GDYQmse
WSeEP4Ed45iG1Ynbm0NWuYju2B7mAubn938bnGd6ibz0FLhW6zSWAY8ZruR+XUsQECpQIocwD4qJ
282YT0ClzC1DuBuLBiaARoYAPxFMrKbToXqBuIma+xh8Op6ttY6HMke1ccZujELASVWGDilv8rrA
hI7IUidYBvtpjApKYaTjR+Rstmy4bjxKbwEatEI+BCLDamtYizwiGdj4stbmz5GmSKde7uYnzLny
D2otx49ybW7hpW/sDzaH0AYXggNXrCsYeTyDQ1n7wCyGB2J3w7Ox2/GKQH9/ukskrcHQBBLKkq2B
maiiGWono8GGbUWwa/XiN8h0DZB6VL5/04sUgUodNS4qkKtdkahTVoxIq/t5Euf7ocDdPkOc/IjQ
/5Y5+61FY/shJ0pZB4jfKuadiiianUmvfC3qRi/urOHZqqUKX/C0xKRmUarhkPfRVmH11rA6aCyU
SQQeao2KUZxQzWEUlL44857UZNgGWc3HDk2gh8mR54OslOHx/vG+dQp4afhSRjZx1rncn+UUTrOc
zqVfqukLsod0ZvrZ3li6G6ECjxnwXWqtgg69ukOMucvgJTGf0tjkpyae6QLZkvwI6jX7N427aEPd
9kYllL62kAChOo386hobjSQ7aXTZVL45FtnscnErL1o8yM/hZIe4FFVoXT2kzdjuCi409TTYQmkU
au4WeODW9Ao0FWEbOJArLA6W9cYUj2bl97WmPOpObz0uEfHY+xcR9QFgjSbcUZBil4uolsksDRmG
w4rSOg+11hcPZtOV+/uj3Nqef48ivvXv4kNZabFTqZVvzaE5u/ictnvkQKiBFJl+iuY+2Y2dam7l
07cuM2IumFjI9osL7XLYgdZ/oIKj9EORWsAPQH60GGhxV5C2t3pgt3aqRVEZzC0AUTK2y8FkCIcy
qmONH6PLBlZzQTQtGis3quHA1AT2G0H0jf3BcaAfBlKHG3SdGTU6alVJWo5+MTk63zbX6PjGW03g
G1/1piXCUcAojFbk5VepWmM10VANPoFS85BEgDrNug+8RJbyXYkJ1MZX3VgyAaMnjacoDwxN7KS/
dorR4RebVM1Ai5tAfUiH7KHV4/yA/qBxuL8pryZQPHSA6IV0hACyrra+bQ9Jp+WSfsrMAqUIoQpy
iGQ4t+89YqtxVps/wwa2nRubfV7X6dnMgQUESRdsHLGruJ9R4E2KLBnkGPXjy4krtAJWEUHkSbaK
3HiskNt56cyphfipFO3joHcauOGwab7MRptsrNqtwWGd07gRQPqr8idk/nxYhlQ/2aFcfDf6CV5C
3ZiZgkbp4MBMQNn9YRLuZg95k/fVp/evJDtGdig2Ue1b183kpisGOdW0U9RHgdfIs+QaWvj/rCOc
VWIW8g6qyqutWaN/DMrV1E7ke9FOj1NMFWxF29gtV1cl5wyCrECowbgAunK5jnJjBJZTWcHJqOTo
iLSd9YyRAwKIeWMd7B5b6yFL+tf7E3h16sSgoiiPLgeGEWvMoRqqWkAhODg5RjR9kkrONg2e6NRT
1T7eH+oa2M51TKBCkQXsOLHz6gPbRssabSqs02BW2k8HEeIjSJ30i1IY0hPiePmHoEmjJyR+y2OG
LOsxiUzzmDl5dUgdWfo6DErcH0dcaTdO0PV9wA9jB/H7hG3WuqEb4PNqDURspwrONUz2pPq4zGby
/qkGTyMa/gLMS4H0cn1HVW97e4itU0RF6J9oUbrHnvL/v0vaqxuxzNon2gGhz8snZDzptpNrrXas
hlbS0lUqY0XQac0s4ZrrAI4g4FdBMkMbvlAx7gVh8qMM5ebZgOs77RaF799RTFeFU2MSPmXzUg8e
hM3oK8Pkz3SxUORMZif+7RQmHtP8PxF0XiRktBDLwznYVWoqhq07GQhpumxdPdgVvBaGyw8OvlHl
CTV0kPO+cSMloA6UQCpwO+AcW4Xh63iOORBoPUS3iMuBHazm23DYKalmnrA0RdbRojbype/mKnF7
Q+sOtoPpJK+a/qRE4/RrUdR68UZVDb372/7W5iIhAFsrgPhEWpc/I9F6dEXy1AElDteILDXxqniM
Nka5hnrwtaLvCr1YhfS7fj6nLO7HEAGt06JwPoSDeO+Wed3sciUuDlHWTp8DxS6AE1XO85Qs6QyN
u4HvvKiqq5Lo+aB8oj/v/3biZt5PkfBp68JjlmFMgjKmfVJjEOtq2aj7Znx/SZ5PF5pd5JLam9vx
5QwPGSqZjjHbpwIg7E5bEJUekS3eJb2zFTTf3FQ8dRjZ0PGjebcq6s3GAsemCO1Tkw1W6+aljrjn
OBt+N8jyKWxDJIaHuYCdYyPpldrIUmDC1m7Ujm7c2rBH0CuktClKfatfIYGorOqgoA9g1fp3+JPD
KzJLSemCBou/3V/DqzhQkH2YXP4SKtEMv5zdOQvQ3KDVQ7DUdAdlsZV9ahZ66kadZux0BK63rAVv
fR0NHcGAEuTNtWmSpo5h67QAaiobH4LQqPuHLg2+d8DZ/o95tOjtC9dJjsQanYoHRGjXXSmdxqmD
fhplMZq1DhIiXhEvyv8zmMhF3iSjOKOXE0k0hHlspkonRAm05y4oxn2hDfpLOqnSxoN2awbFC8PD
DuQdKu/lUDoq4lKtO6E/yYN+tvCWP44ksfsAnurGxXNjKII/7leqDzzt61JfJzreeZ6FfqJhczRJ
0YS4t916DdIoGwHSraFIurHbBnFIhUr8978yBG1E+wU7uciXZ6V6mO1Ff7Sxh3qyAZBuhLVigi66
BiQg7GlCIiQ3uFVXKV1sG5WKrE3s98OEIFATWUeEemtU2WVp/NTJZfkTOCgC5chSD5h2OFslluu4
mh8A20foWCHa4axSlB4trngJzNifly44WD06/pG+uH3h6N4sMRwRxo6Axty/+7RbopgEuxg6OuCa
yzk2CsL4XiqDU5W1yU/spPRHKVGyD1m22B+FYt1GpHJjTfG74bCTjCFVsE7FegWXg6DrpRMUuB9q
XMfCgzMiBk2kjfBTPPfrJSVDELRK+k/y+svIghD/qfoY4wcbLTBd65z6YXGcXHObTFM/l06zwP7j
Zfzn/pS+BRpXIwOuE/MpGn6rQCRqOisYiV39yUTLeAQxvV+UPnO1cgi8LFF/Z33wwv39iNrRs6Ys
e8uW9hnVqB2ReHFYjLhAGjgcDqE6KL5TOPHGItza7RRHUYQhvUF/arXbSR9LXRs1LlynUfwsjPSf
xahl38x+kI/h4NSuXTToV2P58FLFeb9xrm+8MECeaE8J1jKNkFVgnHMMNJxeglPbytWOU5G92nnY
Pqaamn4rjTz6en9Bboxn0f/gfFPoY9Otbsfc7hHXMrTghKQW4t5JVO5RmkmfE3ssNjaduNNXS//3
UGtgY4soVorib3AaM2k42NWsuk6mmu+/gxmFNJzMipr6GtfhlBMXcMIoltKFL1Mu294iSeVHNNKU
jfvhGp1OTVY4oYK+wRCa6v3lBVFQvC86tQhOySJVJ6x1yn+h0Nmh29V1B/4pybwA34kjJX5MpuKm
fihzezkiGdQhnt9b0SlOcd1C1lt3E9DHX62wcV7uL/CNyxPYhBCQIyTk/VttKDkyx0aWpgA/o+Sg
lyAaxrJ8sabRlzG2p98bPJddtIHXvXWTwduDr0PsAhpstat65iqsNdL3OVLgQmuF+RoDi3i0kkb/
f4ai3gLKmYSC5bhcg5YymQOVRTrRc/1iGilEK6B8h04Ntp6hW/EuV5ZAWaHuSs1/FbQsozx05Ux9
QMrUZR+j//2kFEASCwv7ECqR3bNsl91DgJTPwR4T3GxG+Hz3l/PWIUJdE1NZJESpPojz/Ne7Pzlh
VdV2GpxqCy8pnuXAg3y/BYu8dSvAcCNZEXpBtHEuR5HLDPplajunTBjjuHS7q4eWJucedehp8Ax6
YxvLeOu70KgECyFCQp6/yxH7YEjAktdwLgFAexgudrsikrY4t7e+C0aUSITRboShdDkKtJ1iXoB4
n8YABjRd5/RRtob0NOV1/AkLSOn9YS7POMwyjACYzLXYS4R6bVIBDDtZOhreYUqVpyTJfBlLfdi4
XW8dObjKVB1koSi3RjbGddnYkmlJp1qfy0ezSovvFq4C3hA4W0PdWiteCwiGvBxwc1a7o0WcGpXm
NIS1H5t+H2GAiRfSFhrp5ig8w0S30LzIZi/XyikMZLEQgPDHIcL2q9ein7Bp0s/3z5O4olePEtxC
hkCPF726q35FsVglzlzmSS+s5bGVHGdv4dWMR1Spjy9dpmPNBgxs64BdrRbZKu8TJFIx9hWRKqi7
KNXzqTnHyWB5Ux1qD4lU2fvCzN9ps06th6SHfcEhhTnB3XU5j6QpSVBGErbD2WQ9aU5juXU1blEN
ry9HXhdWCywlPUoqAqthzDGWOlzImnOQKUrmjks4VLs5UuvYk9o8ExY9lfYBp5oEr5RwUAHf623o
Fbot/ffOJeWXELsJJhZ39VXtuKM07+BXwy8xDUyciYIna4eXi/Wc4F45HbXEcoDix3gv7e6PfBU7
0r4XDGSgehZRwRpN7pQVMQCCTmdg8cHgxlhM9dDiRmVv40/60NptcDDk3PxPT1sJT9jc1jfgbVeH
hrLXm4Mndzax65reX+G/GDR6KSzTK+c3CH39UwqTY+NauwZ6M4woYlG7Re8BGZTLPRXzuFdhPRVn
reyaj5h4aPtGHutvQG4018yjxCHImQfCC2r4P2fTJjl0lMjEz9LqDmZfQiRIpeYRHHgOzSqzNqbh
xm4kxSCIJ67lmkIq4/IHamOmtLIRlucILiQiBtpcepDC009VxK8wwB/8M9DG/DBJlvk4Y6V4BMj1
7oDXInUUCAihVM0runqrU3tpEjuqynPXdsuzkfa23zex8V6E1tsoGjcYkRYrvn7T0BMv564rz4lk
1V7TSvlTE2mJd39rX+MmxTD0IimkIDYHXOVyRqmo9soYjeU5NZT51Y4SXA+HWPKrcuQoL+VwzIY2
fDZwK9zXuj5+zsN+fBjIMjceuhtbXMDPwUXRXkY+ZnXRdJWi5vNgpGeK96bs4lZQ/VCMqvt2/4Nv
DSMUU9ke1JCvmPQo/2igp6bsbGUdVX0TXzVZQrbg/ijX7wBR1hseE2wkzeNVtpkEdlrZcZGd0yJr
bRfSpYI/CR4Zbllk04/3D4bkOAsJ6YWkYDVzWSp3xrwgRlNgCfoFXKv0RDTmPIzVMmwcwFuzx81A
I4QIEuL06vwFYLXHanTKs5NW37W5q3eSDTXw/vdcRXNCoINGAlwBUU1YgzwHu0it0swxlKc6/FsP
TeXQTcX0X7IsoSfrbMn7470xUS+CBQa0KYLB2+RAM/LlGZhRY0Y6M8qQhB0plNL7UXByLYhSdums
pYVbou6F+UJcWI9VoCK4HGdL2+7ycWwRrorwdtrNqCWcQyxxcneZ6QHCbZLVcNeMqfFnToYeqERX
O9+R63T8uhmNB7xr8FJSlLrRgYwEVurq9RT4tFJq4f00Js+93dMaRb+Nsu1cLtrPpBxgm2CDHVAa
zOT6g5rRXESjIXUs7MryOPQaRbfxC0MDUffCri9P9Vh3OBshxQbZr1v62SvHevpktpoaHrURC2aN
fs3sRmDLGlfuRzs9ATySx1OPwK/hZlNtVq5jNGPv2oNc4YRXRzHUn2AUXlyY3v3KxyHIX9reqqLT
xsow8auFgZiIKqVQuRcuTZcLo+Pjo0axXZ0rHi0MxKDNWzhE0lZDC/P/GIr4Bri6UB5cYyslkoto
hHV+lvvE2jsVpAOjkyGL6lv8wbfs4OqraLDoIPKBE6xRdDQPsRBtGcogLfXwvagfhikz90HTy/6s
VbZfS0v42+4j5dVwgmavlrr+GgZo41R2q+xQeVZbVAiS8GHIpvQZFa98VyS5hRlolxHcLtEj5IXe
Xxb4D7qVan8QOtA/3p+wG6eUBj5lWyGsjuKluCr+yljNQKqcImBtQsnQCAuU1JurDtvoINB3VZJ9
vz/cjRsV3Bp9cRjPCv7hq0SyySQFSrLMJaeiczZp2eCWtS0fJNwfN7bCdTHTApOGkhpURW6gK0sD
jax1MZqmPesV779rh8heem1XOK/hsijt3i6rrkQ/1yl7t8JK7yg7eCW6ZKeypyLwTlEoC1Jr11l9
8OqgwfO7haFOJWlRmn1vJHXv3Z+cG2uBCChMeyFAwnO+egHKILeGqmuaM4qP03807TQ0agaE+7i5
5OUpLDAnvj/idUiMkYY4kRQs6IysiaML+6ud60I+h1Oj7FEfQjR/HObhX2Wi++3loKEfM9TDTvFs
jb5iBm19uP8LxKW8OkWCMsSjxzLRQlh9cwD3UsjYyWejszxNa+WDHbUfEz39zyiy9AACYAsig7Dq
9Zg8R3A6hCbvdWcU9cWmKHDwOkdR1kQuJszgqbj01eUxxG229irTkJIj3gry0SqigI0a2kbgOrPW
NV5edwQ2CxhuTm87jYY7gGlz4KAY8R/E59JTXuBHjr95FHyQzGRKjjJmkd8WNVfx+pmosdWmkUWU
UdBRcGc5L1640vG/TfP+NZytHp5WixSAZsQVfZQA1wJXHS0Jl+TRbj/rRj6DOpvET8/UcXgxB2f4
U2kh1n8ZnOZPRkTF0a2XcvyeqVnyw8IMYXkdTSlJeXWC9FMBLv37POrCuN22P9et2v0yQ71KdlU6
Jk8Fvg7SvunR5l/SykROfQjDzG2Lafi3CTGecHM0U17nNAeGY+rBJ7j/beNaxqL/CqHS8sTKinSW
kzj4Gck9XrBDNANTVYIwT3ZtMg44bWfUqlxa38aXyomr3EPuevisRf30IIzOMrePIyYHVgIgiCaG
8QRcg6lyy6XpVCDKGBe6de5QzbVppau7uGmW5y63+n/Jcy0A703RPVuyFAZ708B8/JiOQdQeegwy
sbvGC5xlK1tndAcYa51nRYFy5F1FdSSfLHQsk0SjU16347JL+EEjejnjxAvcDuMfKR/oZvGM5c0T
Pt3p9FxqSdkcgz7L2l0vJxmPb4A4/o7cGmMGScIz7xgNQEoBJtYhu0qVm3wHZy77YY/VbLtaqlgf
snREVwbsGd+vTGb75NDDjveJkSo/CE/ymXw8Mbsdr3hX7vCwjaudYleYteWDndTepA1GvuvGIn9s
0S8u8UEVO6xTO+k/Ens+tsXx3YRcX6r4OAeT/htmYJ67Eu7VwWO0jJKNcfBCjIAlbPtLEIEit+oT
zOJBPmUqhqxJYWI+nEpP1pTO8QHRsCE4JNhw/gIob3aCmTXLOxbPzl1ZC/ifIwrTJcfZnuvYBfcx
oOBs1OOuJ9plwyoDTjBxWQ2pG1QzvpHAYLrXIpGyH6ltpX+GZTQGl8Cqzzbi0xtBMJUAYgXwy3A/
1n3LWoCcZKWXzw0Mt13tRMkj1mBbN+yNBw8KBq7XRNlCyFfc+X+9r+hqjs486MuZ4k+5J+9dvAy1
S6+ylHbjKr05FAxBijxkP8AcL4cqNW2Zhfrx2ebtespLxJactJ0fQqfcUri8cYNSwiH3ohUHlWst
5YZeadQSwS9nVc1rP6OF4AW2POyDIht+WakNh2s26p/3n4ob3wd2hlItfTCUudeDViX1/YXL7ZzI
cvVSSEB+XUpY5bdwxt70/ljXICWLghzfKAoEPBNrZr7FG9HlrYz33VDgOazzYnDFSYTH7rLkzbyD
EyU9L4oRRzvbXsIFJxq7/E8yVWV2Bx7VTx1XwH961hbSxjpfb1yQkAI+BDBREOJXMVSOPWW7EFvy
aNfld6M1Jh8tQnPLZEjszMuXWaj+8/HsKAGDXEXts21lYRja/blNgnqn63SiyzIv3Ir19aqIS/z+
lN/4LMYjjkZJSvQHV5GAnCKM0VCSO8sBT0wdadE+wT5nf38UCvu3vgsNNOpjSEoQdlwekwp5xZme
anOu6CPPOxVXGp9SvI5hu5Rk5X7mUafjPWK+8JSqUeh31pSgimAGRu8ZTRDjBIaNeOU5RjdNB2NS
1LNuTENyAJhqfS70XP3Sok9qeXJWtYtrJNjCuk3bqa0Xgg5tuFxL64ulN1WBFnJMB2dKlUn2QrkO
ql2MO/dvM6wr2R3G3k73dSlFvzC7o0rXanb1WbXmQN1JcuXMh9qyJLxAux57brOVnXaXTpI97bss
iH/0aYifed/mKt7pMT6m7lQMeQmE0WherUwZXwtSXNLMude0Q9FMbcJXptqHnKd2cjFQbyucGPvs
px3G7Y8M8+N03y8m3Mwh0e3g1Oh4l3kdjZp51xGlFK4x2eZrHU+Yg3d5PHbncJYo8AU4l6XuwC/D
hbd1rOU5dZZG/cSkQ3SQUrP7M0WOKh3bKKp/z3kX/wyrBhd1swkbWvpT3hGDBbWFDwXmb25mibwd
bZVw9NJaK8sdyi3Fy1iB8NnREumzXRoUBoIrfSWdI0Wfv0ggYX6NijE+6BVOMi6vUf/PRLykHqI+
N5/7opOygxMbLEHULGilSaMs90hZO+gEK0vnyPuIDWUd43HoUP4JJWU5T2kqkocOaWZvBMP4O8hU
fMoteUFY0syz9kHW+r7xAG+WfwqjiQc3MzuSkT7Ws1fe1b7Zy+hefa5iU/vJrqpVD5kOSd3BL06L
naktJMsospv8TQcHmRVpICK6fybEhbE+6cJhFvKEKB+ua5S9Pimd4kTjuYmw844om5zIphK8xoew
9KIsWD6OQRP7VfB/FGGF6wvoXxgwLMxabKuxslFJ6nI8j1hkukBew51cd1vQ/xtXGex+Yn1xlV3X
u4Y0X5xUtbtzgS/8I9SE5kUTNZAknzMPnHP37voaCE9oL1Tz4DuAyrq8YuQFG9sojXuIFInxYRlH
KXdj7MffXVumtABqACAF6BA+7XIYKQ2HAcuB/rzgS4kVrIAt6Og7398db5p1q+0h+m90w8R7D0j5
cpjatpq2LaP+jIL9hDk4dIkPwtWqcVH4tRoXxvF0tqW++SGXRUPUOakEAJyAHG92KzP/aTMr+A5e
S+9dXZi174Y50r8qOSHtbjEQlnEXMpJip8slBuNRuSS/1aCJ2pPe1M4PzEuTeK9YxZJ5YyeRDbfB
TD5SjP0YuMlo5IkXtKC7KY/1Tb/PrNEMd11SI5YuDeFziMni8yin3e8+W4L/9L5OD2zEunVhF8fz
IRpG/M/COHYyz5bRi3XVfimJe6OhxzmeKjZ3iqr0ulvAQtui6V5HUgIHA17hjbtEVLOaXAkn+yyS
u3NUO63m2r3UenoZJ6c2UtU9ilL5f4Xe2J/ur+l1KMWooLyJbwSIai1T2NRFVg+NxoHAculzNFvt
Ix5rGOQZ8rQRrdz8QEFApplKR2DddctMrndnmbozaaaZHFRS+xcdkb8XNKQdSpxOKbKarercrQ+E
TwfmmHkVEjyX05qkGha7gdSdK8o0kxvgNPe0qFr2RQqNLUOwWxEFCRslQPjP5Lf6+hyGTUYbl9fO
1ipj2k12oLsDdf5db+bSrg6LuXIlrW/dRA7rA8+H/LGbp/SpJ4LeqYnsHIJ6qB/SPpZ/UM6SqEVk
+TNGANODlarOLx2jnac6lZMXy4zyR86G4teVnm+s1I05owYkxDEhIiMmsArANHOI7X7phrPejyBJ
xyp9ICWb/KYMo4f7++/GphAoXDjACN8S861iS7nBtnBUe5wclar9ShEiyzzSQaoDMvU6M8VGPdcV
tM3vD3vjHaDcgygtUoWAWNYg/8gxuznpxuHcy+AWjYZSgB20OVbkMoaGY2lvfOY1uYU9jB/32/UM
Dm1d0evoPsR2pg/nsGzlX+r/OPvS3kqRdM2/Uqrv0ZctWEa3WxqWs9rHu53OL8grEBAQxAIEv36e
U7dnpjKzVJ47aqmlLNuHA8T2Pu+zMLpirSNDyJBmOAcXCMdNXppAq9tOrCuSEdl2sm38dgYcAHIM
8I9Kl8rvn9sgmR5M2aiqgCrCPMpwEqdo9WWbjuD+PvK6NKJYynA8zKs7XOmGkHupVXnSbq0fYV/Z
vTVhJL3UleQxbIAUoOJ1+bCxPfSU2d8/5l9P8lgTz40zGDaiUPnZMjSOlroL1nY+DiSJiibpa/SX
va9iXn99mWc2Nwg8Z9Y4eDXnn/+psq5Cox2fx+2x49MGvX0BYcOsHitNvf2ANsQXN/XrkIUPFRpM
IHWDMgTzhp8u13eCgm/PjgZx3dhelg1zSgFmbNelrHQfQBz4iobyF0UojhHwnz/jlBAd/dw4qdo2
UEMYdUcBc+guC029sPOmCwEhlBxru/FQE7+M1cw/RhSFYxrAfPgb9FSwPPf6GRoq1jJiCjRLjP7i
0PjrS4aDwHmJhfEDKDJ/9Pj/9PjjFoQ7AOj6SOYJmAZEWWfI8asZ++tT//EqP/W13W7AzVgsrdjE
463hxDLUYFWLCNjEA9PPTJs5MXz79wP4LxgU2KnQSwczAC8da8WPL7slYzPJsNFHY2Coy3Bmv3Fl
uOYTGfg+RrP9IgzqHsxRNu99Hbm7MW7sk2PcMJsmR2+VY+ixS9rkuhRN98W3+3WdPn851OUgRP0h
CfnxyyW43yWKan1swVMC4d6j8Bh2DPKh5X/bsh9iMLxhHJ7PMABCfn68VEQWvtpI6OOAg1GKgbUA
5jVf+kifl/sfT5i4DFrEf1BgzxPsx8v0ve+pqsf5PEDhmQONLJ96dDqvmmkZ4BHB4I1bJrpAV8RD
Z21iBVHz8iBV2G7BdRv/P56vBwdC8DixcMND5cdvoyqiUcu6KF7rlRyhSZuuo1jIzQJ/6i+23L+a
RGBDYYzhKZ9dNX+8lJSo/pElgkmkfJ3it1QWDQsr/n44/7pSQkkAwigalefz3s9dHi9mkpcuNnbg
3c0OZb5JfeBZuQQrsRjVqr5YGr663k+TdoCdUm1Qmxwt7fQjhDYmD6yBfawgl4tnvzIZ+AvyC4YO
SPnAq7Aj/JJ9OA1trUSUmCPkOLBOoTVk1VHt8Z1Qon4se7UA+qiXaKvmsL8wS9Qf4UIuM0cb85Xs
7i8mJ4g+6KidHZF/dfRUVdm4EdLNjgqtn7Qi3XoBO1U4TBr5VRDOryplHKFA34br4zkhETZQP44e
LZNp0HGpjyUZo/sWcvomU0q2TRpJHaKxxRp7F3OKKxNj+SOJ4ukR9iRwnmx9wErZIrCeFRY1z5Qq
gP1f5XCdl8mf5jUc1GCmBc0/Gsw/i7t6Hi2+WQEhhhWNLrzOMpqO0AAeuD9Omdu5cgs7UJnRyV3v
/n7M/8XMQv4SZBpIVkZc5c9WAwFcr13siNORcFSWVcn9rTfqr4qbv7wKWggQdaJfC8nhj28gHLht
XVVOxxruCXknp2FLl7L9Yv7+xZgCGxpt2jM3EgqTn97zCJiuL8/ziXYw2vQr9hxYGeUUrZ8vDjl/
cT+4EkoY+EZBKPezXXEZVe4coIF2nFdERPWzmHLtw5vx79/Nr5s6wuvP3DD8H8hqPy+wFl/ciXus
elj+sAotgZtDOoDEKN+uGRopetus5CuP5L+6KETtZ74tXNkwY358VRoQPRMMdSgB+2mjjK1BNUWM
erPY+eDPPLyVLXG+4M3/+uag2oHfBTgiWJewp/x4UZDsRgYp0whh43KnBYzaRm/4hmyI5osL/dLI
x+KHi0AFh7uDf/7PS66w1nbco4h+kNNzqYUP9ygOPxmvU+S+6cay3QjeRScGq5SLWpEx//t3+sud
Qtx7BhJAQQRx4ZduwUgAoEJAPh7V2MapbP01l57yM4YD9RfD55dBikt5Z5qED04RrvnTvZYOSQyJ
qvGok7lDWGTkZuvsfkXG+IsbAh8B1gQIZ4Gg+I+orj+db2c0LOeE9M0xcnS4gbTsNhLxjHDm6v7v
n9yvPBW0BvHOgB6cu5EwvfxxkEwcmUBlwKqj14I1lHl1HQmkWS2wPRgWO/RZjBUc8Plq22pj/dhe
JXa0j/Duaq4af5q6QgMCR3r1yCOOtA1TvdNhsmcJ5hAF0LLDIGP399/5l8l0HtboWIJYgzkM+dKP
X7lF1GMTVDE5WDASXuBBpUgaDmFzrAM9XyHRrgkz4YzTfzf6C0s6OMpn2QsujZ7tj5cNkxm2JEPV
IJ2X9nBJkiYTTT8WzlB3X/GifkF1zowYiIkA62DthRjlp9eylNVSz8Hq49zCupcGUoubtV9QkXsV
FQKnbbdjO7va6lBCVzRl4Neu/Jua1vHWVdIjNz48dYJr01TNvm0IF6nj2bDPacDpDAccMvqAShOS
ZAx+nxq2qk6k07J11AecL8urmTKwARwOYV7KiLWgKHIYioEqoBhF/yeq4qxpOXPyVUwivNDJ4J55
CxKVWFQGoj1oWrU3lYyiPmunoUTWSsh8uVFw1YWD/7BO+VLNIz0mVtnHBKdpNydjWH6qybO3gQJN
OXM1yhylLfLVktJdYHmE8MDvvZiIs6857E8wIVggs6ipaJdOrmlMVnthRzPVmmE3l06J6JxqzDFv
/FceMH729WjlRel1lZdVHRdlBkkQXWC9iHCszQQFExJr1gYcDr5M8QFJndUrWjEJ3VThLBqUtNB3
ZZ2ytNy1KwFXowFUdOqjBs02nDdGlY90Da9oOa56lwSrXjMagFFQhIiufoqHVqgdeNihs7FuJ5AG
qYzubwPEWqsCJLjqkTgG7ESJPALcUusYJ3d89MLwzKVqQF2p6WuZzCUmGATAcE3oAuamsRqGEZuz
V791UBIgdQi5KfDzIitiPUuu5+eOc4VIk0QhjcculDz5vI033qrcbyOsReYNIn39K0cSTjZdw7s7
xKSpjW1ovGktd+p8hhHtNZ508N1tlHcYzRjtvWROism48iaZ5/4BVXKwSRTjN71eQKqPoge7ih5f
D64xjzb0JpXBeA9DB7IaOLvb4ANmR1honFU/R7Ad+y4iUJAlwvvaTQKfFJIOXm+eey+s1w2J53gG
MN7UT7zW7A3A+ZKkHsMCl/cikhApGwGcAi7aIAnVsb9k1pN1gPxSDob2CJuKIfd6FXMEGPqhStvZ
kx/jGaKCnlZ/Ckxw1AprOzyvcV0/oQU74I9biI0KfyjLJiUTa69VIidEuK3jM3qq3kuAxLxnPLCq
RWt+pXc+a+K+aL1hBh+24z7PwdFhYVaPbnCcVlYlWVN63ta1lTvA5kQuPV7WbMs0UAna2nDl1+xG
AGDBEboNHJ2KGHqtUVmxCyPhdAWHNf0LT8T5tQ9Du0DBIE2choyMeNcDKPhZF8e93ZdQyYHzYxz5
QsKxe5JrooccBR8qFEsAeG59SBSvO910Mh0tGDTZKEuFlu7K+JIxdzk/70Ubtu/ByPOyuI+rt6Zt
XF2sCDCuMpx3pgcXiwlHQGs5nSoS9M/UjLLfQBdV3TXN2sdZBbZichJgB5+SarRHj/vunNbgK3kI
b0yWMO2TttZpTJldClpz/4hSEnYZqqzayxknoxVq4Bl98SkYwOkZg6l9rBf4UyKrp9HtAVWsahgO
9xTWCtT6QSEwCU2m3c7sW0+FDAqqxbuVMRzIM915+g15gNTA0ayGhU8lcSbaKNxSsk2IHpcCNVOn
c1dE9R0monF2K1rVJxU2HGtiBUODdDDcXAe2tHPOcVNJqpRVQTbaMk4XVs/TRqA6qlM6sngsFkaR
XSIgOkmHdhZLEWl/HVM9LwxmzmVceWkMonZYWKyOsNPWKg5gDVS7E6hPTGAaGKy+aZzA+yqFWLm6
nwVrvZQZ0GOydcECmzkrj4ei4j5YxzWDmRqvWzfIEhLS1ypg8d2IXaC8nCY2vc0YQjfBSlaYIFP0
QLPSZ/LUCovwnEA2y8mR0YB3qv3wrhWTHnMYgLTAq0PS2a0nwZrNIxuV5lJ0MJ251MyCVE5KFzsv
SPDilPRu/212xRrmrBHiWRMPNHTgALAOkGDOqVQjCwLqGoijIaAoVZcDxrQ88zkTGv18GR2D1i/r
QmN9zitvrerMeAk48RHy1r5NsQsGL1kosDBx7qCFHNruLe8a5zbEsnr0EUfW5xpo6Qn8+oDD5x5Y
y2GwntNivQnGb2G5DvsGsx0NduQ0dCmpB4t4iQ4uWxlIY5jvxqvKqyBGEEzqaGSfOxbHjqyerYuJ
pmb/ZugHvJa6E7XOEZzahSm4dvp2FK1vNjhneyrF7KMf2L7FNTDcNdi5WHtkikczv4NuxOTGlIBK
rwKTiCANE6arPOlKzGcZR+uQS0epTzTfQ/yQLLE4562CEtCYtZux3YIYexGbCN1ySnVLcpDxh3jL
WIT008gu5DMqLf6zx/C/DaxC3THvV2kM2qZdU1/XDP6Zm7lEftDW9u7KzmEm5gN2eA7bjCYZaAYL
UE130I5hO6qm0YkKJN71spA423+X1GlvGxPMny4BrWSzgplhM78hYCREGsr6sVrEi/G64Q3CC4a4
6x56e0jgvXbDPWx3eHaVHxYurW1feHxgTc5cgZovGQPipw7ct8B8FctyFThVYwvgEKW785Hziwq0
G+UWAQ0WSyR6FWM6wboiSMUg4Kntru0VCX2Dzo7Poze1suQbg9fW92FexzB30YbqNxqyhHukbYE0
xQVsJGpnnCGFhPl7kSC9YCP8CXBGSyqwRTtmEYNqVl6SDAEBvs7RuuXXkGcyL1sb8Gw9NdogQ4yj
r7IZjME6C4UPQ62OSp/C/EhE33yvD07g6DB2I8GPafMRp0A4ewZkXXJOxxKEgJAJsHOh+z9BEoKt
DVFPWAqFcEdwPWq0crO1HCHVb0as63SOpx5KjzG5dmAg+k3rhDzQTtExFUS5C1hBgcdS4obi08AN
6clRceeDEhvOFw118XAXpclpNA5s1rvEkhe39Zwr1+funPuLsWUGp5n1GMq1vfOsB4sLZXzwYRMt
Vi9HS7L6bCfp3q/GaV+J08RJ4UvE9qU6lsNnCEjVTwcUhF0qo9axKei9SCGqu8n/aEDS6bCaNbZJ
+9KMVYbUV3EEx9TyAvkhsZ/3FJVJNhsfA9wf3PMhr8NSnCvelAtk9R0QtMl67bd+coc7YqWpsqg7
e1VWg0teedWBjNNNZbhTZaReOQujZ4tNBuNfGfRJA0AAY2YkdUvMCCtFCs+qEAJFIF9ARIG1f9ST
HPhuRgvtEyKSDoO31JO3k02CpAhqEw0iAiiud4TPtkACAj5jdZpeZBGvwARI5n6AvpX78GF3xRDg
sNPJ5iqB5ADts7lqwfliy7QeIH+BfQkgUn4x1b77LSbWgxvyOtG9Y0cdZUAzyX3vgHWXKj13b7yc
ka48OAkfthKV0C3VyvEz0fXYBEsdgSY0M+Q+7bpRmZvAeMbPjGrrb1QPs04RtiBk2sI+8IBOKXvr
zVpHeQNrj2dWx9NRUtYCG1sB66URxKj0up9m5BwspaBtWsHI9XusfH6zgMhL0mVBIzFTXjWSTEU4
njNrCRLDEAzo7mBeSzJGvSXIg1gxbxsiTux1iODyURjoJL63SJJPMmy/5ZFPQ9jejGWANaBWq1aZ
A53g9wX4w72tuYm/d2GjPoe+103mljBlBJkVBJvMdnAaSyOMzgbmQw19lFMSPXs66sZdXc4oRcGf
p2sRdK06KRbbGP662DnBpVrVKyQR8GmIdFJDrgV22XVkYwKq1yTokM5IBLj3qoYRsIQZu+0MkkzT
YGJiwrt23HuA7P67gRGI2IxeVNEiqi1k4QDEk68sTH6BXc+FIexf3LPDGPqcP/tYtwQQvYP95dDU
c711yko/AgV1LwMpu+uZI64knYNoRKBQU63n7JFlV3ZavEQBm7I4KumNRNcUXcOe2i+IR3+gEn9G
XP/ru0E1jg0TPcqfo3IHPk1rE07+AVBClVUTNQg0XbDDl7rFWZ66Fd3IMkZgeBuM21GDJN8Jt9q0
q00yZ2HuDdoUcaZq4RdUuStOdHo+sKCR28qBo2jsoOBN11EumxH4QPEHrPAfb8v/qD6G6//6oupf
/4l/vw3Cyqaq9U///Ndl8yYHNXzq/zz/2f/5tR//6F9X4qO/0/LjQ1++iJ9/84c/xOf/+/r5i375
4R8FRqi2N+ZD2tsPZTr9x0XwTc+/+f/6w98+/viUeys+/vn72wCY6/xpVTP0v//7R/v3f/5+FqL9
x58//t8/O71w/FmGz5Av3W//81M2by/9b7cfwrx2zdvPn/DxovQ/f/eif8DSxjsngILqfe4E/v7b
/HH+iRv8A+YSAInPnq4wvz97pPaD1DV+5P7DOQ9WtLAhqQd4BkhHDeb8I+8f58hsNNHhGwsWIBrO
v//vb/rDK/u/r/C33vDrAe45Cn8NYh1gmD8NQoj8knM3Ah0QgGcx/dm/CuKVaNSy2yI0jVcTzthU
+WSHqFjU1xCM7ALpfA+VL7ZncuX3AJL8fJxDfSXiZHhysddewQcfxtuYaT0UQG7yiPSVV3QsZHnG
OlQOpkq4jaClyrEEN9APSId+RD6zB8rdEAUkPnEBDTUHefXVtp6bW6VhaSmjeHiqwSZt9jboxd7B
3ESQkNAXIw4mt+B804vQtbADhTYMf80IyzDW2dWAY/RDCdv8R/B8oQgz6j2wLj5RUa/eK8qindCT
fzmHtZ81Lv7WsUtfJGXXX2IzzBUWgKsa3ppXDTXvjOnoFHV8yUPYee2ZcJyd36l3XpXkqem5hucP
j1D9RcMTgRHRqaZVvzU1mfaIVo5ORgtshaR5nTip9+e/ROhjdHJan94TM7+jhLRHmGd2F1WMrzwj
Qe9qWQj9HEkT7ZqmjXbxyl6jCg9wjfz2Ssbr6md/3EbdR+FO1HhOf3xLgKDtleON0Wm24n1u8Fft
Ch6z8JHoqxAGNCw03PUgWudom9LPgDnDU2ICuQIGwqHauNzZUVW3kJ6X9d5zYbqnwd7Nl4h+4q1C
UgNGSr2HM7nSqRpdd9sBbHrwHTxmxmtnE4LVsWk4brs6f3Ht4fvaUpaFGW17NQdh76UDRtxpDT3c
CRwDdhRF+tEY5bSZDbuWprLunN1Ud0vRQ5DRQ0oU4WxV1t47N/jMGWUOjBGg+aJIgMfLG60G03iI
2u354WIzDnfrwnEahkKFfuJo/woCHa7oz+9csleo+r3MGynEhHisPQgBgJ1wy9D+u7k/8tcVVnXZ
RHDRSFThZxxb+UkRnbj3B7yQztbRjvnq3QeB5xTQ1p4skcF3pH/iKcbTqdV0vu6tMwNjnLFv+OrR
KZ1rtysHwI7j4O2juCFVauaxu5M4qRQof6Mr0sDKGwfMZhtNM8KDYuPGj07ryhxmVs4V1diABSjl
FxzbXIFD1zCliT8PG8hESU4wbU8jSu/CEUt5hHbQv2z7hOeRZ+Rz0y5zFgZLs0/8toa9nz/ldaSX
NiUqqt6hkKC7PuqXMoe5VrmLDLZn3xlArtQWXJ1UGvj381LS3B9Wdanhm5TFQ6w/2AyiSzQlFZqn
S7JmAWK7U9h5qKsZAz6GQCdFdoWLQJjVp9sIuocbeNf7T8LE8y0LoqGQgODGtPNt/VJNmAjrGp7d
Vai7q8AkubVVxE4Y9eZJ1sQt+iVAK7I1MA8eAK8BYUDOQARuy8YFgR1sdeRfpZUbjsXgzd6J2BFa
0CGqMbR0cm2cBhUEa8EHd0bvsrXJeqoE2s1z6fl50E46kw34owA14cgg0R/MKp1Mu9pxZojJ4M66
bfyVFdHMwpMOjX/l9OV85wxlvRljg0KDRtWhQ+cGFUS8hJezaQGj4rIbu3R0D7PFNxOF6tbFUjmn
dlrooeOUFrDeO4XN2R20Kp3MHdW92+PdFnOLwhFRJn7hl2LEN+zlxp8wJaARprnXeMGeeHWZmZ7P
h4kEj8OYDNe1cd0TC4fmoXVKROX1JHhVSgSIxfIAj5HQqYF0jsCBuPJCYOMVsiRd4T4oJ2yeEthV
PRkRHvyVBumq5/oezmxDERJkBCc+WlGwZrc7COxQ/M99rQ8BjJ0fqUdqANza7pAZoq9NWJud5LE/
AE2lazr7cNiamWiP2mXkMpRReeu0OIaClTWNmXRMkNJwBiSuGEEhadamyeDm0L0LUX4gPmJIa7Ls
/NqNchuuzZ1RTbIzyM5wMhROgOJbwsqNs2j4pNQyfFKs9/au7nk2y6XdyaWOCgVs4YTnb1ITqC7J
Os6uagsX43iMxweA62saLi491AOQ23NmL1R3Os4lDZbnxY/QL1lhYz0pkxQK1WhKF7gGLK3XFbDm
mVMjIYtzBg+mQFVUvazGwz1JpEI06GXnzkq+tWu5+ukiB4KpsgztYY1XfrnSrgIa4nl76B3DXKLO
S0H4UCh33CkpRr4kBTX1rgoEpjeqqbcpMJewQ1lQKeJ+YwL20oJiIVHdtHdCm+xE2S0aU5QO4Ntx
GMoYKy/bccDrcJtqcVIx+S6cdRJ5hGELd7CsexhQLh1va0fUOxxK5ow7i81sUs576Uzhk5xA1yCA
lN8IzBtwBhD3CFhr9gjL4g9KJOsj6Czx0S6Vc54S/imqKw+LcGC9g3b7kaZhFWpISmZCbxoomXd0
JXS/gLJzUcJqYefTaCo8DzU9usqIMyNlVEC93Z3KHtx0CI3HLccXKUgSY211BkyIGBuynKID0GX/
EMKe6wpMD10AZCApKrV6j/2O7b06YDfwgUchYuyponNybPTavpsZiPJQUoAVQ39f8g7rs+vNmfA9
/lG5tr8MeQJU1QqMYhYMGwmq+TV0Ine8stAQD2EZbXhbzh++rHgC5YtlKsOCr3ZJyb1j3IfkBkxD
VqYYqdEhxAXTSk3jVSJa5x1AfHRUgMsevXB5JoBDj87ZjCUtA9MDiGj4TafC4cJWWNTCAa2TsVxn
DMdmuIXcL4DRhYvGmiea8koP480CIe/WE/UlqGHjTRMN0NyW0MBBhePtKD5/Qwm/NmTp82bqp7t+
VjwH43DeljW/EjV9bG20XMO0f8qlnqB+Hqspq2FzEWDDRW+NX2Kuwt57xCAG4IqMeQk/DiH4VSTH
a+VjA2i4d1+zPof11itOsBY9s6beDAn9joYUhqmO/ULAQxGTtgERrkMdI6Luzm8idyNlUhUDXZwD
t4RCiRWRzEEI5WM516A31Lov3Nl3N4MJAICIdnpdwTj73rIZkGQZN/JqpRDDEOD9V9DxAfkMluS2
EUmyVdAUp0lSr58ykQcJ88E7l6ryaoR/+In28VQE47mdBeAKinHsc+Ec+1s2AiCmzSh33kBkMcFK
tqhn326YDf2NmE3w5p+bF10d2bGw/gLnDq0eQmxul5wtqClLi4itwDOglPcD8ZDaMntIYObhmCM3
2HmAVip8s+7SbXocfDMaqbpQSSiQnWbU1lg9bhoQdDf+sMBYfoqjzDEDz6d2OdQQtEF4jSl98Km+
hA7YzyakPRcqdOiBIQ54CwHgZQfVVzpKsDSSSfUnQrBOxI0KH3zNn5j0ZljGeiNQ4wD+0VyLLaWL
d8Z2eBF3YZDBRh9W7xNg9JDMNwBT2MZPmibF5rBkbhW1aEJiiasGuu6GntjNGnAXkhEdoPshMdHq
qTlOo4/mTDCbXQzfjK2wrNmSYHTebd2GW6YSmzrKtwXuqcwrYLVH6nXr9YJDQd+O41sVcp7B8/O7
SoBWBIFlaO5G/dZHLtbFYAOchqf4JGh9RVac3Vy0glOmeufOOu4VuFV12gNpge+djbfYGABB2cib
iikh6i1B6uozdA/6rUTO1h7NUowuNNjcfd/PsbtxSgugmbbEv4RZOAH4DcdbL/cnMx/RIJOwI+z8
a8xYsXfXgF6Ce+hDEOnq5psTqfaCOvVwKqdSl5m1dLmfNBlfYBVAcuEN9S5ZsaQYBQK0O0zskndn
Mn/M1zKVUJnB0V+tQ2omd7ylULXe8ISQZ9evpZPBvKDczr6ahgK7StRmgdfb6wmI0q3BFIVhy+CX
r3Royx3OhOqRlg7iwkK12j1pVPCAmpheNSDZb0pGxy00UgxZDgwplil8FuPrORHODtAUcHOo88eb
Ca3tKPXDEqxm1U9mv/JIvPohj96xUax72kyTB31hVV+Hk7du9YCRV7ux2XbjHD2idTOjVwXXqxQa
OveySjq+78uEXTd+DyE/ep3OkjWxzy7rll4isr7Ow0ith5qPMJdT4O+lEfPqfEGpdEtctJs0Dlah
CeK0FvylZaLKORSKx3jpGyBKWmYLOAgA4ZsytRX9tqjGZjNxH3iIcNo+mt4homzQAXJwZhzQUDTY
py9M2QbFQlCd8BUt5jGKX2AQDx8uOZldheSii6Byuoup0i+t4S7etCGbZcJpvCI4rJcYtO+TRge+
4tNttIptDP5Fiu/6aG0kMxipHCoTzugC8ySL65FsEg7t5DLRSyTyNpeBt86vbSjbUwfl66ebCPdm
rioI4TyA/aaPcCizTVUsSNfd4fhzE/X2O3qTMkWmWHW5YL7mKzNzYecyPEQurQ79qEnRgiefN2a8
WM5uCg6K0lxWCEQRpF5PkG+2OxtN7mNJiUzDyIYZIz0kop6+mFr7jrUT/dq+jnfnSN9B1m0BIHXT
keSxlPy+Xewd15RvNJIxMhAZ7/uhz9GAhw3yND8sPAJK1bDgWcz1ehw4i659W/YPZBnL1Iv8x9WA
B8XX/hp2tzBDC90y8zAVLoVg2M3NewNcsWi5+7pw2C0sJplyA8uq1JGhyWbOug3zV/nggCF5wXBv
+wHn3c24sjtADPuoBu4dtHP7rWtYNrEFDnJ+68O3UL7axnntz2ephvj3csEuiQZ13uJke2C8HbOF
tt8h7mRojtK7ciafCOTLl3W4GpzleZiHaRMu8zWnwwrvWmUvyjIkhxBEzw0CuvLOd9GCKmvcfl/a
1LjkyZ3QAsMJ8AJ64bNrVBthuRlZkajWu/SBkRbjGgwHyAXbVDuCHgisFXYiEN02rtgJx1JIIZ0A
NBO2lIVTO7YQYSX2q9fBJkKbC59Ow9sywD8HIXLOlDLqrnmCTS7XSOe9J1UUH+N1Sr6DtKPyCWHP
xQSf/dHxUO0n/hsgc3GYuzj1kKwdd8NlSzm9SsZ+2jKchTPAQJ8WNjv72froyRIG+BzB6ZuyTDCO
TY+ORPIdpqx3qwR8j0C6S6j1jlMzfc7UvPlVuOnH9oCozSlF3+Sy0TS5GPry2CD5+hJIzgm49rYD
DESg32AjIOcASQCgEMTDBgjhY9+RI0nYg2rEfAl9MLkVJYsz10P/pGUbI713StZ9lcR13rqo5DRt
T8YI5DwbITOr6qnQrvs0OslTg/MtwmZgBtXTo0CgL+ruBIZxsTqgqZiqDtSSZibh3YRNssWASHG0
fG4RYJnKpA221TJ/mx0ow4kbQ2cdnqpwlrDVALuBmGFbBtHVQOBA58U1TX3GTd7pjuexNy8ZVAga
Jf36iQGOEG1m4Q8yONuSL4+iovwGOkSzJUl/AD9TAADoHhy3QsuWsII3QY5t+5Ho5EKYbjl4jvkA
PtcjqMM+d30Ahlet/HuPlE9ocK83gjnPg5JYrmb1zSXjDWgPHzzgT2OS/C/yzms3ci7L0q/SL8Aa
enNLz7DyUuYNoUyl6L3n0/fHv2q6/8KgMZjrQSIBmVAEeXjOtmut/WvZkm8akZcZNatEmcjGre+k
lCKzJe6WS1m2k2osnVVNn/Zp/Ewbun5ATtltLW1bvRyiZNT7j1YQRhshu+I+gjEmVkSlxKBF6WmC
YriovxcEmjSui1JHZQWyaIjHQ+ZsqLZARWHHUkxb7KbZKTUhmNvqtA5K0DfqqaoTsjpBD7uEUeT7
utJupl9bdPsZsYMfLObzWKfogTe32kxXj26ZPyklbnWKsqTXnYqpFV5T9GWITFfnl3Wj35lG4JTk
aXBSpWewyVC2u9kXs7Y+ehSt32SWkxjtU0FsnjBqj5onaRNjvGHrB41VncxZZ3okrHeyCvpQFQM+
9P60ptlbudPb31KmuEzJJyAunAiNJrNaAopN8Ss1+tJBEttHZRvBldloQ+L4R2EXrpyHgHd50vf8
Lmf9AGxEu6norIxrvzibWb7nyfA0tzjKuDmjYCnQ+J3cJt9f2z3ZENjIBGQLqGYMavpY4beYTL29
gSU4oY5F0xxuV6KIQVmkswPhJUqTAt59NoW63iYvgEtGR9SnHwAMzuTDtIjrSnX0RkrDFlMWrDT4
7XYw2L1pSkm4acWYnltpfPY9AMiiyC1nNARzQCZAbp+Gdn6lSCgFA0pizCMuRWcEzhwU9dCVyI/k
w9suMAHAntKGAoZVA8WIzRwer4FVTIVxvzaMFoimRhz9OUPNA+K54cpUkVdboTTkHQjEk16M1p9S
ns0oNjSCgHRYf41NbdljVjG/1BrmK5Fq/cXUz/J9t5I+oleSnWj5TQM1ghUqWL9W9TNg2/Q3DEPp
ByU2NSzrSX4AwDvAXYGEkfe7YMtjLpKWj/GpNIrtlDSqO1nDX5fUvBGZGDBCSH+kjnRvIFB1t2b8
s0tCeebYav5soMUtbsnmx6a+PoBEqA87MTwNQnoUjUadVC6Vep/ODVAWA5WkYgeEssmq6smlBQKh
I1NWW8n6KGA7OZmozxbt6e7NmNP6ZUjL4jPZii5YQTkynQmvpCyjfBL7RXhEYpSrT4UpC2BIS5mt
tPnwI+8hqOnjiuZDf1DBh1lGWkElDROncQnK3pgvZOsUHAZ6tR0HrragY5vtDKyHrkPmaugwPBty
a7nW0iEQW61dSEe99OfU0MIur9RHc9v/MHkuvnJLSPw3w+zHTUWkISYkvBLt0ahGgQK+UDec69Ls
ggaqVAE1QpE+9HyZryQdtZfifP1NpUSwCDJlEiUpnlJr255TILWRYXTl1zSNxlOqDR/HWLbBNSbh
WpEMMniHMD4mMD61tfyo9zED8CaUbCEecLg7Khr0rfvPODO351ZD2awdgU5R6loDwpjpx07dAOqp
uTm1XPWh2vUCqkgmgashDece7shr1x36lBIWu611cNtNKV5gpMmXQRdo5cIVOCXFFuVWTuVm0obI
rFvwVn1vOsDRhXsq5j8XtSda1bPnXSFtqdruPpZicmnFlkaGWb/QNpafZgsMRWrW8N6nsUpQFiNh
8JF0HN1YRoICFEAdlZWVuW2xF5debwrM3FiGRtVJLr1pBDOrtJ4j3rb5vRfzdI6bBvxdMwkeXCAe
bF/nDDntp5m+CuvAzvSQiJWuy9DujqUuzwCnRm/KxQ5vvsLs3yotQrw/dzPmRXnJgFbDlPQJoACw
a8z2qF11nRNGmZbS5yqRI45yn3vJYVUA0rXXdeVTSSoXRLISw6tZDD+uJ9gFFhNQTQV3k6yadi+3
+WUCQP80KhmwskRco2arZ6LlJgfLED+OMBaA7vSFA91jP3UDGL7cgjkDdocstNkIyY/iak61zWnT
KkX8IM2e2LnjV11KjLLXO7AdOT0TGja0+OVe8o1yeoa0Oz+PtNu9neYNGqFL/V5Y+eTp+mqcppyn
Qcm6cQujb93eSMGmKHIXUGuhbaIL2k3qqDD1cd49CoWgX+NVi32u59oMRUEdUVeuea3AGDeLnyrj
zHyAvGVEv78LWtGggELOVWlgy2FPqSfOr/wwS8t0n4vacOQWxdFUW4oQDnHpa8n0Y9JbgDWFbl7i
Wq3DrJiKINvWX3Mvxm5D/7+mMrkn51FYxdvIYNSvJB/U3K6qXTptMzNLUrQ3To3Yd1daUblPgOpT
4/LmuRt9WZ0k4u16d+WyllyJUbi+gCylBw+lcfQ4FoOVKgRyjpPoSSmKnrlW/JkzwIpjnq6RsraL
l4i59Atwg+n1moKYSQIksNak3ul16rOtmJq+uXfraW5rgAfLbrojtsFf2722e+CbjNibzCs1GON1
VtTymsQtg3DSYfBA0AxOQq29b8vC6ap+eEEtb/SsEcRFrXecwNzsT9umAAAo0TSMcq38pNlYBl0p
LteZVzuKWApeLhjIjRei9pLtrQnerYz9RtcuaaUS2u/atDtJ0YGrSYByx3rFSUd5ips8MGjAokQH
/6Q/HgNAexuNoYQIetyy57koh6ABXY5AjpUFqV5JAyzytn40Cjg2iK/qrxIE87s0WHsogEX9LY5T
ewOpufwRJjqZErAx5IhKmmIxHcPr1u5dgBwSaRg1lYc9q6lWGIZA5TfjDEi1EulI2n5I+1FeHcrq
zdTmirqrWr7pZD5uKVJ/5jKthy2jywXvvDxVyMG4uzXPr3M3f6Egl9wqIMGI+lf68tbOwnprs3wH
Tjl8WYcijQAu0530GhTdZIiZ2+iz+rFzxB9EEJCYO6n/UMvMelAExJecWNSm2I6xMoTmSiG+d0si
0w/W5x8ghJbOQRRb0xwwcwkbIkd4VJ64tiQ1v1eCIuqtGVduVsxMGKR2PM11vb7lsOndnIAQJb5c
eAeROYZgccfTpJvzD3G1qkdpBEmGdoOq3+BxfC+1VswIoKjGj8qUhqthzerdaCXxJBVTAkSmZzEZ
8I19Myhz9HQhr30yNu+zyOrRnPu2ejq+/bYxLSelwamurEAypmAEN4Guzr6s0peq8XG5DuAV3f78
V2day2MHmDyqYQR5qaCKQSdvdJQVcXBhy1kPRb/EUZIxF8Kusn76PjAaOVKfs+52KzIDnSHXQOZq
oXbLnYpGetCzTLruGoi62GklEut+4wcojLNEawolW6wG/jqvkxAUcfeQott4ny01jiSDeuqETY4U
sVc/OhRGPU4eK7sr7Urqw/1aM33uXZr6jzqmKWqD2+PaGohL7mqudIgXCsKod1SkyUw1BNYz9+Wv
mbnxLj0hUNsGOjJtOcN6YbNYiFOWJMEItdJmb0/NgiZUrk5JmBiVcseoWg8oManU0uJqduS+b35t
GjBB4ENV1wqPfMx4lrUeW55kovkmKey+hqY1rFllN8bgWJWae32IB2yX2zKfgvK3QmV3ZArpg7qY
9OSUX91eABBo0KKYgg1WB2AwKVNDan1oICsdEMN9ZUJhc/TKRaX8JcNFhjXVKevyFVPaRRq4rDdq
OZZU/6DN3mtPmdgm67UvawhCh7rcVs2TBeJ5TLtLMY7ZguJjyoeC4136m7W2+Z+9HitEyvKhLe/A
IAV3MRtDOudbtqveTiaZPsmlId/bWFSQOBdESXIBKjSzN9SlNuBNdsSJHeyCuvv7Pq1vMVWU+Llf
8nlyBTN5Am0vG/jNTkRxsmJmGIu69V8MjW/pyHKCVlL4au9vUw4c2pZhqH6g3EX2S+W7fNvJevCm
wy68V8m+GO+1DkvEL8AlLMS6M/oO0GMKe6tanY1ojdBqWwMs6aIVcn+lTfM6yfwG8cq4/WQYV73f
1BmN9WBtzOlkZs2IfxtjUXrL1kaQnK2oxS6C85Ns7lLmIOx4LK87nN3dlqYd6Fg75R8iunqfszaP
N/QNBCVElVsGJ60VnWozvKg07GxuUuoQXf1oJono0GuSYlqwCYY0NNhR5wSYjiuRnyYuCoHj4h41
Pd8qx3DohPMu6rG9lOLeI0BGXkQLMs9tqMtZsJWV+UBxGxvBgNqKXGZB/2wjzjBPqtqu5fsyMGsl
UJdCrNCgTfPcW2h/lFNA6aOmIdqM3UXuup5iZX6oHCELJw89nTtJLUHN5pnimqAWFrup0iojNJvm
a8pljMS/6JJfqJUwlVRLdf1PPJcD5fulIZErqf0i0GVY5S+URdXNaWS5+0o1A96KXDQJgmVy2n5r
eyLdhU5UY2jYc/5kbTo5smLsO52wOu+eEIVdxXNeKVtxpnva6lR62uzeqmqietMiWPMJgSL6YWPc
FU4tjgSuebxTqLea9FGdZcOFaJYtIFIPFlSVKELpDTKGWbSH3hKd2dgN4D3JUi4RzJMKIGFd7BPv
1TJDxh9WWh3fK0g9p+7pV4PAz1zOHxyneEN/QKoitDRH3xJE/U5FZAiEZqwvUsOQrhEwjkNxINjT
dnwhSlZYtDH/Q3pSM0x4iBFiMDaP0E5PiS3KN2K0607doFcKysaZvkWqtPYuwk/WMZx+dhpGdTyy
mhmdvO1DaDaQ/fH2yOQbhFRLSuiEIKMjTMpv+pGEv8343uGJLyoN8RQlLT/XhZ8T0pj01qVHYPPd
Vz9hLFpMJwPPqkBaBoALOZkJ1evzShHEnRc9vrS68lz1CNFmqhkxMU92C40MSatr6hKNbBfG5qQ7
VY+0cdfGMMGcElF1I6QeyYXiaU8JVCZCFX9vJ+vHZoC5LSURHCmkGZ/np7zsGk620s2XPVE7sCpU
1JvEpDKKGaM/5RnrPHrMszffTUWpa6eTyAjzVZScfEq4CPCpENrhMjYVFrHOqAL1zV7fsqzP3lta
IJST2qG8tDASXzTkb6/plrxWHcGhsbVvFhXaJXYsbREMRy1YX7vNN626mbFxTGxFDg9aXhdLyKr0
cmsXyDE4EBI0D7X+9YGiwXzaG1qRhD9ZMI6alx4zqTWJwRPT8qhVCBfn2oO6tyEV40gQxYbxGrmK
jpHwQHGsdxjnZhH/9o9xrGAHCkOsQG4fshbTtjhlbz3VJd3cwVx8CCkpYozGBeHqzBFS6T6J1HMZ
X81UcRWuD7OpKLepxa89HwzIDWv9LM4FOPMWAeQl3uSAdp/oUAk+T6tYBHUOiA7NhH229ZHQsRsS
nQbBTkROCoTgJOqpPMMkf+gsSp5pPwLybPPHqtTPCawsJ5G3KJFKj5kEaoQo2bsKjWMZuySkDEhF
K27L8mTlJhU+aWre6JUun3LWUEQbQTbLZvYutGmB6l7xk9E86dNayj9WNOKccdAEz1oa2maLOATI
PHqKBWGn2+VoMzX0rhu8kxg/9dKyemJXLOGgznvAXN3pj2XEX1KRUpGqkUTuKhqDpdK+FTSQo2XQ
zBuoRIpwe1peyroA98xvXWVIolJQVp8RqrIrQ3GyYX3uX1imjEIw6Aq9a6QLYgmij6qdi7blYCdd
pnt6un7EOCqmODQXVSipdCSf5FEf8YBQ4SQBQ9HU5VXTpI5ieQk6dpsFexAN865mNJxHdfs0V5Jm
pUb3ScnVPwpK4Am2q76b0k7j2kwb0LQFowMGgCXzukr2buafRiXmRzuWnpc8gdCBPMKaWosD3/yZ
ttFXKfQEFetqUmTM0bDe9msq12bUbsaroBorDh8YIRgcWhEoff9oCtkIVIUuxqaFVD8Ep1nVn/k8
pEHWC6QP30UtX/raYmgBUBVd3nfAM0wdrZK6f8knmkqSlIWWJHhSn/iTOFL1hgNc6Q+yxVMfZLOM
tkaRb1saP1by/CvPnxG7uhcCwVHHPFjKbGdRzG+qMs7ulgsPMlyEsBo3ADRK9cvoSxcJyCtyg/FH
OzfvxYg8RdYTKC6026G+uEMfx7/nfPKzudxeek2mH7lBKzMpa5nGSer7WyrvjVdDOxCM4ieJsGu2
6bc45pJtGZRtkFjwFpS3bLMQ/CxeThtsYoItxQqgpBCh6809X7XcB52ynaQqgTebISMOYv1jVduP
vJdGJ1MKVbXFXEXlWl0vay9yjbPl64xnBn4vo/Q9yujpkZRU07rcZT27I/r+ajKPG8IsU7faKtop
SJGGzORa8y8L0oltwfb1GiG/aWVOgdroX4/pj2NfuHHRfioEf0UnwNwa6t+DJgVzUo52mawMURDr
9B6PslPK+VtidIGStKAIx0eLWQuDVN+NbAl303KploRKNt6QPtDPgzgw2xKICZHPXE8kdKWb1NlJ
rQDqNTXtf8CyrtFTwqib5jU1R/iKavzYl0vlNZvg74N6GqfiTz7Lt6LpzqQ4kl2Yde7mAoLEYs2u
RwvGLk0RXEy+/pJQDXcaytlerDTaT6UAOTSnaebEYBpsEEilk+eNQXot60e/TvZ7YWUmQ2IsT9aU
KNEM05+TOwJ3lLoK0NBsaLWLmPcFPTDphiq1DFxL3mM4j/G0bDCYNS3N3KXfxso3wJDuNHQ6CUls
ueKgWakKFkbcLNVj0k8kpfG9B2RzXyApuBoAEavgwsqFvlaLi4EM8lRqxZtJuO+kYHVDkwxEqFVc
OemcjvVU9+7SdyqStHgwvEopOFKaA2qsY2qo6RTRv5zvaq+ojkIq/TAd83WHeqGzV8BZmbTuUkPj
vZR5NzhpsTxmahzstMLJJYreFYtJDSjhMK1qqItgGdbzqPS3TNLecG1nsdYMW+6JlbJSVAGxSnpY
NMyfGha1ehyVRXno5kqDbgh2lEmVF2axed2UhSQntCapDBVxG6Rdv9hr+4viNL2GfJQcsTGZoG4K
bqb10QjnTRghcdfJVdyViHklb3gi8Gqrq1TNa1suIHynhapNQ5xtb3Fsfqlmh9T7pI+HmjzR9Z9F
VbJrzgCUC91J65rQDj2lWafkSMajPBzPmvqlK8RxWVd9FxbuEuRJ5VZ1RuRuDOajRHTsLFsRu+By
LRenY94WWmYXaJjVP0Un/kUN+Dec+39xDv7/oCZYh37boUz4P/MTnv/UBdiD/4iG8rP+Gv6Xm302
G3257D8ep/rrs/k7T+G/3u6fZAVJVv+hHSwFGAEHNeEYk/MvsoKs/AOdGYpO6GsYJtqy/0VWkLV/
wEcgj0AR45CuUri6/01W0P5hoP0AwwXoH1InDKz5fyArqH8pmP03VwHxadUA0/d/qAdS8VKNbM4p
kEbZuTsRIN+FEGwh8ZxtXuXT8a16M2866aA9++hyhTiDZzpL0j1+zG50G7z6ur2DTvVWn1LwfQmy
k+zAjDvll+KzjJgpolBaIuKMOLBnKtPu6uuO5MdO4cougcVpjgpvDmEs8jXD6IPWLZ7ik+zRbDmD
WXC6ED0VT3UEbz4rbhoJ4ebsrhRmYR9t3uiLAbNEgiLI3c0T/CbUT+1zclJcyS1uQ5Ch4X1lXFTU
+q2v+dUtuc14cF9xx1B1hSu4GUYymJfiaoTdTT4Zdz3obtsVlEykuvupvGXRHLZ+FQ5B6aueEJJO
n5rH+EG4lc9wvm9MGQi70xj2Hkww7pOI0ROuwLKdODIXhjzZxON3+v4kxqTtxWv8QNXNXn9VpzFS
vcJj5rGn+IP9J/IGN/ZfMttypIByiid78TdtVl4B6f6vy1A9KeQdXHybS8PKbqLB98SH+IL8fdAE
hQfvjTubgtpN/cXvot2j2XueXCnoQ/1Hfx7cylccypGn4mJ4i28ERSQFIOvDmb9anqrH1N8D6xFy
L40UP30Eru8UQXUCSVwEs6M5dcDEVgdnZecnwBwnRut9S6fiofiSf1s/x7DhOgDB2NOLA2fSpXft
zJ52Gi6Lr9+bSPVje/aKoA1Fv3LTcLoYj/F9uxDEuqIvuooDvtLV7/mTeKm+9rcOZgMgIOopjHOh
zn8T3d7TbsrNug5R8dy+1l4Xrd+iTwQaGW7Fm2QP6XkO5DAPtCj3Rk/yCj+/qlfNLYNYiVBio2eV
PRsPRtTzaSghBIiB+XvxUJ9ou7l5kLniuxq2J/m8vAtR5W6uzMWa3vg74+vNFUP1qTor0RRS5maC
h3lTn6QHdmIQe5lfeh3nRORnX9O5fJUesl+cH16ZPxrRFlDX009qQNx1L57za36RT+VFvzZn8ym/
0vMM+ksepaf6pJ6H/ws1Dt/5b7Sk/z7q2Jm/C4UuzSQ3gF2lK1gtbwZq448u7sUZQuQH7JZr6N3v
b9pCvsGpLCOAL67qiR6i9q7wQuXSHrzqM30gXXNEW3BHf/FkR3QK+y1zM3+yFwf6h2eR1obkxREn
zC9CKQRCnv8GN+axi5zU7RxK8L7hFx5Ri6uwy9E7TE5VgLQ9/0Y7c0y3CtawedTOUohciZsESZAF
2Z8KPoNx0gZn+LP/ql7nEO3HoHglOVxDykX3NrTY/QUy+OcnwTEc4U11e37GtOsfqa9H5VmNCocW
zav5I7mCYodLczHZS1f9zoaMkkh+2Z+0JwDt/nwyrhXV8Gg+JRdUxW+xP/jqXQuU5sHk1bGdOGTL
1zXQHGCZHsABJ/aJJWxydvubWMn5/FHav2usAtBiGzkId/DE0+gq9td3zt8vLmeS1wITcHIH4rfL
O3lDhHjVJQ+BBGFYzVsXjv7q0uCO0NyW3MWbeHHm18SrocV+FM7JOzvObZ1PFCGizEE6zD4u7gsb
flEDHspVONeX3QfY5S1O4yFg/lA6Gt8Vt90H/eqZT6phl4HFdpADsmeX3pxbuKVXerWj2XUk3LfT
8bnldfuV3EF0JLUN3dXJvcZPPY5AxNB4D9BOKHqrS53RoZB/Iz1wUUHxepeQxZHOINscxc78wl9s
oI/+Fky4GshwNrU9+zvBI8wuVt9e3TrSXMul/2pFOa/qQvGpC+lCvhg/EhfFQjv76Hl3aDORgAcS
2MY5t2Y6hhs/GRElalsOhJDhFG56al8Td/pnHPRvDM2/0/sQr/93/a3/PkfHz/+uiGVkwEAYqnHt
PP2648ro7AeCPbpdyFgQgWcCTtDvXcpobsJSTo5xSXkSNb5qZSksV3Cfac37k6fxZcZqvKGa4G9e
ZX/VDrGhDSfDiYOZlTTcNihPWzidERHhyFEc4F4nPm11f5qBHoCS8xiXaOd+4g14xcHrfYClx7Y5
nCS/cMF+O4yJ8Gb+Wg+Ag0fmKcZQAYbAlMceUyJs8ed0KqPjDYdQZ4+JTnWD28pXKUaz8wb+TV6/
nlGf9dBnd44fsYM+j/08hJrb8L3o9BH0Qd4IUFAICsmT+Zg8WpyVmz3evPOkKGezjO4/byQnUGBS
O8YgdU23dHd2JbSCQL2aDgm+3b2h2mvLbB+dm2Fr3Vg0nLjiY724c86G33zmL7w/6wqfymHOlScG
o7+znvSZvYx/jHpy5RPvx3Kzp4SH8jX2TK/jkrZvHovTuhzAX6JoJ89U0tLX4dyxd9Rgd3VWrnQp
AkQVz5nKK7Zz9Sk6BvQHXctPObMu4mKOGYw82+3Y6K7okdVzcDZH4MkcvzvWjHyNh5n4TP0MS+9w
jGhacBBgo3AaOXQR+lT+sZUbz+LvJLfhQ0DAecAEtItkl27sxtFxO0eoNPrTGbaQzx/xQXHAAvEK
wT62HopTLF4d7R/mlcSe5Ri4apNnTzwRxEF7ga156o6N6uqBcD+eNPSfsMYGGGzgxO+D0uudZ0AY
3MPGhqudb5B3NlL1dopVKDizx1pods5Fl3x1LDIoCYK6mN0j4zhA8qPezYblckL5PAZ6qIcjXjlz
Y88KhTM26Cw8UNMKN/bx8VkqUd5xRhI399K/NiYIAfxMzwNqAwBnQlRiLnE8nsHJO7ZEfcE2heWx
k7EutPm8FOMRe30AL8ol7nCoxjoAvj72jzSCbrW5aYC5CocEG2Tg6g32txpAoCnZeSJeuftlRVrU
+zJnVg7SYAkFTvGxU7ObGcin2RfC3g9jB6B6NIRpcByHkZfUTmorWODZg+3gpoS6mGhHCNNo/K1i
hq3LYavKYGJJZbb0casoQLg1K6qwDXrXYFcx78DZPFY04Eg9mq/Lo3rDpvGsK1e6wixhvVsuRnWA
Fh+fi3MpXJSmsHqge+3O77mOOiiP9XAyXrNx/w0WwQwWnstyk/jrw/BT0iJcnTgJMbZI4apmHAXn
gjBaDMyr9hsSQSQ+boGJi6GN7LafQtBg1qhjcfybN3YAUb/MnQw4l5xnA2OU9UaXwzZ8yrEEEsSv
DmFbGLvM+/It7jPhs0FBeoxScgnmnJJFBvhwml3xpPxl28S/dvjqS1isw/Mcp5UixmGGRB41J9VR
iD+ZfMUt9JdBY5OAzGRNKa/bsUuDzZNoUrCMhDuH1+NS5gvMfXe2V5vqzFP61dyOpe5OGhcKHsTD
evJ7eHuE5GjXvMSE2O29CjoCldQFc0zQvZ93/Vrfq8ftD2MJCBRGIpuMcKUPsRwc9TiQeJl1s0Ag
nslKvJJzXFyhLwIs9qWQb0+1X51Aq58aWL4XSjjpfT131+E6/KFXYtPsDHQblE1AVah6LX1SqpBr
8RHZcKi2+WwwGxm0gEKFnV3Jimz4KkRJYM79LASZyKuIRlyAJXZmV05PVHSEXQL5CcXZ458/2uKX
4AAbCoCDeEfcQi3Krf3tOt3WCyB133QR1/KsYCRQW0MAGgNvL3sKWUkcKXQTbm2oBOD3CdkLR4yY
AHuLXyg5j3whPhuvnf669Z5+IRDzUr9a7SqgpeNoAaBPsgA7Y1lM1/L0lxljEqHfGzWvrC8bRXXl
+0QWUp/lh0UAEmdnr2okE8EpP9Uv80V9yAKWh9fmzwmXo//I/li3/qw/VEHilXDHgGfaiZcg/vAo
eIxxDKsAF0mYecShCDpoXhIIXsd9VkSKCT+OyZcqh666M7mx/XsMAcbYWsAP7M4Z7Adi08/6c0B3
ZfOKS3ZBQstwJl8JFr/1CPNCqgZqFzIfDTbwT02zU/7sQ36ORVdjn/BF88KLifmOxwv8xUc2TEO0
hZ1M6dptoiMPs/56bhZvOPj5JxNlhJ+Ep2xAYbjEIXgMGzQp3Z4o66M9gAHm1G7+Q2I//F55iPHv
xV381ftEWw+j0NsmWl22wTUajuEh3WTr7C6KeOxdIOQ2vV/C0JmwGwwfhyrhjEP72B0mCtjkXKSX
omsFsg/WlJ9SSrXHb7DtHsOyGb9JbzZ5kX9XEWxFL73tmr9+b37vxXzcEd0iXcUULq/jE+jf2eCd
uca/rsI+tG1C4VH2db/zj8sYiZOp9iZf5VN525IANgTO7QjrCIIwazQNnTYkEb0aHrsds574ALZd
nfMwkfNJvKbFNuBzeHDsXedzdBQcLRfvHIem5dNbwu4j6M78I9g+Nvd+2p3X7zw44tljuY4UBAo+
lzOR5h3eQ3wXsFG6PZ9Q97IhNePz/jIoNi147mmzGW3KVzCNuASSAvwO74xfNLD/m90QSR9RnXDO
HZwayWiNsXNzfGpBJMV9sOikoUHtjVzs5O5cCFIlGPkjHLQIohGj8ky/ewED51tRGQCd5PJ3TwiO
V+J+nfWucQNqaJ3YRy809nEFHdYPILBPRRKjbOJ7c28OzLAl28CRBkf9ZQzSwwx7xyqTAmCUCQsu
M0SK74GIUfDBznv01fEtBC42f8AFE0j5iBWcslseHTG2CQzAl20yENVF65BALPXaP6TaeJgjXRSI
Kv5WePtXGfLv8TdTl/6HNPb4+d/Cb1NYMwa/ttKVIJVIs9odlOIC/Lr3RZxCm8rZ8CEU7UkAeACo
c+FkZ2pBVI6waUDWCJ8sXJ1mH2Hu7iZh+XDEW2skHX4hSDFw1KeoJRGZ2vs9fo2v8bW/WPc+kr05
WgKJCodFxDo41JgIqpeTRs1oeCtfNi8Jxygm3kMWAIstYv0p1ITVabiC2j33Yc1/3cUIedl1POvR
YREn33yej7SNK5zf1/fVfmBot1cFwyvcl/twzZ+HP4cbQOCHy68o3hSeFkp2gwsYHo3zav+GaIml
p/uCqbJsSJ64fuw83k5lO6euFtJVRccG15FhgktenLswOI6k8vAroHTP9Ah9UKwn/Vsi8KV+5LYj
Rjv3axaPwhJFusOl7CSWCyEqn+9QOXE2H3obecZwBK3+4ZRWztviYiZ4zRGjxY+rf0Q3GoUGomZb
fgPciEM+yney1/oDhuxYCHxpIAS637jII3GFKcGn7HSYKZ4I0HdPxTs30X6qlcdB57jbDaWsGYs+
2guRNJYctUg0QigQDb7+zK1jBgDSe/Ob8AicEHuweigWkepreO05xDEHG/ZS8Tgc5FmAKYmVAM0Q
//T+EUci6UmEeMTYZAvcg0Jmr41366G9iu80if+TuDNrcttIovUvwgS2wvJKAmyyuyW1ZEuy/IKw
PBL2fcevv1/JE/c2QQwRPS83wuEHK+RkFaqycjl5TnWOVUK95N3I9ZZOhBGM8HjMCcJAJ4EE5Qg2
njyToHWBCxzUp/kpPH1OiBRBQxzodeMjso8ThIWPjLEdkrNMbUmuubMj35HA/MAF/CBDxJ74R4Z4
dCPUE82p6jHzVX6QDAwnNq6/8LTiSyq8hgzpKsIyKjkEdZXxLJMSgP64VDyY9GPPwd/Z+/AFRA4+
SZYcctxMQTTm7GXL4r/d1pWyQ57C0ZVFjv0u+KF9MB+ZY6IMIeO9z+qn5TcrPejvhtPiyUDWwTXK
0FI7FS80nqgyd9/EJf5NvJRPVNU+omP2zH//mb63T8aZN953Hhl5PdHwo34so4fghZG834an6kl7
MB6XnyX1zZCYZ/F1qpzzKb7At3fonkmgCWNIjS8DITFJ3Kk5zx8yYg3rpXmyPy+P1Pe89sKj6aeP
JUckfkZLmBTz3TceR2JJT32P6gznyi8oujDM8K17zJ95hQhowclSw+0pctaUJiB8u7hAo7zxb9jQ
6kt9Mp9oEH7ILvh3vDjlcypv4Ibet0/2hdTblwl+8uD+Q1X9psbN72XOP2uaqCt6qf9KOyUNve4I
/cfw/08yKVnZ/O/NmlNcyC7N656M/Av/tGMM7V9I+EltQhjJXFjRoND+px2jq/9ifMEwYEtDcwhB
Jco7/+GOstV/qeBBXNPUNYO/LTXc/tOOEe6/0MalH+OYTGDpyNa/pR0jK7H/rxljw0+FRBYSZC5K
JSbDaCvKbQPmXkaCReRbE3SXB5E546Mc//3slkZ3ebUpGw+ppCi/tgU/GtpwmkTISr6s6+c0EWEm
IZOxD1DD/N73IFhBbVtgFHLNpqCuFGgYLjaNVClEv0NkvmkcBQTBNiOgbKxKaaoZdgBItQiwkBI/
MaTEjXDhAzeHAC+WY5pxz/zRGpnruL9sTTqem3U7dPzQg4FGTMgq+aswwmgHpVZKxHUrg+FllLtj
f25m5QFAwPh+giITsNBkFk9tWEcPc84IRZja+gUIpnWEAhca8p0fJOn6b34QzT4NvSUplLDylIw4
w0kEUZWfFMHwnJll9LgkojtzJJdTsNTlz5x5DcJ5tYduKk7xPyLFs6iWtqOnuWb2k/xojC9DggbX
BVqo2ur8LYHW5EtZxn43K3QnisLimUeY8QLBDV36XonyF2VsnegE10D5zc365SdDIyGks00Iw5Kt
zs2zFQGBA9EKDGJvq6RGxWqrEDGFdAOdB3njVhoWk2to7WzNiV87Y/zJVIfJXxBoOlqNI/ymiOjT
oUPyZDCIcQJjGnt1WLbv3/69AOijywLhI6Kj9upHOEokIvr51KnMZvpQMwTlMShNs7BvlQtcjzzb
InQJXcImfU4jVA0Pk1UMf9lW5uwEw7f+wpbc8Ig1Gaguor9yfZZRCIDstw1Tv4DT8t9NZqanKQGh
3YVN8HB/2fLTr7f+lSmxWnUVREx6iTj1dbVuB9gelP6xVoLgT5HP80ufafbpvkHpAlYG5e7iqi3b
cu21uCt6A4nCbEfiGxGA1taoGXwxmbe4b0Xe9hsrFsKcsg+Pa5eO6pU3KAQcwGqncqLGKvA6WCNx
etDXmJnNqIkj/mJyZC+F0TY+G7fT1SVPISfZWO0lYgZKPIXIXKGQnJ/6PJ1fwIlHPoPI3Z9m3Ucn
UU1wKJmqe+ydBc7/MeQygXa2X9K8hLkdgS5KAb0rPkPYQmXi/qbc/j4cgC2fQcQmXHUt9YefAnzc
l0CKy45SaF1RB8ri8cGoQTTfN3V7rJhOlbK6Bg8BWiMrj1Pi6EYGkuVXFihhV/CgBPyw30MGu+Dm
s8MP9+1tLQ3EgwmdF6J/tpB//up75xNsa8JyEz81u4g5O0s8BD0Db1aluv7bTQkBZI4xJLmRq6PV
pw1etITI2YEG1kftPPOMhEGyaZzsvTD79hij8yrBJQQohmY5q0cNmUQ7VqOa25m6kzjmpjI/lsM4
CVjrA7qMYwXC0AE/9l4rm/m5T83qHXyFEcLBgfuzzrX+Kxza7gt6wOMf4N1JthSmeH0z740dpZ6t
n2qpGpgYnhsd53X9BewRClc1QCMqqLTyNHaWDXY2zE64N8NTrY5ufqGPOxu0bZQNQo0Tylt75SiX
FN73EkIgP4bPDugpwhMfBZfq3ChL8RO8aPQ+NQzl+9tPgKX+X6vO6p7XDlxbKloasPB05lPsDB+z
KLMYPJucnWt06yxxKIC1OWWayyJXZ82xkOEK+BcqEYnJI+ia7xLQajsQgg3HdW1mtY2jqOJGcxhh
SoM6e4RpBYl0I6TrDzeuD89M3x1ru+wZq+8ZEROBoCQ9TTkwAzNlXj5KmdOcCvrwY189i3G2X+5v
+JY3AU3Fm2g5jjDUlTLSYDNqPEQloCKC27PRT6FfdY71Wx9BrDqOenC+b28jYGJDhIXOObccOvDV
YS7VqrOWQmN+VdT290511R8z7AP6cZg6YR1HBAf/6BgjfylG4Xx0OrOfLpEWm+T9LmPoAJsD9S/0
QyFCsGJTtDvxwdZ+wPGA8KF0DcQr13dtDBGedqIhh+yuG3+bGRGCArmslS84W2Dp1ly++Tl1CGOR
vMO1OihkyHP6yr32Y2fYoz0BWwq1JGdym/cj1u30K8wA+kOXuFNzTIbC/Xj/O8hzd/2KO5LtFzCb
xjK1tdp1GmnaOOdgpak6wDeizIFfT3p5Uhun/MB4k3NgciA7agCImW9GrvS++Y1HBfPkEr/cGlq1
16vW67nO25x5aN1hRA9hzcaDwy0FlT9PO45sy5QOWk8YmoGCs7F6L0VJXJzBduG3dql4bTm0zBq0
4MyqsQt3nMqG00SEwOY5MXTEJddieHYfWGVvpSgRIBFzcAoNHR6ktBhd1ZlOhv7+oe9H8fYFCjJf
2JMFKnzW2uhgtEswVLAxRU0ffYIzP/DicZmf+lTdk12Vn2V1aixNUjS7QCClxuv1Z0uh6dFGPaSN
1CcGrIkg84JM7z0otUCVk+WgjdeBUo/Sn/fPy5ZhIQ0S90A8LVZulOMKkZQGOSkcKdMfGSNyfxSR
jh4fQdCh7XvdTxwn/Syj370UasMjECmotjBI8sx/sC2vLmhmmo1ZxhUwRdMFmViHP5c2pnw4A+xJ
SmPciYG2zGGNogbegFB+tcWk2eQogQb6AqaNdxBA2l/TZam+1FGRfdKCQN/Z2U17roosMwqkNm/9
9SetLUTFdGWECQ7a0ueCx+oAZwjQ02GJfDXvdnLB2w+JLBrXQ8WY/J7y57zazcQW4RD1Q+QvARxa
ZL/dY5e2mb9kKjxDUfOSRupvRSTqnW39pS93fXQxbCOz6uroYiMNcG0YIu0Cxi4VakMt0QdotPP+
QzpV1vRgJ5P7sTSmovCnkFt9cBwlRlGgVZg1rGxrutgJIeCxhUXvSVenkA5RpDb/zsqgKb3RSNwv
dmK4H/pwqZD2YrInJpPtZqgs6kIVkCoI9QVlwHY6opHFQHYM+82f2i++qDqCUVmr3NDc8UQbgYeL
LiCimUIVYLXXEoGN2Qu9WMbYrzsVOY1qqqByMSsPktbESx24zYalG/xCVaGImBOaFo4CxUZpZic9
qzW4c/L5CbpjqE51pdlxWZo8xauvgTYdMQBToS4ec3UM9HiECINJfb9aIh1urEX/VGo9AEnoX8+o
BlgHTQf+22UugCEGeR5mOV5UpJa7U1a7fR3QZTBR7Wbg1HXRfb0+FohazWYUwz5maSO9bRh4jl25
hJd8qMzzfR+29UksXVZDWTJ8ButYq3W7rNMGDfAZ417tQZuN5nEwKhCEKbIuB5fRic+inVT3ABXM
8LeiRAa9mml0mMJcaDXVNJKzJVdh8BH2KQlzKEfv/8Tb94sCL9VUVEHB2WsS4v/6dg5LlTGiGtJ5
TfgsJYo/3hDFzXMlKsfXFQBhad7sxQKbRuWuEI3bVNFWRsPWgb5gDEK/n7ibkqU2OqeqCyihWYr0
j5F57CM0j3tf/jYBkMXs/2d2FXhZijqiM53i5JIxuWSOAQi7YXr+7TtqoHcgUAV3GGpYPVyhCb9m
1eJ24tKwLiizNMc+HQffCYDDNeh5+BPKIDufUZOndn29DBQVXDRkqfutL7+OzlumQZ2OEFlWHjMU
bo5GiKwShPXLJ3eIyR1laJ8WJr6gnGDDJEHeO+7yu93+CMrzqLsS2KqrO+5WAYmL/BElfCsfTHMK
z3aYNe+trOs+8mmHrzYEM48CT3Pp4jC/lAyLP0M3DnWhoevvhJgZj77/OW7DXpdHB9FZAm5h3Oh+
axYZZmNTOCIQr3xUvgtY/GzUAib68lVSdc8dTEMA3EbH7ynL7mQXG6V07BtUc9G7Jf1Zpxe9NoUD
w+K8QlYNcJoE+5SjsvHsNtF4XNBbeyrnEbYWRmiT760DG0+xtDbYwyAyKTBUxs5zvOX+YFoizkD8
g5reKtrQYKIZ6qZBsQ2hrrMGn+xpCp0vTij2XMvmzqP9+qsyafAuXbsWMjxm99WJi5Cm4jw3pvlt
oJL2UCElOkHgCAWc2o/GWSu0CKraSf92/8tvBB50iSB60l0WrOvrlRox0/UZgUdmUv2Dk/8Hw+P9
77C39Ge7ikDSWtByjk0T/nXf8JafETojwog6M3xkyU/wKuLJF2Tkx4UtztRqfCgKl0HwgAr4fSty
+9aXjV4cOseyS+fo+rUVOMFkoQPm5r4qVD9Wi/EYtaLxEB4ABNUU+U5hY8tpC3mTKKRrGm/5tT1l
abV4QJzUX2J9fhRLA39tEdSMH1dMhn+GCzM7qQy47+nDb9m12EUDAmlB+Xm1m1OaLGoSKbGvlTOg
BN3+Himz+sEa45+GEmvn2jJ+3t/ZrYPDK8HIF+VC7K48eKTYSD0S8vuNCZGQu9QdMepsgwSjG/RV
s2JAcHnmvrQ5pOg77mrreloyYKYmajhMvl3vcmxDL2u7aew7UGl7SDcYXgnv7RmxcnPHE2wdoNem
Vs9hUWQT1DB57CtOPhwciznxwdBgUsxBYLXoe+wc2M0PSSqDYjwRh62uP6TDR3Q1JumDDN7UZnGc
dxUKGMd+qhmGQDTikM/Z+HD/W27tJ6bojRB6coTkt351F822bZHZYJGLGdLJbBT43JCOPpGjjzuf
buva41bxqYbpao5Y7WfaJ6lL2ERjkBLbSUcM88SceuLfX9Cvns763jMJSW3YxrlRB7heUdqldQcV
IXogMDM9znoTnOhc00BDyqU6Z074PKhJ802zneqTDUPFya1Rze3qpX/Q27o+EwSiazOg3ZUqGv0p
PYg908hH39ZFteOCtz45fUA69bauUcdenWZ7ydO0y2AZXhwVtoq6AHQD5ZrfoEB4HKpyeTBhxf5t
Z4c2YiGgAbrlMvpJcWad4M4TGgRp08R+rrvgR/T+q9HFy5c5QP8CPV2mB/s6Ozca+ixQ7lwGSx93
msQb66ZVDWjAZGrUoBF6/Y2QKcrCrqB/rsdF75vqxLDY1MCKAPmYx7Rp/KAu5bSz2VspFkUa6JFp
/cJmpMtf9eqstwzLh1FDtlENTvMQVbTBEHeO7CPlV0ZisoEZPs3M32ldN7xXtALp46WOk1NMq9bY
uQwb947fIlyDqiq+bJ359CaD83lohn5hhYCx8N0f7CE04Jebh512lTzwqwtBj8qkxOzSJtTXdf0w
zHQ3Q/be1zqUdB/zoIu+GTm8dn5Nj+WhgAH4R2LYwOhC10WYpWiay/0Tt/W5KQHy4QjxTNNcezaz
CrupLyOf1pP5VEDHcRmtPr5kofazlvKpQzT0p/s2N7w3VTGWTaKv6zcQDW0iPYYri26NFiNBlYQD
/Pq9c7FVKzv3VRp9uW9v41F0ef1VeLp4GeF+vj5c9mQGVSEK7IFf8GGgKlDd0tCq8dq/+wp6ixQN
hJ0XY+MQ8VZwgSiLEUS7qwPtCmVKpoJWCo8xg87mCDTTgH0fyYv04/3l3WwnCYvKg0+Hm0l30qjr
5dX02RayeKaNFbOXGVr7gNQLgHVTQeYqUOudpd1eVo4qD5NGgOiaBiavDWpqpud1huhvZEIHTC1C
+IHiMgZRqWn9W5xq86Vj+B3JrUE7pX1RInDi5sjy5NnO/dlYOo1sXeV5NHUajitn1Y6iHtSOKhXy
E4Ck1ZaJYfC0NKvKJj/d3+abN1Kumkl+CABkKchZ3ZSkxmuhc6Z4OXIv6P9YOZT/c1Uh1HHf0Oai
wC/9MmQ463JT2KUUetRO8RJ4ZSjOBfVRKQTDL9rgHqLZSo/37d0+y2Q4HFUOqQsig3Lj9fcsVa3r
Z3q2ntk3yJk0aEA3YxO/AxkX/ahbOriIO5tPkzpN38CNISUdTea3XK3ECW0eIJgorB+qMA7Pde0U
3+rCbp7TUil/DEPT7xz2m7ssfysBEe1wOkH62l+54ZS5cKkxTRdPxaOuGBGaNpANa2kYMgkgmuYb
5LaV7zS5srNPN1damjZUOo94a5Kk1bEXeT2MBfqmntp182VIav33VnHRG4WdeOc93DhroA2JyHSX
LhCFn+svMi1uaiHZLDupc/jYZ8l0pMoef7n/4bes0M361cuzZcZwbWUJxhLETcJka6CXF5IFhlGr
aq83v2GFJhMNGN0g7kOG89pKgoRuSYE58KbcNJ7qGpZxfRB7BZwtK7+qVmTtKi/3ai0xkmx8mzHw
3LBzzkWtMOc0FM1O3rFxBEityI9dsnOWs7Ki9EpPDauTPas4v8AsapwG4WReU/Xajhe4MUU5HPyi
7HIIEA3OypRV2U5OTUjAYjY1/gSXzNc0WgrKcHn49/1zIP9XV1GIRY2J+6RSRTVoma1MjWalQuI4
YqpJtMdGMxmyTEVEQK6Bzo/aCEFK8Xs+drp33/DGGqEDJcEh3edSm6uXq4FaqYPxOPDG1Ik/ZAVS
y2bVO36yQGH/ZlMWAZYg++dmEddfn8IqVEMnbDXXE+oEYKaDP5VG4Gw/9W6Szv59YxsbSn+Pxh/Q
PUfgNa6NDRZ82CIamZ+ZkE461oilPDUBGB7UI1v7r75oq68iTGFXM7Mwe6ubsoCKkMo5RIh0jtYx
ZRpIcSAN0qCmc/6E/yt6zEN45JwAfMrbl2kJKsWS+8a6iR0XuN5GHBRg0Em3kP7oYIulSBd9MvtF
0lZOkQnVllt8hWQ62fGQG0cHNkcXEAjFQJIV+eevEoZYDEriDhYzVDkJQN7Ytm8MHbOuGgTk95d5
41rYUMBkLvYINMDfXJsKAJ4aRQYBUzu62mWCbvCxV6x2Z0E3r75sMQE7NagwmIawVlacSQvHHLCH
R6BfPFrZHB6n2Sjeg9bSz+HUWm8/JlAzszRNJeHX18g8AaKgKRsYXPMYYjY7AolJt1w5u2Uldt6Z
raWBuAclR5f4FimXjrEeqUrveAq15seuTPJzQrM2O5RwkuqeOXZDfL7/zX7B21c+jexdNk+pEzlE
m9cfrS8ojkmQoGd3lIMOw1zmjNHPGYTEczh8QuNoZMQdPmNvrg0HSuFccR4Vd9GOKdR3vmuVhm+1
avz5/u/aOLb8LBfoEkkBzc6VGxqUxmhZv8PDHhV/qjzxgxeGw/wwQ6H48mZbYADkvlNL1rF5vQWi
NIN5KkI48SD8PLSlAYVOkQeHyMj1031TGw4PoBTBIxkIn4wpiavb2ER2gOBNwKxZO+SnKNEQ/wCS
w/QZFHnHyGiGL06/fGzdvPxx3/LGhmKZV0vHCUhfe225L3Wk12YWucDiBotQAMEDoF/k54Z670zd
FGeowanE43w6EmZnvco0QQdCDy2uaA7IsjZb7dKYaNSko6ldLKfOT7MxBA+1CRhTt5P5FLpm8fZ3
zCFtlhgIvJKzBrgmixbR9NQc1BCBPQ3LCCtHAae1KAbzj/tbu/VRgc9QpyPPswBrX29tOLojrPu1
4+mmrXwY4tk59nSfT4GZMDGaJILcVkc/KUnTNyOU2WkB0sxhfIVrsh6UafQOoJnbOF6QVz/yxR4f
QgPLNFqWnXLX1vkhlqfKClAI6Kh0/q/ekdp06zns0aw1Eck7LBaNxiEtv1vj6O58uVsvCApAk9Vc
3C0AxlVQMALMm2iUOV6SAyBEGLvwxNiYB/TCrOduHrIde7crw55pg5UhN3apmV6vrEfCZK7QC/e6
sf3RBE52Hvr4w1Sb08P9c7JliMIKKHswHIyVrFxtSb4nukowggcS5qyG+FQYllWvtvcekk1L5F6/
LjtqjXKLX32sYnYhj880C0CMxihyLMQ5ROxX1sWU/2FRvFmk/DbhortGNiUaZJNa1liwiWcke4D4
gTcOUEl37h7l0NaqCEjlg8B7TBHnelUMZcm6aAVxW5Cgv4YO1XFCLh4wg275b/5UDBWQjekEw7TD
VmeiUmrKzktmeaKmn3Do+0A7V3pRfuhnMX6/b2vjvMuiGx19uSwgadfL6tVAtMwIocg52H8AnZ0+
DKHGDLwyFDS0DXG+b+42SgMdCtaPdcnWpVidjcwuwrrQRstz7TbwE3VwfYTs47cWnHD8fKp/kFnc
rNWiXFLYmRK0RfmBpmXeInw4RE17CZKuPAMHpJdxf1kyBbqOY64NrpbFSEzLd+QcaukcHTRTQdNe
NDXyQov5Ph6N2G/dotrZS3lj10aBQNhM5/C2Mhp5/emWKQgmuPURJSly653rTooPy3N2dtBqO2UU
U4/1MtkXppDMS17M45f7a946OQxqUvcglIAIc+WTSQP7OolNy1MmeG5HLc2OpQm7bc5XPYP51d4K
q+KjGg7zOhQOyIKttWcuB26eMXMB1UZ8S4JOgcajHsWjA9HqXnVPnpCbvUUdDwiXbLSvy4g1CWpq
tCxuKjJ6OmM4XTK7nM/AKJO3tr1ZF3fCpodmsTx15ZgLKNzzaKktb1TRTcwzQ5cBQ+upmdN84gFP
XrK6/B+eOTl+Ix+eX8SnK6NdqAytk3BD6rlNz/SKOs+dQrRZpgY6PcTg3pzHsEiqsoKGImWZdZRr
OvhmPWaRqI9Vp8GyIUoQSDNDDB3t5Lu3hW+5oXJwigIw1Zm1jymMOqMuykGxTMWdkD7vM/PYDEvw
aAJpfo+amvJ5agiMVGAb50lrOr+JLfNhJsPYWfaWu+Pw8HMAvzkEFddXlHw1DYbBYNloQ9OxFaNX
2pGxEx1teR8Yan/hHklb3NXNUOo2Ai0xwK5ph45HRoVAamRAPVHMUM4FYvDauLB3nl75CK1vCKUT
KhdE21T2VyfIrJ0GmL9FLl9N+YOZ6CDUxwk2mISeTTdXI3qNw3BBX3fP2W45HplJwMkLFo06//Wm
zjlvY1MbkLY5Uf4hTYraJHOMqdvQZR6kMmsIe859Z7f1IUlRafqSq1kcsGubpTkreWvMwgNxFJ5m
dNPRZOvUnamsLa/z2srq3UIwx0ZRYqHEV6i9PyvtcOgGqT4fDnvgni1TlOcBEhBo6PT3rhc0GrXq
LNB1UyY3wIKpwXKM6A34RSVi//7e3UIH2S8mmsk68W+Mpsjz+yogXKYsC51OFV5jRb3qTVOqw6Mk
AueP1IiL5JKkkf6Q95qbQcBONTiwRpAboxNO3v1fsvUVaYQxby+JAggRrn9IXBh9qWmUUIXByMTQ
dfa7KHeWr/etbL3LMkSkeQpMmtD02kqTB0HoqqGUa6p085ANVvDEmN0YHcZuVKKjWUf996moM+iV
lqB9nNyK2O7+b5A21reTuEAO9TNij6zn9W/gXcykRKLlZS4KWkU3wZRpD2PjAbyqHlpdi38KC1G+
nWuydTXBCf1DaQAeebXBRiLKLnQoh0/TAh0ljSVY592aytWA6EWlB8oek8CWRaBp4IoRpsIrrJxB
UepTbMW95RWlar0geAKnY4kfD80+8LuY0c+dJW6dIQkrZooMWnDS39XOKkPQN3FneaS50FaaYfl+
dKfgz/vfb+t6OtLTUMlgZMxe+Zs6C00bzVDLA9SIJKMZOmhZ5/nRKVP39/umtnaQiqULaJ2RIeLY
6wUZepkbw4gjt6KAiVyh6MzhKvCPI3PioR8777yJt4BV3MFrg6vnqtQjDc02DklXp8OT5tSuZ/Qm
tEo9ugt1Xbsw7I/pSdVa511dpX86YwNNuRuER6tD4vX+6rd+De8zhXiQNBR3rdVttRoFqRGLZGtB
vOfPGJRsc1SaShmPsSLyH+VoLJkfWWHKyFWq5TBy6XH+DG2FQiGiUKrpPC9d+2Z0Cw0e0D1E9TIG
1cz1HrVGrzkTsf3MaKM/ddRCu8Z6nhFA2vHOG+f5ytLqAtWJqQdWgyVN0b5WTVo8TAuS1Pd3eeM4
Y4QQRbaDWdDqtdHmYEFcDoW6oBHZ2UQFw2MkGo6qMN4LuTZNgW+EmZ95CNKF6+O8iKIc+l7lexYJ
ys10WR6rFMkMdDl3wq6Ni4ODp7UCXQceYZ1/jYivMjlPRcBGDx7WX90+qcDezo5TwCcvkmTH3oZP
B45DiwM/R2vdXH2pPlGcysjxPKPN0E3c2sZx1gr1HCVOHR2zMk0/22oE8v7+t9tcJpNjDiUWRg7W
tVttdDt7KginRbk4z8Bb5hfKEySX6RK8Nxux7NzIjeeTdiOte1nRYTJv9QGTem4KM1xIvbQEYj2l
XHzR9BDxcCOKo1P0+UMTzjDrxibKJLCf7Njf3OZX9uUBexWtICjYVQsO0RtNcznrqZL6baY7j10D
qN8AS34UaNXsbPJGNE1bl6kKohPaDuuYwVHDqTCnDD7csq3OkW3rEKmr4AlqNzq3QZtdDA1dlrIv
9J37v7VcYiLieFwND4D881fLnZOqyZDHtD2Gw6MHXqLgYPSxcYznsnm/pH197vP6zbgr3BvhCQUz
+p987JV7A8CR8khzSROHwiDJQo5IHRIsONI9BpMtf0CJhIERjrBOOn+9vnxuMmOYqXsuFpJvKOcg
HAd/D7pKjrqzlVs35bWplZdDu1QbRGYT+C1spVMn0M1qgXaYK9NArS1yT/dv5u30l4QBsFm/nlOq
oKtYxA4jpaV2R3oZBMqPerSgeEsb17frgGpMsEQ59JlNa0PhOw/DU2kozH2lcxx6QzJCSxubzdc0
RIXW6JPlNwN5uj/u/8KNx4VjpRrUginYMKd4vfmOMdcZ9Au2F+ZB/0xk/PcY1vXlvpGNL8yzwhP+
qwpFzf7aiKnWfWWPPdzzI/N9gVCShymthkMV23vDyrdUAxRKX9taZb3x3E1uH8AuZM2NDf9is9gQ
OFrF/Lceue2PuJ46RCdjzc6RbIrTb9bYmtCehjUKcGlkgRSzaS/Yfj71SC5XitW8+aWVPEQ0g6hT
8wCuHYmNWGQfgIrxrETpHkelmZD3izVUTmtnJ1u9/bhkF7xIjDxR1SHmv953pV9SlAEz4Q2K0N+P
ibVcKnfp3uwZqTITNchsXwYqq/BUsTojWpSERJUg7eRMVXkhGqOuk2ZIdrdzVfzejqOBWrdmvRVH
RPpEBkf4RWuWVuLqejUdcyp08qCh7HgJWk2v4Caqp9PcZan31jOMKZpluH+yNpKL670M6iAzkqyG
hh693XdplKjnJejzIxnMl//BEhmFHFlypNFrSxKPPcG/wldzlQ7wdC8Jl1rC2kkzdiL926eF/z/x
ETEDEcvNIIFalsDIs8BESLRIzmEbf8OfdScb/XQi/hSB8Drdm1649cFXNs3VN6tnBU6PFpujUOAz
d8L4CPy+PsZTFZ3idPyPIhd0i+GP8uWflPqKCZftuk60r+2tjucyud1ILwd78Nn5i63XpzAy/kMf
+V+tbK6KV1pW2sk71+x0S2MvRhEIoP3DmB5Ht3YYvx6sQ5ku01mxnPDh/iHZtEethtk24lom7K4P
yThm1gAtk+lFagJFwNw6J0eHx6hG1t0LBWrA9+3dhj/sIm1JajLEmKCxr+31XZ7F1Ek5KamTn1A9
hoAqmqcPzJhHR13vYfFXLDQvGyPZeTy2VirHN4m56IDdZCZW0yZjmyAKKdIuPDfJRB6qdPCJTyoa
OrPy7f5CN2phzK7SMufJxqOQDF2vtG4GvQZiLjw9UoILcJvyMRDdckiSEWYqkfXIb4b1gbdb+e4Y
xR9aqu6V/raWDGhVDsxYkv1s5bd5SedGsyfyb5Rl/VokdniIHUVcWggoLrOS7sF8bh9o1qwBALPp
qJMgrNbcV+4Y0dFGb6Ll5i8OM9+dVc1+E5R/3d/ezaVhjGqQpB9ap0h1Flt9XVHLgFis8tUBAuDB
huirt6bsqdT0cOf0bPQasEae7lDZ1AV8F9ef09CbaSyhUcFvS2hWOKCplSOwGoW9ftDduELuFblb
lNDNDxCetQ+5GyHDY6XuzgMiDa39EC8VHWNmoQBorSItHXBoR7cR7Sywz6SgIf/qVJQmagnwqZnq
PjO9o3Q7ZrfPsyzuOiCmCEZXhylL+ywN9Z5v23QuheSm1T+NwsguHWWSv41eUf4tZngWMjs2X3Q7
6B+mURn2inKbJwx0gxyNg3FhPYlrxa0xLWFF3dFN+3NeptG3IOt/C7NFO90/YZuWZHkBIJXDNMPq
gzOhSjUgIBzJO8f4FMy9+9ybSntZKHDs7O2WKYJ6eUMpN9Itvz5btWqFs6JiSp9NqLGhE0CXM0G4
Kc72XupNU9L7AhIlUF/P1SN/a7ZjjFdKyMKOEZPVfyxpmniBNcR/399AeRDXB1UCUIg9AL5A9Xu9
qizrnGYRmukxK9X8pfcx74sZ7Y2CbjgCaHVAuwIHlRil1d41i9ZpPT15LxkjRDD6xv7mTM3wrFj6
p64P551FbewfdFASyctAGhXblTkkYqdBU0zTy+aKgbDUQsaHGd+/lLKHueX+Bm7aYggEQC8mbwih
GDhFQ7WIORbMgTCzrNuPnTC/G+6Sfr5vaeNV5j0mfSNBl8jE1afqCvqHtk0slfWVYZ56YYQfLS1M
gWj2S2PAUewgPZe6yiOzvePO6d/yLCbwbFmV5TPSzL0+KK1I9aqdiQlG1U5OY2I279q4QzLSUbrf
szSDUsFO2uQQ4pcei2RAOKaE4+z+FmxttrwUnCJ4kyBZuf4RUxnMTjMRLXeK2anHWo+rx8RhyAQU
QtXu+JatQyu5Vv+p7lEnvTZGY1of1SAn1UldwqyE3sJhFGN3avphSD2x1Mr8Pxym1yZXufMUzYPT
zS1yb+bQXVotRy9Ei5wPgRbv0WNuniYm/OCvtQn21rhMYyrVKKtJF9Feh0yVdKt+mJhT8kXq2Khc
dRa6mpPdfFGsUdsJu7Zsw2SAiCsOhwd7tUw6HGNZ4zC8Mo+1Z9eFLSXUtfzoWo3hU9tE1y/M/4rD
Ktv5pFvnh8PD00Sfleqae/1Jp6VbBuqzplc0tvpgxxF6NpmBYMY0L/7bjyqD5YyG/RpJtlY+qDBh
PVksytFW2f27sFPxkltZ+8Dgi9hZ1NY5NTWK64TqLsSxqxxLobYNA15peTnO1RvawXwZpoYpxlmV
jDv29/sL2wqyQMjQ6GfOm9btusAzAR1OMomQceog+ivD7V2iOhFPU6AX312Ktb/PTOl5SsnAWayM
4mM+0zpOy7jd6apulH+YvsUdypK/XPzKHcTuoPdWQ3zpkC0clEaZn6sS+PrSaN+qaqkozVsI+ZpN
eCkCQJ2umqscMgvJlyqFISzMaIgKYw+bKB3D6k3FRTKNwBAS4Lr1IFpQCtEHI893qsC24jJC6Klq
iDJgSMwwTAynQUG5R8G98ZBfGV15qyqD9jCgxitndYZjaevtQwDyfOcZ2DprEsVjaMBbwA/JX/Gq
PJ0HbhCPY4wYb6V/6e1YPCwdOAGhJs9aoBYf7x81eR3XG0m9QlbCMUh559rarOgjI3Ka5alBqR3U
OETTMLdGdM2H/Byq1eSHyagejIja3xjk8ct981veQggOAJghZj3WYGDhJoMNfgZUVgyFZdAiVNs3
engUcVQ8/C+mgEEAGSduWecLC0xfrSlBulUZTWfI1AufjL/+kGjmXnC++QmZKqHi5P6ay7zeVBGk
VQ7nKL3sMaahU4T6h7of0WmkjuZZVbmH1dncxVf2VgcT+saqHWGo99xKyU4L0ydHUji01BRnr22z
uTQ655J2iY7jOvtxnDmeWgp6XggJyP/h7Lx25Da6LfxEBJjDLdnsnqRoSbZ0Q1jBzJnF9PT/VwOc
g2kO0YRk2LoR4N1VrNq1w1prP1KnKGY/a5si9ouqHd9YZvrb0qNoHVBMg4mHG4IyIxf/4j7YJQW7
ZKDkD7fbCUqRMnAwsleGG0e/TaXemJKLf2Gq7b1UsCSQDutk+6kmxKlvq/Ggirx35Sgw0X2nikxV
ZHPB+37UuowLdTIUr5cy867w80jzHgo9Vi9WQgBYNF70WKdr86/uzf16EALt/gAJhpR1XpRIN69Z
H0VLj7g9Q50GJn34WQ7gwhhH71dZm4yJq7jvtjEqZ0WJi5PmpkfCAHvHlREcNMN4StHk2bwptYku
MgGe9HCiWnyvacrJdxPX+Gte0ywKbt/73dVKphG7jZrFFhwJdbSorAhreq/NvhNN4t2KtOYpGRCt
stO0RKpRiZ+cRmO6rjUf9Wr2AjE6BZS66VtRENqcKdqBWiUs3LnmJWXmq1P1VaiZ8pdmRQxlm/i4
+dgMQVf2/YHD280npNw/lS+SJ/Dn18d5dnqhdjNIIU8T64/RnJlga6v1nVuP3l2LitqTo9TMA6TU
ATYVygfVlOaom7H3aMohB3xpvrm9JQYZSg8xfqG5TA3rXVtE6GPG0fE4kz2/RMsTzVcpagG99Hqt
RYZWSKaCR7fU/j+z6LVz0jTM6S5MJnKt6hHnfndVzw8J8Eh6NdsjXBVuGg2gI3uzy4J1pvNkr8tR
6WXv6MoIgFobxG6CwetFKXHv5bMg8W31eDYCZeiWN12BzuV5QQwt9ftej5uQi47eKimyxthpp5j/
AM3I8wzenSYNEkBIelz/DESBGXuiUWmLtDX+R+Wl8cdpqh6U2mG4aDwzY80WzVl1a8M3y6K+MxoR
HWDh977vy9+wdZpq1qZ5D3ozXeg0K2vSPWl9qd/lQmPCGYD4u9teY+8D46EcKG3wlF6xlW0xm7YT
UzI263q6q61Bv/MYUvDXbSt7npBSA1q+0Gyws7mhU0LVkoYjEwOZtvEjGlqz9N2yYBqiN0bjEa5l
zxW5pqzFw7JB1Wizh5pwhqVaiV8VI+tgmVqe/tCkU8EU2cRgDNOgpdAKKnvImKmKgPRRxXZ3tcQN
yJPiDNAwvD5HZjeNhdJ3lBasyT03Zb/crWCWoDPM00HeIjduG9ZyLCWdCF0MEGXXpvJpsauV3s1p
tdQy9rV88AJHWarTAJYzTFFmPeVLecSh2LX63BnW6a+8OjRthWhRKTu3uV3U97Wdf6phnV1URBke
lQn5wCrmpv7+EaIIRyH4GWCybX/XJsnoc3EsqWfxpovV9bM2psMdjNPDmVF7l0IGtJTdDY063PYD
6tDcYgfFsaLL6nONrM6bSavjg6u3d0xlxgYWSorLblc0Fp0pEBS2TkmtG/9ZVV9Npw7x+cuSVszp
VbX0YUB7DbhQMR0wU/ZOKK4WkD3/cfE2j7UpYj2xIL6dZpGM931SMNWU3XiIu/hIfmTfFBQGIiA0
trbzwDytBbcXUwZGS64MF2f4t5+jMUQYYTgIgHYskU8yNgrtfl7irZPpppmZUjl4T0ekZoBWTPQw
Tq5V+KYtjMtvn0Z01+l+wwSmeLh1MX2sjTOzQOzTsMTpaTA1BZFWd3mT5GSXt03tvAiYAuPEEaHP
tuXi2iaEKCOjRhLXQvmVMe3BN3Q9+Sa61gFUWx4BVHceY9pd0n+ieUtYJY/ti+TA0aY8VW1cila7
FXMhS0X91ETIpPnF1DfTQ5Y2hXue3c6Etbg6ha/M0/LP7TXvXMDn0UhUwkGHkIFd/wa3iA2CZSo/
wrSzz6Mn1rCHpvnrtpW9A0NhH3onhRVaCpv3vlvJXtFAJLjRIqbkDVP6oxVK7UeEIQe50J4peELU
HciV8WGbTS1qr2f44GyeXC/p7gy3td9XMZGNrR6qu+2a4kVwUc+li7WtZC0q1eUZgtjJGZs1jL0o
uc8FVG7hxOlBsLLzmWSfwkMynosAeur6M9l2J6CTMldoNNL5nKSFc0kdqhq3P9POBSAYw/XTwZKq
P5s0zhQukBL52pAiD6Gmi+Zvd5zKH57Sf3f1dDgoSu7sn9TkwO+jhc+iNp+qc50iqimtomzSN++Y
lYQOryemUNemo0Blb/+QHJGtLGZmaVsYEo/PYGkrzaW007U7tx1F2Ma5ebB/+1ZMmLkeMQn56PVX
itp8aGjhmkQCdXVHSKI/uTDn7m5/pd1to+sHxAPKAWngtZXcG5i21tJPiZmydlbScSW7H9U3o5P9
+/uWIL7g5HmeEcffrKdSu3pAdYbKe2+ab9Vq0e/mJUmD3KbDedvUji9EywcWLn1haIfbWYRlVdHL
6YkkK63QfCNuDF+LlOROSZx/DKVITJ95KupdJ2bkha2eePa2/b1NRV0QgiW+WLamrzeVGAviVUV0
Dg9YvUDh/FybNaXLxFiXL7dN7Z0SbDCCFaIQ1cNNgVSNqrwskQw4mW3XS7H5BWmJ1tOLgyXtbelL
O/r1kvJGn1qIcNzmpRdfHcZb3q+L28JwzIpz66zDZSwbK0yUOvLnqT8a7bG7ozLXAaFM3XnrTIas
saehx+evU1U86cyx+MtR18W3Iu3T7Q3ds8QITRlGwj15JVc3rytdk1SnASfy/I5RuN7HpCdLRzTX
PtjTnXic9SATQiwpoX/y2754smdvduuip9eH4kTx0xOm+mANav5vDKDhAXWz8q01G+MfXHiaEvRv
PRoU1rYB1gOTKDLkNE9Llht+MtAUGatouPNAGpxub6V0uZssR74vsrKC8CNHdLM+Q2u61YAp2Q4z
yUweieGS1nXxmBhOdO4Gq3mPYrzyn6fmR2WdvceH143GEKAqqMcb052uN6OSJPQ2cx0qY03Dp3LW
3OeNMMJerbqDwHJvqYR51DIkCQ128fVSldQeFpvgHNC+bt2PKPv4+hx1p8qIe9lb1P16qLowTQYR
3t7kPQcAuZEuiNRpQ3/32vIIH6FduXon7LWBN89J6ate1R547z0zxLKyVkfB7ZWaV1uaWVo2su+e
l+a/NfMVLk2hLQeRyd6NIGSQmqx0J1jR9WK6BCJJHKFHtprt+7rMrUvTl8rFaZQKtLbFEPhIqQ8u
xO7KeI44p4j1vBqtNTRGr5spK6MrWJwmHfb5uHo/b3+lvYXxGKH3hsY79bjtV6qVxKOThKqMrtJy
qafBR6SzD4jPez8tysYXdSoO/MvOyuTjJ9G+EO9fCfgifK3W6qJAf7CEGH0nU5vHbk7nA1T2vhkJ
JybkB1G4WVuaxIyOLqjXM5tA+dUsVvFZa5yjbvquFbrG4L5xJ2AWro9GUho0JXKY+05jK3d2rCyZ
3wphHpzAnXcOHW85rY+qGnCyzWLMcqzVTNCGs5zMfFtpyvcILV9k642HAkTWu6Ebv6kz8x300T2q
z+w8PWg60kuSsvVIEW6WqDWAIsooluJrsfdY9S2KsmZuz36nzaZzcDh2jSHHK3ldvEHbzmqLWnVn
prLNUy7eezUanFC3StrFqmjqObx9/HeNsZt8PZi6RIDXH2/s43gBY+mc6rb5hXNs/2L2KMMO1vSI
XbR3TGCzsh4CWoBCG0tmr1RII0T0M8q2O6NJMq3+wsyuo57mjlIeEFqKTJKoi+PYki2KSaV21/Kx
1A7FymbRk6exqfowXZzxrqjh752KaTVOrZ0yY3EeY/39iED/OaU2HwfdVLSQIW1UvE+3t3r3AIMl
ppDCqBdKCtdbraH4r6wCho/O0/ot7xLxQIrcCL+dRXRmP1wPaRq06PzWUPM0sPOyaQ/i773PTYkR
lI2s5EJ3v/4NddZCd8874BYkAm+g9ounrLPnczfph7H2jmcFh49uCrhM6mLbWFtLrUgYFDSo2ibu
fT3UymWxRBfYHLm/UQucAz1O+z84z+ToEoRGJP9Ka0PN7N5RSkCFeW8vX/SJybWeVohvJQnNH9xT
6tFU4FxmtwGVut7LDpBzgXo0TkFHnduP9Mj5L9eLsrqItlPN8+3Ts3d9EOiF0CoH6ABGuLY2MjIj
i2NOTwI4O39fuA1q1WbrLH9A0yDhRIsBABEHZOsRBPIvChkUHLG1eed0mvujRd7nv9urkb92E4Ay
5QyeEtqDsv68WU082F4XRfg4lVrwI1L22vsIOmCQpLpgcPicHmVJewffpK4o6w/UarY6V8xvjj1A
g4gfeJ19NkpgdFk+iLOooiP58V1TlHAIrGmAUh+4/lK0pkeNSRowuBWGjvWDkd91YzuGtZscoZn2
XAoN6v83tbnORmc6ddd6iLoZ8BMGmz6FPQ9fB6Zpoug8e/60amuYmN3gl5nTHPRK9o4kYD200MAD
4nA3yXQ9ZJZu0e46mb1pfchhnJzLqRwOosC97SQXI1SidMknlG7mZS5WkENPGdiKfIm7uyVaGLsO
RPEJOfHpfPtU7j4dkIolie45pd18uiyuwcy3MaiiVous+64giw10dew8X0GUE9nVNsY/zzHl47f2
GjM5hdEadevbi619BdE/X/SqnX5Og6nUBz9ub7fhtAMGgNdEBrX51j0kpkIzZN3fLJvPSw3GA5Dv
H4BmGOBBCQ2ok8wPjevdjpMmcnMN5rzotCh0zP7fWm2Vu1hb/8R9SkokgSMIJMrj15aIyGdr0oFG
oj/MKAu77BA4KFSNwaQ5NaQDRYDdU0SpTtMQ1iIrk3//4hTpYzU3Wi5l56w2+eZRJrzLClX/lEeF
fVCa3nv3pNwJlQMECJBWvTalwqtIhlKiZGCShjoZ76lyJ+rT+hL7kzPND4qdKJ9vH135P906VCnz
xEQQOexvW5PUlioxIdJwF7sheZqtxvFxrU3lt16vnpp+PELF7RokGiFxeoaIbDY0YsCCW9YzmnYM
U0cARPO+tw7EnrE3kr+T2jhqEO3u6rPyMSdD2r3eVQRyFG9R6bDFDDB8WxiD9VlTSnEeV6NA86RN
1WBA9O4omty9dS/MbjyCBbN1YGYTHnZS9aBLi4ZGWHNE6tvfTN4m4C40NbZ1/9KwFT2RQg4ViQYZ
p6Uxv9ZCYzqA2sKIM3JD9M9vn5i9GyHVsrXnnA2Pcr2heZf3IygfWpaJab/tl9II48l03uSumx5E
nXubCBYUWgCBEr3ZjalYZcDITPvpZIk0T/xSBcflo5VwmKftHRLqWgxdIn6FDLQxtNBtqrQSfns/
1kz5qO1hPUfa1DbhrFcMWi88N/REO/xzeyv3nmEHDCwhDYApMtTrrRRgeuKc3OqUQGW5ZO4w/Lt2
GViMJDUeLUOxzza4iQBN+Q7eq+kdOJw91DddZ3wbvEzqJa8y8LrQphUEDh3GFlk7CDb1eythVJ/P
lHWtO3XrOD0NZsNUdFNMAC8noPGT3wjXRCbEbeujHvXedwCEjjuSQR5j5q43BKVsPm4ho626MJ7A
c8dnUub85A1qlfmr02onVIHqg33YtQp2g3/wgIBMr63Csh8nMRBUZoYqK4q18SvL5+wRAcf1bZ1S
foNeeSQturv5vCtS6k6VxMbNx6cTxVQpNPVOCYivMyptfdBXXfIe9RcnSMAOf/XA6D1VPHbMgVBt
YoUo/dvtkd+6fQr3bpmkH3ESgFyZ2wBBdxJ7ZMoOmz4m0YVcAYk61TjKIPetQL1HQ5hy6pbppMwF
0F1BGm9Pa3Zv6FPxZGeWcuCcpFvdPmdS0IYzRMMcTMf1p5wzxTA6mR94U9FTdbHtSzbn82XK9PV+
EE7t1xHS93bWqJfbu7ijciVb5JCoyE2A6G3TVkdoKNE2uYvVXLzXXUUNoqJcvqAHP4lQge0tLnlu
6I0/Wu70xGTTHA03+cHL2Xpvtlp2BLvd3Qw6HoicqUhjbgUI66hF1qF3HGKXaPluzKqeAvZymdCi
N0jbPphajAZOZ5hPSJIeaQztPU3kgZRGqWLT299cZSYFa0a8ylkHUSmyt0rTF6ek0pV3sZm341c1
ic2j9e7dY5lV6CoVHDku8vrjE1ulVj+x3imKPOuNPjjOB515heoHfW719/kydGFvtcZBOrOzUgD+
OCxAt5KgK0/+ixAR97hkcMpQTne07F2hc321tSx/9p3y92qN1YG5nUeDaQako8zH0KQy8LW5Ja/z
lgIU50wY9vti6RgoBLH0mx1VxhIso2c+olijffIqOSN+VY70pfeWS2nmmWjAMd/qdC5FFyt6Ybqy
FRs1vjIiW+DnFFC/rZ3wZEjlrj8P7pbMCDfXmuwbiQspb2a9ultduSC40g3Oae6b5EvfjvrFmfL4
Pewb+2eai9Jf7KGp/dRSvhuLMZyQ5tcP3OTObeI3AMYxKXgSJ2yy1t7OmK4wL1Q8nWq9dHaDtgB8
tLtodUrftqHewUZ3ynPeldmBV9sJuUjf6OnDmyHJ2gq0iNKyAUpjeinT5WM7NO4XmKvuvbZ67n8H
Wy1P66utBjtNR0P2a7YAmdKg5JEgbnIavSZ7Sxjg/XKYvToHXqIzYjbKNL0mGsi7t84UK42/qJWq
n9OY3+dXatbXYUpTCUHFvkxwdZ3eHH2I/V/ISaB0wMO57RzbikhKkafI8EbOUjDyZiifqB4bd7d3
Ys8M5TKJCOFfZhVc37PWqku1TjlzWpQk9WlJa9BybbEWf922s3ef2G0QXqALSDM30Ycl6mzwDHTJ
gHvlcaCJrP2k9nrkDyQr6LrEH2/b210X1BYUHBhrjb+8Xpdm5NXiugTVqbtU/4A2UH86tjjCuuyu
SgKfABuzpu3Ymb6pTHVxUHEq13V6a9YZPQ8kuE+t4gwfkKs4uiI7vh9tApN7SZkD2MTG99cuPb8s
m51TMwmlCFQ0N6qzYSVDHCSrKONLrQFeDxkGnfx9ez93LVOnJp915B+bh85uXGvxenIHV8mzT4sZ
xZ94KziYemPz7pcaFcNaWU63re69AvR5pHQMfcBXxcKxJQhXMoL2ZvQMATBq7d80uR6/g8AH61bL
DKU9p6mR/Eq61EsCWq/LH1RikKUGdiBleMG3bfbcXrUKoW9q5mavtTSb1Cr+6lW5t/jm3B6xavYO
FGUsIEAgZRmisLkmvWcJgjjCq6FI8jPzNnM/spf2qYqj7ysJ/cH+7n1V1L0oNBM60X3avLKuMU06
TV0XjqvxtEZGd1cJ9Z21VO3FWwCtd6I9wnvumyTXRQ6AfGBLXIkKxS4pEDI7CHkx8E1TCxt+cBdU
GlfvW21n5SMTkqwDBPKeVakKBKSCbeWuXrsDvXAZ+5aodJcMyhOlkiihYsXDfbxm3nebaSYBc6EO
RV32vuYLq9tg2UZSGDEzuhLK0qvvPRTAznOpLt+WymzUgNBn0n0hdOoYdmq/VXRhnlt0G0/aMK02
wkygHO1ENT6zjf1fcVYvbxkiMLy/fcf2PCXaWnLSEeMAefOvt8ZQlrivaUKckjleL7VXRW97MTeX
21b2Hnd0u+VldnlqtolRt0RqbtEDOjEBAQRzWZmBmtvqiRhuOP++KdgYVBhpr1EXl1/lRaSqqUxp
8gYiVc0bGSatZKafUQG7ID6VHtyfvb0DoiCRjgiavpqcUdoEaVXuAunNivzMOCrlXOjOeHB49/ZO
ErCegZsgCOSveLGgOcsZiG3IKlu5/AKQF9/p3fqNWvARpGTPEOkkUZUuRwxvp+w1qiaaogWtpnQ0
zqLcmAKzQs8pj4n2f/sjMaQINgItO9KmbYurWvOsGCXUsYYU+ogifh7q4M4DqIrdQUi7sypiPMIb
tpDMZatnYOq5CYcd8PyaphG69CI/15TWv6/ox/+BKTJyMHE0IWgTbL5UPKIaMEHkJcpxmguF/SR0
UlQN+kw7qvjudWPI/yQPR2JXEMK5PhXkQYmWZ41zKjK1vmh6qwQp4yXDZYyFX1FjDubcacPeHRc/
WmLodKXWXpJ1rvxEFct9X1nFAaJmx9/R8GKKqZQAp/m7eU4Wtyo6vWL5qkjb02CPMLBqjfhYt9PA
msSR5OyuPTRA6JHakKO3wStPNgPSWuAZyaQo4Ec1aw2Xbja+LEZk3EVJpx9EsXtHyaPGYDLNHJb2
dkCG6A1kD0eiIGVqpl9ZVsf3E5FAOJVeewDoee7wbFIUikimLAprMhPebGY+FRGgPZ4sRatHO6gH
tvatonU9Klz01j8wLtr+L9X7TpwU3Gnkr0TWqL2gWdXCF8zm0V8sEsYT81KgHk+903wkFtacMFm7
UvV7y1vfNxMYx6BZ9fFzBgui8te4gOEOXyfp/IJYPglKU6neZoVUHFFVMeh+HDMm5GetzarlM9Fe
2OeEoD6GcNuO1PTatvtQrI34pc9dofhDYyNjtiyV2gZqN9RLYCRt/mFaa9FckNIz1DBrel052V3Z
/ZVluvVjbWv7Y1LG3scuibr11CM3dtRTeB1Zyh6eRq4KHoI/ZcDwwqeaAvERSxuBJ7h680/fLkzM
Sa3h0lpWdfEcdDkbj+h2yCKN51D9dNv7vT640jqvEyGQFFrZPFGCkUdRk8u720fxG+Y2DL1POmq9
sa2xN4Mp0d2ff2ARZBFDwFAv5gW+Xm++cG40B9Kyi0N+a4MCCRbbqN9rTtKEfTO4B57wdcBFnZVE
BfVYVkpR49pe7VmJvoy0+Qbmu6FhkgxnQ3eHoGY2ABm0tpwzeFMH2/r6emKUDhEK49B7gWlcG/Xy
LC4NvN7J7u3iy7CmOrXI0XobgRw+eJOlJ7++nZhC/4fCI8VkkJ/XpuJMKNMSkV8mXMagTJXoXZyp
1kHNfu+cvLQif8WLU5ouxpxWNtXzZlWch6KtxJOTG0WQjKqV+Qb6R3/y2ehBAeeDaMOzeW0wcrVC
mfDwZLDDENb6WgQAy+dLkXXgPWG53mdMovztWIC9lCBMCX6TPaJro7A3DQtKD32pIek/2mYa+SIa
y/dTe0hO2TshSIHBsUCSlGrEJpmrWzH0isW1F2aFWok5tgFakraPOsyRqvHeDWBSshRGQUmJp/p6
VWQWUvgCgFc8MDO5Gi0voCkXfUaivXljr5Pl2255RG3fOzDPrHKqpnQHtmFVurZGt+psZQp4cLrM
Wtp9GAtXD9EKaIegNSr0CG57lt11ShURXkUUudyNJ1XR8xh6F0Bh26b6PRNgxxNcxfapXCD9GAzg
uKBLUF/+xCgpuSToUivdXD9zcFM0kIC99IVaQ94fvgmPuDtRlCFQlnwK8ko7Wuh2b2E9S2IMoR1M
b9z25uwgMgNDMc/XkEpsderzmPHlUZUETdnMJ7301oPS3PaJerZH0AoVAP9J7Hp9gKK899RlTNdw
yofug+w5XbJ8Et/yaGkfwA66lyaL1Q9eW0eBrrVo/Nze4731smReR6m488qbOo2gk2HPrNdJvjlZ
N39IoZX7tjndl0Yy/bptbW+1FHmYh4n/Bky82d2G1HRNaC6FcaQz62hpk4esqdTq3PRL+5eqNHDx
tKX7Gom5eBpmV/922/7uaukRw6+FGkcEf73bjP5Txq4f15AChYv0hJWfzGQo3thC03xlEUcUzVcy
IvLzIgiIHhmFPNry8ge98O0TYxbHyIQzmQ+VdrdOq/NTJmWXXgxaaC7ldFIaRQ/F0qqPppYnfyVg
1g6igq075DdwdxwAAcjcAkPdPJgzXY2ej7yGZuEtpwkYRZBZWRFkcJTC2/u7a4qTRH4AQou6/fVy
1yku9ZqmSYg2inhrJoV6Hiq1+TzO1RHPcccU14VLSn5Jx3mLZlyH1HL7nnEfwBrtj7ZRkhpMefZY
5srB/m19H/tHxQRFKt4ScEXbsbFjnCnAN2I11As7OSnqiv7fvCjfY8L6txlSk4ZfmWV/EBXsrc8m
SSc05R+ezeutNKiA6hXjxkKnV50gQoXGj+iC3rfZ4dzBvVMKooh7AXoCTuJ2hdHAEi1NWcPRk2yP
2ZkXCgOZfVfS+Pi6GHnxY3UXBzFeSz9ra+OqiOGgyHjgi3Y2WuqhSlouGJlXXA0mfwi3GxQ1HPLp
ixKbyoNFDQ1R1mo5J+tIg2aAs3VgdGefiV9lEQkhRPgo8u9f3NC1tApdLWItJD3RLlocK+fEmtOP
M5nvwXu24/1IpugjABmg9rul1JUVlXfNzrUw0lo3dPnj4mqITqelvoSt0Ygnz0UikUEc1akWc36Q
uL9eqRTWgDXIRHPpBzaX01DqWVWsSgs7Zpuc5jJO/om9ojst8bre3/YDr/2sZDuTdMmpEtQtNm4v
LbusY4aIFpbAkQKnLMSDUPX1oWm8xje6fvh8297rndVUBhSACccfSI7K9Ud03Q42IULp4QwPzO/U
abzrneGHIZr8vaXVzaPSe9qDypf216YqTret72yslLck2oSLT7l786rpURHFtTlOIcrw1aOSJv+V
Vhu/d/pcPd+2tLNOohPUqKhyMPJrq0q12GJxFxdXNHf6HNaenn9EfH+5j62Kgvcy9I91zGRLRc/q
k5lN3kG54pmf8TIhogGGr0WchZMKZnWLSREtnfm+GpfQzvXEuBh2lKs+GZ+OaLkdJ296ihFewJgu
/YfbaP10li3BLEjVIftQkDqV7zqmcWZ+osdeEwxWyjwfyTZZHgdi9eZR2OVADQuxqvS+6LOo89vW
pdKVOyK6FOVUNQef7rXLoTlBh5g2FmujW3F9cOiOt1o81Nz+yK0vZufOodaocvOomxRxk+INo9r+
dfsz7lvlBupSTvHVQKOyK9C0VrGalkK/wLKbLsMi5rfeUg3/dTNpezlWyb+3je6cUrDGrtT8REmb
wsT1Uu1JqbyFaQqhVUSDz0AN496xqjmce9c+OKa7phxaaS6ygyqVy2tT4PuMzh4cNUz7xrw0IKAD
fLASoCNZHnxA6bS2J5LomZwEO2BzNqYQWi6rOsnVsLTdPDDSbLnYkZv6quLa77zIU0I77R6p33fh
728n8RzRHTg70AWbqGpiitrSgPsL1Rk6oa3zNbXEYaibZsUH127nfea28UDLJ4r+zXYGQ4NHBzyT
EYFAqrkHXvd1Wb3uXFb0OnJ1bu+GbugeZgNUvF91WRuAtxwO1rvj0rnxZO9g4smLti42dWIbGmXH
8VGZcZ2JUjykY5b86ICEPdUt4i4HD/OOQamiIoV8AQgBkr8+RIYbx7rRtksozLn+FNcZFe44ru5T
JsGFCinogb3Xl1IyG2koEbnQK93O2sht6nF03tXQtdP4UalcAZzNiJBjSOz+XBfz+GnpHf3T7WP0
+vwS7MhheQ5xD51L6fFfhB+mGAw3qdlWAeAokIUtJtAr1Zek6qpHSCXfq1oCzyzloCH4+oriC+gy
sbl8TtLPa7tGTlC3dLyYutV7H/Ihp0Gbp8VDmhfJwRXd2dgrU5srGs/CzPIab+C5WQmgDZXKIrbc
d2pnTOc1appAM9bhIALZXR8wIxW2thQU20BD1Jp5qEnD19RqM/sH5HX507F4T6ak9A5uxmtT5JM4
OakLB5d5Gz1PjR1bQ790oSDuCxYKRW9WPfloNo7y234VfATHBWQ31xBlw+uPhoBGavfdCvQv6oqg
RJnzXPeu6Tupony8fS5fRxoSioGv4c5LWYvNa9GkSCLCW8OUo4v7ZhoHX3G68qzNGcUQzqO/VAzH
QzMH8vvy+4NW0RpSTTRrqfwAg4GNd73USZRrzUjrPlTXtL0fqtn+koyO4VMs0t7W+lAFBEn9XVU0
4gOP6HoeIFKeRuAGRRDPdDwOvMPeRwbbrsm4VsK6N97IRdi5i1BID8tmnRBsKdXPNEfoemnu0VC2
1/fF1Xg3SWlxCpRMN0fXZgJ0aaxRFcaWUQUIWf6c7MZ7yMahD+vRWD8my3CEVn/thqRNIksZv8r4
8nq71cKJ2oLgLsyVKJZjoHXfVsblzZIX4pTKSYDtsuhnr0+OJsq+dvPoYCCzz9eG2kYD99ryCsYx
Liu9DusisYhcNe2+ydz5oghmIa4ESh9uH+y93SW9xNcTMkic67W9IquietDMOrTKyQ1T1ckDpMDS
0F178y7r8r+pZh613PfWSFERcrmUxMTxXtvMCdoJ+dQ6jOpZDzKnTcAZJVwmdc6CuHbt33Z+3JwX
9jZ+YrKc3qtTrQ5ns0l9vW2cN/UyVBfVbeyD2GR3aRS5mNHAw0lucL20Wsn7JuqnOjRbc/QR/aSI
UDXKuxyxDNSJvd+v4LE00h9EeQlEoAtd21vqvkjIUdjKOY/v3Lz+NeY1U4g7pCk7YXkHO7l3L55R
BYyCIG7eetxetzsjd0UVInRmfYnp+Aeek6anmtlfp77VnDdW3+VBnhnlwasiF3Id2NKkQ6OfxSDw
RmvheqEmPOeigLITJlHSv4ObvjzZ5ZgfVJleAQzwsy/MgAi5NhM3jbFoi1WFtPVT1JyH+GSYXf/k
RvGHiNHED4lTJmECSDroYnhZScZum5OYnpgjNxDWz+YBTXHvRNEfIvSj94a0/uYLd25Drj04KMyv
yxS22dCGa88wc7Vdp7ObDEc1y117HiECxGhZKt2c4F7YjDKFlBN2upv/LNXR+afR9UkNxqUvcz9J
6/HHbRe0b5GkhRdcFhY3LsjO+oE0nU87t73pd9T2QpFG7VkzlxgountEZ995uxAZsmRZDdkQ0tzr
bzwsJvhf26xCrXT1E0OQ3cBdveq+adrh4DzteVdZJuUxoVkE3+ralCvqGSESl4/nJt4bc1qmU1vV
zl9RX05PyH/h8xYB+O32hu5YRXeLthTKqlLMabOhI8VIZx6NOkQlt7+v51G5K0fgsjUBfyBqWwsy
ulUHRuUF3FxQqWOBTuFzh2qr9JiBzs1Wr2jDQXNGKhpm9CavzJ/WaIgTY1Smh8TS4+dBNY/9pBUH
t2RnyQg5UXDiNSGj36pZ9qgRrZOBlJk2RSKoWngDkxcjiK6P+SfH7rQgNfWjQY+viF680qgQUQQy
pIbtq42uKiprttG4J4DCjR3SSVmRBW5H6zuxsXkfD0a0hCWj496VM7jhxyUbon+8Ok6b02wrysHb
s90D+Wukd0ReCgggg9yuD9ti0u4sc92VMyaX+6wXIly7Ngutoevpp6FiGtXlES1r65cxSuzNRFQq
N0ACtvIhqMEqVpIX0clJkuoLu139vXSHzPDt4Xq2AgAJxC4l1FcgPS3yqIGNZYQATmk86Ypifi09
rz9FRizu524szr3RWP6QpvVjNboHDmrrMKR1KpqyRmxK3QG58S+SUkMIi9HwpneKRbM+JZXxYMTq
+NBMFKtv39w9S0RE1G0AIkhCzLWluauNCVEKsN9kPZNvVZSkfOiY7Ve1WqsDOMeuMbA4kjz9THLa
GGs9a1pXHXi7teZ9YEZ2F0x0RrPA0Nfl0+2V7Z0TSb/9P2Ob97v3VrEoAkR5NzQNkGe3uzjAZC5/
YEVmgzRHCIu2LYXKXgwtGiXiFmbNWU976y5xB+fjbSu7GwcghA417wTn/3rjnKlhviq4+RMyh+WH
aIo/g4cT54WJvAfreVXqkkdPimOC7SEBfdWKQunC0bPGgMAKSpWCqFF8a83KC3hExGPTJVrQRqhm
I0PbX4xudN8TKP0uev35NzzjOcA2UTPdRART05ap24PPRy8yfZj1XPNVrbXvEbZeTlqsrA/KYE4H
L+c2KMAo0ReEDwDsuPQtgXqwMzNR0wxnZjfiVKpdPwVZhSeNIr27KKS0Bx91zyAhtGwuUjhFpeH6
o0JridIc1Sc60BF8pxZqKdutn9zVVh607HDm6M4hwhowKoRA/8fZd/XIbbNt/yIB6hJPVaast7jb
yYngdSElkZIoNkm//ruUFx/gHQ924AcBkoMk5oj1LldBqHUpz2ApnzoTE4gG62A8ZZOwdyxe00OG
qP3GXF4dCi8Uqj+4WuC8+fLThsZyMrg8r5rQDVUQTX4hUY4+yBgsv78+GqiH7oLdO88MUM2XQ6kl
RRbALb6qk+7MJvo8gQzwLlBIhF4f6cqTAGIzlG6gJgW1oMsgR3eeDeD9AgWBmafvVhvOX9APbkFm
S4aPSGPTN0Oz0dKnrkHN29Ebw1+bU1g84z0CpBFo7os7oJlXCdg2kKoClbVDoGZ5dHmvqnldnl//
0Cs3J4ppKMGi7gQN+0uQCIM3UbYsuNOIAL9Zxh75J+zJdOMxuLb9AUXDmQOld0cXvVy4KR3SZIYk
S6VnJz7oWbBzSztbxsrkpwCtu/L1r7q2fECB7l0K8Kqh3vFyPAOD0WxL0HjlyprjOlHvh1hT/s4P
hriDgw9Tx9Tmw0OTGvllyBS9ZbvyR6q33zC7PubOd8UB/KPU3DqSotBLKlDwfXpwydyUjTT8GdBy
/9PMpuHQBdSpSk9pvMDQRukaZofkA9q5Au4/pM0+t4Ta/2FjZUitYRyw50N/CCU0aPDpYSPQfN2i
A/gza5FHUB6S6AjeOKxXAsZd1AvMul33+w+wU0z9vIMqBak2Ce0B3HQTebcykwdFQhPzOHUqqo1M
bm3oqzMPuBNwznvrH4iOl2uPezbKFUjXFR9Z+6mTITtBtGp6koymR2RGoyuiJdy90iefFtRPhk+t
hls7UP92Q3nXN+Ozn4jmFobmynzgoKGoCXwQXp/L6ganMTemkaTK52AsNObttCkMyFYUOqdAj20x
w9X18PpJuHKT4G6Gw8he4NyrOC9nI5lkT3t08yuwKjdkC5GuXZJYGAkvW/X6UFcOHYonQHek8InB
/t9/ym+BrEuAVg8E3jjXenMNm23gHlI1gVzd61IjTTinfPgUS8FrsUHL8vXRr1xk2GagUeIeQ2J6
2cEaqdJdShipAFiMTjM83JErOnbjYrk2nTDxhNjHri6DvODlN8Y23aKmx7sK6vy3IRnoJ4o9+AY2
qbeIUFeuTACudpjgroGLQO3lSLKVdBkE5tACuVaOEgo2I9RVy2xTu5e37E6vz9+18UCUxwOOVBN0
1Iu31W+lmP1IEWBVtABXvf+o4HZ/9OQ4lBPnt1rJ/3X4fs/osUFg97p3ACHTj8LTxfcpS3ss0kwq
M7Dh0LLWQpI5U6UMw+luVd52YjK3xQw7yWK3+S1aiOY+8AjbljiVnkyS/oDAXlguKYro8N5zNybk
2lLj+shwdrAC6Mu8XIDQAJtKCCegVbYRtjNN380i5gWAi039+tzfGupiLjheTSUGDOW4L85dkAk0
7aL2bQIpihuH9MoxQayPkBe0QfR7L28hRpnpHJQ/Khn39BhvA1q+mzfeOCZXNhNyJChHQn4Aal2X
ihoUkF89wSAUKq8e1nXYclpkVAX1FDvwlnSe/np9Bi9Lx/t1A/zDfwU3H1CIiwQQndetSVNoVjVw
2v0U5KhHZQ1/8KZ2/bqi/PcIsQVdDFvLb3zplaVDlIYy338IHdCKLnbJmIqQuARfujsY5NA6KAia
6Y8xleJGFerqN+56SxhwNwjcJ/23+5WtK0qnIW0qC9GdnyBgQG2Nef4goSItu69rQsPHbPaa8yz1
fHh9fq9+JgyFd2ocUCaXZJfd3CbKoBGCIL8LP8sVOKM1TxpekNHeIhJdGwv33g6+gPYxsLwvv3Ps
smhNlxQ3Qy7CAk6o+V3X93f5BnrT338VCi97JoieMkK1lyPBmGFBrjk1kEFrpVej3ANoorFiNCXr
bbveeKKu5dsAPew+IVD82RWcXo7nJy2MiHPWVM6OKFcSkeh/0rAzcPzK/cLbelB6mvTzpiWHGYuI
y2FQ040Ne+UCwG/YIRegqO+F+Je/gTU0BhFswDfDM+cLlJ/lJ4n84sanXgl2UN1HexjFu/+4fS9H
wcPpjemYoXBnhd/VuWAjmHVg2EgTVDHEhZKDF6jgb31RcQ2gaII9ipIGIs5L1UU/HPu+jf2m2oI5
+SfxXfqxc/TjX++aF4NcrCLp2LBNAQZZItWAcoLDFo6MHoR07tfrQ10LZjHWzrGFcjuEDy+ul16J
ps8i00CEfBV3PV3IXJhM809h2G/fAi9t71Zv6Y/SRd1nGnZLCYjdxO5UPo+i0D7A8Nau461NtH/i
xeONQAHVExSCgQm/bHJ4jkUm3oKmMizojijhLgeY5O3GS40suLwlqXJtN+0KY8hR9079ZdaSr4FN
YDGA4ULKmr6YQTkyBcpkmz2jY5a/XSyqVY+AUKhbccqVywgAPgTuOC+o3PzRTR7ihYCp4VV5EwOY
BOn7D63kEqZZ/Rr/fcTxX58cEuI77uSy8ud5GXcu0nBr58FYql76KAe3snaBaM+vb6xrC7i35P//
UBe3QAByfT4q50FaS0QVX4g5QJ7UHohndDkgSbsx3rVpTKBwBpwJxDGAP3x5HwRENk4mqwc5HIlO
eRPEP8J2+SICk35+/cuuHpm9lA5RXTz7f2DMbcaoDkKs2ErG9dsWQR+0iPz5m5GQJl7CNPywp+3Q
9OWsgHBGdobmSVxIH+hYhUoS6pCxrF7/Tddmewe8ohYXgaZ6aR4eNdrjmed7lcoIKFxgHtonCXe2
YoC+wxm0XfO33uz7RZjtmB5km8j3L4EeK5+k56+jh4J4rxFJZ+o5Nnaq4Yb1uJFE/A9XIqodUCFC
ERfVpIvlbU2DhkLQYc7zQZw6YeAnk4P/0u7+16/P5bWdlIHlgzMJFPEfTU+E5H3vOtyIII03n3g3
fgWAhRyCjP4vexYYTJAj0IVDvHVx9wak20SbLl61LWH2dbXs3RzPrmrb8BZ5ef+TLq9ToCsApgcq
CNjT/Zt/i+zWjPXTSrA/+iVU1dTHqmi85dbMXduFKAWDmoSJy//Qj0eKuaHKgzMYp+t8zJVzXwAP
bAqP6/5AexCmX1+pq1+FmjAoGAANZ5cZuednZnW7VKPpR79ask6+M2sHQPrrw/y5IZDIAE0ASBPI
XH/UVfwNaoUDJI3qhKXjFz4DQFxOwzq+69k2qRvR05XBEDWBCIXHCP+43BOLDhfYbo603gKxlZEm
5OgnTVbaLHQ3wv09+Hy5KSBRBvcFgDN2vfVLsMgEuQEwMGKcKRdlz2Cv0eMwOV8V8I00ZwYc7ymQ
iUmKLYnJUjTR6m6c6j8XEL9gJ8+Aw/Ifq+3ltoTlScicJF4VLI6/WbQI7roBovmvr9+f23IfZafY
7tz2P3jtkdWr6mZOgb2hEKDyWvEPZEV5VzM5eR+9YGjD6vURry4i4lLIH++YkMtCVbNOsGXqNUUZ
aibnbmsbaEHIuGbocfz1k46P+22o/eN/O9lmpW4k8Uzreex5pZNB308N0qaQps3717/q6mqlkKzH
pgkRR1wUEWAxEOYdM7RWSw7j6UCpDz4l4n/4IHSW9rt+L4pc8pqMjMmQMki9ju1MjiyZvlNB7aHN
YAj9+vdcWyUUkNFm3WPfP0AXcxNtUbQ0FHzNlp7ToPHfD1MrxsJvUcL9+7GA9N8puXg18Ya9XKYg
bzt/0Z5XydQ3FQOo7qRWtdQpkH1/3S6DssqedGKNIAdwKQcZi2hiq6fZXgoRp41G9DQHEnZTyXIL
NHNtR+BBBqj3vwLFpQGMnzoajCZkNSiputZqCXY1O3n4+7nb5Q32Oj8A05c01JgOWdy0ktVu7jPQ
/lNdpPA0OEeS3rp9r1wVO4wUJWbUmHem6MtlsgthDh3+tka7n95ruOocIs9ltRSCH4FKSt++/mlX
JhBEEFSy0AQEF+MSqAsAeh+kMmEAucTuCTY69BFeztGNC/DP7GbnJsHSAlS6Hch1UWiMPY/KaCZt
PQZNVJo5smUK0DAI9533NuxoW7cIn2+8Llem8sWgF7cF7YWklmVtnc7jCHDBYN/2Sz+/ycTmnvNp
0Tf4kFemEvrK4F3gOUM7+tK7w7hQhSHFrS6UikqsJDlD3PGW5dGVCsuuurdbd0CVDtv+Yod04y47
AQ3uevM3r25Irsolm5t6xG1Spp0Xnu0w0KMGO/QOCw7X7LB39eu75srFBfI3co8Muqu7v+nLXUr+
zx6P9vWaTKzi22iPufYadBwH8vXvh0J2jbsY7zPgDBeryBXab+AHdHXji/k8LV5bbMG0lWrO8xu7
NMevvghHdssu1DrBMkXncP/3v71kIPWFYmQcxhk2X++wTeZ3MCLpjxqv6ZP099KDHXmLOE9APeH1
z7yyWTE2wEH4C8ZHl6sK8dwsoInoa496aR1ty1hAVj4oI4lHPJzcLVHQayv4+3j7if3tWyVtxJrE
GA+EYVXmnRvLnMbzm9BE/EZifOXwo7qzw1AAbUQ4F74cKndC+zwiXR1uzP+2CDT5l5h372QbZ0PB
UQn8F9mdOL4+oVc/EAki2oK4dP4g0Rqc+aSD9EYtE2An8d/xEwAjwR2Rht34wGtD4frcNYvQcUYa
9fIDfbUnI5Jg7VzrqoZ27efQA55hhvzyjaGuzSViH7CuURwHTmu/g35btnEWfFboNtYwehjAlJXj
gfqwRGGrjZ8214/HFGSFG2HXtb35+6D79/82aKaTyIMjCM5F5k93qaZBObV8vBuNae9yq/9WBAcn
fcfz7PkUCPSg7r8cL2aQ9OkbxmsQ9R6EcHjTDTsi/EqPDTjK5UjyW3HEtXnF84R2+v5kIJt7OaQN
Vz+VxLX1CrQx7DSQjcHINWkq8LATVoy4go7tnP99rxVCzeAAAUixe/Zcnvq096lHwrWt9aBMbWeY
Ongk0/faJD/+/jgAhLlzA3fN5kuXaK8bgUts/LYGbT45dRCyLtslMuU0eup/OHlQtwcQDNCQPzGY
oWlmm0nV1nxu6VNCB34Glnw9rTa61fr/88lF/ghYKWKyHcOUXiyb6XL0xLesqwFIG94C+jrex1re
svb9c/9j1iJU9QCmi3e8xcvNAX0J25idQBXB8xZiAOaQ5ga09NF/lmsbVa+v1B6Iv3yF0DCGkjpS
EJSeoeP9cjQVbANpJyCxs4GJo9x4fgC45ykxvSwyZt1JEc2hoaebYxQvtxo4fx4EIMJQhIdK4E6y
vKzGM+OECRYww/qmSSDmZ9c7eFGMH2JiNFSFpQJykszvXv/kPy9QaFKGKHkBnwzlq8tGed53WTzk
RNVIgWzZ90odYZPslXCT+1sLePTbQAZBEoTxgO+/FNhaGsKsR6yoQYqETWxnKOTEqRrIWIRp1t1A
lP8ZUWC0/7gguyIA7uuLtSS4yNK5h75mE8k7B9hZtUHboQwzgIZEPrwXTRSdAVQ5vT6h18YF+Hl3
BQAJDv5cL8cdZnA5dQgUStSJ7MH6vHtyKbyQqPM+MBHq49BBqj5csZVfH/jKSgJ5tXNfILKFZs7F
wK0PXxxMLK/pPLtzYPvtHGbGAJCWc/+WO8vVr8xRWAGREnrtlxJwOlpkatTCawXeBLoVJlBFpoR/
6M361EsnPw5ErGVv01vYt2ufiU7J/zmp4KG6WNd4sSHK715fT4mPeFDY6CibbTkPsy9ubKGrQ4GY
AWII7i8ckZdLCUNA3KKt2mc0j9AJA3cs8Wb6FMtpuHEMr80nwEUgAgMmCZzB5c0jO8I7b+R1n4Mr
CRqhOk6eHcEODoPPNprC4xompgIl5JZP+55t4jteXnt49HdCLCpliKUu9YqVdYr2zQLrAngL2ahA
7hHA222Cm1yhWCAg1tb4DSubaFlxCWE3yMpQOcaVt3RhReGFtRSR3pa0kJ0nPwToRzTQcI7kWDjn
4rMAel6WA3ipU5GByfNr9vD+1sMa0+c1A8eozMhCRKFGIiUoq/AoKaY407AhhaOlK9d2xcsSCtZi
nJYt7gQywzAhvtTRv5b3UpwX2+SuCrWJdGkm/JcYqIfGLBNAKhdunvqTn/RClWKi4dcWst1zpTVb
H6EpQbujocb7N1kTchpS2qsiWNo2P1J8dR2aFow5PS4mLFGNYqqO97ulInDcrCavUyBHqjkAZAhT
ePbVSEUBpROIIjoCzZRCQTXsQbUs/tVBdXUudQfrBpDv7CSxacOAFbn0vK7grb+9sS3zIqjsdJ1/
9oClAd7DIuMr1hGly2Oz5vyDpQFUEFtKs2Mfa/h9qnwiP+LQU98Bsur3YqDmd6bTWfxmknnLChem
1pVN7NlzP0UyeMzX1L/vU99Fb9iy0c/IBsJ3dmvdt0G0/B9IVs/fAKWZbOGp3CfotkT9PRnR06ob
lQCy1SRe+i3IkFSUc5Y7evBn5Bcq8NcnPDPzdMTj3L7zFRjIZd9YeYqhQwVxat2mvLShFbKyEkrV
hQ9JBFZsYva+S2/oTMH01ITA+LntLKeIzwWBtMFUesYP3+oI2KLTtjXclZqbKKuXKBvQAYChJuwM
4gWwPwXtoLyAko7+HDDVPAZrr9tqnmL9tWPesmNf+4yW+WL5g0Se8jPsEAUW7QSWwMkC3vnsG8f6
Uo5LFD2Ehnaw3qIcwp1J3g+mCtpRfIGDZjOWK9ns3ayonipoEoxnGw1pXHh+A6LutJnhE7cUwlpK
NosuGy2xEpRLOJUBOBH/RGWLAzMELvFcpIYuX9JG9s2dwGDfwaOJRAl/CACNkCsjGgDyZn12kHd6
0w8y/QF5LbxiPWm2qRYCKoN1D9Wkvo4yM75VJPKyQvlk9guaanZQKHNnRdck5leIqucP5hN355Km
50ff28KPOhOwXPLGIVWYk8ZHZAortQM2MdRlupi2a5lNnFBo33utOlBml7lyQgTtYfXtMEJyOOxF
CYmzcX23td2W1tzRVEDua0zvZ+5MXqAO5X+jzh/QXwe89uyisMczOPX9dyvh0VmsQnhvWGTpM5Re
1g+JDlFTibtlDUqO0v69UoAAlGDwtvF3P2tJ9nbtof43oQZvqziTGlT+eFpkuTVb1A3V0o8TO6wd
lJGxGki5y4FaQGCMSeEVDaAM+SeevCB+14RLBBsQpYESLHTmHD/bMJig3+cpyXQBtkryTRjYNh2m
LOXjL0CGAO2dIXTh1xNi+ycTdMYfypizJi7xI5rxjkL4uS/aTDP3SPtgswVQMe4+m3svhsTyCIih
8+a5+5p4MQAWSzAMDkfJy87Q1ZltYQJfqTLjTaM+2iWO1uM4U9MXztuSn/D7pA9Q5EtZBHHnYH1L
e4RApXTKo0U+uYUiXOWi/0ZAKpsL6Emb7knDCCOfi1FmLHjf5ygFlFvatZ8mE3ikyOLW9nD4CyyQ
D1AWgp7R5DkAJNWix4pRHkVFvrK1PZLImi9JQpu0yHqah6dl8xDB4c3P2EGs7RIctg3qGocVevfh
/QodH/HTbgFtPkQzG9T7sRnjDxvg6TB2ILEeH5MuDNsHnUMr8wf3mmB4A4EDwh4zf+HhVwjahflD
bqc+qFBh895PE5s4LgQapwB2KqjrRukSRmW89l17VH7a/yQ8M/eJ650+yQDXzSGboCF7ItkoEda3
hklIVclxK4e0S7GIrafgbJE6fYxY47pD0k9QoBBNZn6yoPWjB5cK8Wtpx2QDxSbVEpfaYMKHTmz8
0+QturlLKbjO1ZS2+fvM+IGo0UsT82GNzfgrNdmQAoDF1k+eNpaXBsFge890u6QHgt8TVZsh8J+L
12Cid37a2LxYuPTaE/diyO2bHIo9kFxS6k0Utwn9tmo7dtU8JNtWxZxPU+Fr1YfvlWwH9hYbUPZl
qiPuyVL42G6PGSIxiM63GagmfOUhOaZTn8qim+NIg7dMs+w9cA2eL8tUGdEcRt16S2WhBAsRMtXP
qzpwfIx8mBQFItZvTa9FCR0LFxXtbNI3KJdacSJ2y8ih9cWKa9NbDKpoDRz24jqnstU/2mij/+go
6VRJB5ln9WiS6BPPfDffdzTMW0D+YOD0ARDvtKuGOIVVDGSMTQT+Qh4ysy2QKyJqQ3SSM7ymDzab
hAeqATy3CYUYH1vIryDizH/iPPDtl6DxKKs7voGTvaDdmESHdBBbfphV6vgOTk3nGtKsEMlQmgJc
cXAiWOVXn0Lg0ysYoEj9wVOehaTXEMNu/qi7rp+KGHj77ieCRmif4n1GVVvCUE8e0Yx2+mPq+fNa
qkky3IqQDA0qlw0jUPJs6/HmRashOPLBGB263GQSUL15nooReCxXZFs2+f+SNu/GYteriqAuvkwE
dULQzEvcXoMraB4tU7nADwEFaPhNZaUf9rgBtA9Prr2Eotd70GAg0bPahj0Zm4q1ZqZZ2UO4TOOb
2eO8q9pZ8vuA9J44CWh7+2XgOH22HdYQMm95z4GtByCq7FoZokzCtSEFAKDJWjEjyHKnY1xyxRZS
t5ULX9TXFZImT3ZYCRDTc7Y0pRla4xcNeEznhVIXQ4S31bjcbKi/GMuIgZ1ISqOiW/T6NFideEg+
/ZCWK67Uz8TN8GeCrw5/guo5rlwBfBSrAlwFfZGYOGzftr5GahPEvRBFT3VLKlAkTCJxh+kwLuc4
3MRBK3/sK+25ITysDUcy3UNDjFdRtK5PahnmqAxQTmuLkaVLDLFzzW2JmnMaYjNulj5SUGXYDyU6
vfBytE0PzDqqckOZ8BwBcdBBW7PAgci7Ax+XZL2f8kTFZxWzKDzxYWmXU6ICPR2p12j8dkBLxArr
jFmQ9KOc1lT2CIGMaghA6jKjRdwlA3mQ8cj1w9Sx2OC3TaC3FmG2rXFerHHmya8IV+X0JZPT2Dw1
glDcgT7ieEcLL+nN9Ma6cEMpO1y0PgVNKh4poBu0ymTP9DluckXnCn/z2p8zoyJB5XtQtrKQlBzq
1IMDY9F1OaIzXA4iLugcoIEOURDVFisRUPJbrMnHEwozk1dBez9y72GhHH8K8Kdtxw3YDFosXjjP
tcA5mA6hv+bfxnSbmgKO3GN2korCowCpZKvqiDSNfeNioj5mG8qcdZy5DCyagcL5oEuUnp8mzT2/
WNLsP7S+hhdNhguCFR1PFG4iD6rdDwvCZ0gS4mmxVTA37fdkyfIV56VL/g1dk8jSZYS+U4hJwgoo
jPjkpT7UyFZO0HhDesM0XEeCJoTNWazusf8a7xh1YLEWBA2KJxWRcTkOCv9uyFncVz0w07/gjQIP
ywm90vdt7JZ/tBPdo+QRysRtD+78fT/xGPGHbGiCeqYz8sR8RUEmGcFMDRvW2CoN+ojVUCWLeU0m
G3xKepbNhY5XINpAEh+eYNUBHqnH45mUIDCEb+UChkMBphXRR6Rg8se2afGGmDyfTovg7itUAslD
txIY6hgLDDuihwD/R2rJqk5tnx1UH3lPQzwYXMEsys8GfqQ/eji6Du9yZ8InbMxoRuJAvQ/AO2QM
IR7v7wB5aD7FwhOq6JFNvG/6hvpV3M7jR3xWzN5kbKAYps39p8VbSVAOXqAfSLr4IQJetTVv0nGJ
vygfUSw+pVn1qVvTMapUlECsA9nb9gWOGTjxETFrfFQz7CTPMpc8KxaB9anysZmfulXOWdGbjkI1
YbSYbR9v3Rvfhf73IaY93lnoMT7Dkyv84Y0UopCrJt3DoiVettxYvy24xfVT4yjEXzsu9VBLkOPz
Uugk4WWLjCcp1rYDxy/O9VYEtA3O+RzuVSSXUwieRVyVZPFtWEaxNlndRza4H1vsUchuJ40oOsU3
UaIo2wwn4uJ4gNYAlLPrJOy8O+QTHj2k45x+Z8YDzmezs2iRT2+8xwsz4Q3ZooGoR0RiZijooJLg
oPACgGOPJsRPvY4LnAYthJCOfdI3z3ozHXIF00VJDbx+mhZjCKhShDyXgunDwj2d8tL1Q6TyAPEm
xDbeTKHCnw3Um8+hfTwMadlvKz9upnFLMbQi6t4bG/jfYcqYmpLKrB8OIllw/mek0h3OL4TM8C6k
wfc+I5xWYxIgyO+bdAiQ0CdAU4yoWy6lTnnIqw6O2n0RgDznCrYMNi75CJwxikcWRdbUOQDUvSEG
DUeq9JtlZl5qPNtU4WHmMigC4sv4OHZJ2NfDIjtbmySD/kk7alJ6g21WLDDKLCfWpWNXBPNs8jKN
KZsfl4ZPjwL6WLqAVg7JHxokuyfLRfQFoKzGFKNTo4KjCok+dAzoZlR72q1ifH8bIhPCx9T3Z4T1
YYe6WLmYzLxPYxWywqQs7u4GiQZjAfJ3/BGujGo9qakjX0C0je67mQb/+ooP/H5roT6GN3WTU+kG
Hr0LB/ilv+2GdPrWxR4fDhui2p/Lhse45PiJv0YQanCTrFv24AQ6TgWiRN2e1nA0mM/Ia8cCoOZQ
Q71jbEmh8l2qIGxjRCzDlv47DYuld1wNsHFMXR7bEjy7BM2yOBEZdJ0WhW0K0288Yani5NEMbs1Q
zkG55Qnyrb0pQDVQ70Iqmu3g/GX8KfpltWWeLATR1NIkqAkFMXveMxI8brix3QHprv2BhyBoIXg4
tJCY4wYTkuZLe0jkAkdx1AO2StDRI29izcIngJ+DD8NEfFb6djVndDQZsqYs694NcbLaYgohY1ak
0I2Oizzh6lPQxO1zGM3xT71ogt50M43HRUODrETKhlQ8Rvab4AgSedfnm1WFHnIoarbjxBvc58H6
E3d/PsJs2Lh/o9H3OObeUDR9dZ8/iV1bElAqJr6PsdPuGAuiZIU5hSNKStPwfbONYVAsyxaJwhuh
+36MOGKBAnM8f5v8bjBFZ1OzFIBljB+zfNT3CQgDYzFgJzzNY8e/tJBi+9mypDkhkvUcFGpFh9hD
pefebfKrsyCKFJMkKBIMkRSol8MJFZ3bTHsCAWMf3OmWt+0xEiFFbW1GibuAueMCGS1Ccc11bnbt
OYV7+VSiLwQczah9ZAK+GMNHLbIVhj/M2BkfHgcnTMZAYd8TxVONP8N+gJsdWnCdiGRf0dWN2PWE
zQvCAD09o+CS+YhF6PK+Q/A+wFYI6kRF51L/R4LWNi3Y1PEcjCWungUYYWkxzTNy1mVe8sd5nkdo
yYou+BB5fvAv4cwF5aLn8LvmZHzXYcNvZSJDe5evdMpKTyMCOacGisSoTSbjHTzqSF56nY4PbEVe
C9NXP3NFH+RLWmdT4zwEaE6suJym9isUfPgXSYL+q+p8lB6Uv9LkoJvJPSvLxvekG1G/VCRVYZVM
SfpPwxaOSUOxaUNjOfKf27iP7h1gcK70mQebrC2z9EfuRsSDBrkT7oEw8f9JIzahpEUtRejkpLpP
Id/mIVHvt3u4MG+stGQDLiskY/oxUF18Dnvbfx0SiHLVTCXpT4RbK06jJ9MPKoMyYcX8tf+CEm73
HPBkNWCDjfZbAJZriLLChhgohR89AyHDAOUFJ/PxeQ2A0C60JstnADiFLqHNkmKXwkcorOk0Boie
GoHcbVKLPYoGXrpQ7Uvik8xa6he8H1fURHLjsapv5v3Ghpfuk+TBQlErS/LvC5PqpwUzTBVDnsP3
JdIolpcZlIreg8Sa8XJVUn73FW7dGtsq+bniWv4MmPj4uU1UiOpDmyCCaLwRFyjncprLrO09V29R
APeoMevwq/tZ+TmKEOjWQU+QWK9aSCr3pzCfzpN1uAqcidon4lFoWaaZdlVvoRxZ2rjFI+SQEP0M
NIIosDqH5CyMgO8v0pz4s+4A3HlMeiSGJR5sneF4aAEFdc34AvFWKFSe/bZdwrdDnGEPbRaGkyVz
LnlC2xNaVJFhbX6aUe1FdjemMbuLUGTktWYdv5uixdqD8D1NikD4yVKa1E5BmcMXA52LJU5tEao0
+wbwxYxlWRsTomQzQAYvQIn5SLrARSVFXwNCOj3r33AYpHkPUYcsv7IR8aYi1xHqNoQmMdAOfRQg
Krf5iJq46uQHZ/2+rcwYL7rQghj2hNo9/VeHUOsGg6bXb7VIAkDptiF9EsPE6ZnjlX8/jsyCrcAQ
/Negto+mUGCxKbDZF4SrQzDGcwn7gOColen+H3Vn0hw3kmXrv5KWe2RjHp511SImzpMoMUvawKRM
FmaHA3CMv/59zojsEoM0xsvevZWMigg44HC/fodzzi23zTxUj60KCFX7KcCZj/E6WpA6fnRTo4CN
nqhS4y2EPvJEEXzjZWX3PueaV3pBg/PsLMWq6sZGriyyjY+2GI30POry/Cv+EHGgEcsAQfGIpAwM
z6rDIFGTfkiEU3/NQjf+0s/T6OssMsLwirpEuB5zIpr10nXeZSAKOayrpKEoFqGYXa8mHLTqbKq8
cLqoydR9pU+S+5AYQZGtG077aJWw98uNOVpWTz/puL9JnClA/Yrki7VCc4QMmwg94+tEeHGXLp76
3AxzcV8XEudKhHX4mW3FS5JhXFzVY0x0D0MqtD+ZkWFkF/TCdcDnKil0XOEPfMcYrrqEestslUg1
dMolJnQJIvIBL272iCo3cTiA2KNLsMzX1Im8MzcZbJo8icKtOSL9+gHrIe5rUU45pwIEqk0be9bW
8RrhkMcarBvct4GtBKHKC69bSY70uiVmQxMQSa9zb5yGB2+05m+96FV2GakOM5j0nX3eVX4arEfd
+mRdx174bDSedZdgatjCMlHFtgym6AtCOxZ52EwEX+e4AWQ4RipkgcV98Fh0rcjpQuHD0BNVK4NV
FqFXswoLGaRn2Wj31s4MyQdwujUJgEtRVjH5PC8pVk4b9J12Y8OzsiZ9t5nyxvrcu275xUt695Z2
tDOdtVqTzG+dTPMZuASXOpQjcokaqBGhrBWl6b9a1cfdOXjYhK44UfnHnEGKWDVLQEAEl8CsdmEb
l+bWF5F3J1TP5kinnCKOn7gTiU18TXMz+Kl8CCiL/du1myFHgRhHCMtOnnUVJhXAhHJJvB+lq/If
NLJrEloU5P15Qg/H4roWPZGmzRFA6OIH0yWpN5S22yTosgfhaIKbJ9r6BMj0LYAiAqqoaVE4vZTB
jwBSsdm0DZLelKN7F9crSs2dNDuL5pKp9zlPuunLx1XodzCSDOjSwCHUMptoj70umnalQnSANhw0
0hTzrRN307roMJ1JR1et2CpIpxFUXFRlN25SY4h2fZWfEld+R9yOmwAbqQHrWnjtCJzCYlfw+9MK
dHfcXi2skcc+UsWf2SIDtUVXHU8yTVDJXg1LyvkD36tJNh4CfJcoqpCh/XhS3mJlKLACqKKPGRlB
+Lmv50TZVl2lDb0+4VeLa0L4+nPjVNkJ0O3bMi5lIWDzoeaQoCt9PPOz21EXWaqtmSAlR9VyxAD4
3lUilvTs7z4QyB9Y/i7gHLzg41WVUhxtyiQS26gcolWfyvGKKod5ov7+DiBGs1LRJwCMQ+tFvbZ/
Ar/VlVqccKp4oK7FBlRB+VwvTfvZi32YqAt97VqjmR4/frT3ZpECh2cB8tW9CPTnPw1KPnoENxVW
2yVtxnUdTs65G9XxrktrcQJR+O5eAW6nieggN96QEAwaoi0g6MXWTZMn2QPldYahW1PJE9c04ojP
bQQTd4hedk+1s7TrsrTrU4qib9cmi/Knezham4ltJM6oIp53QjwId6oU16lR2n8f4KB7saPWDNAA
EZUjO2QGtESeyYVsGYu0RGfmP8gT03R2GdwfFGNwB/JiSL+CqTklofyeCWSCtYIfjZ8Ron39RiFF
LtijXGxF6fbXWdCAoZzTFlQBan7KoID88Qp6dzxkeHxw08ir2Brr8dMKyiTcfKNsUaE1y3lLpn5c
e0bh7waPYlyvZXk/Hu8dTiqvEE0a3Rs1wPTqV/zTgDA0E3P2SrGNq1KmF8XMSOva9uLrefTz23Zy
1Keuozwn6G1D3+aRqrFTGIu/st0h3CZ15V1WfWH//vF9vbuyUDdD1hMxcv9YBq8XnpPF6ExuabBc
fDN6KOUGUs+rj0d5d7Zpsg16G+AMMfnrh0/7SREB2qDKFnIAWWTUd4U1Upkmyrtp8SpO2PJ3jBKd
XjC0iDyRID4Gxad+03gDIcGWpqjRhd33akdZ0yNrBubLjJX3sARtPfzdp9R9D1D3Q68HHWX7WKp0
aQrLxWsV207I+Dnw8uIJUtR8K61puZhdCLknHvOtbXoZEU413ZAABh6zRtMKMYBsTutt4KkcIV7P
/eyWEamzcAnWGRjvtShZ3vOsSNtZARCKCjzMx+/2DSpK3wOKqT7oWXCRx5Br1Q5uns8GC9sMfKSs
lvCycDXTbSDfLsrE3oWmDNd5U/Z/V1KOkWFoMOXoPHADR6uKMpqj4rxDm5yu2+e9apItQJRuJeeR
3lCDe0oi/M0q1uNB2KItPXbqjdfECTon81LV9L6x8+9h6styExBG/VjQW23W9tKe6qrxZh0zoqYe
6xYp4LmORRamKqIICMobGstAP7rA7+6GFHBKRhueK6ANwS34ieCESXhzuOpBgcEH6DKBsz3ux531
gwgRg6u3vQzFKooWuJFULsEJlqdclPeeTx/fjKLxCm9F1w3bpUoitllgls3KM6qmOkc2zApXzmKq
MwKH4ptgcs8+XrMvG+MVmo5nRFIYCD0bFdmgo6VTDwBJgAPJrQFl7JMijCUnFtERvMxHB5E09Gqf
yPXl20Ym4e/gkQXVpiFOrlOwWJQkAHZtU/Acj2lqxeGqtCl4/i+sCVQp7SNShnhD/sX3dIbUj+tt
KGtxbpBM24I7lmdhRO4nXebh7uM5eW91k08Fa487p4/h1zY6iRpVuUT5Wzk289qby3Q3Gal7hWZd
gfZVfooX+7J4j98Bp6EmvEFo4J/XA0q/ohJaKbmNR5e0sxkv9zgXyXQV08DqLpj9RW3bOXW+KsMO
bnNTVPe+PbTxqmoX90F2gN7//pSjtIn55qSKEK7Ry/WnM3pQshk6EcstXXCrbdTV8py8S7pFmMva
BaAdTtjvd3aahfwGTSpoCASr6cjfIlvhiMQcmfLcyc77Vv3wZj/Zhijm7D5+uW+Oedw5ePGEWQi7
QQU4Gmlx49RNbKolOc5yt/LNzHlGKe+UwOHbs0CvH1S4eKUa3nwU3SQjfVvo/dVsCyHNHQgfxKUd
x7gMlxLJRQ98RhMHzgURwyl1qrfRpKaJAM7FkkAPQ/bz9bujA3pUB6PTbB0qkYTPBZiMIEg3Cj2r
YSt7179Q9dhv7RQ/x1WRvEubvvsXEdKpprtv3yrNER0A7ZZnsZOONbaLkTDSBI+BQEAYnxvTOP07
grFzPyqv6U+s2HfHwq8kiCfhj8Lj66em5hiCf2assDHVqpwcRHetfFlN81xsP15C7w0FqTKimbgF
BPlYX030nqyX0Gu25ty5G5ZYeWHH1ZfCavIT1vntYtW7EOolWsIIVh5bIkolDjjXiFc5FUu3IisM
JDTtEpmcmL03VBLWDJryFtNHNzDOg9ezB1usGd0+p5NUOz91yv9swH7YLEPebT2f/tOLQ/op0NiD
xmiKE1vyvfnkEUl9aA0eDtzXg3e16czpwlOORhntWio0F4CRsvOiXeSJod4esy9dAelczv7Hlzh6
TlgHlgQd026D3FO7Upr+/YzntDWDWIKrIUbyKLVF7Ylcx7t7MqBu9te4RzQA229Ss6DFKggybMLY
DMlFVYXWzhay2wm6UW4QOmwvqjyKOGFU+7i4bfhd0LP6lGV/Z7IJ9MgQ4ROSDDlm0CxuguBwIVpa
gPT+GkS6eRlUUHObNjpFlXtn9bJkWb7oNvu82qPJrmiOkBKft9uZouqGbJO6qklvf/vbu1GrL2ji
KAORd3m9etAgtTgfm3ZLzy5xJoc53dK5zl5NwppOnFJvHQPIxUQ0RG8wyDCxr4eqUc5LwsZmlzRl
uw1LenQmnSOeJzbVKpxQyDmxLd8dkBbQJs9gQzg+OobTcLLAgwQtVSbkHEfY1Juy8P4ETQD7wCvK
E7vjvbWB8URVDPkYYM1HZyPdmFN6wNQdGgmJs86EZ66QNTTXM5N6Yke8tzY82rjCNOR0QAP49VQC
lw6mMqJbRstsP1gjHcA2kZ9D6vp4dbw3Dl41cQOqLT5aYq/HoT+cTIsiQYJXheE2itUtRJBTfdPe
m7eXLplsqwCC4dEgPQGtkcRjux3TCLlYigW7JOiXjSfY5x8/zzsGjFZeumcFrgUPdmRIOstTQztJ
usG5jm77i9RenHVgXIZsukF73l/32fC3pSFZ9vCKyC/qDGxw3LmMVlupHPKx21oVkXvUju05NJV7
OXfWiQPvnZnEDpihbqWM/3QsF2DBKhRjJLptmNP2YyxocZdDG16PIUW3j2fynZXBNKIMFGhtAgiF
r1dGpynf+E/dtqSZyz1VqGDlKm84sc7f2cEcaxaOCVnTyDvu7ekLRL+mxWWdl8W8zdM6PRfU3ui1
QNmPVPL/wg2CEEo6GFVZjOExA9WOO8cq515t6xTGd0+L2FUjcAPzKp32SYf/+mP6P8lzfb8PULp/
/jd//1HLmXp4qo7+/OdN9kdbd/W/1X/rn/3P117/6J938lk8qvb5Wd18l8fffPVDrn8Yf/NdfX/1
x1aoTM0P/XM7f3ruSDy+DMKd6m/+v374y/PLVT7P8vkfv/5R90Lpq1FgEL8ePrr48x+/0obwp7Wk
r3/48PZ7xe8ev2dC/XKVKdX98l38+cvt85B1b37//L1T//jV8O3fCNLAPLFh0VeiwPPrL+PzXx+h
nQWPDesEfR0379dfRN2q9B+/WsFvZEbpEUBGR3d30F2Wuro/fEQbMj5EqQCGvpat/2smXr2z/7zD
X0Rf3dfcc8ejvV6gaBYxus4ckfPkpEaq/PU2yBEFtjIae8NWUPmNT8b1kyMcc95UQWLf5xOsmzSs
00uPtn7J1vFqgEl5F4PxHYNZdIA01VSBHLGY7TTbmZNFrm+eRb0Ka2++tZXVCihdS0ObcA/OTDnJ
b2EyTD/Iu/tyI1Kw/1To2mdOin7z02s5POzPD3cUWL88XEDXGA9bwi6HN/z64SK/puozopKdeH72
HWqx9e/J8o1rKBxutooMuomtImFdGL7rPEZhFVmryFmyfy3NcEHyizajLzf0t7bMh5vh1Sa6G56p
87bPv7Brul92vfjzu2Kl/n+wgRzii//6a1W+2T/r7+L7n99/3jD6+4f94tm/4ZgSB+BpoXPwUo84
7BfEgv9ng4TOb6QdyWljw1kZpqagHjaIa/2GPKyWhtaeEzH+39kfL8fAf3IzUKJfdq1WRQ511eL4
bA/lYhqE08kjkiXLMv/oaL6VuhuyI0OjvlSh1/vIeTfTWBirsu4tKe7zJCWFRAuFRNKIfkAaeBYr
ZQ85PJJqAUDiXoBRTgLzTOG95t+RHKy77AxCI9yXu2hAIs0+d0xpRd3F2GZeXt04SVzAOyWZrWtd
vr2E2aM5Wy7DeIUxy+URhg+arHHb2611m4/kBkDCeYHFX2gbTSBGDreFllfU5Ds3t1qn3JSGEbXt
YzgbiOiuiQmautxYAtAZQDTAvK4lVjGJvTzY5ku4WDAGM2G28Yna6Usd4qdppvBNBRNTSLUd5Z7g
2IuvOH6kcMOEDCPMswgOXDfAdaJbURiAyxENDbhXRj/GzQ8DVP/krrPUhqywK6Tss6ch88caoJ1H
pRdkaWXFoqLdjx2LepvwcvL5Ash9gmAwRDgPfkCo+jBq1/CXHSbbh1/GG4Do3ATlSpZAzeSazGZt
wuhI+oZ8ep6OJfeVmMQH5jYxRjuNzrokd/x6FQF1BPhXTbEsyFIS6wYPzlglYUCHYmsI/kTwzqq/
uMwjdyegLXFBtKZMhp7SZKgQ0vdVydc9DxalfW50RRw8Gk4RdB0MiFiZ1tUC4aGHRAsEzfV2msov
q5tEyFz+2RI/9HS0VmM90b8KIBAcmwYYDtdvmswYhutwKgWTAMAp5i83r3NGazxX8NiNtExuoW2a
yTXOyimzIGL5vanvP4NqwmOnue01P37a9O9Y59c5B5dXTl6dg5Ej0aLV1XGeqi2U55Nkbp8Wp52Q
nqXhYLyMl2ZOpz9v06Q1ZFAgCEsxj8jC1guL3FCQ5PJzq4o9vzj/+HZeZ+y4HRxbGqXQCgBZJ0IT
DMrPKc/MS5Ud0f3nC1RUn6VBfTmZ4O/442xUW+lPeqoGunjL9MGwS+kP11PWiyQ7EbFYr118fSNY
P2pIVOtAwoBMeX0jSziC4Zdd8AVKeO1Vt0OLrcnPgHJnvvsQ8UIgMyY967EEoFYsTQ0miG4jLK1s
Dt1x3sVLr/+BDheBrap66SnrLsiHGf5ENdEz6kftqD4pbiakwIob2JWW//DxbL52K3gI/BLcCrYz
tS7c0CO3gnwgtsmT85fJbnLaK/vD4jCNbo8E5HyWOmBshsvIEF2NftXHQ5ODY4ZeGRNaaVDJIAFK
6poM3VE8VrW4Eimg1S8+rTDm+DMq9kXQwKzyARWfQYPQgwfZoPeAS+4rt9em0Q1RcyMWrxPOrbQX
KCl0YE30Th1of7WMq76rLb0uEiNt1YaGcEhz3NV9hTt+5veoktDTD2gu1/TbZkZOzbYApCMJNKB0
8TWuinySn6SIcnaxm7algFDq9YYb7RxOADYZAHx0U3Yg5cElwjfqSm5zRvCLK0eO7LE789D23FHV
hXpXGlmmbRLyuD4vH4SRyzfbYSpUt84C0k3BWja93tuOHcx8Fu6vMoCw4tKmAtcPiNvttGGZZEqd
5TJEEk4/3iT0M+dZxL6f6q5hcLfGI03/iLOyH+erDj3KERqgL8zmB0ZUMMOiW7DU6M11qS03cWn7
1saSmZlyALaAp51ipawwkNkFWqCIjD/gfha8EiGDZIgfZNEL3/he7w1kGSQNL29qFD7j18FSJZd2
ZsF8/04yDWGC6xJxkqJApMiu8wlyH/0utIFdBl0BHWWp7xrcpeS5ojwZjEeX5qy8oGp/n1BWkTkh
BafP0doLkjRf27PdVhYigDBiLWhyfulFkOzivoN5C320+eHntJxododLQeNTs3/n7S3qpJJ6+lRV
ZkcDYZQZhuTMy0ooHp/7utEvN6N6DJBeDSMw5FURIBQdXxap0OtsVH3k91cwzzpsjKAUx5R+vDde
B7161wFp0Z41ijb4xMc215ZzFsZBPd3PhhlN8lnESdeUT8Nswb/+eCiilFfbEA0+X0v1BOSutGo0
VfnXhsydFjsk2RLcp3XNyboqPHdwqNh5UrZi46XuMNXnaMzYnsFngBEukkSC+ESvAUKlR6eduOaL
MUt9L1s+GY/71zhYzqy/9/JOEbKAvbf2LBNXZp0YJIO++ajT8X85VXqsTjnHMVfolRvF6RWKp1CO
LtXowPDa9NDL+GYaNwu3EfqtMh4tSMNcCp58PzyNFhIB03bIAUeqdWW4rROvsv2NGmmvHyyYkMoy
YB6CG7pNyyyO7ItqpFuPvZHLYurHYzNN0AEnmgox5n4tiMGTbbwDSU9rnS9iPxEjqdRp/h08A/pc
a9tSvencsZnpwHFZ5Z3v9ztg8p7bXPlQYbrlgXyufnxN9+1cvIoiZc6yrtKnVhrZaSlAK1NFmM5n
M3d4rMF1Ur8696ZOuqh5SrpCJ2uXMnGZEd9NA3ed2rRnK64TlHF4YQvWPjMv0mLKlvi+hOZs5bt6
cMt4Watw0VYjLUcrDh5iNoj/LS5DfSuZI7wuuinKQhvfwzsoqCfrS0q3ETEo4xeThYSTz94Qxdil
QMIdLXZ725sK6U0oF3aCH+ygSsDBgZ6Nvr/FSASumRVBmIiRJVH6lRuTfuQcLe8cGQtzWExnk3ag
tpEswdbw5Jre9dcSMpLS4sXYwgJ2u41pVT2Tuou8okWNFtV7JtG1oBvU5+QinMo4L+I54T9VbE4M
M7WUGePLDEAImkzY9pnbQpWF9nk3EOwwopqmXnr2WTFnQx/cSrOZpvRzCneha59sv/AYXWYLCfiV
hAA0znQBjFmZFxkEGu65DF392eDMkbtWmVTW9cEz4RBwAw5vlTfeuZFHU7JNbLfzs7tcY+HFps88
yU9P7OeXfP1/jlX2M8LDnKd4JQDjUIE/8pAYHc9lKuv7ITCkS+MtnCnDgVjnJZAc6LY9LQomlj82
OYwxfXAcTphw70vS8M6CxLWGzKPPQNuXSRM8GZykYfKvMWbp1CvEDI1o3LRRpI0fB5nln4GH1Qjr
NiIuqTemYxrog5Ruyjl0QSrUZHYHyh1EOrgV+kQ7+OqQs3ymyYvd4iYDscmhuuyjC49L8L106EjQ
rOj9MlkoI7oINVUriWhRcobkQUEjRGnE0TwCc5cO3nMYgwkcV5Ux6JsrVacPOwvjydBNDsIHAZK6
BU/X7PIM5FOwtbgVqa5KEqxV9NcPZxuxhBCNFVZstW6aIZibDYxNyLMbUuUqrBAuDUbxO/h9/TiJ
IwcYyZPjVcNE4zNWPYf+/rPULhK+YonFbX4cnASb9hysdm9poZ0ussCxXoHvlxymIo+alLt0ilQ7
P3VHk/nqqtWWOF3P/pzyXH0Il7fZIVsQG5laG1WvHQJsJ1Lvd74P7YTVKaNBWdONgbIGscbhAIP5
7C7Nfe4untWcF3MHGv7KbmaD43U2pdPSumXwajM7y6t45ueHc5hmqdq5acTkMJOp8gCn/eUN2ZLW
c+26M6mXyzWCFwQSUIcaP//aWUTYgmKFt5T1hShMdHDXQdJqZyhiyc3whRbDivsTqtWvHXSSRAiJ
UdoPgIcQwoCcfH2utaWXzEUSLbcJGH/cDxkMNmsddMj0EPLwLGNBHZW7RgdAR94fb8TXcRPD0/jd
ZrmSIydj9eYMHwZjqis3nG5t4eo8Q99o8uGKc89lZMx5Nj0kWQVvjtyWrzeVqIKcRdKJMVuePr6Z
F93sn40CG5IcJglnF5g8YIejQ362C3RVUi/ntbn9XN2UikU6NpsMa2AaqAJ1Tj5uBwkbAlDaqJip
NJN6BRv7XMVhtSpa1wX5fYo7UQGe43ds1yguFvZdbpiEKQliN6wLqDZG9p2GdEk1fCoKoY+0bB+c
wwUL/GqbYLjnUwA0IHzH7gwZXE5BXfi3SQcdlzPdVPkNrlxyBy41BR3UTkYo6h2uCMt+CxVep1zq
PtcnzVJOfnl7MOFRncoKGQTE5+bqwg6bAmaJNPu+v1ZIU4ldDNWE37JdJrIsgJ3EyknbdHnqKmsh
VyPhSRc3fZnpwHicWz1C1zLGA0I4euf4UfUSJABu0cYgzvXrloii0DarM1K0GbdDL/VMhX2rL+L3
MnPTVYFeWvPDtVW1PFVo/OpNyOFB0ChQEO/sdW6WBhktol4dXuK6O5p6NOYBXzFGsyCyO0RHWqqy
uMlNTPwd5tH2YNq5fjFf20FExuYqNIyWA7wcypcYbEqcuV93yRRn/apAmwGQVW/LgcubXqePjjEF
FPDg2GIoHuVI9uai82d22FQVhJS7zIKIrJc2nP9l17dJVQNU2ufOCkUMlK3n3uhGnC5eg7wig1Uu
T9I19eN7kwFYYxdWrZ/Vl8PIeVdv2gHazAPFrjCFS24uSbr0V8lSWQzT5Wh+tmu/8DlLXBMRDCjz
9AjiibCWHteiX7jehW0zFJiEzioTP7jIfRpXgryZbBOfIZgakW7yGmDquYhiK5ovScJp8324YbDe
IZdSLX3o1aYjmGdM0yw6PXF2FwfuCgAWygrnIq1n1Ju8tOjRgqlziEL9nWcKkkln4Wjmpb2zG5pc
e1dj4erAOwumhPua95PXi4jW7Q9FVsCMXwcEyZlBD3f0B4jF6mCe6wuFNWMHolYwIkGRDaNM2gs7
r/30gr61EY4domE9A7AoJ6bUNNycX3Pi6+B6jgiRfgySvWzWyLMkqEc9tT4VQxtT/pJfCZ2B1t9X
M1oD3JgFsYzhDpNpG6O7UGEnnbqoHSY9xMC3i6FdwMPPbbPvWjRn+NDN1lUxJ/VdHLRq+hyBQeTt
U9uT3NcUVoplrWgL6CP8ovxAfpqzavL9zUjEyxYSsXboOCRZYoc/6nLp+C3qRPqtKxdNFOKxcuB7
KVpQXL2wDIom57RFWdS06uG4I981gAczH2XKoYAP7dmtzsv60ASH69qoIbddeYklUoii+wzxYTOa
mQiGAN50YhkStqyp90uyf2GT7+pFFkwVhjOSGTJ+521f9jYkz26/1no69V6Mc95V4ZXN6TMk86Yu
khdv5OAllMO4cNOWIr2xG0oTgwQW2c5QGOnS3IkfURiwRvOysQWtobeIRo1jvTk8sTe2UqjV1E+E
57d1LbRJIrFSKASW/b4XP8oXMzLuMz2c/XKa7nHEgqAvV5zRSxxelRKvZTqjHxWp5hWKS2lxKW3D
bSStic1kiG4VfhRrUg2efl956DcEwaNwtBky5kbPPToAMEhXQUhGd94ZI6/pyVSLVfiwaXHUuK9h
MHtW7yHzbS+zx6bk4NI+gYVBsdrvAt4l/4mkqX7HhyQZpHpte4yCXD9JP56RmzjM3qKQVst3iWzM
/mKRXXg/La2XrIdR6NuxchdKPLln7WdWsdS/NIKxt3AwA1QWTHoZlLr/O5I5g4MukNFqtm8HfDCX
j0HCKzO3BX7GLLZF34McuPTmWT82NWKdmYhDQ+9ImM1Sb2i71g/TxKk2TA6AzHmXVf4UfXeL1sY6
oR0LpVD5M00NKNV1AbNqTengD/n6sM1GY4wNoE7Z2C7eGK+mvM2s8h54fhqgeGTt9/IQZj61hwzG
OCvY8TtSqBfZFOoHJL9jkpVpbUI3c3vYk4hBUWhE7ahMW/5XDlGmlz5EHZXtgqwNyMCvcP/S/oJm
PaSN6E6A7h9J8qbCFCQ8LSYE8TJ2YpsNkSyufPzwRtzHiBfyGI0lY+4Idq/+7OCOu7LTJwHSOMVA
c+DBhsX/hEp+qC5S/Hfe0OF+qv2ZZptdsTwhleNKB1ndl/fVl/bAhKPw4hIXkwYwtMFO88nVef2c
fKpC0SOthLoZkSMjhU5P2kabyX04OEjEgmELIevKRbUuqOHtMpRel2dUBNm6MWpsxU06OC8nWKu9
oDZJ9bIZG21jUEHUKVvM88sk7/O4YZ7Uw3hdwURu83M5Eeea2yHwVafWXkfufDzzUQzlKnLIbOYg
0SWhHyX5gAa+0lKHSKLut8nhAVU4vKwarXiWrSmgaLPQgXdqfhxMDLwdNgAi/AYTdzguERXQI9Ou
y2X2Dxa76kefRzbtHj8EBTrtgDQy1LvIzgxT55+hi+E8DK7IOQSHutLbzgJnwIlXovPPOHKiBxe8
x/0B2aKLow+IpX5xV4Fms9Azmt/wTwIUjs8OGYOmkDqxA8AmJjxLyG/zV+3jOLDN80qf/n3YaUPt
+aP2iYq9BUR9gDO+fXEkAFTjuK4Wt39ZdUEwk0JseidFb802QoVx8PpRMejBm89R12B9FpPLsWHD
QeajaqLgTW2tUXqLlmUqOfbRXRzYqZXr6V/7VKWWp2yKO3rLd1hNc7q0c3RGh+vDcx8W0WEyDjvb
c+Ea8HJkoLd7OAWClXV4/IMRjgK2obNSOGLozyVjCnhr01pelgTr1DaT/sIeSuZvN+6dP5CrCwf3
jJxPVdPDStJk8dprK6QMSUXTlfB5Kn2M5QYhR4VPa3dN4H9z+U982X0OrRnQoUbzm+pNHKyE8nR2
K8Hz51cehweZKE0a0UYXkRZ+FiPYWFHGIV//rXNoZ9MgHtZ6/DOEwcggrOqWZIVbx0JFNyNatzp/
Jajv2psWeVT+idzMtOIVtxRP352hiPxvyI2MPBiES71RW2AO5e1ckTz7ppyeAHvTGniaWt/GLuQX
NHF0ns5pQ52n65D+5Uf7tBEORMcfh0RRsk8DylbqTYmSjs5NKjdGJeNEOuU4mrDQoUdfn4jC1tHc
ceuCtGxbIVTt3I4Zx0zNhgimXG2cgqn5QZlEr5wO7luNOkA+5E5+tV93H4dvb2JJrfmt9ffJf/FW
jqG3Acogvmt09k3ooJFG98eXrVOkrAbCjpe4ltZr2gNB++elmGQ7Mfs23XtGH9/M65oRgS2wbQ3K
9cFL4X0cF77yuFZN58XDTeohk2BupwEvCwvzEg8sY/ayFcWoCwYfD/zmXaAlD7QXL5+0uEWO63VA
b6uQclrk9jdoKugDN2hJpxVX9ogxZBW4Tdx+OfgCQ9ZHqfuc7P32j2/jpcXyf2JpBtf0Q3IK5Nhc
Ouod98+G42J2yxKqpxr2+1KsOT6iRvzlMBtNOzErqDDo9Mgocot/akGOljZne5/ayTJkTDYOYiTG
AzRaXUl3aptGIGdqDNrxEdKIWXWbvmwLMnBRausskGxp+HrmVfDrG6050XruY25NmJFsZUadrL1H
VXu2Wj6ZE7niT+OUe5N/3QTLbCLT5tmyIc/j7KvbtgMw9aY2g0Sn+F7+sBxTJ0PqfSnqkC/Lw1wX
VCkJGFhwEND0fEAjx2s6Az+kLk3pIzw01Cr9/VCKtiZ75omNBJGCaN0YkTk2a0PO8FIeqF2DeVi1
yMHEap24OeKYO0EHODu4Tvqw7f7ATo0EGJbyyO9dIy/XowNIt8em8y+9wiX1ijQxHRWmM6RGCC13
BYkjfehJaFmn2jQe0RU17xN0Hs4QmSRY/0DfX684CXqTgqFXPAb+4tbmDtGLlwNZUDki6t7jNmLX
rfJsraaobNDFJ5doeVfO7IyUTJe6MTP3RGbpuPQcAjik4uxraXcIUG9QGEsmbS+bs/aLp2y9A5eh
1v+UiEJzbihJweITldGwppiqEMsZ/4jKKJDz2WSHY2r8MZvKxEOIrKl3/DN7rAckTg5hRDUJhUBm
08a5G9wYYe67F2iZg3w5QYZ8nZ7DoNlQ2aBLODDpKJYc76LJG41e2o39aM1tQw43GxANz/IVx4YO
+kWMd+RcEGKqUZ61HFyu/fnjjfzanug7YB+T72BhQ795U/haWs5gfUA9JrUoAu93ZMgmj4Alsirt
P5BEGeZVSqmJdw0/Wr/dIKicedr+3fuA0ufpyhu0OWCoR6usaGw64TSNfNwXLsnJ6HQlO18nUA5O
x8Gdddj12HWVQkWzzz++jdd2nemAWA4xlS6h3A30rqPbyItetanvdLyQzqgrVJ0toHcocoLPtMN/
+yqvsLZanytITuCK3rwJBgaGACibpcAsHFn2Za7boi4W+ZgamY8virEIMPADot38czA+jvbv6gtE
lIb5KY4tr6xPzAC4llfJQ27Cg6DArqIdE+jcFxToz+iSsaTDdFFF8rFO+0lXKvYbLM0Fb++8VApz
TioJcUXOvT3CoKpmHXeldZyTxSpQT3bynbVP3BcvGdGsz6hHH/LlrvRenml/YQeURwp8DLeN6h7K
L16LnA5NREmQZIZBmvJOxZWqDagvBaWei9BFINS/It2m63lj7JK/8UhwUglog7k22k1po63efkKW
Va9iabYIxFwCXyq15psRgwjZ5alJL5HVIR2rIkqT5HlJJuiTam/+c7rDNj909pJhuohaUXc9eBPc
+zMkOfShYdlZ4vgrOHW+F+2Iy5b6iyDi5ozZlzkOJ2BttrMKULpHIIrPCmR4uFkX1Ws1Xi2LxnDt
cBuR6P7dQCCzuBU4GBQdYqpyHEcqT3jGnecoAEdoDNHEDUF1vFwz28Uh+q7RanRRZGo2biimHP2f
/8vYey1ZjWzhuk+kCHlzO215qAKqaW4UFNDySvmU9PT7S6X6nAXsoPe66WgWXTWnlGaMf/ymHP1l
oBrzjeYTz0Vw0+IKxsu+QPYq+Air56nJidCEAtlVqnpkxBeky5EDHy+Hy2oPiusnhavuq4YhJR8l
G1eXD1aGnkK7/bBL+WEe9q78FVvzyED3VUW6/wfAaqoJr7lzGXlAqFAPmNDbhB+thrXMa6rUgu8w
DYyrMYjKJ3eubrjo1cSqlpQLEEUagge7o61XVE8aAFsCGB5Thuey4YY3z5YXc4RSXm88MWsmlR3G
zJzanbLg41mlF6eql8QrAGKRuk+f58AGirsfR5ENIw1mHsTtORsF9Yg5RN5aXPqpHuQ/THM2ao01
LDwjQqdELg8hXZGJ9w7eyjCdmPGC+vs4shNcGOitscKY5Hwa1sJpBrya02oKjYdqTboMM8ekX1pz
OmVGHqb/VIyNbHzLlJqif3ZLAj+Cu32umGPZGSQ35OqUoh8Ircg4O14N11yn9s7A/jK3DmVtqi60
m5lXj5e4x7oOI9ikyHDljJc5Wj6wY1YcXnCscgkLupolHrJMN223XfGRxHzKq24tvZ/MYFAddIXV
rzed8MpC83akTMNFhhR4p+AX7YOrnXq0v2/LT1V5VOtyyvUC9VP2W9nALopSJsIVkUeiiRF/Prh/
Oz1Dmj0SU7lN6VZw7Pu5SmlxMJVuLdIXfX9A56O0c/hGM+5bW/vr6u7aRSFCKy22huHPn+G3yyMk
tEuFWuM2wKsK1Wf8HyVymwUin2jmnjXQkJqCme5Sw/R5NWoHItKljkhi/C824Pbd/qcWpy3yMQIJ
SF0jjAkbpF8IbLlf0bZHQ/eSQucIk6tVRYCvNLI2yZJn6c4y7R+tNu0jnMittA2wJgiCgrY/KuJh
XT9FKQOu5EY2K28bU+kyCJuLlUgK15teQxs7lsypFg/50bDKdnpJFg9L60Obm2kurzZz9sIiwyJg
BnS04WFZ5TXj6GqckzLZwx/rz497y3v+3++tRls+5D0UYPD2iP/9+XkT8SoJwyjHlwg3VtBSILCO
Oi/r+pFqxVGxrIA4+C1z1NQZ4z/AD+GCq54y9lv4cZgTd4NdPDU1tjasjbwRk78gmlkG+cnEcW0o
IKiNajCR6x/sGmmed3cDkWIYQUVGB/v5QOoO++ue1tXH8DEdEuqX2x3oraa+5WEPNcbO2dVyjCJz
f7SB4YOdW2vGJwHTntPu1GfwH+UdvjYL8VomTuFYkluSWyg+NqmNYSUBOLEZjdnzzIjMa26g3+Hd
eAm4fS370PbRCEHhwNy6G4t6ExTzi5shVthZDrRpmReGzpVf/wdE8GshSwMIc4pBJIJ1pVT/pXjJ
+zmLYsz3n0lRmKbmM3Q70MNVw1Y7JkUwj2rVZ5tcjv8aNP+69SB8MO1kbExgHgT4X8tHNTBh0F2F
DLXV7GxH0vZBF8QiBfVRwHMm/HkN/l9+LypLPDCCIHKVF/DPS9BrpJ8x/3GfTQyG19cd391x7352
4LkHJVKr/ySO/sIbhaXGUB1Nok9qruLg/nLWlGlWz51c12dAUnzhD/bQVg7eRLpc5YBKbbIsMfkN
jDNu3nPjvW9LRibZocvThbQm0boYdd6KdG4tzPN6xtKf4f+FErn9n5/RZibz0z6FhgDT3KTXMPmw
v55P2HhXeKY56fMchyNd4j45cztg+i/UADkOmMB8IBf51EOoJE9mmfNv9H9qPrK3ItjJRmtzTDMi
5lHoOo3Rwr3RiOOfP+/PQBPVPwIj3zMR9wHygGH/8k57fADCua689/+ONjIm/SncU0eNBDXSlMk2
yk+erYZbV1PjxIXGm/78YX5bYABe+M7RJar//cagUGXCICDCP9f483JvmaOriivH69Xwp4fSNj//
v5AlrN+fAvxLuiEyPNlav7X9UTInNIcuJ03QMuOou0mB9zVujQRj2YOnuL2rECOBKtSezBEZ3Gw1
FzJjBYIPUa/wbhkCdUYHz8IbElyFt8t/hzTTX0ZgglnxZexpScbsyWKIPawnsH1B4eAKWXjZP39+
mJuE9qeVqFBb/PW4J1W98Ot2jXD/Xb0pn553unTUiMh/N1rtEqbMnVe/aW5IBVvX+lQT4lIkN1lt
90NDVlSp+CtJL1u+DVbKipA30beU4gJttJMv0ASD2DhCmfYd40hoDK3rwXHnyC4uLQb9pXEIcIYk
PDfAiLRwru5gUPx+mhyIHMZZFws7jAffQdH6O0Cd7R80w/3fYP2+B3E46PNkPgeQlErnqsZu3nKI
a5+4qHNZpFhA3I3tBDN0JazMHd7214H1jEKk1nFRLw75uXBoX1xLJHw5+IVld5k0aRyEjdSVw070
LmfophB3UHCIkN6pwaTioXQwUGKEEvneIq/0eWEFna4pyLYyiFkycUGmCp6pho/BZGUYgf75Pf52
26CVInkZJiQJm7+vTd8jBwNa4fA86ZnrKqBFvxESpcB8eNoKCg2sEpZunxHf9V+H7++/Xm0K/PA9
1SrTq/9y6OOxmsPBb553KNO1a0yBj8UYKuw92/QnrlcoDkuZoGb1/uPrb5Y2Py1j4Hi4TEj1XRXE
+WvhA30pz2HbTO8Tf+O05SX1Gxipk4z5eGRKus5kmI1IsMb7FsiBF2ivLmvkbEStoLXbezNDk9l2
Ft0OG9easL+X84uIWEtx73VmgMt7Mo05ISjbb91XVuWWSoBAiBbOxzdLMNXVdIjMYcz902At8C/J
jIk5NXBggqVQ/Zcp4G8HFTA8FDMAE6Wh+814hIlPYfdNM77fj6idXLYryRza1fatWFLOMN/HDNaG
O6gGa7JSk80/r8ufJeHIX+Gqsx6YDwUELv82FYitWfHtyvkjw1c1k9RzSlnAGDr1Uch6/PPv+w2b
hRZPBRB4rpKwREB4P69EaXh+IuIx+Zi6cebgCmIinSFwawG9omQU0Km+Siz11EBqiFsUYpx1uHAX
JhhFh4s8aor/2py/yRAZDvAIVD3IbOD3K4vsUuIzsGX9mESJOkkWhzCT/FLAw6D81QWa5rM0xsgz
qWY8DoGJt3uGaw1qgpcukjfFRg94jP7q0V33maHenj4oq8SBBxbkvZ031xVvdPullTHasGNfVorH
pAvQltqZXajZWPtAMnN6xVTVo/uSkVNe4VODlTRhUT4qGijOZhw8tFE9mAsc/aDxlHG/2tpYuI/0
r/WIIx+Zhnoc3nSRqmdxEbT4eOFI0qd9nDV49+fX/WstwKZH8YVajgBcXN5+5S+OA4lpEXOCD3tn
SRTUMF1EZk7xhdZ0yfMDdj9qt//594IHs47+/wMHWzGOOSps/Kg4eUwSHn5eZyb0FVb7ZF8GL12N
8BDkSe0y9MG0oGUOM9D6tEClWeTDJ5TRHCdnFLOpeGfrQYjv0GvZN1nQWcabNYI0gKwmIajPPtfZ
9USToPdR2RQwd9MT0hy27TFNV9E94uYsF/NYBSmJINyvpmLq17IcA8SswDXMbyWidAQwNE1LddjH
LHAfFIHTnZqJgyiCc27Xh1GpkN52YEuUTd0aJIZEqzVdGzChPjumee81j0SDOkV1Jc28t78iX4ND
e168yglecbf3uIwD18D05BxPK3S++9aOmfwT8EIv9ASVYqmS08qYvSH/xSsykV/LJarjR0vdEJDm
vMiQHSkAUxMtT3gghk5D2ZStrB/gzDWBAzchp1uIPmWPzCdHxhnxvIUYFNrj9X04G38tC/iXOPZO
h+6PoC1CXz660jQ95m6EWi/lpQDAsYNrRrQHN4BcoG9TkK3DUibnbOp740O4cV2rfFRXVow2JfgG
XpTm16SMJfEPmPCwiU9dO8g5PBAwoi7YzAdK5JdAUMypCIkjMvHxxpG0TY4DLklJfaSkh7KFfVC9
jN1Hhv4rYhaTqIg1e4Y4gd0WcJ8IzB4x6dgUX8d0luZb1Bo2iUkNaZZknJJyMKbHBuoteN6uDRu2
Q4JM+5EX0hXxuBQPU9go/E/DrrtgDjanIiQYvFJOnqGFnfE2rUIVQkPRKCRrQrqBC3pjSG+sDgBL
3fRdTwKTvGZ5poEvuUT9BdieZE5HYFjS5aGRv/7HFqNd/HmPcZOjQnQZs4HjMOT9daTM1q6Z/Dbe
7USEjzMdoKElIv9owYlCdVXVaXxDBjiuYugt8KOPuob+3o6DG1kitDvNBOvieT9wCp4a8L0HKYcG
LHe0ko9lOaLnjtwqkY92UJF/mc6uf2fyDAgQhQBLptMdTDVRiuKIFWlvnsaO/y+9VnaB7WteoAe/
Mxpg2yuhUE12SkU2fY37YskvjpdJdEu21b3ABMvEuQXuLI8dtmMLxF7flrc+BKzyIpw4aiCDJcFw
zIYZNtnJGorZuo+iunkyAkqHg4k+IziMVSpP5EB566FOQ1I6Uk9Ed4k39SFi8Dp4oLmoo7MENiGw
iZPgQ1mP1uPYuaTxMnuwv+CSmd2Vs9f76OICnHqJajh14B+vc0XQRjF0X/00bV8Nyy6eSteYrcM6
uIztiaUx42oCr06RvT20XFd2eELEtGbRMXe6qjdJ9vON79GUOFcGdCQBwmQ+Nw2LNfD68IbvaoHd
0GRjxryKjz7gy6FnZA/SHK0Pw0rq1wGXveWTWbrrZWhdVxwnq8QlNGub97HTdI8JSolLsQzeyxAa
zjWOTHEWeaNGcZ5X31NM1VfTTZeTtTYkMBhd8IhkPrlpmMh/NBvP+3uxw/RT3A/d82J08UMCfn5b
9t1AjBCCJ4x/hAVwJ9ezP+dEHZCROd+azjDeCzj574TdW+eVlMBzkbs2uPuEjRsCg+V7E8riA0aj
8n3lmsMdHV/6JDH5L+DI5+25xObxHg1M9AHYuLwjm9R7H0JtJMsRrSBJgmV4b8Jc+1R6Y/cpYi5z
hSNhHCevi2+8bmy4TWq/OkKmMIhzHUP3xp38+kMzSNJwFYH24iyT8TWxM0FucpMdfcsePkCrJNq4
6ZyrDIT9aDuJcZLrtP4ouli8JX4GhrfExklMRQenJrbeSDYsbwKxFDdO5i3vVtsYHv0Ep06L0dpt
KnOEJ/G6QAYlL/JIApv7Hh1sOOOKVtX8Fis+G+AD903jLgfC/LrgEpZF/A80wVe8PMY37LeIf1ny
6FDQECLL8TgPs8L86HIAn425CN95SRDc4OEhwNcJYjklle99DOk7KbElysiTIN7lKy7+HilZ5Go/
sDQzMm4ago49Iith7kVsGTJ+HxKAqK9z5hrwYjv0OvSPtx7HybMQGaI/jCBewaLWg1in/GtaF1l5
lHYN9dWTZE43JKMTPFhPUPwmYr4rWdZvHKiVc7D5B3EMxDcfkZcSFrPYRvt5MYLx4qEyvC3GZuTM
IH7zmRnb8Cy5bOCpYW824s+A05hTf/BhStmHuBJkFByNjOixpD/MzTxdSpJH/raCoX5KmQ+eDVlN
wSmeAgLkkkJiqrlWrzJnoDWP4q+UgdQtfgnfpt559ctqRllezBdjDIrjCi3wUvhBY9xaQ1tED5Eb
Vzd8McIHGdc0T1QUaXQp6Y2mU9vaXMkp+UbI7chBIS4OAhsa6Nz8iq5qJmHDw+eDEOO/jYRkl0PT
ZW6Np2BWfifXxbsh79q9F+vSfkFoRNpcPkxsLnd+THC6uhuzPm8Ote9VJzrg9m/J3XFvLZ7/iTlL
+1zFreliJkNiso+L+Ktt9aTjxLHR3QWDF+AFQRH4w0irdEGb0wzgAOQTWefU67PHdnZGwK+4Jxm7
IJ6NHE10ouFnt5Lh0cZEk+kWT/gOGbl9MklMvU1Xn2RgphDn0c5xvZm8yHxJoG5NhKpUMV9IcJbA
AnihbDeeCbIVP4SzcPxEmfMAkTwn/8sezDuJkcc5dMbqI0C/p8K5wq+xI5JPBVnchAjgSLEeeArN
ByvKvUs+W2j+s7grr4kIsy8u1f9NYCykmfVOT0rmEICcyPQ4+qtdEs9Vx2xNRJIXJlTtXWZn9Qkw
nvGCi59cnjXZd5KY2mM5h+FzZ4kIXxM3uSlDkmvLiRRbcNrkvlqn5r7Nlic++Le896tv7WrVIByM
uUThcHa3znCGW5fxX3lNhOv1ED2hOHDPS+Z1F6eVSXXwSGg/5Z7hPbgN0VUBsbFgcO79XMyotkoH
j+PIUnxV9i6kz6b8vLp2irLcI+UOs+7opiGo7KMPVsnEpSiyJyMx7COXsHipu3m68SNjvTU5za5y
WeIbl9+dn4LJNV7ScJqYTtV4SF/mvMjIH0zCNP+hqbFtHys64JqFdJTFailsgbw7BbRpvUezUqhl
xwz9OlWkHSUZYguUllBe9g4Ut1ylo9HwxN4L9bJGNfiy01ALDhSYMbpFCwdCkoobRDVM+IlgKosy
IpOWZNrslSRshQ0RCyT5K57mNlNcqVYp2HD4FVyJDESzGVE9HOD0C9jM2ZC0f8VeVM1Ez20y9Wit
0SNQ9iMpuY1qr3a/sTcV3jgbA7PsY19Byzgt4zStj/BEku6miw2jAcVOmqU5sOv8+iknSpyQ7STC
Vv084kKT4rPYOd3JMGo1govrJfxhwhmI7zBEsCoUCAUlnoF7hry0gdvUz65s4/wzIeBiaIA5epG9
MI2OLXINmqK0zXsA2tnzr2BSpC4Tz5HXsHUk9gzLGadpIwQaa4lAo0FMEFkQrsTFdaBJV1qGfmb8
UOpmN49K9DWjRaVzgq3G/x1tE5N2XZslQn+VVcMPGDMFmboDbGLv+7/DKrsJi0fpecRZL6bPFgsD
0VxJCnWqEvlHsfpfKciC7DzmcjSubWsV9fvd86FakcgJXgfBJa+6Q46atQ3pQVIeY5BOVv8Pw35F
fjYXqdqF2asUqAZpWkAF0aVxZhoKt91ZQVBy0XKR0sMp8LyPmnYeVRS7JZGcscPl1z1RSzEikbsS
AYt7Vijhjyu5fGto9EtyZRLQ8DuzjXpurIwab6HDUrQXhEKDc29l/87uhIfPRXlhnatuHlaM0oWR
R8W/pPrPmLgq1tKumhDSVqS61JRqKqgVkLqP2LnMWqW2I4qkfYMI3NIFKZK0qdmVgSawYymkCOz6
0xROyMurNfTf09Lxw3V7PkyW4ouj9orrUh0+OGTepsHkTcZtibtABkoW8GjEle576ex38SQ67Otw
N+zye/pidCSHSTKpaO7WBIOX6Wij4mqgoEOkZJNrRxSsQ+0eakmqxQ6hCAhxvgE0VNsnBvzjTS2x
ZcBng2MgbAvKXoGe67pTvkVL0jLGOqmEVJtkcEtex95VgzrfDBVdXut/VGglsEpi0x2QGJ4x6v0B
A5GUyUMQh7UXsHr8fH0dxgikrY2SIQ1vadaZlR8EfjQ93jlyBaC5WqIbF5ii+lm1rj3P5rkLjMlm
fAbazhvTJiaTba/wV4nyTdH/1Q41EWIbzV6PZLItn7pT0FEtGn97I5uu0dOvaZ8BJq4MlVohFquS
0KSReqExBUvpPeSF25TDocqYXIlDsPGKdx0cnYWaGfpzas35tZKwkKh9YuLaqQYZH/NRyJQoecZW
HSqJnewNlAwIw9RybBfQibdFTzrHNRgCgRxApkmlgKnW/cTIUM2XSXRSsZxZTueAVMSbw5EB76aW
GcnL42vvih2/nSZ6lNklZqrBuX7w5teZ+UH/tmuwRJSBm5V+pTSDPVLcjE8hmTv3WFSsamQUZUu0
cAkQ7PYl51gwP5pQUBpO5yjNq8uI+9P0ha4t+1ormow85qjYixczLUc4M7PTsQ/7rs3d13RN8vIh
82EnYoGc1/6zPksGv1NzZrHdMENSoX01PBRf6WEaTCBXAz+E9k1vularQHZB8KQ1LTiDqidqlwMH
xT683fWG09a8Y7PGkqybUVE4IMiAwKEPr3zAuzDDavaxY9d6X2TAYOmbSCml3wpvUI1+Z2OZ4v27
aTdKmkaB+tj0uO3QyyrBxNCgMH2pFhFXXxvyBczxgEXlvKg0ThhB2VGfRztkmW+HExwc9XFQn07r
danCaDnGBGg39IObFK4hnhhVzXa+d0XRVGQmxOESsxZoH+fPxHnxaK1eJDwpV5Mb122crDFKfWMX
UaD0YfXsqtveDjd5qwOgwh9KguD5jrJOGLrrM3q/5pcgn5+bqFicH71H2GqFRhNq6/MuPITWr3Dq
yU14rOSnKUZsCYPDnk9JR2olsdOKwwKzRslidhS0DE1EIr0GUNQY1RjeSa30rYZe/cWxlQC2MZZQ
7dtob0pZcC/1Ea15UTu1mZhCje92u5SuYtghDvFMEYD1SUMVC5VYA8EFbghIldtGfXnNpYGyq66f
nWUvansWqOgmu5rx09EHsW8aC/sAfZ8aoFm40yn0ccI8IT1F0aJel14vg4uvExr/TEqORAdrt/XV
nxbImLfzUmNjdUwKjFkr6nlRkC13Lr1q4Thp51yJnya/VCcB0KCqeZKSWMrbhaRdvk3N7SPag1WK
jJO+8v1NLkRDw/vY+RhLrGaiExI4TlsZZuq60O9tF+PvL1urcoQiE4tD2yWbolfG6nrOql5JhgIR
qApPMSLnZ6TPG9eIYaABnxI1WkTxu+myu02J7a7FNHY3MUmyznjG5kOU5R3wZ9h2V6vHS61+X0f+
TOSf6Vcs/isof2HC/yU3BY1ZUaVKMjRBQYB+N6JFxQCGwPISCd4NckdFpll9EGUkf26nTlYc8VRV
ir6WBNcjWc3N8K0vLayvPzidW7nZyTOnJZAXy1rUqMBkhMyTcSp4fm9iihTRHP8kNfFmmuPwD7+k
fHz2tyvHKHv15DTIn9CA8uFwBEWztwuS9gEEU0v1AFE2qwqg8fHKeY2LyeN17lN1fXnx5z7aRwcE
l+p2H+5NYq0DnAsY1hIwAcjP0OlOwADio61lzLJxB3NVQsWqKt3yNBm0lCcUczh8PUHqpjU9JU46
B8VpJ/bungJRiOjc/pTjToOj/KR38r6M9Yau02lw4sckM2YiblsIDKL90luzbM9k847Tcmq1Im+v
dLB2V+8/q4zAGd6g7G/LaxMQJ4kg4fa2iCZSW85+0Gc8K9Pt1Km7CxB3Fa/2Zsh0FY6hhWJc7w+w
6LB+x7NDloqQIMZum7rGqVLYZzNDdO/UaLZAH4Zqat4ZOYcIE+s+J/UR1xqWS7qRcUY3kmglu6RW
h8Ou1Om4SnlBVUmrCjtAO0fs0u19MGT08BNQ/mtOBL2+2gSNiWcheKRLOEf6XBRt2ztPgqIP68U6
N9TPtLiC+e/I5VoxSCrycgSinyHVqtLAJIt4uhsqeigsOnwsdGDgD1RHTHVmdILGcS1K3wBxxpCl
wsRsK6P3IT0KLeQwt5PhZAGprvvkC6s13oSlzctaihY+mNjKYH0jThEOGd694YH/eKdd8egRDMoX
XxCzoBzNF7ewu69F4W1iYV3aAsJ0vEBmW+hTRbf0LLJ9zXSNrQa9EtIyfzjEHfRP4mdiZgzXjHni
puysKceoytS2me2YfRCWptpk+3OFIqh2SoSAgw8yx4PavabkOCFyoEeDb57mDiJvddR3G1C6ItIt
gJHyHDjmWotT7js5/Il9zeydB2zVrQHpmRbf7sd+psfmBLltt2gVKJXc3iYt0H1661SjDGT+oTvS
REDv46YmSJ5npi/5fU/jNqi/Oz1xfmn1YG6xAvQT3HExF9FFS3r3A9vQYlG+vBL/7t50VZOnrIMx
B2NAza4tE8LFUafuPvJzF3QpjBX11aZHzAjk1JWzH9m5PttHE9ctDxLtpmkvczwJvJOeP2dp7DbX
Ua6OtG6brfreDVmMxkH6c59mFicf/v3QaRC4bUWEXnIRlSHPSP+RjYmDugE2wwZbi2X/fZujrS63
pOvVyzfdGbzpAJWcu37tkX2jnR2VIQruqVzVCyjeaPiHZY3CAoQR562a0AAmW8D4QE4mNlGakKLf
gzOE6qVryVsXJspLJtj00HvJvV/kkZbpRlo/vf8b8IF6RTvlAGm6uqCt3ktDOMOhm3hQFfSmaPtG
ff9/qYTpoO5+XDjUciViRClaU61w62BdqooZrIWvtktH9o88NKSSvO6iXW1YksbQ+hSTiiEfJdRW
AkHTVUtd3wO+BjTAKDdR2roiALj0TquevbnMSuutHiZrZZd2mrolVQxdnndiC9WJ7RaJkxUoHAWH
JiWMXzsU0dAwgDegGk3jrF7Gol0NBQg2v2gnLe5C8L3pXYl3Vh9Cc3JHLZUdYcrzM1W7pj7LVsPs
1eIUSVjPJ0X+EcT1xhICE4Ez27yd/otqHEWEOvyHrWLToE3ihCCYRw90MEhwMLAF74ZmVD3qQq/k
ymDZIone5vdyttU8Uhe7+9WN8ytVptthw0YfkiKAogzTTFzNlGxBNVgw/gaNaJn77oCgq6jelRxL
la70E5fMeexI9ElR5ONExEtNeRMbd5bWoWFVRv8zJkj21OGtuXJEBPCu9rW+PzsjdWZ1tm3l+L7j
dK05Zxu5fdda766SzrAoYacun2I8fto3opJo+QMOMvV6NdxFgPQGk2kR/84XNptiqinwit5Ye4gJ
6Vg84TNhrvLYmnNkUfWodkbknWI56FKbmYKyUPH0k3PWsCEXacxN/EMgeqjbFGshVcZaNsYf3Ewa
n/OcfNsXxADjHLPVelzki+J/JYiKXneR/E6BQM6lznfdCoT6lN8fNXSrDcIAxeKtkzmgjJqCOU7t
+ZEQM2xdj772R7VsannvtDtcuLoTJw9UsBb3AwhKtMv9p/Ev3QAZM8SBR0QalgdGPDpShPslUvV2
hrPCv5Jy/39I2TbmQGrTmcyG8HNA8M0j6p3CJdid+V5JIDrBX/yxfdwRzb2lpxdTl8r+b6R6KXhh
f7OFNuRkm9Il6uWwQ5iYhS54wEAnhr5bdZihPu+QS5PkQ2BDYZ7NS+ob6j5kCrdRVbaFrElnKBEH
Hh7uKeqdgFdSxVIneszMHZJfdoeUbg5l/1hxfItn2vZqeVe2MEDDgzs7rDLIl0ojBY0+4Hjab0ct
aNiJ1LvjUtbSplhnP+3Xbrqzmopa5QJFG4+gW87CnkW6n3uBFOo+2G1mWu0v1Pmb0w2xedRoCfuV
Xb7jKYKmjtc3dZPaqnur5PhSlQ1CKxn2w2r3oiHnWzWnta7cBBF+/M20Au8RtzaUSP4NYZkT9lyk
yNqaK5QF9YlwSVJSPssL02HGBiEuwJj2T9ujZaDB9LUNEpNl9YUSf5nN7goHOLSWExid4t+VVuCw
L2HG8S++av55fNodB90Yqw5sjFftrIbFt2ITKxMWuQGHGsvbSbXFtomCHOifprR1VZnRmb5y51A8
Z7UFq5rxzmmQuM9g/0xgEsty7KUqklHdKB4QeOnK1/WIl+Sb7YXJpH0eVl1J7cRwpe1XP9OEOkQX
o8ua3QbNwJc2YCI25HCbjlpwH6/Y5tg30hsCSse9l3QYC/NRdH1gbS3+OFr4UZ7T1nKH4gPHnSrM
4WapBx6aMCxxMCS4bgUMxaI2jGF5oHOCDrCBFmlp+C1/cdg4ja4Wm+ueWbjEXnH4F8goxSGDYcMq
35lW+6YIEky43iIwXXafi7iTBwNHVdV+vdsqulRXp0vAziycHrx8ByC0Bc4u1InmPhnPVTh0GRkr
+pDaIWdTg8c+HE1eYaqrvlDbTiCEUM1AvWaqD8V+TmEKcnQS1zwKWffL9Gqk0EbpKMPasua71eKk
gZTuV+W4PjaoXmbvaYhw8owUVrrGTZn+wEOTGuoSFLWdvwwF7Br/mtr+5IVIqqxkxB8/gHoFKafD
auqY+8PS/kB/I6b5ZGASWDzRalvlyW8wsB7/6lFQuOEJwVyKAai3rk5wbmLAoes6BY1/UmiU9djn
ePLcTy2kqPQalXTi75d0Gp3bmsyK8rVmGf3jGYx1X0t/jKYL7qgrc828WnzgeKhTd0K242ezaTvx
FFhOXF3jic8Hi8rpl1yw77Dr8c79artXML90fD93rK1LZceLeW2EKdd7G0uHUyFyG2aQsAPqgoTj
F7qJG4nlMJAROZ5MOcP/cvpU3nXe5AuQGvo766Fe61qeGshd/gVnChJkInuV4j7MytXsLm4fDQPD
khABX3ZxS2mgAs2EMT4asIfL5RiW9hKzxBgBzsbBq2NJQKBdmrUTMK01MPg6jmsnF1hIYd5PqOog
lrnzUWQogvJDRiCCT6vJ+eCfTLaBc2oJw/UeYip8GxuetJiC6A6bl2zwD85kmcRvTMys5LtS+FX3
VXg1rJZoSj15b1nBKC5Yr9o1UsrSvMnyvMKL1++md8SNBs1tC+LpPkZlL4x7skfG5lvIodx8a0zf
z8FADXdYvlQrfCeiOcd5cqdDPyIOBBkmZejNL7GoNrCN+yvlTSTxYcexGydhSMQSUaMNj4s7JTPQ
8Ak0lWPgiC/eSnmFm9s4g7bt4hoNHAZWkhgPMGNs/z0kGZ7MoXOjRTjw2AtmUVCCGUJlS+W5N4ny
p1wO1WiCogp9LBuQWNiqu7POXijrEt/evD8ygXH/XyFIO82BLpEE4VJcztoG0dYSLM3fJKsODHh2
IMQ/ancv/UNyPb/k9FMImf4plrXZkaO9YhyxzzJQIMqQHcY+iJfTvMnq9gtHQ556RBpj27KdzZjj
sFiDUG38UQBlZ8egyg0EJfa6ep/iqe3M8N3srrURnouBAMbXLAtUi7RaMP1+9KjJRM1ITRWi/1/P
poqj2Wo53fpQCPFxaMK4fsuGwo+/S/IHsHk1J7N6HsrBFf/o8ab+tsuOO/XKmFsaER1wtsgMhNkr
zcFmGNSXr6ibyF4SoItjeEEvmszOCSNRhU8U2tUk26qShC9pw+HA+TyrH7wxb8LrMg9QM2PTRjL6
rrXGpFyuuMkPqGZGj3aix1/Dkj0lxVgX73ynjtfPI4UHYRo+RMrpiBsgeMHZGQrclr7apZ1bxlX0
ZYa100vQ8+OD9gaqjxVN9ymOmP5kHLnwUxFhX5xlCarrY9tM+AnPlek157Fru/YAaco2ji1VuHhq
5qiF/LTIJKcE8MLigmtNd/EGmZbXaFigJ0HyDqILPuz2h8I0WvOpZ1B4Qjk2MzIqy7+LIfNesVsu
boQdjt+4fIbmFKzmQtyyF+NKQwB9eyiDdLgHRIQZ202NJBUJDO6Gvk68pKCYTxU06bswn6bzKCM2
4gC+7H5vsN+oTz3K6u6aTuX8rXOhlB3C1ZbZUfZj89Ymjd09LHCATgFgyofOC7t7TAzdBwQrTn1Y
Jeqqi+1V7ZPvzfnbgvL6HadbyVvO3RRQrnI+pU1n3JDi6KPqF8t0Y5eW7NAtOI75Bc0Xp1rZiOEv
ypDkrufll90hFqMTnBK4nrc26Pd3MOj5DifFFNZHF5n1gREED69oevuNEUThPdq0eTVcZplbx5SB
dnvougyE3PIn/5oEVHrkikvh33remhXoYcMkhwxm929rXcFASmzfMQ9kRTGLp3WRx8XO3IOdm+0j
FGumxXVQ2sUpp0FibteK26DKnFNuOfIhjxPrc2iK4MuII/m3LC3GO5iPzjs5W6yyyI8vUWOb8JdK
986WfREeB3D7+WCbcXdHoLb4m7uNm2Fa++Jvw3LrS5qw72j1Po2Vn36O6YewU5H5+9qMqstgD9HV
88z54uCT/sWu7PQ1zjwiI6Miu0hjjV/SHO5OIO2SSexoz0ej9tun2nU4UjOD+FAYdlV7daog+z4L
w/rQh306n4vJ7L7BfSWpBGYjAKCbGlNzaIqEkyXGgu7YdljSodHCw7U0iuYpHGaCAs3RrqrTFNUO
RFMzm66BH8iveUQvdqqT3jzaLumBFi5J9zmuqo8ed/z9mozwBtPF+2DVbXkZ85hYArzVb/GqSuBE
DlLGt3A3x+TMuSQ+hOOSPODU2IfnhgruWSaZ/G43BCNiFh0ykXfypu9OfBHng6Nk++/NGfkSk+g8
NI8NdqaP/FrMi5N4vfwf9s5sOW4kS9Ov0pbXg2zsy1hnXyB2BjeR4pK6gZGUEvu+4+nn8wDUJUbm
kN1zPWZlZaUSRSAQDvdz/vMvKIbSt0TCH/ZrZHdY1vAvtraYD/wVcma+EASTeXtZ6sz2wRkhMxlX
dj9YFgGWqTw55lfD5hsaYsIpOkj0OyyvIfQmrs4AVcpXUhsglaOv8BRtM41AwSjKm3S4mWI/bq7U
Hhr+AXpOoRzA0WLldRxxjo9WttPbxqOPz2LUupbC28beogIZU9nh/5LeyJg4xBz8vJDykK7jUTKd
SXO5aFpHNyEW7jCJGjoa6sEL6Mqc70k19us081rrapAJqF4R6irLlz0x8dEq6zBJ2aljON3mTUXO
nhwb9W0YOXqeYDxPkE4FQRFKmhvJDNj3I1q1HPd/ZkVrNBHNuGPfLeUDyyDRbqM2MabPZM9nXHxV
iCmZLVkKCgs8jM/libxSXe3D0LsipEIgV7YSCICf9ADRPoMni0nQ0j98QlImw+pXGQCXVpFxEnqN
1tqyrHO5CTNbH3cJT7oM5rFTYnlYzhKAWBYVPJXTiHbpf4Z5INjapQDqljJcB1DyvioFldNnqpP3
KiBkYFin2BjIaAyWUEmcp0WY1LBotjz5sp7NjZeGeUbyipPYf56m/AQI5oGcEfw3XK/Ps9y4GUdE
KKoMFhkwck/v5RKVCYMPd5nqkqWpT7hEzD0hLXMn340+lN8W7k9jyS9JbIpuWtGqTHkpWzx4/JVT
YsmEVtK3SBndG11CsfqZJPe9hA2plEOdpRJ5YwJyMmI6u0PZk3GILSf9sk9tewqeNKNqivgAsVhH
DoCVHvJGi9yv9FnlCcGrH7rIYfbX+AOly/VgQTjsN5kPX7P9KbXoE+a9ZIkJedA36Dmw/JYxIAZi
ntRsP16N7x0f+AgK908EswoB2yDJ9Ez7hGFdh/2NY10teE40o8AFdGfeinnKsjSsaDPrrTKlBo/6
45sw3uuwuQtV48u2LTp8ZNx/02E3htz1tLXjVcS8HJe/rqxzu7pyOifxHv1hkKDrN9JIB/dlYkrH
9xrPOV6LfCJGtqRfN6h3ingHF0umaCTcNn4JJAVvMM01a6VDH2q3mH2GO33k5MKl9aSd6RXVR9uS
1wESPbAwMS5bfEDLlPEgETSyJSxcFrP9HA4RbSpWiEDqr45poGr/KTJdjM5ZEjm/su0JJepdyWY6
GuOSiKwgp3cqVeqAGCsAdWJN2za18oLgm7AkpHsfn7AQsYbWWVW3gUqr1XZGjx8FtOJdPILJ7+Su
lAqfTxC0bbqL55msb9ei+E/UIAjkjWVg7VesZQYATXNRlQES+w1+yoH8+PG3p/xtDWG8xb4hG7Sp
jPHPNReWjUEegHx4tYQMFPPHx0QSQP5Cphr3bCKPetJq1wska8zGJoubezmnLwFJCxBEnmLhgzNx
DvCnuStZPnYK4zR/kAfkBT2IkW16n2XYnEfYmBQRaMMQxlIh8XKfvQ8a6WrYwMnVJbayhZG9MXQP
tGw7w49L3NAiiqLlgeVHkSyG5PO2HXSUxfJnb8fZeWEhTTUxGDOxK7Mo3M9kYx34cGVhiXNpTRKn
KbRGL9X8tTQTPf6fjBktGWjT0AjysUSq10nJ9osHC3EVdD6RkV4uWS6Lj2ZZnVwyiZsLqfBLE+a8
+okY83xLZQuA3edgn4UKCT3qmSND3JVCqdkXl2EQWWw0Kbie+e3n9RML599by6lF6ImnIHT7zLjr
b9fXFJIekCQr4nhmtPH+0MmSMWhGioHjYtLTsyEI9Padf1iqGGJAUs5sqI/fpr/dAF8zaKCJuJ4J
F9vz+xsgN143Sb6rL5DOn3YP/WR1uxx+PjCY2JcN/JND5hthbT19fH3xAX8RKao2EAx1iRAC4+77
twMhHnodU0R/PEZsLtNX226RCwW16WG1zE1XUr01VWwrP1nk6nlVhIce+6iD9JiWjzV39rljQ+u0
Kc2rIx5XQdleW3qRj49OWkXTYckxymIl154aparpqQxiBsSTmJH90FMjxnZg0UAv69pCmT+tMG3C
eHtbqangLy1BSWAqYocnFiZlDTF6FFPGTuNooXkEBcwftIbELuMTp8UzXRpnswjTZpxFLC364b85
K5nlqBgoB/YaKx86znzbDYjKZ/Lp8xoO5w1eIZ1jx4Dyyqn6fgF5tFQDBNXo2DgdbGYX3DiMUR9y
oMYlrNe4MxgZz35nxihx/RbjuA72KF14a36ynIzz5cS3yoKyxV0Bjp5rXntEpT7NbXScEa/wNDef
a8gZXvt49f79cuyRNBf09/htUDy+//BRCKXb6SbjwhfS4defdKeko1RuZsz8kwueWWjyjC28a022
S7IkZcJjzy5Z194giLrlxTIvnemMgw8DBg7waZohgt265BiMoC4KoL2JvuNabcGUki3GoJ5cHSHt
xrAnFnfyxUTM8Bnz/iSoDCd+1DzfhFkJPkiUIW5mt8bUNgmUIH4rkwFDkGZxg/NGQbUoZhYQ9YTF
y7IQWwOPqUQDoiwwtHlavUyzjbYTQwkrTEVaUhP4FZDZT0wx6wULOsKMAEJN7iEd+hLO1SKzXCQJ
dZcK67K0Y6b6aCmhKCAX4kBQdeEkA3NhvjoSHsTw8RBOdD2gE5kkCASTlYk2DNMsMQ6s8IPjIkv7
kfuZIJd2RSs+Em8qV56fQx2ZwpAfAEjYUi0UXeBUMdNdUM25d0nE6OV1RBtWb+1K0v3G7SupGs1d
nWL25RyicsJkdZ4NyXIPYRzuTQ+vZGv42Mrezg9raYuWjT/CnISecTHKXsIBcrRa0+MSFISFy4lR
eMJ5gxMhX9OEXe4crypnhjxGOw9HvFFZzWr8pee0VUc8TKvsxEwvFAa1zK5hYfOsZmb//ATmf7QU
73qmh/qXBOJJB5UaR3Od+qkfuuIv6lg7ciEWR8PLjMViP5GEjevzuPEsSxEaR3ihh2L45mWKmPBK
M/GFEKgq2xa8Vo55kaoYCB0Rg9bt14jQQuzvyBMwJmc9F0COcIfItog/65T8EyxxfQ0KtK4jLEei
mb40rRxaq4aABbPcdHIhBssLX36masPblnx8eoi/6FxTQdGsbfIkxu3L5f/CsbyJI9nYLWS3DN9o
B/RFwQXseZpTDGCXNdqNH5t9Mq4X0/2FogBLS5Aslkmu1+J48ArREB6fi/lXrF9XMqIA6IFTG08P
81RTK5l0/kjhDZDfGERTYDzObK+4pvh+w7Fa0R9bKoL2hrzWtFC3aGqk8dHSJ4gpN+gnBAPKgNvF
yDXGJrbGKSGalDpZ13PuC/zGE0dvZnYgvD+lS8xMVqtk6Na4dOWmQo9YRDlQmUXOyLRdCHvshmJW
MKXYBnRfLDtuJJSys6P+wrtYuIBLqeiMph4+AYAr0Zd5WbfmwCsbn15cKEFGieK+s9U630CwE8tw
5vp4EvkG+0JS4W2uujm+bQYFYowQWZgzOSFS1ciQsXnAy3laF7Ae8WFd5B6L/saM0CVWG6g+Rotl
e8KsBiir8rprK9aYHbr1YhWRDYJFtnzSeYmhE4CKsQwv5yn/olGZX/XYdmzpCSlsp22c9jQOWbI+
lvHu/OLMbBX5FGawPKafZKcIvT7Up5mVNA9yEXcLQcYsKpip28usVseYhL2HfFVffhwa6hi4FVBD
eIEYHJXNfZGqAHy5ZnQplv1zqMFM1THtQaxG2GtwL3YLl38asHAijYgn4/jr8pSasfBBlpHuos9x
bCrj3BVZkOXrkjy7zNIrwuzY4NG1M3SZifFyoAg/qVIJjODKCHNzYqw/b5Rh5tlsoumQG7yMcR7I
MRCeI2E37TqSHkyP5cws7effd0o3qLRxtB8IrebbdT2IejCjsAlVgJSXZnb+an6u7dOuV/MU2OQX
csG8U+IBxSmk2JUYNC/TsUW2NjPkflIrTnSchSDjI7KfHrvWFGfGckos2Toz3XnZHmZa3UJCXCbo
CweiIraMdZkhBkwSH2VaCPsY0wRMOUg2pNVuV5lUCWq5MnMD5zkb2judfgB3X9HoBXPH/dPW8SRB
+6/FBh0iWPcj6DsuJ3AD+XlthheWGI5sLgJnqtbyBS3sHBXHiym8ixgwkw22HHM6ChiGXvYk6CEL
QrPYWNRzJNw4zzchAqgcmBplBjKdhaLTzPtKwWCWQ6uFIoWtJZxnQ873itqIbBM6gqktnouZIgVp
YhRlwvwnZWYQD/PV59qN/DDRoizZczGlEusoZkMVh3GbsfiIThJUQGs2/qK3TZWrSLJH+bJkqgtn
pWD0963CuC148gmTwVUEMEP6kUSMnGd30WTmwSwhJAVxexyIS27BzDecCftZhCCawG61Y8UuJBQH
eZaEwxwef0CCnu9ksbaVTIIec6YQJ8pRPWsX9KIX5GmCAfTEXuHy5fnZ2gRqbOtNK8sY0G+a2RNn
XrawesXVlkpgOe5J8GUHOISl2hL3SHD5lDkrv2TOEBCRkmrStE2YOrAQZqrGsiEvheOy0OehphKP
orZYpsZoKKBPLb3oIp5Y/P8cCSNfZFSz6Gupcdu5qFoy3VRVE/FiEKcFCzufswFnCY6RqYIeTai8
2GeZJrQsmKk2g+G+IW+mQZg7+4FVc96Ap9I35m6kEHSCJfRpqL5kTS02IfryG6kP+Y2IrwQKm84k
riULblZnQEsQ02SZo4C7qmch23wezUNu6SR0CubdaS6eqrk8XOQRTMxPy29WDs0C0OqU9LIsz5m9
MrMyzbkgneGkeq5sCZc1iXPvAjg+qGpIIONJssmDTh0imPO86KFkCyf8eTUvxEgsQMW+HYkUW6FC
6jQCPKsa7bB1sJuszEMmr56pv6bzl52fRBJNhBMw7r0B1lFfNFMWxr5a5/t199Xzu8zIsTsSJreJ
bQliHi1AR+0/T72l6ESHWjx4wYLShOBAiHEqYjKdanq1ZO6MtYHWfBt6WMtB65gliIuPFvr6k8US
5QV3X9aQYPNbuQ81hZS5WbxnzkKh+SEt7xjZyFPVrm07nBLzsMAikt83sbLyGa4HpltG3QnW5pSM
mfV3bEZMOmWCW0jlmUMMtcSAAy6uAz/UtUY/QTK43PRPKuEgibWocCSzcpaHvLgbckLnpb4S8XLB
cF3PkWEY46As2NCEDHmx1uFQ1dGfH7d352iIY6uW8CMGHLfxcD+HAyfDHPLQz5KLNCkg/S8a8IX4
PnYUf+lmobP/jy6MCRktPEAQ4Lyh4Sh+BvolsdaUdj4FF1ESlPbrSKdgQYItcB3vXb2UhjTbZBA5
2eY/vvD52AUgnobW1glHYb6CT9UZAipJtlbx24N91o+FrR+APxvTv3DwVSenl0ij1rJ3cJ0qZajd
qQ3qJFvp4ajh4G5yplbqZXwS9DUybtvxDbzIti9uP77J8xBSTZURvSi0D9Cr5b/b/I+tYPQVnbar
531pjh8cloiUKhLArGwPRSJtmdkWgRUhjLMt+35ouqIodnkyEF7oqrAqpfsqD6XcXxGShw+bm7IM
tHSjz8HxZZAmCRPYMJEyokiNCucEN6BS1YJNiicG44H5bTFO2P3pY/772/C//R/57Qy71f/5H/z5
LS+glPtBc/bH//yap/znP8S/+a+fef8v/vMqfKvyGlHzhz+1+5Ffv6Q/6vMfevebufpyd+uX5uXd
HzaZCLb/0v6oxrsfRGA3p7vgc4if/O/+5b/9OP2Wr2Px44/f3oh7aMRv88M8+235q8P3P37TAEX/
/ddfv/yduP8/fgM0yH6E5z//46Vu/vhNUYzfNWHhjUcuIK6pAhBhMnL6G/132TJICFFBtcFYwcWy
vGqCP34zfpeJy2ChYCcF+quLAUedY3P2x2/8G2xbGe4ptmYaumUbv/28r3df37++zn/L2vQ2D7Om
5m7ez7mANbGC5bQF1yaLR/vbWz0VkhzoSp8emGPAlfMfpAqiku9lg2s642Ovc5A4EQPPQwFD6IAs
LdzjZXA9OtG3Xx7Zcmu/3sr7jW25E/JS4J8IpFQXcOwvCH9bB3HqeWF6KOL+4KG1TVxVD/80nEJx
P77SP35onqGq6SoNP4/6/aXKOtLkIG3TQyN7T4FOfvOgXg6eqe01ksC3hQdnJfb75JpZHUBQmI8b
E2UHyQlquFfa2tl8fEMoyN+BkqcPT2cP0q9RrrDNnkF2nKUGSJwj7ZsSh6NwLO8ib89+k93D9Oo2
cTAdsYyI4CsrDqZszMTxerJl+eiYfblT9DA9jkPZ54xi/DsnMF4wGF6l5aFLGJDW9bYOO3hU0cvY
qAo5GFS6372p1M01QRqxW4yXerNTbbXZt5jduaOZrkvJfGqn1NxMSOIwUbsIJWsdtA9tXVm0I9KA
FQumUCtsmXTMPUYp/EtRe+tW1+32VcWMjxie6xb3G+igkrpu/elSHuQ/y9L7M0+jr+1wDJxrX2Zf
i6LiQBbP/ZTF+F37IVy3ZLqGaHkwrcZ7zeG+jl3S3UPqbY56LpW3durw+0fFvA3KKrqCxAdBpYND
AiUU67mgGl+DaUqe8tDagIK4tjEGTO/y8VIq0ys8xa8y3wpdG4LQOKbPxGaq6w6qKeIoIqot88oM
nF0+OZskSNVr1TYJUU/aW88qHnot0DfGiP/eKrJkxPRjCDoDMwkMpCYaPkvrcoX9TbUxcG5YZa3j
Ha0qoyizHYmQEieeCJ8vzZVNBio5qNM3WFUEFaODz/Y9xp8rqe8hDaJCzVp5/JI3ylOu5saqreSL
Si+kK1rA7zkf9hqmWb7BxeG7hXQYV5M0crOyiFaoGEw3GpVhl2ZhvnNwBrwA0NDXpQfvEazRX6dM
eVcBkZ1oNEr1kOfdPs216qZOOpzcsnxHUNJb5BTXWsqLAatynJSLTNYPGsj9ZkzTbyRLPSLMeval
gnznaRxdUJD6IOMJtc/IPVkxgmzXcH6V40S/tMJohFOqzuT9iJbNNYZ0orEP5VVc2eVV3FCleW39
1Q+wiUsMKbj0ICjf5ZqvPjSYeb4i8JRunTTta9dqJoJnpd6GfFYFb7Wn1jfRAO0HgzS/AnWWtW+1
HzlHv4ySC/6HKWMHZREaLLHso0nyn5RS9+60rPaCVY9C7jWjDbnWIjm4ceTKWMO1NO7gAscxAm+J
h2bRSd7DFx6wA8AA13VaRbkiDNF4ddIxyDbFoGaHJCu6W1QIwwGRdbZrjKS4aJTaPjSWVLs96rW7
hnFOitbZKfcTFsYvWTROf2FH7ZHRkK3zUcve1FYxnzDCr16MNiG50vH7QzsF5l0/+D1p9fp0FcpV
cpvGUneFzHXywVWL/GgwC7+sCyvfjVNja6uiooK8tseq2RejPD4UZajdNm3QXRnRKN+zvb3FIJ6Y
I1pp/yNRtSvMZIL7iVDLclVambaelD2UpA3QjzNUuuRqBvLu0pC/t01bvGRy82IMxY0k2+HRLjaE
j3q7CEtxt8TuocGgUD8Y9TcwzGDCxXJT4HBK7OKA/Eb39pXSDk+4OVw0nWrdTtmTKX6enIp0Rfzs
SkqORRJhPlfUD5rSTxftaO8HOgzBxFYk41n3BfyKvZKF8MCKXZWSd23r3wQFbUfL+Z1HQjxFO25I
X203GGbDK7T3Y6+2JM7GuIA31VYdUr7Oi64ctiCgU9Zg1TIxDoug+CVM/VmTOf7XrfTVk4ujmu4M
B/J5elSEsOEVG+p2RcOzgomxVoat4uCPjEn0hW2lF1OsPJGPEUIdTUP/yZICoMju0PbdOve1I6zV
bWHoxz6w1lO+7Yunsjua44hhzrgyia/FqgFv59C6Ndq3ts8st4ub3VRKX0u2EkXZ9uo+tiZh5u22
XYv5o3QTRRcqZp5+ZK2rAOGG8SJEl3kb7H1CufeqWZh7sjtQ7YF/D026giWuHgLyz6mZy8Qti72v
tftJu6dGYiSEt133lxRLwWY0CzCDBtqI73YygeR2u+r1ZOWF3m2rVwx9c2cXBNU2sMhYnSAFm+zk
TcqdZKFJlk7BgCDYRE66SizUKVrhgmqtpEp3Q/mLH/QokguUTuKkmSbMVL9abGjEQ0WFfkxk3rnu
K8EIr5r9w8xRsoLbJzviZuFRBlhADleSN2L3VFqE0EsJDuHSbaDWyIcm+2qoJReL2giVHZVoWmcr
RAPYpPbaNdSsIxvIJ2NV45RJ8a959eksJ8YBqprO+I0AEzEO/aWQYdoadIZBTEg4tG6Hoeah8K/x
UkrWJVtHURmPGZ5oKyOXNthzFoGubkDCntWxDnYp+dSGva0709k4mLgfmn6XNOFIMGAWXwf5MLnA
GevCL9eKN+brXpbyO4Uki1uUbDW7ov7KTPemnDoG0ZHyDP9VWzdy7ruqsg+C7gFFd7mtzfoBzAuc
AYnqJmUWtkajxdcQen/Kut59YVDhMs61ma0RLjSo9jWAqrrpNS9/rBq9wCKry/5Ua+l6bKP8YtQC
TGdaCN9R9yR1+koOo4s4DA0s7sjAm9SRKC0/uMoH58oZdCZcaUtwErIE3xDeIfGF0kpbW+ntfQT3
zi0GTqbKpwhkoPHA2YXPdZ72mxxNzj1r5aj79HEECWwq1MrbUXx0aypddKn4qxrZtu+cOyQytVti
TCKABfaEzqW4m1atFPzZJNJlqCsurM91alCrDKNzXWkD/kfFg9ynz0Hbm66qla4vQ5R/w+tUcicp
9PYRWW6HNi8wfZDrYj/UBOnk6p5C9bkbG4ip6o84GvtVhQ5zZ49Yknr5uOohBrpYw+qu3rb7IuMo
jHrtweeIruT6VfICXjYGlkAT34BxbddHr9U35W6qmWOlLVaFqU89TCpPiijAf5ZJztt1mLe7OH8y
RQMYc7Exv6+qRnGzsLyufTtx4UeB68WNv5Fr71ZFs4bbDT+QmwxDWSAOfPeNjPDgEZCt3qhj9E3N
ZdVNPbMg7A2RvFNQ9E4awHzqxVRhVuI6uapeDGhDkIZlz0bRvRTMIB/yKn1Ff1xuUZ0ksMdrKLft
xnY6wVUf2FW0TViol0Qd7nrRt5bysMnKQ2SVb4S/rtp4/JIoiMMDijgriJj0BtpaCpoLKfUVcunD
Y6AgQIAJup7s/s6T1C+1jIlaJHwa0/xa9hryexvWQCKt5a4hsVdBItyEdxNE+XEI+zVetXv8cR5V
YOxBM3ET1VdSx4E1RE92Vh1r5R4py8EfvvuBepnAJi+GZJd0m6I11onEjpa9yvq0NrrqYHvVFXvC
pvBxIFUbF9PZg5Xf+/QSOaS2zCSTVMKMJpLdwXrW2mzd14zNS+8CJc6qbuuVmV7mGG4NKrKUgwQA
F5fOIwTuFhdQDIJvoYlombLTjR9WZWy1Ya1KV7YRuWa70/T4mtrgkmAG5KHXDhH3bbUbu572ZdrI
01rGXFIevvn1rm3Ya+P2si1vyJHb5hWbffnNsMcXPXgp2u8SPlJMe1YS8Y/R90YiaFO59ZWHqinX
2D+7sgoVv4aUPazQde5Nxgf+9wjxcxX8NUwWQPu2aL6H/UBrsJ5S6dio3dYuLob0Dk9+6PfKBt9v
QCLO6nGtm811mrL/KPC8K9xQY3zfOTdUzSTBgLfuWzKs0T5hRlpdNB5+G/HKqYe7AZfOgVIl7K+L
PKY94Ak3tlvhxALT71qC/I6HH6nzLn55rlPqF7guk6xaXEQU9JjTEq+GnKDOcYtl0zG/aOWbkU6b
Eb1ZW+9IV12Dsm/tNLhRu24VZfZm1OlszFVTtRuj8dZQBbEZHghI4VVMGSXqWKjWe0xkoPVmbow9
SareGdhWVf49Rdims21EgcUOs5n1oAXbsuy2xdihFvfdzHsm5nXTTpAfo03PCkx6b90O/X50alcJ
1XVcUZmr49FUXzq/2kah5LaOfNlN9oWf89LvSrl6NL1kZWf6FUHeN7LSbQYD3oF8OabVThqr40h6
bxvnjHSl/dRBtIw25A3c6Tmu6QZswtC86OxxbZpHExiU3eMqw4/W1G8ibJaVcEUU7docsy9ay6Zd
vfTZjZ+hofLfjNzexv1VONS4YjhrQw5pnryV5V03SbuD2oQdF/jsKuXhQUNVmV7B592BocRupSmi
NC2u46rYxCgDdmkcfskq+wsyl6+hh8HqCD1067f0EbLvm/wWYow0xDdx1131JCSuWnaGaaQIIlHm
Ma38v8q0ueqhhl2ESX8/6L5z9JRGc5nRpxdFZ22t7uvo2X9pandbKWvdMXfQLWwy+qpjLlMeNPZO
ziZWNrVCJyU/PNhmbsRNNqFarszI1h+Vukw2npHu/heGLuFkxZYgVVfV9VTY+VWils5ziSPpzo8i
0YulUnoI9STh0qW/TZvQOdQAqLcYSoTfSPW1j8iUo52SmM0nybPKGRAJhqNCFhU5IhaEUSh7Z+VH
UQ4SqZ2qf2CQJafr3iqHO3pDclwixeb/bIsLT/Qnk52Nh6KSu9tE8bIDnypk8xI9jSe6m1T0Od6p
5bFF95OdGqHo1BRJoj+CI2SsddEz5aJ7YlY7vuqnlqooY+lOsurgSSmG+juu6uGBs86SXd+ukou6
qiFspJH+rbaoVF3QfusKgmNzk+lm8BYDfF9oEjWDAfcDA1oE87cGsYyv/tSoD20jRXdFWoSX0slS
XGm/EtGW0WCm1RViXxlvP3rLSXSZ2AzWWwZECtq0QaHHHwoEjc04SV8Sp2/fmjjv7jPNedJTVYLL
wvZa6M8+wx43bfzbuFEuB+LfhfD9ZTIJZNSRvB6HfCCGpvNuJp82J402zDgBLmJjJ7f49wYV7W6o
oITDYphdtMnWDZzIIak4l7TuOWaMwuL0Myc6+J3fPgdj3eW4FyTWBsYPOrp0jJ2LmpbbwrsQH5iN
LckJLYda4+ql4nvnjk5JoGTKcrqvRUuXi+YOx8DxwRINX37q/YZTH1iJllAXzSGjqfzYnDpG2Cvd
VSDaSIx9p6tOtJaNaDKZ8PcHXTSek2hBFdGMkhGQvTGZRhlOo5qKlhVnyfgF3L7cfwyECSbgWels
AQECcJpkBavn6Wc4ZuUibiA5eLDVN77hPPc2sXtVAehv9tY6xTOSctZ8+Piy/4C+vbvs2SvD+FVT
0Holh77Mq1VmUFcpcU3sim1/+fhK/wBy/nol62yU0SojTruVkhyCoH+V/HDnoVV0cZL8jsvaJ59K
ec/wFDsBoyIEDOJZAnPKZx/rXztVAAn1mIgdh1fdPupiF2rEfgQ07mB21/vbSOxWuA6mBykUWxiz
ZEX4NzjPMobi04zA/v8xwidjBBNQ+/8+Rlj/yNKXKv51jiD+wTJHMH7HOsURlHt4tNBJmUjMcwSb
KYKtao7OwEA5myNYv4tRodAEEYgDxA+uvMwRDP13fp2KztO0+S8iwf4nc4T3bxCuWDZ9rsmVVN2C
Dn8SZPzS86Jvwm4ZTyDgtEqjAsOZ0GuKEvPt8jM+vFi1/9ojTpeCiy/ikWQFSZh9BpXHoeVNeltT
i2nU5FxO3YZjHV8OJFRdBrJPzVWlyUNUVPauAHc4/PKV/MOYQnv/Vs3XF1IE1QSytXnq79v7tg+w
+OQoWoU6Jlu3ihrYzA/s0N7C9wadkcK0g6ZUYpWw8hWztChxfeXeQjzzBjhDI4ZaCIwmAQh1o9go
EZYoFaE3XiylyhbYkyACS4kIKO5LvGQzMyjh/9k80kpK0mAVdTncANTQ2V8D7rcJLMTIUlxIasFX
1o/tryq95LS0xu6p6wz1Qa6lDOXSKDWbPkuCz7aZM77x8kQYWpDVJb4RUyyOX778EYM+SA4Y7/Uh
rBm3lXX1JesMEHZ0zWlKtLKpP8mQK14S4hA0rIWUELpQLg5jc9LK71Paq6obBZ6xlYLENwlM9Ys3
rBALi8q9SL2VkUU2wLDviz0sbbU33JENyi0jbr56xI0H6yBKklejhcuwlTq7GvZ2U+TPQ2trVP2m
N1KcY/njVnYAKjOYUpSsHbsC5cY392sdW7RnEp+iv1bGNrgm76ZUL2ArBcZN4LVRvJVTAlYOcmmQ
poDpMiUGUepmux5Mtak2ce+YI0psPajWQYpb4sqJs+ZFThiauXgOKvmhblUmCxNmNdK6rjX7m6eU
Nmp3K+gFelop0zaskN4C7DghyBkc6nsGgL5/q+HSqq680g5erMpSzb2aq8aw6yECdogIrFp1Cf6b
StwOSBkBMzVqXAwn+MWroAplxNwG4dIMQCAPuEBDgBCuljmtvhq7QS7XzYT/xiX4rWMda89jgEH0
enIXkrWCaGuQMmWttn7frnU7qSyov4QfvvGBTeM4eqDrK/QTfvgl9myrv/J8yfFI5rYLOCcR+Sfb
hFWRIi/LVM51TUOq7WGdBehV0G7fRBg0IFNPIwBPg7BSUFsUfzeqmU35WkOv5ax6A0KRYLXU3iuz
c8IOsPyw/BVf0ji5kYTsZz0h94cmHsOCcuUstfu1E1PCb6hl+q0Ue0O4lUebZO6Pd4N/2oxsRrdQ
E0xZkY2zoWUdQW4HEm1Wfm45OzNQ9DXgGs22onYTPMpmICpbyredTGeD473318fXf19PnF49B2kM
h7yDHAvt7vtXDyGOT7YrBWdBctemqXL9SJUYXqjQ2nY5gQ2XH19P+YeNXuSUoc0ErjJhgry/IGIg
JS8UHQA4Y9pI4iVQ8QB4QpKK/dKWA/az6qSvG0wS1mPZyYekLLRXQj/zcTswsXPTyKPQMCTtqEmR
b82FxTt6wq9D5DOuiHggKIQgiUA+cYSi+azAEsIaPGuSZlVKHnwHZzR2rRbpm16Ou8TFHQHvHwQF
exx1LSSWA77pWkNcT55Kza5uJfmTivbvpwVnNTpE1C+c2+i63z+vDC4cAiOB+aR6iQV61PsOZCMs
Zj75YsQ3/f5YhF1AipuOQBbg2TjbhBViQ3oZGuMqyPvuNkiiGtuHsdci6CO19UMa8jEE6TIYhsl0
XeQijSFHNR0XXgFK20cjqMPYP5fkLCnb1qxKeW1JAO2phLpv3eapUX9yz39fvIZiYtZhqRpPhiLk
/bNBDG/QRolb7qbiVdHyeucNXroNLQZRIdz53SfPSHz5/3pG6NpnYTHdKRQd3pmztxX3obwlsENe
0eXrj6UHFOCGldm3K2wuNdyZ8F3ZpUri30ROHD/2fQWFqC9rafvxjbxfFNQtVC6yptA+KEwITqXc
rwdmMBmFUihRudJtqUcdYauujJ7068dXOav/58sgA8chA/0yMWRna0/p+0KPCJ9iimWQDK4EmXOf
4mV5h7Xe+NbqhQcmVk0PaZHgkupnKoJ+OQOy1PGMi7eSYufKPh/KF7+dsvCTN/X9ziluDiYXZSO0
B5uO3jnbSAo7Umv8fcWwPPUOpWFLmyFRgh1qsAfyf6KNrXfK2ivjgNyprr7/+Nn809UVWyiEGQeD
lJwVkWGl1r7eMteypkbxIdLmvZvHoTThcOUzOsIs5Ar1QZ+ulUJuN5U19Z/QXd6/r/PnV1HzsvTZ
uI1zmAb5ckCRxxrosiibVg1ZTZB9o3K4JfQggcCehHtGQt3m4w9+tkGK6zKxMin8DXZJhKtnJ4ZW
4vVdFX2xQoSehxtPleWHxMdr0O00P76iVrOIV8mVGyM10Rwid+iHbWiEMQ4rRjIVWwTzwbD++K7e
7wSnm0IeJ3oX9Nq66pzt2qwRWUs0qV1N5Pu4FmKoQysP7aNOkhqG5JX99PH1znAG8RCIs1cs/A6o
4dHVvt95tGFSUU5ziqFiIlFXkozN/6HuvJYjV64s+kW4AW9egbL0rptkvyBINgkPJBIeXz8LfTUa
skix5r7NhBSKkCMKLnHynL3XzjSwJop029tCOO5aq2g5hpVnH7n+n1/95cgGu6TlyLpzsAQBIStx
QxldUGOeX0VWSMqkM+ZHVtaDz/SfC+qyRWKRQ0PmgMP/eIIEXZHqVcse4lBc7PBVheeGNLKgJqPz
rssduXzrnrtGI6ypoO0ZJ070w2sj9dycNJpPNFr2mKTKJwsU3pF3z1Q/FhF/fp2GFI4FwKY/CWXh
46/rQPU0k2fXQSOGq6g23GsY6A0AA+JbfMpvuXJAyfv63PYUcBeoj9ZeVqysVNm6cQaNxk5TDH/S
oVETsUVUfcOQfN6MObQXNH9rvxR6BR6mAahcMS1NgSzFmRY/0Oqm5Z43lM8CAOCWB3++omN8n5LE
cubwyQjXmeLGBrsYpu9xbjFhp+zt3qzYix8IFGRsUbZxwpzFEk0UkBuIF60cxfSikKgdr9vB1fdD
B+qAeQj65lWY6eFKQnFkSXMn8WjWg3qpCA1hXRHbfc1YiYOfZj0ZAoHpaSSlMd5LLnUF5pTfCE3f
q5Xwmj01s6h8EAH24LuZsG6xcdF37zBPaL40sXQG5TQRLgPfgNBwdgeG3JaJ1jYnOCvaTUE2YL6i
fHbf5shVZ38cWu8HJi4P7TUbN7IhmgwFrdXW8lUPY6cAolxYGKbwKp6UmOvWyC5olGNBaO9Gy6ge
MIA2rxCC6jkgUKi0VlYj09dYYwuw59k0XR8gYW/5kxyHZ8q2hJxzKqI71YyKcWPPyCx2vPgD81A1
zOhCuQBFfK3Spsuyy7XXzh3HZ1rD8QWb496442S8n31Dzt3GTBrzvFO0km1xpcdQr5KqYvA6IpUN
CqXzEj9sifMN9FFtM5j4VckcMWIN8wdwEC7pTXbtXuTCSB5g/RKhomuI54JWjTMBUrmTy+AbHdhs
OyXhJ9gNgSOWEyZu/EH7EuH/7Etkv/w99nG/J/x5P82Q9XQhoIX7sW60Je9vajV601O/KDIUj/uX
N+lPt5q6p7RvPROTmao+6tSlv9lGTDX8mGJ+szMnegC8T+84U0dt3E85YxE/hmN9J5Wsfqy6Qb3G
U+1dwzpX85U6GekJ6t9oGdxyzYkII66X3sE8XrREozbIX4zJ2XNezgu24dwjGJCkdV+vTOPEyuBW
bNmzsHuXldHJtY6Uqj+NzJ7toWI3rr5tRiWKQNdpYPALIKzhqm+zrGdcQzQo+q1x3KduLBBrTIrB
aXSkiZwYpAJkq6TP0PSUC3KVBT5mW4rNtn6yYdiREIuMbQjoCJAyN4Km1JCUj/UbMPP4ya0MgVBi
nDs3QGfn9muCWyrg5T0tKK5kJ0nNhSbqnkzSRpBSZ5my7yc9VnD05hMdeL7zz6GC73HRB9jihDMX
40U3WRHdzXii8OoMyBMrKUgLW7WhRmJiPxvs3ekAU0NvTYFoxKfyFkjVWttsVl2oTuU2aXhO/Exp
ImOT6wTy+nNb6Q9s2AfwVjiNL2ADtYAZcVUUiG96lbyENrXFOpxV5IZm6Rp3XseYwXeIIrmouEfu
in00MUA9L7fgDibtWU1KEmNQu2RkQESPyx8sIv0BkSTyJzyaomYvldo/h4aknZXddrSKctJLH0wj
B+PpKG6n7DOkHL8gzynk7XmV9jLarSC0B6INaojJYRyWKB73fArLUzlHcbGm/eLcVLYkTlJxS16l
vDW8R10x3LfW8xhfWuWMRhxkI9d1XF47w2vupmnW+d2MxMq1Nioe48gk4gvTOK7yCI2VcovEAcyx
+FkMpsz4rTd8Bq12tyhjz6G8Cwba0CvdtSVyJxhEX9NEEL15Qw70CJNaus28oiKtl3lLN9yKic+L
X/VaM63NCdKCr+sWAboRQrKzJNEswRPbxgJnTKWeGmo9X/Vjkt/ipwaKKXIDUQVKMFCnI47Pauel
KM4DgA2LFsQSys5oyz4OmtHWmDynxrihCxTtIBHz5JdNGv22NADzAQGCKjPnOEOtkUsNjdqEE973
WuJpGYz2CuqW1qbQasgQIQKzma8V2uqv6myk9/wF841c925YpdD+H91CLhAXaMfJKgmTBQJogCFf
Ta5ZIW6FE8E8VDVY8ZrSuhlMKzZO4eajsTV0o7x0ddGGhDUZtApV6dk3Y1hPP9Ny7Mk41N3xvs8B
z55MDQ/LzmzIWEYjC94V5Dgb/1Ujpjzfjdps048hwrbz2UfMb6yc2oUHrpgOUuMOEQKgOEpWTAxa
SbSPaqNtGx0KKonKtPBV3JDdZmiqTES+FcEUvuwGsxvO4thurhD0NDb6wspmIJ7mTRFIOcImFKUo
fpXz7Aw8cblnOQg3ZtxyvSZNUi4AsRrnWl16GvFZVWqtosR0lLWhz/0YTLHljqhqEW8TBtH1jOaE
BkZx0uLmhDfHNlb4kftrEhG6DTYv+2etT8rNXGlzu5/zIjvXUfPQVwWMRY/V6LoOYUC2zodKORu6
UCQ7M8zqNGjkDdhnhH11HxXBXMP69srmFVOGQFc6XElybX1qmhMRFVVyrLD7vHGxNRU+HBgNRuVs
UD+WTjkIlCKROXHIeoaSG6oeeVTDJEVF1rbMXgic7OxAx1TOHH/UCuQnS2Eg4gmVSqHoKE+miYAQ
v4uHjoA+B9EFQZei8VGem9CQPDUBnQcEIPHp1OTdkUr/i/0HEJnlp9PlhYdhHBTA9QjJPB9t9CS1
CrnUNdKtmArPW3VCa3+rTn1rJlZX+bGWyT1NJfUFoeR4l0CAXNSHEJ6PXVLV4Jq9bwtoqPRIj4Ga
5mIIYHPw8Zq2zFS1Msu6gMBq1zgBDrm8AUNlPGGHovPqiYSA61xXkp9Ap7DnCbglbqANSfqzUI0O
hqir9ddeWVFUDagtteVFxi5KTyZxLxvwMa+YFONi5eVtL0mrd+XEDk/vp+WQE+UuSN7fQ2unqPRj
UrkCqIoLq9MQ+XMtvVA7wbdZDwF6V2XXqdwvv9cUhCN9P4W3XQF3iMnLFN2FPO5PjRqCl22jznij
S6s+5nNkJn7m1UShZ2VI4LI6mBWSHYBWcWCGrodwBlSjupsHKBmnqMzsHznqxRgOsiEfMYiYt4aW
FVZQlOB16U2TX5q7kU5917ZOvTZpriunRoUVdmVFHfneNpZWEimm7I3Midr2RUIt4A/UE4gGDBMK
DAFt9hlDS+eXC7z6iajNNIeAKQtyCRpPVVa62Ua0fantyEQxnBRJKOJJ3AvwCzbAMwtMgmoVrvOo
q+87T2rRqrMcYSAZoScblI2X/4qULqIQtKp8rehWr21dp8nebOo0c5d3vblpKRpZimZDANbk2EhV
00yEQW4j5/NmJxE+baH8jE+Y2xDvIARqqCxmus82VpxTn8JPCSt0sv7gQcw90iX5vDFe8Fq2hZaD
LiKb44+Ppow0t0O81wejdKuNNhVoXlODbwH8EZZLaR853uedGb0Iuqc6g0T4OH9GPe9GOQVljjVI
l2VZL61Tr1WSe0IPio0GPi46cqzPS5nFEI1j0K3UFx/Ox3PrKsVL8rAirwnyxJozHel/zFTgwlFI
mmALo5OzuyKjXr2wy1Y/0oT7fGkhNjBJXbxZHp3iZVV4d6raBHA8pLmJlM2bLuY4FItsylzZXadu
bAyyRzrBnxs+0JZsh7UbipimHo7+BbnKA5noLS2VOnpwBQqzUuvGjUvB8sOT6UBlGObX3zc6vrrG
i0/MApvlWeYhNo2xEIldvU1KiZeIs9wblfu0UfuTOVHRPYZKt1fiLvyR9UJfl2z9//k5my6eX6LJ
dNtjif14jRWUrrQeYg5fpQot8NZee0SR73qTWCIn1mCkT5m6//6cjS9OmmcY9Qjvi4tX9uATk5no
VJ2ybwIjb/rf+FQtE2QCsZI4q0TZbloF0SyB5bIKt6U9tuSpevH0FLd6aNCXaUmonoUuy/XYztGm
1tAh4UbrunNPL+080IGdEP8xuEO7ybBLPKpGQ12si/xuhva4iuLUhF+PjS6rPOPcs/qKqKuWNHSS
kGUFvhi9D2rkEjeoPxVmvp5LvYxWLiNrYNj1FNqoi3O12SKHaRjDqcroD2oyhuuqJVn2yGv4RUcK
FZEKb9N2Vd7Dgy5xWvSxynZiwGFUhvd89zMryHPgyEeO80XPDVYgUgXavoB3F0fl+/dN4chtCroh
SFrNoM/qmosM0tbWXVVdh+bA0ksZL7HAyuHYOX5+120qCdd2GAG4tv2p64akC990zLRUj7WtZ43D
GgjnklDjTidKiov4+0fwi+OBq9MBT1JRqKSXfjxXtZdAOWTRLoCH+YLPeJ0weh/Dy5Y3Hmklsxjl
yOX9fBsXHiNXGDwG/6ovL8W75YwQA/5z0TKEtw1woa2LFIHn2amPHOfzy0XbxlkKJmR5Gi/3x+No
XdVg8GfVdhCBXfHOQ+4gWZL1Wypg5+lwWBTie/qS/doolPTq+yv7xQcK06vD+S1edPaFHw+vqkQC
qj3qi35E+d+B57zSOtTJhapWD98f6oubCI4Zpy21GbbdQ9qv6jZRzrLMmTrzdEt0A85I4L3V2vXY
81hx1vz85wd0mapycjoHPPzY58ivFVlpbQDnPQUKNhS7kO7BXU16AXSSIT1yPH35wh4UviiKQOAw
0F2mhgevZFVi2QP7wAi3YFMVkHxmsEnAarKqCaLdao3mzdts6KY78nDwsOW1Z/5UMDhkvuXUahrY
IGDFJrT67qIZCYxdwaqB8EXwR3eTtoqVrlQx0VefKk+oi8AWmfL31+yLx9Hyltk3KwXKusPHvsDt
T7YojaWIDvCJ7MbssigS+gC1pUrfsaLoBLKxsW7K1Nij6Z+tI+/D5886i5qJ+sVaBgoMFj4+kBGt
tK404V04i5tQuoWxHdVJvLVhZtM+wF1lq8gxvj/rL152VlIdUi5aGgzDB+uL8JwJH67X4vXkoZyZ
XJ0YELyOgBe+OgpKK4a0vOvLLOHg1CqnJY2Mo9iVM19LKqQAiYg4plj+YvsFGBPEA9xzluk/HM53
KxfvlUNTpRgC2he/aCXLUwGGaKWy19gnoq0DQ1OcK/q/NMyBAq3TJNYv+rJAEr6kN9ENzKV65K7+
2fMdvBru4sr32NGhazqksfez9OokG3H4RUp46Zql2LlE6/xsNTF1ga0O4NFFiBNApEn6yENQslMh
Iej7+/zVbpk5DuM6vs3oaZyDG122kREnfcHWtKtNxxeMU380WaHf1gg0HeZVjfLoZAkpT2o1jq+u
7L3pivxW7YXaGdtQBc05OvLKffHEY2xjdM0AEYTmJ7xk37gFiVxIQJTwqTSjaU/KqXGi9uO89hJ2
hgOahyMXYjnPw9thGYyK6N8xOjMPinU3V0jUAy2NaXFGNh1G+UozM3x841yjxR5b7A29ehb3ffPy
/S344mw98Ph88Cjd+QUH37toZE0mF7dnf52pVzHT1Uu06QVyOzvaTZZsn/MyrZ6+P6j++agEfUM5
tpBy8J07fPWqpIiWHhmvnl1JN1CA0rUX1DV4Hhu+r2RTZG03B3HtMbAJqQ27dao2s3ZW62V775Dc
2DOyMOMymEhcwYMfYfBAv9XlI0hJgg5oZwrtAtkZfI3MNV/j1mL5MjQ4uj559dYGOkChYMQpbRKx
hkQf+fY103kxh82R7+znTzoCBz7qKkIYXvXD9ouS566oXHqHSteDUTSzfE1h1fhemFT776/rp0P9
2W461Gaeg+J1IW68L5IyctlTsLNY8PX2DjvtuA3lYNEdi4/RdT89sHzFaSUtk2vGJp8YrIlbTIU2
0Oaio5+sBq0O9yW9HnI0NEHoiBauakM0NwZJrpvvz/Gz7IOH1SVFgrmvAUTkz3//bj2lP2BYIans
gWfn6m2pxblvTPTDpWtXu3ma7au8RAGozIzyGKQYF03aVNcgjk3CSKKFzlY3F021LB/f/7JP3xOb
X0bvnHd4ER7bB98T1SuMilOfsR/b4XnsdvapFWXGyfdHAZ5yuFhQ4SOHXvTIDv1/c3m53l0AKyOm
pa7w741khrubRPOwXwPIz/W1w3j2oXXy6kEdrUWVZRHoAV40HRiVGlUEy5yW3+QPjCnzAIq8jaOr
jeUvb8zc5yqtRm0dl0Ppnuvs1sv1kKnqraLU/WXhNm29sRIVWh8VUj2vAEBXOMfYH1SBBk4j3ptD
rXc+PVz8eQoyZiZOdJ7i9dgUtdxofeeeeykgCNqydLnJKIlpKE7mkiXVDMQfBNlM8ouTZN1jo5FG
uNCCUDOZTtFJn5ni/NoBTLWDKs5j9ZQMabM6iUj8LEDLdk3PNldViWLL7B4ykpen+H88JWRkx1qv
rMRgdM2uYyzq3BSAA8IV0TVt9GbUg/XDq8f+twX/qdzFRZF6PuuXQGcoJWgN1h9hbNi4MjCTaJLL
VdH37TOpkfovJkmNh60qKigtSUdrA7CT9VVbEEnlc6NCxM4Qdl8tPN9L47lOGBjYtfmS1CZZblNb
d49ZFZpvDJz103nUUYvCqBHe2q68sgyKKS/PGQBp6cmcZmXh22ivUPDAKL1l8GfFlKCeS0t8yuUS
1pbaixV3wtWjlg27IyexbWU1DobD0U0hb0sgEktIHsJjrJ4tMtahhZ9bilL9UWHUhv4wLmKDmYfB
9ZnqTCW23rzGwdcM4jIyx+HFJZtcXZeenH61c5jofl2L4ofS1ba1jrPWVYIYz0ntZ2zpCpzWBCQh
ghvwWQwofOOdM2tkBmKdK3cqAiS5o3ng5mRbCk1dPFeY8R2FgnuFNBxBQp1NIw4it9XfzKSVTQCG
jI02H+Qaext6BlLHVU36ZQnyjIhcvTpHlFd4vk1xo1Hxwz4N4qJcxgVFpRB51wqyHBCwDSCd064z
cdqD//C1MHKMbZwP47Ng2mucxXrobVTcw+a6m2SdnuHP7x0/TUz5IFnlrkDNuBUJ1HUHJsYo79O4
1u86pvPVusnHkLyUBX7oD6Rd3XhgVO5Sb/TsYKAH+6wyTnxu5n7AJYrO+IEIcZcc65rED583DD2n
kgyT5xNgYQGFZuRIhlsTKiup0fZFaaroP+Dpi7WUc/3CBqDbk0tpFH5TAEpbxXHnvdBRBcvS9HW7
KYmMY/JvmVyYvmmRicuBFNxNzDSYWzwpRAWVtBPRpLvIof0y45X046L2fluVXT/kM+1ujMuGiZJF
18SpNrXe6zT0EWuBHfe80GAMM4Kq3BowQFLGjJdNWygrA0UULjHX6tUN5BIrwayTZBeU/7iapYLj
OqA3HOlHiqrP6/Ey7NARqNqIcQAXfFwnCbcr8mSg2WtGNVmQPNtboYj52Pfo86fQYdFH3kkdw276
cDluQ2RUTC0ZEncDY1PJ4/Ir12bs96HinvAsNVd67vanwhTTNo+r+hGtAc9MBfYyVxdR2KzXu3FC
MKMjv9kySX4UlaL8qLgNx/KGvvp6gmuH+e+5TIQ+bcIb+m7QVZkfEMbulJtIL50fpe0ysEgZs50y
+Etn37HH8YaFJ7ypGS/vyxoT64KQ74iTRFfCiEKT94xB0u7IJ/SLAoZNLtQwfp1GAtFBAUMNmpeY
QoZAL1LjuWU0H1SYLh+rKj5Sgn7eAdEto+BFt+yyA2To+PHpQEVR5UrYDEHMuHelh4j2qTrd9JWu
iH3ZjV69rbrJJbegiM5jUlBOeya8RzaHnz/lDu0zOhNLKQOr7OARtaC48NFk3Fng0NwOU6j7bj0+
GlZrXvRMDI9sbb48HOMPhhEaT+zhOY89XUjXoRfaQ/eETlUANTDnbI8ZAWsTeIwj78an7gXXmFkL
phzKNXw/ByOQjK8MUGPaV7pCkJ+bFUJiHi6n81KNI4BdobMbwtm9aZhEraUb8u37vlj6tM9YfgD9
LZSoRDPQTfh4kys3moZ5xExFqh9k1a5wTmAIOE9Wmr72aTE8jLFp3X9/zM/PMMekLKNfA7eQDdPH
Y6rKQtVqqhF+TJYyQUvEfkQWghQ1co6scH/CUT7sG9kTkZrjorZkA6c7y295VwqGcMlik6FrwFAr
SYIE8coILMG0H4fBc7pTJ+6bR/oOebQ1oVYna1tNkrMZAJzr82abNyKOuvtESfXbVolQBeE4mbtt
bwnth61oYe2PiXWB/Sm8Vpm0F+SgFPiXjErSEFBmoZK6aJjAuNEYbokDbX+UwoufAExFqLPYJ58O
femdz0nvxhvd7C0EVWBZr1x4K8Dmx6Z0VkKr5+1oeXmySmF6u2uYZ+XTBGYmgYdkiGerocBl2DoA
aZogTK2wSGM3SZRC1QMIMbG1dYyof6P3PEy+jjmfIdvgyei8R8FTX/dF7BYBXSoCOm27T/iiYiY8
1jb44t3CrA7dz9EgDWLq/ngrGD20tmUQ94nc9bEobMBiBWen9ANSLBQe5ZFH+4vjsWbQ2GSjxxDq
z5To3a13DS+Z0SZRwHhaixXNDBWEWY4oAoWVbcWDrR5bMr94sg1sMfSw+Os4ZA5WK3xbFmT+eUR1
O88XIx80PxJGdYFSpnmq2jjbxFWjrQDnEzntGRKVMWJzJ7MfhKdOO3Rr7rpPIfakSpHKI2vblz+O
D73G7pfr4h40MpSapIbSZFdUa2Nyb8QM/dO2x5QPEGk+ss/+YllBdcu7jcyD2eqh86DtiiFWDIdj
eSlQrLquz0Q3QytU45p/W8XbEH31kRPUv7rj7LQNZn7UGVifPz5hXUWajWJxhn3sYYmqJ9sOT5fQ
InMjTL23KdBDgCXOkOv3ca1gn/RCofpaixByFSdJP53xRvKZm1IaWpA8iuxFkOqWMwhM63skWu2t
RQtuDuSSdr6Zi9q95G+azpq+XLfuoRTUW0EiwhvSYGaEsP5b98iS9rklyMZe1wHwOhSH4CIP3qOe
F3cM6fAFrt3JnwkdqQ0NXNhjQivxzIeywI9nKJCQUa7FuYFQIFNaE2uN3ZzJ2pO775fzL6pIfo9L
Rhl7blU9tKBJTYQe4ml0m6XIEqpY5jM+o6PoyL7+DwD041q+OLqofZj64HU+HOJJ/KceNO4hUKMp
2XWaCj+HaJnoeiIpQ/PtEhEn0680fprpAC2JuGSMICcvoqd0RMDg5+S/7BO55AOY5IDfqNQWzgko
F3gPxNZoddA503hN52i8h66rLuhPqHtQH2IlQXAVhxDbGTKeEm46ww4q7eo3O1/tNdNHh824apU3
WHjTM2fy4qssR0rsk/zRhBsXXrtGARnW9xqEPUSHDjq2ABmR/UYETT5vpriOeDXIqTg2GPzTP/9w
3VD1MYrkG88ky8Qp/vG1iFrHTcNEWAFqZq1a2aDxHsjONQYkMXOP8tDR7mnO6TeuYnmI/rJeFiC9
0uIuDR37JoOJHV1TejTmJmTK1p0p4Vg8lRNOaJAQDo0KIvzqbu00tVfdOk4KiI0vaiL/9h7+I2jA
+f8KLHwpXsvbVr6+tudP4v8BXVhf/Bv/mQtwm5TRk6jk63sywJ//z7/QAKr5FxZQCqplVoCLhqX9
X4hh1fiL5jGzSyogeFbLfuFfiGHtL+ybKF8AxfBJBjTNe/0vNID2l7b8Zx6fMItMTyrTf4IGMA+W
ZVZjNiw2GXo4E/l7n4rqJDGnSSrllqD07CWGJlbI3uTdQpWd0nr/qdsTMTyOg1cxxb/r+mPYa3SL
Mtn7VtO0jS+ckM5O6E7R3hpkvG4ybxYBelNILPkEp66ve4TGodNdjkjXIaJFKrNHwrYUEmqUCP6o
rpSXMsftIUSYln7eefk1Tlnlh64V+W1iOEjk6Lq42Ie9+RJdGUWjyDX0HmE4bzU+C6qf2ol9n3em
i04SdAuS7M5Daj44gEJb7FKjrxloWvKsnvd9X6tHzLd/YivfvclcSYNRJxx0tAWLr+/gTc57ApJd
OwfPOls7O1SrUymtZO82BYEGpR36PV3njbQcL+gWlU8+pOdhOj4it4PqFg1PRL1HO8PyygtpGqd2
2OZn8Zy/VpBW1o1nXGOgsZ6jCo2i2Yv5fO6NlJFu0k1g1WRPSz4j6yc05yNL+7KV/HRe1AouUXMq
H5GDrSaz3aoZ1aHaloPy7HWNrzi5cQ7Irwy0WLlLF/Qh2turdy/R1d9//71X+PNzydVcnnPEWHSk
D6ffVgwyIDXHaqsYvbtIZo1NkmE/8RZ+A81Zbfv98Q6Koj93j4aLxQvlLp6zpUB7V5DKgkw/nGYA
Wk19ulL6SD3TrRqQI+yqVRrO8py5zXjk0i5/9PDSvj/ochHeHbSi527L0QUD3Maqjz3KDZos1GAW
pc7m+/M77Lv/fYKMZpbaRIPZdlB/UToJAE+e4DZO88aivpW6cdIY0QmcM201RVG0mkwv2uD7ucja
lp5j2acvjmgyLCUKXoyiqM4BGYAhq9Hyf//zvrrdJBgsWPVFi2Yvt+fdlZBRlHcEH1fbzr23ZZOc
tnKe97qXDjspqyNV2kFR9OdSLF9btjqOiSPy4F6jlh9TkfKmsmeP9zyB0WbI82NanK+eKBo0GKeW
uShuuoNTmsLGpLFfbVEBm3uZwqOa7aWJBjM8sEZHsKKl4/r76/jlqeHXXko+dDh/UObvriPKyCpr
cZdsB+LSSQhJoEOSRnPkYfojdvn44FJMMj9DXME/EBp9PDeCiTP6gVA0Y2cfdTeu3IdSXaWJt64q
7TQH7TAUN0O5U5T7rgYtKMhwE+nKU95UZaNJb0NSfNCGPybmDmVlbGaqeO03fWaInKaf5nAbUelN
BKwPYiWdbWjYO2kgJm5Oa/W32ZnriQFF1DwV4bwflBM3d+jW/mrrdeztw/xcLLS9AhgtkMYqvDZw
ZbRsIMj/8OGR0K+ymNYI5OAE3LfD2iKCJYLcZcrkmALlUMbDw8a3kSYFZThiDTzuHy+V9Nj/zwlb
DziByob+A1RrXoTrMrXTdSqcKaiRVWwqg8U/NihES3Lddq2rQke3CrlXhzy5SHp4o6ECPrlOncgH
rvZUJ7FLJ3vKGB+7zbGH98ufjTIVlA4KYMqCg6fXJuVuSjQJudIN6JaYuC74Lr84P4y34oxIH7G2
g/EengeDLsjD9ta+ubYv/jzM/6im/LZa/BBy8R+rz+V4/87C+L+RWLHUc/+5pNzIp/Ll9X09ufzv
/y4nvb9Qzy7jU5gV2AO8pWj8u5xUYFBxsxieY5xHrwPs59/1pKX9hZ1+aezBoSBWlaLxv+tJUyMB
A80g1ekf4weD338QWfFxHUcnYNLUUemzgDXj332a4ddWKEOGcTBX6zHDqUSol4nF7aSURXOGjUM9
Jj75dET6wUwEKLowAHNpDr4caqEI2KHMT/NSloERW0Cs52HQ1AASoBQbS0/m63d344va5GAMwXmh
u2KIvxA9ln86B6VeVWOrDNVsQRXNJMWmS/6X34wM9328604wMlddEx0e4mYmZuiBUa9iQm1jTmrI
/HkQOpaQyDDGe6/FX3tkdf744Vl+nadhSGB2RCK1g9rg44pjVB21I4o7EP6kyZGY2tjTKpwb+9LS
KuZpcz64KwKkpqP2oeW8/+ezwJHpr2Ee4sPAk4bcdfk6vfv6JJ3tYJxXGAwTkVkFFeqtbZQbs/RF
FXfqPsH71fgJjIPLjhaMdlonnVcHOSEU5NxGkMkZIHZJfmNpxFIeKTGWbdvhr8NOgPaCDzLtdIN3
4P2vM0cTTLVdsXaFoGV8hTjzK2k2aGeIS0t8WReJs1MknsqVZcvJ3hLEWL1VrsmzlOFF+NURA3Jd
QEpVzgmji5TVZCueOPozvYPBA3JvJN/LtgwJLyLCw1KtcBPbGy0uRmqF1j6ha7TmbNLTLMvVnaPK
31WezmsNUtnPOBrM5xqPOpuC3GkvpVvmZ1MaWY82DfLEJxasuVZGB6r8lGcUca6s7T3mOOvBSJSa
HgHNqmnV9Jb21ElvaoN06NFWZFMWb+vIy+PV6CrtfMUoFwyy6SXa80xamLkTethh0BQI07OrOUUj
7+OgNoxrSPKzvjZkayRo6itQIr6eYL7BSx+BAN/kmjanVzFZFOM2ckpyZMMow7rbsriRB9i3ttPe
glUmWUbQ6X92lA4PtUxqpdl3udJu+gk3+7btRZoFYas4lg95D5syBIIqUHD6Yk3rRKNfTn0ZTnss
4s6iwCND1s8l6KPAdnpFAikexqfIie0lXQDa9moBRCVnxBbMJJhiIl2z4PAXZxIa8HKpPQ3jkHTO
a9lM0SonurMgZaRJzk06WvK8TJoKZauKrMVXxhxbn5Itc9WoIsjVV6XJpWyrOay3yMIwFlezDiyY
NIZ03E6Kqj5HthUmZIsQ5Qh6AlUhnkXZAcOP6hMRRhp2qLmM8zum382p2wwGpqYsTqfLTl3aiFpV
5z81x8So7EWe+zufcGr6ljQIQNG6ERE2Y6pndQJH7jvoA3C6YuO+ss2WdXoOVeuUfuiSuaDguPPR
V7OkofxSX1wZw5tBZReeu5FrbuxJTMzvo94w14pVYkqtvDmYwWlBOZ6ibm8S4sEzqKPgAbGFbCJM
u/h6xgLwO6kGYO1TYpMtvGDDmkLTrqmhW3kSEuyHrzu1vPGuM3ug+NKoYm/D+IPgOK+sr6wIlhXT
j7a8V1hZ+h0dQ/tWMIYc9xZYOXQHbKOv3Yx4MR9qaoYTVdL1X2OzqYDYAHxWoMaeGLn7VAABRvyL
gftpbk1FfxF2KDcNUaa/p9SyAAXaGUsVsaVoiizw/WsyrjuwzfbpINr5t5azBaq7ttkaid5DXdbT
c1Wm6p1DjtkcMIDAwtzPY7trB2lctNCJ95HdNfeW7IyV0aKMzROtwC5NZRU3LZ65tuf8p1GfuPHI
QqMmrnEEKlW/8bJ4iY/BaZkGpmgXtnIbQp9wU9bxodFeIEZgzWhJtb/XSkB92OPLwQiqPpU7aVno
yUK+Exu22q92G6V3Smp6b7VS4/Np+f97xCnmxIoJrKGYPp3khIg8JZgy18EKb4i1NTfiNjWVCTQ8
QIz7rIJbl+BEi9aIpkAJatxunaSiLFLXauQR3NeQb8h3eJpPUENbt+acWs/JONHmYRsd2HUd+lFX
Ovs6aaszwlFtxcfdVp0KS2dVIYPHQCOJE6jd2GlpyQ2NHbFBXaK8VkQHn9cOetZOEzSVyyqMTwZz
AgviVl32VjVzAsnAwEU0xQrCjmxQsqtRRq63HZ3Kgl8o5xuVzJtAgx5Nv7hhp5Q2Snw+taApkHco
GZakXIP92o42bjtVrsWQNF5Qqny5VHW+zDzF4avWtsMD7kce1tCOjHO9iTHUd3V05ZZask2zTEUP
FbYN04dWv84iUnS5MsbOaVwzMHGF/Pwv5s5jSW5lW88vJCiAhJ9oUAbl2luSEwQtvEciATy9PvDe
kFjVvN2iNNFkR5zDvZmVBpnL/Kbxa3jIyZTA448rHD/9VgwGtWZRBbJJ8VyIIxetcGUlx4lcaqc3
ud1fVVGO30+pTzsgkwJIC8bF9BNK+cjLn3/znMS8RqlvCIpiDMP73pipB5toKg5oDIrmAWYsvQZt
lvJ+Mp1YxxQiBPA3+F52Gvoy3g6Qu++0ckxXNp6PM3YF9PmjGPlBTvH8xYw6S5K6WQ71And5faLK
8u4zlMi0e5IcWR8S5c/+ngdZC6m3zSNq192I1jonlm8b8+zOFSjIK0dtB6FDr3dQhhBZKjdaZ3fH
MbfvBg+9Y9N7wnkYm8BhmgL02HciE7vGNb4X+fxQ6/7PzqgfjArIWSawbI9u21kF1pzcJTRWDnaL
4J9ltgY92M5DWlGS89mx8ZjXznVv6MnivgVSOVfI4mMhbmcolCwOOysL1u3W4Gt+DlHrCBphOwH9
4XQ/TLQJAYKYB146eqRRkv4MobNvLfKyHWfQ3WIm3n8baEOdBoZweX0qB4gA60iZrXmp8K4GXqhr
+3iiwR/ooD/x9EDPIDm29iSndZv79QkjYvpdrZ7Xa1RUMBKwMoRJSBaNsdSTayQ6UCUwtFgP3ES1
OTYbIgujrxoED0TTQk97rBNkQbif4+iQpI5JqGUWub0HgKp71womi7f17bh7qnQuVZHWtD5VVmzV
3MjwoWzMeWNFZoh3aRzBBvRBmB2Lkoyvg5d3NWDvHbg9UvM7Qg21pvVlg1KmK3OTKWhbK8+Xqr0y
p3rcJoNOTRgAajps/AZ1iy3lhWGPj7N90zgN4Ts8EaoEVYVjJ8IC7oQSHvhLnNZYc65B2zSw4C3s
z410Y38rijiG3q8DVErzCFsDaiLOM99sc4WBEh4fpea56HEMpbNJgZHdzVxAaMBqU7kdoA798KLe
XNbI3U4tdaKNWU+2tcKLNX1yie39Va+wc1pP+EOLnac0697FYmSdoz33qzYi7bmRdSK3WZ6UB+xh
o2iLY3u7zly3W/tRJp5Hx/Q+xUg9ymMDwaZcQ120qkOfmCEvxzCpHcbiaDyUQ7kZh8jHjadpbyv4
PfGe1yS/9TR//AwGs34A/NAep0L3AAMU5bVpG6+Dl3ZHN7PEdQU84kVMqkA0QPTGF5s0EOM5x99j
SmL8SjvTRbKt7WBvh/I7K2t/7gGSn9g4TgzTC7FZaYWGZG5ut69OUxkZ2IbZ3E6azOEyt99GUaGU
SS63Rhur3ncigyGPpDsiSqgqWhg4aabayyg3vtQZ3XyvRSLdaCpKXN7A78yUWZYBzE/wchlq8HOF
bdVkjuPRKbphJxs8n1RdQa9XdfKaukR+c+14R72IGmPt1iM7Kek9BBZQe4IrI1NXg4NRU5QOR1xd
HQrC4LpCXbnfJh3hBCDrzlaGEkXTFOyIN082XmyduqkM86SmvHqQuY2xxhSZw0GNY7RtMKC6U3Zv
PGE7W56K3mhuJree7qa6sHpSptLHVqEqt2hskF/q40EDpfiF1BQBEl+N9z6vxo46ihZu3cKabxcb
1JVep6g32SYZETlj86MUVniFHoBBa0Drnim4G/t0sppjQQH4Wqgqumv07BSl3a0LgPkKNgvKISQA
x8jVDiX+Np8cxNe/2qGsnmmdYj+UO/d6luwI4uiNAGDYWZoOWMkd8qtWIgpZ60WHXIMjAqMx5PWs
Fe7GnkXKg4b2apUXNh7Tfg9BQSNhbIr6yVTk6JVn5jukKFCM8eIY+abMAOBVXyH9ZWz9qJc3Ps1F
GrpFfBIuflx943k0WMbu1syy8KAcCWVfquk0dXWP0YPSngi5jE1rlxpYtHgG6sp2s+8AZjZNjNcW
/G7xMkVNvvPMej6pslSbUtrfYlTSiENks1VU/7d4Ugy7LDR/NhbWVgHKTkjihFZ4arQ5XcUxgOYS
QY1bjBaqJ/RFyuui1J2RFwrDwTE2iaYnOLuzzFTguXF/mmqXWpY2Tbh2afam1uR0KsDtPcVz9stX
XvejUD7M4WGEPxmLyAOWjMZzIlW4Q70MFxqdzg3AldLfOGV1VcTFDwzuw4DYuzxZzoxmgqC62JuN
+SUzMU6KFgAvkXh34460lCv625wpJ1lTAMQjryTyCHE0Wg1OyhYn2a6zsvleAiF+cq043Y/NUAb4
suPPUJeNfy3Tbl6VEsNH5Bw4B2ZL5ZR797tPZPjTbXPUbkFhBzoKWIcCEO41cNBsN3WW9+xbi8RT
3+fqhCcLHgZD/uLN6KBmlB9xc0FeC7fm9tWoeuwSwvTYV743rJTpkFoZGKBAPNQLEhcVXWntYC9R
sb5NmnG+CmsHM7Q+emRPxlVsJiZI5bALpK9evNCG/jKN+WGc9LvOwnLF1HikDXiPQV64u3jC8cJM
+qJeNzVHZHCqaaMLg+sFgHBQou+xzjLSGIO35SlJEnNP75x+G/EFCV1pfs8dvQgKqR7MvrbRfx78
+FVPtLs8SuZAE/iVAf87stvG1uNpOUCP2vk1rnRt099MILZO3AWkbkorHonX5n1m9fk6FoK3dEyu
hLTxqykLC3gWzDu59Zt82qEnnNOk5HmP+Lz3lL7CgOD4c+GqeEdz2HzFec2/bqaByKqKkdBASxrU
C3Ie9E2/db73KIbaWNMHbdd1bSDaY+RV4Ihpr/EBrUplmVfQHdIfZZ6rV1V4LMEYIfDlKdw6prm8
y9O8KNb0Pd3HcKoRWeqhIKww3yCoseNwb8/zp8SO56CzTBT9EHSZVjxgxbYZ6nw9w9SWBw8RGBQ8
pOwrNJgGtrCZ4wrkCFmT1ZAiUPQl+NDz8lvYV6/5OHo/GsBxJ/7D4tbF98I5hI20r62opnActy3W
HbKyjg7s+hstt6evmWa0d2oxIUHfZGr2um1/tWp9oVV5bX09oL3xNbf0+s5J9RQgCOaCrSjNOwux
XhCRpBfKwKGOhNI+hl5W7uoS9xTQKTX8Ly02FhU4edQop1/3STvew7tob5rE538WqCNLqZmPfTFq
lDYs9aW1BuNbofpio2s9hk023ojuKuuyaY9YeGauUD3xD7bjdvyDTKCDeLFtCOuea3fWfywyZltf
etMPkxO+U7Csg9atQL50sZGfIFIgpqbJeodPIiGIT8OUW8Gy8FpCAdWPedXGpFm1XWE+o8ir5Das
bILOufdfUZHH8cfFuufnoHXIWcuwae47PBhfzJmRNmk9yPvQ1abj2LoUQrOs/R42o7/PUIT/hIYK
RJPS/qEleXm0cDFaazRenwjbH/PBTq6alIx25ZjzvUIf4zV2CGXjepR7Xdfjb5nlZT/ruuZ+Ew5h
Vtvjhq13x6GY/au+LYmR+qx+8obGu9cxU92mHBq0unQoxSnkgbGG7VbKXuyQwNEehCrvxwnBLMuW
9xKRvO95N0Zrs6gUmq7qs6H7sD9iQ++RDhu1+htY1UHfcSO16yqDnLMhS7J/s1qwO5Fa/Wls7WZD
Q0o7RU6KaB4LXq+kHl0XRuduHIy4ge6kqXM0S4gkcCgKCjlEsQBmvJzzDpcgWoOP8PY9zrHhQ51P
WbYfTL/Xgrkd0aIUk/PTVc68bQx69rQPHwszHKvvcT9a8BwGYZfGfVS4w0RVpytvhyy3w62yG2Ug
DaMbR0O2iwmenIW3bRcoKIT8bIxfGqpPWOw5IFEN9OrRNM2V/AIsVmbBABpsh4ulxil0Z3FC5ty6
H7KW8pI3IWJPo9rSfAGGEdI6OnVTmiV7s3WjOKCCR3QM98bxTnYzhADS8Y329n4Z+v2hnCm4XNUi
opRWaeEgVkZjC9yLDUPbpL1HlmUoILe8fBBpsHqRWICWZfa16VWycBtRX4Gk4/r2J9wWOniKiHc7
v6jAZQCk8TXA+5cF77k8Vyg5yzAwC0LuVea0tXGLdj28jEIOXRqkRC0/BsMsngQJAb3UXD7QRx0x
5bVU/tIXbf5C9oT9ZagX1pe5zfBXS0rPnm90bBaSXWLXMV0yZd1IvjLS81RAKWrGRZRoImu9jqpp
7A4I52BT1eBZdtcClS+PrpCY0VWlSDbIahVXZV5rE8SReAk38Xovd6UXJ4SaQ3Qf2yHGelwJWPl1
IOnrdVnW+S9fUnPdLIQC+xlt8T7fVQlqLpxckaOXI2oqhzTj6UgCigOX0WsWWFNDH7HXy9zWoQxP
YTLbm41DB6EVYMzXiKuxrx2KZfpq7hAbHmYEXjdO5FjDQ5yIXtyOHXCSFZIhkEczSnlPYc3xhJ2m
I7ZfK4ho2wzRZFrNUWwNqNu1lPEgkhJMoCs2Q7EyHD3A5ZTqCPib8dpJO3fGCsOVrzQ81H5Am9F+
cJD/AZFn4zYLXdFZBBX4rB7t0vSuicrj6yiiAbE25VjEmyqh9bTuOBD6OiH6dBFxz1S2dqUFG8Pw
IMrhoZZSRR/8ooQRb2Sz3ORjnyA5SAS28atEufezmcDpwAw4cQ7mkOCVgIcvCrR2pLEyJayqwplx
fXXSHhos7hMOFSeU857S2HKJkmdg3CtnmHhABgu/9MNcqrCH6IdxaTxW9Y/Yag0cbEm4P8PXi+86
0yx/QDeUL45QPjXwuru1Ot3o0N1082Rlz2O4SstiVDtphra1t53Q6A5x7ozeAeMr6rQxYhtqkRTt
rvAggzRDWHWHEcuEJfRQ5i8m8fvrhLDBjY8FQbGum9o3eVAr+9nWJz1ftz44KWwDY/fr3Cj64lTK
eaXHEi6VV7tD8Zr0aHMS83Ru8mvwB0r2RuzKbN8pi5Cf+nNZBJRhOv8q4r1FPqVFURHO+YQcIvfd
12Hw7X5laqHHiUcPdCtHl9NnZkId23FOPom5ap+Qie1vjDaLdtQZODI0hF1v0xM/Rvu+t+fsNKMF
pKAto265wfm5yDeJVfApp3NhCqxRdQIrTTPEnd24hXmCf5O3EPBsfCU0kZQQiIfG5eEOozHcuFTj
p3VsFP5pLDtK9R4ELn3VZ/A686m3jzLpzeKIgoBdbsnVONwqJd7fOPBCvyT2EnYmeqEe0UgrTVT1
JV+FTuLONycL7YA0N1e9yl1CChR7KAwmMc6lpODOtkPkkHA1HNtiP7dFdtN5vS9ucQfQBQUJg9AK
aEOBuKYLrmrV8lUiTVNrpIHi93lHZS7+OWapcLYWad4NXjT4ptQDXU6vAzS+HmVbfelsZWJxqhwM
icOuzx+p53pfk6bPvkyiicddWpv5CzqifAUzRNuXWacWsJJwEymuu4u9cj8Otx6fH76SpTu+GlPW
qU0HzCs96IkqSaw7jV/oFiJztsDm0UpKI1jUK2FG+o3VlrjFDRSeEWbgA5VRz9bFxqjHO1eh4blK
BsJuRvQLWG5WWFLpnsw6yLyK6DVtNBr9iJvUG9+yrBvLb5iazHV9p/pWo78Zas5Wh7uAk3JTQ+Il
xQj7gy5Ep3alUZnjTrfnnBejjemuDOWAmFKlckwti6FW1TZnOmrFxYW3mixEcwsHmzuPR1huqHOM
YUCCU5RXMlXqCic0jzzR7d35E4Dq6vsEwxqPww641skmPxrvu7hEuHiFXU2znnA9V5vWq5pnBbm4
WjdFRZ9j0lJvePjdxYIBXhSHxYgFCzmaYN+qTvk3Q+q1U9BhqluSvYuIrq1fR49ZOgixXy5PiK2g
l1YIc/kvmTW5sDwyr3/wwc0bB1Rhymqb+NHPzhfJGsoyMV2VWP4hhg/Fld97/Ytth/O4aWWLzlKF
bB917oanDnt4S12FkDvqoO5Kf2drHkX+nip/uR86wcsQO3lUraKyvAoNUYanzPML54fEy2+6S/2+
iW5ap+fjRd567q/0cWj4AimUiBMWOum8rwZovUv+bOYHwMThvGlarcaYuC3aX22lgVDSUF5/qc1G
n05qRBv7s5idGRMkMYY5ShJGi20OpjXziwDvSRJgQMLcAkr23a1HjaJ5tODGxLyC2bY2evRVncrD
3J4KUILecUfdZwgb3gyaKAnQK1aJ9FLVMuvXhctL8c2ake9e1K/bQt5RlU9x0msS8TzLuXK3gJiR
edWrLrLX8EqlfSs1DY+lErVTb0CnuzTEg8R/OGgpDb66eTZ/jxI9vLaREiX9te1Tm0TzqwXihwi7
6x7caK729eSBF4ocujm94+0zwqXbRiTtRkDprTdlOLtXBHOMJGpdbujKuo+W6fTfs8KNOD5YAu30
OG7u6GPnP426Bbg9Y2fCVzVB1M6H5iEBceaflCy8k1M3TrvRMqWStQaUdK0wUwbkPSb7Lq23vfD7
ZIMxu/tltPzwc6e7/rNG6Ltxe46Cm+FbmGqR/bPAHBgvK5BH18OU9gcstvTb2DJtdw8vjNRWITiZ
A56v201Spf2eywBkqmOhwUuppPpWxzVMilQqbQwmHdFUB4Xir+ZspXs8b6kAeMqHU2mNRxv0xtpB
Ofw4xZAtozFzb2IfWTqEGCFRYLgUZhtrtOE4hTySuyKP50f4Ho5OH2vhJkfw9K+92Rr3ORXCr6Lv
4jUUtOyWLwiOrRvnBJVu3MnvyvQR0IS/YtD0HtKrfgHPrzPKKA1t6QRAe0SmGwzYmGXbysUVdqbe
Gq0SdGl2jQ1PfWUZ9YCndhMWj7Odx7/oZXPZGQMZW1wA9l9TUkaJsi1iuMtD3KMrYGXWlri2PKq+
xhoXymi8anJZsa1GhqlXEh4mX0Ez9Tz52cEoYAOZv70S8xwdjCqnOWaEr7ZHcesw2aGWrl2jqmx0
T1T7Oinjl5dYqHrI4RlBvImnsMq2ExWtK/qn0+1Yx9m41kCfPVS9+q2kjMYqVc903Yadfeyhc1I7
1+RTPFne1wnV2ysDiMUdxdRF5lc1ZaDbAPDGBbGa+hGc9jYE97Lmp/kR8ZUIDzlcTnON2rEKXKd2
qo1f6E38rTA77UjjDXHeFlIMbqDtLp5Vh6E8A24sT6W4rJAdr7PRftRHr7gCSVKt6Fh77or71NoL
1oxuNYn+nSWnCfMwW1XXc1j7BxLk/IWOQ7Hp0X2gyFbG9OlDLzHXlvL9U1rK6suYoBG0UlNcPava
c2+SOZ0+I54ttjAzJWTy1ngtDU1R0e15UpOqpWBhZnoSB1JRyEJ1Oz/ZGi85zqpOFES6aDdKq39p
rhj2dln3+WaBCK3/W6yMia0OU4Tufeqi0urFlmUHhGcnLTFbFFbHNKEo1Yk0WueeKj/AZ55jc8Da
e6hqkg+ASBAA/y9ly1ruS72sY+7ctOGmhopnn+ZQDt+VLei34WN2mypBZPk+YukcJPV7WATmHKBf
gDUdDE3OoS+lTEZ7nsDqt6Xmeqsih3CHazarve0Kj+QARUbvgzGN3/zU/w0HYlR40A42GgjSQT1C
j+h81LZz0NhGmpFHyFqqmWml04fSubxWIIj6NohHJZ/GEOvm0iCmBgzhpXua/mR8Q+bM/TaeHP3b
lHf+QAKFKuahdLuxfrVFb2sHR6NijlStn1b2N9rNxNC1baW/igx1eZrfHigVG2MzatCp0X93fVSp
A4nZC65SqFMUezuvyvuUsoa2huVj3gxGLZ89slwQoj1h7X3Vgn7fCV3W/T6WBZ7pPTxzpCNV6AIN
723acymJUfPNn6wFQaLVGbcoHx2lMl83nvxE0kFFtVI76OGEDG2vVIOvjTPMB9ssnYfRTCHDZeQK
39SoeOvi0aMGS2gVmBrB5bqJLNPapJE2ExZqRdhRg4NUsmljwOwHL9EH9GY7zIKRkyFnG22b6gcg
n/poZE5D34T8+hUn0QaHWLvSfhalh89DOY6uu6NjlXx28lLYO8zgvH5rhcb0PYf0q6+1dpRIYODi
pm/TYQQY0MSzs+lrKtEkmtXIFUB1TFvrKDc0h7zo64xsJqNw7Ltte/LnjGfGmxVWfqPXAnhBnG/K
NnXtt+RjGkpUUdEBmKsQdyq2qdPLgWID1lhBamQ+1zewGbwpsBE4Wkau+0EzTvOh9id93P3+OP4J
ZvpUgW8oLtlIfwJH/8d/iS89+7d2P6ubr8XP7vKv+v8QhGoYIAP/axTqofxRlT+75OufQNTf/81/
EptAjurwCs3FIsq1xCI2+R9IVN/mD9AtBFNqAwY1FhT6fxKb7P/uw+cgqEFjFL8WboX/BUTVDP4+
8gX+EP4gDkgQU/8BiXoBogPZb8OYR87co5Osv0FB2i0Sprb07aAoCFE2jhHRkRIzjzgIHqMugo7G
+XijEAov9k0MjhSN/Rxhpj/W7G9Y0YVX8ccl+Pt3AMOkOgzllk/zAo0Zu3o6IqxqBQN+iWIXZ5Uq
b3RnyMYVSYP+ayoLkoQGts/32fT5QfaU4CSQN/Hj+7/k4g0Ah76gueEawkFjZS6tWUcR+dSUKHuK
pvqugT/8ntuZ+qyVPSqvfvqRcvub9Wc4iIlMnMokEpYLGvMPLGgogA322WgFce+Kmyx1rVMsmjlB
LDc2bzSyE5/+jTZ/c0v6JIh+e/fvz3cBm54t/PIDoGNBRyXa5RE6/wGdoFBDSmUFVpf7AbXF/MGK
uuI/Lg++6egnFoT5FFXlnzylv45iLXhgROp51Zc//2OarllS9FeA80TeVq8V1c1tlPfpB2KP59BV
CIA82UjBwFxHa9AA3n0+SsXhjbCQNYNKdd1R6XjIAIqkazn2H4mYvJ0QJHQHZLlBigCN5OLR5jWd
5gptCBp3eXYCPuOcklRPnt7fnLcTYq2QLqE2jc8eyn3nE4ISXPtUJYdAuWlPTq27RyqktD1lln9+
f6g3E/Lp+XCpwMLgKWFm50M1UZTRb8ImMJsKl8ZRhpoC1cMPYLtvJuSzNYsWJDxrOEWX5ujmjJml
Xblh0KEeXG3bmBSCIq5XgWZJPOPHv84JKgkII6igYNEh8Z/PKUoTzx8cIwxS5E1jCJYRNi+m6vvn
fx8HTtbCUSZy5Hs6H2cY28qRsg0DdDGKezBggqZVpr/+v41ySZFxbaKcGia21Bp5qDJ7CoaGMtb7
o1zuEO8AyRX5AJcR3IRLdZ4mTk0xgIsM3KKerqMBFpbEzuYlitv68M9DYbWE7CwK00vwvfyUPy6F
lDoU/ra9CjDnFHRnNchlKCvpn1CxLD/6YC8V1SHtwukzbPIttgjix8VhKAq3j2O9H4OSEroZdHGV
UvN3bQpE5iDLF8tp4dsu/7COaRGH4mR1tT3cSJUjR2DG0jA3WPcofZWEOqZBgAnqV8saJGXPlKbq
C8jmqqEFntGndPuMgnVhZOAM6BfUtO3BhNwD+6O42KIB0B/6xk0+U6CiDGj18EnRLpftGKhiNspT
QgAYHgrEtnZzbPtyV7vKKMCL0HVVxJt62+wnkZUvQh/aKwflkX7xN9LGD7SL3p4GgYASZFuHywci
x8XJlhIBwKjQVVAsrI1mNM2N1WATPqZ4yr1/Gpa/6s+HiLoxgurIbMHZgmntXLBFJhzrykhYCoU4
A+xLz9TDARRfWbbanV571YnekP/w/qB/mR8RGK8F1DO4OJfvEhIvzVjF3RQ4mQYcg977sNKJ7/eu
rIuPtCP/NhgZG/1g1MroEYvz895R44lZYqpIBaK8Y6gAZLMOAIBAKP/zvCC+wxJdbtrlwb0YKkOw
KWqiKZg0P6aGXmSfHTUWe5V35pf3h1qunYt9M2FZMSUHads3NAw6FYM51OMYIJWNY/WU+8daufOe
jou4qtD9f6XhT6FGTKn2zxcIegCLLhIbjyT/ZdCYAsRwPUrgQVukQK3xbgGZAcsPgzt6aOojne63
+8ensDzIzFf43PTni4p9fSsqib5die33FlT9fTvHWDKh2Lh9f02Xu+h8TXF85H0kIiM94II8H8lB
5wl3On8OQM/86JC1xe9hyv7522YQJsIVDE3uzXFc8uPenyr6nDhzrRqK4ntfIk8c6dL9xyCTOuTZ
UBffdtU5NMSmQg/qwbBWIx57u9E3nH8+DoxCdAGnb6HCOxehLO9y4elotwTzVDQr0+4lUnw1dJTY
qT5Yu79skIUPg0F+BkWKM3i+QV2tpbPRJHpg+La5LaWDE5uFLdD7x+AyF2HZsDvxkZUill2qUuej
+K1GD5f7MoDYX1bg3JQpaPfqybcWn8ctMCYt+WDIv5xxbHoQZlhkqnGYXSb+x5vMawIcrKH57XXi
OdKS/uTm8Rfhdu2/bxZpJ1Ggu5xxUoPzgewCo8qsXGxqymR6GmDEHLFEiHeT+6Go0l/mRIBBL5aE
jhzrkltsmSBs0F8EGBulIYDf2K0FYmR9665gYoXj/v1dW375xcdLHkf90iE3gGR6sWuF9LSqqOyZ
OM1HPaptPkMEdz5ImP9yNM4GubiLUl7TxPRmbggjVtnKrxoDeCjlcTnNT2ablR+ciwsyJxRVigNQ
Ji3yEE4lIijn+1V29dy0rpiD1uxaoCZlrnD7sWEsrBojdiTYpNLGqi6Xgm+vBgIGOT2m2uWCTHkM
DQC7ViIrtaUi7oRfJtorn/913YmSsNOAak9Whk7L+S+cTHruNcFW0KWACJOu/uSYo/nBur/dXP72
pTLgIt4kuG/OB2m1CA9FOxsDvAaaL0Xohk/8Xx9Z5L3dXa4WwqFFusZjvItRaKERS8b0IKYFYTFi
gJpO9Y8QV1U31j94v38X08/PK4MRd1Dyho/8ptiOzWOTIdWogrb0omFbJUIiCFOkFfJvQlqgYWJg
Z2iCdUW1ryaaIqjeDc11q7eauIO4V+c3mAL5IEoAC7ZYrmYVLVUNGFVHkz9CaN5pbavYShooztov
vBqfVU7LtDfLGUvMHsFCsWtNu37MdKu/1SkNAEHR6th/ypqMoGMVq7wcjwATZnyNQHIPP0QL2IAa
fda030kwahPCrI9qF0FP+mBLuAUfvMlvbxELHOBvuxjfs2mnne88wvGyyl2LkMqjQ2+CIFhLetZr
5L4+GurtISPuI+nnaYGhTA/kfKi6cTUel0YFflWCYJsGsYFL/ZHmwqU6KifLgf5swfmgh4gkz8Wr
LCoLr11pDkHnpoA65/GHUF0ROBGCQMk011eRnKorWHczDdhR3JZ6+eGPeLuqjkFChkUAq0sV7OKk
K9eUWVQ38F3xNF1FqS9f48E1gcSEyX/oJPwf16CYLkbwxCEUXZfpXtzLmeM3RdGVQ+BYNFv0iqAb
APf0wUX5lwnxbvLsQ/IHuvxb+u6PBxQOlVamDRMicyqhJs/iAVKNuRJpI/5VF2eZEOIT1IqJEtBS
Oj8mOp2FPqo7hkqH/CHKYWgtmexnHdft/5tZIZTCDYHKMvt1PhQyKnQKcbENmi7pdhViV59q3H9u
nMgAgvP+Pf42EWRaiDyieEoQDKT0fCx9TL3QtyVj+f42MRK4C94jOIxbO0ZM3c2t8IMB/7Zly8WH
KsQSbfkX6zi7rpx8ZxmQztuGqzff0owf9yhNfhTRvR2K+hrVQgrMPCFoNJ/PrUmsZgJ8MQR9THvV
yzHILOzY3RZY6wXvL6PPX3V+rXsIz6B8wWouMjfLn/9xEP3WlXHdjCLAU8OFBG23TbMdiYqblS4b
RNV53wDRpWJKbiZj9sQajZ55+seSLFwegF06H7nnLy23i18BaxjasMevQL3FgP+pgVrxQEMcYlcN
HxzS5WBczphqNg5ifOCkDxcHxxnzqFelbsK2YzaFCdIQ4dhs+/66vt1CpFERYaJixWtAf/p8Xcsu
zzstqUXgTy3u17i/xyWPNLFTtHt/pL/Nx1+0M1yKcYu6+flIk43rcztiGjnCo77Lnc5eR7mXfHBO
/jIK1iV0n2yEFcHSX7xrBmBVjba+Flg4L8O5scVuqRT/cwboL+IjuonoBtm6ffHWJG5lzhqU1h2N
HmgWgvcfULYG6P6DRXu7PagBEn1z5MTSd7v4wuyihgduR/GuK6vk6LRWukUrOT05MwDH9/fn7UW1
CA+SQKPuxCNmXpwEK2tgKWlztDMbKGtraGhEB3huULvEgtt4kcqQCQB0eBQfTPLtni3Nv+XVRjiL
dsfFU6aNWYg6GESclJgNNHXZJCOJ4VT969kgCiX+5ACyZVTJLmaYAZMChVyIoOq0Eb013V65IWL7
76/jm9nwIFORRZ5miZUo/p2f80EMYYLBBqW+0fHWvaWQQCW//yBlf3Mf0pRd8Lh0u5ZW22VziJDS
j9NSH4MO36FhrRm94a0cCBTw84p0yBDwNn3tZy+s0kE1UUgDmIA/x+m/nhp+B6LORAc4BaHzeznb
um+Roc/5HVZxRZvX3ijbuc59406VWFU7fld9MOJf1hdFOzqMiBhbS6x1sb5UF/rJoVhhjl6zGyZP
Bf1oRh8oO74ZxeGVQTGZUuDySVzafDnlYJSOXjo7WTT6pnQbvgilyg9O5LI6Z3c8o3BI+OqYiI1C
zflckmqoeyQ67B0MtHjVJp67Rg8Nllelbd4/lX8bCeH1paBENYl4/HwkVTQGKvb0ogEO/3CISV4r
t6vWuPt6H5zMZf0v58T9biztS+BBlxJ4jRa3wu9yTEkqCw7AWCVA1Fz6b0U6PRaa7ZxMfWquxrr6
SG76b3P0llyDljeX/2WMUMsO0EpVmTvROTmJTeRB28c6UaZ9+MFyLs/Im0mi1UM8t0zxEls1emIG
5s9QoMuya1CCsGfpKT3HWpMfnXnIvr+/fX85jov5BcwSFNsZ72L7+lmVixq+ufNMrd84Q1dszREA
3/uj/C6kX0yLC5hqBr1TuviXytFdNA6hMKkn9aHWopmDmLC+nTBHaVGUKiZzNakyJvrKaz8P9Kix
b2Z7al7BU1fFwcURAjowxSlENoACfK9UU0TryUIIYTWKzJa3Nva/H2EO/rLrSwjDdUi+z90uzk82
jiyDRRtW7BB36Xd1mENkC/VowYd7/3r1kHojKbB8rUtT+TJpnvwU1d5ZCVT5ZA66YOr3jvahW/Lf
JkSpcpFZXGAM+kVwgZ5Dh9h4Y1H0McqVjDC/QQxlQe4nHzlg/3Wo5XrjqxGGuLzlOjLiIjFqa+cP
otzkZgb/JjGx9fDVv6arLB2fyVJzI4Cm1nS+S7CR0EgXhbXLK2eG2InUY5YbxQdx2d/mAwCJKgAB
IHHz/+TsvHYkx5Fw/UQC5M2tMrOUZdpVm+mZG6HdSKIkytunPx97D87pVCZKqGlgF7PoxTBJBclg
xG82o4i8TDllNSuyMflBAwbYo6On8TFIC23nmPtdT9juFZJzUnPexbqzhRgs3dBNQSfsSFRufzdN
bnDqV2jFdmJ0JxO1jkctt6ont1vFJ1G1y7s6naqjp3HsaZazhjzM7NefSjQKuIhZY1Ice7MVEI9Y
kpg0K6pkl72zndn9u9CaGQ5AnUCn0vqdS/LGKagaEyy0C+CTltXlR5Um0ht5kjkR4D390K7y7YDj
7JChaS6y7OfLh9OtI9DzKCLiN+kAVtkcgcEQDBqmZU6ETV1Fkz21nnsRxDtTuhVBgcrdeBNhIrvd
EVmO5VdCERGaYVu+HVfoJjUV4jOsQGNnqBsTCkyTLAM/FBzZt5c/8lZjvYwM5RW9G5VaQexIy91J
rq/SelcZMNDe4eCCTbntTNho3jrazGkiYSAeK2+aITBl5acV9u19ldr1o3BR4Xj5W93IAVTPRVV7
SYB5JV0GhiOQq0Rgz43mfBX1UQxD/X3gp3QQ6xFovBeFj+/UvJjxNx2Syt8vj37jG/IkA4dMWgra
cGuIDYfaF3Npk7uZ6LzGMB4+lq5mo1ubNjsTvUrDWV3gjmBlHI4A0ECXE52rdgX9wET5mr4DVWUt
3UPe0/p/rIDqmOhzxzaSNAijvfdttJCiph7zZCeNvLncPtHKi4P3zVaAM61k1VcLqGWIW+jOiSJG
xCUv1vSNbsTQ3luvGZ5J0uujN0trZ/Bbq83nxENSdc2pcF0uASDGRmhe7UVjb3ZR19bTWddc906z
VrGz2rd2zJ9Dqb//owjUjegELpAio0G27kHHejA0Ers6vhw+t0ZBlw4RG6UayYlzOUo2raOFR6cb
edCazuCQg3tTmMHhP4xCDsEfR0XOZi5IEsjOR80+Ckp7ue8s8VWVrXY2/82p/DHIZiqTtXotSkxu
5KSWDV1k/qivr3Uf5l4HtQvjiPYxPVDsqy7Xy1rAmNoK25NP/RPndxwuefNEVSzFkjf7Zg/5nhT1
rWkFPH99Ll9QmNtdZwrg7K3kcQYOOPuL2n7+NNEt2/MruhXZuDEoAC3NwqsSu9TSzBJZwTCZh2wR
r2h01GLtDg0n89WbiNsTdLQq8yBusI25RFol6lfEnMxIJhSi91hSt4IvXv58Oe6uJ6WgJfgAUc5H
EngL+5jRL5hLpLWizJyakys1FE0NzL37Ru41D9Thd5khMRTaZmDFCREehJeBUVhofs7c5NEyud3n
mb12SFd8dofBMO9it8/u/8PUGImDEC3cK/R3UbX+ylXKYZzr/bPqEB6pWkxvRxDBp5eHuo7A350s
5aIInMHe9kU8npVlUVaEhijSsw4V9hAUMGj/wyho41u8xHTUFTY7y1trve1QuYrg1i/nQS/HN800
FTuNl+s7jBqHie2mejaTIWxGEdhbdapiGxmrhZxi6uG0OCVjJEU2ITg0WgcMIdtD107meTIoNr08
yVtRQivmfygNKnBqqf841L1eo1KL0kbkFEhnSOCEod4NzZs4QzbVX/J4J3G/vixxD6cQiOYBdwnU
7svxqrZEwMU0nMjx0dW4Q7oVPlGQJfnPdqRudQRa4X8AERi/7eg67J0p1+mYGh3AHJAGh1x9M7pR
tb0f9BPbL3CW8T4P3Ha6xxXJLjG+Th1Ia0Pg/vSWjqfYy+t8I2RVi98jMaLdyz9dzjsvOlidvDwi
00S/NXDr+KjP+V6v/8bxgnIetTNeHwpTtNnzNmIsvV/gbwcpviVwwIyY0jYOZt/LncC5NZRFSwiu
CVvDdDavnTGtUEl04DGZYkJ1Dg0PeY/6JBzUpS52LtKbY6kUjwqmQktsxsrg/AZBW2K8HlvrodDy
4imbuPLqbN4jj9wcCvAhEB/QxETo5XeSWt2Cja7dqGn1+Vg5Jg/ZhvTKU+K1L4fEra2ALjzVHuBR
JmZAl0O1ngg602rJdHpveWMmk4mraGJBzvbtz7Yt63NTQljPkI3bOXNuBSPVYrIB6pG8gTbruShR
snEhb15ttHrbqikj4aJh9/L8bo1CNsx9R7nYYbzL+RW1V2ZwnHmfjivCTRMyydOU7zVcb44SUBhC
/lMBpDaPHV4VQ4o+qxMVrcjetbZdvtGM0fr4+rkgOs+1Q6QTF5u5TDDqbY5qO0q0BIoG+qxHN9fb
ncPxRvDhxq3CgdYxSd3mkEBMywoq3RHorXop5O8YDSpQvoTA+upl40oj/cCAgPwXMNsmBGijZnSX
OxEFFXoRwZSKO8Sa9gq1Vx+HUWxol/TCPQr55mYUUnyTC81LIw6l5jyhmHQMVj/fqW5dLRujqERU
tVLBk21pVglqwbL1ljQi8UIcai7i/sfUJP6xyPTu1Y1hNRhMOR6dXNpXVZdxyjtoVoDCmjirfpSD
qrKPKZTTlwPuusAFMoJVox9oksWR21/unip2xyDv0ZmcVVX4c+MLD5rpkjWL+KJZAUpIpYYL47/o
GnqoTy/VLA/IzlgNEmm4MSM5F2P8IubRzd4tDtzurzs/UG2si/ySKh/pJecH9wy9oE2w6lPZF8gG
i6jBt/RUWmKSv6zFa61j4M2j0R7Sxhn1z/hGme1djdqT+LigoWs99xJf4cNouLJPdy6la2Shp3AK
pEtAzwiu34YEf6QzjUAKP/BFhnBHlc3HoW8KzBerOF6eKRj67nPmd+OPNi4d469CE2PztXa82j4k
ZuZlT8BHRXJCyC52H9aMvPDR8Kp6D+R+lfHxG/lllgIxUKbZYoe0xh/SytGzKGn7HO0ShObHg++M
Slgb6IZ8b8jSQZWf2t4IjYDVQqxh0oPjzgdUmeXlBySAFSiGajrg/m0yZEL5aNpyzCNE3voWMVyi
Gnp8HBd/xwmSRZ8MVGgnK0RLSKDmgBCgU3yrKr3B/QBU6Cu9ppVFlHLR4DhwwcKQvlwGfJ7pmoUO
Th6ZzoL2ehoYyNausfHOyJLlTd/H9U6wXB9ONG/VzUtGQet7W6gC9DH4tc/dF2hO8g792eIHkf7q
eoZqEcNQA13FLqE7tpmWntJ/TouSwqmJnBFyXIda6P3OC/Z33rz5mJ6yzVbEW4p+/maYSqy210td
YNuMT9Rj4aKwEDYDBngIYGetmZydxZv8g1PEhvNIKawu7m02yo9B1qt8N5emhVqNPwb1IfE8xFqF
Cf3+aPbW2JyEZth8+kmgCReOVu+1e7nC9Z6g28saAeig/MsL+3KVFm+IXaduyyhzkyo4BAaWpmFS
xuibxb6STKGI6o0YdBZJcwLRaroHlG9tbSckrm8S3q0gi5SfKsfI1hMtoPRsL+S10eAs7Xlqux9N
kIgHiFp7L5GrdxftekAQEDLxXlNmQJcT7vVxFfAJ8qgY3fIzbE98QfQy/5ybi3tcB6ntBMiNYEcW
Amk8tbvIYNTf/3EwrnmJpCuiV5FANed9v8TOenKFgQvYy6fKjXlRG1Jde6ifcKA286L/LJJJOCVq
nriHL7rrpqEQ+fI0i379Zyzyvark9SfjUznsLjIn9XzeTEzrLWniwFhFzWAUb2dr0U5OQctABl3/
6uigJwivHO4aDXZ6BpdrOJkBQYqKTzS4WYoOj+/AN60ciH6jkK9NBUEmgK6g+mChSAJl93KsJmnH
xC+zKlp92YWLO2Sn3oHZ2POQPL78yW6t4J9Dqb35R2iUmoZYNyrhUbNK7yDNaQ69yUSwaNadnRW8
jg5mBUeDHU7CHvy2QPtjKCRr6Uy4bRXlToG7sFM85AbmmlQhjDDP0YR5eWbXQa+GQyoBugs5VLAJ
RmRrqeE0dRWJXqyPooNNwAu120k/r7HP6lv9MczmITes5BRzwreagzY9dpOIv/nzMh5XGwvjgqbc
wSJjm0LEUpeHYJT9P1NZ7Plg3/qK9EF4HFNl4A2xmeuSG4NGz5GAWbPhXbGAgsfjZjy3SDPt7PFb
QwHgMyi8kdqDPboMGFSDAGrGuXo0ivcQXtvIaIFZj7Mf3L38AW/FC6BFMwATQaa05XE2Oq9iimZF
tOJYENZ+nB+KtXvQdCD9elz/fHm0W/MCbc0LgvY1I26WMOhpIrl1WUba6JhHPVuMsy6H8tyPZrqz
hLci88+hNiGT94kXu1Wq7ruBo38Bhloexw5V151z5NYKAmN1wNty3bjb0olntIFZ+kkZwfVNPlFo
aP/tkee4M7VufjTE6O58MXUuXeYhuNAhm6BgybRXt2u4aiKB8sEa1oVeHTVg8veejNv3XaAnv0jx
1nfWMI4PdYbi5Mtf7+aS0pEAuEH4AbO6jMrZQiJ80IjKNhi8J2vOEByZcTfo/8OnUyorUFTBXNN3
vxxnlWghOyiLREvaoanlxeBQe7HsrKMKgO06kpsrUzKwKGANL0dp0VVHtc9jFJLmo9U57qeFnf9s
GK1B6aEzHsvaH7KdV+etNQR6RJZKDkTferOzLWdxYC27RYTuHOwsGpmnlif0p5e/1K19RkOCRj9v
dpLVzdyK3EYXIGduUozdN2cq5uJbmgBUek+1PcuPL492uZLAXsBGqM/F1UKH1tm+U9uhiVND01Uf
JK1/ZaUrn0Tr1icQ7cUTnFvjxDvodVnJ/x3Ug8vJ2BxbW29jEaQL0vg0wa3Bj89Y4CHQl1fFYVzk
XiZ5+c3+71BkrVSWKRldyWBQmBp7O1npuxjp+CTNUnuwRl3fifrLb/a/UajAKhU10NDwGy7jkZpu
2uAGTcN0TMq7cXaLUxkM2Z3slvH55Q92a0IKPgTvkW6cu0195rzHXgg13sgTXfG2sab6IaaA8Sr8
BxOiBQBYlbYX2SONpE3W0+hI1QMZ16KxKExEgDUkch2cNl6ey9Wy+VzGYH3x6MRp4Aoel/qrmQeT
4UW9X3l/+UMQo9zqBHez3cTR64ciDMCOU5XCrXSzq/Sxw6UmqHzKClP83YxLFNlwkMke8n7F5e61
gwG8V5QF1QKgXb85BP16LccZPYAIYPwaja7m/yiVnnbaV9aeishVPChKPvoD8GnoY/pbYGnrJhry
wW4QEf11H85dIT5WTSB21u/2MDR/yTZUbrMpJNe1L5KCXRaVJc4+uNdXYZfE/qsDgslQmqLFQDXA
2eI1Mi2QsjDiIJrs32jxeViOYuyHYw35cNz5SjempNImqnTKv5Y28OWmDeA46l2MCVuZNjWa8yhF
VIi8HV+OhZujkKQBYERwi8T+cpTUwvNAr5I4GisbTVLUnZIfnouPwk42f72X+DS/US6qeHYlDlHM
bjNQGULKQ2Q4VptdfJR2359nPbdfxTRShwPFGoo9nNy/yT+bKWH/NdlxaQcAasR0oj27HAzc2g6B
Dhb3tavnsmjqmqfob1K+uVy90Zs6COtdENVdT+91hAWaGJW3s3aX9RU1IZfeCDU2ivGKMraJhMbz
hxaLtTjyOz+Jv4oOm8l3tY1odRjHE/SEbB1rJEO1LP8JinpAQtcztb2i9vUXhEqjSgPEI0TRQEXS
H88/Z6lwgBVzEOkzxy1mXvYhRqnqMIi63cmfroOS9IwcRuERKAVv62HSkSLXwI9GRtnpqFpOuV7C
yqiQ3H35+92YEw0bBqIzSc9mW3GOWydpPb2KI2dAsLfwbRmVdYk4ubvMOxvtxlCKkEa5iEVEU868
XL6Og92m36BFZrUi2dOYfyNL1qC+LfZqwzdGQpiE+wqICuTCLSogL3JMo+omOXdD0aNLgbdyk0vv
bhJowr56/Xybgq+iZ3KAbImnI7o8EkRKgtVP93fu5xMHPDUcDjP71Qc8pCOmhV0y9eWr8yPV8Nay
siU5J3bbHVpnHQ42Fko781HX7P9P3H/vNPrvJBZI4EGl3V7D2BTVUzIZybmuqjuNmlwYpO7Pqh+f
ukrWOxFxI8opmVNcBjtiqcC4jAj0THs49EN6TuPBD+0pcZ/9YQ523pAbG2c1J4onoGQVfZCG4Zam
qJlph7l0q+F0ZsFAC8dgztCR1oGuvl8xWNPCQbSje9CmVTTIiwr9WfAKk5j5+L0TrlMvMetIXSxt
9D7u629DIT3jvjNSP35+ZThxQZCRqJSflvoVD92YEk3WOCudLX/6q5aiOyay/FuW7h7x4WrpWXjO
VIj19MA8NMAulz6uMDTGhUeeZziCuCt07gln8b3uwVU0qVEAKFN2JHKRCbwcpQWVKJH/kGcLZhKK
HFZdYY03oj2Gyek6Fg8rP9J+7ZFGNwhEEPA9NgmouM0rcFBYO9fIfF5MAoc0F36NdaQnBq04s3GU
3jmqf2dWF1uG8ajvgMSmXnCN+g5m2HTSXb2I5v36Jivn5KGNjfJffRmRurfRORvCoB8DeRaVTL1z
EGBqTE1NSzuowHa1x8u4uiy5nHiycfKRBnJmbJ4GZZz5YwGeIVqy+Fu/rJEptQcnSf5GhP0pa92/
rMZ7Kq1253za1BHZZozLmUESTxtHyY5cfmy/s2RQYfPCOtQGTsrgEkM/i1Fz63QD56U0eDSCLnss
KnP+QLnP/BrbpfPp5Q3kMcjlx+BHUACjBqA4Pdsid1qNto25WUCmUEPzMxvTb09BWVrOuSxi0kgf
y8P32CNP7qsKOP+bvupOoFPBVUCv4nL6q2Y2nrksQZQbDYZiTu3RA4pXZ/wv43BY8mBWhdIteTOt
XMw+hx67B1R7vif5OnwAg1fupJDX5wP2Jci/coWC/AfGejkbqWWZ0RFbUVV73hO8iureL7I9kOfN
UeChwgNVaOmt3ACJauGbCW+jlZzNOk0yN6ZjZczo5r8cFlcZAbGp4L6wlXhI0OC5nM7sJGVVzyT5
vJqzg2no9WPgDUjfF81eefnWnHjngelH1IDsY5MR20GuDVmRxxGUiewrfqV55OS7mN+bo1CipEQD
UADI6uWEZNfG0sGbL7LGfDkBNdbPgyZeJ630v5imUfT/RtksG5T7puNBFEeTl8l3+IBVD3WK0muf
aeYbuA3eTvZxa/cGlBuUcBmQmCsOEnKpM9UgMmy62/fu6n/LGzh/MJKOWrM8iGp4HbDx9wy5n1BE
VwAc8vrNoYUeFs5VRhlHCc5kka/jG5nOwfrh1eEHeoiBlGIIdbxNTBRNDARR1HGkxfD+Of+C81Sm
+onocHbaOTciXQkYUDFE6wLN0k1ONfUTaYM1xJGXO58XvIGi1cMilOunOL88qRshyEgKU2aAQ/C8
TQjaWu6gpTzHEYrvbTjAnDvp9uDsXK83RmE6Kj20KJ6425pu0brukgipRegxN+4B1/T4ybbwEd15
Yt5YNyobCkjMyYouzmY2XPGTDGQK0CC3y3eaKKdHodXBYRk6+c/LC3edFaEapppuJPOol2+FQKyi
RmLE7NPzIE39sY8X/x4kfffsF27/j4MW/l6tUG3TzaWocuDf8+PhtQ3ylntSx6YnPRuFOdfh1Fh+
ejRb+Fvh7GrtD7LZ2Ecp2knlZysHHxEuete1PwdvwJ4R6o+OOEsdd+U7H5W46f1AF68JsUVAb1+2
yJMfpOch2L/69Wh/H90h/hZrkAVOXLYz9bVk6etjJ8wEG8B8df3vbuNhatvlhp6+jSeciSKj7oY+
SsBk/cBcqvW52FpZ3Rldj3e3yDu9OSBZN9jfnW4Es5ZPk5YfLOwAHYxlpw6pxikRX2XbzpJ2lJ5h
CYyVoL1zPt0IRnpQcF2h3PFc3nbr27We7dm10jOIw+pZb6S4g0n2H25FlZojnMQrkaR5E4rDiC0Z
tigpb7DUOVFdwV9+pdTxchTenMsfo2zOdnyIXKSFjfQcGwKezTAfa+oYx5cHubGrKGQoiVfAYnSx
N0lRCaAupbhPqOfjdPL9tcYpvDTwHlv3VI1vDsVIQA54vFJ5v7wRWwn6pSyK7GzUeXEWDm+MsRZG
BIDK2lm666FQIyXTU/9F9Wz7oJS0EIvMNbMzLvfZycu1/hQDVr+z1tndOWRvDUVqRJkfPQRqJpv7
CWdeWkNFkJ0zQbsOFJGDmbbnfOhtew99fx0Q6E//FnUFwKTqW5cLKGIEcRsnEee0HYqQG7oJjQHd
qddGBKMAGkJ1mqIJUIrLUZpejNLKanGOZZYQcjh+Ibv0lz7tEr2ul44qC4ACEktyWaTxLkeiq5xb
vAGqc+NNONHTylv6QyoNxJb0MtD3XtTb4fg+6n63lFwoz58tjHdK7Fy6RRBHpb+sfeibhZmfs6RI
TE7TIV13nlvbVEkNh+UFT1wPDCZSI5ezc2qz0b2Wahpe2nhplln9CG68OHZVNkQtYu/HTi/0nTxm
e3P9HpTN/Htd0Srd7DGNWh0oODj+3WKkHzVv7E5gb+z72lrGN2S5/c7xoSbx58XFeKolCK6OOihT
3ZyEcZova7L6Gs3BDNHXuvslTeNL0bXvJ7/4WMZGfVeK6d4u851H1o2PydtHFSnB0/GY3tQQ4maJ
7aRak3NqWkUQlnVSPi9uU3anaXXrvaP4xrIyGo9Vn/4/yehmtGaw49boreRsAD6LJl+S0Wdd/1Al
qGtOY7DscTe2W12tK3wA4gaONc8uFVx/VLJdL021VjJg0vi4iuCefaiKck8p7/YocCeIUXqu2zzH
9xusUAM7OdtLmhxgW7dHW8eH7+UD5cbiKU0I2P0cJko58XIuhsW7zpFpdnbBW/qhsGX72KZV8pS6
TumGCa70O8f/jXkh40Y+CkCEUtM2JdUXh5a73TFi35fveiMfHvLM8D69PK8bIahaHlT/HdAgZAOX
8yqyYPYXUWc46wGzRpXUebtophmZqESeXh7qxllCg5KnJGcl3Y0tnVjDZMzPsUc7i6ZuntO09s81
ByS63m1chEsHPWVwGufdy6Neb27qzHhRKP6vEg3bbG4sWgOz0ldxXkDVjVEGTml8tBMHmcOp48/D
5A7Fjz7O1vqUG+3gHee+cOOd8Ln+mIRMoGo2CORQDd2Ez4TloNGnZX7unaz6OKX+8nEY+vr55ble
f8zf60rTWckvU72//JiN1sROZtgZbM9ueJSTWA8xbtJvs1h6OxnDjQmRASHqRX+busw2R+3SQe8r
08vOs5x/Krw75ruvNLGBd0VJlwOZ6hMJEJtb/Yg/DhBUtITWJszHR7jjveZpOCu7cv328qpdb20a
isrHhpOYori72QIUWBqbKqo4l7WTvdeLxPuiOTXaiUlqGPeBmaw7IXlrQIqnSgFTvWu3uAC7dfPZ
mpaclMERT6C1jQdcQOyHoo37O+ktzf3LE7zxrTgelQkHL3XwRJuwSBZ4kLiqF2enlu2dOQ3pvZkZ
084y3hyF5gdyzYpxvG2zCH02LHQC8nPtj/UhE6VIQ31q8687k7mqhP9mf0FmoyFM+Z3332VUDOZs
2Y1FMSWfsapA3qkY47sAhcjxE7ao8pdG2Ux77JtK3M8xQl/nhnmv92LVmpTXdp9YJ0hB2fo0dbbX
fCiHBY+kkJS14me7botncZ6kQaSGqU8LFOOCxHsMfozE+QhXtJ6aMBgapN3Mrm3xjh5X4IlVnjTy
qx73EOMTN17dj7Ezce8l5qi467gJL/eJZeIeYqzp3GAptKbpM4w5N/+eyLgWYTLYhlaGY6mZ3SNU
Ay/9AuIGSIwoR3+JhOJUfcSmF18Up9FrLCjjptf/ic0E77/WnFCoT8vMK55osJbzIRey/jAGBraB
WKoPVn2Yl4mHuYgr20tpOM2DGZpOnWBCnxbtlJ1l5TX+LzSKrfE4p4DonoI5WZ1DV7ujPE6llXZv
FqT39SgvqlL/kPq5BScmmPXpMZU6ENScM9bDU7lquyOMkdL6hApwFYQu8Y2cUi2TNJz6cZkHnCaH
MnlLLdXSnxwdM9pDHZhLfpjQt/kelH05vMvH2jfDadYr59DLtv41ezR6HoxVW8oPLZany4kmolY+
aLU+IaEkZgefZRd1weOcz6t36iFvcObacSff4BvtDXeahj3jmXfUVH5cEvpG93Ebu8V9u+bOdJwW
wNAfZ8TNzKcmNdEMLLo8N/6u1t6bsrAG3LW8ZRS8mNHiDtofGj1H95tVlTGpx4gF8gkd7EyGjjAR
tUWASUvTEC91MLrh6BnD9NZ3aPGdkE030vck8oCfZctlm4I8cUAKG/1i6VNouX0lw25ZOmxm8IDs
j1NndN4bTEeVK3WT1OaRcks+vS+cKgl+mauWBB+aBge5D4E1QvDTvdHK3XAtta4852jLeD9wGO9R
pPWtvv3Zak5lLWGMsaMwDrVlaNXH3sOeIj/4dT/ND1U/WN1DIfrFeGplLquo0KCgo1UziDi9RzMm
Mb+gXW+aPyfcIr23bpfo1rlGbHf4PJvUp+9aDYr6XVrMxvR18VusgAt619g8Otj5iJPC4tb3IrHm
9LBWTSEA7icpmwn9c1HRTDPbav6XMhqc34Y8qftY4RaP11jtyfSDpirjd2WXUABKQReIQxJMFs+8
aTHEXTX345e2NtrqhNtzChFm1cDQ63HAqRSvNV9lxHo1x/tmsOQ/8UzxKqzt2dPuTa3oP6yuHLw8
tIvVj6fQBLsevFurTvrPcjCd5L3eTKYhwkBOeraG7eq7FD/bfCJpz0bpvNVH2r/nyk0n80uJasBy
NKsxCEJ7KNS/qUeX6GhkIu0fZuh+2V1t9w4+85Dq/Wi0Mi/AvBrn84816aYZdp2V/VNXA8TFgzN0
vXUHkDn9TuVAZqfV6PL4vBrrUJ8Q0Zqnrxo6tuKEK5btgG5rcZM9lOk4lSdjMFGmCXgF13cp2Crx
zjYbzUrx7vST5jimDZ7uVoHV6Hes48z53sSzVMF3kTzIDnI0gdVmWVYZpylOYnmXOXnZfhmHwCi+
+YuezYdxTYN4DUEreL+MssWbNJxLf8oQDemNw2h19445gUvym8U/WU7XvLewKHYOsneb5Fi58DmP
Ik+T7rDkU9d8QLU2e6QOOOUnM0+H8aEsXJE9xUuLY9+qebkAGBYM/Qc07zSKdKUctTe9Fif/qEJu
miGEP7XrgYsx7v4Vmog/DUabzQ+rHOJiAKrkY3F69LIytQ8UN0e/DRM65j16/MtMjh8OY9YjuM1Z
JvQ3RlYghAPNK+neuouZ6Z/buJ4JgLgsxvXoylzTJP9f0YwyNDAkc9+zsuZ6XwWLVX30k8qZvs/N
4PZHfG2rbg7xm26G0B9dlGJaXNOtgxyQVM7Czl0xsDq0jVUon52sE09ijedaw/69Vce3KV3snIHn
5u+zos1wwGowa62mfEzyUCYtZMXM62txvzo1v60by3oUYTc3rvHYxPjE36924bKKdddCiSNs494P
PQ0S4IO+mpXxEORl9SkA3DU+pLifyDBDnPWhbGZdO+MfvTp39Tw0uDALhjnm0jK+doGdY7RUFy3N
aDsdMIEeGPENUH5Le5slRATuFfocaG98u8UKvGn6MYmkh2rhd4EB8vp2mc2x48ZqzLY7z2JRRgPz
SLL7IXaDuH3XB7H5HFQ5xSO52v1f/mgbP2IZY7UtuZnig1/M01OXDOVXcoj0fT0Odhm2aIw1Z6x6
3a/g8scvjcRqFiqws9pPaYm1xQPdwzELM4jE/4pmdX5hFkVKaIuhyc9yGVnDEH9knQJB4MxW/zb3
7Hn50hqj8CLAdYl/55drwi6y8KP1WCY3Hp4LZ7GyR783sgUvTe7j8t0EfdV9A+JwzH8WY0dPIqw6
qy2/GDN2OngqtItXhXkiXVQV2HErLAHAneVzqqd+H+Z9vNqIS6Eqsb5v1P/4UlQCS91QK2p7SIlb
kvW7QLbYpOn+kPyQbuzIQzk6aYuFmui1N1pj9e+Njir9g+ZlDWTeHoeNUDSwEsgspNSP1jo437W5
z+BViUw4P+y4KvPDGODv86zFTl2Ejgte8s0Qp1lnHp1MuP8akzA+sZ+0+Isc2xJmmwEr9t+cBxis
XeDer+23kgkqIL4CBFLKRhzmMhMkg9C5EBd5NrkVj7WjuQc6SYDmCmuP/3Uju70YapNDG1ZmLBQA
5blk8d7MaSH/0f1pr/J//UTmBe7xDKF7gm/CVphZq2ZRQ4oqzxmSAfelM9AQMVbnefFl8yVze/0o
5tz+sJNRs0qX5S96rzzMaR3ST6Y7dbmK9aC3oyekPLfGLKBmmUOsUj59z9Hm1usUpDqNfhRDePhs
xmnGTDfLyk7PCN8VsByTtgtrffb1IzrX2n94CiOOrKw8caZxt9RR0+oba13i9OyXI9CrzLWSTxU5
9XKogV/toa+vpqZgqcCV8WqgqH2FHJVrTdpr1NV59jgKE80vvrMrrXDIyvXjy1/r6vFIdFC7g1Pm
qmf+NkTy2qZfUyX9eYi5JW1Nzw8ItX1pLWwibOvVHA0X3CYkA+jSSmqD/1wGh1tn7TwFJsNhFnlI
57U72+bkhoUDHvblmV0tIiUhwkJJdQOUvhIQ1pdOJPwtEIN88U68TtxPuCJnD9VS9L9ePRTpISg9
aGxQD7YhHzR8rmFlqD4gIvLBz8KhQEYCP7tpp/JzY1aqZgjEHAkb2vKb16o2VyPaK71xNuxYDzEW
yI+QrmQ4OtkeEdDfbmRkVWHyUKYn7aaSsWlFGMbsJQiemudhsY32Hhyx+U3qHcJDZpKIL1Zqxh/S
hImeirXKXmehR7FGjf7bBJgiLOiDzfYujaTPrJTRE16/dzzBPa4kdw92dnUOM4pSMKHRTLkXxshl
PPIGqTFTtcyzXtAM0NtqOOq53+4cidtNRj2USolDKYPWG+Rz83IUjsS6cVcDcW5p+PcVVhr3hT38
GorCu7OHXffBbYzAf1FtFoKRwZCI3kyqd4SL6mUZn4HBVHfV6i9H3WrbKA3SfCcct+unqDZwilVr
GQ9qNPYuZ5bNA3ihhdIruYFzKECk3g9tuycxcr1+IA74RNR5OTfAiVyOErSVCLTZ9c9z6v7dp8ZT
V7pVyNPxw+SuyWunBMVWnbwcVIppuxVqyuSoo9u8WmeQBfV07JeWHLTKCvHtdYcGhy1IHnoZLB3Y
oW22kTIXuO2GuG+XNiEtElV5UJiHT+mYOh9fOxalSM4mthQwP4BDlwvo+EPplrVd3C9pYD10XFxv
s6nRHieA0zvLp/bln9c/pWIFBea8pdZCMXJTmkZLYcploBX3TY/Q9mnMM9P9njUxFY3VjL33qKXm
+jssI3LxhKBZ8az39TieXz1fxqY9oE4R3LE2YbkqfFlirOW91dXpKXPT4YvRg47Bzyl9ndmXwsTj
gIiOCh+T3iIv7cu15YkG0DxN5H29jsnd3LnO0ZuzPY6vuc3l1DDKFwVuBsYJzO5ymJif4JqlWd5X
Ew/Vo6w4mY9Yco7iQKHF/9QH0ojvKVlkTVhN7bw8+WPirO/iYhE2lYdk1c/r4rufjSntE74LukHH
HnJXdozNWMwPfdv5zZdYE5MOFSvJgxwRca+YP0mv9pqT08xLda5nvZ8/rfbQTJ+M2nfGJ7j9QXyy
28r7++Vv+L/K62Uo0RJQXX1acZg/b6+A/0Pame3GbXTt+ooIcB5OyW5Rrcm2ZFu2TwjHjjnPLJLF
q98PneD/3BShhrKRkyCBvbpY06q13kHHmd1uPTc+FXpF6nPF229Ss5Nqlbir+ots3fHZMhuxfESF
eDa/zI1eaanPf0mNB9AOuXWwrciIHtICeMx9JCoMFq1oZq5MFV3O92WSFfm1oExEHctrPHGsM1Mx
/QnkZ/VjLAD2BBAA1P5d2vFnEY+mcXvUnKxNg1FvkVmnwJQoHwe9cUuEhGSdH2VkKJjwkf1ntu8V
6vRL0DkxD3WhY0is561rXY/TOE/YJxjahBwcJg73y1xU6V3dtEYW1pDv28DNFyPBkwZEHGTZvIkf
nLhxzaMloqnz00I15K1VQP3BMTelU//O6fHSfZf0pWG/Z6O15d0SI7oUaJOM4QO4vPxvk7JqlUfo
zal5w5nq1LcorMWlvxiG/M7rvVGPuLdV84OGNKt7AgcA+MrXuoRc1FKivPuVLzNlDEqiJt5elRN1
QZTneXmV4NCeHRaeZdoxriYjpwbsOr/Yo4x6ijpVnDAOasXVUuIwHIxVFP2VFAVeFfjwppkvMTEq
/EnacrxKhT65YR/p2neuhKpksadVd60ulmgO7HeFx29fDOrjVEv7ozKNsng/FJGloOuU199hFaq/
0kGPH2WmdtIXCOJTmYYXr97g/Dj1viGG9FNKLdU7QDlvHzNnmd93tSIgclqzcjfIARvKqk0Q9E1T
0jsf6b62CZyyyuKgsGKU4kod7cy7vHCsH2pJhftIg6LQnqnSmPIuxv37r1wvsuig1WY6BB6m4kvi
27mzuEE+Wv3Hym5wAp+mpOsCtSu99qBp00RdF0pmOoZzE3lNaKuJ2nxMVE9Wt44dTfEhxo5xDKcW
huttEpnGt6kzl+IvO07c8pqyXKNcW6Y0isfR4+L3QcHpit+3jve+w6QDJcdRQ2vrE+Ro/WNZSjO7
KrSZOrpfkzZE39wG0bO/qcaij5MmmQjVOp+sd7i7Wu1BNRtQG9WSMSVyWWrnseqyPg6wOEnqYExn
DeVEW60XXygNertCLwb3vkqqXDzUmaJ+KxFnTq71pHazMSiM2BHvvblzmh+TV2WfzdzO43fjXLVP
kys17amagMbR6M8lZapsXuyT27VoHoMhmYrPlpdL6yB7T4tuImq4v2Za0qMvdYH/UKyMhup7qqLO
dzWaJO1d7ozpR0NZ1BTgByvfNzIZ2R/nqfSGX6kegaueZaHiSTNG1efJTJvhIR5QTLuyVaGqodvm
tnVTt+Cx74DeVuaHrI66e8NskGMz7C4r7uso6dOD1sPOpJjUUrsz6EAs7xt4wflHmgPsxoLKtOaz
vBKHTIkn2b0Vu807K15ojFjRMKLhZkSa52tqX5RHdDdb7TqaZL0cKGXXpykWbXnUIyq5R0eF1YpL
a1Xit2ioWXug/k6FP3FS94eqWEt+S1Evsa4kyWcS4Lujf5hkUliHJUFIDlkPHTM5iscDxagpRvHW
mFYcJSUb991sFnQ/bEfaYwBKrYEbIYx6DFK9p7dkCqUffWsoqTE1sY0AnQsoXsEs1s2z06S3pbtS
kIzMb218qR03SosgTRQde488tZpwcPQsCTpaJj/1qdMKrIBaScucal0WWFm8PKXkdsnRMDr1XazR
CDwaWto+QO3n64750J3mXGl/2D1Y26NppOZ7tcHL1E/VpSwCOavLj3ZJaNRbS+OedGOMymMyeC6l
JxIDX5FzI49O1jTHOlqW51jEhX5roM9vIC2RsAeUruyCeKxHi7PYiOyDkszO8wzOvw0k15LmF3U+
3PMMKr+KRnemq0TPRkq4evtBo5X2s0vH5a+hGpMv+kBvIOi8pDWC3hlsvpyWF+Vh0rkeKNJgU5Cm
qvUj79L4a5a7kxcMA1R9dPX1cfKVBZ7ygda1m9xO3Od/c3gajQ+qa9L82pw1um/wOsUhHdXm2UIb
x7vK+2WBL1Mlz66jROUhnSfeGZlwM9CvY5FOfu+VtKcTs/1gtqX3fTK6Wg9mqylve7qNuPylSXuT
errQDnOBpl9gFPrS+5oXTenRyzr9L63g2gooEvA9E0+J0RPKPE/6VkfRFMAuQJNwojsQ8WB0jOmo
Y/fkBaQoCwgX3R6bQwGF4jaSGUz2aRkpU6XZ6PNVYXfJZqh/IiZZmqfc1kQeDHYNWrfmifHOyiEY
HI0CKmaQpo7709Eb/ZNjSlVBgH1waMLp1LrEUvYdmLZx5ABuUwW8rRdZ1iGNprH3UWufLB+KavMt
EgB1KDmr+d8oFetfo8mS2bHoB/E8jh0N2LFxvE9FLJ0npxJFcpWMS3EXLQIwIFZBAtlfkoL5Julr
ukIoDjtfe8XR+depRp1o6Y0kPrSxNt9DqB6KgyA9vVZqjy8Dw5P713U6fmNldlV6ELHFhUEJq9e4
z+rZ9Vkh6ofWtJuffczdDToo08sgqrh8jq2ryA/M3PQ89JWl+FrWNU/60uat3znUcP2ui437LJ6d
+ei1fVYdVEBbwq/BjsurEi7mc22Y8ehnExzk9WilpUvTpeVgGLOmOIIkTR66aYhnTo0ueVTNDJdv
3g3WSedyNyBpO63l91NkJ1d2Kaqnoukwv+JSpnOAyU5i+lRcOGjmjHrZY1eW5RHATFQcCreynvDK
7Uuf5NMognmS1mPaK1N1cKapd68Wxawdn96K8UVZ2CEMXWDW7PZq/bmQ9pAfXSXSftaydrsAUv5I
8yNaIOVogg7ubdfL8rvCS8dis2ge+zZyU+ydnN7gCyuz/G6U+EX4CFfW0RGMdK6GtDGRC5lnnZ5e
niZd7heJ5FpuGxPfQxMvnzzQ2qq5ocsgc7+biqQKopEKblBQ3n4cZC1pbgNXv28T1i2Fbat1fdSW
1PzQL62bBo1wrD5cBN/smC9m1gWemaKuNCuD/GWatfWpiyflS0n7+H1lemNPr2zsBr/z7KX2q3qU
3LZj3qLto4q/VepnHmd2b3xuWsAFN6paqXqYjGNzZ/QL8HX4g9yaS2fSRrIjO6UH3FTlE4lX86nM
q/6rFSE06RtaMX6IoqqtrqhmOU9FO2nPSDimjj9OlAl9iDWkuVkplScHuMHjWM1O73tdjoSHNqs4
7emJMStH6qfG3ZKaTn8orWXK/HpcKjy8qoWP1HUtzYvIsqN57Ye2Nzn5sXiXapUX+7w088dMHdzp
YCGPqF0vdTEh0jQhRcj24O4LjNHWf+qSI/CAuN701fa66OPqwlRzppNT+cOip3VgmpDYfK3XWj3k
hTIpaPvOiFxeZ4Y7pKFQKnYjGMBUXDejlU8/hNm48p4E3FQOmZGM2sdIzo4bMtouum7bXODVXhmI
Ss5lbDOhjsVFADe8i74C70jkOxKHrH42LaVTjpU7m10gvC6b7xrwcv0HuM92e7DVkVdaq5uFWftm
3HN4+6LOBvdYYwhfBknXJ/Hz3GQtzXTukx925C3RZ7j2Ey2bKlKq46Cq2AMnY94NkCS5Ru6B9Znt
IdY7x/0cJTxHr4xGH9CHdYc2vxGxzZt3QlZjubKjXHfvTBp8w3drcHvlqLq57mEPibT3Dwh1gk+g
KRKwUtUgRFQR5BRl0CW+WpUbzQ9eHCvLaZFy0k+aY8lnnOr77pPpLFoT+zlUp+a+hDxrP4AKMT9S
htKVIx8pQ5IwnqNKBEo3Zt5JRKPX39p9y0tnYjbFqZu0Kr+dFK1w/R5ai3vXWV6lB86YWfZVmtPi
5bquSTdhf8RZoGaima9JIpyJAmXTVAeNp9X0l61bivHZ1AcJeIKHrXvnkIB+amt4KmuXs+KyrDVe
H5lZVzzalMRpv8Tk7vFHoUQjLHWF50sdoJnf158tWNRaQIOl5Y6L04XryVSR9To286jU32UpoKRq
uWy8W5PXqvFQFKNShI3Uk5munFkpD5leNKTEWm/qLPnEVWPvOKf1XJwqjsvxQZtLUj9DaSf3Fk3+
yVsObgkI/NNkzLk8tFrqIQQbWbV1C54m7a6y0rOWa+hEVhVW1Kiqn6WetskHUWhi8WNrjBCfh6Nb
XlWA1rODO/GEfSrMppfo0kjHfsjzxhGHZR6MaUUyLPLvpp1B+vlzJd0SMYDKTI4gIF33phrnrD3W
sdo9dr1SGyHdyIaXjJv3hXqDwVeqPFB61vihS9V5eODILJl8dSy95sauau+SY9+L4ubvOghQfAou
Gi3XbS3QgNSHDk55SkUljlUcRQEb9xOF0P70egFiL5Kz+h5DDaY2vAVZGqmrCuqR5WnS6uRec5av
i5NS8Ojk89sDIVUEcQYq8qo9fV7aSU231lSO6BPt0ymIItU9VtQzggRa1dXroV5WkVxcNXQL9CMR
qSadh5rnnCwZs82TV3nWPXQTD1O6/rPXDPOJE8U4AvL49XrIFyViFNVAq1JgpwAOBXJTe1RJqGoe
quUJ0RPnIIxYcHKMxpsni7cSfUeSXvoF9OjOB5arClIgmVOdlrZI00BOQ3GTUCmTBwNpggs1zpdf
cS3kw+5biz9ITmzWYGzBNYkrXmNrLdM9KHaNEkSnif46XvqYZ19naQUCQJ4sL0Te+Zg0E9AlgIxC
HXDL1zA7BpbPoj7h/QC4puwoTPtD6+rz8fVZe7H4104newxNq3WnvaCka6a9qCBkTjKS0jcxt7zB
1b0KFAq3F0K9qO5TN4Uxxh1NoZa9tumOoPpLWcRW5UnOtf4Lrx47KEVtfxGu1nIiNuObujHOKsgD
ppRa7Yqcppa6VrD/gAEjz6i2aeIW4UTx7JPVK8V17lndVRTV/bNeZnr4+qdcK7P/K2P+jqepGAau
etfQMrY0bq0UcAPjrAgxG1fLp7aUdfOsZF6G4HYBIMMvR2UxTz1JUvId7EtziWxwvmj+/QHQltj6
FFLNrcIyar1066VADsSV9o2a9c2DSf34wjD3omhQNEia4PHCfjn/rHGu5GbKUzAkk/puLhLFOkN5
s9k562MV5oCNbNCX2+qSGTnsF6vWkQttuCIDI3L1G2SlovrCmjxf/v98Mg4t2Mir0DFVi/PB1JQL
9ARqXphThglmXeq3NDI8v0/b/MLJtfvdVgoDpB14l1vBMBTYFSfppzLkjYznaVbXSIa1cVzH16+v
w91AIDIggPxuwm8maJYV9eMMCci+bqOjElfxfZ0ol3bXXhRK9shC0wBCm2zz5VBXLiRuyEiC4vUY
UElprirDeRvb9J/50TmiNIAmdPm35GAUXPrKUJE8TccyebBijNzxjeXNeAFEcH42/RsHkDtMUBM2
l7U5m9q2VTQql1WILQyvGdVsx0OKVEgSxHNDTitNzJzedMb/E5OuByIwXGYMbvMFzb51QVQibdwr
uhrMIp2OeZqbFzKBvXnir1/VhCFU6VuS62yBTXfQWA/VEWyfQmvJn+ieXBjLBl3/72BwQ4MxQweS
k/58Iy1GXk8iHqqwc8SddEoZKEi81dX0pMfDR2Xob8VILwKlEx4V1MiMzLswhbsDhfnMygc9DLjr
/Bdk/dwbZbZUoWGUw5HCTcuqVJoLm2vvwODqWpuNloUmw/r//7hUysUVANaLKoT3NF01oukfmha7
OYSZ3oZZ+OeTsrVWrsxvzffNPrb0OSMv6aowmxrbF53t+DP9xwsztzsgaHbUd8B/wHM7HxAFNJlJ
dMLCts9day1Kp8NDHUsR3SrSqv5++9lk0qGGmrPCTdzNnSxzNccIBFQ43LHBb8a0u2sqQ164onbH
9L8oWxlhuqtNr1HJCBEwGq8WjayJIjdqS2K+dOeep4j/ThLCrSjvIUiDHN755zPKCmcKs6hDHSTX
Q5m2w+zXThT5fRNR0eNB/8S2uOSktRcVRhjJtrdqkm7XeiGNfElzpQpB4Jf5cZiHrP9Yj8Xy2V5K
75ukY9/5s1C19kJOtbfJUIq04OIBGSLJOB8uYXKFSWP+MnDQKR5+I303St3/YTMj74P+BFEww9ys
SgAsyzA7Ux12Lbo+RR73x0IX4sLa3z21OC4MVBtXhp262c3YX+eKY4x1iKSG9l5Akj5GJWj51utp
OJaxDOZ0Uk9Fo0xfzQQh/XoZJXqzg3Phl+xO6B8/ZLuMErXF4BunhVKOX+J4onHhKY/0Jp4H2AH+
nM6f374RbXCwUM/JslCEOp9IDoMREUc2otm0CSwRlV5F316y7d5bLrDVEPvElnDNfc6jRLQWbOpM
XD6mMweAzr+qyAX8h93+Z5DNmlwxUHZWxXVo6Wl0nEzZBxoa39edo7UXmNe741m1FBkTWNstUxJT
+TS1AWzSCFS8T3gT5LT+ouzCIbnjT4U22h9h1tXyxyUTI2DcaAW7bBTTd22xg8rVn9AN+eao/bFV
4ruhF++SefAjfXgojOlQKb9qupavL5G9U5Tn53qZk32R6J3/CluRuq1oNfmJpMaeeWN90sa8uRHj
cEmebF3e26cTxTXWI/BUntubq04VtaUAOyvDwhh+qcao+Jk6nrRq/pxBcbyw13aDIdqPEjG4LFQi
z8el2bNb0eGo0B6iUQLNqlba06Q4SxWMWaqP11lOXvYf8oaVRElezGsUeOx5UPo+7tA1cjUlWCCW
uLMe9KWMjzGNswv7YW+Rrrc5LHAVuNlW4ysZCr0xAdKH5dz0ij8tNY0ry6mm5OrtCwT5ijXbgtzi
bMck6aYYhZVV4UzO8KE3J8pKQ10H0pDdhTnbHRMYLLi9qxn49qCOUK9LwKhWIf3S2DeqWLmylsK6
IMa5t+K52xAIRAoLG5rNK6BLUEKc9b4K85GEeZxhmKWj6I59qSwXLrj9UJjdUbCkNmFtLrislkNR
L02FN2xbmX7cYqZOF7qdwA7NJjZNr0/Vzvfjo62+AADXVtPi8+Wn5m2SGK6oQjOPOPOlLgNoCMuF
J+7OoHgRAseDqw/acXs8atMyOS5ekRghAW7xLTHVzakXtaEDfZnzSxt5/dGbUwMuLzLE6BxQJHhR
5AQ/WaKtnIVLHhdQg/rRjf0EbaYmsNvIKB7qxrOL65aqU3dtRInbX9hpe+OlSsEhQnlwlaQ9/6ox
bZQk04FyqaUU74dOzqdUcdxrnczr7fc1D4HflYoVLb31CKCLpegKbKSwtbQyObWVVT9zdiSX1BZ2
hkQx0KCSC5QZDu3mxp4scGVOTlVzkIV2dLCFCd0OflkW0+V985r8XXdct5oOaXNzDheatAuYcUU4
6xYjotZ/XSMrcWGOdlY+VeJVPm+VW4X1cz5HpW6DnOiIkhUN3ercsAK8jy9pwexHIWNF7YN9ttVp
N8UMfMBao+AJ/KNalDKw8sj59foX25sc2jFcIB6vJy6S87FkwkY+QcFCJCq97IleqWv4hd6JU0Er
70Kmv379zeYiaSM3JA6uZlsmjCSfE9OEVBkgtuYuqTreuDUzedV6Y3QcNJ6G0E2qtwll/X5P2aus
Drk4uhcU+s+HODmrB2Wa40pUZFPQZ00WVAYabo0xT4fXv+ZGE/bfWERai5kqrjprovBHmtUaVdWP
KEvxyND+UjT6+0tjfx+r7os7lY6/YDD1oAXmhUtmZ6lQnnUdajKrdoS+mUQUANJMyJnyXDU6Vwu8
8qNtdM6F5G397S+mj4RjJUyh17ytBXuJoFY9dkWYOkvuqwu0cDqOp3SigIYIwn/Yy7iCIoMPxYJV
sy0KO8KhXe/peQictH7vlDbE35JS26V2xd7HY03+dn304DNt7rEJ207X7Guse5RY+Djg1idcC4e3
nxm4sPwvyqZKoaio9HooNYdqUxvXbhTlt4adT5eUD3emaK2V/Xa8hYuwOf+A8DUobKLePTS8pfNe
Nn5qif7CKt85M9aT/P+ibL7YaM/8dK3gzKAXH9hpbQcZYMgj+iSXtK1fTg5HBTUQk6t/LT1v7g78
d1LVKWwjzOqZyn3cOp8rY3Z/vL5t96J4ZLeYmZLSQHc837XNOCSxnHo9jEuWQLYY/THNULF+PcrO
4QAxD8sXjSUNSXRLLYAIi6KEkmphjAZ4pUhUF6orOQDPSdUmzPXs3jHz694GJzJekv15uXnpxlH2
tk3E9Hk0bNdfnNT4eisG2gku4hP5YOSfDaS60QwpzeomKvPYurBMdr7qarhMUZM70qa8c/5VdVPw
/IoJiY/OcF2W+Xwsl2S4kCD+vgfPjyVqVuhDMzDYWC/WvOtlsfBAMYRem2Fd7K1ZWVDEAh3iJC6r
5ACKqujCGcZHFg4ZkLuDkYsI7YfJKDJ/amJF+moCUPGmLjRDuU7GOldBPul5d20Ceo2PuNf3np86
+djdZqnafk+Bjf0agbaWUCxn/nxpalHvk/92EiBOBQCspHSRB2gmFD0c6KzLj31t5D8aq3eVCyo+
vyW/Np+Ah67F3JKOIO+4uXUEqZugfEeph24dVHwks+OT0lrDdJqHIY4POa7FU9AuU/puWDXpg2la
lo8gemztQFoQY1msTQUKBkaVD4ceXKLhU4KMtdtorB0EpEtjMC+8H16eIshQraxpsgHVgOJ2vjxM
ECFpHHlUVKXq3PbAQUCXjsmVuiI2X995L1cioVgeZAArW29b+rMG3LUr1P5Dx2hBjgqsJLqx7C7c
j/tR6FUAx1hV4TfrvcCdqpk7pQ7tYmhC6CnDQxJd1M7bjQJfh2cenEBulPPP5o0jj7nURQQlLr07
iabqFTZ60QU59N3JWfVz4TWSyWzHYmSN6nULY6lyKpY1Ov4IalSLX1LjO7w+OS+zQiYHDCUHPM8d
2g/nAypQzWvFUjcIohXd/Tir2hNKD+IYW5MMOy0ywOn21YVUdP1LX+wY6hh0r7hXYBOfB23KVurY
9TXhOM36k83lfN33dfyASiwgWQC0V6KmB+k5inX9+nB3CsQ8mdcjGDNhYC3bQnvrOT3iMVTi9Kgo
muu8R64poP1NLWUa2v6LaUXW1zJhx1xPozoASCmizD7Oi9o6QU8Lwj6+/oteXg38IFS5gBiQ2FEf
P/8WAxoeMwT2OtS6GcpO6UWYsGvV8IlCWXE1NcX87f8v4CZdVbUk0lG4rkPVyT8IRGrexcCqH1Ur
lw+Asi6sr93hrb68KIKtfNzt5Q7+resEw0vyangEIiY+mGplfxxVcYyKSVyY3739qZNHon+3Yole
QDYWM6mqhGPNHevoGRz4hI5UOl7IWPb2J0kRNV0kzrheN+sXsQnDjaA/hhpdwmMKn+EJJTc0sWYl
/vL22Vop3CR8iIW/8HmI0sbE8NclVNdMP73Ora6VRPV8PrgbunNcvknQfX1CrQKd0FUdiprcZusH
/uMJBdoelG/c1mFT2sV9Ezl6AOoMXLaaWRdyh72lsWJrKJ6SlCEEeR5KSaNRsVxq7wldDVCN5uLN
oSgdb/Ybb3TiG7VWvOzCbb23QKhHk664nAColJ8HTSJFz4eS9l5pjH3vd6XTNbeTqsrq49snjiSD
IxX5Jbb1ZpsppZykyMsGZXDYQ7kdxx+tRC0OCsy/I2DZt4kJ/jNxyGxxnbu/m2ybicuWpY1GnY3W
UUsNSrpEAK81uz6U+OTeSDnKSwZlL+eP25x1CTsZM017axidyGWWXrUuzWro/aiFQLKY6Q9hy09C
VuqFLGIvGi5bHNyrOiOSsucTB4Q9AfXat+G46FUWON1sHdCqdX5aSu5+mjPFfv/6BL7c5KyOtWEJ
SgWJga1aYhPVsOuUrAuNXjGPZq/2j30zdYdkisdPr4faG5tJqg4JmbYzoijnY7MNIMZZBbmqAR31
FBXzkOM0p4I017kRT6hbdZeUSl7uAzCrYNtw+qY7A4b1PGTbLY6atkyereTp0ZrNHFjx8jbp8nVR
EoX9TXeNUj9J4HkUMnnVSbK5gZ1pG2OoTDA3ylZxl0NkGNmFCdsb0vrKx2V4rfVvt3ZlIb410v0M
gds7QYQZwKHDburNeSZQrz+ibPaZYydjlyl1GxrwkPBUTI1Vi+eSotHLtIwoJqouGsUXFsW6Yv44
hmdzSbt2nlntsLROaDlpz0JLzeNkdfUHqWgdDNQqmt98OBLV+t0L1YBAWJszK5nguihF1YbIT8Aj
0kbLFoGFarM4vL7g9/bWn4E2R39txEZuDmUblkNU3NQYph1FWo+fvcF0L7z7X+aajIkXARkWrjxI
G51/SUfA/rRGuwktRMTLYw3nJZjB9B8qTaE3Y7rCvRKFmYfOWC4XspHdWVy5/2ufC7jbZpj2iNW1
EWctqnfWqTTUv+MGm8hZDmHbZVdp/Dbp1X+2G+jY/4u3udyEcLwlbYlnI7FxMN1U+rkeXRL12N1n
q3QCmnXgmbc3G6Ke/OMweXCb8OLoEK4TMOKv3r5EQDEwYWClVo/ZzbylC1roiByFVSXia7qFHFWx
Nj51VN+eXg+1N6A/Q21OKaEYtSxtlghCpBmMDpAbIihbM/r4H+KgekU2TIYFOvV8SJrVOeCYRBsW
PMy/ArDMVxdA2ELH1+PsXSekHkgoAbqlNbi5KhWBYl1pckSpdSt/KEIW1O4KlzqL3Tqh0sEyv7DJ
9vYzGQVdJvRQYBttjqtYs6di1FkSrkiTa6PqrGuzjudbvdetxzcPjo47Asac82vVeDM4J40MFbHF
LqzNBrtEDSvnu0ZoS3agzzz8aOsIasTrIXfWx2rgrINYdRCw3+I6Bf4u9IjA7ZXlbH+vEK2NfddU
ICS9HmenREk6BWJvzRl5Cm0f444qOInMuQqVXHiPWmOnx85N21tTbaM7sAbu57xvsytztt0Q2J33
2ZIKJL/Xf8XOXK7MCKSwV7D9C02sGEUJ8K3ALu0CSGeC7/eVHGMkNJXImd/82mDA/4u1VaqqIjtz
ahiEYTkZSiA91EGQMq4RK7WWC5tid1i/Oycr6phHzvnmM6qyd3J4viEqFsN1Zw39SY/T6FOUNNmF
Ue2tlxUftb5tVvT+5ho1cJsplkzWoUj1lhQuqh/nxkve3G1AiOiPKPr5gFJhSfRKBRU8kdkIztXz
l0oZ3QvbbXcsK3MLEhCw1a1jL+LJuWHmjMVyILS3kPiPwrmoPbS38i1MIqiRr88JFv/5YLDUoHmi
s+hgAn+UMDE/6DR36T0kvrCnm7abriZNmdHYUILF6IYLF/XOKAkPVok0H2T69rLp+rKTQ886VIox
7X1I0t7BLETTXjhJdk5mMjrIFuubAmGczTk5rQa0LuJeIfivJPTcpYWsrsKbpPEL970YLiz6vXEh
xEOB1+Wbku6ff9YJzg+5uVuB29by73PmqY+qXJzD6yfGpSibyUPq3Ok6O6qgLkfNUUzNiGRF9+vt
QWCJIU1JZYc+62ZTiWJGqTp2qlBvI/2uUkf7yGIo3p7dk3I4HPaA6zGD3URpy2nMioqjXgOJcouQ
UHJnidm+kHDs5KRAzZkSHl8Uk7f6SMhW2CkFRbD1ECX+yrNs/KLphfdtHOK2e3RqQ+mCbMndWzLb
yQtf/5B7axBqGBAvOha8OjdrIjJHx5qykhK2Z9xWC/JeDbpBui6+1D2ZwuvB9pYGlEUIb0RCLm1z
SDk4iwPNA5WalnlzC//avKl6LavffmdRvSa1Ii+gkrptdsGcGptkzCiiVon8NnWKGbQqCouJmnpv
fyNRNmLqwMehYboFXnneKPCHY7Hj11N+g/6joc+Kkvvr323ntuIwJIBB34TqinG+cRW0wsusMFiH
g67cIRxlIbs/Gg+lcC9xIvemiJKRR4kDGh9glPNQSMVTRjQIZbZ1eSincjks+cUMcS1hnJf8qbZR
/8VregXumJsSRxLh25fAQ4RkhkbA7KHDZTh+00fvbKf7m1c1nMiYvpcni7dDGdbQNuNbeR7G1t3e
G2JHSxpmrMFlMECpWf+miLi8sKd3P+MfUTafMV6UZCk6BljMFtrybWqmaHSV8YXq/e53JD0Eprke
T1tFxaqVAAOanKIp9hPAC1SJqFfRxFdpIub3JtJYDzYdm5vCG8kbTVu4F1bmztm1lvOprvNF0Sde
V+4flYnBFppMEghcc55693WsZccRtaYPspvs+yotkqPr1E7IH0YW4s2bAkwKhW2Eb7F/3pYAEywt
kl4Bnjp4TvegQxr7Umqz9a1ObfH2c4vTEQQzqHB6u1soG64IKJIrKZhRz1aP6JrVD2qm259eH9DO
mjmLsn7rP75lH+eJgZ4QwOWmy29jtY2ta9truvjqP8Th8OW8QgoZFNd5HE+kY5+3jKacrME3IH10
fi4TeanWsnNq8TTDQE1lilZl0fM4TaPW7kyjJxRDfSxkYx7dKXtu2vrtqKFVtJFDC8QQsBFv8+E0
fUG8piBQmlTebdK371Deci4k2HujQfB4dZLHpJXj/nw0LmlAKhYoq4bKVhoa8c7GW/JQikz+fH1+
1gRpczjCaUazdy0C8/jbzA+6MKNe9xqR2jFA0whpBKNWjWMuhkEEheaia+OiF396Peze8qM2u+IY
scUCiHE+QCRLBWdJWoaZPdu+i5PlwdRLN3h7FChTnFcryY5W1nmUYsE/QHFAr1tYAQWtoU9XKXog
F86GvbFQjgJPq5vgULamdoUAm2KgXBq6sRP5Tivq95MR599fH8vO6bv6A3pkNKwIqqHnYxnsomnA
dBDFK8Y7RQ6qdbQgB39B3qgOUKN0PylWnAdWglK/77ZYqrz+A3bWJIVtRC+BgAFp356+SoceHApu
nBgLXINSwIHLjXG+lS2ahK+H2vmiZ6E2eSJilpmBMUkVwv1zDm7nfEeULPpPQcAo6Vxn63l7/kFF
aTbFQLcoTPWiBcvefx/V2L7+DyNxKEuBVNIpWm6PJa3XyynmzqzUBKASRm+hRpZ/fD3K3tRoa7US
WDej2TZxjNIo3Tjje/VITOAOkWIeMlrFcJd2yvTp9Vh7c/MP75xNBWlv80xJEYnpJ43nMvJc9BUx
MfIVhEie/kMUmujWCg95aWPfKrJrAGOw2KbMdXzNbDF2kury1+thdjYVwD9e30AAIe8Ym8Gog4ls
Em45TMog3y8ysQUaaPkEYRXVLswBSvQs5METfdse8yQRtyNSqpjMvP4z9r4pJyFdDyRWQJZvV0mP
Ok49RWW4zPFfuH1pD66Wlhfel3tjpWO6utiBFmY5nq/3slfBNxpcXJ7AbqeaRzeInfHz/yPtvHrs
NoJt/YsIMIdX7swZaWQlW34hHJlz5q+/X48vcERyYxP7HFgwDBiamm5Wd1dYtZZhtL+Eqvaqxf2H
vlWR91DmHZTyPfcUZB0Cy0vkuGY7Hhii7pUs4ziXhnUkHZNPQVuAAa+SdOck3F3kO+Cbngu46NUi
GfCfS8VkHss32r+rdDwWDXw4luP/NlvzWYrGN63TfiD+sHMq7oSm7z0JGgbkt5Sil5vbooRQISyZ
Xfy8qVCxhpvzh1apzRe7lmrrS9jKMYRUDOnUJ4oJ055+4N0d5hkFBU29BZTR0jxkIFIUJk52YboE
nkToIVBegZoNCaeoV93H3irWsgoZ2FgQnqK3RXCyujgjvUgqSyMWVmDXg50s11AsqnoN2SJSe7iH
jb3q9L3zIY6HKByQaq/hGkjUqnMKRfhlLARdwyQZ/THzZa3dWdldOyRrqJ2KB329jYygddIk2dml
V5z8S2b288EGq/h8jdYCA0YGRJYtCNaXH0vvSo3lAPYtIsb30HksX4N4VHZOwr21iDNHMMx7TbS6
sjI3YaG2uESBPscxjcrgYuuJ9fmxL9xzvJ+tiN/ipzQiMRva7L2WXZzGif8uSsgnHPjefk/9QX4+
L0KhmPIRYyRwa1krU0YmdSV1XD5O1zjHoSqD4wxg9/l8Bb57jrFGE4TxM7HgnxYk+3Za5AbbRkc3
+dssM981C1v75/G23TtCdDKY9OcP1bjVx6HqEc48rtkF4MzvDFh+VvrGOaS1BKfmuIeEuBPisyRK
YYYIqjasHUwEyDaK59ll6puPoV36H6TMnH7hQTS/MCkAyEPrdx60e25B3QPuE4XvRYi13MVsKC3J
tKiY0tGCQbNLDZSrlPkgEMc7Z/be6qhIgIZDY4cIa/WEh0rSVwEcwRcYzbsvkVLnkFuhj3eCkdb/
tUXD5gSbyNOnCxcEr+CQWmCZeZ/lAuH0G8PBanJYipvyTUsyC11pqz49dpPNGcYKWTPqFdQvBUZ2
aYWSUi1PaIddO1sb049qObTzJzi90+cI8rjrMARiRlDWwXMFOmdpSOrBgDdRml4ZoquZU9VDt41g
x4yTZu/1uLMmQUPGMARYWKKdles3kaQOsWmn19jvHNuVCUvO9aipz54wiqTv0+bQhMEduh6IoZsE
3r0KkyuuE3r5YPg/xrhtDihoG/UhUczy+PhbbVyefhvtFUwRUHIPrbYw7JrRQIsO7ugwrD87kjz8
5VdDd2P6wdnBaG+RxDSfgTWhsENuS21R/C4/XVK5MaEeEdfxVRmZ9NVGY3jpY3V66ye5+1EXmn2C
2s55cfqhecnLNrkiGxl9CoAp7Sx6+zG5KiE7FEw5fMt1MtBnRuMbWcaih6z15DYpzlEcKztWNkec
Cj5ZgBgpYWIP+MJyuX04Gn1b2tG1FsT0nTHanwennw5wa3Z/1qM8fULfQn66dius0kcFK07BkGO4
tIo2jUXtYELJupvqL50mj59rqsyfHrvNvR3EjkIlCXHwTf1FGmJeHAN96QoytENStZ1bUbTY2cHN
e8NaRPwElRwHnCn71VoQclGCwYiuyWBln2ottH03d0I9BfJeDf8YOhDRx+t6l1JfRImYNMirIdxC
VAhHXZqMsr4zdLOMr7OaKNF3R6qT3jWVWtPeJCrH89WeSy07aLGRzYfO6u0/Rt2s/SP9FNk/ySUs
si8qfX/povGJ9UOdtRAjz34/pm7Hragi7zihf/Mmw08uV65ghJW++LrT+h+VwRmGlxRyPtNT2kSK
TrEf9fXt8RK3J54IjhaJ2E9KgeubjHS8nmUtlC4SGqvFAXaZ5A+nygMgt1bc/HhsbJNgiLiHAyZy
YTg41yl+OEBJSWoTw0RSlmdrbsuXObfrNyQ8e8h5fflvdFpMasZOf3lseeuhBtATW4HPCSwZyJfl
hzQHpYwbSI+vipTaJxMB2gug0PzZZ5xGiRCDEgJlgmJs5aEGXL2m0pic8cCZ2xeSRDU5M93UVC7g
fgVlZcvpkCs3U5B0Ty6QnIm2BmeQ8yfO/HKBmRbws30puDqSiT5a0kvqMR14bJ8NilCvA2MrIjCI
nplcW9qJRikyDURjrygN2Z8oF0Gw3Ua2em77FgzR40VtTjzGqCSI0Q4Gd5lJWBqD3VO2SoR9rtKo
/DVLLWNdk/JxcKS3Wap3fHNzEIQsHw8ApDz0ZbC2tFU7c1dICA1fC9WvT6iqmFeu5uoF3vz+/HhZ
m6eA0ifAICgFaOQRe63cxIf0VkaGgotsipX4QzNEhvF5gKD6j9zqQ8QhOimY3by1sp3e6501Ur9g
9orUEMDw2jCIZTUb9TC69k2vHMyae7pv7eQw2uMeFcXmwLFGnh1iZwf8PoMeq+0ch5DWA0fBhjb9
0CRl7foKtO+Pd/LegvB7MnjavKICtrQC25xuz6gCXJlNDU9pILEWTY5Pc1LsofW3C2LTmFMndyPw
oxG7NDVI6L44kx5cy2zsT/NkK59TwcD+7IKI/i2gE1xT1CXXHaAM9ea5tkP1krZJ8mdqk7c7Whl/
C2o6vo9Nbb0QU1AnCLoOWsrvY5k/x1/EeSWKUipPk/E1qwMP9ajPea78Xk35x6Yunz5fugB0iduf
63Ez+SdHVHeZalAuZdjaV78b50NsqKWXQj67c21svQJTgouQQAE3XxMv1wD/QuD/ykXOra8zelI3
sOaJq0joNzzewzuWmDegLSOyAK7FlVN0TGYxl6wol3RCEGLSy+5gliaaORY4q8emtnchCQceCJcu
n4xRsKX/5fWUDqYNeW0RoJjRMQSDBOZfdiwdUQffm2694+xct2K8gZgYxuOVMUReVbkBUHZpUP98
k6M+fm3lYjo9XtJdKyTojPySfW4kPRVwtCUzPcqlbczpYwRHzgkthb0s9+43AgFN6ChYadaAk5L5
7Z5SsnJxcuaHXGZ2KfVVjh/9VVVms9dZvW9NEKIBseI9We1caCNdXZSWAtPiYCFBptTn2XDKc1o+
zyVHCkrMRmADsS2VYrG9Px3gRoNkPwKWcrHD2niJqjxGYLt+mt1YWBGJEYSpTKOsCSaaCBkqJzbY
vl4ZbhDkd2d/ruqdDGJ7GeFm4IMZagUsQPa5XEvoV6MdhInKdJIgOZQzOWvOs2Vkr2gH5IrbZ0yd
uT7actPOudp+MIPOFnBoEBGCv3mVIcGBJEVxrUNiGAfOSwZJg9uOju2Fc/k0+R9vFJATgeMS8tDr
QXdpHH2rQ+38Utf09xW7NQ6KPfVPnyoBb8EhmOGhmLRGeQD5lKljO9MlC9LBtaK2dNNsmnZimO3Z
NQSARnwqREOBRi4/WBlm82SgvscYTzigE6Gox7K192pHm4SBAXDgFhC+KkyLk/otrSCmZjtNOo6M
Sujai+3n5r96p5SojBTRj3qe7WMTOvlvadHuzQBs3YIbgzl1oKbES+RHS8uyPDDEzNzLpQnG+pr1
wUxYhhpkVsZPI4LE5cRbxQ0FTwgZ0tJU6tfWEDIKf2lsRmKZzTVsl/44mqVNUx0QuLLO4pfJDu0Y
K789ewWDkCNKJxjlH/4sbetqMcP9Fpk8YIr/d8Tc1CFAG+3vp62IwVjBjw5/B+QrSyuWHFtoy3UG
lFOhCSMZWuLf2rjU91ofdz4a4CaAVaK0BFptFcOnDlKEVRZol7wJ5RPTr/2xniY0wMD2PHfKeB0F
Gg+ktbg9xMuyXJLUFVMg6yE8iVboz+6k9Ygt5PK0V4RenbP/7CBcoaisiLm51QdKaq7eAjDVTUMo
8qCEoX4KmaLYuQRX1+9/VlBuA5LBPBIh7nI1yLTMYxhjpc7j7i/muqzkEvtBXx/lTJ3+7TOE4G7R
ZBvPyTpAnSC28SfDqwMe8LyACTLLWwmb25eUUsjXliay+5T/vVvR8WPRehEM+qvlFS3T16ORV7fc
IpnL0QO8hrU0/fF/s7Jai2RVZdFkWXUz9G7+gNaj8ymGQqPaWYz4MT/VpP5bDDN5xEvCAdfE4urg
F3M7JdUtDvtXsx2+5KzsYHRI4IwlfH/PL4qXkTY0ES6QmdWi7CD157jN2hvkZPqIpA7SaK46zUjl
PjZ0zwWJbrkJsUUVY3V2wW+1moUCHiSnDUCqXII3grZfMU6/hF3V5x9kPwzKk5ar+nR9bPrOjhpA
uAAV0H4B/rS6gAu9T3SqcN2taYEnHXoZaMjZGjPolevW14w/kywdQHg9tnpnwTgjMxOwC9GGXjP5
F6ZSzQZPyi2NkSpL0AW7WEQIkUukKB98pYpfbElvyh2zdy4UIFiaptC7FZIIq8R8HmuklpAfQ1tY
GlS3LZzoJQtn9fPj1d01A8ZQtJf4pPLKjNPlZeKgIncz/Mbv3LkhJvkWRlOwx4Vy1xAgUgr4UFZT
blheXRA/5XofmZzt3orcMYAaT+rHJ2UXxKGjVSZ6TIIbg/d6aaWeSpWiTFLfNLV4HSWruxrK7F8e
79kq2sEI4/ninuIUUK5fn+yks1S/mprqNhpt8mKVzZ9dVVFvDuzsxUaDsvzkB74RHtNcLfa49bdn
AFAeCTqVDWZEeKeXCywctWmpOpW3uByaz2WZ5o0rKQOKdalloU9gBEg87rji9gSQMfOCCsgH0d06
TzfMTLYGjfXqBYHIoaKY/7nMGH05lekw3XSrb4/0Pts/H2/zvaWi3keIDJiN4eVVaFdLbcRIiVrf
FBrX9UUeJ5CjmU4YBuFDGqlulxf6tHMe7qyV8AoKay4Y8vf1WhkcVewA7u/bFI/1RxS3O+WXHGKC
9IPkwG/lMiUmRVceYqf+9fFytwdElGzBOgr3pXK1OiDgUcyx6bPiFrR+9uJLWUYHo3xyUkr4LrVa
MEO0sck+1jJUjAfW5jQMxa2rxuQiqVX1aWirvVbdnU8nxmN5HiwIz2xz9enAGdt5nKLiJcMX9mJm
ufNvxtz7kbQSSTtZycqdwOju5gFvkKnFkc6vK6a2noLLV9XihjBlAjdaF13CKKiPjz/RKm79b/MI
TrhY3sljVsEkgymG3ibQiRcmCpdFYHbo3gHZ0wp/r4x0d0GMqwiEObfM+l6uZV/RGIxhBwejO9vd
kN+0dNyLGu4uiFYNc8YgijfezoMaKoAnCiQUiYeCqJ6Pvd4Pn4c6as6P9+6uS/B9xJg7pbh1qaqK
DathJKa4qaieDW6GAu65L0eIF5TJsF4Vv1Sfq6L/97WoalPIhJMerP7yqlSDgjgVMabbqCXW7wYk
3G4hW9HnzLGSHce497W4H/ELRup44FZBESoPCFfJE46hKv0JpivzGALo2rmH730tpgEY4Sf6EgoI
ywU1Ylhk1IPyBm9q9y1Oa/NzHziNF1Ty3vT5PVPg4jlQHFUgnKvyWC+1ZlWnmApJuQ9Bk3Snqc1R
M+/y8PrYMe7t3c+mxP//qTxGbjZXtPxQ/NPiqjhS6TbjY0kguPOc3LMDAoQjxQtKMWT1jZRcmZVR
CYqbmWnjOQkN81LrsL0+Xs29jQMtAdSInoooZi5XU1QAmasqRnEgL0v/lZniXD8oDDj4L0iGoqT8
vzAHETCNdpzcWtM3x/LQ2rmF0F8xdeVRD5zwGqNtjsh8ku4c4Hv7R4z43/Sh6C0uV8bkBmQeDXc6
uzYfCy2b3bpsq+PTCxJdUZ5BUdaBq3lppS1aBzsVh7aVBgMVk679Dnmv2n+goqMEO9buvPZAkAiw
qZ3CpWOLS+sn34tjI8jV3OFu9S35im6pGwXq5E6B7Sap1BwSPUh23H1zD9KQZfpagMjE1OO6khNJ
TExADJffrEySP5nxx7I8lPLcHgeI0k+PN/OuLdpTvCM0qihlLpfX62op1TYub6OMbR2ktKvLc5HX
fLUmiLVPtWQNO5fuxktIIkgMCU9pFwi8wtJkmRqh7tPAuclTNH1IqQwfUkQ/fnm8sM0pI1AQ7Rza
iRRCsLO0IvmjntptipXCCA5q3eofC1Str7FTTTvXxj1TYpSduSowJkxXLE1FQyHndg5z/TgGhUvx
uz6X4mpv4yh4DrqOW1BV57FHpIjzzBu5NCXniJGn6HPeqiw1rr4kOx/Vzkpf69aUnw02hSlefdHT
oe273kCtlMPCmozgFsQWUvZS9T1Ppj0txI37CSUPQlmg+KBbqd0t15PmqW9FTW9dVWP+mCmKh669
7SJd8rWX/Cf7A9zpNIdoUJErQ7ROJ2RpzAfvgfh1W9xiwvuT2fphitR67B8r/tqTM0PvxigJiBj6
P9zR0piutIHQlslvsRGrxzycHXfW8j2g5HtxflFCIsMEYk97iheYXG/1mDDHPBQO+NabrbZ+76Z5
15SHsIsy/ZoadlN4Lfwl4wsA3/RYl7xubj5E4Udk3VtjB0e++ZYi2eXCUgESA5pZD2obs9CjsW22
d8rRqe98R76C+zN+2HE9fmggjpl2nratRS5lqrYiYhRMpquXoJQtv82rNr1FrVn/1liK/8r8b5Z4
dpdYGZq2fqTsmNxcXpAVMdcpyo8OdHHraVinbW2jLvX0VjNB7WZRphyQSd8bFNzcKNAnM4MOmgu8
LUinlaeGDU48+kZ/Gya6MUQqnQspR30oZmOPkvj9NVl6EDk7vFJkYSItWq/ITjkNQVO1t7ALxg+6
MqHjU4VNgEU5fnVSBABtxehcDTXRS6nm+St5m/XHEBiWG/l69ORwBQeHWhoM2hBdga/cTOgyzAGA
tMrqW5639Q9whKpbO22y46zb70gODTjjPYxQAUAtj6fcKP48OkFz63q9C0+jqUmIP0Fn8GywJ9Jo
cjNBaEv/fR1Szn6EMGrYtDdbUto3ZOXT86Q1yQ9Ec9Xj4xdvuyRaeOCrqAayMLrJyyUxFjCkg9Tn
tyKGLNk1Z8n43Kjy+PWxma1vErmCJ6CFbCGisgYWT2mlEejNmGlN/UAEA0d9R4aLsPyThMCUlAB/
k0sDhANfTOK+XNE02xVzkMV8q4KhcsOyD9wk1pIjzcraQ7Prx5MrAy0Gmpd3j84JSLVVLNToFSAu
R+tuyYyucVq2CgyX0O7wuO9BiDebyPEWbv5+a0MIvnK/qgtkezKm/lZ0wXS0WOnHLkMquij9p4tG
Ag1N/5hKPLzjJLvLTQyb3IQML1ZvXQYjAfRuJVNYZrYTmIhfeHGL0NdiEIoemglycQPNmM3SKSsl
VckG2+AcDr6FGGoS/dHrSI8Zeam+ZhU36s7pEl9kY5VCHE1lQcu0zm20UXOkyRnVm9xr/qkO6/o0
t3Z0dqp0+KjMbf9i5Xr2sTZT/294PfYKFpsTRycFZJxgJ6ejJ6/bvXpRxgxdONNNqk35CKH/CMlg
83QChxXyD6F1T+GABuXyA4LItNNE4RQ0+Zgfp97812gq9TiYyl5Nbr0ewiMSRUGDT5wpQLZLSz6D
/WkyNrLHZI70NnDOvVLT91p4a1d5t0JlEVohwSy0fnBGwtrMiezZ82W7FPDWr7U+/KICb3Db0Pgd
FPP58blehwnCINE5xVqCZt7T1WFDkiGeLKj3vTQzRzewQvM4jaHl6lr6vcnDL4+t3dlEMXShkr+h
4LWhHKwrozStpBq9jtH+o15L/qGN2ur02Ir4FD97PuEO9D404inQchmv++OSiKiB3w1ekOTF30ah
6MdinPvLWPnp1a8a7bc0jvNzW+yG7PcsI6BFJUm0OPD+pZO0ml9lhhUPnq7E1XFs5uaoVk1z5NeZ
znZmFZ+aET4bv6qdb4/XvL40xZqJi2jcwBUlBsuXlut0LGdtGHovaXP5BBRfOiDcILu5Pz97P6Op
RVsNySveL9LVdWQ5RsBQ1C5vva6cza9QHTD5XSnh19Ia9yb83n/W8lNScqIALij4RQK5uqCdNpXD
qFc6b9TMWEYPdc5CL5Yas//G45hGx1AfsvirPdRBcJ16LZzdZsxi+6PSO6FycGRQQh5BVSCdplQe
g6Oho1G0c9Nu916jyiwQajxa2xGfQdeHQR3HzmOOCtwH0oHlWx/bxdnp0j2o0D1b5IXAJHBi+rir
DTH6IoobFHG9KDOLQ0cp7XXIhpCzVI7fHrvU9rDiyEDSkZPn7d9QaCZBqORMnONSSdl8cexW/Tal
8ZM6bcw/A19FXgR2FjGAsgYtyH5WNHZgNl7fOf4hSs30EJh6u/OJNrnguxkQTiR9WKEuuzwfaq76
AIyRj5l1rfhDRs/03zGAQrNt4/aUlOb0EqIIcqYfLZ+q1g5vRjjY18cbeufbMeb2zhREa4zp/uXv
kPnGPMa23HhJLOcfDb+MP9RqO1LKysYdAoE7poSQCjENK4bobFVHiswsLu1icry0nxNPjYHSVIbU
Xcz2aWwLMxK4Pg0QISvMBgs3+qkIqM5Z2/R+ZntyWipuUDfxOQhKf+edWkczwgrPOzecaFBzya2s
WDrAIMJ4L7S64IxOsw0kKS6ukGr756bpk286AY/nZFl0LiczuTz+dNuLnZIqg20iFyRPX/c15yzv
kb7zLa8CD/hh6szXioj7Rm4zn4kWqvPcK8qbxpzD8bHh7fvMxxPjvYJmiuHclc+oftsYxhzbnm6l
v4UVHOlw2CaQW6aT2wTyXvyxPfMcdujlucVE+3/9dELwUydkn5YnRQkUnkE3eA0Pzunxot617pbX
OtUBvEYw41EyWFcFqe1XAHkk1VM11OlAG4ZG7xGnyt3RAsXMxe2M4T+NqRUK1MeVXbzldqvVtyyr
iwiUJC8PLfNWVd6SrLaiGwh1/9chonvgTvbYSdemLvwPc1rABe0yJWEEbgouIHAZeGn2iK63vgFq
mFgGGnaeKnLapWtSkZzIggzFo+PDlMnkt7KGYNeYDm8KFZfhnEuNAcCgkig52eZUKjszplsfIUen
eYF/AjUjx13+AoM/t9BdB6qXKshUu0iwtva3ILenX+3RsuZDyL50OxfMxlGwJXShmAQzBZpzdZ9K
BAZMtbaxV8/peEmcMDo3gCCujx3lnhWyW4GpJMXdEDZOul8YdIASTy+l0L/pftWVB6gSpnTnfbhj
iIlgZmtwfpazRuAyANYqyTwkXmqXTM/JeXuqgjr8+vRyBPEPICi8RUz5Lz9UHdWtNIZR6oHLYCTW
mKpDHMFz+NjK5u6n5scwEiVjfgy4E7HWny7kso4MfRz8yCsGGJnMuFQ/FCr0GJqaPillSAwiTFEY
E/guBpNWTa0mTVAhN+PYA000H6Vq9A+I0FhP1hXfrQhcB3gLCotrGrcmr8OCLk3kYawiNVHSojok
Y1js3X6b7Ivl8EILBC9VDr7Tcudyu09zJ8sjrx9q+5c2mfVTGlfGZdTl4MNgSdWF1qjyZHVArI62
NNAuQfZLwrI0SgW8GmNE37wQjdc/GOOY/kjtPnwNrT7+Umnm8Ck2Idt87CPCBxYXMOmXqB7x0QTk
Y11ElY1+0pVEj71MlbKzX0UyqF5uz+etMP7HACAIQDBI2nJpzmxTlNWjxLPiSDvpAVyXvqLvgWvv
+Dt+ThgJvps+7vqJDMMw6abMSrxKHYb4gkSYPp+1pAmDQ+Zku/C1e+ao7lFbR9CGt2t1vCzoQGxN
GkqvqgPfG0aefLtRwjNgo3znkt28LJR5uWT5SkBgSc5Xl2wx9WXTVmXl+Y42lEcHIEb6xkCEmR3A
LqtI1UZOqRJuzV1/CbQSAsDHH3C7VoRFAK5RsxJR3rrB25eq0dnMwXhab8xHdvpvmaf7EPbz3hnf
Hj0ssaHv5JN0LlZXYxDUOfyFbeVBruJ/KCVJR4zdsn4hFteOyWg4V8Oao+eoG0UKBZcG7zajlbBB
rEtkYQ+S2YjagsRtHi8MPDaHagQL2FdJvnPg7uwkyGEYjpngpGOmr065n8i+o/hm4VUK4uHUWNQ5
Pgzq0DQnpZV9aSdevbOddFwJlRmM4tytnRSEAOp1DvGGqYXDWfHb6RWAzfTJYurxkzmnyic0n/b0
zjYxOhkpt5lQJiBQpwG0PO5I5/ZJ7jexZ5ESfIStTTtZ/VjcGLFTAjcvwy7+MmeVE3wsU8loLm2W
WTvbvL3XSCLRHGFmWzQy17/CxMi7NvS2dIMzLUK83LJdHo+9zuIdKzx5XNWO0LunWLdcaDWpNF2i
2r/NVRB+YrruO3Os8ZfHZ++eEdF5ErVwHll5ZSRR59aojNS/5VGWnvMpbQ9aAjnrYytbv9SYhAAi
KhAHJDarb5ZwpYSqngfepMBpMcNa6RUZU52hIe1xG21NcWlSNhLpPgnjGvruMBWTG9pQeBkjYePB
RLcIImdDMiL4eAZouB+vbOuNpDC4PnJSMLWDh1l+JCmt+sms7dQrk1Q9ZqmmeWkyA60PxvFDhHDc
WbFC61g2wXAaguFJam4OAtkqTwTT31zIVFKW5rNUvLtSN3voZaXSsdA1YCM61Y7eRXhi2iPT23oL
5ijWMB8pJCvX+XHKfHvUWsXsZemkX8PSsY9Ij0Snx3u6/YSMANEGAipKTYggdrmolphhSKdw9gLf
pF9Sa1bjOm1GH8iH42uv+nfXmkUJix2k5rUp7rcjit+SNXmKXDUXw+xR+anw0gaNpu+PF7bdPt44
9M0QQAYXQ6d+uTAnygeI9MeeMrhWBdTB45j5IB1E+GM72yWJt1R3CJt5buCJWtnJweiRqfWe5vey
i4hicU3hJzi3nbynKnVvSaRoZKbv9f01E4/ToPE0gx/xLKnLrrKTd+dAgvT28YLExiwDSfHzSQB1
oWKyedfKURo1plcUz5IB08McpuWIdIUoc8NtPoz9mWBdfnL6mLMlQNHEyiA7SKbWHUIrD5XRt0vF
S0BqHGPEsg9BHVmHzkme1DZ/N0VPVxBIC3zoevq4zrJZnrNI8bSRPu7Up9k5RJZ751xtv5W4Dwld
39cExHzpFoZaTnABa7LXUyk91YECp1c57cmp3bUCBBE+bBHMrYs7YaRA1RPYsmclfneeKmN2tbbe
42LaFnfEVgmOHYHToO+4Wsw0z3DA9KPszVYdjGf8W4/+HdNMzV/yUW21i0VFRv/USlNfHeragCOn
l6D8OXH1hMNbKndVeC3zsrOvQWKAywwNP5QkV86qxmBuM0vt78qUJ9lJhnadv9DnaJXETUhkajSl
s6dadW/bxNi0ghQXfMprUp14VOua0HCi5B6P31Xm7F8EPn/vJG2vBiaIqL4BxOLRoHq79IGAIDVt
p27yLF/Kz3LuiLZRYh+0oHqS5BWnFsNKBC6AoBnSXmd/fBY/QoyTi1UvwJKXA8NnsE65WlU3nx7f
D3c2jzo0vibaOOB5VxerXqqRlTXx5MkEgYdpqlTX6u3g+NjKnb0DLUA9Eb1W5vfW5ydKpwCul2n0
2qKurlMNYUlUZuGhmNo9AYetKVgC2D+6i0ROG2ptQ5ecroj9yuNqUD+mqaz8Hjuj9sKsjbSDw7ln
ilIz8QsMOncCpikaHWvUaq8hbL+ixlIc2t6Albq0dwCh23QBuhemH7FFu4cQYul7SF+EatzVlaeq
QKvcJMgk05XqXqpcUIhFdu5HJSzOQI5j5+kXUSh+khvRSARbvuaELNrCNjqOvFcVk3IDn9ieGkmx
zllEO+ixl2zfKjRGwRuJSgSjeuuZwAAxNj0szdqrcym7NlbqXFslzw9Zl/WHvpPNnfR96/v0mXjv
if6oytI1Xe4qlV5j6Ao988LByW5gv/VTIPVfHy9q6yQY4ZvRW6RVyiu8NDIkWaZX+Zx5+SSHP5xg
sI4Tkyo36gnD6XlTJCSidQ/95AZgC/45ksmtMo+mVXcI08pw09oPjnkRhv8LU2C8mXYki6Xit1pV
InjkBn/IvM40/tHmWr0yVRYcg7LVdxKgrVMQjAHyppVN73xDvuVMapGiR1x5A53QPzNLzwsPCY9u
OstKE4d0KKgU7lxX92zi8OSOAnEBwnf5zQC+6WWMpoIXzGH3Faa15hhnWnQO4jL6HTVmZ8feHR8R
mQFuT38AEppVmTYwClmepbz0RkdPJTdTS2t29UquEjIvufz3sZvcWR0c7ZSN+ENPfB3j9uNAt5zm
gEeWD8u1rqZuZSvf/VG6jfNYnh9bu7M20Pni9mJhWxycGQ16qUFqRp8Kqaxz2eVKfUIuoA6uwDDb
Pb3RO2caCCHtOLJlKg3rxqrdNbNTphHYEjsdv8oBKexQ1vmXx4u6s4U0xCE3edev3KQjw6RD09L6
Hd3OwjkrZhQSBJXGpQXDfEvQH336lQaMI0irwGKiU7/u5uh5RHWoC3oPcIHtBpoxeUYZNDvv2Z29
ExS5wKcY3AC+uHJ7a8gLTWVI0xvjHhxc5jS3mGbV9fHebd8yRg346VxQIo5aY3BiGgVqJCW9J4Fi
/S7PU3/U58S8tL5VHBFzbz5Ik6Y8e9XjE2KkmW3kCoFTanmiczmKzQh6R2+oFe1LpGrhp7qyfjxe
2Wb/MMLotxBlIw7ley2NBJMdtXko9V4wgU2Y4jg75Em4R457zwp5MPEulQSixFUTJFO1yZGIzT07
KdJjm+m9qzvzXgltc2zFIYInjV4+PJK03JZrgU3H6gpYxejYT9YbuqHIAFhV/DbkWfD8t6EeAsKY
cqh4/Vem4lDqqiypB08apEb1ZCdrx2OIrtGzYw1cP+Q7lHf5/hRj1mXBVpcGvnw+eBwz/Ysl9ZWr
obL77WkveB/dIVoiV7gzwp4hcV/jasYYTC0F6667taZpRDuZ/cYPhMYmbVdwzLTCoD5ffqGu8/uW
p2T0Inz7SPI4vmZhWT97fWOFW+4dxUzb1V7dCcwyOz2dfdlTpjQ6zEMTukXvpKey3aU23LicMMUh
JWgH088BWi4oDrRumpRU9kzowzI3s/2eIJcPRMAbUoQ5Pf5Om/qjwSwN7Sj+TXhL3XNpbpxRvzYi
VgbKMT7LTSf93g+d/rXNovAcEpQA61TGo6b5/9RQ4d4eW7+zWOIL6uBCsY9kUnzdn5vAo5SP4FJk
LwoV/cUsLAfhsDw6RFpU7TwemwuXhRp0LwU5BViu9eR9bBpxZzEd4MlUBg9T3r0Ntn6S1GQ4WVb2
OmfFHkXy1jXFsCEHWszxAk1bpcqRVmTaBBrCq+turFxTUv5iTM95Flws5EMdIGma4Dxk0HHtm5MW
xxwD2ZO0EqRhb3GyC7k/KaXV7Dxa288FNZUY1AGsJVqYqwQshikhQdVZ8eQ89/8Z2nE45aVVHLSy
k3f6zXdMkSQLRnJ2T2AElp7h5P0sZXbte/5YRJUbyaNxkhlYd/3AmZ6lYWELRUZOI0agY6jZLY0h
5sj178Q+ibkU/WvmWuZpavWkDB/dX957zjTQJXBi1FWXVuqUgcbMTywviYb81JWqIJ+ui51MYevn
jAkAqBAYPrx8rV5ugzoNfTkxPamKinMSBUnrmkNin5goiW5+N4wHCgZPl3HREqBBzwQb4Sb/vfL1
PAjahGfH8rRSG1y8p7hIejntrG0TcPKO0AUSBqipsqHLHex1Bby0r2qeVmnqydSq8Jc4pHcSaJL1
agda8eybLCrtgLQFGJJkYU1nE4o+JFFB86JVCJczO1lASuKnvz55CfI+CqQyqHneGAa4lqvy/XyQ
UNnEShL4v7eTnrtOVg+vYzcPOxu4vJI4T1x9IJTIsQTb7AY4R7vRh09J6c6lPWaYAUmnuaMySHtT
ocvj+58hQuh3XUMxk7P6UkPukx3MQ3+uHSU/B2MPFqCvolcEi/aaqfdNkYXQqhBo/dXh1YI4pJcx
9eeh1U6jpjVvhdL2n7t5D0B9b/N4IUF4Cxg1rZHldwoaZjySxmZNLVX8wYlbN5u0PZIT8b7/T6vi
v50jNWAOk1iQZ3m1nBApH2SXsNK0evASjLpxliKtOQAKMw8psINfzEIaX1q528nmlpHAu2HyYR4q
3AN44NoNK7SDYhUNknOgaNIFRHVIYNiW8kU2x/oYx5V8BTOonBGgdY5mqu+JGN35jiIAFh00HrRN
d6FC2DOeZ+y3uZS78pAkhybKJy/Ly3gn7FgB9v//Wum60voUTes1j2op6bUWpeVwnnIYSnxf/X+c
ndeOnErbto8IiRx2oePMOC7nHWSvZZMKKGIBR/9fzPtvuOlRt+azLO9YmpoKVD3hDsFRq9rxaNlJ
t3PRiw8HY5kfV4/x1azS22cGDgqz33uhY0z1aSiRTqmWwvt0+yp44YjBGaXAuPa517zw8oilRQs9
YsxZg74y9kvi1+E4VvHu9ijPLZTNGWMYSh+UdhC32m61kRZu4VeDOtgtaKAK2MdbG644Nt1dvCuU
VYSJ6Nzj5HR9pHU4jCWBme9zr+0/3v5NLi/0/+0DtwMVLaAtKxricr5TofVdUlbq4MWpG4rA1x4b
mFJg9OL+MErtdfzx/43nIuhOroC6rbvF6CXoDBaKgvXBzXKQSgmNuMGoJS256p4sw/VxXqllBH+U
4H1AGJvvuFsWA6F8i6k5anlniSL4XNai2OeIew13kqCXx6LRCNeFyvi2iYoo5Zynk68Oud2Qa3Uo
PoSgMHAB8/rx8+0t27CN1zVkYquXMNKnVOK3vRJFE9hIBEwht1ti+SjGNhneztBx1SFNvd76Ohe+
+15f4iALHQXU2KkMp4kSLVhkZKUJcmmhWdTEKXdW4frjAUxGYIAAvc9rvUVu2CBCpDV76hA7ovjg
C8zq0iB4nfbF/6YPAgx8AZhEmvCbfRV2qbV9wChLVQ4PlluZodSD/s4n+uJcKAKsrwCw3q0eYeEl
owugfjosc/AHmWcRBfaU34kGnpG8l/cAbyYSBysvceVJbT6/ljdFakYzHwKVDxLFyjhtIhvdsz6c
rC7QImTv4NvVnfLl3tbjojwKaSXtMUZTrHs05tksd4OeFvZ7YtFmjgpspttz51KCD2dj7O7Vll44
6Ej7rCyDZ3LeNswcl8VMW4myTzn5X+cF3XU7Vd+Bbd5z1nhh/QlakGmD3EgIuO1XWAqcgO3HE6FL
rYWy7IqojKd7o1xff6ujFCVvhGngSm2Rk8poJrcr2vmg1u+kXYD46eWjlaBh6/TWHfz9Gp5sNpvw
D3gmAe0Kdd0UFhLMJuQMhehQaqKMvME3q7DzrWXvOHP+WGBwdii6Mft++7p4zqsvhyWvIh9BOoLW
Beziyyt+zIOiH+jiH5q+jv/EkIu7o23nYx7WQWME33l81BcEc4T3WGdqSELkiQvjEHRGFuwzN7H/
04Ch29Eg5mr1rhBW/DZvPT/Hkcru+r3RLW4SGquT8G9/MJcnGkziS780Rf9g13mCXrRT4XXR6KX/
aJY4roey1az6mMWm+2XJY60LJ6VS810p5dLR3l9gCaw2RPJkDrOLa2MslfswTHJOjL01FeVvHfm0
+BiXlpR8HU42t3e+zOvj54MIo1Tx3FAloLpctNxcRhdKpAVrZ6lOKXDEiGT4dfDq9SojEYAphN0N
Sa+77eWndpFPnjl7B6PUi7c13KGHWpf32BHXAS1BM6Qrk64fkCJ7netfNZ6+aQ3h9Z53qDVZvrfL
STsoLZnfppi279p2TL/HsHh2NnyZO1W7F0aG004Zkmx7zas2lZEakYvaH13/YBvjyZ3sLJyl9QuD
sTOCXW+n2JVhHL+yIomVOwyXFUi+uvJQ2996QxiVb06V2zoHJVpzt6hpPmSNod957LY3IaOshMeV
Pkf9DsL+5aomXF0JfU7nYCCHGmpJ5v/qhzKgIe2kr8qCnyeEhYdrM9r6j7vJe2bZ1vlI/eWgF1hq
IFA4fptzf/lx+6LY3oVMiGIPJXZCGJRntvFSMmD6unIQDnnXOm40LEv7Ka5VocKmm4KfviP1e3Le
L6zhav2DiAi1Eopam6tJCdiesytcAgbECoeszQ+Ka2YPwOUedOqloaCrQR6lsAsabFMfGd2qNbyZ
oUbPGsJ8Mcco12F6pflyD1H60kKuRw9JxJWgv42p8QkGvbP07iGdJhH5SWH+SGSHkYI7xe/VUnvR
qzeOHjg3yGoJS1Vm/X3++r6XSjjSWLEQha2SKGkQkneNYj4i59rtLLLF/8N4BF40pQmrKUJuxjPh
MogY6NihyTPviVGqw1wu8uh6w7wvDa36dHt+L2wd6TiyLKuwyApevZyfnbuE7Ot45K3V17oRSFMb
1fy99bGiuz3UVV7KR7CqfKxKuKCCcUO/HMtAknPsGxEfvGlsv+GoFNcVmr9D2X8bfCn8j73ttw6S
V3FtnlKjQwxKwp9VZ8dI5seaJ2NEZ06k+s6scrtd66ZtfeeX3L5N1MHIUDlDNMYCqsCb+9ymcCQb
W/MOmbOInT3M/a5U3e/bK/HSILSnID4QIJFGbR5ANPVokSG4ebBzfANgSGrh7Pb3ai3rT/k7Nlmn
stZaaLisBdPtKHMiRY7ea3AQs+rOSnT4JaaDvp+cYXw/13FythdP33uDmfzjjUa3f+0keROpTT07
I6349svdLnIpRzHkyTFX5KBFYhkHVxa/bg/ywpnidK4vL80P7p/t+ysX4dd1MCXHDCdqYh1ISPBM
6XZmu3ZYgp9G3Or2cVR9YHyM7UWPc9Jhp593kMDRnU5qX6MeofKgf5oac/jtDZZ6nUHZ+sRgqLBi
qMFhQgXZ3llYjcf5YCfpsZuUe7Ty0jkObSlfJVv4/0dhJaCw8a1Slrxc7ya2aytbRHpM+6yJ9E6k
lMLT+tW7ylygzxBxQNakPHw5Cg382ZvrOj1afm2F7pRXkaJueOcWvP5AQBQTzq9iUeiZbcHFJQB3
iRRMeiwpiPNP40eT1Vd3ujBXo1ArgZnjQjVkX67km8YpiBO7bhnFCLJ9B/43yvH+ee1c+MngSTF3
BiO2trEuV8y34lTmuZYeNeHGKL8F2o+mn+uftz+EjX8o2/88DK0yKu1kXfrm4Vg0y52GDiMDfSzd
P0swOctn00ulExJwJO+bOBDtgzZqi/6US9v/rc9F5yoiEWynQ9FnKtv1E0jKX2ONGeIhCYziH5nb
0NzG0hvfJMm09A9WWqk8XJzFSY8jGOwsmmWedKFuVSjZ6XoyfOj8ARb07cldPVLMDTW0lbMLvftK
eHmtTLoxKRNzaxAItO36sajy5UGri3t0yZeGouW+GhLjVQ3M7nK39CLH0g06zNERLv4IJZZGGW2U
MA+yezyEbcq6qq1hV7A+vavuz/apqXLPVaoL4NI35alf3Wqc0fnFdfxxrtz3A2YQr17F59rrKrqP
PdQ2IdLQVJS+3eVHJ3ebcMEbG9HDGAMg2raH20O98GURcK7AH2JPotDNKuYBGqN50eRHWZjiGOit
2jmF9To/hucjv0ad9BEwgFyFky73qrVtMmKzz48aNNoIXfhq5xldfOfwvTgX8h3KGHDaqL1djmJN
/TxqOeWpjOxvr5ShotxFR/X2im2zOQ7D2pogEiNjpSy2iY0cJAWbLDPy4+hxDTV2ZT+2ojSg9tha
14em042/Z8MRZxv5+++3x35phoxL5YlaDQKLm6ujLlVSeC1jk/00u0CZ805DBfpVyLP/7RYZEAkJ
mR2DrSvwVyRdN6pudM3DaQXh6l2dwg1cFlyn/g9zWZUpQdvQZNimc0JYyTKWen4sSkePvMWDs7Do
wWtfQaJY2kgQQSgWE2Rt7vSiHfrRSEVxNBctPQXlQAbeic+3p7Iu+0X8BqWHZjp/we3TQNgMojLb
mselEce+GdCAXajG9JZTziGooOzgydb47/aA13cfVRmknfGLo3dCt+pyh7xyjCGEUDxy0n58twyz
tZNa3vznFuLOVXQ1NYIgCiaA6Gg1gthaT+RfZ0GhLqT01iyOxqR1+qOtBiMPqwTR+ZNt0i9+mqoR
nsnt6b00KA0E4iNaMkhXb6aXDDqMvJRLyW+SaTfrSh197CChN0OFDHt24d/bA16tJ7MEjbh6NKNn
QMp6OUurFl4cQ7g9ismUwT5OPZBHder5x96urHuusS9Nj/iX88jbxQWymR6BbJJ5+sxoCJ2FiPj3
n2UX+7+4oq03sea+0iGDD5rpPXeKuXyJbbe9gt6FvZIgsnYs26l5o8WG8UEDhv5TtiTlRlLesxR+
aYLQIsjCaRqsSl+Xy9lTQS4W8EDHap7zBu6qNlq7vk/yU6m8+MPUKHF+7QZSGiK3IBLlgwBNeDli
EguhGegqHeNqoSuMmO9D4WfZO22e68Ptoa4nx1ABRFUEViiVbxvjXQKNS0xWdfTYKCgYuvzieBlt
i2JM4upkzFK+tgwLLWJlJtLtovQF62M7OypPmV32gD6HOaF2EnwGLtfdyUquvwHK8qCB/PX5ZF7r
///1pRd+a04ZfaTjZJBQh5qMs/cjj92nxU6WP7fX8OodY0JgdOAfcWlem/xACmrEnJX1kcaOHbUF
l/eubQLtno7As2j1xc28DrTCtMFpcxq3K2dr6Why+uQxCUT+j3Kzrovixc+mE+EwYnCzCoqw9rOm
e6j8rEvectUln6WX+TPgl6Z5N7iFNfwa3Zz6bCwSB7dxHSpTWAvHid/JvIKnJdJ2+gIqx6kjSJzJ
8gAlb7EeZpDdLhr/Y+vsh8YwftT+MKRVSAFgCmTo2ap+bSV9PSgkffjmEtOt5oCXexhUyzKLzi+P
2kTXbCxi443Ms+Xz7d27ioA2o6xfyF8nBaiTaVaFVbJ7QY7krONHdTngsFKWxd7Pe8G6pvJT1Uhx
vD3yenFst5OLGtQQLLm1jHA5sgRK0SViRT/jcnuCIz7tY3NoImOS7kd0ReZTYyTZJx/O8JtkNDjG
/4fxIcwRAOIkeSV8JO1EaWjTVquXZInWVpn/SLViikqpibeyM9PIwTXuTa+NwZeMZ/+1aTAFCng1
PByQ1ilNbx6OAQSJu1QFn2hc+GfXGpd3Q0GYcXuSG0rq+lwAwFlp+ICLVmT7Zn+7QNCAww4Ix+pA
9md9Eb0TZtncWWcarXIO3cLUxn/TwdKSUK+9pTyTlTbGgzQ7Vw9rQ/kwTDU3lag2FVqOs4U5lZGs
IMKGnedN6MqLRs8iJWyYz11Qze4Zvb0qfxysonXvHNf10F8emvWV5V3ndiOv3/ZQWSEsFUDZUAke
63AWwouENnxClmbZ316566dhLXav9xkXjonk1+XxbAvV2oi610e0ih0jDLJZe6oruzo2MpahNRji
dS49z1tFGQEkJ98CNdBteIbAgL9MyCQc5zoR+yXPPgWtFkSBmd7DW1xf2YS4vLDUnqFDW94mUZyg
TA0kb/UxgZS/H5WtH3Q53sMqX18tFJGIjQCA+Zy+bTvJXKS/DKklj30Qf+elHyN7NPbco3qEsJUZ
mbX2fm7sO9HDC/u2HnWkICDRUUne7FvRJVIqNGGPiz1nRztHbqxtxjqylzLZj4slv9w+Jy+s5cV4
m2sMl+QU8LCSx8Lr9PNijXhZk9dGt0d54dwjB05MBB2BIHp7GgefAChX8yoD0QTZrmuFN2PtqFs7
9Bq8OzfzC0tIB5dLCdnFVZ10/WX+ehPqtKp7q6zlsa4tUGuT+jNZyZesqn4vffzr9sReWD4uf5pX
XIXQ/bbxM6qgWlxURFmV1NsowQ90V9rBvdjhehSIctRGVhicz+ne5PkY19g+/hPDUQRet+rk9loY
u2P9WrgQ67U6lgAYBTZFtLLJtse8LHxPMs5odkbYuItxchNh7W6v2fVhoCLyDOxdRduuFAi7NHYx
b1r6Y2bOZhLFE8/mfnTM3D66S+nfIwNcHwcav2v1irNHu2qLKOmHNh86exqOXgpHKfRbv6tOxAwi
e4v5bVG/l53Rvo5xu16Ga3OfFhjzRGZx28fQdE+4naFjcm641c5vMy0Si2VQ+x7uvZHXy7liu1bt
TzrRFCA3GQ79M6k3hqYf435UURpn2U6WfnfuIWTdkd26OocEc1S8yeBs9ICu2OYFh72aqIofk7aZ
dn3SNIcVM3nn0X+GLF28kvx40hkQEs8CkltNl9aIhwKXBLzbVdV+NVwu+KNRJVkXpYVK7P1Q2e23
ObbNPovivFXzU23U3XyyCvCryZ3f5nrONEaIb0h6aFxc2VPaZaM0a0jsYzAg+h/3nn5UPnYNt7+J
Z+bw5ZwBnXE4OaM21/5We8Ob09rVgW8dx9Ipln3Xe0n7NreXrNrRo9L8MHNT0YeDyiftETxoYBPO
S6N46ii6LWR8kzEYn/WsrVz9uMxeM8IN6Wftaz/o0OV9irb2P5ULSGGPuIwKHlNZQ5ARDfh62dTd
RDJQJ/2yKzyzMX8E2eJ9aUGLiixsByG9KF2Mcn6kgI4AcomLyZfSzyEIj66SMpSV23l7KWVjnBod
JOPjoOdGsR9H6Q5vy0CCrG/qMU8QM7aLcbc0qSn/q8uu/2KJzu7CMXHS9tjknTGGfqPBGJfSABMQ
BTQCH7DU6rtdQvmugplkS//ke3MsPixJ2ruE+fHs7mOjjfvPA8o83o5MKlNvOpAHwQFCDQ4Ri+P1
7b6qRB7sJk9pC6WcaVan0TbR2IlFan62gmXR+WpWuf4Gd8g/sgbS/a3UkYL9GVux0J+E3+Zi38ZD
Ff93e/+vT9nKbSOaJ9AAF7ZFX0/SmLqcNuCxCzq5c3sjiTCpkafbo2yvQq5bikogE2hU08Xa4t1G
NtLQh6U4L2ljfjKXyf6Sdab85WsIvIEDvkd52M6K8dYeK1Eoflgc781LLJHLtzBFE2fVaVbkSs//
R1ZV9fP2rLYX4PMoGHmSJdCEobB6+d67FYbjk65hmKTHfbHrZmCKK0w/ncKSPP5eyex6UhRx1wCX
Gxe3vq295tRMQa3FIsM7DxVH8LRD+8Pn2bonYHQ9rRUrBTiGQJBDvb0RQCY2vtWWOUeSBDpJO+Qq
TdDSZVvcM2+8PhdUdMDWEe5yKAAdXa6gjOO+N+hnn7WybnaFHQyfDKPpdqObWV/iwL+n5/HC1NYK
0jo3niz0WC7H611o8ksy5Ge3HdReLEpVxDOV/tSXlfb99um42q61ublKBK9KEQTnm9ORWC0FJuTc
zoOdqT1qWtrOs8vXEmGAWIOz5mCQsJIqbGNOrGFcRJq05TyCp/xXxsX8zbTj4XVimytzck18KLOD
hgF/tgX7OlOVmap29DMKG26Y90FzHsRkc9CrYgnzNBdJqLJk+f3aNVyzkRUpi9AAmJ9NkhAUTuNT
r2rPcx+0hxVgGOHAnX149SgwsVhBIlzCte0asofWIHLVcjuRIXcTiLNOK17ndbYuIe85/TKuwDUX
2bJ7qwxxYJge3dm2tQFf196LDDvudrfnsp6qv5/z51Ge23I4nqHLsImkS9EUYDyb7qy3kxflLa+G
Kh6TpHj0A2VForWTOynW1TcMVocuBcTuFThypSXuokwCg83szlo+zB/LtumPQTK1h9qLrXNf1OpO
onr9XSGnT0QETYX2zxW1IJin3lh0YzznXZBEHvDhsBjEPeWz63XkkuCtQlKDKhDev5c3BYtnlR1v
N8VtL/njZVapQoD2CU58I9jaUwdP6YOBH/q9IHT9wZcbCEZ7vS5oaSHDt61mjF081CNK8MCd6vmP
bo1y36fV8qhjxn6aAVYQyhS588VQ2T0J2OuVXYd+ZmZjyA7k7XLOfV3msI4yddYDNIEQDpnPZm7d
I/he3cGA3ilHr8A63jLAJpejpDDnzb4c1TlrDRcXRzt4shqp75EfvPdivjQU0AFE5VAuA5+zTviv
hNzwKdSpRlNnE+OlUJ+mdo8ihhe1se8ebn93a7Kz3TZiDg4kD8zq93A5VBPrdaHLfDqbhsi/F4jr
y32Zu9oUDa6koRA3S/zO8Abn55hOo4j0pK/vVEavP0SSWzTnIJSyvFecyL4FDgKhaj6rtEyngzmS
s/wU+lz+9EowZO+Upk/NK+EGFKjIpZ+vGrAuV9ISVp+Z/WBa49m3m+JBH7rsRA3Te/Unzyik0NQV
V42WbaA1T3ixDIJRNJlM+7pu5c4U/T+3d/A5H99uIW8NqGdeAgi5m0/eKwIMo2tGSb0U1g0eDNxi
sTOr5a1ZWfYQllZvvHdyORtcrLqIgUG6ldwJvIK6g6HGDjKOaPM0TGupsN+a2rSA64De9yvT4XXV
4QsQwtDTcbgoLg/bomU4+a3rwUFWH1PD7X6LeszurPoLR5qvlBAG3DxB07bRANqhcFOAEGdfOJX7
jiOduFGhT2W2Iylxs1NjL/O/yoyN/EDFF7PH2vHj7s5v8cKlBCUCB0uYK9wYWxwQrliT12eTOsPN
9g+FqzePJNv3TJKur/sVRPssGgughZ7m5YomAKaoIGfTmXij7NhYPTOiqRVmEGKXLqc3aaxp+RuP
cOceD/KlCfLZgjzFaAhw37oNf11SBYzXZY4LTH2Ctn+sCvEhyMv29d8p0Q2BNh4SdDe3N2FlmQlK
98xPdDO1k9Qo9w2OHHfO5fV9CxxjxVrSNmGMbZchnmZLJPW8nPOeYHDnx8rLQ7A6sbP3QPffs2i6
Gm7NhlbVZHOVwCA3ulw5G7jwVJCkYf0+VjL0RVzss9m0H2K8ou8wtp5LkBe3A4NRmySRxU1oBYRc
DoZMOcjCxPLOeePLP1mDBPZx6DtfO8H8SOQuXqTmfexro/hildAnopRChIhKilVy19AD+p5qjiTJ
mZO0fMdz4Mn3M6ZSnzUT5m+E3lD6kXZZMIVzXNnNEo79KPtHsy+KKsoGK/k+Yvng70xHK/8DBCLK
swiE+GqljpChokil7YIJK7edY80K03iK/c7eRH4i+2Q7mk3RUVNVdWhdjFq/LZlT/LaXXpj/ArYo
xXmoEMT8YCKxIMNGa40BUJWW2R8XgEnN40CWIUJlEr7uhyWGimwbyprCccJ85048efUpstA0P2jC
r01ruFeXC10Og0phETpnrdc/W2RMXKfjUSskktEC5BxQojtXzEvniJsUIWe29xp67mSOvwD1d8+g
a2fj0CF2m2FLlYP5spZkfHWYBb/rmX5FCxUs4JbEkNmqFfNkLGcsped9JjMR9WX87+3X7CoYYBCi
SGrpa77Lq3m5ijwMfToCSz5rQHgiJO465JWl2T/ZRdq818vCvfPtX11jDAi3kAo7qpwE5ptrDJ3A
QPrpSIYYUKmzYxVE4HnMO1v14iirUhZlYApK9mYUla56DCrQz/5YjO+nOtA/zyq51+J+aRTUOTDv
AkWw9j8uF6+jvFdbRWGcU8tsTliv4RFIzeXOQb8+divuY00vzDXY3iK8TJQ3OW+pc67q1txrcVpF
wqiGEPTtveftekKYglDnWxljPmjaTcztlbrBx28653ZanMiaRnJ2edfk4HpCKxmFVgAmZquu3WbZ
yCmMxOwXH9elKROf9KCgs+0YuSz+U0Zuf7x9wq/nxOWP4BgfLARwukaXmzQioqqmtvHPM3H2Vzza
sy+imO9x+14chRoVSqk4kJIcXY5SDU0nZaz882D4w5dmTIdHQ8umL7fn8vzNX74uHDWiLOqW/L0C
VIEi1O0inoNz0M71FI1J1WcHBKvcJoodiRGBZ83+734yih+x1oz5MU30/leVOX1+8JISx04X44d7
0pUvbCjYV3Zz1bIGeLW5ilWJPVmDUd/ZLYzUfT+pZeyg8JbF8nmu++T37UV4YalBA9Lg4VqkRLJV
TqADPcpGTYzmZk7E9+Ic3ETds8d7aU5IcoMWoJkEgmWzoUM61HoRd8FZAXYMDT3XzxO8vFOZDn14
e0LXLxnsSWpS9OSeZX42y7fGC7ZANODs2Hl59AnAwkUGCKy1egVN1NF/W9ndj/CFVURGhBwUjAJu
NVuMQi1Rz/erJj4PSf9MQCsjfbjrVXH9vNBlXPvq6M+vYLnNx5f2q7uhFcfndPbl2zrLin9hJWnh
MJbqEb+W6c5z9sJSEk4CnSdIfla0vPwMpZpi28m0+NwnQxBqei32euLmn3RqjrvAaM3HWo3tPWTJ
S2uJxgH4Ylhp8KE2G6gDY09jlWOoInipfV/px8BcXks/4HYh+OfdXFG3aDRuLuc5MGfbnmFCW4v4
dxh6tU8b/9UpNIM8sxuIChBseGam/ZVllHrrFcTm2nmcfJjQtqkdhHCLO1HyCx8XEdTKmqSLCrFr
s2BpU1IQa1Nke20zi1rTKQ8l3kEnZ6l+vfrbuhhps2i60yQyQeT/HEhL7LzFrVArdPiE0QgtD97Q
AQkT6Ansbw/74gQ58TbYVzxTtlGOWQHoSw2WUYxZ/ItigdFFamibJXJV0/589WCourhU9SlArnDG
y0NPFAx6gHL82SYEeW/Rag4hu6Ly0enOndrRCycdwcJVTItaDg/QZuOWzFrccvDicza18UF0zbLr
Jvd1QrGUwIl0KI4RI4DMhPu32bQsoNPYTbZ2Rlna2WV6vux0d5hOr162gJlAgia8WsuZl8vWawUm
nnOWPMRWJ1YwYrAvMZ55qmlYvL891PU1SOePO5aUBS9bzv3lUMOQjY3tLvN5mNIf9hT/DnLr46LX
QZRAt7g91vXRW2HyYDs4CCvqZ93Cv75gc4VaJKOazyiKWJH0PX9v0Z+PJjjHu9tDXZ8GhsK+FrLD
ql54VW/L3MwvHJNKooB019qdvcuW/nXuTutpoGsFd20Fq1Cg3fodJbImspqVfS41o9/VXvpvvwRu
ZA/TPbrS9XyQiqMk6vGHatmWu6apepJ0DHjpK315D7aheCiC7nUOys/zWb1UKVMiMwUKZ/O5Fl6c
pemsmee4T+0DNH/7jJ8hdEVjuQfWe2FCgGCAqrNBNE699f//OguGN1YePAbrjItGFlUjijXGVNxT
E7g+cSBFucbp7KzKqVsGvHDHEdiQ655BtdGTHfyfqXDfLLk93rlVr6dD7EsahFqW+UyGupxOAIjX
qr3cO3ep8ad3kuxkF5N9uH2or0MIBlmnAUqUUH7reRsnSopCdt55bpdqDC2pVY9e4S5fSZO1IfQH
Omd0NufKCW8P/MLseA4JAqkpo3CxhVioHsJf247WeWq75pR6w0cdMYE7s7sexAfpABaBLikv/HaQ
2BelPcueUEWSM7TTFIdao79ONnU94quQ5AoTxbgPH8T1xPx17riZ0pLyEqIts1PtRqeuoqTr7yGf
KFPwcy7TIa5V0i0CIlRTyb4245idbFKZxWfRo0m80/LRM04dJLZfuZz6L0kz2f9Vdq1rByvtBz8L
QV3i+Yy/dTAHUeH0iYy8YjTFGzOjcPSxFRIbjbVZrx3iPB6sNyYd32qPO2YFFycTeCgpPTb6Q1K1
trbzhW4Nb8AKSOfg0wNLj7VTUlQzzLqIw6QqOvW45JWaj51jD0E0BmVQ7BeZePZO71sHQaWsHrqH
3kqE8eTMTu+KMK9lVwCOwrHnOAhzWk7uiHzGHhCQbX+2NQ3tJdWWTmi4GNN8kJI75lRZWqp2Xhsr
WPKzVYppN0yju5zEYgjnbE0UXSKnK1taW3PadB9n8LrWLsb56E9bTl37pq5zeoZm2yefldanwW7U
4yV51ytLy6LSy5t2t3ATL2HqVm6585rW+cR3L5OTa2kmZf8UFxnAWa69rzy7dt6hU1R96Exm/CZR
plUcXC9xm9Pg2YvaB5mYilNlCvSpRzuvrXxXawbW43Wluf3OyBFuDXF7HD6P2Tj/yGXfTaG2DMKJ
xhzG6EfMwWQCZstSadhOrpt0oRjKrjxPRlZP4KYsHiJeLkAjXraUwQBcdETSakYpo/zg2MCK36RO
gKxW7aD695bSZer9NzeaLn52cprSR6OXKDDYyG/p30xvQWGx10BnPMzwM5sQGQGf8p+KkYFFCwwy
y4mOL2Yz1Ee/Ol2NWWXVOAbRpZVoJZgVe/J3S68Qcs2rgeVVc4u/tWEPSRGWDa2Th9wBzPfgrcKA
O0dOfJ/1MPXayc7AmO9SEETVMRcEew8a6um8gDbb8kTqPf8eZmcw33qT4ZWhBqrlZ6s7rU99wHHb
04KNRL/3qi5xqc3mcozI45cPWRy7fuR2TZq9tUcKDk/O0hnDAzE57D4376DNpiBh/NBTYNGg3I+r
AO0s7crbjbM2yXMRN0X3OJVTEUdzafcYuNbmUkaYpkN3GDorn3YTfKAu7B2tH8Ol6XSePBeoYDRJ
MYiHLtbGKcwkviwnqwU9tStcsHR73hQxc1aAjkYE7f1IJgw8b/zoBRPbm9i+OUVz5vvTY9C6s3XA
5i6x3+TzoPq9SsdkPNa4k9DOxe7KHN/DFWuqE+bVurYHAC69b/GSWt1TMBb+t7TP9X/6ugqCKItl
Wj0lmDiiZwpZKYadaqo2KpaW86RprlZGvjtqcbgkExyWsU6NJtLI2mKKwChHRHhqJnPkinEsCFbs
bArbpAtQ56Mo866atfwfEwW/f/C/zfP3iRFI43OrlnJ6b3Be6lMDzn1+cJti8sKqaLryew/FZNiN
QNW0na1EUEcY1kCPCgfIdXMbTSBq6zArTSDEqaX8b44XK7TSJruxQiOn4/2rT1sxRGXtdm1L3VDZ
H0Wfih+DIw15HFtrFkej0McvU2/lxcfZAwP3zqsWoU4dRY/2kz3N7H/WBfWXRhsTY4eYVJCGiaGA
fDZVmrzLe8CJh8DU+HqcWcRv0Jv00n3Odzz9mkdDNUCA+NwfR5OtCw27K7unAVcyIwKuY6BHno5i
PPprRLvvO8dQIV8JS6jVQRp85xqOi6NltUMb9sKIg9PsxXZ/gn0adIdAAN+PGg8s+B86G9KPelTp
zGMhljE+aCowtENLIXB58nowkx+yxhXlrp5Va35wNZUsRxxKdIW1s9l9XWKvV+8S3c6bfYakoNyN
bCWo9mbG/6Uc5TK9zVB9hliOJh3AsCLpOx3500Gzd4PSUJ4d4LXYTzy1cRVOJW3JQ+qoYnoA7mmj
vjl1vTqXnhZo74JBomfa4llhPhWDKoews4KpO/tLbM5PBN2O9W9sOtjATtZofYROH3ifC+lr1deY
mqb+jyHSoTiLQUdmPV2Qxzjihte9zRednNrNRxF81qq5Q8yzb2ZHg+45zoo3f4ot9z3HZDaeihx7
cl6dpJc73azSEtNSv9U+CgfjlkMl/x9n57Ujt7G26ysqgDmcstOwZzTKmvE6ISTLZg7FWOTV74f6
T9zsxjRmY8HrwIJVXcUKX3iD1aXHUkb5tFOd6I3nZEYo9egBq8U1rIlnNtYCrPnkNRAA93Exd84r
N1Zf/1q0Vdd0V2tFNX9pm6gaj3TF+m+umK15NzRe5J47QbuA6wHDopADrn92FqfWDoNqe+PBR4FL
/GxBTLbHJKMGeaSrUOg44+QCf9x0ttn52tjYBY0mSyxHZZNpH0wabfFzinv1X4mdWX4XGHMk8r3d
cm8GcVrV8qNP/7Y7O9yEH01LNNUvTWFet6/riMQWE1f9H9pXpE197i31A4AwqXaiTwcvKBZV2b+t
FPe8AHph3e4RbxK0TNHjtTvWeTGLf3h95PjBF57wg7ktu2EnykzHj9Zye/HYZZnDfzzTXznYdcat
iqJtHwX0/2yKIp0XE2LaYnF3fj0b3xq7bD+lRVfbAUvvuc+x1jlZOLtLlh2WwhLjviu1rkFe0em1
k+OjkrTLcLZHCoivNIViyU17x3/kFZ+EES/z0VOUNPeOTPyPs7YkDScJgDZ8nkn8aFOEfT65c66j
CJou5muPVHz6GTdMybFcBES3QAlpdj+l0I00wYDZqsavyyhc/6sf60scNHQPzYNXtDQr9NEcqe87
mVOfFvSTXuAjWuUnGolNxHOfuGaAVoMAqz3PojIDryrU9zrtAOBw/y5PHb9GC+GgpmLfRzBPfyPr
UoM/bsfqJxo3UQJkxzV/KVOJXxNeQAvkrhUkhBGMwX0ctyMbfjLa/Jhqsf17nONUHYyGyO6LnWDQ
+lTGpTQIDsfGqINiyhFSWpO/JnCquU5/IJORtz8qlekJtaqxT/cK4ZM2ACg3faLXCOS6mtUivs6O
Uft1kPCOfberpZZfFAm/3Jf0aLOd17XzM6bIfXEY8rmrP0zjGA8fXKGN6gHjc+3J8co6I/Lvs4Jl
Fu2XThssOsSZmONT3XWRu/NAFmi7eKmgoRBd8osKXVWfYxvY5WfNkpFz8ixl/x2j4Jvuhi6pko9R
UitxtgX2g0+Uwsblkeh4aR+ayEjVc+FlbbXTlmx2T5E26MMvt0L0sVx6WwtyCX7+VC96On4yx778
1+ugjoat1es/IG5aw99+FEnjUHVM7qvHv5LB1Gbx/DKXIjFYzCY9SYLTUIfHa+8MyKoTsVvGXdkM
zaCOfbn40aEzaookgeybVmuDxmssZHkavQVcIRfH3YGWjnhszahG0kgT5rfYo754VIDhgQ4s0mrb
J6eCHBSUwsoJHOAjcWX7osbb2ov75C/cyj3zq5fYffOj69kMYTtXSkMVYvLEPu7yxUwCMC5j+eSg
UdI8dXFWUptks9qfY2tw9eeaDSchzDbGcJCwaq0TqucuMAxnRio1B0q+1/Mqjh6rsnH9HVFwOj7m
Vpt7T5IFrB90xU35T+HIqIBA4QmH/Yy/92F0S1S0Cy1V/cnBcSLeVU6hiqAbIA8fQfa6xkdDSBEd
KlS3jDGIy1YbnhooRVoeKC0up9Oi4lT8W3hR3h+xIVpoDomELZ/Vg2ftpjxdOD0xNMQloMWU81W4
0uqdylT0PCAO9zWWqzSd3aYKH6s0r5wwFrhK72JNlC8Nu6fEk8+vNaTXLWSRRlhF9WlqokF9LJLY
LZcgoqI3BdlodcVn21XmVP4RMORcV8kwPvlYJS2fZ9vp2W5CGeNLqVUSlHBUyWQXxdniB0Za5rBi
axeNgISn0Hmg/Rj/bKYpqnbEbcCHo8VP9pPJNYRccU/YxePmzPu3c/G1L3GZWKIWAvRwzS3Jl7e9
96gqM7uMfJ8KpIkKm583R9U75ofZ9MIY0s/nWiYdHkzljExUZLV3hr+uqFD0RBmb4s2KeN+yiuO+
H+vGxAYeyEgJ516kz/PU1yHke/uOgM2f2uNmquhA0DChw4xq7Va3VnjZ5ErhR2E7jn6GdL7qf0Hc
0b5C9ddcFESa/CfiNqhtlrwxX/w81vzdkov0TuvmxpJTE8OQFATf2nBba6j/qRkUDQYkAANFaOdl
HSg3l0c+en9Uc90eRdEMoZ+UMclQl+zzYfny9ge/rtCiEcTQNNrhOdHLuRwdorjkYS3iMydskUdk
OVDciwlpXpZmHDKQF37l3yn4XI1JOgMmmlrJyh2/wuRrYlIW924UdjGyukTt8rh4vfVszfW46zX9
nhXLFWSY8aisr/otdGvBXlzOUSf957Szq6qUzoRuN9bffcGFmimFgwKckQ8E6ONfmdO/V1h/pb04
KEMizQHxlQr45ciZXwooyRZ1mqzO0WsU80dkdDKq3/P419sf8qp8tw5FjwI07//ZEF8O1dEznjBn
iUIQmfNrXrhYzLaOPJZzTHrUk74BEMOs4u1Rby0tX5BGKmV3mgmbzdsSKvWeos0U6/lL4dNfQtz/
UR+Gv82aZDajJZM79T1D7KtrYnVRM6mIex5MHBp3m7nCnBNkViKUbq8f+qghDixcFUSGda/WdnMo
ekjURZkflfjLoabM6FfTWRG6TeQdcnKvYB4jYiwjfi+ZmM1CZxpwA/z5lea7mZUjXKxExSBCQ47N
MRmRiDUXrbrTJrkqHTIKxWQq4xalZIqilxMStVbCRNT4YpRE9hUksB1YpHsdhRu7EalHmhYU/KHd
aJtlU1OXKcNT8TmtRPa9TxuCH1bSPLeWRAJ6mjxKMlU7GHd6Wzf240pToWmC4i4M5s24+tIsgPji
7KyNeH3lhSzO2aCMR2SI0mCo+uwQK336kie9vHP+rjcKteUV1wNPlBLztkMIbsFpZ+ogZ9MtFHI1
ifo+kHvvKBjdA3ldo2E443SEVgkOtj9X2+U3jAQm3KnKK7yl/C4/tVGVq5+x6uL0Odcgl566vtft
cwLO3X7QqRV/m0l4uqP0IgQxI8ec84CNqPU/3r4NbqyBgU09YAAwrtAZN4+JY66dKjVm51bLLPwB
7DEOulUsMegJG49vD3a9xbjoQDvQsVpxD1fHpZtMjX56fl4m0/ild2Proyng9I8KQqLAclVLyucm
K6P5zh67PkHIBxKb0Pj7oye12WMJ6XLbTiI/oy0sdgvOKWFL1HLnZr1eS0bBZ4EOE9E318/lNzbz
rK0NLyvOVtGK73mVRgdzXoYDQIh7F8/1oVlxfBx6i9Vcwf2XQ3WINTdxTFHSrhvtnKHGfGqKrueG
WCQ2GfDWidb9HSWMd99FDEyJEBo3XSd28mbgwugizSuLs5GJAXeEZAqaYr4n+XhrJZHtAKbCqfG1
LUrLHW2hZDUW53menN8IUFDJNBf5GnlD/16QJwockFtAyAN9III1LiekkbdwcBkq8vFqWrB523te
/vvtjb+uykXgyiD8/ZoHXxjFvS3kzkuWrG29hc+VF96nSSGbuQe4QFk4z4HkNl5t36O83tryJAMQ
ecGtcLGuf/6fGLXrdKebp6I4l2op/5qGYnl0s+nePrw1MXAcaw+SFj7i85ej0NDSZV2lxbkZNffY
kIvt/Hnm/zoib2vMtf27F5I9ARqTKhbgou0jNaOK7mEdWuLHqinkK4sfHb3OoM/H0Nezf98e7MYh
A3Cmsdd5FOFQbLaGPThDr/kzW8Pbl66qT7VVfDUS0hxc1KLD6KGZ5Bvyzi1y48MB2gbYSvsJtYSt
k+jsx32FdndxznGofG1GLkN2JZoCb0/uxhEjZ4MbBBtmVYXaPEgSX/c81RasKHM4sCO1/GNSmflj
5953tlsfkc32J0YmpvBWDIu3JVEsC2UdbY6asxwRZAhKlTh9oNmZyqnwu04bTLQZvmlt0X0Cg9n+
nGQzqlCL4nYIuLmzbg8FZP5a5dGUBukU++bDPPhm8djmnWk8ePYiCiSQDdqcFV2P4eCmfT7t8eiT
6LXRdqXZozhieAgQNnqBhszDcuI1EsYHfxz6/lfi+X0Wyp4PssvBiswH6gqFEeSmrONzXfWxu6M9
WGanKdWT+RBZJnn2KmtdB1TTo/xBgDzRdzbMXg+M50JAofuyrR8hAtd38uAbOwQvBADwnDp4RNs7
OPI6iz2SVZgf6/mrHXvqs6mSexKrf7LpzVejv0/ffUUcWQTul2cb3cXZKwYkFydpms2jGCPPf8lE
Rnc2Xyi1B5ox0DqkIUibrk/k1D8ZqRmXe/juc7qvndH8R2uxmjx5UdtI6rOzQj0ibspfAiatHcoM
SP9f/agl/W6gABuH797iq5gu2gK8IgDcNue3HN0qovZWnYXIxWvBHhzBtGn6YUZgWh3ePxhpFegU
/kEHf/MiZ4ZwZp1s9dwm9fDQqyw+pK7ZHOmIiTvzuv7+XEfIcJK7UQ4BRXf5Ydwu9WHKuSU3xOKY
h9ooBjNYUBFOjm/P6fp2p7JEdYfBSFCvYB5u5me6l3IVLcTF/a4pCm0/p6YZ5FErbGqfdz0Lrm8l
rnficQKbP0/lJhyti162OaYp55pzthMxfXqjpJE2VMY9o4/r232FZgM/A/gBdm+7isbklVhOz+VZ
l2W7N+YPVVPtvNGjOLiWkyfU5YLZGKI79+6tNfVXXpwGyImYdF2B/7zLRQe+tzCd8hyneRYko7dP
kUbZ6dJ6Gbnn77yXN7aKAfweUzOETQHjb0arVkRxlXrlmVAh2ZedmTxaCR7jb++TG18NaOI6BFE2
BJ3NQVtacA5DnTXnkm4RTyLVVuAtWuDzOe8MdWNCKIOBqfpjQEP2fbl8wxjXhSGG5jyWSn1KXT9+
iHLh3BnlxkcC/7hWLADvc3esv+I/H8nDigt6Wdmcu+bY6yOLVmVTYCnaOqa4syFuzIhXHlVBFm+F
2W1CKJUQqtWI+5xjqkFHCd7imMzF/PXtT7T+LZeX+UqdIuVa/U6wy9rcGZPJuxplDus2k+ES2ue0
svQC7ptdJzs0XyYsQqI8Xu6s5I2t8UdAjhB0ZbRs9ac6Vw4V2mfNuS1a7aiABQd2Kfx9937Ne9JX
rkOkNAloEA7ZpthmhvuB10X1OcmmZd/Yst9ncrynTnJjQpxbAl6SSYqw2+rrkgC3WFqjOS+rsFAZ
S+9rCYD+ZA6Zc4fhemMoYMug+/7MDILY5S4ckavFLLeRZ2HzoYho/F0pM2s344x4eHt73NiEaN9T
BEAkBzO9bc1sxVAPGcYTZ1NUugXC3Rf+YTblcK/KdGsgHkeblsuqrr59JpVKx8ykEHjWU2xeXHqd
ByHEvUz81ig+KGbeLXjlQHEvV64oZmv0e785p9mofUzEYniBmIG03Vm263sCfiAkS/CJ65205ffU
XelJalXD2Y+y2H0w1aw7dG77eDrMwrerU4p62L2w5npyBH28IACNkTIi7bqc3OQpuqtzPZw7JF3P
I7ECjZ66TvM7Ycb19sPSgYIGTHXoqwiCXY7Ten3blUobzrY/yiNF+iGAU9btII/fqw7fmhLxMTp4
/A9cxGand4YzUAl3BkAOSXYcTUOhtSLucV9uTshZ33vIIjxUm4WDjeYCf4zHc6FP5QfhgjQIusk2
kcIWcLvfPlHXFy45HJKxlEgIogBnXK7eaNpZ1wImOo9OV+X7KZ5892h2guTBdoshPVN+xxd6Lsr4
0/tHJjOAeU83EPL65rstlqMVs1zEQy7NytlVeZpUJ6v2wbHMM1inp7aXTrQ3HDVWx7eHvo6p1jIK
G47mAkovWxUH3eoT5EnzNkR4og3cyly+64ltHlC3iR8WGvSfWsdsd+D97plOX+8gXk506TkYFjS4
LYulNWUnVZl34SCkdcqajpfNSO/hnq/PO2vKzbU+aWuOvrlXlNKbHmRnF+Za+hWJzybgn1cvqf9x
8H18eHsxr7crjJIVhArZGZuaLbVETy3gTJqDKlCblrAV4vmYk1eg4qHfw/n/EQK5DA/WsVZcPPVE
GFubPROnRoXpXYJEj4w7dy8TMCF7iZadtldNauUr1BPMwArpWfaLUWtPNCDG4WuiJZ7c2UAI9T6w
EmVGnwBS9n0QT0Drjila2niMx2bc7ZCtQVNTZW788+11+nPhbX88+AEKyqQo1LI353qKjWzSZdOE
XZEtCVjTtjQ/WSYCCoeiqLwG2cWowo1rUhhCnCOYnxlW9+bY7VOpcmDV2UjgvTRzNx6nIYnjQ95T
NSkCFZe699horWk1n0uVmcaLlYB0OInWy37ZfJ0lyBNuzwCAskr2WZHoegDSKbOfAUIs1tNENbv4
bMiuGPcx3F4kxcC7ZSlw16J5fXsdbu0XgvxVaVmjx7a1wu3GSgNcYuUw1YC5aHPxQrRgB27TvD8G
ctf6G7LARP0UqTbBZDY0qTkBcA7HtXjTT9Z4yo10CtQY39Pevj7XLmJcyKWheczctjV12fk+b1tU
hTUP8QfQQeW+MNzizmV9YxRE4IiNEbYjX9oSr0lWusb1qhrSk1bsewRgHoym1E/v/kBQWOnaU74k
fdmKspUCcJWdDDKUdlK8trqxZPsxn/OTbdR1cSfwvjElOpJrl2VtSKAutnl/Fr0yZz2R4SK91xVC
GY688oe3Z3R9H8J4Wt8YUgp6u9s6PSjy2gZ10oYo208PC+j1JajHrk9DLc6t35EjBnmH1ne9y9em
K315avYkFdtbEYakNVgNT0xSZMk31VoTApU4T1i7nMhyuvPJbkxwfVXQ7EAqkIxws9PNSUpix1UJ
DlTJGOS2I1twg85SH+PZSlBZzmZa2W+v6q0pokC86lARFIEOuPx0hph92XdFHzZV03yCuDF+KWpP
PmVzvdyJFa53CaQ63hh4L1S4uTYuh8JuHoMhpKFCq4s1PWgRrYYi17Zzfnx7TtcDYbQGsRpgBWpU
VzAhoadqKIXq4Tz0eqBMHAv72GzevR9XOzdO8dqLoO6xeQm8MqbAbFt9WCXVz9iWJ71Uz1PTw7cZ
tPcX6te4mCCcigeh6/bSkBqdMDsRPVyyvngdwFYfwAZPdxL3683AKDSpacgj44jM4uUXQt8JSKom
h3CqVPWIHpqLX5yjVkjivVz9xjeiUMqcVqV3ov71p/yn6uFqydhQJ5jCqcnFDniGEaAuP7z7YkIH
gVd6RS9Rj9iCp5So6H1Y1PfRO2sOtdDyj0JfljvB09Vc1nbeejkhELJ+os2yZVCZXAwSp7BO9eq5
1/Ik0Lvau3MZXV0PEFM5NMCEaFOsBNPLFbOK1E+NYZrC3HSpnwy6dqgGEIe5KNLTZMX3zBFvjsfy
kVLQAcPV53I8TUPUy0QtJoxU7H+hwj4d6kk1v0cjyTHhi2DNvH1srwJ6John3EpYWwPE7VXUClTy
wZ3jACxn65DGyYNa0lc16SdS0I96ZDwtpXUvvLg9KCcL8W7qBPa6Cv/Zh1VlSq1ZHL6dpr367rKj
wdgGXePPQZKkVeD23cepnO6Ekfp6rV6EketcKRqQPYAeIhK4HFaaWdYZba3CNga8P+rafhnBdnal
kT/iyya+ZG0zflNVlYLsLFvriyMt67eK7O9vr/lV5sjvIGv8vwr/KvV8+TuKbJZgsx0VxpXlILA7
yPKzoL0c7/oI+3coTpX4DC2X7OPtgW/tLsQ9/hDzKRJu1e91NVAeMnwVDsM478bU+SUB37YO1nB9
Hf/v7cGu7jVmiSsCL8+qnUnidjlLau7ONKRIOyaU4T8OUxyB6xfOaxTZv989ErkoACoYq9w7W/3Y
Kepxr1xQ/lSVQzOrbqGy4dkSqtFwDm8PdX3rMBIKKbw9q33Lll68IBdbNHikhT7A9hd3cPOfeSvv
+ejdWDq6qJTkuKJXBeHN0iW6kcm5yrRQ84bsU9UU7mNZiuiTMXblnfjgeiiDzBOsLRRZ+mjbaieJ
Z2FWnaZCL3OnQxbhI6oMGEZJWr+bMU3x9o+ADfkED/g2i6M8rbsK/lBYj3L86hbR+EKol94J6K4P
F48p34jaDLqEFNwvt10zaWkq83gO9UXOO0N62fc4XWXfRlMc9SEFxQ0E6s5jdGsVwXpykYJlBfy1
CUvg83mzsso5TGPAjz5MpB8jqx6IOr5n4nW9A+kIor2ydvTBO22LP3E+t50OBy5MaYE/FD2YWQTC
1f7tfX5zQh7BwqqljgTGZhX14Y9Yjz6HyD9/m5H/O4Bqg/Ra4fr99ki35gPZY4WnEWdzM19+r9Qo
XDeZzTnMVbvsYt+PArOHFfb2KNc3H58GdB4WSMT4V6DfJUFIw8FmLaTl/bXum7Cn8xlUs/y3Qcvw
/2cwju6K+mVaW157W+i1F0FMC/3BmxG7wCP1mwUEGL4TXNGzT7B3z7/55vx4StdYBd3z7Y2xsimd
apyWUHlQ/HaN06qd1KC6SN/ogHJV7zVSIXHRaWYBGeejMd7msyGC780zaI/Qi6o21NEJPw4YjiNB
6M93AFzXe5GhwIgBrELNkmL/5Q6ZujLBiWO2w5XGfyJz+ddpTXXghmrvfLjrvbiOZAJ/w6xjbWJc
jtTVcxR5EhlHwxXpMa0GC+0mKqxv78Ub81nhA2udgFYd2kaXo6RzNeqDVXskuIY4jGUrflolvCMz
du2Xt4e63hYsGtkfeCNv9RrbJJp5MXT4j6Bu11g2WLShhDhemGZ80KPE+JzVvvj+9oA3VhDRCFRs
KBigCLdt0bXm4mPTYDnhIjL3Q7yAYegXa7rTN7s1iselwe2OPyTf63IF7RZqYV4PbmjijcQt61fV
/7Q8L+7c6jeGoVi6brp17eirXg6Ttl5ONGp54Vyk8UEMRRmU9KLfv+nWi3YVXaNiBDricpSs8ntn
SfIo1FPhBnkp/cNACHdn092YC/cr1fO1gM44m3SprvQkp6rnkfrNyW+7XLyPWh7nd47q7VHY3Ab3
Hs/G5gDJLGn13sbjsE7m/oNb1P4+Rgf7zue/cYDWEAL8CIkzZbbNaxurrHfhZHqhhoAacngSt8y0
MBGvzu8Ju/556C5zBsprPIOUHTSCy62skFNljYhxKQt1MqG4e0L8MuilC4QEvPbg6T8KF1J0GWhV
HIxZvWdddug9YNGRIcA5f03cDk+iH7P3TZu7XZngMQn/wym/JeIlktmD60/lXprqf634/fZRvD77
q207558KAunr9hUa3DgbcFaI+BYgKc2iSc9Tg4WY2VhogUfjPU+F62/PeOytP9U0jv/mUJKminHO
YBDVpqfCZqrqPZ2pe6CedZ9efg9A9hQGqStQQaNkfHlasHnpoe8sSAV2zRgSkdFxSOG1BzCd/U9g
z/Kz2bfyyYn86oUsa7qjFndjVRmZw0rpdWVnbXY4sNfawQogPtNdSEL0NZIHw6fRQLyW8iRl93R+
rylxVK1t9h+MjbVxsxWM1rrUcNGEi/FFTmb1r+7NkfMUV6Bid7aS3nDKV8TCw8JLI/YzTM3ftl2u
wJbEKrzDu7cUsPC1Dkz2yNu/mXw6ZHCs6yI5a2Wj7UdrMs46fqHBhNLsN5RA928Pt+6YzbfmSqTT
SP+dxvMWStCikEfnJmlDOPfpoddbK1RqMh59mckHgKHZg+cs04+3B73+wOiZQ70jWaEBQln4coMZ
c+VmveP3YVuWLcc+RYwYIqKbuqHVzijZ5fXS3WtccxNfzZUcDBdGFKRBrF0ZJUXJqo1MFzWMu8ET
uxSx7HHXtt3UHf6QEZ7wQF2+e7op3V05aTJ7Xfx+cA4OPMGP/UjdGjUoTcv3VYLRQs59lER5yQ0E
zIXiVQP3OE9Rqd5BtSvt7+nSRHUwxAQ8z7oxmm3gDPCGQtkNVv65nYtavFaC1gW9bGUPn3zV1u5+
KKus3U92OtR/F2qIXZoBSReT0TVDWe+TCFbt19kQdnJQjqAe6xbdWB60yUuGgy9R4j7asKe+i6n3
2lc7TfL8gBOB6x8cOWjeyVGrkgdyAu3vFvpuepQxhMXHHAPYjJ/pwiTTRt+F7oUP4msMzuQFOkiE
ZguI+y9pPg3DTl9Wdzv0WQo934HvWeqTkfaa9pew9Ek86M2ydEiaimb8YVhkinkQxYWvHXByz/WX
bPI99ZxI8ojf9Ypljun8zSr/dzKjNnkyOpRiHuMFZzkk0op22hmpg0xHOhbxjyzPEv2Ul0uZ7LxC
Ak+ikuPk2mOi1R4dU5XNmWLsHAUn96BwizOPbu66TTiMrkq+5lodx0ngE3bgWWC5XQuZnOApAHun
Tx99vzA4Cr7K5U6NKQzClmqucfKzxnUfmHY+7MxeS5tP0dLnxiozWnUvGHYLHykKY2ke8AuK/pGi
X8oXKPvxPw6aJMkhRcE9/tA0uhc1O7OK4HpPXQGxvxhqtCw6ClVIQw11J4MxHWztENEMLvcTvqEW
iiidpn3vCHL7b8BJYv3rTG05/QJauB9D0547hJUQu46Qg6+RgEmy0h0OKdhQ+Wks8vF/i4mG9Afe
sNHfJagCxfsMC76Fhu6E1lWC1FW7HwrEOA6dXWXpqa+KQT3OaBPY6D5Uc3PkU7PHTIO778Fc6hZH
8lw5yTl3s3w6aqy9G6Twxt3/0cr243+k0odsr0+2L6G3FC0c0Eor64+yS5N6v3iTLB9k43b5k5Zo
xl9pkjk59uJmEod1ryTskS5x+VEJ4sjPMpHw9pGLKfpdHQn9y2jNXvuUZiiP7IrJGO1ng89OG7BH
jeHJNTLnA/pQQxbINM67p5jep35EQnB0v8zQ8JLvaR2VxcfUB+SyBxsk+1cZz+UzCuyIlZQsVH+q
XT0W52TM4HqjquLoPyqMOv+XIzeCpnKJxNmz0IBJHBMaI/MJZ+YZTRXDiwwtqDKznA6mxeuph0M5
jOb3dmiT9Ntki1n/aEcNIqQ5LMBq2DUI9aUiwBNpNg68sliLKF/REqcsJaOzchGN2i0pWtkfajHJ
l5QaVWQGkVlmH5pc757UVI8IhJeqNE5u25u2CDyofq+08iNVwyEp/LEIkCzjytujr5TEX0jA4nTv
4DzV+HsrFm537Oy+6uogtkfBrEWcR0cTlJn2PBfczkEUlUMUztTGX0DLeymyVL79g0AblX8AjxO6
Q8loODt4xoI6ZyI9XA2pV8q9EkhpoYVStjPHMR8Utih+jSKbO+MSpnsdEGh8oat038vJDT2/zfzH
SUuaf8yEbf6Yoz5W/5SU8LxQmF4JVH/Os99GYqXZK7yfqH3sdDX+DSPOMwMT4Sg/mLRG83bCi0dr
v9jx7J1GHn1xThU2Rs+ar2IzTCTf9os94ndwEpnplkGlxzJ5iZVNZa5aVKv2LZoYEqEcs7dCLfci
E6idW5UfNB7MGS+QyV4gsfQpmqhJ3U+7qYmbZe8OyrM+Jnha/g2GcnwZp77TnsfSyz2k2JBoDKq0
msd/335Sb8QwqN+vpWU2LaChLfhQZmzzpF5MWPOZdoCPpfZisaoPeAMloYm66gkNKQt/obH9MFoS
6RdMQ49v/4g/SOjLaAI6BfbrMCvwWbwy5AFF18o6scww7+PS2aklzssD8QzcqWksJEytxHEe5dBB
/5lKMqhvpi7d5odeivkTl1El91W6DEh8mEs72YGI9Fwvd9Jwqyw5mF5fmG7AwayGs+d1AzISIGG6
30bOWZ1U5Q3HqOtGcQBJo/xAQt6yjuwA/8cszZZH3c0AcwVq6Pp61wxItx1bWA1GhbIVfbQ2MJQ1
zWXgxKP7dznp0fLRojV/z4v3KvxZ9RjhOK5qk7DHt8UWgWheuoxVeq6QHDd3gue/DTi/iXea+wbl
s8FRhRa+/W2uUgcGXQl6QLJJhGnPXMZcMfC6BRWm9NzF+nhYhJwxTOLm+v8YBdQcHD3o3FSJL0eR
zVwti2umZ7dIpievpZSZ2519Zy5XQStoDLLFtTcA1IpU4XKUacRs0HJri0DOsIkA4MDsBFoGT3Ym
ujNBqx+y1+/5Hl2v4DrqCgjEQoCm6yYlHn3qEmh1WaFECK5GPQivlQCihbpTRrg1OxiOlLlpUdIB
Wf/8P5273KRkhCeLHQIEGcYD7+mQfhknvTZ3RlPP4GvMoh8fR2mK/k42cL0zV8kGdolP3sXx20zR
lqiUsRuRglnSv4dyemrb8Zefu/8mSXTP9/D2WGtZBoYXEiDrn/9nmrKa7Wag+Ry28NYQUYqi7pQu
mo8DhYkCAJXq1/fuTSaHgNrKraD1uwVcIQo324ZgclPZNztfch8hPSiPd0a5sU3Ab1LkpHD2h2B2
Oa+pTd2orgw/rB2YvQcIX5YRVAbAsp1tI1a3m9FlbB9t1DaLvVd3C296MUPJw1RLPMo0NZKHLrVj
a58UiZ1Cn/NNIQ/2ItW4j9y2mh8tR6ZIXGXu6IX26oHm7IyoRFBNFJ2X/ug5ms7RQKryO+JvE7Rf
Le6WHdGK2X3XkdXqv/upiqNTQ4t4CKNsjLvQrvO0R97QcfN9CbaUiJnEDx0aHHCQRmxjT8MrOSl7
fk8h5nOjL5BuCyVF82BHabYc0M6LXhpHFGPgD75K31vDA++1AkUACwCAAbl0ua5ZklhZUmjIhyJ6
lO4c9OFg8yO5eQeOcP39GIfaw1ouBJy6RfPESjcGaaCurjtdFvq9XTyiuFbf2yb82ouXcp0NYADK
nsRBqMZfzsYkBYCAgOAQEq3qoUi8dGeZw73zfFXFW0dBYnit41Jg21oDy7ZNyPnZiyCSqheJSO/B
SqP+c236yZ07+XrZ1rhj5aZSzV2BpJcTUqxZj3pbcm7MqvhuGKNURzdFhfdOfWT9zJcLBwUVZ3la
ZqAaOGiX48zWNBj1JLLzQpcGv0QdssWesBEacddayxy0cN1wyXLF4ARFXvZ3eKPrh7kc/w9lfwUg
sjloE16Ob9p14VQtJT9cAdUO5Vz0jt30wTOH714x3ntPrz8g7sdUSDS+IpWSbXkcUmhXDRUSPpGU
P3WtmI6VCfd2sUGj37m3rua1ukQSktB2X8WoNi+3E2MRTCeXKL9IKbWV5T92Nb0btsTfDOOWYj/9
CYBsm/fFderUaFMhKOqlpDWjIoCW47vpbYzyp5qMy4pDIW1zUwyZ60m3mONzXKniF3CC+qzs4p7G
0fWGp9hPMcj10aGmBLIZJQNnQcLuxmctL6hTV3Xkh0nn3HPSvLEDVn1yriPaS4TUm2HiuR26fC6T
s6gS67O9mGaI2ZY6e2Nq7N/eAreGQomLyivVwBUYcbm1s74Ylv/H2XnsyG20a/iKCDCHLdlhhhOU
44aQJZs5Fovp6s/DWRyo2Y0h5ocNyytVV7HCF95QCTcJkRcdA5UW+wkh2+wZyZlmZ7e9bNzLY+Su
zHlzPcgQo15wRH+9/p0h0HHUYMWOWW0OB+mZzeB3VcOVW1iS4jZw5a741VVaptm+pqHI6E9FD3HQ
SmbUfBfLTYrHHtRB8dAucaqd7KWCa17hAaPfG2M+JDtV6Rvfm5/LaVy9sshvNmEZQOO67xstC6VJ
DfFOoy5t3MmlI+18/TNcD7RGKQAcdGA2vESbL26b5dJ1eVyEnStqcoQyf2956Z6B1fU9ti4/HTfS
EBov23wgz01cN9BiCGWhxs8IRq5+yWJA2FaDWYuGadTu3Ny35gWaECkNcLI0SzaH38RENcNCFdKu
XJDlQoI3PaZRZr79kvHAXq44YzYxaPfN+nUZ3rNG6sDspz4fUv27h1bQ7jwD12eFvgj0lTWk1BGu
2rzfndc6Wm3KOtQnkuugc6cMyS+pyw8q+Nk9n7b15F2ellVVhTuG0NWhvaVfnszcWWaZ9nCD3Xo2
nxvYCAuVcqmUqIV0UeFroKmLf5KxrCbQfROlKO5ztA3evDHXhAuxNeykV0jT5a9wlEiQM1Cwd4Qd
+9ZSKI9obCqf3zwKLxHoAPBSaxS9rvxfN8NUp20Z2VZ038a59gTppPdxFih3vt96Wv9e0bXXiCQN
xHUeJNrbmxWN3EYtoxEGOcIWsj178Krmu7hUh9xHcXYZ7xIXWVS/tiK8el+f4LpMm6HXnUOhhuwO
KsNm66h27GCb5kCxdTIXmdhJo+au6WOPGr+TdH7CY6X5YypVgmz6rTvDb48hM7cgY0MRpBQAgW9z
j03uOMxlWdZhX9ZK0OvjFOjqHO90qW+sLzeYul4sLzi+9Vf89RVJjmOsVJY6LGat+YFCclUFVS+G
42SRxqDvrAVzlto/3rq0oJ5X7CCxGVfNVqximhGa1rSqC6Ga/5t1c/NRK8vpqK5d4GhxsjPgoDHo
he1+en3g60VFQxIUIVsKjQ96W5fTHVUMHVDP6MLU8HD9gTj43Pa1vrNpt3f2Oi2adJgbrmUIcubL
URplWpzKbESIk1t/n7g05mSvjadML8ZgNo3s/NZZGbTLPOJ5ECAI+GxmJQvky0CGV6FQKa9b/QBi
nnLszqyuzwMEXLhQa/jJzLbgDDSqXTdR3TaMRR/1vm5RxA1a257qg1NowaDepcvcdfedVPectF5e
ucuzuPLPaQaSUgKd2orqNI2VSQRAujCSix4/8n//OHERn8xVUP6ggctGBEy0a3G3q3Th27k3N3dZ
H092mC1NnwckxpruA8XAl4IZkgBlHgS/ozK7S3by7FkWT8tahY59+JtDciolKjfPWtrM/y39bP4m
+h9qCvhuhs5vHE3ZfWcUlhOolkIhFwHYThw7bEcLqORaGp2jqZVYN8S9+qWnRk5xvSnRVgKr2U8+
otX1GCiqG8X+hDWxE4xRadgPc1R40dMy9nZ14kadrUBY41z4XFKZuJNZb2mowFc6ys7wvrvPE2rc
3rMXYb7jp1Kns9d36X+GMTnJv7Wx9MtXQzGT7A7cWNPSrMOLEsW0ZPjUlEZXhZOCKPyhjBvPfBjr
SY0ORhtP0b1qDhgIuHhND4+0IowvU+SxbnVJheKA9IJBJ0MpUIJVGtv6DtK1EuEkquG7KYzmj96q
qXXokK8ug1zM8/yQFC5Y7swizQ0roHRvlVXkBcKvifAUhx4gXtu3yK6FF2tRS7W58OYwz7HktUWv
fWmXXr3Ha6B+33ZAKHxK3nvGPdsAgxrNannJmOvBANN7edZzp+b6lnMXEtZmLmvWzb/0xm5angZv
HpY9Is713UKkhEgclVsa88SFl+P1Lp1dO2pF2KJFZp+bUbG6R2Mp7TxI29b+lFS5fKtRN3NEWAAx
QR7B1d5zM8cYrBROdgvkeI2nCNnGzlcMsrXcWN6qsfYyFGnaah+0sps2j64e1TMPOuT4wuJ9WPth
7V2LlNK3uvEaXBi8XJ5evzxvLCgqyxZwHYQhV+T85YKW0FuXhVp7mKgAEUGKQrkLrKSrjGMUm8Lj
6a2tPQ2AG7vmRamG9UQcB0La5aAzjVQ9Ec4QZi427n6qqdFR7XsklHJIdjsZ0fUM7ZfHiO2yOhVv
BV6sKnFJ46YxJO4tPpAGY0gO8+EMF258L/NsL3K5Md6q1QTxExFX1nYTf0b5hAiari/hYOpt7Kcl
Rj6+VOGs+0tSDjSNRBnt4VWvVxRfTHh9/ENMCqvrckXpIio4/wxqOFp2/VxMVXGu7Dj51XFL7yR+
t4YiKUO7CTAOrKvN864LvTcxZ9BD9OTTn7UiJgTVaeCHnVXJnYDleixnZc+uKiV0C8G6X04rabVB
UqMxwsUY5T1hjfaQDFg5jQ5SY289CIQrBD8UfIiOUHy5HMpsZxRG0sRGFqWISBvk/Fh1ev5x0fvk
iIxd/+bxQJJyk60CBqtm4ybPrOcEHXNTsUNsTTJfSRDaKHP91Oj6R3AsYqdb86JteRlCrLEDORFF
upXEtskkpDUmmgJEJcwGtPcCdAWGIiiiplA+RkMRTWCCIqFSr84pjE9ajE70ZJp1fFZUXPS+JpNa
Tydqv84/ry/7uqyb36WjrAN9gWI17arNxqUEl2uyQnVg6rElKHGoOemKE+9Uy2nXXI9DWZ6mGPVJ
mEhbgUcUFgRvVZ+waxPQTfUqRnhnY4NgfJJtJmhtdr2Nc0eFA3h/niNAVwcB1W6my2G3za/RMYrl
mDeNdA6IJxjqh753MUpMKnf8XC+Fq3/J3bwwDuytFvcXVZus02gXLm1eOhRKQP/Ibh4aWUVQGqa0
an/2o1Cbp8JIovjEHZXXh1jv3fd4AmfeMVqNkr7YdKIf6Qpzd+iolav4NiBO/kh/pcaqDYG+8SH3
zLZ4IECpwxooF/1kAn8lwI/K/VI64/QPyRlYmrmhnX/IdXc0fZqiqR2AzYgNHzMSXDy6ybD+iCJq
3TuQsyXYqWoZcYaIO+innVsoyyHBrrP4U5gYTPzJ42GR90Ni5NGBxrhhhmUEGPC0yIQ7XJVZufxb
N/gZvYPBCLQ4Qa6xPBlgKdp/RJGU6VmqZck7E3E5o20fYc7VU5BPefIg5wz3BVzvGJd3vcnG2EeQ
rOjvSOrN5pBppfnOqTPZvxtTz/5mOFU3r17jNPJzRAmUkzV5CK8kYDlcpAqaiB6k7UTRoTPK5AM2
eJX3AHoHV562QwMbZ6N4Iv9anK9UoIomKAh1xJHk0ynvnSgXJk6EY90eIzlq6mNfqJF1hN8M9CxB
gQJmh9OW2GQ6wnDQimyTPjpVniqesfFDfhDomqKdBthav9E4VcagJaJVH+m4WzHUUQ/3rkrMOOWo
rrIsRyWhT3ZYnUH+scZWa8+qXrRfZ+x2vLCkDvndS3KzJffP9ORslF6hHW0sqLovywTtaOfQvKQ0
m7MJfH+tskK6gKC+vnR/ZcexNtW6tpDyZKmBokypp/WvVFvdxy3kj/9MLgrLxxjnj996kg0PRsrn
bXFpsQ9zTLcnMKy8dk+DVL2PZm7EGY1hwuLALEztqyMVytFNhB7KvVuNHBakavro7AltfqvkAzUg
sASEjKiiUXDbFhGduV9iy6rr0EjLErBS1b2zMaHaSRBv3DA0U62VJkDNAqz45WppIhpyu4ubsDdB
AdtLlxyjpu3ORrVLK7o1FBNak/i1NrLNsIvSSaDqzk1ozWOFNZUzvV9yTfvjKba7UyG5cT87L3pX
BIhraW9zP7dZR7xhe23YeaP5hCaJdhJj7dy99RWgPYEIH7p4kHF5aC/XjntswAywaEPTiarHya3L
c0qs+ubIZR2Fz0O8u9bU1mX9az/jwWOJ2cjasJnS+V0cdwqwygIMIVqxh7dPyKCytNawuJeMzbKV
ca9YepJ0YSO18uiWtjgQEu6FYtcfhw4mKZ8BwYxa59az11NQCsq1qQ2XqXZ4tem1DJGZ7MQO1wEt
o7gukZiB6DmwmctlUyhAmp1IqRrRuHxEsXg+zxrEybnTh4eEmu757WvHOaXmT1eBPzfjRRaoCiB0
XZjZ+G4VdWwcG3XodmZ1a+1MhIoNS11JqNuN3c9FJUENrF8ozY6tLEF5Ns4eBuj6pK6GA2jEs+1U
koH1V/y15XhKgK6XWcfbLO2D6kjvrvK0IZBLHe1M6LpAxVBUTLkWKJ5yB10OZfQG0U868pnAawXl
kHxzh+y8jJrhq4s6EZJUBvZr2sfXv9atGSLBSH1qpfCjIXc5bF/YeRXZekddLMsCRE5VHCrxZiWs
3duIt4aisUW6ynArsfdyKEUuAz4CuJlaioUjGiLOtIcOTjmNh9fndGvHr/fqmlHBgrc2F4XtJYo5
jWUX4n395KBlBRgvlYholiU3RrSXDl+1GUkWeTrQ+IW3vqoKb66/ss+UVKiMN8Z59qilffEudh15
p3h4BJtz5R0KSZipkDV/G4HlP49Jjd8mDrXfo7gvTxJcQxAbEOC8Npe+FcXKzgX94ll8GQvQrkKc
co3TQQxtwWyTmPRCyfAmjMq+Xk6elROTernqpQFpYgVYXe2y6GS1oNl9t+0S5dB1lvclEeP8y11y
e/QTxeksPxvNejxS/rYn34k9LsZUtxDLqpiI7QttGSd/ghLf+za+kR/Sngz24IyZlaH609fJzqde
98x2Xt5a/gcGSPF469VMeBj1KmDasEXPKXCTUR77ElPGN2+oFWyFihHCpeypTU0gTVzFqa1ahHOk
9wejStKPLVI8mDZ09Q9kTkmh3z4gFw7UXMpzSFUbl0cFMO9iickVYYyDA/BijCezZjI/6Lh5/6tl
UbQTK14dTY1+DZYi5DXMk1rg5XgtWSWQpHkILRfiu2/oDVf30mFHGdiDY3x6fXYvop4XX41R1vof
2nwvDKzNAa1rEdktTrkocGud+tzSfh7hErSlB77LrBrNT8ZZd4MUPrlz7O3WKv/B+rFGoz2abe2e
R3VyHubezbRjm2S5/X2oEXHz57ot0TIWdocrUqs50XKo+2jwwiWJMKYjFbBTHRQFSP72YRDFBFe3
Rzf7SeuUkXwmHjVME2UivXNTlpq8Jy7uk4OYY4/K+gxMWH0/TU0kficKKeOfClNJ70tl1CRDpooO
8aOe2Ln8MHa988fS4uonJfm1/wVMHrW5tMjlj4x3Ez/71sg9v8BqNzpmduE8TyBUik9Gamb/QAFw
P5srKei9Ny+W9SiXvpgem4my41tvf7g2YFdouPL1OUfr8frrfZvgr4D7GbSwBStw9Lx+8IsULB96
/HscsOstxlBo/iKY8qKzudnSkKZcDIZtLSyzIvvcVoo4UMKDZSCNrNiJeq8egLWUToSI2hP8RbKf
y2nF04w5ddVroTKZ1n/e2CdQPHvX/ITGYXKutMbc29H8hZcbmscGQDrSd6s271Z8QzF7BXTdYoQp
10d7nOZFpMdlEdl7kZTaWwXsue0IRaARktTRqd/WnqqUrdHWwgrzNFYPqIW6fqcOiW+o0z+vn1Sw
ddczYyHxr3F54VAB3lx9bjJ5HoLQS0gEqSS/9H7yhg+2Oo/LkaIYnIxoHowkEFrfik8ddJtvCwKf
Q1im8IOCkQ0O/4GqFkalMvUeRWUOVAsqVzTdsw5Sy3N9oVTD8l6Dz7L4MZIg1QfMLdM6qKbWfmyp
3+eg8dEePCzamNm+4mgzhM0lhyqRjz0GQXGKbILfmHEzQUsp4uwE8GXOD4JFqU5cMbP+cZnrxDm4
2uy6H6TZNqg35L1lwFcoXWD6Q4ExbM8JE4/8X1WcJsWepg/c+dESDNKCG6S2nYh+JIab/ESZkPZV
nCxWdoq8YVTPOgLq9s9STT0DMIhXKx/xPXSto4LZa3yyrAXoKlaUuRe0dOzxDl7wk3+sC9f+VQ6y
jIJxnLzcz5YJWoJFov2f2tPW456oevuMS1A1HrzUSrV7zYiHHijBnBFDlFAAtEPmlEWGc1q/glXT
RleifyE5aKaf1tZkH0SFxtWpNLI0xf56Tj5jjI6ZMvw27792XJTlqaib4rlBVfQjUQx+wOUyF8mx
kIrzc6D6B/0vQq7EH62B7ET2a4cqTVL3d76oM7UTmS2pv8xqo58EWx/r3khJfqOLFZV+C/YIN+s6
TbUfsTIO9VFPCmmfs04ubuD1qZoEtVsUkLGxHYFtPdnqN8KP3ntX6Ih+Po2zzOuTW2Qyu3fRBypO
aoLOO5bxJIqjrw+asN9ZiZ70R1OpPDybU1IqmJ5zBi3k9eOwRcisB48GH/8AKKNftq0RQDBvoCDa
JB2Nt/CQuD0Gw0biqmAAisqm0UPuM+Na0evpeTJwYQiGdu72sIcv+efmvkHYwsJ0cS2O8GpfXnAw
3+gqQakMNUsa7gdM1RPvLl+IJQJTGmpzVsB/aA9uM6Q1wWeHBScVFGtAYDuOs2OfVdPwDud1tzwX
VhWV51ZRMVVeJWm6A004K/EHvWmQ1PIq5UcZNbNB0XPIvVOD6esQFG5ffkvlMHzjccb1zJGiNA9D
5eVToA6Kqn9o66bVP/RlbvyyY9SNT8qcVFZQF83Y33FqjfTJbHh+MLKfxaz6fVVJUNe11mY7sc31
R6Opquo0ICCk8Ofm4XHLAZWirsCruM6d3J+tKnc+eTQdo/sJcsWCrQ4d70NaqkqOaXqHoIwvZWn1
31/fPFehKs8rrG+ADuDtIHZsYqwGnl6cmr0XTjgWBD11Ljq65p6cy/q3XO4MovsXrjV6elBxNk/f
5OFKVwvFC4d80OcT8FGcIhcVi1tXWPmjYVZGeYyHSDg7Iev1MpNCErAS1q087y01rKL5P3WVmj90
7TDQlU9PveYIyLX9PYMumKuL6lCr6dlq+m+vr+xLC/dy0uvY1MyI0N0VPHZ5HLxkciXgwvxBldFA
xVcf2t+Kq+Yf7SxG4iFOVfElq5X0G3iCZrib3CRpAkVBawLrotp6nOma/oBe4FXAhatRP7jAecUR
oc1pfEqk2qen13/x9V6gibFq4KzQKEC3mz0J+LnAoDgpHlDJlRist9M5pz6/c11d7wXyFY9WO/Ky
gNy28FdqFuYSK235sAglmkIPHuMXjZpTerJTFbPp+uhN0/z+9aldx17UnEnxAbxAvafNePkt7KZX
m1Gv8ge8ApxjPdn6d8eoFO7BNvtq2k39Vi1MrHzouxsQAldaonGFdMstIx2hJz9oSNU0vskNjUOr
ssenu/HJXvRDVtH0lRa2CZVJhJNqdsf8obEQWZsleL46nvbACtefjCo3FQTqCKgzELxerp5XzG68
gFFYq/HzndbE87tBOM37WUjxIS/S4R9L7acvb/1kLCDNYOpOgAURZb8clEaAKfUoLh/cIu/OaRNr
31x0r357Sqsd6qHRdsLz66VEpA5Bam3FBMM3WFOFv7KOnuhJSJrpDyC+Gj9dKH4SZpbB67Na/5bL
S+FylHWj/jVKrpn0hgAhPqipmbyzwbgjjY4vugDz9e71oa4oqcAPMX3lPwjHUWPdVoCSMevzxZ6L
h7EU3X92Jj2e1KRvLPpri8zvOuzio5Pd0KE6LpmZtEfbFqnyicJS7gZRpbORqtSb8GsqSqDoZewM
Xyy7aX6mvVf8y5VuIB8x0w40hCm6Y6XKdgbEhmTAM/WzESjNoCldMBetjP1emGURlFUUO4Db6C0d
ak0RxhGP7fqX0shFfJDDmMW/YxzUIz9SCvkFI7Qpe6Zov+uSd/UdKCxaq4QfdXR0p6+0RrTRBEKW
JGFHSHKwEnQvhOz0Y9PY2Vs/+ctQLw6HsFnoeV1+cnq/JX5rcRIKO3VQWTWJP6PkV0n8fH79i1+l
RetIPOagpmiFUR2+HClPrcz0aggTAocjHyxv8s12YuvOzHTtMLWzhAwyjg/u7HU79+vV4XkZmTI+
1RqiCHszxxLNendsWM7J6t07Tph67sH57rzmt0ahYYCIFc4Ua/vwcn5Y5kE5XUrl3o3b/rlxp+Ep
qjPnrc8gc6G4jgDw+hry7+UoC/hHBfSxco/edPrc1lPzUPTWHirrxlwsOgTcM+srCODtchQoVITH
uUTpB9sA55zWbfNeB89j372+J67uboC5cOJpUWm01OA4XY6DdsaIIkcWh4qtDj+R3nd/4GzQ42kg
p9n5NNalGM6LlUd77/yNEwbKhjFhXPLHFl9KRrqSeiIFAl63wszSpMFmvuwoCXSel+5cdreWU6co
SWzJYSZZ3UwzJ4+dQJmGone84USrTK8PVm1z5by+nrcGoriBXBsKReoVg72J8qQsooiBPMy0ET4R
d7Sasy9vH4Xi8QtHZS2nbKYD3RPF4HKMQ+ko/3qtnh1zPdpjIt24LuhZ/v8g7uY4cb/DwAOdy3Vh
zz9KT1BosyI53EF7Tn61aW8ErWbnXJEmmfzbJ7iCrAgoIE9edZtVOhODdGsgw43wTg4vot/iDr6T
Zd3a/FwY0ClQMYIVs7kQY6Q9hjbpklBzZnGqh1oe2uaj1T6jW2+eCgLhnWnd2PQ2CoQr5RSjFxgr
l9uQ9hKGl5aahnpkmr88o8N3dZrsRT/S4Jj3DCFufEDiWcrWK06devy6V/8KJrophpjluWk4p1S+
xgXpD3wwm8NQePRv1Ey7iyjbfs2yJIt3JnrjGHBpoROL1wvo/ytuXqW0QsvR6oLkMN6h4kDqYtXx
zqm+sZzYORFw0vOGvbBt4bfIMPZZCvEMYqV2Vq3ptwFw7Nh0qfv2+QDVQyIWQgyllC3Qok00OcrZ
ycLJk+1z3lTqT/BI2c5l/PKDL8I/fJxX2t/a/Aa0tX0np567cq6zDDaTo+AHAd9sTI7CWjsbk+ug
lMQdTuNriQ3FioOhV+aJyAnYO73PSZnwOG9HcZC6TeltSUZkN43MpbCkoyumHjqz8bSHukn6/hDJ
ng6QCu7na+161X+ybAcoN15qflkAR5lPWaekpr9gQ7x0QTxklv0JLjtRYJkPln6yPavr7+zSKNr3
Vb4Y35JYBdb/+jVwlZfxwMJBAAJNgwHLgE04DKyflzgesVjFjxStHDEfBD6D/qyoz6ks9/iF1/uJ
0APzJYIH6hFwwy8PTJPQMcmQVQlFBVdAzdClwdSw8OHs7+FCrg8IQ6G2RlcRByZyzsuhIDJGbdfA
shrQaj11VhGfm7r68/ryXd9vNC88FB3AObJ3twKsnVnbUaGggjqXbno0vVH8GHW3eKzLWjugAzs+
58mwp/z4YuZ0uYnZv5T3VmQAD+GWZNyb+dxS14DrIPLCtv18VGLxrK/wlHslrUSW+Lk5et6zNulJ
+R6FrMYEamgJFBQqVY2SzziVDupXJdPz5UdVD8pTly+V7k/s3jSg3N19Ns1hfqwnuIWQpVwUu2JR
VcIfm0hH2cisYPuptci/5zUyt75AkXg4J7FS7qW+11cstP5VRoDqGEiibeGg6UaCRLvrQmtwGstP
3Lp/mPVE/SDjfv6qDo089322jA9lMgtj57q4BtgSiXI0MJyjZqFxd1xuIk3P58LIBlq8JmJsh9Ex
Be0iY1Hsj03myfyLTItGPLZ569YfWfo5vtdkXv0LoDsxvtmtmPVATSnBfnx9311v7tXpC4o58Q/V
y2144hGxer0rylAa1Gv0WSzvNHQd/nt9lOvTCqvMAzlNw5nO2da6JHWGFPwWXE5nBsLvN0BG02CK
SWrvoJ8ue14V13fRis1AaxqO7src2yw2ei+6sUQcJqyDm+pougrtHgv4bBMsiT19s3LD+v36DG8O
yWe12VzcSlvMndsU3eShAR12uHoF/ajax1a4w6muGvfYZvme+dHN8VaJIrBDPKpbkqCNVUKJHBiX
0jRGzSkbk+irnlflBxq/PDFpRxtl52G9MSS1G7zbYdZzgLZBZt2pGnlO2oQgpMWdknRdoBtdcoed
enfIEd3Zic9vbBoY6mjqEDeAft1qpSBk1ojWTZrQnPPupGnF/DTmnfMgELLbO55rJnh5Ea5kVi53
jgLB5da3mM6cOam2BGGoxyBMMmnNDqwC1/4yI54qw0w07vveHOv3wPLpeeQl2zaw+t4sT6lhoLFo
OaKfMb4TY3V8fWtdPw2sAZ0hEEeUA6D5XV4dpRB5Tqm1Ct22lMjyGkdRZu2/FLjKYOooxhzkKJqd
ePvW4v896Hpv/BWQogwrlj6CBafibXUSRekdtCpGeVPV6v/hOxN8ui9KqpQI15/y11AzwvoGXBmo
7malnSrei1BXS3nAPn1P9+SlJL39zsT0FHOpq0B32E6LZhfoFq0KI9TVU99RFWQjYyManzm/LG6H
5U7t69KL/puH2p0e9WWOf1C/NDs/KorsrVrI3qqIQaePAGZt2WyDVSUZvVaLoPk3aEX6Sk8VbelT
7/T6DrpxyYMSWgXtYIqD1dxEML1ijAly4VW4iByjUcsUgDWd9vz6KDe2DCGEui4vAQy34OV3tEdz
UUalBUcdC+UOneuFi69aQhlx774+1K0JrZUjUgouQMLOy6HoCi9DYtrQv2nrA1NosORuCuuNUgF8
HE7dWtdB525FMF6OAjlKCFQsECwYW0T4lcZ4lksuDq/PBRYdf89mU1Icp6UFcoV297Y+XnqDEwEJ
HkPMqYrlRwrEfflpQHcQj0YZV0UdLArP9/dC5EpJxzdtWnF0h0UfgmrGEvSTumgYqGFqMw1HO006
hU4rRpP33ajM+n9l3hhfAQHU2ZlqGw7zeparWmBIq42DJUuMz6pZkLUIkCTuE8l8hpqrPbWae+ys
FjBRj6eCfZdUk9Y9dBa5vU/BpBIochGuvLOVbqlT38q01Il90QL3zHxRZUpynh091g7FjLbqoXYH
s4bIUhWL7wxWV4ADFH0//FTrYXbupNWXVZgqhZoGOorZzdm0xoErNhp6CRkvactgHmIwEFEBZLUZ
dC35OFSlUx97AknPNzRhxc8ab5MMqiybi49xDESr8ocp1VM/U/VpOKEtaw94h0RmdVe1hWP/rhp9
lrDG3Lm5R0GzMj+WiI2BlqbR6/zOLDW2Qyer1fIIDyON/jDbzgoM4UY2eJHIUKnAVwNC26n0kAxb
kMo9NXytJ3OORfzdbe3mRzQugqJ03iJC2lE2b8/Ypo4/Z0q7zcHypG3609jhT+6kptLeJaYi0w/O
jJIrko74QXa+gSVfcUYOUv8WDxMsa99Om2yWB4Rze/0PNGJuLXTZkGQVQ+F8lnLxLDR3OzAsVYc+
Sp5W+NG5pXTwwkhsgQM79m9F+bT05OznSI1K3dfqZWpPRqS2yiGXUep8nUbedn+0DbF8APvZOqwU
Ak4BaM5Z+9EaVHH9wbTSn4uRVjrkoMFsjkjwuM63Wa/kx0It0Jfp804sT56aiOLco/0xHXFf5aUE
2dHBnfants/6+yyulf5u0poBaWfH46aC7smm8xvgBKVvEMuNJ6zu9D+jYS/x19dP4Y0bZRUjoKy6
tqiuuvgm27ascqXhYchQ6BfLgNJzXLfeThB145JkHLCkK9qbuv7mTvFQ0q2wp2zDYsphRCPfjUTy
LCEL+dRImj1k6Y1p0bUkQ4bVB6hkm/RAOBl1fBDbEKpae1CTNvqiw8jZ4dBe+e5yU1KVo6xDgIjD
3hYtbzaRPSU2spXANbzoA/iY/gfwcu1jAbC2/xXTkVveEcmWy93cVDg+1pnXsmWHSrrWfWNkVv40
z27WBl5DQznseA37QOkd/Rsyfrp47udxzoK4wyv3YKdm2ZIMRdG/aTwUqJO3ipF9tvpFTd6x443+
KVsWW953KYBNf7IGiKiq0qOJilCAmx5qOArl/ev7Zy3jbu7w1Qp63UHIP1yJTmq95nW2OQM+Nxt9
VQpHAiqLXVqCFkB0JVcRgy1t8EdqYkBjsxT7z+s/4OVTbn8B9QNYEWQ9YF83O8uCGDGvrgMhsg62
dZgWr3kXCSUr/aKLcF2WSe6pwaw31qNrK9nyIKul6Q7GMOuaX+clzUHHVTqD5DuussBW+kgeSzMT
doBKXZucZdSlP2U7Le9K4OZ76kA3HkHbQOePVx1hRAA1l49toeKMNQ5E+xOYI7+th0ONpFgQi+6R
aNfaiVVuxNQ0a9i2EFY0xt3EKjnqvBpiyyhTOUvnW+zqQ4OG/ULrxlyWBw7STlttTTm3X4cID+wz
EC+KVuv0/wpyyQ6SOpU590s+q0+6ISu4iqJH5r5o73AbU8M5X1yQcb29szNvXAHY+iC5gkEC7eNt
20gZ7BixuqJhqtQbC9QUD23U7/Flbt5rkGVotdGKvUaMVcaEknjUhEZdDYEi8Ihcqk45uGo27Vyh
tyaE1wWFecyKKMxvllJIM6b+z1CxG42tb2SRdq5yc9j5Yjc2JLkgwiUoDRkU5DaNmwkqLoptVhPK
JHqCoFF9l6b7r4Gm2b055fHh9eN7PSnIMRQPdL4RKfa2ZOFmTYYCnyPI57vivgCr+jTpYt6Jm6/n
tHYZKI+DYqLBtmWutLEJMA/VlbCa8uifVaYcCI1dNM9aZEZqYESe/Pn6vK7vxfV0cczgPlL62tY1
Bw2V8DGfZKgOZTsdpdnK8a7qhtI8DnkRxz54Aae9qx2HK9ISriGDXJFR9Pn1n3F93inTM2fSEmBR
1taht1P1WY3Vrg+HKsNNtFDNZ9DFekAt7kWdLv2RRPa8c/JurfYqsMYzT+EYvYfLMx97+hDFUush
j4zZHLaZKsGpeZkS+/i1jvEdCNJmz/j4JYK4vGlWtvxKmcfzCsT4plzQAmOSOSSakJc0UT56qeyU
LwhSSPkeItEQf669JZmBoFXUqGAk426/aFJRe+gtYDKDQjPlQpWhbH4CfPay76neAVjucHeN34+y
t90z6aT5U436OIW1Q1H4S2oOinewxqaYnpVoTrud+syN0wH6DjlszhnhzFaGJGoVbxnwrQhdC2sL
eyyW9xXVi50zeH1Hr6Um0PWAo9gpL9Xyv+7oHoo2jkFShi2p16EiYmiDiMBn8FVhpN+scipOMUJP
DzJx8re3URmcJBC3N6prSDFcbpbBHns5KUKGC0D4c0XRx7cdNKRePwc3FpLuKZAI4CvknNtnaEkV
WkUJo9iFYobGpJXf1EaaO/Hg9WOwltJXZVtUvlZ29eVc3MmL6yqxWMgqm78a9jA9kR3qd0aNP8T/
MCGb4/V/nJ3Zjty21ravSIDm4VQ1davctttDbO8TIrZ3NM+zrv576B/4kVIJJfROgiQHQVikyMXF
td7hD1yGB/vtUBGxYtRbsw8G+KbIGkA4q41MP/8Po1CClKVPeLTrUmSLol2UG9EQkIYOx7AyRtRr
y71KwObHAUsJjhfsN/Wa27nobD49iaohQH7bOyfa3F7wGlh+PJ7L1seRTTqXmw2A0Vq4v2q0Jok6
dwiWvGlfu0GPubOdEvSYpewUUO6HotwEo41+IPg/WJm3ExJ96bRLMhL8e614zk03/SVaHcoE7bud
23pzKNDBeE3JTuNa+Rd2aTh4LbgongW/HVrAfmTV1AYGZc8h9P4rwfmklPZnxwGxXX0lgFNzV5qx
FAxCmWNWysz30Cg5Pf5K93fH/0N+ASgnIb4TJQj1SSR4qIxB3+v9csxprFzgWZTqaxzyaXkn1WZy
fDzm/SVJRg2jWnZwJdR5dV+Bt4d0kDGm27b2x9keZr8vammcoqeBbdjxWXHLvaO1MVFQUygGoSJO
Rrfuo+PigZoHDP9ANTrgjBGivRmuHq+Ra9fvRKnv+RtubBSew+jSStFMpIhXk7SdGULH4I6B0sNg
6W28lTxRhuekGbw331q8vHkZ8+CnfE9EvN3+KaojEK3yKWhdvXyCwzA9wyDdw/5sLSBUDZuuO1pB
6rpKaZkD/Ic0moK67OwSv5AU95yy1+M5iHWn/5ovmf52jIXkvlHJhG5HMrnuvhcD7V47qRFwTkHY
CtiUiNakmZnuXFdbHwvwDccanScmt/pYk1km6Nd3UyCMsgnS0NYvhYGWPYpB9c7m31hGsibKJKYU
raLhdPux7JmGh6g8NWgrzXqK5iE9Rq1bHWKC43kwin5nvI2pUQciNIIvB/G9buD1VqnaDUKfgYrP
wj8zLlhICAqruPIAsHbu4625IZFlmZJXRGle/pZ/JTZt2YY1u0ILprpUTm6Bd3duZvmHckFBvxa7
Isn3gYQGABUuEGGw+vQ12CeLsq5Wctpmeupa71VqnkeNfON7keblswB0+imb0Q96HL3u47JshuKu
wFvXlPLst5MsJ7Bv2EGNAUm3etISVfFDPCzObx6FB7yEvZJHkyuuQJjQX5IlzTGqNeulmZ/oDiE9
gWBIPbz5lQsaBAUwxgAQQjH2djqdjbNG3nCsG6OHA6bZ4uOiKM1bVWlASbFqNP5pLKo0W29HwZfL
THKM0oLKJafhBW8eBULNflmabxVm504Bwk6ZEFwxBMZ1DkVNSovgGU9BB3zdhxVZ4DujZQfHjqr/
Ye3AeLiEX6nUve7mZiUV6KlTp2CBXe73QknRgnD2rsv7EyxruAxC4k5CvUYIFq2qLe2Mij3bXcHf
ctR8JR6mi42DxOnxrtsaCrY+dHZyDwrUq103ulZmOlW9BJXj0vUl84h6H/LGmF4G8I+/3zyaCVQD
LWApZwlV5HZTeDr2YSyXSq3KQ2pstvNjO47uGbvGt8qpsymAVaEQT7gAH7ImiLdVWrdjOqpB04Te
Ucc28oC6Vfn25QO4zBninuRltQbfdIhFTxW2PEAci+pAnx1t3FwsFyNV9uQd76IQvVzeB7KSw2tB
XzO1dQNSCN5lTuBSpv45TXF3rMY4/fT4C92PAguE0AqqmAufa//2C4WjmUZVg0JmM7XNhbr/8uJ2
FezDx8PcbTsDRzpCKXRmCf5eJ9Vjn7nZqKSUEiSeJY89vEGNGpMca97bCHdXFEfJ4eVNI5x/AyV1
O6PeyKdmsLwh6JNWfLGHtD922aJdZjXrzm1b7oHp76fG0UVelOY7uCc0Y27Hg9uP/ESmjQENZuXJ
mPXEH/sqOk9au3OatmbGe4RnidTV5lzdjjTX0ABTSx2DBDPqEy0t2oTxVJ4rray+mVG59yL+Uym4
KQDJqESyJKXnacevp+b06hI6FHsD0UXhIYINfnVyhOr6UpTvXLBeP9J+tq5o2nmwqnXvQid0vCxA
5oJEx0NwNgrznaHOe6fwLitglXHKQNFS41tbzqowFcVOX/aGMgWZU87+YhrLcSq78n1U5eOhQXHt
s5N2e+zce+oUlTBuUAP8EK4g9GZul3+qrLqGDKYHPbV575NI+jn/khlQcz+XJRSoH6G7mNkZZLWp
v1C3mFF46Wq3vY4R+s+nVnSWwIKnIan2GlP74CFGZx7AW5kL3ewcT9lRr0Lxq6Pc6vpUOTPlv7YS
WlmKpeikQqXPk7w5RGMbe09dnLr1qccjuHjXY8zifZtFWSVHcuCy9XnuZcrPCunqyI9rTtsRhZ8o
9HGcmI3hWFOdEoeSImnz1pIAqwNeA3yePAl3FCpq7PlAOmMELhKgKuABnfdQjHXwZBRJuxNU7rcB
g4EEh7DFa51ny+0HEZnTGuniSK1rz/7b6Nw6/FQ3o1kc9dAyiktjWiIL6FrOe0Sdu/oe0+SdBJKD
DITy1yrFr63CC5MZO42kcU3f8NL2CadcoGx937y0PRqYB6uu2lOZ2uLT40h6H7CZKDhbntZwupj6
7aQRAs4n16yMoEQy5ABrdnjO7XLeIT7ehxpGQS0KNxRw9ox2O4peLVOmi9gMolCfE98r7bT5QsWz
8hgNnjrSNfk47aSQG98TDyRAv5h7UKxYlxQtBT3SeWRQnoJzf1hsNL9oNiqFeaj0SekOGWI2Iag9
4s/z41W9ny/RG7NzSkt/vDxWH7QCzLJYo2kG4LVs49iUSTnT4cRX4BQVUS58swnr5vh40PubA0iQ
ZBxSJJbuP6tP6bk9wAxo4OCaPPe5DU2GgdP/nOTunjLl/YaVXXXeM7y0TVD6q0vKsKa4qelmoLCJ
67Ghiw91Vn0dFzT8zSH62io4OZeDubOL7vcqZXap/kACyDNu7aYuJTzGxAD3MttAPRI8jo5DH7dv
BRhSEAEvIDUxpUjQms+Pp5kKaw2JidFx28NUGeGlM0PLr5Aq3fli9/x9XlGkMdhC/Ulq1zD31tRB
v1WNG+RqmNf/dDPvg0MK5ArICr1u5wL4WYhzHuaxcxRNaGhonNOOQJPFyq3LlIR99WIbQseLvKfK
8lQYgkyVKN6WGdIqFRZgndUU6R71QO6l26tcVnaIl1SQgDGvu2dT4kVZXhdeAM6rnYJUHS24FbBD
02M22lp8LdxKaw445uJl4yoYT53avgi/Pt7x9xuCiIkwKgpEkq+5/lQjAkcOlC4RJGrZ/xWmFRp+
MFK+PB7lHiIvkYmAIOkhs+W5rG+jl+aOQkK0RYCsLIcK6BiW25aV4UyUD5RDn/CPQBA3tST8Yyzw
rfzo9gbqPTMIr+FZ6ZvhWW9SZa8ytDF9l3IvdkwW4Dy4Ere/q8zx/ViQdwjyOQSRwJvZq/yxzsc3
g3UkB0NKG4BEluXy1XHv5jIOK2x1r0jCpgdtavuLUiP08nid74ImZwDekkRaUJqhwnA7nXDMSqxK
KgoLtII/eHXUPlUQmN9rTt5dcbvv9kwZ7qIYA6JNArKKThDvidW0yHOVpVAoR5pj771EHZ4+F1Sr
qtKf4w6169Ip0n/MZpnRAWJz7cSZu69HSx3IOjc+308y+m6ni6JwKpQSfAVm76TfBV1ZNFq8tNhJ
azaWlZuIvFZKwSBUu7p7yyJP6a5m1PO6aFHOmW6K1teToXxBby4yzpYRTXv3wz2cGYlShLposf/p
5q3rsOiFYtk9o+s/jck0HJoiqdNTMUTeq6tNjua7bh/+k+G5B0wPzN0RWGTl+lhQJ98i+vHi+Hhr
bay1ZH7h+OvSv8Jm7nat07aKnJxMMzDsFg6CNUTPIrKqp8ejyP1yExSZNJqsEmlMDMZe7naUSRng
YbaFFrSiTZ+6CvGPJhZeoLH9djbPxtalqC5ZK6ByuUNWR18US5vTqdeCcVKHY2wnDmIqFpLUypQf
zMIxjkJT5w+NHe4R5LcmCUoQNijsDoZeZRmJPRqh1zRIzCGr9ALsd/4gWWi/Cnsc3nrfQ4jisUg6
A9hFKsbcrmfezS0IX00LGjCsT+AHnCc9K7IdAujG3qCzTpeI8rMksq+KSgqSKTXPGM5HUlWXuNF/
Wq0wdjbgxvdi1xFnZP2FBt3qe8Vt6JSxwmMvtAf9FLZ6dQXZCvbN6OzWn1Pd+ZzhGHQqwnbaCaub
Q5MCSw0AaVSw2vvYzuSKMEJdAryyj1WOpLud5trXpbeHbyruSJgbeQLksL2nfLgRefB/kpoxIK+o
gK/Og2isLh7FogWFMIeXMG6j89B18Q8EqPF2Xeq3ugZyO/OMB2lBFRyq4tpPCBCYpkndepT5He01
V+r+qC51gvPiAFbw8Vnf2jWyCs6OoSOJXMTt3qy7UKX0iptIiGnJMcnT6FxGZD+PR/mjCLMKKdTr
DOqr8AO55VdXVDsLGyizqQe2KK8TIipZpTwbkfJOVcOvuWKd1MH5b22YH/vI+1trXB+DjFNvGdBb
C905RPYePnFr3uDAqCPSqeRVtf5B2oQ7WpHodGy64mB3Ir3mUHmfHs97I8hwLcrCCC9xynyrVECp
kqhfqhpZySTPP/dpmAZhElunpVn24C1bm1RS8UDNs9B3LmyqWvd14jCUCov/JxWqITCixf4qIpE8
p8Lr3vo0pJMHjIdkkvhJyFkdx0woqrm4qRm0eZ9/oECfHj0UCA+looqzatfO24OoLG5R1kJnFPr5
Kl5rSaOFWNvpAc7NC+6vhn6MVfPNAjTMCoAIKCUahrx9Vx+ssfslhvNAocZRWpRNteS46Ogio+m0
J3K9sQMRpwenrvKXPO+3J6/SDQHNDG+dqC3qT6MThk+VO5Y7UVOTl8vq5NHUANFFzOR9dtfZGOrR
zELVCMKl8y70IwTkyUJ8mPN5KHzggl2D/I0R+UoJfyMdenEadXw4Hh+Ejd3JASCf4MYleq1V7ZaG
mmlZoq2ZTTyFqJS2IlBgcQDzGT2cSc1kT459a3lRxDWJOWiW33XDptlotBKJUVCBYj5aiasfiqpb
zo/nJZPb9eqCVZFFbt5ud+rrg9NUiaGHZmBZ42+7Ur7Us/VCT+KV6/6zG8+vj4f78x5djfcHxcFD
BrAzj7nbTePkuW7MYWWBRUCu8oLg1BA/835axmNHMSM6ZkuC1rwzpdUzL7dQvYwhvn2HdGmq4pcV
Jbn9rLh981qFg2V+BnAXu0cxDbFy0CrFcC+OMjofOjhPMouNJ9wmCjvTg05RM/0/Q5YgVESy3Mcv
7RynHp6LhvfFspe5OlRRRubU4vzaPYtFV9PLHLUW9ABlcPMneP9D50Ndj4fvRj2b+N+0g6IQ58VS
HqOpNb9XY5a5p0lXO/doNIoJbBJGE2xYxMfdo97wNPATBZVY33QiHY2tyRF/8eW7X1qeTeExrfMk
OhkiQZ2RxBY1rbGibnXOQNxk/izS/LPrCP33TA16PAy6OefHCYMang6qUL7bFfTUD5ZahfpLGeVt
oIdOVRz62mz+imYhqoMRqb3ro9lrZE8175QflaJSkbC73Iz8mTgJ/0lT0t+ZOgzpZYwn/dcg4Iwd
YAw1HoFrRH01z730P2HmwfKs9TxXj1iw9c7OcdvY/DYYf5IVwLEgtla3Gz1brG1y5Iy7AWRpUTkA
f0Z7OT7ejVujSE4Ka0xN9C4ZLAuq+97I5g8V3fLVGVq0Ys57OjFbo3BTk3nxZudhsgrJA/AJZwFK
FDRtHx2NYXJOkxj2vA22RgF3yKOK7FKKqNwerJGbxXMVwVwsdfiyqOn4PR/S8PR4xf5ola7Pr2SP
4GjIZ7mLFxPlxQaPIWqbhYm88iybYy8lrxQK1wiZ6Ec8zwDGtHZEKrv0qFgeE7wOf2Og2RpHLXGy
9qtT6f1vlRpNsvfrNu4K+JFETdnHVQHp3C5CNJdAqgS4VRtt2m+F1Wif5kRxHNRGLAM/06RVfSlU
9HNuxvRMT24OaDXsPfS3PgUScODopa7YHYW4s3NyGcRuA73JtfeQ76P/oDVg7ZQT5AddfQl6kyja
oRVB4WKN4l5cU6FkQgJI2Pk1JyK8DJz9Q9YP/c6ybswHARUqTnBDJCpulblAOgBgUgs9iKYRQppV
uIdccdqdm2hrFJeTyDmB3MNhuf12g2WlBQFXD+JeA0eYw30bS8LV4w28cd8Ba/3/o9yD+0aUf5tR
D/JyHF6qNLc/wzDT/XyMl6tWt9WXbCj3Hp2bUzOhXpEveWQQqzdKH6ZLHrU5Uyvd3ldab3qqC8fa
WcCNDQEQFKiYzBgoeqziTKhEnamXkxEkwtKPY+h9V9XZOMZlGu0sojxGq62H2iQFAcfmpc7uu/1U
uLQldgNwDbY4YEylzuz51M1u2p6Htkg/2LXyuYiW5po0wvz2+PttLCVDMzt2PHtkvUsMl8dsRhcw
aHhAnzJC+Am7hL2C5D1VThYHmBxCHWRg1CRvZ1grczKVXmYGWdh8FJb2z5C7CjS5/uwq1k8vjo+J
8s2plfcEw88L7VCUbPRXF7SIT5J1pAFb+mE/forb+bVr7OWgLXvnf2sluCBBQ6BUIFl9tz/RoBXi
6DMrQTsLb+J5cc9hgp/a4/XeKiBSz+d/ZUnBLGZxOww5I+0nrzcDAZ0esIBZ1ugXD4v5IR4xhj4j
6xn273J7LLIXfUmpnWo6QjZnk16jRjKUOnsPt62J83yCCEGkB6IuU/V/YRXB1iOTDIszyHuMn3Hx
yE9q4u6JAW2OIuUnqSLiD7iGm0xUojrmZwa1NXXnUh/MczzUzf+wnSnkA4ZE5JJ3rwxX/5pLvIxz
hGqESXk2G061ahcXG3P3nfN6Hxkgc0iEPVAd5rN+6o5DTQ+prMzA7NXwPLjwar1Y685V2b192eRQ
QEsohdKqWDOaZmTyM6MtuYHV0IJU38Tjdyfa5cJszQh0DlgtqtuSpHm7bsOQ9bFiEOsMy0xQ6Uio
yISp5ZG/inLnzbI1FkRCWgRgZjRqP7djQTIFf26z31DyDt9NtdEezNFVgrkpvZ3Tdn87kSeSv7l0
Ik3K5KvD1veo9k+KZQXliP+6FZrlh8LsigsAJfdnDIrar4dO3dmDfyoPt+GcUaFhoIZEzYBO8u0E
47wrNKdVLVJHXmYfFkr0/01ir6jsYxlVuJDXPBwi3md69aoj0rCcRNa030dgwsNhbvWh8VWcc14F
6hAJKO9xRBEAcwdYioNkNPOI6quzVZX9R+FF5d9Jg3TEoTfNbDmksIQW38i98LUpy/jViiztK0XU
pvH1NhFfqh5vT19XhkS57EQ2uZjraeOjwHeFDyJb2atpI00RW61nB/C+hU8f13hqiPuHVBBRzE7j
QZbYn9ohMZ4ygZ0PnhVYY0xxnL/DOK88Pv459/GGX0GGIC83YMPrdE7B+9Lui8nGnaYJj/iTOjDL
ZnfnXbW1wcgZoRzQONe8dRlT73EMSRvdDsxYmX5Mo94ecMbIn0Qbx8ECtdgfhsrbYXhuTI3uGo1h
KAHAP9adikHTe8PqY+SS2vCHhg3IazMU9vfH67dxZROsIRaDd5RJ6hqKaLWD6S7tIIIiDK3mh+oo
OjR7D/n5xM8cbAGWaUDALgxjV79wZZth0GQY3vqI4mZte6hzPY19L6TH/AUb9fKjW9Z6+uwkIhsh
5dtWEsTxUoRB0heZ4yO/mBs7W3Ij0nAFUBWBh8qVs0YhTNNY8EfoIFk4lkek5/Ak6eAolehovP1K
YLmk1ZZsx921BJalWFJOoUO2ndnnWnjtUclL5ZJWfbcz1MbnB6fOpADeE6fW9hf1kA1YIczMCtQX
6jMNzd3S2UvZtkahoiTrc8yHtOD2NHfq4OnhVLiBslggYQw8XwZ9ETsBemMUKlfcljyI6FX9KVb+
677W8zarukjip2hUnTs7ni7gtvZYcVuj0DXRIbDTKaKReTuXufLMOIlBLRVuj68tMqVPVTntWUDc
Z/ESbslNzWfhGl37Pc5mSnGXg0uZPaeQqqZfzWh+cowFMlkUH2Nhn+hT//P4mMqgugq6IKPo04Aj
ROhgDYmvHBs5eS+1AofIzvFUoteUs/zdbQoNXYmIz/Z4wI21JD8A2wNvB5rEmjI5DDn4pGRQAtTS
40NlGskxbu185+Tej4JkrUQPQJ0HM7FWtoJQAqK7X5zAQKLk7IV9DnWWwtlb5wI9wqK6QRZC82L9
xRqrdTqSay8IKZ6+inLSzzGkibePAh2TxEky7qCnre7FoRkmfRbU+xxZn+zBP/5tpzRH3zwXeLJ8
GQAXgH3XoMA4QdOsBYESAAcIX6femc7ZkqZf/4dRsIWXoEo5o1VUGBtrRu8pEUHX9tXT4mIrFPFQ
fXNrh64LkY3CMQ8yUvnb80pGEFbIaItggVrtTwu45TEs9mxG7o8OGANo04BIYKHBW7kdxZ67zqt7
x4NoGZtxoI6N8bEKQ+NlBl2jnc3Z8z6/efVANcgHPlUm3sGrVzCSGVipUYkNwK25z0JNh6NdG3u7
+v7WA6BCawwmAShRdY2ewiKqH+IsF0G0lAop45ych7lKg1FP9lwmN44pWRZPIBjUkjW47j54Rl26
ZioCgb3bb9qN8fuqrN0dvOvmKDSJoamxs3nc3X4oT3jlMjq1QKSw7nC+iOonFbmiL48/zuayUSuT
dWta3OtOX+JGuIJWjIKTnTipehidrXjJXkZZf337UAAIQN/Jo0RYuJ1QpHt5aXSd4JPU7UHTB/dQ
CAdr5S7bgypsrR1hgYfjnyLgurRkde3YVSrNtQLP+vfuMsbnRY/3tFS21o6eF6VyThJ/X+2DtNa6
aFTIFSPhVE9h6XH3RDZGZWPRPz9eu60JERsAKJBqoWu72gyDpSuQZGcRpIjzAWCPrbOTDf3bYzZm
PVzXkm6OA8MqAqkhloxubNCTjJb0r7SYvoJu1ndS7K0AhHyVvH1YNl4rt9tgUMw8zupYBHVlKBf6
dOl7rYxiPx7U/LOjLsXT25eOwgs3GPubfqFc2n8lWxGig1ULOC/o7KT8PDiR8UKY2HPp2fpA8HtA
lsIxl8DS21FssLxDggtqQDljOi049gSmuXifHs9la8c59GZolqMWCWDrdhQ8vOlLtqMIjEGLjyEO
1y+hiQhmjfHs+fFQmxNCBkU2jf80rG+HMpsSJVyPoQCG63+XZTNfY3BNe+u2OaN/DbMKCg02VUne
LQSFstNf1Nj6oJRedKkUrKQfT2hr33GAZCOQvIQ9fjuhUBPIHrW6CPq2+zoYTnIJlWn0m3LoToix
Zv7j4bYmhmQoh4imICoYqw0xz3ioWLnJbZ6azpe2T+tvJRyf7ChwxNqZmlyk23RY2qii8MprAlXB
NROrQ3ANmtkQXhfHak4zFc1frdWLn3kyFaacIQ/TaXCQ4Xw8x409gjAWhEpCOnCUNaJvGBfoR8OA
ciVqg6eC4PWxmxzj15tHoYrOnQGyFsr1GvFqKV2eaSCigyha8EWjIHGKu1J/+1xksQyqrdQHpvZ4
uz3GuhFUZpiLhk6VDEbjS1ir8Q7Qc2PFAJ84oAax8qG0adyO4kxh5bZY9gRiSQZsTyf1ZDdO9/az
i30OCEViBPoJa/FHa67qtKQ2EKCEOF3dCDsMgbLpjurK1lzoEgGzhFrBn6sVi5ckjDutdoJ8MQe/
HF1x6qxdVPf9OULsjXcEB5YFU9dvIg+5R1vDGhu0/oIfY1F6L/Rn3VMWdeqbL1n+/3CsQQeRqfKd
bj8ODi9ZpqgVtqjOZBzVFskObv9yZ9m2JgRTlsiKogW34CodbivdyjyDUXDZdf0INZSDN+AcWmJW
vbOn7+MCU5FJHQfnj+Dh7YSUSRl1PWJPz737rU+VYIjq36HTv+QzJymf250S3ebUpPgZHUrqNOvd
rXQYkSwTU4sKVT9M7jh8dmvdepcZnXN8HBT2hpKb81+3eqWhK5am8iAp6vxl0keM13O3uLRZFO/M
6v7iYHNjvwJlAsDdHbJfq+slz1PHRuXferWc5je609/D1m19wES/H0/r/kzJsUB4SBY0l/wqPuR2
5niNrN3Filf7IIqaU98ue3F7Y/HoE8ksAjQOyetqC/b95CmeOTlBCQl+OaAXbB2GcSr1I1VMd+dU
bQ1GTCZLIKPEb2uVsyAo7CZtaDtBGE6ZrwBu8rNs+YVTtfHmsEcfmQ3Pd2K/U9u43RPoKXvNGOlu
MFOSPqiZM5wbetc7h2rjE4ESlitHAYpX+ipKNDXWRXW0uAGofe8wo+V2VJryv2/eBzSkuIyk4AOP
2tU+4LIf40ynFqA1neJ3ZZc/ZaW+53zwhxN+mzjw6pOK4HRtqOKuE/4R53JlxJwswCV6aYJiHJJP
DRD2LyMmebZf6zNKOJ7TJ++VlJN1TJdsig4VAvrQhI3a1jl0Of+JlmHs/d0cl0o/NI5YWt8eO90J
2IHVq+b1y/J3SNwVvzLE7pTOV2NDKYWPd2MUf4/KRmsPIMuRm3q8inJrPZreKgdDEkkKebk8ocnF
82Aa2vIUG9PwPM728prm4isEu4myfJx+aNs4+/l4+I2dDyWJQrKsjIJJXsUos3BFb1otjs0e9L2m
rpJzhCD3NczsX28fSTbewLlB3uPNe7vzB1cYcyQfbqqJS6Y7qMqJqrVDZRRa9+OhNrY/iRiNRaQG
gKGs8yThJp2pxoUSKGEengTmYRfW4M0yr5QjQMijYyDXD2zd7YREoy9KVcRKYFTNfHb7Cp5aHf4w
O3VPjHFrPtxVVFttOttksrcjDUaeZ/lsKwHVVvc4oKFhgRiCfL+zblubgQ8j1VAhHlLgvR2HjkxU
dWUUXh2nLI9L3hZ/OW5YPi2LM14ef6INtAVbjp4kj10SZkr/t2MZtbJQk20Qi0ERkdj7qTHKr3Ol
Y6aawde2nUj17aL4pBTdBUXNr9E079VGtn8D86QRxQHgGXn7G8g46kYD2xIYmd3+Y4mu/tHP6nJ0
UYY9Z8L2fE204pLmjXMcXb15dftOOyRE8J33/5+e5yoK0KyUnBWKDfJavf0lTmclKlL29XVB+CM7
mGgCeF+hbybReZ7UxPxbzSbxszJnZXnu2hBtkIoMB+tJLSkUcSQpRLgKS2Edlc55yJQvbTwryMpG
MHCOC9QRLQCcqXyFFuN1H3CurePPo90r/dHuTCjiaa2W9SHrcqe1fGd26h4AcKMGFXAD/T0Ue2Kp
KuLmZHmxl30fzWr6mjRGkxw6FyMFX+smUR8NEeMNbfOMNc7KpP5pTNnO8qz2zaR8ge1KHcCvlbpZ
3mGoGuVf4rwqho/VuISvxdCFVqDlwo4Oc154X6Ikm7SD0MPUuxr4blV/ZfOsFgegTMroZ0bkVbnf
8uhMv1qwmYrLQM5QHnm4RPiliLTqDqKMPHCo2jT259LtCuXFGJ0su7hVa6fB7Fjd5E9Wrmm+pei8
Cky3xzEXsQVj9kd6J84TZIoudH1qgM3vRNVy70zrsPNIq7RJ8OsmbUqKQ+nmdEsztWjnj86cpfWr
3pRF8ZcyNZOBoEPnzL9SMwmzU6bpjfZhgvjk+AlI+ko7zokjihMQj6j03TB2pktr5XhTHu0qtMwr
+lt59uLGXlwdQ32xeMgudqbtafFvhBhs0insk5hQ3F9nQGGRYzohNBFIW+MrxjMhUIWw38l+/uzj
1T4Hawo9iwoegptrwQCIrUoWtZUCPlDXrnpmdl+TSBsPsZAQb9ASwzMyldprPC/eh6VS+y+YQaYf
H8eerbni+A2EUF56aLPeHrZqMmpMAz0ROEiyHTTK4qdEr8edYLo1Cq91sMiI4UuV6dtRTK22tcXj
ZrWTyP0c5iKiTVuXOw2ZjZAtIUjUA4B3UCLXb0cx9AIRZT0Nr7kQEAu8Uv8su9svkRaqe7yljRmB
2qBHQs/ZAS62CpdF1+TLIhQlECoh+qCL4Qs+Dc2eneGfHHi1SQBcI9vBexqIyFqiKnG6dHYNxomH
5QVdmoNih4mfFNE7ouNzO3lPieoeefG8m8b4/WyEz62LoWTbhx8yOzs2wFg6bb4g6Hsu8vw/XVaf
MR07pTkkiFApD7M6Ha12Lv3YMHeutY3XLHBNyXoC1MAKrW5qZGrTCUHt8Apc83tPyPepIitHo21e
coN/lvbbWYEcWNmop4pH7XiN38xhduEn3oRXw4o638y1+ZlMa9gpCGxdlQwgL2pLPpzXjT+vju1J
TEV4VV3cakSeXKIsgzwGVtCy39tiGLGVcX82bYGzof1x7J2dK3Jr87GmXJCUJUBnr1Y2q0Ijj6M5
vMIx0X7HWtprft0A5XpzbAADK5sYlEPB3K1OLfVxrNYWPmCERs0xSRsNP4hwT8tzczIcIx426FLd
tUrmQRm1pRThNRvNkLpUCe3E1/G7PT6ezf12pILDH4jKSurfGmpVIihvD6oZX9V6sLMT9ZcCI9Ql
RQkw1Hsn+ZiNXvTJKBA32VnH+7iEmgnkfzT2qYxR37mNSwBKM4jxZXrVLeOZFCG9IPHpkLvuyb/d
Vz4ki1pCiIDn3tdzcAroVBdg1zXm9h8Olao1uW/WTvzR0aYZa84BmtHOKd8ak13CQQeTS7q82iSL
UFtrqcPiWvEZX+dMa+JDb3bIVtVZb32QL83Xxx/yfsPwBf+IdyFESPFvFXqdxDWAFxfIYZha/0PY
tfqcakW2p+d8/9UoF/CepxXOKUMf6varkdtp3RDbBYJoo4f18mDzbPamS6lWby+EwHSEYywtcjhq
69y7SFJDmyuGwiRHlM+zFovpMnZpvnMENqYE5AJlXgqZqux83U4pKZoU0ILOpRXOim9YVXwqtawH
c6bvwRbuPxJtKDBMYPYpLaJjezsU7ApFW5AUvw5w5H5SdfEuLoiMPTmEu4oBZSNQXUQOIKw0qVdH
q0IfF6zqPF41ZcEa0EE2zHipI31M/cIKyx8Q96LkZanzfLj0YyMwAqqKZs9b4W6yEr9J7kTpR/rG
rG3nEgv7twVmwjXDylqDK9dpSL7BzH8zfk+CqxmCE27Ldvmq4evgplCFXKxXNa3GYz8l8+e2X+pr
tOjKt8en7O5cg0iWVnq0iRAnBKVx+wFNb6n1PjOGq5nb4bcm84bQB4eEBXVv9dSOUMR/s4GLBEGD
aoDHhdrNXU6FpULZFbU+XBs9qd5jalv4qVpNbxWcwOjEJhijjknfnI9wOzHhYmZmN+ZwHegiVk9q
tuSfYtTC9nSHNxbQAdNLfKJvLumGt+PUGMJo6mKMV9No6YEoQ2deoibrQz/p3G5G/myPcig/yU2u
yMz4WNR4MCNA8GEViscqr5SmlyPWXv/fTGuLp2HQpktmhUh1GVr0o+Add4j1eYhPj3fLXWSRQ/P0
deigcoev8Xa1U+IOzJ19tfDkeDL1Jv6rwTjpYjX1HhlxeygiPzGZOLZ+NqmL09lzNIzXXth40ldq
aeSnJcvUd1q87BXqNk42evdAr0hNgMetMTBhHHK063a8pqVt/K0XnXntSfiPb189yCD4jkqUF6CH
261CicWmjKFgMZ3rCT58kV7wnjZHp3pXKogHfX/7cKgOUuyBMeahGHA7XKZPVTSZgsJmKLnETlef
KzF+H5duT1lx6wwg903JWpJUrbVOGYxjpNOSdLqqy7T8BA1W/T2EszY+oeWbxWe9SgptZyduDgmI
UcqMg41Z67XTWh/Gwsqma0iZ/ikz1Mb2Cy+x/tNVc55hIBaSnv8P6/nHKV2qHDnrlmemxWpiO8l0
tYsh/2lr83ymFoMW2Bi2ezfA/YVHKRLAKY9paq20NG6/HaM4NSnVdO30PjkkCjHaV5oieup5775O
hTO8z7qiObiJUV7KqtprVW/FGNpdpM8SD3RXL9CsJR/+j7TzaHLbCNPwL0IVcrgCJCdgZhQsS7Iv
KEfk1Mj49fu09rAiiCJqvC6XL7Ld7EaHL7yhp9waxlM7YuUVlQ99WedPYvnTHGhe+p1Lsxdwob4e
rPJtvUQya/mkCCPIKul26s1Uogi2sG3ntp37Z4zjkzaoDRQogmqMo39jNR5T34xF9THuuvGTpph+
Q8GhCt79uckt+Q1ENkAsvc3LuLTStxNfHh7hrLm044rdppL+NVrR8Hh/pJ3FluEnTnQ6oTVQzOuP
nSY6NBgnnUNcZpYnJTWN35K2qy+lmLW3KhoHuDuKfibWO0KJ79x7CLJL43eiALL4zTarvUw1qMLO
ZBLNeJ6NPrsMeSQO/Ad2rnKiUNRRuIVkH2QzP/zYy4ZHfw7bpm/OlVZXH3pnmM7EdOnBq7+ze6TO
qguKQxaIzG2nVskwOVOqGHiFsOf5s150teODd8te5zJXpqCLElH5RrLAXzRmfNACxYAidSliOrsH
O+j2u3L7SjI9RR2A+Nvf0mAVoLlJzE5WxZ+VN3wdXPupm+ZvAgaAT3HZj8zh1/t76faLXo8p//yn
Bjy+vKVHBW4MlZED2oBLRAyiTQ927O0XJbem0kFfF3z3DbvK7eIUR2H5ODul87VpO+N3M8/a1I/c
aP7n/ox2xwIxKm3gdfbPZo9qsSCuQScmxNZsClRzms9UrpVgSrz33/CSNUNny6AlxCu9iRmN1Cmq
WGdaRdQrj0uaFY+2WlaX2XWP9sbOd6KzKgsUCJNSeNmcCeL6ZS6TiYwmTfJLR53xuSjq+ADXJNfm
OlRkQmix0F/hYrnhprvL0hmFOk9h78BcKCqoocmHRlVzf66TGgm7Qy2t/XnxdnEI8TPben/YStvr
as8S9hMvU4qAxEs9ttkBCHt3TwDDoOZIbY5Ddr3L2Qh4BSArE4oBvapRiWc4/g3AZaN6N8UEBT4p
wUtvlWIz9YjroeJIdROT2kDYD2JAOhJoWEun+Hx/k9+GM1QfkG2HQ8eykUlcj1KSnjVVrU1ha45g
Z6zex3Q8Dzo8r/1yIEP6D8NRb3aBtUi4hPw5P90SWjUZgw2tO0ynzH2lwzd97Gbd+XdUNeWR8tJy
MN7erkBfjTeOMJR/6tfjObWNxFg+zmHU0t73G8Rfcj91h+79y8j/HwoNbWMu/23sYCwCCFejLKGB
kKrz4nYQFk+F204do01ripqVltdP9xdzZ3IyLQIKicY/1HW5WX9aTBrUFFfyUQ0phIMxjtrvKSIO
l/uD7Ox44iIXPTMKIbwom5JAG3UL1Uuhhmaj4S1sJ/YnnfTryWzd5sj34Tb4hE4lWcqy2ke6t7mb
1nSlAxmLEWSxXVxmO2OE3E3XM64wtrSQTSf0jqchyFIl/W0R1pH5zd5kf/4Bm9NQVIMWVckwhl0L
M9/JlMw3RmX+qGj1/B8+3s9DbT5ePZZgoPJ+DIk66Xh7ieEbOV6k97/eTiQgYcBE0+ik0wXcruji
OpMmljHMXXcOGnaMP8W4n5bdUgRVov2RDZnnd719sGv2tubP424Wkvb+GolpGkPNymgzGm3+ivXz
EZR/55WRgBDADexPNMM3a2govPpmQkHHxIj7RJCbnCJbi+Av1fE/ijpG/iBa9/T+JeX9/LFDKZZt
i6kJ0l7L6FK48sq++L4UQxWa2dh/zOimX3jkuyC1u/gjzbt3I0Ul/gUSMtbDSHQQk1yfd9XFfVgU
TFehWvwUx+N3d2zEY0o/9CCA/KF2sXm/UbeX0EMEs/iQm30z2WVWmSn1lsws5wc97WfgD6JAYbf0
3FMZr1owVgZmFYXZPaR15V1MN/EespjygjF3/VmLPfcMuEsl7O6dS7SKI2rujyj25jdCzQZzS4xB
r+p6OZolg1xjJhPi0X3ju1pZvjYmpQY3b09eb8RYzabWCf2o5lLUJOyYxenPmG7oaK/1ynm18+bL
/a2xd31APaQqQE0OGPQmOtC60tLEoI5h1ljxg+Jmya/6ihrUKrwjnsTu1pfdM65+quBbKbOlVN0S
fecpdFZKmJd0LssalENcCN+1euNVtZVoCrI5OVJh3TvZPHHkbvT0JQPpetXhjGems+Rkp5PdtWdL
YDvkW7O1mgddrd2BKLTIAjGQpW3RylY6ddXdcgpdF0GIDKc+X1ApO7iGd+If8n2pPEauTZCw2UQ9
HNt08cwprFMbya7ZXInour5Ofe5NbKdsoXZHtKq9bSL9QPhsrOKNxpYlgNi4sui3TJr366iOC8cs
XV40AqODe3h3ei47UfIkwDxtbsisKrVqKKIxrLxKfTOyCZGWUrdLXx0T7ODn5KgFtPvVAPZKVqy0
aJRP/E8xSTPailbUmSxerGn0MC5rkfvjkNdHGrJ7MwOnSpMaMil+UZsPB2cMCeypJ8cFuaL7Vq4R
iw/GMn9HetJsLrXSNQflhN0hiUsI/MnVbjhdxYqbl5KSOnmJljyIaai+pK3qhuieG587+kEHJ2B3
PEmkACtKgfiHevBPaylGkdfJTAZQCvOkttlyaTCSeFLsyg5Md/rl/uW1PxoEVgAHEp20eV30xvJi
OwGOapTouONlvP7adkoHjcfGb7Bb1YPx9nYKjRKZRAGEotx1vVPitdLs1PX4gEj/a34zVdQolsz8
T8PwbFLZg6e/tfKshipbvZQOnuj6/HOudfMHFDbn//KpwOlwhQBBAkJ/PZklsce1mWiNaEof/64k
dna2XSf9rZim+vuU50fN493Fk/BUMl2w2FuArxYJcxq5R8JuWvLsokQ9bhXdpHZf72+KvatKXh4y
j0djeNt3yfXam5IimUPeTvdsV3lzQZi2f8bYygruD7W7//5vqG2+mxS6tVoV5Vd0AdOAbk/jx9rw
okbmU9sfKhrvvZ+sH1kTiTybY3N9rB6mKk3L7kNazn6cqmY4ex2upCMqGecFllPsd5TIz++fIzkU
/WrG5Ewb19tErwaYIxlnzMWo6zx1fXzqJqG/rAm4Ch8hySPb0L2MihMmBa1o/CNicj1gY9WRMq58
PyA8OhYuFYffr0et+NZHbfHLBO/nXOSL8klyE4XfKJX7z3+YslSAor/FE7QlUSWupcxNQfPCVRNM
N8bSU5XAmSgBTOBSHb8W0jb1/ph7uxZ0ALeLNBhF/uh61kplKQMkkzkcplhfgijP7U8ESNlbXfBM
HuzbvaMIzRc0mIdTDu/R9WB5VHpzpNKxUHHh+CI4I0qgKs50FPHtjiPNlrk4iC63rwFtSQrytqCY
XWgAWivcKodkFAcX2V7CCHmT/i4hNdiHzSuQicRom5FRnHgZP7rrUl+GFqMbjGey9aT1Rv00rRXx
ZWlHByX0na8GPRENF7w5aYdu9f2bXHVWgni6EQAhOByeFWC5E/ur0pXv3yAQpllEwLE8rlugiiLi
wnDo8oQsQ/zNMcql9AuldM5ZpfcP796M9NOkogJwH+D+m5vGWnp8d7SUGC9aY0Tl4imvL0qhrsmz
ro3iqCi0c7GBhoQNjs+ctA/aBGDx5C4Ao2BnR6bQ3CAigvqTYEHT/UE1h7+lv9T6YLuFYx6URnf2
J8cbxCrPEUaQ26aDqo6Nq8UcdDSD88cWnb3XuKqLg3h9dxSKQzy1OM6h7nF92mgqCWXt2SRgK8qn
vNfjYKnSI/3yna0oOblAfuDP6BhoXo9SOeVaVWKYw1pY9rdFr7rXDgzCN6WrGPD+/th590gZqYXS
dOSq3tIRcrOLhWJ7bPvBQZE87U0r8CILne8pzYR+cltLe/8hZzwpCUbll37nZo+43pxig0naQZ++
i/B8LOz1RTeKtgwGYCO/jeQ+qV+VTVIG1MP6I+2uveWVDG5UbaQA/w8n0Z8CWw16TauIBQWBoik/
TzX6oKekxQY1sLt+bg/ulZ0TQQ39B0yYkjqCFtcfk/JD5i5g/sNceCOCjkmnDAFWoGt91nJ9aZ+a
Oms+OGmjxZf7n3Zns8pMiBubOj6SzZujX0rvQttdVDg+RnnqVSf74HS29V5YOjqtnHWeoB+FgO0L
m+EJSnPeUsEriiYsVbO/WIlUHFRH92CoW2gyY+GuzlXGl6M8tFnL0ewEJpq9FqYWBT5/TaiQgiOJ
8VEFi/SCSsMyn8spK82AAhBS8FVUKZIm2Cd+NmrdkarC3gpzscq4HlsY6JfX3zZbFjuhIqWGAilA
f8jU8awr/ZHf1e0oaG9JBjNoLmwrt0hzIay5LLJBDSe09N4GpXcfNQeV/vu75fYiALtLiCaLe+QQ
2+/oJS24cyq04eKBLJg9rfyrrZf598ZWeszszfTv++PtzArOqqw/IGmOqbP8859OYd3i1kkP2gyX
pV7+RXt3WU6LZyRHgf1tSMGzR3WF8jMs+htIR9rpmGroVRWmdWq8jvYQv9iVkjwVWdx+yorIOmeJ
pT8Ywmreff4ATupSOouvJsEd1zMcB0drK7MSYZlF2dmxVjrwiLB4X967kBKfiY45wSZOM1t8Tm5Y
CwxYnCoHu80uQEan19VwjlIxuZWvy50QOvEkkgQXYEdb9olmC+Gp09CGlmL3p7JwCl8s1i8AsUyq
H9XZQWHN79rqE5/hr/sT3AE3MLYU6CekoCGubnJ1S2Tm0CxqG7rKBM47kUSR0nXECZbp4Fd1P1yM
onZO1OG9k1Vo9RcD7a33f01wqcSH9DN4lLeIUWOiELQ2SsejvKazL1J1yAN77bIjo7fbgyijJxmy
kVtT/d4cjNQBPdaVSk9fTXe+QTHrl5MdL66HXai5DKcs1tv14/0lvn0SybCJn6i5U0O4cbNtcnNW
zLaBDkaz5CNYq9r5QyxZ3pzmktbvwT1+OxrhLxxkUiSCNdhZ1weDrlBVciv86FzUD0a/6h8HrmrU
VKrDOv3OWLIugvgsNutS9Pp6LKuNPTNO8zp0pyx5tO0M1mlVFo/KqmsHL/3tjUakDT0HfTQyTqSH
r4dKuc4mVrgOa7XtTlYz91/Woeg+3/9Ut9uDUZD2hRsgqXXeZnuoeltFMRzOMHc0capqW3mJLXcM
3TVVPpei0w6wFDvjkTZzsfDyYHG4NZfLkzVaBj1tQkP0JkL/qVEsvjLGuHsDEsizILZgdl7ePUkG
I38APiQDxc2JhzzelkZuNzwODoK3/To898ArzlEzdC95Y0cH+//20/2QjmGO0i0XssL1pyvyZKBU
TFcN47XvmdErl3hp5/P9Sd2+RLTCpMgYqGkbwbnN/rArdEF6A1SKmnVakKAw8LlBa+WhipffHC0p
Yr9xKvdMx/nr/YFvzwCRAxktmR51XLjs17OrYlOPEF8BhlBW4/rmkRj9mrXaMn4AK2u8+xRwQfPq
wQmSGM7tgZudKa2hnFOza+M8NJY0CVpK5Qdp7e0H+1/xLJnbgtPcCiMXbQ5Ky03WsJrmeD5ByXGz
AEHz2Xv3ToQsC8IBRD3AGxLL67VLoynHC2nQw2yey5fSTcagc5L2Y44F6WnkrTzIx26/FWgH8PQ0
lZEnoTp4PZ5ixZmNBZERlraie1ipGlUTzJFovUezNu1P790ZeC1wzIDEUIxAEuV6NEsAws4416Ej
Oj1YkQS4xNacvPWFqhws5M4rTihEqAzWk0N9o5gtpl4vvCXpw2qMikc30yFR5Un/V6/DV0elMB1P
de8oJwlG+5APTVpBNTEW43x/yjs7B4QxKsSSSEkVZnMYFC9LFP5kAPmQ16e+L3Ll1UYHSxxcKbcf
Eqkr0KUEZFJqZptlpnqUVa2VjyFqQyZNKJ02Iih45SnpJ+3gTbidE/gpigXUkqDPkI9df0YgFVo5
oBQdGmvsnXS1mc454Yl/f+VuM1mU4yQnlF6GJKZtNgvGS5k+YkMbtnOt/D4l7rx86CkHPuTdFP8K
5C1TEFm2liO7Dvnrr0NPOGrUQ6AWkinAjbuenWG3miPqZg7XqdUeumaYHmAH5+euzvMPClqK7z6C
CLtxccFeB+fJ23c9Xu/koiPE4wZLlhI5hqy/VF1nnlJ4NAeh7c2HQ7gHVD0EAk4Fie3mnRur2Zpg
8RgsKTLiozY5l25M8/dueTkK+Qc8MsIuHvHrCSVWaQswS0ZInvSv5raur4/Nu183BpGYQYki5era
lm6pp7SodaY2RNc6aX9tSkeUcZA5SZk+aEtt/1MOtTe/xXmfV495YxTuQaCys5ZI+gEDpjQgU9jN
zdnWmcjHIldDj57hpVcVNzD0RDuoM95sRimRLl3+qHgY5FybLxZzNKAZemo40h56Tc0ZLpymdN2r
Kdr0vNhTPL13OzIV0KxErxTe6Y9uDncajQ0OGqYW4t6Q/IaHj/upVHP3raz1/Pf7J3xnCcmR5Sdk
w9g3knO9RSLQRK4WDgJ7xmjpQX5C1Dl4u3eWEG8vmlhw4TAS22rcpGYZESM4Vph39vwlSVUtmOta
OeEIWJ6dySgu92d1cxPTiCHvJ0ywCcpJxq+3f9QnizctnRUiym1759xoNKpubgPqX1udMXu6P9zt
IvJ8A+igKESqSHHjejhPbY2+zzQr9IgYcFEUOubjsJXa3/7DONyH9HxBYaJwcT2Oms6oasK4Cgct
Gz+UqSCKbOru4Bm7/VgU2oAc0Kgk1+D6uB4lamG6Nk1hhxy8J6GW/UmxmrDVXOWUZe33+1Pa+VK8
MDbBMe+ypMFcD6ZGbpu69WhJ++r0ZHhKga+lXiHb3x4xjXaGwoWFsiz3L0/LFs0WR73rjfbihIUC
oOiv0nAq/C8aFcXpdKAsdRBo7SwjjUCgPlROaAtuYXvDmDi5hTx8aFPPfqb55Qhf8/riwY5V4Om9
UI5aFTsTZBGJ6rgx+Hub0jQeEZRtN25o18N06ZVsuEQFbmbTKN6NKJLdLElRQIYLitgW5tnbhdWo
y8RQaY/HBwptxnhG0wYbzrou1IN7fm9iwO4kLIXyNeNebxKkIapxGWwv1CMUdAal/SV10uKx0/WD
g7wzEBOTknQ8mXD/N3FAqonYzsYxCksoCuGcuqN17kUnvpp9rBzZ6e0OBtKRvwBYgnq8nhXcsqJM
8CtEjcJuTD+N3OF3pStAc4Df/vPdxwwMnaxS8IiRFG4mNiWxmhCOR2GmW/Nprpv6UThAZBVhn+6P
dBMyksJQMjMklU66rW1uD8D8beO0WhTaos6+U9a3XtBd185VOy+nLuvXhyb2ksf7g8qluooX5aBS
qxDhfcok2ybdWhU2drsMWiqGfskd+rdp5h7px9+eaO4P6SWiSmwUuNjNB0u5ncbR4hVby9/raf0G
nBoB1Vo4/pK2f92f0u3uYDBX1uepZEMk2Oz5LHZbZUi5hWOtjc5aa1VPFISbR2PNkgOY2e3qyaEk
OgTkI3VlOe+f6vLW6PXDMikWNOt0Vc8R/3IGZUwG3PfntDcQaHt0Hlk82XK4HqiJzUREQ+HAIDeX
xyKxrEcumCMTk9sdSB+VQpmszJG1bO95QXNqnt3SkZWIwscGExH+5s9ZV5+s3vsIaezb/Vn98A68
3n3wPCADAwsEpgqb6npapdLaadpOTphq49uQiVPWLCjYQ3wbXzx1uKRmhz4R5el69d6caoqD1jGO
iC5yP9z8COLUH4YqXP6bEw5FjCsLmmpoo3mHe0fRFoFOdfKxFAlymDVCzKc8aRY/csbh8/0V2Nmr
YMRlvCBNv8igrhcgyxXT6qPakXtV+GBglEdo9ai5ifzI7mxvKD6qVI2Q2J6bM1iLBCfc1Qkz0PDP
rp7blNBoAVZTpB3cZDu7lRP1g9UI4u3mzsyaysE0hhWtRS7+LuH7/Cuc9t3yj4Rz3Ca8OMClWLzN
2pEc9XaNmVeYz0n+sXam5E1kg3IQjNzOhTGwNCQw4OShm3n9hYqoWQsrX7IXpH0N2FbMSA3MpJ6O
ZBd3BiLglvckGxHI8eaIg/5tx0mY2QuQGhVJCKU4IQCo++/dcFSmIZwyCHg6bFCup5MqC1F4bGUv
/dzNZzQV1mAYTe2Bjob4D0PJNAKQPcDRGw6EkdQLSnZ1/pIUjpY/z7YTjQFNhdV4rNqoPCKF374x
XCGY0RIRSL7aVqVzKBGv5VXOX1C2qG1/7YwmUIRlvMVdAWKvJAx696UsR5QiS8QaXGLq9VriVJDk
eTvlLyyzwGbeW84ZCdTBC317bq9H2RRVo1yHHqP1+QsICA9dXzs9wZbs/aZNi4MJHQ21uY5rpa1F
in/Ii2o1/Yu7Cv2D0Q7dx8VZhvdWvmlYYJCNn6wloV1b/87KaUjCDIaaYxTL4mxy/A487sFFtLsn
eFZksM2G34I4FYqsWd2r+cuYqYqPpeXD3DuIg9ivg+ibd9cemBJpC30L2Vre3hRY3FlZ1xj5y0SM
HXjluJyjaEif3Ww6+lC787IlkILA4xYUV8/1XHJl5S+psb4VRXaCpv48JJoViDE6oiHfvo8UvWXx
QYd1KiEI19t8GJfSqSgfvtSrlXxzum41fB0nE83PtG4y/LGSahrePA7zaS2cQ+HDvV2JkI2cK7c9
0Obr8RsVwoBRFvmLaBWDfW/3IsjByfXBSJXn4Ajs3MKyjUZUgjsdhGj55z9FdD2OG4XIONM9Cqpv
BNz1A8X16OH+Lbw7ClBmuta4N4N7vR7FTlx7HnA7e0mn2cOg20wf5348qjLuLBzqyET2kC4cKsKb
p8tYVJ3aisYFXKPslUbOish05KJ05xyy0PbGkogRiWGgsqluNklSm2URF0vxMraLp5+1son/dKKo
W/1l9Oo5GJqad7NybPhnLfK7/1awkbRAKx2VLj2SoK+1Yq3/DqLy3urM9RSft1013x2vA+VG7Iyr
gFuHPtX1uq+Dqg1KEeUvOSWuPwA1t+dpUoY/73/dndMJzon6I5VPsJPb4mo2K22K6mP+sij2r7mR
PrrgOU8rnodxrh995L2tRA2I5i/YAPBIm4Vvk6Rca1EVL4nu1pd2qKVsxALY4+A13x1HblZiVcnk
3GSnNhtVy922eGmVqDglyCn7iZOap/tLt7eN0HOSywbmAcDv9Qdqk6lJ+6EpXtLGeJtNRcHpR6z+
uMTvz6hI6sE4yNY5qLMtm6y2PKFMo1m8KGs+nUrPWS5LmcyX+/PZWzXpUy51W2SUsJlPUTVJT/2z
eKm8rjyVSzEizmqYf/yHUXheuBxld2R70HlBjQTdkOIFoGR9mdxcnM0B3M//a5StWhrFX7XRY6V4
geGdBtPYEaX2y5G+xt6Kyaau9IzhDd3WdpyYKSYNo/RIxAb1mOvcBOhu35/Lzj4jvQVcwN+0rrZN
wMmqFHOo8+V5KWOB7RvOB+Ormhvll2WOjSN9593R5KUj21MqiJTrXe0kaWraqLQ+dxN8Z9+tTDuI
tNw4damp/vb+mdkSCEJBk1Rvq0+SWEWU0QVZnvXW7R9ADeeFr7Oev2lFMh48Y/J3X2fOso9KPgL6
WhZANndPo05LNTbW+pxkQL2BFPR5/zK6k9qccztKzXOuFK0auPi9HgUlt9tE+qzYnkSg0BnZXntr
sdYmKHb92cQp/Zs1oYGYWTAe7i/m7SiwnJBRZa94gIK3xdpczIL1xGRDj+31okdL/aRqY/NeiBeg
YxkL4LEipT22sbCiVWKNzQEjRzQvPtZYrj8NSqNdUEk/eqdvv5jMlaWA3Y80cMvcivFTXGZHOvgV
pRMYjV3+qSut+WEwY/ekLYr2lz0a7wbpMT9s/Og00uChvrSJdnTI1sucMz/6mOnq24M3nPSFzxeM
KQh6ZxzH5OB8784T9ielVCZKffP6xLlNBGFXeoEb6aT68ewkEDIxbxAYZl6o6S5+Zttf3r1ZiC3Q
v0VNxzBvmrrlEFm6mLCjSGd7elGmfvjAQ/xuGzLK+FDhADvKMjtIm+uZefTlnLJUGSVRwG/bqf5o
RGr7cH8uP66J66ONuhqeATyQkl6xxS94blqpsYKAetGZ3fRLnhhFhWh3LbovJRC69Em28ya/TOt+
9CPojcMUrJmJ6pvVqsiSE5mXUdBpi/zPOjrNb14K9jZUk9aZfMOrRHE2jaIXPrh+z0J1MC2HAGB/
fvRs3V6+zISNIFvdsKq3T/CKEFVtOsykaw2M2zAuMP/FRxkf0y5f60OV9p0rQ2ZKgNClohL6pZvv
Ew2Vl1hVEq7WbKvnAVGz9tFT49Z9sKNO017GCeXscNTMwfuKcl4VP/ELSyowa0p1H2XcqgKTbClt
YCwY8Ja+FS1rjECiMn3RB2dQAncxouo1HYTev/V5NGWB6NRZ/T21yzJ6ss22npAWQOT/69TX3vju
lpIU/CM/onCp0WLfXPrWItZW7dQ8zJuSPLpf0kvlxcVbRxntfH8X3gbSPJoQlSh4g6QmsLleS3xO
kHTJRBH2njnD+lqLsxCuCoaA3RPV67uta0DtQ8wA/Uc9B+Le5my5jZerkb4W4RgJUZ5WKyrcU491
xWddzyz1IJ76YahwfcZgeyIaD0AaT2Jk5K+nF9FwpEPBcCUmGH3lr0NrDN9dQHrOacgpdFc+2tae
A+HGRALM77LOioPJUt3mI5btoBwybUj/MISNeC2d+s6+5FmsGS/J3KIeg12GV3310kyfT03s6P/g
QxuVUKqtCs59bCjJ2e6p1f5a6CRjF8VY4WXMCan9m1WN3j/Um9rM1/k9XrgOi9o9FCg4jwff+Oa8
oKtAz0tCE3lo4b1eLwIk0ypb6ioLx7k3/cVRslPuFUdIwVtAHUgv9itlGcnmpf96PUzX9GtumFDe
BP4o50VoCCdblXXJRFT6Y5zoPmY3+CFVFgI8dBcfumVND+Awt1OF2osf9A8oDCWGzW9IuroivAWa
jxiD/qRNUfeLliTdL/cPzc19R1kNiSmJUCS/gU58PdPBQ9YBsQqBLGjUnBZ3aYKsjPQHS02OOic7
E4KZycsOUlE6s26ym7o2OqwvbBE2hf5Hb+UmEi54xNyfj/yfXJ0S5kPWSSkaJrYssF3PJy+Txo3X
VYQchdw8NytH9BSZqWWclLabrCeVyoF9nih1/E2LL1/8rjOUo1dEfpvtr0DbhOHhpzHTza2HoFbX
OjZy22Vb129WOmYPc1ZOD9gyWoB2Byd+qGa3+CefbPUAaHRzC5KlSl0+qAaAmmhEXC/AQg3VFBiz
hVEyfBtzc/gQDd1Xq3WNZzVLioNbSZ63zUSlxzcvJlmYtJu/Hg0908hU0rQPlVrYj5FqQDtvshpN
/bQuoy5YpmokXxbuenQf3s4TGqfss6OlB4Z4KxGFdp6FhRECKKVAofNpcnKm2+pachnbsSmeRVS3
7cHtc/tZGVO2Q4iIJQ5ue1hKnN36LJrDbh2JWopqUtTXSuBxlZ46tXW71zHql/pD0yT517ru1uVy
f3ffnlbiBDJ24jZEsSieXS+3VOzQptmWOkSa9S0vPPXJVFdoV7jbHTzct6cVKXWuWrSXiVJp814P
xc2oN3GEHFChp9MXc8iWDwvQoYNkZmdFZbEDUCiUXyhrmwnRw1KEWnCL2ktuKQEiX2rvKw4slnNV
j4sIsY5yok+CJHH0VSqt5cEte7uNCLxAErODIQIibHM9zWHQzK6oYazCJVVkISS3u6CO7TJ9hUCE
SKeANHTEwbj9jDLJILVBVBatim2Q6aEcCN62W8M4H+tTPEye76nAAuF7fH3vhuH2oQgO6wkroBvn
+nidB1RYNCikqWU/IgrRnY1Wix+0ZjYPst/bqwCvTFp3bFBOJNn29UqCczOrfGm10CmsCJ2uQe8g
syz6Z0LD9LOhjdXbpGjJwZHcWUrOIdKqUPDBVGzRXxYaSMvaAxr1ps59RPwjWvw5bcWnpEY/8f5i
3m5W0Eosp7Rr5arbXjmOFEErWksP15JCOj4RWkKan6BBfGmlu3gQJ/kwfLC1cvotnmrtqIO4M1cy
E8mR/19o4uZIOpGeQ95V49CUFl/mQiceD6H5qcIQ8uBcAu7lc13f7D/qDNJsksyYGOP6c2pjv1Rr
PJchFKSx+lArYzb4cWclq+bbPQpsz7EY1+wUa1rXPXFdqk6gd4mp/FpUaRZ/aQcoqKEJeuDL2CFI
2ASTvapomU1mlXWn3o3W9Ox4Uqs29bKx+GpHNn3XsfC7igQ1YRd9Ja0UgQx2g3WOTccfTCW/oI9R
Puc87u4ln9vuF1AQSpDbSAWXY/y7ayajn6cIP2Dt7RQaEu4oQvjm2A5BXVhF73e5KOugnGzn1NnL
321u1a+0Mp38o2ammoHp1Ji9Vb0zP3pWYT51vRVlp6hRL47ird0Zm7wMlvnadx4QPORwfVtEVGvV
xtCylh8v3I+iaEYRlF4bT4lvgMB1g07xnGcL804oO/3yUhr6tATDsCj/in4kTo8hJ/8hvcmjYE41
761y+0s6gUpCCr713UErfhG9QX7nruNqBA4Pqh+vbfJgIDM5BOSzru0jb/ZHFWmG3+sI8kb2ZJ1d
QsbZX5tKXYCj4byxRMYKwslqTqkTc0xclIz8KLLnYMIVZAj62r4YS4F2pFmpJ5dnVAkgwQE1rzJ8
av8a+A/+MJcWo85OLLnpD56eV4GRJUl2zsXQDc8uOlZTgIBi0/hjvnrOY6H3kMrtMrL6hzReS3Ey
cuRIzrh2xNojVabou6nOiTjxcQZOcDUMMz81WdfSTzoUIYLOVJX+adDiarmoS7l2B7fXzdkCYgkn
iBIoqoMQYTcP0TpYc4PZI8yEzk1oPYE7+EXPusz0J0ftvty/SG7eVt5TSFZgZE3UbLhLrs+WlzSa
PpmDGSpULc9WNnwrqvJIif0mEoYaA8GPGjJtGLSJNjFobC+ZyjdxuY9TdBsNSjNxsJprx5TWwv2k
Lm4dBa45Cr51o+TVR6Vq1OQgQLx5X+WvwGyVHwBE7IbHX7u1odC8dMPZdOlwxyo9P090r1aT4Vbu
4TJ5f2lvvyMBLqqRGm5IVNZurEymoUdCdkC7TetQCHXiOf0rqSKvOVFobz/dH+z2OwJyllUA+s1S
cGZzIatt36oJFZxw1Ks8cKCXneaqPsJT34wC3F0qvEqHFvDNW3IjtWQrjrkwwq7OcLw027hLAPNH
lXfwrW7WDhEEMkG4vA4jkidcb0ujLsYoKmsrVDDjsoPCzOOv42iIf3prTg/A7ztjgWfmIZNQLJQn
5J//1DlfrHpMxtQ1sOzp2jVAEK2zn5as0LUTTp6HWiw/PsXVcwZEilIH2n5Es4QLm9OgTLJuVA6U
FONmHCgpjl7kq3k5TB+8KMHydMlK7zMQkzR91Fudmre1uuX4bJXW2J8EnhX2ax0Tsz2vWEOmByt/
Ezvx6+j3YTQgs1YW5no1XBHngocfHgXF4DNOTcmrEOoMsk+pKfjMTvNaCthaB8nyzeGUeT8bWOKR
QNhstdJmemcxDl52uMyJ81AKr5i+x3NbOA9DE431mVx+fW9PHUoFeRsFQWBXt5u5zdOoy4a45p4d
8+iSmw6mYt3qTgf3wE2sBq6GTio7C20KiEubFR3MKnHHKFvCstKicwr33s+m8W+vyb0vjrEgZlBH
5qe4mo56hbenVeq2Ujpmb/MLfpSWftrYRpbn8HQbJRx70w67fsqeAa6+u/ZIpQbaLGhihIVA6G2i
s8FKXaFFGUh9/F7Yx1b/1Rna6G31Dq14bvfm/3B2HjtyG+0aviICzGHLTjPTlDQKliVtCMmBORQz
efXnqfkXR80mhhgbBmTAhquLlb7wBgwcscyGFCDZN2skqFf0bVc6wiMRzPJPfe+4l7js3LNwx/bo
dGr4j53t6VLcb8wXdwsWjl6a1Ay7PQ991yX1TIcIAHNsvCdbyjFHGzUnP7rtrMyXWGkK7607huoq
TXGwHjK5Z+fcjlnSrChNa/SulqbVf3bL5DwYSVMcgN/gzWxHef4gsjz7VZedthN8bOwZhqYNJHXm
ERFcbdZCjBRiB9O7hlmon/CGNk5eNhn/ZRQ6alT7+KIQr28nCCEradXW8q4FhWt/VELTb9Gl2fmM
9xc7dnq8VvSaZFXcXfXSJnXoMlSYveukh9UBwSn32NRjE9gVNfI3Pr+sGAOQnlAd5R9Xu8SpJ29Y
bCC9bZFqv6gt1u/Ksoj/fX2Uu5uEUVBq5WoGlQo6WcZZvx1oJ66qbvHk/qcGvvx0cPL4YCxtOf7M
59htD4pD/Hs20RVB81DRip+vD7+1N7hnOQYykuJquR1+rqterfrI46EMk0NbYFaiLv208wDdBYtM
kisFbgdjQEOWv+K3SeZzvYzolLjXHH0M82jHTgt2Llvi3u9z1Uv9BFesX0bdiYVeJUxHUALZuIey
2fgVoFJMQjeq7ihxrI4gMThkRdKsa9sPrnXS+6n80KvLrPqxOXqB0fax5+epvixHFMJj/U+ziLEi
fvMHl9K8NEspCeGtueqzaErF7dC33tWbk/JkhiHKYl7Z7YyyccNxtRFlUfSCkrauUyuhM9Z643IY
3aH08TD/XoVa4mtG9V2bnbc/9PTggL9zZco24zpQnZNQT2fUROHIDep76BzRAyDd7r3RYKbmmOEe
UXPjEpClfmJV2XyG3Hi7neosiim7peF1wPgOKQLISemYeL7T2MtOAe/lS91GdoCCCYxhhuA5Cbz1
dqxoUlEVwa0zaCd3aY8Zb6aUu8EP1Y+y0vg4OVmYn22Ebf8dKuQIPthe7Ca+0qKVmsf6MBxiA13/
46CN9fBnVWat+KouGZF2jEJu4Ze1OztHNfIi60PN550+aBVO9ZfFdKafhHVWcSmGsk+PA+IfatAX
nVsdszmkRTfhKd4fexvTiYdiEOhYG2OLKYQ+cJb9QTTd+7FTIvOgOUuq+ZnXR+mz2ZcOuBirsZNL
TTtjOmgwMbrjAGbSPeZFaJinsZ3Kv3IHDf/LEjXGwCE1h+rgKZr1bcBluvRHrzPFUYWJAvJOqVLx
MBv2UvnCs6MeJXl5OWvZMs1PY+kgy+vURGY7e/z+5iT7BMAk8yNJUVjVVodG7YGiQ61yIzUYnUE/
2G1uUOTRUF5P0Zt5lsCcdzSx9wzdN2KWF+Ik9ybZBdCH2z1BsAtItOZ0QbmeT2hvjCWtSTV71/dJ
f8pcY3nWwsyNduLpjbsaHANNF2gzsma22vbZiDjmGHfKVW28pPmq4mjCJhx1pdiJou+/LJAtLg7y
eks2hFdfFurfGGvNEAWxG4pPhRjC5GiN3Zw/dE3oZrGv07PsfKt0hfNxcCEL7pRCN2ZK2gsNCVlx
2ltrKhauk87giAj2Yd+nX6tZNU9GNdg7VcitUWBsSulyeZms+U5TZuO3ylG+jrMZnZJ4Sg6m2b65
qYL2Brk79RhiL7oQq4jF8wQJSwupsR2acvR1J18e0NmZooMiyj07ufudyRPOfBA5hUIG5u52Z+LA
aI6iKqKgjaY+GLBpOg4TezIvjPiRAlT1DXetPUfZ++8IVwxNStrmxEl3sgDNMnl5NbhRoJFPHryu
iQjMxJvRuJJ/jYwilS2p6bPG/GZ0GJohtqMgaSLt0Szc9g+P3oYf6yNl19cf6Y3PSERGMxmCOcWK
tXAjhecIpJERBWa2HCq7+wttFPxZqu7Rpop1dJWdA3f/oDE3mjaAP6V0yVqjL3FzLQ7DLA680VUj
P8qT/ECX0PzqCcLo1+d2HxrwlNE1ltZMVCzWuz7KKmUR2N8GVufQQlmmbyhK/R3a6uDDwtpzRnqB
k96+n1S+sFYDRk1eTmvjdkdODrJIdRMq19EVWnroZdp8ta0hUnksEkX9HmYDNyca33F2iIArIRkN
qKy6DEhCqX4b55p50TLL6k4dPZfvyBPTmOhGvULFqepc5WCbc1X//fpH2lgQKeLE76XrRP67umpt
1NYdoxU2ovIoy9Nh/zsFPPWU6PlO/H1/1VIxgqvAbY5GFcWZ288zezyPg5fZ1w7IAiRI+kqfCBKm
8RArrvEBK4f+OhXCfhZm3P71+iQ3zi1yvmAlkHx+KVzdju2aRWZPI0ID5L7JOe1s1afq5+3st41P
iWAIG45WD6iaNbBoob85CBjS1yRx7HfFrNK0gIE9foNuEv759hnxFSEuksxIvOXtjMSU6wQFtkPF
aS5PUVm2T7Xh7t3oW98NoQuEkBmCKsxqS4t0KkU5xe617unV1IAQCDfMvfBm45xSkqURjy+cVPBb
zaU1wH61KN3jMDP+UMTycaql0CK5g28IxDTf/uXYh1wMXLPkaasnP07r1Fqiwb1i3Os+9FVqnGrF
2kM4bO0FREJgT9H3R2dlNUo96AXamIKmgeVMf8x0iVwSXn9EFuLf1+dzj7ECYYUSFCjmF07F2oXT
K8bIrhTdvZp4XNQ+4j9lfvTcvnssLaePjkaTjd+qgTzTJ/BPK0BoXZscVBt5rNPrv2Vrv/AzcPeT
+S+Y3NtdOVZu2eX94l5jRdHI9qL5YNqV+/D6KFvflnefbgzVTw/5hNtR2iZ24NvYTHhIB1+xx+6S
h2XvO8u4l39tbU2g4eSwUm2Azv/tUGloTHVt0JgAE9n8Ubhqd9UHs/8TYUvddyvd+/j61DaeY+mm
StpgEt1w5m7H6/V5tPK89nAT6ZZRUjDEQ7VoICniqvtMc7Y4xH39ZgF+KddA7ixVCOiQrBFySatV
2jRJcRQ3Rd4o7JV3Y1VUJ9cW0X+4t2QTnFYFCQ3aw7cTHGFmhnHI6VsG2qWR1jmHdqn3HOi29iE9
GACz+IjI0uftKCKJ4tFq2Ifa1I5PSpnFJ2j4e9Hg1uaQonby3MGbWrdCInRvo7qYuB0HdvtYJsNz
Elflu8lRy4coKut/Xt8cW/uevFiKXnjU6daib7UuPHJfDnpKcPUwR5r1ZVYRRrRj0zi/PtTLOqyC
GapHIBpfeoBM8fYLxi4SSuGielfDmjCK4+fkz73XGZq/LKPZHQrH6Yv3TVNpse8qBjqJuhCL4keV
kj6j7md87Qa71J7mLMu/eFaaf41Ma/5WI8HyrQyr+RnWSvQ9NbtUPVSt8ielUP1chCmgg9Yb68sY
Cmt6MLs6L041XtDo7mf54pw4C9o3M3c79di6aYfjTlJQW9OywtzB/72Q3tafQGJ96Hkgxcj9evsJ
nAjmZh+Szuh57HrCz/NJ7f20MQD8IpZhUWWiZTlFP109t40fMTbo7tGoLBMSZQLY4aqiCVvyhgHU
+DTmoy0OGJlFD/AyasyPmnKpz2HbpuFjqXZt/GzmSv7v68t4v2MkiwaaItAswvu1tk0DV1m0NImC
2rCTL2Nihr6bLUuA31K3cylvhHcoT8DskvV3KT5w+7X02ClBQXMpT3qxAGbQIw1ByXF6aKq5yvw6
Gd3HfpqHk6ZX4dvrBQaFZS5oMM2UHNfsKxV9rKWmin11K5guXorwAAH22+MU4hPaN4CjCGNB2t1O
McssiEkTTPMpmxZqcNSawWLofVcc0zKpCVz7/O2tZGIIBLKQeAKPetc0cpyiWcopgsnYUlyy2zK5
pJVQ/KnG4uz1zXJ/nYHQ5hoD6ABqW12Td1S82QsV9+YgpVkE2H9uT2A0+0e3moxjleXTzgG7v6QB
vALMVhkV88I1MCqKQtNrZ/k582k4xZRVj9i57YUkG7Oi14AAHV1h6jzrRau0Wc3mKs4DK0tmHDrN
y5xToJuK8Ky4k7MTXG6NBoxOCpBybSBNdLtFRuLkytMrsBla1h+F2qRnvdQQgNfED7uwmvPrS/ZC
l729o1CDhlICZVdWC9aKltlEsiWSsQgMo9PTC6UJkFUKBL72ITTdIg3ytqrqp8mEt+BPC/SD4zhb
nnmI1dT8iQez655GtWrzk700IIucZm7ej/AwQB9n6firUo2qoW5aJA6V0GIqfs0ECs3RHfv2p1lT
LUaNoHe+WBov07GYKi/5IwYUszwTxMzNEU5Mpp70DDmvU6VE/ae+sTXhi3HWG7+YuJ0OhpiWvyM2
+uAvQ+c+26BWcZjUxfClN034zhapW3qxK3jCx53Px2qsvh5ZGlkHkbo0cl09cpMS64uJ23ZAByM+
aMYyHIuqWE6vj7J1CUtgruwuUxdYS5lpQFvq3hJlECmW9UVXJvdrOIbVt85M3sxKp0NA05W/qfMR
k8gj91v3SfcmLiXRl4Ea6ZaPvkF6sjp1T/Jlc0KEBPRX6UncyfYlTu/lwDTLYEYm/4xUZ3IqQRSe
i343odgaCoKrJCEgnUNWcTshRbET1J+aMoiTcLkoeIogECuySw0JY2eZNq4jklDZr5LYdOA0t0PF
pVcosWKUASKt/bmx3fBsUgTe2XKbE/ptlFUTlHpzlVbFVAYKeue/+hEITTs42mXS53Tnft0airqe
BNhS3blzS2mTslVR/2YztN0nfCPx7+ui+DBNw55B09an+z3MWAX12ZSNQAwJM6JIz67gEJJD7ine
0+vnaHMU9jX8S1K/O6JCZMSqUPCIDwyMsn1yTfVgK4l7efsoDAD4jTYYwkarOEYMQ2oPulEFeW6H
JwV/olPTlXvulBtrA6OFaRCrUPxfdy0pGcSJKLUyKGg1+TTEx4fCbT6JUMnf3GBAQgbQKrhFOvyk
RKttrVEf6nqXw1pOQ0KDVIseo6x3dxZne0L/P8xqC4Sx27lWq5bBYOd/a6mjP5AEjD7aXXsOkVsj
gYeg6gXL00Bc9nZCaB1WzdwrZZD2iXuGolR3h9SIrGcghqm7855vDAYBkiSPm44dvrY5A/aVpHlj
14Hu5sMlSZBRqWqRf6+FsycRJkOD1WNExx5RK/kYsfvk9v/t7nbayEs9EYtASnGgNjxpH7putq9i
zrSDXiRWkLuNuRdAbAwqtb2lNqpOmX0Vr1SVcCJ36ESALbAynDs7Cvtj3HrD59dP1T0gAR81KjUS
Pv1SErudXE5WpDezXZJ5TM9TKxDbVH9mdQWVMn1KKyPxo3n+jGX319fH3bgzZHVMopHQSoDsczuu
2yrzlIZtFVC1Kv4Uc58847tTnnZGkZfC7doRR4CfQUZOYuTWUIfEXsY85kQHyZx0+ie9XOzoUJtc
9NQWy7q5uGqY9h/H2ojNd70FPNDvzCHqDh5vzRTgYZzG7/WFJsZTV+iT964coqH5GOl9Ur1bQqTI
/GVa4hZ1/n74ChxQ/OV5aRo9VeYSFVebIq1zMXo85LEPtWrCmIglP3kCACZwPShQVxUktnZQx5a0
aOzV8Ec8moXtq+4c/eMME15JWj1U4vPo1MtH3Sry4bzkpvIpp1SF2WybJv96oo6Hox2m+jet7sb4
2Dij3e/kkfcnjk8JBgkDI4mlXHdRFOR56QznVTDn0Mad3u4OvQW3IcvMaudw32+O26FWJy7Ol6ZL
zKQKYsPJThiddycBvffNR4xRKGpLNBev8LqSIqYJwURPkIOHkXLRUsM41LjD/IdRqGrzcsFpxtPS
vt3ovdnHCUZvgktiXpyHwYinGmWJ2U53Ppr8H623OteefFRISMmGbwea2Gqh1bDVw0xoh8ad2qOY
RtzgTaXpH3EnXrSd07W1I7iBJXOX0jJNgtsRWzdPho6kNzDjzv3bclLx1ai6SvUtWhE7n/Gl33k3
PdCmuOwQCt6xPh0vzgylawR6AcLCvs/K2vrj5NbxfCZ9ar71WtjXX9wZpSkqUrZWHtvOnKeLFbrJ
nyIpatWHh6yWR7cUqQdBwF6QL16a+HsO/cI7uIK39wA5QzdornrWcMi6JR+/2OaQO343dJZ7jhd4
BX7flbP3iYs7my8mcq36IeqjDkIxNbHZN93EMi9dZDe9X3GJ9kccmhflENWaM/tY/enVscSALHJ9
lwpF/6g605Id9TJOszc//RAoYR0itATmjTbE7frwEaRj0cL6JEl9okipnDIvzXweuj0RhI3NR9df
AmFIdmnEr2L0Cg6O3dWmCJoZj4+8HVCFbo2BztSiXpY8eju4HsUFpOVR3pKWv2tJMSfSY3qHkwis
tMx+LQiL9X4d1Q2NayVR9rDIG/cRU5PK0AgxyQ7i7YdMUA6y64TRVHVpDxDH0oMTh9pOmec+zmBO
DuBYsKUSO7GqYnkUWpqMUDqYaNZ8YpNWX7NejEduqcwfjWh518Re/s/rL+TGGZZ5tgNQ46U4snqH
jXHJtCRhUCufdH9Q854z4P5tFuNy/A8jsQ2JZ9gkyLXcfsTSE1NY9a4Iom4GjoeOhbA+JAUGSScz
4WnZ2fxba0aAwXqhh06xfBVAUa9KUxUtn2BRx/BkYIL0QfOWPYPIrTWjASWduiX/bN1p8FIzDa2i
bgJPqIv1lwU1bfTzNsEtNK3dyguw+jbdk0IEtgeiuI/cABgSP7H7IQORhd9+z0xbcJwdnSYY9KH8
kfE+T5GvwDNUfCWqtMyPy7ZD2ChNs8U3Ikdp/CQzYnvn2dnaQBAdiAhoT0lRgtuf0ehaFQ9t3gSW
VpnnujGrj+Foig/WkjSPr++grSWlwULqR31DugndDtUliM1jA9MEIvOG8BJZsW6fpxAFgtPrA23d
Zhg1SmSCpBWv+5hNryEublmsKuTNpyhXOnAhYhBPnj4vX23gljvgm40B0UGjPStPv2zo387MVpYF
ckwrgtQZAPkYyS8vLjPfjbIEjPIe6GxjybikqSTTZGd+63qyFUYjkAvehUoxxMc4E/0paVv3Y29O
e0HjxpLJ94BmnxTdBCF5O7E6xYRLH7leQA4CbM7U3J/KwXz7eiGOyPMD6oIga91/K/JEG+kr8vrw
in+m1rHQAUoq/b01TvYfyLLt0dvveyrUvv5/wHX3eQETgWKTLYKu0nJikfhjleefF8DcIKrfgd36
V3jWTgd661OSypDJ0HUgCF+95n1S8gkdh0kuitYc5nnxigPSStrbSyBcJhLoBiKISsj65tSMMCk7
8p+g8aClhnWn+KHQysM4i70678b1yVBgBOFnwadYm0spyaw04VQ0QV8b9NJddZwDL8ySx6Kes6c5
1btToYZ7EJCtUck8qVUAn4EattqUTmg5YTrFbVDOTvTQZ612jsyxO/e62Qfm0IoHeyz2IpbtQeng
0PdD0XNd7hmLLPLMPGyCkg7HYyOWwdf70JTKds0xKXl382q3c3Rves13RdccQA23JlWS1SOhzUYK
xKxqg2ERojmHSlY/unzqj+iNg9y1q7ZEgCIvj41qZGCqXTsLICThxZZY8M1fv1Y37h3AExosD/iJ
EqZ5exmkEdwRnmx+TGkD1BDTsQNkfIiwjN2B1W58bDT9ELuApQbXef02hsOSNyOCd8HYjvnPxFCj
H1gx1k+w9NNnz1AagpAqurw+vY0DSt+MDivizJydtSSOKQYiDbPqAsVcsvdLWTpP8MnLnVFe8uzb
RIgyApKzsmKDau96bro3YsRp8hVtUTenYtJyxPEbG7EGnEfxYk1hrefLMc+S7okG5Xwsunw+6nnZ
n7uiRy0MEdbibSsLsRz/BNlglq1sypmr8L9d7NFOO6e/qi6VFSOsy8d08eKrNS5vZB/KoQCek61L
p2H+WA2V1AkA1SaZrshCKr7uaZHPf22f37SWL6NItjwhAN8ZWbfbrZpjY204k5iuqpGrh9hSmzOh
z7wT8a+RDAwjhfFgrXAR0ZxclxahKGRdkyTL1WipAge5V8fNZWxmh7uQNgEod61tq4faLI3iZGNX
+jNRWnvADGfo0aqghfe3nadL+bE04iUu/C7p7O8ZfF7jZJilE+DYqlWnDJJGc2oj1XmjtYz8/cwA
9hh9cCxL1iUU+qmuVs/WfC0nm8o/XIyI39CDyiqMfGfjv1jv/Lbx5WCcaaB7PEvs/LUSrkcl1FS7
1LjWtgZfjApZg3zwjA4J+4A+v41uXJunDylFM93PNerDZyzBVHHQ9LTqj7gIWX+3PEbdH2NR28mH
SM2G7GiKMkY2VYmWizfPg+NnmtJ/7fRRZKRdud3oftHVrnFqk67Jvg7aooijafWddjZi5EoYe06r
ncmurkraXCr6OVgQSa0vUPur5kAd2pSYsacKhsFFSqLvO79zpu/tovc7sdPGSLKrgtweFRxaHvLf
/1bdLjqo926htwGlI8ELrP4wRUOrKFKOrx8ph//RavngwsuKAzU3uIarp8iG0ZvWeWZeDQ9xF/g8
aXdcFDU65HpofRyMpPirspo3urzITYOktYRRG0yPTPB2emOPRopS68aVDEyzfRN05GWB9Vf4ZrtL
ylm9AC+D0SGAaA+TgyKp/AS/fUvLaFsvSxfzimSYwa0cL0eI1M1O42iVLDCK9NjgBeDckQmtpwRf
XxdO4pjXGWnMR3OIo89GbrrvrERbHrD/HXf4Z1vjAeiUZD6OOJvxdlZJ7k2ofCCakCSh7QNbqp40
O0kfjT4Cb1A2e4J9q+D6ZX4uDRccRKhZQei7HS/svLZCJ8q68ovi7yi9jeeadtVjBVHRr1DneU9/
fjm3KNfvPGPrcOl/Q2PP8kI7Anq5WsC20l1IrngICiVpfI5lfOnC6Z8Wpa7HMYmLoNGs5FiTkl2y
0CtxufTwe5j57q+flbtDKaXCZL/bI/nEfX61a7sSGnZDDRG6dG6fKTxMhxDeyVGpq70W8aqM8DJl
qfSG6JMU61on1UPrqdUiIuvaELH5RV6px6SoymMxVuqD3vTXvmfguStw/4uraKdKs7HWtD/h7ICV
gQGwttcs4L3kVqfjQ1kt9kEk+nDhCPFhrbRDCKiOT/DYkV3K+nnn3lujs+XEb4ZebbO+blpbEbF9
bYQYT502IzmSqdYHU6+d8wLC/hCy7E/DWPaHVvTRxYzeCLR6+Qnc8VJzC97zHRHXhO2b1W5qX5O0
sM9C0/pD3IpdrU/5WNzevDS/IKvzmiCWQLdvdaAI6Cs0TtWr0OzJOQ9NSJGhE9ggnoYkVivfQeCz
9vU20T6YrRim49DROTs0nlN0h8XG6Gwnl71fdghU9ERQECeb1deM1lxH+rPLDfXaxvV14WmdnozW
eUf8jG+3Y71P0cvYibXu72YKEexz+Z0BXqyfHzDWM+KcJh+hsPKTosaaj5HhtHOD3J8mrkgCVAm3
pEexrksvWS5o7YXGde6t8dDX/fDYguU9lnkYnSsA0ejcL/VPdKooyMfDnkLdxiTl+yrxTAZh5Tqf
FvNC6SopzGulVRaaR14SOAAado7O5ig0wrl3SKHdNT6w1KyiyZXRvBJ3q0989exLGmXOjiPSC65n
tW1p0BEB8c5Rol5XFmvchJHUq52rWnn5cBVJpkVIoAlgbXgy1m35Xlfq1nqHcGMXvZtT25t8My6j
f9zFScPntq57lZsrNTPIeU6LxkF8QIOr+qeccRR7UKARqpZfNKHzJQYDPB8QAk6+JaqL5p2wLAGG
VMkK1XkWWt6OfjJTeDqglJH+pRrxoD+aTt8hWKBU9vRGIVkuBu59Lii+30t6sLqbrBh43RSl5nUS
bvleoG8Ol9rJvr/+ytxHZLxgdGxopKD4wUG8vRcopZo1sgPmtYzC6XORLd3nyO2gyw/CONF4Hs6N
UgzH1wfdOPp4Pkh8KZkV1/tqUFOPnFZf8M6tta5+0O1CwczQMB6IK0x85Lzk1Hhueog7ke1JQGzs
WzqjPKh0xKhJrl93Pa8STHlw/MOabDiiHGYds77YE4zdHoX3DAFnivvri0bt2Kdg0Z3rNMz5ic6U
+YT/2l6J+oWztjodFJOIbSm7S6bZKkNItAZLhBgGWIrEIK4wCnjMUcOdaWras7DT7PuSqcbzNKrJ
Z4+l/clbFx+Hph1+IqE9P7++qhtbSabK1OYpzlNXXufLIsf6rVUwrgSy+kRX5F2b4SXkQiKN+3B6
7ylGen59yPsYiXqWZHXCuoDStA5coiiqLSja6KCVSviu6z3zlIxm+1Cak7pzq98vKatJesRqUhFF
cen2oCS9FQliQeWag3iw/bl3av1YOHaq74T293NiOW3wMFCbeCDvynVuONEca5Wr0kzT94JcP/Md
0eh/hKO3pyt6fxDl1uGhkJ0rCkmrg0iPTi29xWWsMC2dg5oPZukXmVuJI0CouPVVs0naA6I9s4Gg
fqq/0XyKS84C+0YiyJ+g99dBgFctSxtpZRRgN+36NRX14zSJb2/dJQyCVitJNN0yCqG3SxcnRdeZ
SEwGTlvbfmE63RfooMuh7GN7p4mztXiAL17AiVzea1qKprFmFd4FQVUV+kOD1cNZdIX1VMWRtnPc
NofCzZfoCSMH0sDbWRkQGEmJOujuffmxScz6gVLyH4uTi51C6v3OR64GZLR0DQGYtH4iaq9L46j1
oqBrVeVdpw7FTy02y+Pri3R/e/DWAT9D6+hFpGe1SH2YTBl6okXgFK60me3Lb03Xil+1Z7Xvpzbq
ngUKgTvLdT81+cpyXUlJKhTGVu32YsYlLLMT4IouWCYYQ/wjLDvn1+tz2xgGyiXHiwifSa47YBM8
B17ursZ0rqWvkZvJ+54n+fL2UUAL8h5wjojz5Rf+rfIQE+KkoQAdE+Z9d6iBYh7yQtsjUdxtO4Jn
giJw7FINHdjm7ShoyEpCj9IGejaEh9zm7Yy0PEOY463I5RcTCNDRsvglufvrywEcXFNnAPKu3dB1
n43Fqn8MtfFGYMfLKITrJrE6O+CORk3uO8xk/KiwRcn4uVxQhl0Su9uJZO+2AOARkFn4aKBwRVgg
P+tvi9MS0HAPodXSTVp1HOo4OnrLrgLS/eKQSFN34i96W+BVb0cpEUTxZgHVCtkoQzsli51dvMIz
xqNe4xby+n7bGozOGb0chAAlhPl2MNvEU6E1Qu+ajEtsP5auPlFJLYs59HWYuTuX+F0FSjptyleC
ohDvxfr9rZWlrmbADFfLFLZv523mV1Z8UqbiWzyXe8KKW6NhuEcGxZml27o6S9OgILkdLeEVJIv+
Y6onzDyzWnnsyOwi34qsN7av2YWSW09tm/oHLY11oqP2veopQDgDA0TTUeRNd+qtcm7RY+7q8kI8
+UY5Pjmi9O8CqAULgWr6qiKQ5JHVjfhs47c5WP+g+qE8N9SBP7++Se73vTxT8Ja5ZyFDvVTbftv3
OWxbjVaUCFB00r94dSj+hF4kHv7LKIRm3BSSTrGaSwkJCc0rIAYebPsTrtQU6MS4p5l290RRH2Zx
ZP1ECm6uK3LYg+GFYHd94JWL8yFTE3Ea8DF4MlKMnjJ7nE95rb0RYMkykQXSHCd6QVEC5sPtKcvN
xlLQie4DxOqKs1Zl6VFtegSjYQ4cX/+KMtq7SSdWQ62u9t6i5dXQEw70wl0+G3ZqHudYor81Izkm
+ZQ9e3OcP2ZKNp5eH/k+k+GQyZ4OKSG5GTXI21ki9Weh3a33wTS08WMWg64z7bw69m6Gu0+I9vfQ
Ln7Vhs5FtMqA4Dl8oBa+L5hJP3fbYucH3d9tBIx0s+g2adAZ1jKZfIR6aaZ+DDQXNxWwm8oHJ3HL
04SE9U68v7GrwPkBQZb9XNkZv506IqrC6Mx4CoY2zS9wJW0/74bR16Ymx+eqmk+DiI2dA7M5KO7t
kqmOgfuaWkBvYcwVRHcCzDHLpwiY2DmrzSGg0C+eHaTLf6VuuteHuSuM6cAekEPmzaDudwcEIpGJ
iqbKhsCO1SL9kIrS8hEt+yeUJl8LmueHHD1vvwcwpF0Gy9kVed1YVYJL6dyAzJasq99+aqtKhrbu
ohHdubA/T86cHMUQkeX00fS4s6PluVwdJoqaUo3KkZTkNYlo8KgtTLMxYjwVtaVfRo1j+VGf5B+1
TKrbGOkU/iyZ5eL3mh4rx7wzkfNfBkGFKWzSyNo53VuTlx0F1gCuEe2+28nXPU1uJEdw4Suw/3Os
wTt0o3Lx1KK57Mxdhs3rubOVEfQkqubP1Wm2pZGJ3SdTEIp6suiQ1B/T/LueuxZk2zqdvjl8cPgS
CWbD/oBxiW9h57XTstK2Jmygg0h4gv0Ioti3E1bh2FbFwMHShxYMXeZ5/am2Y++dpRdWkETaj9rQ
UZpKqin5lmbiMVbdL3Zkxpmfue3Z0wvzUEeoHFwSga7hTvS0cRhgvLAMiHtxFtZJaT/Dx7cydeJh
7HXryaJMbB0E9XDHz6150f3Ear7oItTjo4lMUeJTn4/mndbL1o/gzSTAkQIE1G1uP1GCEZ83KN0U
8Ao109F2kXMsbBE+aimtGNfL+oOI1H8bp8l/jG6HZurrO+U+zCIaNmlkcuNzE61TFgSWG6HmXENJ
X9PFzKf3Okach4Jo9UHUYme2G+8b+4C9QLJHY21tRl/UmD04aToHTRG3j6oIa3IXATXDN+fovasW
tY8wfBvUxH57adNagEy+46g8wFnEBJGi5xouGCZpHDZxOQfURYtzi14BXRUXG5dUqZ+VEAFMo7Ow
0BDCFC4CCU312VNbnEBSr2/1Y4WDYWAsY3uJ8n486Y39s6yW6mCU9V7EIc/F6vT+D8tDpPPClL/d
FK4ytjqOH6DwWJtzj6SG36WmuXNJbGw9KTnM6nM+acyv4hqjHrS6ipM5wOgufq/oOkCNMtKwFljM
Uz9mMzprlvg09FnzK3eS/s/Xd96LrfndLJHWs3DUgdK0Dn8LB3n0mjcH8Eg/XZbRjU66GisIR6DJ
21Rh/9mIvOxLxJV6cC2geW6k1H6cJ+Y5mRTn6MyO4c+RpR3SrJ1OLkXVncOx8UZDFgdIoKPWiJri
6sJuE+Tysf2ZA/w/l2s5zsvnyUOjx4+NpqEVqYfttzzXdhLVNbbsZaNyJ0ldJSA2lCFvl78RXdkN
wzwHo+LVB6tvMn+Ix+kDv/MTexfzx7oqT04VekfTkX7XtTp8EbU1PQ3UGUGcO3vaFxvnFp4gdu7g
6VQQfau4tB0zZQ6TeAloVtASVseBDNBTeqQbunTKLqJx2rOR0yAZXSX74/WNsrUKFFTo69hskjvK
GyXSvtHRZQlaVRv+mQ1EqR2DeL8FiOvXuRe/y/PM+y+LQC0MVQwEq6EUrE4HOmu5gQ/YHLhOrwaz
q3HU+1ao6iUrdRUFZYvXw9fjRMUJLp/iPxQ4nOVjhoKeheh/1rQ+SZf7tcI8/tvrH2TjziZyQkSD
HwcqTl+tBpp5oYNAxRyAZUW0I02hrPta7NDnWJro3WRMXbvzVm7dSHQWCNnARBg0sW+3JM6uaqlY
GAotLV4aypTbn5Z+KXbqnPfID65o4P7ycpbtqXXQ3yXMrfw/xr5sOW4dy/ZXKs47qjkPN6rqgWQy
B2VqtCa/MCxZ5gQCBEgQAL/+rnRX9y1JDvs+nBMhayCTA7D32muohD1yDwh8USVJunFtjVqcaD51
+zQW3g0TY/AjAmfgB4HRWV1KSI3A/1Ce+6dElF++iSDLRtipIMyFq837j23CAP7IRK5H6XeR2bSj
EwXZqOGpmk9wXSqdHnc4QQLkaxoM3QyLB8/5qmMznCIla1gCItrkRbextH+6Ur8orVDHQwiF/gj/
/4gzzan2SdXM67HSfvDA4S/hgFYVrpuFBagjQtcOx1Sl8CmB/9NLH4zbFS5c+zatAXkpaBcfV1gJ
ZHABi7MJhgJ/aKl+zi3eL+4QUMFTBiEvcGlHffP+yknH0NRlg3P0gLOqg0orcrcA/6t3gQiA5WBG
318yrKNu1pK0vQsNY985JeFJRAiSlbPVX5DDnJrNWaKMn59mCOelG1zEBA6joMioSv2hOvn8kL8/
5/P3/wMpgct/FEne4JwtHF8mmvo5TBDT/e/f3s93DkeJUW5h7vqL+aed6jOPtHKOPngW3bHH9qg3
CRt9euWso9/lvz/c58YemzuMAM5MXdAZ4QH1/lNBoZd2dYxnmKwxuJT+LP0R22aLzJk16ct5lqdl
nvQ1iS1HMQRE8cxDJ/qOwleGI0HMwEP89+d0PuS7hwM1NHoSYGyQ8WFV+fBwmICuXeX56xFkEM2z
hTG60WDCINYMoMIFifkS59JnvVOAJtKqL27QjN9+fw6fm5PzSWD8jA3lTDX7CJ5KE2HFhifDkY/w
I810h8yurPaHsm9CA2gzIMuRhB5Fj5aYvIeZ1R7GVskmbgCBdjMBPkIsvTe2HYvGwCH99+f36WHE
6SEzB0Jb+BwmmNJ9uG0d/D2rZXaOFO/tkPlNR8MMZi++KX5/oE97+/lAP03JID8EYv3h+Ugc0q8t
DHWPXFOKQmN4rY15JJK8iZAXIDaXkcPK3x/zM+0LQywcFrga6IOoxz9sYVFFEScNLfTRuqCp57Mi
6j7ksgJTZKkEAjqNkleoeckA0lvnd9k6+NGQWWgvnT98/s+bDs4lwHXGUoqJL7ge76+09RuGIY11
jjKYU3FFGhRQBxe76KXoWJ2WA/q+rlBRYKoNOGRjCNd/8HtQCirwDuELHDz+/ur84tajIkavgoHf
ec7zof6rufJGKEXc4+TP4qJKHXXThTb9U3d+fss+vIUAnlB/4+nCo/bRBdJVkzIcdejRah19j2YG
en3DyDIWrK/DISeNFe3BQbaBWwh05VW+IhnjazOnNs2MshhwZB3zRoR2TJAq/UnN8FOL8+78ALsC
v4G4El0QHpIP9wUYGEEVsPSnbnBpuBm1a8m1B6+tKkCso0YOuestxl4z/BtMBdMOgWxlFaMUveDg
FvcbJyZWbCio/RDh970jd6JB5uOjErU1xTAOVD+0fhfo0gs1IXe0Shbxlli+Tqe0auNwzjqvFfxV
+B1GRRlsacJwKmpkEQ0rZHTaZ0XNJiTdR3btzUsEfkV9KZB1oY5s7gfyh2Xz81KOHR/QEUphbKuw
QfnwYLRjZDxh6vaU9NYDhRCWP9+DPvKfzdpp8DMXT7hgVIcpGM8B6fwn21ko3KVfd0PhzW4z3EEa
I/w/LFXnG/H+Rp0hNrAnz0MvPE4fliooKqtOthRZYnGjr6Zwnr9iyoB32Y2ITq+a2Dg+4msQR7j7
/YvyaekCvgVzFjRMoFaCqfHhCXEssKWaec1JNdAx74Qe62RLYcOGSLFAUDAZ0/kECVUtkCAPL9U/
3I9P7ymAVJCx8R9mEhBxftjGqOYonKKoOQmaapEhaHT54sX8T9qAz5cXTz/KYWziZ//0j0zzmGOb
MaHDTgwm5Unuq1TLG6eHdeurTRr2o0Kn8g1pU4hj+P3l/VSpYIvGKADqHqwOYBGeP/9/1ENnYx+P
t7BYGU2b7CVJyZYjbngbhJz8oSj6fCnP1QCQfghHwQv76FqULnpIMGThJysiu/OQgLpt4A9e/P4D
fT5KePa6Px8GgBcmwe8/EGmox4Wa+MmRNISeyMQF9+X4h9r3U3sGVeP5M8AmA6/FJ5xpXtYq7b2Z
n1SQ8i1cFNVWJyz4Ei9LuvFcgrL79x/rUzl1llECyHHB3gaj9yOHyEsTrqivxAm1vodMUXSpCDDz
waksbdhG1RUK0Zbf1pAdmg08jGL9dUplI/8kpPr8vICmAkks+iRI0cG9fX95lzX1BSz2xhOQXb5z
hGerEorq0c1U7P5RJvCLy3yenJxtNSAvRBDY+6OFHtOAaRtxInikNkwOcscSm+6W2ve6zAXT1P3D
4/OLz3fWNgMxA3gJGs6Hx6freWBBdRWn2nQRMnM6EOPTLp6ewpiYH7+/p794VFGPnOlfYMWAKPnh
WCoxTmsdR5zc1hdzHvg1Qj8dTwGp//2BfnUZMRkGLf08Zf+ErnQuAhLBPRJISm2d3EcM2RHQlLj0
1IzJQK+N/cMBf3kVYaX6334QACDf3zdnWpKktVqcuEbDDm6xc4B35XqIEpSav/9svzwUmGfBeWFE
Ef1hf4iRW6/WUIiTrtJoyFfr+GMhw7RO980c66ffHw2gOU793UYIfiLKyORM6TsrqT+8ABASUs0Q
i3SCITJSj9Nc+C6/gg/ucESwPS98GD0/JhE5Ekd/6yCi3wxrykorAOtbVJl5svbLpVEgOmRIJ11e
glVEb9qy3Jo+zpuauvsGkq2M+UJPOQIx0Bh4bY+QNO5mvqLNVgwUnqAzS9vHxrVHMfvxZaoiF00+
IRln55zePqUnQNrmwkxBciXbRm5Q7S5ISVqOyzhjqksqak+2V2LjNFECf6sYjn+rbR5b6wqOydmk
NnXdICZHqQJ/aik9RZ6HqbuMKmZ2owOLNt1WimatiIcmi+tJnkAkd+ui85PhlvmhvIDpSX/Rm8rZ
slBarBROlcEy84pVCd3grMwpQSh1OarejqrZY3hp6scOKP4dbADNiyuGqi9Gm/bH6ezkk4+NnqLL
GLL89jauwLw5jNGKi5XCNTu9D5EZ0xXgA+L2nKdzXzRb3CWjnHrjLrUxf5FGN00mnRH5WRwhl31p
hwgQddYMHsUdWRkqO1zvgIkTZN7umh7amsQMsUQifk0C3bW7xCxnd4V5WLRsTjO2ZvslciB13yFs
JageIfJrpyhXHZwlwtxR7qx3YdyPPxYTgqqbNKYJSriYGb6d3bOjmdP2TVuuYPejdoMWCR0xXi25
qQiSAwrfTrot4TUm1g2UsuaCQCL0zVNyRFgnR7m3rDKqy8bVnsnneIZHsp6t8QqncxKehxI03SyF
ZzMyVRw9OfBNXqjYzXRq2IVJke20C+fWMwU6hIF90VALzlvMjxd4F1YUSDjcKiIUCEi9cI5gcIXu
lrJuQBbY2I0eZBYJqafHmXaSfPGrXv+YA+mH9wzL0TTkASZufe5yZ0rLJu3jZQvKPSrrxaMQllo/
mQTANuyxJZILFrZxdc9hRKZV8uwFAzwYwFRSfSbHaETaEBCwfrOEIr0dmXD6vJW2GhC/VrU8C9Ja
0+2o+1HdBxBir89tM9n2VlDFvy4IE7I7IVrbFWycpiiLeTgON9UUD5DltF0MgUrUSIBpge3QAITw
cqll1vWq83JEhXsNOsKJ0q/+2DCRYTaw+CpbNCYKsDTv1B0MlJLgoPqaPmhDa9B5IfCarkew9nwK
IoXrzTjM2TnLnwYLSSxc56pDPSFU7BROYxyd36AqmQ9ziJTU0xpwIKLTHCOTqG0jrUt4Dlt6WXVV
o+5Jwp0fKNNlUzQhuja8QMin2ySusD3CLpxF3hjfyvluSudxPrtrUkefEMEj/AzZQ8GSDehm1kPM
O2fMVx4C+I5EcnbSQlx6OlUZHH2Wfp+sBg9SAqebaASiuPqAn+chIhc93L+SG66N31gIGGoaFyjI
Fv49AG0lvW+6eWwKsUZjlJPZsQ6gdKXgyWdiDQUzIqi3tg8T/b1yB04vSYeDIiHEq0WpNeLpvaBK
sMFDJ9thRNw1XfdQgxg9lEEXLEuG2HukC1WwVHhsbC1kFsZto64QP2xZ5theqwsYxLF+S1BrkwId
QmihmVZBfBNZGKflcHcM4syJ50BsLO7bnKWrlN0h6ONBFdQbRn7etXoU3iHl9YZGwbJurZjpcKzg
QJZmVed7Yq9k6OmTbT04OKhwQJqTC/cqSF1YJysoKM9IRruOjncdRngo8rYaaqQ+B0hc2zqOHYc9
EHckkakV0EMWQUf9AE9AIA4RaSDrJtQJ1DXCj3wH+nTtpXk6pdNwhOGBT26547XyBicykSe9QL1+
it3KNBuGBzzaxSP11wJYyuwVuNWJn62yXx/DGsZ7HLe3CRqsFoC+83gKbJjHsD3XeAeqygtzRBlP
YTEMLvyr8dBrtYl1Z5PtaM1MC+KIsb2uIpcwLKKdslkCNrveigBys0yiCZ0zNk+ruLZuAHWUa2D7
lzExYa2b8Mf4zp5NB/fM7cLhAvfO0N0qByDAOh2Hh9qglMVLJfCw9qOUD6rr0qHgDhNhBib99FXA
LOipTuLK2cQz3JDgjAjh/cWIgQwSCmsPa35rQPSDvdzYDNvGQoaRoQeaIDnnDBolQpfI7mEf1yx4
uTlHSAPnrZPNYGE+O0IGUy5CyCV3zmRMUGgsk84tr0bMK3rDbZO19JyVnDDYYWZmaOm6MTaS4U2f
zLbbT72aoVRSC/ENZquWwLkuaDrV5NG8pP1LF6hgOo0kRSYXFq1KZHDXS+Yy9Ll/5BLSiDXrLLNj
lhimYLpqqpWU0zgE64vbJf1YRqaKnxce8qlAhhjAXs8RymRiDioGayrkyG7hE9F4mSscBqmKRbZt
NnkmuF3ZyoYyxBnerVD3T8/j6sLMAOIqiFhyLB2Ulw70O4+tsw4cK9C6sut6RsoHUDqIeApMKad6
C3ZYD+KGbu246XAVzm9QX9uMmFGmOUKTMOa3y2yeJZgypuQxTE7yhbsrIjKZTr07CBXUcLPA1WuU
4JgObZ8z3ipS1FBHJ0cI1P2nVYcBXOtFbC8HWH2CoEl9f3lAtomZDvO69OppjmwTZGutyLQHJSpm
WesasDtkEjbTBizenm5hi9S1xToKaDwwflTrvqLT2j5Z5sSynDBabXO4UKn1pINF6dJJJpkUOqhT
exn6Y3ofBx2Tu2p0venOAMGMcm8MK7mT8TnUeeQVbFxAZU2WG4SudLTsSbKSC2wm4glu0IihT3nf
IjcUIMkrYKSuKSZcbIyzQ3gp7vp6FfzS62IWP6P9Q4ngz7GvN9EyEnVC4J3HtnWCPLp8nZB7sDEh
pz2WJJ/XJ7AYBuRJ4O2Md9BBOjTnpg68Eo5sKAUx7VjWzYpK5TxdxkwrT4YxbLLJ+MG6DUavplee
P8O5cmH1Mu3TSVr3kK5NjJgm5oJ5bvHoY6pgRT+VjROyqHDcfly2dF5RvojOqx9MgsfigKcflDqn
AbK2QZoatRdI1VtkaVxIQTPV86a/rXy/Pc1D7I55VC0dlo3KtxSJnq7iuDhaVJBBn+du2PX8pvAG
XuHTJjG71i08Xss2WL1hG7gowspapVwdRoHqdkPrRpA75Jr5SRFMU0P6DGYUCwo9RLOk1Zprr6H2
W51OXdpmMyXIZCJLz0XeUQEfDWjAuSiJHDFSlQnSU/N4FrUujFsR8hCsVf1Sd7Pn3ZFGyEe3cuHl
XzihNdMugmwDKd9Ny+2h1a37JEkA3lelgNZl6RRVpkQRPtqrdAgQECMZk7ezx9N0XyP8jmUo8KZx
A3p+xEqYozZwjvNDmmLjGtVDCNzv4HZV1O0hzZ+h18MV6beG4smHgaCWuqAsHF5d7bCwMN1sgh1X
K7l3UIDFGR7d0BRqdROWm6jzyYkYZ2hLX/D5wP2OViV1iG8RBNGEDFp7wmYkvEgsA3QNELNUh44Z
Ng2W4/QAe5QRq301KLaP8NzP2epKA8sbvx+uiWejBAUYyt+T9l3hFxTdns2iXtch/s9NBGbpjBGL
nZo0PtRA6oOMEOrdIQvA73bB2LM4Ixarz8W42ijNghEOjXhNUAhvcadUVQDWWdwLPlSBvZjXCdFQ
JvHhLlGFwuA5i9cWjwy8D7ESTUYMh8iLR75HwTHzvEP0MpIvqlm/9asX6627Bk1dVhiqr1lk5kiW
vRhaf6Ph/9vc4F3olq1QDQZAPRKOEjRjw8qPzK0N3Q5nF5sMEZVwmsrhR7rc+K3bdy8VnKZU4U6k
a0w+jEJc87oXX23TBfAIjNpqFFgI/Dm54KDF1hlAVIKoX/SSXVVCT3duDvm0Og32cbu0l72TKoyf
NWajB+uh6doCC0mrqxQFlV+mxknromfNOpkM1LFKnkzrc9Re4JF0G8dCeL2bOdIEweKAKaFfhF67
NqeFT0IU3TDHax51YE3m+OdhujxHpvlblHAQAKNmTNoDRAaIY428GZPbLl6Du6AXmp2iTguz8TqU
KE8Qu4vAYjZAovStwyRtPvltE0IMrBVtQahyhhoacPAsiZEZGBSjwvRxSKckg7HF0r+CGbiKm589
+n+9mv9Tv/Hr/27Gp3/9A1+/8tFKJFnNH77816l9lXziP+Z/nH/tf3/s/S/962p8Y3ezfHubT9/G
jz/57hfx9/99/OLb/O3dFxuG7dHeqDdpb98mReefB8GZnn/y//ebf3v7+Ve+2PHtn3+9csXm81+r
W87++ve39t//+ddP5d5//eff//c3L78N+L3jGwCvhn/6jbdv0/zPv7z07xi0/IREzwzwn5QS/fbz
O/HfgawDXIQ2Asg+2Bl//Y1xOTf//AuZeX8PodsCSAzvS0xSz5O1iauf3/Odv0MOi+EV5jdAReAM
/z+n9u4m/b+b9jemhmsOT7sJnwW8lvfQCjAVKAfPxhhnRB0ijQ/QyhTbRDgGe8+slqUQHch7ikkw
43WCKG7lXI6DvHUDiRZtoUfqwLNuxibg+OIrqKP7KlqgbZ4gHHEatQ17ABbSwR7ggaQhYtPktE0L
BYeFdp7BU32sxDeUdHlthkzUeMVGmlEVPS6zZNkYzJeL036xWOmuyCTKeMbUPo2/J8J/XQbPyaSm
ZTXM1xiK7GFT+7UOMJHpKxTANFDmgQGeySBQkrnvS4SdREUTS9SNFaTzbNFXPmsuANwERRNgXaHt
NiLTddTHOo8ad8mZWPcsxskvgI3AMGmKirtd1qjpLfTXr9Csb/ouwU7e6lKQ5YcwkS6Rmpejv3jp
enoFIAWN8UjpIRBzAcfor3CAUUXkyzLGPIGsHc85V09SDtfKDixHt46lNH0N22MQ1vu2eTBELF87
JxTYDsEgViG2tFHXXk4tTnNBoQtiZz2SLwyVO1tMZmahM/TytwnUfvk4dSIfVwZ2m1ifIjoXMzXB
1olZgSpuKHzTwIzLRTiYmq5Yq2+CxbsClSBfPTRoLj8hNr3LYJDyvEpYP6ajOaR9HeczpiQhh32F
K2W7MYRj/+w9pyS66rZrPNwg3nJDUfbBz8lk9XoTVPQExcUlSf0DghMRkkjGO6m62xqj5pzUBMUH
bEd1QOJXYiqQJKKDiZOpgAsj4s2pD3+a2Qp0Y8FQLGAQMkyqoRzGuwJSOWze1ojvpoFeUjiZuP6o
rpn070jSkrtepigvKsTfujplW0+tDySoL4Ke3wm5ij4T4gWSDycPje/+AD/Vy5SN9G4BqSSffFs9
tAnwNHiOwdOibf09whEPaIfWDdZSMHgpimorpzDvQuiZ+jrYRtF0LWX1Q7g++EnjI3pYCT+uALtl
2F+18NA++kFTeksclynopyWpQpN3Ij0BS9nZFo1WOMeHZpBQDVh16YaTLIlDZTGvbnCdJvpb0M6w
baAxyVze4bxE89RzXCMvQf3ft0CbSBMeeyWfJE3vHUJPMYV3eCMciVfQM5fYWPZ0DVVhVfesldsX
8AxeNgBuYcPc4230+KUeMewkQTVskI/8Au3PyeVxnXWQgm9a39ml3Qkx9RjItYHez9hf8kGhCR8C
7XpZYPgF6VDBAOiBc3jDh6J1MbyODUV/mNBXEPiGjLWSQwRCwmLuABjI9j5K66WY9bAbBMULDhV/
XIOREHfmFWjCcZkRx9pUoVOOE8k9ORxgXIcyxsD3rPVe2OJt4ezS50LB5hHVBORDENmmrZFwP7DZ
XNNNQ68QKyzAkG9hvHDDKlKm6dfOFejdYHdxFk1AQVD4rbxuAgCstPMWcL6Q/qMWi/wq1cXwoPKW
cef3rjhGJJryEE3zRoK0XHpO3exdiIfgO7N8pdGoS3Av3CedyrtQnUm4tsphPSuAZdXh5TinIVDn
kGFDgt+HYioq9OB3+4CYNbewxQUTdtkkA/TiLOZX/mpOQMUOwk2QSziJ/rC4bIMHYbzWKbmw43IB
QtX3NV6+dJ1+oEOYgwPOgfqQtzbCYKyFxejGqaurOhpzFPOHYLEXEwe4HYVW5VHU5dwiCNlfOdlN
c+9kNtR6O3F/OHnQxsckUXlbt/nANcDW5bpJ1GXHe6wFTk13CsZRWV3rCxUmh6knXjGmLNqtqXNU
A3kS0exlnlictw6DhCxJsH6NXtK9gOw5HNAmL0AqTJFAknR0KGNbNdRzNsWQPXaTCVE3x6Vd2F0Y
0+de3nLr75gm4BN18PekAUV8Qq3PpDf7paJ7OOVj/VbuMj/YyJtOpPYOTKMbU+zQ2DMOCykaUPjQ
wM4vBD8BfvUh9ochzjWMa16dHsun7aP+1EfNFRkRIb9QNCiOaprNSGdTOnF9pYEE98wBGVXBKb23
l9QG0bdFjd9bJNxupdv4eTCHO4m0zIaTUiM0kld8zUb4rMxNdND1msdue0na9mHFIHHTLMMB2jOA
I1h8QzkWC4EINKqQcWnnNxsnphA1vYiqpNp7EaBQU69dzpYx7wHfMgd7jFAnaE7uZYTdQFUX6AK+
O67IVwxL+nDOZZU0p7F23uRE7924Wjc8kGHZSDxMPKRDGTUGjMGGqaJdzgj9XJUpG4FfTL6bCSPU
DsAa+hipFrCK9G2ApHDTrgAZWJOnXH7rHTLnyJsbcu33UTkR2p/SFDvQsurnNq5GjF4m14XIDaoE
Z07woCeVLK1cw7IjMMBiUwRLLkbWJ7OumOZgyOHrGZXFOGC/Ip5B3ReOO3TiZzgD9TnlTffSdvVS
BitCBAFINmERA/fKMGPgeRO16sVp/GG/Wt3vSBOoxzbw7ENoLX9GLviAYX+4SWGKiNnVVVhjqBuK
LExNPi7OnU+Cx4H105fOWXS+xo9sDGe4tImgbBCicsaQGHZzLLKkj+dNSGeaTbr6mk5xksXjGGS1
owf4LzbllPKDgWgdcNwbRin+sYL2Du6AoSgWG34D0rZdWBzuB5c4d6KeH9HaYS+Lb6EO3M568R+D
mreYKpCTX3ssqz3BDtqdWe4LdynGCbslBinz3k+cEp7DmekbILX11cy6A+BQBGB6GR/cnHtoitA+
7Gas8Z6zFG7b5H0MMmKns66ts4CGD/E5ZANWeAwUvQG21pXGGMFW7lTSpfXzKRl3tne/DCmCUdSA
rHGx1tlYGX01+962gQgNm3NdjAOAP4vsURFtug7gouVHRwFbQBYYg53miK4qadRd7flfLaZsqUUD
RyWM6ByADsH9RKEbcVeVrx0pUtsBqbU8S+FgiRi4DW3cS0QdYp/XeUhJ0UUyHwLvzZvolntH5iRF
m1p4mcA3pgc3NryuWfuKkdTFOkUFJFxDvgADHmu8CPFQxKTeQq20q9rxwIW3he4SOFtdqig6kHlO
tm4qccsZRCutreOiCtbbnkWXPl941g9abGuz3nNMLnEmOsz9RqmdUPoBvDivCCw2NGQqXSmGzx06
L3UcXbiQwOSTXX8siz6BDNWVsJNFPPy0o4jK8lvvCg81Sr6W5+uKaFeRlppHGzoEu2WqTq2SL3K6
xcDzbgyiop+qYvTvOKfPy1g/Mu5u0U+WSyr3K6HHoSb7WDiXIhwKg2yCgnfUKwyApgxAXIlkJB9W
UfYH75OnkGKrwtqA1OdnHsu3wIEyXatMQVA9tXSrPbUlbbBtei8L23Hbh/o7aCYbDEwOS7A8r2KX
OvWWixrVvCz9IT36/WW66q+L9Y4wEHGC2zpabzjE/Ap0kSCYyqTpMhAnjpGDkMYKSEvjYiHjRl7I
ALUNhCwn1bffItS6SH0b4N2WoGYa2YsnvF00kWLsT/M6VrlTixAh5D0+F8OfsU70g/V4sFFNB0cb
xaio0pMQ/Ar8lJuFhCXWj1MU4Qf65DoE8rLKW2D7JnMGs+QevaItkuCBJZ9AGyhmifgUTbCZCFhQ
BFhw9ql9NotTVhF9bFt6ClCohpN7EXvxQxs09yMLWiClbb2x7ozBMjatVl1z13lu0aQXC8dAa27U
zir/KravYJ4VSHbIVjPZgiUkkybdI+33YY5QvIgZmJ90SuP5cqt8AltR916MT7GJjiZKX/EktfBD
7m+9mrNsiZoKMg5ab+Ae/wLMIt0kY196NAhOgLn9LYySd6vxLoFbXuto3QwTQHYJ/AxQmu6zIX6L
2rDNpLIPoJKfOwoM0rGN1efHckmfDWqlDlsZFAxHCo+d1dzD0mk7EhCmwhTmOhjg3CKdurDOdCWM
myNX6qLHHtggizILFmwByoSA2SoAE9HzslyldLy0tTz5JLlLAT/1wKORLp+5WPawZ0iZg8F5r9aX
PvrWheRt9S9aEl470QaJ4fy87N1YG+6mVZ0AX/k38MT9bnh74k74MMAnLA8Du+kRI61xdk1F4KDf
bjA+OHjBsgHf+Efq8htTLxs+PgEbfmv8aTd07KJuHXNZu2HW6OpqhOFJNi3+AZs2urU1A1jTFD0A
Zszcy9ZVexeppRiTf2eC97A85HvCfS/XNPZyKNBOdCTb1ls3EOjtpJRf+4Q8SgztetuZMnTmHpIr
D85r2BrooPdE15ehREm6Eiw2Ptp0YD8a4izY88LEUcPtT9Z5r5cEWtPxB4GOaPSQqVoz5xagOIjV
LlZz5FnORTxrf+/CYBpfQmBHky/V2DyPQ49ia1HH2vUuAaE9wF98yI3P9GEcoiqvbPiA8bFF8NCy
Fr7fvcxjcId0Bb4FG/NbcyZK+DBW2qIyvV8WG2deJfZksFOmiHwC7/h56BlF+UPqfGrMgLlX9wro
GFz01TiHinNYUqpEAUGOXmB4fOtMwFZdlVzLrhP4ayAJWD5deY46rXV02QcOgzrHjTBeA2sCc4Vw
U1V+lHWY1GXADp9JhGWATMGwi5NGbzsERRR8MusWuWO0bIHHZXocRNakRudp1LEDnZwOl7ytHkGm
+NIIDDXQH5vzX1NXPVbiGhsYAVbelLg5SyZJWGWOB8/WBPPnzA/UBa1QwRNZ32Canxvt3bIEHAfY
UFbtNEL6qjcpF29+7F5TuZYV5W5u4wrccFpjuiShWjjFrYdmQnR+ESeCFPBYm8smQn5TxNv4rl2C
ZoNLarA+7K03oIesUa0gs+96RqxAVkdLdWz5MIG9MhLvIlAMCDdQ0axL/y97Z7JbN5al61e5qMkd
0SD3Zjslec5R31mSJU0ISbY2+75/rnqD+2L3ox2VZdnOELJmBSQQSGQgbFE8Zzdr/etvpjJInNo4
FqRl+1B38qfInYtjkiw7WrRXpbG39XS/mFuOivNQaS4qORqlTpzYVvHmctfKpXiKI9092pK1Oaeh
xvqzGJ+KZLrHZOsY5gStu5Ina8fVtnqmn+sSiTLLfC7FKaVp7jOOscO2SIJs4zJo5pltccI5RnU7
GLXu7ZbcYo1PWnzM1YJZLZ0HCRB8mwz+lsrdO6WRPBv5bOzmbMwPDNfFQfVgMHOMci3GfSY6JjrR
KXb6OuYBkwVUdew+Tg/EBSo6XzopffIJ7IDgk5a6TtwPUfwCNSg0ZuN0dMoLplW+28XPiqVWOtpt
4nZM2utsF6V1kLclZG6SmCDZ76y49xEyRqAwXMtpUZl+FmVtgAZ/V5oDEQjqyDamU9XCu8C/Zl8b
GtOBKmkDUNxTw5AXKaVaIcqTdkq+mV62S8zxxEvk0VjEp2bzQhjo3dy5V+M0Bqaw9oMrThwYA+OQ
B1gKMq4fu6fIS5jxFi9tNl1gVXeaL48KX4mqXK6lqS7nJXsgDfCszpoji6LNrqyg8JITnG+u3SoN
JFq3rtXisNSmM7NKryQYe90NV2r80szpTUrUj2+u685y6wdQBfPYoSSmYKw6rlgsk5RvS7XPFZ7h
ebokZ1pMeRo1F0OEuThMnXMw/8tceNdsyzC2u1tTRSiPtG8mdd8qhy/wbAa2cXWalMlNNgvvYoQJ
eN8Mrb7DOjfsSJBm/CtDsg0e8xG+QaRx7lbGmZYyd4y4p/zJ9k7TLr0bOwWc1UzzSRcn1xHUkZ2l
N8rPyuaiH8klNIb185o7XjANWZDN2pe+NC4Vs91AVILqcjXLoGyZImbLoqAA3GiM6KiI8numIX6/
MuZw8pryffD22Sj8DBMRKpT4rcva6jiCG31eetjGo+CUwz7N3KM2ya5IzOVadGl2h31XufemWu+E
x8k5ZsVyGq3OsVTxOcCQF2hFbHMxEOtAl5gmB8bMxJrW0GJ2uNgcY4VPg2g6n1U5f06T/IEI7PiH
uOnfcP5/uHAV/zmaf3h+eY/+b3/8B5RvmJ8stCOMmazNb8/bfIZ/QPnup81hwMTPkEgZbOS2aIy/
oHzxSeLthAEXPqRw1iVEyn8A+Z9wzjC/C9UYNVqbTPxfQPLfMzIdCKZQWZkKkISH6Iif9p78aeau
03R0XHHbpNdmBUWhTux6N3dCfiBvef8kGHyouvgU8KvaRIi/xcv0tQP9a5Es5ToJnIaIYsZJYsfB
2+5++uj/mlb8PJ34har740lbvguvZjrw2N+/k5vETTFbEi1wwyQyhTDE8HP+17jH20MIQuY729yw
sOf7Zf6hLHwaWsejk3GaI+XRNHdwuPauiKuPIiyhxr4ftsB+hNuKTZ5lwuZ2ER+8f6PtMBqUlREh
gguYP1R9E517zECzXTPnbr35gnugabSozNfhup1iMxt1fpOskkiBCKpgsI4z5KK6VHD4XNU3eSCn
ljmfl/XVStGc6HIXLbIYg7QqhbhQcZddoqgR7aHXpXptjMhTO8sa5trXKqf64lnRwth5mkvjQmsm
/iOMMPstKdcUj2U9LsY9Xa71lqwJ1zE/wkyvl4ICAvxVM+CezTQ3xNVUXAXTRI2dIR13TyJQ45py
XbbTBVIn+26AhaN2Ul8p5jyjoIpt2955xRfTyYNRRExaZgi0wFWZQ0/V6eND3JkOA6AUdwmfMAwK
W7cs5y0rQhYnY2w1E7IkvftWZlMR7XJ9Xl7GKJq/zFNRvBGbhea1yvAX0WjHb+YZlsE+U0KNvLgZ
a/C6EuvB5dKGjVdW2ks3NM5dZBbZXdRbLXWQCU7DHW6ASBZekQ4PtGa50EP0Pv1D4U7D5br5sAQl
7KAnrHLLG9GqnDujn1JYm4a7DTiYkfs9lMCH1sqzl7JLkhd2zfAMQQq0L8WUT4LVIEzzdSm6Z8fo
1jxYDb4ZXVNJQ3FYFArVAQw7fnAzPW7iYOtQuBhZUL5I91HJUl4I2XnXmCeMKR8m3pkb6Jp9mYW7
QJzM5su1xt8+WIc++1wOrWiCMivMe2OcoawYw8JIxPP6LzPk0/sm0yLXT+wlebVk1n3uCMPO92Lp
p3MqDHjr82znug8qPZ+53gzWY4w5GF1cz/o3faK2H1WVpwGeXBbksZGKWABZDeEAm5OW1nLH7IBE
1zhpmMVK3+sTGkiRR3qQJZh+BLOHeRuouFVe98zjQeTXVkbh0CLOYv6hyhHz/LVYr+d1UlfQPMen
bHLiF9UifrwhPkc9DHYCEtz0cVkGbeO6cbBow9T7zaBP4JnQQVB0NxmNP6NHmqU5NerXrsH0z0dW
PjwYdVFRvzmTfM2qnoa3scntBZKdm5j1VzEl01Mtu9BWfTT9qrc7+pB53RjYbkxGrRmLwMOfjmLW
7Qq6FZRlT2NKdefnQPnSn6WV0RJFObss54n5zsAT8qsRd7rla62VxrBCcSEPYxIp7tp0XO8yjn0P
CbEdfx3MfMKQooudx0I29rVoMXoIqpzkr+2XIRKxbD3ETENkidMlgpbl9xkkIkZYOutfr22PEecq
58lHYG89UrAnr25nF1dQwiHUL3AAGjgdUAgCImdpeJlgFyKQYNKk01bz+LCiMO79if33OrOAbmQq
Hiov4tvKwIcvOgLgv7ljwkoagGMnEh7KKg+9LHJ3GfDEELq1TlOYVSn8syaazXtAHeepjTR3IkhW
Tk3IgdMWxx4sjOekWKAzgp1GrChmiOleVZ2ih41kmfhxTBSfD1WwNf0ul8s5FIye1zS16ZK/V9xJ
LeUPGHrKgJYzbS5CWPbybTVYKjM8bXhDld014ZxEmvRLvC+6XZIv+bVYrTzfCbOabrASq7I9NPQ1
cGubQOo2F7hCRooRRWebU+Qrqul5L63EqoNycTP3MHYW88kxFXKCjDLap1iWT49GaWGKYxTkIviY
7U+MRGoSebaWMLsiZFMzj4QOI9vDFwF2FZLeytctRl99nm/E6cpgRJDAvvXnZs6AlSTnsxNF4Sib
42VwW7kbDaeEyjxBWPGxaLWu2rGAckZSd/JqsloT3xGDl4Q5k7kipLQkzbZS08D4bPAIDa5VspzM
paW+JcaCJaSy0vHKzIt0DFWa14JmsZ8/Q6DNK17BbJZdkbq2ebQZgM2+nCtakkQuPfCyMXav0RhB
xIz1YZtB5zWHb6f1xpFXKmi9yVQmTVg7rfmlZEYGjO44GJgnmv4NzLExfRiteuGjpjmS7hJjkekI
HFHMtZdH2gojODNLF02IYcdnYxtb/oB0eIsoyG9hInovWmO1T4zP8s43tU514UT4yLlVuN1FL3WA
MFK2KjAfNyGcwiJPHRANRcKd5tT6CxHT8w30NziH3O5adqi6PrkqStjvgbmI9rXGmeSLisdl9jEd
i6BIj4SS0h2PLUwl22ledM62XT64qFoHpCwv6Kum6wrKV2gWrXHFteBcdHWrT4E2i73QHOd14ufD
neow4g82X8b2CK6ve7nAL2Wdq5ZLpkkJvWD/ld1t1BXxjVdY8wI2IZ2vmRkJOzDq3DZCpxUr167D
+eWbRt2eaJDdnEDZDu3FMuFfFLRiY4n1Rtwe9yy+F6C0kYh4iKrI1qWzHjkigclaqDYJYQJbl7NR
JtUOXoR+ZJUGO3KMveazYrz9DHu8c4JoBdMGloaPrZmityBXpsUxd28HkcsVJeqLdP3C2jSeK69B
Y7xCUMLzcFiy/iCNkeWkl0UOtlKn/eO6ZCoLlwVRiJ+0Y7f4pWfOl46JrdxZtVig460gCCGoG695
tFh82d5Zq/x6IZrlLWbEfTFwUbCO2H2KLHuVPIl+2x+pKRm/MsdsnQAJYPkFxk3yZKcdtk3raGlw
5BQQMa4SXai1cjIDBJtQVnRv5HaYcK6/U1MHnqiXzgDcsZi9A44+D/XeWQZRAFItvNdENenROar2
bGklIF6hSWAajjOdCTgJyNzKuxFkmtQONenjdQkKkl0bcLuZ7hpNk8ljMmzMa+E09N266PjuJGdU
RyGn8iXghG9eRmCoXCM9kykrchx/RnZUhdkYJ3Mw6Rj9nJajnOzjFrUm0V9OZUg0H8l4lSohqsPg
dlI7nReSyP15wpuVzHAF4c9AFXNbJ9SdNPywPZmn1P0VA/syZkrttkd1iTvubi7srmN0nKYliLHJ
Nw8Bb34BUhB2uBBedZJqTNv9Kc5Af8xsiBk5p+w4LhJNXItO9NAaIKi2MGWdVFz1wqYm6pqFu0tf
hXvW1ogd9klvp3aYKsRpFzF8+yWEEkphN8yGnV/AvJufW0LbGU1wL+ZhpqG8C9PUHb+2CByoION+
A597yVwaUUxqcMlvv/OAoLthYYGaB2rtxxP4DN3XYR2XxLfsqmzp8/GLgABjcuEgu+omphA6I1hs
7CEEzD1nsF4t+jFuD1pLwJCTuxspo26uEXR03Xk/onbfofOQ4AaWPh7lYDzQiWKtJqcNcrwJYwVD
mhdnMjpnJ5AOmLso9wT2oK3VpfIy6XOxHzxNrMcF+n02RmxzA61JX55IL521dpcNeg9pN4oSgyNH
jOZRZKs+qsNOeST9OORsw+qnprBxOqf896OIJoR7WVel/YIkRuIhEyNKH4NRZZ553ribA44R5fUD
anRl7ADzUx1yVTXXz0mSYqqZQUtwrmoB54PKQnEHU9fZ2bd/Mwz75TvDcMsA++eYRPD//rP/9n++
/t/jEVyQD+0Ha/Eff/EHOqGJT3gQk8vLsYwh8Zbj8F/whOZ+4hwxiewEusAUHqPff+AThv7J2YL4
QCfADTCo5W/9BVCYn77bx9Pr45am2zQS/xI+8d1c4781nBZSVwvDN3Pze7O4oH8V9ac5fjc5MTRD
gZjnlik9ZT8anMoebrvegSPtL7UNvGfrhB0+DUmRiZtODfh+HzPUM4oeSZHqU/fr3GhZFO3juraq
r1BnaBDO58gtH9bNW5TM4KbWzpJybj83fevURyVRZlekiLsvkOPzF72M4i8ubHu6TqwbGa8l04Id
bYrVdxDlLXyq2ljnN693I4bfOdYWaDwNpw7NzJ2Ts8zcJDtuaQy347Ayntgie6xwnYrZ9L2Jc5v8
nPYYxwT5bVX6uOwgWZgwgZGlZpeLXqfytjI0I3sQHP7DhaqgiTiWWTxZMccXREwsP1qIStPyFpeG
uJb5lmW7ukP8ZDZaafomJfwZXobMHqDC8/tGSHEmEM7Ytsazib69wSHCxeRnpsNd6dYr8NG+U5nY
WIWDcS+GJKnPEkyRAGCp5mS8g+lVuHtbzHIIzFxNX4aEaKHTJYvNeqdDmrzPG4cDtTJURslQVyvu
xeTYTcdrkU3A9Y6pQUR2taZ/KYwudR4QHkA0rBvOt4DKPLY3wgyAeWOP+JyAxSzDTsrSWve2arOO
ekVmmK7h/1YES6G7JeWs0XyNHKxl9wNV41lhRVOCIMNQF57dZaYv0diBlxqyv+WeKYpArnYDdt0T
+nahmely62AuU4TRPOvmqyOQaTCaHyvX9xiyq9PYI1o2sAqxZnSX3EZUxU3cHdKhg4gFEIxeAnFn
ymduGfxgnVHtJV86026UO0UEfLxOrd/oA+QPalcDqgOZFY+ti34kcNYaeYbTidql6ci8+7KMevBn
I4qOJ+VRtqBypSwZpsGNgkbwnQFz9GZ2IHXeMyhFGZhR7Gru1wkjjNnPvZxCheDUYQlbc3BwTo37
yDk1zaxUe5AG74rw8/W5nqeuCxY9QtQ+cdj3PjxG2/HX2pyfXJg0N0arO89dPWtciLZK0KJkggiv
aUBuQpkkYQGPaoyeUwONnm8PsXefwJwlQVPQFASm4mc09dg9pFpRXo9OrsiprbrsW9rAtAurYkpe
1JyYn5fJpWKZxnbmuus0k/kyF5UPQiYPHVLuFWDbrd+mtGWAnICt3mlxWtzzJ7lR9KQltW5ENYVW
V54VXrrVbIaktyYRFW1n1+RAYrNpqiGsU298TKUd4zRMfzTzseYDBXJcizcDdiOdOZs7aDtTUEJl
a0PSTTb1X9Rip2tgdb2V7nMjy/k+lgZ55NxW8FvSvnvNVke/zDtKZtippsjghK32xTSnatq3Tabr
x13RlWbAZK7H39iJnosV71MY+CAWfmP26akwqGYp7zvmHpDrGZytuu5FgVDpcmI75fKoT13/ImeH
zkwag3mxmv3Y+iU59m2g45w1IRfSi7vVQBLsd1aZu8dKtf1Zpmn6S+5R2vnz4Dh4GehVcc1DSUpm
VqXRnlWGw+h0Tr6IyLVYdAbmR5v49QV99Vb5NPw94IF4ue/o/S463GM/N14WN361OOWdGvUe3bcp
T+eqyYWvicyA9pX0kHrxwHtIiskFb1BL2ZzUdHLdvug665EhqIOGptGiOVBaVFzDMgVNEIpoEl82
bgM5ocGHwfFQGYelnmsXjXSyKlReMXwuZDIT7cCN+Hko69b1Y6svTnnvijhxLV7dgEd5EEY9A72I
mzZtcW45RfY4tG5532g0VkHRjZMeepOtT7tR5cQgWoxTzuqeEyuwqUB72qAKobCsdKp04Df1oskc
23UTYAUf1EhrXzM0ksuZMzgaUEmb5t824Q6SzTWKLgq94Sxdk2UMkmGYriQ6TyidqBpbX9hVuuKO
E8evwpnTESksSBMY2UIZZg+Nge5dDZCDhFc7zk4izofIGrW9v0wpQ+2iFdmbgKj0KFONnjiyujWD
+q17TVAxTrjFSwN3tT5WAyKeehTnHUjQGORutQjmvajB+yySN6wUbOb0KJZfvaiaWmhfZfygVC5v
i1mfiIFEI3UPyyU7zpwOC1aR4ZCBBruJXuA1iS04URaPmyWIc0BZChFrsGqW1ZzYw33L1zQCYjrf
CU5ObPJVZ+5rj8z9EEu7S30zSl0nVBkWKftCw+Em4FYo1C5Fsmhu/9+io3CdGmZA2kKmKHGuw7dC
8+JDqiVoeF0bcGBLnOVraazosiRKtwo64r60sOWdCz+DBHVEqCgcXk9ypMNK0xXOlhgID7AHuQ1n
qx1W/OZyrwsm18UcPXLldFrbPRxqd3VRD5cdA+sAqC5e/X7OmSp2fWXD0htz+8Hp2vYEY0TrzbAx
UPBLI4/So9qM+MPSBKNABd5Pzb6A8TeGmY1Q7+CieTUOPT553fkA3hzRXNTyzkgbjcTVNb2dbMnM
fvVy3qwXcwFcg0EI2x856RQYPajuqZEriAiMRkR8KAFPb4tiZDPMS2HxUZU5I9GpjoEeBk2PnjRR
QBMpEXw8R9m61n7R8wPCasnEi6pbBAQimYAO+MzFdWQ2xttmGn2DFNX51tYg62HRRdlbXE0ZKvwK
Xx34Q+t8WhtD++bUcnh1dawNoU7Y6dU4g0NzOxnQd9Y1bTF7L/qxA6/s1jPViQznhhXCxyg7a2fQ
DGdBlBatt8cyAN4xrXh6gZKkn/g0XZbPiDvFq+loiDAHpK3TDuGsw/Vk4FDYAWTF4SR773WyhuyM
sYe85+5z0lPWfzT5qlj781jVfX3IK8srTr3BNYdDm5XzNW36+tUz2u52rL2CuIcyty+lgN6HbUfb
lYFquwYir9WZ32qvNW2/lfF8aZh1h98np58Ld69WBQTEEssN3D+mxR/sVP/cD65VnQyxUXuHCprg
aaLrmNtbS95e5m2LlDhhDUnOGmVcpFDVz+mjbU7cwmF6g6RtFczvXYQWSzwRTx2vTv8omA2dQlwa
75LamVz8vcr0UBbrNECblBnF6Ojg45lRQIQceyUqP6eeTrtBDI8aJ2XDqQkdW1BZONRapcf9PeFk
tNHlU0SthIh9KSZgXniUg3aWzkJbQbKW6rmFCKOftKVRY8ioy2cHwtUNQ+ZIhGNvQqLr9M793Fh4
XPpxJRiK4+UY2+yrdoEVNtfmHtzAsk75rqc7GmXvzVtKhD1eQm+7k/AQhoNpDqQplZEzPlnpAJay
9lrCVRD1EBsMd3pUy9JqlFR1edtw2nzG9WxNCGJGpDLJfCaJZKrTo1xDhq6BuvgLfPxjvRf5N1mr
9HbIIk0/ymSvfZktIREcCe/U7sa6DfrcwOeaGx1vC13ZSEb7fJ1OFGMJXmVQxakxp/ACNOVq39La
pkKom7z0wsxtIfs4MZHXe2Um7YG2e9GCueyQiHiTYQGPV85wU6gYpLzU7PXMnVpF0OwadXoYpyOA
izcwKvDhc0R4pBcNxMi46e291VW1hauHyK5aMZDAY+Cf4vjoBin6vSZh3JWNykZqQVbm8D8Y8/+v
0+Nt/vP/vFs+7trnb/n7LvkfM3xpfcL4EyMtE3P+LYGaSf2PGb40PwmbGTO2YuhAHVOIf/TIUn5i
7r8FmUjs2lDO85/+6pE3eR9RKmRfGYZDUCNZsf/CDJ8ExHfzYQbQaATxg9t+FL8KusH382EzLqiJ
2XYIyuc0DZk9rA9tVLTX7izWh6gaIrmXxBsjCZD1fSkwsNurSUzOtRMz+Q9kRY7jbsmKWYZrYSd7
mq+OWicqrAujB+6nCyluGUPpNRCWtUIQyNPyXs/ag0PMUBmCUVluaJkRXjuj7Duxiypy0bi5XXaD
Cag5hb2sZv1MpXJaQ9XAQQrnjEnwPnHd/NTE3eA4B787x9VnKI/w54C+PQG0xcEYLU20azVIcGYn
6UqsYq7L097kFPELwXlx4BCtREi3b1afBVNydUz/UmOAwgD1HBVGBMGm80rjCGeXgS0kh34JVMLe
gu5ouH3QQ9iiZ1K6hhVIZhvDkdSqITueh9R1AeXS5mVGWTDjVVEiykfVb0D3Vy5yjtHK7ZPMJhwa
Um+XNUEC81kHgk66KogKdyh2RmFlEm5dPl43bROBFM4J7ELifJZwBWcYgnkYuiSAUUsfoU+lcd5E
XXmPjNspMITwlicdHxEs1uVM7k+y6rCYXCI7ZD9P5d7TJ1mdR3J4TmMHAyM9IlkBqwuLK18D/IlD
O01wru8w5EiDtJUZeCq6/+S6h6z/1dOc9aYALoAVVqfRkVIN6pZUJjg7MAxId/BCIrw3ZmzuIfNF
7unY9iU1ZKHwfanJqmnDJiac2tcY/qIYqOCxMZQfizUUE+suEKRlmIzR2mXh8bwqLOuhguvXJt63
tXKrGmWcEmtQpKr6OuKV4e76JdOeHEM0aZg71XJw0MCmfo7x0nnhyTEm58HQXr0+7toduCRmoh66
ffMAqdN9qEezPsGjiPoZ/Y7CF9VJy/JqUHV6AQw5sTKHpI8C5nuoYnSmF2/LgrgTKxADEVqzlUag
6+2Iqkl6Y3sEWS0fj8hhrOJLDAikdY7/vDedFgsu+ZQiUbuUDxm+Hi4OPLKJTmiE1g6pVOnph3p1
IvsA22CYofnHCn8wY62HTf9JRICV6HDlmD4MTBOXUmPT9PFyMjDljI9A2Eno9lUNpnBkaBnC1pZg
hpm9Q4wZUsLEuykaWRZHE1F3myX+KuoS4ryruq+dzg2Iltk6gu5YPltTU+GF0IOqh3bdGGuQIWa7
ZUwtLsoEiKpBPE2h4kztIRtqb7820I+90Ss+8PL//bhCOozwnnNTNwQ0p/fHVVFhHqiNcg4qj1EE
Ll/IhTxKATaf8cP78d+EtP8wbD7Wf36fnT/nX5PxW/fuRtv+yg/c15GfbK4dMhHBfXGE3/TdP240
R3wC8oV3tlm5/nVt/cVKQ3rubREM/A+0Q+49/tJ/0dIAhHUdbheJSeC+DtWg96/cae+dZB0MVjF1
lKSMYc1OqIC5LaGfrE6TZV4Su0MAl4w3nn1TZYrhH+W7b9C7BA5q4lPD+8DD/z1vjGe6hoRkRb4Z
zkG84C/LErU3k3pP6WHflLB6c47lBbRo99PX8Ad2mvPHxyCcxzMYu1z7e8bBT6+GvzbN5xSjAwTl
E46E1XVETTx3O3SnZvJYZV+ynCYRau4JNnKNFyQ1UA5OTrBFj5s7zaC2P2FoVWsIzYOey8vw+YfZ
nmuivgrWOmzIQxhC4v5oeXODf3aF5rtnxsXMwLLCOeO0XnxwInwIJbdREaTP2Vf5jD2qBRVd2+kC
7uwek+LldXlFPNMjqwQpjEcf5CFZTx3vrFSfadMY+e3MGhkNeNtRtobRj0rznT3Ez1y+39YB34mA
oQjXjjILpuT7dTC1SaMjy9TDRjBTBH7bxcD5p2k63mQWXCELMlGwrPYPW4p/+tg/fUemA1vR4+G2
+asxbY5mb6nwlQ71uEK8uQ7E63ld/QEl8rvV/3/PNn6sOEd8zz/6zu+jQvx5lY+kCs2NGa34DRyP
XKIOYaGHuDufvAo3gVdaypob1m6fC2qBHH33ZcH4t073Lst/QeEWYCdiHht0PIE7X7Xel82UoNQv
HXFikDreXiaMX6c1Op6nx0Xe2UgXnPFRDRdz9jKWH+yfP76Oy5gId3BDbLvo/eu0C87ShZPqIUxq
w76siAhy8BCN1dm06EEF8yFL+4Nl54EzcoNVsCenq9TiX1nJ+lHlHob6stBRn5/m67OVvEHnHxuT
+38Gf72z1VnedjtGB9guxUPopBewkSxp+RkJG1N2bQ97Akt8Zzj+YMvye//6NbkQGyjhWYS4BLx/
L9WtqBRJHGLYuqkMmpW8I6S1mQtrKhoQw4vG/GDdG3QUvz0TcqnlAWJZTNh++SyltRZxKSxKZVOc
e8lznmTRRWyZZxO6Vl9j4BMk2XBUAQMFQy3jg7s6H1Bct731y2tDn4V5alkQlH9zoq1kBLeGINFw
cECpV8wIKLWKuXydll4//P1H/KdnYfAl2enbdv+Vs4udA/VOxwHiJtESzoOP5Zizd6MK/fSkj/u/
f9r24f36ZoTabCUI9Yehb9v/pyMYEVu1CvireLDj4QYa4lcp1jiFQMcLCHOfOc6WYbVzU/eDLf+H
g4X7k8KH65tL1vrlXpuJcs+a3uIVU+aDExj/YRlt9cEd84encLFjEI6tBQnBvy5Yc9BFafKOIara
Fq+ARu3A4ZcP1oexrftfPkbMZKAjMpw1HFjK7z/GDAujEquXNfTGfOcuGXYqQ7yTg+FxyvSun6eX
KF8t5hfoXrR++uCQ/sPdYBk81SRni2H0rzbbqzcx9LKRliXFylelPze9N4eY0GPW1i3LibLIvHXa
D566ca1/fWnEtxwDJpUreQjvX9rLIRdbuVrDisChQ0wlj0MlHk7JMz5pBjZNjFf/frX+8Ymcqpta
gJQOfTsqflqteEdk0KxrYDtihaDHYG3vxMTxRSvSbFSTgMEp9lJ//9A/bEisfRwmAttCAlt4/9B6
i/3rSXMIC+OSUKIKkdhi4ahSvWH68MFy/eOzkDRs+57N+N3G+acXjLDY1LKMZyH2309Lou2quUdv
lAJFL5rxwRb809N4EhaS1LicNr98nIxSc4VOe8Hn4w5l8QQhEJG8WEbFAPCjOMc/7UQ+Qyo9+7sv
+vbL/PRqaHFmsWARFoKgA6PP2iY7j80PVsjvrySwjDekxXnNuMmT758ywLdiwMNTomw0sRTAQjd7
WTADMoVMPriZfjs7ib/B+AnSCD2cye30/llJ45H11jkMyBjRkNLjTkfDgJBoyvR74BZfb40VU03m
Mnb8QR6UsdVD7/Yez8b0UReOgxyCk+39s+MF+FlOMOmxWHxd2/IOm9mcOe6Uh11F4LTehMUidkM8
FfsRrlXYrt1dk5gfbY7fdiS/h6dbsFFICacy/eVbjWZlEzPS6uG09l8Fu2NX6+Zhwe8vExgFJRr2
A3+/Hf/46pSjFAJQrC3G3O9fPW3cFWX5oIcyGyK0o1E4Nd613TAHaTwTP+JEXAP9Mmy0CMscPPOt
xMSlx2P4o99ke9IvX4LJR0/3B2fI/k35omsuoKaT0Jpl64BNDAZdSmgnOgOq+8a1IE5DBctxbQGX
ym/nedJ2zEJOLEbEmjnGHxSdv10CNJw0iZt2STc5j7f//tMGI3VvSBhuryHG4KiZ43g7jYOmXMJm
ahnVi/ikqOO3v/82zN+29RYY5gmwM5oDut1fFqJQ9izyxF1CHWX+ULyNNAhKPVT1N/YMbB7Ll9E+
KndavOvsvbfeF/aFmV3o3VM+3g/DsdCeYu8iaWrfrP3r5NI6yacjNXkh0y4HM5vRz6xvuInhVmS6
x07+OYrDxdjV4rhS9+nyOMZvhXs9Zedz9wE2Y3w//95/v1S6W+EHbE3x/CvhatWYsM01n2gK7KXD
+62ZcX1d3KsCY4u2e2xgXIz2ZbTcVvkprPxhuYUjOtX7IqaFsS7a6d5gjKqaaxPzoqR/sDEjcR6w
/yhpa6sDqobF2zfNAeMSiCv4kORIF7nIArVr7Cs17Vr8UjpsLfZRepzLM1Z2OVxr6qvIz0dxKuvn
qjzHhOdxzo4k4xybLKhrMpEY9cmH+XHjOvZfxvhznl8I/NIJp6eHsvzqxYofyDUe8VLU3lT8eTWP
Zbo3k8AbcM/xp2i33Cy4DQBETUelzkTduurbU0ajRnNXeUfMoJvydnpN06BIbspol6hDlv9/9s5j
OW5kW9evcuPOsQPeTMsXTYlGVEucIEQZeCATHnj6+yWLO46qqMOKnt8eiC2KrEQm0qxc6zdUJ1fm
E5iaUr+L5wPheB7Tj00zrwOx8oIN12zHuhbRve9gUrgpUZwxhicvfJQ4qHo3qKwTvmj+XoWiCOhJ
7xqeva/v+m+NXI8u8CyYLquoWvU/jBsnBATwSTc3RbafsD5Evlq7SoNDOv1wjbsYBZ6k3c/9SxG/
jOUaSn0pbvV5Z6Mkh8hvNWDEgWCnjz+NewsAHpqSz2VsHY4I3O0MjKntPfImpX/hhH+/YTKnQH/i
ZoY4IVfe01XqczoVJaidVVyBBDaM9JqQMF1DsfinhxoFMaKzLpyJf1uiVJGJfknp2L7CSv65MWSh
UdX1qGJ8/mcJb8xGHk4vLu2Gr1mh8+VCZKYDReZkMvSzrYBKmyMnvPpWA1xlwb1l6YK9o2qP0vEP
tOt9/VnUnyeIZPZPy/5FyXjRNzsA6gtT38fNykAwIF4g2T73q85fa2KHeKwTbAdj65nx0mhWrv81
7cxN2a17uG33VrYIH7RrkCeCWsU6vufSYqNFRxh43d5EV95tAUTZ3cTX7W2LXhrWeXy4XAZb57Y+
yEe4UHW+dKdlCV/BXVT3pBRQCpDGFuGVHKvnXYFiabHYA5HA0yv/0bef/eSxDGAr/543kb4uqRV3
Kw2qldgIbvGTLGA/5Uvd+UfMP9pq54RAbpZIDPnTIWn2GrrwEeqFB0FC21gHFgIFj2QEfAUfWrfj
tptXAP8tKlclS2QRy42NKFjzDcWz9j6c/6nypwI5F5tV1hvPfmFTexiuMGRY9OjIudp32wdy/8mi
4NK6uCXKOzQ2qm7nWffZ9PPjvf9drMWdEdjrqwOaMulW8+6PA6et2tyT0uZ9u6lcOUn/w6kRiMW7
8HqG0r/6960h94nnXKD73DnOZheiXXbf2AOiLoOFMi5ZPLA1+QLEjYHOS3qhtfc3OlK+uNvgB657
rFjFSP6zc8ApNcuikr6afR+aR9FjqGahu53N2a3dMfNQvRw3PpDGsDEeAT04F44fNXpnq4mcM7Gs
A7GWGsHZA6TIAMddRn/HOeA4zxMsIEzQNx+P6t9aoZBLfplgmZD5rJVab4Cj+BKYRuX/BMY7wtPs
L13C/zJR+HALtiJVWd6ciqP+mChmHvSW3UTcoDxnAxPRW3Y9xabWQGjM82fzwrt7HwiptkgWAZXG
4dU7S1KB/QL/BgMGAUlX7lLtKtBJoyngaItgdAh1bImmibiwsZ930kdulow5aX+y/vAPzzd2Ec7S
GVGARfXlmwAnttT9W3N+Qa1Nu9DB84sHTdEMJXWCEoVTP1sKaT+WgC8q0tpG0N1yvIoMPqQrgycr
JpEeXvVJvfIQpdh8PFnOzy5VFfDpGrUBi/jyNTL/4z0a2myZo4DJk8KWWciCMl2B//jCK51h6Q0r
fda8C02+W4e+wWkJ3h1tXc/l6n82QfERNDoffM5KOMK9AiB6q/fJyhug7HRatp5L5GpS09x2ndyP
+mxcWB/v36qDIoHrk9chuuWidzp1E1TXKy0LqlUAKNdL0aToKsKmeiLXAN3o4eMBPp+5dJa1yCFN
sopY+jw4IL2E/aiWipU+fmqGKlzpdrnwpREvROvFSJf4z235++M2371Uk0ssySvkE4hysT097SE8
TAQ5SuRtdX+swVAj9OGF2KtKaq+g1LvfGeD3CxP4NTX05+bmQ6IjhWPif0VmznXOFkviNJoBFgMi
jX83J5sgC9Z6eOPXT560PnWgl3RBxAi+DK0YP5iWQuz14oa/9NodMmhZtpm1neLR6s9x/wTzeIMc
boKRiSNusOrjz6lK11i6SISGlNoLPxuIu8544jPAA/IBjsZhjyJfpn5VK+C2hjdz9fTx4L6bPvRT
aU0TeJGZoxR4Orh+X9kONNZyNYn6MRxqbSmFjfn2iGqn4wrrwmx9tzGQw2HmqDIK4Bz73FVsHMTk
jjEIPQICZGqLiAAiWGiFMNd5nv+eLQjsjZ7c4cR993FH/9oydmFEfdhqky477Sg0YNdoK5mspjT7
hRDmsPaUkoHsY20b6ERRDZxfHUpWcKHh9yNMl0kIkjEnOADeedpwh3RWY0mMMoxc3046MHYfHYoF
mnPBUoCS/bib74oRPmPLuBrwWnSTnOvZakGCKhcO4NRVlTcUqppVXbvurmjGvTO40wGFrA0MuPJA
oSzCobipVn50Kefymho/XT0UzKiHkm3mWSjGnPbZEp4zwpEcV5YRYTe+lzqY9P4J1ufKNLVFZydr
fXgqdjo6XD1E4ZwKa7K3oWWU+Z4JP1fdJtSz61YD6fS9qG60ALafUnWIgfdzMXuMqUzh7KK7d4Hc
c7HnHlpkG2w/sA2RCA9vUCGn+IJsOIuJP1mERl8taxIcItrPmEnh/RX0xMRgwwWN3YR8dNwSi/7r
+hCvxFFvn32EIiW1hNPR6FPDj4rQ6UlDHxJjjKBGFO11zkVk0SKFMJQ60MTKWdWRc1+1wEZNGMoX
NrR3G7cqlgMjIJFqEav557mX0ElaOXMVQMcBLm6iYwCiLUT/xRuxf0Ojej1H2ubjufh+5nMSI3xv
vtaF2UdP+537uUzbGlGIuZ1XHQ6lJL+TaBnZpEUgQn7cGEUMPu5k0mHty/GgIBI0yyl12tyA5sU8
aEO70u+tHxVIzYX+xQGZixxgdB8i6Dmt+av2o4ThSTkTgczupifp04B/WoLebIBzPc3X0X4sV0ax
KsJP0vnJn934Txd8goKbyq1vbDBWZsMGc2R9H7sDdFWyISaClPZeoEOP0kO9Ls2HCn0TqPIwVaKA
FDkTb1noaEQv+BNTT9dduki2deDdAaSvEBYMJAkZsg9rBwYXDkvlyut2wLUbsKlw4JNtQyoj3uTa
TjpbKOgW2g1E3fCTUEK/sz7Ndy0StqCuPnv/4BMFAiHOEMTYGeXOTreBvbWjn6W/GcWW3PN8CLjS
9UvqHyS1zEf0PSr0qJA+Cw7C2dT1pk6XUBlSfS+aDRj3Ut9N80EAsIftEmwxKuKb9oR+8HY2t1O7
z8qNEy0Ry0+fm/STFV0Z31AW1hEEuDEP49fhd3HtPptb7ab8hcppjyhv5ODVthimG6w7sHTaZNZT
OP2o5ZPIfiTFfaEtSQMYdyJaR8aVHqy0ZOXqy+BnfDtf2KHfHQ1q4piUpzDyVFWNsx1ay43JLsKZ
idNMTINAYBTskdSxGjAsoxVfzUUOj8EzQWRRzd1fmLh/nbdUN5i8Klt+Lk+UONXoo0CDm4COUHOd
LiaSlcPUb7UmRZV2cqjlIEmB7Bz8sKEvigtHxrtlSvddoADkfDzbJ1l/um4MOoy0bsRU05qrIo5b
pTT9mM+SrEg5Xmjs3T5EXE6ix+Fs0tV2dLYnIPjktV5jtavUrqNdM4UIx0UbpNRAt0z59wjSNhZd
sr+wO5jqBne2OdAuYCHs6qlHn/vCF1ki63pwoT+kTrg1elPhN0wTHZDU3rJrF9cw0xQGAmmaAS2d
NnedtdYnBp7RhCoFYdq6QndvHsgDlZ35q5hL/4q4zcQb1enjDQI35BcVULGF2/Fvd2/AxyTMuUl5
lDIBWZ2+oplqY6/hk41ouLyunW5HCW6ZDMSMXZODRxqqf4b0wvX+Xdit2jQxO1RQCidQjOI/78Ru
IXykNltJmCbn7eyMW9ftrnppXlPI0dhWi0twq/cTEQwFuWxIJUp0zD7rZR+2ASkUIFEkPtqrXHvJ
wfIjwaQdhkl+/njVvZ+HqhYEjExNQ8jPZ/Mwqaq+wWWsWmmcRVupk43zRiojgbZOvW5VRkFwRVhc
bj5u9v2gMvegWyuFMJdUp3M6qEHSAkEtq5IwCJOFxmjWwG30bR6akB4M/WuWIs/ycZPvI0KLCaNy
npTCKT2+Kpb9cSku0Sp2ZAzrzhhhEFIDgt3Tk9N05y7cAzBPSMTlw1UmCsxvO1NuSn8AyW1k/3qb
hZGmUFrcVQMQ+meRaScyy80k6jA6qtJji9xnEaC3ZCfFMpQDRBam8OjGMLnm+4+H4P3EOm35bNSh
fXeQolXLMP6QpF/3QYLeauN46+iSAtz7w+S0rbNlI8g/e2xnxaqR2vPkc9+POwsYJPqx7WFuMYhO
5cbAIfHCa1ajd7rB0S7bKlsBWTIQn6czq0hK/Cq6mCRghA9cNzUIN6OYf+H+9reRJKznisFBASry
bIlGs4MlSGyWK6cwUJvV0f1A9qip8Y7AGPAS2OAvUzewQRkxcS3PYZ2eHU3p1DgBKi/lKh3zH4mb
/a40SM+9Ed4OnBwI9a8rYuo497w9lcdoRyl0//HUMd+fzuoRHDZAC/lHkI2n4xrVFCs5HMtV1T8r
i1q80DzkRuFU3IQiRQ2j7pPrSkP3trWN7/akaQt09BFdgjOXtcZwU5PYWNJEve46p1sg84WoSlyI
ZayV6QIW5b8+YXlghB6YaFy9GLbTB+4wyrag/5ZwkrRPosdDJbIxtqzRH3EnGEk60ltJfcnf/d3E
sKkvkxICjEvK3XHPYigf9i8olDRbtWhgbSqRPmsQTwPb+welWf/CcfjXxiwCfUXY4VpztpNUoQ9z
uomzVZDUEac33jZDZnzrhNjCX3v+eAa8bwx8JJQdLm9MwHdQY3BLOn7UFDzGCDl+2ZQ74Qd4mHgr
nDDcCy/vb40pxBmxKEJvlKlOX17YwFjWch9bKkfufNfdOspU2CQ+VWTc3x/37N1hBAUKcVIVj3He
2uera9JGQG3oPK1w+SLplMLQlIH/vezjhVF4/b6IB/fCLmVcalPFaX8cRhq0D69PyIb4IdiH3kVs
S2BympWd/rVrjDWZC8rY0thkhot+WlzvotgMrjJC92WZ/zPPXM7cUbOvPbik8GC9C7iVd3EBYwJY
gDwNBSM0Vc4ukePUhex/drLiFqCtOsQnPpnti6zCrVshyQBl/s6HnXhhl3m3eQPusVVenmbVHfas
1WJ0a+Tv85RsoxbuUXh6MYKL+f/XMur/HBEYHBsWGi+WIhOoiXyOpvLBHiEDFSarLI/FRk8qgL0x
6Wm9GO4bvvVStu49XmDGbtLw8+4C42eTdV8ne76O4wmw+TCLvRnH2LtJsR/0sUJGxXpsaiu9sAxO
D9Hjk6KYS5BAuo5pfrabdBjXDCEqEWQl3VsrKA4IGMGpbaJ0L7jjYiYcJ9ENDCb7wus3Tt8ELZuk
0MmoUwOy/Pfp9LiM7I5yEGsiaXcpwpcL6A27Wub5Zqpqc6uDim4cEMWhESXrCVvoZLouqn3poPKP
MMeXj5foWXXh9XlgDFqvxzrYSefswB1TDfnFOktXidK3t1Cvs/2VFuFij2H1eoiqaju3wVeQN/qi
yMgvf9z+6XJ9a56k0StrEobkWeSUhJ3e9ynNI7mNZOQ0fkbgAjKBficbWPhNj43Gxy2eLsD/tsgt
DQVmG5Gjs6Ugxs6dKCqwFMoUhJoze3c40kA8wwwknqyd7JHRDj3nOOP+P/no/5qq7P2/k4+eyqT9
9fP/PLbf21MG0uvvvSlPue5/ONpfdw4KsVxFObeOFCRuav/hWOR+ocJPOLe8r/9SkIz/KJSjBTiJ
/YaZ88Y/Mvz/UMvlJhCodDznj/dv2EfW6c1etQi8EHib4p5waJ6jynIDXRljAIPl40PbBWtT2IKr
uC7gXn5xHK4d323EVptNKfHls1foMDgYyWpViElPidSbhmcSFL2rIMYsbZUFGuZJQ1DkuHg4hdAm
SKajI16crE1H7ouum6fWMmL2Gr88TMu7hzwevfy77zsi/GEprdZDhKCF4K5l4OCaL23h1MWn2NDb
gfA8d2rkkavBKYobw5skj4z8rzFBqbfK9LfW9BW/88crvTvu8X9Sc06XMWUdSi5Er1ypcaNkuM7C
Cg8d0i52Y/8Xmm5lijdUYef2DqO/pvZ2cxO1CbnDROTJ71wPEzPcfNz8ayTxPycP7XueRcnbpnKo
xMvOq0xzikIudILkZ2pkKGIs24oSDVipwNRkuqnHIarbVQ0CnmuRZmuzKO8GQPCNuTTs2R2sq9bl
oAIdA52zNg4QMST/9vFDMoX/uEARLlvw5QA9oUpBAMa0PI1MRsRIzbi2tJ8olPWQqqLZizy5yYk1
LR2t3dZ1n9H0C9sLZ//Zu1HtgtCl2MjljUvGebuim9Do0yz/ZzQx59xFr4u8+Rqj7wn6DEvuLvmE
nFnbtkjgVpDXL+y3p0et6jZJP0OJlQMQJh5Uw/JHQBY5PSKsI9IxmgdYBnFU9EKd7ywkDWTfnHj5
AeJ3ZdxamZy6x6zR9Zl9P05yBuXjF6DOkj8mCWUiTnzf4bwn4wS05ewFcHEAIZqV4Y8wmDlOcZcS
BTl7bhYwTrcTrqO8lY+bfN95znhKvAqWimjdOY0wBpuPm4Ve/7RBK2TjZjLc2aDyWg9dY68TP7Td
57pj1MnVuFThnysoC3WwxrFLh9v08cO8sglPB4ATllWiwAQqU6muon++igBZt0C02kuc1F6hkf2P
1YIoRvS9YAsPqT2ThsbCCcUelFksngpCMv5qBWItYMQ0oy4fgwKP0ZJaAtHKQ9EnZfPy8WOeHtCK
pvKK3rUdw2MPB+N9+pTdEPq1LufxZaxbDCwWepfpDJY+DhbKU2Nt9dqjMEn0sGjaoVJfEhFd4nm9
GyxkMhXuFcaDT7TO1nb6GL40m3ZqXKR2c0djD0/ZvaAd9hOkaecaDWn2fbQFa8qHqOiyo9a4HBvO
ztdSPOoXMma3VTv/FPNbZYKQ6rU9ZqK6iDo8n2OGGiTYuR5lQC7G7llAM1pDiV3mbL00KPZqxRpx
EpF3d3JuE1EuBzlJHk7zip5/Q62rQGfAz+ZJexyECPdNUOcoHhbzrBNnxrJslciQ7obtsnN0LX9w
iwC9z6VpBRhBLE3SmUZ5pSM5xKdmSYjmzIVlepaUYaeifKhoJmhQkpNhsp6OPDOzlD3GlM+eUzmp
s0TA2mEqhiEe0PXSmNH3iRfhdNw9887m37rX7UQYSDLFZKtby5WbbrAuL2j7fBc3iTaAHQUGCCC1
kZxNC5zjmiKMKwGQk1Uk11aT+fatiV/ndG01yL5RNgsRd/tSxOME5raL60GS7dTNwX2I5Bxqu7qw
0/lLrXWNe/ATVwUIo90XeQDT3lGvp2rQGcB4rvec/kHUaTZ/mXPcOJGcyXN1aKFapvGCqjKI+aaF
Gtz8xS/GkXdHdmbiC3b0UesDGUIkY+N6nXp32RglBBjytfnAj7RpWPjVmPIRFcEDT55oeBjky1Y4
RfZ9bNxSig2KB0b/qBhk7U1dZ+jc5znCYgUSN2Ex7iKbw/Vb6Zeh/aXXe4NJ5vkRcUYvy4oQ5eO9
4XwLZ/RJOaHho4TJHMs4mxpWOJWREYj8eUbrGSLZCHZRII5cpVW+tzqJkPIxbv9f2b/nu5FCOyg+
mYpKObvPW2zAB8IgsYZv1typyTh0ttr+zMbLOLzdXjruc5haSIgvBrNDIPOWKr3HPP244yqcPTm8
oA3BT+LgIielYHZnPce8o5Na4BZfClyYW2uB7BXmdXg4S3ajOGtKY12HXgWypfGhAC1E7FRUNv3W
RCsa/uSAg3KLKwcwQN99HK0693FsGgy3f2h9TccY0JlxX2YSYb2e6jYuluiuAcpkscc687DqY6KL
fZhmJJDwjLUd6xNaN+Si8YaorbHfftzjs2wCXeSAItyg1/QWaMvZaZVhE1AOsvGe+g532mDNBdgk
iO1nNW8pgNj2LjaGkWmL54fFl6h9jWw1V6gpbXXpYIaP4eiqKW3if1LUuwSdUrVFyrnRjY3Me9Ek
lJ6mjFUXDoWKqY3JL1idniFZRh936RWK88cBjHKtD+7LZFeje+CUzrZqpc0xV6hOPvltbLG2WhGp
B2g1NGhYuq/rGKHdiWcL41EtcfZKtaXUQnLQaLFBGG+MjvpWJbMm+54HqWfvUGRT4yAn3D0PoUS3
5DqJLdXFKSrcZpNhgmBthF9TckawvRR090LXzqJMukYWAfARSwXGCPHe6abdjpnh5V01PVlRr3Yq
cBlMrTmfk+pHq/sZlrMT8Kj5CxYn6nwstMrghYxukUdgQxAyQ7s7sDDYeCJKrRmOwSPPXF5Z/cxu
UuIeyRSD3SXU7taxbe4S9NfY1pC6VbsglVGdv3HHQuwcoXmboWjBDCJC7uRdypKIAzPlb8fxUVth
9v3jQThboz7hAtEVxUOfaydlmLM1agyz7U6u1D73Be4ecnMMb83YH/tsyc0yRrji4xZfqy4nM4oi
n6WqMhxLyJWfX7z0tCKEFKP3uekMZkg7tS0TirOf8bGR+axwNRy0akR+Bk8LBjzvw5KQhU2PUcL1
J2/vPLeBvb4JW9tnM2BB9g91XvFTY6Gx8Fs0ytzD22uL5FAylDgNlawVVpF6HVE2qhehpUgxIhIz
oaL6gIJoxZM4WcbZhJqhuqd+3HdUsk73RMb7lZNK+hwVrvc3KsJBxG1x7PlM9tDNUT3uMksswwHN
o4NrzjagIxnXLtK5AUlZ3FDqWibySs87C7VGQbSjXdcRipK3YRF71lIiSB790JNc3w1hpxxxPfxG
ftopiO2HonKL+juOffnwye4NfYSfnpYBUGpJ/Nh0m2HAlOZQyzgkb+kWemHcWBAgg1WJjwpWm1id
omgPFkOSYYzLvrYRNUUZicXQz7XSjx41J7XTDeXrzn5083ayo6WOMcrQbUUwxEZI/Ibw9b6NPSIz
tIHzYZ651qqKIHJ7E0pLsgFrsekDL0ItGq3U+fPgVmbyBbOXKFxZdmtiGMn9tJoQuGrB/gSJOaAJ
CosZiwZgE7LSh/kauWuqxsZgxOYm0ho/1tciqwr7aXKQdNeegkofx89jO1rtrda0pfbAieF1Px2w
gPUTRvJRSe62qrCiuQ8wEcCrJyG7Ae7OxiwJoynsFGOkW+ZG+i8Gth/lz9gUFUoQTJVJ/gq6dhiw
8smHxkhxmi4lkmLcA5DX2oaFlrmHwPDgCW97V2DXHP+K/dJqGeURd4Havp2xm2JKI+LbCFgyrt66
UFVKWwhv3wVhEuc3pTPiy7lO+6gdULx2QiSMNzg3DZ3zEJYmLihuaseRv2GuuLAdRD/rHOt54yfY
5kQYVcp2hWHZnE4oMTdanGyHhEQ7whbBgMbpqhdJ52CC2blOs2dyYOyB+iBhi3HoBFEXbg6T5Y8u
roaex5f2+E0M3ZUvD+o7Ns3NVYOD49zJwOyvQNGIyNwZ+C0hSjClTtZ52xETpALtcbtX56LuaAnd
iSyHQ+U7lCfYzyhDxYET4fwhBuHdpaGWDvnGy/BDF/usmwK//+SmWM4ElGcClZPw6taJsy9eFOKR
iDR03jBS2iTZsm/ZtWXsXGsWKsX5jZHIxMjv0hTyb7geUjaCaF0lhsWzs2WpR5p6LdfNtR7FEyqs
usjS2keJStec8iueTiXtFWkeBE8d7glyWXMPZmRNv0s4QdAOidWH8PyELAspAxXTA+Sk90sRG6Xl
btIYM5QAIe8240vVUOF6LNEeYZ+y+zbyvWUwoKGpA5Un3ti2QV3wc+LY1bhFXYMPTj3+4yxpQlrD
GZxLJjah6vUYAiMm5x9lGMoPlnaQkkvSwOHzKrQy82P7l5RcaOSmThIiLdRhjclD+s2PnQ5dswrq
Y/elTcsuKRkvhIerbYxDpDHe+qmnHjnhTYv50WVm0YLFP8mXUBvVBHNrkKn9lQP1HSPPoFBD0/eo
fOP62Ppy4Bl6/MDo41t/6tqy5AsJt5jvOaOo3McMLb6AvP4QkABaCC8GrbV+mz3h3AR8pJfiS4FA
cDu9DkbHrKmXbzFu4MyO+pvVONmthZ629vg21Nrxx/87yMefI1NgZreeKQoewCi1uH/JElegeJmU
1kSnUe8ZaQvP9ijRH7mAo16/cI4vqpr7lqnGzburo31pBLiSLIwMZxz3E5SWilHqzSLnR0xBjq1e
kuYI+2CR6ZMKeqPCMflm7kW6fAmOI1gJVhD72rFPGA1zRwPDW7oDZajOV7dz/fhqj9PDDbOc8XHt
hN9YO16uOj+66NnITWTUqpnYxpG3xstX6l78NGNk3rVX9NRSw3ucSHMHqon427TUpxhJ3fB74B4s
ZlfTxurRjwOqzcPMX6rcqmwPG2anzNI9giQeQMpIZbT09aC43D3M1UhlPpqB95v0iMy/GMgtMn0o
FyHtuojqnmD3U0MuW32g2asvdh/5fMlLXS2HYnbU85edG8XDU4f2QZRsysjnc2MJlNraZc3kGe21
dZwrSYpmord9G/IAOyIeZ0ysjA/hBKhoPBXAzxNsm7HD1Z+I3LBJWQmoE2Wy1JsopHF8yCquTDjs
ktvMSRiQsuE1xd3eqyK1nDvlzQb+cEIR199kBIvjhBlJk4/VrrUR1i7AjWIc1S/CJiJtCPuo4+fj
VjZ8IWh0lGsLXk2HCcsU99nR0VNF/5Vcfn7oszYkKTDUKa0bMb5EX9wyHLkFhNOs5v4AZIwk8WhJ
kx3Gx9oG6mVecMQW61FDkbHZU8+r5/Gb7o6Iw2+ivKqybPeWTk7bPMZKrItz7rs/JrtBy2wn0pjh
2Fqva0ZWPhqxiyYcsnD+YsV+NbRP0sJR3d2hHqu6PgZRwxBZYpwBYlIiHRA8dmfdYJdra1sNnzEK
NWvIV6kpfsyf+k028NtGB/ZTW7RJYvKlZoLz8zIhFYrZETrz7jNwKVy1FqQsJre4tYRR8xPuZKg7
bO90DfPqmGSZDSevww0yMXVo7qNQznzGfEy94WRokTWUjp2RLw2NjKtvUXB3KpHFJTHhXBeZq9ZT
aw8JSfgIV3S2SvzeJs68BkEIhpm7nhq8LkH2r1ibHbaH5V2aI/3uXNcTSpri20B4Fmq4/6KYnRwC
K1VJShQR2X485Mjd9t4mjTWF6zFMtSneuINwckCTlQaEZIFTue8+2xEULokI5YCcNzbB9kyv3LJQ
xwYWEGrMa7M2mHzHkUzbiky0leiJ1V8Ns1OE3j2SBoP2iM9zS1ZhFjJwn9lvmV/aIGZGIIVMqKaR
QK1XbrheqixVnnCpJbIOimoQz24wxdJ4scccjTbXlWIKN7aJmor2e0ig1odrTjQrxyQzJ/+tLf3c
8OovZCSHrP2MZUkaRcvQmdCSfhg8Yhv5M+gTIJLfmtAnNYE4ddcXqA2bc5N9maksYxbYcTogqN4a
RkVMidls0BkQ5TCfDExQd+iiezCCBipT4+qtJ8d3KSH6MzyoAEyqW6/bTY7MFdMtmCK1mxD9q8Wb
NIX6ifI1ex+mpvoeTBGNn5iiSf0g+qOwi9bc3FVtI8lD+D67iGgxBKI2GWKdslDVqgwK9S9vU5aY
kp0IkJT6p2M+XG2nCIDXI6ZX+Daate7fdbGHwfti0Euy5/Y0h4G5HzCR5ZcibVbpwIY6EV9swrJ2
L2ed+W3r1B8gpQTqybOESuPzW0NOHXCkSaaK9ni8sZU4i3nZIkX73b7PjhtWdkw0St9QyWgtlyoJ
2dRubdurIioAcMA0cjvtsUscQZ8Rik+ZSokZqTAutkfa8PpcPVb3uuC0ClsU8phOpxa5MFWZEWbv
qOakF84m9DrMO8qiWMdpzmrcHAeEPLDa9DLQn3yu3WBdcB2bFlqoFxJfZxd6cjnsD8xgIAEIrLxL
K8ctNQTy1eZjXFUuT+1F0chqGCq2WanZagXlPYmXeNEnUj37hdvd6d1ONY/YHqgCKH8go87zrHU3
gnlrPFJVx60xJQfMU3APYCV93NRZAp3VBHcKMA64DKgrJGdOUxeDn0k/JJT87xzRs7FC3kGEtv0J
eJOa3YEbq5eKnw1vGPCIzSt72xw/fpbTFAIAfeYPmGE6TzmceW6ePkvYW3iksvQeoSqzjSWOoeLx
psF+eD1XhM6Xxvl9g6+EXUQVcaN+zx3K4lo38kIPH+RYclBEGSf+3psytrm3lf1xB88AJ6qH5G7h
yAFQBslnnycyEYu2oxL0+8PbjjFgxMEkmlwLIsJmtBu/36RQiev7brBACRVdqfZzq2Zr0JrZ5jy6
8ESnM50nUvLbirCMSq5Niu4s0TgFOhiYyZIP+XFRDcR1rPERGXj29QQDUl5BbHcTKzNAsZonkFqs
HiQVlsQUopfc7DdOYVWAZEa2lgnyjZD8OOsjNA7JZHGfXA7HepY4brMfd+L8NUL6snVL0aFJyUKX
P0s9ce7KFkWp/oBVs9qZ5tdASGB20t1Pmt/ZF6R2/taeo/Mi1X/IAp6NmTcSjZi+3h3ejr0xihGz
wHAUtgn+PEn0r1JrkHMV7ZrMIhs3S/XddmANIZlocH2H47FEkKzehpflrIuykerA+HhAVR3nfxJr
5GdB0TNRFSiFsi1/P12IwzSPST072c4rtRrdOq8oPOsZlGt8cQm+b4pX51P2QlaeS+b5VleEZjF1
kRvtjqFI75AdYR6ZsuDLx706q63x6SA0kOsyGUXuAeysp91CySYOUfQJfugpaeq3ZWW6mQoVawsR
710/+D0MNr2wa9RBEOum0rHICUWbJXYio/eUDjqb4IXnOkJE/hhwcpgMAdxvRSFADf+8jKnr1Iu8
BIZmPZs61rkmUgK84g4oelf9buaSQvsSv15yvsECNhW3WNQMotYorokigAZFyyoTZKRuTJuciH4H
IzKKqt1EzOJUh3BMMuyEl6FJKQw1HVlwPatT0y7lushRysaAs9JduHJ+7ZACvLFGo7Lcu+BYZ8xc
LknWpxCjaDneZni1BkB5ut5NoPrpKRCSHRcgLylWir3OFHkLnDyNX4sX2THc4ebgc4i5r9vr8QqU
vY7mEBcmRwpXVhWeDL2pEWhXJmr4h9LsGG5CP7fzDjDGVJCpHWMuQdGW96YL38AgPGvaAhWUsqkD
ILeuQG61w7TrmIrBJoLHeAuwXiM7Kn4D4zvjosTm5cmejBd3nsw118KvaLLIuO30VzpVFEiV+Ygj
U7KlzpCn+ZNFOB5YBxeOsS32qatrKknRQAc2l9PxfhgMU2PJVZx16Gk8kBnyqH4s0rj1q3CpdfiL
6MCBoZY4JhRbDIyGdSQRmZOfnSno5+ozdRBVaSM2hUV/gLdKceMzbsYuEm7Mc2AOm7iW6ActC4Ng
+PfElbjxrxx3HMxnAyPb1j+QzgvFPX7CaWauU8xv8CQQbGhju0RCnhr/usTZxvVXA+YIGG3pGhmT
fknIiJbQcrKncLjJICmhZ0+ZfEi45Qc+VMsxifVma+t5O7y4epFNAKptLgLlovDKov5akhHSOoxn
XFUKfNsjJXX6yL3xC86TdFPGuWt2RPev8R8JeRW/TmWrDsPj1MB8nigVa/uMq2QdgNQRi77W3cJg
h40qj8cwce0Dmq71wWcOl8p/FGWg5ZsicSJnEUfR8OhMiQPMNRnCLcbh1i7RLZw/67HfkWGpHrza
NZdj4MQHzLhynVx2X3/G+DPY2ZFTAd21zfglrUX+NQLPuxoDXDzRTrLaLZdwUl1m6Vxjwv1cAade
lINwb9whgWBlxzFvV9fqTeqN9jqtEozu07yFAC+tFoFQHc+sDLPwH7HoHk3DFte1rUXXRd+0a1x0
xiUAmWiHRW6wioPBv/dELMEbiORngrkY9AcBctYuIYqEgbxCQqXYTCHS+4hcOTYf7U/l0k5LbzPw
kXufe+JLjaz+FjxG+BNB/nybjQbsoClInU2c6tWjsKkZLHJSRw2+T1X0/yg7s924kS1dv8pB33OD
8wCcPhdkDlJqsGRZsuwbQrJUnMlgMCI4PP350tVA267d5S6gblySkkkyhhXrnx7nZYtfWqsPaDHo
7hMJvKjKXWWf0ClgUz9Ylnft0z48SDX178QV5vc0NSt4VMpL3hwgKM5ZjnA+GrcuKzSIvbV3pk59
nIxPI4SlYDetiz55E2YaBFkQ1JNHSV7Gz5Vxk/USZoT+Nrl+7ewHLUj0KKoOva9BEv0eqyDqdhbp
YqcugSax8x1V36O/aji/dcNVMClnzPK4HF7sehLXC5qeqyl0ziMUqTbYbmHm00KZfWNHjbmkK2+d
qoZYvF3M6vfmzLPXk8lEdBLHeWF9mcU4v4/WOX2tcraXaaoHF6aDgNa4bRMjt2wJ4oHJJYnR21A4
nkJd4KRhO6K6XZ2IhZijXmbI3/FOSChbcZILCTau0O5V0HYkA3vBUzCv3wicz299h+ljJo2eMhrJ
EiuWzkQ7jLi9PYlOPe5RvvyyioVa0QZ2L6ZUI1lscMyrikCklvb8FxBzHJrdtj8ONDBS1+7U/eL0
zf1UrqohYl4Vj6Q7jM9yEdhkjYsmycyRKNdqvh9IcEwvkIm3lIQbLfF8l7hT2Wb9ZuqXuhNEXBR2
99QPRD4KYZz7BHDjUrgyzrS085Nf9f7LFIfLdQ0OQQwWjWAuSn5wrq2Rk7IursPYIlGdyMDkRVoU
W7uYurEmSHQa78I5bA4s9Ei5k2qLLpQzlHfwh+CcIMx8dIdeHI1enGMtTPgivfxx5vz+uI3dFh8x
2SAHc+yKdyKvgyMxV1rvKU/XByUTgoikP4IkN4VCQm3MZZg04jhSH2NdGE3JY9Kr5NVbhPeplqSN
m81s75oBvjPR4N5g9ukdbXYKvOVH9UDda6UBkUPXlpyar5s99EevdXIYY7S5b0vo1uxlCyuSXVeY
AqigCS/wVMRKYSKXqgm0fIRz5vH9DV7ldu8d6tCbCJDPx7ukR6LhrG3y0HUS8fxUY4QXseRyPO+q
29631Ulqf77rCb77JOPY/+Y1WDCk7riaW3/tmDz02j44ntIYzUXzZTUvHpbqOu6Pedj5O47tMD9p
xySXmyXz6zwv5T1h0eVjTEvny7jF6hMbfnHBZItuNsdScKvIxWmTPLgGeXe8TCE03MXb2nuMd+wj
sDoY7hqggbtiGQR2a6K1D5LgmC9Cab/g0L9t12TX6SsIVA1di274VHgbRmtl0S17L2riCwcsMjNi
8z/EpvBADKT1ZuUu3LjrNSCvOcGSa6EGR8ZPqz2+bgLPRGpvD7JpVdomIr+eLVHc0f0hidJf+6dW
yRf+hgwuVTlPU0cFU2uM05ekhhYaCKc6JYNwv2or1zPOhbN9AwVJP1auMSPuxq3nk4yLlzxpdfLs
6Nn1CXruWOzAl33818DhdwSldRFpfnhfpJ2X97co6mznarXGiGcd2rOS12NiAKCcRTrzZe+P3Qdv
8a37qE+wlwwXWWJkhybuY11UptsDRa/lVVc1ePBYsg9gauZktBwjQ0jcxzUmIqg8nksPXGjHZWgH
sjUxnyqaU0OvAHc7J6JyIaBV5+aGLk49nRXXxaeZePc1G+w2vIZGiIXa7FAiXikaBOopqDiVStYR
KVRA6j3J1tCdLowKo1PgLnZff9pIv8EOEtN+O9Enl8XOvoxJRViPY0ti2a40U6AfEqs4B+y4RUuG
mrTyom0yy0+Wh8qDzZO6pd/eDyu+Ukei/NY6s6PRta9n8k37zJXgCzdRy3K6g7h3dpneqlPtknkc
OlFzUhax5fWHdrXCZPN4/L29dCTRE512Zo8JN+g+KDI8Y7UjnzQkdrPX08B8iIFdM+2sbrf3Hd2W
100Japx2Pe3nbFPL2KdetwJIRbpuLnqUIcO+mIP5pqlo3+7qpVouvAKfM+wI7TKiVVdL57IppAAm
1QG2I+4MKh8qV91aQbJEZPnkPk4pfuPRIqSX+OQIS76ZhNLEk2J1j6QKESVfmNLVbkYJV1rY901n
ityMwXX4cbV8sgSzURO82GaspIpfGGyLqJpvLEJjHO7JeBJ4uIzOkuybLnJQUQp3GYLghoCZUD8C
Mnf5Bea5/kthzNdtK4vHohRfi0QEeCKMc/cwwznZ53Eujzabx9k1JZTActF21a5ue0tSpT6YUuKr
Mwr8qCPoowQkdkH3IAkEPDvhkOoXVz7rq1HdN1Xk2yEaWuDFYslvQD5jO3OWCZ39xmbj3yVT6T1E
EJsIJDX0oBgPDJgUnt785gyiuRdjP8X7KYqK62nohwc9TqrY64Vc3Uu62QWxnd2SXHb41qMbHdsD
kZvBQ9/YOCuqcrhq8sC6IY3Tv3IFYOpQTIDqCcci9OG5eel1pI/b4uIiiNCzRb+cmJFUBSccbuE1
zupSoJNKkwktVobzeJ355xi8NHG6HG4rRE19OYXc3H6l+f5AeHb1loPHj8ca3G8nmZRzuq0Nbo/a
ZfNHYdvuEOe1b3yF/CO7DqnMeIFn5LOWT3i3OF/pCC4HyESkIeITeohEVN9ZtS0z04Xls913j20N
Q63g4HaI3Lz+Mswu/uCBNwxfPDuXJ03m15LmcqnjrKJpe8qFy00XNp13gkYzDuHeh5pjycnMTvWt
Kb3oa5MXznPjePO1AVHeBWIcLj1a2U+AAm5zXtMWkXo1SbNE73nUrSyO50Hof/Ob8yF97bvzrr24
0+tgYqvat2EFQEuTewhRbvWkXUySGD4wsG2giRnNNb4PLesIhpVVHdy0YnJfyXlFOu+2fIe0bqMy
zho+l8TGkDFRrgKP3FDjK8ER3mDKQPx3gZ/xoD7j+x6WWSM8z/7KxkuadGLFs7mwVBPulKiti2oM
3Mczn+HgbKbRmENZ4kMQLPWrNrFge+DkecCODJbWkAfeNZCiJBYGsksqC0qa62XS4rVxFYawE+1P
Q+Zku3xTamWuMCk5p2lBd/XNgKaZFKTQ7PvaeCea5wVUrmrZKOahs75jb2nyQxeV6spfOb+lFuWI
2rWE/OKHMRL6ldmbCZ7U1LZfImGWDHcr5M4Yo9i3eo6cB1C/OIGtRA2Xhmou2+NMUXVi9evn/UKm
a00pl1B6wi6xhluvnB0rI/UOvhOR4IHYS2FQPsCUYRBl5OWVhJSbQwGVZEzwXK4bijS5Px9jMbBZ
x4q05oBs3e25n3TffHAHZ552nCpyQg4YvMMmMunool2Plk08pv8h1F4ep3j1V94LKbBkTGbGipc6
PwDkEY1705RDiM0qp+0Fexy9kdmHNQgbLmEQJbgaylMNyxxj0d6seUeEepzT0skmzQFM3LWGrhVZ
zdDPE32QWowVabyNT6LXzFQB3kEl5BFIaZZxCBU2rU3YX+pSW90f0zgtJtiX8LK6fo9drdM85LYL
JnQUELjQocvVt+z6rtai4T34FjQubA61Bpsw0O+5/ffOSiKb5zjVeGsnolyC50AGbvnwZxPZEmcg
RGF6ScvWdfJFXCV4AXMShsdwxmeYh1v0VhARuIRH+N4b823EJ6ZCYo3/P+G4MQ04/E2bvJ5RJUqW
Y/WkSxoK8TWBaPZya9eJvZKXXUx6bI74Tbm8Lba8eqhfvVj3Bjlfq/TaX3ma29vSaoD9MWWQcbwu
f/BUIKpwH0KgrbyTjXfiitmgVylqHM4OxXgQIsaWF/rgsCNdqLhBl7pSuouEFXNNSClTsX+sVNRh
RE932NDhxSyZaqSd/T2Jp37V7sUMEyihd9AP8fVG6Rfvc4v4TtA5k+OmkDo+hu37aN08/wge2T2J
WLePFqwflboDorjU18ydPSyY7s3uG6osWPmlbPZDiD5yZyT8mSXd3BFQdAv1+p39f0qqwtwFsHYv
6E9X14Ode1njhvqmdta12wuvg0RmSKPzhNU+1MkyR5cjJVyUkneMlfTSz01/lApNtFpiMfeIhkzz
JjY7x3BYYmaE12bs653ytvUj9p7zQoFgtXsqUE6IeS2C4ChDX3U7Qg+XV4vQnFWkWIGPzse4qZpg
N1d9/00i+JfpVBuOBv1mGU4jsiZ9knJCThe6DBrzVljLueNCRe322daQlop+zORE42knhjTkjkmf
5Ta5hHt/tacLZxqiL61pfRqWEemPeLJtbkVO40p43m0Xh7beIfvX6hlKBnSOVJJvUWZwTTAF6rXj
wneiuXVbcPLuUn+kDr9ZAAKxRvKaaB81YXuyimmAYq8DRB9w/kQHpcRd9YSrVpAAlWEceURPwYuJ
lsJKPTh/F6PArSzTNMxeN4gUjI08uSdyeeA+N/wTHLHcrbzsnZ/kcbKv4Xy8W5CqaB7Wori2WIan
rxwu5/I+qjt5rro8t0K9LsKTJIakemWJ9NajZ/z640DU4g30zeKtkA5PPp63BRpdrumMbFu1pKKy
50cyq/XdLNuSW0BeB2oddQOrKZHscKqD5KND+zDaJfUwXzo0LardDGfn8+z56BuDZvIveh8D9HGW
wcOYF8NBub39HMrJSZMIfmQp2w3lwLSRZRYH6y1aT7fCLnoyiM3I1ZpI9TWJuSxCCWuOQGtoqsXZ
hCqek/ZM2eA0TEZ7tLoHkCvwXzzwqmlXGM+w9FroMLAgFRG0R68gzJv4znW68bTQ14XrmHhnB4WI
DhA0xKd5iRRsaNVzl7AUoq++LGOsAynAP4zWueKdkAz3KTX1iot0kyfQZJqxKrHliGsYYbRL7raO
DkC6hUKE+8ZA/Nt5dlftt5GAurQIoPlBZ+nEznjij/lsvOHm05LNKli/RKwW5mpRvRS7djTxxymQ
SnO5gGQOC67Ryevc4cbDqOcqLtsmgr6Ur10qnTy5snBEeV1JfTotlpju4BDWGdw09wW1ju7BPyIM
QnEUrWUWzX617vS81gTwyFjlBGBUZKqinPHaq9px1+Cgwjl4svJSLLd0rggjhWDSrWkrOudLlcDE
SDsIIrcDzBcc9ecAZf6WuKgtxtwOun3n1OWnJljknLFvUtVRn+9KT2K3wHMLP8zeTBvac4f8Nm47
73mE/VGkRrdfvKkbnqUahrSsenqPMD0hcBWGId/KL4U1Iy9vpsXKLCqPG+LWu2yi7/K1L7R1KWsm
9U5WTfRBaTWcVDCiQZFRc01fILqwcjt+omNcRQyDInwV7ubtF9+ePhq5upfNNCg3q008n6s1u4PS
09PiiaYpvpi8sg93W2JROHVVshz7wDXtR1S8FaEhGw6XDHU/G71A7ylfnKt+HUo4i7PzXObr8pzk
JO6JiTyOAsBo38Vt/gd0Z3vnB756jCn3j46fO68DzPhnmz8JUmvhwSFFeEYLFN8skA+OwihmXaxf
IE6rO6HtlWgPNdgO82C7SwoLHz7p+N2R/YA8bB1P3g4H6Cu6aNb1PLryc02zY0fKL/j8UPVbupTO
8GTFrf9Ql57fZT5d/UshegeIDgZo43nfVk33X+4bQT9IvrJBNWTPg82jrnrmRDt04qP0JyxcP6i6
HFnlJ6yg4EzJEV025IVlrbsRrAEgdPhAAPhZSDm7aEjcnTfYiyovbV129XYJwXxVj3m1zMG3oPeH
5qJGca/8LPelrSyCUgOfqFEmNiwbsDZ4G3WCpSqRuop0UsrG2F6rTDahtJdLvS50MdPQXYKD7/dz
/DXse8WiMoqmJXFkjoLSDnbUefAndtYaFsRJjD7cL2jSlPGwvVY02kwa6PV+AEW1FMO7PVprhMU+
bf0IDqKYVyJEsLIsGlhMosB1x80Yg9hZH4u62Ozx3nix4ghTeUso5dMQz7mpyYEJYs59SJmqpb6t
62HSw26asXZ29rbw9DS+6mYzDs6NdSGqNZsHn5Is3UTJynCRI9+sk4yO9flOfGKIk/ZYFouJxs/a
KjY3SKs8bvgZHP0oXK4sNXFgvsLLKG/DbMH8A8/Iv4fnfkbIQQ1hgNhAh2clLwDsrz73tMpiZaNe
eO8GcQY0zJ8cFy/oJUD5FJW+hpJm7MVCgFHVQHS/+QI/w83nLwBRAPFuAgAMDf1Xd9EqWNFGFVX0
1vz5Bbo/mSddk7SMOGs4Oyl+v+V/5Nfwaej47/+e/+bbIFDfFKX6ns393/+6qb7JYRr+UH/7W8f3
4fale59+/aWfPnn6f99/XLwPuxf18tM/9gTzqvVev8v14/uk2z+/xX/95v/2h//n/funfFrF+3/+
x7cB6tX50wrq3p9zYUG6/2c3h5the+leq1G//+WP/rRy8O1/nTXm0HYBmSPGCmPpTycHz/7XWR6E
sBOJzBn44if/5eRgOfa/4BIgkk7wgHCRtPAlgGxV+Z//Ybnhv0CDHddG53pWkuMR8g8C0n8eSXwM
rBobDTg+UqTKcq2fAXA7qgOrCBokLJD36LwOwXWn4/qeJjDb/w+P5u5P8PpHV4QzmP7fkPaf16Km
CTEdtIE0vnsV/aC3bkyUmKkVqCw583KWlLGhv7545beJEO0rL26K3+XD/cwl+H7JGBM8B1KThyXf
rx61QRN3NZjBnFohRrUGJt++h/X5GyX5v7mxs8eeGxALBEfpO8fnhxuDdOHTZ4LKXBb05y8jeAYZ
DqCBPpRuHxOfE/T976RO/+bFwcmADgay65+jGn9+cWXbiihQ0Qx6sqK/oLOf06OmlE7BNorjP35z
XAxFdeigc49/dRau6RY4Lg0wIKhe3HrIfN78YaaIt4w46UomyW+GyplO8uNQgfqNdQYEiIBhwvw5
c9R+eKIMSNsMzbCkZi6v7Gl9XcpcXGHo9jSh2b/u+vCqpDP393f562A5XzQGVXIw08b/zv5lLpQK
pRKU5iVdOBfi0oQh1tQipP2nVyGnkN0DrbTLxP/VW9SMggM+FPt0dIS5rSJR3aDqfP37i/w6Ojx6
+RBAOPLEeNMhkP35+S1rH2+CTjIpSI58TOZmvePAO1xOju4u/vGlIhfuE4S5KPjr/QBL12VNVZzW
RWNvWQvRly0ZYv8zuJzefvOOft56yZtAMhqyXtlQ/s+W678MjLkaUOxzNILzEdO9RhDxuRRGf5Zw
g29wdSkF2YiLnf39Pf46wb9fFcOdBIo8++53FfwPw7FQ4TgKtBFAk6G6r/KN+iJOyJIX4tzA7+3g
N+P/r0ORwpEFhdcHKZDC+Jf3V8djbHcDbRps2/ZJRQ52HK3Lb6b1v78KXDkydEgK/XVaV4FvLdUZ
ufVc4aaqdgoYDd7vcqr/zcM7k8ccdjFanozGn+8lb7eohHO8Ubi743FoAgtNbhWdXHgff5RQ6+/+
/mX9de2AvXhmcbK1cvyIf3l2q4RGAcq40QTfLnjKJo0RNqSD0s8c6T7UMeWrks5vnMz+zYzD8wcj
dN/Bj5F59/NdUiW70HOWjUPKGu2lDobDgIESKOmmH//+Bv/y2s5rFHS0s7EcNrPR+av8MBrHUFgY
5dGXQilOIPZW1Me+p+H+D68Sk1+IzRMSLYcP+tU+dqPBXPtOR3t/rTh5w8BadkIp5zdUt7/czHmV
olHBKGeHJjD355sBf6oSTg0EaIUCneicxOzQtBX+4c3AvsF7kYKLDZq46vMY/eGRJW6sosZnkKO5
sHauyclC5Liw+/ur/GUMMGOhEdrBeSUkBfOXq6yB45r4HMHFwcE6SVpLdyQ5LVkdTvXh7y/1l8f2
/VJQF89EybPi9+cbssHE1pnmeiqxgYW200EMvFxFFbn7v7/QeUH9aSc+0/4DDHJZa2F//hquKU2s
aRXQCtUizB3W9FVFF5XfTbjwR+uMQ727NmeCbwTMbmHpAs0L8ePyj+83pPhg3EOD5hX+SuhlvqJ7
qSKgdFoFxWml8WwfXQ+85zf3+9d3iMMCXmnous9hW7/yLq287gqJBiBFbdUfymSM0k1v+qLwhPvp
7x/tX98h9h1Q+GwX8wPqxvNe98OgDDcnGGW3xOlkNvEhsvz+YoAk8Zu9699cBb8rDhkRV2GtP9/w
D1fBIQQ2ZrvGsHh6tKiNN9HWncvfPLbke8DsjwPlTN7DZ5o7Io0Nk4pfRmRQ1fVmSOjJao6Ny75l
/5r29lyObxF9N/nFmiqApTQaqU93ePHkIRbUMveLYzE1Zf9AnzTqDi7gNcunZVnwpmFwOzsXwMe+
rppuewMw8wRgIAjqe563A/grOHqXrtVky4fCm0x0wBLFlvutBnohwadwGnmyl3zLfUy0vLGtTlNC
Vz5PV8esQYRVStn4yS2LdLHGl6NbJ9V9XS6+OcwYh4Tejv1sNPcB0mGT1vwY6VNPW/yemFcAN0fU
BJJGoklICayDNTquXi3LK2gV4ikoByCFwTRdNnJ34gO9DCv6ggPO2t7YUxdhxo0DfZAZE+Z2Zq+D
Si6aKnH6uw0S23q5TOvW3Fu5X2FhPVnLck29vZJM1ONgE8AvrEVyNP1M8DzZ127OntoEQ7RXCx3+
j8O05OWhPAMzmQdLH+1OF0jcSN18vK+dDaauX22siQEiyo1OI8UVtLGYQAodTO5ZjZwX9mmAn+Q9
IrwstyITi6zaF1KaQ9gEaMzxPCg8ukLYiupup/qYqEzg0AiyozMMpCmGc/G1qWcS8yoJPXMHR6d6
tPF+oweWCAvt8goMmwH24NUSrWX4GMOsWS+GDdtX8nQi749tMou9az1EZkXaRgO9/tmscAQm+H8i
W3Jd3he6iYYMGJWWH4K6tqcO5dPvSyIFKvaukHRPrwvaLYNmusxpqLtW3TYl8sFTL9z2Dk2yF35a
/XhaL6fJ7+GEWbBlEwg3pkCisVvttlDoxpaptF7jGo4VLpmevUy3ssYC52quLMJEwAyNfKtgi1xK
D5Qy80RLL6YPOw5mPms1mSxuhf32YelQAz4IBSD1uko0Uh5omR1jdhZ4QnnTRRMmFgkYUz6QWJ+C
fBeEkRZjm8zRzh0L27wl9BTVtR+P7fSu0Rxhb5U0KtmKg796zq3dxX15AtYtlz1KVWe84EtM3xob
VOaYJ1F1F3f2iAFieAYohkpZV8UMUAFLGp3VcDc6lqN8jnyeZ75tdV7zVmFdJdYlFgahebXnzu2P
YK4t8vRkhHlLoD2pmf1QqxmURNZBKu2tiEkQCq3lEuPuNsq2shqL+6X1CKx0YEUlN7RFxURLrxve
YiaVOZaKOfytow/t0/cb+yu1FfZ63aKCbA9zLEx86ZWNg2ibyTPDfQ3MrQKKKa4WHav2Y9wOoX+Q
HSlw+9IaYTU7Hh3D3YYwdUhz8KSVbC9YcfumxsJxP3pNFx/LOscknJWUHWzBkUCn1ooZehoONPGX
Znae1nawzRELldHf+zgcIHiLyrLZx/QrUea6lVegCbD1kPmTGPMsxkwBfBDBwPumoooCuGxdktu6
wXcuAj0TCxg0/jhdlpx4kovKkh1huBNE2TudFHP4eRi0rj7OdtKLyzBu4+3oDrMmix3+VEAWjEo+
j4GqbmwBTWaPnzFNWwfX3ptSjCtTU/l9tW9yMQica/24fRgl0luyaoDseUF6fvENgmYQoKH8RABu
m2S9jMiIbpj+tw2wp4QXFVfrRVQMHiDLRIBFWocc+C/mpiQTt59K06UJs/EZAvZ0fmZtdz9p2cMx
WVrrtlmb8YGFP6JX7MVWcfRc0HrCUyfibnBlbz6JZiSUyS0ImztCC8I4lIDNWnyATmaXvD+FYc9U
yaDL4IjF8R52ksDRsl/g3PmOGNF2L7Aynws2K47uINjOtZcoS946c1JdDqwX8C2dAGQOSnzVf1GF
Lus9XMzkS9iycWboCubwj3FcSxuKutOrq2gqYajmaznD6dRxZ12HsG4leGbbhqdtdqYghbCvCTXY
nBVPPtWPgCEwb9cDBr4EmJS5gp8lJs9yUmT7YDyFPajtVDJbnIOEwjNlwPKLOo2mINp4CTEZgwc+
eTXpXXbepUXb1u6jUlIS0RD5RXKy2cpX7Ny6M5hBU4gaJVyT8eD1NG72jSuiV5a10b4Jh6g46CIg
7IjJIuyDqPKgycoITf1XQoVNkiH4tpsTOpsCQBVghH5HqWlKQHLhTuZCD8MOzmxVZ4EZAvKapV88
r7lDK21dyLOHGWxmYnVF5OGmN8+DpJPnovTaHEFRKJJQvg/QR+UeAK6dMwYUFI018eaLxUyywziw
hPkwYCRbHBR7wNdqlfND7VS+yjqLNJSsbSWG+lYeOakragPoCA4hdm5tkvrUNq4lCTaH8cba5aM4
j0ozujszLo2/o9VY/+F2MAiwsHDmCKZIt77GYpwMSbHeHO8bOWrW9rCAgDvbzhTD23AmvXft1m0v
QC21n0L05LyKJ1afaXcmiplFN8lZkU34OVZ92V/CGbH0fioxAUmHfs7DDMux9Z6uH3T7cBLIK6Rr
ifgwhHV7pXBOJAI5nPynaDM9eRwTKHs6Fa0N788gqMs6Qoe2HUmv6r7cNvB15gAk5KCpg3P8dfid
54vcnOCcrYN0AbGcSO4gHJ5dtj6mPMaHsBNGGaGDCEbvrYxkzwY4e7S1JqwxmhTcZXRR4Bj01XJj
M9hJjHvarNqa/mUF+yxS0CvnkwGKZCto3fEkoSEQt3z2SdmHfQ3qX5jprL5xNvxgkniJKZDaMaNJ
gsMBlAwXgxMxRk19cNcza7nI7RHDFTjxSYYDSYdhG7kMZr4a+xpc0mJ9r7LI7ofypgGxctOWcJLl
wd06E2QDZlv1rY8bpzk2PrY5FxsyDHBrXI6cq1w1SXMlqCXUJxysXex0ChiH1Sn0NHA3CXaTH8Xp
EOSEgR46q4r9S3y3BlVcux5ikG9yplRgf3XHqNglko0UT1jc5/wmE5bni6+ULe4A8jlNJIiNc57v
fKvTFxUb4nQ0YREGFxXmgXUq2g6LsoLDISQmuKUA50MPsOlzEnwGTCv0CZu5UnEx6dAVHqL1/mzr
kuwqvN9bWGpl1RxkDm+FkGGQCtyIPAByii7PIKeuXR7/yCPY82aCk4IINh21r9p72yKDNA1lQB50
GcDxqItRj7tCSv8j7i4GLVLjVZnLCnVd5J5fZ8UqQ5V5RWixQw0ToCesscSAcrre88rZluHmwpU+
YMDbRynk5kYdDCGKxZ7f28hM81XqjUX4Rq8/JCobJ3+81GxvvCvRF+c0X6SArQC7akB+0Fu3trQj
SLVTn/P14PiGkMBgZOwnp6qfcxtPjNTCexbGqEeRmHpTBbMScF2/SDb1OdOj5ZIP7nZoFWSbz5/H
Oob/U8wufBzhiPDTVG9tu+8dh7xvt21UCCTYVXZG4SrNfoUrblBdOC2hbdvYfwosEOezHU+gDpR9
0V1oF6GNb04L09yryvoZega5bHFgFi9Fe9ZfhL2Axi9bwJl01Ev80Zlrq9v5GPbAYbWLDiercjTv
rXJxsi9WwTSsx3qSOw21nP/jReoJV8zy29BIWqboSRJ42mEw/9HHq/gcVnV44ec5tZTdOJyWOAsM
E2SfZrpeI8lcDaS1nPcbtQDO1zRBYRJEBC8SEzu8zJaKrrbeX3CSKOo23C9tUN4trHTikeiOETi0
jCaGkkZxt4Nq5Ry6AJHbQZZhEx7sZuv67Jzdq9MaepjKDD6Bctes9Xav+xp1RMJmeo2IryhOZd1b
j2NYRPajiN18TnHDNB+20ffuYEfaXoYTkPWxqpPS2oe2CQ9JqfX1aBsfngeWfTGrmhhe/b4Y7gwx
HAsldtNyGHbDEYGJhhjA64eVcN4O8vzoQkNa0NZx0Lin5zG/F2Pf/9EKQ15bZ03snlXQuHKXOEv/
sqAW99lyfblMWZ+blaDKpggUx+Bo7bF9SRElskwzfIZ6uoKAuiRfoFl08r6xQZX5ilBi10NUxXbz
iFKvV10q3BV/pizxpKs+lHjcMistYU+4NFEA8ZPIzqOnTi7b4xwxvYhY7QNz0MLDjgPaS/CMXMN8
8jkK4tTDKdTbORtUOIYSbIBsgFsWH3A2ghizUbRjaLZxDGG2Vgw6W4fluuxdX5XvcrQITxQQ11+W
cdJv9ahK2MwJuw7j9CywFNaoJ0486NehpjX9FTnCJSSNJI5x/Ou7MN+3Euryfutc72moPPvJ1Kze
LLat3R0TvAsv6r73mv0ILRdZidd2vAcB9z+iUn8rdD4kR0Kzm2fMRrxyp1QP21r4ZAcgG0ueg0Vb
4s5twjnn5BV6gXjVFQe5T20HSPaVZ7s6+8bCjndfLpTeaUMQwWMpZNJAMQIETVFIqGqXe52BjOpv
m3/VRTr4hCpNL8eFUrBvWadHldxbtDPqqz6y4mgXRo3l710z2UcasuM34vx81rYQsWIaKQ1Lwnea
xexpNlGQD8ovYKuOgpOCmZbgIphxloULi0ERhGLs4rbN0l+LMJk8bOlt5zleg/CmX/mQjMQKtopq
Ds3TXOGLyuSwx2DPiKN2oH0asNdq4WLv9v+pO4/tupFs2/5Kjdcu5IALmMbrAMcb8tCbDgYlivAe
CJivfxPKqropqir1snEb1U4xQQKBQOy915rLpodGcB3miVXdJGG2RWyLi9jKZPEVN+jMzseUdvQs
gYgGTZzdHoyi7JGRR65NuJQDr94b+rJ/U7A6xdDZSiInk8mxmy3jzwACZKX2t02bo6zWkNZeFRjr
QPOXMFL5yNfjLfRjDV1oIVNkbVJBYLNgRfhTe4cobW0esCChbZL0Img8e0JRtfqqjGOXY7eTWfZJ
5lr4XDS4VVcxii8yOUWu3ytQACFZSg67Xjtay9ktS5pjnPeE0dqzkjxy5Js4gEZ8Q/0mELz89WCn
IEzgtoJpw6+80Dvc3vZlbzZfQSANrYdJV9LnsTV8iSPfaiw16Hbg8kK/0NZKCIN5lYWJimutj7PX
emCb8doJ0SMB0DOK0dqZr7HGj9+avJ55yzGvd4ehkvKddRkaawMXQ/yBFL+otypnY+UQaDGypb6b
I+bTstGyndP0XbF1SA6CBqs5vbGh6lVVGD/mnBKFk6T1ulG7+cuIJpodPo+0SxbEQ7lPlbl5ga3R
cGgied1pgJilkxKclQk9Un4XTb3J+1X3U7IdKo4k/RWm5Qk+ApGx2qrEi9F8pXGQ5K94qaXmo1ps
yUEJK9pUsNmo1e9TjnHI9KoByPVzZqpxdMdQ0TYTNLkz+ncvEmrW3hKoI9zFQcLApU7xop6dwBo+
hjFVCEwvxpR9Wg+oluH3SjI3rfiUzk7wTdQy/+Bw279U0o30JxlUffaRjJy+4SdzhPYwRejafgKw
WN5FUVjVWz1zugibC8NqugB18tSF3W2RQpKniOhwTgqWBopaDrtEpVEWCWzCldB33OfXFj5kXTTX
RWl+UO+mq6iy34tMH18S12lRkYXu1rKHQ7scOZVK2wJ47vxUG3Tza+ignT/+veJVCuA6FYR7K1qx
kihxL4pVGC0hr0vQnwUANCGmre1eaEsIShmbFuxWbwdx/XfQz0HTUP5RoBfh6IVlokoGRUl/7faG
dkdlpsW80RHH02lw2kvlliPfmLpPH/68L/y5Be3YS0K4pkGb0VRopp/6wsRFC1amBayKuw2/s4z8
sQrcVYsd+y82hykMmbswQ2K8D9nd/dy0HY2xm5HeepoSp+eQz+DK7KbxL468uQojEZWRN2MRcEuf
5iKthfCvJB7N6027OVAEFSeELcYvrvIJpYIUS7dclwKdwzmDRv07QfkPnW5iNRpTxyXluWivg02T
8tXxArkgDew2na5iiK5Xg61SU6RhrTwgpw0/VGCW1i+GFf/uAWoqyBrINSZigk9DakmImKYoPEAO
yj2CVxskldoC5q+Vf4wr/pIu6/9PdHVdfStws3771p3fqv8C5ZVuM8n4z8qru7cvMFN+13Dt3//v
//n+z/8Zn2MgraKl5BrETDAhNVjWv4uuFIv/RO4GYh2CpzQB4udfqivN/g031bJOl9xOJp/Gv0RX
y3/SGNTAWuGzaDFB/Cuaq++hZv8zKkG9gATKYY4F+poJLtO1H0cyWlJZ9hzgd8cWqmw5i+NLAEfn
9MOHPs9U9fdWFbZ+Ygxf21DbI/xU94S0ILzJHb4OzSkrpA570thkVKhn0b18v5P/G4tKfkOX3Xz7
G2uq/RscvPe3DgXdf8PyEjz5/7y8nr613d+8tyL9YY0tP/P7GjPEb4IxpMOAkNhAB/3EP5eYYf4G
mUdlkcHqgLuxbEP/0PUZZDchkWFHR+2KcnRJF/uHrM8gvIl/y/R4EcaxLLS/ssKs7yGz/7PEFkEO
IR1MMTWTqdyivPhxiVkpkzKU7gBj3fQgCSPoDKu/VPFo4kxLwx01Fmqugd6aKLP56MzjRc+aclPk
qu1zkMOHgs+aWa5qnXq1Mbeqgj/ATY35QnN93I1xgsPAHHVzKwDnGR1xGVLt1U2cW52H5ZEzKe64
td7W2qpK03LdF0Hmu5Zie8I0jrANQSHqdSmIyOxIHJ7tR6Vn+M/ARtl00ko+gqnUCAPUiifOKtql
7A3lRp+t5tIPsXqwrSE/cawgi7IsJmn4BDNET1oeta8caLFwTDO+mW3r9CRel2vb6g5wuL8tvX7q
X/s2VBVlBbrh3dB7BT41bWxm2zhcmlc9ftb7+M6K7FMkmr2e5VsxtXsz2qdvgaafhTJeRFm8gcN6
Leb6C/DIQ6n368x2j/BVTqU9buKhutihddHC4kKTsPsuRsFWfT9OIZlW1ZYKbLAvhZPcRU11V9i0
RPEuXelhvg5juguURyQ6HOmGXQbnOYlt3FiB3zTZ1hndk9WOJ4lvdih6BE+l8grQpqd0zm+IXLhb
+vGcz5NXvMu3osufLGc+Ral9nGTwkpbz09Bm+0DrtlPZPgipr8Pe3jBZvZnCZmNTKfpFGAI7Kl+W
zLvRYJEowbWUdIlzBfu2+mJkp7D+Nk6YsOvklNblrU7mBCen8GiXLsMtTNlOCMlCE/wmsXOmRfpR
Uwd6dF8shdT7ptlhXLzWYV7YTrma7SnZhQ6s1wW5KMk1Ta5xlQGHu6aRvWZQ/JanxXthzyulu6ET
tHhW19N8BK7vk6Ao9EtftCsAK/P8Iou9E42PkTYLrzOalSTdJVf1t6rUd6lxbWpI52ez2bpIyVsF
16lid89KRh9EmTegZB5EcF8aW0DPtxhOmAaN215PtgqpN1F8iZVwr7iLQS1Zu4N+hXfuqpPOFVLP
TV0+zu1TgA/YbJrXGUJElYudWWFQCy3wAfMB2/8rKaqXCJbGqGbX1Pu6Z5ZciRnxqu7o9hjZXklf
W6nh1ZU7UUHxUCef+BQG2hzsJTgLXT+jDQmvnFHD8xq9Cv2NFXScm3ajSfUl1V8SmlMRz6neFUFA
s1QOHySm36jpcFdIYzU40TakFlRHY28Xz4VCT7iwxBHhytqpuhPE20NiVw8wu1dtx5TVPreG8J0U
g6V26/bySUvsjTmcHePciyMnswqbwbR1p/HUR+mxsR5J/jmoYbYx0hYrWujZhbHV427dtuGrmzGH
EkVww2zgzl5evshx7zW5q/tbs/6WkxtnEFTGNLcQuBM66QuMwoOzt5p646jtySiTjVW559JyRy/d
NUBXObzCd4p8Jv9es0zBM0psI78WSvOc2WI36cED9DKcDNVJQU5ApezeyAp2t3UjQ2hPBb57N9zr
Q7ge5i1N2vVUyF0rKB+i18kUF8BH2K1aHLaj+hjU8oo+6ZOjml81B59uFQ9oA5rSkx2+2zNNeVoO
RbjtsE4gEYAgdIjSDVzyx5axaq/r9AMT1B+N6T5wjrksAMsMZZeHUqLwm7ijdaNlm1H7MjnTdrTm
VejamxmD8eL8UC28d/JRV0GiNk3wEQWz76pzQNZbeoTvtO+NxPboxx/BML1XKrZsRwY5QyexU3Xz
0MwUctEAV99hhOpocq1qZoxrOnOfCDNo2fmrV+g7zcmMkurcdPT3W1s9usK9NpT5VE8h+oEB3Oak
SOe6D3hb6ShEWzNO3qNeXgdadrJccpqdtk+OeApvhBULr9Q0Foe9y/lRj3NQ51EvvqTFfNeJ7K0v
5VWbZdGRoAJlTVNJ3YlUk6cOK6tvEct7ZfLluRV5q1+GZcitq89BshZ4PVbIiBe/L1ighyi04lXF
YIW1W1Mqxvamdc+MA98YKoHHrvL5oGsLaqTdBXThu7yttslUPij5vE6zapuleXcstkrqiOukSPfk
eSQL8pORC00MNCnD0c1Udwd+feOWdbmuMQKy52d+Pt3pwWruLeBgannUE+e5juRDaQYKZan90MTg
mgYeVmqnONPqHjHzJUaa4OlxgFBDaNJv8/Eg9fJ9kAzee+OeYeSxSAYARmG6cwr12lRADFE8PldW
FbxVjd37kYL5jx7vZjwUksh3AMthVADS1tE89BX9ElcmHhjqiMye5qnpITCq9Cq9QbPWqpo8LRSw
vYLKau9AJU/mN1uPngcsaSrp8U2yzXPHc/J0XhWJ8q7CD8sBjaPj2LpFPazS0JjwE86hBzH5Ctcs
Bw8851a2qFvmZ7U3PgDmNx6qkxal6UJzNXDCgzfpPdAPJwrhU5oF99ocvKZDcIOL+koW7vNgDm+D
q1+E4Atldu/RiEjnNiwHFQ6Wcur4KN0PtVlsE1VVVoaQ6gHHtINbWCWAoLToBVRWfiKETPOSFOcR
IcwG23cGtJ0i3xhwKcsMEYec663ZinoTLHcMm7rr6y5VZJlp/Rk2Gu/01D0WtLdX0syCU46JzKP2
IxY3Ss+xtYw0nbB6FkHGB95kCGDSjd84Bath7BtrlVUCE7wbdwe7i97hrQOSSOeTZYuAKfKCR9By
uS9oRp2i1kqvcnJZYZRpDCeanqgrdDzelFRe2De7pZcI2Ji77NiclmY0rkCOfXRg7Xawim1mKAYd
4+dqfKlj8xSKSvFzN7gY9pAz9FEPHC8E+5Rzr3TudZs1+5FtxFCHXYPTuhyZzRumehWmX9wSLEsb
hUxGcaw6Q31XTw54IKWEkZEqN+QHhmujyu/VtDhMWrJyyICAACqjTWUUd/UYncir0djYYGJ7aFQO
NPCdY9ElDdJBxbCvKqcdz50zZhewCeyedWoZfoIveFNqU3GT06YFG3qoVHHjLBqtIaqeO0UJN0a8
a9VEuYWX6j6QLzmhY3arhOnIOPSr0AwhYhPBsxrqLt/WpOhsgbo/FZVt0+tVPv6el64BCsUYERbY
d7it95MKd8tROuHVSr+vFRJPQuBpYzWd9Ub/AucZ6aj+3nPQNKsA8lfxuyD7f6Pw+i+r5hf58H+u
trb0Yd+K6Y+11vIDv5damvhNNZAWLgxkVM9Ylf5ZagmcUJTwLp2WhYKKCeFfpZbghyjhKX4MEzU4
hdW/Si3T/o0RLKWbIdhNv7cA/oKBamnG/aHQQp6v48YyuQhv6iJw/7HQ4oiXV0Y3x6AxgpARHylx
Q+h1sByWDOlRNGfLFeNXhlLt/g+36PL7Nf5op/pR524vV+au4BAQgpY81eOPV7aHNk2UMIJA0uYQ
COxIVb/UVhfYa7SqJOu6gwW7GEVU+q3Ne+bif375T+225foG3UNhGBg/LJcDxI/X7xA5tQRhlj5p
tKXqgTNEEudYbblFeeg+wDXPvpn6VOgrJZ01P+4qreQwpJq/vzT/MZJuKWV/fAJ82TWHpg2/DMvj
k/JeqmWGdkehsZvM4qgaafRsGv1woFPLN/HP/+ilU/npWij5Tbxy9CzxzH2659WAuEUq+M3TPDDl
vRNMzkpA5VDOHaTqfoVWZvyFneHnBcafpwsTdwEuCjoKP97mdhzGrleT1O/IN4oxVo8i3WeddHO+
98q4bcZYra7suVW//Pnf+u/uK6N7nrOgr4qz4dOFCwvSQMWgi9CHxrrCGRUkB2NUFtYOkt1f3Nmf
V7P53TfBBJLFRMfix6vJaZkZpfDJ0iwTxzZv3xOoVv1m5jRvSEJimc42cICGovjFe/RvbjA7CG8u
vi/+UPHpylXfGc6UGjmCNQogmYwp4C0NxWmYvCPUcPfpsq7+/N4uD+3TOnIXO8ISwGsj1fr07owz
49zMwLHPZ039IrSSlZrQrPzFZX5+hGgt2DsFLXG2TvtTo5HJB9Txasz8QbA9oM+MWo/idH6fiwjJ
0p//TZ9Sp5cNgdvHZRZOPpmlnzcEGwJTQWVa+pLYrkcbQhVBqprabzUt7tv1WKGpAfmEZNJLaOZM
3tB1HVhZe1TWdVkAC8+XiMNf/Fo/3wNbpdmr6sswBcb6p/cnddSw7Ogl+T2f/+mItA4QY+emwzmO
I/cv70V8cJhOshct9vDPF5thO0YjWGMQh4M4dogGtyQ1LUpRc6he/vx+/7yGlo8bUyKHnQHvLl+4
Pwr7LXaghHek9AnEcbdGMrCG8ooIxV/MiH5+M5mCLdxvIoC/pxn+eJ0u0Eb4CQs4BqblOZmUbDsP
g1ghomGsTaubjDhlzO9hoMnkF9f+eb/FfKRiPnH5tPKx+bQHdQVDHWgzJdpFna9bH8NOoQcIgNnS
E3KVlvn6r6Dg/+a+2nhqsQthofz5pWHUG5KIY+V+RDLTRUFTRNzs4Kz+/On9tOtYWCbZAtxl28Og
ufz3PwyrevK4kpm/2CsaTbk4ZhKcsfqZhzTuAx/5SnUHX8G5/vOLaowwftx32FuZLuKL40Xlqsv9
/sNVy2bhb8uxJ1nFjdxjYITODthshfofwuNOyeYp3MoU7T0k6J4FNWVW+B6jf+GsLWd3n4DHJRap
xz/wi0f9/d34YU/kQZNcby1hJObP5xmjTN0ONRYSUlGVW2Y4idwmlkCgutiqaKXYyZHwxegS5CG0
z2Qu9shpQl7jOf0W2/CKCPgS1OKO0ce/eq9/egmw4zsqJ55lxsix59ONk2M8O4lB06jTEuep6WT+
OjPjAZkFiOZmRgulnuNMYWFyTuQYqM3YHehP6jZqv8p4EiTM7PTehtoL4UU/2HYwDGuzQRW2ov4a
JyjBFVtyKnRrBMTeS4JRCM4Do8fNQhtVFel72bCYEGUB29lMo9MNmwHdIio7rAqBZ1ZTC6Ea5s55
sEbnG4qNYty1gZXQQSvrbNhUusO/0yfdXYSlaXYIJ7ePN+HybjVqEtKQiUZ+CbfvbsdGiy8qxNKN
DmwU5OcwZl9tLUOJNBDL5jsjQh6Q0tDD6ALI8VKmSGW8aDScIyEvSBNkJTkRdXPupC8JptyrWGXa
vP7zFf35ubCrc45HQcPYBK+n8/lDmqVjlEu6f8pVJjfI14xsba5KmuF/fp3la/Hju8OcnP8/lm0m
Pgx2nc/Uj4QqviOmi96CGVvRm6IT8OPB0Eegp6sxMke6r3Rniclbz2qC1ifpjEtAr9cL1EC2zEMa
42TB/b2yirAqVqHlRpe5nTdZGoHX1xXP1C2L2npITDq+enA706WsVwYvHkL4fO78Gc3MVsd34dkB
kSCboYtfZx05D1FmQeXj4LHWZYVKNx4r9W1o8dGMdfKsNsBIPSeg9xubC+yPAw/NHO5m60cV1NZ2
0uZkhcn5ZtkSY9rYgbkLArsC7as78gS9MfHB4FvNNulUeJKdE7H3owIzDuwH9ioqUNp5gW0X9E5i
3PvErDr2zVA1Ashs5OupolqEgilqswpcpa5orVXWFobcuAHWRdmv9dr8BE5rX5mVQfOJ0s03UQ4g
wI9GancFbyIeLr48zUYh++yeMZrrBTOq07ZKsSciIr/RZIX4reO3mNZabSnWzp1xYqrEDK8SQrFu
AnWqboH1pHc6gulv5JRiH3NBCRCmlIkWpU2VjNugD697t6qNLXpdOi1q27ofTaWB5aoURTwHsgCW
U6J+DnG6w3PFr2P0XoN35qLi2L7RhMz2FuvkVACGOCidsbEa19k0xmjAuZhQ1E1m41emkmxR/7SG
r2iia+Dk1Wa3wwT5DfXjq5JEtM27fnCfEWont5GCngFLSI0QCpmRlw2a8dKptbbDNUvSQRY8imLQ
Lw16djJU9XctCYs1jGkHSdOsaDA6JzltSLh3VYgRtn6ecis5AmwVt8QHgntCXsT0Tibke3Kx5mOc
7NLxS4Wj6RYjqJZeEV31FcAVlo7WwQ2kD9NWjjm4XZNsY3q9hvZYAcsLt0Go6xtASOqNjn2KCG1B
vFZISG4Yz2iuJecxQdO8lfR3qtTobwH7ophM3RpvUj6nK8q3coteB8U8CxFmr+62CDd67mCCuGLd
Kkp3APzRkbwVpEHgx3Fj32thch/pQRceKFqyfdqoiBPzIm63uotzZE3cVvbULqIX9HyCaAAmXXxG
FDPzx6zsL/msqKQ60F7sNXM+h701HiizLV7u+EVCxvLKpLkLSHz0ECUjnzM2kTo/4nV6xEuketxV
XE9KsZ/GYFwPfMdpsLo4GKKhWllKnm6yutfEegb2+46dcK59+FYajWrCRK6rspWBB4kXm8ci2A7R
I65jQia8OR2btTRD80aOmnKtN9GlzJjLQPQzfCmih4LcqL3thndV3dU3ZN7F75G08j2Jvaeka+9d
MhBWVq6zTMUbYOO31CbCwWuLVL5y2nl3TT5uJOYQC1Cbz8k0Y96jctmPRG/Rws1vkd5dK1NZHNXa
VJ6SYL4Woz2gpIlfmKLiMnhAovUOXXT0Z2c6TCrR70HA2KeXa7trCWHWaqTOdbEeW/MlDF3pE95x
rTHt8KFPbpJifkAePfq5Oh5DazwXIQNjVGYPoaIZTGDTj34CYuXoLy5qUjyED64ANWFZpeXnfe34
bTi+YWKGzplW01fOd7ejMd8j4FU3Cqg1T9cQuwuIX36Jnc5L2vBE2to2iwJPMtQC2efQKpf1qcT1
3mhoHHU5Wn5TJuEqsrTrzJx4QjOK/igJTxw/SQjFhLqKK9DvA0FyVxC8Bq/PGXpopmNwBVUcRitS
iW+FuJ9j/CLpWPHr0CiRaLqMFGqE052BT2HojCU+VVmEhffhQC7rWMwcEAR8d94TZI4EjFXhnW7w
DjlFeZ1iF3E7+rmWHn9zosjcc3ojFripdbOlmSzeUw4elZdg3H/HetI9I7YsDgHv2clcIK1mkW5I
I+BXHxV3p1TyOm1BwyK+He9Mpel8LS8e1EkeZxt7QOMuRUYY974uiJiv5j2niTPeTETqRCG0+H5W
xM6a60zPj1Jrn4s0OLQI9QG0kbKgmP0a9nbp0+pDjyhGA3dCjIlUOu1VZmcPNn4HmGyayoPJ7fsa
4S3usv4hwS6liPAm4/xF8IQxepkYbkBHf8UMJbE0xMAga9GtKwWOkB7GK0Tr2q4Ak+jZpFn7Bdrw
laun4Tmpqq961BzqKHUObgf1fsyKD4JJImioecx8eop8evsqPqwyeu+CuTg2mcg3kBKyO1N02cNM
AiQ+r8jldKPMa7UqKjZoLaJRnG7Iqtxyat6iyQS8Yunf9NydWXU0Nfp2is+4hZw9UJbbSDN32iDv
IIyfur66LdoxeR7H+iYOY+ErkT35euWgXc4wbEeZsZ8Bm9LPmpK1FYMc1epmHWQ4AKIuvkJkazE8
lreqKCOkb+PWwoZlguk0aiQaojIfypTiwsE969ThJUmjQ62I0zzKGz2q2eh6eaWb6VVqV/cBYQ6e
oGuxSwf5Uc6gpCGBnaJQY98oipPUe4wrITZWoLgfVuuCmCHDyDjGCJY5qg7HtGxxg+S67uvZcHLa
kNZ7iaZSl/Y+aMcbo2D1g11mJo07wzfz7mVxE62IRdkqbDgQkIsovVLDAUEGOlLdLYoHF3o4lQ2C
k6YdFA8tcQ9NWy1ZizOK4tCerup2OnSNO6+N3n1hAydDMJ5fA+y/yIlBsSNCTzinKCGZw7p6JoKy
wiSyuIvm/mbIWZS0LrCSp9kEjjEovQJGFcxkYHwRMeOYCJKNdON1rabbCJO+YU78my6+TUmn8StB
PHdT5VgwXNtP5+JdjRF90A1wN07feY5ZRF5uRtBdpXFdcI72hyG4t4r6ZGUJTRngPF7uVm/hoB1l
6I7XaZD2OxGa2iox2hpon/IkKys+Z/lk+30VXJVlHqw1GgxZnu7V7D6wiWQYptWEqh9M6zFWo7ON
0VF1Gr7GeNb9IVBUxit1uSICdg257z2W0VdSmvbhcm8ja74XKizFaTbt/SCalEFkw0/ktOEaPdNW
cPExK8zWFmnRViHRcSMa/bJkogj1riZWeYMdYWsZymNA1TYkva/p5oWTxkZ1Z/zPabWio/GuZ/LQ
xuVxVpVto+KIVfoU+bZQNmE6baTtXOgqP6h58A7gYiM6saZztIb8u8ZSfjeA8Z9b5qVznr6QQ7uq
jeGhdOJlyrmi+6ytTWmasFebdGM42YX+KUP0XpZrPTcGsJUI/IMiRvLa8ziI+CBHIGkBEw4c2C3g
CDgvIiMYmO2yCghp3kZCAiccmrsa5BRogmrj0E8jo3k58Cjlo9o5lmeP6ilT1Fs9tIlZot1kjcpR
K7tknalpd7AmAn4KScJlmYVHCKeksIiZG9QpcApILHiN6fasg3Rqlk+BAMQzXaYpOc6IZVNrlExD
y6/2JBQfs0pyKh1O5Jymn5y8vtjOUFz3sxUhg4l5a9AU2DkkX12Jd8QyKA8xVck9ycdfrL6iXWTv
pVrfOpZyL+DWdy0NQiRfH7G9ZBV/NxDa9quKg9tD6p+j66hRxhvzGcYqMQx8BDhiyxfa629959gQ
kO0KX6Bzbw1oWSJN35RFNiPcH5ODkxukhTgoxBV0ZWZ9g1TuxiYG5ErVxZLnPr8iIjg0DPj9yOoj
fP727ZhJzg1tEKzzsLooKREHbQDhMbFscoL67ZTgEnbHRjD0EAz+hX0dBxKXZ2nVG8YtN4iSvqRN
b3mTEl2XVcZ5qxtxtzpt/WFq2Q3GSzZ/+kiealWPLU4Rv56q99IYbrTKNfeI8Y0H3O9osvDt+FkQ
ThihW6byw3zdwV1bYc2XGxEmGDLriYQPJ6oJwelPeladYz5gh3pWAGhT9az4XsUEoLJxnFl383GM
5QtuGcsnfpd9juPIzBZ6st0Yb0WuWcUuiMqvwOrHQ9e5nW9H8XXdBdfkmh8G2feorBJ3i0WUr85k
K2uFdFyfnB4k+bATSH3TSB7U52adEDW8SpoUd3+SP9Zzu7Odke2MncVToWxMBBacMpHgIDXQovbF
AxEG32ZROxc1bKOz6tTTobRrnQAtHvNYagok/yE8G7LGLBbssUdvGQwpCK64sJUpWxLZeYMAf26L
TLlAHFmcdY+h7B5LN279YQr3NqYVdrOV2qEYaUfjRJTZTdmTuaBX9cmYg7UrcEOlE0FTouKQk+bR
be/a92Uymr6Ym0utiuepcBdZ/q7PVW3fONwmvOHjKuuHdRK2D+asPGhxrR5rp7yBPnELjuI27ydi
4eb4RcXXa8BC9WZhnmRWjn7Z6odGuId5HtfIws+j2lCWUMHwqd7gTWOPKpE79Q3Sn3FNH2OfzdhF
tLAtrhyBEcK3nGI66Y2Q61q6GIODGw1rmy/tMaVjEuzdKt8Y+fCYZ2h4w0xbjxpF7ZiCQB+0j64a
l3e30rwIl+TazuzKBTbGYM0jeFqlZi2Bq1Kj6mm5qpNhsDbgeRsClMSAeoji8c5VA9KYaiD6IF7H
irwxJUkCQqhgL81XIuMAfYtzn880KXVZi65GRpDnlPRmDMv6oy0lm5/StBwZayM2rhY5KN0sRPOY
Y0Z6Pn5YCv2dTg60ZJmPO0WNhqvOsELCz0Z7fKzgnF9XGOYCX9XQmm1i0euXAAc3H2tNBta+xFu5
7gQkQQIOQqdeqe3Qr6teuy9l1GunXnQ20ucuuuh0lVcgWa5nPbh3nelmSdf8Mo7IV2vnjf2u8pPp
i9HM1zjtDC8G3HKwwinjWx8lSbZByd29jNwgVhjWLTcoLSreSN4IPe83Nv0spaVYSKJzoIT3o6nh
nOb3HsfsNqB4zub+oofuDY3gAm/f0KOeENdjlNH6mMrkDJgmDUi8bYMvIkrSaxRS6zKxCUsoccbP
ibOaavNL3Tj2OkcrtM8YErO3l4PJD83CJxu6N3zR8JVphvAwo7pZF9ZYXpdFc5S9fErjhaheq/19
Y+svhVM9wpuhCUeoOh2byP6SjEKh5gg0UNzJfIzdjpO+HT1FqUB2o5EQsMM0hgO2FY/Af7K7vAqf
9ZwXlrVRCi/lbyLLAL5NhhmbUx+8tKAs0JjIWaPwDOvIQEXbDKQ5FztMo0iD6tu4N667meQhTDDB
kfH6FzJ4yy0sqvEuqpRcnvqxL96oy8IvmHmcSwbdYTPiILsNcU/6oNZ9PMQKoPhhuKVBuZpC5xAN
1nyBClDCrw6nLSkz7GeJRiUFWfAE9UDc8YK/tc14iTnNXxfuwvFw3DIlw3BUHiiE6bgGDHbupq6Z
93wWCRfiw3pf5dR42TwnF9vup4M9u0+zWigHR7MvoZE8mTyHY2kWJCzZ7vwIdoCFwKGtRaToqA9Z
SUWPmjFaD1GXP7gzDQQLrdadFob8CZYGEZBJ5n7s8HCPwhouMGqir0j+ra9CCvnYZwLFa2c+1sQc
H6M4z66TkPQSR4zJOXMCyVGCKboXo1pJ6hGUwQTvvJE9hh8hAGlBUIo0hvjt+BW3+ZnHwgRtaN6Y
bAP/FtXNUJfDWxXRfeKN2RB+A3k/NaMj45FijbEx30ug6HunzPJdjIlrV1ZCPhjjFCR+41rPutbp
65pDtM9RStuYbo7g1UbMnJL9sbZddx3TGvLMetJ3RmE5vhwnknN65t7qEokk0ZOVupEeIPzJDS9g
6sUCOZItOMg0TouCbPhIjGIzQdEGCqVFfob0cR1HhrEiyqpNtpOsrfIubNRcWeW61Zy7aqZjZRhS
fTCRU3m6XpHQF7rJC00S6P2DRfwOA3rtqMejugXaSP9MmdDAdf1lMjhJZ8LK9jINilUHsI28oYZk
PKlW7W6qhL0a80Fr2N4zZV8SBXXV5FZ1iENTGbwymgD3WZBcJicM72w1Feci6U9Kruf/j7ozW3Lb
6LL1CzU6EjNwS4AskjVPquEGoZJKmIdEAkgAT98f3P+JY8luq/9zdyJsh0O2xCKZyMy991rfirGx
Vm/VkGdvjSrceWcqvcHhffHVysr+gL/K/sRoZTIksAkHGdO8/xqGReZcFSohJR0FfIYGSpnfuq3T
TL0ki7hNRi4qPDupQ4BlVrAgF+wju4W7INdFgiI8+4Dxb6KBFPgDuis1O4Z/j8CtwTQyOizII4Jv
OhUGXWueb+2OUToU4ddVTItHcbJmITdu1GnJ2czyvj1NyQCOfxX0ds/mAHPjcxgQG14xcO8R5dXI
WN8L/kz9iiiVs8AsBzv9CK0mn6/EOnj5SdejSklXkxXJacMfUwkslftR8XjtCivoRMQhwSxy4dY/
cNcW5oWUie2eOCu8lhLIS/NHUTveR1qjk5cU/OnR/2Oc0MtSFSeup4vDhaJRx1HkXXBfTVzyzg74
Lpu4G1XqYzvUw0vrVSyqpvT4BdhwdjFAKGHKTyPER4GcWfNC4Pwy2jbMP2t25rPGfFDf2NKZ76pl
LPqDPQr7mEHhwizrZgn1FX1H+tl9vYiPWtZwOWoRtJ+Dhe/6dpk8p94Xbu24jMpckcaSsI/50JOn
KY+05esJn70nUBqnJOHtOLmQuvpThxMDDf8Q7Au6qnEP/Ipy+8JcjfvFmenIBvKj9n0IOfoi1N0D
mBX92qL4E6H5zdDkurbqti+7w9Qr6AJDx3YTQnWaaDHfr7Rb4wASySXf9lvGrTabRmIxBXpWX69v
qspjYILdblFByyWI3h0VF/2GPRhBHQ8zuTILibDsI5bODg5ccUrN9z4jEyQSnsHYKFXmgSoeNM2E
nRVP6vc8DI6Tod9NAKk3rTfh5A1nkoNSectvcR5pmZdPdji6XwSgtOPozh/B4HB0ZyQUSG7be0qo
bIT2YflwxsSKRNMP+IppU+J+sBv6deW0qfSJNWy9e11VWLyxcbAbzL23XChnCkjH6ZaZR8QjIPpq
hCLykTo6JR21yCfnLJWuCbmotnHrwdRWoY+FyinoHbfsg7jJBuqC1rcpT6gbSYV0rIqwrTZYnKtc
ogneyy7AQpv1Xd4QNSk9/7LJDaBeEBKa+sCCCdTBnmCUXZKsZ7i3yQg+5Gi1ueHvHQOJQQJwoLw2
p1R4lxoldnvi683XozlZ1hon88DP7fsS2RiaEaawqDlSfWjlYJX33Jjn9Gmolgp97IxZ8eBNBv9c
2IWCnRBtiI2mUyRFrE1y1ROWMhzmhiC1Q+Y6nWB3CVLoJz0Z2lfEIS/2Y2nr3rwMB1fBucmrVR+D
GhIDoZ1/bBPEe4z1++R5Mr9z8LzW16VkrBMLPWL13dkY09Zd6NXCuA69jsQV/uSEBkafVZfmEPxh
uJC3qdNTYVlInM9uW3MkOqW6ZQ2vw6Gf7MFAMtql+ssYNuHe7ucu3+An6ghhAE5URXvjrhRdf0RH
ho551V/wRZgBzmYVxr1meply77xZ0yY/MYv7EfrrC0cqRRYX8EvZ28stm/dwmTveZTMF1bHOQu8C
ucKm/ND0cmx3uCBfZN1na0YWmdE7kSlD7kaNo08ZaK9dvw3fl5m5Fubp0f4OE90g4jJLXpPGgpdG
Wy17rVWe6YPSiJKo8vu+ONKC5m459cNyRbRJxqUOS/WRjCV5CSWcRhD4ufCmnpf5aOWBougib5cy
pEn2SQtnI2Ytc3OHkqKetrHKYcTj9Tr3Zcgyt4PmmzTKZT/2LhiXsvyYU3O5N2B23+N11gieg5LM
E3A6p1WIx9Fq0Py4Ij8gz4BsIit/A6OoJFpkqA5GOlrnnC1CkqOyGBfWWH1WqVHEZZjIRwSvVDU0
5BzeyYJZbG7795Av7TFjfPJe5o2ORRUqoH8OtD3i8sydaA0+0yXvuM0utLfWnqjTVdn5uSH16g7C
pb7zWXcRkPEXp4GEFzGptT4quggMzvwBHGDqLM8ETIRfstJu70vTBzlKY0ebdbCv5ym5J7Wnm/cE
Gt/VfSLYGdoq8q0GY3vf+zTrh+C2DEfU1Qvt7J1YKqzkcI+mUx8OmKe8MvzQRApcdJNur0zdqBs7
ESMGDWui+natnZdtu53MvpjkRF363fjRl5B3kPqd/DyZr5ZZejEnxnADO42wrLTtmDD13Vc/L/Mk
hq60gJdqth4pgeHtgWmiva9cmeQxlkLnYzSQU0cGsnksXmXNCiu1t3zdcEl6VySGRdlf5HcEXAev
mbMMr7oKOCZsAegita9tc/VuR5vJEBeMZj0LJsdhvDAyu9FcRQ7KaKbvjivVfbNm6s7ox3OB49Bg
lKJJzQ2REe7cnqyknVm4oBfxg9lvmVyDHXQUwnTbpbkB6i2OvY8OYBcgrsQqQ/LlRV0IAEQIdYgx
Fmv2niVecDCAXCa7gbk2I9gOVbQTjAi5upk+cWaBhC2tyzWjZ2iGnkWbpLZ0pDsXsT46WZNHJQhi
kPP+oy0aygEUlTgNXLiLTZZYFwDzqNl90mOiVDfrYXWEvE6Nqf/AL2bfFOX0OYpmg2jJ9URNkwLg
SsCG2LUhTkAMcQt4XETdMnQvzZxeVrIK98IBGEHuLlDQ+9ny9VunOiuMk0mi8w6F+9CkmpsHKd/7
dW2CGxo4KPdb8k7d9Uj9lh+UQJHfifkBTYjxtHjNcN8zFeP6mrcH1j/yiFAUB3Cj9osySU/dAZmw
T6nLStzNc+s/JDkKgKAtqlPYT+GxK8bkSKIwHbo8jMnFbM88sqeyyXCzQb7a2ym9R2AQ/b3hJIqQ
3lZT0aqifBzJF3rVrpXeuGU+cTZbGX0cz7q15vBL6W39VbOui4vRNfNYtGgLkONlkCLDmtpO4YjL
V/siAXdzt8J44JpRARRhxPFp60R9x3X3WRWNhpIyjl+nwvKJ03Gk2nUjClRfjbwOMz2G3XMEV3CN
Am2BdUANfCY95hBUJpAck1waaRznpJlOrpeudEvds2XhaAEDCXSxXd6UVRR7hCTPdV1+cwdkJq2B
323pHHxi4qolSMzhuoBeMIGoRv/Kw5FjQoM6GPV2vzGMKoZ/g1ONPt1VSTWuduuc4SYzm0uMdg8T
N+eJsHkvJsFvi8RmHGkjuz23s2Cxugslc1oTjH6pepkfwmlKL9F5DHwR7ImhDjmAa3pY1bQ+rkIT
g8cmup9YxFGlFVIqEeKjdJ58UXzU6MUObgBPnYHgnruX+TyY5ZFWe3Guw+W9U6baQ5QyP42W8yi3
de5Enr08r0GnCU/KNZLBmqCwepfPQXY2iNp6SeqkpmHpL/hAc7Ngr5xIvoqDhMJg1JxkO+k2xmVl
UFa3kzaeZtUNZ4vwq8uU43nXZ2N5DOmm0YSf1a2SAQ0lv8Kt4dXZZVD6TZQh1CSlqqOHTtsZGqq4
oKdIEULZFTWBjfIvnERUyLp7yoWBXIlNdd9UtXtoOQUPzooncjFqP+7ovVynpkcvWNS0BHPi50yF
QZbIL05BN3UfgCUtV+sySuyWFLE1ncpXoAmnZTHO7TKSmTQVbXtFFzsSQ/+OE7G+IwEivPSKOse+
5ZpH2RvqOQkcLGVSBFdtKuV3msfiMjdkegnLA4gjIbXolQtxi8LLSPbsZ0wdGJMx9EmbyB2K+tgt
iAjDYLsztissxhnu0VI14cGygIMxt3CHu9GDYRbkjC1SCv+nzuiCuwTF6b4y6YVZ6UpW8AQh9EFY
3Ve47M0V2RFGe1ALbFCAft4+dwg0HnARfYTEHe4qRNU7iju259q6xHw19tdkFs0Pqc6YDK91Ks1o
otV7xppCC5crIxOgdton0izjRPhQkCZlnn1d4SxLeAdNjwCrIKi+OZSVUmdvnnFl9ssSnNtyyLch
d/u+sNPMR57q8LEHlAuuuavnOCP5a2GSaZBLP5vsAXk17BfkasfaX4Y92gSettzt+5ek54pJ7yMI
8dWSgqh2dO4EUeKGc07pqViRPUr/2Ukt8SMLlvA49NzJoD064rlzPXWvHcd4bvLRuu5xPZ/XYX0B
Al9fz5RY93bh9uc68doHo16I3evS2j55vhx72ugWAWia4VhsNxOVvZiXa1r71d6lMBQ7kE9We6pA
tAF6mVKT/jXYNwe7cNoDXRzEGLVu13xb7CYb96G1Js+ZHMofNuF2zFTAI4PfYtIwDIJlAyW6YMnn
pO4C2sqLJ6uDJIURbosYz1vpcgc21SWG0PKCDY07W+WuaMCoGzWSX988qGElnYVB+yMaBmJbl7G9
MzKqhadas/t5mOXqKDHs4FbS0CsQ0Ji9+cVBU8HlqfDSc9A0SURF7tlHq6HRILo6H0gxaxl5bAlZ
xMZNnYnRzhnTTzEUE3NRH5kWrKWzZTfmh620PMMDZn9wcTlVib1eQYql0gQ8dd1qI3kBN/GRzU3A
RJ7Zd+myj+kcBFDpzzf2LMqD3xm6YzS4VclO+90J9GkQXbKTYXHd+uNbziKnmzjnVpS32YQwyQ32
cnbwCSZdV9cRqqvm1kUxle4RobHrcds+molB6qkF6pq5UiFhJibthZnWEmTiUpNDbm6cAHx84Ic9
/xttvPzQy+ZCua7eExmhris4y4D4AJFSGdAutLGpEZrA+u/d8JAtfX2yNjO1PQffQj9F5ICY8qKW
5vCCFTA9hW2SEqM7yP5IO0ryACGEoNgFCCjn9I7PGx0RerzLcguE8RvdTocVI86hzBaaxytfkpHB
pYLgkRuXGG/rp6ml9oy9Wgcm/7G5Xh0T/n8I/Y3hUmqsZ/ZVZrQ+02NuUDS9mI/iZiUXnsUX7Gdw
YieVNtzR+W9ir9ikGSDXUtAxQ6JCQUJmsGfjZ3eFBgWNsORA+88Yo0Y7D5oxIxmgM/Mh30GENbvv
k+26Bof/tvogkRypsIbXtcn10QRLzcUhaEh1VEb3ao8uA9WudfzX3jXQCvr9Ul8PiVtcajHzc3Dp
S5h5US+nI1QkY1L3mU1LU1ULPdCxaddTTgP2t6LLv0guUel4QuDVCqh9g1/k3/CPB2fq23/J6deg
X8iPrD0PhgCbHM0YrgjsWVvVOfjJCSzT8JVhvc8geFA4MoeQKvgIsrNixc4NAld2w/kuZCLJbYxQ
+XK3DvZoxV01ZMZnPSwMZ3CJ1vq/9cP/lrGP7DT++hWN8lOY2v+O5PP/UXzaFp/wP9v+Tv1n9bX5
/mfb3/Yb/kXxcf8zDHHGUOCiwuc8Iejs/1B8yEfDigAlC4cfnXMQs382/m02QdAs+Hn4rVs6yr8Y
K675nw5kH37VJh2J3/9vJaf9bE1w4aqgAsfCAz0Wdw2Lk7X7Jym9mXJkqqXvNt3Im2e66yHsWmtf
rLVx4TZ+/Ru/wB/paP9XHv/fr8dP7mKFQMTm+dbPr1daMFoaulARkr003RkJx0dnpRaqFKs5DN40
XIQJTReUs32cgRR/LVzp7IrBaU8gjFHH6PlhhiZxJgbejI3RYnzC5vy73Jjtmfzl53SFyVfmEr5j
Yk38+ecMQ/B1TVF1wOT6d8qU7EzuQsjYR8rfRO789RvwXVYHr8YcwseM+PMrQTpnsqlgaUKok9tg
1rvAbo+7twjad58e8G+2o58tG9s34BO5w8IxWV0mppSfXy+3qrzurbZnwqKtzYDgRFnZ5BEw+uUa
nDtyCdv4nU/kb96k5/E5Oib2my1V5ucXrYqqVpWT9zStfJJgN1Zxp8oy7pF4Hu3W+PGnBxBJ6JK2
zZ9Npda2jH7++lhbWxCgZ/oEAG2W2j8va7ZN+CN5KSMHjxgD+rycnslghyrdika9Fnjash0LyHi0
/c6kal5771FWgfvdpxMTkgoNqxv0bW9SFHaZ64NwH7si4j2sc5wUjvdESWh/y3Qj3mWOYJlBzBo8
FnVLL/uf38zffXYsEAxwmz3UEb8cH6AWEHVnnYzmieqgAVB7Uat5vQKL2u6bEWj6P78eXsW/fnqE
MwXb+hDE5vyaArW63kDICMQWZQDxTFIwuojurPEux6SJXsMkLLUdxUi+8jinJ8+u7NfJa8PLVqYj
VzyntkFdLwH5pzSsIXdTh3WoHA0vPxsFisc9/US+FkK+l0+7lu6rHDkET7jds+uM6ADaCyX6TxRa
fXkuVVrY+34xmy9ItQfyCV24OMjXKD2jFLfVdVP2rdr7zWCdO7tP7wsY0AwGwEA2NHKygC63ZSLi
RRBZPMzjyoBfTeKrpDvO92ZCaIfp3sNgz8m6fRhoZFp7e2hgL1kto6poojsV7GZnkF/CnARO3All
ilClzacDfGliyL2+CwfMw4mEkzN2xjdCcd0v7GmkQbHY5GvVrequHJXbRtLP/aMvhYPhRuhiK77F
UaGbcq/yua7eWkih9JhyIT8S0p6fnZ7OcLwBZ2Nt41zd1X4yOPHMIIIkD52Ib9qW1hs5H0Z1J61s
MzIsakbxRC/WiHQzKyDtybrR+2vcgtyDewHQIiD+BIGwa+o9SiNT7s2OhgxzCI3krvGt556h4LIz
8olrextWDNRdWLrLflm0qqOlcoNrEEYzAOipzPxNEhbkxxFJqR8DMc77PXawAmWl8sdnjSyG8cOc
GSAfhtx5U1rgO5g6sQDcVt3k7hc19e8IYTIV5Wmr2ODnsNhnE72ww+o7aPtyy1QZ2Ruyu+karuA7
ojs2l4nUmnKgWRHMKZsZIOngCno2MYlptbc6G0KnYTLyjiTPM5hbyq84KIqCWWgXjglX19bm3x3R
vIRdt+q4D3vjjdIZTS0LnL6Zjd1UYxEv7auhHrmdBqKYX1ArOSHay1ASVr4I/aanLYa9D4v5q8+I
liFvM4ASd9XidTvEDfgbxgAq8gGF6HpDUkMItYQ7WxAX40wg8OjJIZIJ/JhoGlo1xt6SJkdvWRds
J4VWComm9IfIyZUJ6Sxk8FVOzEiRDWCy2FLB9XVOCPSPae0kKAxzql4qz9V3Hlbdmg1ktQMkJ2WK
LqYZy2hhXetDmrSk8biDrG672rKfBeyRcb/guT1ltY02LKVTuLGXwukQkjtDGvLgex+ZcNcnYMku
G2U/Ytpa3Cb/7k9YYHYppNe3Mhi3Jh8RVMPB7u18ikDn5B66EaYURLNLMp/TVYIMXGa32edFYAAs
LTLxg498S8cYOneN1wVlEaHNINB7ezKG/TBWSwhqa+3bPaE+3hghfzQusyGAlqqdJK3juRHrGtUZ
Q3zU74xD2DMgiHibWmg3jVDtgZt4CAaHuiJeYkyFMcT1Mog0alwDchJYbJeZzdAtHwVNaoT0BpOk
wQgGXEOj0sMOjIYggQc30atlTCWm7rLqm7hpLY3wSUonyicZfh/NkR+WTHvjqRnK5b7eutsXU+el
EGw6mjakZDxsz7Nz4S0NbHN2punNcLrwRTFvo72Nopz6cmk02QLsawhbuzr8xDGSrRyfgvSB2YQE
TpfCQpefSbqCWm9NBpWm7WM+jNO0ywnCMFiilgJPM7gL9yaBgJSxunevGs1u4FFFqAjrV/tsDTi2
sLoI97s7rMP7wG2hvdCTcocTZl1mA6nIXNxCEw2egTxHQCdlOz54TU7jMiXTZDzoqSAZgjnnlCIR
nsXEPEomt6WTo+qfOlLAo83LLTHebtuzmeniIvMTe4jnKrVfLN0HT92SiAHHhDW+h6svq5M9aFnu
TerM1yVrgWtnWxQU2iT447s0G+X1sPQUns2qys/Mz8JrnsTuPZuW9ptXWErHroJwx45PtymurBpE
OR3G5ZI7U3aLTrAq98Ijtw+kYOp+X0FuFVHOMO99LHtsghlC8dtikMhUaASQjUG0kLg2x6ACRs8F
pzxMnosLymcQHvzg69TNgx5KtLkJAS1DXNaEqbOoUvRnSQo6rGfdoLip/eet8fu+Zr4gcwVid4mN
R4+kVlEfDBFVXVjuBrLpX4MgRbIl/dW9Rd0AuwcQTN0eEYgHYpdjc6gifhVIqwz7+aorAwRvZpe4
36YgLLbpDw/DrpReYuH3wI8a6YB8HJ7tOvVPQd0iRl2LLZR+FotxkrDyQCtJNKY7pIf2ptoy6MQn
uFavCk8rsaeAoNskCQtnM/cZkTDDaAzGcKTB38pyThZg4VhK0QQlyfPCzVRFcyPbYivGqxcOrYGd
V7vdvuOSmNHHS9YPrySRZ88KXR7rUUg+DYZk6Y6wsy4FX91in5CtIM5qHCpk68wYWvxedSntqBxq
T8YL/YdTnSiPHn1d+h+Bn5Q2Z4DuyIlwNNu6mfUwSvluravWy6yejNztLXBr7L9IR7ZZnFd+iQwo
g7sYhcbCQ4kAlPGSatdX21s7nicHyvzOWUj3qoGSYaDMOqwvLW2UraCvmjfhWRA9yqrFBhGmGRQh
7XfvkznKOl7TxXlwVt4CBAy7wJ0o+jmyksn85ktffHpGg65NcIHCuTclP9IpIIpsCCym+8TTJi+9
wP2Hcsvu3FgTuXKFB8/+bq8aA1qztu8IRRnjZ4ip8F3Z/V1VGta1scUMcdRVbz5pVndBboDXctFz
0MmaBZkcE34amtgcLHjODiWRSae8LYic9Nti05030wBU2hg/W4b/b66bOeDTHX1p+RLbsLRUz7zY
H9Ubvs3ajWRWj3GNYsa7duzGUUcoFPpFr9BjQSbY4rqdfSR12JHHl4lL0td5DJV5YpJXPqHks9hX
rR5ZvBbVsk8cWl1X0vWLVyRVLSMX2aiDJcuJz7Apq3yXMh8heyPNebCwBhNV0vlbHgAO+zUm7aas
Ig7d5Ucy1thPyZohtKmYJDJzOo/m40rbxY4lwWcvsvWMNgZTstwUraQv15ezwsHEEgopR+ewf5gd
jQ51SlqMPrpjZ7ZmrJ4M+jI8LJFCVhviB0vIhKBqSL6Olt1/V/BunoAUiA5h7GgxAiqgVzLZD4tj
onpcmcrznzIQLWfOOfCVaJFRO5tzUDcx10EkelDSPUIHqzaXsU+vyNwJmoTZAeFql+wLs0pp62ZV
np1FFbQnqcSMz6Ew7G1sblmvxuJzIHqoFOxIGsTzcKJY2ZWVCXvjbZbWh22Z3bgzRZ8jnAvr4kMG
M/YjGlfwRSSSNcpiupyXziLmat9XVfggRklMrKMsgncs4apH8lXqIgrDTD8DsEQ2I6YFo55T1G8L
CtwHZDzh964Wy5PpDxA4pyInO6AR2G5jvrR1ofgQyVtSTZOD9RhwH5km6NWPeaibe4wXIo8rv0Z9
XYjMvpWZcswoCRI0iEKn7O+AX/Vz3ng4fOds4Z42FCOiUouLgKSHHhp3hBhwRfOk1ZymFlD6zjaM
8rtTCi58OCy7e/I20LdVGPfPXY+Ie3MBgg3jRpCHF7NfbNe0WidyX9qwH+Im7Na7wsCxye3A776D
F8koPYg0hKuUMwdjEDCZJ8AM3tFrcQOjm7b2DicJ3kRz8VCCjehFPaxMd/OScTvHcE1SZIvVsIyF
pZZbw9PTFC2oeo17xzXJTE1A/decJKv5SbQIFrbM6CEmQhln5JNK+gozE7dml6OvV7ELhh3FWann
vXKGfN57oAS7yB/l+IbwYIG3Ngk+U9Iq5acMUj9GTWSiqilwAyHcq3Nj39Zm7iHgGTM/TgGnpQym
G9RpCH3I2Fn6pGXACgUPzXeZTASNsDOTyGYSw1b1mX9dSGJ8Dv40z+wDG0yxJzViwTvcz0yE1oqI
NmMR4t4hMARvRI7ECi8myS27ahlAamoph2vfXvCdpLiAt8xHhgY25z23cv5vVDwuwgmGEtOnlzp2
QdnjmnjqTYRwzD7W/ji3uq/irLcTCH6TbzJ38ab5qQhqzF4MlOzdzF3/VMKmKxm32v5JNhMLLqk6
52GcZn0O6Rq9TPj8qBB4NBFnD3J+TzbzFQRVIQ+r5D5Ie6WzDvD4hp4CjqN63xnOfJ/4hr+pDUqf
qbtnTKhSArONgnbEN2DSbFKRW7PnRAb3AsyGxTQ/OEvDzraC0rtL29X9HMyBa71MMrrBdl3/CO2B
VMQsJTajUGv35qL35D7ok2N6wdscCJiTbVffYxW3X8d+yf0ocDLHQIFsDg25lqDBkO0jA4rTFmEA
Vv0+yWJ8nELGierWF5z/znxp9TPdOlXM6CkJhqmwQhbsxJVvyONKX5rjnWUPba/ynWSvuPOanG91
TeRhjweX0EUmEQZqxi8GXugp5ss3b6veXEqAuf2E94EApLgTyj3TEN1y7Yop4403YXYVQrU1MbJ5
5LPyx5Ub9rFtnko384K4hm75TVYmUYxFM8DabPW0k7L31gj5YfWGxJ5paZoYn8SSFzBBDDdByjiV
BKvpGlAlUrh5vF6J5ch35L1oc889aStUygB8HkVncGFJX72FfoPxQCzItnDMz9/DcLGXi2DBqROr
AHhGvHYmLQWS2NMPZ7QFX1iLAt/jdmRHswwqIokquJ17f4tgt6S5SewKKQiCLYngi/iZMBdyIpKq
RCfYKA4DStBj5kisXBC9yq8rT7EbL8ZY49ZK+bSzbMqxP07Oj6JfnE9FlMclvFAmn1zeqOBmqKFf
rNV3ny1kIVvQUo3XvMua4pYR8QqIZFEVGUOyyU49bHSP/Hm8VJuEdYwd/MzpG04WENmBhRmOTIpe
nOlNwILEXgHRajRrro6MV5dTu2XXUTJ6wj0gyO+wpeSqqC44WasqHnTJfBFKS056nd8bl7OTY8+k
HCrYe/KJOpl5Wb5yheu+DQiJZewSpnJT2uX6Pg/DcIXsEVA0cob3StDVZvjUWpzqS9jYZybnNrcC
Tk6cNGAbJK73cSFFsFq6r30DVW57/hcr6oY2xc8K6Tm4ccxGPDZ54S/7CUsGbQb8gt+JMXK20ctW
Jrd2ljwwi8ZJUpmVPyIYMItnd9DOK4xLfz7Vg3Q+l1yvD9IJrDQKK3CzVFOp17H48LVsyW0oVlNJ
BbKraMvgMC2pItuyDZ5t4dYhkEzHbGMb9S0dGp4CsL8mLxZpZ5nKk7an4CpsypxPfMqyk91bHmgJ
JyOBamhG+8NHT9ADDHVUc/Jd351iv+uLsypha7P7tqgbMdGTwyOJkPNj2FFmePAJ1Ex3qiiGi7FC
DhmNBZmycU+i6g3948yg4Vkv7oUcVvUl8VV/K3NbqkiUXYb+jjG1c6glHRpcYBZKWoJ+sWFw2St2
9SzG+3pNjSz20rJ8dUjg7MgZGkL71PMwc8a0FvhfMWKuIIaLoehmjKW+3EGwcAmj4rDRG+Y9GG51
0bofudlPnETDYnAYNmPxYmUDwksa2D2JSXUCyCBNly1xGcVCeWHS6PvBADS4Qp1L1cljXX9wxM1X
yqy9LN5aksgRhXbRXcsCHq7JP/apcL0mJukDzTPbEjLq3HOSO9lX3GxSNOHyTP8EFHBpLziNRgrK
SCrHW6+MfNV2RIoQiUAleYtDFHaAUiFvTqFZPs68t+agRwPp0oSsp0f8SXFkByN2GnvKNBAeizza
SYzDIQRbez2XSeqeakRAzalo0d7tbETn7j5Lt0VZeFV6i3F/fv0Pt25M0QwGXy5dxLtukusDdrHh
5j9gSiwrw1wa4VVjVbHg0D5iZ0/rwz83jf9mqsCCsBkuuJZnWb/mc3uyV8mqW8kswXBoFozNlWHY
Y6zwE93I2kgekwJn1j+/qLmR335p8wc2wYlb0IVn4yn7uc0/gdBSKdmDyJk0RngXdCsA7aq/6B2J
Z5j8lJNJ+NuhohUc581sHQgSSqhfXOc3g62/zouA90AxE1h/3dD2NmTVn+ZoeBZUa0OojdZ506NC
x7hY8mB+9IhWuvnnd73NLn5901yO3RDjnAAy9cssxQLDi9SXfc6hm3fplEg0Ja7h0//Dq4QMB23Y
ZYATty/8T29IuZkypc9N307NdV8NrfHYEPf3m+HXX98LF1F8oYAk+PbYln5+FXqHdGF77jgjYZaH
xk4sJoMMHax/++sJXL4XE4wguSiB+8vYscHzZuN+aqOZ/wnRPm+kJY4tYlae/+al/uZJ4MqCKIEG
mevw1n5+SwuW9znBnw4UEfnLuiodGWlVXJp+TT8VpcV+9JH4/vO39XcTG8hywgy3oXDo/PL+sGRm
nclhQIebIm6cuKDrQnoXvdt8yMRcYoW0OUpKv/rNsOjvHkE+VGaKNhBGE7/Sz29XGMnWVkT9Yk8W
or+00riDvAAgvdlBwzZmMAWmh/+j73pMQQxlRIRMF80JHJ3ffAq/RtJss00yoGyTJ9D1A3iJP/8w
LiaelhoD2rdfdg8llvDYmuip6Xn9HCc9XdWGDWlpLVBMGMN0mpy+OoaOQloCuT9uprw7gB60Yh/D
8B1TSuuUIE7ftZjGfrNh/nXDCDyeXuhqfHrC/gND+afny+XS7IsspPlCzXJptIl/Ivpa7Hup5G8+
lr95yHwBGdRzPcHfv8J9CWWdA8gxeOZRG++A6hVH+ojNb17lrysBIYPJfdRhSwI8uLGK/7xjuG5g
bG7bDqNNOO+Lju4wJ2rwMU82IYltvgmYkxmvCkHMbtVy5QBDg9kh8X6zQf7lCQSTaZkeNwq2FfDI
vzwMqe8hIXTJXjamBMoMYYER6QHuJayRLlY50BY7Dc3f7Jd/eQJ5Ubh6sFts22fm9wvCzddcTvJt
JyPrs4hs7pC7hKzXyBlIT1cEqV5MEBbiKmew8c/P/t998JZrIVVwSfELRPDL+zWX2naNnPebObaP
fgwlYFFkFhVwbV31BtJe2PPWDbJr6xKCBJf4AqdpkFjzv7v18RmwxjBq86GT/PbL1meOCX5/ii3M
7kiMjbyFL7/NGxVTO1BJBvbKoD/+87v/6+cO/xEKJacHZy907Z9XHcAGYf8Xe2eyHDcSZdl/qXUj
DY7ZF7VBzBGcJZKiNjBqwjw7xq/vA2WatRhkkZW1K7PeZKYxJSICcPjw3r3nFjWVOSa4ChemUa9m
BbCIoFe5Clywdl5pEh7Qhx8Rd9+47zbauUXQxfcWzL0vL60Cjc5j5JTYP1AsSmj2Jwo4HLeLMH4Y
VZOu4bAUvgJYu4kd6EMIq/M1Pexw9/49eDWXsLgZ0FrZ/gH3k+c7gjHx0rzJPRiqEk5fUwwjZ2m2
6cngfSRmezWXcClTODpXYYq19bMZNhvq3lA2G/608NJ9nWXBxjb16YNV5fVVGEW8TpaAicgdPruz
k4giqxuHgv2s3hC3ksd3o4Zf5d/eNocZi7kKKDUCrHPtkxLD6IUzuehVxTmyj3KYOFaKfqGn///+
pV5PSY6x7AvJ0TM8+QphHCRECXTIqfGGRzrJ9JVF4EHsOZucZMyVnDsKZRk46sv3L/v65WD7xk7R
EobNXOid7Y/jRVleGFDqWldLt2BXzNOYBQCQxDBdtMrA4oI40XfUR7PhGw+QC7NrdIF+o2k6GyYi
G/TAUxBvXWMkLVeO0Xoy9XT//td76yoet5Q5z4a2/WoNDfAGgHYp4S9B8SpK98uYaNXt/+AiCzuY
V90GEn82wfRo9YXeAUP2zBQVpqizm34uvQ8GiHj9DqPnQ6tEruTCXD7fwXXm2PR5ERQ8qs66Moee
biJb5wsKSJrf0uf2Bcm8W6e1oltcBclqbru0ppyNhQJYRLHPIW+cvHYhCdi99/z+TTjD2qIa8xba
rm0YLuYu3XDPHigIudgIqPStSIL6pcdh/dRV9Z0zzOUJc3VyzFpgQbNNFqzvDm536cGK2gi3G64A
WoALskZ6giIZHt//XG8NcCIVCA7A9wC6+2zVBedGopGL+zGvRL4NS9Lm2x7DiswdzPzEl4QZ7lYx
yR/vX/eNp0VSw7LlZXZbDhQvp37KawTnCQZF6lBY6QOPykhAQ3HQ849mqTNi6+9bz7UWqSfREBaS
kJfXonXZa3NNJnKd5qiFqkxf59lkbsgoNjdqQjzeh7G8KluC12w5o+GXs/bBbtVYRvmLQyfDkk0G
vGWkg2yyz5b2TE7UkRQ9794y0PMbJOdkbDx8VycWPuOxHwR+9SMNi/G50pTx1ZTjr0Y5gg0I/ZDa
AGGUem2xieravUFzOo9kSdfOkiJMXawi6hY1QzUaqMwTmwJ9DP/JqfWPBKhvDBjwzAboAU9nCTt/
cHQKJ70SHSsLhoOfdhh7d2Q+5Rv4XMUdMRjao0A9cDmaVO7eHzLLYzq7g7YrlqMuAkjbPN8t4BxR
lU6rYJVz5W+Dh+tTR/h6xzZCv6sn+dGr8cbkuNDyWdZsdINsTV8OmwIpkaFHMKEyBIR37LK764kE
9A++1Rsvgsv9JFfBBuAuzucFVpg4ERJtUcGD/aQXZs2MFcbXXlqJf4f9/v0isJ6YPDzOMgipz8bg
qGyLGabJVw0xzJgl4DdD7utOotcQZyh08WrQBe1qkHqEWVe7ZsgfRBxccAYPTkZffzD5vL7DrmDK
4dj7u6Rgna0MVVaHadfjDrE0keywmc+od/Lwg1fv9bhhz4AUk+oI0wDblZfPURoAgUzeoVWYjfFj
sQR39Ti/9gUy3auyoCXw/jh9/US5ns0WD8kpwnPjbEq1tFRnt8n1LEAZ29aiw06POdhGZav/68HD
pVyJEJx/MVTPvlpMsy+rR3ymbtc1B3vZH82pNx7s2PsIwf/Gs1q2yMjpl0Mam/Wzu5ii1XAzRkyf
YW61c8faRT2c0Pfv3ZvPCgcww5RNHqKel1eBC6On45KfFiCd4THZzamg07FSWIn8gDjTDzZAbz6r
P653tgy5I9EMXlPzrZpu/lQ7HpYvgWU3GvOPighvXcpkrWOhNW3Cqc+mk0a2waAJvhpztecTBiJW
rcqaE25u64Oj9FuXYqGzKahilxHOcpf/KI2ExlCNokeqAX7cOhCOGvjmmIurUgdj+f4DE6+fGBp4
6mWeDRKd+u2ycf/jWjnMAir2qOUKYQiCh0rO6Vbi3QA+JbqxLBtn1eVWd58aMwKutpm2SzHrxonq
YJXYVZ37sLG9tUJgTtdfVfUaN4X44JV8PXiXD8mgEsiypb1EOv/5IXXFvrHqmGSdEfjkKIJgG9I8
3b5/L17fdo8MYNsx2FBxnD4/dNGOpnTUu9nKQGG4i4I8O9Q1eY0YR+sPLvX6OITbZfHDsw4vBdmz
wVTG5MZgP8hQHs1FukYs4D6MHsKaSQAMBhDmCqBz3vTRLvaNp01hiq8IQogTuzy7biBR0lpspvG4
Dk7gQ83GCe0Kte9FQCakWd7x8NsjQ32+MnqrP5FqXcJ3BxJUuZSsVonbx/ejSG90ZAOfRQ2+4N8+
BEoxDnst8rvZK5zfmVASFKIrJHWN4XWfNLAMl51OVSkKtY8Kdq9vBhEQLF54TpiAOWW/HFV1nuqU
quOUVDspvxpGCjUNSda4hvtR3tRTNH3wsr0expIzBENZMEHq9EpeXjCp0B/UFaWSsrbae1jS053X
EIX8wSS8fO6XGy02diZhZoQG4Ww695pUdmCXHoZHUigxFs9jjji7o5+HatqDTaYq9DH9gAVUo//o
ywzx1/vP8I3vyVmfnbJFgYQD8PL//5hTUijS0shpRbGNlhtZdskmJU/n0/tXef26LvFdBBksZ5Al
f/3lVZgjG9R2KqGha/Z3ZI7cUpnNv9gZS837V3rr+0jMJwLfDos0sfEvvs9Uh1o8LKk4qS6DbVDl
/TdXl9Xn96/yxgmYyhUFVOqH1HyM8zSpGcJpJ7IuWY3QPjaJodAFpEQqrl0wb+s4leHGwam5tgyF
jALm1WZ0hu/Kbr1dhXZ3i/gLIXwCdVNQ5/4fDCqG1XIA86zl8PDyHiDTxDI+EJmmxRHUAfTAwLro
18/tiHCEt5mjuEPMSOWQMNtRqv3g+q+eAfeFUcOsjK+JJ3E2czE5NkGHfdVPkj69jzSZXoKWzT+4
yutjPltr9kdUIZZKMhvOl18zBYfcsiBHcCts8N+OiqJdMgQo0IuMnrWTpt5eJh4SUIH4epNH87Ml
on6XojPfaHGnIAtn7n2EumD9e3j8K+/pf89Yev2/LFRy2Ur91+7SdRJ/owYXv7CX8jf+tpda5l8c
ujiFLLkuYH2W3g4aP/Wf/2GJvzip417GabnMRcuJHSqxiv7zP4TxF5I205QcqSgaO0u+0j/mUiyp
UnBMZZq2sf5LBsi/SJV8OWhdJmGUrLzJNr+JntD5UUKWwJkS5Rp+LYZwT4mJNBkkm7s/7sfN3zP7
n2a/N6/isTXFXAjT/XwLh5ZrlsPEVbzUmi5Y0qOHTCDif/8qyJgY+/9vXaHsxffh3eAQxpwuaMC/
fDeyPoqB2jmTn+LnNnwVYUlbI7n1bryu89odewW4rim6NH/kvMNGGU3xWlq9gnDnQHFSqCI+g5Qi
3ibXbVFe9sSLmMc61a3eN8NmdLdF6sKTiwucZWuFhBaPQNGNLSYBoztYiQji/YzCYCfc2YpQ6ikx
dZWPRN3loyxiURQegX0XR5len0Jc+8EK/Rg0kMqywlsE1Xax17veVWsXaazYOMFofrfk3Hp7a1Ri
hwUD2mzmActC25Im10FpQaZFcTeeBgyXd7Ybe/G1Dm3mYTIMKP6ek6T3fZ9LHS9/UV5ZxqCyrQrr
Dmt7ko9EZqggzzfYGWbg6SOmNAxSNmhMxKHwDZNZL10cPJ5ebZoGUPFvIbrlgNmJgodiUJgUbCOw
meRTr6zIEZEBGKDcabKNDOKiP2l2jF9FcdAsVkUBm7kxhlldQFi3rGcLpS8Gg1aVxUPRWNWpQS9U
k7TuTqQa6XTpRIO2ipoZLDqQodOiRyXA5hkjgnxuKzneF15T/epz00FmG6rsa9gb2ddY7zBVxL35
i/aCXTwh6CQEpcrGXmzQkxlMkwhxAfIkWhfvxSzIyVKoy5J9ZWAruZOOQhlnA5FHnlpD9D5hKONg
lYuxSteWACiG8UazinVpwNPk6ykr3ED9Ho2dLutq2EwSOJM/h5006CHDdzg0Dj6QLXUT3UW1kSgd
7mAoMI2QngqSGZVuta/JOr2257C/+P/Ts5oOP5gtF5XBfz0/H9RzNv05Of/+8/9k/np/UcuX7HQ5
OdGgXGb6v2dn5y+89Gy5sS2C4qJtx57qn9nZcv/ijGewcRS02Jii2d/+Mzub9l80tKmX0Mdfokyp
Bf2L2fnlIQyNCjZ8ovmWLQ3Zfa/W+hKJMWoUD9Z9rIZTAv+VoHswUMow9xCQCNWywc/8cW/emKuF
MJctxB/TKK15NGIEPrJYMY2+0mgYVp42llC6X4E/ne+rwUuKQ655FZlyQSJJn+3bxLkog6mqyDPA
9HI9D4EAz2JZRX0iow64DkKhDJZL33ikDbQuaT3IPOL5YAVDs6m4tz9EiOV3nUBryVZlE8lym2Tu
pD95Wamb+0pCFT7qbZyXUGWSqti4dT+u0zQFllelkFr8pDKqxxA/8w+2vsTMzy0C8JAtcE1CWNt/
6dMk6rcDWlVCQrA5NDcJpeVP5NSlwbofqtk5Ct5yjJUt4iNI69L6YmvdHO40z+FslVApIuRnOYub
mxZRy7gqkliwWKYOe22KMBopYHJKYaaO6RRPa9L4Yve0EF4RryuYV6lvNA2sRybYMb9rZYytqwx7
uctF190mkRDXRhgS88HaqT9Bf73WiDLH+ziHw2UVt8U2apwera85uF/yIm+hlJWtVd4Eg1vm2wym
vPapNU2aDWowuwxqbqCzzhKDl+wEfvqnQRTO44gIaINVB7G2XeXVk1fRDtHh53/rWpyqvm2nXrAO
4pkvWg6xrFbCnYz8m162+UDKB+dFPyNeFE+YxsK7UugWxJ5cdn7emJFcd1pe2eDRdbwqRDui/g4M
81OPnMnemugtCJByQrUJK0tt5m4gkhZgH6bcm3ia+v5Tm8Ov4Y/k9dOSLrNy6olGhtmanJTC0Z2P
CRLkq7RtgT95ROh8dq1SxFsI/BAxgVkl33UEvhjA49rGF6VlhrMbTc6RCJlA+UGjzXGg72bWhRl7
sjebwXWTaP3ww4MKKkzMAjW5UNgxZr0iUooU662yWuo5XU0C2U2ulxU0/4T/RDzJs+8tDsj0hzMj
Xlx1cVlec+mpTrZNEBTpRnNl0NwAhjTTG9yIKt0FE/GXpFrA1kh2SpmML2Hnens70gIOSQkj8qob
1oNhmMONztqc3CNuirILm2HPKHTS5U9jXWvRq/v//NCDod7vR2kkwCd1yW9Gr+66UBtSz8HnSJCT
R89LDIHdz+tYQtU5IPFxna8WeHAyXMLcabcVVn/tsakj7toc9YxmM8afwNrpmButHliCp6HjW5Pz
y/8Mq8q7LaoC3UjXt3X7NNkjq2Dg0NrjTSnxunno0TfIupf1vrf4+xqZhvqudCnM3PdZw6uiVyOY
MmJls+TBZaeW3gyOVeWfkbbnpJ+QBMGQbgH2bBIp43hNHkD7GWOQFh/oPyXocieqV985jxG344wA
oXeFWxc/VavFv5AFQwkwYJA/RQWW7qQrhdraQhzTVJDrF87eg5lYqdwOdmt9DuvYvSrBi13WU7aP
wtynaovBknChqG4SFGoTgBPh7jANHRLkFV87d2p2bAG2c2jfmxNlYzvkUSmIXnAZwhUbSfdGhiV2
fxCUFCiBBfgO1vOTmYrgocct02xSclPcW8dgy2nmv8hCXOTmUAl2eka7v5t7sNsAzLj7oLEjJmNs
nNIaPhWCiTCLjfKHkQPmX3C9t2Qc7SkVNVs3tB/7BINEUUTWuptBNEGUznnOl26t6nVkiT3objbD
dRUc3KL7Vqj8GoG7t4HcALMv0D5pCcqwoXWntVwejJxqJDLIqhuM0rU23g8xWFOlR9s2gvDoxYN7
2beBYjj0uwXsrU2x2GAShLLVlVcu+HALX6xbjYvv7wpQ+QNxLXDqcIBnoaE2YKoDH4xy9UWEAodo
+lBY0wncOk50ER672ds5egRjzGnWjZNah0nW26yhbWTAFrQs1gKzm08gCQjas7FjdnQMtzo2ByIm
1MkkQW+D9eqOFQzrWskrG1r5EfLDDT5Zb8tUZT/O7vSZyB60+nmh76MWm1BgzM3B0iE4KQIf4nK+
CIL+azVT7GsKDN1YyIluIxfOF+ngraRsGqIqzV0XE+MnvcUpsOb48AO9yUETGf0gw/TpP01PAeTZ
aIXnnBSgQcfbpFOXENqFkYSfTUlV215idSSt+nmk1ucHpO9Y6ylOonQ1zFG31XvTu611CRPNVPWl
FTrHENTeFUeLWx3i7CrCtusHsnvse/eW/AnN79r4ApfKvvdgg0KmujLigIl7lARuWMkurEj9MlNj
gouY3dhalK8JBt5QCDXDo9SoMLNMslBpkGgOWiW/JTSSBx+LWgLCo3eAauvMjyAQ5+FWeuMSWuIh
IxyyW9GQHcZJSK+R1LcKark3Fc+Dmn/7e11w/NXYkyU6LxD+pO5rcpiyYdeLwt4PhZPcT3owIMsa
QwwaHAZicCVO+IVSMY7jGJUF4M8urtaR0aXHJhgrjPyueJZ1Hn6VWlU5K8dtJL70qbpg5pium+UY
hlzf++J6hThac1o8R3g7xTaPMDp2eZJCJcQ/3I1NuA5xXO5DJwU71iRmlWy62vA+t1UHbT1KkPXi
8LOAsA+y3ASsF5dRSBQpQ30O1zroxKcxUmLf6JH7lZ5FTbgUSb4pu0eWibTvtw5JB9edkM+6XWcb
L9Qs00dMkGGQEGHpfAMqq8SFRDcb+14XhkiC2CxgdfT6alfh8vMH1TmrcKaBX4tw/CVpra5lWaKq
JCwwfrS9aobMhrwf8XGZYsoWNgb0NKiNeGMFptOvWycAv2lg4R0ws5E8rCeZusrjkPiOwoh0b1vo
qX4bYuEa1ppe8KUNYr7WYdKSRjhHDlsuqra7rsdo1/ZNdJ1r5M4ExuB+k3qf7iGZ6kcP3h+IDjDF
TasUwfdRkq2cMSeGjtMRftsYD2mtO2QsMlJvAXS0wBS62eR4qKX1pTBkvMrgjdTYctpqS3RYTVjW
NO8NfjquPMpgBz0e4ayJNmXVD8P+O6KNaWe2ifhSV8LMmBKzbF4V1hjVlMy6aI+vFJdQ5/SbNO+U
sQ17TWJGqWP9wR3krpY2SMq8VvvAgvanExuJoU9jzinbwF7Z4WBdiqR2j6GRl5+80X2Ms0Zft6hc
Ml/vW0Ksq+IqpiyyUoWza5kXATciz1g3piY+48owNiyx6B0C4AxzPULlZ9N+G0My2ltMoHtF6swh
NksKqGzcmQ45AXNIbE9urTU7rEVYXc2sP6gG3o8Zp85tz177tms6sHth7ZyUbf8CPpsdKuxFOPO9
PqCE0EHnIEGqlL4sQ3GZpOAMnLabryIjzsj2AQxNxYDKwHdOvy1JBG1fHDzs51fzKLdd2QQ7F/50
uormruXVNlXq3imtYYcVOkmwExoNOdDD2jfiOiLCgVvyEWxZZQeqYjLYuz1YJ3rLHkx22r5z45Sn
1s11MkmG6CdrKgUZD1bMzh3G5jhFHCqQGcmVOQyWj+dpuGXqASLDImTvIr2aFuxz0+1nmCo7BDmd
R7M/btbKhHqZoio+Bhjstwl9wntlmloPuV+boPTr5H1zGN+CjDafJAed8qdVBqjgDeWQ29I7syKy
Ug4PlU5PY1sBBmz8zCLJ0p8Ag3zy+tq7NBv6rVaX9XecKCHhzJo77JY85lXkjSEhO1nHZD1ZM6Sm
TG/Hzwgh4H5w8o9+QblnSCf5ZHwN0bmt2gZD1kqfJPZvq6mGLagC2D79oJPHVYRe5zsjOGtc8Sl+
/376VgHvSbYyjfoIZKoxXjuD5plH8INxs3eUjfGKcM/SPUEsuc3UHC1OQFniwukb9xgh1PhsUh5c
LYyMY5ea45EAaLzgpUesnJt8J+sVivGsRH9hl1LToDpH9S0e0eGY0J/1ZUMcthGrwk/1NNTIChoE
DO02SFdmz6ReasApfCOeEvLNAhJINj3bnfA64vGH/lCR9zIBpeZwQ8AJ1IY6j3dG5xJcwcjcm679
3AK6uIsdlaVbcquxurMVg7KjquxyCArtoJipL7qoi1ZYKx4C2FUnZnVx8vLZvurjRhCygaJAAsna
IhgMLi1m8Wt7KEgo92KNPUAY39tDXazcmhTscsLd1XPExh5lWt89iFSPyCPai7HJ+lstIJyxwBeY
mFl90CczvbBxeN03xBJu52qMN3BqSN0i8GeP4bgJt8xB1RqjX535uY6DsvKM4TJVMMqxRerlpgSG
atczo7kj67aw6vGO/FcHwJ/ORiMu6wjWXha03cnmQLmJprpfm1Rb8eux5O9Go+4P4GRNdaFHgbZd
qh1wXR2VrnhltH0NPwnAT0EyHVVaZOhTzA6xAiQIVa4r7Qen9axVUHDuTkLe2s5WBov43C6nSoEw
AujnLlUivAlGx9nmdCgus7pwH8Jgmn8lUnMbX8Fqv8715poDZEvKJZ92I7PeWulYabF/kyiwGpXW
yVOQsFfUHFXqJ88rEhYcz+JpIbtv4ma+U01iQ/tnZ7/LBi29cdyyl75mhSQRotBiAgvJIDJ91xTR
scsGsKMkYkMCqxNF9mQW/6hLcrnzzqq2UxRbxJfnMFS3sHvMHq6AsQxIjpmUSwdXA4KtygtNFe5h
asmYr52sX2F7UNdLB/ibM3X2p2mYoKq2OEl9vWtJ8Y07a9roU2IYUG3Qj/hRA8xgQypXuh4JLnw0
w7R+srNQAUu2zDthdvXGhhR1MDyXlAJ8NwzINss/d0Mr5MopRovUqrSUv2ymos+67v7Mw5FVtw/Z
BEdG2xPjZVCVBZQXGI+kWTWwIpLK/N6gPVib2JzZsSuSMpsxorGKJKM6RbORHtoGBBqaZnQQaeaF
m7oGoaTFSYwXk5rrlisD5I1FvjYUBBer6cCw2F37yOKWH9qhMa+6eVR78ErlwgaWJGeg+84+ySRM
LzMYfp9zZ0qByZEe3Vdq5u57J5fHcgwgbW9rE9DzBmVNR3OKOZ6FQk+THxlm5m2fdbH5ferM9DnL
tZwHO7nfYjWNx4r45F1SFOVBb0iU3rgoWAU+7zSeWIvD4VY1gYuOMnJzEFW9sD8BQTZ6SreqeFQ9
D31VMo9dDKmuQbHryEP0mQDB7E61nm3nTOHc7tI43Rk1QKbVpNL4NjE4ExGfZjhfMxFmhLGNORRz
Y67g2/lTorK9a6SkV2Wqdb8NlTfUFyn5CPj0p3k0AShFxXNWTPWzruXz/ah3M42GUpMNrxH7Uu4e
FefLwaIEvupTYEOnNJ0GYC4egWoOajU286k+7xt2nL/YnC3hL26E712LtfjSIH2lW5s2r9ho5uKJ
6hRxLIoMtJMbm8FjnRNq13b6kgPYlj8GImoibDWythlZU/uc0ts9DlGx+F5+17fsrOe/c8KFv7Mu
9NFh0Mh7Ilq9rzAYO819nBLHAKLfTCIAQla5B+w2g5GIq/6oeXO9iYQ+fI4V7njCoRr2j1JEj13l
ZccEXLlYIYULn/H5U1iwtQA+NbwMjVoDCiwzOyxg4MfeMaC6R7OguqYpl8pAOtGKR5nctgotgJlF
65Fgt2hdM6lTpogQdUEFE/HXkQzldNV05eJgkciDfC+PDAg9jS2qY9AiJFiBami+87fZ9Ns9Ww2R
ZtUTPLfgVLRVMHB0SNIq3XB245dUCLQhb4W13m+zyrXY2WO631htbt17op1XrEz8Md5Jk8Ere9JK
QjNPCBD+/fPkd90JwUz1hCHCPGDhAlUOh8qXiWNkkIttfXEeDw2r9WLw7/SKsCVobPusNcaUlJIQ
8vp1HibcDLTYs05G8OzM+SmT/UD/rJoGyk4msOx5C1VqQRmNsBiBx4ERX01yrJ4Ky+ZeVTBTQRh7
Af8UcN9z0NGsM/emUbSGx/HXzO4hOvD4G5h3aq+ijlVIS7KJDzgOtZletggoCIoqkJtv8mARF/xd
yqF+xU0yVEIpqMshR11EiRbb66J2g3Ijyb5N9vqgEZ3m2F0y3mK1rJ402+QXIIXn9v1d2yHgh0+l
QSpvt0Or8wycKuTLOebIn5HlAhJr7VA4u8mea0peA/yLeQ/ni6+kWpPfr3hOVF4JWi+v4Xzx/Cm0
ifxUN3XePqEa4idkkc3lvU7mzHjLdBkmuxbVcXqpWQ2DkoAUvmk+jVZiE8SWdOmVYOrJL/ou7R7Z
+LfqgbzEoLkXrT5X26F0y2VBCwO8cTie6lXjVfw2IhT4oM0AMv0KkRKfiqZv5xwoA2o1zntiJljS
yfBMmpYZBYS8HE8eiHUyOByTsh3y4MBaDVpVdBiRSr7imOGm8A1iFWBoVEQrk0uAcb618gsNprvf
NKP1QGiDwSnVS/AWiC1wlzn/bAX94Pj/RzeignKbZfslfG0XG/0UEDVKNbO6hookSrL6Wvvp/ebB
S8ESSlQa2ZYHQAHhFsZka2nQ/qGrSYbQkHpsMmoNs74uRjOmp5r3DqIe3W3irSm6XH2giDBeXZS/
u0iybHyadGXOnSxspunOs3nyHVernqje9WRjMhp+Nhzv1kY320drauva93qtCDn3QD/bTpRaECOn
9W025PjhZK/bKFqKzi9GPd9OZm1/rUE3QaSLlpCMeq5Y7CdF6AEHFwXzEyrMJwKLo60UtTjivhbN
WsKv/8jP9VIPzz3lzfRwDntIWoxF3vLyns6aUQmWD6QeVDYZ22VzCKMUFaNpjzfNYA2XposPKyGU
4vO/fJoSXgAqBIwFaBBoRb28cs2r1scwVv0eqc8FsC7nQNU4+hnZ8HZ9SQfqIw3womv4s/XEl2XT
CoIdp6Bjopk46+A3Rdyi16aM1JAOczVbfUHZSZPHESgZebGB9C7gHrnXmt1XR9q+0qd+j7VQp72v
bTVVYnCOIhPiw/u34qWUa3kIuIAXqTUNQRpu5xiDooaMU7Ogk6ZhwGTL8/EmiRq2i42esDd4/2Jn
MobfF0MaR31zMUjzPr2873D4nLJsBQxDUgkDUCOVCUFz/JcqXrqXKLjQfpAkwciS3PaX15n6OUl4
p0pezpZqOzzBGFYY6QrdilIGa8P7X+t8IHO5RcuCAsaj12rKM5FaMYm4YD4q/er3whOPMb2HaaII
tPOClEkfh9JShGJhoLI8s8dav/8B8NOdDS96nWhLXYx+tFQREy///4/5KR6MeEzpCxGXoeruMWqz
WdsklqUcOpBaeM2ew+o3WoswZAteIX1C/15q1HjqhTPrNhjVOwSf0lc0Fa/aMCqhWBWuV21Aa5GV
aHpJnKwCRYQF1Jugp8immD9WBDfGnDFmY94THDlA4tXI/6QAXLiZP+mo0/aY2gGx2J1i7v+7LWP3
ioWWRsKyB7VMWkwGtemGloAF9TLXxvarB6EwPsEaiQ1S6mynWmsgGSf4IUpXN9kAlRG47yjKe84W
LKh0bugO1oT60rzqdX6xB88tAhIdYMIa9YU9LIeAf5Y9hBY84QE5d9AFbkM58VPAfjbqi8GEsGMx
44ndoKNsANwGHnRl9GgjuJEq3ikTXRqdUzN8DquxCrZ4ULxj3rQUgi3ldhcYYuUv+IUsldzjmD0A
0t/62CknCB4LCUfPb6IoepgbNd+62qRYTA2Lj2BnAV0pg/p7dhE3FQt6huI3u1CeNs77yJ4mTEOZ
xS66lFGnfRoTM1CHqcSqt2txClKcqMyE5CIAR/m2ND1+jxlTSdoYc11MviXZUq2mJmIXleJOarfU
aaDzjQn3MqCbM0MBDDV1UPnIAp1P2Gt2f+9H7DqV8XEsLUI6Y1NRSm2LcdT32Fj1/ETgSu74Kq4p
X3dyquoN4dbLniW2uAhyGTKWynaoASCFcSz39PZ+34Qlj9mlDd4waEAiXczs8WGo5H3U3gA5rJ6A
JZD1aVRjQKV5kFuQuu6jYTaMmkSnzzFpQ30VKFXkm6BCqV8FmveMrviyhcLFslIk0xWyLQ6QWZuQ
ifT3Lg2IMK5U9FGWr9V9vraobP4SZWrcTmEqwEchG7fXcOtmArjqipDz91/WM+0Djh2mCrZQqBxR
pznnzlGJkLEyBYjaGFTWSCqb597yHZmnPAs/1krU0RUALm7g+9c9n3wFrhCWWZfrI4t75Ys1Bs6H
AdliPsxE5vcQYkK0Ljnd3rx/nWVy/UNkYaAsoKCFudn2kPqhuHg5FVFXRXaWlI1vmZr7EEmR/0x0
s6n3USLtBVHncnDNZsxNp2AW5RdASsGv9z/Cq1tM7oWDFYYWDmpCdNgvP8JMCLRW5BBYwSmON+XE
Np5Sk3uLzwJRhGlPP/Jw4h68f9Xz7RrfGHXMQsdBfOh651+cHlyEh5cKUGF5yWlJGZyZtZZ2d1Y0
Txgl+3+EqSSahD/LNyQt54s3Wklme0IG0HktusAzySyZucmYp7SB5yiW10RSE1QUjuZPOTVMJe9/
u/Phg3eBNUb8VuYucQpne6YC0QoGgaQmRpqjCCB3eLO34OLn4tv7F3rr4dncycU7iJXn3PQckckI
i8ud/XEu02+2HcS1j+CQH8i+rAjW8cYffws63r8ub/7ZyDX0xYzvYtAw2ZsCrHg5bFj0CqcNxMDe
R2XXuk4C2GTpDVJwQHXVBq6w8yN20/GXDRf7hw3FBcNK4rXPbWTGaqN5U/3DIL/K2KBVsU8khtHN
R8uX3bp5b95XZJpcyJHqJkTMPnmQNKOf89jQ1RIy6xFsTXWPpZbIaSCncTWsjbDvn7PYWyQ7sRyP
RJvY5doY5PRs2j2wFtCqdXLB7EyLCQPRtwFHZ72bhTEe0GYU3s0oXJarKW7C+EspvVwpSB01Cmyf
fKjc3BHozkLVsTHQyEIJOPHrPYz/g6Im1v2UhmIaagNvro5DOVsu7bSi1/YIbpi1IytRnd90wDZo
VS/1AxIf+Xnxu7ikmZwrLrEizN6N1U/8hjAjAPhKV2VwB9tX0MadB6Xnx84JEm/TeqpCPQQclzOv
ATPGt0gANVg45XwTYnBEVuJZiFXmiitl9Bcv6x7yxDaeLSayYki06xZ9wCciZ5cPFzazD6Bw/pGo
YqmwxVK/bu1c8UWQ6VBzJh1tjZ583NnpAmI3C3Q95N39yjLTLlCl9CEL/+TpQHuWiKWL1k6oWNsp
NG2IrJ1FEHwxUeGE5fgYR0Xhbqe8k/txDs0vLQGED7bHzmLtaY5dHbXStE9FA/JuNUWJF28KiWy3
SZaZSaHG2/9f0s5sN3Isy7K/0uh3Ji5n8qHrgZNNMpNpcLnkL4Qm5zzP/PpejOxChSuyPCvQAXgA
gXCIMhp57z3n7L0242rLIAEsZAtcUq3XXGuexvbUZSvitHrST//cE3S6gy3rWihlN/9sCqVaUnYv
dTxtX5VtcSaoo4Tz2D//PpMgKzqJBJX2DSROS7sxaVk+z3oF4dky5noPAdc28EF10ovEfOZRQ2ZD
90gT4foDWUx2KmWpIrK6lgjQ7DnmwkW39WDCNtwT6DvjBBDrMIRnsOthHrRF3zU+KpCiIA+A8D43
n5FPezoCH8lFdsjD/E/5y4qIWUHN0Uf1zigsOtZYy4k4NdU6Fk7LO1Iwgdu+XJjQm8HVaCtyPpZ5
3v3x5v8tff//T7bUdqH3quZAFMV99x9/BFSxgHuv/esv/+GXPT3eu+GzXe4/O0CQ/6mg3P7m//R/
/q/PP37K41J//p///V4NZH7w0yDxl78oQTeXxn+vHD2+1q9//fv/Tzmqq/9A+UfL4T8Voygl/7GZ
M4TGBrA52P5LMKr/Ay0l8UGWRUFNZccOtDUlUPorgqwohWoIwTEGEuQUf0cwitP618WZn49fb/Po
4J2zKHG+LM4lER0DNMryil1IOVlQq4g9CDXHgN0cVDO5qebMmG7op2+WPV2grBKE275oaLdy3Tgk
ZBUPyExpRQtz+KxnRsiQqp3OOEIMCmicr5dZLX90SLHD5M5Wwj3CfpZgugOA9aTCQ98ye5HQQ1zt
JnzkYiodU09ftdSQHHOVEn+K6JFQn5E/WsAf7zj+E2Mbo1ZzwyjJn1ei3rwyVT6iZSG50GoNx4pu
ybg/JWn13q8wNopFyqFYmhGKwgdFANIZYm10+9ZWSVBVvlvV8q4phba3MzO+SHmc+11F0gYn3uKs
Ulrv07bfZdf0is2GrOLoZi1uyBL3rEwc7PUE3vVeypEdmVNTM8KR4TJms+SvUfTcCNIzkIajBH+3
K87m05G8UlM5bARrGyoscLN1S8zQ3gf03EhKdA0+PDznWUXUqJclWSB+FB0m+lCeZJLLPbE1zBOB
sY3kGsp7Ch2KJA4MIiX6H+jIFK0QBLtK3pdyTraB2as/a6ltbyOG3B4YZe1ZaqXXQtVCtzAzjY61
kN0iWtOdrRYfacfMqovQGfQtDEZm0NFOETPj6pBww5IlK6BJ+j4OswXzvrL9TfN47JYm92aDvlmr
6ZNXMzJwBNXiuZi6yZ8qJH82Jg6XEXdDcHyb3tKDMXfrDIM2k8b4JkH768l99hw1U+eZUv42bjT+
LM0RV45hTL2YIqALx/yZwxtZhr1cwMjgsR3q5kc+Ltg/lzL15KZfbtRpNmlDV28wrWR3WMyXEhoP
txGmkt7Y5KGRHeqa/RAHSq4/8OUlbkm+xrHf5JpmY8x7Wjt3C4oSVJEwkRqtAsuhL9UDItUI0Lf9
TYd/E2gA6tyQRCCkXKXmWdPUHdcpCa+iDy0Eb4t2Iq0kelEnIqf6kqypppRlkkoBe3iiGJLXwYhM
fxm3h3zINEQaJZGRObMHtRSIh6KlOqaQQA5MGzkYjR0Q6cZCNYNcCXj9ot1wviCDfm5n2qhoV5Oa
ABx2GLoWWLkRWJkjSSxNSSHeNuNPpG7juUAgzBa5moqfYQbzaVdPjmUGiRwE4wRmWc7W0FOUOb7d
tM0+9P1tz5UiB14t87+1QuXIGDcA7cj7KkNjhcgJ6iYsiMKpRnWfhyuqHA3atozq5jmP5cahIW+7
g+i7nYLW+SR3c+sbqUXEY7IQdojGbXIxaGcB94HYWGPN/TGe8ehuIwoyUIdDrCiwaiUieeYhjPw+
qtQD4H4oTCPcf2D2MGwjlUCMMY08Mxq/lbT7yW1RnwxpwnMh28uRMiJx2tn4zjxd3s2VDBDWTH6a
GsGb/YiAadL5ONKw3BKezt4qkcljt4V2iU3eZA3asheBo0cqTJgRBRvnzsSwdktF6A+hkM05r3KI
uDanVH1A+5PIc+ErYyj7dMMHEj1zJroVjcqWCh8DSkQ0fTFlzkAUg1NmDSqRiAOrUSSvk0TcDSKo
6hjxcZ1Mwq1uibbccyQYD8WwvtAOpJer2UjHxpVQpLmlCzOhQgOjV/lt3Zl7RMxG0KRYTv60t/2L
MulLc+yPrWPz8uOyxw6Gu+zXc71UgvmdEAlcqclPBTJ/nTdB1JaHPOfbJt92Kzk8/P6af5TxfyqD
+a2pA7kmHFO4Dxgmfr1oRliDaOZZvmrQ/ddma54xIUs/+ok7Q41RdA9kH1P7q7xPavzv0D1fahku
j18TNZUAM2YBZ9v+/58aglkt6gGzvrimWxavk/Ig/v4D/mU/NlDOAukwaCcIjVL/1wssTIB46kz1
2mbpD8buz42qDc7cq/88nP23Ne6XqpoBgTBoWjAlAPTJZb50Npu8wB7S5Pq1RJe8jN50qEFrxvH+
9x/nL/drq9ypa3HHmdslv3xdoQzNpDEb+zqKkES2dxH/G4TMv7hff77AV4vxUtiV0ihcoFPPaXdJ
tbu0eP39Z9iOQL88coBTFMGDzrCBbsBXBCkKe0Pq0eNdB7jy8XjSGOPO2p3Qftbx++8v9S9ulw38
0Nqwpww0TE6bf368uF25qBLZxgNwnMrAVk5/9+czI2EgAcSWDwMf49efr4RNSzR7I10l7L+rx0Hj
9z//r7eKOh8MBHW+LsOt/3KarMHqoOLLqjtV9gqY13EggCeCKZX931/or1/71hYi6lLeYI1/mfuk
vD/rEI3pnWX3wSh1D3ayvLST9fb7y/z1LaHtxntisJVvlKcvHS/THhIG83Fyp/T36voUoc+Rh/e4
Kf/mfQMrAKCH1glDFvp7f5zS/7SsRCrnKUZ2+TWuz3l+Ow6BOTtLCDj537i1vt43LrRRk5nhmPTS
jK2c+fMDBi+wkxcrSq6Qc1wlf5WSB+Txv79pX/BmBFjxDNCL3Z7hDcrxBxbgT59m1NqIwZtGWnU6
IoAamFhcUxuB6k0pxmNhDq6lp24aPv3+ul9fHvx4W7XEArrJ1ZjZ/PrZ4nKq58zQ0it2/fCTGOx/
8yWp27f954WACwAKYKTHlsefry1mEEbLskLmu84RIVr9OFbnFnsGZwkg/IoIB7+Ax+UgPRTwIG0y
IeAF/1AGFvBeqp4VMeG7JR/dRXmm3+HOGg+LMD7nSE+uSYWu3rR7c1fSbPblEfC4JXGE6JC6UJI1
E3zXhAMydI3MwTi7Ocz08NYaZYKytG4N4OXr+0rRp3/D3v3rI7N9anrcYC8goX9tHGbhgpOPhMtr
JfZ2c7SrC7CUv/3NcQne2Y1dAmn3y2aUV+hBJyNKr+WNTkUzur//8V/f4s2oiVeY1wp+JR/kyyZU
N3ZBniA3uUrPsfpTGn72s4mE62+OAnju6atasBQ12uRMpL88gF2RzrE9YVKjqedYjyYBfb//IH99
wn+9wJflGx0Fut7tAjONHLKHeu/3P5/FbVsAfn3G2RUwj/KPzODV+HL+QF2SikhiYm5mDMXzspRd
xcySfU8s6L6aa7LpOdM/o3SN3Z49ZgdBg7AdJbZDHl8mlaWMzI+yOhqb0Z/TMSRLFHMN3cV3kvSM
q43J5BjnKcQjY1JehEgTd5g5bHkMurRDW43hjUmtSmthUi4iSWe3G1D8t6jnvKjTrVPUpCbeoYHk
v4MusOqU3JTLWPXFY2wnEIMnEgddsux/zoSK7NayTqfj1v3ykXRR4tOcDFrM68gS1cyLpPYbphmC
I7qClHu0mlANXMKip2NGlyxQu4Ie9Rj3Hgj0l3q29d1Yw+Cr2QPdWZntSyLwvuBKRY41GwTbCBZZ
RFt9+F2NUUelzCl3QOzjc5c3NFbUsbq1YN/emxkSqrLsrB+b2HFxzTqMbwxkct/Q/jTnWCuMo2lE
rT90pY0YeMqDRIm1t4Rv9WjpJVmiMEV3OpmMH7ipJnfuTOFF9ST8mZYJ+iQ58gHCCYRlFCRSpE5B
ay3vRZIh1S7HFyibGiwoEB82Bkg3X0irbpPBcpQovhdK/YxWFXV1NxsBflpmiFY6n4hnkLy+GTPd
U9R5DKom506FWn2mEVn65H0Ta2whY6c2Y3xJDtq5yrX10iQjaeB6g9mqwO4QtcREN1gDcT+ZPfUp
4jkaPcO+InnWl2sVpTMtzMFppIqWUi/Mc6Nl8KtyhT6ClVt3kLW4QDor6X4t+yf8x7g3UecFncpo
Q5EEM5XG6g9ykdonKDTaDVYgcdMaE8bjXF+PHOnsnY6pKjDIqaMbJSxqc5twHqmrLe0zHfQzpSVJ
RQW2fBTN1T3CF3K7gD5/mhSsmh9b7fDZFetzaRFMMVvtdFzAtt+sYYfxZLTX+0q1m9NQlNPPaLDe
GHi3RK20RtDZrPdqXM8BN1q67WkX32UTHCuyxOK9XGI/sqpZvaWXLPOdmuot7RXjkJqdCreP3I3U
JPrMiBrVK3HjunYRPSH5GIOlY/2s+jlGPGUSImWpyAB1pu0FSnGf7EPjRPlkHVa5zY+ZiIkqKZb6
UFbE20zpqjgGzWjSoLTxUPL4Eq48FwnTjU69a8cRgx1xt8Rk6qDLwpHgyiKq/XzVt4ATi1Zz1hHT
vOiDi1v7FVd46ZdqT/CrVnf7QZApJjMhpUJMix2dvujTxN3pqMTxOLpVLA498tBbk+bVWphRl7q4
qwxiyggM6g+I76qLNI/NIdPiEePTou8zUCkHqtDlpkVRFzQ4dg6yUUb8ZUN4ctWTNtsa+AqXYUod
bV1y8q/MwmXDm052gwx9kYc0kKNWOBVU06mq6V/UoKVSAz2qSZjEccuC8YZwOeJfKhktGd/omFwo
CTAthxDRDQ5UN5la06pCwB9EfIOOhdk+LR8tMp0A18LRQBc7NFPij2r2wfHogaiYXmLFrLQfSjS3
ntmN3yCRENZchvJBizHvxJ2V3q7EVe4Z5hPe1y3dUc9MyTemlEwn+rZ7QiPrXb40/XlY8GzlRKZ4
U458xyFXjx5Gj/mAocr7gvzVm8LeutIBoknFJBDJJ0LwpDPU88LAkyjWSjBbHsj1gx7mTzkeFBGa
2DXLLcPL0O0Yu/Rc+zpWmvt505IWy3BeImGQL8VKJveSeGUq051Wa+78epsBtXHfEIVD5E4aL7yn
ox0fKqMp/JwkhkApoioQm2fLqrPqKsO094tExfholMZ5HPU1AEH6saa1fWOnknRUEzigIiE6tZIr
+zhU4TMKjR9LLl4m8jFdI6lR7OZJEuggg5mYle/KKAZ3VQgGmXqLxTLLs7d5Kbr9XBbVHbi38XMV
cRZja9AUVxjD+DjWTUoIy9AcegwpF9Lk69stX8aZsJzuFju5lweTdNM1n10ORw/6JI97wHNmUA16
cqBfJNxua90OjOZ3mJ1mXwL/Egzqkl4w/EvOJHFfh0ayX5KlJHs8jQosqkuNfYtYLnnuTd8gTApD
6ZBeJ0Oy/KQOmaWhjHdWPRouy8QQZ6411O3Eg0tYrJkgl1JtPuKNIdKKbKg9CmG2wZD1zoXNQntd
KvpnQtl0JBKWNLHcsz+gUJzfVYM7lovWACSjZg92lRLgq+dLQjswFECXZ3Hp8ysypiylm2tO711h
isdspefTpg05x01z34hqDVRlGQM51rCQx9NnWakTedmlfWxTkN4zHWpsNCMmV45kGE1MOvBp/Ems
BI+4sVqOjqNkT3yp4qHuH1020uQ6m+obcWPRhzJOkqd2YXdrkdP4RiQePrvYkBJPUub6YqaqwvKt
57tCHbvDEisyAYRTepotwa1DWewOVfo+zETZYyck7sVDQpPdxZaBXZk5Z7TLxiVRAKy0jSf6IdkV
aD6viw010CmR8wYVZ4xLxVGBYHo1d7vewn1o42LMuyoNUEe908tDETQ3yjGVtO9TW8nnqoreBB/C
K7CcF7gCcgxdadjCsLPLjh0yVKsHTaO93SQ5e3hZE7mkh0Z/R+Yq4udeFxeZzKmTJSISdDEGWU63
EmUltKGWCcPttaMUm5HXzaZ0xYaGFmTcMAH49ZwILfWlA+S7syyyImNNRAGK/85V1bDARj0mzxNV
xqHYWrkwNfjRuvJDLD2zTaOy3C34109wSQYytY8zkmnlNSNWdIAeP1MtbF8hinxO259Jbz0enP4Y
d709uK1k2We8jq/Ej008DQjAckvJ9yDu8k+GWzLnCrzYdNretTR+rSZVeh2pkoNBs+COZUIhSDG0
3EEvF9Y+aW0vaSYx50Gt7OW2Gu3hBEAmh8DjJnYs3CmpSZm3FsntGqXyO1xExJsSMTl043IdcvFK
Zl9KbHjUvsnq+qnpuMBo5rWEamJMcwWxx6D0y8Q3CqYckzG+qeBFnFFMLB44AKiXSaE7MqqAgL4l
sqoLmy8BX3PpSXVl7ezRuJ2i5aIyR+qF5rfaUxs9WxGJqzIYV2kysa6N2nyrkQTqhUP9E9fHZytJ
Pd3dLnKIIMJwq8SQW5BuBwVaDqpnJrdLNRG7lQl8RgbINstoR1cjndInNlc64zfjwV+acs+5ODtX
rDwXxmmlMy/0Y8dVzzf7UlgRwWk0L8wUBEcrXW5x3keYpiEueRQEkVek4RIMwIkPqqoT5p2JHyXu
h/2Cyt3Fot4c1UwddhJZ5cemNwQ7Z8RtA6iOh3SxgnzW1522ApCaMdcGSW68qygZXFWU+JDTwTgB
LNB3st7E3ySb9mmtcoDP+mw4ZC3hIpjOCQ9fbfsmlsxLa2O6rcpVeoryRfMHxjhPiQxc2CmZZzZs
tfTO0zLF0YUWnnHFYvCrzfMxKmQykxrNul8s2viKKs20VGYSg7X+vQQ7cDMNq3bGLftqyBy/EjSI
+ECILXWQc1R7rCPDZqoDBFhrtdcPZubP5aDvQV/0b8tchpeZyLibeKknZK+1fL8lkzkyaz+bbnxI
5+qOJ07zBKqB25SsmmtOohkOzOrbHMOPUjtIZsgq2kPZqt8xU2h+GBez34blx8JhyTdsvFYxraed
hQoXXWMXD15F0vgtYhRmUxo2H1Enox9P4XKQK/gvmJwb5anT1DVAQ0Ytw4yHAGymuadYgVTJezZ0
QQZdx0P9EF7xrE3nMdKjMwvdsh+bXNqHetoGWgP0lpNhFch1MvD85gnZiPjvznDBEdG0tXHAEqXY
ZAmjzcDObzf3HdLyd4ApqV/UGirIsh4eCWbV2DWbcVeYtfVY8az4FkbbyNX0GtG8pegH8NOaK1Ey
HXFX6buu4zVsZK0/ysL6KJXI8JuSgW+FvpctJsbXM6pRwClB98tZl8j9tlQCExPbW1ZlH65wgZKk
0nzmEPUZWwVvrDH449JdcqV3lzAeGf2RHTc3yxsheiiD0nrBzh196oW1nu2OZ7+vYvuAQTi+LLNO
WPiIUNFsOUsC0pWCGPkiTljyIJWaRDNGXHEEoFJZH+YkaW7BPTDlWpFwIMPVxH5o7OhdxQ0XqIiI
dxhFmefWYbrPF3l8S0p1PRuiinwlEwPJK+VytdR4eUoBPxybdQSMKQGnsKOlOUuhpB/aRWtO9TLa
z7nRpN8kCaUpSyAW+5ic4x32Y7iNRYK7ylbvUYRUEQNZoAtrqGf3qlzvW47oNR0rdIxQAVpR7Ti6
xQig1OIpFQ1HvK4Mn0dGYRAj8nKno1Txyi5U0fEk9LgmCW/SOoD3iJcwqMX6QDlmMPBedIc7t5CK
zBFvTzA80/1Enl7LrjT8QY06wu1JdFfheB4SmXoZTsd71NgPTHclZ7aKzgmnzNiTtKSf8eun9wbP
0sEIm2indexfHFTTCzLt+dKsuhbI6vySdAwOS06Xfjwoy8422tpfV/oBI2EzbjEx6aWwhiOn58Zx
SobOSwwOpgIi7rnt5Z9Qn4vDxGu8M6TV8iY8jUHLmulRrN8lcjQdYgviRp5P7ckQM+kdHXhQ1jbl
xkQO4FIJx+DajfaOHEb1KBNI5S8GQQRKZcgehsVy39Z8f8ine3J7k3FlpDmgKqSZRlpZZaMuSj4l
BDwO4Bl9j5Ecqolk/+gJ4CSWVPtuIFvYN0spOyKzu5OiInyKBvuJcov5/shJauxj28ftqfG1NLIX
jiWZHaGqIU7m1G5oo35IFVIkNWVgkbBUVoKE+1JqCYpmhK0oJWTB2MdAmrA+SonCuUxnr0bmNZ1T
e6QJia/rOBa68U1LphESgarvErwcGJSqaR8OiOpSzO67DSoE2EKqESlJ+re5LxQPFyWxvpP8geQg
c2tkl8RH5W9LqLeHMUPDpK7hfNs30bwT2fQ5mIN9AaPReClDBtbIaj5EWxJz3LLYx1JanirVtPcE
k05+xPvsdotZYwZIqadizTqifdeep0U1cQAq+otiD9aB9L7inhtHZtc6Eyc8Q2MxsuKHNqoz65V6
4T2BTQa8OhCS6IHa6DrsKrV2hspQob9Qn8Y1Lq6hVGCKVF0fDBaFXIMogLoUgSLe2dCNxiFnZswS
A6pQYWCH6R21JdnJ4TA6xth/hlVLm6jeIoUFz4NmRajzBngB4TREe1susVHDQSDFcMoCK0H3zphB
quTuIJpS2fNiuMmkHdAI6LcqZtBHHJUGsbf1U2a3oa+VdYRUe4V/HCdp0Cgln0DOacDr1eSbUqcd
6lR+1uKIjgFHuMAWme6sdYZ1sYgNgGRiOtd0NtmplOesbSVfpAVJAUKddnT5lYD+NT11E3rhjnaY
jaC/xHy/Ui0fJpFtC6xU7nB/j6iF0I6MGMpcOd9OqmQwbQfVxlfXDmkBHoBL0vUs4BgZaA+WnPyV
SDqY1fBT7fSOxPEBJBV4Wr+TVzwRFhEs2ahl9wSnRo7ZdOUunpbmIE1Lt+uqiaicoQJH2oxWMGrY
Zwt77M98hNJvMH2eNVR8N3M4968YWF5QCvTIAPvU13HWetFUiCDF3u82sant0obU5DSMlj1dLKr3
BIgZjzES0y6uH6sorW6ZDf+sYK04cpMNrjGid8Jwld7axMHu+T1tt8gUDiq0UP1xqtqLUgPa0E27
uyZtl50mbXgj9tBkeaODAhIsu6WOWVDWWNFlS9zlQCQt2qHJMvzW0mTvs7qrThH5Y3i2UVLFIbc7
75r0aCqF+WxHQnntV3Xx23kenLVbgFw0qrmvU17MNK6BRfSwP27CKIzcetbpqrEwO1o9YlNNlS0s
F6RL2yv7qFuKg8ldumVYwXtgpe1OpI18V/cWShmIeRwww2Q3GSn2T1kYQRQOdoDBrXPw8PBpGg0j
NsLFvRHlY9Ak1kujKf2upC92bRby6e2kUYNZ4dmdUd/cpnoy7qpwlneRvG1V1HaBCX/BR05hU+0a
2qbBfR7bttor6G+cgtrFLcolvouIVz6o6FPOKGw6L1Sn5rDOioFUZMyJuJiRLcXIHsI6yQ6wPOhC
YCPxhoW86yhKjH2ETN+piqH2eSZZFXEJBzX20aC06vZjCpv4AVJB6Rk8qA6jbDbSZGsiUy4SAdqq
wRrT4ph2sYRAvIE1gwW5AgekAsPalKxqrtyQIoCj05RpAtRRyGkuKstToQu4MYP8DBZDuBGZig5N
nIEw5RX2dCZh4kKwjY/fRjKL3uMGjfV8NGO12IWUQqDrq/pGsXrATLlW7qquyRxdM6rzmovJ600D
zoeRydcYudN+itjXV6n8XKMMHk02DQHU2D5Yi2E5AjWjp9uHnCOgVu34IsP9GG21ot7ZXr3q0jOo
GLLYTYlDqWrMRwRO1THpJOWxiVmbCf1EBGXFAmpC90bzXNCBWSUnMidKhKKGuYTxTw9IjyITVsrk
3aABZugnExGOktc0htsngZ7fW6in/GUmLlpiiH2IsCTfT0vrdLI2ke1ew5flBOXIWr24hWUvLmVk
T4+P8j2nKv5erMp8U6vSo2HSHuzMULh1NAn2B7RFkTALzhkdjam1eddyegeMjU1/Eo3slOnaXrce
v2t3Ftu0Yi6fZMsWtJ8EI0wVq4ObDFm0B/iTew1Que8hFcON0tKbTLKcIwPFvaPOQguQcA/3KXEC
5SlLNenNKqCKSVpn+22ScW/l2rjQyMQxJfPlYuZYzmAXs0AaLbzG9mAe5sIcHvU4RJqYiOE0J0Lb
dWrUB+FcwqBpm5ZPnm/DB9w4Khncnq2SkTjCwtmRCZSccB1LHnjbyEk1o31OMjRoLQDlh6EpiQ8c
OmuGa5sNZ9gWkqdkmepKUqU8MYYZncTkIEiweBMxXiixaatF4ocFCiR7g7fn+XWWuu/tuE0BJgC5
hBWPfMNTewNzofFgRLYfWW2PtyGQo1uFWPuTCShnZ63JU7qG/QklH9akvIRqQje6okufpKZn0sSF
OMlRh7Ch6htgUOWnFgqr50mxI2cOJXRZIOH8Xq/EpZzt1wUnyK5JJ5nGVM6xULSdp8+LdZKndcVv
bja7VEnheVLYu7RdhdNJSxbAEMhu5lR5jw1gFPQ7cB8vJAWikVvzaHYMO6pvASNFL0NWSZdB55TV
zytR9iHSd16c8ApMYaZSzuU7sKY1BB2TfhlNBNBfMR4oS5v1U58Y0wXZVBe0Vbd+73h0b3tRFzFF
omUhT6y/N2OJTEtu60eNYZ6GsCBEQMG8gs1G1ZP81UqFcpDDeLo1OHA5KrFh+zBeJU/vEvmHZRfi
J2XiC4DG6cL8Tfyw5zV9So1qkNiyRvtowPPBEm7G9w29uJ00iUdNhmbXqNQItWkFst2pFx68JxV0
z+TJ01A8iqGucYbUOfa3dS04m67FLm+YsXrVkteWv9b1hpLmWSlS0M9Da+q3VJkfLIjDbYiF2y3n
/p4ZYrzP2Qlo7nJsGBUm4yNODAZgveosemp4dt9KINK0lJq4kL1mNbIbwAYfYkryE+Ul050mHG9b
kVCTNiAQYvwLmCA1PGnN9Ib8xPBjvYh3w4agcOocIt7C8MHD8zB7HU/KNZ1oI4ydPlJL0wOQEfVD
cGjVm0Is46u8si9nWqS/mUYIOwE/yXybEMbt12qsHPG60uDIJaSxEj3rjsZo6xYx674MhOfnWsDW
xZuU3ytZnj4kgEG+GZren9WsWHecKkaIeHb/0jOrV8zEz39IMpZDKe3HQywatXCmeYYTmIYxu1My
vPVyrh3oMU/XXFg8ltak2kdWpNzNzDb+bidZfVTXoT9N7I9uk66Vl8aWdMZTcp07Mk8UiJGexbzL
pxhraU5JaQr/tVzcqlag4I51t6stqDe1KnLO/5m5wyCKUSVSltmz82n5NshWCgWhoUHbmnF9QDqO
etkCJF4lnNOqQe29tWqtT4mQncCowm2PpuZStn+VSSXt7KTi86rMzeqs/hGqsOxkJf2Y1Ww9MiF8
nu31yUqrD1MStKqH2MKsPDd5hTKy1atv1mA/VMDI+x2Par6TJJTJ09wT6CxoFzw1kqx9pI1CyHcf
KdZNmMUqxwf6V1ViFGz6WXTT5ZV6t+RrwXyrMYGAbTjSc2KRHyagMZ75nVanweiZ75SiyVzJtFAp
ZciluzXEyUfJM6K5SCMVL002L7uer2hnhNH4EqdqeoN9sQEuy4imlJFxJoWReyozwgtdjrX2M4Nk
Wt9iCunBzCqY2dnS9wpjkEvDGaAuTSxXiao2SBghB6NcMkeMcQprYR/7lhTHpxAR4FHEUbSPiZ3a
DYPVUNGYGXQSmbELMRVuwTzkToO+uq+bhUIGBvM9BRmi10Ybg9k2pr0uc4rWQsXeHMtmUIDrCaoC
rms0sgYM+Vp7RGMwm1uqdY+TKkS8rHDqjzTSpyIrc81MVZ0hCw1vnOgszarVueZHWNyl0svY1As7
eUzvTW3AvRR2+zOR7LUGm0PMmJMqgpn9dl4jOxfPck6sRNOKD5rcGLNG9vWHsS0tfxgiorqrvA/i
rJ+oHAoBSDVuz32YM4BaJsWTLKRwZmfqJ3M2Z1czeoXzH13yuUswhhmKNxH/7WfbIa2zi9ZLiIjc
qcxoXAGkci/65XXL8YLRB+yWWaBNRqCToVx1+2F5w+ADPqAlOCYZowf2Pe0p3IwE9F+z79x1+d1u
ip5uSYNiIVMT6rU0Y6BJA4ql/T03zOyqMmXyizk33Ixs7vtlsPXnDMPvk9TpMFTHmR6sHeWK10H0
d4p67Jymp4VsZsaz3lWwqUqqZ9uIoNYoo3JaSymDbiiljG7gNmMvpog0e5NTelonwhUMdF6lBcxX
kFYS3DPI8KU3Z/OPKeQFd9a06g92Z4yEWU0Ejc4cQi6DOiIh5uBQKxtpUDbaQLGmfi+Fa88vMIx7
QEnREWm9BmDKVJ6XXNaFk8YahxXbnG6HptY91VjikxGp4oeUa5yY9C4kfa0k5pFnTvVmWAoHMH/S
I7hJnZCjwjqBxEJxYMnVd7vlSU7xXHuLoaGBD0XoUUR0zoAf/AhZCLRhjvR+ZVwLNFo1g14jalya
yBbnt5l3izRYgSFC8b0t4TcLEWrHdNHqh9yStceowJUXpgP5t1EUUS73bwTKDrhRysLdtLseMuXx
FNdwslM8q6jrk/gogY1gnq5waDKZXFcg0lqdOIV6yR+lJU8/mAxab3GogRML5/FnXZM3RyE/7fBj
Zw/pEtp7WTTJ/yXtzJbbRrZt+0WIQJdoXkmArTqqs60XhC3J6IFE33z9GXDdG1WifcRwnP1UO/Yu
gSSQiZVrzTnmjzFN6eLDz9rScBs4RObAq7FQP9pMSu8ZMjJS7RWMBOBqNB2Uf6/edjqY0EHtUeMb
czyd6IczqlWbDqN3gPP7F3OIZi7ml87OqRInZyuErDZuZ6i+Q++j88GKT0dag7PXRzZDu86cNsLI
bgxEyrejIgVGF+MttwuVSpH+9WAUQG7nPNnPC1nNpTZAfKOIVzjWtDelrdIWFD+mVFF9OxrmGuON
+h5R96+GiWBGQy/tBSe0mtViBf953cfCWvU5GIZCGTHxLLhvsOVB8gCxxr5PsyF5ozPXdRsh5/iO
oSIyfZbLtu8WRhgAZC/jEY/WrqZPqxIr+k3GUI82/Kzus4w2uVZmeAC1tDkVVa/nYBD1u1g1GFBK
67an7DkJDm7wS8es3wJVDTazjlCEIlj1ddWo9mWa1b5W73RFHMMYj1E6wO9ZRbmcPMtQGx/EV05z
1MYnvlKZWVzFBYkfeRXlB6MLyjfTpo0+TuQtW+CpvoEPxVEYwvmV2VK9UaRsGAQwsLND1WdA7B5a
rTW9nlFTZNXKYu6YiJOo2U5gotEUDMkbQqcYhyx1szT0W2YT+recY5fw6pnivcFyuWbOgXQgEzGE
MssZpmcp22aHtZGmg6XGwTaPDFr2tabcpHGHEMuOal9pG8EEC59NWQp+i8CY2q2o2+xnr5nB16DR
51OSxNazm8K2U5JQoe8omTxk9v0A55qE9YTt8oK4bAlUOpOWLTazJW3cZHBxLiSsVDNUW9AYd7Gt
X9tMhTvAh6LLj6Kabk2jeGrD4EVFhVDK3v/82r8L5xbJM8SSJQgJRe+ZMq93K7IE2NzugLnXW6I2
//bPu9g8MOuhdWVKZ56J5qJYY5Yv+uBWY/vpaAIf/vrvI8dTIfqASdKt3/SRY6EOXaYHtzBZr1OX
IBml33x+CX35jP+9O4to9pcRgCxgRO7u2XdIu2kSoVVXNzpMbfpKCngSEOLDMatbfDdW3uD6MWc/
NO0BkmBl3gQq9EJZcF5WkiZ773oH8K7bR+qhDzvhu+MY70YTMoAOh+6uRKryQkHAFMAuqWAuPF2L
hvO3j0/4BmYASMjkafG//0dznOlqLUc7r24YI6764rYZtjGkmtZ5Br+7LnWWEzEJF36zXz/Kx6su
UmcaERhSVMJylufuP1dVlTAUdHrbm9BqavxNNg3TVKOeQmIxDz/I/8JTbZqSHAgmX3oSLb8Q4rMV
RQdtt5kKfpbuCH86F7uY1vzy/hyeAwM2bCexOnX60kfGrPEQ0UDZKGAGd6oQAB/apM33qEmsjYYt
+QquNdOtlvqN+WjnzbnGfMlt9hmnZK/QFXfN5Pm51zvyhCxNejwACuqL2t6VykTXMqcNooS0+ou6
eApGm0hagLOrMox0c21q6I8oBNkA8QZug2JGMyeLwAeH3AITBAsZ23l607JAHqauq2/sgae0mKvH
dAza21hTm2NhILZy9prEzQywDwA0mp4deE7FA+/3SjXhrjq9aoAoK2jPwrH1aqQbXqKmDhjM+kCR
TN0exeVwUMzsnWfVOUU9yWWm1c/XNsjzva25w9eYeQQ96N7COj4B9ushyniERJYZYCrMZbbj/pwy
AUnaUhUCFIxs0xR0kirRNA+kVI+bse2Tmwylx0nKMBUbaBDzfqo5YxZYu3xjtHISICZSGIxaix8x
SAp48coCYbNedauy9vMicppw8h4g7lvtaiRrgMHMaEDfz6xrbPLsr5xiKAIA+PPbZtleUabkvill
5w221vtGiT0dP1Pw7lhZ5A/1rVaZPhAagqWi40Qa8jqJcyyX6lDeTXQY33WroB89MlqTq9SiCUyA
EXL0xrL3SHUI0tJ1MPhFVqwkjMm1q0Dw5YVNC8ahSD+6VveG28E4uYkt9409U9prSnKjzWW2n6Gf
YOlw8y2ndqqRKW2wIAZkFQx6k52SpgRw2lSMxB0yEdZNLwJzMzm0XleayLsjBIXZ09oAXx/eSisD
QjcxR7Dm1x5P/Krg+UtX0ZAyGbF1aW66uaQijmQsmQ1E3Vf04bw97TndtulUHkXRvjA8iZ/CsqfP
kyJywlsR3lStOnoJxvbryhZ0/5Ve9cAh4KaJSlmS3QQY0MFjc5LKt6n50q5jXZ+3yEkxAsIPenIM
eafU5VXM8afPA7z2c4c0kGAulHzlcxE1xksNyPQhrBqIEG4Y7aWWD4dO66Ibd5DOFbUDzT0+wcxA
JBMjhwTbOsZTK32TefiXEk3iU2FQ/8zNrtaGmulfUmh+jKeAYZE9nlSbcV5YBN/qaXwNGkP+UGqH
bFptGSbSqnRuYA+4yEiFwdQvpHHCrJisDTXb0yseDqodTQyuOo79TdHNW4TqzrauOqIf9MZLiHmv
PYtUii9Oj7Y0N6kLVpQp+BJApzLfdhXBkNINjA1jHf066iewlJbyJmH5bXGivocIjLwmQ9jCRwh+
IqSRm1EJe3RtNSiwCX/2ZFc/p56jpxXZNLjDRZNKXPMuk9L1eqEPB503DLea5DQFEuejo3MQH6zx
u0X19qbVoX4IUzvGMlyY10rkEktsTYU/Q868Csqh9yX8/CsCHDjcu1WzGgQOSvg0Kc1/DJ25KekX
t3MS/pOK9b/65s4qCdcEpUBwt+MIJo0LRPDjjq81pSBqBYcTT1Nl+9yXz98pl/7+ucSfkAlSf/j7
WXZyaXbJC76/xUrxnzfWArTB5L/YC3lLUImdvSdjNyD9hkLmTszBsY3CrTC7Q9bby+iiWNXMNAu2
+c+/05+uCa4eZhy5pngAz77TXA9BHVqtdqdHkT366NHmWzUo4ofQlPaP1rGap9pB1Fmg8Y8vXHu5
H/9+X+xhlDKL+8NkRGm6xjk9iBwjQD4jKv2q2MaDD8u3TS8Ul8vH/3gJQwXxh/1DtzBW/bIN/acI
KDq2+Knt3Rtc/ONbPXuArLtL9dmli5xVGnOelSQvcBG4z1nlMb434rVIvM/v1KWrnD3d9I+yJM0H
94ajzzzcBORgIYjs/sqF+Muyh4vS5BcjftHQz5PbEayR2Uz2Ii/buNuE4GNvkqkPLzzp598FAiPc
IdswsaBSnp3f+SbVGqmq1XzHkJkIi3lKyTSti42KPOIApetSpu7HCtTRUNJDp4Kk8WttUYae7QxD
SK5vGeWnMvqCCn0evroNvcc7vflKqCHyz0t+tI9fkJhgQuXQAGriF9UJt+jHC6Zg+TVir3QG3ZGP
BK1VPfLM2AP/bkv67Tpn7qwBlxC9h1K/NufeuY1nZ/Jh/QUvf/Po/f5tzn6+jhQ3hNN8GwnwIqKT
96qgYu+mC/vB+f5KLDxqpiXHFI3Twmv7+KONMXFLso6ah1hkuOWrtVY7Fx7vs/vCGdPmz2s4ynCo
Q3bRP14CK05gREDhHpiz0xmmOTrZtJAv7DofNzYs9YSX6Do+dPYeIWzz7IsUJkxqtSrL+1b3FiWK
7U2XTLbLA/TvxrZcwtDYMiH+I8PlLp/tBviqTYMRXXUfUJXFhvSC6FCPu4R/GiAEf37/z28MFzOB
0eAVx2u4ePs//mpG1WWmI7vyXn9huF4//fVfZxPAkMoJQAU0ePbaUwYD3lWg5ve5uueIpP5dA4Bf
Cr/rgjbDU4P39JzAKsRowqQQyn0/uKv4hIfjwq/z+922dVY6jGTuBmLIs7VexQPJCEQm3m+m9FmN
DBQ3xd856ZkRAy8EEERasFiqhLNlHjE/MWD91Ce7nxC1+D3+No4hf3kfdB4pvCLwidm5uNLHu1wl
uWn24DtPJHQlPl37/9ufP1sUjZuagbL8eaPf2NtI33z+589XNsAJ+jDcawpAUJ7nP9FY5QTM6oM8
qWLwWzRgvYrb4DlHc//5hX5ZiT8sPX2RVGFw54mlXUUs6IfGAml5epPOqXGyMmL5Yl071ALTo2jR
pJZdfrvIDBkjHJsG7988UnoMz7ii/q7vxCNBridJz+w07JXOeVMllabIm2rs78NdoGwL5W9XzfLn
2b1YjguW4LwhqClVhG5K9Pe6On8XUnyFhPT57/jbpsIVQLCxz1P5ATw4W/aZ1lRhrzsdZLxx901h
svD531/WxIfb9Gu984bkWSa12znbtMZhRL7MtvWQycpT2vTI8MzDTrQGvLNv0tIPFUZtn1/zzF7/
W6FxjrxAMQw9Vy9yaFo1iAAzuapda1VN0Vs6NEgPJdMqBGvA8ZpjLrvThcsvv9m/3/n/Xx4fvMMi
gAh9toQnmIwIIEOmgFV94O3wtZsR+aOz6WNiF/s+sOi9YGSbpHWwuuRRYbB04SP8qdRiG6eyZ8eF
BHNWK8RpbWgtQ6yTrhg3o9Je9xl0djRlP51y/kq1srbc6Ps41tflKDwBcXfhMqKGSb4nirWrk0Wk
qq3H3Flren1EEHxhH/rjBySUmQ2DMlc9p6p1fYhvFCfBKctZwvOI5MJdINAoqgpMTFY5ebXVvuLX
uFB7/PHhYECnLVs5SFrn7O40stFSM8nyU4p9q5mYDBAKSSfWz8UTK8zoX5zmShkvbBRn+9U/D8V/
L3u28U7MdiLgyvkpMAm9JUCo/zEOL1N4EpHrxePXIFhowbcodfChRhdWuftxGf5+9bO3I8iUEotb
np+UlFkq9thjZleC4Q5OKiv/0VuYdtuQGMMBgjeWkOKV4e571lsPIiOMxVA31WxfSUxc7EJ7U2VI
PGoSv0T1ShwIcZyReifozm20rvDlwDXqOb9zFgkH3cwtMDrCdnRnM/XdzzLHKCUKgJRIAQdasVqB
NUix/KTAgb74mKIR4No8f8X0cnRSJEfOIPF0Nl5eRpupLTzD4IGB2U9rbdx1AQE62M2esiB8tAr1
LkgJAWn41zAeIV+C3ymLg1NpvjlVD4PlbgBSNzQc4dcOuQXDu48gYDGbM7ERrwnpoXmnJV5V6lui
v977yvyO1wvr69D6dW6sa9prMbpUhC+IrsPwsYKxv04a/YvWkBzjvKcM+WnWPlvmIubt+q2cWe4D
wkuoyxp6q/5qKs3HURmuioT4QuSWa/Lp6diE9xc2go8v5P9345nnUH9RqOrn64x9gN4k3cQTKQ93
jJBBmpFpgo5JOYyhviX2yhc5/iZr3hrJfNTG4CmKh7WGLIFh2/eiU044XC7tkMuu/3GHROrKtOlX
tQYt5Gx7MkoG0rFZylNavQkOgNwnE/2Koj2R9+sip1Cm723/aHR0rOrthZ/k97WA7Inh2oLbtZZ/
+lg5qKjpevKVqFFIrzjOiME2hqLXftyaM0LVUf1ZI4X6Mbst5g+7lrdtNv9AXBEdZk1VfSUzrEM3
uO1tXU2Y1uKwPZjMHjbqkHZvn39W4+NEcLl9fFaTchkQDUX5OWzCwY+BQlOUp9rdx/1bXH5xZuAR
hMmW7p2JUiXprkP1Be3qqqxuDFv9UUM/FHNxVY+3AUQUDDee4XwviMLpi5/jEgmp1KxdbNQZs0XQ
EqFxBaaepnh65yZ/RUb55+MzkXbEcq9p/pzttXESSkZqkzzNZnsMpvQuBdYOxYDgss9/qD/s6tRJ
GgUGY0bgHOeFGLxHrdbRDJ4KstyXYU30hnIn25Gk9DYCBr6NXXO8Tix0AEjSsRnEo3mh9v3Dc7Wk
S3BAo5KizXVWSll2nA9B18hTXD1Pg7gv8hkVDglU9s7NXk01u/CS//0Vylfm/UnjRjBYOw+bUIhN
UEXKjxsWrvVqDnOG5gYgYEj4806Uo/5E6jzxlaOG46FF2vD5T/7Hr2tQ97q2yizunMikqB2qwaqQ
nCRUnNzMNldhWdzHbQ6zd1L3Zlh4nWtdWL0f69VfT5SjQx2nQcuKMPSznaMhjI85yfIjR8BNGzoU
9vj3FQI/7L/X+LUo/9OujO2ANKi+lSdT37pIKdrJXEvxjIwZQ93o9a5faPF+6ooLD9CyGs52Rbqk
kIZd8PGCM+zHjQk4P67rwOEX1dzH3tFQm/VPMxq8z2+c9vt1KMdB1NOg1+g3n/f9qhh1NTT8+tRo
4rYJiielJEEY63FI1wefjwfg6RHexr4l6a8cZiroGtQqDl03l/dDeokmv2y4H7/3x8+zPGn/+b2z
QebT7Dg1FdmtaNideHKQW6+gQm+G9PHzb//7C3G5mM0Ik0YBPrWzH3mESjTji8OSFsd7tUTf3rX7
2cl36O0vnEP+cCkNwI9g/E0Dktifj98rJl06nFCynbo4ebBE6Z5STbqbMNF/kvJ4KYvlD3eVq9ku
/zGMBfb78Wowgzst6dvlahRbkpQNu/Bz/cKm8/uq5yhK3w6onIrS4jchh4tNsI3G5iRF7Td5990G
ICCIzjb61E/a5gqLyoVl8fuSXy4JaGlZ9PSqz5a8MtV2NmpcMp0HHZKGphzVShm+fP5c/PEq4As5
NKmq89uhzXBBLWMZpjEiixO5bA+GEV347X6Njs4edDruNHgQJ5sCm+DHW4So3MQGNtPbyX/Wermu
hgkh8dvocASU6BxGzyxOM5axxI28v/96/7302RozsOqEjrPct0buKq1FbdjjHvr8In94BJdOCG8/
ED5El509goXER4XEXdzZfV8BYDKsa9zq+XGOgVx/fqnf1xaVGxw7aIo0FH+7XUrSu81kJfGpE/bM
g4esOzKgJk2MsT1ZpfOFTfNsj0IBR9qFQ6qHpeq0Ss63jZTYPK0r++nUa+BkCfmQ27lTYQNnk/Rd
5DscKhrjwij1t4uiLmZshhEbRsCC1vv4vASZnuF56kiQJKd2E2guB55oSo+9GOzNyO97SIlzvfSU
ntUVQFVVuo9LLxU0EMP4sx3SqGidZKOqnHS03nu11tINUTfKvis1wEJNqN0qdjx84UAJN4lS+eCE
TZqva/I3v852ii1Tj+Zk7ZJ2cIoloIwcy8LdHMZUKmMZHUqkBJ8/DGdrl4QQkw4TZbLGI8WnP/ud
RjIq6lDk/H0QQ1a07fWHzy9w9rSdXYAq/+ONMDEfO71FrRNaxLTnyBFjJs9mDanrEiD0bA39cynk
ZTT9aJ1xDz5eilctih2ynU/ljIHhNSHeeLw08v3j1/n3GudNv75JwbOgNj5h2jHNL6AY0M0EhnFh
O6Cj8tsTvNyZf690XqPa6mhNQW6UJ1XLS/TWrnOTJXnnjRVjgAZT0X7gcbtJMcYfG1Mnc6RRfM1G
8COqOvEkzC2aUvwL4POcfV1pSIzzZlEEZ3Sxd6bRErArTWWFW9WE1RMWzs9YK6xdOdjfoD8wB5bz
e7qksBKiYXnJVFXC6yKbpnBsiBbciO7uiOYGSViHqR/hPdrUA2gitpBFlB9pK23UbAKSBxIisYdh
OXzKEHFMYP08HLdyi1D51WlrkmE5Vq3DKn5BmPM24C3wk7Fq/TxuQGA1Js6xebDekcBxWNNTyAM0
t7d5CthOcKSB3JNEp3mcDsWc74amVdfkr5QKFgTYAVajO+syKoi0rDr5SGZapl+DI4hhWNXIg7Cn
gGGIzXYV69BA9NQihF6rCs8WUBnYr11wMFBqUn0MdpZI5J1eZq9GTnA4FgD7m40hFQ5tWm6LKupu
Q0VFCawjyWKmglVOJbaxcXLdb2J2HTVNIaTEzCcUqxX3jdE3R1Vi4Cw6KgBIOXKfAsEnnrwyd5oW
lN/sNmy2YiCz2dZxTbolsnknMuxDoXWuN2eZ4tcYUT3bwJoe1P1LY4bWuhCd9jMwgU7otRiepsoi
aVVMYwdAC4TURJK7N8+LpryWASYax0j9uO9ib65CDQLxNFQrRGdiG1aAjVy3aJ/K1jK9lBBAYHrA
uq6yIdKv9DD/WWlE/9IscfZ915ckgoCgq8kBW3UFXna8KzpASVb/EDvjS9y7oIMwQvuqE1j+VMTG
Tpp4ARGe19dx6pDMNtTtTrgTo1pGndxKSztGYfWD58LeZPpkfAtnCyuMDuGo70J7X6FuXYXtlPlJ
Pb3pw3GAZ94X0yMpsFCkIppmMor6myCQwVYkAYmo7ix2Yze9ISFXcNASLa84ReVZcBqWoBkoaxI5
45bY1sR3mqLdNxYiq0Eiw42v+vQQVyuo8JhIutwmeEbTt8iow13RDOYuKDt4XkAtUNhnBv6rwSR6
Pu1+1oPyUk2CI19tB9vArvUbIlTp+jUyYl+c7K+wZCZrRRY3vuCYWXU61vO2yWob2Xij4ZsldLmP
I+WuGAi2Rs/TblqRjKtCx7/QdfF4HADcoJ8EktdGVXjd2Oa74qrI3Z1WkFOGP6snLGdlpvbLqCX0
qKl11wXq703GzHcVEPm31+KcvF4Ckq7rNOr35CsF90E4x/tGloD/x6q8dSestO4MHRPbIkDGAqC8
omOvN00ILCl+RT/PCFxtSLK8iduI5ABcNVsnEq8W5Ew8eojg0sr5ATtxAcibhOekOh6WPOB8Ucr6
iN2cl54aXg8gLvZF4NBvxQlKCyS6c9R+9KLSKZ7D3LJXBv91Y5id8EagdZs+mW2MY+VMe1LBq5cE
+KiUQd/IxWsrZCG9qlPJBXCxZMf6YlccsQfl2cKxy2lMobINryz+6zpuYCJFhDqDWqvla6jgxAX8
BV7RtBWaE101rVtho8K3iiXCnPABUqFIjwiztdE6BUradET+b4GZdBzyEvqw9KJWtfDetM3RCmJz
hQawXw9h1T2ENMg27eK87eRcHiIHPXlfgH2wyrnCdU+eEnEHwYr/R3CnzZB81Eh+S8gtX6dTCECi
iU0+MulXigFMC1ZFC0QO3Tjhhfh1XaI+iBBw/TJGwzdDGNvkSlrRZi3MH3kwqusK/9Q6ruyXGhPo
2ozTt6Fo3iUGH2YLyVsvlC+G7OAvjsZrEeQB2Dm+aM/4kBTv6lUIeja2Hsi1RrjQ2jaSxJuhXKPt
lNEDp8p0FdhQZYpWeazTkY9ZWRnawwiZYa7OyFVBd4VtzrrJa3ycTmFsLSgSq6GicOhNM2TmAvOo
6CcUXWAMmif+j6zELB7x9sY15wJ2jKfYbvAOiSp7tvP8yUKt+aXrlPw4YNk7THMZHkPI8kSUgave
dIvO1V44C9jSlFczdFwvL7AwYjVE+OmG6DtdBTsTx31Pi1zrUIT2u+mgxZpx8V41tgt5bGiUFUUw
Yb+iGfGYc8QL657pqiWTrT6Ypt8nObwM1skGUoJ1n3TasEVg1FwDP2tvpDSTQ52z9y4F7RWVcuql
JChiaxU/2YSk15PkwXZHqk1vtQicUyfZyN6dtqBdxk3EoIhHe+hoHuEUwziGndM0pjXv2vmg993g
zU2jP8gksnqkyl0HORts5TZGmI1HyE2ezaDhra6XonhVJFCTFaAvTF1mzY+pDuEpGRcsr97j2HMZ
crml890ltHEFFxMGiDsj2s/KFKwRYR0rHS8laFAzvYLe/9Um3Fl03fMkoMLURhbfw7ZM8TJQA4qe
ksGyJncFY6c+Zp0S3okY5oCLwXfdNgZH8jHF+zIE44LkqXOsSLFmGrsgS7gJUyjqQyFNZi/IczCA
heGtzl1j1gAi3k4Lsm4ocTdthvWoWOg9cPCzFeesgPTNEDC23UFAiYpslRGhchhtc9zotZHsG7x5
N31qMmoMiZfUA/M9r5h2NZgSD2rbtv6gZc7XAPIUfL283GWCaQg+AWNDrBwmL6ImvjbA1CAfoSXD
czOLx3ly8D13ZoJ/JtT6+xw+Ec+8WlxrJsaFQcl+ypkNMkqQKzaqVcNbVeLbuURynYs+3TEZmW8l
c3r+Z6MJr0xrQKyNBfQ4LW1T+FOhxxsveGjazNyGojG3rQoCLMOgjhupk89FRcOqyytnzUfVNgpC
t21b4KBcl0pbA2fu3Vu86DzHU+W+OjVWB6dWNA9Om3sHR9fxTXVAMD22rNaM4gloc4TRVT7rhdJ+
t3Af4s1Kpxzm4pwLLJczm72edhAMzEE9aVUVPAZdCGukq8ZtWmiBF7rF5FshQzW3mNmVA4cwF6Hk
3XZup/BRhWNyX48oBwdDOqxKZkhRHtjkpvWBz3FSEjWORRN0ueO3CjsQYCamgqORbJAjO9vYURMv
qXr8vi797aRzHqyigToVUENGgzOU5EFV7wYuIiic2YA+Ft99plnvqskIrCJZdNXUTPlU3sHkdvdp
+QNKq9gwyVJXKEFNUmVnEqemub5V2x79ceLyhVF3l/kxibX2sSIC0GrUhhKoe5tG+GjTaNTXfa2r
Xqpqb6NY7txIf82SOva5wSHjBsQFQI8p2o0jkx4GUjgpHPZ2WUXaTcRAZqUU7KhOG88bWQsmBPhk
N+akjQ/BOMm1ErEioyx7GtDAg9xIWq+oNIvM2i2Js69SjR5V5LKgjjmb40eZtkNFCNAAh2KljkO3
RYmN0yaZUkY4lrYB1Db6oOAyTAJB5iMdwzrWhBBpHIrf4yQ0zg1J1h7iOKvuRZUnu2q0jDUgquEa
dnX7nR972up9ip1tAHnvJ/avU3LV8LXH7Eh8UoLLOQ0esZbjdAdgtC04wsJQdADTUntoOAqi+qgn
WvelLR2wrmiaydsrnGu07OFGzNRMhrTaOwhZHAJU8PYvTcKBY5PW03CSwCtqqtS++kZQ0NU4ihdi
kAfjLTGNQXsUVRsbzPWNMtvFINqCjSBP8gWX7fIwkmGIbcIw8LaL3q+sdgnUKYS7zroRWCnBtP34
3IBFurYGXsu9ZdqrHGv/XrSYRnPbje7SwrR815HlLp1jayU05VvWtOkqr2J3M1e58T2tNM4tRAXG
2CFx0a7DuFj8gYlKFUWm/Qp7TrsKMpj966w10j29gokE3yS60yThRJgDavuBfFHglrX50BMdz8iX
yRd7vXNnxRhwiCQE1FNXOK8gh9vtN6SG6CGZdTgHSeW3N3ol3lSQJfZJxthdoaT2MqORXtwPb8BI
BKGIDXr+JgXoZQIfpamVg3um5lGt1MXhKo19Iu0vRM+ySpyabz/U+GvZzVZFFHzLgrZYm6mpA4vV
Ey8dln0QP+lKWknEickBIDVO0XXe2hA4CWnNb3IYVYnnApyjqncUPqmWUcMALGG7FMl0DQIGbJuW
iPna0eRdWmXfOhhuu8HCi7nqDFyWSubW8BOg79ijWnsRHAIf9SDpyyrMr4W0iyGSpxMbbfRMGUDj
CDDpmxWF46utBv3dxKx+xx8YoeW00Q1sRiRt4Sw0wM92H7AhLAG5OU5VvXAMeEejvdPnyFgpS440
JUe/1+POvk2DmkVeLMDFntgF0F5V7tXNBIDHCdxb+law00TzLbTtdyWj4ahzAjmMBLV9cXVH2daT
Un4nnh3IA1MsD2+BXEct+Aslj1oskIHC2NPAOMqGsBZKpewwyNH7Yti3UoHRe1UQ1lfWgDVCNYj8
clCqrCSHep1QU2o88IXK1hwGYrkskG53ajM6K5g9uq8FcIVEmMyrPIV4SNAabS7DnteQejTPjYp3
NwQkIkvQ4VoRmoTrmqFHsvSI35sU8QirD4YoxfRKt5vvdDHp+zkG+Aiub7oOjdTijOFKWmd1vTWF
DK/qRmC6z4UD+C/ubtNcdITJ6d0LoHTnaI2JcjPgY+ROxf0mB/P/NWKbOYInSL1kTIHE8jjpdxS1
0DfKCO6dW3YPkN7e+6Gu91HbuysmYvOVHj102YaYv2TN0YdboafaN4rXnv2Fmkcqol0PXcOMuJW2
H3E9Tw91sdJayZEPo2zqxVGUeurkuF/JnsWaLmAr/JgD+zuuquEp1Ity3wqFMAA1n8p4z0gDTpGo
NGj1TtRaP6NUjPu0Hg0vGJPMz1QmzJKY7BwqZiv8fGrKm6bV3yzDUA5g9kaCmXsdiwWOPtZVDKug
Z93PBDjAl7BeCstud0ZW0iCxibHFpYbBvDSYMBYJwzmcyc+uOn2xMSNRV03A/hpJdadkytbuyPBL
8xFcXkG1ig4LJFJa4uUhqYB1B1wF428DImE+0broUaghFWHUbN0aPY672GbQl1RkBsS5Gu1iMwh3
TlXU95Hu2A98KSJtbR7L2EE11AwvIMnw65nYtFUKqBU9XEAhbd/5Q5qbX7pYxv7UZsZLG+n6jZuk
eryqmtD5ObcZ6WrspsfeRHOTtcTspmrwBfMY6ohIIWWPbdRrTZhrRVbru8btQw+77Y+5Tnsf9A1u
bsdg30TquElcO8ARJ3+McMGeaC2BsiEzbUODHlqbyS2epsm8L+zoaU4G8iUVFUaT4ZS40qfco+do
4Brs3gdy6NZSS+Uu6mqCyzPunhp1+r6cRHMv+kI5wiSxj3CUoxvbzOYNudCpP0M/pl8r+RracuJX
vrmlUd4iMqRKbYuapp5J2yIMWJbilbfKO1Et0K8QQazNCdN8q4wYzgbhetYiFSK/3eblCVW+soby
1o4VrIwFVIYCfgifz4rIz9ArP1Td7wyOq43SFSMHQ9F8n3u6j6hFKauaYaObZX5DRdh/GQvIWUYd
RCsOjCUsQ1Fvg7xLFzwJB4JZWuk34tPCTVGQn61PIvc5yhBaoE5Y2mWbJbu2hLEe2vpPUB+o6+RM
VmxFhi9N0Z9SqhXc5SwlLX4S12iHCs9sBwRRYWjU91XejZzdsxYHX23CvMVYsnGwBa8VAN4biatx
ZST5D9SvEcu2fotGaDMgDjTjYBU8/d2svS62/lWkEtjcAJKmlCb/4T0N8KmVjdBuc2z9PghtGnFm
b3hdu8BEE+fKnoECG4gwD67DpkBHqyPtKHXgUwC2YPoN0EuJlOdsatRTb2jRqW6M4tpNHfsrNkk6
U5xIV/y4UN9nQAcgY8TOtJtp8cwaPkz43DctyI6qTqWmhJ0OF6ts8m9tawVHaIT1LiLscBdoTXQH
rLHxCmIPtyO3Zd0lg340em5NaIVs4mol/HIArJUHybwtEwK/dPAHcPw0vKUGCHjS6MrtryyROmw2
czF/V6LOpuEqR2vfDma0wXICfYqKbaM1EBoaqQw7pnBwtZyI25ENJJfEprUfRnPnyPixsoA1RGXT
+ZnZchhTo2TPWLy6ccGhH3Ras8cZ8CmvlFozf/aZLb9ZTvs1kFl01KCBbdMGItIYJ29hMw58fBq+
5rxkFwZth1c2bgIYMtZIrrRFi6qSwKrtVL0FPM/6FtAOptBV/bw02h2L09gQdmJiAtTlQanH4n84
Oq/mRpEwiv4iqogNvApQlm052y+Ux4GcGmjCr9+jfZ2anbUl6P7Cvfc8gct23+fV++fWM8+LznmD
i3TYNi4xULNWewfb6RrOkq5+7jWvD02bgkKv4S0ZhZZ9KNMdzgBJy8DJNEKSKfoCbYW7mbclfsRK
a1/WbAC5wESC8HgxxPETXwbw9bFsfSCgpDO4Rksgs0D6Z/TC+VhWRx0dDgwyC2eTPGipTy9cdfZt
omseEFvo92nLUIISSO0X5d5iHLkiyZZm22mTAFO11P0Os/afHGULeGbVU1ynCfEr9VhWf4xcEYR5
khN5GWdx8aA5PVKBy9ByCvE626ikc2JMoDzGUErA1G5xthH8YPNk38tZK8PEnRvmFoMMvHiZQXYM
yrmMgincahJpCCj1HVcqqoC5+8VsOe3h/JCyMk8D8ggdu+CWxQTxP1Nbby3DSi+mbCbyYl2SkX2i
1iV2kDex2O8sz3QKtfbTKdKeSIKOnp8Mm+Fgdwg9NcC1ZhyPP1blGwlTXFywbDDb4ehBZgfpQaDj
oA/y3axMknFk1YcKL7ZZv98i/ab+yWzAhhdD7fx5HPpnt5o+UGy2R1g+xPAzY2J0+ZFViI7nBLwP
I4MhgN9DJwkqJiITmfOXuvcjd0nKMivczePg5k/KaCSrgY6xggQqHud1up9aw2TtgBYEQEt17AUL
Vl45J0X8OIqG6LTRP7W+0X44aytjktd7c7vY2cvop7Qn1vSRtrcUcJvPL+AGsJ88pgRkKI9lFiLH
X0m/riqb+OfKijd6Hj/CE58uKezSPGIO3fUvGUrqcZsPcnixTHsM9D7zSVTqoR90qaUfyTD1DjNR
sG+x1PuQ15YNpOjjQ7IwLDb99JUNgh7UXgIMBbbcLiYxYE9jEx/wCMAHzxPIzQ10IHh5Q6AlfbnL
x4nJna+aW+ytE3Ze+6/S639FUxkBEaQY8h2XydpJ0UjKqIzHh9IjjXL0yL2G45LTLaVm1BH7xFi3
+DcaHIuqrcobpZklij668VunLw1F9Ox3e/AWkZ9/Mjdr4nNdj651IcN6QjuqhizbSVbAdyvuXgRP
drZDUgfemdgdUKiSAVdlQA4QmvhZC0KAa4w8uP+b77hMbtPIV/lW5SfRbY2n2y+A4jlsmq0QJ5v4
NLL/SdmyZ3ISuEU2+eo8dR0RFk0MBsawOmMnDLJxB5ZIRFAR2l3VLZkGNsfE0o7DEaQ7QnqlbZa8
eMEAcBu0SWObl57zCLbq32Iap6Uonlde+J2OmBHKCbP4knh5aG4Xe1oM0EQ9NBA9+yWoGcuGe3LV
Q4X30CHgkiGnWQlK9qqM31eqsYtZsd8J3EVL/1p7Gp9z4fWfBoF0ob8QroD721i5373cjvJqUFdX
t9ajZ2afntW/Jq1OTnxJ5MRgKKZfrkb6+9xIvuA6C3zSXp+thvSJjU1e3f3Y6tPJbkhtYyQ8bZpM
w0SmMYiuM8YRY90kTH0HCZ6appQoJtYjFlmeliIPn1CIaVPW8IRKg4k+c6KSzQan8MKnFdgTGVOq
NRVYhDHbEtCFRrmv4LEsdUp8KxMayCPcarY7Pvcze5QuS91TmS8fnOfmzmXVEXDs6ffEsudhjDgm
qNEgC158zOH01+yYUnryLxszHwtC8zb34e7ZlJXqfyuMJhur8Jqo6anViF+ARTUlv7M7pxFErrWO
WG+8d5w/AYsVEq3i+QtAAymETIZYwuiUJARDb03NpiXM2ln/MbS+P7UDgRg5BJ5NwuxmIxXkXwZP
ZL0zKLhaSzM85lmK2lvphvXomlVNaby2XbDU06fFMRWWJI4HZCN9wVln32qKbmFGO9oEb+f2l5l4
xoV9TXNxOEr4QZx/Da3wKU/EQtKsY7Mw8ZFk90aKSdtgI1vFBZ15+aEnSUeIf+4fGTn/G9KRYa/n
3TaUMQ6R3OjjJSwHNTx1hD4TUVNIcs5Is8xKENKOm6TPqk3G+7qSXwThm5Hd+UgPc65q6jjwuqTa
KnJ7XbmwfBnf7ApYAmGc1UUbZdWeKrOoLjobJBdl+TAT86vybaEgemmkFXC1p/VZxXN8bZnhE+ZX
Uyvq4/Ay4aYPrVybyatvbxQJ87WxGektJv7+0XHy4+r6xVHot3Jb8l2wSKV3NpNu2yVFGkp/GLZS
uXLPogaaVlenW2oOkjQa3+Tkq/WNz1g9jHPnHbLqK3A+j5e6T6M1i809lC9n788m9Vs8zN6WFeXy
qCwUXoM7WQcCNOZo6vvq3MyS+M/eW0NENAsppaS5FVbiA0sTCGBtMV+01fdObsJ/ASf5s+nJXZwL
gz2AbsKc7yV4GMjtAX0vZyYJutfUkKkM9VhIfyP1IrlIItbZybjmhjU6mdx9/MBhYkPJio2jMMpi
rwY7298ygGluYEIauU+DAIkkKmYSrNHCw1ldmGARJoWM00FggFJfsgEEjOWk3YdtGPUmuzGmZqa4
2yFhJq5ysuJ96pSNKtrqaFIYsd1IimA2uv4043A56U5mfhXQsPgryNUnSaoZwazN3sPJdzWoz3ZJ
Pl4LaKy7XHTQL+zSuAz5TbRtWyokZ3U9IZ+2j0I47cHWcDo0XgzQTGbyM82yNmI6VwY2lWiw+pXJ
9cI9AAqjAI6jqydLsZAhUKY/QTmQxPkOfeTUK2dJaiDrNhwwcO068JsusKP8Yl33vp+ISCk73U3l
xIp5fVs7JfdwSprIVfb4yGG9sC7C35hjPN1bRpydW1O2JwJjyJO0VHdtndxjq7WMFHkr29guye97
OT3ZFJ57bbYYig2aDV7wtp229S/Hl/1lsbFW1O4gDv1iLk+tGpk2UWAELkVNTSqalebVvUwFr4U/
/WQEl7wnUy3SzXKLtxAF50I7JT+VWsS28LKY7nkqWGrr/AfqFoZYT/aVhiL5Ghyr3gG4g7o0FCx1
E2DYRe6qO7TDhPvrnc59FndouBL/CNLKP3Ilm4ekyFv0vhU5PW0BDIFree2LZQeGTobU+B3k6Xa6
1EZV7DlExluZqAWQgiiVR23ZG1pbI2kQ1MdLQ6L2tKQbkTsvZTv6O1Y88tiK/kaW63S6X4UJQwzk
hsY+iTJNHGjZNN+1c9IQ/H1LHrf8BlSR/wfY8lvSk7Cf/nYsAE7C08q3ybKLq1qWKdBlMkYWl/A9
UFk7KhSrXdNJ6mPuF86RwLlsl1fFS267JY2ooZ96x5z5AAayaOqCUBk2Nqyb0LSJCUkd26vlYDpx
8lYky089dB9YatLAoAIIqqZnYqYoBdgJ0vpp0oHF60gULa5+n8RIln236LeNs5obcDhmmHESXeqy
TzfFsrAgF/OLasp+p/kp7B12p3eTiCvSuA3tFZbVASXm3dIY2ZZNwB10TW+7KudTmUMaOgs3rWfw
iBN5l559vtUdfZpx55NkeEW7WgT2TIoUaGJ/G4+l90PBZpBr6jbsiwoilDRPHpaetB1rcT7JSGr3
6EuRk/gxIdPjbG1qeuNtChGVV8H69LDksgWUHVG2t96s099Xe8rOfh2PR5oaHA0sw7MNdpIJBRrT
gQzNfWDYNY9Lm1tXcHHFxWgJEl1TDEJrmnaRkbUwIxtp3Ju31YFf0x3aqOM2joC0iJW5uopEeGQx
TG8dJXtILKVEFHCDMRm9s19jn/W70Oy/GH/s7UVAaOLmrySyqmB1tR9H6C6xmu2HP5Nwk07jeCk4
ufe5xm+TWAyA2t5+RUeQ3jxJ634F1huItbp60zq8CX6ykOEUX7huxicNCGRYDOkHCh7CoG3n2VSZ
GxpJOj17jevyS5Bg7BTMlgijGg7t4K7bnugib1CvTcwuMZ/AQxlyzAjS8f2QtUcceFJVkZ8aw8Ec
y+Fh1ONh1xdZ/UxEmhVC1zEDI3GgLhIbWAdxN4lPx9T7vfIW6z0hUeRFa72EqM8GpCJbEw87WOlQ
2yKV6mmtIi9lVrh0t4pICrLpWzFepVWvj0op/EXMogAv3FJ1jeJiia7/go5WnxlL2az43fiZzChe
3W4iNjOpg4mWgd0mWzCaT6l/F71Hx4Nz6t86xN17aXjrfk5zd2ulFtNFNo+NZgeNjziLaBXq9d+h
md5SLXkGQQaj46bPmUvGgWQXeWjQxPTqJfwfCGhsoq5ngUh7NIY21t17J5/kP33o1Kuh0/nkdLub
spkJidQJmDIGbtne0/Q7msUETMDoBmMxEY5LVEnou6MRJT7igzmuEwLLhPlsjNav7vg58n6AyrNp
5YFhdPHVx/W06Z3GABKPLXIQLDDgSADyMal60J4S78y6Ym9YLct8TeX3VjzxwOVUJ30l83GjSHx/
RwZlbjPlvni9MB8tuzX3dF6oc0TRccC33CyeE5/jvFu3y1TlMGPip4zU0hOrwuplcJBV1ItXng1x
RBUFV6nQ8jf4IG7QNi5404bux/YQk7Gg0B+t4hOlLOOcK1FqlAOB5GXVGT5npDMVLP2n17zaGsiJ
2B9euvpbGfldvC6EIT/A3MbRr5snxjSwp6lbkh/C6LkqGf2WJOXddvreZVxeEDJuHSH3tniGcAOt
jJfSeWqNk+Oc3fo+SY9etidEOmOFpBOy63t7p6PKO4PQiIGa+FVN+2NvquzdBgRlaXy8+7Xci+rH
d6+0XZtMp3PozwwijZVWSD8NjD7rMcoklwoZT3xbX7V7bfQXi56qvk+zXe9SxDqHpQEPVP5W075k
CNVrgdmzoGrOC1Ol7GDMDwNDppENY6kGliLM47ja5PBHiBg1wm+vhcSFy/E8Vz8jHkgzvluTb6OS
YLEA6vioVVK5TZrnxH7XurPR5geHRbWwr27nb7n1zk18U9c0UcsnT0J0CJT0pI/buf9ZmF84BTJG
+ip9el2YTPVJNCnkBTRGRN7VTLbLaW/kR3s5eSm7VrsMHXuvl9e6fa55dSSN9sUbGPQTEKqGMmwt
QOle4A1e2Kif27cm0j+aTOijOJtXCByR49038k3nvEza4liYu8k4QQU6VCVRqTTRnAyj/p2nsCYR
oRrkNi8kAE5PcYJ1aSQgeP7hBNpUJD2OzOLs9ign7h3i9wsM63r92oiDYBIBOXOTxdOms44pSiOe
GO6RkJ+6SLed8aDB07U/kuahNA5D+nPLlsdcFEwOH+BFMwFLXfzqtv36YMYyuVefmJreAQH/bRvP
y/yKBWrDmqO3L7G3a1ljIW/XEOMMuxz9TOVEg/FTolKsuFUJOs9WDbLZpYnvMhuGFlqt4uJxjwsY
Vnavd9uGdpf8fbRfVaNJNrjKfkmVUx+Y7n6ZhVnckbEZuSvdVXGZ4EV7wPkovgY5I4WyHzzw45UF
vbkE4cuhQ5q6OMdmd0pJuTTKfenWmwkwG7l0kBzg+hAmhDiX5VJVhO58scBN2Rx5/ovqOHl99mol
g9R4Y6sXkspDEomCjmowL3YZe+UJVxkq1v2SZNgYn2b4X9VFgNaZafCd/j0nN5zIFfa7nnUpSEjy
CzLdhntnftH9xy7e5Qgw1/aP+eROk6/6+mj6L4ncreXfBIGCBVbTGTfb+V5XOWq03Y1tYjqk1i8f
WfeSQXlU+j5O5oOY9KBAutE1OGZ9QvoZ2lMssEE4LKhubORvPuwCWT/1xmtvUV5qe2rbQ2PegBrA
Q7Jfe/TZ2FdAAnDlwQptVb2pxL+Z9MMqP698W2OGFoSRzhIHTl0yT9IeEBWFBF7OThX6/g+wPq7f
B1f8IP4LkpT0fZf8QAbuq7kbSb7KOW4XdvKHmwqS3WSVXvzFoCLhQOQZoGkKtbKOsl57VcjPiPHd
ePG1cB7mtNgX1qeJqH2piSFm+Jq0n41K0Gc9E614uwrn2wjAtsJSQwnQbnxANHlJRVoZSFOeYdPq
dIpQLOrlYsOVtLBGzPGb46PMSONjTLiyG2+G7MfVAKpYkZafOvBh3i2rUz0YJBQqySachRElK+d+
F4KJP0lIWgtoxNQJE+u1bgCi84nMNDwIAhpBbtCWpSdf2LNIetyOd4QU21h3E+9zMG8y1PmuWIaw
0uJ/vWrDImXJUF/EctCqt3H6dvT9Uu2MnNxJoj39r8Z5wAgcZGQKFxbxqOIo6RNrZ1dDipqgdRUG
7t8r92pG0qITlJMWzO73ypk7dd+yeHadM+3Fxmk/kvEDKVnkoBpAwYDk8m7N0bDvJ+3izXuc5YPH
+/Awwuaq3rXmg6lV2Nr0uO6X1j8lvClDtq2qnZm/9urbrdvdgsQWsQH6tiebBJ0OfWGtjTCPc45s
wumqLzt5cHvSVJsD+xnc/E99+7Z4pwq0w/9uZeg+tH/8w6gY1b/WebhRFH1t74jHcv5j+dH0P+hr
92SW0z9XG938qRaQkf5u6c55x+XJKT4Qie0iU7Ty3Vo9j8xRsvVeOA/cblvq6YBsg/ivY2TyR6Ax
zOHfgWyU5DVXV315r1CJGMNJo8hKXH/Y34TFyDMyTiRBEnOOcCmCeDUcS8hNO779gXTVBg68JdJT
Z5UPE+4ovvh0S/0SiOmqJpSDIzPC6s7wmUDmeNFeswkgqPPtzr89ApScXHFnJgp6TW7MqIiHIVjy
X429gwfYaUBbPaV2iIJ0cbQdw0U4JW9IyiIRr3ewh3brLO5jKN3stSOjwKOOyqkU48diWNs+OVTe
O/sCWulyWzlvafwr7gayCfVq3395h264Fy1/cKJX3qhqN7CRW1VymNKDAKPQEuicruebnkctLxan
alFxZtwOCPun4p6CSE6w1INb4Q0DN9c8emA72oIv+YNDzIc4SNhdXZShAN/M2eIZuG/Wj8R56sdz
7v+CWSjVMZnPoAs3Yrjc3jQ20rxEB5+K27zL2sfYZCHvuBEINv6136aMFqo8ZiVT/89nIsYShatH
BjIhCTv7yotLi/aA2INVRKP3pjl3pnm/GAfZ08rqe3t2t4prw/KOhsY+ot/a+Z1gRzKtV8Sp6NLv
Fvm4TF+uwRPzUWafWgp03kNQDzCo1S5jF7L9j0gSDXT1MbmntXkgYbNhMdim5ykDvPnF7Eer5z3Z
q1X3rFuoLr909yTsx3h6AWHUJIfV2cr0VBFqte6w2gd2deczmG2m+zJ/sFHaZsNnmQ08BCfHe1HO
buYWyxKMKi+O+ZzkD6M66wnEelRSw3sujkRCjKtHvRJlGFR5QomRffRNgKfEXW6Fcngf31fj3h8j
GrnQGb65j9h1k0UINi7+nQV8nfrsQUh2SkALehlJAmPp8+3hmhaEnJrkH+f2xtC3osMigy4q5nLW
b0CySwWMK2kOo/uY69NZmZ/JGO9K02dUDbVM3tHRBMKV9D31RrHBmPUdpkJIjW1EmU7BzOyaDkAT
Oixm2pL0DrbJxuUC9upHHM+IT19AcHPa5ceZsPyy/85QTVc1Qe71oTJ+U+VuOvMt5wAw9Rz/Zx4w
k64o4Ge2icn0Oy5pqGULFt7lPu8rUkCY4jJUq/j1jf6VjLe+nQ6j/4ChgpIg2a5w2hYqjtmNXJJw
W/FkinKbTf3jmAANWG1OmSSU8cfsINqfXuL2UsZOoHVQwBhVrc6f6qtwTZ+m9itOSShB0plzHjSM
MKUWZvp97zsPq1+chxYyqs2NlVQbIrCwb5jBBIjYN9ElCk680XzpSp7mpiTPPvm2LTZW+W+nanYR
SPaR03AjwqEfjwpTG6ttzlyi/hk41/yTNdqWGA6wy/Aol09KvYN5E8M9wfiILzix462sfywW7GTI
svL8a7xIjPbOiGPSpHM68e6QuuNWGT9dJ4l+hk54y+kZK3loGYHq+HJIFUfPq71r+Xxo6vGA1ITp
6pz8yXjneXsDdZsGz2iZucjS58UkT7iREYO/84D9eOeuDnL6v9YD5SlfB2G9mkX3tepiUwK8tq2f
rvpLHffkQMpIiN6oyvdJZnTo6N3YArJrXhUIwYdW4+JNXzP/JTWNaJRoetd/M7qQ+Lle/vwODBlu
G+NjJCp35CdO9/Z6uJG8F7rEUnwmQF1lmK/6XrnqPIrnqduKjFqF+Jlc2xishOl4dPkDznLsvhzr
2kEEZ92Wzqeu2ZbG/egSjHxwXAO0RYgLI0I9EQzUiKLOdiNMzglVn6lfB3ka7ZNkLS7Sn8pygpkR
8qAdTDalLYPc3Hhx3YvSjB3Cz41OL0XCBKHRfPO4VVAGBNmtI2NwM77OFtCMEUJreZ29H5Bj/1b4
GnZlE6V711jPCFU3WTMz9/nljLfjO6mdDPdQ5buxgBnKz8ba3FkffedvBPrMFqCU2yp9m9yYJFFO
I2xIR42niI0B2JMz+2fL+a2TFqXoM+uSDJ0bxhWCWvLyT58vevfsoFWtz0bOw4lPMNHvRIvsay9v
8BTv1Pb0Ps5ZVX+WEGEC5EQyr8qexci2Cb5E2z3E4qWYnEAtd0MXs+6nLHszUH4t5IK4DNpp+ngA
+vjikjLd1E+VetW6J08+TstOyStcyoDpLzP0o1PyF9oH2X+YdDC2f+oz/dAwzSgWKiB8hlX5CqD3
fs7uWu2EIxBE+2PpnirxnhM/vy5D4Arwr6C8UgKa4emtBnt57HcWw9WKljqlrtPzPwVeox33SXvJ
AWdmDW0ut3dd//hgNgCo7zJjB1bRMsHFk8ydLGGXA3dM2v2YvSpgGjjbWF5/Z9OXP/AbojrQrPfa
/NdJtUutJbT0A8QINF08x6s3XkcN8jAprKJBsEHM+CBrbIJqu4ISEh3+CxtgVjH9sxH2LXpBwtJ4
xtV1ZNwQb7DyvYIcCVZOarTUxTH2me1r3h2GwWAt6nPZLOzLcTky7wEGky2RqfpjT3QXn4eLuMEr
bgAu+WAR9jIaGna4LqpinP2dHRSJ/udJJEnmHJER/uEnmIeYxdbg5VVV7xBWHN1h2Q/wafSbrgnA
GNr4gYT6wtQRSa/fRmzeS3To5KLTgvk7qx+Asd9IIirsanvfLbzs7jIdvCZ5H+fm3ba1vb+qyBP6
uWngsLZrwDhsI5bygXlmZKn5yIz/w6FAFL46TlZ+haAYTtOyzVoA5qbbEOwkCIbWD4OnnasiOaWW
tq3Z/m/YZvxKTWzHan5MFp1FPguryQxWpz/0vDWZj26+sj5QvlBLQLrhNpabrNAC0nqebBcFWCoO
tdV9zoWHQLwhMcAv/SPEb9CqZaCP1qbTrGgl2j0gEBt7399SXYf+SdiKEnmtN6Z/6+bKd9ZDD1NW
bI0Zq4C7HNc12aOGeyh9Lcgsf1dLg00l6Byjv9QV672aJf0o93McP5iZInOFxLVx7e/GtTrVmoL6
XYexDouJ4TLY5JPHAb1J1vgBReFlJsinTpw3sx02iktzKEycfuhyzOSEPSkcl/zFIBZrNteXfu0j
n7+jo44clyTw5zyyOTg6eI7rsiLQgdOT+Ogr1p3mGOe+qfZWz3uKpHICZCs9N2J1+dFp3r5opos0
5qDBX9nDx2OrCcIZPvcrav69kPMj48i3SY1Hu4hD2GrgJQEFk49C23Pra6eG2q5nLA8WyFsaJLz2
vT7+jLFDdoq2z7hPUt2JHFbOwPCYFelbFO1XzeEKFry9w7Ke0pLqvcADNwjjwdJVJP7nOBHZZ/ch
6rIgTeW+6we4VcNu1Ge4RcDs2PDBuD24ZhMK7H9WcXt/+Nm5mNEz//pA8CbDPfbGGpLUdCcaKjZl
Tk+KIdLgtttEYyanM/mZnTksGcIzmvrVF/8xI7EocBQ4dWq4X9nwfXtV1DpcUUhsOxPRmUUJCckZ
prcdLxHhpohr0H5MQ34opjL0ZXnQ9Rp3Z77r5vqDrXIJCz1N+G20rZSsYm6aQ7MGOQCzJ3SnmSTA
eMva2I5GXPdpnhD530BNi7kNBH2pKbJT4U0AiZJdrGbI576GqKiLyrk9NQlnube+2Chf1UBB3IEv
gHPH+kvdeMc+00Bdlyf0RYdiId4VK1/spzQk4O6b9YByaKStg8MrrCdIeiG4qntQUSUx/euukslb
x8MLK4Lkm/FaWy4xfXbVQtvIn6zhtVB0eT2WeEPgDOTj5Mjo2idnKD7yRaAFhFrv1Pu5SmBmUFmN
LWUdhlAEkDWisyqcWSrFRnmWbMPagSOZ6ofHI+f+6Mb2fkE12ae8FEYdeKggELBi2kYCvnLKxxmw
M96EtqPAoMFxZHqs42GTx21YN+y2cTdApkMS2Qay4SIi2gzZNcP5NkqltzcZsBLXGOVqjorB3ZiF
tQOVEZpOfUeZecTlS6dFUTxoQUJulmdiXZcCrxBOSxcTZFYzD7OBjLIgQGyQN4FTYsgauqMPGrW5
9WwpKOTK6Pc2Va8cqz84GlDqrPXdmFi3qeWi6AxXxrItZHHDI10WpbE3EMpdc2IKvEP1WDDZM3H5
ERF/MX0PnW3HdKU59TSEfVMGhjZtORkON+X50svQRJvnT+VrO+bHcc71AL3s/ZrGMN3s6rFxkCmi
oqAzxLmW2/V7b9ioQjDQxBaa2NzQL51iWO7xg8KO4a8MrGcpyW6Q7XSHLSuacja/K98ig1GsSWEc
zwHRY1srdjej8FATwGUsBRYy4L8T0nCXkXzRWsxM8KPyfS5InLIpnzYIvfhybij3NY5a4rnKdaoC
oTnMNfIqFDiTW6lz7WIaSr0QxVaQzLd+vQusuj7rHi5jg5Ol6WvESiaAb/FjYS0JlsIOUhsBgO6h
nOYq1SEDlgKzft//NhTiLT+vtk58oe1pFjKKVz2yGO+1hnUxGP13QNQ3iSI1NJHmqbbXZyu39qi7
d8BnnsjzvLIVhgqOI3kWu1GLZr9hJppP+xQ+dTKIHUapEB9ZFPv5VR8oVdlDejgDCeG4upX20U5o
RD02f4a+0nBgwxApm2M/BMUb2NRw6ag9+hbt21QfBip2eJiwKJ0ZKgEE+15idTbdnT//s7m9FLTV
HnNkj0YXeriqwkFgduBPDZBe2UApbCcr2nf7eyGkC8H9F88eByzeYRv18eAO7yVKR6vM7ycGdMMM
vXWp8XYlp0x2O3z8rHiGQMzFvW03B2PEDteonSnyR7zfzEPZzrK4P+jCPBi2/9eJDO5vgfkmrZ8a
skVvK3ZL95nJ8FLM/nAYWZdXsf3QGEOIfZ6fsq8AlqI2tDiQHPd90RjED717R+3xMSElBDGqGPIg
yipu/2Btsljy34o2Pq8jzrRpQFWZJs9+PV+GcsQ5iPjfaaE3jAsfkaWaHSNm1hoZNkEAtlnOioHL
wcaYiPD6tlDRokzhcJynBp7s8mHmoLE9hajHcYnPw7ltBlk5UkIP+hHkCauAuCWJwUHPLdmwRukw
wxRDuBbTpJr+ur9JNxe3vwCs3hFedHLHZdyzYvvxZmvrZPl5ZspY2WbUJuJNT9R2jKV9N00N40OP
EIvGp6fxQpedcixgHykSMd3OC5Nb61gt9PJ4UnXaCSH7u66M6cCNs9Vmf43l/freepEkfLZQ8Wy7
py6sj5Mk7cKzgtlMjw7MpJsahpo3XDwEabchEDMlwSDGMCUzk3ndWE4CtJQBfKNxY3sMchlQJrfL
UMNtk9Gu2nJBfARyuytSSrlp3OSCpIyqSyJEDdvZhP/dAp5kbb9VJYvXHjN5PcvmYKd2YJKm0M0O
RbfNeIW4hNViJj6onVvWaCxHJOd5bVfRSALMo7bgzc9x0901rSBNFN4IbZJ+9XlB27KSMHC925pI
mVfDa1pvC+t02FVZip1Tld533nv/dKn7d7rTsYMwiCB7XS3WWKZz7vvclS8Nuo83snLK3bRwG0zO
iDRaoBaySDXdxy48nk3XFF85kNT7RiADI7+AtNldnCb12R6JAsTJoNHtOO+jsrsT9JzvtejHHRbD
DMN4LXDDyQK2YRrfk56MtTNZ05k3KDUR5DHIM0mq0L3XtpXmu7Ek3oNpL1URjLM0dzYz7UDzoK4a
NROHQsX5UZnOsfVJw7AlZurVnIz/CZl7fC7VpSMHZNevNh43bJd7NrFD1BUumqUe0d4ssBQPWCIR
D+FhwpzWXyrzl6x4VLY5nBzLc80vsKOothSa+KQd2PXlSXzsM5r6qhhnbKi+yeoJE/UjyrT0kEs8
BsxIso5pbJc/j8Uor1XvIOZHXjvfZz7zY+L1iXAxsetcc2I4POJLkulhajP3W1QOKSXLyNjTA1db
KCjKhmPHIJl6DS32tDyx+t8mCcxNd3GJeOhhNg3gR5hKqan69ox13Y45355eEt+BO+lrnLUpQRvV
M9xRhA1gowxzGESsFeel5/hc0qu7Ds1fsQ70uFlT04XapvARYrsEjeAXNpfnArFENI36UzVPP60u
82PtGJfKKQnmSF3qwbwuCLq/3beDh8nYIVzlwc9ad+cYA/ZIORnvrJ/9ZxTK8yspL+SWw4vgpVjU
SfZSbRMITyfdF+PL0Jusgv1qPdBH4utBlnXlWbEfalIIokY3ux8dweSuW2e1r1mdEov4H0lnths5
jgXRLxJAStT2mrud6b28VL0ItsulldopUfr6OdnzMmgMGt3VtkRdxo04EeS8K0XCeqdPPUb02XP+
hkFd3ciSEK7JuVcQK/jvsa/hUXCslUVHaLkT/Pva+bsUsFBiC6XYW7yXPOpc2C04SJhd2tK5xawi
EKcHBGs/1RxSElEYPbB6I0N7NX+utX/AMpdfsMW4O3qMzG1bA09hLTram8nV2D4CY14nO5HMiCM0
QBE3rzQbMp5ODmd0SbRFbKpCkZ0rCL3jZBwUlhB/PDbXNU87x+FXnPfV/hoAgwUwdSQSS9inwcBY
VrW+RchImajzLNoC3J8RbDl+aqhVL/wrOJ5cNuCN0ObeBabDAWqvu+ggJWWHsHAcpvwH+HSOvXlG
FqrLmLBCx/4r6zR/tbaUSVYNfxrpDRH8V5pTK73wyR0gPSwZrtsIObQozPLgUPaWI6Dfmnym6K2/
0qPgbRchk0UYt6e2Kb+9ZP2lS0uO5W7Kg8coAwJHJBMcR2wXnH5Ya05p33CUu+1LwRxFdVPGUaoj
NT/4iV8/ldaL+CDBxedGqpIbalOvTAnpvzrWoGpSZnrwE37SZRKTDRmC5XEMNS1mzRRh2kVi2FmX
1uKYK6xh/v0oF9kQtHSnm/kVekA2Hfij9zf5sHa8/uivTISm2Wmq0KiordK/Xpz+YT5Z76Stm48K
YUgtr2nVIngnmwyoRgLPgGR5uiVyygGnk+RfT7XpszBR8jMugUxZiif5TZhEDwnfwJd5Vv1ZOdgK
tUOjGoC3mPPkel5Uq9xbP98OyXHxGGlVRAK16ofpxsfEuTEpleU7pp7C34psjiW8ZROY/dBXcAwI
u7Ynj0DRFhYuEuuSLmxIik70JHCRWgvr4nVEuKJ/MM0O/FrTG4fycoqz+DB7heQBXB3pn2dwDtie
uClcqv5D9x8H8iO7Oamzu07hJXaZz9YoYUE7AV4Gri825egwNAfd+uGsrLvV7Hg8E/6fxfK0jG6+
n0Ao4Yzl0gKsOUHKd9DQZsugB42bdXEzbLteJcfB6RXCT9EdzDIADumihHFjlpqxG8/VmEuSK7pi
rCM/wYBOtg+yuIBXlSUBOVzcPrz1ojzgj+X9MZokEXvuTe/mfIho1sUVTXG0SQV3GM2EnDrh50rq
YVcJQ5d4Sc8CExxjahkr1MIxGbZtvsAnEsQrkpjwLT67bjtkfYpxIXhKSY2k26zFL2H6kahIWRcN
dVNJ0u+mtb1r5/FHgOWdngMmMiwISfHYz151M/SKJRFJJYWKnt1jcFPcJxx3/qf5jEP68twvKh3/
ImHF+3bWXK2Y9MttnLD1i9Ppdgq/aCzDW6A7twVz4Do4a0EQ8zXX73Xnu0/kG8wHiSOxnSEl4Dpw
/4xjU3j7vJolQ98IcCyFZXbDwmC8iVbcNgo462N3NT0WLgJVyL1mH46lPlQpX2CCWQSU1RA/dpWL
gXGQ56q0wwMpgRZrZd4h2AQOGZu2+ojWCiZP1H5yazV4ktKy5bVnKgnhhqhtXA2cxlGRlXdwCpg/
RIXFwVfLQ7sG/xKTX+da337j7f3bLpifbBc+xIFj75IsIdArY25JoeimcQ/HTqXgGIKBZ+Pa7xQX
iPrWBtdteeyIk9cU8hMfOpWQQQo4eon1IxlK/6INvIbNHM8Z+0/X+m8aD+zel1cBjBJk587N8D1G
M83bkIRYD5OW2BYCXMGlCYIifsrTmF21ogFySQMEfocdSQCPJbXx727ErgmbAhO2nz+kqNqdkdvU
/UhGrhGILEmTsRqwsftDM+gzKLDnThnEwXZ69GbnUvdl95YkfoHloUMQMJP3y8NxzQZkmP5qdxDs
jNXrPNJ9XYf6jXaB7E5lqXn1uX9wh7cItR7hdHqqn5aWwqDa/1VF5KcUmUk+35yim7Xr3sfCBve6
YPJTgQPGKIeoU6pm/t15uFK/ieP8WokI6gfRVm9deo2JLSHrrHp2ZIjvnaIjEEl625mVxUDElyJC
mdjoafxX1RpIR1EjRmEPCnxW0B0AKt6VIjXTtvUcGAyCxzQ5ypwGXYpqFYZ+2oc280h8emIe3Xad
Ux+D3PzxoZUc4WfE52VMr1UKMeYFVQBs6zOEw4Xb0RZKF8i0wXNPxmuw7+dT3MidLbQn2bEqCTK/
GP7RMK73VTnBaFgxXFdr+J2jxB3qJv/dtjWJkoWLT1s566aAzbI1S9ghHqzsOiKIF/t6yfR3q4X+
hI92NXGXqJJ71bMxC9MQG36gWs5rd2H76JmwfZZuIbnVi6xbgasVv5AzuHHy9cKOMNC4mzfZ1J2c
OfaXg+lLRf1pZOUNDZEzb38icRn2SwJIJ8Ug/sbdI7jp2xawxCjxDNrG1nsZTNkRP62A4Uhh76NM
Z/Nd8WqXeydy3ucl+NIlm16gcfUBmjaoqHDyfyavMs22dueHeRqmN1/GuJ6DAX9Unl0pAhBWuR4O
v1jf/hJkJCmdckICSe546CrW+IzcGSEH8eZlVJGcMI4oClCjnyni48BFJ9xPmpvzoQPGdOP5Kwng
Klr0w7CgvXVhPPA3+dycPPbidBMWd1k5PK098T5mOJeBrOzUkwYRyLp1EexJmZk2ZW0AABDIYP3E
74SqSr3LhzFEP+lel2COnhzqRw5TNulzEhh3z0DToXOCjo98IPmbUGXxoUvi/qe8QtmwnTAoTqHz
aOBJ/QWMZS+jUtPZc4f+xpoQNTiJ6q9ArWrnaDFyBRHmwtvVbCvFYwYOaz4F+JHupjjobvIoj26q
ntLZSBUEV+exQS2Tiv2GrR/6mVNFT+hqKJTeVSsmbtRDIkHFc/B1Xs8M8E7TB/yaYFuGxr9varf7
XYphuO36uHwabJHcud5UvIuQ7l53dsx2LvPlMC0l6yZQVrchawzmQaMy0if9cqt88b1iTnOgvm1E
AzhdF7FzMxE1P6nUNXsfUWxbhF57QhnBp+AKTvKIP1qSee7tXOfBpxGd3C5+Pu9cMAc74RSv5f8d
XTgDCS2Q26Pswuxt7iCtxTI5yEn+rGb8CBYC96IQy58IxebsWZLbLOCbW+D25csqsNKJytoLDu5g
3JJEYd086F+rn4+cJkiTysE95gTFV6t6BiNmrc0Qj+pfOPq8jkzPW/rQl2cCXO7Wsp/aEDKTG3b4
SKv6No+XKzHIabe2pDm5wFvJub/O2X4wHLk0c/Q01ZIbGtJWHiIby50QbFTNsLSwEZCufOws2h/3
vPhAPpI2PPehdP/NLuHmwRquQ2PurIecsftvCYPpcYkFRrWsY+qH2nMxVj5WQv0AKRs2fTaymGK0
jZkXygDE2pVlY8NUsX3onJc2LP1dGVjSMYlX0zI1u0H0GZg2e2PGiD8IF/7J4eHjr569+b3Xqjg2
BGhI+REjRv/pmvesGwcWdGW5HeCQHswkg3958Kya8pQE/vzUVYAiDzplKdjGKV8Jd+lvO88pgAII
h8AlMzYktepDzR2QiIasBLLikr/TzrNw7SAISbu1odF+Rb250lLPgVOjoWS4mpiyuWKjk9zWTv0b
sF65oy74VzU47zKmSwUT9XSBT9W/4nke7llAe0QPUxQrWSbnmCgfgcEu/UayodBeEEmJ2qT/7hYY
Ii6F1BvDZfF306wCwWpGV1l7/8Lj1YK08H6qrve3zGr6lGm1umffTZvxrw2dIN83RTRcTJhK1HU3
P/cYtm6hgMxHPQUzHqai/qVHQqRhRS1vXyzoS2JxJ2ZcYkvJNuZq7Z1quLkEvHWJewNVZaoOveZ8
3fvKRvfpUMwI0dI7d4rI46KT5bTigH9RbEgx2g/VgX4jSlqIGVxkubLELIJm58aOpN8ghnJa5dm+
Wltnt4bhHKInCUzu/dJ6mzAKoDKVwsdeu0TvY47yXrpeWu5qb33zVo+FEcwoD3k0SfF5LtiP2qQt
T6OUn2XGh2lpFzYNQ7esLDqLtv9Yy9xgn3cbrALaZjR/tgZkUyi9x0j2EyK7q+4z+pOfEgF8yU5Y
Yqxh9wbAa93rbOiPxZxe/w3xazhW45cr0deGgRiAi8dsx4JAb0ej4r1ey+ov/cL9pWyLBF5cUs3B
dvDY+/VhIB9W1UaEuXv/0I5FtK+4rt3qNhvZ9LGAGoKaySCT/j0NOfFTJ3yzi4MRyr2DPjdjzlty
oKd2rdZXKLvNaW1m+Sg9J9jGUTE+ks2uD6276u0ySMoMuXxu20AlX9XEtIEuyayweuJI9hWzxsAR
nxc5tK0af1wCufBYRY2EbY6STmYcfxa1aZT0+Axsw/w5F0P7UNTa/wYcAKzNR7rXQB1X/shs9lbb
OcdsCLNtwLiwI7c/7QIr9d3aLhgVvJLHCX4h9d0TSJkSTP2hXmROeD1NdmMYpK9ewfaNj4bjvYne
0QTXR+cSRUz+M5+GIxJdc7SD0Ifc1vKRt+C6bULF1BkKKKAz+gcmHUMKMn9Ml0Qbh6TZEfm22kuR
Z+82XMStFqb/pQ1PCA4LjZ0yoFbccdiJVko4uDWzFuApdOMIrAlUWRZgZd3/kVne/Z0XbV/Q3g11
9vShdalu7+vJfosgSO+ZIjTPFQ7muO86QlFrfYqDdn5c2zo4kwQGkMfKcReMPmgZL61JCxKImyKO
9bZnv9FMHZ3XKbu4OEfjykfar6tmII3TAfzFwrfO+I9hI8Mdpv25XjYLKIdDOvCySST6newFI2WZ
Xh9gDrJlQbsYCdWsH2Vq1OuQMahR+RRu62kMoDtG8aHylT4JhKpNkS/vjJ3o31yEYXEEAp2CTpRd
qNz21dqSLxNjCssfyC8E6O1RAUn8l2EbI84yJyehSY76Gs/dBNcD0Z/7jMzB5KugnBG74/zAJsw7
mjljwORX+XA9tzYhGctNzed2X1OPQPC4AU1l+j+LwImb+8l9EhBjT5a62PWApXCqZP9yRtVNIO3H
MmEm7vvEO2Vz9cqUNG4j4bxUHgPbRs+qezdBhcVHzvJiyv5H0awBI4F4/V3oEpCNFkffux6hz5GG
y4cQMv1H11ao0srDFNdKVltZ/qPXiIUw1XBvLV+QnUvtxY1YlHOTJoqrM9vWfS8UoLww1Lfw+TCN
ZGvqXr9rfLB8G4kvrq6oR56DM8WOnrt3eD62WcDA1ikZHKOGC/DsyektLerkPhpMf2nyetpzIcLF
N+v8hUUGyfEeN3AOpDjbrKSgNmuff8U6b85T01dnbBj80UEnceVPsUU3ZpSXqmyRVaIRcpSXgitk
JFDVC8Qx72TWWj6x+cHPPdS4zyaCCTh0rr+HVBZMH+voD8irnffHn0V9zzMHaiHLfmBnYFTLPXA+
iYcVIm+op8vz0dsNHlIpIgdwvZEgjd867iZSNZM57Ogk0t7eEsA+Th2dUWnXs1cNG8R0t+7YDF3r
wczgwWF03fMqcNR4GV5j/JpYv8aGiAV2pI0FnnV01/G5Qj5BDdEv1qjHyqTtXjTpfATqKT7Dq4Ec
vFd8fXuYG5XfY8j1xV0wOV+ymvtDPijbAXVt+31RyOkW7MgM+b74JGCdbLUWOHfdiNRu2olDHHfL
OVsVssIEqwi23HTojCu4bYHCDU32CdVGH1LsFMDNSntp6oaLxRhjYHIY/XeZapnjBc6JOHD1MV+H
cJ8uVT8esKGxjF5ju/UCh0uji18r6i2rSzueYxKxyyVaakBeiYqz69FfPmZo/F+pv74iUBH3Gpic
zm3TuBTjVSPYctalmPkhAg4nF4jZjxzG7CkPougxyXAO9xQoPdCCdkVSkaHne1QWqOLF0jTY1PHo
kjYiRZNdjeQj3o6/bIn9+6S22YOMSADW6MdATEBwuW31IzI2qojVRPjYY7MSTwlV6lW9dZS5nTKI
JUeCsKT6g1TAG6F4dW5Bnwbpyh2KyfzouKR/BolUi1c22Ckv/Zy5o5/U1M5PGXikXdGTg3BMl29n
TuVtaePgPNW0QIW2fk8pET2kMbHecmlmkkFZtB/l4v3qGzrLx5nhSjpjdXCX+Wq95NeqVfO7SCNM
wJHD8zzxSnly+MttliXq6pKhKVbipBBKXtxpjHm3xTWEgO+e9wNO0TxMZDYYe3yFWFwlwE316I2g
PPwhvvHR0HGJ6hCWU8oe5JdHJn7aD2u+fJDjGLbxQKwZjuK0SYIrpVwuzHp9hIfCaxly5qpkdhzn
4jb27LJVtXmpOwQnUzGxhrPD5hdO1MkNp+gyKzIAG9V07N66ZuChKVLXstDuRbCcde6CiJ1s8Stp
9V8OYOjldXBdAzXFs1kS++Jr03AqFcQ1oxBHeJC5HwvAtYuyS8lgj7cnZlqHMZnlr3VXwN9f8W4k
oc0OmUC8V0Ei8HSsXnPEe8BkH8U/aag/R26X/FBkflwpRDi3tqOkcA6Z89oekGwG9Y5PX44ZAI1R
vKaAKLCqYekVgLKRStd059lARpuCncIu7dYcDdnxRgTUTsut8PiRjWvovhDklM+eLjB6ePxzivwP
WkHMLVpPu2pOmAjAC+FebZLTSoQAjy+OOdui2DkJ+41iYoUrEg7sKndO2vTZn8oJ2BKgjp1cx/a3
cRU2O/wV+KZrII63lZYjn1VntPxqGGkBFpYXajpxpEyDf+CHRM+hH//QnYrxu0vjc+X13LF5ZyCG
tytX7txBtI2rns9+Ags8TQimolxPy7maOtD5eZMeJRevw7JMyJU2vTJALOVOSVB0sLjTYa+8oTkW
UeG/zF5QvSx5CkwhbIsro8Lb+APBynRms2OYUEKXm33Wu78nmvAeFvCxYLMlCeNE8d3y1GFWN4n7
M6NS78RkAmh7QSpfUpsNbzIqcWAS4EErH0Yko4H/qsHB8iBG09/2yil+qYgZ2R29AIXEmH1fYydz
vKL6SZyifGrGFFQn3+/PKCegWk5cDaGD2y3KOLEsNbjgcxdY1hG2vnoKvCPaP4NxDzUSqI9l11fY
J1DR8tYJ/PEz6Xz/ihSz/eMkYYE4UTlsZdX+RVrwfiYjOc7Ztu0Dt+DOHAFqWJ0SuwZZAZIvKtgk
HZdjaTL9GVSltzezHT9qw6UCAAkz9hx9S8iO1GIm3oERAkdL5PfI8oM1T1kX5ufGoJJKrGnWm64R
Fm/OOHVk+Ttigc+FHW/CuHTOY5dF+qGKgu7JRcBCQb0qwFKR6AlWXJd2CTDDlzllC5DyiX3MYX2I
PC5/rNoMRRVzuMuEu97HPqME6UD0nRS8SaM4rUwHmwHAlXFR9wr7g5u8PkXOGB4IDy9HwIP9aero
DhC4sT4rd55XjNZqODWcGDu1DpynypaXZcbzsQhJ1W4Bhz7paNWqKrRLDzfHHbdlKPUziRuIVJx+
jfxh9GFI86vrZ7jvbweHgWKlPG4PJpJ+TAmF4rmoU+52YZs9SmLlMPjBtN0Yr4iOJpw1cfWgOybd
OoLbCJfPnhaIA5l4zgs4gBz/RFfZDoxvVbaAzlI6QP2/ZkkYD06StdIvO2IVF7NY72w3Uv9J3+kR
yCsIYMHnd5auc+9Gajpw9XJPcz9mX22yDidfGr1dG/s1+dTqjY3O/9Vw9vA32uEgi7k9zNTLHnwU
LvhVqXeQK+ZcrRhwNeD/g6J7AxcqHrSskYM6VgvyYpG7RwuBe7N4pLGn1AexUCTjfvWGED8p5RjN
OAUffTsjzV0P24UM383kOcltZNG8N7nt/5SOiv6opWdz2ARtcwPrt98Frs/vA1JAmv7W5gpP7oJ6
z9ohOYUFGZuEOpR9TV8yNIjQOZVZWuzz1Dgcrmm99xZsyJ0b/RuVAwDqiv5C3QHXk5VQS2TBl33t
0Aiha/CXSAtsNgfnORWNOl/bfZ/dTmd7iOvlhqAJvgTjy5ukZF83B270xCaHBp0o+M1k4V7g/jvn
AJQgQwpMqa0HSHlHMPiHbdzVLhWE4TYXIayloaGloywNzMcyLm4qH7d2BTMtiM8YLQm2VUX1EdYO
6MUmaSnzImmTAXk5O2XbvvsGzExAwGxveJwePEag24LM/7YPcKBURZHehWygLjOPPh+pccbngPu/
LtednhpQgZn/xT7IeyRk/o25Dz2O+uLjNAfjrku94Bhz/bulbUKeI3cZDnx/22O1cvgVfR2T79Qz
JmWVH/JyiH+zfbMb7pFi02lsvnFAQUW9FMM275FMeAC30MrQSzTeyRY+yIaVS/GF2AoDCdP/HSNi
ueU2TsqMNuutbRo8ls6EkB/V6jrJhb8AAZCEgBMEag7iISGW7BpCX7JjFsx0NRZ1sy0C55uPfK7A
iXEwzcWqDkUSphdcrfj+VrRRTmOMtLJRB1fodwSvdN8hJG6XyXUYOJ38jHKX7RcnZGDSrfi3ZvFr
T8TlNagcXqkEwPRTaKy4I0vcH+IqZ6Yi2kZw3qN1F0jxZg3x71EuFu36FRNNpq1/Sl2sJCnghB6S
R8i+9d4Dl/AuUzjR3Eqmsyt4OtZmbXdZsULxykgH1iJ9hjtyWmnFI6HVsZ+jA5QZbKkQv8gruk5d
HUtNkprRgEzA4Ij9UEH/zUIxbxtRixsEXiAUVd6eRcg5tI2vvTrevIQPjsABNKIIAf4isFM24XG2
g7wHbBltUp396LaC+8Pe7gJve93mEp0gDvLmFLPCOOGvBWggmWsO2oUQYPP6bajZj3PyZjce/MQQ
Z//C9NxCtNzYaAx3M500e6/u8ndVLzR/oBpi1ETDv40c33vH1+Qfhut4MU1Texxd1GckMXVeyY+f
CkBcB20xz+b5BGdjxjFslW7eyjysnx2foC135wWjFup3WbW/4sW6B44LGHBsXk5jKcKnKnOaA/aN
8A0nJwCPKmIThSOBVWcjyauyoLGVgSIPdvkgSggeG8uedBddt0LBGnsrENcSz3ItO6wdQ4zoHI18
JHCQXvsKhfOqSg2kosr6V0db0FjsCO8BRPOzHlv9BL4dGIcCHzms7bBL/LkFAC7Q38u+uiRVu/5q
mMQu9E0/zkAqdkVtfjhduCvHqWEwBAuf0GQCSIRx18feswmYGGnIQGaGvYY4QVPGWE03LYTAS6KR
b/oOcZIfJk5j60nsw6M4gtT+yCK+D5vaZICOMX4l1dSKXeiX/wB+Npe8jQzzUNkfhwHXLjgO+WTT
+ZM0yZ8BrMXNvGbL24hYvmMfOx2WFHBdXo8xo0EW3LFRa45DMnFHIR4NSYF+nJTWo/+cWMSiAbLF
iBdbWDLxpixZKuo2aLbeEHQwhvkW9dS2f1ObrS9dlLM7nBhshVizOy53HdcUzG7PbVTqYzTFapcs
6ESzhPHRTl7xgr1v3s6cb0zNuHymJrJgOdEzhzrHAt4k4cW6LQHZ8rJ2T4MAcwKxX/z2W+N/5e6V
nRWSBQrgrGwLUKd3MpnDbWDK5VCvSXCIRNy/F/OAphByRaaIGR68n9kLDnP5zSlAyHQQlh1hbX8D
TVd3gBv5oLrpQDSH9XNVx/qCX1QzXTVMIF3rfHMUM3WBHiGVIeIjndzhmQVfuXetBy2pT+FFJSgq
RZnkB9nlE7WLV9BlOeGAxuwGzdpD0ppa85Zj53oXDG74bgmXhhOq1SZOKB8qWpO9sgtOGM2r8nmm
ReQpBkGPs34ZP7B1uwdwa1xMAoXNhv8p3ubQUycfR8RNZxAttyWKDdb3qsL/mld9d+nKukM36fQN
R9b66nqtc+uytz9WneGcYWKRhvEJIwxXxCIkaJeIT9g073gCngzsdhD+iExV/NrOr02IuCdRch46
G0bnFIP51oyY59i6ZjwqTfNdSFvty7RsqEIOr4lxiv2e47URN642dCcg2B49t8x/udcImAhldkE0
K3+0xxJaYBq7Fw3m0l4au49HW525cDSPq9Xq4NBudgDIQh9BUL7ljtc12+FUNBS5wImL0WojJHZa
UHZ+Cjn5pKO9h8FR3WT6jrwqIBKTsBppR5dMR4EYEUH4uSJRxrd8umI1ItCm/axxk+DtZBWAdc96
+QpVv2/2nCT5fqyxT5LT8A88C3RB0qp5qHuvx1vfJOt30lSKR+Bq6Kjz7jYd0gJrqwOZXfD/QUZW
T/66eixlbbOL1RgfI49fV9BDIBAJKC+4Pm9ozOKTFiP/FBTNc2LX/uAo6f3nlyOcTZ34RtqYUqPS
/o7mqL0j15R984mzd1hBMOoAA9VolUSoDM0AO1ps9CPC8PI+NZwFbF+b01yFr11n+00f8g+ZZPLt
rdLtaLjhjgdvGvOAWt4X7uIb37P5k8Ne5rh6LtiCauRp4UU7F4YfAzh4GlYInhheDwXE8FqpghTV
nlP885s8YM6Kx2xvIBLXZGUZ2rPr/wFhJ87m7Rg+TmXWvTYK/A4s3iw9x7ZUt5j32l2wLKw9hbfc
dYWO+ICP0b2s0cro66uOqYl5YKYwxgXE3p1dID0bS9xfOpTnR5YaOTjY+oucSrqHFZ0+BlknT3aC
F1ewPcRK5OrbKE3J22q3OU4eNLnE9OmD7YJviPT1rWwmwrzeHAHWT9bNwtXtnjopjmX845wX3Nil
bZLnIMASmYYtykoNzLFkjYkW0rM94t7zaEPyBLlEf/BmoENj0Ub3/TTw+YzVdU4j51FYUaIc8ltb
BIGlsqQ6gYfd2dMImZ/yCDcV1zf3iniuT4bXEbwth9U8xnSS5iRPYGUMz/4S0TTFx/LOSelawrvo
EL2BksnFNedLGrVf6XWCrrtu+oncyXzrwKSHinovYHLQVzInmY4ImPWLmJaU9hc1suCCNVsUWHNC
TyxI1qAGE8wl5zEkY01hKD0SLjABtfAf6fbjeQjJBvixWt6GsHMRGBN1iw2HLHggf0fwI4oCyQnA
4eiDa6NHHIpmfPSxStyD7MoJYeHhoMtu3lHaZXBdtMhpFd5hh/S0TAiURVVLkUKdWDhPUHvGuBLU
IEp12+LAPwTeFN90em2PjsQ8Y1anP/HiMVUPiO1jEea71NXRucIAu2O84zQazUeLi/A0YJh57qJ1
4NmiGxFqQnFAj55vYHzyuoYDc/siotdEiuew8udd0Szqsob+hzv5EOQrvqpjzZICg2X0bAjQXcpR
490eeT46Hzd25ZjsxHalANJAM8YSU3/ddy18N93xkqCaMnM5Hsha9k53tFtlu7n0SNvA2OZuQwJ7
WIaF835ozjImGeAZ8qGANA24h7o+wdASOL1NwVrU7z4ZXJlyMJ/CfykrwxGoxHgDU4sHFx6Qg1WJ
O6z+Uqpnpzrp6dDGfXvPc+XdUMi2Ao5aQ4KD2UAXX1P/ZQQiERuO7e+wnEgKT44JN5IbKg5Fl2hJ
j/UDXY9beuhJzkosRrbsyR+VBGUc/ObPHi8XR6BUu2AlpTKpnlhVngzvfd8PT2KgwzHtovKYLpZy
8kz5Owy5n2z+WQvC2bw0fHf2wZgCWm8HaAsksrf4ecJTVQAO8EzMYb+4f4wNu8vA6p5QESugQeJU
rnBwbybKiXaznD/pRxNH0vXRIdLK/FBMFNzKuGB7FIvvcPL0oQe1+hzP8WcWRpjZehQEFmh/8fPK
PdsbLqp5RQW2A9Mtame8IMpQmTUFaH+iOfoKcpQk9w2Yxk8O4UICUNHUtVOpQ04+pn2rsW7DG996
+mQcL310/VE/K+6NmMRHi3CPRH3LQ/XdjewpWt1wgYgyPkTJJPazK3CQDlJswtCpd5bQ7kYtNTxC
xretXQlh4gRs9iblyzcmbJxo48uIw+X2aJ3MJfSDIIOas4xUYwE9jP1wvC2oudjxq+AqnollH1X1
P5e6xB1Mp+prXBC6/dA4nx2FXogN3kjiUD13DJb3LNhgTonE/mHa+427LEB0JQJDs6nd9QbhaJ7w
KhRF85f/OF7pxhLruHaMNAXbqKjNhltbKbUZ+q5/yjh2TlkLFBOfHxsK9qpuTWQdCw4tKiwyXOJv
pV/c+xQ/76QmMKtyblChpSll4yZLcuNSaMKAFS64iPmmiRXUjKHpA5MUTqYh7NfbOJ7gG2dR+T4m
KNeRy9JhKPk0+GKmhRVg4rbKC5zNyMAQdPsBX878m25JpOWyCoGJCND9pEasbU6saZxtWRJ3nKS3
7LFOR8RHCE6ImX6htSYpGdPwtBun0Tu65UAavV8oRGDXeCZr8lCUZfSKDajYdnUXHvG2gHKC4rFF
7s+ICRg+/fjqCcgI/MWhM1z8MehYOmCwYU2guF+YpU330RT+S2MzpWxIrb1e9x2wVaSjSMz4u2Ze
FOJvgjMZDC6MuSJYzG2ALz1lAPTN2NNnlXLKbYOIeZL1qHzHbvTeXaiJRJfyKO0ZwIFjW4j9iVWr
D3PRuSp+eTyUv2czggQNHPjmAAvxqqX+7dCmKCoYNv4GszX/0gBKoYLt61TtT4Qwe8R7Q9X1Ei3X
P53+N0itdpPHMj9zebuBQkAOvHJKBQfwNo+AdusMxo/41QHK3DQ9G8qoUvOuC0R57LHh3iiGKtoQ
mdo2A59bMm5heeqpdgJhCtAsj8iomNgFCFwG/YUl1voW0IXwwt9LWcGYOXttcmevTLYQ28OAhANR
/HUMzsv/kXZeO44jy9Z+lR/n+idAby7OjaRS2S5R7btviDYz9N7z6c/HPmakLIJE1eyNaWyg9zCU
mZGZkREr1iIhV/6OTS3klRCjITCUTI02cx3oHV37pmZzz+tUA+mdj7/U6NJGXOv+jBauaV6552Xa
0VsQ1fdxS74HKnn7RqV+B1mIZsEMEhkPqhKHaIEOR62kB7mgVApffddJ6mfq2fRE6ioZStMyH3SP
yJLrgoYmwsObIh2rd7CHGzfVlJYwQyAPYFUh/WyceemgQQlk8BGvqkskPmfiD7LVYNDCcK9XLZw1
pgGO0zekW1vpwlugNFQU6HGn8qN132pdbz+q8HPBpkqa6VxqIMxyxIb2U+FBuazhi1U4AhcIq882
VfGj5Z0cmhiI8WZJEnkC4lpKwGngQaZ2h+DLjU9bGKjPuWyatfp3n1jha5lRHZu6RH7qg8xwg5TM
rATW/r1cFHSnDY5Daz2QVsCQFcl5gwIvRXB6rgB8W4aiPJo9rZKQlH+b2hkuqcJDK4e0kfOQbG+a
Jvymcy3uko5kBTl2/RbnJzOn9zoMNADWQnjAbyGyAy0hw8U287FKEjFIJDvUXRX6jYjlnHcGEiRg
Y4bqM69g5bajJ5wuaNvzHkpFYd9EqM15SjTcqVxgIGGl4dkizS3fDSUYZCTGYqs45wPtux6YKs4j
kmWqSnbHThJYHwqbZUsR7gkdAwJ8I0u/gCf/bDUmR06XImMcIiFsOoAFIOkF+cTrt4Y91owPUzpC
JYYA8c4p6YgdA05zaYCfrOGH7qNSMt5PAKQA5YXVF6Rh1Fu7SPoPcWCY3Cq4Xa1SUKWSNlFThkLG
DlX9UVVBs3N3K6BWtJbSKiktfSZDCOssv50azf6VRw3SmnD27nwP5NS6PPqi/rpm2zqNprrFf/7j
/xW/frwPCXP/8z+U/w/2DbnkEJ5iWNHgJzS/vPbzhqZqjmpoVIEMVVauP9+yYXlxj/mZ9ueP/lTs
c2X8vm7ipSI6JgyHWF1TTUOXBdV18mxWG5Vdflamp9H+TG+cGdObTMvjK+0wRbLt6Lqtkq8Gq3U9
lEJOVOpRuQST1494PCARTgkqHh//nRX12opeGlM8t2+de8f+wM7MP5gBSV5wdNITobx2XDe3tPws
PETFqu1ouq5dm4tl3vpaaJVnLh6u8NHb0JHf+v789xfuBVNAqpSyU57L71RqEPT5dz/fuP58QZqS
Pmx+vj7eWMlt7h3Wv6/M488h18yz+9//+R+2Khss98X8zM538fvpJrboMPNK2HVd+7OjnP0OBjMw
hLSs7iExgxajBrf7ZZLer1vemjhhXzagLLlJ9PIsGXDAHop2Y2Rb37evB1YUaR+YssHCgLWksTz4
lwsv7MoRMhNJnliZbKL3+z1tMP9qfgz5+vdbDgFR3vB9n2qzotOre7tuYHadlytvIdIFcYZCavPa
QE3puWhNqTzb9ocS2CF0X/WvdRPzGq6YUIQxkGlHgCr3IWPShxswGLu2JaSyv0gAHjNeMOvWNgak
COeXDTQJED5bkeYY4PB9fV/pG061ZUK9nrNcSxxtnHc7gIqMtnBAd9OGiWW//b9l+bNhLzYkhFm+
AlCwPIOazLsdRYn1Wdr6/vz3F9/3YC3PgDaV557Alo71D+uf35qh+e8vPq9IPJniiSWH0ChsqUoC
k/uXIxCOLKQKEzNM7PJcEVVyOm0swPyvv3BaWzcshwDPNnTh8wWXPeXOujoPKRoAROZRtO94u3jj
eX2qFlfiwpBwAtq1lILhq6qzQ9kOdXs4nNYNLK6FjS45uH2dx4Zw96UWxVqljmAQn/mN6Q82y1Nq
vft3RgR/sj36zkxEw89mCB3vZNDBbFEDzB7WzSweJY5u20DWVc00hM3dplOH9qLGaXULZBHEuauN
UGi661YW196xsaDAASIrwpIYXS3Z6Bdx3cLe5z1qCF8ezK/rNpaWXVNVzdIdXtyGI9hAN61pPK2r
zhLsfvaxoNXx3xkQbj6TUms1mRhw6n1bfg/LasPA0izpsqLLqqYqDEEcATUrZnAqzumPGgnB4ZZM
cZE/rY9iyXl1xTZsVaHHxhanyUsaDx7apjib7ZOUfB2q50bZCEXniRB3uq4aOm3Xmq2YmnBW2U5i
+10ag8IYEI1wyidJtp8NyKxj33+gfWNCa2vINiZvafkvjQrHC5npriSRV5AP+7VTnZ/rs7a4NBdD
EpZmpK7Wp11SnEmqm/69F5KdOzTt6Q1WdMIGXUZDSLeEgyXz7YjI1C/PZKvCkx380uOvk7pxkyxO
lElhyEF8XDNtYcerMtn1AoD62Ywf6NM3NxZ/0b8uPq9eX1STXXd0SMksPgX4SD1zWUHStD5Piw5m
mubsxeQGdCHEmtIij1R9KM4+5UWqcaRHYFqci9Yxibw7Q3vTlP2fPTFmBHpqJmOMvYSwJJ0+jEAt
1kf0J2R7sWccVt0y9fmMFPaM1aSQXrdefq4sYCa3AXBg+wiDG2VrmjnTn/AkrVtcXKcLg8J+CYM8
NdMKgxBiIukRQLCU362bWNw0DrVRx+B+0cSHr2FUKHNnmEAZUxmggS1/l4a1s+7XzSx6w4UZwePY
9sZkpZiBgwEduFuo/ksViojo0FEp8zG8bm/e6+JSGbIi64bBOlmq4H0lfAy0dQbFuc7c2ANkcBNb
TyUM+d3G/C3t1AtDmhDmU7ajJ8fGkP13mD9p+vP6OJY8wJBJSygG2VfZmef1IqSUwZcpKA7yeQ2B
ODDMSARtjEDwAI0jhnOM9KfJUUOFSTzQorH0AcLrJwPU2KEhZfCs6iGyWrBVPyH4CYJjfUzClP23
QVPRTVNjYRjY9ZgmhzZTfEw/zc3P8G5SxL55vQXdhJppFkamb1PYqLFiw5A+lfqpCLQzaIX3Eyrd
6yb+vKguPOzPKHQbMCnwcPxMFj16MsnVo2SGfK4xQdSsD7/yFDmCHnjTXoGLCbrmPkRQuVS/xTqU
IobXewcOw3Ljl6jzfF3/EluB8oOonbCEdRR8HeFE1OOcqnZDBD9zKj4mF3eJTmswfKm8xwm8ufe1
M797IMhluFJtKgPgibpPE01AipXuk9qih+bvIRnu0x6OgfKd3m0El8J+nGdrTkMBsrYsBcU84TcG
MepmhY/29QiMCLMVQOXcv+EBo8uvX3xMOQB2+XM2fO1esJJo9aTpykkz7xPzrPQb7qsIZ9n8SdNB
B0mDntnRQcdcG4hSIPMFLLMn1A/TB+r95Kbbrjt7ZqOAPUi0cdfWaQgJ0wDjfg0AFTZsWznWuQ8Y
AdHxJwM1pyPgae15oPpwk0PA8tE3rfBYwH83bfze+eesuIcjnFDQUNIQ2Da1W9Q3dOTm3F3xxpRv
mRDClSDRQLoNXe22yZc8dLVZK0f+tL7htmwI+80aKz2oNIYBp5Kaf09h/e6y18UsrOy8kwySpTAZ
kG8WTltpHKOOomvtQtjXP4+pLJ2A69DYDV/nPpryufdS+jSm4O9fOzjDsmzZNHitKvKLYMkDn4Di
vaaddOM4FQ8j6lvhxtiWTl3L5gpR4GKjIiBEx/TYOHpSm9op6m7z4ABmc30IyrwA135mwG2ignKy
DQNgs7DFy6Qfq0KxulPgefWxQi/jkwZShZ64vIjfa3GgfpwKE3ZLLz92oF6RIuqa58hMU04tx+vu
N37P7HTC7+HxxHJapDO4C2aHurw6Gwu9TigdT5Eet+RYkXTI7M4GvJUP9j2CivR6OlDq2oHTfpAR
yiNbUxuUYSyIe9Z/y0vfNa5+ynwFX/wUI/Z5+QI8O03VveQcfQ3ejZt1EwvLy9lqa5ApkvJQTGH2
o7EORqgjh9OYPWtgHaXu57qBhTDh0oAlHCMx/MaKnGHA+ODQnqXfAcp2+o19sDEKSzhIVKNFhD3G
iATbVwX72RsW4mKWrNmHLxbCHFliNYZD2Za/pyHYttssf78+T/NEi243r4NKDo2d4AjRTeA1k6P0
cnOqkhFwAFCplJ63Vs5+l6bj/4KO2d9VBf1Pg0VfLY0Zo/LqQZqyYhLOwRwDJl9MbmuQggR067an
oafVacbMKJWFrB71yfWhvnTrK0NiinucpsmIQVGdkMFUisOYHAdzI7h5GTcQAVKAtlSFAaniqWXo
6aD3dtycQIV38L6l9JceG/3cbiVWF+K5a0vC2V/0sEtOWkiDv/pZQWYVtb7hk5qhP3xLExowidsQ
6SNgK+tz+NLjr80K+1YazRbqTcxGMAshcGAaD2PathuH4YIV8rnmn7yeKnPPXPu9DI5V7xSgy55O
73D0haaV9WG8PB3MKwPCCZf6FU/8pG5PYyyV+7igLSnsspSGgbg/xqT8juv2Xu4ywntFVkheqbbN
c/x6QLYtKXEck9xBpOWTku7t8RZ5WbhDstuq38jyLkyeapmOaTuKQ+ZFjPfo4eLBYsUqiESUtnj2
v37uVIuHF/J1hByW+B4qSOrnll6op75+ipCwsvZKfRx/rk/Ywl7VqHbNJU/bAeYi+hlgI/SeHQJw
+a6MED4/WNFGjL9hQrwhatrLasP0lNMsKAnmSKV0t7FbtkwIyz7WaUOXASa04TH+3qHaFm8sxoIF
3eG0IUTiD1VM74Hdk3Lk2KcTVFUQmSfxfaYC9DeN6tOrF4TsHq82Monq/Cy69uBYTSR0fMfpZFfF
/QQlArS3gN1HiiHrhhaOUAyBn7BVR2bXCBdSa9QghKqaEc0a76hUALtSwwyivYIOnJt1Y/MpeX37
8egCp6FbZF3sF4Fs4AV1n6OM7ZroyPva34Z3pgPXbO9DFLQtdHnWzb1crStzYtKva8MpT2GMcNvp
u5nc5xQNycf/OxuCz01jNiSGKuVuJr1Lsju9/xBoX9ZNvDxhroehXvvCMBhBFgRe7oIH6IHC1cPP
f2dA8IHIVMpGVYLCHZG6hyXQk7ONG+blBcAJNicfyPXyMhbdeVI7k/4CHn/W0IOKNoI73wdi5xfW
EdK/19+a19aEy1pvkBTvqjJ0QwiELTt6DgwUBtfnbMGVNcUgSTW/yEykV68XpWsRjvdDK3BnZVDb
7eozHcI00pX1efRffRhYlJPIJZHrV+cE87WtNqvrtgys0JUtoMlIWxY+uN2No23By7T5CCB3bcva
C7iW3gVtrVdd6Dba/QfDu1ufroWtePV1wYfRa6HnAQSkS032DCz1WcklOGfBs67bWVoW1dFlUALU
rtCtv56qLBxrQNBKSG/O7RA9+sl9hKRpLD1WwDCtjULcljFh7wdlp8GcKPNS0L/1xklGxRdus1nf
aa8bf3l1sBHuLk/iP4MTJhE1gR4pBgYHkwKyHT7cbOk+9DdGtewIRNUasbXD3XM9hWltRb6p4m0I
bsSfiqisHiypVTZ8eskKVG2O7siywrN0HuvFWyssWjXQDS90jeFDC2be+rruCFvfF0LOSfOaNIOw
201VGQTityZRP69bWFqNyxEI8wQgb9AshRH46b0c3RUygPKN2HL+hHBfapqsaxwvFmeNGG5YXQiB
ZseCV83HJnv0YpitdAS8oQnS63pj6yzP2D/G5r+/WBEkonnBh3izTJ/QmKPC8mt9wpa2y+VohCU3
ECPo/VANXU/6MCBGEA1IHEEjV0QHXiDwrmzUMZcGRIXHMC0CKZ0H4vWA6FhQMt6fges9jN8Qml8f
zdbXBQdT5SYPY7j1XDh+d89FuRXMLq395a8X3KsBctzDJRm4IbLmPnLN+fdY/tH5p9dnPSjwXEzT
vGwX6z7pGS1asyGUY37ZRyn58e8mSrgpIzqiwgjYv5sh4tbtzZv1zy9twxmRBPUE6NwXAayVZ5A4
20ngTrVF89p4yGprN6FRsW5maTl4xJJnMHUqKWLRqB99H0hEELhQmTgo08nvNaWHvwopluj3uqmF
fULdAGUOPFdTTDG0yKMBbRFt9N0MlorA649joz7IQ/1JKbI7OgbvU6hVNrx5YRZ1h7MG/JA1V6yE
vaLADVuWjuO7EmKkP+36lm7f9VEt7BdjriUq2lyrZCav3SxO7Yb2yypxFcP/lGr36CZtvDAXLFiU
dLi4gEQYlOCvLWia1EuhnvuuR4vXgzNsHMYvp4i4yLB1UG4mjibGsGiX25KpS61bQCEjQeKwt+3u
I32PG8fW/DOvD33smAZFBlB2VECFaFxPU7NXIV1189jWntMh6w7ksdFhGGCsqNSu37AnAhfmusaM
IqEHADAcYHAhrDDonpHhFuzc0EL5CI3PgGa85ldoIb57qnxEKptp3yjH1/oDD0B5RpM5KhU/EVoA
6QSNNwZs/Jk13VV5dgqC9GbdxELWbrZBZwAvD5NeY+HogcjFCuli79wkgztAQqIKsbviLs/hf8sa
BOVzZKPt3UBHtp5KG9Han+yjuJA8dkFRkbYhQSR4PMrVTamTa3Xtxnw3hMEhRhNKMbNj2EUPUIQh
c0AzVanRup5BVOBXpC3NlBYp9EusovirCHX+7/KB1uKNE2bJlQ1TB2E3lyp5i1/vFKke03wyysb1
ZQ2ZViMyoDW27V3tIdWxvgZL3jyXnsmQ8e4nnLw2FdlaUjuWVbuRBqkc8ijTMVEO3fh13czLvW+D
tiOYNOaK+wugSmC3kLhFau2mJkx/ifJekZKNuHhp0mhjnIuA9G2qYjYhsCAnMIO04Rl+o1h0G9O4
luQbLrs0jksjgs/YgQW3g5M0rpOgFP6u3ViN2eFFlwTIQThJptICE3C9GpLcKBSn1db1DHvXBn8N
MDRM4Y9ct25LGe4bt0Lb6/Urc2lSCC9odnbGQlZaVyuUL7wFPkJK8Yaj5NKEsM2R7/DykBYdF1ow
xXjIqo1ZW1yUf2bNFB6VBSTz0O/xfT+DUuNXob7l95N1ZTfChKWKgE4YsNRapyXA7WiKjhLIrru3
uBXrTXqXeFjWhF0Ic4lRmqPVukCenb2Xb6AeX0YsNmmJP+hg7nhZDI6UukJvoNRa8nrhHRSsu6Zq
eYF3T2nifQq06EesaId1t1q8tQhVIIbnYNc08WCB9dAM6tTBZkwT8NckeFZUcxf7OhTkPiSa32gb
vkOIat3skivMHWAqA57/K0xkb1oBzOxy6xrJKfiBqNe/+/xs/iIWD0ZDieA4YH9ChNT8iOvXAcb+
XPXERjoYa/K9BBjX32/Qp4Gxkc2oVp9DuAtaY6Yx2wCkLy7NpRUhoLBtrVVGhUny7BEGQknXYXvw
jY9lWUnP+USTqGki3hJOwTc6nIOTqo3pxm9YWidbwdvnh7MFSPp6oNBzFlMzma0bw1SaHA2oBdZX
auk2uDAg4mboCM8tHzVENzeREjrQPvwmX7s0ISyWZPmhPAzsKr0Jb1TUoYu/1sewMUmOsE4k+8IA
9ZEWSbGfxk9Pe8vnVTRMiPplpJrm0ODCmasobKQJwVPXv1NUbn57K8+7FFvM0QuMpYAgVVW4zWDu
ChXJGdmMwTd/9G9SSC7QL9WqjTbTxXnSODbhZ6ZkL4aRZm8qRtlyesrec/ggF284PaEk+t/PiyBR
SLT/5/SUEQRo++S2Vp2TGas3cjE++4Z6CtqtqGx5RMDTDAMUgCULN5qTZCDU0Jt3nTtodwjKtm79
eeqFQEMhuLcdWdF080V6T4a5qULdtXBjdG767hxV921Z3sutB23DWzBsYHln0L06D0fwg7qYeqnz
6tJ1clr5i+5WVoenDBGt9e2ydK5dAcCEQ0UtHMkwm7B2LWRXSv1OL54dCCmDBMoH3bWaY1y4U/D6
yFaZ0Q1Apog6X2SxAgQjMsXAqA42unpUit/ro1rYRPQNWUCD6AQ3qM5d79IeRlRCG7VwowT6yvJ7
DTXOIB278F/amQ/Ui9MARQO79xWtcHX9KM+SeE+hgyjWxmN24VhWSGPYCjBMnuriBVdohpeWZV+4
KNg2xX0ywaN6sz5hC8EOGQZAJ878qJNFaK+k6hrUVbh2MkvYKu/t/ASv6lB9DvL7cAtzuLBRr4wJ
8YYXyYk82RhDsqVQ9rG6Edou7dPLwQirr49h7Ict36ebxEm/jeWdX/+u0WfXjY3n05KfgV7QdZ2H
IHkUYf2dCgyD58i1qwU/rLDeZ9TLIBXXql/ry7M0Y9z55DRmdPcLf1aLYbDh9axdr5F2uxbx11d/
n8IIDobSN8U/RZixOJX1KXei0e2+qspjmN+/4fNk/RCnlWkkEZMxMY7Xwy0+uslTYH639C9v+Pyf
lDgwa+NFg1rYENcWkTO4PvwzIZzh01sMcE0aMPsCyBLD8oFMDAK+6uB2eoK2CjTCm8fwfMwKdwtK
tTIvWJ04nHfH9UkCW75JA6pJgqx1lGOoVx9KyK6QZ3seOmsPiceuRkLDG5G56cJHObN/jyS2bJjz
+ny6i2LUSBPzIUyr34VuurCPvj6Iv/x9unC5Br6sSBCpdq5OLg0eh90WJGjBxcmbyfPFyhlHzu56
AnTIDIehGDvXQqkuBrPaxBuruHAsUN3+Ez8Da3qRTonKPO3bSupcc5pmRbTyg43aVFk2OyuIwfLV
w2HdLxdOBwzC5oGoL2BnMQaqoaJKnC7sXa9CB6Jup5+9XcIcXcX3Q93/vW5saf7+5FYtg5ynqQgO
BEkd/K8mmVxrV41Pziv7M+dHFuPgwxQ3Z+oT4YTQPKOI9NpuUf+5yaJjLx30rYzH0nSpqgxLgw6U
k4127QGaVjQ2ZLmdO47KyQrScxtBpzYl74d8K4m6aIrsMNBwulrZbtemIvp+a3NKOzfSo6+IMRya
KPloD/Zd0271Gi2uC/c2GDSL2r14tPqkJb1Rnjq3LpLdTcEf6+u+FMBpoE9IB8+gb7IG12OBGzKf
vLbvXZj0lZ3c9u8GuXwHz9NdGajTPR0Zx06Jn41Iux2T9A3HAh2hdNFBvEg2WkiExXnSw03dDq6u
nk3jfbRxLy1EPrStkNTlyYsNMYmUWBE8XP3Yu0gM7/Lgh6yfEJtcn8ClBaLzweLcwcmBalzPX1fV
2cgbvnN9RKR+SqSz17+/5GuX3xcepPTI04ko8321iu6nJnWzJv7Rxx3inFu4rcWhgIZ3HAptc9PR
9VAgWEn8aYp615B+dPGdGtyuD2VxOUhEzxUjGjfESyr0lEG2a4cd2j6p1aMWntr6DQ4157r/x4R4
z0hBVTljjIkMLjg9SHf2hkstLQeoU9mB78E28SlhjkbYPocGyXHIFu30eVSf+/ZOvnv9RCGpRY0E
NIgGSuzaiB+b7TCgoOy26lmFmhqStC3w0dJac8orNLjMu//PsXDx9FCqscxDox5dKfwk7dvhw/oI
lspMPJ84j/80CKli+hOyarmbklJ2Ib1Jv8IJ6R0S3fJv/bDUEEuZZoUMZXxopthEMwbZlzSr4OiY
VTjXf8nCQHV1BnA5JuDRFyQNWaGNBlRck6uM5NiQXEmrjcfPQux1ZUE4xIa27m1zwEJZHetq70sf
POUpJsRpkdJ96uWNAS1004G0vRiR4IKBBB7Oi4zJ7fx634xf5FQ7WsazjQYQoroeFLb5+N5v0P/M
/H2JRBciS77p7WTj1u+G2yxxc3kLcbCwLXjFED9DFz+3TM3B04U7WXaW66GMinWk5k8pjKuN+bWE
lRudns+vX0+idOCF3L2qbgqW8CtafHWPBB18c0Z6o4ftxpW4cEwxFIW0iaMbnOzCjRg4Go2XFrEK
Uub7Un2XSM9ylW+s4oJbGkSTJhk60AyGiCjr0UNRoHns3CH6AdNh9/XVs3T1ecEnoyGzIjR+OnBF
/r6+zZOtq3Xp9xNsQTQ3h9wvsB/V0A1GmDuNW4/76KiMG8fs1udnf7v0p2jUwrLg8z7UmPKpM4yN
Rd4yILhRUpjwuCZe44aTvRu/TQgxr6/AghfN7HugRm0wg4q4wDJkmEo/BD0tU8iA7aLssRk2EvqL
JiAqJJtvcZ+KAJVx0CAyjXn0VUV4m3GuTvCrvCFjTbWe+BA2PBPcvfByG8PQCo3QH9zS2CNHstUV
vrQOl58Xwie/0RNYuKQe6fJDnu3fss2oHUOgM4M4aEi59qOks1q5V2MCzKY4KPyzEW8sLQGJdlsh
xuSoEDM4FiqkAMWMwc26fePvkL1FkXHdkZZmyCGrZsGfM2dw5p9wsRW6YPCQYpxITxjK7sYhSH/1
900ezhbVgjm5IgvHXWf7etuZzeCqwx65pCjY8NL5qBFSEzS9UW+yef/N7IHXv58noRkNCSvs+e8m
rdkVWrXXwnd2/hjRVBUPG+W8hZvoypwwXeSLp6H2vJ6Nvf+JvgEsuOZbZkyVHS5hMuwvWqmSrupk
ZOt7FxnFKb0NPq0vyEI8QYcbu41mLYd3keCzTZfR+JqVLPigSI8kDi3UrOz6L3UqYCJXbCnYSWPq
P/oQ2t5MKKu8+kVDmo33DNY13oTiWx1lG80b5lxNH/4lK7sBJbH1Ab706GsDwhKlbdMYHjKXrn4e
1cdguH/D520KLWTvuZwc4UjJFIXoM+YZg8YSTPRfVGPDo+ffd+3R/P4LA+q1R7ddavSeTWIGVv2h
u6mi06BuPJUWp4jy4JyznyuFwvXUh0FpN5XduXH57Esn47A+RUsjIE3PO8ni2KL3/HoEko7aABJg
nYvY6hPCJwHsAxAJx/awkeFeMKT8cWWdBheOGWEtqgqAqlHVrZvK+Y2VolPHP8O4lZBZmK6ZxooV
h8QE0J4QLjhjHWZ6oDRuczLp0FLlreTSlgFhPZpIlTM90TCADGFvI6mjbTjVn0ed4FXECSS44QU2
gDgKJmAvC6rWwUSUoz1mnAvjY1L/bfRf0/FO1qGxmTWsGwTM6wQG9uowetVN8nrYDRELaBWFbO2M
hhAuAxJQmTTahX2alZltG3lNY6Oyu+ARvGgN0I1/zjcxaFGtFuVI2EpPKtr2GixQWa6+N5Jsw8MX
Foy0Fthn4hb6EsWByD0SDUVSWqfUQJwtLaHGbl5/jPF01hwqawAHyZlebyLds+vAcyL7lJrFLk+1
fSJvVO6WBkFijmOMBifAfIIFLXR6Gd50Z+7lnttCutef9ITu/3xfOMgsKfcMp4uckz7um+RQf1k/
ZbZ+vuBMoWx1yD7w+b7YI/gOp/5WlXvRgqVBAqKB2+S0v16C0m/6IoEb5lSlKRrV4Pe2ekG3LMzu
fBF9VRUiyqWKhSA7T595Zq9P0cvgiDvWmRvmiCHJ8ApTVKoFSuNewOer6B0S6vGuDJ1uZ0rmr9Bu
7ypHulf0t4zp0qgwa2CM6TuuYgcFomifSPI+2+oMWNrklxaEWWtitRodAwtTcvSjfVjfI42xPnNL
C8OFQvcfjxJSvMLeGGbpDuRf7NOoyTtDBjj86kQD68JhjL6SYnDfi3eKlhMdtZ51QkVx+Nj4H9Z/
/8s49frzwnFfGP1kqB2fR14UteO7wIDL6D7e6vddmCaa42j5n9k1HOLKa/8NfU1LYPj3TnJOD/Oz
kf1YH8bW9wUHzqcMHCvZvdOk7Z3yiJTJ679PKgZNFNgjjRfoPD2buImmyjtZw/sIEaHz+ucXHBV4
/z+fF6Yn8sliZB2fh6GlbXf2dNBeH41eWRAmKOmMRJ9aLNAb0d4gV7E+gKX5511F0Qu2CnLqQqKn
I1MWZVbjcc/Ju3sdCcL17y+4KeVUosS55Q6qImGb2aEko3RfSZx/GZJevnFI88ytUdWmOrQRLC7a
AkMw36Yzm7Lw8FHgaYaJrCfcdX7W7TcILzv1G2qs6yNamjEu7f+1IiY01Eiy+jrFymSnB7NzKEe/
Ycm5j9h0nO08FOZfcHFnIEgqhVrbe6eDmbZ7u2nesCcuvy+crmMRGHJgdx4MKOi5PGrTGy4InWYb
njiAiCG+EhaCdiIp7uiSOGXSDzv4ER7WV2Bp01183hZeH3qt1x5yY/ZJGR4T46dv/FSljWh6aZGp
apCXBA8NJEKYojpBqE7rCu+UBDnC1fI7P1c+ro9iPqCFeJ3KJZwNIMiZKlNYZTWxSjULHOdUQpTZ
TJa/T03lxsidW0v1j7ALphvLvrQ9uIbIKfLm5x9hVQajNfxOYUzQpu/rPkZzIYa+BWH1jR2yOLJ/
DIm1oSkdkrYbMCSF79X+HKB9qzWo2PbOSULxen0al0flGH8YPeggE0aFiBPidgrOrKFUctPdJdPj
aP1et7HkDcTQFJghOIXYQ3C40vNbCOMI4qYkImOzK2B4XLewMGU01hOOzGnSl+0KradFspTk5kmz
P0XlXQlDWxB8jSQU6/INUwuDwZQGQwk704Iv+Pp0ydvY9qusM0/tO1v9YLTf1keysB5UT5kqYGmo
xIsZzbq0JT+qIgtyU+UQpr/SLH+we9fpio2b5Y8bCRvInI+XmdH0Ty/a9UBUq9ESFO3M09Dl4y6b
osc4yB5a0zwE8fBz6Hv5nnn9pCKA2CP1/vph0tRJDg+OeLi/hHvNz5JRDZvAOnVD9hDod8Gzkx/9
1Hn9OWTOMGzQpLRIvsgPg5HWqzbHTKvc+si0b/jC4hxefl9wBqMfyLAgp3uq1OwmHm6N+r6XXXl8
yNH08lOkE9s7b4u5ZOH8vhrUvBku7repNvPIqxiUdDKdz8DI+s/ri7Owm64MCEEN+bBB6jQMDIhD
yzGwVZJTQYEesaLzvz+uW1vYUCbUutQtOVtpxBVcITIrL1BMNpQUnkzpexlu5TuXhgN3hE6hQIM9
Qkx5ZNlg5/RTShClmbvC+2T4iDoaw1FJsiNKfsf14SytzqU1wSXiyLMbHpXSyVcVlGLRxTX9+BH6
2I1pW7JDRAik1ObUe5HaS7MApXvPkE5FNd23Rf0U0mgeJ1vV9aXJgwuD9jzuWHp0xLPb0XoEQhiO
GiY7j77RE2mQvtnRALJxIC34AWhvUlwEDLzHRSSUZPZxUusS9DVoXPrNPnY2jtaFGYMRDcoaGrLB
Suvz31/sm9ZJrDDXU+fkJwfD2WXjjTLeri/+0hguTQiLb2WlaoRFRkbnHJgwK2/41sLnocOZO/Cp
E73kQZGnUtLb3LZPMP/dV3lxk6bBRn5wvu+FW4FyHYUuQivA6uIqTISeQxfwoHF0ae/onwrznJtH
DQ3g5LtXP9ebbRlLY7o0OP/9xaqE+TQ4uobB5muNTCB3wIZfLSw7VPEcTbReaehJCsvu89Av5CaD
JgGKEunOQejvlVT+wCsdkPf8SXkN5TcxiOr6qM96DW1X72GywH3crXvVwh6EAY84l4gDlK2IiODV
l05+o/juUGXavm3sXRkMd0X3W9KKuWFu+rhub2lJ5iz+3FxEF75YNSiVoR5mGVm3tx+HfaTev+Hz
kCHMnT6clCJnKkXhcNDbKnAt66+hiXbOxs9fWnC++3/fV689avTS1O+8InDjohv35lgcQq+7kRu9
3oidtwxp14byDP6IMmUgFAabZJ8m+7rbMLFAUkz7EFk2A1itOePRrm2ok2mHVg3JRz74x9oqntK4
vGsH7ZDa6lOSWQkS08aBVqRyl1G8CBSHTOxIE//6mv3JhIrnwsXvEB8lke+32tR5vqujSXuqtdjI
bwpNPTuOB1dxYsQ3FB2KR3TizJPdGF8TxKgfJ9hrd0U1qr/lcos/eOmguvxBQthQxj7i2TkTw+V1
lMtg1yQf4U72fVedya6A+vfTxsPsDwr7xSTMKGpFh0ThBWdcTjSZWSYbw2HlYb/4DrxoZynlh4Fm
/51edPWt1efFXrFL/9jGTrFT89DaT23b7coqHQ5yXZSH0EdqmQetfoiiMHmksFQdHX2rSevlisHg
DEsfHCozOgU41bXnVJ7ja1I1eievKSpwEYpy9gLrLz2Xstt6rJxjWCUV4qV+fpCt6u9Oyr7RsObf
TYhYn3ItGD6tu5BwilFVo9WGZAb5XKSUKN1c/54wqCZjTJ3sXESnQvqlF/4B+Z59G34riy3RI8E5
XtgSIthq8LRQJnN2Hodvmf+3oyEwXSIhzvM5Sd/V9aOyVUmYb/YL1/hjkTcuBa+Zi10Vk056i/hy
GQ7ZWdFv6I1t8mea1jbBKPPvFqzMXGuAA0DAwpYsnDitwmYyQik769qDgSB1eFN/HZ27RL0r+9/r
yyX6zzyiK1vzLXFxMfsNmdNZdPxMBeYmSUtaMs+6XsPw9tdUoiosFYdAf8z6347zYYiP6fBK9q//
/gH2zJ9DQZSEpBBM+V5OL32eIgb7YKGEvnWrLqwYSdt/Pi/4o6MVdaWNcX6WiyfeHHJ0K/kPhemu
T6NwR7wYhOCJc+uRbfdYKdMHPzhM+n2r/1g3sTAQiKZxPh1pLDCNwkZPhrINSqPPzj+T/HvnkyZ2
0Pk+rBsRL6J5IHMxBmKuP104IgVU5BujXmtsqfiHtfurs3ah5drJA2I4rfSgt8/DiC7x53WjC0fG
pU2R38QzJy3tMjs7W7CNjfaXuHBufFX/L9K+bEdum2n7igRoX04l9TKrZ0bTM7ZPhNeJLYnURola
r/5/NMEXq9n6mxjHcIAEjbBUZFWxWMtTQV5FsScx7hsHdUZLuE9I7OmzkcI8uSz3Bwr4nYkFmgwU
ZpMj9FQAdmbBGRQHNpToq6bcglLp3ltbhPMQKr0XdJYeuPOP65v3EWQVjMUS1kP3EmQDb9uF45UC
t0hMDCoHRxjW7tzlz3Rv7O1fFg/z4JWZr5YR7/rulFo3Yzn52Zj4o7nL8i9e9YDR1Fl8lydf8ukL
GW/YJ0c7oEAaf5FOclEXiDiWCCA95owrSuqh8KBvvzb6ySjtX9eZX4zTGe8CBcF48X8pGNVz6T39
x9WFnQXqjqemBN/faHw30FDBtPLr33+h08L3L7+vzq6Jba0bUQL34mj3eeUnmZ9bdzJ8VW2TCjri
gR4G84oWmnMqvcYSm7S58TLy2PULqzzq8JTt3jiW3fCXonv7Nmmf9TH/DgyQPSrRIg8VtQnJD7bL
07Av1NSPY1n2+vLsbBRmw313lyfIBfYMreIRrYZ1GnXeu22fyOdiglj4fHmBaXOmnA7ot4sae2cX
e1n5+sbXo94F+4mWXEAziBk7RrMavpMVv9gz/PQDGSWSsb0+2tEWxCQotXBtZWWDx42ixS9ACMPk
pE8mrJfd0XW8NHChoPr+otlXL5lWO2rrvDTtQ3NXyXIbW1+PvBBaBCHgy0TNc4mjpoGpHNMYv3TJ
7bRvZCXZW8ujZhIBHrR0w/IJV6FWV2h0VPIkstHnqkNxPq34yGUtiUUgesF4iS1URmqio0JxlJcM
df1J9cqUz5UEfWz/ioDYQDV2NvpkEG57SSafJBj2ISl4Wfb33C5+AAWi80hD7uKiHWdMllp5XiWR
1x0mw58Kf7L+QEARrUCtA4IV2KvljFamq1ZrMpO6VV7a5G/vQUdZ9mdN49Ktj5jn4m5jNoRwUVsK
58pUW1kECzQle8p8Yz56usQd2JCkMypCEEFTpoY3hpFFWbnjU8A+meNdDvpsfcGTx9D3vGp7rM+b
G57dSMGAZN8vnAK+HK5tZmbR9Oake5cdPn0IHx2XeGOioxhdZueHnFkuxsaMRh5VZYioen6HF5aS
SYIfF84SRBQoWgDUAjoUMnuCNrcME2mQKMsjteN+7J7i8h6IvA0mF38Sa3Q5DWjEUrzqLP2Xolkq
sq52HNK1UeE+4p1IFd/0PhdYvSAh3OisSgluYtZG1K6S/Vi2xd5NJvagZrP65NEuajFV5dU2e+rr
cWHKIAouXsTgEO8DwFzo6Mi9wGxBf37aUEyGiHIjcYJmbqrAVhLrsUYe8Aupre6gzhk5ekS1blp4
3ZLakg1xPCMvcF+m6qyaitZEezZ+pcrX69K4SJtg1bD60jUGDIzLoLXFRmvSudFEo/bWzBHjwYTc
S9vfeKj5UZKb69Q2bOgyRQ9ZEdRgXE7qdtMm4TrmckXo1/X11A2Z9dOoZUhSG8KPVn2kmoEngUZX
UfhzXiLQX1lNFAM4os/Csfg5DAxdjTuHHq8ztHU4SLygzR2qdjnZo8wYYwAoaaIhrV8aO7kdLENy
r23tGeqKUEuPEPklJHJTZuPskqaJKi/pX2Iv1Z+ohhhaSxRVcsVtCYODwBtQ/yAPGKh2bpoSldQq
MSoe9YZS+Y7xVYn142C3pc/R8JI72pcxlqWzxerxD+124EbD7/swiIKpMpKy46YCooVWdj6y6vvU
vtXyX7Oe7hPQ77v+fSDd0zADatXbaTVACT1zz7jzcv0stzZ69SFinJazoUnzGR/C0Zhp988TJoxU
7P06kS1jsiYibDFDupHWpOFRx8NZ+UKnW8s5KJrhx2qEBqZWpt9bAopHM/QNfd/I5CxMr1yKjFKL
1hOYUgEO2vBnEseSq0ZGQbBPThn3mlmUPGqYlvizZVF/lPV8i9UC/wgJXF/kVBB3wmVzzgbyRupg
WlMbtcrTHN9Vsx5k2pPHvmkGxrTExxYg+lorC91vHtaK6qIvq82LnbYoy2luo3wsgXt2U5pv8XCr
zjd0KAIDcWuWtOF1+RDbz//hFAFyOAZLMYv4wI/jnHhtlvKozNtQ1TCl9VsaP9XxgQESL73ps9En
ys8WoMfXCW8e44ru8vuK1yQD+EidZKCbYlovbd9jVE1eJ7GpYEA5QYYUMJ8XVZJpxVEiWcdtZOD9
Yj8U6YHLukAuQ6+4rOGJoDPgo7lRDPPGbqnQDBYl4kWP6mcvIN6z3T7p3T2K2AOt/VU5P7Tki9Kf
0vqxSPfXOdzaRCT90EqO7q2NhGmheDMzoAsTEhYo/pDVY8jWF3TNJRPgUE2sb6BnowzMTvLA37oA
1t8vqBntK5pTjcA6TYhcx4RWITMT5jNH40ExjtRP8ymNlFn9r5wJqmamAyO5C86qeYYR6f1ChsW1
7I3o6eBg8O5ZGl9QMHMu4NrkQp2LGpJhHz37zW3h4jxn2t+flQBkGvGCQ40EvG9U8Z9TIYD/NSYA
BkXaXjH6MNeH8DqBSyVaCKCQVf3nkhYMOqo1TaDV9yAwvvP4oKsNhiV+WlFBYwlqAVUM7pq5iOHK
FphDPlI9TdpoKA+MolfrMGiSW+PyNEACjxQ4nQibAK7gnISXjHFvKiBRuaHNQzXBbbijVOI7XerL
ORVBXwp9NJrOVJqoML8S44sn6967vCCwProh4Gp+7JTABZLJcJ9rCxcE+4osHbyXw6hX/pjfF+1x
Yo+uJnOXto5/8cwcV8PmAVvpfN+QDilm1IS00TTUoQL4jKGAty45HAkRsdBc642xnXKnjdL6y2wd
vD5sNYmzdWlp8FyEAADVD2/gC9D6mBA29gT6niGOz3dWE/S2b5JwSMOslli1bXZ+0xJ0Uh3dNG+a
Ah4KR4UzEkl7IsM6unxynLMjHAsh6jjbLMftOfGAoOS4c5BIsnRf557fNLIn6YaXcEZPBDEfs15P
Zh3blyYvMaxlpgDJFl38WsjdowNJVPI7Nt6OmkShttR2dWwXFYcxG/EH7qSh3ff0i56EpnfgncTG
yajo50LeW10zOxaowNsbybeE3KfNC+6iz1vSNS/GOZWa68DKTEAlVW49LzRcNDxIDOmW/VmTWH5f
GdLRZpbLJoiFa+71wW91CQuy9QX703Qjn1F5ABbG9zEOVFWSgt1cfyk8AGAKYrbicVeVWan5AM0Z
2Byk1ePc/n39DDYJ6KaDQBgSExfoOwpJDXVgBqJH5D3dk/rtD5ZHzR/QXixUvIglec2okq4ftDYy
R99ggS4xYptfv1p++X11vCbSnu48YnlVV3aIRHbF/vr3byqCBXuuoecdDq3wWsxigKn3WtxEDqlu
y/mtQewJ0YZd18h8800DtkToMRAVT3HxPu5clSnNjPtYG8hOtZO9Zle53+hj4fOuxOtxPl5nbeNJ
twQMwRYKzgDOIt5klBOEu23gffa5dTOZmJUw9WHiHQznljoPA0anZL3iO4qE7uaWIr2B2OvyFBH7
a5wuW3oqEM0baAPAX9c3+8ey+OZaN9f527p0ltQggrAo1rtIxSUDyTDftUDQkuKlb8a7jOo3dDQl
ZLZEEM1tSxMd5spd5MwUF2PUS8fgke3MXmDNwyHPZlkd6JZwrIkI9rg2lZ4ruckjhqBgp+8nm/ot
+1b1e5RHXd+2jQccnKkVQ4JVbhwWd2jiAK3yKY1fB2AGWNl+UktfUSPVuUf4h+O/c9Xv5xhtHpIL
bns/l96OJaJ3kSPUe+RWe+SmIzSqBXPbPZhx/+06i1skAHIPeCULg+yQzD+3GkZbadRoiy5CWM/H
7JZUculsSfh6/eX3lVVKhyxGoxrWd4w0yO3ZV9ij0+1K43Cdjy0JRy0aHglwgFEeLpwUIArcTi+q
LgII5HEm6CJDJ23eDfvrZDbZAe4i4OARxsID7pwddWpdC2PnwI6t+4m996ZA1/1WCp624ZHCDqES
GY0BAK4VAy/9MBpJkqpjVJl1YPNhN2s3A7txske9CZnMJ90Qgn+A2hGoRs24WGKoYCwcqQs+RXby
Nw8aWXPzxqahWB9NhAum+dITdb5pDbGn3kqdEYY77Ad0jt3w+QBzev1oxKFYCFYh54kHHKq3UUJ1
gZ5eqJ2TK/2MPQNMqZGcSD2GpfWi0GfTeUQvoVWlwBvO/Jo4gParwrJBfWkS2u2jbYZGI8vAb3Jt
AtkIeH74NjEFXAEdwGY8m6KuOFTzjg4osbgl368zvXlyKyKiPGIGiTaoZIKBKvxTNf/B4xt9HL+Z
EIxt1iPsYiXlFBF0RCUBsiNGLtFc2T4J0jHVqFDsjQIskL88Erj3ihVkvSzbLNuo5feVHSKjMs3M
xmmk7XFEvLZ9vn4QMi4EO2ryUQNybY6N6m7TKoz7h9m795zdf6OyfMWKC3uihkMyOkWZdWenSmD1
hY9mO1OWe9neLWgrXAaA6Ii3QgVEhUlNqylqMVbOAeLB/jofsvUFPlDToGXuALHS5v1oHEkueSps
3AYQ29/fv/gQq32Kc7dA0UEzRQmmNGh7BvSyWsLCJgl0oxloHUURjyMcuOEmRZ528RhhVINR74al
q05y2pu7tCIh7BIzGoDRF8kUFc2jPQQze/mDU1itL+xS2qD6Px3AgtcFTh9C766vv7VFqGMFPBYK
WnElC+tjwtDs9lyfI8t+IepfU937hEjqO5Y1zgOpH3jewLxG6w6yksIeTZM1lmNWqxGKWn1FjxKM
MiHk6Di3WT9KjnzrPNBNhdsFLjs4EiyV1tZpUQ1cxbPkrlUVdIlMsjtsacMT2UHVFsqekITEaHYh
dNOo81gleKNEiVkdJmh5STXgsnAjIE72xSEz5sK2P7rMup2JrKBuy+cAX8Aixag466J4glsWTxiq
GyKvXaq0XXKrJ7e5uffinR5LGN3aSgCZwTPExAj4toL2FNkwzYi46lFnqmGHWsWGhNeFbzl4cSfX
FATBaGeO3iEHFIYhTB7JfvyVyJAEtuQbOX2MHoHkQc4FeRimsphtwL1HahE6cVDSI/nkaNsPnwYA
YohLo9MCrqCwT04cm+NspXNU6QpgkJH7diRKunUSLmQZ6e4FoFSUOIUodTpjZmfEXTQHo43r7+vn
sLVJyD5ZCBzADQIX56Z40gD3ZqrwLS1OdlrxEBNlp/SSd/QWE2siy+8rew9IdIQreD1Fc4wxs76u
764zIVtfOAYOcFXCPDBhJAeuBhgxfn39LWFdf78grGiijy1S4r7y8DzS6tG39GcOVObakJjLbUYW
iH08KoAwLfiLhh7HDKj3U0TJvMNQU2j251lBcA51g4ADQPm0GEmBjzU6gzEMCEPRvVapDwYf/Hy0
dihNkTyPt57n6NABVAT6aFD1ImoHumaN3DLYEI1xW4aqN2p+VQ2mb5auuiv1IguMXm8DR2n4npm1
9wzQPPaq26VyHBEPD6ZeHXuJZds4yrNvEo5yslTUwnB8EyuzgBd/98oL0x9d9X/XJWYrYnVGR7hc
s1EpmKo1Q2QUpT/SZ5Wckizzx/qJuc+9shv4ybRlxUyX3SOOswx4RBAWbf5AVRUUwdIQe21o0kfU
MH3HQ0qx8WceOmxXjwdMLfRn4gVq+WrOT40hg7rYuOsxJgRmBGiXyNqL/bOKlw+e4jpdpHn/Ixr1
UXVXugA+vItl0KSbh4jODqRm4VfgWXluT9qRxuh2KPto1n/lbusvNTH15Pik/nQ9nYOCSHWpIcVl
hSf/OSEMRps7S+v6aGj2SuGns8RwLech3IIosMX1hEZzhFNFRhyDKQBNGIeow9QyuMyHWWuCxpCl
s7fILMjZ8B4QfrlwHVRM2URTJRujrAiL7NiaL5qsN1tGQtCrpskouodAYvT8TA0U7daRRRBkJASV
MoiO6UMzSBjKfsru0AinyUR4w/4iDAKruAR8jYs24LSYqwkwq2NkHogaurLB4JLlP4zG6h5Mdaes
VQPLD2+u+cjp559V66//SASuljdtXowxbCju8h1R7konKAfJTb6leasN+jBAKxJqlfRo+MQZJG8N
9+fKB5xcKWuYkW2ToN7zjEHYbdqMUQcUWkJgtH5et84yAsvvKy4yLW17Z9EHc/yu/MjLX3+w/FI0
j5IO1PeIWp3y2nTbClqtlH7eoZUz/oNwCdLgvykIDOgmS9S2BIWsDjD2lO7+hIHlnYEnzhJ0PN+f
YtKBSJi2Q1TPLFAztLrvrxPYuipQCft/BEQkB+bmvWvGuB1d5zHPgxHVL8lchMroV66kIPxjt0Ub
i9EBiPKhyhcQf4JPVY1k9mY+dVHeRJq1S/obg5y8+tDr99wxdlxfprWgR3o3oPmWOG/XOd14tS0O
EIwvprKgSE+4QerEKKtGz1ik55Pv9cwf8i5YzGSa+nWCqIHs7Da2FhFNWDBMDUXUWKx+tCfC8YNX
R1pR+W18NNMHpRn9Bq371Jah9i9fL+ztGbGF+5UiMdeIk8Jw62gZUVqVt323V9rnJP+bpieHGr49
GpL30NZ+rtkT9jOHi9OlWVxHcZl/bTkMUKrveTvdAu7GZ8rk6/MQXT/CDWuB+NFSzY/5EHhICgKU
tR7zRlWro1L3p78ryeobFvVsdUHXjF7Ry87B6v2XfHybnBsNU83L03UWtmpAzqgIJrUdvNJsDFCZ
puNAMTQqe2+TLOy8Xw1qqD3PV8ZD3N62pmzymmzzBEtlNaNb2CMI1+hlR6jvD67UM8YWp2ElgUrb
smJGM12EogNe+Imsz3D5/0UJxyAiYOR+NLGLkZA4LXqOrHoVWe63jN3r7m1Df1w/nK0tQhcgPGeg
TGGC2xJ0WrGQcyC1GGleR/m9MofWKNEY2fKC+KoOQZPSVNSROvl9/7XvZEmITQIA2Ic/rqI/RITq
6wZVMxXFqKLJfPQwfbWRTaLYMmnAM/Tg3CAIgrfx+QaVU2sAXxZp+Kyq7saM7DlpfWoB+q11d3o9
SB7hWxq51BoAEAbYeRf144hNl5yn6NPo3RdghwdFlYedGjmSt8WGZAGCHnEdoIshgyxKVp4pdQJc
bBZlvwAm0P6F1q7rcrVhKtH1jYtgwY3WcRmcbxsibLPCMZ0sygmlfqOYt9VAd6Tr9gPmjzU1sL+U
T4NJoEJjTVNQd+oCvyl2Cxax4mesKGGa/EFo8oyCoPCF5sSlPoCreop9t9hTV9YzuCFuZxQW+Vjp
YzG4VUcYeKBN66fZHqgyanNAw4Bjv18/oS0RQHR16QhaUK3E5qPWVZxxiBMWWWPk8gcGdGbrcJ3E
ViACw1X/pSGCOwBikA3ExIXZtDe8TQNLOeWY2ebZTybglDHKjD1ZuuyW3jAJy8BnDOoF5QWM9HwL
1aq36ezo8AvcMHYPBg+vcyVZXyw6zbgOg9Zg/dx9MI2wHX9eX3/DBKy/XxyukvZZo9mJWUcpXxJU
uhtSeo/N+m9UhKs/SftqSDIDVIqgTW9MPYx5ENuSilbZXglmgOoKyzsXvPQ9/8qM6j6uyfE6IzIS
y+8rjUH2lv2zXXW6a5EelkFBy45D0PlMsVuzMrBRc4u80U5ht4nizzJtlHEh6H0cx1xlKqhggCNA
xvQ6/G+7tNid1S51VYfxKsniCuHpiQ7DpLsHLlv7dp3KpvX6rXqe4JI3bT3bfQEuKAt69V5HE726
J+QJk22vE9I2rdeKkqDkFepJDKOAEnrIDmUJOQxznvuuxkPdyMwddeMag5v0Q6zSG1fpfN1r3/NM
PTKluh/6RA/61Pl2/ZuuCwqqRM+3mFQacDJKbDGGIadlwNt7+g3tj9eJbEVZV9ZBE6P0MysyNafQ
qLjTtBDODyA766QLaZsNAHDNZx/u3gvFYWMq5dz4buaOfucBOy5BL7LkGLalFmnPZVomeiMEqdJS
22MDw3svbva02iuy+uqt9zO4/U1AECivrjVgyNt1RIzmxaF8l5nKAWh5Pmu1namTo2J6+360bgdw
qafeHjHMQ8PU5+u7vn20vz9DkLZZpTOyybjHqu7e6VO/wGAdVDTjAe1Izndbg/6lJNbLl6kx2FYD
SrP5Nqd3lfpUpscquZN2aG0r0G9Cgl/rORh53vXY2V4Pga/QZj6U4vqubV//v0/PFu4YGtOhjEu8
0BnQp23tZFePrHjM1Aezvm/Uw5D8mNJpd52ojC/hOkh0l9cI8OD29+6N9rFw8Tj/o6vz99Ytn7Cy
pQ5ntt4sJBRD22lN92zZyc1UtftmcPbXufn/qPtvWotkrmjNyYRSCWbhmk4fuf53YZ4c522IGwz4
Bd5d/Vevn7zpe24dACUjEUWJ0ItjYJ026fPegIS02qHle9U7lfGOysZ+bZ6X9THmHcPX4bKdM6jk
Rj2XfMZ5OW2QPeOFEEiuvkU5hVc0svC/KQhGyo0tHWMQcVVYzY3XHc0qsOpXquxZuku0u6mVZB43
beKKnGCyjB440LYz4A60/Qno4J9vQFyKCn6zI9iiOqdJndnYMEYP71xm0SWbJcYDUHxB1UnDZqVa
iKBW85QlP+PMd6r7JPiTSo81K4Zgg4DV3GvGwoqlp+hFS/xUYrclwmUIBojlmtna3QRNzfddglJp
AOHfXNdQyXGLNQw07zEnqcOGVc3kv/TSifHbLJgLYDYQ/DEv8lw/ar0g44RBa5HRHOO+9zv3kMyy
2qJtJn4TWX5fWRlrrDCRmS8+bnOcyNNg/YmPjnHr/8eEYDF7rWi7ssL6k7W3spviD5o0IUi/1xeM
CCZ1VLijsUla+0yVWyf9picHp5DNQpOdhWBJHA+5Apcu25TsiHUobfhUEqO7ef9bDgwhioZQWytI
bIw8GiBAELJ3x50y/KLlwSLoB3K+V3Dbr0vupn1fkRIkq0dmNhssBAAScpzMd95/7dCs3zqSJ+D2
pv3mSJCt0tHSwSng0bTJV7sKFPuO0v11TmSbJoiX3pWEljbc0IHfA4QYpf2+md7GrYtp9H9kUX5z
I0jaxEpAbn1ETTw/Z0jbBFJYp81zwbgEy9Tw56IhpxhqZcTzBgae0TAx7t3yoWIPdifBUNnSeTQ8
WEgqoNbnoiFndIqq7sgI45vuAGKnys590/tbExBE2fFmLycxLsKuuafFj6465E7nZ/0Ld56t9i+n
z8OqlzC1tXdrmoJMM8Ddj5nb15Ft7cvSj+led3ZF8/55eVtTEUQaWZ6Uah0405V3Nh1IgZrufaaF
swwlQsaOINgFt0nT5i1e7V4cFXy4ZcCRzrXU9Gk5SbzaxS8R3aQ1U4JkO05nFRWGPUZW5ac0iOnt
PO70MRzUJ1c/Xd9AGV+CIdXGBMUUPfjS9HDKUMB8nMcH+snJuEuBpLXmSPDEyk5tjSmHhKM1y6lD
Y0IQVfLE2WZkGdOABnHAOAnOmMbU0aMubgTM1Lm36vpFc4dDBs8S2FJ/UD0Gdv6lJcYdqy7GtOrF
W2pukqOKimbiT5Lsw7ZN+E1CcMgUYMjoRYcQhlscNP7omn/gB6xZEExCl2T5PJElRAKQH5X9r20S
yYHIOBAMwDzysSMpKDiRMfvat+tyK1tdUPwOVVKofIA/WVQHu92Vf3Ilr/dH0PeuSGhiJ4s4qUel
e7PpU1P/yGTzP5ZVLjX99ykLmm6ldkd0W62jpHoq6JuavSj97r9tlKDg2eQ4KFmF6o3TPjECWVZ8
M/y33ihBtS01pr0X45g7SkNGsjChbylKHMv6TimezLHYo+zYd50f5njb6w+p99Mw9oUleyLL5EFQ
/6oF/IWTQCU7VFTwZK820fV9vG5fUBR27pgndd0ZyfKA0bXn0TxmxX5Mv2jk7TqV62ygXv2cSgz3
bK4KUDHw0jOOxiRxAWXrC2qPqZND3tR4I+kMjRE3uaxSclOgDVQWo44R4/vEIokFIsbN6wbPvKJH
savhu2PzI651icO8ycaKjMBGlWn6ZBu4tdrmqcneY6Dz/8E5rAgIxiubdMKAAAI/tsZdxX/a1df/
RmDhcPXOm10+8H4EB5hToc1AdZdY301xXcbJYPSnhvZowX71GkExFABfUP8TkMbP7YOm7PJB4oPL
qCy/r7jQFRex7na5CNGWMGq7wfpWweXPHVkmUUZIsGJeX2Z9GmO7kmT02+TVLF97oHZOsmFsm4IF
9wGjsWCWMPXpnKFp4NSZCcz+rKCO2IT8onzq+slvqsi/JFAscU6iomqexTNsvuohtOPP8XsjC9Zf
5+Kif6Bw+hjIi9By6y8MgOQ/rzMgW11QvthR3HGc8MTnyQtK5ajE0MqWF1SvURoTs0ZxBIpzKA1g
pEv2f1OUVvu/0F/JbMwNvckcyGxpH9x99e3ZkGWGZCcs6F5S9wWzl7S0lQcTeUQ2t5LdRtubBMRN
jMBCdZ8YHFQnjhIiC0wgM02HgEoTBps8QAFcjAMDToQjXOsMDmiRU4Y4UUEwpn307eEusx+HVNtr
mecbWR9q1YvDf8zWLY3va/T1Ee8etY+S05J9h6CQxsBZ3vY1viN+mvjexgQWmUBs7aULINEFAX+Z
vC3cuSWJeWn1Q4FCH+3o5WVotj+va8wWE2sKgsZUMabMel1fRLPxK6keTXZjAJzikzRcBN0AgqE7
1oL1JUYnrTzWh35qqxOtleyYVol9h2iPc1NPtie5W7Tl8M/c1g9aloe4GKp3L0ohRwqIs7yaq1PR
6gEhaOoZA+CWhF1x7Nr7Ljf8SqFBO9VBxekLxlpkeX3UsvLepLUfO3rQZhTV6bLx3cslIH4Wxo6i
yAWNcuhwEC1H3s2TUvfslLSOb9h8p5DXCoW9GvnJXUnZ1oUVwRasaQlWJO8blznFyE6u+55iyl1u
VEFKdD+bsz842DWlRbhW9mpSbcoYcrsnO4l3U0p8iOpukDYNbW6eiw5AvIdRgShiHcKkF1ZXMXZS
y5/qWAeF9iVLEn+albCsZPNtLlQOu4d2bIipjX+7KMZmTkwy4BTVJ8Bzv1k8u+tpKhFSGQlB5wBZ
bJsYfl6fYl79oIp77OJYEqfZIAHQFwxRxT/okf14Gq1Oxpx6ZilFWZ84VYP63S1lI+82hOyMwPL7
igASDrqmkKo+6ST26XALq7HHrMCdJbtzL5ObAEtZsyL4VwmSDujcoTiQ+YulpUA+5T7wRvy8acO5
usEYiT3hPDTy9NB5xKfNZ1N1Lgo6MaPGAq4J/oodVsyqnL5Kh+qE+e43KZjtVMnLZ0O+l4J3THVE
LB+I4oJxcIpas6YmrU/jGB96oo9+PMx+j8k4ftFasV+1VEJxQzyWZndtmQmHSg9H2FNXcZOUxKBY
KjpuaAx5lnjfWwQw+AEj9z6aj8U2P6dHIoZYVnXq+PcpZbvekyFSbQigB8grwKK4CKlhFuq5AHLa
8wrNzdXJwnNXffZDLXu7fm0t97dgs0HBA5YEBq1dwpXlFiD4x0qtThmm05ls8O3sr9Jq73g+Btpg
Y7jfbpSNhdrm6jdNwTTQEbO40fiFq3JE86f5wtXXTCsDazxc522TzoI8AYlz4Eotv6/Ut+jrDsgK
HYQapU/DODe7hKA0bqidPigAZvn5i8JDd+1SrYy+T/S5nJNL2y7PgRxIT/PAkG7JdwMqkpj6aYBC
gIbB54SuAotTRSL0nIzS0VLxYo8ss6ymsJI1KW4J9Xp54XD0JJ07gPSTU5035ZfGMutbx5aG9y48
MuDVo+gao2U8w0ZZtMBEMxW6gmr/9MSHdK+k5Q4TUHaNJkNFvXSU0C5qow8Xs7AxHVLU0MbAgE5H
H/kJ/V8hMY4T/e6kt5Z1p3r7Mv9xXdwudw7GwEKx7QJ9AVgKwd60dtHNdgIPcJqSoEPN9acnhGCu
LxrGVcRFXFSTi6XqvVN13TArNepczL01vFX5PTGBNTR/d4Zvn+bljJSgOuOQ1bypnfpU2L5X+EzW
z7GxVxjrjIk5gExHwk30lhMjB54aqmFPpIgH31Xs3G+bUuKCXOo/pAaQKmghdeEgiPBgECsycZV3
J8zOUeu93aCfPXBl8HcbrKBNYfF60dkLr0Z4IbUoLdSyYU5PcTzoj81YFjvLzWpJ/9wlFWeZF4++
DogYxmILUQsLj7C5iVn8mjTcCjFToWnN8LNnfk5C0ElXTZVBA1jPq5W+FGPUHv/b8oJhiRU6MQ4c
x9f6Q2pz+ukeJ7wf0S7iLRncJWMs2F+ztIp+5Mx9jXu2mx6T1tx9moMzAoJS2AaQSRuMh3+dXYir
ixGCn83ZChwIFqTBvEsTrw33dazaENU6/l9eAT9p/jSMLnw9fXlrYIKMhnG5gjBldFCnsnaLUznd
TWVKfWNCvFv/vMyekxEEahqHagLeUXHSDxjhHWLI8KclFlVyaNtBgBUPTkRKzq9CY9LVuRk8ekLz
r+8ee3X49JW+EFgikdBwOHriiVtxTI1OoScr/4KmLaJ9z7roulBdGincF4DUBnLl0qQhXudlq1UF
dXuKs+Bofw0qTNdOd7VHJcbw0oCc0xHUj2hxPmEaDT3FlufX/8uIDHFURkA4DJc6bd1OIFCPeCeP
ZqBln83JAkrSRMxjmVxlwB0WToMmzJi03h5egSSGp3LozjIssQu3BBQsdekVXy6MizFEhetVo5sP
46vZhTwJE2c3NBKn9GKbzkmIuoeXFiltAhIaEnNfPBn4wIU4CcsLOkd47CTugOVj7bb7FRN0AtS3
1ad7KBYqsLDwRIFxfDFYDwPQCxuDLcbX7FZRMUAW3fWf1AoQWJ6hyGzCUl105Y3q3LYZRrC/Ts+9
fdPHp3h672TjGS/bcXFTwEShr3Rp+bzojypBPrbdQQcAAW6MwborehZgZO3T3PGdDXxjRYn35mT+
qtCqpSqyC/cyd/tB30K8DLgjC67Uuf0q2ZwQlxU60Dpyv7a00DCO+TQFSOEFg3lbpw/9dJ/xBJN5
DzEwOcfsaPOXTmanL2Vm2QbstvUxGUF8uOQsxQOQ9HrkVEnAAencpnnooN+uHD/rAywMa3hwYlIv
tlssEWXoSVBTNumR9a72R9X6bBRDWH7RvdWDbx40zMGosbwxjDuU1adcNglwW2QgL0DSw8D5i5I0
iymt6zILHAx44A2VX6GNO852pofehB1KhWt7Xw6OX0v7IS5tE/ZuRXl566yYi+eBGvls6lGr3jbz
w5Dcudnzda27tE0ggXcy2NOBguMJ8ohmS9ZVqa5HWev3TkDn8Pr6G4Kmq1Bp3HYAIcQ79pwFgJbE
SQ2XHUmNHWfH/K5lmHwgueg29gk4zYhtgoUFNE9gwowVI82M0oyUZrjJlP4+M8YHxub9dV4uAicL
wj76rF28LTAbSXT7aZOqXFMbE0Vi3zrzxjJ+cbTDxN6XVt/nDAVJqqyReON0UPOkoU8ZaoouI4Ex
xuey9ErDiqosDRr9eWSSeOrG8SCWpcMU4J2JDIYgYXPjNCOLUztq0+ehn/3qe4OSztp6vb5zG3zA
3i5IxyZQFDVT4MMyZsepcsWKem+vK4Eh4UK2vMAF1T2GoC2Wb9VnC9EXOktSD1sEMGIcCWqgiQA9
VbhiG+ZljRrHVmQ3lf+3Q2W1DxsCvET8VExMX5Ip4jlTL+6bssvtiI6n/0falzVHqivd/iIimEGv
QJXLQ9ttyt3u7heipw0IMYgZfv1d8hf3nEIQRdQ+L36psBJNqRxWrqzTCHwNWkCcm20pNA7QcITR
9xgV/XLzAJLPyFOVo31WgaQnpc/iPzfvsgPrAAdKRe9jwA+Xd33Si1QbB+6cTe3YJYG5R4i8sQuI
gWD1VSJaA8j5kkJXByNBKO+coxYHacUDPdw6AQNBedCaQR2ihFFWVnZHOBvBAHo2oqApfM5ufqwW
468MwQgPFUM44axqj+1fVu7op/VlRs8sgE/EPUY/WUNa/4IMjdPaWnQe8tTjZH4mY/Ps9D+cvcY2
6+O6FCR+v3iXzNpNerCzR2caH8oHZTzstavdmokgd0enbt1YM66OupP0MWcAnZDC1+h32/wS957W
qDsPx/pEIRQFGXAxQG6xouxpUTytUbOK32bTL6LHxDzffKAwPjJuOrqygFdSWihWjTpvujZ+Q2Aw
6090jxRs6/thVSGIgzgILrb0uroDFqk00vhNGYrQaseHDMSSO3b5jgz50BbgyIkbNLR7m1BPO6hH
4uyd27UEINPhz7uOhVsNs3h5nEhOiVIQzT23AbDX7d5pFdp/ke9AlOByeHHYLk6roadFgqCIe56y
w6CPvpGrvtE9t4bjR4bmx7e7e5AHawQ91GHvrsg32ziteK+nBJTL7tFuyXFHj69v33J8aT42mVlT
VBHmM6NdThB1n9Tb37ulCPm9nlhuaBlE6PZRab1Kv79+L8T/y1siaKkFEZlhr97TaB6beHYy5azP
I1oOwO4sT258GqJnEsU3W7iIE13IkqIgY5qxepwgy21CRIVJsYcW2Di+QLDoSOPDeUTaUTIOIqd3
SKVY0dn9SkHPryY3cyPC5vzw1gDl3KD3VGMT/U6cNjo3D6VJDrMxHK5vx8YNWQgQM7y4ITVAFU0d
NdFZo9ld3DkP6Blj5UGtB7beniLDPV6Xt3GCF/KkC28rI2N2hgkxS/2TZN0pTfLTxNjf62K2NsYE
5kATfcHBPyddlG7kRZ3mmBZlr2DfsHdCt5vDow8J/Bqc5BVBNM3NFFiBKkLnhO8Fiu+Lm9N+2HeA
i8C8hGalsKqkgzWkWsNtt4jOdQ+g1JHrN1u16CiORpvIY4B2ZxX6Ss1u6uyGWGejDnrNZyy4vv5b
2wxPSQScwXW/inP2JXAHcWWbZxYXz5nJnnSju4s5uTXpL1yyCzHyBU/qcujgHoJnJ1B/q3tFieKU
SLpqMbwU5LRAMg6GQ2KeC1Ay8jTzZ4f6sYWHao9AcHO9wBgAbeUiQSon+1qwRdGSUgs1ifMvNSOf
GhQGtZTeXd+WrXOLtCKcbniyQGVIyr2v2s4B17V91vrWb8rjwJx/s/EEES6RmBFAqqU+AW9FWoFe
CQdrntGUh4NL9DDtKZHNaVwIkaZhqjkzhx5CwMeM1Mxrnt6afxPn6kKA5FVWtHCzOIaAbspRTUG9
f2EoLARI1pvalCjeEMsEJrGAfHLI7f6M4B8DL7XITiNqK+lZtWTUTCLHOBvlfD+kymGudjzvjSO7
kCDttG72XQTjyzhHyvvUHGp2uv0oQbka0FKg6dMAI5KOUskqXW1T+xxH472CZgLlyD29P958JdBt
wUQRBXCMYBiQzpLepILTO7LPVfJkvqDX3O3DIwKKlg5g5EK2QUq+5XYTjb1e2OeBfnVfFOP9XwwP
CCHiOAI8LL8TSamVxdDhHCFcbPxIp1/Xh99QgI4GaCc6dsO1XGE8Y4PkbK4U5Wz/sK3e15jtV9bk
l2Qvrb4umgVITNfwXAsKfuC3pHUqNYfNs9UpZzWdD+pwKIpHlT+n412qZb5jBCoC4m6583xsHOEP
1nQEqQkaiDiS0FmvVYVnMzkP8Tu3rYNZVScW3+wIAjAG2+3/C5Ge8thQ0XpNCCmsl/LIbobGgisY
CwdEpOBkX53fyVCVZAbb7tnJ0Auvqz9liXpo+vwTCF13XGZxFaTnENgHQHkAsXFQpi1dlWyosznt
InKeUS/vkF+2HUbs3vhKtT1A/MbGiOMMZiXNQnZOTpWodtrWeFxguPfTXQ0/SqtRxtbod9eP9/od
QehNQ3drIFOAHJSjSqNiWXPZ5+1bYfzJ76zq9+3Di96gUL9oow1W6qUC69C1ZhwLt3kj42c38bXy
fxxfUpBRNZdG3WD82PWdLze3ZiU2Grmg/6H4fvg2kn4fyDzOY0TiL5N6X1vH5uYnFpz4WHq45wIo
Kq89ySMgjpy0futPjp0fSL1HiLTe3A/zGVa0qSHqKafaFX2KEI7O+RsQ8CQ5qNHNEb3l+JLt2aqx
HZkW46DUyT7lXlrwHQHrS4CVB+EBwmmIPuty+szNtHh2i7Z6K0n1s+0mn/QCy2/+uH5K1zoeClco
EORgkeKQUacJkPdq0bPmrRm+Z6bhT8DoRkjo53wvIbTekQ/VbjtgbyNAaInfL3xNUtfJYFVt+5b0
d5x4fI+xcG98saAX46dNr6RGi/GNOBgdL/1zfaH2hpcuxGi5aKY4NO2bghyt9QNdtrybBQBQaMIb
sxBKX/XSsoem4pGrtm85iL3rew2d428XgMcVhTcfN0LOZZRFb6bz1LA3mn9rD8XNfVNhIeC2IVWK
GgPRVne5/rPtTnZeVfStc4MG3RB2tPXGfVgML61/GiuQX2L4gFk/+H3Rfb95dRbjS88byxsjUgaM
r4Oo5WflJsfr4299v0VgCNiiaRWCw8vlmSZNn2clo28sOZjTnRYdRn0nPriO5gBTpgGbKNCv8POk
F6EjuRvPKqWAlL25aem3deK3FDzErgOQTuENe4WvG3cCuE7AoKGl0LFF9lvNvmT17Cb0TR1Ur0ju
6/7t+qKtBRCQwSCzC1cCyUMZ1Tk0EapHFQsFqNlr5JntzU7Mcngh/kJlTGlGEYjB8DMdj9Y4eaXW
opWKvbP1e7OQbgZufFPC8S/euFfSAM2Bri+SOPlLw2w5C+lmzOAbhKOB4Zk5eZb5VTlM3TdgcW9W
H4hyIgMOXwbWMnKVy8UCNg8UEykb3+qy8hyWevXOU7SxTCIHhxJLROzWOKCSoQtgp4/dm+2b3SvT
b7bERYcZpCjReRYWv+wTNwq6wfe5Orxp6VOZEz+Ji9v3WRj7QFSoomGhbLci21BPU0OmtzR9iO8S
cnPUThj7/x1eMigTOsZJ3GN43X7v8jf7cP0YrRUU7DAQYKCGAk3vYBEv97euJq5Ydqm+gVxeeShV
LfcQinKBEmrrXR5Oea+RZEVPYnh8tgVluOr6YzL4RTk35jeu3X9m2un6VOQb8TE6zDs08EZUDdbN
ciq2Ng0zrfj85uaT+wJi+SrUFNbc2VxFk2WWRdy/LnA9HUzFBQ+KyH8DViOtXec6M+oo0iFMvpXu
IeY7nup6PsvhpbcjAbKd0hrDGxNaPbXfdBMFwcdkLzmzNwtp2TI1qbXYgpje9CvXm8nOCdsbX/x+
oW7hcMSkSTF+QZCmnh4btuNVyEcYliWgtbh7QAmjuk3OimoRvN9+HPpQ428aCVwVl/z15p2+FCFH
KmIjUbIa4cdQ072a+8mOlbOxRKKrA8phiLiGcq0EJUbHMyPvw069c4snspcS3RofOAMkFUQiH6jL
5RZ0Sq2VbZr0ISKQYHKj3u3LAwTFRw2egdugSSaIDqoj1wCJfyiK/lLU6ua/r6+/MMMuHztsMdIu
cNbx8JsASElntE37JrUAbwit6l6JUKXpRe493rpMebsuaGOlDBVweQQIwPGMCOFypQDcZbjRURum
thfFgbZjeuwNL36/uAuZ46LrWYXhB/auDD/MW0kLPtbp4vPFVbkcf0r7Yhgwvqp+1+qQhtdXZ0Mj
AX6AmCki1KK6WLKWFdtq3CkruhDEKj941RydQfGUzjmiR8CO3bFxqReipGcvN3IDwf68C1N+1Po/
jB3KLt6RsTcd6diWVl/a9ojpaEkQ0UBhB8I9Jd253LJ9/rEn/100WXegi0Zao5C9C8d68NJS8cCq
481W49P0H43ft+netLYuCww9sVGoOlhV3k12hWaKcU3DKnaiH5o7omFjUmXmfcKi6XGkfHpg2sD2
6BFWWGdMVNBZADT3fwxx0nIqFQU+onJoWNeZ+YKu43aE16RwQGwxoO+KQ/4Z2qQ7RszmTxWWPvEK
pZ0ab3Tt4ajUHfrcRXQu0GikyY+15cQ778R6u3FmAU52REkiSkrE75eXozfStOVYF8JPzXho+0+2
RYO63Ouis95wyEFUFiUlQovI7kvdzq6VNZSGdvtEx+S+UKpgALVlCp6EPAQ2d+cYb8pDASxKRZEX
RS3xcl5NjwrO0UhpyPPEA5b9wcne9fGzYh+i6l4fkh1xax2GTdbh/0EfI4YkT49OWW6Nc4JtpsfI
U/daDK8vPrQLmoEi+oX0DyIjy9nEmtrnY89oiMYjQeE+NsXrvOcUbJ0EgmdWRToc3oHs1DRNZdYJ
smVh5bR+BV6+qH+DcvOzTAmua8wPKKf0csFHUpHggCDUOUg2ImE8ZzTJs5C3Fb9zUD+cenar2Q9V
MRiHSQdvb+uaILrkY3fiLkq0mabFRzTf+Q58rfq3ZzPalCmV8qlAmMijjGRA7ub87/XvXK868MAX
n6kvV11DqVjEUaYUNlPy3JnFXwVNUvTeub8uZn12RN8tWArgLUPPPFcSQ2k7kknHy6S/Otrh5h5l
0EAOevyIsmkAmojszMxpa9ljrddhe1SiN1KFt389MunAl6GWZJ2wT3Qt52bD65D1vsUCa/BvHx9Z
dFixMNTga0sXOR96R+V91oRm+khPXf4vFv9yeOlJjWhjlUaD4Sfrzcrf+U4camNvBQOPyBUBvLKq
kp3yVGlTRW3C2ghceoidndD4zvhy4o43SpEmEcYfssCMvGHHht24AZef70gXtWjTqhxA7xOaTXPP
OvSvJK0/zc7p+h6vVY8GDwWKByBRgCU+cqIXjxDl9dSWqlWHhXWaU8ub6zC1ap/QX9flfEQWJcWD
AhbbBAGMjapSOcddGJHNY60tQnyN4buta/haYWc+KZl+TJSU+BUoug4MmusxIUUd2GzsoZvAY/wH
lQ/12UnG70Y05f/MU0pf0H9keCt5kt5pfey+cOqMx4bCilHjMde9sTacPYNiY0eQQRMsCCK2AlTB
UicNSm6qsVuwsO+GexO94U+cpXNQR8a362u1JQh1ssjWA3RlrB5sMy9zh6QNC5uq6D+jBkN9dNAZ
4HXWqr2ako3tx64D+2oCJbwm4zDckaV5pRRhNp667D6unvr0dap2IgcbV0UAccQDijAqWrIuVw4Z
JHQ8zZ0irNInzT1me4XeWwt2Ob6kSThaadpuifEpf9XJJ06f3WznOu5NQTImDd6NqFiGCFW7m17s
Ori+5WsbGRVEcFWFzWQh9SJZGSTv9KS1jTFMTU83vyPbDEMmTn7Nf67LWU9DVCqpor2vYYiI9nIn
2jnNHQs0P2FJT+khq3e0ycbwwNmJfuMA1iJxKG1Eo/PUbcxmDsfun+RU31rhoamixzzyCrgVCFDI
dSpjb/WZGpM+bNCvwngvbsbS/p8AcDsBFoyY4Moe6EExaVtsCIfmj+78YTc/qKiKQOQXQQnYSgij
Lle/nmbkgpUJAbo48rM79CDYEbC+CBAg3CyA+JBHMqRTOjhZDDgwH0Mrs7y4Dl31HOW3ll1jkUxQ
DQLZBdg/3lUJscJQU0cdnlphi56o0H/tTgR+rZPQEBEEQQjJgtoGScjlKs0dS1Crlduh9dSoX92K
HTJSHizt/fpVWMF9xDwQNMBtwJIJC0eSE5lRm/DUCesk1H6DdVsxj/U//fQHzE2nuNzx9jauBqQJ
WihEcdY4j6FIEDifIK1LwC8blsW/2BZMBlgJJG/xyMpBrzkmbqmORRsyzfY+EX4r3zKWC+Mj0ya8
SAHEWi5Xjz4xdZK0bQgcuq8f0MRq5/AK5bC0EETiFofK1cFKAETzUgA4oZwUpeRtaCcDkK4vbfrS
lI/uF+Vrlc2H65u/sRsLWdIZK3IlIV0EWUqJAGrqK/xW3K5YLnCCwJkjIgwh8w2Zo2LaUzO3oaU+
d41xcrPeGx0NpDN7XZy25oKECViNgGoXJajSutUshwtTI5r6s7XvYufu9qWCewTFRVD3huTMcvgY
QRIlppmISnmdc7Cbm+10ALkuxpe2otQSYO4i2oXF/KhQnzk76MetYwXzFlVW8ATWweyqMtAqrM/6
kJp/y+l7k/yp6l9M/ZGP/1jaXoOoFVGm2HZUQ6BbMQwSMCcJDX1hT1u9MsyIInQhGYlXmAeVnprX
CdyfrfpuM5+w+4I9VL8496vJH6KA5meUVsN/Q4Xt9X1bFY7LnyKdi7IkpNMVowsnp0KH9Ode+TGl
P6jynDHRn8Nqwzl50dO362I3niBcYDCLAPULs1KmkQWBvlHnWQI19K35AQQMcCrXBWztJygkkVPD
oRFJzuUKj5VqKCaoCUPHaQ88PdWkvu/n2tfNU07SY+l+vy5vc0KWKCMAT4coGVrKU12eskYjTRhZ
1kutRMFYTV/6m9lSxG7BvUA0AjEsoQWXYoaRFlyv4H6B+EGp7pQ9MLb4f1m7ouwWlhksTAQ7JNPA
nMEmocRRHar1U5PYwTB97twnu3ppeXu8fcUAnCS2yN8KROhyKkVlRl2s63DsE24cZrPUvWQaOHqC
OnvEtGKzpVmBRFLUkCPUAoNTEmVFVmmn49CFA/i9vhXZ2By05L2MBiPQebxH4b6xhgKIqCO5CqwJ
jIblxGwAc5wcpGuhwgFxTcHh/uDqp2QGwd/NHhPWDsfho7AHz6FkSCfUScx+FkH6+MDa1u9dy7u+
SRuvhvsBcUBcE56HTMHRaFGaJ5PThlEZ4WEKknqvME2cKHlvgHnEOcCBXndvJ5TRsVSKIWzj/AiW
Qs+h47Pa01M/kZfMKT/ZBueeGqu3Hz+4suD6gxOC6gNVukm6Gk9oRTL34RgZntN9Q6tlP56029dP
+CAIHQJXL2qwlmehHtuoNyrE9tKv2q/5562bg2g9So+hRlHXt4LUi0pVt0J+Ouz77BFG0SMCWTvP
4lqtLUVIz3pXNm7UQGGCC3Pw59I9oSf5J7SN2oGL6EI9Lk8B5MBbwK2Bv7mCwHZ8NCeDNWnIoqZE
r7OxBwF+ZPrO3D07pLw3tW8xb4JGjw9ubcdPPMqmn3FKi18uukocSWYP3gialbvaNmNQQ2i9V5aF
GXSFGx8JM/cQcuvnBRyq2E6BMkfkX37AY50N5jTHaZjS/C42a9/V7op5uu/d8d6G2Qtk6vW93shT
QSK0pGDbE4E46SR1PWcEBKU0zJiq+aaWeaX+5AVtRQKqVsPBYfHg6QoxAuraQIfFxu+amyPe8Kw/
DG3a7TywG4YDPkgQgzkAUaJ0XHoq5oYjH40ys5DSLxNDsk498OyxjB7c4VPSGh7T1ENb/yL2XpJ1
rV9RfQ1l8cGcaa/qyZNZH2buZFlogZ53rsZ3EI+2XjK4tZe1xmthNMHO2m/sNkJfCH6hF9uGuabr
VZWjbzQN0VrQm5rHucr8hJz6xArM8b1zj6byCf2yAkN/YCDgLrRvhIBq1QqQvkwnX8+/Xf+gtVYW
lQZo6Qz/CtVrcpQ0y0HTMUd9hn7LxyY+xXtO4satX4wvvSsc/JREzbosbPlr1hRe03Ev2+Wl3ZuF
dICqzCIZivazME6tQ8V/arvE7zvzMCWjbMwnO7amJgsn16/L+1G/c/YAjZuTAIOdMPnw6MtlTbEB
by2vpyzs/1D3SLQdt2dzBhfDS/q3gbFJGBiWQviEPVCxoMjbo+9ZcXyDh1Qk3ZFhxpGCVpP2YbBs
FtuKmYXp9DCQymutY94/4a9jnoo8C7LCd7pXc/42RnvkfxtXGWQpopIUSh/+naTUCksfrdqtslAn
T1Z2TOfcd2AqqS+o5th57zdFiSdYuAOIZUuiTL1HMsDk2KgqiKOgy7woOmWRV/U3Z3wM8ML9V5Aw
Ri98u063eGFWEGRqr271qbm//e7beNgRnEVwzZETSuNQ91xv2cfd77LjsHPgNpfJNrAdIIqGAyB+
v/j6emhRL2vVWagYPnpWK8/GT3SxK/a68m2da/h+CHJqH8ls6czZqckrZuLxmMbAIcjZeqjmv75Q
mzP5r4hVzqrUcr23bRrGxQG7Xeqvbur30YHtmrBiRyXjBRzo/5nMx0t5sWY0mqIhsQkgGprX0iPr
jxMadt7aDVRc00spkiqoq4a7Re/SsE29YfDKvcTV5izgJsGhAKgPQIPlzmeqOyiqnWRhNPsGIlCj
V+T3Vhle35XNjQcMC2EWwLJXQAnwLpfIL1rYFfRhtuOvzngPOrTrMrZ0MrjcBOE5IAwQtZwJbKPO
mKyqCNFuSkuP/R42dGulLscXv1/sd1GDt2rWmiKcyRcL7KgpgnYxEPkZ2esY9OEES0eLfIQIEZcC
CEjGlVR5HqWOG5chZUnjOYP5nSUueovovloBo9+VJxvYrMxI7oqq9Vpueo1BD41zawkZDh9KD9Hx
GCoHMRU5nJIyM3NtisSWHh1q5+jSHWty41gQWDQwaGDZwi2TljTLxo5zK89DnVXPVRT9zkh7n4/p
jjuzcTJExZIDT1ZkTGXXXM8b4IZpAzHJ75/WXvZ6b3Tx+8W5SOe6Rh1inYeJ/jlzwj3Q+97w0rE2
RkAVaoTNQjK/k4PNvly/NVtbcAk0k75+QO+reGobGlodTI03xXq7tU5THKJLCdIEZhQq6Q0XEsxD
bh6G91snIMjpkKURVaACTbNc/t6sCUxKqBY9q+/04kunayC7/+e6kPUmLIVI7+Nk1y3ai+JVAQbT
Z8abWe6FDNb7sJQgGd/RGCmNOUIC6wc0snshxLfL6ub7thQiKXu7aQq7iPH+omd9Ut3P5aO6x8W7
OQ+kR1VB5I0sqZQ406Z4BncEtsNRjvOseQPq4ol+syeEeVwIkR7FMSYVIn4QMtD3NPlTRzuBie1J
wEYVwEFjxT4zU9Pi6oh1UvTMr3OOyn6kgtq9t3fDmRbz+I8cGW4Lm7EDZzhMiPYb7TwzCwp+N7ZH
9zg4fvOOtqn6Ht52I7G5FCntj6X3c4qqZxqmRePRKQHE/r7PnxRKfGSHSu3IwCKbtefr90dcwuWD
tpQqbZgxDnM7jJDaC1KwoJpODvPM25NdAEmgrBBMbeh6tmqxM9WtE7elguUcwIYfPWvJ7+vT2FID
aLFHYOgL8JgcvFbMuuySVGEwkxNPiz5HSfAvBFiIuQq6WGBipN2ZowEtiyjPQ6V6iIgSuEV3d13C
2j42oSPxHGrgzUBESZIwOpM+o9EwC7s2YCbzXfpUtQ8zTX2S3j4ZEZ90RfgK+U4ZC5DnwG3b1RCH
sVYejOTRme2dyWzsx0KCNBkSzxNrFUgon2vjUDnH62u1MTwi+aIxiIkXZhUGVyinU9WrSVg096Vf
ZTcbrKaLKC5iaCg7R95PehgLc041NWFVyIefDFx2v65//YYSWwwvPYzobFklTYXhs9SPcL2pPQT2
rT3JkMMGCSaoiGDYC4I56WFEkLSP3KYvz6oZlEUVoH9DYNFTq99swi3lSM+jOWZVrnSQ49TnocID
+ef6Yq23GsEIpIgIAtLAlcgZNmLnDDCrLD23v237EZn568Ov9R8iawJ7gcsguCqkg9pRZ1B7VAUB
WuV+t9XpSD8rSX2HJMf364LWmw5B8H3A6okTi1biS2so5pk7pXkXhY3yueiO8Xy094z2jaVCjyTY
7YBAQd/Kc9FLg4wV0v7neDxUv8q9SsK94aWnwixMXuoEwyv83f1VtTtQm7X+Q4IEIBvkOUWDHBl2
XdRNodd6w85oWWUY5yT/RtjZToPoduUBzhZ4NQLyhrthSvOwgGB2BqvNz5WSe5ateI5zuL7XGysF
xibUiODBQEzeki54bxqp3ZlucX4Bf7U3os3T/za+dLcr0psKq6LibM4HczgVw85W7H2/dKeB8B4Q
fsf36+MpG4/uzvJsXAVks/HsGCimRndSydjlGlfxkpbsTN2fXKk9iwJQnO51TdiYxKUUOTDXFGNR
51rFzgrxyt/2+81bsBhd0huZ2bhlbhfsDMaKeTw05s1PEGi5QJUkuPAQgJHBtz0fsL8kZWf0KeU0
mPYYVTb34GJ8aYsNLWozZiXs7KCfWg+HwM/3gsl7IqRtHmcFaS7kk8+6eSRJkLp32l6nsw3tfblK
MsqD9mwsHQAPz5nr9H8mNAIPTY7GGFZTRQeYWPPp+q6LVVlay6LtJQhWUA+H3hSymTmCUEKZUTxz
tsYRvZVpEI93pfW3sTKvML7V860kroB9gMQfGDEIg9ksPxqZHuUU3dTZuVZ+ps2wz2KxviRLAeL3
ixBJ1yXM0CuOY1a/2vyeD8frC7Y3vjgjF+Nb1hiX04irHs0ndAzdhbmtz9jy+yVNW8aUzx3BAsV5
UBlBT57ZrU3asQfQ4cJGsAzY5rqkbIvIGowJFQYhgrAAYJX5zcoc4yPGi8w1ygdgby6XyEniMo/z
2A71+rk62Xt17etndTG8bOvPVVWbRaZYYVlXz66p/CUOfQBlVICQxp3b0+D6hq9vJHww8HCAhR1+
PvT7cjaMs27UumgKWZD8qpJjX/gT2ZGxcahQjSJqOpDng7snPeA5yJlJY/VqmFWfx/Fg7MGT9saX
TDWOtvM6UzB+YoRV+1k3dnZcrMFSixA4woJeAvVfsNOE/MtLQYVLxuw+LMpXQ43r+zGtn0Gp+xcV
Y//wsX7ozDZ5IMn5xq1BZQq4GIGDwlEDC4u0NYnWK9Oc6F2ottQrTc+qE091vsb9n38hB1g4RGdE
v0N5erXRjYqroiA6RSF00wc5Dyqz8l6vS1ndfMwCNMq6MHZBVir7aNHYOTynZRdmxR1SiIkTGNWt
ygsiRH26YA8S0ArpjUSlXpdoYLkO0ZZ69tMumBIy7ZyF1VkTMhDKB78MGgqg+nZ5FmjvMnSWMgG8
jO7y9vT1+iJtjI4KQ/QBFYCkNdu024BTS5nyKUSxdn+M+eF/Gt6QPl7p+75hM4Yf3CftrqO3mqGo
xLz4ehnqT4vIsOsew7fKMT5Y5u3bi+GRwgMTt6h/kb6esQpYclufwv5JK099fH99cTYO6GJ4yUJk
uh31kYPh0UHAdT+Z9FN6K4cWkMpw7UHrA7ge6oLkThG2kqKoruRqmDaRlz9MZA+NvDEHCADOCbcZ
F0EGarblqFfDlKioM4y8WDG8Med+P+zFKjaOKdpM4rEA/M8UlKTLS2ARBBBwn9Uwt4NqDNy9Ioit
aVyOL+RfKNyxV0mVjBi/UV/y9HNRHud0xzL8YD9ZKHXsBfLBYh+QylrVgoGC20VhqTGHWdzN94pa
VUe90VkQNX2cQNc2r0nj3plu9w1vy/CH6zOFMTGoPPOyTNfCVEkL3zQzzTyA/TNBpbebeaRp6D1N
YuYDs1g8J02S/oHXSkYvM9VBOerg2gw6Z7Af3Nnpj32iF3eI7aFdxVSyHyhiZi9pMVQjkLxz++yM
pPE0xYn9zB2sMDP0pn3IrSogDg9aY+KWb6uDmwdOMTXHqFGnA51i5RW+snHsmJbcoYk5Cyp1SBLP
ABTliN7F8S99TIbXaLR+KE0/ehaAbx5V+24+VI0DkK0e+6o2stNM6pl6hk61J9QVKl5bz23l14rp
vCdlwg5mkiaPdUZbv05Y81qV0/wnNo3+Ef3mAXrJ5853Uy3xXaVRjzU4QH1gIPk5d2ns16xsPDfX
+iMI9huvRWnFb3VwQClS2mY4GtU8eKAnivxpKu0XNMPQfmeuO1K/YhN/he5XY8AerN7ylCginwc6
0iN34l+tGbl7ANv1YcSjj5uLqBwOPJyJ5WGsZ2a2VZ+aoWGCuwJ9A9NDZP++rnvWF2opQz7wQ8fr
GqCOUEsD8pzwmzUnhhdBJgQ5QO8q19S6RmWU5egYoT0qD41fAmf4L74fGChRdIxeZrJiU8yyLtoY
WxfDcHD1sKM7M7CxyMvbihlcCBC/X2iEHoU+sTZaZjhbf8E65NU09niGeo+9UNCmIMQuUa4Ld3GF
qOpNtGNgETfDzD0P450Roev3N1ff6320dajQoRcQDqFGV4l0u2f6MMD/RYVa4yX1AwXgk9Zfru/K
ypUQNDCiXwmK4WB2yegwnqHrRl2PRjiPRjA7uVeOz9y817ovNPt7XdTWAQaED+BO4CmBc5De5qZU
h1btBi00+NuofO7vrg//kUyR9x9ddmDZIb4Ph0Vy6pg+ppoW9VrYsdEj0z8ZH+6QQ/KT7IG4f/Tm
gfKnQY19pXEOVfU4tl9QquBxuz7MRagVz0P7XPDfxoyGxTtGz9ZO/vfLwP++PJlz07lGTDDzlH7m
szcBgdfvmM5biysKGlGkiecWTFVLEcweaU6HWkdV9EmdHufP1xf3w8eTFxfmAi6YbaMuUKaSUdVO
1fGk4cwbqu+UrlfozB9Bq0ZPjDW+PrGAK58cFyx0cdAPR1a5Ry39G4FNIC5/lMVJr0/Knjm2njTq
X8GmDQ5V0RtdDqU49uzaDZyxV5XWvpfttndfX/Tl+JLKrbQ+pQ3F+BP/ZzCcg6m3h4ndu21/s8ew
FCTvHo8MsxogyMDTBF7nLJ296xu4ORWsE+BggG+sqIASkd+PUS/3aprlZxA9nduquh94+6Me93AP
W6JEuRm0I8iOVsSgHZyvKO1KG2w0w7PdxndNjQRuQ5iv6/GX69Na3yxdUBj/R5YUNqjLuCWMQVan
vBu4zeiMyvfS6VunDBFbwObQW0awSC6vVkaGwYzSyHrlDtoltq2311htaxKg2kYWHRcImTfJeigS
ir4KeG9eE3P0VGj5KhoOuDzXl2pzGkAeih5CMGpl+JeijNOcgd32lYAGWPUUNEu5LmBzGuIZQYcf
9LaQo1I2NZvIamdMo2PoOaAGGW3eOmXcuStrHAc61iD+9R85khPm6L0LeKBqvaZu5OcCzpxrB4Of
O1QgskPfd/6kll6TfzPcr9dnuLGEon4Vxw2xA1QbSRtFNJqg6sVWX3kMz8kj2vH6+BsruBhf0jdJ
3I42HzG+0vkGCczMT9+vS9i4mwsJ4gsubCQnzUgat5Aw1EfN/Z4CVPmb7gHqt5bJAGMlXguAkhBk
WQrpI7DGut2gvjrOC0tebq4qQ7zWQHk6Eq6obYW1uhxeiW2edEavvhIDfZj6A41cj+7ls1ZZAUmI
FFiLhkpp1QhzSOcCDsQvNpW+Y3/W+JGmp4bvbMvWxl9MSb46de30mlqO2JaUvziF/dMd+INbJ4fr
u78W80E0JkrHIW31CKDGJuZqFs2ANx/S4T42PJ7vIPM3RSCfgpcG1MqunNpPrCIxNT7PQDzdwUvs
s1Pa7eiZ9RlG5gRFbKKRDkKfsskao/6+MjJrBsTR9rX6mCnP/4+0K1uOG0e2X8QIgjtfSdamklSi
Zcu2XhhqLyQB7uCKr7+H6plxFYpRDPnORLsfHM0sAAkgkXnyHFMLi/GjqmtzJubczvw7zvZKAzcW
jFniEwEF0k+xJnN/vUtmzS0d5GrgOwPUWdolaUnBOqg0IKCofZEF6Gm6vdhr35euxnp0WmRIuP2J
5RvTBBFTZqydxAsrgXAQZfGZFnVGIF7O0NgmWsIsGn0aiYjfOIuiMHfstwy97l/zHhKeTC81cGwA
LOrlnSK2cyet51LtGCXFoddUv6+VX40J+cfJ+Xx7+HNMfRmwXpwSMgXz1IDdb5iwgUV/1KNdyj+p
6YPmJkAXrqW6Fk0BCYdmZCCwwFd+OQ1CU0ist0wNLfZ7yr8KLQ+Gsd+l8aeiylZyUtdTjmFZwEqi
eQC9vPItjnY4DiK+Qg3Rlx8U6ls0h+CIrsjb7elbtoPIGpgKdAG60iFr52CKUq1WDbN4R+zUL+km
MZ51+vO2mevjYh7OHzPSMTsZk9ZpLVfDLk78XEm5V5iKN5B4ZThLdmYonjXTcgMBNm+Ws72MW4pa
cZ2S0Hb2sRZUwnNX/G3NgrQXTHTSEuTySNjawOAWex4BeLkyivlXyj59PgrpRIIEvChyARvM8Owp
yNcIQBbHgGMPBRJkO69e6PGEjCqJMhIK4w0qjYjY3X7FfxeHACLD+cxDnkmuv+TxULp9UpCwynqv
3zvI7N32qDUDkkdphcrMvOUkHMyv3bblK5RI113UCAzQ9PLfAbz//ZknGZnV1FpXY515caxRP247
3HO6PXyz635vOehJFcUuGtuveWcHVIHQrGFvVJCKVBbbMAOdRayA2gAdgwSivS1Pg4xVK5DqxUlA
OmAmy8Acy/Vn0N2njVm5JOyTjRMHYH/9i0n+8305XomhgDlFzCJhSnY0PdRrJ+ri7wdGBqS1SL1f
KaqiKpHFfaTh91tfnPbzl9u/fulsMxxcXPgfIiH52rKEm01NEWtzAHkQo+tP1q4bks0w9MFtS0tR
JFqa39l60MMtp7y0jpt6zFWc1hM92G6+IYV5mAzHH4jSedOIhlxnjdJ9cXRnNqXbyMwdnk4MNlEg
8xT3IIqjptee3fy6PbbFw+LMjhRf0MjKp6wWajgVL+BEMM3XOP6LrAXIof7Mn/Tg6glv4WiwgezT
QzdMDx1BUaxCzSVaw09ft4HNG/vM1uyTZxs7Z50dTf2khuqYBrM6H7u3601qQTdgqjYCIicxyAaL
5ls5vlQq3gDPt+dzad2gCIn4AWkYZC+lG7dVC6GDpQXzaSJYOoErHwq2/Zps0pJHQrAFwQqK+PiX
ZMUouYmqFEY5JA+Mnpr2Qek/8+QzCEI2Kl951lxzHGNOz61JhzGt9WgcB1hDF+GdCQGJFIQjo1H7
iGE2RK0Otdnvy7QKnKbxVUe8jmMWtHW8V3USdLn4HjeO39b1yvF43Zdx+bvkQ3yq4jbR57W2Wem5
7i89OjAbWb7OU7N9wlxPJXQTrfX9Lq7wn7mX48TE0dI0qrEzNWMKqsR4sQYlqFK+iemaOOOaKWlz
tgDEWhnDxmmnbTE8VUNQ1nt9rXVy8TI8W1+ZxHIoJlFDRUcNI6jeUTJuIyvzqry8J03kTTE6XGNw
Z6fTJ7PItm1WPPHRuptqMCrQfEvjZt+gFYImLNDjzKN0bPw6j/e399VSvgia33iOgqEZTfgyo+eQ
Vi6n7uzy2V1ZQl9Q2RLj0DX3U4Ou6zy6T2rEnkXtjSiB3ra9dI+dm55fDmdnisO61IL7q2HDN+yO
Kpvbn1/czCCres/KAzUjHfUW6rUKngM4srLfLoL0PO+8lKKi377q41uSrGFDFuzNck+gLcWjANiE
2evOhsNY73LFpUiKRBtWbtXf1bib9K1JPsdrIMP5ZJBCXTymZs4+HcRi4K+6NJVkTHWtJMfMWdPv
xhEeBcdJ4aSfnEhFp1afB4Bqbkdl2t6e0oVbDXYxPJwQqOPKOpHooEmaKE/UsI93Fg3MxNfX1L0X
nOLChLQ3kTjtzc7A0JSh8En9Fci6j7vdhQXp2kzVvrFZjnWywVIDlhHw9PT/TxPSbZkVyjBoE0xE
7Jnzu/TDKFnoT866PfBqbCBbxglpcRxnOc3wpqZa0IsNMDHBx1cazF4AgM7Nylf16LY3k465ugiL
2nhlQxYAHfirWEXoLTmUQ/BcR5UC8jRyzpg2CW1zZotQce9ca1crqSfQ9Hd7LAvHPdh4/xiRVkMp
cAqjKCpCx648pYRcBhSgyT1LVw6ctcHMf392AGTFUFCXGRiMsUm47+boYVwxsZBMmSVKUPMGQnqu
e1+aGFGAKVvDFWFMDtN4h5CrfxnMD2cpwV4MuCbqFDNg4ypL2bRWYveqCCeya5pdU+wA7bm9JEvx
JOiRQbRtA8oIVlBprqiqc1xH0xRSTdtHauylrDt1QOv01N70JfDmRNvlvPvd6vxoU8Pvm9xv9bUl
Wzht8DOAU0BeCmzEMjRFdXvFMWp9Ci2fZsw3ROnfHuiC710YkHwvIUYPyLE9hQYwyNmmMv7hmerl
zUd5+ODewA6itQQNm4BeSNMZ8bjqUYkD9zo4+DyXrZwGS1EC2Jrx5jTQhDy3tF76HQrJLUjmlAmh
TA/qU7qv9dwv7SPTlS1aXb2JPFpR5jXmk2r/+PgMoscVqBgAMHCvSi7fRRpD0kLVQ25tW+eHXSXI
y2/1lRL+wsZC1Qz1RUiboGQqs870QC6KmhE9pNl93jZBM6UgIPldlK6PqulfjGimzYJ2mYUsjxT3
a+DB1adON0JnOInozepOGQE6jK5BZJZ8DyhP4H6AKlnIEzSakWTZCDuUbwzzjpee3nlo5ljx8aVN
dGZHBsXyScvsHg1U4eA82mntdR8mtYd3nxuQIjkUm4CP0mFAZXfosM3WIPzXBFSzAZDazahhA1gi
KRJNhwSEbqVqhKWWqTtudo1XkS71UPHO7/UYeaJI8HpXW+Wbxgfi4elY+RxYAs9N+rUKzrxXpeAO
2xj69GAIQVbEkIK73Iz0MlEGMyzb+xriDcU9aVeeeMsmcOfORXu0dkunUte2MVAHlRlavHrLjPje
cUsQ1Jqb246+6BjA0v7XjHQqDSxORKvCTGqA79QZgvEv8pmYqz8W5i1wduXmqdOmllWaYQYd382o
Pd8ewEJID8q9mRsMhe3rx1FKRJIWFTFCqw3M6GikCFK2lB2hlbgKp1lckzNbkg9OfMRVgUsqLDrN
yzTfqYBzXUsZLa7ImRHJt7qumSh/N9L6v9SPo7OxjdDpYYLdDMGpHDhYFMXtPk1w4GCt9VK51+zp
cHtFFs+0MxPSAOxBUwulTrFTk9I5oreW+5YCKmIOtTCvMopx+3F7NlL+FiDOuP1U6fYBXotbnVrA
XmsEEFjzdKPzIeUX8I9j/zFhBBprc+EewgXSIWdP1ai4VWWESr2v6H5/exxLC4+rDTcB3j5giJa2
ItOtLM9JjCM085S3fI0+ZMl5zz8v7cOi7KwpnZelNzYmg5b2vWOswAQX3rwIFv+MQNofTpxHEPDC
COJiB7x8WaBCsC+UDRqzS29cE6NbG5DkZ9B1yGMonBmhXjnIgD8OhADYt7u9KPNH5JMe+iO6PZcr
0QkjBQKgoTLaQqdGmLLnXoH8J1qDY/MfTX+pnCeGY+C2uaW9g5o6ELN4wc8iD5eHJfr9GxekXQaQ
Jxog+C9WrwTpQCEkuLltaP7Q9bj+GJImLwK/d1ZrMDShF++O0/HUJWAmY0n2kiObETi1vhbrLPo3
KADAVEnm/0v7tHT5ULGRGeE4PjnJJu1WYrbl7xt4oyL5gSYvaXeWbJyl94QRmsmuyjx3WJmyJX8D
9R1OAG32cXl/onheO1lVaaE+bLtii5IEy1aedUvLf25C2qNZMgwZWoC0MAGNvwhG7a5M0Bex4mRL
EwXGBwJOAwjmosh26WSdiEGPrGlayNq68VKiC99t6zVQ4JKHzURt4I1B3Ib326UVNa10feQpGBWJ
vkmFdXAzN9AnBW/EpNnq9gclq9FxCYJ4wLLfRdGvgTuW1XYUrb3uCSk11XianPD2jnmPuM62zLsB
LA7w/4hmcNvIA6pI1WoJd09F7jfEH0BJZBzqyWfGs6EH9Xe13Fa616Y+9JbEGhGFtGZXxue/P4ui
nHaamkpv3RMtRf2PW7fZtqbOmmC2dNpdWZE8IzecUofymXsyE8PrhO2R7skV+yJ7JNRCIP28MqXz
m/RqShG6AUKEtAhQ2ZejGoDwqutmcE5WpAFEZADdAuwXGNlMcPA2rCGek3F+BGyA74hWO4dcZc3n
2z9C8tN/x3z2G+Q9l1rcSfvOOZlARWtU4O1quD66ltB7oYWZWQe37UnHyH/sATUFBkv0+Mn5tB7a
NBC9zJyTUfNNQWsvjaKgiddSqHKJ6F876EXGtoB46lUiuEUqQusj2Bnj4hEMxxA0bcpj6wJk3OvJ
U1fab+iXeW0j0zd4vjKpszteLeyZce1yYdUWZevSTZ2TLpwH2tCDS/OVfIr8InwfICBE8BpU2a8T
baw2lII1tnUy1Se3KAMR3Q1jqIkTK4U35ButGzaR5vrEinctWaM7kY7qf61beHXMgHTQPkm3jesA
9FOPsJ73OM1E/tt2m60woyDP6pXEx+JS4vH7P1vSbDILTNtl71qnBk9cD2nHXRsbn7VCfG5bYKfi
sTxUVbe1R3UnkIz72HXx70ghIIksxTxWmQMnSaKo1ahinZLxyL/oaw/dJVdxzz4vDU6NMrTgJfg8
eJe9rYk/PrrfcFvjeMGzB8sElqNLV6zx9SEaB/tUVj+LdvDHfG8qv27buB7DHBEAVAPYOPq/5eRE
M5ntZNu9dWIeNQ+Qj7n9+Wtfu/y8FKxZk1bGzMXn9UT5XmjtY1yX94rGj7VVrTzeFkcCEQ8syNz9
KtM1UV1oUDuZrJNwW0jyJh77eXss18ctxgKWHaRObAuFkfnvzy4yBVzuZmF0aHiEJgLqlTVq5rg2
++qoO2tH7eJgzmxJ81aXIqU90OInrYi3Zc4Dc43l9/rCvByN5FwJb9oxsTAailZaOyigr8Ldhw5E
iVb3y1kTkF4aDyjYkfhHEDLTvVzOncjsNrFHap169KvWkbsTw+fbq/Nvg/nlyQ2ubdDf4nr4V4/k
0kasTM7YGlP8BAx8bUOxXC/2uVZ1QYvbmvuj2ZnAXTtik2tD83mw+ySgYx0fKq6PXg+OvadRqc2D
Wmf5U1GAbCN2mPGVpnR8Lot22uEEG752Drg/Cujs7HvA9faVbkHKQ7iRX6scuuUpSyovQu1jw1RS
b5jdTs+84FjDKDEATUui+7qt+x1odvp9hkauwLEg8abzxNkU3KZbvWeDJ1SW3LGMoVvEHjtUr+3+
OxpQf9uwfuQkU59aq2HbXGPuhmTud1Gr7a7JaA8BGwDalM4QW7DZG8cODKW9F9U9oru+nE7ZaMUn
M+fMFyBD8muoKm/NhP4zQkXAs8uE+HGld4FRR8qjOxXDPXoW2KZB19WRVAxCJAPo70Q6lIGFagYw
qQa6+DK19MuxizwtTZKNG1F9O9la9SnqktxPema/RIpVbiMU4/ZGbyq7ksfZsaopyiJi1A61bXyr
zDHx0ThseFMp4tBWo95XYq31CU8zz2lIflRq9Z94IElQcOUZiVHxC2T+t31oaYfPrQ0o2KCdGMfu
pQfZLXp8DSBgn6LehKwKO5qW7jHN+OJMfFeQ/mOJUlxPM10JILiAoYNOQq63tTYn5kDM+MlOkm2u
FOgRj4+ZPa6M6jpsg5m5oGdBVQsNQtLei1vQnqvCip8MUMkgtZHcY/FPQ2dtb8/e0h5HK9UcD89a
kvJwaERjPpnYfxBLGSOksde6nJYuE9C/zRyS6IdEjuFyecCKGIHfmsdPNGq9UhUeqMP9ygaNq7m7
PRS5JPW+NOh0Qu4E1Up0O0hz5pbROI16Gz+hv37v0nGHnXuskDXFG85TqBrwfAA+wnhjbf4QZepK
Omppyc7NS5FFF3ddOqYjjrLJ+S5M7cVM2t3Qr+VsllYMetSg5HwXKZNP5Z4muW6XUXQqnfKHAV4C
ryXRSrC7ZANJW1gBBgins7SnmlbLVZRelZM2KZ6G1EyTrWRPFoJM7V2+9D8m3v/+7GImXW4gjumU
U29VlheDzw+0UmyP/sQvWt2FVmMHHZ8O1ojjTTFXrC85JfJrczyA2vlVsoBR4ZipXUWn0c62NHur
WrbJpjcqVuZx0Q4SbMgWQ4/oqgEubUe9U3MRneoCVPz8CyiPvM7+ZBTfbrv+4nrZ4ILVZ6I8JIwu
N1k1ZRW30E9yirKNzh7YGm/2wvdxdc+tGjiQZuLIy+9jX6fo4nejU5d/Qitz/un2z1/aufg+cJwA
luB0lXMdqSJcp4hS5YTDXINH9LpfKHp8JwA7fuh01gcqzx0PIq58D8QDCYphdPao4a+hWhcHCkIK
vGMxl1f0oYNA73mhMXglD+wHc60X8x2GJYU7ANYBWYCsHlAAcpaqNJpBH3U9Ok1tUm201BJ+abrI
vhXgBaEZyb5NQ1EEWlE7OzRWghukj+iuSlUTd2yU/GwRZGxHFle+zWtQd5Au24HZ47vTxE7ASITI
gLHJy0sF6ntV9zt1zWPam7861hkPgmtd0NMUHaDmNHz8wsLIzDnHgKa5K4VooyZFSlUnOikgz45S
fRNndqgW5f62qywuEC4TnIDoToEC1qUnIkrVhN3CU3Qn8sqM+vWKARmjOd8iM/bxvxZkYMMQV9mQ
KYlyiqIhKBhgjoaGWEm3n3Jh+k5bHDuueI1WBEyQnWF3T73pHKfB3cdWcbDMzp/Jc51xeEApasPy
dE/yNc7HhasG5CkIC2YlEQd/Xs4CMeuaxsSBm1YPlhOUBMwd00qgsxBXzZ0tqguOFrzGZYa5rDGH
qVKJcpq6T5H6pciyQFNrT7iQYppWDoCFdw3aaHTQpSGBi5etFCRYzBjMIs3ip7TCqtY/FMcKErbr
0t2kaL7VHj7uRLDnYIcj5Qdsx+X00a6oObhZldM4PVIgV37e/vyiC+FxPiM58LQF3uLy+0jwlbzX
BuU0jCY5KpGl+ompc59W4DuiAj19eetqoSgbeh/ZTrszhJ0FcRt9wys2DkSnR5sc7fnPQNBEP8bM
Jn6VG7032EqLQkBvH42mjleyo0s+RWa2fwfStDMO6/JH14gttSHDpLTOl9hCi44G9E60BsFduBHB
7f4/KzIjrTkpjFWpqZxUAsfy6Ws3HCldyWAtGgFbF8i/5/y5vL6tY9bWWBQ4JLjpBnhi5kGbQrIY
Oihk49TNGnxnaavgYY5DHTmfOWi/nDoBmUO8gkrlpFjUq5DSHdzfGXtsa+hOqytbZdkWMpD6rLiL
F8ilLV1PcpeXGJsyP9S62CN5F5TCwl0AFud+rayytDOBFvqfufnvz8K0DBK4lZlhaIKaXkx27tR6
tvvSamHaaF5T+Le3zqI5wFcBkp+RUHJRTR+IS3k1B54FaGVwgkLAyNsZJlga1/CsCxOJkx46q3O2
bk7XXY7M7PqkqQlisy4ZQLWSvvaRvhuUdNPwFAU9sXKcLlxc5+Zkx2+GNC8TZ8TNLzzwkHUf1F+c
r62L70s+mNk8tycL3xcl4iQvXyunyow2/xoAp7qrAWqMKpscA7YzQLPoMABu/NTsIC49sTN7BCcb
HNMJ89IBV99gbdTcfdZo/armvWeSDMGG/TIOw31dVcB1pit7fcFjMHA0LOCcRWHHnuf9zEGtadTU
tEREJaJtD83NrL5TAMBiSbIf4xygnDUcwKLfnBmU5oFMtGe6o0YnR+kfTObeFQXG7SKymqZAKGRl
R7yHhFLICHJPJMJBDgG5NfktBnRLVDAxYN57E73hRfegi2Kr8lcrey69GjR3Ayi1+n0ljB3TsO5x
tabytDjHoKKCRiH4zq6SqJPSJmDNnZ8xaeQZymM3gm50a7XQAfqaFSv30LzvrsY763nhHQ9OUDlE
biqActn8NgPIJjAyc+OQ+3j8WRqpF+EcyB0/slaeae9CEFc25658SLMBzPrel3XmRKR31Kkrm+iU
WJ/KkXmVRYIUxDLCALKvDe3xmzPtFHDV4b/d9J3r9VAgrabU56T0lYL7LI+9MsEbTzwwWw1c6N42
xHiE7O2uHPcturVyoft8phWI9sqg+dQ42vUxVSfcFYmntGDJzz012jnmI8WbOx4e0/TNjPYmg3bv
m+J+ncyDqA/JOAS3T9z3DjZ57HAvHLmot2ACJH/myYDHRp9Gp3h85f0mn05oCfbsRHhE/LCmwuvI
XrP6J8V8LAANKVmCPMq00UDAWA2qZ6kUjHHO/vavemeUvvpV+EnADYB4AA/Py20dGdlkkZy4Jyt+
GLU2GLuvLiJ+RtDyBGn2SShAGG8rcSyrV13DnTRBoqj+rqjCN00oAtB/Yl77Rlr5Ygz71gkM6EXy
aTu1vyN675ZGENVrmZl3vc7rH40YFl4LIls5LG+j2u4oNaERjl9T0AoUAKg4xL+LQQQauVOGl8Jo
8eD72lYPZW5vmL7pkb/Rkp2ubnODIn2pg4jn1bQKKIEeiZLtsuZR2J+rftcbJ16G3H0ZjL0YX/s2
O1jFz7wekdp19lWyEiIvlDu1OfnoAi4x0wub0vXoOKJoEx4ZqFND5jV5VPhdzo5TE5pweVq9tPUv
Iz2g0PFhEd75pjFwpAPzhpYWG7w1l2vPm2lo+hhwMSt66qqHKrztWwuBLhjfEJqDiQOpGdnhDc76
pKtq8wSmsgd3BKOnhTyd+CAdyr+j0OcBzAnJq0YWm0Mluqob8wSmw6CN7ltSrzy5F0IKDOSPBenq
G0Gy2nPemSfAlGMTgln619sztWQAlM/oKIIVwFDko8GwinFsTfOE/jHPs3n2FwNw0GmDhcCb4Co9
phcglOHITp9y8JXu8x9/8evPvi5NT9NwV+9afL2qPxfao8PXavIL1yIy20i4zZ0icFppetxu0vu4
qK1T1RsPxtid6Oh8oWP1mWpRMNnxfjT5GlP+kvMi9QGYE2SyQIKjX+4NoF0H0lM4b085LkUOxaGy
H+NNAcGVldW5MoWNP6uV4cbHzY96x6UpaiEJktZdFqr6XVMAG7gV3QoAbc2EdmlCg1Bo30N6IUyK
qT90GnoHG8gxnErNWYMVXIVtGA3Sl3N+ASxYqAlfmhJxWdA4gSl1iIN6aHcqpbbnWmWCPgv9ZwcM
6W33u3qEzgbBhwSVGPTlQWfn0iAZalOP3IqFLP2aWHckeWuwgdK1fNXSuAAYBfk1rpxrWTmoJmh5
17ksBGqj2bZJvq0cfnSq4QeebXuztX/fHtbSkumgaUfWHMmnKwxVLfQhjlyLhXyyQO2XsM88Nk6V
tgbuXbQDbTO8zdCRgJ7Gy+nLtByvbSFYiO4Ur+EIOH/U7cr5drWBsUT6mQ3J/WgMZDqNVBbihfjT
MOKvQrfugHxAbb39ocXlI6h5zZVdtWzTgIAefAKULrIfou4xlaPBcI+inyh5toYKvNOvKIQY/RFk
9Svmlqfxf+Zk5hElm3p0degM5JLgNcHbUO1raCn+hVOAYQ4BO84mLNnspGfxM5DKMeuyJgszSFIW
ox2akxuKYS3tubSlAKlBryOuI/1qDw/OFBGdVlXIONjBjViYX2md7PrucxrhyL3t6IvGbCg2A7KK
FgYZODeZRZwhPVCGU9MEpYHSVJke3CH3JmUNK79kau7+As4C2uOo4lxOX2ZUetrlvAo7jtNoeJkg
6MnFDzwVbg9pyffmDvGZahDoVTl3lJtlx3RdKcM6i8lWYTO5rzChnEx+Whp9RtR6r7ZGuzKRV1EE
dhmQubgngZRGG5N0ECYK5apNYbXV7oly764kANY+P0/ume9VLO2KtI6rsPYGGgDIeXvOljbQ+a+X
XNuiJVe0Er/eeS1rvNv60bdWCsdrI5iX7WwE1GyyzppHINKNwlcbGdc+L504AzWavEHvAkhh9soj
mmhvT9D8n188erC86EoDAh7KBYApSxOkAt3R25ZRha0idmV+Nw7bKv9Gy0/FuDe1XT2tGVzYLbjw
8DoB/hrRuzuP92y6OrBvFx1tirBQa4B121i5t1mDxv1SU4J4Qv/77QEu2psbAXEZoSQuRw5jI8qo
7kbYc7f0GeXPX8Vae8Q7E4Q0ibiHEJtYgElcN5uaE0ktBTxfYW6hi98DLb/iD9hTPkBK6FF/ahJl
Q8vBVzL3S5srm8ZMTxmbQLcAENBQP2kmqoZVSqiHY7r7XAoxHjsnYTGoH+LqGUtIwKPtZPoBdiBy
X6FBqupz9b7SzTSoakvdVEXaeBb+k0NUGINn8S49xgmN/LEZ2BOvLXyrUmjhV0qDzio1rinY55oE
q136VmwEGfKmlhCbAhmU3kObKfQMaOzuE1UV93jQKQcg76IAy0RPICsoyFYfdOSvAUHxUI6IqKfV
+evgdOSk1uTVKaPvVapAhYHmLTCIKVM3g2JDdNiGpicIEm2j8HTq/CZ6H73oiqp57hhbZIOH/2er
4uxTVhk0VEniZgG1oFcciaQ5UKJPXkJicof+0ujNZZrWe10MCVKFpZqfGYV5l2f2rEZKGo9AaeIx
Hyc9GEo2PDZ5bmN6hmbFxRa2KOCJKL3MqUwU3eQTwO7HTMf7Cvdmd/8r52Ql+bzgwmhiBZ4I9XvQ
g8jkjmbrQKnCNPIwNkovFa+EPaTDXY8JvL1VFg5LJCpxBqB4jkBAfhHRQXRN1KZFmE2glGf3VeMA
xbEC3liYLMQAeJHgqsSjS5eitoTo4JmtmjzMk0P0bE9rycDr8wyt5cDLz2x7eJVKl3E5mYKTWslC
O/4ysMiD0MPm9iwtDQC0MOjCRlrgOr+Blj41VZKiCNPaN7sXa62auvJ9uYJd5emURz2+b7gbd4MU
5P/r55tSZB67LDLVCZ+3jwB/t2ut1/N9IR2FYB5CBxy0fJAAku8TPmVxk7AqC4XV+bzqDrp+QoiO
E++grpJjL03VuTFp4zlDZubMLTMQWxwdHCfa8+25Wtp4M6oOaQLQDiHXcXlXGSwfLQeIgrCNNyXj
XkdLLydBub1tZmHfgY8ezUKIwVXws0hL0ietjupPji0h4kAnxclozH00aq9/YwYYHTS9gdhIXhrE
ibViGmkeJnoXotbgDYO2r8w1TqGFiGImrMBDHU5wDbGM0X6Tz5pw4aQMnuZ2G2ugG4M8JOJkUXC1
9IMXrbXCLTjCvEQI9ZG2BdmbFCRRo4DPkbIJkyclLzZNWX5808+67DNVC/inIBpz6Qm5TRvHLss6
1Cvk6zxzrWyysG1MHdn7mQQKm0YmAEpLV2es1arQ1IL806fxpRmDNXHlBW82gTADVTW6iQDfk8ZQ
Gx3JaBZVIQghn/tqA+UtQFIVxxMf5HzCHYJs4Ew4Ca/Gn/KLyC6IUVMIb4VjXvkd/glve/LScs8M
xDNVAITz5Ir9xLFEBVQwwinJ/CkYp7WpWjQAnUEIkyEwRr7ucrlVBSc84NFNiHpQHWT45+MDwH2O
9yKOL9zr0o7PSOnaQ95ggmxt37XJVieH2xaWFvvcgnTNtnZNGifu8SoB11xsawGCpo3S/wMtk9uG
lqYKrfSui0c9kj0yBDlJxdRMIDkM47c62btrxEKLn0f4jpLMDKdWpfeJrfSxOllWHfLyZap9zV7r
+FkzIC01HVjVJToMGPmOqLvoY+Ly81ZA2RXpInT6QA1IzkMYXZ0bVq1UIU+b3zpHcK8VHw958ACA
VM1cDcH5ITkT2owF0EpDFeodoNkAvK2s8IIrXXxfciVO1C5pM3x/SPiBKcMX5HC2VpTukeVbuQkX
FuPClBS9oQUYOaIEpqbGUyF49uW2ry5ctBefn82fvT3LTmhlo2BT2JDncbwI1am1vu/FEaB1XAVJ
ChL98noraZMnbeyWoWGVqLYD2aO40wc1Z2anQuoTMFR0MDt4d0jXXW53SmlFJVbEqDeC81duGNuu
zTdRtaZwsDieGUYOz0I1UU46kdFOAOp1qpCye7Hv2MrTZnFFzj4v7T5LrSHnaln4PGcHW91wshka
tnIWro1Bmi5i5f2IXHgVFvnWybbD/rZXrXxelvDGa2CoM2pXoVX4IFhV1vAbS/sPKRMdXXA2Ehhy
elaL2oolJVyqLvr0ceTaLyWN0qeWxerB0AexcrnOUy5F8Ig/VMDGZpKcqxOr5FM/6nhpgkC0IA+i
tRNfY73r5VNn+wSXVRCx1HnN9FRbg6tJM4lCHGjSUQlBnoYAICyXjocoRtcSAVW1CXDc136N9Uya
yP98fkbdghMfDSbSXaI1jSsmgj5te4qjFzsfdUSKTZ565mQovmsO5sc841+D84saxIsOIH+z95+d
N4NQSmLoHFhR496uHs01VJe0e/7zfdwwyDvNKKp5Ps++30AUtGhzFY3nJA/q5ClKfs2t97fde3HW
UDACoA8JiCvZscbuNKUYLMxaZXpoagr0SN0aDOjMlbNgyRCCdzwfcdQgJpJGw3vLnZwUq9/1wJ0x
k33RBo17GoHijc5I698elxRyv0/euTlpcVAYt2jezebM74nzJcu3UbYt+i+6++22oaVVQnkA4T30
wcDVJN3PBNRcTHcV0Lt33+zhNRLbJl2JMpan7o8J6YquNcidiB4m7OaQuptKHAx+IOnu9kDmc/Ls
ZPjPjP2xIt3OpOAOzUvMGGTuxLiNj2i8HOwdUGX6b9AS/IUxODX6IcFZjwjq0rerStFaXcFmzet2
OqhWZj5Tldug7crJAcwdYDCu68EKwDZKVeBtRnvlByzOKZK0OHqBn71CVtWOw6LEybWQxN1D3bB/
Rh6hnQBcml4frTnjoo+cGZt/zNlOjmvUzCYlw8nXbJqfBd2Xa8m9efdcLR5eTODjATUr9H0vLeRm
Jkp3Plt781OaPlrlyiW7PII/35dGkCGhUOYq1ULgID2u/WyK/fQXqiNoFf1jQ/KJfKKCuz1s8EiM
6C4WX+H5mpeW/dfbzrc2mPmOPFuOHt2AlFjYT8Bw70CeCthkH6TKioetLYkUl9TJCLiJASs431NU
ye19VDh/c6gCXwCSMPyBfonLkeT9pFc9VErhWEH8oKh+8zB2K+NYnK0zG9Js2VAyVhRg+aFf8ZqM
25bsu/73XyyIOSv2Aq6jXTXUZm4RM1JiqrTsroi+z3BSdYhWbrrFcZwZkU5REPZkpNUjjAOgrMb1
6LgxUuv/OLuyJUd1IPtFRAixvwK2a+vuwrV0Vb8Q1Ru7EEKA4Ovn0BMzU8aMGU/Evfel4iqNllQq
8+Q5G9fO6qJ/MrJwonnXZJVhwQjVHh1wyF7P2YfSOt4fSFeh4nWW5YHmdZ+rwTLwYEYHyMcAgOfl
pTj/AAPBIeRQkGAHq+WygDcRCrJ9TTcidT+h95PJK5MvuGbgciFYAnYMxGmutzgWsT4qoaHeEVk5
2bmqCJA5vPwJ564dZRS8xsmccANNPjk9FI1SE6gYgLsz+Jg8oMP9BZksKKKU9dET2UYQOJ+wU8eL
xyCShmhtRnyLzsRTY0k8FHYB3EjUyHAq3sUERxKQ5IdhbBzDtYXBSYYNQFPOsT0AXqZeJqQZxV+g
OxCzDQe/Pjx6BJGjBuxm+bJVkra9lYMxjRT3ABRm7dPlRVkdH8lCoAYhOQm+htN5EqyPLS2DKmw7
BmV/QI/K5fHPTzfmBeCTGSEO6fJl0jB1SuXmXmpFjQNu6JvMhjLR9UcDfXCQ50UiBoXg5fvFqqFB
14BzLNIrpT/zzBt+aCrdInj5hxJc7ChEx+CnQbMSUtFLcK/HUPmSctQjTXkQZEKqhBgfSjmIS14b
y0T9uTqI7K5V6FYB/zr/XXYbB2hlrQB2gS4lnqQW+JUXR1TvNZ5YpkaifWySQ51dCRKYXcDn8Zc1
sAmEFB2hkP4a9XGftO1OsdSnQtsBV315V6x9CRg0TajhgBUCiZvTXWfxSWg1w91ltuPua9eo3dXj
U+DfcP0iz4t+xcWdopssr7OhMCLNfe+jbktGZ+XnA9+JFk/0Q0J+ki4WonNIpZsAF0YuFLeGV/P6
iAvg/f8Z/4wKOimZYwvXQO7v71g/QDcHZfrD9VOECwWdi3glg0hmsQQCvaOppQ8GoJa2nyGXtfWC
PT/5wGSAFB7JBfgVHP/TNSbo45eS532klfsK8hCZnyXhtd8AE2DJnRNlFM1MizArSeOy52Y6gLf4
JU7zoJUbAdD5lQUDmCHQpAHMhgrU6Tc4HUj2FLLhkVHWe1xSQVOHrbYv3Y3zsGVn/vunyJdDTU4v
FOwkCOOFFhoG38fWTbVZu11dFEgTos0fiIazuoHUaVWqmvaQdmShkORX3zm+Yae/Li/Mlpn5AH36
HgoO0dHK9T5i0twbSC2WvP7pGuXHZTNr0waNWRSJISVIzkq4OsPbf+JdF+V55BgZJEgqkHuNYSuu
F1mb4ZOAMwE9hVzJkpEFktPSlo4hI8s+MOux927sRPpu8TwkH2N+depiNgb4JFpxQSm3ZI5oLVkA
y67JqJluUicCBZPRblwlawuEM4+qtIfi6hlRJjKQtOyaoovS3PQ5Oc7U+S7fXV6edSNoVEACdW7F
W3hhgKHqgpimjJBYMlWIvjDL3fAAayZmCg+E3niiIoN1utFICgCYZmI/l/xZAp/FyDdzi1J6bZe5
yPzjAWTN7fYLG7lABRelgQHeuLhzuPnVq60970XILff28oydR62IINGcAl4v5AvOcqUZeviQmilV
5E6d71S3Q7azPBoawzMq4Rth09rUfba1eD/GwpMD1I9UZA4vrvsKmXu/yZ4vf8/61M2bDIlfiDnN
v+GTHwAmhSo0eA0R+uT0bK/yOz4F7lYCe8vK/PdPViw9YXouYcXU1EFPQA4G0UuHfiXtdbBZBEhY
HuwzVL/R+4xnzKmhIem8VBitisDF60/IS5Xjxq28uiifLCwWxVLcK3JPqEgYv1R9F+dQr9vq6liJ
ZE0gpwHDx7nBsbQX88ViKdxyZDCivqfja0XvpsLemV4JObXcR5e1rN7Q+hFo9E7QB9E1Gx+5pK75
N4+AjaARAn0l4A1ZhAZu4qZ579Aham3+1jvGXc70p4I33ybX2Bmo3o2NcW/NGUYbem+TLd4vb8v/
5QcACUfAE++eJYe5BcmagWLHuOLI6F+970NR7RvtlnTf3XzX8RupP5jG1VkhzDs0b//L6sIfslGO
bWXD6mhxv0Fg1IRj9jOxNpzI2nH4bGYR2TV52Vn5aA9R477Z7J2D8xiCH87+8hzOV/jpc+j0Y5ZX
/FhbKTACQ+Q5uZ/yzE83gFNrvhB6JTZuQmBzzlLRAo0XST4O2CQi5wFRbZhM5UHz3F1GknfNSb5f
/qD5aJ19EB538z2CEvLSVxnwU2MaT0MUg9+UNrd6VfudutUHGoJ+0C+vBDf95yGYGdds8Bqh9LLY
DV4FHK6RJCrib3n8YtobIdh8K519zqfhF7ugRHeH29cYnvBH1qUhOFJSENajpORLAIE90ENpG51p
5xtv1hTFg2t2k+evLkOkGdK3Carw9Ys3UN/Md1liBDx7vbxS51tvToeAigx5qhk6u9h6WtezDtRa
LKp9e0wCD/9eNnC+9TA4amGAIiGyAGj21M9PKWUqn0YWpXtP39l/vRH1sF254QbPff1sBakdpLnw
zzKugP5wOmU9rID+0vcNEJ9cCdDDFjuxsHzQ10VfWu5sQXf3ZYLQeGOeVhYCLzsgtmY+JeSnFguR
tkbbceiFI4o8VoGRRP+PZcA9a859X+BTWi5DZU1DagwY3gE9V6b7Rf+uaaHuhcCThJdtrS2GgZ75
WbMN4gfL06+GEgQracEgmPjk4DXBdlDHuGzi3MGA2xhlFOiLoSwNbfLTXSV6yynSfqgjkhWh3t21
05vlcDwiul3G9hq46S/bW9vFn+wtswi53SmuSjTAN0Drgz3Vr63syaw83Se8ukkYGogvG1ybQ6jc
Ixk3ewG6TClIO/fAG0xYlJPsO1U5wqQ8GEtv47vWdt2cAZt1nQA2NxeO08yZW3WZg+M/Mf92TLfy
iaufgffE3CQOTPvyTaH1Y+VWg8YiwIAgUeH80RkoqFQ8bPK/zz741EcjmwiAK9hKAarErJ3uCENR
uIA0B0WBKH3Jb7Xmlk2jT2y1M7Qb274F6fvU6fgRtU/Vt5LtLi/Y2g75bH8ZbZpZ14FEr47sgn8I
U3+owF3rA/y5TwR7NJm3gZlbm1lUlqFBh6r8TGl1+r0UzKluOybgYS4DBjSY1MebJv9/bI/PRhaT
OoG2rwWjaItWp1Br/Ph4ec5Wdh/2BICFyKHA4y19XjsaHQrRlYgsP0OlassPrQ6Pwemc1AKcbZ7C
T28Z9N2IKWYjh8JQ4rf993oj9F0df6aLQykBcHFvcXiEFucqFxg/5q8V+rlfLs/OygrPzHegvQF5
A1rbFj8/jnUn6aocaOcu3dtE7AowYW85trVvmBl+8YCZL+mlmhRAkW2DZBnga8mH7DNfqo1AZsvA
/PdPi0D61uoRPfGI2t8b86+nP12epXmfL879fKP99wcsZilv+3Sw5Ay4rGK/tw4KHV7WPeFvl82s
HG8gYIFSAigS+dclSLgeqr6Wk1VHFRHQahVm41OWoona+B737puWyI2zsbr6aNgAjAwccgikT+cN
3UF1KV29jixwcCNljVJPkzj3mieuxA/PkQ0knwDlRskSDAVLdb+xBqs2U7SJsi4cn9kWMefaBjAN
bC2CZiY0/i4WyIuLsnJtnJIEijJ3aqzUse7SKwH7/z7is5WFO2Tp2MfQNeFRTbS7YjC/8G4LH7Ly
ISADQCkEUSz0cJZAbtMGsLdPqIzID9XeKXZ1QgS1g0/DLy6QqYGDSTMM34F78nEih8sbePXXz0wa
gKDP2erFOQTpLdI6DYZPfpjdu6Gl/uXxV/Yr7nCEYuBqAdJu6Qxz7mpNOpZdRCAZRlCzL+vQ2cJv
rX0ENFfRzgCXiAr4ouztZETrm6HqosriQbGLs3YjCl/xJqjfzg1TeK/MJKynp66usyrtrFhGo32v
+F2m7kdox5nh9XMF3M1MOwN5A1QPTq14sm2SXMNcjaDiTNgfAGIpxNYuG1mbq09G3Dlg+uR4ewBa
arvHXLXWWxN0bOPyW1lvqALiyQ3tqflcL/aTgiKo6IjeRlp8yGkgtkC8W+Mv3IbOiVvVFsbn8k7z
ngcjmPiGi13x6XjU2+BgnCXrz5aBgslSV24hoxYrLPQxNOlby46KHZPu+9WL4YGwxAX6FBLWZ9lO
0godHdxcRG+6h+bUjcfd+VIDbIDeFWBlgAs4S8F1rWdJmhEzgjRPexPLjVBzZXiEZ7iCgKhGw6i5
8K36RC2eMmXAgye+ELm/hQ9fNYCrwQZNOV5Zy26rjmiQ+bBGAEySP3d9+vvauf9PqUxAWFBlPmM8
KftG6nreW9H4pWy/xnwjAFn58TNOCQ1EeOriDbXYqKaBZm3wrlE0pdG9waZX3dniojn3SmACx2v3
H4L+HPadM6vNTKYDNSj81AqEBybZG+tKMiT4Irz/ZvIU4BMBM1l2V45ZKknVDXrkolm0tHe5Q/bM
dq/2sLCCCxRTReCelpxejdkoN9YaChDL4NfOrTbu+BgRcyPjuTZloHCDEwfNCCLbhferE9sZoc5C
o1pnN8TCSxBtZF+RY4XUuXu9Zjsyq+jcBBQeDh0tcaeu1nWTtNTiVoscEBJ8T+PXyxv43BWC0Q9c
E3MuAPz0/zLwnzw5tKDdRm+4G2W9fOnQEs6E4Xu69nLZzMpGPjFDT78iKy1zrJzGjSpag3vR79XG
mqwYsFElQQ5wpsA6K/51toR+jI6DaIpf9JkWG79/nuXTlwBOCEB9/7JoeMssDmJs5NRmNbWiqvyV
yD1/I/WDonsy7TP19+qpwnoDhUwJqsdnVWUQq7dZ0RhAYu1Icpdf2Y8zn0Q4QtRiZ+FiZOwXYc5k
GenUE82OGPVz1E+2sqVrC/F5/EUy0M1IPhI9cyL9ScSF7yZbguErpw9hDZJXwJDNfN6Lpei91mNO
negRQzvRUEvQ4eZ+wyvwh9xcvRIAbyGmhWwD8uT/qNA/nY280Kp25A2J2ru8f4y3SOhXZupk+MVM
9bTJM61oSQRG0tjPxYYz3Bp+ceRAuyRIpTB8ZoV5GmRbVBXzPC+OBAhlARoAywPAN8sia5N31pQn
+RRV3bGzH83ih8qvd05oR0JWGZH/nORfLPWo8b7RagHIce76LWROQYhhqo1q3+p34E2BaBNU2XgO
n7qm1CTFZJe5DgqnxC9UpFoDXOPPl7fSqhH0uuL+A1gERZFTI9xwOy0XMYl49W2y/oDBAuwYV2NF
0LyFwiWCZhSMAao7tdHlLVKEFmCBNr1LCulb07eBbjF/rpy+OU8Bmi2UQnAwFh+iqibO4yInkL/4
W9OHGDQlGhBXL5ena2XvnliZf8Wnk0dGxxR1k5LIsP7U5LGI95fHX3HnYK6Y2T9nKg4k+U/HT8sc
4PCSEYCoj2b+qrW3XnVrgL1cWo3PtvqP1r7GROADqCOelWdl9AGCgw4o5EgEFa+dM4DvuNvaxCuV
cohcz71AkHxApXxZpIp7lHebSpCIkvGnGOiuq0AoPcX8pkQRO7WaG1eZO7u2dxTdaQK32caTcGWH
o4kB+D7AxhFPLmtxzTDmRDO9KRLaizV+MdLbsr+9vGpr84hqAtL9aBSb1+501WQWc40ldIrs3Hkw
evk19vqNt9Ta9gYIes4nIZI8g1nrMRRORTmbaH7SyvC5x/xhtFAi3Tisq4aQPwZOaY68l15HYhUs
3gxw/gQSq5w5pk9GFdqZkQWcq9fLM7e2OCjN4y0994g4S8U1NwPnhAsiLLQ9ZIHVI4GSPcVZGl62
cv7mRUDxycrixnHrTLMEZD2jSrO+VHXnS7DHW/2HlsmDTTZcxPkn/Qu9gfoEuwKaB+bN8slFgHY8
EZlKpyjvOCrleqCb0KnV3i5/0qqVmdJkDvbBAbe4HOLURhGrdMZIj7UEqs3T4zQwCK7VycYttNQM
m7M1UIX9b0tnNWCSjRzderCkU7+qnmLnu1f9tbLntgV5eod+vvT/kKY434Zo8wA7G1wG/nu237tC
I2Y50BHtzH5X7JoOzFY+pICun8W5d2F2tXhjLB/5MbUVet8UThVo2MpxxEP/0ct/XTZy7h3wKZ+M
LLyD1TUtiLPGKdI6AnGt4cEy2o0NvrYb/l2uSOgArL7cDdmQd5PdWmPkeIdqgjr6t64/XP0VMxvG
rEEBwDTq9afbeirQZdXmbX385grTx0Nkw02vzJKDhwWyUsB7w5EuZgm6d8Abe2l9tGLmuzpEdjfW
es3ArHCCRCfyj86y/YIKK6/wCmbHrgxHtk83jv3G8MssbRE38KYOhk/pSzLt7fT5+vmH0BdQvTMJ
6xlUOVMCRIOuXh0nCX4m1HTrDQj52gfgBfavfwvpNGfhUWhSlWJMqupY+G38VtdXv4MB8AAZDKTm
0LmFdPxi/xDGHVeR5kiZGaA/nLCtfsbz2AkWHOTjkTLCW3t5CzNT6VKv9eYINbCU+LV3n+s+qR5Y
Dhjsxi15PlmwBdzfXNoBu8by3jL6bOA1kQK45wc+3jeTuPo4oGsAVHWohZmAdy0DQZoC6pdOVnNM
xyIEP6WfbiG4zy/F2QLwVia8+5z8Ol2QTmpsgkxicwxb76vnhV0X2L6+Jam6NlFIoiIoAuj1nIik
Ik7WJoPHj2ZFwnjyAlwa1x4MfMcnC/O2+HTfKrdElUfBQtmxYMhIOGzBTc/vIlhAufCfKAPkMeZv
/GTBqxyrqD3Cj01xV9WApN203Z28koIG9yxSRHOKEPlmpNTIwsEmI7CsE475sZV8Dw0mZm09LlbW
Akag2gPgywy0W7hYJ81T5SVuczSyF1Y/tldHwZB2gAqHB1IjJM6XHlyL60kvs6w6jvGjygN2vYPC
+KhBzup4SDmeP1WldLwyLo8ybcLYglCzdnN5K60sNKTEkFcBpG5eicXrS7eyyR6lXR47c8+1L7a4
84qwbDYuohUrM3bFwrmbcWLefJl/2k6xrZelO/TsqPmF+POn8H5tOY9VC2DQRnoClAHwhqcW7I7X
DeEKK2HccfcjzZ7R44+Ww43pWnG4c/5jxiC6wB8tkSwFstDKAvHoUbOKh3ywQm0ww0Z6e0XQhO03
7dvl5VnZvyf2FhNXpk3cixz2+nTc2abcka1GgPM4Cgg+HHRk1mYBgSUzS0/ySRXKYce42bsxlIdc
vzGvDqRQMAZ6ZmY5BwDtnwbMp+VPah0spLFeH7vxB6V/IEF6eZbWvgHIHA/uClJuyLmcLr5eOk5X
upQdnSdD+p64z8qNytuqBdCLI9OJkAY83acWSjDOqtZsEOqg98fNssCzIEuWb9Vy13YxcNv/ZWZJ
OdsU6KYSFszU1c5kj1r+hAagLaWvtT2F2j2q66jjI/FMT78FvGzcrWTBjo33p3rqtjqxVodHeQxv
NJx53FKnw4uyd4BxINhQHiKSodyBynFjvVceaNhQ6LfH1p2f7cvMF6GN5ra5zo4u0Xy9u7HcOEz4
nzzPd5UG2mVUfwZOfK62+MzW9sHcIwsfsMaT5JYpE+1kVUc+/TG8F715pePfy5t5JUiBv0cwB9gA
UI7L7nUzzbqkGhD12pUX6LXxw0mKw2Sx324D5unkej4XqBDjXEIWGSIsCLRPl8uUeOC0bVwde3Sz
GhysYI2+M7yNC2Bt3uZ2sDldhBTyMnis87QvxwZWmv7BdQ69CulWf/Ta2QEpKRq9gdLDvlgEdyop
tdxpcMd01T2QHbusqfx2+NoOW+CUlQVCnghvdIhW4dI3FzM2UJMB7TimR1mpt57pIUJB0JRrvi37
nRqc71fvB6QRAfxEiIFX+1LA3GukAe51Vh69KiLYb/kLp4Y/4l8SP182tXJ0gUGGPh18w6wPMf/9
k58uVIUAubcQDDjfbb+n119maBUBBxi6eRAFLDdBPE6xkFiWY/mcdQEkRS//+pW8KzKF2FzA7UFN
zFpGS0k9YWUEwuLc/pk4QaXygyuroOj3khwSbx+3+a5mX2O6FfGvbL0Tw/PfP82bsJ12coyYH5U2
fJH2EDrKeKir+BYULRsHaamXNsfMsAXVwrmBG6HtImAjdVqCggmRuQGesST/6tIvZv8l5+9V5+1s
98P2no2Mh7Etg27riK1EP0jFEuwN+HUoDi2OGDo6E13YLj9y87cU957xgDaMnTMe4uYmGaatT13Z
jogXZo+Bp7l1ppwqGk/xRA145kyPKEIE3FVIzPIgKaqgtP7YyQ1IJVv0OVDQe/Hm0TN2tfe+salW
TjvyqHD4czIdahCL2CLjjVOYdBDHftK+6TF2LSpUYZxme5oYz0ZF911rvKE0hv5T6C0bZNdDWyPB
g6AaobknoZegZ2DuE0b9cfmnnf0yPJHnjud5NdCVvFQuSiq3T6eYNE+D+gZkjA+dQiF2ZnogydWZ
KhjAneTNND0zimrhGAzFh06Ijj8ZVRUceFJsLPXap+CNM5exkNeFCzo9QPaojTR1JcbX/ZqCJ5mJ
sP3VNh9p/fPypJ3tqXmqCN5r9nyN46NOLZVFLg3FTPFkB5PaVen+8vBnJwTPNRP5qhkEhgrgModh
MTrqk7D7J8v4W7CnTB2IgNjvMbbAP2Ru3Awr3wKCSAvtmKCLOFczp502CMOuxRMDSSy50x8vf8va
8Hg4gxsf2R6AGBenva2KuDfLVDwJ42+yM9jf64dH6QiYKtSpoIa6cJpz7t4tbCqe0Kz9S24FHGs/
/vPo84775JJ5V9mdkxniqak+AtvYyOydhTPIJ3wefRHjmrlMetPFb/+Rj0ftx9C9Xj83yB/B4Zhg
fDmr7GrtUPYoVDVPJXuXkH3tdPPqjTq3MeMVgMQqOo+WNa8adDKanmFxU++LUgib7YfB/G049+N0
o7VXv2sQJeFSBh4Mr0ykSRaXlmbiYnTrXDwNKRJulQwqtrecl3irm/J81WEHnP4AQphImyxjZ2Bd
vLpPOvGkZ7s62w3X5ovnz/g0/Gz+06ZShJQtKzF81z5k/KW8moBrHt9GrzxoMzyci+WmNb08TWKM
TyAkq+rkW9NUga5XAXFB2Gu4z5d32fkuBmgHEQTS0zB6pjxWeq10kkkNT8A1+vrwJ3Fe7WGD73Nl
RWZSTIT+UGwDG97ik4YpKRBW5uppgNSNVYuQXu0EUSJGMI4pw/hn/RNJ3Jbgfe4GbGTI3H1JtevH
R1kYZJTzswVkGYsPwNQ1o0sK60nuW48DL3c1hgoih7jD59MOBeKzjpOpKsqROqn15BU/rPwpq/YQ
6d3qaVhZapw9HHS8ydEhtYzcAHUfEd9k5lN7NAwVyrbapVfzBeJDPttY5BV66UjsNtjIMhpmw2tj
bOW9z29XWACgEFW5Oae7fOKZddehpRUWeBpWxldcLPuS/SHjrWbuCrIFcViZM7y20HA0K5POybHT
0066vgYsxaBP7kRuCgL9Y+hnJ4fLZxDB2soRmbFnczsFCOvOGCMb0U3xENvGU6uk+cQSUt6oDIpW
QKLRI5oL629xPrCAxo5xEHQEH+qARi7fmypVBZ4iI9TiPLs5KKsqHxopf7au85MUwLFxq/TkTq8S
52PS0+xlgg6qgOQ2yl6BacTxrTkYv2wTLS7AEhm3TcGczPc8lYc5pLd2Q8e0gydsdUxVp47a6Nkf
Jh6Pjd+VjraXOtfRAZL85U2675wcZFUZ4AxNoxUYHQLafeIgSeYp/TaL85+5VkDDS9rC98yihI5E
2vwplN49KNAB3jNXIvEoaPYjZWg48NNxpNijEr6wTMz9JNDYHDSp9UNU0kJpyMneRCPtwkfv/JPu
Dq/l0Nbh5EzF98pz6rDL9H6PzzcgG8ZU0OvxdJOVBfEh+1XseKzhmpPFC4hDkod21MjO6LSf02i6
wu/lRFPfSdzqrzaq1O/sPtuZBbe/8lF/gSZU8SJA+nujc0ED1+qcMkjKCUruKRp6jF3nQ77me1dI
721AFavduVVODjrvPoqm/657TPl6PdJ718Ok+8yDOKKQXL3nvHawOLU1oQGzql5GXuO9QzUvvh0N
ow0qmpuPTjZAWcsVrCpDxgw3Mjs6oCqQVkHcVEAmFLpIHh2jHn9lpP/DRdLuG97+YBNyYX5qaInu
myRFJaHs3deBl6+qdb/TaRpTHy1bJJJOwX0g8EBrrY1JSCbmcr/qE/D32Z6qRdBpGvttu8DhlEmc
BH0bs2OGvMyN6YlnYMt/WLqKEpanNBxatcta8kfqg/Dj2lbfvHYaZNi6nVV/abW6OwyC/S0H04n3
AO+jpb/trWc765suiDk6v0NdGiBPTXq3dQNXjdkT8BFvzJYMd4lmK6RBhmMhsh9640RjLnnrQznu
bdD5L5U2mt8UqRnEnkInH+uGIDYzx8946u5bbotbT+tsY5dlnO1KnqdVSNBbdi+nNGt8bjTgl0gM
CNBlcb+z7Tw71PmU+L0leaij+fcvLxS/LYrqBSJkiU/qwoQkXfK9azXj1Wa0vh3H9ndjy7b3bZ6w
O16OWtBJ60eXGJMTao7RujdVNum/ewvM1ECfKkjQZHJHweMrIiILcKc1IGiqhm4AOWJRI6bJsrBM
8ABFzea10gF8vwH/aZKipbvozG8xAYpgasXkN5asQxUbRaB6zw6dMvtr5w0LnTbv5K52rdK3ZFeX
e1f1E7aSRX06kId8NAjzzdFsmtt2rEwfdG56YOdDE7CkAUtYWYMgXge9FkGTSIA0kgzJWEQ0BQGI
NNVPUMY2B7uskmCITSvwaGPQ/ZCithW0o/vbmLS2ehgK8aUAn/0XNrCcYmuIF1pVD2OuRaVTc+0w
9ZxVQWuSHkyR2XOsynfdzeF4hswyp9DKhjcOJqbhTrhZ/mD1Am6tY0Wv+xo3XltFMXXIx0Av2CDo
KCq8YnhhpEqGW2lpyc1g8eRpBEOChnagjiPUsphfaIlxcKc4uW1kxbJdrjldfMBO/VYIcpAxhP06
Wrw5BD3tuAZFaOMHBK3D6yAttK7zk4RmX6ir0keh4iIc+r5vdqM13A+kweFjGSc8hNC5+4viotyr
NCa/YrHvyn0PdPaOxAP2P7qwv6ncpDFwOVBCZJK4X0VGqywsakt8d4UxPqMY+BOsz+S+kv0jK7EY
GnTD3wBMcqFEkrVp4EEMKPG5iV7fNG2ZPw2lCkpgfx4SC7oSpUXURydFfDB6t3qB3NnLxPJ3NM/w
W5c21gMtbePBbbA9cJq1oLf62AciS/q5RrIQ2dEYjdxs3E8AST1oRayxe8Pue+WX1fQTTEG5djCQ
xKa/m9ZxQZwnTRoWgxrCDs7eL1PTDlEoNMPObhpAkKQ1kaC0a88fBtPzDbf81TfGEJRaD9/K0OEB
ScdUr74UM6fGQ1cBjjOiRt2GotTMGhTkVurt6gq0BpIS3EPUHnBXK5DBZRyM6+2N0Y3v9Vi6IRQ2
Mp/TqbpPJvHQDqn0ZV8ChKeXPz03hY/k6TfpTDSE9qOxsywQ7pMBjtUaetNvTa694974O5pZRgJZ
113o0lFghnsEeT7rCOf49DjTDw6uvyKcoE9ZHMaRVdimaVJDaEUaaSC7rPRT5qH/0KpfyNhwDrlJ
JNMMGasQmJGb3NGCqUSPq84YWCDxE4lRYVeVg3GoNYPuspS6Qda5+RdDFZVfduWBW7Ef61gX2eOH
4abungBEJo9UJCxAcy7OqNk34M/IwcvsN6VkryAULfd8JHRnZUWMTRu3T7ZSIDqMeRMNKH3fGGD/
fgBGMjmUakp9Vw5/R0xlgAuXBy6KYI82GvwPc+YwrDxj2CV9HuM8avK94WWB1YiH96YElxnR80eg
VeId03L5Dn84vENcdAzhquu72k3bowuRTzgJx2yC2BmKr5LG+g40bl0bgBCRyfomS8va+KJ1+vAD
VMXUn4QwAmAqcQqlHr8LUf3SW9va2/AUPpmlNntFY4iJdsUttEbLg+d0v01DHsmgv1JuNsCCaO6T
y3Nj73apLYJMof5toFiBjI0d3+iGaMOYp3UAosksMGOPPoypnfuJzdpb+Gbms9ytd0UmnGdccM3X
wSi6O6sA00ZBcWY6Wjt5UOEddhgKszvEtBjuPS9OfDdVLkXkKiefuaz5gs5j893o8++SuunrICHi
Zym3uS/hWXya5+jTahFNcafBeVII8R7dqfE41LKU4Se5wX63kjghfitu+bYtoSEdk99JiWJf2HPy
bErVqhvN7gv5rTf19FdLEd/0hrgTHo2kWWUPzTSW1a3Z5UXh61BqEMFUiweSOcfCHgpscL30bUu8
J6585HlT32helUF2JT0giHMtBYJMtc/T+CDarr8tbM0MdU3Zt+BOkwFQyY0vSE/7fVaDtkzo0wxU
wj1ujFUbUIbG8c6qviaTkexiMxU7pek9/o829JIP0TpV0DWa2GG/gP/FNsKM89xXnjsdcAf/NUb9
58CHPfgUGEDkqAAU3sHM3bCJrd+JwQj042Jg8dHJ5zsiQ6tHXiFRl6W+l0NDnNpcBqDVwiyDujQw
daja8iH9g07Icq84VBV72n43iiYLSmq/T6OV3RXS+jYYFFRRLv9b1cz9miek+41WFfKQuXH3PLlx
fNBLhv5+bchfWCLrXRWT8Sbh9uDtRrMk+Rdw+De+VnnJPWm8CVSp6Ep2naH2Qio6S/pGrSEqK9AJ
sPOGERBUFzedxbr6B6qcmeVDcbV64yOuQZ80Rvpkgkh2DLSsMT66wRHvtGh/gJH1Y0jsOKimtEVE
l0NKZHiOoRF/bIREQJjC9TyQVvY8LAu7JEGeD0oELi6r38qd3ANIqfsPRBMiRDbH8iszQyEll6LZ
pYnW7Ky4HHeQuc3v0d8uvtFqII+ttLN9Y3MLS2EXRZAnbeX5PBvjl0JyIPpi2pbOg+ycmvqJ2U9T
mDga3WuU/I1T2X8rKXsRtl3t4JLxliBZc6MzOwYVSg28UK9VyUfWMongVdgCs9N66QEa6og+AAr4
YWqivsd7Ahxek5aq4YH9B2nnsdu4ui3hJyLAHKZUdLYsOXRPiA7ezDnz6e/H3sA+Fk2IcF94aIBL
f16hqpYa5/IpyvQk2aPm6dMdDKcXEW8n2IZRHq5D3ztRcPudhrh/qRasFK3uuQtrAg1r+Meymorr
XePGMfj1NELUNnFohq8AsszbIZODTReAg+4508dKH3Dt07z67stadRJU4SEvGlBOllERG/X1StRq
jkLgEPpkiSedWE2z2kl94AeOnSa0Mr6R+zjxkMdvBKvGa6WaUNV5ji85JFu3FaHH1IL+rWGBvjmR
pbl3WkWq2QCAthf9LlWvska6p5LZoEvYKOkqVunOHQWaUm88syDv4/YUUABwq/e57puwk6JfcqDh
5yK9dy9ZfovCZetd0905zW2JBNWLUKfula84brvOZDQrhERHJwkyQHpt5TGXDpe+99rprmkLRsQ8
AMxBSitLYSFISrqB/vND14ZQBI+Ob6x25mNWlZldFh5t88rBX4VucBKl3l/RffsYi9VzSlb/WrUy
XD93qHj7zXLleHH8kIpxsuqoK74mevI4ZB5Omkj3J70WOdVe6l1JMoKTvpSZOyQdZA6zYq4BJyfX
yBmKxRPcFtk2VSdP7tzWy+N7NCueKl38Tv+gsr513Eo1D44oIjY0iHVkO3n0K9bqk6hEz3JeaOxX
tXn1RC17NqNSymxB7ofXTK27+yYvbs3Y1dc8oiG73jK/N/7wqpo/Ey+piUMEce/qmvA9SALRRncG
uLdv5LK39Wm5+OSgCvOqu/x6NU2Nn81Q8wyqygHRZm3T99lLGtT+Kgk4F7FZvpeN6XLK0le17ZKV
NBAmel2e2gatVHe5HiWrUoHyUneWeMInfvZM1X9Fudz4gYaXdz1oUs4zWhqRHXVOeu+kclev0ojg
NoKIsYmo39/WaC+JW2lwnafUTKxkTXOCJNsPav1UJnrY3vrhqEoZ6cR7ngWFq26dd6np38Oqvmny
ACFoPf7RG8Mx1WX0rRuN3uB3tWf+UugFbsc5cMpN7tU8Sq0o1UjVmUBsTCNB581E+YnybZWy4Kiu
y1dWlRqQZ9T8SkvFn2Kn/VStOlilCRekFos/5RJOosxVZA8+k0H1KaYO3HnMWe5ULwMQlVVvSg4n
KGr+ydVBsCPNcFd9YQwRqQjPva2Spr7OFKFW7LDNbp3BFeDuaaBMArnRpHXo6q9dBoxe8vvHLtKN
NVE/UWDrB1ws1qkQnVeB3uK2oUXqbvCjbNUPSrQfWtPbpoFT89P8/KC3SUN4n41kAycovkNCr9b+
gPedhBkXtten952pMIYW7l04RM1JaIfoR0hTrTe4f0mzJ01UPASgjW2Zp6dZtYZ6HFCOes5RKtgb
beEHK9kTw1ukxbTnLHR9TrheVCDWaFhk40sq3zLgbleD3LX12kkFI98maazvmjrfalkivhIrt+sY
DNR9g1rmpozTEuS9Iv2I0qru940LYZm4CoSfy03BK2jZViXmq9K0hl3WmW9MvWPjlUCfMHFi+0E8
pZHa7kOfxIDR7AkSt5ZfWddiYbQ0PnD8+r6qwkK9teiHuKk1X772S7NYUWou1mpbvZA1Vfa6IH+z
vLyzu9R69hoGpoQaDea1WycQj61T4ZyH7i+jzL7hmBmbwVOsq7YgNrSo1HdG2B4z16uqTVGI0aoQ
2yJaCaKYrHPF8deFSaxT9c5PAwmrlSZEaPap0T6O5L2c6/tU6ONihfuc24Y+bHLcK0uP9krxZir7
Si9tqdfe5c4ttmWeSTeK54FKJBv7rpEU+eEZFaF5Irr1Wo9GKdkoeSAMfZFLN9yETRPjd5bBtrWM
0g7rMrpVW7KrfS5+6wU/u6FJvBGvWyf7YSWVci1FTbkpvEG/d1S1PbSF6xBuojIjGsEproZfgZtq
uwbZ6t4uFY+4WSTN03iZxc4vte5kRtZzIoiRB6RKJxsX+c065FyswkqyrvJIiNcBKkWp7fCw/HJ4
RZ6BYjTSfgiCXxkuwo3bKeKd7+r5umu7xha5ZG4GM5MfKilWyePEgmg3qoNGrSm8WXL7qA6DtCsS
td2kQeXftjJiug40LNuvk39MT3gvtFS1LTM4GiHiXhkO8xpa80/HSZAXdcAROYNvXLlarOvXHeJd
L+pALkyqBeutqws9XDduYZorzZUqmlUHA/IAWoYfYAk0C3Riw66lJkMrPMie/cTFlGe8NpbcrJvI
lJ7aVsne/Tqni4jDzQlXfhjeMp6DXaUQ7m47wsNDocvElLqeZb9KJUQutMyfCqmSEeFFsHdVBV5b
rSQ5OSWh3l3zylLQ662ou20i39h2Tfazc0MuI71p60NdyvkbqjEDGodFvHELwbr3klzkroHEEUAs
NOzCiTvSh9Z3kgPByq3i8nUA2fWgd7LrrkzTGRgWrsq1Lue+SPMQx9i2Tt+uxDpAWl42X/qy8N8t
MqGPyCm9gjzS94PcKysywwOXh9erm8HRXyVSedHApaqj5I6knhf+qgu54tcHZUR6oQn8tVvWyncp
dfSXvieJ5DstF6DlKt8rgtAbYTDz3049rrioPvK7y3VXOH21ykmcrem53WyABeUnxyLAlRrrSW48
Z9WoqWHLSspBTOLWjlRfXXVcONtKTd0fAZiHJwQMqiepLIetPFR3jd4qjyDZgtpuZX8ML4RQZScp
XccVS3ScN4W0S/yBXAioXVAGGYmq60HRu50qxv0jdDnzTm1pnNXHWrIbL4qnqmitYR2IiWlHltDY
nkiHHFuqBoEII1T1VS4p4UJZdq7mgMKINFY3YHRMwV5Zpkr4Vb1yNJrXwdg0yj5tv17QQr0EaAI6
FhBH1EmZJjRMPIs4VKjIraVg7y6xkufKGQBF/sCwpM+YdY1clkLOSTnGwqbUVtKS0OzM98cSMiAO
8Px0k5wAcuJQdKywtMxjpf3kCmUjXq7IzCzBx+9PAZF6abQk4Ph+lDXkjvZqcuWSibtsZGEQ0y7q
JOl7k/SPSaH6lmdEWKgqzX0eRAUS8sDtIICN//9QqJbJ+tBKRDeAD1+/u0uK+5+/jtwdaG6ALnQn
RRvq/OtmbymC4tfKEQyYcGXG+8tzMwI/zsQM4Bd9/PwEd0L4psqlx+fF7NYyrprhqu13BvmIy2aW
RjE5B2QqKX8IlXJMhl9Dd/J//v8+P4E8yFmZuRSLlWNW7Ul0KwsrPDtJlCdRF6AUCoPtfA0Q/Ep0
P9P49eLWDO0+s9X3dEl7dG6KAIiPesWEiJ80fJxM8sIsoPYd06rb6lObVpZfn6VRsWKUvwTrPKVY
+kGZxD4SuEeV3KSvbuL0q6w1NtNHA8ZknoJ0CDJ0s4610tituXbEJQD13CSBpKf1hAJnF1vnFoS8
Ucg1yerxJaM3ou4skRvmvo+ux9jCasS6T4verWWGvpLV+rHlPcRjN1phYRHGOZgcuBGfwc8Ha/m5
gWkdqpRT1co4Nu394K6RX2h3xZOVfP1EnJmZgKaEOAhdy8RMRglh7UYLGMKZEyGDT9QgsQCa/9TW
JE9Jd3heauAga3dht9binUrluCAJc3nPfn4g0MwCpgg+GtYuRITzBa90SWnizCK2UAf/tteSI7UK
7SGrG3XB0syQYH9BN4J0MuoQTSy5HrVrOTTFoyS9U9NatZ1DOc+H41B/3RJ4sxFYPAKnkeo9H1Pr
o0jB5uuPVS8TDuRt0dwAOJC/h61PFtIznS+DC0loIBwBsJdthyD9uUHqbD3ot0o9euWmbDbVkq72
H6rMZFMDJJUBvsIdHoE15wYKxSBKSXFDJIsknSto0Sr2IxPIcFHeDfHgdjD7M7pRU/Rx10IntaAh
VMOuBim/GSQzvKIE6T9JoAxsl/h5R5LJuMd17W+VuBeFXa/r9YNElfZe6b7TcQzRLn0fSlq1jUS3
3SQFLCFfzIzEdrSgfBAHw910mij8LKNQegoCXM/L+3Jmt0A4hXhDx3AA01MZZItWDKI+FMrR5C61
olMvy3Y37EjjXbbzGYI+MlsxRcUPH4B9cz61XQgXq/ZV5Ujd2lbaxxo5BrJafUmCikq4293W9U6O
rwgDyTMvXFafuT9g1tikOg8TBAwu93Pryph4SkzROUoPpaGhzusywb8y9dny05WQEfuRaltQhPh8
B7NVQedAYMGwPCWYObWemkaXOUfPdXeOIGwPl6d05vvQquEujC25kJebzKjRi22kO5l/ytP2PpHi
a0X6qjwzP/qjhXHzfPAI07iySuQd/VNNubXaCPqXoZF8H2zZiDFDmtKcrEqo0RapVkL/FAR4CatF
it/sDKH3rrPjwMtNSWtWndVihCbeUZIBycQ7BG7/Ygk+GJhcSKXTqVmfYyATt+VJlBcu2M+/n4CF
4hF4Wyjon3QKxaZylJTs2BFmX5ghLPxlP4fvswJI5o6h45QMEEquUKWtIxxj4yaRdq25cOw+P3oA
Uv8cu1ELFt2a8/0jCxU9ICQtPJnDVWKdAn2b9NdfXYFzExP/IOlyTQQeE540YQ27KV6SdZlZgj8U
VGhu+LSfDpmLcHGoJfSfU8Wr+Dp1v3wCLOT8RlGVsZHDpwenab2ojQchOCW/PADOzdc3EDRzgI9c
ENx9xmR2wjyW47y3wpNCcly209evT/7Hz0+iarkp9Mpo+Hyc3Jj1XWEs/Pxxf5w/xyNL/r+fP21k
rFJFDBuV70v1KjOAK8g26Xlq5ivfXNIKnNmrZE7Af4OphNE8RYF3ga57kRUnJ0N/TuvG7uhwtkRO
+vzYjiqz/7MxbrYP92kel+iq4J6dhE3W+nazkcbM5ebLi3JmZPIsmHoC99/BSKrQOy24GZIvv2uM
AhkquLpQ5nA1J6PINacrgyQ5caFvBrW/dqJ69xdj+GBicq+2paMnjhMlp5eyv+uCLz9rNJ5CAQiB
G43HZ3othVFTdC4F3mMc/qzSlSIv+DozdwYMNODZFhMFhX2yzFEKNqgjuXnsxLV/BUrmy5Nz9vnJ
AocCZFYQ//qx8bstOmBp2C+cu9kBoJaKEgl+C/79+QpHsq8PzdAyQQXQR4N+Nu2ChfE3Tk42SCLe
NRpLkU6cxqeBU0okZE3j2BZbAG96uHWa7eVpmjls9PUgxibt9+dUnw8iBcojpxQ4j+jartTgPhVu
MrdYRV9uYYAiJBlLGnki3DiSK8/tZAQIPuqQ5tENshvnOl70kmZuwTMDk0vckz2v6CnWH8N/ABV5
1lbzV0YEXXTh0E2dZCgXgEGQriI/NAY/U4J8I6lOmXWGcKoM/DF5k0bytVC/GLAX6vpqsPo1uC+K
Et7+8kr9IRJ82A0jl4QYkuAAOSyi1ikHN6l8RXKdTjn1HdASmJmharvgH56toVd2Pj2mKV+kL36l
te9OLNfvbapbN0nWOv/Elh5fJ474ktETYxvLjmULyiBTzW1ApikCoUWVl0hU9JFnPnlVThuzWvYe
EOlt6fKO2v4qvm6UFUSTNneBIXTPgpkAT8jKDe3mrR0giGwn1QrYNACJVyVYFbp7hB3I9dgKo1uQ
p95Ta2knmJ3i+vLETLbwv/OikDCF5oiey1Sn2pWtJvaMRjn52s3bLk1uw7fLBiYH/V8DKlqjNKyY
cT+isqwsUayVk9i4a3D3RSMvDGHJwuSxKOm3LKseQ6CvhLBz/mIAMhK2pOvwX0eZ9fPD5yWk0dJS
4vOqsPMDb7/gnykzSwBtD26mCldS/ET9VFqfPJqZKyfaeKH96YThvWtI2bNUpe6jqKF0JGgDnWtS
J1g7KAettDDT7ihIu5rdtEa5NZRau87kUH+Ky7TakTKQ/9Hb9s4BMrcX5dYkOSME6zwQsitrKKVd
oAnQBIwad1AqQdKZZbZtKkBVDSyEnaR63ar3YcatKPaXdhbW4u8cIWK7dqBXDH2n3IBMWpInnVlG
rgcmQSKdyFaZvjkBVFJP79STIv9j/XCVl8v7cPIcjPuQBURYENKU8pmjk1WOacWmo5zIKdoqsIOu
uwYgftnIH6X1yTUzknJg+KDbRqVsMoh4MKoutFz1ZPTGOo12Tvlm7RqyN+p3wHigwZV0Hb6PwHd9
Hfe/demgG98bEuVCs+BCTVUH/h0wCkpoQRh4hNPIS7ZKBxnFVD3JdXpX5NGmVb1HiZ69jUt/Im+4
VxyQTggeKKm0kdN04VTO7OpRkO0/85NTCbKorgMf800JlDKE6PAoZDeuOiwEgJ/GSep5ZFTKyB6N
ckFTIvxQ1pbmcHrvyRU+CIiF6BmXeZuFWyXKg00bhA+56b91wkYqw0dR9RcGKo8ljY9rjjzrv3ob
pAzJVE4viLBViNHJrT3INSXftLaklSyIIAbT7BTnYnRH36P0ygtCdUznyVfsnQqkJicwJKOtifva
jNyV21j/DFWADnfsZgAGO1QTiqbdA3lf8r0mR4GkJhNF0E++AhIvSbPzG62MwySIuzw59CqCBdW+
iPYu4ITLR2HOCOE4isbjgw8/7txIFNP9jKbhY0fM9zj77rR0vni9bGL8xIeJ/zOOjyYm4zBDsJSW
jonM/6Er/lVk7UzHWjFzsexua28pwT5rj1y+ApGAyGTa5dWLBzORBT85NAIt/gZ1paKgJ8T0G24e
Mu+XEFxdHt/kRvwzPnx7BS49PZ8+6TT2ai/AXvBoLQapKSvXRv/FvrX/WvjT2OOPsM/URxYcs9UV
LwcE7Gxd4b01vpY6+fT9ySUQZGpYJaS7D2qo2HL3Hg4Lh29uilTyrRL1IdInUwG3ugrktBYFmnwq
q4JZWirGzu1iYG2Q6jktCvIm57vYD0VJSNBMP4TWymmuBGGTK/vLq7xkYloQcJ1EtFw6bLZtvjHr
9iDV+YOfGwuu95wZ4iHUoaRR/2GqOOhnui8aaR0eaK5iRdu22sVLZaElE5Mj79WW3FleGx6iZsh2
JvJNO1xZZxOWi27rkqnJ0c9HkFeX836zbo9G693r3dXQPF1emckT9mf3jtE7hN5x7adKEHkDQrBo
xPBQJptA2Q+6LRYr5+dlI3M7+KORMTT7kLDJqG+ZriWHMG6s37DQepgy7cLaz9kgwwsoguBHpg54
bgNVZQk+TRAdkAoe0bhLgsQzq8GLArIGeas/Kjzn3y947eCN+NlBKN+ErsLNf6qgkXx5os6MTO6S
rvDMwJUC2lFWG/DDsrDwYM1M0tn3J5PkCUPRmhqD0JVgrTVPYaEvjGB2mkaZIrwRE6GpyVL7cdzE
sWvSw3Gw+29wQsOFvTRvANgCwRz5dmsyBEOBuhQ3Q3qoG/1W67Nrs0pvcyc5Xl6JmXfQoOL0n5lx
Jj9s2bAhz496As2PFWCTzW7QZbzp2u7de1X65nvfLpubXRi0FMYuaURJ02RgwtOYihKjan14MIZp
y+XfDOiDhcm8Oakm5mUppgcpMfcWyriS/lC62aozHlUzsP347fKIZteJkJgmHyqu6xTKVboabBw9
Sw+DHMD3GP7p25zalCMsOBDjhpo4SAauyn92Jk+LD84+0/I6PRgjHyKSGx0fuIcy24Ecb4xKeAJs
FC/Es/ODo1UpMF1jBHqd7w6SInnj6uyOluxHvquda7decCuWTEweGj9PpQwaZXqwwLDr1+4pyP7q
rI54O0JSgEzTorXW6Y1SFahnBdpT0rxb+b2fbS7vgtnV+WBifH4+HKMsHsBLZLh3aTqsQu3gV6BR
9d9e+FsK1l83BZIJOR0aJdI3apzQD6YShG7VqHCSQ+1ZKzmN7pw4hf4hlXY0qK9SDCXxssG5FcJv
UkdnAyXiafCpjHBttaevt0xw6XuwllNIxOFSM7clM9M3gStb8gzGJci/g7S1lfyXJi9oKs0t08eh
TC6HeEj7vFBNbKDIXcrZWotohJbblehu9OHp8rzNuBw0Qv/fvE2uVsEd4tSNGJDF2qjFi9aD+JbT
jZMtHKG5S1VFNp37kprjp6aEohzTDVZ004OcaDeC4t5CAVgwMbc4JAAAXfCHgvNk4gxX7wN37O0e
WilEyodBeKm/2D9+dNHG9sT/2ZjMVyG1ggN9KDnE3TorbFQkLq/H0hjG/384OFqvqxDg+D5hn10O
8D2bBrb1wj09t+rIuZDeVwj1QJmeW2kUCc6G3sUHqZN3gvqA7sZaiX+lXyzr/DtbaFHjAepIukyv
gRKtAISww/jgCE++duUs5WJmx6FzwyB39OfePB+HErel5UOlOojDrooyu/bI90a735fXZM79QBcK
KDowa1KFkweG7KTboW6QHoQhWXnZvh6+KzltO5u1obhrtVxyPP/UoqbPKFsMuKmB8O2nHHmqGBGi
B1F6oEnocGOQjV0FQqGsxU4SdoGZq3u9aZ4pNqWbTNb6javowQbShGgXEPFtKSeD0yuk92VfSFe+
bKXXDspR68vTMrdV6bQAZm2M8T7JLhpwDdq+srhyk5dQzpCDfJPrv3jbP9qY3LeomYuCJArJQZQP
Qv4ACQZhi+3lccwu74dxTA4DNaDEhXKcHpC1ujbk9slQhpFoeZ0H2Zqsa06jpXAhWbo0d5NrJJbk
JmpN5q54i437Il43+d9YACBGjDSiM6eXIWnDwZByC5cvjVd5c+U1P5O++Yvbipv2PyOTYXSxORh9
76SHJslWquCjtlLYZXC6vECzk4V3By6XkhEe+fkpN6C+o1ahs0CQmNthN8jGSiKkuWxl7tnF+VJU
8umQKozJzRtkuVK3vYGP16CfhNZKuoutwu7zkxf9vmxqnJbp+f5oarzWPlzywSh3rdf4el330jb3
ysLn5+aLq508NSXPsbnW+eeNRIuMEJQVmZfo1jXlrdS6V4Jnfg25+udyR34MiZeRkvupfaDh5OR4
moGzqSI+QBv6R8E0f16eqZmhkApjORBQJyHyJxf/YaaK1E0cQTHCQ1j9ioJNLm1DY2G2xt0zWQyg
m/glEK8Ij6bhg5UGgmZoQnjQs39aB66itbIEePPJFQJJa8l6yJd6bM68WmcWJ9FEGBKjhawNy9/Z
oXKXu54dD/pKF/uFPT03fXSO19HNpljx6RLw/CYWfUR/DpUQ212wLRB0is0Ft2t2OOqf1oUw1tnX
59sNJVxvMAqPZI/7psXZLtT3QVmtpXSpS8rsaEA86mNzboDn47H6sBnqIk+Qc2EzqMIrJFNbMt+q
fMH5nrWBajnwTYr2iNGd23DRvnAHj7WhE+0grBXvQWzfL+/pufka43AQnCOXYZo00dPcN+mjFZHN
0FZ0Y7dFqVuL6FrU/cLp0WcuGotmECYdECkU4eydjwZxmWYo6iI6WKpfPuZ6/T2PnSRdaUoQg9KK
hUcncR4Ae2yFQwBHQIi0bYpfgqYAum4gwOM3Sn3hxqqG0s6zQCdsHJK32On9fTvI4T8RyfytNcjW
XagXynWDmgPSUSiTaJlG/UCQqz0NV7oDIIzELtq224WCGqyJ4ZpDQTOJu6YV4BaLKCSlUSXc6Jkk
IG9RKtYvMavVDikUs14rdS2vhyFv/6lUWtIqWd++F2hgPLuxFvxy09TapygNXWtpLKxNWOw7EDrP
QZM0duoO7t4X9GGHYLi6RdAAyQnBGwhKG5o+O2q4j0I/ea8VlK4ElMFQswG5g8LjEhVtdtk5h7SX
sYiBpsteBoj90XGcs5jvaNZw3wl2Fuwub63Z9Ub6idSSqoEFmniq6RAZCmpG4SEG6nEvJsXm8vc/
jwHdWsZOU4axedSUh6HruZCoJScQuZR3lBI2VRG9tp50G8vGwtX1eShgdmhiMxIoRXAQk0tSS+F3
NFmIqZ1TUwdZiICm2H1erxETRCV0RFkQO0wOeppKA1JMlCdiioYIppY4L/lAUSdttmjzXbtpd9MV
4vfeMW+jcNjBwn0Tg3DhZ8xNKLURmBmADk1r2glADBP6IRsk46HxHDo/2IsNcbiWlnv0FFeXF++z
nzuO+H+25PPLQAO+p2i+Eh7qodim6NXpw1U40De8eDIL8y5Yuq5nV5CEDEgAGaDx9GFFKN1Q8d+Z
4cbZwgG8bWT9y/udIZG8YFfC9fjUGE8KC6sySQDSsJSrwn0v46U+J7ODGFt5klpkHNO8UuMJiV+1
SnAYtpZ+XSxBvefWH6SSxLUAgIOi4vmauEIhp1pDLS726ocosjZSgHqEj05BYRoL/tqsrRGKNj6d
VGUmtlpk7UOLTsmHYAjaK6Tjum1hlN26MVA586w8W8CmjN87d6xgMxL3E4CAqYW6dT62sOkdywIN
cVDlXWiizUX2ant5S8+tDtybMYNBXACr4NyEXud6kBopJjrX2LqGnG1qRNYWgtDxK+cDGd0npLTh
UXG5TgEfkRwnJXpOVMz6U9CsKtQIw2Dhuvtsg8nCz9TIz9LZYqpLnEaSGiL1QCkTkKIYv2j5T3PY
SpSEXH2JmD5ra2zIRxmQ20+bZOnLCoi7Vnkhqea4OemkG1caQTAlLqRwd6irGT8Hx9MWrrrZ7fDB
6uT6sXA8JAfq46Hyuv3oQax0pZZWSFqnC3M5awk0FN0/RuzqNOuEUlAYloEbHrT0W9KVCB08yfoC
3nrGBlsaqXCV9WKbTzZ3iwxNX3iWf/AJr4ZmbSXyWl1K2M9s7zMj4/8/OLzuCJYIAozEP+iUvA7I
R1w+P7OjoELLsmiMZuq6i30qRlmdB4eszddVJb5mfXQnu/VCLmJuHHBiQMLqpJo/IRpBAtelDwL7
EKPo8iz4x8ujmP28zB0KAJ7M5RT5Y8pNhVPN5x0El/W9jMbUZQNzzgLR51jIBmQ/0qjPFwJB4HKQ
xc4/KAj+3gKlOgLDj7cF/ifKtLjvRpf+LARNu0O7pEH9tkquzTTSb7MmkJYgIrPDBeANqEKlljcN
URKhRzaoU/1DJwvrpmvuvNZ5vjzgGVdBGgOgkdoICnx6gvq2kPJeYONFygscknUkqjuvvM0Day2h
Z5wpCys4tw8JwIGIoQpOuXoyv16mR01ixDxNTvEUa8W9lfv7qnXfLg9r5gUciTf4UhQgZopETtfX
Vab4h8Ip9m4jfvdSB4Bqd/Br9dtlU7MjssaYiwuMKthkRGbpJ1rqm/7ByNeGCEDhvi1Xl03M7oMP
Jsb/f7gd8tHXF6HaH5pWStcjdAt94mhp7y9ZGQf6wUrRFa7o5gYXXbiXlXut3f//RjGu2Yfvx1VT
pKXJ9wcknBSxe9QAIX/dBKsObAuwiAw78NxEqSkNmuAO10+yiYt1sODnzDyndNokyQJYG3TjlBPr
KiX3q2qS/qr2sn4jm0cLQbnuxlC+7u1wyZGboNPq2HdlMg5yl0HVVaF3oAPTtrGsjaJEX2NPjlER
Jsi4ET2SA5k+CGC/KwgAvnfwTogQf1EK5NPXJ2sdWb2vuz5ftyrk6W5LaXN5oafQ3E8GxqX6sJmK
rOwjrRx/vpSvU9oGhqW0EoIe2getoTz0vuK6e++b6s5Vu+csW0pXzj0UIJJo7Qp6DxWPaadr7vyo
6uvcPbih/KA16Dn+TKCbyBGSsZUfrQJF2yUVfQUlhPFc6RhKf3FeP/6CqXASxHonVxN+Qamrj2Lq
PDe+9XVPDoQaZR/2CJywKUzN1dW8bQvZPYjWbSfcxcWhtxbO1Mz1iQkozhK5Pq7ryd3mmXpuRIru
HnxtW8boU10LS5zC+bWSR3Q+gBjkAiZQS3SRwxr5DPeA4GzyTTYaxNp6qdkLZiXcAvt2dyoib3Zq
OMKqtUhLeTma3EbvClehQoOxy3t3dsRjV0MDrYYx232+ddsslQu0G71DJT1G8ZuWv7vpQqJ2SoYa
jwdtQklxo6sFD26KB6MRcINnnPgH7tvf1BJ/ea6Kpt17lddbSY9v6qR4RriNphMV7KLL45t5R0gO
47OYFoPDszgfX2WCR1dC0zuYjb/qXgffW3gOZyfwg4HRp/lw9oWih7cJXeWQDbdSSFsiqoVfI0H+
O39IdYCYAOz2yV2uxdaRxDLD0RzyTYsQXJyf/mKWTJROoN1RI5g6mmZYJ1UpNP7BDVqHTkd0U04j
ug/8/6xMTlcVqApEM6wEjWyrQEvqXF4wMeNBQv2GqUAykkr2NJ61MjO1jCL2SXKjBWn76DQeA1S0
b4bBC/d9JvUPNPyQ14rRLWUOZ7w8HnlU5gn9yAtMy/UImAZWq+KsC3l9rXfVdWQOJ7ltnt1eXdgQ
s3vug6nJnnM6YKgokeOCGZVjN7WX3cvp0K5MMVja3rPnhzIbwkq0u/yEDR60VKGjB16/Ue+SY1gt
uGFzkwbhk85kMKHwVibXj+OHbmbVg3+AnBil3b2p3EpRvcpLfcGJWTIknx9TRRxQGjYxVETPTq3e
COUTiH2oFEsoirkJg8Mqk6w2dOLOyfXudEEVJKngHZxoV8j7fiEpNPt5kif4SIivfOoZ1rtRGA/w
JEEN3LfPTv4XDyCg3T/0VVBT0+bRlI0yKegz70DbEWiMg5s9d67W3uoFNJDLt8HsQ0i/c/SBOKrk
ASaxStajrZp1snfoS6FaOQmQvS4Mi3vDqbrMVgLJ9nxv1+m03vDrZq0FNDzJQlF/V9p6SWBm9GHP
c20wH0EKjUVLElTK5ER1np61NW1HDnUEYpAyR7XylCHbSmZirg2jicf2KxE9TqxnmmN1C7fW3HnG
Ki4NEIAR1XK+OaEpoWbsmO5B78wbKfJpDuSsvWh3ecJnj4DBmo7vIAm4iR/vxWicD03iHcS0+mUG
KQrA1nuYU3CryoXMy+yATNCkqgTNEcLK+YBSXmStNQPvIIVWs2nzPnuoaat+3ebtUvu2uRt/zGPj
XXDts3jnpnqhbvLeZxd5et09lBHYGS1/1Eq9X7uw0O4KN1fXSpH3CyHL7PalKS2yBJSFx9rUuWFL
8PVcDDoPtFTymHnWOoKYU0U9WoDZuqIMGRl0TzFKC0aNXK3RTN46vfJ1/K6JfJdhjNQNkWzaZFED
LzWzIYtiAn46FKBN4n7LlyL+uY3zwcaUHJQhvOXIJja6epe2ja3pma33V0obLFwJc5cbuBEorCS0
NASfzqdUhhUkhYlMiTrcG+rKiI9fPwGjkgQoJN5ndIDOv0+KuS96PYgPkdfsyvyNsih6si/ykkLX
3PZHPVZHNhAtPFWb3CauTO+uxunjg+IN9qh4CKZaANTz9dEQpHCDSgTmnxoXaoqbuFbYxIeCRkAy
Oi5XqLipSz3/5hb/o5VxzT74t6hvFImitPGhpXNQoRXrqPsReJ6dCL//YjjkSsDq0uzRmMZejagm
SUzzvUOgrI1iVVn/x9mV7catK9svIqCJkvgqqUdPsh0ncV6EjBSpWRQ1ff1dysE9xy03uuHshwAb
2VvVJItksWrVWtCl+j51/3LWImOyvCORIXuXNkmAgGjdRuWP2oRmFGuhOGB33zTNrrx6zvkAbPzl
K0Mgui5DSjHabAS1/WM5K7zmbN4ENqt2c6FeLs/b2YPoraWVtwEu0bfMHPNH0wZn/JhBXci/HQgL
spwehHAjlxvbefafZ5dCG0JAWMO8srHObdwlvYmttfCQrGt8XEllknzOHz2/+wY267gCt8aVYS7h
wPqKRsEDpHeAZAEut7okzZpC8UqUxSNr6CenmaNsFiCawPCyKsRlA7y6o8DOOd7agAFlIzsWlTyM
6hoNw9mFxdsCZV90DrzPtUhQYoDOonisrAZaeqSJoAyRRgoY4MsjPmsIochfPB0ipNVplRWZEOgt
x84bM7BaUcG36NIEsUai/eSKrbMLCDAqwHtLaLC+RbO55R1U/YDMVjt23+X/ELWizPjfz69ctEi8
hOoRN0hvusEAYRL95fJcLbf8O+dYNLiRhEJtfl05aKV2+9LixSOv519efWRuSIryaM90M6huc9nY
2YUB3RooXoATeYeeMBnvRpMBgej5D+g3CQz1kIMJ8bIR87wVBGuIbCASvG63V1qwHDRXJXShjDxg
1fxAE38Hvb2tw/utI6CiGUwB1POgRWXN5K5KzYekSvdKg+7+8m85N7soo0ESDtlFNHMtP/XNHVAk
ycBLE430Prro2WS+NhX0tyY8FjZj4/3RaU7+YYpRkPH+gjwBKFoOgzcWpTGAcwbFjMeJ3C6gIia+
Otb3y6M6d7NR7GHAHl3gEtYHSg15oK4fEfPb/s7KNma6tdjO/qCK7d/kzZKRheQ9sucg+D0diceh
dJA3TvGIAuIOyoY7KKvcz/k1doZzYTBFigvpoSUg9axTMyIxEWozVjwW5itz0zDhvw2I+6TeV+0W
gTanK+557sB4a2+1QA5U0qB/5+PAgEAN/WNBiury6pwzsBQEoMfto7i69oCqx/5raLbc0wfBb2j8
D59f+BoRPoM5c/0YKgq/X/guMsTNQ+CCsKRurlHUnR3B/0ysU+LItUP3xAfCt0y74jCNTX5vpfwa
/dfZ7CqiJXS8oQCAw2j1AMJun1qjBUyEisJ7nZJR7IkgRUgdsGqMWZLtwHxkQlQzTwDzEc621BOE
cC5P57nDCmlzlG4XTnQ0rZy6H+8bnXduj2iHzCGAPV+zedyXEL28bObclC78phbiKoCv1ikDD9Kw
5lwsjWlJEk7IBwzXshLXLCx//+bg0ahCEUfAQm2Hfh6M2f5fRgAqCsQwwNsYq+/TRPmpV5H8cfbv
cshxXskMnstjoKC9tA+jRv+O/iu3q16qGtFt79z6sgtcj4aQHQtwN6TklkkrpOaVwOzcMfrW5OqA
4wi1RcUA9u0QmvjVGBbtwUIVz+6vTN1fhMH6kn9raeVks9MBzld0eB4Kb1+22R76kBtdyK0W9DiA
ICXIPX70QS3ASPelLN2o9MknncgrT/+zPoIQFIEsrkTczac+4nFIi1YDQntnVC8sH45Aol8Z6zkT
6HBAeQiBH/5ZmaANcau6AEwUHVnpJz8pEggS9uPny8547tJAg/4SNqGVHg1PpwPpK2BmJn/OHkd3
jFL+4khkX+8qetvRPvDI02Vry9fWy7ewOAOJAzwLCKxPrXFj5mosgJqz3RLscD2DihM7pFl+xzP7
hoFK8soVcq4uuzBf/tfiarMxolA/l0C3TVLd9XWRhqXRHqd+RldCoW/Ghm9J7wZT20MLFJqngdcN
0eVBn13INz9hFTpZxTTPYi7ArdEGox2lxZVn5vnvIxI1UfegQAmdTirtbVABmQ3uMf5k5T9nUl+Z
xHMnO/pU/mvAWhnoso7IFqsmigkCY1V5ABH0T9u5Rraw3t0AFiwElmDfXko3/jtom9H2GXK96HxQ
HaEbMZrNk2jHKeolA7ElyN7vUb4pI9WWXiBTF1IS9rCtoVFq1P0vUersysqtzjW0egCzvKSDgZMF
UnYd9NrSyNu8yMXjwK3yUA9Zd+eZgoa5BuXHLNxrYh9n7QEvAovAZb8rhTBD6aLllXxM06g2g9Z9
tCE3bB8+5I//GdUbK6vllFY9zZWGFdP8xeYuwEPpsoGVv7wzsNrlbZ+PKPXCQJssiOIXs39q+81l
G+uN/dfIgrlbFAYQ777LLyszbVk5ok4/TDeZqO4dYu88Av3VWuuHEZLnJk2iRCQxIqdAlf7L5R9w
bpB/ubFAyYQfs8bCdZ0vIAqHGn6e6ogLe6e8h3r6etnIOYd4a2TZ+m9CEU+SzDahMf9oTejJFjJI
J2i0kEfSf7ps6OxoUMJmeDdj562DN00HBjlTlj62jfcjFdUvtKKAXax/vGxmddv8Z9FQZAY3EzLV
77rCzHIcKlHa6aMUAk+StMdTFYKHwnyu8wGKIfafxvzgs+ivTQcZUmSTEem/a7fA8lSIKFCIYO4P
RvdSfCrE0WlZ0DAVDF52xTHPzSRKz0h0ILwDX9/y92+WTFW28vnQpI8DhE/bT7L9DA7Jy7O4OvD/
M6KFMRosMT7qf6s7OzOHBkztqBVBut43n0v5sYfR8n0PzyJMF8BlCxnv6RBKM50nBoXRuJEcCtSf
LH0lRD0zgKXp0Vr6HnFhrb0tL0tNLOWwuBg2xta7djac+zze9GjeXOJra517N/3am0xOWZz397f9
B6EYf2cHKE7IY1kMgJk1eedo2KVpVB6LSQoq5y9Ii19e3TN73kenE8BHuADQIbQ6PaVLpD2lA2BU
NEjkT2ArLRa0/GNBwzKKEyvLHL5xU85GUQ68x/GVlzuIW3/32uwKUP3MMsAE6vrgygckfs0h2BsJ
Xp2gDnl0J7Tm2ckNKnDRv8zV/0ys5qrgqqvnESa4dbTRgEfDtNx11yrDZ7Y0qgV/WaBATYiNfTpX
zO7rpgcqJ17Ke5P9lDSH5vnyQM7MFSDIOH3B3IodsU4RmX7SzS0qnHHXhU67h1rk5e+fcSq2XPmo
QqCRBKM4HQJ6cf1s6gzsuOq3QYbAYMe6t8LB+FioCLfCkgPpBQw3WuaBdT61M+Y+5VbLWTz/7LKH
/LPuP3x0wABFShTvB6yJvTpeOfXLlnLfj0t+Kw7NteaK9+uwdKotYmhoLMfzeeVQJp4LNfoF/Bjs
v9MdvUZz+c6TkLFAzfGvQBAESNYJ3ZESP8lFY8W6unF+W8ON6W8uL/S7AcCCiaf/QroGCvC17GBL
xqQlk3Liuk1BEAK93PljT18bfoQlXhrS4E44YVdTRNzeT1tpOnGRB31xKPwrrvr+FYAVxjazl9Yq
FOjW1xvtea/KpJ7jNNdRATEbme5ANRwQcSybKcj8ezE9D8Yrp5s22SfNlWPrfWS52LegLYZcKrg2
14Ckns4gQSrEHJv0yWmtKE1oOI83MxSwQWD+0LYR6Gv5R4Ny+N0CBUXCG9Q470GYJkEXfWKNsVtu
SnKTdVcOmDOeh68C1QOnPiM5qnNJnELXU2zkUaLvHHUk6UfDBgwBlyJwpEhFouy9CkuScmB24gBH
n1u/TFtEJvl92bfXZc7F9WABIBkMxabvmMosDvVe3gwjnLsN0BwJObEQD5iheyBzbP90X6l0N3Qs
gknx/WXbZ+cPb2sQTkCgD5HF6cEGfuHKqEQ9xrZmn/sJ2c3Jfbbbaxz1Z7avbSHo8kHC4yBaXc1h
MUHuERi8KVaN0WOhRHvIs/yaxO0qDfN3HuHayIrAFRbk1elgBCuI6iWZ4r+K5h3OIuO3IaeQGiBs
mZ4uz9zZIb0xtlxNbyINl0NhvAS1QZwqqDwXEdRjr50Yy+31Jq30n/Es6WBcPWh4WI/HbPHkYITC
udmzn0Nd3s13unmtzSForTQsJh4UamuoK3H42WlccItotgHPwZpSuB+QEUAxcopTrWTg9u6nEdph
mVuFKHXuVG5cO5mQA1iP1FsCNwTlUIDCZb7W7OtrSETTbJ5jMndiq5Js+gNma49DHtlswbKZgbXV
xxyLMb+fs7KJiMzzqKJoe8igRQymJN2HYw1cbOcm8wYZuAk0qdD3nktdokaEiG3hX272PbrXg9wu
9TPXNiSodd7uRWH5Gz4o596ZBvPRBrVi1OW9f1eNfr/PTf7ZrtXwpXDs8VdGC7anXJDP2eT8It6Q
byBwJJ/cNCs2agQgy8MpH5p0wNr45Y9am5CZBkazLiJd6VIE2Vgk+5nVxZbwrjo0YnT33Gn7oNPu
HHUu2ByZmKZNY9DqxVOZCJ1GOmDgs/tHuxhpYFuFHQ39BAHntK7v9FwxEPi4bKty7R2THkLxZlXW
EaRJwW/NpBGYhTFsvGYR7+s7Ym2thIDg3OTTkyekeBqMVjwwZyoCx+F/Kt9AtpC2+UM+UnSVICEV
JgaYiHgGNrMKWNO7ws6cTV1kLBptOkQN9OQ3uu2+oxdDhg4tzKj1JzPCmQp4SFoktyCSM+4LqzSe
VOHccqR+6nmjp3I8OiwpNoJlbpCWLT+4vJv2NkJ2lGPMLXe9hdLB/0VpMUdCtiIAfQ6PcimMjTQo
pnSQZMO0yr5Cqae6HWlpIGkBsZXAcUfPvO2EeEJDmR3m7pg8ovPzh11lw37K+rrH1CsGJXnkB/bE
0WnQ0fSVTS2O2XGov5qz8Iewqxyuw7adX6dWUhWWpl88EJ8MEWD51g/w8ionGnyLfRM+N14tAA43
ZGiJDMnkeS/WZJU/Eq8wPzFfVbdGAW9sLPa7Ncruy2zPaYCpeYZjTJuk6H4XZCTPSZbMtwWfsm9+
UTn+wRa0i6inRzdyqPAD+KJV7ZGH+pP2s/s0KBTFBWdDVPgT36M20Ieu6N0d0jjpU2lIvw5YI/Vn
5IzVD1GLPjRIirxLaw3fE4W6KhQoSJTgbc9D6aUk7Mfcu7Ob4dkjY3rTCjASPdSO5jtRE9DejiB2
gN4IP4xF0YJTs3M2ZodTNl2cZKJeFY3DFNdO1WOexc/MnuS3kvv6YYGdBmhKNF8kiqLuIQEQfzvY
tfs8JZj7wEUNEcADnd4Ts+Sf8qb+Znl18UXV1muWAOEzDVMd9s4MSfmBqG2GVZrJSLdYpPEBc8u+
2FNnhRBiMyPhVF0EOc1qC30zP6oy45XO6CeNpk5B40zoOkRMjD9acJzyvGOfwcgmAlMXZWSgA23j
jYb6xrEz65B5Bb9zmk5joKicdf6AvpYfnvzR4xQG+XfQ2795TueAgl4jModCY5Fr/IdU54GrPLkz
C6lCf2B9NLtJFdGOyW03OXlYgrclxDPG3Np92xzsijlRxlPvRTnSOPYi4WHOJx6WynbAQOezYJiT
PKj5aIRzo0A+JLz22OqBhDJ3ZYaTUEHLVwxiB8L25ovqHfLDRf0ymB0posKr+9ASOXhhUjHs5twv
UNQqnQB72AgFlUVoKQ2VxUY46hkNQyq0EuHvirytwlZ7458ewcFNi0fMD12J/GBbKQ1YV2UccjdF
F06QH9/j4DHCiqYD2lx787O0S1WFqCbp20I06Q9KcPcEAs+p0JbtvGOt2x9t2dBdPRBvM+Rm/8XS
me7C0a/NiPR9t+PT4O9rmjpRU8n+GaIXfiCzNvtkFZ3YtQJl7h5E+zc9EFyPY6JrHONk3KO07IfS
1Ma9ziTd5gTg+MJ1p0eZKx3pzocCazm7kfazKu5J5x4J6FD3nSbzhtdu9lXxodjLaTLDUdESIFjD
u5lEVR1dlRhBggoCgCrNXP1Wdo7DbsplRIzukZpjGcqEPXJiJhFE039BbE0EYiiBY8zzL8jxFmDS
IVCKTdwu6gtHbA3i4dRg5XyfDZ0IiF+ZQdY0uBjULO5U46sQ76I+sHI0eFRdBm5CJyk3Kq9qVEEV
lce2sfCb8KNue9npregyfTdbioGpx283NsTxNuCymUKoElRRSidnz7lhbhOALTfA9CFI4qb+hts3
30ypFJt5xFvII7UTjoLITZ3Bp/vKcQ8tgKHh6DqQQyIg7E+BGbprep2HbluyUDHnT87c+bn1eftU
y7rYKRtmPd3SrZ8YZcB4Nn4uu9yLmqGbA1BEGPdJClykraVxyFjS7Wqi6k2KU+/IOjFs8qJ3ty1Q
9VuFg//QLvQkpM3cgwORpWdd6CEkCggsZK7RHlzDd1TmWRsv7d1oLiCJQyZ0uIRDDRWd0VY8AtAJ
MMKkc27zySdocccfNPHKcEqBQ2IVdCGKAYfGRLL26LLR3MimzJ6URBebrZr6qa3yGpwfs35pWpS/
zMl3Hltl4keXbb7pSd99z/SUBqM/NQEzoVYraTfsSm1xdMxisgKL8XJDc1UGWc3KQ24lgIfaVXNT
l3iT2RMT+xZOjC0tumcH/ek/patl1Ldev7cEG4LEAgmZnPWvitoqgB6XDCwTbjZmlXmDLZuESBha
29rL0h34xHB2d/68BwIfmwyY/EiWnR2ORTMH9pw7h64k/T2CeNc5ogY0DUEqE7m1lfucSV4fx143
m6oz4LPujA72pAJZpjbcY83tftsU1Av83iruZnQZhq6qvYhUtIAAF6IrMPwaoT3WCCF5+ZqVBsDD
zuwckJ1Ktg3wMNvBd3RgGLkfTKWrALzRwIDVlG3q0WXQfXV/+nP/s0Vz02vfJyZCUYEjT1vGru0r
iZoSROgmUYNurq2dGzml/E6RVOzsTFefs5kkoUV1t8vy0g4Lxdqo4UJGBpSzttSo2l0JqaVbRAXw
wQk9iqNOjS2Yi9gGKjyPmqeMBuDlEWHetHQnkgq6YRXaNqNpuWzACoY1nUbEEGPmPI0OCvZORqA1
ADAdCZ0ejaqN1Q9R4mbjJlFK7EuV6niWebKvlFb3xQxZIdJ27j320bQZJecPlcqM+7asUlDWWmQr
TTIApI664QQdKC8ockNGSGfUW5l1SRdp7ennCZw9Oa3C3KYPDeLLjanT4Yvri34KK9CIfbO9ScVm
o7NfTt1lX9ns8g2VbI4GI/2ZmZkZJGTIQ8Qgdlg2zA5Vj1AWADprD14dtu3axNig5p4GTa+8iM7+
uOm0GMOkQAdnXzt8KwkIVsAt5uyZqbtNTkw4HZ5sgdlXr1PF0P0ysuLBR1tZZJcpCubOPIGVpfaD
EfmTDXcqsknNSWxcylMjHMzaojunnOZ+C4L/GmzeYxI4Kf/CZwdtAV3XviKMSOnGQZkxTh3Z31Ko
XeVHyWRdI5iF7BeKnDqSDijVaMvUPePer6HNhqCu4PROUqfbUY8ISgHh3CdswLVT4BoUeeVuJtl3
BzR56eehApTO41X5alu5d4tSRvfJ60h+VKqaY5dw4QYZOIarm5bP1EB5LmlCqdRshkDKyQc14kBI
rXkMNdIiuFKgbgRulQ7d1DSLFSiTnhCZga4tqfNtioTqbTn2/os286QO5VDr4zhyMOV0iTE0Adhf
xG/QPOjYIWgoyLmX3XRNjwZH2XMRDH42hh3af8IGEd4uqTqyZe2E44EKNwQzlx/Nljns86pJ9xUb
VORk3rcOvnCX1HUH+qqk+DyCD+i2TysIqhZLvmjqxUsq9bQdbbeK9OzbYOxujE++VYvY4kSAz06k
eA41emdPpb+xeF+99HmDV/hclCGrsyXo0R7Ukig7pt1cbipefyGqVZtSusVtKXV9A23J7g4vHo47
324eaN6Oz57b8IPRSriKsrNDQ+Uf/F8ySgdbQ4gQe5OmU79jEPE+4LnVxE3dILJvTR9aUs6QbNKM
93E+VSQggyc3ttXlQeHgiVEAu/ZiJ9Taui01Hhg29qfOcKtNmiZFVMohjYRRgPpubPobI5vL7eT2
05Nwiu7JAVYbx6djBuWg1bbNktCX/gE9jJ+zxCGRlhCT4taQhbIo+3trxFtJ4TgM0RSgtpaVO9tF
Rj60lTHsUtqbUdKVv5Os1Tgs+uZYtcK8ryxfhrmhotEFo2U7Dz1kv/zu1jbT7nteKgB1RWPfgWLX
B1CoNKMM6HFc1WN2TI0qC3mX1gCVG7vUJAFIcuuAzNZ8HFDw23SJbI6Eab61aQL+bUBHn1AaAJwK
cPVo7NriZgFibPNa8tCfB//WrGUW1ZKxbe8KXOugm/jkmOUvKTr/wbBxzLmsRtgyNARFXTs/TFz4
363WLFDQTnRkdW334Balc2OWrDt62vjtehUOaN2aRzna4GgfpRMgIZdvZwrJzxSVlpCVnRPQtpo2
rtYCfIq+uyHjaO44NXQgcl/+cSyN3L/NyUPjZvIoKl1sMz4YIeqB6UYNcg5whJONanExCKpKIFY7
BKEMEpZoLmvjyqTznkyOH6RZ7Udg+iRhxtL8ADl6ejP6aR0kQ50GAKzXr10DGgQ0MCeH2UIX3Wzk
85FZU/Ydymzu1m/N8Rbk9n8mmeUvjk0wlzT7PDBFtpVOfmqliufWlnUM9CLULEfLiivL6wOEo3zT
W265QyDOw4XHNUJ+ZIjQEGUHJtbnoAWBuqTbkKPmoPQLkDkx7g1kKUPdDV2Um+V9ag7mIUH/2oaz
iTw4HZISrnSqG2Sgq7vekcNjIcj4Qjvzee4KSHnWRsGeE+Y82L1BXkBVY0I2MK9A4idZGqfZ8MrS
dLyr0OoRSif5w8pM36DzbzxafVMeHFxZoUjHIaggemZDkXBYKD8LFVaYHALz2vAObsKHKJMSshKl
rMNSGH4wqJaHiaD1jd2Yxq4vDT9sar/fFmmShY1NP9so/uxnkZd/QIFGg3nqlidXmm8yyns8xdrm
we3ACtRZbKZBVZvzkwtBuYOrTRki4jV2nlf8afOM7XuryaKRu4jLhLJvGnA6bwti3qb1UIQ+r424
sftlCr3p0DHCItD7fS/Qr7DL8fjayjbXSCrYWZibSECVJUHEjRcYPQLTML5UQJttk9nAi3KUxdeM
kPYLUKvu0cXe2KGm1wRVw/oHgngqEFnCI79pkN7qC3MPifX5HldqE/SicB8bAbE5vFyTm8z3rU1R
j2TvdF7eBIOlUkQXXro1eFshDMi7QNQF25RIfgZcN799oZsgxxbfE+SZNhDBAMvC2JLNXNf1IwLm
OSBAJAWNAY/ijA6B1Y7mnY8+htu0aMXnD2ZKl+Qe+9vgb5oL4P80U9qOg0tn5s8x8M6udTtXV/Kk
55KHiwoCvozuZPDWnX6/VFy5gMzMcafvR3lIrSs1hivfd1ZFxgGSmb4p8H32kCfheA3m/C4Fj+lh
qDuBXA39Re8aVEbPxx03JnM8VDkyhUfb2E7yGtbt3BjeGlkVMBUt6OD2MJKlYUaCa2R71z6/WgIG
0JgaO3zeQ8qxemz468ddiC0FHiDazQUkfbrEk9dMbobsU1yob7Gyv3/462hjQJMXGEP9pa3x9OtJ
O3Sk7V0jBnnkNwvpIWTAPlpdRA/vksZHkQW1ZFg5NQGJ6SGrVU3jxCgeUAJCXn2y/1wexhlHgg1g
ElBfwVtk3WOKCgKzgRakMSi2TRW3JTIVny6bcPEzTyoSyzBstJiCUwyoKn/5+zdFD+1UDkReKxpr
3JFgaXqmeY8cff7NQ2/rlZr7e1DVQgiytH2gmRHJt9WxMSHR2Mx1SXFBjvus6I9zoh/RMfrJUvyn
MWmkIz8qYLt0Wi/ASBBiwyZ6Z06HZ9Rk9KXT0LjiMsiPKf91efqWbbCePpTHsccBEwJcYeUFuZUh
nikTL7bKXzPk+8QUIJcajNj4hoks0DWKmHUHBXALi7o86FyXqvxC/nM6IFozlpep4cZl75mbxkrQ
x+22R5ogPVylm0z0SNmWn0abbIayTsLLwz1zKgBKhNc7JhX4j3XRHlndjrjYzzEgGuE0HKX7QTmU
/4zvjYXVudDjTk8HabkxB2qpgEt6/+Dw4CFbqlOQQQV64nQCKwTLPrJJ8AgIO6PGMjio4ICcn+sP
itctxT60fWC6/gqvoGZ+amkyEfcPnrZjhRRaOgUEedzLy3EOgYAeQpSwgUb20LG48ga0d7ZG17RW
PKNkxvWuKOOyHQI0Fc51s6WF+kK64quRODvFyl2KfJ4z/r78G965BErdOMaBvgPE1abrWCAzGopn
LJtidNKEWVrczra6Uk48awLyNei2Ryc8sISnE1njLYZcgj3Fg6r/GG1y9Ap/d3kU747BZRRvTKzK
2UAaSZ631hRn3XezBGtR+TCWeZDS7WU714ayurXx/vD9KoEdtI/j6SwQeF85ZM9ZQPi8qEqaqFKt
qX1SAB9A9CBgYUkFcvTYo7P7arfCmUI2OIuxjRYmN9yz63N1apymKawhbpXHS2DNoGXdjK2PFz9T
KijTtNnnsspvptESL5Ur/K09lD8uT+aZsjaoyRYiCfSTWWBCOfWLgvBSomsdUAfkQDx0efoWAl9H
Brapwj77oPrJsp8dG1aWnsW/fV2n5tA2bnnatYeYgn8YVOejhlQbcvhKf3Gu8ZC9u1cWWwCPoU3C
h2OuN7bXQhrBrMYhHkfjs0X5tnXdNqAoVCHMmGRAhzISbv7TnK/Jt521jN54YLIQvb6DBQ+OXbdo
0BxiDYHwQXsQ9TRDtzwkYDvqH9VQhglpNpcX8l1ggNGiiWIBFEEC6107QdpTF2Ulf4gdUENF5VTc
u2ApTysQFPodel5wmEE+2vog2/vfBaWgicIpDfZtuNHpgjpKaTBdMPBp4g4o3F1q8UASC+9aM8K/
Vh/Ud/trbwHmLI3fCH/WsVbORrykPRv+iu6zAlnBa5i6d/Ei5hEofxTbFngjKuqnA0LBipa6r7D3
8aj2GYgvOiSOuw9HAYsZ1Nlw/wP/C7K8UzPYAoBbWGqMZ8eLxpk+gGT+cNkjzpxiMIHzC6Dxpal2
dR6nE0GNo+3HOKsr/Tj5yCTjPcKfL1s553cgXUZtE+z7QOOsrBQsaSkl1RjDJVEC3dN2qacda61D
Tfdj/3rZ3JlLxnlrbnX4d3rqJ5E0Y2ymgHCMv33r08Tc7Sx/XrazzP9JUIr1AUUigKeIsc13zWva
qFnKaTnGSG090aTGITy9ytr57CkTemciZL13XwBTHV62+z44XQw7YMnGtYAG7vWGqvI+z6EIPMUC
ypJmQpAJajaUKmTqfjXspUJsyu0fzrU+oXNuj04AhFpoB3iPgySE0U4JE5DE+cXEq4W2f+prjC/n
Qi3IAsAVgbSEy68Rsa4hUL8c5jHmxgPFCWwpEZL8QSduKDwVmPOjW+5t4y61/pDh8PFeKBzFOJXx
p4PHMujnTvecM1RtbgvDipsSDK1I+nKR7i8v35k9d2JimeY3T0G/a5a89WzFfqHQc7gj1uNlA2fu
6xMDqziudexc0xRjMCVKR/Y21YcBfdFSvmrrSmhwdiy2CV5uXGN4nq2OKDDoWbZEZTD23J9u8v0a
LvHK561VAmnM2OxPZY7PB7Ulgzm/ln4549JocsXbYTn/8IxYBfaid1DGQv94zFpAh5tJmy8NUELH
bDDplQYLc/nW6rjwoOSMGB78HeAIW9maKlXOZmXMgPSzwBSvjn07E7FNq89O+sufl5pZs/cBbHOu
pFDOHL8nhq1Th5M0s/lI9Ry3kj8DVrxJ7S/JEHeWgrjcXudXnhHnjifYQ/sCHAOI8HUnXk1ADtXk
ao5ri/9wM+NHDTEMVLJQekh5IGS5Q7P2zzlpbu0eeJfLzn/GZRaFFGSM0EkErZ6VR2pWU7/QwGBa
6JYB/dmVu+XK59d0YX2ZiSm18HlkDZCS3nT+n3/4/Qj58d4EIhePzdPF4koo6Q96igsOzdjRQMTN
/WtEMstH1q6Ihon/N2Kv9lXXG9JgQwOgagIDADI/lRl9Qdb+15ii3GEYr4TNMij9cXd5dOf2Gwhj
kMdzsUbvGDzaFsUDM5GA0quvLmLsbodi6mUTZ27/hZPmvyaWFXxzvDrKdcdeFXMsvMj53prgWd8r
esXHz7oBGvFxcIDwCVHmqRFlFpatZhix54hOEBW/Mk/nB/G/76+2bDIRo6bgLYqHetuzHTe3Axjd
r2Xtzq/G/6zYq1F0/qTLHlbsZmPYgfhqXxvHWQt/A9hFeuddZrVyJ/SKp3/f+4Cv5376LbfUvdnS
zeVFv2JnzYvlp6ly5maaYop33AjyPo46dkBTFf+LHbzZALX23hOrJKUCvk8Djk+ruxLAaRUDoHLZ
xFnX8v9nYhW9Mt56oBWFCQ6kk8qqgF6TZjvrXAgb0VBvMUSwK+clAD5USrpIwiB8LAcLmB03gsr2
YLX/MBYcxEilWlAwxIF26mAZeqKniTgoniB9Cujdlc+fW/W3n1+9K3I8WlkBWCvw9l5k/e4ByHX+
4TRZSK4wSwhvUIQ4HQFoaG0xycqI0yYSdcgPgKC4197l55Z8KQ0gkfl/pJ3ZjtvI0q2fiADn4VZS
STUXyy6PN4TbdnOeZz79/9H7nG0pRYhQbTS6G2ijGcopMjJixVoIVNP/emrE6qQpymvqZPYERklu
ik1kG58ub6ulRSfzRucl6VjSDcJc2Ynnhb7iy65t9TdOVN1GXr4JHeXGjvaXLS2NhpufKJ68lcPz
6HQ0oGdJQEgjJa3K7g4KmlU7n3zjCp3skhXYVmjntZCXPdNbk5GiNqWQaKqv99INAKTLg1iaLtZC
MeiopvYqMj2YKeAIbzImd9QAjvrlNrGsmza/NZuVsHBpD5OUQUiUZ6RNpel0ttQ6M3RUcwaXkv6m
i39kIHyydOXJsWJEdI/gj2utLWYjOXzJ5ZdOJymylq5YNMKzae7GQr5W3GHE6llHqDKwItU2lf7F
1qZca1tbXHYCPBKvpF7P2q5U8nURnXqDawMSvq+nQj14fvvv5cWfz4IYHrEa/zUi7GCvtLy2Mnno
pjGpx/JbBuig0L6xMk7+HlPUTyGwpH529gDp9S51JgvYfzSMqJ7J1YMjKa9dPj0hcfqpAgN9eWiL
8+fQMQbDDzxkoqspkkqv4lKnM8ooNrbCw1BbccqLJ+evBZEZOCYLWNOMP7qOdYik3QSVD8DAtQBM
Wdxt5PZm0lZibZGd20Pmu2h0Ji4LRniV7afeHDdJUn/xq6R58NoSJA0FEzLHqf1VapGhT4FAbNJh
sA+t09Je0+0iK21XAreltxYUWzMegdwMjAynx7lDPS+WWsoCRVr9kyrhk1G0wVaymnDbUA7bOAhf
HMosvf4dDi3eX7PCjh39ogdlE4xuZfRbYIk3q117f7h2xUNhzG2W7BtKen9efUdxteWErRPQZ8PI
vJ6MJ0C1bLTTPcG2+SCPSv2AWITzDPKdVosQfMyQSelNlMY0x6PoePDVvNxKrR59u7yjlzbC3CVL
VX1+x4uFGGOC4BIxAk5Q/xB8bcudHNy8wwLMDpCUwKlNpu90TcOAlrYQVhlXAYQa2xVA3095vYZm
WTo3CIca5L1o5qPX+dRKaYMk7xx8dDIou2xq7kn21g39FleKUszpcXIdfw0Je8W3s6zpIgx5I8AN
Od+BjXoZ0gFCGUf/cnnqlo7DTHRMjpL0ELT+p4PqQ3/CX1NSzCTpSe1RP3KkA9xwr6VC3Sjpoy+y
HH6/bHNpIud1oo2VzoSztLlfdoFnV7REJt5LrsNPKm9gJUdH/bKZpeZjwpb/2hEvVdkZI7Uaidpi
REtzGpFqEGkOWspy/NlKHrScDAsHPrrvEvmuaNY4h5em9ti8EMWnY+l5gOgmF9RqPW6r6Ute3yvG
LlU3srUSPyzdGtyHTCZ3O72twt4M46EMzVbloVjBPVLozYaXY7gyoYsDohIHaz1AH/BKp3vFjkIr
d3zWjbdXd9AkaXrUSt/belpD+ihOrJtI7+OPdRqssYYsWiZwIdRz+IcY5GsJXXa6wVRW9W2lNtuK
usGkvoWKjtKuq1groetCeEGkb1HfpBw2PytOB1rNRFGtB+bLkF553KfjvqgemFfzavINexYiJhKj
H3km1hFOn96YQw1fguzS9bCdql+0QTTB58vHYGFr0GbNtoBKAMyAqMBVy8oYjyCR3Xx686a90d+9
4/v0v8+hPi9JkcW5yP1U6YZScWukQMZNaW/+t+/P3uToWpOryc9aLVFc1Ym2sTJs0Ex4hwUYG3GD
hPncUIIF8h9pMmqyKwfxBvH4a+VlZoduww8HMwZSfHPR5NRAYdd9mmqW4tpPY6RtJDqfLo9g/oBw
9bNV509z989StqcGGrlLak/vVFdPYmvXOumdFxl067YP2mDcVkYTb6vemeiFjL9etrzgy+E9AlU2
V9goWQtDQ4VYzqQZHjnRitBvzc+Sc9NlH95jBFwZqspUnMQiqBZ7SmQNgewmcovOyjjetZ7sbQNn
+mRq6UqAuDgiSJ/R5+BYnr2S9N5RJRlkmdvW5geo3D/OnYQbKY1eRnuNaWHBr1EE/2tr/vOjvS3V
dLaqQ8ybv/ueJN+V6hXhHHAiMFakcJ1dnsWFOAypQRLWsBJx74pMOZqV2VZlgTTtSiA3qrqBo3zT
BVeKT/3Z7JTmQLNCGDdLyJ+OSaU3xPImiguZ1mwdh8by61O7JBUQ8AUOMvszYbNXvk4vPETg7twr
YDxEw5o6zZLHPDYgeBzNnIAVNNrk6uXe7O+b39evAw87PA1TZMEXdjpBQ9VbzehR0oq+jfK9rbne
mvbL4gBgBVTYw5SgxeS3Y/UBumbUk+z0V5FtjGRNL+v8goTMBUXrmbCYf4s+X1G9JIJSyHoxQloF
/Hvf+RrSyq0Fw264mtsOkBHGYO7V4ds58855Rq+kEo7mS67chw+hd/VuOv28cATDHpaNKePz2aNN
K/dazLRQLp+Z6smygUCj2CZeLk4xmnR9N8YL7T1BBX/E9NL6Pp3Vd4pxV6jyzmx+KXPvtPSg0Fiq
DG/X7rZT+8L4nHHMaZ/rjRfJ+VTS21yF922qXO1aMALiZq7rgV8SAc2d02flFDNIJfxQtrRnppvY
er08kD9Qr9NLbkZV0psFHotIQ4SC5RNgi4gQ+IXcfLmvutTswfVpxsegDaMvzDLtr3n6wRnr5nNb
qBqBaBEGGylRvO2UFDTiN079MKhW9Qywlurj5EXhl1Zq7UOjD+2DHga+22RtejdFfnow/Co+FBoQ
N3kEcUCjuNrcEorU487IxuF+IHa89Xnxb2rwEHcIxSY/ujL0X6k8DdTybeULfOrSF380YEwcg8Lt
Aigz22pKNp6Z0KzgT/EmQ/MbzaTR2vVxq2QHLp6O9rapeI7odQTKrGufhsj52OTNv2EvqRspkBM6
5qawmfbkwYK7ahz9bzmM0A/VaLd3qKGGYJ260vx3AEv2O1FHaXd5Jc4vkjnHIOPkyfDB/yvc+VZG
t5WcGqx2+ZLQNUoz99WEkBz6IxPi002rvSoLCkw4+zamXWp/eQRL/ot8xCx2htz2WUCR58zk0Prm
iyz3+1C6ncrfRdpsdO/epwvxsq1zZzwP5a8t4QAOZaMnfoWtsbMPPrRNprryLluwAEIC6jXybASB
YrlIyf1MK7n5X5RuX9wYa0Ra5wERUTFefjZB+CCyQlp+QbrQV5BNGT62PIFKY0b53OprWZylYcC/
SgQLBeXMrHh6L9ZR6JeS0tkvofy9e8jsr5fXYWkYjIPuYyLlc6lP0vtSEfiO+aLA9/o62BP0HVC2
v02J1j8bnZyscE2pKr/31F+hd8TlCJQTdD14i9PxeG3rd1NSZaCkyvK1L8Y7xaZD+qYK4wn2IluG
vSn7ZstFfNNPcf1sNXAoRVkWbLwGmjI5JF1Q27XzMcdF2Te2mZT7sdIzJt+2tlqhxj9QXFBfZ+qD
bS7l7dvlCTs/5rNHhyYLFMJcZRF+v58oTSelU/oCaYA8c8vX2qa6uriCCB9OnXwC0SKQg9M5Coi1
dRo6oxdLLrcTQLnaHGCT2F0eyfnOmq2QiyEeWghXsirI1ai1ohepe1CcYNtP17tELBCSUrijBeGs
oyfw/XHQ5Sx+0VJ5Y1g0/svtph/+vX4cmgHVItjW+U0pRo75aFC8y5OXMdzmr+Ma7/K8oMKG5YD8
/fw8jUevkUhp+qA3+LxnfJvCG6l5hEzjtWwOUXNQyqvdoo58LBEdXovElbjyVFOsUR7YXWqWPFk0
d0PEdu1swWFrkW+mbAtRvdiYBtWmFdlNXr8UKopfhzy/vfz92R+dThff5wniAEUEoiuej1CXg9DR
ovpFUevoqZPt4E2WuuA+NszqUfe6/k6TZGszBP1a/9j5fp4tz+V6EwGBM87BQC/UOmnK+qX51SWb
6NPlca19XfDD8hjDzhFV9UsZhVuzuevekQ+hFEKfCeEDIpz883SjOXEChwUu72WAr2DcRNpaPLo0
BFwWq0K2kJkSDormK3qm6Cz9WD1L3qOsra7A/IoVFh/tJ4P8AIq+bGNhCEqrwrlg++pLg60bP+uN
rVfBxrSVk9Rybv2pDd945+Vb+nf1bSHxytg6TVfy6vZQPsU3GNKP3HPQTJS9asvJ/sSOURCR9TuZ
thGz3UvUUV/jTrV3QR7Y+9JJJMggxmRHxSHaDpr60e8b49n2DOk2CjKQe3C1T58GxxzNjZKr/m1N
X0gBk5wFlWIeTQ+9Wvaf0oY7vDfDHmhJLVnStq7kcZdVhXX1y2p2uiZenVvQOiNIVTkLaIYE6kug
7koN7virPcjp9+f798hdhVXR17U5L8H4MdW/6MaPy+fgPEg8/b6wiZpOibJUl5SXPgllt6+a+kkB
MQHpotxpNKsHavgMsXh5tdtiQyHYxi2CCs9ZP61cBmo7NmPpttOdFb3Z5cqVe342Tr8vTFtpV61X
tHy/o11XwX0MK35xAV6KBY41McycbRKzA3XgD/0AAzfw5g8J6AxjgDgPGocExjfpqQwSFCC/jVm6
u7xef8DGR2eSBAGyexhGEdqBCF88k0Xsp74CScirpwTwD6QIURcjpIB5aI7SZvDG/lmJc/umbOVv
URenW90zX+Ug4vdoHUBsOA/uSlQqdmlmf+QNGu+01of1LJ2ah85vP1kJvGWXf7NYozr7zXPUerSJ
FWgkDCU1stdCL2DQkr44TfDglcoXpIr3ldZtMxRcHX24tVPjEUTQtp3Uu8u/QdgQZz9BiMFGx4sR
qmDa5OmbJN1rEPP9bwaEC8XogkEO5jG2n2HSKuOVzwtx6n9+P0EkD9J5A4h1WS6BtClgaXnNywzW
pqci/dBi5x1jODIyT+LROlURKoqhjBF4BEeTLtaVzbs2COE+CWG6q5N5EDOr37QbYStcE2oW/NnZ
PAlbDSZO2456OXtN++9Re6cr5U1bPupBvlelNVyhmPY6MyZsKhsYhepUGuMZv9fSg2cUkDN8zsjV
ps2n3HmBAnZf6/92srUP86+Rv7+8XPNYzlzB0XIJW25Qcz2RPcz3xsbS6MC8T+Ld1K+40kUrc1KS
ZgG4jMUIs09yr0x6O3udki0qbUpxiFui/5vLY1ncGgBauUHJGZ+1gJme5JOs4PjU6Y2q7J1yn6/x
Ii+6gCMTwnRNUw5HnW1mr9Bzxt03x1p5Cy9NlD2DvrnR5mhfeEpCOVSXgVLnyB2+6MMB5M9wqKKV
i3Npf0PFolHd4DGPItPpEYXMyKeCxCAK+6WbHjyVjpr8c+K/DdD0XF6SeT7E7UUNhfKQPSddxMeL
3qpapsdO/mpBtejnPtfbm9/f1+PPvLlNjRW8xJ9ffmbOpF+CagcEdCK/fjmRMfB1dnPiNd3G7AuY
VaPMqG75bcUmGeAcDIw23k4kD6Avs+sdQMb+kPYw4XiSlNw60LzAeciVYvdpcG9qbbKPDTvZgndL
tlJQQDbXymXxVhdG/1FBZPUGRmHruTbK7INcl29GVMY3et38Y4xJ+4bAlvWWmWa0y1R7uBuU0IJh
tc7KTZnbcKdB2fuzCqMG5bbSO4ymRxtVQxahKqbsjWbpeq0ecb5/7Rn5wBaDnpMitBCqaVB/+mNF
jTsbPnvpN7ChK+7//AyeGhDcP+ARu5hCDNjjAbaZHQyNcrMmXrZshIsMXC4pBFOIzGBCSyezcWR3
1LNdOTXbSfqg1ysXzflRBM8ADmuWSKP/VqwCIvFkNqrUlq+sylYzn8bsU+188vR85YicL4mqkJGE
fwxYACDAebBHF6asNkEnsQlec3ubmtuxW/n++WSdfn8e59H3p8JqgiHj+3Mi3947w42TrcBAFofA
AwbHheo8lYdTE4OBCqHkeOFr0Fi7mp6wIF/xi0uDQPpjLptwts+gcalZyIFeZuFraT+E0SHLdnG6
8gpbMyG49s6XYqil0vC1a7dqDochj9WVw7E0T8ejELz7aGVyowWMwqz3TQqh1+6yt135vi1UlHP0
BbXcRNRPT/710xSO3ZUIeGWOxHt8sEazgrE2JKX2xSz+7apqK68l6ddsCIfbLgtDtRJstOVWHuFc
u9fXYkhl4Wxzt3Lk/kO2Ip65EW7YQiql4NXKYX9Xii1KuAjuRMg/ep9STd022h187m3wuzV/Sc7v
LLwN2n1c1fvLC7Y81r+/QzibjtbVHhSeweuk7lp1bwc7s3uHCRpaeefBH3AO+ZRIloxFE4WvMJZr
5qHzPlZrXThLozg2IRx/q+o6K46DkHfFVoaasLld1elcWrBjE/NPOHJiXqDXlQRl42tofVXSGym7
tcqtaRwuL8fS+Tm2IiwHt4HiS6nPXHk0oN+Wa2oeixMF0oMqBxooZ7dvaExjhBps8JrLd9C+FvA7
KjfvGMKRCWEtNBK5XZ2o7OwGfsWtnd2+4/vIU+nEjWCIdSGAqCUlLpvQDF59cyPJMGyv3FaLC330
feH3O1rR5qTDgtfWeaY4HmXPNvRU4XsOxZEVYTshCGKElWcEr0ayV6OHGI9vr1Xh2ZGnoSjR7pEJ
YS/1IyRbVWqxEF/RbrPtLfDZrF8xMl8Yl4wIj8feToBXZ8xWH2T7spHhpYLc1fjR6jet9QqbXZJ/
+N/WX7gljSFQAvAuwesw7uEQj9Zc8+IRPJo24YrsNBoTzWH+PgrlmmteqdzHc/tkWcR6uRRmjh1a
fB/azPp3ssb4s/LzDeFppTWRVVURCzKpm/Kr+c//NPmGcDWqcaPZ+NrgtWnujXK/SsexePjgzKLl
jXINsL5TL9v0tW2NKDS+Unc1SrjpnkNolbUv7xjFkRVhCw19YPVqhReM7a2RwrS9u/z9RS979H1h
C9VwueW+JQev9XTXuVF6N/QrTnZlnsQ4q81VT697RtADS6OkjKZO/7vwvl49DsoC9IOQqlXmnMPp
apRNDLR88P3XJt+Uw7YoDkOzwqewsF0Rv9bIB5IL4FkoLAVQnFAvglaie97bONavUh5WPO3CVKk2
Wh/8hZ0ziVpZ9+SY94nnDr22G+MHJ/po9bcp5LSXJ2v+pYInPLEzj/QoQFA0ye4oQnhuIn2nzImI
xqvq5DsTPZeh/K7mKxM3n4RL5oQLRLX9AekGzMna1zRyveAwpt9i/RF905UL8Xw3zxhOSmj0YcFx
LELsPUjTpjH2ZNcwbxFVsLJnSOwvz935LphNkDYjJ7CQdDJ9Xg0QNClupm4tX79pgrUIccWCCN+f
7CSq0z8Wwm+zBMdaWm5pkkCqAFpB5IoMo7AcSoP6S5YNijv6Jjgo40ORjrdS3h0uT9T5qtNors+Y
XTKM4JGFE1lEdFaA3lPcHOYexJoOUlX8UrzypgcWWdbtytlZHBXsDw7dWpC3iWWaqRjGdKwZVSp1
90bobexMRh/j5+VBnZ8cMjYycCKaK5AAFN9CcOsDIA6IFapgeIjK/kNtVQkZsuln7xkP2TR9tIPr
05zYpCg/rxUPE7ELJwg6p4r6hEaCFCr1KU5/jHgf9KZuKy0OV1zD0uYDC/nfbJEQssaaVhlRHiiu
U9810wsR0uUJXPw+iHvg6dCrnvWmGGYH7JbElxvrH8PwZ0Jh4rKBpX0Ag6rK2aQL7IxqBGqVEiSW
Qed+iLiE7QXmAR1ZqO46zVzZcotjmXPDcIEA+xAjgLLvC6WTmCvdrHcU4LeG9p7ZOrIgXDlof6v+
VNpsN7n4GET5R0qra1lOscOTy4b9hcQUhCaU1c86EDW572OpsZgxE51vPeIGCORHeNY/SYG2sZRJ
3/pV/TufaJEJghBJwPzWK5RNHUkbsyxuLq/f+R1Iz5UCgEOlGYxOPsFtqGHbye1A04mhbcvPEg1A
iltO71g5Y2bvpFFKh75K2OXyOFpd6xmKG2lBemsPKOOVhbXWGrG0Pwwg+TNXARkUsWchdhDWlumU
ckN0xvw3rtx3bI9jA8Jc2YXXdbgrxbWix3B4uBJj+mdjHH9ePQ0TKt3w42qcFHfywCXs8qtDW1b6
aHqERSinzujgxVJcybrtirtcXvn+4k4CZYjEISTfmhgMtMWQxWmrK0jrbZvyUDsvjvKIMM7l/bq4
yEdWhEnyypQW2EzDYZbRTmnD3b+Xv79Qy4cigiZFAj8YUM+rXJIREXOAFQnTL4byMTNjZE/cQH1W
w/yxQvbWaLxdlwzIFb10/Uqed2l0MP9BVwqAD0yaECvkzYR+ND3Krm3DiOpnu9vLo1sKEiycDm2W
FiB/MUeKRGZeJArNn/GQe+HGkO1qa0hx+3kgQNl3qpzdGehLrQSkSzsDd02/tQPw+AyDmkVKW7fA
qtw+A4XW5sn0ZNRUv/LGaO8p9rUrNcQle3NPJvVD6FfP2B7CMQ60yq9lfJl5SBv7tka9zNxH3sps
Lq3WsR1hL44j+Pl8LOdxeV+nuLpF/eXz9Qs2t86wWMhAnQVAJbqSk6PA8uKN+cEIoif4UtBB7Yan
RDUe0CO7PsfFlB0ZnOf26K2SBEoU2DIGs/qr0d3nZrkrxrdO79/hS2lXB9sMVw5tlaI3UiWv7C1Z
hkCu2LbOVp7y3eWpW1odwLxEV1T2AY/Of340Em0aCwp+I3mmEAmaAm2h66tXBDYIEPM2RV8MwvBT
C2iVhr4xzfu6L+ifdgtTQfTxn8vDWAiwjo2It9qYNJUVBRjJe9pmiZFRtrUAKKjq/j2G5o6/GWx7
1p4doUAbp3P51Wlua+mX1zxU/dtlEwtLws1Mrh88GXRVshBfxXEahpYUa26qf/Wd30DJLn9/4eDz
yIIkk8cWLUbiFZQrzVRJEg30Uf5U1V+78hAHBjrUHy6bWVgSwiWoJWe2Za47Ye92ZankI43zbog2
DlJRX9HNeIcFOoFV+v/UOXA63VkoDhkjuSKYAIbiJkz7p2bwbspqre93aSAz2B0eUzCeXAqnZgql
0u3R5q6bpCd5Qr9zirZVsVIeXVh0GosBdlGiACUuvn/zIZu0ZuJO8/JneXxOfl8/VRoUWNQs0MCi
+/t0DKbkoEdr032foJGHTIqbFs6nyZNXfP3iVHF9wVsAOQvGTs2MaBDbQ9uztTr1MErdPi6ar2EQ
r1Srl8IPiBcMW1HpxkcRR4gxgabGlZn5+F/H8WYFzXGrJeEdqI19jErppomC28xHqKiYHrMq/wlT
RL1pYRy9PKsLgQI/gx3IjPJyFGHxgxkgeO5EsHt0w75PkDw20s9tZH7RvID0/fj1sjmRtXWOfcH6
cHap3UAAIzZYdvRdeEnXQNZAV99+KpToV1s5HdrnjrwLyqG7GR3wWYMpJV+r1jJ3uaf31SZH+fgd
PoQsykypRjvLWYOiX9kVDQD8Ej8YNrTlbUbP2fop/X1rPbEixPY/g9Y0Da4mDJ2R049GGpQ1usyu
aubtU+DHX2Jp8JFXjNvgkJh5/pxImnkvV3q9bTzT3rWS9Y4nLwefJzWwLqD8oi8zvQTZ3ZY+5qEO
bjS7eG0062qAHWt7ZEK4iLOedqhaoxOblMDGHJ50R9pVPoKD/hpgccnVzM8POL7oEgJGfHpIg8lB
WllJJhddUH/YJFey3v5ZMIIjVouDAUuTcDjjfiJRNcF/2W87/9mSV+Lk+fo7TdyiJDxzusHsRquh
+Ex2It7InQrHkpIUoMK+h4l8UyofU9+nRfYDegWXD93SbYk3m+eJvkBQdaezhbRc4GReNboPqvVl
D3XPl+u/TzevgQOhJksT2un321Kn/hc3o0vHbbMzg+dJfQ7XmkAXlpzdpXLD4EHmpN2pER5xg1V2
o+FCmOO9RdWny2NY/vxMWsFVTxwmzpHut6ZETzQKJ98z4y4kZX/ZwMKa8/v/Gpj//ChKzbRaqpIM
A7iCQ6VWjKLbOfabanQ3A4SInervLltcHBLd7DTR2XM5TT21GMR2P8phYpBTvQn9Q7py3S9clGTQ
DMSj5lPPO/P0803fVVldNRYaVeiJb7vXLHrHAI4tCFMWd0Vn1kZtudn0K6ZYE2rWyqKsjUG47NvQ
hzCyriy39W4U5UaudvXK2Vi2APoUSnf+suZFOlp2zdOMnKy65Qb1PanZPH5U14giF443C/HXxPwT
jkxIWSmPNZk34JTOJpVmb6jH37NP1++mYyvzrziyYiS2OlUTAwnlWys5qGtoiHm7CD4R4UQUAhSI
zkGnCN93zDwDdZpYrhH8MPN7qLKL8If+rZqux6dRzaCaQKJiLjeIDQhKBuGOneWWOyXfaum3U1yf
lDj5vrDiRdkqJv7Wcj272/byTQ2Y0tN/FePKbbs8YX/HISx7UyNR1HWMo1cOnX7rBcgm771/nPbm
8sIvbi/uDkWjKVM/g82jdSKNJHxMVzL+Seg/s19ifXtlF+N84TJpf40Ivqr0WjXTbc905cb+EqTq
LZShPy6PY56P8w3214TwmItGVQ61XjJhprK+lV2897NupM9oraFqye1yG8IFPStuIC52elCG3Edd
CfYAV8o3Y7nz1yhHF8YB3yc5L4iNiSjFB0o5oYg7jB1Eas7BSO/aX9YahcDCCCiHzVTsFMZoMRau
WlWvu6aHDtBtERT/GYYrG2ppAHAmKzZ/qyAKhIvDLGUHhViDm7AAGB+V26BCueDt8mqfj8HBAjcf
vmSmshTGYMILJSMFrLr1sB21jdPdXf7++SBmBsZZmnHmfjzDRUwowiMPRnq6prsTaMFNrsYHPzCv
PuSYQQ5kps8l0hVrlDY4/bxSJNUdB/AX0t60XlPlsYkPqvzp8oDOj/mppXlCj/x70JhynFdYkoaP
TnmfAtRWAFOi83vZznkcdGpnntgjO4UZSWmeOKipQAijay9tmWyKxh20bFdVj831KBn6S6iXE2Zr
7GbxtNhOpfuwrKmuZfnsAiSz/SckKDfq9OHyuJY23JEhMcWSj0Viy7MhD5Xkof1eAYS7bOHc4QOP
gVWJnqIZkSNu6Z7+XEhySwPG2HI36TFiPlH/T9HE+7CL/1Gn/utlewsjAvdD6nZ+pZyLuUmQRXat
Mgyu1Vu/EhNXY0VXl0FmH4NyBSVSEvgiOZii5TqkavrgRsaHYK8HK2uycEgVAiNzfvgQpGrCXmsQ
ulUDn89bX+L2sQqeknhlTRbn6MiCELUYVpsOqQd/thfHm7b5OK4Fd0sG0GKe/Tz/wp+dHhc5sK1Q
UzPoeFG4Lxpz0/lX6lBx95IUODIhBMGpb5sDzZhosBA5NtOuJz+Y9CvZloXED1YQxjbJD8KjJi61
n4+a2rXspq6+QyA+0zZZeTD9gy9tOY7GeINogrlW5FiYPeprSI0C++LRqApXjd9VaVw1Dalutd/a
dUvr8PX3ABZIpFP2Blwm4uM8fayVVkPQIPP/sYMMnNeuiw+XD+JC/gjhLpK3CMvN+U9bPd0ESaJ5
SdtRqymKp9EY9zEtWnJmbuTkzm+f/Pw+6dK7Ir86kMUq9Q7S9zOzjJjPJdFrB4NKkr2OEYKdup99
qd/Imf4dIpqr0+CYoieMiJwKEdnw0wGqoZEqcpuTdHVus+53rzxLVxKrzrv8xIRwUqO4oLemLcm3
NtIu7senuo5X9sLSboMFgN/Pjc2DW4g5SilVylgKyW1GnQ8tWPOsymv8rQvXJ4ElzDjUbYhvxFJU
kPXaNOtRu1Lv7FMneUlLe2umEFKW3s5TUMEO63LFjS6Oi+IBaRHaVc6ObixFPPMzVkdr/I1BhvLX
5f294KbZTCSOZuIJnhKCj8tNuwvNwhvdPHySyxgZ6mjThddfNfB+8HHCWiCMoiNFEsKOa5+UXgKd
UFRN23TtobQwTScWBD861pMUdQoWWBH7W7vWxTr/76fvl5n7zKFvg5QOsmfCBi5or1ErQ2rcwCjv
8zTUN5GSQxw/PpeR+mz7pbmJFR0NkrVEz9K46D4kF0qnEkSkghMth6DKgzZrCaH6bR142/56bBJD
40EBeJY4ACdwevw1zxz1dgxaV2r6jVE/jtJh6Deac3N5ny3dQTOn78xiTp0YX3NqJ5clQBESdjQo
ANt8L9fmkyzdVs29aU+3ShPs4iw7+PZEg+JKV/BCeK3NKQcuWubxLKNMvWqSfC1u0SX5JE3xNmnv
xxZkW3I9OIq5PDIk3BWj1swJ86R1J1ODgTnfRAkEspcncmlHaHCN0TAq8zIRG8QpD4VWVCS9myZf
pBgo28pZXZosQk44nwh5ALkKjjRR28EvYkp8ZWrvG3yp0pp3mm+jfrHi2uadJR6q+epGg4FS3Bkr
FGTBBmTPWef29YfJ72/i4ocvUbzw/H1YfLs8a0tujkcI+FZevzOO4HT36Xpq6lnD7lMD69YcYBtK
o/yXJMsr4cLCFUHp4q8dYQdMdaf06EK0bviv6ddP1U/te9PnT+XPd+wCEnUW17YC7sIU3HaTR2mi
FUPjxt0ONsY1Fael6Zr5iKiUIJKqif0NfRymXVbXrduOiTvQD+eV1QfLXoO2L+1lUB1sMxnfQ97m
dFVMgApqn5qclzjY/faVtTbxJbdNUhPuLDYzBVZx1fMwUfrQa105c/PoX737QgCvtI8F/VjRdyvb
X95kS0eHrUydnPTmLKN7Ohxb0qosSfAzXo3gYPCtKn6mE4XjtXTBAmXIH5bM/xqa5/XoHe/01LbV
ejaUPmt1tNOz4XGavFvNLD6VWruR/eZFj/N9ClfNVk9+Rb65Y5FX9uBCGZ2fYZJX56E6t8kLV0ct
F/bUyFxOmVo+GU3z1IcZVVx5WxkmTf/NrklTRDHix7rLnA2w0dvQ1t7eMef4KoohhDBnD/OiV5wq
bzlwaqtv0uTW7l4t62vurUkx/vEQoreynRmXAHSLfKywlzozMQbJw4MYPQrWfvaQj8Nb0Xd0QFb9
Rh7NXRrpuzD7Yjf+P0OLRJyRooQ+ZdtKtn+qMqpu+fDc2pQ0lZktN3mxUuWmltfYBJaOLrgf2gV0
5Ml5QZzujTbzKbmHTEhi3ublY0wXuB1fDyybqUfnxAGkl6TghJUni+sYgDZHV5efMuWg/Li8qAt+
gbQRZRtAZVBni/Fijqp6C3PfgCh0vSm+GOP1IGMejLg3LlEgmqY1T+LRAZpgJPOMjN+fx+G2JB+2
Sty34Hp0dIQJeP6kWMSmilSO/UIu+8GVEm1r2Snp6Ndm/KkZb4H8jzc+2OXHd8zZkcHZOR0NyS9y
J7Y93vil9CjV6sZOv77HAEldPBzrLno3apzQK/ry4Br6TeXshndsXF6hoJqJdEEwWcIAktLQh8kx
O7cYvM2zrX4qvZWq6ULAgQV2rqUCkuexI0yR2ti5Vcod0i/RV2ly9s3UhBsHYGSc18GmM9bksRcu
hGODf3ILR2ui62HchJXSuRbCPcmwh/R6W4Qf5eb6J/yJHcE3DXls1RXc6W5sO0/yaN9XQfsWONX+
8g5YG44Q3FRKr2ZZP3Wu35NwU5/N6i3rvg1rLE5Lp99ATIZ7ZZbbFDOHqgkBUlsTgaL9PhmPXr1y
ZSx4SHpo4AOlzkItRwSz5VMfFWXQDq4+dptaBcIC9KP+dnmulgYxy+9AfUQcJYtU0KY+/r/jmE0h
0qcf8nylOrFkgJQe+WjiG5qDBBfsBEUlJ33Vu21AeFkHh+t///HnhQCzsrU2yqe6d8thN1nbeC3C
XDqLx98XzqIcgrOber5v6+gBb7zsoCj3RXHTr5WcVww5Alypr3JTiWjWdbV6VyVo6L064zYxyICu
vDKXDdF74/C4PS8RZHZjSHaQ964JA7Sjh1sfFb/Y+iDDYj+0K9traQ+jucLLCaKrc0bdPpf47+HA
6k/fivijLT8W+opTmVdACHh4X/zXhDhxdC3Ug2N3vTvV4QGqs6GhMXBb5Q9J8Wia4aZf2xJL7uXY
oODFqkxX6njCoNn9SJOHPnzMy2+JsnIJLM/crI1DDfGcEVgaLR2srNy7ksOlTPuSHsClTcvJO84P
l83/NyOcH2rcXgIWmG2X7yaDECls7y5bWFwf+jzIR9EbThP36W2GYoMyVD4OoKzk/gE4QvlEmvf/
SLuy5cZ1ZPlFjOC+vHKRZMu2aLd7Oy+Mdi8kQIIEdxJff5O+986RIIYY7omZ6BefYAlAAShUZWUW
QaI35dGZHA1ZNnU4OO3sHbJ8tg63za/NI4J/pCaBzr6mELXmHPn9CW3JVfJJU++NKRy2+iq3TCwO
c3Z9thU6cAHQVWOt+j7naah5nzy0Stwex9o5+o5mBKBRv8aZ21Nd2qzVUURwvrdhr26Esmv1AyB7
0eq6zNI186GbjHPCRY/eaiD0rNqH5EbZP8zFz9mifmX/MEGT65CPg6s8tD+i2INuFpAuy3nDysgg
pqILNe7AMBfgNiqeJtscToIrW4TuMnv/kt1fWi0hXAkaAVDCLMt4vkwKIMfqhDKMO8y7toUowTPS
/TuklgOrCTtNBAUOXmNs/QbJZQUSH+q9DSWJMSpZ4pvaGx8fuvKn2qN7KL+r6y2FDG1tp6AJZikP
IBq/Sj263JvLxkCrkjD3SecEVaKdjN4O8GwGaeyDSfbodUVkCgbAH5Z5l9fP2LyBOSEsMJ6H4Q4B
SciLrZS1vmxQ+YAF2TqyEwbQDLjIpXlzyiSHoqO6vOJN9uAR1+/Ug6qMz6x6U0r6bPdRbVU+cx6m
+pFUbyJjgPYOPhfNPjG8+77nvtKkkL0+jT19dlstSNtx47xcX15M3wKDQOuqnDpr8xICtRqWt6Zf
PDfzZ/Gkdi+irndQAwo4pIBYEjXmXdL+NMsHZtzzMs6mDI/xMtS1JmoKO7Ac6LxUiY8s/bNNn2/v
4JVjYml5WPLyi3jqey/wmf8ljTtOCUPvw9C288sMOu+HReYjsst5C9GwnNrSkiHfgbafJTQFll5a
MpoOitW0WDKutPwhb6F3ONFhvrfmoQ1cwdtXN+/5S6N4ysZpv2r5nUITyUtEF4uPnw3S0nNLo6ix
xKMLpjBbDbX5qZ2fyibdjSC7EM1Hj0XkyZH9A9gJOH3nqgBZajk1OWVdTNyjPh//3F6yq6seX4fI
xOL3qAhha12OZhaKOaq5hnpKZXlB2eeZD3xuH0ABlxzAF5pudHxcuYhkT75JxlppR2/s4hF0lFOR
6X6pApGA7NzGtF0FgYuhpVKEbNSieCBdygtQM+/GqY+1erADcK67R3Q/GL6rkM/6kM17zPcWTml1
MhceO7S0oIJzddZ7Rc8M2+xibXpoTQjw0aOoPrcffnAsQzszI0U0iCi6QZ9gxiitUDVzP5u+3/aK
lVVCEQ+7a0nLwDkkH29to+CaJprYEdmXXtTFS8mFFhheon27bWllytCSBRVfdEYu2BdpH7vMBtaR
lLCU2D/AN3VSmHeXjEU0FP0W5+PKqEwA/4G2Q7gCELo0qpIIzUlrq0Y/3nPVPxfFneq83h7Ohgk5
z4B+UoeyCiY05b6FZFqtPY1b/b6rNnQw+NjYuEv+53LLMtQ3M1InPG6JMyJXwoaIa0XxxBLhbGyi
ldXBkeC4i0gvGotlP9DTeva6ijco5kbCvbPEoR0OU/F2e9JWtirAAuheXqDhCGQlH2AJR4LOpk3s
DcxiftVp06FXIDuhIZVyrLqsONi9IBvAjuuk+fsdtVDKopKMPKl0QiQz64mRYnDFcI+2DZ4cuXNy
NOzXk4l6S/ctJ6ekvmPuxuYy5atrsQvybZRD8Ay4ynqIvhhnRa+a2O7y/A4quiJwHXcrZL8Od8Fz
gS2MevLSiYio5tJNageq9KMtqjjtu9dC078OuhYMRhomoBUH3CUPs56HWm3NgQfl0NtLeu2jOsBa
4ARG0sjC807aaloCGspJHVmc0iHM1RQcH6r/cbYkdCOfWZF3m2mwqk5VwWKvVD+PyIMlwo1uD2T5
oRdxhmRC2myZZYPLb9RYbLM/c/XSo1INvpe92T/26T88i50PI3Qkg1JqL+OGruDBwOLMCDzN8ZWP
qhjhbsKsYbvBLdByC1H4S8cQHq9bt4OF6k9zLDZ21bVzX35c+vm0c0s3n/HxXD/OWjgkL7fX4/pE
uvy+tGlBkD9B+QHrobj39etsHxg9mPxw28iq99pIIEG6G/9q0gWb2p6SWq3BYurcp83DnB1ta6O4
vzJPS14VvReLwpflLuM8iyLb0itzm2YsVsHc6A90w23XP496LqA+wPrIiOmGVqZtKDmLJ6h36o4v
sq20yvWhjXNlYdX8PwvLLzgbANOHAYg/xuJCt3dTgaOFZQdOnb1mJw/zzDbWfW1AAP2iGAX4NwJi
6TTLSG9XLcpPcVe5/mjkUNUObi/6dS0XhyTSuMu7FNRlVxGjmlTuSKcJI8qT4+SRb6lgD4nVg99a
PSqdEnR2sTe1/j7TlEgTUzDV1SOxu41H1OJc0olz8TOkiYXkcetVucpiYQ15QMh0Amo0aqtu74BJ
D5D736QRG1fSNQvz+9jR6omYAlQiV1QCIPV1lXZgsTU48eQVh6wlDxAK2DXgZJ0FiyCI8jhls695
PDRaEeQTRQ2ZnjIwz6pNHtXoV/ZvL8jKLtQgEAkNRwvA9as7pO+91ha6WsTa3ABYEYOIPyz4VgFy
5YCHFQ+1NEtbeNMlx+qcCnJejlMAkvQwu1BgOGX0JSvtgDe5340vTf7l9rBWDeJFAuampQ9ZhkKg
/UYRbKAshsqiM7R+Nu9qx/NJ9tiYjt9yFZmE/OMHGojtIXYOtZmVbhlFqcRAOxwHRn3oi2jWUvR5
b6QnVpfrXxsy9D+t8PjpbIwrQzrNzWCB/EPEloDWipWFghHIT/QALAmby2PHFcjC2swp47T8OtVf
c/Y51z/fXqCVo+bChLQBiTCdXButMu7Vw2/d29/++tYAlr+fnZsdNlOiNhhApj/YAPpCAkyh/cZZ
tnJLXgxBul2qQaeaUcNIp33tVLY3WA6OrTlItzh8twxJu6dummbCHVfGVu9nRpgCRpjfMWPLfZdV
lc7Ei/FIF7JJbEPkJczYog/y/JdTQK3SguhotkP6O3KKN6dG7hCqde5Y70u78G22L0doKFcnr1eC
AtGv+qAy4dvKQy0gR1d9x+MmGAfH97z8MOdj5Oq1P4GHuLzT2U4n3avQ5p3wIsiJ+J7+G8Qhfpl/
LSClXOolUlph7WhhOqshhWaXa/1Shy95mfo5fZnVtwmJja7SgWj47GWPqrZ1+674KLYaMhtLCf1a
rowME+TMWckXjIGtV1Fr0Y05X7ewsGvqS7O8nGysrLnktpXzWNemYHTRI7gFRF3ZCRjDvxakUDFF
v/dcOYTHlfY6JHsyfbWU6PZm2xqEdFr03eB4blPwWHPfdP2hKcPb319x/4shLPbPNvPQNSpXc3x/
VB+LEZjZu1ns0m5jNy/eLXn/hRXpyFBtq59MHUvhGPYRiS0/TfaIhXyb7xRljLz+7faoVu2BHRE6
fsiUXKnXa7laKKquV0Dws4Cnhe9UsWrv+JiEunJMP9yhbwFSjdsJrT2gtAF67HISLWRMzG5MqngS
xtFsvxfswyX0xQJq/yDthNo0IIGXFmbdwDM05RyP+gfq+N0WJG3Vzc6+L42gm9UOXbAVdqP1zSze
qnwj+F11s4WycuFowXtaOs6NohdT3ehwAAjsVP0L0b8UNYoNW+D6LTvSaW6OCIBJosEOTjji9Pu6
Pybuk9hSvVp1MBskFlhuhHYyAl2hbQ4CHJvHue2j+tOKQ6n5nH5VqkBstfGunjJntqQtqjFieGmF
uUtmd8eZCPshvxta9+PB6sI2+Z8hSXu0FJy5RMeQlGTvcsufyrCjW5T20vosCpFAyWGLAAi8EHJJ
x1kHfauZj1kW46UCvYTxpRDklFp56Hn8Y3n6K1PytA2pDdpWmsW1YwR2+iMzdk7ywca0dyN4YqMe
CPmoZYte7ktnFmo6tiI5taC7topDBXDq7aNM2plXFqSdoySTlXDUMk5DHw9zRN0v/933pR3TNTnN
ChvfV38zGlrDxy7hq5+/bKSz+2VWbdaVDT5fJq9dGph8A7q05lDnC7C8Vc6+b7dUVZmrJafRPrbF
vO/MJMjpc2EWG+60zMPZFfa/A1kOeQB3cc6rkjuVCeVMd5PkZCWPinc3ajR0ew26mqfE3Ap+V23B
o9DIgLMFfOqXgyLGpJZDYyoYVPboZUCW8WfeQZG00iJ9SzB4dQaRygUWGVmJq0cqrwvV44WlnCo6
RSjTRdxMvmaV8mtM6/1tX1s1hVQOeng9ND7JpToy1H1JcG6eWEsCI33Q2zlChbUgWyRZW4aWv595
xWiB6NEQMKQX90Qv/aK7q6wumLaox6Wj+d0p0AYPgmzQoF13jXLc+qY3jMlJKNkdZ/QxBTamndON
VJvc8HRlR3IItIFYVuL1yQkJjdcsJz9G4jaATXqRwcSjQvSggtp01Rq7Dm0onbGF111zSKwbQk1w
XYHhQwoPUkspSlTMk5OXD37JR1/heI4pn4vhUJSfbjvJe0OIvNPOjUmDrZaWGh3yhae0hB53YZop
EBPOL07dHjK5A9nX6J8OjJqgVm1onPsoXE8Hr1mOL3iUrw/QuBhRV4icWa9+kcz5qmjsCFaSnVqL
9iGxdaiZzYX+YGldETaJQXddoVjoKnAYJlL1QK1lgzdYdF7ILJNDCKdMX+w8T+5423hHNiO54qHb
yEfjBkrOeZscGjXp/QGaEU9ZSb0gmTXv6KXsB8+n5ih6NDCITtD9OIHQPZ/y8a4uzepptoc2SspO
D1BGTB6bvPgz9WTXk75nPjqaoIhG7eFJ6VoeNPmM5IoOksG5bLs7vfd81UKz/TwBHnGkwhuCzJsN
IFIya5eCqjyqzJQd8oF8mxW0xKEUhx9sizdHaRufkVk5JSVRd0KYaKhox2xvCsZRIp3GPxaBwNft
Zb26x9B+rAJZBtAH0lRXxPZo4LdSj7EctSrfsJ7LLYjh2vfB+AVYFLpzrjFkrBJZKXIvj03EfCeR
b1QFrk6UpXvaWLKLHjC4AONdnii8zWpvSvUibqwfUG0cd56+s5PX23N0vc8XK2g/RzodqppAr19a
KfIx0esZVmaz9ptPEw1teizSUG1DRdH8sRP+jCyu8cEeDHQWwK4LADBoFoA3kJOnwKloFsjyYBfb
43Vs7m6Pa21t3jsml+jvmjcxKUp7KpuxiGkaT3RHyNuHv49TGAlWLDx+69XrKLXAV2oQEif9i/m9
rjdo/lZ+/sXnpdMvz2dQInr4fMZ9apIwm7ZEU67uEbB+nQ1APl8rVnbaWChZbCfmfduon6aRUt9q
PtgXsawzaFQWJkSEFUup+tK/dIAi2tJkJFZbUKS5v7vhgfCNxV4dy5mN5S45u3sZHZxSFBWJuwlJ
76H0bQIV6mEjV7u6JmgBx0B0AItkKgXe2GTUNEriuha4iV7VaiNwvdrwC+ExzhHU1TFt+PdyGFCr
LylVXMTdg2+K5x2I/TZA3isThTZF8B9reDksIJVLC0aCa6TvcAy7SjwO/3D+m/Ubd+nKLF2YWP5+
thaKm+tNqwnlVBSgv/f5VlZ+6/vLEM++b842EAgWvq98mo7VRgV+9ePQ5F3QDcAcyUduR01lBl5H
Oakk631ROI+K22xMkFw2WnYEYnkc6WjIX7o6pWUWSasXHce5ZE5s9GsH0nfo9knuXXTe7tBJnP3A
VVj4btfxoGJ03pWq3uxzldLA0jj5qfJOCw2w3kaWwEHhKzX4b2+fblfBl/QTpSeUMSBb27RFGg9e
/bOmbRfV/fzsKNqjqJuAAAF82976vP87JdJVB/xtIrScpLFDsgjcIQEZf962sDoiC6lf4EcAJZGv
OZ1TxeaZopxs++vsgayGHS0tDQV/8aZvt02tDga0LojENHTpyPifdDQJE+6YxgmdPxfM/FQr4+62
idV9/K8JmfCdon3X6m0tBePhg1d+UeygIH8zYWcmpBuIoGWajpUKF3Bzn7W/+qwPnQFE+d8IKm5/
MRxcD2ASwnMX2KLLPe10dp+oXZsiqQ1GtPJen/90yZ/bNlYd4MzGsmpn5wavk9Iyqj7FHaGEDK1T
2vhWNdxvh+NkfFBF/H+3OG4KtFACr30V3ED/lyBmwBZXZitM9X9Gpu9qNfmLaUP3FLQOwSEE/LD0
ajFm4jI3x5vd1ZR9Ot1Z+R78H/vb87bmaudGpLURKcnM5Vw8NaDRBu7jrSXTD3XKPn6FY6v8OxZp
eRQyCODZkBLg7uc5jyvxxP4iSlh2I+gVHYC8rujZB2TndD45ymngAw1mpT9o00BREtta/bUDAHxb
AF4guwn8sXxFGekEPHqDs2Y/WV9KbeMSvwoTcDhr4DYA4amB6rscJnAQUXakx1E2zN4TquWHlBj3
ZM5CdTSDv1h8QHJxo6MVA6+Ey02zsLFPQ2LjPtS+29mvxDlk00aiYdW/0CmNh5qqLm/wSxOZUs1d
pje4DfN9QtDHEKVbHDGrJtAxvVTlAGE1paOsrjUTRDSGcmo5ze7mtJn29jAl+7Ktt5Kzy8V4kUhA
TA2tO9zXCLKAPJcmrHCnUe+qWTtp/fwp95gFKZv0myjJJ5zYvxuBxNrkaltwjFWr6HAwADuFIpAM
HCxRjBQWdP1OvM+iVN3TcvKt+guFHoQ4imyLuW7lKAWIaalzLWxS0Fm9XDLLTVJlqDz1lFR/0tLx
G0j7jV7vG86xRvPzbRdcrv6rGQXKHuqOAC9csTAmEAaze1pqpxyl6aNjII03k6HYNVpNfVOh0Vw6
VgSCFAKdNGerzLbiOiA/XxKimNfrPgJg7ZsxT6l2GrQuUPVvTfOSoOHu9hBl1OlyXYAFBXokS40C
8E/JQVPKM4+0mnZy9ecMyrv9eK9Xqp8OO+qABTZCEO1taca8e700sSgkI3WBGHSB1UinVJcgqVag
bf1kVmiPnZwKgtiGAr5vYDcPTG2NsGfa51ywZvCdRrT7oevKQIiu/e027hTapNKePJ41vschNpOr
drfXm6z5Phht96lsGuEb9Zw/jjWov3BL6S96LcqdliKyVmcGR60n8tzM9vdprtlhciY9UNV+2CEd
xgKHz0MRVgWpIrtRodoh8ilq69kgfuFBOHjCUXJKhGJ/6qF9E9Qa115vr8rKMXsxP8vfzwKGtDPU
rDU76wRUSNhqu6wCWRrCE+/jZywekwvDN3JJeFlKu6noTa+aGs09We6hAnIbr4EtAvyVoVyYkMJ5
jpCYFRVMIKFjDIE93WfznfLrw/MFNRBUEJARAzZMjrCp4Hk+ksE9ufknUzuAnBe6wvCPjc2ych5c
mJECha7OoKZUwEwBhUBkSzXjdzaGU33ifPZZ/d3dksqVIe/L7rywKG2UQgcSDEhC95QUXiA6Fyof
WmQlJOq8yk8Y+ot2BnLUuvY2MVBRfjwwAusl/gcuo0X3QXKPqXZSriuFe6qJdZxq+5iQ9nV0SXh7
9dbOINDooW3FXngirxgIs2Y2c0fhoOiuq8CboqRufQXyJha4qO3sh57fl6bls784YC/MSjEsywVt
8rFxT071OjR7mgFX//EI48KEdCcTQRSCdhz3xNLqpzHnb8NEognsNrdncG2TnU+g5Jg9a8HWn2IC
jelrVRzqJVmu7kcjum1m5UZC7gY3OpYKLRhyisIhOm/5rDsn9Dr5XH8ZyGvhmn8xFrAF4tBAvuv6
taziGHfQBOmczMGIytkLDKEHnP1otwi937n5pVsIVw+SvWh+RJex7N5WZfQlVVPnNLasQzei6wRc
iOGzwbwsmm3SfHNMouwSTZ39biLjzkqS9EDL2tvPLQNgEgPIdomiGPegb6rvSiBWgt5waASoW35P
IZxxb5M6Q8LO1AOhG/N3y66mwK6BGSUdjo5+atG5W7sAYA7qCDBaZdHmpRuE/ZsWVX2coF+wwxMx
37XcRIbCoVbY9on7kBFlDi2XNDtaOdOTJii5mz26sHH05Kmb9RSZG/As8tZWHmnTbwFoVhwOx62N
oAhcekD8ylGDk4GfOjFIbFkCUcKfvKt3pnJsULi57XJrhpCohwo6YtslRLm8CfXGwSIJGDK0t7K4
r8jPZgidrt0ws2wQyRXeo7z3FotrikW1b1JmCo3Eoz6HiZf5Fas+7tcwgWhu6VHQgAO8HInQikYF
71MWE5TXfFvlB5eWnw1HOSh8C3eyslEvbEnHjj7XBBwDsFUMuud7oMQO+KwADWYlYuNMWIn/LzaR
tEAmFO2EomC71uNns9mb7UNjG37f3nPxPLLdh70B1FCe8d6ltHDEXM5hlaNBChGefRpo5RN2YNUP
uLo/ai+37ay4A2BOQAcg7EedWy4QofexobQ17ZOwqiDT/kElb8Mb1iyY+PYiHAK4vOwNzOopnfvU
PWVB02e+t/lQWnEBJBwN0MuBR0cFx8DlVLGkBzakynB3F76ZhzQ/qO5frMa5iWXvnkWphpdzxVxM
tNpznvqOGiT0If328aVYGk1BG4we0KuEhlXQ2RRUdU6N9aIk8Qf7bt4DLJAbLEgX/P8qAh51gstu
aOG+BmKN/ClVtmSTV16s6P8HzwOoRtDeJ6dMBpAQUyBskpMLYRU+DL9woN5VwLMZkPH1G95trMqW
PWlDdgNT+9YESEMp+iejMfdl2h9SHcX4xLuvum6jMrXmZ0DwgwZ36TuGR186AVVpa01TB6CQdxqV
30P/MA1/EUSdm5Cimwx9Lg5TYaLzHg3tpeheKncDV7W2HRewx5I3x9ksL5JJiWt7NUlOZKr/oQqq
kSCwP9z25LXiy8I6pC7E65gruewJ4eNWlLaHGpsrNN9kfqYdUCq0M5+W9KA01T3U9u4qQveJluPA
9u5spYt6J/laFOb+9o9ZHTBqEu/5W3QLL0+ds707loY6GFUBUESmZX5Ji69tW25cqmuugeZg3VwY
ShFiSTee0jV1apY6PNFSoIXI613dmxOYLLY6wVYNgf8ISVyAdfCWvRxM1k3cJdkEB3HYY68ZOy0v
nmyx9ZTV9eVEk8IE0LT8a0gKe9AeqKXv+EdvMMix5tTe6S4p9sWYfEV+V+xUIEqo0hiPk6HUOzEb
yV3XDzwSiWXvyqxtIteq21BoQ+33PMeT2LR+GgDN7Iu5Tu9L4fRhlwCwo+gJi2wwakYjm6q9k7ru
6PeNAlvc9r5bIxSUitJjYQallaNAQL0vHJVEfO4bv+mKJqx10gZFrZXAywDFU3rDcCzIRO68zoMq
S+MCc+EklR0C1dkEA5mtXcmr8r5LDW9nEgF+jnoC+Uxvlb6CfsFdixapfV7hgExpOx7UDMhsVJTF
Z3eGSEk1jPl+aoh1oJqWBLYK+M7YduqL6SDjLVBKtFtwLnNIrKpJqt8ZlvgMLgFQcQxeGQlHiH3L
zO+OXbyJ3HR2+qTYx7SgDybaYQo8ciOlNtiJlGjmHcepCIx6hG4BN9CmLFIU9mcKqLsowFDmpqbv
9un8otYIvnkBHceG0yS0HYE/IK0dlRkqSr2eVZ+tMmvCHhwtIfoVi33TV2agVMYUOKrZPSnEsPem
0ttR76rpwZqqKSSN5fn2wF/BUjdqoNnT9AhJFKYHYwdsNIpXQFC1HBn+lKSPTs5JWJNJ+BPaSv3C
EL/rGQ3kTa+p0Vjp9cnTmw6NKng/AIvZPw1lpUbmNBfhbGRFpDNzOLYjASWV3Q/4kck/fWPrnxNw
tt97jTN6wZwrw48OoqtWWCpGEVpF8tnr8tIHEf9Ctt//YcMw+Y6nsT9pr/zQx6Z8FAXeL51Xkpd+
Vqjf9iOUJpIEDD9mpwZohM2/ud4u0+7H5NNUul6cKczeC4jL47fOzpGX6LNM07oIUg94r7DqwTeY
l4Q9skwVwdBzz59b3oV6yfjnTHfqWLgFnBGuVN5N2DW+Ok4qchgErxSNct9RGh2ALajc7FSigiej
yb+bRffHaRr25Pa9EaAoof8x69TdmdCc3APBPz541IDuaGPy3QQ8f1h05ewXptOeiroDY5Ke8l1Z
t8M9KQuQigMPh06gtldCBzfxsbVG+x4FMwx0YiQs1OL32CT9fhgz8qxQQgIwOaefdXtEP5BHB9Ru
03RQ75wqn/eMN7VvpFp2r1HFO+hoKYBAcZbdsURz91WrTWGljUNU88YERrdFb1M5ZnfEaPl+EH+G
Xg8y+G2LEltomHyrGXPlgAc7BwhSdBTnkJqXzkRHOEmji5bGjRkBMmJGt++PlSP34vPSSaj2ypCp
SUPxYEp2nkmfqKvegUB8415eOXAvzEhXSJINbTemHY1b4bvJP5zsMr5Lko0Yc8uKFMOQGavlJTWF
zvS9xe8U87VqI3uL9HlryqQwBiQgDu88rAjJEx80mgExH1pvI/pbyxhixhZgmI46IxR4Lu/CqgWe
FB3yNJ7BMYIdULq/dIIMGnR858e+QgoWGyZPdx4zWUB7pobm5NGQpfkW+mrdA//9JZKLgFxaSasM
v8RJQmOOwF522wW3vi/5RpdlACw5Ko31ObLDeYvGaSWOdpHiAI8KnoFIkkvLNY65AqEqLNfUPrP8
Ue9fkjw2yF2XboUvqwM5s7Q4zlksBlJFrRX1QGNT+Q1wgCh//MVEnX1/cf+z7zdMsUXaYBN5Tdn4
iWmiGR8H5m0jK7lxTBfKVVDGc/DolFZ7HpQ+AYU/hbgCrq8pyJQ3AXnSpWmgTQe/Z79aumFyZYUW
BKTl4IiE3JwsAq6iGXSECnVyqqDC6TPegyKwzHb4j/9USfdgN8Ov22NcJkoO/5ZmiKUtDVtLThhO
aW+ANrJNTvXkHdCuW/jV1B6qJkHgo2/li1a8Ymk6f+8hW6ZUOpQgPOVWugdceJaGuHj4VsPQ6vdR
QQWGGLQ2eJheekXfUL2kBK0kzOwjvdGe24XS8/aErRx5Fl7XeBaiuIQiu+TZTpm7jdcS+5QXe5Xs
SxopW8pCWyYk5x7qPlesGSYgjOKWuq+nil9+uK0HyU4Qf6D1AV6GjPEyl2c7qECcrBkZwQ7yuX3f
0I039MpSYIGXfhQkttAlL49Bx1tvzi3sHYgihfaHe6rw64GOQdcxmOOASJYOSkXVlmY3gYuHtf7o
oGg6v95e57UB4OGFnjCAQzAGaX4Y1GnsbEb6tE2DJgvcfmOnb31f8qNJ412Lg4fEzldq7qYthsCV
gwT44IW4Ql3Yj2TkBE8bvPoIMLzc8u6J9yWf3ijoQjoH1efu519M1ZktaaoQz1ulB17geNrN5idV
fbn9+dWhLOT/oOjHeGT8z+QqrmvPFY2hSfyMFhD8a5Jqh+xWWG4d+Vu2JLclJUQzRjzRYoOxDBLw
9JsYVAD2QLsS6Oj+R4eo+fX28FZ2OxQrFhzNkk+4AgUp6pwa3UxpnJVkr4K3hlT3JPl+28iaty35
OlB24tiCU1zu9sQxZnVAUBSb3hPozYqtNqplXqRrxAXoAoll9IUs8sSX39c9YlDkoWicNI4/4Q3Z
qT+1ZIwS7+NorQtD0saHPpnrFhwb39B+ue63UjH9pHm1qg0E7YofXJiRbipWNlpJSgRiRPxToYmH
t46P4gM0S59bfSOWWXGAC1vS9lFcnuW5ptO457GR7Acek3F/e/lXTQAJ+t6NiB0kJVDNLOtMnWP5
c/KtMyOK6FLdcONVDwBKC6RFi8rjVQf9zOwSrwHs0ryAzG/GaPaaGTR7qVuihrXB1Y0U6tqzwNMM
V0O3voaWHrkcoBQ07axsyGKEFaGHKIlU4rfbKvd6WYVWlv3RWzWaUArxE8eLhkT9nZvJxo9YmdiL
3yCdF1AwFMrsoio1aGD4bEo3akn5jBf8X7x9LwwtDnt2XYtWUDepVPSXuPZD0SF6EmBLim67ycop
AUFrdBChwII8qtzPULYFgwiGmcVNH7QBoBn/3eclR3fseUrTxEa50A01XKlvf/F5RDKoTMAPrxSa
Na9vVD1tsphNLTR4LPIwpp6yMYYVN38Xyv1/I9IY+rKptXHss1itY8P4kdnGXtdZoOmfbg9m1bHw
ClhqREtSS7JTZTOz2sWO59zN3R6pFWRrtjAWa+sNVCVWGng8pIAlIw5xvbKrczT6GH9Quk/VjZa7
tUEgQQLpUtTU9Cu11LH3eFtQFwteRlURelVUbNVqV4dwZkI6qLOSiaIrYMKrI7CCOOHHlwG4EPA7
45wAJkDadsjE6TydESVDLdtnlubPXcSqjVzNyjsTwib/GpFO50otejraiADwLLfaWCX3ClR7+CEv
fvT1WzdsNMOtr8q/5qRXUpfXbUpTmKvU1yQjvqPtLWMjybW+LP+xIccbZTWxXEXBGbpTd7mz32KZ
35gxGavBFFG61YBlmSwtnJXpMJPpUKt95Bb9Y2uyl2Y0d0iXb2z+ZSGkKOd8oeTqD6+BdW6nHGaV
f1Ioq9EEcsYxLcc9hGB9IHj/K+d7p4w/O/O9ce5tlWESU8hwVgp4zCCDlaCBsd94rG14hC6dA2Of
TLg/YciufiXZs+0iIz4dbg9m7eA8c3I5indSsL83WobkbRoRcqj5o1f79Vb9ftXvgKNfat8LpeUy
0rMpoykhtgPV2lhhZJ/kNOz+oqcN8nb/WpBufE0xkP0HyCp2Ku6P39HG4d+eqK0hSEeOPTe56ypw
si4/lYch/YuLBdhvKMK9I50saa3B+obcs60AFmRConZ6ruevZfLx6HmRAPyPDWkV0oKxbnITAiW1
KoCKtLBe236nCjRC/7k9WctkXO3IM0vSahhOm45WlSJOH6NOND4HCYCuDQFFmabNxO62tfWl+Xdc
0tJ4tLONtMXcKZAN1fyJbJwvy6+9NRrpIgC614IqrouHtPZAkzeXfqly1x/yn7eHsWrGAiIAhxmg
sLZxuUnqvndrR0zIMjMvHrPqWBHdrxUR0NzceNusrg/on5f2c4Bg5TxNNbC56HqPxM3IBOr/evcw
dCiWmxBGOA5NipIZWrs2pnF1mdBFDuE44JCu0oB51ZkUapQkdjMo+bBZGf3/Ie3LduPWmW6fSIAm
ariV1JPbdtp2JudGyKhZoiSKGp7+XwpwdtQ0TxPJt4OdmwCqJlkki1Wr1rJr1YtXagRvaYAF0Vz8
hkF7KtEPjwRXdrHbb3lcI0GnCGelh/LGgOAMaDtuwEduZpcscY+NBySx77yQNNnddgb5ONDGZSAH
8ZZxNivLDnQnOG7yca+jwFmf/rfvr/Y3J3IHKstmjnG3FB9bVBNVPDHSn++hDcldBZzekMb2qQtN
vb5Cbaj4ZLMDwrN/+Pmb7wv5hglFx4JpeNYWS5jwJ4zjf/u+sBfNqaeOl7b5xRsjv9qpnlzSre4B
XQjOIyDexXYw0Pe6DRh7kOVdfphgWZ9q4LOcT/WiK+ZJ6q0I9PGYsLHvRHo4vweLPQJoXIuGEwDe
gU51IyTjGN2eLtl4gBBBLxgAaCtl/rU30WEa46IakZV1V32c7xU4YhYSDZC4vG3IkA3IAn+TjtQv
WjBEZW0rp9RMwMB86VJ+SOP6vdajV4preRXEBrAPTQtN75RHdXoYSzC6+XPQVu5DEU+HprUPbvr5
9g+SObptoHkCRAMr4aaQYUsS5CVrDxW1eTy+slERnam+Lri5Vbcd5zGuBPbZmiNL1ZIlm8ztjxe8
3J412iXFjKxduq/7aK7fWez19vzIPAOFTXBIA+4ColbBMxZvrsaxRczhF3ZA37vnoQqnToV8XA9d
8YZG4xwEkIAtMd4gH4tGnxhzsZ/iBKKX5JGhhbM4js0z9X0QHKiKTdJl2ZgT7oDO6aYZ7G75xcg+
4AFqsOfbk7ZOypvhQL4D+TpU/4hYzPJTxymy2Esui25BBGucozSe56C3xjvK7MhHRjKJh9eBq/xN
FheAQQwHEzYxchyrw2xuhVHTtdw3QO2H23VfjVNkNeZ+Mt2jabKXblTRvKrMrc6zMbeY1eTRGuag
JRzQcdoXjhah6hOSan4HnN0/nFLgHQFS2QKpGBFj7ILTLOZLlgJJkr+2VgH8aIF6hRaQQcX+KttZ
KFNB8tMH0hONVdcjy7RuJIz3KWgsI94eQFAFJNBtJ1GYEBUudApRU+Yir0brV6P52CffJ//HbRMy
P1/5knxgxwElFQ9bVpCKgCEzu8ztueg/p/7H29+XDQEFYaRwVpYW9F1cz9KUpVXikay41C3eB/Z0
to1n6qnAobJRoMii20jXEVDaCIcovAxZIq8oLiT+Viefp/lwexSq7wunaE21HP4KAi672wM8VHSK
ZLbsCN3+/tX+ZpeUnm7FFsH3e/8F2EI9/aXr351C8ThUjULY+ujO9BKW1sVl7N/N94QpBiE7obeD
ELZ6MhR5heIdBsHuRy0L2vxn2QDfOZzRmkI11WtdNWeCZ2kz5a7JYG4aQuggN/EzmQ/KtIbKinAP
QCRkNmIo9UBtuw/y/jW1vWABhFalC6BaG+E0cdwh7bIeo/Hor26p0Yb+etuFf6eUxRtnszziYVLr
K3awKYtL4fpHxs+Ff9bikxZ/aLIfuT6FvH5m3XfLPw3G3oKAFVdtIsVU/iZw2zi54WYLK3P8gJiG
8xQl6TFZ0EV9uj1O6USCkA3HGS5XSLteb6W0dE1tNBugq8jBBhxF8XnZfQb+zf8+LwSDVe93rQnI
5gXdQjnZFz+hfhEbhyxVLNfbYQBtB15c4JFWFioRUp/OflnxBWVdvKkDGxlOrgiz364GWnFRGAY5
Nhg48Qq9niecN5Obeqy8oA8zGLPPoEbq9LupVHHVv70AoDsBMjAYAmrsTXTYzDnqdC7o8Sh95fNz
Z92ZKjUdmQnbRlPHSo+I3OM6lxvHsoGEHPWOZ5daY+gMoIGqc1q2GFsDwsE52nNtNTUMNBULgEdg
yh47iQUkTMBeAMwLAc2fsBq54XEGWdHqcp7ph258f3tPSCYIEA5UTABJwStR5A1Bbnb0W03DWkPA
imk1KCvLwK9VldK3FwAcCqw0DtIyoPAQSzZO0jpLQdIShegnaJECjP1UZk8TAvWqv7PZX7/fr60J
J7NWOx3pPFgrjuQxU3XnSxbEclbqNAO7A8k64XaZTL+a2gTyBFruBdOzx0bF/lMZEH4+OhyAN2Qw
4OURCAUnlaytZH9fDcC/3hS1Nrn6QvH9mn6eyN1YhWy6y8nLbc+SWYEeLfoogR5E66awM7J8Yq3f
5O0FcQs9cuvUJcdCJcglmyo8u3EY4i8EeMJa0M6IDT9z6YV8b/2PtkrxRbI78PP/fF5YiWHM9GYy
HHqhJQ+bHnLdkRcv4e2JkhqBQrwNQS7A2sTb13W1JaN2DnL94a5L/WBAn2Y2KwI8qRGw9pjAzuKB
97tHfXMQQk4j09IG0g1uN0/HIiv5q53lwwd7bP3o9nhkawLiJihKoyELKDBh4SvaEpJnUKVoivMF
uhC3vy4byPbrq9ttBlI5Swn1EXydkbsuo4Gl06AbFZVSme+CrATgdrTPgStC2CGFUaZNRbEkTTIB
iXma50uDDpZFsSiSmUKBH3OE0xcYsN+UzZuxEG2OXRecChdbf4Ikc/H3C3H1eSEg0XDxan2Jz0MS
lECKRHFMSVYCCALkFtHQCD1dMV0AyhrXbSeruXAN3Tgt4OoE1cTIXwymiKyklgiIdJExXU0JVyDR
84pYORQr4XNBAVpzg2fhCNKO2661rup1GLzibP6YWZdrsxwxolAeWzBT0I9tBxm3xA9M8i6GyJt2
sTQWjvP32xalA/PXagUe2JBmN68ttn1ds2SxsfRTFUxWNDeQuVWcw1In29gQJo9xnGHVaiPrfoC9
PWLez9uDkGyWNRsGgA9kWoBaXge5mTZPc+qiHJfkYtL7ZXnW6uGQDc1Rh5r8bUOykWwNCVvfrXJP
A1YTNGphVqCXDTrrtw1IluO3bCG4zdAJjhjieiTcLSm6TFfqWPNVd/fMOtkqPJRksgi2PEJ3wIje
MguAmXzC05Rr70z/xc7Bqu58Y24bLCoZdMlcXdkR5gr9mH419LBjO2PQlK+tinDu7WsHEbUFtDe6
mFdKS+FqrJNsBhQqSQC2aLFTPOgBmUEPfXsA/QKr+3t+jmtzwomM6mFc1BSstUXxqSMPfrzr00Nt
R7cdQMIQtL4TULNa0QSgSxA8gDW9rbdmCgZNA0z8HdpLq70BIQpGP0zuZxec4UX9PqaTwvGkqwVy
ht8MWUBPCnu0APIH6V2aXNDYWb1O+f/4+dX8Zocu5lD5rV+A57Tow8xce1UVJ/S62sLRiXn7MwDh
DOiJXvh+B4ZD9LOVkdMctOyTnqL1eBeHt5dIukcJuhjQb4iagghqRhRT5GUGrs6y0p8NzU9P4CPs
T0b9D0VS+MLGknk9axYEIKdylQvxOpBfhSVVRDLSRcdBQ8A2AeoM8U1kgSRxICMIVLvv+nTIqMKX
ZROFJyMS0B5y3m9IJ+exa1K7AJX3lPBXxppdYflneP7fxzC4kv+YEc4BVo02g4YkGMM185Vn9ss8
/MvuAEpJxy2J4BVUftcLEbuk74aaZZekOc/dcTrc9ijZSWauargIjpHsEIO9frDyprFIeqndlW3R
jLrchw7gXZNmJ8NS3MbSVfljTOTUt/WG+nXjAqq6FLs0IZ8gxBHw0f55e0wy30JK3QTPBIJlVzyd
QR5gNKULM5zd/cx1xW6Xfx3zBdQt8ERihcpLqIW2Y0CSZyfq+YP297z9K7Xsn+8Ll5c5sRrvLuCq
bfbsu90BpBkhGAUUp6JsKbZWhLdjnUCv29YxCtK832vpJ8dVGJA51qrkaoKMAy1Xb8pAesZ532Br
uCZasTuwccfVM9OnU+5ru1TLVUkW2bKAW4Ygk4O0GiKl630y1j613Bj7BOFa8DjgKXnbqWTjgRYX
vgxGIfdNQUiv9NLO0Dlwmdidwx88MLSj0cOPsh+37cgWBofiGoivl4pIkkKGpbQHs4Udr8oDZ0iP
pkYfPKIispXOFwQUDeSkkKMQtac0EON0U4v5ovcF9wIoSSsmTG4AbDygCMDRJZLINj6QVtSYwF7W
pTvP2fFcRV4sCyeRoFi5vtZHhMiKs0Bp2Z29CWdXp0X5GAeD/TSMaQR+AMVY5JYQ60GpBcGx2Heb
9IYHcfgZ8R60bNwq4BA0pcHkKK53lRnz2ocXuywSz4WZZETdAdinFvjupu8P3vTxtpdJXnuoAuDV
7a+MbG9QOBRUSua0sDWADZh1JOPeNu7RZOYMePGHcae47SUiNAgmNvaEW6yJQQINsojkMiNQrgFU
sbo9GlbrINuX4DGLMmD9mn/IMFwZFcJm3WnTPAUe82KVIS0jjSq8QrZVXdDZr4Q40DgUbwIDxFyW
0UAHwPcfMg4F3Paceu3/aGT1mU34yvXZyUvQM1yW9j13O0gxndxZ9fiX7VWkEQFRRnu5h0jg2ojl
m9NYuHhcNs4r48+zfbztbtKZ8iEhv2I6oLwhOPYAAdLGh2DUZbCyd8M0n4Z6vHCok9w2I2nAQgpD
xxENXnY8zxxhsrTZbD1GAQwYqNYHCYvvkjbeW1oB2fgpnOe1mmeHDR8CCG2EQzxGTvn3ZGfXv0G4
WR0zI3lD2vSi+XtPP89cVeCV3UTbQQp7KbVJ5ncWBsnHMxSbNbveu4sTQT8ksHWF98kcwzN0PDbg
3wgRhSfhMFEXArcuwnR2XIqTq4ilZH4BmkaIXIJW5i2kbb1tPeS2kkttVE/j5Dxo5vjUo2Pitl9I
R4GXAPixdGS5xL68dkFYbgB0CGmIud8Xueb+MjuSqV6askMVDGZ4myHv+zYfD7mRCbwGiKU7GyFb
YxxqevLLNEhAPpaSMSLNy0BUcZbsztgaFbxBY2bFTGakF29ltapTwP9e2zQOU13lC7LFQqZrHSCO
CQCMrw+JvoprUI0A2DN6zUOqoWTmN1mY+cP3v1+tjR1fqFSjz34ZLI5GMwitRMlkRKmKlUF6Hfkg
TUCi3gCVmVg5IYY2xWa/pJdJd850oS9x5b2rBy3QeXJB8/77uG+BFXUuRTFEWt7ubo9QOpPIfCN4
waYCaO96JnWPz7FexOuapY+oPV54nBxiz/qXCwo0mu6KQkSBRTwO0Zg8AQM7pheLzihz/ZrYT5eq
EpOSwcCrwUcAzBdK5uLd0eQJt82uRGuFCXFRop2WfjxoxaQ4KiR+DjOOA+0FBCfg6rieswTkVJVl
Ys6yyUUxewKxjxMm2lMy/PjrxQHRCdh7oFxnr6X5a0OcpmPWMOiZmV1+Srh1YAYJzd5RVFkkZxKC
bmAAwA2yqhcLZirDBt0C6C4umndM0oOqNC9dlT+fF9n6zHTKmTnj+UU1EMLNDFSL37lpKK4HlRXh
eqiBb02yAip2PekRmfiBhgTYXKtiIFlmEtz5YBCFHgWgEmIrt9aB6mxC1vWSD598rdy3PA5Lm0Y5
WQIO2kOjeDHMNrCzp9u+ILlqr+wKcUvS+CMhDItE0E2XNimo4T7EzalewDSXqq4PmUdYGBxIEeDp
b16YM58WreWj9g7lni9lVYd9Nn74+/EA4ApCafyNbmphEw3MGU3HhraawT53Q7fTAXjzvwFXHmml
otNWsl9d9KStL2YkyFxxv7Zu1wAb3ibQZ0SU70GMK94tA9rsln8oIa+HqAPQJ5r80WR3vWHtxEYu
vkEqo5r7XbEYxwFgGr8lu9tz9zsPLaR5r+wIN23tsIE2iQXU6aw9xBoJ267aT3p/yNpncL8cLKMM
7XgIObq8UHY69h4Np0bVBrCeC7d+hXBusBw6V+Dpw+3IrMBmTVgVqJhP52L55MdjUOigglqebw99
HdkNmyJ2LO+NCpArBDau0yNT8Jh4eTgN7GHozANpxovDFIlCyVZwEWWACwiH41uZvrHOW1ZT9FDD
w6KC9lGvegArLIhDGtrc4hbzEcxkDwAxBw77+Q9zBlgDYGqgZ8XL59or58KiI7I8ycWoQZMYzZBD
MSK/eN+Oh/EfgF4oBvyxtQ5280akow/tQAtSbvG8S6yzW77YkyLTLTkJYQLpVAgfIZgQa0OTidJD
6hM8Q8ezke/L4gHc6vY7V1WEkq7Lxo4wbdpgJHa8ljkt/2mhkCT4dntZVOMQpgqy4A3ozvD9Ltu5
5rFzQjDy8p/+37MdrT0f+H+FlqGoJdyMrdZpEIaq8LJx3OTozfFHOtkfMm6zYJyZfcpB26e4jGVD
wxMHwpO4IrFYgslRrz3qTghgfVInj97sJ1GKM2vlo23DnC/+3h+L5tft+ZREAC7uE183UD14q7nW
9bbZQ7EFRiEgR7tvKC1+ixPFXSI1ggQSUvmI2fHXtX/3BtRZwNaaXPT+G/O1IJ8+gAhJMX0yzwNb
0NqXhuQXrq1rI6SemNPPeN7EeR9MhAaq95N0ffCgXVmjECaLQUztub0GgGF6aQJ3Omf+2W5Rafn0
93ElsiwAG4JvGmAR8W3hNmjLaPIabwv9Ne/u0vbvG46QDPhjQOQ8xWFjj4teIf3g/MjcXVKFVgGy
m8Asw4lEt71LuiY4PFFox4hA2nG9JkNR9v7AEryotTtt53mn25+X+RVatXG+o/71tvjFoD8x1K2n
vWsd0OPMFP0wIAy6H8ZY1TYli4Y2lsTKF4TELZY0qOCvLXtL/8QrFkKKNijJ36M/wYAP1Rh0AAOu
Ib5e2KzHDp9xFXgJ1JlAtO+d08WoFXGxLCDYWBFvz4qU/lCteRvXK19Niz82AzmaNnlJCu+I2DP0
ix9/v1QOiklrEsrDk0nYna3J2m52VnkWdqhSFiRmaNmKuZMtErrokDm0UBXRReyeszQFgF7AP5jD
Ehj6Y2UgnnL7wDN2twcjM4QqAuoivxULxdiAa+WYTw0MxYTexU0SB6mtHUApGyXN8g+FMVzba6oD
TgFdD+HwTHyHg/4AbaONYYYQanP/nll1LbP+MbCOdhN9+GhfIFxHc/tIQN0MQmb+D8cALIBXywba
HAICQkZooUmsNYmNztcc3NZ6HSicS7IegAkAzbfqFKGVVxhBQhbGPL7i2NO5DBi2aGO6oZvwn13/
9fbSy56yAFWuLyO4MyrIQvxeLXkxxA7qiDGP772u+UnaIUxBQY9mx2OSLBfe5Xc+tXes4arnuuTt
sLUtnkJOOWV20sD2gnKLNd1XwPmN+plp464mr22XhdaoOCkkJzhMIoW8trqtGdhr5yiRA/GTEqnX
NgN9/XyY9Dy8PaOSQxxUjPANpN0xp+Jm6uvRn/y4Q6eeS0IEPYE9kqj0VfVSqRk0a6ySmIh2xBwy
aoJTphcL0lyWc2cMRuh58TG1fUWcLZsvVC+QcV8VMSFjez1fAGg4jbaScFrusU/A+K6IciQnN+46
YKB/J57ePEuqltMeXomCSFGFpD3E/AiyMO54QQP2mIqomC8kQY+HpCDe53jPoRFa2LpW1fZ6X1sF
nqtNOOcFKtogYDGPbpocO3d32xWkmwu9ImtHOspyb5grGxZ3be63xUVvkkCDUFha+kHKDRxLY2CC
BN8foG/ysyKq59HvZnfhibziJtdkh4+aqritkZR0095EDyGwZu4ZoKcySLvOPrNymgKke6rIsaiH
clTThDHyi1CYGIqAk3G+85wK7HNOfR9nXd4FLHXzZ/CS9Gh2dvxd23g/U3emd8NoTzuK+FURMMoc
e4V6r5RrOGXFiKE2vYF4PS1w6xXvG3sGlsnGNdGogEyy/AkaxP4zJAYNTtHQGVRfxaV1/Clo9OzU
t9m9i5dkA+FefkRG9L4b62iCXIaRNHuNlKceGmu3fUS2wYCiQlJ85ZdDv9r1BnPqNuHg5KnAWsAO
Y6od038oAIKk948F89qCO9FhGVxYKJug18+DSlVGtmCIgBBOevgPr6Lr71tda5XYbtVlqJa7rnzv
gQ4iMb//wzTh+WADVQ7uDJEcixpmUVleXF0IX5l4olKFc5EdRODb/s+AcOdmrW2ltIABoFD2Qzns
xhnqGNgtv1C3uRs7vQrmSkuj28OSVYiRXUAT5CqmhCKdcB5NwCC3Xu6XoIVtQiv3w8QB6VTxk2R1
wNw7KCr7/J3jlHu3/ZEB6nPbvGzpttYF5xtKXhMSu2g4o/dx5+8qK9l7vQpsscbC4lkEFmpUMZDk
hbja+is2ARlwjx5UCZIKOZQ+sIf6CIXRU5y24AkpzdOIvECxVr5t724x+ad6Ns/elD80Q/Lz9mhl
YZXnrRjptTEUR+P172AQGx6qooajtmgStv2O7rSE0R0I0YYgTaxGsbUls+vrqKohlEOh9402t1ZX
Fuv9pkaZtw6B3Qsz99ng7/96UDjekfFYpZVxcAu729fraponXKB9DsARcHoBc6AWCwXrACqQt21J
zqorW8KjB4rIpIpjr7gY1d72g8JUhE6SPYhhgGVjzbFCiE+IRa0BjXZkQqtgbj1nBtnF9J6Vv9ry
Yai+QAZTYc2QhJ9bc2IsEA8dQNIxzHnmkwEdy/ZkgNE1LR+IDnnp6SGbIXLylXpDMM8vLHmepymq
Ibo7fuXxr9rZa/6vf5jfP+MXk3TWYC0crb7lZeL75cngp9ufV0zv77Nouw8tiPF0WlGCUkQL/eWJ
eRBLeuLNcxJ/LPUvt41J6IEQMW4GIziLWxs9d/wM1jL0kS+fu+RM5y+69pN65z5mgRafy6YPYmaG
Tf6uZCeUZ4LaVsT7sj24/RWrS2/G3BoIX3C1lxetfxloUCbBoqLOkBwrGOiaEnLWkrO7TvvGxOw6
EJDtsWoFGXZk0fZEL4+Fb74Deu94e1Llo/ljStggA9SniF7BlF6eq7yHMP2JqWiCJBEykg2ASaJ+
hYKzmNwEhIxmNcFpTT0IjTlf/NGL5vsy7JPX24ORnSaIw/FBGw13wK1fz1sxubjQPFx9Zb6n0K3a
3f68bFm2nxcOxtRmrDMtjKPNj1kZ6R5oTwE6ONy2IlsRwIVwfetr15VYwYRT+MxiZnGhaaSXp7GD
DrPi/lSZEPyr9PuFNg1MNJkdlclDs8by/6BNihwTOgeAIEdHlC52v+mtM9uj4eLBEGTufVL+w9Wx
Yqpw8+IxhNTP9WJrXj6gDXVGsE2HYHoEnY3iISmdJbwZgH3EK/JNA6Q99Dlp9RHPhqSC1JEelvze
dhSniSxcQ4yItkQ8u1EJFFNyumHyuU4wS5R694ORnRod2GsC4kaw+iOPFpqtBjncxAjytn7pnDo0
If142+Vkjg16AKgcgeHQwf65nsrWHhs6jlUJOYRB30O7jOwgLlAdiwoCZczh9cs/2EPUDSAmnieg
6ri2x22/tjtaVpcMMzojM3Pg6WcUqm5bMWS3E4AG/5lZh705Rtc2DcufQK2Qj+79WDmBl1SPZZHu
ats9p6Bz0dMiqpEeSt3lzqLmidfgrLf5V8LyV2aWj0NGd9RyHpzWU8RYMnwWOnfQrY1GNPB0itne
NUVm6nNcXpD1/e60jCFyRefrAPmQu6QA5wcv7CJo9RlyN0Z+7/TtAaTYXOF90oXf/ArhLjP0eDEh
aYgDc4bw7sdFbyCr2Qe9/UGxFOvJKwTsGC7ce22ExaoLmzXF9UytlpQXa84fNK0+6KVxsFJc2nlN
oXuZPjqT/dy587uiqj84sypQkQ/0P/si4q5MZ3C3JLDvTy/W9JxYgd5BXEThcbITA4U13HLuupfE
oztrqrZldlFjlG1oscca/cx6tr89lyojwuHd21BL1MusvnDyrWZHjX9fTMXRKruwVw5X1IkBa3lT
Z2372XeTxKkuJsrtens/a36oO9NRK+/azlGMR7oVttaEaxVMapPd1m51cdMvKO2gXSoNkSQPuIVu
8zwNkw4cw9WdbT+guVaxYrIjYmvbuj4iaGtTvTJhOx9IUNkv3E9DEMwGDjZfn39AbU5xqcgSeADO
/plbYcu5yAHoaedVF4jz7qcepJ36izHVu2F48tYW8XZn2BBaHFSqszK3IY7pr9RCOtqThZwK75rE
LReGnA2aOjzrbi6/GoMKqitzHCT84TPI3KyMHdfTOVK3p3OCE7ddupeF+OeqNu6Y7qCaNbmnLFZh
KaS+szW4jnpzxPegbm5GsINfhm6ftQEIYxcr6r1DVoAMNeDmU+kcmQoPuo5CPMzWq3otd6IfXixA
W84yjOARANhaC4tDY+5ub3Dp54E1WK8nw3zTiuOXdtKbDtqKGrCBVfSh7Y+3DchcYUVm/k5NIdkv
rFLpMJ8tGTCNnDzz5qT1z3GuiChkY/h9CoLQ0UCCZD2PN+vCGjblngWVC7M+V/yTmykiWNm+RaCy
3iW/RSqFSD+eMrNJOYZQg0ys8UhEB+0JCRp0OywXq+O7aqmeb8/a7xYOcdm3NoVzKi/BOtdmgM2C
zX1f1kUIFp5Dskr+9sWuAAVvgiz3UJUROpz2TZvuYyeLkBJGIhhvHa++tOUSgnl777HmvmLpPShI
TjWhEUYTpiz9kdvFLjOHMwNNmla1kTcwKLz7Zyt2T63t7PRqiW6PSeoJFk4DBy9r9MUIywSU9gK+
3bWlkJ+GZuc2h+rvuajBHIHsKp4tOBGAGLr2BESwOfEyiu7eIUKGR3MUu0V6BGwMiKVTE51XCQdE
9+IQLyDWaQYBLWHl3tGeSnfX909M+96B3Ez3VLMndcI/QxOzf5Y5t2giAAJ50ECE3wad+z6ZLrS/
xA0LSxXrqHRLbawJ7lfFo2MmJlDoFeMvLJ0jXhSqJ480xbKdTOE+dCYAE/0KxczYKY517wS8I0Hh
dEGW2ScHnHptvXwG/OGDbbb7vPKeSoJOI2KF6QTuwNH5eNs/VWNe/31zjPAC9SJvra26GVgrGepK
i+I+lu6Azayu/76x0EwxRzcGNrUB/aI5Pi7s2VKBu1V+Iuwyh2mZ6Q5YubzhYWy/n0FUl5SnueD7
ovlu+IqYRjVpwk3fF4xQN8aG0IazBamMvFUk4mSlQOxpvLrBB/O76n09aUkOWt8Fot+XBBLzvPsc
5++RTNDjx8l4qvmjR561pQ/a4gOnn6qyDcpmZ0O42rZYUPJDU342mm9sgqK2orRsrDP55oje/DDh
sMlmt0raGT+scB55k0ceIPNJd9Hnk9nPEbUAam8ug/ltoT/0+itv92n8K+9PNX+97bf/n330/2YI
hI7XM4TO/9rISpx65WKEreY8ToD3BZlR7wnikoXpQQ+unsTuIm1ih4X1oY2fC97poxHrd+B1+nH7
B0knBqpWBOA8VPfFlwmfoWVGZzQS9/MQWOyEVoPjqMVRTxQXv3Q/bQyte2Gzn5ZxsBdjQkOObc53
NerSfd2dB6VEgGxLASuJDnKQkAGcI2zbKdfiNC1x/8+EhOis650xpCQJoOgESsvkUMaqBmmpb21N
Crt4mdOkWzqc9mXPw2zY+96XCXlo5j8VmR5OOvo0ijSa+s9Ttke3UGhq084ZH/sG4bavkmCQPiOg
8EVArQyc1RsUheFrVknXnqR6+TTTA2Qmg2o8DvQd4VnA6VebfZ6Ky20nkh0sW5vCDDhmWhp8PViI
nx1pkC7p8bYB6apuBiWcXHXTx8ZSYFBkpDu0e4U1ffUdLVh6Fhn2y5AcbtuTPVcQQoJc3kIx8Q1D
KeuHfHJneFFHswNvp2iMCQo044Ozto0UpmJ48vn7z5wYqVgmzwfbhAeBa4wCW84Vw5HtPRfE7tjf
QAuBH+R679UFGP9dHYeOCXwv4QeCLuCs3t+eM/k+2FgRQgT4sj0MwDVcKEf1Y362nXNdFQcw0Ezd
S82f7fxdbN5DmTRw6XsKDtu4f57YvqpOt3+I1Fk2v2Od7c1JAy4MU4sZfgdf7quPfh7yPtCtXefd
O65qzKqZFY6bftDNMc9hK02/auUTJz9wfmbZ52KmkAj82JILmw9O/sVrD9ylwdp4a6uYEaWBLuS1
sMJIdgN0L0z8wupFa0COdLHqJ5190Oc+zNkxz0kAKuHQj6Eq59qB4zzlqn0pA7bgUb82OgFQgjye
YNpb6JKByA4NSOXY7phteM+Mz19yQqsArfU/Hactd3pqxHvisBxA6fxXNpvdy5DV38a8VyVRpEsP
L0dVYRUnFhEu7jiBVnFtWuvsbtcm+iWFuqWGV1jWFfuyK6KBq15/EhJtA1Pwx6awuXAKdz510aAH
+OYjgE47Xpi7su52nj7vNcYju8rf9VX/dcrjo95kEY7KiLLsnltm9A+ev/kpwmo4HjfrcX0J2LMb
gFw7zFbBvy5wsnI3ekedfrptT+r9G3vCTjM0XmvcxDGp9zj30V8O9Zxfs1t+vW1GtarCJvN4Our5
sMat3bG2/KgcPlKGEyxuw0RHoQ2+dtvgGg2K0eJ2SYX7jNQtA7M/zuMsqV/itv5RTdMpjZugnkH6
a1M7HGq+Q+FEcQ9I7SIJrlvo9kX4IiQvPM0aSwiaIH+UDg9G2d/XOn2FwMGuKouzrtWnrFgil/9D
v6KPJ75pIbcEGRARVdW4wF0aNfqLTb84ZktzaoHZY8DKUEIUMyv1mI2pdak3Z3OTGk1sp9gsVjnv
uKE9G8sQ8bxSgI3WBXqzgOhmcYmOTs83daRqYpnd6jBT1Czos7MJKEW161QoH+m9vTEj+Ek9DybV
fJgxY/a10OxfeeMqRiJ3iT8jWSOV7YRZSVyNC040UC0+pFZ6b9KhDLSZcADs0CBYdp+WYt41M7RD
b28C2eAwNjQ3mWCxAuru2nICdk8+9pAJIl0RQrQjiFtFWCKz4Ntr6gfgWEjfCsfVSIfc4DYAv259
Yo80/x8/L5xOfqflSE7g81r1Zc6+xipQj/Tnr2SbwGHgsSEWR9mo4ecvgJSjEfwxS7onbCFFfCHb
Lqj1/2dCGAL62kprMADwtr0oI2HFw1Q1SzIH25p4s8wNywYyIGpj8dkHq5dLOTS653fVPISGXfzE
NfpOS7rwtnfJdqiPghiKsKBaBMXftXc1yZJ0dbogn5QhK7ewnWUNH+0yeQS4WTGJb00hVw5MHLon
ACnDn2tTNbQ6QBwNVTq4IHCP2ZcWkUgfu09N4znR7WFJYrE1MY8w27LAI2uKVXstqxY/X7WUwLcd
LssPwB+CZc4DrTn04yfdoNhGyPU42S7XVC9R6UDBl+ggEPRX9Z7rgboDW0w7phBWckb0jwLHHOoj
tQ6I0DojcMBno7L41j8xWhTroWcHQKAp1o6mEXhpauJR347aB5BCQw63QKJHkTqQjmvlSEedGF0A
YntiPC5xC8kIkJ3NkDAdSLcrDfuuHPx7c1YRq73dDhjRxpaw4xxHW3zS4S4s3Bzc+Nq5qMyIz/6e
dnGUVdVOZ+1TV3FFm6d0iLh7V4+BZpHoNkvhUAdMD2iQHOyoqyf0qyZj4Gfsrmih33fbSWWrBr00
hwAGjOy7mPNZ4omSpgZvjkl/+DNQnNjprqaIZd6ejqBMQvrhNwmi/qY3xexio017JJbIvExIarUo
vLUqPiiZEXOF1a9SFvBB4XZ0zWEebYaAqfFe0GkRkErFOSCbq60FIWAZR1LE7spVsoAWp25QvUf0
l8XW7u+XBBJlAO864B9+I8GWmDHaIQZUDpf4rtVOtRNMo+LElR5NWxurD25CCZBzJXrHENXOTR5M
PiQmPlbdHDn5IR7GYDSfYvY4T31g2O9vD26do+toDBHEZnDCKoHW0SgXC8+S3Op2tLKDVH9N0XBK
lwJlTA4CApVfyFftz3QKq6YxI+k4gUWakfdD1R1aXkY5KNIUO0mS87gemnCNpW4PnPcMQ1V1aJP3
el6HfnM0zF9p+q0ri6gtz6P9EQ2EgW39H2lf1hs3j237iwRoHl4l1WiXPMV2nBfBSRzNA0WREvnr
z5L73NtVslBCctAf0A8BapsUh82913CsIMltMh4Y7OCkT9fneOkAOZvjOY6lgSUcbNDQrnDULvXV
wXrUa3YsunLLiH64Hmvle3qzeyYjieuht44qvxdp4hblfU8t/Bg1T1u+OWv017V16+mX6zajPDEb
C88/6d0V2YeqdyAUYcG2vxgcxOIaGiD1hO3/pQ0P1we6GnqWoWawN9H1YZpVEqrNK7DSWfsxePfc
xY0evxnyBOcN3x7K/9txMIdLaKAKFamCIXv9puIPrXYY2crYpk13ZVPO2XYk+3+bElnRS2Hqh6RL
93kKI21WhsxRVnbK8kn9/3ekNzt8pDcaseliJrn2B7rdvuDfr3+rpYv7fAPMDhk3Vazc63CCKobt
pwqUkXoI1fKshwxFekMVN2Jmfz+wf8BpTkcAHtAowWF8c8De2DW5UpXITgw33RVa6kut2lHOg6Fu
AtluC/1YJlnYV9vcuHGHlc7W4meEQoAOBQpU++fIZqlp1BorHECeGo1xaMdF0IgnW/kmAAy9PsPL
oab2njVxKOdQvTrJW85bvBQGCMfpQd+ETbJL7dBa62Esni9QsPzfQPOzzHQydcwnZEAMQRftpW24
PwEQq+RWN/84zeP1YS10TPABz8LNjjNiVXlh1ZPfpfdU1sC1VQ0syp/t9qgav6lzqvL9QFae9YvH
9VnM2ZmWNOD7N6iaQYTW2RH3VieWT/uT5a3klYvb7izO7AATRqqm8BNGF9tCBfCFjL+vT97ap5ri
n+UUZo63MdExjm7sNqzVfYM4G4d7oYCsTKc3Ydqhp3095uLlfjam6d/PYibCc+saTuP3lr1P4ZNe
BpURXg+xuiZmx1VNTKZmFebNkvKudrMwqa0HamRHiAiGFd6Sraru0ALfa6NYib14kEE6CR30CXgz
f1PVoMmq0F7EQVbTwKlvE+CCYBSTPsU537rxz+bvLaKw/tG+gxYyWsAgzl3OJ/DPegr0UgbdDG3b
VN77UOUh6nQf1+d0WgpfLhz0CiYaLByW5k0oiPKZ3K1xUpV5Gwzee+usQL/WAszG0WoNl3aCS7NX
qtdxgPO5nfy8PobF5X42hulPOFt6rpIPtKoRwrKEb2SPrnR3CSd+0z9o+Ys5ruWXi8fEWbzZUs8L
Rya0wZwRHdWlb+mg+IO3XTdYX5w6lOIg5WyjFzSvHKQx77N2hApEzgLYK8Xu7vq8LW7Zs9+fHXeK
2ucCfpUARLlBMjzClWot418aAaouU4Ix6SHMFaBoCoVMTzgYQWZvGjRYVBr+/RjOI8zGwITC0kK4
uJWgWuFhIKbR7tDWvB5l6ZIFbVUFN8b1JsT45QqTrHXyvlZwyULrQ+/YRgxvSkJ9aRpBQVcS+eVJ
+2+w6Y85W84NXu25ThEMNPxtl90p7prl4GIElAFAxUXl5gtgvCet15WujbQv9/yKAeXX+dcnbC3C
7LO0WdlXZLSy+2+efM6dl+u/vrQBgQGAuCua5x5EDi5nKHagiZoAE3tP/UbZiyFAQ3Vc4yAsnSqQ
idRRkUH/5UsdXJrchrU8dKuy6qOtcDhmWQC5Rb/Ajq8T38hX4BqLa8xFiwmVBtDJ5rvdI8mQOQPi
CSysmPxoNTPI3e+NZu6E/XZ9Ahc/D8rjk83h1I2ZJVcNANHWWKMMRLTvPfA+v6///OL3Ac0a5Xd4
uMA44vL7kNhQyrLAz9uDtVH6MZSmA3HzLCDDSqSljwTVBOT4+iTDO0/zCbrWOlOREejcCuiQB7ly
qpubthumJmSUpsU/LGw4K4HOrZrwqZjLajDhcgLBS9S26pD7pRpcnzl9cUAoz30aO0w2O5dT5zVl
HFdNXtzngqmgF5ToWicSdWLDQm9zHGTYZlCaQ+v1VQOo/QevoUuQWjHZlBLm2lXCZQC7e2030HzY
KBBf88HDbaE9Ioa7zG4HXybgwMae9ttsRAOiXNuGEEcGi0jxRrSKDTUsFea+8TaWKyt8dt+YKMGj
Co7/QwneAYB5doqSwehjpWJDxEgW1GrUmT9MSVZmcJaofQZBrRbV78mDFP5ElxPoAuTAyrwRUd4p
LW42GGaLTu1KoC304Zj2jfJamGbyaNgVuTEhybKWCC/tLXR/7cnJYoJpz7KDNu+ZZUOE+F5JYZWi
wn8Nu2CtDTibSgNqaup5kNlUNmOpEFlimeD8I0XuuygYD8Y/XETnQWYXkXC6DHoYCKL4tbsd15iz
ixOF9yQAgXhTfmmMGLUHNf+0KyAbYtOjSiwYmEglX8k/l84i04WU1mRP5qAafbkeTNGZCeCT4J2q
+VEtFb/i9QZEKV+25srZsPhRINgFEhZ6s9CRugzluDQZrNTK71WzFfvRLhso8caOrzpttr9+TnzW
muZ5O+CN2EvQn7ahnHwZyygduygVExzQHjQkS2KfV6Nj3FlmDU+J1B1c3zXqESjDmG2ojFFAHqn7
HVP9poq+DlRuNiGF+tLBUbiJtcOlr1qtgSqw10W4c7vQUBVI/vTd8L3MYB6bdZ04gsvd+Wh8F1uz
xhPPc5t0FwuVxxC56sw7UvZvKhfpjTfyKkSJx9y4ZQbmpsnck4uWVCBT17mvkN8Etmi+QzljfOzU
Wu4sg31HKepdqKJ41BKwPnPAqm6EaxebHkQkCEHhmSeKn6ogya6X+STPA0RbLSRKffr4xNMuh68x
029Hx4r9Xs0sH85FEQTB7f3QOJbfDw1OgbLK/J6Xb6onfqSQfAmAJpHbtHipxm+ufGiAloTuyg7i
a2JbdAwmMLX00zgfwgFoLRieUg4BJxE0iRXEDdzCHM3dtV5VhYSC9Wk0BjjaJsqfjVE2AdV79+gC
9hYQdOS2eduQfzkKgAYAiBAs9K/qO6wpJSs4Hr8Sih96VwXSfG34ytG9lJycB5murfOclJU6LZM0
B4RcDeCa/KKX3kZWsJgZki2++MpOWgBkT+5v8LLVgfcEr2oWr+wx1r7s8/tc77lfZ/Fw76VKc2hs
L75psLwDLRXjxlF070ZjavpECbpqQauOwwnMXHtrkLw8jigW7PqkNFbqREsbHU1rG28y1Pi+bHTb
AAtHeCS/Hz0ZlGoTZiqoRcXzyh7HnM63uIcKImhrMFj8osNQ1nGbmx2eNplplxO1bPiGJPFX6crG
73rTvksqxnca7ppb266tlXt0NsbpHoXTNvJQAJ8gLDMnAmHzUTcekj5idr1njnjqPCcYIMC08qmX
bgGguqZxoliL5+DlympLtzD73i7vNfEKfl68MolL+dTZz89BvKWGBoxM8fMiO5LxCMCwY215uzGy
X3X2D8vCBVzfAhEXX23+LKFjo0JQCbz80o7vEyc52RDZZuUaWmvpRkMvHLgwQKCx62fXMsubRGNe
D3L2hKCvwSo2w7SxtgpbuWQ+G7XzFXgeabYLbTg9owPKEMlO7nI2qD5T9EMMJ1ZLZAGw0WFBS9+j
w95w5Gbw+ijVjVc7HQNDtPu+rEJl0MNhWLvTZ2vzM/uB/sJEJkQuiWz8cs2kukrjIR7K+875ZZo/
PPZhrTk3LR145yFmCVZtaIK0uSih4f/e06fEu9PbbVw8JtDvu77N1wYzm+QSMqKpTjAYyxS+Vx36
ceIxr+zm5TWDCZtyIBCBZukClRl0XGsK3RgU0OORBw5qPZlzQIdyJdIs//7fb/PfSLP8W7HVLosb
RAK1RA0gXdIFeSaNox7n2TY2cD9lDTxvkxa3oyrQd70+mwvfDaBnpN9QlEHpdD5QqFO1EAWvoIZl
AdWjc/tWxvkhrq09ye3X2lQ21+MtaEhB4gt1YchVQaECJ+XlWowNyM16PBmBNYORXDHe2Omr4mjb
nEaAxShxtaHpd+J1vkP+DOYQZOqx7X65xhPeDj6mEcTn7E5z18QNv557yAlhTYNH8fQunnegYLCn
pEkSi6jWXnnRbmzyXWQGIGQfkprH1nu8Pg1fpx3TPb3sHNyIk9rz5SyMxC4UxVRF1GaPQ/WTVG8l
FLgrrQhV7f16qK8L7CKUNXshQzq7a2whRVRUMbA4Wy/fFMAau84zS+6JCKHedz3g1xsKdz2Y46g1
Qf0DjdfLsWmloqfwmpBRZWxzHqYrt8bizyPRhVYsOnhf6kxtKQwhrFJGXVKGjfbHiJ+u//0L/XIM
wJ0UndCMROFi9nFKmL+hOquIiI13Zg/3Hf2giNfOjYp+S837yvwohwdh9SsH2+LA/hv2s5tzljO2
EviAtshlBMSb7T2m/4CsgzQ2wFnAKgLW98VTmWdWmbY5cPxF3wUmucmyibS4U7qXlQn8vLkvL8LL
SLMz2rYFw5snB1WmBl3ZABJgaw3qTyPp3OcKXqBQMmjs753r5IeqbM1DYdptyCA3+KOOZffTcQjo
xhb+PHV06LYH7Q0MFENsK5W+4M1oRUBtQQshK+wNAO7OcxInvwvmWCzIpBX/kp4qIMk80q1bEvbd
yJxvOWv0oKV2vUssk3+rtDEfN0nuZXddo+t/siHhdG/jOXADGgp5VnhHgpbZcAAcYvc2q9rxkVRV
h7qQ0j+krvKSOoX3AFeNauOVjborxYgyUVIXaTQkdrdD79cqfLgrGBungvZRwDOXHzgtIEttpwoe
mww4xlJPEp8DlLszeAGWA1NgLJGYxralMbup0rE95JrV+Qnh8mjaQ3IwG9wDuezTnYIFA/l5EOcp
xBC2vCR6mPR6fK8hq0eDBYwk3RTIentKA93IEs9nlup+H+pKuUvzThDfGiz+c3CH8qjKrduxP7HX
vZvAYA+Zspe5ETrQfHlMc7u7oSp/SJXe3NUjYYfcbsZN2gAEBZqKipccEQFvzT5wIK50F/O2ixja
gm+Wnim/GxBattmY8yfTU5Qb6REZCKN3fhB7atRkfXVndaLbFbbI8YU1KQJNWOmPjmnuQ4P7EeJX
2W8J3c0tlaggQsY321YtoRvdS52tzKwm8Jx4OKL/A48+o4r3Q+q1eMTC3QDAFyAQG30MNK3ID6Du
2PiVgQfdqP9kjVtDfkDIUFpuGiIx6wOlBm4keFYzLSiUsXhUe6d6lk3nPhZ6k59SqFn5DXpPN7WT
aHc8LqHGEXcVECGwY2q1pH0lFWM74ZZOUEKRfueUsXXSjAQ8FhAiIEuPKoPQKdwrYaINHr3T+5pV
OsfSqo13VRjKH61HHuXlkEOwQXc9dFXBNrxR613GVEz2UMFAwx3yDYp18FQQTb91FI2HukXZwY4b
7agYrNs5CeRrsxivcUVoJCA05oGe5/rONgmSisq1Vs79rznT5aafHZtmrLRO1xX5HQheW937TrKd
BzX52Pt1/XhxFm40lPuhuwF+qDmJvl9eMCizJWNRj9ndaKT2O7GcvIKBkkWPsWEz7AEUrJgZuxtH
7eUeF4nty0H3wtYm3dHRCs8fq0KB9fcPVBsDC34kp7HLq0Bnb62pwtzW6TcsAxV/kL28Tyt1+OlS
rBjdzra0H/QAlil6QNTBvKvxUtrBV3jc5AMoujmraEi6sjn1cW88omNEdoou4y2PYRUy6nK4z5ii
hC0tX4VHu31moTKimLkTcsah6ArB6F1etewn68t6W9neL1HD7y8hqLo6MvOCxouNkyAoT3Weu9Ut
Rh9VIYeN67kEqM7C5k/EKMq9gZfqpiv6PxU14FPSQcLAECrbcbvqkAUoXRpUJRbECAEYIB5UvERi
g/sOzfo/faaZvprzYRdTeASlBRxWSUmzu0pjbVDTlDwMtVir5M9Wz3/ez/DnRhaKexeIgcuPqmD8
jidYHxEvbX3WNDfIBbe1DvsTtXNWFKBmK+gz2GTjgrrjJI08z3q9vPAqiV5+5FRWOFrKCbLV93Cq
rILYdQuQzvQtzHh+642ykm4v3PHYsypq5yANoP0yz42yplQsrqV3OOUaCLSBW1dDm2xlg2Cq5rcv
aLg4G3QYE35pJ+lxAtS8kOmdPoQGh8rmRuYhWv05C68HWhzNWaDp388yljjLFYnTE4H4XWxmfl2t
5K5LqRhqdABaoMEDev9cW7NONQHHUiW9I4aMUpE+l2zgUPwe/shseIhTC7Vb/QRyxy1Nh4+WjM8r
I5yy49lcosiCmTSnIwe9zcshwo4pNyHEGEeObETmp3bl7ShkCJ4tvTJ8Ag+Q0O5puee5JULKHHLb
VSXdDO0AU9CR5G8g8msnmFDHmxJ2joG02+S50Zwq9DhWQAfL2W0cq96+i125xQXxBzwaciJeSQ9J
n7QdMDtauS0swh/rUtoPKRgugUZLcTukoKDqoOCFduaMIYrbKNVKrxjfBL7KQyy48wBJ0uRP3LnN
t0RFJnV9cub4ov9sI7xfTPhg4Ok4r0UVWmz1QvdoZHpPqrJHxuZnXR3GSgEPyTBVXrshwZGzUlud
PdX+E9WEJiYAP2DsfmkpFqR0ElelsHdpQyQdHI9jCBLUCso7peXtGqdKd2O8hk1eeLLZU2kVOPpJ
XWpOwKGVSzmwVNldaTinJk5hZBLrL8IhR68ud0kaP6zM7vQSni09G0Jwk5kNqCmoL14uvWIkVV2r
Ds6K1mlu7awfbwkqXJvBYvpG1lZ+xCyoHGel7t0Zve3dMJkqRzSY4zVrrWmVX/tT9NmfwsBt0rid
3k2SEE1Fj57RPkpj/OveE8wzHTSEAOZw8LKbn47Myh1eWOmdo2kBbiqf2s9EoAU7rDy/lw6u80Cz
9wkpiCJg4JreMe81h7RRCdDp9a+3FMGaDMxhuAdHonkbTRCvtRuXoVShjb5iqTAIWjnlZ9sAhSMP
FClsPBOa0TicZpPlSa+huYr1KBVkkK6Evl/td4riowsWQgA/0Nc8MpYiQk0ToFlwbsDsnZ2FlUBV
OqMtPk/pOjd4+Du30lLlRquJF6WtjZtTLWn6JHt9zUBo6SKAXqOKUgl03aZK1eUKLAUvVDeWRqRr
ROzywdCfKyh/PTq6rA4eAdbLRr8FVll2u01yXKkpybytLrXkz19/WDRfgSlCQflTP/LyD9FcYQwJ
E0bUluUxq5rjWhV5YeVMNk8TJQ0SySjXXgbQSV0UiUicqL7VrLt6jSa99vPzjzgoY0YNSPb0/FiW
e3Q/r8/PwlFx8edPed5ZTtBws9SA93Mi1H9r/huS73TNfVtfuJSBVMCqxwbDiTdH/QOEZ2qiyuyo
dcoihjCA4kCPKYMVHLQCBodsHHgTPEz1R7EjGSDe6My2RyUGxpF2ySNMPX3QHo1twZ3mIVc0dcPR
CHsvSC3eSIbEykfaiYK9Zq1BIWez/5+7C7vHA9ReBWN0NvuFl8tBIbi7uOj8tLCfAMr4ef0DzEJM
58LF5Mw+ACRG87IAFS9ynMfi0HV/h8XGCFQA+3AKqKhfoqc3G4FbAx4Qm0yLWAGnsJze4gH/en0E
syU0hbDApAZsCLU34wtISRiNJjxROZGb6sz3eiV9UdN4wAOMs5VQs8maQgHQiURisj+bDKovVyuU
BJQBaRVHiSHxKr9MTfYzU1BY+esR4fQCQdmC8D0erLOzmutoeONtyIHkAeaoyQLGX1Pt759Qn0+K
KSeaxNXniysjKDpYtRiieDQ2JUTsWLqx1duerVEvpyV0lg58zho6diYe4BNNeA7v1Lo+HlTZD5Gm
sfrQwk55k3ZQ1KNu+qZh64V/P3vn4WazRxoHlGAb4QjJfVQEwlEmG9P6fT3K1zch5gyPMxRG0ZH8
wsLUWe0wXXWHiA+TEbm9c0VkmoOf5+8UmE/P7ICUK7bXgy4sdaR2eIFO3uiwRJglIg7UVca6GxF0
7PxRv7c74mfGSsK8tMgdoFchJIYGPHrTl4sc26w3KKBskZk5vnyJ6V/SSz/Xw3mA2S6yBWEm1vgQ
qS+wrffNramtmSBO33i+5M5DTGM8u1ZguSPKUiJEslehBab8DmSMQtzK2bm0sAFShIwwukmwIJuV
sGq1d+OGIYrkvuLtRljDbO1/mq2pdgUsMeCkxuybJ47D6JAWPEqpt0Uvwxd4S5j2x/WVtfA4Ax4E
DnTuVGaARu1s19i925FCA8e7ptiY2wxkQ47CaApIz01hQVLtRawJji0ttPOQs5FlCnC/RtLwSJyM
ZjPU++tDWvv52dcZ8BAnuouJo8lDL+9gm/73vw+0+qR9jDMaaIHLNda6ja6BCMui1u39dGpIrEkr
L233yTLLBP4WX2beiO+gbZQA5c2iNH/WEzss+Y+q/P4Po5jabxMUEet4thll4QjTsgoWUR9pemC2
azWsxUHYaJChA4cm2fya6YeYQlNc5VGlo+R+KLxtX+/+YQxnIWY5DOtsR8uZxqOeHrnY93+Xo+K8
mrp6qFjgfxN6fDZFLVcLN+9sFnl9c2x7erLpIzB1fzsGDYbasJdBMo9O6PzOH0F/0Op+HKO2P6KV
j+rO9d//eiLi9z91yJEBm5AOuFyt2iAKxoBejEwocXH7D0OPJJXH2OSb0ixXmq6LwRxcjx7IVShH
TP9+dvy6sLfN1KQaI0+rD5U4eQAzCjXz1d7yVfoPMzf5ZuA+RKIMcvJlsBYwVw9HvYiS99bYu+7K
xC2cjEAZA+48WfZgm7iz39elUZdFp4wR+mH3hs4gruS2AQRCHsHRhqBs5z2bRfGk8OTYG8Pz9c/2
dfegIKtNLrVogKE/PjvERt4lJjMYi5imv5St+g1UmQ+DxiuD/HpWXoSZ47hMu5Ng+gwsGirnjyqg
r4RK0fWRTJvw8kpGCBgfoZ4N/jgKcpefqdAI72Ehw6JE/ugNd4uaBzRGaAg5lfAfIqHcgVwdNZUv
xusJdamiuS2LCkPcOIQnAbdIkHZIBcuRrnCR5yiu6XSYsIo2evyqh7tg+oJnaz324pYYzkijthma
LSINgVqR7mHQEufGG/Rxw2w1MIs7oIFzv3Pr5JjbVotua1c8CVjyblI98/y2teWmYbbpx5z3h+sz
srAfL/7G6duc/Y2mbLSy5pxGXaluihTKv+VQHyVUc0ytfhVVu7keb+lbg1OHAg8UgSYx0ct4KP+5
HE1aGiVEb3w9UfY64RvQE099uao+NJ1c84UFnSPU2ycDXUjAXgbrmFWrpGlppOkfcvjIlO+O8czF
vQap3Rr15KNaKAerQ/Wc/B6Nlfft0syeB5821tnMdrqieCkjNKI1RdNMH96JMzyPheoFsrb3Bl9j
lM4tkj7XmwPbQ9R6UVmCcfBlxLGYXOYMSqNSrenUftT2xMhggayjRlCNLL9pSyO/Yzp0IrLOSgKv
A3TK6jQW4O6xVr700vmE0gpybdWcSouzXd2Tsip5KvuoG8CRoK1yV/DyY0zXcG9LK+o8zixXhBcz
Sl8qGo81OWksD5VSCfIyDfr6L5Xl/zO/yOeRqkxNpHkPyU3K1o3jDsjcVEl+QjaG+kWRp7+v75DF
eUNnABhLG0/9OYDM5lSOttD6qPfIvajF3mnHTUbTFRWpOdL7czQuugHTpQ8M3ZyvQ7veSEvdQM9F
crnxhlpuYg1YpLhXDL9G1h8mAEMEidGW33hdVhthOjIEnkUDl6C1fKJr0DCqkZRUTP1L2OT0x0HC
CAAM1ARgUDe/EgAeHnuRFTSqISiCHolvJEdFP3Lr9fpkL9xuQDLhZQN5aENFHepyy1ALLfCMIw5X
X8fqQ+vqlbttKUe4iDDLEQQo0vlQVgAljtsWLDAHRt48qwDefeo0MEaGF7zdfVuXwfWRLRw/F3Fn
Z19VoUNf2YhL2xdiJoFLoYaxp8VjHr/8fSQIYExyt8jrvh7pcV17dDrorOIdLh/pGPH6g+INLx+v
B1r6WGeB5hQ9pscmdDIZ7iodDtm3a4ZRaz8/WwueStPcjDGOETAQ0+PAQqzVuxZXw/kQZqsBTY+q
MpTpUmgjgbvdaWKwBott1b9IvQ6xUoJCy7fCWZm6hUMFhAJsJw8n11cFUN2KFXh7pxSKvJXYsMbs
N5NOxW1iwEPl+ldaCgXZF2uCRMByaN7eBHG+9BoNlWnPK26d1Nyn8W1nrVyua0Fm81hXgw777oFG
cS/hJ/NKnfcMBKnrI1naQucjmW0h26Eg6bvIjVL3kEwoC3tv6s+W8c30wv9bpGlpnuUKBPqlfVti
ODINMyfAS5taQUJPeb9y6i+t8fMhTfN6FogbEphaVaLlHYsbNbEencL4eX0sC/cxhPT++/2nfz8L
MZZwKjYUzJqNt1BS/8wMLdABylvT6VgciuOg/oESPwLO8gu9J05KSmylIhfWMbEtNRwV2Wyuj2Zp
DaB8BwojkMhTO+hyNFUB4o2dTflqWXmPvEM3pyvUBmgsww37rCbHnsvu9XrQpSk8Dzpb3emQp2Nc
Ywtp5S0QKqkB0MWtUj9fj7IwNPCMHFSpgUmBweQsFe/Swk3g9MiiTDTyQZdk3Ktl4x5cKEeF3BX9
Q+6xNXbTUpLqIK8BAgLkU8zpbFNxFTtJaFgeUnmw6Xvn2DddNmzgBxWAcbYjNg+t9BSn+SmOx7CT
K++dhYMDwuxoN0BXGpfVfNU0zAMwOO+7iBq1PyQmDNde9DX+7sLMIgj+w61ogl41GyPcGVRSkaqL
Us07Zgkgcm13y0ZY9ZXHlq+mGNManD1zICnwCTIHDwD9xss1amZDXxVJ3kVdlT9YZaz6et7BKrR4
t+gEbS+KzE+4+Vzxzu/sNBgrkm+vr6WFzTjVIMBBQO/L/ELM42Uad6LyCJrZ+Q+PvGUDW6NbTnn8
l1H+N8ScfoAHCmSiqEOiQtujrnrKhQ3Lnidd5n5r94+m+Q8rBd4Z0yeESg/sbS9n1SjBKE1Mk0RZ
3b7bbHzmjD4pI9K361O3sNmx9/D7SMMnIMbs67HR0jvZ2yTSchOvtFPFvrH+wc7erodZ+kKoriDN
BeoBFePZscw9sIOcpCNR/NBbJ3fNZXhpFHjjTekfICRflryo2YAvQTBbymYgN5y/Uwew8JXTeGH3
AsgA8BxelWBIzisqYK63qgAsLqpK60gVGkgGV6BiXAmzsNQmdZMJogVADPyGLz89oNRFTcpERTNt
/GhT8y3uvd89c2+rSol9gbqOr+Gfgutf6GvUqU2NphGAcM5XmFbm9J4YW6FGFhSSQ8mkGxJd8e3E
hFNEkQQiBhVaE2vVt68LYwqLAjxqMhpQ0BNG4uy+Lkc5EKUu1ajVQvOZa7vro/qcrMt9e/n7sxsU
D0vc3y1+H8KgpQ9BYXjSw9A2ZGMZwRVwU1Tmjg39Lz1rvuNF8951ctsqKNJosg6Uksah1KztKNxI
MsX3Uh3CY+Z9Hhv73B0fWu5hr+j0VErCQ9Vgz9B4/jYmSaAn7a5x+UbTyVNRtwBOcdDiknETow7X
A8dvMPulg0I93toZeun9S93Z+2KwAlsxAq3XbgrOd7g5Vyrgc9AJ3rYglUwq3ygN4qSc91W82nZz
uxgw4W1a3MnCZcehofqpHjW+T1Jde4QBaMZ9EAuaO89UfylK3z2JpPBs32a72D7JH0PK2jJUMrc4
ebFdh3br/uraDjXTnomV3fB1gXz+mZPmvYNOzbyspJiscQAJtU/CBdPmexJeXyBQb/9ysttoAQGa
iJosuPTOdJ2erUCHFCIVDbVOtWtXAcncjZWL75TJwNCGDcxcMl8jSUhi9FBrYwuW4dHqDGhIkvoA
Rct3UB18OvaAJnfxg+K4h9HM93XdHfBzYQPbEbVoAsghIHUTPZQaoYxUuwULxYgHeOcmd2rfF0fQ
CeEQU5ofunBvkkZHh1vv7lmb3Fal90CaLrkZm+7E0gZV44xs7Aa8kTzb5YZgfxKDANEe5zTsYE3t
tw4ki+t42I2t+1rnfQ440RilYz34hUY3ilbe6FPykRnE8IcUJrrMk/RAMriOVYOp+9wth80Ic/Ew
K4pQd5Q/bpsHI+g5blaDttPACFMhvsMhQgNNo8wvRNZvY9SLiR+n5dvo2re87l8zywuH2j2YLbmz
NHqy8jw0jPSx79PDGKsHs/duYkjpZzk9QrL4FRzrQ2rae/CHINbLQkllWAzlVrP1UzXSfd6Qb07c
HaSV3Mq03DaoTcn+rWm0cKDWhjvKCR4zOJcHb2MNLSxAxb4RzjfNjh/LlKNv7HVqWEj7NulUVCHJ
8A49i9fGGELUSyO70jdk8EBwKaO6GNJDpXAgz91xo6dYCa6+STPrJ8yvjmrSs6D28iSopZf4oyjT
baMlGSgJWSSNHBXHIX/MRhoavflTqS1na8KFKARWH4ItQ/3DSJzuSLJ8ZzPYu6GeZbdg/xgiLFhp
7qykOphOBXIHpDYD0LQARnbj9zxLu2PZeVroEBUIEmcIXeC9fdDO0oAl7Y+xh3SYHVsreNaFLQgB
NACVoYOGYt2cSFjVjTbQglsnU/F+aE3zmvKVTf7ZLro8pu3zEJ+Vi7NNiJdM2dORWSfVo2oUm3oC
8cNBfxVKU4sAHDWcTZYRauo2RgFbhHe80w9qlqubrvpjqO6uhk6uAt3j8YOQsMeiOjWMoitqEDuq
1A78HTusDcE3cP+WITTj5UuRa/S2gLfMyp3zNRlBYdMCQMXAWYvHxqwknMWpCmiENp5suw3oGFH4
THXtk5ukK7P29eS6DDR7QgEvbTm9IZG0yX2jfKAzlv59peM8BGBSl4cjswau4Ak9njIYKOTfWrIl
/V8XUy5DzG7otgbnsJ2mq6g2Er6Tyg91LT10Z0jL/yHtvHbkxpZt+0UE6M0rmaZcFitLUsm8EGoZ
eu/59WdQ95y7K5lEEurdgNDdEMDI5WLFipgxJ5ce24uUuciDfW5aWcwU7SqFByRYO+mVkYGTnqqj
bLYfMjCdUqA4Fi1JitXGu0mc+oMlhfJBLqZmV4nCD7ke94XS7rw4SPc++uNT18EnY+nz5XjfCfGr
oGdf2qHa0aTW309DkuBh/eApatC5Hoem3Bc13Y3xVH4aUMG+14XIqTzhq1gW514QaQLvX9NJOQtj
Bgec+hT2fXwa5C5FmW181a1s37XqUeYCaAv1ixcn36w0+Jz4qWbTYyU5UlURNFjD9yzqvmlS8ySL
xWlUpV3YFScjKe79fnLiwFJsE26bsQm/UbwhlNG0p5Di3mH0/ZwOTvmpgW86rtWP4qhxl5WO2imO
WFUHNehIdIEdCzrpkaN5F0bTBylRNLuPrCcSsx9uX8nX71cWCyAA2mmgQK+y70Fi0sYUdvpJazqf
y6ws7KIdX1s5fM1FwfZ0feMNdB36ztBzanQaZTqa5hcJj3iM87SLJ+lkTRmMK0Fgeg9jNjQf+thC
mZT+Yk5WMDanrB7zw+3B6vPHLz0fPlqni54Ezwqm0pQpXxit158CSNueSqUqPxlpk963Tak4Hdml
Iz11wSdqmsIs7KH/kwC8egDgAwmpLyoPyB9UsxSp+Ub/rvZUhU2MdHWRqLZmBDT5DGVY2HTkhR/G
LBn2sa/9k1ey/6Ed8yJ25KL2X4ZI7F554Wt7LfEhaaAEI77JhSL+qD0YENWu4RrmHMBbPIHIhP/v
qydqzcHKDeuT6ck4oFHISLOV/ZMx1d6TWhfdY2kG4UkQwnJHirm5GyXIiLvWa+AkkMLHth7g/ZJj
46XuvPGj5+n9py4r8NjEwb8kuaZfmp3phPTLenYZ6EIKmb/uO5HXVXCKDsoRnuitnOvsBxaLgYMg
L4TvhuBnWTWMI7XnlWx2J6VuvlRysC+1zjFLZZfhJVKtPEy99xpuMhyvbEDIXueHqwitydXD0qwN
wQzlsD/lgHja8Hcefgqa+ySgjEgTRK5939hz16Pkicx+I6PIg3ZZSeS9YnZmO47cG/u2dbv0HjJ0
dcuvX0cNlILnDhgaXPG8S5BYaXRl4ZvZeIrK85i5fw8/BPKiIVelIonO6VkkLnrExJtS5NpIrT5F
xVgVbKn1P4s6wjd/P11cUbQxUNQGXr24oGBlTY3BV4aTNHww5QObbjAe+y042krUAJzuP1YWTohd
IRX9fJYMJbRRSTwmytdmTvtrn24PZyVquDC0mDihhDg3FzEk5r95QECbKYqf/zsT89Z4F80Nsjlo
sYyJ2HL84VSrjtBvtL5eXxIs//yEnUHv1x2oTax6UpPO01Xj3tCSDL6XjVODNAj/PpyjOUnDDqlq
+YreqZCGdmpyqTvFmtH9DFNxOsZIRrlhpMh7aFjA29+evZWdMHdDUYHm7cRNOA/93ewleV6pbaF3
Jxg7ae+O71SGlYFc8IYtEfKVWQQ8Bm5bJiWtSeb8U96ZErVJHVNuulNX6/L91IbTMSuK8mcaWMMH
pREjxxh6+kVvD3DFM9A7MmfrgCjhZBcDVLwhbksh6U6aWpX7ahTFQ2eMwsa6rexzDewlSqhzS+cV
27GmVC1cnUV3kvpqfCmHMSaf40v7sVW2oBl/cEOLe4OK4ywkTsIONNkivoxFyadJJ+5OwdRFz12q
5rYENY7b6mX9EhST8iMem+lkGJr/XE2T8D0K4hBpYb0HbpZmX5vJDB88bu194QWTU8s08qW16b9a
ncVzPJc8EknIuijZNNl6qsmt4zdpsk9QwrCHJIAjY2jgIi/z8jB0ibnrq8l/4sJvncJqRJuLs78L
hvpHU6gdaEeBM9Pm5X4c8uMgDrw2uwKqYyWD/pF72h71YV8FcP31ZhwShQy+Dd7PKSLNP6iDRu0i
Maz7UGnwvFMg7+RS0O7bDLEbPVKTz/QU/5KGRvtlDZPu1EXT7BtVah9kqff2YdCUxygrY1fMWnjl
Wmolv0DBC6fEbOTEVqQInhG9qvtzE3l9tpHnXNsWbAmonXUwoFf5pCL15Umku+SkNqJ36vO8/hZD
7/IkNfm4kWtbiSZIq5NiA7hukMdd7POp8gol6OL+VAttdph0zXRjr/PcUkAkEqYmZe81efJkyIn3
i2do8C9GOpPRwr0LNoJq0+XhjutYAHlb9SdTGn9ULX3eeoTKlJ9sAc5XvMjFg3cxzlZKAgWuoeEU
eDY9u6a/M7vzGLndlqr1imfUAZ1LzKlFhWsZnsHWUlpConSnfjpTtoOw8zFTP0vCz9v+aS0cIziC
atyEeoD09OXEjZGQmIPhdSc9NxzPV1M7HdMvxhD/ECEtnDlp3iaYOTa84trgTEpYpo4iA5DUxSwG
SU8XV9RNpyYAleG7k/bNl2JnSre4rK8MAdrlkWOwMagv8MC6HB5gcUsv+zJyVesJaRWv+ZIBATG+
3p7ENSs6PebALVHCwTleWpE8Ot9iXQvdrkPjvof9QkLKwAC4FW7s81VLKu9ERgMYeblcUVyoVEm8
0I005YG9eFS73G6T/CHRzbvbg7q6uZg6U6NAMrcN0vewWKO206Zeh+/HHdNH41BMG0HNlW/i8xac
IYSaNFdcJdpGuZC9FNymWwnZoTTijyMZSb2eNmAYf4p6F9fVbAcFeEp+hgxCfbE2gyWSkhjQGLCU
dKcUkPqSQv4QxievfaVjLGo+FLD7UJaxo+EV0qGNnX7lL/6YB/M/A6GvgbFmk8dpIzahW/bGnLv+
UAzCtxaNiMgrHiYa1W4v2uqs8mr7P3OLaBSClCIJNIhfYlmDqCh2JO1L8NdtEosxLaZUVIc+1cYu
dLO+tg3lwao3ztPKKNh1igFJPPLmrNzlefIDcAtqzyjo7HWsVHJS9S3N729P1cr+xgjUxYAfjWvU
rBAbAfRlJu3+yVdPf9vCCqwsPLgslSoOTWMg0hfHh30nloQtkVuIJAMEapGPma923yEZ0HdRYkSv
Fjxlu9tjWp04ZAJEOj7mhtzFyvSp6U+9hHug39qRzdIZrfsgSP7eCRkicNEZaM/FtMSd6VopFIM/
sf5KYLfqORveonrmjNtYoau7icsPKzMwlT/QwF5uAzUNkJTXjNht/iD1zEE8NAVCwdA4fUJAurR7
OigdNSq04+1pXFIXgE7FMt3epkymfv4Jl5aFsgTTSVO2q5TBXhLUIzXsA0oD3wa5vu/y4lelaadY
n3ZqmT3J7e/b5q9XkVQCkh+ACOH9A9l3aR1CscREBSp3xXM9OElj+38NIgGW887CshKdyWKqFjoW
KOpqr01ZZt+HWO62NsrqQP4k/HDxpIgXA6ki31MCyc/dYThkP4f2l26eb0/V9SGmWWu+nXjSoYew
hHR0rZWUU5UVrhpZtRP1arUTi36rlWJlP2Bm1gGGwlImL7JMiwxyFFdSVbhikjx7ogwxWLDPrTcl
+pRF6pM5SbtA0mHQoQbYpBuH+mqMwEhAk/APj7sVwEevm1MZSZNb1511X0dCfaCyXf9tAL+wMv+K
d89jYaZcTs1ZdMw7hiP4Bwio0tHcl+l9nhzVqbG5PG8v3lUwg0myTOBYyEjTprbYHiUSU+jmZqJr
dIP3lPHgc9PBi3Yy+MydpVTRxmZZtSeT2iKegQlhmUazrKyeosqb3KFKQ6cvtL2RpU9WEf1o4RS7
PbarrT+P7Z2txXRaeaYonhWgYF5MrqnUx64aXvVJ2v8bM1yRSGXQKr7M1wmFT3keR+Qm6MTYU9U4
yWBmdln1G4HFytxBtgDxGkQq4HWWvRIojEF/5o2Cq8hPU/E5rp6V5nsdBRvTdg1apMdW5F6BEJ6s
EEDqy22olE1cglERXDGXXw1lsKeYlonpMdPQRkwhWu6kbFdVg/YUCF5911E635sdopu35/Xq6pl/
BjcP4FokJ6+Yo4RhzAFiwLo5tZIt+ns/33ehB33Uhyzu0JM+3Da3slswR6ggzZcOXRiXo441XYAD
gFGHyUNkQiT9qd2iqt0wsewutMpQ0FSvFYhHnoX4i6wf6y0c37ynL0LtP5P2/0ehLLxkQh82Wa5e
cJPk0GeHON6IO7aGIF/OkhnmnNmKWeri3AYxC89IYsv92+21WFt6ghrAleQzyDQtRqGKeSqkgum5
jfIjMBNHsl765l4SHq1x4r2/RXW/Nmnk7WYVcQvaqeVTOIsCWfEt2XP76WsIX3ZZbfGFL7Wi6YJA
lu6diXnE71z7KHRFK0eYKEiLPump8hbTedhD+OwKSZHe1eNg2XGTV5WtKdOLbPkxYrzjd2XQdhCE
Op6nvOahjhac2RYbB35tTcnFmrJsGiIx3uK8V0pUqL7neW4yPeaQUw2Ugq2tpM38keXGxN/Pdwy4
zCsxNcSo1bEeRdMdSTXcf/QelS2KHWqYt21YC/RAF+ShWoPOcOXBlNwxIQWbdXAaFz2gmdok2ZcO
xY8iMqxDZyr9l1wv8309KMZ9B3YC2ljzK/3zsCFH/s+asHAn1bDNiCBxHa20ol2Xat1DjokHmVL4
XSnK7b2fdQIZy45cZCMb3VEQ6/wopZxwH+6t1jbFVrdVSLbuIWaOdhRcQ3ucscmxLkmIFxSlI6uh
aHta+M3odGk/tF1GVlTTdzWomwS1awgSTWGnhiodpE4p0SEmvvZUpc2xyx2/GgLE1C0nFRMofyNf
sEc/N+ymQhIKNlL5WQlV3Y5lqbYLSSkQ4huqpz6S0ie5N/o7kZbCY2Tp+VPYWKkDZFw4CVn4pcwM
MK25OaRf6m4gpzuESb4joT3S9z1WwrGcimbfKZG2b+KgeIl8Sbmj/9L4nPqBcqTsrezGNmwe+soL
H7JcT+hXFJoHAR1NW0zD8bE2xNoNAgNIQVcA+ITG7ggl1VsQoqTi9Ya3H2Uje1CnOrqLLa06tqlY
7K2AJoiA7M4ORVYd1E6duPQWeU7oaYlDFM18pnqzywQuYi/ulH2lK9mhpzn20BgCInEmDMHD4PdP
eROoD6ECasZvpfhukL1iT6mAwkSAAg/8PxY024OMnK0aOGMxDLuBJls7GIzxqRirlgVq+yfPjFN7
UHv9KE5i+9EU5mR3ZHhuZUTeoScv5daGEdpa2Id2QrUDlhzQEqoomAdV854Vr0n2tReDVgenh+CM
KH667U2vnsFADebKB0UQkNfED5e+J9Gtsg7NSoeGUHMCz9zF3ngUDO+p8yhlJvFmK9GKQ8EgZxyu
WC7SJeZTkhp/aKZGdyNEmRJh+qgK4mmwtN+3x7VqZk5gkaGl8rJ8EYjFGPEu8XRXVkvBFiT5Sysr
zTGXteLutqVV50VcoEASNWO+F/dRArl313i66SKh6hgB8OReSnegot+iVv5829ba3QcRNm9eMmbX
nT6hqRVEer7nWkNm2rjSRzWJT4I8AP4zczqL4p2UWBvd+6uek/I2uUaA+VehZZGEiDsljefK30zU
rva3h7T19UXQUCnWlAs5X9dz+l4AZWrtRiZzZYszX5Ar0pDBCJZbHCxhYk3a4LlSmjz4SnBMymiX
WdoLXLe5LYT6xoZYGxFvUdIvVDpo7FkkJ0yjj6aOcpJrTekvKOn3VRT+iyFRBaaZfy4M0CJ8eWpH
0lVtp/SeiyyV06jik5GjqSD9LLVmHwhbWuErZwkdGvhZQYXwFlzWSGnA8qI0lyxYyGl7po891qJD
Mm2hq7fMLMKgKOo7OCkny50MN5RLW+jvCZo2Hg5rm+H9WBaRfJMqPXATjEipm/f3aWErw1MB5rbe
AKquHdV3hv7AAN8FdUUbTUNnYkhpj71x7vNXPYVdK1BQ/ftdaxtp9I25W7q7SW+EKqxHrHXWJ0WI
jo0+PnpcZrcP66oZhEdhKbJA7SzTOfRQEcckg+WOk5NHL4CPBOH+tok1dzoz08EgCCXtVU0UfpVC
NaeZftf3nE70bHBYZh45NAPcNjSv9DLopEoDAwfAPmRq5rG+WyAP+uesMFBVEoAb9r9D4ixk3Ctv
b4XEgnRjAPj77yzOQ39nUfbKqPUCLFp1eShy+HGK86B9Q0jL7vO7QC5oatmqb6xuw3ejnM/DO5t6
Tyxbjdgs1dSJs5Tw6k23QNkX6aFOSqcf1I1X4OoCkgwDzEVODqj8pcWRqrvoB4GH1OthQn3H14CZ
e1+j8Mft2Vy1A6p4rkOwWZbQ5rFr/JgCFapYtQ59ITQMxTffqg9es3GS1/z5fHuwG6mdg725HJAk
dDEgRM9yi4p+QnMftluCsdf5S16A9FkB9+M2oj6w2IsU7BOl6gbdhX/HzUr1mJr6x7IfWCbttY7G
PdCexJ51AuBkDY5WpPy8PZkrB5uCB3GgqVONu9JqEuLe16Qw1V1phPc17fzcGScEJ81SmPa3Ta14
YEzRTQgOGgj0svASx7XY5uTEXF34PA13fs9LItbvQrRDNqkfVoeFowI+STsmqlCXS9eLZVzno6y7
ddTYhqccUII/9OVWNmrNDBR0M1ATSWHq5ZdmgE3VRW4GwLDb2q1FubMVGiYPnRps0QHCiMy3Fm6L
jaIYM3UBxKfLrTJDw9EV7TW3glfxPApGCyu1J9mhX9HB86x1nYOwjkCtICirfamH1LaQdLaFqviV
il3+mTaaobTlppLuYKuAcF9LK1DgknouY79/JKgcDkKZhzs9SpGwTvpisokNG0dDTGnHr/o1xhI4
EqnqPvhdPuzoWcru+7It7sMg0e3aqnQEUXzrKSg9koJaVzvAlWAuCYWsfPYFS3mRvYCeFT8dHT00
YtJ2k3b05CZwvbyJUbZv/L2MLi+xYN7t/XTqkNLWtFeENvT7ElCuXYlqtyuQCrB1Lc/QG22nkx/1
/2Qpv8AMDf+hB9Pt1FyJgLVF5GvUIX6gTRlKAWnWIfEr61iUonJquhoxorL76PficBxy7jRfi8xH
EwTRMfC93KFJY3j0k7gh+PXpA4n8u0k9RMAIcql81MjOhLiFNtuHNPvzODWNh4KC2B2Ije4Yge95
lIpJdEdDHc9p1VsfqbjIj7WviXtBEDM7kmPRVgdFfEj1wfiVeQworpTpIQCYtEtQNnlAoOZP54n1
Ma5Qz6LHpz7O4pwHE8SWgxa9dM9/TbYSt77TFmG7S5QmA0Gv+DaPOaTizZoeKV+hUbiZhYXURt4l
aNnuDG9qHQ5P5kh51Owkegd/t4MhHDMv1B1RCc2HFI6bU1dq6gM6LP2zPoAO8qHzeiorNAI8NRLu
4q6X3uJAbNhYyjDYYWdKn7Kk8jZc8cptRsWR1g+AbaDMlxXHXjMLNa119JCCaZ8ln4T2VzcU9EPA
v9P/U9RbReJrlhKex+8NLq5sJUC0TDA1jR4ft0q/Dso/mfccBneacibdadfi5HRbUK01b/Le5uLK
JmrzzVbAJq00frer6MXTD7d98MqVBiEvp26u7AARXJgIoxZmAs0ziH2aXccD2SuOty2sDYIuSVgp
0GOeV+vSJca+TDMQ29ntlJ+Sh2LXlILk2+oY/8PcvvSGqHdT85v7Ja+IMwe55VIFc+bGmSYcUMnK
76oCki2hzf8Z2lZ9RNxH+ZyoeuSM8J47SKZVu6SKgMDFRrFjBPU5Shvz78NxiI/pdzPZpnjpxYWg
9bGM/gHzq5l2LnZOiZdufOfvpxhWKIDgUB0o5jKjKbSJEPl1p7l++bvzEWnaWeWv2ybW9sl7E4t3
ZlEkjTJYmNCeajNBEWoL/zVvg+X6URmDL5Q01HW3QR95LVLJiUbhNv+q996EoPUw2l4ovmlVTUQe
bTXZrm5MWNJk8s3Ui5c17yLWkmyI5x1TGr/BwPlPsqJHeyWGQnxj8ta81azZSGBF+uEaJkMuOQ6m
yXR9Myp3QU8/V9uVn1HolR0xNH7SwZPuPBD9e7PsFXo7ovjYZNHMigUj4GSp/rPeaqlNlQOVmzAP
D5U0CU8hgSI1L0gTuxGm2DSNxXvBjBTkPSuS9AjJkcK0BicPU+k+L+iZJ1upP/p6rR+tcPD39Nhk
byHUZXtdENqDCv9z2miwB5Hl3bVZzv/z4iItGg/AXkHkkkwdSEoO6p5bBYC0CP2ZSiso10DHXVxD
tG1WsIjcnr+N6VvSXOiDrIyJJ5mu0WvwQXmf+67chbrs2wCGjtXYOVKGdspto6vbA6o5RUcF5xrW
mSu53tCPjNFufBqL/A2I3UdEDY0NO2snayZM/T878+DfvcssXyyHDIk8tycrMIahrU5bqr4rDyTI
Xv9jYpHqkK2EDmmSoC68Z3LyWGvscvVDQDj2X03Zny7/d0Mx6I3K1Iqh+OVbq0tEJ582xd//hNBL
R/FuMMv6dok6RULsabpFToowzD4mumDLav3c1uHPONM/MNoSFhT1LlbCUxSJtpY3u1ErNiKQ9f3B
vQB+QAGcNv/9u8EKdYbQoF6bbickjkDLY0qnOyQj+9tzuhp4zE1ReHe0e0j1XtrRhiCLE6E3XTH2
dh7kSkio2p2k3qmj8rXS1J9NRD/51N+jYbeRgVkbIlEB0cEMy7yi023ETOlQYpnX0xFgZWVvvt4e
3boF8L7wSIGKWIYfcpVPaW4Vpqtnz2KfMoevWf3tto21A0bsAVcDQQgtWYsARPQasSO4NVzE+YLu
0Pgbs3TNGklo+N7A4gRrglVU6BSSqyyfI+FrarZQL9xpxpMYP5veviXT11t3fYualHZqi9MQN3bb
/7w9ytV98v5XLA55mdLVOEwMU0yfEUi1o8BE/XAf5xD1mE4W/JI8+I9+37a6MbfqopYaDzJgK24B
10hzt0/0tzoxN5zK+sAAbBO+8d69Qo6VaYD+QRAZbjTEblmOj2YBYEHNC5RNvS9amHzn2f2hqbwf
kWxuzOofPMfS28yVIzil5wz+8pQHhujVmpQTH7dKKToNmjiOMXn1vdmq7Z1eFqGjm372KQlHz60D
3qz0ZWUog8BvgVYgOmaF8KPufFYg7rpd6HvBndTJBpTlQ79LRiPdF5b8fRwrnTqyZe1bS4/QVxLF
t07XgLMA+z/EI5LcXoZeud3LgK9vr6GyeggpjAA0BMgD+dmlh8nMGsxSYBiuHOMo2996LWRPXa/L
d4ZcSIc8SmOnzWFzKKec2L2pzEORyjlv7dFiPwvpGWEx4ZgGbXfuYSShgDkZtJLHobaP6hZKotFL
LZtChXfnEx7hSHTxYRi86iiRbXAAVgoOeIbygUe6+mQhPoQGq2a9eF6b7wuhVJ5KjUJqoo/lm1Vt
uIc/F8ZyieGQB5ao031zBenxmwZC/6QmGZuRjyitf6pR+jJpAJmb/NVoYuqT3lk0G5fUx1kSKkBp
ClTtk2/LyUQaRPmSivF9o0SdXarlU2D+DroQoLqydRJWDxvpVOLwmdJMXqwTNB31VBGAuCGUforW
7nXl7vZWWN8J/7Ew/4J3d1rYqNmoSbxWxDbcpXG9E1JYBbK/LyNaOqSbTDos1FcgDy0IIBw3ZcM1
i/KjjMrXZMgbJtadxn9sLJ9ERS/JVdZqhpu3wkPS6uRM9emXiR6BPcSdq0rRfhiEhww52ynY4hVb
i7feDdBaPJbURrXSiEPuDjDe+8oXQz/nZNbgMr+9XFt2FknNqQTnJyUMskQCG+2R5jkvd/IWpf/a
y+xPAwiy5izLVdW0DqCPLjPTbd/yCfwLte3SVjSYWTeCgdX9PXea/K+hebjvdh/ocDSoQMa7k+oo
rJO54ei2vr8IBIJKr6FG4vtfoBmY8S8bz5S1788Mr7zyeVFeCd+iMUp3U5ybrlR5cBZZ0FUL8b+I
OmlbAhcDAosa7GJrSeoQKH7MCc3qnZi++l+a7F+sAq/imeltLijrs494twpCEfiB3ikGmXLZ1nMY
P4RO/utmW0KmmboHHnK8+1X3OpCYmstewkiX3U0KrA1bRPeriwGN9UxhTS1jSVIqx0Eop7HFM8HP
D0r93fPNjeVeOxdzPDnDZuan/SLgEksRgqA8sFxfvLPkf4ij91H8oFbTXexvuLM1v/zO1B9v925N
Ati8YqpcVFv9k2Rkdt3ajfLhtjNZnTCqdKC8ZxzisnRRWiKC7XlsuYY4vlByfRkb4/wvTBhwSVDY
Usg2LjavVeujL2md6QYiibnKnsKtwurqIN5ZkC83bxxNRlL5PJaK1KlD+1+gf605k0n1j3LjVdd9
MLV9nHrkcUi0DN2vKkSp4Xh7jlZ3FfJCtH3QG3SFUfEKqZf01MNESaN7nFjcG30i7qQ0F52qauWj
IcP2edvo6v4yDXzvXP4G23o5bZ3W+JmSzJ3AUCl22mPePQ7mxlPh6rJSaJmmFCzxVv5TIbu0kQyR
qgRCFJ99UZBsbWpfJUoZ6Kl/V9Fj+Mvx/LFFmW9GQF4/K80sMFpRyOIzMiQnY1Q/hmq6M5Ts520z
V2u1MLN4+MWDOaZ6ncdnTedp6cvUpuDq84V9HGf4/8Nta1eLtLC28DeSmAmDpjKoQqeJBcq2giJw
qG+Ew7etXHNrIf+cJnkan4Xu0fQPYuXmWwLxWyYWbgAB3P81YVR3cn+sf8pbZBXzxF+E9BdTRXvd
5V4rqrRqeJHG50Rpn4ZA4k1eQq+mnRXJcw2//1DL8sa8rW/vGRs+M6wRxFya1AOEMCJriM8V6jTB
Mc4PARVQfcM7XPm3eWAogiOshXwmQcClFUXRe8EsxfhsCV/iFzP/fHuLrQ4C3wPBx+zmlmgynrqt
lQdFfO4KObYlBMiott4N7Xg0q2wjbbJla7FGQ9aYqT7W8dlQqFvfIQbZa/ty2rg5V4/ouxEtJqwM
zGJMUkZkeFYEY9Owayr1qZvMexz5YzdO40ZUsDoslJSJz2TtOtuUwnI1ipWfnAMkgONzWoxOZQhI
KW3E/qs7Ye7xAS6y0smOEGijy2WanM3hXgrv/rohcN5ohLBwMfHUJDNwudFokp/KJDDn7fxdFF6V
4kcXvf2LzUZVEMocVb7O63hFUVPyYQRN6kzafZTYXXoHv+1tK6vzRG8yyCfemiRQLweS+0rS+fN6
NKn/izt0nwvaj9smVpecjnGCZXPWsF/sZMELrTA2ouQcj06ORgFkKBL4742NteLTZsZAat0AL2Bl
WwwkyWRPFFovOkttec9oZTIxTWWXPbigwTwZmfA2RiQlbo9tvlQWnvTC6jz2d5FnnieJbvh+fAa9
8ZyD0cd5OKrWfqiz6bc8CN+Foj3kQf+3zxz0WtERhGqa5xS9XYvBZoUGBNSM47NpPlZFbNf+o95v
lRznj1yNTdeI4GEDm5lXLsfmDwQeqSnH51I5TtMzaNlwi6ZpZffB/kCPHNuD0uYytVY0bZIVqPee
k8SpAQj8/ea++PzilJpZVsSyx+cn2kX8h9L4eycD0pf5p3QNIkacveu71W+6YEwyFQb9RoEn2Mk2
wMtrs/P+84v4qS2gKx90Pu+n+yT6NBjFxu5dOZmqChoAngVoG2k+vvz9vil7shWp4ZmuTNvMae+R
g7sRpaGhnP6NKeJ1umTxaVctqyE9Q6VMCeZsqIFdZnBkyb9FGIoG8Mu3j+SaI6Abd253B+twpS3k
xVElZkEbnlstPyuJfic2UGmOVm2rhfD/6Jf7esNXrx0VTjZDE2d/vYxuJuhtoJkqwrMcJS+DJT/2
dfWpR1739tDWNgTvflw1hsigLW5rSc4LUw2j8DyVZ396Vv7+uEAggbgHylYkepfY6G4K5SJr5eEs
Vwfza9jsb//6a/AmvYHvvy9fbrfU7EsDmORwhncq1rRDoT4PMvRvpi2lD5310a++TPQzK1sSjitB
DhkbXtUwwVlc1otpS5EA6KNY6c8pJLBa/yNRHlPhHongYqvWtbL3IDek4xL6HHIqy/STkXZKJvp+
f57ys9A+jhFwq+kbnODl+FnMt9CwK7sOayTm8dBEU8tmWyWlqtIJSndOreAkRPpLnWmfwmaL53ll
17GnSarxNp07KRbLNpTapAld0+GkO/Si36x2IwjdMrBYH8tq5LHsqI4gq9jmB/WvwfhwDrwfwGz/
nZuuoanW1Pn7ZvqPL+wGcW/4P2/v7ZWFvzCx8KSRZ6a+MfXzED6KfbgDD4SredbFZG9mj0Um7m7b
W9nSF/YWcUfjNUGv6UPHQwfiNzmjpDTa/IJD3LxU5oaxeX4WgQBcoJTXiTloZVh2XIdW2ye5VHTn
qPqgHaXu4+2xrM3d+88v3rttK6peavD5kXaCGCKjnYWAtObUwbFMv9y2tXJkGAq0Mtx5/GvpqH1L
g6GvzLuz0j9DRbkrpzeo5Tb86Mq1agLZtghqUANB5OZyv0GkR0d2Jbdn6MvhWHG4gyHMQwXE7I+3
h7O2MjxCdEIP3NsVhaFgxhHE0X57DpBxD9Uf08a9tvH95coXmdCpg5+05+allnZxvrv989dW493P
X/bZ9yjLxX7Dz1e0+zB6nIaHutwI0VbWAmzIXLmkKQH6kUWIVteD2Bh045xD6YG7JVHAgjynW8ie
PyR2iyOCGcp21MLp+FlmCMc4SSUppQBqqp0d0Y/glV8y7x9PfuuTT3SlvgV3nW4bL8EvwXQC/VBL
jubf3Z7N66HyjoMjEXigDN/Pn+75d26uqC20o6agOav8hkS9jwJ0Fr7n+V9HpfT2w2xBwh2RI07T
5e7mN+SJQP8IxxViuJwc2xbDw/Wuu7SwOD+DXORWOVsIClDYdhFvbLvV70NEQ0iApvNVmlrIjDIX
I7k+h28w8A/599vrcL2r+fnMzZ+9cB0EyGVSdYUYNQSDd2ro0K2Zdn977nl0SuSJxVlHnGfTYld3
UTN6GnSsLwAVO5RoqG7eHsPVFM0GLB6YFG5Aky39ZOH5opiosfeSPKFdwv1y+/NXU7T4/LyV321V
GszTsdP4PFpjUlvbkfDT1zYSaFtDWMxR3YYwmHuR9+K1CorFMdiQDT+/ZgHINIeepOM1nbGl1L6g
+K31ko/fPXOfBsm/mKb3Buab89006bllpLLVgPSocvFQ1ZRkKRuqTwV86BuztbYieEmDZnNqTyz+
palMEYYIeW3rRZVOEvolpZQ4/biRtlibsLkHjQ0FBxTllEsjIyymql8WwktotMG+lbr8McmEbONw
rA2F9CyIOY2RSEtf3KVx3PY0f5/Ndjirlv9o9MpRqpPd3+/hme8ZnhuMwVd8OZgQVFvah/9D2pcs
x60zzT4RIzgPWzZ70Gi2ZNmyNwxbtgnO4AQOT/8nfOMed6MRjZC+xfFZKILVmAqFqqxMM4mRDIwD
Nj3m+hQGtUr98MKr46jAgOMAEMJ5RvloT/YANamnQf81ia25Qyw5bZwhewRAHMoeteICkS0PQFxo
lzLA/gnHeG6qBLtIwoogPdZ1rT+Xemq/OEnwbpgOBnRqhafUTgZkrcZSTYyQY2T3b1b/dn1VpGP4
630hDAU8gfB1e2oXSBV06TFfAJAImOdGa1on2+tWZIsSIAWHHkCIiSLyOh8DxEaWYgAv9DEw//TL
j4V+p/r3uf75bitImqJjA0cSlNvic79cnDEf/JIcfQ/U1OhfH0x0iTXRkKuyM3xlz8IXnk08scRn
9WRNQCFezLqek2MP5V2vq47MXPIQCrM/ayfb5ab3XFHz1wdGB7IcMCKa6AYU2xunLHfNJcFuW0DI
kiG9XTh7fXnIPFV7wSUVFx/diSVhX1Ow2vVm56XHAdyAkRW45SYHYcm2tzXnOdPMKewXSGVlRr1u
ch1I6IauJCzL1toiA9+pvLpk82C4qPEDjiqhPQhydBcTvU+PTeBs2vpJW+vQsr9ZwZ/rEyzxg2iy
tEAriC50sEkLF6AxLKYxo3R9hJJWurHQ5LA3A7S91RS6X9dN8VN1sX9OTAkzPJS+GzC6pMd1YbG2
LPWmWUtIEA5JWHYr6JCDcF2B52QquiLpxgXbGJg14R7xOD3fuFVOF3NC51lcOGgPWDP6B1lzns5E
45vzRV/G737S2e+/lg3MKmAtKDSChE/wMXObQ0zapukRWmz7CiSNetVGCaCq1ydVuk8CJMzwokAC
QyTOpo1V2a1L0mM5LygBLb3xWECQZTu2y7IpqsxX3JuyReSFTdQU0PMDCNX5XDaGxRIXKm1wN0F/
W+HZuXPTpXlk44M2b/N2WxsUNcJ2ZofrA5VtVFw5XMcHoCZEBueGa7bWJimN9GiBspEsWRG27rq1
7VQxoXI7ePX/NQMs67kdcAxNCJvhcUxnh3JNN/4cVEORrRkC8/9M8L+fOFKuU+PaRUqOLcDIbfrW
ew+Bc18En6/PmOSWw3z9MyMc7QFZB22mGpaKaEAClsUPMNZvrtuQzhbAIX9XBMAnISIsfX2ymO/D
a/rDdvUeutXZViNRWJGO5MSKeT5hLWgPx8XAmlgNBB+KtStvat9WuVzVWIStDXXllbIlwVhSUDos
gKKxBo/kAdWB65MmHw6aGTnpo4VI93w4NmMp0qV8/efgOOnIlpH+vdJrcDyg/EAbp4nWq4vwtkUp
FWReUxL7iA1Do6+rLZmWT95s6h9YG1DNoYbOx3JBwux6FGpQXo1HYEqeK9uF0pmp8DmyhTFB2q+D
OJ3LigsLQ0b4G21okrjqliDq7eXXZC3pXQDww3sTQZg2PAfQDA3UI5AhwpEpktau0SqfxD1n87DM
ztlD/HGDWJRu3NJXoYJlA0MkATkYQIJx0QsD6+aSWWMH593Nu6FqQ9c9MFQDru82lRG+G0+8zWpr
g7W0/IYA7aH7WHQPBVPc7DITnEgLNQ1eExIvIWsG5cRiZPCZydb9kRQ75/f7x3BqQAgdFrytIPmR
psexqM1NlUDdz57dOXTGWgVwVo1FOJxQqymcpMFYdDhLD1zAzm9dRcYutYFzCaptUMxe4BOrqXbM
pkVAQnBbQ7K1P/YfSGzweOc/E8IdQ5nlVCt1tTgBN3o+IsOkwtPKbrFTC8JZcdPOMNMZg1iL3TwZ
m2yl2zqpN9ascJeykOPUkLD4K2iaTbPF4lfBpiluKXsMyltQbdh+CG6hTIXakXlnEAYgBOR8etD9
OT8vteWj3KxhXFXYtADoz6qcgMwA4Pl4O3OfBqGEcwNmonXoOuhhoPll0DdV/Ve2ueD1A1QwkHG6
iAin0WHATzvIBVAtSlbzsRxemkxF5MonXQzmoYTKiVwhs31BnDJixYcsqxFT17RiYVLq7j71LLQp
LWDsniey7MuMTR2YJPxKwQcgnUAORYDiJ/hhRECIU+jlYLilFtvQ4VyNJnRyxZaTziFe7qDFBznM
RbBZ5Ljppq7QYuq51XFu9OS2zBvrUPVJqfCdsmPEmc0QKQecwEfwN+6Q0ZrRVYsd8M9O+qvtosOt
+Ibzq7gHpLPmI2cDZEUARL+w7fqhWdETj21nka3HIqLCC6u+L5ybnq2kq9JBi4P0HqxHXvty/Q5Q
fV/wNxZ1EAN4/NhMUcDysPK/XTdgSPf0yQwJjqZL+mDouYXM3xhVaGRh/kV7g37rm/H3P6ZFmh12
fyyKHvMQQvHJ8/VfIN12YO1FbxpeqUjmnHsGyK4vFiRJ4bTHLXQsIApnqISWJCaQ7oR4ANwD0HYX
ZcfVmEEyRvx4GU2wDy6bZLVA3ffr+kD4Wgje4cyKELBPNSpqi615MRj6vlRBtWvmNM5AnLRJq+m3
DYGnD9hD3AGUJTgosL/PJ67VvWTo3MaPEyfZBWNzcFgR1shVbdBneGMOqK1eNyjZjHgAg5cS3Tcg
vRNJHB1IfNWEdH7s5dOPJagifWm/XjchWylARIDcQ2DNiWWEMcGPD/7aeLGXPJjk2Vo+sVZRhJIt
E24iHlRzTg0x/uyTaV3yOg9iV2vysC6NR430oEmzq68OVLKQcMpvrg/qkp0bfTGnJvnEnkSjvWm1
SZtlYBkfp70G4qXUabak8h8nwC4Nku603N+TfPgysv6Tvs7biZZP7gLRZbO8cUh3s1DV6/Kyz5H/
JtAPQDgL+jsXJCb9TFYrSPG+sKb0mWrZcaqKbc6q2yEBfzGjv40UP66tp8giKqo4ic8BaRtnioNE
MC5sYedCW6hIgKkIYmssh73tJsMGUnl0T7qUbseqbe4pyX/mZcAUO/gSaMVHjS+jQw3W0Wp3vhJ5
WUAqKNGC2KhH+35FEvMw95X+kEHx7x4EVfm+ATfV/djN9KmaO307ANt2Y1TDb8WWkO5CyABgHwI6
hDvw/IfMrpcNWYc6n5tZzqYrejtMVzrdQyHZOIDQjH2v2rIIwWczfup60t3XaOCN6razPye92URp
k9ebhM7tHvxv6RySTmsf6jYtXq//UOlSnfxO4UCOBrWsKUuCGHgOsiGULiF6Od2XYZmSDR1csp96
3YkC0qjWSuYKnBPLwqEx2gkZgzFL4mGxIp9A/myJNFXBWxKImKdG+I84OZkzmRK3nGGEtyubW+Lv
GrZZvffCuPiuw8bi0ACeoxB2XeE5ozaBtTPuLHsXsG43Z6qUqHy2/jMh4lEmQF1qxL5+PK3FlwqQ
bjSUHqdJGQLL7LiA1qHGg24VqECeT1g9+ZrrDiSIWfqU9kh6zvYuHX9f33Syiwb+3wJ3CILtCzRn
DkqucjXgL+scBQCo7s7B03ULsnU/tSBsLnftdTMpYKFZD9Q/tO7P6s1SEQXLzo4L+hDOLwoWChE1
6gV17XRl4Mc6hBe7BpCN4Lsx/lrNCjTzzcbLttcHJV0bpIrQtgRBPDCana8N2MqTJJ/0IC7RJrh1
S0YR7HSQB0OLwea6qb/lAzHYAQL+P1uC/6qQnaKdMQXxbPu/HQKp9959sIPloako8DXOEdpuP9zE
BC2tfkDLbrQwM549c3f9d0jX0UUywQfPL5pB+N9Pzi8jvQbZhwU7BTK4HYQQLOet6NCkjV6k6m2F
9qriLlcZ5H79xGCed2BZclZsnJfVKsPG/pHpYXu4Pqq/Yc7F7ELjjTOcYu/oApKoBo1WkWdFEPej
N92gb+PLSk0DbBhz+cCKstnqfbFEXes6L25SWjdltaJNcS3phqE3Ic4INB7WzGcHslbj3qZtt+ut
kW2cOpg2ATCfu6kgSdSw1rzH5dJAkCMgikHIbjgO83ORjQeDlBgt5oMGwo/VS+LCyveWe3Ccg6ND
HxndGCWLrk+YbFVObfGTeLIqxpS16AkIgJppPPrkG2VyGJeU/PJJM2woa1XipjIH5SHJDLkklKEA
cTm3pzXMyNElnsTztDO+U1WvvvTzyMTgpQ/IARjgzz/vaLSsmx4AHb+4c2OjiK/PlqzsawKkhj4t
RC+o1AuOwu9ng9HKTmItS5dnF4Sp94vn5+ij80Cg0JEfbE3cB21xvNj3av/noul6CkJrgx29KvcU
QZl0tFDgM4FEh6KhK2z2IU1qiJ8hbW+RSHc2habYHDI3jGAfPWk2Z2MTM+kriOgGpyVIPGrN9zaZ
vtS03g7NHPZoiA67iv7JEhWwXmoTtWWIFaPidAFA95hZD3TAhpy0e5DQjvZX2lYbjeFd+KPViSKD
L3P8Hm/sQDQPskDxfUtR5Ui9BEfNWuPVfMuRKEB3kmIapct0YkTw+Hrjalnv+Emsgz62IVWoytnL
DPiAJrkBskIcbHW+6+t8GqwxQyy2bA3rxm8Uk6T6PP/7iY8YjZEiJsKhIrP1B/y+n1BRi64fLNk6
nI6A//3ERDuBjLJKYWIxPgXObTrt7VFxdlWjEC68v3SQoB9GseZRZ88dUXxeNQLhektHK8s9L4Vj
0/XbtE++r7X+6EHy6H+bKMFfk6TunSWFmazeJ1aUjBvwjn3ABDwKKjQGkH9ieSboITaYMi+IFz/y
tQPzUUNTxALStTgxIYyiRhfl0PcwQfAKsoCSUQxBdquhtIQLBvLg4McW3HRVuPk8MwYnou+TFNn/
Xbd+b0sFallqBbQz6JcE7gaR1PmmtfIqqD29xWUwbsinyg7752pQhYv8p4oBDdCT/xkRbrQRvpAB
F5jEXV0/EpuGbWE9sHl+Ruw8hK2PGH/kUifrHKVjvympSqpBFo2c/ADxkpl5InXo8AOqGkmftL2b
a+d+qq3nMp2hzOV8oK4O0groxXCCWIxbcAV50c8Flz2OhyxEF7y2bixNsT2k28+Cgh0MIfsX8L+f
eJsiQMNGk+Jp3hFvVzroQIJ+2/VDJLvG0C2IBBGuF8CIhB24mhnAFHihxR0YdpGRyK0X1HXNne4N
xm06FsMB2UIIl7VouL1umW+Iiw0DHgEQIkBxHXnV88FZUE+uiA8/V7P8FVW3o51bEZ3RL1Y02wBC
4hvNWyFnkCs8k/Q0QHUHeuVcD1aUze0Ha7W8cUVlH4wmh1KDPGWPuHo/Q75xg2R5t7s+Tqk9tN6B
+x+AeNSSz8dpDIjF8gxpuMz6nGZ/SPBYpp87+nLdimz3Q1kWVRBECOgEF46fh3C1LCfTj4F62xoI
fSaQLjYveYuEv6GAMitsiZkIhvR7ruUW0tLjzzJ9mcyQIlNEoODRfrs+KtkBOBmVuDvNVJ9cNsES
MyPD33QKp6X6vHm+NMXUudqAZ32c+z+m9vXdPaVICgV/2whwQyFCFPyuBoYeEy3YyNgUYVqEbNp+
ZHZ4m8L/+76w5mzQrNXU8H2jfk2g2pLlquKXLFj4NwKkg84nKDX8dJqo78du82i5eyfZ6snN9UFI
E7anNgQ/0M2ehXckz6Ho6U1TGJEJzT88m176Rnvyg+nOsKsno2Bu1Azmq16ryBP4LIl+6NS+sAm6
3kLZFTdnzKDdUPov1boPOi9k7JG2JCTTcVp+XR/yJa0k3xjIyHOBE8B/dCEOTuANsqEu/VjT24zt
KRQrkO5ds6exS+xfAZ6dn4ycITlMs4Q8DN6y7vsuyVEvKcYwpeSVLVNxQAtA+8lFHnvLaA7VZZLM
ESnJ1yatnL3WuB0yNdP8/lgCNVYHpLygNcaNIexpENja7pLYeDZOSHhVj9sG/3gq/J3kYKJwzHsy
eMvyRV5NX3LLYMTw4gnima9++f36Aki2NbLyqEUGGApOjxADr527gIoF1UKa0mcny34sjt5Dp6E6
XLcjGcbZOvO/n9zfXd+gB2/N/dgZbycajoniapE6YjSr83ZLAP5FXBdrg65NvZR/v92hNrmfEiiH
NXu7aiLQWilCBeloTqwJS48nNCAerPDjorrNixvwWH1gtsCHwfX3OMkZX7WT2SKN1RqsrP24Dayb
pOtfmOW/XTchu4vx8PzPBP/7iYneXLqu9TI/thMa6uUbElsbO7kb5s/X7Ug2mBkg74JGO5erQgme
OR3zhjjgxYxRLM43petoe8hJzODz1UqF/5TuATQSBFwgAf8XZi23cA2gcOTHJu0f6FjtkAy5ZSV5
Wpfyhs3vZpnirsvXec7bRbun+IRPNc0qCbQ0kem96fKD8hnBXd+FN0Z6gFM/gvhHpLJxtE53sqFD
PDouxe8F5dpN41VBGc76pO2NITBvV5RBVgCMsQFb9Lce6gI4k7DNjSUkPdXAqlrqiohHup5AA6Ox
1MFPc4SDXGpN7zIXFeXVtKEdNu8g9ttpT9c3jfR8BVyIBN0EnMb+fHNqXpr3eV8GsQeW8MeBqnRQ
JN/HDc5BMkhboU1W2JSVPbBW7xBM6d9zYH5UTAOyixzEVj6K+ygacNHJ899Pm9rsjTXA1WDMn5yc
/LLArOeWeeRn2mdSAtjsVf3W9NhTW1v3zaqiUpAVvAHdcjjMBM3O6EA//wEmg2YVbVzAM1w/9KwH
C4oY/fBcVBz2zHbQvdyQ2tvo3vH6wkm8ypldIYJYoaxKtdKHXW/5GTTLKzX8A/h9VzBx5qruVKkx
1A0MNC1xPhkhJEPvw9wsHjAogz24NyRfwJVJ1iSyvelLMOeuwr2Y3KsLBxJoPpCxQowXcHixVSlt
zdEbvQquDP3Vnx2HpJ9KczSevMoy/mRrAMYCkC1+HVrLiNbGNLtQR3TzgKI4pp31RndDx8x/8DPI
UOfQ3LppiT5uqNZPIe3sEeog+hwOXeFtSN9N98RZjeNsdykYv4Z+4wVJACVpPH2Rmy5xRWfG9vri
SY42NHl1pI65rt4FK0JgrSnUnnGrZSwaoX+lN9vCe/91ABvoGQd0HeAk8WQ0iAWT1sd14I/eJg3m
XdV+cnpfcX9KbgKuLozOCA68uCDO7fRknNoW0Ya1duFE7EOS2o9o4dyRItNCw9MU0Y30wPMOPeD9
kf646MRe/czuzXTk1U/tO8usZzejd3NRHZfV7MOyIriPklDvtG2W209l8G6OKETOp/aFgKSok78q
d7iLhvGWFend4KhYrmSnDe2HCHWBJfIuOP6ndFg7SMGhC7mvzVstMLvnuRn9fesW/o1FZlsxpzIf
jfgHNXHeKXoBOc9MxmyDIKlk6I8OYKB5qipZqywIk1ZSZmst7vjYmnemu1XdlNLPc5lwAMhAEije
lGSGqlBNGqAHAJ/VljH8c/24ysrSWAlokoHAAKkxMe22aFrXTP4MpFW9d9Pb8Y9X44W4hU54t2yn
n8mypc2m9CLt23XD/HYU/aDJpbrQ2YITJgYmJuRmh6bFM7HUH6vki+l8tlkDDgiwhTev0/pzVG09
vhAXBqHeyJk1eI1QuE6h0Nzoc4WYo86rHUoO96ZW3TYV5B4syBqFQ5E4Ww24quvDlK0fkGz/WeV/
P4mQg64mVQ+Ki3iujM/VMr6OFMXj6zakUwmecujJowZ0kfWuoQaYVehUiW3IChbJFGZVHmrrt2o4
jvbT2OfRMr9dNynz8hAJATUNGrwve5MmL2NeSxx44PrOLvZud1OWH7hITkyIWbF26Cc0Cut+nOb5
z2A0njs9WEOSeIoCjszNI7pB7RgHDJK2/O8nK+RUmU0LoLvjKaNvlkNvagatRc9yfxs54HQJtfX9
9cmT7kSILiCsgmtC2vTcIkUSA9ufId/nJTP6yoclChI/21okrzb6MOjbFIFXtNhJq5hT2VhRXUXq
lGtbOGIfXlK2yWLONjkm601nbmYSDc6+K268UhHgy7Y9Ws2ROsX4LjukVjbo0AXsyNH0N5N1Zzvv
x4chwODkaGi+gJqKcJhr3+m7csnI0W7utDIKXMWRktxTIMaDAAMol3hKSQh9Qb9gpQy5gJixeZ8y
PZwNZ1tDmU3FLSs1BMeOjIPlIZst7AX+2DRaNrlxQiFUbuQ3+rzeAGhZqiqtkhVBkwLCJbSrAb8q
zljmtLbe6IMTj7kb0iEMFlXjP/+pgoNF2dDDg8UEbA+8f+fbugNEd1pz04ltZ4pbq/g8ad3noXw3
ZxC4GOBRUcLh8pMXaY3ZLsZhBclFnE93HLVdvd9j88AE9BgmB6eLONOsNSrg0jMnZhZUdvfN8Pzu
03/2fWHr5mlBTWfF9/Vp23yv+mLbd/nW9zvQmI+h37//JHqgrwYmhitpXyhlDKZbrGDLtmMbFVG8
7RW+7FKRC8uBWhr6bIDZu4zFNegUUZpOdmyslf44J2vwza/LPhzslt2mDVyMN7ndvV/jSWBVtY6i
rxHsG2Rn9/7o48aHhuG+Ddz5PpiU1HayLYlMDppz0AbEiULOtyRAfa2+eoMdQ6fgGWHawUmbJvK0
RMWsInGsKDfzHlq4JPQ5C8e4KvWcJm5tx1bBQhgJHTSGdngCGRlEBPLo+haSOQ1w6eIoo+AGGJ/g
ndYyWGi1VHZsajG0dyILdKu+/bKaH9iqDuohgGuhoHihGu77dW+npHViM3gmXhWa+sOqvxT2faPd
jaqAULZWSAZhr4JA9rJHnJKicdugdGInnRg08MCD4GSjG7mt94FmZOTD/pkSEgx+ApI38O7DhczP
Nn0KXFVEJt0OoNH7WwW+jCmQ7GP+1OHQTRBI3Nr+kkFSWl9ucg9iSIxBr453hSiOotQoxLXwYAVr
20XnlluVoz8jlRQj5RglZbotEMbb/j1ka0j+dn0HSkIY5CsRuIOxApeKzXfoadCE5Ghd9L4T12b9
xyZ0U3v1DeuML7Y//Fim+nPSgonluk3ZBsG7GISL4OCEdT7+E5tQTV6moMJuBAf2pq1iwzxYXq04
WrJrkmsIY7vjWQQsybmROqkgN946NvhPHyno0FyqAFVJR2GDaRXIDgRgIrZuRJuQNaeeHVMz0ptd
a4aZSr1C8h5APe+fCcHr5UbWeRBVs+NRQwtapYVa5kWs/8O8R1YDqZjug/n1+tr81RsVL39+ongJ
DkGAyJUE9fN+rAJcA0DmDJ/WmZHbjBTu3jZaO3IoCuiui6aLNV/1zcrc/q7zx/6xaxZzQ4r8N/Xo
HBdgcnbJrgHwGw/1xNvTqQd/R2VCBRnsEWBgv/6jZQcGRxH5zQB3w0W5x3aY1XkT/83zVsML0DpA
cZagVKnCNko3FTJDf+tKxkXIYrO8BnoY/jptIRZZoZJku64KDCgdDResQLkHjz0xwDP1xtS8drTj
Vf+6mPA6XhCy9qfZAUVvfIA00EMrEgJWCL9xjZnzY2KWyGHq02rH+vrJ926gPn99aWQzBqAAXino
NwNRmXDW+5JUqWYiSNJo9tIV02Opq7plZJfoqQkhXCUEbJ5an9hx0ZlrGDANKiJwlghhtymrouvj
keXS0dEAdn2QllvoaREmzLK0ErJYgAenfepumqWMLG24I3m9nUbru1ZaD1nVbs06+zKu9fsROuAQ
0XEngMkTuD5hpHStNGPqdNhuhi7qurnfAqYBP2ob084pl1ZxOchcHNKlUE1BuwuctbB41LGHoaSr
h3K8EY6ptZ8WE50c8/76nMr2CA5V8DdzDy5p/veT+yBrasvo3d6L3TZOtIfy+IHPowWWJ+oh1SU2
Ssyt5ZESDISxvezbqFbRe8s6FgAR+/d9YZaMtfcKO8f3y8opndDu8ipu18X95OcG5MMBVbD2raaP
zcbR7dc+0XM8c6sknDyibVq9KvelWZGdVwAtUKBdN7L1ib26XZcfl3FGaaZJittmaYJD2iJ3aEH6
91tTEhXehP9M0fGjBGbw5BN2mVgFS6H9k8KoH49BtSlWK+zKIwV75eyntzYa8K4viuzQctlCPGYA
/rqEXpq5DurKBUiD5mAHX5a7rDya1uG6Ecn+RUEIz3Ekt3CfiRkhkDEaBjVRXqjK57KeQpNheVSw
OZUR4VDqaTGyMsejyCTV3l73C0MZI1CMRHJEgK7G5kVUiAKliGKr3No3e4oSYqCzF8gWRE5JVLIl
Chtini5J0SverajWzXXynA7LvV+sL9cXRLLqGAYAABzrDiIkYa7czElHu8NcleTFrL8MkCCuv2SK
x450HGCQ5gIWiMzErJzmdmMOog+Mg4UmdJIUVEuyz+MditcygDLAZwoXQIq63Oqzzo2XOayXqHEV
caUk6AMV0b/vC2+a1mgmisyFGzPa7GqvumP99DTXVcQsNKb46w/0N3xDS6rCLJ968fhja+Hti8c0
2Er4zzpxwmbam0FGWj/up21VR/pN9aq14dRvkkQR/ks2ASKN/yyJ+wwISZ8YZe/HQasdSeI+Jw49
pKAlyE0VoExlSlgrz0o0UlQUbftVA+5GJ1p9GmYrEuvLz+s7W7IrzgYlrJpRQ9enyeE9FyfKKISM
FXGUdCR4TSMexLv6ohq71KxFJz1c2Zg7ty2oP3VvOw7Ow5xqH9kIJ5b4LznZCDO6svWZO81++FHX
RsiCN9+eIzCYhVb/K1dVB6QTd2JOuD39hDRZbQPyV7pmWHr8waDwnRIHDenMf1MnOB1HT6olWOB0
muKwuDtz+lqqYgDVIITDk+ZL3uGJg4tmgvr1T9tWREiKIYjQbNwIzCMEk0SDl9n5rmd26JUqGJus
N+50okSYSNV2ftcvYNWw+hmPN/pi2+tr7nf3rDGeIeb9bPvtb5poe8vJtjZYDBtTJSsiHyivaYAT
8ZIhrZxSSNyZswcAYvCYt94+DdJvdNIVp0llhq/nyR5PC2LZaJ8FVgS6JUVgvtlGgKKvqThKUjM2
8m4ceGBd8A4bwUxNXxu9OEu/Ntl3mv4pM0VWWOoXgCPhUAMjQAHlfCQ58WqXMCAdifbggHffddAA
l382y8/X/ZsM04Cs8z9Dwikq6DhM0Ery4mTporafN76fbHr2qdWy0Fy+ptVxGL2wb+qb5d36HLhr
ES/oyE6h5oVy2/kYXWIUI80ATqyTh7W6yexNrmJvlR7gExPChoA6rJs1A0z0XeiwPWnfHzRgCEgn
c8wjNrZwEVkliLnTFDFJlnjfaM6+mpaKflq+QohJuBUunSJMk9MTalil6cap/i1NoaWn0XbY9DVI
09ysB50H9Fa95VPVaDdsHXYz2BKu7xHpXkTAjfHxMEIUgSjNDM8LJ/fisQ1bJ3JfSwAOGkX0IAmP
8Dj5Z0SYyYTqtafZMDJB5ARds4z+HDS7/toM3vSkBfr4o17TaZsv/QDcf7IqnuDSMgn8EycagALC
BRClBCDLzCvqxcbs3pKm2KPDJBrQxmeY3We0Ne8XsrzRNP9lzf0NqE6Oeclu/YqBPZvdVqNKIVj2
akPzGrrkgIvh/bbnZ2Oa0nVkTeLGqzamYU4Gdp82WRXreb889SSw96lJVUkdqVFgcbjaBzyjiGXR
wMarz3oBQGN5m1l30IlFod22D2upuLpliw2fxjkTAQ676F8GKXZd4ke4sYnwCrq9FM1e9hjmNXta
2apvF7PZpcZ4IPMHmuaQkEBrGRr40Z4tFtjTwM/0bk1xQ9TfB/sNEGIXUHI3OCyqwFvmek4tCZFj
viat2y6aC/T43krAwBJdP5UyCiYMBcBWXBBo2xcjez0p17UcDTf2SlrRsALtWGQsHfgIsp7+WEn7
BXd+EZqt3m8nope3FKIV95PT0+M4MXYz5GQ5tJlFN4u2uNu2dI/Xf6Hsmjz5geKDwCW55pojVnmx
8tuhQZ6k7kPqfsAFn1oRHAcpjEIDVQkK9BVqwZGlSttKR4FLHh4ebY8Q3Tk/iWVv6wmxcNlD9+t7
bye3idu8JpCTuj5ZsrMHDw9cewCZlwsdqRJISVdzESEFIP2vegpiouWxc5M3o55erY6q+iCl2/PE
nrA9vSFwBm1Gx0m66lFSNY9J+wEYjYfBIDkMTYtLgky8sgcT9QgXGKRNnkR9u5vcbdGEZndnqd5R
0lU6sSW8bhgI9xanhr+khR+6zQ/XaDemKlyXXYTQgMBRQ0Yd6XVhq9mFj174DAlNjd40CQnnuju0
uRZaTNXkIB0OUIWYO2TTLljnq3WYlsqZgLC25je6oIK8es+IRvfXN53CjHizQ9Uon9sOZgx7iVs7
OyDXv7VcVZAp3WsgBPsLJQTRJ//7SVie1cXcZeAXj41k/p2Wzb1Z2oo2LenxOTHBR3pioh1qtIm2
3ASSQ87GL7aadt/NG6oquUv2ABYfFXeAKXB/BQIcHSqw84TSmBu7OXRmsfb9DiXj1n65vjKS8cAM
R/W7uB4vUOiZAQ7rnkLmsZr0G2QP7BAcbw/GMu4sMhyslSpAdrLbhG9qaGeCAwkyJ+IEkkIfNb/h
btR8ss2vlLyl9265Rq3nkqdET8ntUBJ0WwUjiIgrI66qYpe4OVj/7FL/MRZ6dYMuJ1XyUrJDUePF
nkEyGRMudoSb3dhSCGYjUnDvtOTbrEHcAhXAD0w2uns4fJeTdQgunuQWVE8GcJ4b6I3j7TT7VS9f
1tr7glW4dVB3vG5PEv5AYvn/27vgQqKt36w5hWNMC4SQkT9y3bNN7m0WMNZkbNOtN9cNSg4g3ldg
dkdLD5BXIvKrQhI9G7wZsYgXWX1YP/1vnxfmbx4Kr9Z1fN4ZX+db3fvI51G4gKwJwCco/p+fbb9u
WKdr+Hzl3QXN40f6/JC3/Pd9fhZPfMeEcGnpE3y/vDGNXZvtrs+ObLXRfQ/ABy/+gqLt/PNL62g5
glon7stqCHvXj7K1/4Ymx209sW0NVTrDLxww6agiI5mrOjUsuN1ggmjZbC7AgEDwZirGDXOgT2m+
TX4SXR+ibH8BuAIkKWB55sV1VdST7QLc4uCm/5Lrx0BxTSk+L15TU1vVk9ni87leALTlhvr70ap4
a/FELxwfXLuwRG5vDmwZJyu2vc7f9ECW7h2IPimsyNYD/pV3QXOSOTHfMZAULw+qWbFZ7ct1N7UH
sz8sueIhLbUC2D6g2Vw6WhyL4Y+TUbLGjCkSA7Pl3fiVCeltrY9QzFK5Z54dEqoLSFyjLQU3ocXv
9/O9nQMQPaOZ3Yz7xUrRGDBBSsb72o7NNyjVW2HpBmnY4eF8fbvJThQqs2A+BlEwV6k9t1oVdgqU
6WwBeU7vWsA0fYqOASv/AYXkaTNmzasVIFM/loGKgke2EwG2481oHiAg4i2JxrMClCSpFevj+JlU
wV2xVoqbWHbjISEH4W8uLw709Png6mxuS+ITK677A9SVwkSLRvLt+gTKlo1DTVE6D4DTEp+O4K0B
LCBogHFKkVUIjal6qwJQypm1W/8xoZx1KEHuGSUNxFOuW5aODlc59gvuvYvSLTjgHIvqOANGP7Pv
1O/mLz51y4iak0qZV2rqL84K9WgwLwu3Urm6i+lprR0nRfOQ+dWhMMht0uSKTK10S/wzI+bwUcCf
O0o6mKn2bb0pqCI4kQ8D+wC9OAHgaMIRM3Kvb2YX31+7h3a5HZMfvvHygUWBliveaWg6AFj4fMv5
Wp31DWqrMWu6L449HYIs+dWO/v9m5i8E5+SeXVHnSqbOtXCPW23UmCTYLbjxkbQgruI5IJ20fyP6
m1M9MUVcfVxJ7VsxBc7CIUgxZaHn/h9pV9YkJ650fxERIMT2ylJLL3ZVu9vLvBC2xwMIxCoW8eu/
g+O7c6tURBHtGzEPE9MxZElKSanMk+dsnLTLzKuHH9By/5m233WXCyMd0teZLhMgqzO7IT5eoNqB
OxWNZNfngc4B4xnNTeTV2tCQo8OzEK3ZkGpRzocZ0gULPJ2edB5p9JAmzyzfSKmsmgAUCRZwoQMT
de0PdS8zOnEd8OW5+DrGzQez4JEFUbD3ux2A7/+aWW6yi/mzjYSnVmXSk9R485pnNAstzrVv42z0
W6aWp7m6VujnRQYHRyr6E5Sn+2To3DTTxDpBSpT6Q0aHXceyLmgcq+j9LGHVE5+l3FVlU4VuF9tB
XWtT0EEjExtbAu+ci/wgIM8ZTYlh9f4Izdx9109VQCq9e3Ah1uYzW4z+7PTZg101Z4bW7I86a3No
AlnxIUG30U4Hc2goqx7a52gnkbaB4721f9qZOyYoXgv9BbFI4Xvj2AdjSpJfGicAoFb6X5ama1/x
WCSRlsruqZMT4mDUD9GeT9EjjNy5AVFF3fxkxYnhsyzNQloO4thaVbbTh3grX7Vy7AG3jxlFXQLA
IvVNr+UkyRMHAMDaiGQIkvP7vrESxeDz6FoAFRfF0accSS3o4oG9m6xT0z3p6bmqHrv2kPGtFuLV
USBwgawv0jk3z+y8bsDKlZjWqTAD6BDV+sZLb9kpittBK3hBEiP2B/BWcfGh6VjejJ114vUHR7zN
6JDPNoLjVRNI/eARDPjATVOyTGpOpphbJ5H+aEYrAJd1aMwbRlaWAycdugwAUsRY1LinarKpowJ4
eU/3QtMEx5bWotsV3BO59wf33aUpZcrSJKWNN6bWKfFAJPLcIsGwRbG8dnAj1wrkIHgT0HWsOFfB
vJkVDq7UahBPS+q4ruIEKnHWx3Jw6a60tsghV9xskVZDAU8Ht88NZ0lPRdL1GjVPwLR9dxy5A8rr
fH/DrLjBlQll2rwsiYehMBE2GkYoDevFm4xDW07H+2bWIseFKt0FmRM0HG9unyqftLJ3TNAE88/C
qB/mdt7bnAKIn9ahAIGeX+RbkPzV6cPZhmQo9RaKweuLYtYSkg8Z4n2bv0Cxxeo35m7l+x6qbL9J
4PGkUItt0N618t6uzZO00Q3pZn4bZxtevbKB8GpY6rfQcvJw610PoZriXqsmBCRQqP+ZEKF/6k1e
R7zWaERHw954aq6OCJVMgBTwOLuR2htFN0z9gL4qx2RRTKywGTaeKasDurCw/IKLy3vUitkbC1jo
0/iltLxDr6WPbT8HTl9uhcCro4GqBrhi8KZFe/i1LU+r+nkJjU/O4DeOFsWWsbvv1iu7B/f+vxbU
IB6yd8iREDxLJIu/JzbgvtNYf3EnnHJ/YAht2QBeI9q+6YuFCtfYFnFsnkZR/9JiI/Xd2Ux9Ttot
S8ukqFcPjup/LSkLVKPXdCYSHqd9FSyinxdlAyfoWQiq6Fm+HxEDDqNF1wDlalRWlxP3whugWY2+
mRmhMO3EZ8ryyOUlUOXuxnXqrHnCInQDtAWE5W8oPyiZW5HZIzmJSS98qXMAjCm30J3Z9adMWFZY
Vr3ue91svphZ179a+iR9EwG58O2WTX5sOw2S2EJznzSWZweWLZIkEGvaEUtMXwt3skHc27lPZt12
R9vVqlcQXeaBkcT1Jyxe/shnHLAUvNGBNJv0IIYYPC2x5HxHYlo+xjmKeL5Tg3fHSal94K1oP4Ll
qXj0kjgNZX6YRX9s0YDpJqFbhKAD2CfQppugvKcFUxKHpe0+sqShz4jakIXmdRvq4L55SSFBGVSa
3j4a7mCdrc5N/kGg6kaWx7pdy8Z510o325VD1aGPUh+DekR42ttNFiAAcv6RlZP5XsWIT+peCynt
psiM3WIHaHP24uRacigMUURi0OeNhVs7LSxnwRUgQajbdLlWLvyDNjNr0F6ElgYAz1+aJCxZFN7f
Wasm0GvgGki1grlq+fuFiS5uUwrVLetkx5EDEc4MNwVnP4f6+307a/sKdB//2lFc3anbJEXvhHVK
2VtaR2kXQTAxZ2OQTVBorQXS+VtZtrXT6dKkMnsASZhVBZqCkzfuABG0512yJf25Pnuujq5VUBAi
73Q9e42FvNPkDYgidTxMsgbJ6dQ8zCP7ptEteua1TbwQfqE2jPscMLprW1pdyWHoGA5b8kDaX0lZ
bzzMtwwol20xclPkNQzoYxg/2HJ33wNWP49EPrKe6HK46dQfbFrzhFQmkLTNP705fOyrLTKAlQh1
EZWEkjs8GR69eMSFM88NNyavNgieq/EBdN+17hyq8k22Z03fAk2utT7BGDQTwAq6tKcq01UNEhIr
BUeyhIgIofEreH52IH/bA3ZxMPrhI4M6N7V5EgAb9Xp/Ln8HjOo1BdSVbUNCFRkulfVlEl0OiB7i
VrPJ26Br6aNI3T3Bxcggtj53ueUbeY02SVf7RibL9lMv2eO9Pvk8Ae3Dxq9ZXO/m16DrB30lYGRE
wHE97yTt+3TGDXGy84cW+KrYavw6+eGZIowhIkaMPEzr50z/cd/u2ganS1/gEuMuObhrs1rFLaMx
JDlx95HMx0Q8dMPGDb3mtJcmlOOxHox6tsaJgLvqTTwX2UY4uPV5ZeJmBH2N6eFiTvuvpvP1/TlW
VC7/Oz/KAWg1tTGgK5ecyGdrEqGdmOH9Bdj6+crxZ9K+kFLAAJ8Ott74eHFsnElrByzFGx1hEvRW
XbU52qhyj2rAwgM30Nv+mHG6F9KAfo2ugcvRFX/A1r4ARsEqiyeTAW6Aa5dquDO35UwIyghWmM4S
20UPhjy6P29rowKeY1HpQCYIJDzXVniCK7dGXe2UGaXfGi+u+8zLv/L89X8zoyxPLJt5MiXMDAZw
vOTFdD5MeGkaSbpxAKydu+BrWERk0DR/cw2CcLl00qwmJwbRXdkAUdYbUNMCa1814ySIrf39ga35
HZqN8CBELxu6P5WB5UnFDa+G300kGDPmUxx3/5OF333hFzcJbzWnl1InJ2v4NIk3wMj/5Psob4My
zgOJieJnrkUzBA8mdk4pwsnKPnSMbSTz17C5uJwIussouJFuKNDAP9qJvumMk8xs6zWevCRyqkp/
K6Z2DKvazj8blmOHek3r10GTybGsiQwY6eOQcyRH2zRr38pG957B7pi93Z+ANZdBYg9daXiZInZS
JqCdBzMZ2WycUjPfZx53Q530zyRuJ5/V/FG0m0XXNafBZYkLCl1D9KbajpRwLoEthdOgZWgn+sP9
Aa1+flGrAT8k5OrUPjuXgxlBa1PcgSWA/86PNN86C9emDMyp+P020v83Sgjc8QTNnJictOnEqr+M
xA1qwLpn+tCPf8CsjZ7B/9oi1yeU5E5X23qC0aQBNFoOBc835ms9frowoVRk2rGcJMDr5NS6M0dW
tKqetYbEmDuLgD1M6jtLlOWhYrIG/ANd5IZZ/QGXNCjK/43fVYgEQMxMojBgnXLdgERaFo3lxhm8
+LEaGmEHQvwML28gpZZFvThIiIF9XpkzHiEQUaXVy4JshrTyfd/7He7dWAHeHTV28Ech0XhtpZuc
puAueAuMsbQ/itIZ/QlEAJZPtLmvfWvsfyZDXR7mWJ99Lu0kyEb2kFvPo0nBBT4WNA7shlsfEk8D
JycZYhogVdU2fiUNhkOQmx871KAjsFqixpPJLsrBMiH82ED2AoeF/VPqTnqc0wF3ppR5tpOTbX+t
dXDrJtyTgUVlFQ1mQ17qgQ1+Qup29J0q/uDh7K77OkiSvSb2haP3v1JZszOZs7+J1Saf09IoI2uY
yqCqzcp3C1k84rjL/XGuxh2Z5sH3sC0OesyKH/fndW1Po814YXoDvg+B/vW0mkXviKrO7RMTD673
gGzI/e+vOQe6J8hSoUbBQ/0+G4xxKine9zEeK22nAURqHxlk5O+bWR3GhZnl7xc+WBiVKTILPqg3
QU/Dod542W0NQznLZ9LmSUnwfYs8QQ/BIud+i/B0ceBrBzeAe0BjB64x9MKpHUOGNomxKEA1UpiJ
c/R64FRSoDrlDOaAQrjTYzaNfdjWoxXdn7vbscEwiEBAMLH0AqtE5oU1uQbIlC3Qj+BZA+14m0U4
dO8buV2gayPKAs0FB4K4gBHW7jkPEndjgba+ryyQm9XcjJfv6/8M7ae8+3T/56/0Wi2/H2lm5OqR
z1TTIJZdNJhAZqGkP+wrnQZjo/lx6yBE78QTH809majug48dmu5D+UObt2pTtxE1LKPJHYlbZylR
KccsSDu0no02PeltfTTxZIBGPd+1Jf8UN2LDJW5nE01riNuRgkHyGwWd6+1EdCC35tqhJ5vu6uZT
vNXyfjuW6++T6+871Tjl1AGDSyqf8A/yiyXZeVl4f9G2RqGcbSmdqSmWUXA7KF/6LXDw7b5ZBoHL
FdkAIGgdZRATgK0Ab2IQs/CR/hDlW9ps7JpVE9bCaoUgF5A2xas5672xgWOd5JxYfkGmAi1uMtTN
dH9/qlYXBMyoAJcBrYn34fWCaDWeMRawcycPrKkvZmFlu2GM2fc5SZLXpp3/gKwLcTGQoZBkh4+p
UQlEBCbBZYvzNH61ns3x2/3hrK78xecV/zUtoQ/uhM8bhm88kq1K9OrnEYcA5LCk+VwlFqGz9CqL
VtYJEHzaHthWZ9H699G/BUVcF8yiiuMSu6xRIcKlKR8qDTjJ5NcfTA8Yo//z/cX+xW3ZEVnqmsD3
LXSVP3vVRo1x1WsvPq84k9AFGdvlzh++uNK39H2xRSC0ZgHkhjickJZG+KKchQjOuniesfVq91gb
e7PO931db+yJtVW4NKKsMoullVgmjNjlYxPk00bqanUMC8H0IvwNrl3l86gDxalr19bJdD+S6qkj
gaTR+9d5QbCAHBklbNi6Xme9q8GHOroW3h9HxLTVn4xg0QqAzjuy9ioUJwYREkCvtX3Sy1Bmb1n1
YZ7+IK5bKApwyi6N4Gp1HNIJljQowlOoQA07Ktw2Gse2Otyfp7XTD4HPAlgGDegNdgFveI6L1wNn
WQLBAI2mz2DB2+tJ/wS8bfgHtoCdQ3IM2W3k+67XxJwk1P2Arjtpg9sG4BbmD5kRt/u5GIARI2Zq
nu8bvHVjQKEhD4A0KYHMH1X2ypjlUP+YhXkS3TFzD1uX7K0bL0jrxb8wpFsWKVD0p5SnFT1N5hhA
2SFkibHz5q3KzZLvUqPjCzNqd1XGdZBWzjUiBq0Qzr6xYn4yR6P8PKUlOSUZyYGaK0R2nKtaggl/
St/+YBpRmtchxQOIsirA13EtBc8XgAAx8jjlFJSd3PCM1YW6sKDEE4M2pMgYOeYpfZXZoSDH/20A
yqUSi/8MgM3Mn+qgKLdopBdPulmjiwEsA7y4VqoakGR9tgEBImlQNDujw2P6QL9DIfrdxwKcDkGR
u/DULVHqtaVaVnlaDngrWd4P95gaf92fqpW8Ir6PJAyy8qCbvS3kcRSlfzPaxuS1F5/BXIq+etBv
+nbCAy4l+rFmP0M5n6G0Oxi73k79D+z9GVr8it/4blAALUwc16Pk0pJNm6L0Ov8sKYLLl/ujXPM3
tB2h7g4mEbThKpOYeE3G4760TpN+0tgX4/3gHFQXloYFANtwyam3Tz52DutweZxG5F1BFLLhz8v9
qHgbSGOAd7bcJUZSuQqrxoJwqgP10gyZncL8MR+0v9Bd4xcUkljDVv5/5ZgDETV6kvHyQp5EvYi0
trQKkjceiEDjsI73pVvvxlh7v19jqlBfWO5ThDbK5aDLmoLwC+IMJghAUVYY358NBKcKoI04rkGt
gofktUs1qWHWfaXxM28+/5TN632PWpmkBQm64H0IAWmmEtIIQA3NvJTl2UTHyBCW5l/esGFixWmv
TCz3xOUZwzlLrBEmrJ2GG6DdYPtYOcIAnl+ghPBcvE6UBXBFCU50t+dnNxuOUKwIqHECUSHS+4E+
7+7P1pYt5bwvpgzyl/rAz1oaZQTDCbTvDkQuzU/37azlLq4GpZz8BohyNUMIfu6rn9hSfodeVrN5
zmTyYKP7JSmAMxtkvcCb/G7wtii1V5YM3erYNEuSEZ1R6jE2ScD4k46fHetj7Tv9xpKtD+/i+4rX
TZTxqhYtP+vNzorfiPtkNaBGOixaeSI91jSysmeabDxyVkeFHo/fNVREBYoj4nECRBi6Es7p+FBH
TrPx+VXnWGC0BJg2PDKXrXbh556RmT1hJT8z7XmwZ1QoXlmPNnzI7U3JuxEA6LTAIxwYQxCSgsP9
2lZbGU2dFCB04lOg97pvpf3GubZyMOAWRT4J4Scg+yquum0Bfc0mFxsJLEWGeG6RMtHot/t+vmYE
z+KlPLDIIVFlGIXeDiO0t4pzOgTMCPIsnLeutC0Ti1NcrEqdWa1kIH09gwE0ZOMbNB9alCDuj+P2
NQK9h4txKEufN3rJG45xxEVouT6AmVa3Q3B938qag11aWX7FxVAal095LGkBUd8+qPK/u8lDyeJn
xva2u7Ewqzv00pZyAujSa2otgy13btDuokcakJLQaPHlUP9Ke7kTbv+dJE2YePKkFWhT+d/GqpwQ
DvhtPMrs4iy7LMiRrmnFU93uk+ZA2cahvrp4lLqOu+g7oE51Pa1Fhh5NMmLxJgogp/mhdYLR2Fn2
hpm10wdc1P8xo8ZuHAUPAxUCOGJKfI81viAbtfVVV7cQBIO+9Xed9HogGdFSnjYEczb9JcCdI90f
ZKu7enWyLmwsf7/wQZN7IhdAyZ7LNMycgKGkBlqtrQtiZSSODtUZPNsAYLzpmzW7pgIteFGcB+AJ
HajQlvOrl747F4IQ+sKIcjKAsUXX0R5boCHpQ579PZGHagtYv1JOvrahHAwlMpoAMiAcqcXedp50
z0ec1Rm7FDBe79F1vnVbVMdrOxfDAgQPst9gWVBZsdrCLNu8qeFnqISCxKGKH0TyWKJI2ds/bOeb
0A+aHuppdH/DLrtEie2vzCqhESs05sQJzHaAP83wcJRCp4BIf+wjQdDYthXer3ginhKIXJfnK24Q
5e7ILS83kGfPz6QIcUYAes3mwN5S2Fx5slxZUZxEuHXWxdLOz8jfE3l06LEbv7deHWbgCurmH/cn
cdXvUdbVwacGegy1iDM4dttUTMvPJfnH0N+M6sNYbUQOWyaUdSrHyiisCiaqdtdnPxmP9C29ulVX
uBiFsjLA6nS8cLCx8OQ4GOVflH32II5RD39b5ZeCPZTxRuS1NSZlkSbpDmjQZMVZr5yorr933bHU
x40badUI5LaAollKOyrjg2YMg4zdCaer9VjG+wGlw9L5k4Fc2FAGwouuy0U/43QtAnTeiCqEhtP7
XQxPVbwuwO2BgSi3XWnkmQsQRn6e0peiBFfNp/H9+HMkZJGcQGcUEsE3wFvQXRHoevX52dNA4HAk
zaEaPsbTFpJ+mQz1xAHiCMkQpEmXxuPrq0jLkwEYlyE/W0PQDAeuv/zBTF18X7nqcq9eWsmW709f
hvSbVv1yxQbSds2nLoegRFkZ4aM1MpnjtRqy/gPPwj/g18diXIxCCaTsDvIQFR/z89xFiWf4Zn4U
2dZZvDIOpPoXpSAk3W9rg6YtDQ40SXMuXVBoST2s3ceGbAES1qyg7OIuhB0Al6s3G7d7O4mtrjkb
4qExDrQ5ynRjA65cKgjQfiMrTBs5KuXoGrS4hhxB18J1h9CkhxwtNG32dyr3931r1Y6HSipg+gsM
S1n4VBubqSrRAkC91hfS892sh+yF9Dvt631La5MGtTgAIcA/5kJl8XqXoK7KWdzr7bkp87Bm3zPA
7kVJNg7HtUAHjK//NaNMXDOVxE3FiAEZdZgyhtblCkQ1Q5CYUS77A09df2xMXzZf/rfxKUembLVx
ltrcnos5D0b7A6fEL7cS8auTCKI4sJPhVr4RXHIaK7GrGcvVDtPDkI37eXqL2/fHo3hnoza3SHiC
y0U5makQtUtt0Z6rz7qOrMs5RufT/claOTKh7IC87pI2QHihuB1wI6Y3OXDvMZdHzypCtL1txBdb
JpTzBtGS2WceTBgclN3J9DcB9u7+KFZWA1U/D6VwXGEAnSq+Nmek526dNmfJikPb8Q9ENjvqbqWL
fqejlQvmyo7iWkVBgDbEi+pcFLl8AND873ZwQLpWcfMpdzLjCLAKCYBicyJpjbGfx477LKjzyxx0
69wkunWo03F4mxMQZTKthG5gQ1k02s4vrWY9VGIgRNDq9fBIZ14cW5r8Yj2SejPVXu2moUFnsjLo
JvdzNgw4Ux36adaZudcaxzvUnha/zpVOnt0kLT5To8wCu/OIP1oSDS6SZIHZg8PGaeLYN1o9Q4Kl
94LSm6tDapftrknLEfRYLj1I3szoNLSmAIFBciB2bYYoMlSQFcjS14rl3XHmRA/S0aCfPVqICBwf
zitwiB0eNXr/ZWjKPohtu4+StPXwV0//mILZ+tE1ahCQu0byxdMTG12Kcsx9ijYrgKuXf00YLaIq
i9LqAZJj+QP6aSxwTHn9x7ai5UNeNGDXgLyRPzkMSa6JaPtet7rIbLU+kCUBwV/RgHSmp25038dW
DmjsQM9FyQqlA1ApXh+bRiOmqm7S6uxU34b8YzdPfoNX01aovGVGOZ2nGnzJOU+q5Xbm3E/z5xRg
92p3fzC/82iqJ+MZg1gJSMVFQ/p6NDJNEg1eUp05nZ1DTHNo+qFsHZRNyXzLnLT9bGVaSJoS4Nyh
yXyXTNyfMtt4EHYrzkzw7GCKPnviUFYJ+lSfHydb5NEMyYsXwU0WTLVJg0zqwDuafRuSRBRB5XbT
2yQsb19m4+yTpsFKNvX3WmS/hr5k+3Hy+kjTwZuYNG4StJ7VhLoF1bpaohqMKpHrF5yUgYEnk2+Q
8UxjIf2ybF2/40O6kZZeZkGdpctzZTl3LnIbdlKyGfrvzblhv8okYiBv0UE9W4/H1NuKmFbelUis
/pasxGl8A05MnM7QGxbXZwIUiS3PjfbFRJEXpA9H5j0Z7ye2AgU4AAWgFDFXuN1qj84ZCn7VmbWI
NI3sAxNbDEArBz9MAJIBMjBEnDfAt7mA6KCT1+exmQe0tjJtJ0rmhhuuvLJGeLwsxBsO9qZ6g7E2
qzIAwatze2TJE6bqf/u8cnvJLk3qKdPweev7k1f+uP/1td2OsgpKkUBVL4+WawdLM0Pr9R6c3Ukn
IEHjVNwH2W3rV7H2hBzkxlStuTME/dBeD24URA6KO1NcMZk2prBWMWRkDnmb+EJHVMECTWxVjNaN
geYOdV0HMEHlTqZZaXZFW9TnsoE6/ZuF4D/x0EDRtH7nbqqgLHVudacCU/uvNeVm1twpcTUb1kb0
w6fx7CdaKNxvbnNO7E8N/5bonT/w7/dXb23LovtueX8si6cmZ4x0BPPA6FVnWkLhZzi2PfdjqgVi
OmTTntttcN/eWphzcQWp8aCMiTMbMi7P3ZxEmnyaYqA0tpqTN4yosAyRtKLXJhhJO/2RJuw4asZz
E8+bzSDqigEMAXVCyMjjBYfQTXF9QDYsvaNeDVbRNhw8EZRC7Fukj+/P2Y0bLmYgd4AXLyg5bmJo
pIFil+YZNArt2s/7jy5E672HVqIq7LzeN3WzmWEKWFjU/aEAjLNICdcdG4XzGMrTJ/ByJECB5ccy
1Xw2eMe02CIEunG9xZYJ1UUkpRFnqvc3/ntaZ02JYaGDug5HHiUc9eDdAEHQbOMWXPbO1d76bQtO
jnY/iNmpeS5ps2agSd6cXPGmNyXCgz9YI9AW/2tA2bxzCnKWOWbNaeq00B0eDfaNoq0KskXm/v4S
rXnDpSXlBETkW+mxjmmzPuVjWOMxWu3i/jhPG66wagdwFojb4gWHA+L6XG/iQfJEps0pMVsUsEf9
kBUxOpvL00zJozenG/ZWXc8BiwSiOTDcqveIZqeFXg0YV2r+LPWfhl75ov9hJD/vT9+N1+G9u0As
CYCISOSpN3oj0NOAdu3iNBvukwOZMVCJgLHw0xj3+7TQHpnpbhx5gM2o3gebzsKtjFIcJHxVHDWk
E+RcY3wnwiZjZ7S2EVQdEjGV7YCSc0jsSCvKJEj7uDzG0kGMKdvqi8vj4XFkIws1sAs9gF0l21Ge
zOFAMzQS5LQLTK9gO7xFRdDqA/7qDSCJK52QdsWXPBlBlpDaGoTN3AGEe5oJwD4jn4baSaJu7oTv
xu0YDXRsHgobdYZJgJu+n6Sxl/Zg+7NIyyc5a1pEsqz/IBh3vhV6oUUMPGRSCOguw9HrfNcZBd5D
Arqdn6rpyRjzl7Zyjl/SaE7to+s0QfGiHbViPNsaOWYDKSIwpM9RPQ8gCDSWrMCIVpyeWDzI9BqF
FmxtCLvg905TwsJszOLALcBJOHVonmC11H1CCiNIedX5juaaeya5DIZ5fDM1TYRaY9oh97p61w1z
jxGhVz4TrRU0wNvsCUte83K2d5k2u0ElOpBX9PEY6EbyyxEFBOdkWURaJZBH5qYWcPBHgRQvbnfa
AMAKmfAHq9dY2KWy8qXZmn5dIyKYIJ9+qHTvV5XZpd9wSXfmVKMw5tL0ODJIyLRJTCH/YRK/iXtw
OhaGhEB10e50KlM/JRkJJgtFNH0A6ldrMst3Syjb1P0c+6aFETK7IkFuF0VY4id/tRwrfeg5NMbb
3ut3GSSCPyI9kiZ+7M5fdD1jKYS77WnfeaJFRcQeHj1oNWFr2abP2EwPTLZdhLobSJCrgmWnrjF/
ysnSv7nCEseGgTQmHZGznwxzi2L+N9736kiG2KSBYx/NRNgZQIdfny9zXNTxgBalU9q1T9bU+KBb
PdfDt86ynyBA4rNKO9e2+eiwD7UDOmq+F7F4kc1e18FzMRYRz0yf2wweED/z1gtZhwcgqFTLFByX
debPMg9Hlvi5rfvu9K3nf4+G7o90CmYcL+VDPSRRD2FwxAZJ/iEZLRxwhU/j16QZorj5SFKItnb7
DC+mmlovxtQd7h9FNyfsMgOoWSAFZyMxqyvv5FIWWTuzqTx19d+mEAEfyiiefyTpB22z/fYmJFJs
KfeTI6AeajhjeQKYnABbA9X0TL671V4xolxNqUbRGFrBSGd9cYpPnfPt/oQtP/LGZS4mbLlCLt6y
ujAyHHP4PvJXfp9997buvC0Dy4pdGLBT3sUEjaKnFIfSjGbZ8P4Abu44ZYIUn7coiMGdAQOYWgQJ
LxW0ytrXztrwq621VoK4ogQbcy+xs3onDmpR+9A+CDtt4923YeV38vxirupyHm2uYSx5E3TNy9B8
julG1LYxXb9RARcmTGEhrTjDRPOP4fp59aT1Idnq2NwyouxC18krKJhjzYvYz8ydkX0s2sB+N4HO
9crfpHd5CU20sS9PyPFZLKCVDyL4+851ixZXbCjr3ni8t1Kml+ht1WmUUw15VpyyuDFdM3LtDsIz
DgEtkaNDZ3vSLLC24fKtyqKIyq773uT8p5G6X5FM3zoYFss3GxdaQcBvEOiVG4rfl4b0Cmp3WEju
vCUtWEbHaKLfEF+A6DjwWBqY40bKftU9PVQcgKNARl0NX2U/16RL8nJhW+vJDt2yxa+N+TZvR4Uy
LbAwBNhvwAmV0wLIaFeQyc5PjmyOrngkyW5MnpDLCUogJKty17VfrfZtZE+8f7SnfoMEe+2wAsOX
jnbppeFFzRpVLmgdho7wU+ycejPzB4jf3B/hlgVl2fp8QhpigIBAYYbtHIh3V27gsJcjUBwWcR4I
CdFYDtHAIZxnzTeq/f0RrG3uCwsquczkVqIQps5PCXlIUUdoUlCt62aINv2No33N3y4tKc+lTprD
ZKL2jcagOaqIHVELIpRkC7CxPiCkHBzEDo6hdhsw3W2swTb5qe92zXBOrANDW/4WcfyqFeRVgVSD
uNMNGazecwGyRac4MdDSk+p7O71U+t+9fLm/Oqv+BSQ2RNYgawRxrOvrVjrlKHLAo0/zV40Fw/Qn
7osDAK89iKdQupi/uD5onHTdDNDlqU8+sfIDnHHDwNqaX4awygGg09FovVggXPD2owtW/UhvNxx4
1QQ4udAIAGrKm4QMst8kLlOjPI1p4FaBNvmV/geeC4kN1EmXsuNNHobT2q0dD+FCEn+Y+bk2v7Vk
owq8ttCXJpSDZBK61PJhifWzMEd9awtYuzpL8FRknwFwvEnv8GpOe+ol5QlUS/4Y1z71BA6Td4Nz
lgsWmBActqB+uaHGEA3tc0dj5Qloo6iejqZdbtzhv/nWb27KCxPKluj6BLdnn5Un5N7ssGtteXQ7
Sv2WiD5E3TXdm7J8G0vsFzHX4zPIXPnBkmMXEtaCq1cy15+N9C8nLz1/tpAearoUpaciKYI5MyCl
2UxZhHyEHTkjSqeTG8vQGaFtCqk9PBwN591N5MqkLbfoxS6c0JeZwXp5qlqsTfex796LEP5tAFk9
iocrmviVW8QZ8mLKHZefmPVdSJDlVkedFBsLs+rB6PD+fyNqtDugQohWbxiZjdzwbQ19OAkd/sgI
ZJoXBSZsROU8Kdse8USVlsiIDv5HHX2498/b5f+/da7/fl/ZhiyOBas7xER4HSflfnJ3cTj2D8a3
+2bW5+q/ZpQF0c14rPoEw+j5j5g9Wd4/979/qxf/e8X/NeAqHYNlXo2N7NB3lcfVI5oHw5zO0Wyy
F94YoTUVEai7HvJYdwIyT1FqIw9Gq+j+j1g9coA7+f+1UuNLx+xFH9fo/i2ajxCS9WX8NlpbNaHV
mQTqHbUFFBpAt3K9d+IEGCBplyXoKZDdQyLCtLZYuFfHcWFiCQUutictcoKjuS1POpJb09T7sfOA
M27D87asKJ7tsHQQ9YCBgEckAFdMAIUnsErv7q/J1nQp/k0SacUkrTFdc4jAZXy3ctnidxdzpTi2
B25v8FlX5amcvuRegdTpg1e95lviV2vR14UZlZSkdDlOdhB0n3KkgqaK+HMC4kXyYzL/4AVxaUiJ
WVFl0JqRYjytGWM1sqdm1n7eX5KNhbeU+yyLAUXpaoylNepoyBGutlnI/4+zL1uOG9ey/ZUT9XzZ
TXBmR59+4JCpWbIteXphyLZMggAIAuD89XdR3X1LSWVkXp9yhcOOtBIEAWzsYe216uhMifv4MH8H
mJtLRmAY4YwIMIm8XdAfzZ1HQj+cnsrxZfl7jHX3vTkpARs7t1hU8zA4QVJ3t5YVpiWfoY5wDkdx
fB//PdI62zcj0S4o27nCbIrlW21bX7oFOd3Tkzk3xObYl2GsZ6vHEHJexsTS7cdOhhenxzi+KH+H
4Ju1L+2Fmpng0BtoEv2q9K47R8txbEkc5I+B8AvRfr1lwyqaqZTMwQZmZF+Aud2hd3GTl1BHOD2T
4+OsREHgA0fpaGO+2ngs46CJMBNUTfpepF0wgK/vpv1jlmJYGAd9y/870MaCKc/qer8NYMHsGx2a
tJnLf8HHeDvCxoZNMxIRo8QIsX8F5QF+Ttjj2KK/+f5txF1oe3QaMAc9dOFP2/niqms9nNlX60vY
ujFvh9iYLYcS0aIYheMhd4NAVkvFNwb2vre+IcpMVf/r9OofOysOOARQnFy1xqLNWVlQuxhC1OYe
huGLD25kr/l+eoBjfhk8S5AsQOIJVBKb7RUPnUVFLCSkcYCb8fdD9VwNLOvjHw3QNKfHOvryUNMF
/A/MrGipOrQt4wgt19pHQOmE17XJfJpYz+XefXacM20AR9/am4HWz98YMZfW7Vg7GCjSCfyjacn/
hYkE4J5fQQTvoVmozqglloF4AFlpVrhlytuHpvkxh2NqjRdW9fn0cEens8rNQR8VxGThxiajZs2I
bGLkd1DvK59C/uv09x/dA2++f7PJmAigDdGs/iQqV1YKF2mKd0zdt+cYsY8e0DcDbTab16MrlPqY
iKRzIsuPttUk8hzq8NwgGzvm0Aj6piEG0bN+gpbCHSSMUgI28dMvbTVW7ywBWlzBFYcs7zu6uALK
dkS5Arn7ud4xlFnlL3sROxVKsPCL1PhNPrPizKBHL4M3g25WqgpqrZ1hzSzH4A0U2Vxmrdtkvmuy
07M7+hLRtwH9WKgs4PfDE6TjeCiGdYd35M43KAruaX/mkB6dC1o2kOMDofI75OHkdbJrbSIeGhQG
ivhGqy6h4j6KHk9P5ejpeTPOZj/EQQ1PSc7iobXSL6w986KOfzsaTnxQZKFzcnM27XIu+qjs8e2K
3Eze/GhF8xlX+ehagGPhf4fYLPpIAVtTVYf4/6tTffK7mzo4sxTnRticS3uYlb+0GIGVHyCWN/Q3
UXEmDXd8CMwCoCuQumxxKH1YU09ag3gY4h92/XkEYr378q8s9N9DrEv1xupD2QS4T8j1Pozkionn
djiT7Dl24tFJ4tkBxFmAV9z4lFZl8yAq4bdCivIyMGMyL3EWk8+z/1uO4Ca68/t/Jep7O+TmGCKF
bHW1gwiZlupm6FgWLCC/iMiVnuqn02/v2ALBmwVUCOfxvSJwKUmHZowFzhkFtEQ9u8ZNUPM8Pcix
04IGLRuYJODu3ovpugYK0RKvMALi2G6DyzJqznkZR8dAVQx4u1WIeuvRBGXfM14o/sASZ9mfRdsd
+3poR6zC3ihOvJMj6cTgIEiqBHi3Hv3+3jlz2I99/ZpxAZE4ARHpFiM2iGgAkh/nxPBETAl0wv98
Bd5+/8aYWFPLa17CGvp8FzUJ4EJ/9v3o/4fQJgqtMeTVIby5OSTwIompgrG7BUldEkY/5HCuMX57
b2xH2JwJtwadI2mn7paNF3Z7F8RP+oad054g23XAKAi2gLrHIjgARm8c/cmK59gdaXerRnLvtOVu
LspH4jZ7zp5F+Smq6gcer5lrcmVZn333G+BeVdILdubGf5dwXB/Eg/+Ph0EZydlqlXCoT5MpjPrb
QsUfhB0/d03RJ4wWXtKzem87weXkeRfghNqHyv7hVqxK/CU4JwO5NX6vj4FSNth+8Dww4YfGNTKx
AoQHj0EgrxWH8X4wXpV18/g0tRWgSwxl/8gXVeIu0G47vadeadLe+lo4DGuTeAyQqweR722jagla
a3R99vp2AVZ5Xwy9uApNAwqdaE5DWuytwPoM+t7otp3NVVH737U7vHil/kWm/mkogWiicfHJjigA
5o6w7wrS6Z1GfTYv5vEjh5ZUxsGpD6TekmlqXVb+klTTtJPhcuXGyx2uszQ0RcZ7ijrF1Oz7oFv/
0CXeHF+rRcoESi8vaEy98QdSZ2jYq9OopLul9fcUQMuBofRkVLmza/sydnBV2P0n4YRVaoX8R0l6
duaVvd++cEbgWQFCC+0q9IwfLlfcF4sbLVzfms+ivHLL/0Y4/PvP6T/KF/nw3+/e/Nd/4u8/QRap
aVl1m7/+1y39qaWRv7v/XH/s//2zwx/6r+8vjabN9p8c/AS++H8Gzp6754O/5E1Hu/lD/6Lnjy+m
593rt+MR13/5//vhP15ev+Vxbl/++ddP2Tfd+m0llc1f//PR5a9//vWqy/jvb7//fz68exb4uTup
x+f53Q+8PJvun3+55N8QmoFZ5fWuhsIelmN8WT/x/i0AhtmJgcLFdeege/+vfzRSd9U//wrxQ2ge
WiGOQOauaiJ//cPIfv3ID/8N9Jqr+hu8vlX2Kvrrfx/sYG3+Xqt/NHAxJW06gy/GWv99euCsgEiP
gA8Kar7rlbUV/ysCYuTYSSAXJ2b/RP2ofQikH4Ll1WlBItCJTtyoKT6HCTrcguuwAWRSYD9RszwS
tS5uCGUdvaBLkVvNU4sC875yGnN52ja8wucPZxegqcMHMQu6E0Amsd3pTW+pBuLl2VyI/gsxnvXJ
ny19LynvIRZOfefR7cawTJXdRRC8F533iXetUcmg0POG+NOG7LRQMDCZa4J4Scgopcl175TIIq1v
KNAcLaB8moA7NlRDFFM0tBDAtgkCCjm+dFkJ1PSSCyPtaReiVPrItALGEb2dVZsSZyBlKm0ml8Sf
eo+Bq4ZTnoDqlBR3oJzrf6ECspIVoHi15kUkea4raM3FoDbygNeuWXmNDPP4qQIXpspVRe3PXURl
l3RIDMgkDKSJE+GOzIHOui+Gq2IM2SeQ3o4g/y7GusYq22vcPUOtfr9ErAovlrWmmcYVgzdpQual
ap4MoK0Dc5eUoG56OauWypy0o76DcBDEHGswnfBUlF3ppf+n4a0v4kJDW4gr76FhNHASoUZ5zZZJ
MaSpK7wpate0Bvib0ik7vfKHfsDr/oqQssTxQO812M42cd1gz9IlK7JcudLNe7j+SeBrlSmvYQBz
0/DMTnu98jc7DQcI7SKIV3Fct+eoimTBQtbjrlha6Dk1teThTajBk5z7blvfm9JxVN6h2/jjmlZT
STkwWu1Rq4O8Tu96YImAVHjpZQ2b66++31c/3KUE4M0OIO1zgVZd8pvNUUd3lpr5TltROyToZnY+
DibS61KBLqxhBo75Mo36EoxOukhHUvAytYpauonhlop3Rd1WlzykIKeIwgV8+S64x5rEJdL6bAYD
5T6QS8R9plSnESgp9ET74dwXwGGX9PvSyPqcU3hkqcBWsWpA4Xf0mW2ch3gmEspJIcnEOCx5xT2o
FPLJ2jm26C5oG5Mzkdprw8Z2qaCS44D0B2R7CGkOrz/Cwt7ndkkysHGGP4QEZL7yXWBY4na8M3pF
yfNyVeLFhf4oPRdaaQOH+FBE4/ZzCQLPLGSAzy2+HpGbIIGGspptj3zPCVdfUYrBzY2kqb0bI/wU
kkPnxAGc99YTLH4hujZ8RDArg8HhDMomjMpmKdxMNDIC4L809FoALinQUzCAC8p0c4F8nRgCUDva
S5OADL6JcsoEzqnwjJiypppEm9UFYWg/QEcF8DuojXtJiVb/ImmU6U0ClAbwgaUXjcnQFpC+iV3t
3As62VXSQTe4Secaynz56aN7GGuuRxcNrUAOhnBr3dDe0uIGxmuIp7mPFnzHue3QUpQzv4dwEWvO
IYxe0RGHWwGOPCTYXLxNUFTa64t+kxVgeAzdTwuasS0b8WzFJrQ0LCyUdeobo3AyrWn85Vdu+10t
lF4DezPGiLsaRs648u/vYagA4Q4G5H4lCbc3oZcclkhp14I+myIqL43jJ4uyVpsZOSIZmEfTruXn
YD2vF+DhC4D01QpDQ6sDQmJvg1joGvSeibCrcm+YNU87AY2mXd217Z1boPiW2PXIWOaLCB0pIYsM
hBCrlUSF+d4NV7qlaI/pLZbVkVlIslQ8nBMdyyFMmVP69+7alJw06PMkqII0rLgBuM+BWikUn1Fu
ZW650hnAylW2U1+7FFSraP5hAqP1ZLjvIzaoHTe4ta60dOkXv4IZSlq51Ese2nNgZ05IexjT2LLs
BCrx3mdgExt56VkWlOj5Etr0Qz2DGJSIwpvykZftZVkSeOqirsW9aP3OT2FRF/SiNAAbBX08eUmF
1pb2zLZ+Z+bAVY1+3QALDHFasAwfbrWuWsoi1hXPHTHEL7RT9YVaCL2e6qrY2ewsDuT4eOAfQGkJ
BNbbAjcQuHA70fqTU4MANdTRvCTg7LbSwe+8vJq5r85s4XcHF6Uom0QofSAqXYXGD2c4T04ZkFKi
i8oD9mthFfq10It0bYEB4fG0jdjw7sFIrGOBdg8kxGjs97dVD0G4kRBR4znks8abqaPuvvdq9D2x
vu++tPEAagRq+dNN3UB+HP1ekQHX7YieUTr0zu8zT/POHuNpCKwHvHW0wYI6+nDmXRUUraNbnuOs
ku6Sx858N7YomGh/YDdtackUxB7LrynquxQcqebJAdlsvnQBzdyZlDdSU7VvkJc6sySvAPaD840n
Q1kYzxYCDo7M0eGTWcQvRsV8lrtgU2Z7wyT5EJEZPh+dO0haFgxCa4kacT9AsYkWS9oSLr4vlqZF
YrXxEqTFXBCdO74FZkg1DPTBhs5ndBH6Em2xikNu4JrPofVnANPXFX7FMoKkZ2W32wLbignK58ix
xBmz5uCiDam6xhm2URZSMjuzfquV27wlN8DL8dC7v9bsN1Yw6AzIbya0tXPHmCcIxTcXUG4Wz3NJ
yV3kdeX3KliCy1b0yw7I9ugHbaR3Bily5Lyu6WNsIiwXfMjN6VlCb0LDZVBkNW5cuptsTz72gaj3
Pohm0DhWRss5OMerSOpm3pi0AxcZZgLEBZt8XG1DOtpqgVPjtEIyojPCrjNue2hEbpAPeWpc0d2X
Bed9xn00iKB1UUE/DnzMcSobMYH/JgaNYlb2SrrZyMEMNPcObqnWpeFTvfQLAofWrp+GRqDP8Myq
rV7O9ukRCMPthgQB1J/Wz99c3hLJgdXihJnsimJK6CLRrRkUuh8BtYVYcLroNhwT3C/ekHnolJQJ
ev4GggBNBD+NV1piF9qjqxPgKJxzvHzh+vI2jwfnDOYJX4o2/G1uzmvLmep2CDPcj0txNWoAWzLW
FuP9WIzUSVD1ih58r/HbbLBH63rsI4/DF3OZ3k91VDtJNVpQtp2r2NxMNXTfE39QQme+iWqeWQS8
Zmv7aIsapqEmHVmjX6yJIPnUWq6cMkiUoXMVyGoy5HZs0ENo4rbpn9xST1PW91X1GNhVW6W40s3w
bSzpVN1SoAp2BfVrdlcEfHzsTQdmKRHx33FrV3ai4Mf3cEUcD7gG9KE6O27HfElMayGLxUs/up9J
vHwqnGF6AU0FNbd+WSGuGVCtwH4Zaht3b0lVkLTabWBvXKofPNDcflvqcPhoalWhiXjxhwtTBwhf
l6IU32hrBb+YO5kX4jeFndt2ZUJ0wvX8uTK8RU3CNLjawhL8UFCdExybuYvmIHGt2rX2UBKavpaU
eR8DDwWA5PRGPHJyQbHwKnyCFA+4FQ73YVm6vodsiZXBjJlbWqA317eaIGFASl3OwXiOauS914rY
2wb3OZR9Acoh9mbjA7BYN3QWVjYUvv6kx9nL+pZ2u2qOnd2ivQFu/By6O4Sg5qffhf2uIso/c7Ws
9mizvYPXVnWIGYBT5xUw/ub0wZsB6UygLdB8E2/HW6ETDVqrSwfdJhn6qn5NM60+EuPPUACsqjMm
+527jFewXrRwBHC5oWR4+M7Rfyxi5kRFpkexkm1FgFo0ZPnZ+XLvkXK+dC06nrHQOBlH5ozSEehI
8Qt/2NhLX1tWDKthZVUZd0PqeAOa9NK+UdWEPiSOkAmhVR8lwcjH4YLUIhCJsD39ONRChGj2LcJg
P0Nb7JpFNRLjnYSLlokgmrwcoDTv0aqQts+6ZbJ/SMbBwtVYkPK68JcCRm3xNGyAi066KtWCxVPi
WVVwgZeLBu3Cj+lHpuqySp06bqxUCeDzk5jbAoGcADwwUw5bfHQaEfNIfCSckoZP0f1YWuZJqsh7
Ade0+NBxXT8YVBDspIxqdCZ19cTJvtWy+MDl0Fb70FqWXz6sJ099f2R3Xm9VP3ruznVO0JgFNjNS
w5Me0bIuU2jkOWjTBsvqLRlt3GsRZapP4ddFTuYt1oA26XgBi8AwVuN3HfqWlbjCs78XY1TbGWSL
OiRtKjn+sNGbDiDwrKOP89wADzyZesErDNr+42IImj0nV6qPktEuBvLK0O9t4EmCEHVVCendgN6G
KA7ZSVAzVyUhuOrvpYH6L3oq7UVn5YSCHmRwmx7JsrmHdo0jLYumqgsIg2DKSj4T9C6/iaTWfcr8
0PoKgYrql/JDFHYCVIbv2Ny0X/1hHEcENLJ7sYdJoBITTO2FLmz/N2FR1aToCBIPc9UFT5AaiR+0
16tPxgrHzygqCbSIdMVYpnXFmgkGe/RA5ehYgAyL1iq/zMRhDXhPrJgBRdJB/I4j1YV0JZX6S2Xp
wOxoh97utIsXCzwMtIke6yaYWLJAmP3W83vFE7KAqjajEALft6KO2VUQzLZ9UUtR37PQH2XiQXH3
0oskahc+W3OV5TiW/fOf2s2VYwUIEnDwAkW+9ZojiswWicEKMQ91leNmDJK5l/OdX3lIbcXjmJ8e
7/3pRZ0KJgO1MsiUQmrj0GasIlwU4HxcyKINYDPc5QFQLfeDIeQcm9CRK2ENuoAhRn4exHYb8yQG
znxJGcwT0yAUjDi7i8D1k5Z6UKCzRA7hT6eG8gLSj5DZRD0Bjv7h1Mjg9qH0TZzJNg7SSOjmqilL
FImbwDrndh1xllHKgM/ooGwBUumNEXRoaaEzuY6zrtAoNk489m+bKbLAJTGTPKSd97R4pWH7ZqTj
NbxaAwLMXp0DCh+5AaB7h5cL9VXoM21VeV3p+YsHAqAM7HlzfGE0GZfcYZZB0qbqhiInXd+4uVBz
OZx528eGhhAoGP6wiYAW27jqkeZEuLEusmpm4moUQb8zyP1dTmporhYxq4vKmtj+9BIf4iNf4yH0
8iJ/sKoSRe/iIUub0ZcTmG705LjjvkINARcfaBrqJFY+LoO41cG9GNA7ReKOnrn7jmxo7GfMFQ+A
h3i9Gd/c9o4MiJZMWlkJ+OZPqrsRgWLXo/WvDsa0b0377fR0EX+8v2xRmbKRSQC5PkQsN3saGruC
sgVqUrIMICZO9GI/l6wHtKbX6D65GOJ5irLA52WTxWgXA4FNRfzgw6DdqsvQWIPEHZtlmM5OL58X
hFwmrQLbineRvRrwxqK4AxmUY0XKR8el0B9fqoew0PWPph8QJ2ikSG+5i2sqo1FXfqXw9mU+onYM
WpJxCvVOxir4aofo5kmcaMJNN9q1cWFb4uBWwEufknKR7IuMO0hTwwLGbmpVXQ2efjB3RAm0Usrr
IURGJg/ADTSiIlV0V0S5c5mg447DMo+1fTFbRE7JIkbk6SjSPT+hrVfU+UCd8TvE3iPUzwrepSOm
32FCYEZJwKwrn8NwmMwucHoiMstwtOhANAfX21QyViSqjYwEb1I0Pi3VrO6bquLrE0QFaADchfXg
eXOsRx6ztkyqZqpVKlQHqXjTV9YzbhDQ2rXAGVaJmRYHnYAzg2pNa+vAQhGj6l7kOPgftUvq33Bk
gRsaFcRyP9Ha7upsrIr2dzRTKEhxw/s549IdPwUdZVY+Te2s0tEQTyWiYj2YAboK6Na6FRSkQWbU
5U072vYHUcRgwrCK3lyMyBEiVYFUIcJBzSq+X4bQvMSUgF/TlpP9pUHJBOlLDwRBoAAco6tCoTKe
QCunZcmwFA5qdspt1ZeJq/EnLE/tJaDVN30qqgmC0i18FgRWs0YNEJ6GBuGO9H7B6vTYS14zjXtb
SsHv3bka2hw1xKDMiq7Ftwhw9Hg3qP8s5JKUtQnSrigLZycciRYHL5ZM5Ta44VrME+3IqXQo5uyX
avg+Ci6avQkpa4E56MOvoEsMeMKpFePOhwuuEtysHBBWu/E+DK5epotgtKYftNTFlEUWmX7a1eT/
hHCMoKCLseLfcM788CpirgRuM+pDSCnOtq+uKNI8FpoUI/nbXZbJIBEh0CTnOJAL8vXq6eumGHjS
LN78bXDMdN36dkNvK+o6UMipvPpLFzXeT7IUbZzWyoIlAskPynyxkrq/cKjyu90czd6ShVY/gx29
9UG2N82DlSsIB7mZB5Q+5mXGsktR7pQLmJGI5ad+WaCRVPNq8LOYNc0jnoTLzKEV5ymxlsm9JHbn
0WtdI3O+a5Gx+fOAYwVdoSSBkD4C0HpjjeY61pyDBjGjGjyuierILNIWddYyce25vjSlrPZMmnPX
7TErCKJvBFiATYWeu0lNlTz0p2heU1PwoFCtq0JoEg/etJedRGXPR7EgVMH0wRYDKIY8iUT9aUO8
TmwT563QGkjDIMUJD2PzAGFn151lGM409Zsrf5BgJSoWD6CZ6o+6DdYbDkEdeO1xpyKcBEbs0Inp
2s6U4eRFWQw5IgQe4FzLCR3LX5a/6L3fAq03zJD5/tP5wQtFsxkGx/qCNONwVKmM9OweTNNjVCyX
uBpmpA4mcARH9jm41vsrHEOtrhOEOYHe2Jbt5snlthqQsHIWW6JDupwyp0G2p4N+0H0o8EbheAf9
V1PzM7fp+0UENgu6rGA0RIUVONvDSdZUlwTkK3i1wUjubGkQD1Re9HnBCz0TmW/Aca/LiODYXfFF
cBKRnTscy2+G0u69Ls6sjpfDt3amdtYPXTmjRs27l1DXHt3TJoRom0acnMGtKMYcz92BSWBpLZ26
bTnIdK48z1xCx1SfiTuOvAzkPNEYgQIqaD7edchKCTsShWgxZvV46xC2XDQc9GxeDAbv05vrvadI
0NHiRB5QNvAXt1u6qv2uHhavyEJNIV5sgfmLyV4mSo3WXdM5Q44PunMwzvc2A6OujQdQzYbfEGy2
9OwGHCz9Xpy5qHeVexE5yGfzWRDE0xZoxkDnKi9R7iWwsg5IakMQlp/TIz72khH+oMaEJoFVS/Nw
F6BYIMjU2kVm10r8bpBM+WZD5xA3OgqFH/74LaMQjs6hVWMbm3szX420nxcwGWWVnJXZVVOs5qSC
sa53xJs4Zl3Zn/2u+DMNwtedjvQybBX0B2E7orUs9MYpbkvfU9PsRJmOa5l3gV3/lgh9oOUKkvFE
gecQOHa6/Hmwh3sIbLyv5XEg0zZx7BQUVqBQP8WlCbbrPUh+mhS+ViNzoFW7M2iJIzYLM0SyDS6r
68CJOpxjY4eWaXFQ8hqJ9Txq7AjYE7Q65EM581/z3HmXrj+GXhLE2qL56YU9sonASgmqRZhmvORt
UTxkQ0UAwKjyco7KT81gevAAj/atxU18ZqgjJxVhOu454GhfCZwP58miiAH/BLQOWWZJblyvtfKC
R4gjBRLJTS5sFuZebc417byfooPpAfWOfC4KBVtIt/IbHvkuyrTEuOHv0Fbyix1F9SUphnP0a+t2
PLzJD4faLKU7qq4eHdRMaYnYPuWitpDeAfjqj2NFcJg6QOQCULCSXG0uG6Qpe8eGzk5eNyDSAguO
uW9Q8bqxGoiGhACZ7U7vktcu1+3EwJCJTAD4WddOuMO1gz5FjT4IxvN4UCDrkbWIaZsoXDQQHl28
9q6gevyk4iqedhFAlh8YsoZfUFzT+wKFnzLxLWLVuwY5owqAsRq8/GIsZNbOvL70SYHy7ekndt7v
NsAtcD+uLQgAJvoby4GQp0awD13bagBAFvDSkj9VY1t19wp5NhRni36AyhoAz10+wrP83YeiCzNL
C0gIDDFv2L50qvCrDQBPl3WyBguPo2T4XfMW9Q6XmeLTINzqu+0Y9WECVqhONGvEuANIaHgSC4ic
MiG8CCxKni8c5A/j2Ulap0Mi4fRcj2xwJLGDiGDzrX0d6+dvjCQJhYtYqKK5N0FBgjkiupsi9lwU
nvN4eqQjngeAPLh01iZl4Fm3/hXkPEIRQqkKNK5y3I0C0n/MHaKHLqrdO+Sylwdpq/Fjj5DpzpOA
sTCfFgbxXQukOCNNXkFQFpjXIkQx5/SzHVlwD9APAHoB23rfELi0A49bSrHgRDd7XYllF7eLTPRQ
L/ekg+dJ/aU6s81eQYebgwGmrBUiASFeUPxu3j00mmcIsMdWRobZ81EMYM4ttfmisrYZJzthDYHw
iesx4u6guuKEj35Zml+O3av4thjMxFMdj0ihAAnv8QRwtvArugCo2AuoQ8X70+/ovduC4AqmY01i
2gCsbBKLgGiVZS+R4zAhshteNwueaDXxMrOHgkZXvlsPCWl61+ReE9d3iA3jl9OPcMRE4hGQVwQW
G/+/7rA3mxVXfMQgoALM5lKJnW6s4QVkFMuX06OshnazLJDuAioV5AAA4bsbewWKGGAKlqLKZblw
lfCRWPnCZpqFYd9ZcBwQ7Z8e8f3RWCFuUE5HKg3YHDveGBwxt45Umvq53c+yROTc8kd/CdUtENLF
zpIVeaiADtr7c6svYyTcdBKVvo2SMQv1p7Eq7ZtuoWyPFvfwzLO9W3bIpCCdCYgkipkgQXcPDYSq
e3tQOvDzaDFIHfXw/b8uUOsqc9u4iuzlpKIqhaNR/p4sbywyB+S653hg3p1PPASgwg7ojXA8Eewe
PsRcdpYQcohyOUGopxNiuQScGmCdzioSMczsqqyHOj+9Ku6Rqa+8XTiZLiJrVFMPR+2ccrQkrUEE
aTyDPJrnLWoHv7WBfIs7MJnHTVC7u5IX7keHFdUL0JbmJ/rLxh+jKVpk29xI/Z6nRcG8u1YMotAo
QsJrmXnxjB7k1ga2bQlUMnV8/B2OgMjD3nMd7cq6GD6Mg6fB1OdRQMXreayyRgDZnAaw0fuITrVI
+OROP/yglnZuupI88MHmIWiKx3K5HLw6dFIP3DYJYYHfpC6es0LzMRn8Kx4WbnBx+nUdWaMYlMxR
gFO4uqTbNfKsQbWu1jkN6zZrZqHvu8Atd55nXyN+q3aIqONzG+OdRYAjg9wzwmekJ9bb5XCJZjP5
s5KtyRWpzIVE1nhM2ikEruT05N4X9VePCW3CiBXxC3fY4UD9GLRtSxbMLnLJbY+6C0j1/HLv1drL
VdSorI7NfBFXGg0Ffg8l8moin08/xLE3DAcY+X2cABjBzWQBEXMVGrx0rolNkfChcw57MKbTbCAs
F3jqApDi6lxP5rsQAyfvVRrYxfsFudhmVAKcEECbk8mnxriXzYJmFGFb9DKoCp5XaF/Ygw38WTfG
PkPF+n66K64MgA1UIcEGs70eK0s5Tc+IyQH/jr85qCalrJ8VdPPiWixZYZw61aS2vDP38jv7jwmv
GwoGGf/F26wAuLVF6BcKUGyi2d0Estj94DL7cugEuR5F3f84vazv0ZLrgPA/8HrBCwYP5HBvac8q
OgHSm5zGzJ4zDYn2DMo0hVpBE9HvsEQXBtgDRJh2xFUm5WE336lxQnWeOtruz+z192056/NAUQ6J
zQAoi2BdmDfXrLTCasKdYiC0MsuGZrrQrkqBRO7LzK2tmifVooGggRiZH+djVa947AZig6kUqlAp
ehDNta3lwK8i5bosR4+KGZMQt0MAlzrgVgLLSdq95iOq2VDAqF4WDjzRFcDe9f0IT/G75QHqDxfb
sZB74tpOdIlsbqYmG+4wk9Rbbky/1N+sHkiMBH32w5BFBeCBzBlnsP17Nh4KPX/BfdXz4hHbxv3q
uhODDPSoqs+2xaY24WYZCMoDRPrpVNrq0khADPdtqaqv6Ljw75ZRzHNGUL66iBcbMuKBAl4zR0uG
W2S+4nL6VWjkCHNwWvO9g9pEQxPghlH1q5mK6aOODd2HkFUnIPcdK3lRUBesv/COS1BGm0lcuggP
npqRIP+PJqDFvUBXAcBBg9spZ8+GPrxAQdeOgCAR8+851lrlnqKAz53ehOseO3B6sOYQ9EG76pob
BGbncM1biKI5I21lrq15uABoKUxtr14ufGTrz9yryA28HwwZPiTqEX6iILYVwFGt9Gq/dETOEDN2
XwfLa77xqCEExYUVK2eNVvgDIWqB3qCJTt/gHbnOp8ZYfN7BNbJ/1r6ZBuAdubRTuQz6N3G6AgIq
trXM131Rdk8MCdXwEiJqQXDFLXtybsamEQCT67qV6AIKh0eoG0iS6WAOvP/L2ZktuY0ja/iJGMF9
uRVJSbW7vNs3jO5xm/u+8+nPhzo3FsUQo9x90RM9M4YAAolE5r94ibzIXJRdWnxKMlmL3KoGoYSw
Hc9SbwCR98VpzVEQ7vTZ/tBUQN79yTC13AsA/DReLWvQdHoL9s7Qt1XvDjIELNcpo6w90NwDAKWP
vWE8Gk3U1GcevM7LVKT1rywulgk0fp/Khwy446syz7LlOZkahu6I60jlGU4vfSqJBLJvhVH5SJ8z
BN1XO219b9VL3rlaRnnJndh3hhsaefkzlTpQZn1nlvCI8qg3XQNJ9LNTtjCA04lONDHHCElrI8RV
ClCGutvQbx29OQMU4pk570LsYXIut2WpLYrDxVic49zEEwPij/IrtqI6/66Hg2Z46LRSFqacjLTC
YPaAeiYjqQ5AFQHDpFIk/SKdqVTfmMPwacg6+9vYUaniz1Ri/RnidKm5Oiic/iDpxhy8zmFdKSCU
UktxwTh0P8Df6wM9HC3+r1XT2v40pUE3naI5aU2gPGPQHbK+0eFW0Qcz7ittDBw3C/lFxyZqg/TQ
h92YfWZrt+lLM3TjaxZaSubPAfQGr0uchSbhVOnHNonHwZuVVhqfHCVMv05aGOsnoAoVmvuSKTRP
m0J3yQFxjZADfWhcNaU6d1Ayk7q5Y0jJcpjluU1ObZAPkRtUc0DqyF/GqXFoRZ2cKl3g1glTaC+P
9eY3PcfEPkLDrBu3zAzjnzidnInKt0KLM4i05TkMrOVjW8vy9wYQR+vqQ5igU6g68XdDKpPQM6a2
/ZwqE+QiBZtmGBwBvSYXztv8DLwl/NeEPREeoBajS1C2Q/grtIbEoVUF/OpQQqVyDrqpdOVrG+Jc
9qr1Jrb1RjKApe6aVPOSbJy/93FvfL4ddjYigSC4QG8BFkOOrV6GHa1uuAnUtvepMI4fRyeI7nD5
+mVDuHulhrCHMdrIZUQpTzQJafVw2V4OFxo17hmR1vtFoKYhnuUmb7lJqlPqD2nvA6rBR0oJszus
wet3uRLAc8V9DtcSCm5UannvrSJs0jeQaKJUoqifUcZIHGP2YymYH+vYegGG+Pv2yl5VF97GA+9K
E4UgRz5zOVe5mtJmxgzIXVJsEA9cJ9BWu8C0wBa0uVN7ELbwVz/EUZl3ZK8NkghdZ2DiMhfIe4Gx
nKGUtY1RH+Ym6cfnke+hnrAUa0Zcfsra2EPqXiXZ4iejl0AJhnIy8J3VgytYZqXv8DN1p6A0P5ng
oD9x1eM22jfTgZ82eKFjlWceXfdqMldPYUzH4vayrd98bz9B6H4jc/LGGblctQjzWtAVI/49ozme
hxLh9zGq1SPpV4l3SKXeWRXlj0Yxk8cMLpx3e/i3XO/Pe/htfMpwgvFFy3Ut1G5FBFrV6iRXp9IR
H5ylqN2kkPRfKuyzp1nJtBZ8dlL+iGal+RhhZXlEsm34Jad9A0VS609GpDhgiwdq44lT7/Wb10n5
2++j6G8JIyxY8+KE/ZEbyqGhdAldBy5Ix/b1NEhdJ1Qitw6jHvMh0lelzffweutjKwYFxYxXHpBq
qrKro4OORlO3AaCBzpyNb0EF7tGam8FTK6vzZtlc7noeQ24iDdHOG2SdFr2NLFJgniAoRr5RNP6Y
bm1DWLDqLPJSRSkOVqJyNeeBfa/RGDjf/vQbQwmBJRRYEFMXu+9yZaVIjYtZZ2WbpEOO0BrTxU0m
gEzeWDb53j4TkW61zxiM8iN6IOTj60dOrYicNEskN1St2QbBX4oOK3gdKlBy4mdqFv4ujcAJjoh8
QzSELuiAcSmCnR+yNWuVlo7wo0BxZt3fd5QlVSJq7a4ghIeuo0wKWsJRYD20SJKc3r/EYEPg8VDY
w1dkFf7L1lJw0MpD0qseVYGUNwLc2SDGRWqIJXTM3z+cCGWcZSjUPPAuv+hQqvSLmjFwa3DCbiBl
5fdcxi9OatLu218MRZMFMDQLSdPmcqim6foQS4HAlfSG3pFu5eekjXUvmLT8+BdDCZAhKAkAlubq
yg7asQKxrAVuOIFkP/QLGoptMuT/SQmuWu8fC8UjilJ4GbCIqzuMDlYHt0UOXJ1Ms/cKZ8QpASaj
YN7aeTf8xWbkxiQfoaIAuVi/XMVUq/lgoxS4aqYmT0ghpSRkfUESa/Feuz21rfsZ2wE+Fe69qGqt
q4uxCs2ob/GoS/Shah64D7uvgWFKn7RKKX4vQVq3B3mu9WehhyAfJa0wPkmzYlduOi7T//rYgl+B
utE0HRqSicydTXAq/RINv/7il5JAvDVeifprFrLRBHNk4X/HsclRILAyO59QLag6P6kt/SM4k14B
SRlVL1UtR7MH7yv2pV4ZaJS1/bMRTwtSG6Q6uHnnlV+34XK2AjnYw7Zs3N0ca/4mVaVou4bRhK02
y8VsQAQILclvndR61Gm/HBpYZD44Vlz0ykk7gNxrDd7+NOVuL9Q6meWyAAbGy5YDTzHfWZ2MMM5H
R0d42S3avD82vTSc4db0p2Canksjl3YujM3hhDQMTBsBGlqVaRqkUhbbIXTSDL1XDXh9SSpSpDYb
T8ok+7cnd1WlepudGAihRIoE60s4X2hWjnIOxLND5qIB6O6Xjhnd4fukurWW8v5VZqP/vAxZ9Q2h
6OIuagfzrhkWa6eDLY7h6u7S6EBRP0B3QnBRLo9p3aoDbZJWcrVBXe6HYAqOPKT2bPY2dhMiaMRt
UmcO6lrxltwHNhG68BAEAbCnaGl/kJLRuacTUbn5vPTHjh99mLtFOcZKL+2Evo1ES4M+TdzjroJF
tUoHCk3qbW0WFbdKVY75EjpHqkSw9ZtIp/SEB7xtRHt90I3bmL4XGnAitjPwatBOAVIt9w1tdiWw
fLTyUi+rMssPxv34t5GBIJNEGxhRME7Lmh/aEMQdTmLkUVVfYhc1IvOrTlXzvtHlyFeddHrUp3g5
dHNJ4WVMeXx3IQ6mt7f1xowRTgQhBGif0uvaTjJGG63EjCv04mVUToiZd55phdm/PYnaXsQXaepq
3yI8iGDUWyP1igYST85s9RnJJD4jJXTlmfqgKXWnIk6z85C39fcs7RxxsRbqnVYG4Z3eVJM7ZUbw
T18r0svUhfD1bi/ARhShwsI1boIAgGu8umIhjoFWA/PnSU78W2uppqOoYvtmPiSn0mmnv1hvUNIy
jQQK+1cJ9YLCTzZWaoxHa2EnwnSnIj7XgGWjGom3988NFRZAZ/iFYhm9atoUbdVKU9EzWNnKvFwn
5xHnW/uuLAxFdRutW3YG3Hq+ARkBCoWUBO3cdR4G0ELKjRLdgFFDX2HoNOtktarsBUZwWhrpJW8S
07OSMbsLSUAOlSmrL20zKF4bD/V9omkdyK0q8OtR/3F7LbY2Ou8YKvsg/gRa6zJoJrNWzaDKY6+U
S/uYLOa3plYDr6VauvOJRfhdb3OwfmRrpkUDYV1KloAPLBZ1To9G4YuJ+O2/HWgYCgpl90jJz3w1
rA7UuSVlH949Rdg3IEcdkSoCcLqcIrg7PQiCIvQkgBPwFFDWKdu49HKN5sBfDEW/BnQADU9W9XKo
LsI5t6vq0MN6GqHSIS8fzMggUYTo7N8eauO2A6dL850upy5k5S6HmgNghLmYlY3i2JMWhdoT0Pvo
/U8j9GXAeYr+k4NC7uUoFBujrKZAS1txCEe/anqn9pOxytmZsrIz2EbM4ViKPjENRQqbq2tGG7qZ
ZgOZi6QsxqOTD9xokEbjQ1w7Q+MFkt7t7P6tEckZhA4/4kXU4S6nB1kzVwuNME+3ODhZFRgbTbd/
RzSoHxLRe7n9zbaG49GH54v4YFQcL4dr8LAYassIvbauJa+rFZ3uKQpN0RLZX9LWjncWdONw0xWy
ZfrvMkQDXb0cb1GSLgAoH3rQ2XUvDajAmDNwOiVEAu/21DaHAgxB1waONYiVy6GKWgvsQccePK+r
xUO1oXHBxhuvKGru5fMbQ7FHaEpB5LOIWOJk/FF8sRBgwShWy7xeU5dDGPTSWUbA5hiFqvb+Oo8Q
OgRgCmcftbPVUHUcOxbMmcybx7p90cCw3A+RPT4mC4CCdy+g0N/hUUvhm7tpFaVQjMobAHeph+UQ
tOhUqAxS+i/qQzoM006c2gge8P8p8OAS8ebKeLmE2tDbwIjQiEoNuf6qd/hq0EbZC1EbqbIN9oPj
hVwkQl2r7R7XcS+rcZN6bVDmJ7zkcJSrLes4Lrbi2aVKua5RFjdNpxwZRGuPe7lx2tDy54YXNGWU
D1fXfM3nrByUsLzZjMZTIy+vfRDnn+t+6u7KKQl29spbZrq64NBlRbOH4Xjw6SLP+2NfIkKWZZpS
J16aNyQXZkezBRp5MHpT4ORPHfXEs9QVlt/rcf0CfqX41NL9eAwLHZ0weuTaP7oxxv+7va82PjXV
PBk4uEZR7+r2UwrVabS8TLwlHmSApFLzxYjSfEfjeuNy/38eDkAFm0CzijTBTBLVT+jktsGM6mYq
ofVxVHmUBIdqSc3TNFrmgzmS0diTRUPr9hw3IgJ1NIIBTyOqwevUIlkAwKFMmXkZzg3/FZYUPoZj
bd7HdvHt9khb89TB5IkkBrOQdZhTe2so+NCp5xSNec+7JL0jF5B9avaaP9Z9/xhAHjmRBOjn2yNv
7GbuX/o24Jk4tWtqRo/vYoW+S+YhMhj/7gyj9Ueg7+FhMOr23EMz3QlIW1Ol4kx5hxkgjin++z+2
M9JnZr2McealQP2OCDIMB/qgyKxFGaCtpLZfg2GpQKaF5etfTBWtDiHAi4ruWu6dx07cJChzevqA
kg4I//FLa88/Z3maTnbh7KmAbu0eQbHiQcMeMq4mOqNYoqOX4SGEUnyfGiN0KTeDX426Pc2xrY9I
0w3YJFcXELXVfVIVzewUi5whC1uYd0tRKP8UXYaDgqJQtjAz5+ftlbw+/FTZkE9QKFoSldakqRjK
dTukUo5/HSj+CrmB5xZm087hv17Ay1FWhz/PETEqMyf3GjVTUI3CK7RRiu7DBK/avz2h6wUkcSLd
5UbhQ4E7vtyUitQgTpctBSj/yPoEB/2ntJTmGT0K4yErBnXnDFzfYAxHF4IM27R4Kq6G00eYmqkM
VR153exY8khtAcOb1bM8LY2rY7SUARwSb7cppJFuNWm856i4OWNcwoCdUYq8UhCogiXpZOz7PLNf
bHxZC736TF+/vw80R0K8lAfTu6OpJQt5fNF7kXHGWF3bQ6HTZ7EZUaabhsJHrCAvHDk0oPTwXRYi
ovkthsJsjcjNJ12Tolq9aqjvALaI+qGjz0y/4kllDftDhjTOTqd96zAgwiAeM4zMw+ly72AA0tmh
MxbeqC/RR/pBBZz6Kd5LA0Sme5kGiBmJPI7oRdtudRpS4Bwj4s2FF9etTm0Kb7cM/Avt6UX1Eg0f
pnlWMx/Wxnyyo4BuPyz2/24fk+vYzS1AHw/IOIVKsp/LqcpWirSxrebeUA6w5UdeUgWqr3cWPlou
kprYAGvG7CHWMOwUYbe2K1BXnOwpHwntzMuR6wV8Okzy3OtSXHOMZP6dGeqQ426QmO5iqXvQDbEZ
16sNf5COE1mmIK5ejpdkkGJCdLDZrMuvEY2c/lCCSXqcos5C44keJboi0TvpdWLbsoOo2KkKQodv
gIU/rsYy5BWcdTEKFuClANWQTqUJiCk9N9KnvlfSUxo78VdF6sP3138tvJsQqOGm4kWyLrcXcdXR
IpoLT6r6yNWkon2eI83EtmF2vKzAJd40k3nnmbxR5OcyptMuVD3gpaz73VJhV+bgGKVHcXZKXVTb
Mt2NM1P7SYgIOz8EQFLcSUmqd4fGCiYhoDU0YM6HSfu3atHpON7e4GIbrT47cBD47TCygKmsUTMF
SWCfyErpoeesHOoUVwfkeQM3B/D3+/ZQm5MHX20IOXoD8MdqixlV2Bp6mwAPTM3RwytQyDqo9VAd
yGS5UI14eCzHaPmG/gtZGA/G4XU2wv5U64mzE5s3sDCwDuglMXe6D4BxL/f7jNoXZbQ88XIrSt2g
W/If8DDK50kJ4rMdTCNZt53fGZWdeaWjpscGPa2dH7ERSMULB3oSRS6RN13+BohP2iJJ/AbQAuMh
zAbtQJlhJ9/dmqntiIarJowSUVe+HIVomUtByjM/JPmTn+rIGJ90e3aMA1IhrDN5cgQTkkS0eZTM
OPoaZEkznipqB3uSmxtpAK1mQKdi4QVp+fKnTIkEJLAMU29R2uq+H1X7nCr5eF+UM8UqLdDuy27I
0F/R+y9AA+edcHO92QHD0RCmIUIKQDnncvg51pW6GhTHXea8ddU8pPivSeib91Lj3d7s1+GUoXh6
ctSFeo+1uvsRdammGGKv25ip446gsb8OVTp7QQ0mGWkA45s+mfKu4O31nUk9B5cqdAF5svMfL2fY
lQ2GODRd3ELp1HOLnwIm3NjBwHgYQUOWhLbFVD8ZDrI6o10+KFOb72zqq2/MwmI7ISpzlHw47Jc/
AXJym3WaMrqzEgMrQ5AugtkVYwM7yoNkHRR7MT5CVY87CvXNVPiUX7O7d64+v0Go24OjMgBtrKmQ
aI2BEQTb4y6gcO/TuStPll4nMBwl63XsM+fgoKK3c9Cubuy3QenLIuhma9ANLifeKnCEhqoaXV0q
q4NhRv05qPTeb+f8mxQGw+n2HK/LJGI8LBZBU8Cko710Od6UtoNmzgO+mlnufC0zs7pvnKi9r5Zl
RoyzX86dY473JAzWh6ZPgtcERs2575z+EUUg7Wcddrg/3v5RV/mSqCcCrKNFL/KWNSiScJKWmgxn
Jisl+1iUFTKuYdG5KNqj6eOko4u6vOGqQ6vvLMfV2RYjw39+q8+QrK92vrEgh9SDEAAn7YR+3dSN
Z0Za4s5Ws4dh3JykKNCSmJHbrysIOR1ivQ2CwbWAQz/HoAIO0NiUc5Mn1XF0HOnYqHVzkOn27uTE
myML8QNRHCZnWU3SMZcCmwYmaRuDzpU01coTVgbYq6pLeSoVu3mNJKtBxD+XtZ2sf2uBxbe1HaGX
z11yud3Utuoas2Rs8hcQ0GWsaf/r54Tudak76V6n7yp+8ijlgkDUD9Y04MRVqA6RVy7aqRlcO69w
ZRkigJjobkPGHNvxVGp5/YovR5O9N2yLYclNeHnQpqdccTlJaCso203p4ALQX06BNppntZgUCIJL
7ENAw5Qqj/e0vje+qsr9L3rXMEOwbbkctOp70mQTRdU2bRI3RWnC02fc7WojQO44HoJfmjWGd92S
7Kk0b3xTVRQ0BOKER+o6TtIiVwa05tFyLWTEeuFnvNiopvynYPu1s3U3oiO1XEFeBO5B2Ub8lD9S
/RSGUEe2i5iW3qJOMPSR5bVN1T5mvaY/FWXYfLkdirZ2EAwzwYABEk7mczmgqoYYKbb14AZWpPth
Mmd3mebkgNALWIZNoLtwX4r3vsPZP29oB0pgRIh1TCYe22jz8ymTMpqOwaA292PVhg+SqkXH2/Pb
+nZ0YhV42gb+Wesmn8xymhzEwW3qPj/FSSM/2WOTu4iaBT9uD/W2VhevBDEtnD2FjgGt0nVVumuN
lKs7HFwpUfoXFL0TULPcKdC6RgXdplij1nCcdQUb7hoi7g8Hf5+Pme4E4yEJk/5ZgdZlAzvX1Nmr
gyn7oCGuZ7jFKEfWfZe1FnpJWaB/d0jJn5IiC3/WvBgnt+3oMqCL2qHTfXtOG/sR/h2MUxJS3p7r
cKakbSVHA85edp/oj73WtafWGVK/VZz2AVj4Xtf+youA7hfvTapfILs56WuspanM4aLVpJwNaAr7
0IadFf1H0SwzDkmG5u390o3pD4uVXM4Ixuf5a4LV0ehRPJ1Ut7eC+AN6LLlzMNQiVylyat2MWt80
BefAqGL5gN788CkblHEna95aKSIipQHOL5F4HfgdJ4OLKk0uDzYr5RaPw19Nb9TdCz5KERZgWMNY
h9tfR8TZ1YYT+5oaPW9Fcnbxm/6IFkpvRw0SiJNrVHP1GjrOv51aqjvbemsQ3A6oyCMPYVFruRwE
KaZY6VqVlCHKejQeddNvqmLP2HsjDlH1BN8GkkEokK3StKWq7FjuJHJRZVjOfNLhTsdxiGw4nM9L
XjpCgH5PTGIjOGg0cCgHovULZGM1aILOo5Mv5GFp0xS/h3mJlmMgwXtME5RUdo7S1gwB0VkkJGjk
EfYu11EellZLQjL+qoozZDJnvXrt0Of/1miANRM5aY52E5qvt7fIxq1JPRlMOw1l4Qm7ulAQwsSM
DjqJO5Vy17lhYQqvG7X3h37MVbC0Rvoo62n8lHWj5N8ee2t5QfEBXxSiLvQbL2cMWi9WEPUZXdEV
9PtmlsMTPY92OWRpJY07l8rWPmWDMlU+5zU9o5CdCcxSNLlWUZg/+OaqijORuVdx3JoU+rpYginA
ezFyuZzU4jh1Y9CPd6uhnI9mWLUPw1Rp91kcWnsc6K2xcLiiKwVGjZ6A+Lh/nO+J21mee2DOPTUu
z4gm0p1WkZvHJG3a0/s/FjpaBDCR61zpFRcYYIFrdETglWLhkMrTlE7v/Swre57UG1+K5xhBm+6t
wF6ujl0/LmNd8dR2NXlxTm2lBw/YUlQ7+2EjIFNAtAlZ6ChyAsSv+GPxNL3otHwe2X11RCdjrBTU
2nWjy3HIiMr6fs5Mcyf5v67dYRUHHpgMFVE7auGrS4DSSc2VZA+uPFex5HO65f+gTOlPKFTOv7sk
AF+hJG0FysKZctlL4zA/ybXUqrDhcJPduR829o94/UI0EZGVxPJyCaI8BGhVJIRuyiiHZJotsAF9
eRrxjd2Z+sZQILe4+Xh0URhfG+wm46Qm1Dmg8SIDfTLazvyCbL4GVS7NdobaCGkGVTpd2LmoAt50
OSs0CMa+6fXBBcKvH50+/9UpxvgsWer0YiypfLahxLuoWWof3n1E6FALUQYTLTbGvhw47ljGQGOO
hjFHzyEqWqQTMR5OBznX5vd2OanL8J4B+U0zDv37VfBEcjfW0Koa3cJq0y9pAk9WljTjEZhucnd7
XhsnRZgKkbRSlgGfthpKrw2zkgf0eZdUGp/nVlGPb+jRlh3uac24h0vbuAkZD2EzAhsRdC2pkToq
HjOK0XMv9MMxpEJ2QLXli6lE2tnKnOkOW9T6eHuO4uStUiXCGt+OdAkg1xp4auLX1GbYermzoaf5
AQsasz3os2M+hwvMl0OpDfm3jP+vibthXX5Wkfrbc3fbOCNU24COcFKE2dYqnPdOoEDdY51DI83/
F+lS+nGWnfnJxLFzL3HfWmMBxoMyKMis64ek2RioDuuoMgf2rN712mT4UKSGp8QqZg+yE28S0Cs7
Kc7WIv856GojdUqiLKHJA6gyC2RSFmu+y5YQlnGUWofASeIHKOu/UJQT5j1/c4PRCKXfSucaZ8ir
p2wqGxjHM3qfYiVUjkp11KZSwlikaHd209aXhPVBV4JXM1fL6ks2ehhSS2J1p2iYz0rBuyuDhQKJ
31R2hroSLuRFBFKax5cA4tD/WEWdUg2Lppv03rUGs/WXpkoeFgkjxEaJ0p+lpbXDwUnq+mPdq66R
9Oe+yhFzyvUmhsOAx5FI3smgF/NXW2IFwJu7N/6Jenmvoi0+7vqEQcUTjCPB5zRXd5+NvrsJjHtw
qRlLv6wpwvmrSOX6Y4t5GA4psfLp9pHe+AiwJQhZfAiWZp1GgBkvujThOMFMQ5ffztqnnJry0WrC
5dtfDAW3SUCTaMmsXUi0kXpfg12gmyaN9BFnT3BQ6ZwTt+pB23lIblxvXC4g91lFEqT1k5t2QZ0X
xty76DkJwh0Nx5Zz/rkvEukYYh5zrgBTHhr8DP3bs9zIyxiZrIwXJfDJNXxHnVsK3thLu5lmSucg
LXAMhkCwEySuO22AIqgpCLgHnW1yzctrtK54aSw6G1rK1fzebNIPllWP/miHko9jUPBxHFDommT4
TmGlFwfJKpydG29z66DaTximr0sF9fInOLOmtywEt4HMqdVDW/ckmycuuMHZu72om0OJGj++DRC4
5dVs21CGJpXY7FJnts8YkaUevgn4UKj6u8EJYmFp08MiIv2EgXg5K1sOs2ihKeg6lRX48UC5qIvU
8BRGmHB0vJ+xXiv3qDTXDNK3UQFGY8BBtWn9iMY2U86jQkNspg9xFsut1A9j5ELsUlHPNI+t+YjS
Tn3EzUpIF5Vo8uODPTwGcjYeNTUZT4OEMLFnhX3kZ+A4vAJ0wZ6Erpj7KjqJxFx0nPgHB+tyberG
DpMwUzhViM+89PGccE2UWEotVvKpymzHM+k0nm9/+437kC4fDyoyOM7TGi2io5MAlIpthn/wcAff
pPmRJsv8JC9Lchr6PDUOatAHj0mDjAC2Xqq2s/m2Zs0pE6h1jEOusIZT0lHWich6NGmyT1lrTw9N
yBsP80jcu6VIcxdVynYwOVthROwDlAqoSbEXL5c67tRWLSnPYyJb2k+hNMoo3+B8fXttt84VPXeq
RSKSUJ+8HGXS1WrE0bEHtY5ImlIVxf/qvP0vSOpu5yH5VuFa7x3ko/BApG4jJBgvh+pRYQsh5vVu
1QY2/taj9IJ9+3fT7IpnVQoLepe66smhNLsBQMv7Ae18ZHhr/bHATPvHX8xbYARFoYz+yyr1KPFA
G1JVXA9G0B21Tvp3yPThMw2QcqcXsbF5uIIMxFCotAJCXh2Zok1VcvOgc1OnxI+xRQX0rlATDOPi
1Fle4qbUXrug3AOTbXxYgaKnBigsXRn5crWXxOmHcsH/baI891MJavswGZ35MuXTLvt9a4oaWt4C
AwD4cI3Zj5IIbi2SWO7Sy/qxqqLpC2ImFCbU0ewFydXyrLpoA2Sg2g5DjyWwj2ls1Xfgz4sTRj/z
dLCLJNH9Qe+dOyemA+Xh5Cv5o4Eo7fu3PPA6kkGBreflLmbzR0WjyhS8tEcHwdGIImzmRLGXJUHy
aA7NHjdq6yPoxAuqXG9N+tUZnqS57KUaBbGlhjQXT1Xwb4R95INpldbONtsIF+KNKzICNvWVom8T
x1IeMhxdE1YMgbPcV4JO/Xz72Ky/NLc8xR1SU56b8Gu01a6a1W6SeXzkPijoCIHvaHGFH9K5qFUc
17pJ/Z4l2l57dp0SMyhXIq9cJJtosqmrQUHKB9VQT6Uv2XQk1LIy/JRjfYQDqn6N6tHY2SAbk2Q8
UUAXDHl5Tf3ve523Toh8XlGEy6kyNbRezbn3taTt7qxgMBE1z/d4L1dFLzFLUcUTbS8oPmtTYomC
JG02lLGlTuosn5M9/p71OjM8Kx2lFFvAIr2fwVtgrasNXfbFtqKiPuN3Z35vU318L4RZ/B4eBKgn
IRPBxlqteivnZjGbceNbkhN9rZcWpytcT70ubhe/Kac99bD1WWE8IZ2t0iShwwiv9PJYAjAppMQC
wqJWZfKxrjGCwnTMecRpbI9hd/UYZCyenLxBhEAPbiFix/0RAuIqskatT0Yf2V7tjBtTdlfxv4XZ
S0QYjLzzszqWjl2XKPgwhJmnZUr9Cdk38DaJRfm4LMz5WJvqSOMc1LVnzk1+lNXOsL3bB+4qzRc/
lVYYFROyH7bj6j3Y07AyDMp0fgTU6WtudeFLlRXzZ72KF+sgjeH4oy4j2Y+oan0i5nfntA+6nRPx
Nsqfd7f4FawT/StCC+dwtRkCfpdZWPHgo02epie9M8P8cx5q8uxneFu2Xk3P/VOktL3pQf+AW6NU
af6l1xblGzglMrIav83nEaPa/yX0D++XRB8tHI4zRLnLsRy+AWsLPumBsrw/YtGOBwfIY0wwOFYJ
ThmHcWG2S4e+xWQ99Dh4+t0QDw9yVVR+gpfx/bKkuX/7q62DMcvFtYtIEPrCgkG+Wi4phBZod5h4
WHYC+t8omq9lFWq7UuPiTKw+CzFYsAyQOIf1s9oc+EUloAGFpV3Za/MxmeziR9Oq4bPdjjr+ouB8
z1A7u2MW6TVwIcixj4ESFH+xxsAkeQkSM8HQrK45J0fa17Cr3q8dLJ30UVYemiVqPGQpkkcaVb8U
FAt33r/XlwKitjC6kPSGkgNo/fIIY07lONSOez8uEsAWfTT/Gy+BZruo3PIAigJtL38Vf+LlYvPs
JOxSFIPAjc7E5YgJjY4eGC/yhlOcKaBmav0URUvZeyxp9EGJbJz+llRVKYN2RowSuB4pzzUK+z+l
tFf+u73FNgIDXGRgYdyIgMqvxBdQT86DGkSeb4dR9M8cEiK0scvP0mhjTNf2qlcUMpXKVE49A5cO
TNv1cCeLfoOYrNcECUZBBgEdCJLpck0cGN7tLBmj3ytaq/jVgrExWNfCeaAmDAAPmQR+iN22tYRk
cNO81ss854dytvVXKzTU+aCCYwwOctM0PwJzqjM/USpp8ib0mn8gMxRGB3NIm7s07jMk/KDqpGj8
Rmp7t7OcG/tJvLbAkApDhKu+8oAAcxwOFFAwWs9xN1rac25jSoKupMbazcpEiG2SuxS1dr+UYgXt
IYky0gGfeDTeZThFgPzLO4s63X0cyZUvD1p1vv0rxXleLTeNExtAnAgrV4TNqpuyLsr7yTfQLMXa
IosOXUGaXGMX+hGH5OnDUPTyXY7vo68OSbNzzjeHB1giI2JD12jdnYosM5mwwpt9Mxq66TAkGphb
ZFCs4DG3wGC6LczgGW/PzBgPhT7hgontZiDtdK7eaiHrZYBOBlaPdEF0ry533WIgI8a/HXxuocp+
aosliR6R7emVF1w4sV8P0cX5ECBi/6OSokh6NtRxKMlccufeKboiPYPW1BK+8tjPh1S3h8XPlAUK
bD3XKBcMCmq+B0cqnMadkLlDwCXAeMkbkRvl0SLF0j+FliDlX8g1GelU6Dk2o0GJoL8ySsm5zlNb
P2RDxFeY+kFBc9OIHni89wYQZR58XhLW4VldrDZACGi2O9dywuSuyYoEuFgkB86hTKOlvR86s/3H
7qbqaxMM+sfQjNL0yxjo6V1NG6o+mDNpsa1menWaaZk8UtwuHBcVA/nn7Z13nZ3xcKeWKb81QhEQ
u1zyAYiHmQ3U2npzjh8LHcnarGzZ5GpZHG8PdVUoANBLJgxKUJiZifLi5VijszjyIAujOket9Qhs
KxK8XoVVHWqCia42foSqc/6sSCGSmNwCPXTXalqs/yltU8t3lIra6DNbEauG2z9tI0jwsoLkKnQd
Qduvfhm2jH3dtmrn90ss/TCioPBwY67/HYf2G2XLxbs93EaeSv/FFshUobFz1X4a6kDuu0Joa4ea
VGPrGsZs2GCUrQSr3iHrj1Yml9p90HWIezjcB42HfEmmHKexHXLfwRobeOkw4ABajmYkwevWms8E
1Hb4ILS2PgxQkPWdn329V8DmgATiZMKYJVpdfj/LiUfTyZYUewU0Jw9JR3uyb8bxoWqjwHz/YAwl
yGsiRyUBuRys5W4RTaTSV5TauncWyI+2hYJLiJ3IzlAbVy6XHEmwCICUOdZAEqfh5YYD/eKXRjQ8
LopSfZNo5B/1DADLoWPY80iaeVRNGUHKKI6+UJ6xd/bg9esUkwK6y8JqiJfSlahs4Kg4AjmLb5Bd
/w/zLOvz5JSIKDZRZfkSrqQDprdGae3cPW9H/CLqotZKfYG+r6gxwCm7XOkIUc8hqBMef9Mcdfd9
KMvPTbuk6ZORT3J1jJq2Sk4RMtQ/kmjQfhRD8X+cnWevnMi6tn8REjl8hW66V3T22P6CHMkUUORf
/16s80rHTbcW8tFoa4+290w1UPXUE+6QfbTAPuYnetTub4xtkrd1TioXWjmEQ+54fCj9rK+byS/a
VPb+4MwzNr0RgVwxsB7xZ3qGkd9Bqqj9eSmtKOiFiSuvHfXWT1Pp3C+ineP+UOM4uNynpTq9b6HC
TAFTiRrkL7/st91KZ/AnsDiD72Cnkt9J6SSfdo7qVSq+VkaQAqiX6RHbW5+FlgbFkAqXFlZC0Up7
WEcXXK1b7UFmSRodAdFUZ9XVWq4Is77PUNlIHkyMyL68/kOutgdfiQ8ERm0VtaDRdfmVcJ5MVgjS
clzl0HMfn+T6ru2kJo752IPdYWoUh+6g2OrO6Vhrmu32WDU0gJTwJjgHm4UrK6JyN9XjpI9JdT9F
esu1hmM4Zsa9lX+qEzuLaWa72oi17jTvPPdV0OG5VzgJElWoa1LeXy6fx8rEJFdSeBYFF65rTR+z
KtPCxUUB/PVXfONJaYBx1jkMdHa3eCCLsbWOVepyjN2YnZW0eAD5sT2NR3Ck9iOIxP44e7h3e0kU
71TiL+JGm9fMjAgoNlhEekVbWlmaAuqo41o7WvTEVs+UUWBK4BXNI+JvlXuYsM2BZ+pG1hmgBgqP
5lghWl85WZacuWgQ+qaKUae7IYrHB1Od4e9gbKDDV5rMaPDttjCRJvUi9zAnsNgPupMhyehoQj10
qtDnoytGvQ6WTtRvFn22vqVVYuI2pzXxnzoaIKA1vBd8r9pS7h2yGx95JRAAZVnfPw3Iy49sAUYw
+sjSjp7bj/W9qmjar8lwkva5T2KEBb1SiDiMLGf5MVTeoj91sUHPxlOdqT62zeycSgnqIHAZ4Z8n
8tMoaFEHqP41RHP0oJAzMYIYBpR9U5vS4a2i2VhNEmTSob6OogNOkNJ1pydE6e3xFA89QHZXX6J0
5xReJ0+sDa4KxRHyJwZ0m9x4nJyKKN3pR22slAUUQep+GoZu/tNrPXExT9H+d01MC7BGc55p5so6
sAY7/2rmGB1ZiCPsnJbrW5NfhIINUBJQSuzYTWBwjVhkrsqONTBReS+qYb5buCn0A5g670zhKO47
MobDUtX5O2+Ab79Isrydb/IyXtocHCCgnB1q+FU6bJPBannr8jJm9Zhjbqrc16rapUAnjaE+INwS
/aydOIINamFRPFStlZ+TDudNX+1rKXwlSlDGiHTp+EZTmmrQMpE3d37iVXZpUNsho4l0y4o42g5X
9d5O3VI45hHtOPNZYEUOai3T3vfNUn0q0O788Xocu7Ee4AFI6SvangRzc5pynC/RzB6Mo9uYUcU0
U0YPmaLAC4iHZIYSTXdr5xGvQyfoRhpW63dAKmYbOkdhpUk85eax7TU4+NJLc1B/4MZ9Y8akOstm
TFiyaAldvJyXf20ZETD5KgDm1voeed/L6NHkfQ2cyzKPdT/2h87sou+SGrogsyigJU2pvhg7m/86
YGkr+3ydmDjIrG3xY8PijYbZxNZxwuzjnlZeXx1E0SoPrZ3Cqfvn70mLE9mTdcrKqGT7PYWOIdFU
spjb05eWgLaGosBoIC1/YYRV7yBsttsHFTdu+lXOhe8IqnrzOj0nnrQ+beIwswzlvTdq0T1O2LM8
aGNk3Se4+e3tnm1u87IiXEQYausVv0X+wdsielqqciRk248wB7sw7RrxTh0y9QD9UwTS7ffYDXTa
2Rd/R451WfB/q3IUkzwUFS73zaBXkTNlsXts0kl/Jov16rCYmumL1mP+59deZ/wy1UjJAsyQaM7k
mPfce9jfdD7MzRUnQF39FhHmFLyTLYG79p3I1yFw8k7yD1DGV4ZVB7Oc4/dNYlQfbHyRMl/FB+LX
KPtqDCMR17k/VIn83qVq/185dYgBqtZiOz6xs4+DWJEwvOcuxQhb0IV8XlzR/F7KAsEUICHot+Gt
pd7LbOrv9apxVPpqafItSTFSwjSmHmZflcKpA29GzSwTCs4dpivjzHeVehkY2qJWxN/L4XuMkXG7
GgXFA74jSsW/Crvf3+ySHi2HheQ6SAWWQ7PojDxIzE78zhNk8v2MKArkKpqn7JgnGQ/etkqEsH0j
lbcehjfJMZqd7HG2hngJxrTq7jyVb31EosIrA1sxsp8UCFruY6IxR/7k2e2niKxPHKNGR+pKszAd
8bH1oW839kb+pKgpltbCGJMezhcwaD+VJS6KUmtj3Z+lIpfnJYqzJejRhqBKMA2l9WNalY8tf/Yu
KuMGeVN9UOJgqqo12yvTZqbAaox3YBk6OxxEPfy2pUsyNmWm/CLwofndDYLqhaLXxcevi8UXvWzn
Ck2XuXkQnYjQRwDR4fp2piV/KCq06pBNdg31qkdYGCvdyJX+XJpLfWiomXt0unPnP6dXtficVWp2
jnRnrGC9497nk2XUOGe2KvU9UQVMjiVEVwXc8tPsM59N7pmMxAarMTL0y9xTrM8zTkAI/g/MZvwi
narC92KP2SJIwC6+M3rNRqfZU1oHe7dhcoLaKudfixq1/M/zEpt+VabFU49F7ccekaM/WRRZv1zM
sYoA7B0tNztPpwORcUge6eLm3zIr5+QiwGDPYIaS1Pb1srZ/wqpJ1eOsD85jI7zsBy/Oa3CJTonL
r4fHK4jVqusDqItJMgxNLqFNq6BfBxjZ6JWh3jO+RODclvh3JgPVSjroNcjwFimOI7Vv/UdFZCjh
KprLn0MzxM7BlGP5FnFEjEvmWrjnul4tORPXXWx/Hir9XyVj+LEo7tLfp5ii3t8Ooa1clqmBoHLI
AFALBCSAMMUK83tfpP8NifmFh1Q/vv6CXoSbLgMdYRyKk74Skumgbl6QcBViS93WoWr3puujWi3O
U96o4lhnkiK9TTS7CnQshcqjqVQD/ntKOc2HSu+kFch5JaInsVN8xGOr0n177Ozojd0M9mmMJsKj
y2QXH0Q8Bz6leKMicDahkUGdYTNBdLHge5vijNs9GbO3MMeYRHuQDsn8+14kRvpGT4wZZ3MTNP+U
pFiLlwrAJfZk/jlFT+g3Yl7WfxaWZOkhRfFmvs/1ov6+MI7qD0nc0aF33I7GrjokzG/cLK6eU2Xq
fpTLECshjQUa/WqmdR8xwDWLU8Urfm8Xa7/C0/JS3kWycv7jsh+HewtjtzHoGb9+7ceBDhoy0OmT
Z+LmyHEsqz9tkqg0klHoq2n2ovwjm0rQN8Th/FRimIYCybgkdPGcohdB0WBqFnCKhy/1pE3wMA0s
gO601u4TfIALI6DV6RWfuqUV+WnEPK/xOy2C+rKzA65uOpsx3grwQ38K1v96E/41F7dmc65GJrXr
pFANF61klCUZiVudngetiilaMZntP+ZIXK+8hnVWuo6XgRpcLgqEVBrI36Shaoj65EomC+6szJgg
q9PX159v3cCXG9xkHEp3BFE9aqRtAtHGcV7ECSKXedMqDGxMa3hUarvZIZ3cyFMYS+rkDAaiGRze
yydyGRYtdtHFoQGKQTsqcR69AfHgNIFdgJ0Z5iZ9g+nUHoTkRp4Cc5oagqITm+Nt2QkESWF2kyZh
N4CmU+NFO5dzbzzTiJHPepRYexH1Rbdq8z6RXcFDAmMy5pDWJmA4RjNXsWlER/D2jvzRL1P3le5b
3R49LHi8BxcnqXNpVODeWuGKL90QSRJ+rTW0oGuiqPjsAFSygpLhzXNeeXp3toTXNMEQwYI66LFU
amjZmvZJ8xCJCiTzxJ8pgAsRVlii0RMEguDiGFpbqBmlCg2vucqNB4WjMfhxtcxvaA+bre9FulGF
7mypj0leDy5zqQLVKwWPeuXQqGUVkvsvmV+WSAbh3YhzH9evqtmBkRXGp17RqZiTouv/s/N5inzR
KI5yYJZYMzBUh65jDBjn+rGYYhOPr7muP/QWthKnKe28JYS6jBCQNtfaj1o4beJPBdwx/n+Zg7Vi
ZKTyoJoNVL4sqxxSgbiMH9ocDz80yBO78muhV88RAtDDQSWMWIGoyiU7MvoY5xMXpver9ZiM+IvF
FCTAXiL/OatF9VTUntqfXz9D+vXuptEJlZKblF4Mperl7nYaa4o0dcjDxUh0KyBiZB8RJ0JEOraG
+lhYBXL8fURETYR2J5deCbw+j1aZFtfKaDCN6sILTLvfVWXMJ2euxy8WF/5d2aXzByMynQfPbWda
UapA7X9eAIvCQguqOK4ChLGm5yK2oN+UbYRLuejD15/vBRFyuam5BZkpAKxh5EWdePl8bbkYbgd2
PjQyPcEsLNYNKgzVlH5kN5hGDlPjoHkyFGfipaH72mRbnwTWn9VJT+zJCBrMjr91RdHVj4PR6uXz
tF4JoLZI86nIBmE9RaOetwEbj1zHmDFB8vUcRc6Q7zWQTqtRJd54Q9w9eUk+jwe3NrI5KCfHjTnX
ivO7awvlbem19i/DLmuxkyldBxLLIUYSS1YGMCyDyzcwDaXhVKiChNYkqvt5mXKEFeggV0g0nujr
xTs3wHVYZj1sDIgiSCRcYZyGsWiHoW7yUC+TRHsqSYflk1cUy+n1T7utxsmpCIu0qFmMDtBW5NHS
4nGp2IPhkGkeHK5WhIXayjdzi1LEPy+1YtZXxMgKiN1qOWLpSXvOmopQwnA9WUuE06+03bf0YZQd
5OdVS5jHAsC9NnLo+TMQ31w3kR7PTummaRiZoEsfqt5O7mOm/97zOEzMXWxiKoVFh8+wm/U2VVyR
1itX3ppVP1/s7OxxBxbPUeYuCOhanfEWumlPFO6Bwh3YKW1y33WA/w+tomFkYg/Wn0H3+tZ3NTjV
B/o4/efGMnHCxPuayc7MQLoLVEu2n/D2MWzM7Wl8PkbSTvd0gK/3KsrR9stQFrQmA8DLvdooAp/R
uitDRcUeJBhGr/c+RI6iPChFSwWuuMNo7XzcK3kNmnPrvBElQyZiTOLWjfZXnpSWhabKcazCTMk9
z5edpZ9kJq2HslfUeyOX1hn9MxwrYrv/bSrxPAetm7bwgCrr7BUa+rNOLp7aatF7eNQ2xZ5XFjjC
ampf+bo04p2gfR2z4b1hJUd6B5XR2OZYiWGm9jK4Rci3c04jfAafLPRQNxYjYactH9AH6XYC6fVp
Q8QF0ctVbpO/thVMVLt5SYrbhiOyWBliBZb1qXIKEGH1rhzaeudcxmyoC6hdggRzCdpbfQZzUAtr
EFKEy1J7RzLKo4e3QOlmFtlW6T0LFAAQOzLUnYTy6hmZA/Nk0OcsBD7pvF9uhNkmatXT2IS4s36i
v5DR1TdzM5wHo3n/ekS52ugsxbTXcnD3gV3sbU654iLUzoyrDpdkzn8bJaJmNJPKH8z+6c448bKH
d9tONIF1oebBnGlVE0feY3MLmIRkt5UwATFtAtsZlXKFIk/a51o246m0NIykk6Tjz7kw7hk5Vjh3
Ke5OdLsaH/AzUAhEdYMWKriLLeioLIa6d8qkDZMsVX4i2Iq0j6vYxxkhh5Ee2Wg+mCJTjGCa3cLv
VeBQs1vVO0f++u0z6ePcAP1DC+EKHjYz7FFRye1DtdDmp771lgMvz73TihhijqoqoP5e/95XW5rt
TFGAvCL34rq5L7eWNuAGHqWpDKNcLOdCp7GJSXh2QkhyebK8cjpUfbUEjOj2mEfXm3oVw3mB+tAD
AH18ufKARla71J0MU7vPkSNj7XthUVyTAGXRzmNeRSYec9W24+zwpWnrXi7GmVXmZrFl6ErD+A68
QDtLqYpDY+rjwWsreTcN85458c0nBMgJqwqADZne5aLtYDAiN4sudGngHPBDTY5Iaejnos67ndzm
1lLcThDVoWagIbGZx1f5QjKvezI01MT2+374rqf98J8pnfjt6xvmxhZla76oZjgkb1dyYE2Lo+Oo
k0Qiy3c/j1P3LuvVH7Bz3A6UHo2P19e73qBgk9ZLkIhrGGRuly/R6ifF6eYOaIMyFj+dKE8CB2aP
jZcdo19fn0qjPbTMkw/KbLkfXl/8+mEROvVgVZH0EPO3raokk14H4pAUVSvcEzxs8Rk/yBJDv6R9
W8jl/7Acpx5CtrcCv7bYFwqhdhqQDg0XuZhP5iJnf2qYXVmxk38d0fI9vv5416eCdgD7ExDcS8q6
2TVrRjcktc3jSXg2dm9P92rVR4em72tfk5ryUE3oR7++6PrBLi7RF4F+tik9R+ROtqlUSfYxATvk
3uxnO4xLBKHnUcHVpm3qgG6cRR3HiFSaoni06yHeeebrkwJLjc3EdBDtAWtLyaud2XNrUxagg/T8
jVK7Dmp63XzwGKLsPOmt14u9AkWeTY0OtO5y68ato4/07YpwnLQBeiH1V1SU9lOZlO6PqsAryCGR
3DkvV6N5AHyAAUi/mLcyD98itwDhOIuyWAVyR6N4F2c4756WkikIYCj9zlqM6dCNScQAw5yKp7TI
er8uPeuHi19zsLiZ+v317319gMGy0ezV17EWELpNnAfOFVfIVxWhV6ribTVHCuZMlASaWVbH0pXJ
0ZGGcvBE6/7zp+bFo2+AnuC6xb3N9k6UqnLnTkKZqfP88yDp6Fq66O/S1G2C1x/yileF1zcfGVAQ
s/yXfXX5ra1OIynRKifMOsc7W4jBPDM7Wt6aqVTOxWAZrZ+J3g3HDL8+XLKhOeVa8bmo1D34ylXM
4pewB3A1osGOZPHmRndyzalLa3BAi4PFwanyI1Pu9N0sY5xAS9PaIRBffV742astFfIl4AXBuFw+
eJFVxhgb9hRCCGjeg9B4nAfN/JKPeXlumGm+NUXf/ugd/V+9bIHtruBIiEKrwhfUgMuFedm9mWWL
Gja9sIC/UQiZaYuCXx5/zyt9DyV7/Voh94BgIGXBX4QjdrlcOiPNIrJaCztZj77wCv0UtSVjqZEh
z9DXys+dHXWVGNPNxNudmwDFWDBY6w/6u/rzKnW2FZxiVRowb01vzN70sZ2eREI+7KO516DSYlMn
Z3n5ZU4QHpMqfjs74eSKe8FrXq1FGPi/FCDbcB3XilVKt1VD2eMX/EkKr7Of1TrTvkALAYLmjVYy
Hqi4OtNv6soNJaY89SODQBSy+sJYPuuo2GBPGRnaggSHOloQr9MGwPUM4QamcmN3CFHpSRkQlorU
r2KoWgjBZG21k+Vf71UaxCuTiZdKpbHVzCgmfpOFyF4owJfPoJYc59MMxOtNrtjR2VCK7JgKtTkU
9rSHCjH5Wn/feh5zfWYPNibThEGkHy6/ZgdioNdmJsD5aOhBLFz7PkOUbgcssb1x1lUwISBRQRaE
nHOzZ6ZY0c02URe00vXlZ+ak36rJLp671FOeaDYzrE3aPdudqwvnfxZl2gkXCp7Y1m9hdE0oCIO5
BDF5fMMcAlSuiNzmMJmx/lFrk/RY1DAgA0Bh6QfRgVVevLl6NivRnlpMTM+vn5ybL4HkicybOxcy
/OWrRj0tT1D0VMFJVMRZp4P4kPC+ZnASrjhH5WCc8DHdE8q6Yi/yHpjSwfQmW6WW3SpzWWXUigrX
hUBJJ9WPjNI7KW3ufaxMEf/KGiAbWe2KgxzU6QTTt2IA2MR3hU59adNpfgby1YReBHLYdKryrEUD
yKyyK75McTVhpeAmO/fjtdw6vxj28arRDMDmSvIiE2jIZBK8Xmt2zqNtMAyP0dIsglaJIZnYrQP/
ovBUX5HJGLZmbh8sQB5HnN2Vj4AnSWi6bK/ReEVHWN/jiikEQUfYIQBefj9NETSNYpRyra4bv+mF
HHp/nAfv87gI916kkaIeJLD4+JAoPa1EM9VbxV9dqO8m+p6MVCjUhb+oivpGKar8c22nxltag+ng
VxZwj/D1/bbNKNffy9GmyqN8XsWULn/vANSn6lAYAkaXyrcjI+B7tF6rQ2/be8nrVZviZS0YWTgx
rGSErYb4WNhkaQXQkKRcuo86ajsfFQXwFUYb/Y8mVk0faFbG9q7T46w4Mlx6u97Jddbn2YQynUJz
hSmtKcaWOGPHksDVmVMgjOWXoqUM/FoVkdQW7O9XCxWpvW26ZiybBdesitbXegfBCbh8wS2VM5Rn
Yqex9Iz3XyTLYRCdmXvmKRcFxbUtcueOI6efSgC3fj5Nc+PXRjS+e/1b33h2tDxgzlNlI7+3zQIG
ryw5zc0SlAxeeOJuOcSZWd2rqpxREVn2NGFeSGbbZ0fJhFRAgwsBDfPy2RWkuSPWWwL0KJs7fQRT
/WyJSTLvhwja+66MQBkWiiTBx9Ios4MY6Pr3HqP31jetMTeOuZG1WkDePf8YMiXmgu2TYfIdjFpO
E+FGOfWt2X7T6tF8FxdTyaaJ6+7Osjtr3AnNt14fuEE2L41MYvMmiYpn6VmFmGaQFZXiy9HOn2fX
kf4IBh5Bw2jPfe7GVQDSYFXVWy98BhiXb6/p68heVDEHjZN/771RDUuNuWbRNOVBLwuCRNEsd69v
katwQP+FdBQ/AcSL6BFvbvpmicGFKWZ1iHvTfRgWvHDg7MZnT+h7GoVXj7cutTaFV88n6r3t48XL
uESKy1K6VB51dxpPaVXNENcs+5B5wj4uQnY7sIObz0cxBdSa2w6G0OU7jdyUoj73qgNAluY7o+nk
IFu1enTj4Z/NhHg+TGJXtCkYdz7j5VJtxvaf1FYcHGGLL5mJ/bOdAorbyXGvQNscZdQx2Shrlwdu
zebGqadB6gM//1BG0XJPM4S+i8eLPeRLGn00EFcLKmgn3+yhHN4kqJ7fGZJ8u7JLoz9GnWP97JrB
DHN02f811iIEDR8KJDP9A67qTS7T6s2oRyIXdA8N7wNF33SE6jJD9Zy90yAqbacdf+PjAiTGSgh8
L3PFLa9nwAXSTgVAokZgxgsSCxyaB4I9Xry9j3sVC3g0Nu3L461ia5uojofLDGiKcxL1HWD0DMym
jDE27oQsTvWM6eU/n0seiqBNPeMQfjaRVI/UvLDgLRx6xpIfkjIpoKvUzUPvuHuN322Li/2E0wYf
jDEpxrNbiIzLgF41kVA5QEOa08OYNeUxiybszsbEeJTJVD/rPfYDYaNY2VHNu26n87Qe/Itbgx/A
YxLyGB0C7tsEBtGpkRNVJYohTjM9getQ3lRt2ZzzOhqflxljwxFfkIRx4FSGr7/m6/RtXZsUeG1D
cZy2/AJqWdFpNpzVMeuEONpmnw0n+Bp6C0XUiM6NSu11TyeCwW6CIaJzisxyLM8L8FvzT75UTeho
ipM9NUthfmpmWrO+XJTkW4xDK3JKUG7Or//kG2H04hdvOiZxWSlxS21/MBVPfnAwILqDW5bBejUB
DJaL+2EwdzVuby3KoImDRsnAplyPx1/lve1kU0YtLA6DF6V/5raNcl/L0dsp5fgGPE8fxiAWjq8/
6a1It472GCsTVKHJbOIJag60ApVSHJIGk4uvqVdERqDKLsoerErkHMYMMNehbgfzrkhk/k0uFtKV
kNyn6e3YKgg5510zZoExV+DMXchhH17/ibe2Lu+DVGetpmAZXL4XUWSg2hLym2EsndB0xXR0B7W5
w4oKOEAPNF5tzDJ066Le2bm3AhLACDIFFJy5uDe3gJalqlnMRX2IHaND/FBFZYYPYX126YS/mbXm
+z8/KWEA/vIqvMfn2ATAZiEXSgBDH2Te6AfpmtlhHkQULEWvHssp+SVUI/vSEEN3dsGNB2WigcrP
qkCJzsgmEqKxk2YWzdhDGXt2oJldedcXeX/QFcU8xZo57dyv679vE41sbtg1XYCPw1+Xn3R0zAbl
uZgXS8Knh71rVckdeiu72inrF9ouRHpOAc6ICmDpZqEaeZjIHZnKRsaKdF3mzD4NfSQfx1aO6NZM
yqlRaqwREwaq/lj13ZM99XD/q7i0fToVWFhoerZTM9w46QAi1hKR/2JLb75zNntxBylWHEzA/8+9
3uWBAjT2XLWRfA/O13jE0frT63vr1isnG4DBtY5ZuO42r3zJC/yPUqqEEbfZIi7sJ0dJmp1+2tVG
AsRNJYpQwRpQqIAvV8lqUxtLc4QuHWfZs6YdMrSishWSrA9avxMYbiyG/Ax5GnhIPvFLB/6vgJlm
tAUVJjt81ioNgIVnBwQNoaJOvXrfA0/auUNvrUcEgo6DdQSg4c1mcmpd6urguIFQmU6R4Hkn5qL2
k+pWTdCk4y7i8Wr3AqxamXlsYLD44J0u3+bCgMLBF4cFdQU6j1Ikzk+AJlN8lJaipBCeWpEcrKWW
dPVj5MESWBh6oMEz8I70o+kvCb01jkqarxBgYllopX1ShU6ZJ38mIJ1eoI9xc2yMwoFQlNb545im
9XASQkjPV2L0T8PX9+HV3ueZKIQQBQFzjUnQ5r4x4lhWVV26uLspqycXkH3kemAaHqu51k9apaWh
Ye1q612lsSxL8kOHYpVT5yBcvsrC6G1X6cFwaLMhQUBOdnLKu8oATqGPe/rEV2dtXQxJPYv8Y3WH
3GyUclYHM7NYzCwHKzm7mTMmgaymePzXOMpCyIHQYFy9iwjcl09VKxTvjVJ6wVCBczU7e3wvhFV+
fv2T3dr3THJQJlzjKK/xchX8qQ21wDGYjeV077XRZUP2eDQsCKrddQ3aV6+vd+NbQZaE4Uf3mFi1
rZdb7L1hn6E6XlY5/Ub038Vjlwy25gtdtD9eX+zGfiR+8O5e9uSVGd4IAwhzQy5ZK9Lkk2bMfxZj
zHyzzvs7ryrKx4Itu5Ne3nihSPoSSZC2o7G5nTrMCKRR3FheINwBwtzU2MAhcUrGQC39sQz6HrT4
uiHPvBPEAvNfxh0rK/TyC05WXi+Cpm+woCAFKaYsg4jMImj6kgQvF+oxLpTk2LUMBKbWaWDmYu1i
j+1wRgqx3Nm1Nx+fZG79OQTuLQoGAaNI9HoSrbCN/lQOAtLc2tgtE+cLuXwavv6Fr/JHHn7N4VyQ
43jzbRUaHLVviiUhiipVZOn35NnOc+6Nw2OGnMaPxVzUcyMN9y61tH7PefrW7oJgaTre6gRCi/Ty
xZsIpnQDAvhBFilaYKV18diksPCqspUf+jIb34/pOO0Rul+mOhdpD48MY5QdBoiaSfsm2kkmCCXq
TFFQtbE1PyBJk/dfoQ5VnCahTFIEcGdndAJcr3jnSmDnwTho3U9lkU0K0EJxMA3OoGieXAfhrUCf
Ivd9FOljG6RUP9UpTRhv+14Xd01QewqO6rxbOH7Y3iX6D4w5k4/Z0FW014GQYHU+2F76xUQV6Fjb
wgZb0Ude9ZArU1v42QKxMOx0V6bvED0bzlWqitFvZVl+siOroVNpuFGxMxi7eSZIsVcVP2oKbqPL
TzOrUYqjwoRqVTvbaGag1vjHjkR53wDlPUh9Kb+hb4OmV+/Vd9qSST+rvfFDoTCaQYl9rvfs4G4c
CzAD8LVJL1AUucL69O6c9RIbvDSq+v+WZrTXKzEbHjJRWEE+1XG809u56krQ3fr/IGZSUZjNl6+g
qbBKGb1MD7pJ4hS52BNewo12mkuglv6gdHSZs7qBo0kS0tLfwwJxJ9bfeGhKDrJgsvPV7Gj9879y
uLxbMfhxo+PFrmnnGjtslpSF6h1b0+if+xKP0J2nvr5egMZjMsKxYzoJNOJySVHNLcPl2ghEJpbH
Eb8GX0PYH85ov9f5vX46gPG0mlkESylMGS6X0hO9p7Jh0FlkI3WVWs2h02c/MjdLj7qW/asAFgEV
+j2xDkV1kxx1E+ZttNqNlP8EwEZRV5iGBIPzQnyeNRrerwfVWy9xzU3/BxyLf8blk82YfsaitnXs
XB0v9yeR9j/6vrKdkDEVJMbXV7veqBSJCJswAOS6YKK9Wc2ZU+oK9O5dK6eDLrLih917Q+bnmaae
ljTx5KHLFTjCWl6LH3oxKnuX1nVOt/IT0VeFzuYhRbsJF15rOn1sjsB961Z9WIrF+MCm6Xce9NaG
QbeVyTltAMwgNsdhtPC9qgtIR9kk0KWy58g45BgMHiu6Tp8Wj6D7+pu9gimte2YVVECTHGgJaITL
V6u2DXpZaQl7qPZcEWoT5oJdL917K5FAdWgnKkFh52XQlEPzX8Sgg7Kjir7GRaO/ff233NpTMKQR
SWFWRzm32b5y7oZmGiGddnbihq0ok3Pa2erJgOq4855vLIXN89oQgATKC99k6NNsGIoDJSWIMq14
Y2buByrx6FHG08fXn+nF8fTyKqbOWXuf1I3QTLfiH56pZ0OWtWbgTG31nlZb/TEi/6nJCOYU+SJP
098CTjDnY97EcvKntHV6P5bQlvzElkrkJ07VH+O+ETZ+63D7Aq2Bpf/v55k7EJGSFe+uM1y83Aau
rqiyGECzM1htDD8DohCiPVGOKEfo4rDzUtbDsn0p7DmmGHTDV+jl5WqZhSZKJ3sjKNWS7eCLWusX
P3W1JXnv5rMJZyKL269T4TEDQMNn/F26DCQXk38uUM1RxHvHYP3g21/ERljlpqFX850ufxHzq1Yt
20wNYIIVmF2Oxi/8UMqwwQTwZwf3UkKwKE00rDpKEg0mdTgvndx5Met9sPkVAPoJ3aTrQB62si1J
tawalLEaiHGAiDhRRt4hT5Q1fuwpaULaMRRfmcqWOxO8W7t0zYRA7QEQhbq6yQRSlD2VyCnVIKqK
8V41u+yhyNT2k9XF8z1d0PYdsFwRJM1CClgosf5tUFVxLqZ0OFVYs30A6SO+jUIt7i1hZb9f3y83
Yu9qZIDgME1Y3ssm9romAqilyNXArpf2aCBDjgZJa++ZIF5jKVbVT1Aq1LoQMDl5l5tgxku7meNa
DepGt1HxG0FKtB2sDj+e6gb+vDl9rKncMF6FOvImW6D0IQEb76SmNy4BBlIQvFYt0rUffPkzRtsc
HCdtVZKxMvmo52nzn6mn6WfEGuyHCbzqzua/teu4bxB+4trhmt3crhrqOV7t9tQnkKXfVK4TH/ux
KO91b6zvOqMFt8Wc8+71b3pzy8Fg49CB1UQ5aP1Vf2V+I09TL1RMgc2V932dg93XYzF/BIpdnSp3
KVKkCqLoj23P7ZeSuYAJqN8DrEB9rj6b8WTPfhfjg7bkbvduLEX/7/0+g/segAnD8RWjsG7Lv36h
WBg3cXdoQa6ocdjPtfcWhhyaewhMNO8cc2l39vmtD8/mY/IFQpzYuNnn+LL0Y16VWjDoIs4Dp5nT
dzmMPQPJSjttAn0Y0KB5/TvcOlsgEFeqiE3d8TK8++shFemotdnMGp6n5vJB6ZLPhpmPX19f5MZ1
Swr8v4tswkteJW49MfcK5hYK1QFC2//j7Lx65bbVNfyLBKiXW2nKWsstLnG7EZLtRF2iJKr++vPQ
58ajEUZwEmNjAwHMIcXylbesaOkFSV2hjCnn/7KMAGRdCh6qrbs5P/Ha8erXoxGhPGtVZ5LAYTqz
/xc0CVvaa316pLt/X2JQdRxoa7AH4GptyUT4oRlaLTKi4cysnsWwFC9z0TuXoRXGsyXqH5Q8xEsN
vvvp9xcWvgb0JQocYCLUwv/y9QKZr4XXI9QCIhgCKB7diJZ241sIdP3BRtmdI+eAZ4nAFHrI7VA5
IAnN5eaP+iCZu29GZcTT6zlvjNc0lmsLHSxkpC6JNWp2ZBpzcmQBtreHOBTcFRxIUCabPZQ3WTml
PsmqidoVTnrov3T6Wv/RIutwfryq901RHgKo+Dp8bWWGu1WoE/TKmrTFgH513Xl+5Y4Y5L5DsW1K
IlRgWOQ2tgEz13rRaW+K2Ub7vOtrkthyMTUQ/pb2d2wvhrx6Mh0+p3pnH+kt7l0VCALTsaWfTua+
uSoAMeFJjPJmZCbQyYSR4RWypv3rzC9/QHdbDwKEvSdCUbuQF9FVfLQ5UnIAcuLMlLAQvYbnWFmf
x5rOfTyU5dWfWu8EBVwe7O291IQaIW0PPgR55tYjrPaczBoNribcRof6i1/M6YvdBe18BpgqwH3m
KKcv46oN4ZDVmvUy9cWE4WAKTDEkU06b/7AvSEQBWZLRk/1u2V8AD4yG3adHqYY16VVPHENegDe3
xVcAzV5w6VqvL89SWOt0TZMMAhxRfc7y4PL1NTcqE39NE3x0qM94/AB7N5KjzbtzoXMP8IrgzwLd
Z8tblaZWkS33OmW8FreILDYvZekvl8dHZOc08rcjMYqqgQekZLMhaKsOYzw6JjVr13yem9X5XA3D
ez1vtevvjsTFyg5Q3X8soLavcBDEXScT4aIbMFXXLPGRIKJQ/lfejvXHx0Pd73KGoifFZ1Qjbt/C
FACD1Vu9G1UeD76faRh4cuWg+gb9YNGM6TI7y3ywkruDggxUfT4AdFsVhXa1PUiSgxvxLEkKGC6F
eGoA/iVAwfp1Vtnzc9DqR7Kk9/cHgQt1DJBkvJJccbe3OXb3mWW2nktNGv4pbzBiULPuXFEaq65e
Ux9hu3Zia4iodPoVQBCr6i2NHE2caSio70Tdsqx/ppWgyQ7Yq/wI37g/gyCO3xgo+53zzrTexLO3
fOqb5ei5vOOuKOwg9XBlyaOKgNs8J8XSdEKLziXCEoZXoOCj9HCSfMbBUsDsxt/dlNZLMnjzd9mk
5rtyVZpBTgyPKDRzt/1Xb1z/u1PnQr5xqqn9gnICgpqpMy9N2I/a/KNt/Ta4BKXtv2S201kvUEy0
Px9vVBWR3+aJTIOKKcsJaPauE22kiy0tFH0iz2gn/epWRoaZrW021OTTAYOhBXTOZeAKK87FYGVN
hJunYR+E8Pc3DeUCeo+UNhBGRrTldg91ptvrsQVH0Mw7iJNOnr3vkfs4iDvubxqVD8NpV+A5yhOb
UVYXsQNt9e1Inyej+dCOotRO9mzNf4uVNPrg0dkdjSoYWZdShdna94qkxX7aDewomNqie6FzNOVv
VhMdtshze/QIH3/IveEoQiF2gFyrkrO6XUKUxhSpC+eQVWb+d9fP6/MQp9nXxjz0kNj5Wih3w+7w
oWpzj25KXhInOWVo4ZFEd+n/DATCPoskO4gTdq4VJQ9O0M3GoM++uVYAH/ugKhlk1YVm4b7QFBeK
eikEn7lb3ecKNYnvj5dw72a5GXMTGAYmQBB/rD0cOeBQgWpIz4gTzRcJ2f4Dlc3k47oYfh7h7DFf
8znVX439PH15/Ct2PuTNj1An9pdA3Im71R4XTuSCKOW5sNssrEbRIduXHEmx7w2F4D39U+AMZKab
ocAO9hU1RT+Cv9KZKM+s8Yu2tlxQ2rwe1QZ2bhrwz8DviHhUjrhZXEHTUASlADehjaV1FWlp/WE7
/WpdA6Nqi1OQmSjIurJYpyfTnSDUAquNq99u2VCZM4AhkxeDp7A320qPE7ujL83eLXr3B0TP6i+S
9nkMc6w+jzLivT3MASH9BrNLXWQz2EjbvoZKwWAlwoPjatVvjYmoNy30PjL9ZTjgy+59Txz2GIu0
lGdps8R2kmX5aOQe0BRPM06oGvhTaGR6FgMBHJu/Hm/Un0WszdvBd+TxQDkEjux2LRFLA5w/cERJ
1/lfe5oGGeHvPoDRKkvzY7Zmix1yX2G1A5umvo6dRemlBoBZyjF9r8XTeHr8m/ZWAMdH4kiIC/C8
1Bf55fCsqLAlKTq/kabbw59V0o2RoJkOLds5ckbduwWRI2Kp2c12sKVL+YjzZyU10CjLp+57TlX9
RaCglh7c62qPbBaZsr9qr5JFgqvd7KHYW/CtrEHGpI5TmWG5evoPFH0Rs5SaZYWdVunf86o9EjXZ
Oa0A8IAtkKKpmtrmObEba6kIA/xoErZfIxqRtpeUuNK+4Ia3JuGyuLjImLpIPsluLkVYTtIzDh7s
vSCL6yKAsQcXWxGxbz9nu87NgOxWEIk49xDnHjVjPXUesOFQDKv2IdWqKotm10t01JkEv0uLnXU6
OZnMPunTuv6zlGXzDYwtCzi4hsgie/C8JCw8wFuRr/cQzLwlF89am07AViyRB2HeAfH8/aPpELAq
CR5lhbntimhZZvVjq5R/Zis40f7H66HU1x9u3hpH5mJ3OwbvEEYCskGLk3jqdtH6yZqbMZbY2eu+
fO1lqNAg3VrylKT1wea8v+AYyudmgyzvQVDcbE5DeoVYkg7k4Di018JVYs2+VV+LpSvfg9Q4AsHc
nzmqqCrYploKLHQLwNHIqfBHyrWoDlBrTMoebe8hPwI53V8iymtTGdiSJiLjoX7FL5dIu2Z12UtI
IhqqrpSKC158SlRvLSGD394WDEUVAB6+SqG2ALVgHn1s0GYaow2Ilk4MAyAWpVDiW83ld69GJTKg
ZFF8sDxQrG5nFY9W6y3BAs0pduNLWTVthFiefjYF0maPh7rbFhhpqyImlxYFDqBZt0O1ywRCdIBQ
IXVzIemdquA1WpL2NzFL/y2Kc92/jwe8+2JqQDCFCu2iMAvb22pxumlpLBzKuR+fbFt+MjSNnm/W
H11Ju1NDOpTtDs0BSObt1Oy0FG07MRL3jHgSbTBGWRLPYVtiSDPkdXqQRdyXrtTUAAorVSTKRFtk
zZJCdPda1rKuzDgckP79MhPJvVj2SAejm73sTIdD/6oPjvUa41ztreYn+dNYtMORecHeKiOWq+pn
PHiwQ2/njmZaN4Jt5I2fuvZdGVe4DcLowt9yyI9w/btjEZ8paS211pvdOvIkFitciUhUCeoNHUzF
l74hgAgtrZg/PN4+6i+7eWNZY866gkrwwJLQ305s1tAiXV0GQ0B7/ZYVQ/G1HWTwvkmzQp4mF1Q4
koZG8O3xsHe3mRpWWU8oEikNrG245vX8zY4tkUWNwVPLIr5oQ6NfHo9y95KrUf4fxWdzRW9tZq1s
8PDAZpQ8kNMpnnL0A/zRCcWCbLGfGMXrWJbZa8wVsIFV8rf/ZXjebl5wCgPbpFtLZi2OG2Q4JJKs
13p2RFiMi3W2VimfV0+uL9Kx5BXvBC1sNTs+OD/3n5b8lFNDigOXgIrc7aftprnNpQ08vDDW9ds8
lr4iVRbIls+BaMMq9iY8RhrvSIn+fv9SU+cPdQ0Vj24JOLXvNrj4plNEs5kYFCXmP3q3e9c5HNXH
C3zfYlCq45xKC/yhevI3U1w0tEfyPh0VdLtzzpPua38YGbDjMMUi4ZveucjJmJ72fV7z+h3yAeZL
kOXpq75B/0EYo/aaFND/WOvx0ZOzt/hAkAjDKQwi4rM5xAMavFbhxUPk5HGWhz3K3mEH7aEBidHD
EETJFjeL1TmISu53PIcZLJIKGLlBtoaKEpKHZ4N9iYKgqNqwWX0Me0n3+m8UTqHRwhfKr9Yoxu/p
SsyIV8UKKOPxV7l/J/gNJAcGFyYJ0rbzvla98GavHaO0Gdsrxibj2yyR4rNZuuknev5Hzo57+40L
DBAQRjZEmJtNsHppY+IMNEQTstp4ZJFQ4+o2RHYv3IMjtTMUM8LhHloOu23bwRmoGnhdyd9d8hxH
bYqUSIyc+6kO6u5gFXeHoiGJVTX4KqLM29Or5bJ2W1sHqROk2EkpZEEVGPUr1xwOYXm7Y3FNufR0
FLt0s4LmqJz+hDVEGgDS7tXsTCJ4agrIXXpQL59/e3vQCzSgIioIIFni7cTSFA2ZMWAw0dILiFP7
bW4pK7V08qqTsUzFb/M72IbkAog8UH3B2cu8HZBXILMA5Q+Rt5TQdGNuQENwEzye1s6BVxteydgS
PdPWuh3F7grNkXM7RAvJ8Yw2AaYSoUjb4mmZveBT5nYmQjUxxa3H496/pMwOBtxP2wcCwc1LCr7K
RUGr46KBWY9bXtZkV9pa+hGbf2+PcMVSQOJSA/O3yQz0QfHifJzgwbIM576XzbWaLMyCYO+cHk9p
dyj1tykFbuK/zVCFKGMMOdghlsCKlSjJeMEF93/2UPsHIKH7sid7IwCzBUeGk0bAfvvVNBDVCv3P
ZeH3SK3YffOjqVf/VLa4NDer5r62Jc7N42T8nWfZ+gWEwFETae8DEqRwJpQx/d2VTXXIkYHBS5Hm
Fm5T7rpeqFjlB2u68zAAZ1ZVSMVcBK56O1GQQVWDxOgY+RhD8gxM8fPoLNXZavzhjWyDHtCadKOA
6tW1tYKjTvveJ8XxG+I6lUdK2ptdaonOSp2xHsHHZ/ll1ooWBwB3jFp3luff3z2EtBTnVezB972d
KTIAml/VOCdPdY6vTbvkpxH3omi229/WPlC7R5VomJe6zzYbNZEY+7Q6hTaqj/3f+tiLP4M0r55T
f4wPdurOArI7oOBQSqXstlX1r3C1wRFSjFFMFnKyqxRFsNmbwmqCYvh4AXfeb2BzMNWYk3rEN1tl
0uPRSEtsq/SVFyAz5UidqcV61O9BVEWioJn6eMT7cio5FRw1gFOoJVMuVrv3l7JDVzklIuC8q3UO
vCesyrVx/sCgZzLOiGm1/3Olnclo8YbaCSGWee9bPE3rE+Bq792MMnhyTtzaGI6qvDtHU+kDgWYk
N4JouflZ+ewkGoJ3PPf13F40aNbtZZAT6CQuDfGP6xR1F1GTSc3PKHm5bwqgCbh9lSkqbDmV/tez
g3ebNZeV/lFaWJ4chCM7h1pBOimO2qgdIFB3u2xGFc+OnuXYKAXoJLl1nkfUR+1z0Bbvsha0Ic+U
8YRjzXABs2kfvDx7WxIpRSXBjNX7neJs4zlk5C4TFikY7DFwtFdZYvwNv9/43VIR2wPlXhqRFNuR
N9qcszwoEwzUQS2LAtqUotWe7FqmkbPitvR4K+4842h2o5zOm0rWtCXxYwmUplh7EUym7fJKdAma
YEioliFedAkCYAsMlLY7qt3vbDS60DaPKw8eOcMmJvIy5O9xURojK8mmaDLn8hu+D/VBdXRnuzAK
ttKEsLwE20CZNr2RjzZaEwZA8RNKZ+YrtCisv4I89y6atNOL10j3lAWJGTZ6b394vLQ/dfxvaw3Q
eXGR5ZSDB6XEfrtdsxGLrWoqcDgfYYI8mXEs7Mha4ngJ496Ayhi3Qx6fPVQ/7XOcNnhJ0X3p/8nt
efm3dAb9e1un7bWhF38Z4zh9nmyv+rPXisw9J8VkI9M9pXi5ZUhsUB+auEYRnuxdcVmohmVPvlNO
5YvnaPUZPmrQHMzvPhslhIAardNmo4JKAnQ7vwLUi3SJjIDzBJ8VATyI8eEbC5WOQu+7FH4FWGJZ
RIj2J9Yz6qqjbvy1ytz3Nb59eE6+f7zkd7tZ7ShshKnl8moAib39RdCni4wmFKWkZHFe4baJGore
+vqrhLrTBQnH6kS5yT1CG9y9ID+HheNMNAORasuUFR54nJKHI0qWQNGqEVC3e0k/G4PI8zgU/fPj
ad7dRD8PDi0ixlIwh839UFG2EunCNLPWC66iHaenMh6qSPrmfBDm7w1lAFvj/PjE3FvIFslt3ge0
GCJFYThJx+5IJgbsfTh4B++wur1vjguzAp2i1LPonvAZbj/eUJtOn1WjJDbt4iYqPGn/VRVG/EWO
ZX8CM9o8izyf3w4LquaPF3R3aOXIQmiDldy2vYl0QJPr9sQHRDTmnLdYKfuQKK9IoSWvZyNLogrB
+rCHTnl9PPLe+gItAp5K1Zd5b4KPAklMx+klJTuxrsq9YI28yZ3OcdkdSSrt7VLYcHQfOK5g6NVP
+SXoKKzOyZ1gkaA/eww0A2s5zUG2hpXjlKcVxs5B/313PEq6EMWQoeD/3I5HJZKPTBsgwnACJZq8
Ls6tjcMgCqT9a9eV6cFH3B2PjJC1hL7MfXQ7HhFXPk9rpqhOxfRBDm1w6o2+ee7cZEAWfjnqiN1Z
dAJkBEmFMjgEXPKZ7YKaWtNSDq+U36nIEFjWaM5eUm10jMgaPOddlbuVf7ICb+DdCbTkXQNHZvpD
T4eV9c/TaQrr3qr90C8Gfw5lvVRf+I/mx8KWzm9nJOrHAm3/CW4nH96sDrnnbPgpB7nguT8Hs5+/
jTOyZhLb8uvjPX2fZTIWgEh8GRUJgrb57ZdIMMOtVqHROcHn6CtnVnwt7NV+8obF+FtiYh+ERtVl
r7gF3A+25q//GHo3HClC7O0Hkmp2A+UXkGabXDdecnvJA2asl/F6wsR1eWNL0/0Chzv7Kny9/Px4
2nvj0adEW0b10sFK3M46TSyMlsaO8vdgDe/muJBDGCPHQvc3zouTzMSRrOddGMU6c2F5dJoVxH0b
RmHiBx6xa7kxMSb5FBSr8T5N44Moam9aAOche/JF4bNsrg36lus6eThkTcHivvRt9TGHbx46iF2D
Yh/Np8eruHch/jqc+jm/3FKGATFM9xuJq2JWndLMDKI0KHNsu3L3/Hio3ZlR8KCorkRht4RCf6hG
r5IqfsHB7zURhf6+IRz/KojnmlBbuIIPnri9EakGQJklg0GDaDM5HaX1mDxeRr7fTk+BL/uQGoWL
cJTjns3OLg9Slp/P8/ZNhSxF5AdEiAx3ExCtHpf7bPGmItWKt7Qje+u9SU3HvQRp1n3UJiFzIETt
rMTZ5JKdiXASL3S6Wv4JeGvxQtdujDJKvSlxnrk+ZiR3THNMw6YUCCBkOAz9kae9pB5XmsVzDubJ
Dkeryn9MNlj6cJRxbx58t70tQp2MOwylJIApm/Cn58O4jcMqBt6qNAAwKZBWoV8D2s2n398i1Gwp
5aBLpaoRt7vRw5vJqx2lLD8Xy7kbK+dvCmRFNLmOdkKC/SjD3ZsaJ5nmPbtDNYFvx0Nz3cqMeFVK
9hQ3aw22q/RQYrbt+Ggv7g0FWxFyvCIZUxS8HcpISpuiIy1er4wzSJpT+zpfFivs+zo7yGd3wiuK
CuSSyFkqAQX1U34506OjuaO9pEM0QPT5JzYR7w2FvYyRiybWC4bD1XkSCMlNztAekXR3pknODlQO
Wh5uJltwadf7RdaImpoBDt6h2zryqYB6FXrGVFweb5bdoRADUiRcmlFbxqlnLJ3V1gQbWZb8O8rG
uphiGGlHTfnBSOrbbI41bD/0Ieh8wb7clhdFkco113lgUXFtznmVi4vtiCPF7L35KGghZVRes7s0
g/s3QP2N+UhnROk5bbvpayvNaSTXFOXfv794PGP0bdGhwCpp83ouQa9jq0r05oIljLRh6l9K2A9v
kTQw/nw81E6WyF5QBQ/Q08h7bfLWGeigm6NUGBkBcEnTbIKrtY7DpSgwlVBcb0rTh4Y6O1e/oiGr
eISKBKnU7RnIJWBfMTAo2Jb4NUo2+mmwJvOyxMYMsWAZDhK3vUmSspHLsPdVXnM7npniHeNlPNuD
K9vzZA/TB1gx9hPbyavhbXbNc6ZN9e/H4MTDqnrIA6eak7ejrrPdOxTieG/azjuX9eQ/B6JYoDpk
XZggGH5+/Cn3tqgShUMml24Chazb8Yo8S5pMVfObATG4whv0p0ab/rd67VFDYWc9YX/RcAW7RQ1w
K8qkugyy97Sed863T2kszC+Fjd/6qUG0fQw9vdOAvkrTPkCq79ydSsYEKVOX0Wm13c6QyzRuOxXj
zR2WS36OMYExl82bpsIqYy4dZBcaJ6WBU7UH+du9rwM8WNJS9QxR4mHyt0N35VAHHdwMyNay+VCY
8AuoOIzTOzlSge4rHicv16tLPsjmZK6dfN8Hk3HCg137n1j07pxoefMfai1cSfwsHxw7z8lmPYQ1
W4PTkDADf5nOmtOaz4llxWEdyOXZTZwj0Y97VJZaBTwdVRcCe9BtlGh1PkqUObUBQ6NMH/VaQ4BU
mFXmP2njsH4wlrq3L0MeJC/UZxvjNGnFmEe2WLp/R38kdvjtLc/vUaRWzhirsPkqRpv5ianze9J5
IHwUtQMC2vxGqeI/xMdKjlApzgGyBjR1+/2tIVuoteQUDPS6S69rS3aJN58l7YtwqvRtHljlfDC7
nWuSriRFA+wFiI+3zWvPqBzhNG4fjQNGpeMwGOHixtOp4qH6sJbzdPCS7o6nAPs0Yn6y2m7nWFK/
TRbf7FFaadzvUs4oh2ulScMjoacwV+n1978eenrMkAyZ10Ad919CIV+m7VBKp4ctaMehPUG5tKj1
XE2p/ZehuMwDxNGJSRAtux1KW70ydVqjj3IcNtCtarM38xL8wAIq+fB4UnuLSHjsKykASi9bEKgZ
r+XUQROKVsNNn5x+ql/DyviquX1yCiS5wOPhdi592oJgbYBKgrnaQgAyxNUWtKb7aE6cIVx65Njs
JpMoLByW53YCLT6VQjgQAGGgtTkCWKc6CzAeCsq+3UN7yIwnl8Tp4KbdXT8aqyC6QE/xwtx+KYE9
QBobdPzM2rTetZoBXx1AWejBGg7p6tYH8fjunUb8qBhdgKt5W24HDDKnz0ufU5aNHrp0gqJghqPS
WeuM7LQW03BZpI/BnqiQdpwMrEDNqr/iRGgf/JK9mTsG+TB/QJluTZ+k37V0E3m/Db8uIgRdq79M
4XXhTFfq1LZOf368dfa+J5JgHD0WGmeCzffMaPTKDB3CqC0T41IknhN12Kb88XiUvQ2q4GhwGWgA
EfTdLm9GbmH4ssDZBR7QmXLYD+En7QcByuNg/faiA9UMRewXKY47MT7KiogOWcRbriyrKIPk9S1G
3/c15Y6K4lO2vgqKOlGxQ/Lx8Rx3V5JDz9WpUFvbXqw7F54vJHWadKyML3WTCbAc/nxwMtT32CQ6
pMLKE/Cnm/EW3IAfGKGtoERj2pP2RO8/+5ZZtbgKf5rP1tSPERkSVORq1CNjHrKD4Gv3Qyqs3f8P
v1VX7MSUuVXAJCsLLvlCg/yPJTC6yLL77Onxeu5+STikGGZwg5KZ3O4Zw0w109DYmR25w6kxEv3K
Hi1OWGkS3MSrFdFt6y7SX+XBGu+eQeZIHA0HEwTQ7chang0r84cjoyU5ALVFP9mp7kQpEV60tKIM
/8NM1WhKJJ/7e5OZoOOVd93IeGi1lW+DtIqvy1gX2ABU5VycY5REP+TrID+sht8cPB337mpEcwRy
ADYp2AODUl/8l/fXlRLQgp9QXqTVsjxPLWIR4VqtxWeQD7oJe2yA24QeQvrHlA+pYvWXxbkc09gM
WylaFwelVg8gOgCGDOMi6PEYnGd9CvsWc8rzYvf6F5wypw5+0ohz/eO129uQLjVIhVuEFb8NH7TF
tHp405y6Mh3ORORGGs76WoI7RqntiPd2NNrmtsQAzahzU+1JzUsuc1kgyd5lVfaSrZ59VI/a24ak
/4h2oKDi8ef2y0zg3vopoNpgSoyxyMKqJ322tMgvl+YS9CI9uKT3rha+KAQtHncew81OSHBUqhaN
pi0Aae2VZXelHtp4ikAvS7CkjFp7KabTYAzp57x0/P/Ni+2mp8efc+8SVbwArmMg83cSQEWWpppb
dBTGShjGq+icj65bTefHo9wDEdj0pHEKwKtUcLYSZfi7JXmMYG/UNOlaXLPSzH8k3VT2ocbOt3BK
jz9VdYUOgI6z8CkzyvQfD+vFjGZRN2hUCBPaKNM8V280FFzkycC7bQknDSe10O+q9bsYhKwi36oQ
uM3RH3TC3HXmNDQ1oxJvs940MP8poaadJl+2v43MYW8oYUbKVMDtYDnfbh2vFUWHbeIQzUPlvhv9
WESB0IuLlPrBe7tzInjW6RFjDEkBels0bdfWawtBVaVoHTtECdd5IsSKUXkAFf34q/3sF23ePlVD
ITqj9kyut9mgWTURyPhk/kGc53XkCbHg6pGU4nuWm9p7mqv4JCR5WQXP8IUG56MUjcsedpKpCjPH
zcoQAp3xxqcIhm2wLobsddd30/t+YSkvIkHA7SB72ymSqIgAkLNqu8FTuP0QK6jgpc8p9NpgBi7Z
4oizr5l15K5m/2NpUgGZs2pc5+BW3ItnESKlmqd6+Ar+cTuu8Eq3zVJS7c4q7bdaPzkn+htpFTaU
RYYImSs6nd00FpFftNN5XLQgdDu/OXPEzX8ff7edLUIyaVKqofDGP+rM//LCgG+Xq7cGbYRQtPV3
lo7m2WhRvon6cSmO3tKdBUcIE8Aebzfqb1uIka9RcjD8kbc0bvFOK6QVjf2YXEj5kCIszeq75VD7
/u0ZMig1bu4TIsBtY7XDGpkvvQKhndry1AyD+YyYlR4FhvwPrR4kHCmYquea4r16NH5ZzFYf2Tno
kqFLNFZnX9BCHcvZPMcWBZDHs9pbSnWqgSQDQLkDt66+PzsVVk3RiC3pBdwL1ExIS1dXABEWWZC+
8pCrOoi9djYLCCqFUFb5M5TG2/mtk+8m5tQSew1IlmNELS+29MACZP2RMtbuUAR4/MNrcEdLLic9
c8as7qO0MtNrEtTWVQYCz+WhPoL37QEA6KrCT4EOAxFhCzPP0GKn80/poc44acjV6hH9n/Q8m0t1
cpFEOzlDI895JuZTENAh16eiP1jae61IJY5CMQKfFyV6s7X9sz2hizFuqEosVd9eGuU2S6Ei+XPt
hCdDr/C5J0WB7+mT349wG2ddCBFWUpY+N5aXvPKMmV4fpT73eao7wvIun5c/H2+7nbAH13MC0Z+9
fKqstztgTNumJGLtIj+da/o56Xq2BuvPvjPKlzhwjmRCd3YBLDmEI6jsERNsoaWNvgBacak/gc4p
3wkclWBZxslrgazm0QOmNu/mAVO0OOj8yj4OYcXbqRHsjbE1U2UQ7Ry7Z2vxMIdCoX2MnLGtn+Ya
IfnQiOPpioOGds2XIalCV3O0y28vMbQ5FSPAelAirbe/Q1C/8TIsuCJ9XFKEqAVIajNbzk4wdK+a
uk0+Px5vd40V9ZrkFFmwLfxF6CQI80pSbgUodCUrboSUOeTLSEngt+MRchn0qUxSgZ/+9bdTwwMV
6SnX6iI7KYMnIVH0K4wUf9JWOgereD8rNRSD0DmD2LBtKPWVmG3wz1006PV8cWAHh/oYD5cyPuSC
3Z8JSu2AQOg6KtmvLSN4wWbVjptE1RPXLtQxBn+mCZ6eV9dsQ9oC7fPjD3YvPkFNiLuCHQl+lDaL
mvsvz0xa215Dh4y5Ucy3cIXyneYyaqTi4cgZeYeyNfDroDYwChaOtF81hR3UZ4Q9kz5Mk4nUwZow
Tw5jLLeLs6hc6yWv4vFH7lfmJY4zWZy6eTZes3ZTcRKmlf6RJBoyFI8nsnPxUqXk8QJXTWuf/Pp2
InGjLa6Opn2ECeL0DwX86rnx+uK5ruCchZ4m5bmYteCK/47+HCC79IVye/fbGrgsJ5QwEDOAv9Dg
U9/3l+XMgg5OelpwyWiuiZO7p130fnCuY2yaEUYy5cH324n/EN9jUECNEH4Ium4HDLoUaXZ1qxXu
4ryp54lqgoWn+JMo09Av80vq2tPrgpsvksns4fg1XAynPrJwug8h+BkYzJrAzZn7lj9hL1bsD5In
1krsKUxNb7jOZTqe8I1Tfnwyeyrs/KjMv3NYiDaBYlMApG+yFcoQJEZz2Tsdaq4+rB+vWV7HVta/
nYKiGKB+j+WRvNN9qQoZC/CVUGg5MndBy+ThARbPK4ZYpQYWoNWXqJzM7kxvMOeTa87JxVDi5I1m
++nx/lax8+2Lwsiw8sCSKJzu9vWiHDiLSVCAW9LZjkTd5G98dHieHo+yA2xnGDhV/Eta4W9PUTv0
xRrPQRfpdousROwuzTN+4UhHx2bRh1LPvPSsNdZ4Rti5ivJMyz9NVWac9KBI30t/LJtLF6fpZU0t
/2Cv731u+LiqXA7olPbO7VbX+qzIzYyztWLT9gnZZfvcTV5x8XDWqE9GTI3v4B3f29W0WxU5BEU9
NIJuR2xjV6dKxoiaLutzldp2lErfeyeDIo5alJ2uDtWxg0H3pvnroJuU3mmbtXL1lHb7ULg0J/L2
FGhEDrYbm+9GTHAPgAv3e5pzq3iRoKFIYLeJva5P+ZQUYxe5CKc8Ay7rkOvttHPTFWuIsOOExmSH
raW+/raNJn0I6DdUgaiFEptvZioyb3Fp8MOF0TKvf7LtLkEEA8n1AIGtUi+u9Ton4/XxFr97zMlL
CYhI4mBJAv/a1HzjNc3Lhe5ZNMCurq7mYPWvnS42XtWuER9di3enVg0GBUape1B73Uo+Ln0hhdk0
ZMDJar6rhtm8BG3tfXo8pbsvyCiQ4fEDUhX0+9aODoOJgA6AzYTgWCZoEAC1FFSwvTUkjoAgSQXz
hEDoESX5HijB0NyDVPBIURGn3wSYSQ0+otEokaFUbvw1mE36D1EtUvP2AjSAUMxyX8bUyn7EVbd+
nmSfBMocIHgb552znEWJxhtQ8Lj78HhJ7k6u+l28CBQXgS2x9rcn1/MrY9bkQgEkl4Eya4mNizeN
2SkZidm6XjiUQpA7OijH7Hxv7DXpZcIhIA3cRlOeQj4HCmruVnHxpa791KBWaB/Cn3emR93jp/48
HXx8qm+nR/TZdmwGxpn1/FraKQ7chj9nVjS1i/8ndWOSOg0Dx78fL+vOTlMdYaWfjiUllMLbcYtg
8aGpMO6a0KSt+04i+9vYYZMa6zlYjeAEOMQOqUkeQczvVxaZL/UyEaUSgW8bxe0MBIq3Z0B81hve
GLG2fGwzeWTrcnf3Kg4FkT74GgKKu2h4SPOFiZO993mCCV0/2k+9k/21rnJ8SmfqvI+X8/4zghZj
swDiQmgUtP7tcsZ0pgbLpp2fwWMuI28Z+kthyuQpt5z4Q+xM5kun5eLgwr+/ARmVaghi1CqD2nb2
KzGSmTrgudYeM+GkqeZTU1lZlOGZdnAedofiRlKYJfLgLbRR2iOyiD44Goz9nL/TZo5/zHlpvMsp
/375D2up2Bc/S5DESrdrqRnpxFLTsHQEFZE/KzNJ0rObZCQr6M5PHsC/Mrui1F8HB19xd5IEoKqX
onzLNnfNolltR/mXw6i38VW4dvHKryrvalGcPRjq/vyRGIL348yDMCTgv51kNguMbE0KO7D6/auw
If1dg24dr5bV+v8gENj4iBY63hu7Tt2DjvB9hsXhgKSmNqpOC2ALiiISSTvyqD5Kus4swsrXMfm2
3aGdIyxJ1i+Z7U7VJVnH7pPj1+u/AWAVE9DgMBsfH3/rncuAoqgqGxI7qKv2dhm0OC2mOaaPWlR9
9W7QIJZGRln71sFy742Dngj0P5VlAMy6HScxQJKCy2ZP2VX3KjG19rKYWX95PJu9S+fXUdSv+CVn
pIKfjwLdHIBYQwFjN8sjv4+BgzdSyMsQxOM/jwe8J+Er5DvIhZ+FZbo6m3k1FAC1WrJ+tKDNT2U2
2ekpLk3vbU2T/dvIHfxCwcbIw9mfrGdkR+TrMrCyD1VcVy9eakGie/yLdpcA3iqsYVIbbsTbJWgQ
csgKBeZoirL/7GpN+YLrq/Gt9Svv5JvUIA6+7N6ZJQZSpSrwTSiP3A7oDLLq5EphLC60/yPszJbj
ZpIl/UQww77cooBayCIpLiIl3aSJogQgkUBuQG5PP159N2faztx28xdZCzIjPDw+n84W0+yOCD/3
N6zS/6dt+a+/6iY6wqSC0+n/mQxtVbBlDYuYxF7YMVQru8BosHU0scX5f38b/9vxgGEn1g6hi0GD
/h/PRblEO90GhJ3tccWqrqjp/ncbCRjjkczNpdoWc43VFB+xbEFP//vv/i8v8z+bnDgj0KTBs/t/
v6PhtkGxgvFxMEPEH3Yv4+fBVtgcxeLM/+eBAeL2vzyZ0K1QCqD4RHv2P4XNHGGntVTwzFcG2bD3
kZtr0e4SM1sgUjP+osYIL3MoxzScVLLvb1iBd1CxaxVtbT5W83RMYKV9jeYy+u29I69cEVK2YBMs
SYewUwmeaC2TpvXJ5P3JJ8VguolVU3wSeyG+pMpycVRq3/6U6+pcqwIStlptJv0MBnQCYm4p8q9a
uvkr2ZD7cvZhzFkrtXDf3CB23kJJuxXpNGN/UNMn72utVIkZgah/WF0ZffKB0x8p3JscbuNcl9hc
JfPLlGeoW1VKpm9IadYjbbEuHD9oahpxhuSKpSqUnHBh0DioL2NUyR5ZCSEKblJ056had2zbh4qQ
zrFJlSe7Iy9VZ3PGjmMT6ulMGtKgt6/XynRgW4L267lHTgfmKGvoIp5M7ghACDs3AkDcfhZRnbXL
4uXwjHBS/gN22eH3qtb9RznCsQyzBgJSsfYJ+l6Xm1A8GD4Ye9v2NY/QhpKoi8i+I7C9SV1yTyjC
DlocEvTPWmxj9FBXY/ICPxlST7OpIq+JEig0dyCWQKQcGcznOl4r+mKClbQHAnprWlas/gNrACMo
zem2e/yIpO/BBZOhI4rzYwHuCJQyM+qHNUS3dO5kxd+0Fwlxt+2q6W+zVgNIttjdR4qNm51+EhvW
AUEAA0HrOACcBa0xmtLHaORyugPhbX2cqorglY7NfDcU0VIclxpf/wMuqPwHN3T8jcg3BJuwuqGI
UkRPh3kA9acFF2rWT0mB2QBDkDBtST6gC2YrxZxgBS39IY9zb/uBVxJwyClxyFgbVTHcwVTrl9Mm
MvE8rAP5MEtIClgNAMfplEVm6rFCuj3DYs4q5gdgCRKYHhYz3skkhnENryI5IsNwzO+i3EHihkEo
n1udLaNoawMMy7kwVRx1267T/YwgRX8XjaT+C0SSsuCBQC3CG7o19oK1Eqo7O8TV79w2sjiWBOs/
LQOBuW6RCMCbl92tsz9NDXP1ZfVFQjvQKnlxygjBPxZFzt/ZfCoiACMof65TyZ8Io2IDRFjpKyVj
9mLtFAP6uy/2V1li1H9ILZzAJ8DC2QxD3lYWd0lNSAZrElrMfoI3YgfYuQ5JW5hCw8U21XiZrDKO
XWJEtW/3qLXXrK10I14A1o7Ai4yHjR+ZV6DSm12SP3tZ+fmcS7L94SRdP1yRhhFud5tDGBNu4kc/
+OTfSEt69bGbcBSVozRt7iqFffpqyKt2lap51UOEryv3Eloa3uP57PBdxMJlubNnMiDP7eTQEty5
HF+0EwslOsmVp+s/TTHfgB3cbOAPsBKYiWiX+lJVDGmQCoX3emSQo6DXjGzZz5ZVpGtgz8/7eaxJ
eoE3gc+3h8L8gUyc7a2FXvfSBPgWO6MWexmK2n5XJoLr1ucz+Vk6fFW6FYFg6mIGN/5Fu+1/Frks
ZWeWzOKm9Ag4OhN80nEn6iZaDqzem5etNHbt02Gch0s0BuuAxIzAMUoRnjz0WW1jINuLPQ4t/BiI
o5gzDLn7Tc1EtpxjLfpgfSLWXiVIKGpliAPtsXIy1J2O+Rq3ah0p3PEx3+njOO7UnvS0e9N5BMGZ
80SoI/fNyq1CDCO2/ZEGKqMGKZ3OmAuvI9ac9Kah6HkHYsU58ggqbKsxjtyvcRoce0OHm38ltR2H
AUw3xR/gYEghpc+Bq/Cs8efYvs48BLGSM7dcE5lV7rSFZajv8eYn6bn0cJ5Hh0Yyuj352mXTPQmR
Ib0EKI5/lZkplx/DyFacid5LoNxbU4Kfj3l7oZrqs5wGXX8Oid/SCbKrUR40T+Bxq490LoDWbG0R
9uhV5gVt/nqUi6JDBuiqkK80EpdEbeEJBqCtS1KNLatI1MBXY89WWY+gzHgu51OoKj3+HjzyJ9st
C3X4ihJjZNG6vRTyTIYiHap7Ujc4sw7J1Gzx2+b2xL3DlkiADkt4Yh/BTZy2rxnJ9OlHlCOE+j7C
rZIdwGIcyD+VcTvuR1HfHDwn9EeePsM5m9oH5xDHItEXNDBat3pJIk47BcWR/52Am1/Xtsk2vr+u
8zLx+9lZWWG0Vwe3XBQSf36A2lbEAl+feB8eqZUiPyOF0vHrAMUeBpt9KXT2hoRWxSDE58hdgmUR
yPOXiJV6HnqezhnFfSU3UgtwGWA/fcX7Fmcd7EipfqoxvxyiNmjQLYGrCfmAfFW0lwU3HwxZzYD7
xWvtxcFBkHZT64fakvNWztv4uC2NEX+XKdwokTbDV/8xl9YXxwTPBow4Mfi3IN7EUGzoX4xM9KA6
k/lpu4zooIcuJeXyaFK3bWfleMwxqs+NuK85CLND2yzg9WSHEpFa5AkowFuiTVIFn9ftKmwDlA8d
c+QSiJyz7SEPSGB8GNmNBO+XXRMYfzIPYFRr1dKUb4ue8KHAmxbZeW431+zi5OaGuvO87Hl65nWh
88vMXYEN8Zg39ChK2OPaHOlYcN1EyBU9BIRYxUMXjc0wftVVMMOjgMcxbUOxgEA3SINshHjfQY3S
0Yj5Ypp5/6RvGI4OBHAUpoJlPD0WqRVzl4FQuxx3x7P8IC2IV7KlwzY1XZzPC+bj85TE2LBe1fxt
TcbsdksGMnaIJIqHtkh29gQHOCDNYU/o+7jB+X3gZiuiUwZH4xMS64esTXmEuHpj0u0jDslmWoZd
wLxDYqW9YEYHnPSqKoeZ1bSToZvmMnvyzOkfmObbcNjzKFEteiHi7lbRlL7DSssOn8ck06kH8wJo
o7LaGPxnJMXPx5YNn0sBxMpBNGZYz74I7JrN00K7zAl+v0VJPD4Q7AD4PhgyPhmce3jjYKn9Xtys
dWMb0rmscWFh/nfYVskwjajw3x4WuqM4qGgFl5kZoakeqAKQDwAgZMsia0/r+JeYNSKJx61RokWp
iCywhlQiO4J0b5pTDQBG0Vq9irqrNo6TWQkJDrVMdu0PJN799iaWzcrTNC3BfqJ0TPMWEz5G/46R
pXCM5FLaE9FYB3OPAzJJ52MYgg1Ra5vVyh/1yra4OoawRilYb6RQvdSlZb1MkND7mRgV/xQK+/tp
W6/SX2KrbN2W8F/juZroVPWxcmvUeqzzILmU1ul2v+qCnmNSTOudUXav2wR0tP05iW0co/4uvOiG
mKyhL9HRqXu/Oe9Ozsl0Q2Fb7Qu+6nTLu2lYmhEwjgbiLOJvApZoEmMBSy7qcNlXPYau4WuR9GZS
qMtadNNqeMRhnMyPKZIy5+dpW5P1yXPwgXqaccWxP1W7VwD7CDvDqVddJslGgViHSYRTPkFkuzb4
HE85CwW+Gzmq3h4wUTc/89JnWT8KWd9pGoW/lYDN0clbXbqyaX2ci0V9MEQ+6baSMUoU6TBwgFHX
LmVbZxPMqFXI2Ceemu2zwA5G3KYyiPIqwib2nsdL+a+s90H3WWnlcpfNvPpnTK7HbsDheeUKiLdu
KGfYthcUuMshKTibOieb5dXimHjJtdyw4AjrIO7pZVrJI6KYMtXqfQbpBQzgdOxAN0lfnJgob1Ee
829hwe120WOKm1asQP7f4R5WIBmOK6rYTQ03+ljl8UfUiBJzD009DQ+zuEGklIrM3OJIlUhRjuTa
RXBf61+1WOZnnOV1wJB7Xd7dPEPUw5MwvhJR4B/dS6xkHhwcvajMTORVb+kERJgZmiLuy83j12sQ
k89YObBVi9Eydu3muVkRgaAjtGNgszUHLQuGVWhH4udxogVFWZVYXMa15veDM/HyAXlO/yZEcrgO
TSLUHZ7J6hTtsB79LEc2jJh3L5S2FLfMuzHUIJfbFUF3zcBU3KLAm35tpUQaomxW0aYGjve3UCK1
/qpzEU0HqMDbdsfcLj4N4iDwB2NpEKbXbKztectxCiyUN/tRVsqwu3KqwmVW+LReOKnHa2JwMvZe
pSG5w6NJ1gvUDr60uYyH6Gr3IPUJCeHog2a5quQUNVMpUThsJuu3qhHLD42goPVHYuNybYFiW+m7
XaKyOUSB57Sd6SqBKFmzhsDiJLffQ8Tg70DnQ6f8sNhdVAfXoL6Dfp2iwAVMIg1HQ5mt70aVIdhl
EWOsfgCq6et2qCbyI8XZCuYGIru/53Qbf8aISPqoEWH+Ln21PvpFhN8Yb1F2qXF0uHYy+CZ36VKY
5UT4uH6vxo1AAp3w5q3g/Wy/o73KbJspWLxtKet3OZaNOQ+bbj5rsgV9KgZi8pdG0bzopU/zPyRK
XNk1dC3qC45xHKnFhEpVhZklV2Sc8utYoqhqcVHUcLlKEb+YBQ37GfibJHscrdr02SIWG4dMRfj6
wHTY57PNBU2+L2EX6tucoN69CjMhW2txVMAwYKI7fJLuTx4Q1nbKI27XbwsK0+ya7/n+b4Q1U3WK
YSW4zesbi2yuueaHndO5arcCxpeHcWJYOk+AS0yeSFpHMwhzRf0VIy/tDRmrYbtAzJjS1lK2xg97
jEGvneaadEWU1+ZkdEZQim0FOy3ZaofzxOPpW2QWizDXNd3sGZm55DhCktmuq6XFpTQJLw6DTUN8
v+DdsS290faAvk/WC4avJb0Ma5a9ZYNkKC6ybYajXtXZRxIHLo4bh3DbRhuUxNvWD4NGoLN0xm+H
EbXFVjaaCj437sduiaQHWeA7SkVM0l6miXiBbzRbD7gzo3uppKKdrTKEJuQSvxgx5FL9TZeIoGoj
25TDD82mHaXtlv8snJuXS6oEWEWkRNggVjyQJIUMXpd9c3qvjyqtanIqwpKyVqlAt940BC/PLPgy
dThBcbih/nN/knyc1o5LE8VtPdTTX06VRxJ4Wbq7yYLj5lqWDBm04zGK3ZVxwlWb7xukomyaClwo
nK78GHtYKk5o8jaQJ+sojIjOTFa53ReTqfljWkSzO0cSo4Q2Bu4dhwnWstQD2yy7TwMt7j1F+mYb
Q6tOninXMhwheqXF0WC0/pG5JvUHSYHtPMZQCoa7lK5b6OC9BYiEIAru74r8Md4CGBglJzzWaXIy
qFGWs8tBgr3kQ/DTPfVOk9ZiHytv2QZYMnpAJH0eanxG8iyzsTrtPsMCJU6dBKsVICcVx4HsI9JX
cG2EB8A1zdavDU/39y1CndgH/Dk9albsrw/wUPCDEdk8Qn9Do4NntBkKwMyQ+nrQ+NWynaKqeh0S
slbtNA7L2A58h9JSj4PEutG8kuiQAoP/NEUrQ/AR1rXVUz766jzHjKoOulXyDYc4+wGTw4i4Lpev
n2OUL3f1nsKEGy1TPF+ERZ0IWGNhy47OIX+h2Jn6hb/2liYxJ40+UWgUP4EAyd4WPH3mxFIpWQ8u
TvGxNn6SbZZZ9bDluJz+2S3OvwNwnegeTnz6uA+mDuhISmg/kND8Lyz65LrNjUvHg6VpPF0jhTer
HQ23F8EzzYHGTJPnnc5xdB6VqMi1wDRg70B4Lu9XbJ/MHV+nRhzhZ8te6iVSDXzHiJdsyzIiCk3f
fz7bYJvoCyqdEK+hToR+qvI5xpG35wOCvnNds25XiX4tcEj8DQaV6gFQsaW4ZEyb77EC5bwXcL43
fY3rJsHpX5urw24ivvl4Tk6zaxDZydd5/wxpZXm3sTGTxyS37LaulYenTQrNLgabjluL+zN7X5Ii
DF297CM5Zz4nzyHlDo9THKFGtlEsO25GQJRACcWWDjK5sFWQbW5w7R42meFjHfCx7SRUT3A0QzvE
12dDcJiEkaXzsFeerQGspk0F7PK9W+NYdfmMpRVUY/sKesPM/W8Dw604UMKQiTdVfIJsuGzjC8D0
ZAaECwX0GQRi6DhzoefnTWCp7Qi1Vr2pYoa1DGbETR2wx4T55jSq+gu9jbtUEfrHFlqCOC1TCu2h
2RjfP7cmlfrIdZyJ+7UYVPQ7ND771yhEnR80G/MrUUx81RCG5556m3/fdzJdQkoG1qNkKKa2sOO8
tDUkxH/ZDPGsH5EXaWCw1RZ0ipVgGt/i05/3F8VTF44bFphMF3BSXHIU06zHZmH+1hDuMLAbI/3e
ZKt7cSWuHuahEx3koJI37keT3y1OsGfnLYlfShQF+zGKLYabHrsC6oSJp35i2E5gLY7W9SkKaB77
XKr1UmMImB5cQA35ULglnCwggOgTQsKWPh3p9pHC+6wvwLOyR8E0WdtqKDZzSiLNzrXj6XS33Awk
aHKKhUPsYhylE+4IbEYTu3whJdx5SM4KaeNmy1DOW+RUju1Sho10Pq0dgq/RobRzXWXfonIa0Q+6
On6QBW6AvkIO1W/UpgxpVxtatw7ZvQU7AGnkfoiGFN9ANqTLaZir/Luqc4h1piwpkqcr30AG5jX9
vZvp9lGnoejLyK0/b2OP8SDCSnNsC+7hec0XtHBgWAC9G2IymlaHQX7DiutCUBtVOx4EsVTH2ubI
2zKlbAZYKcLWB7qX+nGvI1RMyG2eH1DW+KnT05SazlWlTdoG0vkbH4Lc32c5L3ibEIukX2M0YD8B
fq3DQWS5LB6Fn/ZrDiBMgacBy+UUR57Is3ZGXsY/xjFmO3mvxCM2xsqAaQBiNZ6yqcQXDmKzaGlK
b8X0YCU/DavWPUo52O3SbFn1MQW5+3WDo2y9L4aJnDVulFce1vTKU+4dbMo7h0N4aUh4jpoxxUoO
Yp1aBz0T4KE4EunDsEfFJ8TBQlzQxxcPQfJyONsgsWaJ7a/sF2zy8yfBiQUVGztuV5+wibcouPQ7
yyYWYYYT2YfS8giPPoI5QBr2Ms8O+VJPuqvJEFNsVix4PvGoNravIrwWCK+uuvp6qPI+AWwc5uah
mJ+SooA+4ZudSfgUdB23UJzyqE3HOrwJhUziVnoPHwGJMsxjdGQJ4PZ5QLp7IsTQQvXAw4NOCxoo
ak5Af6sMcSwoHzDIuBTUixgaakjpGSK1ecUdjdjK2cOu2pdjMNO1TDTuHYe6TT5CofT0aniD9gfc
4VRclmQYs66gqX8iNCy/qKywKmOKEazNOrLxY64p3jaw6aboMIuNhQe3ZMuHKVCBvbOl3H4zMxXF
C8synXbxVuzJtZbLeuddPpneIikGTxTJphxa6lp+sbkZkhZDMz4+jCK2D5vWmKNo1ew/0mGqKBRI
wPRWakPVKiyY3IsScm23LKN75ISa/VUZ5PP2AEiotc2zQWBygziau8HNI/ve+Cbdbx9rCV6/tfxn
VsllvBh0wlGfgeD/Jp0z+MYi3qf5zBTEOOQrxcO7taz+wDIq/ugJuZyYh5XEkW7nbudd6TIiznJx
lbtn9bw+e3xB/V0mBPles0TlbytfKnkYMYJ2P0tB1R2ogzDAhDhbosOiUgd9zqgmhulRmg31El4K
ThQGFD82R6LmTCATR+dVR1n0wCZ4EB5uUuLvkmalAyKiRFlihE5D59dY2c6awvg+imj2K9s3HbVJ
1Ky6Jc7I6SgtpmldyDP1Dkmnic4b4gQ/kxXjjEeRLeqr3GL6tDGTYXMP1tb0sKUei51z4qw4VFMj
nzGIx6ZWNYzNxYMclr7NxYRhEmI2/d4Bb1E1Hw5TtPkMRdmZaz2V+pUtmJp96nzf6UEkG8dBXy6+
Q/o2tloLjwa8NcGVxX3a4Hk6D2Ya8usUxC20VmKx8OJB6GZvehzVhNBVL0cMeALkVI0GrznMo8km
vIuVh5hdzo+2sPn63NiN/ytwNSAVCwYvnKbLEKnzhjmhOJOd4AXh3td4a2AjK86wn1T+wFUxnX1E
ct41oFvdRkiE3GPkU6AfmNbmAQidcoLfrKFAITRS/stydBxdtuodxp+wl+G2hcKfsYjjniRlyh0E
gIcEN6hA6kWJERXUbxyqezfUPD3fnF/g/4tqn75h5ApeGYbm5E+Mjh2QjqWKMN3dShUOdZmox6nc
IPGOyRR+Y/yLESFxe0Fa0EhRqcBPipr1BqC856Xh2VmLmX6UdYOTY6Fh+KMXTpYePTd+2MLYCxAu
dvNCK3ao50e61OQrlIv6m08Sxbadkwl1+lo8I8Z8lo8S0JT9qEUW9Sgno/EoJ7luz4Wx4pygvgtQ
H1nB23FEx3SE9l6IE15LlUL6WvxrZuCUfpHov+XJOBu9N2zzgA0Z2SQnsLyluMxgxOt2jkf3rcbU
hfZbGhBNjT7dW7BKAloWqElbjICzBOdg0DrxPzLvJIaJzerQnNYMywBOCeoOoXLxyz666vcux4Qi
6/r2/VixBMI6B2M1ZuDBJjP45GnzI1ZhTDDJ0OzPmhDgoHnEsdo5LnF5MrWmU4d/kr4OMpLJa7Mi
aKS1qWb62CiZacCEKg+FZ88wRpiRw1YeMS7LKWT+GIsRFjat0BaciPUO4ydQEZEl5tSxFlMed/PA
B/9AgN18CpmHFQeHU/xv1RW7Mpi99xOLKdLjEABa9hRHyk2KXCSDZwWP+dhg2eoglE0p2GQZJCyx
b/V1LmoRXTKRcNojEmgVD2g9h71Fv49GPlvKucM0z4m7Zq4xfk7RmmJWXaeG9waXAATkIYIwB67c
b5VlM6a+9bqJflxTiU5lT8XSrka4n6AuaNx7LmMn2D4H5MfKJZ/OzTRQfZdjvon3Ibl9YZlwQ1cO
KL0uBdy30yGrLPQxzQmIRdBRQCEAU2zNwVZLSw4mxti4duZjgzw1XFBwkmQBD320YvOnZ3IXj3Ke
MI+EtwSp5WhMxE/Uz9S3aNRZ2SYVSrJuhR/1ZZ00qe+prdAFRbpAngMQ3NkRSziL6sJaWXotCimW
vhlIDQGlcMN900Szv0YIgbxybbERpbYUI7zcjdjg14Pc+RnXVPydp0v8t0g9IirGm0MVSg5flruS
JYg1DRFx8+E/fK1eD5k+EjOv60+3MhTxZi7iR70NC/zvbsW6bZ6qBPpq5LVqa+xt+7ZCnMwFpBBM
FnJbsLyFZ3N8naecJcdtJ5hlobzZ7zHKtuNJJznGdiEZ8NODhg/n4pCFgjxSn2+iDSBAK0w4vXkZ
MIzSB7YMO/4HYjCLzwJQiH6p6HREzWzBxo2Rddeiz7KXxs+3vOeczvLG7AgvZoapvxuwEVSf2YgN
jMsEJtS7xHzyzobN8wPHrH5AybRbdvRijaKWoZm4hVok4vsCXeV9DT4AoWZvFgVTl2zryKSBIMIW
OZV3EQbUrxJlU/4d3aAW3/LMyeovdPcRNoFqwvBmgSDkOmbHBBoPvIioegfLP+ddaYE9W42dNeyz
kAtZKMhx2s/5dMkSp30HHyfOakzNif9XRgE/aNAEvcKpwVCvZwhMb2H+idEayaY5TvVYVDhPF5+e
GRPzKx3k9GvYMUcGq4UPMCwkjQnY7FzpX8w0EgwYAmZxE45zV+ujD2JLO2gFMEKgHodtEbOqElzP
ZmvuV68QjFchBAQOqaWAp8hwIT7RKaAUCHXF/nDMzUzrJqhQfbIkJtz7ec56XwMIikWXVHYFTO/i
gl5j1z0bsFnQIYuwvEvzm/vAjDjLD7BfeNxwxegwKRfFGiMNNw/qiXvAIaCNIWeu5QJHm2TwHJzN
znFe16pcv8HNI/PnOMXn9KsUgYXzjrO8bnVsxvKV1iKtsGlGMcJ2oLWMj5h74KzDZBkiXKrztMGq
L0Br7QCZC09ryVbILEtiobyx7B2TI1z9y0YH9V5aHPsfiHFnaEFvdz7u98wf9mbTb7D6k7m/IbFG
pJtT8SHtXu0P0xqn9AKVBVP/5T8vJcQ1y/EBo9Z5HqYMZgMnAv3wwo+ynReHnbtGDBTMXQS5Z1jC
DuKCvOhF3azWc31IJQHaRQO88iOHlIFvFswhy8Eh9mM9JkuOq6rC//lb2qKwUNXr+K3kbvqK/UiH
FqaT+JPrqhzviZLImcPwrtyOiRfizSq//K0FU6EH1Ynaq9iXvUGuWS3BCc1GYHnDDjLwXZLo4d8S
6Xo8gB0NkCOWGeMX9EDwn2/Quwe892iyTFrDiUWLZMP9rXGkH1YEndgeSLjhzw5r1NsGJ73FC6BJ
2dW5hAyp8jxKO9Wsg/0lKs1fTWQbmJSCHtjR5T6Fr2Ccym7hwNODIiIloERxouAfCLLZEJ6Xh3G6
alalrqUzWFtdNmiI9xLS5DXACABnkXfFP1kZYH6BXpffkeOmACdRtX9dSpEkLe6eDJPrGTjFaxA4
ErsqbCVCSiEPkwepNCR+LV1U9QJES/trN2ucHwxVe/yA8Xsi+3wFuq1PI8Kear2mDkoVwy1G9B7M
c2mjsuyU8lbeURehZFCzyh9Kku2+RxI6UruDo03c43gTcTvWBbJoJMY1Pa+FCt02wuJ202f9da11
Uh6NN0mOVSgpfL9GtCwx5/PsPTKwB0Ii2PGezxYOwGcyVQ0O7F2U9wR1wivJchi+sga2VQOdBgsn
RJb22DSqekIZwn9i4JWpx1rP9LzFqbNnLvFPA47B5sck5wYMMynEU7TO1b8yMFQJGLgiKh5z+PxJ
ofT9iWEBL1rsx8BgAxA4QKFSuKpuixEGiAvJoTBFA5DWf+dsDL6lcIdgOmqFmztUmbC+6IARiFh0
PvVSriYGMRY0ryIeaI2BR4yWqYXvBjVoLGD97hF0i/saSTobKlGGYU2/FssABxjG+S8Sy0bFYbOZ
/iIex9g93WDP6EjCEtOJWyeJVpbuKKzJMD3t2i3qbZrh97tGSOB7u5lKQ1vnPpxLqMr6J9pZ/YlR
7ZI9boy4pYNrhhR9hMr1GjjmqIfERuE6aefyFn6IpmhH6Pv7FWAo9ToWBbLE8E3GEeS3AscfInnF
Iw8lokrhv/CsNdYvv8plL+Y73GfFpyX79OgB0HlrtCxBG/cF3O6wS8zfwfc35JDHUFzhZIrrb9D4
8+1hLHHxtEKNDVh9e2m+wpRDkgehZwhnlo7zg4/pBJcUZvkQNpSGHaKWrL5DkZ6N3ZhgAtL5clje
rEEg9hGOaBU/0dHg5EEvqb5W7+jTokiEr+SK0/6wETYfkw2JLBggQon98Ouy6dZEyHKGH574R26D
VX8KHv4PR+exHCmyheEnIgJvtlCUlVTypjdEq9UNJCZxCQlPP1/N9k7cllQFmef8Vl+V7czhgeE+
s9Ipm+YIDaMR/dq6ymMhJO8fVAlVkfUncNAKptXsyMOtKwN/WuMUjH5LFBUJR9EyXoST6wn2gJi7
ZPZL59oZnvrNtbusdMY4Uqf2ZMmPXGwV+qORfM9jG5k6P3eVGmE8+yZ6sDrlu8mahVDLBIHV9jGP
pvaN3buBktZlfuUQ6INdgcb3u1sD8eXMOWD8DRz7cJu+eBWZdIIkBzPibya7h4exqsJ9FtIzkQab
mb/VZiFJi5yQHKEeqrMckZzkQM312D9DfURxtlAcjJJ0dACfRlStjA9h8Vmrsh7TKoy616zMOBRQ
DHiPiGMRcln8fU/N6EUeR0UumlgNvTveq8bIvwBYKd01y1ISLBp1HLN+Xo1nx930mmhZkupIYJ7+
C6qHcZPI/q1OlIDgTolEIzzW6v1ouO0igflcqVrayNW0VRCcbjQPW1Q5nwp/hX2eQ2s5s7TZ3Gnc
KvPBdjdne6oAv36LcKXhvlMBWwVrZu7vSzUH7xuJ0eJBl5uds8HW7Ze3GoFKtc9Hwhlbbmwl5SjN
NFiDCeCnqIU6ChVJLLS5k5/AokW7by1fXHwH5TGceM2VWq8rKP+21fZvQ7uRccjrOufPiXr7XgAy
Gzyly9DttiJ0+DmrbX+uo1P7B3T9y9FmCbit+0P/GC6GXaSj5/FkhoiwvkiJAxZdcqdFOl4Xz+UQ
5HnSK+X9afwAxVFDNd+b1bTWS1kZs4FKzifcZ4molk36gNFjbzST9xXMU/2nLK35nYwM3Oe+5ONl
TjM2ECwRzbHygu3fjNREHWy/N9jaWuXc1WgGP0tUfP1+gcYJUHfcaGdIOYWXke7sDoE3U1vZut2a
IM7KGYvbrr5MWbC0yTDa4s3NHGtNFtJkjMPW3Ch/un/mpwZtFNxJFtTvKHhciRrB4oOyS9+DMmaP
eCy9KafKtYyW37MpOG1IcArvMhOF5X5Zl3CJwWrzr6xSJipaw7NIm3LqZo0NAfPO8EisVJeXnUjB
SJvPBiEj0qzJqukbciWJM+MtV+cIQDpyylujDWoo8qeMxxpxeWkAVIxDGyJpcf2WjGvl2MdCWWZ7
7C1PX30oDZFMiH2CmOwULWKCZobhFicSzHHurZAupgvw+hhUmfGMXApRRj5O4m2e4ejaeGZrPZOU
ULXoq5YS0TOGblYmRkWII6NzD0RZu+tuGoKo5x/MkdOhf5BbLBERT3ExZN0e8H+AMIzWwmWXmPP5
V0QG1R/hZsFf9EDBhbYlgGRrYa5Hp1P60S6MVDGluaNt+xDwGbwGUWm7KSI4dVKk5UwPNG1Vf5be
KMwHxBjefB6lrtW1sLrwCb5Ttkk3D/ajWMggO8/San61iL6RXLkm3XGNsagHCgz9Ja6UU94hMpl6
CuAb4x2GsEB3jFA9sTufm8JemvpJdkbwvZCcG/1BbOhMe4Hq3IXPXMQ9gnnAx0650Y+cQ2AlB2VZ
OmAppfrDrmSZhPPkGsdqncWGfnXd2rM3ZVofmtFqmt2AutC9gwzJHlUI/7/XQ9sBwzt5Zu71KCD3
jb6vqC1wSuAgttYXE/1rvWex8PfDWph6f+siwSGydeGMYk1BLFaQbm2qQ6Qgz3Ov9Fc+yvmq/DDv
9ipTPQSBP/QZTkITNr3yXBckYDacgQBB27vkC9K/2BwjSdh/zenzvrRuNXwT6849tza9MHYbsrbq
3gnXtn/2mnLRsdkxLCDcnysrVpVWO79nyb0V4JRW7E8w2qR/o7vYY68NYGI6r37Iw1u7J6I4c09b
io0PQk3rJW9njnoSIZCGDbLJf0qM0T5DN/DMhefCSdul5SyEgO1sdMc9Vzjh7/VK6rbXfy92iOco
k8vgJj6GdUCfcFYFt0Zf9W/WZAPrsKjCLi43rwFS8n5qDlTWyeqY0Xj9nNO9W90NbqlaZmqxXNC4
dO8rIeqXtc4dC8Cq5FgzeyyRUFLroq2d6yyhlRpdFLj3oVrM9jBZammPnSzNdddOTMIgTQDBsUUr
Ehc27rlj7yHjxmDsVAizpFV9sxS5mIsGaxlTq0T7ghS/oGcVpWVx8WoDTqgICsGTEDr6vmnJcUsR
orWpWfpSsu6GHb9KrYcvd1zR+3RzI0+R3cEq80TAhy98G+PT2OUIMYfa7e6jjtsizo218GOEo0N2
DWerRDCUrW70WETU3KSVopfgPpjZhRLKOyLnNNV50zJu+PW8K7TPNlohXrqDbpbywAarnjzlok/L
XQzXsZWF9nDi2BonVjUp/4YBwBai+2niIN+isE081EzZ3qPQCN1JbUrrpEAnaH0IOUlmmsBeh7Ku
foIAniylLI2XN+hH9WkAszuchix8MSrMfN1LpGY00nWCLKvKmus3uyyWYt9UjmmRs8jlmhpF50FM
9/PCTdPmtMP7ogvfN5QTDOSRX4B+CI20f0E3wD4hEeaWyHOBzDIF/1+EZrVb56zxksVb5yspD51O
caeXQ7JtaoUgmKe2vm8hj7q4jGwhd9VGLWy88blr3utq1TvIV7QYk+Ebh5lTbd6PFOUU+2JzbxoD
vWQPrp470GmjK7K4N5f5g4jr4WmRw8TaSNFpmXRI7z0oS4wysddUpU6cSjXbaeFpBsxt1uzT40c+
Ok4wvTQjXVFpywcBYxjMCI2HOhi6swNScg+SpcgUdW8JCzZXx3VYtkrsw6ILiPFfS40FB/XjkOTa
NMXu5uOHNuXU/A4wDTip301LRZCzLVjHlaYvJ5SUzsalKxHPRi6HAiLDPmPFnhFF9WhwFHEzjXgx
5jIYTirzzLvWViHQmoWTcUT3CHbgSce/mAEmLLwNi3ims32EYQva8aKrOeClBqX6rjJT+nsAaP5b
VnGpJoAT08vE3JHFzhSVVwAFL0xL7TnVNfA69bK0jqk/hFPk9mmiejL6bmdfn+rRGQzI+qwwf1aY
suGhHYjE2qF+d4m8t6p6OmS2rg42Yn3x16Kfyv9ndqaWMcIAAlKFPVo0hoe9+UglAkBdt43eyzY4
TfPusyYPwLHlcHvUt9sj060N0LsxhAd+S2c94oRQ59ppcv/oO7WNyDbYmtQCEdMpLt2mhnsin/GU
Y3PS/D0DbHsGaPeZ5y1ni4Gy/l+bu+YPmYOIj8jn9a8ZHiag9jXHwSiAmqKDWoC1E0UGzQRNWytk
5KZwP0DPrCHtiFPX0LCz9xNNHXYSZJOopy0E0V9T15m/smGI/Puhnjf1sXDRfXKNbNHO9YmtS1Bz
5B2kTuN/44wBph0WbygfZjbWPBVWX68Jld9GyNdSLUe3gy5CEVVU/q7te3CPduzMl6GA4zzwy6CE
ZGHpPmokweMONNceU5s2JpGyCNR/R+yK4p/hZ+1P1aLgOIgxcKadpDD42Sth28Swsf87wCbeBNVc
rO8mjzWFwSUVzkkUbdtVIPNdz7zdffde6gARV7zMcv4FTNJPBxeCXLOguhNVhH6wTm+1ym3xPHUe
mfrK89HWu1vU/M4a17pzhgWIqAoYXHdNSDJ8li+gydZqWusFCWK9JWKr1fMUtBg9uDuXc+vOLeH8
RoNEEsaQd3WIXE5kR9WcPYOa/MfCrzVSdiMP70dHTuHtgZlgekx/E1WSO0NUfDZizUXMCEkbA+yN
Rb5QybdBFlR+KZEUDqdpDnq07KPPQpCFLXMoZVkDY3LXrMvOcHGoxKGyhpWJxWG24JewHzXs0nSY
S1O/8nIN81GISZiHnIvvCFOGkGrqJ/uemFNr/Z6hD7KUDxmhqEs6NVonpbq7qCLYZGcF7EMnjdXQ
RfFDrW2spbZRiwlr235PLiWEV5uKq+www9K5d51uwn0tZtva20Sl/iy41e+BmhBjaxCg1BM3poeP
14Q0Dpb/j2IxF2DNUv2bzHB7qwakrLE1qPLFJe9q2Zn1OFyN1V3lofVr4L/WWBrSeL0cjM7ZeNFp
8UYvsKOLXuqkslyv/W6DsQeDtPrsHyBLhbnE7udq3484RpKq5CFjwqnyz6I2IdGYWZcoadoNvEUE
4M5JLhGsnJcVnEg1IyittoQJzdCBy7MXiqY+Crgs53Ewlu2KyQJ32TL566VmR+dKNqeCW3s0iyne
cFkzrbkNZsoSNNF/0DMmD9x2HAhhb5vPCCN0vbO4nYP7uRva/rTSYIm1zOWRTNmv9JWZVFSxKMGN
WaxxI4L9knOMhity1A79renuSG4L7F015fNrKBiZz1ZVsCg5i5FdOu7Lk+n46qMbMzg5h9YRfPyi
QYA2hZwU+8ywzY9lYESLG9GrFw9X3iNOePCTds7qL2Oas1cTCBkcbp0qmfT9kP+A7bFNVRMxJG8m
M8Ef0wFdBbpjkodyrdfHfltnHvoKc8whNFvT31XcTU/ALh7wtsK+ewjDzHtbHdEab5FwMsbhJgg/
pOy2T8nciMpiK5m6Zk8T2mG2BCwbs4m0cLCa8aHmQa3TIMcCyV62+OVdno8rnBG/E6AEhaVnUBLP
3LsqNNVb7TVBfjLrKb99P02BZaTQDgMskx2kiOdQ4twH5QtgZFYeSZUovrDHmBocrh3gDz0sS3vO
iLa9to3pPdCdU6IfJarwtala45Ovpl0TZHLNm7xxuol08uDvTE3yPzmYjPfK6RxvN23hUP+odhLe
7QS1Fwlp3Jlvg00J3xlt89a+wL97OSfPFILdCOKpfgbeTJi6zO8Zf0VhMahVpp0QRzYjyFoNGuPn
sKouWTA7+hnprXNWA2mNBMehLDi2bWf0R3sEiGd6DZW7B0UoUYwvKIagUkUEIz2435Pp1NwzpGUR
6VYs0yMBSLg8Bbb017E0zT/OmK/nMbcqQM0a7hyJ4KYfsf52T8jVcgmsQb7Mk1u4/VspbeNdNfXg
JIq542qNppEdu9Ew7tF4ZtOb3eK72xFUOh/pvQfENppZPDMlOj1fXz7bMQZv8xL2MkCWG/EExTbo
E5EBnjaPQaMCeXDKfO0P7trPOs2FQh4adpMnHiN6SssvR0ZDdAUY0PP9MDBc7jrtHyKDNI9J2b/c
Tdgv0DrmyMw9rt6hyEy7PI4YG+SN7LL/UaqRgaF2YnoCHquKI6LG8lqt21w8Aj6ERVxu/vKXfH+O
pwK3ujZiYvpKtXdLK5DgdG25JWMWcEO3Le6wpHNLNzisGqDp6DVe0KX16riHZqIsfV/k9Gl82URH
FoRkiQHOWaAdA98CCtipNcTljcKBFXG3LrKoTnWn+r8c3fnr5kzGnFq1gKrqnBGfjKCd+Z/BFH5B
Nr8uFxmw9SZuuRDypqzNSRe786pd34Qi3G9EQOKm0CD2dcXnSmMKN7Dnrc0MzdtYGF2tzHJOONXL
DzQkYYXJMoQrZADK+ldjNdpvPBvQPx3AKMEAq+ocjCIDPs9SSnmp894ipWmi0PCwjHi130nrXiao
MDBsuHtZ+gzxnsugXK/IgxqX9hQEd9OfHPRcs7K3FfpyTMvA47aBOBGPAZLc3rL5VQYdlnuKCToP
5fUc5WBlJj4txlH1CbFY/3K4BCweMBZqRMgi33s9sbg3hUDwCg1RPGhMOUXc1r0rD6HXIb6d/c2B
+g47985iMv9nt8Fq7bcQfiHuCYr5M7LeFyfIueqvXXqoEvN5nr85RDqNxp4xdI9NTv4urTII8blw
6MR43OwhXjcMsbuavRAnj9dmEMtuFPzCJtuQC1I2oQWT1MjvIMAzPYC3Bolg4Ltk+RRSiTa4wx9G
ATRkcnG9iJSLVrYnB6XEc0tJPS9lrbUHTlnJf7Mywy9XYXkgGAlS1841731kuNyM3Th24WFYTSSt
ud/qb2ht0R8Rz/kP+M/L9bpNSE+OLPMQjITObwoX5WT+4DsDHMOnkJ8bEy8JQkirrhNdONpKMbBi
ygwmP7xYoG/1vt4irIYkEKDxc63Q/tttVvChhk49wNMCkbdhO79NvMcNb7nfXDDDIHZrFS4p0Thw
FuZalddldFxzv465y1GSDyjtC8TdZ8PjxtnRFjZcSQjvvsPScv+tXV9dthU/AHSZK2H0MD3+o9jN
eXXYS2FLqT0y9mUwUb5VzaCMttNuzW5W5H+jV8wR3/ALstsimdgeeauHPygeif8fW5ioY2V1/pEB
gCCFVhq4kYyxRYdIWqTYFb1je18Ra5Taidxr7cRto2I9OtNmz6elrtpz65llkeRGG7hHuG/ZJDlR
g8RHSHMbPz3aMKwTcnJ4d9INGsRLCOZGpCA8+PEStPqOLa+MzhYr0ng/I0F+ktptfJIImpL7PGS2
TUOTSL5YiHm9d5YbBGOJJQp2y+i6/CNG0Fa/yg0fywFgnMc8rCxjeCaTyJWJm4noUhjGDXDLfHH1
6FP8ayIiMfm/l8HFLML8F5tAtMXBktX+iai2tr50NWj2s1X2Rnlqt6HcdhmKfgSubWsBEWFzCYTo
qsehWoQVA9PIX00UQTu5bQuLuFg0EKZTbs3FrsJt/oAJFLsia6WLWdtf9B0eS7j3gMHDjju7UUhS
VUAw5Vg1rt7Zlq48Lk3KSpNuVPOdnY3ljx1OrvwKCm391vBCrdiZTZ+1Kd6j4iEE3qoPi1wjVH0U
IETJxEF9RYzh2H94n5rs0hTSfuCcLDicpbdMd5IDAUNjzd9n3dVAa865IohKnDw4wetSTPPvADXS
j8ku+TyRreimehPjZziW+ZwW7tQuzy2C712B7RbXfk/rYhuqIDpTlpkfTdkssJ75UKSlTVbwLkBR
ne+dzA2bE5hr29O6HXH68vsPmnFrqd5UNJrTta5KcQl4dlZ4qx6sIZupvTgoQGACo+qqTiwU9Xjy
CIR/t5ab8BElevTWhvh4Y38J+l/5XLg3DlpQOiZ9avCSCBa5jF2vyn/LFkoG9QTYJ30a0BU7LhX9
IoXP+1UK7Jixwbk2nDKRzZ8e8+pjbtWS6cG1lx/PGpZXLSjfYMhUzj7CovVLDOXY7BCPGUezHavf
4TCxkFdOO8WwWTYZ6kiXnV0BiT3vM7cs5I7yZvMTxZP8bXhivPBE9NyIhQiem640s4tN8cGFWBPt
nPKQNO49ylkskcQEqWfSkLtth3EPQ0pHnkh2YXtCchM0EP7xCvEwxoPtK4c9SHpfkHJRcbR47LkC
q6B5B0Ya57sceV699ykanYl7NNt/DO6eQ1FBZJvcUjap87gdQvc4sAFhoxt7iSXE1rmdCHFTq8lS
WM0d6XPzsq+iyYHBbWv51MBCAg1ZIkTWrzNvu28FIzTzjPKdU9vbkWRqsatsv3oAFekSWPaezK6Q
vRgOAnFc1vRJhd2X1s5qWnF5rrZxWhYGlHSZoKdiE3wERQGFFQRNzItk2yIpabhM800QbtvcNiRJ
jwFyqgwbGPpMcaVUFi7LEXogimaZaUpraOjck8u9cdfW5L7ERM4Nv5ZlrF+zsV2bc72263WsMvXA
HAxZ6bj2imxydPu7DN0oFmsjGxnCHUNdbZz+Nr4qb76MrYy2d9z/20NgTl3B6m+jnGaYHQDcthAj
Oa/Esw4IQtob/kYWMJ9KGBDxwil0FiG3/cGbmnrZG1CNXLYI6URKjkFzpfOXl5arz31mV3bbY9aR
akIGV99+DnUWXDaL4z5msG3ee0c09zOxy3KX19m0ZwsLMbIB8pwYdFEwVVKSpE97Wbj3GMN9Flzp
Q1sHQb/9dNJFNdFtXr+byix7INBkyu+ACr1CJENjRvxZ/fxuVLl37jB586lCoR10vbpzOiIiVLEE
LgWYLwO7+bEXCgYuSmB4m2OjdLX8qIlY+dP0DuoxY7K0jaedyPtldj0dt9KRwZ6RjuFHECJQxWQT
9tBl1YouEYLeytNmzsyLtPybVQijn0BQbzjIEG6qx6TSyM7xwNkuKO1E0mA8dHr1dsENhgGYcTP8
c/jUt7hHiTQ9GCtakWtXBf53N3UOGn0GhCHdXB2ZH9xwXXjWFO9tUOccvnGh5YA9TPsGeghPbGe/
go9pY2OZJ2Pf9UyEu8nsOcFbNJ2Jibc/TyLki9iHuRsTXYbzA3h5xIvVM9fthwqf6i3BXDsX5FSU
iwMO9EgOSzH8ZL6a8jeUo8W493iOsmSSPelCIewW5v5KDThvMRAWjyqzu2dkRDN+WHbBMCGrI/rj
LiqsToEs5p9Gr8W9CmefUJ+u8a6G43n274ocJNTRBUqVuIPdULvb0M5SUFQYD4d59RcSA5abi2zN
/SffpAqAS93oAEJtNY5PTYV7nh/WYhsLfV2OaVj27nN2s8IycZtuk7LDuriTR6QZOJgKaT4hrkAa
N5u5fLj5jk66QeoBtNKAcDRDgb2pj8p+ZPVug/LA2ISvwfHXF78jH/XXmuMAm+cobB5X6RbtqciK
of27GKD+MRYKyH0JTz0e0ecG9+jZJ5ix3sbbEAGrAQNlEW9+g3TwCfafwWawFbk/PoE8H0OAeyR2
Vm99BQt3nwY16O8SFvTLz7bOeXAqsRFmwwYMONO1DVNAUP+z8nz9a8LhZPG0qfGl4he6oSKwv7uq
wJ3ILlaan6MMMtuJqWgJeTUFf+0MZdY1EUTpJD1E+8xJ0LfEHSeCyAwYCZCM1MopDyoQ7U57nEPm
Od98q5QHzoyhOHOU3BrhEDH7qY2OkFvTdLZvNEXztqOAOQzPVQUEmbjuoC99w/2VVnaV94RT2dJ5
8eu+GM5hm6nfEuYDLxSBKu83R2tJlEKpHzgRmbeCkst5PxQNsPMwsq2TtoHOIkVtVTS/CqPjzFWm
GKKTGBfrqViJXTxavDd5nK/V/GCoaFVJRPQCS4Y3MvmP/aDmhL0e6yicwIJ10yJ8GK2/bP9aBZGD
cRNV3pQ6LV1VRHnn+ML4SzLgL9vP7yZEX18BhAakQFmQPO5OQRHtcrJSykRUQj9KGgM+jGbdxtfJ
4QnhKeWNRxXaNeqNBV6oj8BHmo4FdpveDGJ6PoB6bt79vpCPWV7x10CTqjuSOXpKdKgq6+KonbwX
cgnJIFhKsXErsNyjh8R4ECaRMMNrZE0DBnCN2neGNyjleOcGTohSw8qnRycL/GFvkVHxQRml/5uP
2/GObraZLOwjvtW9OVTaPyKxFWeL9lGZOKNnAZoBDhAMNaH2TTZq5iHAWXvD+6jWrMOzDPlnV99f
w0sv1+VO5nk/npcyC2DQQmJiEkCkEGgE5AELLP8LEBEcvdzjA8AlNNM9VSZYQBQursrclh0TLNEd
xWrztq1znrm7aiwQ6KohRwIAlMrI2hGbjFaAvDQr1fiBDqgtej81sPIxFIDymTsMlnYTb62LmdyR
tvnUjxlObI5ImeJ9LYxEKTQKSTlum42PKBTDcVl8zhdRy1z8aditJjJ3qJyN53Xpvop1i+QRbZ/r
x+bU56+lP+dvMyZ4uEsvmrw0L9vhN1AVn1dYVOPXWJsm7BCmkiDGRzTcQcvDCkzDShCX7egiPOAt
7P9UiphqwjzCNYtV2eL7yHCKrnsl5+Vpo2M2i80WxS6ZJ031QqrMZh2IZ8eQlvl8Dec6m+2l5lwz
b/HGpM/V6JIM7xziDu7OZR0QQdAyzY8Htnbxso4c70mOhm3iHwBKTgOs/Mu+bgldicOSMLidU0TZ
i2pMYV0t2fgn1ACqTMjZyfckMFf1cW2LqbwguuNCG1GymueIUFsZw5xN+DMi8gMRJfkH2MhhuLMI
WLOScJjl67i40auFidrdD7w4N9O7NA6qK/v8wON5O+WVMXBKq67aw+oq1EPaDj5Gv0FmOGoDAdPs
8k5GynYPS6/Qa9Sl3YSHWY7K3y1YSvc3uhafC/bTG0LpAoVicDS7vZ6W8NkYJKKP0m2neheh1f9a
Se4KdjVa4WeU6LBNGY5jpOhUNw6x6myvIRClQMOshwFPjwFTEiEyxZbF+FWyqGkPBSH2Ik0u201M
WPRWL+KJOLafmTv1TcuNrAEESHZ/XfhZD9aGfyIlPMPI+bn1eFyxTBkXIFrHTzQu9AVpbuWdMgyq
ale3BYApJ8cSxbjX/j+D+7B8bIQN8NnDTsUWXGN2WVbVmntV22QikI/juH/HwA0fwn4aFuh40nPQ
zImxs2Lcy4GZlFmknvjy5hoyo5XfET3Anx2CnuAcOJkwj0QlrxFjs223d45Wm8/b5tm/sHcF79zw
lZUqFJ9su6UVfVuDYb0QDsD2O8oFnKNB2TtgXPyJ+nGzk4Y4GXXestzKD4DY0d/O77riZDlmTvA5
ILyRLI7qtrSngEjfETrhlDsGKubgRs7DxzZkbhEPRigxMBuFhYAl9JjZKzQY88nym4nXJ6obvXck
JoJdl4Pup75Hqgd5exTvwv5nRvBCUgPmCz9HfbvfgBYB9Tztniwg4A4ixiV4zSNL8axo/PYS8sbI
OdB61JT6mW7IEYJg8Un0Wrjw0Qqcu0AmfHFCjO3kwfKK7gSMEcF9tqF/k7CSvTm+0ZZH3GT2N2QR
wZyMZwsxnMq20xXszUr8cBwlPJeHebiaK/LmCnwy3OXmTOGUN98yqBEOM/AF6L3bmAjg9p+LvUue
A4/ZLBENV39K21dwS/Er8GnyXkUs/eSPqDeGLb4lSWHjtnPXwBJfZu+PGtFaRyBKXmzNoxNRCXnQ
TME84eACzTMZnRKscnPBEiqOhU+jRnN+RB47kifZBACKtI+06LBb28/wGgcmX/pi8VFf6wFq4sRg
QnM625Suzoh2zFtj9FwRPerVRYivNyQ4AVM29N/W9NzkHBbbdglq1eIVabY6fMA6O7UPAND+V9BD
yb0apMCE6Qpuxw80kHURbLF1WKOcWmwHH4cqWJkq8/47QvZ4bjBvrXfI3Mzt4Cz4hg9zOAzzFT41
uyrpV99mO43lMyJwdIs8gysQJU5jtojeocbEVLMX/HKA/MUZx1wpdmOTM1FUfIESg6eNFKwf5WSc
Czsz36uV+s5jpbR4NeVExMEs5YKNoMrxCYVhWV/4YObHaJSyTLl+ZPMtRmaedDTKrT8or1zv0ZMT
Pb5ag/9ZVMgLNe83r20+jAUS2CDX1/amrgSBCp9N4qmw+9qO2Peg/QuUCwTCc5v7iC/wEVTqrooc
HexNo2kPm8kGhEfX7Imk4Nu4WFY39wl5aJGfzsKdw/1Mlip6fY+0fmwXQrWnxQmHL9I/OygKB/7q
2GqSIdNlZLE5CkIh0lVEk7xG3tR+euVWfYREBrIDWdn6um5CyDtbI6dLGWtCO81t9Mu7XG95tpvC
FRVmQSAT70aOVgtk2YIpYhGE39ehjYywoay6ID5ou2gChNRBRnnlJnx+1Yy3N9c8rHJon2tDLMYb
8mLadyNBV9tdQCdmlqI+LiI4M5MlyVqWtj6yw1XD/Wj046OpnW5O52mZS1QKovBSi/jLzwplVrkP
xmhSB8iVgnLbiIVLdzYqD0iShotwM8Scqqjv7hxHdi45MsFWH8ZM27zFHipe9g6jUb+nSKO+6jwy
ALGgR+FhQ85YxOwTNvvkZjUO4Y/VJD80dxJyD8uYmhiDUAt7BiavcVm5oiH2IlBdjKTV0Y/Mg3aX
kAkJkBtW0jvbAoH3aR7kUp46vgtgAqSv3R1K0GVJN1RM91U45951maqoul90qSGjq1EfkI+WP4th
BCalXYIvzbI3+wR6RtiT7be3F3w0vH9tMff6Ae43GPZj3YzRWRs4ASEPFkzgUGtTnlrEfRKENbrm
uyE9BRKy+RPXf7AC9pCbI7CN+mWIW8Frbh41g2qicGpN8gI32EiQNzu3rmMX5Qs5ZX7gpR053xwJ
E1PX3urAjEgsIphvc4zlB7WG96+SA/7rsBHYjh0p13t8b8UPU0jX3Gzv0y5aNPq/21m+Y/XRsLKF
zp/lIMB3EW+ACJqD6QhItnb4S15Z+c2SBYGUMe8dAjCA4g632Ej5NuozRSvHVKuXcpHsdVPhZE9V
b8mfZcJ/TJIDxsK0skaqX4tmA9SwQotM+AC0MyLLwSZmK+TQ4CLC3vBeNL0Mz1ku1fv2H2fn0SM5
zq3pv3Jx158wlCh7MTOLCIVLV1ldleU2QrmU916/fh7VbCoUQgSyG71qNJJBkTw8POc12TR9QEQD
/QWy8d+QpXKCj4W/MSIMtXOUNegtxHqm8aOIS2MGM4wgAk121/taBtERSy3/mWcTDSizgTh/lxg1
76RZdSzfIg+GjIJeqUq0sZtOtU5FE1e/2rKHIqlV0OrRoy3hLtlUH8ajgI1QfCoSRGj3s0HYdyMe
mvYu4+weYCt7zf3QZPErFcVaAC7D98wAptEgPwoH5dXpYEtRyQPpy/n1Sbw7O5XlDlG63NlU0ksP
TuT42ESlFELuhihKVJp+k0bd1oCpAGqmiJ/QKvOTJ0RqCMV5F5PlmpKSr1smPBnnR2zn3dmCxuJO
aJOV70TloFlrZPDoNjpysuAzYbc3Tzkn7ZteOc2v0sq9B4R/BKjmvgEPUhelOuvI87IhtzfjaTfZ
gfoeHWigT5WTFO9BR9DirlnmY40UGA183ojfBPj32AXGi7AzyrHIr09eocY7JZbmK4tVqdsMDe7g
pIeDRrWmQAZx6xlJbNxz1bX+AT0iPTjAomQJ+D+7ox1lCTeTIa36wQMSXdOWHz22YJ3ZnwNylOro
C2Ss1SxTfhvCi6fjlLWhth+idspnNk36HsQrtVi9V5rvAoUgCUyjmV7TFJm9R+RbKrkPOtH8RMg+
+M17ZngKgTa+1/sc2l+WqMWn2FblC0HPeQrbtPniwJNsd77i2FDkUx22Vq999kkkPxnT1PcbHx2E
hmfaFOFujg72KQbVBCIuFDrXuRib2o15Z8Bqt21Q/03RIsvs6Z7xLgFmrxBCo/Yn72W6l0kfqt9D
MJrfulZaX0XR4RehRogd8dj2jQ+J1gKMyvHw5ZqKzf4efSxTbhMKE7n4Skss9U557tv9LqXspW8j
yMvVniqX8mHywumbJqqqcjGoNr5SJmebY0rESwnh2ep5RMcACQMEW2h9A0d6p/sUwjckMRqpUqaG
T0oJHnPjNH7e7xzFTKic0Qty6yq0WxrqdCCAq2r9b32MkmfMfT1QzlxhKFV5eg1wzsNxeWtY/RA9
oMUpXpqOvEDpEg8j2W6gdCls+my9YWXK1nOkYz7Zk6Oiulkb4qsJz+E96J0g2MbAUTEgzXCRRwvL
a490RKDxZ6Vif8ZJ1VJdhRxwTzETLaI26RAbweRpCPYZNx64AbB4W9hRVbSDE0Yd00iRYvsHuL2A
K4eaCOyzoqVzPcytiIwmL1SLBH5RP2lqcwiAFcyKAHXCmyukB7ypDXqDKIcBHrtDvlA7SAxcy3e1
FSH4ADxH0Q6JOuCv5FGAlKDDCzP91JpIZ4FpZuz3lVnP0rkpv2gsq+aXHyKgQ+OuV4s7cqn8Ieob
FYGNoS9+j6YiHjRqNJTyaZA/ylgr2r09OiCrYw6sfKBMOEWuIQuHqCu5sZ/UEcjEbkpDJd0XSWt/
5m2ALZuokFvc0FjiLg3HCQm/MqoaxGLIAPt9ak+k3Z6082ruLfuha/QwGlw90uY2r2J4L6M5Jq9N
Rpb+aqjke3uUSNX2Pi0RuNkg8odGflfSRdzo0ZSbuwzbyJ4eA6WTTRDqxksfFDn9Blujth+VIRRy
+kHFr9Gc0gF1xrju3RCya7dBjaw08KHXzN8pGL/7aqzF6wws8jdqx5uA6EP1YdOiLjhzjoDsIwk7
Oh/U1O/i516x2+A+rAsTIh8kfo5jBem1zPMIWlTlN4cU21cERXUn4f2pTNOPkJIO4nd5pe5z32x0
Sjq2Dj6wQUj50SvR0dng3l4nx94yqGjBRxPVxmsU40OIXPCvxkQTGQkXp38XO5Xnbw1ZE2G9kPO7
NwKgCvukMkZjM8oif0Jtl/69gj4L+rGD+GzWsv7RIEMOokYjDT3YZid+R7gZJU/ctvkTZCasu2tP
qO1OqTwBUDqBoMgE/Ij6Jyrdd3bfRB+RP6EfhWRe9VLoJQad0IG6nyh0lfmmw6Dxd6XnwnORnaCR
geKZ/dwkZkB2QLRFy67Uo1eHI4j6r9ZFdJ303nzoSYDhKAWt9TNFwrZDbwrtnE3CU9DaoMJEEMgS
0fcw7iv4dA5t17upJN3g6TWQGaDNY/4yayDedVRV3lZLPG6PXFbWI+hzCC4gkZzPYMqDo1aFqPFU
aQ8VOTIQ5N6xHkBCECxvAOwMtjW32QLQFqos4+ydSAvtZw4moDg5CEamaJTX4hfOHorcjn4moYxm
ZhMdBGj1J90e0ubgaN7UbZOK3uZuxElHHEDdjU+mPbTQVgZfHdw0Norvie+HXz2AjC+66QwIvQ0V
h+kXboYiPaD91NYbMxW+AGzTtu9D/CK8Y1TFcXgC60BODciuOdl6riIiBXz885CF9mcbaX3yl64b
gL2kHSrT6tR9D1NJtj41Nei9ROfJCSDS+DjZukUxE1kuaIgGViv0YJo4eKcoqvGiOAlcYCXWk9nN
kxp3i4KBCVYirUzwxJSc5jQAf+f8g9FMBMWigGlHt7Pu6r3ZZcbX1i9M6OXaJD+aE4BCHBN8sYvo
U4PUQFtDo/es8zrlDAUGeqMQLVzgyBakywJ+4EbQEA136mhRZtI7JG83fkpodQNqYLsefaaWaEOn
fttZgL6fwIE06JXRBELZWkCC0MItYznlTrR9nHz0URrxkLkeaD6CnXS6HXq78A48Mx5ox3n2mB65
kEPfpRyiJ0cpQdPtCq2TP9D+rcJjIQLA2IHVyAfU7LvYbUHwE911/CDYbIr8ola++dHjbWvvZKpO
CRAl6G2utMByuKB2SFNhMOYPA3Ypn1LwED/avFIyWn+2/pLWY4dKBtxryhN+oX5Bez75x+6qkemD
8np0kKKo8FG+j5PxrhTmbKJDEf41I7aOIN7ywEZMsSuouSOBja+GZQ8vadcOX8oJsLtiRzEQ5Hrq
7qtwoMYsdRGihQu++yUBh6fdD3gQwAsjx5plBaBZHfBkqp7VTmOD9EDqPo6FzLErzPlKYIagLyPS
2IOnQlscCoYJklPZAzBCV6rBBPED8nO+9s0wa2rmPdZfTwFR/Keu+tq4NyPEqR8V2CXUikfHjgiv
KLxTDEyl/awnAfSDFgJHuZu0AFplFIxydH0gmCdulDZBkDQHOV0ruvFPmxotN1nC5VTAIW03oVYq
MfmkWd2ZXeg4bpQFFkkKCjFyZw1N922yRvlJDcZMc2u6snh0daXNtvYxtHP50iPV4wxSjQR2lN6P
hpCCIovjNV+DHvr2A/nKeAd/WWv2laSm7xMSoNjTvkcPHDpv/gz2kycqrdvgpcMrFMR368vIpR1k
U5j3qHm4PKniLwp6H+UWycrR2hf0eL9kQW0OiM8ow91/Sh4mvIboMlmJwS0jcoQ6uqpExPw/ZeD0
fZklONHYMhUPFT4iP6QaRFSBU0HvpPPgJiDNXcqffgPpFBoa8DV0Cnr/n8Kgo4OrS0S5L0vRaKAM
IxqALi26gN8ojbf2c1kFWftIK1sjh88r3/uotoOYXC2c9BNcozCFaVMG2eY/Ti/lmJHbuWBronv6
Cg664Wz1eP8ftaBiUVAgdAPLM3/Rq2teMhmFcwIFDEvATP78n2mCzCg6CfvXrDWPtFYAVlRAt1IL
KVJz/x/Ik40jLC/Z5aYWyK3g8rwTMSY8xwgM83jDFmrFz0ibfdX4K5ZAqGL2HPrLGUsVPuIusmi2
YJJGlKYMQC77oW8GeRxaP3mYwNh9G714PNkUDtz//q//9X//98/hf/zf+fP/99b9r6xNn/OQytf/
+e81iyGd3jfJvK4LR114HfbkNBaxjqcP7A6gS0jSUs5z7q+PsmabhFSeDqgRhIljLywA/WissAzi
9aRoNFdRYXxV2qZ64p0x3F0fafbQOnMQJk6AOteF5O1j8EHPP2YfBX6OphaWspUS3vdTqx24TPut
ruALYaTye2X2CJxjsHFfG+3P64PP01gMPq+haulYvZp0pc8HL4POj+Hh4x2RVdGpECF+lUh17Gu/
gSGodwEaPHGyuz7oxbel60fnj+EEgDrNWazgNBZ9Exig3qa6LT4JiTB2VpTKO+Tww7d6KjIxx9Cl
LdH3wb9ssYw0y4YGfwMIZkVR7zPLyVyoqo07eLgqvXVWukpNRTUsHWVCUyxMvnRP6wo08BGbtMwP
lRMlj4MsX/W0S5/ePhBvSR0XepXPKBambIlqGgCbUAtAJ7feDFQE3mlE1T09cNiZ18e6MIBjMrqN
CaSDz54NVfd8f8CwxXAldfSthdooWtKjtollTsMClPAGQ4zurYd7Hs+Zl4u4osGVOx8vKhofoTPG
q0DjH9B8VHZ6O6Xv3zwrfD01hyaFoLShL5YqLf2J29wm4cSObOvlkbOHMIoybiMQP5G9+eH6eJcb
HmltC26vo1l0hJZHXFXgwaYCDF4i2nqrGSbN3BJ5Ir23p0/Xh1pZMNiVmsF+t/iG+mLBurk0kIbY
TUxZYr5ERUvDwSr01waBwgN41eCtcdLScT4Hy0d5gAOmzVP/6ypQ8APgggRFpyDGe5z8nIwcCNWW
2/uWH+PKV2RbYGGHRJMOO2axamgcNDNxAcEZdECPGLpwAqjObOGutW+1IWRWgMCIU/zrsPPPZ6V5
MFPgEM1nWS83ihaKkweAsFIi/UaAWlsvYgaxEKgt0X+xXoUGyHAImEoFjgGGLg/s3h+iQ2D0KK5N
ZbS/vj9WPyJdU900DYdPuYi9eH30SeewFTNckA9DL31XxzPs0NTR678YSXMkUiO2sLiwz78hJH+8
cyyI4XFFW35qfW9X5RjUR4Nf/ZtJSeiUgk9oGnIxlE9Kr6vhQJTqNXTyUAo4GR60C4QfrBuukZe3
NTsDWU/6agAU8bQ9nxVQckA3HpLCaOFkgJl7VHP2Pvk4DXnsQl/7qgKu12gKXZAJXPLd6EgevP/i
09rCdnTVtqW9NGjPebxn1YDOg+YpJR5IsM0pVlZHYffRjYD852+dZwjwlwUmFqag+6upi/RE+GmT
0xCT22zKgi9KRQdn0wxYGxWgzN6JIImfw6rS72mO1Q+Y4Yl3XLnTjla7fQKKY/0e46L7DSw7s3nf
g82iux8fo1CluKtAf7lxYc0n89rPXayPogBTjU1bbmP6FX4W0IH1BqwPMLrYIdcutunYhGgNIxRy
fU3+5J3XRtbOdwbKKFBcekauEW8E8ICyXGq/MymcbUvV7O6dGRJAkeDVq2T1IMI0OJatd+NXrB1v
gj/rZc6By16EY8hDeiRB98D0Q1vSC9EYr4H7nxAJL28MNR+qi/kioMAJBwZsmotDR8klaqHu6Vuv
+WaA0TzQlMlo66IjWyAidP3rrg0mZ2NRkB7QH7RFzuMUcaPP+re0HTNf3eaqXjwoVlQdjH5IqMXr
sM5uzE9d+5Y2lQIyEs20tKWbsQPHmiwCD04EXGq0ffEiAIHtFSeLdP004vYFGEUz98gF9s8FNwUd
LjwBdpRGohdFc8z7EdR36cKfEfuSYvnh+jeZr4bFAkAqVpFPsan1cYWcb7hs/vw5Elqg4iBW2iV4
e53W2+76KCtfgWvJIaHlgtKEWGxrbxroviJ7sK1HgaSujkCKZWgbuPfj/vpIK6GV8K1ysWt8cWku
9m7Syw60Hbkf3aHqNAWZdyro7mwpo8wtCDM7dLUaoAXpKA84h1RvD6ok1MQ6k5o3UXWxxdIB5mfY
B8bWUXLlfWMKuBViLPIHKNfJl+tTXdnOBhbHOi8FNpa6fECDkIQDXDIWQOHZBUDiU0udDjT1VEIs
w/rsxrddWUWTm5ElxKDboJt3vlcw0UHM06CkD2itviv7GO2/orEfKs12bgw1/6nFtmQoR9VIa3g5
Ly2ccempMQbyuIwTixZQUoctEqVhgAg4pmq7XhfaI85Yyo0IsTpDW7NNA8yNYajzafkrEQXEWUWo
M6GIBuliT50TFEmBJjqsjvz45tWjM4EeOWfYtpAbPR/KVNCSh15Kkjt54oNeFhF9A3DHR1iVsQMO
ryu1G8FodXaOyauSO1+17MXsDNmoxEA2jPD9ptwpiIo9omxiRG4ItfztzxW+Ikto2qYmyYDP59fw
cEINjk+JsooJ0og8x8Kve1cVwDuvf8q1eRG5bEfTsYO15GJeMTLaOfhjYwvhzMBgCPVhJcGjtgV8
eGODrF3Q8wng8UBJB67nYlpw9YXZtkwLkyfL3xZ23hnABKz8iLC+goZxgORw0jtZzztt7H9XVdmd
8PKp7qZWJTl/+8xN7jKa5wRVw1iEmzrBFcrq0cnEdNc6tjCg9oNTv7Q9pNh/MZLjoIcFvofbYg5G
f50MXm8YlPILyBY1DAWghyF1pIF7xRHvxjdeO/vW/D7DVY2+r724LOqhAqJVA6cogPue0GOky4Z7
lVvRw7lDOFo5QU20/8Vx5H0B/5bITY1Cns/Pt9B5HBHOBlGc+DBtgWGkgal+HfX0WEyOd+PFuzpH
2keWToqFnuVi4XI4DrY2otvkhXn73gr1aIsHz3REUSN+gCWI5QRahW9/JhK75QytUknrzMUcJyTo
wNch3Z6AVVV3M2kUnGBjaU8OY/8wwiD8en3XrE3Ttmz2JjvUJNqdf1WU0HRvQMdja45G/TJMCI1X
OXDWCEfST31gJw9tr4y/rg+6Fg6oK6Mo6vCc041FOBBVZpV6j1ICVJjBzUdl3JqJAkGAbvHhzUNR
96QmQ1VwLgItvigu2zPTjN4B9F/VDahWPlBWjvdJ6XU3bsSVWVEmh+YkLN6M5Djnn7KFvgQpq0Yp
1hFiH4OspBeSmMhf26/XJzX/pcXdC82PTUn+RDVGLBZtEJ5Xx4VabyWwkqcK0+oBrmeGR+f1ceY9
fjGO5BEMVY4yibEIpbZVZnGEtC14l8o5clbygznUJr7jEsGpybReZAdmoeA6xATBin9cH36OWMvh
LWECLKFRZlKpOf+gdpW1hm9JTrww+g+WJ6Z/QHUjWWp32b4cM+VGxXXlLFh4nVIhp8Yl7WUEbcEm
WkFMS9GefJhHaW79zkXtb0Pa+wiYzPaUQCD/efMkidnIv0gpheAhcT5JpI8R7Qerve0cxOlyVCLe
mXSn9+hBomnCi/LGmv75aouvyqXI/rSlwRm0FsHbSfqRNmmNsFobxz+MILV+ziH+h7CgdMKdqtBn
V4MhgMI0QfoAzeV/TKlAmu71iV9+bcMyHTIKSZaFs/jiuEDmQL4ppFAqTEV7j2li8kpLAgdUCAj3
SCUY1maEYKNvrg97uakMi2PK/KGFINown+K/rkkTfeHQxlQJ/0Icx+JsljLBZvIEn+U3mzC8McvV
4VR77jE5qsOleT4ckoUq1CVATrMG4EdwPPqpSuDFD8oAKTvIkZl78/zmL4rPFyR4lTmeD2ibsypx
3tfQfxTakpFMmw9Tq5unyPB6DDTz5sYMV9YRQzfGtLhHSFsXF6UsuzDFZQnqp5PWx1AWqNdj7eAq
nhcfg0DxTpOiaO+uz3KOPOebmJo+8ZwnDq84nlfns6RAm9NG4qji6QG6qRowGYzJeCy1KH6ZQVn+
ipoa/wBIRjfOz2WUn0c2yQx4j5vAr85H1lEWGqvS4MJEv3RH69k6VdLWHtD5yW+0DFf2DhVcVVKV
o5RLEDwfSvG0qAh0HYhDgWZjNYzTDm41YOep+JB7OHlf/6arM2MFqSuBrtONxa0Sp1agTCHQEyjO
2T4ngwTm7yl7pHOSGx9xbflUCjyO6dB2EtZik0baAMcjnfVjJgiAXaX4Ox3dHRS+5Scav9oBQaPZ
JmFQbmR1c1A53zfkVwxpO6SRfNHFZo37EWeitGqggFBfUnAp2ocUPm4cicuF4/1B+Zh9Sai5OIOd
iiYJxO9mW9cRkjqQAlxEaIo9Sp0oDuEMc+NzqvNOWE7Lmh9ndJ40suPFcahEgUhyIxuaTqX+FCW8
IIMow9RMl2WIa4tXHURRQxYwRXosyxSp0tBpdk3nS2Q9+vJRIKr2cn07Xa6xiX6fRimPzjM3yGI7
gbz2oeCxxnWaoA7REWS/+HEzHNAJMj83DUzMYzTALnTBcQOyvD76yhI4vDPJ+vgH3sYizDuWOcDL
LWns19M3H/ljGi+YTI9QmgiB++uDXeZJRCGVNi3nxpDasv08m+IiiIg7hQDafcSQC5Eda+qPXopl
LoU165T7KWKSbdNEOwMowtvrwRaHiPH5FSaC7IvzlFAiFQg8tVs7jn7xIKofcWj3EJKN9ffXp3p5
gBiJhAwKKXc38z2PSW2JNV9sgLfRhgzGcRk0h5B2540NvTIKGRgPzDk1oCexWL1ScZDRFh4fdHKg
/WL+c6doSKVen8tlwLPmEuQ8G+gtbJfzueRo1qIkPSDPOst5jYHsTqYafZH9NB3+xUgmGZ7kZUfV
bJHJdoiWwV7pMXYFjIyfqW/dpYgPo/chk9P1oVb2IrVzHiEqKtV01pcLFNjY0pizdgy+jzUsidbY
64PWP6oa9fpNKuv4YzrC26utrvxc9+bbK8mozwEZ0gAomHQ6F+cegV7qOykwKswLswfa4dMu79Gl
jMWg767PdW0B/4AWnD/Lt2wIogHTtVar9cjxlNCkYshkcN+jZ9QOb3Um5s92HmFxx2VGM5BFICi9
2JG2h0mVOsK2LOUkP6B3V3wuFFP7rCngezddYztummf5m68rRgW5xoNSpXa2XEzkeoYh8fVuOwCl
vMdYqXDV3jH+xTnA4I464IwnoJF7fg76EWNooSPRDuMQXdBJotUqp2qLl9/bi1RMhfck8YPGKhXB
86FUDcYyIGtgTxaWJRYirTuc8IyNL5FjefvmmGspM4iADrixOHNaVWMK1MluW3r1eJgclLEDGsX7
pBt+XB9pLVrRiOOameFVNKfPJ2U2MnWmBLeNsiraU1PxQs5skP7XR1nb7Fyo0oBbiyqmsYhWhfQo
/UVwL0sb2xBU+ZGCrozyODV5d+PyvBiKSZBV8xLG5AuEySJLmtBZqs0Wb1dhdNYBe5TxWPYtNQZY
SLvrs7o4V/NQfDmTIimZrr64uRSMvOEVIXcUZ6l/BP7sI0HUBM94stVfnU6Hkhrh2JHfmOHKsCZZ
LvZCdBG4ZpZRklY2+6DAC5MrgKy6+YJtonpI0lj7jeSqnSMCZZRvPWc8GP4edLH5DaRwUj8YJrTs
cshpGgY7qHI0+zHsu+P1z7qygnTyHGYogdCICyhSyBNIQzNhWyC8eQdiGWVOCz83AOD6jXN2kefN
swI6SbuWbwlg4nz3e4BLQjnEszFnMmDNhrSrLhHgAb6gHIpOM7+Rh8UfBqu+cewubrrFwIutg6YL
sHo9mLZNo/Z73oGoF4UGVE11ioo71NYDFyUvGPiYDz/QWE5vHMjVPcRlwMGng0Jl+nziiOxNTeVg
dSICTKg2oUDW0vWDJHvwkAiIoGiUKIOMSFzcuOLXB5YGulN00cg4zweuLBUJVpy26PLF3SdUP8rv
GjZEB6gwllsKazrEmEC+/aDOPXKqgVx/AMEWX7svFEfNvHyeLSD+LSWrOn1omyzrf05dpjx3QR0p
VHDz6uf1rXwRXYEV8QqmeksBRQKvO5+tmU96OaKAs0V+QZlgk7Sg4nEstj6+fRySTkm66QAmXfbe
uC600q7gT5uUoWZHnbHy7oMA3sqN5VubEKGVygVHDgPGxYTCZrL0xIvFrImMeWuO/8JUd7f6sysR
wPp7lMWxDGI02hH+EFvkQJqDZXqouAfOrEJkvbkkwgqRrNMjgZxJg2ZxXaAjVaZdoAG6MXPta6CM
6nutteh2gSdyry/Syta3SGpxrTfn3vMSR4dRju1kiSe2KL6htodmJarg/XiqOmEffZx1Nx3i7DcW
bCXCka+YJu0DFfFNc5FJCCuwFEy2VCTm0uonlZfvKCJOTz0x4R4KfuYa0+wt51iIyl+f7toimnOF
i2oC9f7lVsHszm/SmF3SpuZ4gJaOEWMEy09Da+fG5bS2K8naZ0Ak6fsFWNah11P5BhIhFMDzQy7y
0rUoKtyImXOUOEuj2SoUC4HwWbAX7WXn0NKR/CwnXNyAV4+oR1rlafa73Zez3WVfjtqNhtraB5wr
IjO40+J1vIjRzoBlHDZf2rYysnSXB+24x/lrPMBrvFUHXR3KIoAI0nWD5+R5nBIlTCiaTdq2hJS4
I1oiTIhBGbqT1i2I7OpX5PajrkhpkFbF+VBxCFo/tRJtW+OJeYLEoJ8K3FPuBpiL73pD+ofr23Dt
1LFkREaNTI321vl4OCdETWMyNSmr3zF0xWPYwJqLcch1GwwjMK+e8htjrs2RJ8+fsjk1lSVkoADw
7mcDYX90GrGd1DKO3LHs0wwOPT6MiFBnD9dnedkZYXM6XG2gZwgu8GXPp2nkJoYAo0Ngjpw23CTh
H8nrwVH3MfLJCNehGkacs/dhYKBGB99Q3Xu5gGZ2/YesxRvmzRMe2BdNmkU8jS0Vn6ggBP8W2dqz
giGLAKNh9gfKaf3PLG8MqEvI0nd1JW/B4S7H5vwTYDHyo5xPLen8GxSKbw7d6GHXlUel2+r6EKOT
t9GcPdyk2i31oN81aa3srk/5MvowrKGyl/UZk7V86ELYp641X+x4q+s7a4y8xxjtu+P1US6P6DwA
aG9e0twUYjm52J5GjOQGsLSeQeDxMdNC7mU/FOXnN49k6USB+U1NjrZMJvBFp0g3WBrsRKntnHgK
Dr3tlAd16s0bk7o8nDTSZ+CubQLGuACZ+WZoKFkdAs13kFWXWY56uFCQpcpsbw8gVkFqoL4FVLo8
nfSdAYXy3uUxShvkfJu0FmTu1gDEB3czPOol3rYVNnPHoYF5W4fgiN/6PedyEs953on0mpbfM+vi
uMZ/CpmsYGrh+g4VkSHn4fGQgq+5sRkvz8D5YPM2+qtFWLRe0PczgsiqGoSo7RqtCL+VrpiMHqte
ePtWTohPcfW+Ue9ZCUEasC/EFMCez4nOItLmwmgMn94nHffIesTGsNsqgf4lUwzcigpkTxEmxT52
QMK0rHA8NlKtuxEGL5fW5MKEUDWzSwgA8377a/Z56NhBI9TRHSvFuVP60T+MieUd47ScUBgab6V0
l4eS8ehDQ2NhQCow5+MlSDgiAeSMOOloziMV5wEztEC6vt7eKjZcLqwlCDKaqpk8iyFinA+Fmsww
oZXRu0ZRdagadnXzEjpotqttE7dQhgfjG8Yr1b2PG/uNTXX5WRmbRQXZrFNZWVKsklFFT3XIe9fG
Kvyxh0FzzCjIonul1YdAqO2NTPnys855I41g0h8bDKM8nyuOOYNihlaPIWJJ8HaiYYOcBkanovpy
/Wz+aXmeJ3XWDHDl6qS1Nve8zodKgsqhYu+PLtaxyDT2KXiiTaVjlQrUT7afOjSznk2Udt6Byh3R
+o9ojmxmgWg8CjDY3fRJat7onV5eKJZGABYkzfNVtkQBIh7VCmDEqKh4AtNB5HyCreyz8fX63Oer
eDF1eFzGnKhQAriIg/DEcd1SddQV/BoFIajuYgvopwwPKr6jYNMkAAeYUraLXGcjN+mIbt71n7Cy
0BRd5tEp1iEGMW/6v86r7nhox8Y2m9oQ8QMpQnMUlSHuAMzLGw+h1aHop0HBIeaD/D0fqo4kWUit
9q42KQ1eaFmg6tugrlF8tmTf3nj8rARDisU8uCRIuPm9t5hZ0LESAskSlJB6Jdu2mgpfGk2dOwll
dds1Krx1OYYHWML2Uz1V/rM/qbf4nmsrDI2VDpENjBtG0HLOaAhqaj7gL6SqD6Mm8YkJqdxl6YRe
IW6wKF1qipsk8PvJYtqP11d3dXjOFcHDYD8vH7x6UntBTOBwVTU20KBUaSjHHbRoOzIG9BLBxwOy
blF5KLCJVaw3461t1oDG8kwKml+HizVoTKAd7VANrt+lxY8Cx8KD9Fpj07dle+PIrkRILh72MpxQ
qiJLUouvtnajTf2ATEqMlAYOysd+AOSN1E2I6o3WHK5/2rXdDPCIzi2dTJXk6XxlI0wxY91ie5Wd
M3w0GcCF4djcR0V4C8mxFo3m4sicLoH1Wu7kphUYR4ZgHWNZaPkpyGzkljBCw3jg+pzmULuIR9Qo
uLfhvMKwXVJerWTsCj/nhstLad9jjmrsvBwZorxtpg+Ngeg1clvO7vqgKx+Si3uux8zICu0POuGv
CITOqdX7MYJ6pl/0mIjhFeQWcjYJqmrEv26EhT+IuOUc6bEDN4JFMvMPztdtBHicZmLEshn0ca+i
d545GP5NmbD2U9mp0673wiZHdzkdfyDKYKAtj9wqgr/lLEfTUyHtN42IkAONcbV4Ap/djAd6oqq/
71uk5Ce0Nr61wsJgFuk21gjbGHN6r6i+4m2Myu/sHUrtQ3MXaWH+yMT9BGVm7c2cUfaKJN8hPXJg
OmiLslMW5FViGS2ifKhifhB5f+f3yC3ioWXdJTpWCm9eRehwvDYByRoUTOZV/msVEfbr6iRJdJ64
rfPFbiz/IUeg4KvUuulGmruyYWDQ2zBGARNAH1kMVfclOktBq7ulTO0PyMSk940wsqM5IHR4fVYr
B2JuZFGVMUlOLrLZtg7gk7UMRSN8uCe5tl21mYK7KKFBB+9Se9AwP7oxv5VIRnJJn5MvSQtNX6yc
nLTK8pAkc9PMzN6HVnjCxoIkrOpBxjfNLYzh2hz/Hm5xILJkflJT13An/K6cY2P7CK6JCbPEjVNz
VXV0SHGi0Quxu/5x19YRiUw0A3h9UiJd5Jgh0qnIDVLk7cdBfI2p1nwphV++JHE6PV8far5nFoee
DgsvBB1YFaiexRxrFdUTnxadW46T2FFExMy7la+Y7GDiNSjaNscA5rWsaVBcH3jl4zKwBXSTxVQh
5ZwfCyNCR6vzatWNGwsdnl5TPoKaes1b0T0NDbhKc1SzG991Zf84FH6o+NJ3J8YtJtvbBdLJFmN2
XmVzUSBQ8pgCAow2tYZLUzba1v76LFdWEpq4mAEjdFso0J7PskYWzGknBEx7tJC+qqKpn0Y9wsKX
Vt6N9+XaB51J3KwmQZwy1/lQSgI9LEXyAdnRRqAO2lS93by3msyiD9Jo2larbPu5L2ALvX2OUBul
RIOJTMqYv/pfAS4sKf1Ikki38jwshBpUUj+WiVIhr+ak1Y1kZu2DslkpKM7ZMpHgfLDK0po4pLnu
Zplnf5b5mGMsEWIaYdrheCNHXDsbxnwdgtAHLLJE3MTY9zVYwKiu5XhVjQ+c2t13iW2g1sVDlHLM
HAloemk7VAHaG6D5lQTVAfBDrkF1mNEXCSKxdYrKSsfawCiU7jRaiX+0PLTmt+XogxNrEk3/J/Wk
+THtjPY1q6lPXV/XtelTqZxR9HQm+SHnnxpfUMvo61K6Zpwi057URjQc9DwxvidxJU4GpuO7AOSf
W4880m4MvjZ96jWgnWZG6QV+QWpDO+RmLxELC7JkN1rSLxG71MoPsQOUVs+9+B7DANPludrtoMLf
wnutbTSetygwzKpCXKbns4/pulcKqkMgOmWGEG4jNmHh6EcFeY5/ESRgCM/oefKDiwQ9UOMosNAr
d9M+QM8xsNtDisfrKS1wOrm+pmsRkCEAPfGAJ7NcHB/Nz1RkziLp4lcv/W1P+eR31gNJ3uDt0t93
2DW/fUikFjg/1BjBJaNNc/4hfSMv0AqrJuJS3z23cCZ3+HZiXsN/Hb4XHrpl1+d4GQhtdK1Ql5h1
kmaJn/MBERivTIQCJzdRtegLeA1UrjxF3cQCO6cUv8QNMszDjej75+44v0ghG0u6OLPYA6WRxWkZ
NIEHdNyNKID6IneHblDve93wvvewyj8k3hg8NH6NIvZYZOaxSaP+Mcbx+DB2jvh1/QNcbl2yQNIG
evrQ3S76qh0qp4hEKFT+MAP4KKAR/8jACz4WWZl9vj7U5TElC5zBTFypvIqW6YMm6Q1HVTS5LWrb
uyHVnF2AX+2uSGvjo+O16U70YbXhdrWOdTp4u+vDX27nOQklQtBhJVdaws59mNIm5TBUMRBRzFBt
iJHIi0A1kJxpVfnQdU51Y6FXdpcqZ+QEZTBQ6PbitrNhSXcYFo6uOtMyusSsdrJVnB02LdMPPJDK
Q6xZ769P8zISo+BMld7mliXTXJaOMSlTh7ZEorCqw/AlSbXn2rPzf4iEylHtAzRHefy7NsnwjXCx
tpMIfmCFQWHzBl1M1k8x7XSCWGC9iv5RM2j+vZKA7Y+b2L9xsV9i7W2bzAVoBX4/7KRlYbVu2irp
DQwuJKBQALV9hMJ8jJGgXXn5E5un3yRYzLqR1g8nS/XHf0Lyro/IreKF2iTxo1Za/vH6h19bbJqW
VOuBYZEBLA417mIRZgaEkvD/cXYey3Fj6Z5/lRu1R194E3H7LmDS0osSxdogJBUFjwPvnm1282Lz
g6pnpjOZwRzNrqsp8gAHx3zmbxbIBpiC2oDRMW6KvBB7C8yVEBrel46B7tvHA1/64oRSVGvgy4Gg
Vk/PsFRg5pVO4+K3VTXeYBikfsGtNd/brVb8NU+NvBEIHmyUTB+vrO9LW4rjC4S4Sn5Mift0ZEWg
jxXW6CZT7+/uplYRvKsivaCL1R2aOAqvnCCXlhibmD1lgMWl83U6XgFQd7QS7Cmhj/abCVVqj9AP
o4jJFlcuhvVrnR3RnFXMJh13zqvziq4oMOJdHTKRyJ26RxoUOoLz3fj5tz8d9Zo1p6IuRTx8tmdq
RABnu01n3DuLqfbwK7T2dYlgjiJl1QbJTapIbdLhLgrLQ7qybi4sWCI12L/EyKRW5zhgyrn10FKt
8pdoqXDPquu9UY3qXY812ZFyee9OyiR+/xQmnOBuX8FKrJ2zT2jQ8jeSpFwVVFs8XXUdyw18oTfy
YHy2s0TdfjzBv/AC598RtC7xC7IHBrfu6ZLRULNVM8wdfRqlmYf4cxZgVTlvltEwHyutF38qKD/7
M54pwSTjihg0jWxu8dDMnpO+QrceRUndc2qSoiuPdmE1027ntKWKjxv7eUGSUI4+ZtvNviks9SFz
pGVvDX39Cehb+T3CFS6QZ+RUs7GJv1ZkjT9SLH9kRCN1scHxMgkW/ANuOs6inZyl45XVcaHyT/GE
vtWaBetU/8/OMwjh1WJpw+SPhmiR1qnGMfcTZHZeW1mTrI0l4ZN6MFHJ+DGC/Y88EZXyDdrMKBFc
makL5ww7UJFp3NGUBUR0+hGLlOJwLKj/GwMulbjrZdGmR+H5uHbalwA1F+0wY7e2M/FIRvDcKX/0
81wlgUCrzK8tqbwFF6tvE6sqbrJmxISvzyTjytK+EN9wChJIoUm5NgvWn/97bjvUFnwvefLTUEyU
6Bc9OaqzKI7clc6fSLsjrytQe2cqy7ly5W4Ov3w8URd29EoeoFkA2l7jRD59AgOxPhwjZTZXYmDt
F2GXfcDXYPhs5jbNm6FDeDvArc/+/XsAxhVDrrRFgCtn90Da1epAxx6vPqmvsBttsIl+ixtNgkKt
An/A6N0q1P1vvyz9cUWHbgWKTTtPeo1QwRwrGWUfx6Gm+jOS5niX0vWstzZeAYkbtbhFHXC6mX+7
skg1kWObygmHGNvtdJYBIerYIpVUhpqsqvHBcXBq0bI6h8UcSssOx3pNXDss1nPx7BwDZbYqudKj
J+w5u+Shf6pQpjP064WJ6p0SjhkWg311dIb5uwYGaZPK/cPkZMN2QmfFowHcf/p4wt+fV5QnINhx
z4M6QQ7v9L11LV3GmEqtD9JMfaFYZMCmMxBwaku0vD8e68LpA65FJoxdURg0d8+2fOyQ78gLm2VR
x1YcCw6o0tfy2HrV+6Ztbotlnu2Nozezji88JEevDdHgxrOmENfo3O9jAcAg1i9CF/EtupinLz4m
GtImkDGwZudYcdtaibcLljlXdu/7U+50mPXn/3Z+dGMFt8TWeh94mx3hTGr3x7bC2QBPj/abkw76
5uNJvjQgG5bKEbgBGmJna6pLzd6YimzAiw7KpC1wDMLKFBIVDohuCNzmSoR8aR5BzK+fk4ICanan
L4jJpgIgoR18bWiiW7G05bNqTNeu/PfHMKUK1DI0pJuIEpWzaQQz54xl0Q9YCdTtBjJmZroOFjQP
dKqah8Vwwoc6k7RbUUWFbw6y/vDxrF7YJoxNdEOAaqx4k9O3pLQR62PK+HHRlj7eWziNd217Oy9z
HXw81PvIn6qXBuSDg4jI6Zz9gJh1ry6QaHxsnTIsUqpUekkL1TpEioK1N+14nEBKNXwjM8iuVd3e
i/atNTdKQ+gP0a961w6oJawGIrXjRRPMLTwcQcKjNbbZsZQ7s0b4CMXaX5aKX2O8kr1Qr/ovXd3/
KOJOe26TJQ+yKp4QGBysG3pE3dPHk3NpHUDGBTK78kthm59+BxFPOpZCxUAru6+oaCMy9CSZIt7O
UqVp+EbbFnp3w4iEUarJnxB1N64En5fWO3EAKqkcYqRJZ08Q2qUeNg5PMBo4sLpxWADYTe32SvX3
0jaG4wn0H74pfPqz4ynDWm9QcZnzJUkePtdCznCaxIR13jrLUm8G2sb7j6f24otRODN/cTTed+2T
VsdJoGQjczG/yJMa3mkmScrHo1zaSAiEoMHEoQHD5+y4gM5dChFzHpZ5JwedFFp+UgyYgwnp9/E7
FC1AxVMxQWuO9P10rYRJzGkbWwhmDHa6FePo+GYsx0EYOdWVWOnSWyEcRI2EUhSDni2KXigiTzSn
90GUovTa912gxirG5nF8rSJzaWFYnOuryKJKAep8AruusSuD833G4Oyoyl3qY/xdYvacmqvLxfjb
QH+iArBeK04F8P35PUljo6x6/Ij8EBIRWt9Fs22mOvIVbNw2H6+NCyefKhNkg7EgQSEIPP1gAKC0
lHra4HeWjeRsuDheVEop4JGh3amRQ5Ig6cA1xyy8sqkvZJQoE3HkgUVa60/ngtWxCr6JNlDv61Lc
fi6z2Up8TDktV0kA5u3qylFekZnGAVvGQ2324pFyKlmoXq4G65hSsZp73Mq4wXZRBRnR/3hqLiyw
Fb9KhZOq7qpbcjo1Yrarlmba6Os4HWyXOn+tsAdCL9y8csBeOAVOBjo7d9qQFH6MQVMu4AYmHxUR
LEu0zmivVPveZzWkoHAbCRvAQdGROH2hHgPusZdYxuqyyFtnGBoyX0UKGh0lQVsu5TsJPcErg166
3eBSmnQGyKeg3J2tMJW2QK+1GJX2qRkLb5FmjIA1NEM9eyzV71JVyOhYyJ3mp2SaI1Yvmv5YalX1
VNUzitScHH1GFBVGx5S0c8uOmV4+/tKXJgYU/dp140TRzwV4MuwITb1COSVVJPM5x5Q10JJeCqLM
obSSTpaPmbZ55VS+NOiKA6SrSv3mnSInqvr4r1rh4Nss5l0aiz9zYE5Bhz3pHvMw/F5D6J8fv+h6
Jp4mP3QmuAUMjheFI/pspYVpu8C2kYg0nKh8NcXwNUMgc5tUXXkjdUO4TxQLqay5EccszN4+HvxC
t4bomO0I/nH1QTkn11b2GHaKud6vUApav2gbcZfMVuS4s5iNbSK63CtCedxMiVKNuyYHLjS2JWBX
mujXGE4XzvQ1B6NfA+R1xWSebgZ8LvNoyBW+edHme47Y6W6M1G+d1cwHc6rb7ccvf+mcRZsD65c1
wgMCdTZchnOiVOM9sSxG9xOnH/jLXVEZgTHW+LLjYJocIyTi7hajcq5cJ5de1abuQ0ubhhFRyunY
iyanAkvtzlfq2dk6sYxTtIHOies4TRE09Xilc7K+y/kqQwuYy2S9WmD+nI6XFVWsOD3jEZpOQV7g
eSyZjdhkhtVfyREuTStkWsq+wOD5H2fxRlouc1ZgpuonljomQWsb+NBRDMW+q213JCrdG6rPeJgC
01ZfPv6kFzbwymNcQb2AFN/7tKiRyIqIsftSMje91K0OZNgH39r8v7Wnl2l3mMzaDj4e9sIeBrxD
05PDY60gnH3N2KhztnYDAzZKzHKXyfKIZZlEDSEJpelpsrSx3g6qpH2awbKjq9Dq1zKWC7MOGoQi
sLk25ZDxPv3AJmZ+9iKFrS/ZXbZx5vyTVQ3YWy9qv5Erp9ojvh/7LZf3lV10YWWBi1ghrpzyaASd
Fb3DxGqcscs7X0oT+0+8afVtPqsVTarympShevElockSAqAoDO3p9CVLebHDRcZ3Z5ws43uDgfGB
zpS6bYZ82C9dH/txZMaepSTllx5LRBMyBDCNRdbxQMrscIhc6AnjfpgmzS8j4IgcrCXqziDP2691
pcV4JpXm/RguiYbg+jL8WcDmHpnPZTz0eVJ7HBOG7VKUwnUvNetdPCfXvDUuviW6iWvxDxbrOS7T
tmMsbduxw49KEs/SNB5yVNlmKKZq49JbnyV8K6fllpprfSX5uXAsgV4i9eFoArp8vpBV3A3jxmo7
v8Ou6pWT81OtiagF/Ao6wYjVzx/vmwtRFhWwlduxnvfvJEf6OrVj4sjON9uKLBq+Yq+6RXlNP+XS
EgVAxHvBY0Mt7WyJWnUbDmUsdb5c9xhslFmRYCBXtfOhsnH3/PidLp0FQGrXWwyFT7rUp2sU19fU
yIeFzE7S58+NrTfl49KFUMr7sdVuR+pRM5ZH3YC3Jdl1MGZY9H38CBcIM+AuEFKgc4nAOEXN02eQ
8FoYBk2BX6kY9YSwP8qx6EVUbXhjLiV4lybSmi+ohOjFrRXP6moJPkQohnTKj6yaszclKcYfHz/U
haOZGJd2EIE7WMfzAypunbzONVyMgVqON0WKffXQGd2miMo5SJpWjV3UdK4Jl10YFT7xil5yiK3o
R53ORKxmDt6TUu0PVWu+OHDM8BysQ/2TXKn67NI0cY5Z3Ivff1n6xkBWKWBp3Lln121jNwO4VXSx
h9SWWy+DLXSTCRo4noMTSoC2NFANbqor2/fS265ygMCeKQ9yJZ2+rSYnSmyGC37lpeG8GLU6kUjo
YQotoImqjdyV/cacounKsL/KjmfRBagTYqi114pN41kWI5dKk9mqBCo/Y2/dakqLJ/2gOfn3mRr6
U+o0Wubm0Lx3/ayXpqtkdBT8cExrFaR7jNGsjTSur6D6jSojtAU0zDqsydxFSNHbx+vwwmHwK3dc
m998mvNISDGyeKycEaGrplRxINZzJ5kfTA1ljgLbxr65diBcGpBjnDYjiTVH69nNDIKtoqiOspZs
VWD9CaPzY5NXyaHoEETwPn67CyuAzUWdYl0CLPmzFdBPdmvHXPd+GKbGS9uYn0W1FLc2jsL+VA/V
JqmjaxHAhUsDnTsivV/Vbxb86aqbaVTqWWXV/iwk7GHSvLXwE5dz9GfNenypnfH/owwOJRka+Zoo
rKWA0xFxR9aXrisaClnxmMGfSJduF9sTTdwscdBLWxQpvrUifSwO41LrUuqWjap++3iuL3xYWN4I
ZNPnXmPqs7lO6D6ERVPXvlIAMJ6tRnOlyOIcizG023w81qU5Ro6HJjj6J4R4Z4vIySkIsJ1rP06b
4SlS8vlzJg+Fy9D2tlyq+Eol78I6gjqJTwSKS4QB5yq0lk6pAwwKGWGu1I/I/eEUOslpPCFv2aX3
dRUS4dnDcI18cyEiWBVrIBoSSKNDdnZ7armSGmpLaywBfRPEaEL4ik1y/PFsXvhySEtSvqa3oCFn
enY8J7KTWE5WtX6e9QKKuT4fUlzfvdjJ6t+fSDpfNBGIqdYxz15oEXNXDFrf+U5p1LUbZQC7MhHZ
T8zAG5wiawPDIQp++/0crB2hadFfRPXs7P0ATMtCtVFiDstmeRhmXG6RCpXAAirplbP/wsJEImRV
yvr7aj8bys4y5PzrihCu7+KfY1E0gZLK8g0UIOupFOo1MvCl8eg2kN6tUQSV89Ot3+dl0yB53fn1
pFtdwMWaLjvm2DkSUqmfprY3rp1v7wlhNB8gn0E8hi1Fi/TsHSFGJvkwDxTp1By5g9FC5GEzUgcv
UjcZFJH6dStrn5XEWrK9MlDU3URz3W2jQSbQ1Gs51BDrEob6vTEmq9lGspG+2aHRzJsCDUvigbFJ
i8eF/bgKRmjhQ9SW0V9xV3XYwUmOAL+52C+5sIvCc8JSjbZ2TiPwStj4bs+zE7jBQRKBM6f6fHaq
krpNvZE0vCa4l8eUK8qftEZ280pfdqkx/GAePn+8UN8PCSGfssSq7gYX5VwRJV5AQGalMPw6be3h
CCiJ9E3P8a53qRE0y0bKCHMOPVCea5Hhu5OG7im9F1JXbhAaaWend5vicjfPkeG3KRoTQbQ63Sch
C+B39+I6Dgcp+QCNdjwwThdsa4d4KNTY0KBsMs7ujJS4N0q5djNPdvH94+l8tzkYC8YLiMSVzOuc
i6ug01FaPfrsfqqF4dbWKutr02gPvRSHgSh6rsHfHm+NNMEAky/KlGpP3021igZTS+aQglIh9W5t
hs7POE4GzLdzlvAnRyvRPfh40Hfp8YrBpbVP9xmE7LtKB0bVjYI5FIPKEdroctr6S5UWftMkvT8D
1/EMvIbu1Ui75hCzLomTMJeRYaKsfDQWHMrBp68rcBju2yQ1/Taupc9DBFBtlyKd4alRddWM8leo
dj4a3xI5U0Ir1ufZ5LZqn8v4wUM7cdBlddsu1m9qDMpHl6gjfZRtSI5uqEYq6XmtInNtxKl0rwjD
fsJMpvip1gXSB4xYaD4cmWUFeZZ9vM/ShrDXwTrsVs5iBZmKMJ4OfQppylU7GbikFXYidWUJIT6P
75f+aYpsfv34K76vPNPwkE3gPtTNVmjZWY6qxwYBGx5pfhUl8g1UAXV0nckoBI/ZpI07TnZvBKR2
1bE3GrQyrdloUleaEqvDl0Szit3HT/S+urQ+0UqFp5pFqnreVJdbPW4oTwpkw/RkDPioWbtJtGiR
AlQYVRoey0JOUrYgE1z84fM3nXwHecgI+zxvSWWz9Rq82htXBgNfuiai3MJfJlmXNwk0hMxL2jR9
KGs5RzNdM+dX6t1G5Xao1WeBwOTkeVYtVLDyTMcdA4Pmbp8so5NgM2AokHsg6v/4+J3fr2iEO5BQ
h7+KJAuV6NMVPec1jKu5rHzYf6Y3CzXfNUUH3mEZr3W63p9NMJBo55AK0cp/x1mtG3ghEYokvmo3
/Ws86CYELlPBmAdtP1cmGbxyTlxcYXS5yBHWUAFBltOXw5MuKlYUrK926Rhww4ORzZssIDCC0zmU
jS/VtuzG6WIECwCOXTmHoRdbIvkb8PWfJ17z7S/v+R+impsEvfez//zv++qt/NQ1b2/d7bfqv9Zf
/T//9PQX//s2+dGIVvzszv/VyS/x9/81vv+t+3byH0HZJd382L8189MbhtPdrwGiN7H+y//XH/7H
26+/8jxXb//844foy279a1Eiyj/+9aP9X//841e76j///e//64d33wp+7/l//o8mS+a3d7/y9q3t
/vmHrv8D5RiTS5hInGBuPQLHt/UnqvGP1ftrldXDxZtghNVUiqaL+SX1H6AEaQiuqQla5yvIoEVe
gB9pBn8PtgBxGo0Oetj6H//70R7+Pln//ipMxb/++z/KvngQ8Pjbf/5xumDXxUo5H+jlinIhhD8n
WVtO35pAkzEertLXPh5vhtw5FnXlwsD49vE2xIDv5Gr5ezCArTg5Uh7Dl/TsNMz6Vu3K2hi8TkjF
8qlIK6U6tKXyS9RfUBVRq0lVbhGYTn82S4PncoFH0hAobW/v5LaQCjcuKEIA/enD6lGy697YZ1GU
tg9qbdjlrqSVF2+MJSulfd0W5nSkDNbVOxPWAT6KeS3us7hTb4wVkn9Xxmky+yO+J/UxNuao3iy6
msf+UNjI8KjdguaBIslozStpswRZrS6lPzX5+kuGOiWuHhpatu36rntIOkA2m0HDCufQV0WdeTlO
UsVOH/Uw9yp1uJ+jnr/UTeWQemZVVK8OrMPaFdmiSV7dWrXuNkPMVKR9qz2kZE/YJWUj7RWzWZzK
hQjae6OaD9HGEQuc2EFOueI6W46l23Ga5D3FK9H7TTeOSeHRDsjqbWkKpbgZKiwKdT9HjcF20wUV
073qlGmIvy/yY+5YJX3m2a3iNNt4QdPRVUZJnrw24iPSIU8dC02ePvoy4iFQ7hcx6C8p5jGuPkTS
d6SeAkWRHqvBMH0uwcotcWDzYnWQgjEJFWLcpXYxPGhdbVz/UhaWK8wY0pZtbZOxD3SpVLxcoSCP
Imjkmp1x51TWE00O6ldh98WRKKzNcsQ103SuFKtf4956Nuf0SSq7LCA6u2eNq7dtpdpuvpSPvRVt
hlBHSlVuHUTS5X0928beKYzQTaLCAFfnRF7GM7hpUh8Ssz84s5x4w6RuNFvGuUnrtqLACUwyEi+1
pPthGnekJ6OPLuqOoK/xs2x8VLX4mKhxQr1C2tgd2u91B2xj7Tv4NR+7SMK/wrFzdTBknqLUh1HG
J3UK2x2yN+qtOhlPesmVO6vRt7hVD7SkbyubIlrWAoypl7DYKmW70WvjwR5yP536akUK3A1Kv1ns
5gk1rLtsaaRd1XaHQUnd0EY3Wrba3iX+uZXCEfyAcdtKo3Cnct5a47xb5vJeWXiCSpg3whweDDV+
A5noRXHTPDf98Enr5cAo57sZsK5b9OFnrRuOsh7uJD1dAtqrI/MX7idzCWFddF/tXI5drnSAvrgJ
yhDGeLbEE92YeGo3u2aEp3RkTbZbdujhU+kwXT0r8L1gn/h5Gb/oTSQhqdLfD/YsPKsDFQL+1HfQ
Zysl5y+F5BA0xnRnJfVq9t6+tZOau+jsg2EI04C732/yZRMuSBsRztxWSvFsZvhvGrVzHNXlplyS
B6FGgLwVyxsW+Q61E/C5s0E0Jmf6pijT0gsrMW0AfiOnpSpf1MqBLGF3+CItLZlo7xpm95UHvVFt
XgU5zR8OAU0tx+JhSeKfTd4+hYW9uIozbJvaPJZ5/9XUpl2nJTXRnkSb1Gi/0xkdvD7U+k2vYwc9
i1BCIk67lVDBtWZeWs1XsmzdfoehEbttuOxTFNduuqpe/NlMH7RK6Funqh6cIuzumnRI3aFedr0k
aNjF1hvI2k2BCTka4tFTpXTsxMkkzjOMhSSdmnPfNDbmRMuNTnvEK1SxIEia/YySrHMRUP6yZLPX
KUt5JMl6DR3aq7iNItpbvSFqp7iRKlmuIxkbQ+8DY0oldygSHHmxbkAoJ3FbS70fltWjt0uObSxX
24QmtYZxizdbduzmvXOvt8ohnrV9BK1bTovSzbDRkYfwsc16yuE1O5Ss6zENiZCbxBi9wcg7vFWN
L5GtoEBjoRcFTb53RajGG6s2/1SM4ajSHH4IwfUGXVWqQSqs56k2rX1aj7vayPawCSbC2BrISxPY
Y73HxUinyUnTUc1wE5JiZXlCy8h0147RVNbhlrTAa9DE2ClTujcL6y+YPMIvx3krgRh1ByvKAivu
NU8LY9yJjOTHkiurZqTq6s5UrXlFF0S1uqFlN93QyjQ8XR/SfTlIh8meeVJiLJz56kz+EhdhvMOI
YxNGVaBrGKPrafiYW9GdiV5ybbC+BZVIsaoROXYdwLlNXMum5SbPyXMhO77ajpZrjuDNGwMFA7WN
7lpQAPPcWIFZxFPAJVHesdZFoMhjo9xOOag7ZWylexmale/0ceRqeVq7WoU88jBg8Gi2B8uR6LCE
oeGmznAUNYyUCjvBxrF+amPGaUCjg3sxUvMA/Fxngyar93YpHeq0lI+GjcZZouNi1osp3tF8fYzy
5pW6960olGdcH2iGCmvbUA4evWWxXkrI8W9tWkh3JQV5dxnzWysXt2W8KjBpCyawxryx2/q7U8XP
6ij0t7nIZeTN6nvL7OfHrJ7z7aQlGy6/74slXtEqrl2nqOd9Ksm7UM2hIYXVLu7x6k3Lyg6aUexL
U5Ld0Aq/z1O0G2vj5wBy1YMVY+9SPa4eBjjcR8WstCCDr8UVWRbPGHA3254ivtfnucZE8ZFKefpM
s11x+yEOaHBP8FirJ3VVfNQT5XYR+U9UBduN01eVO83aHUmT5RZAnD0jKWu8vPCCTEqDa7bp73un
jVROuqaEble+lMRqXlW1Nhs/I15w+i8hpTLPzKzcLWNDcssinA9WQzoZOc1eJnDFKis5pqwNt4xk
EgErfS1pke0r2fhqz5UTyAJvp6p4lDieQjCN7tg4za2KCo6vJZl+IwMRwKgILV8kyiW/0NPdEmcH
WySPhmhubav8ZNiJFihzZK533xjQQ9efFmcOXQ0VQy9a5PyTbS6vxkROOQ/6lmpRwbeUk50U0bZU
hqJ/rNsqPeqqdFu1lePjd/YasSPcRJH7G9NJZ05z0wocSjB/jVr+o58mcadMyZORYLUYWoQ8ji0p
X+gZbcrRSLZ6JSRSPPN1KQu6gsTamy5WBc0EPnstzdq91nTbdpk6ApZsDAY53GedFthFvNfV/h7g
DWz+6ZYVrt+YAyBwM8w3uOYWrmQ4d8hisU9mW3hQ0nsXtDYhs2WhXod9gb4cFUyuXVEOfwk5DygO
IiOGFoHmZN/MTLtfGuc+7ZLnatB9Rc5vm1hO3ajKf2RO7UoIf7iRMOWViLwjLX4AJ/LYLcUWDOrX
acl5XaILArnY67CydxEp/NbZiUCgzPjC2wrXrqfvw6h+xo6yof87HotGeXZYiIUqNwe9xxDTzkfJ
pxGY3BdFwVJ0mgEGQP0KBWFy+yVU7wQPM+3TJiIo06s577d2M1XxY2KnBdeKLVmTN5hj+ZaMqpXt
47geVC+b8+IpktVsui24eBQvyYwi9pvFMI5VUsDMRDa4lFyR4rq009HJKL9lzZK9wLgQQ+3O8P4H
YP2Odtv2ukxICEXZS5uWP6JbZdney40WOlfS6NMS7a+cHUYYlJZVagaxvrMsOipVpi+PZU8UwL7B
n6jCFyy6m3KIw8ibE1jYHt6P7RW3wLP61zrwL0lwQNcr648y72n6XjUd5kua2Xu6IqSEBEjSE3eE
j1d5uW1nNNtqh55NShFB9VKTzoNbEjMC9JnhcYGSyj5BDh62ErCDr9l6HY66UsquVXSRjxC3nfv2
LAmZgHAxjrHMVV1oGWAgnG411V01Lp/7RkSVF0nD9PBxxvd+VslsTcD4cAopuxvq6cvVJZr/+WAh
X1M0+ZfWcPIvg5zvpELlFpZmyfpq1pl9TU/rrCTy62NiWET/hGYNDKLzAnEmLZ0WyaPsmSDMEx/6
ovZZqxW93TTTVIRuow6o6gkDlKBbFIDF/Gm2JWM9X3J6urVzjad9Wsz9e3X93VgBPAD/76ykCgTS
GCS1ARzDaj4WVmkfp6yVblMS0AepqqRbVAZCRIrH3yxeM/SvogOVhF+SEtQNTj+BEoPmdzSULnPU
Bb8P2O9yXJRLE3mamvLVG2sx7d9qPCLbD6p+JaVTUVg7gudKtqM6NZYV6pHf58uhsHZl2Ae9+Prx
2vr15P+3cswoFLwAn9jQcmjiIjhz+mbGqC1tYYnCVz4hCucv+/vC9Let+/3P4YDx5lfdVR65NMAH
yarn2TsO/c3Hj8Bo5xUNwJDwB4C0Y6VBmej8IbAdRng5EkBq4/roZOI5Dgm/8DSHWWOJ8NMUj42f
S8YBJ+D7qjD2VcfRW9hJu5tztEYJ89Z7GYvZGrVoT1hOe5is+Kcp9fsQi/bMK7qUAEpo2aPa4MWj
tHlKzBq/dBWAabvWq61u5mhWxd7SmpuWooExi0/oNh2sxHyoUvQkFSAEkrjrGnXX5VXrmlKzR9lS
uFXaYRYKRqkbbO5rTYNTQoh4Y5sQkEjiY1SIx4deC782chjgJviJkt6PRSuO9mDHICHCu9wcXxoD
v/qcWTbm4SXsx1e1nV7loXoJNfWA2u1R4nT1U1wbrYqUclLq/VBItTtJznM0qj7cc18OMfuG7SD0
aS8r9T2mVdaxte0fyMJulq7JvTGiKgWKnDAkTz8pcXFX6diCJ+O2texDoWFRNJF7O/KfY1h/ijvz
W1KHN2MW7RAse0qE4/UD4jSG2b4WCsGh1rwwK89i6HuXivkGKdAtYjKHQjK+EqGRNUd3cYGAt8o/
liKsY6v+ZbBIVlIFD9Cq3kS6tDVi6UfG/aoCJuOSHN6ELp45pzFF7pbtmIyHEBS+x+70JRF+Lu0I
4lrVBRhqeFliPcWa+hWwjjf2xZfFEYe+0HPXlGHgV1O7sYDzxpWJFFa2F40Kvst5LSdjHy0cI2l9
p87pyxgla2y8y4Zxk4TDt2J0BrfXxJOWjJ/yNHTrQgtQcf5TMq0dZm7Er3zYIV/u2zZ/jiPlUOjg
lLqh9RZ9GLkebCE20VKSy6Rg9QGse1FK5cEkTPMsOf5EQPl57FAUoCJXe7nMKlrL4Y+9REVh7O47
rXyO+nnc1PXUAg5u8h8lrYxNIys3YSq2i1oezaIPhDyuVopy4YdScqMv1mFyloHGD9+YRtwS1NQp
ltjeSs0sADR22ypfbmYDlX6IHY9Sr3V3JR641BXSO81ujyTC91LdsuTnwt4g+X5IzepIanpwFvZZ
P1vppnLo+ijDYm1RoNECKVKTXVxk830mqpshzbbI2i0UKNKhc+Ux3eUDGWbfEvRpy7zXG+mzTnVs
r9e99Ehx5mcKDBJevvQCOhiJgM5aiSaLJxdFt+/ZbQH+F6+d0z2bRYjvzGxOfstcrP5SnAedN8/C
cPFHQgpZ3Eil6XVhds+8+lDnWjdGZcszl2lw0SEY3FpMppc0xH0om8iUBJtAz5Nbqw13uVjUL/O0
pPzF/tmpuOHqOfQLYxAvdsVlCECovGlGJ/QEYSLI0C738260kSrpoClP9c9QNQ5lj/JaKYk4qJUl
c61Gv3Vi52ls+xepHZ/GuPEi1EA9CyUvz9IokVXsdhJx/aveyPVBquPdYpcjtQg6hoVzW6VzoGj2
MyzUIIeNhDDYInloqLvmYNzL5nBnTNFrm6lur9TbRp12SmFsq5BIuqVtFFJrBF5yl/TKfegYG5WV
0ojkm6i6A5JtgSr1Kw7Qg+KwAefqlXN238/J96JUghh1+CTXHyYTOXF7OaJcZ7hKnm9kR2xrW3nt
l29KrLwg2ZgenP9F0nktt41kYfiJUIUcbgGCURKpaNk3KFm2kRqx0Y3w9Ptx9mZrdmpsUSDQOOeP
Febig9sIo0BRZurDNAcyDhzWg3nsdrLFltPNY9/zC+d8uHJIaQ87WI3/1zdm8nndqDf3wlqDuKzK
7ZR5Le0GPkT1V9CiS83GfE78sWpfRVB6L2quRiBhLnrE2ZjD/1mYU56HqeyfTKNcDmsELznI+sNl
N+TmX+uPKCjmuEexlLS2Xb1Z6HhugMh/JsM6bZpU3Tqydt5s/KOR2QML1Iu3o4t9mk9bnaGSH6cb
4rwwsRbH/LdsgCTnYlIAnISCInwKzceuZlMIawjV0kM8TEZv7BXb9tiX5rtna+vFhIjOwDWDd1Ua
Kq0kvdqCYN9bW1kiInSSWLlw7BhnnWD6ndfucK6qfgWKNAO6YPI6I7B5tXe4F67zKtrDIOTJj8pL
q003oaRlirtw25ItY7taZ/+x1HpIZ2E8hHN4m2aCXDLWox2aVJkUxKzFuarObW65MbOABfrBaFvU
48cknU/8LYJgzLqOvUBSXuQPhJ6Hw5Nc5udVTw/u2kLnB8HUfdvr9IeO9/lgZbB1ejAAgZsB5wye
wGz6GZm6S5agFcZvUbghfXQTmKfepi1eu+GnOff9WZfuZsVFyHr+Qs9oCdTRiPIKVuX+tWAd9tKS
Q5FWg2vpWPqtB6JYF8N2Wd2JiD65rZB4OGnFh11m1xFhp3HiaC00aExkNTtJFqWIdZstZZJn7vKr
LNxvhcqmOUbBbD1N0T1RKSzaHYWg2T43ACx21T1uZV+ai5RxjVn7EfzER6S6edCtzvPaz+O+yzL2
rnHuO5nyLJO5Qg8RQB0FQdd1k+ozJxjjqVFWnu2GkE6Uyg5NsPIu/C1VE6S1Fv3L0jfZKS+rh3uC
Y+yYy1NY6NI4ac/RQ8LcHb1o5ou3ycjH82iLTSXRVDbPtVq5kStrt4Bb7cI+qx+4Gae4H5e9K4vb
qpfgEBod9Qfj4xI6RhxudoZ4py3TirjORK/9ISyMOulKY/5ReOMLFqAOzyYHYKln/5mibpFIHUSf
xlRQwuOUmfuvJQbzbWvQxKWrsyXuUl0bO0uiKkjdfjDTsSLxtxvCj6HrrZh+9TUJxranm3SpjpHd
Bgb4ZideGUVEHAxbeCpmT7xETVu8mysZE29RhzUd8WB+ImKAqopycH8gTBgSNG3Z3m7cPI1Aug5t
FdU7z6H3lBjg5VZZs3eot2g+uvQSTkfPXZ0D68NQAQdSKbSz3LIkqyTLjhrJbZpNYKRLrh9ahKGf
8GL+btnUK1zidhknAwjCzDLwkToK3zj3r2MwD2dMsX1Bzv0CUlgPs7tnxK4OYQfe55iX2uu/uDRY
YKOnStl7uK/TuPWHalsOVi4pRwzmaj+oOjfB04n6K2E3/2qvoLIx3/ZV0Pag6p65nEY1Zoec+/L+
9tSbu3dsLS6LzSHaGnUebzBiFziiIS4kVY9lpbudO+vthI3iOat9yZUXMOiB19+6YD2EWSmfiXTE
8NNYx0BH9IuK/gQlYsYEL3YXNW+PPCF0OlpqTI1hBtIe6y/e/s1RmXO6FgO9U139NeV8OVMk0GTZ
8002/a64myQolojzWf3Nfe/Ftw2MXNl4ttvqYbbnOQHxvlHO8T1U0YYR6J6WXno77U15DAuDzj6n
i32odqMD9GvU3IB0Zj6a7Sjiao7OldHnsFfT40Ayb14bVA7I+ujqaEjIjzwsbqnTJYfSg8vgbViO
x7wt+9hQ2/YeWtm7m/s0IbX83LGd30TWDqnjdbx3KfGyoB2YIe6e51hKZf+aGcLq+D5ROjPaQSJn
IAir0prTni5prjUxdjc1w7nKzRFMA7OgUTu8jSJzHgOFv8nQnvkJXDmdKXLEVNYEcW9HIp0G5le8
5zkr9ID9CTKA4LNgG73gxFVoEQEOayLbgN6BcEuE2szvcSwKbElwR3/KSoqDAVxxnVrnmaT05alu
Q+fVnI06Hpbwhve52XuN2/6iJeNRL42OKYc+zI6xPQ8tk2ru1e9DVH1MXrnSxlIpMFP3GmTmmLTW
MMe1s57zEfwXweEvhLx0DJkT+pIlDOS1U6v+19ZDTwbO8rOqdHCuiDWJpak/2zpjWdjq8qHJeY4y
c1iPHnjAfhjXPskkI+ucw3NJu6x2btaF+8ZRW9zo/LZmVF4CiD1R+Sf+SLLgnm27Ruwf9KnzH9qQ
dafNIy6SM48pGxq6mfZtZXwgjn3u9Mjl7vd5pBI/Xy3wXxlSXmT1L6XcknYSqTTJxbmLmKbDYqjw
94SGARQzi5jm7kNJvvqnQuiq3Hm89cpE+G7+6jhavK6uN3/4emr7Qw4Or27a77o67qfW2C2TyNKt
ZZxXK1ih7/IyJwswz+BJeVnac/ZkzVWqdHRgvu6Pm1M+Q1/GRSev/jZcl7FKa6N/US5cNbDOwexg
tsbg7uOS0T/8Er2Kp3b64c6GTvCzJcB45mVcMmO/kpWfVF1vJIqI472s2oy6tB6P/YZVJ5+bQz7R
iuVXW8LR8qUtWRHqaj92tnuxVHcGWfqGynBTDsS0zAM3DX3e1zPgJFl7vY6NmaqlYhlvyKMvSnIH
dLp6FW334MB0NqG9xVFHeAilhondw6MF+fg0TPZ4W9zoEgVj/UIapKCghdkhC8RJD/NN+DnJBKxe
A1TEENOmqhLkrT/KdeKUzJ3TQk09ijXCpe5a/EHY756ReS8w7wxU7jT/DFBZxUE5UnTS1jnfcvMj
a2y6QNbpZ2cUIWo34Z7KcnujFL17jvKCQZ9KkXT2wi6e1jbb8/icPBl1SYl8a+9UQAJ+RjCo6S/m
DpzRego43JOqKD7NjnEx0hhvA696cNasSYkMIkdUPfLis2PuSQQGbeZfbF87exsuPI5K+zmX0Utm
cNmH4N9oWzIJqug5WPw8LQePWahTeeIarOhe+xS1q30QODJTYc7J2k63Yosunt81p5LZJi4wFiYV
ErMzats1rXRenXl20Y6NU/TXKY1bwySuNm9MPKv9cqR/GZpqvNUd2IAOPiZewawUDjJINzsJ6Zyt
FnrJcvKQh3f8oPASfRnczYsbVjfE7sujzpsQEJl6P2dWD9pQ3oGgYPR2wKh2oqjMvAzzCN5d9OfV
5wXpkpXHW3mViRxbccyVvR5xUr7CbhixO4HDM4Tss96f8r1ZGc+Uhp+UoZtPHNd5rPE5J6vh8Pu2
2W4sYDL7uYwnU79Ow4i2IpdPQsjwTXuI6Ox6y3foMkocaabFu2Hr+IblB7Lu5ahC5Z+jGg9Ch2vz
OHokuBdtdrS78re7tcufjmKQeMb6dKYu+reJAOwckdcviurnQLFgsgX9z8YhJ8ns23TKfeMUNDNJ
PXOBz6Hu31Dd/KVFBfsIZ2zaNs4XgaZt0oeTlSxQ47KYgzSsFig94u42LDx0f9qxveQ3UbbEnNR8
TZNh7DFLPQXropM78kAu92u4qCtXqNxpvzkuWh2lgu+h5fHi2HSTe9lQHwaOY4Dna6Wzjgm7j64A
tb/MdRtplwrfV2X9g29UsdF1JyLcboWl3SO9zJ8CHPDA/mukpRoH2DC/TRbP9g+EGt7WvIJ1EVt4
jKg0jklzCJhBh9+9BDWfCB6IGfWfpOveQKqHpO3rqxxIza9crr9neL+9oOJHBG5x2vwNjyAhELV2
wgTJkNhZyry0jT7UolBxwQR4Lmar/SNEax8m/oj2q0+FE4HRIXigrTd8FP3yWhdg7UPI1q5k/2Qv
Lp9kKxeywfr3YTDf1yi45c0SL2Xn8EHsZZd5xOI4rv1GwOZV9TzQhimeob1/eROzUORVl95Z1mR2
hjUeVXmxlmlxYr8WIw+MXSTeYl29vv6Tuzw5FBru6C/uuXsYEZvBRHxUOoDMRDEi0L6vOaFHvNOs
XebzLF033ijriHve5d/FZFg/yLV/LwbxuhGLmAyV8Sa1+IHD+shV9AhH4R9WcVv69pPh9xQNbLjs
HsCJ41IjUjZG7pGIZiBHNQkwGhzHZKTe0L/qeXwXKzCPIYfnqhSMqf14qYb80THno6r0eMxE1cUF
iXhZZl1wnTyGkXxp0etTh+N9uLKZktEomgRF74/W9EBaxbXaivfAhb7qS713u/W0ZOLLDZf3qjIP
foQoq3SaT38U1YdJU3E8a3NfcGEQ5s4k/vfIcn3e2nE+VQ+LatfYAmbkG3erE3kD38PS456Zqr0z
tbdSBfxc/ekxoMqqZsVoKhPnS5fYg98lhu2CoYEoLd4B2vzq5+gflEQ+k+eIoZYvPXbH1dBMHlXf
7WcRaf4v4GzXm6+6Lz6GYvvLw+1eyOCvaJPJRJpnQ1rLLgMhC59roV8D7tyILivMGpbeh3o6Wqq6
+gsTpeGNtOwsBnsgnALzF3w+i/2+GMsbi2HJRrQ5TCzhbXWbAYhJdHsY07SZ/PozInU5HhzR7WaO
IHeFYhRkzaWO3wzpaoTcTm31JXL5gHhPE19f7nvbLIhbn4tdu+jb4A/NvULgCQjhZQ69zyFCyydo
D+Lp2k1ttNv8Zi8W8L2u5A9WERDdvXsFwXB07ASKi9kdx1/eMn4LvOgHNqyNU3ExEnejM4gN1s7s
HY3x03nmKN7ZDg2rwDa3kNU7djKPpS3LrqsnHlZTP0B5PeYD8JQzqgaF1BK+BN76Pi8zed5C/Wxq
s4Yncw6mn53R9KEL33gRdhYDfUbwl9mExVOxaYwqyv8KFXX1neTHNlmfpaGany3Ps+MpQH3liWFK
0Cuc62j+MLv8rZMsrdHQPFCoUeL4qt/c1c24IdojhX0j6TSZl8C+AovOj7k5PPVz+ERQ/sXsDGdX
iFIgytPfk+QIKJR4LVrzIFx4wE2HDEyDPs3udh5qyQxVwAFTs0I/eUdy3daZH5PLW70IbSZ2u5yS
eR2Aym2xI5k4iI2wNnZ5z0aBzNBhC87jBYTGjORxMdCaoAJ5treOKA0YpEfTaV/pDvZ4WebUhFss
BE5Ju5O52fRjhQvPlEjo1/gi/nX6NAeAM7drONCcWx4VbrzK1nyRLm+6uLZL47wu2R89In6wh635
vTSW8RhMvUiUGaXWnF1Q4jkAoO36Ql0dMHakLt0Y0U3OTp4s0owuRSecA92slF6P5RWzC/BY5oE7
lpwzKy1yMgNKEEIZ6Ah7a3+Ps4Pf7a8Zd2vslkQnrDLQjJwhij5ZGP0HSln55medvK3CzG6zYXVp
P7Zqech8JBT0xymHOUvN8TIFdXHJTV6WnJyHCUCUvVzvy6jk7GGM64bfnq/cxIHve3CKKNqPnePG
UK5bswv0OD6sY/FSLuaWDI37JapwPeKAyo6MfKz55me7ZN/S6PzT4Hnv24DgFDXWEFuh+IOrukyK
EcCp9uefW43yYyv8W70QHWvZ6gNZw48y8nVcMUDE/39keuJ0ocz+NHlvpZYarr3PMGK6lX2EkM8P
lkHe0CTvHsjV/iVyy+Bp5df3p+k4F8sLHbXO6Z7wm/qO/TeiRO9utWPDLsTF0Bvnd4jsykQpEgfW
8GMglh+Ov0vNPLysjr2dqUV+d9nh90gO06He2hSmEHWkxcSu7KU6DP9JXMDFZIYAOQsctgjjsd3E
vN98zRKq0caIyDo1Bd9UHXA4OlWZKhAdVHrMcyMWpZ0yXXSDRGeoInty3TlPAGSDHZop72mypv6R
VCSSS8Z1jKVXcM0sEhKG4skABts5+QjC7awaVWbd1nYSeCPvBsR4SUuWBmqNfrgOc/vudx6taTON
hRUZlELU+3EbJHhrPnSJ75fwO9Zk2c3B0yXJ1KNEpxxb451I8lnLG8Ydzz9LcvOS3BpQfd0R7MKS
bKx1fxzs/qndcN55md+l2zAi3iN0Lpl85zZQwhVz4Jw0vsq+YAB3dLbtozYcoliXXrPHEhX3FoiK
tlhtAxbCnTLW1G7mM/TjD234v2kb4XYNuiHpu+jdHiS3VfSKfeMq8nfwh2ukGvG0IrLdqTUajpzx
NRJN97i0lokmy2CMLdzu/svUeEFsikTgxTLAJ8NGgzucpqgHzWh+ell0AAoHbvLEY4svhUbwwIsD
Yzo1Gyo1atkQfM+HsYveyBspgVLsn8asP+7WP+2zVPisSQAWq8qSles1IYfKf2SF/tTzxhoH9L40
obm3tug9cOTrzH0b9GrdAb2D3kbp0vJ0FoyTufzVFJoadLd1KfEJqF13WbPdcE2GrPtArJJOuj3d
a7OVNr8Xx34ZF+uhJ1cCiEFmu2id8kQ4+qlFXxQFpBu4Tqr6sYu9rn4R5EqlNYl9CZ/4H2LZJ6zE
8iAy/VzPs51QXmFSLrYIfqRIh4jwuC28ZCPiNK9iOqtr/eU0WGoKbe0cNLPZ4EC4LQBPvb45xa/G
GYh9UcbZaKM0NAT1gNkP+Oa3TP6dVxZedqbCoE9z/M6ribdWZK+JURbHLnA/56546eje6swcs9XQ
XHLAU2nLMwvlkW7KX9a2pZ3c0n5TQEgTpGv4QnZJEQfT9Fj7JsrO4rqADHDXnFhZDl5f/go22cc2
WpKTWILj5FmoNJdTYbmnJijImSmC121B9yTt7jJla7sfkF+xPW7IMsrqr8jyf73X/DOG7ZZ57pV5
/EddiovV53cY2/nITYGuNMhoq87xIV03A9FKUFvzA7EUiHc9hj3Xnt8J2nhm/ppiu7D2LBuXqBE7
HLt4boKu8/fV7IdcGFDfpDa3q+2W6tGaVuC1Ruufg+2zECg1vHh5n71yRsFO13NZJ6trnet+hJmf
kFeXTt/s3MoA5l9CGsSMQIlUGJP/Two7f4/yMd/X2wBAZ08TyZBmM58ys002r3NSe23f7XLb0Mta
yOSge0eFLmI2g37nEJC+a8nC3dl10R6035u7+/ZOUE2WZFnwneXz8Nq1AKSxIvwicYQ3AzhZgUo1
xh58A/y6Ve8kfrGdplEj+Pa8gJIU1DFLEuQAMmLu9cFxzV8ApSNPY3EkkHm93hPieV5M68BM9y1F
EF2xVH5uLmyOmZVPU0E9B69RiTQtrEjXUGleuOZLmdvezln9hw2ZASqIdIX1mdwAjXU/9q/l4BOI
VTQ8ee4cmzXyZ6c3/th9Ge5aH2F6JJGpLV7fPRW95TOKRAek0Qdz2XQa2Bs9w5n3PbIsPencfQuy
4jkLGOLG7RsQ00utbjDwMxUBv3EO8Hdff5wg/6OQse8MGeSntcAWUOUfweqeSKd4lb13nnuVkERz
PybN5qtt2JZrebEXUxwE51OMlr6Me5f6okhE38wmGEBkCVhkhn9yYWS/q42zPGrtYd+TmQdgORgl
UjofVyEJEWB9oXx2xcpHyKf2MtfFUZgk6t37gDA/4IxHD012zr3cyq+PBfkD+45lMFFV+GkYxvvm
91dzDeZksWH5GrVAPvpe4nULDZ1ekAYbBCyVcjLu53rceTYbxhY9MyXsYFZUXBbOK1kcKKZJfMuN
9kfeyu+hbhjXOqjB4KHZ3DjLCSuzap5Zd7qpTtlpIAJjL4VKxcZbHeBdxXnlk83oQXUyh9LmisvD
oYEnscOGV7o7njdjTout3VtTtqSTDeXbb9G2l4M6raHTpHzv52olvIkEK2p6MuNp1NXZcJ0fTYtQ
VBoRhkGZ3zZH6UdjrX6O5fTeYTs/TdiJwSOqPCkUwey9N72QVbuPBCmOQhI4rNqaJ8V092NfB6kH
WgLn5/JKzdAbKD1cTEt9bhV90ah7WSMzfr1daAk8yW6zxS0xLJdqMva9use0rHn2SpSwuvtsPhHT
qISZ+1YJaz/Xfoaqx13+mMr4sUrFJyYvnSlQ+fGaOSQCj2Vx4Grg2QzD6nNxzXtq/vTq6hYjQys5
lGt7g5JHHbIuzPYt19fsm4tXIW12GiNKSMm5lUXuvNh4AKa4lh5vG+jrZERolSxjGcVT3n+gPH/w
tvsUIpm7u/BDNqOCJmNdrcmMf6I6YIoHEAw4p1XtgDtPoitsxF7D2Tc2/7SWTCpK1W/BbD/Xjd/s
ykjYBzWRgjnNNUAJ2qK73l21guVeFtkI8NubyOgM8pkPqDFtHRf8TvmF736L9mUfoGgOrVEGV6cY
MLJQc59n8TxY63rRbpCDrpL7711EcUe7TFWrnYPifU1I0Bntqy1Mr35c/Y4fRdM6rhkjp5O6p5Cm
fFtsAMp0qXGfnGH7oyC1vHZKSo1Fm4fGgSOvsUMV907S9Suwg7VLp87q/dTy2ZpSb9YVd8Pqq3QL
Scy76tpo/mrFbGMMPcf3MPGXPpResMo08BjuMNrUPJAyYsxgjaqqv365VO1Hu/CUxw0TvLmbrFKp
v/i+eelbKMKOq+Vu448RuFVACH4AjnL1czXd/zefEF62zlqv4M8Y5+N2sAznuDQ4ghOwvz+ucmxY
nOpedCGhfzPdNc3DUoR6PEMM8cXQfBT9pEqEz7X498AtWprM34M1Vev3bGsdfi+ITz6KOaOU1+VJ
4GNhzycsliH1Rc9W5+7sramJK9LBmliV6A4LVov10VQRNbUh43p78OfcGVIUwQ6CnHxAshGyL9WJ
NYrafMWWOx3sLFDjXqsirI68PReu+2bOlP+O/hrc7kZyMqY2M1Q/mfrKLpHoOykTEhyd8RyFs/FZ
ybI3Y2xD7K5FPfkmYEMBCGfIrXOYnuGEdyUK+9RFN1aj2OgzprPR2Q75KpD0Z3K23twgi8oUg4e1
HbRojYkIJqnKx94PjOIUkT6GdggbYPMHTKZYDgXYDCqjyleMuMWsegc0luDr7Ay1TqjOIuZhvHr4
pppXafg+wxV88fLcNTDTZ+miut+JgSDGc+5mpf04B/jkwEYgPLK+AhipR8cwE2M1Fy9drFl/g2K1
MyNX2JuPhQ6Y6k3KXcCtSfU2Xyx/9T6nfJzX1BmIkkYBCAH8bI+GaBHTVfM+zP0RQrSQFnKKgXZ2
ddeOnoltLUb0MGLNWPFU36k4dLUd4PNg17CvFop2/eILzNtHmZd8M9DFiF1VH3bBA32SaERQ444J
l9Jm9V96up8NFHAhHJfAU1+2zO4P1Jn5/F1jsF46s93sk0fievC0+bTRHjnWEUdHVqfnY71J5KOm
loCrRoEaIC67jOMDGWHx6tYbMIxZ+/17O+YF8RMw/t3jYPbhpULf84dqGqqfeL10R4iF+QHF/mNl
Q0DGvAVRnWhDT89N38gi6Za2h0/01ul9MzqXcaFG0AbUR4MNHXsbVgyw67PuG40xLsurPan9Ahr0
TluGS8lLUYA8x0sxwc2ij2gZiLy8KjX3otX8RjFi/S7Jc2JC0f/JMZmtjJ1LDrL70XvaHPdsalH/
aNdVuWC20YJs4J6rc2s4yu4wZP/PaeXWHggW5LiczQWp2j1h16HBy7d/GB5OhrjcAjwexbwg1Mll
qKoTqlIW+MpuBMq+atJUjYYlzgblE6fp+cVbXS6Icxd7NtY5trPZ7s+t38z/cn5u/dQCmwC3FYK9
ZXQ7QnSbAroKd6b7JsE7BpRatUc4eb8aG+aIkugmYMziO1iG0I/bijeLaq3wq6lFf1t0JG8eVY28
1OwKVg4MC4xpydf3oFp4lCNZT/Z1qfg492Q9cfKqOfR3VeVO351tozkfFyXsR43U7+iKBqPO5vsB
BjiPLjHGhhpGRpocnuaS12dVjPXMyOYg4GJ4NmRCfAn8q1vaXF8EJBydFroqfA7/qd79EjH+2ljo
FGSbwX2Md1H7mi3EYQzz8IS3mSMSauV9miSuF8eWfiq7oR6O5WrxtUT9UqK1DSfjzcM0lBMf4jjH
zGmoagT0vXUmFigampsgsRAhDPspaKw3e42U5sOaJTYVQ5xkNq+vquisG5AGgHk/gFYmI/k2xCmX
fX7qLIdHU4MCuiBVwGwHX7WcbEOT6yvCrO4TsS1HCMiSrEEtXLkeHXMr6EmZc85H9qisT5pmdf7i
PnGKnTPiE5zK+p4YnK1GBESBnFuV0HngPu24702/exjLLZzI1V27U2P5+tMnoIf117N4D40L4HLX
dbxwu5Dv6V61+mv0u6pJfLeheI2ePm+OceXJx2L1zd/onJj+e6MDw3CL/Iq+hj/mckrgdllMSnhb
5uMiHjJt/mvQHScR7Xxmks0WTt2QiFQ3zjcwzZTjZRn3ZYt9LF6xVZKdriLtp33LNHI2w8ZAQsLT
ENeFNL7EVumfslqQ8obzcsPqHFI0jsrgA8pQrOlsSdSepoFcFJ43d59q5XOGW+biZrteduE/k7qV
Jx1hGWMA7tFESV6cjrVOLaaKJvyp6XV6QwKlHssA7/I4cCMkOBS4lxpbYFYtc+m/ytZH8IkAEBuf
u4ZfBKW6nyjs+G9bmwniFrJvFTuTgx3mJTOKl4g0a8QIlLG9ZYV8cCchp5RdnGldTstbO63FZyQH
0C4zaFyUJnUh2i9p2u3zYpjmb0+gOhBaNb9L3xqA7Txs28QCsU5NG3WqXLbmBfYEtZ1J+cUOZZPZ
URfi6pNUo/+vpB7kcV1NphIcyPYeFE58IE0t8CF5BQWGMxVx+8bUVNzO1uK9KjFI4+hCtTyBwujU
nvuB38gp5hf23bdJeDaHFdFyTJ/eWr2tY9b+VVp8KZT5qQ8SR8+0fmHsz282b6PnEN6wJih9RBy+
lBE27iLCiDv6IwkYhoPC5O7UDYbiRjmdenC6LtrVIiB1H5nS9LSVQiE3L6ziu8yjDN2IK7v3UpQs
mBvangSqr8YArHHYmtY2PiOTCP/wa+fPrkPzKDNyZzwQd2q+jyoovzsUJwa2OhWFew0tDM0HKu3u
8PeqUxkCmzMNGOW+IPt6QU5ocmtXwuWVZjt3T64YV79BxbKNTxVrBYH16KCXgwDe4IH6zzRBv55W
B8dZIyDMxrrZ/sZ9ybTHfU9BXesjEG2qxAkFlMMqo9ymubL1/kHQk2CTUyD7DUEM/P3fn9NlBHmL
IYQ8U3zWF9Rd0S9VklVKHjDnPPBc/1IUKhoxyDsjIAqao1NtmJwZ5dJwwojW4TbOUIkenMxBbiMD
BP2yGnj5dLyh0Rx5/Gfm/XkSeUvBlrBX72SbsPuz1ICH6B3RXQ0sM7TtMHAXMlf87WAFqN47y0OK
UlX17xFRzc4jw+5iDj6nriZdcr1XI2C8GIyQqRXF1veyakfuJ+WJNmnwDPxlvcgeO5zHu6Ckv49c
o3pXEeGQMDZABQYbkCPxe3WIK8dY7os4M/MATtpWhyaytYwl5tw2xZcpfs8t2/sOXgFf0ZrJYG91
eNHTCND7H0Jl24+d3PI/Zh5kjjJLDPOhpa+jT1gUiuVV2oENhee0I3rSAY9INJva/jP9d7GmaSu2
D9AU8cED7CFGZBUhVFlMC+Brhimr3SzFu5P52R/DFpOi4IpMFuAW/xhmj2jFjZ05h2XSRtFyG81y
raoYXTQuBD4bMQN10+ErawiLid79MM9pepHuq91BnNKF7X0UvsNwSSNrY8YVG92nay0txkY3RLnk
T8VzIZftCYWV/Txvfj7uzKm9K9Zxj5bPPjrZLCbiaXDTyMgZkca1KJ4DRe/S2Zmaba+Gsf8UcEYf
RfQ/9s6kyU6kvcJ/yHQAybi93LnmWVUbQqUqQTIlJDO/3g9S2yHJ/tzhlTeO6FWHpBouZL7DOc/x
sRVI/aQVKmUdNPmHtZAFGOIqfmfC612xA6BilyaaVVxj2uZve1h1G/z0xb6CqcCszBx4XKq54P1Z
Ynq7jVJsBDdqUf29Vc76XGtHXrPl/GZB/ugjM4GWtksGqBvPys5nb4dpgw+0KHPukVx3tnM0w9TQ
u5+3/yh7tNZYMnm1JAL3be3M0+3Sp2kdBbHmCR+YswwXTsJTuhKW6Cj9H763cL1qrqrWaMW+5EnR
ILtTxsw//gEm4bwRCncukoNMtdOt1ySUXCJcOzfCtbikRlvxf5wJUCTQh5DnEuO8ZUYTSURGF6HL
Mt/z9VlBZY/F0TXNed95S2ZfeT6JlVfdHEzxHgace+H2XehhlRn4BeVxwz+C7ZMLauzmKT8KXTTh
DoKIiyxj6emM7W4c8iMRS/z5n6cAS5nYOweQBMAbBznYYzSsOX7PHwcYNgP4UUyiBhlEcTeimOtT
J2ZEUkibL4ZEFkGMUnxJz3fzZeSlY4XTR0HVk254RMOJnh69gtEhQhuZrOXnxc3pJQbkdSaORK8k
rQ33L9P9KPhRELYcPuZT2S15fcGIQJS36NPCLOp6FIkR/lg73yeu74THMPU6fbC8VQ8J7yk8LHHF
4TUvvBconYv82Shl00bMfj2Wuah7eKrRaX6Gmvt0M6HlgBAydJ4f9R2FFEAwOOlRldJXRdKTfJIz
LLHqsp4nKzv2BV97o428SreGofQLz5DHYFNNbrKbiqlnMhUTNrwB3o323HbC5KFrdUwx03XJuZaV
xBrhtSY+awnr/9TY9gxKndxmtVmWyjUOqSXxom8QBtrdk0sHEuwoizAR9o2HUso31vI984fi+edn
qBnEt/uiTfL+OFS56W4a/rSK6FfDb2wpB3FgEsRO2CRE4JZQ1aLnVAm6IDJT00TE0k8Yg4o0doN9
Bgt6O5r41+/oF2L/4E3SxJwwluU34THk5Myf5zKyl5mRqzt25mNSaad5mFDnxGc6ex4/R0/sYRBF
5c+tCHnkJZOXalv6eYxqKBvtG3QWcUGfmALmYLhYtGwIc3z8YT9V4bGdLPFGlR98yZt4lwUGGiqJ
vWZV8xpJcm/UPHtjUj0n0p64QorrYXQwegjaHkYRm3Auk/skY4uN06xDrdR9t3X4in2QE9F1uaz3
nfl36MrfoKjfGEjf/hWo6lGV/Pcne+o3XtW/JFT99qcOn2qlQLV//lPrd/PrV//7u1vhVP9XGCvL
x3f6rzFW159d+qmLr9VH+yvJ6sff+kmy8v+yCRnEWgvz1yLHZ6U8/iRZib94SVyONmjsxBb8SBn5
m2Tlir8IUzVN/iIW+5V/9Z8kK9f8y3dFSDKIIKtNkN/7vyFZ2aub+BdDqIkjgvZsTUGEdx2IFZn1
a/qiFSztNOc63LToFh6Z4dloTzsTJg13S7v1GTlRxjgU5myy0gO7Jmbaho8Q0x1tgOnm1O9Snvlz
AODxdUEB99KwOmX91hlBsV84aDwa/zB+dESvT9h9BuxG/vwPrtL12/zjx3D5ZaxsPk+ArvkD5m7S
cLBa0AF91CL2tRi6fmMmiCZE0sW4QMrmXk1osEYjzE/mwrH8y6f+99vxKxFM/OFpXX+PbkCYtYdm
Rdim+YcXfoYSUzKfWicoRXapM5M7bJQcyV2DmDOGXQOXJmGCVueBcfT7nPDrxHhYlbEnRjUspLQf
iXA58l22N8uQNzd2OLWHUTfhoQ5afRIrIYyJJ1FaKfKNp9AEgSXBV73CvlqcK0dbGaA+P1/2HFzx
+eevumTH/D//qNYfBvX1R4Wyi33Yd8GSkRb1+yNTJT4FOEcXavscxR+jOMxBJtfjstSht0/VQjhP
EGbeJp+CAHBPjQo7yhlQcheG6Us4jMVXnzuD+3kSIU1jnowFwA6X0mE7ZhlP3D98yz+A278/H2va
sIW7PbB5D11ewl8f81E4pAehnd90fVNcW9b02eX1smOxQrFnUwOVaozPXTg9oDlcjog/TZqjzn2f
y6G8GVgsF1tF6vIWG2hziLVf1DBIENc4rFWfllQG35K2nrudWrSco1mXzRPCU2NTMKg7zxKBt/Aq
lFaz2mdx5Rz4GJu9gXCMbUsrDpPMm3ci1/UVGXL6JbfF/F2J0LinOi4wJYdoHeLavq6NFjWXcoyd
P0zrqJlNHJ5X/yaYq2Cn+rF68N0h/FDx8oSQfHlWfVO9KOZ3z4ZfeKQ+MGvwkqK5oGcPd3HfzLdt
WhUzuZWqQmNUTudyybzreq5bskqr6kbbLNA1c7kXoe340rUWtNFhfu8PS3sdd3LMt8oHFpLrYnwQ
wsjybWrEpwZgZ4VcFtuEP8zjle9jR7Od7sT0UV5PWXsDNG8/oevB3JNswt58temmwUis6VEMz9BV
VYbd4dUMzTvqVwbSYOC8w0Qpsi2nILtK0gSDLVvJKA4V77bHxbZpQA9tgrx+geAQ7gc0/LeN3+a7
3OzRezUWOAN2cf/wfP15/Fgmb4MnVq4g+2bnB8PvlwzbmhTISVGWR6CKR3rNqQ5ZP9IeHuy61t/7
yTYhUVvQjoDn3YxMQFjg+C+dYRvQafMBHwzrEs/aWs6AMkYkFde8kkdQouHB9pmxIXy1/oE//ify
gcwUG/4wlAMmip5jij8wB1UwQBNRYKHK2mB1XgsIXeMycajP4XHiCfJLOXxa8TAemITjh05meEeF
jF//51/fnwfK+n04LjQCWhGSZf48OyeBc3aBjr/uX5vHEBcl9V8DIK6f0SXoxnt0aqv7p8/sv35V
LgsfzpBpOZZv/xnEYZJtRt0+Mu+Y7XTYpcPYfHF8nXzrcyHYa5I+Mh7cbKme8lyFh9h0EYJvpr6P
X4dmdjZdGjqvTd+2lwasyk0N0ePCa6ZtbpbpP0Uxg9X/44KzLG43rrc19IeV2VqV/HqAaVYotGTa
w4M0VJHb+zd88+/pXJPpyvohRjXC1E83s0DH66pDN3gXQ0roFcuaII3aVlqRUdlfa8dRt0DL9XVu
zxCutC0Phgt/C+Sifq+EcaTdkedh6Fh6uNWLmFm0OzTpEfaa+AGqfHlCCGMe/MJ5Qpg1WlvUd/PB
MTFvAOEKHnSchls1JtamtRg4RCkKz+sAL/0Y2aFnU+fikwqTgo0dm1vDYXYOSWTeLM3Qv7S2IKrd
ScNbNn8Jeu3YZPAfe8F+Ydz7JkN/PtNZBodMZXrHeIhdGh6FJUoC5e4xrzCHnHEw46gGRFa2SEul
p3ehWXEzN6nz6mI5RMAAIHqzZJb3ZVK45bCIM2lw5pydimE4jPEheOkRU4vrNu0djsDhw0mktec4
y6/Jh8HUGTsDnI60n5ZNVtv+lkkaI7GpEQiz7DvVZuOhtkX9xYuRtiWoB66hQQIuycA7JHFF4U/x
d5oyvETTiiib6Pk2dl6m55aV+lmT8nkoRZjclDXroo1Hwj1WphEw0qb2XXUEkuq8t42H/CrxFlZA
fSJ2biYAbPeilig8xchkQpAl5ODJm9qA/aTMZbytKl1/tRJVbzvRRYG5ZCeEkf01VAhSsWQ8XWZd
cAo8SQJP7H5B0CIuEFE9ewlOIToNe9MO8iqYqRQR0DNZHCuMGoaroBG03YF5WfhectscKg8lP1N9
kgK3E8sfArB7PmdXBVddoJ+WmdFWq7rgJkCOEQ15VVyhK82j2KrdQ+ubt2ZrvKX0yvezxu1h4KJG
LzEMaJibgj0FpDseefuQWeTatFn8JcmFuhtRLd0UHlZownqXp7iZrWfKaPuE+Q59cJKfhFiCgzWn
HTimfH4sm8KIkgL3wjpRuJgqpG115r1UxliwxnfGW+3V8+3AFAMRWeAcl5JyFuT+IS6GMar7LmAa
tEIka2bRyJyGAPVSAWkok9W4Tdqpe+MzhCvhdm9xXchz2E327YDq8NItW3XmmvO/sEV3WGt5au/R
aoL3QHgg+uJzZiV8KFWPDSycBJPPrCrs89KE7R46XQyuJwYZ3aSfYBRsdralL/dT7iLnH6zHuJpl
JJOluepNqtO9tpVx1/HC3I2ACt4rlVwBAwJU52iFdC9ccZ7h+gQFXnAWTmnfA+PW0QKX+blq7Ies
TpxzabcmbFLWmpHt8iAvklyrjV2zjSmRnhwLPoBr0I3OV4tD/8XwuvKoOHuegmKpb2pUbV8oVdMd
wWG4JUSCEIV9qJ8dvGy1no/FyCinlem4R56RJZsus0g3y8M0/oJqzNvnWSY/ta9Fue3SsrqS7YqJ
VM54KhLbPvCMNe+4K7/5TRVEAVafyPDn1esTegcrT+YL+uTugik5MA9buxe+O5mbwF9ehPS+K974
fea1B67GcA+SCwYpZG6bVUJUhlO4jQvLO/Qhiu1BekeFGgRpyqSPVDO5/+yHaQNrBZMyBRr4jGff
7huxnUK32LoOgSl7aeS4+BuVfJtz1e+I6EqZ2Y6Mo5ZqWA6QJPCyouXdhXWHqhmEGwpmJa/T1DN5
8/LRuB6boXpIwctzLNStPBTUDtTXZnKMMQczmkEaPFidJKh1nt7nHilxU6vqypBuzgSqCDIkm1Px
Ib06x7m1lC9BlfwQTTnvfTz3DynCHTHP6D1bI/gKVWa8yrxGH3mhreucGftu9EM+mcH1DURJQV15
52GqnCjJfbbZSeWifJTOhJHZHws8y9z/6nVu5l4whx312eIcQ9Lj2GwfyvXdrwEAbOxCTkeYNuWN
LHI729WuFYe7AWEDMWBTZU9P0nPp7tgbdtvJ7aHtdsK0PsZ+UdYNwhWUiT++UjZm3lUiRIJsa30N
5iBIzqAMmR31vZXitCanw77TaNnVRx/CGlZ8x9eDYrEZ4UUqhk3imcslhTqKWN61HdrOYGtitgMr
kw3yULMAuR2rGccpxhV5yKYF/2BQw3HUpjhlLodvj1yoxL9pTbeVr2wO4liDoWT7out9qydH7MdB
NuPWLKhRLpRk+BYF5JXsKBAlGJxKHhDpBpfc4+EzX7xo7sHyZ9l7PFWJuHW8hnWTQzGSUwVbdbGX
OiZSLLECDKQKr+wHSqSRSqa1rusMa/SPbzUPE+dUAxoFjIc2pAbVfHSrwgJWwGNs6cS6ZkeHTNTi
MqZ50wGuJK6qmFvmEiFqC+pz/enlNIa70snnex3OmFSY8KkntazrHIbclEBCsT7pUHIfjM73hvvJ
KC38IIptJOWk8zVrFI8GSx8fUp7hxtY+o6FsNyMi0gMMV/4hsyo08zIdXroMb7eLEMQ6A/+4tIZc
Lhvf1BChe90BS1ABwMg69JvIKhKGfyHsg2OlUufUy54fhK0Unwa4RL/bQmNlFt/W4Bf4OCEeAplj
c4r7dtcXxpjs5nTUR93a7o2iTqzgLIeraqAK1UWBW8Da+q4RPoeJ4lc3AYlDUma3Hw4kqud5wS8f
MXhGn8m43f1axJb5At+2nbHGTFO9h0U73GaMRL4vgZFdOSGeaHfFo6g65AFNp21gl8z+2SlFPVjv
2yokZ6BiFbcdfWdUu9zrin0ojXTXDvO8T83qztQLZgjXsq/cWZ9GA5BLu7TVXdhM6TkxlvE67VeF
NAYmqNFsyx9Fketp52TuN5V2K7+SbuosimI+huiXbnz0VXcoE5yrJTRJL8Utj1ZL6PNYWHI3kqRF
p9aG4Za9rNoHfuy/Q+oAUCnqUR2btoDN0sEs8WOJtdun6mjsQ56a4eqnDahU6r48Ehdffa9mrKdg
ec3Hmk1dHqWLJxbWdXrlTSHbf13gb1Gq1BarTqRqNyyTpLuRJTKfzSIgNOtGHJmqODx4ft2ia1VL
cWTdg+ZH9EKCM+eaBlhinVhWog/z2LDy27ZiDCm1Z8VHc6r8C9hy0ydLT/QMIHdOGjXF2crAt2SO
trGr0fkfFUaqKyfnzY6I/XmObeeFGvPBT5M7VLfQcBscee2MLrjou3twLsPGFfOe4Y9+T5RQUecr
wEU88Tf1RCE1u6VxZ4yMiSeUJod5Me7S0QyjMKWXNDx33rXsaflaXPSd7U43STdg6FGZYsa8TEem
CMGbSCsbVQ3OZnOEkpklQbVzdIldxZUS85JOrtoij6+9qQcEkTbZ02CIF7Q4zlG0gboWVf/VwFn6
rBGnexB963CD+UNuV7PhMYzb50Q13msPeSxC26U/0FbArV6CluegQ3a1eGNAYRg4B9uo90uA9MLK
uu6uw3XVbngzGRFawj8gmnX49MUHpNYnZPZXCw4DYkj07t+kStSYET2PHCC4pnlJdlh2ix2V6BOG
f4wM5o2ZD9OmmujYhKXfW6+7Jwbkm51bL/AmQb2b9b2O+4fcyB7TdMZVKL/aqfn0o1f9/zn44z/E
OaxjwH89B3+ov8rf4x/WP/93lsNfwibWI2Q8KnwLoSmkx58TcMMK/rLWKAeT9n8NtFlHFP8R5iD+
IuPdsZiB++wo6dH/cwRu+38xJAAh6LuECgvmF/+bEbj1+/AGPqXnO2SOBcw1mQcwbf+9tR4DeK5U
bRUuxHXHWCXodI8+VLH19iu9w5LkLUqocbY0oyyDjebfolKEVHrX9fEqt/ohJrBjl10rMq4Ez2op
A72Tbuo7kUIIUm8VKpZ6G5ZjGtz/8rv+b6bP5Pz9Tsvkh8ARyCreYcdg+8yh//gh6tlsJe7W7z1h
8sMdX3Soo5b0ZRNcBUDljV8unJ/ePC871LSUNtJdDgEr7884tIvklY60FwdPA+eIgEnN+UsCoYcL
AyBTus0BfEQWLKL+a09OGF6NxoL1o8WsPIw2voZpW7i9t7fkYuuHGsQG7uxCqFvDZ3JEGSO9YddP
jtseliEu4s20NCZ8No/Em4ibGdlIWBi+u26uh60sl6CJiJVvbg07DQNyEQwuXbMh4RB7c4aXdcFi
6mybmEF4Sq9XRehnY33oArdadYWpwGRlQ5yQlmxeAzv3rItuIk89TvXURt5YhSUenUIVEZplHC99
zyp0J1sfm2etDNOmBUkv4Y859q6AXX4/IkDHxoMC9NWw8QNh9B9644GtPwQgItDYUc/TiEK1QPH4
+EOSm3gFoMW0ShjKqEDze/y5WEXc1Exv/G0qHIbjw/iYhsoz1su6BgQSu7RhEPLN+4w7zr0aSF/g
DuloErY0ykayadq4ee1Mi/LPGBD2caMM+gMpQOw/MOoVJZJFt16OQW8OEC1w7L66lYThlgakH0T1
lKTLbU8KcL4PGiMfQf5bGO0WaYX4zTsrPaMDZ4PSV75/nZiiEfc+4xm5jTPJT9Fldv3KYDkNT6y5
0VIQxUVWItE357pblmTnDEM67edw1k7UJAMSfiBSkLvjsaWgDhKMvVB4BojnBHEjjINmuJx9u2F3
DPo6+NK3RJhth4EUkK1w+/QlrSgwcIDXubNzY+YNJ4O2egQhUZXNK8kd2XdFTHRCZYqY4UO5err1
uxSuXz8wl6EwqOhGG4Ktz+wHWM3HbQfrogtgFFPb91mz1bxT6c5UbpI+1azv322VAWJQttnxJhWM
n7YyjxERurAObVjUJLqeE8TL8d6RUCesDRgf3vuGKV255p2RjIW7nNyQCzURAghKcAys/Q9pCwgr
okggQg1sgJwucE5AuHnZWFuDckTNzj/K7BO1nAUE7JbpcY6C4Oer2GFUkuSdZAP/RO1W7fQ2KWxg
xxSCIlMshD6TSmiMaAA+nFwUCBY6Fs+GxlUhKR2whiDKf55S5U3OVnp0LtsF7v7rT2kC4pkh3v98
XBeCYNwvvdXzoZdGztHw86HTY1qG+6AeTBIB0fBWl2k+EtAsEDx3UdYGX304XuTaSeZwWz0kTJF0
gCe3csZsJbNjUq3drL3jd4LaSqaz8wrGLr90C7+78awRJ1mRpc77ZIwOpPFYrcJ088jmLbtIE07d
gdr81LdoLb1qZTImgT0ckZ1/T2hitktle8neM0rEb+i2oYDlpkz3GXD4GY9CJ9rNYrrjjjQX82Ui
GISjPyf8YMkI3qoDgEQAtp9CvP/rdZCot7HAOF3MEjPpbFTpGGHKgIhSxUzvFQYGM67DU4NC9soF
YwYOFH/4rRg7nFNzFuBZtMxgHXP66VOBjjAAsGPxSUkJD8YcKJUCe+z7bci/4G104mc2v58W60Ff
9QxuPZecU1sVYbJtY+xw8JbRBlA9kjBbI3e8zxVYh609D+4t6mx1SQfIZ4BK+LFfuQaout3z7E9w
SHTQg7DtRhcilJb3c53mE7/DAE9b1TeXwF9IwUIAy3HcPeU+jNDZnr+b2ahfAgsRzG5xY4MsHs5Z
OHXosV7ofx562MinrulxZ88k7TIM618nBKXA5CSA+HDMcW706lDnPLpDVws2yzKrzovDCy2HlDwE
YwJESQeEHQ+VE29uZoEO2mGURbzqFun3Xs3lAyc2ukBaQHaEWd02BzNMaCJrv0xvsIqF+W5sGr13
ExRsnBfglpg/B5iD0Kgh/WXTlEZB2vbfAtwuiMt8WRvbsBnirwoN/pH21n6DrwbJD05P8y6J4TB3
JLTPDw2z5QOhnQ07PQJ78q0/d2ubiRN8pxLPu16wM5/MtgwOnCT9ZTnm+I6ol8+2EzTHovKXtwHM
T5T0dl/uGwi1AmdbphCv0qpuciiWR6ba3bEE67FNltRiGBZUjn2WlC8+3AOUxJsBxAmy/C4fPgw2
2p9eOnyPzUVfJYUCEkE19TQ7YfxKII//ZoC3wzPa1u9dNQKYg9QbI7uOg3KT+HSDkueCL5WHOLsw
q4UXZjE096h3Y4xfCFK3mjTsz9ns2u/0Rc0tJ3zTbALevWtXeN03y+p8dN0D4k4MxKjo48W/7CuH
cawu7AI3oh3c1ewZvpZ6bu4yw5P3HJjlrmUm+cLm1L3oAryn9O7xVVDky7fWXCzQokm+txm53K0S
qIi1aripzFltS69OhtculhXnhx/q9rq00wUkYQ1XlcX6Wo61uh6O+SoVeFUUlcyeMJtDkMwt0G6W
JH99Y2LyuEpV7L2S0cfLjg+bxAzhViMLYWaNUQhE+nvQjQ4T2bFunwPNSHZFgQQFe9Jl4T6JGUin
srP3VVoOfWR3pB9w0/IQbSqvglU7ymya9twG+Qv9+uDtu3xBaudWg7+tzbA4tDj2UjB9AyQt1ajO
vJtV0B67rnQ/kTiq84JtDJmFEOBrGToWC9Ip32J5YWOMIx1B9E6/mfgMgqeBFMIWC09fkohQ+PDa
sCK6wRc63yCPWM5nYDfcCZcLLWuCNKkdUrq3isdYObxcW8uqyI9QIA0+bR/h/h6lOKuCpJjJFXAN
m7j6cOr24wSsMEprdLdcdzVnt2X4kJPN3kZy2axZ9rWrernNY93ip8MjbNyPGN7arULsmEB90BYo
MM8qrDclHeutF9CQbnuSpCJUcoC5XUkpxB1gDji/cBSkO70MdX/rUSnJSyueyLKp49nuzugFgPLY
HOf5ZYi784ucnfqOGzkYzqQ0whCKqTrQVMEA4BzWdf3Rz51bHEzmNAwjJqdXe38SK9IXtc1RQBVL
DtnQodpH4FmTeRTgDBxH1zNQ1plUrU6cedYd1qYC3Fw4kAM1+iVKztSqD73ICYGr0U7vbAq8dttX
I1vfte/gMJHexRyjcyTZARimwHFzb/cT96pTO+53iiMCazKEu01rNz6UrnaKN77HSHjDuLVl455I
o9wb8ZRdMCsWFyVTV+dg9jETE5gyuXOhyonn3zADKAyhAdsDmUjYvPp1EgcbZ8HtkXOHwv6c1J0T
p2W2NYGGrA5jk6JjQuNAKDQJPSVrd/iZGL7woW4KWrcd/QzFOrPl9Kuukg5A9sK1vECJvNK4Oj8T
C8/vbKRzBI0JFuqUecZ1XpT1W2iRqLLJ0oK/Hze9ZwE6RG23kR3UaJwoVY9AmbW9TYKm9NBDty4P
aVWpfgA0JNlIu+VY5Yjwl4Zlup/YgpgN17g0mXw0WwSfhnWm8em8iDxH+czUr3WjBKzDl7HUCTwn
B2LFiD7juREmXKKFTSjVEdakUzak4mzXQVCT9sKcPtIoNOgvhLKRpWbVZVghOEAY2rk5BIHMJ9Bk
7e8Ss3eI98rVq1PgDkfWmb05UlDMW4WaPmwkzXcBs82ZnziNmT8anjhVtmjHk1mY7Lfcvjff4jYp
mHX+aALSwprsyznPnzOiaeOdDpdm2ZOchs+sC8Za8AA5KSHdcTzCvLPi78Id5YUpwYVy/wcnSwTd
ZdhWKosaowA7TgTgIrZ9aKw+1bAH+7vYYnlJLb0899hbnJ3l9csDQBW/3aVhKS4KN5cftoihUyDg
Cm7HgCdsg1rbwq/GYeFaWtgMx4f2qO1EP1B+49Pl9WfJMMpjHa8NYboCLvnF51cIiNQJOIze1b6f
ntI6/XC9rkaRK6cTLx0ZJ0WQDDgBzZIPuTO8YyrjfG8EZKU4+HQ+tVM63/vBNe7LUOq3ELLqQzLH
KES5X7c2zCwjcqslyIDDVP6tx+v7GWMUY51Cy/Kl6xPQswgLUrGt5Fg0h0bP/qsFToZQmtacV9Mc
tscR48/WU0Ez3ww2gQB2qrp9kPsVdJTVzFVMA5xcUYnhONhOdWYmNh24LEdCV6yLoICEHMUiMeqN
Z063JpUH6Cr9IlFjPlmGDSJQOxwWprDZG05Hqrf5xjEaAPb1SJZB2YzYTUBIiB3FiT54s13d2oYA
u8fTnicQTqf+NM1Fu09na3iaCss/+AkFfGPi6IVUftN2NuKyGC3q5VL4H7jejQWldArYAW85zpJK
ZsduWHhHSEfA+gOqMDhLNdknbp/PdEySD89oQGkxpQPMFEKxCxVYehNjitiiScCZ2rlZaEXg2tN7
Tsniqgz6cjfWEns+IeAGwJ44JB1OCIg9UIS9L+SeJVHfJmwxa4vS1gQMV9L4gUQbNOwDWe1SMQ5X
41J8uh1/a4B9dtKeKC6ARdjHAU2x5EJzdth/y88AecpO+m1zExYtaXmYILW7z3Q5uIc0r7prR7VM
N8H2HvzaMs5IExIAoCEbY6MnUYWYyIT1D6sCeLJFiEiwALpGqFxbpFEWKHxVHcwRu62+Lkk9nSkv
uiMSe31Z9D7rQRBHN3aJ9H+AhtLsIFkAqgPR4r+MEJUPKSk3lBcrwQJyvhz3gly3iPUoTPNaS+zL
1Ri+O2iW76vW7PjwRTywNUiL7sIaixgEp2xAOHV2NnwvdEPjYlHVcE6uPn1dy/wwGt787jMUvWnZ
lvVn13OH29Y3eIlSG9UZ2N9Mf5hTilLcJEeBYrYTL7pblQ26t6pD7vvTeww3Fh0xVQdv74xoAdsI
DQqP8UJNrh3wxCP2T3AepYFaE6MtcnsXdkbNgJYb0WSBJarU2SFbH/ZNbL86TWNdwBSVEf77jp0t
y7f9ZBhv5mT6B5vwh3WDOl2ksZGcJvqPTd4ZNVq1mbtV4+BErWWhF2PRSfBIV81H7Qvraep8WUSc
Cy4wm47vGd+p9VIHVdxF3RROjKPC/DaZVPPmon0ndhDK2yN4rEfdJt1NMXk+ixAcwgRC5Fi2HnU1
EJFHdquJERDP8K10wL9DO4MINmgy/CqTSTSegPEwtwkqyikZHcBZiGG3DTqNe+rBZW+Nwm5ANbn6
ffURfgXorJmYNcM3WNzAJXrs90ADisMAue1A5WmgSQ1H5zwNTb1ry8G45gJs3nvLyG9TN2FzhX+d
FmwZ7Sub1l8dsIvEJxhJ40nRJN2Vw7D3fYLvtz7ekfdFdquzV+fhCc7eRS6Qzlhobo6WU3JQ9Et6
9BUzFPY5XR9VXh986tEE0en6NG1bvA49NYBnEOM1ETt5h5mh/9K483xkPN92t7PO5z0roTeu4/Ih
C6ppF+RlcVvO6QkQQnLojZ4XHeBS/+mM3uielwzS5znB4z3umnIy3hbtNl+CsmPpaJc7xfw2moQv
v8gElhnUhzIibNZmgGZK8lzbmjyznnmhbzyQiDAhANTlzP5mCMlUBGDMgEAmyD9Gj1DWfslPtJPV
QSAgfcP7YG3zRKRXGZ9SpwYv23ZezJ4gXdzqxKyn246tPZ9wdBj3bcZNRM0DK9wX92Bg+jNDP4AZ
XFN7jfDnKna6+VJJXPE7eyF1dxO2gsQYlnlEdPtuL69NHVqvLI7M49gqHe/63FAXIZtOZnN19ean
ghqumL9bRAHvGzbaz3YhegqrWG47YJSkdaT6Kk8W79r2C8zZVP/VUH34KjAf3bblDWqxYt+AI9k4
49TCoqtSeYlBrHtuHZd8QMy4rxhSUX24Ilf2bUYdMb1VbpAwhPV7k1QSvGGYffLAY9w1AthmP1k6
/IyM+qrmVi7lusHE3ZVuU7NpH/3SowIUmvYFajSToNiRZnNIYTCLTSMSqtTV2sMWpjBAcDYOxlw2
LsStpYNzgcuVP0Bj70FFHMtHblw97L1KUkupUSUuG56E8cBAM4J+ttZNfdF1Kk63KqWoAiPHvpdQ
TGuqL6lMwmzbdJpjZnJ8mi4+U0JzSsJGhn8QBf93E3PXQVTnOav+3lv1gb9oNjGx4g0X4WfgoSkL
yt4ESwEbB3yRSjo0tn1MPHis52s/N+p/yGH6LysH4QX/ztyZ7ciNY2H6XeZeDVEStQAzcxFbRq5O
73bdCLbL1i5R+/L08yldmM5QBEJwXQwGaHS7urqLQYo8PDznXzzDtCWQZESMl95Wrt3VpSimby5w
7keU4FvUGkS8myi6ouZQtscCgcV3mo8+yzZuNX0FLX/e8sACyuQXWOZ8cdnWYu6hI0NoNlSSsUQO
Q6S+c4cCohdF4w8/s2T3QbnWC9EKv9TNC9c2hrKOFZhDdRNPjJb6DDk/0gAYywzJrY9SWnrfFoFv
3ECHylACSOpyeC4mATRSjLGprYFXZ0D9fxHdNDzIOyxH0lXyJP9hLRoeWmgLitn4/hgC0fubsELv
d6Pls8sbHpzI8zSJECmpUkJPJ8xdmjFBiprNBqe+/pNVJ1l2M6FA0qFyOGf1GvjbdMXKTVz4keCB
EXYFsmkIfufpHoPm2krHLzEnUlXc3fgmuhD3WRfwu7i4aZD2EZqADb2aGBmQ77+7SF7h8ZAzysCw
oVZgMbsZnIqGJsYN05qF3wLMj0UBuFKLZFy6wgDW7y54CxS2Q4XQQwQwHjXVd78PHQpn8XAjFDWq
J+LGzHyLqNfjQgPB9zYY6ilFvzqE57EpZ1jzpoZXWyP5gZEmfzbZKX45iPEeaprZg+DqG9t9vN7z
Mue1e70B+MF8dckpMiRIIX1B+VCxBGMXolFhWGgQH008FF0EGEvV7bWRg/0NXJ9Idz1ANCSwDANA
KuEyjJ9QfS/Ce+mYgTymKWiCbYUddXqgBQbGpJe1NW1kBYAFrAjdICoBodzCNjQ+Qa6CtAA+wlZU
wTATPZTkzcMuy2aXC6crcV1yi6zgH5hpv3gxxe9M3aTWGkECMRCKdrVvKuzd/m1fh/YH8HzIZ5lN
o4qV02HMcODTxbEcDoCle9AlAQ0vDjjalSiN0tTB+iQcUGmMXJ42bRNNPnDAoSiAk4BzeqyrhgdV
FUXGeD95NsxFqef82eLR9obqP+AyD+lCCplCWupIEE3ie90eXdyfITzhK8KXqXdl0tK6cbOA/6sx
uEVEhpTrXr8DNxi735SdJdMtVZcY4V9HHz9c3wmnwdQxdBt4jmtb82bQCUuLLYysNFC1BPJc5oIc
JIPGpTwa0ttMz9SdHVXUA/QCLbcGgCRCvB6yY9d/gHF6zPkFLDLAbKn/dlB8ac6+ukqmcJBjHiO1
DxGkBsAJuokkcnKpKfxu6bDMjnXrAWz+Arwae+w0nOm3gwiMHzKUCoSRkhGiQxRnEfRPqVVik9C3
f+UxlyCvT9+/1ToYWXuJWeKNbBEf2ZU8dqNNLicNtweMWFCJtihU3qxMbrm8dNiBrrtCzN6BsKuM
0xgmQzvQfbv5m5dJ+UilJU+3Rpvy66kQeI+8IltkWoRj3iE1F34DnEc50cEHwN/rruubYETyRmwK
3fbejFRGdxg7xLBshmakpyTke68d4/tZ7iN90n2JVjrdG4RlgaCJxwj7CbBUgrI5QsMwS1Set4pa
nsSfwlPVO8vnMbRGcFpg7Q1mDFTBNhzLIWgDWzidcaoVTipxpGhQ0yOwvFB/naKea2egEpAHpPTU
Ybw3FI+obQzRjSyou5KT86xpShPP6OufYNHc50foruFJYWJMKeyZaXL6gzLLikgixjmQcp3fFoh0
vo9jL0d0uxV+uRtMe/yIboqgk4s5BfgsObr+g+flAIDgT6NM19OohmMaSO9XjhpVs48zHSV6MzHF
oUUc6BeW4bQqpSozdDxxDHmv9y7qBy8NTgKNgp1Tyw+ypV6/wXKd6t3Lf4vhiaJYr3dovY5BF80C
em6CqrKPn9KmaMpgo3c1zzdZF2gASJWRLKJIUyM/TBsbkQ3sMSIAzkPNju5yqnUAc9uQf2RvjduM
KNJ88WBe+Zv0pQOJCZAZHHOnLY9wW8QBwHrFQ1L6rb8vXF60tDl91JcxeChxHXcyz7rNx3hutWtG
8oCBpPiIWBkVYVnw9sGYEDIX8pLeY6oDBkOrBE+uPXx/0leZpjCmFasLjVi0tJtePuz/MzDRPND/
Z3zZFx7NFZxQ//Pvn6dAoZl48xsoZFj/gYoEUgiOG4Io0mWf/wYKCf0/MFQF7GyksCnvWUTgf3BC
tvcfnaBnO3PoJ0YZ5AkYNTXh//ofUv7HNF3H8MhuTFIbgEf/+3+yZMHP4h9QTb3469cUz9P3Aq6s
/ADuVJuIYDo6ZNnTQ9im4Oy83sNwTQ3jntau8xbJddCClFaPOEX7v4y4gJVAs8VfuWBOU53fQ5Ot
C9cg7SbtnQPWq/vFQF0OISklt07FScoMSz1GqG7tXCXyu+ux5vJQ4KqI+GCexfz3Xw2Fe0QoDHj6
W7e3SqwvhmkblarcaZ3Wr8zq9Nb8PSvkqeZAK0AtmfPF82ooxFySyqyZlcCU7a6HOoD4rDU+XZ/Q
pc9GLwxurMRhjVfD6ShtFgSxrwq5VRMq+Q1mLlQadXXXtnl5S38Scdihrsx93saDWJnh/M/+bxb2
zwwd3le2ISyLbbsYm/ZXGselpCjfIAjbWlVOVoJpQJfB3S1Qk0djyG1X7q9Ln9Dj6wnelYbg3jgd
1UOzFv1TRo0aeJ2BPg7bso3yI7KX9e31xT3NDV4maPC6AX2GBQw+3Iub0kXYcRQZDkilMdJcqVrT
hL4SOm/tKhl2lsF1ELownDy3Gh59VZv76+Nf2EJsnDkeGExXGouPm0dhjLA7H7fDVOneKDxq3HzM
Rq6Mc5pO/56nQZMdYB2USSj5p0va6cAogjiWWxPBxVsF6wDtXbt+UDnCuaAF3OP1eV34hAbPMRIk
MT/K5HJdNRwFqI3Muss0Ju2AVss4csfLZopX9ujFoUjTLcelHkQ94HRqKS8rU7kZoql9+SOtlHMT
uGnzNpSJsTLSpc1iMpDn0aEhW17sS7+jR1vJiEUcXbUHYC6iLSxLxFA9vf6QDRhMbHuJi4ee+OKh
7LC4vb6qF46jYQqQxsLGZttYVnyAdAo6CzzmQmVoHzwfF096U+Nt2WTDx5YsZef6XrryKS/EH3ao
oF4hHcE1tIgBxTACtzNY3wJM4Aa0IHRblAwOAUDmu0Rp7U1bYdGqsK77dX26l76s6TC2N6tL8Fo+
/bJZFw1tk7qotOSw9FKBndOUJnKH4r22srIXJ0kLhzLHzIFe7ldRk75xAyK5Z3vFTpRQCgd7EN9V
3dmPGdayzx3qeMkmUhbC1n88TaKPOetrIMTtmottFUVWHOhKWmjaxOmxRkplVwuAQJGAE359qAVj
+iUOmLyCeE+jzsFbaHEuabEho64zVlBRlfTKFM8lVIcOXKXwIMf0geTbuOmhZb43s0Lfi9j5WwPK
uRJ2xTzO4mIhueVG8yyig2ktHgS6C/ZgCvkdgP3Yzn74kTaLt0cHh5KeKmcddIlyO41pMA3oDLT6
z+srcSEgkqKxILO9O7F/3nuv7u6G51qghxagxLzh/aHJ5N5MyNptC8GtxKzCP7/TTOQmLFefE0Se
2afjqXyChSZ7NhhgyoMeoeZHqzWiF6+5K3v5QpiySEPJFPB8I+FbTA3FQqrPVEG3KQ6/mMt3LoKG
Yuzf2z0CJn4m7WPpdOqno/r0TTX3lK4v7YVja6GcbXGdYvSkO4v9PHaGXudayh6TcA5bi844uEE8
CfTxn/fHSYr7OqW9MFXXnfNi1GlQ35KLCKEUzg069bGtwxX0ZrSw2kGAFZwYtmeHFOgzHUw92CdA
VDcK29399ZnOoW+xi18Pf6aaUE1agAAd3Kxq3rKBnhxK2Nsr3/N0q75k6tRmxMvDmb9aSn9QrepV
OJpqD8cNpUEjsz/Tmzd3haf7e0rHyf31WV0cDzYDN4zDdaMvt2qa049HOx8Ljgq5hApn9UrN3Mg+
+gZJP1iZ3uk3fJkesj0UZuAuID3hLlITHS46ffq22euqRvXOSAJ0WIxvqFz6hxqM8L3lwby22zbY
0WC1ViLi6ZX6z+jcbsLgxBg8UU7PpdYKeAdAmPe+FNCpIfegRgB5nm4K5IcXkV1Zm8/XV/jSoPMj
kZ1rWDweFlMWbUCBV8D/7zHBuQWdn+712oph+U/JL8eNE5qabb/yWU+vuJeZUsjHcJ2blFrVst/g
4xfpYgY9NwoQywNJLY+RGu2tXgIixcWqGDaIVbazf5m5ssgXdpTH6USngsSJUtD8014F29aPmjEb
umqfNcBXG00LHhrleeByHEGfYNJvr6/vpakKGDvkg0yYyurpeA5ubbFh4PIldIptAzahd47sMb0Z
bPsBygS2yvRlq3cKbeOVOH9xqg5ZC+9ckt+5AvB6qmmIlLIf8mlHp4/vnbyELdc0w6eWH7GPx2Ft
aWchrVcx6PdnFZ5DgPPwQnS8RQhEv9LGosgCpqRMD2FGG3wDdiACNaJJfSwcu3S3ynD0CElNL/xJ
I8l7jn1udNRCx73oemctYVwkGb9/EmUUqgy0OGgdLS6gRBuogE3Y4qBC9JHz5R68gDoDgE6QD4gV
bYbKsB9AigHW0RHiivvePIBUbFciy+lF9Pt3oO+ke/QqEU5aXkROlM2qSVa9H1orYeRxukv6AJUR
CM8rh2veUf+9CX4PJfUZuEUzlqRi8dk1L9dDnAcakIaO92ihHnnTwbX4cn1fX9pckkq0OZeJ5mfI
6eYS3HQoNRcInlZYwxs4ORxSyLwf9daG0wWi8M9S03+mJV0K52C8JVWA0wEb7GUdOunNfqjS/ICn
83DnuWZ/25txePPnc7NJjmzETwyDzXw6FF16ipwtHytNy3KvdCc/TggoI7vZertgbMrD9fEubQ5A
uEKndWjD4FvEpLoas74wbfgu+OYcWkc2RwWocusb9NOuD3UpHJH12UiNzXJFS2qbNehUT8IQpcPC
Nna1nHLsAV08t6zAwLcaml4M5TvcNAOWtNeHfinqLTemTXbEu59/uS+6Yq9C7wQZxB7tqN67me3e
1iiP74eIts7odM3B0CBYRGPt/xhxEziGKVTpY0PD9qA1hYO9CkS3N00IJT8bgMfc26mBWaalhf6t
JdDXsVNndFdO0oV0gEcY6Hab3cCJWsRu34AaZgD4BNydiEfPHR4GJBKevTzHhyrAa1aPNPNbhEvu
wcwH77iyXufh1EP7jsa8AJcOyGGxLVIZjxQyaV87IRYHWL/69r4rYxSd6HtRXQ+n2ghwmay9b6qa
tSNauhMb14rdGy/Nq480dc1P13/T+YpwefLunjN60oWXcPvqE1pKlR2ugwq3Rb85OGHrbkJEANBo
7Y2/Sn00PyZG6r7Nqnp8O0KA/np9+PPdO9/dNktC7ZbkYfFk7CyFh1FRU/CQaBPIMvG2MzTkxqjx
JCsLEL4T2qZgJKp85YguXolz+AG2TvTGsgzmPxnaaUyYqKM4VktTipWxjxCKphsuLN28AQOpfjmz
v02Nicn94Pkq3JudjSFGpPcfry/AeaSYQS7EdeAu6L3oi6gbOr7A6hGfGRNh0xduPSdVxG+wnhlv
/81QhFB0pFjD5e7jFBcFhmkoJIBP/16BXEDBpMKjgtNorxy0S9/VppLkstVd4TiLg9YniTRRW1J7
qUOBw6qppzFqNraDx5E7/UApytmU5eAMZGhetRaYLm1qrksisAffl5zw9NMOcVaPKOKofZWExr1v
h7gu6wFCeCZOcQm94COvWG1WRQjvrXxNOW7eOKdR0aO4TA7MR50v00XWj/dq6TRGqvZx6+ZPgeqw
7cZJ07ifpF4cBVy6lSvgwoAk3TRzWGmGWz5Uu7FraHxqGfTgKjhGpdbhaTVIAMnOMCFlKHBSub6V
5l25mCKZD6y8OZIa9hIX4+MG2Ue+l+2BDStQnXH4OKKtRJ2u9jH2ogAM/DT5FyfWYCtRYmZc3nTz
WXoVq7pCxRAZk2KPfaB/Y4LJfxzMOjgMIJTeaqi+3ZUeQpa7PuhQlyqa5AmZi/7v61O/cGC56VyA
BBSXBIXa0x9Ru0buAaEt9pXVie+AzjPEkIbsYMiq+nh9qAvflfuZDhC9NUqHL/ipV/MFfTZv06rc
g9gKftaGl9/lPqLHZqPj01bHU7nyWS/FxDnH5F0z13hMez5Yr0bEcrAIRjcv99SAYahqZQOH0/WT
DzBX/HGDFE/3V0ksVfuIGtANdBS/wTzEd9L99alfWGVzrjKhvUvhEiDg6Q/h73RaKqNyT+wGzZx6
FT2wwcLE0i+pLV4f7MJuZqr4hEqHEhpX0elgk2vi/9uCW08gQD22WWY+I9ohj4nnvSX4B/tOi/Tj
9THnALg4QeYsrICMHafWdhZxX8LM6aORCQaobj73ncQKFC+kH9dHuRCGUeJijPlZTo17MbO44JfL
Uap961WQc+GC3SEPU28nh3RsC/YKafd4aFN1M7lh/C+2L+kvEYLuk+metZ9MG0GnAX9Q0Pz1Q4aB
+rYLOx8TQmsQNzZKuPbK/r3wIcki5k4mtXZ28HK6TQcGz/TV3nUgmSsgytBZnf4rMLa/dWT5gk2A
8dWfb1WOJghGWPfU9q3FZZN2CCYD/2aaeFDcZlhaPjX9lL+DueZ+uf45LwQEdidQRLRUaSUsi3Wm
qoXSEof80YQopcpEwP7OtHsRzZxVu8hXMoYL96jleEJKgcQWpfTFKeRbOejNpvXeiDFFiC0OBo9R
HBsjM7SBkhf9QwVliItmNmycRlzbrk/48g9wedVQMmQfzQvyKh7Jzgm5yPgBLcL+f1V+2j5AukdN
C+rLg/LQNJKDG8xKDMWXuDI+Xx/90nK7QBmkRxOVRGUxetymsd63dQ1UixZR4+PovKkVbWlEFoc7
Av4amuy83jL3NU3OKQUe/uAu4q+TUWGTEn9ad8KvHr0v5OKGAW0PDcOfODdvOyQ1twghYaitZfGn
scU0OR48wEGa2725Pv2zEMWPoacLnUS3gJYsC9B60pfImTQe+My+eawGWLLgpqzDn4/CM5EwiEIL
L+bFHvO9JEdZdDbIcNLpEDfIhZVdtdabOrtPjFk9FTQ0HWEa8cv7pGCOxgTMdTfASIZLW2W3osKg
Cj2I4Hh9QudDmVQFDYuLZIZbLusoKnAIbagRQg8P8q9ojQ8f3bF2AHQhH/XHQ5HtWfRqybR1YCKn
x8MbcDtEnMBA6SWYcDXVorbZmBjANPghW2O8EunOzgMFe9o+c88URWL61KfDycqFL9Fb5g6c83cA
bB1GDKM6VJ1DAyTrtZWFPDv8jET3bH6tU0IhAp0OJ5IxMCdnmFXSwnAXIa/4FMd580bvZfeoQ2i7
A/gDXs6vwwkt6Arh3OvLe15rnOfKZ5Sz/QBZ7nxCXoUfRxUz7rTFSo8AO0sH+gBlHX+wPqNiipRj
ZlXmZ5yVMPEqsrJLAAPFI0kx8GKYwyjIVSsX3HyBnWQN8w/iSQWoGAgY5cfTH4Sh1pSINDN3LjLB
f7lqttdpgvLZCNJ3I6aX70GRND/DQciVnXbh05OKCirAaEhSJFwEpqy2MXAp6UOlRTSicmfau1JH
JzS2Te0QT7W9EnsuLT1VCUoT9E1QwFpmol47me3Q2tOOMhoFk0qAlsHzqeL0pmkLmLiWiuflAEul
w6MlxrSSNhJStXrsV7863aC6d303XDjX/CKQICadK4ts8XTtQTgaGYBJHSGRMb4tSijwCinwPae8
WRnqPA+f4TRc83xmyu/cf6djYX2I0qTuotBHdw4TFBS4kR7p7sfOyg+ZRzkPN8t8j43ZiG9bg3Ho
WNd//snJTjGMRF2MOvfyC3SQo9EbNpH4dER5W/iwBQyoT3tk6NW+b9NgJbpcOO5UEmnZQ7lw51z8
dM5Rnc6OEFLfmVbYbBwZlo8C2sld7SK7IGoTN1lL88q3AEXwr59Iba2VZb+wyQEtzOkOFWnKc+bp
L0AqmGoqyls7amLJnaE3WB379fQxH4zpZ1+gM7uyxBeOM+pqVKRRVDCFvTxVfWYko+f7kPQ0vQ/v
ZqreHQbOiZzVDdG3pBHklhvgvTBQWmsWZLy+pS8sOU8PbhCdHIcpz7/vVXwLYwlKwA31nYakzEFP
pwaKG/yNG4WehNz40qnep8rwb0qjwz5vDP/FXUmCYbHgmBucLwD2jxXIRLzR+x41qbhFvaIQAZxK
TANXHnkXcitLp+Q7Y8ZIJ81lLjkEXYo4r2vtcCdG+wCDixl9L6wHN6xQUY8T52udmxV2rpp7TFIv
tcixhHwaEVOG99KEKxSd84/PlWZSdwRFT7awLH2OlPkEUHKJ8nGgHgOkpo5ktBVm41N6hyW3Qt60
6mCYoJJ9/bOfJ3ZUpij3cpfQRbOWNccE+QwJR1jCMbWiI2j+Dg9111rByp6fJlKgF8YJu0vqchHD
opHWtoosueNYGe/dAIXTGI15PFJLC9czAsjKbj4P0Aw3kwBm3A3ejYvbWgtr0M4mPvDdlGS73B+m
vWni3cyXVofrK3hxKGp7FPocG1rNIlb1aevi35PbOy5jsXVbl3NThw7ewKi4XB/q4jLONExKFCao
icWspqCKNIE91w6CwMPQxsEhMlNz37k+ruYIka4Md2lXktsBBaZZNlcNTkOCbiDvaAted8ZYqg8A
gtMDR1ehr1rH79SEfkQmTP+msKGi/IuJOtS6OJoGr/fFmk50U5GRQGRfRKLadrOr9tCH+mPe1OmR
fslaN+biwtKP0WdtyPNmunALfwyog+08WpuQtyDneoHkXZf6+a0dqerv6/M7D7YU1ubDDqoHPp61
CLYxLgKpSBivt1lAI0AeKBxl9dBPmXUIPIygtFbZaJDhwdRAKFvZspemS+OTMtdMB5UvVlevYn0z
qMxMEJ/fGQr/Et+X5g2QpoCivGfd4cm81h+fP9dpqgrbR7dxzpIzYGvZAVBjn6ByV9mIHcXVY0oP
+71W2ya5I5ZTZt04hwCPyZUQcHFQnnLwHOCTUrI43b0mAlOpREpvB+LSuvMCNIXDmORJuaN/HDUc
Z3qFKtWff1iHZyVvdl5+sO1OBxVDbHpln+NI7voFotTIaB1qMCnWRoSd/SvRg6zb6iJKAMdEs+lx
5YQfrv+ESx8XACClUm5R7vJFet6EY49asCF3ut/Iu2LAJmTC1nGntAl/w7ZZexldGo86FK8yrhGK
4Yso4Q1ummaUFneaYY4/dLSZDqA9i68CZL2JDH+RfL8+wQsBl7IXOIG5RmC/2MS9zlSQZlJF1po4
DdcC4dlwjA6SlHcfOO2P6yNdmBqlAswcOCcYyS1bG3GDnAPkc2TIgFnHCJ4Uk4z2UYQuQ1wi4vPH
o4G5BnFNVgJoS5ine6dIUm2YIt1BbQo72Bbhoo2D9CicUYQa6ybsVpKO89kRgaDIgNOf6wbeYryq
RNrK1iLcKhHQPDhc0Ns+1jRcY+N+O/hdt5IEvOBBT8OADVqHDi+5PU+ZpXywSnFXRhwMGm0+Gj8G
CyswTPWyt1nf6U/6ZFp/ZchEPYdQuW8j1ZbJjY9LxEHPov6BVoROoyHHodr13c8ksLx3r6//fHsu
fx6vG2yO4DPC4lycXc/U6Innob+zjdQ+cjIxax7RFrk+yqVV56RYxH4ucvL9069cI4ABFwPdwCju
kXmsiwgrTOdD5nj1LU7VKzv4PAjSkuOC8cAMCTBD8695Fekx1BzIHGt/lyDCC10WYXLPL0wc//Lh
EEoHddkwX8ORnh9QSkLkDXxlLjhOz+mglgnBN7RndVtUvLZiytANSgLrQJrxx+0aUjuyZlIUkHBz
oe10KKTy0E1QNe/iNBzumsBxNpg9FPspVYim9Xp5PxXIql3/hBfmJ3kbEn4gR8yA4NNB4yHElLey
I2B2EmyLnrVAVp32fdY0zQo9/dJQ9BYdiK0cHHf5DC0zNwgT38ACZhTmL+Xb5SzKj6F6hP5LcnN9
XpcOqOSGZhxegvxhcQJ4+dl93+fR3smH4qeyu+pN308tys/0qG70zFRc1NYYosFvVD/0Ni/2dR4U
+a4vUPVtGq4aBHzaj2PQh4+z9PL++g98yTgXR1RSDAFEyynVKXWernyRpugBIly2H7oxLTaVMKO7
yFDamziSM6+4T9XsVm48oxGknvyqjx5rpKRuSsQCH0uzGN8gfxiArwCTOuiVX+MRVLUYhIX5V0Nq
JjYJ+Ize1KU2rOyZl+i9+Olz8wsyBKV0GmCLk4jyV4E0ZhPuWz1/Xyg9vUVUOpxpUuE2RzhlE2az
JVSrjA1uTM2NxqUKOaF1n9LcCPZgRtTKap5FImIdXEJ6gXTS+fdFgjRjxPI+nCzEOFH7CfKkRknQ
ooKYoOXzTup+drj++S4NyHHhAqBxNRd2Tr+e3+SFhrwyKu+msI5GWJt3qjXwAkvz4lZ14dp+Pjs8
cN0YBnwuxTObeHs6HqrsrSWRb9+icYnEEHQV4AngESb42rvrUzt7Ks0Nv3kU6AgmCLjFWpL0ajHy
pNa260tZoexhTL+EgFlIYbSlZ5/oRy/T+h0O7fXK0BdmiXAFrwgevOBBl/mXxmOszlRpbTHGdvfQ
tFACp2+9tay2fXd9lmfPFkbg/FEGdOb++LKLazZxRSkKwoUd9ViC+qVDhcIfdipzJkQOeoRNsrF4
hwZ9h3Z5tgYsPy8EMz4mCBwhGAP0iRYbCLPMEtxQzPhQehB41lscn+ouPirHjnXUDJPZCzFDxPkQ
iV58QM5/fEwcVR6DxO+31xdjHuzkQM8/BlAPlEpq07S1T3eXAgUhnAD2S2B4aPWhLrnL67z+80NK
ssC2wn+OavOSs6WXYWf4ToFPSBt0h9ZDm1gDtLhBUtzbIW+69jS8OCveasbMFp3fw6ezGiGIOFjR
o1JIR+G2z4P8oS27dGXtztKSee14NMwgNyLiMvUUfQZMBIl7BHNN/28E2HkGRnb+PaFpgkFXY1jP
yME6KwTnC/EH+C0vfCoLcNStxcsoJvkT1qyoHonG/jKLxCNMaCv9MFmlwOnLxG3q+h65PCKHhdoe
xewlzA5D2M4WDrydEonSTWYhGa4HiBxl5gRCPUag7/p451/P5FrkLUYRGdrHsrWZGfj4GTnjGa2h
YcnpNre0G+XKrM6/HqPQYwSp4pF3LYk0iGbjgGTOZCjkp9+gVx/vTZytnnrVpgA3EY5BXF+v5QqO
8HwxSbrwMLE4CQSgJZaOVxBnuuUoWNAJj61fxUcL6Y195Pr6vXTTYWWa5zGd8SwqNI7hcHHLxfVB
1x3hlNoDNI2y3N5yhvy29Qxn7wmEe+n8UYaTbr0pkAFbSxbmPOY0tjA0pBLETFwHvN4itoyBpfXg
qM2tNBK0pZve2Q6NNPZV7WS7EUzyJhBddcCHrN/JzBgOmq2Z73RM61bCz/nlYiLHRTWD7hNndRlx
URb0FSZ5SDngI7b3SwyOddE4dzbmWSuTvvR52VeU5cnuEHBYRB7EhnvN8FGNCNpG7hxlDttKjNoR
l+puI+qmX8l2L44nWduZcTw/TE8jXZ2aogczynZiY+0DLWMBWzt9aPmqMGTrceX5e2kpAY5wMuWs
mbNElrV2b/NcQMQhcfV2I/Q43Y2hi9eLwMDvz8PAzNum9A0TFKzD6dSweUxsM2eoygnaPcKR3c7M
kZe7PsqlBQS7QAGRlJbq8DzhV2/LoB+DEOc1FL/g+KIgntqbEEF8ZDrj707niJXYdinqAEACX0WD
iEWcf86r4TB0TQzlCIitdV2SYcVYhyW5Btuzqu9qmN0Yj+X2yiY5z3go4zE3TgFUEbpSp4MKNdL8
dRoLPWABOlqLvfZ5GIf2qGPXWNCOG6pnVyuzTxbSh3dDog9fri/ypSAEcZgUg/sS9va8Kq9mjZrL
6CVgwLb4r4S7VG8hxbdldCM0z/vAe1fxmMm9nWar/u31kS99Xmq1JDhclw7TPx3ZHBDJtnvW201V
eaitpkRdFANHL2iaTVujDX19vBeW/TLo0fJFxkG43GJLMak8lXqCeS8HEjumEGvE3IYtGbTu373L
w3dnZKmRIxDi29kO42+pb8Ysyp/0oSu+CD+Ph42VKWVtsKAXmKINyuFRFWEGhBV10SEPH6Z9v3VB
5n2uI1v8Sik6N1vc9rL6COI/qbd6mSuqJLYd/zSdZviW2EOOypKPsdMGf+s236ipUyvwhgtbbOYG
gWkjLpB2LfZ1g/B20U0QxEv8jQ5hYtsbE0uRfYQs7TYs23w7ena5NajWbdAUW8MNnb+pSYgoz+Mr
NgsD0Zc4/c6eWXtK+i4+ERMqs6NpNfR17Er/gX9hjTB1XLXvGwEodWPJhOXIItP4UIrRxhqmiawv
hYsU8k6FVYlaLB5feGa3pb8xKG8Pm6hvSbxBc2XxJqD1AvcozPq1hGT+iYudQ2sYzNOLuAFPg9Mp
xOOUybAisXM0a9gJb0zfo/gWbHiQj/vru/TSUJKOMagEen7gbk6HQmxUKcGBZN8Au+TT0aoR9cSt
kTYr9dkLAW/mBv3foRYXYo60oEDOjCRAtuK+M1T6ZZqfRhtegVi9gGgdjoMspsP1GV4cFoljSCjU
KcjvTmdoWQFyKhEzdEu7yzeWVc9Kw31bYDKqWvXFw08T4/HKXRn3LN5w4jG9owWNbIR+BrCiv2CE
BvWtXeDgmRG4ARPvggwotOftwRs4f/olUfSkDjMz8ujVnOXmNUeJkK5lO1wzwy+1heh0o5r4OQd/
sHJ1nU8NehHizRQiLEjCy67QYE6Y4QQ5IawvsxvfFeG9M4pmJ51kvC97X63czC8iDycHwgZEQgnP
JAHgYl6GUrMZzcyUI7nibDOBMVE1fTZi7F3xHJfGQ26a/vfai4ZgZ1IFC57TsUA/F2n/dto6tu/5
HwsMcT6C8IyKTUL+5N9bVYVdmCpxsaR4WH6mkRTjbIshDUE2mNwnPTX64Lnsgv420+Le3OCWYZDD
JXapbxo4pFTtEk9+cjCy/iKL3CaIVCjRSjsDlI5S/oAiRxvLT+C62mILO079yM0+e6/j3/y16eCr
bYasdz+FNdZ3myoK6lsUP1LcxvK2ehvEmv6zs6eKcoTngxx1xnwcNvPX+Gy0VvsJpVv7Lq0T4+eI
UHK9s60p+u4OCPnsxTDNXkmpWyRvphB1zq0Zl87bsEvrT7JGBXrjQsTLtqrGKvo+S4T7EetVETzh
fIdUPtYCgXqPFF8fPjs+ATTZ5DAywEgFei6f/azEFsAzcgwFjB5YT+p6wyezCWEpa2bZfcEGLSKY
+lWEnjhHAGg69VUgGclgJ7sWzcRs09p+goqaZUCLxI71qY8GTwfsjK/gRkDNxuFAatWHVovTaJtT
TGi2tg/skwJNFdxPrVf0z+2AO24QIOmwsr+XQZEMmlDK5iZdmOszi1S655j1STWK7WBX6k40XvrQ
x07sbPGRwNDqenxavnHnweb+JjgS+nIUxk/jU9MEmPy1MJowxEi3A6YDB9dv16AWZ7UmquDcxTyj
50cgZ2gR6B3TpygwYLYj4jzEVBjR8Hten/5eBgPv28rwhvc+wiP3doeH7yZEPqjfpK6O5ZfIqfyt
HGnagPOIrw81v2heZyoXFDORzlkEZpwmjQhjNIQXc+SwPjgYMHeABSA87WKYt/Iz9hTugXCN3Usm
yqo9Bj22CkfwfHF3LLkumk2gDA01UdVU6tNg5YhQ0OEKi20dUAreGdDvHGDtLU9rP/KxzxKq0Q3s
XpLGf6tknJj7ojbIhvwh8sU+yWzngPtUFuyBpbTPVVcH/K9pxRBycJ/AM8QtgkM7WFO3tdJoRNkN
HP+vXo/K/MYzuwjfWs0Tb4kUTr5PcSt4UxlotGd+YIH9jnxJ7R6R8S8yUurZbUvvW4fM8rAL/ZpF
7wMbw5/QLqxvpersdhOVdfvkpwZ3f1Cbov1Qdcn0wadD8DXBeuzJGVpD39jYmPZbIbEi2ZaZSh7I
pcN2m+DcbO+t0iju4zAcugdLb90vRVVasJ0yUOJgi0mIkiks9YNeucPXrHIosICGxx0ZJa4PreU2
EuhGUT4NSVC8SZuyiHdDMDnZXem6iY95pluYVAyd+DHWXHZXV5TjB7D9zl0QWkEDJbLNyb8KH/It
Jo42Wv1Tk7U3iGJTXU7ScboP0iz/AGpCzyjAuPFfnAd+oRFLpPr0VuLZk2b1hI2cVlD1Dqyx3cBu
jt+jTivFrkskPSQRxm25Ac2WqJ2PUcdzAIuie9e6ZfVXGOsdivXC1D9mGu9GgI9G/zX3glHbYS2f
/63r9WQfC2FwWyRa5n5B+KIi14YLl2w7iDFfAHGP77u0cZ9CtyFPGrXG+zHx498PlTIUzoK5/RWb
aRrpumZ5H/Vh8vHotkPMX8d84i1nVb4R77zIVPmu6gMqZaPjB29w5wiRh8abJN3Auwzimzo2ca3M
7NGrPxWZW/8NWUwf99z46gkncFFRWRTyIZtKI9n9H87Oq7lOZGvDv4gqcriFnZQtyXK6oWzLJjWh
Gxpofv337HM1s62yar7bM2cGbeiw1rvekGjZeqki+I6SJrBsEu3Gvj6o1rJEpmD8egd3maLXDj/A
XxAVI/7T0tXedCXiwGC4izfYb2rATu3LeN1eAk965gV/bKTamPdaI0EsarFuF3x3ZRZhH1vDF4/C
x5E577PWxg1ugoa3lzI7Req6KTxhUshjVXtkHxVPyptjnK47tU01d+I03wa+bpProPDPoSIVXmEw
fXE5SpepFt2+kyF/edmZmeCkce2+2LogCk1imn4saxSPadeO5Y9q7fL7fomBHjHrsL8EnTtFoJBe
8aiXbVMEi7j+jg2hp52Fr/cH3wqEm4W4Af2aFVGTqa/jykvXQdT3bhnjI0vMgHjGDmR0j4m9iJtm
zuPgNnLyacFFwR/sq6IlMS2razLIKf67qHOzIKmX2zND5ltrYYfMrK6pnzpQ/ZbLbls/5lYw4pHs
F9iGt3mzzFmyRttx9dyB7LDQ8THK7q1S3ofLYIpTPlfDA4li4fehWyKVTls0rBkZn446hOykc1QD
i+rarz0CUCy/6Mis0kP0eWwK99guFR5DQdF6WVmFhX7QOSkUj+6EnXc21qrH0VzG55mgQzzzzprm
9QmIXsU7G+deIoPwq3uOts7qMHkpcdWW+AH2adiGPBgmEEbpliIAhtCcvNxuRn9R4rrd/PqnldOI
XQmi6ww5bx4hcjJemAM6lN4J0bFY3KfxuhaMJ421PPkIU/r95FfNfaUEHblbYjF13UVDOFTHs2cn
uu1iS9q7mZb2d68RYe9btzbewfL1GBwjYezv6zJDjIeIhcu6chrvVZmaWqgncuC4aWQsGUqD8MNg
ufhoyyGn3x+jhUQfmBZi3cPenOxry+oJKzLR5i1Zzei9vXNZdkhA/Th5Gko3egD48b8VVULS1TYM
S/hhQR4hDrJPyvbQCWk/mibYzG7x3e4hWkq+iRzW0rDXcdhPF8TSV7UbtN9hEuH2bwVGP/pzG5dH
ghW69drMa4eXXN86n7ZWwey33bW8RkzYEtQZuv2XKF79mfTzbvlELts5OmdDI7w3hS5IufHYLr0I
lDy0fhM/zsqZa9zFp4gM1qTc4r3QgtUtqmDl4WMX/1arZqJXRLL7xLa0CYBLCktcLW5u/6z9TQ7X
xL05j9qtPb2vxz68buTqDcdBiDHmJfXqKQ9DqkdbuaTIEORT3FiUqFQWOZ+lGNXaXkXFID5alWWP
XIhj+70C1HDTQQ72D7tUFaFvuUF3lbPMd8uaBMSx8TXhjwA+Q38qk+QUrswYiAgFD0tHYUf5oVzA
b7NBUSLrDuv3XeLnyr9JSjWtWVMPq0z7WTaEIBFA/E3O2FGniTNNn/3ekAtUOoa7Ei0NnHSdYwTb
ozgcMpv8tq9UmdCTGyfp+yyagSKvF8JJiURezxMqogeta8rUYAWTWdQmjobQzSYNZUUUddKbPiAa
tB58+J2T90kpyVmIl3X1CqsEqxJL+qK4worVECvswQX9kMMmKK/6jWiUuzo2E3kwlN7Vba+bECGe
V23Jtay7GoEQcaAPzeaQahp6ba73hm09Z8XsCI/OgJC4tBEb6HU4m+pXpXHQ2VtkjY1ZV42jOeV+
fQbaor79ZGNJmxM32g8PIKrRd+23/N/qsAjwWlqVeRhqSadSFJxUBwK+6iTFgLX+XFn18DhsBWZf
c+NE68GPecxhmxrUGVxOub6KoiHQO/A1t86qGihfDDCc7ovCLdHLxyurQ43BcjfgEEnsEyLZ5dZx
VjpFTIE4AYJB5k+2S3OFU/mQP1mWA1BUMM74vhZ1gne8tHGU14PNZzK2UveOJFX9uFSqUtcDM4Pw
c1URUZ1GtQ4+jzXOMZntltGXeLOEtXMDURP7jWP9lpKHXdzV20I4IrNXvdwFpa8jAlGUQjTXB+VD
Mrlkmq696wEYFBWhiDvdxwvXymDXNO9J23KPKn55VjCteIgwsncwfbFDwNMctxhXLxZ+4jp/lbVX
7AUO7ONhhNssDqTGshMJvD7nchXarQ52jZdHSlhY/rPloCgoZxu7fMa4BNdcsmKHz7UTiZZY9dm5
TUKCwFMXovKnEoBhTY3VMFNIItwQtTv73pGzXN5GG6ZVqTSO/QvAIPhtUSlSCgA8kmglKJtsLy/z
04rozYb7B9qUDcES1Dt8rZ1XgC3r/DUIzrCk4zXwXL1YH8wYdE8eOdmKu8I1A7heJbfUVUn3jSEB
90Yz+oZKVMwz0s24w/GUWMB4ufE4oOqbeK5xaxjF2NXEqlXR9YYTPa4Zi1T5gS2pZNaG03bnd6NL
Dq0mg5R8AarWtIp8BbABL3bJxEwQ7lFbGJykklWAHcIYkLACsDqfKtdyooPTd+5nArKH4sjYn00g
V9t+pD2Cpxo5GHmRWm23XWrnYrkTXtA0V8LhskrJNS1nRHfV+GxjazrtS6ybiLClNTvkhavUsRaL
/BzZ5Kjf0EMUHwLiUnFZLp2+TYNkGU7UKwbzv8kmqbYgXvmaytrrU3fCX/8ocDRCXUYwjZ0KNLKU
M+eo10MdzrDPQ6Fg8gJjsNVjFyQOOYE7pj49B2kPQ8dBWAd1OGWkX48f8yTg/YyM9L+MxRp0LM7S
xBmIekxB2QXfmtGdJPTCEuMwTOtKrnLgk1u1SlLvR3sMSchtQqI8Nh1Jg3vfNN51qyBuScJ/qNI5
HMUAZ5t1C0FBBN4B0jNNEKE5qHX49vay48mk0A1MSn+MNRNvjp42+VSHOiaBBGMDsqpW8vzqYx4u
5DUiVR1iyjAc1FJY7/4LhbNPoeaHc5zKpfB+Dt3sWqlrSTUeGEQM9UdyyBI/tZ1ujdIgmNcZas0g
DhyIODNocgzGfS+sLUiRTpAI0QIFcpwlOO9k2Ey241FgFHu9eQS5ZXSkiXNsg4YJoNfXpDBuqM23
rINB4xC2oecPwVaSUrpU3vZLFkUo6Aiq6Fb1EiTW7eIu4gq0S/Eh5xj/qgMC7TChCuCLNFu43XIy
UFZ7vaI0aTfX/dU1Zf6o2k5+GbfWam+9ZjbWnunEul9KglcPmHF4eVZjL/tiz8ZIoj4XF6p8Hic3
dWGCR74ItGBFG3DAh4R5bdXN66eiNtGA/IOVl/lzTgryGhQRGSzVELK57OEO/SqXu6oIgUxJRArC
Xb6EPhEeJcHXtbI0Sd+jCn+HwRYkxD9M5acSVzq+vp7XL1ozPdqR16deez8B1nJmP7pySAF1sxjB
2ofVc0wH4ifFLWMiRIv80uGj3xeUmXNR85mXqWXOG8qkalLluS2ziXXIb7AtxMRlaerJ21Vr2cLG
K2T5TMowiZLU7oWfVkmly5uh1EuOWVu4ELhstdOz6tdg289j6ffX+eoFv8qo8ptdNTHFyEJnKaIT
WVpFv2McMi0pQXnWC5EiqmfsrLb+6JLRewjJ4CZ2tAvJS+b/ASrW2nQCI4nmmlTwea3ZdslQ7Vie
/g+uvvx7adVRkap10BaxTF7Rpv2aT6+BnLR7F7W4OO09/Md/rTLH5QtFjqCTpjCFLF7jSbwkNYhb
o5Nt4Nom549FN9v5K2Gd7k8tC5axTaaHw9PP83crrswvk1fldVFP4fAQdIFoM2T54WdkwAITQBio
bDS7szgYR+2/2F4Z/44cArnS0iFWe1fP6xjdLq0/PXY6LAlq3M4xibNNUiXA7bhdb0O//nKnebqK
qbgSdKe2+OnYjb1w/1ZgCpq4xmd3IEPuNNlClCcCXRY2oL12v9vFXeo9uj6qnMntvC9rJ+bvOqp7
K0PqYw+AMG0CCCMWtZ5iqLxDGgyQUtJg9meZ6ZgEBSyaijAd/Ry2ATnFxCpHdd7fCuoqDpdeESeG
b0KUdrLwohQj5Oq3yJ0cdWjNhOHQ9cP0Siip/qHrsWxoo5pO7DrL1g3tTM1dxPLX625dzh0PSUiz
3FGViRpcUcv7JcoR/hCFDq3WiWZX4LKeE95pyzn4Yg+zM5zCpJ5RnFd91KPew5Vir1Y7+C1DaI90
rgWBR6UBka1rctt2rC/+7rYbl0+rw3mdFRRQz9Y6WBOFwWqdJJEySMkRv3I5z5pwalLK+GG4R52n
v/78SbawwbAsmfWr1RXyXsiq+Nk2ff55NVX1TVMtg1Vvq3iRTuVvWd4V24shF4Lfh3r0KIQfm9Qr
tqKAGW3mY0RvRjRxVbh3Cv+KbQcJNbL3hvCh4yz67kmZfnoycQXcMg6kWtFMS65FBQCtd2jOwiIr
zDB8jCOzWBgK9usj5zUYQr1ay/fB8vvfclj64dBzRqJr2vymSzehxsdxtbxnglmaK7oB/TvYJu+p
ZAf9Woe+61IBdNLT8ttAt0npEa0VSTtc0rxbMRy26UH1bvNN/CLpDEk5BW747uA1Tr4Qdmv1Xg4h
5TfT3pHJSrCpD+A4hhR6GH1zxlCmU48BLWh17SVbXGS123pfVRl2H7Trzt+TZmjmW0lq2JJZtIRB
asuwGG4rVcbdnvZ73oHcLf2uGmXSXzWMDl4roP6bxMTEbpAyGj3mqt+KdAlZ21k/+TE2Hrlq77d1
mB/zZq5/zLZabrBNycuMCaT3Uk1NYtIOxWOT6WaO7qJx64urrcZzNHU1GabpqLvgc9uuOucEDTly
FhPODyYhdDt1fKtTJ47i4TD5bWmlIYJl4GLusyEl5coiRZ0z+3FzuLYPHb6xXQpPlui20nZIdi5w
TnhyQqXNNeiG/7xRLcP1mWmc9ytJQlWKS/G6gTiK9WpuwUwzUeHwmzrKAsZvWxkUaa1Mh5NfbCVi
j+HO2mZKCwQ4Lik7D0J50pyKJGnie7+t1t9i3raXnoBRzV48V9KlaeKrIm+XmpLNlssjuwFwSE6V
vicuuFMZl9eCCD4poyZrGuW9BH7P9GKKu+A8f8HG/1aW3nRdAmQQQ6VQgB6NKja5z6suErTUzkrs
77INPxezVi8EVPZyN4mIMOK8DDTVp8IqE0hXm9/5sqy3Bibbq2g4U7FdcBZ26FZb05FSeL4Ott4d
T0YK6xQau9AMhkKdH9qFeKXjSP3yPVnxhEy9YXMPQ+7Jdtf6sn5sbHLs/Wjwn8eCuONUyzB6dFAV
fZXVYlX7romCIR0tl/8kWpVoy8Jg7mgNF3TQqbUarg5F30heAgd5syunHNgPPI2JedeZ6RtFbf0Z
KjUXY5RbxBqXfswcq1K1RvJqNlwqR48N0jQ13VZE6AnBB+SBh0uDgy/tdvUz9+ZgTKcZCe1ezmsh
mMi4Y5tCw8PPeENl80J5Ej75Yo3GTIt4vS76wUnSIQqsK0Fks3+zhHK5mnWrq5MwbvnSbgBJt6Xl
j/JQRNNQUevPtCi+NwRfNxqXch8AdHM91ABWpykidCEzs4hfRKuD+lAKvw92WhiJnbzjFo+JPyAX
Ng7g1NA7yREmvf4aYK2HY4sFN6xtXPsqn7l4mDApNkLTJs0tQkT+BczUqg+W63C3Kz2P9b6buvx7
ARd/SOWsOBjXpqqWNBab36Y25dRzbmaHMlJ0zbQP53z8vImuXDIFqdtN50SrF1jv1s+aBfBzijVW
98ws8i9+49ZEcVNBZNsiPaKu6jw/6k2B8ZXV0MGXDovRzoB0xLXotFUcHHu0rmMOvnCfL77f7cY5
yrtTQyhjm4WTstoUP0ounnEMnFvfn3S0z1eb2osuWIyZG1XlISGNHQ2gks7VBlDPfKGX+lgzGQtS
Xa6UrmE7LzEgu5w68LPQ56LmtKXaKPBDTzh+DMPipL6LFAYARzfY3NfWKqYfvV80FL6OcKgJpuEm
SoqKQxuBrs4Yv41RmvQ5Wop2I4SXndFG6aTO2cU+kW7+MXSEXdBElNvnCdWXnZGm3Xu7CZu1iWrC
wV0E02z/cy/GLb8p/ZYbTOXWdGcsQ9Q4xifOw7yd20wOn6C88SrVf8xx8bJ3DFacp4BCekwZqTHW
bUVzPZ+LHmRek/UcSSIIstip3QdBt9M95m67vbaE88ZXvd/pl5hE4Q+hjA9VMdjjCRV8CQUkVJgg
db5p/LTok+QOy+PlCyOLeDjBpGpvaIjkqyUKTga1uvwbTWudRRnbmFBbztMCIVZ0DwNXUb8nsBns
NqeIANSJfEHL2Xi4bNJwk5FGOO+Og7VIAG8Wosx6/G1AjwZB5pmx21XcqnPeFFt6qe+Nn69fJdf2
k8fHqQhCm9zffUyu5Q4l2XQ7eUm/HvmN/YNf16SGk96Zg5R7/DO7cnKw3sIpph15mYJ2NGKZp+fU
IvLN2xnDID7so7dg6sihXgffwjWignBVXv0kL1VwDZbGqtNI20tyx4AX0C/ufACqsJgxszCs0IDj
m2zgtAnGST2UXdHaaY9xLsD2Fk7Qljo5fYRhm883msHGuDcE5xHdisFWhG/wNuSpZ5v4O2lIzXAw
Fj323l5qLhtXlcV2TADdX3IjvDNsHNC5mJmR04mceQ7PaWwmal7lFG1mFRGq1AZPLzAgi7uD6yEs
4LluHXRBij40gdXWBI67t0m6t2XqycUEh5nAN+u+BXuGCzSQcjj8gvujyvu1iJecrOeqoeCxFC0r
p2jlNi5GywTjkhxXYJSp7glYij2ThaMn9YvUUm5HCpihsHAG9ezxIVlxgtkNgDXWszutPgk4g9vg
IJoWbcg5uI+k09VPiPvlnKd4UStB+paR3kffz4fuXnbWagPEcOn4p9EOx+K+sJRLlU2Cg/XZhn/U
XtVk+ETnf6+t+puyHFr9HDrzRqmFCCruf0V95VLaMPbjGdOAV4SV6t4KsO8EZbWdU7A27nInfUB0
JgbD3P32LJJG+oxxMo3YQQ1hkf/Okw3+DpDiKG7GTlrO56YQxfQaO9yd9zaycwK/eyYfnxi3KPtj
O4fUQlmehK3ztbeGwA4PQjAjPOXOPDNUHr0t3l6tted9Gsq58nsHaa458hjFNLGQrArDldiO9RfP
t2w2NyIFF7ysGfOJ/NlY+aM3Zj0EBRAYJirlsGt4O/apHXUUnOZg09ZzG7g9lYZehoBhST4rE++L
yZZsqQDeRfwDaW8Y/dBh3ETTsWJOig2Nv4b1MIJAVX77BTvoun9NaF3z/RqvXnWzVpWYHgIjndHK
plI47qmM1jy6WZUO12PlzXN7a9Oh+8cYhvWyF0Dn22M48Pf3qR0zKiBM3cT+a0Ewq/gYljihfcvN
yrXBrAQhu2J989NCp0mOwOJ6vnKmmSuzJPqBWXTXL+raWChWbsIxaubT2C4re7YT1cJViZHQvYWh
pDz0iPn6a7XZW72fA6Ty3wiRzyV97kg2Mqinb58UVBO8bDuz4UNpmTZilgHYksEX7eIvDTvmSRtV
r7ejCehmNpv7dT+tUyB3lT+Zr7pYy19q3Rx1FXIINLuVYNavVqF6Oy2seXkJOsDgw2onzVPVt55O
82QQ0a7m+vP3mJo0/bdixLaYXstL1lOBJhpXx7A3+VXBdnnVAWbSO9uUiznaQeS8aH8BYwrA7JNU
J+BwKa6J1gcmqYXYNXG9fTMy6p9G/qaPJi6IskVtW+1HWVYdQwRqxLSUiUuzaYnyrqP3/hB3Ymh3
xF0T7ZKHefltGovRQS2oJnJWh8F8ad3NLBSys23vHO3KnwaW55dFN+s1HseVgBbTh1d6bMkyd6pw
b0HKvtdJ3Fx5xMHBGZi2W8ZAs9j3BQnqPbtnSTdXM74ZTK5OGmlXcysid7pdaBtoI71haNO5dIeJ
vraFkzEAAv1oN2f9iIUX+lATibnbSeFNxW4rmfw+1ZyIHzFXHcGk2wEzTB2cY2Si2YOEIDDxz/cl
b/djJQNU500/qy/wjuKnvGmd5lB0eRQ99XjyfJZiI3lV+2vwStB9YwBjgtHschPgNRwsa7NXRYIR
GCBcVIAFNkBsy7qSWj9OzoIRg5Dt1Yz9z2kpUAbfBeEKRuFVAdd3ojqwDMzmmNcYJcF+Ftcub+PY
BCIbdF5jFi7HpEi5+DsGnxJH61QGkfomC+4mRN4tfI6a1p3buEkIsMFH0ZyAtQoft4KxLW9gU2Ec
HPhVK9CXbvplgyYw7mkjzY8WI5CftdXHcbqUwXqDgmWYD0bK6puaFui6MbLtD9PgV4wu3biHqGu2
iSnL5Kob+iXaVzvfkjvmjE6RkYQHuRWmD3MYhqtMe8nXWcCT8Y6foRwC0/C/CN9KZb5NzyXu6E1q
N30s0ohKR+18SNgfptojgifmJdkpcTH0hYWKBCeek0C4wviX4zxJBjMeHSDNzwz2YT7MjTsC6m0G
4LrequGmQMzr7GdEm8SYVkaHdPWV/NpIz/9oJ2suUo591o07msm9tQalIEIyCfpSFGMo6PFGNe36
UdXxgcMoLg8Oya8HbRNYhmkTHsQH4STjYzAW25n7F7h3faHCD6oUPa5xPYd4am1NbPZlZcyHCnnu
s1dJ2d6ohPRtmJYzMc0S0sE5OiYvYmY9FBmHWDEVP0MIwPpzoIsBLNMJ5MFx27o96MFPwH9oAAFh
p3XONJ5l3zruXtKaHDUzI4mWbsO4De4buFuJV41NrD3Swcgbb5ikGEjV9RZX+8234u8ROQKomGS3
zns294L2ue3aId3WkdRYaffT3bzmcZP1agZlj8n5vnZ7Cwi7JFteHCgQ3E8ymNUvzlCGW01ln8Ei
kG3yAZfViTNVl5V+qWu1ncjrneC3NhajWehBzYsqVfDRWXFhvnG47x631gmpB/4jrwwNJWYSMWku
2FDhtfxvXlknJqMpqsBhhxppzVoGV3P97lMu2bVoz/A187lYMStGBHKmiv6Dz0+TIsN264hKGcCg
I8HXD3oH7lMDp2M1mLBUI4XV33/aH/y880P/RweFZw6ieP7n/3ioLshX5+vAqpkSeTPWbf/cR2N+
bBnh//dH4ZxwNgNxYm6VS8FQhU5CmGaIssGBV+DF1XQswkYfS0d27/CjL1m1vEqiqgh/OYswSbW9
+GDlMnRsuznO8nro0ibH4ADJVnUkNTtMB729p3f5g3jI8/7HvSMpHivjS6J+Y4Yth0KSwB8w7pXY
5vUq5iB95wW+9atgNCOQxv4Vre3FAulg7UbNWicZFL5tNyxRl3m50+zETIhdgAA3+89rA0NxD5Mc
14V8Hbr/XhtuDxw/5mQtIDL4Ufl2syuWuMsq3b9njvzW+yPVAdUnBzur8YIlWjDLHqRVJRkIiHqG
EBDdCcred97fH36J52WRoCxlRWCf61763wyBCugO+UzWBIjfN4N7B2vD2anY8h5mGc8ZXhH5kwxX
5xOTRb134cg8//2lvvlTAzjfGDMjVvxDyzapqGN4kJDXFqHYqRKoKrC0PK9859f+ubM950wHjUHu
iIG6lOvixRxXteeQlDFFs5+ORQ6fbLEH9/O2DGr391/11sPwiXPP1FvOyUvVrlU6I6MTWnirbNYf
zE8Ybppkk1+8wKve8728FD5hoISPEmM2z8cHjF/473VZ16OTM+YA8CIs9G6Iuu+SKfWBquYn6Feb
lQn0kaaYl3dken8e0DwXj7Xz/jtTmi+eG66xsijo2Q/BTNhoW5lMaj86oAUddlaB6avttM7h72/2
zR+LzJQIYsjGeJz++8dCJll92TBXmgAzdlsH1f2cZHhY+zlMJ7/B+96RMEk7hNl/f/Kb35TkE1RX
6KIj/+IQ7XyZFGG7JuRhbO0nYbXdk/EEUOqyLu07Sqc/dwVKI8yjz/cf99GloqzyxnqYJXFsTGLi
o72Q0uhszBH++y8K6GgRJ7P//7BRoi3PgVEjDtA1UBnDJeZWumtvDPz4d26gt9ZKgFkQfBMM/JkF
/fuzbRhlyMh2WSuwte7XyeT3Ptyfrw4JA/Z+6/x8SSkC6vdClt96kQg7MaXCDdePLiVbVm2Df2o6
221x22/CLYJ2J5LJe88c8lKadt6DxElF/lluyelycTeMloM1kwkTpAReeNWHFTuunpwdE4kGviqG
g+iCglcFCfJ+8eJy//cv+edVCHEGrn/E5BJx0KX4Us8u41mGy1neUpb5kmqydqNpNy01rnX2ZP4f
5xvmEpR/3IcIRi8uqNKg0DB9zGGq7fkw6uIx97Sz66ow/n8c2/980sWLJU95q4zkxWLUH+zxjawz
WaP0buXgX/39Jb61wVEx+IiBkVXhk/TvNQqclRcq95PMtyr/B1Z09h40Zvg0VGX4zin21vf656PO
y/YfZSYFRqgZNCVEOyRmfw7Y3BXgZyQwlAGEzPw9T53LU9MNKFy4Wzw7YLKNXO3fz6O5cR1LN3q/
WItzRH20Qs0yyYFUn/LK89b5EBVAOPhWju+cZJcv9X9PTsjTZK2wLy7tXmpXY6zounofj038u+37
5Kph+ntwsYv7j4vy/CifR3A242caXDpchVZiCTPZem9tc/wbSr2fIYv4OM2ENr2zKi+/3/lRyMWQ
w1FPU+JeLBW8tJVbFbBYLW+9Y+LifFLtgv7VLsInEYv3VHGXpyePw036bIkEZxFPh4vT05l00dbk
M+9Xq4IjGcbH4H+iCTQUDE37nr+D6d07X+7ySDs/lOOEusw/N3qXDhlVMEsSSGFmxgw5b13imE/z
Yo0vqEfhSGGFuQfk6a9LLePvpVmX57/vxjeWLCUNX5H2COPh6GLjzwVDNAIBpz2xA9Nxag59/+S1
hf7QlnGwZ9TaQxnBpurvT31juToYQeJOlGAZj2rq3xtl1hTzPGTaN6pmThO61oY1QBf+xlAWLsHf
H/bWZ+XSOAfsno+46GIVSQ0xhNpsQijlVVnShst9r8rxQ+6Y8jBJyGbW0Nvv/ELnjbWLZAp/fj+w
yXS4jHsRVVTYRTMgm/aVe09gEdRW2GvTDzH1yUnOy/IxKrfmup5G95E8A/EZUNjbyya0ZNomjMqI
sKpAppBr7PM+91IH47P3Kug3/0oYahxMuLREl0t+pUkXXVtDSrYR6Mkp3tKzPfVJCWs8qTAQP//+
Ld5a7WdxK6lJcBfsy+oOsWfXeuGi9x6saAsOoiVyDAOKEbLM2t14GzAg6qX8pqnEeMIl2ZsPf/8L
/rDaPm84aqMQ14ZzMM6lZ5QC5HTLmfOrGcL2BtitPUS5bk8R6Y+7YTRb1o8kLY32RkCc6KFx84X3
UuuGUQoEp7//OW8tztjDFhWQglj4S3EzBP4i711GzNtStjetmczjbCOusMrgR0NcBzOmVb6zNt96
JmY81L6YyXBbXVxTi7DtzVqKaY8yqM58487nUdQUPZIAOTcpwzvQhDb3o3dujjefi7cniWF4rdmX
mS0OU/CtBGbbd+QmMD+YugqNit6gF9pxiWzWsstD3cj3LKTefC7m6udTDiH35Rfvp3KtdNCRs+0K
7xTVOBpAK57qmxzV927GKpChCGKyd86d82v8pzzyvNDYWlxhWFUTHHDeC/+oPhbovdr1UHok2zS/
VNU67lwdBi9/X0Bv7CjcQJCNs4GxIvrDWqWbRTAl27gPVU+Ott81V8gCIFGMxW9ky3M2uith8GjG
duWqvau/P/2NV4ta03ZijhBYe5d1B3WCUY1DwKsSdUjgBqz5uBvHIxXquJ/wCdz1chzfebFvHFo8
FDSFquCsYr9Yv9xkWOgk3Fkko+s0Mg23swFUb6K8yqJgmf/7HsXIwT1f0oSB2pd3ZDziZkrO4LT3
hbFuSBtRjzjCmv5go42sMltMxcEkkfnw398tnT8lHS/WJdvj3+tnQjERwKaf9pbepqPpnfY0BYO9
R2Ubf3DhqyMQVOYdk5W3PiirKKSL/J9n18W7HdqxskXAzRw2ZX+z+uDeKg6sn8UwrEe7c+8jixf+
zgd9oxygDGAJu7xH948wJ5PXUSj8fNr3eTsCcnv6eTIxelovUUhQ//5a36h4MDVBu8yq5WGXTf88
wSDU80LBZdAWe8jHroNl854t5pjphHo787zWPkzNpr78/cn/y0S8OBEYhGLag0cfhm+X9azdbVzx
JoFPBFLAfMLIe8kQ8jcCDHMoB88Od96ggp/xkA9o1+EoQ+awXPtazI3/wjQGQqK7dOUOVhN6gb//
dW/tKu5lNhYgJU3ERfUbzIttcXJzL8aQ1eKph8UPp+GOybid5sW8vmN+99ZHB/lHHXQu8O3LrHSs
ppxISlqWUoNZBxPuBS7g5LFy3zVBf2tRY0kEbzT4X4DkxUnMrMgbS/Rg+xyO+ZGS91PHLj9ywNC7
JCp4SNy22f/313m20MHrgpuWEcu/dy+Stj6ExK33QduDFTidfliqzuzxqoOJa3Cl/Pvz3vqNOIpi
XUgxR7LtBVYQdzauPaab97Of26e11A4a+nF6Qf3opO7W5vdh3zfv4QZvLRrcjrGdIfcJ99bzZvvH
HTdXZbIUaAr2nQ68LEz+j7Qz243cWLb2ExHgPNxWsQZJPat7y+4botv25jwPSfLpz5f6gf+ILKII
+RjwlYCOymRmZAwr1oKA08tiBVlOT5GUBMZO9LZxaAwQwlCaEr6RPKzsVS4emLazOFlTmH6srLh5
aXRzulBPS/+8v6EbS6NSbknBB5WSry3//mZp1kytc54TQRsS+KXj1g5jxDYDiEoP+DsegnknLNsw
aDJlzSMudVVv3tKiNJlAYVjilNZhcC5s8U9uxvo1rfLqaALS3jmgG1uJsAuMQXR44ZRYp0U00nv6
vqo4tTQvTiD70gu4BhN0uV3tRAmv1HUrxyfjIATakGijmrxKwewI6Jgdj+OpS6LpahmwFtSx0n9N
+kTzbdG1pJ9q8SXuW/WxrZivsdBrR0utD3/G82T/ZqrbhOHAaK5DEEpqeCt4DoOm/+SS9D1yHpJr
wRDLNQyh6jzePwdbCQPVHEm5T6PBRiJ9eRBmzcgnG/zbyWraEohQwCCWpY/WU2G0xUsJkoModhrD
PzzeY7S3YnhHgAop/3RGGTMUAiHAHsXuxhtGN4A2GVTC3HV9tZ+qgsKX3XBUNLtDbXHM3SOw7wFW
FhBdlWam11nxWoYrS2MngduyTG2eQja9CJiK1m7G6qPKiVBBSlTn7z4gVmc2vPvERLl10hCWfrGR
Mj2I1ut3ztDGcZVye1DP0UKT7HfLrxAy/VV0lTae6rqLgJfZ6cGhf3WyarTG7n/xDVdqs7eyVffK
b7Jao9FlocFzOMLZEEhwvinyC0idkR7uCLhxmpurU+vDzgI3rr/0NFD4Ehio+rqGPmlW36Qlg+3V
BMOJCiIWrDZ0HddZjAUeAGqPaudo3+wpp5kA05K9Ccp56wyF1n+pjW4/cfvi9lOrRcVFL01xAUr5
3r4gpP9QBtIf4KmnVad6y89XJdlgJw48GBJ0+cjsHdJHgwvOiIr2TiCztSqYpiASJ5S0iCyWpgo4
EhPXVqYTo8BU6PPG7I8WoJUImJLY04K+SfKgD6cwCYU4BVaAt6ub6DImAxIW2oQYuPQnENi0+ue5
hIDl/pncWBS+h4RHZ//4b7UoLYT0IKyN6ZQN8CCYzHwx/2KOp9Ar61/3Td0cf5YErQ+UxKpF6vFK
yv/m4bNTDwoCWTBnbLW+dn1bnVqmK/2uV6Yzpe/pRdUycb5vdGt9lOeQpafB4kCktPxokWeAgqo0
QEfA1+DN0ONvxUTNzukAx/4bUwaEvXJxxEpLUzZzbxqoRYlv6gZftVpQS7oHnr70nJ1+3HpVXC8w
DFBCIWBAwXwtZha5bTFGuDOoFoz8mpZxfag6prsDXd3xy5uWcI/kbRQdXXUVvWc5RasR+PtxjJzi
z6wanbNn1o1+yB27/nl/A9dn/nVVb2yt/ONYlEMR9vCIRNA6PMPSYP+syBT8+1Y2V+QRCMnnhtrN
6maZKgP7mV6ZR8gzgbqONQBWKmWPcRkU7zx8ckEaHwnsDhUFarbLExGXnp0GI0TOBig1BqbH/Iza
Y3pl0jTaOXzry/VqSjaBqdZQAF3XwIbcGYXO+DRKLg26mWpcnRVXMOlTDeElTWrt2zTm1p/3t3Lr
gyGPKg+GrES9Mm6+udEx4F+nHPhg2QQmV40H1ycVf29AKZcGLpv0VmY9BLHLXYQhrrenmqW1TaP/
GTbFP1WhO9/sOv0XZ52lQO5mMWBDo3tpyHAGnMgwGscyGuKPpVUzVqWHYeXPc6DsfK+tUwgj3ytd
IlAhd2WrYuzZzjwBI48u4Eekx3vAI3aXcpqiy/u/EnzMMhrnRaaLv1xWNGnCqgXwfI0hkDPDPdHF
6YI9eNU6zJBfiZcEWU2aITaHfmmlKixXSBqlo9M1vyEOruUQ1nzWWdBxYGjq+i8WBayQnFRqy60X
RbcQ6iW3h+Kecu+Hoge9fQwyJ1D9+3a27pX1xo78jm+OuCQt1Q0FOxA0wh+hMZ+nm7WcpvPm8zx7
DG5xt3dy7s29BBiHYfIokqmlUTEwAZ0VM0Zbs4JlBt6JlyGeunMdOWDJOrfcI9KUZ+BtIiW/HhTX
QMosao6wdi8tJlraJr3K0W+sqnjo5upXEar6DuJo2wiHBEEoQuC1SDhNAAbEGYeBi27oHr06Qe1d
T8fj+7+YBBUCR0FNmPO4XApca0UedzrTKIiMfXAICeGJixu/mCLGdQL3SXjBf++bvF2YrJBT2KR8
QBHB9ZYmExKUSmOU9ZjRCPU9q7K/aYPhfr9vZZ0ikSlCCQ4bnUeZEWjayg+2DGZFkVA58qjGX0TS
zk96ErufijqA3UIQA5RwARyLkrbbfcu3lwDLpEhkqzxn4HmX62MosRIok/Ph3CL/YihG/IIudv9U
dnXzYJhBcbJGdLHvG729BHTMpXgFNXlE6V6Lnm9uHgIZbQaTDbMenZBs2AzJq5mj+NBz/VHwip7/
jTlycff/7fNqdxmGt5kvkuZKuzlCYgIahweUrmH316QEe5KjW6vDW4KwxVmiUCn//mZ1nZWoDYM1
xjEd+vpI+GX7NiPtkmQh/ZH2TJ7dX97WEZXe5LUERPN4lebGmpOoIgTaTm0xpJlhiasaueY7Oxpy
6+i9q1Q5qU+itrdcFeQhBfHCgFih18af4E4XF0UkyVGdRXeM49r1hQU5yLuXJuMDcmp6YSCaVqeT
yN/rgrbhyymheMr0LDp5A17mvpXbB9uivO9CxwqOgxxw5VZMCiN5xyg7oN4JrWaHTDY2bab4HCvd
ie43rhsHX3b5ZF0LePlyFwVaBoOdc9H1RA18MCqwIkXu7MMTUh41hlUlpUu5kwhuHEgbXgkydlJc
UKgro0U9xyYjyQQkZv+nlobuIzid4kVRIHhwwaXtxD/yoywfHFkxh+EDGl1kstbktg6julkOWdRR
dyfxxUyoitgdYsKZSQ0vgzziqDDM+widUv4NoqJ858zcfk2qhcQOKg0pEEBr0G0G4zHMnQxGAhcR
P107UGu/gBn0NJfw5+1s7aYxQAFcdHJDtNGW3zMX86j2c5H7bp02F+p45oeG6uMFonNtJ9a7AYWr
Jq1h0LxAIUDZ3sBDCsXRs7KHEDsSjOlKRqATfNXZyUv66SnsxvSDNYrkiaEP81Eo4wdzcJsv92/K
ravBLoBN+UpRU1ijCxFiVGwDXjpfg+r6gWnj6hTGc7TjrzetyLeWgJPwbw31gdCdM5q5uS/0vrvG
RLmI8yEfcX8tt7dCBioU7KQ+hITZLj+d0Uk+gQIdBoMRqA+w7w0PejeEj5TTp/wAf0a78wG3loUP
o9xBickCpbY0GJqtps8o0vlzbTTfOi21Pw6V2+5Ez1vLos8NoNfWkc9d1wTzxIHAc46YDkxT80r/
nmL3XI4nTx3zAx2zPXu3Ho0dfGNP/p43r91UIkvmWNhzJoVZCMt7yUd1usYWrMGMIf/sPIqS7/xy
EgX0KujNo0T2vXoV1KDoqzxU4VvVGxNuoN47CtNprqYUL9fick/5/eaSY48ePpg7YDcy5V8u0YmK
uYVkhpOiRPE5aiq0g2C3Y4LO6Hac1+tUxcJ5SlvMQ7weEokDW9qCp02UfYJCElNBAPhNQZOAswTf
4MwscFbE0EA5zMYfp7z3TnXlGb/UGK4beK3U5EM3R/qPWTeyDxnshB/gxZSUnbCx+YZZ5L9sJi3O
EWxULyT17VWzwQK0zCwfx9ioRwhJm51Ab3Pn8FmSwl8+5KudK6paB3+Iy4rz0f4gVNnbhEbk7Lbt
HnTm5hzKjcMMPChkIEw5LTeuHx1jFKTePhwQP5kMLn6JIJ8uBQTCCK/XLSRBsHerO2/dllUpMgq0
nP+d9VGEWoOYElIcv1QoRHpQAflaBr1eUFfhOe8UFaV3XTvdP/9bu0qxxCNBdcmD1JUjmdOELgqc
yX5m2b3fJPrktyJqqRMyXPIvTHm4EvraYPTXtSfILiZG13nfull23CNYI9IYhrao1qb3+mM+oJxJ
I2jgoaPwtPyADL8KU7hmBjQ+dy8Owkz+YHXDSUmj6Gx4efCf+0u7fU+lQZRvTdq1lHZvUOUjpTbd
QZ1Dg26UGV6z9M5oZWePfaOUH0Q4t0/KyOywlqTl3/T89RNcGuXOi7pxgLBCCx54Bw3D9VijlyNA
WxZuChtM7PhNbJT+PJpwp4l4+uQFjEjbuVnsGN04QLIpSUmRLoREKS23us07AbsPhCIV5JenIAnE
d/jK22M9IrZ3f5c3TckGLl0VU8ZlS1N1QXI5CUzRNw6Zt8jC8+DqcD9ZTfZ+Z4Poo+28qgYSIa1W
FefGYBqFgikGdA4lM+Rnpa7h0i6avXLHTYhL9ENpjxo9QzNUmlerAvMNLtoIoKALco8Z/dS6VBAr
Hq3B8/6yrXo8DVpkQuYAGSKkd3tp0damAv40iAElUHDdXq6JiGyVrrbfRBqcJL0SnNuKDqBWBf1O
YecmnJArfQVc0yHACazc6uwkUZ1bfeZL/kK/CJrqOQtmh+1tiquWG9nl/nnZug8g2CRuDnVESi/L
88KsCs2sdITNIdSrxxyVllNZ6cVZUxqI+jVURJIIUoX7RuUiVo8uwMD/Nbp6dOMpnxlFwOgIRVZO
GphNz2VMGF9C2/WQMvJ49lJHKw+jqe9hRjZtU87y6OSSM617FtCETN2gS6GVsTOeZkC1ByJDRHdb
Izo2Rf8r9QrtsR/tPe3XrUNE5ViXEyASorjKer2pKFwFPhNf7ebwOpH7/khUCgi4qz1l4U1TNr1I
+UwyCrLKkqhsZQVcZBmq9BqD76rzXA6w+s69GuxUKbYsMcgGHsZB841bsDw+bNpoihnFGeRZ4+Pc
IhZDKxyFjtFpdp7GrQ9HLmZCVGswq7cOOArqgomt4m6iyS4epjyBjc3L8m8IMygXo0othM80hSZA
M/64f1y3Xi5qkfRbMO+4zMUvV4ly8dA5wsLTzRCb615inGGmRkposqNj34wQxjux+zLUUdlIvl/7
MFBj2wlVt24qg8EmjV8NpI638gxMSKSybpL6iCh5Dz282z6sZhGokuKXhvKVTytnD1gjXfj6ohIZ
MCcl435Wvlx4Fev5EFYTNpkfgm6m7b9C0unuFNS2viyoP0Q+ZB3jpnGOFMw0MiKc4l778XNh8j3d
aQzOvJY/nQBWU6YenOrTZKeouNz/tFsPC5QD4Bhp6PCGrRYoigFu4ibPfDh3GxAcHRxC0AGGV8tK
m5ekq9xfrgftDgjbfDq2M1o9O79gy+GTPbrgEGl238wOd31aR2PopL7NI3ckfYbCN+phtIW/7JgU
Zrzje7durHxBid6hDKCyv/ykcQaXSqdgz0oggXGZxfa12oYY0GuynRu7tTSQTyT9VIe4titTSTM6
LfAmwh4PBkevdO3nrAraa2YDshTtbO6co9ul4V8BDDBbx1bi3JdLs81GY3AxTP1hFN/Cpu0fO5VA
M0MI8sv9Y7NlCTilXBRTn9SCl5YYFS5RfoE2Mk+q/iJQU/Oh0xjOUH+ZO+fjBttG4YKjyf0D2sY3
W/s9ry1MisGwPbWMvP2pt+kAuKSPzfjQtGJ+nmjq/S3GbDwC6Ippilv91wGltINepvwgIcodb3jr
h/gxNBEYzzHh7Fhr0mYqrPDdnOKHlTj7XhYWZKuZ1ZpXW1CuOgR51f4I+6oIdw7upl0qLDaSeGAN
1m3eXg+R7hjgSjIG+69RgeMT6IHzobcohZNto1AFvvX5/d/ZxO2DtvFe68fL74xGgWHmdZn6ptCy
T5Te07OTCPXjBJ/9u6NpHQCFBp8uMYnMk5amZoCU/KN85gaB3LPlwokEbsg+hk2zN0R5ey+lKfDA
vNj02YzVS9K2UWfJARRfSGk45CaaY0eM68PFrl6Tudcf3r+L8tUCYSOn+NfMFswL9joqLtyWwvqM
EFB55C0vzm4XzTuWtlZGosDpkHq/N+/VVMSGqwhWltnxT8To0RWBbTk8wCPXPneZKHbwwLfvo4SI
EDUzMiChbKuPZupTqDilk/i2VtfnwVHaz7Xb6F/fv3/AXtg+JAngd5G/4k3JT9NLavx5lfg9tHoH
Kh/2yUppdfX4nNN9U1sLemtKOr43pgp45oqowxRc30iidEFySQ17+BdXWQ5coSvBMDSzhksrI0+h
Fpoe/G1BOj7B3OR+DBC4eIQML/jNjGl6rLrdvvzG2aBDQQ7JTB36n9bqdQjbIld57mOfLtrfQUDp
Jp8NmP6zdkBBjWHDd++krGAaqBKT9Fvaao2BbShu2ZqxX1IMO7eRPX5xomyP1WFjUVihEEa0T7Ni
fQAbpiLMqMZKn1dDg9Z0UB7rpkp+jhEanigU73Uk5AFYRoQ6nCOSkIe6n6aua2EjxPBYNORZHJtj
AosfUhMRDHnQ9+/s4JYpHjwKC9Qzef1Wbqrv1Wqk/RGjoxID8Q0Q3gKZ2uGLKRzd/1hbj6ysY5rc
YolIXfeVjAhST4HT9TMBu5iWNLDyBopZHIKYGjfNkeoEI2zEfJ6nXkKR60cpNHMp+gISfMS7ft3/
PVtLl7AERm74WVQ8lhfERJlCQD0SM2+pxJ+1OQs+4vRmgkLUGu+b2nhWoV0k9OUMAVhfQy1bNSoh
F0OLoZpgpjOcujmnVY9cdxQ3g59WWnAqU2++3rd6u0BeHzrcEhrPCPZN8VGnjeeqqYIgZ+yd9LGH
YBCJTILSONlJUW+vCONcEh4mkaQWaf9yL5kYcCoVGmo/H0WGmEM9nACsNaccPtMjzO57x/bWhUpA
qaRCeH1i13maEYSgxDoLosi5iV6o9eYne46Uy7s3kCoRuRKXgxbzGtIBGaad2dw8f+yEAQdIUqMZ
AwO3l9XJ4b6prQXBPEBixlw50cLqMIpimpJCUyCfhNYP0JthXgRlfv++FfmvLB0LFqgKM4HCKeQ0
Lz8T9Eq0BWEy9wttKL6qjZecbasQfkNueEEYAO2KUCm+tvXkvv+A8IhTXSQaki2nVZoiROGgQOYJ
n6W7Z6/zemSk2umfYk7UK0qU087Z3ziQREMOqGbZQUG3frnSGBfTMg8sfMQMJiBUZXbMkWB88PR6
utiZ67y/VUPyQKRH/xWCGr7h0mBWdV4B9SJdi6QOLhVsuecE+PYxiBvrkWaV+WjEfbITtNz6FYnT
pV9IngA082aGMzWIzMdx9INwLE56Cru6Az2Or9m98sGGVf1rPBTqTmCx4VYWRuXWvwlfVKYTVeQi
R0mMHRzLenafaEJBL8+8yLf753VzfYTpDLtwM4CsLU11adaIoeK8ajTMf2uaQM7TjZXiHOtonrY5
R6koHbFz7TfODgMM8spTi2Y2dvUpzXJsyzHKRj+17O5E123yx9HUHolBYXbqLXfH3taG0vuFgBpu
GhJ5+fc3GwojoufRjxr9xEE2iVCHCevCyY8Cpebz/Q3dcACkdmAQaF7SV1jn1EGgtEPZV6Pf0rt5
msNROUEIXng+Go6adq0CTbkEyI58LGFT37G94eJo78luGGUYiiKrc5PqY9LX3ix478RzCzP957E2
k+/3F7ixl8x8qlQLcNc2WIjlXhI1oa8lauH3kWEdFbuPLzzvUGlD67STl2wcTjBj9CylY4MIaFUA
Rg0qnUoP7wmBtfnYpMNMRVItHnOLfl9WJe1/lHzIdoxurM+lgyCJocmJeHCX65tUhTk8NRa+jczU
ISoy1Y9QeLjCGvteegGeBx3cGKQcFPLZ1NWTZKP4qnlCYTSE+PAnep/F0ZyH6htVPLilKfzvVJZu
rx32QG2CxAF8RPVjtTQQF5VoiIfMyXIf82yMP0ZZWCWIVIX579rr8x2DtwcSg/RmXXJYkuZ1x6mF
UhyG23nwtaaxTmE9dE9xO3Y7L9GGFQNq11dGODLLNXYlgtzG0Gt0gDiw2VXCIB4DvS12nPLG5slp
RJUkmXTPWBeM5sFoe41X1R8iQxhE1AIlQRGmL0rTx0+wmQc7VYCNZZlgjADVyQkE3tnl1yotUcY0
dXtUQ031UjkDkmJGU+34jNs7RthKIwJyQmlnjVSeXT2tPXvu/c5q4y9h0wWPSjPFeGahUU7unS9F
2jY7X2xrLx1clSTGYQRrPcARM5FLvIIMKGUN97cXFtkxTMbxGk09slbDWJ/e67PIwKg78tWYHKcQ
ttzK1qvtCL72wW/7fDzpUVw/NiYHhurtHox346vRXwHZRL0NfpA16mfqEyhSuoIjXww1wqyGdkkj
UpJ3L4hbDByMS0wNcf2gzVaioObFgiDpzr7oSdOdErNsTlUU7UBPb92hZFtBG0rmk8zCr3wGzaoI
ApuSWMRVm89mq1rfUS6c9UMsam9vdvNmfJvGCd0D+ZVMcD/WmgBl7JmzabR89Ps4glGmzAsJ0Z9j
1zkwb016NdNlQTgzR7PMIqaJjsUUW/0xLBKVFLZSkW4I5qr+q5vR0z6mXlf+EGKa/lLcNv4+Rebw
F3GrB1CvzlwUNCkxG4dM6Mbs3/9At9fKIf2SdDUuC7ohjEXQQaRGGHd+jMwJEi1jXv5IWX3ImJxr
HIamYQjLEzv36pV7YZl+0OSCQobiBjVduJ6WB93D40JnjwDAwIDXyxjMUHwVCFtop6rvJ/QqemGf
zQoN7XMjIFRG+MZA8bWpmCVNI9PbcWG399whUqe8DoQDZgNrde/GKMxaQYfBL402fmrJlE/IIWdH
Y0g7iLeccOe92bJHTxrUCK1xzqy8nG/iPDPR4lRLOoIvZDyOeQpBoldbwSECO3no9XbeeRNuLztl
bmZJyUpwMDcPajvQVkEdb/RjJ67BOqBIUxXpXrS8ZUW6Sslkjpc25BV9syrkZIBpA8b0hyLxLlLj
/UxLao+g7faiA/R2yLDIxkHrr8mjh7lBjBCxJT/Uob6n7tZ8NYMawizu4LvRIdIUMSpcFzSC1xiC
ZALMnnk14X/eTgdrzsXP3EmaEyH5eLWDMvzP/cu4tTQbLmpiY8BZNwwplZobTDIRF1fmCN1+VcOu
r8OgjqyJvcc7t2ULyItMMyjeU7JZfqxWqXoOjCL8qTWjJ16/4ETxKf04KBOajPfXteFkOBDEqvBx
Saq51XFvxrHAE4Qkb2qvXhU49g6BDmdEBQjpoUZ95aiTpp/uG5ULWLkY5prIwEn7GbBfo8ACrR6R
LJYueqx7wIpx9JynAg3ArHefJyuIHyp01s4tCml/3Le8dQ8gZABXBNCPpu/qKUJ83pvnjM/Y1xRV
D8IcGw3/L9zf9+1sfUKiY0seUTkxttpW6DGdPhbYcWcqxAht80RUbvXRFNW4s5lbDgteIuzwtpKb
rkzRQJiEMgWCclGJaCJMPmcIDHjM3ebJTsXw5/2VbXw7QkmK+TLaM8APLg/nDAVnENUyOS0s7YmJ
wpyH1kNFCP4Z7Tp1aCIgOOIdBmPeIxLZOKsy8CLt4Nqz4lUjAXQG8hxNShwRzilzkkbWgTYBK2Do
nfIHLcLiMDowf91f8ManXFhd7a+RhdM8CwoNRtM61xRSnycthCy38hA7uW9qe4Gy/IyLIV5fmWLR
Sq1OOLVRDePzaNoTUJaSmkbPG1y1qnhyU22PYkz+o6vLKJsKMDEB/uC515cf1AnKMQttbfQdlCQB
vzXhp0DM78dj86TSiZQRFRnCmjIhG4U6uWrMM+eFf3RZ4nzLZic4N0av742dvk4OrldEfY9iNwEU
XHdym988dhAXIHtTgpCxWzf/bEVZ/zCEgQl0OC4/aeOo/N3BH+vrrdM+onIEh6xIu/mIc0i/zZaF
Z+8y2/L1wP47jEzkd9Ou/S+9VqqvmTX5nhv2e93GrVvFJB0pGo1vOHZXUU4QirnMUEn29WjO/SkW
tp81gCtLQEZ+Y9flCRb2+URfX9l5SG/PHCVmXKKKO6bzsT5zwu6sLnUcwbh4FU8HKYH2VS3QSz1Q
sI+/aDMqtA894z7hjuHbe0U5BsoOWRKF73KNYhgGA8jIRPG3m2z7PHe190R2nx3mIQje7SIxJef4
PKIc+u7Shb45EHanBvY44rMSCLmY4XUGxAgaYX+24CZqEXcz7Hc7DSzKPBFwCOCYNfOQiqJ8pw0o
QmudJfw49uxzbkTiEOuNdr3vNG6PDqboq0LeCaScw7NcXBn0emIWHJ28c8xzp8/pP6lSuJ/rsmxP
FdLfvtUxCKqq6R5E//blwTKeiuYcxRNqJ0vLRmjUsLBzp9F2GY9eOgYfypyXLgqgh0WhvWqe7y91
06CDQomsnlBwXvlHQlcIymMZK7tO/eQwwndABqo85s2on6MYcPB9e/ItWzoSWPt5VGWTQmawq60N
TQ1dsgp/nAsjeYwbQzx6GvpCUz0Dvhnb7LkEzHEph2o+mHPz693WTejjmKXiB9AhWTnmUM/qnp4g
+Z9t0lcOY4q2ByN38WFe0x1T5jvOjJgVH5MYCkxNr/dQaxs3dPED1u+tQHIxF1IyoKaJR3sEDEmX
Dx9aa9wbdLp9hAgqaF3xewG00n1eHqVRSx0v94rejxKn9RFvN4+q2+0hEbYWhLfjQlJJVCH0X1ox
hLBsNDR6H/ma5hhMOJop6CskkLxkJ63bOKqy80lrgnCFnsHqDYr5I9RmCJurqTceA1jODoUwrUOF
hMAxUgp7x97W0hglJHBgZcR8q7BsKJA7tyq192GBL66ugiONunL+WIHU3DF1wxaOP3vlmHttgSK2
tD4XhuyCNnoP5o+RZaIvetiHdFKc37S0PET/rNQ6O50+FZdJZ8z/FMG989ntIyun0waBpkRLwN1J
hbl8TqfA/oBgaILQj2GhcH//Em3uC0hIslKQUFTUlp+cvhvVoKzrERPsEDwcTIKrJvoeh5n3fN/S
RuGEOBGGMggGwARSql6aGgc39GqNbVHLqj1Dv9ceQ5RcH6omqU51Ez0nzEtdTNUcubuqe3ShWn5k
ZKvZ+T4bR4/fQRBBvY2EYP321BNjuH3GUSj7DEVDxmRR/NU5caS2BvOKofP7/so39pgJfUlP+4rd
XXdVIz0eqjwJhY8WY//guAP1ygFiPcUKlJ21bXhkBgfAn+MuyBvX7Q4E1gHlTWLwCxsd1owZMTTt
kb/0yAV8RguByHTqcK1nGLoNyUj//pXS9wdpAPydrM5YfuLeZpQ2Ll26LXGoPrqZ8Tsv7eI/Q7N7
yTYcIukcIEg4VKgEr+HYNRQthRoj4ewWlXHqu7T6Pgd1/O7KLPhnmowUmZE4oCO8XI9VZ2ZEbjr4
sEjNj8ksxCnKYo2iqbJH37cRplCrgQqDeRdA3usYrHa8IqcDM/iWHeU/+rktHrPAM75paBwfhsq0
UIrRxkPeme+vSrFISinUpTSgdmvuXkfhRIE4H/w8qzWfkRtiXagKT1PU7cnPbfoAZkAkTQxwHjz/
ckPNyYFvyaLz16AVeEbrKrzkRVKexjR67kor/TJYiK3ii3IfCdwUKVm3vPTkRjsHdcsHEFYzYC75
9yA8Wf4ORDTd2i0z4ZeTorWHbG7pN8GEN75EBQKhaMoiZXn/bmwkEoD8mB9mipLe7loBEmZ+GwFX
mrpe3cV0/AfjUjIz9+ROhQrsdKLRG8AXdd/o1jWRH5ZGOOJ7JM7LdU6MEva61bPf5E+HzB6Vb2hv
Jl/uW9lycETW8gARijFJvrTiJIjImk0ELqYLrRPsquVhntL606iXexPmm7vIueEZoXAEsGFpygun
pK/Qffa7wFXCA6Lqk48WMzrvWvtPN+bDj0w190oAW+vjvQJJwYmB73J1WswcOk94IYUPMcfIoezb
0ld7W//UZ9beg7y1QArdUgVAdhnWfbusmQNdIGnsN9oQuQ+21cXxtxpVU+uHMcpXKixRULd0ke11
hrbuBOhTygK4NF6PVYwp5sk0O4gW/EoN2nNIEO9XQ9uf+1iDotmc9xg69uyt4vdAC0ajSrAXV13i
q/UQnbK6gYh/8txzOBh7rGJbX9HS6RfRKQfZuyavkHxCQz+Vg6+AYXspgrGODn1g9ietKeOdLsme
rdUxNUbG/1MdGAAQFP2Esr33WEzUw8op2sPob5qiWExrGZIqWojLGxF2Rg1DJAAAo8qtH13fxcdo
kDpciv3+GT46vCA2aLvJnHpdkkgHTxGlztkslca7wG7nXvQGFIDH9Tjfdylbjgs+HGjeJfaNxsJy
VTxAbmHpw+AzSGVqp4L9HOQUwp5X3jqEZAOcduiZAF+vXFeUxpTaTZeg1LTjr6aS2XQVrOSxcsyw
PfTtvHe/tz4XEAdadrBh6gw8LReGWlkLYU0IYJYI7azavXmui8Lyg7HXdyofm6YkvgHO741BETq7
YaHPAYGuOhWnNEmd7xyMnpqAleyY2vpcoHNpkVAkJXNcbWMTuHoTwkXpe8HQPhTkds+Ksguk2FwQ
WHI0FwilaXgu9w6GrtmNoBHyS6YoLokNl7puD315iMsq3XnTtvwwKLP/b2v1naD7NtzEAcAA20B2
YZTJfXKU0f3VZQx2om3j+AmjZf/i1NOvg2UBeDn1ThkkvinEZUnV1X2Ci6K0Uf6Taw0TXGHnBjtR
weY+vo7hysFm4DZLM1aWJX0hOPRMOCfJg5aF5mMUtm1zQQU9+zfGmMOSWA2JQV59tAaIVxlOFTnB
0JrBwais6HHqGoVUT8PLH+77jc2lAQiAnxKOIm09MKJBYKUOafIKQyk/2YH40Nej8Rhmu9xdW5bY
O8QPwTzJkYDlJgZa4mgKM3Zgh7LQV+egeZhU90c0lMoO7HgrNSD3IIUkSzepmy4t2XPd2EXMDlaI
hr0oI8wCTqmnxz5p4tPQdSryh0p2nMfs5f5mblUyLBkiW/C3UMJc9z5C21PSXJBldbE5P9nCnfzS
mspL0g/xResV65Ll5vilrob4D/iTgqcGcsT5aKHVfiqjsr3YSWj8RFkntz9kdlT80xvD9N/7P3Lz
O8jeAD4cqpD1Ya77oko0j/fPU4X1nEQCdG2mhH97Q9LtHOWtx4IeDSgLAJOyF7H8EFbBYGrt8CgV
gQdBLf7hbLeTclR0sA9jvjtUvbU0CW0h0gWZAOR0aa8rtJinZORpTyfYxAo7eTFnNf6z7Nx/kwQy
UUgLTeaeUF4uTXF1I1qVLM2uk7BH1MtrXgSKU/Yxhqf//aPFkh6DSAw6IMa71ulXGUfJxBQGoZ+W
BFdICLprocdojkgewfvHY+ubgYKTeReoFfCmy4UNAwIHpqBKPMgGfqjXTKcXJnW0PERBNPWG7Od9
g1sfjcomVQPgWiQMK383mHXnGnHSw15mKg9hpkMIXQzRzCXtgp1HauvZhXoOlgMKBzI1WS6OZN4p
JxNb5WAO39IUAQmfdHBwdg7+hh3ZcWV0jBFGelKrd8nR26nIIav1LWFED1Y+1acsqPM/7+/cphUw
AcBwyLNuOq1M9ORDHsbUIvO2Lc9DGekPYawL7/J/s7M661RwQCbyBPpAs8bD5I4V0K0o3unfvc7H
r7ojVJspdkowBUHs6uShKhsPCHv1fqUb0fRoZ+WoHcoqwy0NdZb+oXZx+UtMZdNfjTLTSEb6iGl7
E1TJL1GE6Liok9U+aGqoRH5Oz7k/FDG6ogdmtLqfDTLeygHF9Pi5i4tM94OqoLjQaBCafhqatJBu
cDKGwxAUxnzsmaNNKTMk5oPbkkqcmjKdvzdT1uyRRG9cODnuJ5n/idComS7PpLAF0DFz7vzQdaEN
QOL82bDL4WqWSXFIxLQ337R1aggHOTevcPJ1JyENCtOr4IPwIcdN8oMQanNwuqraS483AkJKc0zW
EkpTEFtXHvS2zpOhUun2NA2DaDqof6I11S+rXLvMTQGHH2nRzlHdcCZMcTg0oClAkt+tXoCZzuJs
dGymCqfHVSRj+q3F3oH5APP9ITzlcHQv6BtKCkm5z29izz6jqpKaYcdxTS0KYHn6gmSKvRPLbH0t
2QKQvJxymk+enjdWKkUfdCUsaNrVqvIHyFKRHATVcf/+Fd8qNMqwhda95PPmEV3asbwuNVvd7WCg
jnvVt90x/DJkYZwdCxS3/6pbwSxM3bSh+CiaonsWkTr9Tmxb0U6mlg7vVcSQaCDCN8o6ppRmfeWN
ebtsmr0JsFFcjkHtag41/Qoi9r+F1u2Bo7dODHxwUooNF8qM3HLhtVBHNZhDkPpUxP4cNLpdUMym
4yFoGVK9v8tbV0J+S3IISmNMFy9tpWOYZq2htL7WKo72UQ8dBzDjkCgleuoogX7zEsXNDpD/jb/v
W95yMpRQ8TJAHHksVtnZ1GYNCjdj50eWGmWHqcty384s9bPmhfaRyfTpfN/g5rZKLRWQ/Da9jZVX
iyzFNRVlIIzI9PSgIJwItTLM/pWtVztnd3NtBJhygJ9q3Jp0IcttxUyF1fllZ3YPjsjsY2BFw2Ww
q/7BkhzI/2JpAHlhggM5QKtj+RUbqsJEtvgYsx2Cp6hUjEMee9qjEWl7TY6tpdFgBnkOCapUR1qa
GuAq6gaYAxghbq1LP0zJEQWq+Oy0QfcfBfs7ccvrvVq/waC2pDwjmEaMrgwOjoDllCmInCbPMR96
1zt04/hU/Q9n57UcN5Km7VuZ6POchTcbO3sAoBw9KcpQJwiqJcHbhL/6/4FmdrerWMH6NRHdHc2g
yUogzWdeM5VL5I2FnD6WizH/qYuGi5XGbfxk6Vl5aaOcWz1//Rgnm5L6nDQi6vDBwGNBGR/iJnrB
JmoocfRv3BgcdyBdfskmnGJA4lgfGmuAQ4NgW+8nRqmC4kwlMlSTsXl/4Zw7y5ECXvefDp7s9KZX
lTFFI40MOJ5F5meaNt5QelW+vD/KrxPr9B1ijkZVhILKiog6eYcOhnGTmHpYsJVtbdJRxbkocZoA
1D9UY8sZb0w9rW7iEnxeVUzGQc+ibgfRtC08yl9Tt22z3obTQNFlB/a7ei5D0zx05M8X4vFf6Pc3
n9Vc5eVR/2Shn9zX2B5Bk2hBUKRa2/3IInvYyaVUFfo9nQGhVhYiKDJbDjtNy9pn8Pnul9jQs+1g
lulrUutq4Zu4pdZBW4+XrNDOrUKamKSTKq+LpPL4QZY1rU6VGjjQ1NZO/GYMnT2YTfOrhG574VA5
U7NgAEBIdBSQfzhVNq+oacoonNl4tk6CPBURVqSj5S8J0BwEk7538LP39ZRcOj3PTBK6E7BiBAog
xr3Z8W21LARwFHSHFuvtrpnY6GZKUBeo+uRkF06YM/NEORq6NycMbdtTLqqB3us4OHCR0tAxPKtH
XL00Rtsbm7q8BfarbZNMedGmUV5IL87Oc5V4I7Tgtj/F6tiygj+aQ0+iTDmCNDGLTYO05U4ZnEsS
DOdOUarwK4aa5AyB8/Wz/CV6KWEuzbrasNFLPdk3c695pV33npumhi86x/bVUI6PkeCIEWOC9YA+
/7atEyPTwoT1i/gbCcTpSR6CgIo7Wl84o9bXi9M1Nxqda6/sL7b7zs+XlA3Exmr/YZzsYttJG1D5
lGGHRRX3ZhmZT3DAnCt3xD1FidsMV7jZDgqk5D1bn+2Nk4aXrowzsRVR1f9+hlPEqwOBg3QEOfla
k+2XSaEpbeE58gG9g/JqnBL3UaZF9vs5ALEpzWn2DXnO6a6VoRuLogA+Mshh9FDc0K5DwtYLo5yJ
AlZqAy0rigmrh8vxcooQaQVAzCgqrg7PUZxWqd8YnX23jLOyCWMqNRdOozM3Fdzfta1KbWvt9x+P
qCiJ7EOp8DCNeF68wm2VytNi1/jx/l11blP+dZyT+AbKYNyAW6BAaNb1dpyKcNPUIG/GYmwuqICd
nZIGygczE5LD04A0V6MlUsye/YAqYpBioeDDub4k63huFaK/iroMSxGTkZMCk6WjXlmnvKreIMyP
tHCNfXEq7Oe2CWLO2j12qpfIWGefIko+q8YZ/z1t8zhWhVpn/6uiW5VXyoygdWdiRYaJQnzh+D67
FNfCAbhnxCtP82t1ATbRdfStrAot9LKWLh6vDucbhLs8iEopP/wbK2SVKNLhowD4P1mJo4OONJ7V
HNuNXqAsOxh+Wkzdk66Fl9zpzj5GZF+oRBIPktkfL3p1Xhwxrz05VWJ/F+NSHTRO6mzsSr9E3D43
FAZWKK3zL6Xq9Zb8ywVhtCjJq2I9rJqq+dQ3S/QVSw/zZizV8Pn9B3hu3a+R/MoRR6Dk9MIlj+/s
flzbSUrqPEOhzj8JtAsurIuzE6IMRlaLOBx5+/GEOkVANem48ajiiS3uHo03Zm29H0slvHA2nVuC
sEtAMaP1gH7jyYqIcCmZVIeLvM77aIvWutjnbZo9L3rfbpHpCi8cHOe2NDABJrVq2PAYj6fWQkWP
cCsgQTCmJqh7xb3HAnjyHKoemyTW40BYS/jt/bd27nnyvqiGgkIiYjm5Ua1U1PWER0oQFZnzDM1/
9CK1r6/DEUX194c6F5H9ZajTrITcOWuw2SYAdOJi2iZxIu7yyha1Z42x69udWdxOuA1LAKaqG7w/
+LmXyb2JlCmxAyXzk3Wz1Gli1AKc9uoddEu2eZ+brRIo2rzcJlpsXpjruc0AqAuWwVrpAd9+/C41
3BJRhR2BhRsKZCHDnLZCKr8v64TJGundyi3jpDwN/7pwIHQfRRf0UaweVKfG1Ca7KOt0bl2yHldp
OsoQQMmO5xKHaDjh/cW6XPoZjM48b9KcknHXmtpWz3RcPWKkqd9/X2cfIMA1OiXAngDNHg+aaQVO
vJIyIdC9bFd32FBACbnUXDs3Ckcwy56SJKiPk1URIgCiW0lOY2MqamAE+MvMXVhs3p/LuT1GuIpm
CehzUuV1bf7lEJ4WOLjmwMJP0ej8nKTlhJl4PUeenVn/TkC10tRginKzvHGApl5t571FQcOuHXOb
mlUBs8a5xPo6t5uIRTkZdWjMBCDHM+L2VNO4VyAIia5Dad1YAwGz2NVFVhxsu4ou7N5zVWOiABAz
K1iBMU/uMdp5CsALGJRLZYHRTBZ3l4vEujHEEm/GEBi/vtTmtllS4XWZVeJWZ4S7RcMk/v13eW7m
dJpXew8k4mghHc+8G4dRy+1xDGgr9d91I0/9AqgL7mfYUKhRary8P965tYOe2eokgsMxfIDj8SYb
i42+Y7xS66q9bcTVxjLq9vOgz+MFTPW5zUBndIVOoKBgnV6tZRLOjjvCa4un1t1Grsw+jpio7n5/
QohQEWUhHEggeTIhNc9jXZ2gQtWhJrxSTaNgFg7Rq3D/DS4b1By4bKycVVbj5Ayp2jEGeYe+V2p1
oZeaYeU1ajg85/M4X+ienDkjaSHQNwe2g4znacFdZpLymLtKicWmtdVTWXpzXo9bVNJa6Ay249OW
vSRTeOZCXa09SZ9Q7V9tCY7XxhD2Se6o3Yj4gki/aqmj76t26H1dttnPWW8XmKLJoxv2+oWVcmZR
0tYDaUh3m9T/tJNeA3+gmwc/cBCJtqVz/10OrblX0uhCdPJmSVIsWsmP4BFopkPVO56hNeR9nSQx
Rbc4l/4sAQpUNF2f3l+Sb/b0Ogq3Gy8OaBLNoONR4qwpqd7njDL045UFsuauxCpkS3D4FA/itzXO
1+EQZICDznohfTseLsr1sR1q6mtV7Dg7ofRtIAYjxZxV1X93s9E4JDRAhIoDhDvhNAyZ6WCGVVcH
jTv1V4ZbLIGc0+Iata1Lgfn6p44KrAxF7E+jEmFeMA8nQyldVNhFVDfAHMbVS6I2Pbu1su1cCncf
gvD1UG9pDjXFb290p9/W8luHJydEBBUyGQXG44daIO9VJRLwT4Hg0YZKWfNUFyu3lFAsaMuGxlc7
XwpS3uyDdVCapSt+n6vgdM610mIrVkRNsPod+RJG+rYSeHvqSRht31+jZ4ci5wbQRiGc5XM8P2vh
ypWmXgf2Yi87mWqcLRbBet3a84XL9s1ZxqwIHtCapFS+mvIcD7X6V1mAO+pAcaO1Za+H8kWLy37y
otoQj5XemY/QMuKP78/wzF4HkLHiBdYsEmTs8bANH6UdI7UOJrVCrmAeiC6iqvs3nuM6LZIdrm/g
0sejjFjzkvqyTsqhK3e6KbTASRzV68bI3fwbE1oxAhxhlEhPTW2j2RauETIhTbHrJ71gk1JNs5Ab
en+cc0uDehMYTi47dNNPp9RR6o5zo0bgKyk2TpP+nHoXYMrgXuornRtpJech2seEqOUfPzx0hl1B
maQKLHVx9g6gFa9JXeVmSM36d68YFiH9K94RuIcVNHo8VMQiEaNNZcSskxEr51HZOcvEXSqN/PD+
8ztz/NMQgfDOooAjc8q0ZAkkAyLmZRBVVt94cs6V9FYjxjtkiBInfm079cvvD0lzAMQXFcK3/XkM
4vSECeKBKsdkA33U8FI5LZ6Kd/audJxLTfJzW/qv451EClMe8jIH7EHNXjX8qu6En07afHD6UEev
IY53dZNdUjpaX9HpjUApg8WvcuO9sSkpua5NqTRloImy3FATV/ycisp1my8tQqdafROhSOHrk6Vd
2HlvpwuPdLUPIX2EBW+fTNdOzNaqW06wEqmxQx4tejB2cD6GKO8+KNnYHGyNrfL+O327OVbyKiUG
UmR4dKfid64GcKUZEGjgvzp9iFJcTeQRnoZCxG8fYqxW/qGcgcgSwx1vjr4iMmMt02jNJ/OTHKbZ
m8yw+FC0dn1hc/wSuT9+iwiBwi2hbwfIAiry8VipaeViYWYgMpcuwWpCOqlXiip7yaeyghGIUbDf
yCLq/H5S5S1wcy7bDOqZxl0VJS9WmCGq4BhAYy8cfG9vDJJqwkIOCqgvzunGbYaqKTLD4jEIPf2Q
UpzzFaxWPr7/Xt8eD3SawEYgbE2JAE2p4weAX2SXxw6BTaposMUTYXp0j93nPqu/aGPnXGgfnpsU
A5KnUykANr0us78UC5bZao2GCmfgWJ2xbaGAN/d4k1uXtA3PTWsl0ML1RMTkTXWT+na5sHAayMcN
wmNdnGceONPIK10Z3cleXKrov9U3hMVDEo9GN9gglu7JqkXWSaHkxqp10jg6TNFU3RnVXO0tltdm
NkyRedqkiVvYI8azPYewCBHTkrdh7/YvmeXKIMzc6nNaOta17CLnupOp9dMoKvNj3cQGbrpp9JTX
akL7qrkIxnl7mvHpMedei7PIPJwyQOyQlFk3khYeblfannAz5bFZtPxKx3zzzrU75aY0Z/3LrAr3
QnJ57lUBXFjRaQR/xmmTbEZ/a3IGndC6M372U+TeuUtTbhLH+NSC/71UVTw3HJAjYHF0HFcA8/EK
1MvEDZU2kcGMU9H3UpjTvscFAy0I3fH6wrhU3DlzcP4SNbM5NQliTusOSWkZZTeIFqEObbiLu1b1
qJ4ah9oZL4kOn7kYGGrN8sgAyL1ONpdixJ2SYZYTSLMdlq3T9PWmVMgRriLA4Ve5Lp1ARklyobJ/
Zu0Ar6GKySlKTfO0C6OOVBzo1sogzaPwozRg6u0g6snp2tRnp6Z+KrOXpE27nVqDENy+f4Ct7+vk
BCfCpEa8NoC4F06KnKUMc0dWWhsoY99/SXsDMXWnmG5adYxRXOv1T2gSlHhEaGPyNJfZpfHPzR7e
AtA8yqz01tb19pcTzZVLCPFayqCN5uxLjd+GZ8dJfGhsEflOki7Pc92P+7qyL3Uczqys1XWddJRH
z818klJAIDTVbuplUDvCDhprjB40JYqvgSzkj+8/5LNDUY2hib1WKE8hPB3MaPomFRIwJQ7GxRIZ
Xg98zy8SMN7vD3Vmf1LrWfVmnLUketoarXoVjj7qG0GvYEezW0Q7dtzIJhBPtZuLjdTiS4nu+0MC
oDp+hU6q48aExCfOyTbdUcsJE7JB0xJ+soj5ZpDm9Ls8XZTy/m+SoBGOR2xsa06FCFvA6ssSRFZL
V6iblxsz0y8dCmcnt+5Nur6/lK+OhxqFVJPQyBBqzQb9c+L2+c0y1AJr6jkBIZW71sP7L/DchsBY
hGI2SSgn0cnc6tiqlSVBxDTW+sQLq7I6uEPyI9GS9gEK9HxlS9O9QwXhErvnTGxBqQIk6erPQXfq
JC5G40BKPWnbIOwzC0ph0fqIa/1+lggrjQrMigZaW+knh+zcFL1ukWYHkVK/VmW+3OqqGkLXnLvN
+w/yzKbDvY9WKRUu5DlOC6BS1tUSDaRRVojDJNp8TTCOeEUge3sJ9XPmECX6YVr08qAkn/bsjVnV
JKjKImh1vZf+pKbNddtD/0MYSMgrByWtT/EwllelUWY3aQ/A7v25vsU+rS0qxqfARUbM5j9epotj
D3a5YhP44xOWvuP3YaCK14jK2LU6hRo1tpxNRPzjlZ3l7ojWLxkZntkp0ClJWQlC+AxvZMVSZZ66
BOt2oxjzrZUa4/3YuMCTp01SuPn+/RmfWa2/qpaQzdkqYCOPJ4wcupzCjAkjXhFf55UVfxx6mVwY
5cxmZJRfRSfFJNE+uSPyXo1tQg7mhIXwy6BklufqRXPr2nV9nWF88ETMUhP1LZfOnXNLipAOvjmH
AdJXJ4nFPDlzPLYKRYBINfdxWztBmdJKipJ03MtECnpqqhZMi15tbWfKP73/eM+9TKjGNLPWfhoF
zOPHq6VZHtYGNYFU1ReOHPtLQ1ixRcn2pyJi7UKudm6r0u7hvAOsSBh78jJB8hhxmXAoLCybyatk
Ka+0MkvuFqr+F7bK21dK151R6LhoxF2n5NjKcdt0aJBjc8dwfowtM/QLrDQ8UHvmDun2OoiSEAZU
yAd5/5mqb6e5ZlSk9QZiQeBOT95pE0ayj6NaBrYZYfSXxWay0XrRctDiA557yqwZe3sZzY0tBqfZ
KPac7eRQhtk2q2LDU7qmTT1hFToKgQLOz2CM3euFD7k+6+OAENwvBQqYnlQMCY+O37xjRWmVjAiJ
tlM0X2vLehP1WeX13VQigOV0N4v1REs/cCNjjD1lssx9ore/DWEjwQDHg8TRykGnFXL8MZCWsOoo
6pG/qnTr0InhJZJYec2DkW9VZFA3abhcqpW+XfRQtVe2yKpPBRFn/f5fYtFo0aokCiUsJxxp0o1Y
pkH1cnQ0lR3odRQh3a6d0937D/ztoiD2NWjTAeuha3aavwEqs/W8J9XucSDxaT5G/jRY4b1Mc/NC
9eAXYuH43dokpwbHJRcwnZCTd9vPbAm3QIoqFJ2Bk1ETFosnQ93VPLWOx6suQZV8hz9kU3n6CBbG
H0pr+ra0YtA3rp4i7qIspnPr9G1b+MLuh5dRa3GmEM7sfEINt563mA9HnSdLRd5XQ46n3/uP6+07
4t2YPDCEJNbO5kmUArK3CvOURdmnueIbo2X7oKLEz6iKc+iSQ/H8/nhnXg/ZCSEERS7qLqfZGc7J
/Hk7awM7NSILPczafVyQPHxuzZHHdmGwt4cToDVyQXo4HLz8z/EKrLM0NefWxuU8V6rmNtP00HwZ
sxH/eiQ0CucO1Is5egI/3i4QucB50iz6NNza9M3TbT6uQtVzm9efNfqH0qsqS4s9R6ni26hIqJD3
QxxSLhHLnd4XA/YLbu1+bGpY3B51NEwYwtGxH9KljJ+Xfqk1T7ERoN+GqRnf26HT34yOUKKgqoiH
vCaPaSNnuY5cIghCWW1AGZm4F4dg+/xR9KaJezm2f/sB5tfsT/U4J9slLlPsHiHQRldFlve6l1WI
l/tuPilwwtCDc6/xd4lSzLKTdNh2onH664EIL/7SgvfEuUDrIg3tQRftWz1Swgd9ytR6j0oZnhil
mrc2RTHL+brUiCD9M7/6jz+n/4x+VA//3C3yv/+Lr/+s6rlNIuDpx1/+923yZ1vJ6mf3X+uv/e+P
nfzUff2j/NC1P350t6/16U8e/SJ//1/jB6/d69EXm7JLuvmx/9HOTz9kn3e/BuGTrj/5//vNv/34
9VfIlH/8448/q77kmHr6ESVV+ce/vnX4/o8/1v7vf/z1z//re3evBb/mVZ0cX0tuk3/+sf/5jR+v
svvHH5r7d260tRFPBYGK6yrgMf5Yv6O6f2ctc42snHp6a2vnrqzaLv7HH0K1/w70Yq3B05v9Jb3+
x99k1f/6nmb9fSUoEhHQvVrzBPeP//lsRy/p/17a38q+eKiSspOMSiuUrfN/Z99KJ4VWT5GDvgr3
P5Wy4601Oh39yq6oPbPlXCdSb2X2TcQZibGRqyNniZVFXM0h5/Q9CNwKWVrXlE7/MAIPTAKzEbMa
VKB4QBjzEJTbpBB95rnRGIXbATkfcxMXWt7fRH2UuVdKJ3PHc6ZBdh/tiYDkoC9t9Dnp1UlS1QRJ
duuOUf6qjFj9+EgNqK5XcO2/6npRpGzM/iGcHOOVWnm8yUKZfUnsytxaoxV7tGOyF2MozTKgsv/N
dcfEX6bECRw7T+9E5CZfwimE5aB2SmDmrv5ZlGb+NZF5uTGaPn9o86T0AQ3i9qZMBU+AM8PT2zR+
gMEQJv7MK0282RLCBxuaUYSyZ+H1vTCetalu7ttChAVyN1X0SMnRuS7cxNwt1jLd2Ujk+XKBKuCl
vbQ3ajzod+rYQRJ0msn6rjTyxdUi1beVsuO0adUH2Lx25dnj2iA3lhLx2rSqPAMFGNKUrBgwrw7V
K1Dz3eDVVuXc00tPvqmlonqhnT+bdRkfyniKnt2oJoriuIj24AyczTwnzsdkUPi9Fh2EjemEP1va
dajtZ/7cL6PHq+2vJAGbP87T4OmQDg/CUvMdYIXso6WPW6SzgrgyKDbq8H/p4OciiK3S3KJQ3Vx3
dVLseGEClI2UH7OuUe/jUL1NquwjjbvM62andQNtSqJPy9yG13RCDM2rwqH43g5xgl53vuxVvZjQ
FZV5fGuNUOY8zcJDGwc+1G75bIUPOay+l7RyrqTN25pyyFJoErjxoQ9b4SF9Ij641hD7rlSNQDXS
DLcVq9q5OIBtKZdiJT0r5lWYa5hIOQNEvEzb5EPiMp68syKaiz2SBN6UpbvIrtWDhB4TUFW+LdtF
BFbmzjc4Rd2ZTalfKzGxa5ojoBLLVtt1aKjfhiACnkv8xe4AlKTfF2OxOo8WX3HICe53kz4nmxAj
408WrnFPS9nUfuM68Z9SFg22o3q6K8vKDLpSSe8ai7bqLDRUaabkIdEdeZCFZiMvvDTIsWXJti2K
myUr6n0Zqdw2Tp8qXjQiHZBqWeQ3mVbzEgq7QXLBwsrEnPuN1c7rZRfLZ8DO6lMjRm2XplGz05L5
o4Z6v0d8ZnlWWuGTnjvlVV/gA7EI0EWlpn4ddSM9dIUePSGqPM5eZOQmnVILi3VYovdOOcUbfXVN
VsQAPxQP4QVc530nzHI7YHV1i7mhey+jcrkrRRP5kW7K6yVRltirC9f4XkWG7s+KHA+ymZLrJont
rWrLL2qrRpuqyRxvtmcksVUaaUAvP+FEY03XUeTmkT+6aedsJ179VaQIPfGQE68Pc2TAl2wgPblx
a2/DPpq+dEsVeksyb1AC4ZXH5DlfnUnLUYrm17q2bFk7U+dTN2FvoV4doF9472DR5CUZOpFlq0V+
CL3C8Uha0kPY0l6zAEN9Hq1ev2pG1bjOJkilUBf0qwpnYcVuv2tD9i1Ra/sBBlq8LYSZ+LKeCTUk
RjOfpiJd5p0dNyChI1pemYLfUrEXSGlEoIgzMfbfpJpBpCa3ioC+t9F0bY9lqAaRW965/Yj3VROZ
6r4bpuo1M4if885w/SY1rNtwGHApJFLUY6bbqE82Mm61V/MM22xD6K3eLCbePp6mS0N6UcGLfJxk
NDmeivgUQbBaAQbJt3rV305DvIe/V++1tj7keXYvEHbyCIrSvYYn8E4t9NXr8VMdDVcNnB6LMW5g
cmzc0P5mGPVValBSR80+7RQNsMe8V/L4LtIKvBiq/EOnd0B/w8VHfT1QGtLBPN5JSKhIOfF1tYfx
7Tn2/KeRfFBCzjnHfGkW1Z8iZYvkGHrt2i16btsyXTC0LjYIBXtV6lzjBukVRn49FPp1OFW7qlid
wNrdEjeHOa13sSzv8LQHkJX69eBuikjfluFyP+vzpsS+xnVjjo9B84WRU0OWuOhMdU0zVV4Jk2hP
1evEy0T4pKcTh4O2z7iI+jK8GfMqEMb80InWmzrFeOaAg6gj1CH0uMVANYxaEvs2Mgemb/fW/Kij
SO8hXa5vtCJ+bEaQAbA07xtdv6mi9ENWZNs2b3etSNugKRRtbyq5cZfDx/4uNGNZrpJsVB/Vlss2
FtRsSye0PjagLN1NpmYfKZvHsDQoiFOoVktvsWZEXThMt+2YFFvTzcUGSeLMbyPb3GDh+1Mrm2I3
FK7iQwe+KY3oz9riSLGqEcPNODT8YV76gzuN38Ip7W7DWKH617f6IWvi8N6aqjJobL31S726mhy3
9KcY+XfKiObWTbHlnZMYfkODZ1wtx0BpwQdU8T6q3fvKJmDuuz4OMnzmg0aP6k0V2s1mdNad3A3f
w6W6VZMJZeqs/7aUetBW7n2hL9o+HN2WzVR9MJXwgykK6RO8vHYp/duiRZvOzK3MR3bd5wzdxnmz
HVOBg4iy3GLwM/tpPj4O3IuuiavEVHKY5FP0OR2GVS3fvupneUWW/KhE+k0zahySQ753ej306OEW
n8eiSgKiiHHfNVl525Sz/TrSpb/C16rchV0oW891p2SLACZgv65XX2Ij5WLnEKf+jIqVXbiEQkPt
/JRqrd1YRVFszCbJvgAqFy+jvdxyk+SJ1zulS4EcOmDCR7JKRTt06IptOANHHxsfIPSW8TUcNAqf
Sq9uTBSrRq+383JHbvuiThHivXb4YcxJ5NKU0w/ZLhTt5xWnUSEy4o1GVTxYGlKFSt9tcSxM0NVa
PmOTN/pum99ny+LVgym+dovkDITswLu/GcYlvcplexhG8aImydYBnu6Tjm3jqclRidcfcfbS7opU
vyn6xPAK0D47kS6cFJr4KevRuI2W8WlRsqfedPFzqlXWb30N/XIr+gpBcjf7mSpcGWIRVhDqXbbq
oe/Swa32aJTbQUyY6rnDbBHUdWgn4L/zUSZk9Sh/DH49i9HrVP0Fo8SfZphqW0RynP1MTdOyaxfD
++azlSamHw1V7dHVGVBcLdqtVWdIkQ+G0jAnSpK3dTjlV0s+qYA5xmcNXpxnFcZr6CB5nTRyOWSD
ggPP0PhiUJ9i6dyT3+p+EzbqfNPGtnyQto0ffRerGyLiPGhCYe0yJ6u+R9rS5r6qxPNHVcFM27fa
MHo14cB7Awrli4d9oNTpbM031TR1jxVPzHMTo1GgrSuftBCLWtPBOj1dtOUwi4Gv+7FZxF7N3KLy
RGRke3y6RdD19BY3Ce9U8fJmmJWr3GpmvymKOPLmuLEqLy0r/bGUev7VEBEDaotzH6ZZe9uZEKGa
cQrvImtaHro6X/R9UTbL6Ne5Vd7KWWu+KhAgY4+Y95DZ6Nen+TQcmlhhoWmh6REZODdC2KbXaqA3
b+GZ6LsCSMmWwNu+muz0S1ogv+Fp6qJSDTTUa6lGxhc5I4Sb5rnlJZ3ZbKekkBsnTh6WWK08c5q+
TWOv7jPMQ8uHqOuUOjDj1hk+qZMjUjgzIcaRQljj1dIi1LBD/6W6a+d+vu5VVZiWh0aEMkS+rEpb
7tKpWtTvk7nIvXCTeLpVOzQ4g6JynkIjKca9m+QwMY1+aj/GjsKGMZHBex3cJv6U6+Ey0CmbzJva
jsHtecbQjbvCjqL2uw6rxoKkJ3j5dFHifFOijKZfKX2RWLdVVZXlNWd1K3Yc44kIRFJmndcmFfkF
Mtkd+olDhyQXtVMl7HatZaTKVrNlY3pVYjXu53JqHPm0FipGH+oCStqTTKEEUmCiq+dNCNihw9Za
VrOZIvRwrpY+qbUv2VSrxr62cPz2WxP8MKbOpfwKM4eqil0UQD2yIY3ig821oz0MxtJxuC6zLHuS
KfIzr6GW3W8WqpyAVuMoVvwwM81vML6K50YT7XCwLE6aD81QhNodiSbXtN1gbXaD5HATeS7F32bg
mm2H17KvShFzMxrJY1y4RY3KizCrw9LqTrsfEgjtyzwk01U2ZHV/TWE72ehtwbzoVnlLS9fN06Mu
AussSGQo8P6YyyE66J2afctjPLjjRRseqQqaB4TNrYe4cBS/6pdky/sBDmhLxw8HK548Ublu4Ewi
fpi0IcdxwglyO/ZZlgfHFFSDYsqyKXS2ILPFxzIX93oxbLVMtQ6hjtNYk9kBDIjqnmuj9hBHjL0i
br+kuVNvAFg2G6TXOKbcfmtLtXnqk6QDnV25d9k4FF+qynkNpXT2hjV8Kie98QthU9UyKvVBA+j6
IVSsD3nB52zr4uPSQ4gpQkxlwubKLSLXT/vxYe18jXWtbvVcXKtZC/lD6M9SU/3UqPE/lfmn0YIH
TsE32yx4X/hKZTxShn5pC/eKLCGEggjYS9TVTsu6H1jTbaZq/jSO7t04p5/DHkVur0HAhPpB+olX
/QKz6yGuTNI90bzmVKG67GCW3Z+pUu0La75ZlsLcD6l8sVJewOT6RbcEuOP4gzWqAKubQ0r7hbae
+KSVylMjlW08qPe9CxqmK8qr0B1/KC7Y4TpyqztNyA9GvpRerhQPFOmfsqW5VRtt8iVAGn+ph9sp
lNdglh66CRxVpXQ/XfzKzCa7ysJpvtH1mCh0IJiv6N0JjcC4GR6Rov+CxvdXsvNxr2fhwWr02bct
MiS2oaXUu/USLJN90fxMw8KzrPAhd7jKdH2DVcmWw3fwR8X6mnfLddznk9e4QxAu0tiKMN0tpBtR
7nzrZp6HCfpU019mfHTLYUxe5lhiNzMmB8qDL7mT/mlUpXaNWfxX6h8HWO1exCEZFHO0bLSq+DRF
mrLpjWEHCuJVhHEeiEWJvdZKxu2gjIY369W+5Raso+7Oro1h8gdtee0MlmNSpnzuofBHRCoO/UQB
tVEsv7cAilaSj6zxl3DRfqF7V3kziauHZN73NhHbqovhmnGg+1DgrqdcuXFsEaS1StdmqZ3SK9Qh
Qv3vabTTj2VmIgYx7BrTbB+TQSPjd3jKjnWw3eRAcXjvLL1PT8LPasPeOV3+oRZy3yWS/OX/sXde
O5IjWZp+lXmAYYJa3JJOV6F1RN4QGSlII43KqIx8+v28q6e7qhoztY292ItdoFFopHIPJ512zi+b
Q17aTwgab02d35aVftUEw7zIqU6lyHaBDcAbVS/OJTwB7RLhDKe2Mw5iUxBM/lGpXu7UMNEsKNN8
GZqDaS9X85gdMS2cw2lkt69epG0mfihTy81PTdQ82WE3ANnIs6WQ0c2uuCYA6Dx21sEUxPcMxksG
+JiAuv7U7uCmVb85B3L9zxlB1rkdPTordfFUWbcx53yP0MdNe4vYOr74iVzVfbgZ4d3s93fgKCcg
m/dyED8yBsONI3oXjlV2Kxx3ujYXiBlO8Q9VrM5V1NnN0bQDfEA8Mcq5sXZlsS67UhnR/bI0XTyX
5Cp25uCn7FGvWltOQkGJS1OzpvEqG+sHWeQ2cEF3JRTHrxrlGlemvJO1+eQPPUkhRlz6w00osudL
DdC2RNEjvlpwC6Oa47UzIf17cI7oUM9OEoDynLfOPVtBnnhzlbrVaBwBeMy4lXZqu97TuHHful3C
2ZbveqO/2npyqasVPAnY4yFzpjPgFls4COVxM8BmMiMFDj96Td0cejPY20udEV7ofW5u8T4Y0Tmo
uhS8iS+KCKzErZpbGJtEmdGpz3lcVcMY535wDuSWhnXEUNOdyjBK81AeXW0aN4a6VW1/TehFFQPU
0ytdAYtYIeLeiHic7Ecj+tjsQsKgdcg0MZKes86vKu8ox8jfhtbhjh0OA0d2y84YeO49z+u46dVu
8cpdMDLHX3KFbmyvesyyaC8bP11HVJnBSfXhi2lvRLfUj2Q2pm6kTpPNttYwo1uMpHa194Npis2N
DBCyEKjizDyX3Xxb9qzgLTNE/y0stjRf82e1sIoLWfp7KzemGPFolwxmf5xb+2dTG8fN2n6FSiRy
qkRcKl/ynYZk9YN2ImdsfhbBfJNbvPWhZ4KW8J0wBfElhWFoPDBBiNhYBP2PuSfUpVq+VmVxQ3v2
fqRvkrqQN8jcDyuqSFTuGFY6H2AGMcZkLPdh7qSNN15ReXuzMHMEUx13rfuqt2yMK0u8oYS/my2V
uNNw1fTurSiN4MareXaQpcETDPtqHGR56q/ex6rcu8pTt81q65hcsYAnvhwTNdJx61evXRvuzZZR
fGo/wNNO2q8PF1dgXGW5c8oI2TajwUx6H6jXNlgJ9WS/5Fm7I5oETTb/TOxX+qbcpiAOG/EUmvVH
WJHIJLS5HxYKii1h1knleOfRa6y9ZefOoezrb5KCmNibCeLX0xSerKIEWrXcD1czUPZdvuylC8Td
oHJi2erUuaNDJ22KpkiA9z5hmokYjpbgsPjDkXnwoxoMM7EKlfqyz3aMpF0yD9FDXcqXBgHw8h6x
RjHKCndFh77fpFxkz78q2szf6SHouZjHsM4NaT7VQ1FLKzWQza6TkQT03zkJtFhD92pYEwtod5Xa
9othZY9DQYLSXoStaK/ckh7wg8xK92WraYrmeqAISmEgrWcihYqa1DZpFKnIvODXZgUzRydPWHoY
uTN+tEG2zPuqGr1fMBjBY7vNy2NvhlUFKkk2eKyZnoJ4CDueEbl0JxDOztiG1M9V97E4uVUlnVqJ
aIQiIIeTuJ/qVvgd3EI02y9MzpFLp3E4FIm9Fuu7DrqVxTHPDLkP6qlgqy94TvAeQ/Fi68yv4H0H
p4tHZwloJyFYLztWfc9ljHRJR1PcuZ7qD02xBcOpjIjuj7nsDhky1TAB6DehcdBrW+MsdceHJVTb
naWrnNp5i5n3/5NusHoXCu2iKPrvSbfHn930KcX3/2h//cdY/PyPpG3y9vcM3OWv/8bAWeEX/AcX
UfYlLOkiWfoHA2d9IekeBxj1Xjba04sf/+8MnPMFdT+S1JBlx0L8e/GK/BcB530x/ya5xtUBR4dr
89/h3/Bm/YF+C6m2JMOO8HWciOjk0R78kX7j+WL57F34EtcLaUvOzE1krwB7ukeufj0rg4WY46OS
6RJthT5rWytC9iYxJL5jt30STYR5JhsKiXK3ZNNUIhr0+LY0c+u3yAHWNUqwANRPa03yWqzXkn7Z
aljFK6TcEiUyr/V60TEXiMaqIvvVeJWp9qs1gUwGZhvEBDlPN1RIZG2ymST4HifcrM4Bl/06pwDj
ATARrhUa4aJcv/akANanaR6s9S0MVL+erRWoczcbbe7vesH+aFuUDCSzp32MYqVh4WHYVPbVHcXW
7RZmYJqtu1pRQLkpip5M0eYzZp0aS0zReOImMlaviQGgOhVvJAMZ8TwZ1WdNq8xX058ZzzTlgh1H
WBi9bqIU772aGjQYiJtvKzrWwOQiaf1qxxE2cA1UC27ltv5p0Qv7Ko81yV5ihW3qdHYbJk6X2yLd
XKNdmQohD6noEJlOvC3snkWpleJHEqsLUNYbYeyO1fa0COGbxPN6GVOR17bpovhhdpYlDT91tJjC
g9lN6iAaZ/w6iFnWceQ3wb2f+Zxc1DGJHUiRUcfgpmBdciBMJHFNzKSx8GX5TUVKPbZ+TovvIEa/
TZRc5vXidHWuG2fepoO5zbmbTJZobBz24aQTp2Ez2l/sJExT8El93Id+WT5qNY/+41b3izjCC9J5
whGAK2qYyl4ktWtXRZpH1rTt1kZaZkriWJbHdsdICWcxVAoUyvBUMs+woAfP57xJvXzcQO88YY7X
lSSO4VqQm1PvC99HnmD5yoSWtZ2mPw+Vbbz3pIiWn+Fa2kNa8D7Q/RhRV4Lu+L11mYYhGfLS6alX
124eJog6N2qyGIjHpCZcabom7TSyk0E4fRT3Wq60MHZKq6NRL+26D+aysmiemwXzC+ay3HimAgu8
Obe6SibragzlWVWL8SbqftT0yzKnsRiVubi+BFkGj2Lqh+nFk3ZZ7HQ3rstHLUo6Wwo5j+KZI24p
b6omG856Ceb6igUdY0auZbTcgTWOywk8bAj33dZMBfdr5WTvox1V7i/etwEnCSlr7QZuIG8/rCuG
HFox2u7BW+amSXI0cGJf9KsWqV4Xokq6Ih/FySpDdnPVFlwbNuZe3hITGoR3EoISJosmDecMQdtG
OyPzTOtQRKv3K2DHJoujAjNKTa82JYJm0NdUiVq2eyLfgB2JoqqLo3ZGszxQt1i0SbjVWt0g0DMb
chmmrr61NYfwPsut0f5BHLru4ppyjPE+soRnYmzTTbH3egIO0jHDHs26KNuGDUqa46k1Rr+Ajb38
ru20lTg6rtvXN7ZchpIOBQo1b22LJ88RZ7MsTsMAo3iUYwP8anMfZWdVzHN4aLZuAaEYPDpkA0T+
GVSTBe/sOUWBLGFwtaIhSAr3iWKBqok74WpvN2h0WW5U8Xa4+vwlwLzwnOlmJgcubMuPyg7Ur37N
vF9rpXEjN8Pavpls8ZgTBodfMIpZrTHh1JRsTlat3ITslC7j+Wbyu7Nv87gpxFhxJdw+SvsslHLv
Gnq8s73RmuNo64LbYt7MHwwUbU/wXNWxD2RloeJ2CcRPGn6D24p2O/AKkPa3wm/Vr5ExPzsOrqt+
rdrwfpW2BdZf0W/oIfC5+I3qQrZvoTWEduKh1fmRtTa3j/QY3ngYmZrhM6OiFNbeE/TTbutHtJjN
HBetTy0h318N/6QvYg7hbd3KUk654MkmtsaNJRZRcVJhWE77jcax1wVvUH9t1aIiPL4tqsPiqcU4
zUroNuHAMDq2SNd5x21SOQZ1FS3yelBKyyAABvDuelor047HRk9bArw5UpZr1vNLTaXZT7G4FVHn
0bQ+YmjrVUxgTb4keTaZz0VB4q2fEVOwz1sji4Ath+xmxvf4Q00MufFqYYWIFbQcZGlW6nVHNRrq
idaRFDK2vtckVrTWzR7wvb2FLLWt2MOJ9tzmkgVodmzogYZOUDtxm1pd110m2FScen1Q+Gbcw4jl
IQKYzCqeRat2gp2lHae56gmdrGIkW/Zzz8tXAP+NV+w3olSvslyTQ9lgyhMJWhioGtOot2fE58ND
KLX/VpIMUsROpAKYJFGjA3Hm4r1qoBKRden8K8ZRm+utlYQZWnofnCnqNzAlZ5TPmwmv6puk4u0N
VYKuOWF+QzSN1QDpZdVtv/bNWzfWyxvwo/1umBp5b+ba9f3k90OeEFRocdz0Uxakc5bPfYq3on6x
Roh69pTK4YwJaxTCVWYUJ1WWbW8c3NUwDTdx5xKRmg1Qy7Ots9c87cDurF3ll7af9JgRfthZ05p7
vfjzA5r84bkrPSCIy4KVx37RUXZQhkt4xxBAda85FDCredNzvHUhGwYrnJWx7NhTcDvp1gUe1UI9
jnbWflZT6DSoT3TIwew4PSQe4gI+obrNSu6rgDy40RLWm7s06rtsLpfSVa64911ySw752A41VLPQ
jwHFk5+Q1uJFighxUxOK3kkuub5zSoGv7RzQx7a3rXT4ZIe+wCRlVzXgT++pr6Ewo89t8uSznbfe
FYHuzivZjxMlGITF/cAmUZtxLUURsdqC0XKAatHv/Ui2RiyV5771PIdxetKWwUX2LYtkGlMZyRTa
A+mKl4MjKa15+C6C4LLQ6DYSiUmZnI5lSTvwEQNCv6aj70qwAHPUT4aQnZ04kq4HKOdyvu/t2XVT
7qf8p+dN+XqW61x8NPnCvm0QcgQJxiTFILiuIdqu0R/gE4me+z7M8JdxoQz3fly0ya2ftw3MktFX
LIhEEZcxyBdlIGYukRRpKEBqMzmMzuBrRhOjgd3CnWW2VWr1XeYeMxmV95jqyeSQPV/ZxLwcp7FJ
1qhONr9ZPgR87NVU2s4SKyIUdKK2tQwPaqEuF4KyJa8eFZSmhCvL+2DvKbLsd47XyRsqGdpqb7nt
8uhGDVDeWlXZfS3RudA7dLGZhS3wFVOIgGLlrM3fDSN3fikTTcclihFlh22UvB2dG+DlrrHcNYwF
czxU40oQMggDEiZH8McyrJ8XOsypk37eGrkfOlbduABzNeJOLc03otL6+uROztKTtz+ECwBvGHyF
JHRfCYudjJ1ZlA26MD5RSszQQqdR0bRyV+eyWpJhHKKQR5lef5bjtECPTlOWYC1bH1tPDt8dGaEY
W1s9vwftwPGBXLe2kaoJJHwMzcypwrd1H+uOMrZdMPj1vRoM8T10a+/DCku9xAMzg7ureMAyZ+cm
DdaakP4h5vZ37auWWfMhr+tqi6FAsxJRFCLkRDq9/5APRfCBNXNm6DL94odZIFbZ9eW8wU8W7cuG
is0l69wr0cQXg+nFF03/D6LCJwkqt3AIRXNbScRbeejE5TpR8iLCav1a1jDScRE2bsvZJvws9cD4
HnP8gm2cm+bsxqwn1a2mmpBIDbOA91N+Ibc4XGsG+izP3e+d9sCucq+d38d+gItfS6v7Tq5BpmLw
PJh/NdrtlioOOMgiY0IEMfRhCOKiuxqfklp5ooWeaby17pj5j4M3FJ8qquev64YzEntdtT14/lDP
cbMtix8XYL0GLsNoYlyH7XtYoxHsCGFhZ3G6KTQTyLiza7i6xontyTfPgxfO1SFrNJq1CTUkeYue
nT9c4sg9sIqWuDRrWcrvotPmz8Je5XBRCvj5Tm65vh6NiefKUC0EGmSrs9yMpFZiNHKq4an0V/Fd
NCDv8ZrJ5ZWAh+ntYsP6tGdtgN1yOr+2k7L7xKR1+mloJUKbqOGoiJ1+rt5QPLMQGSW3DgVtRfTg
NpF9u6J5/agrXw8JGnnLO9hjOH+QHV0tsW57CuQ2IwcUnYmfe+v7TVdJ0DnFZ9SyM8SGmCC78xUW
KJ49d/xWD0IgOXXKz2GIxvccnElg5LCIN58Cr7wGCmYj5Jebxzqsuq+sN3JOmnCZ7jzlDu8EdwPJ
75qIr8Y7XW75yDHA+hZnXq1UbLh19VIhNX0BbTQ+zWh2uiQchPe+2WFusADb3PY4i7YSdUgxPVIm
tCCYZty5WZe6/rUtWr+B0W2fgR5klrLRDz/pt++XPTdWfQ6aBlKrl1S0AYZmqojzwQ3KZBnM+V32
UfsVbbsXgPyOMB7CKqZwj8RgRn5JeSFTs+a4Tbeq8V9Gmzyf26iEPkrKTkbheaphNnbrwiiKBrLI
U1MY1g9hrR0cr5O75UOxCfo77Hb2Lg8wWMWi2ZgHIYr5BVIoc1ZPW1q3umjWmoFhbN+I4WNa78j0
ydPBdPLvNP9Z6uAORXXHUGzbt9OY8RkDi5pOmlVjuz25C9sUst4RrYb0R7glx14He2fz2G4ShdOV
KdLvMmiYNrCmKw5VP816Oi5jcZES7MKeQTGtbdR2N9GGbAC9LmWlj8TdDZc/pAvzQ9tjySxlEKVg
zUk+SgTwiwrbLHW2LbffhIf2Me/C1UYX4FVj/VtqwN9l5H9QSP9Dn/7/howdGOt/gtTAI8btp5Lf
mh+/B9L+9rf+jqSZXy5pYVgZ/4mX/aZl974gbccKjPeIRxJdUf9E0tzgCykgyL5ByrBigrX/A0lz
vS+kj1wSDYlLcC6ReP8OkhZG/Di/E7JfiiB4ICKoB8mjIgXh/B+RNEcMeW8J245RvDE0s90lJnGo
KDbcskCp1KNBiypSdGZsEqjU8L1aixHc173MTsXWm2lXRCbETj7cRsPYPRWO/toNU3sas8m6q5m2
ripD5tcRGoGbPBw5oe2hbG8aQRqv2Hz3Zo4Uh1Rgn+CbfSry5mE+a7GFpxAJfeobHWG29mwtJBgY
02ECbT6Xahz31tBuHyhaLIRkHrreNmoJpZ0dhshSPzVRK240f/vgBAqCB+bX4QmTq/cx80DTUf7v
7a57kJyPcaTRawWS1TgxEOocgnUpU2qNkGCCGcpYrUgNVYEsnaEcI3UtpH4oO9NFFOZHCTw5+5jb
uwfHLbtzMKJIoQTE2aM0nr8vUk975bg/1SDs1GwFYggiCBO7ikoa4eo1Xgw5IjRT8401IPe0JOHF
nN5WcFpmO6hTBGbIGyxEF4mWQ/FuNqvxaRvU9VhdVMVzLaeEVo/1rIeaJoTA0sbHpiz7EzdPcBxH
p0S8iX7lA9ChOiuxdk/D5JCG6SK2m0FJf0Fx58eqmfca/VcyFNMKvdU0p6LNsmDXNM5hVGYD69F1
L4sa6JJTXg4ZvwVXA490L0b+Mh/bYhi22BbSu2qD1sJBpbaTrCLj1hGmiNjqQGxas8SGV8KkCYd2
YsYHcTH/tEXcrrgZJ8/71ea9fzUrMue2rN0ettn1Hmy0NbHf1eGpnSBGw56etSgahqt5YxqanMo/
+xXaWjnr5hgsdRhDQ6gXWxrLLkPzC6Fk2Ye+GTo0rmG5Q77vIYQ0rGcilqjOc9HI2rVgq/K2DFFq
cFhhgJPB2Zrbpe4Ow1gFn0uAit5uEZevLlLgQAdvkV0jebxAiVXAU9ws++DsMr3dEIbhJVhGWcIC
UWMFkZg0ay841WBCp4LB+NhdDnN/udC8s/l6qYF6dv1s3C/0ZhpJZGa0ofsyTMfJn9OiLd33Vk7F
UWGKQ3eZ281VFjVFGZvDOuE7DTc2tKG03ulH3g4rGsvv+UxeLgSdjXx9se3d0GmkNYMH5Wg2ojiw
t2f8xxvTpQnwj2IAlpCR2FgjjkrOqspJp3bi/65cS85737bSkXUUHlTqr7baTEbtQn82BFs/Q59+
rQz4RmlJ5xYZ8ZXMkT4Q1mMdHMOz7iJXZemA2h8yrp7Ttitoxan5iEYcWTd9j3S3aZDi+xqzQcyN
5ul48IoiiLtVTq89YH4VZ7YZppk3vRv+uL3YMzrXDO/qfiCA2NS6PSJLsnYoZdAbWNV7Gw5murhB
9sZXdbouy1A+oOl5DbIoOE6e4aQ+0NgUb7Vy7rRbPkpBPtE6Iio1RFXdQw5kwH5j2MdMi9NtTw4Y
rrG2nOn0RE3/ypqgj85lrhqdOfjZ68K6WsPJTWrLH5yktGljd/qM3gJUseN1jUnGSJfcsG/saWQC
rpFM9DvtI0AnH7S8Koray2KzUofWZeDOpu3TWNR6UxBB8KMPgOViF9Ty0HWss9r19X4IEZ9Ym4x+
WhmOkoh/72BU63huZL1cISsChaIwqZNMdIbrYTFfShXAZE/1gj5DzNGdaFfSQ4x+qt56vuq3LW6q
MimNZntojeYmzJW7AxmxTxxlRRazGWFrXoaWOzRwm2fdEhV8Ms28ORRZRXVRaWt2f7QtojbOdnCh
OVYxxiO9oTG6yG7bIVKRKYq4VzmN/hUy/fKZuX5fR0t4nS8M9RAM9m60uXXxK5cH7We7rMX1DCcS
oTZj5rzOZ9O/REW6B7sb3V1Uzd+dfuTEogXy5OBQ3VOHgS5l5Q4qtFclEsl+cum+ToQqiWP3yzmd
UUm0TNP7yG2++5X6kAPJ0hGLoZS3rlk8+QawRlzkAHh+4/sX8SS1WnOuuyMC729z5qw3xtrm1wQa
8mYJlzyaQg7p5IzMzLnOrWO38aQst+F2jSbn3cgwYsDL1mcWNTt2dNY9s9utX0Vfh2m5+hrfySST
Hj5oxCXaftiyf0eBi24tugtHHlBqVj+YJtV+tCf0Cn6X8rRY9vS769vNcN0k57KecHZeQTSxl7nh
g0NfyN42ls9mMbK3cegKmKtG0HCxbRzb6MkHent2IowmHmYFciWMmk1sOGH0mGd2fidDx8XzWYUP
UoowHqbqeqpy2SceBzC6JWOpj66IzKduDqpv9daCJuHZDRItRIZ+uekP7A+apx0V1is5iGcVWtsh
BIFHmSgykrSD9n3q2sbdlRYFHF0Au2TZnfNJtmW3ty4N2NAQTkCq7OD9wKRr31ETYj6orghQRfFW
79ycnuTEx/Iflut5CfLstZ21V14JVqx7nWXf2QrlWWUcYn6rH3KCC54Mx0YfoLd2nw+jF/cBIpKo
EgsqIa/46FcBBdh3jvFRGXl3gp3STQrmcgqw/ux4Lof8x/MO3Jj4Q1qPsCVb+3fVapIDm0ure8AU
FXxrbHk/40Ke94xVWGuLemhuuMRZH48Ycu6XbZ1encpE/MI3SoegizBciF42DbU3ERPcKlzrFqEn
L3ZmtEeEdB4cOaMn8luE1LteMUTEXWRIjHqd/96JkHOwc9RVZvbZDRtud1uQWPCo8kGfMNYA3Bv9
lqx1uHZJ65Sc3pE2vvMepRtbpg45V+YwuM0xzV3lRWjso3xl2XfHxPaUnTp5nV1vhe8cCmk41MzZ
kppJNNG4PPps20dTcTCGrjmy8d0sYWnF5CFF+Xl2g4v4oDAtwAs0ntXkVmkwAgK3s6oyctYn9+uI
xR2SMzR03JRIFgh/DH40ttJHtPrrbZt1xWEjtOeslaWeyzmcOEKs1Y5nC93SYpn9/dwb3XiUgU/j
M192si9K2MZEyMz6Gtoh6t88tJbENurwgF0/32NLNp6qQvPgQu5BwjvqzddNlf2Hcsgxv5bhkv0E
w5mspwLsAciqC7Y9xKyT0WsWfFVi3jC2aOHa+waNMVG9GBU8vwxf3Hb4pRwD/tR3npYog8mrsX8U
HPt17I1d/S1yOiyWpiz7Q4Vh5Fa5wcQEUoevuCGNcsfvGmcalQ4W/m0mkqJ9ct1BHaDcCaSfq+3R
g4WAnhQbb3xGoDqqvbmqMmTWYr9vaxtZtUcZ3sgFv/MM/81lltxrrB37Og+KdNO6/BnWG349aMYT
7gzU+D7VMeZUdClXoj/qedteGr2N6Vx/BegifDlrgCpMrk0gqusmYhKrt5JR1cPF9IEjR8SBENeu
tz3lCitfRwDDt3L0UBqO6n6QVX5iTnlQbr+XfnerVPHTbqMU7TCilugnsT6PQrvfsRkejNakArfd
bOr+wme6IrBOBfcZUXwQfNZJb8DKQdOhR+kNnpyFf1K5z9lDBGDKgxAzjsdMv5g76RYHMKHtU5dZ
wWOT8podS36JO73wh8dV9xZZ0qJdkLVNbU0WcTB6wYNRie8BE+yDbTjjMw5hZ4qLESStAb1/MPKh
54OQS9IGttxt2qmfstop4y3S22665L5VgwRZ2JbtLvLW1Yz9SMFubCLzr8LNN3xOvTzfebmxPCwm
UPM+kubFI6pKMDz+SAZ6rKz1xlw64zhEpTiG3ca2QKH1CJHoFicjl8Z9QHlBiOZ63G5drJk/TVfl
rFxtm8BGtbcFREXiBMK7d22l0gDjKdXk1kbyLfviYWLK0UIfpBwCPk9pwC6Dxl4IWIU10QV92equ
OFZL1lACXuInaLjAnuD5w9nr9FclCHViYS66qUeXHArx7rcuH8QAt3pqVskEUfsHlV3o9akGciUK
w7rvVg7X0g4f5TY2u2Z6b+ocF1kwPdViM9Ng2uqj72RqH4aAmbkXnJt6XM6F44yHRcn5oejta+n2
934/beng5/2baSjnsa9A5ia7xMO12thie5oc3KXHtFzK+oAlJT95tpEdWjPaiIckLyMQoX1TWPpi
ZvHdgwcYDQga9A9lze292ST2TkMNbrfqm9kTD4E3W9fuCI0HYi9vsotG3jSbqEz9S4vyHt9q/biN
+gdgsnVcLn0Wq2XYKH6dnO5aMRnNtcfXbqGid/ASTBHiJSDyM26xZT5a61K9TVris6WIJXdTIvGH
ZxWSaMBOFeGkE3yI17lw+U8l8geR2Y1OtN906aqiDQcPTwRjs9BmFSRxFW7znhN2emsZLnfbnBvz
tdeg99rlnUEsQlimdQ1ZRpyfeQ6tdjtv88bCKp1jFXbNfT/DtSlR5vfbkkUpT7j60fPQyhXK3JAA
dgFEJVEfarY2mkgMbrvV7PofHdzSmzd6GKdGzXMozoEY3Fa0RbIgSER1HFqHtvSrp7lfzd2ClX8/
4tw56WCrbugtf+ZmYPiZRnw1m0Ebd6o6HM2tNnqqPDORBubacj6XXN8C4UHM/uFefpYiNjKt7+p1
DJ+QmDIT2mII32tujKthCUfwjq67mZzATBy1rs/h5nUw49r4zLZ1TYgQEr+s0Q/ffWMtT5U56Of/
bL2630aqo2LhWcXl2zXQZJs5Rw/2MBGB+Q2aYLn6zykotxKgAxDfieaj2UMgrnmkb7vSvy0FtETg
RznTgnhg7SzxzlnrbzFw/xZA99zW/O/P0RF/iJz434uiOPxsLykOw5//qcu7+T08+Pd3938zheKC
qf33grikEPLn73G7yx//DbYzfP/LBRBzPce6hP3+BtkZlNx8oQoSqhrUzKFa+5+Y3SV/gt9B3kZq
q88abJKA8Q/5m//Fs3wKGCx6VUwKcJ1/B7XjRX6H2fkmHRX0CPnUs9sBsd5/K8v9XbIQtTsO8i+9
QZb+zcIGLScfRhXK7MVu6tZ6YVVpP3/3yfwd4f1D5sUfk5zoYzIpayRykj5qj07Vy0f1+zgjoT1G
PSwV5yC+y+PHt+vbp4fqLxJrLolB/0zV+NfX+FMcT0QeU+d7Fadk/P71OY+vs/gvQov+lDH9ry/x
p0ycFQSp3yJeYkgf3m+e78vd/ZZ8ELb8Fz/KnzL0/vWF/pSO1LtKrt7KC11FsbV7Lnb8MLQLJn9x
Wf6Y8fMvL+P9Cb/N7MIyy5bLUmXLDg8R8lwotWLvY8EJbJVkhNpF4TEKnqwWaBe4wQBkyQaZILeL
HfdcId6fumn3P7+vv7iS3uVu+t0t6q7/9TFv+7u7KDncwoH8H74EEtXfvwQHhDf/rZG1jr8WyfMY
31IE+xcf7x/zmnzueEoiyAalb4O97F/qE7s823RN4PLhf3F2XjtyG127vqFNgKkYTjtyWhrlUfAJ
Ickyc868+v+p+Q72NJtoYmTDgGEDqq5ihRXeUNjmcFQSPzxYYCWQCKAEfn/FrhVl/jcUqFVeXRuc
Do2B6+mUiq+DeqtawH9+8SUQziWfRzBdSpBcgKNQOkkqdWOTLi4SU9c1QwWSKzACRIRZ4n9fLmEC
OXJGijDzqkZrTrNKI1YQ4h0yXc8v1K6j8/05PuNyXxzw5wE1RH24TLCkJDe4HtBX4kqvdZ0BQZHv
9Nq0jmZeW/tCQORDsgzp96Tyzy0902PYVuT5AnZlow0OYNwA2FLSDj/LUq3LfStrMH6ZwxiMIgRP
uogQWxn9+JNiUfxtROY+Qm2wdnA/yZSRPDyXY98eo6a3H2jZZG+UOIEago0ZNulVdRI6tMTJVsOj
lRga/5alx7LPxOn+GgCCfnnHmfR5TFMmZCqeARLHfL0ERYt3Tda5wcmQxU83BeAGpLJ/7SjCxhnY
sAQkc7y3lwqekyIMP1Hn6jRZoBoIrvpTreAleX8uy+OBORmWP0iVA+lSXR6m67nMtZLoYsrMU9u6
9VcoacolrcTwubNszXv1UAgJIiXLq8wzKxbLpid+ZoeJb56mwM4PCSM/TRnqB85sdp9ePxQeTQh0
IilraGJxKopsgqIBd/80awHiidUwH+Dda6cQWsTG/XKzGRB45f0mTeRzSX+t6wWMdYCYfhRaJ5RY
xRFc9HBowcRuHPPl1WIgjovjCCEJQlbSTvd6FB+zlqYd3M7D9kn/D0TFHIJ7NqP/Ut/lWpsbu/zs
Nr2bbtzQi7cJmB8D0lykzYk1lGEsZqfqoVq1Zk+DIQgKjNH7tP6eimRITlBCom/k0/UPlOXNiup0
o2+9D8vLjcuGUMy00OY0dM1ZavtlmR6WvdmkUPRVRHKA8yJ9OjYF/pF2naif9N4NtFeutMlVKo8c
ESB2CtAgrlcaqfM6a3NUB/qqiDxu3eB7aQ3ZvqltA79ysNfoqLUbR2O5idAbl4L9/MXFwpFcfF6w
SjOmjw7k3xyjx1AVxWNVhNGrXHK4s+QoLlEsEq7Yc1iLU6FZWjBxAAuP+nr2RstwuLPoG52SZlRe
eSoYSgfbQYBNId3Wl8FD0AsNXAkTsmTuOtgavYAZPYvXHXM5CurKXMWwVmCuLL4VOEyyyjCXfr6Q
fA9ox6cRVoRmqB8qAP7m+9cOx5uOgZfQDFQzMdy43hodaIwx0dsRlDb5OpDe8I2DqM4+74Z0Q9D8
dkPYuAiThnD0LHScFzObOwVYsbBQBPL9+p3wEblRgTtuhNJro4C4w/xGxf4GK5rrCSl0dwI7ayYP
B3fl1A4RpIEq/3V/1VYGEdgcSr6RZZLsyEP+Io5sWjabqyBSXBbafIzhJOS7OAq7/+4Pc3NXsFo4
k6BSS7pHbrdYscIZx8rU0sFT2JPvbUrXb3W1rh7LCdXSZhqn3/fHW4TH7AIbWUNBBMA7jSHg8jBR
nA86wIeehQrQRws+L+jSpN7FGQpmlYurXQvGE6Kwj1qtERUbn275bjM8atC2YfMukD+qixsj4b60
Qx1RnUZEytEvIxjBQ6gCiK2s/un+VFe+IB0UHm6KGNIIbZkHTWqW5qA3vCCPACxOyOPsMXtDIvT+
OGtzMohBVM3GJBYP7eud4peNEceGO3njZOY/WVG7oU3QRBSUGKx4uD+aJnfEy0iWKI7VcyRQDzNO
PGauh2uiro2Q2lW8PhgMB90jq3I+qEpQfM0DRXmHJ1PW/KBYSJHad5xPeV0AUEWnZYAo1QHi3bid
tZsdjImBIZBYRo2XyvzSpykY0bqOB1X1Atahp7o19u5ZsYHxnvQ5RKS3aifRHCO0uNEDE8RypyS0
+hKgt17aZ5Qa2vyUCpteS6bMEBlC6nZfNYhSH/QxR4vu/vrdHAB+rs0DLSyNV/pm+UbLjjvUpSYv
tjX6Br6iIqhCO3wf1rp4M+hBfHIzp3ns7ME+6rTRNm7jZUjEDuH1dXDPsPh61lJj3267UphZNXkT
nfmdnsN31YY+OqOWWX8HTRC9zZn7xqa52aIMKnFdiHeqKhqkiz2DBG476mgMeRHU+38Stwe2EyQN
Mnq9ltOOvL/Eq6NpQLoI/3D0WRrQlAOEh94Sk5f3dILRfwSUTn8CzGOoqxvbb205HYM0gOCAxssy
7uHY+0PXcvhSir0oe2YR1/QUdR4grOFIM2Q8jrYNgvz+FJ9Dm+tTyIryOvB+S/fupcsErTPJKB4n
by5ahPvmMO1A1Rpo+EbOYO5jIEtA9U9laSffoMGU783ROgLMSvZGWBsQTvroUSNtSVEUClp9IzBb
O5OEgY5jCZXC2XJVlMhW0kGNVW8yW7FH8Wf6knZ0dnZK29ZvDDXdylzWPgPynNhAEtzIusX1peTb
ceSoQ6Z6cABS9Nhy97EymuKpNDEERkzMPEPeUzYch1YH5SKkuInZJfHG9aBqavSKCPXZk3wEi06t
CZyv16vP8GDCT6GhguSJy4IW9f2Pv7K/KV4YBj6U3Fbk09fjjiDxbAuzdi8a3NIEsOA2Cs2o3vnX
4uN+uz/YyiRR0CbQsaRhqbN0B1ZG108T5Oy8MFEVdhEQ252IrO4dZkv5kd/R7fyya14byMl3jIhR
J2KE6Ly037F60FhGbc2eSl0U7TTNrEBKDPSrjvend/NIPw/EbSwX0uEJvV5LJ6SFllJR9rIYTTES
qsSDjPU6w3hSCEaxOKdMSpoJLkvIIBDsEbV9xDXh9PaIDQ+5etBskWUbW2NZ5X0eydYpp6mmA1Zu
efJyK3UVHySaV9WqOh5npMiqQ+mawbw3Arl8GnXgLzi7gdwYcC9BhbLWgVsoYY38VDukqo02iYBf
GTk0TDd+3tpqE6FjUMfu1Tgy16vtu35Ow7XUPKlT5QIdSURzssxw3iovrB2RlwMtPiu5agq3gYFE
PkqkZV4pKtDGKv2k1TCBN6Z1k+5zxZk81xjXkbZR3rqeFk6CXTEkObePArI+CA0F3b9Wf2jGEb9I
0djvoxprMBficbQx9Eo4YWLugAkGFif4CS8mOvkDoB+bu2DK3PyLcGY4kTVG1J94F8xgl7Y4xwYK
YkSGS19v6lM40q8+QaR3zB09cPKUZaJi60VXuVajehY6IlBv1KZBQaRryi2HvpXNw84m/yQXN/Gr
kd/8RUZE7xzKQ9LanhqgWAMRYjw0U5u9/ukiQyFC4m0FI24tRmkMKD3u6NueD0iE2n02jO4B7azs
NxdRmKDJ7Zvf76/gymbFGMGksMZ3pIG2GFIH5Ie3Ymp7+FqjvhTYzRE+nXohBfQ38p+VhxkLbbY/
kTI5+fKdJDJytLRFUqHK2vafLAnyD4brKz3KQ1mZQwy3624j9lv2g+SV5JI06Aa+4ZRll3VfAXRr
0pBa9KBywLtrplmfdiGuoh9qLUSwCWWpT0EVdP+ZiKjATZ0j7SOWF4hR3F9mJL3ZIYugiWyaciNx
AsyEZbJLER72+hxbXt92brxPRqIRxIba6iNmDKb1TlNrIz87omzjc4QqXA11Vhe/2wA6Atp7oF04
QXkvjhaMs6/IFlbFoeEFKR6iWEfZqMXl1zn2EJO/5nlUd3vQf+gy0ImP4SsiDfO50LX0m6ZE2Tuo
g0313ZiT2vDcRKNDb9mD5BkZwjr0FLasMx43fnlS0hhlnUlXzOENKNnW2c9mjb0goEg4Q8LJtH9r
9Bj+IwCtirehLpRmnw568rVSwgxR86y17SOgzOKT6ACf4YGsqMitNo0NDFlvzd+96wzTPkL3Mdsh
XMOSDJPifu/czEaywhwx7UhEr6CNzckYwK4hYLHP0CN4T3+oLz7FGLIglWb0LkgLanDiZMRVk+5M
kkBtl1WO7h/n3Bz/0dpQad/T968f+0EYcJ1DaLBxSYAOPFVTfjZ+oToPUxYN06EGJfS17cvuS9nm
2G8azax9MZBx+jPVuvnbaWAdnJveGD5CiIW0moxxiSOwr7twt5EuZ6LTKIyPKdIRAD3QCP1YR6oy
4YzRuh/AgGraTssD/3eYt6ONtJlfvmtVvFARwC76p6LrBMrDXcDrAYZNrY5pUWfvulwrm31GPQt6
qTEo9XGAZPjPoNKSOBuNkz6Ng9ASeExD96+p9lPgdfwZCYp1DZh6gRD4b5yoBuZTlQh8hVmLPII9
j5ARA2iN8PDMDri/3/GDThj+OtUpgp6VflTnAWYimqiaTj15bDrEqQ3Vf1CyeELaX1cHfRcafdLs
g0yKR9dloZ5H3S38faGjQXAIqgFpmLFPjN+FCIB1Jpo22GD3ayhpjlKmP8esG38TQqLzaifSgFjT
axRIdbBNp9oZ/V8BDii/TKPNEPCHN6/ubV9V8mMxOcp3JVAtqN4YlHwsCSOIIjqk9xL2WXB01BZR
WADnQ8MOQaAEufcxM48Bj+R//69PRpQu4gr4iNLIP3qi+rmDVA1j7f4NsPJOu7xzeMySiQLZlf//
xQsSG6VbKX4D8XkwYN3VKnSTYzKO4XfU0AfJ+6xzr1aMgJgWEb+t1H/t+oHuhE83AAqbYPB6+MxQ
/HxQS91ruSYlxNHBWzoNN665lYCdrFfOj/SQNs5ikqhxoaQAo9fTG6Uvph3xAS+/gxLsjOpbkmPv
Y6T2r9CesGa5v75rrwvPM30xCbzlFb2eoNmhvy/5TN4EkBNcXSSmc2OogDNLxz6PjfXj/ni3U4U/
RieRug/Z5jNZ7OX3RD8jV7RwEN7sZ0gnhL2iRnu3GtBuVZJZWHhBiBltFtilWzWG260EbYwaGE7k
0tBu+WbTdNKiShnjh3IKYvdYtLbxK4gSmAOVOoCFzwo7746dzt2600MUWzZyz5UyHIVbWnUyaSE3
WyYu7RRa5mQB9rciKwy83nLCCgsneBlI1BJnH1tSOqhbStQYHn2AUjn1Zm2gmtCo7RPgV5Cr97/G
bRhDK4+aFmgBQmC2wfXXTxS0D8Y0Sh6quqEP7Ta1+wYUrbig7+H8vD/W7U5jLM6yS5vNdkl1rscq
Ayw0CjVNHnLH6I6hAVEUM+zuMTQH9wQ9estX+3ankbMAGWDJqVyb9uLo9n2E4Fs6o34XxckZRJAj
2VLZoxFjWBA1SAVNqtFsnOSVBZUFQkTAmCNwjMWgBoIbQKsM1+PmTt/xkDfIE1tIM3aquvHtbq8m
RPu5MNgTlnrbOKmD0ALl27heIUr9pJhdcmnjaatrvvLVbJozrk65VppfL8qAmo8KK4gbQDlqjMpr
7Sufm3Doj9GgDpxSLdyoIug62+A64COSp59Gb5CjQjX+epvE2DoOI1kbtWG9SCl9OVx/1DPA6Y5D
ZXwsqnxAxatNEPQYNN/3z3Gohe+bobY/RIpZGHDHRlqLkLSVL2gSNcFBA5WePsa6maM5bkToZjWl
aD/Gatv7uPZM5g/Ei9ynOSAUOt3f9Cv7ASAA2R6tOwdGzSJPiCad0FIgLotazKiBA0Gp+SgN+GxQ
lQIJ1r8YTkIcXIaUpbzrxVMaxy1nkD9eWXXOhHQlkp9Hqsb1FzPNkCC5P9rKDgRwxEUk2YjyXr0e
rZoQJ7dDzffarCG8DHrrR2dl9QbWaH0UySvWqJ7yVl2P4kJsBDk1+V5hKehVoBEfd094L2rOxkAr
7wPCGzrdVd4JeSFeD5TYZl9ZZul7sx3ZaG3ReSL6c5o9WpYZXHTfGo6lM4Zv8TzFYOT+Wq5tFFkO
IH1l26sSj/nyXUypFyt9o/ueqiA1RkTUosQeG/kT1ECz/PL6wSgNkuSRwwIYWxQ/gsYJBnfs0eWF
nYmEQ+zGu6Kq1Idec6ONE7BygbDxqe8CrCDKuIHdjHOemNqENFTq4pvVt+1BDVCEwajt18Tx2LgV
V259mhXgPqmk0fBdtpOF2rajm2mKR2s8fK+rKPBas5W+hTec7/KyVx7wtLU2do78OIs7i0E5tUKW
c9Tl09b2YTvydiueXmYWIqYZRlH7pNIaceysZgSHlw3IphpRPvxUdN85600zmRvhxdrM6fPRKeIf
kFuL05jkiNwKq1M8CpeZ5kGGBhjWB2IY0IbC2+Ewu0GAW7g/1Z/vb6e1E2qDM/5fNQnszPXe5SiG
fdcgLpyi/P8GVyMFHhn2KK8fBTFNOrMyXEVF7HqURinRGnIKvmwiGZL4ICkGtAu3sTcGWtuxONYT
oNH6pkGxmI7VY48g/JDp2FSTYrct927U/2vCx8ceBxOy+/NaO/kcCyGjInrPy+FaeBFpCW0RRExj
HkyjaGg/gfGf4v4vDgc9dNl7BZbGVllsEUeAQ9W71Pc6fEdcRKfi7iNyIiZIxqzLQKSaJdOLK9d9
/SXAfYqSKrEvMkM3l0DB1m9n5tj5betRlk0R9Zytp7SnPkOxNT++ek1ZS95bNCMQq1jGtQJ5bcn/
dLxUg7ih+xos/tAxKD42W27VK5ufJgvXqArCniLn4uKmlZ8baCC4HmJn0btUz8MLBPjXWeXKbgTh
pETkAOwlflymaQHQgKEgkvfQlBvfOE3cHoNKC/64AUaI99fu2QZ6cZvxNrgQCrjSHHbK9UGDdllr
Qxq7Xuw2xYNJfeU0TkhiknxbAX7NZnpIWx/FwaADpdf00prQdb7ViFCeYXQ7G/XPlWcZaRFaS8Di
eJmXaVtKYSOrR/n+N1LGM3GK8oyeUX8JqKPtIxhkqE1bRHw8aNXGWqycTddAldIG6Uxuv7xTI+Bj
yJQzNr2WOn47WCNwKOSqQOVayojnz/2lXx2OHJVrhwv8JhmPjKjsckMQLSKM+oDaneEc2BLDh6GU
rnH3B1u55lzMRWWLyzE5KPLHvKisDP4Meb3nM0Pkkp43owIbXMeEDPDFDgFPd2O8laIykSmdQUDK
On8vY2FL6Qc07VvXa2DMzbus1RFUQ+nehMbmI4J3siDMx28o8zcJLpRNXxzD3EBjykW9OD3fn/1z
sr3c5bS6hYOxMYni8oqIB7MxYwQ9vSYeMnPvUoSpLnWRFeH7Gk0+lFUR3POP/ox/En7DSfKmz+Lx
jzVZ3fewdArUoLoUcTFnjGKNd0HLsrPadvZloqyO15Y/VP7Grbb2xWR08Vyal53J6y+GqGGAU1no
e25c139K14h+qElS/AAvl06HPO6FvrH/b88eqRidcqJil5R2eRXYnHMRahkGWeY8VIhH9doPX/iV
egBdgQwMQnh1gnxCaX6eEfbaMoW+vVsdFWFf+XSoMs9dvFedaBJ3Rn6TuMqoXaRQrNg+YZkHHuj+
blgfyATsCMyGy2YxUAjyt2sDB4+eIHDOSpjmD11rjhsn4PZ4Mx1eCQBrFFvYc9ffDzJtbSXFsxNQ
iJX73JuHrEZAF1ziuLG9VydECgT5CTgiwMfrocKp6EJwyraX+oBoXPgBXqn33f7+sq1OiDCCwiFV
HaKy61EA2apzM1m2F9p1fmhcrdrXvWo82Armm38xFKk0xUhNApIWX0g3AhGN5UCpn6ti7+TqdCzd
EBnJCemevxkKJAyvOc/fctPnGQG2CSLRQ4v9mwZYCCD20JyRpRs2nrbbAy0RVrYKmQX4BwHn9fpF
0FiT2RptgF1F+xBpOa4VGXqQqLbqcJ0M8eoLhDlJj2pggMDJlrUVPzT0HHSR4+VIAV8KjD/QMsJp
ITewxtPQ9tn4aCvzY7cbHCrkCRzgo9fzy5M8JHBouT7sWP3Q0er+SN5WNW/9rBe/Vb+I9Y1MbGVH
woEAvAlgTxKiFkcsQPYx6ZTS8UKlm1BFGIodHXz7MOEJsXE3rg3FhyM4INTUbuBcdlu04McMx5vz
GZsh0TYHWkDjITfzfmOoldNM1ZCDLEMgGQJer2PiVobV8uh4Rk+VtsW++4CQ5LCx79e+1otRnt/v
FwGBocXgeCccxjgagC/xKKDnN/VfkIltvRHjj7/YjWx6KuI2VztBz/WsBsK3iW4u36rAscvMC/cj
YjI4DOMdejJxs3t9jQXRDQqm6McR9dyUFhUHPnagFI5nSzFGu8FpzQKQR5dr3GKTyC9yHV1QBIb7
KtvoVIHdxf3bibghIMhZyxrD27akMYU4G52dbE7282CoXunQfa5gKhxEXOv/3r/CVmJ4xgeeQBUE
cB39luu1RcwxCQ2LtcVuyyy9SAuSP8hIdyjARjil7zPdaooPuPXVwxkHXBuPidFoPmeW3lxKSmR0
m4cwzjb28Uo4wV0AwhOeC5iqZcyVo5vQ1aNhU3eS3g3gBbTHuPbtnx3C+8OetrOLIK3Rd/9plaAF
fH9R1k4RXS6ILpTYYBIu9lsmodGVS8Br1UpzGJHX3UMjVh7uj7J2LbC5DHBjUCP5A65XPgxsc4wU
2g52Uk3v8KSIj3E/IZ8ylr/vj7QSUEtyNroyz4wl8oXroVqOFP4PwvGAPPTvhxywxl6jz2FhXZta
P8wc6cIdBt8DWlck26420O1tMam+/ztW1hWKpIPzH1f8bYugM5DG84vJ9XJ00d91SdnvevQTn/5i
FB4TulUu6MLlzV5bZqIPtdQ5yeNIivz2PSjsycEN8/5ActUWR1cC06FY0GWQ5abrVQ2zQOIqAt+D
ZFD4h7RRDKy30zr5mqa+FV2GOK0eDa1Vt4r3K/evTnbP7OBx3nY+pprOO5rQ7M800d62rDYWqGHw
aAZ1iwC9Y53vT3R1/0i8IdA+VpW+8/VMMZ8gRkzwh0pNo/+ROH75aOH7RI+E3kE4+ONRRMSo0F3d
c5PE2WlAkXFj86xNmvYB+wd5AFNflk9Gs53nJqKL1aH1+mOMsRk8W3YWI6CeG1hj8R/m5Hh/4itH
lBAcuQQa7ryry4eHssdgZC4PndMiWVTPYbQzCrc8xfVU/MVQjEXpRl7DRMnXS2yIqcs7EfLGAWSQ
ivPmn4bLWYqHC2QR789r5XoFq/r/B5MH9cUDrqrDmIuJLMbqQsS7FaLwH92cNg8j8DF0tudAQ8Co
duxdAUJ49O6PvnYNkG7Ixj5cNXV5G+n0Hk13UhxP0YfiXWRi5wpTQN8Imde+HTmUvGh0WZSR///l
HFEOs8pu4nqdRH00cc3ej5NlYiiD48/rJ0SllBYyQNFb1owZBvOspkRdPh45D4k/Y+6Nm/lfjAIE
U2bXspF7AwpoYzh2eWJ5IeatZ5QFi8McVeXGPlyh3Di6bAsSFqsSdL/YiBSwx3K2MstDWK6Ea6ch
G2Uo7o4DTk3PTKx96U/hucSB8dCUPqaJUN3eAh6jaWlK/XoF8XTbrmrE6QNMLJGf3viyi3sXkQ4+
KuxvAZ8d1r292L29WYIwsnATCDMrQPJU7xBP1Fr0Z5wIvcWDMJOYCstsf77/mRen5nlc2SmivS25
J5a+2FGiMErMq3HzflaJ18voGEN3eG/0DQ5bWtyc0DhX30t1yg1ez2Ivy5FJ0REU5f5FQl2Vd+OL
vTxmGcx3U6QXvHpGZLTC8NAgyHYcs7Dd6Gks7/rnsWSoIGn8hKRLvHODbGGIyU5xUYsQDrMdWeOx
1LXxFCMSGezAflenzirsi64o6K4VY9VZbyrX6L69erWJvsBy0TCmWbaE1Ze4RQWpriQX1wdTGGLN
ubcSxzlYif8nQeboCw4DExJo8AvvD7y4np4XADkw7iciQBiFi+1VJLMxYWqdsL1099Elz3psyzja
OGdrn5SqokEL7lk/R27yF580R2AyxjAouejJ2HzR1G444TXiIyc3bsl9rE7oxVByX78YSihlbyOA
DOpjLK2Di6LqwVbRZ7q/bCunA6VA55mnA/p2ydcu3SEsmzZPL8kwZD+jsAyedPKKc5niLW/GOaJe
rSYQpK6sLn+6P/YiNnj+ZC/HXpwP3Zh6GBF+cjFhBx1xNrP3VkVnldsDS0bWdmOLLAFa/xsQEXN4
tQTWSJ1fL2lRxTSIlCK5OBMOtztdD9KHuE2cb5i7JcVh6GZQoCgZ1gd1olS9a93UeCuCYn6km5ht
Zf1re4l9qFLylU1dZ/FrYnPm6yvIbkMIKfWdPTrRI/AIPPNMY+i+vH6tZexJzgLem/LW9dRxCxoN
dP+Sy6RJ94UoOIUxIj24W0YHyDbF6f5wq3ODD0VUxFUP4ud6ODe0K9rEU3LRIre8hKbZ4LRuoh0Y
WGIDUbS2gwGdUb8GQ0qberGMeijVjEHZXoyaGGwH0C78OCgFPKWww7QW0VVsbGrMRzBnxI/i9XuY
+h5gHPoe1PqW9x21ASDNZZRcVOTjT0la/VEn+G1CL7uPMYp+G1t4ZV2pa1Cx5w3lDlo+KRr03ilF
zQkAX99+cEVn/lcFQ/UD4EO3daOujgWrgwtVpiw3UxPUGDqrTC+tLca3uW+JB+J88dCJqd64hdaG
MimaqzyWKqnZ4hvmYLChxnKthmAtkAwe5pMVZP2XWKn0jaxo5Vq1TYfOMbREXFTMRTiQgC4j7TOT
S4oO74dRRPRcpbr4q/c/pA6ZMwNlWPlOfhFZlaPGl6arwh9T01b7NlWNR3AUxsaE9JUDQGoum9QW
3QDQr9dnDYxnFtPsiy+DM9uwC+LSro9wK033NGbobSIiiKvKHq+oiF55blu//Bx9Aaw1DfWfdu4g
+IdFMSX4HmjJlwYrk2gfIjWbHjMgS+6uTgP+vRUT6N1s0DBLyTJEGScQaEAZdDL1vQuaNjoYU8iG
D4rM+FOF9RCfVIHcyy5qHWxHX7++UoQBxjuyHPCKr+fc12HnjlkeXxJAXccSr0jpCuW8D5tho+K8
trro6FF0BrtFMX9xkylO4jewt6KLaPRoT9aJLOloJec2E9jaJ1m2N7pgRPXefGU7UL5W5D98VHgx
JCjLOXY2FkeZXsQXnNmyYwyNBreVZDjHbYC6aq72GzNdORngN2jIgXUAK76caRCSICiFIvENZnAs
Cn/+PtujuxGOrxx1cCKwNsFnyAhxsVsRwglnn8Ds4s+AteJeHz4hKN+dDbXcivzXhqIhrUJ2BqKG
cvH1JkFcXhEB6g6XoYa5VEVBfYrxx0Q5v9/irMq470VR6flbkd+Aq5BQOGAMi6GmbgB640eX1IyV
4Wy1RvVdVwIt3cP2iE7ZGGcfe4Fg9l+cAwZ/Ft0h+HcWt1k1aJS8Y4dxZTUXytf4A7ewd/j/VZ9e
f+LYirKCRQRB7ex6hkWq1FEtRHSxlYCSp44vbeVThZi0YivIln/UcjHlFsSCmLrRzSPXDp1TYR8W
XcIJtyML06GfKeKve4Hc91uMb7e4otJG53ZAajj0lWzkhJYvHdAlK8hTN7nYQyi+G1Ouf6vsJPkI
6zb7Jsos/DJCS8H3ycaxdBfovv5focTzZwfJHhXbLVuZ9sQ7aXmw+yp/GN2CVgCG5ellCNqsPWF8
0v/sBRboh9atRhTGR1Flh1rHY9CEh9Vu7IpFd+J5NwKyBmXCgUYedLEbeSt60/HH+JJ3Tn/hGGT/
luS9vwo7rvu9OZswIIJaHw8zFdInY3CaeeNRWrtLgBRQjaCna4FXvN4tjXBGu67s+DLPovhmWIG2
L5JgS/Vn7dTJjicZL4V/Sp3Xo+i4WvUodMYXpUaKR4+j5jxG2RPOapXnYrK9d91oS0dh7VJxqMI9
93OJjhb310zm2fgw8C69rfyK3Up7LJM49PS07TZ0LNaOAX1VuEkC3jjByvXs5oACBQFXclFmVfnH
UUztpyH1yXdxPhdvhya3vftHfO2pg7RDuYLL/1ZgMnQxg0aAMb7YYV2+50hMACOV9lDiTg4DfWi/
Go0yHdOUvXt/5NsPiRoPrQ7g5kJSsRYfskEXYiiQxrlQkEqPEPoGbF4dTDsqv96PXefsq0yEGwWp
2+kyKHk8cGyIxTcv0VwRwcRxwO7x29yDzPlrsBI8ETEpg3ufivdwH8VBx9twoy60VATgfDIyJxPN
GSRzb14LZxJGHQ0dL3tRJt+V3kwxCYzmGVCSZURHqGjBOYjrJDq1rYtEBx447le0uIt3VT5BKmwI
YfHJ7tNw6+pdNhb/99PgdLMwBqTc5ZEKKthyJIXkMyK2v9qVpOqLJo38g9D6/A+uF4UAR6bE7yF6
57+yYCYgMoF6/UjMokfEVbOyLY6g/PrX7wHLhQaiJGJL3OLiIGjFWChpRzCtZl3rGX1sniCQbuk0
3B5sygoAJ54FlTnei6fUzuMOch7hlutnEKSUBAfJMo0UfdeZEH02EoS1zUcKJxA8BZDEcl8fbvym
I6eDrHZJwkh5k6VC3blqijKNKNUzrczp1CFT+MZ0wle2LJ6/MCkkAilSrYa0+XrkanKyrkF//jIM
pooeD9bZdcUzpmj5Vu17bZLUAUmMaRdoN/UW5F7iDFQdsR5K7w9hXQgk5nxXMQ9OquTjbpp852vl
NyVuNIZbbryCt/cncqOEK7RPdZk9LrZNgHEcvfE0ulTG1OwnaHAfbWwldnMxxGdTT8KNN+8ZDrXc
p8BFqG7Tw0TKbzFgZGEAXxV9eGl6I36M9HYo8CQusXbFtDiLDrg4ZTUft86b/Vw4JR1y3w5+2gm9
qqPt4In8ECfNVH/Cuagz3s6Go6T06aLhXW/MrfOtjwYFo4tajbPHGZEHbsUOR4cD+R3cBLBnI2q1
8xBhOOFPmnsIzUaLT2PlYgyf9Wo4XwzTz7EFgyIFL7vtq8cBKHO7q2cfJDyvnv8mS3oE8HHvsr5h
cu0EOL5WuAJhR2w+IioTqvvMnPtyF0Rt8QmVi9g6DKNiFHhQ4Q15rOd0xlg4ramZBbyLeNFi+SDO
rWnM+h6DJAOfZJwsij2GUfW867vJgNE+Wf0voVCyOwxitKezUmP5coLSP9l7xKiUYq+LFjMZ3p98
OMwq/meYTfaJhf058j40cX3LOeldFGq7tFSzkfMbmuVFiTPs7jCeqCuPOM54yvJS7R6zRPXLQzX2
6ge1xqkdNKfVh4e5HTRjI2xe2YSkBWB6ZBmAPSFfvhdV3LEMctSveVOTsnLxxGiz/VQN5ruY3/2v
Fdj9l1e/pPSBpFQsBw8E2KK7neGPgOhAFF/SotOVvem+RcQAUwdfDYx/e5RAPmW9U268pGtXp6DQ
R/ceEJi63Phd67g8z1V4meLAOFC7Co4KMfC5GmAD3Z/f6lAWQo9S9p3S6eKMtY4QVWSl4SVw5+zE
LV2jWib8N02hbqzkypeDdkkSAldEvgzyVXrx5cQ82dDA+uiiuqUwdl1txZ/ItKxzOzrtL1Gpr1Qa
fb6YqcXDLdUo5dxElq099wMsregyZTZMRgVL7PToK9wXG2/P2swg21EIBwxLjUpe2y9mplqdRa/E
jC6zGtf7wYcf0mlVu6Ps2JPBTOPGRbz2zei/STVEXpybZ2DEoD4cHaAV8M7L8zDW1aFI+uZTV2/m
4atD0TYmdbThEjx3AF5MLeA17VVcCC+W2vVvgpokUiuN5jjRQ/6LnfgMLIekS+4h5E95MVQ+aeGc
xiOrmOfmUWkSEyX2sD6G2PNtfLC1WclKFxhLkDF0aa6Hai2YAmGZyJ0x4qSjDGixV7ru+ySZ2ZZ2
5UosjgQ0fAxqQKoL/eB6sAgyHy5mFjeWgXuzMbsOGhcVnoQAPctzO3XpO+oYxsYeuU1Z6RlSE0Il
HD4PhOTrUcu0wJZcJR7KRjP6RVuqOkIrrHBNF+OcHeleYFreWsi27GQt/ilQOncz+JXruHjAgQah
FQu6S17YxvWPsNWad4f3E7s206YkhUTVO8UdgnxXhlX61obihHu5aWj1bupBu+w1JSufMlXNiC8A
o+Yb333loILOJ0ORegoIfC4fDy3Teysqoosz4j1H9WPe1THuriKsk6PVYml2/3JdaZBJVBvMbDYZ
tRecQa72NDoNJnAiQqZQjzGRndzRw7zIQTIvtFGcqRLPsovyhHRZcEzmOabY3PkXtKTjjRdFXq7L
L0F0rEo+CSHc8odovVCjzOHZjNNUSoXjauRmpv8386WMTPOItjm0tMXBqml3NsJN8fB1WozwnMw9
mVVo7kssd940vZM/2G7Z7VvyoH0tKmo/jYY7KwX2jdhx5YSDfaesRgeEn7Kcb+qbBVrgIr7g4RQc
ECrhMhEJpoA6Xkl/8ZEtGP+25M/Jnu/1R8Zc0o8gP0cX068w/FaLxhGHQdXrf4kRy/c9jktPBQbv
ngint4MP9LChIvbQ4Kf7cP+nrFw1XGgIKgDa5XJbqjWOOoAVey6ZtWgUjxAsxaTVrLsPVvd/nJ3H
stRIFoafSBHyZiuVvVwuHrrZKOgGMuW9ffr5xGwolaIUdDAzGybIylSaY34TdWeS8fozVYdx7+be
GNaiXQfj3AUPQh36dgHEQiEuoIhfNTi1oV/MLjpAhtTzUw1bLA8yCIuq35Ru0+zcchsjY8ZDt3Cp
jfFvrXKv0hGN3beJdzWt1sHxGVNjb3DGs2JGxau4CY1TOed7QhkbZwkA0i8eGNSiu2qgMUetI3MG
jbQCpwePZo7dU+N4/C03djACZrRkqE5QPVpXosOkBm1nFc411jCKV6pYHGrTODWDuieYtjEfnMgp
Q3MXURxbV6JBbUk7g+FwLUFd+KNR629bEe8B0TYQNbDwmQ05CcyNuwy9iRGUb3VhXyvsd4dgaCvl
fay5KCEMA16K/tyVtvlaLeM6OhlaWWFxIxt8V5GZiuPjHy8un44bitbJosew2jfKZIfoOrXiKSRZ
PEFisz8NiQPK0JmHnarjxryxSSDWWDhMSyCwig6JetM8l4pytXNnxkARzzHeOU37p9GzuQpiDV+Y
Y1minAZdDfHaPG76N15bG98fz3n7hxAt8iAhg3LX13SrHto5N/RTAXHwUOCDEdQ10AWfQll4SPRG
OzWynAI90qdDFo06RGDT/vH4V9xva1YDlhBEBsLlu8MzVaivlH2pXDsVm2DB7/FHrpWgsqxs5wRt
TpiNxg3BC8yW02/vpbLITAneW7kmCyEFcdAqNuC4GGHvp6AnLnBQdNx/pKrE2FzitnoCZFo/VbWr
75FfNiIBEygZoQz3M73/9SPBcF7SWpagd9bIHNPj0v4QSyV9yUTZ/xsrRnSh9WS+n9J6unaFk83H
RGlMY/F7ws7x8Ue4Dw5vf8x6YTSV5HmexJOeq/l7iZZg4g/a5DxXcTkE6aS5R3tyU99zxVsw1tNO
MLL5YaiGAq1Ed0J11nFh1ZRG109SPsWkaCjSEuEHeT0Y/4zhROiXJqX3MvVFeBI4PL93WsV7Yi2Q
YXu8DPcXHxGZucjKA3DD5Ma43R+xyWYU6N89JZbTXhCDmJQAn4im2xnnPuzk3yaNX3CLtFbW3x7h
LE8CBxVPjQlpWDgxuEyr6E7IdyGJR73y3eN5bZ0xgyyK0jLQYs9Zxf4SU5rZ9EZut6xUDs1Yjud6
7jt/Sow9wdKtoWDxU4sBkclRWx7o35M2txe5O3CnxBY2A4Km3gHP3uJrk6tIs/75tCwwmSAFUSEn
yrwdy8GvOkPSSyDbhK6NlQKKtBp1BFtm7bXbNqcF6YnCI9EUudvtUMCLHW2UtnLtU1W+k05qfsrs
oX8pssz76/GstjYhzyKN0iU8pxx/O1QTYtGc27F4qsx+OCKno5ycJM12IvNfDiS3CQCHDb4JUFKC
CWoit8MYmbCKcJjCqxd1Y3RyIlNtX09y0sTb1tK6L/CSUy3IsJaNjn1Ztd8iQWPg3IvF/lcWXmEF
PBBTBIbPiz9mE2qGJwSMaGRBf1e/jzVPp1+GIzaZCKxGSYDYVmqeayKL+dDPE5XLRtriZ2TGdenz
FoWAYoxojIOiTp3+0DYKnr6zY0Uy0Cm2/MzrPiQ1sKzxLbShMfSpEKXjmyos2M6qO+ZtMHh6Ts4Y
145zEa5amUEvpZ3zpKbGqTPJgI8IvNj1oW/H0TuS8yc9/HOwRK9VfXY/YTs9Zs9T47VXGv9tdcQy
zcoOSJ2ZaJnkGfgQp5TxBRs146udmlroh3knQvQU+2w+O+mAdy6a1135plTL1H0m3J8uQoyIYSom
wCtDKcBET4PSfcbAMQuv0qjr76S3njwqapm81qu2wi51yOrJd9QYy6tWVTrnGIYRnrR1JqrCb9RG
fCBhynLQfpFe+7gpDXjy5hqUMLWpqZstOl7fqP1H8c5DsXEOFlkgGhsIrlABXcUuYUQ7WJcFuBJz
SF/xrlszrqtAPmaqzXtOVss/ttqicABhl/JUQxFdexqENTYaIq+jJ88W0ZF+woh1coSw1Ky2R5SX
D3mWRgfMTfYGvs8iQM5QgVhqabi2rC+WDsU2o3Zc+WQiD/A57mvly4B+qRuQZLXXMUt4i9sSt7nH
J3/jFV54HxRpNFCrKMHfHknXkGFXJSZVXlk0b1wW5ZIb7ZvBdOdXsYf+62Qp53rsKcSjP/38ePCN
ninlPMrLgKKAFaAedzu6Z82aicda9FRaMvf8vOjL8yQpA/ldq82Xpjb74sloQr3xK33OvoIz6t52
hkcyafcaKqtabZwx6xkuj3/YxpZb2B2UaGCsUHBc/v63F8XJRDZHtQpqqrDlkaeT/DHuxsNIU2xn
d299d8gqXLpkATwrq6GiuTD1Oa7lk5tF9lMcz12A5tYP1YCwEXeeh3hrvdeZ35oeV/AiWgK9SV8/
mDKesnRwQ95mDxVCLhDtGuIb/xwrWrdz528NtXiWEQiQ3JEf365kgn4moBraZ6ZGu9Wi93Poa60/
jUk+nR9/tI0Ih3yYTjLjkYevVzIcPBdwiskjFk+h4UPKE89DV/Qtbfe4PUd5Fv2hvSXpA3RdMn7C
N+pNFIxvZyeKyMs72xVPMinlMabl/5H+kzh5EgmzxBqVnQOzsVmWJi/NC3x47ktbRWwMVDAU8QTR
mye6Gz/kdVp8BZdtBzPXpG8N0/QfbibAyawseBUqDetAOQUO7tijR+4YVTDvet1+o0w5yfOIx+sk
3DYYy7Le4b5sRCSkKdSq0b5CSnxtBmfXXu72NjHdaBWx6wtKkk4QciD2TD42ds2vaIQYlZwUGNzt
J9REU9itPStXhK8zn4aGDIy4cDH6rKdzEaXK8fEu3ZyYB6VnQRJTB16NF2IzGTstHvU10tFfHTdH
YDqx9jbKxrFbRB7Zmiwh+gCrY6dE/RyjGaFc0ybXzwOExgC+vhs0RW39+bGjQwg/x2ZTktKvhsK6
zMNuiqFMXRSvBwXCR2Z4f8Vx5R4LD6jx4/Xb+l6/DeetYsgYDLNNf5jcXXqRL6WlnScjbw+WTPUj
6LS9cv3WSgJG43G0KP47axRTa8hmcsLRuy5qOr6udcWTFKMZdL3Svn08ta2hACWjuch5Iy9dZcTI
XWilBh/z2kzJMpeivJjlyCp2cteacGMsjvICQKO/e1+HaWrOVuJI58r+yC/2ODQdoIJ4uLo071+P
akhcNyS1lxxTz4q/12ZXD/5A6RmgUjdxIk0D57pLmxtT5qckz/YHNfLm9iPaDGZ7NGMBtlOn/VMd
smJWrbfSMfSzmyfWl9hsiyGwwOa8QrPH/uBArf3Sxi6xu23PqfFCUc4JTzzzxfcyNbI+wHKnfR2S
C4l/XALPyYf3gYtCNAIsC0Zdk9HBAcOu+oMSupCQTSDyvgeuwv2nmftWPUoww1/Rw0ckK7Wgbl7d
OscPLIzU/q9Ej4fujIyS9Zl6HI8UGUoaHwwpyYQUNBj83mkmsAfoofzMKJ3TOXr83TdiTsoQ/Fny
Vx6S5Vv9Fm3Mth3bUVkpV6kn9qt0SMLDpI3qcWkQkXyQNCuARH6kql3snN2NXUDRFeYQuhMo56+v
iUYjgFIr5BTq0CpOwyK6ksqGes9kje8fT3Kr3rLACAhxkUtnvOVt+22Wbam04MwM5arMjo24jDZC
EVOSifiaHaikk+LzeA1BLXHGNHPjW4dC37vHP+J+vsjegk+nPQHlGGbP7W/IjCjrLKxhn7K29AIb
GG8Q1s780cCqfOepvr/nQY0voQHNEFLd9dJmmZk7wqZVPdAYuhDdIk2ZVHu2klujuCZ/GGKjymLN
YHjKnPB9LF3tuZgG82pimbyH+VozkQl0bMh1VJAwE1pMYVaBTjtWRdKBswKt53bvNCAu35J+nO0A
35+0D4BYU0In92/fkM22n1Jo2OcpghYbzZr9DfJq9G881B5gZVV+nJpRveCAZH96/HV/oTdukzfK
rLSc0BIjuL2rbxKtpbqbD/Kpn0XzVFCrmbBHkNlPXDXEhbQiN30dauDzlIuevDebPyLtgkBwrDgH
q3fUU+909pte2vP18U/b2Hh0a5CEBPVLj8NaPZKym6PRjQ3xRK+hP6dmVl+sEMu23Nb2VGy2hoI1
sPDtyZeNdeTkKi5tsLSVT63SqQcs4JJznCNrlxrJnjaPubH9gKMvAmxQdBcbwNvzlBMWgIgjHhWQ
vr/1lFAzv6DMmJxD/H2+2ZZEh7UjeRV+ZYXdG+AvKE+C9mm/2ZQ12udWqNN5NJveBBJGtecwzp7+
TwnEy3ojXcgyuJtMi7WAUFtKe0pRoX7VG81HkWbRF7fOBukbtHkvkz5iKRmLUFtKL8X41bMA4+JD
2XVvywWLfTDsGZGTRtGqLMhwFpEB5tulBXlKNb619GAo/6aFVfs9b8jPcSgQ1WgrW9g0JKa4CvR+
dEOq0UX0ocJIaw+/s/HZFkglGTbVaFpCy9//dj0qdLySRhbyKXOjPtBRYD7qwLbfjUaxB91Zvsrq
mCxN+MWH9peN1uqrdV6Kd7tH+jfn8VetM1AwUKw2cDOjPuhuo771YEMcMph9Pgqw0+HxUbjPYeAD
UnCg3afSrl2naRqIA7dLKQzXRqKipee1B2jIVSA8L3ytwwsB1ljFO7fx1pQNInzgbATEVDpvV1cM
TpYoZko6ocbusab/cm3tZsHSdUP4Pg/DCVBKmIVniQ0wW6yrgQj/0bwXIMDyFCxpBm0vmEu3PyEE
WwJNHodwL9a7QC0IUbTDEVyTehyJ03ZGWz+3d8MtR/e3/YTtNOmuEPal7HvtWwhW8zuqJn126op6
sIOsNpMLCJDiI56KgCrBDfXmkb5gteegsdrYv34IgQ26L4uePkCc2x9CeWOyS7u3L8oQt395UosC
rG7Em8TK5fHxEq+uo19DwQKF7/YLCbAWbkEkg8orJQYcsBUjwICD5p7EHurxKKsM5NconE8P8A5Y
iztFMhznhshFkeUi5eRcZePqgHXFiCJkkb+lgC53UuHVgVnGo0+FTxp2k7Q51lq6YMhKopXQRgFt
7l6FvfRA5GbKC4drDEbLyk8Q4P8QUP5rUF58VMh4SegardIsPeF+cBUGNdo09JO8BMU7KNZF76xo
52xurCcJJB4ji8w0OifrnSoJ0ZNK8tWiJSjTzOjQl4U4S7dJAvyO/xBt+v+p/Tbe6qZN1W6O+zim
XG9HdJ8jXX9ximZETK2K/6yO+P+hqHoRcMKbB5V5u/fL0Uk7rMnsS1bGGfDqtHkzVMrwqbDDnVt1
axGXggk9IXgvQN1uRwKW0lR44IjrUES9H0ZA7erGbV/NgxvD0rf2GNerC/XXzJYym0e5nUHXglt9
lCnGbLTiStHaSa9t2Oef4lzTiiApjOGrS8EIRAqRg/BxRNBftUkfXx+fw43TTkICcAJqK4TatZBp
K0cVqSJXXLuy0Y5WiU4eBe5q57SvkrNfEwUwQXEWkSRgGqvdYulplFaVIdBjastno5T9axtK9mun
tu1nEbaFd2CFWuE7rSf2cqbNwaEU8VrrkOid5av/domDHhaZMubyKp3CqxBNwqIO4ezMNZ+7ZsCN
TasKpFTHEuE93+obGT5ZaY8ofA+GsTjoYUf3a7RNmPd9CjK/cmMgkIPiusnBcstaBLO2mLo5g1nt
uS1u/XY6fTprt/x3Lf3fYbhnlBZpj0DxVvqOrjinsJPybRrN7ZOngoZ2k0Y9OlPm7rwDyzf5LcD5
9c14BJaUFqIK5+922UKnCFOXGttFzdTh4HWzfob+Mx6SYhx2NuHWOaA3u3TVIYncy7Fx6FS6i9E1
72TinSvMMeaAyl7afrVDQ//q9ob296iYmHVE0nSfE4269A71bGu6LhVFG2InbdW1KLiRAtQxo05e
XW2Mjp5bh8fJEf82k5x3bpmNp4i8CsIDafxixrysxm/7MU5ioZpThAcJCErbl5HAUTbqlHoOZAYU
2O9trx2O0QKX2jmHGxcctXYSCoQg4fetLxx9IKZE3Um5GEj9wvbo3ZjmZF8gj1jwd+8bU+72pzYW
dgHLcJ1igYCxxCrrHWWkl16cKBfs5D6lVZt/UtPsU9a6/c4X3FpXVpMAkNQawZPVhk0dq1M0vQgv
aVqP0leVDOE3bK+fqsHpyUhwYciPo1Nke/KFWzPE+BnFND7nEpbfftBJ1dquTQd0+skY3UNSKoAk
wRGDUXLGet7B3GxcCaA0FnYmzwbXwmo9nU5JeUpQ5q/HUhdnDwij9N2J6t6FZL0uzgXX/Q+QDuJD
rohm2tlCm8OD9qKrRx3jTmc4UXrJcXVDvCx05ZPmZQgICGp7KVmhKMbnDnWR4mK6cVFfq3nolc+P
H6yNuwLOkAsrFTkGztBq+qjcFNpUx/IKgc7pv2M9SZZesP/6w6wPeESWrhPnOEUmnfQ7TBJLX/Oa
cg8GtvXNFzouSw0e/s61CDZKNSUlzi/K2IhXqdvFvpt2uKo6ItsJ7X41Slc3MdUp7n8C5qXot/yW
3y6MInfTZFYciGyVrYjXXmkI9aSpOuizfjLMawHyHPBfpzROepI2mPsvXibiMVCRcXJOVZ/V8dmB
r/pEM03pXg2KMr2MHUDRna25uShLeoZrBEXxdaRmZUOperVQMJ4bOsvvykR8Vfq+NgNAsIW5k51t
XWZsQngAC5WeNs3tsmRJqCdhgpeTRMjtolhgwHxYobNxFUYpvkWcn+n0ePNtREu8iOT9VIXo462V
HknP2lFHN+NqTlp2akqnOM2DrR8fj/KrGbj64AQqtofgD7cZ5YzbmSUuha7CtYhY6lZm3yuRaNGr
xlpAO7U+J6MfGbrwniYkAsdzpzo03opusDACxecmvgrdSOMvlWnK2J9qox5ehXnfvcCXtNugNfrS
CiY6WxOel3Y3PemxU9bvI4QN7R8KURikzKwciWpwiyx2dsgaPblEFb8ODZB2NPDuju9gamMCpyy6
KiiIgTO3EVJBcRFXEL+aJk+87mK1rAM99IQadHPDCmeW2egnwwBiWXoJLsGPV3vrm1Lm4yybPH6U
j24X29aURh0MO7pqTlheo8ouA5lScXs8ysbRIK4BoYG9Hy38deGiqnS3r203umYOXAaVcPht0sL5
cqJc+/vxUJsTonrLf+gm3kVTcwbuup5ZYh0A03nEoyKgYPqHZKhfH5J/m2MOwIcIcbVHU7VKVARe
o2vbUbVWnLpKfRCx+IKXWOuWpt6+Fposz/9lbiwieJJfDdPbj5XOPdSjlgOoCw2euzeZSnwoKjfd
WcONV45OJTELbUTAUtby979duSHCH4Ut0viaCElKxBzRc43Av5Z+luThePbAaJUvCCT3n8ysiv/c
O458Z+GM2lBjF0jL7fiimsvRTMRy0dSkZZ6OpkxWlS95rYaXvG3l5fG6btylTBX8LMBPiiNrjWk6
D6IEYCuvmdXGpxkHtYs5l8YhAlj4BfJZt3PoNsaDebEoR4GntWAJ3s4PVQToQ3MlrlnSlEckepB5
iKP8HJbReFGr/D+8TPRoKQpTMQWnvFZAd4xBpKg8iyvCilhntGl5grugn3Da3vPx3DjpDMULaOLF
ANpj9SxxdceDrBJxbezIw1PI1l9VaqldyyGqr4+/2uZQUDHYqgsMYp1JzCP4yEInO+wHjLnnuElf
hZVwn5SsG3a0BDeCaxvELgxl6GDo16825Fxo2dB3ibzOkzXlr3oYOTUo0cwyDmU107GYZByHf1lZ
O8svj2e5YVgElYXeMT0SYr67zalZSaVbCPlfizlOqjNcUDyvR5fOdiNb/VUyEnieurkKjQP+AlMa
tNgE2ScHGEoa2HHXTYFilOaXvkG/6VB1nfMMz7c0kROJoxeBWpD8/Pgnb30YtK5gK3OoFief2+2d
jLaNAUjvXYbKEoHA4/hCFSh9IvPZ40Zv1aipbQJlWtwOIK4tv+W3q0oxcY5A/95bHN/0l6iuTALh
Yjj2IEmCrJLyOGTNeKzCKDpUNTIFVRt1OyntxnUJQBj4CqEfL8L6umoad6hjtV4k6sv+Z1GM/VMz
wk4L3RkdLDMa3rtW9iOMq35nb2y8dQQU1CegQ5LyrX2SZmkVUTSijZ/0YXsJJ8N+64yDt/N4r7Vf
lseOPzRbaIdi6bKuX41T2RkjAinY1ZgJnNdGMYEXRG0nTzoNn79xDIm/tIgCfrHanv+DGcucXBPx
wOKkzDKxzzBkPbkTjW5cohTt1IXygpQUYh63Xz7V0kZicoCtWF0nryPkPH/aHj3jYgC+Vk5h+dfj
Xb3xlZEVYKFZgAXlvtrVEsFQZIaRBR/qBRpi/3S06I2s7deVsL/UmvGtyHH2eDzmxr2z4NdozC/g
x7tstxnwT6yTEa82YRR/N2E2Barb6kcxOpRp5/K7mtjmzl23cXo5uiQWHFwmu05jbAMVakJffCm9
+G8qTW3QZABry3qud87N8oVWgT6h4AIhXSArJBW3X9CuLbuwEhMPgMhEW1KBxdShYRSXo19VnDYf
WJ3VHwqpVf+Iem7CwMtq5c8QU8vmJg5ndfmktM/WlxWofaWPKgoKWokAtu8kqv3SOFaIh6rdVn+o
T/n/0XhH0GOn5nwXCFvNOPemSbFkiLo00KxCfK4tGQeR0Vf/ZWK/DbVcHr/djH2k9GLM+vASNXF+
rjrlb6OMh9OkJcN/OIkUdACdA+3ADnr1OmYDCUYcdtiLZoASS12qz3PN5eBOBS3hsTHPj0/F1g5F
xYS7aAHVAee/nVkJFxeX9Sq8GGrSRH6RTWp31Js2+2Fos76HFtw6g+RGZGw0Ru57Z1GuVmrTAmqP
basR/iLWE7942GokB32aSgosMfAx38KobE+9f2uihOGAfxaI9d3T7xmjPchJ4fi7cX8EseK+5EWm
BkZhVsc/X1MqeLSVwaxzHFdnURkjmHISi9iqEPOpo88aNKZQL1rn7lWAt2bFmeNNMdFp5aK5/Xyt
7NVyRHvtkhRD+jZTNcHZQ9Cnn8tqj2u1dcUQONEWXNqtd5H2AOw+mVUag6XZOW8rRczXLjTVd7gY
GpmvtUMDXsBrrgjaDn8PtGb28uutVwMVAWRGHWIU9KhvJyvAp81DZpEYyjBUr3oF8+Y0Uzb5oaYi
/FnJsm8OYkiNL0QL6Z710dZSw5uDmkFhn1+wOikePbwFLOJcnGzK3rSZPZ5gr9s+xR3ry59vIMqP
i1omyw2S93aiTlHJyKLheym6PjzVsTEfqn7Rv270/2Bnh5439XsG4puur2xDn8itFIZqPHd+Lm2j
D1r8gAJZxaPfJ/Xeht3YRCze4juCZc59c0RYcd5Fs+te4rZsG2xyrPlTheFTTSWqEH9PVsLrVee6
9S9JRPE06U304/HibgR6gBJ4krllYd2uT+ck2no2CjxW9NJygrpp00OfOXvYh43dgugBfUpql+ir
rtttCCu2qS5xtutG1zkNlSkxXNTHM4qDe5yhX6Hp6u0nbIe0Aodat+6jKTCAhQU35dJ3atJfLNRV
jNxv6W38U8l08L5oZRq6h7Tr0vqHUFrreUYA5kUrQ6P8PJslLSKzL53hZTAGZTzBwp/Sz8rQO/U1
aUGGBmj2iex1psnsQwEPMEfWup5f7L7plGAaasCafampH2gAt/VRGZ25O89TOH1HJruXQRQ2unHS
h2mRQEJSMximVkbXIgXwtZSdtQmVVmfhPA2hX3up95fmDNP4Diyj1wS6EZnaJY+a9IM2NxCuGg0j
loPeeMXPxuxS/ODKpmyDOMt19TLZUfsNWBqAqVp0bCW3auR73DGm0S8Ru8ivadtXPX0Gs4ywR8IJ
AG3ZuMWrRaVNdtSy0pp9t3RRD/OmOPlSgNRRj4934Ea0DR6SZJtTwAZcH++phg3QLWeOqpaC0kFc
XhUj1tCbtuZrr+f2TtKxtReR2uBJQ/9HvzvjESFoaEEhY2eozrvCQ168LfGo6VVv52xtjbQA5hAL
p5ROln97cbU9QukV5PSrxGmmgBGTCxFoiXCbkx4Be/zzkJ6Xj/iaggxEw3XQO1WAHcidlUsHMOjE
8yg+WrBQ/TiR9iE2TfNA5XjP4WJzjvyr0KgXdsD6ZFd2XTVQ+OhC9kNz5eOFL7pX2G/whG+PjzfK
1mWJkQQUYMCqNOpWD17jjOY0NDV9CQArPR0hXVC0sDBa8Guljt2DkU6FGUSpaj7pfeeMQQyuv7o8
/hVbEwZ3tLRcQYrfvfuhVLLJhoJwKeUgPmEsliNvXLufM0Xf02759Yiur7IFXkX5YWkqr5/4LKod
o41bGlQEgtOHzsuLr/RDndJHZNKUpzSdB2Q79TBPX82REj+LlgYazLzE/itBaO4lS0uou0ZqKfnB
mUfI9KoFogm3VsWM30XChjsYjRZ6hIrs6k9VmiduMDQt4EqrTZQsgEIbfQO7EX8mVM2V0yK59pR5
TirhW+T5q1qEiD/+8QovvCooXYjBgsNcRXEjNTkFqQrl4qnZpwRG/rmcbMNP1dHY+ZYbjx9Kzijj
UE3kc66Lb20f617oAMXokhbhuzLj7i3KaOfC2aokLZLwi5YHzHxwnrf3QFGWeKxkJp8xMsfnqgDJ
asM193sPNa8gzk3zn7K34yMi/38NPQq7otN+PF7TjUuWn0AVCX1/Epx1XVjrKGSC8ueYFuhoKGaS
oncclfMRoJB20pJc7IAGNo4J1x4Ffh57czGqu51zM9vJkDaTcklMFJ/ysE9RhlSicwcJZifZ3/yK
xMBce7/qZKvlrebRiK3OUC6WcPJLhNvTZfBqawfouDUKifUC6IIEfVcUivJKl+UQKpdGmFOAkmhy
BFy+lxJu7pUFJGej/UKXco2nLFwlckf8XK4q3I+rh3v4JR8N801vU/m28NP5Sc9atX2z9+xnI7Nm
eQABZr97vF02MlMP6cRFSwIoApaxt18P6lLWpkpEWT8Z5QUpQ3Koro6PhKYz1ZsRpToEmXe+49ag
C1YJ+AGwfZgwt4NWdKYyUwx0ufHsOQpVCZ8MrclfpzKpLqhoVO/1rmp3Kgwbj8oiwQ/im/4zR3P5
Ub/VMuoGbc8RtecLKiPlZ01K4yhaZNfC2YgOo1Jnr8bYNQM58nJq+X8xq1zwJkirkODcV23UaNJL
YVWcS5qcr/O2zA+aV/4IXSqNiz/5zhLfb2LqGguTC6kLeIPrenKstVqp6014kaj5fnSwT1mcwaed
s3+XmS6GkUCxEI6BdAl77HZNJ71qq5auxsUrG/dd3SPt3nl6c+jSznmpMsPBr7gElAh+6Y8TDYbG
m4KslPrigle6HTrrvDBGiqW7jL3sVH+2ZfW1CecZ8YjcCvdQ8/enlauAkoZHS4p2LW2J2+HE5Joz
fuTDBTQGm6bqkA33xRTP4k3vjJV90EoKocGcl1DJKhIP3U/1ISemtqx4j0awsewkyB49S04PgdLq
/EAjt1UR5z1zz70ZxwfNyo6C1fgSV537l6tWnXkSjeEMNJUskonHd8bG8At7gQeG8IjXdHUNd7M0
+oEO/4WwxQiKlsKSj81F4+dJ1D83OajOMk2xA+yynQLB1sgoDy+Z5aJyt76tvM4tKLLUAw8A4v2J
WyLEkZvV6JtZPpy1Wbiv6rrqDkCrw+vjSa9ZXYhvc5wW92f2GiHh2pwhdJuwh505XOLZ6Z+SujWT
w5Sjy6L3cj6PWqM8l3Fn/O1NXU/XKGpOsWqEfmU389LDRKsEdYl/uzD3di62u9uUH7Y8h/wPyCEU
5W63ZmFgTiRjvb90g2J/dnMbBYtyds5wEOaPtSeNT52ZDp8eL8ddmEHxDeIiBQVGpAK32gMl4BqB
a1F3KdHEVo/GmKaXxpHRm8ErlPqEr7O5JwBwd6Ut9T6Y6kvHBqmQNZUxHhIOoCj7i5eT91p6NB1V
yuDHxxPbHAXskLpU83kvVuFM29QmPJymv9R1Z/1TWgmqlZ1q/IdRyNF4hcALLD2S229WmamLugtF
i3pwrXPTY5JHA3KvU7A1Fxr2DmqrWFmRdN+O0kyWWU790F/MFheZsp4klnUyPT9esXtEEh8GWA7I
ukXMjbL17TBlRaXCDjOGGRz3jISMqA9YumlvY1FZ0aEEHO/5FECslxl19rdV1iFsUNGykgHuaO7e
03e3NWFvgCOBK0pAswhi3v6cwmll6WjVfJFKl+g+rHxMmnFIK6Rve4Wu0Pgep++P1+BupZcxKa8t
KuxgXu7q0WUhe7RP54tCePq2M9vmJSvDYWfXbM4Mji1MmIWXv77+4PxZVh+ZMyGMmIPC9LpL3EXV
e9q3+lmLFiWCx9O6u2/ph3PU6KsRpBE1rU65GFvw8Zo1XWa8p44ecLZnJ6/jD4tktD/Cvz3rWlFd
RBuJP+0gLiPTS+APbwy15NuPaEc0g0CBqBdFqRAFhjL9zpzoJdie0u5dLMu/dZN8L2PxnvH1FlDs
Ojl0DWyt4YXPF6DN5rEOvem5rW35YajNbM8Y+j6QYDANx0GwGJRhETS9ndhIh9BpbX2GeaxUX4xB
l6+IR118vIa69/zebCLNbxur/XcQnvni9t74Jo6pCO5gYu937NKgXbqmoG/xJlndQK5oy17EBPl6
pedvIWu0J5BgeB883kFbwyxkQw/e8eLwtTqMfdYWmL2wZdlgqGyLamrcABH/cS/33htoFRMlmp4p
VWrMFy1TzFd4UVXHLEn/GHVFc+u36axFaHDdIT6ECox+sdv4Mu/nd6UZ/xvqc3+oNH2PInv3tC/D
YSa7cH4WA+5l0r/nLHNKVdFR54s92fOxyKzmGpnmeB7iufLzXjWuAzYCh//wyX4bdLWSOerzEPr7
+eJao3aemyl7EtWg7+y/+0OHGycFL/67qMGqq6sFiVVh2jPnINTH6a3Up+rYOnFxEVAddoa63xoE
7B5PAWeOl2H92CpKLNvG7I1LriTyYEoQPGbX7FHf7ie0jLIcaSrO2LGvbqylYgnmsDIuSDJC055S
pImMsfwQdVTfH3+h+3cAwAobAwYB0NG7VDY29TRMIvQcJlzmfTdM1OM04/PSZjjBoKOlfnk83v02
xPID+DymQnA0eH1ut2HL7k7tTpoUBNL+PGRq9RUzI9ToRIk6XYzCVeUDZVV3CjFbK7r0CbBT5etR
X7odtoAi7MhMmBeAnPIAUq8PUo1meaEY6s6e31pRajELnIJlBYJ1O1ROJlepeWxeKtQxrrLtkk+i
sufnOdanH95EyXbnXlwO0e2bA9aMoInXgJcHv9TbAS0v0yL0FGGb6lH9Df8gp3qaY+TnfKPMMOCy
9EaxzmmdOYsEpHLNTb349/FX3VjepZ9LlEQ4QaS7eolCfWjSMsLpbQ41xUfSqgzMJNSOrhuP58dD
bZxAqtsg/pnyRmMXMTC6VCKzL3MBzR9SnH2YWZvj41E2PiLUmEUsD1XUexIcFFAr67lGiVYqh9ac
lZ2G0uoOEEexBklHVFkfD7iaFp1YHrZFbIiOLhfL+sg7oAByOkzplcqK+2yFGXGmKffyu41RFkfx
xbCVoJYaxO1WSWskiKYmxU4c4PSLJqL6MBfuHslzdcaXuaDlRuhKw4Uu1t1cTPxfS6CfV1PLOx+5
Du3Yzek/Tv8/zs6rOWol7eOfSFXK4Vaa4DEGY8BguFERDgodlOOnf3/iCo/n9RS7u3UuDlv0SOp+
+gn/YK2Yhi8OmVAGEuLKGzw7Bn9WBRBDUUcPmTnuWRdn6HsLlkUrT5NX6E8lQ6zbMXXKElersori
SjQbjXgoQI1bXua8FyHztP/lN8CKZm9uHIbzVpnhuMvMpSpP42KGHzyszO/nNAhwXEnLxC/W9q1h
RE3sL6V6wkGgfnx9E1168dQ6jPMopqk3tz//646vJaPfsWqrE2NmK2mXyfmaBn4Tk5/1iW3Y+i3k
MKLeP6+KZCB4FgBQdC3OORvr1M5dhAL5aYVs9pD1pn1s/Ln7jIhw+LasxX8FGIyn19e8sJHZX0zs
A4ZcL7s3VqVlv7YjvgRV49w3ldHEuWHKm9dXubClgB9wAWPMZoK4P+vUIXIOQK4x9AmdvfBb2JSl
2E/NJOobMps22ymUs6p4xJwRr9Qq8tp93aVtcaWvfhZct40Njo3WPpk+Y6zz0dbUh9FgebI6bc2E
p9Qdfy6oWaGgNdifXn/eS2/1D+iQDJFAfn5L5la9rn2hqlOTpv0hkpl3WJ1ZXIngF5+HGPfnqqC1
fBaE8q7IW7dd9akrKT0ZQba4aKYBlYrxj3CnP68uIPpzHBG0xPTr+YHoPKQWdd6oUxDM9ufJkTBC
B4Oz+9Y35i0DtqvRP2VlXtY7GpHeNbPGCweS1gydDBAlWPaexyR02UDSFn19WgeBZDjq7CcZ1sN+
qly1G5RNxjP3zpVc58JXBKAQOJtHCxDIc5TVVFaZ1uVYnabMdA5OOlRxNE/X/FkufEVYMcxAtjn+
hll9/mqdejSo9VN9yi3pxqKo62Pt2IhVG8Y1ab/zrtD2GVmLhshmoLt9zudrCUnv3jQ47R2G7fPR
adOmi4vGUe/lhCv5oQZ4fpf57bjsxtqexZ0NY8/Yt0vQTElpRvqaItWlV4zC7+bJQzsM65/nP2hW
eTas1sLDj7P+2dhTDxnet66hTi4uw/0JworGG6OR58sMcyca8p3qJJqufcjw0jghHGjsXj/1Z52Z
P2+Xvx5E4jYHeUG2bwppt3OEIbQ3RgKlPJqZ/s5RQ2kd+iyfbt0ln424HI3yWNmhsvavL3/hISOX
coB+OBQkNuzzh0TUEJJqt7YnRh/OJ8OrplsrGq75vlzaQ/h1kZBv4hO0Sc+WYdIwUZeo9pQZrvkY
GW16X7dmgIej1SW1cI2k7nMjGce1P8jeihJbzM0nPKnFlRLywsFhRgthmpklom7nJWQxD63d51l7
AgWi342+p7/QJmri0MnGK5H20qsFc0K1CpKA/20/5a98oKyLdbZKvzkNzLT2o4Y8xx76xxHsBlYi
Gd90oCCdkPmdRQLozqlBpSxOZqCnCunMyONppmjkjHJ9mgda8d17BLima3b2L56Plcl0NmwCJOAX
YHmpSYXKBmIg/crsg9PD+4aeOlyhyV5aBfAQFwjNWPLKs0skjdpeh5Yo4ZAFQ6yhPaIm2Vw76y83
KA+zSaLAfsUf4cUGVTIryFDT4pSNDWd8UZAQYq9VUf1uFKh0Ptp5v5q302R3zmE0x2LTN/O0sWcC
sArkS6OytE+vn03rRWzgR21j0Y2QS4Fyntulte5s/ILKk64XZ+beMkkfFzdTzEZnNtzeVOlyqvFR
DeI8LKOfDtlvGsMPM8s3KR4cDLJ6IWKztSiZZt/pvloL5KTDmmJX37W10AgiieIaU+XFIeN3owIB
Bh3CKCnG2Tdzh1HnY+mIEyow85vS18VprmT60EoVXbluLy5FcgGaGgmRF/ELdWDtqWgVJ9hI4mbt
cjueKxHcoBX5+PrXuLQS8XmjuwNUZVDy/DhnqgLClvUlBw0Thd5p+5NMZzw/s6uazrbN3/VXU+HP
oYbuShm3NaKIms/XGttOZJFZihO5pv2rcpmTQV1zokcDRheas71U3xq+wbeyNAU+lrBuw9jKBvMr
JLdWJk074LLTkPYMb7169B562XvGHtO+oEpmNC1/mGnqWvHYzc7nKhzTNbalAm06Zc5yTaH64ov7
05kHXfQy9tsNSH4G7uUpmCqZgCEu48Zsm2RksHKlGLoULCjhHbqtGLe8IINk85RrcMvlyS2wu1iH
pbgDupUdXt8Jl1bhygbnhlgV3oNnOwFAbh/JIChPfhmFuzJH9qgqFn/376tw8rmbAbogZnZ2ZXao
s9HMH4qTpxZvh1a2c4B32P37GyOCg/3YwK4ba+f5Tivgq+QV+sSnSdjZe0xru53nD+rfgzirkEcC
KN8ES8+eZTH8STtDxirm0qLHmIqDm07X7EEvbDTmIHTAUJcnnTof/7TYCdP9E8QC3SzBPshEV8Xp
HIY69ushLK9sgwvRmeWATpCRkUOd3+9C5Ugw9mt5Ah6y3AwYQUIikbDyojFav8xW3u0Ls3S+m7K8
VlltO+wsPiAPhe/cn7D3Qi2tywN/a6iUpypqnV2LCZgB88lanZs5NKu3Vj5PnzVQt9+9IYJfjen9
en1vXlqfFhP/NSmOEWJ8vmv81BNaI+Z9GrWqlgNZX9jCHpZDePIjIbK3pd20Dx3wu2FPxGr1zllD
cU1t+kV9R5kc8R+bvHLT9j/buxILLCdtenHKzVEdHewDjP1mq/Cht0r9MRdlYd82bnetxXxhmzm0
aik/yCTZZWe3m1GFU4Xbszr5k+csSRrqxosLut9gb6Ex/PsFRxFJoNlaStTt5/mdE4DG8PCArJrJ
tGNrddsPTdhkv2Zn8a+ldBfe6LPFtnvpr5RVYPbpeeiWnoJBqDdGiD+j13fYXJaPRmk+VZuq9+s7
6azVu910yAMwaonIIXnAs284FP3URLUrTp5sxRgLWU6fOq2AOqm5MMNNSUnN19wLL1yv6BgTIhj0
0xw4R7riX2Qg/ZKLkwqb9SFq1gzpsXm5QevO2WW+ng6jbMRuLn3rBj+HMQH/0O7JH9sfuJxeo79c
eulcjODS8eEAEnXW52L3FHNnhyQWHjr4nTkOt3MU1ndDlpe7lLoJuLioln8P/FugJK2mZRuQPz3/
1Og4Ce0blTilvVof+goAGG7l4Y9//7xMYqAQbgIp/nn2jkTPPPU9icyah8ZBG2l3QJGg+diCPvgg
UNC/cmleOpucEY4l54Wjfrad/J70vIsM3qVDv3lc52rvZUN4NHz1r6Y3287d3ptFH5RL5/x+Nmd/
NupQiZPf2h5GXvOP2rXWZIk8K3n9JV7IN1gJNlZEfx1nwbMQUHaFYUhA+6d8KPWdGRjTbUpv7Uq7
9cJ1timKkkVvrDJs2J9viMhsuyGYKLTcUq3jvU67DOPUqFibfTHossWuJXPsXZTOTXCrUZb+/fpT
nmt7baEA3Q4iAYJI5FbnVcPqdkHQraTyQoeIOYIcN9FYR2sAhf9WTE+OVQTyi24qzNtCmupTXBiL
yjb3tqB6XIoS9/YSp9UuWb3S1Xu9Ynl3iOrIGv/97PBLI8gB3AEv+U/gjLWTt5ydrqOqEbJQb2hu
XDk6F746Q242MSQHEprzyDimLt1f0NWngvH9kcIGN551qa/0Qy7E3622ZBODX6dXevbVURDS4yYL
evKmNvhgpUtx33lz8X2pQ/nYbCLoV97dpQU3rST6BX8mlmebOQDRaORqzE5GVTW7vkBLs5+z5W1o
rF8dht/713fVn9TyLFUiU2c2CtJ1q/DPUs86DVt7qsb81KumekC0PUezH1UIb8fMW3+0pnSs3oap
6cMVZOJ5Mw3rSHvfnZZbf1lt7+AMIsSmbRu5fS9L5ShwAWW+7HB7GJ3YXESWJn2pNwuX2bbAEltO
nu39qHAEXe3QoQ8Dx8eItSotA2PATCCgu0nwHKSpqkMUlAb2rGno9HE7y9LZ4efTMrUGfxkcWmuu
in+PkTTESSi4/6gvz99IZWs3hMaKhsziLvspFBPaA46zS/vumjb7pY/NVJVcnGO9NaiexxTJH21m
8fAD5mg5pVjDfOr7Sn6Du2gmhTDs/2V30cukbYJmFBf72XZO4VW4KhuMm8kagl1WOe8yy6XedLvx
dl2Na9KHl84oA8/N+mNjDJ7XNasS5gB4x7hJTbPbFY6X7Wp8ka5E5guXGjhppKi2CfXL6bSJDnnW
RL5xY9m9CbWrsd50qu0+IAgiPr5+XC490N9LbR/0rwQQghjqzCEySp0j+wTrD3UMKsSo/odVYBrQ
FAAygYjS81Vw5ZnzcWPMZLJtY0Ff/MgUr7yyyoULbTNa+iP9tjGZz3IBWeSztFydndLAwYtBWMYe
OnhxgFZr3yq/zY9ZKM1dJol5rz/fpW0f/UHluXA20AZ9/nyD2dvwjjhhw7wUSceRP1ajtOJI8LjT
qLwrCcK2q89iHK3LCF7DBi17oTkUQQujDg2QLHMX48HtrPAgaP8dlsxqEjRUJMTZ5Rog8OKiGCBs
U6HNB+Hs9fYMW2XphflpsmzcQ6d1TIY2905I0uDJV3n9TURP9crtceEoIO9kO7SdeWIv2vbvX/sz
6PwmNYwOvZtQW+9q4fcUu8Hw2Rgj5/D6R7y4FDwq0Llc8xzx50thduGPoeT+1UURHgY/lbEyVPYO
m9df/8NK1HhAyLmAvXNCU6kj5akaRbbQa3DEswoMFBiwVeqrGtLpGvb4HLi65VkQfEjwOHvcwS/0
A+Ysr3uR56euH4Y7NzTEIXClcuIwzPyP3YSa395T66oSN+3cb27lNHfNqtS18ez/80O24ReHhdHi
tsP++phZ3QRNJVEjL6zG2eVWI441lnyHya6rfT5GBjVgM/IqrCpMUM0iKqVDu3/95V84q6BxHO4o
2HMUYfbzHwGrR0/ejB57Jwak1Mrgl3KwB4184dFY8a/ZA17aVdSe9CjpWTBZPSv2ZDW5dlqh1Gps
/b1dNQ8F9MQ+/9GDj74mTHkhmrObmHPRRaZhfT51m6u1qbEWNm4KNU0JzLz2dhGmeXr9DV58JNKI
TZ0VXPD5Jbioxh88Cfl3rotu3HngtW4WAa0rHvvC+fr6Yhc/F3UQ+jub2Nn5uCufMC2rbBiHOfQt
/I76ii+XWkxBysraTSt1wZWQc2nFP3aqm0ijG50P9Gs3mLlb4LDDREAnP3TVAIwBZ6B30vAXjAKl
Cq6ZuF76cJSXjPA3UOgLCGpTGxRqcshOZVFyDJUbQRLwr61yKYKTlpFX0Hl42cdO4RYx2iMVb7Ux
AMTwnaI5thDWDqjM9296phCYIjv5NYfHCxtmGzWjrwnjD7LTWVYYTTSXcm2yLb3Sus1z3LmFMwVx
Cmzgysd7YTS25WUbcGEbRcFq9rev+1eMQfV7XaJyLE5jninzaKu0x0FQy3RNhslujc/p5DX+wVG2
Km607xlNkuoOZIy9pkBjzNIMP5phzhw1E051IwY1PkrVlf6h9FLPvJI4XHozf//as4jYGksp+06h
LQJwZOcuI+J1U2/HATXsv+cMYCiYLaHWbnHNnS0lu5L5HTNq+j/r+Mmc1yqpNKNjx+iae9y/3V3X
98Px9dO7fdmzRGUjSZFBgq2m2j8r/pBexoWyJWcIdFQ+9JOF9aJh5ckgHDsJfWns0MBwv/J5zN04
ROrh9eUvHGVQOZswA73G7Rp8vhnGKvf7qczyk29rR++yVjI4Db1e2cdsxpgjXsxguFYDXUhDKQ8A
QZHoUpWc1/EKQTKAmLgpRIZdvMHvszt40yTi1ZAWm4gWqyXqEahg/o/Um+2ixwYaDB1HjC79+ePO
WV0KGwzmyahT/x6rvJqBX24ldtkGVz7spTcL6QZlqQ2Mx1jk+ZsNFh+sntpmISWW57FoHOuofGEf
/ZrOZWY265WTcumtwqWgKtqkEV5oLpeDKh0QguUpz8bsy9SJGsBVU+5bz1qC26IboiomZEYHqndD
XVn8T8ftbB8HW12BSCApA9/2+eN6g5Uy1W54s0NeDhBHDbfZSXgcOe7iGB1gsl2NzDvHLN85PSUv
U5DctOPWCfW9kXfTY9YawGJFZnf6Hspp6yV1ZqW3gTP04iFNi/4hasP2LZq8pp3UdVivhzb0Kn3l
RFy4aKCbQmMiQvov2+9zmzdu2dAdaepyvveW2sriAQuqw+sH79IyETMT6hMGRi+6TNCeBAqEMj9p
bE/vwgFRJe0G10RAL0RPpGORzGAL0ps9zyf9zlsHf/LVqfZgvewcGCjoYhs1CDmXtvC315/JvrAF
w832DkYF1J4XQ7gRk6dabMOS1OnC7JB29TzGILTsj4VypyHx81pnMdu0t4+LvdRljD5nBMO6mxf5
TdleuR54jkLulnIZfjlovq2JO9utvAmqgL9gVgYK9EMUpt2xWrP5YYKaMd27Zp5NH3vfz0SCKejY
JkOTZsYtirYNN9Y4yDduNugHmE1rc+VDXnjFMPkQ0QF6R5PlPJghhKKGYHAU2bJWa5I243R0Mjev
T0PJP6/cUedU7S2ChVT/RK/NLvxF7Fyl7se1AEGaFqMVJuhcSSsZlNmqWHsyG5Lc7tW3vnBFfWdC
HTePdWaUU+xnAQ0mcKVdGBv4ww/05x10GadV1c3u9X1w6ZXAiAPXT06PEMbZpaJNS63zCN5elyHf
36yHgzEvXexJ+Y9al39eB6RRYJ/wyEB8ny3Vu1We4+giTwilWgfE0PqfeAzqZLBX/fvfnwr1aLge
23SVOcfzCJdt0+0aCZiT2VfhYRGOv+vROUl8oT+9vtKlY8T9BECO9iySumfNkikVg1g7JU90Y77h
whnuI9QnYxPRlAc3msYEKxexm6y6vFJKXAhKf9x/UGlC0fhFMoJdamYqj7dZVX29d5YleLsA/vr3
+e2mCkNXBqEvVEPOkl3ZuVJ3bcf2wK7tZhVGvc9n/L6Mwbqm7L7dOme3EkvRj+RmAqJ0ntIVvZkq
yyx5oDDLb3M16aT1qciKYbG4gIw8geJfPb7++S5s/wgEBDsEOMJLvHPabwYoI9SZYmk7wFBd+qa0
MGyrguIKiOTCRtl4hhgokWO81NnpCztqicbiNM3GuJ4iG7ne25xgWieNM8PuWMtqnt+NQE39j1kW
2um1cHQhy9mmMQRlLpiXsId+aZWZVSYEHtMtfqYGPfsb1HbKT5YvZRN3ga8+IdZFpxbpv9L/YCw1
RJuWjNePB88t7u1e4rk9osjwBoxXGJDdZ5kbyxR67f7173JhM1D0MJjkRoQZfN5UKgJ3HErBNK0m
JTsqe/bjyhTrTeU5ayIV+X1azOMVsvfFTwRIk2qS/hJThudRI6yryUyDUZyGQDpfraiSj0ulJ+py
Nz+WXS/uFO+X6830Tq8/7qVmEhkGp5jrmIr5fGm6R4vGDFKc7GDJq7hQULFjmCprmUik2JsdN42U
CIrgb52Mo7AcbO5CB4r22BgfXv8xl84EFIANOk5yyKDy+WvAxJ7aOfAk6pN+E8bU9/ZTkbnNZt1i
9vOVL30hjsGSgSRDL3ZLf7Zf81eJS5Wt8qrmAgL6F0Bz6BBiRF9u9+/PRL5LN2Kjr73QIcrIV2gc
DqwireABEK0T5+ai9xn34pUHunTMSEZpaEPD3lqizx8I90HRGL0Pg81LxbFTKigSZ86DL7OYcod5
waAf//XhYOGCIwJPRTJHZvN8RUSBIe1HpTrZEvH2OHRxN0R6se69uFrXq77iLx+QTJjpJ41ln3B2
TkzRmKxPRkocCccQVfGhKtGS1soTnwUc4Prkqi5skh6CYP0QVVOexWkaAR9fWs9Yjj4X8UJ/OBvT
vZ78Mt/7jTvpfaPtPo2xoWjcf/4gKBYjzbRlHZDbzqs7u0PXRCPzeYJO3u6LaPZukVOpbzhS4r6P
+vXKeh6v+/lFBrCc6SQYHahDL8w8wNPV9F2q8pQiHZyQdrRJGWLroJ0xuHn9y1svWxJb62trkNKM
guZxdj+jHIZfmtXLE0Fl6Xb5MCLI7m+y1DEqEuanirL9ayq7pjquQVsMyQJdY47hqJYZXOmmxt25
V7n/BlT6fIsPdfQLEFM7xG00m/AYsmnKdlBd/Wk3lhO38ZXfv/Wnz94VA5E/+prARBmmPt+6wYoG
btAAoCoCq32f0m77MaXkdVA97dVP2tRz/6NwjGBBqYgIJAK3/KiEUMudryUayTl8muJK0nNhg2+I
vA1OT+PthVY573PAaW67qq2q/mQVhh87UxTtRzVaj/Uwf3n9JVxYbuvcE3DJsV5qzheGOU1yLCTM
OeqRHNXyd0O5AmiKfJo67lpeY828vFw5umTFAALCC1iZ0iXEG8ID+1P0xYcpB5M9m+YCed8NsQZd
hhvkzssr+c/LOA+mGUF2bIlIWJmpP//SsAEqOGxiPNXCbPZr2MlNZzq4cpFuR+zllsIti6KWLAf+
3Pnky1dFao5CRqcua5384MNiyd7pJfD2kbUYeawmY7KSKZ+Dr1Y/Vd0+9+Yu2CGbMC6xCo3xFyYs
2t5oaf5TP3vZfZ3KXL3zmg4vtdbCj/0OVknfJZOel4oxc5tnQHrsrDumS4rYWZP18/i+m7T042LF
ZzyZRSpxHx5M1aJ4H0TfW1MaT27jqfeKWzajjWenT2GW5WvsS9KqHbBD4/eKstmy0+tYvbNU1n9f
llmqu2id55+eNY4l1Ahv1Ikj4HUkPEouYxT30AwEMNZ93o5wHs+0Rb1D03v5kqxRsIj3KJXJT6ZW
4iko7erJmteyPea27D7nIX3tvVWs6xrLdppwAxpSIf5DIiavTgO9ISMOI5lPce3h6fpxSnWPgQjc
SOEep8lndBIZw1J/zwqHHuGyNN4Hw6zCH8UUNd6+IA+fjjbObAIZBdG3d8JgVHqnoEtlu8GbpXgz
KGMx3wAad5wfo4wKI0ZcaVp/EtEEaluNtIGrW6tOkyJa5Ftl+wY3XtvW1nup0+aj8ow0G2GLzJH5
a52bSN8YdjM5b0unYjaLFfBs2oTmwNCyPeGpDTD1lx3mg5+Aw9Iz+a7j/WKyoP03FPDLUSxr0yXD
5pVzM9NxGm9kOMpfeWoPTwyMyVQUcIbHwUSC+2aW/B9iUJaT3pX9Ys8xCosBxkFg7mu88PKpSQAQ
Zb9DXTtuAt+xXONBK/mtWrIJcrfKJoYWTRh+QNjYkiDCVP6l8dK6gWLWyq89iq4yscOOnHzhsovA
uAHc22M+opoYNI+1xmqVQHVkqyMwVzDmf6UZ8muJZQH2AI6fLdkOnFokd7R758/pklvvSGP6r4CI
er3P6060+1FmUxu3eN0NsY/cv0zCCKnfpPXW7jdn3NuNwCseli7SRVwsvX9n6CEEahcweFSVJayE
SkQkZVr7QzJGefFgdC2yvx56ykMcuM3wRpShrDDbrNrPWSPkm9Jz9NHQqv6xOL6KjrZYrHrX4Zsh
kwgR4oeir/wyNrQ9zgnbX5TYJKLoErerF/xnjU76tOKUd1uVczHvYdXgDaZN6chdb3LP3OVNY0Mu
EbV7m9OvrmKznro3Q1EuIHeDLH2wVrN4irhCJbLqRfaxEmn5yfSa9VtulN2aeEVuLUlpp9lPnJBy
Iy7sURaJgGWZxQY2ZMsuFYEOb2qrnz87duO8j2rpDHFRZeLzLFbvMcrcYUrWZvHfDQpk6S4vwuln
5RqLHQ9jRf+yDcMqh8E1OFD/u7pEwDtQhbnLq3EZ4qhaR4N/P0T7MhzaFKeJqrxHoDWzeLIiaMrd
0FVes3OWrlh+QtvjKHdR4eW7ivmfvDH6xr1TjMzu1zSPdgqGOkommE4uMbBDd03QKB6rXcVwT8UK
7b5EyW76YDh+2+2WfrLv3cyR/MPT7U7Va6iSeZ28PFHRoJ8K0crf2OY60IZ1bfF1lyzo2YVav28W
XO0TbymGL3kmuyxp5kytMf4nHJCxnXuUoT3d/BAepldxSjBTuw6H2vTQ577/2TfL6Xfnh/Kzowcx
73t/7L0k6vz8vVcbfnYETw4RaNHNkO1y2XoDEC0agTsS/sgiy8nSLp4ywz66nVDZwakYIsVj1rVv
Z2GbgkinpsfUtml+aZe8Oa6C0vlZmEWW75cWwaiDEEtIa4fpy1dn1WW+C2mVYdeKCNxjZ+TpkKjC
977Q32v7fWlkbRXDy1x/G8x5NxrbHK7xahnLF4y3dZtEmaFuWpeiOpkaYSE2gS6r2PnsmSi2jFq/
h+NWPgGwAAM2dv04x1Fk9t+yLG0wT9KV+R2/iP6LBGuBhEFni2/SW/xmnyHr58fR1KP7GBSslZRF
sXEsYJt5cZkW9e+pAEK0az2/VPtxnIMgaUJT3tvQAR4sWAlz0s953mO6ljufYXLTgzSLIawf0970
exBpo/6+bgATjqNltPs101gn2gFOg66lenOH01vfJmGQz59rWDqkpljWerg9aSyqBdqa6KHgYmDF
a2sjnEnTFo1fX69rsA+NKQCDExjAF8CpIqLquvVyqszUS49dVW+Mv8AteCn2TMc/8YSwjUTXtqX2
5WTYn2kPVA1irxMAvaGqnF+diqK3sI+gGwYLHJe4UdWg8baUy4Mzj/WdJ/IuiN2sBdzEFSnuF7td
Ht1KrI+VbNirCIX5v8OUPG5fraTTxA5h386lQPNVtlnYHNwZ27o4qod+AVaJHGhslMqVd04zuqci
G/LvWUVYwB0xz0WylGPz2LlOLg7lCMllpM1f3SLFszaMf9zuNNed9R3zwRJ7jJq/YUDtvSDMD2a2
120w/a7H1UFSG2IP3WTVEQbNroreQnJIs90yLMHRsnXXJE7q+TpB87P/z9Op9OK1NvP8UC59oDhl
WfQbEneLhSzRxIjXitsyUcAAc8xcC6xAmUGr30Phjyu5RV7Ri66ku8QWsII+sbI2k7E16eg+z3JE
U8zFm5NFYm4Vu05TPo1yyP+ransad2mgwoWutuE/ZI5Zcf49w9VMnKRHgoGqKQAlLlbR8J1jd9Dd
/RraQ5cspMwfUgM63KEj9p8Gf06j3axSkuOam8imV7gMIXDqAuVbqHrcur6ftl9st7JXQDiZ+NQu
ayT3ugIAG+MmFd7X6A2Mu2BO2ZOV3c/djYCt9p+jDf1eGBpDHU+5akqyMKxFMpXROO8WsUUtphjL
w5xVhX9T2mXxFqkq7Cs67PrAc3jt+F7gILEclwqS/4EoYb4PcYSfSQqsZV8Nqo7eUcKXD9hbUPu2
bhOonfYWoG6LscEluG8WIvKayXpvFqbs4zozuXZwbMsDBHGkWdwZRlZXcd9Wsk4myBbcj+Ncc0SJ
9v/ptS/fI5dG9W+5OZ6xuJKs9s3a6/lXZA3ZsfO1F3Fe+vlT5S/Vm3xx+k+mqbgGkdxn/qCbrknj
yibCJvhJqClWrsnlbwiBTEoYgDvw28n/KsOSE2aurXOblirseQJan3HaEpQTS041/nlGPlZxZlf+
W2q5Yo4DBGzrnVs6g7lfRWXbyZw3xMXWmT1vB0gHGJFEncHmiEThPSAgnDmCNE9FbExLqtl+uXHX
IUqh4rrpRv6wGKP7SjK3454JcBVOp2iajmPPzJD5mSTxKnEN+K+2vaGAmU8SC5xSYVQqO5u9ki6D
+IX/7ZwilZxbH5Wqs0fDG6KnoDO55DNJTB9KbJ6OU56n7aHFJRNpIt+2WjrUtVHhYjP7BhteG4xQ
fF09jZE51nTuxHCD72uub+RcOJ9UO0iH+sMqnLhubTCN0dBa+mA2hgug2wOjsWOqgfihOen03g03
S+XcZVIMFslD6pIKS2LWudj5dMgZ1fRokBnIQM/Qy4bY8D3xY7D12t5oNzc+KGUiUtQBVH+0NoBI
4rUIqMWlD3w8Bh1h32hlzMzvUIDFemyeho9RUTdmIvpw/NaZVnaX4yWzJKJ1ZHNDnWyVCZQKbhKD
YkeQHir3XeummtlgmFu302JY01EBu+tiGU7DJ2RSPH616UmMvhbf/Cbqsryd/HQSiQ4QK036pp6/
NID2+ji3On/CCNiZ5yQf2rGPkYFJaxzHJ5HvrYFEPIk0lc2OrWrphFFS+zMX7ohaUVQEZcwtY5hv
LQMgyBuKg0DGNrJplFKjrT40RVF1MdI/9k9o5x4pSKQRqw6aWu2nUrPJXIxaphjBj+Z9BqSxilEe
SH84g9V/XmvVzruZ5EPznrZKoFWzanfjInoa5+Es2jhlaAn6pmmKj125RvcQFrj/V39pp0NHmuTG
ZRNlP/vGSb8z9rRU4oWNOSZ+6tYsi4zwu4o50q/W9ciwc9P/oBAMbGNttOJdVpsMYBftzd8xFEIZ
PrLgQSduVXfTbiHz+uF6VvtlUxgzDhP5yJOxWsNvVPuUgEM6hFuQVksfC7KX70qOPJ7dLSPdZXgA
71LmMdPBNmTxkxJt/i1rmXcMBCRb1FV1K6gmxmaKy9wlCKezxw+eJgvRFkmNoTpaTKnTvwXR4LmJ
0LX8iXlU+9PNIm4N6SLwFjd5txa7vjTcJ3egNkvcOZieKGgJZAQscJIh4flOZMotksUqxnxHmldv
70chKdKvcvnmzX5Tx9j3UFt69up8gyhK5mMUYz/vhBfJFv7SWD0VaTH98gYFlKNUlE4x4BTjnozd
o3wdGpkex0ZZUzwM/cxn/j+OzmQ5Uh0Lw09EBPOwBTLTs10uu1zlDVHDNYhJAgkEPH1/2ZtedHfc
m84E6Zx/7KNJnCia15gX0FkabsVt/zUIQuhyk8yuU3DBt3cVZSicNnO3/3FsLe6lv+n22+ghBZLO
EP9oMIp3Z2X3DDOCVFlwTwC6UGWqh/qSVrPpSuZOhYDF21d1GVbiGfJt3oOaObuSI7ITf2FzHkKf
13rY+sKt4itgPNRc4zSzzP9Rmpt2ud0PwQ4I9tefrpf25+GEm8ljpEFdyRldPW1TIL7i2IRtGWmn
f119V4zl9aG+l3SpMLhPsTsV+Ap8Kh3aBKBNG9Rzlunxe7rHy1xoaze3QBLicP053fKvqw48aZlz
yChnyd1uxjabvJzRan6v0z3diqQlgSJ35tn53XNp/Km2WH52QX2QutxnC2d/JCM24pipyws3L+X4
U05WtL3SH3ufRIJanW1Oztz7+/fWleI3MpnpG/lLw+ccH15y2VZvMuS2hixKOt4VN8YwLrJojiHh
+B+QA+cDGw7LcdeEv5dlNk+B4N+bCxpB/m2qG3q27sNW5Ai0AVcNd3VUuNNmX3r+t9deOJlziQdv
/1UNQ/ZarabNyspBeMWbMM3czCEAfv5/i1DeIGu4XdvqaAqnXwLkYOkR+aW1o3jvmH0v2ZBmn/aI
Q87xbGwjzjti6nOlquw/Mn+mLmcYnOdTNldhfyYXIW2LIG04UPfKDh9Mjd6DJT99yUMVebSxJ57W
Z+lO6e+tavfP0PrmLvKuGXVUt+7/OK55VlIT8S/MhmXklEQxWOceEMA/s0fp85Ic01EQHiv+MB9l
Yb6nzniHKcMkoBQLigPwgKm6bdQBjqQn97CXNrMtkL3bcnvEx5xkLLTBcGnZzLebmY4xB1N85Hin
Rvf6Ed3KvhfCpEJyMU1AUKNT8+u30zL3ufbHnuss2G167yjrvi/NvDxj+WYYOsKheWBoZl3bm74e
UUnolULq1QewE4cTMBei9OvzRpG/fxoiv/7m0htyM/q+fLWH1g5lFtTO5JWXbrK0VZOo/EhXOxIQ
kaaiaJqdt2PBUgFctvr7KQ2b/s+xetmn65i5pXcv8yBkpyNb8jXd/TpXKSB5sSwqeAvcVX62Jtso
OZ1TawGftXJv2RsXy8RqZ1HQbud6RQOwXOdRSuxqHSr2jXidmifXyfqpYKJrnDPGRNgOfJDRa9vE
3lj2/kKWbgDAteehFxN40iab/Bf3KzV99Zoc3PVZqn907Va92i2oqhKSwf9P89c8dZmPnzDx+vTb
JszGZxzaqxvZTz4rJFlD3rUsZbmuALXzcM7q34Y4x7oY5KS4YeomnU6Krf0/P7BpUxolJdeKWYMj
j1SALVQiLH6qgoE7dQKg0Wfv6rC7M8e0Pjt9OzToAU32ouJ54YB23ANgI5kDUzqgrePpiKTDwwDj
7eXucPh3cpFxyAeu4p9kueBmS/t1+OaEXvNIPcgWg+ht8iPZFx0Wbiy2N9v6Nd9Xvcd3ziyd5A75
cepBLC31RshtncR39JhvX4psNmof0M99qXAHlqlDlzjrATkK84rpl38qssuc76bzH5jM9uUyXK1+
eSbAeIptVNvzzBj7OWbxQk4NZPx7Rl1cw0KuW0ke5JJ+0lvXv610K3BVbMSkooNM2cW6Q64vWSbb
hk1b+t4pHI4hxlKVuN8hBJ35djTs1nlW+fFTH1XBHUHDmZ+na718bnU0/GGC87+CYYcLaOgRppxO
BQT5qCrpGia2w5sv1SjcezykakZYXcmtTG2tfotg2VMotKzWhDhksT6Zo55/rGBtPsN73akTswDQ
YrIcgsDooZm+endyNRxQNfxd55rjswezTUubSoc379iGF915zRcKHXZsf1rWt8PT2/MeNvYXz0fw
GlNC96cB5ezyTaMOJRqzmj4H8iIe61rW/uXo1vr3zsSYFnO7wwNmCctYfnS+/KjtOv46Os/9uY6e
+j6TFfTTGfQcXyz6wWf8+slvIepKEYu4d205gcCN5eF42wVdGqpChkz/vwMV+C9NiNHPftyGrSDq
iMWVSdX/N+zg/CVJUjHP3MJLsqRBR3Ce63VvcVgRn9f5FaKSkPvfzTOimbN8H/psLiJ327ZLNoOw
MLZI8wPi2v/WJpn8vkSNvPcmkXQ3ZnDdpuzIBgkLy2Wy5aYJXFpQfHoS892G9VvlTHsND+e3HzZr
HI7NzVLhIOUc/Tc6yQ6cCuXz8xALiZtNL1QItN256gTnY+9UbLcE1UNifni130wcanWQXEYipNOc
5xLJM38dUQP74j5wEHG8iUpWMK/KW7+QEnKquHtDfyTkknTOfF9Xto/H/G1Xyca+YNhybgO12Sjf
JTxirrJuS3NGj/VzwjUw5theUrC4llk272EFxnxSIqTYxHDC5AMCbAFlsvBgBbXf/6cBGMCzPRcx
5qyD8RyiLfSK0FC6Xu7NjB0XmwhH4+T0rMSHIlUljwAK91KCntZISfr+ZekmKqsbO8SSO1dmWVG3
03xnfeLd+Ijt2pYDBeaP/TRkcUFZk/uj2ub4S0NffB/rlRnDdDyfC0rfGZwwkiHHk3Yy+vr68cM3
hJXnm0jE+7oEa/BOkUv4OiElU+M5VZDeH3DW+r9l8h3OeJ0uNKNeNHdddKEPQD12frawz0zD/OAJ
9Bw3BPCtw2lfZfW5cHbcMhluw7lVaCiKPjbyXyiqltz0qk/nnAh1oGeq7jJWZ7ku75O2DSgrZ3Zz
WROzPGbG4AWnBX79aiZ73dhYEL9Fe6deduElI0kHc2AZ/tvh0SrPf+nWzRWnCYOWyFOp9692iIN7
2ST7W6S87mPgKY1IOp7sy74F82/ZTvGPEaIdBE3ErJtj0C7vPXJr+ZDQmzOzEfWWtXLyGZ7XwWuB
hNY1YpfgIBXTkwJdnb2bXqbB2gHCRHsUAO27uzQuaqbEH2LAglnXJ1iBMWHKaXcmdxdhcHdqZq9i
5/ICcafo/+O/HqlRy51089xy5nx9b50ueElBThk3kOL8Z0kD/Vg67fyc+SxePpLhv8MLaQ97Itv6
v8QEIfQKK3JQoDho7wyYliobra44IKfME8GyvcSF5dvp1FZ8HFiNLb7DGjGGZ7fBxv6v93Ar5yHk
tyF1rlqZZDIGShK52Og5HJChGTLcqlhUT9EWulux7kP2fbTTNt34RPXul3Ug5fUKLrjqxrcscafI
H7b11Adj/TE66GSBL2YgHWoUm7hwiX1ty2ZvDnPvxnVbnbbgSLJyHOPU5EKrxJYSKUbKWGLGVxwb
ewsxv09IsRPLF9Fls/0OECF10Wa9m/5r3D6CFUyb2b3Ti3dEecLt2RRaBYxnJq36jpeJMf0CMUQZ
gl5YHKZYTUM5DcO0g59i3TgF3uiyAIraJY0r2xF4nKmL3bwX2nBWpJvccR/+XqWA/2N0TXVUYTC4
p3hotx9rspistEFicDDHUFl5iPjieObnm/zCxDBupVlTdc+lPfxcZxvcZG0//e24wZqbFWVud07t
PrTneJqy52HVQ1fysgAhtH4yNawZcZedpIdbNBdLxIAoANjV+Xo9ere1FTJ5bFkU/lZ9SHndtAa/
pGl2Wba9N475RjqLLLIerwqpc4f3FY0hk00OHGbii5co37zskViOn4Aem348gMDjU8gY0+RVb+v/
cPHV+8WDuhvuByqPWAmWJhl+SDJI/bM3EYVRAgqG0y3S4rY+r8ncyKdwV9WW1/ZIxlsLnD6ziYY0
hfNeMASDRov9bghC7f3k2GKjyRQuBJELOy9x3gvu4KfN7UX04mQEnwS5k+2bOWEe7d+Yqqr41t0G
OT9L/yoQ69Jo98vBlcc/KYACfy9X8+bF8KAZXnkX4q4RrncKOPLak6jx+xWroTKdU3ccvPOU1gu7
Kc8PVKpnCXETRAcb/p+yCu9Io4rNfXYdut/pDUm3v23vLJo3mMMn71gf+b600NsT2asLR5t025ms
3j4IHpNti8Ud2+7QFdgjWoB0axuSQytu/PivjCOVXYDyh7roUw0/0kR1tp7gJrIfzZ45aAGnw/8b
7KHeXvsq1stJ2q7L6EheGVH1BJNbDJ4U/sWqfbKPBMw63sVpBaSeQ5uKPHPOTV9b4MwuvdAVsQ0G
LvTcH579p+oWHKSr9s0yvGTe18o/fH0Agpu6cwCIad6ThjPosh8jyyPfj/csXdxnhcKhwIRLDE9Q
eMSLmAffGcXNolYK9ojrWR48WhXnf1wsqS1gnkbvxammNCiaVGXOS8gApwhrOJb1KatsCkXJ+2+/
eXKZ7SNYdRL+9AgESU560yFMi9x9e9fuqTWPvAOeKdgyFTmdhheiDCUu+XxddeT+9eC55zIVQPO3
ge17dQusS7oA+nsuEYMfQXNucVnczJFRTRnFwuqLvyAnynGu7P5bDzyk86GzLuCOC5ReTLvcxscx
0dwFPXusLu08IlDfyK4Z8p4k6D5HKOHeu97aAjqJYN4LX4WZYTUiIPUuA3j7d6gdjhltujYnFtcq
ONdTRRJgzXmxPozZxHMExX1spWH0kd/bq3mCu0oQi7Mt2+KUkkrpjo+5VG12QhMQb0Ulzfrpd8ca
FhnG6CPngTPxTd0nrTnr7ojZIjL66k/+uI6mmEO6a0tNQ+F+qkiY88vGhNP+0aWD70JWhkv8Fmnl
JXcZ3CpLIrmGReCMfHCa78z7PG0VDhdqqmWxYjLdCk2381GKfl0pvzW7MdvdNdd7L7cjFO0JV43P
nxUf+GkaZ7byKbNj9Mo/nAtS8sf90MZqrzzMkhFvAa//j01KPxGCVO83kHzNR1hdryOaxVP3wW02
155VZpksIsu8CWPnMOY1cT2ou7Y23Itd4xxxiQLkgP02SaD2Ahh1Cu7oMAq/h6y3qO9aQ8BdDljZ
jawN1XL8kLs7DTnFi2kFvTDC/Mpsqaqzu7qheoeI0PwwazvU9wAZqAC0MAaMGX4rPvVbgxAR3ZmG
yq57b/0BDN/U52OrSBvFKRFPpaL7B513lJrtaVwS5zFCXpHeAifEKneUK7z7COzjfVmrCLC0QRAG
h6odTrA5G4Hmwi6kISlBeVj0e0A0vvYHBULnDVVzNkkdD3kr2Cbv1BGRCUwroPcKMsuKMfQz2Xom
G0FSh7nSn03oyaOU9hBVMcSH0lTlyVCU7Yh+55caBibfAHqqzZOgH/ubWQrtPmcdHsrzsA6p++iS
d8cJvgIZwGnCkzD1YA0IohMjBKE+fWVjc+FhPKhhnzXWnqbtAXk9lL/OU1AhP/8WXRM5PjrTNA1k
8Apbe1Jtxd4boryOvqtYuGu5rAQM/2tNlU6QBZyjPfM5+A3grMuDPrksYZdwBrJ8OnyvFaWD8DU4
mchm5masQ72cM/SBzfdl3mbGCVxx43lzSBJX/brLG0sb89tAHvX9TMX1XPrCHLCK6DzKoPGi8SEJ
WqluueUGlIabACIRRkMUziJYaa8PxPATvKuKCzGlVUMtTLR8DYeJBQEB/RLeqnomlGnFCvJPKU8/
W8ivn3jbt//jJi5EgDF7cAYqdnxqhoAH3ihuS3eq28JkKn3VOhVZQozEGyHIkF6oC4LzOBId+EZ2
DZL1hC7C/9pFb8fdyCFoT44VKSoQjjxy8BW0jeV181/RX0jpFkMH/P2f7G3fXnCcdkMxw2MnpT8m
8XqeQmh6bGWbs0wyT462o/7bdddVPdbEiq/EFQPRPKB5Fes5buX0aWa0UWBUiwBZzNyR+AyiPStO
xJo6du0fGPT79Zg/2CaG9XmOsuYBV/FcX5p5X4OzBCQGJVg7eFudHd6IzGYMKgrsuo7mcWtS1D3x
DCioJzdM8ghX2pBvTmAfBZx9dhGWw6TwNJRhEQ2bv1OuNbPNLY4Wy3nsJnUxiK3qIqCoqnnwIc2G
slpwDN+kBGShwt3Hbi+pWl5UIf3dO0pTR3Ip4Bi4sbnmRQCvHS5OsUdJ/bhRN0SQ+mhTkL2sa54M
Ek6URM0S8YcJ7zjFwjPBZc/G+Vc7zvXTimsZLYzgc3sEAg/ngz3qR9NM8dPO5x6LrEoXtu9ayA+7
9f5vQhC61zDq1WddeQPKi/UIj5er8iZ99IIV0BXtkibEBtBbUeeXyiO3JMh+ii5STR6YtNdAIA7V
dLWOs+NybM74nyd4sc/9VpnxTA9iFF14GU168ptk7c8kRyCSMnLf1cV34m67xCgKdKFFnURnDEG6
elsXluVyDsPrhTAa94N/mDc/GAZW7zeds1l0kdLx/FI29mjOKo11dt5bykxel2oV72Eb8uoKOVe/
ujTTIBhbGHxC96DjaokN+252AMPTVtvoc66xkOQTCx5cMUMLrzwH0w8N5tYUVTNPX5ba36EUcENP
IIIdsprYJC+R78+IG9Jobc+w6xtvkt9Ubu4GUqA3kos7EhZYxyDjgzu+N3LL3ts9Vl+ohsP+Mdxd
gXh5wPngr7IfikQ2YGyRKxSetolP9t1Ek2xukG7RbbitINdvS3IlLZi0l2+xnfY/HlqcgbDJlJ01
deT0D4KuFQ+UInLhV3Gsw/tgN1r/tOglk3NFL1d4mRvOlzvfAeK91IcOlnLSwYpmxrcDFtSKxaYF
UtpuF5GY70Tz8og6Tqw+B7xsfyzK629ORpJzMdaEzPBG0iZ9027EBZTNtNIyoo7KDa/qrIDWUjSx
46VS6/p6mHVgn54VoTAGhj4r/XSHO6qd3gDXNYKuAKVYbxFz2F3fIGRabOmsk/uCxQi0TDbTTK4o
+25zHlgH/5NrukFO7Qlk9Fzz6P3txm2u88DfDh8Uc92mW0R/fAkMEirXVIQM56AxXlPGmwl/sV8g
GQBE24cfizSWG3xZuZMoooXVzvGGSPKRla+b0wII2z52shU/Gtv1XTnJzHNPXbLM8mcyVWPMjxbA
ogS05Job1zOhJVlocP+YyiLcQYwfHUiq7PpHG+cgTWESi7lBKURlQhJFtKmnljaeMvG76NllHrb/
enqIw3wJoOcK62ocxP3oNBKF1xyLcxO2ZMtmZO6Rzhco9cP6JF2fZzvToMuZ1AUn/rOHN2GFG+F1
PJ5nPQ3G4kcVx0+vaavxQsIv2WfI9kJzqnhQgX1R2r+3fe0mj1Nc1WgVauPVp60xYOhu5sR3u7Mo
wKImmXo4nPk6oRKKGRVUwSEYqTGeA67WboUiCQJmvB17KmHKdUzrrUT71jTITBQw1qpqQ3uuSkEH
PZk4P/ZxYJPi6/rlOinFuovCRgazD/1bbmsDTYTW0kUEwQlN0WfNr1weS5/MNwJy/fehBfBZAna8
MsfVHYOGaKa3dRXZers1m/dfrJu4Os3g39/aQyMy4qpscFaoJL7Sk8NywpYdYynZmrCET4zeJuQ0
8QlLQ/UfWYRoc64hOi9H7A/tJasGN7nj+Fy7knE78Lki1MRGHB0uGiL2+eZcMzaml4gf/svl+5qY
b00iLj1C5f63nknKzxk54KRzkYz+DbRAfYcz3lluMZVm3VUHc6giHjb2ex8IcnqVMWh67o8pIJ9u
U2+759xsbRFlKj2lV+9YbmAUvJuI4NbhwmLU4Paru6a/Q7ncbYgyI40xPQFpO/OEj92jh8B04A0E
5Thh2K/uxnmfHxvDz38+4sX9Dnm2vmZpkH36ow/r3WhuRxd82uXhQajofok5c7rcQGw2JUSQF5y7
bIPcAIXvUYRtAOHLJObXxIauLWnN2bB0LqNKc4NwziJc1tY/gbp3kH6e8NGPg9GL+45Okxm7nGdq
iHxwrZ/JGEjnQQQMAmU2QQMXodsRV+c3vnN8Q7MB8mamKotL27vRY48GrHndJdlGLT3Wg14KVCni
sTebNz4Hh50h+fTeZJfAEeKapK+9VxcfJuF8jvC3b1Mma8zDrjL/bdK09n4DA5bPjCT7NdMgrZiH
R1e6F6hXxpEwNpP/AjIlzclhk1acrmn7IbXtwjyo/Gh+O8B/Gae6GmyYIXxzPrxpctaHvfdg5w7M
JdET8Fe/nmkTiMJ3R/ZHUCLr2oCOYxGk1y3F4t1AtNSUmsFW5J1tjcPXpLKXlgUN+Bpi1L1B0Jz9
ClB/t2ezhDw3WdZvSBmDYP+7rNnOHdhNUM81ShoeqsrUX46as/UV6TjEawitOr+ETbqjIgUssi9H
sKyfCGq7GUkryr18Wo94uIQGMdSpNpmjSXXetS7klqwvx9L6K4NsJX8ZBqEa/4l0fu3KYVjsIx9X
UxYMq31L8YGYvzGgMFLy0BrMMfJQ2/eD4hD3xQAYIZnwlzCcboRduaBqFHHf/GQPQ3CQKPsYvd79
PWVz8iNAqb9c97zp11D3bfbdr1rE4/4xtNmDdVXdv2xHcEWsUpFOFx/ZLRrfgNuqUD5k77dDgCw9
zPM0ZQ+eSuAXQrN23yN8pvGTYxa/vTABVf7J7yBSaCrKVgecy6lmNtu4FttDG4FHnewSr38zrtq1
0I1SHNVauiNFsBOrfuV5Guyf/LfnFk3ikMdCLcgvRjbhlx0ASZZkfY1VzqQx0N2qjn7NkcXOpGNS
SQd2v13TDNi7VqYWddB7PDOMXRvqjsoUybxLoDDpL0FR870TXbVMVjJdxKkqXA7c6wiLb7CUO9w3
wD4ayruKVzArdgGGWXTTkErmFzWNBTHIfMI0U+78dWxt4DdXffSyn+bMj/zCAxb/JTrb2xwPaOCf
lqRJwkc9S37HUBPe/EiuBRJqlflKv/VgtMd5p6Pk+jRmgHI4M9q+OGI99ucQqcqOFJPtpiXJA00U
9zWX4BpHPz0F0FQw6XrDpXO0mu/t2ok3b1aDLlbd7k65bKh0YWQDNMsh+PXzQQOHc6bsfAhOo6pr
dWe9qW3uw1StTKrBikaTr4b5cxR2fxoJTSDia+ol6apbK1uWTj1qRu9sv8MP0vY/cTwnNySGLq9T
0CAf2ialftso6b/gItM32mmAxBe/Qn5PAeqj70bdc4/z+cWO0synDaYCheey+689gzCcN3T3a7hy
CcFpEoHEbGRnU1S9j/zZXfR6tqMOsgdgSi8pl7TRn7wNE1cpEADUuGdpdZBMob+GdF0xS+wzcri9
jtKvesv8+tQK3W0FwjitbrJmCr4GB3nrKe4RVbBI0rlHdO7Uqhg+utv+LFgAPjbNHXHltGN9Do+p
c5+9nXO+gMbw59tALNVx6ZCs/0IlhQnC34f0zaP5eH5WiPQMkFXiWXCWtJLPS7pzSOt0JcZu3dLo
dyO6NrkAdcCWyVqLuyDZM0wNJNj3N1zqBulpUrunJErm4YSmFfGcxoN5fzBZ7ijtCBi8G7zM+yaN
ljfVKBE0+VPFH7ULWzHISDe8S5OBUzaYpf61Do7vnpOm5Xxnb+eQ5UOyJHWij6ffHhfK+9bEei4a
4nGCkxs1QXozCAb8E26oUDHljBHZUFUtE3wvCmVZG9vh79any8e+O9Ny5ySuve1MvYavqTnSPYRY
Fsc/V1lsPeHoQwVYssR+zajzo/uDg6tEYN6OuHLVlJ2PJWL/ArvdmuHsOZsnsDDY5aVxnPEfiR/s
w7vrzp9S9K08I9VCr9yuK9C+HJWMmM9H94PqNN284cOx72woeOq2dM/K/eDeRDURuLhrZu7hnVH9
D1WHdisduXCQUZCNPMsNUuTPAyvmU4vm8p1QAei2cGqmvwlaNZOnXabuk0DSop1WC2COPjpxD/TB
80Pi7aaLtPGjT4rD2x+7SEWSawiTJp93ZB54r8Wx5mHfCHRYV/LwIaV7Zjt5lWauTIyHUhzTNVIO
Gzg+CIreSf8yJGm8hcdQw1ugk/ibLLidb5PVHvio3SOez4mPULyo3C2YLgFjWnXl9TNRrBAZp8lp
mL5IsJd/BS9ic2dGbGuAib7fl44NOGAXR4YzFzMj7cMwQGmg5J/QlqAoREA/+iwEp16njj6prN6e
SE6y8Z+Db5KcFSZG914l4YBLql389dyIbAlOsQ327qZPtnDi+4o4I/qjNzh+1mYTJWsN+fX5xiCp
6TyBCwGkV/KT7C1MX/wUgSjhRq+CI+Vmf1yF8ipHOd6Lp8PV/XRy4hRtFxNJGPLlhiNn8zit1XKe
Mcvom9QBdIfKPVDNzsYDY9ZoX3VJo4jMUNzsSHwF4zfGvZoasROJ3j7SlsY8dYlVj0lidF0mjamT
hzjYvT/BRnYxzOpqwwvA0rZftMis+t3pRPuFWNHI313VYqqkFgMMBIgvXcvYqXF5MVqk6Y32bNs+
HpMn/7Ic76+cZ5244KQRj46OF3WxWy2ie0Ti2RvxVOLvaJadkDNUziGy4HGm/kuOomGlJMI7H5KV
qxlV1SjYSpCdFpgNsCNB39aATJI18UxiGnV+kwi4mhHiRQel2qsJXzBWeeJc+aZ9IIb5MCfNqNs9
aTaM87gE5G5lzjRzWlKB+EWJT9jeITxcf2ZhJZ5CNo2tRI5o/qtjN/mpAmxXT2lmZ3lzzK75lvRb
0P1yQSCO96Ne7XCTmr02PKO4SMoxmdaMEaFL9G1bJ9wtHH7e++aRelv0Yc8px7DPscsNuJArytak
SaP1xvDi2CV0SrwK4ysAtviSzur8Vcj42OsW2ESkg8vw2xlGJsTEo7vgBs4oFqeo6TvGp3ZrTjSr
XimvNBAIlJhmH2YQhbGcXGS6eNuDLjx1XuJEoPZH8mfcGsg7b8UpxPQydUe5jbhMT30i0BOuxLAF
N7GDguTSLof/K1lQVJUewuz+4sZJ9Se2fNR5qRYSj+DjnnGNILVaNmQx1zQctDxmGHdzG4F9n7t4
3yYUDzxLA4a4cf5o2tXxoXmuCYRzENntMoF9ThwKQ/obD3HwDXmF/4dTfY2vWqquPgM2Ts13r3EX
hbafO9p8azorYXBQmVandth2y/UTie7G82ufOTveWS6RuY+ydIDHf8qpCZdLsLNqwWnVcnhsfEpU
8PZVcnlxm0jpcp329aFbuxG9KeJIVqcAJvAR44V0kcWKA/J/CBTNkqERy3bjeMDbOQird+OrPnbR
eW24ezBt6LYkEGi8j9pxCp/pnGjmc+xcYRi9ZuKFDzR+ojPm+8kPeDLmtd1rgBRoWlbfg2qD9FiO
1SDzJdIeV4yVu75rE5kNp8xFodbht0OLT1h5euGMc9cbp0HAijgi05yOgOVvCNR35udo8uvHel5G
82Sz41jwQSYH6gUXOwTUhcHzohes9hcw/Sp55UON4LdYd6rCVm7wXkmI3UJ5gnU3aZqsQow3chhn
DZLB3V2wna/IBx4q34mS84jp4b7reOi/JS7JSTfs6Qj02bEQ0cWT51Q/+25bwENHab8ihAjHLWvX
vF0caN7gDrk8g2Y8dsEZqXvPg9SK7nGRnkWdikb+DfcU6i+eU9m/Mnxmf5E8dviGk3qZCixdPhsr
AaHNWzw19W90Rsl+VkR5RmwSdPPh2AoT/zwN/187ScoLeO/A3P/6Vs02R0/bPoIRzeKOpodhJY+r
01+b34ByAwah+58IDeQBmkZ+bcHgfpzdaFHHneRVrss+FOJF1EOLQyPhVf7B7TziBUAZUD82qKXT
O4TlIiiXDjsqYklo3LLazXQ/9EFbFSB46cdE6FR3wTvIJLMMXav+R9p57Mitg236hn4BChQpbSur
s9vtdtgIDsfKOevq55EHmHGrC1XwDM7CC+OYJYnkl97gqdpIwhvDjArcNTGGgKDDiAn1TKzP6c36
zL23dSqa8vNQJJwy04wRtUQuDRsEO9fbdk+320kfAeqiti/HCXbKZJbBI9ZxBVG3T8c9QwDh77N4
oMVdapbzCV/1AkRKNQ3+PYcMiMVSzH3UA2F0p3R2yFx85XBFSBuikoTs6+waoyH0u1ZZyLtuVNAO
FG0ALl9jUPdDIucvUW2Dl2toyrvbzPKZurmJTk1jxv30lLEObwWmQsQBLqlEElPl0VYHPmDvLZw3
hn1mwQvc54agQ1EE9PU2XQ3SaisDUyRH4DiJczAjJxPHUWNYiiZXXh91JwJeWzWTFZ2E9CNx6KPQ
WvBjdvzYtoNfgHFLZPk4Z3WUf+D8FtLzDW0YPYgUtItT0T2GCibttijDHsAoL5FcHPkqUy+N7h6F
oNG5ccs6fwgmCO2eO6E6AvwlmakhoskB/eLHv2eYrrXHeJPyiZaUG+lPmWY75QaJtUSw2+I53WVt
aBe7mjHqjyZjlL9XjVbU20rRQyLFmoMPDbyA8XvVWszIIjK2ZO8DDpHHsmfadSr7WpE5Yo/w2yJE
wvFQ+DPtdGnG+bHvRD88tUaRSMh96fSqBnT8WUJmDoQFq751ijHQj3oL7nXTzQHjCSQfuNjzAL4i
faiKyJMlQGE2YyINfqgfM/egOZcCV9Y1+csNVVBvA3MMo61TT5Wxz5C09kaX63ML2hKZU3s2ZU38
GuvmU9MHs2ROhbtSQdJEal0H3fSpSXznQ8CIxyB1ANK/00WLp7cBMAm8cxFCe86Rb4bVkdrNsLF9
VX1nFMLY3s1dixpWhEANeTkRPQvywuQEmNxI9qalZlo1shMRUzBIxXvkcwJ1MGqa/94ElIamVQ78
lBQs0RuagcDrdpUaIm0bJw2xzUf5UXjjDKD8ZI+Z84uZA2Qs2kFxsLfGarT2c5FNnzjFjBMhY04b
x5gK42jlaNEiqNCLlwr8YXFXuMPU3gSV3b9ywBeHvr4L9plbFL+s1pp+A9eNYJBV2gQmzCF5lh2I
T4KGA/+pjOm3627RMvGGVOcetbGZ6+0Y+P68ry2L+ont/lSAkfrNEN3dgQFcuEh0pusv89TPMT9O
kgsPlBtQS/qgemRIVZEejmBePDL3wSEvr2tnU/gzt57lIvGwhXqTF3tMPGzwLxW30W4MkYXfkNRO
n3vXbj9aldF8HTM1nVJkiqKbij71rUIpbSGxDpBvUoxUwPEq9P/pafnxXQUG7osZ1k5OalkYJTBs
Lm62vKrGPZpWPh1N7FbUyRk0J9lNVgg1yB1Q3ggdwA7HEqAfkg5a5YBIcIL8CaOw6ityt+FzNCXa
V6PLGexkimhyhzZWau1pVPb2FuC7c6fiESIJjjsCIJSOqZ+VKAASmW8Op2UIymgP0D19dRB2940Y
yx869sfDvhsFQgQIKsAZV04RyOOIf4dLRxDI0XM7SZcCj9izoVhyXxuweBG8Gb+TyAz59osNmjlm
RGOOLyqbq89SJNhOWUYRfm+59cZ9Sv/5R6WB+NoAMg7GI6r0+ne2BMqhlCk6dZEaxkcEJsSimDfb
Ah+ROkn2jds1zRM+LzWgams2fspqzqlGmMPlu0Khpr0LZlV+jFD/sfZV2QVPERJSvwjmSu60Lp1M
CmnDAlmbp+mPnEndCAS9UtQ18yBA2VkJI626L4ATzRbJ/FzCWQUb6yT2SZkUZ9sQ3D3NIxMN5o2s
0afYmkbIREOMgYtGRYScUcuApjsmQdH7hPlBfsGJfYDfYmX2Y6ACaiEjdq0vva9M89gVavwQR2mQ
3kqAK7+l6qMvjVZyljPO1p8W6dztULzL1BZppPBVFUXcn6pohq+hAuWeNNcyhwf4Yfh89e7Ygac0
I2u6cSSoU5LHnm5IkeBhuknaUX6dhhGYwNi5rX9MGEvfGpD2okOJe4pOatQsbWMIkeI4a/N011Xt
0HkmFDx3JxOKVhiHg6tumZI2GYew4ldoXUEjGp5mnDADRVNiZxttXD7kgY/EBbtX/5RwW+RHIFt4
PWlWMjXPiezip6SZ5p8GbAdvNGBVLnNyDOnbvqgCXOMne4ac5NCwdn3pmltRkgV4uayEDhRFQ3NO
RGESHG20GRjK26IIdqMgvzzSkQ+Nb2MzDi+F6LXmAKlR3s9tkNVHiSTE16ijsqC9WmbPADrzYTPY
vDi2AUoFWyImahuDL+fnIu3saUMjYQK9W2vosAWGBM3SaRMlD9X+FJwCepR7Ux+Z8MdRZggSl776
1ZoORUILtKDdtIMcBdXO7H/IuszSDhYEgp96mlrSE4Np/dfNpZ3RWpH6kz8nGZD7wum+LBbSgEUg
/pMqiNy1b2aAlli9oxrymKNdBZSZYVJ3M5W9PR8gm+dPDg1wogYKpN8HCPQ0zR27+e7KLNS8jvba
xwp+QryBEh09tKCIY2ZApXgyaIWzyyaLWYA5FZF/D/8wgueZ1O5jY6TpeISXiQmvuUxkQNBUHzWj
pTGl56Yb7u02rTg+Wt12j+4QjMF+GlKsxBqU34sT1xMZl5sZGPqyHVOsg0YnSdlPCi2RKAc7EgZM
x7iJWsc6lqawwe/86RBlCzOU3gZhajvB7761i7Fnx2WgmEicQiYxaLh0QAMNZlY/kjp0H2PCG+ow
BJJvEnpXfROFfmDutVHRf6AhMVh7hcZItIN6q55NfzaAvFtlmGFXUaunNqy45ZuOJE/LKtixSOKA
26NxwUBuwzwhsHZz4pf018xSHXTmUmCc8tCytx2zF/qPul48k6SRyA2FbkB1a7imjrNtTY+pwR26
6SfGaIMdR0sKXdNvnnsZ0xkronAbjeCAN72PmdKtVepps9BRSCV/UNMohSKIbT7ynokltq3jGAaf
fvog0OP67BdVg/hCaIHDnyNukAOqXW19o1PBPAeDSqDh22UERAhCVb8pYuDo97QdaIQFRSNefSfx
n9pg9u91JjX+rSjkrLZobmjD3nUHI9vMkyGn2zIQ6KeNrZ79xn2w/KqFnf86AR6dvQRFrt8MPyIM
zXIgEBu6ij2q4FVIb8zw3ewOeWguXUv04Q/0jEJ1RFQOs8RpSidJ+YMsgqepsnr0w8qgAy8pvPZ2
zaiPzxDm8Jhs6VsnpQGih48vZ9CMdVUzgygcYyfyrNommA3aJ8ZijCpAx8T+TszKAbwG0hnvjSTt
8mc4D93TFHf9BysrGq5pAO0NaPxw/FyLpT6BP9LfoMUAbMxJMjXccsf5+kd2I0QKOVl5D2TNto19
4NMsgQgKfm1DYboI7+vtcOs7I1hJW7NRy2R4l22lExh6sEmwWPqvYsK+QNZgGm9o2vdfO8MBAU6d
Uj+HbQlkHzWc2wKUlL33J0Zw6DYF8NF8K4h+BVVnjDsg40i/LJoZ5mYG8uEfbPouLYIBlvvZ9s3w
Fan24mMyRhycSOTtaZKFrjOGCcUtBJ3A3MRsGqT/yXfivZ1YqEpMke4eCze27pjKtjlu3LS5H/Mu
BZNDo9p+aV2nbzZlZ9UcBOA/Pu2EgIgpSB+bh9mPKncTIFZlbxsjX1jcAXnNXguM+Its4mo+VAxa
uid+6vhcE5wQ5tcqlw6qtK12P0M3AE9J7JK8LpsJZybm5hXJJ6Y/aeqUPxu3V/XGCKRDqEg7mBuA
OMCMiLoFCRgs5gjb2PKz6FjrI0gfRHGw7qAbZDUP5uxGL7T6pf3ARkzRDDVl5++Nyiam0fxndB50
oK1pWtpVsNeTAUUY/te+2iN/jG5BrGak8OAzIvLPu4VzRfuIxivSDire1f3QxocGSduQAivsH0yz
1xcRASe8n2dLcz4GvphesuUw0p6IqXLLwpUvOggQ5A3sMrkNaie1UNhxmy89Q8/xmMGxf8gICNip
5djCBoydCkJDN3xrkYb+D8UEcSe0TCBtpBzf2QYCEPUNTDYdBeeyGD3UieybusZycQOxBVTETGbF
fqXOt78ZNEQ/GyA0SZvAHNHQhL6pPkoztcp9X/cSpRsC8raBZOQhRNFXR/4uTDbNMEK+SU1Z6jsL
ZlF2cEQ3fUvVQGd77kM32JlUwNk3mrLOHorv0tKxavJmyjvNOgEo7G56q6ePpDmVTV6ibPc70zMz
hYRvhEt8QB0avkQ6WC8osekfx8ZMf2rsk69NNhb3oQimhTbic4Pa/pT/hKivLwxlg3aZi4jdf2Gm
YWbH/EWOm4n4deuy06fbVGTpk5bEib2dwQXHG1sBNfiCMkYA2w0fYthpyDPTt5+pFIkzDJt37VgO
z2Mcz+1zwbgO3pRbt68ZPUmgofjAfgFhMThH4GNWBQoo56bEFFLZm6qi8DwNeqE13xiM6/nWHKKq
vKOvUdwU5FfzsQYWY+5DPdCgNADhQqQnG8MP5CHmNyPwyT7zGdgImO0WDNysx1WLnA7OD5uKuVJB
W9kq4+M8uxOMsjwleS6l7rLnwlyQJnMBjoeMEo5boGiM8hGYa/IAmaaO74YytYEC6RmgqySwctDC
sQj2Nr3kkhSyX+agFSqMH1BBg7puG5GTe6BkpLUFl+V/R4EriJ/Kzq7jA1YYZr6vTXcAlOmY1QMG
zlW1MSKdXw3RxjRvTAf4NyhtJz2mRpaGNzRIC/I27Il6UFnNpH9pnVL7RTWe83aHQn2YZCaAXk5x
LTfIRnbRxwro18EKxqnbp+ZIxT+bfQMA1vKLA6i6+MlA6QipqKIo54eoqixsZ6HaYAAH+jbIHv4H
ZKDU2qgdPOn04Q3ynKW6783IdzezmkZj9z+mb9UCUGzmzX6PU5aR5WWO5I7I0/2AKvB4AIWuF/xT
M6CEIi6nU1lPudqnHRFr6vhwECeS4Yq65xkhUUmCg7wm6q7UKMvf/yWNy/BzYtBTdh6C0frWsAsL
XAj4XZM685o49CK0uRLiRCSEHqtEipL/VkKi8aIWCqOn8zpkEnY+okf7SJrOw4Q4zJYOkfqm+TP1
hEseyEwb7FlBNg4RMLauqG+eE4pUFtbxjIUUtkwrSVCNLU27TO+8Rs3toUMPE5nsqD9eFt08o4Ep
FeJwjmktrg7WSo5SC2jjTpQhXufXH/mAwWcLhPkyW9Q8+gcUUVUKIfvyosbZt4wAvgGeGfOgtadJ
DgVy8Gk6ekPfG0/AGJyjMA1tKxjIHMi6UC4CX7PPGjnvyiGpNpibuttyKK6Z8p7bWsh2/Z8fsmiS
/rW1UFuqVS15yX2Wob4HzMpxjOgWumh/xaL17OcEroEh1CLs/k7hVY4yVaLuPMn8+Gg5lv0gkY27
oll9dhUlFG/LsgC2rT5nDz6lM0CIeiburHSnhH0qhtreX/5+ZzfNX6uslLGtNpCgsMbOKyFFezhU
BHuH6dBnlLjym7gGSEnO1185D2c+FZY/Oiamhq7wFV49GgbyLo1G0XkKPcS9XU7tQ5cMPuJt0P4u
P9+ZtwgWFFSNBK6EWv1KAL1DbAk8SNx5GNWZ8Gdb6RyASjI8/9d1THaDbuF+YyBFu75swpzrHBAL
uy9urIdiNoGKzmNwZU+819VlFdJISyg4ku8UZxFrBBdus/N85BYPTlGZn3x31MabOYpNjz6gb16x
Zl++/9tLFD8qLCW5uxQC8uu9bmJ1otAjajxShO41tCkztDhN9mMuAySVF63/RBaov/mmeUX49o9R
x2pthWmCK9Ecx29VLd/27xPN1AUiWDR7ba9Jw0sA+iK9JDSXArjMzcLrFbhDr+7Ix05MBWRFmWLY
N10HO+GQ6G5FXeXDKWZGj26Lnaop20KJ8O1TDp0WEEGGDiiTVscNbjJlM4UvgXdvUij52R47KBCy
GZonIAXTWbyoerbKK9fn++2JyjWBQYCYEXjXrNwHDTctoigyJy90EvmCUBQ4hjnUP1zenO/P27LK
sl+4oTFHWp23OtESwUxjYlSFzECoDS3kwtD0hnJujpeXOvtArnQdVyChiCzT22+mQ1WdnUCxFH7Z
+0TQmV2gg1dO9bkHwuQCBzlLCkmj/e0qCEi5de0KTAYBE22nxkb6YKaog7NwzW3wzAGgs6nTW6Xq
UUzl3i4FtjmHt+iMXkCBVGzSbEAfqhsWSSMEDM3wDpnV8PvgdsBuzVSbwisXy/Lvrw6Bw/KGUFBW
mQusLjC6qXHWiWr0aJdotBAz5rXFAEyPjsNtVenxTlrFNRPyM+/XoQNo41TGNYNz89uHLv0yilVb
T16sRVh6yCHdq7ob9hayN//+KVlq8UkQOHhgJPl2qUDGiMgn7M1YjF+EOXawu5j1SktkV1Y6+yb/
Wmm1adpKQ0KmyyavJQl9BrslH3K3mKDGmL1XoXLCTNaRh8vn4eyiLtNECyMdnYzj7ePBh6OAdiB0
NIA3fnBigp9ZSfHi5KZxnxmd+X1i8vrj8qLnPp8g5gleqnD0tV44tLWAoU4yeAEcl5sqg2OlCRgP
tKjrKy/13FKONAVYPNcwUSR8+3xoT1OiDuXoDQJR8EFUkI+i/r9uHNwrkejMmwQ8oduMPYgFeFC9
XamaRJH3hhy8uOnbJ1RErcOEecgnRrvVneMHwBcj/eflF3l2TayC4JwRA0Fmvl0zmugoGst4tAcW
nDH1bdLbFIn5XTQinIRGgI78zwSaXJwuL/w+0FuGQTzAj1aXi8HH24XBwuUJukgVQc8OoU8zbE/x
wPhVZF3xn4VISXDlO76/t1lQ6DZxFqMPuTbNqjl4Q2g2FVr2WkPNiJZclkTNlW94fhVSWpJnk7t7
tVuMJkfdcWwrLytG4CMusP0PbizNKw/zflPyMHjROoRW8/1nM2idit5va68e0DMDvdPMR0k/cdiF
qBf/vvypziwml+iNKxeSvraz+lRMtyZVRWHrIbij3bbYDx7C0c8eJr28Zri0bPG3scBCgpNsSBqL
qcLamcsdbJuBgt94ZdlU7S/0mqmizG5KHxAoBDXdM3zsbyD5+E84GKVUugah/vLjnvmEiCBx/Ijt
mMGtyxIUIGc/oaXq2X7Y3eltB9wFvtHr5VXOvVSyFZdqDv8gex31nGgusJcqOi/MzPDgz9l3mLvZ
XgnQxpdXOnPSlrON2beieDXXz8NwYQiNUdWejGf92I1OENPDRgyamXPfHZFcbf/dcpqaECNfnRKI
0LeOCWWBmYKFNIGn19r4RDRAVUjO7q0JMfdw+en+JJCrLUMAJ+5wpBf86nLD/ZVDw/QLwcEgiiTg
fmY3i2FdzcQces4GVoW4aey6+A9q7PAdMwJzzz2ov5jIfF+5z858TzaMaWJBYpG3rSMSyObRrMwF
twCm9wXtWsaUTtRopykDXn/5mc98UddCcJjrDFckwuDbR1YqS2UXRZ0Xge661YbS/uRXXQbhr6FR
hAwkHjG7f11SACDn6hQAVDASWt0BIHXyPI3ixsNiAiUHW+6ZvTY7HdnzbT7AWL+83PszyHKYMGKu
ojNGVKtMZh5od4WtU3uhEXYeghfFUeNZr6zy/puxCmnvYlim06tbvccUXLHwB7/2otadH5DbcY5p
4AKuXqReLj/Qeim+lK4kvToij8Q1axUXtEqg3N9pDNDrvrppCqsBqaqKQ2BH/5qw/FmKw245aA66
7ywbGcCAIqtT3cNJJD+RtHyBODgsrKzgyvtbf6X1Sss+/evoGQg4JElbYFARlsNh6Hy5ExryHZdf
3TomLKtAodEp0w2qrnV90seTQaToDM8gG0Fx1ZavluUqj5xd7fvWiPeoQrr3eKY0+xGNwyuH7cxD
4tRlcbYN8hRKsbcPmWCVjHcRkpEmoIubXHO6U7SQDS4/5PpI85CkQwrAC0RHh0bO21UQ85Ii4mbx
8sSGm57BQ42Q8cRHJgLVjR3MPzr7LOv97xzFZE9Cw3m7XjdrZEO+pnsMBvV+m81J/KWuFXp0l5/r
zL7nzZEHOaBk9HeRoAftM2m5NGGv4OEKazqe0VhqaeTCsUHf4MpyZz4WyFNeIO0wFzrYKhjYRQVu
HP4BZbMNCamK4zs+rvIuP5S1vJ2/Yw5vj4uessPUFUZ464vDbGVMMQsKjxPfuK9RkYc0OETRvFSl
BgbMwd0toqcShIdcNBPuF5VpEm5nVDLBr/bmVgsiA8ETp1PRIXD1+sTeNppt7bggnKs5nHBB4FqF
ls4870NR5622Q1BHPs1gdWjdpJolDnJIIvcrwswTaiil2YO/hk9gMhTD6ORm9PWk26Igk4dbXHp0
sOMgPqcr8ffcB3ZwajN0Zh6KhsXbjTQGJrozqJZ6oe7E3gzfcBNraUEzAbLZ5dd+5ozQNuW1Y+V+
ppUUxwhZoCc/I5sV9p8VDjYedLRh14mu/G+c+ituy0uMWX1ki9GBxUFZ+iPrgsGphy6fdZbDpg9d
oTnIfmM06XwKcKrYIn5rPqLtgfNzhl/J5Qf9k/y9W9qmVKFioQ26jrZZGsRNVQG3orcb2LdlLqIv
4CHc515z7MVr1UHTLuyCx7nTqi9m1lUHcP3ypfIL8/OAEsJjT8twf/lXnfnSf/q/INR5Ke/a9dlo
GEGUCGxQIWifgrptbtD9KD6BoIuvvIDzSzHaYvoql77e203lihkpA03ypVsdzciiBq1jR/l9oQEw
+X94qqVLb9IE4n5fBeasNyt81YmWCJnAXUIku92lWhg+wzhvny6vdWYDW0v9JGlxC4ymV49VTaQg
cePMHviAOXkNyO0+jYAJ7rsUUaCfpjlpV4LX2RVhMi6dJ4s/ViuGWhYFRpLPnjGUCo49kpKg3nB6
6QL6sGlwzZl63U7gYiROWjZTArK2d/Vb02ulqpJ28pIwMHejCeuxL0FSAc/IQIoGP3XXkv+Yef9Z
kz3JRUzGw/hxtVlCcJxZYHMB56p4BhwCnxMI8LEY0uj/c6kl/PyV8LQF8+ugdyZvNp042ueYD3zI
ErBBGy3VzenK1jz7Mm2sZZW08DRc5wRIBUsnBAbiuc1g3A4I/B87kaa/F/D8KZjL8hVd3PLKHj13
9ExYXIIZNmOldWhbQHnl0NGttCEdPYwIDB7bso6QQ4LDffk4nLtgads7LCYcqdanPG5qeN65O0LT
NxlSBEV1gqZoQJdMUP4ayH6wxcKlFADulS7NtZWXY/P3d0T8NNamnIcEmbitMgX6yZ0QFR1z9yRG
o/vVhw2YgloW+ZWljXNrLzNcDhvWts46rFR22TOAT/iqfV0XRPLW70E0TlG/QyY4drZYjYTjLqcs
GrYSiLE3wWuNkeD33Rt0tBxjo0MACLdOLgIkrmFHo642jb6zqe2qwaxoNgd40QO6P/vLH+zc3qAL
RPLDXEK8y8SzMPONCbkzr0qd9DC4mtohHZCSPerOlb1/7uIiodBN8jjurXW9pPdIPIthnr2+rqZD
UITNCbucYqcH03wXhsV0vPxo584aUoGMAUnybVq9b3cEcGArCBB/9XrXd82D6KzuHmyLHzz1VmE6
XuYvqhJG0rTPlxf+My9ax3oQI9APCPVkyquVZUCc0xG48AptNEu0JSLxvXZxgfFaVTn1UYCDcA44
dSXRfqiTEHWDCvoLOMvR/jIgm5A/wjpJTKTlI+hMfiEGZ1dOEVLxDvICyaGB+62fiqqPP2UooS1a
OX7ZQeAI6+AGDP78Ka56HYzSZEsgpKDXxLc2gI69hZPU/pzbeUYvwgEitIM9U71MQ6xANDvVCCq/
Q/HuFtUcC9+gyy/mzA6gW4tGmEs0IcteXetjnDcSzu5IKt8tMmalkWq3cRIO34Dbxumh6bqoOvz7
moaiRUafn5b/Ou8q8ZQI+1ajA1/Ard9VZT6x7bgZ9gBefQOyak/T4/9lTSbQwnYtWrqrBKQO6A6P
NWtOQvl8BANAc8vdcLC1cfzY6+6VDbfEqNV+A3BBqNQt2u/MNd7udAQKrd5HhN4LMrwbNn6Ljc3W
Rrj7GnDmzJES9KZtSiQpyQtWH9BFIRbiWTZ6ArWHEIUJ3dDQ9slwK0WrNUHmP5znu7iZ4u+X3+iZ
a0oIJJbJn/mDofDbJ5yHuJG6zWzPRGYcewgZTe4eyx6r3/embV4ZX57bp+xRwxYGcjf0496uJrIR
zVqIVF7Vzh3aRi1CoCLSzHGn2hm9EomA+ZV7+EwIYYRhs0UpXmnyrLaMU4RBa4XVDCIJVc37Nlno
wTJMJJDH7LvUtHuVK2vc5k7rX4nZy+5Y7x7GpUv6b9h4Aq+WRg0t1xvKU487pTpx+af7rAWgVzsi
9nCUFSeJbdUur2Nt3pR9VV952+e+rXQprjEqsOjdrXYvLeCM5NzgVmjzDw5WQh6GBz9mXFiOlzeR
cW4lhYb40vtxyb+Wv/8rR0gMVLXyoOK7kiaZj2Fs01SFeKDlO1R6mIhs3Dkr7y3VwQ3G8yX/VjVV
fgKk5bzqWW6BQoTZ+INTUMmbCNxK6yGtTB/p8u88c5wJV7iGCJMsivbY258JRqVVbjbOngjhbppd
ixJ4Awv5yirLYV19d/gysOvpK9LlXmctmmngIIgspGcQ9dOj32ddeQvsOrjp8AeCqNwPtQWvxohv
FUacqD0F+fyVPm6BO+mYQG0BQJ8fdRUB+lcQin81OshulJRNC5OT2VTtFkUx1PzQ64FiQomJ1Zef
TdA9YteN1Q+pNYjaIgmtm7fUh+l0cpoK02UpVDIgZJopVILLduIjRUmJAH/LZX3XT1P8YxRh+UFE
QfDbLGXW7vzBCGDv+hiwbTErxagGpfz6xkKVLthlmpxyHHIG88bSmyz/evlNvoMTUq5IuvfGUgky
i1wXgSmCsYglBDZldBeZP8kKyuG/DrGfz/Crw+ZJF42g5o16OdxW3YhiaM6HCbc00qbfCpB4diUA
ndnodPQ5SvTnSErX0wTHQOAyrQzhWQWo901gG5+o8sUT3oPjx8sPf+aupCZk3uVQj/Loy8X215nS
3TofitLGW1PjbkHKra2Q0okVHsNBC2/0mTFD+O8FDW0UepDAaFhyfVkGc2RGSP9bqEFkUp5IG9zo
MJh40HyZhKGuTduW87Y6KA6oIBsBvaXSX6cQYTMxXJwNy8ssONwWrIVjLbEAQHk9+wx8ezhkevnh
8ms9Ew/YTzSPpWCWYazBQpSOqm/zUDDVVuBPEToysRZ3suGprlyy56qnTRXMyS0U6OAa4PnMBYQh
PWBHoDtcye7qmw7ZDOcev0VQqSh0Q3VCPgtJ9X+/5gjkIAOZlEIkWSPlhgjvlGTKpZd09oA3pcJm
OzSu+d2fOQrOgghaIJuM8Ndd8bi1XV+QkHkj8vc7Fy0vrNZabW8VTA4vf7N3c0vuAWpAG6kq1zV4
e8t7/essgMOHuYtFs1f3Cna5zOw74bTRPtLs+aQmNdEpztovouutXag58W7G9+TKWz1zHhfECV+O
xi2/ZPUbJBwENKVi5dnQjj6nsd0iam74h8IZ7M/4hAfXBsPnnhpQsVj6eibgWGf5RX89tdOksoTs
I5dsN8fQ3oYuM+dQNF273DFLwrdvwh4nGUZUWINowJxxVlcuvLNP7ZDlkyLyY9bHJZn0aQxTXSHN
6YpDAit3i1sOelVACnaFpeJrJf+ZI+LqNK1N7vwFv73CQEJ8T2Xsd8qD8xQ7CIS4CUq1It+1DtYm
qhSL7bUTPQN8QDjK0Rts7en3T3Zcb3pavjv0551jhAbN6+VNeO6H0fcU+EiZqMToq+TBKJCgH3TN
5uw64lmR4m7srg+uPP+ZK5E3/X9XWd0QNgJJmKFH2F0kSL0S9r7hS29+HgfxvUcA+KYZWutKmvpn
0LO6hgk0TKyZ7EKkcVc7G2l6UnaHKFvWWadtSqV19aHIxxI7FByBNy02LvB0UkQDHnP0LOAqlQgM
3ZsxmsJ3id72XxFrnU643Pj91yjVBH4PZo4Az4RSCiIhILWQWISuG2zrYUiefTngZpSYvdzSH13Y
8lo6vjLD0XBADILGxp3PbtQuArFyDJMWDTYL618Yh8j4YxlTx4a/w5nE9p8dfwSXVFhLXzEAih/s
mgFtB0R2bXFthHv2QFq0+uCjQnDQhfn2QCrEsdCRbiStsGJyD3FM8nasK6WHJyPB83XT1MLVNsYU
qZMhuwkBBhP0K4Ss0JfHy9vxzPW7jHbYjVBIAGOvzokbdcbi+iK9mUnDPpYB9mixibmXm+lX7oAz
IZOl6IwvUPNlYvj2sRM7gWbkmEStIAp/JXCc0C0u8ScM6uke4tt46tAhuGGkb19LpfmX1ztzQTXQ
PuNSYPi6WjlD+jOeZuk1M+JvuW32WzFG12Zl514lM1CqRLIsbL9W+x/5xSmJHGV7wzxilhgYGTdb
bH1GqPbTv380bjYoDQ5wKTLIt8+DWwYeMVZGZHbxe06SqPgO5Na6j1rgFJeXOneR0CvGUHpJVhkE
vl1Ky1EYLEv2RzYq6yawtepFZpl5F1F035kjcutK1ldyq3Mv0qW6oj/D4eAKfLtmECO6FuNG6ikr
6NReIwnLtpHdl3v0VeIrxcH5xagLQGOTtJqrwyhqt8qw77G9CDdzboZi0S834hMST+LKAXi/FGWr
TsIIIY/02FptwymK7ET0XMqumc63VT0hV+3b88dyDq/1cpdX9HbHLxWyhSkFDV1SjdVS6D0kXKqm
7dnw7GFHE+QzRA8PlzeHfH+kjeUaA6O7AM/eNe/cPvRDs4stbwjsyj2OTC3MD3ZXDOEtxs95ii2f
290u++pXjk0F6sWEVcTCmuQFC0P9xRXgCrd1FlfIVhmxydgcuTaF7CteangtNK1R72K/dV5HJeGe
G6GZ/57hNnzsS/D5B7+Qgg7l6Ps/ZQqXcaPZYfAJpliR3TmooTmbuKP3uIFkoRlbp/flz7RLbOsY
IRL4U9loLaCSrdn/4dRr/awx7nvEV9X50aKuW2wpYfsJXrpZYnxYqeYYumWnXuCa0eJK5rnqn5sx
jfPbBIeGD3NuD8nB78v5Fw6KdXbyC8T7d9MAJAg5zcp8GWDHg0GqQPluQXblxoGeHM4vIs0HaxMg
E/AzTfyw3xdT3KIUQsJ8n5SaxEQvq1r9Bh9GNAENPdM3nVrk1FNpdfJKGD9TLDN4J4SrpWCkw7E6
EFGr67gmJJZHFoxDIzJXbvBDr0KiIQbVhrjvS2sAR5HEGFqG0k3R4zTV8ETIMj7PTunWVzKmPynx
ajMDnKGMNNjMhlqXk33bD6hF6gwmsvCjgxszMh8xgmToWY/1vTOpdo+/M9IXMaOrQhPuLhRhjOSQ
ZTFj0hAPoqv8cnnrG8trWP8oGuUws6glGMCu7uA5K5CVTAvTE+nUJciGOFp+F+XocbDb3OCzmsGw
nMY8QpGlQfg83mauPms3cHPa9CYrszE+iCjDo/LKD1tu5PUPY6hMog/Im1bl6ocx/gJnOhXIVYVF
0aNK5pfxPp2Gyr2fXL37PmtuMm36JnGKLXKOOn4ADLLwWhH4iL2aWTvqJw2tJ2tn4ZRbIgvRtt//
F2fnsSO30a7hKyLAHLZkJ/bkGeUNIY0s5px59eehFgdqNtHE/DYMG16ouooVvvAG2vPjUxFK3e/b
v3blnpLB9ZgzqproY5kNaZh7YolaKTTLU/EtxrF0cEYFIceNVbGuF4UCPMhioL+Mpi+esa6FiGUG
ouKKfWZ9TzofAwdAnE8KoSraNtjVpEg89wgQDXWC6FGJlYK0AQy4fkp5XUD9Iz5C+RCsIL/xnzxM
gPuNTFDJncx/vPFJTdRiUxm5ERTjfaRtR+uUAIvcSAXWlpiHgK4O4HgJ/PPlsGGBilPdTBS/pk7G
gjeNziQO8sYhXXnbZFUBDoDBlkIfe7HAXgKTH06K6tIFwCYe1RTrvbUK/0UFIR0dPrxrSDQIJSlI
wz1bXlFE9d2QIYrt5kWquSOGIC9TE/kbde+VhSN5NKjx0nsF7LCYUtmbWYSCruISVvpnT0TiBjJX
+Xh7LvOfsjiuIDdA68kWpV4ygsvPk02N4Sl92btZ6HnWH6uX9XgHr0BF/bLmAD5k9Kw3xlzZiSpc
BojGBAfX/fBs0gfTyKF/SaVS/+jFGZ2C3IhtILOzK9AOvB9znPxuT1SZZ7KYKUYFGsUP+CcU7OYz
+s/+rxVsq8NB6dwuxtLkIZVLsHJI89M7Ac5UPbM8OFlhNdrMArI+PW4Uv7S9r9VBMYvEw83piwDn
kDBNI2nno6joPw2wiz/34USfawZqPBhJmeFbEAeF9CnwCXlswPiz53LMhftTwVwl/l7wVP0UmkDK
TzEXRg2QSw6NQ5/ECMWmRNf+a2J2qW4H+TY5c23t2VPgMin/iHz5y1UwAksx1LJp3ChSxjcPQxeM
QhAWBM7SyIeB+jXWKFLZv95e/ZVtNrfmQOvTn4N3O5/ffxY/yEoE3FTw6xIkqufER/0cXSDDgfJq
vnBZNRsX7nyrLD82NUp6kSS4M0n0cjxKYC0BNEBybFW1lz6T6neEuwIH1QSER6tmegdoUzqoP2Ub
+2zl2JJbcgdppA6s9GKbaYVcF15FD7RVa2TQEBk7ar42HG+vp7SyoIzAKZpvBzTDFhF2OZlRXxY6
HLWwRbKk0TyxPumRJLt60es+GzaPJxuzIkHYJcgQTXdazZ54azEhjW0clb3md+VjEHDgousQN5Mr
GdxPLvSfZeyo1Y3fu7LtuC3pq83cpWtCEfYieBdXEU085B5oD+vF85gkiO93jRK3dlh5iZsPTWLt
bq/T2rhc0eAJgDzL8hJUUkQKwjGI/LtCbhSnpG3CF7XK8QTuYumJZ7JGkLUKv9wedOXb/K2NU/mb
6ZHL/n7XDSiqz/xBxZwKFBJF3J3MztwPbf7Fw2PKvT3cyo7D54/mLO+rSFd6caSrLBbVDutKt65b
pD+MzsKGQS2SLXjGWmhOD3aONiEZWFwUl4dq0kragZhYuhpY6GnX+0r4M6PCNEv7ZiO2yEGluhL6
vR1QjTh8E9Fbl4+dWmoYn8vq+PP2vFe+rUFIo/CZCN4AH17+nMHLBPRkxdoNsdjEzjsJjZeCfXxs
Wjm/i5EZk/dSEuQfL7TMkSLHQpm/7VW/Z4pjMaQlAaOwQwjc83BPTGK/PnWEBfvbU1yJG5Fepv5B
bkuhZZl6jNZIrhoWtZtPgeRovi7ZZSVajhiFzWFQCu8oeWJzCDlLhwAzvU+3h18pFUpsKrpJ3KXU
KJaAjmgC2x7KReMinTF5O9lokSTKsCl4DhGrhqVuIIQFUondvlfCRKXKGkn+VzFA+XfjRl+J8Axi
SCJY+IKgERb36kCWjdQjzJ0hbsedDkZHt1VhaKtd3eXVVo995Qhzg8Ng4FwBRVs+k+S7QLeaGm5X
n4PYa4L2RJrV2hYeOjsk8rONtHdtdgYXJMUMvjaR8uVeDnBmKxQralyEmiFtl5WCl9CQjf53PDlq
+en2d115HWnKkp7xULG1lqPR0C9QUawa2GRt47SChCi/JuVuG0nCwRhQCB4kQ3spUYPauI81mYlc
PsyUW+awmWnOPdrFZwTeEnl5AoEIhl/MUe0I1TF6aNPJpowh0gKDOvI4JWb/ZkUBRoq5ao5fEf8W
+h0YPo8qu2l6+t6fJtNECboQsYwyvR4Bvb6pMXmYyiG0RzwUpB1qUEW1r/sE8braByxzNON8mFXU
JxRBfcWT/qQW3jNoOvqjYRteYbxJRS0k9oSW2aPXStqf2JCE4KANdA1chZrJp9z3UALuqqwF6FG3
b1aPAMXBgqiBDGCjCQofb8ScsjN6q0P1T48B82JGttNgJaKuE3j9nzxA4M6FtNcYDr4vWrar0Jr0
HEkPcYqztRTRZccvA13b2GbXH56jDJaTcplETrZEuOjRCNEPKTYX7exCfZuFGKw/2Gu1wRF9dNAk
QVrBNYm4bz2bkE3egr6t/wDiIsoWonQF8Sv9AEs3Q+A91tUmep1qsDWoFNflg080d6RnFD0C7qif
Rhil327v+uszTbw0tzyIP7jUlj25sKbXNsXKhOYyb4JooDMqYiRn94ioHMaesOj2eNdnmoCDIJCl
Jt1BbebyTCexEZS4/cAzUOtsH6Jgvtcq8b+ma3vn9kjXL+HlSPOh+ye6HmQ5C3GtEN0GI/R9M1gt
BkwdIvi8iQc5wAJIG8byeHvQ67CDQTnFpkQ8TylqEYE20QgfPWB6skcRtQ8V89wNcbUR3NAivr4x
iKL/1qzp315d/Fk69g31k7lrHmX9F6VD7vaHVeax8rMwIFXciWog90fYZpipN2GFvriHzjUy8Qka
i3u1lq3SJVSJKUkBXovsQh+baYcZr4zlb55Omq1ITVHaCcZgs4BeUUR3kZVQFPf1uGjR3wFbu+Oi
aUu3LtSkeya2mGT0/83ud6F6MGODsGzQng68SUD+X8Ies4wHo9uVQc3dKtVSg/J34uEx7ONm18Gi
GZX2WQgMolBA3cHwCUiQ8FkPI7Qx/cRv/TutMzGVw2Te/+PpRmzs1AK12l3ZhnQeVT2o7alHedCZ
ML+OjtT9i0c62mGyn6tLE7Itof6k0isJkB1psvecIPGgap70YgJ+f6748Xdyb+Fc6ge+iFslJmH1
bpooRaDHHUXlPYRmjcIzmu9fpEYyYyfAg2xgeo382DfSFH2rJ+zpbCrjDZV2j1iA5zGtih9m1JrV
rybJKYoi+WUFdxrKgePjJArRl2YcA29XlnWfH5A8tY6dnCnNO6Y44RvCoWl81HXUoU8mxl35s5hz
ZN4zagIV8xUKH1tGvQbJ1UzyG1r+aHnVfRsl+2Io2vw5KqGmOeKgmeFPuaY8eq7NiqdFYGEUR0or
GVVDLeusE8L/XuhyeFEPmbDbgEVeNIjPx5U0nrGINU0nC6DgPSUNsCxw0RkmEiaeH953vYj0c9PI
+HhRHKe8r1Du/SZoVd1REpfi4VMyFbK1M2G/KE9eGKnFHtZDGjsG+s3ml94HQHg/laAIv+hocOc/
/TgWJFs2quakVOivUe4XjcFWI1RC74XG83t7GFqiq4mWtXpXTaEanfw0r8inapDkNqLAgoQT9qiH
eG5PZX1AMJFXLzEregBipCnF164Ojf5rrQm1bCelLP/0SyWo7/Iww/vDrwMEjQbuX/E04hY64CYy
h3NWo+RPmqZzTUK+NMQDlhQigo46Ar1DCsh3x4fIql1DJT5EgFaX1GjfVPikg8abkrOY433sTIUm
/8Baz0NVFwM90LJJM75go4W3nuljSmUh26zwn/rwkKfxWCKtmQWtEwOw+OV5lU5tKE6j4i4zreG3
VRshb1Rf8NkpVA1YogeGJrhGA1XBTvBoDXEZJcbZJ/hC6DYZBHZ8PM1y4tSd2UgYapvKr0oDB7Gn
80OHH/9QNJfSoKnTnS9XYrjLBiFMT1LaSilwNQ+5/rCwoi855sV3On5uNMVNL3kRtUbX9mYEVv0M
r6cbz4UlhfXBmAzP5Q6O+ycyifABrxExPya93lQOtt0cLCMYaS4OwZj696LU9MopScT+LUF56R3y
O666aoIAqTNpehvs+r7zMc8phAjVR71qY8erEQk94jcwPYyVWd6xaiw6HWxaWSUtqNQeTTGT9lNk
YfIIGEVvvwxiUxm/oXu0WNDWLXZfvAseZtWVzNs7atlsmgckBBoXT9bvDHcP6X2Qxe7LEDbZs5TI
0mcNmox/DIMkdPuhTqXdmGNtBm6xrKojf4TidiaZl51XGi0bhIK2gteVfgy1yrmDOefX1lX51YwL
LYyS0HS9JvRLornAPKiprP5UEZB7i9VR+VFoWvJQFUr1EIa+eah9We9to9KCH36XDd4eR1A06rEZ
kDZy0pUYA8kgBAYg/cvXrX5BD2VzaAWo6p5XOmz74jBY1nCXidV4J3aZ9vGXHwFADh7VbzDS8vx7
/nn5Gx9Du6ZgLSLywpcKH43B5hVLTh57ObCzULc+jbnXfvnw2w9+VCIh1aglXrXl8RhCIjceDddC
lGJHktrde/TtDrdHuc5+WUKKd+DeqXNJy9ZBCzi5sTzJcIVEsRKbpNDDTjrqlccMn/kvVRlkd6pW
dPd4CvavUzWV77d/wEoEh8CVTsFDhhuiLEvwaPhFclOxupjHNLtaAYdY+EBkB9yxTreHWts4ChhE
QuM5v12CDkQoqeLQysyV4pjtYdhNSsajgMy89ShBgdpKxK6jqrkAr1M8RIDgKnqTo7rGtkAxXEkO
fqq+Xp6nxNJfE28SN2a2EidaHFVauaBTqE7NKcE/W5QWuRxznYC98wOSo6SXHrWuH19vr991CIxc
BP0LvDqhVaEMczmKN+py2UmD6Wq1IN5FkS/gMxoYLGJTnOgI5E4vs3tuD3q9P6CLzxj5mRgxUzMu
B9UnjM/jjoKejGsSgoyYOtBA1gCld9L+fxmKni07hB7e8ixg2lF6Yl9R5hpxq0cLUrEDVRuPaeQF
G8fu+oNRcgKqRE+Us30FvMXUKwwI7Ey3DADYz4D0B6LecqMGcb3hGYVWAPI0gPWoslyu3ZQArol6
1XC5yT1xD2jTT2zF1wzsoAQM1xGzRK3744togcCnWko1mlfkckwxqjkNWLghaCrPMRWnQHJ4iAVH
b8p+I9e+vr2ALevoiyIPhGzksiVZ13XQ4KKjue1sWWAjB+MHpx6DdqCvPXDm3TAoJv7iRHa464IC
3NHxG6qNc/63oLIouPxFyPBesk9pt13OOTWMHDEvU3f70vQFBysn7ZE+raY69CasTxASoj9QAjXc
GUGOF/ZM2qicuuozHacPoIo27QSjOKABK+RH3et6adcVfhQfOrPF5AFD58rc+ZZeVM992sgtCcXo
Z2++AIXjYZwm5FngF87mW1RUcTtAFad3gCeYbjdVIy2gKFbeAbO08sbtfb2PqXOgtsWVY8FgWcLu
yrybRnSwDLcps+gU4OZ5N4lZu7HA158Z5RHoddRVIC1era9lhV1hCVykOfrPr+1Yxd+x5cwLW5Eb
ScFO0wjOWYongi1XZX7EJ678entX/5XzuvzECvgULnM64BQUlpALsQ6jykPVz1V6I5N34E707K2P
i6q9MzNKpA7Qait1ElKkTx12pjW2USL20DD3w+Z7gKZsv2sELKlOENrwCxPRby3vyqg3lP0o9JgU
SfhJbtGirz8P34TGM3XIuQ+8PB/JZAgFm0alaCFN+zCSUpzEMNC4vTgrV/S8mxF9ou7FsZ9/xT+v
T4/jp1WFluZms+NyE9MksIuQHT6VibylWzSfpcWHUNDo49akbDzTCi4Hi/BfaXwRYoRATuy01jB+
66beiDBbCcZnlSC1dNrAEO9DpdmUtVhZT4UZ0pgRqZawpJeDK2LnK7EOzr40KNv5ox47zahtPQ4r
5GWwnUimwZdF8AF0++UwaKLURlW2potabfMAH4/pjRimv9SygCYdeckoUFgTG7kkS+dQwH6JyQri
TFB6iP6iL2Fur08/IXEBbKPy6nNK8kjKbQQWmhQfnSnDPoSafrI346g6Fw3QbgfT1PChpJcOEDlu
q+96R8SBt1Rgtt3O4PUX95DxrHdTalDbwhtXebRSsnzSP1nIHfR7cOJWpgylW0wjrA/fNbMU/lzQ
BIBOSWx5y3apx/+MTNds62SPebVyUoDhfPz9QvyRHggPC9VTeRHk5Jbo6f5AdhHCy3eGxohxGsjw
VSrHrddrbTfBaEJUTPyr77EoXnZywiuKqyXxYS3uqIFru4BgfaO6t3Y6/x1lMSEKelGpqjHLJocT
qJ0iPfiD132KMBTaGGolQCQKRVZjhmETeSy+kNeHSRH7gem2otRjvTxiMMndjcsltaF7q6RZD1Xe
2IgQV6IcGEwcxxnibspLEpM3NdiPSRQv1QATGi2Z+oPY4xVJQ2HYVzgpPd++7tY+G20dAxsx9tcV
LDAVq6FT+95wY9byccJd2wF8Zm6ENmtrObfguFkJ3djHl3eAlYAYCjsE2ahAWt9zDL4tLDupq+B5
di7qXnAxkOq2dMVXNgsUO3Wm2hGUXj0YJiW+pCKScJMBq4+wEHwXkze84qzA3Ii2Vz4btzeNOJJc
6GfLbILbHZxeJlqoTQUZOWesye+CIgyPdHmSByiV6QY4b6XTCkgOCWBw+7wcNH0vl3TA3MHHh9Bz
qf76D+hrGb8BSipfqU9Znwbwj7ssbrgQp9jaxXKqv5RR7g0bkf91LAP4B0lulD50QBPL94tgNkcR
LvfPuU5pHc/3qL+bonFApwSNgi8BAZWFZ1UQB44lZz5BupQV4cYlt7L2s/oNPlJEb6hdLlbCCFKo
1ICw3UYSp9G2RCEdQYEK459s8rhSAz3IN27vlXebko2M7heAAmS/FvtZ1RAQDQZLwENnCt0B/MZz
jlee04VjdQqDcrAzK5jsjozi+OHzCq99RmVCf1GuPnvvp1phTRQvNaMxnnsdHzUrs5KN8/r3clsE
Jgi1IZhEtjpHiYtHO4JI6k9WKeB4MIgSTusoUnUSbp923IMxsIFzi/+JghE/R/CiMbWyxvBJxGz0
pyxN2vQpDeLIs3WCw4CsSZuGxzxM89QGYo60bCGVuuRYQtfgzOILoXRoGsnw8GuKRPyDWt+i0Im5
/LTvILPe13Ar0StpE6mH4JTgDxboo4mZ+hj28X2X0GewO3Dr2qnwfekTTAarP0mgq+lt+J3yWve1
9xWdnvC1qbJE3sVYc9d7WilBcxzhwb5M6F9hsNTPDuANuTtI9bFUsZ2NZ4fhLlSHNz2Gv+/ESPAN
2Ka30hOOEzp2ZVqavHZZkOo7XFOzTx3RGg6PZkGk0XgCjlVaCKzUqYa0Ao5ZNka9SzurSJ0GGzrd
bnwJtzmN/tArz0wHuh/JldYO2qGkl5MP2YuWBzg24cWAebiZJYP8nEVIDgEZVzBMjWJzPGcko39S
rZH/tD4A72Jkjfe936Y/EKWMLXugnF07Io3rX3CNlU9VGqa/aGl639vKr97NBO+Fc9RG02e4VZji
mUy1QnqjNe+h0kLkigwhOWAXRs7nUR/CFhNRqQRqW2Sqn1PB0IONt3fl5p6jbwBYNJ5nGvjl5Ta2
Zq1IbSvANw+/joOs0x2oJHOvqlm48QCuDYWONCIZxOFESYuIosTgmJ9BoCJm2fCC/Er+nOGydQ7x
d914JFbe2hnSKFP8gRxw9dbS4Is8TORMt6Fjcoox+XwcIwyzbt8QK9ehObMhtBnlRya7WDsdYymM
6w3TxbFE+MYHLO+C0BJDmCqKScqUm3m3uz3k2sTAoYD8AVUlErwsPldU+xENPhL0EdkNwei6h0SG
u3p7lLUvRezHulEenKtal6OYQS+VIXhxt6+laRd36bBT2/4dOFm8sf1W58MNC2d95uQq87P3Tw6o
6kKi6wHzMbCjPuE/icFp4W31w9fn8/+jqIv5CBBBsyQDiEaxM3Fi1C+ONI5Cp4EDe7q9dGsT4r2i
7D+L3SBzcDkh/O3NGDM/6lgSLvU15a7ftWBEvz48Cu/vbIc3k9Ou6if4H5uJUAWW69ddulfafDxI
eZ59/BTBIRR5lMDUEVIuli1C/iHF5M7CFSA0JTK03rNOuEr3zcairXwfMiaKTLNk6SxHcblojTh5
aVpX9CyKtv0U9xFAAVlBPY0ueulvBDFrg6nsNPBVYLqu+Aiy11F+aUhsIGN4O1j2oHDrbrBxFdvy
hFsJXiygwPij0aIwyHQv5+XrGZGLTC8mofwhOPh70h/3YjNS7DEXigZAQGf+ygLc8CTy7pfbm2Tl
ekIhmU9HikPotLwrAgUFq3Si7o55dWoLo4AjaB8UKizbYvyErom/8RnXpgsaERouLSH+Xuz9KaHW
GgHOcBGEiN/B/WJ429XetKPdlzwKCRhMGBniY91V6OPdnuzaV4UmQYMUoSkq/suxUScL2zm7At47
nRu90wh1tMp4AP6hyhv348ohh96l4HVCRoCm1mKwmgvEm4zcAJXn6/tKsdJHM5WTjVGup4QqBV0T
GhhzjXS5nJ3SYq5Y155rAXc4gWyo7bYO8qfB2PT/WOGsoWiM/pgGS8eiML6YEQBTiS514LlZSaFn
R5Y+Bru5bBRSxlDMz6QUVe9gHKv3u7pJ68HJU1zPbbVQM2xxVZX4cG8Mtb4Fs73eU/MPo0gMFwPO
2lIERERhSK+zcI5PJt8/UPeMfyEwqh5wIJYKZPbqRnXk0a9CO8mxRd3f3larw89AKjoTXLbLMzSY
OYYbouS5YdtqqYNh9tghbwT60xb8Or/relH5Ci4yCfdNj7LZhyMMVSTMozCCZjfX1eICyStMMfHa
8BAGh/WjCpa1y8Si22eepbymfrzVqlvJdXlQyKtN1GPId5fpVlWVJZ3V3HNFBf/0Tm1glKJ2oB/H
Fq/TVmrEvSZFuIAUZv+MfzH2kmpfvN5e9LWNT8IFgoSCqXHVf8JpoatrqxLcYOgVZ7QGyLNJk+3l
zNA2ztj1SZ4fUEqm3BkzlX2xwEZc637e54IrD1hUqBH5tCGnyv+wi+hRo5PGwzNLlV++A8bUtEWW
mfOqRuNBlBJsHJss2g8xUlIt1im7JO6VXWgg4nh7Kec/+TK75P3GJWIW0wQxtSxyBS3EPG9SPRfd
X90pdUV98Nsyc0xRyJ4EOhBbr+uKWrYK83s+q4x53e3F+U3F6Kux3Al4yJy3pbH8A4Uwv3zVuklP
D1naZl+NplE+112mJo6Bo73hZJ4Z5vhT59WfDurei5LXVHduL8baLQceElD1rGsBkns+7f9Em1ps
TolYFUAyEi1OD10fx2+iHsmItaLO97UfRak4QB/PfoiC5as20vjZixIacrXrWyOanFIopHhjC15X
doCgEo5w6rS5zrT4UXU8q6FUhuFGofg6tul9jgz5MbRq7Tz6UrInPPiNx/a085My+XZ7Ra6rhawD
f5HDIBhx5QeoZ3Kg6CnVQl/SH9os3sVB5QBESh6TPAD2htrm6faIK2cbdBC+tzybJt0Q5fIT+H4X
C0pZWq7lBQDALbHbB4kk/i6k8ePoBiq7BJU8Z6ga84JcDtUWI3wvOqduaKSyowhVu4Py1Wx8vtUJ
wTSZO43obi0DjzhUCFIpwbjA9DAzJfEjw4Bq+Db1CsnGx1dPg+bOH0OnkLD8ckpoUMmqN5BC+zqg
QrCn2Q5JHA2fZ28rB5y33eLmAIzNhcW7RwNz2TYRc1jrptBabqppbXhqOihktjdgjWFjOjXkjqiH
INHlzvTfRCwftw7rys3F+IRZ5AT8awnwofZhEmJxj4imMO1MiAH7SWnKXW50iQNpbUvfe+UlAAjO
hA0attBZFnc0/FNZGudkvq21/oFkSEVVP9zqea7NimILJC0Cch64xXszdgJ9ABIT1x8tPTxrvpS/
paHCNSwWhtfuERv6ONadW9ikmYskwQqyosdSspZ9sjijV/6Txbq6L9LJe6ASl2xRO9fOAvqyKMJQ
eMHQZLGGo5C2Vs8edYdC7JF3Re+4oibpiIgbb1RnV4aiO4hqN+39WRd0MZQ4gYBRRl1xAwMU/X7q
6XxQMtOEP0VQx+n+9rlbezkozUKzmi8u1DUWw8WlNPUTykUuyM7yT58qiIGBOxZjO0rIkY/jlOfD
q1L1E2r7foVATGfBnt7FsVxRha1hs+4HsRCTjfd9ZdeaAGMoQbGXqNYs7jgEUMo49aHwJ6pQfZ1E
/+ugZcLr7dmvDGLNaR3pG+JUV50yMfAUCb9m3ZUK2XckKoWuMILuvz3K9dGYC1qgccCx8z4vQ8/a
K6VWnYGLrZkXL4LeWiOeXaEO+GWKfoajr25cptc3HAPOGqoUUjS0LxZnMUbp0qgl9Pbg8Xkvja6m
hyG0irccaJA9jUH3Da5R5liRVm8U/VenOj/41PCAZi+v8VryGiUSOwOQ+zAeQY0VNJMU3ZEh3NKJ
VD6uioB6u0aTk3eDRvjVrRNbOh3+Eliu1w3HfPCkU9X1xoefduR+5mKUjCAxMeBiL7YyQpvUiAwX
8jI8L1Hx77Nq+mXJXf7x9UO1lELRvOvpuC+eQdVou1juQWSimi0/yq0FLLqp0Z2tBOkwiaG2UaW8
DpPoNEKkQTePjjGKu5fPbmV0UaDDvAJCgPh5pIfVfkBpwukEbzgLkTo6CPd81LVcBTc0s7J1XiOe
4WXHD2CGJU91QU+1svRdmGMPwoYq9rMC/OfbR+/6gINaBL4wd9gs8pRFFRawT8v4g3ca9DB46eq+
cs1C6rdsta7v7HkYnlgU11jEJSt4VBo0LuH2nXJTFQpHkKR8ByURD15RjrdaAKuDUfcCQjuf8KVG
MhLJKldj6p1GUU+OdVvgx6SX3imQyi2k99++50WshGwlbX1iEorl2hV9TcLszEz1KjgLowkuM0Ce
w9iLbYwMUjWqzfuYFv2wy1Fe122xStAiarUm+5lNVpTtfUPLUPAfhvJrpuXpf31G0enQTu2YU2lI
8l8B48IVK/vSc1StNRInmkrwzoNiCsaT4vPNZNv38au1kylSDYSOwjZx8ixHYTeVUUfbTW3sezse
0/GrUnrlf/0YR+AJAXa1KEgB6OBmH9E2nhmtDne9gV1iPLLZstZoOqfovfJJEyZKXOnkB3hVTkr6
dcp6RLKmKuv+TJFfncAVadIuyCwJp/a+TSB8iFP8OkwmNJgPbth5wWcTHTqzVBqXORMMxDTzcEA6
e0Pt72j1ZG4mA3C4PcrVFgJkywnkDJJxARZdXDNiICBR0AyCW4MJ+6yKhbJLJql9DDze9NtDXZ3A
v0P9VYtgpCu4shkgA6FpoDOMqg73SlfJd1OWboEIVkfhHaCeNJcFljH9lLStjr4HxbQ+sY6oSAr7
DP7axlyuXjfkWpAvmXU+IVpcVb2LyaqiztQ8l+aivPeMJnEkQQ6/eVYbndVqCLe8DVa+E1VudHNn
4BsP+uLhoRVW6xMexWeMvZGsrUXj6IHFs4Og28qKrgGdTA6reboUdDFn7fvLpyCXRrkElim4U+CV
n8kslWY3F9PupSaaOpviRtftwqRNeqiOU89RCfTmjGWg/xrJ0fAqZ4P4NmhKE+BINwitnedyZO45
uNkvWs/VVutr5ZNzK6GzMt+3fI7F2kiTHg0NVDbXSLPoRaza8AfkSnFDNkhZ+wQMQbeDNijwnMUL
KfmxkJS6BbHKFEKa8IHfW7zJCinGWMGVO8XdYE527YVItI64Xgknn6Y9HuFSY/5MQ0sJXpTMFzoU
3zvtG05AMKYCpKKUU5zF1WjTf2yMfS9yed51KPbEjhZoVfAieUOsIRaT6hEysnKjHYUwFGoH1kH8
MxvUbnTqTgOviDJmxg2HwqCy14y2LA+Bonk5pW4RrAU4o+kPVeAS7pvnyVsO0WtfgVBT5h/yIpSm
L3eNoEWShnsBddxIDbhsy/GseCWE0tu3yNpXmGHVqAchdn51i3S13GtZm3luqQrZe6spwUMhJYNq
6wjYfxjzxUkAYDY/rWhxWsuUSOoQ+aA877lJ1MXQDifZ1uQkvQdJ1+1vz+sqUp+HggpDpYqa4VXX
GyH11lM8uhNjOKhOr6P7kMaJuR/FqbuvKWwdhQwrnXLQ9f9uj3xVnGPkWYCOy4UC7lV9uAsQqxTM
3nJLC4iiXYyxdgpTygJoN5aOYCLJKOsJ8LpUm/ag8PONyHNt44CWIHFHFIorZ7FxemkSeU5ry9Uy
Lzj3gT45qAGkh9uzXFtfEAwiRVukB2DIXW5P9DKnTvMEy1WNCok7/Gi6Y6IFyfeZy3cShP5n1Ru1
AyjvwxUD1peO0/wc0eUgNrwcWcgBb+G07blaPynHolLE4wDKCXRxkX20YkD8zlnmZNBLo/YyL/U/
xd9a7VD4m/erZ1bxfSaL2V1WtsahKrqtzHLlq7FVQYTMYsbXZbpxLtGhueKfURSvv5SKPzM+025D
vm/lq0GrmvMS2svkCou103PYHIOKAJ3SmfEfX+76Y9bBsN0XVW/9mKRU4V7TsuCYxoW3sWPWZjgT
df7CdedO0eViGrFgmg1dsHORt9oR/r3S70QVxtXu9s6c53AZWQN0phZAgk5Pilr15ThWM8UZbQP/
PMHu24MzP01pt7fCZjjhabLlq72yojNVDZoopQ5282JFR2UMVTnww3OgFOU+SQzrULSjjqmOHn1W
Srl0ZTOtvjVwhDY251WGOfOQYKhw/LjmaPpdznOIcwsRyio8JzoYv0HqtGOTJPEnGLPKXTJVf+DH
exsFl7839GJxAXMiwIVJBY2p5Q0+pjowQyNJzlATCm9PbVlAQsjM/do2erMd9k2dp9GhCaNcOXmD
VHfnFEQbsLUu8L8m+PkO9ohK3DtMflmzOzXMij1lf5xDZKvV7KTO68ZWOrapXauCf5SEQVfsyqo0
k2tME5+GQJGSc9XpTXGug8pr7NxoME0PUb/8baYjXALBCt2uaCvZLnIrfARb63/T8d395vli/yf0
RWy6/BKslx00lvwO3iL5nmFW4O91xICCR03Dj7eJNfWVBu30aLBhIetPoj46aC2Xn27v19XvyLkn
vwWxelXfLa1MavsEzQJq5PS90klqJDuVrV6z69Qv9GM/Yt7mDHCClY0jufJUkVQzML6p1Cj+skP+
ud/QawmRMk+Dc2S0SXNMutgHx1j7qvaax3X1wIbvfwngpZ8Ii1v5Hm1X+lq3p39dJ2Uf/91TczzO
5bR4r0JJSdpeCcPzGMVN/JJoPNvgGenYQyThWrJbFFUnR8A9+RcM9eF5wK9I3MHxrQNHKo3ubeqU
SNjISK7b2vws1A3B3SP9B0VmcV3pQ+/5dcNVmWd13e0ZqC6crixgtgw0ISXbSqVQO0pSVzROPZZa
Ymu1rma2majSRla59p2AFCMopdDJuUKqqC2ACcoB/lmGhbeb25z7qBi9xyQBY+WlOv6sQpbtwgHC
YUzT+P32J5qnujz0ABbp+6H3eJ3AeGOX95WV+udMrUrbFEbt3iOo3jgHK5EoAuMYmYBSY1Mu++qj
SQYI0YpRfDJNYE9oojDKoS+nratzfai5eUprF7T2InghDa0Nz4p5ImLZ2jftoL4okdTv0LAoN+LQ
9aEotjMtOLjL/LnwW6KYyPfPUdo3OFuJ6i7Npsluu3arK7y6ZUlncdzCAnMGG12+CFWfBFmO/aGb
ZLF+h+5Mthc8RfukCFn9OIQ5CmFiljgiCqGHZpBgeile8uX2Xlk9ziD+ZwrlzAhcZrslzmJhIBHI
tNL4f5ydx3Ldxta2rwhVyGEK7ECCFBUo2ZYmKAUf5NTIuPrvaf6DX8RGESUPTh2V5XJvAN2rV3iD
85UxZ0oO3IrmfacWGUomWMaW1zk3EzDdOeHtHX4a9XqqY2P6Wpua4vm6XRlHhtR7QZYdLI0pcFq6
gaeqebk6RJE45G4bfyDFPgNlL2L1ixP13QOSmjBq9QkjuLffxkt/cnN0EI2iEiEfx4vcNF5/Ejwn
RyaIShoydUGDvsU45UcNLv17PS/q10of2k/j4hTVJz0ba5RLWnVQfdh+Gfo6haAo9fre+YQCTvZl
RUa38EtnVb7jDThWQbUO2mej8ZbET6u2HX3VmBQzQMVGG06unSx0FZRGXMba1OF8e1ys7dR0sPGG
zHnGE6GwQgPuH1ZTicC3NlmT7hvji6p4KDE9/IXl70jlXzjNGUe4F6g6MjcBCkAJsPWlyD5lS9v+
UrK0noIaHgAAefRO0EYqk8w451UddUTGpf7euVqt+QjYt+iyZUb5gdJQqf/pXKt+ACDaGc/xOufn
0uzW7qHt5uxnmxTWv2mcTL8OPshtKHv1PTZHpIkXd8kNdudk5d/1MXXOi3DaoDLz9e6PV4J0D2Qd
FicDzm2MGRYKp4k8KFxMQG/WiG9XNY3OqUpn68PbS8kfvdlkcq4hvTIZDznbMqXqWgSYlT4Nx9qr
H/oVZQS7FvXp7VV2Ihnqn9RCzL0QsN5eiA4gWCwH5iykJT78bUZ5+lR5UXqpcM85SDNvtUkBSpJk
gmwBTMCfNgGa7ix6vlachZPitd+7SV2/LTAL/1LRfnkemn56P4mm/K61Y9rcpWoy4bM0GUNznkw3
+vb2c++EDu5d3ixlPdIa28lRYoEwHlvyE7Bv4sntVzSIsGa5MPF1zlad6f94VmEffNKdIsZ1accQ
NUCo3gh6CK9QqrbWkrBFa+sMGQFyBwLIT/Eg+gAPk/jLf3hIOYijTbnDFUOYa1hjnjLM0pQek1Qr
f461yuGPRRp9Zfo/r75JF8o4iJB7e9dFvpIZCKCRG8QNsRBpJ2a2YUK5m/pG5a7YUSfup7ef7xZj
xo6iXpG4dAvzme09vOBL3jv6koQiiaAoAxAcP6tmgWh3H5nInjVx8UGBg/mzraL5vhubAqm1DnfW
81RObdD3aqZd2nVsDz703qmS3ESIDGz2mzlhrEOVEENC9q9r+dOkONN1ilzvMV/zo1nazquWgnsU
i+Qhsjv1+i4qktGu6qZNQj0Z1W+O0I1Lv8KCfPtN7xwXD4FZeAwECzzDNkcXE+vWWz0zDludC2c2
1lM6RMGiZksQ5VCuBhQs/jwyAefgmqXlR4t9G2qnuUJ1s8fKtLKK4mTasXq1NQbyNkIuB1F951yC
rUV4Hs8FVtw2FxATyxS1mNKwWTrlYczc4WlNM2UJCrL+/lIptT4cnJCdDgNFoRQolugfhsqvP1sD
oleLNU6IahTiXUvm/dw57vKArKgaJmkyPFh25ypM+DJlOL/9MXd2pzw0zLPk0bmZz4/6ajulatNG
bIzyajrp17FV6g962/779kJ7exNXCbgpoNeBAmz25pKDMhrl8azRGn4PXOi7CtzgoIzaW4SkH7Qy
4h50ETdvMsIV0VhpRIRah8/OjIJock4MUxzRQPeOAJeBBMCAQrvZJIqlVWnS8zBDPz63tKGvzK6d
i9kXqYDIqDZBKuBWH+yTvW9FrQpSjLnjLQ7brlBiwamPSKKY0QfRTGXgavjC2PVyZOL8Ei03GYfk
v9PKg4ZFYN3U7DA2jC62myKExDtHF33o2uw9MvnD/4RpofwIfQSFtrmPzZNBv9HxmWH0HxrUJgDP
rsnXLBtRk3TSqPneARX6qcbx8FwVPZqLZWU1rT95jXOUjN9+fou5jMwmkCsGlqG/PkgcIbNbyqUI
G8PFimiItDNaw81B42BvFTk3U2WH7HZu43oDya4T0yGbqvSUoYtyXtq8+eODyTY26NrwqSFy3wSF
IZmTvm+RZFzt4sKGL65CaM19LmBb/OnRZFgDnUQOgRna3BR0ws30bpqy0FHA0jdF15xFXR4JSN2e
GbhTdIA4LhrN9u00sFz6oYz7LAvVHv1XX+/btQ/Qx3DeRz2TWV9vZk2cRyAnR1CMlxrs9WZmIkVa
IOdEkCS3s2CbYgplybQMwQcZMhHpdDcY9UHMpwZbkMTPtNX0JoqsuO6u9GNt21fUWf3eFPrwpUIe
dDxN2QClktvUZtg0duXPtuw1TKTaGE3DBExA/OjVaQL4FZj4v7Qh5/cW+ql2ACnCfG96Sfqp1Wz0
UlrdEyAp6tKYT2uvFdj+9b1rn9EqNYCUJ7G+XPle1RKkxYpyuxWNbgGDuTMFDG2t7ANXSGmWoivN
NKgb1fxrNWro0qNnEXKyeqEANAvhIiZk8Y/f3iu3MYhXaZG30ztDyXA7XwAWD57S0Lkeqz67Fth8
n/W6yYPayb2DYL63YSTXHv4vWJ0bgZwmWpJJMeY0nBE49UGs2j/MXIDzdUbxDCcFh7a5+2MsLpcg
81hiLF04lKA3IWQces1oc9JkkCPaXbdAeFFrD0u4WVdOwDnbg7N32/gDrkJBZ1PcgWm+6eh0okfp
qMpCza2t4pTmifkzE3akSTJgjlIsN9DFWbxqOoN4cX7qcYtM+dvf9Db/kGYbpDsYpu0Jb2VJrnTR
SP7RZFUUjNESf6YXXTx0y1Q+2r3a3pu6GJCV4fcfrL23nyg3GXPw2m8R5QIg1qJPrF0VhRdI/KPU
UDZRxS2OGr57cVs6ndnUIXTit686V1pKnJL9FCEifJ7dqrmrvbI/iNu3+SPy2iRTqJ7QEULZ6fUd
VCzGyrm181BXyqAuyvIa0X/31RZpF2AXB7m4tvP+8BySRSuPdCuFEWdFrlg1GJpYH3SUAZbYvstA
v312k6qLzjIazCcr7uAduyPdHF+0ufI4lqCKRJoWQaVgXXhnT8iGBRFE9YdMjY/EUl5gdZv4S2dZ
TrCAgHJxbt7JHBPx0DXjLotxBriuwF9AwjARwJapRx78UUNdUD23QzO8j6PZ7ANwXmN9Toem+Kxi
wfg/rIDL9cFW0/re0tVeyloLE5PiNHPONhS77KSOqQsBsVCb+r6g/6WE+OQUY+C60g8qQohlPpeR
3eVgM7OxO9jGO3sLoBGKII4sPdGnfP3VbToZ6TLwGTTUQD6bpen5BjrSBxqMjlRx2r5IxquYdcJ0
ADG5eZGrkTbc4wCNPFfMS5iiF6/5tc18DGieUokHAJ1obg9pa2kfraY2lcDIGV/4nSWpbDqwvBI1
r2WKgsxRq+coXk1EPWCkz/48qD0t3c4cEDYc3drXsT0oL94AODHI4qoQQTwv7jvqESCMi92oazCo
efoz782BUeRq/yiH1fhk1ctk+BoQudRXuyTNzrk+u/YpHhSrO3UFlK6zNrS2fppGxrt0WZz5r1oY
pRmM0xLf1bU19X6Zauq3tkmjf8smsp80e8HFwQEU+zmdCuMHFHokEvvKa7yHqEK82W9ofEaXJV/H
r2JNSsUniKO0UMRKNp3LAULtoxPTHfTraVLEycNK+QsZlpJfVozG7pe8UH+5UeVMvmKK/kfZjgvn
F+xmjBYKqug+nY1Ue5eZ7fyXJnBev7gQ4C3ygsU4Knd3umNUMUC0eAqa7De37GInOBGhBX4vuhlp
Znqlp8wUcRCr5fxe9gmfvC6rmZj11btS6YdTzwwlcJxBP4hmL5X1dseBdpIFFTiuWwB+rBtlPi3u
PaIlhnn24jFpTm3WteJp9eaWk6UnafyQe96UXcue7ACFeyVP77psFpbf997kXYFpRcvFMCY06EsH
aZUcHWTLt2jNu4+MTZbhX1UTaR8glETbu2S7fFEHqytwgF0TJONjAb9nVka1/tQM7thc6j6ffpSF
gz0Auuda/c51V++dvS62eRKJLT5klpL94zYYvELGMPOSf23u+OV9uSyB0jlT5iuoCXxN61XNL6Wj
9sDFl5TCZE3McvoEqZwDsyCMXoXjMtTh1KUDtsIEmPlUeIv2XjVW7OIcj312EEx2Eh+KCwnt4ZiT
GMgr5reh7dginrPOtXevq7jktnrZen5PjXWaNPaAknftKSHTPVh1b9OxLAIVcMsZMG3Hc1EtAbtC
ce8T5An8zAa9MeVlfUqbgWnWUBeBW3ZR0Heko6reTA+obomr0S1HENudfITrmXKE3wLT9wZHgsZ6
xuiDHwK17DS1+fqk6HN/ZhZlPfWDOqNqXzoXyzpqBO9cprrUtkAMUpUqpJso7oAb8IxGbnbVqy5R
l6lB1nrmRUo1Xt/OuXbalVxUzAzphPCpb1oVc8Wo1cQH4N7N5/4jwjrY/mYuGGy/M1ZmwHaZrx+z
dERy32lVJpkQwob08zAp6zdDRzyhRZwRtpMfp5Fa/THCDNw/WYxkSFJJ3zRrZixXJikl4iqiOOdp
uYbGPJUHq+ztczk5I75BErnBefEXZblAssfbMFMYbgGc/bzknpC3x+CF85A7ODJbSXqUCWo7Wbdk
NjBrt0C/3iDoQOZPTt8myn0cFd18NkQsRRNLzwK7wl+ZIPT7Bl1oa1x+zFY6/0ss6j+xbxiuVvmi
YdqbGL13trXIau/INnP9FDnN+PcC0IxhnpMpF3cWzO8zatJPB1tn99fLapZ0G0j1dk5DO3nS9Bh+
erMSqcCRMtO2sqIDJKCV5uNiYGMB+TO+NLWmPsxRrAufutgK4IOZTxNeKUGnjMp7z5iVy+oO6nO8
dNMdWBTlH8Ps5mtSKEeaPjtpMYJ53GjUzsBQt9X/4K1O5yVAjokjxX22lsl1aszy32ye889pqWgH
L2nnKEOQkUpMdE9u241J3sIp6VkP+lTxs4Bh0gb1OIgPMZf+EfNgdzEa4g4+2CgybNvTPeL9GNfZ
yv0yD9mJFhQuLeg03yHFZl3e/vg7iSZcdUKjRGjdSjnW6L8hEsNzMUieA21Fv7leLOOgKt37WhLj
zI7mcfhur28gnpB0KqmoEQqgJ027FmeTFtE1JhE6JbV+hLHbe4HcdnTBoaTt9FOhogjsQaL7ubSH
k0VmdVbwUfdR0/jzJiqRXYqAMY3RsOLeNDbNKHLmIpaPli79I8xUFellF9OvYkwP4tvuUwHUpX0n
eWI30IB+Ysw65Mq92Yzpu0Hx5nu6lt23Uksc/+1tcbTU5oNhNqMlc5xxvBBluTiqS2sNLvGXOEr/
WNmezjrXgs3/mJaCbXi9NxwwgBM03+g+w5In8YfFEAFmL9Pd7BBE3n6snRuCtghKCLKgZn4mI+Fv
mZAiej0DUwLfPB/ic2eu2VNSjtnJsdZv7ZD8a3badHAx77zJ35d0NznAVK1WPlurd6/ZKfQw3O3m
5xrt1JHktDuCEOw9H+0CMCsvaOdtytVKiI2K38d949rVk4JDzUPeduZDZXeoz07xxCW4Ogd9tb0n
lPYYsutCX20LaOUfrn03RC4eq2oe2slA77Ve9UtsTfXBttyJI3hhSmEthlvo3G625YJ/q9b1pJT1
qPSnFVnG02T0GOeZaRpQqtvnt/fL3npSlFVi2DAO2M6AYQdHw1ih7pAPY3ZJ+2n9NXXWV7Pv9TC1
R++gHt95k1RndHoYg5KubvnmqZZWSiEk1iRJ0CS2cK0oMd65Ii155DeyuxTf6uX+vOXRznUKbxG2
QUjwnR6Nylqe6PrYHwYXrtHbL3EH4GWhg4ZgF0ocjNS38wDLLnA9syOpPuppl3kplaCZK/M0g8u4
KpqzUIisEGshqD0Jo+n/Kqe8CnStUR7imI732z9n78kZ+9rgFthLN5Moo2X92tMhV6F6el4gwN2R
0ynnmE7tASpl5ziiP8POkdce15/+OtyMYowmZ4Tbhxfa8th0dXynpYp6EWtcnEVnfZiVOjsAn8gj
sCmwQQVwDzGup3/60vL5LcSpXVkgbL8o91lXxWdvqfKPzCLEgV7x7kv8bZXNkzVqWdv4Pyj3o52l
1OPYWvqZ16Y+utCAl97+YnuVJPh8uK98LenmvbkihqhYzR77t3toHs53TNGt+wkpitMYwRAgFfWM
Dy2ObQ99NHt/aW1uOkG6GkDJ2uiPWe5UFxAu5LSCMuOmljYExXtmkJo1i1qEve0UoRd7R6YSu68X
iTspXwN1f1uxKmrmxFnZxGFnWHPoFoBoXCvpnzyv/A/DOt4plADSJMmX3rzbCURh1raAaN05AYKp
e9VdMZbPb3/B3YMgVd9oP9CY314RCBF4wo2ARke4cPiLs+AGYuc4DWbI4I5F2gVDnhxYce29w5fA
DXyH62mrEwI4SZsdBHJDc4k7eoN6jTksbzOPIA2//Xi7S0lRCeIb/7ctRmrCZ4F+GfrRMPCCZckx
2+jU8j5Cvu0gX5efY3u8AXUg0g2B5BbYzQRN1GpLrYZAa3EdBldFcmXIL4ioZqdymLKvFGDWlz6e
/0NLGnCiTfIJkkWyOV4Hs2lGQAexaKJ40njXGsmtk5MOy8EAYi98UWDRLiGdlrOz16ug0K9NlstR
B3iMFohQ1Ptc1/ODO0Db25AUjlKJALctWH+vl3EGjXGrh2SZIqw19pGoakHR9uOi+TYWVeIuclbj
XwZkDFLFqs3NSXTLKK5lsVqybzWPjc8koPdOjucAp5V7I/HrYi1/qdUqujPtTf1oFLS3zaSIMnUN
nRRS2Nc/WtfXZMaQTbmvRnUJV1cUP71KN862M2v/4cA6QPeZ4iFKeIMmRCdLTGpT0NCoS/ckYVR+
aqvDtemr8ZLnS+WXdZ0dcM32PsqLsx/abXTp3c0OA9noJUIFbqZE04j2o4YFJkYQ59xSPtruAl0B
StZ/OLqSDG9TntKk23amPB0ejY5neehosfmc1yINUOIWPxdn/fp2kNg5ud5L05tVqEq3O7vMVq3p
MmBuSoVSEuMEUzwYaaw94X3nYS9pxeWz3ZvNegVaelT47BwralMCPJ1IOj3bCOVk+FvhABuH1gz4
1teECmYTBVz14HXurkMPjE6YxJlsOxdmHdlJ21mw5EXeTP5oTc5lwrb9x5+/S+kACXZPJb/avsuk
REliNUeamCglhQybEbVaAIMy741CZOf7wIuhCWL5cVTu7z0grUXyWQ+c201rRmfYZXcRbVYxlOMn
BlotdBNxdCnvZTzUw+iXI0DjcAY3YTDCF8VZWiirSSIlWde07dwTZAWpsdssK23MqWqcc5l5ZeRD
TZlmurfJxLBkNQYnMERlNAfJ7N6TSyItGAbQmjfN7NqdYyurYd+Xpro8dXQfYATMR9n57pNT4FEs
SDAoz/86yFkFAokNZJV72BHa3UxnOsQWrT7FNhQPo1B08KBl/AT6Zva9ZBjv1d5rT8Pktgfdlt1f
Imfv2CYAMbyh2U3WoIwcWve+UFAyOZUJEAZ44Vbanip7cew7JIgGRBzVFsdpnULl3CDSIi4GUAPX
zxV7yg5+0s4F4IGmB7oia9EbRRILaKVYrDy6z5e0uAhQOo9GNmsXCR78D18bTJpUuwDAf6MLXK51
hLhYyj531ORs9W12Vub2iIC0U18jnYieMukEwobbG21eqsjoWnwp7BwEVdI28d2oajkQIBGdmjX7
+XbY2Ht/IN94dTrd+huGnkcxXRe1dOa1ofirAmmIphpxkBnz4s/vMmnVKGFGkly87RzQn2jRpooV
RMzS6NoZXab4pi2ax7FbLYNMNNEMP7eS9a+3H3HnDiXNJiqSmqC0tMVZ1oip9xjkUirhw3AVgyJC
11nihyhzsb5AgiCcO+MoMTF2cAQehBICAyGfcmtzcycN9HaMRMnvG6Uyz2mD+FKQJmixMP+oKMcg
cg7hgKe34WdGIn4OwsWqy2kByUHFjLjo1dxUTpBQnOWuh6qR+wMs6DpohViGs5sU08dl9RSwJyIH
Kaqlw5z5WHFk32kvzkzWy7VMLz3yR//gvpnHAXxf8VXtYZ586LxxxGUOENRd1gjXCUZCWHyQUu5d
74QsdGcRswSBtIlbjpI0ads0tJyVpEZUfnbyx3ZpvEvrZHSey6Sr7xMv95j/NOn17Y++F5qB0Lvw
8wnPNwqrhQWJvNJaRLx1PT0PrdFfyzQ6QhHsHVbPoBcCtkouJbfeb52FumS+rk5cfUqbFXeWKlRw
qpg+R42FxUlt5Ad9xRd09abW4ZL9/wtudpVocE2EeIDqqVPb9Ne7MpAC3e/jGYAgf/J8c8EYqQDw
5usROl9OyqTk7Ve7+9C0AIlS9BspXl8/NM7i6KjASyNkNO37WfHEJV1jPVBaw/Jjrz6alN6GKPg7
DBPIR10kA18mjb+9ZKXtsjFBMwb/khED6dFE+QdWwtmOiqMi6DZUvFpK3zxanQEw8jIp2+w61Y+1
XKfAQ00pYHZnPHXMqXnH5ZFUkOywv/6mPJSUbmZkJy0sNt+0JcNmusk3nTOd9xl54CEBoZzdNCpG
v7C7+mMe0/3zlA4DqsL+Y99jyRgGUapxRCGPbwu/vLPcddaHJDSMMnmfzGv16A5ts95ngFujgx28
9zE5J8gfoC97K4XVjd2kKzjZh3kcF09G1PW4qUTzh6Lus4P7em8pqkIUe1/IF9tW42zGi5mJAnCr
7TWnPnMxGUKq4NzlqF+/fST2lqL/hVWZC+Psht6miqpR4x5mbLqkysOiKcWvzhj7k7MY8+e3l7o9
ffTA6DWQgknhu23fqBhKZeHaAWJN7al03BaWMcWXPJryE02S9fz2cjspH+tJ+zVpgkbuJ3/Pb6dP
dNmSxhOauUglup9HUUX+vEagkZVSO4/DsIBAs40LjgzLCaOr/LHBxiqYc804aIPc3ia0WmAe0AkB
YI47yusfYhdTMjYjPySa+uyDV1teYNjUpsgWOIE5L5aftgrY72q0Dgw9drr1r5eWl81v7wCRo8Ia
hyUP21VVO5A6XdNbZ9XK83eri0af34g1HX1azxCIS00Y4YCpQBMORaReOi7mnrfXGkeBY+c2wIoG
zQvEDznCN5IG88AQa6Q+D/UK24iq6uxrr6zpJRtnyr2yaB6MsctO/Ti6fDSRXLN6Uv/D1pfqizjk
UePe1PCdqWFXwR4J895ygqgS6ldtGPrAxt3s4DvsbX16PdIdm7bsDaRkVOOWFhJEqrxZ/0ZKoVID
FzWak9I1znNFJ+EggOy+XxIYklVkp/F43VwHRmKiVWEpSRhlQ3HRE40OV7qUhj9okX2qjcg8W4K4
Veta8t5q6dliQSQO+gd7T00mIzG95K/U2K83Hzr1btXFsOW0NnO/qaK3349LXl2Q1egeTDK4I4Gx
3QV5vxh0gg+6oXI4WpZFhUfc1Fy2llWqxadFycoHZ1KSjwXa0Aep2t6lS6GD3AIKD0TQTYSpkyE3
Goxuw3JAqcKZJlwGqxmjumrIFkrbMTqJzDQ+vR3Ydp8SdIfEf760+V+/1iQm889GNIeEN85f5ybp
/UpJsqfJihjWxulRl3rvlmdU88KNgdq0vWX1VpRqX7lJ6LQ27nsTUjFaOX5d7MhCk79cMQ5M8mCh
WvarYvn19sPu7WRUnJCUh1lCPN/29Kyxpk3vYWMZMafCXTDWELnUNNSGrkpvr5cS26xQF7pzwShg
eke7zPhUjWviHJTrMlJuch2NfizsOkTBEH/efGu7teakmIc4LJhn+wUCC8/NpKgHScbuKlSZwLgN
Ds0WveXyht3CZVa0pK3xi87clxZJwr8P3unOhUSdjnMWY376iNt9a9D3aAdpkaNWymr5tIloI6Zr
2r8b1AYf54UOQai6ifMPJ7fIwb4imupXI+hSvxjA/PpKEq3CXzw2o49t6BAHq43nOG4QrdWfhmqU
3pJ1nitHl7q8K7efQbbqCKJ7xl8FebaXlhqluG22XqBMyfqYzUnnXtMhNdW7jBynJvXU+3/iUh2t
k+PO6oMW5c33uB+iR7su3PJELlD/sf2AtD8ni0LwHWDZTRtzgodRVJYCqEyJp8vc9sYlAUv/Sy9q
9eNcrUdCeHtbhcyFhiI6CZLX/ToMsFUcZUTkOdThpYeWHiE+NMCh/fD2Ztnhx6HNTwIFSolq8WYe
ht6PktAFi8OyyArXhySXfE8i2/zSrXrLTigj1AyhJsXf9cHR5nfKYpR3aBaJMVhhv3ZPxlLnzlkv
ZU0CvXP+mjg2CIHG1RX3zrEKVyAqNC7/gPJ3fogx69WrNnPiT7abtQgfrGX5XLsRhqI+Mx23v5tQ
FPPO9VDj92ZBQ3X9FfOJ6TLNSDTcLb27rP5i1vUD6D4v9qdRy5+rpdHtd2qSDQ1t2CEWVx2sxDeH
/0j+vz6Bnw60VsTOuWtIkc7wZdr4+eBN7mxd8l8dL0ZgczeRzNHXvF6XHoauuhgh6G37aeq66u7t
VXbuJOaGBEyiFc2xbZwavbRGAIC5S5PV6oNopvbBrtIuLNa8fIJ9+MWrI+2ft9fcKSIoiwgl4EIY
J24n3P3YdHpZs/XRWWiCuTTL+5YZ8AkGSXoQAHYuP6ADkI6ZpSMZvA1dXPpZ0a6Ahpa2/tl47sg3
zZdnzD6891HsVcNBkrizHrwdegbyAmToLUPpbwn0ErkxoJISiEBkLBAoJWTg0hYKDatYMcQcQLdU
sy9vv8+9RRlKyJSJgvNmNohLb9Euwxjd96minddJ/+Eka+fbS4M0Y7MeWULsfD74G7xLmKME1m2X
vnXSDoIS84lB1BP5diyjN/+2ZQZ1amQHX3AnbgHmpHPLPfmSG75+o7FpNLHaSvxH3aIQoWKKB2bQ
OLhId14hkp3gYFEXkWDubQJsQsJubMarQmWIcml1uhPP9uQlQKA9sdbnRtSxfXr7u+28yBeEELUm
7VqwEa8fDcNYq0NNULlvJ7NF83BVLnmTMR6k2D14iztLMVcBCiG5EAxYNs9XdEuWIFoGYKUd64tD
+fpubIykDNriMHDpO59MprkUL1Jc7Kb/DQXUVvTVKEIH3eXqPEYadEx7Va3Rt6xR2H5KGflTDE76
LS3LofRNbZxzaFqF+W+eZ+07Im6zngwBc/nc5Doaz3OcuBdzcbW/4PK4dpB4je5BvBrgCClT3/3Q
Rl39ZbixjWFKnU3PLm5aR+7ke89FkqXT2aelc9NqNeeBDsGs5GGTegKx+6U5RViJHETkvVVeeit0
PbBe3R4vk5vImmNqcMtci7tmQuLGM5ajXtjeKqAaYYWRoJJ+yHvh90AVa3HqGmMRggTsH1N4WUFX
90fmikerbMLh0LLMpHdFmFpACYzZTi663ar/YXPLcCR5B6Q42/sEeD5MdsglYVOqSjAZ9IuYv9UX
E3DqQZyQP/h1PglWgCCBGO7/E7d6/dpAjcxdt2Z5qEVxKgKqCXGO7NL9NGp2GZ+MyXIuKP/eGU6e
HBTpt0eYLJ+26UvnEruVzRH2yAttdTbzcK3MCmOnVPUNc1zCRBmWg+Jl7ylBLTLAciTQdosLSxCf
q6i6i9BIILldky7rhotwZjcOigoC/U/dGdErMEsjCvt5gYD7dmDcXZ85M6RnMknIa6/fciryiUk0
b7lvrOrBXKf4if6p6rudldyVyZw9QWNTLzDKuoOVd18yolZg+ikabnjdve70KThxVl5VbQ3wiHd/
WDA+Y9/Vm6N9e3s6UAXi+GEww5I3eVA1NcXQoeQfppCx8ZhfkkeYecP17Zd5m+HBGACCRNyC33/j
HZIZ1cSct4IwjaRehXrfbJUndAi62h+jltjaJn30zqbxcjQ02mmpSrICeiCo15FcbveRUONq6Iy8
DGskKL5EtZjfFUVmq+cStbCfSW+NH/uuck4o7A8PuaHEeZBXRV34tour2H/4tLTtYFWDobkl08cg
qjM0NQp6m83nNimd+8RK9BOs4+Tzn79xwBISJSrzwK3sEyhjvR/spAxBphdoC3vqxwXKuu8VTfdZ
eEN1cUBBHgyddzofCOyg/CQHAcgIbuNDN7b0bsu4DKuxbi6LHaMxoVnzh4lO82lw9F9LO3jXXPSI
MhZddabncTQL3tvQfGl2Gn0TWbdszq0yRegVOHkoaJBfh9Y1ggxc70G4331SUAlASUGi3E6cFdON
NTWy8nD2RPERo9PR81V99jK/0JpEosyn5bHu4+Ts2mlZ+1VjT19WHAyPwMm3WaMEtEobewDX7k20
iPQJujo2dyGeKvnqN4Yz/WhyaJ9IZ87xudLy/3KYmZ4RlDWg0Dc0IDGgJTyQF0gKMe45Lpfrw9Qx
9A/yKbJbf8jTMQ+EPgrr4PjsfdvfV5Z//1vCQPsbX6MuK0K3VtYnc2rtEPNicdD53l2FapcWBXM6
0M+vV5lpkMZlG/FpO8+qQkiAETqnaTx4p7fP6O6nA3SCyBPgvxtR30SdqDY8rrjI1NuLZfxCieoH
Rl96UHlIN7+92E4IJhoQB+nBytJQf/1UQ6/OsZMbWZhPup59Zk6S/63jmKG/z20numKEUN+r6jDf
vb3szjNC7WOkRVyAF7xt+fTmYjKlttB87wYQ0ONKdRBEGS2wVM+7B70axoPuz23vF/FShCFRsEU7
8EbwHVjn2KSCXrNdTXTX/amd9PbRVXoFVKxbj59WVR+NS1ulRfK/DkWq/lJOcW9+/vMHBywrhQtp
7998XBSV9Jyl09AFEP0OSmt9anQxApOr48fEGY5EoXbmZjw3QHr0qOG733CFRgIioxGUZ1xjwCQr
iZrTmC7mo3DX/iocG+uQJEdyadG7AK8cEWCF+5ArsfaVtG48+Ox7u03eu6CrJHhre+si0j6YJo2d
sE5yOprFYCrlxeq85a9WuOlpHMzu3mu0+M+lB8E7w5cCvyCBVtveR4yKW5SXTK3iOCpP5loVJ+Fe
tBK4fzo+jr33wcic6uDa2wkYJKkY0sjewO1AGqAQCIbRY1SmRsi3NL3z5K31ERdsJy1kFVQApYSC
VM17fYATTy89CiUETy0lDSBniMuqLdFpKfGsfXvv7i0FUU/uIolN3rb0KwAttbMi4uStE/ynthe4
PuW9F6HmPOIg+fZqeyECihIEGxr8EtH++sFaBZZxlyhZWKozTm0p6JYeAMGdt6Y/VnBVfx51qc9o
jwFGojuwzVHibK3NVOhZqHdle8+Y2z1Vk9HdUyLm5yyyuoPcd+9l0oST7Wgq9htEXIWIyKArrDdO
XRImU7See1R1TjXyQue33+TuUhKZycR+h3JSaPOipMikh0pJUtKslX7O5077u8eH6eAt3u55CGW6
7K2j8kmU2+zGros9L2vmPESVnvySyvOs99Ah336gnTSLZUzsZbhBdnpGQPBtNr7OMggMB9jM5ldZ
zpwbL3ah9RvuB+TD2quDpKmvaLN5sk0hDm7O2wtF/gYHxy8qe1T3NhnlnPVICS1klJY1sGGI4nfz
qCyPGd87mBpvtnziee3j+oW2zpIdcaHlf/91vc/6aA2iTsuOvWmPq31sozDoko/onch82xYPuduJ
c8x8LxhA/vhjsy4feydPD07m7kfmYNJCw7ud/fj6ZPZaNyCzXvL2y6Q/r8imX7vKNP541740xpmW
SqAJbI/XqwAnrf6Ps/NYklPZ1vATEYE3U6BM02qpt7w0ISTtI1ziPU9/P3QnaoooovdEEymUBWSu
XOY3SZ0hZDXFUuiV/CtvbBTLj9pGOghse69SQeKSeSiZ6w24e+XRS05XsVTYldfRsrpzZ0yVa8mL
A29qks+gKMez0bXGEUdrRyCFx6TOVqnKYPxsK7K21jtFoo0R1ENh/TOVevorHwzQv+skYrjQmsSc
Q8RS8sTkraqvTmclJy6C3jenNvnYLjFYE8QdX93S4WcxdgFwRGp9g/OItGEoJM0gL4zMega5lYbv
F2QhW19qGkDD9w/03o6CVQB8HB0GCIabHTVFlbCwi06DEPFszUUfy/5Y2137eglAnorDCiB2JVlt
91RiMXhfkjKl6u+b4Zwi6fjJRhx4QK/Dnh7LLqe2h5wsIhQJtfCgglCVnSOL8hB6s0A2b6X0LX0Q
VefkabAsS529V/NuQrNMi5bIV1blwS/5VA1IORVKgrbYmI7q7Gsg2TRXVRB/cxNbr2J8EdKidKUE
ZKA/Ga3dXsWytF+7Sa2gZPTVgJ7jHJrnKp+n5CrLgxa6y6zH2kEAvL1WUGZbOReUQ+zdbW/TQPU2
L4ssDRpZzYM8mya/sw1x7RbtaH/sBnyw4xwTlHRogW2CrRo6St0OQxrEgKnelYOuoVSGStVpRp/t
lNTJ9GQbI3JOENz+Z3cxiDwF26TX71I0jJCkg6PHnGkTkdIu6SPDQEAWnGH3dloGybPy3DqIe3tn
gRwVLzqm8OSNm2YqksRx0dnAFvKsHh4Mq5GuaIbZRw2Cva/HGghh8vHQ49i80WWwhxK5OaarjWL6
sZyYXtvB2HREZB2wsm8zORoQIOPQ+QKGfqO4RdAeIaaMZDlL1T0pCMRj2U7LchqUwV80e/bvf6fd
3QJWkqkZfS66OJtX2GcT2ourE5NYNPknakDzcOqsYtAfhWIVit/QDK9dgbqgcJ0iK63npC/sd3LW
QWG6/1v2XjOavGubk4TopvKgZxtJ9oykewxJyLf1Jgzi1LHOKQ51B4+9uxQ1PDNezsmNaqIOigQy
KLDeEqzg4CtCbpWnEZ0vD/MW5r73H2zvo1JX0jrlg96CRGKsUWRLyiipOqPwJiBNj1EK9sBJQv0X
IMwjeO/uRwUfAtOIegdJ6s0doVYoqtNyw/kmHFXhonEoHrVO16srOsdL5o0l3QPUqaKPcxGn9akK
m+iaTZV21J/Zec+IK6/Nf/TMdPKvl4lJy1sZNfS6aJksk5crC44ywK3S61CM9cGVsbsWwZX6gFEs
DIeXa6mi51PjRRMAb1avppM2J8eCT5cpkFDuf9CduMOol34TqzBC377faGz0GBox2wetwEuet9U5
lMMjPsreHUiug7Eo3Riuwj+f+a9mnTZP0HYhUAQmaq26iyDl9AtfKeU7wCb7raYUJVYdY6gWj305
VFyGeA9OP9BaT50Tau3Vp86Z5f6kI99/LZsukv2xSsdMcTVlxhZV0VGt9lIq78bF3CRbATy2ddLn
SjivP9pAYCiGqb3RRdlmbniOM2FGvTiQTA1L3tpWXJFH2TUzhXFwtHcOG0sROrl2wKBua418SLRB
HRMRlOiLPylS39leAx3pW9JL01nTw1k5ON57Gw+KC6QhUmIw3+tu+eszxd2CWkdO9o1LxfzUt7p9
qaWoQzSxdw7KiZ3sGxcPQKfkv2Aytw9XzeUyQOtjCmRHybNUOOnD0mRmeeHl609Q5qyAuWaNHSU8
w4NvuLfpKWLIY0AZkfuvL/6vx0RLCuhGztoJOh6nGTDmqTOS7uAJ917mqozFlU645L59uUqpDUrY
rdM0p85r0wXWZKDRLqW/zUVPD/oKe1sFHCnYdmqmW9IVmpopMvedwKfNTE+JGlePkxS9r9Sh9AvL
Hg+0gfaWA0axpu6QAtgxLx9tRHyoGoHTBUWZ637LbfM56qE3S/qQXXLNOBpg7b1KWsbkYGhGMVjf
pC1GklmNruciWNCl9zN1DH22ZOEXmvT6kRE+AbSDaB3C8b/BwFCvoKUCSiuQwyF8VKqhPqVRfjRQ
3n0gxB4YmgCSulE5BF7d97pNm6ubI8ub6M2+LStHdxf0eT/dj/C33VceCCoOBG567jetwmwoQUdV
IgvsplvOEnGRGVhsvwM6m1/ats0eRB3Kr+6CsihyFuTLxMkbhG4Bgq+uo4xAUpMqG5EycJdV/95/
sr1dCCmFviSZFmOv9cn/PsY5lukqlNlAA8ULBb1xS6eez9E81L6kFAfv8Wi1zR7U66LlWkAFeygT
400l8h9pnWXPHUfPq9o5O91/uL0dApiNXJ02D1rrm+UcdYZXUURZMA/wDHogB54Uwz6NSk7A/aV2
nwxQMlA9FGJvUkh8eBcEjdmMuiQ550RTxVVto85L0kQ+NfE0nO+vtxd+2few2UEZ39LuNHVxrMKm
8eJkijiTyldBuKoq319l7wWSOyFuwTV9O+OqdKx8nb5EBM4enJMBDfc006m8Rr3a/IdvxYSBCpVx
C0ni5lvZtIzFaBIOo1RNzmWYxJovTct0Qvx5yA8W2/taFpK6DHbokt00W8tosZpIIxZKsQxJUYlH
L7EQcpYX5nVW2R4hUPbiB6gbkKmQBgHQrb/nr1MG6gTmScE1Njt58anJu9ZFQDc5J1Urf0JfZjmp
iXQEW91ZlCSRG4ZKmK+3zbLYh3mTrX1yXkAblALVZFd0ZufNZhd5ppRjZtw37df7W2Z3VWLkqgzF
xb1VaZIsFY6ptaRBW2B1mFBBXwQjorNoYusRmZ7ivCyl8vp9ugp2Mps0lLVXv6lwqsFZhiptWHRu
s7d9scTvUyXJ/Fyd9AOw2M6RoO6nGQa/iNpi+ylVK9adIcSXcLJixT6HpqjfRRnIyYfSpLQ5KC12
NirxZMV+wIpcVTRebpwJNw+hxSH1eCas73Vch5ehr9uLkYxS6zJrHQ8unb3PxxCCEm2V176BHfMS
l2IYsHiEFid5SYKXiKrH0VWL1eFcAI/3dBkr7Pt7Zj3bm4b8Wg6sY90/CdHm86m13Q8mNu1BXSjV
s6VMbyljzXNi4ctpxXVymaNiukyYdX28v/Dex2RNygOk7277UkrR9BnAExpxCHulHn49SP/mIyym
wTTD//AtV9A6bX/i9k17alZJGVCHTwLNLOPOQyO/ar1Kq2KaYSWUqme74KI/uJd27gkuQO51FNtB
K2yzPjxn8zXjhQ63zlpMpxBPNh5cBx9wbxV0xCiwyPiI4ZsPmJo1tKiOnnedG5WfzWu7sRqKg6i9
Az3jvDHysyD+UFhtHyaNxFghnQ2QTyGJ8Abqvq9OXUnPDccw9TJUKwq3LeqichWYQH4U6UbsLwlA
E9nSuoMOw/7PWcGpK2l6tUJ7eTghJ5Q5CEbSCw2sRzSUuVfgn/FGWQrzCy7h1dcCnXK8o6T8Kpi7
+X1Wd0/RhGrk/W28/0vorK5qbjuUsdiZBCdXoaAWmdF486Qnb4xUStjSpnCCNoy6t43S6Oe5NOZ3
KDfLT3GDpzwuOt3rea6ANGSH7cD8Gc2jzVvBGthcipJeb5PFvwSaM1RtaesiuqpexlSq/8PWI+si
8hP2b3HCkWiBoBgmKaWSLu8Nq87exUAVDs7uTqDQyPwVXB1WsbxtAxvxDXOO0E0PAJ+Np1azf81t
3J1JlauD+2UnFsL4J0hwjFbe9nrU/k4VhtCerEKGjN+U1Q89LtPpIbdb8VaGvVC5bZwXYF5qTC96
ezKly/2dtLc6jV/kXdFqArC+SVSixa5aQbsikOi9MgAGbpPWbXlWmim+ZrVuXhp8B04qgezgO+69
YdqQzPQJxNyt6y/767n7KFLmWeS0uuVsPqWWZPuxFWYXOlXlQRzZmT8DHgAeARWfkLjdoSi5EIXb
MQqype0CWe4abETy3MvbaPpooeHvFtilXawYr0iXIevrWYIU4OslwI1DYN6O+rGNGDHv5hPPQ3aC
obKcl26BZ9O1ic+XPXixOzc6EZOfCfWANu8WDYLneYkGYxM+FKmDGpNkDG9sK569Rm5mP2Nue4pH
Ofp4fx/tMAZXBiSazqAHKCu3zcqWzLuMBDeCjGvIdFoii6mwuZh5flrqEoeXAbQY6tVaVirwhkfz
fWp0MRR8wwwHb7Iq5YuiRNgW2Pb4Wx5jUftqhhWD19S59CarwkjAs1YRqG1wv7IuwzJF/yTK1Om4
CXXVY1hmi+wiyxGl565py696UyrzhVoqEy5D+O4H46I6PjPsaj5jUZvofHQUU/1ZOIl9LQxzTvxc
icrnAnpg7/dIQ4pftMcp7tByWE5L1+vRdarLSPmiqt38Ef/Z9ggpsXMcUYyFmsJ4l5e5nbpmSCZC
cEziwBBhfclxajgPPTp4QqrS/6UVA5k5LGLIOIl8vf8Bd3YNdAQaOCjWkXlux4ZxqNRNMTLkUqu4
DPCVhL05xf0/dD3QxxiiBkHU7Ag7v3Mwyd/h0WMrAtp5m1vXAsuc3oEdmfdRdXIWIfsZctlfalUT
qPSI6jJFxeC1FvizYSr7b/efeSeLoVuwmhYCY1rBEy9DUGkNaQYtlAQNIfKHNrGSsyyW5kAJZG8V
Oi2A+MhjcGrYBPgqxyPLmbN1xDaUkYuP7+CXopgO2ov7yzCOWNsRME63KVm7cD3EoBeNcSlyN5+j
/EcRl0fOFjsFCtpGBGwC2p8M8+U7i1adGnY+do+xYzxVNn5ESaupbotggl+Oy9E8e/exSGbRj4G0
wyZ5uZ424hTlFCTRRSdVQWp34sMkhqNZy/4qDnNQh7uYP16ugrC/0Udc9fT7UPn3o1k2vCgTifr6
tAK/Y2Cd3Hdk4Vv0hpVCYweJhHjRqHeROygl9VZptdCWRwmQ++v3NyvRLYJWJQNOeflUcamoaV6D
mRMF9mdNBSI7bg6FBvdiFiwbWMCkZaBSNquYXd9XNQikQI806S3HyfJTxN3eLHbWomw5WT4RpfAU
ZXq9yPYfayp4NypKHDctpEVy4IplwEaVhQHmXMrY0i1S/w+swa/33+ROssKEfEUFw8lglLnZhWNs
a1OT50kQmdXwrTSKmidL2o8TQOmDj7Z3wFalfajADJVunM1TZ9DspMPTGf9P5hCNE3SqEJ5ZLJ+7
uPty/7l2F+Ob0Q9et/02V4Bwb0tapmP23Ufdk2MksZv3sn2ucOc+TbyLg1nZzjlbHwtxAVr4NLk3
eyVZdFWMWolETZ7OZxKJ+WGBS+rff6qdr8Uq5LPkbtDttqll0olxmpUJM241Wd5NLW44JtPAN307
HqE4dza/CcaGzJITdptsmTLeQRigxAGDFkcPUjkTqW8ufXMtbckx8BY000vDJv3s1It5EPL3nhPo
KKQNZkrUpZv7q9BKfGPwGQqmUTSZH4658iFMx7Ty5Vidz/df6l7NCZ4AZApTTpqa2zMgiSgszNos
AoGG4UmZtdDP5Em4qdVJ58FSw2uiOB8pFPFANgoHUrIS+3afHRzFnS27urHh/8D1w6hw/fu/6ga0
5uuwSYc8EGoZPRQo4XgTWPWzkTskaUN6lKPsfOGVRLgGuBVjtH1sVS4lvU6sIhi1SW6QFknir/Ik
qa1vKeFM5pKY79osTvwZQuK/99/5znEB5Ad0BKwK47XtdVHbI5d5qOdBmwPx4wOHxnMkW92RhtJO
8gc4jbwP4D/GJVsOu5ovnSHB0gzEOEQoEw9QY7mPT0ULyK9G0ttrmza//oeHo+MI5geh05vCN0or
9NAapQj0UG4fc73JH5oxrQ/K671HoyaBBUsbDrzP+nn/2i7gUPUqk+YiYDJk/GqHRb2GipV9c6pS
g00TIeWE9nB2hFnf+3LrSJnGiAH4eKuLC0wF+GIYF3TFs/6UNVaC6KY6HsDFdgIAkx5oBkyEkHDY
9sdCGt9Qj0QZyFpVyi4wHu1bk7blgC1ldGhqtnMSaEhz8uhNKxivbIJ33ZGhDVLISQhNp7/a1tg+
MW0ZvraOEhe+pQGd9PDZ7RXwl/NUGpf7G2YPAMwPgAjF6JKCYVuj6KGSsWtspjjLBDll6fVMdsGJ
NT/a2Ekx4quNarkOhI3YtbIo/1fDtf7zErfTz7pT7ZTechcprgTXOjy4tXe+BDc2R0gB5LUDucI/
Hg1Bk58WoaUqR/Z8tjShX6l85IPXsBMASUGYgP+JSjeEMAkIv0kPTJDL1ZVvLOXwBnPEHmu01Xod
yvVBENp97URaghDQj1tHcskQEexikB+9E3Zv29Q0nsn9a/uM2+psn5NJlhb8A6dM9lskn81AE2bz
AbVVVNytXkrlhyXPtCsYfOQs72+JvddOtbO2A6GlYbD98nRLVTyWysSOKFMj/yUlM9x2CYmPcDT0
18O8eePrBbDaCN40fyXVFhP5BvoEWvLbCHXnjd30w1mj+fDp9Q/FbAsaCi3I1brq5UNNMIbCRDVE
kM1Z6c9yklBdITCXq7N1UI/8KXE3kxgm5SvYlCL8NoXGZdOY46TOg06E6fexaJZ/ulEsoTtmTvag
jI5+MenAmK6e5mjv2KVxGjvaN68+Pg6BhRGbTYF8i1VJlUJy0lLLg1pTRt2DWdhnPli3FdQ2q82R
TOjttnFo1pNBrOXeSvZ7+YbLrB9sOQZdbq1hs8xm8Xk2zR8IvWqvvuRYiQkl+ShE2Jvm+MCtXoSI
zwcqDlquIYfLQ12KI/zN7SXHKugwoWqJQ+5NYKRNPmqDnTCYQH/3E/tEvpLEZb808HaWK8dmfxpk
NOYPvtptJAIOhqsTgQ9c303PKOPOTut0QpRwMcUHlIBVGM1l+9ac9Tq6DFqiqOf7R+P2WmVFill6
8vACbuDKVtlQoBl6EoxJhNP22OW+VFnKQYTde53sClgWKw7iJu3SSoJdy7g+aGsRXZuyVE5z3ttv
E7zVzpQC3YdVzvP1R5GxPUK5fwo//thkKnFCoaIsVLNJWqhuFnL0FqePPRqF84cGZdvfI9PSB6Vv
xBkRwsit4IwXB5907wUT5QAirdMcksKXJ6Oy9ZF3wjCHTnp+CWMnfCR5OWqD3Pb9GBrCi6RTZYJQ
3oZt8B2zgvVDGlSSNPeXOdGdq8Tl/TFS0fI7q90gy/DfY/EeAG7Se0xSm+fX7yQQhnRaVXYScefl
gyLbF3W5GsMdCIfoQdMkxR8Ryz3o/e2dEI4mmE36Vwb50ctVel5y32FQE6h2tHhzPvXPWaOihx5F
P1MB2OX+Q+3FNYK5SQ8L4PANQq5AxQVnHugDskJwkxpNw5Umth86ZMcONsreGcHFUVkRcms5ttko
Q65qbD8LaHcsKr93DCDmaJHCMLHMeFVZ7qLrUsz95/tPuEPSpisCeXflKHPtb2vefpaqUS4puCOj
nkLPBmjjTVMov4mAvP428rbpPDjzysWIstlxqRX18FQvi/0Ozy2J8U4R2b/u/6a9M7N+3JWBS1a8
rUhzFBDtZh7ioB0T7WcW2cWzPvwHQ9f1mqYLBcQSCPW2FpRsCaZGw2jANrowsEZkWBx1mJ/MRj6S
zP8zEHuZFfBhkcAjADKuusFzUgsjOeUQ2NMsEZi5oubwps7HfHYXrW7BaGQRNmmRhazXOeUK/Yib
YB79bKIyhj2itl8Gs+rfyV2XN35n1oN2sS22PC26bjHdJS51xUXCUWMGM4GKPdudY5xwzKnai9TL
1alqbV3QTqiTr53mjLOntQNzAGVaQG85SlJa3gJeV3MnRWqHg+i/8zlXyS76pShR3QqlIjpNrieB
oJhK56PSC/NJIMx+UJbunFQWYQ/j80Es3EbASBNql3VaEkAu6nz8wpkJqEv9aAyjfHBn7sQgwLlg
QtZPeVs1qXFWzfWKedFHWUFTfhnfjZ0aP1nLov4o5Gk4iAy7662zTvbpjpDXYBVI5lvc0ZJAJDFJ
zK/ocIrrQPfyHQq+9sG9ufe50OWgLqSWumVJSJUzoI4Ro1PXyD3zOWU6wVDvDlbZ+148D1rEdNpu
m9x1tChtCfMymGaRPiq9WfmlpCoe1LDqoKhfI+fm8K2S4SQAq3Q4N9TLO6NEjxEXEgAOcWPMvzK0
Jr2e+f116kXvVZKdvrFwinru0kPTqp2HRDWRemqdytPOV1+urHQKw0UNcTKHNpBxRtcze5vkafNN
pFL3/X7Q3NklgJToI8D44pVuVYbMRpuRVl7pBPKcnLFxKDuv15kZF1krNW5T6OpBAbezUTDmpapi
7gLBbhtAM01biimp8mCJpdIzh0K7rJ4zp/vPtfcOoRPQnlg7zzcORaZkwElckjxoWp0OdxQnAUa9
pgco7UiqY28pcihg3OQX9Mo3GwXdq97BaDQP0OFafuAoGIUeAznzawJH79/7j7Vz3SMIA+jGYFrK
hb9ZayA466mBYWqpjuJJmca58cK8VT8koZoU7qQqJWqppTiIxfvL0kTDKk5hxrN+07+6d/3KTq5m
cLSNPRW92xNWKneIhXGKJ10yvAbVsmCWR+fIbm/v3TKFAfUJjpwsdfO8M6fk/2lE49SbfoK/4MdC
w/k0n2T1/f1Xu7fU2nSlr76yEbeZlJQZ6pTlFldBVxgoziAw71qVLk75qAF3uL/YXnDhvgGFC/bm
VnVixCJ5zk38OOTRML+0YlLQt9Va68EUjfGQLpV2VWAPPaVFqh+RgvcelBYz9Cxeqm6p2suPqYOc
nfWOrMKwob2Utb6c5Dqpz0liRwdnfS+6/L3UZt+IfhRRNSlMje08PRep3Z5Hbo/fi5bgOVTH4etH
rSCgcRX80/xbyRUvn02T2rpKClwIemX8nehD+Ea0yRFYi3uG/2ZzN6wXHduF1hC9uE2ERgglYcwA
aCqsYkP/mFPeLKULW16Cl9ur8lksSWu5YahmnYeYjtF7MQr+lMsQS7BeKYrcs5Remi9mbZuVN0eG
/A8uN9oXq80jy4VZkzb4CeST4cu6aM3necma3xkUpdS17cb5GGVGUVwdE7mJi2bXSnRq46JsXQmB
7kAoCq7uTp6FshcX0/jblAsbB5bSlr8qZuGofgRK8p9hGMP32WAu7WnM1aLyTXVCwN1Jo+GNNDlt
d66dVPtqF9I0+HrWR7VXCG3JfcGYxvFbox56FxNdScJodFneTqpWmQ/V2IN1HyUg954DzfWX0VJY
vg/ptBEzQjNTLmrVtNAf54U+7YDknDcnZSa8LpSsyZ2NjpH8AmwRT8Q5L9q3EI5wGq6FLSqyi3L6
mSM4iMI1vSWQKUU0fZ6iKftElLKWd61jMZdywfoL41/EJiekIFol/tamdTI+5JXuXPIBzsiDpI5t
dCKbV1JPy2RbnEJZZOZJziMdFwk9UjXiWqJJXqmlydsFvIDw8Xpq/0f0mMxHVUyJeookqQEXNabF
8CmdKXL8xdbz4nkp6/ZDldbmE/J6Ue4u5jg1z7NZxZUrGnP5ahuZ82s0l/nsTHhYuX2C0M9VUszG
uhRynaNwOA7D2z4r1OxpbMdhdOGfRrZPXTmS3udGFvlLPsAdzZxRX64y3niRG8nceidk+i3hK3Ov
N141mjgbVvSm2msmD0ruRqKqdb/pnOSxmMe2x/g7c76iQTbaXjcVxqfaMdrCtQDr2E+qNI6BUSmj
QFkYzq8nc9FM1yEu5xrZBzvXE+xN2lxxOwfmFESfaux8AT6qflCy2MR7i8uidu0h6v6tdWT+3FBI
Zo1dHRNnr8VFXn6susX43EthDADMSAtP9AWiimbGjNqdQblFzwPFZOvmtllLn4upUU0vgl4dSFW7
fNBSRO6fC2x2F5ecLR3YlM48PExJ3Xwa5tboXL3qtC9VrS7KGaFVs/yNJaWaeypmGkcNpJ27krqQ
/h+TPPKObWVcZVME4w8ihtHn2jNA3PCjUzv2r5za/EPdKv82UzUfXCc3IX0lYCABxQVJsnOjlN5m
9mjVMAiw05kTr12xdlUipadZMn7ev7huWkZ0+FFrpiRFG5O1NhfyRFtfNkYrD8xWFd/sycn/ibTO
BHPkpN3XCn3OS5+1JSdvnj6D102r0/0fcPOojJyoo2g/kq4yStxE+Cmd2kWMNbrRtVP+M8XTjENj
OFK2Ndn5vyyFdgbQbq6ULUoiHYoicmSIgOEIXzMvogV6QmWcVSk8sqlaf/X2QiGbY3SIgs0tRyGJ
F8COdsG8tx7rf1e3rl9Kz6Ts9Q+0auNyQ66aQduuYpSg7QaYn+pJGzi2zTKljmfbqfFjlY9dDjbl
3iVJwYvxKZC7FVz88i7Wu0qbnYICKoOp/8ZJtPEyMCCeLqY2kbbWTjI96EOhnEpZmY5O4d42wfma
thjTZkAom45fUQO+o0XEKWyxjsw7vZFdlXUfCqnrXq+GC4gGXAC6vEDXbuA0hZnIXbzQR1UVOP+Z
Soiyu+nSYkZy8E7/IE9fbJQVushVyRvFt/amrlFNySyRZGWgnYp09NeG6ePcOO3PRS/s/5mxzn0l
53amunnTFE+Z2cT206xXmuR3sWSLcziJ5JscFjIj25HC9v4Ou/nm68/Dbg0mArPRmx2GZeesY1ea
B3HYFB6e6twj7TJqvqicH0NkaSfbnoQXhsURgeom1WRlKgXQ5SuEFJnOl7utVJJ4jOo+pwwJp5Ok
FflJVNVwMTJreaMmxnzUX7nZYeuCVHwrfZeqYRsJkR6uwzpmwQJX46Cc5YljVb2HkiIOmlR/As32
o8OipTBhEElLcH3rf5VfuN7MIHQtJpHqEg6uOkYgtid1NCJf17qGezGs7dIlY1lZlXVRI2k7p813
NUvLf2RMnD6qRqLP/jLDiL8OPWLZbpEYbXzVnNr6lLetOWIEUWXfgQuIb0INwS7NE493GtRSWU5j
rS2/iklC7LMaQsANCK4qAuu8plE/s+f7zk3bZRr+aWI6dSerhVTKlA2GvUvaY9JUA6X3rY4iY3Ip
B6zEw2E0dVyuwqFzoxL3l7eErexDgwxU6CqzPX65vzFvAixfC94gPWsU8OBHqi9fYVHE5hQXyNon
POvJXMLuk5FI2WtxdesqdMEYZ8LAuQkEspXifiWLPJBFpxLnEumpyesjVctbCBjLMJ8iflGE3E6H
kjQVpgBTGixWmFyECMcT+Y7sT0na8/2V0IuFqr+Lky7BZc5YvseNpb0bmVv799/qTa6z/hDGgGR+
kAhhQb18q+YYynSymPsnmT6fMCMi2Ests2lZm/zMltiTBMeD47AXY1iOo6DjP3pDreOkOcsKPKEH
EhX/i4x8eEilyLZc6kvrHOql/h1+WPoUIsp9RLjbO/To+azIbvAHZMAvH5itVXHIqiIw+3l8bGQx
gDcLsUYbnCP5392lEDmmpcpqN+o2qVRR7q3QJcSobRqcUgRTBbGAKVvsg0Rn5zPaMgNWVFlpytHv
f/lUVBGRNqPXE8ytU15mPauCKrPMk8KowavquHyUrbA4WHTn+WgooQ4DbpIJ0jYZabTaJDNf8gCp
7e67hiPlJWn6rncTdbGOkHXKzvVAvwypINrhO6aXNM6oIAY2TUPZ6DaDoTyYTZO7ZSsQJ0xm2QWu
n56arLd/j4wK/SoBc5eZcntNIdFcpGIxHuiCdata5eKGtXykZrSTWTPupRuEUJMM1nBzga3KQco0
cZ8khgV8CoHHnGCJSN0Za4fyI2ZA7dcF/PB5ytCIQm1DzNf7p3n3Ha1jUo7sOnHaxMjaBu7SUGoH
i5qZj3JvPGNQgTLnmMOUwuHkIJfZW465Ds1gxpa30oaVWRcLE6c8qGxF+mSXLcIDRo7yaDWI02LN
3XSw4C3KhjYk9BbMJsEo3Q4t26EqHJF3YFZDs3oLjig65V0Vo7tkZOk3vInGs6i7yvK0wpk/hl06
PMB1Kg9ypL2NT8sdij5V1K0/qDpJosl1QDa52SaPOewndHuH2u2kPDmIz7uvGOcs6jRyMcBjLw92
LuSltrMxD2xhdicrSpwLeini6lSR9dgtjfXt/g7aezR6+zrAOBApPOPL9dR4qsbR7OHDRnH7nZWM
xUN5Wf9kDEOjH3zOvYdj+3DomDiht7o5MD1m0xEWVhlaS7hrZ0q2XJRarS8lwiReb03xf3g4qmwc
MWlpsmvXh/8rCxNKkVnhglNCxUm5LGHxfnCm6ZRgifr59a/x75XWJ/9rJVAlSrSQDgUdQ2YfWFhG
34u+G/6xRw3TvS9GPYE10kqINLZnXm1xgXEUSsK5rUq3BMf3JNoOVynYb5/+w1OtmFG6ofDbtsnC
DO8VM17QUalcdEFicdj90ia+jdiwSQel7rrTNinzCtnWmBr80TvbvMKMVplMlygN+jjqvdHW5se4
speDVGTv7a3CmqTmxk7hN7ZmonfAYdGpXrRP6RJnp6kzlnO1tEctnr0HosCh3KCyWmeDL/fEIBz6
STWDujYSqBLRTg4A7xwh2HZyKzYCySvXANPu7RAEA24znWrcxiBsoosqt7Gr23P7YAxmfIpt2rNJ
PbQXEsKjULX3KsnQoXCAA7zlk+emAFXApYYsV5rA15DnK12ozBNTVp7vb8TdV8kNB0qEge0NdaE1
J0ymYlMEpNewnecOTc3BOgI37t42ZFMwvqiJmQ9urlP0teOptdaSI3T6U9qmC41SOf4wa0t6JrkU
qYs+UnfSsoVO3di3GBZb5QE35RY1zJ23slKgL3Dx3WSsYY+eJ8WPwEu8U6NTqobmRC891c9DihQB
oBI7hxUsQbR3y8Jp+ktZ5igaZxmOrVTbee4CJegfyLmPml57m42Ywy+jZ3IL1m6GKC1ClSFAAVz6
cTRrhhimJT3nSflzDCf5h4NY2/eBkcPBzbG3AQgNFA/Uabf0XjW0TUlzKhFM8mA+Wd2YfEGq5Eia
ai+r5pYHvANfDSOPzffHjEItsirPAyuxol95P0VfHambXWWC5A6EaHKdKTtyd987RjzSqsmzAkK3
QbbTsdCxO+ScjNyQn3Jlzis3dKxOd4FkqT/vH6S9D7gqwOEMYtPv3iKkzaa1FzlnMX4MlFotGasL
ehEh+XET6xc0geK3Uy2PPt3p9qDUXgP4JsCvWGXqS0judHxW5eq/7si4EhGinMRDBkr6+1qR/s0m
4fzGiiumBu6H5mCUubNnXqy3+ZpNHKqDs47AO6EMwi3Ubv7pLGrq33+lu8vAhYZHQkpzk4MT/qE3
xloGf7+UnqQavjJD3INMZi80IcCwMimBfug3Wul8TZm5JTZmQ6wOwxWhIVpJ2LWbvpkIU/El00wU
1yh6U3XjpmsKF5edRPg5fmOvHkcjWIV8KwBfyk8Oyuamlq2sIfiRM9Zl/l0zMlyE7d70QJ2Wr7+t
sTbBAoGYjCvIdnQgh3qjpR1Ck32fl5+70qZrVZSwA8Vs/ofMYP2ICFqug4obAO/AcF/rBY04G52J
D5WVGe/itAp9axqsg7Jtrx20NgUJNTQlOPmb1AAbkEIyW1TVjFbv4Z7Mav87z6ryZyPX1ZspVcKz
ItoaEj8eaicolMODqhW94uJlpx3s3534w47CrRfkGSoUjvPyWM5tU9mSQpKsmnH0pW9mxTPGsgmE
iObT/aNyfymAUv/H2XnsyI1s7faJCNCbKck0LKMyMi3VJCCp1fTe8+n/RV3gQslMFKHTGndFRjDM
Np+5HKrE5nhYHGBS0Sxir+z72ke0Kv8gaSTO7w914yqHN4CSIXUYZ8XfXA7VapgBt2tAHqUKmCUL
fsIUJXHgTF16qlFGP8/RHnbi+iYAuQRckP1KAscLfjnmpMZ1lxQNpfRJ4MAmQuMTeaO8pwl8fY8y
DJuRAtAal29TNi0KLWNxqCUOgz0f4jDWHttRKnwhFeZD3LZ7QgK3xlORNoQSzKalIns5LTWtS21R
KPvEUaW4baWIR3WM0g+qNpjglzDOef/T3VpGGJ8ANWjKrjXgy/EKc3K6toan2orB+thLSvqhk5V6
Z5TrvYhJFMYTtCQ1IpptGhXr5PImogh3I6H/TzRzxTHto+lRk9MdobjrN5eRSEBX9jbZzTYPSHX6
WXMEfA5KSfVzcXBN8qxONk62mGgKoFsaGAa919jGMHLnGNxaS8ZcqR9kPPhSXK4lOA7YxhqguhJb
paCdJuUhnqo9JOmtHfLHKOrmi+kiivJZLdiRRic/h+qcHqtono+m0n+TAD6f3t8gt4bDX3E1LyAi
vEJAJj2BOSx5pI7nqvOKUbISFwOL8D42+/bU8v/s6Jfd+oL0RYl4FeBmVx1ss9UUMcJKvGuUenLN
yAJig4YCUn+T+CiB3aYoOSTfMHZ39u6x35Z/l1ETNSdwUeyfNem/yu/A8/ckVPndmMwd2BCLCMrt
cANXvIH+yKeqThVuURkkiib6u3TqpQdQ+xhZYQb5D/Gc+R2J1bRx7SlPcoSqxLCzv6+ZBZByaaZy
YgkpVwuCy01mq6kx0myA4AcW5DVMy/Q4NoP4hIbR8IBn9HIG4oWJdYalSJ3bsotms+aFQ2s/ZqUV
7Rzs33t6u2IAevhFJMXcxpufY8igoeJugG0Lob9wezMXjZekmn435qPduH1kFLGP+WE+H6WxrErf
nlAAdWNFy2wPWJOeu7ZoTNsDzIvzdKh0UfycJE1red2Q4Edm5QvYqziyqfBPXaPKO1NYT+V2BrzJ
xCBcCcBG1wPwZ6Rc21EZO2Z+55D7HXSKSMcehSE4oXbzqArUfZwMobi5Ggs0WJs9Ldsb58vAYBN9
/hUge5WRYMLr4JeuFnf20EhPozx0R8XIjFNTzo5HTWhP7vFGcMth1lBfJDGhkr69ITlcUhGGGLzU
iSMHMz59Xm1o/+iTU9aeMS8LNklVCQIBsvbwoa6N/As8qOlvVx2ELqdsFelBAePqXS0LE594upkB
TrJf60bPn6G/m2vb1Tg3VZM/aUsDCkxeshWPZQTvX2pXAQv9qZUiDCV31YjfNleYmIlVyGQGjgQX
pAQ39kTvaHik9TAdcxWLU4qne+Tr37fHxU5DMHsF0PJAWVARjU1ONtnOYidy4gSOjuzgg6aakFTa
MdXTe92YnC/ITduIPGV97JqNXT8PfSWbLq71SeSnyHo9UcuTpbNwZjqHi0jDjwWb94Nsoou66O1y
T/Sg7uUfV/uTH40oAWLLVHYR3Vqv6z+OB4XqacpKyQ6GOvonwWDupFthemyh+ntdq9c7UeuN4YiL
TQingN+vOT2YArZiNUwNUGucXoXVth4dYvy/51D6YdfNp7/dCJBRASdQVFuFO7cbwbZCedDxfw1K
rdBoaKWif9AG9auUCf05R7TyDBK023lSr6IhHDnwncXzlcqtTs3yckmnvKoHciMnAGw0B7Ze254+
oy44jogbvj+/q5CEoSjTwbKjmQjQaHO5DX05haKd2HImOn6+jbpceNbBgPz7/jjXnw2qAjShlQzC
gm4V4QaD00StygrqMbP9RM+kwOqB94gljo9dVSs72+Tq0kafis+GoBI9Zcqpm13ZqaNd52prB0Yf
Ni9OWnbnGkDFOTSq8k6ZnMGVrLL8YE9onc9avlc+v74/kOkg2UGLjrr2Fbil1jNHXjrFCnJNFk9I
O2TfaFv2jGoUxhvChjzKjlWH/vurfL1xGBY5Lh4LAqSrYL1vOlTj4VgEkSUtpxR8sYe8qHNESzzZ
2Tg3PigETYIwike0PrYbJ8xDVAe1QeLYy58BaKvBGMvWETvuwh+qKfvy/sxuDLeafyDXA1yck78J
I1ArzMtVFz1IzGbMXehe7bfRTuMPU5kjxD/Of42HAh0Bc46PSFt/7ehensG5hUBHJcAJ7LGwP0p1
JbsJmo9fgZ3T3VGa/96f340NswpOrqk/1xr75nK4Hr8/clXFCcSa0Y1wbT/Maa88aZJVu42j9MEi
a/3x/UGvIul1jggV0OlZ2drbUBEaCvCUpXGCLted8BTidFa5Tr7CPhZQRmmAiKP0ZmSF8r3Mm27P
qfj67mF44Bmrqtt6DW2+KVqs/WiaXOUNkz7OtpaeBZPcqVrdGoW/jjwr7ziHcd1Zf7xPdqJpvehs
J6ibWv+nRkP0rozDv647GmwWGj4GoBa4/dtyah62U+hIkGetuKAML7Xqoa/SvWj6xvm+GGWzYnaj
6yF1fkTVZqc91E4FblhoskvVYe9Zv7Fs4ITZk7wJfJ3thR2WbHs9RFHX6pbaV/pZDbTeFjsX1s1R
+DRAvVXq31vu1xRVzigR0dOfzZdAmVKw8uHy176FfBy6VRZ9HIgVPAiXW0AJFSWvG8QetaT4snQi
O+WNEnu1ZY47USsZKH/rMoYjTl8xGWjfcS9uIQNqXo/qFGOZ3I629WSVdfh1QL/iSVnkKHF7LUVi
KC5ifXLHMkdkDVyImn0pBgNKvRh6EyRkFIHr1cf4jKAHjgs6RcmnSMqS/1I1hAPCkQbuuzLJ0sfY
RD3Mj5Je/imXkdm7UDXUV6uzAIkWlPVwlkwG/TGy82x2c536s5sS0mLiLOHvYYG6jT2niwf1mCld
rX4iKM9l10CDZzggP24RaGa5nPhljUugh/Erva7ZKs1nc0kLmZxHsrKDNOq8bE6v2P/qdipXsBdC
3pu0mfRne+7JjdpwcRY3Gutl/kCQa9wbbYNi5DDZ8vdycpL/okizXqD4hsIfJfTmXRPnk196kxWv
WYbk3Kng9n9CI0mU/mha4C/lXko1b8D15Z9EKsq3duhzxxsNI7f9bKjEiAOmFX1KbZg1fgf97qAJ
e+zPop/Mx3qQpu6u7OMm86VWaF+TDg4GpXptxexEqXQYe20KXRMdRumYKnH9kE9jG3tjKqVvMYJV
8blA9mtyrVZpnCO+2FHh2Y5Ugx+NEXuA/zIhN9arRv2Ev5lS+2Lq1MrTs7zWg6VF1Ak9p+SfEl34
GgfGCIqLFC997RptZ5uumUaD5MMos3ovKfnPtSWjekK0WEr9WkAW9k3CNpmPZEpUIDoe4A9zAwaK
XtGs3Vu5NTWPkprP7UsbavKvolwUzUtrVBfcoa6X+lkVaXpKzBJ3jZCaleSCdWl+VnznwRuXVCRe
3RZwRnR7Kl8Waxot10icujlLqlr/hxJBFgUNQ/IpVMg0rhHbifNsJpUqPw2DSWmGxKR94K5FQgEk
XAUay8qs75ijRCkkqSFPXgW80nJHq+L6Slm7/CsJkRv5WhFD2GCidESUAx5249sQiu4Lr8rwtxcX
vENAV3grETpfI3WqaJFoguOWhjNQ+iFBQOrNig1nJ4q9mss6CncXkRwtHsD9lxdXPqSSsCQzvRu4
ekHKNP0daJ7s/H4YcDUK1yOlBXrtAIHoem5CHTOuFRk6Xnw3d+F4r2itOBhm0eyk1LfeLpuHmCyR
0PSK1zPzbk34uqAL04+xDx9qoXPfJ34jxj2ToVtDUTGgVLOKvNEgv1w2TA1RHo0z1OAXCf8kcjVg
JXF6Im9sd1juN4YiKIX+TW3rRmdDVttyNJJaCkTSaV5SN/mxqs3wQesGZw9rtH7tzdMCTwm3AF5j
vE63T0tnmPjIAQLHE0PvD+YspwejNLLvUh5mDyM+iM1OjH9jY/D4E6MhOL/2pDZBaQZVWC2HQgSL
1U5+jkOFX3Mx7VUsbw6zdoVWBf9r8a4OdHWGXSwRGrGnn9W94zkN7u024iCuOar6T2No0rM555qf
m2F5P9TzDw5n5oeLWZzHSu29rimHnWNxIySnbo1CHdkGIIRt4EhPCQubJbSD1qywLgidCGR/LR86
yy7f9Nk0TkSwe9iaG/uJQcGEr7a518xYwRW+ZACxg54qsy/QDjkOSwgsoJesnYvyejtRxF4bIQQx
q3j5+ln+CIznxUZW0KjUQAnDrHejcBLxl0aGOj0WURt/L0expwlxPTu2E115egW0W6ntXQ4ZFnBx
p3ZQgngabb9BN/MgVPDuSVHvXdAA2rfHhUFIpvi3TvIKP1Ih5zzbNT2lRB/s+oBjtHlU5VCYXhch
2uDOU2X9lxaYsR/TrEtsV9Zzyz5qpagSDzV/67NKOy/0Kf7Fwp/GEE4pWKGJd7a0SjfV1Lb2ox4b
c5xoS/Uphl4/4atcEuEhD6ynR6kdjWenwXD4lBVz95YB2f6lJGn+xXDmUD05VOedQA5xE3jQuLJ0
L6cZzYPqTOq/ZtcY7REHjfGrhTjgfK5QBbIOgkrgtwLznxjectYux07LsuOijAPdwKY0rGBljVdH
xUlm2zcHxEDupb4lVAkR29F9Q89ix5OlsUeoAhcYcYjKCaiwQnT4lkMaLnHJyOvEVSEPGH5sS53q
NrrTfGxbCM+EGjZwBsT9LMUrRU9xAVl4zUL9e2gil7CqFK7kmLPq6lmYKt+mvDRLQPBtBlEl1ZIf
RtzEwiMKSH+GdMP0YxE7zlepsuGwOGGR3beKI5pTQ6RTepluttGxh2//I80VkR17Y+pelbTqE3wP
4nJyC0hpmVtqvfYwLsu43GuVE4WPTirZgyfAc301xtgkjo0s5KdzJ13uI3keM99GzqXzBrnBu1zv
Rflvhx8tdn4lEoG+EotUgqetVQ+2k6WDh8DMrLvJFGq/lizP39Ku0+7xVinHg5qFU+taVhLW5yRt
5TOmm3Ln9k4OBmQspH9VE+lDW2mMt3l0pHM6qNmPvmnrr02BOwPch1e0c8pexPo5E5rzcU61OTm0
IfHpYb0NYS6beVK40ZIMv/jo9WOi9YvyjMi/aR5sdeizF9yvMDEdYD82fq1K86chnmAb5dkwnKRk
jrWDLvIOXYYqdp6QeZJq+OdjTA/FXLpDbqtJFBS9JkqPkKd6yzJI0a4eN0Z3bJ1FTs+WKfRf5VQ5
tU/WKIFqi4h8/KxfYLBOqSGOtRxWhad2eh/7RduHbAFZmprZHZWpfRXQ+Ffv71KrH+SQxMHtitaw
/FEWWupiNwjpfFqk7mwO2eKcaU0g3DhhAPtUS5HOaTDH16UUzmNb6vLHOaK3ea7CLovdfDCzz/Tg
spmvqYfNoe5sOzy1lta+QWuB2FVBZxy+h+oyKn7u1AqZRzob9SmKIQbkcduk7tLVZeRFil2Nvl0N
+XmKlarxuYTV106JjOWDI03tt6Y0nR8WfgTSPW7wcncfRSHphRTG5f0YmZF9CLtkBO4zaZniQobo
nppUy+AyQiOXTrOEohb8YuF8xnRtGj8iJ8VSqgk7nPPJJf9UEkJ0HxEDjduXRS3a0Oszcts7vooK
pH7p/hEolRknvViqT1XZ1Iv/fjR49ewRc65oIlp1wG+uokE7R6kbhhkN/zr2JuiOiLH2+iGLG7j5
S2sehvKv+TPrkNwmII1Xma4tucwq6Q2CYQBmn4/jsYuxyajaJvKpTzSBtVixP+jJvJOqX0Ud66Cg
C1fBThp72yCxqMrfotSQAqdWfOnVVH8hudvTILt68X6PstrzAtWgvLd58QZFi7E2DqFMTHXu0QxV
PCj49Wuvl3uCX2tUexEe/h6KAuuq+YXC0+Y9J92hDo6M8h3PyhC7Y19hdtKkQBcRWRBuhy8Q2KYy
O6ZaHH79HzbN75YVfXGqH5uxy5gyXtsDocI8y/LaqrOor+vTIbM6RBWmOJU8HgL57f1Rbywu2EU6
lLRLqLdsgVt5HqG3Ma4qGFVsP2SYZLu1JSVvCKDuFfRvDUWPhA+IHREfc1N5g/rbFdO6uMuip94w
o7StaHnh91hS/G3BkjIwKqjoHxBzXrecNFu0+pRhcqEWylNM5HvfILywE3RfBX8ER8B51kPnIPV5
nfOBSS5W4Tb01iBqhXIyHGyDXkxcF7rrkMrv5BLXC0iBWV6lD+ikU43d5BKjHOE038HQDxN2RCfJ
2j3Cq4sXwnTeWcAbc1tzZRaP0PZaTdkahAQjFn+7PKzzc50W6aHJuu5Ul3LlIU6y27e9qvmtxXMu
LjJokk3gypdhLegKw+ziMb3Tuzib/RptRwmnai17yaVkaX6pSkpsFGnqSFs2jebnYsL1aYhmRXHn
OUH6xmBznXtrdWl+/4hc33Jc4ZC1OJurMPL2UhB6lA+RjpWwlNktRlaKeGlF37/+L6OAkOcD03jb
6vk4WkM5JLUpevZq5UvobH8gYhn+fX+U6y3EwVhxW6tUGK2nzSVjdBDdeD0QeWgjgWuiCF00vaNP
XT81O7D/W0Phj8hFSkkf2a7NUCLFryCFOnEnOjV5nKfMeBH5Mk5ul05jvHM0rr/RapNKjYcOMwDU
LcAEFqzmhCNKp6qZyt6oRfFRU5o9asqNKfH+rKpnvEToDm+KIrOZLiVV/ARHXektbYvcn6RcDdAg
HXd2w/VIOJOuiEjarygtbIv6Q18bfVWgGKcb5fIg6vnfzJoxbI+1vzbKXnccDN/1/aZ9te3O68m4
tEiUpki1QyIeCiq0cNkkV42qPVjMVUN5HYrJUIwDkXyFR+nAdMnIQfO6lugzhn1jfXNgnB4zVDb/
KUvT/MyUh6CKQ8i3EjC0nWz9moiy/gAAi9TqaGhj4Xt5yQyDZZRlxQs0d1Y9nfIiNh1Xq2WnOliV
KISr0aezXhrcFn/ZXaWkfufQbcDaUyBRkKU2mjZdZFpuqEjGX/O6+XH0VsDrcAFcm2AgduVorUGh
Ug8T5a5aTP1EQV46lRh87txot+JTyiMqTVlE2NjQl+uAstNMWMeHwHkXbm+uZB/MwkzdcQQC4kaC
LkDZLnuQjFufH8AoyJO1X3rFLu5wC0BuHdl8fNKNAzIL3ORjbZ408vFTR1fuM5rXi5eO0UmJ9myb
rh80QjocRiiRATO+usQtbcTzryLOqSWj/IxnmuSGSFm6ItfS1MU9R96pat5aY9DMcLuAn1D/W1fj
j9IQvoWykDr4DZNhiC9DFEoejjnCTbsxf+yrZFnrHtVOQH59bTDL/z8oAd3loJDzuSKTmBALqfKT
gT74/VivTPJ6Vxn9xo0L5AF45HrxwiHe7CEwwHVvw+y9GyaVYgi13SdZpHuPyPpXtgH56qWxinWu
OprrZ/1jFbWohyctmBANMvUVo9v82A5G4aGdpStuOeXmKYnGr5LS7vUNbuxWdIrA2fBKApG9Sqhq
kJT1PId3daoOP0KUrxbGaxT6+ip4XRfNMKd+qQrL+qnNhdzcI2Ga7AGDbyyyCjOF2vhqPnslbqEM
Wg11ugjxADdncJtReNSlco/3eGMUqCgrsIgLSLmKK7ulnIh0qfUnKBTcO+MUGZ6VVPbe7rw5DmVE
dIOc1Stgs2VAZEydibYdbOlYwU43C58yGIE7Z+DGlgHwiCkRNX5z7clcbhnFTk11zCUpUPu88OjR
Oth6Kws1o1r9YFeJ6kVoyj+HIMf+PuIhOzR/M26AYmwfbdWI5CFG3PguDgVSdYYkDiiz234fLtHO
7XJjKSnJctgRH8HZdQs7CbVhVLm8scxFuOC5GS3lO+S4ZGeUG3cYVQx+IkP9JmdfLuUS13Ev9SK8
K238JA9KHaq/jNR0UPuZssY+QlippqAMyXV2cqsbF9n/Y2PR5wIitcWeZcXQlLYKSqMbqZY5Udr4
8bxU/lRIUfDXITFxsM3lgq4s+KHNFTMqbZyBY0NGvoqxOyV/KMAohvERfyP1f5gWD8LaVAP2dVVP
T4cUqXNhhagZhj3OKllknmc4qLSV42LcM+i8tYg0XUinwCBDel830R+X59gYTiPFbXyX1jzuFvpM
/lgLw7djaa/Rc2s/rkkpWD2LiHVbo7FVpbMzdSEXLkT4SHlxPkna+N/7X+oaVo0DPEBmIhZANTSP
NhMqncYYTaK2O7Kj6pBoafOCYhTW682oHaakq316vbiQJpJ5EPFooMw5/zUQht+wCiOg54b8Drfz
5aJGsdUnsiAyH+W8DjKtVk7aiJp6Hbbzzm65taic7lWLT+EBuNqZUuzISYGYappF3dmekvk0pXa8
wyq9uarwkEGP0ctCvWUzIwqKdEBhENzJlaL6Ualax3LJF9eCBu/1cp/5I4JiXokIjdvMff5SC/2v
yUvrqsIGAWyPbNsVFDKe5yEL5SqGSluWx5gCCIDLcnQBvWQ7q3rrVJDHc3fChwd4vTnvES7YVd82
+LlPIXZh/Wy5zTQ1b3O7i3C4ORQsbyBz5FZX0UttaZFuwDG/g3SfHFRU0XxtiuFBx9pfw1ZRVwFk
yeGgeAA3ZVM/WcXFNCdTcjj2ffMR4Iz1BWESxBIcMzJ3ktN1hTZB2QqnYDh66OhobF5YidNt6QWS
LlLWDUdZlnt3WSnYapNIJ7mo7B/vn/sby8h4DPcbg3Z17GWpT0JVRjOnr5Y8QnxY7R400rFn4Fpi
Z3dcqzRRNlwRpBQPCVXAplyeb+7/cXYExixF36WGS4s8DzQxCOe/GTiC8tMBbd27w6zgpcLDHJ9B
LM6SuxitJB1WrfrnMU3sL+pSGP/pYzlSI7BQriDVkZrT++tyHaKaBKgcGQ38DMa3m5/q1Dp7y8Le
PTcXZG8rexQ6nZe4Gd1qVS91uzhWLc9wlqk5V2YYyZ+VuNX3RJSuryl+Bk8aRkGA7dkXlytWxHJq
SJgTBI3mzB5xSfasF12182GuN906CuCGVSKMsGndJH88Zl2aWi1NSCmYqxg6vyE50esUUubyyrls
1CNNo+rT++t7Y0hwUJYBIBUcM+WRyyFDRO0oUnci0FKoLH4jVeapzYfZOVg0gD/izWt9fn/E650O
WAQtA+58Hhhy88sRW0X0IUwZETR9/1xr+XDooKNDNEv3LDd/1zouDzEwW5UwmdocVCV5Lcj+sZ5G
Wos0njspGCdTetQjJ7PwbwX05cXVNP1gwy10w9UEsoteFfkcpIkS/xhrKyl8qaia7zSeNRSjtNr5
JUyaIq4umcqjkdKvB/QyjeAo60TxFkVGKkzKJbk9NoNUGHezWoUolbe4CPxSWi4pTw1x6XVlUYUO
LfqpeQXeBEFHRf+xOnWpWiGU2IYm6qn01UEIzVpxGIZ6AA6HuMgPcxx4/xG10j8NyiKhKls5xbOU
SFrgKHm3uGYn6c4rPQP5HkSuovhgQ83yUZ2WqXsBm4/Jlt0n+eILJQMKOOj18qLDXJc8u3BSNCLz
QmrOcVrQnLWLGjNbSW10MMNQBU4OOtjZSzxKGrKYJYLifmM7k+HR+LY6L+5VuYfSiQlOLXdNTsvd
sh7qKJM/960pf8Qk02xcKZKGxzirK1THEWk2vWVCHL/MHfujpkVm6GZgKT5oSRV9sXEfsd1yoZPi
435T68cInFOHdlwyLX6BLGGN7uogTz6MjbDxOtZlcJcQmKFbFyKyfXRnbO6jXGS9D8Yq6f1emmT0
JCi/GG6K/CZFYTWUZJwzq+KbNCWADakTJl/e3+zX2QVEFipBSKGtCmzbhtcAGt4uQA0FMsz1Qyep
8deMlsNRzgfKJJMxHem5Z/77g96Idlb6DLueQJWIw9zs+6iT6FsbjRnMhMw8/XqtE7zp5Wy4YT0g
0WuiBPorazQAvG6Z2XwSNWrm7N5OQCbsLMH1eb/8MevV+sch5G3l40iWgUx5HvoFGPtDadb4bcu7
MPEbq72aFhO0Uv+HkLVedn8MZZk5BwsgWKBwc3oxcq53vVFGOZSMxTkuHJTHTiNkfn+5b0yQgt/K
anN4V69C2KxD+6fPBy0YuDZPwpRrn+5N6Q3jXvv0xkjkU9rqi7US07c1zbgzab0l4KLwCMj8ujOS
106O5Pu6N6Kv70/q6l34nSrKqxAu7x7vw+VSZqMUV4MaOkGlSq8Ly3qnjO0np41JjBct3HsUbg2H
vwObgS2L7ejmUVAKvaSYCqUxAXh1WKJOR9BOUjwnEZqn58sep+RqJZke6cBv9Tfy/m3lEvhLZAh5
cQJFWPlnMXQCtqoEb6cqFqnZqdZcxTDrYBTaTFgs9Fa2zzqo99DIyJUDI41jcS5UisFeVqj5oYa6
2XvLXAMiH4CchNySUfbU9kuxkwHdWmDiPexzoPGsMNTL74mCjh7C1bECu1Xmx3DWrew0tIpaH7Be
LXAGUKedyOKaBM+0CWdwzSNYh2e+CS10bu88LSsniFLbbM+10maLrwEbnvxFtqzBR4HHPhRKbKig
oPpC85VuEP+2xagGndWXxn1kp+HnCsXp1jWqNm3ddMy6v1Zb4Gf+Fpcj76YbvAUbSvbC8yPBbqot
mPkqrYhfFm4Zh/fP060NR1OAphAw4FXM6XL9HbXWaHqmkJjQ+nyrcjjKlpgpzodjtOeou96oF2EP
M7KghIJIRfLz6jCVeMiJBd5J0A3RdCAm7u/jKlZ3XplbM6JijdYzly2s0M3nJbrLczHb7OpkTL0U
gNcpLyF9C6fco8vcOkCw6kn+AHHwkm7eM3NsoRHQhw1apcAJ1DIG7WvFu/2CwpD4J7OqKALDFzaE
rmLSAPEl5S4D9tYBAidKB58SAjWg7Q0FUhP052wHMNuXleNi1pabVUhIuBQWJDmAYbM37xsfEhg3
p5aUQF/bWJebZqZTR2iumgEpje3jZlOfNTrZwftb83e1eLNfyLDWzhzwbdplm+XVG8XGthoEczgn
YdX65dKOzYH4IvmYd07dHRLa0ravtHXbgYc0qUsBJM2aZ8pyM6jv2IDxD6xHMt4a0H7PvQDd41Iy
CENPVpZu/uAUoxl9EFZUfu1Ko5PuUfHvUm92rPDfQdfzVZW1WI7UkJ3Wkw0wrzomNYqHLQtOPEWL
yAOGN6X40hVW8q/dp+lHqJ2ajTmNMdtnVQf85o1NPbzJ1tzK7qSP48+x08s9Sbsbm36t6sPoILIC
E7Pd9ONgW+kIGteym+akyGF7LOBtHcsu3RNuvgpm4P/gGccrjwc3D+NmqCKbo8aUYJbOxNpew6l2
Wz1KfASLl5Oh5qRM8ix2rqnf5cXNXqDwiEsd0Sqa0dstV1Zo6RlKx6XdjdKRvLwgHaCM/bHE9/ku
JpQM8aselsdpqI2npU3zRylPpafOTJPARLptcTukIN8caszR+f2NeuM4GKw64CqKTfy6zT7l4TKW
pKIWoOLO8FNIxvIyh1N9fH+Um+tOOqFCISYh3gbPqz1YF9cQQSUsKoME6m/piSzSmwdL1FqPCHpb
/qyTlC7Z+wPfuOUIRdYHgoRglTK8PO2NmiFYkQwiGKIhdQenc/xlcoQ3m0lxGJNSvuuQ3jt0Sji9
wj4b/j5KoV8OYHbd4GhhbfYbZLM5pV3sEFwafVBhW+RJSZafs6avgCUq2UPj5P2h7Uf1WGWGutOH
uTV7ejDGqlcFlmbLjJ1RRM1wQCUCxHjrCwU37cnQSpmltxSI1G3h16iruSSQozdZcr4z++uaGMeN
dh2dyFW5h1W4XH3mO9uiyESgg0AmGJza4jmxs0Txu35Rn6dFlQoyxKb+lSxjxMZLrW+1Een3SdKN
Cp2ARZvOHRbBb0LoBCmFHofP0wT5dmeb3LqC8D5AkBGhNE7C5jvNTQprE0W2oIib+m1SEwvlm2Qm
Dx+1cNx55G8cOeTusMoBU7LmsJsjZ4XTJDUhaYA6VqFnWJ3xnznJ/bf3d/6Nt5X8aW2awormrdus
fREpmSxJJQ9QuphnZ8qVz8jFdkekBCXZ6+pkB/l3a1ZoohGGEZiuqjGX3zrVuqYam8gJxrQQp5bu
WHKw8r7JT+/P61pkiXo4SoG0HHhbqQBsHvBFnQ1NJAQuhdIBBcmU2bSpQfTaG0BRqfzoiHn40ao6
FV8egu67msU6sCRHr/ODVcTVXWJV8V87qmx+lHo5e8gqFvSN2oYB0sxHGqDiRYUFd6hRFN07VWtf
ZfOcQNtf27irHAPBxeVYtVbgJFfJdjDpoj+NUSy7eNAhxlQ61TnntvFStdVw8NNj6DYTRaq+yNKd
TXzjxHCxAZqDoEWPQttsL+zhlhQHMyJ8nttHHdNSf2xKcZct2R5E/dZQ4G8oNa5Ayqswv+iXZjZy
dlapd+F/bTf0B/i33RfLLD+9v7du7GE27qpaCF2dG3uzh9F2Qp8rG4mJkaM85CIsX3HMtnba/TdO
5ooCpPCO+8h1eXixjWI2GqJeiMvLFznqkvMICPE5ZqlDHPF6c6cPsv7szYYhm1gbPcBDaZhtLpwu
yTu0dAobTYkBupE11vEbDgLJ9DVScsdy9dKJvi9N1r9OWc8TNTgZNcn3l/a6fkZ8z/2wykoRFgP7
v9y1StJabV2MVjBG2vgWGpU4NTDuWtz1tCJxBSlAhNqGViw0JJrmXi+05W62we/snJ+1y7RdjbW0
xHtMWwDQ0+UPmReB3BCGi4ETUf4Me1tzFWNMD4kSzX5eZd3L3C+SZ7Si3HmOr9VOWQMCtbVNRBxI
BehyaLwxMgunJzOwrQrRbsSN9GMN8cd21QERSZQy9apxNamOz6WjiU9RZ4lPiWMtH9AjFntH+EZQ
BgCLHsV6iYCB3ex2QYoVYcBjBGqOD1OEnlPtjh16VibwxiMUnOpg583y/f2NcOOMQQ+2wLch2U9+
uYnIuNAnDalTM8h78w0yfHFv0abeqczcuDLQmoA0gKolOLrte05amcl5y9Q6fFnuchklZ7eY+/kH
IGxzTxbr5mA2aHcujrUXvrmPRRKutNGZenSSl0HhtBr6f3CDnHbU/z5apwKNvhB03bXfs/lkjZyb
IjMnI6CKY3pGXnXHWTbSnRNyc58StELQ4VkEdLn5RpOca6OYEyNY9KlOD7ZcIEs7I5nxKmol6bx6
UZKHPi6T1IPmEH3oK1xXXNxaofkVcj7uCR7dWuHV5mEtFcj0LDfTdqyybbM5ZaeqZXQ/UFgq3TEa
wtSXB1vvd562WzuUNjUuAmCXrkuL1Cr1abFbM5Bo7+EqKqqV3JbtpEQ357RaF62CsjylmznpQOcG
XG/NAIYwwCHNGL1Ur+ejElp/7fLNtQMKkPcMchKyQpvP2RPwGFXBULZGRyYDqBc4yeT4ImyUnWv+
1tqxNblBV34XzZnLGy6KG2mpIIgEsiWhgsp4h+b/ODuv5riRNF3/lY6+xxx4c2JnLmCqWPSiJJLS
DYJy8D4T7tefB+yZXbHIYJ3emIiOUbPFBJDuM6/p5lM45DcuE8hHlBiBPoOneQWS9SiVuF6ztYCy
yvsh4IfGQbwKgfKIvSCPqKGl/oMYyY48DNpLGKhNXYSGOVHUev84e32Z8yTAJjg+qQy+amIPCR1z
N9OsgzN3zdVYFGPLIWonI8xHp7rUF+TQTqzPt4akqKRtO2GrLx2tHHtYnCwhRj6g0Z+cqXOc9wF9
z3mXgGs9nw15qpr7eqlSHtAgeCAgvRVpjm5MiuhjZbiZc1A0OYZ51Sc76klWVPeGc+Ld3hyKggTw
Gs/Flu1oKGNWjXIqLPuAz261ayoVIHKscksOuXoiYdk+08s4gLei50PkDm0PVNjLpUoERqMZlPDB
aHsnwnlx3C1ifNKy2YyK3KEkmiLwWZldc64uuX5KUeKtNQymHD4DQGG698dxiJobSjobiBHPwO3A
QCT9R2Cg2oU6xhDcOm3ar0bfSL8ATpj5Rp1O12tdn8IqvPXBOeuohgFZeZ0mYqTR5paZOAd10Kqd
3sH1NI2lPNN0+vXvb5U36mBwwqjwbQURFtRzc+O3VuLaIMuUzZRe0wFWeTDQ/v9e5ulC0uIqn0oQ
DHuMdbyPfY/65zzXcLgl2vGXa6liWOcinyyzMb9zZDH/ev/RsI5/vRo292G209bBIm9+uRrM3OXV
gVMfkO70xifCr9b8MFmlpgSGYiAUZK62AAwZY0V0iVIAzPxhUZbFj1sJFWVOYaXgTGl16nCXFbOb
2x/aVqmH9tIqTKu4JeIfsqir+PX+2M9N5o9O0f3Smtltfi61LZJdp1VGdinUOtcvO4/u7icrIyPw
JWxl9xw1kAS40KI265e09IY6sAczK1A1RKM2ogKW5E+AfropHI1FGnvFMSrtTLga2iheG9tmkPaT
jH85YEcrEAdzNo8BnewkvxrGqU/8PB6tOcTl3OI6Mhv5VNppXuzEZHsiTCtz0IJEsdIlqF1ZiZD4
lp4EJjHpgj2APlK4V7yhRAgh787lkk2xn621i+uOHdfQ32ZDv3Wzhg5KP3RYTBfFouFibaDT7qdt
p7ggjebxW2+h/xpkeirTUO3w0vaRLEhvHR3N/PMCuZz4LMHBTo+AZg8LjkLeNNwX0qh0O3QojjtP
69Rrya42ByeOWlQSlwhCN6b0PhS2tXwAnuFuzgKZVl9MubU0u74kJfiGJNisBsNs2igOzLrZRFkt
C9NHVXjqP6hlq5RBua7L176zajOMi7j8KJa2VL5BRm2uk6Yw1FA2Tm1NhwFn9hYZAjtRzaty6aQa
dKYxX469xvXQjcL65kjdim81e6DaXdVt92DZ3ViEemMBHkOVDRRW1Sq6ir9brM+h3tbqCIoz1u+b
1k5/aob0iLj0eb6sOt2b9nbL8rmzmrh6osWBcCHV+iL1RzXVHpdYV4abQiwz9oEa1NNL+jzGNcZI
6xQYq5n/kJadtPdpUpbLnnrzdCnctqluV66EFGF9S8/9HN7+4COEM59XlTLGu2ltxnuH297DR1KZ
7rTYsi5UtVDuvYX/Bea6LNzBmVMFcknjLw1pneWrfVyM4SSWVcl9T6sdb7OPT9fAk2XzVNHLTQIT
z9/bniLHeGFXqkh8deEdfaOSBp6ORgeeNOV8+exMtXgSgyv10KtyOhcqeB15UcR9ZexRWTPkWYZj
7E+EhpEWqGHAfqs8WXTosFm94beko7tV2NlTZgnxtXIgZ/m2WroFC33yPmdDqmr0vQpN+sko5w9K
qxAL5nmbDT6WVmvlyw6zkZ2ZNqm3U+jHhJ5CGh7OcUyPNR0djRwP3baDgHi7nBVGhY2GKszsKofG
9ENMLupkmtbOn5FssNMQIW/31o6VqkZjrJ/RZZu1uDIDA9kza0d3PSkAnrQpMtSt1NQHA50Arspy
E+bpUfOLlaC3hbOExmhvwL7UAmlVtxsesTcd8utpSL04TORkEflJHJjvHLOtnAvqbeJzJejzPblL
sbk7DTJOr7Q+1+x78MPFGcFqBSqpSQeR4cE0T+JiLhARuXH0LOuvcqt1miDJhHdBp1zkUaJ4y1Xr
qfM3hMKpgeE3n49BrnXmhzYtEMdfHa/1OAqTdeUkLc3vGi2QIohl583nhjuY455G5HA5Uwiw/RJ4
aOI3IKsRrBgdVdxm+QySMh47YP6rrqV+bGjPOix5/TBBQGh2kylXfLsTanO3sh3Ka6WJgQqMcVuM
kaSilLDoqsWKUjNr7tqm1j6h+csXwyWz+zh0RTPda6mMyyjheLlZpcidsGoU9avduh3yoDn8fmMY
VA1l3UZIX1KWWnyrcFfHd4Vwbp3ZzMwDl50jL7V2TZMP1rSIx7VX2B9GgoZ5b7O2dyn3AWDRvnAD
1Z67PPB0dJYCG/UKO6wtNtKDoZbFsksM4GwX6MllGBMlc9Y8pMogtL2p5f3HVC61gz46ueM1l/0i
AyC8400bN8kcgAmcpqt2cYCiDXrliNDI+rVA+QIVboTzlqHyzU5Ny8BpyrHblYVuJ7u2Jpzmituc
kQ1cez8QkGjNzqqA7AZZMoL+Ggvd+i7NWWh+LfUSRxOyOJ9CHot3QTLKd5ayuZtBvnzTFJn9dJze
uC0rzNR8a6rzH0iATD9ULFvzsB2TwfGnJVvVcEKW4yOV8hxkKvqN0ldYfw9cyEMVerJZvnhaF38c
7Xm4aEDr/5pdlLZ9zi/5eSTv5pyoZ8zSgfR3DxNGXTDBSmXtd2Wl1Z8dY2i/tLGWfaSWjKJnVpRt
1E0CZzgjG92vVkHNGNZWnRUhRtDNL9ulL3Aeq+nYHDSJqmA4jal607hK0R3qZcquV+lONiJ/NtLk
6I/ZaYDEdPq5pKLokJSwqoNcdar2gNqhyEP63vZyKRrbekiBBMV+VUtHRQWxnX9NLh0bu0AYJ3Bz
R1z1aJabvtVb6r4qbSu5NMu6LXxDAIh6MPBCCONx4Dzb7MIpBQuBgV8MPPBDRb+FLqdI5jVQ6jz7
vrbxakYkFRl8MGEOX8ek0dqHeXare3qLk4IQYjPrhDEpJy3ul4pzkEubHlykAhrODcP7Oo1L+920
pGlGHEWV+mUZ587axX2s9TuCOdWMRNfW17pT9V+M1a245CddXEml1x+pJ4g1sIxBzr4xkr/4jc7v
26Npn9lhN8zAXnxRrq177uSrNALebMTjtC+R8RHI75k+8P76w4R9pkXpuyplEA9qfCCUdB5tkj1c
95wp/uTWOc08d+mG/pYQUud+KbNNVMbLvQa7KAVPcGdELLKRqFSHPRAFckfHXoxzxCLdPHRcJAIi
/E5nda+PaI0PmnCsUGnyMb0sdWe968emM/ebrkriA3ua7/sSPGUghY5wZOp6BTbiRUfCXfRAc4Ei
YdS6J15o8RWT63JmCYfrF9nN9bNIUt7SA1d7VzXZpAUm9tRo8mzq2GmAxsFq/6jF0PUP74e9r0uh
YE22+hjC97DS9aOgdxzZDWZaaIfKqcxDoeRyCoVa9KpvLKRASFPEycVgDPllLh2tO5GAvZF6bPJU
kKcohsP+OcpjLaCEJTeadvBKbwvSkuzWanDmaO28+tvFlg28SK0Xxzy6Yce5HgdyVSqCszhGDChE
MykOnDgezhbR1tH73/R1BYQ0Cn6DBwWU6vJxBtsYKjYoU2cd6sGwolgjjUVgIPnw/ihv1ACoXeNV
i4oc6hfHnd1GVFKVyB8ewBArq69asr2fOZM+GvHU7+xYTb6/P+Abk4WyOSIb9EXQ5T7OVkcTwbqp
9ABkEldG2ij0y6l2lgBHlVNMqTdWJUMB0kGKhT7XMVxiHqdl0eEbcPQ0WhetduZGcbvE9ZmIlWFv
j1DGMD+eau7GVkvF367obO2JbUVSGdhsFl9mglUxICPdNABCRWLuHDWLL/QSbK3pYVMPiXM5UdMl
/X0j94TZt9kSbU2n4/pcRZi/jq6uH0wrVZ7a2Y5jH05TjQju2htl0PcSN1FRj+MYoHyqrn4xDMNl
h/w0uKx6mqpoSUzRHGYPxiPPnbtPWDUMvY+cr5H7ZqKOXdir3KlcFUYj/ArtgqcF6ZAsAH3SWGHp
FAksLVMXD2aCQu/DVHd6EbRmbT2OamFyUClZAbB5be2LoUHY11eRkMmhFVcaEl69aImbxjjOSAba
TIkK3RPxOb8lXi9aczvpiey1PsQ5S0N0zEWi+SYGd7LcDZ3jZpEyVq27n7syve1bdTG/9poxGz5n
qqWcEVBqySYPZ21aLlxwSVi2Hupdqpfp8d5O+onkKNaGO88bmqIPUDtEmyCvNDmfAbXQ66DK6pk2
S1cpdqCqIpahmRlo8Li5qmh7yshzEeJTb9m7zJu1OiQIquV9Ptpdc9bNDiF3out5ez3aWmafw2bo
8s+ORYrvuxZOhxe6t3SbGoTZZkEK9xV9UAP6x2eTFP5mncHYB7ktDBkgn7civWMUgH7tAXwDNZ9F
vZ0rdyyvgHNbH7FPzpsg9USxRvD/UeTSvKSBw2qPOaBymgPmWTs269M8r9p9PFU9V3HVtsmlojlD
7dPf4u4xq6Ya/C6rsn4Pjq+7ld4G3cpW2AHESfq8/Yez0Ue6oyxj4FDsTv0lVlaXLmDSKpEY+0wE
jjkiujJKKx+CuvWGD4rhVtwM3GNip4iObxAUzWJ8qlu7lIlfefYkkGqRZXddxVnX/8rXvn6w1cwm
fbDMxb3INDe5tCsbIRlyqUIGIHfi864v2izyasU1doNaNsNlNekD7nSKTeJiKlp179WoOELj0C32
ASCAh3FCtLttERLYD4uWX5QctAsul1aP8FxmxeMeaRcNkTjbLR8lwpcoR6yjmfrIyxgfpdV6X0hz
8o+z1+kXCY1IJcATqSovWxeUrN83Nd5Wm3vxVWkukqC0WJ38DI28IQ6GgkbBTpQ5gUMFGLkJNauW
SN6qhYpUY6e710Was3FKOHbIcHdJ3Qb2WDVPprkq/J2u9L6bSZVO7Ju1NSOCLaQLkySBniKMVFsD
HSKMhZhRM95JtTaLS7VE/yMAxRY/mFW1VlgCudkjMaJTBjaG5Z88yuK/xrVT1wi9lPlTsc6t3Cva
rIooVoztd+Yogu2KfrTvklVsjA3VERSCaqu+xry+a2h8WsYPUoBVuUIzUX6carkR12pPUaPSzboC
Gs/iOPvYlRnlnk1peteA1fiplHa7wHABKOiPRmVUvlNay52N4GEdIITk6NisrrI6eG3d77Oh8rwA
fb+1CdTFS9SAEL6qL+YMoFoweWrGZEkx9MHqSaPxU1y9ogzlIQ9pQ7vDWG0oDbI7KJJMqmLtjCmV
dDe0eL6Q+ijzgMbDjMCfaGlpO42Y0GXsXVqcnj58ytER1UNgBbYdaBbZF50nhFjXuewe8d829b3V
JXMY52Nr+h1dnDQQyaAeit6Yx6jqe0UGxQK66TDrCVLt2hjnt+Tc9tdKl2l/4op4HVOgP4P2H5Vq
oFzcEi+vpFKbVHWkxHdAN9byaQUPoT4m3qn67PZrXlbEGWZzVwOtBUrguM6vOTVJSZebB5CxiHxO
1jDceDVGjuznqf6JFlB9swy1tS9SRdNgiOYtfhy10M+Vwci/vB9wvI4CAM8ij6tiQk1oevzO7lpU
uUMN5ODRJrv0YvJT1M/lOXU/5wMlvjxYS0/6rlkV+/dHfh1bbSM7z4iTNzpzouwG3RkG44DrsPth
lrNGjrFUO1O69fWkxadsJd98U6xjaGNZaB4fh1Zm6k7t1HbGYQv1/MYT+LB1RrYr4+Zr7FX2IylS
Ra2y/9ta3fQ96IAQziGsB/TtKABX0IEfF7jqBxQ11qDKLRnOeuFS1VKXEwH46xCHoShfOTaANAye
jzINShtFnluJcQDusIZlNSRXgsPsJhm0HFFEWp6j7dgnIrk3tg1I0i1apa4PZH/78L/1G0Z7GRq5
5upBmF138GT83VrU5ES8/8ZqgYbC50MKEZW34z5uO+JQh7eyepg1YXeBK6fqGy7X4krEq9dFg5tZ
Jxitr0NxgF9QAejaMGn2MaZ183a0vMRYD0vBCapaaArM0PB3UnGrE4iV1z0yHVM0kBoecTDF3qNp
w3NCHxtLagfFa9Zo7W39G/CoeA+nzTzvMTAJyO/6qDQkWf5gKidOpDe+7abF4hIaA9lGa+blBGZp
UTol7ZrDmKUy6kcgvIWdx4SlKwoDk/m/2BDgUrYwnCHp6W5f/rcFg6cYF7JQ18Oo4yDRrkWzp7k7
HixrLE+AwF5rigEeYHFu0Bs+MMf6y7F6y55qS9rqoYobdraqOMPTMMIS9bUp7b97yAJRncuNuvXz
3FPygJRvFjBFe+1aig4lxcJRxwYNAq/+28klj0ZWqRKi0mI//gxmJwZbEnsdxjKz7nrDWL5p45wX
4eS25vdWo3ByYqe+cTxw0oOLQl5hk8k7+vBdCcvPdgpIGaAtDqOK5P2yGguxdYvtwmq6gYS2+v4x
/3obUdncSGRbnofW59EENF49a9a6GgcrbkSkTTU9pYk2g9dQif/bQzESyGKqLUhQHJ/w4CjtLC65
UbTaiumuTbLEIUzaS1RIhAJOfMzXxx5HHtQ3snUOJnhpL1dWkvONc8XVD+sInp7aoX21CtM6cTS8
njJQbGBQ4aABtALM9nKUHBncruwS9ZDqanbVW8S4mV7Zlxj4ruGoIve5oMP89P6HfOvVIPyBIUTf
B3mho0HxWIkdM1PVAyZA1cVgdvhkedI5AWJ569XYnWAUqbBswK6Xr+ZCo9HN1dEOkIjcGx2YA002
Mdyi7mN+6jpPjf0lBan6vxiWQw6ADivEQZHj5bCCoydbM6keNKNVPyhZru7G0sp2I00wM9AK6AlE
B/nYnRj3DSQCpBQ+KJvhWV7oaPexkHRzhMd0oHztbBSYns4sOk3rw5CXYGq6qbficCAE3bXZvJ4J
TVRVWNSDk0Xvz+/rPcmTQM6hP4/36KswQRHwT/CLIgJd1mIXU9A+6ComBVo3nMIQvTEUjkpU6bbI
4PXVVjtCZNXWnjG79jrOXHFdaEINYezrJ17q9aJ9vlJsEFgIw3G1vJxX6GZDM2CXc9DpC2xSQxb9
MKuptBM78q1xwHlB4+G1OGyOlq0+p2VWre56sOa8uQTrX4fLqKvh+1P0RrRKMAARElLbJsh49DbU
MmvskEz1YM9cBLBpoNfs5iXP9Z2bd+0YWELm31Dnb2glD3VxanM+wymPshQUf7fqIK4vr0NJyBmm
TOxFI6qjDOkPNV6WwVzU5Px0HsuWjHaZVB9Iun6HgAVtcnii5nfFSrxHz26N7yo6so/xpu3m9/Ra
r2VHyT6YUwTsyXls7WthTPr4pGuSelJP+95XJTDag4HAwY1BQvRUpK71pdWztAvLxFaGwBkc+bW3
ciwQhkIoaNDD8QjbhYrNic36RkgEaHe7sDavWlbNy8Vk5W4zFID9DkYCQmIBABCqChqRPal2AM9M
nr0/3cfbBEqYuzUINonVDf61/fy3kGioDL12bch5ckx7Gmd06k2lbAOlStvDiaF0ftfvM/vMrwUa
DIAQlDqHzsuxMtwdXIqSM+dQTsdvoKB3XSrOrF+vBUB6nGlmcYHiAi5ZqP6nX0BPTvIc7hhmXIKW
tx7kU9M3j7kZL851BwQ46MEiP81x52U/eqv0LtVJDOrsu11q2xSKJqsLq9FCsBXhCiu9GdLZokve
t7IJ8Lao1CAp7TiBXu6oX9bFW22/bbJS7OZSdUWgt10/42KGX3KgbGwrfCJKKNXq2nfJmZzV+cFS
sFYLnMrmhUSFOQKOcVNb307TNOww1BiXa9whKFzguJx6Z+bkZcZtp6PU7dNfLdA4IShtD5T0smTf
UA+xz8DlLEkE2SV3P78/A8cXHxPAPYBxEwcV4PjjmBRJlVJhH8hD5rYugg+qTFFZjWV5MdJtH8+o
MuqPXpPOyXJiWb+6gxh6Q6Jv1HYiJMBhL+fejrmQFcUeDwZmJEXgpm22udY1yVe1KZwxSDN9Uc5t
oZnVQROKds/uxN+iKlfQ8X/7KxCosbVUelNAWbct+NuSR6cNFDzV9sMwYJuB+R3gFy23v3smCAa7
rbCSwzvixOH9/IJHi592Dsg4MHJgu4+Rs4jjUehrG3mYwMWNpOS2d6PhIdKFajnhX5CbM9XfFPVb
9aqaE4gTXdIJO1TydgCjoyX5KYTi8dZ30BPa7hP6WQRB/PPld0hrnEGmIl4OZt14N4lU8oOrTka4
dsMpxcHjq4uh+NrbAiAD0F/heUtYoyS700rLR+ZnpsDNoAVut39/Yt8aBUgysHb0uVSUUV++UFV4
a6zoo3rAxrsK07WAbdyXp/glbyxlg7oVtggmAF26GUfxt4XIE/a4HNGZ4WqUVaR6Do9tiJxOaqFe
VOmnGXpNk3UXmBba11pdTycO7df7mCegZka1EH0MOrwvX7SZBnA6OEkfsCOKz0DYZWcdBFz08WLn
UBj9EjQ23invf91XGe02idRZ2MG40JA+HkUGxjhgyjXZ62ETy0h9PXawdVHgNOMiVM/qYWyLzqRH
QXlX05ehRy9J7S7A16XCB56anadOojjgItFJOfFsr+j4z8+GsgKkBu6WV9dYmXhodaRiPZRaqV80
OXKQNI/c7puDdPQCiGWs5n3a0qgJh61JAQbIW+uDOvZmGgCxTlCENbBjxXZzqjMfLlOln/WC6CLA
pCnFKw2Rrz4wBHlJEKeT/WAYgz37fYv0TCj1bri1SarnQAW08SWDcNMGc9uNNEyo5D9N7P6buUrz
3o+38MXvRYfdp5qo068xzjJqn8LJM98StAf8Elz9rVkl1RdVijaP3p/H4wBv+1TwBFCMYZrA6x6d
xKbdxpknhvXQW1p8rVq1c1nlyZwD6Cu8HzUovF+djGW/c5re/vT+2G+cgpSdqcEgB0Dp9VWsDINM
H9g/6wGwbtZEzqJbv4oEbQrfLPDV3MBV8U2Xy7wMBg5H/FwJGh5KMVeQ+E1Bdfz9B9r26stT2dCf
ncyQ5ODcOM5yFYgEpieEemirpsl2HWoOI3JYdhlpxuIA9UkLekEaCK8qXEzMXXy0Buen9x/ijYPY
BLUAdAHw9GtSxWwqdRIv/XTAcygHwqAukaoU8UcCv/bEEfnGyWHyRtRqqfwwFUdnvjnEMcH9OmN5
vXg3nShoLVddG0xJq57XnPxhVeTlXx/5/3yf/2/ys7n963sO//ov/vy9aZc+Y6cd/fFfV9l3YDDN
L/Ff21/77//s5V/61834sxey//nH1VM7/MGx8eNJZE19/Hde/ApG+veThE/i6cUfolpkYvkgf/bL
3c9BluJ5OJ55+y//f3/4x8/n3/JpaX/+88/vjazF9ttwnar//PePDj/++ScAot8mffv9//7h9VPF
37t9qp8qlsVfv+u//8LPp0H880/Fcf6BvPbG9oUsBEPOZU9OP59/5Br/oHEAzx7UFrVW+IV//lE3
vUj/+af3D9AIqHqirQvRQAdh8OcfFLy3H/H7PAhVWClQ4tjkX8w///PqL6brf6bvj1pWtw3NnOGf
fx7Z/aFzSLQEy5x/UONH+IdX/T1iqmE3DaYHb6ITaboDHqN91J1lOltX8l3dJYBXqlEcxnXRgXTV
unfntbZ9ZallfmkoKrBnOZhBLtQx2ow69kIk3aYVLRSwfpm6B8fYhQk5UeDgv3wi7Ti6G56fHrtH
sPG6s+lzHIsVId1neV7sGRGcE/e2SuPswvMqPQ9oJmehqK0vTY7+CW4xSAQ6lGHO8Y3pfKNF8MBv
zMza525a70Y126GlZ0azSTjfiao4H+p28idbfuVmvOPq7B4dDhnkNWvvKxoMaqjlRj6F+px7QTcv
874z0vEi9VRwGrCZMEzD80tgeXatjhWc0EYZdrmjjLtCuvqum5v8oq+q+UT08PIC2L4Hd9KzP5dD
7IB91svZtGAZNhJYT+T21fypBO1MY1R2yUXspb2Ptl7xSINZn33Zj99+W/T/Xlm/r6Sj838b29Zo
+On8PxobsJZfjl2XdZW4ctAiOfGPNfe8z8ABl7Bxs3nXtvGudPCNdmTV49033itzUZwvWvv9/cd4
eQpuT7HB4Z4txPkCWE+8fIomBTI9zq6IptHQfAVOgq9O5S/Fce9NHbN0vsMpI5qXZ/zzkHhObZUV
rt2t/fhyyLFNUaQkSIvcSbUDoqxHbNPvBpdg4/13ez27zzZJW0fFIjZ1j6LTGpAtiGJbRCbOySX6
s2uzj9EP2gH4McPZwZBv6F39PB9z6wQr9ygy/uslceplfWGlC7bqaGwQA/DlWimiIhbNvmpBzLg2
xDx3SJyoVPtPbQ30aS6HcNDW+zr+z03z4qL5fX299fLIKllUrwhCX33lQUlsnN7x92ms+FGNm6e5
sx9zo1SpcaL1IbRdXZ+KaTiAfwshnl96E8UAB0o9k6zgaElnyjSpQChE1E60VLIsGQL8mk7pk71e
P2RoHOYashibS9rRxS1ncxggUyAxVWTUhTwTs/gFB/u6QAXi/RX0xjQyFur6hNJw6DkrXq5VxwYC
2A1WzzSaF7JzPnea9VNJayDh1P39NccHUoVDtmplqIvh4cTwr3cnWDhqUVyHtADcY8XGwVw3jiLD
C0P/0RfNpYoKN9iZr5TEzuBL7JoWQDWWs2GeOgRJYJZzBIatVW/5t9a+SwCESLfIAuRm3n+2N2bh
xaMdLXAxVOkYJzwa9RU85LxbD/dUpubs/WHeOCb5BA56EEgqkaUfu57ZSoWqu772EVWBj44Y9m5j
3JdG36NHi5yQku9SNb1y8bPy9YJizTS7f0+9eVvWPAIHNDkVYYl+XIjMciHyRs4sArcjUDdbL5xa
ozvxpi/Lnf8ZhbCCniyK9sc+LmqDWtJEFrYxMj8ni/NJlOK+5rbt5yF6/6O+tazYQC7lc+4fKgQv
V3Vulp6Ke1YfGWvbn62J85g1MJ6A85j70RKWn7n6qbLXW68HJpnDwcJaCnD7yzG9HgjsnA99ZLby
U+J5BUzl/pswnfMxNX68/35vbVvI5huECB1sDEaPtm0HkE4njaBdv+RlWCndHFhuUwXJ0sxB2ubT
vhUI40zCfdxk99Su1U/M5pvrFnMy3nbz0aJS8PJ95RQraie6Pupt8wrmnnaRdWO+AyoRzov8uTAt
l5qWZyHUlj1x6x0ejKfgNm8+BO1Rzn+IE1xCRxNdAKbs9LTuI2tuHikU3S2afrVo4lOrtfeEdrfc
XSsFgF+IW/vG3JzI5p5hJ/+TU/61pjf1dcqs0H5Z1S8/wljllQRj1kdwG5YoH5VLr1CbfRHnaSSs
ejeYQzQWoPRsWKD+DI5WwcDQ2sSjQWUKw0TKQkMswEE1pVOwByZ1DcEqnur0vF6cm2oALpUE9Kgh
GEeLU3VreHlQB7i4zM8ZTNxzVJf2yBPClBiVU7qMr49OrhLEPLf6L2vUPPoqw6TbAJdLLfKsYfxR
FNlHpMqMX2CRTyxC3eX7vvz+bHIGI5uHi0zd+eX3z/NYK+bCVOkq6gd6GY+rUZjBUg+3c0JcmcVT
6Sf9Uu8owZzPCfxG4DHTWVuVIeBOlLgd4Ih5OqMeWThfwZaOZ2Kid9TW1ISERTChpemHfmR+TDoa
vqXPfdiKBWKuNANHnb8noj7BpTieK8AatOR4F7Y2q+r4NJ4kPg5t2q2RJIGKLKsCuJY0lu+uJnLf
wLBPfMTjoOav8TD9IPMkkVS3n/9WI08rkY9q26+4e64L9TTV+oD8vB2+f2QdH8nbKAgdYO2BDRhA
lG0mfxulNLEjztRqjfQYefS1Tb+tc/ZVmO3lUKmRJ9bqxIDHS4MBQRbQhiCooQDibA/024BzO9HZ
04olAtSZPLZYeEWp7J70XvuulUUP0BceUt6YJ6nxb8zfFhNTeWN8pAKP3pS2Hi0HDO6jsgNu2XIL
6Y2B5zTt+GJCUEYf8a2x8s/u+iu13Y+1mt3Ybn0ZEwEB6H5E2C5H3TD9ey0AC8EoTJyoHbBo6Cvb
NnWHF9+jTsRQsxcir0MsNZ4T84D1pwehfDnV/TtSB3geCyXa5wQIpx48XV6OVSyKFKWSzZyBCZyH
tU5AybchUIHVT8gSohU4Y4iN6pM1xbtlWIaAzE8JzMbcsTwgMU7Zt/fX3xvLgX4E4olcF8RZxwBC
2ZkpYxVzlA82ZuzEIoHRDW1kOeuTbiyPuUwySK9lunt/3FdXNYweLkkyQdpwSFNYR4chNRvO8zmf
InSffpX2Chjdc6oC6iOcxAh+2gr7RjYXdmlQeMiL3vE7ICo/3n8Me9vFv5+U22PowHwoPFIMfzUl
YPiNkb7PGJnlZPxAsusL7tY3k6pLKAXiJzgm+9NIbJPg2eAld33eLmclgtSV7qUfFLc/gN9zL+VY
NGdzj6KG6SQJKo5K01905txDHlmbD47SpzctCO5DYa6Qwep1ihq1rL9YVWedNcaqfhXtqu9jZMr2
MpXwbNF73nVONQR0fv1qaauwHMbqupnqfdfVRqAvNMzA1+lI5OXfaupr57DQDIpt2nwnqoaHlGbo
Ieqxq3X9vpuM+W4p8e9yp2I80+3BuoYUk8M0LpubahDrPvUqJ0oRPwoJRkso1NM0X5X0M66Fm1MV
sdXevZgnrfhcOE1u7VtHGKd0cl+fEf+PufNYkt3Ysuyv9A/4M2gxbIiIyFApbso7geUVCQ2HhgNf
XytYNSiSZXxdszbjhEZmZgSE+/Fz9l6bjRGujocwBtGK9ZfiaesKzyqrfo6XerJ/eVWXvBg6rqh6
017t3lf/ph7+Hx5CbjzVGkcsOox/W5PE2oGAmvwlThvz2U6tF+7hD+m236eB6Mt8gV25gSB3zThd
xc9/fvSMv5YDNMIYBjP00xkMMov4y2pQ39gRmVPNceumRMTrrUH6EQbM2tWSnzli+Dwi1l3gPxPq
Cbfk8lYJs3jOqt49pa50vuZi5kEslDiN9dA2gajgAeAJkMyVk9tqVmqreqLLbYR+00FKdPlFmj1o
+9aU+tUapnz/z9/p76sJUBsa+MiAaAiAfPnzAodAY/X7ZeFt6hknuW2fP/R+7t17reLZwQ5z582K
QAvDrYzgn/80hcDt6fjzu8y+4rF78Qn8W5Lun/96pidjij0LH0hWIBYuCyxZELBqGNvemAVt67Qf
Mi8HJ5hT5d71+GfqwKlFfZ/YdfMLhkb+lsIp4SyZ55gbbfWwoWSig1ROAFtx8L4T9oeIvZ2/KjTz
1yLzhpNR4sPyFuZ9QZc0thXMOGMP41RD2xH5Kh/wDn80un7V3Eo/gPeyTq0nsYkt9cvm159m06S8
d3jbMNobb71bu99XOJeYwWR1aZSp7qqkd0l/MboHFOUugmTNf5pXq70uljF4YdJNdR23tWUiYq76
Q+YVxrPUSO7D72XGAOj6A0Lc9iMbNX1fJE4TVgpJIcLbbg5ytpn3rJbLC30bPy6t0ujjZJV52HZF
ilFf0l+IW1PjQtR1L8/5UA33Sqz8eyJneUrISQbNOczbpygn8UmdrT8Pi2l/2tiAu1D4DAQDHUt+
XIx6+6Eqv2DCvqjHspiqHal/2502ivy+Srz1EZsJGRhgKAKBR4E+eQFLNwNO9ZkZk74EZMlofops
drPjthmlGcFc7K5AFiC/lsS4hNlaqIvdChmROpl2O6JhqjxMhDCc/ZqMXAvI8M/1OPYYQFKt/dhm
YoSHDl9yoJvCv+q53l6GSaE/7vPmO1Se7GRn+OMqmbqRnzpk4jCyvOn5wUD0EuF/0NLW/aCWsQ0c
7vkSZK59s1Flbtx46RSvpuyOGI6Lg4G96JcGbOMBb40TInCvA1hf2bWqVXFcLSPfMwZdmCEgAPdA
KIWDVvOorWYR4yy8ZAmhX4GQZRbdTPgyMAdPHPUqs38rYC0DhYSWkmHDiTeNvZE21z7HQ2WFjtF3
e5IScGGABpf0kByIjDiwLBIkWwDxSHs8rztovvLjAv9LmBZzvi+dxLzz6i7fW14+XbXVYYpdpB6A
52F70tD+9GE++3NOJEG1Hjd3TR9dh6Jlw3t2Ls0hocedf9NhjJw7GG37se211xsF85Q7rR3LZU12
Q6/hAdTA0RxVX3YR40f/tSx8ZHe9537PJ6c7bI2lutuENkMKt9Zv+QT6nbnheknErEJii0cPx6Zv
HBc76cJ8c2N99Sbke47gJdPzp8JQ7dGSrv+6zrMf94mtnnpBfRFs0usuJNkkOzlXYTuvLldk1K9j
k3bhRj/skqBkVt2wHGWpu1cpey9UqadHkIPy/ZDX08ggnCzQgOGmOI7r0l1tB2IFr8nHBA8icry2
igRniv3YG+4d1kf/iPJeHDZ7zKPNFu5zXo5urNLEf1d6oZ5UZmw/W8D9LFeLt2tZNJ9K+suXSWvH
CN6tdwVY6FxcN5kv/bS5Pwx2gZ/4C7l1SV28t3Zp7P+4p8tQOnEFixMZqJKc48ZVnvTWz9TBJT4s
Guqeo99KQuslsRamVTlxFM86E4KntfHGg07aY5jnaBkI/VnvBTNT3xzUw1Qb6knCVDklCDJ3M439
nUFARUxsuYirBe2AQg1/6jgNH3E7fS6OwtE0wm4INTGaCL3sR6ce2Iza3o+N3Ckeco6oD6RHJTgK
60yD47SJ7X6Um3lZUAikgJAlxWJR2iASHb1EOWBP5sXJ7Rm7abW8NKKLHblt3/Kl0K8uUTB3/Ime
vilkIlg3mhn1PZL/8I9dEA0p4655mhMOJLkhlzhhr/2oXH62Gbz2w5j6AkJA5vxaFFT7ERDKyYSv
vK+9xY/rptbzIO9LuLYLF+JdahafUVdzc7XlhIAimY9dNdy1mZfez77X75rW7o4W7cQrUA7vURTN
FEHu7J4mz9u+b0C03pzVWh8bP/vWLFL8djbXYu3J7ZAemn41VwQYVTE3YbFu04ObDBnulVSfoNEg
aGI8PxR6oJqide/bouj1wzY33hPNlPa41aWxc1ZQN5zSLfdldmeVx0rzFyNCZTqrQ9P06WNeWcrf
uaM/RVzhBX7MpDd6RJe2UJFnYgleOpSfe/BP7i4rFdCejvGugg4yb3ftpre7pG2ax7Z0ZgxDnSPD
vuhfIE0sMLp6514uifxd6Liwq8wX/GkAXbsZa8SbKayswwops90yzCgd6Y67uEph98dIF9fd4PdQ
n5YMDs/oar82gFTxNI87EEAbxI2uI1UksS9DoYo3X2uqfZ64BXgdRBAhu8zyQHN8/u6WovwstTp/
lq1Kd3VDmFzoq8UYd4YyhpxVXGwfwpoJprRKWFEhv74+2OnGeqNVd8hZqkfmo/Jra8wSg6Xb6AHX
a3kBA7Y+tGKmK0J2W9hY6KADfNXmUc+KDoJhM51mh5lM2e632l1iMJkW8hhjvM62qV6SxG+3ndIF
yRfSMn9rWv6jdWf3Ph3t/pdoK+rEqZrtF7WwpjCdXdVDqyuqmrL13JdtM5geSlu7tm1RQsEEHaXW
UT1zDnKDoS2rE1tq9TER9RLOM27zsRlqFjOUpDL9ppXzifPOEJrqlqM0pKeqLx4de24Cf+78s1C8
rHOqmXd0HT0zBuXEdA25ImNudEOw2lTzBPXC2Gv6AlSNCeR3VWx1/uoO28eaW5m2Y5PG+D/1t+LC
mrlBg+TtzDL/uCrjmFKHH2rVdxw5OPPs+81+IFeKfHjXvgUQZ0bHLmcOJkuwZYJNCd2GOQLXxFNo
TpOMSL1bFeRPabafs9a+kzNO5gBKVXfQyY7z+IwXypXhgYW0CrAWv9b2rY7pK/+EYaIKtGJ+XHRy
jtm6ixM8l5M2EUI2Op0Hq9iASqsNe3eipBbVrO/mrDpMy4g8Jhc4egXCxclw35qkjhfASySyk0WA
MOAr4Zk62HazBa1W27HXunEtJmfXZnUeECPg4cxZ3p1iEodqUHzkpeUP2mX2yhWC7NVlOGsazd2V
npteO7+juvb8u9KeFRxjY7gf0Z0CR6Bp1HeZenMcEnKHKmUFAkPwqmnVeJIurwrAn3iBFoMRS5PR
NOCUTxVpg67yyjs8FPtuQghqDouMW3kg9XCNrLR45mWuwLlsV+BqXuhrbRkPq/kwOovGm69bj16i
A121iVe9U2s+7cY8a+7LpV0fjK0d6l3ft9l11VlBbQaGj32Ryf2GDfC6rcU9exvMHK4MFexKvYGC
zI8XIrXjnIi20Gehe7TVxCy1qu1zMeTdE9EF/tnT65/J3KynqqKBFTmT453V7T9o/ViAWtPwcOsy
1eNMWFaQ4fyNB1X2B85AU+DOnTpmi7Lph6UTkV7NaebtOt4AXLeuvT5+pvDm3NzeaViEI8lTe5wA
+10LM8n2nYW4su2S4mxMgBWWoeUeQu+L86S+YlnUr0TCGgEet0BMRnNISBraZYN/IxP4Fj++/DQd
0cRostdrlphbhDtkudOW0nwRiezOVZOuT/ATgGeNJdHsU9LtcTxwyJFTKZxI1xZVRwxMFcunvp7d
zaj3XW+tL84Cnw8UUPFkFQ6yjg6+YejOhiwCTTb2xUyb0gyy2rWqQAqe+o2DWwD0pTsxI8mB9ayr
6cImtHh5pk0Hm0mMUrnzszkDFzYgYV6w+0ZkSW6/ncKBOlM7NyTQliYzdTrK3Yc1yUweHa+X3wu3
Sr/NogQPVSgld2myoBSnZTE/Di3nXNhR23LtxmS5ztJQu84QEKDSNWGZkv1WP09VIc4VQn62+w0g
USF1Qc+IHib6mmiyNjKkoNWcgXaopwHk56ea6y9RdLa1o5NlctO1PjJysL0VXZB2QJUC3HC/QKI+
04oSx3Qzix0mpOIpr5wpAFDqf2S107zVM4lbzITzvbzt+XrWUL5UORd1A7FKmKwrvWg2qASRP3MI
G9r0XnOakRJ7yw+DNBo6uXYbq0p0V1X7YTPbfrCOyPRpxHh7rGwg6ZkFreO2xjWYjZ3uC9Csw1gm
8ZKb7gFKxhg7a9X+XHm8Ii11AVJ5wt3ZVI3M9se1mDh/ruLBrtNhzxmhPf8hphnJaYrLrV7nQEdY
/SmVdCKn9/RjUowtk7HMC1v63AEHHG83bDczZo5SqavcaFhsijpTZZFWJMunVqbQxQxujlwAhPjr
ldGe/rq14pfbFOkrUaP5j3nUtN02pfXPSdTIO7RSliHJJk8L7IzjQK7ieRWgoKDiaKBSVqBe1mJg
S2l8/ZtvpbnClWoHq7h9pMGh8zJXZ2/sdVwvZt+Ekz8nYS/m7jx7xn4xqenGsRWHDultjIlhOmp0
r/cQZ5OjvpnVPhVjG+lNokUp3s6QOpOojLRZThOLVaDanvOLGPwLDfrNCLOtRydC0xV4la9mAqag
O5JMmozsr106PhvrRmSxI/VlCRA6dzHhcvuelsjFh6sY9KZ91OGD3Mi2lLepOXEVTWmRJTv1QWqu
DrJoc36zjBKxYys6A+d9xfPb9HZMh605idpnv+uNaM6eN9vKjkLTJdlUGQVjUoGrD1r202D2eqo7
0u+aqnhOlxxAGLlSUUNLgg7E+i0lEvi4zmkf5Z6fgryV1nR3Awju0LfmYS0aNFYaS5Jf3SgqmrYh
16Wk3tMZkKDEeM4LEtoSLfBc0EQ07NmjCkxe574cr5PiuMi2Q5CCOf9EOmuEVNAfcCfUdQWS0QQI
9h5SK2lCOiOA5hD7h7Bzzr6L4MwZB7CUJJzEppB320b+qrDEOz6ruwHyZ4MpIFys2yFukUY0FpsT
q82BSGnN/r4f2ztrmrJwSbrteW74YTMrNijmunZHWCGxYwyvOKuEA5rnSJJGQBtk3Xhj/SJuM1fs
pLbt6O/jNWBUEWRF3u47VS5nr6DjBxfVDhMvKaIqWZ/X3mwizS1L9KiOewHsY4d23p7NpszjMudR
sDN9jQF9MTrJ1aUpgHluafWUlN4Y2LC7ecRG6l21NxzthZvwOabFKxfqdbXLw2L1+1U5p2Wqu0vH
jmzF8CLbLsoTD9Vtp0yfEgVbjh1M7nrL1BLqwayK4agbFEHbVgQuKyUGRssWXkAo7Prgbb16tHKY
5EE7N+IJNi/gIjyzV48T/e+c5Djy1Zq3jRkl0cTlAOM2pXniD0LFUIvTEIbktAefbv3kffKD4rbs
rzwsJ5A0xhggFF7ClLNl0/gjuj3nAWJ/F/T6bL7NuvnsbUDll7purzaiPjAw/Rsu+zxy/bVE76Vv
p6bvqrjlbh5yaehhDoo4cPx5oBIywckQVRUaOSQ+Y9heqiHlKMmpnV20oNGyFr9oTpQhhqcXAnwn
xJhw8Nxq/DUlwJqgv/LscLimvWk82MZsxHnha5fMtbxH05u8a57pkGyAFB3Iz6ivqdDvcLt511vX
OwsanMvsD1X+mqyrZPsu7euYjcalatPqqnU9eskOOvhivnspyCazoXZIcB1dHNXXvFyLc3Dswnp3
daUOWHjCmUH5daY0QN03qh9ATNsnWSimBg5Hl2TTtyM9buYHjkm3zFZuuwOmOByIl6ivoiuSy5hV
/g+06DrkQPjCEHMzQTetQlAACKprBDtFpjn5y0iTx6GNoxLjp725bFCV7kAV5YBsXiH8UxBD34la
XE+fLj2RE4Se4tHlHpzShZyKRjNXUpA3d/jtO2vGn8sKxhIYLQ/EP6T3rtsuV5s9+ZcqCvGt7c3y
KyGV8nzjKX3gpCufUJLDKHU1Olpux8B+XWx9PybuxMB/MKKSZk1sphkPj0ztyOw7j1fR6N9TY1if
AaT2e+WX88uwWfKRuzsS5DTl2SFJKHzSQivObp9WMaP69tTIAnIp5x0VUPo4pwRoPOdzQmBvPGms
CpncIjwa02VsVM4ErSeGrVMVfccC6dZgebu1dwpkgfN49UvHhIG7ZuQQivpb3c/9oc9tqho4SYxL
u8JImQlwPlJPgJVVsut8nUZ7qff2Z7rlNCpQVPoxLgtuE8G+ojgZI8uL4bnVD79nn9rcpQV5iLf1
uXMyOyTFvAXxUluvzWqmb4LSxpVEqHtlJ42A5pyAktLJNlgV20S9EXvUjq75mg8mbTRXpd9Y45/o
6IWaxZGYkT+lybeS7iOFmr3rnG6vzL5AcExEFinAARFpgatnWqjrPCaTX30fgXJGg1QuQwjxZYJq
DDRcj0ZbmyCHJiumrX3IGDaEKm9IN/dSmr4e71xXjq+5193x6k4/e7CwcMwWMiAzZwo1pMCt7OgI
JoLGQJbbx5KvHrirbZ97Xch95voyhkQ0RtVcjvjrGVbYbLK/yVAjjwL4KjBy2/4NztkP7UmZ0USh
58wZhcniz6e8ke2ZYbpzR79eYJWESNxvsxwCa4bGmYHRCjN+7mh2SCy4dHT6aMEO3yZYPAHtq/nS
piwUhpboz+U0+fHN/xqvM3kxVLkpB6PBqxKqM00EiFZvvhflPXa0tc5/HLjXrFle0qzRz6aZzpE1
FGOgrTI7eEVFjPu8wAAbnCMmoioLTGO3eiM9qw5t+96QxvRNt/R6P1srQP6CqjBAAF3szbm62SMn
FUPZbD9uAKdPmKble6+Pwyt9NcjAy43zHRVGJk/1rIZfCVOCEyg4806BqbuClKjO3ea0D34Ki7NZ
04cVUGhkNmv2+s8DF+M2zPnzuOUmIeMrgK1BVPBXkRGp7nSJNaKAdauwQjF07He6/9KU9KSr9r5J
9Pabzad6Yebym+2JosWoNRepnlnZn86tnF5Sz9m7HUf9SqtedNIKj4Pc0qDMm4z+mu3/m8/8P0zg
bdZ5hCQmubAMfv8ijLLoMCWLWaLelIX1subKD0koyDgEtGBVLYRaw23FMSb5KzN5kQaGBqeiHqxL
6wFq3wxEnxRH/d0/X8u/z81sbKHcJaIS+FR/5VmYWtOlGwS72KDlPaA0YR71mHDADJousyILFHvQ
DeDZ//nP/uFa+MstROCCR+I2hbwlNfx5YubaG080sZXxJvXq6MukC1YQ9UWUZO5zW5ifyNNfVvTE
oYcHniMChTruzjIYO695AGJboVq0P2k9lBcGkd51yS1553YrFkrBtK3eDIl8VrsNqXqdYYLSVcSw
46tHfBvQ0Xap1FqWAS01fiZ9d03waAR6q8dkQfj7ekO2ZzOeP+NUq3+KFdeAC7b56PhQcAlYlBy7
HeeZdkyGkW2bP/oSFl6P23gvisGM0BNVVDP1h4f1AEBtoTs/N94dfHk0wK0tXX//8xX9m/IOXMDN
XQD8GXn/35W7/ipRjC7IRVthr9HSr3tsV/6VTny5r6RDNwgARfY8eSJnuSl/5bqjhWZBOte/mYf+
TdiAsMIwfCLlHEY4ADf+fGtn/ksLaUPG42o6jzi8PWYV5vLwx/f9X/manmXNP381KP3J4vT/Zn3a
/5Y3q9Dw11/1/6HXiVCe//Zg/M3r9O3mQfo///erz3/+yfH0x4/9p+PJ9P7FogmOxCMpE/GRwbT6
Pw1PuvMvC4sIyWEIU25kov8yO8F++xcmHsNAN4NmgdWPe/5fbidhOf+CqorzQEPPxKLMr/tf2J3w
jN6G5f9tabjJ3j2PeDGgX5gZcFj9+fmxchoT9mwYhFvotRGl2tIh86sGIkAsd5w+YCA6uErJ/3DP
maltZYdwCIpogDh8aK+AGB0LBObU0YtsSQMJOWqtMJ7MKtuullVM3uPSmX7qB/bG2P6ptKx+PjeF
VnWxqbU++uTaKfY3XlV6NJYW7gVlzZT5Ue5Yy/zN2TQjqYO1aUzaWsLYpigdu3X4rEChLEZQ1Uaq
e+QUiPSR8cKmkDj2q/Ndg17RIu/iW6f7kjULh9NG40TBvTBVS/+2sRIEKH1dji+L20KjxDXiq1B5
61bdgxyt+n3ZdF7xTTOEXT4Z+dbWPwYxuI821Yj2CPLK8o6O7EA8oa11m8jQVT3v6rmFtFrN/ew9
Tyst+iGCxC7LyJ+XpvpRpxhdD6PnL5uFpyCR9V3hMFm9zJKJYWTOm+uuFzw9MDiisXZN0N6q2pb0
qnvdRAOJrwc0nraF2I6L6sb2t+llflcFI4VR/lllksmqv9WsTgEyJJ+4WhtJqHEoUf2Uj3CGi/57
Zrv5cM0d4YnApKcn7urWLLwv5o4j1oOJkO/fa8nBMQ2UWeaWFjC5MYURQYvQK6C1ztiYHUMelWeK
jvkmt0ORcku+lMawL8qbTRe7ROqS20ZLksyQYGQSmd43CxI1BuJm4Th8wTmB00CfDjULFyKvEk5S
Xd0jPaimWXKa8Rt/excT81czVIpwKBKQK0cfvltKH5J3lnnVvXbjIuUDBxHa3X6334b8GfSSdSop
Al7TltozXXxYpqX7bq1O+4vRYqJCMc/vmpe2xIfhjb49uI9ZWcrQchRwC7ksG4faVHDiT1O2FUgo
1UORStd8M2l5TB9whavlZBs9FZFGGaFFQ64RBuJNrTV5eLvmxlbhUPn1c6Uk0ZCFxfQUNc/2mNCt
2nFTxRyITEP75Qo8xGxkGSBSu+TjKFj+xDrkhfMBHlkv7nw7733wv/6Sa1dkv732sAg/SZOQ6kr0
TO3ynMpRbwG8nvOVMe4+B2G6/UCun4xJbCtUC1em7XK7r4y2NN5cSvyPslqNuLNEPoVyXIkbkX41
73jDkg/+V2NftBOn9tEyGLjBaUi7i19lvXPUdI6oAIj7eXwSAOZokWSEvZC4AeaCF3csJb2efF6H
+ccKIHX55VkDWbcaShz7wHxryS/d2krjqydqRe5ukQrJ0Vm6AgGEtiKO25SJ0fW+H1o5HjYx1E+W
aRHUN65dovPodfC6t3XAzg1AQ4u12bUUQIuZmmFahfwQc9ZlUVGanMayiaXj2jLFOkIaIBJh87mo
weIJT0V+WXoHt9lsd+dbrogtWUPn9d1R+nHq0SYyiHTpwh5uxLlc6TtyBhtK84Szsb4xpCQc3jSR
TQbrOvWM2CCB532uMf4Fa++XJ2H284Nca1FFtDZoOdutRVg1PMDmfcKF95sBoHPSnXwL5ylffknD
m+OU5utTnXnvaJPWp2Swkf3kfGmdrkAidgu12J5odSeG2D8boepYP/kgdIc2l7mM2+X6nlybJc4d
quygFsPwoXzl4P6oRf6Tvrx4a6w5vR/5nVHpkOlEZMj6ZDdetW8hme67ZFrPjVHVz2lRL48QkEzj
SLbmF7bHEXt/3pBmRkjeR7v58qVwF28NtVE3vmZDB14EF9AMxAoIFDg388/aG4kloZfFxLSZ0y9t
NN13BGJOFaqJEK2cBlncj3VRHSend6nnPPvVcha17bdEZ1ZcV+RicKwqz+Ncuxmd+KS7Z6zsxkzy
PVDuJPJUAbB69Rs/58vYc5AM3GVu3q1G62ie+kYf6JZAAVDXAro4dnnEh7N/BdGeMlxpUg5QxnpB
8pJ8J2Bv088VtN2YSVE/B56xFPduV7iPXGaF1sAvvw/tBB9ClxyVAR7CQGhSzeqjtEnnHEmEaYRN
p+vtoTWc/m1hs6cpowwO7O5sWU+VQEgy6m72zrBvvqSzJ/acVK1nJxv6jx7K+U73HMZNys2fWssc
YuJqtMPsCuJkM2bXZvsMAqpDH+YvCUBbLBR9gaPCbOtlDmGdrSdE/Q7/Ph5yY4TvrFF9H0hX0Y7m
otkvFOs/oIY1R12l5zLzbR3tsT2+6i3nczxT1sW1pvty9arndtu2aNXnPpz6LYuUlGM45wnJHwb5
ndPYP04VOl4ff20dma1Rf+TJ4B4RRIqnZVhL7MdS3msJgiajFOmHjyFm39XujMPOFl8VZy4V+gAR
qgBNl/XIcBEmXou+KVg5mzooZOd0J7QiP1fb9JXmxb3vIt/ruuSDvtyDu5TDN6vrRFzkvfXWibwh
bai90jG89HpHSwgQD7EgJPF9EdxUB32fnax+oEuCOPpVCOZ3gJEj1RAg4acz5cIwMP0Q6HI1OuCs
PZqkU9sDF/c3gjmUL+0dO98vw0xycDr0dGiZTnu/LOSJGTkGTALEonmo7PaO1hcjs66lfYSB8r4Z
LNjOme8dWFD9c70VYl/Xqf1KGSQIk4Wjmf5SoMFARFdN91RWGga4trplseaiYaxYJONbkUvTPPaj
VM/Yn4iTmUUytW3kpr0/3qRzZXeoU4qSJ3JnFvej8vX5R+bVThsNK2F1eTE1ERGPWiRa/atNp3zd
scjVv0u2/Ks3OW+VFMVH3Wcsz7LbwtxFkkITKO1OZjvnh2T0dQiJOek7TDZZX6aCyBVX6y6VonVr
O3m7c4FOkP+hynPdrt47bwY5ZgwT7T0ffjICmVXpjmn19KqqORd3FeaPLJoID3XCSc+ncef26/pT
ZYIjI/ozOd5bzAz2ad92P1EhGLHMwcAwTq2+g65mpDBqzhxBHkJx1wvD3xUwTuICHSXZC+29URRe
GkN9SULSrtJIdBXBQD00pnMy5nyelFhYuWxnO1loANfoW84rErLAb9ZmL6HIAj9n0r8TOgLYpERv
GFA5V+SUDayngbOky05tBubF2VzOZuL1IazB1gqgQS2//KJsvjFUaD680i7fmZFZ7yrJxifl21In
xGjrdrO2em9eP4wHOLHNTtGlQEGiHboCxzjNUe/S6k19kegbd663Vb/gy5v7CSPQISsXJ+h8ZlC4
Lur7ntS0CIEazT8GRU/zYpGZBPJ6B2u/foHSvB1vxqK3zG1fqpwMpK3ztL0stvm3YQPLUJX7mzi4
ck+Q9hACVRMBkxVO2OX8RJnAeMLNrTqEJGkT4td5D0aTZHcFPY5LjxCbwg6jRbBpyaWUw++8guYZ
8vyjHbCs7qnnbprHYXDqaJim+s0iJCbC/VXtZ1llPxYqSSQCHi/cYKBHH2xUPtZQN8jjJ+v7Ipvq
eSgYAwecRFQVCCUQkiqkdJFLH+zeWvqJxnhBowqNP7qfBu0QifKa31CbEc4R2oXx1eT2dEccnkCH
pjQ3XlwiocIyd3V6IOXI5s/kb4qNdnHu2nKjaGj6hppBGBZRlzV914YIqBvDCgTfEWlX0YaJ8qb9
MCbGS11kpc/DiZJPojLBEp4Y1rswevvLZsz7w+im5QKkhmpxs/rvq9EY0Ube801IpUFhw7TSfuK6
rI96g1rJ2RLIO+uG5YvEsjbqRN/Nj3XlZuQ4OVtKSTc8VMZiXelPw4TSSqRrVT0+uUwursiCebYH
MttJPZBIfayE3tdkTN0WVFOTHx1jY76FfZ0n0ezR20RqLKbyQlN8CqcWm4KuFre8zWVJi8igDEeW
UVVRgr3uTFS2q11Ip80rdG5Gz1fCjmgGWmdyEuSJXa4ATstntS1aEgmC9NqTsgv3kHWe+dQJbT10
srSK49xDd4pG2xpelvZGmVgKwOXrYK12SHgP44qBpB/1Ng3rpTdoJwe6IHibQlvLDnRszZgSxn4w
k1ngkLacn7axaGZQlXJ68FiG7ywUumdVb+kP4EfecJfSlnLjErVnjEpgzYJydVi0SoZWzKwKRbZT
UfXbyZZ2Di1jyOed707lhyg8isDK6Z9TNfAqSurGmyJY+7K8sUYzlRR3glXuLZ1sJuYFQ0uJMvQd
fExzPzGUCnSn7wLDdP6DvTNbkhPZ1vSr9AM01TgztwQxR86ZypRusEwNgDOPDjx9f6hq91Gq9pFO
2bk6Zn2za5vJJCIIcPe11v9/f8FS1SfazcBE/Ub1ow4Z2qjyD5EJR4kJQTSj95+TawZewzaRro2F
KiFsvcdSfQ3Gwr0mQ1i9Co6U27lxrM8jjJ9qU0obwmsuo/YmZ1E8thHYKs9yysfS88uPLoPCNRkF
H8k6vazv69pfZVt5fp71Xv/kZHG3LRGSo9tutTpg+4m+WHVP0l8RqQfPbNXdUg5+ikG/U82+SqQX
6nYvUBOnn0nMiz9kYyU3s2YmVz2dCBjPBQPXuTG7e2GVC4khLXh+wt7kpUk97wRfFO+uNlsBpAH7
1DgexAzwZM+JENGx7cf5gWAP+dXBX7mZmUmcm4pHcSAG5bMdMzru7S65doopuxcsimw86aCIo5qy
u8Twcx6wqXtFdO/fpZEeIQFEdURe8BGQxXDJnSI+lb6dicDj629KQjoePKuIPvUwrK4MTIInpYb0
goyLfVxLsvkajC/ZlvYhj8pVyJqactqkhW1+sqOoOAPUrC/SRJPUmNVDt3BoCSZB7JxvytTZsX6v
fC450yHPo/Qk4iHfiCHFde+oNv9gLWgKNvHCBu2WeRW6aFAz1u9C3PnM0Z7Lxu2cjVPNigP8EGP9
FBHilk2Mmuoujp0Kpx2l2eoASCiu6Z5wqAb3E0zYVYggEkYZ9HAU/dBtp/G1aSvrZZg69VSLpUCF
ygjL2MaN8D6IcrEIE2VWfOzXsJHzvDSpfFsY1/oH2XDGV7RqzaNlZc20w/xeIJxr5BeEfW4Y6Z26
HRFIEqbReN90T44fuzTXuzPh5IO8qYRNP8njoA9QZiV5SERwQBmm6ZGoTl7cyUgRxDUqfvaj2TmQ
bNo90PiI9k06MRZCVqLbcJQbGJN6Szqlmlr8GUjvUm1TMNEoQoNQyq0n57Y8abZVlehafXUph1KX
24UOXIb80DR3ZDN4YVo19hfyTpt9lIFX2+YJp/ENPXSEUG6khZmW62h1Z5ogFemtE3Y2JuuCwOwd
5emitjzjEIhrR419OHnGfKGx0yN9iBsarGyXJMvbBPQEsy5wkeh18zS1VuoFxHrS9cLTHbhFiq6m
F/apS0bSV13ngVH9GLaD0j7ryKWpe01aAYs5PSBrsC4cUGnFk3+5mQpDv9ZkKu8ENrC9oUwz8NrS
JbXuO2ChzK75phRiWpF9dFjquxCpd7tpiT/JAkYX2fXsacm2aBfcgeir8GAgLNkueH6uMLxXLlmn
rCqbSqbpzgbjde9UUbJJuzL3twnGBn1DyZXfokXLus0EkEW/Em5EZzATBTKgRZ9M9zQsyaLfo8Qc
6buhasrPdDvoXWfk5QLfmMiywydIXvFDW3dVfEtc6UDdxpOl0KcYWWI5X61iGco3JEjS3mV22/R5
2Hu4fYLWaZZqHVs63mHIyK4hXAPvY/TS24NHJNzYIGfdG8WYDH5IWmYS73OJp+MW78pCspors34j
R0Uh0/vKj86JMc7L1tNTrpr0tnuxp9r7pmQv/U8TAg4bLWnP4rStOtNpL2NUuLdUDpZ8ynzl9IE1
y7Q7WpUnvV0yVJGHz0BN0Z3N7Kfa5VQN6rgolsrd0mdcNY0L+0tJrdyECwEFQYUwn8AjsyyQawqX
yhYBJRhA8moJHBLbyF2tpSOjMPMuKWSdH6QYtQFVJXoPBzCg2MZop8+kxsNOxHS3DPeNcsdll2ZG
Ee113ib7auw8JLDkW8zWwc4ik2k8+cjuOa8sMezNaaEjGSxIBKN7zYNBHHaariEj4IvGezqF83iM
/a7ob2etL+bA9LJkBijl6tqOAWJZHPrO0LRbZDh+sV84v5gBuRZGdfAtgsIuuT6VHJIpo/QneukO
y24pB5PjliSGh4gAW7v1l4nrLv1Co/Z/d+7sNfoEuw402nzR1FJyOrZe/UTUJ6IU/WUDiBY6pBd1
1cUlTodokGScvZ1jUFttNCV0J4hJzrntpkJdosGhxRwZ9P4aXk+qE9QDFqFcSms5IPVoJ7NuKfbI
SYwNvg7OHUXhvKVdH6Pm0aMn2hjMPvWWqEm6h0c0+OLszEt7jEjRCgmzSu+z0da2idF+dnojJWJj
eInBvqO+NJor+q/uI3739mbMOV4EY+QisMwp3W6mvvzSRNPT5BU91/Je2rmYArn4p7TuTkbfR7iU
kP/Y/lhtOXURZpqUPoPozMDVBgAsYbi9SfLkuQXoy4CsdgPZgHtW/Rr9ZC3FtknQUSdTpx3csaUU
xm3fl70fZJnad8A4tr2HFbW2F7WLCn0OhN8PWxrj4tbummhD9KdZbNMR+tPR7sYmDlIDg4lns4DP
GMW3HtacV/wV3s6eVs9i1gmiY91kNPWrpV3kIcndszZ28UGaVbG1tGRGHJojJLJfUyd3y6Bgib+L
0R7vRz3Ojo6yumMy18Zjnzn1N1xWyXVHUdYGLIQ5U0uPvavB0UsA9HAlhqH5aOmi3+idkR854wPD
rbncJwUd6JDYSOwK3qlzjKLqm1diOintjhfbSbNxH9XCeUvkeBlRM3zIxz5+xrvmhFQb7mczku4b
FgNaltzYF7fj3AFBNH2Y5xir2STGayHyedsyItrQLyu3BWZkOv2jv/E0tJZ65Vk7vU6eoVPPct+L
hjS8tlGcnAzMyEjH60PnpF+trHSOaTPfmDQUg2x0n0SZIHrMNJbqJtVphI5j4E/RN2tU8iiSwnur
bA/8G83xxii+zLXp0GO26nBZ7OfBIVFPEP6IR5HTOhFo0Xl02/rWLaZXjvQa+VwjLQ9evIAw7/g2
9VANOYJ2bOi6wx1nsLeClzYgyYrdZ5K3OeObgEOK2oklKV8WAuzKbW4JiFFp3TxkPfwGgmyn/H6p
sAAOC+6/adC3pIjVR1AiGmmy5RRUkS7COU/FBs/Fg0wKDZ+r35IOyytLZFNXv46Zfr/0JkramcF1
dnBwCwUEB75ohG0zyXcOKTLJQ5PxXElTYcyclqt0mE/RNC5b0AVRYCW1tY8IET+PU1tdFSS8n4RN
u0dxrj2itqPuqeGhihRlE4Pp+DpVZOc1nvjakGz00IF0WlvAiG2cxhmOrtl+TlvGVw1NrpPbuDhi
pupQ5cxJjN7Pd3rDeUtaSBvNwgo7aEbh6ICnMTrnhTV0/DjU6mTlY3RMsxZZ/iAd0p0bizRdV3aH
3q9Oc25o2B1r3BBTYcJXiISt0DGM5g05MJkVJiaqGiooqzxRuZVJKHhf1D6PnPQM/9q5RobuhPWS
TgffLOYQT+RzrUv2VFJvn/RcoDjV5iJkvFSe3KTglFKAIiUo/qmNnZe45cnM0n4KsdOxfLviuTAW
kCN5ulZscoL1neMv4zhAEiIV7LPIxWdiSJowIyZv01lOsecsUGzHtLQvVjloX/xo0gJhrEZUhSR1
SaqnOuMnnQbGXRtBH4+U7g4xwCg9eixN/LxkOWe/ibS2dAWYLJlEQpo4xceR+eGWSOopjMcCvbNk
2EbhKO07PLdq36frQm7G9boRzPEXClHOGkaOiypjbWQdrHmOq7g+KXq/CKDKy5BFzQfR1mLjxjSu
Jf63DbtOeXBFSsykidV6q8e2cxjiYU81g7+DVEcrZEA4q22p0stQOMOJ5iBreDJspjLv7ogYsM/8
huVX0n8iGgwlRYqeJk/oXbuLknn2mFQcNnB6TyVfTRbMF2gOf9N6jtNVN1RPxqyniOEzj6YJo6Ow
yBO1WXRz4PsKTVlXbb1Sf13L/oTvyMEwTObkhkZn128nF56Ln2BP8drBeHAYHoaFmN4SQ/OXcNDa
SG6R9qeosTINCppRWk61V5DKTpNs+2foPvW5mtksU+Dmd0y3yzVT0+WITitto6cK2FCS4hB2JIdo
LdtT8ogrw+zzJ9TA885cSh7aJv3izXYc0pS6E6V/12sEdq0nRWd1fy6hbJYYEq5OIzuz/MCSST8G
rcqwcQ6NEeq19xl0lxYApHeiLRK5Jua01GY1ItkcP62BDDNoZ1Sl0rET1LzS4VRL/PnI7JUGkNXt
xnSgKzTBsCa/Go7y3NZqNy8Ga5DMjXFXz/MMfyzXD6XlMclDZvJ1WMqTdKeczrs+o/4S2g3rNZbj
ma2Zw6oWtl6kP0Iaw0swq/EfRWbZjg3eE6oK+ARLtxB8/KRsaooYQVaJvDwzxgMV2i6bB8GAd/5d
OsV7YYknPFNHFbBCCywIDTCM3wsDIoVWxcVeukEZbTWnwkmN6TxjW/kdnOm9KAp4FioIE2OobQrd
dsnI+ulCUJhkXQADMZmmuttqxG2NXd+PPo4VZ8fQ56bCTbH95FFATh1/wzL4Cfb9/foExpkG5Dcb
XM53dMgPpBzVeH5UOX66TUsNj0xEG5aM8hThgpUgnt3hvvDrF/QTcrzSh1zcIqGn02A1JMkwUNeS
S+zXun8l+qGz/1Ru/X/dzeOvGcMoUX6lu3mssq/56/AjZPj73/gLMixc8QcwPw+ZHTFVtvsDZJhE
iD9ggGEQ8iyw3ODx/kN34/2BrB1uHo+jY7mWo6OF+Zfuxv/DxH/Ki4B8Tvd5Mf6J7AYm8TvRDdUY
WHJCyfjQvs3gdv3zHx65NUIce0mtPxjizmxumDtGO1nezfDcjbOKj6Z+TwbuzA6LSqFwruti21Eb
nlgG22c/Y4+85P5pYBxRn+h6baMpiL9VIf1Z+7HdqYrncjPKW3e6BtE5MDOwbugZTIJp4O04gKvb
x9jczUvjo1u2jpCIAk6J2RyAHJDRU9J+1LGO1BtaetOmR8eCyA85fLoR8mSXt2n6SRMfidCccMMs
h65BT3CzRsPqLL6eQ/bvh3h1m/lA5q3DHF9WS9gUIBAImpuuOUH2+I0KTvwkY/rzjrJa8ZMDOEJT
9f6OAvLpKxrSOlJp+8UeY7h7seWezcX95E5DkDFyqBqm5s/aRKXrmvMYSkXG7Q9P4e2fsqkfoaw/
6075GKzLNkFl4OZ1MF88XT/+sOXqJDfBej5kifFBDMK7t2M9PVfmme3nRXnVq1NbTxyawb147R7t
Hi5TzBwPldQ4i4mnX3+e90sr/fYVtI6cxgATx+exflrDq8qj8WV66qGl3NkNderj/LJeenPeFxLZ
sim0I8kOYvv9sv9o1fqvSQFv6q/lQ99+/dqDQf8foAf0uYP/51+Cu7/JAffD65eveTXUX39cmda/
89fC5AjEgGvSpQ/n3CX0iMf4L/o5f7Q+MfS0yCtY1x7WhL8EgQgFbd2zTLJsWS7Wv/b/1iVh/+Gx
byEnNtDwCX7rf7IurY/DD1pAaLsGFHXXMRGNMsv7jhf/YVni0XT82RzJTi3Ec9TSUqosoBVq6nh5
jd/RK/9GK18vR6oI1HYyI130xO9fFmoUxG+Z0SPktRwcqTaYaiR46lNczMNpUV2jIJVK3Ht27CZf
qmGuywNeFHHUs6XXA0ekehKk7mB8bJlCHdIy0u7HqsHwJcVs3RnlYOCbM+0822Dn1vf2bLZ7N7Z1
AmkbD8ljk57o45YnQsSNR+KyayaePQQMH5NnMBX6cZ6XCcixHfUDrTYXWz92GZIulrnG2BmN2R0y
ES8LTH+Udz88Ov9mLbF+1t2vt4fNhocENDA/yrrk/fBraFFEevuy3h4/bz6VJBY9OQpq4tbRdE63
KLMxU00j0uq51D7x/6x4Z1h51AcafZsuyGSik2cvuQXupJfw3h1ZhqTKx0+ct/B1Z2nabfqc6Tli
SLYAhw56Q3k+MmhHZC22onLEl24cpdzhnXBOaLPmY06SdwNMwDkQxQ1YyXWkd9bTrj6o2dQuFbqn
HUlG/EvIM3MO64WI73ACZS+yZL4cpbhzf32nvsvmf3puV8g57RODgSKHyfd3CmMhjQcM5KHOQCEY
Rwo624t7okZizxsD8tTri42ufi8YjvdiQNoxQKdiu8B+JowzzYHpoUcPs9do2dC7GVByZfoHDCTx
vuim/M/18T9ld/9NPc5PCxt0pVixVa3s8vcfOI+xyWQGevgSMnjAh44O4+S/pC0bOSVbh/ge0I45
Mbwv06XfFYtv7zG9/66YWN+wn24cDHHCAkCV8qT5Pz1ixMsvaWbHPR3V3tzaWmRuStG5v/t91n/m
75dB64xP3HMpKd5/XSmbxssz2Ye0+Fd5I0lj3tQKEuewqne9ufYibAfWp+/hdYyjU9ZhNLVJ9tkI
oqN/d/f/vsyZOjv0GgnjkNCi//Rx7CIqXaOqujC35ubCmLU+xmZlgCyxMfsSeVPc6WbE6Kss+voV
ODVcfts4DzSzblyjx7/jLeVO8q/DJxnL6EoNTOF/49lYn9n39wx1N4AzbAZEX3CueH/Ppr5xjZbJ
WbgoB9Wtn14tgp6Oo/TT4N30S/9XtuM/2rR/uR2/U/r/z40vQTP/w/Lytz38qUz7r1/+F9ay+EtV
/LiPf/+Lf27k4g9KAcaCPsnVa3jjmvL7rxQTokrW7dN3OQXiDFmzT//axx39D+Lg2K1t3jcCcCx+
07/qC8vnj+C5QfNl6zc5N/7rkPHXTvFnyMx/EmKy9gB+eHbYNQz4/FCZqWYoVX7GMi/kMAPxwiC3
kw/FVR1cbw7nu3P4zQ8PKvjh5vx17R9PvJgS/nYxCwExM3jqpu9f7v2DumQ9vTJUkBufoJRmtcy3
rrdTM6PfoKw1X9vPGcCVVou7KszaRHwgFhXkilZbx1zHy3mNDNpDkleJb1NXVictdeLjnM/ubirc
9NGLFUSFrsrbBxSI094tm/qWuZPDaMWwXkrVtEiWa8xKdl9HzCVJRv+UTn36yRHSTTeKPv0zracy
Cj2rNPSAoMlmDBuWU0h+qTea64DHelBQ6vybzMdtGvYLqXnoaKcJPqY51iOCwMIROxKDvBcDU08Z
VjRd2+2Qg2baOVHhf60rZnqHHqxNtY0izTK3PgPeaQ8ySro0IT3D2LSiU+W2HJuak0RTTPZRc63R
uwcyirgnStmHjmQoui6otY7UFR2GBbdvwNquCnPal4Xy/KfIstMudIgspifszFzCn4qPmGDzG5oZ
TL5nZM3jARFMB9TMm6Ow9jQjDdDfjVeFjeV9o7CuY4RDUevuC5rh28hok2RTqti9yKqhDcvy6SLM
jUbH2Nmj1UFNYrn80i+6jaKkdmbIoPRn2ttERaI/zlLvVWituQ1Bqs35QwUU7MYw6hU7VVbZFZmH
bG52kk9iZzAbRSiXWuVHZpZpfWr9WtnImhax6yDNvIm+cLy73Fczw6lE8oHtjsalhRfE2MlcZ4rQ
Z0l9g2aqHB5xj1UDuvi6bLYM4/3u2Ne9/qZDykJOS/gf7TEZs7W1aJTPrWy9j4kVI2OSUaz2+tLN
8WFN2XtaRJsCKCmq/o5OstmGQ+Wkj37vtiJwDa38rGpbfRmJ8HlBc6FfWeR7HZgwueeBowIylHh0
3RDjqlcEiU58nJ/X2mPGTPQexkQzhGpO3dCEJnEm+JXJepq7xkOdF+0uagBO4OFaWa2dirMPlWjB
/lRm7gQReHkMp6OHCSOWSgblMkavNhiCz9S0eO58r1v2Q1Wh9THdtqC0nYjn3Q7SbRLMFCJizDST
2rRIBiVILz80YoDoknvAuaDjEVhUS9fB91cBYN20yn2NE9tYNiYkkbu0tet9C1wYA2jiujeNj0R6
PR7BJBhTn7HLAKUkZrPMoSoMDMNePU3A1U2kRriBmtSVg9HpNnOGUu2UnSDiRnZcXnmdjSUjnzuY
eose1/bRqez8iiCcWd+VvLZv6F9x02bFKOrf7K7vDz4cvaikCMxlgV7Z6eAM3i9ahch63eod1M5t
WDH+c9r48OuF8d9ewSRCkGRx3C1rOffj6b3rsqYdMq6A6bVd3IMey//mFdiDfryCXw8KYzlXKBgR
8B3c/nfhHP/2O2BUBatFDcIp5P0VxBJ3PC5owgc3RDaz6k9/8x1+MhfTXybVC/2ITbMOMRGdufeX
iGs9aUygM4zXK2u6SgaaYguivOc0tjRx1lvE6XwzxjhG5pVXpZVGW6N28ytQzSTeemYnnR2joOJ5
auiWQ7jQ5wUj9agXh2YqW7GP7FSfLjrC8SKEfE7D5dc/9PvTJN+Ap4cIMpfqmSaL/zOvHsnihAMf
8pePXUDvv3h+BnxSB3j5uzjO9Qf9j239zyuhubdpBLgcFPSffnDNEtAfck0E8IwekRVLprXLHdKu
Jfz1V/r3FzJ9x+EEurbF3/8oS14CFCvRWVqDExYppniFnMZXL7++zN/vnEs6Fo4aYjxseP8/vYST
k1feLGYj0B2MMSPq+rz0Pk5UlprKfnOt98fp9d5RIa450/zPmrX907VSN+sBhNFQHbzpWMpdg4ln
qhdmr+fE3f36e/1U3n2/GF+KeopSlP+K9Yv/ULlnDvJ+D5APLQRzkzsfIFGyR/hA4xrv1R3v2/jk
FRezK39zGIP0/f6V/X7p7/ZQx6KyZJzyU22Dvx2sTNmaQWPYw6MrRpCIeJByd4NHZTXf+ZO5qebc
/QJuOj8R37DcmyiPtn03NTjQ2yTFu2jN6Q10JWKoUVaASkhQeHGyswftpVYF8my7xghgsCWepRjq
J9DTPC32IPvHaE7Fx2jpiIXzHHI+O5iyjBDtJkpD4eRDE2gM+sttajpqpc3VrUZzRjcvsl76Y+Vx
ugsapHNvORYKZ+fGhnpyam9yEcAK4KZ2R091KFR3H/cuava4sZbpVOiRbp7jWulvfV2ntzlY0QWG
cNQMG+Vg+tJrt7MCM/XTe3OIv7I/kCVEVwTsTTz50NziGTR76GGyflBoLSj3PEw7J3+Km4dmUS2k
u9pud3OtdV9gM/S3ICQqZCQJ1HIXUgki2tWjJOekCrt6NNr9iL7iyrSgW7IHMyHaJK4H4MkbK83C
MYlYejdVon6TKUDvVVdVc/Ccs2ICIU86ZR0ZiE6Ldh5fkWFVZ4wiJsKkRr8DyerditaowoopxsVb
kN9pI8epTVwMEgiErVc3hk8nZjeC6RoeYmT8QJ2apjMCJwMDcoWNNVZnRgfoEBGNdsxcZddniNaN
hPZIkeFBxatWqYe6dGPm9qmXffSRG0nWu4NdgUVJvNa842DoP6iSNXwvYiLtigQJ5qChg6Ha+aA5
Irpord/0myIa4kudZqU68WMaYJjdKZw8oKkDwjESbNvVYWlBunoEdGdutSZzJpD2LB+XAVBMFRgG
yupLD314v+B3/FAby1gHPhPz7YjBweKpdtrklsMDisIOTepuhdWhoE+r9mroUX10miZBGphtCvgk
Al4y9LNe76Zo9odzwa288RNQJyry2TzKclbzY8azY+4V/xwkukQUGWeVvLE9/7G3UvA0Roxgjl5Y
OHW1mg92V/Eso3yqvB1ZRAij1wTlXdfDBD81akzk3m5GBRS9Sg3duFEIrOXnUTcdNHxT1GuH2QbJ
9UCsnnztKs0HQTsRdJyXC9lyGI6ga+GltB+drGzTS2+WXRX46VzYIewS+alZeonTAD+kH+HLMYy9
RU3GCEf2uYnavHW1Y9nqzhBWnC+fy8xvrV1qgMhDjAcPzZr9h8Qqsp09WyOUXaYqr0ZuJTtLG9RB
m1V7OxHawvHZqr8ZQlkHqcNwSQHbHWTbDq/o8dTWjmGNB5hlvZH5fe6DJkuxOQTpEI0HFM/aUxdJ
HOelAhMSyHhYe7u+dx9F+H9Q5ZXLc2uaRNe4db6g5pNGtbEjvdzh5UMRa9SQQyZW3d3YRf2Lg6Ts
dZ4bQYdzGsy9huaRIRfCXVuzAfcYbVOcUqcV2qvbJabY46PQtmiN/CzEAj7lYW1MiASY2CGhSFjk
xn225N3FWubnqqyTV0QD5UWUcvmMaDvy9lhnwNpQ5zfg1kAXq/2kGTLZtMQNwxppYzMoOq3d02ha
bbks4ukWDUHxTYHTCLPaVP79SM/A2etQv+yzTqa0cZNgyKblatbpHKJm7TEgWSmeNKSIs74p7Mlv
DlraopF2onLCQGwpWNZC5sMHQhRUVIaNnlsN2Kq0tkIdwlKCtcPAhE0fGFH6ZEyPfO4Sx4YH409O
Y/2xp1raDIXF0gEsPXF2/Shn7WxKt7QOGK5qHcG+HPeYGNXeiJTAuOjK6otTWfmMKMloT1C/CFDC
b7tsXbpUq6C50+4T3S2AZ/lliuKjsJ/KAXrWLMv65NciicNqAE/VeP38gXmZs1wExukr4G3T8Ni0
iBaBUJflLbTZZA/Syn1TjNJSSEZ1AtY4W2pzq1eJZz7lUE0QcMQ1+NoYeH4FGVUcsQcrctaqefGd
IKVXrx6o/eRyyvU0rXaEXxvWrdtjJXrpo0Y1Oys1hvQOHQlw8mKgw0YNKD7lQyLK0EvtxsJpDZKq
Efl4RwW2WAfRKCM6GCpOkBoZePOt0rkv6wEiGoPd2dh4YKjp7aa9xmbXYG2NX52W3/XatbBfQrGd
J28nEdPGhwnIsvEBv3RNoYUu+Ozi/jtUHW75qxnQWryW4e1xNrTqoahHv+bN6dP8HNuDPYaeXvm3
eawMfzsZc1ED1y1ycKhQ2FD39fGwOvbajhTaSPMlIS+zk2OJQ/nN++0tuJPtJc8CYg+ie2gi2EPH
zDGAm3WQsZBqVsV161fdPkXm9FzERlIEkqYDKlAxYstWoniOkd6+kJXYurvYSon90rxZhqy247HB
qs9b4mDLQLGSiH2st8Ntv6QjWdyo68TGGudY7LIOEnAAFcu8t6D/cmcnjCAdb1/cp0i2ozlKH8ys
0ykJInDE0oA3P3jIjGdOFXu3wEQRQFPnOLIajyn5E5sVzF0EFKoFuRs6WpCdrT4Kccl8RxEoKaqo
vIeX6NbbbBj1hyKxtXLf+fzuQafjX7u2zRn5JUVKuVP1Yj0tSXLPMk12SqKPQ3NAkjvIlyyLfXWN
u1tu3I6MgqbWLO9CyoJOm6jN24GpPlXUznAkTQK4CXxqfFYzm6mOARjVqbaJZjmdRj3LN9XC0WrK
+rz4pE15zns3eoqeTqeyfFviaIWPkZHNazbkN79pWiO2hVp0h0ZVrR8sOx9wWkZK2ofUM7UsFK0E
xIs9zcfBo/nNTMtG2B2N7uiVSr7BIWcp+YHE0JRtDEW+d+2IRRbndsIjtIEeQtjkBMn5KIkkwNY9
LvbL4uv0IZixVPsR4HTGWguS5xB3uOmO8TJk5YlkFQnXTPXJ1iwQO96LaMHCQIcPhIi3FG0ImzLe
+bazcIKq50evK7vxgXjojUhTefLipg1LejOhis0DItTkOkEXto+Un+ziHj9+JJx4F/P2F0Ez6Ba/
MCS+Safzlnt2u4RVDCY2ExhNvjXa6AbG2NFHa1J73+WaVrLXMpMIcMwV490ILiND9WZk/mGw3f4a
tpj+sQCumLGQDPVWW8b5TPzKZAVe71v5hm7uNO+U01n5C7w3HCxNVQBr7KpZXIy+g1dppNZ40Wcc
0ld+ZuG+nmCxvUk2Vw4Gmh8fy8whUwJcgnPGjujcymgpbieYId4r8T1x/AGweR1CR/QlW5rjfoT2
0O6wfS+QEpXiMKHpH7UJ8CByAr+7m0yDLJSi6JyzUQiPpoMnqy3shULbNKSYGDsv0kySMxJy0YnP
ZVRXVfVUnqxFi94KAjY3WFlL7SNl1LBsrLSetQcX1qhLzynFJca9n197GWXzF8Mto+ZNYBVMd4ML
3zoEldsWD2CsWUL6pq4wivsJZy3auGGVgW8O6fVB/zereQi6cUKRYnTm4zAX1AlFrc+nmSbhUQMs
UQSeFWnehR1j3ICOh0Lq4u3+VloZJ2g6m8EE9Bzh73lgWIkx17S2pY9tPkRurx2zucmw4yVoyX0Z
3Uw4Wx/rbtdzlO/oDAUMeHkBMKL0xc1i93SqRYYih9SAAZP7OoKi3MgW904ZsjEDtXTetdfIEtaC
aV8P+kwNZRXDtzy18ydeObIE68w7d35t7DSv076JmDeLWI9qPirdj9TJjpJGPy8TARxb1v/4swPj
f98sQHWfBjODjiIrLzJw1QDgX8+oOhJqiAg47qU9fqgRJlGF+Shgs6nPt62tdWQmLl0btgQ7XLrc
0L0tM4FSIKyE2hG1E3Er6cJ4+5hrK51cdIW+LxQQxI3KV3m45iDpPLayicuLlzsVhF4eWoaQeM0Q
DU212vZQ98tLNizqXCXAlY8si8mRoirKN3ln6ulWSDV/ZjeQSECXwkzh1+qw3Zu17krhzYuu7JMd
6UcueJhebSq9droDrqJE3XuT5dIcI2zglhjP5q0B1n4FSMkmkivzwwhjxBSAHYmqywDQ/0Ufe4DC
bjkpWPfl4PQsm3E/YdldctlcKrro7qmPUP0+9iU+3KDn93Sx3tXZi0lRjG4qKsb7aczNO22Kuk9e
J/SJtAFnOceJjg7czq1XDFQxtE2r0MsrUNmM0I20b5N7J9INh23Swj9nDtqMVyFG4ttY+nSduX15
6KyxVWttkqHGalbORj22n4lqGG40rS27I13H7M2K/y9p57XcOJJm4RdaRMCbWwB0IimJslV1g5BK
Knjv8fT7oWZ3RwK1YvTuRE+P6+kkgEQi8//P+Y4KQK+b1dKZBQJmlLz4qJXB9BOpRGW4clOhylf+
QqdRLj8TpSOjBeezmzhQ/MHDEL0QcIzh+9PYXk2mo6AjjdfzOVhegdt0IIgdr3KEIW/dAGK+T6GX
IKfHn9ZYcOfwMzTrcYiSuwLqw0oUS4IVYPxjistEc2OBoP4VUV17IBkPTELmoXzFWxWe8qom0QWc
xWs2ifENmfcAWwe9FoGt595PuSoMCnQS4SFyWF0HE9Hr7lD4RGOrQd89W3oR/knyBKoOvsthY6mw
0HX4MCoPqhpgavNNdDMdPMKYqzJIKCg/kHS18SrATeFOkilPa145zQfhp+pO2uu/dSxFx5jaegSk
R8xObEnzn20nqQjRuXiUGjUbIFXx/JZlwgdw3DUaJ02aQjKWQVXb6OAVD2SUJgdmtOT2uYrSLm/L
kyLn0kOvJvdexjZBo7oBmTYEU462TYITIZbTHxYaiSzR3iK4Tw/63cj+HavilGXPddUWwYa/m3od
B0pcuGllIMqAafTbBDQMearMd/1kSL2TFXUv2VHFWcRD/fsTo42wzYeCGhU5DCCQlVrgk5GQoDSs
DHwLcCsb+tcl6wHgithay5wkf+hBA5VPrgXMN3GpZ1ehXJiuRaqURbSMHp+E0Bx+CpWf3uklSFtN
8Id9QrPm0FceuHgFXeU12TbpthshvFYeMTUiDSUnMwiPa+rQ2urxnABkcni3a857qavTkf7VthpO
OUOu9W008LxcJoHWrgP0JwBHiZXaKHxQCBMZ+AFOSC7EY6kP5maScDPoGA/o/o3sv0s52sPtn7Y+
TYJdRYSMh4hQQSbRgxpIR3V4sGjlnDAD02HptcHTV2GYFgCawE66IFWU+zbp9c3U1UPmDHqXZk4Z
jvE2lz0qFrlaOkBtILnnREytpR6fJBrtnIwn/usudtMgaR21EkfD6UdC9ey8JhvJzhJpOEFQDDgm
l9VBbTF2mgXtQy/Auqv1rGuahLfGpuXA/6m20vSJZGJQgDHrB1YpDcSFUozkSnMjTMfQZRBoklUB
DW4q7d2v43zFlz771WooctA8wfuRFOClU4vDns3zowmM6z5t8xRefY457PdkWsXzWGEbWQuTKSa3
3A5en6Eg1AjPEZCKpjUT/jylCNQnXafpN9cG2Qfg/t2ocm7MAJBGBPHjS9oLxlSJxZi6qAvbvNXW
IWaJ3mb/Kq9EoNCWa0mlgZGs8uJ1GXR8jpqy+915eruyVP1WlSIylOqCkxR2/L47tB2vjgFVxel4
p27rTDPf9ZHK1JhiSnUaOZh+WJmn/vDqsb+jCMZZ0oq0bG/ydkmUK+sWS2wZc4QOWplm3ETDBkj+
FN7j7IvWlRIaKwvge7gu6Esjo0mYBCtA/XgGTSMoNUcIJaya4HISB6+6f9KJfgJHSSee3S8zD+GU
PXT3AIPt4kk40MiLUvJMCnFX5zT51zFeAwwZYlKEKysV3pqx9SYwHqP4jldQkFaCl+JRAnS51jz4
AD3mRTqTkgmHoM+q+sVQU3VDQJvqlm0ejtsRv35v97Uy8maLXXUi/EC6GRIenBWL7YqQsN7FSdaz
H5Ia71rNQwumdzmbasWsnrRjEdYPedG+GCZioMmUxzu1s8LDNKoTq6xEa+1K2wQnoF7RlhC0pHEq
lf34xqi09scUZuRHik06sNrmZX6kJk8gqjUHZAyyH+wQVasZ56dSf+Js2F/1Ztav4F8M3RZrevNW
sKmEdWaZoGYKpsacK9K6JtUpF0QTDKdAj7unhn3wKxBMnkOlc3RcxY0SJG5g5lBp0EVO0jEz88za
VlUUtnZQDG1ns+0sj0FvsvqyZVMVJ5rG7NFKpUByQ9okN0PQ4cmrWgC9mxKnFyI/q+yMa0VJ8rXZ
NUbt5DVnC0QHWv8qt30YbsAYtjs5SGoLL3fUvMRYqjZB0cUvAiGRgHJ6mXyEKRpQBE7D2G/C0rrh
tTyBQoKvjdETI8CgeTuralUNcnqIoC1jn0xoEvuhI2A5SKm+V1huVPjVjyLsVJzURBfZQN+854oj
j+XIrdljauORPWGIKTFQT1Gt3Ck5zWKvi9Bfp/x+UONC6rlVZLJtUjow2W4YeD1Ig0SlMAhvvDp6
/mi+UdB8z+X05AVxqMEsMeWbUQtzaT3Rik9WvuEl90qjtpuwksM/ShKPJGbUHhtPU0hJ3DZyOs4Q
G6z0MEZgXXkVAp+UcPAq9CmgCbz4hYk0jmPP8KR66C1wQsXRXlIyeFotDghlJ0+F2G7aSWhBxvZ1
hV8Tm1Nst2rbxKvEB4uyjnBwxqsKj2zpNKLQQUxK6grrYOhP3ZoGszdCmgQNY/oW4cB1WMQ1xMVE
OQhhAzfESv3R2gYp9f3rAG3ZSJS1NpR0FMbwt0RxvMN1lIaHSM1KzfVUfzS2yjhCUkKnor8gcZB6
u2DnpJPll7QbjN5TfPIlwn0KHaST0zKzD63R8juMwhcJUeqh+TgVOlBIXmlQkFKGjk8wXGr2LaV/
bpnNIbXsX9Kg7mWnVMrypaNMN72RnZont6RStbuMNXDYIjEjTKQuZPkk+bmO/TfOpAdh3u1ufVWR
6q2VK57TEEuG15VsysrT6/tWijXq5qUovU+hEqwHpImCbWkZ8v16UAqg23oQHRLu+xrmt04FWhLX
7E3Co9qRPb9J8JOSXy232x4pAceoyppuGk8Mb9nW9ddANLvAMSQyA8ZaNPir9MF7I5VMrByBBCLF
oVfrA/mGHDJsxDzt1T2UOsEN9Np7yhRTdFHPVeYB2Qy4K7OhCn/XyrzYUC/M7imdMraM/hQIbA0k
P32q2hGoely2SbCaiFpnAvnUT+1WIB0hrCgHsDaTjGMnRNFOulof/MZjYTZgo/PdNekA5cMLgxGQ
guinvBcmoXpM0kKjs8YX611NI3ynKeAREtqCZtPh/Fglut5wDjZBZexzyoX3DcgcAgdAGckHeD/W
n6Th5AoNrYUjHHizORC26RjCdfFVaIFTgW7Ux7S5HbIY7Qvk9GCXpbEqcGs6Eu79uPyZaqN29Fqh
2IlW09+LCm7CMko6PETvFpkfJ5h71Tqy3kLDHslBnoPVEioHAxvQxNEzMRdox0jiey31Vul0Q2QC
gkYRquzjIA2eIzKuqlXYJhzNxIr5TE/ZeqQqeEMS1QPOzzh3FcJWS+It64KnmKMgaYaWg0YR7dNg
bLZ1rhvIVOqx3Y8ZhZCD6KmWv1atsayuiqZvil0bZRktAx71tdqUWbfK2g6fvwUjTbbRgAv+Hqwt
HcI0m5qDSvBqtuaJh9TPOFIkN2KGLqXIaAy5aFoCjx8Z4IwcRrpWKEqqYivSM7wr54+u35jMPN0q
4soxebt/0eiTIohEMsZJZqq6CiuiuzjhT/JDnUbZTUfizK5Chzt3rji9rQdqo/GGlCG+C9BZOZ71
CJijK0nqjB9SLId7oU/r8abKm9kXNygg9bNAuvKtqA/dtM9LGQNrWL7GUkl4bFVNSf9cFPQswGb1
QbipCoWPLQiifAVOradVR9XmVPTdtA9mFtApoz3HlZmNn9xKjWaeQtB6aMijMRfcNDOEx6kuxBvR
96fSFlPKRgRzEPKeiRPm2UnWZTY6lj4cU9Asz4o4l8IJr9HllZIl+oG5RFBmEYpra2za7GpoJPWV
HSd3SNOkotrS63rEAzrRz0mUhqy3tDYmaBam2biR75MJS54rBiCU0lJOYXFqGa8VMBLxaut0CXRz
tHVTYLlO9E54yr2h3EYGn1SSTZLxlQcnHUOjjuJfMZcNzD2UhXuaognNlS4OyCIWDOW+b0ycxFAc
ajcGxJoA06r6aO49dbsmBUu/nfyiqDZ+rU2EmxFA7Sb9MDzCqQ5dQlmUw0i5GqWtFf3KmrIiIiRL
q52B5jbeBlWGCmxAg4t2kBpl6o1GRXZ3Hd1n0liaNvppQh8oTFj3qch24Jg0Qp/cNbln+E5qJhNn
Y/LtxjUShiJZQ3S0KCRmfiKyGzH0PwKil2TX9EVDsyZlfXQUi/RG4Bx1/lrQxBkfBTzlwV3tpXHP
lPUVgEOjSklfM6v+EVF8GhIjH2aPdT9Y7JEJEojx3isClP+Qsvl66iwhODVeU9D6goXyU/H9dFeI
U7AFPIdvWY2SaQ55UNE9DvF9oJGS5Khe72EOUvSWalsri6UdQbmpHMoxhXhoepJvrmMNZuxdEMzO
z4i5Zew1Ptm7NB2lEG+qmXMmDbj7Nuy09gW5aHNNuiP8PqW29FMosw47fdmkt6Zv1PcKx37V1oWu
CK+IPyogB0lDe+hlOVvDzPJ/6myECBsaPGqNkRgqHHDq8aWMzcJwWrByneNXfFwcme/2sBegHLWO
pILEcvOhDW8VP1GmXUJYa/5cTlF/nYS6yGncj5PnTESBYItS3Tw0ml49jLqh0AYmV5Zif5hfmVNZ
Be4EbA32n9LGBEZNnCGctIzRa7MRTg8U9JITv12QXBXSgPobQ2y1h7xb3Uo6GxNZLaenAnjWMddk
CLu03F1pIvpNp2wCA0Kjc6DbGq5xfzNigcjsUUkg5mA6x+Z7F0UNnU9DrOQTAZ7ymyoSp+oGoUKs
UoKo8ye5XDK1zxFdhE3r0djWvC+7SouA8A6y8YsEGnOvmKpGWb0SITNnpRdveoz0KQfBUMGzEYkn
stC6jRzqYJzTcFQfCYtihe1aFiSjKdsAf3kw0LVMa7KlW5VDVkgoD0D/3rdWGs2JP3yyJISrBSQH
T4uSl7qtqiPSwuA2B/xLBLInZASpUv/L3UxACQnfoingwMilfFuHbbgOSZq4xvwo/5CqRjqQ+aWt
yoK/VUn33nMyUOEQPkpaiBDmivVY5yOzRM1wixAIS9wLWSjmFa2f4ZlKUbZm5yxCUB6LZl8pgX80
tMJ4Els9os0gt9dF31rb0I/pdyb0oDmvkAc0bGmMZexJafy/8S55q66orduowrAhJh4/yNeVtZ9K
4o0StkgoSRUwXcz8ynMrsrkXmZpz4q8JbtoL5PSPh+WAJ9GjdbyCzVsHrpewHm/ZpKOADfpI3CW9
l95HUt3/UrLQJ8FP72t29b5VKbdB6BX1Fh0fpu9GxfNisc+1NXDOzGhRSO9G9A20M6MyegdUPv2U
a43OiEinrdpSrhwfywmW2DGgA8i9UNPC2/VKi+K2t0LlXeE13Hii6lWu0uCttzNIdneAkKg6IGSR
7qBzRuykqLrZNY7vbA3gV+FYREC444eK+ZhOEJZWetcaJR5RUAEuySitm0aY7Hee5QuBm7ZGIazZ
URQVgeAEvWSJPyUPYzgNwB4A38js67Azxaxy65xP2h7dXyttkinNbjU8+sfRw3hJ5VWqfY43ose+
ZX5waw80c3ZDndP0f3VTKfOiwJyluUUXwfXTzj+2YY1YWhmzpnvSc7ZZZJThJvNKQRt2LegIqs4m
hTRe8ZJDpDBJ0Et92hVQIeeIbWM7JU230sdiw3oR33qDEYdXsd/Ed0ELmZPSyrDXNGN6pNvuQzQX
JS+ifqj4W/qf/kMhhLxXfRtd+xL2Jwehno+ihH16tDYygSMsh3rei4kb1joCu2d3mIQS5uwQVL+r
Lu5TAGtN90sDpdfyu4P0ts4bawBgE8Ogo/Cdr0y6Etldy6h36pileyBlxjVHGP2mbYbqJAHjBlws
ZnQsurSGMgawwSMppnOmtrDmPX2irqO8Vg3QQFq6bU3WYQdwknhH44zCb8nfK8cCr3q7kY9Nhw9E
b2/6skPfmJSV4q8rzQTfNVBZSO2QABkZ5UWb3yqRKh+HTAiUPdq6fNgpekiJCwhWfis0WUxzp+NV
odMfctYoqxu/UjXejT7bROxv9pIXTC9eFff3BBxrdOAnrT9UVjvVqyIlwdrRDDZY6wLHNOyGIul2
VK7lJ52d9zOS85EKvabQdlBL6QXu1YT7h3pkfjsUQ7wisGxOzx1G9aqPw8p6Bm5cHTJtArgY8FiU
daWmMIeqRihwk7URXS8xiW8wqJnemm2CZFJbykDg5VTdsxNdCALxUBIk1Q+2PVWN1KwMtloVxH9q
YAcgdi2lC245yptzpnFCcEgN9M8RO9WCUg2fKyWoNeFIDDlsoEqPDOeOZSBGuSTmfD/GIgUU18iP
hkR6j0dha8UdF38i7StYBTW+f3h1QPnRbBRRCEA70yhH0DNNWJbTLvLoD9X0dK2cdo0yNIJOaZ0N
QEyh7xCFsnrALVAC7EEY96gUvvqkKqLhxoYcvOHlJS2hUoeCRLgWlhinRYnKFL94CPajWQ/P1kRU
3ZrkN3DorLjQWjs+hmDzzMp88wFbxDuSpikjoU6EzMMGfoDSWwDnGC2oH7Zk9uOPJlOj13DIlJfS
7Gr4GnFm/gpQNjUkPxRpRTffN98AJlkWSzz9F0qoPbAbAU01S5dQ0SYKovQmakasEBK6DAiMxlhM
W9wT1okSJjIQ2TfD+y6txOKa7EFsVwRbamxY1L7oblI1mK4CqRt+i3xX35W8DEani2XWndyS53ke
mcMPuZDU+7EUpIQuexh623l7ZtAtpLRE8gAiBbuXMyk6oEXLZNuD0iq6oWw18Ddjbx8NQVzt8hrK
ltuyUI921NFMxmghzyu131E9SBvfEt1CLQlBxTqrxatp8qh9x75QPyntoL4GGRv8OezC42PCp7W5
Cj1YIjt658OpiYU23/xHMwDJzCri0uowVnIX5G83By0ACAmoQN/FbWZuJL2NDoTX9C9yBGCzUkTx
5/ey1HNVL+kwBroPMkdwGasLaWjeS0CpWgh8cn03hvIx5cW1jGn3/ShfCG3pRYomjVBTM1V1IegW
i8gTxiaiGy8HjijchRa4bPL1zEOh3n4/1BdaVwswiYXGXtNE2VxcEPqsIqlTKroTUWei6D3EuXf6
fogv7hlO7b+2bK5HNBdKaI0IdJKIGUIpToXxkE0rivjfD3GugjZh2IogJ8TZ5S0vlMlxkKOFCUqV
pnQPz1exw3gjIpOdAuWCPNg804+boqbikEWljld8Nq19lCVDC1UsL8zRkhQeYY+UDUKRI8JWH36n
5lVoXZQjf3Ywz2JkbhnhRGhEUJHrsxXu44A5qRAVOlvVrhOSDSgeitJVVm1C6xiFRx9oHu1e/YL4
+vyJzbJnNGyyZpKptNSuyz5NTWBadC66Ozlvtx3xvEq7+v6Z/ZWLf5biWyIVcJ3HJWH1UxcG3sEQ
coQk7KELF/bnSt907uACl7clG8avwybTtRzqjg78dwfiktO7ksNNtymVOIJL+2FluJrbXvAinL8R
/CyJMgDqb0PHO/r5hhdm0oaVzs+SrJuhfWrMw4Xrxiq5sCAwAHdWBuqE63H5RIXEp0oNPskuV/N1
d27nyo7sUAuygQX8z3XjX3PokDroY9x/XTVaSwfKiUMt1SkuvEEL/zfzbBbb4+kxdFEx/+Wr/DjP
pL5IPBOClW2OuzkE3Mcyb0f49u/rtXTtbQVIvHbLE3gM7Pu3SzddPnuDF8PP790HuX8HGCj3ZkyB
QCoSioWTaTjZ7tdN7jQkATsmyLudty62v5Gy2NDy7OvR/tPbkRNdePxLlBE3wpQUjDQK1mZ8TcvH
U1N2N4ZK18GktU4piU6XP0ea7lQjaREyoTJCQdxP9yLXTzX1FErSuzAyLhCqzpYZzCk4efjGyLop
yUvnspSnuAEsqMOjot3k8AlbsbkbI3BhvSDdymXk0oG6/n5i/rVUfHoh50FNEVeiqJFnpS9eSD2x
kOwGEr2VyLquyueiZxNZq6SWCDkgHXnV9vo1fVxK21qFPFZtbgdTcWolPmQlCBvfJylyuLvwq+a1
+/xXKRrfEG4GtpPPM6OqgYLJuL9sr3nNC3UvsnUnMxYAZ340SdD0BxNYQ/toycmNoM2tJeVVVqUL
3pcvHwhZHTo4JH6HubBxYVkXR39Aal2mKHU1iFpWAgAZ8popbWMqd4jGfn9/5We7gPlxfBhy8UrI
1Yjug1ATqILrQqNQBqijp0fbVv02Dy4s+Wer3mKwxbMfQNGiKmGwDlEV+zz63wan0O+v6Oy7wiC8
WYaGJV8htGSxtKKjJXk9UwxbHLUVvaYNAAdKRMqFtex8LcH9bWAAZ/0GXqUvPpm+ITSN0Cgehz3z
dszEP7qpUVJL68dpMvKn76/p7MaZKr47SC+4xdEH/s2G+7BwyVrV1VoUW+Se/1TUfaRfuJiv/v4A
bZj+3DZWhMX0LyykpX6OZm2c8teGksbUGxcu4ex+cQkfh5h/wodLECIy5gFAm7aIpIqjqB31hmO0
BKe1/3gCWKAixBkqpqsAQhcTgKTcUgD9DLGUYC2JA4mvdE+88hc2tecvK8NY2I3n7FKccfMFf7ig
vPHlDryxZxvSUxOtU/QoGSocHADtD6P4L77c/0oiOX9P2azDH6GxD4KHj+fn0XoishqLiDM7Y1Rb
DdtdRyhePKSn2JpWXTY538+4s8dlMB4gBZl1mn9dLkVhaFJOl2Tgq/lrp0vXydDcZRDf1czf/8OR
2BbwAnFRFjfRWlIFhbkTnEW6YQcE9vFX5lu/A/5ZRorpBs0lhuG8xHxa6NkRyYoxb+JhO2AD/Xwf
xWqoWtSurHctjNN7SfvT47XKRDrsxirtfmRdv/r++uYnczaiajBFZoKctlyP2hJcuy8yIgG3sC1B
EWjv3ngpXfSLUTjCacx31j38oIvropQ7ylZGjlc1XA/FT63yqHtd2C+czQloFX9NwNacRSmCsPo0
42kWFyZ2fA4+wsGkUKZWV0byPLZP39+wBSKO6cCRQGWHSLfSkk1dW5xMO6hnRBfKnOWgRB/w+zdu
aZTDLhmUaD+22h9P6Zs5xgUmfJdt4zkXvaJDupKhvl6YnWfvHUgnSacfMa+6bNYXy1ZfE8g+GGDw
IlntEeegaTFTVXlQ1C7ZTY1MsU9tswu7d96v80mDg3G2cqNOZ54ubnWJGrJTSiyhruvuXffo7o/8
u/X8x3ptr3c72+Zfjuv1mn9n7+xNY+82G/tuw5/++x869pNX+87e8D/v+Nc7/jr+2tX8v/MnZ/7D
4R/u/CfHsV3ndHK3/LHfMpY7/4l/Ovwx/yXzXzr/B/dt/3R62r/tC7fgP+33/PG2n/8v/M79he/S
+YyD+gNsRTNgkpjgWD7POLWldExbFYVPA9+8+i2L09qLD57+8P2UO3/KCjw13h3cx8iWl4Ztf9TK
qWpQDefMuq6AMhtq+xRxVwHr2Prz/WBfXRQvqQrmz1AZd3FRIMX7ULKoPMZJcYtRfIe/GpFxf+hk
Yfv9UOfTCAAt7ASRCyMdRZmv+8M3KvYVMiz9zLDTJHZz76kuS5cCoYP9YZU1v1EgfD/e+SoE/omn
Ba+TnjUvzufxAilWCiUKDHvq1GovemniIlHIrwYh7S4sq+cLOUOBqYJ/xx6PLeznoQhz9+FvxdgS
OzPeSTQb7LCDhz2Meh7YdD/1K98Yuz0ynCcDFc6FTcbfW/d5WUfLN28zWNSV+Qv2efxOCzJxSFLK
4nZu//rXqVq5QTRljyt+yqZb40N1U+e9X+MvUFbePa62Tb8nxsl+KlzR/vNmOv7acMcr4cJbM69J
y58Goleh5DG/M/L8lD489QmFZmTUhA61BBEGZGQpyqU91vkQCrTWv0gIQ1bPXpihG2MEYS2BNZ1F
RxpbcHn1/VSSzmpSgCY+DrGYS4VktoZUdczdUMq2hAeRLzTm7a5CYOuUIzoXRcreYqErHdJ6b5RW
LJ3vf8IXL+q88HBaBc3E+XjxC9LE8wK14xfA5w8c4CaHXCdzNht/JEZ54Zl9NRaKLTBQ1GM5ii+O
EzgyRtomHI2SBhS8cCVaxzRlt1X/P8eRP88N8sDwhEuMg8LA7aWjh4IohExTJhc2C1/NEOh5GmH2
Ip9PcfF+lF4S+62E6qXMpVNZ+L9JNbpwLV+sNhib2e5IlFDmqf75WvogRlOcUEqoEP7atdI5mgzX
PtDKCy+7NN/9z28UD+bDSIuZMIAQMAG9G3ar4nAMbycmXvDeCCqK8dQRKmrC7UuNzl+/xN6UvljC
GZroeINGAP9mcZFRC+8ACSPLivQQ+jdILQgPLOvbXt6ICBnUEJDjlThsCjzB1V1QHRBWtdZaAyiZ
v3z/PvytO5/fhn//lsVtUKMmBH3FbeC3jPnGb65z8ZcHE0bRDhi+dW0TDveJt/eiDkHKSo/XpL18
/xu+mFbsDHUZRS/lTWW5I5A6Xcn1ittRVKJEd63ge41e7ftBvngZYQ7ywQQCR4luWRhrEeTDnqBf
htfwj0x4KF6Jd0zKqxKQ4D8eakbJQXSk/K5Ti/k8h0u/L9UiVnSbhvxzF46notb2aGt/e3FxadE+
f184IYCco9nDV4G4kM9jCb1cljCUmMUKeXul+VuJZagO1s9/ekkMw4FYFun5SNLf7f2Hz8/YIcoc
NYYxmu4QDClqH9wf+bii9nChmvjVV3g+6dO+QBLEkXWeLh/GslShLosuoDhHOcE8FXRYd76sCP1z
0hRltFYi+tUrOpFz/EIzRIgrJr5WJF715B/4Y7jDFK8/JUAwjKNXFf07pDtrOmDzwntkIIRI3Zx4
MixqE83bNcqF5M/oYSN19SnUnmRM6bdiNTO+TbrEnEf67qEIKiyDg6Jn1HeLOQqTsDlEgEFYPRpk
Pz7UYRP9pHHc7KJsaN+JsWp2+MOG6MICeT6P57bHvzcCi/e1mbq+x0ho4v8l0TqNB9+JcrEnK2m0
VnUuDg/fP/kvFgi63LLExmwGbNMl+/w48gzhdkskj41s0taV4op8EJuSH9QTFE1gotBVPQDZuFNJ
3zMDvEl5ts+x5sOmdSQ5On3/e8639ToNR0ACMFP/gos//xyLsKIkNATinzL1TiU5OqtJJsvrbTQF
P8xJurD7PV+buG5MPjS1OLcxJT8P58eFLsitKCBKIG45qo0/PQFYF6b82UtMX2c+qMz4dOj02uIl
LgmYaiMFJh5HIleCvtwwT83xn86cxSiLZWkEkTV1JK053YjXiH4EYabNSNeMiJvvn9HyeqiSz8cu
i5YIHKuzRalLo8oyyyJxvOwWS29cntpLQ5y1nf6OAT9uPpbQf172U9HlCUUn1ki5fw3gkuyS3fma
2v7W3xgW/a9ptepdZAVO6l5ac78em4WdrAIVzueyMGNimJRCs0mcGD2wPdxna8sJnH5V8wAdzN6u
9T7pznT0iSK26/2lntfZK/n32v89vrE4J5HCXSgqTmSndbyTsdMrW3VMd3LIiVntJqdnt+ncf/9I
peV7txxzMUfDoYvaQOV+B7kd7cghujJ+wNR6jZ2SeGharMEKUc5zcbzYV5vn5ccdCiUaZEpUSamZ
gMHTFwdeoljbwhwRgeThM7nRYrgru+3gb6BM27mANT92S7R7ukhA3Ob7q14utsuhF2tf0QxSEyqz
/sQYdoO06oFgDd3d1Fx4Nc96h8uB5pPxh29eE8qSl00MhIH4rVpPP9IrdaccK9ibKyBBOOG231+Z
vDyKLUZczqGoqVFAk+TmiBBCfuXbwUW5d/Tvui0i2OPgSA7W05O4Dh8lHDpXxYU7+8V8+vRUl4ej
LJLQfeuMH+yEG+vef0p25VPkxgfzYSTwcospCcHgg3w9Xdp+n69On0derINS0vTUnwIM6ZAM9Pg5
yIp1I1y4vmUpY3l7FwWhimznaEaJOths7ayFTCEXd7WFE60Rn3yJoLaqt+veunC8PWvFLsedv2cf
JtLAdREeOT/WDfSLaEsMoRO+j5YNAgrklTtcyXtzbbnKw/fz6cubChKP1xT0nbkU0hR9DZNU5aZ6
iW/L0abKnzztwj398m3E80VfAZkJOQ6fr00u/Q71FmOUlt5te816jyfpphFGXC5Ewv8fLujfgy3f
j85SYjbeDBYo7xoheYBsffXCBZ3VQ/4+rQ+DLBZVI9A0NgYMogoHTyWQ7hAZeIBSxJfyFUCqqfgt
Cz++v7ALd9FYTP+A3EqwB4xphXLmVkl01DpUQrGVC6tckbsLS9uXE+PDJS5eBNiA2WDkJF2Lyinw
bgFgtPmFstKlIRZzHmNQQOY94cyB+WrSYZiAkV0iyn79Ys09SKCS2PqWHUhtUjW1p1/raNZRkJyp
PKLlavj6K1sv2WnhgwHMzxcJuFuX2o2auBT65ebCRvGsaPF3wnz4FfPD/fB6WxlGdqPnVwzVTkRM
yHZbrlZG/BIMN4DI8Bm4erCyukvbrS8nzYdxjc/jBqRnSgWmJGeM7mUdHOx2KkIXPvP3c/PLF4Jh
6Kqx3wDuOj/qD9dXT22k4cGLHUFtQ1vlOrCRbD0vdzGskoMypg72TFeolauguv1+8HmaLPcZsII5
4syMUmOZTAAJN9QVMWca+eO1IpS4n7wLy/N8m86GQI3NGXqW5S2DksrQ00aORLETl+aVSvEsERun
H5Rfem7s/Evf+C9ny9zc+9dw6Bw/380BSF4+yjGs8YBs3fdikFyf7m99V5h41TO8/fk6zfodG8bv
b+VX0+XjwIt1TQ/FepR9Bs4iCmiKvvPDam3IMM78S8WWs87i/ErQ1kbgQA4zwo3F1EzaemizkLGw
bhMfohCs2E7Ya6CuQNXWimE1//dVrVxDo9oy+cgpvFAX/fpGf/gNi30ifMUmS3p+g2BE3kNlCP0+
1THu0ichuF0sIJsI/rRBcTReYVCubtKh2jSm2V+opP0vN2NuohCjplHp+vzEpSBJJU3hh5D+6HiN
27WYC38LDRHd0OHsXEdizU2qUHFfWiG/fOaaOCvADJhXy5OyPFrwE/SSexD+MoFvKG8WhJpLmomv
1noa7pYya1vnNs3nC4wEPH55AU0II9FVq+fbADJMP75+P3+lr9YCYq5ZhAjWxOqxmMAG0AnJjNhG
yR1L7OCZT1hL0znkQHS8NpEfPQLroyb1HM/sX4ci/1GjdChVTBlSqjx6jXpJmvLl0kgEniiRn2LI
CJU+X3mXCHyYqpS1o05XRJffhca0bSak/z3ZLl54Utt0pQ3pyk8u7Bi+3KvPZRCkFRaClbNHG6d9
pwg4tuLittIH2Abqa4LcIW3uJqlxJT94N2OOhdZj1xPDDNoy4ivUV/Ku1mI2atiHLxUk5zdquZLy
XAgSRBDEVnDxgEaDtifA/hi0ZnQVdyd6LZtEI7LPG67zrKOj/E87R/M683HExb6p6CzyVQlVBteP
tVhhu1aLyc9Qa0D55BfWz69m+cexFrNcEpppkHvGitlNW/Ssjf8k7bx65caBbf2LBCiHV6nTzjnY
L4LHe6ycs379/eSDc9ytFlrwXHg8GGPgXSJZJItVq9bK3/PucNnJly6jYyPTHji6a2Ex8yvJwsjA
+RiGiE95e8G6dnnI/21hdz53s2Mpi2s02f08Qm8IvHK6BQJpBN/dyNvIvPMG6KHyZuVMXnqAUV5R
ZPBcnEZzlaewg++41Rmd6BZYQkk1kq8G+IEb3bqH7cHWkodIGB8uz+mklHnulzJVedKFxO7ztFQ8
UdPIMeeTug8+kGa2ecbeZneKHTs3wnZwYDO57TeqU2/QhtmMtvv6WTjqVX8dvLqfxZe6ssZL5xia
VYRTOoAUSgSnaywgHz34Eocy+SJbNMz7wFuN2RadFZAt5Q7K02SJT23QOD5qWgxPg/ukPks7Oj23
rQX+HOmSvbeLNnRgO/F/CKSmRUX8xqS68TufcuS7WU7uIIMzG+Zcmpsek6Htkk3EqaltArjLHeju
tOeqQiLFvrzAS4MFMkU7ChhBklKzwZZ5wl0vthES1g+RsqtToLVrUeLSTUpbDfcoxQ8KhbN3rlj3
HUyeXeQ0zQ9hvPf8t8B6083dfxgJzHIsGdoJ/Ot02UajH2KuUzYIzWBN076HcBab3bi9bGYxJAEn
akBMhIfwejq1U1uu60HWSRBq3Wk+BcSbLt0N5R4mWlHbZtKWQpms30rt62XDiyt1ZHd2XsNu2/go
iU9nKPnZKLxSiucsEVZmcekeOh7dbIOFXjB6CXB3+OXV3CkV49/J6AEu5tSRoW/fBXkjbYo0/X55
dMt2NV5KJqcMINLTWdWgklSqmtHBDDqxv9y0hg79pvBAo7mdSsJO139dtrh0lHCC/K/FeW+ZWydB
q6QiR0nmOWZ4bzVrLVKLIc6xiZmr8MJToXrHhGm6DqXSzt363qMHRYjupPJBTiti2pUNvXRPWAR4
aGCTXT67J1wt16oR8h0HcsCtqX3r0gwCYDjZ2/o+KPvrWk1uxW64ujyZK1bnkwnLch+1LVbN/mHM
H8LmUfbfS+GxUg8lNHnqircs7YWjQc6rxJZiISZPByUd0y9ZfAOlhN2sNQIseeSxjdl+y/oSyUAZ
G2pE7y8i3qpvy5C/Qa821FvEpS7P4NqQZhtvSEzoH0XMGf6POEWWqd+Wa9C3pbQ8QnLc47g9VcA5
hl6h1b2ADYaTeIjjYAcZqPcN6QD9ZzDCQgZ1W/rSZ2Z0b/R1OTpD6QkPSQo6zYERsrv1izi+gaOG
svRfj53rfCrG88wSKYycbn6KsUEO9xmbv7hyveuKplizdVc2xtJuBI4BVlOniE+EPTtiynhEAasl
Udh1hXYL/ZP86CXaTQwDLHoD1n5oZRrMIu+O0tCA+Ea2hldfWGKAwubEyjhBHecp2NIwqhyQI4GF
+WKqj5l5gK7z8kyeQXGITE9szI4cpc3H1CJnDvEjGtwRPH4w8cDovTHcclsDipaBO/ktTPZS4USK
5SCIZYuwBEdhf4DVadMrsl2L3w1ygpc/TWcRZy+cky+b7ScTEi6Xvu/IKb2tpbx3DXvo2lurcC2c
6jg3vZR0jNEvNk+46W1ckUbgVSmXv6Ly1S/fLo9i6ecr9Coyz5TsSdScuqqe8YbXDX7+yDwNXepw
4V+2sOinNIJOaC4C3bOQDKInt4aCh/qgfmPVh77amogZGd9UGpOBL/WIngQrCPKl/AD5pj82p8Pw
KP4sfU2XWivlMnyxJHvYa/Rgqt+yvXU/UnN+r26tjbqS+13aDfQ+GWCkZDqv58g44CwJDLPTc024
jfW9wKMN6rDLc7lwLenHNiafPB6WhJIPpHgMq9hIIjmizZjcoasB8IeGq2YtBF3cfdCy6rQqEhiS
2ji1B8eaISF9xPnqtBvxDfKx1qYM4tBRtAtuzQeRCr5wU+8A2a6cbouzqQCkmdQzJ9jFqWWEDj29
UXinBdK16l/n/XczWHkLLt4eypGNmZNkaUQbAfSy1OIMOzh4W/mbe9vsrD1qTs/eRlrJXy8PSefE
Jm9lnLVFJ4Ua+P7IkEyJW+Fnl9wN9YoJZSkVpE/v6alhiefevO2/DuG5jQIhdGIhKN5gItD+0URo
R1UzyQ8Nsknf4yq1rlxUae5hj6uvw0RKtiFkzwc3E/0rD56dbypsVj8gu3UPouSNcFVqHtkHPVP2
WYuQUQ+D4jUKji3kAkY6fouGWnV0dJRwjx4KKFsoTAQMaAm8Q4kDH6n03AmqRr6rBkN4KBGGqG3R
HMZ9IRUelA5SfKcnTf4Em1B/q4ZB/RgLZUNWys9RCYoSq98FTQURnCj/gyhHE25TtXJluMfz+rVp
goBboQ3uNfh1qk0Acmx0cgUUiJ36RmUCyhyq91qP1D0T1z1zpXhXkoY0BNzz/ghpp4meSw4rMKUp
GIwDRZm+zA2vWtDDGxkpCWivVD/cpFYGslxH6UpEKyzZIz3aHCgVdFeInAaeA3uZ8ubFo3nd6Uh2
wKGPJMXWRQ4mt6FMV2/lXHQPHjJjoZ1XYlVBGdOqO8ixlA2aDMK3XtIht26bOHAaQ2utXai3wR6B
a/0zQZEbGKoovIZccd9H13QfkFVSt4LkQ84TkGqJYfU2BnWjIB3dbgcxkj6UEQr03uv1mzhpYJmJ
S/lfeHPFx86Iw22G1CRvSlemZwD+q/gjifSucKaO0a/U1frrUBGS91Bq26sslUbEL4fkjr/e3Pmm
maKObih3EFpIFGAV/wrlqvBORhBmU2ZjgFAZZaEPq5D1J6jlrBA1qlLJ7Vw1Y+RREpin9nCAy1eZ
XNVPUagUOygFoMoMFQV4fpd2343WF7cGlCkJEp2Zt+8kFV0WFVmBRzOGzgid+jCfSE8Ic5Aie/Gi
JH2Gx1TPIJz1IW/MiuKbp+o+RXap7H6obSjAPSsNo3YN7239GUaGsAvHOL92G1F5TZtcca9U6HYO
TSSPT1KnpKjaDnAlu4LxpBmFe1VLlUbpXqWGvy0atHQgDaN44qhhNLRQ6lb9UwzLdAvhsuXedpqQ
HHRXaA5ukKNNaPRF9k8KUOeVbkxwrYVfCi8QTFcpMvRt/Eq7Wv8ie7X03cqt0PFiS6xh1Uf3K1Xa
4ocWk3m05VSvTdtHSeIj62LrCR4rSLvTXFH2jaAmN2YHcT1qIv0uhlPqVUY/p7Rhnsl+9W3XbyUQ
D6+yHiSVE5sUlSEXhk19m8BFAq2cG94mgebDRsn79VVGVmeXuY0CO0UmQu/ru333Dlt0d+XCnkZv
bKfrN10uu/eeUrOBM1Hr2UWDeuXDE3vTdZH4DeYnVBkjeAhRuqPFcUMfgXGPdpsv2RJehiLRROjf
ogA07IN8LK/VUohQPUBfwYYHv7gqkA3YQchGXl0b/ZIspdbfCsReXzLyLG+5YUHracYWgDaKBQ8p
aYzUQ255k5dZ+cMzXf+e07DZCGUy/GMkcrGDWkvgCZn2iNkYE5X8iLb9TdAGvO6sQXchUQ6Tl57j
eieGlQzPI826VygpFzt6YKM7Nc/CZ8Ed/AP8fxrbIcrZSHDMbz0lhTd+gMQ3G/XoG4K7gq0OfrNN
6KE40Ijd9rbuae2mLIeJF0iSq2JnNJSl1cEwH1q16LZBmKrbrI00VH4g4rMc2t80WEchxrXsLguK
eiP7VeyTtyiBr2g5yFC7VZV02xhBrTgG+r1bXYriVzNUSKWmVS+MHGFaOThjpY65Y4lV9MvXUwsu
0qyo34vMcreDUubfDNWtD1CogiOHURJaRqE+FBqiy6XQ1NvSKPMNBAvdm58K44cqNeKvTo2gPzOi
7AmYmAFFrVXd0Fg2Xkk44luTCCDSLodBi6H3lBgTJ4l6Urmz4EATK3eouEkTa1sUdg1R2YDcaSqs
hPhLNzbNFORmoUshDpmFP+ib8LaMiFwV91oW/i3avbnWsrFmYorPjyI6URuKsENHx2nMl0k9oEET
bQ2/v2Zj+v9HNrKobBFnJTI1s1/o+ETZQ58//5cV+TNTZ4EpjE05tKPcu5xq2oeZfXcTpyvX0rtL
z5XjFZmtfCDJvqdr2Emba015C9u/T8TARPFnHLOQEHGIznJVpqpItoUfO5X2Lpnvl+dqbTlm7/Yw
kpU2zhlDXV2HzUdpvURrzEwr0/T7SXa04pabGtAiYkJWP/24wKv+HtJDIGtRcAPbC/p6tg6D2CAl
Cc+ok0jXQb+FaRy66LVH3LS9zl7YR0Zmi9EqcWeINUb0p+RHce/djwcB3qBmB+9u4+Q/xMPlhVl8
NR6ParYyUQxkVZ5G1TkSd9vjeHhsb4BePSr7N2sj3q49cqZZOhsgh+LUlUqVdF4sh3RPLqyacwyR
J7qpH03hqdHuPPMBdPLlof3um5ubOn4XzLIVihr3JQTu4FVtIKy78rO+eui2nuno+/BR3xgO2jnd
Z32t29Y+/5U6XBFvqmQfYOddTQhMOYVL3zI7Vv1AGCLFRLe+VZ7HYCcCB5GMb7L1IYIaZOjoqEVw
E7e7y3OwtCmAKFsg36kOnT1mywZNWmlCDArVvqA3JC7LlVlefJ4fWZgd5l6Tw0I4wQWtZvieS18x
SDcL3XldoeIV/LTi+FGt+5XLcDG/QvcP/WogIjRpXvKqkEuopPD30spODKSGxMMBevHaoXXtn8tz
uGpstieLygibHvFCJzLJrQVXWrtr2Pwmkij+oQ8+XPUrLH6tGJ2cc+4wxyOc7cusDEn+JxiFqEk5
lF/JNWllR/0pbsJtv0/fVsxNYzg3x2NjYrShzjc73FSxKDxXmMAlT+Wtsomv/gkc7w51DthDHfkR
AvIrihDmvfewVq1aciBwWf9neTa7NM/4HlJJ5BTjXX4V//JuxZ/le7g3VnBI8tIWPDY0m9HUigIX
vSyKAZptvWTvu3GPqooNu7StfyV32rP/D8+9e/h+9fvyzVzZJ4tZCuAaJgnHqS9OmWUdKx51spqz
oHfZc/1gPqq5jW4JYZZjOfRLfc8ehxse1dYm+fgva3tkeXYOahY6cf7kSvWnqdkPhMXSXt/AXJT9
RF9g2JV2sKlugn/CfZs6a81KS7VWWPH+jHt28gWCIqQEzighvHe8yQ4PEs3H790mvxb2CAWuTPPS
9QLAAlbLqdWRLBp+fhQFBJUfy/qEJM7c+yCwO7pVc+Sa79y10tJSRHNsaHbu0a80WO0E8BXK16b8
VLyrRlwZy9LhfWxiFsOGBe6K5gd5auOqTwAuSMp/CGkos1NPgqTGNOYsNRmN1ao84RQtCAMGmpS2
lraSIp6i4PnBclQwmQPkERmsRETnmafRvO3M+LoOkCDNoNcP5c1lR19ae6ju/i+0mC1JwTPUT/0p
tEDOyj94pQlx/BMKodkaRefilQCWRlUnUgK4mWZnSRgnGlpimHKfwgdDQuHahoPZCZBs+HKfLw9r
ydOObM0DW1nK3SINsdVKG1O9H9Vd2z1dNrHkaRAzk8WngABZ5Gw4Za/LsUQnvVPndxqiSnWyMoZF
L/hjYE61E6dQ4Jr+VNJp39Jup/s3mbvXlZVgdnGmgDDTGzr1sM/x8IYYpEXVTKUCY995OyTjYf9a
2ZRLI4H2yJQnlIN1hl6CwtRE2gDoiO+nkALvIliFY1iNw+3lJVk8N48NzbxZFMJSTerJUFXntySE
o+uUhOTWqKvq0SjpOitRfCSFRLOhiPygPmq7GPkAp1ERN778MUs76zd9I34IIuv31Xp0qsa1MmYj
wpuOEe1EmUYs/9kTb2o673pppUKx5IrHpmaXVZrLBcECpqamnUB56vw1KNOyBR0wPYEOzffTYI8G
o8RxYoRTmaWukIC6V9qVzbToIRSo//fnzwOa1DIl6L94T6dfYRNuvJRMp2VslWCN53SpYY46FWH9
1AOtsoNPh4IjAtkoMWW2+obGHaJRYachf5yTb65HA6w1xONesPWi7JampPuBvP0IFWjJczJUEtKW
oh10KBxL941rkbRemYul4O74A2dOXCOTNTbTXDTCh6k/+vp14m/9DI7z6yI/KGsAy8WpP5qP2Y1J
vYBgJ6C6FYH3oPvd1vPBkWF6I7l7eUcsHTXHA5u+5MiJUivUhHhgYCEdC8pbLdyL4soJsOinEzkN
4fjEmTzz005IYT8QwROG8q0fSdTcV8FNy/P1x8TMVQc9UylgMF8N3R+OjzD8fbrztkjkbpAquBI2
6a/gtXkxV2KCxaSDfjS02X3TjoYvIFxISgsKo/v6URZsCi/2l3grbwQahXNnjbdu8QT7Y/GMximN
LUh1sBgHIkrFr5WxS+PPuLqFMWpz2TWmSTuOeEAuTpTasgWyUyI8mLmGlseDUgRIEiXFPwEVjdD8
KoIKXMx9GF4Z8gqmeD6w39ZUk2NZBoEPi+KpI5J0BgCnUhwRzPGgKO4TqhG21LR3Krw+yrh2eM49
ZjJnTK3tZIdhbjRnG1qkEEg5yKIWU0k2GX5N6XbG6NApvHLPzjcY5zKMEnCkUcRjR89baGDpdjMP
wSQarn4EmYgAo7ETlOz18lqdzx5WdGCg7DAMzov9UU6xsg98z8kr6Wedp3sX3fleMNDHLQGGSJW5
v2xwaVgKpCV0LZCOoUPtdLnGJh1aQUJW3che0xxV+cBwJH1t8s46AycybkOdmAThTyTumj7j6HiK
5b5MMiH2nZvPBLi3Z0PP9/PD2TpPawnL+SmFJTqcOKEMdPQoTMyvIHhtXJQffEfelxuIAvf722oT
23D4XZ643zNzuq1ODc08r1PkHk1g1+do4H6DZb3kd+joW4U/KQxy+p3w6+bzc3Nnbe8edvZVPw18
//hTtW9Vu9ho23yrbX/aj7RJ8uyP7Y/99sU5PH193awdOOcb5fRzZyuANnDklR7zIhht6AS0g+1T
Kc+2QOSeDa2TVrIb5448mTPpONN1iC2V2UneS5osdbTQOqSqrhGr2omFcW12xV3f1xTbu5VlP3dj
SIKho6PlyYTsQp6Zyxs5RcbcDxy08K6rQkTieuhucllYAXfM44f/8a4/w5qGfezH1KBrs2BYvunS
3/KJyN02qmCWafqDAk+xTnkYyIS2uexsZ8Ojl3ti9UVFgqNcmxfbRk+tFHPCAHkACHVI/bRIt01l
JdRdsmKxbDy7gK7wbjkdnOz6FnSiPan36lYrc1sGOi0EK/vmbH9SMJSoF1LM4zg4g9QXUZGLSgpw
32iag4YWHUfh4a9niyHQhzqd1jpiyafjaEavUeKScYxu+47G966CyFeMjb/3Oa430jqUYKb8zuzo
VF2tAtIAR0xoRraG/nMj3kZrfWXnl/d0h/4xMnt+IB0+DDH0W04fMGeSB6KCV47acX9DZhW7v/y+
fLk8fWedmjg57Yk053CMTiw1s/lrg7xDoq4PoJULnvxO3qnIavel+FOSvCcCfDQkxQ+kG6GiLTaB
Gq14yNnRYeHkdHTgJcAqz9ywacjRt74aOJ3YUljujJ9Wamg/CqWRHAkS+k1cpMPb5TEvuD4bS+SG
An45+f6py/QdssChThaoDOViq2tZdIAviXdKx6a+bOrskSQxvilLAzIZ1DBqCKe2/NDUELqRAmfw
dqMEW2aK9Ob47sbtoYremxiWEe+2NYQbP56m2klQQuv3ehLu8ki8Epr70v3XMK607mrlwxa2JrIM
QLhpqNH4yNkkjOXQgRDRA2dMoSqGwTQkirLSCiVID1DUXTRkge4AhkAcNRD0pj5kmaw9kuEUtmJQ
Nu4hCUzPvy65GQab2A9EVVTITx2qeWAt2iEXd5LQCzcmiRHVARtRC07WgVCA+L9QPgFOoO+G+kDY
rJyf5y7NATrxJUqiCAUXG+p0zkvNReY+JbEYIk+qSBvJd0b9SkyddqTnOt0UTW5b5dZPVwwv+BV2
SbATDyMAMm/sGQs/dYWcRBbK7Y4SaZusEjYeCbqVpZvOmpNghPFxN0B8SiwM98LMp0C6WVpSkmlq
YxYLHIwQPFnmm1pugWuXkCLWwbZwrxVv32bvNBz05kspOn77I89v1Ekfbts3D1DWXf6sBYciLkf5
ZNpUkMXPZh2p9UILJkRClO2R9bUljq3LFs4Sn2ymExPTJxxdyE1fkDOuMJH/hGachqIgI/M5fNJw
/G0NJ7JwMJFuEvEf0CgUcmdnsTUWfRFn2DIb5MkRIK0eapmG8WpTrVGOL/kNTGewPExvDrDhp8Py
DF33AosLH5HUA7LZGy/SrsxsLaN/FhTy44mZaA7GPbmTz8IZue0FEQalHCLWW6gRRzoR3RwQZSse
pMDTV27mRXvUvLjQoC8+u/yjcmylSkc+zvLja7n+5gXyziM2VFceoQvTBwBqasoABY4DzMYVxEhD
e0HFuIbinhvrZ+0We08wXy9739JwCGSIc6ntaAiXna4S5+DoEzoD9A2/S9pX2+505Sv3P/+LFYrK
tJaDK55nkYNAlPwmkIEiilf1+DXifF7/GLRfl80szRlHFT2qVCyYtdkREsY1wa1rBU5IJL0XAi25
nuDSgW0FYbaScDmrfU5+PaluEK3zdD+7A0OIxzMjoONY9jvxvU8MqwUoHEpP/SAidjmgtSnboiCL
/1RpR2oEscW3OPDG2wQ9VOOx7OM84ezmpbyndiwivggc7atyy/6V8m38k7YY7WCYKXKgQ2sa39Qw
k378/XzBXyoSqpBZRdnpdPGLhnuqE11QwuqwcX3KtlZ2sNy10s6Sjx2bmUWZqexG5Mswg2zgbugP
Xi06WhRtRvf98ngWDU31I7qIOK/nEAZLLeR8VIn3m8RADCftVfVDMqPimaSN8nPUfQKDyxYXPI6C
ArkUzh/kDubvjVxMpMHMgxiV4ehKQLFUHcOdWwf7y2bOQmheHJBhTCc3w8PxThdKKWVXrWuAZK5a
Ig3doAkqy9eD1VhwVSClAJKzaX79F5tIGNATxnN0fu/XbukOnoFNK4AWvcVtr3Lpqcx4NCaP0Rrz
0MLFRPZyeiYAhp/4gU9HCOm5RmNAFDsA7m9EgsSkNTZ68yuoqccYaxiepWUjs0J0TsEJorGZRxaw
eSSIwMaOB8he1GAZNbWtXK0cEQvuCHvjRB5J3wuvq9mYGnq7BUtIY0fMgEeRRAiT3O4SHyRtt3Jb
LEzfRKQ0yQUgSXfmIJVF9aWP+9CBxRVmMbEV7jhE/unTCuA3wrnbDrbilfzIwvD+R9MI0liQwb8D
1qO4RXBNoYCNAOrNTrkNi85JRAGpw+TgdslKzmLN1CxsMUdYeIuIxG+UvecALNDORTH401c3l31+
wS9OhjTbZ4Eo1ppCIcJBhnbjVRWVQUD8o/r3pwaPFH6R0JZ5H87udjEQS7WkM4SZMzeNVN67WU7e
vtxdHs0UOM4iatXiraCjEcrBMUdXKm2ZhWFDgj4LPzraWDTl5bKBhemaWLRMEgf0b8L4f7ppczeP
fD1rQFb6HTs12WVKaKO/+/fOPYnKUKPklhXPFPdErTJ9YeKQNOLsFupmWO/F6yb9QkPCDoK/7brl
Xj/ZtZMvHrl1oAoh8TO7Vimt17jM6YfJtXHYlPpQrsCEFxYIUxwPCoNiDmfzF7RZwPmBKa0QrszB
eBiktXrUmonZaAbNb73cxUSZ99bz6JUhaUXPe77sCAv782QgM4f2Bzr/RgsrZifYI2ePSgXjWRHW
3koLxxx2JtUpg3ZW9FFO16YrDXFMUaR1gkJ9meQdWss9jLK/LYboThHMtTzO0r17ZG/emjyYih97
bsYdSEuZXZWUWWldM2xPLr65rrnz4NLxs2hl3y5aBUA0JZ552MzfnF3saZUXFLEzZvE1daE8/ldG
+RJt30SRQPivmFt6gBK8/LE3+dCRx8tdalRCgT2vlelupxezotFVFR1veOm0h4Q8sTZsrb+GY/ze
aUd2Z+6vSrkninTPU+oa94q/U4unQXnt1H3NaBEpyCr6TIJ011RX+lq6YdGTjmzP9gXNVEnjJdim
qoTn6BpddsLjEHt3ktahKJ78fWL6ZI5nO0TtLS7+bBqrfOtJiV1U/k7vwpXE3OI+PBrV5FlHKznm
odeUk+fA0rbttfp7VzWI9Hr0CQbj5vKePy+ITQclGVb0f8lfQCBwaiyuY6+tJqroWgNq7TelnRfG
z3TK9QXua3jIGjqWbtMSsK14JWp7P/zh6rrTep9ttnL+nCF7EPHhtUyFYeJkosYwOxhEM2vC2O1g
xiwt5TkdJViih0676bWxRAbKqu0mGyHydmVukRTARNO4jQ2UBDZvJTD/y2KbIJlIkqKlNL8XW1mq
jSaHuLsPqn8TM6A/o/Ls2PRWLsbF5T6yM3NixSyoQFisgCBDPTjKjgDvVjp+pw9uJWJZvEYg5KVC
BXM9ZfjTtfYKIr28b9guAiTDSmYVdmJlK0YWwgneUhNcDhDRgkCIIvaJ6HfwnffUVLz8VotppK7X
GmeWZo0nDWwoQNpIgc3GYuSt4FPNxxtCPX3VxSG+Kl2vufXhlXrXkuhjZZ8sJDbhyId2AVcACz73
Tb8NKIEEQ0wvdbRp6yvSIFn7TecxN1w3QmwXxl3cbSp3d9nu5PKz6G/iT5xeVawZ1LynS5Z1qd42
nshdKdBjX+fqPqoG0RYzrXo062s/fu+brLSNVamZ6QefGkZ1SSJJDZHelKeeGS6scYBNHZZar7JI
SY+1cSv4/SdkrvI2ItNuJ435IaBu9lF3+bCpw0F1qih49hTleyd574pZRveCTl93hOyz7aHXulL2
Ovdmvm+K8qivwa0yz63FglgJk7KuXSivdf7RpZ+Xp/78Aj/9+bNjOE0qX018ibyqtI+Ed0N+7eOn
OIHKfpN7a/Ds811zamx29Kk0eY456TDbjTcivKvx1AOqyyuw5qUTlt5F/uGFTkpyDh6hu7ql4EWu
GHk8WzXetei7orwJaW/DGhPJb0V3U7U70b2To1XoxcJ6TTleIOiTHjqJvVNXpqc5iwul1mif/SZF
m9hl07RbQ/1laA6AmbLqHE3rtlb35kbVzrXuVuvKv+G6M6fmE4CZUJ2nuDZ3GUEHbNu3ODU8dFsp
h4mzsIsA2ihU2hAaFB4aP7LbkG2sO30hOWm262Xap7fCuOnURzl3Kv9QEIEPLhwbnVPTGWC8pv1L
V24U0XdEAXCj5u86EzZB10Vx9EUtYZ4J7N6EgKD6gXrrJhLu6vx7ov5blS+W+aBa+xBctgfyhQRj
nLw0BnjWtUfeQng4HSF/hj7z5iAw3DGNGXrhRRtfj+2eJ5gHFZD60Dcbpck3Q/isNWuwqIVNdGJ2
tuhhT39Q3GG2HXZNR/GWeXwhB4ezebek2FZCp/Pj8mSUvxkfj0MneszNysNcNqR2PQy2GF9HfW/X
rSNLMHkMX6K5BjZd2LrHQ5yX36GdaHUhbTVb63XHy0eItOgNGr2Vocny+YmMHajPJiTBJCZ5un/c
YXD1qMHOMPbw8yUohr+k8b+Wdi01T4YhwAq/GWFwHD66Mtro0k5Wvkhb2J0GZ1/SQfNl2bly1/X7
SoxsQci3l8/L31fu+e7684HTAXA0+dA4qFomMfkarUK1eR2O+LyaYI49bwBN+TceJLuM5a3hPY7B
9yxHaCuxaxEYcG85A8oZovWEZiJihg9mCw+0cS9X+kq6/EyQZR5lzm428pDiMFTMozcCqjQcK3oL
/KsCoBZ4pNDyNqrxbFKCJZNuFR/UY5v+S83Mldla9JqjWHe2H2V4T4zI5StEOKtU96sANpg2yUow
thDesyHgHLRMQLnInc4HK1pjnkq9ZsfFUyLv/PKK7k/bDxLbsDaN9Wlk30QmnJcxv39ofbYVrW9d
CX7kdcU7FgKKky+ZDRiQKfQ7FV9StaMdFocGOGYaFTemfG25BL3lRlKmGPhBrJ5FceeN9/3wpgru
xgsPDQXIEN4yqGZK6teVuU2g8g0Dxe4hkkjiT0MPeGuu6p6cB33T7KHpTCSrIqg6bckjjxYimo6t
btAAdX668t4wvgm0tJeVuu/BDbjt6NTgCdBzk9aYDhfdgyUzRFSIwajN1s0Dt561wajZTdxldlNX
2SYR2i+1pmZ+eWHOA+lpjH8szdYFQgxXVUosUfHjYYCaor+DUuNKb/SVE2zN0uwukBMWzY2w5Cni
xuWqHFPKELTBNitB82+U3dlJ9GdM82tATQvTGHyOnaBwNybMRDL/GV/nzbhJgqdGCLcyZ5OHMoRw
L4l7Wbn2ghsVXajmPbY+lfzdMEf+8L0b7ki7I1X+kFqJExbbTH4n1Bysp8trsHwmTRlEJF1J9f7e
xkeOpiuxS6WQD9YF9773UbEtjSdPMniW98ouktVdL45kcoxNYlnfI/dnWaJgkbvBfrTaTVavcUAv
4FTwiqMPmvnf6KtFD4RWQ6pp3GVD7gC4t33rtvJlxxJyMjo3FcRBtQ439ObyZCy4PhASGoimLABU
nzM3SeRE6IKEgyKtUccIhTu3jbd1nK8UPpaGiB0o2mAsBJAzRxkJVTRxGXAC9xpNmMLUChEOfg5X
VQ1m1q2EHX/X3buIKDsgVmlqgtXHTlt6nf/DgCfAEzkYjul5hcmFXMdKqUTD2BRexUa3C8Z0m9Vr
IJiz5gIuAY1kxv/ZmQUQseIOoZ9gJyyrH72nbGhzfFdqfSP3mWNl2osLlY8pRreW2DqJ6j/pnfQQ
qOpOa6OVotry5B99yyxWaCIrRtSYRW6mZIe2b5FI0e+y0bAt74EO+VJMrg3ttklWdtr0c2cnA/za
0yxwPIAFmvl1TKlDCia7UXitS55j1SvVgOWRHVmYnadSqw6BmDLLiXXvGR+9clUlh6j7UPqnJLsG
vabKt90aB/1SeH8yrtmmoTbv+arJuDTjTRo/XMHdx+K1kD6Wwa+4BkUBtmUtnbS4UeFsl7mjjKkE
e3o7ajWvVn1gpCraHamrHhIIqbLUWnm0ThN2tmRHZmYTWoqlPxiTmd5LnLzb+9HWTbdK/5wpOuin
lazC721/ydxsJomy5VrIuaWi7FFKdkJ4B2g88P6NJ+YwZZuk3IxOln5JMGIk3f4/HAX/N1YI/0+n
NA6TWKpjjl2lQpPBEh9aJbtrY3NlF1xeuTP1nDGOyHHFjDGHeL1+CPXPca05d3GjHY1kFjpBK+eL
Tc+qRWjCiRDJtcLz/99czY6zCHE2DXQDR4jv75Wex2XvXVtZtb1sZvLiuT+ASgNrB63GhEU+XRKv
6IUEChHi1lLZBkVou+adVNQAG28EfQ0H9zuum1kjBpiQBiRJ6JWaVu4oEPBUE4rrkJUppOt2+KX5
8iGFcyvrHT0MuYAfxLFxip6YxIiRLN6LRrU3+xerOTTal6Xei8pXZnwJykaVH6063VRZtlG7G8H4
AQWiE9XySky3dNydfPAU9B19cBZS+cwnV4LKqHqQQ/pyi6z+qVhQgvM/UBopkuDd88L0xh/GAAEU
8cH0m3jtO6bVPps4OHh/v46BYs6WyWgyyVV9SbPrPk+2vmkVG1kpxVvJzXy71TzLjtOuc1QrfPHj
JHH0bqRjJtBkrnqAbJKxtgGWjmRgZZbI02sCp/yeuaOZEVi00qgVzR7jb1Ys2lr66UVoaRTIA1wV
PSJPxougCn/vrifrMZsHUmy8bzPWwy9Igch6LfLYatqrKKFoDKQkt70anafLe2Q6E88m/8hrZ0e0
l8hmUAsYTcZtSgqtSwe7DNIt+DCnCVVbVN5MI11b8oXXGdcOr9spmydLc9SjmvVKqvfsTA3+DOiz
YpNDBkTnxvx/pH1Zc9tI0u0vQgRQ2F8LC0mJ1GLJWvyCkGQJ+77j199Tmpk2WcTHivZVe9yOcUQn
asvKyjx5zk1m3hZz86UZ+Y/GkHaXR7uWRT02bHFeOgQZVYZZZo/qx358VchXaMtuZT2Wza77ZnS4
r8zrup9orwsuwxXPDdN/tjk30xHpWyQwYdqA7n0+vI5ojRkKgWddQUVaJ1a4OxDI/HoIZlgBYyAd
oNQaz0+QX8dt66rWG+gjFPT4I0dqltBylZ0ljdwFtO7l/FAl0DeK/bJ7ITYypRldlhfB7K8vOyvo
M91x8Byeepy2KKq8mnHSy/7nNF9n6k7N/AFtL9OyDWdgL69zzUkLwaKvpd8wJ3/MklOz6YI+F7vA
Q3K0kUxkzHkR3pSx16F1qGldS7FArfI2JBslaiC5jWqQ6QA9CsGcTSb9yAnUc9C67yRIQ3bWdSv6
PrbwZ0cQLWcIxWR2XfHnHpLUdSRhVgxtdJMZTLndAJbVu8DctenrvAi2yBkbNB4TDDT7jz1uI4KC
NSvjFtORxNMWORwlHmmk+BWYiqSruPo5WA+6fujGbTT1SD0eZmgHJeFnMrmxcm9UtcgZsOm/NH5u
yxqLkYNNhS2P/lL0yw6M+L4Cl9fHP4nkpP3TrIEUO3usZ3yRwOf+H67+n8ngESYaQNmTosK4hAi4
0vdZUPlGcAhQ+MrxfKp+29FHYgqyHLwrIOwhh5ZG4PbQewBq7NMNWRLLGiIVYoF1ww5j7ejqc5eK
Gkf4fcVb4e73rCk0OZ1gRU4+IHLa9m4dfeipN6c1dKgE98hZNMFb43axLqE910zRFC4NLZ1NR+/u
ZNONh97tWwggur1e+Wb3FIei5LVoMrntTPpalnSAOp2u35Dkeso+p0iE4hJNJbdFO3UulbyGDZtA
teBlzHf5srHwlmlM4i+GIL/B/mvHB4Kbyu/ur6PwQ5+buB/YwuWWJ/Ve3Lty8VsCkfVCBiBLrieR
ivLZrcFb5BxzZVVSHDdYvGwXQOr0Kgfmbt9d2x64qA+tn9BWdX7M/s9sM1yNFEU4we7hnxy8fc5D
6/YSQLYMI5ZSUO+CpbYrBEeObb/zOdVRIQVFI3Bd3JNj6CWAHsALAfLUpz7amfZ1Vz9FmWeqgqGI
DLGhHi/ehOgxD2Comv06+r3IVwVqPqPbG73AcbLze2lInBcxBiCaJg2W5PKjHKlhOoggaSmS/V1f
G4u19uBVA13e0wHNCVqMMiNtnQR1DsjBOJYmuKDXT9cfC9wJnuWILJbB+CSUhM5xTce4dAJT2w+g
tQYYz21HU5Dr+W5APZ+8Pza5E23pUWTXMmyCX+k5JWaJWkRRo4SS5VvooWgqslmAqNMYhOCvca/l
TA+yvjYyiI7SAgxw76Rf2o9+KqV9g/QNxIum6peGHoEfg5RoB1RtkWWwwAW8zZe2A5O50aBFsLO+
MnR8PPWzPL9rRI2cqp40F0SaEsponYSGfyMM0aFhBn4OLHRJrcpOD+YQDgdkUsJdLBvTU9J1h7Zj
L6AZbCdubavxx2DN1c5KbX27mK32GclokSJjmteOIelQBpge5MrMN2mtP6iTZG819F16jRTflXYs
CrNXzwD6WnDO0KEDePrplpEKYjZop2+dUHnVarTiQFlRpVq6n0xPEFKygP1sHY9McbvTaEbbkiSQ
oNsJ2RkSHtrWtrJfJS1xFPM6jSoqa14m4mFd89BAYbC2bQ1k/TxXAIRoE6mAAJMzg4C0aTMfjaHO
WPa7Ri82Ecpec46Ovk5+vjzatXm1ECYiv48Mv8a3oRRA3PazlUGeq8VhN+8HCGVjg7TvCTAXsiLi
e1i7WY/Nca4MqiG6JE8wl8r3Y9Z6rfUz6f4tzIC5/mMjnBczG8uGei+MhOUn2rbApDdk93WjgIHs
mgSGwDufPQC/zeEKMNGjhFZXnTMXZ8sIIHbVOkYKqE7wNgLe29iuClTI+Njj/KFhw8Yb2J47Gijv
l9dvdUIhtMSsg1mAR/FlklYlVtkhf0B+A9XvxIBg1QLPtuZMwVryjw1u0eocNALp1GDRIgIsA0jj
iGsmiCBeSf9bawU51/URoXsRLf6Ag/MPeUtNyxAiea1TqCqVI9PT3ie9FMRDazeQhVTMf43wj/Z0
1GRNSkuEy2X7FBW6XzS29zcr88cEFwAZ1SIVvYRxQIYMKSiJ1nPnGKL+yP8jSP7n1uFHMgeL2Rgt
bp0i9KRqo00LzZMe4f9LLVNb2i/lTxNI70F0yNaWiV3g/73DeTmZAhoNpC8RKhQBmFKB7gzgElNT
EJCIrHBRnGRmBYR74RXr2dP1HlV2Pwo+Ly/U+hSqOD/AD+KM8NjesLa1tJhhpE8eoPUtjz8XfZPi
aR6Emzz2pfa9gZCniBtt7VShgewfq9yNpkmkbEEHwjzvW1w/xUriasO1NOzU9CHV87+ZyCNr3KWW
mTEwDSqsSdJrrH5oIJBYhDcnn4z5jrmPjPBR11QmYWDDSALBj/6W2DeTDLxCeTVHbhsiO1Q6IyBv
lUiNYe0SA5PtP8EB20VHAXIVgZtj6XBjm02wWabJyePoph/Dm8ac38w2/4vAH6lctKyATxCgZs6c
rXZ2HKNsCqrRJxDPEQi2x0viIllPIdUiuF7WtsmxMW6bqCCVJNBpQDQyPATGnQLE2qi/W1np6uYu
6v4lzJ2tIOYRfSoIBeDzOacV9EVlBkrfOiqpNqHZ0GTSvSIVXFrsm/kI69gKd6oTOdEBWcalVULQ
OQX/oLlJyV2SCcyshVTHZrgHWj9OkJtZYCZcim3WaZt26GmjWmAsQfYHKehiupWhgn7Znay5rGOr
3G1pp0Foj8DoOCF5tfsv0l0R+/GyCdH8cRswNm21RUMCHFY3QeDEniNaWeQVMKTrVvlx2dbqcEyA
3FmKFQhqznEUZpZ3gza0zoidAK62q1HTXxs04F82szokG2Qc7MpHYy1npurKZAaCv3V0PN1ABGLf
9ZX2pYblJp+mzWVbK+4CVQJQMeGSB6MzD7FoklirixQc/7q1vSVN5YzDjRqLilBsnblNfmKFO7jF
rJWoQLWNkzXbauloIwrLVrY3DCC9C4o8EzRB3PaejTme0wAG9LR188Ski6L5Zf+4NMARBtJH1Oa0
tQJBg8qKP0IjAHQM0VyGtnU+tWwHkaGGTdc4tYmoCRIGk6Hdm+B2SYp9t6/05P7yYq1sjBN7/J0S
QgMzkGBPGny1p0lbbrMc7KwibpMzQAxc34kh7vleRIaRtREMKfWu0nY6cToD/RVeaj8BhUOQvM/S
7ZRs9AUCCj10DrVFcAZWjtrxF/CJYzyMdAhm4Qvm+ZABrkysbVpsL0/nWXaaGybPAZCHPV5HbP1S
afaCKYc+mU3jqd23ALWlZuL18CaRMj6UePIIBvh/GAezL0hWQHYvc2ciXcxlHknfgM9/oaCzAh2n
n8XPhfbQSiVFdQK1cJpIArOrB8X+Y5XzLWA6Ikxdq3HM3ldCtyDgI2p9GdwrJa3y1Afhx+VJXl/I
Pwa5PTsGapFLC4bZtIfaurUnFOkFD5jVqQQPgcJoK9EJzmN5Z80MqrAasV3luLuZ7Ghy5XoOvEBR
c3eyC0gWGqSndkQSqmsLKndaqf7FOIFsATwP3KDoUeTuodzoZikd0Y4X4nkbhMQhy00kaj5a89bH
Rrg9I2XoTFogJOAUdQh975eMbOTAtU1oSAnuhW8yEd5lH5viNkon200TQDzZMSYvRNNHdR/rz1H1
MHUbe0Ihu/Ky9BBl76q8WfotutoWFd3qqOW9Xt4/az7v+Du4/dPF6MbKGnwHpGKdSn0q5NlFbE0T
W0RZvrZT0QKEp7YOvhh0w51GzinKRnpUE4xY1Z0ZVC4oj1Wlf3k4yup4jqxwIVFkV1GmZbCS6LkL
EvZpfrfkq0G+jupNoF8PZu4HZB+nB8V0pv5VT7+C5R3dtJc/g83a2eoefQW3W8HzJo8dqBkcKG+a
M5azdPoaEJHIpEaDvGX3N6cDiAQQS2qgW+FlI9BoG2SSCXvLYlcu1JpR3zHJm97poleyuhZrALYN
yiKYUbGOp8uYJXUEmUFMMPAlbu1NLgBKdAYHbHqDQutuobUH7cCrPqHZF1qQoNCbPH9C2fGW3MSu
ssFl9pw50V7e/tt2GHbbHH0Yj71GLhXAhxEfVlvQMotAtbxLRQShaw4CGiagDwBkFq8xbl0XdYTE
e6E2Tt481TJ8RLLt5it98RQiKiyvzfOxKbbRjx6a8WwrE+SwG6drPRl1Cwi2Ce4qkQXOBeV1l43p
AgtlPtNWqWkqqiat3hzHg+C8C7qw8lgbYCJOdnpzHWnemL9F8jbRvF66Ctq9Mv1LnArbBZCZQYEa
1CUWMqWn09Y3BSR/FbYLNEi5enW8t0UmviuY/OmGMAde5Dba18GYeWoDcC+8HECZ4wBjdtX67ca2
3fYj3jzPkIWraO4GTkBRicxN2m5LTxLcx2su7tg8tzOkMtfRz8QmtWocGX4akbGpXcXL39hBrG/J
Npq+sN9Ph2kZI1RHYwxznm5jw9WSd6O81cnDZVe5di2wF8X/rHAOWybSyJjy4LATGV0IWyNEs6Oo
MeMMXMu2hYrOcABUwA6FP5+OZSRZz9pAkdqw8htJ3jTozbOegvAJsm+qXl6n9l0O+5rl25lni07a
mnmCVmZGx40nFDRdTs1nsxFGCgSgHTLdtsDJTOa9GT3r0wcpHqWaRovbGlfgoOzVWyLSKV055ix9
BKgacCIgm+NORGvi/Qnm+BbQdum3VdVgJtKHf+9KCEFTmY5WcXC1adz4+nRou9k2kDutAPRTZt3X
zVTwOlu5UwGDRRYdoQOqDzzqWx4VI22GqHP0CGrasbcsGm2srz72WqhcxyJek5VTdmKOc11GNOdy
vMCcNIKTTbJA8zHRZkBMr0/by0fg+2riHAoBPRuIFEHjYyD1cbo9IksbmsDOOme8Kim6eJ3ALake
0dTtr8oNugMXWnrvlltT/cfgRNR00NjufuRuulcdmZqvIu6ntbk++iD+LpXsTBsXDR8E0C+JP2cz
cuGyI0jcDuGhambBQ3/tQYwJgCgZSP9BesHHhkOol5pZwJ6iUJtKaAIB+a7z0b5EWzulr2NOSxOU
HIKoSWWn/nze/5jlfA9pBqQnW5h9yr1Jhto07TfoSKHQ376L98vW9odrNCxTqHD9Qoo+p2/27q3d
BiFVaei37zfl4nb+7ATe5Q2xFsViPkx0COHpqgLgerohwi6WUavEhwU/Jb/ah273AWUhyw32oaeA
KYUC5urkOxEBzJqrODZLTs0GYSYpiwqzYatSRR2o9Xx5YGetuljek4FxfliVR32oTViYPgZX3Wpe
fFPeJC/tz9gJHnTkgGn4oL0wtRHAEdyryEvp1//nJ3CLnlepHmZh3jmz09Le696VveaWP+/yw8cr
xLY243PgYKUl16K6O1+LZAfX0EonU8BFDzYJQ9RWMQXS9jDd5l+Ab251Y2vtPl7KDYB7QUGlX+hV
f7A35v1Mf18e/trD88Q8Fz1MDXBEWozh67e3THh1eFfciYIz+f6Dybx0nuo0ExUUWs/6DL/XHXIe
0L+ASAFyeqc7y06ruMqXtHP6wGsrH7zqyI6D4cYAH7QjdwcpvELpUE4cq3PkX3HkTaJCwOodzNh9
DNY3BLIJbt7nyqwMc8S8Lx0e12pHU7BewCk7Wr1RVciq31otDXughIqbxbqpRO/ftQsFNC7QD0SD
hSnzd6Q0kaXUetgHsZAFEapkB+Fz5IOfLi+wyAx3hkeoApBWxvoGIG5Z6nJPFONDaqIfShcIYu2z
ppHvVQUyGfxsaFDRZM5NQduvU3S2l+zbwOncaBPcW162mx6tR2Wjbofr6Yd0KL4e9N+IOqAsSfzW
nenktM+iU7XuMY8+hRt2k7TmGEqY3XTGsR3wBsbTNPFzB40zE+gfHGjTb2R/uTJ3l+d77Y3DYh4w
jChg7Efy4nRrT7Mig6wlwSR0IBwzpw3IYZyuwdJO+YKO9/kWCda3rlNBESrSvltz2N+azegkBUcP
X8rIpEatQV7XOSQE6PdzEPWSsG/nL0gDciKM70bGY4qLHeVZt8eQXZAkmucJvOqlGfqTEmbohc/D
2rs8ley/xlkDuBvxHVLTClK+3EyCKywqTBk13bzNaCfZD3VjObGeUSv+NVSiLDxzOZescY6wCZQG
FOMMe1WETpEd8sYJAtMtjR/p2NK0PWiqYKusW0TiBUh5VoznxgfMjlakLRyeGWde2+CdqD0nEIXq
c/Vh7L+yIHSGVFRUW4utmJoSYksUW4H34q7cREuGztABDlE6KMmD2CKkhBQUzPjyuCMZKGYgpyGh
aP6m9yVt0l0tUoFcWVfIs//ZRVwonYR1O9cTdlHWdbuigQJsq3qzNaANSqNz9Hp5F62eCRgD2hO0
ooB8np7H1lTCsR/LDldJDGhiu5/kTPAyXptTgoZpJhKDLB8y46c2wqScZVmtOqcsZwoiTgqGaMgn
WF4alNdDUVwFY4jmg3hrNiABgLxfqWRIIqsO0UWNOWTN4QPbaqKeCZ7ls9ocGfJQHfqmcwrJ8qqp
Q6sZOlHmbDMF01bJiF8UmW+OD0ppgGNX3WT9vCuIQmuroo2e7NEN6ERSuetBk9MHv5LiLUWxUu/B
KZtmhzm2wODSZSicm4Lwe9Vzot8Q7x5VBzE1n0dJNRJJoYwvV+oXc9xD7Z50r5W16aM7vaJTcW2g
9//y5lhD0DEiqH9scqfeCPRGllvYDBn9K1AHhSo54ejlquTL5e1kH5QsQ/8K0Il+/xdp4RPj3LaJ
soBMyQzj/Sj97Fp0gluPrdJ5UK+lEyihtPldMNy1o3c8XP7oFZbeTh0bbgWsJXJ8UfGaIiFtaK4R
GnSsXbXZymB4VDWkXTqayZtYgjf8HOdr0/4UfM3ae+v4a5iDPMppoi6WhfKErzHRCWhPEMAEYlgH
DYC3BKlnBnd18SKDxKhIn+vsU7IeBPZX4LbERPIWnOSahmI85wr1VGlqdLJh/sljgyhXi56QfSFk
pxvoa/XtFFhDUW1+7Sl9bJN7bmixolSTNsD3Zg/R4IPOcZYMaqv+MFW0DAWeacX5nTh7zlo0j6oU
2rjUVLN8KVp0RdkdaQRx38qmOjHC3WNaPEohCAKBPh/CXRjGjqHfNyDHRyXJ77S/AK/BGsp+TJCH
HR9u0ySdmU8Lbk07lj2TLI4VPytx/NiVlj8nCBCUand5n7DvP4sM/ljktZERtinJ0DPEJvC8Fcm2
AVQU0uwvMvwYGPA7GqIetOly3kACFftYJgDzSniS0Upafsny2+WRrGy+ExPc8Q+IWo2EYU/lpNgi
MUqNyWewA7DBTdCKI9LLZXurOwM0ftDQMFAp5vM46hQDQFbWGFJBB0n12+C2iTcW2LCL2b1sau0O
Btv/H1vcVh8KewZ1H2yZSynfzRDKtmPjvl/sTTUAHa0S6YFocUsVZJTp1GbzXYB8jweavKs+y5Pb
zsrzn4JvWnFwJ9/EnQx7qMbBjvFNQZ48qWX7K5ermyxLP4LxKUcBMA0CdwRFhp4mdNHQuRqEH8QI
RT5nJSSwbaRj8doF1yJooE+PTBWqgInXgNaBQXKs3/rOtdPnHORrguGyo8cflGM73PsPeYw6kFto
GnUu6KFCL94Gbo9iNtWovnmTDrPb3i5e7oYP0t7wLhtfO6THtrkH32APyWyWzDZJN3qWQMXK3uWg
W79sZm0qj3cZFy+Upd4nFkPct8XNwCjvWlBlTk9mv/0bOxAdA+sqKN35Dq+lLUqU/GAnDh1L3phh
uivRwiYElH57FX7NUAr4xxB3bDR9mGK1xxYdrA856jfG3CG7HJg/w6jYqtkrlNa3ijVRde7cvH1u
yXDX6/Zzhc2qFOlNMstubOcCj7vqp44+ijs3JbAQE7i84acYY99eQ2gGodfcBFQZTT/TLFjUtb1z
PAfcokqS1EsNwWT3M8oInQtxthLQpL9ZUawmkIxoEeErkaM8Fc2UADlZV05kVn5QFlQHji1VBNfx
+uT9McT+/iiqKhMjGOakRc9E8VvTlzsTTGOWD5nAfv5QA5FI3vqB+GONu46bMWpjoHZxIFQVSQAq
2+1GgggFiAguz9+acwF9+v/mj7+FS4jw6JB0a50ofm1RgMhkN+9yp9Of68g1rfR6EpHgrGUpEWUg
RLTwYIYSPXcjpwFAoN99FEs+bad6ogqQIUVc0Uwrb1J1ciSj8i39N9Ry9OKToBMZjy8qF7Zr9Pnm
8vDX9ujxt3CruuikBkklru52TMC6AiiGO9Zq5GpxlG4vm1pb0mNT3JJWeplZiQZT6RjuskGhYdzv
kiV3lok4l00JRsU3B899NZEJ3QiOrkiHskbxRCVbw7y/bGU1Njga0XcO/uhIYNdkpRnATCBlmz7W
nqUS4Hm986RQpRmYv1IFoMDR2EwmyttD4pkguG81jcajiG9z7XTC2RIwf+kGss7cHWnJYy/VOrZx
G45OBspsozOd1tb3Y/ceK2DwLRbRnbUWhYH+BSAVC0lJla82jwj4msiCN1Vn9afd9DFtyySD0aJ2
a5VAmyZUBIf1bJQKsIEoATONScAv+JfVII+QNpYsaFvIOz2ZnRE6BfpeVZ6a4Yewp/d8eVFBYDqW
gAXLyMPwXTRMwWtYpDJyXvx3f/d59+HdPISuiBr7jGqCFSrQuQWydyZRAy3WU8caSpXaR0seO086
hZA2pXtIV1PH2wqqI/bZAWQVETaDSH4i8WlzdzIJSFaSsIod9wDF7pfDf358/+AfKMziF368//4P
f9jQHcUvyGn/9++o51GvoPu9427v77df91v3+v7p/un3k8BVfJMgnoQPKM4y8XeUCUGCgjj/dE4A
GtK1oOyhTeu0ju/7sfP9s40Et+c5yIYZAmQeoDbknrGvTg3JY5mn+YzJd69d13d9DNqjAm+0tsLg
uIf0A3SYDTwtOYffqHae13Edo954ff107R5++ZvnD40+e4IlPm/8YsM5ssQO0JFHkotQCewIlq4P
BywbhN8FLu/suoQBVoMgSAWq8DXcUOLSRodcDKKr64Prvhz8T7rBdnC2goP+nYTnN8CxHW4gypCX
UVrCzuHXr/fHx8eQLvQRqu4IIgFTYP88wrS395ztw1flPHw9jJT98zWjaB2xfwmc/Xft8PyLgMaz
LXRzgPLkdGoBbtGLiMkJu+y47G53mF4md+9st44jGP73f+ySMS50HM0C0PmaGXOx+6n/Y4OTCUvu
1hWYMph7OTOlQbEO6SP0R/EFQ3lqw7mzW2bqwE6Av2PHnjkCDA/jc9mvy7tofS6PbJLTuQztdOrb
uoPNHBgH/IZCPH5/wmhTJ3Y+N8+bu/3dfu8JFvE89GLb98gwe1kfnY++HkgkpzAMD1hS33/cvDo3
Iqeyet6PrWinVsxQIRDTYMNzD2D8hPe822Cn/hRtk/M0Mzccbk8acdYwsDwMvbj+bkNvRBbOsSvM
gqFp4KKCMgi0V0+HoiZlIaWQymArdW3Sl8HvPdff3H1U3se3q3S27AwI3hrrx//ILHf8UzXIkR6D
WbY/UvrSOy9PrTfiOpiRBWi9wXVNnAqKm1KjHf7J8MdngGiALACTCDUoeuFwOl3BxWSf5Xa5+eDu
C6uIIGGj/Wdp2TXqHr5/w8Fhh4fdqLhG2WFlv+F3/Ozx7+/DhOOEH5cd48vnyWDn5ewM/5ku/hEj
1UHdyydf9f1tvvuf25t9BfsW/MKNwH5EX3CO18a8AIIL5D1EOBHHcPNSliC81RqoTDDDiCi+f+Ai
f9BnjP7GuWJu0r33RUHNWUwDflZwTKCdjxXizgRu1aaN1MGC3aGfG9ob6DGy0SOS6p6aiQTkvjuJ
TqaZM8Z55S4ppCSyVFx+Jb0NaUjBUecM9BN/WoDfYv8PIjcP46UY9mZ/5/zY/djsPA/D//q6/41p
2fnsID3dX2/v3funp+v7bU+/Qnekv0Vps7PwHPExmxQEBOhLgjrv6cnV0zEvQJGBBwl62gAinpEx
9RZFRUK9noLe3KB1Kd6FTZEJnOzKkoA2QgdqAyA71As5p4TetnpetDF1JgXc5ECLgt2qXF70WU+u
0gKkFYLNz+994GwQO2P3Q99L0fhHWNOXZjMsE3gCgWeqochue8RmYqneZTvn2A9mCJVP0ILrJlqh
uHGFYyyjyQuGFLQjKgaqOxOIcSK6QOlD9SPpJQx+toU/Fc/E3EArYyYPmeRZxkbwHez24HbhyXfw
uzCdbLkP8B1GElCLBH5m+2Z+B7yvVqE5C8iuvQnHqXh1AWgdkOmSgN2aOd9LH8DtrHZB/9lM8AGa
EgF/YoVUl6HuoEMSvpBTLw8DrwFvzuVhr2znk1FzN0KgVr2ejDDaTZGXVFcNSGWyyJeGrTS9/oUp
oI0gEoT+E8K3X7SB3RPI3adggi9BnL6piJc1aIoa3ECEbWJ75mwqkUIwoARuKni+4++P4hErLU0t
bKD3Ntm3Swc94edFxNi9bgICyXjFAmDDo6cSWRuKmoBHM5prYOzdWfnKwpfLM3YeiLCzAe3n/xnh
ArqoiYIF2qOpI7dQCIfgh9x6khr2L/kApLuBvM82TBf5oZiQQs+qatx3FZhcvamX4l2axbroIbR6
SI4+iAv0UH9dqhjUfk4EZhfZaSLk0y1XD65NkA5E93a8q20/7pFSMw+x7jSK6AOYgfOVNVFLBBrQ
wgPzdGVJl2qLiWIIK0I7neLkkqdqO0M+6KiX6DEtJddG/+YIIaYPTd8J1uMsTPlejz/WufWQZm3W
5xpbuJQ3UXezmAEl8bs1u+P4LKNDtfHbRjDi9X32xyQ34/aY1kPRYMBq8CtLf8zVIde+Lg9r1QeA
K+t/c8rF1WUtL0rFTEBdR24+UOTOrdthgUiVSOlbNBj290fnUstLVJlLzJ+azDdl/0uyZZ9E/5p8
klslzpPbKfhLmoFZAawvAipW24yWY4L61mw80xa4bRaCXdqRnNsu7SLVAUuBr1nuxpFq9o1h7Kdi
E0MorLuCWsjlxTovAXGj4zx2Db3SpJdgrwAzy0vw1VJ1u7xn7+Gu3CU/gArapI/YkO+6IBpeWzsV
7S+QgUNiH+wfp2tnqHXWBKWdOhW6Xce3MIHKhogXXGDjG3N0tD96kio5arAgA08DSByllKB7FrIW
l6dwLZI6Gsl3tufICoFOzWjUsJJn6iMZVQ8lVnkYU4DmBYd37UpH/A7JOKC7oGzPHV4oammNHUGz
BqJVYePnEMaYX/q4p71+PQaby8NanbwjY9wxVjLdmAYFxsZg9IzwPtEgXD28XzayOndHRthHHM1d
AA+IqBBGTFx7ZDjkhp8h8y4HIle7OhqIJ7GOYzSt8y8fqyvCZW5xhVeA95Qf0zDSWc9dXfGamnhW
9JBBDkgp8UQonL5xZ/U2mt6aXvAZq8P98xXfec6j4QJuMMRSha8okn0+vk36lZo9BJLgaK1ZYe35
kKM0wM37nS04smLbuMONFFLT3XKjpa5t3UiTa4lUAtZmFOE1o3mGLhUQOadLZ1RD1I4A56KWMUE8
+7WF/uiYCHiBzlNscE8WaglQuQHJ3dnLcR4VSKgzK4oMfZw+qzMNak0lGCpIDU0q+H/w+ECPt/HC
1OoPlrVU6BwY5/IwGWaLnmsrs+rPUUKuFJqKZWgTZ0mi3rXCjHzKbaYnULALoa9Y6oVc++0MAS9P
s/Ku2w+DOsmbLNcnRCaNVmmuphahqLK5tlhooAYUV0Vq7wznnAF9KfUxBH5rhbhF4OUK5MQs2s//
FgzGJlIHThVQNwWRPnevVJWi1pKJiaybEI2pifmVVbqIaIP5BP7yskASAKEBJiHEQ36CXoskCOXi
0VO21zEURMMiEvjA1fmyoRTG5GCZHhq37Yaor5clhhYtsB7uNP1q0ANlTDqYCmoRrGhtOKjXo1eT
wRHQqHFqK0DdoZ5BNYE+gpxa5f2Q3V12f6sGkLFTgI4iQH9xgwGnqi5lGQaD5nxcTruk+/gbA9Aa
ArsWfAHPumKHyRTaWgTGiNH8bWeyY0HHRvC0/77g+FVHVzA6rLH2OuSWT6epbEheNwmKilMbbJTY
swletLkrGa6qP4XJ6NbSvrAYK6DA8vr0/THM/v7I0Q1VCH6OLM0csy7ewCjqaCERHJu17XY8Nu6C
UtrMgpA0xgZWLXQmu+rkSZbuz7rgtmXe8mwOGcpAM0wFD01uJ6CN3LRQZc+cxlQCJ6o/JtY0Mj43
Q3JnTyAF0YpsLwMfe3l/rA4PYm/oNNWwR/iqZo7yYxcMMDsPRgToteqmifmeleD+kH5fNrW+TXBP
MLJ41PH4opSMZHFhMN36oVIdI9ib5e1s3ETxjqifZb3V9XuJPJrD9rJZdkbPJtbAxYFytKzh/X66
R7S4nBEUYIRGE90RNHQWv2uIj1rpRhv9y6ZWb0Sw23yzAWigDDo1VUcaQVs3XLlU2zdjTBxlVPdd
mHqXzaytGRL9/5jhIvas1fqyQ6cqxH3VgaojaAfB+RxDsizpM8HsiWxxl7yWgkcbLPhYs+LVyq6L
9JBVN71I5Poc/M8uJ1RdgVCEiPqZiEqYx3Or4jZ28Bj57NvEqeWemlmEVLFG86i5S4vMLev3uBEJ
Qq+6EONbvABZSaixna5ZqQ2RWRNsj7rD865VGjT0CmHfIiPcOz+RzQI7A0biMX0aA/nRBCv95U2x
us1xV6GlksWXfJOwNJv2tEi4SWap/6zDeFeNM7DE9tYaf9XNINjpaw8RgKP+scYNSJXxyAdcOXN6
ZUEgLfceUq40HN+sSHoOBvtG0Z8vj+8c5oEtgj5/CPui7x8y5dzh0k1VymMJJsuouh+BR1Kq+KcJ
CnyQFNERguV6obhdUVU0UF9Ue3ZJr7m9VXlmIyJRWJ/rP5/CHcAAYNMsq3Ht2Pro1BKO3k1Xez0Q
RZmoT3RloiGMpiBpjpsBL2Vue7YNWer8W/txguB7u0lMN9KBkQKM1voliToIRda4ZY17qxuWvMAx
xHvZWH7W4csUEtRp8GSyrwwRJ9yKcwFlCqAWgJAAv2dwzqWtGn0hY4/rWzc3yPv10m+9+2EtteCS
W7lbTURxeEAw5OVZU5Q2gRu+yYfMSaHK0jwa41aXrgoN/VAtbcBV1leCwujaPIKdjICtECPDvXrq
VKy8h+JxgJsuW+6m2omK6Zp4uz7xhq4VsCWs7EW0CyADjq4vm2CIp6ZkyWhCucKd0/bW9YS4gk49
pNV1QBGD1LwztH+rtwhAFwyi2U1V0UQIgPupwSUspyCV4KqTkWx6yaIdShojztnl8762N47MfFd4
j0K7piWV3jEzAZ5FSXsAPjeoiD8RgSdbi0pA6w8IGeSs0An0/fdHhmpb77tqYZxqVQNVWbQNp7Qr
SH09Z9q9NLXxvRXP6kdQG8AnFmXqR4nRR+gWMorauTzmtWsQZVkb5UAmJQZQ1encSpFF8s5Cd+CS
7Cs0oOsjGtQDFrtTVfUlGQ4N9RS7/n+kfVeTqzqw9S9SFRn0ChjbM57oyS/Ujogskgi//i523e8c
W+Yztc+tmnl101Kr1eqw1rfrchfN9UTsfH2dLAF48PJBMA3x+0CeqhIHkVlvJXO2hE6PlZ2ASW2V
KnRWRQrLzlSV4mozHEK9KfTM49qvgW8GsdWMfUQPNt3bxgNtX7s8qDDtayb7Plx5Qi75g9Nllpwq
hspUG3CQuI6Hr1j56rUgm2Z+5RtT8SLauPFaknVtgSW/OjVhFZcWBJYjAf3TezW95sAN0crE6/Mv
le2u7+eiT3AsCw2LOp1hhs73s+vbqYzmIdNWweBps2ttDJg5niIit29W0tWXSAqzP0BOAQPhGNfG
KOW5sDQaQkFi6KZbXEFuPEYDSD+CkSw3MMyshj+MKOGblPXaDZAAjwQ4kX5vt5aHBDDFJc7WxgeW
tEeTAZhxUNTG01pyULTnVWIWBiwrdDa2yW+NZJs0gUPSbQWqo+tLrc1bJ9vxiTQ5o1cmetRyjKVj
jOqhU4HWUdUAjmmf4Lw8Vhp+nyd+UWt3FQu46muevbfiF54c4KRJ/qwAdfRx8ImvJisfthBy2tgZ
1MGRPsP4muxK9IYgpYZVGFAXTSv+gKthf133JRcNVCRMXSG/4GCS8nznATjNAF44e6s0tlN/xKBV
DboszJHXUxUH8UDb499LRPMtmhoBtoaUjGRrokLFzCnAXzfFdfLQRQ3yZMqU3lVCjf0wahv3urxZ
A3lz8RpB6wp6JADbLC0iHh8mQSczHuUN8cNuP8Fi2a/rMhYvoFMhkvcFcUKj9AxCBKHUHXjiDRHZ
ZKbut0nvlmLYTsikFAl9GmwaA+zq58oHLFQhgdT17z7O+3zi/o2uTTXE8wjmaeKV1TfRvVrTplfR
LPE+aHc5w0Pi87rMReuEY4IF4pAaMvxKrpAoTWqYTtYDYClvDn24Ngq/aJ1ofUViFWkpNPSea6WG
ajqhsQaT9s1ByW5toI9oW9o/XVdk0dlgghjd/CoQP2zpDDilXldWOTubqHhMdXJTseo4OvEm6rp7
FtX+dXGL62YjqgRoHWZh5F53pY36NgdpsjcPbd02VkkP1uS8XReyZPUwh3+ESPYAXheQOQkIMc0B
s4KVS5LUr7Rv16UsBjt/kN3R72BrF+CMGYLZIkkt2L2RP9W96iWU7+Oe7UjI4VKMXcfpbW/+sul/
irOQbrXhIWF8uiOdawBgMBrGFA+PDqcs/lQxhM1qLRAsBA5svs3Nr74ctujSXvHKlz2nADT7I3Oe
uUPcOZ/Fk7OmDh3QFc1pDj3oriwALjDYfhS/6aO2I8S6afhLHbFblFZ8agA5UjPApYUpwwQBSmu/
GgnbGZ2Blp4f13dDvwhR/nwYUt3qnMNFheD8w+ooESXamTOQypHGJ12U3jCzVDQvo3HypoXK9OnQ
jO4xLtgDsXNM/bprUZ8GbnjqRe0UuhUIWN+LmiuPRagloQ/QW3Oelk47wy37oQV5HEaCQc9q6b6t
Mf6zS0TU+xrJh59ZkYDnK6zjoDEGYMv0saV9B0KAuS/6Mb0dI6cbvDCqp+eO1uoLb5X0M2yquTGO
NQG4nZv8ANYbepcqolzJ0S+tjIrsoY3XwVJDGVo2Rd7ATm2Qf22JNWkbVHv3nNf1XtfL3B8dJ5zZ
y8TKK/LisM/w1jNIlWFj8gQNbedbMjjMTqYJdPMtfwkLpBn0tebDi5MuSZDu0x6wO2OSsxwJS46o
92B1N+EaX8+Fh5xlGKhXI8mGIXYZ5yYf0c9O+wRaqAdl8DvxKexAT/djv+K2/pjo2W39RxKKaMCX
UQCsJXn8Tk/saAwRHXQAlGv9uVXdDuC+XO0Y7yePPwFrauUlcZmVkmTOxnNynp1Ca4WFN6M3BMbv
9LbfOP60LQ/ZfbUHzEZg7te27OLtIgmUotvMbGvLFhCobKPn/DU+pPthwz3l+bo/WDB67No/aymH
tSaPmdXXc1AS2AHgm5vAhDpiJQxYkyLZX1Iw5Obn+Gr4MfnRU3gA3inx/xpp6XzJ/oTwp3sUaSHA
jSElOYRAdGTvjS82cWCvVIouLzRJjnSrdKrRotwGOcaTGohde1tv4Bc+su1a0LF4bE82Z3YcJwpN
mp0jPoAgS9lNoR/V+1B7vb7/l1EpAl5UDVU8IeH1cITPZaDCIJR2ipFmzT450JkRypRiM1rPoR04
FLQ5v20lKO2VbNZF0PZH6vyYnM8vlad3TNaFFmjNcy+c6a3j1o3DXYVLoFw7t7NlSb4C6gF+d8b+
Qx5Lsjw167JGw0yZ11jdptQrtB2+l8oHbn0XPEQbRwAzvCHdFh0OfjStwg8u7CCCHgdQHyBQAU6u
JJ4bYUKNEiEWGNP6DQ+KXXnQE4/fhrs537oF4lGxVY/R+/VdXVjeM7FSHiJLWtVgfH6sNjeT8Ij+
E30SoIleeTZd9pQhmMCEAQYNZuWAZ3JuPEj6ihbVMCTIRQ1mdsaYuEN40P+OO6QjFKNDM7KV8uG7
UxjdfTH0HIx7IkWaALxkN7091M8Z5lYj4L5N+WsdG+ljlZHuO6dkWrndL/MX+FbkMVU8KIHEdlE4
iXNuzt0nmac9dW/UzTe65jJf2U83ZVAKV3lpdtc3YeFaPxMobQIYqOa0MQTS5kkHIKG9BoaxtMun
Gkl+qDWi1iEI1jxV3wDGuiQoicSKlxj+dUWWjBhJYHSV2Mg7XwyTkEpUXawiPnEsVD+69L7QkUsX
9UoL0MJ64XmMMH1GAQSsonStF7mokh5jEl7n9H5MEHgO3nVFlkIUTPYCZ0OfZz/lR1wPxMZe1FBE
G9FivNGKjeg0t0Fffq2uUZcsbA5yJXPXlIpqFvL250dDKAbPBAbRkRxyRfFVDw9tuUnSNateVOlE
jHRFiL6vAC6GWGjc0iMgZTSvfLZvs4fwMfba30XkprGrgQyb+NWKa73MiOEadEAGj9YcvO0BiXeu
oaGnbZim0FA9mkfjxtiQTfLdePpu3iP/CJi/vVO4HVhlXS/e6964S8DrueKAFkzm7BOkI5aaNNac
cV7k4tNy7pI1wqSl2/FMgLSLiRILM6YQYP7QY7cN3dgVruHHGohDN913ay3JuhQona6ptJ0szphI
GCyU7bu7EmNzAH+etkbnTjeFqz6R7fgOiirvTX9pV0K0xQj3VPTsBU6CDUIyPTM0qFp/AKR2Hzu+
eDfcqnTV2ZC89jkN/t5Bni3ufIROJDJ0hIosnv3KULgK2UTDXxf9JROVXAp4AK02n3UqtHRviWRX
8hUdlo/5v4dg3tATHSoQz1TTCB2qIgqoDji94d3CBKQaXHddi3IAgD9P9M3MVpIhmgIJdMCOYMJN
fZpMlOCdb61+TxO24iIXfD1IA/6VIxmgBXJNcJDgpRiRx1HcNf076dYsbXYMUkx2JkOytNQKtQZ1
KCCNRM9JiCpcvilQfIr6XTvdafVTXOwV+m38D9flmVjJ3JA+pyR2ZmdheB3GPrpKARXRrb62VWtL
KBsdKzHA3UG90Dma/KFG16ye+tfNYU2GZHZjOYW51kJGHT1Pzq4EiKexOje96F0xzAnABzzdL5KQ
HeY4IwPdvl4FyOrO9CmQvgBBnxWerbyCPs6I3+rs2AC6PFTBwpq9kLXIY/GphakB9AsBfgL43ZLZ
l02VN6KE2XdVoIM8PA8KFVjEFaDWKECIelcZDtkqndTS6qJQjO57nIT5+XB+qFuTWfU4pw1rf/DD
Pf8+YSS+cikmmaMH0+N3yjP4iNeojJYi1Lk+/Y9YaVMToidYBeDmWVsb78ohiFy3vh287qM6Vrdr
z9glj3IqTXr42VY6jbVqI0OZ77hxh5lUp0Hf/+a6oc7fLJ/1EykyKF1Ncwdw4ZBi1h8F943pzgFX
CNCemyEI84/rwhZDklNpUkiikmqYKg3SgOm+HfwIW5Y82PcIgRI33+L9o31EyBex56N+A97MxAe9
nVjjU1jK/Z7u45/x8JM7oRw63oagDPamh6/YTe+mHeCsjnTzS9s3QYhBG47K4e3t2pzkstWib8pC
0zRwwSWrnbialo6CUDCr/bqukUb2bPJ8fYX/Pzb6rxDJRvsJTd/1CN3aQPjmrrtHTvFbfuj9EEjr
/a5bi/AWIzD4oH+0ksy0A9CH1qgQqG3VLAi3w0v0VH4Mk6daruKuJTEX1xA9+ipCdwDDyOkCjBMY
tJrjvbhA8Hxok12/9sxZFvFPtlemny/7OunjAS7NyBMXDdtDGrmNWLnGF1z3WdpDCoxFmirEiZH2
KOPBLZx7dS36X/AeSL/OxXcNrcOgAjh3kZkN7p/eQQKngRNOye8BZTd2x9YugIXFOhMj6dEyvY1r
CjF6dIiSg2A7Mwyum/TiUp1oIl0xk0acKkrz3ANVg983isujl+sS1pSYv+DEH5A6qpGPgBKou6C/
7jcTrWvyr+tClk6mNeMcq3ijOzPl07mUCZ3OmDiClCQyXBBvuCHLgHPtFsU9UjOQN5j+1Gx4+Tp0
r+HahOZ8DCU/fyZdCq5SoosEw4WIT0Wybah9VAQ6q0CBHenWBsBsfoKGpsJptte1nn3aNbGSz4uz
JMLrG0pP+nMTHjLzblA/9fpLn1YO1OUeInFgA3gMENKoYcotjDkwZ61GsUHEXiqgaOqq+9wiAM5m
K4nRy3VEHwd6wgwQdiBpcBHnt13VFqOFGcMCc9vdHQdWXAVkNX2vtBisfSz6leLTkmKYeJ+HAgyc
ArnNb+C5hQFwO/UytLOrryl7Js3n9U1aESG3+JmdVdCwhAhudtva+NA7y2/WRngW3q+OBfw7QEGB
oRJ9DpL9hypt8UTCSNIEMpffDvfy39Tlt+A0amvX/iJ31jH1y9111S6dx7lQyexHwu2+HyC0sjE7
CXzzfs2TL8Q0EOHMLYtgN8CsteRpq7aNWFyFELEpXkSQeXmQbIs9PWT7Bu26HvBbizd7y72n3qWH
ZEsPa+Prl77+/AskJ5wbxCqUGF9gCwBW701tI3SBO+vt+louiAFSzZxgBIHD7EzOHRiOF9AJuhgK
dq8mvdWHwFZeurUWvT9tYecuA1BpsBAKQlrMh/6J3k68sdJotMqzHBGpmz+nb6pwo02iekjruPFN
vA39zNUjL7kTmyjIj3Q1Olw4DWfypYCmyiatARMUqpc3U6D6WWB8qvdjoLnZq3P3095++3l9WRcu
hjOF5RIfGqfqPHEgMPwyVbdXvPRN3IJxbWPedUOg/kbbp7si8tIto+BB0TCGlvY59yndqYkyktpE
+zAeUOSYPFb34oiGdutgcaTPpi39Uj10moQeOIHXCppLVuTMEA8o5c+ZXskNmGS01BScZhjSDjN3
qsLnTOnu+4k0exWk9Svnf0nRU2nz15wYU2qbyUR0DA4WcZW6Bv82FNmLFn06k7Yb29/Xl3XBcsDo
glkMXBAmJiLlVU04C6sKG0lLkNAq34axcy1+vC5kwaM58xFUAcAIzio5Rz6oQ1vatENcOndDuSgO
2k8IAZ0Vq1wSY+mIVoBIhP7yi22KnTyxSY8nNhL9IIThzt+H8g4SF4BhBjgiRhXlLoGYxiTXUjS6
TEXja/YbhotdtjZWt7QlgAhFF+osC6Ng5/tv2FnMeweFNuI8iSbIOh/tfNc3ZCEicAxAAADVFdNL
FwXakdFcrUSLtpQwSKcPVvdugqkflGnVALNjKC7ka8f3DzuQ5CNx46BKgmEtaCXX9dhEcsoizIfo
6E6fXMUIRy8PlfBx0G3Yuc2QScNicsOzHdH5tGe9W6kOeleQ+gK5BlaeNJ7RE2T846np931PjLc8
bPAaiRXBdwnX08kXOgIqBSzvbNv1GbCOBYKrQ1P33QHlxvq+Useou+V2bDxak4WbZxqnQGtHdmtp
ufKljSVGIWKn2Xc4iLGnqpjgdI3JUCsMtqSkdquIWr9zpRyCyXDG7zEZzaeyCfMjI036zjFIfmsA
/DAwIeOJO5F1y4tCY34+UHFjZJb1IdDnt9XSkc3zFn07+mpEivsydoQ/KRkYIsZaEd8Qd6PzWItU
EOpYsDe37gEB1Rd1O92iN60PHylR9IdkoOA/6qlOWxDdsHJvm2x8413NAjsWNHJLtcUQRJ9aWxbr
U4xidckB3NuNaBCdwJvzkAE97COtpvCpbJsYfWO2WQGmiCS+zce+vhEG8MSQjmbFbcHT8gbbqEcb
nabjL63Sytyd+jR/iTuNI31mKkpQNE38u2krMAYRuy6QBLLtLkW6DWBBmtG3n+UUCeYK5iTf1ajW
NxgqN8AcWGT6wWANsuqtFa6N+85JBNn8IFxF5hGDepggPT9VMWJVRqoSb/588gwwpmik3U4JWGpa
7mGK9VdC1vIM2pJDwnANSnUI8OEwJJkiryoWtfB75IgEVXH4KEEx4eZ3BsBO78Ut6E6O5n26qfzu
Mf/ONg7CMG1mBL1+2Be/AkPoAKcF0DEGaM81N8PINooch11PAwuo1d2wGn8sXJAOkFj+ESFdWXof
DqXTQgQNA7NztbvR+448su1qj7Tw9adqHx9ql+7XLuY11aTwjheZXbY95EY6mn8yzPIV+//b4km5
qXZUO6CMzJ4S56uJ7wft6bqApVAKIQXiCjQA/2lMP9+eFu+PsmhHxI6lRr5sYdufBYuQRKycAlUf
OjVZkIcUeAhGbonJbVkYaz7arvOfdaQnsN+4ueVxL9Ym35YW9/Q6lUKDLAqHPjJwnfbdK0FIa7GV
4vyS1ZwKmD/gJNBx6jYtNdC5eVWvvaVasa0o4NxHflNo/0HS6ZUqvTZoXsCjJGjDbIav1LT8pON+
XfRoYlmDKly7vKVFU8qu5D3B5d2MO7W+afDUXkO+X4gPMTBhIB7F2IR5MXYfi1ET8GaIRtMiyM0y
yLfWEejiGyNUt9eNc02UtG5DqeTpSJD7Dnm8A6R/kaEtsfVb5Y799dyRgdDqRCtp4QbVjkQaolCB
EUG/tUC4Z/hZ+WYolV8Qy7uu19JlAMI9EEWDltUCi+q55VVRKbqGYgl77sVN7HLm6caO1rprDvs+
WTOKJUM/FScZeqOmxliACtsbc1T7hT8qv0PhiuztulYLRYKZbgKFLdADGJYpjy2AVaZmPRd4Bm66
jb2jx1+oIf/AlVOj1hS7+lbZ9bd0xz966q/1li4ZPoJ8pG1nZt6Lhh6rGzozMyGbkdZFb7eDPhF1
KjfXVVyRIr87R0DoWPGIGzVhheswjKg+W11wXcbSbp1oIidH8gkTSOkITUxuWtse+G0oEKp3wFVV
UVYOk+P/TZx0xuLRqLImgzhd/5HZP8CxiOGzwWXJ+3U5f5K1cgR0qpdk9EmVOyqZX2HxN/qiINfo
TgckzXB5HuwNClrAXbl3gvj7iti50/xCLMIOhEHojgKu6vlZq+FC6rDDLI3ADZqbmHt/7rSjOiKN
G/usDNpxvbNh6XzPDZLmnCnAJLWkKmUq66N5skYvC+7xSb8tu+7Y9TwH6fm9QJGZ0JWuqSVXCe4F
Cyoq1EaL1rmaiIR73Z7nQklvdADGfDTTDtitcaHsuVN9gAFhrZa+KHHu7UcpHcRvMtGT1bVGU6W4
asoxs9EPoMbTLu1j9UtLQ8K8yqjCbJtjJGWlKrAQF2D+BBOSQP/Fs0Lu7sUWF6kF0ASvYOa+7O7s
sNpet5mFUw7mXjQPg+YAdTp5dI6g4doxOvQPK2mab8xJYb5VNwM6Ee1f1yVdrCHQk9BBi/zHDCWA
v/Ndw4DcqPa0KzyjbV0NLKfdz9p4MuMf1hq47YVXmSXNjN14/2J6SN6tLulaWy1F4QlAqCZK6+vx
zkLGLFy5BC5MX5IjaZQ0tENGFBrpNshau/SHg8laAKEFaUY/zdC44elaw+CayHk7T+I4u+iRsZog
Eo8MAKL5jD03IxiIS2Am/GDgtL2+Z8sriT5BAAFpl2AeIyY3M83uCxSlUC0R97xPXBE/melfB1rz
UpqwjDnVg5KPlIiZQIalKTkENdm7md+RLKiRWyjopurjFZ0Wl/BElHQJFHyg9qBD1EgA1KS5Wt5t
suwmAuZQmh7Mv+5hkzST/KMe60yh9byEgK1LWXgb9f3u+i5dBiOSDMkQc3C7xUY3r974VVjPowrw
lcF1xps2uamnIO0B4+RmfId6ODFHz4pfe/pstY8oVKF7/mXla+YFPLuFpK+RbDTRurJUDHxNLQDR
eAvyOhcZSVegT5xbtzSsXU0JMBbJis0qWe9lv8EsHDlJzD5iyh3F1PMDQqwqjZxmLNC9pX2mCCMA
P3hPAAThqOl2pCB9LtAVVH8VNEMsGuZrWzH//oXyAHREflcDy5F8HeK1MPYxmcEpVQtjZ2hNBtxi
0b0qFioUub4j6PMSefjNsOoPQ1m5GC+LaNAerPLIvOCq0jDqeq59qXfCyhxoL/r3vrD8UANEppN7
ZlS9hVTb26W94QNIhcdhE5npR98Xm9BqD3UOnrvrZrDkOk4/RTpmZmjqYA/HQgCvlkdso9BfOrtT
qui/rPipIOmAgRFUwZMcgiqbe1n6pjtbTeFgz3qxkNskeOqKxk34o85Weakv4q0/yz1fncDrVpBS
OF9uCqhaUVEs95wT0fnGtH7qyhOw4pPB3KTJAxvvc23zX9b1X5mzezu5ASYDJ6urIBNQFVO10QB6
kvlWkvfbOouHT0F5/3xd4tLFDUX/V8sLyDsx1V1mIIgE3Dk40cMKN7d9V8THnBYeUrr+dWmX4Od/
FhUDiCCgQNQjc0hlAFwpO0XBbzPHZZOnKE+mkbncfnGs78lMxwb2duOjDB+6vwY6OhctT/02AzFT
Z4TothoCwI3kXefnOnLg6ZqPXLScmV7OAt89ggTJcux6IFOtQVJevrEwqEdPi+6QaQYW8Q362uzJ
m9YA9hZdIwpQ/8iULMeepqxQS8i0wLSb2kGmGB4JD04SEPPWqrZTuLGIH6vfVjZ0PoCySzyVK1VM
Y+GQLlMhFyMiXk33dXtvWnCEXtsf8g6d460fZgGeJxjmCK21GYBFP4S3GGpUAG4FAMr5eVGbZExp
bhQzjd9r1ycAsQbxDXvLyBpR/PxLF3qeSJq/5ORktoPIlKGHpBIoZ5wxXxdxwMlfw1jDSOeQHYDB
MynIRQOaKgbguKhQiCDFbidJ5DoRfE5hGF+p2q2MNCwtH3IcOpih8W/IhupUda4ShRQe0QoPWEAu
bRnQ96un0Fij7ltav1NRkn3qqMJEOsozSGvktZ/qgFoFxaXlc2sNxPPyfT6v4YlWkknaABYQIoeo
srhttC+NPlqAS6wOjP9AXUsHqbf6poY7TbyX6bM6oFF/e/1QLPnUkw+QkyvFgHYkTH8hTCh/5vmN
4hxUI/Ec7TGP16r587LJZnkqSooJRBUaDY2i0msm+3fK3tICw/2W8DmKMA5ngTCyFeWWJGKB/7kW
pdVlU8xzMV8YpvEzIbcpd0lYumzwdOUuydYO+JLZ/CsN/vT82IVqNSYax/1vF+VNXDY73oQIOH9d
37AlKeC1xYnDMKqJvpNzKSSxSNqIEMZZmHvadK8dZ34lws11MYvH7USMFDXpDsti1YAYRJG3bWkE
E0TEg7mrc22lVW1hlzB+j6lKNC9aFsZSJI3i7H9N0KZ9s8lCg/q9ktcYSbAfk5YovlkPzEWjaL0S
T8yvEckgTZAoAeNag3xLBpUpeGexPGclqjAxeda73AYwqiNWjHA2MlkKWJzxnoTbdzAueK7eVOlh
met4GOfVGziTlPgwTm4Tfjl0dDG57KprjcGXJUigrCPPjRZ/4ObOIFvnEqtSAOSvUkovdrirY4gu
64TbTbY3dkjF9eaOatMm1gw3Ncle71TXtqON2cbbdgK4edTfxwX6sK1+M1n2i1KqruNk24ymQUJT
nxfUSwGkfd3cFmzAwh7osGoEIYgNzj95SpFPyIgKXh4bYXLmVs7GCjdV9xnpFfgEVqRdjoPMbSlo
bUUtAIlr4Pidi6sdJBS0WZydY67me495bpSjLPPJnnZqv+m7LTG96xouOFr4IRsgoCjuYc5Reh2Y
peMY2WSUHhAZ/DhCkc/elNF97RwqI17Rb+HwwgAorkmgGc3dN+fqjUOfVQOHeqjK+zxEvJq4WfIz
b5+u67SwayaG4VF1wNg2Zp5nnU8CDVsUJE4FdBrarakhV8f2Uf+ipXhhtjsbnv7/Jm7+nBNxpVpP
ij0v4RC9lpS5Kr1PxAMLX4teuPl/eVRBOwylz6UNsCVKq5jzKh4axSo9gM5kDki0WzdJVb/R3mLH
bcz9VN6VoXtdxaWds7FtOAM4CoCtPVcx0jpzYFlfeqL2W4AdFtmvYnzplXplKResEWAG/8qR3HuU
UzCQqHBKprMTQGq1XJMYqN14GV/tApotW3aAuKeAq6WhCQiVt3OdxmioayOGLFt9HIxHMnga0hHg
9uta4Zo0sFW/5EGNxq1E3zri1/UVXTrrME6IBhow/mTCvNyyEysfhz9G2io/0urLNgNN7Dj1FBON
LN02G1bOxeytLjQ+ESkZKmvDoWgs7KIFQolposdcXxugWdzAExGSB2OWPvamgAhSsUNl1gGJqkDU
8Z2ZZu+CjSvd3UtvttNVlHuvNStruNNiFe2q/1mzBztTwNMWPSCjeAOi6yOJnIAi7dsaH42zFlkt
PcXPpEvHgpa0HTmFtqzZp9WmSoD4xJ9J9zOM3hx2KPkRvIC1/sKNlVfHZacG7tIT66HSQYmJphWj
A8l1lfikRv2sZQfTSh5qq3xteBaM/fOosy2JBJDwj6OORuBsxZ2vLr50d6S6NZY9x+Kn1c8sfOqq
3m+plycPovIysS8mvNbfm7XGx0VfNFeV4YrQRCUHLuMYKUNhQCpT/aI92s1j2AdJsRKELd0hQGD6
f1IMKWpOk7AriQkppoEIqUOsEkzqTjO/tLn77eW6M1iIxZA2AnPKDOKC8Qvp1MT2WBgqEL886ryS
It1a/G2k5FgrwOEsrUNionvaXCMgWREqJ3OAYKOSvoVQUQIS5xVkdQlSDgz8HcrBjmLXWuMfmx2q
5H4w4opCKNDygEMmPxEwZEUjrUb8hxlv3mquVu9H9N5dX8oF6zgTIh0MM7fysAWuuzcNjy3yOEC6
BPUJlm/lplpTRrL9mDhqafNZjvMdPauoLKDCuobbueBNEX5icgVZDAwoy6ZeVJhETFGq81BZNbI3
Wm6caQNiU6Rr1zZncd1OIl1JH6phAKJUIIqHD5P4VfVHOzqa7cqbasnmAKSDzUeLzdzBfn7nOg0r
tdBBqFTmzC3TPVVfWfnhDINrtj8mdF/CZ/y9PSB0R0MPrni0HEpHa6ysDMwtkIiOW5e0IbgEooMK
tCkt++vWGkTvJ6LknAVqDqlZpbMoANoDAWhHtHdgJLpT6TxeV+qSHPaPKDyhZsI51ASlCLcBFBgf
IrP0xrbOfhZhVH53uEo+eq3hx8bWQnMzllkE2EmWHbJpsg/WCEjurapStk87uyxdZ4iN9hHd1Wq3
iSdWCV/Rc7EScSx4URSyNZDVo78b5SZp9bk5DE032iViKpBqaYHVPJoAI8owE6qXzO3rz+sLs3Rg
0PWAVgANUSoK9uf2FVkdF7yBPNZWblqiM/hzQABpKY9OzFauv0XdUPZF0R6Z+IviBjHqstNn3aaq
VgEwy8aNZvO7OuKYs5z4fZqV8Q7Kr7Q8LD2jwUmJEt5M9Xn5YmOZXsVIanKMnFvhmwPaiGc7MtTj
FA+a6ukiaz97S093mpGbvyuzo9/owMSmEQAWdAfUfPZoojY/8GCJRhf4Ic6zk6RmuiWl0fe+VQnG
NrWw0neTgW4tt/TGT0it/o4mHfkOVY3U1VB8IdsPhGfMtIFvC+xRckN0yIGj0qdofublp2bcaRQs
GNYT1540bfDZcNMYG5Qkr5vKwvadyZwd4smrzbCnWhhOwz2SoeiZTX4+fpvzqmaWuS3ad1uU869L
XKo+nomUTu0w9tFgG7PIeqMAlcvYAsd7rsGq9o6rAInjexrdIc/UVkHBnzh9u/4ByyoDzAwsSfAZ
cpiByxaYTVkHlEXljpd+0z47LepywEhG7QHGcF3aUowKdf8RJwcYKUaGeKhiVxMFPY3arqT3o9h3
lUcwnTYTAITWGwfyH4o81s+hXuNwW3phncmXLhtwqgKdIYK60bRPQB8dvwOTOlK8MX5l+m4wP3iU
rOi8EBWciZT8Dzi7UZSYV1jTnpj4pYC3sPt9fVkXrtAzEdJFzYXIpkHBqjKQDJfoz1DUwER5lea7
fPLreWc31yUuOFWgXwEqRAdCGuDwpHUkvUr7SZ8AZkxvRgeUoI5L6+9xuLVX92xJFN7/IDgxALWK
GsT5oaR1jlGcCJ2wA/kqC98EGY+TAskud4dpraVmIeLB5A9mmxBXqfQip2G0QNMBUA94cHNUMYsD
YtNNkvwQ1e768i3ZIaZK8JaAb5s7i6VjrwrFCkWmcs/oTPQvF7bRZa6RGczvm7ac3LFRNOaCZr04
WMRpez9PMC7kV9GQr/SeL5mnCvBaEBSA6vJiBFVELHSKMYHtVBjyiYDvigH60LFXYuOFXQQnhgre
Boy7qjD5811UDMVp1SnlKKS6GRCVFe2IwilNv+trCKJLhwEAGbqCyTGk6GX8HFFgysgA9KHnAPmy
eONj4irNDYD1cjJs85LtcfGt7OZs7dIrZoa8A6onBXEjUjfnyjmkrnmllrh+ld9KukVI66pd7GJG
XwxpkNLPsnyL9LekWINlXVzVfwXb0ot04F2qtDoEG0R4VQewA+In9NEMv2mZcKs+iMMbWm3NaRdT
rzEea/sjjj6n8r5ZRfJZSCSdroHsEYZ2zEVn4VMIqT0TxturaCQCC63yLbEbT693Wn6IJr8Y3Yig
d9kLi+E/eFq8lA2Mq+Ayu5g8sPVQjwy9wk87dJOYD4wBL6X8XNnspcAEfX0zjKuNGERGD9DsVstD
C1IEqhF9kGnfwnzrzIZcB8l4UyfCs+xuRbXLvMpMeKH+S9cwH+OT0KQEdTLJcqC0RCQPjGJrT59R
eG+M27aJNl39pCkvjv4bHOHXtb3YVUns7DBPxDZ1qzu5jmZaMykDgpynNfxtyDxLQN8VqBKAqopm
6HMJdaRGetNgvmhuL9TVjSpeE7I1yK5LEy+L16bNLjw8xKHUgOldHFb0H0kXlzkBdt5haPdW1QPu
MC9pDa9JvkoSrziFpZU7FSRd+w03i6ixMYtr8P8h7ct249aBbb9IgAZqeqWmntztOXZehNiJNc+z
vv4s+eKedLOFJrJPgL1fAqS6qCJZrFq1Vv7Uzfmzwn3HXh3diy8gtdfRiwST2/dI69nHiYifKkYP
THfYvhkQWK1AlcE5tq/SQ8bE4uWZCVVs0yr7lhMaXqCaoUegZCSq1QWA+9xXPNjL6sc5c4gJcjMx
xSry8XGmZCcBCSnoJR0MvFB4UAKeISasRwGAyz7BysX+TjJe+vSubh71cHt786x9H+imYnZuOSkI
i7kf49mYtWVmKEgNMKIK72VZYUwpf7htZi3SFqgJOGRl/MfW0PxQVGei42gwkpjsRV/qaNBK8ctt
K9cvFYQCgOgmWt8EhPcsKEhsYz0HXhbzGZ3ws6sUTxYUKoB8d1ITOozhYWhwBhp2NdWu2QVOgC1l
lIGVdsZ/OQwxIK6gRYKk5YoiTym1AVNGeDHUc0toHvUjTTA1WpMCEgyFNQgmSKBAXldGtIlnq5g1
zi9YDqWLC/97Lf7+AGZbaGaVZvoyCqNBPiTv3ETf5+Apgfx6kIkOsLwQo+LsxLWQPfeZ2RuqP+B9
HwC9ZNajG7UfTeQVg2LP7QfnOy8H0y3fmL2h5uYU6RJ8m1RIWuTgKS0HEFno9S4ABzzFE9LW2w9l
TrwFCRvLyHMUHhB29bo795bJj0nSy8awLHCDkbRU9siQUWL8mdXPSvuYwrsWsMqEeE3HaR6tnXeo
EaEwBZZfoCCYVTaUKUyghI4jVYo3gW5SswBzf/zUGnYMJGVv317sq/ztO47+mmPWuiqgziJA/dgK
wvlHPlVOT7Rd2aGdsIgcSubXbXOrMaQib1nopjHPyyThGMWNTZQ3IBbZGfZUoZd5nEUvnnjJ4Kpb
GJcEIcmC6maT/TCai45EsFNlT8um6CtvlALbqO4MnkbbqikTVE5A5YiADzD3eVlnoVbHFY4CUbLE
YKMIdla4k/8rUjgF1rXQWMbTVVVGpx05y+VVGE3G2HaQ5Lak1mlVW5Me+uQkagN6xYem5ez2tavj
3NjyY87uXSlKgP/WYSzvm9zrY0mkmDlqt3KntJwY5JliErAkmSuSSTClDEd9+kyFe8iOcWysBR4I
XJDhAS+DyWDmK0kNAOdFjIAoO9RgO3SbweJRygKQkRxLq96cWVpOt7OFi6E9NJsFLAWYmBIUYJb8
Y9+/395Ha8f/uTvMPoqrnoiY3ENWTCJagYatiqikopL+nE0VbcZTVTm3La4uoEkAEAQFDR7rTPDh
sgm6fMKc/xgeSeGW4jYC6U7MiTqeFSbq8IIzu7GCFVCCmBS0Hz9RBN1FknxKQx585LpRDiVQ7Fg8
1uAPDqTlS559qRC4QSk2ML+fIVmoc1AymSXVqpR25EtPhS3I1mVcP+ou6HqIgEjAf9Sca3xlSy9j
J+ICL0Gzld3SY4k2YLn8BJ18yboDIEupbvuipqL+CSJ7TmiuHFXLOBjAdVAtRIuG2WioKxWAk4pw
WO1RcBRcFKCeiTZuTKHYZwGm7W7HDMECMhf5srAE9xnkrK/GFGepHjtFwdecRc0ZNMOBLOdtCyub
zZBlAk2TpQ4I8tDLTwjIVjrV6C4AffyzDI6ArtA45XDu82wwMUnSSNQz4OygFFuDTfFnogsHyRjd
256sRP6FJ8y3GaJEVYISkVDHqH43VgpKEOVJanXOit22g3GNyxUDsQzqY6CAt0TS00I8hRGkk1GN
5lG+fXO3sB8fNQHABvE/U2dJFWVIOFdKjWf1XIP2lXb1VCY0JJJp+9KIvpdpFGHhZF1lOj6onrbh
MA7bsQEnRBAp+YZEHbCTk4baZDqEiT0b1eDNYRi7sNb9ycVEjGiNkuG90Zp+5iR1DCHCaJwDnWZT
4g9Oi12nbzrI4IrQXWsUJ0lLGdCtefzhD7P4HgdNcDCjcvo5BqnuPySdrLwT9MbsIhQgtjmIeuAZ
qaT99qNkvtdTOZNtwehzryzLfKDaGAwxOvp153u13+r9wawTAZTZTSKFnhQE4Y8aqKMfQl0pipUX
RfheToYUUSHws9wyWuCqoLqcu0NcxyZnq68dLEDRLhQOgDBg9ID5zCWuwUzCgLefg45C9WqkryXZ
jNWhJA66a7eDd22LnFuTL60FcRcBzg1rADxRYKzR08bsHoobt82sxe65GebWaxKwTJkTzEjKbyl7
SPzHvvusuOrJy9qwkYtOFBjfkKOayLcuval9NTSVUEPqX32Wii1nnkJOSRiDmGsvxJ5enMzqXtMe
bju39uIAhexfs4v3Z9fR0IZBivcAeACU332v0iJ7TJuEar2jYhhTJKdGcNrIErotx/DK1zOXujiO
T1ALAwh9adio5lYwSQu+dz36JMXPuQc5l/oQ9C8dBIO0YHIMPAiCRN2O7XFOAPzVAOgMi92k6N7t
37JyQ138FGYN2tpIIXqLn0IGSUM3XrUFFQTmSgsufCAzQKbF2ScriRQcxw0lAQEuYtTo0ndf8/OI
ZEOGQSPtqUiBZTHKxFIz/9gJxRd0RjfN1DyVhEfF982MygTZuWFWf1DNpGQAaRAK9MW89cUUyY4B
TH0rkPYOY6fjgBQoiffxDODALgkFfy+C9y6ygCQIv/xJEQWrTTQJIptZfy/KU7yJQV9RUCIkqUyn
zm/fw0QdX/sAYtw0JmG1C4de3U2imN6LMS7kPOCJOa6FMLJSdFlAKQoWQxa9Ggdz04b9CF0zoe9R
BO/uRKNRcSqQd2D9E6euk2dUZO7V1AOFiEKh2Pl1O4Cup6oxYYVnM1hrRHxO0DBcflA9UPVmNLvM
0qYXtRTdUMpezSGnfZw+mWiLBIaIGazekpqaSuF4HwHy36rRUys/kS6+86XnEROpgsLjc11ZG+h1
gXVRxz4DayG7NlBWVkgtVhD5yEE6VymtbEX6fEJtifpF6JSzSOPpY4TaQtp8+pX6dHth1jY5mG+g
tAl6UBEP/st1IaEOzsxIhMiNkP1QAMI0G/1Vk9J/Ty9A8rFUxVCGwVuBvXeGeNTUCmE9DTPVIPq6
aH6EXoZZ7tv+rHzopeIIokmwUmBIgG33NBI6wJIxgcBHfh/x8iZvgAzWkp3Nu158IZ3rdxQkTEo1
0hRqIGACTKNtGGxExQKnFufXXK/uUslHWQPirrh0NSZHFFMwkmJjoRyngv49BMIGk348Ja2VMwNf
Docr2lwGSrrakm+f3RBCaiLBDaFva7t3p+flz6NHqbWznia6Celmw8l8r+9baKmpmMEAKyD2Ncvu
3IW9rowVbqQAArkQAR8BNJVfx5YDerl+JlyaYQ59pI9K1Sx6feBioQM5TiaPe+n6Wlks4N2zUFmJ
6HZfLpyaTpGUqbCAWXtnEl/y2U5yjOnMjv/PfHjf5w+elegAAoHFdpM0bfYRCjh/EjNu79s8gvx2
m/07OAlmzk8TZs3A7KH2WltD+LUy3b5Cq3USJlDchMfZ/6qbyJ0AKaQz3hMjr4a3tpjoX+G6xKWJ
Q565MovClxTQbeKExZM56u/QYl2SI3/cz8k/AyUXN//aYtGL0QC0WQj9YUuZW5AzGCA/2yvR3uC9
VlZ9UhVU1oCZIzJbl0xCDbVtwM7A0NJSSSwouGG66Zi2P3PB4xxc1+klfDqzxezisScNqFNhC49X
5OR/RAk5+UbzC4voHzMK3BFxC8Xtx+fbhld8xFPMBMcG9CPgIpPmyaYRNTopcmvIvgKwxso5bmZC
xXinm7HzH2yhzLAQTAE+930Znp9UQ53l4BDMLRPIdIl4suyJpYqJhI62/95QlTDbgd40cg5A49n0
tWynSg6mCrYaTwMNWWKiACZhVoWzfiv9p0tDzJ4rlanW0hGGumyfhHdz6Y3Kb9lwQNCYo9/e53v0
XET5tSi2RuN0CeeBcJ2qwjxBLw+3HgbV2FpRrpppgGQUJCnqYAtZY7WRZg1LP1R/yoHfk5XfCW/m
euUGuLDJ3GsKTjM5I7A5k9Q1Y1fK/I2u7NSW11HjOcccKmXVqnE51mjAAw8KZnw4NVGQM0kqyA5J
b0WiGxnvt4P0+o18saDsNAXucoiLy3Au11Fz27WNPZOfc0PwyLfGuN7+uzWkpSIIwfDEAsPV5R00
jWJfo4yOh38ROcpUWUl9EFDpS8BaUXUDBZSGk5Ssbfhzi8zHU9UOs6k6KBwEqfSaEUDSxBoMzY3C
DFywvOxk1ZqMFyzaLRKIVZjMD0CVOExq+IfBJ3vKdapCqyOaClsOXnOB90i/+naAx0H/EoNqS5KJ
pOtyNf1BHvqukwS0Wy2wXktgOww1GaDOOyN+wIvt9re7ylAWa5B3gSQE0rur6yGM1LxJfVgTzF9N
FlgD4aRA3xfZxXOQscBcCn5I2qqI0Y/QvPkz2qRbd978UTxhV75G1kdPEwtIIhuL6/6z+AksazqO
FGAOkRx9S2GcHdV90ehRleoCzUW8hFB9aI9N8RoDtJZgAiLDZP7wz7o1jEnm46UZqMt7GeERTD9T
dDkxUVTENE/dUvrVGxi79jl77yo9Zwwyqyt3c9vnqNvScTwasqtACV2KvNsxcnVUMjaY69WfgznT
Q9gIcST70KUcOgqoekU4vqzFIh5XqNSg0IloZM4RwP6bUI5gpy6fUwUk0jxRo/XF+muAOTa0pJ3m
rFgMjE+oSEjSQzhy0gOeD+bl7m3VSYmTFiaMEHy5oIGcCS/GOCbYGcxCArlStixTAwweCV5Fk/Md
1pcJjAHgQ4DwG2GyAX+UtR5DtPAhbhYYXl0/ytrj7Zj6PsbYY0HDcDOqIwZILNncZtBCTdB6eKG9
yN4bpiZfU9D6e5KXbHOv2XBRwatBfGaPcarK1U6US9jrXelJeuvfZOsxsXxoOdwfhoN80G3R022O
kzK+9i0nmYgm7ZyEAJhhJYPEDirVqmt7Nvd9B1VtnWr6KVxUBQBnTRpb5FFprsYJcNYA46moA7KU
wFKQaIlew2Pdv6uyk9H86xt6ORbO/n1mNwV938cgy8DVMWkWUXpnMqg436U8UQyeH8yWqjQlUKfl
iCvqlGbSxhd5iIDr+a5LV1isb006IR4CmECdQw/sn9HDfOg3nyDIDb/yfUo1N3PLF57oHdcsk1hE
vhnN4wCzpmxNjw/Zl2hFNENGuB/ef0x2tn0x7Uzl5E7fr9iroMSnk6AqiTSDfcF0YieI6CUJdDZp
tVM/ZW/yjLvqq7Wf7+OUTqcQeyGwaxq/iHueau41On9Z6jPry5Y5u5TB8w5MhI8tMal0Dp3iFerG
NR19R/DkHyHn5vqmg7r2FfQuKPUAwcJijooskop5SQHiQ/VVvcoWyuF7bSt54yNUH3c1BY5mn4iU
F7Orbi6IYmip4w8kkC/dNOJ5nIcRbo5JQTXVLtFmiI+1YinTtlTt2D9WvP7nqrPgmcUhB4oR1GMZ
m03i910pwNksAwm46OQdrbx8rz5iFvAwuZjMfxg2oxc7/4xtwDc9N8ycrVpTtVUvwnBiHluRTtIz
AW6xUje3j9O1g+DcDHOa4luiTyDDjCi/Y34N/aM/tw2s5qrnFpgjTdB9X/aB98SAmlVReVe65L6l
NDg0ga1Rg740m9x7ULbqPW9frFxPCtqZIgE3DAoZ7NCKPJahOteTQKvmRUKvpgIJ/nbkTaSt3Oyw
gstggUpgJo05cJQ4M9W0nnHOESdH8ySsE7SveaLfK98JRQuMhYuoSgKFwhzYol/rSpdD0jg2X0z9
QQw5g33fY8sXuxoVSHAAY3YfWkmLstDl5uqlSsVkcxZa+9E2rGBjnhRqeLHtuxVt3WifOO0+eyBW
4IxWa82v94OnHjW8NHKa3TcnnDV73yHH4+yBcW0r08B+Sa3boXS10sxPXNbo7JgLjagVAOgNMT1y
TIZ9ojmK/6/bASbwDfHgBpUQhtaZZe4DTBeDyDe0yvggpo9E4fz7y3ZiV1lDT0cDME/TAUO5dEHo
xSDKhiK0WuVLqp+GdjeELiihwohj6Cr2F0fODDFrFZg+9kUAIQYZ01mDv4v0nyR1uGQ38rJ7WYe+
cyFFQVZ7tcfSGWVJpejgkK29jhTUswcMux1/ljaAFVbgtYdo11vZNqTxUX1IH81tZiMD8ITnwuE1
za72CCDrIjpgqNpjOh9diMvFVbIc3Gb5EFqS/NVGdoeBl9sBuLKoFwaWxTgLwKyNJW2KYEDVT7Pv
htm2BCKVh1tYiRF03RB7KtoCkHRnYjDxM8lX28VKdZf6Dc3lzUJxYaToqNi3HVrZUeemWOlvaTQL
RRphapzvSeF1za43OBntmjeohnwrRmLUm7200yIkQ9cq+Cjkk5TQsdj7DdTH0FJNOCG/9vnPLTE3
Zi5rM/BFsFRAEy/O0cXmjuNevT0QYecmmAgzc0MUi5JgvVxdplFDZce3S6cJvAnMDDg359+3P9D1
k46xyIRcYALjlI6wWAvuIrNAiVVZ+T44VEi1yKdqWDww9HXhmjHJxF8rzLgiCEx2u1y4K9Eytf6Y
1miJb5AQUCcqZbZgT95tR1ciEZVqxDtQjQCXsM3Ddhj6hDQqeEdRoUteiObENQcQ/d1MY84q2MDk
EXgHiIpT63L7KoI29/mohVZvV8eA6tTY6afsEXp3Fth3vjQb6m5WS5NDfvxSnIEeAXuDiEdGfw00
+Ljt7/WLAROk5z+GiVajzhoVMo6hNVkxdE7N0CYY2LfnA7HCj9bx3ZyOlVXYviVTraA+575fOcou
zDORjPks32h9rEWq/DEIDUqVVvFjAf72235ed6EZP5kAjhdNqmaGoclRaEabY+3KTvoMBp3HdiNt
Zu+lt4gLQVeH2O3R9Mxdt0FzhjN5uuquAl4GvJKQyevMvWsYgwmqGzPEtKcdK5A6sDXjNPO4blZO
IHSLgXcGMRBY0dhR3i5S5Eibu8hSW2BanqPs5fZiXr9GsJjnBpYfcHYB1QHqeVELA+1ng0POpOk2
2geOsQ0/5qN4Ur3AykLHMbfSlmN5bX+eW77aO1ElVz0sN06R0v6NfHXefIJcJ3DOd8LP6tBEuNd5
GTxvQZlN0stdHoLcJbLKxG2y+7b8uu3WdVgsw91oTX8Xs6/SvSiE0GNTB0CdxnK7Mf32aJC52bYF
gLTVGPLgY9dvITQElp4AesY4gYA3uvx+aTqXSdejIBIq1uAA7Y8puNYefs3UsNvMqenkxvQ1eUbJ
ILB+i+jycLbjcnZfHoH4ARjiwfmNGVZCmM9IjFGADid+QB/hsFlOO3IK7gfKLRJcf7lLQ4ynFYnT
VI5gSH1KD0DlzhRI+XIfbTPrh/wpu4ZJeaRq35ioW84xZ1qS5bPaaLAJ8OqzuBMt8t5hPf8Yp8gC
QJdmHzzhj7Xl/JaWhRgTth5L+tLrMiRyl9kztVIpiZ08tEfzHhBIMbahpEh9HlB3NYJwTZogIANi
7YpYV5x6LRbmEJOgB8WOt5kzOKaDmwPdEQiSxV/Bs37XG9ZEdXv87MBZxAmglUt0gev9/QHMh41M
DfPVOn5ARhVX2EABVToYX+3h7bfhTrvRDvbjHtMJDjDcBc33yTMBntASd8d2tiqfApfB+UWre/js
BzFfHW+gcTbjCMWFydEasCjWboRUGUP7t8+K5d9howtwPPQqDWSxMttJadK587sOgtnReJLCBnBf
dyjvO7lxy+HXbVNrYQWOWRAz4SkK5mbmtkoqFQhMAlNG0ZkPSS6OD0Pa7OcpqTdF30SWPA0fSjON
+yQaP2/bXt24ombqYMCGtgk75jIEyijUBpZTxdnk67nT8KamlxufXUhQAS6PeYyyAH55eQgGMfjM
ci0GvEqFrJ6A3EdvQSAe/Wj1yeqB3NHBXv4fnDo7d5ljL1a6KCxbnAxRdR+Dubn9ZyQyEHbn/ChM
ltOkLRF7RYT8YTg+NPNnEb21UHeYEvDbz7wM/SriF2OmglF6jEWKGFG7XED0ZYM67kDGgtc3MkNd
IJjuy98KU38TUsBRb6/dirVFbResOUv+BDzJpTUx0sFTVsSVNRrZD6Ns+40cGbUT4ip76P2JB3y4
SjRAoQg+sqXQBZDk1TYLgz4yKjOpLBHj6LSrEqjXSHJCxxYvkn/3DOTky2z4AjxiGeiiNOjNUKwr
DAiUXljnTt732zHSN23XcPLPq10Fr5axI1y8iHhE/uUidsMAkvUGpoy43WT66IV6Y9/2Zm3hMNOE
4wKt+aVHf2nCDwURbZ28AkUEaAH7oPmth0Jny7P+57ah6zo8nEEWjTXDJsZFtBxfZ1lohey3LOuh
gn4JlN7Ebg9RDMfs/W0p6p7Y1sdErnZSUrqSzwPCX52MmBDDjAWuHwKGArzhGNOmMgVzAcIjsVOO
Qmo4UvFujo+6/CrPXUbVDpxO1b9Pd8NhTP8QpIki4oW95kHm3MVARFeW7E9O689O0aZbKetdrarv
0HUF5VlDM0Gxs0z18imMOZ/26upZ7KP9AMgwIIcKW5Wsu7xVKkWsrHLQgE8eJx3Dr/0R7M+hQ2Ih
w/xfJzm3v/JaOJ3ZZJnPOqHHTkBVGBxdNjTwfoogQspT6GnfNrN2uujwaKlzAWRImIMz0/sUHQK5
sqLI9MRh/KwkdYOq/QYVJfe2qWtMPZYRiCo0xnFo4iXIZApRbaZkBnrYKiAivEyMkp7YASS0pKi1
E+jSG11lZ/1rAoK1vg+8/6N5xlVjhMxQUMF80426k2VgOCfRgCSCQJQEuvcWbpAT8pYJL/HgQ1fj
g2/UH5wfscIGBDQ4UGXYO2gnsI3KCJ0KaEGoqCGF8b2mQrR+AD+D6Ve/pEnexb7idVDI60IMHeDM
4uCW1j421BpVIBQkqMaLzO7NjXoyalOvLHAi3Q3N+FgG86MQiG/VbL7fdnQtfM9MfZ9hZ2fUMicL
ERQDptqys4spz05xjyqEVhOe5MHa2Y5+ASa/UANX8bi6PJPkqTUUiCjixoLugFKV7wNRP2978105
uMiZELomgIDLLDo6NOzhnmHmBNmfXIJdeVsR4BqQDP7ukk2aKjRv3sJW22vBy1Ru/fGpkn7HZmlV
6Z1Qutm80XOPTFDxcsrAU0t3ULa3f9z1V8XULgB7GORBXoxxjkv/m1ENSNFHpSVVtizNtAPkbZI/
Y/PxP9j57s2AgBBsF8wFN5q90oMqvLSK1KcquIpjYKZSZUdynp71qkdwaUmCAaFlm76hUNb+EKWl
NWGSoZ0fdfI2+acx46T514EDqVSUUsHyCqZXYMkvF84cVTIYPjjm2iHVrEpoNcv3kfX/+7JhJ6CF
jQkXcFcz4dl0gtrUIcgW+3JM92DoE+6KWtZsGQJZmPZqOPTI1xtvocrFfPrS3QKFLfOVJCBJxtkH
3Vit+0jaOk/tdEsreAn32toBCIB0FE3Xaxg3snklSRcc86hvMv+3nL7dXrXlML7ccHADRFXwBTPw
SKkvv42ehP2kZX2J4XdbKamPmQwS7iVZRVthS7o/t62te/PX2vL3Z6eVJPmRkiawFg2qM4vBQUt5
uKllF1459L+Z05WEkpIalYauUgm2oU3TuaHqTaIljJkXaZCLAFwK8PvbTq1Egqyg4rpMsUmojjDn
gjGGsdmPChhx0fAxZ1eYRRscOLeNXBd9sHFMkEgtDDELPTYTb/44FBO4JsDWr2a2VoyWbgiYQIrx
Ro5/TLH23BeveMraif8AaoXPSSz3EMesTcWuZN442zVHBPNj5Mvv2Awgp/SXHNw0H4QZJ27rBJDl
TnAb0db4kXfFvofIgjkLTjrcjePEOVFWlhwPQoDTcA9BGZltL8sj6gZxgb5BFhjPeLcFFnjDGitp
Ul4ytZwaTDgRqPtAUmiBViCluPS0KKUowsxQDbVsgjFToUUAzeJ9pQefqtadkgoUU7e/9De0mDWJ
HFwFqxeGBVGxvTSJxnxuDHpbW/lB/rlUTCPn8z22wTnsJFbo1g7oN5xu8zJQlT78+wChgUlMCRMj
gKsjfWGTR2IIoSoPXW01E21qGhzz+xlmbdUJ7npLeVVSilfdMXveJFTgZa5L3DCugy0Iw3xLhx31
IGa1A6T9glJA8US+Kw/AZeyMbWL9KN6KbeLy5MnWghj0RCBjwH7AE4/tYoyKDzKkFussPDXWvIEa
hgcy0u3sANixiTnXBdcac/SFqR7MmgnXKkfbBTsAok+pHUG64fRO9jnvJbXydsXGOHOOCSLdTCtJ
6uHc9AD2FAzCUYAWUlv3Yn49erkjrr7ama0lzTg71TUpxlbtYGvYdc4HinVe9wbpegpuJHc88dKw
tZPwwjXmopdIh1nQxbX2DWOLv/R9T/sdBrgILWnw1Hr1y0PG25PXz4nL5WTeNDlkxwapgE3jIduE
NojA7MkKDyZ10dyo7NYh7ui9QxnYzb3X2+fBdWscoxUoQCwFMLxlAHq+XN4hNYVmqmFb+jR/J79c
/05GP6NzUR2Yd8WW215YOfIu7DGRqkadmJTL5yR3eHKfoFKLzm37VgHlMgdUPkE5xkrvDCvnXHEr
N/eFXSZk22EyIcYJu51VumCX/HhUPVHkh+u6f5A4ALx5gbAy8ZNKchlKZo8Tbid73Z/sTrFDG8BH
y7Rqp/8VbX+Fu24/cYdTV5If+PfXLhNDZo4hLhIPUCV8S36hyhBQ/1B/1I5kjU6e0pcHngjpqkHU
1SFUZ6IN9h1YZ/tSbRU1l5fAGYT5gHHxfZvz+K+U1RP7zAYTLP2Mgew8wnUxWQTd7MY5SdvJOj2+
+UDUoUtC9aO8vYte/mh0egf+iwauF+4jmxzN5xfj3zMxFaOcxAAhCIpmbMFuiNTIiGUZO6V4LqfH
NPcm3u5YeTKh7IdszwQ+d1EpudyMs2oklZ+otZWS0QYHoySDlcO/C3reVbhq6HsgFa9gPDOY3SAU
sVQkOanR6LamXbSZqfxOqPqgQYxloI1dHUT0vub7TuQs4urVgRQTL13FAHaC7Z2GpOqqZgKEbnR7
Y1PeB0g7HO0keJg2vH20rfp4Zmn5+7MABe8CBtBHWFoIFi1AvyiUIf+DCQjzoKZoALXK7oGoS/tg
SPG9qv4lBJ+Ir2yqaGvwMpdVTxZeDbRHkUywuUSdo2DdT4i8QDho+aNcoWFoTTxN7+uuKK4CVJSw
myVQvWJrXS5YYmDq1Nc1XH2fow2GQ5p4uhNQbWscwpTOTrsL6XGgxca/07c8kdUl4thrHu8OGd0s
VGfAZ3Fp3JzCcqx0RKRudPeTZmy61nSjgXC+2LqTf+0oDBdXNksQ8RphZ9phiL5XLPBTCZbk4Yx8
HDzTmVUaCoAtFU64tFxNaLnYPU8d4ru5dO0tCKlRS5CRkyqX3nZ5FEpJgcDR7ppfxmOAR9cBxLn2
9Km79Sb8pcxU+Vk7wbO4AS/fZwTpOs5CrMYUXhyL6iAQyyyWJwlIBqEa/IJs3g7jg+5XGAZwDAgs
/IctcmaHOcKnrDKmIoQdP1PcEJxGiLCXLs4wfjhx2kNrV/zC0vH/XWIOtYXNLTY6mJqE+k6TfHdQ
TbuoCkuW+tda+0zrEtOOnORtNYE6t8rsGqHNlbmvYXVeuFASTMz8mSRaYdYYbUWdbMEzg7ZCC+oZ
Q97KjXN7eVduYYzBmWDaWCCoGPu/DKQaOX8e5z4CSY8tCJ5BuPffP6CODjOQwCgNoGXFhCpgtKB/
X+j9cymkE/QF9XfQ+kSzfduRtXVEJQq8I8vFsBC7XnpSygEgE13UWBl4mdzyRLa+q96Jv1und6BT
AS0gnsWVtPvCIvPldHnqzAZkIUBjpUDxyPfDvdlQgD2aTc0jTFj7TufeMWlhLyddWSy2ogrYSN0a
UNe7vYArB+iFN0wCKPfN3GYBLJTmVgXLhdBAFJG3ZEs4MefWhRHmlM7KUetqE7gN0dMeQrtzoDmZ
OoP9NHn679v+rGUKmAUBwQT0rZa4YAJvzppUrIsYg+af+CqYfMkoLqKR1p52N79zjK1kmsjqDOAo
MJUtE7Y5OUbQdgjUtLFkzzyJzrz3XdMqMWn2Cxp7HhfxvxoOZ+aY0KuUUhnULAflZK/YDcQjJIP3
qVZqrxceMRGX+CSfoZfTgAnMHh6IFxY0dmudSp5hdyZtHeVheZKUtDhEX+ozZz15DjLRCJrGSptz
WO+sYiktHT96V7T8e6gGPRW/ayv8c9vgyrPrwlsmMIWxE8eqxIIO5n2UOkJOZQVqyD7NFQ7md80S
mEAArwD6EAqdi+dnaaUyjjjtxaKxpmxfgxTaRwn0dxHZLW+K5hrcjGmrc0vMiSgLcjULMixpd7FA
h53mqc7p/iSWtNyMNPBSuoPoU0d9p+M1lFe6vJe2mQCd61qXWxO2i4eeStS0/FPi9c5XB0jn5van
WwvUczeZQK2SQAbbaNlY5Gd+CE/tRrgTHhqOEd5XY+Kx7bIwqgv4Y+IWG6RlEFGpIHwGgT4eL9la
cofvtsyZgVMeMGbGoRZaMZGUVItDswvKmAC1KmjZO+O23ryHbvFm3snP4eO0j1EkSD6SiZPardWw
Ln4A4ywIWpvaHPADDB+Y+/qtKo7LWGvxqU52Dvqq4ZOQz7k5oomrqDWFYDhXreF6pOk7eP8uArMh
62zuIGS1LMJdvJ0eNE/aG96ICVfxd7btKaBPbk9HIPQlzLpGro6Bt9AbTyZ91bf/DIC+/C3sgE6V
1Z04TfgtMyTSe+2BFBw5re+qDnsvaov4lIZSCAhSmE+e1FE1R2LdWD3KEkhhvIx2xxA5TBCiKko2
mKPazPeix9s7a4VfMO7/Ncx86lzAaHEzwjDmQuetiLeuCJQwpG6XMz4quZDkZd/fcpT5rAIY0JM6
g71WkumAzkXtU1kCR7Pp3D4Vln/ohiF28N0QJjB2Gfhm4mTpktX4exLtll41+tQqcZXw87a964Gd
JUj+riTbcgXUK47BAt5YP4NdU9E/uEGwa2cLSa8t0g4yqZyEjefhkpKcXSRFASrSQIOHXbzJS7sm
6Pu4mYqZB1pmXzrP3Fp+eO4fk04ZKkRp1XaJFPCBifZYfwTtPWcN1zLqcxvM3aiOVdapEmxg7tPq
/vjP6V74GVPtqPyHtujF12LuxqZVGtJKWLy2s8C4mknHtOdE4DUJAhMRzB2YaqQN/t+KudCPs+Rd
bmceID0tIiLZNi7Q8Bv5B3m8vYjf1ZzryAe9GiYLQIXAQkXVKk1aTYdr5pO20/fKDxPV44be96jF
gDrOLa0fODmtFKVdcSPa0vt/KDdhbf/+AOYrDlWcRHmEryhBy606gKg/VLyRR1e3liGi2wwIswK4
pfK9+mfhD8FDXZhRCwTtlwjR+oya3EHDJaSvVpLoKKViXgRUC0zIh+aYip0BRzQPfTEr/h1Cou8Y
3Qt26qTesA3s259uPWs6M8isXBcbsR+aMKgiwaDTQH+8y7R5mjbFZuCcHuthcmaL3QEVSnm1D1uF
I/qOBl6FhIrWSMm2RceeahTC2vf+/Wf5GDgtmlfJQYFUCudXrHxEKL6AHQB9AIgvflfbzj5iktR+
WskgVtPQvKZou9q9OvJEkJY7jPmMmNcygCICVgVXHfMZ/4e0L+lxHNea/UUCNA9bjbbTTmemc6ra
CFmTJFLzLP36L1R4uC3Teib63l70poAMkzo8PDxDhGrQuSWWihJRVbuCHtT0Ey25c48Ble4c8/TP
t5ZkLqqOwBSXSvG1W65SVZ/rGI1oeirOF72t3iZ8Ul7BduMhje5BlBJQvAQrBstEAOLxasaDBvdn
5IajmzaZG+l2I77L7WebeuZ4hO7vzKMR3bgD1qjspZrNUFhqOgWFxuJXmWofci17ZpN/3j8GGyho
lfpnB5mYpAPvV1GkaFAcEvA9q/Kh1VW8xfTdfZgNswBLLjLWC+s0SphMKFKRUCJ5H2MLkcn0q96A
GCaFmkieF+eqtsyXUK2q1yTlsn1sXNxonEOQh64NtG6wXPVtH4edCYVo0OHsI9PrrKca4S05VfQ7
JIEofb6/zo2nyxUccw2pEZZvqICrJ5xy0aNC6ZGqRn7RlWCm98E2rB/DnSA90GGZ6DhivEqkWmWX
LeXLudr34C5MIYJ9H2EjgrxCYJZjpKlWxu2I5ZTQu84phBhf1OxUNKN7H2hr39ZLYQ5yPOBOoARA
uvjcDBijikpvrh6kIgPl3n+R5r5aFWPzpV5PYyGi/NrNQnXOYjp6nVBFz+VsPYt5K3PWtnHEcMCW
Tm9Q+Sw36LWTmrJOLScNcL31nGf7OvnFLRBsbR8yy3CBKrwuum6vIfqKjtkkzyhkF0+JZg/dbqCQ
Rr/0OSfg2YqzQFv+DxKzd2MIZc65BNIUhEH2Z/bbhx8zijKGp72ol+ipDNQIWb/71rHlPdagzA6C
TQcqmxSgJtllcE/ik9G7audO8Uvcc56HW4fqHywkGK+30uxApBAXwGrHSzIcTF6dfOvBD7++hDho
ghWhtnwNEOXGHEoUfn0+F6YjetlpCMaFYx+vJVz8Ax4wlosHDI8nbMsM17jyNe4UxSMSwsBNokU+
6YOEqSsKnArLNsh/rkr2YTYUqVVmA65KPDcDWiIIT4uDYvKEmrYMAiyxS3s4msNvlKlCC6JrkYq1
GOKfIt0N2ctcULuvQeiNe/nHfevbtPk1GuMFZYjytDQBGoY69O8mGeletyC1gk7ZcAYziqJ4I6zz
qZUizQETanE0ILa8x6xQ40ETOHHGtG/2Mcl0d6hb02tp+ev+T9yqlKJZHkrlmPQA5QcrK5AUSj5l
+gSjorLXtx8dHt9dLLuEWP5Q/ZQNkLSBLxB6Wo4k9qdWmVR7qJDx6r7N5lMa13tBUg+oGp01Efwe
Fk/Ha3MP1z+Qsb6xLkDab+EH6qfRJ6BSinYpXmhq64Q79ZLt80OMgx1goun+zmwd5zUuE48OsSFX
IUFNoKAfrXrKeEmdLUtc//0FfxVUFypRqarCXcg4VQp6BtveNeIDIU9hb1sZp2q6dbzWaMu/r9Dy
socuLmaFMPn7faqXvPm7xmP32rrz1xiMteudOQ9ViR0TUp/QVwX5G+rK08v977JVMcKwAZi9MF4G
HiX25Qwpr2zMUixllt9BmujU1b6WWrtARlEL9Oagop2g4iU9tta2BmW+VmMplRlqsMKhf0vpq5bi
tXzSea+STRcP1w7FOmiQL1N7159JRS9LMkHdzaldHLzZPTdBYnj4Wl55Cj0TOb/BVl94Zcst48C0
toGCGMbmboZkE6PrM9nEjg4l9ZIKFbimf59znVNT2bL4NQxzks3MDEVawT7iNpgLF2fa7mdMuoOP
XBSprSqcC3nbUlbrYo6wUOvNIP41yKl1RrDXqxgUw2PimCnEHQrRAKNLfIY2kW1VPSfy4O0pYzBy
DMF6RcSehuJz0n2jXVCPHEHbrdhtvZ+MsQiyUcwihbEkY/rSm9AmMkFda9Svddx76CTifL6t3Km1
xmPONxoEWjNMgadcXPWQ+sanAsm5S+PPzrRHfdFvJvf+WV82ickJWIYCdjLMIWKWlG1gQ2FMS5oQ
iHoq/J7I8CNPVQ7E1ndCm/wy4Ydn+g1LrZKkajtYaIdSs6eBPqbGqyjyPNbWh1pjLAdj5XwVBNlN
nwPDkJ3xAfO+L4KTePp+IPb83O37A5SJgvGb9IvHXLS5OBN9I2DcR7MVW7DozTQyaYb4Q5sbP+xp
YhdNaWdhyEl03DIXIbGMkRy8tTRMOGBA9XqFk2a0kz4O4CO46EHhST+Fc4gT7USPcYIMmSu5aFQP
xL3Z2fNkq59oAz6YP8Wf8bvpJ5wvujH8sPwYCHGisQBM3mwmqU2MSIeIWov2Bc0v8NoAkQoUOA1f
esRAKbEj0Cc1R+W3tI9SOw9IoL/xXN3txl//hMWwV18cU11TDWp7MHiQgyV7MrrreE+b2xsJEBgk
xCwcWDtBOnANkTWqVInFssryV1f/sdTeTpDJ6v/cP4K3tnsNw9guRb09FivApBD/6H+Iwz4sToU8
2pPI40vZqK8tWHjhIFmGrDw75EdnOs5xCKxoJEHa/ZpV/aGVv5Cfd/ShtCUIMqO5HQzz9HerJ64x
9SdLg7ZEjS5zYvpC+jRG9PX++jcukesfxXg9FSrlYS9WrYO3C6RHGk9Al/e0nxJX0T/nameKjwpP
EGUxj2u/B0xzoXUA+9HtxJ5YW1OhyEgzZab4TDP9khKDE97eXsbXEMyylJgK41TVrSPnilcTZ5AC
kbpCGe0n4RCDuvf+Nm4eiNWKGGttOqsV4gZwUEqzB0zvxWkDbvqKA7NprSsYxloHvYTwXYiN06m0
ixq/ICidKMvwHgZY9v/FksCEAS8jY9iJ7VyKhj4mPeRVHAmFRK0CF37rYVj9Psim+VkQvAJTNggu
RVabRs/rtB0zrKiW/sToIkKmDoF1EjqQqbIz4sS6Lcu7+6Bb5meh2xETqcj4Q3Xk2rUY86hXpoaP
VWYYuK2Vx3SoOcHElvdaQ8jXEEIFopQqwbKEhDgC5pigUoHUuFK+3V/KlkGscZgQMKkodrUETm5Q
hLVnPKxntNxDH7cVOPbAg2J8fiUXEm1UQFE5d2PTLmsZrdxO3R7T5Of9Vcm8L7Qct9X9UudUnzKx
xfbtOlAhyrZ5aveqZznyGTObDnhjwTYseXNwMM/xyxtx3iJXc+//iC0Pst5axoOg3WLoxHaxzC73
stwb5sIf0I+gSQ9C5ArCr/twWx5kDcd4kAocG1NhAg5DTq+CPCOlh2nKqkS+4j7Qpmku7R3oSsQh
YMmrJGQ3FKHrWket/FmBgtjJjL5mnrVs7t4KhfFUlpWkGQZOWyfJgsHsdwLInZLwYWwyrzSfos6/
v6iNNjOMtazwmExoXlWlAX72FkOotvnHiOzsU3HFZ+VDy+yot8vIEd7RArGTHyu/xXxYdLn/AzY/
n6Ig7YZBCnRMMRbbK5owxhPWKxBo7kSJk6iOzpOE2DwWKxDGJKNJj4W/mxqiVU+UP5KOd8FstOIs
40HLXOvCGS2xjdIzBSvIGGIfc+FcFU959K2OAmP8mai/6v6sk4NeniIhoOLrf7F/K9xl6asTH4It
gsbLiW/myJUgt6oZiIiyl/soixWwgcd6dcxXEuo+6+cQKFX+qBa/1ekoI7GGwl5U5hAJSb1C/9c8
J9f7yXyysSgrC9kp2EVzsMg3qB5GzTeNd1dvnOml4xdUGGjPRsTMXAM9sgBzKwOlDAWHGIqfolRE
zXMvJZxbYCOFA4gVFPOhIogED0aOpxCU8qyL1NvzLjnNgXBSn+razvYg/HiwvkmcppwNd4IqGBKh
SIihyMLOKJWN0CkQTW+dtjyZ4WjrEHqBMqwqFUioe13BST1snOYrOGaRrTKkUEAAXCkfM+FFIjtJ
4JjirQwt+D7WS2JscdTLwaxEYNTaC+T/hBp8Q6cudfscQn2JJ/V/WtWvzQfRfK77By1/apIzdBI6
OLaYs7tbT0r8FhNbq2JmwWCLwVIjQt1+oFivGz0q5w5ftvhSnZfk2B/bXfzS+Zlgh7uFDlm3D/Fb
w5O42Agurn4Ac0zyUEAln+IHjKEfjn4Zu7H1rbcey9hw7rsA7lqZi7auxCRNNEApkVuRnahhylT9
Ffu/6fEn8clHIbnJPgIRan7s7OS1DED5fP8n8BbL3I2mWYxGBZFXyEG6g+qqYAyrMy+Jvivk/X9D
Ym7F1CimNoculwPWnz58qNLDlL400yVMeBfHciIYz7r+gGx3qgpGJJXUQKrlY61+byknoN7oSsLQ
oIpmMrA9mAvPxPUF0aglpEPUtHWm8ayFZ8y4jKlfKf6cP0yji8UpUQyxSZ6cz1/WMWZhGCrHoVBA
uoZmaOaxEEdNU4J1vXWsVnFr+LcR9OckIK1ly4OXmuAeok5k6busfIj6kxA/QCN60h505XHQPvXh
GV1otjxB+i8KaOiSovdANj2ID3T2h8I1Zrx8FBtqJMQMH7pwshNz9Hpon7e54DSQYY9LzF19yV2Q
ZrpjZJNd0oepPhut6I+xY+HBFIF/nucBN2xUhqKPBLYghAI3woVIyKC1c9YQB8ADokO2sE6UOpbo
VVrt3jfSDd9+BcU422JQ5zaVF6jkmOhuE4PRDlq24NAHNXfJ8eybYJhWRH0F/90Qv0fz0KWZArAU
lNljNvuioNut9CkMx6J7JGXr31/cxs28AP0Hj3FsXTOBekwCHhXeRQyxKPJr1Oj+3Hn3cXjrYrya
BK6ZstGXdWkhtBcz35R/FlqgzHFQGubenHkdMBuAykKLtPR+LQoVTMghyLEZyrrZOVLtiVG5T+bv
U3sS8uqcSN6/HylHEkLGRB0SsMiVs9d/lhughYuszpG10JnKtwnl5Vj3h5xjHRv3/hUOY4qlpMRq
AwZFJ7fOIz2l0mvSc1zyhqO8gmCufWVWrATFts5pQxXKu4Oj83QeNxcBhlEkGOGu0AVw7SnlWdGj
PMZmqXH30UKxvC/jl5xwYobNdaxQFvtYBey9ZAp6IgIF3Hq2gs7XotjdN2neOhiPT4TYktF51DlV
9rusoHyLXBfSpP8TCDtJrWqFEuGAoAMAklqtth9MFZ6XU53m7BXL2WNm6OtTC6xE7LRz3Msu5vfc
++vYSi5jxPA/X/0vC8Xqe9Q1rVoNHDMYqZ9PiX6Epp8zFOCsmxS3TPJj1qIYEA94jIvgsTO8CoK7
Yyy5cZ/b2iAG4XBpKa9OsHwi5vK8+lGMk8jRMtRaAnY3697M4lJNj1H0APrqPjpJ1Os7TpPhhrO9
glu+w2oPSCj2OZEXm0yGoE8sW0g+UjkIKafyyvuezBnuestsSms5w5Q8dXX1kOWv9z8nD4G5Nooq
ssxRBMKgfoZ5ILcSx+63Eq9Xe8V4CT1JZwzBYK9STXw1CYF49jyAZdmansZe8Cxq+mNS2G3zYkX0
fwVnnEcczRgZGEIcCPE1C2s7xiHvztn81OiHkVhgY3nIBZmDummMyHrh6kfNASNt19bR1KYeqUIM
CSp4rDD3EpWg1ccxRlBHfukvYvv7/jfcssa/SvbIM6P/SWV22BzVphwt4HVW/yeri9cRubBOyl1R
4W6ovHHQ1ljMhg4tOA8qmmAE94gm7DpCv1z5ZZzCy5v8Uv8sOM1sG01LmGSGgrD2/5bGuGYzVFMI
kgOu/yk+Ju/GhT5OvysLqg7gbVc8V9u/a8/cwYSlw5D1JitUloe4NGTo2KdAxevUG/6gdV47qXuw
esR2yWMH43w8VsrPlMpCzEdgodDp5qA8n3OHkheTR1q4dcmt17R82JXLijWCQRkCnEyx9nqqPsQD
JIgmXoKIB8M44k6KayVrFxhNdMzhQJBd42XtN8gPrqxCY9zvZE7G1C0gAojvzKD+JK/5UXLzh+JT
vRDdTjhuePPOW28ec6LBZiP2dPlITf4efUHx93sL3jHBS4LeQduo8Lt8kF/R/Gg9p+/3zzZvPxn/
DL+Z1kkNZEX5OZjvstLYlfh2H4O7PMaB9BOVBHGxDf2koB3wu2S3D8lBy91uwJKKz/kwPlFXK205
MHnPbY5D0RiHgltbj8cK2KiLo2NKOqsoxNs6Bu0j75uItgKDEyNttN/oYFWXtYUC9y851fVJCKcs
scpWwqxtmeBtf87SAyVeqrgY/3cTcpmqUx7uui6oJleoHgkNONu9vOSv3cvyA9DEjW5xFKbZFw0U
ZSMrzVWMrA21TXt0YZaaM4k2vi04sggGgGPdm0MvKz0OsrHs5j1o5uQUZmQmaBgAPaf+gJa/ts7A
ILSjwz6hJ8E6Z8Wxrj4LJaiNdwtiT3JiC4WniL8l6UvHG0WzxZE+WwtvSyR6Suslw8mswt3cU8co
X5ElkYXPrKhdqyR2A6rDtv4+xqLTtucItMZquVPkGAXKfa9iIBDpi+bYzBSFmu8m6EmFVnXGyZfk
HQGNabbXqkMh5F417HMhCMlez2e7RYOnGehTUPcXOp5C5axFOSR5IzfLf0UQpspA44ioIkNf3PyU
knMuu7rso+GwBA1AfibZnky+2CJezd8zdH+HO2LsTOu9KJ+VFhkByERPzym0bCTqmvXOqC5m62dU
scv+qOkHEj3rxVEAgZXxYaHgPx9p/VAoUIKhe6N4yWiQN1/h8Iq6SW5djH5X6LYxBVQ55zg/Yg+C
qORnA7219jzMPsR8vASU7Nmn2HwrjMRBScRGUET1U2w6qvSWk4tQfClT41oYTkfA0uoRtgsEb5V6
aATXSn7Kheao0TdxeszIWShBrItCityjT9/0YX4OKd7CCnzF/tz+aaHUYB3F8Iw0Vt+8mfTHUEOI
qTr2EDBoITEMwk1rdGjvR6rXiM1e6KpjG02BJp9TZbDFwgxM+oluIT9LvMzi1Z02qmvgOkPXJqbX
RJSFWGKRTIvCWou7pRnHkfbGvvZb0KYkdnpsMIZri0/KyXirPVjYBdN5Eydw24LHDCmEfSwJLdxo
+Lp2DVWqFV0tA54cU1d2BgdSs+cavIf2x0U/Rm5++InC0Ufj8UYDNuYTkaJfITMHUy8m3ahxqf1t
Dwo9+VDZ80dU2RlCV+fF8IwTJB+P0y7eG27pkkAYbdGF3i3HQWz4h6ufsVxH6yihb4o2gnamIy9U
JIAOXT2AMx7Aw/CW27jhXONI7U/r133g2yjoevnMNdeX1JxEA/WyMXLj7Hspe01Z2p3CW9/y+xn/
d7U+5qYTaTZUhob6VWZnj6qjPMQ+xTortw+gf/jQ7DqHl1LaKGRdr4254bIYzPKtiT3N3is73ud+
pYLQAflH96s9PaaB5gycsJm3SiZqTpUaNOWLGRvWQdGCcHxUhN39D7Z1i652EqOFjKWAXlqnNTCI
Hv0Qtd0s5vuSNHYzfKHi5Frp+NUOsg1Sc2pDU8KZJMg+JP0zpbwX5l+mvf//R0XR7vqnWFYql9ZS
kkcw+GzF0AjL98Slj6H7gwajO7/gVoMUW243vmn30N1sncE9aMS+3N+TGyOGPhKE7sCVvBAZ62zT
+SDEUyrKIcKoCYKTGDas4Fwb48Rt3b/5vgD6S7uLxn24cFZU1ErntNSh44HEG+j49NwuBU+R/fur
uf3CDApzJuVemdOxAUqd2CYGexCf2QUJ8l14KfaKk492geIVj96XtzbmhOaYSjCiigyOUDy35LXU
/EFy7q9s+RNX9sIsjDmQyFgKjdhhYQIRxX1Kq+xDFhSdeGMxFSejI+kfoSMjJ4+5ZR3gRwfVDMS+
0bfBWCklaJPp53RAOTAQQXYnYuqifpCVz/uLu30y/13dPzjMQ29WZehioMfbsRDXudLo60F0kL8J
lhMdzUv+Uj5oJ7rXnIbXCXn7LFuQwfWEXktlYfFmPl1kzNZgJRQkxXucur0h2h+YTPCUoNkTD1Ea
j1OXC8h8yC6quqTuAKifoPmNzHBgOdqz8X0AAXR8MB+56YibxACzQsaxCtqUD0YMwEoDc03h9GBz
sWtEan7ucGVsbwv312h/M2ury7jL06KfRKCNrnQ2g/4nVFAbMGw6y/tsDvRzg8AIKuhfsKZpx7u3
Ng8i3gIQooAsvciW6iepKHJ5zgY0VqGltd8NSxZL03kh1+axUMD/jME56IWwRQS9NY3SwrYi2Oqg
7ypCz1U4VofyR/hkeBAvmx+zp8hveYLn27YD2g6ULpZQj700MGPVRboJXBSWfqrPaKz3Qzf9Ib9i
ntCpzt0PzrFcjt2N01nhMcdSE+S0jeMCRLEyOlna1kb/qZMEjSu6Awhz8Prj7Oxt/8FiPitEJpg1
ujDVMwErNL9H0HdCntrPfaEHrx3UpyAocJ5AtiTsCWiW/kDC4nt5EI48qv0lbL1ZNcZEwYdpYafZ
HsA6LRuzUBZnlB5V6Y/JEzHZXuQKgHEB6CwbsqiFL29HHV3ehQ0VWIeI5kveoT21Ky30u6CUX6c2
mVSkoGM7HFHkHuJdVBKI8Gm2rIdQCqnOQznsqanY0lBfTK1Hqk9IeA+M2zB/+Sarn8s4kJ6CslqU
l9tN3+vfFxHeQvfjS7l7KcGjaf7M/HlwyUE5jI6ku6MzuZd/3QFz/RMsJnBTBHWsUw07BirbSvwu
dM9mAomnDwitcSxw8+MvPINLlgOPOeY+IL1WJaSB/5pR68rn8nEcxYBzrDbdB8aOJBMaGQtFyHXs
N+YGnqeLRwZPkwaiusfu0dceFNDJfGvt6FU7QIMAPZJ+7d8H5uEy7zUS1lRJWuBaibxXy/mIKrUT
FZMX86i2tnfxnxUufnp1C/Rk0uY2ApJpfSTJu5p491eynBD2iKLLBS0vaB5A0MrEJUZTxtEQVTDJ
SAsaJD3CJ6gbDnkAjeHHjNfusbWaNRrjBjO9nOMmBdpkfXSRvwgW318OD4AxCN1ItFFaAHTzokq/
IB16/+9vBY9/2cvx+kGjjsGcYEmeFEXv68HpjR+NBsXloEl8TLNYESdK3Yy/V0gmc1CLEdy/BgVS
oog9tPNiZJwpOWXRryikfiQraC5NWzfvrY8hyUFXlLfvYo9pBs0sHsO04Vj8bccuHAcYXKBIs2h9
oq372hCnSK2UPsfvoX9ARWK5LZqKGvChPqJJCQmRVuS8YreOGBghMU8Iym900DDuQ00U1YyrZnCi
EEQTxrFUMkzXeEXj3v+it3GWuhC4o6Uaf3Bp1WFOQDiELQVpEehb9vNReYBKk2M9gs/WS/YNZuvw
iEXiBdk782XmvAlujJVBZk5DiHnJoZJbaPok5a4gyVFXU4693oRxDATz1RpFnkYSNmip0rugUAbk
IXM7NVKOF7k5FgzMstKVl6p6WqsSnCK65gRbzG0jh84NddX+MpCU88F4S1r+fYU1laIMSXLsmtxC
hbh4yyDgAQp8jlXwUBbzXKGQZkCHjo4V0XfrqD6PruWHe+U0fGvBdpwe+pfJ5pnD4juuXDGziYzF
h6KUGFaDbxWhXRRJ9ro5TcOp0old624uBZbCOdPbgAb4ahCVQJWBAZQ6PRm1tKPO/DlgppMe6dN8
QFj6wdnLxY5vFgbKGlVDuQP63swXK8lEB1UFjoHOu+wQjucUojKy9KEPu070ExUN1o5CISdv8rJD
m58RlHl4YIB2DcH+9WfMx5mSkgA6bg55F0Mwk9gxCTgLXDbqdoH/oDDG0hODavGC0oBZbr5o9uwn
h/IjL71Id+qHaV9dyJuwcA5I+/vQvPUxn7BX80nQRRwGywyIEdRZY8s80oZNN7XawyWEWB2FKk9m
DS2a1Bkhs5mDHHfsOEeah8DcqtFQlokgAAGf0Q4FvKw1znV6G3ovhwtT8CCCgmo6JqyvF5GFljzn
7UiR1B6C5CV1NR+vy53+7hdQG+pP+mfigzbENv3m+Ibn0Y7zA24TM8wPYGxkhCBOoUf4AaN7Cl3r
Z/JQ79ELru/Jo2ILLtJ4h8K7bxyb53u1ZsY4CjBj6EU2oIphkldikYVocWiOGOpGh68yVaD2gjRP
1HyhvM2xS+5yGaNR5GRs9QrYqGX1thG51hkvzyB5zj+0kxE7QqBatuSBzJhjS7eBCjYaA92YJF36
YW8Fu+nQEHP50okWPWcm4iTrdWgqLyHlsW8MZC7F53r8MbfvpUk8VeB1rC4fknUGhgztPgnvHuTB
mCt3ELJBriWsPCMSJb5oTOJO7QXtl5WW9IiufOnt/mfe8gEwbJDQ4REEZ86Y9pgMUhv3WDCS39BA
t/X8POPJfx9ky8WtQRjzBfaYlCpAYuVnYvhpsQM1nd3Vr033fh9pc/9Wy2GsdhyrKeo7tBWWI0YX
BkyZktlZuPmV9tt9JN7GMTaKcEhP6wxIrfUVRTuDXgzu4PESPd5YA/KhGI/GOMEN+ZyqR1ojLMe+
gkTUUUXhJzsKv7XD8No9xMH99WyddwiCgPoT8kcIaZd/XzlqWa4qJOyhEZmHXwaeJQbUXVFHqzAq
bn0pgl9FP+4Dbm/gfwBV5o1ipl1JZpTwHblQPH0U7VFHtRxM2vdhto/0PwtjhyPQeyNLU7XgHOre
eW2IK/9C3rUPwNje2hJx//X7fvEhK8AlolntZFloUi3niw1SX889VXXz9KLwSFO2rr01CuMpIAlX
ZF0FFKX+zEjQl5zuGt7fX/59tQoj0ecxykTqhKNDwKw/EF54tWlxS1iHDB+yZWyrXE+aFGM0EgIf
41K3k0PG91pUF3biSNgn04fYJxxb2PRD0K/W9KWIcsveBybkUMWIOLQJjgmKbTnx8wi1xU6y8RK/
b3eb+7fCYqxANlNB02rsX4xKnqA/ZwrH1d0+8hc7WyEwFpCbE3TlRiBUujuRQ1lfiuilRrqsCjpy
zCSnJgcp8gcBT27dwcTe/QVuHyxNw3VlKbJ5E5mHQ6ZLGAai4A6QMAyTGf30piZCbdk1MQukN8Lc
6ZWxekkNPTvrEaWFg9JkfJK0WV34aiPeydt0KQYmTDGFsQi4MZeZIUfQYggV/KL+QtAHMBxaHls+
D2K5gFbHQsmsqQJfEUJBYjzSLkeTLnnMax7z3ebZWK2EucdwufRmMgOm6dP2QTMwKhsK0oFAPsdt
NHIwrRSTpSR6UCvICHI+7OYlugJnrrYBfLETqjvUeUFjnXaWvfAbWmjynfigPKNx15Nf4DyhsnAf
dvNwrlCZC2hou0Try2XJylLh9Gt6KeKgwMDcv6beXQ7OP0h/+RhX35CQpjejGkgxGjBrFbMGvAI4
x0pYmlBDKQyjLoCQqnhTlb481ujU4jA+bXqY1TIYD2ONUqnHFj5TL70baNgaL//FBwHnCYJDDG1o
bGiYE5KPGijqnSSFsIrmZKNL0pMQPpFxdx/ptqKGL4LnGd7Z8GciRAOvTxVNJZJimg9XpjlB2/Gh
7/+kIToGHoU6dVo0Uis7I/s2hadSe5J45nDbw7qgL7eQDMI/UNgzlperNJ6TosIsyrPlq0HxMu9A
SAp6d++IOpcGSvcj6IYx/sxpJ92yeIT6qF6ipXPh1r5edagLORHCEh+QNF91LPj6+D0uMdWlvSpI
C9/f4y2PAjYZdK5CA0BF8+o1WFEgvwF+QYRBKsjr54eM/BgV09YKJ86h8u42vNGCTUBMMCyD+KgN
sKMMQokQpUR61KFm8TA13xoTadDxMTZRcAmj1zmb3IjyKlRbBw9Bg7kUhaERw0rHGsjXGLmEllKq
mrZI93L/MPW8wGUTREctbnkvQeOcuXgx9dIRpUaurUYrahOiFhaLQRPxxHRux4kXuzTQ8IESMwjC
2ZGsepCpTjHj72RJesI47Qz6/7huHiGQ6mUYvI+r+AkSoy8TpNus9Ou+vWx5F/BfmXgDY5pRZnn/
wJGb65W1vD1QDBXGY1/8ug+wuYvmkmFYREIxNXltkFRWq1FUED4Y4RxoOAWlIPpRxBMT3rrMwK37
HxjmwhaV1CyMJQ6T0VTSybLdZX5HLmrs3l8OD4c5zFIhDT06AxAvI4ZNxsym2VcltY6mc+KuzXO1
WhBzOydmqHfljH0rZBFtvV9qaavppVXPneHmRbJrzH87cLqYobU8qkG+gAoV4x7B7mOJdQX3GNHD
NH+K+k6qv9/fvC1bQG1IUcHkpWmYtL62BUEhyFQLyIFahGDYyYN2Vtzyuhq2LHoNwlwyOp2JClY1
HCfdfBL17tniEazzEBjHoCh5VkwZvE+FUpoEDoCU8yk2Y24LgS20LJCGhCje9UZRcUqiocapbMwP
sXi0IHAuX4TujcTPmJWMT8IJWfCZ94besu0VKvtSixFrp9qSvxno7ITmewt1w9J00Vp/3wwW02Xz
HWscxgyiWhzGHGMCjlTpeZDI03M/ftSz9aTPPzNU+tAS+uM+4qbh/bOfGmsTOVUKWuAwUcwc6U3m
KN0L5bHG87aPMYtMbsAvHWJZvRWAQciedbsybCXmvNh5MIt1rsLawmgGZTQAU+LFmY6Tnek/2mFX
8oqrt2OZcAjrz8R4bnWSUkMeAKQhpx9NX3OID3YKy5caY4oRLTEBLyOS43WVbZwulJvQ6ohqEPR3
VWYbLRKRRl6uw7QXD21uPPY8zset47VUtKxFGH5xd4wTD7ViGDEtAQijeqyWtEA520ncgeUP/BdD
hXTYwVByF6wZY/QplxEnEN74hFAXRpMPpj9BI/KX43X1CfW+A/m0jEtExPjnUARE/YzF71rCOWcb
Vn8Fs/yMNYwqRSo1ANO23S5sx3OrVn/anDfvvXGcr2CY3Wy7ueqTFjBpQ05qR2wjsenzaFinukDj
FNID9w/zxs1o4N0vW0vHC/7P4BFMolWkwVVP9OpdlSEs3v2JwygQhgtMyh6LHxZmru9jbq5xhbn8
+2orBVUYtKqVF5fl1vOlps82GBQTm7ScQcLNb4Z3AuJaHfrMbEtD2dTQHF6AhqkIOhOijnN2qOaI
8ybhwTDrUcY6MgYRMGMbVPoTafw03t3fsuUzMF7eAEEOWIqR+sNCmHPchpCPpZgAcPrBsvPEs2pk
reweIVPLK65urmYRkEUrCE7z3wh79XWg9oMjtUCN8eB2+k4ZMUvOy5dsg4DwB/ELgkhWx6rJlNzo
NRNZpyF3UvltUmRbizg3/5adSWBoAasQXhwS26wWRaMsRJ1AHZVIQRijsgHtArdSJ9fqMdoF9h/b
Sv41uwXWg+449MgtvFs3lNJk0PEwLqMUwZgpOladVa5h9YOfKDNneVuOb43EeKR5NvRZp1hebKlO
2amgiLf2YAhxcdPs75vf1ueS0bCDrj/UVW4ewn0qhKlFkQSGxLY3gCapJro31RbnNt6ychlEUCji
gQgbBLXXjqEyOistEqSALJrbyRSo2EXzQTfsifj3F7S1d2sk5t6PhQxU1yMWlAv+PMq2bvzoLa9X
Lvdhtq7fNcyyr6uzJAmyGGG5gNHmszFYQfF/pH3Xkty4su0XMYIGJMhXmnLtvbpfGGoZegcCdF9/
F/ucs1WF4i2GtGci5kGaqCQSiUQizVpVveLAl1cCmrv5KM2US6ci8iKnKIkio1WUv8cByds3KoLe
/BcDwJDD/0mRXFySaUYDaoDME/V9JTAxGwzDyq1wPleEk4NRRmR2gEyFzZeUVQ+g9FJTEyvB6EL+
s75OHsfDs+LlV8PO3LCrZE8PqOfe6W55G22UqwfVR7z2dnnHliz9+COkQ5UUhSP6+SP4eDuYr4pI
PHWNMnBNhrRlbOgZblzIsMmGRN96bXAxtXV5HUu+DwV5EB+YBnpN5dTVkOvZALByJCLT6bMu4uvO
KK4yI92AM80zG9u1NTQ4Xpa5FEsYBoquyM6BkUOOxMyKpT1AzyGzq31NvU1xbTRF5bYs8qw6EODk
XctdzaqS78VjkdJ2dTWgI2oVHqMp6C064jy9L350tYZhWRvjvsXKNby2QmnnCKOpEVrQ6ljVlcfJ
8D2slXYPtqNvVae+q05UBWHi3AKNwV5R7lLp6ouw2gK7HzJ1MhJfCtjuBrRquJfNfGMkyR5No57W
lUFHAeXIbWQjU39qwseuMzYxaPgA/6sqEbiOVnzBuccBtZsJSFL0LyOykvOFfR4XdYKmdi8HanJH
9kn9kdrfLLq5bE3LFvzHmiSXo6giG/Ia652oNmxVwPlvTVvt/IIq34cqfFcr7SY21yoq54uDEyLQ
8JzadVBKPXWn0VToY63MV1B/hdeaMWTulIBH+vflxS3lKSEHfTMgzAEZldwnR4amGqwKqyt060bN
LG/MLR9tudtGSa+K7J3bGMgfosCMxl1kih+XxS8emzl/iMS1hfyUdNFaXdcxx0KMp1Y/eFbgpCQb
PeoQSXwvlHTFchdVeiRMumuBZpaEbUuRC9PDx9p6BV/C3mmjjan8y2MGP/efZUk3iFk1PLUYljXG
QGlW7StaUoTjdCeG6i7lqs9iDjikNbLgpd6rGZTtP3JnDRxd8yX+yrZ7yI3TeqfnzEtNjEc0jds5
+c0wjl6cafdRV3p6qu4AwvxU1NYdTXruKjzfNplwtU5d0friFgPy4n/dhdwDmo1dznoxHx8UDPJ4
4wB0kfghqnfj52VjWjyoR5Kk1feUOZUWY/Vk+CCGW+S7HMUvNImEGEK0uhXTXbw8j6RJLrgagY1n
zOtCv7qrjt9CpKe1aM1m16RIzifuM1Mx89mSAG/eB8TEZGWurGzR4m1ytJT574/MxuCmiLXZo0+C
g5OIX8fCAuLpa8jigFhJkMTfy3KNq2tlZTJxHm8UKxwKCA1V3cdAs2e3ybZW+EpYuhT5YpQAryCw
+DiAkjxdG83b2gTWGA49xUhxagFjJN9etrvllfwRoZ+K6BhLhkiBX2m7CMBHMbr549dwmlbELLqv
o5VIvrIyeGXzESshY7RnbX2jdY9aaaPHZ3U4c/6ps2iGYjCI6DqGP+QhSeLwVjFiB8FnJNxhcCfz
EXQjpvFKybdh2ojwzsRcPRhzhAjaeHNZnUsFZfTq/pEu6TNGWN4ShoXqSKRV5MGKD0BF6YG1xIJc
fFr4EubWudfpaBHsg8vSF53IkXBJyy3tG8HmhECVMLwuvQlj1Inwo+KlBP+ZsmKdS+nYk7VKd1IU
xXVc4EnrxdOt2QU1ev7NbjslDOHbo6E85ro/rA1nLhrS3As9HwhDlz2y4uS96lSQWYeApWCda6Fg
XdrKVmCJl7W56PxBw6dhFBDoKvLp60azGEMdqQETMHUJwmFFkG2Oh8xEviG2/OuAUKfzNI8DpmsL
MPXSWR+riJgKqfCuMDChxLL8J2+cDgSRVuJOuvlyeW2LCWeEnxZVgWiOMUfJVKIKKI2qCXFofCQY
oauvedtUvsmjYY/xPWsrLOMHTxogSdui8o3Bjtw6nJ4wDGeu+IZzPSMUtvSZ5Q3g/EAgPHVBfcUM
gY7C3CN2H+hDDprUzI9b4ubGezSQFas9d3in0qQDOnWAGUoZpPFJ8xtdD3J63wx/ncychThgcZwp
0RACny5JBzl0RMHygeGD/kc/WMO9TbuXKuXVSrJnYTUwFlTqLcB4oIAp6c4EZOOAMDj3HOWjdSJX
gFpOXdHY+Q1rzG0UADJW0doATOPTxWhi6HPMmuGYW595uJ9yv4cPp7k/ZFdV9Ta8XjbNpSWh74fM
WRLkNb/wjo4udJWrSMNFY+5lY6DYO9N+mv6+SwqUaX9EyH1Ytd6bKq0hgjU3efTeYHy/XLkIzlcB
gmEMD8F14IghDXyqNL3gxoCAPffS3DkQ0QD8it7kqxmKBR+M2vWsqrl/aB46PJXD06jTbaNDGSB5
tMvvdfdQDT4gEj10XsZl0CrKXPK7vEPnPhgykdzGvAL448+mUhRbj5MKjIJeWnha+5QAaKWy9lUf
/pdy5u84sgSqizRSSxTFRqC+iaex3NDpjpG3/241knnXKQAiYhurMfPOje3SLbQnoqK35fmynHOL
mLUGn4upA3Ctyx63ScBKqPJ5NflT3z2U6l2zhpe54ElPREgXcmwCEdqZRQz0M6J7jflRhYak39Na
He88MMX5VEEXi7k4NODKDWS85aYyzsMbQ/0QMecRYLwrVadFCTae1siU43aSW+MMLY3DBJSxQIbz
ePpGjJUexiUbtlFboIAJAX+BvAIR12M7fJXP6EtrbIwQlDDhXZms8RquyZHeQPpQomu4R/LaKvxo
piOgL1GOci5ZWc+SvlA8/gLvReeWXHASHK+R2kJumTl3evUr7/WVW+Arc3waV+N1jsSkpdlAMj3D
mbMUWqtDh9dcfY2ZqP2HHrnUb4Lwo92OQeGq7uuNfjA2ZoCJ08l9KzDt0B0iH7kCF9kQ9Gl/D4MI
nSLjdu0Ns9BHiU/DJhIwYs4VlvnoHTkKhvnIcizxHBMmICmGZ1WEbkzBXRShzba6cZzfxEofuCE2
Wfqgdu0O1dNnoYMDa6aXjSq4r2bt8btwFpHbMxwNV40KXyldAEzkYUt1PKxCK78KJ3HFEm1rAINn
xLEcp5W580UVgGkApxIFBli0pIKqyrOsB/6jx9qpfh9pmNluMdkgna3yvJ2RRDTSe6lozF2pFJha
JaSj7jTQ/hA1URc4YsptF8xyMyq6sNE2rKZAWwyRG743q46sEcgteENcwYACQ5sm0utyWREUlxM3
lD73kmk3kjc1vWZrTVGLIuA+rJmzCw2TkmMHlLzGJopbvhueUMwbs2vE05d9+tL1i5GbPzKk4z2a
WgMOFMhw2Lfpg2B30a1r/tKTD9E95BFzTVGsyFxelgHX62BmCoRnp8be1FyQCokpz2T7KPqdmAEx
vl9e1vk7EkZr/BEhXbwhwBQKbHrutWHQA6/4N0Aj0vJ2cgK9/YcA9liUtEnOGOUxERDl2HCO2q5P
PlDlu7ychaN4shxpkzIx9q2mQkYDcJwkdwl9He3CdbQrY81LLrj7E1FSOKbRhoVaDVF99UNTDnn7
ux5mcpvLCzo3OxuOeA76NFSI4F0kMYkag/OrqsGmDrg7LInHbj8q13aS/MpitOzSGGiGqloGCJ9A
5ER79vvyF5wZIT4AP4BBVRWt62dGWI2DXuccH6A1gIfF/4ySzdh/hkrbBZclndnil6SZzRkvcLRt
SAYy5/hTdAkxzyEh8H46AJw3KVh/kLicWSkIOkRdZtI19vEzm5HESjaTojQVGhrENmg5JF2QUJ9k
AFMvQzAmbi4v8ezulmRJu1kyhskaBcpMgG+XA6MQwBqXJSxv13+UePbgYSiwpZDjJfathfR931+x
tY7GM9M/XYX8FLWF6oA9EBqLyt8JU9C9pruVGt3xplvxGbM+TiKRWRKaQxCEaMBokkuklT5muSBY
TYYOcSrACEVxXTmvkzF6bZLdF6wGSnOz0imyJnVe/1GQoVpJbIakhUWkhz5X/dq6xoyKO2reAOgm
o97EvFgxjEUjPFqoZPtq3FMVZVHw04MWpa40N9HEU1Y2PhjpMJ2yFkct7uCROMnmE8E6NLRDXG6O
rhHure6haUFZsHYxL8oBbfI8Q4jpPZn7AX1kpTaOCOwtp7qKQ+qZXREoNQBRyrURm0UNHomSlgSU
FQfoQhx+qgWewHdr2CXZgBpL6TFrLfe7LAuvYvTdIFCWn+JCt/u6KHEATEPY7lh9p3F+QIYp9pFj
2zGyOrw0J3fOzsH8DP8fgTI9j0kVUYLdknkYMdqrNTlYSXvVRuq+FN943NxhksRFTem6KVQck3z/
Dz5lLtjZ1EZqSHbMzZBXYY58s5crAHduDDecPkMz9C9LWbSVIynSBlaFXgmeQooaJ74iur0apxuR
VS5gr1cO+OKtCsQQNABhGICe5TVAW9OzqIAshQc6IO4zQMkDCEiP/Bp9giBcGyLDJWt4F4u+Gcxd
KGTjIj+7y3VhNUXe9/ArY7gZvrjujdS3FL6Sk1z0X3/kyL30Y6z0YaF0YKvLHC83PlqwNoPqvQME
CyaSTfYDZPT/cncfiZSyk4Otl6ZiQGSODXNiH/d1V3ht8wF+FFe1VvZvNoWz43AkTc7s2jUmr20o
kvSuHj5FyqPl3MTkCWmwaO25vaZM6XXXW6VFShWyrK4JJsVHbopPCEZeyw5zS5qf4b17+SCsSZyD
iKPrJ6uVuY0REjX08XGz81MnAu225kc42ShGvuTJcIcBnZ+XxS7GJkdKna33SKxWaklnVxAboVel
aHI/XmWRPMcym+9zhJIANiXo5JAbKfQSzdw0Ad1BolzH3SvYHHgLxkp/JlWoXFbuCrKZwNEXpg+2
GrtIcA/mFRV7o/YYyKQvL3jxOB59jKRnlhRtN4Lz3uusx0KMAQglkdFbEbKo1SMhklZBS5CafYMV
Z9nBYEPQjNy/vIxFv4kJ+bl0RdC/K0mg2KqcdxN8GVSodT9bEs4QZ3azVm9d1NeRoPlDjgwkI0ZY
pw0E9TV3qy71IuNVs1Z817kQouIf5LcBt4vEo+RIWK7pORqA4UiQxFC6ZFsJsqmcNZDt8205FSN5
EIUmkZEZ2HtA7nWoKqphMCZ8DQrufGtOpUi+QwGwAe84FmNPul+kryxP3Cb87M2PvzWBWQ6S9BgU
RZQglyDsoQZ/koXYh3Brq9lkxxwQGxk93/aWvpYJOXdPEDaPMcPYAGoqF0t1O5tqVKIwrgwziMcn
I/Vs6scKcc00wNsDp3bFIS5u1pFEabNAUWBlUa7iPrOmW9oylzvRw2UNLprd3H3xPyk1R7Ltjg6Y
4ByxKMXIP8uyJ28ZoSEo85y/bsHEJDaO6jxggcFXTCOenqK8VqZBGwmanrLqoMe7jhu3pNXd5h1p
1suLOm+0mmWBtgPtpRiqPJt5FG2lZ3ZhIWwcPe3bRn0aXP2h8uor9M5lbuP33yJPfGprs3xfKfvT
+/lUrrRhGp5m9miZzKPus33Ir0FoF0x33eZB83L8mQBvksAf08h13GczGLzurd0qge2bAQv4Ln3V
PAsEIo5XXVc+D/o34+dlzZwDM0uakU6mXVVM1Mb8hXfxNn6u32gQe7bvBPiCqzrokcyeDrarPwL2
LN4a7irg23kIc6qi2eaPnOmkNq0QAz4g0Q6MvWnWs5buSXE/GrgpVox7Idw9FSZdEYmqRzOLMewg
9zVyY5hBpCSuipZftgnrJxYGU73iks6fSKcipQM19uC8TBKY3lxrMwQ6G2hgITbswh1duwGXdGkA
xBs1N5xfS8YIxshA2FUKxZGq3EExXMzXuWMH+Lyo8wW7Wut5P29GhfEcy5PMu0woAQYA5JXZC0fz
gnpb1B94/XlOdaOM6ETagLGydfzLNrvkd5ELnNkGCWoz8nTWUA9KnOUhLGa4A92UAl7PPAq02HEz
dFGqL/Zan8qSTwQTGaYh0V6Fwab5g45M1EmAnDU2EMizTc8+aPU6hCvn8LyJCqo8kiGnqxpTr3XO
FNxcjD1NIOkV4nuXJR+kiFw2avdaTa5qM/dVu8esWBRk0xvGN1ZitPMWGekrpKAjzZMYn4GV9n3t
1eZnE5YPxVBtNMwPJvrr1Ed4ylwrSrJlnUApJf/btLUkXzKorNLMwimhBQtTNQ0g0SbyNmnXZnpP
13g+lqzoWOGS46vKrm5oi6WqyHaymqFM6Rvip9FuEGxn7Y52/+J8jiVKnq4yjZS2EyRm43PabIcC
QOSFixqjz7uXlkYBGNiY+veZ1lPDklzeAKwTMs1SB/pSAcqRrMVca4qUHJxdaGbb1hDQllPsRgDh
UfrObUHe3hkgpTPC11Ip3ak0Hy+7gSVnd6xOKX5Q2rCuberADRjA0h6eSMZdyqlXx7/AzZf8fVZm
1iNyJCBvBVi+HFpOHOOuuQrTjIrfPe+QjHFLxy/+GiPy6wT8ESMZid6EnUbnE8CndBe24w3hJFD1
ZuV1sRSQH69Gsgoz4ZHaGhCjto9lP19KYGOqPYqG28u79P9xKX8WJJmH0YRjGimQxOLaG3IemMmb
Nfk63RoApzE38xPe9KbYN8y1bsbF+2ke47WBJqsBVVhyZ/bQatVEotbrc7P/VWRk2M7IFPtyZvgG
OEnYPSo1ad+mjoBajInqQMy6D1haKJvLaliKAoimY6ZUA/eOrs7GfHSFGLklEsri1is64sfgSwK4
A14JhAQ0WSkVfNUC5KDzWJZ0XYWD2SVZi1VTJnzATEImhE3pS4NxEea8F8boY5lX3My2jW690zp2
VfR4dkN/rXa/FbvYwPz3ufrD0cC0qDlbY1C2aRI+Niy94m0F8ru1QdE1/UjeWInrDE3f+GZF/TWU
+55tauWqQhIX9IH/3U5IB8xxiJHGBSTZoAKoaFDWz5X6LWrioAIuzmVZi67xaNelUxYhgUVEjV0v
8w1nwA7xMEQMZObaLczEU8SblrxelrgY4R5vvnTcEL0odLJw3Ey6TU0QQwaYxldSywuZ34kHZ0R+
SayodDl4OVqn5IqdJkwEp9CpUT9QAWsyQer+lk9a0AIUsWTcFXPK8GG0XeYcsnHlcH3BF51bvIWm
wxmw4gz+qjHGkLY8aT1Tu8aF5/WWcEm8m9JbHPOafdhRi5n3R23wrP65dw6WimHXakUL+rIN//kK
SfUkG0Xd6/gKendnvWN4Z8v8dI/GZtUlHkf05va+uq+8HzUIqn+jXKhuMl/Z5IHjT++XzWDxbgTG
8P8pRNoQrZk6Bo/TeoMC0H29/0ASI3GNcvSF2uxN0vqDMNd6JBffkuRIquTk8ihy4laDVOZTt9zE
sfvrw7kFt/rPGM9INP9DAdy1XIx1Yoprr+yGtQf3YqR+9AWS60v0IqvyGF+QMReDx14f+1U9rGy0
ocNZXzA3R0LTrZAAT0HN03pAIisCsdO3ILPdfzK/+DRd4+fogfv1LVRc20/25aELuIuGiHfj8YcG
hptqj04JP/PXD+GK/cn5KNFyw+7mz4oGDej5rLbMTZjFmldFbHhROlt71ABmAGqrPuaHViQY5E2L
RPwiWkoIegFH5xNoMCkoZzXnRuWFDWqe0iHjA+hu+XvVZc211rUhxtOo2T6iRVtsxjjFQIneZ45f
OXjZ8mRQhMvr2hFuHDdhFBR23hyi1OQ7gJYaVxVtkJVtFO1hUIX1hOxDgmQt6Ex2YVzbb0Xbh4eM
RWPkorkWfCKiRsbb6Kfbkjr5NlUGZ9uWbRU0ioKxYFuU1wUG9Xwkl9FiVjD+kldjfwgtJ/YGvQET
W+jY5U1uE+euwhjudwfp1ptCTLUA5aOtp75addTahCYpD0Y8ZBszpKpfoufUHRKFIMXbGu9gEBL3
FUy78J0hqlGHnkp/4kX8rKSdBXK3wr7neTcCaIgw0brWNGk7XtsmJvf4aP1QocCruIlKjgyhUCOv
d2rVcBsnHsBpjLKzqeQUyLVpww/CcdirPXXjM6D3mnt7GOK7VgUcGPp1NTBBUS3I+079nTQ6Gp8r
pr53XHf2XRnjF8HgWWzqkTajN40a3zMUow5RRtQHNewjw0d1yn7p1I7fxM1o1X7TqOXPcKLKJowt
AWYk9FPsNLuo0dwY5YwcBJroLFePuVNukMoiwmVhaBYoNmVicFEO0kfXTnXg4g1t9EBCPUZyss7D
29ax9Hs81GPDtRq7+KAsCsFCk0bAa2kpU9B411Bnp5KS3Kthxg9xYSg3jsVz7tUq8N6ZFY6/rdYi
XjWlJd9edpBf6fNLZ3g+40cBGZmQKcxUHBb9JnlELPiR+vfZIfR/AEBiq99V+8R/66/oftzErrLm
pr5e85ekS+FOEbeV082e0t5+CiTVdvET8Eymh9LV36fADtIHDH3Sa3oX3tLZb65N+S8GJg5miC20
6RN00Z+ufsxxrEmUYfW8Ii4HlbpFJjsIRf+9SO0fGRPXtMSmmdW4v6z45Zh8hoTGkQMoiAxVmTQG
LeoBKPG51m5CA8iOle18z+KGbJjR4WawFASdCtKyat6A11xDIgkUhyuJhvkuPtuAo6+Q7mrKWWWr
qHt5qEndhsqwJcp+KrYgNPUvr3fRKR8Jkm7iDq2rCoprrScagXSvyDq3TsNrU1XeRQKa21X8uMUI
EK3BxtymBjoV+dGj5JljDgQwlby/MnDjjLbP6JMG38wjPG38brhJ19Dzl1YJaIIZLwdhIJ7Ip/ZE
+KiLfIbGVNlnSXHPm28WM11bvJlrnTTL60MmztING2iZ8kM8iqnKWwaNWupzNGDS/srEsLQifBvN
apRsksZPNC24vI1LgQVQzDWM+BvokpCLFZ2TRHXHyxbOqESDa3oV8ySo8Tz/BzEYfwUhxdckkHQu
IzEWTRcikK6mHcsc11JudP77soz5gSObvnkkQ3oA4e1rAGMcMiJaNxuN8W7fZFG4orClA3YsZVbo
kX8Nx9EQjQYpXY/hz6xxe4yb9LrPhlUCtjncOl8QkjIomaP0J0+eJVZZp4oCUWbPgqlHmI07xG4m
r2mrPQDDLLdEni1mtk9qY82VLxkGZvjQaj2DyGlfT5OjdeJ1HKEPmwMUFo0QGANNVMs1ojU2uyV/
jRP9nyVK7mrSnEw0PR6SmXKNw+YDyvUbJhdeUiX/0EIc8py4NV+r0C0fNWLNBTPMKsL+TzfRzPBa
wIhr69VsFxpupm07gDbr3qR71jS4jebSYg2NfUmhaL5wDAypgBzj65V1pFAiRgXzI1iqYzyasJdi
dC1j5RJalIGGNQuDhPhXZn4ZimZyKrCge7kVXTX6Vu/qXV3/unzOFm8680iKdNBSbrOc95CSYOZU
G2NcY9ljA1KtltgeSNg6r2AM1Gu93zPz2WGl8g93z/EHzGo4UmVYY/C0KhBl8Gz8Zg1Iv03JD8Wo
d6pAAzFfewAvHvmj9UpGahZa13ch1lvGW969JsMbT147sZZQXHrbonUM2TzkaoApJhllWMSFVgnE
LpPIfk6q/RPIK4FJM9doo+uO/Oga5ibAYnKFkRyIXrh2kSVu2bS961hx6tbDz9rWbpIkcQlfiytW
Pk4mgyypxZMohMr7yW2Sq8neCtBWmS24bkF+soZbsmzHGOvEZAS1MQ15usE65v7DaFYF+CncutR8
plR7UpYryeJF7zNPj/6vGMmQB6L1YKiCmLR74/WdmFJ/JBs7twFnBHwGZI3XANTXFiZZ7si1sIk7
SFSLyeN2lLs2mo4rPjQrb/k1QZLNRrFVE62dNUhfMvN2AENJDfjRy55gUX9orpzb+dH7K4M6E5rV
idYi2AzR9tJmb316G42p34bfMaWIC8pt8RS7LHLxLALd39YwJo18sxSQ5bUQVqhX8D3mxm7sbd+C
xutmFNrmspxF/aEb1gTEH3iTZLiwDIHfBFBf3L3omp7IPkbOD8iJwWUpi+HlkRRplwp7BtCaoMDG
rK9LzB5tIq68U25Prq6LhyoCquBlieeoWajDHN/rksiBO1lvVR1eaMoPLtyGXscontlh4ykayk2G
i5jaYr6aBnr8ETUDwP3pSnPn0h4ef4L0dBiMOM/TGJ9Am8JXY3OTkceRDPdMrFQmz9SLHiaMmeA2
BD4XmFXnTT6+J6YuBHoi5vZGwIK5Yab6aM052El1PSj8Z5kIb0W5ZxHbl0AYzdz9i5keyToxq0OH
yJ4RQxQGL9yCW90Q12BZ9ek0+qxxgKJVbJSm34I5ZG1scP7xk3BxFo4hRWJjhgfNx5JwEE1ikGgC
xsXQOT7r1Z2iOhuqgi/HNDeKMF4mkG4nKAhr+nNXRyvMK7OvPJOO9sT5C4CTLw9ylBgPmMBxiNHr
6LOP0VjTrnUnnpkN1odWBUzoUbyP4AFOdzPvoqExuhAogWFA4n2jXQ1lIMpv/7CHx2KkBApoahVU
Q6FG9bXWg+jF+FTfRx+gZCRyx+1lYWdeRlqSdM8NZaxxM4Ksju7xgHCT5s6x1078/CPyzuDhhdcP
Wt/QkSudgpZNycRaALCW5rDBtE3tIp+teZRr4xbeIHNLs8/8vMrQFJ/y4RZkDsiE4mo8tIV46Pg0
rn3RrELpi5AeAN8rOhlNMDlLXzSlPV7AApOWY5MFgF1DlVZzQ9Fd0Qb1HJ3tqFPfYmZoO5rhTUyj
h7j52+alWfEmoCAxH4D/yiOrRhL2BDQfQI3QfwMv1C3s21BV7oXTA5F0WLmzzgPmL2kI6mY8Hzw5
pG02uhbg1TOWT63htQEmwWsnNNCP1lTNe5dYKWjI1TseTfRWN9Sb1Faon07ZygH92mdJ6/NTCw9w
Df4JTAyn5yc07XjowhhAJrXV4yHZFYaKrFRBnhUn1X2kghna9YasjK/A1IBDlqQZkndoG5/2lKbs
eTAyMblcoeS73SHpmikGWO8bUmQHtRnLGL07+CW35Vb7XDmJ5tdhjbRpW/IxiCareNEtjglXXmnP
KifK76Zsm62TKvqrGYbNLudj4acxAZd9QgogjYYh2i6QZr8XyPP/9fsWpV6UrGdNAG4FKaVTbagJ
VbtRS3D09MnHOAWauj7CaY0sbrbkU52fSpEizNApC7POISUxruL0SaAjIRu9y07k3C9CBu45sP/Y
QP+RR7BqVlTh5EBGg86NCQSygPcB6nwMKLPLgs6v01NB8xvh6DrNnJKHaO7HBaODN0z5ETU3jhFM
zG3WenvOAss55QAIHIPqM8u9PHCvhCJH0QUuC1BzZnnXJT6nT111i6OSgfW9WHkHnD1ucD7nKBbw
LsDBQIuwtLAB7XF6V+boFQdhq07vS/MHB2RrpjFX2MZmWKOtWfQIAPkx5gn/uVFYkojiCukFxfMZ
UwmO/YABiVK8lfQ57r4L5yEBEB3um3atReDcGrFOWAqeVHPXiAws0Of6aNIciGWok+0GLUSEkt1Z
jKyoc3l1tuMgdQSw57NMbQpGANbP+FdV2IPC5rMdAdR/NTku0po2CXR66EATXa/F7OdWg+U5SGNi
Yg8wqfJzxCachhaGJTyLv0ziaahRnrvmipspLyrbaWvAKecdQDAb9F6ryNgScBfKSNOiEnUBUg6A
XfGXovMHw1MzP0wCnrk0/WbkmLPZadatXW8vn8OlUOtYrnQOUz0uld7GOu2WbxM67PpxjZ3q/Khj
aWjIhzIxxXOGVsh4z/W8xA6CCb5u902/G5tipiFCg/7KI3LJKI9FSfFWVkVIAQDzwrMjjvF6a2eb
uasW+eay0tZWJPn7KAV9K4shJtSQUhzuh+ybU1ReOP6MVzsmlvwJqAmQ63PgUFCLOvUnM4plW/Yc
Ny0o55xHJ3Vcx3xg4ZPAiIO1BmCpL9mDBU+CVyrQvSzZmWiNgtSQMQd4oIXhmuvUT/qEnQuU5qEN
X0HMrpAbEX0fK6+wdwYgIOrbGOMjWrq1uyuV/GRK4xb1Uz7tSstPyuLx71V//H2SvVpNa2RmhMAD
nfCp6nbjhtEHo/3kyUqIc178xImEOwXPOuoncHHSE8FgdqvFJjTBcEOVyTYfgfbsNjEGSrKHxhr9
WEO2l5dBXsGz5x816vahlzc/TOOQDa+lPbjW4KnWw3oyf7av00jg9NMkMxc6hhGGWQlNcTWqBZQf
oHCAspXhPKfFxkL9KttVip9HhV/+A0gaMs/QDOgXkPSWH2dNAwQmlNlztCOq6JoAxT0aANSVg7zk
fo+FzHHKcXjQ1k4JflbcLto7567Jt7TYGPFzb+6K8E5fS+Kfhz1Q6NGapCu0aUYzSoAe4Fkm5pMs
lxi3A0g/nbVn55LjALiPaqJcoM6FitNlIW0Pk6vgbY2sA2Hrnk2PMZ4tRPuer02TLfgNXJdftEQg
yzgr+IBXGG0rBKKS9MmKGNhw0b1d3UWamxkY9V0J5xb260SatF99qke5MuMNZul+aipQdMcAeiCu
pbsF+TBA+gvG5sueYMHXn4iU9iwFj3NpdhCpMyNQufD76kZdM4yFDTsRIrmbqU/TkM2okFFfuE1+
QBwMtbo2+gTXuo31xR3DeUJNCrhjaKA+NY6iTElOxlmH+VMy7PvklpcG2mh8MwpI+ZykxIsxsFn+
TKzrcNpRg/k9QSFNnQdIAFnPow0LMbIjAhA1oosYzUXdBhFFRtwqvuudv78EURn687mSauAfRakn
+H2GNgwH7Woa29Lms1fsgP68vNXnk8CgyzmWNZvfkTtgNij/pjlKCZvPyvRb5S0BNpvD3Szeq2PA
kk1tXDtaoFf33DoUY+k1+qNjfsuLeFuvXUHnnZwnX4PS2OnXtGoe9qqKr3GgZkAXRzcmBuUz1W27
vVVGbth/E2zYmuZ9Wfj98A/wh1DGf7A95YKjgpxAi+rcrIz7wXnWJzRQVYchXrkAF8/XHzHysI0y
hYrTJhBTtt8S1vtRvSubcuUQL/mN4+yN5DdqkBCA+xjZG8Ped+Mvq3vWDcA6Hpros7I3ibpdMaTZ
wUo3J/jU8BgExp+N0F6K3DpniodeM/FWYomHJtw8eaFVkIeHgUyYBHszkFLhCHFWlvm1J2dyQQKL
hCOqxCgTn5oMLZSRhZWFUXm3fRXfi8D4NPz4Z4XWOTfZs8yNfqL0+cZv7KtxRfbCPoLxBzw16AYB
o/BXnHN0djLGm5AClnVGVLNtv+Dbbgguq3VhF9EzrWHiQ6Vgslel41kXtB6aRMH12SSoRGE4aIuW
NkDSuWbiwxela/C2C/f1scCvmvzRmiy9ZFo9/D/OvqtHbl3p9hcJkEQF6lWh8+RovwizPR7lLCr9
+m/JuPeMmk20YB/s82RgqkmRVcWqVWv5ODZabKcxRqCi/cROMVmpg4v2brGwP4/ThZ1Ohvyrlll4
T0gBUIkoJg0Y2vmHD7Q0onJno2R6nsNzOyHkxyzfIdZbX6+0SQRxDIK9oBye6WBxErjYkhjSlJEE
5w9cgaemYA6pMKXQR14xKyZ28cq+CULZmTkuNkQSnhCSjDOXqp8JAGqRqtip5FX0QLGXazqMa9a4
41frDG3ZHNZUw63jD4i52Fq9GxJXVx8S9nX9rAvCNCpXMxsSmFkQqPnSp6mnVgWUWOIcQXi57Tbp
c7EdD/W+8ejecqSXyNHughPk0G6lnyDA9cptfHLhcOzGC9zrv+XyeJ7/FG6bZdk3cmZKUKhtKjw2
Dq3WAcazEucv7xqMgCcABUFAuy7mg/QpQydowHpV0EVqzK0wDJyZj6a0v76YSycCOzPLDsTk0Efn
0594Cgq5jGBHUb4S00MZa6re1Dy2O+MhM3sn1FcC3CVEfS7bLixy24d3daz4PiySu5+RQ94b7wkz
cVvmPf+y7Ok9evyVNV7kAJ4VAThka250Ku30UDwFm8kjHkp727UGy+U9Pf9J3FFO5b5QxmzebN8D
wUlnHZr2h6W7+doU9CVs6WzxABJxXseSyz6fj/EEhBGKvL4fbczWD24UEsebyMp0ZE518amFRvAY
KjTcGsxKnq9/80vOAe5XcA8ieVSCvjfwK3qnxqsBY/WW1/6Xyvb96JbgHIhwbY7Szly5OMJt1qAb
Q+c5CHCNnS/er62aZDKqz21100AFJFUfqPlj0N2qXvGEwlO9sDTfrkUEyfRYrvO5zp30oF7E6FYF
rgKoTxTaLuzfOu1Ba1dG24T3dWGRc/VU86GHS2CRmNui9ybVRDvizi//oROFs/rd9eCpmLUhzIdx
7kfIphMZGCvC/BBIH1ELqNmXrz3K0fNg3UKq5vqZEX+772YLd3D9QI4DI5/Xp7ggUbdr6d6wvNzy
5H6l9ix0r98L5JvgSlBDgLmAJUnzAJ/tp3tlfL++GPE1XNjggr8iSSWGwULorMwK3YWXoZjdTo1n
+RFEM1662JbGfbemmCxYmQE2FhTwUeBCfYs7I3EI9CVNIuT28clU7lP9Pfv7jAPVw4UJzrlGgC3G
/YgaVZLft+p93b1UBeYt7lS24sYFJctzS5zPHCqgbtAixEP0PfnQnDq3U7t7xfzIJjiRW7vqHc0O
Pw7Iee6aA4ntry/5Z7pS/7icrpu7TCYagIiTIGzjG+Mj2FvowNAEVhQQWNjalh7kjyq1k9dimx7z
0JkOw9fQbNSV5FFwG87scv6lYihSmh3sUv8+lZ/iyqHU0eDQ43H390f1zBR3aMALTc3SwD7T9KuV
3o3fYY8xltFu2I1SvSrxTeCvzWsJfNmZSe4QpZKm5TTG6lBO6pX3Sd7W1ilf6/XMf+X8cXb+7bgD
1I1JM40UC7OUz7H7IJLrW49V+JhGO19d8SnCFVGwk4Lfeq6hcg9QmfVN2PeoNGooFHToygEGGaQn
soYAFd7whR3tPO4kfaeSpIWdYLpTddcvn7u1XGX+E/y24cDDg8x1cp1P2PKWhoXqQ8oCGDowun6R
tUqz2ACVoc0sAwDFPysJRXXAnCCpGSgEdDDq07TK7Sg0AZbxuTMFYBcPssLgn95j0bOX+izKRwPS
UNdvjeh7zzTm/98A59/DVlGHKc/Ayp09yGimq8mdmT6Ga+mc6HMvzXDHqo6rDpEK6wib/ZS/mpUd
+yv3X+Rplia4ExUGTYDRP6yEFq9S9APMzlRCAW5M7HSNnVX4VcDMQyngWarCQ3ZpovVKI6O/pkdA
8pdOk61BWtcscItJkKwUxdxVbhESUAcq9ZUsTPhBFkuY/32R99VtiRqeBRiAFL5E2jMZByfuV76I
0AaUhGZFMxT9+NZg4E95lQxowRfDnSS5tDiR7Ov68RWkr7PM9v9MzMd7sYy0DppEK2GiHG9bajPL
1YDnKm8qacfKysW86cp9EflilQJxiN4F9EP4OAp0g4K2PKqO4bipjMZVCzy5RlcyTvDP1Sp7pvBQ
L8xx62t1K4S6PMzR+tQru8h8NYk71juwO17fSPG3+l4XFzz7jlZdNMEQG34a8bYCnb22cuSEa0ET
a9YlmzvFXBijlZVBZAYFeVI+9+VLFO61AFC8pzheybhWDJlcBl6xnmVZBccvj7sue0bWmpZOB1yW
8beTXkiq1O8V8RNzgUoBLATgzTHCNykF5WcdedYa8FzooS1oJkB/Hao1/ImToWQRQ1MZRxwkvpDK
wgiUzCATuZIhCj3Owgx30pQ2jpUwgBlVfpCk92ptjkX0kpjFZvGJKZArSOzPr2oRG3Huz0CBasow
+R0eaZy4JFJ3mGc/yv3tkOfAkqh5BUqeZmVSVNASQZVAB7rdnHNgiE6dG49zEpm0neCKbpVjtkXJ
15UlG41b0KLYIIyL7WHF5OV4MA7H0uTsSRauCZ6CgW0IJtVtvo8en/M9CCyUN8up3PIL1YNteKs8
KD+JI2Hiw5Y+r99n0akBqxuxdGig4T9ut1uSWWTKcdkGeldgplKPd70EzNf+uhmR2wAOY84fUJnF
NPD5IsO2I1NDcQMKZav6v7vxbsSs83UbAojVPET2PyM6d58xPcag8A0jrHQAoXEx/O+bPzRza+kO
eAan/DEGoUC6crlFF2JplSv9BCNB03a22uTHCHNWpfZ2fV3CT2TiIuBuY6qEr0/UKuaGpxIXogXB
B3M0TOBsQYKiVk5lJkbr6FAmyNzrNkXxkgA5qQA5D91CPnMZyATiQcznO36r5aMN5cIYNF+lVDlm
1NKt3qsg7G/K6EZqfdT2xkzZXv8BwgPzvWiN+5ZoIDcJnRddFR+Zua/oD8Y2102IPc3CBvflKgyw
VeUEG4qxB5eJjck8gE/u0/Z+Qom48d1CAhuXd92qKOhgEB6yeYgJc4v8/CakqUQJS2FUQyqVEq/C
pfOt1JbSVzVfSayEJ2fuEKLCjyq/PG/ywrXIGWGdZTG0zOrIBbECCDDbyg5TFXniKiOM8IstjM0/
ZmFsKvLUHypIw8jl/ai5bf+S0JUvJtw7C9yMM+UzWhecF5EwDp7maY8PVuVQxJZsk37gYe3oBtTN
Qn3FnwjvwLc1nvmlMqoWGBgsaIxAsk5/TPV7YE0PWS4f5ZwiV8CUgLYGMryMQAjfM1UutKOAXdN1
bo1FjOF6ZCWFk4+bQbvDhHMHehVw/DgdWBLYDXwZo1+0rm3IrbqKvvaiuPiMs33IVtC5vauoFmff
l3LIVrUdYHHqoY9+adVDGKzEnEuQ6JmNi5r9aOq+btSw0VjaA4a67IxpziD/inVoWMXqjkT5zzYY
f8RMslWm7MtkTXn6Ij3nfgF39UEs1RopxS+YQZYWoA1Nc1uG7dFoB1dHdj5Gq/rvcyQ9KzPApGKA
qAFbKxh4qNJ5UkDRCkcqAfzfShhgf2fTTJQij337GOpd+VDJkp5tVL0Er4yvm0FwUgIt2Zll0ZEN
SzX5EFu0X3t0X0Qw/LI540IxZwa28oMfxtAVQ0G0HCR1+laa6KaM/jprnE0YGMLCsIYA/dkZWTKa
CPkYlQ32lUodtWtWQtaFs5tNgBLAQLVozn+5TEZmY2VNaEE7ZZbt1CqwpeFURyp0Gf6e7gBhUYFS
LGBpePxe7FcRpwl0i8GSGkNyDgJUhXXQi4dgLVSIVoRyDlgOkDcBjcCFCszcag2wGPgumXxU5F9y
Ve2aQYbYnS6tRCXhlUS2jQQK+OYZZ3HuvVVMimuhmcxo2Fu/fxn0yZbDnZImTlbcScWLwY5MP2Td
S2isPPdEV3Fpmct/u1yto7BOC7zCbszqRsn3qiI5Ork1wxdlWomIlzkiTslM34DnBcHwIy/GHGth
kI1yATpwAAi0Qn0cu2erK70gKDZl3Not6W9kOTlRiR4axf9xPfiL1go+EUuFZiKwyX++wiJGgjhP
Z9WQFw76xq+jHtpqQTZWTJ2wlt9xWI9toK1cC/GKKW6fagCpArHc8y8rDSMJ/QArHhL9eVDlgzQq
7qC0aOUZwclQentMrINcEkf3PzPtH4Zr4faw10BroE1p8gGF+KFidi1uS9GcaGm3zZ72GO7FEDsK
SdTyqLW1/E1KIBUA3QvMsqx98jlV5B0vIOAzChyvYpV/fddW5DdMhmPo472SgbBMxxiq9BXCNxjS
Lh33mn8z9M7ff2mosRAMIAFyjWzvfNchEg+WyTnAYOAvPiVtnUHOrS1vUNt4mlh0a8Y+KJ+tdgUf
I3IZFiYHoJkM/OWFkIRC6jyNwPPkaBWqAAzyYcZ4Fw29LSvBSgfgIhlDdjCTsAB6oENllidD8Uut
ls0Co7Sd/stq2Bbji25bNLbV1nsTTfDr+3mZrM/m0JCCLB+Mot99vqGQG2UsmacTkPo8DaCwo2rm
FHLiKbTCxPt9Z8lOx/xNoKwp0wj29Mwy9ymlwoirXoLlxr/v/dhp8xrZerDBiMjaXVUvjypMIXhp
YA+YhWjPFymNYCqzMviHdiIHLYptRP5TKAUuKWsvyTRMJISbgj5ORnicemPbyGtkYcLFztDueVBj
Htc+/wX5BKq5MMdiJ+lnq980EmaS2kcIXPz9/QBy3ECFD2AcSKVxK2U08xvcSaS5CjvUtPPgqgG7
U35JebuTsmGPx8R25QgJTyygi3jTYixQ5itLWmmaOZVgM4n2erGL9IMSbOt0p8nQQtmFk5uZb7p0
yq2NGr9IePa2/U4379haiUsQBUAKDFJ7OOR53JdLsRmxhlAa8TtiSKclW408m/oNrX0nCY9Wqm+u
L1v4Rb+t8VWRbhirKK7g//Oic1r5rWpCdxgw77Pm8kTbq1IkeH+Is1DSOj86PibpesYmUKDIoPWT
Iie22GOulMeQJI+DVT9cX5coZcFTEIQXqNdh+p336408yBEE6gtgAUdIq5Z22WxAYmRr5U2eOdDQ
9KNHP3+NaOQAwnHduCa4qEvb80VeBPKk6xW5hnYbJoEDZ/LjkxKusRYKHmLoHmCw3EAPQQPk9dxE
15RlSH0KAmYg0WnMHF0ekQVG++srEZBfgJgAwXlmSIL8Id+d1Jmmd6CZgnurrWIbBaEGIv4MM580
sNxOH9IthsHAImfAOMBszQioahiMSAwD/UVCsNl3RTaueELBWZqZTPB/wNLh7Tk3BDS1lo0mHktF
0jDDwSPIP9EwAROnpabI7c2aJEdd8uM1LpX57nHJAjoOSNFA5CUbMt8TMKLEYAXKC1De8tT6tjcq
V50MABNLJ6UfWQP6/rUPIHD6Zya5Dx2x3Oq7ASZNOrhV+WLVsiMPmadJyT2GIzD0APlbZDaDnary
NrUsp/fVlbbO5ZQYwqs+/6fMkreAlp+ftmxEkhYzXKaaRHaXohgGDe1K/+xIe9TkzPETBDztw4oM
1I7qrcYg1Kbkuyi7r6mxS/TW9sHtGhvR0afGNlQleyhXC7yiW6dD7UQjeOKhRMKdiq5hcTBauHV5
R5HNHVjyHvs2Ol1+E7zEWrnXonelAfQdzM8qpiXjuAYh89rIt+hi4jrOw7So1Oh86MIFwIj8hMQn
IlLrRJoy7Go9yx3S1CtPI7ElvDMp8M54A3InQwEcNmVzySDW1B1Vwl3TpZ6RmiuBURQhTIw+z8B3
cEvxHmCQiQRG3ax0aIjKYAMJ0c+oKDbaGtub0GMDQITiJ8bKQYnCHbJ8jPS4javSKSrfV70wkrON
LtctEjcJGDE6mm8KU5RdhknMU2M2yokatXLU8hKqgyDfW4kggnXjqatgngD9TPxvdkILJ463WFfH
E4i60mh8j1L05KT6ppXkPW3WBuaE6SuG2BDvUdObKT7ObRVSCayVj8ZEU9tddPKLTyZ9qa1nau+6
ukU5E83h6479srE0l+8WJuflL5YXxQxsxwlMQgbLrd9QEHn8D9yMeNva7IhRUPv+EP4Gv4djutmK
OxHs7JlpbmfHsKwbK+5KJ85/VDLQ8yl0be560q68CgRh4szOnGktluhnvlw0DHYkNQWFkOQk1uBI
Q7OHeLhNpHBlS0WJ23JHucStJ5ibiHrsaNq+T/VgT+VTHz3Kklv4QA6tDaZhrgE/nwtGqFEgycEw
PRTN+Cg4xVls5gSpGyprJgOD4DDU26ZCI82DZzAOdatWxAss09qMWVu/ymWt3ku6NZJDa2ZAe/el
MmyMhGAwh6H+Fmy0aRwf1LEA1JVMhKT3cLLVFghqzdxFfjJ8JMpQAAM7BsQLpwDePqBBcmwqq+1d
tQ41EFsYXRF6gy7Vh1RGhySabyfJVV9yMiYrn1YrNzu16ZPRlTNLitwujHPTaQaf3upSFeu2otDy
ngSa/FypSvquyxmVwbRFJzwewX4tO1qk+KodFm28Z1lP8BwarcRVzLDGb6DstjN9okOBSgo+lDoq
XRTT6ydSEUCT0QLsPRa38k/0OuHSNDkyoKaWgfxto4eVegj6Ysjstpw7zCAg10PQukvZvoR7gcCp
kmouUHTyzqpUAIDblKkTZscHNGjiIa/ggeWxO/RJaEHeIYjpZ6FgGGVkpvWVBKWyz4gVgXxNHl0r
Bcv2AXol4OZoxw77VmCT7aCJwQZXmYyBGKE1fIfJWva7Kkd2Y4CnsnGUJPbZJvJZCPrtOta/Mstv
P5SoHakDzYz6F5CS+VMRFZNv6xX4flsqWV+pju19NAszuK2VAeOjwZgWxO5BHKO1U+V1NQZaEdMQ
OnvMvne5rw5OWLb7rGXxYer7fI/6qbqX24F+VEMJThY1D7NiUzc4YVI9kPyg6yPJbnK9oJ4KjcrA
rVOWH0nR+TeyWkr1bswVM4CqsCyBdB1nFxrRavGu1qMPojEL+F2nHqcKAnymbhUP5RCHR6Meieag
C1dNdj5UFTr7XdFAHC8Jg00c9s2tpE/Kk1YPETgWq24CGzkpVOW+1Lu89FivsAA9yJqchl5tPIK3
1X+dNYJCxzByHb1Y1chWXq7CKIZaOXhzZ29+wVNS1y1OT1YiKsszM9M2rG7U/kcS3RI0hOIdKb7q
yR3JyQBj3XWXLjKNxzJKh9RCGAV/1bm/K7rWqpoECVAb6aem62714DMB66WelFsV5iBAtynU/lhh
trcB0KTV1qZoBC4QxDqYNgD0EwxBfHsql+QpC5EiO0xSbNXZ6ifWa7iVshNG+eb6cgXenQAtaSDF
UsFxzVcuFSnVG6WVULlktmHclpnhRM1u9J99sqaKK1oWamYzQ+zcnOWLWeXYw21WYPv3Gw1V0kor
Doo8sNQG1gkM+PAizJ0CJYG2FTP6fuW7CsLlWSLChbFUAshVMpCIVEO1o5UOIXB8YozkBuT++pYK
1gnCbs1ChR+D2ZBPOT9AZBitmo5gsIq73PPBw+SqUvEkDb0Xm5lHMds2DGtDjoKs/cwml4eYIGwM
uxg2U9bbeU2QsD9dX5UgTwZlGTJyPAvQVucRY35pRVozNmj96ODvyYFWH2rII6zwown37tsK/zTM
w5h1U89A3c8sBFXpNUogeJIbjmSmGzPQtl0gbf96YRgYB24Rlw3c/fznasnYRNDhQxgDn0MjMyQa
/j6NlL9P18AnBb5SKFSjesOXHVt0IGgZQnwjVlqv1ncgHENG9YxhtevLEb0yMaeGZxOuGBI33nuM
4CUmZRCVkEXq+/dqSEzU4EfIxTltl0J5ASNU+BVhnIyTbfSab9gjkpCffse6CrqPQXLKA8U8hk1n
7cLACD3fL4NjGPWSp2hph1plYyS+m7R9cT+kBq1ste4wlHJ9GaIaweK48YWnogXX8pSALQBwPiO9
p/6XOuwjiL2m92H2ZHS/r5sTeofFuZuzxEWSG7eRihEvmAv9GzrsAFie6ldtbfhUeEsXVsi5lUhH
iZvMp7s2UU7rY1R5knBtDln0DMI5Q21FBYQDDmj+FYu1WF2U6zKroTdpoLwaTgCjgHhm+hmS3FbC
n302i7VmmrKSuAscxJlZzu0lTZ6pdQyzTO+9MgOMedymbMWIaAdlCGxAwFsGwRf/xGtT0oydjNdt
h8ZeQMK7JFibEVozwblSpagRKwOYyLIEd8MPH9R2TVJOsFdwNAq66CBrmlt255+ohupMlzZAq1O5
fMwb6SPw003mlyuPb9ElWprhTjWL0tpoKczMiNX0rmgzZBA3YIVKLY90b5mx4koFyQSWhSWBJHWm
yOGOQFah3ZLpKOO1I3SiivYunhWMBu0ACVSw563JlAnNUfxN8IvOcATOXDwZlcEUvEx9tKeUKfX0
ynDVEqRLJLwp12aORaEJoJ3/WePORdUNgxSPsFZLd1Pf2Kr62SQ3rb4J0dKGCNR1hyT6dIoBjBAg
CZZ5wSilJZE6hf0Ea8ZvzfQsczv0X2n8bPW+W7HPAdD66wZFm6mjJYViOGaqUdM/P5IaGdBoDJIK
7DCDpxc+eBJSbbBZEjtjaI4OM9h/1y2KLgGwOhaAQEB4EJ4cKguHwirMEk3rIrCVwbgLAn0L5avw
H1aGh8/M0YfUxeDZmOk4mhHuWg5yEq+bjpCoBduoF9Z49qwhy0SbuKhs80kS8VH6nVIkmWb9Xsiy
XUQvo4GJEX83rjW4LktPM6Z5AZ3jPlid00pLJwD1pjs5dILHHPU7ZGW3ljfdRk60D56tLXS4IYbg
IobfFvu1caULR8n9AM67pEElqYGCH5CB/22evejWxncFVCjna+QCpinJmTTEgAcOG2WjP4XPYeh2
rnZAOeVYxfYUOubBCX4A12GDenpz/XxefMw/64Ozx7Nobg9xG5xlIK5HVg0UafxFJsmeehsVESt/
0dc4YdcscTsJ/oshbGZYJ5PBfQy5M8sh0UPXgSDlx7+sCVduBhTMo3Lnt7wFSR1pjQF4PFAQme1t
XTkdfQZLZYdbcd3UxfXG9v3hqDQJimsQFz83ZUDdLCLZfD71zkugAlsxjLSpr9etXD7XOTOcW45C
KS7UGmaknX9TfKCXPjxqaOSfeleH2JsNxMt1i/MfPCsY/jEIXkG8m/9QxZ6vq0BHHaJNIwbOzI+Y
fA3o6lX+XWOsoExEZ2JO4P+wRQMIx50+1rA+qEN8qUA6sWAvq7dpf1SLB2asPLn+dDguFrSwxJ0+
OdMLFrbzmVDK7VRbx7gFWxbJCfqAJXOVDkL0RbVVUR4cmuaz1N//YUOxQhkU0QDF8XwzrKbT1Frz
htZQFJE0N6i8FoDj4Ou6HeGBXNiZA/wiL6aSlIICSMaO0mOsH7V4I63hI/9QXl7u5fdauPuVKSNS
A6QijvxgPCj7sLPVh+Y3RhLbnfHUmq704gf25EQuRvC868u7yBjmc/m9PMKh+ZPBKFE7xzYO3Rsq
EHY17OIBTXvyNYKuQx1vZbK7blF4E8DrDmwAxAcV/oiadFR7xceGZqD+gA6voXyFoxuoa4Uj4VUA
9wAF1R26pjzoIRsjpsZokjsJRLzijzJ6lnqvKe/0teFu4YLmScK5IIbKG3fnUhY0kL5QcRNSaW/U
X9TqflkpoA11tXK71yxxd65O/Wj0a1jq1QeLog34RhrTAY3lyqEQRlBtsSQugmJcERg2X8GSKnoz
dYVNjNrp8vgF3f/HOmGnSIaMUfisllDbCu9RU7ClaPJ6+kNDbXMEJGoyIses4r3Whft/OD+L3zYn
GIsLyVLk61qF36ZUbmN5pXYjh5i/erxu5SJvn++FAdwE5ibQTebHtoPK6lWlA40bHX6m7KvrHAiW
y9VhLJ3+87opIbPD0hb3WcMMcRADYJhT8vJ3zJrdgVURiidu0LpIxyBu4gDbVvy3pv8hysS0GesK
0jhA303uI2tjrPQ0mS/IcFcod027NqYhPK4LA9yXSohUjkkFA5WRujE5ja2bVmTTraHkhS56YWf+
98WJMNWiywwGO3r0M8omW8dUXvLf9Y8k9CYLG/NaFzYkTULfZrYxssyOk/ehDJwEuuwxe6RrjD7C
fQPnufYHhQZirHNbfdBhWG6ErRoS1TCFOQQZQxgrpUXhCV9Y4QJbWDc9GBHg+UNcWSP2WuA1Co/J
qJptNPp8ffuEYWZhjItwULHtiTJraETyjQ/6zgYMohtLeQ4DtN13VfTjurmVHeSRdTmeAKo+/kkO
3lmxHTCqSZ4D2b1uRRy3kRbPoiBAEvMPN60cyRSSOW5nR3PTvcteYMsx5HXt8T63m3t9azwx9wPa
vCvZpPDEfxvmC95KWSQsL2C4keh2UhK3MtobvzVXXK3QQyzMcJFNj0CP4ccwE0KpLgohi/u2soMX
CPDZzS4scK6vIiRLNAYLk/qlASFY1bveetW0R7V6C0HpJykHWqxFN+FdXhjlHN8QdrKhJTCql4hm
GFdGNu4mUWjj8eMS85NBrSvMH5mBF4j1Y4hCR2JvhZw/d9D1qGKAqbT+5fpGCA/s4idxrlKCGrWO
4aPUQTsGs3NPZQle3cd6rWsh+qBgXQdBIyBLs+zTuWfJyjbrCsxXOa3qRiOUD6dp5WQKX1YLExdX
T48CWmAa0AluE2+ACKftb6KXacs2yScq5SgMXd+5VYPcITWKAMCEmZsxPrGvfO8fOsxq2GgzTV+y
rQJbs7luUPSplgvkjqwVJEadRRR72L0NsjuYD4r5rv914xEXY2mFO6N+jONAKqxqTH8P0KcKErsd
frbW1/XFiBwJSGlmlKkOCQzegxl90cSgt0IyjvlhPDh0bTP9vfDevJZvI7y3omoph0CHIA9A8zsL
nqzKteIHWttNfGyK2C0hrnZ9WaLYtrTInQlZDSzIh8CiUW20wGEq7rhqj/mp/0zyNS6ZlT00uQNB
LdYBXw1jUvGcMHfoXshKOBORGKLEit4+PhLGZHi4UdtKWj0y4GL0unk2IVGwG0Z1Y1bTu1UoiZ30
tN8OTT26UdCpB2qk731RYQo99qzol455Kj3rN2SY2pUcQuRJwZ+BOpchw43z/TZLZVooFyhB0U7C
yG0EgSYfExgfsWG3a+LWom1e2uK2uQ4KWcoAs3TKqrdBlOZM9S9tjZBPdLmXRrhrh5QooCODkRxC
sX2guEXa3WZSYk//xD31R1l31i4BtHde7yKjRNpHwyYYEPoUVx8SO8w/rl8C4ceZpXv/n4F5rQsD
cgyYuJnBQKCA+BKs14RFtt+9Fpqn5GsIUlFkgV6YSakJjAaAKOfGGNVGORq0mSnoZ9n/qvrN9cWI
vv7y73OLqUKmmYFP8CJF+TYgjRuaz+2whiASbdnSyvzviy3LMYLpZyDJd4p43+lbX/Y0pQO8HC/c
p39YDxSVgHZCNAZ7xLmltM8KSme6boD2narZEAxIqeaK3xB+lG8jf3q+y+Xofqc2Moz4oFWn5hZg
jxVHK7ovJuhNiYqjDGoWbhl5DTrZIUaYItVuglh0DqzYY/wvNG0LK5dyvjo6BirWoQabTPkaoLR2
/WtcjlogRAHbBh0LvPlBLM2tgzEd/mWEBQP8Erm2R23BYBjP20KFk/r7sn7DDU3aLSASoAl0dbwy
r/8C8Ub+7wcYXB0OyulxDUzbXE4NnZravvFSNO/D2kiD8Bp9r5Mfsg3kSCmUButUFEwuIDakT9Za
6iK8ROicYcYSeEpMO54fbX8kjdrFKNDk6qteP+nRXs73RePFa7VLUZQHUOF/hnifoBZjEIcoh6GK
qPY3ff8ySjutfa+znbZG2KHO4YWv0S6Nca5BKyxWA3qKtI/Z08Z8suzIHmMbfbr7k/32Njm2d/I8
w96RtT6P8BYvlsk91PsiztPRhOUYWNcJA4BltBLGhQSny8Vxxz/O+tgKBpggdyxzm0fJkW4lp9oG
N6ZXudW+dDx78IKn3s1ftFPgrr1nhS/pxQ/gj39OayOcJJwZ+lN5Cm6LV8gxtnb89Fv62dwrDwfm
Yl7kZm0CeuUA8behUAeA0yisqlkIRWgQl5woO1WtqyU/U+NvAX5wMXQWXsNoIaYM+PnNKbC0lM3O
eEiKTaSqDjP1PZvqXaNY0Joa7LYuVxishG6NElD3QUVZAWKES2dI60eRnyI1LSLHJ7INYhSCKaJW
uvOrvU7tyP+NXNmOq9tEPZmJ265Odooe+MtfMB/uRQiSaN0pUYdfEBS36gCkJkg8NmV6EwY3Nc5X
/OjjwXvdlV5Cmead1qAHh76GOuMgzm2Cca9tI2bhUQOK815Dp/k+Ku+l+hgaEP82ILNTJDbkZFbM
zn+W9xAgL0D0gPoGgCych0gpzbPcgFkLRC2fZTI1aKVY/ZENQLHnzUycC67RbQUpC2i1xwQPErXH
I5VOMn4ZuJs61v8LKeDcDMS8HmQZAEw+3woWQxa8VgNMidWPDXlLgfGMMBFxfeWi2LU0MrvOxTdW
82lsMz/MHE3yaHgw6B3SJRBwXLcicoNLK9xXTcfJ7CQZS8E7wzYrgFXX+EfX1sGdVV9WMjlXYEFP
HvoMVUPYgNp4uAZQEAVIC9q6AE/PF5NPNhIqF1VZx5kjBfVrbFr3tSLdEmM4UoNtG7XdXd84UcyH
zjYq/FBIhJ4E59wrlF1za5q1U+TCztv3in6VgEFcNyL8Ot9G+FRzQAtR6y1IjNCGObWGSZG1VFMg
0TTP9QEJDrgtmr78Y7MIej/IfawjjOwqs7Mv6S46Dsdykx/xuIlOptcjVEyecRse9P315Qnb3ZhF
A7ofiCBA77hNVFAooVWDs1GETmfZCFCn5Kbqn5J94sZbYBSu2xMeke97yxfq9ARSl0EbZSj/QLUn
+MWgeZhYn3l5v6ofIDwe36b4gp2ijbSPIqxsCFI3iqdTNISuOvQrvUvhAfk+9HyET7Io1icfK+p0
th2U4WFC+Lu+acKVYIoPbE4zgp7XITIUX++CDCaa8heBwlISen3w47oNEYAK8EtApNG7hs6uyXn5
zEhrQEkhL9o708Y6aU5wCH7Xu/AteCj/Q+GRPIJKRf2EgODcswdMLd8nb9d/g2CdZz+BSwiZ0QR6
JZWZIzejrwFsKsv3EFqOTVfLQTLiXbcmKrBSRQeYCa8TdUYHn7t3maQ+6TSsWMPgUCwheOknH+At
ZgKg45RTYlM2ExLdk7rdYL5r5SoIkrQz81x0kTs1ToykxlfVNhJaUxDl7TDDVTlEvpOllUxYlDuc
WeOiTAM5hiSJYI2Qxxblhgmwe3Com+ErIwjsKMCd/PYfQtuZUS7w6KOlaRgYBM62vCuDHkn+2vNS
9Hw5MzGfqUWMDggtMinFuiTpwdc3DfVIGLiafKP778k8KijZ9SfJJIx2Yfr3DRMVM98uqjqOCerR
6Ngbv+Tgx1g9026NtEu854auwqvOZ+z/SPuu3siRpdlfRIAs+leaZht1Sy2veSFGY+iL3v76Lyjc
M8Ou5u3CnLPYmV1AgIJZJisrKzOCpXaFkkhWRgO+rS1eM+i9dt/VadMXhpdVz8rkYPGBeZorLrKy
iwx0FuMlZH5cv2IlkyM1T0MDgz7uxV/KRwnW6W3pqHbyDB6/g7Qr3V4EsSxnM604dlzjRWQbUJ4L
d8jMQxgLDRUI9u6wGV3y3f9G3AlaQOjnC37Rk7bJ7k2s7F185h2fq+aqIO8FExuS/ezpKY6KX0pQ
G7H9wYrlVw3EEc3mtnGrtuFqA15tpDR1VvouFUR5QDcsdiqRPX34gc7fMajtgXpD7N2GWgnVZn6W
P1DMjinBlGloOaBCyUkF0ClvTeqNOseglTPrAoWZLEjOzV19QDESbyD3tcHjTVidlIUZs5mLXdnH
ak6KCAAxsbXgJeo2Ia9pYC1ymdnj8Bwy1/1eiSiEYSVUUQfifj0SXShRWIbkZsknmnEi6U6GwEay
ATEVRHV4tNdr+/oCmTmnBDmFirA8SwaU5xbP4hlKWT6RHJzwTlE4FR7peOmtVUh0EBCwqc1F4uwd
TDJjP5U7PJQgS5PWzznEpsBUmYA9bmytGBRjwoj7g3N7Ma7M4ty28AeUtVM04jGZGXHp9JBrD6L0
Wxt+3IZYOQQvIJjws/KDSS4HQASGLY5WpVvaLgBdwGhwTtuvuknmFrtEYh/r6q5RwaADJLnon9W2
3Mf+zAcXg2N4xEDKTiP/rtJ3TXrCbaLU7rIhBNEX6m4MS0xiy1DDXdRp6HqvnEB7Ib4IutIfESSi
UERpdSp9GHr1PobC2+0BWnEIF5/NBilRF0pqjc/ukM8g+aaXXk3US1L3NszqPECRFjWFJkho2Nxm
oIR+gX5GpO21SXmNTDP7FmAZQvxYkUNcQ1R49oZqIFkT0Yn+75csFVpi2MPS3MoE58e4i7TMIKgW
oWIrfcrFA0051l0vZPx+HYcTIFRwjs4/X7ijrAO9qB/j99d4qEXTLfqok40pvt8ew5XqQsCgcBeZ
ErzTAesSZi74UHMVyjFp9AiKkT7ZiLI3BI4WBOB2vlcnp+ws3bxr7PJZVazGtomlFpuJ5xrXzNXQ
Z46wY1YBYCtRm7CQ4pHA3DL/lSfaXTMK3tgSXqX09bEIviL8g85eDQ9jbJaxSalUpk2JJNxoqc+i
1znia7b37/SjWtmNpR+zn9TODumep0H3xbpzuZeBDB4VESwUaK9ia6QnUWyFQoQD7jVtCi0B1+vf
EsoND2j/nzmL0wa1/M3MYBzlcn3OhxSSQVMmVbIjRVH+AOIHxNhBWkeQYTJrzZHBb+T2ddWhQl5r
M2qB3SNAM3uZhM++3tbP/ZRj7mQxMbbEj3nn8bwwruxBrTcoxZDPRFvO5cIp2yzVlLjCS7sSIDdT
6K2bmqlk64JhWCXJ7sYqRYieQpkGcRavnPG6RxaBG1qCcBfCg9d1G4Tkp6gzr7D54x355n+XreJO
QI7atJUdGMnfO6Sot+hAp9Y+u1dOYHDhhCPXPu4C/+vwW2xPQQJVm2gCP09/B9rBj7zOf1MzTmi1
uiv+WvkVTyxQQFjQxeosiWHUjwm4PSpockovt13A2pZAny4qbEHuMzOuX05kW4Mpv5C7uQmoeCCt
egxN2dP8CUd0bhmCzzmgr+M41AujgRrM2SAaveIsA1GGEEgtTEL7E4TEiUVCzlv7KgLyzYiytPlY
YD2nnxNCwjkE0LWNqaDbruKIGawO2QKBCRXHEhUmYNvG80F+7nxwTD6J8cFMQMzC69m/PuMwWuas
w4psFxhfGPfc+l0FKawey3w6oR1ALLd+6NLeUkGGy600n+/T7JZegF1RuSOyqejcDlaVTkaO/ehl
pWuAOzTYaspmkJ28vs8idNdvDZB43F6FK0K7F5aaTNDgC9nc0wjw8lSfxcESXkx7dHvvZ3pUnSO4
3UJH996krRXsCktCQwsYmyxqg+HMzVCZy/mctY23HApyuSnQtoyKr3ncxfKuwoumuQ1CjgdZc6BL
CCa7UYSm70tz91+bOu2wIyh5nJy+wcviRjDsmkvwu7otwMgiI1+FxcSmjgaaJApFFakdFJu6eRCn
dxJvjfp+RAte88uQd6nyrRDAc0wTOxe/1+o/Jx2x6ZFgV3VUuONCwGxLv9SCuJVhbwZhVCiBWB3h
eMs1C1GdjwJgMEejE4lBEKeiSIg2l8jK0IbJjiC+5CyLlfwbjMAzFvjQIK4gs/uxKgWx9BM0zEBx
wNcO2fgomVshOQaNm2tOYCZWWaPQDf9yng/XHMECmN2bid4FTdcBGM1qpuBJ8mfcnKTxpS720r/X
8F8YyW7FeIQrKmYjC9B91+P3YiJ7IYyc2zueZxG7xUqaauPczBXKsqVN9yk94Cbia59is0WhMwdt
bUMvx4/ZbS3K9upEnG1C7ZX+rW72cf9x26C1UwHCM+KsY4dmdvZGUBRqVZUNdEQMX0HJShX9ijow
PPb5NLrhEEwuBGZ5LItrgzin6fDAiqp3ECBe+qlBCOXInAvxsuSpaUBLbwviSy5Zown6refb9q0M
IYj8wQoPcngwO7IU5UrbSbmgAasxkfglivZcNNq0SfVo5GyzFdc4k5/ghREXu5mI59KqQPRx8YUe
pB3RyJLG6BTkD2hmOglSsS/kUyjKG0NFeHzbvqv5Q1odD3MG4km04YDd9BI1l32ConKK/Yv6r7z9
KL/YZKIdbYM98t6722hXM8egzT9fhHYIj2KtLYHWlTtBeomrvdqH56nqQbsQW7IRcZwjzzpmTGk2
dXFUAS+th02myw+FVkOxKHWjJj4NObgHb9t3FSBf2sfWiRkNSXU9AlVbJzXIcz5X9e9S/znwesOu
U2oMDhM3NIYfxQUFTmOSb3USh1YVU+EApfE7kmVQWR4GDcTVA5QTIHnhNqT7LTRFwnEvPGsZZ1ZH
xihJs7WVsCGGU6AktkUrz8AlP1+dRkgiYH0iHQpy5ctlA82EjJgjpjEsjlm5GZIzXLWlVW8h7wV+
dYEukJRLpF7QTToNQDLJKx6SQJFIUW0FVvc2Mayg5+351REE4SnS4eABQTriEk4R+rSJwGpnNyWQ
IsnJsMGbiRw1dE3/F0tzATV/ymLrxVVSiIUMqEKXngyw0sUqMpG9tqtUnsDllc+cV+cCivEpdSxQ
ShoMohKYZ9DKova9/VSMmmPR+i5Y4DDeJFbwGt+HRY0GVFeeHAoeMRIWDsXaKNNn9GJnkOtCRzYv
VODNGuNVEj0c2rzCUJYykkPEzK20alEDnzs9VXku5bo582s0wUwjQZZkHtjLiSuzvJipImtI8Ay/
0kKyUTB1bwzBrsmid59myDbW7e8YpCCJSe9CQ0S9SO3Epe/gqfhNQd/s7YU0411cmC6/h31H7wSd
Fn37NeogZhIr21A6Kw01sK9sBM0BR09R9/+Fp8Hpi7cD5F1w7DMrSshTVR5ohZkWcwhWUN1V8tGZ
isrBkcK5516n8GHgEoxZVmkn5AZIt2u0pBzk7gAmRyW66zMn119AepqabyEeD26P6XVGksFkJjkr
pwYtg8BUpD2N7rMGA1k4TfyUIExsHSU/BuI2id0a5HXNcTS2Ur8Pm0c9Qnx1iAJexefaDl4MASux
JwgQhpFTfE6tBt/6pP6pkcQrBv9fb0dfVqMSEaXbswQ24/4khNpylAMm1lGSodEP5PvOt0d27ehA
PuQPBOP2zEDWfHTfYGDj2qqVQ43DfxIepOTVFzkpGB4Us0g1s5m1XLExKggGhtm5FspNoYOKnuJi
yxm59Qn6axazRps69LMU9UA2HBEY4Z1AQDGfwpFxWQeZycyRbkTKnzEoGUwjqgXsuqRGLUscgtbf
PxQy5UzR2pkLJsM/MIwtVZTmfjnVtT3R41A9a0L9XtNTnjYbDSmREIThnCht9eBYIjK7bYKgmRg3
QGwpqG7zrfkLxsmnsbD2kWBPYI3q/p2wFE5lFlH7Im0GZemlF28QhzbtgLEUg+YuRrmWoPdu2pzQ
gtzIHG7466rbeV8twJgopkgDGqgR7IsK2R1A2BtmKKYuKtsvNl0gWVKHtpLX3Dyj2xVCwK1kpTxO
ivUxXnwDs7cDOqXIFsNgTbNM/9ugPIJsMWsgXYATDAIcfWUZyn2tf9ze71xcZsNDyCXU8UCAXYi6
ILw8iN05B6sI2RRgEBbSzCo0UD4pjoTI4Db06nZZWMxsF5p1QkxHIBd4FRC7/aQNXse70cxTx56+
eCqCs0TghBwpE/kLPdQFhKCtbTKJDhgTcGtq2vfbhnzF07dAmMC+N6tGN4cGjNPmPRjVGvJmml4l
3GXKCSyNdvlmEq9uTkb+ozE5g7jqDBb2MftEKBNF6ExAy2kDSkbRmkCbEqKlATTCmrktBJ33qrIW
z0CETIWkOB5VwXV6uTPVgsZiMAFRKJ7H7tiYlh5t/KK3Urm02mbLb/++Kkmft+dfRPZ07QyS1iMF
Yqd7DXG1/GFMJjTG5Q4NZwYj9KUWeBvjdausrk8Z2k0o3UThEdtqi/aehKoDnvxy4a4ezol/pMHu
9spZXZ1/Idi3+6ClZT63MtklJJKg1OD0KY/wj2MFW0aUSX4vpLMVKp7zqyR3gvEQhr9u27EeAyqQ
LJqlrqDDxixDMZDSSDCAkibhB/7fkypjW+mFG/sTeM5lr9fOFO9LCHx5nMirO2ABzTjvqcqyCQUM
gJZeiyG0zLSz+qjdtf6H3H+rS57u4er6X+DNA764GJYoW4j7bh5Qc/LkafDAbu8WObEys7sPSs0T
Z+6FlMe7yjOT8dPZ0A2yOMMSU3gV/M8uLUMwYI6bXP4mdZnbk4J3X1xdOnho/+prR4kuM6ltqGRm
M2FkIzJuCBmgIVkcI7CHGcZ0iqWXSBq3A7T5LH2MCsTZKKY1hTcxMS2j9r1c47WUru6WmXBbQmUU
WNsZz6OgZr2NVaOyp3LwUtI+DqHM2ZCrMekfCE1kuvq6AhfSKQSE3Fq9esLlJU48Q0ErNicgXbsT
I7j5f7bg7nC5ioRW1TNz0BFiQLggQolfi9crtKBsKffJbn0a/0IxpxO66vNInKexa7addjb6t0bi
HQr/HwfwF4RZK1RrJnFsYI+eBcjmQS8BRbhJuo98PFZRF83lJMD1t+a1snCBme2P/oK2gCwmrBMb
cFijHEIGxdS2Q/cOZEVGbSuXp1LnhOC8IWV8AMQoEyMWAEqJo6Nw3Q88ve44YfcqCDqzwSeOPyjR
vFwiMk2zwZjnjaI4Y4gKTxk1F5Q99m3fvbrkFzCMYymJNhqxBhik2a22+KzQaxXkqFqLN74/cMBW
l/0CjIn5JLPR82oEWDlSa0xPRafYY/C9znlPOTyg2Z0uvLQWSBXuSACK6EPcexKM0g3Ij3Ne3Hhz
xLgktcABkMRYCKKO/EeQPYXiuMnK+un2HK3DoNAarbNoC2PJzcoiD7N6gluS0AzYyyPy2E8D2Hb+
NxTGUdCkqAI8fVT20KhbyQyfIXfoxdTkXJNXTzK0oP/HGMZVtJGeBq1hwsfi3j+FnuJTV422Da6T
ZeBMvNsrb+wYBwExyF5pc8ChoTEkdkE6K454pQA8m5i9imRNaGoDhi5D1ZpTETOMoXeRfY9SY3Ib
1FnW6IDqZVdOp/b59qyt7l9NRlkOKvPAT8DYV5V12mimD2j1gOh4kCpHbhw5tEXpv0llgv3gDxRj
ZZ2i6YQWgJLk9k4ORoipPQ4Znt/ENvjsqnQn4wGzLyA4dNvE1Slc4DIuShGToYsTAbEPVkcLliKU
XgdDz0lkrs7hAoXxTXIC0m15ts5QnCZ9LMCOIuEhHdTfRWW63NKOVQ+1gGM81NR2rSllMCoN3A6J
4K7w5PqborWcwePhMC5KSvvOKEWYRcrGGuaosYyQfE6e2jzmRYxz1HJ1Ef5jk8SGT5CEzfzIAJYZ
vkT9LgQPZQKxhdaeet9Kk6fJ/D2Iz7nC65i8bkefr4gLYCacGgQt1aYMwFFtoGj9d+2bwcYYIDsF
V1YmgpcVT103WmZnOD2C1aIDewdUvYgMTutOfwTR+sOYibyXndtLCg/jl6cQbXQF7+6Y4yZ+abqD
apybPNzH6aumfUsqnjLePJPXo49+degaoX+UbViXpbEoqhROqEpFC8ogXT5YkVxbVNoN9PuYokQ4
/G/O86+WHKgcoIeP8QhD4hMSVXCuuKCj58qtm49a/lXyWJLXMywLHMYDCO0Yx7UP03RwG9BdFoFI
70dabbPuPEqeRHZD8bNqX8r0jLYZ57b3WU+R4S4g4uEUSQ+2ZkNphbDpeyyuqnHV6jC1Lgi2LTk/
FfnebJxYt9qysgIQjtwGnj339Xz+wf3qbFzEMDSYyrFLYPQkEStFRb8/8Dbsamrlr2lsB+bYCU2a
SoAwKIrvYUWhbzVEsuiGTCCaNLYbbdykwT/XxX9t17+WMftCpxRVzh2WjSromLr2dapS7/bgrZ8Z
fyGYKEPVorYWIQJgm/mxgqRolD/rOP5vg6zvuL8gzNkLhmFDGMHCbOONz1KEXT3zFBDZqjFh2vDY
JPtJ2N6G5C0KZselvZjRlgCS+qhh1tO9n9NvtyHWT4y/VjGbTZN9FGUYCGpLlBLT6kj93Gu1YwQ2
qv8G6G88wcwRxKx6X5HhHhUdneBZHNiEGm43UCs3lLfbWKuueOFBmNNdMUrSaPOSA/FRqqGGLHmt
8QLdGps2QDsar0N0dQwXcMzprhW1BAUowAWQJIxOSmGXxj1VOa5pdTEsUJizHcKgGlq2gNIl005V
259SSzjR+m1D8Ox4eYSlYmwWNAJEVFZOiOhEkK1KeEjLze35Wd2vxvwMI4mKYrIyIeDgJk2cofuQ
DPlRUOSjlomvWqU/3oZZd+YLHGZxo4ckaX0ZfkHu3/CUJcluHG1kyWrUwBUryMVtwYgXgtmUgzuv
5StnvsBl1h8Zhbpup/kQQUlV1ZV7f5ItXB4dnw4WTSo3NL/XNPxRQGamKHWLtvWdroPU7vZ3rE7n
4jOYdSn7E5X7Zo5I0nZfKMWhRlFXNgwWEXgtzLNFtyxmFmdmqkWP21dlt9lPFQuninG5Q1lx/wba
Vo5X5Jh1xYpfJz5FIS62W7UJwsgGljnaosLxjKtOZD67wDkGkhyDmURFGbRY77FIy9FT6l+o1CnQ
JBmJjtq8VGLN2d2rp8sCjZkrs9WTRh8wV2L/jVQvWncg5mvvh+hZONBiMzYtZw/yAJkZS2pfUKDS
A/NobAWaTYWjhOaLKj9lsqtqrsxLB636r78WsgXLahhCpoiE2PQGaBGQaZji5vn2gl8vFVlgMFcD
v0a5Dx1glJiKZzPqzVnOs0NzK+kcKR1OZR/fi039o5L7ydaV6aX2p51g+MgfRvdRNbO7VWns5qns
Qywd9DL9mINR3IRIL+dLycqGmdUk58I9dRYqZ1ytLzRiBhEjO5XxrF8HHvq90ByVF1sSoyuzTPZh
13hKkYBRE54q7ndDY/KSQNfEAxirWZJPBXk66mu/QvFF1BkUUBpu5zkZbVDMog3U1t/xHxSK6Se1
thr3Q/xsbPFRuKNe8wLWmPQs3I3e7bFYOw2WHzEvnMVHNDKYPAoBQ1GCCnPopU2u2Jqsc5zhGgqI
p/6znc15QhYoPtoMIWSMpRGL017Au1FaKKeghLL3v1uzxGHiHIilxkWsYyMji7uV/dwtdfQeKLwk
/Lp3AsORLuJ1VmN5g9Bql6OsDebo2kunTVadOW2DxszRBXuLqPF64dePUjRtQyEHfKioar8cvqDX
Bz9RsFLSxE710crbuwxvwJCZGMJjTyGvGFtCAwojlbNTVt3GAphZHUFkCmmOgg171EsPiqtez5Pd
Wj1PFgjsVgwzFaEUhnIwEAJPm0KDFKa+zSE7fXtprB6S4ApEtw3k9JDAuxxD0IqZQ95jadDwUS3d
CAUXIqJSxUV/NAdqdbUvoJhR8wfSiZTOUOVZkXpLq0WQO8ecM4SHwowc1MGhXjPn6oTozkRhQIRq
Ty557epBheJmcBjrMor/GRCIWQulXGN6JJApB9HdCLkNEVQ+9b2ZunGSWqXMOfmvGZ1ntzh39CDD
qqvQUbqcqCLtkizRAdlQKzmqj+OD9lyfyIO/EZ1ZmAw9/t0u+I2g7vYCWdvUC1w2siFVQmPp6440
7QzdVVE4Gz+Q4NBKzhhznrWuG2YvjWTfGaDAm3QIhHFWeqYVuHpgBfD/EJB9yPYZxNjMyXoTrfSl
3ECcvLGgnCpwrhtr+2FpLrkcZjwiy5GmYPlMw6aND+OI3PKzUTma9P32uK4+HC6RmJ2nZiYlfQAk
Eh/gktuxdWTxoKqoLJG3lbYpoZFd8vr5rjnRmBFmNqFhdAHpBIxwbeXHCWE+ukKtIYAEjxW+NS/+
46GRLfS0ON99N+C9bsu8xcTsGzIlkdjF8Nggydv4z9pD/FY7uhu5eIXzAkzoOXYMB+LyO/WxdIRv
DVgrvPq9wOou7HqLsMkElWi828of1UY8C4eId09ac+0zoQEEHAkEVdhGY3R7TQn07nGGDSc/GkDb
wDu21hzUMspi5r2iWZOKIw4P6lsq2FWEzPO5jQqrCcslCjPPVapGyjQfURkcOvTp9PQIpgkl/Cm3
qKVIBWipuKX4Moleb27UUXRvr26ekfP5tohsFLzqonAR8FJ+7gW0GqJ8MKO8R9bVCGBpJXsfajIB
eiBYT0g/VMamru+m/lUTIC6fvtfxi5hv1XJXTo+3jVs7nJeozL1IKAbUe2cwTimFfTLphz79DSra
t3oUft5G4g0j4/SrTswpBeu7rY8PqvQydk+N//t/gmCvQHGbtlQPYAxJJptEBLSv02ZKqXMbhjdV
bL/mZJih2vbzoIGVDdkHBBqtsavIfae6vfQzlg655IhatruNyxlBNsQOwqGTxBCwgfpeIYXdSWeV
vN3GWPdqf+5NbByqGuAmyArMUtSjmLQDHVcvvBtGf6hU8hkbT7URbW8jrnupv4jM7h7NpEoVH4hV
efRFhLgZJEY4B/8qBoRk0bCJRuir6itaG7XUzx6EtOEpN3ukgkwlb3/ctmR17CTFNBSQmxkqO3Yi
qp0gvDGjQFR5FKwRck/p6BBBhkTRfYDE+f+Gx4xcFkxjAnIieIzysVLu/WSTjHex8ZH55wGsPLfB
Vhffwrj55wsvqItRnIgawMYO8ujKrkpqsABwqsdXvdEChHG1SdD1eN4HiN+XLgiubDEykWsw7lHU
wll2vMli3K0W0JgkIqDAaSqbKM9xm+lzHJ5kchAazmv46tj9TQOwj4l6U49F6iNQ0cEAPfZ7yXCi
ksc3sB5wLlCY5UAV3PJRMgrxvGN4X22nLd7bd9mxgHJVbOENJbciR95RWzhmGzGz0qPhEs78XZPu
zCHZ4huYVdK0CkhiEmyB7sc91I+CV9Qv/nx/JioU/Uqns1VPtyd7fDPc1pb3k2o3G4XzDV8XFjZX
uvwGZhEhDzxkdYBxaMFX4WS9rT4Oh9rrtvFn+SM8yyDudPFwL7m3N8h6OLqwnVlRKSWjVpfAhUiW
IVjItRyaLfnp/2xlC6/h4oZY5SfqOu4LFM7rbsZ7f1zdPAv8ecUvdqivKEliRsBXn44mKDre/Ls+
djH34gYibI/twX8kJ9DMBJ+3DefhMgd7rNWFqlHMOcjMI+RHlOMkuFxxXw7K1xVkYZ2eoB9hkGFd
VH3G/gFiEUncWVPJuZvOH3tj8Xwd/QsYota+HJvzIIIUOA31XzLuEJClsET59xSKuNaIyFHzyoNX
ndHfqftiwVigKnSqwm4Ealv8FHzFSRPQzqQguHvWkCON6s3tGbvyR6BynhOjIP9ChbnJtvtPhakl
ogCy9jivHciptrpXkJKzH75emS6GciaMJnMpCV77cQVhLgcQpQzCbBYIBGXt6CpHECvvZIce8AiO
i9EEjxA6g23l1MbbIfWc73vbcPe3Lb3OWDMfwTjFSAdJhDILPY4eWF2hif5pHnynPka7fGceQZz1
M/l1R6zkvnAMTmh9FXQw0IwvRJNPWCXVrLSnjdYAhkm555xh1+6WgZg3zWLdyGVldMYsrA1qJGRq
lG/f4o328UPdG/fTFqLo5+Yu+pad8+fmNH3ioTZQbMn1Obf/2a/dmmfG7+kTAlNRxkeAxLaMH2Jx
I8nbLLvLoRDCmU3ekDIuLkhFCs0nQOlW+oGeKm2wis/s5a57FX4bWwVFAq7+cBtzFRKq4hB3Aq0r
YsjLIU7oQEdjnFlTJDAht6ZdhJywcYV18ose6A8EO4tRJFJhAkSeOtI9Gh4yr3EES79/RjnMD/RU
/9ae3ypLMO3KzbzS6QvLAAP1JvrUTu0hFjijfOVpsag0sBYpYO1SoEvCPPIkfawXciFDWUbak35P
FXc0fucqLyZfMRuhOEgB8TfE065KgdQ0a8dINLF44yjfmG3QbSmKCiZLp6oWOLoZGsdIzMJTYIZt
7lR5Vp76Pk2fokmO9mlGstzzoR4QW2WJJC/R/PSJCEZ5R+IBKt5EGUrQaKnQxa37vvatOAfzpqtF
0UjA7xmpT2C0i1EyWBNtF9c1CnaEVBJ4l8WrAwUyQOiex60A7EXQQGG8oD8mgV9VsFJOVNEde+rb
Sl0Lu76ZAcsGRMikVzx1bHsPT9n/3Bg4wxs6yJPQeiWirOxy+WZ630dJgbMsIqTcNHoSvBujXCBh
U/HaTK9PFUDN/DF46wLllcZYOpixFNMYShhpi+pAXaLRLiw0A7ncoecs0TUozNwsE2fKBNn+S6vi
QhbyPgWfczgW9SE3tOJM4sb4NAo5GjhY14946HbU0O4MHioClhyWSHJA82xfFyWOKZs+m/f5dnBU
yWlTaCDVsZXcoVVik9wFnuGoburCEb1Rj5e5XjH44hsYxyclbdMHPb6hi+9U9TXUPxKQ0t32dDwM
ZlDHRAza3ADGRO/99r4KN3H0dBvi2pleDCWbgK+GqW6ECRDKNG4kKd0i5nH+HQI8RujMxh8w3M1W
Lo5EvVdoCbZvXHPAwBlp+kNPE44V1wnJr/7XvxiMw+4aMG02AjBKNw3d+CF7Me7EHQlcaW96oSUV
1sSbnLWRW5rF7OM60kMwvQEynSrLBENtxwl8r8t+GaOYJRYgkZwLM0J1pz+FNqnwWqE+Ko5mZZve
qXF5M+71PbVF3n1t/sWX8cPcTfx3NJl1J4DPyhzCCtSC5/RhriOwjQ/1QB4i29jpLipqNuar9Nod
fZtX8rWKrBCwVuLtSwIR1eVa0dQOWkklkLU8shT6HL/nemKpg4MHX3H4vL0wVw4CkBmAaXeWcEHg
zYDBvZhpWzUQxZDux27mSUKtXGAPGjT2vNFHryOvxWBtQ2No0a6N6hpI3DMOuY3D3Cxy6A5ThH7i
sM/i72jevm3VdbAAhAXGvG4X262SKwHUu8AQqBX97uo3MXDikLfhrkpr53d4JO/ARAONQjxmXKLU
amMQVRmo7b+I++JJm5cF2ZQGXndGzjV6ZZouoBiDwp74QyWAzgctIIIWW1n4pIGQMjQtSUMS1C4n
zivdyghia4E1VTVAKCex3Yup2pmoEgYNflHcl3JvJQoyuyiJKng1MatA4HpCbYeMFnC2pCEgWqnT
pMPLCfrqx0iyTJBKg7DArZXy8faqWPFWIl52/wPFXtb9QsnFqQHUOBMw1fR+bIuP2xArixsrYtZ3
Bb+zeXWHLZUMMV0BiL4LnMyXHxLkm8KEVzyz5uvxMg6VUnmmtoVVl0uvRX1EH6RjhraLTTs9RulB
iF8DslOhyxGhJqM8TIPdx6cifQDx020br1N6s4akjLlSQUAkIxi/BNcaVU9CX8lscsazGjJKd8bO
TbzEQ+51tMaNeRZwj4VmSmu9CJ7P2dtrs4h8noj3Q9zhCXv1EQVB76JEzWwJfahZiy0RbW4buDaJ
aHCfSwBQtQEaskv71FbNfQ1XC5CFvKr5fiJnbqh4TUgyj6EC6mrkPMBgzarAKVE3apmk4W6qHpLe
MS266azhHB2nc4PiBmHznWzL7W27yNpeA0k2VE4MKJ5cNRlOhZo3agnDMqu22v177TaxhaYRELq1
Vmbddw7xzBMKmE7+toLUzC6zE0gLWYEdbHgfc52YnEdg8THkcpSTKauKtMbHoOBBMi2kzXwbNQdW
8xBvcJ0U3/VHiFfjghTZp5+cgZh/N3O4X2AznrtFL4QE6gcoX70nv8e9IwVuaSkP7ccP4+fkDVvU
gGz7O0234rPu5bkl2Vx+q9VFtjB/XuaLI6otlbio5rnIXfNJfu8sPGodVQ+Lzh5c4Xgm54KT77+u
h4AeOFwS7tFY2jIIpRlIHPZ9UOVQmm080P2Obn1E3uu+rt3kYeCArZg339INyGvOKuSszOUYJHk1
VXgQ75OtmAnWNG0jiJnenscVVwC9PpTrwAsitGYPYEPNy6gwJCyhUbLRNQjGYQ7Cddoe4frcnI1D
ECELZLsvx8yHqlZNcx0COqfaC9+U3vLvSGuJTw/Je+gG8RYJidq6bdba1rgAnffxYm0QIcyokQG0
t2sv2EqWgfh3W38Ub/qRbMk9OG6qTXjMDtKsUsABXwk1oB0NClTUM2oE8d8luG5OQ+FnBkQzHN8r
j/HO2AeKNXySB4SFZ/oaOeou+kjeoqfYaz5ug684KJDYQv5JR7UcoJlWhKyEzkHoh4gN6dEPT1F5
1M3fPeH4wZVlMzPCa6Bu1pDk+TrfFsNrJBFtEoq2xb58lZR3Lf33tY88g4xctoEi36uUA63bZgTJ
NgXtUWn1iUPoPbppb4/UyizhfiBj5YOgR8ZZeDlLJPUVre/myx6a47Ln3vByHdSGO1F99MG4KHBf
Wte8B6gG4T+gkYneQ7Z9I8q6EbS/I7Wbxutd0HV9NzuHWjHY13k3oLVdd4HFbAABFUIkrICFzuPs
lB2Nn+FGc9oN2ZB7GxzwR/FT5N00V1bFBSYTUkl5Ce1XCZi5G0ISJMcRGToJ3LF8DE+NtTcC3jZf
8ZEXiPNFcLEOBVFC03MLQUIdB/AP8TUJ7MYad6NVO6brP0l2um93PAWS2Qzm6LsAZRZOX5McTJGz
mebTJBzQttRrttxkFkWJ5e01uhalLrHYxEqedarWDMDCNax2IZKEt2ZbeaKH2HnQz/VT4NwGXB1Q
sCdglcKBSGyOGLSbFF5NhLNsR3vCcRMrzyVK7/4RZVbkmZnG0B4CEkCWIFoUfXHCJQUlfE0CWmqn
kNAYy2M1uzKFAWHWRlmASMMfAKL6UMqCPrBMvZrnqK6W/Cz6A/EUGddwdGSxlzxR6gdtGKD6ExMs
dtnpg4KzBK4c+hcCMKB3M4uLMFn7pi0KsJ+DdG4oTYeWjmE+SimKJz7/eUoQAUBMBFXxukgU9pTO
qwL3yAIqSeiAT8sBHRxvwT9fCyD1ooAkSRIx67iAMLYIdR6qlQ7icxrKZ7ntHJVKHgk4fmhl4i9Q
yKVTGNPeb2N/RpGTHfp6Pen/SLuy5bhxJftFjOAGknjlUptKuyXZemFYspv7vvPr58Bzb7sKhSmE
PXeJfugIZQFMJBKZJ89JhnvD7rZ/vmMmY1xDT8VEGZ4LA+OMory1glt9zMmxn41b28ZMcDH8hRmC
GrEOrCeYevme7rIqutUStMU7yFwjoWEi0YqMdZudhbOQhg8DdTncgpBThjoKd1voVVOiom9BTZmQ
zUSTAFT72ymy/C5Pn2Zl8uNYVvm+uH45k9xlkToY4Jt7G4T7iQlgepDU36Ow97MZFbt8Y7Zb6HNe
/2AXcRtVYzQwkIZCsApClZyL22tl1aRHR9VxOiTVeJpMNTge6q21Ok9jWEhypEs0IbOHjBeFLbAu
oLp17odxaAzhUECnYwqb7ZAHtXUo6LYCDN9+ybJXTXuM4680knTGRavEXJRpoqSB5IkX5kJWNSVF
i2Kr0R6i2Kvm3u2Sm26GvPMoqfAKQhO6e8izdaY3hkfR+QL1MsvXpoIpJMH7wgiPQ55h9rX5Z6D9
4/VvJzKlIyHE5BduDVxO56ZM8NJPZIS3EGtUMTpeD7dOvPTHumsUt4+Wv4hUEHjBtAlYaSzW+jq3
N+kAFoY6DkSrWwEmHlzHRjtSVogRfSsoOCHLRTEGA53GuRVKswXegx5ipWU2Zmci2wWq9THRchPw
iWqzlOXX6/sotmiwtbHbne/lNXY75m3jMOwG+ZkvIOYzG3eN2s5NnWzTSYHkMnvs/jxJ0Lq56ys7
hr26SP5R497ryvkwQ1EdwymPVivLlwShH7z3v5fHHfEF78wmz7ChTjltauWLZpFNJdOOFhrB6wfs
eoxUlIeDltVCodyLNcyZvm+Mxx7oYEvL/vzet/UTK9zORcXQZinD8syxvlHb8OvQN7fG+hklrQQJ
IVoPmq0IirhfwG3O+bqxgjdkTRdE4vEpn6gXKYoby4Kv4Ib5NYWk4T/omPNXv5maSxtCWA9jhJof
q29q8haiy1qG3WOTfC9sSbwQmgPvqmOoINGCPPC53y1zrKpmzW7NtT7Y2TE3frSAnlo/6ynaj8bz
9VMlyAJtSNUgCUBig13kIn2rToPajcg4Mko/FZCsGmUieRGLAiDSMwMtH6RpF9NcOESqqXeItSjj
7NWh9IdpeUdPAwhEIrknRf6ALM1Ga4m1/PmGVqI1eMPZgK2k9g5zjW6u7tgA/PUtuyzf4nY8tcJd
HpaZFCVtsKA+N4sfykqsQzgb7QNEHJcXTVntHbor9RaolRzFebu7SWv0ykG1kdJ7nU7js1UE+jTu
r/8s0ZfEFlPUbsDce8GwMOT1WuaxiQIfDR+MpH6Ym5frFoQf0oA0NwII3lj8MKMekZIuLbOQNFly
GNVCS7ezoYFzKq1J+L2PR1mlVGQShTeonEAxU4ULnR+GsDeMsCMIwpic/Dqpb2tmPNbop2MOoNhc
X91ljYP7rNzBo8lCwtiC8yhQ2MunrTUE1orBhti1Ur9qDIz3bDvZPSo67UA14aqGIKip8+BOTYla
eyVANtVtv08sY78mwzHM592CUBa2wyEzW//6QmUmuT0dK2sJywgmIVXl9qblzs5nH/p5FAZAXZbJ
X8QzvC8JRKPwyLyYrByXZTQjBfGsL5PtYKtfS7U+VDV6srZ+2y/gJSrs4PoKRV4D0VyDiUtCapsP
anGzziSlSLlsNODMFWDjorwxK/RZHCIpxQlTZZw3Fj9hEP8/91DdTjNSDfDQEK0bI5swNQm70SbN
PmcbbCp3Tfhs6xvpZLEw1MFj4DMm0EY8a1UMuOyamQwS19muVhYPbZ9tQimHjygLQnX9v2Z4kqrO
WSLogcKM2kZB1L8qaFo01SZeVneU8cuJPhuBmCzQYdBPuyAAjoiipToEZJH5hyOUh50ftJlsT+nn
GGJm2fa6kwjP+2ls4a6+CGRxAGzha1mDcZe0T5VjV25WTducRBt9zb/NK4aainvwGEluRNG3AwIC
HQkkziiScT5jN2MZRil8JmtI5tbE/If2xQGd5UaSiYnuBGDSEKr/lzOAC2lJb5TVOivIj4blW9XQ
2DUWmQiw8KsR6Edg+AWMEgZb7EmenA5zMQF6xKRWFxfDRm6VprjqQZgtpYm7wFwgQuOtjxIPwggj
rj435VTKsk4r4HxW3zvaoadGlN8i2axnF7Kh1NrGY9o5rjXp2Z3Zk/hJj/XhxhnaWFKnuVwznnOI
LPglKKE4fBuaGBOZamQBHjoZwWS5Swji9Z64Zfl03Ukvjx8MOeg+mUCsYy6dW7ExTmQwKCr9YXcs
rfcZ8kZ5ucNTFYgySVpz6ZTnptiaT74jtAxrAzyJJVgxwbhPA1ohjZKlEDIjnEOOhHSNxqBwBeaf
uw+qjG5GJImQyAawTIiKqJdgto47XYkztuocAS4DwlvfysddYecbQ5EVSQRmAL3GjeagimCgm3++
X4uGdKHWUG8uO/s7qEa2doj4EdXRH+e0eHf8tsOLCBgKymGTgUaBVUBEoFY2nTIHIdEk4VC4HIqZ
7F9EFYA1nS9HoejwdI2FXVvC0VOdynGpVZVuP8hkjgSBF+KRSFRRt0OlB7Duc1NR0+IM5xSkfdAe
KZzAsTE4c+tUie+071Ydbxyt8VYZhvwy7WHtPrzkUMTF6AdP7mQlXZyGCaw6ef6lbttXvcYtrQKj
opadSxTIsUQ0uH58BXFCA0DMYpK7FqqQnI+MRpTmw5pUXmirm9H4yJdpuyLXWoiMPJ/9pfMyKBzx
tyXeS8DDEXXzDEu980Iciis0UEISrPM7wcxxHzSy9sGlvyAWAyaDkrttX+KdSVKD5Bm9ai9r+xeU
FKAQoKd+adQysTOBu8ACk3pH4EcQ5OGz4LyJoe2EbA6VgIPhpCCej5og7OL3cJx+rJAmxEyPp1fl
g4aK0PUPKNtW7lTkfRUCK49tjbvGtSekcXfptLH0t8R2gk75aluSG1voMWB6tihESS5zoME2BzJ3
WeVpFtBU8eOsL74auqMtyVtFpwGwz//YQSvh/Ay2UNGrQwsLA/sIKtdvJl29MPUU8rWgb44i4/G/
TEQ0mCIUB5/dZTzziI0x5DhqESwb60YHGYYR/XljTmPCrcgd0QVgadX5guYmR6FhQPyqHV3FnDPm
DLO+oG5j16XkVIsWg9oxGJh+RRO+GY6OWq7kug3gc1S7hDxIU6pfWTV3mglFU4uBSzGiwSc6Q6tm
WRsiVs2kK906JDd2QfqNsqT3sarcF51JDqE+HTVFOThOu1f06qVp1ttajyJfKRFruvgBPSQTuex4
qHSoKSvIyCLVGDfXD8ivOcCLnwpVZdZ2RTbEQzindgSILosrqJ5am1ordmoMBKyl+vVIvWSOMX8V
eur8Ga3ET7XIo+MfY4pZq8CALA1qZSiY8W2Drg7RgVwgK1dph2i03ah90jWZrvhluGNGqAaACor5
Nt8yK/KiKeolQiBAEAo7dWvpeFqWu+u7+aspzu0mOIh1AugU7owLjbkuN9dUpziW84ZslLuP2S++
g08SrCxN526Xz/btiYHey5tjdt+6+euz8iU+1O+2LwWZXubaWDDeznj52Rgx4dP6IW1Kzciw4GrO
gnJ4sRc2BtXPuxXkdG07+EvYPml167hEqm8p3Gy8Opl15HC8iDvS7sZICGybKf2+zL0319pNHstg
zoJzjCX+NsNnvGULWe0BZpIKnabcuuvj5Nv1Dyq4P1hzEsUIDK4R6NqeRyWnqdesUPA9rfbJDO/G
8qsBkOP85HRfTXM3hJJcUVCN0M7ssbB/ksT3C7SQlyStoKHjV+1dtkCqyJs1f1oPpvJODbefXpRR
4rWCgiissgIIYYAqyk90ZWNNG1CTQ5V+p/Rb51ENKk//hveQ5Zt+sR+32eeP6/sq8pBTi9w6DeRU
RQ2YIZoz6v1iVIc5IveJ8vXPraBxB4AusM4o0nG3v9VQRkVXVGBpXIK2X/ZN2/kYIpPcxaIYCgfR
cOyBOQarNFvt6VejUzZDnRpf7T4+zptxD/4MT3uvjuYnRuUlrU+pNc7tVU0NUSWHtX6Dmc6dtYWc
1w14z+9yFw9pmT6B6JAZFEhqFZk3YADcHk6pEzfI53HIQCFvdD/xdr3+kS7xYoj/pxb0892z7ZoM
agELoPnN9/1XHYxmKlqrrqX52RHCg9531I//vF8HRAtuHB1gWryWLup+KYapR6tDjFK/aORg6MGU
y/yCeTF/GwDUgBE/FQ9apL7nKwtJq4ftPFVeuU/vndsv1g99T+/Wg/qc+Z4DpBjm4kDE51/fUNHZ
ArjQQvgFuhChi7OaLXEFAABiVtH6ZWu5kYEKh6xsdMm4h892aoY5zonTL2Vkx209ImjcV4s7+sgI
K8/5AnxttrVvq2P7au2aG7pfJaHjF5Xf5a7+Xh932kiNUZq6wPr07fsMw+t9eZwQtTbGM+p/P+tj
A+zfCOFxgG3ROX9TDsEwePn3xV9cspdC4UVXxOk+cMfRUlIrUi38nL4LyM5+BlHJjeXXgf5cV363
mQPqm7vmmNxnbx5I+a5/a6FxgMDQ2ISX4QV5/hEiy6koSp44ndbNkG+LDuPe02MW+2X4s538QibU
K/BooM0wMIWHI4QR+awiH9vWpFlfe0aiAvkIXuoJmhkPiZO4eZpg9EFyIQp82cZIDiAe4DHFWA5b
/4mTKctIGlSDKi8rwRHUO59jhFTV0P94FhI3H4q5wKCxZwHK8ed2SkOrwzhR2fO7VQ7rpPdoSRMZ
n/IldQTMANOBPgM2EBk3dzTT2I6sAgTFnvXivNvH3reBqgwfaOICITt7g78eIBul3DobqLFd9xRR
mD2zzZ3XJm2XZmhgW/e6f4rX9pg/GDdF4zpwUlqDQscAXfaL+nbdLPur3GE9s8odVidr4DA5rHbF
zTy+Vn8s8cB2FHUTeD8Eq1Qeo6iDhLsCHKfylDaoVTSIMsBJvmjdETp9erRdZMOJolzpzCB3W9Ug
xOnrmhm8sbb9UTvaN+sNDZSfnb/4mIBTb7rd9S0UnHFUalgFCoUvxp9w7pvAFJKpV+GbdjUfBjpv
0f1zLfqPYX/gnemGmr0FgZJEOU343UC9bKMjreJNxn23aSybKcOzFCl8v7Oj6a5QTP/6uoQeiWVp
4NfA9zP5h585GHFF8F+IMACRbr7myT5Rb3tUMQavHV90UAytDzoehMn3fNiOSK5kma9olae/gPuY
GYFsZ1OaOBPhqhwMe9DvzYZ8Xl/nZczUgf1DgIZsAjpGBvsRJzGsUEgYzV1XY8jlWS3RjD70oHEy
7xX1YJo/r9tivnB+3M5tcZ8NkAWlKlh8XobvtrkFh2Y6H7XklqaSj8f+0LkhoDROvh0XyVoj0+Ad
+HagcAsU/LMb+72dyO43dnnyZhgWBGOSQE8ijTrfu4WCCnSmLC7jFdnXjqdBkkFL7puq2lzfOdGC
Tiz9qmKefCXSrkkSF1oFdvd1V5jgX6BpsE7W03UzogWBIAmQAfTT0XDj9i3PtCYd0G6CEkJxb9Po
Y26TWxWlF4z8Se5OUYbGKJgJuoc25k34zQPIvsiNCLb0tL4ZhuhhXaytDSZElC82WdbvVONBw3R6
3ugune907Rk6k8eoI+Bn/mizTLJ00eP29PfwW9w3qHJ3A37PSsK3atQCs9UOEKw+pFn80KGRkAOQ
b6NcASxC7M7lH59DZBEYHMIrXkdWzsfRadSXbOqBki876hYQ3dI88DeBXdErFDzqv13/0AJ/go4H
StoANmsY2+MyitWK2qWoIfNVrjPUS7ZL/n0dJUFaZoMLXySsspyGcQ0phNJdw225RH4jpUgSuOzZ
SjiXjZp6VrUOKzGhtdt/UzDhnftxGlzfL5kVLkrGNR16c8BarMUrI6Dm9qg/6s6X61bEO4Y3ugGa
HvQjuHjiaGtqww1rqFGDVMPcUQzQLlQSSsRL+dcI4Wrz8TxM6tqyT6/cluZ9Ye/SxZsHCQjh8lqB
O6OAjRFy8PAAU3seGpvSDtPZxoYpHWgPp35fG81xMOvcHXPdm7Rwq0+yroNo+1gHANNxSJMxSXZu
M0/trKVFWQPHDgWyhR6hdrWlvfZy/Suxb81FfQdpHWYYHYaB5uHrUHhIIZbXwBcs/XZZMcUbfly3
cHlPsjIXMiqQ1oHzh28mgqF+0FsD7wrbSQp/GmOwxsdTEWhd+T4t6YC4GBWS+Hf5wc7vZuY2JzcM
a5oOZoW7uQe7gHOXhi80xJj/U1UeZ10CxRc03YBJA7MQGrQUZXWT/ZgTY1TFiH+G0QovTpx9Fb+p
BvHSYvEsG5x5JcLR/KlG+XNIZVnd5c7qkJtArQ2AByD++O79inSnpyby4z7xR/rNNIJwOEzm+6B6
f/oJYQhldjZEibDO325JqBlDVyFDrYevs/UtbPfR8Nrqh1VGQnXpjWeG+GsLonE2ySdkBlr7FdwJ
7jxvr6/kMsHXUVwDZAoFNguvXXbqTr5VZ45r1fcWcqn5Zu0frHKrxG9ttGumm1q/iTpJAVH0hU7N
cX5YgaZ2aAeYy+vFW9T9urTbMHlX5l2fyrC2QlugegDoH8hhAGDOlzau0LFBPMGVr772TrozyfpY
GW2gtIMLuIok47kMT4wbkuHiHWhBglzr3BpR+jSq2H04TYVr25vJeQnr4PrHugzuzAamryj6epDa
5W6QKh2dpZoyZPPVT7I8NekxXgCFlJQORT6HgSg8+wCFBtKC2zdNa4rSsJkV7dEKE5T9H68vQxiM
cHXgZfcr/nFbNahNXdZNWntV6Vv1ix5+Rua9ke4LUO5nslqryAtwRv81xgUj1HbjYchxIToQCE6y
PbEfCaldW913sve5yAUwvIDHCeDwKLlyn6efnKkkMTauacCO0W4pOKUJ1J6v757QCnR1wOKCTBJ3
1bmjxW1F0KXNa48qjwutXZ0+KbZMa0HkaUhU/jXC7ZrTTAoiLYysOJzVvks+V+2gQlHl+lqEHwct
fWTFKBlfcKqWdd3ZWQIzTkZuCjC07FBV6Fwzmt9tyErqUVhIjpDQIkFXEuFOxdgC941iEpdEDXE3
hcUPlkh0ttcoe2Wq/b7aXl+ccA//NQX4yfmHGs2y79Kqgjssuy7bN+C5pATJq8SM0B9OzHDH1QpJ
MwwTzIR5YI3fhvipTl6vr0S4aeiT2Gho2fYFDJumsdkCRF97uv44ppueHFQaAqvpWTLAt3AxCD4q
JowQHfh53BhcTpNRYDFTl2zqxfBSYPdnc5Hc38JPc2KG/fuTWy8vJsdKmZlsAHN4CvGtYNEst6/+
IpSy4dL/Lodt7Ikd8PXlupbBTkvivTE4r+Ua/c3nPzHBnVQUj6MSDRdIOkdPBKp09H6dJQmd+PP/
XgV3ZjqTDg1hjtxp2SaGvlC2bSKQVZqVO0oLB8xdz/NvZKq/18M/YEAtOnWNCWNDGYO8bmIjeutW
Ie/W4Pi9XQTjakJ/YEjB9jzuspX+//aTzxosGzPUTQT7CK+D/mU0t2Enq/hLvJzo526h5+ChcmrY
yFvq2zE0BqlryzC5Eh/nJ24aq5qgOg4jWuTTPhidDdEPtqx0JfQNzPsCY4daj2Oxf3/i4Ya6xLE2
w8pUf4al2yzBmD9CHMCzQeB8PQoJarZwjRNbnKvH2pTM9ghb+lbbDIfkrrqrXtDl2tmrC6IZJA8P
w87+41c7M4rhKGwWLiie8DY27Q6PnBrhVf1igCCz+GnLIjj73Rcuf2KCJWQne5hGeW84IdZlla9O
+TFr3zPqjc6zM+kusMGSXRQesBNrzDlPrIVxn2t5gwXVoKeCzP238qZ17Vtlm/h0a/y4bk3sHr93
jwu09gg1vsnEa7qFNrCRDH48zyDZcCfyUZHX67Yu6eXw9Dv9VJwvZv3ckS6GMXXZFYHqJa+mB6Wy
u/HQ7rI9fVFcGoxBf1C2xrZ9SnwIF1z/BbIPyTloF0Wj2lTY2rglO4AKxvkN+hhbzfim17ej/hcv
jtPlcmEZ8L+sjUxY00vzAyKLiQvw02Zptf31VQlqp2f7+gt4duIxGISqASjEvvZR0IZfSOnbQCKt
6W4e/MraVQnu0HgXqrZkO9kCrpwLHvi5anNMarBzeGGbvY403dP5CwmZTYzb0xRsZKnXtH/zOPl9
PAwuNlfh2sVRBqPD1G4KkKk1kwf+Ar37NhUQ85kkhWHhVXBijitwYg6ryVQWXsoBg0ogumj7+ilX
bMmqZFvJhRhd6ck6FjCjVp8k9er+YA8hqo+7ePIWyN7K3g+yZXFBJsrrWJkN2AuXW7u/q6ovevN8
3S3ZT77mHVxoGZu8bigzsU7P8/JhLJKsR1jGOjlfF6hgJ4ysdIQBZ+5f10V50mjq1lr8CP7MYLHI
TVLe1zlmEQtLduIuAZTnJ44LJK2jN2qawDR0W1+NYjimeXQDye9DbiaHlqreChmcSrMCMquS+0Ec
w5Dl23geMZqz8+uhBHfHYPS4jFLF9HL1U03jbVysG20N/aJNb0EnIqkJCX0FCQRGlfBoBmXIuUUD
o4hznrITR6bAaqag1Eywn8ng+MKr6MQMd7DNwWlpumBP+2TcFI7jtVNyPya6Xxg/YyqjyRE0wPAJ
Tzqv3KosvPwSs0DFNXxXYpfJVlj75rbdRWDL2eMGOqSzq31L97KOvfD7ndjllmm1vTGCcQJpXw/l
+iLz6LDtITegrq5evWWjJEaLd/V3g5mLXyZJ105X0GAOq1cFeF7nrav8tdsYsrtVlM6yijxYACwb
FBTc5U6sjgwrwFce5CX2s0JvcPgf09a6HeNY5iqiaHlqizt+UE0oK7XEGZj1bBtH/lQ9DusOVZ2A
Ki5UbMEB7PzFPp6aZD/p5I41i6hu8gTL6/J/CudGGf6Z+xeQ5Xox5NauB06Rh7DHNURAgExFh/Dc
VDuM/ZyDX8tbs40dgvPiXXeO4VJtdN13IiklnyiWnZrjHLKobKMeOphrkBHZ5j6PdVdxHh2gjFZ6
dKqgLn4OliVZpNBdThbJ+2Wc93ZtsE8IRNO8HSu8DgBYsWSUkKLgdbo67mI1Ksxw96hjedX0nqme
Gj9kMgpv0UXH6vPQ4EPb8EL7HU2iIbIaxMfKqe7GOnxCviC5cGQmuLu0rJTaqfoW6UEdHtHZCZpO
9lAUbhSbRAX5M+OQ4RwcRaUmKR0ECgNjy1r8rVNnN5WxrgoP7r9GLiaTUAhLnG5G8LOX5X3tvyQ0
3ico+M4fnfKcJtqjA/LO66dJuHUAhKKpa1OMsnCZTglIhRN2+DrZ8t7SB/PPWSzQTDv5+9ynmdVy
GRWWICaWtXNoch9nQAxElRKEy9/UPsC66wCjACyiYXDfyIrHZAIPCr4RqCzcyFYKNxn6QxPL+mdi
Z/jXkMmVRgd7zvWMwJBa40lRv/3vvLAkpApDwO/V8HmFirzJTvDSBQIfjAC564B3Z3hJYskzTACs
xBcCKTY+E4A1oHM4j6foeOvOCDiytzyC7yN89OfP6gCq/XBT7Mu3aDsfyu3iZ/vQzQ8yBLAwlp/Y
5oJrqXT94hhY48KmaaI89uIiwWDZnHgrhZpUlu8mvJauu7zgzgebIaajQfEPWP4FjqgkaYz5NiCu
c2jR++YI6i63rXyFvl43JHp5AsEOAiDAbxlHBne4MjCBWYVFgQQkQ2AuxVbJ102YYZC9XXe9+ROg
gDuCAlq6WMeUyFAOonUCLgWsMaOVwD/PP6y1qlM5pcAMmUMDBfBcLwNtyqg7ZFXv4RCVvhqDMvL6
mgXxBANpmA4AAgHTiDz4US+Hcgk1NMfyEJo8dP2YFlAvXLchAJJCdMJgVelf4kZ8mX1cSWcVAzpV
1mI+FCNgWbDW3ziaUx6UZcHzelYeUJeybzTkH56+pt/BrgEAlzVmbhJBPCv9cwI/9pMAZgc7EMgR
+EZ0vehqMRtY90g+SfOcRZkPoSfs+uKGFpUEbUH8OTPGBdUBbWC1tmBsjmZAlxSyeLrVEleJl4/r
Wy24kWAJnVS8bPD44M9K2aBYQTvkde0yZlBgRPqfJ4nia4uyb5aEbNqcai4I4372c/Xlum3RKsHl
BMEFdNeQO3CBqYxDpwdkHQHQjvdlBG6gEgW4QTafKzOjc8dEK5e1srFEoHVbvXDNIXIn2aCmIJif
7SM7Nif5cV8uAzgd0SlUVsvDLLCt+3VvBGYVXN8z0Zk//V5ssSd2lhSFyg6S0V60dHc2ssYG6ld1
6yngNZ9kGrci5yCgBGZ0bZhu4sNb3K+tns9Y1NB1o9cYOkhAVWt+rUrMv6lm+SPJoQBStWP6orZD
IXl3i7YUaEYH43cYqgY79/lS+xl05sOsAA661q2brm3/QPqu8RNSdt66zoPEnmhrQaBAGAUYRAR4
QgNwF4yRmWG1DcgoxuGVdoch3GnRbdJLjreodIMJ1H9N8YwGa1WYJDER38yZhK5GRm+p4q+kt7xM
D9+yod0D9vq51Pp+UWUP1V8NeK4wpZ0eO+7psWZ0jSL29CD3xV1+32+omwQP5QaUpCs0F1mbovsY
b0GgRWTssoJ04Mw0d0rK0WqshDXPyPKg6Z4+Pvbdk54dCxTEZQLBMluc++Rjo61zB1vRPB3LwXJb
qE+bYxeMafyQjhQarKPku4pMnn5WPqB1BAV21BaBJksfRg2MKUS7V6rWy0bMH6627Y5EebgeEESn
hMlcgQ1MQ42Kfy07aePUE4NbDPifpXpK+KIlmb/IZIeFazuxw0VRdPG7MTVgxwkn/7b0qxLz7s2D
km0cXRLjhKZwKwAFDsZcAOnPD76tDNlgEATsCsTXEeQ5QcDa9H7fajti3jiyUUShOZYXYw9xE/Jg
uZDUBfnVIhzUKNk1q6WBJQ9or6WoljtaUM3Pk/C2zqc/p3XAFDyGHsBDjDfrBVLGaDABmSxIjuvi
njE6QqBPbbbX3UO4uBMb7N+f3BdpVhqhOsHGnNof/ZjdhEni4UX4jAR6jyFF11BkRPwikzZ018C/
Cx7uC46isZgaZ2Vo5Un7oigejb7Z676bvhRoF0qLRaIr6tQYF1GqQQ9jG6Vo9HNTLx5/mCk0xH7p
R3/PUdcMp5uE/DGyHNLRqBIAbYK6IgbWzre0jpNRTZlJRVs3s9Yf1j7ZDJO1uf7lBLPMsKOzwT4V
Gwmq+XM7KwbSuoYlgfo0uJbxHCVouoKdDuMQvh59osWFypQCGcxCNosn2lSIADDgKI4D4WdzUzXF
0EmNs66iG6o4SVAkL6r9OliHyH4qjQTQGkkqKIpiv2jxMPjH5HXYLzpxUzAVRGmnYE+1WH8eQHYx
FHoQY8iwLWVcScLL98QWj+Bw5hjQpwz7amY/Ymg4FNDC8QDQe2mjJEjKaq/3c+OqNb131Oj1+kcV
5RiMKBsQSdC5X3Tr0UQbu0HFxU9zcF2ETxQpFcByLlUir6wl6B6ZMe5srCumNFMNxkbjk0Zbvc/9
PH1rmmDGOOP1dbE/xecUp+viLtt27UDqwjCZo/aq59/BYfQXfx9teiCBMSiG2aBz/4jUPnJqir/f
0eJZi8cPvVD8vzFBASOCCBtIuDkTtdoatELTDhz0fg7GbbWOJemBgPoGJxo6M/8xwRNOlrVaqHmG
5N2+rxKvPs77bLs8NF/NjfVsud/rf6AWHlRBFzhbZXKN/fUFsm9w8Y0AKWbi2jbYd/h4EvbjlKIW
7Nlq75HSXTooV8imBkXBn+GW/2uESxPAY244LWuDGPSlsfdF7uurg6Fkwyvm++Lz+oqEXndijMtk
QaW5NKSEMX1WXA2cfqYsiRTuGUikAZkGx9PF7DMaLYmtt6huLhHwd6D7gXJb/qKlncS/xXZAuICg
ADpp/ttAXBGHlaHkHCeetipeOEGGwQtf0zpZdUz4hSgEFxBokTTyzxxFTTOo0yH8UbUNeuuQQveq
/0nqzFXLL0b49OefiNF9YdwBgI8LbiG6QqKitOHy9fLWo8ipyIpgop37bQBjkOeRYWlWp8gdGLCm
7zYW0diHWHZlyGxwJydGl7srU9hYrA1NHw1yh0T7+j6JLsDTZXDnplYHFV0omJjGY5yC+HZfD75U
gE22EO7AEKgI6YMBK63RbYom2yxA9hV9G1xfjOjiOXlh8i93W9FpP7EgwDTQHTemLxnAxZn1WdJ/
rlsSLuh3Cclm23qSN6R0WJBaw1INNSELShCFtc07ScInLEeeroet98RKg+HIpZ6wbWOyPhJHcacG
13as+ZaZvYxa78e0x4db0PsFK9Daj25ZJZs8T+/aZpb9GNnmchl9ruZdabLn+3BQ7unz8ggNZ6jY
uprt0q26D3eLXwbpi/Mm07YXJk6n28DdkItJOn1JsdmzQ18nzOgma7XJQXhqV/FhNk0XwWsLfgg/
Lv4CgnhWOOBOeYw37mAysGiU3M7zRwPCxCkAAdsCihPt+bpP/R/rdFD3Av8tJKS4dbZNXy0Nwzti
givc54tRbFAz/GoX0T5tZiRr+UC8jKTPFaUHtVnqzfUfIIjQeDzh9YQ7GjNq/IN0dMLYqICz8qIq
xun8nCoH3uWRaWuOh1QW3ETLhTnTAmwBJX30Ms69O2+mlFopygdOrNyZGvJi0qPmlXg91M0y0FAu
sRUsaueqS767vlLB8T0zzR3f3Gz7rs2x0kK7Tesgb17LUGJCcFxgAuhYg1WYMZR0vrrSqsNkZgCQ
tHlMB18xg5RuwvGmNyR4LOFaoNqL2RpUKyEjfG5oXDKNJDa2cbR2+nKIq9d0+nJ9u4RrOTHB8qGT
OJQrVpSFCUyUSZAOtw0oQcGXu847KhNcYBvP5YoY7Pu9GG7X1naic1bjw4B4vUgOS/0+Rxit+Li+
HnaQLqxgxIqNgkO6lX9J54Uydnq24tLLXW10qVd+N4LhqEMw97oh0VsaHGR4tYOTF8O5v3iTTnYu
Q3M6r2Lm27fLIXpa7hIQDir7aF/A2iDruAry0lNrF4BU6MCrsaKiR3aMt+mxPsab5NY5qptou27J
tpXKiwoNYmyfMh1LoI+4iGVnZRuvNpZHoaA6ov/YT5JjJPJufKD/WLhALmR6QmdtgAVVeRihi93t
i9D/m490YoNLsxyoi0zhCBvL4+ovdzn4QH60wbIJ3+J3ZfMX7z0dvHcgUELwY4xD54cJbH/6uLLW
dFSoM0CS4OZHGl641xclOkgnVvhKv10PhlpPeEAM5tfe9Ar9pkzf+nV73Yroxji1wu2cGRaDEidY
S0rBoQ6VqvkmTzdK+kaNu3J9vG5M5AqMpQOVbiZlwJ8lZwBNBqiLgCJfWh01N6tzp7WOAxsDrZLd
E5ly4M4akykGEx4X8GpDWyE8hjBUZTu0d5f0fZAhj0UfyKFsagzT9AYGbs/doJ6n0ezKEfiV+Edr
+E65STrMGMvIWkRQAdAF/WuHd4QI88P6BFgbuAIDbRMFUFlCUe2BhEEeKMdaBvsR7tyJOc4j6iwp
SAvySk/tAIWvQbrKYOKSEyszwj1aaE9HPWnZfTQ9N9Mu757SaP/nzna6bdytqlR55CRAOXsawQKg
vabHmNOXuJkofCLVA/QLDg1cMbdZyoCHPbI+1m6f/G7tbxZVBl0SnVA02VG+ssFCjzh67mbEicdC
B5O4F0Nspw5nr1qqrY7KbVrRRzP+cIxCsnOiZAGU0WzuCWwUEHI4t9jjoTdFrKTQzGC6HxtXV55I
/j+kfVlz2zwS7S9iFVeQfAUXLZZtebfzwoqTGNz3/dffQ997JxLEEmoyNd88pcqtBhvdjV7OYdSY
JBoZAsANkTDOEioNo22psrz4cq8AouA07ps59icFtDv+dYtYTopPGk714ixiGQW0kmVDth/vZMBt
g/eXBrGXZW4TtNhsOUp4cl4XuWrnJ0fJuaF6SPqpb/H+w9ztPsnt9xbYG5oeiuZe1owENoImFNjK
MNrOGUk/4ynOJASLEbPRavJama82Rs3NnRJtg1DwkFw/x/8I44uRRZtNhalCWMnC7ZDm2NXvtuDm
3UV6TiVz/qOSsaOWJIu2C1c97l8teQSTUI4HEi8bLIVh0a56GZlK5+gWtDGCz3ZJNw9g25PzVDmr
7AI43X5RcVDLn6Gi11RuDMSS6WCWo5fJmhvL4f1ofcgkcAvrBSnbJm5U2pLhXi2f2aijpRpRGZS4
/2BQC6kBUIVRh7sYytSkVCtN3M2RsG3TIC+I2q9qrgVpweqtRJ/hm85lIfg9dwFKg0F7TUKkJvJz
Ezy12n2db+bfbHr7B3VUpLzKAut/gcgw2FUvVTP8ZxLrzoTyh21ic100qrSqzUkywGlTpU0WVjqk
yCR5wG9xErDgBsA8y9Ji3yqi3GM9Yp/I46xnLuYZrgzRDUUcldby7zn8UYyZI3e6j67n7axMz4H8
Yja1Q1IRu9HqJTkRznm5ZJT6NGGIe6qc3ljGUyYHT0k4+yZO9r//eKBwwdsfV0UGOsi5kbAs6QKt
gKSiOoCtrK4OoYizbLXEgIFMWOICOQ1A43MZUYm2hznKiH7Wr256ZqFJwWKGDe27DgYzxlSNnyzg
bV7XbC2sn0pdDOrk0YcH7mSDoBEeDrRbrewQbEdcl7DylaAQSkQYDwd3Oj8gVWF8AR8JF0wf1ZdE
w+Mr0thnNxoYV2pFc2wr9o+BS11BM0LBu4UP6MNEZtI2sH9J+Q0cBJdMyU7KJ9cyGqrFv65rthLy
zoRxxm+OTFHDAcKydN+NNYIQHQZBf3L19E4U4mwcpI6zpvQozcwY8prVFzV9TLDLHkq/r+uyEunO
dOHC99BIclPiPydSxxdABfhmi3kju3Jry76dOu0FhEoeiUXmJzrC5d9PzI/Mqt0Py4aVhCYvwUBJ
VgDOfXddtxUbP9ONu1mW1TGlrKEbAwxKZlV0aEVzcSI9uGvUYWBrTBn0iEftBrs52C6yoUgq8EMr
yc+ZJsu/nxxXCP7NAtTjsAZzQ9qD1fpjrS73iRpt5hQCm1g/N6DVAh4a+TH/7GszJTPsBs4dcLWu
1txUkajm9L15zyWqUOg/IvgXX1pKYFWWIMLwtS3WWD3dGWl+I73cyffDBztgbvkZ8ze35Sbwkpom
n9lXIvoRa0Hs7EdwQdNoamtZAUFlKKTdQG3lMBoOMKdMUK8AkaBTHLRmiUjsuqv6qzrnPUK7l1ql
gNS0MmijPWTZRzke+nCkbBQ4EcGHNDknoo1R0lRL2ZWAcGuYNpYkerqvu4+/yiy/4MQwCwmQDo29
SMBLwxroyLwh3mTJQogG2pfNIGJKEZ0e5zgitDHHOYNAEF1gq3Wej9GQOF3kDtqP695j/Wr/VY3z
HkNuZ3UmQxJIX6YOVT2F5oqoGrr0Zq7dA85/VHretF2EBEOeMB3tkuitzn+02KHt5R957E4q7UWo
cSKj4HwJ1jSxwaBDL0157YIfwlKl6Ny4nEmpevAajfj7rR3+lKZhC6zHt7Y0/OufZy1vOr29Ftf2
akEY18+LcZdMx1KiD5S4hgGFF2De4S3J3VzdGyJIv7Vu55lQzmVENRmzjsARw9CtXeTJJVW2+U20
g//QVae6l57hQ/LWva7sajYAqHKg5xsY9r6sYSPzCVSItQbmRpm801CoMKVfJpaGrktatY7/SLqo
ZddKJGddB0lTjY3LuqBl8y/36kQCd4SFaXadvMSyGpjrZv8LpKtMhOa2Gi9PZPA+1qqauNZgG0b6
Qeynmd1hNGFMgZuvYYJccGSrLmkhLDKx5WDYfI9QkQazwuo77rD6oCno1lju2By66L6UNtc/zurV
OpHEuSTZjrsu0Rdv0TzKhmvInl2KPNK6AfzVhvNIGlOjYh6gzSAhYeo9SWu9XPWUsqWV4hT1AOZG
MINg3PI1yT6K3hk6wc0W/QLOQQHAFbl1Cy2b4jfRfmHv5foprsask1PkHNSc2nOQjYuG+SsbHm0F
hH7HoMPFdbMG7HGlaKVBYCA256mMOQ/0HBzpDgOQpSk7wewMDLiJodOLWlEiUdzlIkOtzp2y2CIK
R9Lyvd6j6b1P9oYIp1okibtiGvboBrNZJA0SBqVvIil0lIaS8dcoGq5Y9X6A+8e8NBCEUQA8TzKq
eQIE+NIekK03qQWdHflsjWMjGgdfvV0nYvjbpUZpw5ZKzWz+xNZaPxxIIKgrrpr2iQjucrVWr3Tm
8nIcrKew/Zr03XXTFqnAXR0jrgiA23FSag4CqYS5crfRgq//TQh3fya9soZ+OSe1JyD+zADKsdHY
+/8khI/uWV3HLeoEeJciDsWqN0sGNSMRhqXgvPiyQd1rsd4sZSzFfAn1HxHbpCIAvu9C6kWK9/eb
W9xFAWdllSaLJqZC7S0AZo37H+oRvE5H5a5y4zeAmbppS3W3ObywFgTPtLqRBC519bKe/AbuIVBZ
mEC2lpwP4BuO0b9GfeXUxSGJDgo2ja9/uVX3eiJruQMnTwIpUsPErCCLlT8DsJjOVfoqx5rbDbLX
2rZbVZlvkOzjulThMXNOIgyKXEF4RNrpKwcFi8Z09sHN9ZU58eCS3bwpDsFN7eWvsv/APpv963X5
qxnHidac82hbhaTz8mZmww+9fJFABtHXxE8VBQ0mYtE8SSLBQS9/8pphcc6kCPtgsJYkpy1BoBRS
O/CATUgl0eaW6JJwTsUkea2Mi2rqtLNATDm8CSldRCI4l9LWsy4j5sM+bd8cH/P0U7ja8A0yc+W4
+Cg8AQiwsGeoER8ap9gojxHFmNwRSWg9u+zW2OSKU76pfvAYv5E3mQ5b9a5zbPdF22RuJqoCCDTm
2w9VbklTx74/3nPaHe3mUY8EwWZdBDZGljYn3g6cfbSpNlTyciOmuaNhvE2CF2z4Xjf7dcfyVwZn
Gx1Rg1GxICNKp5coa2k06n4yBrQsi49cF82lrN4yDKQAzhEw/6hPnfuWqgYzXqYh6TCxxgSUTGp3
fl9HblXuw3gni3r46xUiNL51jGdj6YtfM8pI3mRjNqHS+9i8YkIbJhIdsNhn0Oyo3zWiptzqjT4R
x4WKOsD+6WRCvUj+0Ke9Ve3Cwsms3fVvtgZvBR6xv1px0QB4GLk1FNBK2loPkyffRnutcNO38kdN
lV28iffJ0XAC77rYVXM8kcrFBSNJMWWSQ2qrHTDPKI9voSTQbHETF1ccW4MKGgAAj+dfYkOdqiRj
aGqkWE+Wt0riNcAIVke3YRvdHOmcvP2DTicCOa9fd6qUaBJ0Sq1JPRCkxE7QGRjGkScRWNfq8Z2I
4m7zbJVJPM6YB+zs5GHOQydi5k06Cva8Vy3wRAp3n1Vc3YZ1kELSjaWBf+GYyXeGaBFmDQ0WA7x/
PxTv7wkYaEZ7GW6cmYuN9VSuKQnvqtIbi1dQQ1rRDdbqouCmbx6nGLBDvv1Pb2lz2cEEJtmCjX3u
SgYdwNgDWRpg6Exp48GYfhCRd1y1xxMZ3GlqGFXQDfQglvd6qLlZ9mm2P9vZU4Lfle5VIkiC1Y93
Io471UZirVwHUEnX343pl6I+E/tGWHhbfcOAmw/oYzpabjxqsDWlRpEv366ZRqevPsNAYIOrln4i
gDu1QQ/1qDQhoG43SbYHxJ+Q1HAtjqA8BMzjJXShM3/+8YE+IIUWg6PVpiJ/LMN2bxuYx5m72Ni3
WKO7YzJIi1S9ybbXHcbaJwJWioUZQWB7GBcIMWM+GnY+wmGQR9N8wBTiqN4kogrK2glq4AbRAMeC
eV5+VgYslFJZhdpyvVQ3AOYeM2bQw2ub68qsWALmHLGcjUYOyl58e6EBM4AUWUbqyNh+B3xaIFPg
ev4DMcyZFC5u9HZljh2BFCC9HMsS2OVV6oN+56lBq4agV3NdqZWzA6mgBjioBbUNdBDnpgGE5VS3
RjN1zC70irr5pbWjQyRZ0JpZFaOh0K4t6C4XLEwmSA6AmWOlTh+X73mPtRmlPtpCfKu1TwTmRyw1
wthgc8vPOHmMmRHJDD2UUiewcsOzqiR+lEn4Pics9iKtO2RBeZfE5K3AsC/tZ3IbsEyjcjtXdAwq
e5c0hgjnbXGsXJBelns1/CbTINgdPv9JmVEq0VyFGTZvQzqAYiOZ74zWUZJ9Zj9f/5Yrtw1IaBhA
WJASZZBenIvKsYgeNkmcOdiQwRJFxwInyBGjlSkJEKkbqRX1w9bOG9O4/5cWA1RxnAtWgkyqNaXJ
nK4feyrHpNm0ZdEI1inWYEqIgUVpXD0gCeDDnismz01QFxNav2W4UeV9X3uhfZtLTlZtWOqi4LCp
5T0pa9rovwLLC/WPsN4F3TESYQWvAaid/RLuiJOYRSweu8xJXpvlIVV/Vm4FUtg/3SZBBXIXHoxj
6FletyV3InDFNUtSDUyIYYYTRHk8PlPfq8DdWCxpmewf7GKmeUsUauK96oD7NKTL8V+3qFWRC5Yj
UH9wc78fDCf3KRxNVuVKljnj6NvdHkzd+P+PyVCdUrTWtdbgIt+4kf9PFvca0CPSx0SHrAmQ/Fm4
zfuYNpEjz3ft7GrawwSEo1ryriuort2ZU6mc/yMBi4tmTIGYlCUL9t5oxreqUjQ/gsCabq020u6V
gBh/gmG0Sp+1XZPTlMjBjslK/zBMaY6mrKqAS1sa5Z2t9HXvNHWD6YtS65TcSSVb+RU2jHhDxBCi
WmxYjTRVtXIbJBF7CXN9St1KarEXEvSGoPm0ph0sZkFINg3sj3EPSKPCVI1hwVyleBmb3oJqO2Kv
9iwQs1g97+PAPQ0cOQNIEcBnOr+f9pBWkwJsdVCpK5t6VHyrCb0p0AQfa9VEQFyFTTgVnDh4EJ/L
YQbpm6FGTBwmgCZ42RAaX1JfdwmdAjUOfDvqAg8Il+1jChdoOn2OPRbKkiwUdSi/x7l4lTUZURPz
1AD+4IdG5inuDa0DtYjmA3w62CkusPfo6P1SXIah/u6BedrenKiUUtWi8T7egWPdy7bAVNuNN5OX
bzraeU/qoXrKnX/Y68bu+H9+HD9uoinFIEkL78lsgGxce+rsHX5kqG8G8zbvBfPeax//VBhnYwOD
w5KWkwCAiKrSQarlPwpwXx47KUo/rl/Xi3iDuUQk4fCBoKzCohhnaAoIC6KMFTAAWXszp+ahQeby
34tQDQVjkDJgh1AIObcxeRy60U4m5F1lRxwA87SOxBpB1rXWWD/7QpyzK7PZJNnyhchDHXrKjepZ
bo+5Doq1Bj+/CzzZ/bqul+gzcY5uiqSkqJLFYNljq+9KZRMkgqNbA7U404qL07pRkLIZIMN8eo+8
ede7yQ+sBd0fFOc4b48BzUKqHyJf85h/XTvhgXKuwZjtuqlUiO6+zOf5vb//BGb5Bijf+2O2GZ2k
FHzB9eNc9p6waAfHylm9WmpYj+4QjFPja8yPancjJHVeFYGygYzlY+AafWdFJ8G3s4s4Gmoks7Ix
bZJBppiWQLtWNF68thAJ5CLbBqbKsh1rcZahpl2idt+WERV0mvRPlv/KuvSgNnBRU/q7VkxH0WPH
yJLtDN5UlkRHwddbRFx405Mkmft6SSq3Sq0txglmOg/sqW+yLQ2+YWPXuUpjaRMY+pNcWymV5ehm
NCLpw4zTx0zpiAd4SklgyGthE/ieOBJENYKXEecDrHxItCWRjrU/reINGDys5i0RTVKIxHBOIOji
alBKiEmKuyB2y+C2i/EFRCBV6x8YzOAYRCJI4/jw3A1pEjVVkjksMWO/B5lObMeHeJqe7e4tzNPb
Ou2cSo7eOiL5eTrvDPVd8IFXKhBEO/kJy7+f2LKixCHLdPwEk7nhs1XSOKTp1+RV3r0q0bfBZU/K
RJudvesHGgsi1FoWu5CGLiBypoXVvnPhPWuyXjeQWbY6iPReYWx0LDZ19DsTjTGvqnkiiXOAmgou
uHLJYevWcO3kPQw7mowyDVH8irphVwaDoOtxEREBi48nH+hQwdyGhTVON4lNfa0t+SsqIyPNknFy
607/h/YNSivwdZjXBzLsxYWYIr2V5RwniBZu8jKiNyDPrsBGVoYDwRQqLyv6FtAO+E0YbI2YeiUh
u5MZ8Ev34/TaWX49HyzAr4PATzFdUwRJs7YWdCZzuaIndsmiABSVNmSqYKwtEleBqyl/9tqdFviV
6s7kPqycCZ5Ieq9UJwX6WiG7bbYjxc4uRLWY1fgJKJ4FfxfveGC0n/8aO2+W6u2S3xY3zKaG/icY
H0D9JAV0UJ9IAFBOTwERaX1vJDfoYQQAVKn2XeeVw0caeUUsiKprDkrHMgixQW9oAxOY+z1jgTpK
iueDIf+Zm/eSmADvtgCtJNy6XJWE3V4d65AaucD/Ne2AhTWBpMZL3WKrb5A++EBbPPQYCd0a/vtA
Fd+8j6h9J9Fm0wFWhRbOR+gBTMqx6HijeMkuv7PAf0G37fuEJKN/nTcBfSjd4Db0Xq/b6lpoNmCp
uq2jK3eRJHZJ04yGPiB9w5sPljNHR0sEA7QuAxhnioZ3MV4854ffRFbRYY87c/LJ2JpGdWsWylZS
GoFzXCnaE/iQpbCCGiqcybmYIUkLltqorQxNbkd0HhT5vgeW+L6Wq8zV6lZ+6Du122dTKxNnysL8
7fpZrr/qTBM6YukIRsZZGQKtVKNMhkfqFgQ0HR0/R+IatY89/5xqglRj7VRBGAzCIKAZg6OCi7lK
3HZmkPR4Gg2+rf3IMypLou2ctShwKoM70gRT1FU4L9eGubNJE3WrpoAhL3zg4xDR1sfaJAhaE381
4mIOGsd5GDNoFNV4YUJcRQEu+/FebDLKAJtQbEwQx6YOKsqH2dkbv6etiHZtLQiZgC0FFCQgllDl
PLehDsDzqBHiJ9QzLkOnxjTuYoGZrH64ExmLBzn11Jk0IohDRmBhORKU58pObcJPM2tERa8LSdYC
CwKDlNH1wb3jDjSUJZ30UZ87c2BuIoU5qpm5STP71+3+QgxuHRBiYPAY8tPwv3OFQFwdzaTDxZOq
Hes/5GCTidzqmiGeiuCyrqrUJhTJIaLCw0sKDjPxIgx/9DL2dyzQIHj/oNFJmZbzWFqVaI1VL+J6
1dEz+zYcDW+K5sfrYla1OhHDXeGuwvhxW+F6AeofDE5mXdNceiPNsy3tSuG+4vLX+KfJae2Zu8wq
i9RZHyANlYY2fZ+ZScPsBblzWL61llcUMrX+yNUO/A70up6LAfCST28VZyDoGZsSyxFk0uemuCPt
/TjfyvF99HRdzNpxnorhjCSzhgorcVAwSJ5Yo9O0cBrdBb/1rG+QNQuUWgs3AD/QFpwfA+Cu3DXW
+zFXWY/V2fo9Q+M7BKlnvA8eJ0b/YQAD4KAyip8q8grg157fr9poCehDIUk2bqx4k6oP5B+Q/k9F
fEe2E5+kTlpdDdXyhYa3efitNq5SO5lodXvVu/5V5KLUEKmJ1g1QpJULR+0aCqSz6yaw5oqwBwP8
G7KQl1wQliUleguGglRDOxiAiMiwmiPqnq59+O/mqYxiNGqm3D2yRzjaBvMq6KOjgbCZAaGQ4XWk
loyO5abNEzceBP5oNbM4lcl5cpInCkHRGC6WgXY3P7SsBvzFjZz5w+Q07A7UDxjwv36WK7d2iR/Y
AdZk8LbzJXepZXGNBUa8KLAi1i94vtmfeMIwTv2piQDNvjt6nIuAMLzpEUIMAJpxNg7OBdZFdYCe
iaM7/dOg0yyjExYZXqObdqf52X528kc7pYCqq472zt50ObVdQmNPbxzRO3utCHf6cwg3+U+KAOhT
EnTPD9aGOPkz85LbYEul2/BG20dP8uP1sxYK5CIOGwCZXsTQPyIU+0nUctlDuzUhanwNnHRXbn4L
JC5meuXEiXruVeYhC7Q+gcQBc+BUookz7mP/OKPan4PsORHczLUn4dmRctcm7IYB2/CQB9D7g3aY
e8emCS1ofq878s/ijtE3Urt3+MRYpG/gTgVZivCIuTuUh3VBmuL7BzS3jerDxoj/i+3f0NYITPTO
KSh4BFs5K3YNdDbUqoDEb8Ml8U8Cg6VdbvbABekMTAcCkYNYPZ0SrzeJ3xq/LSC7D8Z7iZKRzUK8
R30U7Glif2nxfJuhitk1W3082OZTK++I9ci63JPq1DWBdCravbq878tPtS2AtJhIfnnfKUf2VM4Z
fmraeNHwqGQfKF/0Ml7p45/rtrec9JnpgZiHgL0NGbYMhEa+CNPY4JNpQpI6XVHgLTHrLU3SuRQ4
zYtYsEixjaV5hMh54b+A8VWSPMKkBqC95n1TNC+jrYLVPicv/706pkpU0OxpGKbhy8691gagH0HT
UA7ZzwwV3VllznURF6kNdFkQlNG4xsCOwo8E562kpaj7oTVVfkzaUzuDCgttAcZoHr0a5B9ODkV/
lEuwSK6aPBialpdTMhs1OkdR/Woo7GCF9avNRFDuS4Z0bgZ4py+tVoxUQRSPKJg0ozQnZtY6Y+rH
kpsHx6RxB1twBUVSOM9qGaMejmneoma8Naav1j7GucvsWRAtRWI4d2qVZj4pSto6YGBpd3IT/ZL6
vHoDJv8fBQMzgi8kksY50yxtLRu+u0Wq+0Umz46eSbNPRb2oy3uKD4R8DSkARlXwKD4PEYbZWHY4
xa2TshC0TyVhrj5FImtb1eVEyvLvJ7lnNNpYsUuTFiBylpt11kZd6AukpUvj/7e3aNEHKQaBaYMK
gnuHFGkWAZsDklCaRJnZkTonyH62MA37HlCDgoh3eWfPpXHPkVnvQgCWwyLGur3Rgr6hVdlEtOyV
1seYykTJABymzLZFVZv1A/2rJpdLYdPU1GwGNevpqcwU0EnaNJ/xbtAEXukiEwafBsazbDz9wVsJ
YL7zL6ebfdfmEa5WbgWUtCbekBGdVMlLEM8w6+Rmlu0Mmghgd+1gMTmx0NZ9e0XO+KtIZ4lSw/jb
EVQ2QEd7YsqOZZ9hOYEPyRQoeZl7f2v5VxyXN4AXTO3lHuIAu+Mlxp2JFb1C3gba0RheosjPOgc5
/39vqacqcjevL9G9SFPIZO03f29eI/MFQjvzZPPBEr3LLtclvlXEYB8maxUCj3z+IccRaLaWAYJF
O3oxZPQuN420S3JGY+2gqIg6GAixXBPh5rqal1NonGD+7g9VQKQSgvsgP8j1j9j6WZQvldQ4IJ3E
PBzuhybtphagHqTc2EgQC6Pb9Jm2aUIskWCLJChjV841n2Au5PqPW5TmwxPGy/9zKJx1t1XDck2C
dQM4mKrBY07e41Eg4yLnWvRXlGVQzEDJke+T1HVNgnqCDIBz1nSysT3VhENPe5J23tTld3h+ilp7
l60iTijnmPrMnOWRYVt6MouXeBw2Zti5ZT7QKAIfNeZGe7Td4uqjRIc6Nr60ZL7VlZdUxrqw2bu5
Mbm6Nh/qIN9cP/B1Mzw5Dc5xyYR1IxLO1tEAztRIb2q37ftNOv0CsRzNB4+Vt2a277vddbmrHxoz
n2DlwgwU2lbn1p8D/zyMsScP0K58a5jtVrUAYJeXIvUu2oLf547xB3h30CwZnN/CDluG9icudV9P
TtCnGGrqvRY1bQOEBYquPuth4fZm8jDNoUD2WiRfoPn+v2jOh+kDpuntxYd1pN9HVbXTDFEwWD/F
vyI4H5IPatKVCT6e3Y5AOdLhQkDmpCv/5DJOVOFcxkByWY0nqFKhBOImW/TQvqItRmgP9Tbf5pZz
VJ8sag8Uz4vt9PgvpvJXSc5UyrxlQ4pRZCdKsJxkx15KGm+YMkHOuhpYT3TkbqgZNJ3ZLIHVinbG
7FvFo43QkxyA9V7L2y55+N+04u9da2uYSsaRporbDLeEHMj4+7oIgQHyBZU4Dga7XNJjqXgetXth
Ern69/GcRC8Twxnwped3WGt0JKuAGnXS/L6tnyp7e/33r+YcOqZOUH4FNB6f6pCsL8y0gY9o5eQw
JIRqSvxklM9EL7c1SW/6sfm8LnExpYvwcyKRs4EqI3Jlq5BIJjTpnUk6VtLWKH4HrcDYVi/uiSDu
6w+2zBIsFQJm1rrvACWqd1gGFc0JrmqD9z4AidFovpjcSYZZinWtggMaEN6ydNyBeKGgofwuT5XT
zrLge63lwBgAW8ae0PwCRv65PehdEQRFVi9KbRv9zQKtie23IkaBVasAACRSX7AAKTzMpIRqErMI
jo6R1K1bDPykFWJ34yhsi3oTlQr/H4zir0B+FzpsC4yNDhBYFRtLvatBdlT8ka1nhQhi4ur3OhHE
vZqZZFVsrBbNgCZDWncCllvyqSqOPQvmfr45JHhDR90X0wfoUqJ+wtlfZk6MTWGLlC+noYP1hz1x
Rp9MNNpGtKfJzrgd/Lt4/3EMXNvp3p+am85Nb4xN5ecUR+6g/i64EpetaITqk9+kc/XfUh7qWiMN
KHnv3yWP7bVte1M8pG8AtruZ7+K3aDd7D4lMjWN1w8BLiuRckBleliuXn7Cs2YAkEdx6PI9EUpeA
6LC7xplQF9xrm9ENXRAO9U7rYfXmqFF1EwomKC5rtJxM9fzWTGkA7AMLMj/Z7ABV700+Tkf5vXI/
wIfjTg4Y591wr9/g1LeGwOIut5s54Vx6NNhabNt5D4X3y9xM4QWTk2wkZ/CHo7HBM/aQ3gEtTHTO
i3ldmN/JOXOpEcPzNigTiEWf0K08gwINOwFtR/PrUD3r9xaVXHJrurKrbiqBk/pe97kmm/NS7VQN
8qThvLGb4c/01bwf/c9HQjufuMpePsr3tqNtdHeiydtT5yNDFwHlrj4GTs2MS6f6vK0HEuAnAPxb
gYm13uNMR19yvq9e7mfv5cbca55wRX/13E3AOaGFiiUvPhvGDMTUsB7nblLg5WFcCvMWtH/XfIB9
+SASvIknjEbFlZP5AVpcgjRyLV/QTqTzX71JsZ5oQXqg6lTvPdWe/kGCDsADDa0zUG/zS06llEYw
5xE70mnsYNrYiYUdjbUj1DFUhQEP0PNcIG4reTrEkQwRDfb/3WoLJ91+wnJufuWvJf3Ddux5ouGu
c9JXS3SAawH2VDZnN3qjaLMSQLad9MBOcVjuhigdgOLxesRbLRFgDk9BEAei6QUFEenrOqlAeu1o
HZ1/2bRZKL5/MvSrjIeUGrUDBlmn+ECBZKDTRuiV1rKjU/GcoYAULcrIuJzxRI1f43tyGwPfFHAx
2BKklpP81PDQyO5/C7Reeyua2MMF9Y2GqXl+PyRu+zioBg3Hq7yaKbWSP8Q89Mlzor7Ghhsm+14X
HPRqzDsVySWcZqQNIfaBG6eOaPLQb7GQdw80xptyl2wHgxJwOd8ZCQIQAKHRlYw9bHeHL+jdXFd9
xagNvI2xHoMaLd6rXOYR1E0WjhWa6iN5KQrHzu5LfYOaInjYAKx/b4ky05UPjMr2sk+OoS/wonHy
VHWycqJUtYMpwX4z2hhw04O4x0MIbDPXVVtxOiBgW9bHUWgzDH5QKo3KqNdlQKuj6e5b5fQT6DmC
bGpVmxMR3EfMox6pNgByAelW0baY3Xa476fNdT1W7j44RZaW2kIWjQ3O8zSBVF2sRSWEzBpKoSzx
OqgDTq3g47qctdLrwsaDHSm8GRSUns4FMSXTGqlra7Bu70ekh8D77XUAo1EmAdJlZ6W3Zfh0Xeba
N7IAGK9rmETAQAKnG9PiMk76rnYaK/PzoNylZi0wg7U6F9T6K0M9V2s2QpKnCWQkJaZsAAap1U6R
l7TV/Lp154my2Q1bP2SC9eM141i452HkmF2xL0KSnZeRbWFWRJvuguBPND4V3df141s1DeDug6IF
lwrDUeeqyWMx5VPf18C2eq5srCxqwDqNEWFfr8tZV+WvHM4th3mEdmgLOeCbSLQ7vbtTROiPl9sm
+EYWZhtRAcZGDzjDz3WRzCgdA3mxvqx4mONgWXQtXutZ6zBGrrPtxOYZ+9plfiiUcFfb2oeNNVo3
n1n2eF3b7/l0LlHETwGwgYo2CyI9d6yKDsZ7JRlrp09HltLGNpvXoQjZ0UzH8tek56MKuLTSzCg4
6RK3b3LrLkxCrP11UlI5cGj5Fn+82OSgLMAEDfKSw2g1g0lrm7CCRsBjZja2AyOpHDdR0VaHMmTt
i0FkUtN0KLG0JTMjOuajbvxmVmK/tZOKPuc4ma+RjeUfF+Af3UMUJAoMuKajOoIKoVXj+6JbSlZB
OVlUrfrIB1NJ8TWEEh5NlqXKHsMc/VHJK7ycK6VT92rXWSLEte8Rc+78bOwH69jHAJccwNHPP+Ug
tfNk1VPt5EQCUvgLjtgD7YU/2/O2sRSqTcDMiaNPZnzJVfsEUCAaqvEbAoabGZhIwdRpXv9IVEb1
ZsDysYJuWv/fIkuAa3xpp6koDy8bZJy5pRggkSsD31hto5sB0ylFMe5H8+26Ka2E1zMpywU+7bbO
Vt4ZMqTYTTncAbKlDmloYd6VyiSad3LeJI8JmKKYiUkZEIkdr4tfvbegUwF0BobnLrI5LCIUTLZw
bzEYckgVzD9L+SFg7B/CID41FsUWanWsE51raYwsI2U8107Ymfel3LtYsw6xhiLE6VjJ02zsY6Fu
IWOUAc/0c0FzpQy9mS3+zp6IZ3cpulMTAZQChn6eaoakcWaF6qipMlBiNbmndjl7vn6mKz53YZNb
IgpiFihrzn9D1U8xeL4WP4V8qe++auAL6IY3ivBDRXK4sFUXeVZqGFJ2FDX1bVIdZCN4jVNrP4AR
27mu00r9Ccog5lug3lny73OdwmAs03gx07pAuVB7isGCDY7TfgCz0uRfl7Wm16ksTi89CPEWnSBL
svd2vTHC9lZmh9QUoZytykF/CQk9yoUYSjrXKe7h4Wcwq4CVTwV+m4rU2ZAa5csmHRZviJG/XNdr
JZUBKRuai/CjcNQ8yEA+JtGMPTpc9Qx7aNrwmA2iQtnKdT4Tsah84k36Vq/syYZfHaoCO6aKbyuT
2/bNP7hGLMtj7RFZC9ZZuZNjkaUU03Kd9fqzznJnDJ5i6c//Ie3LluTUmW6fiAhmwS1DzdXzYPuG
cHsAMQgxSvD0Z7Ejzu8qmijC/i62L3bbnUhKSanMtVbeni1t2qqf7ogLIzM3KOLEaoBvrf2K/Fd3
UTNPZl+Yute0VyPfWo4EdsMX7V3nbgHQv219IZOMicSbR4VykQ722PVEjpD6YcDAIaS2G4+YOzTt
hNb0XYZkaBI0/VpTtqVbQENcDXTchIiZy90UPXQ6hnpyeS72UWpuNSm/AVNxLOP+ZJoMYiXm3jLE
2+1RLnnkpNEECiZQfzgur0fJo1jJ7AajTCX0dfTyDkzbvz/5J6LZ/5mYBYZ5nxaGPbmKpdLHXi2e
0mQCuK5xPJccH6sFwTEkr0xr3l0RuasMPQwYzsLaDdBVa6Pzce8WQ3B7wsiSX+AFhGhg6p4HKvf1
jFUEGVndLGu/S7Sq9HIXC+bVEMkJ1CKrrU2fWPbG6Sv5DDHP/o7neRbkehXhLyn4SI+qtB08oiaN
7qWyrYjXyroMVKtWBr9OUghGom3bWUECNMxHnW8n2QPuRaoqT1FPxoMJUPK7HPUUzHE3qt7byC1C
J9EgGQpaAj2Jph4fXVPwlyZ1x0MPrFvQt3x0PORNCKioY4t/anCeQg7QNgrLi5Hc+GGga2MflnpZ
7hSmuUEsk+jBEXqFu1InYpObkvkWN/utUUkXvbTAx0FJJXmA9DPdqFoVoU1UtM9KRd8TxYLM/Whs
GCfDZhTcBUzNHe5dXR1B/FDMk1XhteUleVcWocEy9dGQNoNCpzSN3TA249tQ21rhCZLyB2NEfdzL
ZdJGHhrD56FjJf2LzKW27aoi+6rEVPOHjtrAHCkRgE+3V3zpzQs8FYIKHHSgqs4foLqLDjs5wcNQ
JSY50ajid52o2z2aQJtvgLZFqVezTgZckc4dJFxT5sl06Fe20dJdBYVF5GEQWkCoanYYQkAwVZmC
r2hT1SuH3jfFs+GEQ7MSDy7d85d2Zv6NCTQGWSD74tQxmu1uSjeDDFFQiee+d1amdm1Ms6MB/XDz
vs0Qv6gF9TqIFyXAOhdh1axUjxbtoCUc+u7aeAjOz/IudltDbzAmo02CkgW1deam4xFtd9tVlk7T
S0+ZrVGOmhoXFtYI8ddJZuQpY932tomle2Li0yCjBI1syEtdHz8Cz7jGRAYWCD/NHzuIvpWguSQQ
kFLy8qMEjSdKnT2318q3S24BPRJkyuB64C5OP7+IK1xXKL0xTSHTTjr1SyX2dKQb03yH0tw/uMWl
rVnKrOhSWZAe08ihfu6h5WuxUWz1pc2r+glQdeNfdtZFtD7z+LiohiYnSJ5ZbvRh4/XrxYB+NXXu
eKIkT7fXb9kV/zwNZi4/QC2lgtDUFNqipWTs1XYWcv0lStYm8fOCgfA84S5Qwp3qObP4paZo/Ime
vYWv5UiLixcD4JXYelJMA0nCFZ3Rz4MCwgNj0pEURIZ87hw0Knp3yE0ESA6kBH4rWlCMD518+9up
g86INklgQGvWBJHg2gUHS0ACo7QmEQf5mBofaBh35swJKnsNOr4QeU7NmyZViimn+ukRWZmxXTAC
U1D+CWR36A1kmnYurkbzqFm+HEMbkgmp+JqSI+7dvx8nkoJ4O1rQ/8KFcz1Ot0P9mfcIqlXciAnZ
EmcPhj0SQWs9Gz4fV3iIAI0BxL9pYm/PXMQxaM7dAYYga+4PaXcnY/Px9liWTSBWgqggnuRzDVC9
VOvEtBjzqyHeI5JBpaLnP27bWPK+qZ8JZOiQmf4Eeo6TjjpmhN7mo/XhQNSCfK0r9OwQK2Y+B5jq
tCQqPA+eDt2762WJuzQTwLtitsxjWbnnwiQBet+uLP6aldnZB1UiYWgUVoA22I60PqWW+bNgxcot
vzhnYNVj3iBbA4Wm68G01ErdsoeZ2P5C2YfMI69qgtVmuguJdUza/9kBIefaDrfb0koF7OSsCZRq
O8pvRnkYE2Tz7Myz3LsSDOvKz/8eB3Rtd+baeuUimo0mu2Ybolmfz3oXl5UT9hLVZeMJoZT/117o
qjgAbVCCpybFs13LZERb2WaIkV3TjyUyuEAfRcZbJFee3gtLd2VodoPYaA+kGQMMNUZePKNIqO+h
JFgeh5p/y0iyRkT+/N5RUZxAz3oXGTXQQGfj6hR07tUMHBINz97UCsmEuOs8dKLzEI+eDQgLRKb+
D3OJxzDUHgBCcj5pS2ZEUxyadgywY9sXPdDXSeCywYuqv66/gE+LBO9/+q+4uWaDo72oK4fg6IBS
z8EpWOLZGhSBDDyT/t47LoUfZobcQeW9yDCiASoWVH/p3UcjD2m9hvldurmuFCZml6SMEgDwChiK
RhZk2egbYtOQ0B58bh80JFB44ldK0KCvZDceqbHinAvHl6ujrx+WDiw/a57GYG456YJC4MJFpyFN
yUJ9MENNL1eiqIXg5tLMvKdRZHZaruQwEyfAYkXfhFE9m2oZtLq2K/malyxam27ISeYUGl+zw5LK
SirCGTEorJfKy6NqflD6K+6bIAE187anLNyYSJAjDw/xKPCu/1vgi0BbUxoVWrwYmkHZg1IYJ1J9
v21hcY0uLMwOkEod6rhwYYGkvc8Amxi19snM8s1tM4sDsSwQCg0XHmHOZq2lbCh6VeDgcOJHlchn
g64865adHWQnSNyDPOrOc/0lxf8uSgvOLqOnaFItLl8IFAZM7jnPDKn9/pGYZ/JLxbuSFe329gCX
DmJUIZEAnWIPpMav7zZmNlVkDQPzU+c+tfEyEj9oF0bquHIaLp3ABvSEpmE6OmgK13ZqqxCaTiH4
mxrkjO4VgSxtLxoAiXPzbY9aGS3W7pgF6B/wUWBHoy6EBjHIOVzbzEfBmJjSjmCKvpux3Nu06L6R
3Djy1jqzrrH90Uxe7Jo8USGFZ2WJtq9NoR6iotpbZm1seFtBJUgzXm/P+mT5OimMKhWOl4kYBUGn
ef6t5pYm6IBSWC1QJWx8ZGfjasOLXxEoKYP70iUrfry0zNNzG0gcPAmwCtdTAb64Re06Zj7URbyo
+yAEaa0RfIOVZV4c2IWdWeTnVCRRnFKBWEr/2sqHnu1VS6LYuePuWeMbLv7h7gPoAdmkafcg83w9
LgrnVSKRIDR3UiSToGQBqFhTayvDWjptLs1M03txnpltmzaag+mz3QdBSq9FnxLHfbntFEtbBBkD
LNPkr8BTXBtxaFMAmUuZr8m7KDkXtek5ZAdMT8vCZPiXibswNluoRK3LpshTnDqm6lXVUafbJucr
0/ZZmB7aDEBb4Vk2qTiZ83w2tNOgnmPgbKuqxrMSwxM25BGQ+fGETPd6GW0sYQLQjgyJlWa+BmFV
i50ztP3q0UWnr4RXWb+taq2145KXIpwEBR34HzB2Z16DYz4SaYIHHWtJAEF+7PDfGW+2pfbKRnBJ
zrwIbq/tkgMh7WlCTgqlJuz767XlRGmh35hjbasi3VVqbgJfkshzaeT2v5jCvCN6d1WUt2anngk/
ipiLwZX1eHYHSCNK9cUm4vn2iBaQ5CAWwgoai0Bs/DM3BvJgBQDteLEya0uy5LVv6bnpfw3RT0OI
vZO0KI13qg8dwGeNytDSax4ouur1VrdG31oKbi63zmzMWRM36N6ArTNAFo+AOYs2e0l5aumr3v/L
Sfpn48wx/D3AdSKPYSrWvnJnJ7PHWn+p+P727C6e1xdWZtey7YpMNhasuM7e5e8Dv0dPkF6sXP5L
+2BimUxYOBWypTOvNGPUtWiBV1hsxIHb/VKRFIU10qDPs0I3qAH7zrAWiC5tBRfpBxfQJ6TB5luB
pqVe1AQnD6L40AU+J0WO3iGPtyfwP87K/Iq9NDNFdhdHdqtVaae4MKOgWvnaZVYPoFVD2zTsLTI8
m2hUF23AQGeWB/hDVwRcc/vvOKsEUB1ajJ5yTp8rPkICrXxydKV9k51GJ61RwKTQkACwn82QQIjU
rUvyUQyj+9Tbdc6RCdCc5zRK3UdpgxvfF1HztcJvgegf8HNf8sqR2zYBvnETK2bfQuEJLba9pIXI
1GMtkOkKsGkb6adpVTq+bqjZRiTSYKEAeqfZkCa3PTGORtDUhD/wqBoLAPhzIJU73hKfSItvKojM
FXGLLpCNWTKQvJOOuxA+EtWdW7fa6Nm2ZD+VjtAvg5pBqIcS6Bt7aJ2OV5U0oaLDmirufDPlun3I
emIEOonVZ1H1Mj135mA/aEnhyhB9mQUqLFLP7zOddgF0v2PbS0z0CzNzCIOiE6UavSXcleScFBAK
BJ7MIPeoCdf7JK7JRqY9ooPB5Km6NZnb2r47pORVpBWan3Zdn2+1ui03helwtkndtoHEFzXFEaLF
8nukJmnnC6nwMLF0nq+cpEub8NKFZtdEPYqx7lNsjwJSVU1010VPBEkfJ3u57asLxTnUwyAu7k4t
IqAwNjPUpKqZaFOCcZD3rNwlJEzVzVC9OuhGydNjRPaGsrttc3EXXpicRTQSJAXCFGREami0c70C
BDbhjzEfv962sziHUPqAzhwkMrDnr7eh21Rjz3LYQYF4J9BioazS19Swn3gnVpZreRr/2Prv5xdb
Xg5MUG1KBY/2TnM+1OGxNak/ON9NHo5j2GSPab3WSmLhkTGB66D8AakZRBLO7KSGmGlcQz0cSTr3
HFcPpTjX8kecfB+AXLE2AzYsfcE+99B9ELRLr9QDmn1p84/b0/z5JL/+Cv16mtEtyonaBF/RZ2AQ
RM/1kAVMlX40sbveE+rTtXLkZweCxQlzPr3wkX6fjZtZ6D9Ik5b5Gaj9vFI2JnX2Ilozs5B8hR1E
apC6siG5NFcNikRv83wscRMK+9l0+0faJ/WuTdyDbdDSK/RM+ImBR15L6z0tqyp0gKlbca3P8YUG
2T9QigCjRA+XuYjVCGQqp1MmljbNGbFsso0KpwvaQWk9dxyQjbUS/e9PhWnkNiZXQ+SMD7he00iD
bLmWwWhRAQz7K0sGz6ixkspXpfjeD3doMTmMa3WbxWW9MGpeG1WLKI9rE44krXGXavaXNuk2JXj3
t/11Ya9icFMJApLG6Ec2z3qoaBwSlWaDfACk2YrirnZfCkQbBZgYgGOFRXMuojX98M9n0WRzQtZg
SnH3zly2AFzD7Wq4bFP8qpvMT9FWIAIdbA3ztTiHF3ZmmzGC9s6AWizO1uZQ5h9tEWpiJbyZluE6
urkeysw36tTtoEeJobT146iWnhzWGnisTdbMERy9IVbCMIgMAuu4KfYZdR5JfnTQC8O77QyLh9fF
fE3zeXFuF9xJUWLBYJhzr5CfSmN7o9wbeLpE2klokde0+orJpdFhR02C/QAyQovq2qRrVJ0UDjLM
emsGSXE/0DsGFLmx1u59yRUu7Mw7DYmkMQY1gZ1EY0dbY2ELSveYx8HtGVwzM/dsmfdmp8JMh3bf
LlqEJEUd8GK10dzkuXO3w0lEoEAPkSmED9fTJirBKXDWzOdUgAQUi8jc6G1HB2AaW6M4o1EKcmZO
pdwBIdaHBkRovjmi6I96AzlnT9QQ+vz7kUNXECR5A+cy7qLrL+K9y12qQpM3tsFAqIu88eNKRGHH
tV9/b+ly7NPcXHgpMWoTzwSM3Yn65zLSfjbEDEi58qxe2guXVmYbW2PNyIcIK0nEu9tyTyvRvK56
BNohUUeEnl9Qtv+HcTlIOCETMgVPM4sxpxlPdKS4KXWiTVqp1qGEhCdqm7m1slhLp9bEvwMdHxcp
gt3rKWybvAVsHaa6zoDST/lAme3fHs3ixYJqGJ5SCKfBtp8NJ4myFLoPqHNUsvPiiZS009Vd22+M
NtTcB91OvLb7a/ANGLmaAalypLsQAs5sKoqrDlwiuQ2GAABZkAsZh31hmqHN2pXV+pwkhCmk6QGh
QxkfcO/rKSSZW9Uj1RkqioU3KsHYx55mf631MxMHVr/ens2lY/LS2ixLSArRjkUBawnSxg7bGmqL
vErjlXRlBhdYUROpGf9B8hoo3jmVRhnrvGHTuAZLDRyr3RhuEVCIObeN4qdEC8Twjj56/lDJc5ST
TZQOK56zNFZ8ANLIUMScvOd6ZosCGDSJJg/oA9dsouJH5yRBAeFy1aUra7i0xyftUBCv3IliYV1b
UoB6s10F8t5uavRQKhlF7UVCIyDLNCakyuyhubdoLCBrg/IknoOIEf/hE8CmQySE6vTku9efAGV9
h0FTdIK03PeO2Ew6zO2D5ZyMdC8k9QipV/b+kuOi/IM286CvT1WZa4uOHUutyWnpS+f7qCGKfSgg
pt5oiUdkEDd/z/TAKariXTL5FMp3s9XUq5KjIwfoA3rnVMdqMJ0D2mgAoCbNlIYGsiDbtnWaVZzt
dAPOb0iQcdFuAvhTtKqZ3ZAW7THQjCD7yiLPMAQaJDxXrifZN2u4pxlYx/e2vR2rdnN7p07T99ku
smk2mt1D+G02vZpDOjOGipXfKt8VUz8yZEdYvFarXDrAEbAjRwGAugEG1PUi2pDS1i0ICPtET7x6
2Jblg0wf7QI5tW1i79TmpOubkZq+QCylfS3UlThnoaDwXyUPHaanFzfYXNcfUI6amrmKCrDttnly
fBH2R+1o75ln7qITGgRCUEM9kr3+9LezO5kFdAQJQYDa5i8HEUd9IQwTHJvKeQdScKeV9tlJrLXh
TfN3vYrXdmYxhmaVTlXnsJOg331TvUJjc2+D/NnoAy4yAOaVrd53zw2Fap1oPN5SJGjz19uD/Xw8
XX/EbJFNUmhUqCAPW4Nx30WJT80mTHPzpNgxGqM7IWo2QQnzt81+9uBrs5PvXcRXfaZDU7eC2aw2
EPEbHtdIWKwpEK0NbrZPkDJo496FlTr3HQxDvgL4bxhfhuh7nh0jufa2+XyrXI9q5rBqaWdVgtjR
r80wgU534jP3XV0TkFu0YqGF2aQBCB7vbMlYnqg47UC8QYMCVW7RV0d0EF75cnuF/qN2fXLPCzOz
JRpGh+DRCTPmefxCOs/4AIwfsf6hfbf37SN/shGM/FLWdsXnMxVzOL3aAVGYgLmzmIfGpCFoEYPd
B560CRDpof5N7IDo933pkTyQPbJtu9tjnX7np6Fe2JxFPnHbGGTgsKnJTZb+llbnTRFIetcmaymX
zzcjMLoThAu8cICd58DjMmlJUTfY9JZzrtm5S861ed/yN2N87M2VuVxylEtbs2F1ujIOXQlbJoir
iR3yKDBL7ilif3v61sY0u36pZtLSBgsYTNkclGjUAcqf1NY3KWs9mxm+3TnhbYsrI7NmIM1RxF1V
x9Ms8vsy/kX6Vzqmnrt2Ay35BcIzcFiQvAKLf+aLNctVoRDow1gk85z8zhYH6G16kM8Dy+n2iJYO
xEtTs7WSZi7LzoapLN1H5XeV7K341/9mYrZMrORgWlowITSJusqDwn9UeMLcNrK4Mn+mbJ4DcRv0
tYy0yedoZ6KywWpAji0gfiLHvtfcaK0x3KLvGaDJQHMY2Jp5bsduuVOjkwvsSf1tTNMY9QAZ1GI4
qjnzhsZ4t92/B3tiDyNLi6cLoqJPAYKL+k1ciwi6G2UNxCIuEui+JkFuPv/DXILBhQgTeM9PkOe4
1GoQgQnIt0zsc6QwUWZwldjna2IsS/ckTnM8D4CQAId0dk9SYaZNM2ISq/57w49AeHhGuZVoMVEH
qEVqcsXZF/fVhb3JiS5u/4KzWOgS9vRxVwrP0IO4/Uq0M+Pfbs/ggvLTRIlAMQEMDBvP9fkO1qnA
yY4pFGf3DrkI7T3b8R0914f8VfMbxYPA1QPapP9yu132oWxWzC9dZpfmZ7vaaJJGdSfz/aa86yCa
gezqR35UtjRodknp3zb3ee8h0wK2ExjvABSho9/1tOqFAnVUmjY+tCWAoBXtORqDQV857RetQHsY
jC5MK5nXgtC41tKHEam3Kt1J62THr7UMFPft9lj+Q59f38kGZD7RVBI5W8B35i/0QWijLEDggpSf
4tFQx5/NVjsad/oBKpyxV24bw1ORwvKSA9nTAC18jjSoVh5Bnz0VX4EuuXjfATcJYtJsSk03RV9l
/O4cqoVjoGhewTdJ+cDrFU+dftGn4V4Ymmb9YksIJ05QcMRwpfEDykRFj/4sHytTumZjthnsXnVa
JcNg1Mf2VPn23tkY2x7TSv12123ibeLzMNsyDzFCkIbWXt06oXlee18tRJYGEi+A5k/MlOnhfD1W
cxgjoUI6xo/f6h/oWQ1Rtnt7G3vKLxKyHSRTztphWIF5LyBvr43OtiK1XEn1yWj7A8jygHjjrj5R
z9w3G+VbfTfsbk/20lxfjnF22WpOpiZKD3PpcII+g93/KNcQC2vzOI+COq7rVTPCxhvfO2fiFY+K
p6ledHp30fSpPWvnx/9pUNYs3yHdLmv1yaA+7FNrb6hbZS2y+3wVXS2TNXsUD0VJoiiHCfJsvCN8
DLhHX9iWrLjDkkzppQ9+ko5UwSnvhml99nXpadDF87VNvjFfsBfCcj9sut2rEzIv3uZeRFclQ/XP
ccv1OGevq9iOI7OZ3FGEkZ+czLt2k34tQryujvKp37XYgwR7Ud3T/d1v+aDfo/9ySD8iOOpa5/XV
uZgdcqXKUiNCfgz7sQuNIDmlGwax/I0bQi78A62O35RtevecnIWfbtfeXgtZnuuZmJ18rjVYVjat
xHCww2jrIDl5HEIN2oG/TsDf/ABd/tHZuStvo2l+5+ctSknT7QICFHh+12cQV6pBbTWn9glVt3lb
HOu4XJHCXToCLk3MThzIwKlykozyQUTecR7vKHZL1bEVcO/SFYXLCSRxh0w8llk6gBh5i3oqotFS
WN+zpEA+pSAAmybWkxCts2GWvnKRLO1RCG8Q1HSgLIzL+XruzCFyIA8xvfeQ0M3ju9G1t30fJuM+
AeoXTOQiWzl4lmKOC4vzNk9RZalD10+vo/ItLqtQVvRbz6Yerv1aLnlpY6J94ES9dyCUNr+ckEHO
aDQ9KMAYOmZx+2QXGXrbVfaLFNFTBx0opOxfb5+ri3vg0ujMVUCgqepCRZxI4vEBKLvALpwfTjr6
Lvk2oLtDFtPNUGNrlIPyaJfNHWiSW5W8qjn0rM3+wCyy4Vn8dPuzFjwL2XuQIfWJ0/bp+Vtace2M
KYWAqAIgzjmFeifhgY0HvbNWJVlA/iB3jzoXUj4aur3PnyDoq6e6JUfsmqRoHAKRVq4EWs89TocN
xcOeGKUGhuyAtND4xKw0vD3Uxb16seozl64YcNRRgQXQ2nETdfWdFNwvk2ploRedCyOxURfF43H+
HAFcG8p0EkdCIb/ZLZBEQ+yrqW+rD6PcNUTxbo9qYQGhBTS9Uyc6M+Sbrjdqq9ajmjoYVV58bQ22
cbTqsRh/sx6kGGtNBXtxbBfGZjd3BRFAUvUwFjVQd2HZLmtQTvPt5Ni0ew31tdtjW1yxC3OzY68G
EM+qa0zlGAH13oswhXSwpMrKA2BtVLN7uoOMg9JHOA4kGqwoxne0+FLU71r63jtHovy8PabFY+5i
TNOYLx4BvXRrlzaYwjLXPYSrQdX+jCXb5+Al/W+WZpduo7CaqtOL32a/S4ivKrqXNS8M+lS37Syv
EkiIkHRA/XNeoIdkgElSzUVmwTA9wP7uWgA3kibb3TazeJvjrP7/ZmarVGG3WYTjDuRtpgZRSbXd
IGIjvG1l2Rf+WJktD6MQ3nU6DMZuThDh2hjkSy/2vN1CELJyvt42tuwLYIw5gNMi0z/bu+g8PLqR
Av9uHQVd5vAeBG/MgPhSwvSVQGVxXCgQo1oLdBQe9dduV9lSMyI0kUJSEMJA9pNRvROpeGMJNRjN
19bAZkunEtLSwHlCkwDF0/k0GqhHWwmOelZbXlbf1ZCuK/nj0H+pzb+W+ZhEoJGjA9waPLg5IJmZ
CPGhv4SMSKxZu76OEUfrKd0ybj3kEJF6ub1mS24IWREU+SdszaempD0rS7NoY+iM12lY6PHdEMvN
bRNI/GE1ZpErhIHQlhSd66C6P5dqTEunGKwsa3wHya2DlabJVxKjHazWCoCGcj3LXlikiFA14nKv
UKP40ZaO7fdGVD733EleIiBZH+OBNWHGFPQRTKmFRI6jnIRR93ddqwnmoTiJaeJGVv2QTtF8yXJp
+Faj8S/QkXcSX2pc8SOnlB+qolhPDTjpd3XuRoCvFslO62P5i3Z2YdzJyEz2MZnitHxU7d+2bMsm
MPJE3/NRKqGIx3w/qgkpgtbNrOhoZkl6sjjqCV4hCwv9MfpWH4JBDjY6KCgmeoxldunq6OSmgzUb
jYWZhGi9ZTCvUUmDZ4RIRJirdh/iJdn/7jvpNugHnAIX7aada/iRGNl+0Ax5TDWlODV5IV6cbORv
jVK9QlX1Aab6nSwZOPWDOo691xIXSl+JXgB0FunGBiz8/FtHWscfNZ4/daiP7uLG1YA/16GzxyQq
xpCIpTUPTTsTvT8Uqg0ZsdwI7VRN91rO9DDXJpa7IckBnqSErK+bvVL31cGCbNV+AGe+R81BJqBd
QL/6RxZ1Wnww8zH38dXcOdStTcuwMmsC3dlE6n4xYso9hGwRzgumoutBXmeTIvTAn82apgheM9xe
4Nu/FbwevFZx3Y3sI0h9VsTuPMds1G8ShAwoGOXlYAemG0v0oQG9ZQN8QMr9ivfxczc2rfOc57Ib
/N5i+jsTbbHjpuSab0MsciM0bfipkhhqQbXGeVhAGe51cLFmgcYiuwQgwoRNvbaSdxPSws7BjCv3
BZF3sRvartEjD02ejfMIIprrQd/XdnZM69qT1NEh9dCgvIB2FpPuL6tUtPArXSeyPKgFDb1XMpeM
Xkc5MjyGKPtNx5j5Ros4QwOInLGDUqjqjkdZvZMVdHGcegTiFUweE8+mTCfMy+LoxerRx6KXanvu
DHQiS3CSHZqEVbtIad2TIXKqw3acpQFR23jXoofCEzD5494QKKgCz0q1sIxaujXlCMEk7vbQ47Ys
EQc8J/2+rzOAcSSVaLgA7YHfBu3j1Gt6ivCi1yX6YMYyOhmKkj+rpBS/0PWNhoM7oqubKNudA1Da
r0SRUPGTqTMeM5ZGEGayjMeq0RSfFsiDewbGvLGqHg1mRiWuv4E/T3WPFDz+qqcpalmcckc8RIwV
hzrKodTjqG3+aIrGfW71Kn4oDDZ8FUMzkI2aGe52FHrEdiNRmlOi5QQXIFBLYdFm9iNE0dQuEI6S
a6dWzfmTpbTsqCt2+ru0EDyBweSiDGhC9zgErxatRO3M6cVzKxhaWkB49mCPZAigxp2iOaZGhpV7
e4G2gYcxCP1QLUfCEUyG6wtOuKSwnAbdrtEOUQ2UEbgkiTbxxA1cm4S49V6t6peZ1+AR4vTsvOzw
McRlwMozZI4/bh/gC+C364+ZxSqNqvImzqY7KYcUdP8CqZwgJd+kNIKxi3+X1Y8qtk5JhHCsbT26
CpZafGpdzsbs/s01JXeYnBL4Ij2krAu6Cj0aGt2vCxOMN21nQoHGzgGIQzkXdOz3lQmYIpf5BYbF
QLbCneA1n9B/SpVCNh8XmF1/ZAkQ2U2yMVjzrcvfSxXM/LovgZwu4yDniedyuXJJLwRWoLBOIAPQ
40G+ng0f/csNmZMK5tvq3gI9Hlvl0LMDQ8V6ZaRTGfrTSC9MTZ9yEc+XSjeStqvRF4hXAXVDNa1C
5De9WvWH/s2mW5kcOn0lFl6I5qZW5XhdAttoIui+NpqBbhyhnIfwCvegNYo3UCJ346iioSEjPq+z
J2X4fnugCxEdCN/Q/oAOLF625ixWTWJFGfMOJmlDfWFWXqwnIOfvoxzaj9vbthZiLEizOsita4jq
0Ufveng9SxqTGwMSBcYPYNI90ga3DSz5x6WBaX4vFg3HIPCEDgx0bUXRu8ws7piIvuRpNuC1lFcr
5iZ3m/sImFUQgUXeAzW72XKZVoor3BqxXP1zLd6S9D22VzKEi1P2x8S8cWIyKANXBExIQwa2hGrW
WvfflUHYMwdg0WgKW4eFrv5w+l1HXv+hRg31SFTAAF3H4QEu8fWyGKNiDVmmIbamSeE5He56yAwo
mvaF6fzUJ+3jmCQer8QaomFpPwHnjXonJAPB/ZstUGbkkEJS9cbvG82Lig+1CBGzKQk4hvmLVFfy
DYvXA+4pSHxPiTd7vn2VQg4KeCo4nr6xAFSY/L5+1+4QRe3Ln1XrDSv2lrwdDCno3RDQKrCjrqeV
dVXXGNPVmGkvVQn93g+FHOXaSbhkBWQDoOahp49jf2alS/DgUw34R8rum9ofIulVBkKIvwfgGUA4
/7Ez27sWd1tBMxWjQbcFtSS7ZsxPJQLVnKkrBdulTQVNF7TUgBodknkzt5BKLaw0gVsg3Djlznga
srWTfGlXQZUKp8L0XMaD8npthl41ESrAFcDdjr3eZqCiSxpB1gWl99uH3lJ3C+DQsbeQhoZ0uDub
OTw3KsUqXEQlofyChw9gvsd2W4WmPx45eqnZz9GGhOQV9XdvKL36wFaSEIuDvfiA2XwKt87ynEwf
kENyWh4Y+5WtKW4v5dkvRgnmyPWMutAnkdkII8oOYX8Vnouw/UADt22+sfflj+ileRDvaCG+AsxY
Kj7DLmQzwFtCjmqe97WI2dVMQY2rqb1v4w49Vui3RPPj/XOlevquyPxV6MnkHPN75dLkbEENNJYR
WYShqn6/13ZxF9gPPQisoeYrX+2d+ZQe9DvlQd2tVXAXo+1J8gG5PReslXlBSrf4kBhtBGrnVp70
V6SQ0oBuox1wBVsoiFdo/VVvxfHttgcv7scLq9PPL67tQcu7yk2nru/yIVMtL9JXWCuTA36e0D/D
mhz4wsDo9HgbxzBQn6C61x/T3+yNblywtn7eHsniFXA5gdNpemGJMbvJqIkJLNAx9a79wk40VACs
3Fhb99Bus/fb9pZ33p+BzY6ZOIlp30KFAv336sDWLM+EFE8uXm5bWZCQMbAH/piZOSTex5xoPcy0
QXFneapfhV9Aa1L30f8j7cuW68aRbX+lo97ZhzPBG6fPA8k9am/Nliy/MGxJ5jzP/Pq7oKpuc0O4
xHWd6I7ocsulZAKJRCKHtR7k7fdmHwnU4gyHXQpkPIpujlHfgwfb1V7R0JudZ9lVB6f72jyCG0sT
qceL9ZFgxLtC/2ChZd6YulEosVXBPNDB335tduoL2lnO5MY4GiL74N2mgPXDatIAH4+YS/to4qay
ZyB+uMis3WsPvYdOx/YUfyWH8B5zaN0V2bbf452Iv5p7sJdyGbvE/J6WBCiJusprsgmfci8agQzp
jPfozzZc9Vr/FkuODEpZEUUI13Ys4IfrQMpCyzt7E5pRVIUFaB/cLparfZMnSFYb7TR5UhhLh7AY
oP5coRBUakYGv0r0+GGu5OZLMWCazM+UcV9oc34u61IuNuuGrXP8wvLbGLtuZ1LnwE2AX8h7VwXw
XCEN23URXFNGshesU3jZ0Y7Gyx2v5BjMisRCXDPryAFqD0r1MqjhPsl6t8zRXZC9l6V81xuhIFvB
V+4/glmyaJg7aaIJC+/Hynawwm2upDuBclxz/qUcy8wSmsj80RF6dziWJ0zaIv2Ca1L+ArLG4P0k
nefv6U/Z0UTFUZ4/X6ypTfPsCy/bzkWolKYBfuZcfmpLdR/4zW620ANn6aAGrQKXVOZtU+ov6/ry
3O1SLuMoUq1G54+MJc1Ax57+qKSjVX5ZF8FdUR2jcAroRRQAAV6qllfTSCwfK5qhowD5S+PGRD+5
/HVdCtc2FlIYw+8iSQfpO9236I2Uh07UEs+NmuhYHR4nmCX8NLefx6A2jgJETRo4jQECWznWtXxb
eeZrtbUP3X4UVaa4GuGJibiezpx9ZM4WJjGbOcLwAjdGrz5JwymRBeeYu/WAxMRwGZ3qZauhNWYJ
gJ4Ehbq6QPPxCJCmu37+fUBuPObQmYs5SLzpkEq73P1hCOEJAc7iTs19MWyq6bZOBK9GriJo0sC7
BJkLmTWwQCFt3w647Krp4y1+7WM2KB6av2PHCzGMhZE5w++lN3gVA6EzcTJ/r5tPciZ4enCPy0IM
s2B2KiM1T+/Tadpn5SmxDp3kJaJHAP1YNn6kjS1/rZnOvD0GO8qBBQEpquXO8Umuv6WWZ4OBdNwo
IuJo/oWJZyNQtwAyq7EDuFJq9PpQha3bfSfdpuo345HkjrZLj5EHSPHYIb0HdANN4Nv4R3Yhly71
4gQpeQ0YmZrKPQ4760a6x3vuXHRue243rdu+dPt1H8TdOsrJiGkqzHGzQMe63JmjBqA3N1ZO0Wy4
AJY8xPVbIpWCSjI3KKcwGH9JYrfPQHmH4B7G9k1uV26JeWWUz8r0HOaHJC+QbDi08V1WOk0g6nTh
x10L0Ux2TauVwZI7KGmDptOxn8MH5R7wG4GT70dAA7iJ5IZn+QqUTJazvrxcm11IZu5IUDrgWORJ
C2Q8tBfeZ+1J6wCNd53Fp7ESTVvx+plBKQvfJaO1ED0A1OssjEeOQ/CMVNCzsbzmDGBeFMmO82a6
tXblHiXHs1Y62Y16v64jtx5iAZ4QtR50ggJI81KsVuRVYsyw2dbrn+H7Hf8hOLyEZ3s/3wpEcdfz
lyjWiOKB2IE/Q8Pya7cxd9W18SN5L87TzVg701bfGrfJVv4WvISOMB9Aw4pP7mchmjWiadCKjmrZ
e4pjO9kuvbKu8/3LF98FPLjIcPg2uxDHWI7SAwC1/ljUre0o+9vejc69Y7nafeoErnVKz9kPUSMz
DWvWVGQjKwqwlWPCElO3N7V0lci39eBIJvqBNuv7yL3+aCYTg6gAOGF5XfA+jrMY7AluZGNcW1ec
wf7Rh4d1IdxgZCGEcaWJWbedHcPhSIbvKOM9qpTrAnjLRbt+QPgl09E5xiIAQZllJMDhnlGtaafQ
nYP0XIy2GwAdN7dqQRWC56qX4hiLCFoNo3olxHWx76R6sO3qs1RuM9F4NDfJtxTEmIFaj3EQqVi4
casd4sKp9oYzeuMV0LfrKzTXGd+6K2k/OPndKDrfoiWle7rwYCWo35FRh2h9Z7yiR6BwZi/Z2Bv9
pi5d+07fprvgMG/8TS56zYgks76T1K3WZVhdm3zPwmNqPU4pmh/2nYiAnmf7y9VlzNLuBmNoWwgy
0J5Y5U4R7lSQ5KybJvcqsBWC2Tna3/F5CrzJOtLSGLbKN4FUoBHmKkifa/0A2pcuvpJD0EKBGQJo
BadYfQRqpx8K0n28BV1+AXXli62UATRuDTSL2WY36fSADgIHvSwoujp2LOKW5q0p+nngTmjhh7AZ
U0tOspmMCA2j6UaV3qpsq4nKpiIRjGVKddOrEhUxFcpdHiMBZvpbALq6go2jToP1wUtVGDtMehD8
gp4YlykYTtPvnbSp1U1Q/NSMMzqQvXByM/tm7AVhIOdehZkAtBGYkQgh2MGkeRxSxN2QqtSVoyg/
emAJZZmjKw+jj5bxbruuJceVXYhjXFlfRGmK3jE8TIP6tspzT2/jbY9hWTzuBAvKuQUuRDHObMZr
kQwmfWn12aZuk2PQmJv/nTaMadS9ZGlTCxF9djMrz5PyQOaH/G88GaGIaWrg1MZEMzs0Ug3Agipo
QDAOD2jCMaJDLoLF4aXJljLYMRFFav28LXEvTyT1MCnt2UHmYLb0pQWMvxpUG0riOkfjvoqmu/VF
5L24LmQzt+mkqqNtDJAt61/jcjMkx7TcF9HTXG2a8Etg7FvtYaoOQ+np8p1mChwmx1tdSGcsEvDy
ul6BbxRA0Lobym+1HTpJCPaHQn4qyl5gMSJprFGCCD1N6Kurs28V7V3vY5fkgKLNrtDRKVhX+uWM
Q0HOE6GbjiF/HWmNSz+sAZS6Jz40MyaEy5V0klHaHdrgtopDlHn9lyJHw2mr3KPadUP0iMLmrX8C
dVlrX8DcBEVGJFtJoG08ojOJkEFBg1utuJZSiTCBuAu7UJZ5ipga0MHlHMp2kXEVSsG21I2jZvdO
oqaACXr7O4qh+QQ3LGhh2HSUHMxhmitQzKgO+ggKYjQt7tZF8BX6JYLxLWnUV740QoSCvtDRckrw
O835Kel3cfK0Lop/AgFv/2916D4ubmxFDQEqoCD4mo4onPlnZducyRsqMbcARTeO+j69E92qKtc9
015sE1zUaDBkTr2tjInSR5DZPnab2ANZyB5tsFLgRC7KvBttl3njJtuWTng0r/GDE2z3SrttRE0q
HKAD3H6LD2EcQJXALIcUH2LcpO5TcgXEl8x01dYjJwxRudP+e+KVlSM95l+0QygI7bnX70I44w9k
dPxGtYFdntJ9PbiydtX6rq5uovy+NCuBq+PFhheqMjZVjHViDwVd823pAeBg9xUA+v0+9ux75b7d
AGNu2vmCa5hvXASoPSp6+ykVxqVxYXWrQZVTXF+m6TQYNypM2g89O+BNPqcGCE8wlaeawcaMAjdV
VGB/J15nvGKyTvAu5B6pxZcwOx2GytjMPX1HYYZsOOs2QEp1TErX3iAiEuJb1UIWs7ERKZNSmaC1
fsxPZ1Rl+tv4tt2bj3hIJY7paG607d4k7y7G7O76cRapyeyyrA7gBwghWrLQtWBiDqVNvBqQ7nH/
Hg66yKg45VsAB/7aX8Z5lHEeEaOEuEl6HkPD6apDbe0zHxhX+qNt3gJWw4kqgY7cOJKAFgoIeyg3
sEOP0qyaXVFDqA+Y5QnpemKWd0CXUAoRGjb9/E932EIS/ZKFbzSMCphTOiQFKDxFgLAAw4hsCdwA
XwiQVkCxRTCZwtxeEWnaxJCz1h1ahMIgeI4bsg3lxlu3jM9iAAqCGUo0X2EsSvsYkFno4pd+HPgp
GngtMFChQXMmmxqUXk7YG4LCACc1CFEYM6BEiMhqm4z9Z8ogRZZWo5DWmucoeLPT7qjK3U4Ok02c
/LSM2JXAvmyp3aGQRYygn++WD/AToBcBfhFz3fSELPQkSgxIyQrCyyneRrFxn/Tzb9dxLkUwoY0a
j7FczGjc7cxka6H1W05TrwhLgZ1zAvNLOYxlaDl26aNBOE5PWvhlQKfmaN41qpdURzOM3VT+KgUi
qLXPp4sKpbU2EzgjoEe6XL+8stHP1rTopOzQv5b52zzudlahOhIRJQtEohif3BnmNAU6RIXE3Izj
hFuB9rHbN+hCF+SYPt+1VCsMzhETDusTnToGsew+MLBlUupm8VObb/O+cXzrS539MIgoruAr9ksa
4zfqIGl0RBWo/ytnk9QgKDnYYeQkhsB1fPb2l1oxto6MgmylE7Saggxd8YMTlT9tuTmO4XMviQje
REoxVl+ERaWmBZSS2k0EJo/E+tH6w00jMntq1ZdO91IpxurVPGopTw4e1lNke1XgJ+gfbu9aa/ga
qMN1Nw3oL5/0+So1Y7QcrHtJrnAg/qLiSKNTtq+8R7pJVjIIN8DUI4GCcXyVmoOdRU7RPKTlz0CU
GOTEZVD3l0TWWc6GgnpRN6BJ5TvAsI/qRgd66H25mbb5fYUIGB56J1+JnkycSsOlWCZQCFBTMUhJ
xT6hfzn0pL0P0KLhSX/Pdvl+Aop059Y/cX0bgpPIvYfgWihkgYK6EeNf0EwdFSi000HMs6204Pr1
JqsWXHacuiPUW0hhXAt6wSNNaSAlrncGoKIDZNAsF938ngzU/6DYBNOuim0HXtTuH9dtiHtQFrKZ
6y/PrD7C5AA6A1v9akohRK5OIAvb1ZG5XxfFdQALUcwuZmjQjssAonJp2EnZvFMnNOhmxC3M1IGN
f1kXJ9o7+vPF3TqWftmlOcQp9kup3BXgJhUODohWj/GdRmpPdTjR1avBuVXeZe0+sI5kFhx0riog
VQEcNCYhPyVIAJ7bhkCbguvMr1LJq8vXUDRGzb+/6fSDSoO7T7gVFRLFGVERihjts0JQ2x9KPDfm
l1lqzoatbvq5/JoryMOLGBK4t91CMOOqI7T65QW97SJt29iVW8xwJC0AHxCYm0izxaYhQIbiGuJC
IuO0MSiIfjdC71e5RN1ItbYxeRn9/k6pJDfTZUFfAbXrT3fEL3GfZnNyOQx7esHGreSWXQCun1lE
WyWSwTiqvMZkdoaRMFfHriGc9R15kkUtJ1xrXyjC+Ck8Eg29o2NnXVd6US8brq+SzWwpiBlAa7F+
fDl9JvCKaBKwCIVBRl/k5fmtmkqZ1AnLhkmIYt5FxW3sv/jNSQ8eW00H1/Czahy6+LYMD034IhBO
1+vznv0SzhxsoCoVedRBuJ5iXvVKV8+B+WzEe/CdpOlDWJ0UA/01gtuGe5/T+QgdVQ6EQ4zGc1WC
qTGCUNDz4IWq7DC37w2quikNIOuDRae0YlfOhH0DXGUXchllxyYko0mDpTk6zVOEVz9wn30ybcbi
yWoyV5me8rBzC/JkAHrj76z0QjgTFnZNqlkzDeFbMJ1J+rnIry3jdYoxUGAdO2tX+V5Q733rbl0u
15YXYhmvIwVzYIc9xErqponJXYW5esOvtor1tC6I67sXghhng5mfoQbGNN4NVniY8AIiUr7VE1tw
RQj0+XDvi9subo14LA0qZrR9pxrG51CbMeqLWlknasLgv5l/6fTx84WwMNGDMqkgLFZ/KuVmBOBC
cPAx4F5JNsAZtnK3HRunxxlZX0t+IEiHbGTaQgSy30ufUGToVbICRLwt2j6C3neTMfD0WNoRLQOZ
WrFXU4zh9/VBl+ONjoWWZushBQh8aj9N2nuZdQfBF/HPzq8vYnxiWWdA4K57PACQ1gEga3/Tp25e
hUcDDF6WtpMaECS3GzsQBFMfha5PHmqxFEzgBnJn3cgJlmKuXupA27Um2vRH88acdLfIrE2JDLUS
37XZdOzJCAgq+WCEGQAdH4DMAdh//7EyfwzkhU6Fy50KMwmPvZXEDprOd22hvDdpvQkCAEcUCjh+
mzx2QCLlDpV1v76E3Nt4oQgTFmI+MgE+IBRJe0wvHYL4tVIVR5e9YJwEu8V3sL82i3GwtQ96KZ8+
mCr1qlUfGn/cyeWd0t7oeFNIlqNaj+u68Q//L4GMZw1qOTX1AdZR6r6DQ79vZCBojONmXcz/40D+
ksM60VwHxRMq4rSTgVibirhBAZ572R3qQ5K4Wdd5/eygfLATCKZWdmmFYBoGHAxtebUoyuLlgSxt
UECpMgLgMjo1PkbA9KMJi8fzpYt/JMjFjLHb56cx82qM8/qDwLlyHqSQT+dkgHzGwZmVTMAHa/Rl
GFRIITdIymwT+UoHrpZfEfDUT65V3GIWvwZV99ygqKd5aXgjT/l2fSE+G/HldzDXCeiEAXFU4TvC
di63yAgMTjyGsqfn9Y0PnB0nV61JIPOzcUEmqLeQYAKsNypTl2s/zCpGdSiecGdfp/o+qB4TEXIn
/exP20ubQw3M+VFmx0sR/dwoBFA5yA2hFDL1wQ6985uOAJRHCVXP9k9NiO7w9aXkqQWEawz+A34a
+MGMSUno/5AHHWqN07UJvI5s2gJqaF3G53AZN8hCBnMuR9MO1ICO3aIljkgwmzj9X2rBrFw0Vak/
0s3JQrdHYnm6rtKv60rQj2Q3Z6kEY3MdMgO2JEGElYNmsXNSf2MGp7YRdEmJxDABzED7cegxc8fq
rI1vxfDsZ3dEE+Th+TtiA2ICHG+43Bkp2WQOwZRiRzp1cNpgm7SCLeer8R8BLGuBH00E1NgQUE4P
db3LrKfQf1B7EWHU5ysGlqWaGLLGXA5w3ZhDGVgRCAXoavl9oBUOOObgeOfSN97MuMufA0NK3ma9
bB9nP0YNqkkTX/CK4BSs8QmA+JeRK9CtTzPlc2yqZJrRKVUDkb7a+YfgmxE4jeFmh036ZLi5a15f
zW/ag+UNX4mDTDbmXQEGt26dnHIq/QydgLmB3g8siLxWAQQOZIQoLKaeehy96Jv50m1B2u5kp6Rw
8o39KP3+dM+lTPXSXxGp18PKRnMFriOzf1RFtBBc37TQidndupViYGXh94faqS73pv3Fjr31dROJ
oAdlEVtnkT1IOoEIk1xLxiEgiaOLSJi5ZwFsimDf0WjChzlsPYmA0xZDRlbVGAn+juflWACeimzX
deHJAYgLxpRA7UUPxaUuctKNsHJax+5BIE/mpH9IfRIObkc69ceYhEUhsDrePYxULViTwBgJ3Gdm
9ZBOSLS2RqObnQLyu/sZmBhaKmD1Vu8Y+vi8rh/Paenqnxj3honxgkv9UMSpBo1SB+hjscuIiVeP
qKrLVUjFFQxsQxgeOxZqAd1Vy0zcwIo6erm5AS6gU4OiQHvV24d1bT62nb1QTAziAaQXaCift6sp
4zRtWjp0bO/br+pZ80ZQEX8drhM03zrqKwjBt/O16XzJz+bNdDvdvADoY2/vLQeY0ICVWP8e3uou
P4c5zNUA2s+wxOfQTRx9DOBMT+sSOJAYQN5caMyc56jINNVvIULbGtf+udjJt61n7a3r7Ni9SF5/
LM+mk+6A7rfPTiD79ffrH8A7IEv5jLm2alOhhgP5FC0vTU8kuvYLySvw0Pp9QQDihLHiWACQk7HU
PNYHuaATzGoQumh8yGSnQXtHph/W5XC9lwEBuk2bBCzmxI9WlU3NbCGLHH4jPdAN/dSZzLt1Ibwz
gWL5f4QwhmGGllS1VIgOpxLdzsND2j/hJeJ06AleF8WzwaUoxkCKwFfSWYco4p9MO93kXSbYGbry
7KFbSmBMwAdJTin1kDDoX7NoP0Y3iBWV8ksDAI/4azEI2gF4ET0cMh1zQ5ilsoyP7djURWwAMyQt
HnMtcSRVc+rwLSxfdetblAvMgbt8C2mscr6dDsgJoT4/7TEILZWCTD538UDTC+eI4ghGay8dcAKw
giHo4e6N/rkNTpp8nZTIt9gvFjp0J7caXtfNgWvei9CK/nxxOee9PGWEhlZxr28qJL7hMjeAURTc
myIx1G0sxNRWZmdDCTGpcQBCJ3hHESmK3lm8vVlezswpmistkIIMPXb58NyXR9n+sr5WPN+2/P3M
0ZkTpcx6OqOjNPuy/zmAL9yedn0mKn3wvAHGm3BtIQ9AsekuF2tSlFgGgjdQcEZPGULHUPe9fCBD
gweRwF3z9mUpijFnKcwBvFdhX0oN6c058bTwuSKRt75wIin054vdl3qzBW4xpBD5mCngf0+eTczH
/B0hQFsDshVwu1ne6blTbbO1qSrqm1+5lq66bSia8eGaAKbn/i2EeaHWATqrgD2DoZc2dWYt8kwV
jSWJ4oTd47o6XEkW5cigJVLTZhyBWiLbHSuINC30Ser+TTzufXmD8ed1MZwqKcUew/gO3nemhUDz
cm/GZIrUCPUKt7d0tzKsp1i3HF2ba/QvNs6MLNOUGTuULrdmI31dF847sEvZjPWRqdWKwUcVWM1n
tzPq29lWBK9wnj8FfhVmsnTk2C022gzCOcxhL7RHJ4DL6fLe05tA9QCqjDa4wrAObe0nnkrq51wf
OkGhlGf4eC3CYDTE1HibXC5ub6m+NUe4LawYkUNQuENJTj5pBQ9knq1QNDcdw1gADmfBE7pUAmjp
iJDa9DdqilnVvvBaUO7Z1XZ9w7j6/BJE5Et9qqkYwpLG7prcKIOj1H77gNmpQUaSI8OJWJfGt82F
OCb2Qoq+oNxK0AugPUkkO2kM6K8RlzywUJ04Ape0HXrWeNOVsyhO4oUVSERSDgoFqUKL2TotV3xl
RHeo6yMPq9v3ZQnA1646hYnq6cpbCzTAdW15Xn/50GMEWnY36m1Ovb4xAEmmDQM3MKJ8r1bqbdyj
eloJTh+nS4e+FQD6b1FEW1y5l7sZp+g/bIYe0z8aWhlx0pMpB9SmfoxMgMtlCNe6NnbUSN5U6Tt6
Qjy56ET9jtw9Bug8vgFZMuRVGD+X+spc6R9gCEl39DFhlZnEietu26mTMwJtuJ9u4zDzlPBtfb15
trwUzLhyFOMrpHiQzRmDHODb+1yqnHYUhIu8kwksREMBGSZGZD6hA5RACDRNhAyStZv9nRzviPnD
mEU7SW2DDbnRVQB6XnDemJglvNzJpBt0vaM4D0pwa2JapZhkN0rSfa80B3Td7yNjejDLl0QB80gA
QslKOaq5aKCCqyua2jHTQWT0r1JXvLzlJVWlkLq0kxrM1eYmLgInqzfALFzfON7JBCb2v+Wwec8x
lxswteQIWfP4XoviTaWU32Zf9no1AJbq2xSJ2vV4lwja7EFXhVlNdOUymulzlvbKWKLlPdJiD5dj
tq8LvAPj0b/VtOI8DmAKUAvJdwGkWPx2lyl6xjHshOynjGcV64imMWvieirwojd+xMNtn73Pgzs2
W4BO//66Eg0IrhjopY2WjJaRMkpBouLpbpLnsjnE8UsTvSblSye/+vfrojjlPSil6yrITYFDiv+9
tJV4yLsJbg4ripRy128n1LSGrRLeKAYIf7YEw/2l+qyKnqbcFO5SLhNxjEmiSXLf0IHH7dvo3kn7
pt6Sb/fSE6k3UbOpnwRehufViWFh+IbycaKgd6moOaeoxqgdQt90dolx0gEKpnyX4y/hKLAT3vFb
SmL8WWoMBYmoJMR5jq06pfx9SFzdFwRUnC4mbN1CI8ZMgtHSRkLl5C06ZZV976ROftTuWmTkveq2
8l3jcd1aBJp9XCELx+IP8V9rGCEj0vo3dfFcgCLAzkRWyd0sPLkUwyAqkIyZeGNurKLXi5EiIZgu
yPwet4Wraw65Ub4FD7Mb76rbEo9LZ35ZV5B3FSE7+R+56qWRtCkoGgoywCqbHwGoFoJzYG/XRaj0
d7BXxFIGc+J6OdWKRIKMfgueJvWpOvreeCCHxvMfikdl8ACs5IK4xAu+p+4Vmubdv/OsXX4Bc/bS
2JI0KcXqzqp6m8zytsxm10RDx0xu+6o+fCj8X6/j/wnei9s/VWv+57/x59einOooQMvR5R//56Z8
z/9xm35/fW/+m/6L//mLzN/bvRfX37PPf+ni38Ev/0u49739fvGHTd5G7XTXvdfT/XvTpe3H78dn
0r/5//vDf7x//JbHqXz/1x+vRZe39LcFUZH/8dePDm//+oPmH/9r+ev/+hn9/n/9gZmhtn7/zv4L
79+b9l9/6No/UcfDyUXyHdM5YJX44x/DO/2JZv4Ts7QaGnGRlKcXK3xHXqCJ619/KOSfqHmZ9ELX
8LT4ID5oEObRH6n/RP5VAZIMeMXRYKv88e/vutidX7v1D+QSb4sobxt8zIV50so4ENItgnwuhkTw
R8ZPRoaUZqFEdAfMUep2CBRzk4xSu1usxl9Sl1IuPQl+Lfh18F/IoWjl8gep6MKTgMOrUFvQnWDe
Oq2+tnY67q286I9h1oUA+mmHzFsXeHmyPwQCOZyiUwOnHBgCjM2PM9LH1pygJ7dqSscerfLQRkN7
THJTVGb7tILo3UeKGuqZWEBAi106kWlq4zTHixZTgEn+rcmnEmNmZfi4rhDzaPjQSAdXDSJnLCHQ
PxgfqZhTECpjB7KWxC5vcwu8ZY46SPUDgr/KDdOiePfbDIRCegfSoVGxui1Ig/KvDcA0t7oyp9/W
P4izwnQOHP/BAusqi9LeaNFQ2B2+J0ZStUfDky+5BbovvwedKkLD48oCAiKwsAlsiU3OBnmSZXk8
II+AfM0NYPu7x9JKDPR1piDZXteL6Qz8c6ExREEx/G164VJbXtjqENUTntulCea5WDsqte0/mkaA
scFCAsVL3xfwoUZ1DOUWeGq1gnJWJStITAFo3eml2HQzufc7jPTGgH1uUyB1lX4ryL1zbM5E0wm+
EeEi2PKYmGPCRs9KkpkYepDyja8FlVOqReetLwVPCir8YNrTaXWXDUxl9C1bmBYwHQusb4Fjzfpj
YpnCBpfLd8XHgsOC4M2AWIC+Lza5EdlZPWRJYDoghWi3JnhtDjFwqF6LKa4PWjZJxAmRKtjYmLx8
WNeQd6oIONvp84La1kdX2GKzVb0ckCANdUeuw6J04ta09nYgZ9YWYNDKjREHyoy0jmpg6JGE6Ai1
62afI5/XOJ05FO+90RS/v+qwOpoUxNpjHpEJGAKSV2aRJPCVmeHfJWUyemVDssd1zTkeGa0UAEyl
rX4qHMullUuhNuTgq4ffB0HYfshmRXXkqEYOMjONeQskaf91XSLHmmCvaDNCzgFXjs1I9KtUrooI
ycCgrjF+VDeB2yN36P2+FAqLBCxLRJI6O3o/qJFioSEbyIeJKW/KOQVWXiGJ2hF4utjAMwYvPb3Y
2OzmjHKEMmaVAcalsscEdhptSDVXgn4pjtsDqzCSmKZOEY8t5pRL6qykZYabBYGFvlPCAWMSk1R4
AzpMBWEqRyGb4iHhJGBK+pPTs3KlNKUWsFWZNfkeGRPfA0+LqFRAnyi/YuGPk27LSDeB10AHtRbr
tuSxzrJWbiGlMTv4ycFyIyXZgE/SK2r1IZyiyE01RKWhLXCYnKW0KREi7hCwz6msKyNGnVZSGQGu
fohB/GI02babe2BegGnBXbfAy8fMn0qik8OkPVsySEaZXbOyxGpHXOVOHxfbtDN7z9ZywOwEnSPl
6rFqOtE0DW/zcBd8jG/iSc86UMMuSNumYAjWJm1yJhC0eI0Wi8ZoeEuIqj+tWMBdI4tw6TFUM6tm
dbB0xwAl8L4AVeO2a7P6eug6zVtfQp6doP1K1zGOSnEWmFgn0LOhN9G85IyyGRzsgKhoM+iGnQ3n
ckIXi+SqUpI+1nPQb+USDd7r4nma0tKFhrWEoZqMpkXR6rnZqvAhGcZXLElPz6Zdt+dUCUQQaDxj
QaobkA4KkOp1gwk2crBwAjO5x9bVw83o5/dT5NdeUs8/TT8+kaBLBNZJv/3yCFrAxsbtAtYqE4k1
Zmm7HB6S9IWOobhM28aJr14BL9/YrK8gTwoB+R6NTwhFJLi0lRHdkZ3v57oToXTrWU2rbovUtwQ1
+8/7RPvBwMqG4XZk6QgjxQDL4hwEKNPXRWU+xHJov4Jds31L/XkWPGA+UPXYdYPvQtwNiAcUORmb
UJOwhqp4wSA2tGTHB9pJ52mRNmtepPTGjT2AOxQT/UNfOJnRa83GwD+mHpBg5NaT9D5CqhS/BS0F
RZI7Q9PrkmvYY/szkvt0RlaxQr0lVrpMRZE+y16SAVQbjmymbb8t7Do6g4FQQ8Gs7QfNiWKperNR
RAamSij3mA/BkR2dtlCNR39qgX6d5B1tjYz0LN22UWT88E2l/anhUrwxjDx+RtrD1AFSiK/G96rm
cGUouf4Y5gZC+ja182Yb4INfQmnusg2m042TbUkBVDSr4OhbJEw8mLWVAs60kWYwYepG4HaaMUae
nGY6EWTZOBaFepCFOA0zAogSqS0sArV0jK0oDGQN8yOGes668huZFP/P3MVF6mL5TOUYFNj+4HUw
hooxQfaWSMqwaCzkggEbk0xXsabme1LaAJPP0kZkUJ/PIdBIKMOkYdOjyNhTXEVyXRiRDv7PLN0l
ZgLoI38yAi/rp1Q47XSZhKJ3EsWbMhDK49Dj9cjUD/NUBe1FigdUbpXW69AZCqrnaWnf1iAGzTCM
nvaoldqZD0xEGQhiMVGnNy1sol0wJvFdZditYKmZeYs/PwntAgoGDmgVjE08dKWmI/dGgTJbNT22
pdmg5KeBXViKQT3oyHlKzpUBa3M0I7aIOzTBeN30oDkB//Pcqk4QAR/fGUHlOrqpFfp31UjkSeAu
P/tn7DeIRAgmSC2U6hj/XBC1aPIREYtfZeoP1K5GLykl4yce/er7MCnmdRDG3fu69+SZIYL/DxgX
UMCyPBpWmEagqp2wNIWhnbK4071MBkv53CaSoFDO0w8jsbaMvBTaeNn+3USJY7yvcsMxQjxkZTIj
hW2Nd3VUvE9GfG0NxSxYUZ5yaEBFtgnYpRiLZQxf8zMjiwOaLukGsLOUhvqU4v90524cfw8q9U8b
Q7oJuMgIJgD0yZp93hUIwhqE6UrZHYDPY7rGoJUnqRKOTfPUggS0wVGeHZy1S/9EcNvNfYGQZQYl
Nji7ZFhHipdbq4uiPa4k2CIG63F+0HtwKWmYswkwYnhH6ZOsbQvcqy1QTEm8LfA4FXHk8dwu6m60
IG+hK4p9JoaYGTJyHw5psMrkPI36vMWD2fyxbvAcKaAfwXsKZDWIz9mHjhKgOQmwFYYTVkp2k9SY
PprlJvsbygCSABQhBkDjbYNt7bHlIW4AUIGkINIahzxUtRMaHOT97ytDAa3wMMRDV1aY+B+ODBkw
GX12mKHt70YbfORBZauCg/v5/Y7HGlFRykNSGblberAX96GBJlyjTSXDwUsel6Ke/fSV7laJrFMh
IZWyrhLH5OCF0ASPRDVuD7byG88dSBg1CMMFo31VCotsbTkcdnWo/n5mC6lUPN5lvDRAf8E2wo+6
RMx4MA3HkgNyauaRbEnY9ILnLmf10Hel44GGWI6eJGb1GiUo4hlvGZLK1p5IdXcYs1F/qFqSuYE2
qIJkKdNt8eGJkEHD/AosD/rJzD0CVnkL+B54Ushl7keYs0rUZ0PR26OEhPTdXCrzW5TMyoMyJYXp
9EHX7wd83259H3lqo5CNVIKCpBcM6FLtWTP/L3tf1ls3zm35Vxr3XQXNoh5bwznHTjwkzmS/CE5S
ISVSEkkNHH59r5P6LlB23DFyn/qhUQVUAXGVrIHk3muvwXYdSrxK9dKfkKws22II4k8rCHvI2VzN
K0vhpeth54DzFJYDgjaf7b8j1kgnPO4a8tXpQiPB9FDCzuvj6jsPbk8WvPv9/b3wnWIiEoL5FQKb
Aavl6f3p3QIM/4kTB8t2IFsZNdFO8xZQ25f/wZWAnmE7yYsMoPTTK/VDGnaFsCiVQxbXJkM6fDns
8FTZ9td41i/dFKgBwLTwqZ734aeXouUcRDTFmlZherskU/EpoMrDYMu+NqU5v/5nPQ4OLnjYYbZ0
1sQ/O5ozFpdD3OFKOt75LU6FO1IErhGpxpCGFfnY7KHOT2ZHffb7x/nCAQCICxhXApQf3MszIPCv
3Uyv1nAMV7JqZ5Z8xDPoqlgw/8rn8cLnmJ6HXPjNUXj8kgYNSKMkQYK9hRRWwD3BfykUql8asb+X
zvz5Bg38ApslAASCUv9Zow3NGhqzGHtmTgeJs6AMoWTgtHZDaFoJNOUVhOulR4hJy3mSiJEXxnlP
H6HwPji3dFnFtbLvBS3E0WzstRX90lXgHYQlDWYFwguf7SAotoSMJ3z3wrOPvMu31gyv9gYvXgQO
1ef0HBBInysfx66bF9WhD50Fc1e53LJrDRFu+/tv7qV1BdQf6CrupvjlpJnmREWBIlnl0M0eU6gt
L61KYcsbIZjw95d68YawCSL/A8aQOHOevhuWrjlqMxT0kG8OaJVt+XbYguwVuPhX1AwbEtoU4BOQ
y2TPh6xaE466Fl+A7ef+RHVGWwJmxWFPvL8was6aArIJHRp8hHP+KkLywuaB6g3lAc4t7B/P7pH2
kaNbuGMJjzz8JJBF/NhvZXwzlclr/rq/vjmCsucnLQy4+C9NSzhstHdLhnJxJw7RaP1+x+ZNHG0C
Xfnv39yvWyIuhfF7BBTuvP+ef5V/bUxGxcz3mQdiHeyK1SbJJoieVPbYB7ZYwZEEWI6srPPI8PDH
V0bfgoIYGwg+0ueKR628zxECDBYMybojRxN8x+eMfEQPiqxDNid9i2qvb7yLMcX5/bV/fcBoCFGA
YUyDKTpmRE/vupzE4EZ0F9UKjjqsg21/WvlAL9xcvGZI9uvSADcLxUiCjhAUv+c0+K4jOptTQFoF
cqtv+WTWi27d//x8QXOBkRMmpVCEw0b56Q0BZJWDFbih1NGyzlwW1PhdXiMdvHAviLjEqBRFAdb6
z2Hjvz4WMjOHjRnleCwC+B6r0VfJOobtH7+cszgBKC7KnPMx9vReshxSw0iSBPaQPmyTdS+hhtG0
XpbUvwLSnEuLpwVBmZzDBzGuKc6AxLP6zbHYjHBMxA2NS/+Bbht579i6PcJ6L3yHPZq1O4ujPz7I
cFEMJXGYYVCDzfnp/XW0KAXVFiAn7eiDdR6WF3tAv/7+Kb7wrlBmgJKCHHMSoSh/epXIBWlfxB5f
BNrow+Jd2mAo5Jr/yVWwJaN9Qs/3/CpyznkwrLiKnoauxWs7q6/Ea0nlLyxXbFDn1uw8WcVs5um9
LHg8kEZDfoexiW8BW/o6KYmvI5KYV9CbF2A77IZoBEEfBXgHTu7TaxlMzZwDUFapYkagTz+HUxsU
fFsqwAjRhcUJcN+bNG+XKIDrn4nH72hVy7JSNtVHETDR5joz74dlihuTufSPceLzbg2W8tmGGfXc
szJI57NLLerlKjHbeErnIsRv0r+2a/1aSeIqWA8AfM6m0uWzNUh11/UlxxqkBc0/J0UxXfLFI6dT
hGyscUC+puR64XNNMcyOzwMVdOHPIUFHoLCSUPhWEhLmKyMSj6DWwb0yUHnpKiiGzoACurbk+UAF
3jPr5vs8qXgxJh/xa3zZuu21lfcC5+K8EcNoFrNtYFg/I7n+tU1afDIuW89TjFmmV+NA8ovcT/Ju
0UgPrIqeTp9HzmWtx2m+4iEV3z1nG2/MPixXWQHrqd8v0heWD5CGM1MM2BMg3mefjNMk41C44mWi
uXyfjkV/nHO13qWrj1851F+4FA4fYHfn7aBEGf109aSioKGOwe0YxpXdwGZRvM2dWA7Gd68lqL10
KcBQoKKAJXiWsz29VDIX0z8jODUT9ZXk03J0A1xn9130rykDXlgOkOtgOoZ41zAFzPH0WpsJXAci
DNCNqNMn5e1wzYKihLNjHhwW1782oH3hO8XMFEAr9rxzW/jsjZUpOhASjbBuVF0GvUPfn/LQ6Vf2
uudPEM8M8b4YlyYAL4CzPrsrs2ZqLTSu4jYMgtTK8iYktP8wiOBPOYRnj4kzO6EAYxEn7vNPMHcY
+y1cYOCNqV0dcHjO2WV9zdPkGQsfHzcuAygYObyYLUD782zzBkEUWRA7LkM4rTLIC/k2VEkvGg/j
vU0XrS/j2nIoRzIkeJdp99GHtPJUN2M8//HTxe+CIx6ofIZ19RxBgb0ewowLDG+zSczIxkpjHPMr
Oc5lsv7hKXzmyOH5grMEVgakTs9fZD6tfOzByCCjHC7LnC1vlli8Nsp//lGer4JZAwatPyfs6bOK
IhFCjT2WfqWW3D5EmVs+q3T68vu96oWL4JOE9TFBQXZOxnq60pzamNyWEL5oZYGANB7DuiDr/7Rs
AVQXYV9Goh0CVrGenx1vuTTrZA0eGE+IanPUtW+yqeSvvZb0+b5xvg5ICMhJAdvibDz29G7iZR8N
htpJBUfy7NsMRuPDPhbiwedzMVY+LuSPVZb2I5dd+ZiYSD3CRXvAXMwMW18x0NfgBBeNk4a1YOFu
seFl6hQaUVyK3YbFBz46yet8koU+9t0YXFA/S3oqernebtFe2LpfMA+6QA08vZ2mAWFRud2Tb07w
wLc9dcFp2uckauDMmGz1hKWyABwL46W1oy62RscGysTMwLFc5Wy9h10u6rxR2I2epNmlrnGGkJPQ
S/C4bKXg1b6PQ1rbOO+zwxQKTlklCPIATqQLwryeUZTSG1tu/Fq4wn3a0+gciJzN2Q3Dwl0Ogk9D
fBCjhrdxFDqvL8JUqA6uO+P4eV43dkdcL11d5r6/GrVKPoRkjR6lidOlKoSCemkR0QjffJQuXUsy
u16hIOAPhqzKHiizaXTQpY3KKzV02PdYH8/DxcCZiGskZ6T02JEhlYeE2DKoeBp7mINGchqb1eYT
aeSQsf0Yg25FP8LHDrIDncuxAHNyF29Gi0F+Az7+OGPv3uAUJIMAaZd5rsyjDGX0KXFGIaSYdaWq
/DSVH9IMAtsLtsz+G0tyUO6W0m5xje1Nv8uQLHab7lqKCg6M4xeULfCcNQNEYrXTSDGtVi4LBVd7
bcKKEqGu4iBJP8XztMCOJsv5pxD/ju983fPTEvAY6mtL1Hbw64CEvrPHI85qsJpFs46eozDwoGFX
02xgCtCHUgXIeYnzr90wxZ/2rodvKEWgIav2Ykawgyoy9X2imnVXYFZ52CcmQfKBhjy0bYxQ2M+F
cnt3KiLJ3hf7Rm5lx5FC6rbyomepvgzdrusEtLkKNnbJgwu6/BMgfPj3goLKxypIVqPrzicDRkC9
MqpOhh0Cf9DSRntcgGx8D23B+0aOxuJjJ6QPsAnq4CvONv6Fh10p62FTYoNMqpxsXZbMvNcZHLob
JVFxwtpFqfES6Bl1VR6d4TF0v9AAOboXn/ZlHqLK47//tu9WjFBaEvt2KoleKrWWw0mEEhGc+PQQ
rNoNOiqriSj7fbWi+GpWMHvawYadPiRyYJ8twIap6Uw+3yLuOSWNCGedVC6ypJsqMck0qNwgN9Zi
XOHfatKP9gY8ivyR6T4TjSmnTB1Wnq9rO685GA6pmkiOyE8ymJts0UnyIRORZ9DZOYrFoAS02lM6
jHByzEtof4OcF9M78CSWe3YeUR0hnehj8HGyvbsfkgVZ8r1nyNDeA82/aHgsyYpalXnYtPbus1ic
mqHJ4vNAHpQP/CEqezu/nfKRm5ME83DCtG7Z7zXE8UiaLZzA/rBOe1TzTLKlWuyuv2yh3d/TKJtt
VeJZXEzJQHqQ+hbSX8psi32zRrTIq1GK1FRhivIZfB1hUXxB7GEaAq8EUsWTXkGi8Hu3v81YOEan
od+mt7PSSDvb1wEvz4v0YRzz8A77//Ig1xHTEpKo7AR+nzzTl6S8l7tbykMS5KpsEwb9KdoqzeH0
VZr1ZnBDltU2XCZagTqKP8wg7PjEek5vd5f3a+XW2G8VxYgawQoDbAeqwOjshyjnA00L8Rj1Kb3l
ncriqh/DGUlcVuCZ0HCYysqhPRC17BjS5pQnM63H0qquXWmf3KyjiuNmFd7MdeniKa5870rTrCD7
0tNYLMLR1q5yiy+Aiwo61L6czAen4c1Oow0G0QXTJP2k0t1B9pyt0UMHndiD3rAVXG5RZpPHPJ9Q
UV3sXYJRpyRld+Wwfk1tJh3fB9G+T9j/+7iowfjkWbvAUOsWeBq+TZXopT/wLMjxsCMywka5FMu7
vmDDApIF38gxXtDdVApScN6aaHDXuvS7b7Id5WgNn1xlW2Wn9DroO/mh90h9rUCEKzIk4Gz736Bw
eVWHfWLuuLNga3zeJqHYhVp1+nEcGyl1frmFyfjDUS1d1bHMX3K+G19NZQe5xnnQFLdYGstWQxGa
TJWMAvSzZReSvt6TiF8mDPQ0ROrG5CJbgzBqplCFD8ZjF2iGwJGvAQNzH/dnxd8wpY3XimY2tocF
YLfHLpOC2dvPu3sMypl9FNm8jpVJiEhbigUFLFyIHrJoLwd8wKPo8xbU4+K97zE1L7YooQ0o+d0l
dKPwnVUhwe+e0sGVbZbn8mtvtnk7EnBxIJ1PFXoPP279Rb8SBJslalwAzqZsBzRb+ggBQkE52srY
jh+V4f27NeqNb3GEISNsJS477aUq7wiydSleZA4PwxDzp6yJKLaMNsWW907aPpprxjeZ1igK4DhI
y8LvdRpGiA+3EiFZ0qtNnLKBle98t9u0DrlS15uw+npbi5TVKfNdG4IHX9ZqXvJbfOje1tOEA/5b
lDCGIDyg+Pu1s2D5XS2Wz92N7yJjfbVuXfEjFVkQHDYrSXgTgRY7wHF8xTq2Il/FEZ91sd6EWwrX
hjLCV3oVIy8Jpu8+Z/n7Pl2w9/V5vrkD67s0/7LE3Lo23YJNHWMki2EVLj4brgIRu+h9WZosPga8
Y/EFWp55u2C+EBJi4d5kh25YqKkDuDI9arma7cYNW/Je+q7rYB8wspScZmH3qO2KDp8qOuJsut/6
Pfnx+4L4lyYtOrdo4ApgiI927fnYK+F8wXbuoGNwZm5ZPGY1PMX5TQEX0NvfX+rcHf0bDUW1eh6u
nJsWEP8xeXharQZJBN5I4tOqAMsU51KeN7lO8K2na2kPOu+2y54u8cUinW8XWJ60v7/+i7cK0gIA
vjMR8jmHwHAEibFxQRvT+/Kg1iz5qLrENkRo9crY45c2A7eKaTxa+hwnLQrap7fKkKMROwJa8txh
ABxEKWJj5PqacvqFG4ITcAqNfYnxyi+ZZUEeTl1hcHLFy4yItALV17alK0hT4Ws5kC+8O/A5z3gB
aEyYNjxDQ3wIGfjqQd8VHErweExAjs363lWE5ck1NrL+MHjJrrahkJcm68i337+7lx7oz2EOKA+I
4Xp+fTUExYQSDpRy0qmjcx1CfzOMUX9/lRceKF4bxkUAts8UpGf9vdxGj07KpFWgZ8SP22Bp0wKF
hTNd+cdfCMB5DDMwgQCV6pcWUa/pxvUE3Sjty6FFVPN2lS8Z+fv3N/TrYztfBbFUONmALv3U6v0L
KoR1EioYIE4wQwGvOob9fGPs8KoXyouXKUGGx9/nXPVneFLfE7APKC4TLMIghi0v2iEb9xoMaImQ
nEWSa7vYDZXGbq/zMQpaZADxoMpANrkgy74DaKY9xqvl9Mow5PkEJkGCB1B2kCIwjMMKebbnjA5R
jDMK6Cr1efhI9yw4hDiAD1uHEp1Ao4Ysz429RgR56XnA0g/QGljQoGQ86/+70m0zjtTzThdN9TLO
KOItS9o/f7kYQcDdGHsZxmbPrmLhnrJi50yrbRrJYRnN5zC0rw0sfoUYoE0FMAMNNVRHv2S/4EDr
CUWSQQX+PiKp1mj7Ms1LWEULL97NY/QfA/0/kr9f9d/0vMw/1t+K388i+Tuoxv9erx7l85/8f1AB
j4/k/y6A/9+C/q37x38L4PHz/+jfo+gvsBKwfGPw3DPM6/ER/6N/D8hf2JLPYxpgZxjL/jxT/yOA
T4q/zoSc818J1EY4cP/rf/23AJ78debU4NSAxgQWLSDP/4ECHrXC04M9hiQf015ATJgYnUnJz047
OBx0euT95WwCRfkHHS5perWHNuN7VFkXG2gaiOwiPaLH6iY1HGnpua3p+XaDspIwWl6T67h04f3o
DE3WDSpK4HRNsS8JHb/MdLVl0ZZp73CywYeXjvpxYFsUviswEUB9Om6uB+sws6Xap3uGDCbGUbTG
FlGlnmUs/Vj0whSNiPrN3iXLlI2NGbdsb6w32d4SD9p2JaEdfbOyuENmQCR2BnuX0N85vvCkQWNC
r3OOxPs6SjlUJnOS5h6V7M6+U5Tl6jgPkNBcpAMDSyTKe6BRexrDV9kvQxY0kfVBfyrIBAaLKqN9
vXJTEIigTlP03cN9ulppWU2Z9vmpiLd8+JTOsQqXVuyFie4C6Sw5LjxN6JXaRvNBlMh8OKXBystb
1ZsybBlQxxGVK+jcB7Nu+XQaiQxr3u8rP4B1hN9FsCjb0N1KTwExjGJsthkbWJUyJ09WAsMApXP0
aGdmraJj5FJCG1kk035EEECe14Fdg3w8EOQUwf5m1XyBB/KCsn3dWuhgEHN+qUAo6c5aYJmGlyLr
4daRB5kA8Bfpr/AchOs0zAWWsVX9yLawrNYYsIA6JCKnTjQuiCK9XFKgHuhlU4phxZ2TYUFvR40/
O3Q0gFSnKLlF15r5aMLHtU9qvA7LHs5NqwSoeBiD0mE2vWEOhjiaaAsDxAvvhQRGPu6kHuMgh4go
AAJxGiO0OzXMJhU/8NwWvi1n6FcAbapyb7xblLmkPl+uVUaW4BjC7owfd/x/7OmMwZB30Vh61woh
or3p6K5UvewgMyGgZcyiGvzl6WOew3qXZvNwL3m5EoiASPwx96GN64EX8tYHgqhqpPP6Nui0vnIM
ekWM8rqkQJZGinS+LZP51iDDGAm4EUDMTyvZWXoRMkl/FCwfpqOLCksq3WEK97YbYg5j2cHauQnZ
IvLTucgXDevGsmyWOQ9uYGQJMNAMpkdSuoZm5BKJzOyLHQB1tgAYddgWcN5AnGM69xGmDGbpDuFo
l2+Q79Oo9gDKOD7XMbjFWH6dauQ4YBqCaMESHk9DEMHGEqLYh6hEzAvQXQoCX5mbaapokDheExRy
cAIfMryzgvZbiJaX5ayeByihKgNnYV15OK89Lrjml92OwQ9OQJ2voMxErQBGgjAVG40RCEwEjFfp
hQT0oCjMtcr5nLPCST8nb2dr2T0qfFjElsqvCEy3fU/bRG7lIzhIhWr4xBJ1CDR2TNTrM5IfUVfP
LQBFuJXPvAC8NC1TX2O1+jdTvqjHgaiYAqk6K2YlLowP17Qh8+l+yXuvwpZPaQRPAefTXB3y2CIL
12+lRRZcKVfyyMg+lpfBAh20qOZwjvCPFGvNtEaLJf+w7fMQ3nRIUxHv0Fxn646JcgeIuCz3dZxb
IDJb92h2s9uupt0aING6h78n+24VdgksLK98zRY5QRBV5kHpsxsCXMmCpCF0mABkpTH/vAhGplMZ
xAqVG18XfWcDwL4t6wDFvin8NvMHxgcCUayEi5i64ywpRKP3QZy33HRXI73A+sTujf2CeEda0PXn
sbFL5Jy5HHERMTcFwJyN1cWC/buFqDEoLmWZd/JTN+x5egS8zsrrPppW8GPjNeOu6pmc3ZfRAFd5
B99qCKqiteQGAuCOpPLCxtFafC76eI1P56137JCEEvQDhe6sIPT7GGBpAfP1LhgqN+5BDtwwtsmB
6UlObU9SXtSDHDRsY80IlDsEuw8GJ9NEHtehj+93Ax703b5n/gwEbOm7FExNcwtLs+iR+YCTxhvJ
+3bbzx16wqOYfYnGKFwO6BQArpvYCF+xINxYw7bMiGsALc4ctxwe9R9KsmnSpnOeA1FJDb3L4y36
IMIIkXYA+RZS280yUeEKSJlD7jbwax4nQJDZWnRvkWZiejhKBiMCtyAPxXEiY7ND8ZVJhQU5n0vu
VPF3Mo3ZeEy0Nx/3OWP6gFpR9Rd8EKysvAEIW21E9bDe3JhdmjQG/MFrrYsCroVIYEsuOjGXKT4k
HcodBlYyuu8Q30NOAMmz4EgVVk8teqH0cXE0FJVdOdzlxAbpe4U2HJMNI8duRrUdwNgLckvkcTI2
i/dQaA1Zk6W9PoSpsfRoBI4OgGWa0tPEUqUuCj5HH8AEiVJoQIMkv4qWdEuraAd165gkwv8YyabO
UXE6esB33C8VWfqYNtMIo9ubbY8AePXF2GFiifnSlYmE+wgbp5kfBJ4jv3Y7FOGAV0jJVlg3sGhp
GbBSWFiGyCm+9KMmB6rUPB3jftDuPGdlEqaLkAmmd9AfZJgBDyzUN9A6pyEyr1NkNYtw3+8GGCfC
TVCl0Y+NDGKs+kCYpIEXwuLgWy5Rsg+aFrdi2AkmOGOZ8YOydP/gxoUmSCrqp7t90PkD5DzIj1RZ
zmy9Dg7pacxPeEeFlVHX0rPryLm6yVnLUQO+l5PmayXiESBcQrT96uNuIoc46JJ3sAHckstNTmRu
I1RVebvHS7G8QV1l9U2J4cyim9jvUXqpSmX7R1GqZeHtSqKOdIjlyUfz0Q5GD0cezd03PwfZDAR1
oR/WqHTRGwrD2Ol63aXavs22MD/SLsIrBcEtF7XAQJA1EPNne7WlCpN5BMAkZT1kwMt7vWbyuIx6
zTH9SiZdMwiaxLsudTw4ccAMxQGSa1R+fsrzGcBdMu4HdJq2qPJlUgfAqwp2YP0IRHvCM6jhzWFD
eGO6HnYcs8B4i49mQ6ApyeljNO7h3Excaw2S7xzASbdM+b2MvVtvYBhRyPfx6FZ9F7Bg0ccomfUP
oM9etekUd10F5NSFl9yQXsAJLJ6KmmE8lrdwxMpd7eB+P1z2BEDrYz/ZcqzWxEXzrR8SHrc9pnXZ
F7i9L+IWXhLDdgeHFNb1fWVGDc1s0AaYSxDFjoxoOdvtmM+4DXj9lUGy9RFWYciGPuP17mmyvO00
G37QIEPAKB3CgiHINxoEzmYdY6qo5vVa6hD0OSUoUjiCoYAw4Jwjpau1nPEjRuBIvGSJjhNU6EMv
TnrJ0yucsMzXqHwwfQoAfn72gvN3qK7QLhc02aKqox0JLxJ8WdBVLA6eTTtY1ffAAYiubTbHCAQM
c4kavET1XC+bJI8YRSRrReAOMMPvcwYJxDvQgisccOaq2Hd9s01LirzLLtofUbU4e+gZE1kNcqF6
KOCl9qFQnod1tyn6jguDHI45h26wyqMREc16mP09dkQF6LrEzAaImO4OHbiPKK0SPNdD0rPiS29E
uGFjStMBtZWBwmBLwuFHYtNdHuU+wt59HlL9ycKvFyar/WxBFxYjjw8E2cI/WIlK4bCpBKcSECtC
TlFWSNp4hGV9BWvEyIpsnVO1ppO7m8ezWl0A2/1eiBhD+ZCaUNZFLjWsOmaqMM8oepzvVIt5rBnL
/YmOO9WYuqc7hM1hEPU4Q7j+4uZ4mmrMW2FvHehpEjVyztLHFQq8v4euE3uF4fem20FApXdMg31D
ENWc71CkotFg/0Bl/79P/y8w1X7XqV/36NT/3af//Pn/dOoZOnXYZgPhAisWIjEAiP906uFfZ34p
6J74IEC4hwQQGNl/OvU4+QtkEdBFzmIN+KucmS//3alHf0GQ/VNyDtAsBFvrTzp1eBM97dRB7ETv
h64ahp5nCuHzXNteK9dTNbcdFfH+Zhz8nNTYILjAaaWz7/DzGAYs1g6iPvSbO3bMRa3hZQIEKzgC
349QDPDd8Vsc6Lu47OC9k35nYEyoW0OS4DocmOfHbpCTb1Kjus9CEmIqm9vpG5gS7OtiB3JVrlNE
0NEIiVnyonAsQctPv5o4kvRtEEf+ksTrfAS5uTuICW3bGxeC63EAVQUAV4OpWeGztgz5UF44nUr0
S6vel1PWL+tHPekc1p4akEQVD5PyrV8YB6mUTsz/cF66AoFULqpizgd5IkNeDC2mkwXmnfkQGN+g
PkrDoysIpo8qw0Tx7wlzRjUdQEDZU1JBFU0KtPVmKtPT6Io1adehs90DWWOHFjtzSXKNfTuJED22
DXkPMIPBBQy7cnLm6Wfd922bt8+KOwOOgwMiUjkyhYdt32EjYHKyv3cFhQlqqFxKm3Az7BYMYUzq
kg3YwjyjbmpsrBTcLre+65o1DDdZQ/UTYROU8Xup3XhYEav3pstDyCVXJ764KEAzOQflcL1Csh7W
icvHb/AN5aZe7cTuykWCAW15GVZGx3szptnwMCYUbDYjyq1vornHJDaUWl90KkDPzMsYhQlzIXpp
1ATpNRfoOZr+zDBGFux2HyG9GQb9xN8sMTMtd6tFejTs9SDlxEBNpsg6icsFOUoKbWjFo+mLQzdw
8lhfUzOiF//kxZh9nzJeRvXEMM9H9R4G2MlTTKFrJIDxliAA8W5Mtj00VTDPvjuZmJ6nmqZbUeAn
GZ0/iH1NZANsrdgeqNKWv0WvbcjbKV2JlfgUc5d0R0/zJXkEzQCjfFAxy8VfS8+4O+h1lRTsnRwv
9qer1Hld8PkAoGv+4CH0f5MqXTYZz9/us73y5fpjm+VUlXKbIY9SAgdIf0F34RAo3fUV+BZbE6py
bS3Z3ooF5BrNxPR1yDRG7Fq3hNKw2WSIxBFbkG9GS9UkFjbRpQIVBKPz7MSNJwed2SONpUZVLfbT
QK2vJQs+rSL8xNMuOc7puhy84TCed1IcQ7W9BcjTRKbnhxX3fHJCYpRefOrCpEXO9mmBYrGCCLys
OCqJKgi1bWF5+n2x0xfv8q8qF29Q57Te5vSQmpT8DRrEdzTG6Fy628D5+G7SYVGnxoPgM3Os/W5s
OwmyQeKQXOAGJhoAcd8pSscqdx0SKGJDm9yGDUgc6ki26MYrZJWyDpbys13An1xN/3XH+35jMYbJ
R/q2XBQ+GoxXP08z/bzO9LIs6UOqijszYEpsevFQZmvXqHQkzR5s14jrpveSje8wXLrwA/yXkB6n
a7Hpy/NMtl5lcIM67DR04jOj6BpH6qcGOaemXuKw+8ijMX+/SPkxk+Y+GNcbAzISX9Y34UAxsJ63
K6RijR+xq6uabOv8Ix+i4DAbkC5i2GyAK1VYdwlTxPeDAaNDwAWxZdRCKUqVQdzUtiMXNY3b2I92
qPopQ6hJCOGGzHdfd3YHdUyK/kDyOaymeJOnQawPSa/3w5Dl3wk62SvlQ3E9lfqWTruBbDcJqqjL
y7eLhse3AVqCOmsh1+GU61pu2Xu9RJ+FCQ/DnMCSmKX83Vqup2EADyGZs4slLEEu6u5Znn6dSgUi
yVCGkLLaz6tFFThalFbUo4HKk4VdTT0oBnztwC0IhxPd4agTZEmzaaUBKy0pnkJylfSlfkNVPFxu
RQCiOoN8Ouf7G8KXu2JbbmUwYAuR/4e981iOHMmy6L/MHm3QDmwBhKTWYgNLJklorfH1c8BqmyaD
OQzLWY9Vm3VVV3V5wOFwf37fFVHodWL+jRTpOlMwijT7tN4MYnhM0yC7qQsNu5JhrLxBTisvalV1
q/jtVlVoLVl1qnkEP2KnLstepFWnOImtWhXIpEFIgrBC29R68MJlQL/tB/0ixeoL0h/AqMoyjSvF
3mZhZHkh95itMdR3dK1eMxMafRKd5CU4XDV191mhPQE2WS6bjXQ+tpNwWHKp20rlVRoZoxOp410r
jyOXW2UvD/NZsWz0Q7oRna+SwjO5c2IKLnMTmWbC30TY0yWdUmyh1q7boocUoRWbwrC9dJJYnZV0
2Xf9ayFn+ymozjWl2jWzLO36XL9if8vOuXuBfFptRLiEyp3YKF+nfLwDyHpXm2lv6uFqqihSgYBP
e4g+m1qZ0vWcS1dcWMHf7JpvfZR2WaXvy75pX8Ieka2fjW5WIHdUVCMm4ivlqjNXv4tiusxSq3CD
sv1N22/ywJbyE71eyHEgKU7bqGT/BtdAXponGhNPHvtVGucLXNb0Kwioe3MQZzOeG6S1WL6V5VuO
9iTCwUdN2e5y2Wird7mVk9u2YDE6FbcXOLtxL/MG7EHT11ox46OJOkUqfo/K2OocKYKsT+7ys3Kv
h0TVIoRqlRbrS5U1tW4K6Jm/BWhIwy29BYrOV7OSlUjMAqF1pWfPVrScY4OVWuLWAjkeTmFJxTvs
CDKJrM62MyLzSrWygngSWeLEKd5VpRNFtqvYMtR51dF1MLmeNDGUNNyWhtiL+bENlZPaDBiFKUMw
P+ty1Y5i5df5aCmbUU7sVN1ouTQY8QZXeXXMN03bjtImDBrQuVrv1TtenlpAawkkGVJjaF+OUzVe
NU0kv1QI6EsIS3SIXOoHIxxvamEgddwKKSSJPMt6bV0hhwyMh2TIUxOueDKC3+XwWeQrLiWhSj9W
0ga5pXlRBA23pVEY0sqc4ywuPUnWS3ow/kQz27OK4k5WsiGVLjBgihpl11mJ/DTmKXkcXhiDbc8c
fAbBOG3hTZ2uV+NpHA/YQmh+VIX6Ne1a38NQCzoRLeCAZlCZJgaUTw1V3AYFPWIVl1Z22nmpr9XT
WabKXaU2oN5GVnlpVgqL6dXm3EDCF5ZCWVmFlmeOkWSa4TZWCkvXS2YOmnP6UnVz2fgyGfVpTXV9
hSxzEq7WVBB4yXYCO7ZBjZ5ypX5uOQiiOyVoCnEzKria7rAPKYuXCBV3vKKEuqylLuY8AVUR9dqv
2+AsbCSt8DK77rFiHKJ5CDFdicMypF/S9G0FAqWmAaB1Xht+99YP8hRdItUf28e2yMZs59Mm872w
oixzx5FJ1/UoSjwJ7s98awWGbq77Rhrii9nSUvDVCDaeWLcDl8+cLku4SYYMWmQs+nh8yBFBXOMP
FMAWbuD3rsyqxDM9gpuln4f9CGkySumTbXK0nCUQQNw2ey2VzC3pcJXYhD7Z9HzeuuKFlMwZYITN
AYrDXpY7vW8nLik6XeHxpS8cOc2m9wTpU7Vhg1Z501ZgkUahhNNFPQW5WPtylqQ7uM2qfh/SkPKd
fKiLBDbt3NgryEAFwUJRT65qoM2VMxRRyv46g53VMP8e6X1j0TyShdVge73PyGhcd8bUbjDdmh9U
XyPigZs1tZpWpLUdIfmAcDUkMXRXXwoarxwzPObCsd3ZMaG73A6kU/CuYmeaiX6a9N2wnfVx2Emw
dK+LlN3OmCRk800DEZLp3pvzLE6xUFG3IjXCPRw6ccZTSis7bCxwbTMK6Rg0CVpVn3NsDpITkPnM
FT6aJC0yi9sGJavbwJ5xrUWsJfVlCsQsuj1dwvg+HoV8KnVB/Z5PFVWioMZ/S33ZfK/LGbSPJof0
YnVdljoqX/n5aKbxSslUGPy4nXj4ZXNrUAqro+6J1HUosnidwLN9mYwolZyMbWQbTzIXkKo9t/2Q
dppWvJQWSTW4wfvkSFXWZaWYyQt31nBV1gD5VZHEW/pGoe42nJW7OpLHtRFOL1h0D7saScDWqO04
ciNpDlypG2OI/myMZHCYZOTq8nqq6LAh+Xnk2EldfRrLRx3DpZWNjb+bgQLdl/SRoF21J3bXtJ6W
yvFCNOd6IjoT3Qx52hmNOq1/sBvcHGtgPI/WED0j9MHbsWrfGqsK1o0RFlfDUF1mNONOg4hlPw+a
cBOLszyZ09hVMlBkJ81s1UNooN+NUXfnD3q4i2VdWlmZudYDZCBF0APflbKyVwKbEOYqin4jEOAi
K7LiLMuVxFE6JfYS9GY3VUDDUx1oQQ4ARg9LRyxwJrvrNwXWc9wkY3OH9fF8PmRNuet8VEF20o8b
TZ1GjyehFfsBP/w/EvNfoCc/MCZyeM9fCBP84//AMKoO9UFAiIHmDjVC/09gAFQKDA+4PbJxQqgG
2/8fFEbS/7UYGaGyZa3r6IGN/8Aw0pImgC8sQTYwbZa/pf0NDmN+hWHg7GGhgoJR4zfiCqUcGmkV
odxq2AasBdW2vKnT2eYLz7jLY8LAPi9f0qs2bqZmaZLE49zuoN8iuVcre3oNJFMgpQmt7FcF0CCc
rknGxxpe/cVk9NJzG0E6YLmHw0Mdi4qvuI2Hcxw0Qgt3nbbOXFLRsa5UkDH8xkQzRLKBZeDodBkK
HreSBJe/OuZi6KZJZ9/ExtjVDmQneXQtvZj6VY8WSdv4gxXYD3IkYWYz0yO7LSD51msd6cl7QPWX
eUmQQY/lIB9sAkLS6H6aYrCnSIoYQURlfCvoKgvXlgyj8Aoa6Eu4cNfFXl/LyFzgj1i6a2hqwaWq
rOQej3ilvdeHKBj35ZDk2appBIKVCjs8G2R6HIbgTEpq6mwZ3RFct8kqZ1jTkhpHq6zU4vwIe/Yr
84UXaagGVEEZks3ihGIvf/8Tvw6K/6xOprmL5FxcJLIYHnx/RBPyaWFf/kOR/d9tNfm3gz4tbvqL
BSUmUIeacTul9uxV5WLoE02jNtCrJcepa8JtH8xRdISma37o3f9D1EXNj6M5UCH6NYxIsNc8oPPl
NIPQZ3cvAJ116lVakj7mtsh+Rbbd4CwXSUW4t4tcrVYU92oOdyJEbYTTQD2swjEqT4oAW0nu7eHw
FKMSoAnKS6uaN0gillI8BsFk55R9hH5BYitgkActahGrnXzrhG5JO9DXAf53VDjBNRIRGx2LVnEi
O1E9jnutHnNaEFlKaUC3rzyzlVBqL7VWKR4sfYrw/ADvGbxZF9ZqngNdcVOpGm2vg+uDXxFYk3Xr
I1wTVIW6lq1mMWt0Iq2y9vQOyptDt5tQ+bTWhmkvIrOnCi5xjVgbcdG9yhldBKA7K3GNmjuMk096
H24pxs1tN9cQaarIkKyNYaTGW2uFxn4ANgi9IekScJIEegzIT9WM8zh5akVrve9c+MJx7sbQcy5q
MUlgRLM6NvSA5+wFWxpY00EFKwONiykRBamVo9jYcmZcjnne2CTfoWVwNMwTC+rPJHlpgz7I16D/
ERW5KhLZE4ZCvKihFxn3LLQuv5QwmAiA50RXXFOqI91pQsnP1umU5Or1PEMgc600FGA4ZdGdN1rW
GKdmm4FRyv3g7xvDD6AEpl1in9RqaqloRPTuIdRsiuCpFmVOw43fuddLIkGpreLqlAo5zXYxlfRt
DTUocCS85tU1/SXtYaYjaTl+3UmTqyLLaVewtUUBHz2jco1JUqidETZOu28lxEuL6HG8KQMfi5Uw
KKkV5a7lljhpuTVuRjwEoJH0sd+4lbXYVJFLEYi9lidY/LVphvpT07jyhjizhF4wl1G5iREh0pzJ
Qzly46HCmoFjn+IE333lPoHa8zYEU/IW6lY3k1VB2gxf42xW+zKos12tUjxSfTSl6bH1zdsWx/FT
y476wZlrOXWb2ThXY7o4+zKqEQhbWpzsAbvoHjfTbDxo1jzeQUoq91i7t6tybIe3ESrYQ8Qsqp7Q
AXcR7ulR4QUD7URMpDKqzRInMlhial8j/EomrF5TlH+rIZ9ilcIFnpDXYlZz0Sqz/ttkjh9SSQqM
E6x57chVayWx3GmaegkAtA5h5VZdi1M+XHyLZnJkCU+Oihqei5oPNxO+kt261CDrODoZrJ2L3wCy
M0Bq8DQ6AQCLg7B2rTlX7ykbDJeTIh8UD759fTdb0qisck2tb5UwGd+MbqCFPWgoFI1RkYINFgO1
QRM1S994i4nw/IlrIWEEUliurAnjba+aTP8KZyst3kI5J7CF5vUCFWIXStQEsil0h2phvVhql55J
0zQqJ91cWu8jTlYXgxyUbyEq1nolVRoosVynVMpgwpTy6ZCS5wrIm9yFc1efCYrw9y5j04NKmPmP
pChXscPyACEKFFQbHHyDemPrTXk9lRP/GB+RFjhqZyMpRkYqLtAqQklIg6EW67QVUr62pjL4nQd6
+aABLYdOK7Cl5cKjprbHJQ+CEmo51t9skUHeaHTk1zCE7GufDgFVsYhkJqwfO37uBJRAzIBc3fkc
j1zFwHzfzNkwYwczGnCgwk5x9NXT3jptVY17wu98zGlqSlUV41rMcuWfGZrMOgWPL67kZiyRBVdj
VW/tFMd4LB2CWS82WgHfYT7x1XnhroFv0v2QDanfVyi9KLBhEEkedHp0aGwPghxe5NUnSTrNEhyu
urxSp3Igp4ttoPesXI0uZoE+zjURm52NMZX7qsR09DkhOcTaSlOav0VmoBlrMwinu7pCt0nbGvd/
DMJrvJTypskdzUzipXaPycDd5I1WnkMv74QHJSCCi4KllLJBH1xm9LYKs6TLTS3g+WFSBN7gRxAg
u9CS74emVd5qv7JejcxgVlsEqhdwoaXHsY9VFrkvRe9xMGmz45tp1e2HBMIGbKYKZ9rKajI+Iasz
iGMowu49x6dV9wIp6oo1Ei5YSNx/aCCnpMtXq1Svmg75SYTzS4+HYwMtHKwbaMNEvt/7Jtqf3rbZ
/aNpzm/h9km/oebpTzaX4gsa8eKhqGv5d45KqAK0bUqqHm22Jr5TGDBeSrgtWZq13BteGdA9cizm
HWdqZNUPxJhJOrZNhLN6et8j/KPt7SPmKDKjWgFBai+hmalwKtVpoISbyOOpJLm98Nl+ofel4MPw
RHFuPDEI1bgP5Da6aVnvKGiR7l3Vicq+X6ayfzGSUEWfDjOU0JGiUQJPoF3/VAa9QddaQr3pQZSa
Q0/PymxvjHxdWKOG9Lo4BJNLbGY7Dp3JLri0J2F7qczUkhDZlPQ3Ee+0OxTKpPeq7/LHpA/8VyAo
hOVmHFiPVt/x8pUcMfjCdgxaRxWF+ZqGRkMVOZYw2TX6j+oqTUbzdq5T81cLG+4pa/noHEAMWD1y
QtdzbQCGhI4azPS44G3I+K1YNrUMusX+Mct987Gt2bXXMI1xdp9RxlRjepIMQzmAs0QB7Eh6h8V7
pkwLhVBv1PORr+y5gE772xBDu3ChJB8lpTmHgYeMtkq8LE1Ef1paIq0504ewvmwsO4b+OLdwciOu
5pkyQ+SkudrBkerDPHHHqgduEH6XpFw1LToGjY8QFxqfhQsMkv4Uxm8ZzcqpoRHstRH43nL1nuln
PEyB5iOnlyKpvx7D3EazMQz5jSFpvno+SM1YbWtpblmRua6ONbcNMG99dHtDbwlEL83aUF5yktj7
2JHVYMLeDcd2OCqOWU144W8SXFKnyukgkeslPwOC8EMSUVLuK6PMJoT3jRVg658HgzGsibnmuuBk
BDhEL5EBH2s7BSmIf1H4vnGalnj3DdR8Kv0cqsbezy4lcxrQ6y9J0qqrpYYRwreArhKDNVC1Sppr
ppEqXU5zNyeneJpKfrCIbufwVa2NVFpnSJhxTqvhUb2SbcfzoJeOIn2VkgRi7WSrl21w4XBM5M5d
mr6qi4tZEa1LX61Lr6hGnsKIrImrDFTrSWwa0VXRXWNDzUq9uLLi7n6eqrm4gwaZYT7QIBy/7eLM
0Oh5ahgGrSlFVNhIdhNXHcYitaVeRaj1VeEowqhplc5cPgIw5ZHaG9Ku4BSVkD3SBk7AS+m2+GbR
3E1129nQj0Gh2R8DaRYrOFh6cyaFRYhDQwVOeQbYJdoC4wArEbETjlx8d75eV/JFVyHUdGm6aMNV
Wfa+eqMi3TGxQYAu4JKN0t/b0sKsVBLkj3QIM8obdKWZq/ixrj0M4Ti9N5C3M4Sbdb8QmCs13eYY
Aj82OIjTHhrt/qQyJxTWTeIPlCdazWmYQ6y+laitRyeP5dlcYTaBMt40WjU4pUGP3mTgeiG7hZ0M
m0zBI84trUF9DGeVzmjddLqyBVxOkaQWs1HubCO01b0yVKHsVtCzYPNqTD7ryzfZo1rRcGnVF2s0
Gm5Fd1G1qYYuHkJqsppqSnIvyiS93MdaFkSr2IZkXdANhMNo5XbsYH9QX8tGFs1bfBQzdaX7MqX9
pKTt5Whp/LLiJO6zQOfoBgtyKNmx0MoHnTK48kME83AI0+sBLv5vNba115l7b/AoyVX0mJZ1cBUU
uQ8qWpCB7NBgq0coXePwquKIGl/6hc6GbaihAKnP7W7i0QvY96bC6Q3xrXmrWRKho0j4Dlr1PMMe
xqOJy4Q8pdy8LaMed30ourtR19p7g1MQmuxc5TRG+oi+VIGrxxVIfxM7+ohV8CZstNRyJW67ENXg
mV4osYAES3s6uJVrM3uaKZfgGXFCSB4Mci1dV6EU8gmFwfwyi9iiIweltXIKwHh2DzjY+o6mkvW7
8kVw5WMj7ntxOcP9NYEYuZfhccehFGcQ1hKEo+3/g2YkeS5Bm6i1PqELS5Dnl6TN+7f8be7eviJn
H/+ff7AzybD/tUiCoPajXiXSSgPT+LfaSGhAZERAfWQ5GNYH3JEX/8RtGguwxr+HbRxrRW2RvP2b
wyT/y1zyORbEi3haWIDol/5CbqR+Bc8MA02QhQoUmM7AhwMTn6+YC8EWXSYVGIfeX8xO5rw+R85l
5FwEznnonF++be7274+v+5tPk/QHCOYAE/k+6oGQcMZUF0Xj4HvPlXN/VTi36GecR/7i5e0Uksby
12+b1dPDr/OT+/PTX3fvN3cnr1eDc+x3fCFwff8ZB5o/OVNHia/E94riXpFf6vDq5+e0l9n7D/bz
fQAW02dESx117orLcxbO4/0VVEjn+f7x/uTlLeJPH/nPM8ZCzu3LxfXu4vl2Fzi7a+dyd329Oz2/
vj51z1enm+vd5vp6v/zZar9fnTzfnJ+6+5u9+3Rz7t7cnFxcufv3k5vz/ZV3cvJ+5PcvIO1Pv988
ECpbplzghMrvP3s+e7zab8+eL55PHh83m9uTs8fAWZ1en642+9PV9fXF9cX6YvmJ+6ubq5Ob1fl+
e2Qul7n6YS4PXckK+C9lo33M5cuybJjLl5fbt8vAuS2Yzdm5fruNmEvKff6UotG53rzdvjG9t+Oy
mh/4Jx9K5/IpdN5/PZ2/vz79ugqd/a8rVtfT5Tur6+rm/f79tXAC/ri/er/nQHAer05Pn369nrzf
hM7V65H51b4Kar+tj0ObYh2fTHxneCZvfeZtz7zlv9eOs9qt1xvXcZ2Vy184W2/r/TyZH6DjT5MJ
SfPzwiyDYkwjWHYeT8gyvHp9P3m5yHjeF8KInetz5ip3Tp/2978uf50feZPLV/XT2Acwb4trU0J9
53u0SivzIZKfg+QyotDEIAX9zv3Pj/qR0XA4HF7uGOOT9YeL5LLGP6HK4OhdGtDG9OayOouG067R
UPINGHK8VyJbAf08zyMOytoq76/1/kHXM/7eXpp/TcndMGI0exto0RE/9j/uuxgHGXgnEOwqHyZD
JoBKANzhsjPcvmC94lxHzsvL5a/Ty19Pl+evN7Jz/3rscz7IffhnuX0e9GAq5rCuLLNn0EaWnNZ4
EGKCJngyTjeWHTg1HK/cOlHaI07g346YD59x9LEQMzjSli7R5xcwSWoXYOoxU9zTRhb4n8JTyaCp
TW0///75bR+OJai3kLEJLPVRWqMx+zoWFXlbF20A52gW/VkzTNqvXh/U6zqOsiPI/h+HIiiP81lW
MTk4eKwi0iLCqaAwpFU73xhz0ELIk9rUMQES735+rOVnf17Dy2PRRmAioTyDLi6/5dMaFuSEdzpS
Io+UKtLdwIpX+KGmRxbln0Yx+U7wDCQe5EPj/HmUvq6R1eNO7NlGN9OSEmKTi9n2fn6Wb6tweRjT
ovQhYxDDPe3gYUqDC6uYVOGpwO/rUNe468xpoLk5SQv7KKvVEh5AG9ORtwyPjAH7d5xjbuD8/Dv+
+LS2hS8W7SZ45gdboFj4/kkxCeyDZtANuwcJbObW/ctRkD1hgkF5B8GaVulBpUNXvRa5TyZl19TR
JrFmpM5DGW7+dhQds0dcNjQcEnAVP/iw4Ub1Q2iK0RsrWXZrGy1vGNrBkTf3bcXja8NtkMCWxa0T
q4Svq9BszCY2enP0QKDtPXIq2+1aLfRQkP5bEPG/Zt+pyy/+suIPxjr4umw7tTPFYqwJMh3Y7nVm
Cbdq2m3X+btYgNBLOAxaMCx6gTNGuWWdAUKba1LJt4o5wDEZuSDPv8jH8sg1XsdaPzpQqZFd/e1G
sPxUrEfo7nFY0178Oi24zGrxoPJTtZyM1dbSHjUL4B+ZW37kBXxbsstI5HiQWouKgdvD15ES8oBS
Dcqm52uZeZbgZHoKMVQcWbKHRatgFBYrFwKexaa5/3WUwk/oC1b4nBHNKVZmHA1r+GjquTlx9y3p
wO1+Xrzf3jVSDu44GPaCZQlDPcwQixY/L02pJ085rS+Ni+4+P6sf7Vf9nAi29qE+ie+ny/k8/DW/
R5f23l/h5H2kJFGXJuzn5Xb4Ew6eGeA4RVXITyjutRv5Wlzo59CON8Feuxpg7F9aqGXv5MsYkHrX
bLUL7VY/svkezvrhLzjYFftQ08NOqpZ4rtix2nxbA3ioxrAvqr+LV2aJYnCLuQUO6IvVxYeu5vM+
L8VGKbdNu/CaM3jN1lzfIK+SH39+rR8BPZ/nlGHItOIjxUkIhY55MKc0EX2lFPPkQSDdWVU5eFOv
PFqjCk5Wwrirkcon+7C805QB/iDOK/adyCo3BAp0JMStwjox7OpxBsk0IjDDk7QetpneeJl0hnDL
VWSc3bD91OJfNmnoU/PSDk+K8jTSlvbLHarpDWR7lRcoSw9CQ7dIFxSLJ4DF16ItnzlB1wZA+18e
LDw3XlUmelEc0gUSpYPvJ9btFKuewcuK2X4ZySJ9LrJ0dWR2DxYsg8DFgcLAfoxRiHEwSKyYXavS
WvD0KZPXfd1fibQ4Zol1uN/8MwjntcWGs6ANX59kNCesYnX4ezgSTLQNyRZJW+ibf/8ozJeyYBqL
gcrybX4qbjC7NHyhxoOXpI12iqKLJtvUWUd2mcOr1vIsxBGww+Baj1v+8v19GgVCrqmEFWT+MUng
SCDCubG1uD0bSanZ4JekuXgXqmc/P9ryFg4+AfyEFouvxSWNze3roH6AXjZLWQp9YxV7Ude/cDDU
aEfSM5Yx+rDhwqGJgZvbKX+/Chmaqht5HDXxx6b76XkNcqnzjAQThCAE9ba15NMlMtXtzw/4pxXC
XoJXFQ+5XGS+PqBGi1qeazgUWBUK5BNpt8etcj7iO6Ucbo7LyyNxgJAn7MoWa/yvw0hp0eNxlA1e
jAmYk6el4VaTirEnvJF94mOaSf87WzcmMQ5g58qqGYrmyR7TrY51IctpEA7S8dtyEPTmlCNBBQcZ
Ah8bqoVQkfqcCh1fp4O1FagdzBtOS0/RmkB1/bbOX+jAlxd4YS57UeJfm2afb2fup1ysYUVfNWNm
1C6BymriSrOa/+U9iAkjY4bYEgptJI/aQU1S67FZWgq2HQJxBrI6TTgUCiEJ8MOxz3eZ+4M1TjY5
NyAd7hMQ58EmESr20AVENXgdLOESZm4xXsX6pBVbGTZvf2SzWH7419HYh0gRUEgCQh16eG82Siso
Fb3vvD6yYI7SCCYWaEq2vQlBxi/z6HTW5G04ItuTwcZ/Xu3fHlWRoTkaFriX9eFG9nUZtsggrU6O
K0STZH27QkcR7NaiR3IAE6c+lgn2bdXzVeF2CKuRixKDHhygMo1sWFpySR+3uqDL+FhqGDD5YnpO
m0o+sl9826qIV4KKCfluIWRqxkFtKUlZPtaWSDw/Fu1KnqT+LO/mbmeSG3oNMRAJI6HNqFEDa/3z
rH7bmT9GXuofppcP/WDkVILuWzcYupuToKm5pILBWUb5ED7XdrnNizw48h6/7VqMSMEuFGKYlsvf
wcRGWjOCq5tsi1UtuyVNUaediUf/+bkOXh+tHPYDSgA+QY0/PmrOTzsw/Ac6WAJnPDLcluRkLA6a
azMzSTcYA+4Rm4IuaHnkxDlYogxKDh4rZhnTgmN78OHjWhLkFrxUT5Rl8ztK22STccIVqDJD7dfP
D3gwjctY0H5pQyxlu875/fVz6LmE+Ni14LXeRsoVOmUfb+DsGF/zT6OQ+EQmg0nBAwDydRQfIwlE
b0PmabWWbGYljH/Vmhb+7byxHmwZQhSpFwp75jKvn15WNFaBWczMm4FvpbXOtCZ/UGVknmtkd82R
Wv/wugHoIYMFcGyyygj//fCA+zQaws4urfo48yJBg3NH8ARICJ1dGGQkkCHrQtli2J2TI+AwL8qh
zp8gXeHuUBndFK9SJS9aVIBChM9ZndYvyAXy+M3KpfoMLlcOcTSP2gG6TYTvlzf6ltmcoLRBZhHE
iX0Exf72gngY5PmgRjqdJFroX6euGmzECyUPAyHJdouUbnkWF/6RSuPb1wRVdzHfw2oWS0zcYL+O
Yk540U0SDFrbxuMevyRk1t7ABcZyW7mSnuG7NcZfxTehrlyI65wywpbRSH17MoiRPTatOEUByVVL
tiS+NXioH9mNPlLlPp1pH8OYCo+GlQG3+8OU4UQZOr+34eRU44wg3sIab7BiBOt9NdN2t8qbitxa
zIgiZBqYGWEj04ywdqpxI6om2M44xjz85afNk2O2u/wHy1M2kq+znVmtHmVxCE0opYiCOT+sY6nW
jjz595XDKFSNCxWb8w0dwJePbhwnpE8Vo8S1Ed1YYRjCVpKOue3+aRS2jwXM0MnOWDq6nz9tCXFp
rtV66pURtLsIg2k8iJT8/7BWKLRhpFEHEoO9/IpPn3QSFoaUljaOe9Bk19Y4qCjkpWNx6398Fp4E
oImBjMMM+Vnqob4oWso3raTviI2HVRNUuDP+/PoPjuSPFUnoNWbh7IR81wefNOdmI7XLMGlTSFdS
nGD1F82Vp7S4u4LLJTuUAsfuEt+OLtYcxxZwAeUdj3Ywg3PUBkXEmelhZtd5SjLKWz2RJHeO6+z2
5+f7Po1sINSQ1Ds8Jav84GUZBuI2eww90FQuRkpe5acxtOnS+3mc74/EWiCnfjHL1Q0Olq/jDA2k
0qYAiM3Rcz2WA5eACkEcquIVknpVe/t5uO+vTQW+h4yKUTbXvsPHSpXabDiuGa7oxb5mlzDwUEMe
4JDzjSh6GpIthoLS5m+HXXYLncQcQFC8UZet+9PSj6c81qCZkmIp59WwMpVGqjZGJRUXbVeTM6uw
Z8WQuLP6CPJ6cBlgmS5LhtWoLell1K1fBx5rjD9HOZTYKQf/JCSmZ5eIIN4gBZjcABXgRsIq67xS
tNiTs3w48tzfjyQQHgRH+BISpMth/nV4DGNqEiIk3xVyFPWOCkUtW2eZEuPClGkAwqWKuPbIkvq+
dBkUywic3z8sbpY18Gmy4c8VmOz5PlREC4OrLkHqGcfjkVG+L1xGYX5V8gTJUDncmdGyxg1Ine+O
dT8Pp3WUg8+12FMW6PZYWEcOgm/DUXWpsqBcZSzadwfHTdCNutFZM/atwyxvuiy+TzVZ36qINI7s
bN+mj3WisaUBSNJQUw695Eli72oScCxXbsNwbc30Y3wlGY5M37cPcRmFLhcLk9KVw+3rSwoCDKsl
cr/dfqjyaxjN0XNFMfFExIgektQw5Q7UHvP25+/w2ywyKifcx9WUL+JwFulI2lrdqZab+GO+z80U
XmCvJFdDXQfrn4daHuBLycLk8aGjouLWJpD4fX1AM+J/gsuOhYEq6nthq2N/ZXaphId9nGhycMaN
VuibFuF3ZjtaP+fj3xbsXDoWNAhgmX8TdmBff0Ha6DW9KvzMtIGjVio1zHaR8LT3RWXpf3vRWcZC
nAbGwR+I1L6OhYw5zgqLMIcw7sp9l0jFmapHx+6Lf3h9iMQEuO7iDM7B9HWUeOpzaJKyDvedpI6V
pJMSssKrYYR1ScjOMYDw+3DLFw7pS11sq5nHr8ONek3PmtORyCWzP4mX8DY/H5ULkenZ6ufV8seh
FrCG7j/w3WIJ9nnPChItD9Op5cmkSp683qj0p6mSjHJddap05KLw/QvnuT4NdrA0laiET9tOOtzr
fliTDz84LYbGR/b+Pz0SwDv1Co15Prvl73/ahtmEJ3VSe93tMiFSN25rcR2EwjrVIIe2/4f5E2zI
ZBtgGgZi8XWwGQfNXu2Yv1DzjbWOIdFKjnTpFLXkseD0b2faoonkMF8EmEuewsEinP2pidWYoRRM
ZK7CWcOxAEHAvsPrwKuLPDvyGf/hbYFWLPmjqk6G4KGHWmf3NSl6eNoUUStu+0wOtogjC+/nBfjH
UUzCSnClWHaegwlsFLsshjjRXZjo8UUep+ou6+L4by/Cy9yB9tOKBxPnev/1NY1hqxa2SFnm5K05
SZOHG2xTpyOL4Q9vSNewqV/iENGVHl6E+VfPjZ7Lmiu1gXjlDZarDqtvJ6ka+qVq3vRHJu8PS50+
nkxnBlB5SUb8+lilH9QSzQT4GRLOza48N0KHKlHJb8DqNEZ/flXfj05Fhygh68wke8VhRyHqU2Fg
O625xoilqRmHLbLUfrDPgqGMvdq0L3pkZ0cAGa71y1N8OdEsQwAscKaoFJIEuX59yraPZ3VO1B4A
u2pvcYSthm2rRe0pdB6t8dTSwIsnVxvpScuL9EzGwRWkfyqtVSbNsVgndo6gQxRtdB3EuHM5ja6M
kM1iLH+72rDQhmK0f0N4ZEXCZIwX13+zdybLkRtbtv2VsppDhr4ZvBoA0bAnkz05gWUySfSdw93R
fP1buKn7rpK6lSoNy+yZTDJTNowIBOB+/Jy9106kL9B2U6JKgJ+Dm9+lPApe7EnZYSc0tuyxELIX
3CofX5gyZvvBHrwRd025ws3PcBUk2MfsA7TYFCWNdN03l798WfXuGu4qJwBvBn8nwhqU9RXzTxVI
fcjTbrlvtLZORb4pLDqYbmfYc4L3yCA0u22cVOI0ScsLr1gy+odOilsiH73yGilLg3kJ+BJGlqnK
9nIw/W8dmY+QaBWtYmhFVXcx9mIY4rzA/n7AumoPEG9Bhg2p2audl418ppHcgfOFnNz6DMhzSCdM
67BPgEJ1T1Wu04xrlKp7DrvVi9ISEHLD9oiKH579LTi4ctlVC9s9PhmrePbsEJ8xHcRuOVjrPH7P
LIM4R28aKwDRtbOcYu8InzDftF9QNLlV3BQG0CqnK57msZbFuep9zLGlDjSYwpHhRZ2tVRQDUWzW
xE7lDBK6hxzljWv5nMHobROZ4wHcDz6WmyTA2E+eXGitdczDMl2uo98MmIMy2P1+7UBPBsxckQK4
9tOJAWSOaIDcdaZ95ufFC/FN+YtjDLC1xTjb3ilUbJ5jhdrinegmBdak4qKBru0uTW9DWKfmCt0x
m2Szd8og/AqDAzhNlWVBk0jO1k5Sj0VQxdKt5begnzwQ40XlPmmxiK8TPovLOpX+68AcPTjvdJ9P
sdLBcFPZCiNJE/mETZihHG+z1IBZZbvpUCbQr/p5v/qbC6Prh7XcBYtuwr0GdnjqETtg7CSnAyb3
poPxNKt4scQhmfx0VD3Oa3uub6JJd99VXkdPeJ1LrBg0eM+zXjSvVu+OT8ztjIdisNy3DJpBEKdr
F5aJTx2NPz7Q5mleuBRifqHdLSwMtxEpGApPU5tr81pG6+QnI1age/zvxLp1bSRvRo15NKHAC/3D
YHW4Hfsc8p7DDfQBOAZp6JwZuGL8Ke34tionu9Os8Pd6iZZn4I4KUuCoFkhzyzz1ce2G+Erxi0CY
I3SwOXAyzspDxywW+KHO12cCHM3pgF9zPEb2YmxaUyxkVKqqh2TtuutjU+vhPOOkXOwNp3e/LwGQ
+iQg0wv8TaSHvXBmL00EtRte9SjFvu9nIrol5W5VoHPy/IlOGX45wC7GJUGP/qvRlrB5UEq051Aq
+2K3+I78Qspm7R7GFABTtQ5luWPwGALihdpbHQy0RPp0sqkoDuu41riZtPde++F86w/t6sdhqYUd
Cy7BiAtVCnNn22t9bwxh/mho1722J2Lb4gwsfIZopZF+IusifF2tebhqSp7HeKmbLAKKPnfeoRFW
c6adeQ6SfjQIzyscm4XKCeYAZo0PXwrKoW7LnUWjBLEjdQjXjni+bwCaJ7iM5To/sgn5wVGN2FNj
XM7tfLAM4kzhLDZze5jDqryxF1w4u0l53r2y9LjuemcheGqWAuP92gDL0u6I16+3Aa4lgLPgH7o8
9FYy9SsT2qkZLOhcgxTngZln3wvphQ15tWTqqnEcb1anz750bWu82jQZPla/BB6KX1HRXbSaeseN
U1V7XJRiSQo3xX9bDK4Ti26t8+vBRA3LvGlZ7soGEDKy5zJ766ei+SBEM1x2M0W5PrEWsFfxnEON
gFSvH22piPHwcDYTATuX9+4w+l8p4Ifi4BBgcoXWwPogdra9hj/izdi7l+4rvkaNy7AanW9R0/Xz
ieJE3cfVVNWvGIgmEylNFByzmZbCRvjrmjNZFOoNG2OJs2s15m8oo2YTitC4XMJriFIuXcNd66Om
PkBpt8x9SuQj8b8EUeg4NKKpOtpNob/kZWp8YSprfF3MdbraztuvU5dq9gjgD4+tDuFJEXWmmGTg
2XQOM95Wdg1cbUXirgOzxrrKXRgDjXqjmJL306y42fyw1XdmUbpvee6wI8ApETygNXnMma8XlsYy
ZSfxIDuxNbd1wbI85i02KUWACOfj9BG6Y9Sa52tbsA8fpayaL44p4Rx1y+i0u36u+zKBh1vdCHeU
37XTpqfzLMe3XIDkTxTZzOBw6cOtcS9sec/G5n+LcocwGECQ82OmHbJJar8nTJadqE2CzGs+jBkI
PanLtT5kVS+IvVRuXzCXN/SrhYtzxTlq+nueqxUFuujqCyyFWRbDjIC8t3ST4OoEE4kGqqmqh2oN
WW/wiBUlM2HXBSY7sPIldu6qxzqfg4m4Ut4pqS5plR+8eoaB1Ys1G86mfBm82Jw3sPBCMQsyws+w
QoYBoRvxWlm8KqAFOz+4ft9MCeu795iGq7ec+IZSd7aBdHCf4YOEz4eeb0XKD307Tqc029gio351
woFPIUKoZMcBayPJ4HqOOhZdN3waxzTkNsjySOwwqfIBXDSy2OYK3cjEpR4BzDlEWOqqNfg+MhcW
OyMLLXKFGRQTDFxO4Vs9tfbTMMzBuauX8pWum7g2xmx9m6eufzNyCys1PReS2lC8p9aRfb+8HCDG
KuibPXlpYsnzq9QtKIFsWxUwDitdRAe78EsTs0Bf3VdMaM2dFkbvUQnAQosNtzO+KVnb33rgIGo3
VqIEOj7MIYtO7T6RUUEpNMo6XY7QOHHle2OWIqDEIJ3HqMLg/+8KCr6STztpWbzZUeUGcTQPlXGo
dNd1LxHnr2JnsL8QN4Pi9o4cd9Ag5MRgBF5yC1epU3Dtj4T1Zu9TaArUrbAg1oOhmuaZshNHEweE
ej1iwOaJsVbGdhdB2hXpyaxXkm+iYVsPgcXky3523H6j1IbirdSeqQ7MGOs1YVtSkHabEghzgX+z
PNN0l93dPCG5ozpjGQ1oTIy1d0aTdORD18A9ztWYFQ3GSTGRKIXTW/XRbdh3hNS5xLgHzzMpJ/dB
NYspoTUsqmwHPcLPTpnfGOtjaIjBv5bME9fTHtp0fRa09ea4LBTVRVKQN1ifGzWkgz3QZ5kfZyCW
1ZfcyfVZRgys3GWOCdVRU2vbZyAIKvndzSkyyTwRBmBu7LhmvVck2gAPVqRAHCcVFugNGQBG6d4w
CzPb5brXxZlb4VJ5yda1T+cThkhD38euky7RGWKfZrwA+knhx3Liqrua+gagrs4X94sj2SfNuEDa
A3qY0KGS4Ktsih7WpkbaRj5WGJ1MLBHurUPJkyYT88fyjih40Txgdq0WUGsk7GZPgQoJXpABkObn
sp3H0uQ5UXXB5ulxZOBPeuHp6A56wMSdS5MjAfqkuOobCQCSfRQSjV0JL6ZIa0wOiEp7hyJguzyK
hnX63hr44i7USlQQYJ5R6GPZ4dzfLUMR6AfLqtb1xs3pAPanWT2T5xVPaPILgIhtkOv3ME1bBSMV
KsJhcIzGRBguASYH9ljU1wNS5mYfiEx5687vvdQ84zDsRAetsrF4lT3zbziWE8cWKwlc8C9AbTLx
2E1us+wzPO4ezEbHUAnUcgeAp/AX4xLaT++CR8q0wWqQdd3zqCweLe3lVnVw0lVQ6fnediAbJUsa
aJ+MF+brK077XhEeGkdBOlixRXUxXvWgrVhcMXjUw0HDnFvPZUoP4SMyo6XeO3MJ2scnBiO87PxG
6ts+rMF1SVHUW9U4DvoRL0Wwbf9TUy9P4JZ0C0YCNK24JvmLcQTYh7ITCXkngiMfqVryu1mFFaWa
ZNRPR8LLr7oSnWDSdk592ulCr6d2aUD9TLQ1NssuN4a23tIbqhJYc16MGFtgVN5Y5tyRPeG76iXQ
WBmuHcFQIHaAWqjvGDm8dh96Wj/Npc0SHQaTO+zcUDRjnAFJu2UAZrV7Z4GsCHYc+fF+MMupPaoh
t4BjuyA87ThyPWEe1lnMgYytYg7zfQnfo6ekG1YdfKRdYKVX8wjP8KCX1XlIZ11MCZk1y3JQsiqy
28ZuAmdH+PZsQHVcsViYjQN9JTLcckYEWWr7XvIltgd4QI21S8mvJ/whql2i24ZsIuZCSBl0x3WY
u/oLkT6WiMEvy+aSOKW0uFwHaJpsZHal9xLmfH/HnGIeXpTheNW5p/tSPkxu1xLtXOWc38htG4R1
jBCpwRFXFescvCfHOBB81X+k3jw+W8G6khJvCBWc+gtQYKImcFiDCJsysohzYi0y/OeCKGhnqs8z
A4B5UvQZLjZFz/uMcbMjk6hRHKPopBnWzdgylIote+bM2ofFzJLTTqm/Uz7VEb/CRzytZcfTSlg4
8N48IiQmZlxSkkvdzYv+NkOSim4qNIbpN/gTbX5WcrIMz0cNPOtprmhqnBelubQXuTPa3pXmja9X
hmtP02XTjR6nz6gWBAFT07qgJHM0oie9OXP/jwR4+Dd54wUlVKhydgJquzVrHmG4GP3rWg7zezFP
BH2ftCmvcxuakpWrKeiK7xuCBM4CrPEsXNRA4fKgcqcbCPs2nSo7KWQ0Wje+WTePluZ22c/KTG/c
vuWsTgo8aVM9pKgDF4zwFR4pSNlE1hMv1c49qDyyXIsdHx3enlmGkDaEyfG9diL3LJ3LErT67KkL
3xMej8LYhu1+8HIAuMhQ7A85Wci6aDCwM4xVP7x5Ogs5iI3BfFMGKOl4eupliju/Sj06dl2WH/h5
qOxsmE7PHHG79biquX6wHDtf980Suk0SDsOYxq4n3YulzDpY77qzx+O4+Z1iDiC1Oo4GDw+CmMDO
90TRBB8rUT96sbv+qPxeX3TKCsmkinL1yt7c/IN9lI77hU6KEc9VWZ0HbSGKnSpgNOwLuAx7a9Dm
N2csWvukK7fnXJiDoGYrg6g4MH1ddgWWrXu+EboIlA3prcxr+nW5N9kiKYdFv/mT5X+fg4y0EwMI
ym0vm4Uem2kNl4FwAm7Y1faepCghbwUe4r+BjK41kYVdfB1S2rSHodDkJnKmbPsrYZi9n8UQTU1i
Zupi+R4EI+paqpPULxPD96qv3tp4F3aUTmsSzYpURTgw+o4OyUCOeWmJuzokw3rX2GsxJ5PVw/Yw
nBqJ74SUeEfKlHwRW5pE4k+ugJpRAJMBc9HDq5kBxe1ni5lFskBbXk9Kw6LtSvpe/84XVwfxshid
TrCaZa8hbBIaA64g2gvTfflskW8EnMyWbJ5Z1LevxD1UzqHXBvwR29fGy9SupZEnVVdZ1on0lG3t
F/K1c1hm/aoSoEmWFW+RZVzieXTpYLdd/y1wSiLbUiPN95Gam/fRBv8Q6049W1OugoTMcYM37BgU
5jlHhgd8fFMVhyPN0N3Yuty50ewX92YhUvBJkoTQxF70R97S4EkWCHb9MSLU77twiOBIau6dayed
UTD6VMZ0L0NJPgHNSHW+uJ713fBKOCBTFKh7a0JYNleLQ30x0O47qZUZrYmnmt46s+spb3fRlHVg
WyoY+6ITxXMr6SFx3qHo3xmwRFqqeHeBti8i/QIQxxoA/ETUG26BynmL6FYgsM/h/zk99MmsLIAR
W/TOWFgkB+Am6l7ImxNdAgiK5HqmChnnM0eCuAeR7K87MRksttZMVRvzHIc26+zk0cwUC0g0DFCF
nxTrkn6f1cB6rlOXUKgqLw2OQl7o3FAMUc3WYQq+jOJwfB+KmVeG05c1SQHvimzAQqDIkNLKqtPK
hRAX+01R+nvRp8WH0SjbS7yw9J4J7ygIwmrUwMNOPLCxU51Fg3gYtMivNKl+1Z5wpXS6LMK6ZvVp
wnpKKtHb1F1V319QKw55khORaSUljJwn1xmYxAaLIKGgYNHjkCnVoMCfpU64dZeC90ylU54gImjs
k8hjlnruCoG1DQLS+HVZx5leo+4tUkhcCYG4lc4oY9hgdKQscyKxIqfTQkfGc+u73qyX5oq0orDa
23lUvHIzEpoRsuVaO59D0dHJ+1Kd6sGXAHxp9LcsHNQQ6FOtDERe1zeEyUVdv+5TcsvEQY0uQRMM
FVtvR4psP8alM7TAUWjNsRS1ES0LNYsup4LtrKtIgBsHKCqFG2N1r+edYpTW7sntKuQuiKTvxF3l
5uLEIMkwOlXEoL2rQhqc3HMaVbuI6I7bSdrzXdQ0Z7Shhn7Hj0fTSNLeiE0UpKYVu8pb7J2pgbDu
ezvScCBVJ1JokK5Od2G1+uZee0vxAXEuLCCDr05+WmPny0ALFo2e70RajSrRyPxoG41OcAUfjhMK
kkfzPWxSAjl6ysXznsQc+POrTFUccPqyAFvb+laqwHng8RCgtpkSX1Sis7y4MWp1ha2VPobRVJoB
l2HuO68kOIDEEB4ful4Ppd0BWirK0HxJcUcVpKUutITA8QGbGqOyro+FNfO357INmImsZGqQDhMQ
iyDywjTgPqe0dumWGHeibIjiDMzOfLPSAiq1QWcmP10nWRMUw/QjjG3d9tczzK/1kqEvBCYrUwu4
A1tH5+WKR/ucCNBcJhx+zfakl16TJUvbsVZl4Rg+wDg02P6op4rdihpRZrcMNvLmRnDauCoCqv9d
4Bp0itKle+uNwM2SRg71RzQM673HlGolXnskz4ZyvL4oKm2hKZvdzWrv5c909DA2V0q0J0EaAlYr
Ui4yPaVlvJ6VWp2YNZ8CyZzz6lzIeoj2TehT9nobFpOQtWdCZSF7rVmPVZoab9JHWqrGiZwdWHQd
5FMaV8Yk8h/av78Fjf5lgDa+17eOSDXCm+V/Xet3gfDp/T9I2h7/A0rS96+y6Nr/BaHbNjKQ/54h
Hb8TpfjHLK/tj//g4Di/hWw2Lg4vB+3i5uX5JwbH/C0ItowvvD2or/Gxbfruf2Jw7N+cCEszClzI
AUjbGIX+jsHxf7Mdpq0op/1NLgHE5u9QcH5Yl/81/UPAQoMs4JSH7J5JJ8Xjz9M/e6lSHWIxx5rt
zcVRe4B2wZQ5g9Ue1sX2D0SXTAP5i+sA8soiqoepRzp175OxsgJV0zi/uY01kSqK6C/YOT1IYUaY
rCsxIQpFCjO3bClFaWvlybAOtrcXIRsoJ3fu0J3dhta9nD3/KneEQQIl2RakxBBeaJ8L+oZgypSq
2ssK6pVLnw3sXWJO/MiTNedZS0hF3WCaXj11553XFTOLIifvUwoyO78pB4Piv5clyV3ahyedkGZB
j3TkJPBk51lFORM1fng2TtMc0SQcMQxMHE8hyvb6gJMJ3fVs8ebjdHaXc6p0DczG9hEpW2VRANIo
yltVeouP82pyx0QNNjVkZs1lTmvAHe7dlhl8PLgifUjzkX6xoM9rEaXouSK2RzHeoSjqjWTJyIaI
XcYDYOAY2n8tBsEIYiDv3NnPpkniMfxegmkKd7Q+HNsVCoS2IuiTtZHY8Nxo3G4/lwaFlKvUHF7D
sy+RM3g0heMppRw6jH0wfIsqOwCQVo32Egt6LpTEveof5eA03XFWFrmCtaszd++turuC11eGxFt4
ubczXG2sqEtAbyZBvaTL3hbjaB/tcKloxhuuFRAOmwav4OeoDUqbqAoOI/W5J8pBXhdDV47JbIta
8TV49XKKsj3A2K4bJQ/OOlH2gyGFIgbWbLHjUuUB1mgVOv6xJQzxY0mZBB9nrujzwmTS+1LovHnt
4MhwbIRI0YawyYZgfpjmkaHvWEJrO0pblnhqio2YXxVjWiaNLgRNWFc3N6yfKYTDLipfuNnp5QWV
B9RckVvjxcEonddu6YOvJdMo78juOdww8tLALqXP5lNGISfYFM9OEw9hRflL+9+/CDUR2DQwNdRI
XG4USMQNg/6IOCoHyWhkdUYHPHDSa0958m0cs/rOzFLzruUCBfxsnT945aTuFGPa6MAZNwOm1tB7
i2llh99LPbpP5dRxtLBFQA5Y2i/5N9NSCD5hGZKPrTI63o7W5IJHlOnPOCCcZxCKOadD5HjmpdHP
zom0ivRjyuqcPnKdfcdyYd8y77G/Su2AjSNjO/0mkT98FMDkXmylh7OxEO5Dmvrti+mQ63nilARq
8diAgD50HplMexAM85npM+TKEqgBzRC7ZraEO6mZIsUuD+REkdUVL+A0F+NgpzOo6ULYeb9j5N8A
NNKaut2YGiyigYmbbwvC4a8SlLQST+rTy0sstE4Y0qOyPwZZDY3aQYa8Kz2rvilE6+jd5DhNvusZ
Ln/rSMl+dsKCTghry10OVBe/QS6Yzafhot79f3zX0sLrkqFsuOHrbbl3LHna5L34JkqPQGl4VnhN
OEpu8W3lZHFvOBq+/WQYwK3HwHuH7CphQYuOJzzv52iM6albr9Lp5Lm0iXmDXeqOJuTZLA14w1kQ
HSo62gWhWkrdF6ZsUvDZo5NeYEfLETDSZSJijcRcuvl5SKfPNaRcrkP29GY9IIMX9HNp5uWk42JT
K25az3WOtNyq69H0Cwq1elyGw5SP4ttmPiO9GjuRC2q6rMRhzbLmMlKG61+MGT9ckH/o0pFtrfK2
GKIOSPli6Z7g2NxQp86wsjwySLOcfbkMNiNxVXfVvGeaqIedRM9yEEAFORdklv/QWD3a70Rj1h4e
wnWgQQqoKD81CtCTl0xJovzYM6DNj026COupJ61xeVtocr9wUDD7vV2zvJ3ghOxuKMJbgqtDGN5J
J410TSrm59d5z+iMxoXm/JNO0DvjFnywE3tEm38l9s4ml8kbwMczmqGnxwaem3vCEPuHAvXXa8as
7NGu/fSGW52HJaUX8TEFS37FnlsQfTvrwLqwc+39ENz8rYrpsnjDtNt9yM+Vz8/VUv/e3knx/i4p
lz7/ye31/l9hNf7XP347e+82Tt9P/7PnoCqXL+pdLLcIJmr5T2Te9if/p7/5O/nvfunf/89/voHc
gUgLDYvS7Y9FD2r0XxVJ5+/t8vVPf/5HleRav0W4EvE5b25aECtokH7AAh2H34moS2ANbepGDwXl
70WS99vmEKVuwdiCNcp0EDb9XiQRwhEgyd9+fZP00deI/k6V9MmnBLtwczrj9nMI6QJr8Jllk+bI
e8lvwdrcppb9TKwTnQrgLFJOz3ite+82SuVknBKWW75Hy2Y65kQ4GxdpZ6TTTrkovKMjXkLOHGiU
Lbm8/OFS3vyo1/77aIcfb5A8Vvrz6LuRkH1SqtkZJ9a0Ut+ZmlvdHmcHzTqvqVuWyln1wV9IQLea
8F81IzABClcsniDFLCykzmfOg6YpLlzFULDgtLwj/6t+7DF0fvn1Z/p3r+IgvsNpic/B+uzLzfOl
cnK7LRFZDFy1phxP6zbQfyGAo8j+02dxKNBtm3Ic8dsn2WcIEz1Dp0V+ukXqke4n8wp7jDppfS87
r3Ij2pt5/+6O2fIXH+9nceGPi4jb2APYhRfH/OyEHIZIj/Tmt2loVh8XayEVaTSqgwU49i9MBj8L
J39/KU4Ym98HiZ/5SeGHBB0NH33Y2LMIh1ByJc5uHb5SwX+YTvP35NW8GvAx1gIcfYhOUWpuV/wP
AmGEDTVpByTDVQuhmu5g7kN3fF98+qm/vkG2t/3TbRiCWIGVHaCu3twa2xX+wwuVZlUJFywvPgaL
gwSgs33rTi7CtBb6vTm1tMzT5S+Ybn+6KzFPmRuBlAxuFPHRJ0V36jK0hyBYcPIRQPTWqVcfliIr
4y/UoP/2dXxeCFkt/35Wg+rIRgHLCQO+cN49eyT6xRlZN99+fQk/8SX+8WXhZMB6xj8m//vJTOCV
5WJLO9wqM6koXDaRTaTdY5FV9xQEl3XW7erSPY4ipf0nTrhdTipfn65md0laFQ1L0V05/voX/qZ/
9+mxxDHksTdHN4fcn75aXXhtR0I6JTYu1FPLAz9Uabb+X3/6Pz2CfJecpvEe8MkxrHz6Lk2CCenc
co2bSUxhbNJFd2NvHPsuQTkJLOXXL/enx3B7OU7zjKK37cT59HJulFZGWNLcNsrMOHCSfrU0Q6zQ
Q93UZX+xRv/7FwOWFTGGRTD96Qp6TCcDF0g08WLkYjarKb9YRbfhtg3H3qf2MPzVrfTnx3HzTMEX
YKMkU2/rgfzxcWR6WIrJ4nHU0TRckbMCrDsk4GeiNez4sbkeATkUOInn0d4hCFl36BDp6Q5DUksD
mV3Gu8VR95gbDHd/fen/fD/ZeAM9exP3IyD/3OXwt32T95zHivE6HLrJTGynWU5//Sp/vp94FXAH
DowFGGLmpy+Y3mOO2TfI0dGaPs2CnmzenS7rdDpmacHE7tcvZ227+s8LIK+HCIGvl9WAC//zFQcJ
aw6txxyhN4Gln2nt+zVhsnn14dIqnhBYZdlz6WWEsRtizML94ITGE1R9N9wJWil/y9GwrSUbX2gz
RFKMgcbZbsk/rMdStVlIpjp62wrV3MmkmR+ezIyO/h5n6s8v9Gk/62gMeFPOC7VDWZ90lAl7yxJ/
tTps9+vnq7vRNN3N2GnjT//549gSeaivubptq3MS0VvHBLmSOv7jNJeqOJF2MS2nLrpf0CQDqR1/
8fX+u7sJ35pjY9jbFqdP325n1cHCRIB9lFiI3cJ6eAA1JHcRo7qTX99J2E4+f9htF9hwRojWNu/e
p+/OHB1UtA4yKwIUONfXTHdU7IqIcX8ztVuKeBFG97Y7N35MQHygE3terIzdybOi71ZqhQ+kureM
lJyp1dJiK+lWtLudocPuG/X90L7RJVABoxEI/oj/0DCiRu2nrEdwiJDhRfaLss4MjNd0FMxqShPC
bufqi8EwtMFJABDmllgwNp52GkZBZ16uaXs0BcFFDMvCqTJ2FoN/uUs7E2oe+hfmbCXvCc6QFvIQ
2WqQez37kgaBmJ1jg6DLSHpVFsThZZHctTRn/HOaLmu2Cy3ERLwFporHMerRYsim7fzYdhZHJ0QZ
ESlJOLNsjiIKxXDGc+69UhA5DWOQWtjHxg84hDsD2oIF/ZSeaj+e6wBxWK4bjhToG7PCntJLQVsu
q7/kWNxFdG52GQFNL2UPLYlA6DqvaDTQ59IRIRYRLVMGa0KEtFRCIxM0OiGGfnUHR970TV18CcKe
cfY4Np0GLmCaUTIUbo9noLbWuyqqhuxolr0ZJKpvq1ctm+a7QOaHJrOqrH5HC7ekVTql6C3WIH2B
hWCx+6sOXwJzx7o4o1Pjh6cWObjVPkQAi3x2dnKyYAiTzc/gohQv2vBNgciUIipPFrk4ItHUgeLZ
RIjD5CyrjZctCmANdiGXDbWHJpeQC5y7w1k6Za3hxkFquDdZVLTB2UBwBJ20ljILY8Bc+jvEL/WR
/BJE62Urlz52LCf7OlTNuMSpS6IbwzXDYhCd1cTIoWpbHl2vCdUhJcodd8GcuifZwKCZIW3XwMez
umngEa8ay4x7p7eIMSQkfUsLU/NtLtqiSQxUb9dlOERfCCXCXr5W5kqsAkzneWR4a/d1FwdTX8yX
ZcA0D9niahAwtzUJs5EXrtuaOy6YxFOmSMJlgCn7LwT0alq/ji8uxtGNCvSYNP3vW2edzVsieelT
EhCdR8fexWARIXrNdPs4z6OiuZVJ844MYB+xnd0ayHrm2g+yM5omBjTjVtOEK05LtqrilBNN6580
SARqwndVTWwxk7ebwDDLbxMhxfllNxOrviM3hTlxZdThVW6N9cQnIp6VBIk2wAQBeIP0MSLt+9gD
Yw3pcxnzd2+p020SPc7Rvm45Y8UkEI/mDjedVcee564R40paijHrA6HNle5bL4mIrFSHfCAzL0Zm
hoHLz8LtR1rIdsj6Krl0arAkmgRnBsnZT82MQyCUtruzx3C9KI2ZpKwBjCdZOsAcxK5fo/Gas1wX
7elzg6lCfcacYQhQpmO7yeoLH3pViikyc/td2td9hfAAshSHy8JakjRvFzvx5yIk87aQ61crWr2n
erHcaT/nuj4tMnBgOyaJZbWzTKN/yadpil6wF6zjk5vSpUTslVZvQx1aPAWr8O2jn7ltdN6JznPO
QhH0RKkEQSMOwh85QIu6cV51KmvrMPQre42DHtbYpb5ZvuVhVOtjs+TmCbL4ot33pcgIkQsqH7KA
a9OQG+mrD+QjD4GPAMm1fIazTYPUsldEgoXl2BBw4hfD1Wh17nMdqfKjw21AtNuoUHJkwxA4KF2t
5rmKTFTLE9IQZvBOyyrhoKXK92rSRPKQ4zhDa5NdI2E3Vd5tprYEcChdFY4UEDhbjG3ZOYkm9ao+
b2s5LHfStyrbSkLmoO7RtvO27/kRubAOaIdNsVe6xqXF3KW4JmHGypKM52ytHieypcLqhKKfInY/
FEr0fIsicJSU7wECIPFCZ9aTyGG0ICWae1HwhAEv0upm1plNEPPavU5ZaTFtSD1cFRjrKoCbnee2
rDg1caJt0ZlFn+CqC1ClCKeZfG/HQWTK3M25gg35R234//t+/7kd8H8xG1UI674Xf2z8bX/h9+mo
yXiUBt7Wp4towDjUWD/6fnb029YU4fJTSCNb9SlYfu/7GQxH+TV+22I13Pp+/N6/Gn/E9GIOpWbD
MG56fy8kBNznT3URttmAN8bDFPJfmwXuUxFYCoV4wekfF5DDX8bB2zcRriayN82zeQxPcqTvZ7mP
UxO9HUrYFyc8NhCqHHs+oAHd+96ddu5mBzhACHSN3BzgVQsBl/wFbSehcSvXu36ZD6Zozv4ve2ey
HDeSZt1XKfv3aMPoALYIxMiZ4iBy4yZKImbAAcfkePo+UV3W9teiF73vzF1mKhUKAu7fcO+5XXPT
jxKFHP4egRDl3YPC6z471q96FCd3lHtvEGM6TbP11jl/1FWFsd307umfAgn9ZfUDEYVNdW6vzJ/Q
YY7UlfZ44FpLcgcALH4ysuFSMlv+yqEFx7gk0aQLsia9jqtVltZuiOlesocSmSGz/elcYzOLr7az
8n6Nhudge4b+bmHMZJOCaCabl0s/WxefCcJ1FRLMPWFMVffP0PC0J3GArpq97YCCOy/moxz6kzVO
x8GF06brYx7YNz0eJDl/Xg2I5FFqBPixRU539qcjNL4dy7vFv+tsd9cOZ48OcWC2T65PzU7Pmy56
5vPraV/mwc5pUbAvSEpL6AwWHTb5ipOud7Zr9sv4TeRVGjXfSDT3/tYdu+E1iv+QjpWQvMm2C13w
7Dv3LILgk6LJPmId25XVBG1avG6rECePCWGy2lF2QJ+UxC2GVdRfXM9/c5RunL5pE+DVwrvyVi49
ikFN61CeKNUwCSFgSyz00ncQUxSI7OxiNbeu/wvR5U9y5MmmdK0PQlqJUMYBcYf26Dwvlbf31MgC
0XG/5LS1x9ouphuQ0vp+QqXrtcEbNi8CBblPqaJylKB90OzyLLBf+kWkYSbfHJbvThG4+zx4F8V2
7PRyjzoX/aIf6gv18mM8bvmxoGLoUFdZ8bnOSGGsSfbk3nUKNtXenTf7ewNUgPEa6/B1z/jwpnOm
JCunv71EWrV1w2UV7d7u1NnjIWXB9u3gpIqj5ohQbSen4uCQf4qcyGGfRVZfkm1UxzK6I4yeMETW
eUqmoawQ+1WDdbRIp258qo7Yzo7OTDKbYc/URqdwsvf8lHcI3wiFhmpL+wU/OgUclm7V08Q6H30h
UwbyxKLIHC2MyjArHmRY7sNqPjSz80QTtLOjH36xJDalGzdPnFr6LvK9M2NDtEzByeVyTELrgt1y
V3opgI9Dq3/r7kWH+9x+kzlKWX89G1nvO59q2Yl1e0a4waxjIwbVulFQOiewcO30eY3DFO3TFKiz
i8bIae09RFr14DV0MW1uTqu9PE9rcHS27sFXDsPLIfFQ6yVWO8kkohTs3mVhXRwqHtoMuNJzyhpT
H+z1HgAD/wVxb7xKulzBPH9bG9kiP13WlDWm66elqVLV5Yj9p+XgWuwXz2PwXOnsKrfzp8M4PTnl
hLitObjjZfWXH1T6500/ITdLCjqnVJRQotbmVHDbyvDBnbN9ISQWkAxFh8MIm6BgErZyME87JJmJ
W6j9kPO6E2KPIIT4Yeuxqz5E7n7LrEBewCBmflll8VMGvA3R1vJUfbUYt8KFR8Tr0mFcE7N+jcRu
EmGGKI43jakTKWyaXd1rs8C/5zVX6I5Nz0Z5+yut77bC8gQYhX3MTOk1lk9YXDki7uegiNFmOj9Z
7fFoX+0F2ZdznfDV+rXDY572IQpdq7ptgjHZygv5euQh5vi4TH6J/OVxGCqibIkUHElltHLCysMc
UbzvE3O8EEbKbAB7OQcg9SVM3GSc+Wqqp3F7j6NfMbbHZeEbzttDh2+Q5y7eZ/Z87PtO8uHxi5Cl
WoFTaubvcNgueJput/WHnRMrfLRZHz35nnrRiM/ybPhQfnjMM+tUOXJGF9CKc93R+xCyGm+3kTNQ
IPv5PWC58X4MNgT1SM6+yGN4xC3aIgLuH8Mm/px5a4t2fEKXiBxB2HRkpIW01fo5LAUDozZ2brNK
7/uZOF2vw/jkszLHWfLQNMGTO4ikpbY3/MGKm6Gs7gfZmM+4tHd275xlo++WTaSK1MGDGov5vuvo
MWmzygtG60O/jfYJn8y074q2Qremn/smd3YkD/Ld2WF9xqIJBaHUc3DrqXx9F0Ohjxky/levvQqt
uWRt1uV/ASS4746tq9OwCp3Q9JD13rnVz6GFNUQw6EUG9ppmrUzx0vs4trU8AtUEMRk7B7+bT34f
/UYInN1YesjOqK4UQue4kOhPpks9h9MrmvMxReZPRnzESdQVwZwWI61JPkfkVLdJkYNZpll904vG
f8nlH4fLU1DHvJH5Xb86r+iiAZ/Z1O9dFrZJ5LyxJkyWwX/WhciOBFU+zlu0nMEdpjja39lWSwQ/
7qoO63iTZerbt1eSEDu7/XJ6FV4yEvCAwIvJIaYzLrcdD9aWVB3BxPjrnVc3kJdqvmqh89Mab+/j
MKRyW38XI4l7/AlA7CM8N4E4xyHE+DEq6IX4AYcT6oi22PtcSjuPrnwnMDYfsnxKxz5/x7rxswvc
dwV8A5c7aV7tfM6b/rHB8ml1+n0IFwxLQ54Kdx1SOFTRIWv7U5eR5tqkJLcfdbhdrxdmPHSWIuhR
/fqWdWJthM0ZEWNRWONpQ1nP/PBmXEX0zZxmuKlVq1O7G9s3Ja3oYIxcU5gQ3h7dCxJWYjOYAxRj
4Y1HX+jxacTHl8LM9x/qMJQb2p8cYSVm1+ml9bscEX6RfQr2RwGn7DA4O5Uj8E40zRUZmEjQXBSs
iTIc2gqBZxooE+7EpNxHiHJXH36pGURV4XHw8b5FQ1U0iaLPfpNK+Dn0YF89ycDrTKI9XJdY0bzi
VOli3FVYjegZK+RfdQZCp9+ivEahgPsH400XX0ILxRo/iSWuk0lXzaXqeY+SJrfCG95q/VCxyPzw
DaZhBnTjLfq7deII08FnawODSxmtFF8xY6mD6K3pZ8fDsJ9pn2y0odLJDhMzRBtRuh9eonmsb/3J
R1xRYs3iTAz2qL/MocKZ3CSjG3KLVubYWBUOMQbKT+7CxTE6pr2zRoIcK//3EL9U4XITUF68TW1l
zqO/qIPBTZt0ufBuvVUuPyydrx8+n/5e5FxISym9NC7jcB9pLZ4YFkZ3sV67Jz6KPLNjew5rCXq5
JLu3LYe3yjjxuYwhewXN5CPfcsz2G2JDcayd8KwkEalxE8lHLmP7oOldU8w8knrQvqmUZ91PTtd+
kejcvuVh190Gyyh49Uo3mUzE79duBkOmVuSgM032UNW8oqlZbgvVH6EbpARJ7hmLNKSphOQuQEW9
oMjDnBtUr1k9YH+z5DGWGeQAYTF5GPZQQ5xPor+7C6mnxX5oA/NC5l73qwFf/oaIT+67rlpO2h7H
tHZyBPeTkQfXROI1bOP8YC0dSnghHRZvi1Xx46K2MpGVH+Iqe4pLlNYbqrg7f+inm86by2e/Fr+Z
S16Gdnxf5uJQRE9brz/y7KXvtmVvy7m6I9LzvJQFTobNCU8yWM6SvcsD3r8Ko+r8UkRM+np0kLyj
cX7rr/4LsqNlt9n9HVoGGiCJkhxRIWyaovjbA2PYtYWxmR+Gt26Porxbd9Bt/lkbnoj3lGflDPq2
yCjY6+J3VuB4UKX46UzhWznbwW4glXMug0fpL/oiZv+2rL7JwIlSUxfPstTjow2PFXN70aZDYVX7
kuxfcADvbbBS2pZZeTPm/S5zQeZlc/xcY07lGLwx8UZqg7c8AV96Zyb9iGNAX0aNFyXv6yRzWvcY
96Tdzv5Hd+1bXJqULKwujoursTBQHcVS3c1ipQ2BcdNiCVzXNA95UER8QfVV/+AwpSgenO3QWY1J
mnUKDmSwv2XFOtw1he+exxE/22MYa5VuPLd/yyDvUw8LwnmwrHC/OFZ0t0rTFgcr6PozlyyJH4OM
lwMvvb7DUjXdV0VRHlFJMi5p+q7izWhipq59m2ZDOOkUCyVRp33WcJ7mMz4NRH/7Ziw2+qiocW/N
BiuH70QPf+ZlRYBXqw4AAs83c/Au/9Jjz7ft5RdlLK1vR4aAyYYjh1C6ZTgpa5DTAV18UNwI8Lv+
dgrIQCdmdqv2vTUfhXH+lrY6DlMfpuBgsfk54oOmGNc4AXMZM84d5pb4/yYq/8pevcp3/ueJyi7/
9ef/H6dc/+v/Gqe4iKX4K4qCq16JEQjTjP8apzjefwAZuw6PGZ0wGuGX/Guawq+BcUUkTkz0EUzD
62boX8OU8D/gtwIH559dc4qYxvxvRFT80n+bpYTu9WNdtVjsX/mbXNh/X6h1+O/93hGXyap6VHuR
Ixs0L4Bd1DmSFH8Rye+WjYVpbKoXL+7yp0JywWxEutMvyL7CblZt8UvsZIF/EkIrcSgaFvU320Re
8Q0+1/7Zxb+KfyUr4/hQ+j3nVM0gfjSksTeFOuihdYfX3JnicZdZBaUaZ0ZZeGmmMvyyyVgLw1Za
TEV3E7DP1vocLJXd0AOS9pGuwqZgLDLpu7u6r0aufJ+OJY+69jEv1HBsGxsF+erbR13Aaj8ultsS
/s6UYfJbk4qqRzIB5jC7Xwerte+v2g+5JHwq+7YVVvUTzXXcnKp6dMTPCOv0r2xkU26tJAZCW2jd
R/CZeh+zKeqGe4VXMR1q+TrRRaooaWQ4aOqZLXCsd4//Rcru0HjPy9Rswz09Qmf9HAYhhYeiO3su
m1ZHw44PinyLhcTU17c2LNkg3wFV8R5adKj5s22ZyUWJIZ1W/VmLoPzb9+wNgl00Vwzmkcv62Q+I
FvSUgTX47Qd+fhyuhvphp7x1+UMN6GDDxhz0lfeh+R5r4/cE3U/oJPYDtJAH39T2SUtV5onwZFMc
tA6mu4hpffmADGfViaVd96HXhbROm8itPC2z1jGvUWcvf0vXQXxWSwGkhKXgEtLwUzG/9EXMXWhh
SrC5VE82Q/SndoMEvKBsBTZm2E9qkDLEhLu598MsjbYVDna/WQ9FgVmUIGsFbxENPY16fIenLZZs
SJEmaxtHjqslzVWNr5nbJA9tn1uYSJB5R6+SdSy+3N44SeRFA61PvOF5XRMbyx8bSnBiiu83awIq
PBxreIP9zo1uxmxh1QyKczXnDJ2B3uMEENbNVIimPq5SQNuQo5guGw7g67ZNYdHr5TjNqc6x1R9k
FE71KRyqvj3rbgnexIJ4DqwEtDPIa8d5RIjJLaLCeY+JVd2apsnvrYZZAiJeqEUT1rV7IBI0T6vc
rDsWleFwmNHD/DCDoa7pGLefEG3PT1muzEMpQqIKSRCy7rHXTU9L1zrhDolHW6UNSvc3x7Lak8vs
ne+q5ZXYa9NYR3+elJ/4cqh/gA6ceIW4w8+qdzFquqH6lbWZ+JA8WsMuYv1d7lhGKZhK9rYFYBEy
+OJb3XnqHEDJqdKoQKqXeF7cYsvVcI1uy6ka3wUWsZfV9P59VPFND7PbS02R62Jj719HImGK9U/u
rqXcmEGOfh4SC9ajec8NrkK59OOMcVr53rSXhmVJjEX8uhfJUsVVz/OZLHYVE4ISD+0aOUfP7seV
+ZCDieXTdVwW2De59u3xR6zL2QERFeeC3I3MKl2cheuwdYCbmRxN3bcaFmo4lViVZLSQ6mai/LTX
lnCJIFFdNA/tHqbXogu2yPTGzY2MrgsyCk7MyrCQSTf3D0OLOZogaW/xDype2rjerSFffkLDXb3I
jCbSufMWHSzLG0voyJARxFrKcfGc5LV9LFiBu4wSlJ/1wMdc6SU6RP/w2mV49IGhu2LJf/lxptu3
GMWH+Nhqv6tewJMsjLwd7Id3cTUWw52QesPVV7HwYR27wHJ7HHK8REk5sJdLxopgC5LQaJzlEIhf
E4PLjEO6D09NXADQvcpGus5uPnN+uMi6VwuQHJO4PKjVxZux/UUGBzR8Vagroimrg2A3nhpmHFXi
8j+6Q/89XKJKRM85Cy0y2DasroU31FjVo8k6xhNWv3Bd9IfnMQQkfhPilOVtROwsVPrFNLPLtHE7
H9cmrt9yE4QPmHTAqtqdDQaiY8npgaKkMQv9czvW1gMW92W3DG51wiMhjkZl0dmGcEVJbdbgczYU
n+OCNaGZli2FSN6cmJN1tzHHOfb3fjMvYEtyQD81LFWaHy+Vc8Me1nVxvoC4DIcEa0x88D1s9Tic
nNegap5Rd20MFprpoib7W/iW8xIqVEpsHRi10d165zhX7VttQCvcGL7ro/TCr9Gp+uEzzziJL1M5
z/0fWXu6u1NFtzr7ij02UDis7W+rO+dYdlmVGxQBIuow6lzTaXKaMV/erUPtZ38w15S/ApTD1k+x
TlV2yzCpjQ6yLAHN84JABVh4ZBKduchH4qxYoh2m2vZpDY06FgOe3aSbRHsvKrbfqd/6Tp/AfG6h
JfgSzLhjZ9FdXWy6hZHPWdo3ZjyWrja7fkBxsmYxvUgfN+aRsZe/7b0Wm3eKFaiMz6Kva1Ht6TK9
g9V0TYI8IGAPM/fH2lPRZzBtdtovmJ3gXVjlU6P78FaWlXgehy0MdrqKs+tMtl2/asujL/Qq9Yta
erOxcuMsghVoFI4DU7HtASi6m2Q+/pqFzc/+1OZcM0gZi2r7rXOUL/eyyhYIkaxGo6MsCnPj1cK9
bVQQENd1DRU1+NS+zeZn5qi3duClBwcx/SvJ9/+Wkv/vqtb6n0vo9G/T/R4wn/7+x/NfNX3Rd/6j
+/7HmP/9B7CCrPu38pr/07+2lQ6Lx0AQAMvRTXjHdSf5r/La/Q9CgCiisRld4wKv4Vz/7VLwQtCx
19yKEF439oH/rq+ta1VOoY65IbpKb9En/m8K7KvG+t8q7AiDRITqOnauf7kBk9t/r7BnAHGWtbLC
K+A18tJlhrGwhvClum/aP6zAcCzrNum8pu4TEy+OTO3BdT8Uo1TcnWKBf9bUQPCTAISJTCUGzDM1
Q4sOJW5qRojNthVHWobw0QfW8ktME5vAysLh7VXFtaGV67RxxtcIQQdJP5LMQCvOQcBxAoZAXPU/
Tk562NZhR00zsRS3flayzZ/jCZbiZFb33fLb4UoNrGumMFmX7TvPBpogJNKoHXG2m3Uw1obFG3nC
OGLXA6Oxy8QmIONJpkxBPEY3XSUqzlSYtX/kEFYMGbouv5ts5n7cPgJLWbyFw6Xzyg1TJkDpmsXP
0qENMNqemc328pVlZ/sb8+42neYgAtdmig7zpg3n7IXyCr2K5RfTVU9htZ+TvxnBeeO4R3t0OZFX
o9oD4w0ObUIvGIFVK7a1cYxDuFXh0r/3Hmo4XDolO0dHoylNnNFrgctKDLW7uA8I8uyaza53LsyB
iQVzvPyE/gbe1K9K6BLM+erPCMaDk854AaHG1KS7I1/YHhqsvfA+Kz97Xmtr809jEavv0IposZoK
mskZxQmlmSXtYjvEeCxahjxTNCYk9YATYa8UuIdCWzXfiFtOP6hFKI8ZutsvCGCCT0hZNforsnnf
gjnX89HtSu+N5Dv9u/IjwboppCnbhrr86w3Z/DZT1EY8GXLT9H7Cfco73/8TYit0mPlmTIxW+CQs
eAPAVAi9PPKe6IawLbgTaizUHkhPn/JR9ppLsPUteW6WKFAVqaZLMd5VumYb5KORjEls6+2rTzmy
wfnYyjvOTWB9UpyZeyyFQIOPjmrz9iQGlZkEIGx5ASsSC9ZdtrHHu4jekFnwtLHj9utJciq72Twk
M/sp6gfQKzp6kjrscc75FTXXbd+sI2BNKG+BvB8o/Zm42giw9xHIueKtHeLBO9RzUC1n4RaVj85M
xib4NK7PnzNmhlTsu4qH8YYsqXi+tXOa37OkLrBBuTPF5RP3U7WP6xYTad9Xbne5BmNp0L04yXdj
ZYU6FZAjcXe2JnB/eq1PY7Z5bRGw9p+YWWsItbiRJIXe68x9uO3m1s3lZ+2yTHybeuFCq8yNUDeQ
/svgZ9sVMWqeha7bTdTUq/hry0pVPtfXkvCwXvONnu3GXYmuXdg0Hu11XZZ7aGPhfKMq1glkjk4h
U2yJ0JKTYIoWb49NfLF/oFiceazBI29JW8IMI2254LeBGQU7RY5e8FFDtMr2E0hSjTKzEF/w+VWe
2t5G2YmyL8ciXC71Gz22WFhcD4jIMotwSdLMTHRrBFt5Iv0Ce9csNX5Op9XjX3+umuhuCSsaHHpc
6DX0pav1EFt0qcCFlY9gQube9Mvk/vaDqSNySs7dEhZTHavizukpefZi7hv9bLeiYprWRf5TuHRR
daBBJA5idd2an3vOoQRqnhRevMqUDFIsy3fmbiOu15m3uahLasnC40eKsG/ppkQy1vzB/VQ2PwK8
H89FNbio04hcpGe1IXPshjmbsdZQ4MiD7TrBU6WN/r0V0fTTZ7T7uwhLZHVLsC5fVYbjH7rsMjTM
NcqC8XvvXqEpCBab8uRVwtVkinkDAGRR8EmysQ6tPdu/Wj/FQJhg+rZrxUAGQ6Dcjabgy7ImG2lD
hoWt4R3szQPPgMYuMl35PRXqyrvcjQ0QR5Fv4a6l1IOtg1X0YSQovqq8RPWx+UZl1lTHcoqidccw
ZSUuJCIu9qC7IlLHebbrSwUbq2WRj5zzvgLM8yrcuh32q3A5dGOwo491BbiaSNSVWNk+tjz7mhNW
/Bz72ftAOu3y74SjPnxRimC/mFaxjRDkRz73OLpug429FkZiUgn5Abqtv9uYWMRpzev85oDgNHtn
zgcrmZB5f7RZGf6wwJbrFEKJY+4clVX3hWrkd6cLirY2yraXLhv1cmTEpZeT8ObmavzOM5vF9dTQ
e4XtxNQWSkwycOfE1HhQj3c+LtslwbTcHb2esVQSltePSiQwvEMWYuA54YKGPBxtzKMUYJmBu4R6
cd5X0qvrPRxq85TD4Pvo2eCVe2B512XI2Hk8XL5lZ5cI3Qx87UYrxuTglfUuz6fwFdnuBEzRhDMq
FuYSOdpH1zt1lo65nsG+so7ypqXZ56WBto0tw6ZEtccQs1DcomyA8AT22EXneKqWVfVpoey5TZtt
sZydP2txZdbU4XHF4hcCyFbRi9tV/Pwmopmea/pipnNlUX7V3MztbtlKjrMG8PWjdh2CfkzpeK+z
2kAEVUvN2kuVNmwBHDpppAqQKmQ+uV9UNAFin3BcP2pmM19ORDogN7K78BV7fXx9jD3rhT48/7lV
ffwHT/7SXkuASqB1zPgQQW/YJ4dxY3Nt5tG5FAOfp6qZH97aQ8+PkM62gg4A/J6yIVo2nvsVmrJ2
Y4zGqEet4EfEO7OkduvkW2JlihWoXnvd3IaMK5rd0DjW3yrTomMfvpT+IRstdd6QrdPm+vArd9Hi
xD/nuOweEBCg4olYFnK6M+d7cLO6inYl13WxZ1oxPUpIjuNxRSkB1WekuGI8l7X0pEXd2Lsq42wa
xk72ey/vJg+9mtP06TS3NotdBRswkcUWzXAXJzQ6Ra+oU6p1zSV83ry+XRgxq5OuIC+ki+CLPm4Z
Uvv7rbDMB7EVzXyErrh9e4gyeRh0Ea37oF9kc6vXK1efZ2+7BfGv/oAUsd4rDNgvmckUy7Fxib9U
C/qIjrY2fxs7JPFs48H8kCupL4cFCtot+wZQDKPxoSfxD4vTvOrtlzdMETTa2vKhDcHF5BmNbFam
2tgKGRTansS4OryvGS0BYEUdjLe+XkATs48ub7y1H13kpL282MjUvH0/zCPzwK34s2Ts/5Ot0M0P
PdT9Zzyv5R8oT7AV7RlNBjwtr/jsl2wBxg9gAMxfa/6CvVGP5QKqZxeBVX4Zwri69Og8flG+Sn5+
zjL85lYenjolViTwnRPO1D+qfCuCwvl2B7P9iLt+Oy10pHzi3nI/Z9tqnqEmYnkH4Ie8wuQ0L7CY
2apgQo2/+nrO3k1YB7/CCcXBbp10+6W2YYDOXJn4dsSMh0Qmlznr+3iIPhqelLs1hBSw6/KyLgFX
wc5n2luDpIC4XU/X2WR0u4Sm2RKTlSspvx38BWCVofoSLB+HnakU04RxmNRLZq3LqclXRC5tBv13
8H0XeYvL9ofV0Bb/MG0dFLtQb+bscORnV+nj8s6ZZltcPfWAU5+DO8OU4YFYWz09d/vSrwMQVten
BZYlYsJeFHW1RyiNz5oZNSmMg1HjX+Xq4dO3Suh+AqR2uV9ymBmJ747WOwjw5bfohP1ScmKoXT6O
VpEUFPmvBuIBrMetnLoD7K3ttG34FICBXikFXgZyhejqVZh9EMCpgCPLLD+R0h66k2KUQBrCYthf
Fs5QMYSzqjE+YfvxKJh75oHJFlJP7xDBCM76zgehLY0PN5362HqR6AgZJlq+uvBLQHAXpVUzoMoN
DKu2RXLgVNBe9xmaaf9urWXLTCjekCH0Fmi6BA+SeBeOrx3WzjNKsgjER7HDuaGIPYhaLvfrZvDv
us4i3suFejcFaexTspqYm8USXvkLhHrLrsJbuXzUONufbAHpAOdc6asjsGFpEMlwjBBU8Zvui2X1
fvJzVo/guQNAhJYH8HcaFphqcf1Tju7kJmClx2gPpy9/y5usjw7hZuUbM3DGKykdGPEfbSWXv5td
SiRJ7IPKndL9mBE+Zk8nydg3wIhYgw7CKsJw10XZqbkbbdWl0erTQDL6JG6iqZ2ITW5fC7Dc6wIX
doZjy2DSbTSP0Vi76hTZzZDvumC0R3IMWnb0cHWX+KCDumSKVGQrPxpEU3laB06jjtqsA4BSdC+H
kszuNQnEuNJ1ZADsk8i3WAfX7jYN91YwamZETOruwrWcAU6D4+52/WpJtrHYVJH1TgagTj0jloR5
xbYNU6NT630lJONo9huF+AHj84rFJK7WwlOxMRTqvI5ripH+CJ2nE3N5bLYKY9TadegNrhHD7XmM
aqCdGZKKcl/Ohgvd3gLYtGqTMQt6bhaAF97atkeKGf1iCZiNF8wDEDY93A0cGZWjRForxSk7Z0Fw
H28NwUaYvKzntaG0xdg7sVY2Yqriu8l0ZoWMFvFHq5Y4/lNenUE7hCX0w47tKnlQdBs1ZE2hDfHz
Tl+can+cX/u6YqDKPiFGkRazq8EmZMfZqx33o71XRbX0iTCwAndDzlqNbAQHwiDvSx4nmzZRn4br
4FdMBbmGQJ8UMfB0MgFyfBIzeuN6jkrKTq/m+fW9nB2Jrp3aSmkJe5nOgWQ6MEwzI/YZOAgabMwr
8sKkniGfboi3PNV9WOZnN8yz8JRxMXf3cqmH8kTqgWru3IYp3In7H45cS52HdQgXwHgGJNi1CKwM
9BQSX/i347q2xOehqMVCGlioEyizF9K7Rdy7f5iqKnVQwm6b+wxOLqFB4H76+zX3uCnxsW3lkUjZ
Jj+pWeTOng9YdYdqyGA8bUFDoz+CBBr2FSo1lRKXF3yX9rLBcL9e7+l4zda75Hy0jRyFLogeJnr1
+t4Ksauk69YrFDsGGts5DowPXpGpMzkbm3ELpLtzi/ARzol60rNrF1jCYL8eFBxVJ7ViW3ZH35Yy
BJLeUgwmBTKI6DB7k17Oy9qFy4NRxp7v2QNMzY3DGVE/AWcZihcZ9rUClirn5WMOMp5HbDzbFj6j
4JL5bezBugJzUOn1MBuOeKPm4Z+a36sbiXyh4ED+s5QvE/Rx55oDPJVcx1PP5LenxR1o05mc7Hmg
+usGhj//DlvMNt1WIwuQXdN7W7evVz+7gqoEYUl9I8b85JZoaUHJjAq1dr2huwAh7ei9EG1cflWK
ZWgUEsN7UZ0mjIOZX7fis7yWIRHKyPF28LQZuVHRghxHk3lmvwG2gonjNXSZMJ3AIHtqRo/owjRh
8+QXtr1f4DZvqbu5JbuuUatix4JGqHNRNZM+c8HjHcWuNIjnHvR0+TyFLYNuL9hUcwwrwGsHeFbT
ikYV4m3qbKC4dsh7tumIOci7taJ1MinUF+DVyPALk8yuNzxDRC5/4dQMEOdrBWHLTGTIJ4PeLIBl
EzMHUOS1vo9EGz7aK5mkKNLq6TManYHYUD1HR5c3SuxZSg1d2vKJu33XBpSErI/s3dL65kfh2DIi
maZcfRYtNTwAsUXqRQDRWBkBOKOdMH5szb5kIIjmqQrbaFd0TtShed3qR8YDY5YQyCDOjN66ZWe6
UgBa1GXzEa1rJ+E+xeN9wVrMHCwa3Z/FEMVv8dwahUyfpxYheRd+kiZZfRkUYGzryohtkrQM0tYa
gvjF8R2E05XL98xpyQyR67yhl0Wah+jQx0aqUreJ48+aoF+kp4QNo2ei2OIqKQWQ3SHs9B9efmtI
43DoDb5q7Zj3oaA/OJs4W98YxM+w6AUUlB0V/EopSuLBxLakhChX3vEyXeVCZl7H5b5WUzEBs+wG
TSHV2XTOHmDZHASnsBA9wrpSgr7tKCGBDyciOaYF6hqMgJcGlmtYPQ6O6Lx7bTnxbP0ne+exHDmS
ZdFfGes92hwO4cBiNqGpMkGRcgNjZpLQWuPr5yBrepoMRjMsaz3W1quqIgKAw/29+64INl1mJiWh
W1nZ7oTdWWC1mhU05T2TSDKYMAQ17a3F6GL4SbCoXAaEJvYCNd5UArKO5UdwtlZ5N4r8QS8yq9o6
xkgyAvZ+ZrQJHPCicldMtfBhLppdNaGdC2VpakRikFeFeDWEWtbDxOo4AdzUPqRYmRH9UhV2eUkv
2M9bM6GBw4K+AxXfY9dmOfU+btWsP8I6dvu7FKcv52CGvmXysu1A3eWJmManpjd9KtQ67egqr4ZI
WcUeYEDQwmRVYHHy0CCHbBdJOTjdT2yE++FG4FMRfsXFGR9UCLJEQGGKr7JAGnCTpURl1zEpqn74
cT3531tpJ91D4jO0hy4qfLoE4iDsxcgtLxpyEVaQ7ywTmkQaNg9WMCOamcmICH/JSBsgi7J5j/a9
Kl2Kb6JlohLTvtaNJBim2ccfA5ZGcceB5DPwzrBkRmmoIzs257S6jJmrf6pDzAH3PZobSJ5Opz4I
Rl8gYUqCXmqwq2j9K3tTSQ0jQV5cduFDnamgzaBK2bQhQRZMQsP0SUx+9VQWkf65xXAFqv5QCWzt
K5PyMKrssGRzHbFIC9okDjeuns/ahZlEOTQ6rVXXqmxr/RKGw4gKr3T8Zj3oZmQxO86dce8YKDGh
lJfUyTp9OLuYVk73jebAcx2aamgvmZQiTSEfOKSGrRKHqqjK9WyDCBon12bSG7kuXdAk4CFRfYVG
Gf7SkC+4YEmJdl9iu4ecQS+Jq5lAmDDKTviwL/KxCL1e8pfWGHu1N8BEwUD+woDwaiBlDu2eNVpe
joEsHOG2JbaoDnCCRoI6pL8KJx8/N7OLaXGUOnBieo2pM/tKU8582hgd66Cg3IIK4VRmmDECAsjF
koLpRQCvlEn7T9TUkOJBy+DtOn6r65ieDfXXIl/EDE7ay7t4IBhtg5GT/pM2LSBcIk3uknwMGf86
UBHm1sb5rIgRU3ezpXpcl2VD7yCX2YreD7GzESVKoqFp0TSxmunGR0OviAUrZ/W9GAcLKkog66de
dYueRvTJ7aREG2ydWbHMejGXB/Lihjs/Vw4G6kDsd2hrkmJDkxc+oY1374BDeDp9Ww/3rTuRM8Om
hrNfrzWWp0VBiRnQPPrsujFf8prqIY52Ze10E3KVCEubVCuGL5klbHqM0pxvXBXBX6rHmQJTK30q
0ZksC5ZjCPQH2ToSyTZKUuCOJSv5UYtcxLWFKLPnhT7w1BtBtCGha8nZYKO41nyL4zuqM7wGQoBo
jrJoytGOZU7yzaQanjZVEYD2D9o0PGDD7oYXbkr2G2MoAhlgl1fxAHlcDTejSxAPKKcZP9FHRRZP
t3CusyQetC2ektYm7h1bruu81MYLGZkOpiNuGj1bOVZ5hJjmjGus0lqI70ZMnYzHn5g3i1CePSVN
8F2OTLsytxooib6t2f3Cy7rDMzyuFyFAAQuEBlMkEKUq9kaxmiuG8EGQwrMu4ggVHoxWvPNdtiVz
VWr4gayYheXJgtAwDrIx6IYXW2sAHzS99r0/GOKzAy133mWzEd4a8DpYRfEMqzIFafqVsLkDhwwO
gSikntOOA2OY4rIuy+onKuLxk86XZGIUrpP20WWyWiviY25TZMYRuHhBrFvQtEy9cC73H2pTJx8o
x7R8WmPESjNfuQxBPlASOrflWHQIv4rF98hvG3dxjhe6Osx2ZmMNkVbhV7caAw1rTcM+zDB5y52D
fW2D9g7TcLIGpixZkzTZZTgHdfKezk1d+gEl8rYxY2vcCL+Ew1qPzOXwao7xioptctjWRgXR4Rt6
3vY5rnpCrwQBcr8UQVHJnd02rbuRYgGAgWEYBDlO0d3Bl3O1K1vlxoeWPDC1qvDo+Ap/StzCQk2Q
B5RmHV03/L7ryoGBvho6f8YgoNcxhg3xnAPvyRFc4GDR4TUrqTIaTdTjylB6eNdnTfFoGyiKCd6o
ms94JQbwupD///w9kv7/4fw/dIvB9X+ezt+ghv/589UQ/vd/8dcUXtMXZTBedxBWcaFj5M6w/a8x
vKarf9KGMnCnpEG16ywsgP+dwxvWP10dLxf8jjFFgln4f2N4KXBixtJLYILpAENI60+m8Ka9DNn/
7RtjYakMGoO9k22h5Ed1twzpX9jgODPfTT4Fj3VnatiK42qefcBEfUrWWd5V1UWAngE1W9BmuBBg
5mkZ8LtG24V4BdcV7B5JQyRzeGLQ8PJu8gbi+0r/mpLWrty1qI0FaQPveM7GaU6wqsB3p32IyXFh
8l+CK5j+hQ2zlSkCUn7VmctO41ZfApkUqWFSj8AwqikwojFZTBI0vN3ZTEky7JwHUwsKotAorUSb
38B4lwSncoSl3X1NCHjqTUHXWV+xTEwl5MTRKDx8TjCAsOEju49R5mbxpWnh3AtNrxvtrZvRO66J
A0pI8skCIS4DuXgcj30rqu0IyPsMx7Cp950p+/reMmhb7txuEO3Hko/2m0agvLpQA8jfQWS9oDdx
7OAxzoauokCQ1F9AJfjmKipxQJ7ZX6R6cLA2ZqtVzcZq8mrnMMVWK6uDILHLqeaKj8ROigpTMcTC
O9ekHjm0NU4gt8ywGbM5fdXZVMytBTPJqqxDY2JSuG7NCrQGGxu7Z0CTgCaNjpV8bRDI3Bg+/KT1
0Nbjcwn3rfsJfz7JP5ChJXS65SZ4wNyVng2xtf8TMkgT740xKodPpSUgqq7KIJ4ajk/BTP8xE6FB
AGBWp85ThbtvjM0kFsIfVRm4zZXo+UvbrqF+2obopo1L6lvzFtZa6eyg840/SB7KwCqQTrbgvaa4
I6VIoXnSe1OutBSXim0058CvBPdwckDAg3NG+CiOKGCn1ncOwvx+Bl4zNjWJUw8tn1qyyzhEMYOo
A+UpjHtNXCjAgbYYFI/Ghn+UQhwsCvncS6dF5iT6/j5iQgGFm9gExhKhqD+iD8PPeEX+zdAugtwU
7H9nQ3TG5zcxAIdDRJH5HkmJs9NFlLqXC42Whk5Estk2TZXON8iAtXo7Cz5mRKKabm3DKHeTD3Gn
l8kO7G36BA+uvIHO6ceXmVUSiRFHThR8XFzBA5qcHG12W9r699Rh7L2aEak/i750jL2g5zFXotIM
+yY1sfvaTK1I77Jy0J2LYdBoaPpU8qZFYE7B3kalu4vSKLY2UVikTMYHDE16X3OxJIpqrdjZNqj4
aiQ6FnS9JUVxJdxR0Kg1bV3vC2umFAH+VNq+K6fCOXR+qX+DDQdnWAOfBkVFvVUZF02tFLgq8Div
Tbo+rjNd18X+Vgy9VjNHS8HSeCnEfQ2FFdbIUubhU2XKMNtDNyUrLixKIOd5xHCt4pn0QKQ2ivZQ
2Qjn6TUhsjOE1a5TSZuycpwKsK1KmCgvynoUaqTCEcE4juUM965Q+gPbbXBPMBvoJ1zUGtq17w/m
Q5LCyqbmx5r9A+4JXbgJ/IQqcSaOSK4lHjvNjoAZcg/6nhQZbqBMItYj0b+becz0R57yMHhjYZu3
MaI1vEUGqWn3uIX3B26cCLw8dx71oUIQZQ4Zpna9n3Eew3ZMIBlR5OVbrJVGY9fnhr2c7zkU0rgk
1g3DnmbM60M0Fn1D1d7q6U4S1KAAm7HpxJguc2T5XWZFfiUgwhieLIem2IEAZNbKZCbqrsB+o8e5
tqzbrFfs5JL2We2LuRyIW4mD6lk1pjyQQmeWX2jm8SECLoToRxSqpYNZkci8Mgaic/ddJ92vk+8X
D2bQ8LSoVsvx2lSAZ1tb9b2ioMqdGA4RxgLbmWmZS44O7oEAWjYWLx8GynJ5E6eamihSSlt+7kiA
eHRMhndfiGKy8FXn0dCDkhyR3Fv+6MKrwtEiOjDY060Lc7THfmcBG2H1PhYYCikDihamKTYqaLMV
AhWZkj/60MATn0gmVWxpMhLjo8gAfLa44DSotY0ETqsJaVGyLc1oWEUHDrnG9no0n4hcNDH2HkhU
6hmD6UkwYtoSuA5kKEHnMHk40nWxWqMajroEQ5mIASAAJ7A6qqzIL5g21Gj8+0snVQF25ckcoaOc
E5s21oqxNfpBXAoJnGuXJF1SCaYUMjUuA1lQ/oI55aC+FE1h/gQfF58YJ5G1TY5aH/sQbbXMZ2Pp
8Q1SHwkOmMxDAft32qkE6BqZotmHh3jK4Xxz8iU5dJs46zzYYGqCLQ1brd2YNb6/wSrVpZ9vqEyA
6rEXTOQdVFlCXks5oJQax1HXN0zPiCaLGzCACxSoOgM+ZXbBHkh1wBUfN7hbk5zBgW42M6rgAjIq
6K+lh6RZwt5tUEMbTtgxkMUj52tS9MCMoE4xmaU0NIXhEKHShU5TEhVKMuJTBFO+uGoQbym1LXwC
XvMdLBOnfaQJhrOOg0OLb7ne0xIxSsUCPv9M/zgakjG+Y4fmyuDllhcpEAD5kaWP79O4dVG1TTc5
Vv/+Fjpr1l+ZTdeQokCfZu9NUnB5cTOAE7GPCqY8PuGcco1PnjhW+FvU5tJvVmBhZZdsIlfgJrRS
hk6e2Wrscr3fT1IbiWchoE7MmFfBluUzm1wV3mCYpNkwuaypuenJKug+DgTW2ACoWuTX6JKN0rpu
sSqUN7KrNfuKnOs28QiHKmCiVCRrExhFHnHvgbppEwm2tei/tcXi5rXSaoTpOLSMU4RIIKgUB1qU
1fie+Mom8ydXgfFc1GbsX6XNoOVbMgJT/5vvIt3Do8BRDzpGjTc8ODTOszKZzCqES6CEFbOj74PV
4OGVh34wXbllYpuXEdVA8jCFkMAfE0Z6PyqAEIYVRZ/216PNZ3zhE00I5uHa5uAlWdlbcGVwzDkk
XZGHV6DSZnaJIHqAyg5RqP2asdJZhcwq6i8jDPL7Ouvybxgc6vKTnelA7rkz1ea+nEUZHYLEmlDn
jbi4s6XIlNlhP+AqpztDpD2kaVoMd3iRWOgiyIaO6gOEcmTRfRvCV8vbarhDqO4P2/9vfdrp4td/
/8NA9PafO5/7Ii04Wf7rokkf81/NSxry8h/+1QDpSsA2/kusp1s27cq/WMiW9U9LBz8w+YAMEikw
cfyXZxJm6YuVkRCkqekIh7DM/Jdlkr74KSHvQ/2Hm6grTONP+p/fprn/bn/o6hVZAhYkG2lCasYw
/XX7U0PIYlyWRR4ybXnZlLiK2LU+bQgyCCjGfRD6hmlk3CKATtVsbVGLjLsE9zDq+K7bKzJzrl48
RO+vi790R9ePrGl//yYH6jW6Q0s53Ovr3wQYjDaGgBAvaUv11TcLoM0M9fCDUaT+0zDxMePTmt1Y
JhISKFYquLUNPQQIsAZCePNWN/Yl0MhDPEFCQ/MXobGZmEQVpJvmw1+NP479OPSf+LkSmeaLDvKv
R0h7C52bzxLvz6MO0iCv1k7kFHmpQK61KfqhfKj7omrWEQw9z5lCcM1qKt0LjAn7u3EC34fGYP+w
kl5+ECNfOrXs+GCNxrxoh9L6KQ0Lf6+Ntn+LeiR5hoAYwWsO50/0HOV9Isc7EWIr9f5zf90J/+s+
1LJGcadV7pGDqR6SB2yGdeRBLI0vnMCM1zTM+u79qyx/5WjBsWgluIyk+cbe9/XLFQhXI5i9LDiC
jrEC1In/psbFlAQdxfuXWlxQ31zKgWKPg7BBdNLyz1+09n0ChdpB3Qd42j1D5o3wg5U3TGYIanWt
T+9f7NR96TrDeksJRXd5tAqGyoJYg++NF8K9uRZp226xk3Ju9KwZr9+/1IkXhb8ZyMjig49x+9H3
IU34vzMG8V6chxHO1MaAUqYaNn/jKuwMDKBsqoXfy/7F06OAFtGIs6EHQBzv+Degc8IsOfOO3t4L
ktllAxIGIg0bA7hX70giYmBspsfeYreyqkgZRBQZyzP3ciRmXtY2kXgKD3b+jKCJQAvycim0I77h
eZiwFGYg0Fwy0qfQaFYRGIQiSIZRsYQjM0GNm0dMQIy0GM/4LaMcOVqNhPEwlaYNkcpW5tFPiCnS
ld0nsTfgq0SWbL03ZN/uwxCA3JwjYv1AouEMqHNf3IlH7OCjrRNeIIHMFte+l/dO5qNPD+zEXp13
DCRhXGA8U5VnXuTbj83CSBwMjcwC3cQc8OgqLTWclFHsicolALC3HuWUf9HSfFMF45+lQPx+mxyY
UhfAf5jFLo/6xdLsYyecGohbXkv7QG5ta23nHL5a5UA4N0a3up5NULE0s4tzC+nt2WS5umBHQZ9v
Sd7k0aVDQKnBb1LPGb8nTX9jTlDkkag4sbjoMu0hxq5KBv6a6BHm0WKbzffhFD/WerboS1ZdgudC
9+tPv1Rb6RgzUkzgi45H/uvfZPdVKC2MxD2mLdFnV4vdO2J16/37V9GXUuD1dop6kBNZWebyqsXR
OvKNFiSuC+PlRKMPMNxkPQx2exhcjOiaMFSoM7X4m1138Ads6R4QjzS7EnXK+v1f8vZLIn6IAAnF
cuOjXuDpl6+fuWft+H0cezCLkkNZGi1ViRi3jJ6RwqNC3lnRHOEtAMfs/Su/XeRcGf8F7p5MP4Ju
Xl85M3QtK0cW3ohn3baAY78hlbwHNXWtj3kUizPPfLmTo0eOPI3Ty14e+19+ly8WutSxvloM4b2o
b6OH2RgY7zYjfkPYfBtwR0xp5Cg9pyq70LB9CnM/OOerfuq1U4ui3JQc9ianwet7LqfImMw2wxWl
1N0rg3nS1qZmQWHCwLjvk/yCDPn2Ph4BZfAPghnNWHBtEdl6pi5cJgVHT8MRTAWWaIBl/7SOatWu
1Ke2R4XpASdwWACQqZZxnSy6bdfrsobHkkGloQHCHQzI0Z56h8FYTQrhujCzqVlXmdZ7kBZI8y78
DBvHvMO+Cy2uvZASmxGgeGqMiLDu1neu6zaX32jbQMQm8A/8YvL2q+rN8S5jyt2tGzjBT2KcyRV0
3ORh6JoJzjRc8ueymzr7jzdYamLBycH/+NjF0XuIMJM2szBpPEzaJQJ7Ss1mod2H1iJOqCLj/v21
/rag4egXNKeS3BYKtqOnbShGsHE1Np5RV+XBAlGiiKUdjwth7d6/1LJzvF7mXIqNixkemBjv9/US
07uyArbVGy/iKL7UEpygEMbYf+cqtlgOKdegwj3av6oJU/yR2YVnCIO1MpYIF3GY/Bu3ohSqTjxY
ln7v9a2EVR/a5AC2XoekZcf0ViLcnKPNH18F938X46rluBXH5QxWYqWEStSi6kS7hPv/jyQ0zp3o
J94KAJROlJNJXA97/utbcaY2XPhwnZfKroFJ2T8hiD8X9fH2PHWWqFW6UApneo+jWrbldHdbNXVe
TETyRbC4VcDHStF0BMF2no1sPQ9ofv788S3NtWOSiWW5S0/+8gCxVYUyeDK4qGgZ8Vh9tyUTOz7z
wZ74gKj5LUWbQ0n0ZlWTQFbjg1DXHnTzRR4aa/iP2UuXauVn1sOJNh67HkHyDs0O3FT76Eg0ssbp
DYK+vLjACSsSWJR08ajvyk75N75sXcxrmRkhE8RlGKrodggq4z6Fjb+1eyI45dAaf4UN/8e++MTy
sSmU6IsNouLYsY4estUnYxbmrYdowyX4UeH56Rjb99+kfuIh0z/ARjc4oEDFjnbFFueLVNRW6yVF
HHzWpjqpsSwwiZRKaqwNCzwncF7MB1zyBLxNJhUTRKUgthj49JiOb+y+aZvd5ORfok6DogFBIMvP
/MpTP9KiBgdq4QURSff6UURZBSaQl53XuuhtMHcL8T9zNbw8mulvrAQqhX9f62glKFXKDPig83Ts
gHYWeS4fzVCrdwUJHhcCnv6u6HXrurRc7aMSuMfhzu6s4RbHh1gPxrWaQ3Xm9uWy6R3t7/hIsb/z
NXCEOUebIpkPsIV0a/Ag8ZbXMW4N4NRgrZsBDvJPG3Y2bjNz3uBjSt6pzYQ3rz0QoFKsGyhjLeg/
GqnN5IRlsCZJBmoQEaa1XA1u12LRYTN521Z21+xCJJkk6eSpjv1Ur5WeXQg/OrN9GMt5dHw/1IA2
U2RFK3CcneTk8xgECCK8qDIQDoQ1UXSToa/zgTRzlVlIDez4KVaAT+ir+0u/xTJ5j4ENEtiUAAg0
N8Fu7lAA1yUKbmOSwEZpKh+KTPa/hhw3vRoy7zpsuNPIsp7DtjM9B6PHXYEJ4nXujzm2gIO7d4jl
3JAZ2lxo0hXbUcXILdx6OHOqvV3AbJcMskwJakOTfnRAw6vqlkTOwRNaoyHVcesvNrA8Y14jvn3/
i367bcBF4pnC/KDFoiB4/a1UY9eb9qwGT6snYx826VOV9Prhb1xECQeWKf+HgPL6IppRtUgG29ED
Yxs2hRbiFUp405kDYNl7Xi8TkC4AULYmlI0gua+vwvi4mKkTRq+Pm6eodS5jNexEi3tA31bGmUV5
6hXhzM9lloxN8OHXF2OSi7VM4Y+enJC8V3M/7bJEgH5qVXrmez6OoeMTJhBNLIjncjXDPbqWG02x
P1nJ5NWBxegqcKKLKkrkTlaoZvpcqy7dKWke9ciWLb7KvX3lDA4JIVZTNOTS4sgFjxB5lQvwEWRY
P6tkeI4xYqnPPJQTi0lnVkaOOhUM1Naj02FoFAuMQ9gzpqFci45Mc7uG7/j+ajrRIoEJ0BsvYaiU
MseYZpVJTWU6z2OeYwQEFh42MToxE1b5YNcYXdZK1Ic4KIgKMJtGf2Q0GQSEAgfNvY+IST9zCJxY
eOBxBDsCNXH4HgOEVhAwBozK2UO6pD/OZMKwvFXs5QpFdDoSj37mASwv/Gilv7rg0UqPRKxVzK1n
r3VK/+M0uyk+uxLr8NQOLtGQLLHwpf81F5O4b9OUSf+IGej7P+LEB0CRBcZlouJ1AaJefwAohWyE
CePsVQyH93M6YdYOIXmTG4F55n5PXooFBV4JdYyt8fWlutmP8A8eZs+3Z0AQt3LWRvfbb79pzlxq
Scd4+2j5xOxlIrLgAK+vlUYOY6AB339nhO8CV8fYmIFJ2GlSOwctxOnfzXJ4ONHUbWcG6mjRaiiy
llY++LUen1nqbwGJJSKUigtcmNiOxbLyZeWsQTfOMR2evYndYdXovfWpyLoYq5i8uUwSp1lJv0WL
bxg/65qkiT9/xSYsJfx5dA6h42IPUbfVxqGYPTmnX9vAVpsxKz5j2FyfWUsnZjoADS+udPTUYRxg
3ogu3svQwd0w1MV9XJcNYiVXb9uPs2kTvpb6Kdy+wWh0rw9qCQpRZvZ+bh2yfgwAuAcsGkwHMoMl
cRTsceYHuHeLnYap5U8n6pFVqrTSxTVfqMQxRTjxNaHyGKlXZBFWZ+7p7a7NHJsHTzMi6EsM62jV
wigb0XZohkcWGDFEUYmnGs56XmgGBLI6Qzm5G1cgR1sZoyxu8cAVXyYoGD0uEI6f7MzOmvcqctWz
T+SD4CQbtPsE3c/n99+yebTipUOOC8NNsbgwuXg4vV5jEbZD0xwXjeej01/DZJj3g4ul1p9eRQEF
IG6AP7hwP4+2LIS3idEikfZMu40OtTHlO9uZ+m/vX+V4JwY2o8MkdNnkczHM4/Fq7pbYRTQ19Kih
na4D+lnIo4n7SSMpDfduEd+/f73fU4SXO7GhK4omBqeU2gw6nKPbKnFOMSiahAcJTf1sF9HgqtJV
gItD1pNykMYK6L+gzO5xO7Ek/iKpQT5KRPH/qzESgTKzCSAW9n0YfVFV1+gbM8bLYlXoDdaAs9Xh
/L70ddlataH9UUcURZWBAvw7vBUTGw9DQylj513zo6714KaB43QVDhosqIIAGcJy5h5Cnp37AGto
tEmEKYvaMlcxbuvMP2XSzLQHVs9IuqxxcB5MjIgsYNJo3Voh6Q+hZZQ3kYaJO44yY/nz/UfoHO9x
VAuofh2LrGJIyXSWr9df1+kiyfOm89xoyUelXZ4P7uDg/lr91EJD+2Ql8/RtNknLgJlY4bGEY8qG
cUVcrDO8Ni4F5LJfuc5wbpXMnZZhix7BwkDsgZiyV3qDulKJy7CemvJaV8Z8EfnL+HpuzfZHGDqY
mCuFaJ3Xy5vJBjf0RG3XD2HqMF0IUge/urlOBJEHbWncdLFhQelrs/Yy6zCkWhn2hGuoMyUo61pX
C6ptZ/QmOrgA7V3QxNo+S6zAWZVY2VRbO5bDTThXRrEOi6n5XM4Ln7+oAUnWwO/QFzG87FA9O511
ywCwdLeWrYdk0bQmWm3fn4lVbvMZ7T7O1WuzJRLjShsQUF/K3mw/ySQP0nXfNajRgrqKwyvHzvwb
LZj726JAHrNCX/adFUY8sQg7vcYkxhdiPakKFiPdHsaDiZEU3d4ifhGFdhUUF7nsi4coSSosFQYY
Y+sMhs64zYLcwlrQLPdZjub00EXMALDr9evP0qSFQTuGL+QKicZX39bhmbI3187+/QV0vH8t68cm
lBOrWzje4niOjmFqJLtSdp5ACrTVc8DGkqHk7o+vAmDGXJb2BdPWhTv/8iQu08ySBYYEODpAmDOM
RNumCcYL71/lzeCUm+EypMMCKlHq/C5PXkwg/KLNOl+D1p4StHwQdjtjrF+RuWHMwx7G36NVEL/Y
TIbYFgSFrhs3ac40a0sz9npL41vk8GNyycwFyPP1naJm9CcNMiqDUyh5OQSOum9wOBZ2vib3KDsQ
LbNT7vR05taXv/vmunA8KbAMRWV5dN0CbwlDcyoGBk0XtLhZa82XjMcAKVVz3ee8LftnlyIkWcdq
tj/AT86IYZhdz9Y0cz1kKWFO6HBXHbXhdiIoHm3ngKE+lnIyPTMbOflbGUixb9EDwq94/YyaHIFZ
3Jk9iXpImBT+1BexjNOt2Y7iMJb4FFmNKtfvP6ETC51NkqEy5zXjQP0IahIWjMQutXsP1izScBHT
1QHenrnKie14UWgw9SAmQ1IIv761XC9aVQlt8AZHiw6iJ2F97URzDyeIcupbm8PkW+VTFT63URch
Mqj86Rzic+Lx8o0xcISMZLLnHR0JcY90Mp00OvnBmQ/66Eb7AJX+rUWcipvW/kPWKvnw/tN9g+ny
6eHmDjXLZFaBHfvx47VT2+8DffIi4R5MBGvUbx9oHB8WE5ipEmvOPhS65iZxSJNlV4fRShJ6vDnz
O068Zn4Hc3bS+37PmF+/gBa7VvbcgG5nbMcLJ5TmlStc8xK5g1oVBp7EI2rAlSz1cktbUMOPR71R
TYTRINVqtlkucYvHJXt75octtczRB0qPy8Jb9ib63aMHlJKZpBcJP8zpuxEtcfjsaKAtFXkZh0ay
K1a4gRCEFiSPaWw7u7nwrXWbU7q+/0NOrA6+Atgdy4tiJz/aKFycmwptabeDAeozxovdx7EPxUZY
4+LghU1BqU3lxfsX/U1yOLr7paKkVAb5d/hEXr8WG6uU0ignmiHYQHvf7v2dXSbNHk8m/wJ6WI7e
I7iv9LTbolMmPybG5ARJQE8eWevc0l+pPcx8AokgdV8j65tWiExbLCBjbVd3s7roYWz/nNxouCAB
QyIBclL4prp52Qvz84TMEetsnZ6BN7/iPNauCD0c1v08YEmT5xkwJ7agfE4MVwhXZJRI/kc+GTdm
1OdnKFHLJvDmYSxTYYcnggTrqLdpSKGJezKTvWaqmy2hodHKLetsE2ZYHcQSmvj7T/8YAeDbdE38
EnUbNTwjuKNNqWoZyyfoED1HdhB9bVVv0iRsCTasi/37lzrx+VGIgjYjemOh/94mXpzAWmBy/hJf
7CXQzw7DHJr73tXOdYenrgKezVhZQiyzzeOmC9JkXFi98LDgKTYy79WhJzX7zGN7g2Ysz81m6Gbb
S7aF8RtJe3Ez+WxQsUOn9/yU8xWWzFLvGdTTt72dJ98CbJG+WARItARLz+EdWk105VVqqWqnJaZA
BlzUyGf+/An/hoEZB1qMZ46+pNKXEfRRV3iEdUAgSWqi1thrz1zlDa2VnFNmjpQw4HLYCB8DVPi/
xEbE0ewl1hxvix6/3w3OCmj40TYnnwn1DL8A3k7dBqlt5cW90dGdoeih9p6b6DvDQzM6WF2W/7Cd
sPlgEE/erJQ96O7aRAjonNnW3i4Jfi/mCags2deYXb3eYGLM7ZAsWoAbYuJYJVaNwPa+PXO8v/1y
wfth5OkmzT6Cz6OFR4vvzHZXSE/ZbB4dbkH0WUZ7PTcpSo5hHrIz7+HkBcGEl5McDsnx98RRF8xT
M0uPZGUiRiOkDRCY9O1AV7kekbBt3l9dv8ug13sTd/jigkfLC3RAz6vOIImMYNlARTH5g/NlZKpr
wGJyNrEiPfQaebGxO/g7RDXmHqgmQS9WVHcgIeQG5cN0WTTV45g48bZiUnGR27gqj9aZl/F2W+On
OiB80D1Q3R5X+7hhxTBb+KkNtjcbjlfCgSBLrnHNS85c6uRreHGpo5IKuTDaNgYEnmtmLZGnNthS
auore5gI08ric2XkqdXM123rfODMLo4r5ADfXvqyTHpGZAaoegmJiSY8bd5/2W9Lgd9fNm9AwWax
7aPV7KMJHIdEsrisyl5jsqs8TGfjNeKhYjfS/G9hkLlf3r/o2waJccySIWTwHTFhPbpoLvQeu4LE
8NrZsNG0ps+itJwHZtz2dSNKenK3nx9JJFVndohT71ApaZD7/Htid3TqGrYkv0GPDW+0EKewa08b
Rs/zBzNL8U6YSI58/0ZPXc9hQ+LbXWDoY2SwKy2LENPR8HCRA3i1tOhGuXW5Jm902hRgwWe6qhOf
A8uFnkPSY9OAHoFpoN04sxPG49HkUMTFk9w7nfEU4yZ75konVidcRtjJyN253jFOSF4Cek6rnr3Y
qMQ+D9UN3NdzBLoTtwMB2GE6wkUYVB29rtwYTUdzKJI6PCAO1GThZpbMZvyiDs7cz4k3xRQGnjVt
A1NJ46gfdd1Mx4xOm3lTjvzYjoVxkyR2tku7Sd+DAqZnvruT14MSSvNLAaPe3FroFxNorvAwqDZ3
iobtS4VdloZn5QdE9+GZQcQJWITYcga7UEEFNN7jU2sqGr20Ilt4NrmY+2Zw61sjxMu1woZyx9ca
7gKn0nETdJBrtnV+2QyJdqYDOPE6+Q0Id4ylbkFK9Pp8znWcDDOOcM8By99FPY7Ugx0beyxF+zOP
98TypHITNBtLPIL4baLwomyLyqC1bdi2Xh9J/2oagxgorxZn9rE3EwoqpGV8Ry/oMmKGnfX6joqq
cLJ+qTgm5ZQ/DQ2/49FApGrlPtokkYZXOOoMl4SGmWvDbDE5GlptZyCk3Rc22TypET1ppaFjv41F
bp4M4eb9DejUWQ7eseivFm7CmzLZqWNU1SIT3uR28SFQQ0g2Zdwfoib6hoUtGCXeS5dpmn2RQZ5f
E5Vi7csRCDgvY+uLNsEWb/HnhJsCN7warGS7pJmSlI3yfzhT6JxaH7w1fDcY+jA5PGqPnbxKMJa3
hKdaDL00TGXuemUu7bl/Tjp04gQymFEC0y3SlzcSKDmbvp1age4he2H+zdhhSZnJP7R2TMIuWOmi
1xKcELL99f4bOXWTnAj2MhldeNJHZcQQySaM+1lH2LEk/Ebz98YarAMC2H77/pXeTPmX1ckxu4wG
JNTzJXrvJeKKs9S8aOqlh4neh4IhwF4PsvYHR0OOYWhqr8CI0GIzgvmuj4X8hHx0OhgqOrP3nCgx
2OdodYXUl8316I5HXNOLue6lh90Ujvmz+SEfHHvTgZRs5tiBchTo9+/f+u/t86iEZarOkeFAZeEo
XH7Ti++f+DHCMIjH9Urc+hadBbbTaNEZFTK4TP+Hs/NojhxJ0/RfKas7eqCF2fQcAEQENRlMRdYF
loIJwKGlA/j184BVs5MRwWVs7qW605hMBxwuPvGKzOd0uypSG56bW2Wj7rtpazlbmNmYsllY9D2U
jfWTziIq2zr9FAzxVO+LjQjUN4VAU9ni0lmh3ZVC6g8HiLE/cQqYZIAGEzJB0dihJNQqjiE2Lo4Y
+Cg3nv6kDcV8NyOdv1tQ/7NvTatLrpyGIgV6cmaDckeB6VYmbZqxi2h6+hNW3YU4riLSUCtyvIaS
NNKpQtEUDpqKM1U4a/FS+9jxNXOAcpR9Dx1/HG81Z0YfT5IooYBWKTiW2tbQoUSPqzFKJCyVHXYy
SBAoZfldo61s+x3h1n2n24DU1Kau0Gz0UhTXerf6YigS5YIyWtwlGJJ6/FIviLTZniF+RFaLSEI/
xNZa7VsVIeHE043pvUogKroa1r7/Zd9a1ICFNB6Kygl00qMjd6EH5emiMx5A5tw7S63ddKmzfFrK
afhpzqq86iEuYoDXF8+lGikTIPi6u8P5Pr94/0neuGJIhECYcX1Duz7eXdLElUZHRosSaxlf0kKE
fei48e63R1m3sG5aK4NW19en+GUhl06nRxhcGQ95k2J2hbogpHD7628OolOp0QADqd7qxHmcamB6
UE3YBNsPaS+bTYMFUIgCwrk7+eTkYxTH8EDlOdhSwP45fJVBS8xJjTTnYUJMFBuCWL9bk5yLxjHP
HX0nxzt9LHb+ykkm7CaCPBxKysw0+jRTHipHGP6Q14/oP/Z+npXKFXrOPdZoyRSuxjZn4o43Bl7B
ZiQYHL3QUo8iVkssCyb0hvJg043eOy12bXlTDKiPFD9cFXlHgUZImEpMFN//hH+XAQ6OPJDvJMHk
iqq+QhGOjrwG4Cni9mm2xzmYJJWqToLhxZLfDp2SojVnLMiVV1o73tIGFBdWZ9UoJ2NmmqFQcWvG
KoULu1C8e7P3vO9FJZzPKSK596OaZSbKF11VfaSwki6Y/sxltNViaXdbwp9q05RLEZE8Jk23aQ09
C5wOq+2rBsfYxndqADchx6tzn2kOBm3eYFdNoOSdg20BEoMX7VLjKo9zyfSA0xUafmOWp3tb8cZ9
XrABkXEdyweMUby7Ni7zr6LS8Ol2O69DFKMA75+hTP1FJKvtJnwM+WK3CyZR6LfpL5qDcqM1S3QF
e+ldr55A3S2nqNB2ndbMX3BOWXU9wDnEW1xBESEhAph+YLRs/CjaWP1ZQfslKxWdjjkRYFJv02cp
XGf0ZfTL2UozK4Rl2r1kRX6JKo/g+I8jWDxGz2K4ULJM3szCMz9gqYIpbZwiaNpINEmxIp2dZTNg
to0OPfgEZFCtOQnb3hh+jMmEAnAqx3gTj7oxbhFfLbsNNfP0QlNyNIaWaqCY4ja07DHLibYRHiNb
1Dz+Gow8+1KgkVHwbSpPeX0rcUV1z3ygUCi+oE3YJYESIZQdDBgrPfVm1zQbj3jrwR0WsTW9Or5s
kNZ/ztsBtbqxHoy7xILxgklcjiHolCFXcmbjnAQJ6+qlCkHXiG9MXeBox3aUTAkN0r3aJfhLeqqy
QdSqCgez7jddPVthbbvTuctkjYAO9wzET/iHnLAmZ98xOVJVGrO0BzfbK4JGnCWb+jOMwTloFKW+
0Gcpdm5T5rusogefiEW/MGjmLkumXTudnf5uCgoPmpSFQgwdXBjg6/n5y1Ev8M0dPZRj9zxHstFN
DOzFJE2/G2HBxnPknblaTnNCYmnENfny9Ckp1x/N+ZDnGGJlXbXXRDb4Bj6oO5HBM8eIsbtfRne+
VjNbZfYLbZdiAPOoITb3/P65dXKL6tQrTFJ7vgNXuncUo6qukrhuKfS9E0fVtTvn47WtY3X+/ijr
eX/4ne1V0YJoYSVu0504nFp9QP4SyW7zYTGynWKiSBsluhbmFURQlEHvXARUfLf1xo2c03OY3tN7
j8G57iipwnnRj8m/HGi6A1bNfLDMNr51zEjzV4dZNJPSh/df8/T2wS14ZfkCo3r9qIeviezeuKht
xmt28EQSuiFzOYtdiSbHRo6VQyV2wDQ5sr3fpIqvwh6EHVSEVso4GcfhwOWcgC5NO/Nh9ThFydfp
vsZTY2496aHjjy9VWM5RtcE7Wzm3iE+3MAXwFetOIRi+9iq8+Ouu6fTZcgtc0R6iYv48Z739EUFb
AajUSq6w8dz1VTNfcuYkoW1W3t2kiUvPzne9knz7/cmnuEFix/HlnHT07Nq2cywnrAc0SIZ7ayGf
9uux1S/UXHlm8iGgQiopiACy5dP7Q7+1vClrrnREyjtAbA7ngDtT1EVqWEADlyVwh7S4SZ0pvizm
XN5XrXst6hy2seBkjclS3h/8jWOEcipMGXpxdN0BDx6ObiSl44mJ6BFlauRB0Pe+GOO5uy+l4/7l
rF48iYkKq89jNXsAO/lmqqz2/v2nOKmnsQJ/fYijZeDhKzAuZWLTJBnVAKe/eBvL1XqpR2wCmn26
eX+816vh8EhxkAmFaAjDnGDsGEsywSSQCGjaD61aKEDORJ49GbYovlpcFI9WDWQ16HHKiIO+7o0n
4gls5uhKtGBO9DlBtiuJZBzEjlLm20F2mD2jtr48EVAAl0vzGYfDBgQrou84Tl8QvqJeNZMRwZXo
U+WpE62OJhtN3Ytc02QXZKBbv08tMc/7b3raAtWJoukaw3ZkaICah9+3qSZCsda1H/A0MfyqU5RL
r2u9O4Gu8ha8MKymGZ9CAAsWBsv2tefwpHWPRCBWleq5ruTph+ZpiOzXOq0Kmf5otXV6JUdZNfYD
QLl2X5beCxtcXjhJ4V5LfTrXfDu9nxiOlU0Fn6uZ/OXw5VMwgk1qTfaDpqXGjVUVkprNmFyemePT
kxvGOrBq5DZg3EFaPxwGEyA74fByHsxGsb4Bhiezn5O9lurevY53AMaDvfJkzEr3EYn76daYxHUv
POUHdDFCar2IrU2sRy6OUniNPHiRF4dqjmVqgNzZfAa7sO6l46Wvg+BYKbAcOsdRk5OraT24s/0g
nXgBDBnrmw6wIvJ9nb59f2LemBcOljUlfQUVHe+yzK7REawN5yGT1bKLPU/bSWf2ruMJ53AtyuDt
V9IL29FVz2zw04DUsQhH15gMbvRJwbzMcdkQ2LnssYGYLmasES4xeOguhw4N9lgVxYbGd3nmLD09
yKkhE/7RWuYsByNzuAzipVTw/7WSPaIQ+XUxNs0VGV8dphjX+9Mikf7E6BOXdOldgvBfwvdn+3Rv
rcNb6Jqu8TB1+sPhK7O3dBVxz/3YRPYFzSRcASu8GwYFzDNIqXM00zfHI/gGmsLZQjfkcLwMB7B4
zt1kL4am2zkY5uAKV2s44ynJJ1Q1z7XuTzfziraBWYV+Nlj64yYIhkmGBkoj3Y+0WShxgGooI7SC
35/FU9wEWQy1Tsg9KzgFBuLhaw2gmWlHa+keEdvpw2xBDfAbHBTN23hWkiGIyrz+CGcSOG+m9w6X
wFihdZ+AA4QCFMfC9U19lNI3zHTa94ttvCCGGauhPXfFvTDQQDvzyG/cZjwywQuAQQ4imiaHj+wi
P6q1Ri32CSKbIeL8XJ9ZoT8teaLs1BJfkLp3tYtaa3laN6ovM6NxAN4bygfSaHcTZcK4sN3MvUi1
wdnMAzonWlQPe6cr06vemOcNrO0HNcboHOi+0V05ndtd2FpcX+kFBkGitHCSJ/f97aSKkJ/eoUln
DxDP8cFqe5GV4pyK4zrFgb6l8DSmqUnajbCqXet/vf/pT09GRgN3COIA8RHuqcNpbK1ksTCMEHsr
95C41QcR6lanBh415TOB7xtrmaFA+yI6t+bLR4ssp6SO4Kmb7mM8L79UalIEMbZOZ6bvzVGYOG/l
c7H51/P5l5x0zBolbqdO7I2liXcQOJSwNzFAeX/a3jgHiBv/d5T1WPxlFNwj28USjJIYrRMMag48
0PMeXRWzIpg0/x/HHGkg6PAVPUZ38Gjq1EmOjjuqYu/MlvmhGWqMiufZCbDs8K4GmZyrzZ1eJUDS
bdsxUI6gjHvc8kGn1DXzEeKxDthvC4+0D7FsTHZSJwy0pjkKZ/xUfv8sp6TmqADheUkqCodz6sxF
PMB1EPuVKIM9mZIE6GbYmyRJv2MDfS4LeOPmIvUD9w7k3jRYCIfDJSj8JmYvs73QlNJ3jPK6n5QP
RWP+1Edj703ixiysu6kpf1f0gzua9g4pPfLJJmCEo9QTY/DB0nCD3+NvVGzT2DE2dTGPZ2ZTOw1E
uI1XYUsSa6IC/WiJInXeRYlKfQoZEzgckKj6LyXcGdWX2Acb/pIr1qVKMBbSeabqOcDkjP0IB8Tr
VDcM9Oikqb4ME+y1ZZFVgFx3Z21cKZZtP3rLgEehRGv/t/cVvA52LRT4VbPz6Dia8F9bIoWSsIM4
Mr39vtmldpbuskXYwQxJ88x4bxx/BIUr6Z7OpgES/HARwBDMZxdrqL3Sjs8pdfBL0Y0vUGHOaTy9
cSyBMoeKvuKHGHI9UH45MJopwp8KE6Z9HKfQpCthBr3uTGc++hv71l0bxKvmCmUb6yg8sYtZMzEm
Kfao/NBeUxU7XI2+g8r2MhRzqzhsESndvP/NTjEFK+QFnARZ16pKdzyJxdQSbA5xuZdai7uZUxd4
u1jNtQuoYNcmldwXkwm+vkKZTeSe9bXWFwR5baQ4XWKNAD9DuR0a/HTbwW3uTIx6zlw9b3xml6B4
7XxRrYUqeDj7cnCLOLbnci/yIbt21YW6uoqkdD25/ZlP8MaH5itTGKRBRYHyGMfR9wg4OTDx97rA
u6jFG9VX867Yvj/nJ+xZDhFolaAOuBBew4XDN1Id1PeRga728JdMQOKGdRW1VvG0NOPrhqZ9Qp/1
ZhHxuCPywWM505tb1EcpdVhWs62XHkaPUr+0+GVtAUyVmzbKsSNcsvTSHvNnXVgQu/V6+R7Dqgty
BcrZ++/w1kyBS6AjitQcMchR6qDIVQFydCtiaRVPIQPr7KRPzvFKXhFkh7kfwbqH18aKXIJfcbTz
Yhh/APu8el/2ZsZyFGO6q4saaTdlwN8iHIw6/ZZkMIPDRu+Nzwu+zCjkm2b0lXaEth8nffqEYXP9
Afsd+1tUzl239ZxW7CtLj77DoMN+3CZ6xsVc9FqNK0BUnNlib03VWvleS86vsoiHX3vxGqNJq6ze
G5hbBhrSaXjsdoX3/P4XOeXDsKroBq56yZAiST0Ox1m9InE599K9EUWIKcjPlaSFkkk6YB1V/W5j
Djh/NS6HP57pwyQvO6neVotz8f6DvHE3U36mGUpnhRqpus7HL6elgbIAH7QUe7vCxxRxuelSWMYY
GMLrdt4if86lsx2ivv2E12t+Bv3xxiwQnpLEu+ARbSSHjyIDLWtUAQOv3LfG6EAZ1abPRrIgNwFR
ZCeQDc/82sC711Kr5FaiOrqp7dHdwVEVgZ201qY0jeqMHucb1znH10oThCMFDMg7uhmhx8XIC1GP
dIwJK50uw/HUALn1PNsjhpb481aur85ujFKdmV6LpjUuTAPynD/EmFRuUv7Wt9zRyIumVEAp6Zvp
p5xWvqrAD4zmHiZD57oYrzHb4eYDcE4lhKY2HQWUWg4/pIiKKYdMSk7Yme2j0ST2J0oSVA7xDF61
ohCWxNpYH7wocKBNX/JF6h3q06mCgVXtyqCxoiHbNuVgfqsiVbvtebmtXk4t+2xSRkA59iDg/kVK
pQQdZ+Fa1sNEIjBnPXsYFRNGjlMr3bOWFvwMWqAr0WYdo01mTuLenbFVCWujkfVGgwaNd7En5ltr
IDwMKc5O8HliF7pA561esVGt2FujAZK7kW6XYgHdGnkdLmrjUGUDoXSpxEOiXilL0u2yxNELPArc
cm9rLR7t+I+0P1wowjVPh1QZuV/QC+cOEaPloZYAMxZrsb9XiMI0fmQq7ceh17F/wBpbflVbBztg
EJ+GwM80K79H0Vg941luyw3BdHnRu4ivBFkXWTqEXZyB8YEbMVVbpklRr1KZ2QPFV+xpA43zHXHe
yAFr0hSlte8zq9Ep7MbzjwzOURPMXkfXVKCahBl2juKkP3Sd+3M2axqxZ7b6ydm2brUV00ah1qZs
dbSwDcW0Ungxy95uMmBDnAeIQ2JkgiOMlro5hOPFIfYbFq/c4bUt1U8CcOsWP0Q0/0CHaNk1fcCp
9ruqNV70aYo+WmO/2jsbIg7apbLZHWgf4iePRu9f9bjgTw9zTl5Ds1fht/IJHtOBfG4zxKb+nLp9
ghXs0kIMN43WDsWsTdf61GPy0iVtw9D4wfgzYL2vaakvnys1Z+M0Y1MbYZSr+YOGoBadJDwd8w2E
3TwKqiot60021cU3E11VPawwBNJDyY7HQ8WbJbQMvBmXwBlr41nts/nSxD6uw++hccedp1U4Xbem
SaFiwqsIzxDK9Funm8Fu4YTrWVt3qDH7VGBJ9PDUZ6g1TlKqm7KaixCaqpcHRqOVPp6hyY+ojqsU
kCQWNquVuJ1cwedTiP2FkfxUlz7+gpKn+KAlw+ReN62NXmC9shNMQ5lVfHUSbyOLBUyazLMZSptR
LNcZHOlywwVpPqNfG3FYDnH8NWpiOPdShzDb4i8JGVwBUh4oShPdJlmRVXdYcerySkSWOu7cGazZ
Fofa6sP7a+wkFaLbt4JMOD1WRI96FGkkaSTydOi7vRRuHlh17VyZervv1Lj1RwtFUiuX37rJ8M6U
ndfT7eD0g6MAoYxeNd2WVRj68PSbBTGYWOZ2X2e5EVQD0slVrCO6GJnNrh/PMszeeM+VqU7hiEuc
ZOboPTtRapNrRoyXR9dDTn1qiAwMioziemjLHWur2nS68dsJLVEo70ikSS2O1ubRsLoda+6ij90+
WVnQqyD8JrcR4H//I57E8DQ0nBV+CkaJCshxHNctBdsTv7O91jj7aUi+5qrp3Uiz1c+sljcGIvRZ
1VGASbNu1p//EnzgbgoDWB+GfYUAdkjSAi+TZsY2a9pzYfwbQwFuR2aZA9CmIHB09kkNpALx47TH
0L4JOBOWDXRK9xreWnbmrU6bnlSrfx3rKNUVRgVGaZimvczQMeobWoDxgngYtjzIXHAR7vCucD5b
FjdynQhsXXFJ3rz/DU/Pelw40JFkkVIBQeDocGqdrAAz4jrTXkdfL7Q727sq5+WcNtcp4pJXJY9d
Q2WWCgWFw2HsVmSN1SrTftK1aqcU9njdKjP9D1PO1wAf3KCJpXh0c2BD+So+DA5tCJXGcn+3vMCD
vGpoU2Ii+zh+kGkW6OA2vSQfN1t/ko21AdRRhZmXnH3pt9bSih5U2Yvr6x/NLYIvAHXydtp3lrHD
cvYv6brpc9M0GPZGOwPTscyId/PUXIJsuAZD/bFn9fm1Yyi3TjurEIftM2H8G4/EBwDXSOeTssdx
OpEORuougzft0eTMd8hEynshATS2OqWk3z8eVsUq0mEPXBaV38Nv7jX5OJtUPfat1QNEy4T7QeDN
heEjKlHvr+LT3gOlIpumJ74XcNDArhyOZQN5UpLY1PYSwC5pn+qU6tYk5Cr90fOg9aVS1ErgTQWR
brHqF35SFU25SbsJMVzBlGEGhZX3Q8N9Kf15iMzrmDBarLKpMBn6qDA2AP7sbwuc0Ps85c4N2kn+
nJYq+85lM8zXhVSWS6i+3MjOBAztdolk+dvlMV6Up1uTwldx0fUD/3IUAjvCoXi2571lVAbMEByj
EwpZj3QSmjNZ11trhUby36gq6pZHe1YZh1GZM2Xee/M4h2U25kFSFJD75+SsgOtaYT28l3ktuFNr
p5RqmXP0/RB8q/TFZiyrT52g6psa/r6NrHmJarmhJLeQYZQQ9/fxgu9xI3Vsud9fQusIR0/grNJR
yAuQXwJCOpzY3FOsiZh73nc5CH8EvlRCsxhVU2Xh/yII/5yrVUnbdCnO3aOnQQkAEMjhFgp+q0b3
0Z1Ds26xkiFf9hbpjG8WBXJUtsT5E2vkep6039+X9IchN8NFB+Z7LCjX2Hk7Os6s7j2IPE6qN5+M
wugvJwnr/P05fePYh6W10poIusg6jaM4ZCi6bqnz3NovYD8+RR4gBOG5bJ2mgcXlj8j1XuLtahh+
aefokXqLN+lhXGcgkJrO+fz+45zedSsAnqIv35dy4DGzsUSytq20FRE8ec/A50yUc93mzAl7+jEh
BIEjo8K1FmyOVzLu6WnT6I21b80k28qx5ZV1U1xqvdts8E/TzpQh3ngpXMFta43CEAk8RjdQgEds
I27NvYpyjy9LSl9t5fXb96fujbfitgSY5nGLr732w90x1F1Lhbyz92VrlVcZtJeLITaSHdnDBLBB
VX8XisVxsBaugb+vH+pYRzvq8FCdzdne00rRgoJodjOoksJ0nHsXfYNR8fvvd7r7ofmAxaI7g8Il
/3v4fkUZo/6gJc5e84AhRfDPYb70ymXcUGbTlrYLltJ1douS/Hh/4Nfvc3jucBu/Yg/RlTU5Aw9H
tpMewZCWmcUHS/40TULpWMnbjTUon5ji7rGm3x+mnQu+Xs2h39TCxsBRMzfIIcx3WmLl+Cga3zqC
Qx/N6XLvIlq8jXrH9FPHKs8s71ds1PHzgnJG0YITi6b40TnZZRh5TYPh7Jscc0Hc2t3AGTrxHGFP
6KsShUgvkmlIkjXfVF1ZkxPH6Ubr8XXtHBtnYvj2QSZBFb0/kaf7APgHcIy1XkFL5xgHEo1MhxVP
8WOkA3uf414PBKKU526J04sKsjkHEnIrjIGjy+HnAk8mLUH3+lGhHrn3mkYh/54GD+GZupdfqyky
905D0SBY6Ka4WxEjIBSkqaZV6Pu1MvNJX6r7nNsOzlWSut8wnBr0KxdLpItSxN4uEQLsmxtBw/an
Oo0l9a6uWcLZ8vr93Fh4h9kl6bWvWqI1cYKzis9oiS/Xtl22BeJ7iQfvAcg5+GTVXDZOIrIL4Xlj
8QzqaUHUYmganDodO99Qqqm+eAOs/bFNskdu5+KHE6dmf4H2VPmpaU0PeEud6o/R4jhbkpniq9pU
SYs4RzQVoc3LvIAtUBefU2h5xlEUc66un1GVMGTbXk310EYbqTXaJeAV8SOtNaFyseW4eruF2Tbo
1Nn1dTe04mdDSIqMuR4vX5pKt+9FMxQZwvGZcVfoqAvuHAeHG4S/pzH2B7T1aOZEdZLvclmOQZ7k
NuuqobwKzmvqN3qOy6YSA9IGfW7iXNoJO9POrIeTsji1BOJ7VgMgL8pmxuFy6GfEUJ28Tx9Fj+a8
Z0s9NAqnf+pMBfEWY+yvWkcxNlVDk2tBNO5MiHZ6bDH8a7WOvhadzKPIIV3wnzEjbH/KzHgqpgSa
SpLZgSNTm9KrMzzQLll8OaJh+v5uW//hg1MAMVViJIDipDCoLR+9t53iSDOAGnikmdPe4p4+hm1i
a1eCYtjWikR8S8yvnNnip+GERWTO7c3WA5NAtno420rOvmQ/6Y/9UFQ3kUUtVRbKFBb03C8b4rZr
q8qibY3hGE2Cpdy4WVbeQM9tzlxPr4HL0fuDi0BYFlwnIgnHpY++1TXJs5iPS2KDqJsG11I2Qrfk
/eTO2p0mcCANokqtDd/GZB3Q0mg9Gx3eB5BFmxHV/LbqrkeyI4kBdGnetZ5EvqksFlWGNYESypI1
NhrB6EXlVoq4AwiMPo+Put4QbwCTmiI0K9O7zMhsCEsXJPZDTStrNMmoieMB3IKoBy/doE8YOz03
2Psr4CQi4CNwFPIfPMEQyjnKDuxetLIlznn0qNOCPvOKAJLksq1bWW7w/UjD98c7WeprBe21jkZ7
FbzG+jy/JD4xWts4QgrjsbPb7BYzIwPaceTmnxq1+pi1qv7cVNJ6xvWwO0NMOLlZ1pFRGFz71NzQ
x82n1lC6Tldm41G2k+nnhpIHgG7O3V9vLG66W5RI1tB0rbwfTWjhFZPU68Z4TOe4ukq9HHNMqxAX
RZY7XGVLjN6fLu40Pu5f1pw9ub2ZXqJMfU7Y7STt43XBKcDnAINj0KA9nOi8xuc6jQfjEb7E/FGV
ZXXh1TT5kl6JP7//Td+a2V+HOoq6iO0K0+TkfCxcipNTrRQBEdI/Tr3/V0+WkzMaUBGQG6ip2DhQ
qVyf4peVkzqaisLSYD8ms6FtMzUtLkG8G3hxzuXFUNfaVawbeGqpw3I7Z5p25qg8LfMBaKLWDf4A
rD/zeRQypKbk2rcj87E2J3cj3GKXJiL3zb65Bo37PJbqXbeMl5XZ3o9Oem70dQ4PTyqQO4TuJNWW
TVv9aI5H6ShqXybW47JMy+2QacYeFd3kdsz6JWxTcKLQbNuXzFCLv9o8/1RW6Spc24pzgeN6JRw9
CHHuShLjM1D0P7oyOm9wFqctlEe1JZHwNUfSyUaUpb9v+dmDXWAH6zflVBuBi7TdTxkPFz2HLDRS
2c3B0tepFjaLJ769vwhPNp65ViZhdnGt6ODOjr9Pl8WAx4GG7fVhjneTat248WxcOGZlVPjlFPMV
0r3dg5WBnWlwcqcekZVfu9hIz22H460H/QkuHUUAqnNEmccAMc1p08Sm2rwva71Jwm5W6myjJwTx
Xtbg6w5Jhl6Fhf7JcuPVCiDyumgQbotNr39y+d0onJBjn0GvDZoRLoabrw0waaabdkGRyVfNzubY
BN2MnGi5lDeRk0vHb6tMuWhz0/reQCK4obMgW4igaffscpcOPvyXWvpolI/fzGExv3jYct80lUpv
wSBx8oKqhO4XFO1aOxNxNn12jbkHoyyKa5wCLUS1RKn7RG+1HrakMgrSJfUyBf2Sl4I6C+1eX5uK
9Jwb1QkQak2oCBlWkUrWHjXuw72vxn2pybrJPsRm1uqX0wLmxu+TGGXHdHQ73ee8z17GTM8/Rore
Ublbsv6D3g/GBfF3/i3VhAnCmmIxZUPhxUmAAC9VDA23nZ9n1uF6Dvy6QXhWjEVAEkBwB690nFrk
i1V1heBZYeUiZJm5eR+MY6PtCkMddqaeVJeJVhU7XbTZh3kVrAR8MYaazLKA+uc5JRXteMPi3ULX
BejJyijh/juKtlDWTee2UfQPCuYhiKRfUJzeaPZfiUtJo7O3q4ZLZX/Fr/3OWpi5arwwp+w3A2we
AgoF3qqo48AVOf6AyKtYgxXp6oe8GuzAxnEzUJfZ3o1E3ldFpzZ+XSfyL4kmNMqdZ2KOE6QSAS71
T2/lxXErc4IeLp9+6K3IsQvnw6I/pPltp91XdGVdYwjRpwxXHzUTSV4hHu3ew7jtaYaoZph1EFu3
BRFp627MUvM9/YsoxU4t2s2ZJXOcjb4+H2DJf57v2AFtcuWkZFrufAAauys27uW4cf1pk/j79wc6
vkLXcVCnoJHB6qSedzQPpqwn/IKYh8zXA6RQgtGXIVvozHyfHMXH4xwFeakR1aO0eR810PwuSEJU
IMON8MGG/L2u/uMgKuj+6z/58/eqRmUlxrfv8I//dZt+J8qufvb/uf7a//lrR3/rvn4pP/Tty0t/
+7U+/psHv8i//8/44df+68EfNmWf9vN+eGnnx5eOS+11ELzW17/5//rDP15e/5WPc/3y7z+/V3BX
1n8tTqvyz39+dPnj33+uPZ3/+PWf/+dnd18Lfi3gv7TrT37j5WvX//tPzf4XCY0DbGq1vF2RsX/+
IV/Wn7j/Wkvz0GRh9BB9c0X9+UdZtX3CLxn/gqwAeRb0NKcFJrd//oHq0+uP/gXViFaFiiQuTDvo
QH/+z5M9/H30/f1N3jadP7weaWavjAjIkrgX0kTkYDjcjVWG9adR5yEeIuWFHXXLdWPIEQPUZd7+
Mif/jPxHORQPoDz67t9/ruvsf4/i/xmJgZgNivLmmv7+EjL2GrAEGDZhXrp6EiSNJQo0fdNsWzjq
N2JM8GbvD3iY3fw9IERQAP4waLj6j87aZYhkQq0lTLDr3rX9BEJY9NP8c3Zl6gO+wt3KHnEzDNHH
Oadj9da02uhRccSCsiOpO3zZSGopFrZpWKpYKIbUStp5Z2pdX4YqQtP5mal9azRSZhbQascCCONw
tCmJ+tKsaWiDkNK/KFFbpmEsXVSUZD0048PvzyuHFq8GahA+2lHQmUKAlBXavq0jCq7QBepJ5jyZ
mbAuowrtELdGyDHT+c/7464L5GgB0UZygAaudRm+7+FbjraV1ZlbhSPspGBp0IXIejsQtvE9Qi8L
sBPp3PsjvrGCiFXo55A6onF53G3VS7drXcSfNaNELCrFDvYia6L6NnMW7K+sTLvR1GUJ9VgOZ/Jj
+9Va6+BtyRUhKhk6eBOQw/rRCqL5XXHz69uxV7rSh+ILNJPPL3N/4Dj5IR0dcFGlRN6FQ3W22Wp4
qFwm0aB+VCY1loF0uqb1GwhOj7Oi53jVw0V50fpl/GQJo1eDOm1HBKHwjtHRPRiqG6ODtRxk2lB+
k62D2pVX6eaD4tnttJv0Tis+mXlG+I5vOa4JKMnE1YZejwUueIpGJ4R2Od+biNg9Jn3VI+PjinI/
sCxUf2hzK9rkcV1fKeh2GWEmcuQW1NQB8ZWbizVvYEhHerhkzsBtmFZ1FxCmVUhPxCm0iC3o+77Y
6oCckzR0Ci+btaACejTu5tq0yxDQqIoM9CRGvFyGErSTM8riRw9U4Em0SmrvUi3NHiH00hYYvdra
SiqlJRgQOzOxhllQvG9KrwkNoylTAG2O3vnJnI7tRa1TjAxLt8w/u0qTia2SO8tfY2WlSUBfTKND
hID6czV2otomkZID+Cf6/yu2bQ6adhXqDL2m1D7JWjPLndd1mDsijQO/HKBWYwBWGi1WNIH1nTVP
wCVzGg+X6mL3L9BocMHqXU/8MCptxoQ66sSyIbKwr2xLjOCXK8IlkLsxQf8wxbhoFxguAZxWyPCe
RYU2rS/n0dKePPx8dM3vKwR+7qws7ma/xZkKnSCUtMvkc1Z0lRr73BcROU+P9s9+wflPuZ4bkVtT
kNCSKCI/G82seVKyWDrbHrWd5G6sdIUmq1IOTSbvygk7l/tMH6loF5TTxDbp0aYO6UcvhCCw1iVn
YTmoXjirvZs9qlaaJleFKmfzNknGavE7+klV4adWptBxAadcxDfaCmZ/Sgrmo0QaX+mb0k8K263S
kOqgNT/raPjM5Fmtnt/IxujkrheE+j+aKm0kciJTpsKKbu1+xNnGbfkud5oZpfF3dVAq7YPpQl3e
ujksxBlrGMUhwyqSST4tql7Zfu2pbQNpsDWjZ/ZX2wJaVNH7mSkDZn7RV87PITdJhESfZV4wa4tk
O3rgYAMVV8IxiG05fiycpl98lRYUQkRo5Cd+ZpvzUzJ68uM8TbBEyAdQr3bqBS+KNPpv9s6rOW7k
bNv/xedQIYdTYCJnhmISg05QIiUhxwbQAH79e4G7a4sjfmL5O7bXZdeulmyg0eEJdyiV28iV8rE2
kuamR3mmDrQZ1XMfSZSasiemTKfcae0nIxLhtpg1KwvUvppqIIipiV5P4ZmXai16GirVSB/JnFsF
z3e7suNj5I4Vuw/g5y1l5vkLNIHpRdFG7ZvXZvmTwSny0uje2AOfDWW3rlJQnxGNsGfSTe97NoX1
N6mH1hCoCBJ1m9FtAJIjzBqqFF1tBahrDBu8oo/9EiFioFNFLc3bEqm6BoMej/mckee7D8fl3HF1
sbRXRJb9NEjP6wAFA+ubA/QXZqulVIK0QJ2Kr/iT40UbOFZoq+V+MMv0SevlzG9ET+f7NBpR7Td2
OsfrrAqBzsYmbZGsLKwn+AUVXfI+i7GOtNJQCeZRre9rGMlTYHf8nx+LOCxXYLKL+wz0qPDxIwG/
ODR6jU18aZeuj39F1/oKHQIVTCiIUeikGR/OK3QNGHVoVBfSI0DygX4nd4pVzu4qNOO5D9pksB7R
nwD64KFTaK9aOM4s9sZzbrokGssgdpuQ9W6axVeB1ae3VjMA3RszrSLcrqBBdmvLWDT+ClGiURym
U1OcXG8OC5xk4j70scmaTqHAa86nzxjdiKzPZky2RLx3HZK6z4lrJ3JdCC+uIFqHRQ7rVy+n6apu
+zbZg7mpaTAVvT77szk68gIpNs3eCl169mZkt4Wraqi9RUVRN0wfn87kZHRZGN4hKaPMG0w2UD/M
0tIYbovEXMrvjd2Ci1UmfEcKKYwIFzBJfUVZWlPrJLbMbi1zxRWdL8C1Rz9wOou8L7BTougYq1Mm
N3M84wPpOJXVI66QI6yo12Mef9dMMbTHtnGhZzuJa057rWkQGRwx6WyusrqrzQNnrpOwEava5Z7u
vWKXZYqoXzxAxUeFc01Zh8SDsvU9RVXLA+DvwjzxXmSeGE2Nqt9FYTRxnQDg7m6yNOx1SopWhDlE
IrR2S6TSoo0kdHW6wFEwzTeN4lEwDyJpNNGzjcGUtuYgMAXY7X6y5H6Q+LqvesQok1WdyOS2gqpl
7GqOvsy3Bv1L1CfiZ1zH8Y2USXLAByuRGE4pyndB63ynucU4+JNWxek2HWPTCTTYEew8MxHQqNvI
mQLdZqhNZlkKrBY3ag+VaxWqr2kF+Bcx4+8EzB8jjW0XVhVNjsR0Xga3qZtgjKhLa0mnWOuxsLon
IXPzPllM1gJFtu6LmMqK8ycRzbOMucrXGSh63DkiNEx3kUoFfSPHMry30bQchF8hutbTbAnHRxrM
Y+drtpIdjLTHrliocs73CGbWAqvPfL7g9k/q0g9BT4KbTNv+6PWVmGGflJp2a4yxey+i0Yt9t3ZA
L4jYcUVQznLQ1ybUyW4lrURWtwOFeHc/L0KkqygZs8FvULgrLgbHHIpTVWrC8vvG6oqHpI1m+5HD
u8+4kSu0MrQ6dNtAjp7zHbyv9djMnffN6mzlMpJayZfsbO3SKM38MWwye9pZaG5UwdwaJRRey66M
TRctdKLRHrvGn7PCbVHoVJIEIzQ9nwM87cDdZ6pm1TuTUz73wYaHEp7qtEyr4o5DIOxGRxe5GqKv
lDSnU0I2xocdCH585JOUr3pt6yeRaylSNFZsjtzpGTgqAxfR7+ZciGOVxYV+gk+SICNoxo6ysa1u
LAKliNz2QSo9asciEYb9TGsNxoGjTGG+Cxs+zrbrsZ7yFVs03YVwszG7GBWXg5MAowk3cTaJaKN0
JgJ3IqR1DnRe2FioWbHbH9sMv5oD3XeOGd+0w9pYg2cuCcliQglqqhEbo6PswR/rMs1YeU1iPtIX
jUIEQVFOoShmYu8yATYUaynyMCZQE9EFhT7HQL40rp8dbYYUHjn6REDqTad5GtwWXh9XEZFOkXkb
TU4o9hVdxjGcjgAFQKX2xqSsahgT9nekS7QGz2m6A3oAYiYK8Qyuhnar29RLV/QEk/Sh8Iw6i9FO
MWP3xUtsPLDw/unukQ+unhXPQlAw0qeh9XUVLaVgoft+qyJ1mi9K0TmANeJY/zmMeXLZSW18Ek1Z
0NhEYk/eJEXSYo2ieIWHJV5C/tTJztqMZTxtZyDUys5JRXxZAu/8Cq6ufMB1Ev59Yho9TCD0uaXv
DlHydRpGPQpCM49NP1KN+nKEwfrTRlL12lO0Ott4Vds+gb+DhltlUlXom3ZmcZz1dPoctwMBIOcv
jo7TlEXZKqtHtrswc85XbWimddIjfbMdcBAXPqGxqRBECP3bnKTzQ458XBkok5N8d5sU81isKXS+
oWrhAdiAM2PExv3Wx15z6y3iOT6fXkXitkqrdZdjeJMUJeaCISCo3QwOinDPQxkqEJh1PsfSavZD
XeK5M0qgz4FCfh8FPGf+rRe9d2VK3cIbzYBR3ihb7vJ4bwhcY1e6RopCyNWgL4rEcIEAbYJ2qkfE
6Kxtkgv0Ju0GmUR4aMVVqI6gTNJQGI/408mHemrKBzMPs0siMq3cEIhGpxCI29Pk9F66MRItO1pG
l9/ZXjMXvmZKa8I+q81T7iS4YX4ilegrx5VRrz1jiB9lqBWdj/qac5EoiU7epIf2g5b24lrIeb7r
IvDqPn1xmp9eNA4LTnbSDxaEpZi+r9ZlCBzGxh396xhCnkm6dUjj0XRWdhNmbiASr4dIBH7X3ELa
nK7zOkQf2DS5GQudOnTQG3rnIV9CKz8wCZ3uOtmTBngE1JeqNxXlRqtskrjSyLsjqoBlxcZOx+mv
OuT/ioP/gsL/S1lhKT6+qQ7e9cO3vP+1mvj6A38VBxVqBp8W/SpYrwZodmpj/1QHNcf+pJIb0l+l
e0y3nC7j39VBxfpE/0WH9oX0B//72n/9uzyoaOonSAegCqkpUh1E1vu/KA++lhn+U4agYAmeFYYs
nCJwKbTqz1qdwjHrzqqt7kuPSXFQTL19GI1wvLWK3twR5rj7UozF1o7a6gpFifrCrMN6g0rafCWM
cTj0WZaDIyq3EcTOAJxGdvQgZd5p2oiqfaliG6qN0c5sqTwm2kyxrLZEeGziHRI8WB8Hv0z9O0XI
t5UyHJkg4C19wAUfuFTez2pXqtladI0N89bKFvHOolyax+4LMMiPTBXe1o7+HgmxqFflVOq4ZyMB
0/VSqm/WrV7kFuoeIxHJCCm7tOri0Hixfar7eoJIhNnYB2Wrd16So4bGtI0aALWrs8Invq/V6BZq
eGslKGeWs4gOeWiax4hi0Pq/nE8W2YJGpseGgCfV5Lc1uZR1M4CCa+4UaXebeKJ1ZcdqoIzaR8yH
V6eP/6xEJpRquGZqLENbW6q5S335l/qxU6l2RGLT3GWOuilQ/EIFbePOHU7XOCCMxQY2MW3YfUky
OZgPOD1eaxWAxfQQwXF3foC3CVpF7GLZXUzFlYqE/DCY+8JEkDe/hQv7ZbToyRXOLq/FAY+fQztE
V12sJ1TctA9qmW+L4cvLULoHOK1TnGZg96yW6cKZsWM9z+60TCobRxVVMIa0c4uJ/ldiKuUHFeLf
ViOYOvCllgdRj2L4uc1cLUcnS6fWvFtwV1twhjgRK2N+kEVY7utReteUWqxAbz9cIQsS5O1no3oJ
dJadx0X9u95Nmo42UqvmXY/B2Dqqy3DFFVjs/7wOX/sUb4eB9cikUm3HP5Ti9NvVodUEFooy6nd9
qFW7VImzHULw8zYrHIoxi9+glQkcDTwCkdZO1qjG2NTmRBOkRZtc1n1prJVpq/fNtz8/2W8zv7jM
L73ExeoeBfKzA7QesY+p0jD6koRRFYR51392NEIXunKtr2GQvgYjfaM4inP954FfJbTeTAm1a+4G
ABCkOzRCztYYpV5bjW2r/dKZ67ktxYpaXew7srxuxPTQGsNdmk9T4ESI5Uy58dyp0UoaLdVVM/Qj
VKdjCR5smrRvVVdvs17/EWlgelCSf67seWW683asm/WoDh8s1t/QPSZiqVjELLoE4LbQd3z7MZWa
dDmah+lLY+mncLa3Evp55XqXwpOHtDQDqyv9RDEftP6vdfS/KOVf2qLA9P/uYW4xrf7B0v6rHbr0
PF9/4O8oxfmERRGba7k76UVy5P8TpSia9QkWLt8LfA3w1QXp808PU/8EHQ5YEt1+LPKshWD2d5Di
fALAzD/lPx6ahsBd/5sg5UwJFXms5Tdxn4MoQkYQ0s/b9UJXD2xdEZ+UVrbfxnwooyBx3eEHCL/a
Jp8rzCtLQ6F0BaYx7NeicIbqkJRp+my5mH/syRNl+UHf/e2+/+uZsCNcxHj4L8D+t88EJ65R9TEn
O53q2wIVqqdaTngC2maYffVIdb6ATvUeMSLTPiIjvb1c/h4axBNzsXR0z5uPuaQcPzjpCasgZRN5
pXXkmId/pSfqVYcByfMvC+WdmOq94YB6oTlDa4C+3NkJZxQjlJ08PSGmljp+HLfFC1Jc5deQaG+F
GJTz/c/jvQ1v/nq9X8c7Ox2MVLFbREhOmk6R183Uek9Cp27dpeb755He3l1/j7QE5xADiX5fz6lf
Qo44QTZomrOTkpfdKVWyYo+ZwfAB7vm9hUIjFeMHWJbQaM+OaUWkGC+I5FS5fbWdhlT72TZJizmB
yPd62DXPUAnkqs1t/YO3A0Lwy83899sh5oLln4OM8DlNWWSzWpZRfAKp6aI+jpzLxshkdOPCsbjB
tmU4jLk3BEVmKzdhWjWO//8xu0i4skRNQCr62Q5BXGjKLFCTUVapa0RN5TaSzUcB/zuLk9iDIwag
kYli7TL7v3xCRJu7tEPAJnET66VXJ2VLyza9HrMsPul12139+Z3O0Davkwq0YdEIYDgEW8/G00c3
w38kOlETqA4t8NtHbIqSq0o1wmsweuMTGbfYTjb6JmqfqWIDWxQsMpDgj/AW72wTtuPy14Lw+O3z
DuXAqRlGp67PNbSusfcOezrJvVf9dwYyr+9swHXnpjbQ4+XMeTvHfQt2swid46B30aOB7s6+9WZ7
I5v0Q8Drshn+E9P8NRSi8Ki4EuYBQDib3qLhJMM65pioiXbXMZVfHTABz3Qk5v4C2WP73gnjtMYO
qci+YXdMAWlKa/mBnOg7O8fkvuFNF3o0ifbbFx6txCprWzvqdT/lviUouNdxb57qOavXBZCAE/5P
xf085cUeedmPxD/fWdMg6CDUca8A2zk3pCjmOHUGwzhWEbqu+gQxEfUaROcyVCxDDdOjD9b0O5Nu
gkQARLvIVXHNvn1dNFljLl79SNO5cf2izciTesejk5A1Tv9IO2M8tpR/HxJMIVHcKY0HNML6D46L
9yb916c4W2Uc9GjJ1/qxpTX9WZ+m6NJLQyqDqW5fq5ZQr8t0Ag1QefW2M7x49+dJeOcqMMlwrYWt
ySlyjuDHUzpO5KwdqaLPF1mnWzttiEgN/zzKO3sWkUZSBeCRXKjn1ZZOtqFaY52lhGq3prOqb+kW
qIHQyu4DltNZwvS6k0wYVkB4F+A44djbj4pC+KBYg3b0ykV0ckBfuEVMJ+4WhpXrwHOL2tOkCrlP
9AmTMVNQ+EyVZmntWs2dI6vq0sJf+RJ+WRr7NMbdD2W1ft/rC/IN0TwySHLls2XnliJGNWk8anU7
HWUrlhqzl+NSL+3tFMXjDdD36AeQo/qjBb/85renjLZYCMCI4mLEoe9sZA9aBmVl+6BMSfY5zDFa
JoHt1/Zgi62Kik4QOxPuCamjBGmZTNcL7AkjZb3aOHZbhn6tuvKDKOEsJ1q+F5w4IH/wZcCTIe/+
9nsZY4+9s2sdKMfnm3DK+lNUJN5tUgD/pjUc3bSO0+88jLVXsya1TdJbw/2fV+c7l5tGAq8jf0nb
QYfJ8vYZ0hiqQFU6B+ysxAkWnHPUozC8tESrrFrLKW8Usza3Y5rqFyMF6KAojfLKrmQTfPAgv++T
15lAdIPJQGj0LGZK+9EYtN48hIXA68626lVkjXstK+mPgGKug4lm0jbq2maHDW7yszZC49FsvT7Q
YmPexzD//HIw20sX0MlHO+ud1QMh5TVTWoqm5zsLb4BiwYEeLD2JkMfoY2vVT5O51/uxPzXFt1Cd
8zVBFuKgIwptEyduEPW47IRVFzc+SlcTidq/U7l3IvR3EiS4FgYVZS5Nip/niO/IRPQ3m9SD0Seg
BAynqK/mRLT0w4g9QGXlN2ihtUHfi2+xjguP61beHuW16TpGP8vYfPA4v18oy+NQu14wrMSfZ1DQ
Woo0iR3jgP5PtG2d0KbzOWom+KW2W89UG+5Mc6puxkFpV2ZdXioGd82fn2HZLmdbnGMPWQEcMF/L
DG+XMiB00xFSP6gDCqFJAjjB1XoVYbzGyJ76yW73yBY9ZWBzP7hIXg+P30ZmTIpBwL/J0d6OnJQm
QtqORh1DNDtT6ZLtEFWolFq5ep233uL5CXfIK2IOZIhV4X708r2TuqAtmJ5VUXjdB2fL73NBQ5x5
AOSIEhQyym+fKC+VMQReeEiqakaBT2OpIg9a+XYWmSIwOhvSI16aBfjgtl/9+Tv8fq/CLqdbsRgF
cbxpZ0sBvo2ZGV56cLU6vekkHdAy17PnPw9yRrBfDk9GMQ0GoOi/UELeviHIDcg/c3yYnam6nGwx
7CFNUSZuh4T3c8xNznLYgklMVmEGIbGwYExNTmyMq7w35qcKcfXUL90mWv/5yd6Zeq4aejgEzlz6
NGvepCd5WMMx5cEWJPhurLTisjC9ZAMfFy536Yz+VIVlwKb94Ch/i6VdJoTOAPErAmOQo7xzknPW
GW5cFsqFa0OJWY2Vi/1NLWHNruO+qpNVLsOIBSej8aOs7zWte7v+yXWXCIcYngv2/JXBMrrmPMaH
Fmmgo9HA9ceiCr31VLsXeL4GACyadTGP19HQ2AcpW2tjKZPYKKQTfq202VXbFEkAoLS7dUAaelo5
X4N8a09FMwxBM0Qvrdrf9TI1LiY0+uDaN17QtkJZ2/ztB7HC77G4Q80ZXPISLRCwnUWlQHNyzlTn
Qqe/v0MFpnVXM6i3bWs1XrU29Dn6oKz7+4ZZBsTSiYOTrOvcTpLlUugQyi5Gx8OEECXpTZY1H/md
vPNW7Ep6j+jCLRnO2a5Uk7SeldS6KBQtvAI2A+yzKfHqnjQtn9ApiJXbP++D3y90h0APf0426HIe
n21QHLZboo72osPVZ+WJcVjnsWZvgM/pwZ9HIlRhT/26AKlREfJSLuS78YIL6+LXkgAqDv2Y5vZa
nzOz26AVqVeBiNTyQS0Rzw5QS7dq3w6L+UGvObn8mUWnrx1pDOXeFqF90iVcdN9ShLFTZTbrOzHp
bQyasIn7dW9P6Wd8nxIUKUvX3uaON4b7QkzV976aix+gs0VzO5k6ejxmT7M0QJfFuJdtnh0Ho/Ne
BNX5eOVocf1No8/foeZqd3JturEl1xJ29ktb9w6SZmHcS0A2UMVqPldPztsJb6MDcUBBFezW2jNn
JQoqkecvHS6ex0JrpADIbLSA2Suhhly4HlAAWefZlaPObob1htG/sPnbnyDgxkOGCMHAvyuzFrfW
Pv8pauC9gK0n+wcWrukNGar6U5Sjfm0kEg5fXLeOBBijac9lp+XRSsnmufYdylfYg9r64A+KGn41
C20a/arMFy6lVNNDmZnZNcaHwgULYSp3OIPr8TbM83rx2aLFfJhTs5JBSwsd4JE+Qs2LQq/3RyVM
mbwKEEVX99U+RTYkQJRc+dGS/HzpKjPGzZsWFCu4xoh07ZR5p22hN6X2Jo/bByQQy2HlaZ1sNhix
4bjZmCEanvpCBPQnZFMT0HSQSP2iD62fRqy2F+qQ248tVutyZXBRun5XlPwIUDXPDNQEgU9f66Ia
mKhryEOlmEhs9FR7F8GBHNB9DvZu5Sh2jUOUVcaI6pYTqDaB4oS3AnMid0IUBkiVJo6VVWUkRRVY
aAR/LtrBQMMYdFWzyoCTXJmLRtu2TQf8lVPw/L42TQ2u0nqyYMzrludpVJFHWJSiuxXEGSCfRUvC
dVaJYQsg44LefKxk7ouV6okZlGXH2hJGAsTQy8vhns2gVD4M3gkVGqsV3dpoQVoawiieFg4wCsVw
Ip57K14+DP6JvV8kU7bvdae952gcR8TNRuOuKLX4MRbN2K4zMRrfgb9Tk7bixrxpcxRG8WCrkn5V
zNM4MZPqvNSrSitjjU7WrVRN5cmNDYYHv9ukQW3n8pC7TW5th4Ss2W+7ocl2ET5MyUUC3jNB0Tt1
Ul8R4NkQi6XBBkQ4m15qG+wikOacdqsWVVhoSnyN/NpBhAzn9SjxVhHKKEDVlRipOcES6g9mmlTJ
NsJ4qvE9vWrKLXoocCGm1pKIUrQF4VIhvbQIagBcIB6Kou9XWLOGkE7rCnM42tLDs50ODoo+phN/
dWZwRHwuI1c3Hp3moynVeeuNtoqcjdWFTyjQZcCNAe58rgkJ4yBZoLhISsfm0cg92axQwouavVZZ
xg56hI15JmhEdz1PSlEAkS9BfaL61QQVH3lYJ64aPps2loRriKc4kkWtqKwVDrxKt9OrunsKYWx0
n50ukjfWqOt5gM7FQMOPiQTyZ7jhfVkjjRE0WdWYfidVMLWATjluQgn0f9U2BgFUPrsj2PXaVZH4
S4Y+I9ZSK8MfhO0Uay5M76WeVLSW8hmRzLVXO4V7zKZaQW0YuYnJT3ONkH8GvO+bYe0+R42JSMdE
afxldjIdpkDj3hmpmXk+2kWAiysgvcVWC2cdGGBjD3juIW0KLLavxa1tJ067ylvKBH6nualBsazk
nM6bviSsrZcwO0n0/kvSZ6DnNVmVKTXvlLik18rpci6U+YvhCg6faNCBuKbV7JLVSeUnOjGgv6QJ
nNC3rVG5BuVKemVPBNpBOnH84iMlhlMPAQdR4rqqrm1DoITnjJ58ULVBPll6q5+YKUv37dhNv/AB
hpsodNRbPckVWPtFOUxBEZVqta7A7mJcb6ceutnGKDzseLW43EB8cG49clpU3Ct6CYEwUv2I4sv8
5PUEYH7n5SE+sgOQLz+zANlAf6hp9lYg42xwpe6MYb3JzRJIGRrfLfDQJwN2rRVMvGG9sxD6voV0
VD+IZNafB7UaX0an6O21HSvFF6cPOYjS1rtXbFNeRkboGvg9Y5m2LoWKHjdMhDnxE6gbYZADGa03
XSLVa2y369zvco8v4zmjZQdtbeKilkQCSAxhOTbhrt5xAXa53CXY2j/o5qD9oCAbXuU00ybU3Ef7
pkK0Jg2aeXborhFpH/OUL7dChzxxtgT30OAGOXNX4qQU4tCsqs1PqRIj7jh7B9gxutan69rNcVRL
OpEVPvwgBzZd32bVhbAs+ehJYVvrIRmcfK9SD3psUi8bVuyrvsNsWrPbw+TGyt0EiGKtNEhjIKBU
RDibo63g+XpZ5l8ybUBgETMx+zP+xnke9EUdYTs6qp0WwId2+6Bwi5RF30/akdCFsn2qjCiZy0nh
7Ib51KJGBrsv881RVj9GGjfl4rOHl+U0m20fOK3lDcA5svJiTgknNA68z2DbE/nDsod+p3Hj9H4J
zr2/GLvFEDxODDy/Ta1yP7cmKhW+akQc6UZWG19NpciaFSHRXAVNaUwgRFN7eMqAT+wlbA1g1YaB
Xvw4aMpNmRdN5E+6nn136ZZhyxKPXg+fxnRccBZaGwIwLPobcu45hV1k5EoAOqp4EfYwyo0JiF6c
5AQ+cR/lnr0rm1xoPv1VLHKpo1sv8RxGl0Aa6heZtFnjD2WfXZuFozxX6P/D0Z5Ls1gJpYaa0/Ue
NSDNzJGjn0CjcuB46a1hd+NlwSlPT4uonUuh79rYb8NIKP7c5OqFSk4yX4ShI5WHorLGbKuGsdfv
Q1mXjV+WbQgjxAoV86Rx/hAZTqQVV4DmsDZFwgZmp696YSxXIysKHHeKW+EaHgIMOzhEHhs2xyPd
j3uq53AC5v7ehqMS+0OT1JTSaEohKW21j6LR0nAFZyZKN61jxw+J2trfbTTggGkOBD/+OCb6d4TS
5bVFs9D1wRJpkW9aLeS20NE4AYsoq/12KlTESEpmMAhdomnfmiXXuTtPNQbiTqQRFrmG9RgrSXyc
Itu9nedoup0ovN4ZWmxae6WsPW5RFrwDujfEsNXtxgF1onioD52attDxDCr+5pRNP6xWdvUKhpV1
N4p4vIN6YID0xrip9Gc9dKBRqHX4OaZ7I3HP6bvwprHaCK8CC5FS4iwrbAJpzCLxI+HWA+oc2Clu
lvD6pBAr1MGYlsvdU7XDtSOn+GuhNB1uBrN5wkBRrGst7+ItET1nipTCXcTtVf1S8eQwb0LM01Xw
8Ib6VYf1MK7iUXXHdcrxe7L6YbibLbVo9qkKVwMz+Km4zq3K2XLIJOU2hWc4r6MQkSg/1GO0K8zK
DH+gB1fc1LkTr2uzbJD1iNxMriA2cE8aHJ8ShC7SzIEJV2f2U8Wpvc1c4HK8MXOpaWtdxXaYQLf3
fmqiqZExh76TrYpq4PNNXtFpJyDoerSpsc61gxJ+BYiGfgZTP82hdVvmQ/6ljvkpVHhGoDGDIrqn
IU6V1jeF0xQHF/rKHLRdAmOS4qj1PZ2q9FuXLFB32+GbrNBYF8+Eux6GeEJG5aabOgo/Q23wTXB2
qHp8NEznsVLQ7IAZMBd3Ks7OhGkDEfsahdUpW6t2GD1AZ9FOtI/nr6M7ZvdmVxoXbt7HbVDrcrrx
itYdAoiS/dYeM8wktHpuCH/Qwt3alE3DnTGIu6FKva2hYKOHwDHB1tbAUXddEnoZp5HJue6dNEl3
dWK5R+5bMyZDUR1C7Fh0PbFQOqDa5tPcqG7quR3uSjMCaE46DWnXlVn3DCtxeJrycropWFT5qvQ6
5L6Usa/KhajZ2TuOV8gEYtLULIDS0xxow4SK71Fu5utP4LI5t83xe5t3LAdslMfTHPEy61qIATLe
AKgeezf9+zhF+A3L0ag3dQMxLvCMLrxVJguDGwiY2SUd6fynM6dIlHnObD5WujXEawWNFKwqtKq0
LpJ0HOVKQbRW7lonczXSqwYCbtVgOQrZuoHfouRjQzHRGzt7ZdRjawZKb+EIEUOgOsLJ6llRQ2hl
m7AMYUnPeVisrCaNflDScqDNwrjuVnmnjI+oivcmlp9q+DPXBn1vGRM2ByXn0dPSlLiMu2lK9nwF
ueZ8L6N1rOvjPfD2wRcYQH12oxzKYzubsTwarpLfhhEZ8M5p8HFaGd5gn+ZM9dyA2E/AQWomk6Sk
j57jFp+CABK7bsPZA9DhCzPCfcfT8j5wZZlCgNML5Qry8wzrJSKrWZHkyJ9z1ir9pp20RUJsjrG7
gsbrPJX8k9MkG3Ejhly7ylGMpOSvZwX8Ojv04HZxSGxq0TmaP4xVkfs4/xVQAqNeeQSvBNU2bmh4
byQiTj8zp1TumtRNmbveSeCnwPvnN1k5Lh4a0NgMK8koHQPDyOcckxditXUhZT9slAJxVwtCZbxp
rZ6IuYCSK8iRIKoS85mE2ZBvreHU1lYqEf8cZy/o4E18xbwBDgy1lxpzLU+pPkdt5FUBfDfoYKna
1pczZ7wCtSUhp6xGZXrqWqMx8PoY3Wojq9S9Q2yibTdarEdfXsso/wPK/csCv/Tv5spvaP4AZYPi
OaEB8x+k3PITfwPlbPuTC/BDA84P+nqRD/43UM7VPgHwwR6I7h2Nh9c/+gcpZ30Cj77UNOixA5Vb
EBT/wPnNTwD9+SNktMHKAca3/xuo3Ks33i/FL8sCjIpyPo1NtMHhDZx1zmgpt5QaqmLDyuqOxX11
0x2tx+hG23A/bscVomCb7JJUnpb+3t3W+3lVb/rL5mt70wp/+JndNaCUg4thLVcYEq2+yNXtsQ5g
uG9R9PYpYuyTgCq6P/oqKfG8wQ1lk33/Zcrf62edlc3/fgsqgq9vgbDK2xKeBKzgVJK3yB/7db1q
90jpIdKj+vqV3gfjvb1J19Eq3hcH8+aDoc+qh38N7WpLexjwtnVuXAvfZoo0s0GLYDtvxqeU7fbo
nop7V9tmhywo9mSHubOay8vyg8biOyO75uINAkYMwL16VrdM3FHmbo/JHkIum9LNjoC6t1o8XuaD
9sFb/jaUrWpQJJBLQ4uSVXk2v/ChDJphVgI6CdJRzM2Xr/HW3lWoL/15Ps/K2SDR3460PMkv+Cxb
qgmcdEYajBtp3ubjX+fUG0miX1VnXhtIbxY8MBk0GNhB9H88FszbAVyEF7uibbONWdG/fpjEYOub
rmT1PLiUDZpLmhXV0mKYw+bnopdn39rC8nBS5j4b7+ucHNlBwqyaxKGmVDLsqrF3nMAkRhruC680
jDW97rC/+vPELFN89tycIKSOnAYg58+VwlTEoWprKtJNMnyBrmAjKljWHzj3/D757B/wFcQ+nsXC
OsOA5COVRWjI6aYf2DXWBWJpH7RZz2ELfF8WEltlcaswFxLA2+nvnS7VxzmkpWV132ucyg0t9XH2
u5Dh8AVsk4+Qh0/FdaWUH6zh5TefTSAj02RdRjbgL70dmYzp/6g7j+W6sS3b/kr9wL4BbPguzDH0
opFIdhASDbz3+Po3oLz1Sjy6IYYa1agINTIyUokDs91ac45pRaPClc3L6BZX/E1/ltzM++nbn9/T
CQ6P+eDnHTo/k6zB8Z8OS6PryrSCUL/T3GfIaReaq3jsbPzKA1+2j+6dfet91p85bej/c1GLzjlN
GmrsP9U9vwwbdjhhhxgm3en7/IgS59Afwt16ll6ZB3FUP+lxnSDb/rnFTdiH9AR0vG6czDxCZEaJ
GiTZgcne62fiurpqj7o3u29493djMAarNwcIC7zWjYP8k47Nz4bM6ZvEurL5R3SkjNrJN2SFGYgb
VJS7+GieNdzsfB4ezaPt94fxIILs0ro1bg341ZU3uqsHPT19S9/Eq3ZjX5lX1tE5Rr7jK+fW0fjk
yfx8zn/4aafL6VRHHPWolu9mdsJxEPF9d5hc99TSqG3h8CioysIrqd3ijmJ0l372bE6kFD8/BId5
GvE9MhgE8B+/cqus5lSjMLAr3Oig7Rxf7Owz6U0HO8iuxKN4hB9wDZyFP/pNeK3v5Lk4Kv50Ud1X
N+2Zfljcz4R6v88qls20jqRgcxzhDvv4k4a6qi0nHeJd31VlfEncd3ubqlY6/1Wy6vZVsgaiZ0E0
wNSCmuPjdSqBOVxC4Nwl1TCzJc9JEXSZ75L5kzXq96l4E1mioWXlxaF5KuiZOtmwl2+4UKS/mMVg
eyNjxaOvYH3yOn9bd7FbbjlCltxcQyRmfbwlw7FFadeLCCJczU5Bj5LoqAR3efnZCv9TsPjhy90u
RQcU1x77QWxTHy8Vq0UX9t0gAsPNbper/lr86O+M8/Y6O3MC+zq7KYPmen2YZ7d8Vn7Yn9zoqSID
yTniA3J3EJY6tH5P29jgdBwBzEoE/a4+tsfwDCSc77B9krv6qvBr7/XP0/TpR0nHV/IHCTj7DaaS
k32vaibrumzjpExoEiTeagj/z1c4fXdcAS2aZmBXorOonsLC4iGWoG2WZLd4lWff5Ifq8OcL/HYL
COV/imTYtUPOPH1kdDS0xlpEFkRzjs/CWB1X70n0/LurWMAEtuWSb50NLlEzH78LkZktCJ9C9Tee
GimgTXye2Un/l/cC+Js3zzmEJRpf0U+l4S/rVyq0iY+T5EjZiPoytdTwNiryav+X94KcQGHVUnAG
bhi+k8mRGM0Nn1UVgdOtKu2ccPAauw0/efGn74Xllww9Elw2MZmOBerjE6ubdUSYVRbBTNYoWLyO
8e3JHlvUJ4PmdB7aLoSl26Criqif1/TxQv2EbSiUbRGUY2W5qkT2serF5CWFon9yKTDep1eDMona
dNsYItZjsG5nsF9eEcwqcDJOkvkhJZwrLSotGV+bHbV9O/GboiYXY4PZF15X42BwAYpRX5sNURA5
3afTPeCmbPXzolUUQDTKCqAmAmfmtQ5hW7RJJ/O9X2rtmi2qegT92yv7aOzUH1pcUU1Vlki5ge0H
1RBWUmH79FfqHVRCqj+pbpBWoTccZSFS6GDO+0HaMTALbSDIGdjZvdnGKo2nFj16VKxTft6swukp
Yw7GHMDGATeR9UNHsy5NlPXcAgeMyDkmydKHldfMX1N6mSZ9QM2ZaRxEq+q4MVGhICS1GO8GHGGi
lYyigI6lU4H7glZZBV+XNulNTgbtvFdX3bleAbDc2+jyQYphn6AgN+v8xHls8+/NENG77Oy8hdES
ht2tOYC4bVB+d0GOB9OiAGupVGcHOiF7HibcmMTMw+thoH3h8vbK2s/RwVJwF+MyuIZSj6/grzTL
dZTJujLrYSyDcdKpWVplQmegTledeuaqYJaO1TF343Wsrkp+VO0hTpPfwkaju5TEEa1pkhYaunZt
X0+7ZG4LcHgEn9JV7eG1eauVYJkb0ym7qNbVuAE2OQGwWnpIXCtjESaNLgVE9qIp6zMkuVxtWiNa
YsWgIK4zaxOKr+lM9XOjLUUiD+piKS0ck9x6l0bc1d5WFa3cwRqAFULDqno3ctJ1IrlIF4uXpa2I
mM1FeJOtfdgHNHLDJDnm1uhE6b6FUP09lQud8BICRxJYwiF8ciEXlIodIoNLp6vghUyNAyRmsMc0
8oeUcn/Q6akjfFry81OcrSWF3Bm+mZ+S03Jn2SmMpkgbKoDAGE9mVyqEL/t1OdHyQqiyEBVRFC34
qjEBo6IjHrwgsS+lbzTQOzlYoBLtwJgAwwRxyRfokhtT7wyc6ntQHJPt2h21B1hO5VB7gMSihtG0
at8stSy/qnqRv0q7gItWKRaWWDI7gOIYFWcqi7nnMAEouWNMr8ahxWJEijn/NZb8Im09YVn2y5A4
pAVGnTW+822tENjKUFe3vvGSuAWCFsq4slM615mN2DqCFbXzXUQCt+ETQ+IU7sDntEC964jYHial
eXKMCvEBeagOSQOx3dkPjdzQrk1vEOrW1JlSHmRTo/CbBmY3V1nCyvZjsAHn5LcukTuaI6nFS1m3
6yUSq/o6hUpByPfU5/M+EjNxZnPEUdktOaG8dBjzo0BpcnGnaD3Zr12cKMKn4WPMrrmmYe46sPM0
rzHJSgQYlOb5PtHSrCY6ZMmkK5ZRTYgdtJWnTFYS2KQ1Ww9ySsYnCrA1UAihK4Gg90mbkLDDfSny
4cq2FoWGAI/+woAdN3hINGBiaHK8tXtSrniOJmqkplBgajXkL5zTiSRwxGK9IK15aH4COa2rlA63
4mvC6QaP+I15vovnQcCCU0Myi49NLO0E6UCSvmdse5VAZvoU+nxvrFqNdMgMVEcV5jUAb1wZ1RwV
G4sr7OgVtagDfEcZmtoPi4L+roTSUarii+wgYfojSC+85pUw3iJREnJSQzZqD7bTI3GLoi7pYQDD
pwxIXs6hb5VJp7sIWyRlvWZVr2SX1LHnlA5937nsJtCFkDJjN+6JKHHpNJfI3HNiCFwRErS0I3K9
WQO7qgviOIGDSR+BUmh4nRjj0m0hlYpAj+t0OFoxyZ1dVGeq36N6WDwtdpJnuvdOFji6WIuriEjV
u5wRBQxnauhm2VM7TF46NqgDKN4n9EHGWmVWWqGSemlUdd+jYdA3hJmea+fDElfyoDfqzC6zju23
SWLtcu20Q8+cpuACPXtph9EztKaNdmNirt+AaDoqgCOngfKZ1fVF3taSDlph4/+A25mj7lLHcLqc
iB/PAFCodXw1EPg+enoxjMIfbOiA7pI5ScetS/0xKgdpeNo0JO8NgAIzYKSHtjv0apQd9XK0Iz+1
0ZMyTw40M0hk75DEjEr3BpZoXt1GrJVwIYRqNzn9PRqcoc6IxLWUmC7ZYOHrYBMi53GWwXsR65Nh
+2Yc2RLhuM3UWiYDeoNML42VwYyXypWLImgkdeSTeFSfG3SQhVM9mVbaa26sqRtmjqxOrMN0S2p3
zKV1zoQy8mHUBVEp6NsytaHrncCjfIoGbYYlWtiIKGMDAxihO42ZeSSWJ+CViOhywymqXsNhjUqW
tYKUEJR59urJJlWsA/YFsGccCvQvFQWp+9UZ+9ldOQC+pk45nDs2aE1XpHxRLnVLIVkJiul6tEkX
9ugvaq8rcqd6P3E4BesQLhvIH21Y7AI0TO6bUWloZLcAJHxb60gN06ZI/057xnpbLCecuXQ8WGxn
ollznbFlA2HF87KvkHVazF5G9YMWnQ0LFNZW5XcqKiZkKtPC7GXWC59W0dHRRQagqocZW5WIPc0c
xRM9phVTUAeaahc7dfksAM41rkwKSaRX06aPvd4y8yognegUz236TEuK+adpVnZW3En9Npp1zcOY
lH499LlezQidCZYIEPAq72CskbRZ08Yz6yiC0khT1v6pRUNI4K9AS+hygB6+kpCWzKhMNMR16K3b
u5SFVg1MJR3vkC45SgAmZl49OrzGhUW17buehNvgsLqEyECRJ8trqoA/dTuh1GbkOmg96ivAlrO9
Z/Wtut1AneZ7OxcqqDuG1JHQk8FA3F0b33KiRgeaU3182fTF4iBXcdbbxYpKOmaTar6WfTy9JMZE
8jto57b0+tQIb6t8Dvm+w8m6T0xj8aGn2skOEJfR7/SObPrDGqKfI7M1odZ7AVpneAbY2TVfYMxa
7ysVgTjoNLOQqNr7Yth346iqbhVCt9ivzBVEiU2afkHuHPtB2Sq4G+vYSNZAoazw4PQk1tOOjozH
bOg5DisVgQm7qjXpEA9QDifyOlZ7cem2zzf5SEA84gu9eYmWbu39GgVP7huzJt+bGNeaiy/YIeNv
Co3WVeAXXwyqgUSoXgrqrxNQafqOmtOf51z4nI99THzVTEE5j2vt0I6MMmIRjFxL30O7bs1dPJDm
WmFwWHa5zmZIGXGjBYu6FF9hOgzqTbLgXI8O4TK1zXvfJGJ5oIqtLanHxkg5ww/sFAEyCrvbJVpt
ZLer1o+Tv7L5n/ZCmutwaKq5M58459TmVRw29XRJwI5dX2lFFGZfxn4w+0MX93LaZ1BuNbdrwukx
TijJB50taB+g1yiXPdkNWo9NlRHo0VRX2C9M6QxyOoH7+MUWLXtH2vIKfNRcXRwX2nBW+FKL4hdK
ufbbPK+sTNFcxepeNEWmf+2tEgF1YenKEyjAKTqWmAGUS63hvHdG+T5BxrA4EVojhHiSLwDFSTNf
JJg8HMMrWLSB4TGCCjC4xegE1ghVxPRTOLowA1U7tJ0gI5jtB6IbByESbMTnvo3gLVNOh4nCQWcE
M5c14hKSrWEfnB7ttMcEbiDHqVRW+9m37F5SZEnEkOz1MYqSixol8nREP16zm5yiNb1jhRUUr2ge
R3tZo1G6HsdRmw5Ih5mz2ekjnWwHw1x3xpwg9rVAxY5uFpVNeQbEhth7qw5JUol1cs6YW0PnvreH
NXkso3J5FHixnD3JydZ6NpdCgX6aJg3hK8o0YeoZ9cjrcgMFFnpc0Hv7dI2U5NjQuol3A1ThKugA
56tfqHqN1pUss8YJRimYS5S+BQtogSPMfZTVqn6bFkpdIfYMC3TETqF3bxIo9bxvW3Y7Z0QOh/lZ
qq4qRO2SJfpaz+ZCkgFkSOOuMaz2ajby2f4i1HrQcQIII5vcOssy42izTzSfEoV3468T3H83ZEva
X3bKwETcaIOm+O1EN9y3ZqFke6eZehlQHQBXm5lwaHe5RAty0+ZLPHOUQhII0lFBZOsM+YyCZSqR
ZaerFFEAD11DRq2aCyNK61BrkC7TdjzZOQs5/YEx8toUTWrQ86iiZ00ZNHR+WVl3tyv+lvIC8EBi
oyhbkbGYhah0H5KjdVfyb25HZ7Bv5qHTqn1hKu2LUVjY142RgsiXKtWmb000OGLPJOFMbu+gbneX
bpMCDUo1ArsiCpuF0ECo+4SsRo8O2SirKSiLAQ1epIeqettnEDiKSibqXtoh4qKE0OAzfeXYdNUp
vDvf4v0qZwhqC6z6bRupYG3bbD2ORYuinfHdZRbrrDEvBeoTvAZB3xtl75rlAIR/YqdG1pAa5e9q
nojqrMGPAHF6WKcayfsqNqxlogMij5WR1RcNeNtfmVrb5y7hb3x9UBmiKFAnfA3XyPfV6LyDEjq7
eUINFmsE2E6b2jl6CAjgoVqg8lmR4J9pMrf1r5WusGICOyQ+KST2c0w0+2uIYVfzEyTAD0pnWOOd
SKuy8OQyibc65CC9gwHdvUhhC47iJazO3E5EtteiYb2r6rFGCokH4K1X9AnnoShy7RUo+hh+bae0
eFyQ4yf+SuLSpYMQNkJ7mVHUz9qJA4xOVeHVXvo5PRZKmbzLbm2EV8a1UT1K8A+Db9iRVZ5XRSue
BFss5zg3VUlg6VoXI0eUBLReCcGdIa4O2YNe9shksklO7Q0FofghN3Iy7NTMyrNjWfSpQI432t+a
cm2+jXCoxx0n1yZ0e0NpQuD7epK5oyGk4EyNXtQ1x4n9qGnWTXTYpqziuh8R4XuyrSfigNuRwwX0
+fkCJWcLWx02Mr1tFh3urctGgqQB/z7EBVOEJ/if38FTZwsQZ0bXX+rqbJZ3MwEXyY3itKU8S9e1
7y5GwRmlRcfZONFFLfTqB4YciyJLX49mUJScJKDw1WuFy8Vayx3yn/hLwTGid0urWrSdnqzokKmJ
FwQVG60QQdNMmJ5sZVxYaBCiy8sMcKp6nkScYV/YtmXOYWlsGxXSWI/9BXD48mbIY5RndZSZHPBW
c9DxFSxt+dK1kXljoiwK9ymqmYY9iVTfKceg/2FF7Nu9TrR27KboARR/HRyDGYXVt2cm0OCV172G
aLxoYBNfEkg61kGshY049OxEYzc32ca40TKNqW9boZK4JgfSm0VW7XqBLE5B0DuiDoyfMHDX90us
ifSAdowz18JQNRC9G0p3ZkU9hGCCyxBK5nIxezSMJep4u44YgzPZlLhJ0mjCsUnn+rnrbUIQWsF2
w52zAW9RnK5PZi4lqIa8iUCBpyohtwpcNFcQ/T4d0iiOEq/uszW/WVARMgK0bvDJONUrahGxubrk
e0SOx0Nfcj8UJoDwnDKGcow4XGkusGP7pXI0xm/UFNGlTAYtgyNaqkswNLJPD8uYGTdhK6znEIPc
LVa8MDzXcZ7MOICadI+nbKJHNWSMvEzLbBuxZN2VeFtYMBxdztCIsz6+ScYGECphXutZHDkkIMdm
yQvi7MEpuuZZ497MO6p887C298mYVWzNmlKJ2V533XNUdsadPlrrXVhkKz8ca0XnSadTZ86D0/i9
1uv5h5YVRuvHlC4xLBVJB1g813NvVRlEgRpWzUNtCeVJC3l3xDcYHSqJcWZFHi0A+m6yjL25azUe
0IVNNslE6HCTtq4kqeBGs8rG9kWKHwCFYVPfTU1lf8FmXVzPJaV9t+2V7NFZNGXm+57Lhopy3HUQ
80PrpkaXP7uzBtu9bSwr9atYLK9lbkL+LqfIvMwGZYMaGyuVPqs0zaskD3s8MmYRg3xOB4GwrkBw
4Tlm295MxsjiPpOwABR8Fu9JVHDEwmcTiaCyUXOjEAUv7KoYRqi72jQ4jmFL1GVgkLHNsT+mbsAp
KaJg09VqTXow7dvpjOGzLrwkQASo23QsVNSg9Atj6KzIz5S8xp/SIqN0cTJZkrxiJ+Z40USpvZds
I1KmKSdGn0EKmVqgQ0Z/XgEJXYkt8LpW6ndVaFrPw4gKyJ9TnZdrm1PzbkWCSS8lhA+ftAypRWAf
iN7AE3cvxA20wFmGOHk3tQpivKZOxUNfO/NTg4b32mnyud6JyeivZ1mO8bY+dW/kiIuncZhwt2RV
uuTUsE3jCyAG9cGoeyI3hFpYg9vKAZdb74iB6YH4eMVF3Rsv52a4VI89hVjFT1QE5kkWNok35iHH
cRmG9ksz6SNF1iQharppENs4Se2c5VpnkAjGtgAPGOJtPWDBZvexaoPzSAGPgq7tdPmz2enE+4m2
VGf2J63teDrAf9XLo7Z6QV1aLh6bMZWZYg6bhTwNKmCuZZoN8lV7GfHlzWP5I58w+zsQg1MPwD/1
Ey2f8xDVfVl+WRKlAJ7dV+ydWw7giT9GE5tqtjtD7E0q8+oZQKHiTlqUNYbUZMFvlNi6TyN9uh/w
IhIyEqVGMLDZVP15JVWCM3PhCOrL+fgaxzbSj8aa2A1W0fc4gWnrsutL79QilEGuNfqZ2UbRrtEw
7bjJSOPIjSqHXIk8NKdvFlu6kJNvml4Xtu089RQm3utw6g5SCm0IKDj3vQeiW3jbkTOQ8S4yTTwy
mlNP1xUHtfs1HvNrym/hRW8sGL6aOB+fUZmusJlYJc9WPNCvGKtyK0CrpFV4wWommbVK1/vW7pXz
qLTVS4EbqveEyNdXEdsMIiq33WO0zsNTNUw2NTORLt+dbF6ApbQWTRKsNSmg9jFHZUXhOXINLZ+Q
Ljhr912l4c2gtbT53aGawf8N5MXDPGZkLmR0vAZPWRXnh96PDDzGXYswnily9de6qzBuJJDmVbw8
IyrhOFaZACfrThs427Kq1cMlpsEVAXvOZsJVRlLL2VzbOh7PvmqOOWkw7K3Htni1lcb6qtASRyUw
LsV9onTlg+wpc/iqPhedby2ztbD5SiUqYpTrMaSYXqFLkiXhVb+0neHqNR4TN85L59mJ49KiaBRS
5tBWtbnVrLj+EbF/IrOjTbfqhUjLt1Vr5wdrcdpHgygBRqYev1G+ZIoL6b4SAOXo7UWqrOVLQVsX
T0NVhLNLKqB2TNUxhfZNhM9DGhN74imVtG51TG/LLlmxGPLxIW3zCSrI1Z1hCfw/rTlZFub+CWZ3
3UBKo1LGHsEbap1AkUj2K3ksTvG6UgVhrE7WKr2sTiNWc0z0qde2scZQCrPuhTigWfL7xurSykES
uJLqviDVCFkxBghCwXZ46pDtiIyHE6S6U7LDyVjLhZlKxhwO2ZupUdkVZT1hDW7fFs4XixP6w6rU
GB8YROGPeaDdSGKizAe6XZbDsU3qyvWilcYTVoGtLtOpg4naRJ1A4tN+7eTsTjFyNlTCdu/ZnNqa
rXUWR24zbGNW0ynxBao6hGswSWjshJ5OCdY6ygvcc5gYhZ/zEHs3KYd08Zysk5qrFeFo+rO5QJIP
xzpOAlqRIRGzayg7z9Y5jlwy+5vyE1XZKZXa2PSd1kYRQAeJO2EjS/7am4xoehlq0eQBbssAm05K
9tjaXOtqetbpD1ii93Lpd7T7g0q3/chxPIE5ZFDPqdNdqbL0G/1KoxpIe9o3omFnjMeRkmerz8fC
vlxBQ/x9IxoEBVo7lWoCoX8ffy82CSoggkZ0LI3mQdABu8rLaP3rq8Cdo1WrQouw0GmdCG8aux9V
Z+hzECpN+IiYxLrSLSF2f76XU50D+JiNEsLDNw1JZWXrG//SF047S5fqaqSBQTbPvTK14yXVCeto
s8EEx2hMfynz+Xm9TWOHSlEBWXXah+6p27DPwqGn4TUqCTNwkeQZn3xS//Gu0FvyN5HEILf+eFcD
/V4UQPgry15BUiYF8RwG21Z9c/nX6GE/EQ1sX+iv8hv6+NBOcGrTZIeObJ708pd6zQ0r07ADbPPa
rBPTNOHgNTk4cOgW12WMm/7PL+60oc8lga5ydzbTkA7A7uMtponMY4B4hl9VSXioREF9u+8MXwMD
+cnd/X4pvkN0t7CtYS7q5okkQnTEyZrzYPhCYsfXG5xcbUStax4JR/vzXW0P6uODBI2ySVXAP0uw
JieXYvIyl57b9QXgv9GNW5tgJYJM+r8cXDasHh31PZ8jAwCvy8enly9aFTlhovvZpGkHw2JbUc2W
/EQX8/tnAdfQIRaU2Rs9kXUyhOuloy+Ozghr2qLdMq1bbN6ELHYZKZbPA9mZ1NWHWfnrhwjelw4P
/gQVf8ApxSTNbTWcFmpUpVnVO2o06hGbbrz721eFhA41ubWFRyI6PnmEScpSQxY0cXt2O54ZCR46
po+/nS9+Ctq2KZDEZ9qrpzhaY84wQzqp7o9odjjPEwuYp0QY/vleTucLroL6kPxr3B44M6T28XNI
eo5OQ19rPviemYZJCHHNIZmOarXhF0rS3Pz5er9/5lyP2dZirrAkWLqP1zOmxpiofGq+mqvYnYQz
3lrVPL/9+Sq/f36YTzY1IA71bYU9mZXWCjE4FU6NWq4prxPW4f1gNN19WGLGBm45u7Ftszn881V/
ny025SpTxYamZ4I/eZbOsGLgzWONuRDjN4HgsxvqPdFhY/1vpuD/hm1pfGv7oX37LxKKu//aDeUr
nsiq/D8QVmwwBf7JwFRUbdV98C/xF/7xL+n6vwgIwB3ENyANJgKG6D9Zxbq2+ZAIfofyzOwE2fb/
c76Fqv6Lavsmq5SgWRnZvOD/ti+p8l9Ic4EbIyVDhYci7G/sS/q22P/PbG8D1GbvoWwSRcnvQwD8
cRi0DTlrSYZioY6G1nQVYSzIre31ll6Hcqv1kcGuj+ZLoKvN+KKUHJ3CrOZ4StmnD9JWWY9VWT7l
eYmJWsdQR8KTPpAEoZQxeJTVJCNxGovqhlwiusoOIpjLUg1DIr5s7OOu0UXD/WQY4ddcnTbnNllA
z3VbFhdV2eKTLemGiKFoV9zbOhojQ3dotkP5ucwzhSzz2NLvBhqhFhqcyk+K+KGJlOqbmLSqJUax
NgZXYfHCd55yEK8mVNz2FH7j5F6+zE5rik9WNbk9sI8P1NA2vrP5018GZ+XjA40dSDx5AbAmgTdw
v1ZDe8YGKYenkE32F0wv6mufTXlgrvraeVM/zQpYkK65BSaRfUPdgAMTVBA92L5W3YKNGufKNblr
ZYFrtSr18SyNqSQfMtRfn/z4j3Pw9jEw+bK7YBsKR1A/hUblCFTzZjuya+VcB5NjhPtSLuj7BBSU
BmHfJ7uaEy/R7xc82UFpoRLHFj1aAjSpnKbKdQEYS+04VA76l0XPdvADqGHO9H0GbQc+5oKG3lWe
y7M2XL7JcKQd2npzNn2ya/i4OPzzu8AoUtMH1QVR8GQClW03T3zwBlK1MHSJdazOqKuGn2QS/8er
wByGgctjZ7L++KnUoms6y6r5VGg9XbSt2gY03T6DSf9Ez518kaYJ40xhoeN0cRpboWnZmiDBM10r
3do0SaWLkRpHGJ1LwFRf0VmrktDKZvmmmK3ytTVMAdUaDcP3Vlub91ghaTjhCpqnUSiKXEIAUJYX
RfamyhxFjc5aHazDTOV2iAn3JHSyGg8KDjcKJpeDEw03qjYXaZCSV3w35l352LDJPFuMou08I8QJ
l1DAx2Y8TB2H+q4kg1DNj7MyytxV03k9aqVmxv8skv8bK1f9Vt717dtbz9L1f2G94kP6w3r1vX77
r69v7StbmV8st/ydf1tuJTETwDQBCbLX45Sos/r8s2YJabAwYXLlWLedDxT+0n87brcEChP4jUTe
TMvJYTn795Kl6v9ic7ftg2nmsN7h7v2LAK2fyOb/+ZyxORi2xYrJD8DoYLBufRw1RBbJySDBEHeq
MI6ZXvCPYeeYT0Zd6WcjPYjnGpg18dOtJoM6bnoP4Zum7coI6SbKzjOkcmaDIrGi1JLmHfbbXMmv
zbrXv+t2Jc8HWylqF1M45WMYSGAmSHS1H0NHFdcp/ZTEz9DAf3NYGC8gfUJ7RFTUjOAZD63qiG8D
/YfKS6tlD8Pc+AH+QnzXi0VDsqTCnVMA1SE8oOCaj8uRYKbJz+CLPfzyUm/+eSC/+jR/np8+PCey
CeljItTHiKiSj/TxOZHlnTdZqb2TxiAfOJKiG8ubedobA+gYPUJHvgl540NklMiSY3N4MRaH9jiA
GbWijRXNdyJJKbmllhy/Kma2VZ4R5sPQoTWXV3UewHQayXOl182sPQxJAHVu/cRS+R/vgzkYnioH
RhJTTteIsYssY6remTPi2yIM32ItW/Y5QkfagYK+Cwq4tp637kykoXiPzVunmBeC2KHQLFademEf
qT/CPBzP8EzqaCiUC3TW8mhHcXuegS2+oRaeHqFDJH/nMObd2URs2RwDGTbo6k5KLa2m0Hlwondo
/sUFCgD9wqaA7i39KC+2XMXP1tOPmw/GBpej4AL6dHurlnpy2kWXnyxsOd8GLX/EY/gQ56saGHXa
H3rYgOfhNAHhqoDeTOjt5pSMrz9/dD/Pgh8/Os6IpiLhSMNGlqd1uSLtUCXM1Vuy5khIIF6CFSTl
vHmFuirfwWQ0ihdCizUFovcABeECPETGtbcmxvJ9Uhu4akULvyyf5TVCQiI2hzVvnsdwpAqXQZD1
daWvpQtFLDkfbWmWQaVa4muViGCksG8gru5jlO2tdrs6QgwHmt/Rt5Jgjlt0tBFt6tyuP6mo/bRu
fLhtZ9ssGJzxQPqDwDz5RnVtqkjj6180ALiNS899OYNcNT22c4Oud1UoUwMdVFhLZ4iNejgTCMUK
3F3lQLIIC99ypJCv8MiyqVquBhphQJ6WevhmCqW/ik26J7vZsL+Ydmd8hQQ1XfGv0KTGlLCZhqpj
WcftpWpUyf1s219APlrHP7/a7RY+3qKK2YsC8c/qEBaWj9MJg6OCBWj8qBuLemGYr0GeoXVVI7V0
6zT8DCet/afrObgDmcDU7XNmPfm1KroJWCXQkB9D78yPYMaMYEHW5mNrKdLjUDjyu5Y51mEU63lM
kwr/Ao4PidydRuDIfEQC7nhR1a0ofMspzQPI/yzyW10X+7xwrKNQbMgeOCF7QJ9oir11kd2XBBXY
/RZARLcQNdC9OmMGscz+XA0V61ypLA3dYNlLgu80dHmG0545CE3eGf3qNUiwLT6hZav152f/8ZDG
sAZ4spUYN7IwHH37ZKNY6Ik+E5PwMjnh6GdRq+AXMCx3Ttv4HKG627G6fHJJ1vjT120zkFnKt2BH
CmQfH3+cJFZv1PMLTg376GT9ZuOh1WxkofPZpLW9yZMva5skec3bcdfYNhW/vmmW6kKw435BXgwt
p0JxVVPCfVJRhKXg8TPPjKb1kGGvmtyEYKTnpE2zy0U3p/mTn3KS8LY96J8fnGJscvXfHYGZAzUu
ls6PSp9xMyxwpdyB3tiNTNsSzcFYoyGmkGg9oJ5VNELrI/EYo91/lCm67BK0wfWMtyD3VYhSfKVz
+WbYIQ2w3EgAP1ojvZyxqQF/WG1bnssQgaibazGKcLrXJpcsrPaTN7lt106eLy5mRi0VA04zvxVa
lWSF6inM7zn2jAhJ5Gy+Kl0LwYqhfj0uPT280i7Z5RBBrAY1o+dtpvXtIlGm12NFaMibTQTk1kk2
Xa3V3Acqic40ehCHfp+SaHnf4tKhW4t1/n/snclW3VjWdd8l+4qhuuhKtwYDl8JgOhpgw1FdF0d6
+m8KR/4J104z4m9nL0ckEbo6kk6x91pzsZOY9RsT1MNFKibzYZbG8LUuQ/2SuXjQgTjtlpb9MY06
tPfO5A7LicRlANROgA5qwhJ7C5G937JK0c11pSg3WTo7B2XWrTNwRv25hpkLCeeQSA+AakKRX2hm
coQs3LWcSwagbH/+/PRf39AlM8PhAEUl1+Hd+PiGGgNxZq3Qnxo9QhdLnaQIQLlxWFGjHPpTW0yN
s9I8mZ/ZpS3xX0j0sWCuDkQhigSdmq7W/pgBa8yze0fvrGsYc+31Ir9BaF8BYfUR2yDIJ3ZNYE9q
y+PbHfzvrPMvfQFk/PfDzs1L8SKesvcnnbd/4++jzlJoo5myOIyplrJ8swr9fdTRnL/Q8JLRZ9pQ
tJdwhf+cdey/KJTx8jNBchAhsfU/Zx39Lwqvy7eGn3R5rv8oh2+Z+d7PjLi5Kc7RzjVxNeHv5Se8
nxnZM8WIRcOjHSsaU6OR3VHTJtJbQ5NrBGbnymdaJuH23Qhd/fzvvz85LG/z6VUJFoUezgCAiDiZ
jx1XTDHIr+NAmIzvYiW8qScRf7Jl+u1FiDikMEG5H3v0x1sj2rx2ReceSUQwHyanaW9TUcvPVrHT
TcQygPiHl9YCl6EK+/EqvRvWTW+6R1RKme67ujCPJjjytfBGdacWzuOfR+50pn27nIY/mqYM6dOn
bJYUeQC6Y+eopVp9pkrjRoyadd72LFx/vtDvRg9Syb8vdFrSsQtP73GkHses0bDzYqFRyQz7pBr4
u7fPWQgl7D3wlp8etG3RDnkU2ccc0f41f4RFWJKwfkDCqmzgf0JchX4crf58a6f4F3rhPDOHcgFf
JIYK9eTNyJI5nqLMPWKyaVaj2URIbEiLWIWRZWzwVaY3feOF4Asz595yW3tj4Zp4jgXoRd8Ie8R8
CYHQTuPVhzHKtHCVFTmSiz//yt+OjQtRAiQZKoTTPUvfNH3tJQ6+qrrdGBAnzcBNcBhDB0WpbMze
VYVO/h9VJReNBr3mBU8DtOwts+3j2zz1UQQFUD/KpNMOejN6i9k0+ucfJtUaPn5690w7Sx3n/ZzT
KA3RVb16ZCFNAz10cYE3/WeQqp8n34+TDEcQLsHUu+DTTqe2KhJJ01TxuZwHCL+NZcEExgRYHho3
Rw0fux7Y4ExLHESz+oITxoeCtIiALK3fkfBTv1o/4cPwnEcfCUXl+mPBI9k2c+sQFYAh8tyuZ9db
ARZXkiCePfs6fYMc0+kMr+ak6Njk47YkMhyR4J1j59VdY+b26KM8bV6jAfqlbwmE0UQTGMBzEZ+l
GrucyriXHPQKX6LDve0qYAFubmp7ihdGB9ar11Kg9XGL2BO3z7rtapzZfLHyXNCXOFbSDfHGl3H6
ZGkJng8TY7YWlNAKtpxJjLtwNAsXebJnXC/4QblpiwrxL/Xh/Ii4eCaEmX+g+xiQwO22ozU+2hr8
fT9Dlqv6Vl3lTVC3lZsH5RTzJzV27hczKtDPp1qnfBe9Ll+bJDH3btGhebVowAyBi8L5hnH09ros
cm+vzTm0ez4xgZSyLPN9OUXdrWqkerIRRRfuCxWub1C1eoHwFpgsUPy0HKMtsvahXAm7TV/B1XI0
EVj5xTquu7k8xxhstJhFCiRwXWQh+hKkXb00coCHzPHM2nkgaJxD2Juju5GupT8WoR1LP/fkXK7M
WjHImXYjiMWEFns3RmzVVyIX9QW2VWp9CRK82yKxEXGVroJ5Wk5EIslhkbRW9vjNVajauW7mGiuS
iZqreWits1r10Ep6Tp74SRIV2tZuZPqAY7eAUZNaAwhwU/bnsdsO6VofqiajtVWN4VZVIUaucscb
01WE936VRKpJdd22kQk5LrqJlWWL4inWhgpfmxJTk9JwdDwDi0GJ0E5WeYE9vUsCI+WIx2kjQo85
Jw4sfYJSxXdrkGjkTPxKaSBgcH5Xx7r3/Lx14rUhU/3eqXo7JyIlkVjWTTcEXFmPBhrnUgsvyrTX
sy/1ODoFETxjOa5c2l83XZx257VRGq80J+3pCob5eIaraLzALFNrPr7aCV1GkeMfw9szjzAGtAzj
/8xJcFuQFEOXbww1ZZNYc4bG1hxNGF0UAmPU3RNeSoxd6nWtwSxHvdqMxIQNox4i5CuH3p+EdGdM
FJHzOrqFist7cIkmofxBjbJGGcq6QtzwCkdbkqxD5BnfY6mZd3qatY8jjrsbZ3SA5A+JPdmBrvTG
Eybm7M50cuuYGnP8zFbcHVaxSQYXnIEy3ZeSt3lPBpS8qCWf3pbUqJIDWqngUp3M6jnWRx7Q7Fr5
8xLy+Y1f0N4Xg9PZgV1w/Bj0HMkyZDtEl5mBU3EaGrsKKg8W3sqcOa+EBX2Rtc7YCqDFXpquULSr
S5uyeQTJh3CbFmnyMvEYQN5qxXCr6Un53U6V8JsLNrbyy1EXj7haza/SQOTpp15SXCaFoMaK5UoZ
sceUKVBnk5UwaHniVxCoqVQohRN/C5WIANZWjwrI2aFFt4dUGXsTlnMzbkYMFeDpC6MqVgrl1LvS
hM6sZss7KNX+q2wTgk2mliYS7ruKM00n60kNxGyOX3GihMd6ItNkW8ctMoIZO028zTlu0qgZh+iL
asQ2R1rFxU1atgPC/jSk2g6NVmgJrJJYe8VfDlsgYloGidm0wluxgCF1j3R9vOrwXRwpfGH5jS1F
O7fZquPjQUGorjFKo7SWiic4kWbk2jBMQ3ZMee9dX7pVVqybzrSu2jEH7y86Md9pwizoBIDS2A8z
TXkgx11fPeZ9U85RYOpxqGy8QtGYgTAMIfEK7NLKY5wFjUDhznSMK6sarRykee80o3FDp4o+Y6m2
+gVKzw4uu2JEuLgGSr8HhaZ2+6XNiDhYFV3Bl2tVeoUbl/8drpevQvoUuCteCG+ul8VONEybGM2g
J89xth4URz/TjNh5LUrKDetMJvN2NmChBWZcgxDMEHwF2OKHbEcdQT1TChiAPmR5+1tjZQCJKxVB
tDrbQxH0hq38GFKl/UooimdtWjnN3bpM1Pixp2d3pQK4flEiS3th/02ggoT4IYKqwae473E8JisF
/7oEuu+ax0pHYLw2StSw2lc3btXbeqoT8BxTK+IdCGJBvJwVAwGvjDKFER01E5KWKsfT0snMEhty
rAlAkIk2rRTccHK3tKCTQDpJqgfzGKpyZ2RVSpSU2zgXOEyFs+tol2vryagJ1sVEr8RrCi+ZEQy4
gO+TpHMkdicvvw9V7GE4RJK+Ows9Xp+VQi8Xbbe5vFmmXVteAFcH2qRpRKEN3YECBIB9+0k2Y1qs
Q310KhT+7VDTRQAjgHK5C7PAmup82EiKaizxaLMR2Nuojtdqgr53bfa9zauoShuDS5SF3w3Ehn43
ZioeL2LfhK81LEQbth6I/icdFR3mgrQxAseLiw5DnEWCDoAcjM5WPOag5YfZzknAKAfNjzlWdD5F
FTIex5i3fu2kYa+vOKCmJGTmmcCJr0Qs8zbw/PqLqsux27S4/oZtiLOO6Spzp2QXh4WtnKtZOUQH
YtBCb11aaYIaty2Ne4ed2d6O2nyAdGM3D+SOUKfvQASFgZVSAsOUELcEDJCN4N3mhsn6c4m8nEwg
WCzWEQum86jXI4aH0Ksn9idzpwSuloYpi5CRZ+yYRqT+sFha7myG4Vz52PuVS93GiBzAYUhqHorN
xsFAHcJw4plVNwJ0Qx6wGvWUnNBJ137jmMXst8YoBe1roZHbbYTaq8Qt0e/0kCAeDEc6JpcpVCTO
bCORG47sZAfhk6uUHcFS+Y2NccHdNdOIaaFeKoiUbLxSHw6NparRXTiFFLdMa/bybeNpqIh7FpFi
k3VNT4ohH4a5qtSOVY2oERdHnDsh+FxFY6gjktA8otLJSKsxdnk1AkRfnzsSIzb9W1jERGxEueRH
kEmoDHv5Fivh0T0XwfgWN2Emonppf4ZQvAVSlIT0lEH8FlRBRZ7QCmPJr+grsm58m51KH7AH7omg
fou7mN+iLzqCHC7R6hOIkYcz2RhvMRmRnLEncdYyo61ckjRIvVFupYW15Sy3h6HbV2+xG/OSwAH0
mjCOt2PS/+pO/3Jprf33stM2eiqe3hedlj//WXPS6JNzDljOcdSYkXdxvv275IQijC7SkgmN1Jy6
xdL6/nd7nX+N3RulKpWY6p/VqL/b6+ZfHM+pNIGv+bdY7J+010+tAA6lH4o+CwxnCTF2TuXhVgpZ
KvKeooqqLFO5apIKQ9BYkLBCKXdNrSvneYu00qcNVTFHtCopWVBd4IVOU1nt88iwxlVXO7gamko1
vumpQm55EzF7H7S5Scj4xWIIiGqqU6ImoFwYV2FeW8OhVWaPfc8imVxAIHFSYGGWMiVIgxg7v6jT
dDgLUYXEq8ruu1UclaUX9BBAmEeKJFH3GaKB4YBktA0k/6S7BdKkHaliYDBtO8hBUD/EuTJ1fD+A
C6KEgKiuvk8To8diRm+zO9MjQp52c1K11lM2zZN6MdezXu1cjyQI3xZVXq2kRpU/SHRteHUb1cEg
k7Au78skRtzehwzMyimXuSC3sKzuqUFF29LDB8UWoDG3lTMMPQErDqX3OiuadpeQGiagUGS0Niut
Z+bTxWCfyximBhuh0Hqh1q6cWRYyUsIJiIvDcJXUo0/KnHXntjRR/bnVqkNpEyzCSYeZYGeltVTX
Qx/Vj7Md508qpqIscN3a3opQga5kiSm/9uZxJiMo88BKTJGZ3oG5Sl5MjlQlW4Eq/sLmIqejWPUV
WwzVzAiHYKLi5A5viYPgFL70NRbdIGtt5U4JOzwwceaqRA2Mi3UyoXFkbaOyji1W87DZKjb1sU0R
emG9tjuzezYTkyCHqkycGxW5D5kvsR4qq1DIwg6WiTpfzxgiwt0wgb7EJON2KxQghYng0Gyeu9xg
yZx5LhjTPCX9Ns1l/oifNFoCdXAf+DULQzAoxD5gw6dP6+eiieh6FN6wYR847kOZsBvD7mOSWJQW
rFNWMysBR6+IDTFv1tmYIlLC2xXF0T6tzNjA/o23HE9ty+hpkaLofs0Knvl216bEHnB6igPh9tHV
zFz8bAwUBPaCOtsLm0ZzDiZL756xMxYPjWH37VrxFHaUI6bUdC2jejyr2rl8zvEmGmtM4OWRJLLE
gZ9kxS/Ivu0Lw21Etk61XEKLz6HMrKYBGfjKbET+Q+mcaMJc7OictbMcJohhjM6dE0KHWHQnbRSE
qduVZ1bZafc4J7KL0jQW17hmygJvAWFAEF369KZqWgtSQISOfWv04Zk9WGSbjOz2ApGa4YOKT9pe
uZ09sZdMqph1rWs4WKqE9fguZ7zepzoWmz6AEB1vvw3IdgukvPkRe0PKr1vAcByEMzAfQ9p1UPpC
2FW+Br3vtVFTwE1i0LGv93POA8UwV5+HoTUDNzQAk+1HLKDLsbHEwWiLBejlpbQZtwTaNDdzWb4t
4a3ubpYdRkwpxO7StZnO4cT5Kv6RJYWd41Oi745Mn8yqIG3Mcd0shBaEq6Fy0MyxeA1FHA6Bkhb6
j9ABfnZD3PL46sDse41IzoAemiqcri3PDOOgx7/44KJJfbD6cSBgItXcr03cDNZ6VOlfsgEuSfFu
JNIANiivcURS4AalkfeEF30JUSP9sCfCy/S+2CIUL0aLh/o6rHTGxeaVzAIAJPkhr9V5XvdC4v1U
eCx7HbPqvsmbxVY2Wp7yOCuWcqxc3Zu+itx0H5opU4kz5+hKlLgZJUE74xx0hCNGsHedF8XbzKMO
sSvYNjfXJFrZNOKGMK0PLkXQPbPGkjFYOuwzOYwarl/OpXMPTdqFaOn0qrMBIuy+pm3HzRV9R6ZN
BW3viwatZdi6aew9azqHfkyjEcZNrxmbS63yqAI1HHY3IQzA3Of3GT6vY8Scxl7IgVOBs47VRemu
XFKr2ElbMw5xYZGrE6S9nIoVUn5X7tqGMsuqlY59C0UPkfHQ1eIyhirmBgaZzNew5ybHn5vamtdk
WpZsTjPwWBUmcA/XJfq1IOrmGq+81RZEOtJTqIKMBGW+lxEQYZAUTXdL2mPqBS4FLhOOiCYuqIiM
b8+9PO+RaMS8Snn9g8XAKfApWyJntJIUA7doUszxTDQLlMKcyFqwmdT8rgJJ4JdTExHWopQgeHTA
gxz8tDZxHnSXTKZnkxjP7stEUEy0F7yf476tSiTAY5mTmZDWmE5XLVlOX+tQYWPao3BKz0ZzGug4
0pQOokHN3A0orQjTtVol321OGYRn4SwU1fkQylb7KtM80QNJogrBaBgI5mPVhInKoZ7Fe5XRw76f
E3JzOPyX80gz2bMUDrfKCA0bI/JwTjgP07IBYegxyaMe1oFW6UcB0+tVuillSTPKiYuBvVTnjyLJ
oFRyWuovwOpp6YPkZxm3mabMKW8FUtZVYcl+WpfCNV7qSloUNSx7G9syOdoz6T6+O2KBp6hlnuf3
RUfVBDCn1t+2zsSkAvRAxudkpTnVystqKHlhB7oFjNAsX8PM4KebCVUSBhvwjd+zzfL2bgsfIUB8
EN2XqsieqbP4ahYpjw4YtqumaxyirJKsuQmjulLOFSh5PIPQRdQqRiqUwTQIpJXwB9t+fE30efrm
GbX1Ixd5Schlbdrngr4CIc0Fx0Eu2oTaz8bN/3bd/1oQzf99170WU9W933Uvf/5z120QI4MKD9wv
bVm4xfRl/9516ybNXMuEeL4wu3GT0tT7e9NtaH+ByiVahi4U3juA/f+vz6trfwHbom/paLg2Ec47
/0TT+lHfA5uc/wa9HdotGjY167RN6SpTqTX00oLR5ZWWxi4vs0NVQ0mhKmhm7aaOb98NzKc93r+v
SPt10d3Q6rVPujwA/tyomeHacdo/M1SwSaxbf77Em9jwPy2ef1+DWp1KugsbM45A7ztJEE06KlBg
Y6iK74lTzuiHvIaHeBf7lyQdcKeozL83/gFW7s9z538PKfkohHy7Nl1L/Cw8PTTvGk/u/bUnpp2s
KUJBkuz3qL3M2BxEdnVWATYSQkFDeJETUp1Pr5/c8y/XdWmXLpZk0itQ2y/HvvfXjXvgLSn144DJ
aJWG5VZptAumrzPbWFuGWLNDOupE7Lr2J63njw1JbtglMh2RCi1h+oTa6WB3rlKKaSKAEnwzWUED
wCHDqdYZZd6Srd8KILj1yQP+5a3lkotziSEGIKW/CbXf+ZbjwXJzOklsvqrpuZVyOGAwoKLbK1eD
6tw1uDKvsb+ln7Ref3NZ5BqkV6C3NDUUgh+HWJVD7ZRxEgUsfglZ25r+TIWsXYcy3Y9EBRrewaTS
8/3PT/Zjx/1tfLkqUmpCGLDxnT7YWmMNTicS2zPFbIkq0LrsfsrcXG7+fJ2PioWf18ElRtvF0HAM
noovbEEefVsDQaC2RXVa20idjbhanI3Ah/58qY9qheVSlqoZFqJ95PzMiSfvqi0GzGU16q7CgUIw
X0idyWb+5CK/jttyEdQydMqXoIDlvX33kuDKzkpNWfqvDYzJzgmDdiSM/v/jTqzFsIxAksiAk4vk
9FWAzRqQI6Iy3CiDrHw5V09Gon6mTvjdmC3VlkUHhm3rzdD07nZE4iU63zivQaQGzNtBB8mOj++T
G/rdqKFHYqkyl+SDZeF5P2oc+lxT50BMMmF061jNTZ19FkvwZkH+MD3z+AnV49tVeTTG6aApsGYq
demMD63W0LAxdEL96nI3NOXNTNS0KEYvXU1aPyx45XTXeFMT6CBAr/Vm0NgldhgAJTyef37vfGQM
LwEA6MhPh1jGHHzp70OxnAuHRlQejpu8dMPrf/zOkMbAe4n+wDBQun4c4lzRDNEKNyG4AvEltsV2
gas3n6kvf10FXYsFFs++i2fTBq7x8TqdWmkdTCcO4HJ8bohl3ghEA7ijrBVqdWWtq+ULBCLsK/Sw
/ai0YwTMdd8eYktNz8lljHdmIq19DVK+d3rjtevRII+IRgle7tUffx6VX5eRN/cialGClyhTnrx4
JDyB/TQdRmUiOuyHE17AsztOxt2fL/O2/p68fMAFKDSz+UZBdxqUpXnzALrHSAN664e+GmhR1rm8
cMuQ8iAFMToyTatBkZnob9i+IZtdn+r9usGXsiWyo7TXalZ/Mvf+urKwNUTxsmz6QKCcriw5SgZ1
6lvWUDpibjOJK+kNT2m36619l4/Krqi1z/yiv5lQDKLUeAdV9pgIBz++HraSF6wqNL5r0wGb6xIh
EBeHsOw+caKczii4GVmjmSJZOeESnG6IEk1BRZPzYKtJKJeoDMJVP+rtJ1c5Xb1Or7L8infT45xS
haF2wbdb1voK6pkTZOVsn+mDUa9xHPWfPLHT0Tu93vL/v7tepHqxGGgABlYDMfFsrr+Se/LnV/W3
lzD4GBzyivC0nD6gUu2bzuMSXnaOEsDP3ZjaRP7JMqkt08D7D4I7WQgifA+L7/bNDf7+TvSU0k2C
u5pUcjGet4Zib7Owkt8GJxouVLVpn9q2VUEu1b7M5VWrMWthLp4/y5c7nQDefgesEex/CKZ/uV2Z
TbCS3AmxSRtth8KCKBeC1sYEuu50dVijpvjknXmb0H+5dTYizJJYvNTTCd+1RjKACtRmpkPMh1kh
eM17yWHdNjJ/jofkBnuftZrS0ESyQ34HpPINUIqrVBNVoCYXc1HvDFSXml3fdnV48Y9fAISuuAGY
97AonOJ5IDZyNjJHfh4UtO8KDeZNia4EbVwoPzN6/OZl+3Ct5ft69z6THF5SJGVapN0RTKrxw568
jYzLT25peWd/GfF3t3SyX1LtfIzGmZ37KDz3XJAnAl0sGG3zcvLi60mn8NaV/ZMDJ3f158H8zTRk
sulYiErLKeX0Wc8Ij9DSNbzmttKD7rbTs0Z3P5vsfv2aWFbQLi9oj+U2nZNxZHHETRCDPU9R/Phx
nu8mjn0ULtXAqgBJJuKuHMXOC+nLUo6m9/HJxLSo0D8OMfpfW7WxUOBSdXBifnySQskbCbcYc7oQ
P5zOvMiM7EYtqUD3eXSpUURU6eq39BH0Jtz/eZB/eYtOrn0yK3bl4KmIGhrYkd/RyqBYJH0W/uef
r/Im0fzwFp1c5mSQtWpEaUYZIajHae04/c5R4qeOEotv69XBzsU6xd9aZ/3ecBQT21QRrbR22P75
Z/wyYS2/ArAGQkCytQjj/TjQqVO3KlLLJujS5Ar74CEGaatoyY2B+iIs8388QXK9ZR6AacVcab+5
bd59olBnp9SQFt47exG+OVspyV7gnbKtjUSh+ue7++0gY9nh7jxqVxykPt5epAxD22K8Y5C9XVTF
h8gajq0XHwqzPmqJ94U6Pc2S2Tmv4pDe4eQiHGw+m6NPd0YcRBcyGS5uB+ugfrozSmNn7MdOq4M5
Ksz+tmt15ii0Bc6lktZm87Uw+rG6yYA51huZDZX1ySL8y7TBQZj0XCYMyjkM6sm2tGilMncdm8J0
Hs8Z5SXkJvqHFZTlsM0CRJAeBQ3KgScbdXq30L2l2gSVzL5ZFnEyVXTldt61rYIcDafgz0/2t7f0
7nL6xwc7plTXFxE0ap4YlCEdFjn0N3++xvIFnnyhH27pZNika0ZUq/CJsrJavg0IGGL9mqbW4tX6
tN7HUn16PQ7GGGWYb6lDsaE5mXhCS0EQBRcXHRU+X9lOOvLXXlOa1362Yb1qGaDwFW3iNFx7XVje
lBw96TTYvQWAZsbFiQmtTSybJnVSXboi7KN7Ales7AIneuEcqmlIEpqUkzXf6LNDUvOoKQ8TQuQz
Y1bn9LElKSFa0VUuL0dM+KEfV2FJ6yhJEi7fuv0ubermynWmHOiDG+uXoTo06Z2nzUJj2uhnQqC9
a4c4o3XrKHRMYQEcRz0a3fNYb0d3N42e8k3z4rbcYgorj41aYiPVWpoa9jzIr+qoD2xJZne6NNU8
30vbsIhX0sPXmIX1QcDA+KJjWb5IFrQJ2Eq4eGn6alntbO5bYhSg8xOnMQUimkUNWwBCL5pDNV1P
mRD2Fta1HcPHUPR6GxZEk02Nl+Ltcxt4WZp+KKg2j+vBUiOKn200IO7yaI9Djj4PdVu45JxVc3MY
uti4SrsEhH8XnY1WGB5qLR02oHSQQNaNfa8q6dzsrElTz1WtMI9oao3VlMw3dlp2FzVStj29E0Tu
aeNuWtJJwzopwr3WoqcM9TJaj2MRdTu6WeX43CJTzEmVK0m37U1gwqgdL5uh0686cEL9OrdyY9Pz
RFeoxOb+RmAXv7M62Y4L/KayVgjBvXw/uMV8pqWV6qe1njNw+RobYU9uDmEIvtGq0dWYTwcitbpg
LhAWu2q9zavUebDLrKWd3BlrhLtfNNx8MEjnVaRO9RUd9ByIKud/mclX187Z4UdpntLtRwFHBtW2
sqaDro6KP2em/QN5I61TuxB+mszZSolHe+3MTkVnzxTGRZ3r6RWedPXI8wJ+HMeq9sWr52cy+2Zf
5aEhkBAZ42xCh6MLXR4Mr3g1BqAFauJeIVsn8VLpApGQUDeWph4UtWrep+38TBir/S3JjOJca0mq
DIvlB8ZptR9Ku9rHpTMTjiCUvV7przhQwFLTLiSYIo3XpPCgZvVQj6R3iCwQKlQllFplomJrXofR
ize1LgA5MSkP0iovJxQbBRMTSRCTcQtCtiSGY6oODnT9gD9SdrkzjYdmWfDJ+nbPyJvCGF71cM48
+KX03qdg7qNyXUhV2yBOuwTEBpHWnrTdmHO2z8azTNZrUAG3cIkJy+CrIwNALGWvYdFuyPixaNm8
tEhxoeHW3w21SdZ1nJEXoGkzHpgwvcTPavwgpUIF5GdH5iFsHucsOaMwp42B1xXCe3Awlo1hfpl1
811uPVSocnttvCt5PYqj7kakLLljX2yKLO53UevpBR9mkd6MCg0bX9Vq/aZXX81Zz1aq25MB5a3c
LPo26/oT0V/sYzW1oQvaqkCy0+42pbSFcKnN7trQJG2mTuw1NfIoPXRMbfUA5qpHOtMDff/exoq9
ievW26O30RyiSCF5p9qXpjLXIutQ5IwZMX3WC0kqZ2SKHIpIbMapIjql5QNKzXXk2jJfw4FElqzq
84A6kLY22o6vMOAqLCia7msIArQxacDJtihNISCsUf1szSjamW67Rte/R57lk+zxaPX6BnQIwtCY
sAJi5M0CoX1/L510pSYxl0tWmZZ1P/pctHQ7VZz19rozqzV8yl3V7xJD+oAIwOTiyxnCFQuBP5Tl
SLZ0ZRv39ahJ2NQtGQ70um30CAd0pwcOu0Rdq/OrDU7XjKvKrzLnK0LK4SKxmRaEbSV+PacgxbEu
ac+aOuLTgakHgKU+mI05f1FTUhE2MXEfWP1mDk6D6Fvy7ervrkCzqmbZzk1sAQMYtdllZXYhymtC
m9Z24d4YgifdWmYE4WVWShrLEBcgpdTXEvM7z9sgfrqcdPVK1xbjG3CqZ+KKw/1ATJjbkheYI9j6
qhYi281G9MUswF9HylckRQ8JOubKTfDBuO4VoSVy7SATE9NcX1npUF/XikM+lieZXgsFHQFGyJr3
icgScjxrXD8HVNXmMfcoEGqoGNDRg3CGbcL6AFLjvitKPQjdPskIgKhHeUBaVWy9QWxDyecdzkr/
auZVr64JwpuiW0Tq05WhpnJLKp9yLsjAtLdzmztnXZFGCsmgsxvEtPy/ZKZO4koiMMyUygp5PG4f
6t1YD/yxc1FqaNr3tpf36iDt6kBDwVz3wxh+98BY16TJqOjYLesqM/KKE3uersa0uoBePW3Z1q4Q
ZK04L9C+nw7wX3wC4ZA6FQE5XibapSjoq1bu4NmrWLSIuqP8R1JKAE1LvU+yAtqPinjOvG6FYbw0
Grguuxr7NXvYtdrYXww1+kKJZNuGLfqxMUCZHdYX8XCBiWHXV55NZlJU7tF/gKEaqbvgTrfr62Zq
+kMWNZCe8TVgNB/d5AFUzJQdWrz/sL8tEAVRLhO/mTyZ8UHziVphrTf7xtonwmi+ejIlfMoBEdCr
hV4HblFk3hmpi3NQU6HweZnVJOjaBUSOoAuxE1bbKJp3EeFFt+7Ql9xgVXd3mDdQV0JEkWh1XGAn
nnDmXSh6h+wt7btQDSI3SjxMQalVD8xUTxShAecTJocXXnrTUejEUaAvry8yZUicVYvkPg7acDIu
FCMjTV0TciJTwwNKt2qWQEeZEDLoT1qYcmxUyi+SqMZVaRnJnZI2JV4gnPe7zCPCraSQAINWtZp4
p9dO3yIc88RFgoDmkXCAcYvma/ZYUiwpVnrr4pgfNfQZZCeiFw0yq7z3Chkkif3QOpW9MjKgKeA7
5HmnK3urqm8kjpvH2LG6bWbO9aayFc1h9Eayc+JxvCAEYboCgQ5DQPXujaSrQScrZMVhQ1vJyMq3
ToXPgL8Sl5pEtR04zNQKqSA+UYM5YKdyrjZqkd+1ZIalq3qsYGvg7PzS5XHpJ0KIB6GXbFDCePEa
5PWOkAIUIbo1fzOn6aKQrZvsbGHsIrdClSVIG3Q5oFx1o9udk4qVfAf8hDyp8JAg6aE8hma4dYby
TLO6+prEnng1cVhfdSgvd9iUo3O46fsuUg3gf65Yz3P+jcS3/VhkTbSu08WNe1tURXvphc49EBzy
iQp8sVbVUhmUFg1vipOKmQ45sHxG5SzDs7ZF00voyziHF2iWHIIfhkvMUDfQpctVPqGR44+wGVWI
4a4NbSBCIeVb8ku2wArhYaRQ1agfFWg0B3MqmzNXj9qHbJLXIiPFKpT3ymRsRyfrxC7LmHKybm0Z
+Kz4Lwr7CVShMazDxjCIS0TieWWgB2T+3TezOVzFXUlOXGIpSHNSt2ieR5yK913oNtcVG9/Lmojk
YGzn6rafq7NJIU9pVY7VdYyAECNItzXSzoHBXKWvc6Ru+7CRDxUE7cx3kOsjsDW/kp4oV0ixnwhV
ePk/6s5jOXIs27K/0tZzpEGLQdfA4ZJ0ajLUBMaIYECrey/k178FVr7XQWc8emf3qLNqUGkZWYAD
uOqcvdcuy3k8JuYYN5sgdaIL4XVX8PaHnQEieFdXpr5N8vSTZdVkT+cdosyRKDHMN4QxDcVl7NTO
TVxk5s5xcsKKe7bjckqvY10/KmFuAkJN1oEnBzLIEuKvUgTMK63x1lmdPhOjHLp94/0SnkuxAOPT
Tdn5Fy6Blw0eOA6n4SIGtbta26mM/UCBTe84GFa172vUqgDy5R6Ae8U67Au0YpgiCDzTLRKlcP5h
tqgTl8QZxGy52cLMdwlZmXLI7M5Yql2AGS0cmoKF26T1219aTl8n4SiinTui8S4M9WvMMDWv9Em0
OChHvdzllpri0ONQ8qOLMVnjNzVDuyVKhCjIYO2k8XfXHPsV7iEi2hJ5HwT1t6qdkk2vx3N5bIVA
pzzpaPUwwyxqaKO7ahs2WYlS4w3hRvHahzVTb4EUkjnb6X2OClePaZBRL1wFEVCoxnC3rU0byIZU
GHqjEG04zlGF2TrRDmJsgg1BBZnNsuklgEktZtUyEBSm2rTemHmp0xJW2IhT+b2aaHiiO/+cw9NZ
ZQM7KogHTOJ50jfbQnT2HnoQrCE+AwIf8vET8a75yq6163jMf9VmJ+4yhJrF1hqC4iZNWSb3imkU
+1o3sA81FGWYtUsODQmkrVk9zySNtxecmoEu9ojJq+MIWBOxWEUMR7nHIYfDPlokGhwx43HdGT5K
7TRSZb4Phk6MoeW1VUsONWumuspL5dGmisYlgbvJubfJCHL3XlC9sbZ0XMjPTSedQKzRgpXZNPak
39qGC1EHhqYc9r1d+s6KUCjSfrAdbzpo3NPnVNimHcZkRJDcTKIuOYw0YBvle2R7VySjxnAyos9m
XfbpDsrj0O6MxMhIo+q85hlZn0APnedEYNmOXjxNEkPJZhin6Yn6fm7t2mYKXmIz70nGtT00h5mV
3HqyUA+BG3dfO9OJqk08EyZ3bDIy+fiThvZtiP243GVwyD9BW+mncCLA0vqekutyy7GDFOsS1aB1
w4bEG6BZmhi74jQwVxHJjP6nXour6CZpeumv4mb00mPWSTe+rq1Jd8iZRlKb6+D+WJLUsSEJcY85
7H6o6vmgVa3DbxEvQuUjCayVkqum5KCFK8wR1kWZV23wua76rrukHF1UIdbwYEe0XrBL2Y+p/TiT
AkyBB4x148T5hsU7cvkag+vJVgMZJwbMs+wSDbpaR1WLWNvQKoUaH2n0j0HE4ik1huTYoNvlyGXA
bZNYCahjK3t8SnuMFv2uiR614CFNxUXq1hzEM2aVOWxcrBn+sGXha/rkuk4Qk9kvadw+iGxrRReu
b5pHjubxBatpv45tTrH6ztDv8H/M65HU8BEQm+WV+2ReO04YE9OxKjRpwGEwBUswmR/STP1jNIEX
2lbK2PTEoFZrHvR1kUaX+LI3jT5dWuKz7X2b5iCchYHK2Zrq6ziFZXInhOlG+6wMsQfPM9/dNX7w
+q4h99ibb7lg/WUwjWZL2Ne3PGO7T2g8R62rOfosyHvCfWuPl5PsonWSOVToMtFuk8z+TsFDwy05
EadbierYyPSIRltdEfGhgZltNJ6SO+DtNyKRhtqoBrIk9V0/zvoLtkaTVBxnjjwU8754LDgLYIlb
LShyElwuIWBa98Au20+D2T41l4D/xNED+cRq2fD/LrIQa1upKftoWqop9LB+TWTTiUAwrjFnxBXT
uRtoW0J1EmNb6Hl0A111Ir0WbDIn9mzVsdlLtO8kt63caiQgkMAUnUm2mjuymJqQHCJ0+sZm6PFH
zFPRhGmfhqQtLmsP/rvCWIHCLA8OdtNikwrSEmmrpQETXJy2IqyIhJv00tK2tqgTdVU62gU+3G8B
Ke4Egxb5ujY1YhMQhftE01WKww388ucqB5y/r2qKMoJ6fHVEz63EVhsLfM+MOezdZo1YqZjkNULg
iIKOFSH4SXRumI1bselaz35U03iZd3Hio9Vtvo65fiBofmALZ3fjgNaXL/5aI2911XbJY4vIDJed
Z79I29qVnvysWk5h+7JUiUfJCsE0wtz8mjR3i4ggp97kjJNH9qTxvQoIgi9cGy5BEjkHkwhXLKe6
deNPUoptocWtv7Lweo6PtlsTBGTLNiQkMUJC7smNHqvH0a0a9ztWvuiY5b5HBQQXi8XKHJqzA7oO
Iz7zXbVNyE3VDp2jXeW5NLZ1Ii6Gur/uCXKn8hZcdFrTXHe6valqUpumjizItaPmnnj0TiPaFI3X
YKH5L4nnPHqWRdCtAhZBUbRyrhogNrQb+uaZUIFsDCd22hdeVZrUEzBxLMUEgFOkLo03fZUzK/pk
7Xa9V/8qiqTI7sg40B8Csnr60JCzBLVVaJ/rPEuOmAL16iav9IldnhqjQ+e3woxWxG+10Lki0c0X
vSP148Lv9Tdgu2XFbiHhKyvieZ33bHC3OdULvI84Xh4T8NUHbOdopxOC1Y4yMWuMoXnRmpvYNfPh
Zor6mGw6c/KmC6OJH9k+TdomgGqBY3cc7V86DLRhQz6iXPeamRGBHjeHoDLVj8h2h0fJov+z0EWu
7XpoxnfkOROAqfWRsc6bHEOUCalhmWpKRLNYeCiXFLvAmeIf+UC0VGBkJPfCHFH4X1QNSoKQFesA
ShXDsW/QftiSxzK21ZbadVM69w1Gmgjo6TAHrHerums4jX6FYWFz8tLsEQ0+dWWPOX6ldzEqIGOb
RBBIRvq2Ociz3ezCpNkl2M4wb1dpcsseyn6iJn5rybna56VlXU66dG6IeO7WRmdpBPrmQ3YRq6J4
zHq+LOoSRi1hy/S+zfmsJP0LTzxV+P2IkH+ISGMVJuGYz8OAekbT7QhWQz8ODmgGZoBp/8+6Cnx+
r4om0FSws/AJvu1cgImck6QeRCiVWJNeRHW9DN3gMRrPdH1Ou07LhWjqAcI3iVgJ7JMGozm2KrB7
2hd0FVToZYR7l0b2OU/czxxaSVROOBg4vV3/w9bM63Ud9OK0qXULcNTbH5ggCI/xieBHKstip4s4
vwZq0ZzRPZw2LperOOjbXGRMpOScPsZYadDfCh5jYmPmq4wwLs12O3v+tsKbe1AQ9M80E0/7wq9X
XHqXHs4hJHYnHS6VEDYJPIEFoLzRpstA2qELXemffx00RkHQ0ndHXHjy8NhZVijqFqlgeqDszKlr
E/QWwXjZmbd02txafg2WMYiY1Ib4nycd9qYw7dJchBg2NeRYI2+0ysV13lXtfRplZ1rqf7iYg2CB
HqiBORcvwNtPIhs1YLcYwkO753TI1oN9tiRhgNF75vm90y7wuwDRIQPBCAB/yTt5gDq+2RiJOV/f
l+CmiraueIpKONYduxnq5enWdw6uce6b/8MPZJLjJyJ1whVw+gNTEcQxocACF2dSrRPZ6p9H+Ahh
lRf1Oqoz7cwDPW1/8isRRGJ2gPewjLOTXwnlxiQ2ms8kyGP4CLMuV51tbD7+Fv98ERcaG0pDE9bU
27fm6OwXhpQhBtE6Xak2J5spwc/88VX+8OiwOyP1QMSHQfvUvdHRYZWDxaOr/Juyv6+Gn3ZyL4pP
H1/ldeD83szliXEZZkHcKHAJT5uruku+apONbWgWtMqy/JNMh2dWP3Q7xYWVZbeIerYAp/FcdfAl
hL/PM/doeh0+XP/JrHjMmrRJmquDW2+Q/3w0MhARjC6sXqSGJ3NLokrZduwaqD8Z5b6pKNn3U1Md
BCqd0EJntP/4cSyv7u3TsHVSqnBvg1vEg3C6CA0eVJKGUYJfaxfEU1j4/nUmAs6i034gq25KcAbn
xZePL/v+XRNZhZp3sTsw4p2TLypl9W9zTzDwm3LHyrEeVRI60r3HWXbm4/3jpWwHkwOjMsB68Pbj
HXG7m/1SqSgpC+OK1NGbGIJj9pl1aBlpb58kCwLKUBa6JVHPORHQVLS7Atkwj5Lft6ZNu4aVQ3+Z
2EKRrCeFER+Qx8dP8Z38F5ixDtd50exAf2QiePvb/IHccs1jZe8A16+m0dipxCCnLe1oletP0si/
ylruY/oaMKAA7FG1s9Q9bK72zK28+/UQNsnOwhCGAcJ9t4r0mkGs66L6cFJ+rXVXD4CsIsJsBce0
Yl+dM828+26X64EVWfDsYO9OyY0OfS5d1CZdg01xqy6JYl+j9vusdh8/4XebCy6zzK6L8Hyh/p4M
x8qlgEAwOWIWjzAPbB5eiHDpvnG0Rzahaeib/fr/7Yrm21caVJZPrGAj4M/8FMTd9IVG/4QmhKa2
WXl2lTzR1yEfJPqIBQuX1xKBdrpHQ6oEn9tnBYYIfGG40bUlS6AQz7iaVyQbm3OwjcFUJs3fYPJ/
ZK58rEv+e5oEgjvtR91MIo0T9a/dS339XL7I0z+0XOe//pT81+s/jl/q9bN6fvM3xCKmarrrXsR0
/yK7Qv0n02P5k/+n//DvfI/HqXn5X//zB+AYtfy/xaRuvXFJ8o1+YKpsu2eyNNPn4n/surR6eT79
V//Gmhh/YcZa9He8DoCOi0z231gT568lUHTJsmLIL0R3vsX/NFj+9fqn+UeUxwzfWwRF/5Vz9Rei
2wV4TsInzQ4gPv/EYWmd7H3Zx+PJW2Y5D8sLtsDTiXsM7AZOMxW6Kvc3nJB6d0e9qqHtVqbVF63T
sm9om+sWgTzbBmj8bTXuyspQ4qpoYvKUSxe7FI2fYaaU7JFjtSGrFUggpYI0dAZ9cRCTV/0jrXXt
2WmpgF7aeiKb1Yy/kqhp09EW/4LtP+owMwBb6IPN0EgTcQOVgXolwioCJCOqPBsN/yKCGjsZD3Zj
mdWx8zSrpYtgi+7w29u8/fdE/zvt92QCtDjD8drwvi6rN9K+k4U0tufRaSCUe8SZXBBU0H0xMAoc
xmJOjkWmGTssT5DbiECKP3985ZPd2euVAyL/fLKDmApfQbC/KSkTo7MpHAMdQSYTgrRQ1ywEzZmM
Jf/0xRuYnIwlBW+x//o4M9/OSxNkQNEBZ6cwapDE7QFDxOyWO3e6ZqDkPDiZrPpLYPf01rRe7yFs
VklqrBKt6/KNHGaXkNSxa/K6RGqF5pVg91gciTFNaVdlEwJTrYhpbHWFSfegpLDrgQzxOmhdg7QR
MzD5PhkkGHcrJVSLpJ0avs2pxemLdacG5WxVbHVrj4rlQ07h7ieovbZe6wk28eEe9nlx3yGa+Cpa
L7kmttL8JerRBYET69N8AYxaf4bNACc/MdE2rShzReu2puUMMaFtvhN/Xbw0RP9RRNSxol+UVmxD
eZvwfm1EMevZFQoaUtXsuhxqGFc9JJrW1tuvFF1t5DnSFy8+mAJF0NbsmxvYGfBpauokdNjiIiK3
c+pcfW+3hZzuIr722yAuwI8UZt1nG7sxjS8mSpAojLTOgCcb9/VL2ZnzuO+HdnyAtqfbqLQCGjsS
Y6e2djIjDYiUbqL8Ml/gn5RfCpCiADUpCzZ2Tat+Jvd8jJz2u+3ExQT4JZHyzA7sZJsC22EBgPNh
EtEVeICXli3ab1+oNsNoLeTP2k/qC6cV2l1P4b8hshEJywDkbG6bdtXxg78OycJV8a3rsir0Nen2
YP2NJN6/jph/tPZcpT9IG6x/qdOV5feF5V83qBcf/j+KrHqdd/77Reihfy6+P4ufv689r//K3+5+
6y+Hc4DJfgAb1e8pi4b+1xIc5OErodZCKA0bpb8XH1//i80uvlSXyGuwUMuR9+/Fx7P/wgi2CPg5
WzBB+v9o7VmWlv+9wWZzgkgcbTHuLhag5Q5PviJt7OYcuOlm4jR6Y9Q+KlcPOxaMk7HEf2G0bexv
Oxmj1alTvVBHWtyGd2a2PbHZ/Ps2iAdiv4QDg9rMyQatAmMgg6nkNkSKQytiEgoOtR/M0DjSIfqW
zkRdEfbUFF+6lobuqhNBOm0ItnAm5DJthJ5V9+wD/BUP+HwSyws3FxpQqKnt4eZC6otvP14hjLdL
BOB9zgesDCz+3DfT3bLN/W0AZuR/GGgkrY2fIINB7DLRWPPUde3qzWUfm5iS8ii5l4rOrtZl7gH+
dg41AS8YaixJNyaiaUoF1z/r61x20L+/1eXWuLelPohzj4f69tY6nUcHtARb/2CAG5/oXAc4+TZj
YvVbqeY7OObWoZImSz+Bn/t0dgTCuY4F4OOH9HYB//czoopCcYDYSSzDJ5NUPrTtRG6SvbHJO6JL
XUbVyyS04tZptQFRro8kJZpRnsIyi86c+pfn/+4hUL1ERU7lA/H324cgonSmXeLxflz012AHxthe
pV2mb/PeRyDlN06ObK7tuvXHP/qkSvb6qyFLGEBymKTZKJ4MKok0Tx/8xtpUcWxtSm0M2B4hT9+j
x/FogQ6lOOg0QFfAh+37AYLiaupGOGYE2JyrnZ2YfZabcVCuevpCTF92mSefqTv7wplN3dyYjaYw
6XmEAK3h5aETq8kMMtcxEr3sQmQEm4SzOxbPjTEbVsgJLWa//V/z4h+2c++GObOWzaUYMxxo+ZuT
YT7YtAmjXAYbv7UhLNm9bLeUg6OruMvRPlIsir6m1P/CGB3IdWpH01Ovpe0jivFtQVQ25DkKN1+F
PWrHMUvx3QEm27ezis5MSO+/29d5kVhA4gJdosDffjvQ/YB/60Ow0aaks1CReU7YumODiCa+Mouo
uLYh8jxMU/P3MsoCyEnqT8/o3di1WA8ovvOcSFXC5/j20nU708ptwTRRd9S3hok2N4S8iyps0Br9
KyJZ87PRFfOvPEjG/cj6fznaVF7pAKqbj9/Xa671myHEHXCMXb4hn/bS64f+2xTXZXGmgygfaVel
bClA9rkM1Zpp7ajgpt5DYq8QnzND38wTZIJD0LeSrWQ6grZX1B7vJBqh9BK4u9F/JtUTzHPsaFsS
fjJi1cif7akKAhDV4I+AUiJGVu1kVbN5s72iCMJ8ot11Zk56PyKgUbHGMDrpmVkwct4+YRTqLtRn
/AS2oxD+dkO3p0NbhPgOaRO3tUVNByXAqjKzH2Pfa3u2VOxdP362bytoDEtuglqkx3+Wgsup2ZAp
OUYSMXZb021GKLKqrYtVr2eo8ZX3VJWFvfv4gn94mSyulkeeOBwWtg0nE4GFUqcxpqDbjvY0fNVR
kG1zVdiPJkJVf01DskNA24zHdq6bY9A4OiGoc3IBCtC7q+rypzTH4hM04Jatu5l9amoX/m/vXCYG
opcwQby951wZ9yukjbUdpppCS2pp3o+Pf8cJtGB5cvwODmbsqphIAJW+fX2WZtmTn0f9VkkQCmD5
dbVx605+semZX4L3d/ZR0LGV1+JmDy58Wsuy9h4G2ZDaK5ptkMSkM+I3ubdZ9jZO6gyrNrf8myjH
wNswg55ZD15jld8OIx/bPlUhxrRLgPEy5H8fRoHKoXqCOqeBnf6yzCKjDjR0N85UTHcJmpW9yYCh
Q2+W9/DKfgRVHRzNWmZrGbduugFrph2h51P48TFtmDUnMqVZpcYhY54+k3qFYnGuxptsVE9erIEW
F9GVRt3dWw0eS6yOU+96NOb8zB7o/Ue8DCO4UD7rLH2Mkx9mKr/1s8rot1GnT0fQkt2mt3rsGeRM
HyLLzs58w++vF8CYZfRyFnSpvp6sH05HiT+LnHFrYmz8YintJ5uOVK5bMXzX4wVk8fG39ofr2f4S
Z8I6gMHxNGVGNH2JiqEbtinq+yc/cfIXYsQ8UKcQX/2hdc5MuO/3lHYA7mbJetJ9LJWvJrbfvhQP
m70f43LZNqJ2ws7yYh3QTvkASBLT2tR711rCutN2Wr+xB89gIwyRGa8nyo3bzlPxo6VsHVri6P77
ePffrkunBwXKY2zkqJYZAVs5Btbbb3hQCJdkGkGwLqx8F02B8SmOoNYFhdtdj8oPNiUMqBeMkNSn
CWA/c9z90+VppbKTY/Qz9k8mr7ot7cSU9bSdsQY86ZDtvsGS2GloBdVGSYBWo6bwOjjNRZJp3pkf
b7wt1CxzDt8AKPGAoCaan6cfnu+rysI4M9BXZc+y8rvAeRR204ZEks/dOpvlY9BX3i0xcYc0CewD
4N3+xpocPw8z3ypoIDaRtnKzQu3SroqfPv5O3z0dhxOkYVEjM9jo8tfbl+MWHax2vbW2LluBvbAz
86aOa2pkZtt+GRzrhz+U7X3CqMJGJPWHj6/+fr/rcIgFCU2RFOMxQ/Tt5VMAp7MVSIuCoTC1e63u
6iekTMFwnWHGtdeFqF0kBNgwFOIZSeotcEexh/a4qPgzqf7x1p8bIrUAkggdSX7VyQ3F0dzpCCBt
5gnsdqteES0e6bW6Qiw9fPUMdey0yj58/Bj+8BKAXEPRoePHd7Kw+n6f5cuZ6FSodvY2jyWg/yzo
jV/KcebdVLrezu6H8gdhn8Ze+SQoTDUczDNbihM/Nl8pXWRa1ya+flAdPIC3dzAmg2smPX5vhZIR
A6Ca5yzM0yGtDsjS2gtR61l5mNKuTeC/WdMRB3c93FrKQNBUZW21fLwUU8+M3dcy7Zv1j/sCOAfv
DjkJaLST15G6k6kMs/O2sFpBtJKZ2xON7HXVECoA3cnG9yGihhMPpiJ7yC2tXYqz3An7VLmHsdJ7
gPK96U/7wKhpnlQ5aRwrq9d0b93MiYPAdCCkEa/yHO0kKFScK4kGUPnjF/x+FgA6jmqEkywNAd2x
T56vqEtK34aiHpID4twv1RIcFVlLySEhmMpaESyCXiaxJJk50AVHhP/EBIdebjtYZCeIsDu4pvLG
qPg3w0b3rGZtUQjNztzp+08RbD6dNVjCtE3fAR4gNqkiLXngGsWfdV5MMII6/TM2ieDKTCe8Zq0x
fSeTfDcR7r39+DG9WzTZ4LBBW/JZqXpRnX37FRKKBiY6Tb1tMFjafU5EzC2mRP2YGxwedFxrZ4Ah
r9unt5/XYr2HZwH+zrQphr69IAUG6RqJ5S1Cx+57o1njruDMu9YyWz9GlmbXm8h2hj1rqh/6cYDc
dczrg0lMd+hpqryuZ/yDTpzIS6t0ml2J4F7bVAXVkDKe/S+JR6NumCT7qylVZ7YYJ3XcZdCaLPU2
FRL2GQ4/4u3dJ4lOUnmX6tuKL/zaEkHwaFSWvERrGn8qR868xQh9O4zSSR2DyYlCI57UuhkbXKrg
nvtt6+ZxdWbPeqLoWG7LYtHjL/I2wKGc6tsEJZO6ma15i3C+kOSU9dhmcYo3T6lrR/Xn0U70+jBM
9IJC2+zdekOEjXtUs+Wh/IzAcmuaBjqZ1oa4CiYzjraE4EzD5dAGmHksAaLx2JhYoT7++v544zRV
mGgBSnHzy+f52xaKL8GsXJzDW8MfPeLFghLtcU4sym3ludHXSrVqCiOjqCgfWuhjNplhDN86WYHK
Zam2IM9rvYFbQpJAv9KwbADNH8mDHfVlxy2NzrlLwB3r52582by+/YxZrZZeJL5d9n7eyfoxLGrO
CecwjlvdrlaxZahnJLQ3RmHFd5Uxqm0Z+9o3DIEaxrlEPvo1rWx6e9V1phjYZ57jH25nOZouQigb
/cHroea356isnlMHe/6t6w3TNo4sTDTmmALxd+RVJN2mXEtUzn49BBcYwsEdGHN5xf84eOYUnwn+
+8PUi7KI0bFkTDNOTlf0qagzs5QjO5y03pFxBQQKY8Rwr9lJtJQhzEsrzsVWqVbHMyq6pzEf6WDZ
st/M3SRDmYn5Fmx3EQayL85s2/8wA3ECQvdGZAar3Ls+pUmAuyf0dt6KqNfsq5ry9Spwo7S51RAk
12FhgWTHhqapnYPlUd/iorfGb2kQswEqyhLVfzJ6tXFF/YxaMglZGA79yNfpCedzUl7MZmXV68Zr
VbNuSTirt9if2WamnFrOPeo/vHgEkstukuIIE8DJdOo3Qw5EvicFgchC4Pqm4BjqEneXIWRcCVgQ
V5bJPmLo40eNZ3JriczdW0Ekd3nBwv7xd3gS+fE6ETGlG2ziHEQV9MhPxjNvDwYA32HilvMh06vq
ulK8jbUBsgCjnmVs1LSEfSGZhbOKusrSpX7rk2+9Tdpe3ysFvm9lMFdwMomJsEL+LYA0kE4Vzmk5
xIRcd9qj5/TmSpZJ9q1F6lrHmfqe1mP2tSg999PHv+kPcz5HWCR5rFsML3hTb38TEeFgAoUbbE0G
2A3qIuvKxVBD8FeRP/eezFZYFBrwi+kC6ogCvDHDd15Es57llNwrHaX1/8UtccBCmEM3iLr1yVEe
X53C+jNHW9q94ihc2RxTvtcVZWXi1Xtj2rlF0X0JWJWumRem9cgmDrQF/vqZn3Iz67DVP76n5c2+
nRAp0yFn40Uusr3TGaiXVgucwYu29eS4nxFyp2saRXh+B7vfJFqtPdmkaZ456v3he6Pky7dGX4zO
AVuKt+8md7K+K33ODkkb2zsKn9jnqsLbZbIcsZSV5WXATXwh5z0jBkN3fw1W/pw4/ZxhiHHqHaYH
caUVAbYSWPqXjinda40IRpImiDpaEekmd5jUALpkWnGYKyxSNRkSjyw0RzJmhHfmKRon5Buq17zW
ZSAvaGBUyadV97wQ5rIk6huJwSaA9Tm781rRNnjMAnMaSYprxLxSdCTwOuoOWXBWZ+LPK5W0VjaM
FXNV5IoM9rm0huZTRVI7jukqm+bNKHvdvJ50CzuIjtFefBsNzFk97YjdTPK4BM8Ad4S4RvfRyZPp
S2QZLq2XKv+EfZNw9C7pw7ZxKqL/WkORDBAU7N4zq62I72KY5PB0phZ2g7CH25zwUurPpFukiMPt
8ZtT+YuGJU8Nqpp5hNQUHhWAGcLKWozVOagJt9VQDxhk9K0r4YDbaV27KA6RrQ/XnllogrATK7rj
0ZFanWUifxHkV2dbLR87Tq59HPeXKB2baG/2EkhRaSp6+b2nkWbBDiG/o5AjfqUkBQariR+3LocJ
7grtATzVrVHMm7SW7bWd9Jm+KhoSzsJ61OQYdkOAgbNF/maESLgLzgrWpF12kWq/RJHduKFO95bT
krZkMtaRHpCf19Us9iVUHY4abif20mn7gyxmnE6WD82aAArP3kANsm7AnGCINuCIpKgiCrxIwIpa
fZ20pR7tBqUaY2flsrjn4TEdinx5UFEe6yGjkewjo3a9n2Vbldm508m7AjwfJNM5uhe26xwNnZO5
pmldUSVM6ZvSSI2LDAfWlvw9xovRplfWXCITnsYCmAaL+IVdW/mB86Nx5rj+rtbGBVB4L50Wlw4H
4/3tQNdtMcNcmonByxp1KPIovqgyHAGFj1+6G6oDEYYPPogXqqmxuCxH4ewnL9B2NEWCTawmAsi7
VL58POmdnp7+fVfscVAe0Zs4lYU3LbN/O8fRRmA1eilgioQjOY+3fRcXX1CT1NuPr/du78IMx0mN
BRbA65IYf3L+aPI+qVzRexsfJMMxw7FzIfSk+Or3vUniZcvYiO3qegapcpAzejTIQ/1yzDLIvXVz
w6FtkSXzJ3cS5T1Cp+zBAVY7IO50r3RSKjdji0xoFSwgCluXhn5ufsMccrJQ2GwMEcKw10Brzfbr
5E0GyJUaswOp18DIcje1jcActl+Lv9wXCrGTOyXJBcYjJXd6Yc0PLd9fvPK6WQ+2g2MMV2Psy2GX
LxkZa6PnUItSNK2/pjLDWWp4JdADTMIkb0j9Oc7zRUJaQTaC4SQqAqH1Rn0SlX1Jtil24MgbnOSi
lVJUYZrXyXiXEBsNt8nsQCrNjVd9Sdx5YOJTsql2FO988psbPc32coiVJBBzjEje7Hp8vrFfVOo2
iCLsCBnGaHAyCcZ2UxeGs6lEXPeHfO7L702Tpc2W0JJ83kScJL57iASL/Sghdq7dQLBxhCXSERKW
GrN9kc2RSTSUL6bjnFMaW+cx74uinfjJBFGoR4ow4nsiKpc3iR+S41RSGuVFNVcViac9bb21X1rO
NboidIo+qVjjKuvn4dnWp9Lc2mOWlUxprjHsOndpMKF0qeIDbbF4DLGYogkoUJkSMNkGRbdqTB38
JM8fCVNfpP6wN5q0qC48iM/TVSbKjryVYW5IZxqiKxPPPHSfZl6etXkfEbwOWVDC7lz1UWH/YALy
b4ENIxZXoPPW1lhpeHw5Q2xLvKV76mLtg22pStuTQctZwsqc3Fk5FGpvBq1ssLQ7uYSEFOio0QhN
ML/65F3eyiwGtpsYda5vWIoCwTQs50fAOGIAFeUUt1qt8DBped9fjdWAJye1+I314FZyT3QqBtoI
boXYRACWxo3UILBs+adBsHISCsOrLrPn4sETZXrNPt8jH9OP+51nEHr1kIJVI21sLGT7CAayk7ee
h8F719osTJupTrSfxLz2xiF2WDM30yxtd+Ni3X7SYgWfIWghcoV1aQq5pVpeEIba21TJFP7sy7pp
oKUXE9RSzvN5gkCiBuWok4YdDO0tEWFL2GM6VU8BeIHiOPo8hLUXLdAGR8+6XclBH1S/sH21a7Js
6I99n+MQcKAHC6p6MfR7nIh+tgVrUtxXLLPA26t0WjukuVe30lCYCDK/I1RLHw2zIm+MT9ccOi++
qmzbJG15HtP7qisBdGSdH41HU6KSfdBQyg6rgrE5HFKBmpOUy2HSdmPl+P3K9juP9hiEn+w4T16k
NgzwJVHUgqWI2TMvkp3h9v16oKBfvuROQ5KoTtaZfVE2vUszhT/f7oOe8KnQSAl0xj3WGt0KfZ5j
bzSyc7sQD7Ax3/DpNdiRyTUiFTspxJYQusnbur5ASCUNv9mXWtQyqXNq4ZA3BN8G05bEXRnRuE5S
Txx5kZI+O7FRhw6HprOK/DR4EBVt5FsmFALEMLPDq+nnpRUz0AV9LDArsXr5Uq5j0DskTxusm1eN
4eDLICmPPCuDHJ95DbtggffG9mDDGpJNgQayMJwwtafgocS7b1xU5eQ8QIQffjqig7NDyG0ZhAHx
CXJrDtAT92Vk02XTqD7KVStm8ZUoAOgtIFyqdtPLxljM1AVyVJZTTbCpDEiw082s6zbDINJP+dD5
L4OnW5/sXFRt6GiOwj7iIAu4JG0QzldXDr5Dmk5VsWXuejy9BNqRB4jdP/se1fpAqq9Vy08u7V6x
Q7wxzNTztHkmFxYB866ovTLZGEWs8lvcrqMKOxJi1Z2X8EPh21fsGMmtSOUm88bxsg3y4kdGgga0
vqB2MqQOUJXvdNUoUH0ROz7gPsZAt01I9yqxs+SbVuaoeMwuZZ6onYTdCo11oTat4xZ74qM9uYqL
jqFOJXtAKvoflJ3JkqU6lkW/CDPRCqbA7b2PPiZYdA+Jvhfw9bVujirilWVYDXLyLD38OldIR+fs
vfYyCaygVTi9in4GmzQOyFJh2kwF5L1ihCtFv8D5QGK19w9P129uNRcs5zBSJH20Ns/qEwRfwB/N
OP5y3YGID7UvYXVw5TSJi2XtFUUwWu3gjfQmK0vx7RgH9iuv/mm9E1oPRbXmH+YB0zDIbNW4F6Lb
1gvRlwBwy7lv3430AXDTBFO9Pa7aGmcWpR+U+NBtswBg2uFj9XKiSAvFCG2n3zhnoARNUzIsKhhi
ekhoi+shXFXqQqFJy9Lq87OehINAO59DkXpNyAJWY+5d3cGpm6tFdZqAThx49s3eTfAja8/EQSec
96VsR/0uszRH+VyZaLi2at6nc0NtSsU2ze+7qAJxQAT561byjh62oLBfSlUHn5dJtuupFADzH7d2
XN9Jd1TqMNaOuz9PYFqDBCjtPfBv9NhilbcHVsLfgg206mFJpFNJ2Nm7sGjxtu+9QJlR2FN2VYGs
DWe0dj6pGZRP7O6Rdm+sgzE7tH41vZlFEnKPpNyE0LXaamDTXyHl2Kvbha/MDgDJoCOPfqkCSlEc
OsimY/rDHUJtA0yS9FGbf8Wf2u6yLv5625fFzGl4371i4ps5BXGWVA66xsFVsak1zbdopve9GSR1
aYmiPD9CA8ja48R/cs/V4i0RhLLCvg5O0wM8NKr6uHUuGEJD33u7DIQOb0np1AaaEJPpq54qap2w
8hr/khFl9tpYc4UZcm68KZY81qcScWGYSLItKX4osW6bbLmqgfACE7FXuy+SoQ7sWxtYQODnnACe
h64Lmc3uEGyOHbwqGmQrDeYrGCoOwoZJCFWBpuGF8zx4Q3Y0LUngVyJ6X1fKEInE2Ezd5nwOvqNd
izpG3sBBYzUMTUEvIh/qBJjZ9E1NHlnf/uzy27jl71+kVcvusCzRsCRhu49+St79OCVwDIBBLWu/
vRVbQAx5hfb957xK8U3a1WvO28Ln6mdop+wuNJhmt1pOcCnhKolWuK/ARZw5uXe5kfQxgbIfrUJA
9gny0np0Got+uYzWxeJ3RAKOzlL+J7i7tfpYh5VM6x48X5xtYXid5Ayysmgqno2w6/yDpvsa098s
57PxRpU/jnmD5MChq1UndtdGOi4mVC0A4jgqWjTn09u+Nh1chL33fslGrfaRmg/O524NEi5dngXZ
sXbV9OpFDKIOxFuyUikpqI4aPPPETo9ZEXFT3/M2Uf0UXTlXoaEiU62bdEUJu5wb0cjlyK4RjKjz
oSMkOFo0tNKFltw5MxuIzGx2vde+d80Q8/mt8+SbfoZDN5JXHhhDe73qvC7N/C70LpApMD5oa7AY
CIaTdZ6HcJ++0fgUj20wWhgwGFoCmQz3sX3J62DOTqILFGNN2y3FHT5QL7Hb6YZrtbKio26tdT+F
lZ5oQIyj8k9Z5wX1wWIsWlz4A4PsrZ0L54IALdsfe7MZ9eyFiz8g67MtcSphK/xD08k11xVCipV4
gnT1pcLPfZDTyoCSgOHmo6fFJM+NtoOad1S730puHXMyWmgIUtLl9+HJWBuVZdt5eX/2RkC0adbb
Eu8ETQDiNKI8IaEqcTdws+R/qepbbtfyQxWFjUmdYA5E7HiwKV4iMKMZ3wuJMHFgrRLrg5eHL13X
FAOglpJ9KOwKtZx1Pwf5Z4yfIj/78G2fpxnX/o0dnD6MVM76ZMI6Kq+u8QBDNIwI9wSchIGSAWDY
j6N8n81D4fGiPgD5GKmFO09XF10TMHpwmDS8qL6nwlDdAMl7XoeWubYOlXlQEeifW6+VKZBDo286
teMcUGCM2sLvQbp5qgGsvbHkUbRoJLForrwKgpPUhJMf7XarbrbDRTNd/C2QBxBM5sGxMy4RnMG2
/ZgbAa+THTz8NpGs7B+yTbQ/iUPMQeGBYblkjd3nKeizwDsL0mveerd32rPyEIwduLBk9lk1qm5i
xiv5Ht85TXniTYZPssqgNMlWF/t3oUtoGUYr2EONiLCVdAWP0Oo5sg00tCkRKJx6fFMNKHfNCPhg
7A0SYznl/a/cWxh8rZVl3KfCCtxz5uz1d8J1uJWupgsRSk0t6WCNVfe/QDmV2aXV1dyefDiBXPT7
dYGYBgqwO1hWltfHyFqIXG0I42yPIaiGGAoMZISlzEbrrW6mfb6SRMSM0K+94f39bTBJX/vzlBQm
7z4yr+zf2axoUAd7B2Uaj7Zx2ZvDVSQVAK01FqEuxri0PdgxxehOJ7LktT5MCmWgse38H1MOurz1
c1+S1g724DpVsibhxusAvltFZMyxl5XvpcBa7+MZd3FSnN8NirXJml9y04ThcapF880uxlKfOu2J
4sbeO70arhLgWYva/9k3xraAquFHexfBabjpKW/O9LkbMlR7u2UAiY/oG8hG8aRXKu+4rgbiitrC
hO+jCa1fGu4d84pRcFU40NHHphKs29gcxhGW0klbQE4Oc+jt70GvdsuFiVL2cE+SBbXp2IOXKmSw
49G2e+6zA6zE8BAUsyTVN9plcdQ56yElSlN9AygGIDK0hyFKV4efcTFDO2ktQ5DIGe7sn3q29MfZ
q5eACXK3vqNvh+u+b8UPVkVZHhQVUhMDtu72C6X8pJ7yrm90OvhL9XO0weh5m6wwHwcW9YHcVLul
kLNHCI3UFiJ1nHZCJF2ruk18u7cdaLk5gaZAZif5oPbGCR9k0/NxWkBnUaJxIEXpIJmJJIFjIPoU
sDrHZ7cOIpBN01YsVB6bDcqatt2bh6ZrTfdlD9kn9D0/O45GJ6tfqILKh8YLrflBSSs4R9RxzqO7
zXKmeq4j/WIZZ3LSdiHnDMe0Y956oWkYuF4+bidC8Vr5gSlPMxyAmpcYM3Irmg5uvvbuc1du/mkt
5s5Fr5hF+swbE31x0YEeMuTkHAIULfslckqfDrpjwUiFpz7kH1ROEmXkwOKhxKzlVUXbsKUCwJ2X
DNsosgPltd1ePTVomQ4oSNieGOSdQ0kMBm1hukAurF/vCVppS3S6RpmUkG29m6M3RuomNiW+mUmG
VjJT6VxRHglz3da28hKaDvrh3pbKY9toezv0oVMFb9FGh7+yA4NapXPY9X0Q3NPNF9nSnvbODZ6p
sQbr4Cnb3DIZ7MPBa2e7OiryfOn6oqIMJN6XxUjYsF5IADxKzoHjsAxn2LC0nkdgO6TUX7qtjKqb
30WCNnnUzDScdZa9DmNmESytjH8ZjBxAvWXZ8lXt9BeOPQP/LZ2ZBPTPqo2q9n3Uz1b05FYy0mhZ
CkmvHf01p2RovgxRw2FFjUXV0DDzhT0459xr8mqB79ThCn0JLQrmywBj3bnIjVRQssAbjpTeHlUP
ae6+ZVoYBxuqD+7Ll7CcfVDBQT2KjytX2e0wGSqfw2J33X7sitKGz9yV2bc7dbs+rjXXKUYOCO9T
K8yKd5wxQXBm9OzMZ1aVmHGv0DW7Wb52xTMPWX5XVgNmLsiyYksG8nkLIKsYPtJ63+0fNcwixHt4
FJfXrMu0OjR+szbnotL+SZatSyjoau53xHGqroXXgA+3mZsAkd3t9bM2EeCOlRhujsEqRzkAgKmL
ks5WUWIamgfpHCJ/SbX0hk97oPR2HzL6Q7yOPVtD63fcXWeEtYq8l9HhaCJLeHqa5h3RO7qaKTXA
qTR428XYlIsq7AGRcRt+xsJXflwBZH1zl9KvY6cvsPI5RRAuSSVF0F+WUTswgEejPjOampLJxR8Z
U1ds7/emws4quHSvVy46MwO8ds4OzUoMZ0qjSl111C1WCu3NteE/9h2wjtyGz5eLonjEqZPdCjmA
RxQ1KdK0EZbOu+JSdb9MDEwhqirjfY9o+OWHusia7tFzaYocHaLXt0QJbvgxSQg7zbq7hfkGV9rb
X4FEokqX5E4DYKch/xkAezHcWJiG/dgKFvnFHYf6s70pBpINr6j3rK1ihyc7bbO52HnbPsKGrsOP
w+QUCD0CEGdVU3Y2RWE/ARVfRlqBAamS8NDRiFanEc6pk65jW/1aZCCxRnlh8Q/3+rY5dR0u0id/
xaAKEs243xcg8QDAfTt8UhH/LEl4GHpPth74PDjuyywmN9V6RQHoDSc6R/rAgDqjaFsrIx7tXYRb
ypdCHe7ilX7FwyvB4AEe+YUWbgY/ZupCnIuuYDZIZFj1ooD6j7QpeJJcDM1MvbvPEdcn7MBDvTu0
uySApsO8gU47RvYGXAyMq7Mlc1uCcM961GExk+8R4oqW9S+ENvslrGb7O71BZCwEoWNBE7udWty3
trgAnvZ528sSpra/6exlV53zpRjWgMQK9IwdNuPRKpM5q6eVCz7eDmotaxyvSoxw5Ltg/IdWt5Gv
kavX4eiHxhreXA6n4DAgD2mOA/Qo4Osmc4kCH5nDX8V8h9ZT6oZrEllhrR7dxqzkgFQDMbiW5oYT
812bi59xfqWyDWEdL9NO9bZyWX83bvQzruHUr/W1U714nNxWvzNux4WMmLCC604bkYK5W85pcIaw
TGHuUmFufmXRO+yWNUu9vOQWya1GveSdrAmpGcN9iGljyEdStzTZ8vRBxqNyRWOeumiQw5OQmw8Q
fN4WrjR2X07fZqtUDCZDM5xahVK86oT1tQ48UhoKBAYnKsRmoiPSdY9oU7fokiFLLagYrM0/RksB
xmisKqixtj8t3r1nIUNSL5fdP/XIreUziFJcONPeboqfWrfgEz3Mrj4A4K1ptei678/8xQVobBSM
5M3is1qufWX51rsC1/N+nYjYI924KoPoIoulAKsZiowWhB5D60GPBI0cfWMMfGR2tP22NJSobucv
VNo4VXsqCWzRJ2trnYxmRVRXzjMp0OJCXQmkctqd4dlQNd3jExyJgB3oq/8W0focv/YjypknYiFN
dSW9ofvslYX8jhqY5HowaXCRg6q332fukL8uGX6MRAxi5Mow4GG/YfKcmhMcdT8ZBs70uBcd4q2t
b4k5tetm3h58qr1Puwg4m0zuFmRX+QSsgITd+QvZ1rwy9eibfYE5GX6SzXqXyGd0oNKaC+FGx3Lc
DiXV8PeWTK7vop3zr9lSjNs5JD0eDU5Q65+0+OaLZ2ZbHgeRbSxNYjNKaPfF/A67UG7DiKrBLRu+
GVq+ygnRTuT1cO+EijHxen+4OIUtP/Wl2H+WepiGy9j5MMtzAMDFkfe5C065pkOe2svkruce1J68
tdG9+0lj2KhHe3WW9qD4q8JTswziF01WL/ss+6INvjK73bIHbo9eHUeFPdtHYiKa8K1Dk+Ry0ZPr
8itwtjuXWuf3EHjjIVzFRl+4L3u/1wSSuZo+OMXc6B0JNqgeIR0y/2M8XH5rI4XcyN8AcFUryVKV
NmFDH9Id3PhuDTnxMPg1PRRIWuP+QCth6CIMCkW2jUPc8OVUT0oGpj3uzKS/3t3q5QtOIQ3FUy6l
JGvNIb6CM+cweI22jj19NuND+Mmy4Oyrpf7ZOaOvUsvrmunn1k6EYigSVYp4H/JFEDIguNdvDdTL
mDZAGT2SkDK/Zg2wGWZk6D1I3IiWT17f6+0hM5jqziu1VsoRxYlg6LR532sW7Mcxs+fuINyiOkcF
DIOrnifG+67OHZfWrkc4WlkMovpn9feCoDrkmcA8/SbYb4WOQOUn9Me9DLHSYM66ZVhGtsDY/eQ2
XWzpZjvWP5zG3Kc6ax6rVKNWFO+andXztGPyK3iJo+6sNTHeD80AF4gZKg37RFZlGyV1VYsunYJp
fD82DS9s3Wj6qFp1YXhop8KJ4HpnRCfPau3gEAwlSzgL3Xo+WZoHAFp2MbhiUUuTRVD37tWq84h/
QASNFbNhD6m/AS0+FbVAdypQTd754Iy/EyDabvHZDLuCCFLnbvaB+Vv7jFpk8klqAUV8m5fOFUmN
nlufqqmMnrGNET+054ED+HbKBzIQVo6eAtfwjxArUxSrffXOpd1bn0zPxgXGeCcqmz06y7h2OWxq
9JYF/jwUHW850WZ2TC/AvViV8dsE46gLomN08yc91QCEl22czMljJLLGW2Y3EYcBXjtesJDunBvk
3XjJlnUh9N0DspGMQYnOxcx6RvrrbQGo/7ADP2EvSOLTljnwnALaoDe32GtfJ4MP3jn1hrp9xe0I
y9O1YHZ+W+1gfN+z9X0e7HLWBxyEvcPAaHIfleODyKzCdf+4qT60r+iBVclIgVholLCusA5uJ9V4
CedO1enUlaF99vXe/qDNwLPq1HR/nSa4+WnlaLILYD+Gp1ExmUtENVTRCWAjHWIo7rmM8zFbP5KY
0f7IRt8wT2VoCTE4k9nZoC+GBcclL2d2LYcidU3o3Za+25nEWvTL4hxnNoWcHBV5TqqZvRvVKj67
cfGDX9yE+pVM6a31uXFUJrxiwEJCcofwnShWB6JV6iJHCrPac3FgqhTe26KO/Vx1LPkE9SYbpQ6I
mxnuF6BHgXZbHDpjE3JcRd12VFW2qHjl//Ja1zagcdlWpbqYtlIPQupFPcAjH36tpVf38QLIqbpS
uVW0LbDjH0t24vnY1ATBnOuF/g2dNcaoqdoJfHpWUqBTavk7g5NEwuodw4oZIDMEPTwwPqRPCP3G
+afIS5fPI6vVf1cNbgYZOpiQL7geuDNbz0zTyWmgf50M1paJNODO6sZ6C2nE2EHlcqeCWnDo55Un
Xq9g/Me1E/lh7APxVUM78ZGTm3X5m3Ttrpv534I5dBCII+7ujzsfFHrE74qWvCRGJrLn6NBm9JRI
ajfptPjzVVh6wT/Y5j/BKIIx3m05gm4MCHBvA27boJCvWxBmQGF25zrve3Au26FKmmVSHzreWQr4
PP9ii8o/eGMLbL3OqvHDfxei3D/cbx8eDIWP2c4BTYwkJfhDxFHVWxVACV6PLfbPO/lWX5SUEWOd
xb1UY8UQBXAffdN76Px//9XS/dfvBi6EYd+zmQ5LMm5/f3AMqXbote1+XHxnfJ59JGrZ5NlOTDKK
qI4BJ9aKOpzpd0FiS2iydAiCLQD5bFz3iLkBhIN26mA8D10jfJTuIa19btlI5AyhFmw7FNn6xkGX
v46mNu8L6Zj9ydZFWMTUq6akiO8QMK92BjN87UmopNCjRXfwqm4ZjmrJCMl0GP4wYGFI4x+GbK27
J/Ay6pP2vbtHu9/1ZbUW5OFbP5kPGnO2mzT79NNFzpTQ0G0+IYKdXxh0DAcRkrOFrGXx0Z6Mkwwg
+W5q6ril8aj5kgL9Somy999UkQVhKiamcDEuhuLbvu5Ou8UU21bzmaYzzvDR8y0Jhb4tf9Z7gz7d
3lzxMi8ZshfGt8XypvJh2U+2h+yKHTprv/priON4bI31FeUK6nKRK2+mle0B+hG82DS03TKzj/XS
918Kgg7Dvynu/6Ub4qtG/IXYNcC4Ruv496/do9dL911i76wAwbHHhnGJHeni8PgP7lTZqZH78p0M
uy9L0OtfXlbLY5Pvj4EnGTfX3vJsAIP/ZTX+Sx2MM9whYx4IAERmiQb/94+l6Jk4tA7XIyKU7onD
THyMVDGdPOAs71pG96ee1RDTYSDTYJkz96MfmCxxEe0mjqMWWIWmdv8il/tTjMuH4tXgGYFDEwK0
yO8fanK6fhaY9I8WxLHrELXz/abQFxfFphgbLp0XH8XN31wI9zfv913Bx8oHY9LBDXvnHf3+awM5
UTh5DLPGjqa2HkYqz9IbYLBbyEnwOzNB4/b8zuorfe295RP/TPNcEcV3zgMpjoNlRwRZCVKWhpJa
6b9vHP/XpwPvwV4LX40v7I8FZCOGLpmC2kd22GdTNuNI3l3dP3ZONS9/EcL/y2VJtQcOLcDT5bEy
UHz8/igUQ2blzjmbNgD/7/PYeznu2208TIvQP52NWo04EeegvW57BOVOR7zqJNPpbD/8f/9sCbYI
uyeqSSHBVPz+SaZi6gz4uPWYaTO9lVzdaTfpKErCfi9+/vff9e9jAT4fw0WBTBPz8Z9bM83JGXWF
2o8ukYgEjyEPjZsFlGzcYqxi4ynV5znkxj9TDPzld/9Li4lCP7o/cYSROPf/pB2PK7R9sbDmZw01
19QMAEJngRcZjtV4sH1pqb8sKMf5c73jpaej7WC5ulO9/nzN7FlBMevs7DCTmMY3COBIsSmJ9jC5
NTW9q+flAsudtPMGyW6bTI3dnmhgccXnSiQuTehRkTRibv8j6Z78F7IyyzGxrZ02ZUk5wKphEuCS
GpXLNKsqrnzam4bxioyssv7mJvnzGcKGvZNwoami+WbR/OEGnMqVVdQrLvBInb9z39mbuMG1+J7t
v7n1BLp86cMelWW9safVUjUoxiK6GcPdIMvx68ezu9AN7nPxOM+W+3WVefHw3xfZ//Uh74UHfkX+
h9b7jwWNPryuGXOf5raV9nEjanH7IFpLklwxrfZ4xfw2T9/++y/91wvNo2GJQiFHx+2E+Np//63I
l8TgQfw5dYQaXej8EHyIIeGNGi077AzMH90gW87DxvAkNs39wghZOD8zjP6b3e8/5uT/vc+CvAVk
xf5yt41i//mjAsotBzQk46dTZgvkdS3qwFs7js6jX+a7fOgCp9a3nTtf+cQbkdknHHiFvJCRPuIl
lkwx4ghXvJviZIyWBwSvDDHQkA32belsWjdbNfJfxDCyjVvl6D8xX6n2Y+CGY38xDtsZaFQl1NkZ
u+wh0gg4yKwdaRt3q6OHxxqRg7yWHvvctbBLJ3vwdxps6Wjo78S7Z+AjaDpzDnMG18qJoUHLS0HL
HesB8f342Qcls33J90IUz+3Q0NAlA3i/dWTrBDfSSD33yZkQMmni74KHnKVGvM6s8OMR4srFGDlu
8EHi8c5SE9W+eUHaptaE9iXOiAEj7Okvy+PPrSDguIXnHBH9he3J/3OX3aqpod+4ihPGA5HBGIg6
AsOmFZtZLiREK7fH+5f0vgjJLwPtZSEIrEJyRTM9VzexhgbNTy+G5S+lwJ+n3h2Z6kowTHcUBPL5
P+oTbJ4C+Fq+nfZqUuk05R3G1JK3Nb87Vf+ygXCQ/rEl3gnQ/j2GgKsN9Yf849xrt8Kqx2DKTyjX
ZH8XgNntc9b25T+kxHTbwcUUgZSLaMzpdY5G8zGaQx1eZxqE+fO2YEg5kejii695OHPfXn3ERq/0
39RTVCOrS0gFXLxbiSbJ/tJaTbW+75Umm6anTF4PXTcO4uCHzDhS3wjKffLUquUxa+m3Y2T5zwNv
gYA97SLLl2Tm6RcHuRqiPbLSWE7Oj/ml/XHWhHCdx9Gr9g/SRv4dm95zmesBNLHPURk1J8/C0gZI
shk+R3YW/prajC5KTlwvz5auHIVdM5FIAqet/urUuX0S0IWDa2VvqHAxaWUi6Ut8SxjtIZpQ+7vk
sKLu9xmfU1udmIjVKh0VSEzmUTlhbkR6LNmHkaH9KaDvXiX+Vrc/VlcszREN0kAks+r699HgYEjp
e8I6uxYCbbdHpvrBqUHHp47cuf7MmAZE5gSd9P226iJLKIeIV+pKP7/kXJ/qizf7y5vbdgHHGmEt
2cWV2frTZWdli2+xyCduOc/vQ5c4QiIFbd9NmVKPn++HVRT3KEyhmRfGHuLWUyERwWHl/mNXjqAV
q6ftV4OK8p1blYP8WZYhcnRL9UEDAzPLygJnt8mJNiYMlSEEi+VhoyFZJgSOrUEsQ7ylB+Q2FTGO
IpuPnqwb5qvDSl+R4c8d0L/us5U4oRbQ00gLNbh92r7lU/gE3GUVTxz/Sljkp4ALKzhTe26+hCt9
4FjWi0M/K+iyrxyQOwHxUaWs4tRC6j04BdKbc74Wm/MR8yyOY2eflqtnD/oiF2sPD+j6SApElMuA
X81FF54raEd16qtw/LUWC3PH2s65R/bQHCxy6zzmDgjXJnPrOYDUcc2hbsUk+fjtmb6EbG5q7vKb
gZ3YX+mxSwxZWqo1bl2lv09FU4CKzQ0MONvWdZ2Ug90yvVh2SYpxtfM1KJJjkRIvW+OkjC/zF0cj
fqevQ6pLarmmGA9W7W9d4gZj/U4gdfbBzq76FhIKjH2gD/xfewGumIGHIJvStNn2XPPjRdqyrYbP
9Mjv0YG79bK2cvjG7T+I7p2pjRVQj9+9cvedI2UUdx2J4zzpPI+w040gWcmAWC0gjxY7Spympnwy
KnPyQzG4+hrYpV1CsF6Q21l18z4Kiu3SICP4iaakvwRlqBkLO2XpHTsXXsoFcrhCzzJUaC7xyYRd
anGP3ZPCazfiurrSJXrdjzillwYh8OSTuXMM8cdSfMNWuC5Wrz7Sjp2Hx3zq1jdhV6QULnVnPyDp
tAYg9oTnPdC4hBcpdymzN+PsKroVC1nzKcoWFmk47M6XxhZ01EaNgTCmocbjbpAt4imzc7GmA2Xs
egjKdWV4BaluYOadlS8WIUvbeVtpbSFkKxwCC3M6HVh48CnElZ9NPA2fJOXIinJ2oegu55GZNz40
nd7MAeqldulEW80rqv3+s0eTTMYtublvelkDuPxh3t72u3s+FpQIbipLtCNxv5bmk0EO0F7DcPHS
BivA55qatEm2zWr2tOmKfL0sRVh9pqcl1oTui5cnO0OZOsG2VcB0ihSZwCSehaZzYMvYjf5SlRhe
zlHd6y+YGLHQZFFO0p9T7d3HvEAXCLRNEjTaME1sWBUVa5t/PvxgtL6nkQZZ8akdwAzBO/PX6rCj
/DnuxVr3B1mXPQ47JxLZkRRVTf5q6BTb6+TVQ3TIiOp6abqcEQcU9/ZtzALfSQeiU5GH7Gilk/ss
h7g/oDSa/r3j/ehK6vbDUu+yu9jetH82AbmkvjuyUjU0r+BThSAfuQmSpSKlhY8r0ZmIdFOLYYDf
bt2WJ23pEnmd0QpNbAJrDxb/oU1kJxHkKuH3PwjJoUZaWw3oA9G8fDXlyvZDun32ta6Z1ScziCK2
nzBC6DgZH4/JVuwfdshedbx6g/OOuq0hMn6hE3GBFHbXs0f4lZLdH1qCapki0r5yLMJ3hQewXzlC
kjS60WQuVqal7OPrqt78fCx/Dma3XyvR9uocNBA42bCsmWzGNbP9TzZzlS4OByhBV/gLFr7KIOc4
Yrr2yS4bXPoLej5C0iAFpWJj1EOA69p9GjpFIsAQNqjS2aaYNnswCeF7bJG3v/SNyI9WhHAp2Xeh
9XmbKJVihNy2OJJ5WHM5ZQrgnKoFm59xV6JMlTep4Fi0dtgnanTaXzjeRgQxVcdzVj2aCOQ2VRAi
SZQHLEzXbYC/gLtyxhm2O3q997BbsrsZwgpavo5rkmBbfXleAjfz3ndj6K7orefFflmdPQw+ZAFL
L8H7y6EGyoneVrRkPeEHCDDSosjyN6fAzIMDfFlPA9XDyEaOVSuOELXxRCZan7Kb9/ylYu73FI0I
gFIe7fzV3Uoru6fnWYs8anYJfsbYEQw8cqIOg1zxhorVESOnaT+QCa6tSt9IVLc/2GaLoKlLrpeE
exXTjxKdFimXW5+J11DU3kHOgH1SxEhqQAJmF01sd8Tf+vqe7d4gZjvaUuH22EJAWOhbiaYtqY4Z
nlV5/layK/9A+00yO/QqLziZEQ8H8t1GE2q6zh+lEtkP396j9ZzxlR5UWXffSi6K+7HXdftL5iEi
v4E3s07g3IcWloW2ntMebzGBgm5JL8wYLQVqD84ufBjk1iULxs45NqZfb5IrD9Nge1/M2bIGsDwT
l19uwwC9npwKXM8HcL0Zs1tr7eVxmtvg3VQWdX4MvIJ9rArckZ8XUfVB7hvBNCQx7w9LW8LnBAbU
XCqHKwEvHjFqw9TkqFpbP3i4xycyxA4xPByz3cMzueoQq1+4OkifrWIqQPN207a/YubrgA6Og1el
i169mlTfemPOHkRFwXQb4vo65EQBbsS7eKdiJeCFdT7S1N+FRNs5hayDKO/e2XXh5MjR5vHD0m3V
TsXoe0nt3DtEiveM6PatYxxeF9OK7ozWWRPvEWnuR1YKb1DucuWry31bHhjnkNWNiYTMt1Us/rPF
UNkkod7spx1BHVvPbndr2jS2JhN6amZCN6s9++ovuf+rZzvx48UUfntrtsV5wQzHgAfz81QGN6sh
Yz4tun4trqEG9ZmWNZv1A1yMrrsjTovuwHmgvYNjbC974qXfQ3Rzy3qIJjatR4sZ/KPdbY1/mzuK
+VeI6xaGHwXM8xo2fEnp/SqNjESFS524AmXZ0SkG/4Eqed/SqBT/w96ZLMltbNn2V8o0Bx/6ZnAn
QPSRkX0/gWWSSfQ9HIDj62uBkuoyk7yk6Y1qUCYzSSaKRAKBcD9+zt5rE8pmpJX7qERTrLI4IYHw
S8Aw7i6OshgHsCSdj3IDGNBaKqh7SSlhXOOdxyHniBUxEmTQT2PWzBeZZU+V7xqhcNdU1f28o0AP
O7GKK4HvH/SDtkp11A1r9JK1shqmnEIxUjGrPNZISKwN7PhGY9tSFGPV6WZ/AimtFIeChubLrAqd
NrBoks+hzWcd4K4R/VmlIZM9NoWR2xcgj+zha2eFw7CGvx8N+zKdzSslTUxrS0XVseqjcJtIwkP7
UawpbbwnLTbL3RQnquvzp5h4nDqgN5dJF7uMIAa9VNcOTYtinSoK7jbTSvvoLDEjL73O7TFWN0S4
hMN+dPMovnUwYy52yNqI1kmWqsVFMqMnORXQYvMN7pBofNSGqOY43kk3LtFAg/5x8jgctgzxqug6
B4+NPaAZDE0w9LE7ubHtIkyRGE65y2g21rBdIsXUqPobVCoI+ZXxEj5rS0srT6urqO+QsTvw7sbA
GJldnUUj/dIHMzarK9SPeN3nGGkA5WVSPKqSDN7uN627H3tIVProWIgKsUms+MgpKaPEQh4QiS1S
teocCMRzjYFv9JkZq6s6mX4H510aZ993bCCHMCeAI+IC7IC49aEz7nH4zkcpxTaV2XDfGQTnsBOk
12Pciw3TipBsrXJ8hDMjTtS7v/ON/+zyNACAi9E6olP54VQuXJsOMyHNWzUZkS+RCQ7iojPN9m40
4+7e07roa054+iauku5MMZSvv26PfLz+MrGhP4KYmwdBf3bpnnyHJ6J9KluyPgHqpEyGfBxcdGGo
x/bIn/o1FA/CIdxqWNR4aOqpLZvVr3+Aj22JpQvCfIZiR6MrrZsfHkBNNaECeZfgwlCTI7mODkpS
qw+ExnRnri2GJ4u9+Ded9x/QCctVaQWBC7MZV1Lmv7/tCGueTrI5qHklu2dikxyGkaBJHa1qslJT
TA5R6rrHVAOukSP7vgYtUfym//PDo4eCZ32DJ4Aw1g1v+fXvHr3rjpiF+WQIDnVywidsoG5HdRTD
GABAbOZjAzmqvI4bs/1SeJF6AVKl7za/fvzfGsffv/8UVUBNQBcwhyUzR/3wJOCylJWmIRNPpSVN
zlEh5bfa1uP8pbWacbhGtqI7QUs7xVo8cv1XnUo82eTAmshbTjstP+XmqCuXWelV3deRQGRMwInt
RMfIdLJ5RwkgB3/weggwJJTkRMzWzsTiHaNHMmObBVdppVhnDbKYQOm1XD3Ok4ugdmriatzUJrl4
uxSYVXGH/cKsHtGJu/q5mwqMF1YcimhHD7gGfGGDp9rljhjNILPpgmxE5Zk5FnIchz75jqU6Yhi2
qgcG75JIdKEXX7COqr0/tsgHyQXStFva7xrHHagp+TEryB/5TZf8h8GkozFYBiBDYM3SI/6WY/Td
B68iopVONuIsA+u8mlDGbMLKJYK70ZP7FCHImZVX00FUBUnLVNcX0OStbVYvs3Mhk6BS62r369dA
++E9YBDGAM6FfOnQZYP89v5t7Gdi0hU4dBuvc+E8jTjNlENfpppy38sCLoAbDjgj0VE2QUSUTLkW
DpXReUu/jO9ICSv0fiKhot0ja5PqFvWO1vjmQNPjC97q7t7FNh/tZEjDaD2WSvPkEPOA2nOarMda
WK5N7eo0D0pHsthhSlEA54Bym01UqHO4M3WsBb5odEiwk14izoCTgeKlCCW1YUTbb00ieY1uUGSD
Q2Q43+cD3Q/LvBqNdKo3uQld9sbt7ajZU3b2KuObKjY3GN1Hxe+V1D3L4B+aK1D21oPezG2O0LeZ
WprlIiyfas0hHkP2puCkC8Cj3VQp7RPfwwrHEXmg9RRofW+hudD0Pr2UFKrOgeMPA2/A03O6llPa
igtbb0s6iGXTXptprbKhIs+RexsQkH1PdE76HCmpgXgKfYZ9F/FB3Y9DZbx0iiXqYzfRflnHMbw2
JLB6GG/KmfEKCukOXS5JzPO8yZGXJedj344ckLvZJX/ZlFaQ1dF83fHFKoMKiIi9SqkN4k0RKnTV
HKsYE85zwsNDnOJTQMzAMIw5oTecWwOpWSswDXTM4UO2az6FOVzhMZTZprNc8VLnkUlOB8iVw6RF
iGJFnHYbMcnUDqjiuIVYxDYKphFeJwIBs/O9sNCUdQdWPrkYUhA3h0oteM0tBEVD4ER1NX6Gd4p6
3+cFgM0MbbUHzcMgTDHOotZbzq9ap3CtyM5J8RKuvKyzTq39RHG6R45kFMJIX1DCdZkeTxdR5zX2
tUaO+wExk4Zy3LXzGNtOQoIzRFRtE2pZFG9LZdKsI05AbjoBEpecAzQIH7G6w0D3MtdsQTJAoypa
LXwz4x4/VC5HBGMj1MZDl09Od5BKi5RJscvxvsg64fh0glXxm13sY6kE4JC611rCb5bwFOODlgDi
ea3GyRxB1wKOF01eezW3pLxQzsz7khftH85xl+tRJyxQLz4PzfmwYVGMCjHoXM8oFOMGfvFnic8l
Jrc+fo2tdnz99Zr0wxCX64HKdj3QW+gWYLC+X5IcxatzIDG44RwL44zTThdx5G1afJBPaQFZBqjV
kB8FuVu+l4ym5veePm2ZtbtPuh29ZASfc0C2zdU4OyBmYUenblCGYxKuPJRyAfVQdZbVQ3kWY4vG
b5qYD7++h49j9+UWuAOdGFGHf1c/rKqcz8JYZFD3ognsC24DbePgi1rZzkzPNdIBoqm0Ac8EtoTt
ry+tL3PP73d29DgEM5B6tCTzwWL7MI2tKoEuUoT2pkyw3CBfzADkdmOJgyxULeGdl/qAnwi5MVLX
zo7QeihjOj9OfWOJld5DAQ8oGiE7dZyxMeoZQt9xyMTbAH5r/mznNu+aPdOYwOnJISbA3+PFG9cS
iJmjRlNOdeJ4YHPoPw3+r+/uh3efIQDPFtUISxARmx/KFqUcwqishhp3skxXNv2er1EKz1XTMJqi
RFfS39SpxjKOe/84IQ0CsUeFRsVIzfz+bYxgDYIfiprtKFW63mFE3IwrCih1OC/ZCMx2TI4O7Yhi
q0etrfsphZWxwgFkkHjaJ5kMzErFYAKdw2OuY7fFfdnlZo8CIcE0wHkMH7ITG5iMZobV90ohprtI
b5Joj5SIZn1SxUHOqVjd4eYrOLOaab/P0HB8rjkdrsdleszq291/e9T/KJHsl1ljwO8//08o5n/M
LvtfmIoJg/q7t25J3fwrTXOJ9fzXHzfJW9u+/NfZW1W+vUslW37bn6lkgDk/8S5gzyeB0GWeu3wL
x7eu/9cfNCU+LRk0RBeB7XbVbwEpf+WSeZ94j5Z1bdFJcNLl7e0gQ8b/+sP+5LGku5wMNMPBkgBO
7e9U0Ms/30YCRf9j2sDyLfj3O4ufhGgzFd4rVDbr2xnz/Tvbyr4swnkhf3jaiywYtmCwFv0rBMVq
/92j+evS32dMvl9tvl2KBGMQNozbzaW0fX+pTtPSpmmmfWuZXTBCioNG07u/+db//CIOGiLiqGgT
LKvCd5WzXutNPyfTvoaBvbIIzFkrafPP1Gh/3QknIZ6ahir/o2BgQjIxN8W45+H2XxZ2xq6iMX01
mU34G+T2x9thK6VE5ijKfFk1OQ6+vx2c0MzUxmqfgsGvfCViLBMQQtmt/tlH8+dlSERd0G70OT48
tR73bE1BtU/C3rgVcRsSEln2vzlBvF+QuQ/VXiKWeastxKfaR3kB/VzKvdHcUUjKrRjhHvsGcoN8
lfFT7aVRN7/JtP7x4XF814H0ax6nedRl7x+e3nltKxxjx0SgQL4lVXJf238W0P3nXfHVRiDtWDrC
yw+LvtNXY9xBOhsSBrU6FD+QVqB1wFYnK7fNfvdJ/ewh/vty9kcBVV60uMUVjZmqZ22YM1pBXxf9
RTwLzJ9MWa5+/WLoS4X4/frAh4ZBmzAdYmDot9kfml8YcW1R4delfi2fKzzmr8tshB5hpqU9kQfE
jPr0lbPLyR7QG+hh69k+WYftnRq50bySpkWiUwTX9YmRj7QxF+Jy31EGjAX5BJV91xUN6al1hxcf
cYI6vGRYg5WrFsM/l+06Orq/vqePSx46VxY7SNs2Ske+wB+KYuzzoYmYehfLDgsy/uJTgWBrJ7Ef
/OYc/+OHhXjHYnn3iCVCm/fha4WaG++S7Hb0QdS1YkSMCFs5vEmoGgH2ynr6zeL3szvjMuS+2RCG
Kcrev/BMhrQOvzO0FIe8wXGQW9edxl2uTtntr5/hj1+tRZZE/5WX3rEowd9fiSiR1I5Es7OJFAzI
EVNWeZn8Toj7k4ssKzibHzsG+8GHD0rAspVpWO0MDnRb02FgS/iKtvn1nfzkmRGnRJSITaQRcvIP
3UXdSBRNADceIEEFQEBdUAlMl9LGan4jsPrplbgACFBVZT1abve7rcmKIFQrU7VLXUAGAB6UDaEV
9TofY+M3mPSfPTiMHRp/8aKz4L6/UiNVfdKUYid1xfSjIhsCVCe/i4z+2e0sh0q6agu/2fpwO4mV
NVhHsx3YkYWwYXfbuNfYQjAyXf76I/rp7dD+5mDJkI/T3vvbGYtlTkqWhoIYbotNHHyHWTjBry+y
fM7vF7rlTlADfzuLcQJ8fxFbnYHW9+mucrwXDFfyVDuiPmGxta85BckvjOHq5/+PS5rs7Ija0S65
H45+Mb0nfZTpLpubOEgjBjbqqBU7u5XljgwTmhOKAnfk1xf9UzT+/k6pRQ2bvVFjx0I++v5OMab0
kdnizLcRM60He1Q/dxU2MJ+olWqETAyePSVBRfc9UfdPhtqmr2BE0TMgxOra9XLkOq+rcryQI1NM
P7Sr9mCjUXlUXRxegcsSpDJUB5Tqj2YXbgYCC1xGzgTPInHyknYBUbvOFe4L89xiziouU0jSyQat
QtZd20mJ6Ix8AUJnOOf0HN2xEPegd7IhfiEVulSv9cREopTw0piBTVjGhd5q6dfE8pruQP/QWFw7
SnWrTMw6N4PeqcUqycadOvfIXAyGkSdVF6qDUYyHESDQGA8GXWtcZRzY8I8V4bDGVz2BJM4797zS
0vDJNmQIK0wb9H0JA/srmq/O3E5ZLx9zYTpwP3BCwlJr0uhNKdNyRV8LcVVhJU62iSJtyFZJTHqb
W/UV5EwnxHNXlZOwV1GB7XTn1U02+DVynDaIYmyBPl8vlzinRrKIN+kgx1U2MzDATunINEhpjOlB
5VpjvKZPaj4OKue7VdYNxVdEFtl5y3KWB6HRhzdNg30ugC5Vb6TkmB8o5aR9MSNIjj564eFJjbR6
XmumPp26vCfKqSRw8osi61Yj9b0DTS1iGoHY7PPm2EtNRZWGmAxuZlP29o65fFWuKo/OoF8qoBqB
05XyWpi2eALJ3r+GfMG6VWVGqu3TOR1uU/gu1/Eyv/dBQxUA9JqJCTC49FGLwXUnlns20AlJd7Ir
MogPULtPczwqazvWUOIDDoCTOuMl2LboJm2lykOc+ex5NdkN6obpJazSGh7FNg5RXgQN37Vrkjcj
tFSEjB16N8vuyQ2bn/Oo0E7uNEUPzEEm7KJKmmFjYSotUVaXxW1k94rhW3PjPBbSRUfisKMnIGp6
TjK10yoFc2/aAryQffcqQYMPyHm0HMdzaicvtDqtL13PUB/FcCTnACpYXRzTAkwBrwf8GF8bp/wr
flmWNfgEOjbgvojxf0WVtsfFGCZ3tdLxtGfLRg039n1GbzNvQUCPhYHOm7Nkz8HNAHwhWFLgYqpj
qQZuHBEn3SB2PUUw2LGiFpKzEYi7aSVCbZpWntkqW+ohOBBiiJV7w0HtugoFoC7w6Q1ivKhFPkGO
Rlg/0/CE8ZuoQm5j1jTkDpiqCGbKE1W7mkONqJbYtdsHW2uqase8vg1XUubufd4UU01UlJzNDVIi
Ea/tIfPupVAncpmaBKNhFQG6CiwVTAQdkby4Y+TFlKFnyLfESgtzWjdxXHzOJpncAFSzurUc+aKf
145T5CvHLsyvuaxgmc5dWfP3om6xzpENX608PguQbgW65mCA1AIX0CrDz3YHayqQSNDwxPVVnm+A
a2A8h9aaFr5jx0O/Mit9+kxaTT8BU3SGGc6RzoClDaMWamts5eP9NNQ0YFd1MVSWEYDqAXcVSsNB
CBDFOogrmnDxyWZa+ueB+h+1Xf5jM+Vdy+WXzZn/hW0XHD3f7Wo/tF1OL3nyfbvl2//+Z7vF/ERZ
74BXVymA2eEWCvvf3Rb9k04YCH0WOifEhC7hfX91W3TrE10QSk12RY5wJMz8T7uF9o1mOsy7aJIS
HOXSR/zQXvlVu4Uj9bs6g8M153iLtcA2+OcSEPt+93U1pSeDuYN3NanWrkrRY8B5UJP+0Rj5ybBF
KAjw1nhKkb4k3sSKrmRR04DwUegAW3ZTI+6eQF2dEBg56V6NkHl8jUHwdUdnZN/ywHAKsgr0rIOD
IYxyEwFon/amG9Wxr81qHG5qKy9RhWHQbgJUjKNGtnNbaaiQROw9Nk5SIWAKgamMN24D4PiLO042
QdaU4uQbqGVRdF9SQgUvCoBBNRqcfEy+TB1jraC1wbXtUwn9+CJOWkJV40xD76mmpnOVgCDAdF7O
OZGrVqyFt6oDchY7EBw0YlBuwT98Bkd0Au8KL7PNrkJTOWOiZWC7VHIIBbReIU4Wotdgmqh9X3cn
t/Lce1Vtn4VXaxHTRTgsgW5DJ0W5dWcmMSQKKJtz4wGpq60JkSZQI7fYCsREMphrA4QYwULQVmJs
Mvdm1YF6JM9sMjd5jS37OHpZc3DcBL0Fm4Myb22Oq2TaTMN4TyjLzOrCHbTlPgPwdIGdKTwT+Cu6
DRb4CQCeAjux1Opi3+k2yK64abVbDApwruN4KNEdi9AN93OlkEoeNqZ2bdCJg0+VTJXL0BCy/Wvq
TgmW7TDEpzJJ04guZ1iJrDeR173qkPfOjTAFIYswNI6KIEJI7RcwNp/0RsiXrHPbK0bu8Lzz+DSS
e7TqMkNxIV4x8QJ+eDeXPUyPRDPecrh485akgZGVt4ZLxAhx0g1g75NgyoLoJEu3limRu0A5ZKVU
YF08JgQh19Byu2KbQeTO8RpjA9pC4gypjPq2NteyBztxHRepezH1mppCRmHk4Lwlwsq1t2x27Okm
k30z7skz8drzfAJmqPtDnRsI7lQt64t+a8yO0Rgg08HaGbvOqdJ69kEMZ+q+Rs2mf7ad0GkisGgq
iExVsI8+1L01O08OrNPksmitULwlCtpAaPpGTCDL0A4L3b1zvRCOPpWna1YrHdvGCW5S6KDqbPlS
rtHgLwpRzFrVqwd8JdpbQG2dmxrhZ3JnRB1YdD9Jk7wB9jNXHawempHdJaLGJD/v3ZwNbRWrKuSe
UGvJQ3PIP6SsSIRGgiXAqpTUsWCIjcLR93Y1VscM2Ng2o4Gy1ceuPHeJWAuaDswFITglzO5U3gBp
cp5rhBHHMNX0DVLE4Zlzc4cC1sle6bRNcAUzNwIQDphLm+cx4CfzNnMWlzv8isU29UIiuSm24V/I
jDIuSJVaD0IiAo76ALfBd2SZ3WLurhw/lYLXF90Ee7doj6xx6Q4tnk2gR5WtQm/8mqZmdD6RtZO3
mntdATw94HPnuTMYAX+JzJVPdOT70BLweUECgHHrUvAUflK25lZlJTyAJSfTR4TpuJHKAEpcm+w7
1WrnK7gV3QELeX/WSijD8G4onj1X2fa5gUWMHsLwYBZmPawHuFwLUZLFdDPOrbql/GMa2BnuUXUF
odVDI8st/OZhN8Pjf9KpGYKBY8UaFX29IExMiPaJrvi1ERKBBeOZThsOGFXvFBINE+Ukhu5SI64C
yUWnbqISNz10Hzo7YWbb0GBsN9B1c7pl4iNWXtqL49ROHud9LC2zVqgBtLiTnJTp1RqUcWdZDPz7
bkp2tA7dwKRzFSgDqkTdzMJAMRXtaFJfHmQMby6SmRMoFbTXULXbjTOJcA+b6obDVIikjyn46NrR
drZwKYBIT88TQDFn2CDaa/icnGoSWz4V4JV6n+RwBSNW/Yr+q90k0ygeI9cRV03fEnocVQakGpnz
RMatnsGeVctUX7uF6gWhUgx7knZfIsC8la/xPy+vPAjZGYYvs5DZpy2QrKZJEAdRd4y32ipbKww1
dhRG4x4GtH6akCo86tBkj9CB6/3QJvWhD/PjoLc0sey+X7Ysaw0hvNyhTCSD2hrGEwBe4zANVngi
fjfcGoql76a6al9kOLRrrTPwmNRpiNCzEDtv7l/JopVEkOv6NZKlDViX+CyL0nKn2dI4mnPoPuWq
Td2oFp6zMWHT4uOAIRvQXFYv6zJPb0dbN5/0JJlyP3ebaNtTRO4rpzcutVhWgRLBRdq7kSE0Cr8R
cnFuXVWQ32GXqDr5ea4BAi5uNrZayxU46PxqcNSboUXMbhSp/dyqmhYUyWhsErXjeJUZLmD80njw
pGOhbaWcjazps5ILlpYEICh/Xh9iALM9xcBmJs0hYH5t3KjZgjR2J9nyd1Vc93xz1/HYtpCnCeZE
XSLWTRhxCKxq5QTpQpAwABCWUr/qz+NFnIKHxcJ+pGATaBGQGM5VE9nNmZ5N6ddxjozuTKjUzVbG
S2CIhOGtU4mE7yN4dEzkvdiOcZobNYkwLttOtDjHWy26TFrUaxTOILBtZc3pJG1yx/eQubcjUS95
G+Zz5LuIMkIx+yQtgYNbPvA2Vm9UXeMgP+1HYSO5HDI1FueurXTFG8MGO3zBICohVbuR1T/3nVbt
G4jyvLylt5nyimZ10T9zpFhQ2mO6SzsruXQ7JYZWGOe3hAEA+lES9L4bBsp2tvYIIyKZb0yLQLhF
dd0rfAolnIwTKLN+3bZWbUNQmuTG6ruZJo7IV6MxRMHo1DJAvkUKD6fPGIiP0e6B2QwECMjkjBhd
xrpiIn0LakD1edRDCiuriuNgSqpqFZalszGa/K4kAtmnz+EcjKRaaEhZeiIlM32pkRLfKaLmLIyc
SGzgLfSHfJwzuJj1zPHQ9eRD13nVrgCztgGKbL2lUtIp0RNClWbnZQyJPVQjR7tySds4uIXdXzsC
uRIkQ4vXBhyv2HtpEis+cILFra2baGTsG/wW7spKU0j3llTczzqSbt/rR+eusQrStGR/U1LX4P+L
Uxo8+mDgL2DRUklU4TQuwnyTY43pjzWdJKC+Ea4Ywh+Khk0nh/kChsk44fONn6fJQ2kfg9+m+t3Y
sfB8sJTpZYMg2fKnoQvrVRHWeeMbpWC+39rF8wTP+JSktr6bQSmBywX77ZAgv81jJ99V8aDjEWxd
cesm9nSGK78PYmXWscwp1rBHLVitCqux2TDmV8UD0dQPoGms0iwfe4dTHy0bePhYiSZO4noF0Bou
uSV3BHm45J3lnnFlz676KIyGcMlOqwVRntFgP4xuY36eC7W7Y2ccygCPY84DFNk5pGzW8MnQ9qmd
arexdHGCK2N0X1Rh+pq1mDVWEROYu0FXm50zFctWXtDxKckGPEkSY0+xPakntCPhIeOP8AJTqdWz
uZjt21Lrm6MpjSTHU4JHZKXhtKUClvGdg7zlZHboPjazofQ3g0aQRW+14KqyeZpIVGNM0j1H9pA0
DOiAQ75NBYw7ftKHVglBgVfhCNOrrRNNf3WbprdObdO18oJGE52UJlM0/SIV2gBNZ7LdeQJpY4zi
FqdFUp8UpQp1oizIOyEtDVcbKxonGBM7EcTV4YDxjP1ctJNinbSB1tE6Kgx6TkVeT9rBjPBWbpwB
qZU/oPeLdi48ZxJ4uhlhR54HE7rAXasVe9cAID1wLsD81TxwXzUI0AG4LOZaPns2QJ96rd6Tt9ec
KaMij6OwXjOyEk5ytrwr2B8pXg16cUXhoR4aoXzZwgKi4JhTkNPi8fsFp23V6TG25Og7cV7vMOcW
e+StNqSW4mnI8iuhDw35Jmz6jhyecElis+FbvZqynNEGo4G9LfT4C19Q4yZi6Q7MftSfaIzFd1oD
SR6jUbhNnMY+sZjalNx4eTaKoSYvnd3kxykcjBe1pgl5PqrV9HnqkA/taO3ImKPSNNJEkhwHV1pu
t+k5Vbz9zFAEksU4aAXk/TTvmwuth4TxUCRyeouw0VVBMqluvivI7Gn20ML4yUrIp7tmGJ1nEWHW
WMPe88KNWSQCQxu2lniFU8zaj3XE81CSiiMs4sUaCNIoBzI/SE1CoknDuNnRD69h4zlVIjh7xbzC
TkFlticyIDMP+mSN3YV0ZTO9mJEZ6uslB+RzYrdGj6u1AjDTGWw9UIycwj0TpXTiF6cvTOUEstEp
rgBA8ejcKOoDLxMGy7llx9Nh9jycu7amTnCna+SlK3OqDVrL8F6cqzwkrhhQI0O0K3yfTnhCnVpb
q24IQQ0WczIuvsDZfRtsq8R6sORxBm6mzNZGDHMX7rI0d83VrCh82ooTm2dYtjTb15ArcFjt9Kbd
NRrx0n4hpNgpqbi3ki4/hKbpgbETUPhST72oUfJvmjk0d3qYtp9pWsfPYiCFxJlz+0HBdbeuZ63c
hvTktimaWZ/inJY5TDwP12Ax5a8S8RM9XMPId6aa60d3Kr11o9qP5HXj1YlVpzjELfrdaMTNSoDR
jMoro+1Y8ttoD1avg17AfcspCz4XCVAmX9dzb13IJTMwW/JWFKsFDpnP1UGFr/5a00FhDbRqg2gL
lT6f1GqiJemsNDKAnx/P68jkEJiqRr1V8AdtGCBmNJRpcSKH0vurItTCo9SWFC7F0y+lWsL0qmb0
cFF/T+yJxHZia2s1zNrjQGYNKNRSP0Nhqp8iMKco15juP9KhpHerq/2rAU7imKstvmydLIUCq/oX
pe7hHdOjuY4kVg9fbdxxg6p48dux2/jCEkTOTXEJb4LkpU3FF36DkoqHMi8eHj28MmTLyXoywiPx
U+aK43W2R5OFFyLE8XPWw3gncyO0bioa7Xd9FGV7iHezCWUsFBB2UaNUQtf2Sxr9CuZOeIxHxi7I
KbNdr6VEquBfXkPL6E9q7rrhLgyb+ilN+ixLORAgbL5QO6LqDj2uF4tC0oqmg2IZtbNgYj1k4Fpr
epyJc9rxfw4W/6/j+IdLH+7//d3Y+6HheBu//df2pXhNXr5vOy6/52+Rl/FpUXihxvpzhqjxS3+3
He1PTBVo9+lL9DzC2H+3HdF/LdYWhtzowoAJLuqKv1Re/BInbqRhDgNjHbbBP2o7ah+knjQaHdVc
TDyeo9FVYNz9vu1Yd5NG0md+RcHGFqbI1H0uaYVc0WxgD2ushSF+YQLR9G7ZV7uQLbTxbgHVjF8I
kQORHcGxO8y1S6Bbl7v5gyFVl0RbSNowAyvjAZywrm4hpZi025P5urJnogPZk0YSGlvFUc4aFvh0
N0qR3IlebZ5bbXQHcuGmsd9Ybdg1p0ShPcLAOuds0oIwhEGuDld2FsKBZULmPnuJS5zDQEgzFFWn
Zi9wBRG0PnmIi+8eeUAX2IXBPqwPIykuWRyaa9KOMO64rdIagRRDAvXV9ZYMy7lsQXonLieOugE7
7bd0fny3wirbzTkGlFHPHM+fUzIf1hH4J9gwBnWoJ10NtMRkypLAy4awIWRMIZO2CLYpU8pu4Gil
cwwI+mFIyzUJt8NtrfYm2HnmdD78QCoIxLcmUYmmF/d+a7VGxmixmSSthkZJiW+M5VoBZ977BoqV
h4xe77QaC7N5GGsUz4Hmwbdf29NUcurD6a2tZ2Bo5cowBo4Tjts65wlpSrmvh8TMIEqiLCNVNc10
BnexlQYR6qRpp+RVDLR28PRgMGf9i4VjMWJGQ2TfKkpa2keNUdFJHWi0qYHkzNGtYU/ARacF4ERQ
UESSE5ulzLcsfFLV7js9TgyU1AxrfbjaWb9jPaIV0NpDqsFVEvlZPmKKhX5QoGZjCgteO8fDeD0k
anQokE/kq1yNpsEvYprg665a8NVZqsWCLuvi2P/2Vf6/Re0PxrW/WtXOkte39v2S9u13/LWmOZ+Y
kjhAgRhUIDf9tnD9vaZpnxCFGYxSTPYlzIlINv4apbif0IuRy4FTEaEnogaWu7/WNPOTYaEnW+Qv
COVQM3r/ZJRCYOm7UYrF8og5SsWSRi+MH/WjMdCVAKI1bOhtx9xz4+DkBq2b0xKgh44NlF4UcDYQ
jeXg+LTkeXEaistLbAQ1YmzyCmwAIkiqC7Irig0NB3XwsZbzTRznsFMZttfxtHLmTD2jQnUy364c
cQ0ykvhMST4H3xMRzUqgGEm7XQic8aarExjMuQI+ejW4Q2sDTXSVNwDLDodzERVHDP5VS5bFPFI3
iWmBS4Fe5D9osIcc0hJarOSKdxyhtz7kRq88IH2ItZ0JvPTWJVr3zcbLvXeVkgFjoajrYqzT3UTx
LdceiTEBHbM5WeFAT28Wy9vtmNSd4iOVH5/6LAeUklH3+iTu1JD9Qmd4jhJT0NafaP5uQ0YEKolP
JfmDNQDaryHEojv0V5Z1rJrR3IixlWQ6zXZiBzAQOyAoFiZf2sude+OgIyEQo5xCfaUURntNP8Z4
KTuv3ncAYNQDkQjVSzbpCtU0J58zoNq1gBzs6Q8T6bzllmrYrQLGEHBeDScyHXJajeEYNa3brHqh
iye89+MxI1fYJhwzxhPXD059OY81iRdVMY/kCDoi3aa1Qyx43WmM4K3xOpx790jno39qNISmQTq4
WJw7F3MjQUK92yA4mCGzwuHn/J1F2nnjAfoILOnJ2jdl3l7YBp2b1Zga/dGAbfPo6GWbr8giJKdm
4OZu4JdMDNvBB1JHyjoqfC3ONViyJrvviv1ousj5I5g6oBt5syfvpZQGSyLFa18Gjm2NEY4AnOYE
nBTJihlBB7vPm78MqiSPiEQlsS0qUhyPSVT3NTMBlCq2y15p1C0AC45huXEdWkn5hoOj+kKGxwiF
wlbtLU2HBXeNnO5CsatIrJlit3HQpeak73K2kx0zAEpPh7YcueC1KPfyv9k7s966jbRb/5fvngHn
ATjfudjck8at0ZJ9Q8iyzaE4F6firz8PHadjbamtdu4O0EDQncSOSySLxar3XetZtdaaGxIK4BaT
b6geCFEnMtiHVlPSiynKBzLozCo0G83stmZixveyS1qiWEF53BUdsbV0GTGjhTW6jo/GXPWwmmJB
ch5JtvUliYYpiOiC+IBQ59t6cKjmYHgpUYNuHOCMn5RO5wShCkZIbMaOO1woY7CAJZPfShqMMNiV
DMRlkXjcki279WYMfeVIgXFLoGRRbbwG7zYZam7Gbh7xuwhTc0hAZpPJzNa/9/hyEbYlYoq+XnQH
i6v4RlsKBI7lWarhaNJrjx1fX3jqU1VwwJIdcSJd75gVnYkxeKxMUdgr/O5gvnRjNJiHjbypWmVc
tGXgcdDviGcCJMTuQBet1m9xtk7f4ExACSnIb+xWjlloVxJhbb/i8NmHnR07iEqw/8lVpVUAdLrZ
mGOcg5r2RDnUJi3G7GBeCJrgkGNy98JvoBWso8hygj0sHA30T5J7ZALZ/R7FzAzqwnarequNM/lD
39VRypa1JBwU0ZRLSuoh+66kKkgAUHSOply/Ccw4efJ/CK9QW0DL8fXZW7uG4RFvNmB2uxk6vv7b
bokLueoWMVejWKevYWmi8Qpaju8hZRKFyGyRgXVoeMDHeS1VWUl0HUQ9X7aPRREjH5NY0kB6LKKy
viF5rC3bduN/V53NgZ9+jhYp2jAF5ABFPY+fp8ahSbgT2Kl+kbD5g9K8zTipoLmhyi+AhyX6/AHq
pv5YZDmL6xD1QXXbGKJJO140UWeHcewsdSiIaFbbfGwQ7MS0ovp1lwGO28p8LsBPdHlwQE3mZXDT
KjQ6lCv8Mr22NJKW2QvKFFA0VkhSfuWQkfLtRCR0TrTFL2oJyCqMeck+sYkRPfV6WB2nnqbXH2qQ
7/hkOTAPcO0tWq2CtAbKxdbQsbtUM+Ur9ORaoZGD6EVqZUgSM0889pj2Fu6CXEtPdeKkDkRFcFSi
X0fQNPQzrFwAa6DEok/xyUi7I3LMLfYZ69aFUjKer8rZH9tdUA1iF09xieC1Lvnm6YWg4E2DZrph
VznJZe9tTstyPkbweRbs1cHruohKjzcB1Qmp2tUHZ8ZQCEu+tPV17wt5pfEgc1pbLGmKdOqIuGXZ
E4hgVD8o7P/dt7FvY9P070+j7NvUi4Po99//564NJYvBORLHm41S9s8j5Z+btuAP/iU7Jg6h2AaA
sP59DrWsPzCco3HhHMqubUH//nUMDdjosZ3j/ImHdPnV39myLdqWv5WnEAxMLICYQHAa2ouj4Egy
LJVVSBruvB0DtaWAZme/8UstvfJQ5d16rTu9oxx+qVHGBaSDjcCBSKy7D9jz2HLkyNIR7pAggp4Q
nLSGrdEQ1IiZokv60xN4w9wEGe3lxVkLUR17E80hLg6P/JGAWLf9PPM7ornoJ5sxmXS1G9G1qgPe
bgUepxlKYly8ZT+9iaFoZXOy5gwl2hzyeuvOA+fwNEHYZ4SRkeGDdzuL6F9jlKAbKTZXhTbHwL4q
3TuHllRfelpEm55eQbqWlSNu+853tC3hF1YHsIp0hPNgorhN6RaEZJjQjSCvQCOQ7Xky2nLakojj
AVH04LvBu9QnirJlKh2aXplBWEohBMqNHBY68HhMnfZl5PWFvKpcZKebDiCouMjqeHru61Setelc
e09FNlX2BQdq7yp20ugCikH6TPLDkIblEpnJ107WalqzG55tlzNdLDtaKSSDV4c806OLap4EDEoU
s5CCEnaytErdqHUseAOGqvxzB9IaCAhp5ePaSDQ3oZe+KJP2y/R+juPByD+WWtLRmRi1gkTRSfXI
LuDyseFAfqkK48wnWqNWKwdxjQQLKoyZ8K/YdKVDmGEW2bMFHtgv7YmI80KgOepSX6SA8nos549N
ko3NhRNrZXkHoEON7qqsHIeOWNbog/4BgJGg1V2b1iQJ1UgjBPobf3TGmWKD7lSEtbuTRumBzBTN
SsCcsrEOrA3o9Ha2T7NCg/Zx6DrQ+PI61QoyP9c15yr26BziC19fFbat6o7ENcebr7yuMUqUxV2G
dPMw916v30SSXdRDnAUADTYKqFu8rmdtlE+w4KqGAkbnK3XNBbArWteZ7B3CPwtbkovlUHxmF9Lo
CSK2FUZE1dx4oK6KqyLV7EPUOZrcSiMlIIVEufaBrEImUTNIVWzr1lyMIBnxNmvw2YGzAkCXDGuX
falYz52bYbOgpcU3ldzfeDt6RftMPLCcN13dZ9SCdNBGH3qwPq2z4k/Th2Glhq6PDxq6kBh9Buho
eh+L7x4aAoGtjef3AiZOgHQbKz1accLq/WAX0VLeWyMUhrXeoHLGUutbB08Mkqdp8fFfly7k4y+j
4Yz1KbQ0p7okUMS3znM0PflZqtDhIMbW2VSEuj0n0y0fUCn3UdMsv5VMW4LpeSvMS1cTekb6TzKS
FUGxj7MPZBGhg0upsZ3TZXTrrzoJlmLvwPKPzySdoTGUptF+5ssIXlI4GBbTrrb105oAkQgaN7kd
8QxTuM+7fiNbIZFh+xEOOlAWU0dM1rZyJscNl6SaYYfp0ovXHW5/Y4cKibJU19fltLISVe9NJZF9
KbQNJPymHNZWiZk4lFJqraywYDZSkPzQ6+HYZk65XzzVqFm6EkJqTfyivqE9KIIrEdSB3Nc9kRrC
iM34IuJF9ndOY/bGbTzZC/kfCKadfaiA6bp7FLM1TRaLbPMm+zgR4ptrYR0YQ3fh+iVCen2aNRiC
wDeRHttmxc/ikowEMCzR6vMyy/TkRKOt0ewgFiRfSqSUMzg0h+g4N2cPx5Y+iS8VQjdrPVX6fJsa
+ZBsHeBfwOH8sjmjkUky0TiPDnqgonfI4+KDUKwFzfjpllmJfEYlTmLfQw+eRnC1HRGTYmVPAYv1
R8zedSFQlweAQT4upEnjJgJTTZCphrii+pSUdNXMj4ZWxgHzkqMhbQDSRAjJZoeKfsesXHKiZr8f
v8SwTWTjU2SDyCs/Dw2abmKRLTWAWfsymXgIm/v/1rU6dfLlf/9nASH9++3Rrn/qvhZP+Yst0vKf
/Khr+f4fJnQb34eTby/Wa7YhP+paARJhvuz4VPhfdgzLL/2oaxkeZXyXzcQCobL5DX/XtajV89H3
4E84BGfgcv2tWr3jLbX4v7dJjrEY64hL8fjZoG6x9+LXfzKKiRHHljWXYmc3U7opayg5ldOJNTHU
V0jDik1nOMCCs/ibjxkGBW2rbQGPXU+Rxz5ftWszqREYTzQGy95UJxEFjRNK2bD/fenRpkp2Y9lY
HDII9AhBEHw2ibTHqokdoVfjpyrjJYhJa5xLpz/3U1J1HMQvIb2PawRzj6h/Mzw545NRj5TrxRB/
8ybQ6I1SEDPG5hvN6XyzUGJZa13qMbXYIeK8LSkjbWlR0MmUvZo2rc+psk96k0QcTCrzysiTeg+H
MN52o34XGxRHrAW3mie+/9AFjc5+hORy9BwUvKkPGeIZm1R3rgjB2fLL7oU5TOoasiHJlRyp8j0v
mVz7fNvccIwIaujT9NKrjUu0DN2Fj6hyayM3GxA87yy/gbEctaELSRil81jLs97RUg/fQlPtEqt1
PjVRb61bvdMvMqO9rDPjHqQlniAh3B1pPPG3wIFavKqD4BLGPsVtRSg92j/zoy84sRnVcszD9oGs
p9T2cA1rcKLjY1ykaDGA56BddO5Voe4diPD7ZtTjCyKAkQ2XvvkES5+gigbTyTrl2Psp53MXlsZs
NqTCDPIUzO5HfXTVF8drJBDB3D2RqNseq0ZDIQxokqZraa9EDZEGbA+ukJUJd3uHhwsAp4UqiniZ
YvTCbAKJPTpacACfbdEcqhA/V5h/3KJs7jpTS0OMEhrqyjKUNB0eiWNFaiGMfj1kVXvmy9H9EqOz
WZXEFnxJ256eS9cMvXmduKWF5Gxssm7fTSZUrU5MBRmB4JU2jkNa2Tw4HLRJDB3I/UXEvKYEHIX9
xAK6Hyo63g+Rj45g3ysT8lmc53yHp26kwQE0u3K87nyOHQtFQH+D/Y3e9jAQA0/u6IowPT/UW/8B
/vplsGTWsTEPizp/oJ6C8kfV5BGiL7RaRcqNbd9SFxNnXpXQxiZ8tOCAKxXKMz3xlHqodctuHgf6
JxdOY/n7rh26jVP28mEi1m2bGqn37E8Eha5FoM23rhTRKQW6GNSiqx70iMTdaSy622zsyvOicFDC
V0WwyzSvRJ4yOf6Z2WL57zPIpmiYzJslKOyAsKV4tBSvLGH2+rmnzwBOydDIqoOpRo35UFjpthx9
7aEqOE714C6JKkWHzLufDZit3AIg+qDp1b525HXbTt8IcaazM1ZG6HWBh2APIduMZ2U9p1Z/mvo6
cOGkOCCOeBQAsDVUi2BgDg3F8PUEnvwE7VW6b9riK0qTCTUijoNm0LdFhpynKPN+bZUaoHQoc/Bf
EMQauVqxAwgldbxNCQK2J538hpSUSzOTXyLd6r5SSawJgyH4ARUd+ldtOLNJR9buhSTxMz0ntzbP
5WUN8sRRSHokAK2NxPedBlvQTSYbRDnW/QdYB2dz5FrPWAnEF5p07qNTle5VRFTpaQMOtGu7q3nW
nLCPYVEEnQvN3p/zfdPYxb6eW5MwuqWmhdbxmdY+cYoTcej01HYlbqhNbhszJf5k+CCTyLostRu3
kQqkleuRXMj6iJgNbCnStuw88EXyMQu66AC6j1yDtIjJWSnzZmNaZbRNWg1iVC+7ZiM1i9PZfE4w
9nkXeWd+T9wfnb7PprJOAh2dBZklKKTrPgSRnJ5EUXs7xaRoyUC/dubpLIIsth5reiOW0wjqvKS9
aaIRp1XzsWFXllrOQMp73sGNbfyrNo/STQ8f9xBgSltRus8+FJ7er+pch86vRyjaayPToaB1LdgB
yt+rSifndBVhvtphx6vSTVSM67mdn3OAalNN1uMKvddwUhe1uS7TxPo2AOFHvAoeoB/U9bJmIs5z
L2bbG/bObJzxvCxsG3qFhzgF29c0lESnpLpzRbP1Utc4+LlW7kkJmL6YBIxvRyndqwDKzunUpbfI
Dik3tqq6I8wFZyWEibDWociq1hs3tdnGBBVq8Yb5ixA+hTmxKjud2EGtuhkk2QT4FR51zc/Puibz
Nl4cf2Gd2iI20jgO8cYRzJmt4DQXZkj0w3zbGcEHJ64IKispPvtgjDjDP8RsmslNcOK15cJEmnTV
XsXmxHycpg7i/QLPJFKFmO5P3UyZH4mSj00tB/U6Ezfp0cKtpo50mDHfJEUwHjrqgK0p7u184KBV
DqS9QFHZApf3t5Jv5Z3XxfeR3bQ8ZumvK+HdDuP8OA+juAVt36wjexw41jjFHj0qsicsPttej8o1
exAw/8DgrTYjYxtFUzz1lzIwi40BwO0syOoADfykTjqzVMhmiE/PaQCFYOvZvxPPt0KIZVHfJtY7
VUQn0BQM+RF1xHzaNdLjliWFdoGVRQeEs5fCY/tBpMKwFYRxoFoa2jPTjaawwBTktjMrVSeiux5R
Ytbbj/NM2YTM1qa5SaZepnyApOlk9qlFSYfuspWgEViZCI0SnIiR7n3Q8ljsNMsfzLUpEr97krIu
DyqoDiXmCJMthsjLDyzd9P/Q2tGf74zNBHR/07VJtkVntu/KwX4wOtOBoZ3spyC4ML3mmuATIhTQ
61uVjX8UMljtuheVYLVJ1bps43WGNyDR0pOYyjUxGTD0fKPcZmO5itMHPqtPw0A0gklXOwiEu1JM
C9gMYasaFPqdu1F6dylnzn5llJzBXD0hu3xDauRKDi0llhia3xBMt9qYXLEVJRTASLbYL11MHJXO
wUYg0IV1Pbi4yYZ+xZxn5fIj8Ux6s3ELERr11LJPSzJSgzEA3XPwTdaLHGkdV31wO3Ka5ReCr07Q
lxc90XirYbJREs6cNSGrXWttTx/Vj7r6UIvsHOYFSYWr3h5GM1kHShHG0udsvDd1TzWxI1AcGchF
28aEDXf+VIlLW4JguBAUEzj+Wc6UeSca2uFxlaSR0k5s5L3DA2CQNHimUq3M6B80+u+qgr/+z1Jk
/ptIteCS/v6n/8xSuftaLQwoefxHvfiTsQb+KGcvkqIX/0D2BVkp1/3XVt18lZzjfxYf/ae/+ANG
dadqYFTPVV92y58Wp1X5s06Jw86vzksXT1+e4if5/NS++o/+PDE5+h+2t2gUeX0XgtNC/vzzwGRT
OPY9OvM2RssFDMpR5cd5STOMP/i9VI+9wMZaaS017R9VZTRpf3CUQolEXhmmSwcGwV+X/6PW+itT
5VI2/vu8REmZojZgCH5CLJqc5xjo5/OSX9MbZXOAfyfB5giMmCoQBYz1Tzflx6g/46teqg18gz+f
i0FpsJCElms+GsWm2DxJulYDZJBEb+6HfnjonSUoNa9XrU3N79cDHl/WImqg9g5bmDIbCJSl4PzT
MXCyCGoju4OsHw6KB0o50S7wIJH+5ii4Jji9IjVDhgb9CQnaz6NkpDpjGFcwGUhmWNNzNXe8p+8h
PJZH8PMjgmEGq4x1FXqHh4LniDmRacLPKTqjzygmO5yxonTs+8hrPU99utxZ9txPefvOpb2syPPE
MOzC4eP6bI7slr3c4J9uoJpR/45SIxKeAvHaABq/xZqhbRzNVOeU0et3ZsjLbsMynrXg2Jb+Bnli
cHFejsepgG+i22DHt7xHL4K4z3BVaC+W9t99aORBgnah3ACsC57Ry5Ei1VbmkslJVR1RM6560FM1
2/bfH+U7IIR+hmkZxtF7NYgReoFPjFzSJOwdMygsGpOxQc3w64FevVqkm+GtBlnDwwIodDTTOScM
8ZwEbI9yqtz9KMQOYqcT+hzft7VWmd9k1xX7Xw/6xtOiMwSc6bsm6RWOTvci0ob7peNu2uXGtemI
tLatbcuGXc+vh1oex8+zn84ZL5gPJMekegqM8uXj0tGe92NjWUjLY9KoKt86iSjlvzPK0V1k8rFC
Mdd1VkDsmsbRm4w/KKn8YRahUNENX2B7R0zaeT2yjSj1E3LP4nce29H7tQyIs4omo0cvj/y8oxXR
mfWynhbEiN6rM2uRHgdD4J3mtYn3ChPwOw/sreFMcK/MRl4u9/h1buRo+02PQB8CAPQHQj/IQhpI
zTkb8kEzwp4QovKde3r05LhEwlAXyZqJUNeinfryyVmly55apCL0Rlc7qe3gVjSO/O0LAz7F1Le/
lxxfPbjEiBuJwIJBplGexMTBgGPssk2CeXozjVb7znN766KW5ckFCMxkOX5upLiz6FMGCHnp023v
1eCJybD5B1cFussFxoBp3jhm85ZWnqqanLZwwi6wikotX1etqcKqQ6Srd+I9rNsbV8V3jKnI81ok
iEez0bO1npM+03+OCuJbOR9tcqOefu+jzISgKswmg7+W3YB/NEqgKk5SCjhKg9IP7Zls12xo38t8
OFqbllE8mw0H/UDUlUjAX067DiUjsmR0FH5LKRKWNsUNAjUpp8JB+PXa9NZQUAzNgK0awLBj7lVn
GjHCKQ/PFOaSMOnt6VYaASGjpsqosP+rDP/GDuqtobhz0DV4m7CGL0/wp+9xPw/kPs0BQmk3vsML
OJ0NKTimWo3vca9fzwUY9QYyA74pzL3jvVqkGyC7Y3KaSydGtzm4JApirvT+wQWxtjt8RRxruayX
F5RYlTd2Mi9CN9PkxYyrxbg0e6y1l8SV1b9Fs+SGMSeC5WPP5962ebFeDjZmZYOoe9HU53StebuG
C72K/ZNfP6M37pwPNo5cFRZa+h2cHH5+RghK0frxitINxLaVyfkj4kdv+w8G4UViF81V2c7Rl4qz
a0ZSGIOQ95pvFuP/IQb78E6k+RvTzV+gfn+NcvR0zDoWKR6HIkyBTO19KBKruWv6TY40//bXF/R6
KLLt6NlAnVk0MvYRBNQZtUkRqiNCh0xBseJTKDBNOtlD7vfaO0/ojbGWRBJmNpIr6JVHTygQAvW9
jRfSpxRyJsDXn3doQJ44S9jvrA2vJwMBKMu3yWSLwlhHd3CMTK1SFUMtZo6N0yq0m6Yh3xnl9Xcd
SKbFum2ZpF0E1tFsKDNKFT4qzzCJ63i4MImGfqSO43dnA256oIymlvvvzMDXY3IIcTkxkrHhcII8
emAjhytzrGLyPAzLWkUoUqHs4KbKyaijz0W3/dcTxFieyk9bQN7ehfCHSm5hJXIeORqw4ukYCcmD
YUxurQw9qw7Q3gQ1JpUOP8kHbXQDsUNZQ8IXkgepNiqr9Y/IZeRjZ/gDJWXCTEyEoWYkV26Q9Icl
ikEjE09M+c5Gg6Nte1tzz2bYMO+ACl9POQDBbJaXo6+OiOzoh28zCb7O4nOElpQQlZzI7JpDwRx9
1vIod96ZD2+NBpo1MLzlbMMte7kEke5RT23NPm/MqB5uC+GY9y0EH5I2acEm74z2xkwwdLKdIGE7
PvK4o0+tSYhw2lN25akT+z2RNpNtymHhLFNwX1JpgEpc/3oyLH/k0VwwdAajjQwZnPXp5QXqsTsn
mnDzkHL9Nu3dr2rW6efqyTptkEDb9nj76wHfukbeXrRlbFhIcDoasNdtKWlqshKOk4Yj3XpAGXaB
3DXCL+Gk78z1N54fN5NKEZl/2ECso8+8lQ+Wp0HoDGPOKil0IFnfaaoRJ5mdvkc6fWus5XOIGOm7
svBoLL922lGNOVH2PrnCiVtpZ8UQZ6d5gajo1zfxjafmLTkJi4rRYbN+tO6WSRm7PsqqkHjwet00
wrs30Y9tKrKrNhwhMzI+VPzON+z1k4NZg9GF1cNB8xMcrY2Vb/Zzmuq8C66UF9Rio40DJPQkSOmN
LxrQ7e9epB8sewuuNEAlerwuaqYWNwnuOA7h07jzh4rObU8D9zxPRv00wxd/BcnBWf961NdPcfEL
mbaD6oK/WeBvP286JD5amomMCrwq38HpsvGVkURJ8Np7k9N/9e6xflmBDp4QNDjOpZdDWVng5UNZ
F2FGRNCwmkkyvmoC4szASMzlh3wW+a2QAChWKYSj9+Crr+cQ5Qbmq87FLlWiowvNU3ZDaS1we7Rt
d1HlhRM2NpXLVTCP2aXmQJmJHHrB76xxr77jYO+A2zm8/zQ8WXleXrSAdaTKakmvCorgZPLj/BwR
xu+h99mgMgprKCZYtJS6d7yswSU3ld6knM+JcySeuMUDAFvmnRn6aq5Q+OJFWO5g4Bh8S19eS9dN
7WA47B2NViWbZUMGFwStSorR4Z8MRU3lu6AXuszycv50Xsnnvu0Kp0eGX4zu3nS7aW3rqtjomTbt
fv0GvPGE2GA5fIUWxY9zDFMujNT3UnMqwqnWgEvorDbrqM2r36wpL8+IWUCRiOlPSs/xNoSUrT4r
SvpqxLHX+F6iJP/k+lqv3nmjX0307+O4BBcsem92WS9vXaxNLUpiVEoBiWU1Rqto0EK/hmwrJkM7
mSrNlNvOJLj8H9xH1j2XNDDk39/piz89MoHZK3NL5NYtKOBTXBvZkyMsOn3/ZBifExmHS3D8yyT9
aZi4nbPWcxFPcQDpHcq86QAAinLYO9Pie83uxVaB+2gRDIJ/G72a9+p6PEFIz9IHtekS+gr2bXyX
4yAEG5ufVLq1r1OKN+VI+BrmEWj2pfnOS/DWzPzpJ/CO1o4gn6TXu/Sgx14jdsvv3fKht2fn5vfv
6M/DHK3LYMIm8m55cIM1TRdF4N9bxV+OkX8bdvL2tSzLBwK7Zff/8rERZoQKOlr2WqAZ2q2vx3WI
wSbQ33lsb81+ig8IASFFIWg7uhjSegbRN2ZBiHHjwsCejBtpmwCuLHZ89qoiJ+7cSMr3DhlvXh6G
BxZFdntUnF9enuqdKtArhrVnKOxoZbP5IY976/rXj+qtFRjNCwcjSvWGbR2dCl2MVlQs2d+RERWs
6krB+vA6yiz2aOFT+vVgr69psbPwIi8VdFavo62rmS4NZjxyRHeM5IJXCQF+2G0JTf8H47CJ5BBv
UUV/dYK3aqO3KxYsa/YFKJHBjne4F9N39nOv7x0ndxdkHGsizpTjk5RXTXZtgt1mJqh+hTxfrYcE
xoBvwCP69RUtk/nl0sGWymT20UGkimgf3blcTYPmcpQMk7GIiGDXml3dquKQuEa1F2Uh36lPHSWm
stJ7nN7x9Rjs4JYS39EGOXNqh8CBfgozXNbZoc5zp3rKORm3nK2CtrtOnFp/KBGZkTwP3dn84IGT
9E7YM2j17a8v/tV9hivDPp2GJqUSmiFHr0JbmllSV8MUCq/RtqmnFzudYsZ1Ynnv7ShpPxzdaZ/X
zebkSPub7yoq2JfvHQT0Muqi1AvzqtRYKVWpDcHBU7YtH0urBpm+Fv7YoHyabc2OEJJ4/jwf2gGF
ys7m0wEZiTLsXSMmkT5lUPTKNeKwSq4kHLPLnJPWjUNn0TkVaJ/kqq1HYyLd0rMeySDt3LOpKYIK
hp/lYnRtpya+1/g+fe+OpAgswTCw3bM2ZmcPXYy8vcLavyoIF+LRBJPZj5dpRbnvJoJpsSS3A6WJ
PhR6HuxlkdgTYuBMpNFnO0C9VWz4SvkwRDCDLtQzs8LEnK1SAxzH58hUhQf8DqdHea0SoXlNSGi4
kcsVju6CClzQehITvIiZBH1nEMe6GvPYsi5kmkHsX82QdaETWvguzotBREQnBkFbTOkqc5wSH6yf
zX32ZXK0aDr1HD+Pwqy01PRs+ahoqfAlzYjvpJwGHNGxHKd0XepzkT1Yk5XYDfHwKnJvvKEKgpM2
akvnCqEYxMdGuZY86XjAZtipKjA2bm0rnUuHwJisxyrImp1N8HhwKeZcBeEoh6k+jwRk/QOA0Vy7
1+LClGfRgBL0zleV5ayN1NBPB4IdHCJx5rn8Cj9Ifc2qXjPPrX4s0AglqeudNp6VzxeuLbL2hPDP
sT+J4ypqN2lGIfgxiBqB+HoY8ZJ6cRR/sdlU+fjMYmHrmI7sMj6zxilO4zXFwCR9IPoTuBrGHOww
g2236hmjOT39lWVEpIfytoloHTUg0G+jCF7CqeHUvreVwpzMj8VkoOSxSqS7TxPYRWz1Q50WCdQU
2J7xRpTSLwCrtBMMJUCPEY6bVrqHUkD42xQgF7mesQy+tWZgfm2rHFglpJsi3lsgI3M2hCTYbUbh
RfY2rnTtIDmQCmADYzrdWX0bGfhobVwaphqc9ivx2vpHy0qkt8pdfja4ezVI0LlJywbwYTme68pF
s0g5T58h0w0N2uY27Rd92gjfzyjYvKyMVqSPJmJOPPl45ZBKAQFu1j1Fxh7aU1zFKDlLnbk9C/Tm
iT5Zz8ZQYOpwghk/dUB7LEHnNmW4ZZ0qO8guM551VFfpuhrUbO1GQM93kHT99gSr1gga3/R08M62
rEgaxnbirmHXNc62rHXza4yZKEP6Z3qYnjiIOytwxhMkqlF0H72MpPiLWIF4CNUMnTJECOL6K9J3
VbVpRWXc1UR/D6QpQMo+9WqHM1ebiFqc+pHS1dYey/h5rDimbMwCbSkicbf75M2Z092nbIb7EPks
wjQLn1K7pQDc3BLho6sLT8RmFzZjMiXUXucOB1eLNl6Q9qFHcouZkkSEvPATfT1oQxFdJHXkWyEA
cl+eZk0f20RMZNbdDBIteZhTt+RhZFgSVkVa0l/POsO+Z+FPHupgim5Yu02xKSW82nutrEuWG7/R
5/3Imvmt1e3uozMU7XRG0SD7GAxIn8+AOvdiBSvIndbswSNtrfei+KqbkXGfDDSqV3SwUIM7sTkA
1guYsXj3o8r9tASM6NfY+A35UNRKv9FbrTsYM5kj4agRSnDGOlQeINb0+YlW1NAznagVc0gtqEE/
B8VvsWD63wYVBdWJ6qa+2QVZb6bndWLoH0EXOfGuVljNdyiD4q/WaBj4KXwZjCdF0BCYSVYy9IOE
HaO/NdIGSTDQ4ACc4ag7D26iy0Uaa5uPmc6B3We/n2gNL/vkp6cq1vFgK1XM53WflCXwdNDi2Apj
qwrxmY7D4m1M3HE1VtK6IqkjMdaikQXJBmK2/U3hj2P/OaKd31zIAmrtyuqTwdqwlngkXnvkQoQS
Kvp1PlNSg0Ur9U++S2zyPZInYZzlUnPJyLKTBXSJwB7ANOwVMzRguIkda8kA4tfHDYCrJJpdYx1r
KZHC0pqK+DE3JvG5Hhrzwc0rH2Ag4USIIaycOEo95RvQbqZ+HBrqMVbc3ERaLou7XFht8AAwIo13
Xs7rupoqjiKrorLMG8JadDs0MWtmZ0ZEFvqKU1HRgrEeo2ztNU6brFtf9BHazCorD3GJAeXBLSGJ
70SQ+/M5cXdRf09KTRWtxhp9JGvakGMOo03oMxGzFnJg0i7xJAPUwl2rmOUf0S8nbph1Q3+K0XAi
AnDm4W0gFGB/Q5YjIuSdlRL7spjm6lsLjotc1H4onsbE8742xEC2zxPJ3gigBqQEm1SrBDnDsNzZ
JNSF63xg2cgtCDFIgoNrVitMh1VhwXireUetEHpghnyynzp9WpkxxFyiqN0mvdX8XjeY7L6riOiY
/Ha39PmHG2HYdXJb1FFnnxBhXDOlC7+3C0DXHtkmQB0qBOUy8XtmyZyl1UWbjKM4haYX5Ps4tgOE
dbNvE/SWcp5pH0ooBp0IA+TLILbFbBnDpy6gq//kdLGMkabWhXy28N7xCqVR4lw2Rex/tSssHatR
DzrnNEW2ka7wGRNDrNwBkBXkdQfBivudcje5Pnc4LKspbT6wMwKxtcKtOHj7yc0N+84WgKYOLaRm
/cElTCG+nbjT/U4NzZgfWntujC3txWTYZbGyktC3+vxhBN+sbtSAGQG/Idbgz3RbCf8JhLLh8qVm
A9kA7T+A9LJH2m4ozzp1ZKrkY43tMApNIytaHMz+fJbp8+jvS5AQ6WoyAkAOmYSkuWKR0Id9qwbY
zIafGvVBqnZkCaqBfhuhtDtezFWi96X2qSiENu6MpInHraYzwrltpqO35VyZGxd4FGEQTt1UkJcz
ACXZLhbkclXEANOuYqkJ88PgWtpl0/aVdz7Qzu2e60Afxks7VhXVFk/YhrxNTPQjq0KOQFo6zauN
Kw8vgr/TOzt40jpdlx+8aBxLNHJ1gNlh6rXe2fB5oiIKI7+ytVBErtIhe48AQJ7qGJvJY1OB/+QO
4VT6vm//IYL9oRH4U9v5L8Ht0T/+3/9Mf/v/XaSJyzn5X2qJV4TBi6e+Tbun8gjHtfxHP2yL9h/U
myzK8jC5OOFz6PhLhavhTaS8q+MxWIr3VDcoSPyVbALFixIVukSYXOguXX7phwrXsP8go5h/TT0Q
oST/989FuBQ6DKAT+CIdqr+UVl7VVlyOdUOffko56ZBiPUUsUZP+zpn25bHuxyCctEgZR1JM/+z/
sXcey5EjadZ9l9mjDFpsAYRkUGZQbtxIJgktHBr+9P+J7J75O6vGuqz3s+1mVijA8Yl7z/2907Kr
ykugC7/NWGn29ToEIa4A7ai3s/sfzR3++UoBEQQIwC6Lzz+NcBIHnUqwBq/GWmLXM+ZgesDJQMbB
v/zI/7zc/1VU/Pt44/IyKOKZyNM2s4v+y35HBfWSu9J5seRU+Rsq0PHcrOn0dwuA37ce/3wZhl7I
lx2HguXPg6/Mz3xfWi+K8A0KWGE9Jz4GDLiKBrRGbdji42kZCqzV38w7/rcXvoyZkaperkHCc34b
lBZcgGNn6y8A7kVsGRV4DL3PCEooEGK4RWXGLc3izapl8m8yEH9vyv/xkRF1QjphEozM/DKj+5cR
bZMxYu4M9SLNZMgfl8qeL4naPahe6Kuavh+s2jZjF89suW0cc8CY4re0tf/+9/3rBcvaAHk7Ui5W
asyLf38X7pq1JVzGlzFPAVFKevxWSyJiN/5u9vfXF7oIWS/aN/SRDCH+9AvPmpaCQLZe8OpLUHaO
3EwMOenuk+Tw7z8Sk2fe9P+fLPHVMuLx+Z9ZV3hgY/48XKldTZt1md6o1UJBsRKwM0CfWrhPfHLN
fsD4p6ShIWGNRxMnjh4erQF3f0XTijmOoIHcnUxqDh4pS1xfQOfCE20Wjp1rvVfzJUQuMYaOVWst
axETIF80m4l7hKyWVZn4VLrMdxi4J6V7Zclav/hSJtDsnarwts6iNz4xcBMZBhgU4JdNKoJJ91sk
Q6gxfatC7M9kimrIh+jYLUNd+44aT5lS67KtnMLPtsxr2neoJ7RivUZjd++TgfhMMIBizmMt+CfN
PAlkaP+C4ReGNYHfdUe5tbsZb6lCzsHum/XBD3eiGLxEgVywvqsQQ1T9YvXrZdX8JNoqdzYlM6Lp
IGyzO68TJVLotp1GzERRaR4j/qQ/tKJN9UhBb1si+St6wFFNRnl2YeTNo8BOPTnLOp096n08j5fo
VHzJ2fSWanX6kwWn44eiI2lNDy9eA/FudMy/P0bCkR/w3GrDzfQrV2FZOp+W04BRwhe707U8lUc5
mBYsG5SjlzwGRBuWdt+Mbg8X2RALgD9MkF4nVXEHfu5XlEOFPzMg2sESA4B0ICRtNwHSa+e6124A
ZpNE8tq2rJete1PZYGX3CM+q/iHXO2Psw5I2Srg/GLs0w7ILOtmt0WCNxZBdVTTzUt8adj6ZkFsL
J20dnyhpMpaIbKlWD9Tf+YKQZToRaQqDNjgLL+PHBxiIXB6lj4Ei1bJj10w8+SymyRptHNnkfSZh
SWljQ81ryQmFLGaioz6DVlQFDmm96r5VZ9GJ5KxbZYBLmVwjQfGV1ON655hED+hRYbUXP52brw4R
x06lw1l5BHuUNxK7FTIGJ2xka2EPhSaGtb6C5icPF1V9EY2D1KubNADudjVNZCbueobd3/Pa4M12
rM6/DlKXnO7GqPxnq5vYXwy2W37lZWMm38hmRvumh8md4hEUUGTMZNJuB/L5xI4MFi19Wv3UlBFw
G93ced1SqTvRONM9jwUnuV3aRMOEL2t4HQ0ItN3UIX4kxshWBl+GCQTvOTWNlkRFhZT5NNB4unsY
IVjeZwccDHM3TPtXBob5F7cwdRlWhPFlGwA7Bs4BCmVzp82L134kaQEBlgyXRcV0LAZ/ajPbJCRg
SsbkhSZu6rZDUAvtcZ2HyTobahLiNhvQf2/91dKdl3wtHOvM8EdPfwYwMt3PPpPW5DOgWA2jD1nc
ms2zbIxAy8OF2z24znXp4r0TAy7c64mWBY7upENJhOzdd1P+WKiswxEAtcabz6SdMvHAx5aokbMG
58JJQ4XLb5ky6KiN3L1bURXWG4ijI+OZeSrve8ct5tDIdE6dyTFhfRvaBFEzy3sXd+PYmqcZDSz2
QaMr7w2Q9Hdjl+cw7bs+CeKhbDOWzNDDUx7TmfE9Sr7QLbNRrOs1S4kS1qNHg3eRTfVhNU/pdcXJ
0kcrjXi2QwXGEzarCBfZmYsr7hO4oE89QVx6tNQOtwv9ptD5ilweQ33C1jms7Wk6E1npPDaaknVs
J9WFWdAouG4TBhB3a2rCcUP0ElkdCTprIne87LVfZ0vjmM+XO8NOST6ErF9kzLpAUkVZneAC9aGt
3M4W4jR6hcx5Yk+ZvDFyA03nFJp41c28+Rxpmc6LM8MG9FIz/0ppqY0IgF3/5mq6fs3QrCxiBL1w
Gsdx0BkegkV+BW5edTHgaty8YFc0J/SMJnhzgjoD7mN39ZVa8VVGjFj65x4v5+vqO9UH/VALHbqr
5cdQNRp29WxuDu1SN9kudc35hlxUVR0KzdbHrU/cxgTzWWUfjlc594xlykdDG613KE2LG00+yVjR
NNB9G/Ad3tKF+daoa/MnJ1SeY3XNAj/mMWdkpLVi4o3aySdeZNXVGDIi876XZPEVWZU+ls1Fsj+L
W72DYZqVQa0xcQXmpNAWLbxI12VhS61IyqijyiL0ZwI3t3xokvoqEFrDruTmANqDaI786ppRLDED
Joj6OrdwultJMd+QpDFfKWrR9W51bPN7zIrh1GvT/KPkF5ghaeJcDetiNMtrbh1x0+TwJWKkQkJF
daAWjJsaIO/YR5k+huAu4WE3ZNN9WmRDFEypl4yWWBXJ55p7hLcNQWqRigEtswrh0l3yAVcASmUv
IDLQRbcf3ezAkkiNid8Fe2P1zohEGjGYMU3bWmvtTKEpgSJs1IUeGieqncWOv+5gmvn9VGyKqhlP
aYH1lfSkvs63UhPFC7dMbexmUcOORjJZMcokeQaPhdk6Dxbr5n+qRf6vdf0vw2F3+O9aVwThw9dv
5tHLv/hH32o7f2DtQh5/kWSgzNCpTP9pHiV08yIQ0RHY/Fq60uv+j3nU/IM28pcpDM0idTz/33+b
Rw3zD3B+cIjx5bCpRUf5n/Stf1mT4mtFCkbrRXvMJ/1Tha5Jg2FNsfhhYwXpLse0ehrdtNgiG/lk
4vd3rrPfG77L52RPZ2G8QQuMTcv9U0Nkg99n9YDDbOih9xVguUJKpu5v+uS/7mIvL+OgrEduzBgL
ItFv3U9acpRrJf2xwchx400yORYA4COLj3W15rjkRd+DdoDxC08ADv8Nm2nz75rb35uSf3xYuvRf
Qms+7p+X6mwi9XFpZyggbdd85EDd71WxU8wvvxvmfT97EPghwc39sXKBACmCn7c5aLxuU3dFe+d6
hfnmZD37mwq99i4X2fTVTRVxOg47ttFBUaHgqp7QPsO815vSuDJ4UMOV6Dkf00D423Hp7EMyTQtA
QI1Fq0zJDyGEhN2btPLhE/6aQxpxBs05pD3cNok5Avaq5zfVrXd20IobtyVo2i/TZhv40M88zawj
Q+vyuJr8SrHMnUEp/7qB/u8s4SzhBvx3Z0n5Pme/HyX8g38cJZbzB5RmxKkXDSU2mIsY5B9HicVx
gdwLuxmVn+E5l5b1v48SuKf4wpmM+biA2TleFN7/c5R4f9CZo2yno6V7vljv/gMf+qW1/701xniI
IxKVCm0hoR6/3se/Th0AG+Q8MC9hV4vv5RGbIqlOvanrW1GI5imtdXAHfIZ5Q8Bkt11K3zmkaDHu
soAceChP1VVvduXZBTm5XQqtO0pimuI6aY1THwACc1zYgYnqkQHY7DqPgE0pX9oBTGaQR/Usrzp3
ZmNWmV9mQMQjFCV0+g9E5Wx4c23UNBO87JlJL9HbT/agr7yThXQfaR9LXr0djQgkw60Fgihe21qC
aKihY8IhDLWiDShepiu9K6qQkv5bM4PnsSHdXkEpZOV0WCGHhrgYw7G1tc2iue2xZfEUkhXYbFTQ
JZBr/HgtOnGW8n0FHlIsmbMfzXzZJrbL60toglWxDazmZkAtsUUaf2bqv0vaOk4XtW+F3LN/iMFL
76Fj0zPpRbCBrt4Tx53e1sD/OnLAYnDU0Zi517ZWPApt0/cVgHRIzkR2PadYWqS1RHOZbZrCjhO3
fWPITSzTALOMWcGX3lMwItSvY51AvP3qGGCYW0NFoyytA0xHQs1EEC2Bv/HmpNqvVWGRYJoWD3WX
XtlN9tnpVnVVkE260UaoK7W0GU+M+qc12Gk8OD/Bkh9TXbtvq7OTA+KotmjGroMBEFU5z+8Er4w7
8ArJgw9pDEr5sR2e6+IoVjgzOfTrCM046CuK13kwXriiWBb705UZDA+1WWP7RYplEXhHVejeqXr9
6rwgj62+PgTTAnCnWT6Sed0XzItiTxTHeSTiivnJzywbPxPbuVUu1xI7NNSowBbzTBPsoedvQOyI
p+36gEx5a8EOCAk3sraNPZJCAK4LUFy+6XJI+MWEiDds6y6/zfUEXFEylceyVyez9uwdoHaGLJZ4
6Nxy26OFK6lSQyGyYq+3/Q1ygDG0S/kpRuOzbux4XNeDVYzH3APTLwKE4Z3BFg0cCVFqSX43FsVX
nzn3Rqe+4ZuMIalRsBmM7MvugMOZC9Umsg2nDYBP9dmjbw+PRd7fJC1zDXhLATDPkNLZiE2TXRwU
3Y0n0kOj5BFo2Uc/Zgp1QOK+T3b3Qcv0MgVWUURLziJqRmQSdOegsWKLGZehlUQKpmaUi+FnMgyR
6Wnc9C6TsaW+k6zIQ8tCjw2C3tjniflZpJZ5JI0OsuQSkLnckM5IHuIR3cc7+5tNRzxXN6J9WA8B
Vf2U3ankykkIJOx72Ep+uBIpXARhFxg/3dU5moJN9HgEFqqMBYwLMCIkJz43fxm6GfzZqjrU3Y6e
mFCzDluu2K5L92Zc5Huzb0h+aKZo5RSDxD/VZP30P0DAxB1Ty9ymjs9475emuJDvs73rCdzz2mc6
m59pWWJgaSCE8UfInVoJ/UBH9cOOqn2baYRwlnZ1oxlhIVByhAgQ8oR9QeOMqODZ1a0PPszV9TgR
qk3UokXb+OnkJOVkDNaKioRKeNG+fQjIwU7f9Lz+pcIlbbO+193erm89o63kK9lulbFPM1tkR6ZH
hA4CJ6paby9Wc12Zs1iiuELHwzSA1VhixjqlJjOIKU15U0NifXRt5d+C2sq62CDP7X5AWKBFcCba
w5I3dRBaqpqcaMiRj4T+kPvpLpU2kR1FuZghLV7b7XppuZ+JnugZoas5WOE+nyZO51zJwQJ4lDBD
opCwXSS8pSS6KLHyKe4RWMJ4HIk73yqeN+TPmQD6WtkmIoBZZeldaFtlc0dyJTTHvvN3aWknrxWR
aGItueGZjepGmiSha0/1tej6A8DU2AGu9MJ6v3zv8anWeXnLPE+7bvraOjcCGCmr8Bxuqbv+sIzW
Dh2buIyGMPr4IgezAlzV2Tz+DGybhMN2qQgMnLh12JwzjyR7ednXZnfUCO05SkUObB8NS3E1OPM1
GrcwgN9buW3kEgMxTv1+oj8GHckX39zNFkkOQbArLH53nPxaK6oNJ+26B4JrzKQ3QQuGHlkxtFly
9uTDOcsy5quTeGVAtgmYdZ1mIgnCsf9Sdrn3/EqnnEv3Vebt5458W3Do8UKIGkSqAt4ckVeW3USl
Ng+bGSvyUUtLBPfzzhon583Ddxiai0Uny1p1q7iLDqTVPblpE3WIiEmaOvaqjQE4inCZuCVNmT64
AK/9NtlCAfuBNFanE/etc7Km1WlZqT9N+GlustwTB18d7LK8qrpiYO64kODrCJxm9LX8moStji2m
6P5LlOU3YlRa987I9um0trEBKntvJSveMc/bdKWzhKCsN+3Cvacghvkire7mat2iXvruRu0ECIet
eh8XnX7jp6+WvfbIrpii9u3dUJNowHq8sMYQfNMOzjLxI7By/eAp1ZZT26oHBBsipL6Y4q6reOgg
AR/AeTLD2nt6962vw51nVeUt1KpfROhdz1x5YyzaaXLGG6+7NPxFsDqENDTZObCXdzHfioJEKSfX
gt1cGVvCMqNAnTq3isd6iifKJR6l/vQT6OkT43Vok6BVDsNipButYo+dLtbWo0Znmi4ficU6qnRS
N6RR7129S06uRSRvZt4NTnLRbKEd0Jbqjqk+FFI7P6v0vQbVSGbldlLzge23AfYG1FzbHsWSv1YK
GiLkda0B5CWYbxyMIb/yG3vdeHwDrZc99A5ZYSPodM7lRa9QizRJlLVucKUV6bdnKdRk2kfZNXuf
+GyzNcilAOKNmwN6Ct4EyQVAAGSxK7L1qTXldm3gQurGPvGq10R0122T7qXgBmGzsWr1V36JFa6I
yZqoxWxeNWuKZ8sZ9q7DvSjqW6ZP3IZ64m99Z6kPlrPsLNlAV162cxp8DEQ72tldL04pboxWShLg
LhHhHMbBuUfHqBad+uYROvGGQPHdMD9Lq98jrSufxlbnKXgbKD3YVQNkD6HtTXLRFy2I4Pmjj3Kf
dfk+VdpnUKQ8+k8IPfSvrGquzMKMSP6AtA64VQS7MdMeL0G1sGE9c1cXfvVEd/hszHr5g3sSyZPH
U65JpuvG0Xcsd75d8Jb6QEkjg5nTN0M8YZlLVKfkmKc97LLeSZvQaZ81zPGRI4yNv871zmlsQQ1d
x0nHUeivSC5Q5rB5qHKLj/zmJhuzuOqz+ypD7DARettnDGWbTCV3c9s8O352M+Z6ETtQVLjUvDBJ
TQZvYryaBh4ZevOOkPuqHfyboMDPIrO2C5e82xfwrlSUYOZLmfZKvBldDwizVy9zNkH2697aEjZl
Io1kE8zTZvR2SGYyptA39oDejwwFfy9MKR7zWeyDbA/G+0VV7n1pQN3RGvs1kB8TQHvSYsGhrsNm
Fd49/pM51i2dk6FnqmYzESRtpN/mLgGniHmYGJK9nnP9rMCzG/eGOc0uCVQfZ45+Yb5X3WNT16xr
gBurz9ZvyBHlpptO1jLl8SgZlvmDCXHf1IprwnrJzWntM2y3JDRaJLSox16V2avvLOO/OaLqMqz0
Ouca2nTjHYy3R7XCkMyDo6fkoYQ6xwoFP69BzLnM4nxNThaUAbYuW+SvsSNBqdol65vK0+4VSQhh
gJrnqUzVubpIX8nplaCdNrXoRjj4ECUy45mF0VXnib1FKn03dHHps0KrvOBEOs4pzwJs+Xjsav95
rJbPts/JXr4PRudDZBBTPUQtC7kpbOHFOG5yn8fTLDr37BiQepWL0Ke3EQYm3d4dmisjV9fs/wxO
f3iIHaOcbKw3k6P/wGFwW124kQAWFXa8cKFxJV6B6NcWlX/Y099FSd6wMfHuWl/bpeQyB+vwOVWN
u6d7IJZpaCPpJvu+z6PWbuZoItgTyarbhAlb3b3hL4+WPtLMVT45RkNxDnjIphdWuSkO1jw+Ugge
RyKQtqK38xCJ8jGbwfQYz5iEAgC2jnlLTPenk2nHmfNL1NVHUCPLHUuxU2u2GRwQnuvZ4R919kj8
kgWqt+tspjWMY2eSdI7tMj4Xlsb8fLxRwEEjpzO+5y77ShZ9Oyb50xiMpzFFRlQb2YvdL9f2OnFv
B/uVn8UVezJ3qDjehLfNOnoCm/K2yV2er/pmQA4f5TR3m7KsWeGMwRNOgeEEY25vVx4b0HJERKjf
qownMrHIa0jUzBAn1vzsttZbDZY19oLsphy0d6myTVdXjynhilFeBbA/jZ/jELDFld6xn24lUBq2
lxBspR7pmozn1r7zvbT7gbR6m3clERMm1Wnrtfel9EkH9yRc6vk7URhjR2E2HBFQH5BHy1APOLGC
ERj2Yr4zakKvuFo/2ZMBhXRSJ2LnBrFxqbfgmmKWo1sCPVhe+jQfljdVVyDmqBLtd9urOUcCnw7f
WX/4yvpIuuZMe2/YxFF5OBtEsB3GcVuVsoj7wtvaTfIwj+0W+u3DnCebyfQ2TMhYQlg/677b+zPM
e9G+tBTuBFdTKtEj1WUkAX2W9rYbykfRnOq+uid1DxGm48XZhJjNZjnF4r1NP0bMudn8TBCzdw2D
lHh05eZvReF3G5s1cBNqqXxI3GmkU7gbvSD9TNJMnzi2y/QrsUZ1nYP9vAzqauPAFaU1myEf+YEp
SMK0ma0Dypdgs2a+ee4Ns73TDaWfwF0MoRTSjkpCsp4vQGGgpb5+KC+LsG6leRZKXcuKEtdmORYh
jW221PMpHTUXcEYYS+x6c79Tis0yHpQtqQYfgoDNNNT1xDigxggi6chlDwe83HWTeNPMtGbT02k0
dIn5QYSJfO49w9uhMp22AfvkXU2uZoiUtz/Yxdjc0cIa98LSZvJ6XYeciCnlu6+ktU1T33q0MAHM
ESJhCV+X7OEHR4nc4fUb2hyNQdNZ8ChD43kJHNVqG0twwuJlLMlVhU8Bk4UpRdGceLQUcuflqoyR
OSh++WFEhp0at7Ur5iMR7Vm11edi/YkYyGPZIpcDJ1BzSPp0PUyYMY5qILa0G+yo6buEgUFmblc9
GDdwrRfwm2y/HJwAL33rLUmocKfEI2/zwV2W+VtQT8VZ4Hi72prEXgcocLuIav1ZOAFNr17BrWjq
so16QrKCyMvpgho+WXMCV59ujKZVuyFNFgzQib/TuB7ek7F3d4GzFh8c5KQTlulGqknf+7qP4ZYn
1fJFPmX7MkyTE0Rm4Vrn2b2QdcfaPlkoMVpiDG2xn3z0ELpkil3Rqvd5V3FkXpgsqm7pfyVSV56H
QFoxmmxHvvzrqsbNrydaG43GqDNE8ljZXtQR2JcTgCU/GMIIcGrKuXERCH0sZpWf9arg+0I2lu8C
vdW2ramLM2Dt5qrJW+tEVjagfkO/KrSskKFydVLSMf0UEcHsw71nt/pb4qTjK0lAOmcqETf3Hlrw
jH1eVX4k6OQ9wsPIUTGpbveeHAAp56u1l/ZCE1s5mfOz1stpBbFrzWmEnKQ4SDYIV4SEFEeHGfeJ
YJTuZSjm9ZCPlkMOe5Z0oScCV4sa0xRHi1cNlT9Ie1uStEK53kjrmf6pQWXLQwaS7iHLYOIKdUDu
d2/geEBHHTwsY/Nuim4nO3GcSQvbpYY5hS5qRcI2SeypDgNyjypc+5EJQOM1vh/hcV+v2qzgGBET
T39W8WlOkEcd7PxsnmIa+ensarOJXps8+9Cjr69jd/Aceg+w2MGg6RFOnHZnX/Yqce564qGZ63Sn
862szjrFLffAjrCipMTRgSolTmZNgAGG6Nv5rUF+WooByffmd39onqcpMO40fbGpA+qr0pqvsVzX
oVmUA6j2IL83lPKuNdt7aOxqW/kYmZZ+2g2WGsZ9IyUUZja03vVC8g7JemU//kjq9q2ojcudOqfD
oWLbb0cW7mZyR9suu5LAN8vNUHCkIj3vdu1ifzjisqYlwXK5ThycJeHKUv5EhWxs6lVj2lpZZl2E
Gdvlo9E2kujbQezcLkAmYrV1+xOUNDNP5bkJvyjaiWisu/tZp9Q2TXopipFxek3bijQYRdwopx+Y
1JCgEyniDENbxLK/e9R6SRSSx3/3KJIOjLPmlSfl2dOeoM0DPHgPub8+Xs9m629Qeptny1aX0kP5
02G2DWK1LNLpjjinULrnRdtfL+Cht6NhOyezFWbHEWIEW2umQ+TeUgZDlWE4MJTZZBVtYD3qGzQf
COy9afww5Eia1Uw3nLusxgbZbAJ32mqptRvlfEK6Nz+YQ0V3P1r68knGOXImnAIaDXPhKPprP41y
HuIH2iv5xfIo3SqfJAjeRdJFZeak10uVLuzAe8YlppmS1dyOTXJ01+bO8Z2W4odAwvsysMy3hB4s
COWIwY8e0uZuy7FaGZzYedFNt6aXPNmjfCyansHikNwbkwGSUzPdWKqGsEAaesYdNl9vDirbYIHv
WT8Gc6c6Mb8G2N1OpcWkrfTK46+kPbw5b5ahpfu57F7dKr8zluE8CeObYySa+SopS+nDtZup81oK
i4ZpjT3HUu9f/NXjT1bxMgij3JBkNOOOyLmWGj/WG7JSbbxMlGxOSTTGBT5JHPer2dg/mCQZO9FJ
OwxK6w5xzkqUQrOrHC/qi0ZD3uM89bJMWbzbwz1zpjuE6duM2Wquny1leCeyxz7AtF8ZZce8V3Ns
SfqCJu810rk4ghH3q5UfMhwoTibuJF+DWuQxr0tXkgNNYb6JtUlDHgaEdKjJe8w6d+P3CM9H/bwy
nw8X3yf5gMqB8NPP0jZvdLtpIyrsMR6JD7WdfN22jt58OlwrLadyjOD/VicUY5NKsfErK549JA7o
D8iYqtuHadR9mC3LSRbmc62sz35w35GJokqIdNFsMjVZu9J7bko2ELghmTkhForQH5DP7bxj2eJL
zLxHpHrX60KuGVmQPGuniCmiCqVuMEzJ+7Ad5rhhNgYl/m5iygc2ab+07YaPunU4EQTbl2rQt/TN
T8vq8Vyv7Inw4vwYzHUVZjkZTFgAHzxUkIxNu/M8jrciGFMMmQy8sJ0hNILmX5oojNbyK+1xWPiD
9zDpMt/jfvFOzBv2jZ9kGAoo8nyfbFOtFndoxpHuBd0XltFqr5qmhuviP0DzXEMX2yWXiPPDdZwj
id9ZLDMv2Ay6QZc879np2C+krtMVtE+lS+YxY3oI39XXnOXzjgiXIebJlOu3+BW0Rxbi9WEOhFvt
LFd7ZXJwNdbMqskjfvLNS1rvsuz1qb+XRNa245jBb5wp0Zrqu09yxlv691Ibz5A/87ghXokrPp9I
1XKyXeezp2ei8ggxnGF6Iu8THRMc42d1rWVCbqs5IQenrNrIcwmrkL11atblzS3LQ5BAjOa50hN5
QmIAI+mwr/SjcLNh1y22HfVrz/KIZcbBgUrQ2L30QlM4zTW6RysG4R6rHhuFJfRYNyTfnIiai6iV
79lhlrO8rKTuxPUUnIpRmddarxP9ovnz/TJetHA6XWwarNtVNfaGzmDFeUHET4P9nGcuLi9Z3iOJ
9TdLYp49U0I5wVb9NjrpjFJSd2+sOiF2OQiI9IU+mIcTLK3QZ7OGaeSn3/XOQWlF/2NVU/HKg3y5
gsf+oTSRvdoq8W9EL/YAcKBKaC7tibysR/IkQop4pCvCcSo2mfAz/F0lWTiFxT3h9yvU9wJRjmXG
dtmcxFjvRtVuDD94XyQDO8YeGiMpFmOBtV4PDnHvy/xlci7LsnhJ2cM0rIeQTRZ7XCyXE03gfG70
TZqOzrXpcp+2i7Hp7eIn/u1tjQnOoMwLvVlsyWJ5lN3gHoB6RrbBoNoorA26Z34kk5qaPk5Yj7gB
FiKFhp559PCd9/JFFUF6IqAgXhPPCCukZwMVRmiB09yZeIQHOz/WWH96w2GqzRGd0uFmyA3fHKl1
m0ngX8XW+ahm63Pysistz49GTtBSCaS4oK6CGuY2/T69iD0LIU8ZCKWbWTdgawUJyxyTozrQhYpZ
aaykqSbkHWcBh1rOh2R21bQnOaqD2fslVevo7I3gVGOA3dttWaDa0LQkbG0nIsDtvIrqWbOWb7ZY
fFx1i2oC7oh9qRDSl4AB0ziWS2xVHaX+rP8Abfa4dBoRzHV6sCVeq0Vcidq4djp3l7PECtn6XWX2
fOTB2DMDJuPjstfcDg76VLDMlBdsN/LCYuKoB1elgb3PVM5zrwaunHn2Q39xjCPrkLMWwO4Y2z6S
mnwVbLfjCYvvdcEn2TZkskWY2/LQd6jbrKcmf+3nb9mz7EC3jvhLIflWmfM1JO5bNyxh59kX15vB
Aqtm4GtbwWPjWNXRablhzeTGmtS5ybL3Ru9e9YW1AuHRG+J5ojm5kVPJzyrdNVRlam/zxPeRM3Kv
GFpoWqMWCsozygYyOrEGhk5vIOzLK2IV52OeYcJNxpARFUB0/WpILjEwA6eD8hk1ELVwSXmwQ8zC
G8fYzq4kdUPtA2Iiwx6XbIS8BDF8Md6gwTTi0jHYdGXLcQH8tEsr23/0CubLM1IXgINefwtQ4HNk
2zH12u6y4pw0OPauKdKY0Hdsnq16c/LmHq/oXCybCiZgrEqbBqZszqhd1UkVBge44Z4RNaMnynnk
KWiGhUG+JF80150z6d+u/plP3fwxsD/cOl7Bi9/pLqihvhHBDfaJ+87Bl+BZt/kve3ZbPRWmsEI7
UFTc0w+NWmOvcIEFwfiO0XLNQ1JFnywGsrlERLoO7r1uJns1eCF/tmOmylIjtdmQ82hfOMd144F8
P0L7uFlVlz9KRXpyNlvfrtpiASbswZbYa+o0waidb0FCslk0EQxVLBuXxTjKRD0IShBbT9k7syJJ
qu8EiB4T7Sx0kRLuHFghex41t5JD3mvrneU7sRzNsMEGEdW5uErmCr8AanxPuSOIKnKRaxJ1iMAk
lLwvP3mgkDIZ2O221vpdkzFd75umiwNTMp9hjacTQHnLrXXJnFQP9EIR+vkgJFrM/n/snceS49i1
rl+lQ3N0wJvBmYAgmUxDpqk0XRNEWXjv8fTnQ7auKglSxC1peiSFWoqOrsWN7dZe6zdOXaqZk2E4
bcugh6kAU+5q8isIkLYkfSfxv0p84S7Fs8gOjfi7V3V3ely+quhBMlWgyf17OkIr/B/XkcSBDJHX
8YbiNiUpTF5jVAEkl0aKYlJT05vgJQEKrQByxftTch/NKP/WKfFj1bHLRF3cqTqGRn1wY+UABiTv
LcIvFthx/jPJgCMMgretuUJWkhhMrbKBor/mDbbcBneJL31tIj1DirN0IcyrNzihN06sgGVo/bWV
dsNnHTD8azDW7bYTKP4ZFIUccsarehD+wgxyDQScEp3WOeBAcDkJR/qv0bWafI9Dd4/HysoafG7H
/pMP2NgUu6dMgtsu1z+pddLPxHJoVbnDc2eGweemTe8HHqtdSYE6b9cRljB2YxY32O3eoHuPo/Vf
njiuctB6Yg5aLMavqYy3CD5sG5yNJmSMzFp0lXLbSxTvMmPgdK7MDS6yu7jmTFIG/NjbYF+DH0/a
lv9j1vsq52rGTAK4woH2wA6/t02fKd+EgnPfQ8ANpxucqPDCK1BVrB5auSLPBNKRes1BSQunVV6S
xrM9Gn+Wiv1ddl0P4rXvT6mACh+JO5sXoOiYKTeiKbwJ6HjYPLJuKqMD/TNsJaUnU6puw8zdcMs6
wISrHeS7ldBeiWZCEsnaC8xtPfjfcEyx6wxdjiyj2VKQioLz9oxPFbX8KHPjbaNqG6DYK3qIj3JV
vPoD1hKRt/YRNWg1v3C4IP2fiscpO7HKez3a8ca3y0RfjyOQJq/2dqU+3OH+ys6SMdmMvFdRaK8j
idJK8kC62W1CusQ95A07QXmrhMejCp/qBLV23G9ytB2EkXeDwtuilGgbyDeww3a5PtbOiBmbnSc1
ZXZtk8hl4mSV6K+0NrhKMQZSetU2q3EruYAFQ5BVIzj+OPmixeprawwHam4xTIJX5Klu2hInY9xr
R63wH4QKEgH9HwgyhjhQpw/z4Yfs8nRyB/Vn76ereORDafmjaEVPo3ZtpbUzxPJTkLb7jqYJB3vJ
iwrf994K6nUYRcAisi2tRkTncO9cjSYrG+t1a50W0V6Ji/G5Ij3lgPQpuFJOUT31WhvgCTQx71Bp
/FaROAVl9GTF4xNmeVdBY9InTyAojGZxW4hNuAeSNB6ytr/p5ZFUx/3+AVV3hnc4A4hqE1BNhmpC
nXQCv0KSOwaI5lY7ulHK0sCmQjsMcHyRN0mb6HtqlPFr0XcUUoN0MG77Nsc+F2BGLa+7mFbveuGX
TEzKD2wyyHkg7yyTGh5a9IBwZ1DVAIK1ntRSagPfq75YsctMQwHCkjlO0uixSAThO2V78xOOd9WT
WSvdhsZlhcf1qEc/3n/M/+Eu/zFpPv572OXmx/cfJa6p3/94qvlL9Uf28493GnYKZurLRzjm9Of8
jcaUdOVPUUE9GeF4/Z/eP3+jMSXF+BMvFAMAN5KziP/9AnZL4p8iAtlYXgMH539Iv3DdEn+Hsunk
eCOD0dVRm/4NLOYE2/61qhB+groLRBxJShlbBX2ytP8IxAyUEDfFPI3uoJvCd6rBmgh2y80Z4x/s
WZ8+fK0z22mG6v47GphUlL1Q2QTKdRxtDAZJGMI2uss4mMsGWQ3x9jcjGPjCoyc3gV9xrH3Xl/5A
Z+3bosibNFHveHDKKz9Be9AKED+6HOXkqyFHjPK7Jk3AcRRKZ6dCYhpCi6ZSfZdrFLmiRlPXRZk0
W/pKU1WeootZSOr+ctC5yCHyhjKUwYnWPUVW5qqoNXZ/eWZa6NsaIFYkN/1J7xk5jMwyd7SDafJI
qrcjm+QRN+ZDSS/KBAPQ6o19+ZdMHr7Hq2b6JSw/nIp0U8Ua43ge0f5FCqZWyrsaVN0mGzPJJmmQ
3kjVvStMSmnax7KKZyxEndEiffYSAzNddHIpwrXSru+jaD2824ZqrgFQT1ao5hb5lde3b1lKfthk
HZC9ojG3UsLdZgdAtG50qXRRPfFD31b9DAUexL5uqUPpD5fHN1ch//tLq9o7Q5iNMfdFiM2QvC8d
q7vCt8qNonWvGQqWgIplw8m43zdhnysPTcbDO3ENf6+xIlao0bgHGLToWckBIBh5+EQlOXujZjjc
uwnmRnoPY7TI2nqBajzjZvBzedhZUNZhrkumOLcQSdJhgMQn63e0ZPRtZzTGBrUNkPxKZyFHD170
8vc52caGIckKFmeTzjNNrBkXRIN0FY2YUt2JAWUo9NM8qumXQ7ybJh0dTLMYsy2m1Ho35JoS3FXr
ZD+2trapVrGDLeWKdWFLK2TabsvrzKHCvTC6069p4BrMuYoUBP+Zm0blogD6bNSCuwAfrNG/Deg0
aeZwM6AtenmQinyyjwhFh4zjHIqLqM8GKdd+VEaDHNzR394Gj+En65De6tesd+ktvE1scZve9gco
qJt8Uz17P6w762Gf77OdfKgHW6XB+7NrbfieC19/2r/zj//xd832d0RDPygged4p3c0gRes81ddC
CUIO7eAQp2fgH6vQX9BAOFlVUM3h/MCB4lxBfmEmD6ii7SO7TdDf1UX6E+marebyJr78xU/m9j2G
gcoCjW3MO2ZyFeRLuYjjTn+nF9R1JyhUw/Gj3vf/zJD+rYTq6WE9izRN/YeLKAz90NVLIqG152TX
2lXofAPWsKoOS1q+J5NFJINsgWQVFwqQT8eRvAEFQpxce1ADxUpxSfuKYSUNX9rxNajaNXhxuzAW
VCNOLoD3mJO7xuRZhOvFcUw1HhUXefD+zkL3DhlLaO0g/P0703qqYAFpxcK1vhRvnjgItWK1EvF8
17VFvKTbMd140k+9dneeld/J0ULAc4uRxAxOFqnR9JfjAYpya/QFIgJ3EtoLuw5+3sqgNLGwHE+m
Dt0Ui6VINi+pKprux1G8GGM1aJ3F3mgLzKMrOgjU4ChEZn5iQ/BemZm/69slJ5GTr/kelsyPnA+7
EmO2Nsc4VdQ+LIq9YAUPokBzwOUcN6p1IWefLTizXi3//khVUeQRhe65DiNxFrIwBEl1p5EWKeXE
xN1pirqpNAPeCj65Mq9iLb2urN1vbvdJBYhLGdl8k40xf70lQQmmLteHPQB3ZwCZSlPeCMFM5em3
y5HeF8THI1OmN42asEL6aWj8ezaVZhaXqq+Myp16JxzU624fXevaSv7kclkhE7HN1+kaCYpGhFv4
m9no36GnoBIS2ygUHa8iSi2DbFWacjfCtebadDS6sUOAemOiTlya/yQcl79I8xtR73kaarVdoPSe
oNx5pohT372JB3DcDTeBso7kglfSv95X/x8vhvexfQg2uyHxVUTwPX8PdmMKnyng/e6fr5LeTf9i
k+P6MZs2mg61ElDhvSvgwqwpVk6Ww8KS5P90HB4vDhXUhQztTsZrE0mM4xlSJYDpcpJ5e/C57SYt
qs8Z/IercMC38bfHQxQScB6PnCvG7BLNVFVMRn+kQleFwZ2vpqbTwixfWALza5RTH+MZavG8A0iU
5uYCHnp0gSYM6cEXFJ1WJvj9sc2lr4HfW9tCjBd8debnFeHQYsJaidRWnWxKZ58PyQl/jK3ygKm8
Qz/y0CWKLUJBGir5qaOS2bQL2/nMAHmmvk8X73IytOOI4EjHIiza6qBAILFrqdtpHuWvxDNuitZY
WIMnq4PhkWdOZm+wMyFgHgejcp56PeyTQ81xrCpQxULVuE4s7eY31waXjUIxC5rnxPScS4+5UZ7i
rFFVB5oiN0Fzk4BU/+8izHYTxJkw6mFMHwrDXI3iwUT24XKEM98KRAkHD6tOs/hax98KrWpDbr26
Ohgkb4J4LVc7IVgyqH03Gj3ar9OX+hVlrlSN9unoWhFR1Of8AERrfKVpJFS29RB8g1oV/+hcB5L0
5aFNH+dS0FluavTxABSZoDDPUCcB4OQisYuS4tJ9cWY7sXexx8PQi/+a34qVJRQYTbDesj7nTZrd
q0iR0L307S4t10INfbZrv18e3DQv88HhzoA8PfcxJdXZFvY9KXaRPyoP5rCSC9vYK+FVpdgoCTUA
uZfMT04e8JwYqAbgKACVmYNDnaUb+ugOkaVpJROoXeX3YHmAVt2MN9Gdtx230U65tq7Hz8J3OrP5
j+z18ljnueM8+OzwUMukK8eW4GIig266j4wlZ9JzMzgZ1EynMHf+Sf3Jzbq2TYjAfeL4WrqOEtVR
pmJ6qMLwGdLPGd2wy6M6synQ7IRXITGNKuWv2fqkoGfKLcDdQy/RsR3bezygbiupciSkm1u5o3QI
PDr63IvRWs8su0Ng3E13l3/F6f4HvQhvnHuHe5QM5Hj/C2XaDkYZjAdJmtyBXKfuwYEsLNZzQ+XG
EeVJPgNo8km2Wpp9wKcfDhLtj5iO+EqFn/TNfOv3tHO+ti/lM7Izl0d2euUwsg8xZ6umkiLQS53H
yFIwUukmSWi1pxQ+tPvLgaba8WwvIjOIJQX3Ni+4E79vgP5UNCFpH5BprcGlon9jOvJ343Mb22ni
VLfK82isLwc93RPHMad5/fAcdjGL9SJxGA++Ijli/zoJCV+O8P7OPT5ijkNMH/hDCDx68bVXxfGg
UCpSboq73hbWwMRs8UbYCU6w6+1gC5Y0oJ++K7fJT39rfYK1eflnLA10dgVWVe7xSOghgvkBaMUr
Q88XnqbvCfbJQKcSiUHOYBjibCOOshE1Sl+Nh+FahCKyRS/he1vuIHiZCAdv4yfzaS+thQcRUrgt
PAgP4b58iT4VjrWmGXjTLKQVJ6UOWhcUVPAC0SDSmsq8hzBShUVJOhEP0QtVB0pzQJ3gTTyBNjX+
WnrSnd2bH6PNphnxZzDm4hTtZ/tdU3Ya8uI4QGS2OiFwbA05qKss2LgLDxHp3MnzMe5sYvEBUxul
I27yM3jUNv5GdaKdfm/c+E/BrX8DYlt87Re26uk5P31ZS2aime6Twq5I1XzwBGKKP1XjNmqvkl2s
PHFZKwuB3jP2+Zp6d9zEVQ7dXGt2+jSFlnFr6cOhf6s3wRfj0/jNuske0RILbsTnoXQq+JgstmZl
vjVXv79l6AehpkhfQz3R5MSiwrKwmxgOIwywHvoi5tSXI5zJB6be6a8Qs8kz1Dg3xJEDXbzWHPj6
m+FnfpveytvqOt2FO3UbQRxYK7C9dxA/m4Xw586Ej9Gnaf5wMg2dn8hJ6Y+HeKTjn/fCpmgwkb48
xrNBJpVikuOpWTwbohmbppSWzXgQVLYDCl5AFy5HOLcDUJT6V4TZMISkLYQcYYpDVb6MQXQTD8ZV
kYgLq+HMPUilCJVlshuqjOrsdENWY6yH6RhvrD3Az6Z7LdM1DgGXxzJ9jdl61w1ohbzJdVOjhXc8
JeAHwixEgX+PMOh+8KC6P6d+/TCMt5agLtx9p7nvlC3htEOvUJdIXY5jmWM4SKGVans5tFZS6z/3
1k4EcOS6NCjB8MG/HcHTXB7gmXMSPyjcoEhiaFXS3D2OWgxRXeI10ewL1DPyEVAj9i2uKfzEaRnL
EwDVk5xCumnLr61sOniw8tJpN5d/xelkIrI7uabTxIZI9X6oflj5uq/kZhmJ/R6Q7HAjD8i2K2Kx
CorqU2UKS22L08zGkFg1VKaQAJ/aYbO1k/tRhW6m7B1cnqJ2X4NLEmBnxOkOA5wtuuyrwQ0/i7K/
M73HtmzWuAsvfPeTTUJHB4gRmmxch4j/ysef3W1D2qGeau2DwmQPqjmdE63wNmrkBQsN4bOhLAzU
TErUPIdnMwxyqu8CkvW9q41o48aQJ8QKjc4wq6LfXcK8tKkowdyjqY5p1Wy7xLgoYBQvThY+oy3S
Cer9H0H/PGrhrZi0q1I6+PVCi+Fk10whp3c+0zl1yGbnmVooMt6B0nCosKqhOnzVW5ITqMo9FZTV
INe7AZjT2DUL+dv00Y4Ohqnqr4I3nSpbBiXy4/nLAhy3eqsrD61cyKtBaFton+647n1ftsNQ3Ae9
Lu1aaDALW+XM4iUyZQeYz7yv3gUAP94SdLwKz0TehMgRmErjSpv8kCSe5RDhvtLYQQ5A3LSew8Lb
tq4pwUBYknM/M3q+KdeHxbpBhHA+z1XZD75RlIdoFMQWEAgQxbiyIJFIVvVdF1EAKOtcum8lBAMu
HxXytDlnX57aANuXY2viws1iay1+D1HclIcSLoxvQ8OLt5kRWQfNyNI7CYnOG7iy482A+CVcpDK0
u3qUHMZB0cKwwMkP/usghIqDJJ2yEtwWcpkEbBYZHm8FB7kHp6f3toHwzfbybz+5ew3F4LISweVQ
22DVHi8ad0xHv4zd8hB0EES7JAwcNL2shR0xA6OxywlD4Y5nL00Gosy+kFrkY59aVIjC0CJNqqV8
rWvNW4T2yU1rQkBRx/HBS+MSS3DFhJxfFr/Zo33/BRrQD/iMdFDnVxl+ieiXuGJ10Nu82WHnlW76
zowXPufp1qcgOm0ChRoHhcr5OC0gC6arVIeq0tW1aI7YwriptdKHoXuK4qhZGX4TXJlt3O2zQo0f
L8/muU3APjS5N9mNNAWOZ7NUu6JuEr06dJCKtjoa6E6YQXRCbWQn5V24mZxYEEgXllxnpz94tgM4
zrHRxRRQYbZny8jEq813o07fRygv2w12PVu5QuXWZd2vBPCgV2jEfLs82JOYIBtNPjKafkiSsf+O
B5vQ1ZJ8w1PYdV8hiQTAbSVRdKT4pfO6370bZ7Fm4+shawkNXMeDhZRNZKo3SGvcZMZSk//8kKZO
IxbWiqLP8q0M3g4qz6p8wC9M/+FRbRxs6a55vfzhTm7f98H8ijL9io+pjdXWtRiSNbUQ4rPMWAXt
te+NC4/rk7U4AU85EcGHKDQw5/0p3kbokY6RfOjKjT5eDcp1X7LzoSLf1/3q8ohOkjUqpgiO8ORE
iVTl9jsekVAPsYgjCSN6S/QVvLv+xVMW6ncnW3uKob43ZEEwAok8jiFFnVXVfLiDryIw51bRc1SP
tgmmZESd25XgqVaDjOqa51we3On1ehx5Di+hONRIo1WIvI/AmjeQ4MmTwFl/K5PgMRONbYXOi6wL
63r8bDWiM4TKgvPnmXXJi0PTQdbgPnuS0XC7m5HX59IBb/WNIYAot14HlCea5AEltYW9dpr/T+Od
TmmgguT/8/dgSXJq+EEhHWL0WoApb/MQ4pQvO/hGvKj9mxvLb372pHXocwlwTZpyN2TxQlJzbkmR
wOkMVwP0ac22YppIWRSihX/QRsGpKggacHur7yKs1cvTe25dgdMgg+LAAq49S9tgr5lhWZbSQXkK
201Tfi6Cm+x77D4W6gGIz+Vg50YFVFbiPcMtfGITE4jSUEVYWRzS1nw0RvGm66O7ukzeyshY2C9n
ThkwGr9CzfYkUmx9gPWoQq9GRjNE3jQ1WPe+W9gd55bm9GgBpEwmwzc83pZFgiNCKI2czKEaIbtj
vbltE9i12rwoUXdV6MES9OW0JMPblCxP5POxOnmFH4fME3Ty4e/UBzFIzLd4gIjVIuB4rcj+sPKS
pNxxHP6IxchYY9GVrbu0Wbd+e6vl2iS9wFXlBomDuUdxNzk53OVR9S1DtXQbaFX7ennCT4t/5vTI
UnCBYrqBPs7WsRZ1suTWcc0t2Sor1Uz/KixsSrIa/pZXciSrpKI3rWxNFIpaXMcG/JuhQL7ea1N/
1fidgsh8IthZbC05j5/OnQlOkWsCWgBZgz5r+ZdcD12exGRLCNKt5Rphi9KHVqj14xoq8Y2Jnu3C
c/AdAHuUqdA11OjlgTYFwMgz6XjyLF+uEeoC74p8qvHZMxv/O5ac8dPQNdAwqcR3n/tEsTAwGpPk
L/T9YfDUoRBRFqZ/8wQLNtibcO0r1H5o7NuD7+IqEYfC5xxWeMKzxwAXLAwWnC5IprndsUgs23Nl
+SH0a9iFoi+P112IApOay0K1Kr24Mm2s2fxwBUPF/WSqyALbA7yQdKXpWrVP8XPlt0lB9BfVc5h5
kSkYn9VQ7h4iaYgQJsqb7issCzq7bRImn0TK2uB1kfp7ATySfEWgt2yxxEmwAIFcudTAmJ8qtGQB
VHABS1MhHa+r428q5l4FckQvDhzdjodxMSRSBW8WqdteXs3zM2UeaLbZO0HsKgUvxENjik4tYFYf
H5AXWTgkp5/7cYnMo8yWSEqdJ2tTomgiGNrCX2dVtnBqzb8YBQJqd9xxyFJjzjYvFaqmINX4i7SH
OIEJ5Ce7diK4WyXyWElEde3yZ5sPiFYrSEd2GfLZlkSF9Xh+IOlLUI3b9hD4VHYGEQ5vZYL3vxzl
5CKbaEa0rUGuga9+lwH/mFa2ut63khAA0vDbdVnhq9kiVFAX3SYzFHtoR9qRJhrGQfSbq4J3FoEx
j5dBkYN6nD0EzE7v66xIeFyqup1BSTOwnmzNheFNH+njqniPQoOc8gafk+vz+CPyngPEpqQUOYTW
kZuDKQV2BoLn8kc8nSrG8iHKfKoCRGMk2OZQ/vGdSSz3ld5Dt7kc5B2zcDKW6YlIJJ5Q8xpyo42d
6Jsh78TadeLQOBTZaOMAQR8XMaR8HeIEmyPk20GK5MZCZ1rpcVofu6tcWNoKp8uG3IfuMe032ta0
i46/65DA+uoRNLzvhRgDEv06ynIHzrNDpQwzGnVT1A+VbC1siZOrB/IL6u04Q8AGkIl8HFUdLKy+
UVW6R3xJszYQuDXU2NRd8nr5U5/OJ1cbxY8JFT4VeGfzqSYlOmepENzHUi1sxFGnNa7JS6W/k/oK
LyyeP/I7P+kdc3g8HFjS6Jp5MjepgtCQGuH6l4XdsGkl5AM7hGO4t1TKO9WXauDFEmT5ErBuPlB+
wXvjg4xPpAKmzgaadkHRpKlUH1ByllfZkKCph//OQlK5FGV2NEtCBL45E+tDb3kHLQHgj7jIUs/t
XBDEjN6/KTVjXDOP3sc9Ml1xTw33oHg612aEnsyzMGIydnlpzO+A6YtxWWr0DUQSyvkSNEh6EDR7
34RGuik6dKihj5eOjB30pqiKYn053smwSLFkkBpAqDmo6OocD0vJ1VBLFak4IODH0fyz0J4vB5im
+OOpwr1JANDKLATO4/lOJjfXM7HVikNseKhBk8fQIvJf/rsgs0ZJX2Js1koECdJuFRav3fhUGEvu
Kuc/1a+RzFZAGmklkt5kAFL2uQNGGaDrcXkY81Nv/q1md1ZS+Hre+0pxyIpVv0vwemCjhnSp0btf
d0vNrKWZmcb7oeKTub0ZA7IqDomCigRyet0NBYzfPFLnQ5p+xIcgUo6VE6oQxSH/xnjGHYJTSMoj
6nv5yy3NzewIMJO2qaEkFYeh/Yp1nh0sPRGWPtZ0dXwYhxLAX0ULrDiY1PKF5N7QPknmz8uDWIox
24txLCAhFxPDwyBDNL8oyYvWLFS8l2JMS/DDOIJMHw1UropDOImpSUCz4lekdRYW8sJ0zAGn3ViF
VW4xkhYtIVXFO14NFmb85KA8Plfm8L24YhB5IRco/4cIeE6aegfU6tZK/vXyrMyTgvcVDD1AhqgO
P3QO9RRr1wf8yLbnaYHMdLLSus/GgE2EhVjqQkvk7Ox8iDX9/Q+zg4ina6TZ9JQprVVj3Erts574
zuUBLQWZ7ZVSEIO4k6dzrM3tWEFRQlhJ/8nzD27Ar8822zB1F1ll9R4FJ7ZcQ9dDQCUOLZUm/f0l
DYCS9gaFSJrlymw8Ooa/ViWIHP4IAql5gxgvdhH9QpQzZzPFJNBEPGhVnkuzjLRoqtDNy6o4KBYd
Yx7XqFbYMlJXCl3VFdavvz1JhOMNAyaOosRJC65QXPrxHcu7+GukdBUpkQ0P9nKQk6Iqa/soyny9
9VocUwwqDkWynl4u+/w+egiRAsxtFMWLb+Od/yAvPTzPrD8yQSAUZKd0NOZsZMxcZXR2G+bLwnzB
7X7oTYuwWLpQnj4b5kP9QT7eS4ZJhZxOBIlH+KUH6xUL+6j5fvkDnjmEjmocswtbVqWo1gRihG68
EdWHUnrGiXM7JvHCcjg/Ux9GM9tOShV2bV1x3HUIG8i081Cm6u/KTn7LYs9RMpMuXrOlIf2oGfkq
tsLr1lC2rez9/rF7NOLZHWVkEWVV9K8ODcLbhSk7Sg17HVtZM08XQp08SN9X54cxz+4qyYwwvMWr
94CRklY6iCHWn6pH4wpnJwxRE4c+WIZG3wZ138vTeub6+jhIa7bXkfaPo24KLIUx5qyu3Q4PlyOc
vs2Oq2PWPGNtUkomU3UMsQPrrcF/9yu6wVEN58yxPMyoF4a0sFKt2W7wJCkbLKAQBwWDr2i4kwPk
qKJ0UyOcd3loC/tuDr0MtIjTMyBSIBdrHFOKqN1I0ct/F2SawQ8XZYK+Es650wyl/ZXW3Ch+tRPD
hePxzM1/tAxmp6MrVLKaKcyRmHRbCdHEcTKQaJD9jPal5G0vD+nsBfNrtc9r0BIihII2fbcWJ6Z+
8q3ItvmYOZb6bNTseZjCjbb0pllaFrNjpR3/X1Bw7BwrB797NvvXsVogW0ynwuwRyJekZwaxe2JY
Tz/jw3RZEPfSpiY9r9NsE+GRQyna1gE5G1a+oU63b8bXy1/zfESDjG3K2sBfHkfM6NMVSTxyf+aW
gz3fbZ4OqzQdQRuZj+g9r1DYXlj4J8Dxv8+rXzFnt0HtBRbmQ7ylUyyjOuWtLw3HVNrViOVZliG8
IO8ka61U18oiifVkHmF7gkzUZfqxJqWl2XD9zNDjSha0fZ3/hRSVU8PKzbTMAVu//s0PO4s0GyRK
2abaJZ6+L8V7FwFNpWKACOmpdfBc5yhdo8V7OeJ7aeVo9cxCzja7MuidLrmEVLeOfF29yOOKnlmP
ikplAySxjStvnazoyLwgXKs/IrEa3gTOUj/jpMOnTD8DAA8UGkmCMzS7FQohHeMWK7h98FJ96X6W
TrmrHssn78F4zNfxl2bXPGX3BKeF5iy2v89O8Ifgs/ti6LvRxbhe3+t3HSVz9EPwhwpXSrVCNs5J
7vttjJeL3f9Ykg85XdXTsCfsLcAaUs45LDNSEsWs8J/f96XTYujlO0PtlMIaUTS3tjVHvtMXltjJ
uTuLOLv3xRiDyCgjYjFYD3KKCXyAHi5WVO7LiCHH5dV1cl0dB5u3G0ULyUK/mtYzLDAsLUyjcHpL
XDjcl6LMpg9fXjxrIoaU4cMVltwgHsrg3y4P5eTMmw1ldgh0IJOVRJ8WqJ9s5TrjqWVdKWWPkSBi
PQUa0RAWL4c8uyxBnLMwEH2hd3p8zJrFWNIXc7V9bLp2Evcr7E1wMPSXSF7nv9+vOLMjIIhjuR1H
U9sHHrQnZZ+LW7lYeDAsjWX6DR8uqS6LR6nKLM7Q7FOcNAjcCygrd3aqLRxop4nt+0T9Gs30Sz5E
Gl1RySr6ZXsEJcUH61v9lOJ9divv4q/Nt+4N8Qx8YZqlrHbpG87u+k7re7GkD77HVN0vOzsa8WgR
ni8viKUgs/cBjvNemGtcRKpgrU0slsLkRxXK68tR/s2h9OsLzo4IQQSGY6HLva+wX1IPeHlYX8zv
vHz0V0F0mmCj5ws7+PLqkMXZ6Z9VILh5Cmj7ItsqaCKjsAnhIFrCkSyFmR0U45CrfuwxSZqXr3Aa
AAX8lvaObJULn/Ak3Txagye9LhEaVqgMTFQeOIFncx5NxPAtmiWisELz+PKELQ1rdk7UoiBmkcnX
q9Vvrq5e58VXXv+rrlScy4FOH8qgmEzyPUvT4Q2dMLMTNTXSquq1fQ9/L2xXySO+URTrv1uto9tP
8XaJSTcdPbPsBHAD/H34IDS61dlmVgdg5CW94b2lrIdcoHD7H2xcIkx9Qm5gJBdni90CK64IAhFE
bA2o2MUVzoGI8hmRtnT1ntm+H0PNcxwh0VvVh2S0R7V7lRbrya5NCX5enqOlILM1bpo4OhVgWPai
nNlRVTp6hZK3sbTCl8LMrkM5BNektIzFMLqVSuNBRDgcUdPLgzm/4AC60NKdiIbzcpaOc1JaF6K2
l56SvftS9ChF8JpXMV6lDWGXuITWNlI5l8OeH9yvqLNzNhsHMcP+RdtnEzTpU6296UsyfOfybhbD
rxizdTcRoEYjwwYJpNotFknqOn0y9r5TPsUb06mc9idiv1tllWzkryJefX9lX7Or/2qYc5Sr6gKv
kIpB2w9Sw/vUwn3hc5w9Xw5yfgf/a5zabD1mUoEmrss4O+Fl8L+M9V+/9+drbF1MjGixckhMSp7H
131UIA4feEVzj2Z87EAW/CH04hLP8IRvMh0OE+4QLThgiCdQFBPAoBRXUnsfCanY42TtCp9Ns2zf
omFs/lLltAgdVW/K1zBOKIc2voppY+ImrRM1Xv8SdBLQchSQu8+Snmv9CgiGF+MM5VqvSo5V1aqn
WD3YCQJbqZ0IVS3Ati/qhRx2nvtPowDpKxtsJ4AfczEPq1FyxPfj+t6X4/FTmxZYApVFQiXTQL5c
wkEXbO7CXprnze8xEQ7hvrDQ7Jtf7UrcJFlhKfU9Z3n7Q+rCbgUCNrDTDtFJLVfGvyKxfe4VbXd5
XZwZqzG1LSTwcRPeZJbUhhZOyhT/u3sEgR46P0g3fhICbm7oKSBh5m/lxPjx+yH5sqxC1Bl50c2W
+hCDqexGrbt3TVRHfbf9IbCpVEX8hNHVnYvv3G9e/HzbaSr/FXB2CIcaQryFYnT39E98lKSFT1ai
d7Y8QMeqKvc3nyNEY1Aq2qCgxEUEj453mmTmeuiJfXdvufiwR0MZPmKP95LFhvu9Ktsl3ZJ5VjOF
Q+MIhDbxQFHMDmEuGFmPvbS71wyUgRS8Kh0PIbhVkkUurq0o2l+evZO0FxodUDqQqqDaaNzM4Wae
plW5L5jKfWz8DBTvUUPDM8rVq0gkd3Nlp9fMG7lLsGDNb9VwqSB/sk9A0dH4QkUEjAraz7NzzCpN
TQhh2t0rQ/i5VytvN4hevcKo+8XKFbT5c9+ww3xJhemE6sCoj+LOMqzO1bsYJ21GHUqv/aBufE25
6QQZTmqOeyja8cBxy8rdhZ0EDBbP7chMF86I+R2hTbopsNBBpE0aqnOcTBmbohDgunavRaLpZApW
0F2FncDlCT4bhUVDyVIlfX3/Eh8ehhKzW040tftYcIttmigxSR4cjstRTsT9JmFdeouwQdHd1sQ5
C8cwMwW3cSF46Hu9eZYT00RZv3NF3J7dNLOLJNW/pGEFuSEOMr+347g2pVVupPknPO/6B7EM+m04
1LhLZtFm9MTiesSM6O+r4P9U2f/Bcf9hxpwv9Zc/fqR1UA/7L8mP//nHS/CjTr8kH/XX3/+Jfwqw
i9af0F9447AkJ34madk/BdhF+U9AXCa9VXbohLr9xx9pVtb+//xDVv5kwtEPB4IL9QqJwH/8UWXN
9LfMP9F5RpZjAiRONEXd+h0BdjTbpzvk14MIp2tSdzJhEjPKQvC4Z9ea0SR+5YZmfpXHWH7mKwm3
tfE5y5Uwv6vaQesOTa+l5UuXV72yT4oB315y5MgXO2y/qriECVx7hoSRR+5bN77WlN9zUx2Th5by
n3/tlnk9fDZcdBT3ltkVeF27JSg20PJend62HRRayR7cOPsqBiEE1mII8DkfilrEmUvDKmRFJ79P
1mI4ut61aab5vem2CTwm6PbboMGkwqn9uP9ahEb0pOlD0K1GPB+6n00givA3LFzP13TuveRQ17zY
bM/TVddWGob6htmp0T7nyDAGWzMNkqpaR7HcmNeyEVugLGNBABAjS0NSfRKbIst3JZlJjxp3UrwU
EOy1q0wJRkyhEzxhbvXKqKKd7+tZsq0xHH0qMpzcdq0Y8ucbnWzm15SNi3HVs0ndm9BtIzW2hSrH
n9j1u6r/CsrHwB48KcbhKuitwliN9DettapFqoCzidHfq+hdmbeCoJjt1qhLMcMVNkTvc0h7EZdt
j0as3Q3iqD62so6vfeV3xquaytCXVVxCG9uMVaTbXUmERKplSpuDWix9D6ZIXWBgE6qlD//btEiq
3IqmLdJQ/8vemfVWDmPb+b/kXQ1N1ABcXCDS0Rk921UeXgi7bFMSKVGkSInUr89yd6dxu2+C5OY5
9VBAwVWuY4nDHtZeH8bfzTIhrZhW0K+vTA93GFAUf2xiJbhZvBbSBxure70E8jxkwqZ1JvPVNhJM
z7KaOgc6ie8oGepUBMBQFkMJ6mIR/mglWGmkeQ7kNn2FhG5wS+rnlQE7GcOjbftBOx1Q/sCBCzxM
HH3KOUL7MIp4SdEzIR7cmkWm/V4JtrrThr9DG+I6qH8oRPJAc48sjYH6YGqth6hv39my+Kgq13h7
dwA++XqbOGl/S6e7uMo31/7uPFwEK42xG70PM7oNl9YTfaWWlJNXtPf9R2RKyk8DaO5pBcfcvn1L
DeaygJ/MzXBjI1hgooRLrdxrl8nHdm6tuDbl5MZPlbJo/upHOO6dphZzm/sokEKeRxz/6blQQUjq
NifqcWk3ZqpYp2F/6FQamAbzysUfIjY5XmIVOYDa9Lr0/CbATbT+TteUFhcyzAIN1rLc3inoU24/
xeBUHVyIseZLMjrT7o1fQCvtRNpFV9vGVn+7aA2RuNcAbN8NCWmhlQU5YvbBDg74i7xfhIn5r7Yc
unEXd+k873oO9PMxifk4h1VKdL5h4hXpdVlUMmd9KoGLbjNxI7dR+6tkXmMMLmcLXm8llhZ0oGIW
wPrlfpVQ6c34SJB9dIXBBI7hAOmeYShTnrmSc/FEU8I6g9meDScBd2y2J1SNIJFORNBOqH14dBwg
v6XykqRd8ch7a2GgwBUGgoZtkoBfOx3Fjzbx6Ts6Q3remXlb1l1iQkse1WTCEdlkllzHeUe207AF
04qJjm06ljkFMlxss6UHGwYCdUTK3FrP5dIVSSMi9Hk/OwKeTpU5H6oKAVCpd26eBlan2poIUngz
0CunB7Y1XZrx4azAvYfQSrQodMC0f8hrYSRUEwk0nuEe4BuJWphY+v4Q5ZGPmi10AEKxUOjy0G8y
yJ4s2GnocdvFDPveuETsiiH8cUKlMIpOUjmk5xggmHXHislnexKuKSYqFKazXnThMV2RLXEojnnc
Sn6EYDL5UlMG7jVYh+ZCQ/A5q37YQpQbMc8wHzAyzqZ9PqxBW2XBIFOMzBrMh8Ct0mz7RUCucMkE
JETwi0CC1gTRlry3mcIrSnXpRTMGGx6ajMvpDRyn1lThuI3vpQa+plI5c/09JtZGcKN8v85VpHLz
S0yKjmBT+ScMZF2TEhTWGZJlAMFXc7RFD5Uij8tfw4rJLpmysrEdpJh6/kHKLw+2nU5MrOwMyPM5
WwFnNHoDQkzLBgYuoA6rsdk69TsKwbPA9PspGQePlZl9Rsyz25iMQVK1gl4XoQhelPvhsfVdgIMY
1jEt59OREK13Una/+2Aod/2WjVtDxxGpWmYp/+5Vj9YiWHl+3F6SwhwRsAJU1C1WPPZW9FULt9Vz
kEoBlFhWwSvoHmDpV7Di32GnIq4DAizkjgTJJ8dUzDcL82vfhg9MZPYqtaa8koMHYV4h6Q70cA0k
D3wBXPfCVSlwuzkBkjlhhzEnj7mC1+TY5YcUTgIOpd2Kl/OzypYblsN4GBH5Lp8w8kaoO5pyjJtW
sri2BYOpw8DPfdgeZgQHx411aBxhugogWFmPGoF7xta7uMsFKOn2KolBBHCbGb+tBPRwTPUBGMas
acc4fJMy6L4GlUKRgWUBdAOtOh//YStmF3sd3y1WzRFYg5sEzoqjYUr9KRgmAlYdaTaDgcLIMror
izk/ASPJK3QCa0GGSyTndUeMAcRLJGNt51GetjIaLvCIDqYdHd0EwekMGkvs08sMsr2o0nUG5Ro8
+RqMzlsU3G29qHSnY3Y2Q6pOJNuWg6DDOQEeTSP22eGAOmB0LwBTeuuPi+c7iFpH4GbjiwQ36TTY
YHsAIxyUT01neODLxvUWkGWGgZEZfDafbO73NARmj1xxqwgoH9XIqDkVdHC7HhFX5aKF+Ypo/k2J
7poCBz7c99fXdM1BlacL+UVLZE5TlP/xC8+6CgOq41e2DCCok8VNL85n42c2OtLXcLBcmmCLH8to
M4clBAQr7ZbxGQ+4+wCycNiRDTK4ZIQIbV1TNNFWhAq5vgwgnFXY6LiQgxjPzHp1cl7vHTP8PDJz
8QoUebYwfgqn1u7csETvdJVbjs/A8cMqFSZfwMeSOpRARg1WicuW6hixhu4vkU/h0FnMdUeKFtTJ
iNRJkHd7vUUQgm7zFw+hlxORyvY4huDkmfn5uh8pmpagjKoCIzFoxoF05oEA0clrZ9F3mRyAO45G
OQiaONEqGcbuXkEbiuXYOVONLSyoFiC9cZCnY9MDkIN3AruJmW7vpizzN8wAPwcO9d8NRqMChPMJ
TlE8O5mw/F0s6Umy/gP2dQA1Q/S7U9pB5xbKM6S/J9cauEC7RO5Wnt6BXn2r5Qg6vdIwIlW6/BVi
Wx5XFoJOFipd24SVuPyy70VkLMeYpbp3LAO3TUBgphzeOXjlTZL6K2zlJuFbwwr9OsJXogq9/ilY
jFMDx5oN4DbMdLnAfU8FOeMsPON2ZpXqpN3NADXDtf28Kfa4AJhwZDICD1n2B0r1maXLDeky/bZu
QfrZ+uB9hT/mAfC0a4wZHEuMXO9gkNRI68nb9EOngzFqrbLMv/PYpVGVCub3QU4JYISRwgfkcV0A
TY7zgp42b/XecLxjhMYAtXIeNhgcKyudJNcjpz8pvy0rMaa7cgjfjQqewGYOTolV73ZgxUuciuWS
9tsdFzq5Iozczz5DIIboNC/H7LjmOGTjPp8PmCgk9QTCbhOxqZiv02EjV9bmt3CChg43HhimdTNL
7mWWI/5cuhR30DTv8hxceKg/KzUG8onJMFH1GM5sh4HP22lzDOy4gR9xC/CdUfQYTdOeM0pqE2z+
GSKL63UKLCY9F/0EJk/yGVJhdzC53i4zbNZNVeDHfKWGHDszv65ivgRDMOHZY0wtTGnSULq4ZhMs
/BriBSOd5Q80OADGuqth0cKeZ05/4T596HQKZOAm4C6JaMohxANgwySo6gaEA3o5zQIUcyIB/snp
Sc7DC86nAkjowdbR5r4lCY+RtUlFVTY/wtAxeRIRj04ZoPUIULsYHkUWRZLezeqXVAo1oawvbpPe
lddF0pbvXSfKW+a67j5IM9hQa4OadrMsQXDn0hCY84CKHSZX74pohl803PPuPZMvgPKBTxQvTWZ6
to8LxHvxHNCjp/FYa11cEOJ9wDguqcUc+PjI+uTOrtutCugTL9PfpRaPkGjRZxTt1vUAUyz3B8fX
DSraap/1LZA4NO11rXHuXCOKEZVbuoN0QfSbo3wPRPDGnjDRTL9xFqy36yrCLz8tjwvt9quP8wNh
M3xuCpuWsKHjYaX66HNckmOWmLd8yJNX1C55zVMYOMTELldTi+IoDhKFERw4mSDiKHwDbCz46Wqy
b2qbRF3KoNzhabYn5gr2B5xNQApGz452W/9QYGovCoztDrcz0W82QnAdpuaxhZkymKqFrfk4Pvhs
uu+Bl0cmZSuzbgCqzwkgIHBbHdV6o/L5aVTmKmHLLYbRJeKwaf7VoeJ5CylnAEJU8jhoUJQtpF4x
jAZr/HDhgWOYq8wiRB1TVJwF6JbgGAPpVUueZ9mB6607hGhV9rZ/RfALpjMEoYdMLRTn2M9Wd+bD
8O4pWxh8bU1+TWLEw0VetF96wQBmN8MiCfrE9tFnHDKMvKPuj/Mkb1owhpDf0xQLYO3EBxof0wt3
kEKNQxjVw7B+MNuTS4+SbVIzGPjDX4zmB5F53D50YXheoetvrTG4SxYKD93MyGuTUgzNz+YVSO7y
ACe6lxVUls5my06qPNytY9Q2mKffizh6A/p3gv5Z5AeQCvdI7SvEvq+UjvjvwdWk/T3v8rtuLLua
lv0LEcs1T8KakHHX6+EpM85e9OrLSjokt/nY49hY1NkbHPzC8/EgQ+7OXfQjBEUm/biqJTEI12GJ
G1g2sX1WMkkuckW+BgH/Wk3ldgnjwFcABpe1FOMtI+FJwNyNCEXMbnTzycetamhWfCzjPDx2CsYt
IJIO9zhQLhGGDLecP+ueN6psf7dx+D0jvwUYejwhTArB/2ADjieGZ9bDrdrN41DDPfDgUnyyfh1w
VkP3u9BKYj+nFbIsfw0jmpMLk/l1mB1K4jBnIdTcQQsAImfKj6lX60MwE2EquSHmHue2OwRtsVSF
GnNoNNvtG8ZZ0R6v7/zXQXiuBNqqsc9qlUABmMHi52om6/CSDuYwmBVHKtxFfBYchww+C2LmhxgP
ce/LEUaoP5mggmVlW2dd6K69du2NAnxXkDE6Mj0C+L68zt2mz4noQ1KJaTmrTsvdVGbQNkbuB+zJ
++FPwtnZtu2fDsYdbmG4l3KnAbnJsiK/0AkwWob7pMuBA98iiUDCKbMLc77u+OzJLTdq+lMGXO+Z
6dZ3GQzzBfXnpU7xrmmVMwkSK8prw37MMMZQY7QNfAOPmxg3/Y1vZyga0kJkiGtLfkB5qz8Nbl5P
Y9rOy15I1qQejhByQtqv2pVflI3lH6iZr/rMI7VH82Q3dfGlZwzYapStbgaGrKlzMAEAGtl/UI9g
f8Paf+kQqrI6z9ez6+RypSJ/rUHZfctw7FRejTcM9Iz9WgbhH4t1e8QZ9HuBecVXnHraQGVi6zIA
nUrPmXsRiT9I4fLTUJD5N8kU0ny/hmjxdXNtygCPpw0PyofTIWvD/D7uEDjBJg2m7AUfrlA7HG78
it9ELMY6BLawSgx5w0Z/ERP7nnr5SnH1dYjDB/c0QhB34GG650X4AOyKPyO1xYnIPsAZjO/ciElh
eG+c2hxa+GFocJt09aDpdzesJx2ZCYphJjbgOaDe1UvOrozrPchGHAb8ZoiTo8RM/BMqeeVumSk6
Lmm7n4Pe1rDIVGeV6q0S2fRLF0weLEejLUooe9R6C5GhJty1lU1jUi0xDXZAEGZIYVsIw3ZjJwGv
xUg4u6wGalcxSfmc6CW+k6hyNFChXkUoEF0V7TafQZ8HfBAVkUaUQgLlR/WNIya+8ammTT6WbeVT
hjOOz1Ak+/zM8vzLhqLfW4UMLV74QRQ5ViL19wK2CY+0pMUO5sk7oddrvRmGV9xncIs0ZSrqHoVp
4Hj6AGz43CMEn5d5wjAUjGdPzoz6oS1W8RC3oMBXziaaVNxPyV4mQb+f/GSgFhawZjjOAxoLqe/A
u4frCe51VB9xd8byNBbdfO14O87wopHBPmXF7sedrgfTnRZvnEp1ZDlBHD4FpDIZD+u86J+hEv5j
YPP4NKYrnzGd68pPO6D52mTAtN+QeHtrefAwcp++DJCXNggQf2WxChqCJPSOGYpsKS4ONLPDzmxw
W+TTm2F6qq3O5irmmaqSsjssuT2lq0bQja1RBYasTYzgk9ahV/gRGJA7pVXf8P0RtwEHEh4xbXoX
jK1+Kqbhq9vSDqWx3JFKj3Q4qW7cIOKIyFgHIkVGs2WnYo7tgzTrBK59VqDkU3pEpOTbSEB2Zkhg
Rzd+QKnzUMpe3BjDb6QG1gtJGmsKTnDIOUm+WLpux5mBf7WW4aULkhY15mQvtiBCkAsPWbxNBVZL
042mf7J5P+oKgPAfr508PxvMOwN6UrruLs/g6VslKgyOyezh4klUaj/zbKYxKMppNlYSZYMsxpI8
5bbn90vhwi/UDPugFl0EK0uJ7hBG/wEEuQtoGk51Z8f4u/M2ecVlIZJdGitA4zHGeyLjTGARuBR7
aE8EEPNR9zbEijQkMYCjx3G3syTgUCEXLMO2SgSTRw0NB+Itir0AQRFSkTomSCGSqRW7EfxuqBmI
nQpcnet071ItL+2ICiqXBiXxMEW114gpaLTrcDHBkh2RKe0xO6UjDtmL1MvNYkLSVjz3A2kiZbOn
Ie67pG4zr0B/7+AQVC2cuLVis+FuL2zP7jCw9XuCBSpQUsGfYnAkxU7kQb3oAEsaEVVwlywuTet2
cskjG1j4WyWd/Yph6gOaPIV7KcCgC8jycib6JQbrb6yIsKSmKUzFEb1HWKU49PonLkl24UggEH6E
230WFXC4KlWLEIkpLKacxvQlC/1NEKem0lk37U0R2B36KriTJET9D7yDFBqCV6znERU3Wc3rLJbd
HLfhSUmJUDLM4TpUDhjECqcXmCz7bkfjEBUwuEzwcYfavSjgUNQ/cGpRy1oU2FBtf0lj7d6QbpRH
qcLhhtD2psDt0ZTLFF+0xEoMefg0qOLaiO4S9PqAlThUNFAPaU7nBjucHscxTX9tfvT4bTDHIHcX
PvbpLidQVE+oJrPMAhgdyueezKCEBii+In7+8xMquW1BZ2EKL8ppXeXx3KE0w1lU8QW+0V22xTXz
Lm2bFqnPkScZJrHGcDrGLoMtKao08FiVxRUcfPsTT2KWVi3J8JTK8hSsAeKKghXlMybEX7VjZzWB
Q24yQKoyJBq7VsSQy1tUBG3hk0NgR1QgMqTZHJFBtOwHUGT3ecRvNuDSew7IAkRrOwyHgSNjzIK5
CsSffemvM4r+B50e5w20KFQtx31WTProe/XYuvAlnVEjXSIE9wN6WdhRaXfPhvVJ9Vw/gELVvbY5
UBGY/xYNjr+8KieOwTk6UnYXhKKMqtCO+okagPNQ4C4HWEX1RTtWU78FD+lC1qtVrO0p0au5TzV3
yAcw64H1NWH+FZljtk/G9pwPGz/Bk5c3mkAT1qFJXlS5trBWL6aZHnz0gx30cl0/eZi1CMQHP/nK
/ZR8Kngo5kA1RyMIjNG0JHmD8weDqB4W/2+xp/Nz0Jt5OGSdL67Txfw0klg2XwUarc1qDUm3R8kP
/0muyz06XX1YQ7secuTruAbyScQ70m4rUvp4vFCMnKL2l8X4GQhKvGOD5ZHjHDMjW/aEo5tWwSD2
MBW5uVFREb3ZdRRx5dAe+91ChPIyoad7HS+4Snchyq/H2ViUNX4snJqonDrg4JMfsOjswncyr39s
0PeVLTUuOJTVAqSCwzyYDyFC3DzZmqTbAVdfYeoEQd1t0Rf51qi426AqxRR9jIMfQXfSz7xaVh3d
CT7T9hSbra/nDpF5V8gTntx8r8PVPfeQqzLEteB8w1c33vd6QsyoZOQvWVyiUJoEZPxwwto7fMpu
RSEWR3015mFSbzHnTwJNQ7D+0i2pUQbc2TgDO3VGkbPCKoBnnCrL4xT1cbtruy1BeVj32zHD98Kc
cv8zsKHaD+RxZ5vx7mjFTGTNkSnYZkD1m+BQzeNzhux0F8ShrCLTxscUcoLblaT9Cb53ma5bDL2E
mL1cghcaUX7tzUK+XZ/n1yV3ao+QMP6yuI4vWB41T9roaipsUVQIwW4M0AEVD1f7lAdpWBWQBlUs
4qgOdn6rUdmef6GgPAjcq3F4wQFcb+GAcRaT0WdrN7Q0N5ObxyBQ9JOFXOQ7o0Xws51XjbE1E+L7
WRAYgktgYUBTI44sPkKLd3kGf40GQ9Mj2JmaYBTgXTr0Wrfz4tblToN00sHUCzFn2AvXdHyV9xhv
Dz4Azz2xYsBTRu2rInAdeGB0JNdt1p2iqcvvMTKw1mJ1fVOiVRSh+hEJUKMlwWdxQZhCckSaFkbN
tfbEf45l5MneLMJd9ei+H8w2tGvdjl32S4wD/zApej/QfknTqIz8EigV4TnJR5hAhWdrtgPNcygE
twl3waCjAM2rJZkfCgJCcoiG9A0q5n01x/P7FPTPc9iFe58uP152kxbXPfZ403p0P8t8KOscwUGD
BPoF+pHyps2T5cRbWDy34dABrzLEV9jwMAMLlBZw0RuLX3xaH/jo4zeT6e6Gj+EV7MrBgtySJpvJ
qYigAVgc1I4QmFXwyL2jbn4u8j685uhL1/OYfoZo0VXD7POvVcavhRsNLiT9Xvr1aQjVS0R62bQW
bQXMfaDiGwxwoKaAROJCU+mBQqRZgb4O4g6uqkYg/W0mQWBosfYBiiEEduZwt67haFk+9lilzQbI
MDIdbvgVWuGvUYqcysGeFIDQ4byZLb5JYJ+402qGbqtEao+AIDKK1zlK3z3iozSYGr3Jwh2CoehQ
6OsxDlrq134eyQkCj2WrOZkoasCThVx/ULiDatR+Uf2TLkKh0PThjKAkS+BNNF5kAj9itoU3gQ9S
RI2opz0gMUTbE+6TyS+rV1ejBPU94hJNriPUWBUsGqDVr4ak79+kitG/Xbyt+oIlO72lCLd7SrOz
UR79f2yxYwSwOMhVNEJbXWJGCKktYZ/JCuVwpbXkDt7WG6p4OXYboktEGFqvj30UFmh7GUgG2pY+
xnpAhthaLDQ6oiqF7qX5HRVBv1XLPCb4GSZ5CgJ7Q4GZvI5XbXGxILTBZZK8GJhJ7iaPogesvTxC
o+AFcvzyd8sCnF0hal5ZLTuYzyR9sNbeo4CpM9Jw1vY/RxlDF2keVA3KAfYpYi2QH/s7FD044qW4
YXOwW3DG1xlcbPYI3nPse9y9aNLfkm6iuxTR8a6jS7zTiYOTd9e9Fbx3+9gygsl02JZ7COeqmaT0
GbcMuR2GTdVpRhlsG2P9kmSonedBVpEcHvRIq8LrOObxw8qG8pqhcY96ZD4+zDExezyH6LRpQl+s
C91ZLlGOngF9HGj8Hbv8ngbp0eYLikpA0H6jmQcLydXO61VXSnafId9FcyqVWO9iu4EE40pPlO66
shCnHHsPq4A9mJBbjwdh7X4z2XbrigX272rhmB8bAKf/lcZJV8NiN7tdrP0t4pQ/hpNHXUq6ZcBX
kFB6wH9Tmt4rO+kr6ixytWKN0FUce1Yke0LMku9mmUGs0EVK5I1HciXQMFTWwb0xg3ZTcA3VjWab
ebQonkRVpxy/IeGGCYhx7T3DeLRc0F5bZlwAM8Fw8Z2f4HZ2RcfUpE9I9SaGgpTLYzSyejs69Bvi
AJfAmAxPinpY31hhDA7AbPH64EQSHKTJ8q5eQKjo8YGndUWZ3KEmQPtoKWqFHfaREBPpOttC9KvH
DfIdVA7mldQRyAbigr7nRiucM9ll6qJ+QK4LkBxudqL2pcP2azqdibTeXB7cTBAhiV06ZKgLYqcy
XivGh1/eTZ34cXRIbhbCkj+BD1FMXIvS7GnS6t99MaJAvKYD3zlq7VXGMIIH8yafvE7ZNA5XJaPh
ac4dTXdSdyjXldBVPKOtP6eHglr/xZI1uVWUQV3Ihw6xxZTaTd0tIkxP00YiGBz5UPwY/hVuugoj
o7tj0pcJsl0bqI8RAjTXtC7FZpZdAG1RMUEVAvELQMwVl+MsGw2NOq80gvmPLodsqRrMALVOMoTT
aULxIUEIbBcoD9AIg1gHrbCyQuLaKuhuHFRSxZSXLxFY0ig4rOh979A4lS+z5vbKFHwFtKMFF7Ya
cEHQfRBLDOWPC6xSuIqx1zxfP/EpFOqTOGN+OmnlqGpGgyjYF3ZCMQQz56nageGMoDvSfu4ak7cl
5tIxo8R/aqLRZwTBhjrrYpMLPiBedTURt4z7mK3ZcPC8cOyCVY1kG9b3yLYw+F3cTEOr+qOGvycO
kqIIsnMYQkHUqCFCpMT6tWSgz8ee3PdCI7gGsrX93oLSPTGblC8bouulnuSq1LWPZSyOEyzgHmyS
jMVxK8IZ2aiONawXN2f+4IQzVyzuoQXIQ9rWA1RzE9rjAxh/aYQ2bwXjLfat4KSUvoelhHNI3rps
ha0ckrNaxFJNJ2jgynUnbAsAByRzora9y7q6dEhgHXLzlzJncYtTcVizas0HAaXxatyEh2QTDPEP
M5nrKdRwjckjS8qbFUK7K2jqZHnEs4d4aFNdNx/QX4E/eczYButUSGnEO2pdLUcXFP6AD35NTdkg
UV/QQJVD2z7SyEEQv8FDmfwZOY7dh3ntUBGFkqed9LsqYyCI0QUIWnQJ0m28hyMUTui4RaS+N9Fo
fUO09aBxkxUdNxKkHQLlGOCX/4Pm/J9V/DkeYwJHa/i1Jj+K+uhfR6bSNgXllEl/IpfujMOf7v6q
/fz/Mtj/BpNbIFuhY8WIALTOuPMhZf0HTfs/yWL/+4f/6v6jKPZ/+e//JpL9Aen+TRQb53+BWh6T
JFBcxD9zMVC1/10UG4V/iTL8ggs2gTctkHT/EMWWf4G8Hq/2B14DwwoMEv5XRLH/IrjOE0ApYbYL
6T4yEYxN/at5lGOErsFkoNtxACil6NKjaT/DTjDZKsfhOVWnMhunE4SzFC1tj/4D9AQCaqRh0sXD
zAmDCw0qwGLSbzAe1pLChpXDX0KLPPRsp8I2zf8f9Ne309f4aPTXl7l+n/7tZ83+kZPHrdGaf//n
P85/+zP7kj8v7p/+0PxV23xvv7R/+Jpxq/77v+Eb/f1v/t9+8e8K6Sc/QSH9R9rR/Hw31snxPy6J
v6qh//dL6NF+vv/nv/+3JZNACA1nEgKMWplhEgg66P+5hKK/QDYNpSQoyhjfwjv8xxKK479gbudn
bWEyIMYwGr70d101VNpwWUc/uIRG+7+8hGCc9s+yahiDpjD4+CsxHB7RsEf/59mWtFBAS5gMl+CG
8mOrFshJ0dxEUqRx3MIn6YuFq+7bnYHkBcskNRiR8A1SyMEDtNFFiCQ3SfdZ6Mqf3iX6lFFbixQM
ovIwpxtWG52SBI2DxEGTHe9pBx/0qm9Jj0LxABH5fOSDshui6bVH3k5NNvfXFjq5bDdTl8Q3PTCz
+NaYLBhX6P5kCN7RXmVD1B6Ym4vsg9G293xfSD/OZr8WCeH5MecaFS81C8hjRZa0IIwxBSjW6CCm
q7pyKkN5KGQm1zrsY9eBbke8YLreIJqEz3nA+/zMMyiHRWOoj2HMwZSau534eZfnQE2EfPYjxs6u
IYgkdu+RAsHykLbp2O3zeIbZUrQVGgVk63r0r0foOivZjxPu8BTSQySv6AahB4iKVg3xo7lWyKqg
NiW469ANnXs+fScS2ttdspEBYqEwgTfRR2+3Vt1kjP3YT2N2D4nS5jUnlUKeYVFsjwg0Zyh8TluV
p64oTqDcF/zbS0irR3Q5WWkv4TxY3gQr9HOVjwVHtJVE8plGBu2jQgfLqaXjZirHQlzKWgh1Z9VS
gDxZpvYRr4vYX3PeGRBkkQMiNO+R+l27obCI6vk2ooeuHHTjFnbtNdx6ISZDe2vFx8MA3pKj9Bxu
+gCyXvxJTI6Z7anQGvpCLODpJ2wAz8ss3oznAVoXpNMoQX0ymvx0b6lMijr3PcqOI0+YPaNqGj4X
IQLsCj71+JcdiSaTIK0a8nvZUmg49VrCPA0eiNwtdWgKPMxxdR5BLELxFipOhMcVKlNb+YyqQZrv
MIiYT+h6JAvatVsQE7cbWdRaiSKPaiEYgbZWofAF/Q86dxOE+LfZxDvI2VBzSdyO/w/2ziS3bmRb
11N5OH0aJIOMIBuvs7lL1aWrDiFZNuu65ozuON7E3kc586a27CPBt3eBg0wkMuGUWEes9a+/yIro
aaCyHnZK5lj8HHrDHsVDMCSV+KyXRQBWuiRFBhDgZojyh7xoZhHv+mTwh/XY1oUJEjoPhTcGpTDX
XRCRpOGOlU8r74ArGHHASc3YK6fMl+3cXZmRT6gVY8Ny2uHaDwd+DOPwqjPs5snq6hSGeuzATQ1c
B6ezSZR6B/1eLnRlSHJXfLHjR95abuOgNwyFoykmVV1zhvayDiE4eSbTe4Lzer92N0U/Ne52EVZ+
cTEUbKi+TH83aD0Z21iRtF/zTOq3yp+trzOu0B/LqiZIuR9FfpbWULz2joIEf8a0G95KU5rR0szq
1IxhJ2G/zVbMy5aWKSxMu8aMfeVmaAnZkWD7nyxAGZygQRYHy06LcdXqY38DUb/+nNpl2KzKKRwW
adHEWed+wquiQtl/gdMZY9muTynu4ro1MX+dtXmrBjt1vo6hziRs1VjCHy9bjDtbD1Z/CEcE7VsV
rtLRafKTVkay27JUTUveFe3zbWE4ZnoO37CYVvQQBbBUUOY2Q2RTxhaQX1JkUIU9G5/k+VObuFp4
o7VuO0aeVg3+GPMBTvPYrWqMYK3zQPCZGgBgtV+thW9WtI5zCT/WdJsQuoxaaDI4Gw66UUOCcJic
DD3Sjk2UQUU81QLNag8MbqrmfKL81k75bkN1MligX9V6gLdXe5oqdOkBkdKHeK3T5wzxQN2L4Bvp
HmH/dXR94Eh7YODiNW5haJ9y+nVzCtdUClEvV6Y2TmC2VAel8eia0gGez2MtMGFEBqLW4707xDK4
n/XGvgRGrpsVXYR1P+i9Ss8CZmliZ8q+rndlCuggs89m1bOQub0GTyDzQmOGQnwroTugJT81u8gH
o+qS9hNAdaKd9QguuhswR4PqhvJmWkk+mPA2C3sB1WoGiVyPIhqZrRYuPpcqBETfpgF90cZsiQm5
CbJGV57j+u01DTTwW92hU12ZmRaPO3daEIwK9smF39P7rXNLNx9AmMN6m/ndmEPLCbML0Be4Eqmc
QdkCUhgAMCMbWgaKnwpn0kHm6bldLbBejBdSCwopEpgCYZpc9MKY2UxBGKJuJV1IUW2T+tOu0qC3
7hqSPq581Ab+KnbpwQ+FxXgAvkZbfW+kLD/D4J6nLa5Z6ryvpvI8YG9aXg1dP4FIaKeUcbob7+fE
n+sVcp1ZP0SSuFuGe3ZsoqhhUdkqrZDBFrUHalMvLvsp3M6A4Q9akZVP4PZOcq7VJvRWcI4SuUDs
SlotnZp01csBTn0aND6J74xeT4apiAGsCjYAqCxZ49NyCy2H+1wV6Cxa5LnRKhgcO1o7KjCYXSKf
AsPF9dbBTnNk/uGG6dbPyxoXqkS1rKo9pEMvdMqIHAnTT04sxXwL3v9cZcwrZb9PWrcZMD4q7a9j
SdsK8paA9kBFhmXhjYVWz3u9Sdv5RlZNKD2S7DCv7CIJHRbaV7eu3FHOHtChvHX0qow28aiHT9JP
K8fTunY6MVM/d9ZlbTrFVpRlX18A3IKsCf8mreaCX5kN6YXr9s60crQJ+V3XlHeD1khnM/bSR6cg
zSgX5xXc0MgDNjGm+0mGWrgum8jX9n5jmpeINkfSiCH2xZdpmMzFIW4Rm3gUH+E1K4n4IoqOeQeJ
nNF3m6fMDc1iYX7uW9Pq7hFAud1Ok3EBYVEjdeYE+KPXIdT3VbXPWzWzBjF5aygHKttg8plVpXY9
2qVon6KcZoWhYqvM2Bt0F7l2HZmPYTUGtxWo3rzSkNh8WzL3GAaB37HbAIF0m4l7fWP2okxW/lCr
ZeODiyDh/z3VVtf12LEHMFmhac3fsLg3WGbtLIs9xDQ4V4QqVw9oah0TZUYINuQ6QpzqrZ3whGED
IBWgioEDgfXfwc64ESuZW1G2iiOrPw8DA/POui71+zpvDVh8hUtREcQtdaI2l5jODpABg03eNxHL
MQ47mUdyU/WY1YFqiZkI2wfXKNoTWYvwk9bnxY3B0N3cqCmxYla5oj+PChusg1eRMstyA5njTdbC
t8rZYQ9NrGc/etsOzxrV+j+asdc/d5R+5W7qhb2DQNYlXh3NAxiaE9TmAZtn/fvQ9dJYjXblf9SZ
Yf4IbbfwP1V1LBJ2tjIbmV4nofllTM2svyukhDXvBcwS1M6MakPHBIteQbwjDz7Wm+Pqh0aTFgWe
PRpgokdeiendnmwKjYtahZVZZDyJMk03haE315FCEMSL2dfGnx7TQiZiIwIjwBJ+9uuQTuJd7d5p
IgW6k2Snliid3ZxoxPn4yCcShlvviJPpsl6qR4XJ8RSBtcJcDihfH8/WRkwyeNXhlABZs9+CRZvd
xohndwPeNaxbJA1rE2szeOxj/w6YcyzA5g6jjF2yCZHQCuroZ9vWFwLsOammNjQSqudC6htXtq03
mvnTC9ji6qcU9v/kXXZVwJxp/u+/gBVeXSIiecOk0cSEYUEejju5uC3zcGQxX2k9lHq0VEi2GkC6
TZD0xcP/5FgECkl04ySMvdLO+0bcBDWu76uOomvdBlr2qYIOdEbebNe8o5H/BeagE1YELcJUJEgF
1f5y4S/unmZUw5yCcNDTsPpIhvnUrfBR9nVVtcCT6bApqbrX1RhXMAWE86g5i5ZHMFvoS4QL7DvW
p4Ur+VCm+XQCAgvW+fYN+fUJc45KAfsgkFZ8Ucfn2AeBKJKBmx8XTrHp+ijdW1rsb5+P8h/QDiU5
q86/R1ju6IeOAJnlf/9LuP4BUAXgwsXrBLRNt/8bYNEA4iwSYojQdN3FvEsuAvm/UTrjg7FkhhL8
aCkTpgp/1PyUrssPOG4J3BL4kHASp/z4E5QOJ9rjDxOUkIXHNBQvsE5puZzgy/e31Gfo5fEPFSWW
3OWYlZxBirOmcwaTFFS1cuv5oVTFdIGwzzXOwgaJpjdEbgitysh+qNAck5VIpX8VZKP/MaZG/wr7
trxnoQj1jWnC3l3pdiXyVRjoZr6R6Dpg/5qVWMEkkhOjhJBu1YXNBtnM7rvLstUoqPHfbBUVloKi
x4C6uBIp09e9WdV6uZmoVr8YQ2NN33J/qo1PRhf74a5uehfcJY7C8VzCiT24lGOw2GNDVve5AT4f
eFpgyHuhwffYlIbmbC0mJ9W6T5nbbnrVSlx/8qI0CDsYSrjqDPG17iAnggN2cUW7sR0ZKsY3jVUi
ImoDGnS/Q9NxpgdBdh6UUI+2sSpaa5300wJJhE39SNk+V1sHEQdpgkmRXBY2PcYARhGRw23FqMYn
3wBioPESGdTiqO6ny7qj1GZcwrTVa6u5xwmqC2lFpyqx/bMpKgmpsirVIUWxE8YXJrXWdoZJ3NAC
FFnfPBU+xQlzOgi59uIPF+Vj1NlbGOcQO2doXd01QK7x5KJIBHqwhvyHBRXotM8UNV9MjPKmaqHz
eRWUuQLOmcEwwsmCJ8v3yX4FaiKm3u0tneYiSw1n8Wjrlkl7XN/CVHFt9CFuPzH9L6jF+wjaLo2d
O4cHl8B7fTfFcXW2cDQYN/Vl0q4qPSH8yp784EfnNwFz56TlLagnkrk9Sds6rmTsYr1bVHP1RHBQ
E+4GGhQ4GS3FF91zqKCx6KgyqAwa956RU7bqiynC1zLO0LjPMbOsdYAo9nMD1R2SURpbD+Cfp4R0
5oyScEVhaOt3yW1FwFK0ahKLEfIgUIvzeioKalvTP1FzN8XpUguEXs/IblyRXKDupeiGBP9CEDby
axQxmKIOsieJaogNfGZrXzfk9GFz6JB2SLFbygsQv+j7HDmxgsARFRDAswhuQzMXj6kTDKdBGLrJ
xqczz9Yis9uGVMo0/4xwu32Mg8QCnAwxTTJ7Rk6HaXbjx8AFWYGYzmg6UnR4XpWIpX0MkSKy6SyS
Z9V3Y4BxjRUxvgyRzUEOjEz0p3kcnw5RFOLnZoM/eGGSa5dmblvdmvnYMK1j0Q5M0Ew490ENVJXB
i2lXnTZCBC2RDnsU7jo+WV3DU8VxOv0qYP1/0VrMCeCNJNTXIrDqx3QSmbWyMqddQ2FUqFvQC/l7
pzD7bOMGYy49dFWutp6NmFNtNVPeitjyoSXgZfAIzuRWG2X1sbGdQQR27tiHtsc1KHvnDDos7QnX
MAKJ/TYMGH622j0StAqX6j7yCSVVbrWdRBzUSPd17CNyQxBw4eZjdj13WnhuwY5FuAKJ8/sYWoj2
UzfUVhBRuHttmWU3ARhTBzo0yd0co3aE46pjidyF1VfemBGxXpI4xZ78RAa9IvDLE9VkOCgIZIr3
phsjYFloL9IDH4Nqnhm5dmr1vv19iAaBeDvo5VlhdODBVpqWJuKgEOIyRULd7NWsEC0Vqu87FtTa
2kF5h7gq+jHcpbSfyUEWQrk/64j/7PD/Ahh4a4e/GR7yJ6rQn441hyfMZZYf+GuIon+gh9WpAxcH
GGyy2WL/msM5H5zFZ8Zhp148lCx+5q8dXjM+UDPCqyLBhZ9gUWHj/WuL10zGd/w24kIo2agB5B9N
4ix13F/gj6ck2mkD2qdhUnG8Nl0r+tCfWlfdMka2YS67UJb1wHcPFTYkH02ztTaNi8VEKJ3iOp/h
mULNHx/1vLW9PvbFWoUQLxjWNxd1249fzNEfbifmQ3d2IcptB98VwVUaf5wn404zgvneGILQY+cL
rtFz4pcCkRxenDYiXUGavUUDY2/yOGnRqloKJlibngkiOU+y1u/1FZRoEWxjrSbCuzRtf1OFbf85
caoJm4cwRJQU5cr+SuodKElgzab0mKE0l2ZdOKdxZddy5ftNdiK7AQ1/XQEfoJsoZ2cL70SlHsxf
TIihdWprlJzRXoedn6xcW4CR2q1VXmcCugma5a772EiDvr6yJusahwSUb2HbnGe+hcao8I0rq5yU
11oGfPLJLg9yJM9gldD112xlC7cU84K2NE4aqGA7X0QXFhqf09gy1rBCxqtBfXZFd9Uid0ddwt5W
VVAXvtqhNlwHw3DSN85jnUxnpG1u/OyUpOSToW/vVYaqLunqzTAqHANq6Iv+E6aFCLfq4XPJrn/o
yt68rC2EFIqZQy1Q2JixfDT10TlrWjgehXPphNYtjOGS4Wy3DathosENg8c4tuF8lhikmChDQ1uN
D9BEn6QkKK2kBvwy2s0XhHQHrEhOgCwSCjs/vRmMKd7Z1Vg85bq8lXn9w5qNe8ewbn3Es1NvbJK6
3jY+Kt1c498qs7FwLRbstrgywgz3CyqnEg+lCW7XptasG1lmdzXA8VlsDg+2mGBARf6+oqAg57dD
r5PMOyB9YZ4KJBj0r9FdwxY1rIRpB3JlDPSXwD/6jwK2UmVqK9wQYyqQcAxNZHSUpFVS7GwtW2Mn
cagEtEWsX6aTUUmA0Bobi899ilHEkxZ1t2Az64DQaLtFjND2+NU0GeVZMaFc2VRlCClSw/IHdh8e
Loy+at9ZgY4h3Y/8qcOVRjO71SiqrD8zqrh50HSVXzV9IDHS6IKDHZoo9+uSGONVO0I3jZg3RmGT
fWQyyMCK3Co7hK1bBd3FFNn8l3KvFBUpU5JmP1jNJ4a2m1pkN/hhrLPAvI3nYYVy0Fq3ZnmNr2W0
tUc8Zmw3aU47gWMcvjVfdCRGUD1wM6KIgDPunjSEKmy6sjtDmBjuyy46E11C1dfOk5dZzllCIMOq
6Ydqa+X6NoQKc5EltX4yiwRGshkwEOT2r4oeSiUiav5hwYu0klLtMrO5rIwERg+TojMcOy2vydIz
jRkvfhh1Rl5W1m+UlrvrMOsY2xUBoHnkHHIyoO+0zA6u6bB8r0y4lVBTAJnVkALPtd1TGgWfsqg+
aOmPdkqMOyj31SarpPYxl1ZzMCp3H5bVpzK3zG2aoTQA9WO2q9addLrdMHI/9Hiw0fPCi+5lPaz9
BtZ+Q9Xlza3eABk7sCpnYe2t0Xe2Rj7g1tVY6pGYBrUlHrz36nI2v8DKvEEasvc1nQloGe/DfHwM
soRh32CtpC7XYbyOw6K9xRjMZSLGeHPSHQTKmR/vOhjsThMDaSpKxQwycunb38I+OVD1r9Mw/BiU
zTciW5NHHIOQN0MJJRGJWFMERJkVrReRBff/MrK6C4atN5qG35OuEXkOGrsfHf2zXvM5Qo3aR0m3
KkyeQTQwE+yReeZ1iuoEy+pYpeUVl1MDVM/RRWZDYgcA9vea1Q2YUYmToAXBxGhyD2Cu9lYYfdTl
vC5a0/ziRubAE1ehf8dcPjhpAFG3GbXcCpZVsepbP7hP/fRTDOG41UOxFvILpqHZajAcK98zbhP+
hsXW+hSyf14JUYr7cuhY1Z3gEUU1364VcuMmZnBVXCGjVf3OigJ7Mfuxvg19heGK4eBt0NraoXSZ
LYox1E4FU9juIQU1PLWMrn0s4IWBAZs2bCtTw0YB0dog1kZkCxvnAb2CCF6pXYQy6aKI6sQ5N4vC
uO8SRViNFWvaLsOMmNyp7iLr8xoQuPbF1cjc3Gtr/NRYud1toE31Yajt+BRhbOeggQQtLtwmvajz
IdwOucw8DXCGD7PR10ypEHL2LtN5O4oYkdjTbnQs9Qmt4cbKsgvLb/d1F+zKbA/3NN0bZpzvBSEd
3QoDK/Jlgv7QF8OejvyH5hbVKYbJOlHkTCRWzegwHMQAa++0Q7xFbe1vcXCg0+7nU+jIxlWjjV4g
B24B19CP8mM7DgMnFJU3MwPQld889HMcbf2+VPdaBw9xVBkmUHrbIplvhn1sNf7Gdyr5EQFB8aDR
Nd0FjkIagUDnXFRJ/FGLUNTQnGg7S0QB+e9FuJhuaBdaWk/XWuSUX6JJBtoqpBRh95wc/wA5ERbg
0MqbttbysyzCZ6o1ivwxNOR8G43CX+tybJiE+frWyRz/CsglXctc9w8NWt1v/0G62mkpa40lC+Tf
I13nD10dMfRrXpbCzz/zsxSW4oNNhq8Csse+1IDm9ncpbEuYRjAGdSFIDbd0Stp/SmH9g0CspBYg
jH8CSb0ohfUPuMzaaAqkYVG/YsD6N5PqL9QZEtZPZtVvUOhXPo0kGMNXwV7GMBe3ZROC0zHaNcd0
zkmC4ilPlAFNRo33tGfs2nk3Luv80G2bppLruGqZLbTFHD8MEAR+VFU4HV7cud+cyytn2eVUDNA7
rsoQ0kLzfHwquTs1IMHR5Jl8OXsbB5G1os7YI9nCiiezwvY6cQL/W8X++bOP+7e34Xim4piWoM51
FOEllq6MX+YNsgq0AdY2OVta+BGrOBxt8vF7PDpbJrXvOU3zyF8g/88Hg0fGg4MyZgnrdVwKzDpw
m8SBOKNZ03oKuwdRau8l3//+ICS40+vwjjkLyvkChQ9ZfoPUxqbKzCLjoBVxj7GDELdvP7LjPopL
Ufx+nhRDGmB/eG7HRykb5Hc5OwebZXFt4wAFA6m6c9X8PTAwzJ7Lg9NnVyiM3pkPWXwcx/cQph0h
CCYeEjqzsNdDsIIWXwta2a1TG28Ur0NAPW3hx1efKKctSPLmPOpeVOgPwp/n81Er3DvUCIlYgWH5
2bqLs3jt21WEZq0anPtp0rD5ppgfP0Wih4plmRroK2IgJO5ZZSIycOXcUomM4q5tHH5bHTK27Pq5
8OoEceqhyqf5YhptZR7MDsr/yjQbog2KWjPhDnWoQw9us1TCgoGrzSg6ohKLxUfkolWwFzUaORRw
nTI2dowYfSVKvE9Wk7RRPL/91H55NxYI05Rg8NiT2jTox0+tsMtCS/qgW2d5A2lA97tNHcG3f/so
v3xTRL3hUk0mEN8zwciv3sA2GilzWihzg95Wa7etTWBIf/Qshq/bfsau5+3jHVOwl3dRSD4qYTDn
dRgfvprp4B5Y2l1Yt2sD9xhECsgQBoZqIJsxpD4oNmtjwq3v7YP+5iIx0hWs3pj7u6b9io/puiFz
Jum3a5V0V01dJvs2bMB7hXuVT1H6ziX+5sE5kJfVkm5isHUsZ/Pio555OZjtOh34A/4SWT0Y685F
3fb2Nb0Os+BLZvLBs2MNhm1qPE9IXhxmkYoCuFnuerCT/CtgjmmvkasmKM6KyLlz+vJM62oZrOfA
hCGDpSkWJRGziBWzNnUnp55quwEF+nn5/0Hb/oUl84tn9Avp/eb//VcH0H1EWn7+kZ9Fhm1/eF7n
AciWD40p2n8XGfYHJlnw212GYxg+S96Yv/E2E5RO8S2At5m8uO7ywfw33mZ8EJCWITtjL80gDATv
VVHxVpHxPE79xwyaT5PwOB0nc1dAvFrm68fvrelAWY4bHzcqsBftQg3MTjyUmIusDjqZ2pJBZARA
31nMAKdffM58c9KGU6O2LKDqXNK6CiyU5p3WF3A//Tl3aWFHEzEf8RNxeoKPAm6MpR3qmP9WA5QS
aisEu4zUJdBAHZpXeU0jve5Cd/FpNPDPWRmZqp8CC1WTx7Ba3LRJXNYYi5Z26jWp28h1hHIOSfIg
MAsQ5eemk8U3EDL1aOV18fT8TP/o9f5fR7VflBT/vjy+/T59C7+n6ffmZX0M7fRvqJgq2HRZCXg7
TLzuedn+fnUt/kRfNnhd8KpTnpr/vLriA6X08k5TsMKgYVT8z6uLngMoGsspBoY4pPPTf/LqHrM0
HPMZIkYsJBVT56U0PH5zc9Swpk/GGORebLKnAoVj4NMSt4vU9MWd+U35+3pxfz4U3H7KcP6mDH51
KGvIGIbgN+D4MDeV5uKno/A++dOjKKErhAPcNUXd/2rDqooKs8IqhePoEJ4s64Y8H4xIdn98FNvh
lxMsYJs8hVd1IVZ1PtbrdeBxn+Z95pMr27RNtH37KMbrjgH5GkuaYk9ETkOV8epiWGxsuCZ56Dlq
eqq6s4rJ+JhbeA90Xmxa2PCoE+ySgSTTMxv9YMfo2waPK3Qi91CizsWVWernag5v3z6z17WIQV1q
LM0ETAV0Q0tv93KjpgawcTjAOybOMP+q2uy2CGzCkZxwWPMmTUBpUfTOk30dKMi7isgEjRPLLEwf
QsiOD9qH+YB9kR94bh47B/iUBYi92XjTiKGl7WTlmnpogCUfDwfWWJQghrzIMX/cSUw7DqEEOQrs
wHmnVn/u216u/pyXrQSbkynQN3BTjs8LMG5yWwa5Xppr04TPzLS1EFdoaxVDqVh1Rg+iEmBHfQNv
6FaOFM0zWuVPToyPvG6J4cyJGWfOiqmlDx31uxYFQM9YWuMr0MHN/4q+QTulT5lvUGmPiyoFcDjW
ImvjN4vXbC0WmeDbj/jXz5WrAoRjWYBTBZPl+KoGqVp89XVgNzWPnhBRuqsCa1i/fZRlffnl3tGl
Q2+hDqNpPD7KnJB7a0eCgFtUz5u0kGgIgkyuywJjURPNyzuL0K/rHSU7ZHkmd/z1S1+FX0xVqtHm
iwpT5eE3qC3eLHI9TUP5P7iBjkA3SbOPROq5Cn1RZdYYHOplhfpIyRnKpm70fLfQYd6+gYvm7/Ud
lAwA+SAUY6vnqeLLT9HoyjaMde7gjCPnRTTo46Vy2hqLTQewtVT6Vjcise06hQMgHmiX6LzN7Swh
TA/nvb8JezUcyuS2DTH6Cqc2uwrpEr2o0ex9ZcZfaQsioD6t21qGP28QiDWnNokJmzRGDt0HFdSG
1MHOy/XTd9a/X5c/qFTLtgT7iRdkGaa+vDS9T4qxY3TjtSk+MpHCgBBHKCT0borLNmo0HNO68yRB
8vv2Tf3Nu09JycEpEKnmxKtd0awFsGpFUkM4iXDvQvij34qLd9793yyibLuAXcxqJSPh5c9fvCCM
8tI6N5E09zSZ7FfTuJsXYDPvXZgQA/x3nwXtnYP+7p5SE0Mm42uDbvbqoKXd6j3bIzpqJL1I9OPk
THOd5DbtzWpfg3x/6sRE8p3Ko8Mf31T2ZUoMlJ58Dr9ELPONzMMURd7UTZgH5kw/G1V173wPv/nA
XbZF53mToIh6tTM5+L0QAqOzGNNnMp0yx72q9GldArS/83q+YoKyalF88YrAc4UxvMzcjx8gAhQK
kLa0VkltfF38DMJuXEtNi3dDjbRNFs0t9O5mqyEauJrq/C4kWGClpGPu8shJd2UlusNopjiZOnn8
h7f758kpVL+CaDJWh+OTczGOhfvLyc2dHV4P84zVfTPp73wpz63NywX89WGW9+3FSwwp3AE3oinJ
w8VMeuoML+xLdFrzND8mCPYPje03ZzoCrTtyRpiEdDbT1y7sriN8btdt7X8baeFWUWSJQ+0a3Rby
9xduvrNRzhBc926M5EnF2UYMSbTNFg9Lo3O/v/1yLhX10TJKTW2gjFrWaj59uSDSL6+DhRlxVjVb
q9ZxNoi6qqdRpi7unUakryPVPbZ+HlHvmAlGToWKbW9gzqCvcHnvV2UTpl8gMQZInPl4CXMwVLBJ
GDZOQArCuE1pBXW0orZReZ3bWqOXRMOA07TVE0sbwM+11iaTlJXdoX3zqkXC8/YF/gJ6cIGQ6VH9
slM8k02OL7Ca/WxQzYQus1uEn1ExfOGy0s0Yhe4JVQfYMME4HryXekODM9xENiNpXMPhIWC4h7jo
nZXoN3ccdA7/csRG5tLaH59QY1aBmyzmQb5TjB9TW/zQKluD6zgzZrTS6Z3D/ToJoGtCjQCguuTZ
sSsfHy8jHKXBlg4LNQyBxt5gri07rxvxKuy6rN4lFJSrufGlV6NC3hQJZDXhju98luZSNx1/MHwS
LPrUr6y+wAXHpzE5Sb10FA6UhazcDHoS3LWdbD3K7Q79YT6vcWCxz80UtqE2t1BvXWT0bVY4mxLE
ESe62HgozYzloyRjIqqrdgXQ7t71CWPQ1ra+I3I4e/vleb2o0oYCRoOWGQZBIfCajs/ZWFg/s08W
pqzJRHFz7VsaIHNJ8iJ55yn99ki2hYkR1GnanqXaebGctFVV1n01aCtNy39kWVbtSjsfPDfUtXeO
tNzno+cAy2ppFU22C16M19MYIqgn+I7Qg6PKsPdfDyNw0bbIBtSuERSOt2/gL++6wZiLSQKqISpp
wMfjyzLmsKvcgSga0nPMHXaXoeem1q5A05tiJ//2wX69MiBLBW2Vvp5xk/nqw3LLCq3cwGLlSzKd
Vlgv1hujQAKHJV3NiCmdT40wid/ZCZ4766MbygrDJ0Y/jO6DuvfVS8LQiqEwGjsP3Gvt6N1dn43n
uBfBKnZP42g4Yb6PQcpwRl33zkf1y1uzWJMwZ6RFBGVABXJ8e9PJ7iYSP0NPhL0ASCt9DAmhHSk5
vPckf7m5HAqOnm1by2zzl9lC7JdtpUyqGCIxzXWPieEqHEu1yUvAviQmYGMoq3b79hM1lqrl+N5C
2oetT8dPcQN+fXyBPd5htt+1FME0ZTt0JxBKjBwbzmEIdovPOHihp2JRXpZBa51VBHBdGkHnHiBr
3b9zLsv05JdzQZlFOjzwKsyS43Nxor5i9tTznNtRI0esgTjuVh22QvjOeqmPO08Jqe+ylNssp9DU
caWCWXf+zmksb/HRaeCb4LIcWQYQPgjwq9PQB8tCTJmVnkZ1fcVSUp5LsyQ1jHZrLdzgKYGQtQtr
7PfMeDQucRVtdu1gTGuQA/vbmInd8xn9Ebx5Hn2roYH/aI9tQ56x5X88Rf7XgaBL5fsGCFpkD2l0
TJZdfuIv8N74wCNCAMbEZZm7LOvCT7KspX9w4c/CA2CxQA73AgE1DP4Iq5Fl00EmgyHJCwD0A/UC
6CgPf5nu2Y76EwDUOnqNlkEhfiYIayiSaUBAaY/fZlm4Q8OiQnxdOGHjtfCw407PwnfW5OUD/edt
/eswywpFZQly++x78mJfMyPGA5gPLCTEGCtXh1hZLGaNdU882CZUk7p98QSufv7ml+o7uuSjI7Ly
w65QCNSYownW5NfLsY+PyuDXxI4hYYl1DPAbVP06dP9MEPKRTRrbudKrDiXOkJWYtjpNGVYnkVQL
YROjqqLCTziT7XVt5ZlzYhmj5W6RSgAS4+cQgq1gZp8nMMZ65Dta70VRPLT2OnJc/P5pzUOh++tR
TX5OcE2AzzrMRcJf+nrXYhsHAZ/IbsuARCc6pRDFlzbahdMaZ73hm4FRJiELyHXdAVEd+47be70u
RiwIU7cAk/IGvAak+FLj/BIN6yrSrUB5cJ+0jjKa6QaCl0UjVxue6UboAvdjnpKXhrF9LvzP9jS0
80dVGSTlkPLAhrbHAY7/z6vbRg92ulVJkqXaflZutjh7FD45cAO8RCBWpY0OHDsfTwF/VeD/Mi78
zxHHV4KuVXJIZymttQ6MsGSCjaliG0LkYY/E/riRS+SPhq1DjO913SEbWvzcoiXqQKuvnTrSw5Os
6zWCfhIunOCwqKiz08w20k8WKWfygI9cgji8JHSBCEpbGcHXJtCz5gDBfEIZo+rMLH5McVvfGVmb
mwctlsCx1ThjGzNVeMiuctsYXPL/Mse8s4ymJBcqD3Iof0pG8RNOdSiQpK4pfcc91xAJM6aot6Vf
uuG3IaHB+J4Xs1UQFdTOGI/DSRPZaUtyFOoN6k9B6ZxbvfOYACAnW1QihCdaZjZBw07NGcU5LhLC
yC4ia1B4xKvE909HJufZTTlrJGFKBWUY2xi9L3MDCixGBGdizLvutsQJUJ6nWJZWN1M8cUAERIl+
kULbwUQTU8zEw0CB6CjsFU3yfmYElgJD3kZIPJlJWrPECluRqNhGKHPkKTGslbwcg7Ckd20yPN2w
5y5cpDE4sbXtAX6ujmllT+iitRlhJZakIgZRn3WrNDbLEJk/7o7FNlhMb7+4vVgMGGuM4/SbLGkk
rrk1/uPnVcZjuxLYjboXddCWlLiFk2S3WoQb+gWOWsK4s+oGG3+kQrl2QBGX7SeJuN6WpYsFRZss
AnJYj8VKDn4K1tc7WXTeRxPWRLNY2Oik7WVBdd6D06L3Tmt9aR0U5gvpDvClnA4VvE55EkuovRfT
bOEc06lSksbedH3HGDGYZ8zk5wqXCGMX4eSpsD8uZf3FrYj9ug564prEeiZ+sL/FHduCiqtr1ZKN
im9D8rWw46w91XpkMPeYYErF6jMbfstkQmBowBcvaaA7L+ys/8/eeSTZrWRbdirfso80aNEsAFeG
VmQEOzBKaOFwwCGm81vVqFHkxGqBL0UwXn7SWNXNVpplPAbi4gLufs7Zey9ArfeTQli+IrnFmdSq
B7u2tb57oJkOV/GaNavtk4juelqNhH7i0xkvaN4uvf9pxfgObRI0a9I/0iGHm/Ag2tnucJxZxN24
bd+5E9Ew8DR3ghzLrKMt3xML4xUu7QTpFYp+75S5xDAoo5usmlxXutM3NJZyhTOJhy8okMcEnoxk
qadzWGsWKetrL2jVe8TxwJH2CPzHvtto2s6SJGnHsMMJUZiHtBJxT38eq6Omj7gEWDiMJ62kwD00
1Ub9G32kp+dy6PqLJoUUE+PqApjraUhukWnb5uLHS7IOnJ/WtWsCG1xukRJ6avVyxkNMkKvdFy+p
RqxncIGsGBrJXdD4/ZRcpapOMiB5U+VBVfn5vvLjdsmu4lvIrbYOGgovKFNvTtqkR4wDUsAsBMWU
9ru6HrFQEDmSv/9/uA5NQoamJNpx2P5xW2bf14fKJoihLTuRhh3GvYeiJYzj55f5cVv++ybp0b3j
bIJAYJvbvi43vSL3BbG+yGmEFrintZ4vhC5Osnf6SzIPlbn/+fW23/evY8B2+5hzmKgFAgudlP+2
kE4AvM6rS9KktSXsELw+1uHqtC3CAUPGGxwBPtaifywT8Ls/v/R2x95cmjMBq8gmxue8/Oaba/WF
AJCSZ2xwkmpXAP/cD6JlOqCjfP/5pf78kPAhUWOYzD3YoN8WoFuRWCuHSxl0926WzCQpGijmLz7Q
n+/l9kGw+zMMZ0a65Rq+/u7GZamkZ5GPCgEEsb6YOz5MUjvPNo7WyCfNjCjmIjsqq6r/+Br/c9T/
C1X0q+/6T0Kdh7/9d/tfj239t//9X/jj/uu2/9v/aT7n3dcf1A/br/jj7O/9lQM1B1GeNiZUbL3/
FO64/IRjPW8dJysEWduB+B9W+L9uwQoGxQL6Bocqkx/9Q7ej/5WS+/vLSnmwedxolf3O6f/7fPFf
bwX9Hx4f20XFt53xaZC+eStg0RC7JnBFADjkpNmdwOvKOZps66hXeX9VJtCXo2koVgLZqjE5eUCd
ONysmXUGxqyquC69+klH43jrJDgjMIgv6weawlpMsFn7aLvpYP5i1dr0Tq/eZf7qrVe9DTf4X2oX
Z1vWXlUTpc3Av/delIMvJkyUYdxmeboU0VDK4i7dAuuhizV3nDEZP8J6Sm+Y0IlvNNWtK1DJ9tmS
5vxOI8/2ppoZ9JKw6BsXM3FhHMM1Nb2oumseeVZAWZJssQCQyt1LpAAGpmrY7p978ma/6rnq7qdm
nvfOaKlPBb3sKy1NvJ3KiPwgAr0pLpcW840iLSgkYE8jQ30t5QpKZJXfwNj4UUeszaVVaU400kBp
f7FEvGnW0Nz7PnFi+yCzyqft+uN9GhCZV952n7whJqL1mi4caaM95zjTA3hiGGg2v78O/1kZ/sK9
/Z9bAP+rr782P7YA+O//WAQQOqGvs3Sf8Atk7whY/9kAsP5qsxfQ+nfoiQf86J+LgI1Aj1edQsKn
88XG9a9FgAhTn0ajryOqYudmNfitFeD7evL6bWK0jBhpW4RQyIOc2SRar9+m3pUAJ0E67fyeqMyU
Mjhm8VK7bs28iNUjjRycgjgRYWtbU+0fiJX7gDgrLvLyKiMjPpq9d/VanNKle4+e4Syz9IIAjZix
IEUlALVOHHHVwEGwZns/U9L1aVO/A+qQXaDIOwFzwlqIzc3qAZIZQY6Dvg6Gaz2Ve69a7xKXCH6I
OeZ5Lo0r1pqPRpmbO4dQPA1HbJg5kBVnD9NZ0nahraUtUX4mCuusfhC+OuaFH+zWUb7TFrrCNpHv
J0Hu2m3WG4BO1vV+GJwDc6fiKrcb/94t6vFuKkCu6GJgQKSkcYTwS2Cc2+9korU3Y/sgCcnXbYBZ
tqbfmWUKK1hQBpBGB7KMsO1Q5vUJvSGsNnIy8Zm5wZPUuxtc8c4eruR1N1oDJlGC3xh6V58komnX
NYqT8mCaYAYEBU1UYlRr+Yl0wxfBKTEyrEpGHNIulcmZbTTgbholQXr5NGCaoqAe1xTiJELeLvGf
pK3tyPIegGUVT/Ni9sfaUsadichxF2wsYSWoXBftXiYvjCeJCJtx/gICwLMXeLGOgQZO0PtOk4xU
RoWJlcodQZgdi66JJ28ClzwcnMl6bmqVhka2fqD5iZOjoizCfkz2qTM+kLfGzLchNhS7av9EeDMm
Qa0CoeoN+rPmWuRdSv0p8G/gn14TeBe7pQQgEtz3rnsODAx3SJEv3QFXny1BaqRp0pNvymq/6D2Y
jg0Mok3DO1X5wbWUerPX1+4D0vTpk90SZ9to1RMoti3kEWIIaJHbulhmLH3AtbBFckqbi628MS9N
OS8x53/uI0X5sCbeZVVrhLGYqt2ljXZrJMXXJqgO5YLnsKvds9WCnPCLYQ0BTF4nehWZbAhxUY6f
Cv0d2Op3vU8Jbhaj+rTJt8IkL0lxJeEutAmbvDHxEdPdAS5aYlA5enOm3qllsc6cGJad4JHc92V5
300+kRZ+ld6SSZPF1HW4e/WSTYNK+CsxcGD6kvmJwBtrlxe9dW1ZFUwON4B4UWlu7DcrpNypz3Yd
bl/gLiZKML2e93DjGoM5SWqHtGCKC+IoxefS9MorZZhAmcnKGFURKfZ9sQRXlSQ03uqrJ3oXbsT6
FVWDfci8dLjjPN89N7M/U73p1ROxmFmYtQYPp1EU0VL5PCgOJCcrBSCujfeKIeOVk6ZNvHiivnPM
5VNA5MqVb7c1DB3ZxLpR5DvytBHYgA6thn0P1coNl3GqYr3xxFXuiAUOlgnkJ8ceOZFgf0Zv0rwv
cVfdSj0TRrRkvbufSLsOC+mMnzVNo6nAwIJoPkzfV3Or1jtWzCLODVxgkQ2j/cnQEuOmbISn4hrs
ME7ddTS3B8ad78usII20AZNUTQA7PDuFDOYtPuFeJc0Gwm6nNI/GxMVMDcYdt/ZqOrtJeNMT4DXW
Kknd+0Gbs/w8dgLFUakaXqQxXYPYwRBs8mb21sc89dP3PcYoa28sdruTmJERF8CaWIoyO5pauYVk
+HN9ArgZkN7S6sHOmGX2rh75MCvC8FDRCrx0qwXTqJVw6/Mid64KtNO3M4iZz9LCFJZX83hanZxc
FaT/m48/mfYLsWsno+UlBgRRfrJxJUSD16/XxqyRFe2mZd6H3eomV5ivCal0RpJxCCtR70h0SwG1
9tzJdE3K2NuM0MT72HuSiNB/NcgwMEv3xgVJPzXTo9o86SKb7ygH3ftZ6P2FnXGyEoHbWyFWZ1C8
dDJCPQAJB9tTO4FgxrZGFAhvlV+M5A9rzZdFZuKoe+Nw2dNy3dcG9mBbIxpIywpx0RiaFzP9Lq5N
R/OfSaeuADYN0yGfmpTSenKgZ2gFCdBmVScfBUmFZJOQJPyhmFz/xjTT4ShKQ96lYD72maOqQ8IS
FzG/T6N0NLo9bZTqibmVthtXYzy5zjSfV8Br+5J99dA79txEM3lKeQjVzvlaB4XBpBvrxZbyiP3I
yPO4rhzxhA9cRqXCbm5KYl8YYMFYaeiidI0LEmOWSFg0kNV1sCBOoLnqnxYIuPCjV3JFzREZaAbS
KTNdOFxB7mDazWvMMa2dxSNxsLu2XeVlW4KA71TmXpBCM773QXvdpQDU7vIk/TgkmbFPF/SVMNxI
653bZj+PMPhkpxk7iBresygz+WnR8uIxtfzlbI2meUHcHr/dnkjYXOaJiAyXdlwGUZh3Py/bI/kX
3V52XXVLgre/b1c1XZPF+uSQd3zEdwOMfYPCLy6gYo5EgLiKaTrMno3Ntma1o/8hLmHWVGECrjrO
ptU7UqqMcV/7uHszz9wTM2V9WFYYhuAnxF6zBn9vaeQ5+unyDdZHfTluigOrD+40QHRPjubqoZRy
P1sT8+HhhR4bDoMlyPgyMPw280nBWOktBVDc2i2WQJBW6Ap8yCdiLqHWVXGZeHFpNBirvfNcY0fO
bWAvA35/OzHijhgxfGCFjOmXEiEu6KkS4erv3dQ5ZMp9TpU1A+tT9KxKDBPO+CyXNk5sUj4CcpeP
fmdWX5Vcy3t0cgXe5KUNR5nL58T1uGFac4N2UzsMhWFdMTXQ95Vn5+997NS0huGtbpP4XevS6bbz
jORmBiFnzhD3Nj1igq0jC+P3wZ2bnUHVEwNdA1GOcb0HCcrLGDNERymTwcJ2tXuXOooUA/s+0+yX
RdeGZyeF+a3NxqVTCTBWHLS68UhEcuw7cm8P6Xiq6Al2FqHGzTLRbqlJZV2z7qTglWiijrOMDRkE
NJC0MbVQUOGzqmUTuXZxtAdV7yVR4jSESO91CcXc+bV4RF3QHT3N4xBRJrtyaSKmN5jMF/GV3j/g
c3E/1w+jNx0ZdmHMbwgetK51BSBmdtOdR05vTRdyDL7M7XLf92W9IyqRPGsWfaZRJOT203Xmd9cj
h66ReQgSFXUr2UnLQlX7tAExVc2HQWwpFta8c0eTdBbgFxc5bZZSXzBJyQAw18rcxVu+6RLymnKr
CmOiPccmIxhOqMCWyMFD5UVyk3J3Dafos6NSbOj1N5ECMLSnh05Vsgo9sxPXBH7s4dJ8m93ladSd
NQZGsHI26pgMpMR5OPLSJUyBUI+uiwhZJTTOdfvQpdd+cHLabex92rM+GPkBrwvbjUwPa+MeiHCh
mb1YoZ2W61HTV+fez72LTo5TJO3kDjaN34aDpetMjp0FkLG6S3KjhTruN2dHcrsaKtgwX+wL0ROj
WWcs6D5qZm+KaeEa7Q7y0+OqtbTdknYhQ2eAc+qOHN6y9LKiuTzB/zoEev5tmEsnTk3lngaiq8Ol
aomVnxoK6dmY2Drc9f0WgkxqsDdedaAY6R9Sh6BLvAi0wj8OQepdOKqGnkraevt+6jWy1Wcgz07v
V2f+9PU4eaN1antyrinO4VnORvKkJwas+yrwbgg/B3Hul+2537K1A3Peqn0U0ugUtQhTpX1IK0Ko
RJvdeHqrH91qMG+NQFNXJE+pr/04intYftkzVjm5Nwd9vajqFKsnpXl92Wo6e1ozL48JuNhuZ4Ko
j7pAIFwo+zXqXE8R0ZHYHKRnYnMm5Z9hHNmR3XMYRWsH4pcwF/V1aojv+M66SsR6SypcqceW2RjX
bTCgGey64jz5iQEXLiE4RDRjNBAL835EOnxpVm5x23DGio1mGIBTOd1u0PBPds5S3HltASqabsQz
S4D/YSxL52JeONEzaB0v/IHbM5k4pZal/JhYHIHdWmuOtie0YypIs3aGL3XaHOG+oivrjHd+1yB4
yXeeeVjokLe5e/ZBvU/wyXxYZmTuhgMKcVBr3c4b68t+SI5mkV4lJgtxOU9R0SYHH2ZZqfmPQ62+
ctqWp5aAYiab00tvJ/m+L4abrLxdDCh1Lucpku8Otci213Qpi7hPCnUAt9REib/6pySo+lD27Ktq
KtUNEGiO/ysg4UHcVoMarF0agE51+3Q6Ot2cPrdVPpynGkmeIkp0V83OLVNSBhU2kAWdILgt2ER7
VElVJGwMbvpFz8tuN8phjUsi3MFKAMuggqm9nZWv1R3KT/cm19Sj07QAsnrycuywNy3xMpp2uyG0
yMoj8Vp8Gq1R7oJGr0FxSPEstUCHrdUmwErlnB8qSRwSqPvpq0nkYSibLuE5IAb+0tb428rOSa60
DkZdUabtu64k6N0U7VOpF8ODWYo5FhAttbCB2XHJnshmkbb+eZQT9R9WhcINYUZRmC+2tzAdFXpK
wLitf8zlqNNZzqzhIIzOj/HBtORbTf43Yjs28pZt6nwsNz/SGJSH3psA9XZlcegxDF02kDBJXO7G
Q1ZPzckbsvadRn0bGkXrPcxdMoRyVWSJq0EdSOXv9kWekIDUVN4nbRnSi7TR+3vze+Yi3cELVYms
PysHOSBIV5iisrCOsMjFSUzus6XMg6/n3DZ9y4Nypqoj36b3dwJR7bOCNnI/uO26G4lUqihsmPFF
kzFqVMxq/QhuUoIZKT3rOivI1SWXcmFlLtV7coKGvdbLjmOKSvZJstDUIxFF7XN3GEMNtSInlty/
bDl/UbFPHWPIrHo/EgW6vaHGi+Zzjg3blBh2LckXckeRMFCUJVPxVLPFnRe7Gs+ZX+tfvGSsjVAn
Mf9sskVf1CsZlGHSp9o148h2l/SJvez6wk3O9VxduYvXfTVF9dXuemiTvWPtS34YWZXXXOXCVWdJ
Y3IHycVdqA57FROSv+wbs9ceQb8X3/Ii8CLdSwHVJr7zUqEJJKZoqO6aajQvTB2M2pjq4xMGLIW7
x3EhxGWF4jVHJEuFW+ryEIjN8xPAsHmpjZUBlk9C5p2bcKzAt2nu6BwxZawnn34TUTDnkn7qRTsP
ztFS1vSh01NEU4xsyjLiRg0fMrP7WuqjeSsmKz1gAhFXQbCUuznlDAIstFrZiOycByGbyEF1ljhY
lo9mutL7JKc1n2dI0+3FUMl4qce/e+7+0/T8C1Osn7U9H3Etwxb+cfrBv/ij8YmIaRsrwlOyt7Eb
WpN/ND49Ik4MhED0MH0d69i/+p4WP0ISsRkzaFrrHIL+OfywMH4yoMC0hLeBTobzWxmBm5D21eDD
ZAzoM0hAw8d8FanQm8FHgVxz1peaY6Sh1x+qYsrOq50Tw5WM6mHSqipe+nW+9RodlzKv+uHVfbr9
40Kv9Uk/TiM9Lk8PbQtmMXFQIPR9M3i1F2sgm4KB/Shcdm4qmU+5TOaHwYNp8ZuXoufMBMpz8OCC
VNC3YcqrYUmtUU9ImhUoUorqEVItpFQmOaz/VfCLT/Wnm2rTxtbpcDPnZQr+diRp9c3c9zMRhDpI
6nAwNEJoy0CBXsqY8pLUa1SPLqoNY7+kWfBVTnKxfiGFfeOS5M7yKZlqsW16Pg/eljH9+uOCfU/J
QiW/bU3Yso9TMGXAXli7nNhfc7C/BhLrfb9061kCpHlx0m3DUlbZvbMqeyj2ZOSsX1wYOuaumfru
93yF299Hi5OZsGfjL3TREfz49wE1r4wVOBEU7lVeAVVWZ60W9fnnX/obU+b3y6Ah5+Gls8/w5+0D
JsaCoyUyZ85OTb4dTTCbhBZpJtyM3tRfvDnNb+pRI4cQedu0HlAaBWgmvNr+MtVJn93lvZndCdGg
dBWEqmg7P837Co9toT8UsvWmaORXMxxsK2+/rimpeIE3WKE3DRoH7HIxrf2SWaoIRdHZn3/++bYJ
3+vXFwEk+lfcJ7TycB+9HbEzy6wXXrI6NDml7t1S9/e0GPA2LPW0k0M23f78em+8Th5qX+7iZnLF
sIGCQGfJev1YETA8Tn671pzO9QOUo5KDshurZIxhocCD7B9a3yEvGy1wa79MOkxQit/GHw6N2yBJ
4SZKMF4//6tYDN/ehYB74FLusWL63ptVxHM0nYTopQ6z3skfOlayXZ0sX1dZ+qjJFIBdgGvRz6/5
o7iBG4GBZpOlcAtYvgkU/vFGrNiQ59RGHBSQ9XsCQVXum0qqX8ib/91VkKNwIQIvOPq8ucqYO2QC
0vMgz5FerTUNFl1q6f7i/v27q7ALMHgjv4v4+TebwDJDaFbNdhXgNifDGdy4DQi8/u07xh7HWByj
NDrVbbd7/eiIoKFLAiU7pGn7kZPm9MEQvf3lFxcxt1vywyvhEQGC4c4l9YdMsrf5ArPhSnqszuc+
GFns9Yxwl6Obr0H31TUq9Hscqt5LcvH0Y2rbGjLScvWcXWqoFFbD1FXTNdKm1rwmhs9mAqKXXnv9
PX37KF1QzNG8Dq04DTR2/KiY+4Eg8VkSzp5Lr3LuajWL6sJ0K9+CVpvyb+0RFNI5S5yOrWfRjTVS
MinGo7QKUK2kBw50zrPGvuF8yPhorTq9jpMxK45p2QfBQTQ58CLFFwIDvHZUCfGvmD8NjrHVdcNE
ob/WfYFbTHZTetOp1DrOC7Tl95pjbSG1rafJy4pR2no/WmLVn5I2S82DGnua6VNg9J+DWcMV2ff1
6kc6ESb10cux2sY0uDMFWUaf7FB4Zo2vqDU7LYZDvdR7UIN+eljstX+vdxDW4lFP0mFfM9m7aZgD
6TStfX88Jyuw+7iEu27EnDyT5crupMjiyaT1FDu5TdYlbcLsEQch9oHByQJjry1MaEPDXpIpEoXp
i4M5AJyJyYq1x1C3hMb2bUi4QZNRjWkklYFUgwlav0/XqrVOvmFzf0qJPtAvPY1/gzb2Q7vULfH/
uY04uCsdTeyNeSBePaVIYL5b1dWww4me3g3zzJaHutO5XoDcUPlxS7fc9MGXW3GtlQTKr+qFvkD5
tZ8s0DCIDEsIdPz1T73qeQjQ790bA9LUG35Zn0VlYrj1ri8xxBzMbu6WHbn46/vSzBedEUyRDcwu
sKbtg2Vu9otdN8nJlCzCZxNA3gQA0SppHCsp+r2BppXmWZGVggMGXS2jRw7NnEjUsJvJvn/xLVV/
SnJ4VQxn4Q1cLcCTIM4V7lxcG+0qXqDTVVvhytkWy68PgUvqtfiiLDGSimzmTIzhfC8xuljSvyZZ
0XRYMyaOrYHzO+JZWoxdYmuIS5RPhjsRNRAZOUPUpFMtVFxW1BDR+Alhm6/tsgHCWTjXWkbmsDcb
1UVnlIqZaDHRqdHINRULu1bUrqkxhJ2LS49htsDskuLIY91rJJt0jnTuI6MylJBQ1G2kh4tmfvLn
ckagqbdA9/qaON6Ysd5wXYu58U6dlTb9uUhIBLl1qsDhTdGnxiRWwExMJC89wzq9qAzirlXgJXuI
Y27OnLMDQOU4JQ5ec+204dqxfHs+EJWyerejkuaLC22zu0VQnyZPxoDY+KxBaDulNYG+NH7IH8Ev
qYjtkOVMVDXxl0T0pERtvgDe07YJx6xoc8+kXe1lIJsPS5BPd1ZWZQztzQT7/s6fiB2GRJA4xd6W
g+vuOtUxcxTtQgRyVnZ2H+Ul9sCDmZVOG+epgQau15VnHf1mJF43WPzulKeybC5XB046Q23CFiPf
z6SNCTe1aCyugTfurKb3EdZKClIGQAH4zlE11/Reszbu7ZZxyzzV9npr+qNfhr4p7C96gbLoYM9L
nu3dYs6gVLatHnVJ2X3JrcEjNtXK253V6ezD4xwUO4PJjhaR29FduHABH/mTkqsEkxYRtC3NfQTT
lbTimcbPMaco57UtenKMFEn5DzmJcifN78ExunplX5EszExdJF49MQTqyjTOq0KtkZ539Aiyqu2v
8PhyGioyhoknU++SByabfGJVWynsi9G41hjNiVPtt8sUobwniRWBCPPKsgrWLracbhK3KhlW94T8
mojexqFLHrkuXAqm5lJ87B1/udAZq+RgjcmWjJTKqnfGXAftrmO1OqDupLVFeosl9nngy5HZe11H
wNrcEAiacbPOeU68P93rKcpW9rUwNfFGI442zrybtXXpBpp20YjJXLkRQXdXMUJBTY+YglYJVsUq
Wj0TS7lZGGkeFwzikV0RGvWNd0E+L7bhfmzJwuvDaRUk3Ho1k7pIQUaA9ZARLBJ6foJ9eZrTpYT7
oFEOdi7owEgPEGCgYSB0nam0YUZZpny5Bz8wFJgrMgSWWlprt4vS2jLSJ03TN10GOcXNJJO9wBlg
hNqa+SNZw3Wv76aim8zdYFnpc8Hm1JztFIh55GitQP7fuhrCkDoIYkKg24fE3Xr2hZFnPDjVmD+W
w+w/BXTHvtUjLBDULcLUL6mmZj+0yiVvDoxV0m/SV5l9ckqrfrdwggNBmtL4j7MZHWjo5onlhYIs
IJ+w+L6Hd4MvXeOlBr8Lp+/WRTLOiTFRJlnF2QB2WK/9F6Tm3R16jeapLaVtkCiQIUTBpdeJyGkb
0JdO4i7LDsWS5d95XVHNR2Oc7fKwTEtP5C03BJKO107nTIpAxZnfo813GP59rhWB2jQbdVGye2od
oMlS0JvtyEfEo9CoMHEHl8GZqpXPNQOWEdMYde1IQHfJNjXy+Fp0dgjniwZze62CfPtWFcaOaxKR
mzx2g3JuiJHJe2CF5O1q4Gw6ulu3IDma+UGDRQOUFIHt4J1b/j/olIuRLnBVG2/hLaNjni4VNp55
9E9CtsT+x61pJayyi7S+jZltwLYUKXDmnSxz163j7we7/zSXaC5R+/7PmrrHj8368Y2o7vs/+bus
Tkc851gOmjo8Zaa7iUD/DqGA626CqQxormzReAHauX+E4m2WOwqmrS3FFNmGUsHf8A91LQ0rD78w
hTlePHJrTP93lHU/Fhdo3YmuQn9J+C+dHsR9b4oL2D8oB7SKo3SaFPOuSGr9mAuKp180XX5sJW3X
8bawTyfwIHIQL/amVOK8uAgoqAX5+bCYwsKaxs/2urbvwfT+trKda1ncbDIUCN35U2ZBaXLYEu1U
hPqMT2asRz9e4bT+wm7/Y3H/xyeiLUdp7znIUg2+v9cFUyatoIYfxifijHPnSGZY27Esuym38TFG
PQqFV0/WL9txXHFrKvLAbA8L4Zub5Pr1FUuyJ3zUONw9m8U9rPJ8jjPYOxuUIJ2P/38Xe1sP6gs5
MBY9fGFsmTcVh4WnMrV0UN3IqH/R/fvTU4gPka4pHSA9+F5O//jJskHXm5HiibhZod0VnBzidHJ+
r8f4/f6BjNs6EPi06Ga+ERobyBAGM+P07HdLcVFyBqIBhEdRImD/rf7D3y+1XQvPAy1i7+2lKNBG
JCbYzsGMnBw+TMQLPf3ipfp3t416XWexIECSlt2Pt62qRwflFGSKvrONQzlCBDM4i/6iS7c5A17V
7H98GLTZJm3TzSXwNkfP1KgedL1kwpmiOYjxNlFAcxO7bDhQ8o5D6K2QN6465YiPaa8VCyKYRhiH
WWzGu5oCuH80Z972qEGj0OzB6ELhyBWo46UxfBUaQzKiBYN6SljfPLjAUKGuj1Eg2h6IMHNsLSRn
Nv02SSAEMVDvFhyZKoKPboXmL1wbxpac/mp5HxS6EKc8X1cIzGPrvaQol8fw5y8Hy++f7ggPKsmP
JIYRRLO1vF51q1kNUonChDpsKTmpODgAEYK11V3bD+W9qzwtrIbR2MtZd8bQ0fLgt+Cg378S3F20
j8lGdbYH7Mc/YJAKpiS9E7y3GjqsiRJYtybtF0/xnxbtrQNMFIbBy2kx73iz4OAz1JSno3wZxUgg
ujKdC4tkqpijkPv553f0T6vp1nQiSJ4eFL1L196ewVd3tCBgOoeMSyZq2TdfvFmhQG0cC0MHIrv8
oXES0/mtjtf3e0jKDLszrVkGLc6be6h1c06QMJc0DHakEV/rHmvx8ott4u07ahKUTOuXUBtni8XV
31wlp3DLLSPZ3lHNKOPRySVVsIdw4he7w58vRBozu8K2IdH2xHLzwx0k/lvCRCygHRtudiadZtMf
yPnh59/Tv7vKHwcG38LWY2/f46vvqZ0bkWXIokI/mJHdjl0RE0j0m9FuBtFF35PVyf2FNMwT+ONV
6snAHWZiu1smt75oQY6Hq6q0259/lu3W/6sXud0tRjBsN1s8ASext4OgIshHkea0IQO5dne5Udex
NprLF6P+Ym6FVZOZu59fkdC4t9fkzObrHLa+X9bl8PbD/WuQdzkTlSl2fuQHNEUa0kIzIjjGnQ+C
ujn5Y+C+t7HVYyZIRE0L5HshR7dbHNa6G1He6JVZHTO2r3GnaKr5sXBTnyzVXoz1joCuyd8hkBjw
7I/18kkGxuRFRm0C8inbvvy2iokgK+UOPSI4IPGQhqwVcXlgDSgJXL1Jq7ODB5ECu8OBGxrW6qNL
K0yAg9XaoN1aUTxGi2VND04w2x9SyRe0H7EQCtQXCWTHObAQxJuNa4Xt0NM2wiee9LuKedXXBSfv
GmnTNtlPpqntw6XzEDYExjaNB1dY6tGcGGD4uqTKniuoJaiKA8IPaAGIro0rYfQjYuOsnukdGFhb
8YuTWRb0llGeVyZrASGf7GMfKtrNZdQqH9MhrV8Hhd6aZXs47r1+5a82AcodyNKnQMfpGxbDZCPw
S1rqQOL0jYb0A9BS7rie9QCCZigcpKjvzWyrz+dkZs311ibvopyMou6Q0QJow7SaJ/omtawju3an
PHLVgg88lAiiZGyOPszhpOv1gh6+mr1jKq2siYKusT5bPARVrCG1+0TTM5veaS1KXw/x9wBmkVc7
tOhm3AfoHL9gMfHmcCR66VGhe9U+da6+PuLDMfNokMIHQ+Ma00Pqo9c7dcUEohucab3uYL0L7Un4
DSkHvpYbz4Mrsw90xvQWmZfZvYiUSRxQmsGTaYy81Sv3tll22SaBlB0K6nqyI2HMKQLRgmZYhsR4
FNa5xJtBF2zU1IehUXr3wStrCHZwpZNsX1SUBodx7axlr7kVplMhlaXtNZnSwKvlmqDNptNokrok
aHEFhBp80Oggj0jqaOSCa015zoPSsu4rHUwqTSpXDF/sXDOXC0m0r3byHZFDttSrdIhQIQ3VvhTl
est9N4r3GBgB0vfgjYanhXAYeRxpTMCfByZp4OFevGfQlgkEUtUVDzUWHAu6VceNxUkh1AmJfUlG
Eg4Sfe/oU2lFYimRZRUy77xvLuaIkntm2cVn5gwzmpdW31RqOR22M0DMobgU44jv0M5c1X2ivVgX
KXabcQUUptxsPTq88d0XoXdIcDku4jCikzmjyiParrsjNylrdgkjGmgP7gLHCw0JTZPSqFxyL0Yb
G20mRlvGYqnFk2GmtoidqqubC/ibpDl3wUrWnWOhAQ17oAslgtUur6+Y1ZjyKsvzsm52eHin1D5I
q55cJ5YUtHCHyKCjYxcFqprpiAPIbVDOirI8Bzai4Til1JNROqztB2xC5qku6EHcsuRkaAvBBGQL
KizyLAVC+MTpX6RnjcPwFfE9hYwRmlAmWm83u0Hql/+XvTPZkRtJs/WrXNw9C5yN3JJOnyLCYx43
hEIhcR7MOPPp+6PqdqNSWTcTte9FJhJKSB6ik8Z/OOc7xxRr11q8oG402ORMc3Y7jmXeBEab22uj
k/ueJwkmKbLR0YfCW4K3cLW6FWrVuVzLb6QL5h6IEjXMUdua/pOf8KYJkmyYt6VrL19mD1kvZ++c
OLjzrbLeN1M5GsFku6oI1cY2CG3aBB/565YRZ//Ki/N/Zcd1hqZPocfSwjxi03EUEOUthW5aycEN
rVEO3VWP5SsNaqpUUnTnMYlv7IQ6NWqLbEE9TpYyWMUV6R/Ar1y3j7Or6Vmkj11+0WbAg4FjTc4U
5X2CMj3zOlEzTPaYOZkTYQ6lnTD2lL3BT59TtcwwDfPqsZ8dSIC6m9DGEH8oQSk7MTtetHqoXVmB
4KBy21a/10p9jc9tPcVocvU2ucvdsrqlI8fz6Yxx9sif4cLGGmadlZAi/u+qYVVGV7F0DUhwy528
cMq91Ditnc4WBMOE98iVgmtsaVP11iyJiEOjccsfvZTgYurJZEJeItLLsAbVdYYZyYu3rPVl2LV0
ElZgQTPRwnbU2k/NHAQ0F9YmT5aR98N+BmOln3rDkE0Qs0S+0aa4Ng9AvJORbsSLt4el8su94FR5
6fFqtTtG0ubTzGqh3rUGJtdAyYRWoqtc24jgXbrfWl6dLdQSM9PDVDObj6ohtYrgZUOefJk1xPp1
dEKYbAdOaxzT64sGlsBCLJumU4h6brri4XBkkOt1e2Pn7G8CNeiDHq1m3DlhqktyDpvWA4g7q6rj
L9k7yfOAu4cwNPQaMtRn7A4/MlJ11TM/ptOcVDWKkhtIy523NV3c9qqvsItcZV0PP6syhCyjQQ11
HQ4bUuPD5rcNOxYKokVQSLRnqBTsVhJiBmIwx7QndjeX4L8fGXQ6aWRVjP9CoUxSD4ALFPpNV2gs
97LRtTzYpmyuuEELszl7Zd0grmtZNEWNKbXh4DNR0fdrmsXracl9f7yu8THkVx4HDyFipr3kUUME
r/PhmFlh6xiGnGI6VYp38p5E3yV7GXRbEhnKAJQQOQgn8aWt5h4QnVXUSr/2OyHJ7EZ53Hn3ToL6
5TNOG1f9nHKQaofaKpyKlXAqUdxxMJPBhtjYC0g0N81A42wxjr4v02dVJLHkW3UndIOdh/KwzHLN
DhyCmssQ/zUkT6jKSx+sSz8kgbTdCr9DppzunBPnWwcCQzKj/iGDGsReA2J4T+1kPWW6NZDWxwqQ
B7yk9z/WSPwQEGlAcsLKdAbzlE+6x9UlOG7cyRRviNdYnKGg7qnVaiyD3o4mGZJEyQR4PDs+aexB
NlOULanmrGFa+xPsT+Z/F5U5cR4xUyZZZV55bx2GoskzltoCahDHrEcOc5o8EzmhuCc5KeIrzxIY
yXj28ZZrOrHqO950ProOFwi8ZFBEYLZBSioZNG7+nOoGGQKr1Tkd2a5FlUXtMmzXt5TaS1WtPCNe
WWLhxIOmrXveDVCkSpJUD7bq5bWVaDGJ0OkCzK+Z5i2bgo32y9CN2m0nJdxn01fuT48vjRA9ydo3
YkMW69EYmzFin5ihwfwTdpyDp0V3x6c5nWftoMfUn2SBessSjImjSFOl9Hu1WLJ9zxw8RtdFO3DK
r3rNZhBP84y5Z6oHzFQ1+VX4SJoBclBWd7hADSBZTolZi4UffodclWkdEBiN4gt1sv6GN4vcJsGr
lPpzVma11+qBVUMcNxakm8pSp8S2iC7vFCkdO+z8NPWiAvoedOPqYL/s0A8GjTbwpDtN6jwhXW8+
bYFCFhA7aJiD4kTVw4YtIJEguHlEhN99ZglRM9fBYzN24oIzmHegUcxlZA1ZAdGrNOV5zeYU5oHV
GE9u37QJ8rSi/jb2oub69LP/60WsNJYdEod8N9sM63ANFDNWVY+kUqYx1tcgFRneNSq+mm1SZVhw
fJr2TU0bDcst14rhYV34S5jhqyb6ycVnR4eR8iqi/S9AJgL0vh8sbvKdOQ6gib06NfJd2Rk+y2Tu
SRP0UWe/tIOewKpy8/JqpLfx9k7X6mXQ26DwQ7fJlvu/bqV+kWD/0L3RGAI3wK6+gSvgxf+xk9Id
ilNjJQ5O6yl6zjYPBxjDHpnzdZOo2N1naa/5B3a+NhFu2SQzUuvX5W41+plaHsBAsV+Iu1l2aV2u
WFzmipQX22375q5Es1Y/2GPHRocUdmfde4mWm6dkzM33vtHqMVpxR8b3tNo4KaulzohPB7P8Dgoq
FU8GKWcnBwem2HlDm7zYwA1fUADH/u1SZoZ+yAvui4MW4+YKGCQRukWO0jC+//U1+n2ogtua4Afk
rSD6kNn9LgdLZdrGSY2V2asN41kDNHokvsbEA4E87pkEiOHprz/w94HRrw8EWE0kAVY6gAF//E7G
JRd6sbAMQ8BTfl81xaKU8V9KFmhv/IfDKT4LzRX6LvhwfOCvcLZ/mUQUrkU+tY2vx1EAMJAAentc
8slpdYu/w/f/uWmHyQZ3w0Goybj1dxqwX8cZURoJiT9e++ZnxXKzeJn6m2v35w9xwRv82hNtWx+x
/f9/+fsQGUws7kisUJUO+c8qN9M7VbXT6a+/oX/3KQA3WEjxzLji9/lN5SlaG5qcIPXL8WhkRRYa
0AYPf/0pxp9vhO3PZ6QCxd6E4f7bjYBouvCdDqfL9iXhDGaAjL9BM7B8unCbtNAb9E7eYdNazecC
gRPgKFo5wiVmA/OSuSy2ec2bCY4esPJF4NJMChEiJpj93V//rP/uiqBHA3yBto5//XbdLb/VbJpp
rrvoH6zW0E4gTsTfbFP+7YeYQCyZozJJ/30KaJB0YvbtwjSzow2hrm0V6LC29Za/mUz/6cKDr+S9
xge5LNz83+dLRS1GPG6JBAPR4/6Y0h67p8SYv9qT/Dtyy58/jOXmtmrbVhAb9PaPt2y6DgyuHFy9
DJBUhIm/C8vBe1Fmo//Nl/SnUR3nly2Y1OmoaHUG3n/8JBN7WSY32yI37xDYSzOdeJvlt1na4MRy
Mz/AeaJH/+GdsR2aSGqZsm8rnN/VyQkaABPsKB9agfbAJNPsTZu7+den/O/q/P9yOv/LBf8Tpuo5
gU717Q+2jO03/HNxbjn/wPZAWopnsz3fUmD+ZXFOkA86DTA1NpsWJqj/b29u/wMnCAwrytzNKyE2
vfX/bM3/YZMbAK+KWwiKrQWt6T/JkvtNaQ3WicQ6Wzccfg5G1MYvneu/nNZTueQd++4Huty1PpHO
ywCW+xP/cprM2s2SqEcJ1xrwcVNCAsHDaN4AaPd/eUbTd20SjA8ZEOp5oAy4n4feHNC/pguZBBhT
/WWCW0lTF3R4M91AcwAak1C+Tm962TjLafJyoPzer/lG72fx09j34xyZ0qM2pn6rvi2/5iJJYq/y
Wtq6TOODleo9g5MCM2F8768rR0i52Vc7Y2+ZaY0tlxR5BSsjZnpiYMCgsnqccEGUV4nTMfMa3QqB
ijMt/KgT8yM3hMiTPSo7cdVBx5BahOM0IqafCB1No7lYERIkWQ+kVh8ZkvEkGdXbNGjCIk+h1nHB
m4ZGjYWI+ifOKftNupm8FHMFjTYxiSCDFZnUCzPNwXRR+kHICtERKrnnoJgJJlUwpwPOwiQPTH3K
66ii7Dz6eGbGQ+zmxXfmUQpNbLsmjM7ivjT246RbH1ZuyucWi3GYekmj9t4aSxE1iWluw6A2P5S6
zfWQXtduXHQDd6gqwU5igIyL77RmZborV7l2r0RETP67qWvtez6XRbHLE8s0SdQdS8aGhj3BI6ic
VyrE9ZuYM+4TDVoCGiYicbdkKTLuQw10YrGbHNJgJ7PPd6Kq1zgoKqu4VsKgQd0G9xBWBbELeM1k
40dy9bvbiaUy5j/u+nRXaHPXgIRY1mu0iSb8G8ZcxZEGCUf3KFmxMolDwcorqLMQdjI9ISpAWDMW
OKP2wPnkcCH2RUVI6Rb84uKKh5OKJNGxV5CWcqGcJ1kWEV5Vu3Q9xdzgmjTg9LJzgm7xw+BtwJ42
YUcQ4L6RpCLEo5uTkqMxyPQTRgLMwSfvokyTyNvJ13xFjkLepze1lRefBhTZO3qesjowQ82+vK6f
zGAESZJFY0eHmFXCfJh6uivC6YtK4chl3qaTOOQNsYXWNi0LGb8vReKXP5NKEj3MbhTd8inJEu4O
gGszCAOyVtxt4uH75M6Whfc98YZJICanhTqk3G4k7BrjcltaqBGjZEUse8PAz2Za1Azjm2IOduM3
ldEeYPhMyb5GwuVgLNTGPqyFrfT9lC3Z2ay8+YtGWzBlGHrHfElEBrDVF21aHlEdGs5pXbrlwJal
/4x72oZ0hZHE2KIq7y1fsHphqtUjWvYwwFz1jKOyaBm0+Wi2JgxKNfgZ3klnvnhz5iJOK1qIBGWh
pkMFu+1pmjpbsFwx/Z/M+oqLjxN7uRGaJ7udwlj52JvZ9K6PqeLokv6APZPdxsuEpj7epSYem1DY
EpewbNCepTkpFy2M1uumzqV8aCYLEZvlsrmNcq9u3x0nITOtk6P1ntIGvsoKPyuYpdmC5la4oiFS
UHfvJtfkvnNoS3fl3DrJrvOd4jkhCSe+IA2SdcDQqDwrVrPtYWXJNO/Jw1J2WGoU3qHRplVxMPp+
+Un6GNMiIvXEMLp7YRWMtEnMnqoHPaVaCIa2mL6h+2lukf67KEpEuiK4Z7aW7bx+qG7ywWZtNKcd
R55Vy+U26Qv6yXjQJ7l3/NqyGZSpLg5jx8N9TrQMBW1tp3l3b+upq0Uqo4UKVg+RMfNYDzgofKQq
P1LF8OdAc1Hjx6yYwzMt8GaOerzg06fv5WRDu306f5ec828WoqlPanDjAZMqNJCO3iliGrF2d4Qk
E/EZdpZKjsisYzrpMvO/s4GonV0Dpm86e/028FiSrqy5/XPEgBa5c1CPpYPZ3B9jjM1xy+WY51wl
hCCNyJRBP61wXSoeCeGn5hoOSdnUO8LOu2mzviI4nhcL14HZ2Wmyi8tBsrF0/BiRhaExcx8KsEpd
o08vrY/sc7PSeWdruwQgtlXDaMFnJvnP2vZ/KyUqJUrr/7/IMBhUkdXf/s/+W9f8sV7it/2zXjL/
gZaBRCSP5EUafUg2/10vac4/qNHRnXqbmZWSdpNx/DfFkyoLS9FG8cSUs+Fv/qdi8gkEoOSmCGM3
DoJF/EcAf4yxvzl/qNoZW1r842Nq1S3ntz6rLJg+DdKk3kC7Y/TkU2Dc8a0fvQaAGorIGNgrJm23
9t1DNRbmew1XTI7pEeavHpo0fmYgsTTAX4mAOse7Ca8CYZaYR4zWF1drzK4JVBin2GLvXdT6x5b5
FrGbCXlRbHx3fZejQLKflerPywSxqzR5s3C6yOPQ+e5V0+WPqbYeprkb212cxLdZM5Pq47t7XXWB
WuIEK6QpI48V9q032kPYoP0OcJDy8A2qf1D4H3btEt+jynqN63GXa5w4UuyrFGSVa8TJK7VaHRqi
vl6M1IVLuuq7CdjwG7rs9NCy4Wefame7tbNmzGTovmO9e67G3LmdetM6lRZVlHCrn1Up/CiWU3en
syH9icboAx9KuTNXo9x1TZGfzMzqoooPvc39wb6qvam4x+9rnCoE9yFS//E5ExU0hyGejbMTJ2Q7
0tE7Dzai8VAmzn0Lsn9p3Q+Wf8bXnJcCs0MOrGRXG2yTsMEAg5EgWK49c24NPtVeb2S/WjeoQOsm
mgDU75Mq9n7K1HCiNEUQHTm98FTgE4j63njdxj+cze4uAef2WsrYgnWeMaRrZFldLJ6KNGAIsrDl
YaDWseaSd906gwhQ4qffl9AaYy7hGJn9tJwWDtIDpFh3ydhfM+U9uIkgNTnMa8pGBtNZHlr1BGVg
yI1xN7E5ejNzAGWfXZfEO62T5KFUVmeH/ViaxhM0Cf0ClO++djUQq6vB/BxGDsokUP0QZyj0uXay
uG4y2t8mt+o+UOVcnWf02Lejz7eRFlkbEbSw3saqvWBXZBYmeW1dWKtZ8Kyr5bwm4oUa3CQlyrTr
Q2PYx7FpMyBE8QLJx/yoKDUbfCFhP8MnyWKTyPOm9tHQwgXTnYNcHWsXm+JEuON6S0WcnpfVxCJD
0Zbct7oNf26oL/FkX9uFfp0XgqJ6RO6wvAmZ3yRrFSVedsUI3dsJj4InTWBNFERFsFdFlHCkKaH1
IAjYE+GKiVNto+UbIYpbaxSHshpZipIhUXVPYrNp6WZ5mHVTsQSaLxh4wx5ajvUwNo/SUYd2XKjs
vxfWyitm4Xrqb4xyu4ehGG7jLUzClgeOo2GvLLD1sXlVKpvOCviUVRMKU7LzXOincjPqATpG/uod
ibSIjyVpgquSfKuaf+VlbX3iq9qztb4q2zlEp4mnrnCMcIBxFk6udWJc3J1H21nvnJTPTXMG51qV
iEiKsn3ksbk28rslMQNP/8hA5ac6Fk/mxIz+QvT/J4hxsCPq09LntyZbH+AlIW78K7rWXZr9tDlV
8FGRrGdl8/NEykRgQLmscnmwG0FphR4mTsWzKGPqo65yOOe6jxjJ4XWaL0B2iuxnU5Z3Zd52mNlY
9wy6fGvl9KXFPos0nsaTCfBmnrH2zeWllh35L9nB0Mg67i3jc6mLOblh9WrtJnAohyWvYwSKpP3R
KoD8gPWLbcyXB6EzEsQy1F6QXoZN3mTJqatXNnd5G2twHIsUiUW6aEFVUkJQq434pzV/n0hiE9Ji
p0GBXLryMSnYaGr6J5ZEjrjUK+6rdQrXEUtfPK7sv2xESmLQHvANdl+MjB4A78cPqooheCWmdsnT
sbGiuPRHVgu6P9448VLs0Gio49Q2wg2IwjslCdAe5NhdAGinedOaGjKOreJIq1f/oc6RZGwd7rdC
sfqyrWyfQEcExmcifmmpSbzGzQMae4KI9EeiCVh9Z95bqXkDU+t8Pk0+vqZy1K8VLMJzauFW8mgQ
Qmb47TWB8B5llk+uhxd2bfVklNMdApEdOl/0A1i9rmVc57dx3XP2p89i4clo9J5quNnbxTcEIaGT
Jo8iAwMmGv2Hl7nHBChK3TVHxPhUtmAJG8udr5IR/JJWyO8AeG+8YvhezVkXxp0NNa8p7pVhfJea
KsMlGXj5GNmxmg0tnIQZtW4R+QrDdYxMiGQNmwAzgbg/pgFhs0Y0tb/UXlBabsVRiI8uJfwFmW77
PTYwSpd9fZ51P/8apw2I2dRfvmrOU0FfIxJYr44NVXQcQhahm1/gslTZrUTZgAANQyuOuqgQSLtk
u2sRxdQ2dquXdX3vHAYIIKZTrraiTN1uuk40r/44XROCUbEqyqN+mI+O9p5p9cEqaJxcc30VXnHI
tXdXbaKd6UbY81OiTXBblYS/CVdyHVhaOuIw6PW9Kse93cynNXF5HPD12WK8S/r2lrnhVYbVFa18
/Sng3ATIK27MVT8NnTqB8NotyJF9aT/HMn3DN3kex+FccBM3KbKuPr+i6WX1ThSOhVUV9sDFrdoT
7XZYiZtVDK/4AM6mZj1ppHIHQmkX4dc/1vFRdiLdGyMSUEYmSTAu9k83diIrdw6x+c0eih0Z0wZk
I7LgZueRedjb0v2sRHkcq+SGFJCAJI+NDpRfmtI4trFiEuJld7QvgTmkdyhr7S0pedMhozrJaZmJ
vtjjIbxJrauJCJuoKr9LPTslrROZ8IByJhsDMCou+bT354/M8yDv9DQQswND0DRu/Hg8yEpDVaV3
APIK+D85LQ40qbwM0u41nZMra3ldpvTgVcl+npdQM40SQcTUnnWswwEKjYdR+sdxne9RYWBY9Oto
iP0vHtod5olDXMJt0kW8nNhT6vgvtS9EKqfU9/dcsJBbAyBremp+8fi8Q62WKIfXrrtPjqa+KQAH
Vk6ODcdGomeSB1CBtsWRWPcPJlLHTVJYa/KEKi0UlR/GKKIMSS/a6DDv8uJmE9fg567ei+6HV7oX
AvHeTGPZYwg/2oWzd9p1t6a491BD7MhmAS9/SgSy3XLVEfelymciBHZR6i7CtGGHepmjyr5mU3W9
wAINdCO5pzd9plPWdtX0vlbDrnLL5oj1V1zNnZbzF/WXc1998VWeCpNr0mDTojPdNAZzl+/Gwj67
HchJfywuShJqWk/i3h0rSE3DlLMtdm5aAc5yzUTUpeZD0sZMk8zuQVJoQKe601Jei7OxAzl0Uiub
eF9Hhkg8nTE7O3cagsnqHmcyHHYNZnWeCQLaO1j7Oxs9NCIL+w21R/001nYdWU7ng7Hj9nPBtgbN
rDlPi5W9Gc2Tv86XvrUesfjuHAI5Bq2/Tz155ZrmtcAczTyQitP2d7bqzpiu4bPKe1uZkPzG42xm
Hwgn7ujJ95p/bU7aLl31g4lIYODal3Z3DYQJdaM97okv/NoO9H2FvJITdDyUjr/FQT1LIpR0aMlb
bbrHfOoHOm9tP40jkn1QzVU7fJF7sbwihCRTyy73TG2GA30rrW/gAYccYetFusiMaHHgCOpwwzCD
RgClvyfqs2ZucKBUT7mVbKKKzOGltqp3VCgfZjnHZ0eUEcswjgC0RImJZKGuo4y8EixYfG+Yz3PO
hXHLAIQXwpsjK2CdiPhb74zhMJYXMM0B1UlIqHNoVV0UW9O+KzAAVzeVFV/s5BJnHzX7ds++LYvu
MJI/hO3offMEVyXSL5Npc6t/WAnSR4YNQFIDNBsRWbiR03jAcGsN2ZciP9Pb9TFrYM6Yb9K1DjnS
Pi/jC3G0JzER2YPgr3WzA23rEWEHwEMyCuGDhVVLKHKtxQeCacM0Z+3KZCUqGhEfeoYv0o4fhPzI
K28Ja68GuGI/WF5lRY7EpTAV3j5m8Au6NhwzxzjlOlG2QhBt7e5jB3R7gefSK4sXOfa7bBHHbPYv
ziK9UCs/mSeEtvGtE/bdgnDXSL6XuovSDX4y6JbzYLyChfjmFCv3DGIdVYAIZdyDMj8Ocm1hJW2j
um5qaX2ksRG/ewnrsKL2cqkFk7kcCD5g0WNuMl+lHtUs4pe0gQTBryXLTceoat9nLTUEWowTyiFe
mB2CCdOmvrJQCGyS4yvLLj7hOrxNnM8bAhwRhbbdku4YdUl2Zy7WZzWLjPBS+WjMYt80E4TMqXs1
ZfowObZ6zfXiK9/epTGR3xrkGGM6qDW7d5Zej8w2uzCd+uqkdlZZZYVu7UIYFbs8Vl/SnsKFWwj8
5A3BkBf4BlFXkpvrg8GBAtigULYjOBrXDOu7u9yn3WP4XtzUo8wvLRKv44K0keq0VD4D1zIffCPI
80pd6HS1/Vj71mmYCucRoGS399GBIB4WxUeMhRgH9Yq8yja7XzDnkOSs9UNLegRH46hFmFW8m3HV
/CN6fMTVhtmOXdDFk7vvy1W7xuRYTjtLG3QMyYJF286Ax/xzbNN2BEFQT5citwaAnkpDZ7N63mZI
RxeOX3+LxksMlWY7Y4gnVs2Z2RrXDXXuJA91oQ2Nf8xJqPd2MdlczgtbCFLTNl20Omiov9keJtmB
O43Q3npTGmfbwHalBL9rpxFCE/5agRwszi5+Zk0031p/6hUOXNQhG8azTDGCm4rBfE9yNvb+tUAM
AoeTwC4ajjHAQ5M0xG1U/LdNYfE6cI5mfG+MpkMb8vlxxULRUcjFZB6Xa4cbJUYIB/QxsRfkKaUN
Hbyg2JgMDm+K1P7o5llrXwRpXSbKfDdDj4lkKuiSJTkuSqgrfyh9ImJ4E5CoptWUZGCBQnSJ3NFk
JufA/udGXOIew3+Gg51vkP95HKh+g1Gl9Q2wb/7ywATae0ZI5eJFUwcD8ZZ0EceF904k2JNjIxze
sRPQ6CB9Pw0W38hOFYta1qVavLzIukmtvWvzLIFa2srOZAncXG+7q2RlIB8JEQsJuhOpsfHd47WM
2hPAZ7sGjXBUYR3ztdClFRDJbbQ32mjViUF2IRfqFNd+XV7n06zPVLsbH1NngTHSX4tZqEvJnn0i
40+482OOT874QQOXih9ZjdhpnLraPqeYwue3Klun676316MOAGSgBoPpOSsvO5orIvoHaQ8knHES
GFcxEgJOpmyWy6Hu8zI+OD1RgCyMSgYVktOE86ytvZvc9Tx2/ez0nN3I4JUQAn6JksAnPQr7pst3
4a55d+N2MH2AFGlbQCMk08/GsTaOAVBJ0Cwz2h1yApb4BK4jhYQs59E5VOD4vWDpndwAEaGL23b2
nBYPuQH/uCsJ/Wv94RMfinm/QFv/0fRUKKUPuLZXbXrAZ9+dW31s3luDxUUA0dZcT5O+6Cap5zGi
3apcoIpBxEF3aa7yIUUhfB7zOLnP4zhOd55cIUK6c6L2bjabCOUJfHBkmr1BeOiuxrlc7oeOhHKb
nMWFhWjPGAvxEf1DkRg/ejf2T5g9/ce2d7wHmXnNjdkPzr3OSmTDu0/GWXUt4FC3cvzXfsqde4mQ
eGu782IKS6dTfeDKDoVgRbjg2a2qdvv2JzT1beb4d/RPUMW1PD91RlIFMhXNpgAl2ng/s3F+nZ20
/6krj3t9inW0b3gwHmthWbeM+LW9hAp2hRiMfsG4JuiRqZcoqCHY+FQnFwlxyf2hkzvplIn5WHBc
vuHybs+50SSPca+oR+ypY0M2jEzbHIrxS5WZ/lsHNoFXdRbnPpYDAkLqukwPSDzXKO864zv0U/I2
+9GoXvJicRgzJpoF1CZtLmiT1Q8jqW+5jyDG9G3+E5ywwY06rWNzMHvWY8yZpLt3veyilzpD0prz
haI9aYeHXIKbD6wusd+tpmMfXUKB9a771nNfjXkLXkxEx6rIGg1GPwbtGymo6D+bAes4vpcZXXEN
r+yZmeu0sFPT0Q752zqhsSmS7VvLJUnBILTo0OpWLAJrGMr9MOOzYAyHFA69/Z0yPIwlq9WcrPUj
VQ8TpCSAt5Z+zeRzEWJ+FCN2CclTeCYF0tpnEPQdjOkN5bNmZD+MYqXEAYe8nM1SJXdJ4tmPkwV6
3rPXLjDBQD7Nekrjywi62yeDM99AH7JpW9uHlRT7i+HImIfL8mAw019xvXuo/oVO2aHqaJqfrIIJ
gcmI4Vj6Ej46Wr8wSRHIuoqRJN+FPl8V2Pki6alxX1rkAEqr4u6eah39a8xEtb8MU3qjl7xOnfzA
Y0UQhCre5OI8Kp1KuDlos381V8lXbZeHrrQDjdJGdGyL/eU4QPKALkPZscaRHq/D9eR1xJeyOQxb
kkK4OdmueoKBs9Go8QYab3y21eLQ/BTWl1v12isL6LTa683kvhQlp5NlRKN5F8s+e3O7/IocCPU5
o8q7qZbZ+jlROOQAdPURvoxZvJXNsvwoQc2+Y8Kzz/Gi7bw5VZEi6AU6O1YZdRzxAfunHsFPTk1Y
1POB+7NKTyPapzcQrvkXgnec8MVq4fJ3JewyocFeLWwiCMBwvpPo216sTrcS/ASdhmtYimGH3+SU
psWAfhL3Ff4kf7xd4KPeT6KPGbvrvfuZK7s4o9wHsrQah8GZ9CN7W/erNUpxnVIhwZwyi/Gb6m3G
E1Mvb626rI6edPRDtmqCnksAjdX0QLPq+3lmPjTEV+jNViy7qYlwfk7fFlUZhynFfYc1rA4rWOK8
AjFu4TzCqpIEcZL5Jz229h2HqdRZb/MiZw3ub4/knPX7dCXhc6o6Zs8SB8qYXDHWYhVuJW5klyzP
yNTJmFz47su0ztFcW8fW1NKvXjisCRucJHNWRPEw9McmJqa2WEm0mTVxLXwm9onjY1LqaGb7bjx2
C+8gg1VmwUBUoJoMyiZ+JpcsPyA3zK8bg3iFue3dyG2W9U50zfucqR/5SAYMyTCJKdHz2nV9HhjF
Y/OdG4xFyXnsqxetJDUzltY3/BoMltJc24Oj3vzAB9wE8an1cgYxk/tswCa5qDEGUF7nTFq0Su2Z
abGv7inpPE2GDHjVrds6j+OUwDBgdc62WMSf5KhesYxA/UAoBEbvd9kywWyA4doVt7HfjirU2A71
gyUib/zKUXPXNFrHtsZkRxTPfZy45IzUXBfiX0U0eOPrDJ2N59i5MLTJXyg/UYY74xhxvB8Qc+Kb
hrnEH7M8eFa+Yy9EyEza7McRLpCNpZAgz9EBEu8aOEIGHuVaje8L5CVKa8WwAvH7Xem8OV5zgHB9
ThjtRsvW3Fjuck/aUb8nFedqWKzk2JOcRJhaQYSqrnoRzhUopKIEVNbZ5q2lXMbEmREY5B+hSUBh
79Q7l0GdN33HzuEw8ND3tNeYPEAZBwtzQzx5xkMJj6zXRRWZCbofzZDEziYfC6wZpmwtFdPQv9oF
o3Ppyz2qEnZptjPdAWji9qAOC3sNb6ROGh6egPnUzf0RNe0QgkJX99PEHVOUKAt8XiRo+fM9sIHy
ulJF++jHOlzjzjgNWvWEC+PaTOaveRZn2corbxXXrPFf/F+jvql/pILXg6pB0tCisvzC2gYIKVUX
NuLaB4RlcYtWFETSrIYj5+4Qwa4pr7yqzv+LvfPYsRzJtuyvNGrOBGnUQFcPrhbufl2rCeEqqKXR
SBq//i1GVfXrTKBfd80fcpSICJf3Gu3ss/faXD74ZkZVz3eeyD/738Z83mkJ28XN4s6CsZHH7HXi
m7JLnhxEfDOraUpA6jcadSSxg5civ2NFeCgD/5AkWbFmD8/TaeT6ZZeHXFKVZahL5fbbZspelx7p
O92qtd3p6i6TrftRE5+7h5QKuznipOO2ZBbnsI+5VhB7AVTbqXVRwJcbZwjpHj0kxM0R3Niy7LG+
9lejb58EIt56MMcbGUn1jO0kuUSG3LmiT++takZy68kyqGYi3DtonDhh8NG2rBWJc2lxjc8dVUfS
b2TWDoLYAuoz3/XcEkGxoFanoUAIHPejHVu7WtmPiqNkM8VTd1JV2X9Oi1XM63Oqg1V1b9MuRinJ
FZ7Ye0NanwJWdcGRSPH6mt/oyab8QIQPecXWJl7g96M46sg4x7lzFBX387B+bzSRk2o4j0bZcxEH
KOc0kPvkjJxIfQrSOgd7WADfx431ZQ9EsbBvrLOs/SaJf990BMvs9FIkNF1nkM+R+L0905I+eImZ
7AZRPGvExyER9pMqw5NCyKtAcJN4/S0L8kaYEiGfJ1x4L0DrtnnL1iVIaN/qRi12tHy5Z79r37I4
OZMMYFnAhpsaj35SOx8Q0pbncro2zfHVl/6LLOsHxtniiW+nXEkX9n8THKFNrnIKGTgrmo3K4ivb
PY1Jc84QkG5HZaZEnt1Lln4D9wJHDybNuUCx2/lEtCYGwrd0ENNn103uZcDX853GI51moN+nzTSp
RUlPW+rkDN6CsN6MJaqGczG8AyzYcw0OpvA5ZgQxzmzIjYutg+qtjl33w1w0t4Kv0uMvLe8n4s3E
QLi3dZJwiWg3TWkUJV10uucKA/dUsU2x9q4YUZ0jOVwgfQSboEnMawvOxrzpfBZSDuHALz/hioEe
U/5wGY3ZI2bDuveX6i6AwDFge5vlJWLwj6mxJnIPSvt63AsuZusENOWbrUY9XkeOrRE3ZYaziL9P
AVfd63/Y///bDPI3cg3/lRnk5qNMP/+CM1/+xT99IO4fwoOiASVwMcdS6PovH8jCjbJZc2LocC2c
swti41/AKcv7A+aGaZnACeDIUJz4v30ghgj4M7pe6e6FV+Xh+P53nLMYVP7EXICFxX+QZMDMhiZu
lT8buRt8Khb9Kmx2CAff8dR5l5Zbb708+H+1OLOu++vn8vABL+XDtof5l2jFnz8XIE5LdzHWJ7Po
gpWhcHWNJp86K8rJWPcV2xZGuFGuGfG9pX2H5jlvGh/8Mqo+mt6ubjA4Lea9pDwGJaDawYGFkgk2
EkAgf0LDcw5NM72kdWifpJLGbaoERyGX4Nu8iJi1dBw81EF9k1jkfNzJDbfSHX50N9Qrar3sr9Tg
JhhE8WtEoQf0u4aVPuVSebzq00hzqTHYD64xUQ4XWfa3g2j7n8iOuNtYrv8ZuIncp6EjodsacuVM
2akYNCzOGhI20EG2Hp3qHHLjivqxAL0cLBKWvKFr7I3WaJDcunW2acgxJlvF/YU5p+zjn5minWlj
s7vfccpyG7Td3hSYd7n2dD03z9DILQyPMYHihzDx7MQKDnWZclPdsJJwihZigiFmbkFTrf3x5E+B
Mb5yf6LsIWFMH1Yhz0X30sHlvx1yS30V9KXTSUHHRbouzMr+kBOQgW1sshkxA05c+I29JlQre+Mt
jLR3N5dR/a1Ilt1bSoeU1EbpANbCkrgws5Eoaj+3XngkBO+GK0xu/MytsQ7jk5vY/qvGQWGs4Mwj
+VWjOfGIocBxZ3VedIDJLp9kPVps7DqPPhimyzZne2RSAcLiByiNDvsAN6xlpi8C21B/wqGpTexH
YEWpISn98FTjvGBDEYQ5sbxCKSjGZc7aPeQTUyXeuVjq+tKGON+0MZ2ACsl0begswqA9d9Wzy2W9
h0bv9Y+Z6Y4k0kMtzVVqKkKVE/e8zVxQLMJqkizf2goSCjwjpxwlXTG+F60cUwo6kLWZxMQPfftF
ZkNC05eV+tDesOr+DJGE1dGlhfgOGiQorKkSvcX2aWrJRUhU0s6S0FgP3KAoRGLjdZrHlK1C6TtM
qDYiPoEPY3nl1raov7LSKi6OGbXdhofh1O58QO0IomNNhsIe+vZ7zj3ypIMf5TXrer/1kEgL1W0w
nbfDbuhCylPuJF4ezgUOJd3In7wL6IUzER/eGLHI5y6c6lMjAENvbS8JAQtIT1REfovlDmyoKjm1
LoyHg9/35YeX2TnjXAITvrChCe9ouOOHg/HMZKDMZUzFJ2Ugi9U2nSKaePz4znaz4IvXROocGxru
+OEWA+Zi08+CmANj0p9dYiTOtodRW+wyHJrpFvgWpwkvH/aJs2k8iAzJaDM63Almy8GQlEq7CNZO
Ns1iH9a8ZgASxCNE6tTzV2nqEcTsWYMvk7jdP2e1Uk+yqnD10CLYu0AhA1QI6Ruaq8/opgfaHemr
qidT/lSexSyp05SMcYWP90ALERMRJg+33drmILJbc5jGb9+W3YSHeWErJTXjPNFDw7iNrTZ9NadI
xa92Ftrfk0UHpUWZ5X0XJaW9qUeHllm611IK+VjYWhh7SlSVFk0Szzl47GIWZbZttSdvI+Au3gr1
Lmkxk6GtHqDYdveg7YJs1ViA6+lagAIK/jNOt1lpOM0J204zbRQlSJj3+sJmCVdOtbrgXKLqOiQm
jmMJOAfgNptmoh1if1dvxdgmOLKjwRcnqgXhJbTwX2aEdnhLh7B3axa+WSZeVREIez2KcNjHk0OC
1Wir5Y1EfCW+0mTT2daHo/a2c2X202oWZms8Ciy3X33O4LTisoS0vjRYwowr+4iUgD2+si8TxcHC
TxusJrxawI+FgTIwlqUMXiR3WeR2VDb8yTXnAFlMs+PNWwzPVUdH4zo2Ld1fAzwu4/caeaz/CUDO
UKw2VPP0WUciKzcke1uXcc2yxg6w2eQEd7A9jRm0KV0RyJ/JENjuVgMlHx9Cg1LPG5Ko1pK/8CMm
paqUIuvRbJJqaPBA2T7rRPCghr1Xnc7GCz9n8m4lTWTo12SwG2YjPn4EXcjI1TlOtMO3NDlMOD4F
s3Fk/8oMmKYYjLg4EovuB4NdDFq9ZplFARkr5EyDeViXhqJSZwNbMuJEMv1WPo20xSJZILeVwbOv
ubpzOMdZe9+gQNkbivHEfKi0S4NZJG22qaPdDhwlrCo5/FoC6qc4tRrv4BbC8W8NBHiwtKOoeYby
oFWvJU0S9d6shMMmHanYWsfRQonXLQUXZJCpI0PcrhC87nMyfs6hyjvlH7krh6xsS51b6Faj1YYv
Wnqs2yoKp6Ji0xA3yb7moRf9Y6O8QVzr0mcp67qN1WJ7c3RHRH+s/eSqkfxC9/ivSyrbcjEPm9B0
hmQvoJyUfPWyYx1rlONlhK3obZOAvcE15+84/vS4CpaFf1y6dyCQ7Ksp4Xw9wwSGJSDzxAbWpGlB
vM/D0OhPSRJ5X43lxHpj1NQ+bFMM4BRSzjJRt+gO4tMlPaR+dbqNkg8AaKW6dlTRxlfYn3xxzDGc
42mnkbWnlJZj1CQqUOnW2/NSmTJ6tbtFVVwnIEecEzuI78ktHUzkzMBhlpY3ngE8gkJfXYpNpxuq
Fspwdg+qaBJEhBJdc1NrDJcCPztGpIwbBzveg4t7JxNe9TbmdJgyU9PtRuMYRG8aT2+4M0y/3Br/
O7oOaE1enZQ0VtBIrIyoZNlN1YXWlGQncBKzox5czlyjYa05jO3R8bzFeWiDnIlad0N5PC2OQz0/
VzmcKDxSuByCJYskJKlIDXGuWkEHNK4rawr2HWiHFUlCCBqBe0MlEGVNvn+wG3u8siw57gbpfzc6
Hw5J3xN8YoJcA5toduCP4l3WT98zroe9J1jJqSjHYIQx/6XNpuo2nFhbZH5iHTpaI1+rMYneJvIr
BLFrggSbIahgDssCYMIqmsXCNNdcMo3CRerz/RbSkntwWDZs8Vj3eiPpz+UFjdS+pEBijzJOGCim
PxtfYeR98jKRt5ODG8zugRmgmCpKcBXKpMAawmlVdNvEVvOtrgtSR9prTq1H3STVEsYXtQtXQTL1
m9bIy00528Yl8kQCGqTNT5mvu4fBU3W8TjHyUf5qdtk+kMkvVTnUgdqAV3HgOHCBKHbFT8hcSmTy
OYe8tBqnxQQgR/MeW+FA7a7jH9sO6H2WVOUDxhV9HVlBe933WXesCpfLT8nmilYHc5eYMDlAYPKQ
rCN6xySvGBzn9O9iIE2vrF48TH0Y05C6YMtQ7NeQmqttK8FHglaOX3nzdhs/Vv2biYixTo1JXBPN
aH5VNXZtqtH8VWOjnGKlv03C6kk0QJ+RO41D0Ue/HA19ZAzTYcXNeMNHpls46Gq191NTPxfRRJVr
EjrvLldcoAjedKzokOb+bhb9SKMPb+pNbwTex7Jgu7UnHut+KN1rjwfnvrHGZ0Jq5ZseMEGMubJP
xeTjlCvb+rsNBYYz2dcnwm/FEZHigcYcvU5GvnBcHElHv8RYbTO89D4Yb8cY17SjPIUpcv/KYXf0
Y9XEcbCbAVMRUqTH2hGw5ZQLHgT5wKwA2IfLIW+nG7LQvdoE1KVA/aqy/mcuA7WpKmls24HrKXro
a5a7PjNO4W4MFpZQDsIJr4k9Yk/otfqVtckQ//esn/b6+P33vwnvv4zIbuX4wSmU/in0sfyTf4Zk
xR/k1UN4meBZmXAF8Y1/0KWpISMIwjQPftYPTQIh/znsC/cP3wpECEjY9XktuERFZK365O9/M4T/
h235hJ6Jn3nEWwmE/BsxWeIdjNh1oeO6Wr47eAlLcsSz+RpwqQL4XUb0/yMmC2nAFs1E4Cs2433b
NI/OZGAAr/Au6X3nookHbuBvwxhTqlJZdWlklZ7HrGUPBULgfSLT8GUk3cIhhrWMPz1vxRF7/GVQ
BjXrlE5i4unxvWbJS+Cl4HXSzwD5cedmzqnqzZQ4VLBl5OUe4T7yudw9+bWj0N1O0QC6oUX8nAn1
qrr2dqlbWOuAukxnokpdDOWjrWi4tqfOeS4Nr90mTIAwARkszG3EVVztudT3yWNWiui7S9m244EB
ePAwwRRBErO4LUA0LVABcPEjbc9AqQ0XA1Q5mu1NXPnlmlVMf2u4RF449aeSLshoxBzDpr+NnwUZ
N9ZhhsSHmLawG7b9mFjDt9O2Sq5Yi+CU6tIYhKDNUG6sBsiJUGHZ7CeUCPajdV0nVnvFyt3gey28
fHhRiHPhlkuAtwf+Tf9I08RmtRVUEuBZalR8l7AouE64cxTcffEOIReMnBgokCVFCFH8OMN+UTf2
VKk9RRic8bUZxMsqcnoW0UBgEQHxeiysPZ/7joNmxqiHmz/Wpr0aTUMeYFDFV7x0tmNOz4Im9se0
0oVHwyTHCX2LLk1c9uNIZJUS4lglB4f2XopJlpRs6ztnAq8w1agrNrNz3+WPJGMXPEfHLZg2znSY
5zvfopfRNNKX2Q2Ta5KNlHum3J24nDAvbno2nuR7ddJZLwFUxBKDfymIpvQlTAEeFSEPWqNybEzu
v+W6f0u5vDQ/1UPf/fz01x/N/1z+6VdNboHfVP/7/faf/3edfsEjrH/1f/1bf/pH8n/9/uP4p15i
9n/6n23Vc9jcqZ9O3/9IVfzjE/zzb/7//uH/+Pn9UR518/P3v33VquqXjxaDx/nz0YSm+H+Psb1/
lH8VLj3+wT/PMvsPrBe82x2EQcbAhcPxT1K+WFAA9pK4J0OGeMl59S/hMvgDsi6z+u+/4HJyQQP4
11lmBX+Yvicsk8xE6P8+5/6ds4wStb8cZsxSsJYXDZVoHMfkXw6zHreYMvBrU4MS9ZQwliU8u5Di
pVUhZEoPCpkHl7ELFYCai86aXtqevgzMp6kVY2pNR3/8nuxM93sSs3F7AiBvoo73Qxr8uFAcU4pB
yrhMbuiDgoJqEJqtn9MwCiQl7vRKH+cs86x3wX2yuC1do2cJnkElhASmzTtmUDs+hkaF6z6KqAK6
jlPD7jaMTrPalmp8dZqq0rvZUDoAaERPyUxnVV5qel0zq0MI6ycbBGYTmh39SADzNtxNJBWwZQwm
9S5aHI/YNBENyq25QGe3qq4VC8zEr/K9N5vcxu2WeXbmKKnBI1yn/ZA8zoY1nBPXxGjcBf0a8OT0
SuUb17iw4mxWUj10EHh3aVS/Oc0SkkGvLHzupkJb43nkh7vi7dpv4Aa0H/6ybQdwM9OTXBaHtB27
vUs/07VpqouRwrkqhNIrH1PQ2goTuc2TiVFvGNWZiqJqA8ftTffpsI4aim8Ykf1bUZoR7lySK16h
NpHZqkM1UTumE/uFtdFwhnQ0nBLHrH7hkO9PZBvsPZM/ZTohk2srWWXXPKeZ8v3+1S0X4GZPkyHN
0CO18LhMcNas3LF2+kvPIYxclfVNu7CrAvSpp8kjFbXLfckvitPWrLs7A39d+DYSopHnMJdLz1FV
ZYILIiNrCPmAb75z/LVAps6WhWU8XKi3BdCaxWeHoCf83ZwEPP7Z+rZq6f7aBp5qooVCh9WsVqyG
XZLXYsUiwZ0xz7TcGkWDuoco/5h7Hi6TzBxWJocjXipHY5pmes1KjD5Rh9JGSKfHXQTelR2Tg8kT
R0wQ3qcp4bedZ4TqWmZc86dIjHcz7gLSUUPQ2g9J0gmsUa4a3oYuChwmLMTu05wldnYtceWSnJfs
ha8wdHyyDTRpFbIjRfX8kj7HzdK903WlHmqvcv1dDGWf/WWM/+oQEWE5FEF1J1CUVl3ScH91e/eY
s9V4zh0sQlmjrVuw4hjLdXUIbQIH67CyyjMSyNLd0sFDhNJRtZuCCP9OxZS24FgiGvAlMSpxmcgT
1vTYvffW6GfotYM/k4wudLf4IHP05iAicX/rJU3Qr1JLoJuSqr5yhviem9BNq+Zi73CxtmWD1wRn
5Uqgm7wYfLj6VQZzW58bmWf+xiCKQ2OVjqrPuGVhvlIUsY4bn8plbzPR19aeCx+W0ib1C4Pi4N4d
s68B/kS4NpV/Y9Q1Vlk6xV1C+UqNFXi8ISG/6DrvOnOxyyLMf8GfPOaDbK44oCyfCJDkd4pvn6RL
E7eppG3QdF8cIo00MwHuZzgxPwdd2R7BgaFLDd6X9vTNWYBy1M0+hWUBT45lxeIES/ZzSrHVDmLE
RT/TwnZKmUsyXhNy3jDBJN3nUMAdXUXEDFuG+IiWsxDHtMsWxKQwiydGFB4MUsDZtusMUmENoZeY
+/BVD9LsjjfvtEVpq68pMVX7Jk5xDcTF/KYRL2CqeCDx/QFiBUajbzp0CPDgTFtLeCjHhGUDaZxx
fsKideH6gZphN5JlpjXvtCqwUfr6zFPb2EEs8M9B1tsgORPn5LSp8RWo1OXgjGuypq4HpdRylG53
GFEdkJetdOFeqp88zsONBfz1ve2rF2kM7g6IhT4VbV3vWiijZwv+t55rvu/cBR9hu9/Myek13gEY
h2PVYu0YnZcR68iq0ul88lK8WONvLOSAbohG7wz5FbTrmY4jJQ9FZf7QL5Tcc95GV2Ewc8kh30sk
QRP36ujD3fte6R1doKervvHmd2Cz9c5APXh38J0UmMmj7CorquLouF5+F3ROdSL1eyG18GtqS8Rj
CqmCkwdc86rs2/k0Tqrf1ZEr7vMZGa71WAlz0gbHNB/iUzA00ZM9FTHR38ZucWM6wJu0HC8pj5hu
24wWO6tKuB9AQ0N2ZlW4DSFT3A5tlt1p4qBOEJU7n/DOYSrS6oAh2LhqGD5XTbJkXEePHyL+T8lX
4ntX09Cf07Twb/xRPlZRabgbuw2ls3Vm9xfKxr3rVs4RJ9+w77LoCn4l0vPAz6KuD3UjPhpLrS2U
bKNUmOt5XpZtZT4I/IEE++7KqT3Hgb32fTntZvANZ2LWM0nJpl7TNn/IOgU7gjUGjFDSlGZKbEAA
ylD82nado++BnIFryD1a2zCaJKZ/dKxZbvn5O8+hM/Khxr5Za8gu+yT14+spCswdT/3FmVZEJ28q
+3XsGPGnYyl1mmfWCS4N5Jtk8Otri3yYX5dAZkNY6oWrv3CejXcBmY4uTR47qZ1VZYiL22ATb+rx
UeFRIAn3G5caJ/M+stWveqjv8obbtCRO1dvvsus2cZacZN2s8oSsXTYFm2lOXuJ23AzKvKSddfIF
FojeA19BXdp1xq6FHEV2n/jtFS32dMTP2dbsYgtnaP2MEeGQgIJzJQVvsECyk+fn5wwaxnHKF6Br
Kiu9F/X8lGHBJbFJn6Xrm7feGPC9TLuwts0NpRs8ebvuzbMlzrtp8DZuT53XatYMB6mX5JxLjnmf
5FH4mIetSxI11QQ9GauCtkpRxxypZxjGMfpyNVCqs2lwjttYWNI+Oc7pYGD5LBKCZJ30ig9hz5cG
W/TWgzy/sb0OzXqQ8AHUzNuwyrrkCw59cYTPTOLz2sptxe4YL85qsItinSAw71LmZA7r3Dwnc1S+
BGNACTxQZkBGxMNWc+uXqbfnHdTsLF3aR5ol8YdmqrzIWSVEXp1GnQTrjreuEqDIOx0WDIDSJ/QY
GndUHZc+voxxtvCuMujsIbdNH4NmdFtiLgYXyTmzRLtGpUd+JapgE6wWg/8yYKKD5tMPMJTSQca3
puj7yyyFd8AGZF9UR53lkt3BcTRqCkBWSTNkpGWXOJVT+DVBZ2u+DTPt3DRgepGy7RxKZt5idWRV
MCl+6aK0QmIWHhJmVLBAG1MS93FvMp459qoos46V2aCeweIWd6Mm5YqT6ZJDJqBugNfuzG1/P4hG
4991u2vtqnuUvLfWDXhhcAVnSZxfuAJOV45qacOxY1zvE8nGHWvgh1hmvKB7i1VI1j2b3tRtYGNc
CXPGFe8kVKPVjrkh7hFfuLWYhLOqm1GaI7kTkEB0Jx7MFDMXKfuf2DM+Ct9KTok/xFtwM6QuAAd6
2fgBKwb2OpradjTn/jjVLcZRwYMTAXSsHvm1Dm8gHmm1i8MvCt7bHUHf/FBL96UxZHfDCGQfR6Zm
VpLVAxtmHmHa16RqG+xqTs3pSswL9sGKKnii+8mcXEFkJ1UzuACAimmwb7u2mB9Gd85PdmKjvIvg
urC0u3cx7R8Hm2eJm2r9WCJTvFhRE+1HDyXCyaxmMzRpuMMx5m7DweDhGvbfo7LvIGE0r+Xi1PNL
Ima9Fay90SzvIJg2Wwue+leYifCqDmbzFXc9GKWau5/X1q808aATV3FwD7jhwUyr8pWM87cxmQRL
2euHXabfTDns6JpID0VcOp+U+NUnFw/ffa+sjj1MFH82ve9/1rarLl3iOE8h8W5AZ5GfcVOJ3Idq
5C0We3X/oMy5OBuYcPHRDqH65WpD71yjHPa5Zcq90fs804Q0UOpb/12LVF2Klr1V7Jn0N9Rpi+PV
KR61y5cdFPX0YA7kSHB27E1alkidEfIQgTBYR0/Vu8zbZFvrwNrSV5RdhoZNE3v38lIE2nxLy1Ls
TK9gwx1UL4M9WfvJHogE4Rutx4S1JkTqLe0I3VFRbLluKIpcA9mO1sB95lNh+vV+lla6b4cUTheE
NJ8TKeyiMzrPsG9ITN6Fqt8EHQF13BUlKMbanG9zvAMsklV6otw+f5rzZKE5UKvEG/U+aXJ50ibr
ZNi4dwmizKZOemszZYTfRj9xzxMX+U1NLGFIMd6Zfr7NVNa8pp1p3fVd/QiDpD1PdnwdQ7Bb5Z4C
Z8+sebD7IL+wXXTZHgFdMOw4/HBlwvstUG+BMyW3pRV752a2xINF8cWVw6NjnTvstrw0BqERaeqP
wxNOv5HQVmLfZ1yRdrFhQruwpmLjVRCYpqKDE4MFOiWyHelHeHMs43OF84PsHzKR5TDwaR4031mF
K5GrbXpbw9y/Z0xnuoyQ3m88gvUQH4i8ZDa0JDdI4nNbkz6tgFGf0lairoU4nUPS85x3RsMJQr1q
SsvF2XDH9EpZ7f1gk5lBZFta511kAIM+4rwt4usgQ/OKGbJ4PtK/S/a4XuHaCw+txqIYkHzYpKKX
uyxv3Ptquf+kI5lpRzRfLNh5h7aknPKQrGRkgmwmJ+cfx5Fnqmhac2d38jkjg7QCPswc2o8Ns3dT
HzQGXh5EZNnW7uT80OTxSpRQPM1JR48GJie4CHr65Pflnoz+96CcvkqG/ldezseoBtXhzwVtHaUD
m3gYmpZv3yuP4PCKbYlQgIga6nhiHIxwjHchFkrbBDrnJpCrw2iyT7Q6u1yjY4hQGM/jIQj2kUsJ
gjDvhQAOkiHI3agkeKrTYWOZdXhswuDaRkldTy2p0THP+UlV4V0YueRk1RBt5zb9QCfBCQ6PcO/p
3DmT8jpgM59XWTsfzbh4H8olw9D2Ul4GM8S1nor1bCU+tOWqOMPLaCCHzWQMi69EVPEhcXu1BMC9
A9s69Q6KHD9rgS1nKuc95dZn0kfNg0HK7nNYns69PW2V0eQPBOyuCs8HBEFychc7fon0mD8iHMln
qcLxongObLQaIG+n7kfQGDe1VX1VMqk+wAp1V4XOawI8gOIPddx4a+C77sowcrmxxRyc/AbmA3G8
F9wC6d4PhPeRWZ77Oo2OuQc9dFWQT1hzyBAUEjMmW5A5wDHIDB0Ywt9hhSuarPpXz5m+eYlEvC3s
GlFdGPspGs2rtKoJqNvxFqx4tnP7wvlFJHF89BB12OuCu1Yhq36YSeyVqF6lOyOfDr1hfw1lARs+
KGW6Ea3pggAayqelpotzO+luM9n0R0Y2b8OD19iAaF+gl5SwOlZMwhoVhRy1xn7kFrDPSkAsZm0a
G9dhhT9TH7BqQqt9ovuFztoJK3VRjfOdcJzi1OSCCdj8NU9gFELLjHe48gBrN5khHxo9f2eRYBun
CWjJyuyuK6PkWRlQUTXVotp2hktPD3mgfW1iTAr0MJ3FHJr7GACVRQhq1P4L1yMu5U4pb5qajBdG
HOcKQk+9rrFZwErsI/+9ShmAwyb5NWme5Qs1aiMHr7rqs6nZ+lHoX9V8c+uA4nDw6c9FEoGgI3K/
akpU/1CFPg9du9znspo+it6abgDrFQd618tNW86vdMHMO1sr/yqds5JPLZwfI46MtYlJ5g4C28S7
h/I7K+5LVH2J1Y7xlx1HKh7Syqx3Upg9ksIy19kzSVIVMBO2jdHtidg5zNWc8T5zxtYJ/Lu2GaEK
ddhxfEFbkI7m9thiCjtafWitu1T8QoGCEeJmDxJ776ognUyWgA5oP6kgOuSdRRFJ9EtQwneuBts7
lMLvD8LCVNDSuLEtw+7WwwWF0iLM9eilLs9AWZ7w4UQ3IYBKCCASVgU1zbCqRoTGDat4JiYiO8Th
bXct2S/cEVKoyR5QeE1rUog8Wki4gQG3o2gMI9oLtL8Z5ETu0iVaREJqbRhgpLFQ+4RtG0oAPNa9
+LXeeeIZW9GM5jkgj3uMxWjvSrBauiqPTRJkZyuemn1XQxGLIp+7I+fDwpEKso122LAGOZHQbEJZ
gsRm7e1WThh0GmtLNEluS1c+1fH0rGOUReRF8R4X3WdRexdRRh17dHd8pmJdLq8teRRWSqmGKS7T
DJcs95wfk6fsuq+TfIvlkPZoA9aWKvS07ryxPQkc4VcRqcZtQ1UA5tIM5TUe9jKeRlAnQAOGXqMg
OsnHRHOYfWJm76Oz0MBoV0Mrk3qfeyCdrkRPHLZNKtfdEbZX820Uo8RDJYrMauMPIobJIixXXySV
YFepTQn92otsMpJ51soI3SwckufWJ/yYEwWNMUJmWfU6wSlggjYnGzyTVwav4yxrTPSIuC+FNTaP
6cDrbdVWDQkvCKq8d7q4gVuYhRMzYZBYJkYyacuBh2VhxMyVwbhY6cuGI0+aBVPKqLOHxpQESI0e
ue6O3tjROGVdLQweevaCY+LT9+KuH0wG7qzF4bCxwkg11/bYCXFqcfYwNoa9lZwb7drD1rW6vN5w
aFrzCaSXWJhguuhOpDe5/s+JV05XpWcqezUbkbj02B9+gU+EgzoOJvCZSS6MhRRp+RblPzz4MiXB
UMWP5ayy3aA9rmnldaT8p8ICnUhZe7uOx6K7r2L31DrWZ4RHn5yN1W+HMscmNfnfQ2/Nz7wQxif0
WwJc5kTix2Pn+mJJTSAhQ+rAgDvtJE5CZyvy0l0ROW6uw0yacUVf01wt1/Kg7TdGMWTPE37M/k5I
VfF6gGtwCMnWCJI/Q3WfIiBl25gizvKh6sbmbCIIQaNCtpRdXL7gaozHVTk26npsZtYSWFjgW7Rr
mcAHK8RsbHl01s/TMLwUdflYtvAsuiB37hU9IfeNpau1SPTVBKeGxC62HyA/3C1694FQBWMBh2TC
oYQLolVNdVv2SXPMQ8NH7kQyf55l5B/tJnB3bZZ2rwJ25y87qmBWiRQvrt140Jvq6JVIvCb+SmTe
HmILEFziEpaHKRx2ysAswYlBLxQMZes6mKBA4cUe/4O9M1mu3Eib7Kv81nvIMEYAi170nXk5z0xu
YCQzE4EhMAXmp++DlKpKarMqM+26234ttKGUZPICMfjnfhyinStwQixLHcwfWmBkOukU8Nueo3gT
nLwe9OWRhz7KXtLUwAcg6zCZi1QRtABfXDetdznh7Er3InAonaFepeUC4TL44YqM3UzuSt/lx90M
UbaPUhYEQveDqQ4AMzSe2Z4521NOxdSEppan7KpwtHINA2QHeHlZmlOidGk4FiVyHK/CBpwpYVCg
EHw2h26J1JaU6LJf+uV1UtUd0vSZGSv5XBzOGzlX7clZUGq1nYU4RzR+z5rw6DLO9pkZRepvYDFx
6gzK8QhJIjh4CTJ2wGpHwjdfoaDhdTSAHWLesRm5rnxL2va2IGEICXrSR5e+vENeGHGyq8m6bXE6
Mn+vpu2QhSAsWN2dYCucobmAJx2aTW20e4mZq34nfCrfEtKC1MP76d5ZvPFdNaE6T0ikEDgUqmzA
XOKq0wvRvD4KCXBOyblXnu4PY02Qnc8nNcA+XHb7WiW5tSt4ZLZ563t6L5XtYj0rbQq14vwBE/b7
Ao3jkcHAlXaci3FWdX8IJjX+XAjoHEnO1LwRRb7lCF7uB1fE28J0RpLRAdXM/lnfYs4hgLSElAnV
KFUHaDIeejzeXjR8JJ/XBZJtDfADGXfiePuNhPoPU6ExF20nrmoPQBhPE2nDkjNMVrvVNUC/7nOo
w9tu5MKV9Wl34IQeAUaZpjPtPgSQEu3eq8q7ERHJxbabj+GQ3jS5ObW1iC4dLAwt+1HW3EbhwAie
6cCW6Pm4bXOYCLQx1mC8B8PYp8ODjP2je7JkfMO0g02Ry/Q9sLt2YyMCPhBbuxZNeqDX5kwlzLF1
PJ55R5XfGgtXVznLj6BGp/Z9pkwqypIHZ1bihAqg7guZVfto8N2jmFzUW8UPHRGlnN0o/6wXcvjR
8FHWeEkhRJyIqQCgRg2IcXvr2p6+WG/1K6TFkbexiQ/Cnm99ywQge7tQby0UAojFOSoSuZfx1Ndt
8EgNgu8ACNSYOUbHO3nZBKxyyd0nVNkfo0iedWAz/uK9uwoIOp8gQS67OVw6HMXRjcDofZfUfIZ4
GDkrFEHfkjfT4UUzMWtqCcnvCliWm3jAiVd1nnXTO7C2HafWl5PVjHvlsz7zQofWYxFWzeMw5A/g
zRtusHCKQmabG+XkDm4x8ApJATXRgbZ5Qb/Qa5lh3LPnEF4PSctrbblcAuOWkm3ffCZUCO+dPrmR
6y+1dVq55wKX7WztzbuU0xzprrcWi8tpiHuOb1n1onKCxjk9h9ySx48xc3BqWZzcgZBDgxcsIZel
V+prOGhiB6v9q5QBQxpSRE8AcFwquIZrEUBKWsCuXHhJfOAviBwtsl9S2U1p52jH5bwnHWO9S4qW
NjWL1hmPiga7suhy1+RKPQ1EV8wl5VdDezMbjknY5U0sLjVqf/zeEg8O9l1B+O2yiQvqnQbHZ9/1
oNqNYzKRi/cu4Ydx9YhqTru4gsVZxNpNnxl8qGybR1yET/k8Vt2OG6FqPmNpi0u6fjCRNHQ11L83
X/8tp8a/9V/8xbPxH/0c/1c6Nf5jxuw91Z8fn+OPv5o7/hky87zfsK6vri6K723sgLg4/vBqBHQw
SJJnQeQI6TNN+pdXwwl+EzapDXh0dIlLqmH+5dVw3d8o83GIptkBX8b+8Xd8Z6HHH/UX35mUWD6I
krGyU0wSriURf/adUTXICziMNpAEEfSnuerjrnxM6pK18Jom8sw6KviOznUWG3FoHK+6hJ/SPk1l
FW1MDLBgJRkfGFZWW/CUY3URTZgi0hqgS9nVU79NbedhluErQ/RLadzpaKDlHpsQVpuMEY7CsIGN
YAEELVUywK9EEOqj4ItrOnPN2jzJagwPfT+9kEKV2za2lXUfZklFbyNVeMOm9ufyy7MhXuJUWp3D
fQ11DuBoxo9/4gUZHms/THps8lV46VYkaN2YJbGMK1hrCTckAfMerI/DRc+v33yn++wDdQn1Ef0T
ftvQ43aC7RdzEsHSH/rxcMk3vQOOe4DUcy/b8KbxqN31UtVfyjnhQEPZPKevhb6G9Kc32WC1NLjY
fEM9pAM5Ck0X+dF059bOxVXKivnRwNpZJ0bVdrL9x5JUM7tvPh4pRCQEwb63L3VZHFRhnwgmObAF
gl4yRp3LQzsyjh9/6aVumh6mZfjS4M7va3euSdomwP50xlLOOrEjX9/vbUK8m9zEz/iXQMvWNdBa
ECLUZ1TQcwpl7paoqy+QM6YLOjLMLckXnHZmqC4tqEawYZlWOF6XXGSrD7YBNvREe2pZbeqh7L5a
+sZA+xvnbdGDfzkL5b2jgllH5hb6pPj9XaxceT7AlPSASF08b3VX1rvOZ4GCcO/ubBlc9Qh2G5bs
ZYI+07LjqzWiOI7zCeNNrei/rP2WxY7bfACw8mlMwf2FXYVom8ngXofKOsm6hSJG1o6zT51fhmsy
zO4C/5gUPb9D4eJEDEwhv6pwqt7CTBN2D0mkLDW8Hh8P0lM2yAlCGjt7LgiMkE2rzipx20sc5M4F
Wz/HMP7WNyFwSJiZPm2InLsivfbUWYdeOf7ViIJzKWBemJ1ODHHkYg6cY9wW1cc8jsNxDiybc/3C
qdhdWLm9JrQxM2dst2O0Ev2jmFB12y0XroLVlC0hsXADxZlzKRsvwQkqowbvSw3WJ8eioyxnbqCZ
Ga2XqHBKiIXRRNCjij6q0jTPlq/8Rx6chSdF5jsT5NM9LIfgQC8GXm7ZmS+yDNbZJn/40OaLtQ3a
9LXUvjwGZUDTnk2RhI2UuYGpo65G8odbTtsel/HF2UeR1x6CxLb2E5JNt7Fto/Qm95T82WDyOUZR
6V/KbL6H8JRgpynT+zKYjsN6MO4VrEhdnQw2z5upFee60+0VAd5TNzblo1zcmuGEuqGx6zGLyg/u
EJgRGoQ9QRlIixGBX9jArCKyrpcqefAH/3MJKIHtM789qmYuENa8/JGUKTULXurchK3zJsGiABtw
soNH08qJjN1pkPojZ7R1cMvKuZmKAja2tXx5rTV8jkNxu45Kq6o6YpPRO5LCO7Kpt2pZnnVkCOXk
97qfP0Y3eZsH+RyjBxvUtkPYoWHKCpaCMHshbcZM7U9yxMllZQdvhOe+pBszEG/GeI8PgFtvcxsy
dHtPA5i+1VJIBnuT+hGL+iFS8oZDM+aWyXqtUuewGJqp4STtjEgv8ZNcCGW9WcOIa8u3aCROG0aX
DKO4zdSeUduqVndMnc9eLa1DWdpnEoE1FdbOlQiDI8w2yi69+mClyZpY81gupORcXvuPonPNschm
lkbpLOnT1ATBz9pvioMlk0fPj5mOiPkyLPj9KXpouXZHN0kH1Hgu6TiUCzYqwq4BAJFJoEhEEzez
cB/q776X1wevSdsta8Z1OPeoV1ZUnGdRuWftuzdRwiyotvCNDTQ1n9oiuIKFA591Kb6QSH4ArjkG
9KNhi1Fc9JtziuqCZd+qudWqL+i056VJnsKhPAmby6nypz2UtGuvQvJUI3tK18ofcYxIU5TinmbS
J11EsKMR71F9yMhZvE99mt1SQmtOk8JuIDnEj663J3lxVzgi+pknhGiCvBMH1UUUSEO4zVJ2z0xA
4ZD8AYRV9VrJWRGLiAjDLh3imE9a1g9IThBss6HTy0tG9VTTq+XZ1rLetBlaMZQAWDtlZx5VA1Bj
BhDVG2fYx1lYAGc1xUNk8aF5Lf/v1q1AEJC57Y4O3suvsI2mTdrCzuD+1n5fDE2VBJG7Y+RazbGi
70TS6j2q7HKUTReBZBU84MvSER70u2g8uBJFEjAO6kFM5MrZNswJPntcmY91w793rV0WPYTdfuDu
MaObN1Lc94puWauPuPGtTbs9kgEFnXYJmorGkIgeFFznGXZwN8clk6JGLsC084h8swhQkvmwg5ss
bI4uVq2jVTbLlrl8TnEBB34qKqePBlJhim3ds3FOENcDdtjURJTwl01n+PbS2g2pGaYnLdgGzzTK
5s3e1aID1SsmxhV3U5ZiPiATiYxWY6d29CErPbJicXpK8JunffUR9GpPCoey1gqABrPmOv9mNzgu
1WAnW6Ytr1PWdxf8Yu5sE2wlaFi6gHGukC0dfyGK4JL6+S6CDc66zQ6wrSeckX7qXNrF/FkP85VA
dNvFk31fZ4wAVC3uHCcdcY2zs3ZxsjLCG/6ONHRWca5/hjaIdlml+UY45bTjI7RJYi8RGdF5nHZN
UXxkAjdAH1PjA66S+/i0R5ml4LN0n2BL824Kz2JVqYpDMFqfczVlt6Iy7ZHc71uFQWbTmyjZkqKk
bAsaDEEC8Zw28zUWm+4UNR46joTHXFhozrGta6DkPKU+JtzNmM/LLg7m4QJB2EMysgfKkuFi7XI/
Ga9zK1GXDl0LEMTa/Ij1gq+a8pu30vkpvxCQp+IqpWx37OKrCm/Tjd8WBaXqVvYyMgi4BELUPQ4y
eJeqaQ70WlpX89D9xHl1aBp+FJtHkgzhcMExTLxnxiE/QaMMlPgWrm+lIlLsYImYuDhdSFJnes3n
uDkUY57s24T4Wzp3YHzFW8DAY28nc/akNS98W4GGDxWkWPySbIJBk372TZyeqZSn2EtINBJqU4eP
BptGh+Gaww1XVTa2er0aMljDsjaA3wR1wGWbjtqFqp6hWh3CecLnsSdOhXPYHaccGzEoSKu5dxpO
07SH/3Ib+369tJdVt7qQPdiFWJLTuSkQn1EvMCtT8TOFh3HCSnNwk/4tmdO531vKwuWsVWjp6/CX
+3nAvZ1cwFi37+1f/mgGmqY9aHtJizsrmT3n3SBtXzRBRDoR/wwOwhdqfTKyHh0G1xuntm3M2KSF
5Y+6TEZM2hgpCJ5FhRy7I/rL+L3qEgmPmrxfFjEaAdj5aq/G78lJPBzKxDosirvUQLaB5F6RnsmS
mGjX/rqncivmSGit19fy10227sJ+BPAVkF1eft12mUYv6XO9XoJr0U/b3GI9Q+KGs3iK10vzYhv/
3K4X6f7Xndr8ul9Dd+SuDTRaXKZ4f7iCF7/u4+OvuzlYXPVk0trsGBCke8Ngowd+hrvg3KeFgw3J
C9uTSxk1ExIdaf7G2NLZ9qsSROjCt/gIYdo3aNB0RQOraEROPHKpM+S9QcfuTSDmgZuJa7XDhYc8
84SvMfiMMp3Y7H5OCBV+EVm/9/AQAR2lAatcR5bLigTxcbPdZQPQHnKb2WoGmlbdsFOleS9nSwCp
FiF+GCZutGTMfVq7b2NiLKZgrSCeM5a4OXYejmbE9BH8TH1KpnayHnKgDeMW715oHsoUo9OrI6E7
ccmbU/sAq4/gJu+YTWRO9CNl0LTAd+D+2NpAubp4G3bl0DbWsayqsuQI0CXiWjoaO9DkuKrYYzHo
6F6x8E1vClaO9ju8g5HdR9H0x8Y0BVe5F8MobeMoefExr350IcsvQOK4fQ7TYtY7tgY9nuI2frA7
h+DjMst0usbFY07pVC3O99AbQnNkIGCTsOucFcS6aeZ+vlyGrLqxOjZBQPmWGM8VA0umCaGVHeFV
hMOLZTob7ns2kUa1mxHvcalnrsdelnIk6GqUTgS3dSRHUQtT9zcY0eIhtXN9gUsz2HbrntOaVHOb
HdJtO0w5ZowMpnWGtGa89Xrnuv1FuHj2nWzs/A4zNROCMeJzbesYVxoEkeZbNMYOcVjf/xYr9cy9
iefT6W2sE6qMCeby8m17J9JvI8Vxt04KkntrdxaoDSBTwy5E8MSgPE/2R1QIf97ZIZEiU8sOawVn
8VdufB1tf80kzblmRmtDEp+RmyZAyYlrmgMuhc7disaJoT/HbRedoVuUhLzFkD/hjvrocldcQ3Rp
D03s4BcO/ZvFHfp9wQdQJv01I82RxGp2D0xzy9iwzs5aUsDBXRb6BUjLn3OTGfJDVR4dZpTp7egJ
Z980FCcOZJqpQfPC/sPyaQ/6+7mi/z/VqohY4b+PFR37D/1noWr9r3/PFDm+/1tENDKgBlHYAeCd
f+hU61dYbJAgEa/Iff9TpXK837DAe5SI+sTFQR7xh/0RKOJLLukf0pZ8bQUK/a1s5Ipb+pNEFdq2
iGzuN+sP5zg+f/JfJaqEIbKNX1TfjkHdPWFA6Hn3vezTGVpoRQnQtNdUSBWdbGkXF+MyNntZYbpi
s8+CbjN2c3tK3et0VtW0b7o8edCk2x6Y1aa3mY7c1xkf+ZODAPueUEGwr+pxU/dNfoM7ldEqk78t
xmH/ObHQYztrsB7wl3g7KCjTsxMDxtmEE/2TqpXNFxCUQ5gP3X3K1t0wf/IHeuz9oYIdAI77rN16
MoeqAxyTjmNzFQiXjMd/P95/hIDXeux//3w/rtnc/3rsv3/8NWy3/l9/ZOeC36I1NkcUTlJTzGTs
H8+56/3Go8o/UobARgJ01X9k5xwXqVbQFOc4HtmVQPwrBsz/FEHpojHOdihyF3S5/Y3k3F8zwFhr
UHvpg/NFiKzr/54R/lMGOFGY7mVbfINXbT8FnAT3JcrDuQJPtwOfL3hmhsb/fTFEdCe5ePd7xPi/
yl7fYQXuzP/8H3LVoP/0fq3flnd0TTnzkjuSd/mv7xetEL43g1upWgK/+x5U3nSs5iAmBZfWTNuw
da77HWBKHE/UbuLJlU/u2sUJfJhwco7Z9CLAf1ucYANR3Fn/KvGcSM6i7wgzfcdOnp5BLRkseZnP
H5E5TRbsTd9NyaHue1QdUkPiGiPg8EZikAJRAj1tcE35FfQPE+ZUTv6qG3UzEWBNpdNjPSzQSArg
NMqvPdeW4Tb9VVqqW34WqoGsug7obR0Cq/jZpWQ8vsnfu0+5660CluS3TS8qmb8JSA4ylAQOz0ds
igtG35z6FWUlKy4WjCchKci+tM7WodtHX1EFrGVHeK8u7920sj+5MWbfKkWZ1nFSDN0eQvqLrv0x
HJMXvjRBAZ/CaLEOXN2oqxt7juwb38mCR3xo04uFVMICMZsFaIgauMBHym+FYVYzSJtMuE765KhV
Oz3UBVEwjF0mZHooodwr1dunhoeKrTRaUI84hAfpsZ+s2qF9QlvXaTbBQevdyasRNVCTd1gRxW01
tqOGDdzWzmlKLBVtw8rCwUEFexTttfzlDApWP/bWmN5HTU7XBLeS+tPFAUH95RiE4w4OCEdIvYj3
eu3e5SiYWNAfGHGTg+PO3G0V9tB+5ywdJ1S6d5kdkz+bKyRBB2C9W+v8Tfli+NZJhtgb6nbmcGdH
MQnEsnOoZLKtvoWY73pond2U1RTQY92wL23gngfBGe05bQfBOSmcyXULfm8k1xlEAknryCVUcaGI
i0ZGN3R0pMtFlEAsx0rH91Yy+9EzWfyh+3yRmwgvGj3HJlA/DEu/v0twhW5lUjK2w8wFfJXcy6mu
IFbQ7FQVFEe5ftIjj+qk3bqxHq9Wi8LqKA5UzshATOQ4EBG+ww/CQtt4cYt9TQXgb81Yf08MPoGd
sNP6zCmzefZrl4ssbFV4ZAKr5KrbjyOO1nIsj9pHHNjSNhofZdzwvCxhhnNOzbWd7Is81v7O75MA
/FFtvrPDpQ8j/S+rV0a3NylGsBfI1Zz9F46vV+ukmPLePG8fKvg30MnysTvLtEn0caCh65Ap2yA8
kPNg5t8lfGM9LVcRHYIE3JeyGGjFIsa+DeXaPxQtfD+Ee2/Eg0tUQGwYRqKb5ODFaE/JR0NWdRwM
k15vynvKadb4L76m9ils0/o+y3HBk65pl+tmwvY/BSZ4r5JoefWwpMKNcrP+LnDC9JFC1vJm0fQk
7+Z2jH4OSxWBJIKq652dhCLiDdWHzZtPEy05AhyoNw4csqeZk3DDYtBFD8QC5xccXcUHrndsZHHc
Ocw8KoTOTTgAU9gQc6NY0dfuvA0jLgR7zFi5xRXMyQR7vfGhtWKOdXZcSBkVRLhsXRS4IKdOpw/J
Ze6AfuThtoiDzKb6xXbT+qfPy/KYU8/Y/kg9kLTwapbuOhKz0+Ggq8AheoEuacfLSqo8kCBI97Q9
j/sWu2sLwhdLNgZY5ZfpYYFJ6FAzGOAkOZBwDO3rpK2D4LuWjBPPZEPRpXZBTQSUEqYFYAzqxYRl
mAMJTLF2a0+JnyZ0eVPLTMVHs444ht5YL3zIzFgWAqo+FeeeEntITTKkRKRbTV9Z4OSS4NRc0ptl
IRxP+cEaTSg+RU+5yVFAZ5P5Afx3PpL+rsOSpQi6NNGyRS1cNK8rOlrKnWlHQL9uBYTwpEoyLQV5
Q9R/0IzNXAJWrT2vc29yP8xTHvmBklKm+TrEIo6VSuSga1yF/cGtbCyTkcznU2x1E/XLkaqEf163
KGp3c7wP8tRkfQWzLNQRa5wiK2e3VC1RZnE9m4jAETBkY8RToh2fvJqH057LkOpLeaxhd8mSdi1X
D08x9X7ut9au9UTEkjTyzumaNn5FoDM/56CJX0ai9dCTrMH+UdHz6V7gXxmbjSxs6nqgiKGqx8pn
rwuU/cZqF/+kRVjhi7X1zyyPwwukWsxoiWXRIWWQPGGEUde2IsnjHjU8BxekWg/jSALU5kGkDfe4
JIGpSPXCR687VGtyuM2nPzN/At8w8RceSCIl+3ipHaAVND/Qf1GtzmUSlgw9G0LUzywerdrOgB9v
WLEsYEv5akuaLWUuWulk455NyCVTOnDTY17reZelo+ATUlkdkkGTpfxoppiWjUDWINz0RMAJPbFa
vgxC8Qy/u+95vXNtf/dC1T71Jab3rcdGR2i4yOVDQl9lvxezS3W2S5Eg87eosL9azyceENVF8hjh
tIXFzzO9mQXTHvaJemLw11hDy6ZLZ4g61Nju8FGV+cxqo7LpPhjD8GXJm64jhc/tfFfDYuY8bkNn
Ok6VRyFnaygA2xVZMpp9UZrh2+hJlqwqm0HZFcaniqZATIyREeigJLeQD4dIG1HvV7Rnt4tSzE2b
oZJ0aCZhBdh3HoNg60WJ+51Zrku2nTzaR8LMZKBzvozcLcj1egK1CsYFOndG00UN2KsgmJbJG5/E
cr6zwRmjuoY5Yv1k4TrZsAQjQKC32peRmqAh923KGYQFeYA7FKW1uIbdUrAL1Vkfb1yL5YsjziI4
r1nr924FlsWLbPCt15wqCEk7EJGe3dICgUEF92FCEl+umlOYKEb7+JFY0UU7F/Ss5y55cq8Q+O1w
m9LpsqQsTIcZPfN+mhcJOgFiQHFhxmrw91wKiRjPS9Av284DjSp1KcU5pXwOqllA1H1wY8YeaQzl
2U5CVtx2FIglikDtFUNuGW3yDuDrJp7jge4mS/GkDoGMgxNhlshsabbNXsexTll83VQDetSO+d53
lnQOk7MMTHxGRWcq8/KO6aye/LvMGcL7gSEjTj+b8u1oClg/kgY2mS2s4IaQTfkeaTVe+51g7c7A
Zt7waE7vgRMo90DJ2whonyYHcrqDvLUnYRMOw8X8o+6W6W5c8GQfgL5Zr/zNhYQJkAxPFoI88L9Z
YnVzDP0uDCVC/6OSVckWRaczpI6at9OPnQyxrtOsdkqTqisz6z3MwvZrbjPKP1TVQzxrACK+TZwW
7uKY5ozRzPkrn1Z/UQ/r3EiGDaEGiEWwusiSZahsKSp/szgezOoJK/FUTHTeVyjeR6zYODT6AIPs
dqjC7BtiHpiFotcOs9gxZIo9W9awQAYkz4c5goanbdWU+JhskmGPRYasi4Yu1qp1MwGq7fKpIKdZ
jjA4c5YY6mxQBTFaNTjdJwC+rAB0wYDidCfaQBKiLJiyAPmiLgYNLB6Sc+JqpE7pISgUebfY8QcE
7yVaS7QYctzRQ2n9DNzEOi8DB0aES0e+lTzwd6bI/Puo68ILBrfktcIs952tUgkdMDixjLloIgaO
iIoJxclESCnK9r1Y3TCli36UOvHeNWvNgF3XEtYBMBuLQsARPKfFavaJM+S6cQggc89HGly3Hvh4
5UFX0BM3UbqEwxaXG3+JjuEduE7L0Q123ZlTaAOIDYIqCe4HB4kQpFpM4/B+7IL1P8fNm24xwjTd
sXf6HgKFpfF5Us/NfSaq2lsj8sxsKZmjZXYhpbWRdB3dytGJ3nTdDf4WEZyG5ISY6kVFBZB/yBIj
yMxrx/pRyjjRQE+SXl9RlGYYDvP9FnDoRTbueP+UeAxp58C0zzFxguOml1thCzoRY6LhlNCQULCZ
IQ4muEoFdVf0OzUQ39usuSuYS9DC4CVdDBlN5GKbuzn5QLp/o+9OXKRvmpfgGSGe2R+XG1gctYQa
tQWNpD+TUE7fyM/y6w6dyvsMFwLfG5yRndnxftvvpYo4t9ZrLR0rgP/cuk5MvZQVV3cDtHV8fFXF
z5NnafaZ+zY/hDvE0YNT5VC0DLWzT0XjSLkb20IefUPmk7PQaPFY1DacfUPHOsEUd2nFSQZlS9k1
joJoCyIU20XXWMtVwhlZ7yOAgFAZWFZxz1vUn8Mv7T3c3R5ASA1yYS2OUXiOeBPlczU2Ak72tC5T
ZIhWoKlv2Rhye7bjTRTNrt6xGWMPsaFCv/U6nCmL4hSy543Kh30HNpZf8ljT9c6ZCq4hR8RsPmTM
dlO0aK/GsQ8WEbYAwIqj55AX2EySjrxtwtEFFII9wO+QlpreDFeR8r/FJaBPvxhs3n8Ul5iM/9fT
x5gWf1ZQUTn/KS35QJQgxeH3k+4vbekf0hImQEfwDyZA+Lm/w+f+wDLh5rP5B5qv9OB8eO6/nH4u
FHo34Ite6KDHSvTVvyEtOXDp/yzyuF7A8+AHIO7Qq5B5Vu3pT9qSH0KwCRfuvHRGG/IU/Dfc2xfM
zz/j2lMN1jPeNzpOnCzvCH4HiT9hz2FgImCcYDbPsWIjrQQPf1+s/H/NExrY//FJ+V9l99F+denX
x18elfV/+kNtDwFi/W4DtZAN/yk0WsL+LSCRGCFMCidyoA/9U1O3wuA3O4ANyGfoSiRHvvZ3ngew
YH+ldAnA98z3MJqi1CM5htH/QemqZ8C7dRau9uueYrrW1ec8d6I0dCDwem3sAns1mIVGrTVj9ZrQ
TmffxX7gWPfCaihuaWgWb3U70mFNVaK7r9AsjXXtqaQmaVWEUY8DR87Z4sc3djr5Eycm8LU4vM2M
QEMt8LD406PxAz+zECaafhrOMHNKyF6cC8F+Q0xqKRJvoRSobTsSxr1l6u1M1zXXDTAHkU3QBujP
3H63TTfo/ayhv391/hBiI026WdOFjMS1B2HTusd6KhZdMQTtEi7WXWws2N4IDKFNB5nP0QflJo5y
ovIACnCCTMrr7N0wayc/4EldropkYDBAnNykZ5MWXHBXHnpTfZnJ093rUk3xAx8eofCx6KXaYTN3
1XVsqmh8zQ2xFSdMkp2vxgj8aTJHkBIlQiXKalA/8x3Kjyhq6puJjsoWx4+n6N9xY1GdghgYjiH/
gR8gAjOLe7AbvheR13SXs1biziwx6GR0WrpYr/zFSo/cfsPhrYuK5gJF1dkvRvgfedcyaEuxV7lr
0FpsLU24+IgAaG975i8vA5503GJYl/FjtDk5L7AWWbfNJ9xg29IuRrXNB/pK4nHwzblTbfU6Unq/
6/rZytnbNJXNUT8FW2uRizmMRsf0m9P3E1OoZ3O0wQFyygJDiRVXG0qgH1vCTfkLHC8r+2kIUhHc
xf/gcXRLUnlrFXRo7xobpBlJDOm6F4jMfcYnTWr+sg3xAn3ava+PYecgbUISIN+NpW5wfUJkk4ge
Qa8U5OIVnU8bhc67YxZv3YLZSNn/iU1wPue8PtM8oaIxv1tmlFE6kZV+DwEqHUjHZv6W2jCSbj5Z
ZFiJAdfjKXdx3YK8JPPJqQQq2exdTED6XxmfVtR4Y1AiQ0/f+7MOzXgXCWbIG8qy06elnchxW3Xb
TT9pYa67fYCYNuCDJNu4uNVocO1SeMCxw52bKt57WHXUvlRmPpk5cWkl9ia9LXDgOldOS62PWnQL
C0kXoIsES7Z9Web8EZcpFae0mSmL4dUmVibCeZJboDjrvWaqXhJgHaoXUely+KCUwDuAEVtO8Ugw
jKIHRT6CcsTY/cEbDEGjpL2ZJKixrvB0+eYEdp4DaIm2/kuia1+01ELdTSrHfNTG3t5A0j+YolvQ
2Wt/+DHCDHuNllSf3KCz3oa+z2N006XCzzdUxXUHu/cxgh9ANQcN8rs4gmJf4d/g4ewJc60St7lF
h/H55GnpBeHbx+Tzk74GSG81Eol+HBFK9xHuBE7gcZks2yXJUBcpPfT2fb+Ep4Wr436YUk73ce/l
4bVfOwkOGLuHBdQF2BK+hOe1r7QWFvUlkZVwOiFqm/wwUzCU73vA+Yp5uVpO4+oP3cJtdeOryU+L
a4L86YMDo+C1GZLquZvd8XXO52hH5Vxgk0Tukq3XuhyWywTiaEYTsR/qfVkF7d7JbfBuw+QfF5yC
d0MhXeeY9EaAAwgT7FtWDaarz6zwCmE2u3Y5UhBkzqL22gzRwOULSyrey7rLu51UQ76TnvYWHogZ
yBPGZFSAWEw0Xw3y2igTNjtfh2V1HFyvwVsyy3g74EKmKaJvw20ZF8kNt3MNU7Hy3QNVxaX73voL
4FLKplecScXasR2MRehrWDp/a8o1vo6ISONSMmIJCdhL0UiGTF6PzRC8xCHLN6bfZTDwqmfX2UyN
a4iiO1wYJyaqwTe3rbK7pU4iAIO0YMzkFieHO2LRDfGVFU8aoN1srrI2nh4rGeWHwpCH2dlF4DxQ
HuDfloTBX+BZNdbPRXdhviOrgGA0NzoRJestqWflzkUMBgyL75ZZBPF+drKUrincK9USvxjtpeQU
58hu7hrBEkNzdksecRzdbryXAULwyS1xbps0Dd4X3Cv1lu8xIib8b47OazlyGwqiX4QqBoAEXyfP
aJTDSvvC0ibmDCZ8vc/4xVW2N0gaEuF292n84dEBn2F3qtOl3bl1wsfnMy/DuDYx2IPiIfxok3lT
v8BfV2H2EphF3Fm/rQtEDEiZXI96ZupxE94IBnHzHKj2Nmf2ITtODl6tRqNhbstRcenlpO9RbLUm
X9xi5ncwBx5p7Bquzd8Bj8pnyrrUkVVebjygsjxixyZOWkS6Ogy8nhBLdIoErcyt+yw3Q/7YKu5A
+3jJ0/tklAzuRDDNEVm/0LQ7VGwaGKOuBPIzNKGZaVXr0Tr4nab5xd3n9leYit3XK/Lk5BU3eWmY
6AjZNP4IQivi/7XuRtSKAVtHDJ7tfVCoblRoJ1DwojeQudS7kQXBENOHssQUb2iiJpwF84AvrY8r
Gtycxl7CUM2PSG263hGGxr28oA7yFY2s8UHdmhRWQY2EwsrnAyt2U+MfOCfZAwJltAe76TKbkh1d
xiGFeO5BFu500cOwePysRJCck9FJcV56YIx/Uc7iFN2urtigyV6n8Xpgj3eflsq52W4GoqePnJlW
lr+8PM7W8NNKyowzT6589T1VhFCODHJWgqVuRbXNhimPe/IpRam3U0RDCtCwuKu5Ni6ifI/I8mNX
APQ7QE6Jc6BDGAahe/nFg5grahG3LS0EfFM1qYc+zor67KY5t3WOj8N8ZMudz4KBYbV18dDs2ZP4
mKKSsvUbAxEfElO9ob90lAybc6tAzdz6a+XvGkkwOSVh1ENq4wY8vYxFNZf3jhMVT3XEsrfxvbpd
TrXj0zrboF0+Mx9s1VbRyYo5F6r9D4/3nAG8ZKd9j4vVeXNay5eGDT96dxi/6C0D0/olTTP9Ez+9
+MqBvrT38QSt6pEqBQQZaZCd2yonmGcs/K2953nTUzfbis2YEWaI9lSE2Q/c1skvuoIl/U9mrLGO
F3Eir6PwCHJrK4ggYBQhigvck4xvRFXwH/6kaGPVktUvulHdclzChFOJx+jyE13UAedZOAYAY+vM
dblXkK8WgI3+SiTGUXC/BovREx2P0l8EUCJLIrI5qh673M92DIkK9iAHxGF2xFKBvzEJiOhKL/Or
RTz9YzMAa6tbs0LW02IQcdzuBmu9GbE2fRsFzyDV0AuG1G2X9zU3cUshlo14fAmJRoeYdlQKdeY+
uvIRGxiTGOpOPS/VsyVG+Q0nFYIpyDqX6oWx6WHJwgPn6xNjUe7UjFUWcQk8Iw9+yBKeSTkFe9pb
4IGPUR62lz5YKsrQKx01d71DYUl39GHoBQjJWNOaY9l6M4pzHsxv6yiLP0M4UJAeLqXYDcMwiW1Z
g7LbamLCHMFno18nj5nupV5kke0KB0fzYapzor6uh/PoYbW3ru5ySPE2R4Pu75sS1yhnXbqX7pGB
m++xh8ywT/j20SpcL/kFWiMxT6qm4eNiYJ4emVXHLz1PD+hyhWX+G3BshlBYjbreA4txupclgB7y
XNrAskjCXGMcNHm6Q7CECazeOzSqm9u5T+8GpDq9nQIMh0cSCgtm5J4eQuIxev4V10K5lyXy/Hrb
duAmN2MzRe+GLK84TG7tXRVHLmgIOdrxJrCiyffuPIEaF3kXdNvZzJB/ArYk2DiJksUefRI02lRG
ywWE1gxfULWh3IRxVdSMkyb7YpaB/oBaWH3uajAQGw71sM3wc+HM7CQrPh/HpK5xmbuKx8KbsUED
uv2XlQUWb9or1Buu8cBlCtUmD/k4+tlXQGIHHVzWYNy1alPvqWhtKJEy5o6qrdrTvyow7dhpVRxf
QsBzEs3IMLNmVw4yvJB5+tOv61ncse1iMCiSPhyeNJPev5TBFDXT3nxE1OWecCZVEI53jhXJ90L6
BDdmHzxXGDGzA5OydEJamrN7rp2o6/zpZkP7k8drgSs9yWiop8Ht6s26du/WvKKZbaSg50/rpfRA
6DFxil8S4NX0x0liIDV52/s3ykA2c+Kcg+oXAtxKBGgq76ae9uwAsYiDWpL8Cgt1axhDXv3hL9rI
Peyl9EOElhFz3jbVM9pE+MH3TC9R0LIebLDFAJVqq2GCcVIVIQjHuDHvk2O8+J4+jijcsyrREUsL
XOXfu5FQxOCzpew+8DgO2RuwoSnFEa3d4oVwYNVfKPDIgAI0CXe+bU3Aqzwvyew49zMoz3GPa4wU
XxVDrwNm5aefft4MyZEqv/VN1tZx9q0rZuSFXufTg7cE8U8MHw3HXLRpQ+XMaNcE2cZTCzU4Yb78
nR3TKoDKBVkeEnbuDfs/HXGRJy+jDZ0PV2vvnXqs8Vw5mW0/JBPRHWlq8+WzP+nnvK8tdZlazTzT
OJoo/iwsB2qKSWhvNk3WA24DaXROQr8TG8AbErEG3tsSJMUp7Gt9zNCC0D7SkLx+Ed+7S0zTaFy4
H8KpKp7KIVbEdupuYNEZiSPlE0e4nQqraGQ2OqunwJJ72PcMwA31CNK3AHwyUhxFsIAewXyOMwIX
UgSjH64ax9AUvmhQNienW9crnnyq5+ua2ruEvcujmKkhSLXtdB+E2xivWQdzr+WNriPVlD9SnoX6
vlUuV4pl4MoLIIRKkQ1uMoIBML/XA+gzj4swatbWlzI/xvWwnCuhi98NZ/5dzDT+dXHq2HnAEzTs
Sf8EjwA2unsypzUXiKUKuZCvWHWD0Knib+2W3FzwGgyPTTAzuh51Vl9UI5eH2W2W8auhOfFCCxvk
m3IN0zuth+luLAf7x/plGO4N+bSHMpHTcYmSFiAzpvFhq2vmPjuyf/al9uAhoNVkETnQaDGvBcoe
8h92XRIxNbzdrUnT4Y9Vaf8e++EUXAbQP3LbFk4HPSELo/eAwqvXG3Hilo9HsbSWwjCCWzTuHEdZ
r99KrO6rmKX7ka0i2Sa9FXZfwtI7Ntpjfo5aN3O07TwOZV5uHwAa8YlaTTYVphKt7rkJILgEMA/5
RIIZlatb8okwUDo/ghTUxwjGcrQLMyOoY1kHfTbp4u/pikyX6+iNKt5mkH5GnhIP4zSXCHeb5T3i
4ogms3XagVjokMai+FS54INzdNvrXZFx9id5wSn2iUu1jv9CP00+k1lx51x4Si+UhTYvOTX0M1dy
Qkc7zoGmfmxcRHfCvGXk7T3jOBdb+U5/5CzQ/nYD9NFPfKQBlT2jDiR8y7K9XVW9+4Jb6/LCjqZ+
Eih2oJpOPuU0Jqs+66jR6wXKQbb1MhU9Y7vta7rC++IV6aQL9sW6NAikAz56NCEg7mqFO4TbGkPE
OQ7r5tPKUHUACbL4KbEj9c5ZOXDj+b8hmn6cYDnZaNLvS8TLtR9muZZ3RRqa6QzSQoS73BPTt1qU
f+8HAq43OO4Hmc3TbytlW2IZDFLQMlFCqG1KfiQtcSBcZzNYEEImC4w7V52AIjYWLPiqXqvZuzG5
kwUxloDC8MCRODyw30fusQkSi20ohN6SxRWmtk7JpX92SI53Ozv2IkOArHlyXCNmNJIVEAp7cxeo
8ZwC6ntMR6YJY4DT/TVzI/j2PGL+N6USRNMpEaC+KFdheHHrVb/62KL2vC35EWp8cZZJGD8rofWT
45PO2VGwVwUnhNxiZ5QbXSKFQ4fBgdcclrUp3vG9VKeqGgkk24RL7wFvIs1aaMDdzyqmDfjDBOHs
3bUDogCLhQSEnfizOY8sVRU0vds4AttPBCuYao/4yF4Zvaa5FfBG8rKBGzmW9jk2af5TxIr19jZu
uCfPwuU/ItWFE8dEOb84ENNJgLzixzVr8cWRCmIX4/v6T8tmtivrEfFo8npu60L0YPq9ReBVYwrJ
ySFq4gv85tDbMk5079HiJ7XvFGboEqdiWffvoSnb8ZE48GL/NXi/njS70vqQW5ozYWcwnpsrqmBJ
76XTD1w2oATbdJa7FfdIt+9VmRX5zlbBTKlWzxr1EOY+WRCsSuV9azA/vftpJnFp+cutf45FKqCd
oBxWvW0zETDz9YKelBFYVaQKjd+jx1Z3SOVwA1oCdPeiZ0vVck7tckTvXdNKA/9ijc0hKbjkEiwE
N7fiFX/wAe74m15NTruB6EcPNcHw+hpULfKkO4/x1mdK+SdnylLsdMj99zCPls7JJoeDyyG/PQUe
htRDxpT6kVd5fa/Q5F/I6DEJ6LM5ldzJw4kOhXQtISdT1bfWGvomtGVI77EAhkvCUH4uYVBci2y8
rYLBQHrJXXlA9jPONH1qW+RwMJ4gW84E++m3y9K5/OwS4h+bSWjz5HureU/L2Snw4GlZnLW/ttG2
k3H2VqVTT2gfxiJhKgvQctf3VTBds7QmqzM5zs9yKDLgwvQlQH4Y1ml+X109/pxaTa6kwV1Tpf6Q
bCi85rDa+ytGo0UxT+rm8T1dDWsmiRRn3ZNX16cskFg2G6Jb65HltG6e40JEgBHXFJCsLCPGb5B8
WbyXqNPfecq4ZdNgawHxGZbto1e087EK2vonAP3kKoJq3eWw5/eQCMAV0WDKfGkKcBgyA1GnLIUe
tV2Zhd+MZmHxZ+xAyDJMS4kmE0DSvhHXGofxaapHdQ56Vz1OTeT8LPp5uvJ9tY9UBYrTlFp1lzcU
iB7r1BUj4Eyh/ta6KenHmMxKkDVoj7guk78ZxeXvRWfr9L5e6LvfDPMa/8irsn5OapGfYkNVMn0T
/XAB2krRZeIJSLkOaNRq0wwzsK5aZAwU/BKV+2Yp1r/90spfXSGGM3YEbAo0mXRk+TKy6MUKT6uT
tva20TyZ/OAGtvnpMYznNQob97mPqSdAWbaNvGTUUoOaA5qz7COqLfWuMvlwMnqiejHCO+bAF4us
fzAelbDHkkjCwBzAG/xdibrO5t80K2d7V6bRXbz6wY+aKiS5hbs8M/rzcnEFANuFfxk0wtCJsTNn
W+EBRztU2KTv2X+BH6bNHB3nhTOvL5b2IelKJTeMY5P5QOmpYZ4gfIt0IAMQmavoeOXGIHmeCM56
xNroHtljSQwodU+Mx7hde+VTs47jZ7x6yRt+tyBj2UoRIlQ/azjmVGSPTzLFSaUnDn3L1rayYrpW
pln2NNEV8axS9osH2lJwT/bDmjr/WPfiT9xJQXMJaKq9J3joPTFh5yPwK3Hqk0Z2O8/1A6wqsfQu
KiMs9UV5q/4eVVjex2UT7hXxjs+ohRCMVU1zQrVi0ifXr2Y4BBw8qwN+IcaWuGjn+sRCQza1GKp6
4xKcxRFn0uIxALT6XC7pWl9Epyu5yYJWf9ML47n7ku4NdhmYT7usjYuDkkz9EZowjrbA4MPtlNXY
mKzpgmVTFIVmbwGYorfNOtMBNvDLl1cTJsWx8rS6EA4dvq1deXll4Y9EvAKhd1Eq/JOKBJ2KOhAZ
KIG4qXAJjcPPlERsA7yJWG5ymAZYbaR2TX7GxX7D7M39emi1L/6O/so4BdMLU62sZyjDNXsEglUZ
uBic99dfmkPONXMGwaxXtMujO5Xyd+KNzcl2YnxhXVlgmZdVfIgnEV+VJ4Dohog36XHIO/K1lhK0
fK9Iv2+LkgqsF9oe8nA/+cCwDl3vMCaw5ZJvF+2U7z3Z0V01+NE/JzfOS9Ko5keZWFi9+RS1PzLj
TsysKlEVexwv6nnQgt4PhpTOv14G6z2jc7+5+BPeVJ7H1SyshqVsTl2UYIDiomMpQlmZvIEXiTDx
w3pPnsI2BedUrtGw3KWgGVPKhRrz6FPtrd9qatc7zMstDpWE/xQ8kUOJjow7fH1cs7Djat+o+c5I
hU0v0fC2jhrS4DaXGKLBwcPc2PXILiTrDQamo9G8LCzCMXJXQGb04Eyj9r/SaOnCPVZVjJ45Sbx2
17gCZCXUxNzdMfE0I+0RbH93feZUGLugO5d4OPGScMRcWyXvZ87Iv2Oru+yh7CdYPrIFfUUCBAz3
Lqx5EFnyivRHJLsBAUZM46vf5hMonVIEOy6U3LoyKUBqs5nILUnB/DUt0hkCKmZJzry5nnaB3097
7oQUHtEa0VFZqqtGMZMWfq68DcVcsQTZguuFeLSgngFMaMl0dxvAPjnOvP2vljQj6Ub+/mmzTnXf
b0MSVTzJEHAjqB45nTZd+MnvHWk18Nvzopm9oi2N39Yz3g8nGtY3nd9kKomVHqYgJia44K1vJSck
sp+XPOhs+UEscxZXHdZp96xkgupJbtYLEOqC5o1+3+A56JupvhS5BO1l7RCSQO8ILHKGbNrnmj7w
8NTiwhfHuGonyDBZG45f8RB7zU+ZDLb6a8FTrixEIdd/6WZ5feiKtiif/WjW5P1TasjZ9Qsz/+nr
qJ22Nh6l3tMkkgfbBQUPNROittiuwJt/M6diXMaBZf5ujY/3ueHHuXFlON/HWN3Sh5VYPTlLZAZu
0OnIDu8PtbvXMO/Lr2Dogm/PrFzOIuA1J1Iu/S8qJYzeyHxshxsjqIBR1zMmT87cw/3LmHtjtlWB
h8hRe8DXiD+E92VQL3ij1pHa805PzSN6gwMJtmUq8sZGE/ZMeQLQsXyRN64QU43xHedBbC/O1FRH
mAFLADGkjZAp6XIC1ONb0073npfRHOQyYRyI2Q232Tpzj/es8HhKbTKN/7BdW+8yTHWTXvhQ5R1i
A87Drurp9cMQZeH7lqpy35YAAONlbrrutiuvzVeMMs+c9P+B++0rtZgAPPpalnke59e6qbw9no31
k7wKFyNghkN6KVktpvPSZbN7ppQtPQedWAPUOuYUvq7m4hfDdbEHfuEt0CBaTx7phC3urfKzhcsR
PUXFaIAn+gN3+Z6h7Z0oI3hZQSlIZ6S81TpUE/DtTu5HhyR+xqmzoXmKK0LcduHwhi12pV6spKfj
vhfuXJ7dQCxbtUzunmZB5w5Ftv2xmiLk7V2mNVqp2ence5qy3ZdCQp284YFyzsHrqoIdvrFh5/Ry
phJwqct3szjCsQAiYrUrUYfIdBBi+FyaorvjKI5wtkiyJCXH3aB89/Rqv50xtbw/OBY+2PfgvkYo
FFV2XSiNsO6Jw40zO2TYmUV/0q2WZoeq9Lvg0XK74mYfDg12t6Yfs1duqiHuaLKd8hQnzHQANkXV
ZH8Og/XVukMuarNrMi7VuOcckUdkxeKUW9y1Gj0953vZtxPFyJbuoCA65k0QkQILp7neKUjiRv4i
+iV87MNEke4N087p2UnZJyxVikOVULJC33fItNK09iJ7V0J2ID6kxrt0Ko1uaDgnsVqfU97M+bNQ
WeI9Nc0UZp8Bhc8lJgAyCHg4eDMAsBIYc8SDBw2UWo+gm4jSN1RcEmfKC+doXadj4I1OE30BoY0a
A6uHW1SGM99p5xtCZcDBQoUJdOeYwfRhlmOLBSdf+uG1Q4DBJs6rmeZv2FQTAFAwBpnZX2j6FcWy
bZSSZqW2gkpJZztRJS3SHQHVNILJxFAaw/8tCnSiBoIT3gPoxbD5VfPUcMpfF9vQFCMyw6E49Jgl
8bhINV9p9IX44pKlv82zmWF3T9UC5f6JsERedduuK+MEsA62nHC3SEdOI9GnMsmprG4Zs50Ed9dm
4xK5GYtjAlmBQzJUKsZwulrNeEoZWUPopropuyu8pksfWTkM52mkXeTAyhR0cWzBOjbYe/kxDgqw
qNthqvfmuRxI0tVmbooLZIG2EdssM1P4t5FhH74TJ/Jp+Z6XrgKIQEXAjjqxUNL/0IcW8OJYsj06
sXYN7x/z5Y9G5JXZ68Ev6z1iP4tbrbCOnNsucYsHBmk+jTumnyFNp9rEx6aMo+gvRVfwx8lmcZlu
TmSjGn8nV7VGdIYv6mYHaqhhVvMe8WoO6S3CR4z1fRbMBJGJqdd89FMIBStXuTLP/RMlKulwh4HM
gHMPuBRzdMY/kv3pc7Sx22G9HsAVWcqgPHUsFyDr88tQtIlrXyks9NURKw1aPCclI51jyjQGGvWK
xaSnMazzVb0JLW6XbRPW+bQ1WprxRvKkWox4XJyGZ9QL05zCCJ421WGN4+/7opygtvZJwTgKIsSq
j06PYTg+sjbMDhRWh5doN4gOObgsVjH/RYIp++RAxl8kB74/1Z+B9jnD8zxni/Mv1/TGvkneivZX
lwiElX8qoxsMYbCuJSIWh2UbYXolgJlXGMmdhJ3IUeygtxo+0Yu//dINsHpIOxTHEn9JfxCUeMyM
hBkFI8ox19u0yVrS0EoDFOKs16fLZaI9HmAT5npQDdYtoqfIj2q2UfhxQrXboZ3z5rUDJxr9E0MA
yDrtaSK8llnFCVXFpAFQjLPUg71DDwxhMKZZ7l1SDMJDSlV9+G+g2YyYWUa1/N5juDwUu8J6Hi1I
Jem4+6mR9ZvjcVkGNeNG5a98cUxzWM2Ki3PYMHcvmSVtsNkkbnO2C06EtxEeS2yocBQqJzfVCe8w
dQgF+5GiJBoRmqaN9njDxuSzKTkEnWUqFvHzphEE54ENO/xieWzJBM5lW3zQ47b2D0NHxItSy8FN
Jipe2sTeRdUy4PH2ao/mpTFjrWO3GKFN3S4T2iNSlmRts489ndpDNCSO3JV9uQq2Spsu3zoYEu8L
UlOvrgyiODxvIoct4LWUgSiPNZcHAWXYbQdLkscOuS1ZsUKEZFTBKEJFdfD7lBR0jE4bMMyvKrC8
onZAqx1Ci2++248ce6MLs5zGnGnIU/YTNhkA1U7ENLHjpeq7aNdOa7uc8el43f00SqX/8c+Vi5Yj
oaY+aBzVHf0G1IDWl6W5ZaCIA/JEcvWJNRj+nAqAA7SxJT5gTizKF1oaki19nNwSWBNFAL6CfXji
VuGXM7bsOuZH81AjX0U/grrpVpAZwbQOVLElfnUZsC7ER89lrX5aAv7lFDoOpOFN7gwrzBiKUTRn
rCjFQfBErNXvtlb2Sc9QZ/X6+BzMSVMdStAaNMTXbe2/sH5gqjiis9vqJS+qtNyBrzEs50NZVes1
EXpyOHtPGb2mLnnf8UOWRjR/pyp1kr9B243FCytygxLVyiHe9aw13rUXppMHBpWF+eAKppOTTZgw
fYfkkkNg+R6zqUce8rl7t0sbkYqioo3g8pimhq4IdyaMxRET/WwNbObe0FXhWn2uWYOKupK7SuzF
ElJQB2m8wv0nw6Ul0OMY/QyhgfUOjeUxTCYPprWXK77Ix3ytYkmBweKCLzlX4TQuh8AYhyY6xoHd
9D21LiEMbvNqjHmeRrelNF6tQH/vGIOkU4eDC/TW42o1nxP0Hs37+xtqlZ0m+rObpfwNip9LIWOo
rDHBtiRm3PhXVxcKNiRIppbS6W4kfVU4+bxxQaeJPZ1+I1qUB9tY4O6vpHmRaWlb7zjf5PlXr2h0
e0pHdlK8OCT9vXRTR32dfwWTBQS+19mMW3ODT2Oyy6Fw0HmWG/ml8+8T5Y7ygVsUZSN4ZTBuPDX4
+sjeF1i3ihP2E5jYFXt48hl73joX+9ZUa4KkPw0Bh1UyTBo0vhz5SyMMdc85BJlgE5KNR2MJcNYt
xN7elXRXl8LKwf+Tzmn/BUdNPlciDeaNnwpzHbsW+CFAkaHe1r0DZFTAf8KwC1NAj7giQFsdY620
3fe68rlqU7g3mj3wPaehvqKY0pfY83tAqrEpqr9mYuz3iJfLm7+8kQoM9p8ukYAEhpB7HjU7cVAd
sUyOPLS2gI7GldaR65VAvXwgv5Yd+rijiSQnDIbAUWCYc9yYcvGBgicmw67sn2pQ9adYd2jovenS
k61t/7DgC6s2tWugE8Dx3hkiuCCh8tm+SMpbH1Oy2hYppsu/+gI0fzb5wUX5N5ziEvU+BaBCfAWB
5LcTRWWdIIv/0VJmssuC1PnmuCnpelTuncunsXWmllJMEAnRYWwQ/aholbBgVbkTlpjPFn+x/1RP
1fSYpkJ4ZI9Hqp0EJeAIi6t6gNZU7zzoCPf0DDkIx8ygz42eqleI6GB7ljp88aBTbSZLG9CWUa0H
FcVfMfixQnzU3Iz31LKOnyE2YqoQsvoYVm2ya/+vE4/n4SIil9Cak/TtK5cmuJVcLlJE2aiOIcN3
guJTrw23DBzLTxiLyMphvfxzwiRYH5F2Ek5ofSlPlAqmfwZa2WG08ozfVsvU+11K269bsBr0BgQr
7cz8esydwB15K1T2oEc//wn0AGcLxHn1jmEWX4ZcA04H0+if+6DW4IbT+OqRk6f4L8GY4sF/5RPu
SX6xvraYLZsRCw3s9B7TZA8qoc2r/ahK75T/781lrA70YF1Kb8Om4NDTzrWT6HUcPqX0aobbppj7
N8cofLt8wem9XyyzR9yLBzHpy+qe+DxUdaoDMLpQX+Ajioa2pahWeMSq+97SJbOuDwFsxC3aG0UA
AAX2bm2w4rCpeDwa3QKEkr7MLUYfTfsy8aFjseoEtY1+SjY95omowoy68xJdfpv6RcZNfcEOr9JJ
4rtlaHLsg1R+McoqDv6QL0dfW4jJvWBYOEqXOcGcZ+cFT8bjGtb1ZY1STuv5FFjmk7hYzdWzvKZc
7qrXUiDaMzHQVu3CTpV3AOW47QLX26QpV8btjLjLoDKt8HgFBR2xjS0QZ+GGLRgJwMrZQ+wxNyJB
4g17lEJ16wYsfNqpJSpFsXZ6J7yW6iMu85QsUkhyzvxiOE1OQQq5Yzh7jll7zqOBShbawpzTjqlk
WVfjXcZ//MQ8W79mI5dTbaW/mwxTYe4MOj1llT8/dnNBBYxOo3sKqWZsXwBCHtxpZgbtBAGtblWE
pcxXQp4o8BSXOFzkL4cJD5CMiMYqeV69Jr+Vh9X2vYlF+eYUpnmngCS6eEvv7cvBRRgFn5ucOLWi
asRTqohxj/ojLGcOmbQYyYR2kmvL6OQ6zvnQIN+47nWmqQAOUbN86q4LvX1fFTBeqkC721vAQZ+k
iUBopNADLsQHeAvdsaoe+9JgKNJsMnAyfEW+2k2vPXaW7GBKmMLLpGk4lThethz8snqj+8U8FCh6
n7WPmX8JFUhdZj6HngJdBNTI62hJNfUXz3Nxl8WUdW2pTJL7XgBTacs4FBvkg+DBsDnh7UTnZJdA
kzpBfOJ1C+jMeWMUba8jN/RP49A+hapNLx1m0mTjN0wHE4J72zQup6eo1ZaE9a2oiDHtQfm3mDNH
1GtUWrOTtrTQP10Ozk8DlUY9EYIuf21CPT+FfA7bW19ucnBZc/6ueFnbvWe5W3VY5b45f0Xrqaa+
YteAHXmpCXacQPxwud1UAf3TtluyHzn77BfguAxiWiFazk2AIYGPRzOXakLN2W6azYSUH6jfbR/H
r2nbS2YlHFyYtAxd5J18VI9yu7bDBKoWUYAKILStJy5OM/cBVb0PeIXv/NaP3kbtGXUemGUdx1vl
y6PF5uJuqP9c3pO4dh4SYi4IFG307DJDOjtEcs8NQkK7YXKv3cMaO9CpmTf/xYCp1NOyDOaVCeQg
DknWjdFu5Ow6844mjC/tCnB6Fw/lBMutqskT2+mcBkpc2P/z/q3PKz+Cfup0zTkfMOru25BkZIgP
09s05a3ueMkoqzmskwI4gZwXPNzKFXx8W+7wawLJ9X5zRGiCMTY9N3Fa7bOkqKuj00Xpeky82LGf
lWnDnJnkwu8/8YMv/R3zMzn+SZbUQ1YrM3RAlH3cPs5C1ZnIQyc7mxWv9F7IqBxm9I5GchhMoyGv
HwGzTjMDyigvnmMH7eF2w3djUtUKrCyEVCeJ/Du2u1myGtOziaK6jtBIQMR6WEaYF2c7B5oKNuTK
kn71tk2E/Z0T42KYmfmryq5gjlKsCOiEM4Ixv/oHRvKK00oxduMdJ7CIcvox8J/UAjr7GQyxdAAc
616fwbqmkgska+GFXZCePzXiAIlDYgS7LtHUiixiXm4V9AmTbZGovvxIhRunGOuwzx+gDgItLswI
YCjk/ocXkcDol8xCLoq68dVBUOhr/kAcHqF/1525sHaJb4ejRrdb1ch3LxoOPyC+C16ujkVkA2yy
GDFxJislt7kM01O8zJbcfZXB2r4FRmzuGPnVmq7rfug0w9FAIBbYQtoLj+Go0Aiy7FMcgUOGtNkd
XZZFvokp/MV5uHhx191lgBLCt1TyYzgqz0bdv2qaCoF1gJ8/Z9WOZf8UmaELfzKrnQ8MMzC9VmEY
pWwlbVl8DCv9eMdoRqXdmaRWhwSPb/ebTE1r2K1BX760gEazK+LLWDNlWIbQ3VULofnzalJCTXtn
NIQfobKRRzwzhezfuJR6KaGPor64UVCkeNNJ+T+lS01L26aN5wZLVcf+/0HZb+jv2pWkwm/l9owr
i5COoNiioK9M0BJpYC17VFByBhEtJ6iBFWrnzBSe9nTAxdRcipB5ZE2+gjj50FJo6s/xI+qoOCjT
F2ArkhK7uuNU34mduLPajBkKJHsVg6tf6pdwqhe6z/IyoMexHqJT6mbNYRydYrkKhq8x+kVRZvRN
dcP8O1IK9FCcx9Vdu8g8fI6x3/zFgDzn58BUNAgvJRv0LR5H+KJJkt/VIAe+OVswxluc4CT/4+jM
lhtVtiD6RURAUUXBq4RGW7bl2X4h3O7TzFMx8/V36b72OdEtywy7dmauVF72Xwb354y45tFTHNjL
Pe7f/+yOhvL1kOnUrb7gYJGhY/2lymnv4VMl0ixXzWeGI9Hw4GsBMTxgsQJml/AFxr/tKqFxDZbu
3CGcKBcl8Ebkrju6SxJ5wEFrZeE/50gX2MdBcpSlI6009r4sZWRhgxHjzDmYCBXWrNwPivSJNsNJ
HMpg7ctPq28WVLjWBGu+H2dNOXxq21Jvcsb2ZluWYiStBTKJ607X/X+rDsixirIC6s0DBEMOu/MV
w04CGCoY6UEKPchCHac9Y6rfhsKH+Q5ftCbfEcS9st7IegSiZJiZxuBvg/i4XpqcYoKNmVI8LAsW
sPySVAkIG9CiecbKcu27+mBLtjA7osE3Vm3cFQE6NM77+ZgaSEz9dulU9acF3Rr05wmqdxKFkyfK
7qys8kY77jK71jbGgDWXpXohWT8sy52nLejfINTNsIqwjdh8Y06Zimp+SDrSWvUWgVC2GgtPLyUB
HvbgFTQqBzcwm06bGth0XT68rmu6F3eIKcPzlO9wGTO9eJQTVRbIkFOe9/J35ZuiXALHaTzvFM2U
5qsy2A42imIshmsXFXPZGE3P9mlItNuYPQSrqt8lI4hlbolSLtWjU8uJf3YQIOwu/dDM1tWuk8yT
byyrMmgfvkmCQypZrnNCkr3BHb2o2rRAwwmU3ce4lPsoLEiQlv/6PHHErwPRh/Nz1WL4tamWCqmr
NVdoLrF75uBLcZbQLHaulNrgR62Fa093c8rX82JYhs87ifN1oKgwlyeVY4Ha2PVtP9VOs713DAtS
3PFwlXkqNfXJInN1xzMp3voj2tQZnz4uwiYef3NUxTDHi+SGgoGJTNOUnXUSTfbeBJUEWq+de2hE
5OhM0/MM2nVuRmmFSobJoSdayo6XKKk0dVt8LMl0appEWVvB58vJRVje3zWrb0XgymTf2gLaPk7r
Aj3JLTXUdI9FBhcpLGFashLvllSFkAJFwwerkU3Dvil6qLa64BewU3LoL6Yg9shDoa6uWGCjs2hU
/bJgjY04TZqZoiy3/ew7pIGwFrXcjENMkhehtpkeXYtuCpq6PQf7Ew7Y4YTfYr3LXZdQCV7cIiEo
xmuSFTEbgnEzlkGdHVro6/xRTpm3geDxmAcdh7B+FukT232vvpN1NHLl21N6VSqAKaO0vVxEiyeF
QzSyqYskOm5Z/nX2YzUgpN6kTxzrwJit5waEC2HXwrhw2IZSbGJqsStu7C63T25SC39XEoxp95WH
Pr/VUQJCmf67D9fJKPsKBt/hDJOjpBWYza0Hby2oMRhwse1kGtV2CBOGZ0bLxnWbAl+Bne93cbOv
pJMMl7WTnOKIunUrdoUcKYogEfU2LFab4GtOrOZVJ6UfbwfSOTwH26hbT6WrRufAy2T6WWqyBmRw
cOk0dNO+iWChrwFkb4WrjAySuRtxcBEEXQM6okZaf5tilieWvW6yjzr6AV0ruaGWkcHfPfrgfcLF
w/Jfokjs3rU6GJ+h16jupNU6vjqTp1myWEN2UE2U1Hs74Dy5L3Uvj12aiZnjs1PKx45NylNFpd65
lVOrHlrdm3NWkBRUCVM17RvziZrw4DT1nXdScM1+NSQV9hMJ63Ep8+aJ0zG/LqgmQ2l2HsmOXz3E
2REyhj5yqyT0oCQTA1jH0u2cLpztTvBmBUHN3KzBpTGYBI8tmLVkb7sL81uZWOikFs5W7DLRhLAO
uUsddJuYnZ0yp/LSHNv/+njmaMsZ3mPzt1JZRkdNc5exl+duBm78FSTINi9OidcpjMaOhYck0kZ+
I0E25j0tODRU/aHpdTqFwOmQevu4YWoac5HthMJCwLYgGE419Txw+xkHXgx1bu+N20bsv6AZM142
ZcvkLuwAoCL1cQ0KEhaC1PWui0Pn5naelwqyVEzbYD1Yw1NkZdl+za3yvIyR2U1yxHc09Mu1JPy4
tUyMyxCEdv+wgOU699x2LSdOaOqhMwL6hjN267V0dbtflCgfW645SFqNEwLwTeljK2hqdPD1Wvj8
LbybHktzKgbn3n0beDDBA+y1PCS+hb0pTUcgk3MbD2yA3QJXEYue2j4Zv88AtlttgK1giJrDivx1
trDmMHsPBID3uGEwOK864/ZNAbFsSyKJRJcygSkwsWnm2YjBU8sxxSBO3noafKYMIYMQZjU9yfbk
7HM3Z0+WOJH1l6B4cgBUnXwrgyd3s0a2exLDrV6zgi+oN4JtIjsWN/qW5IreYe0M1tbgmjqTMKv3
iRroRYCulX31tuO+KKHSFYcAKsV7aznzqWul4+4r1CJOhqkI6LZD7Wl2Kk2Kv9YweE9ttFrFsSQC
bG8rFx64aPLplzL0JJSEHq/V0uRhiZu5AhA542torBLMPwrtqUXMfcpgHT71vVtEzymq6GMzoL9g
Z/A4S+UYjljkV9QcibGL1a7i+FdvUgf7LK0tHAAnyC6/3kRvz09V1dE9agJ3WVW52uUQEnuEsVlx
HfsM11q56bGdPg5l3WeE3rFCWMuMZMjTIHtNWrvKjkNkezsHTYjhZxAhYvLMugxzdEZr+otUDgfg
nmgWRjCaYv5Nputt2ILs+sE6xjxUCa9YoT8QMkxad6EGB9/AywKPK6P0q7cPpgNIzmPz1tpoCFr8
+tZKHMymF7t12u6RNoHU24FT7vmmMqtiC8LIcSFh3JiQDWb0ABHKvE8tYJSN16uELyii58Ev2HCJ
innD9IXaTl4+PnPoTfyL7mmbKmvj3vvCzNmZSqQy2Lc12j1cx4Z0kg3yrP1AJskYUFHpzGl2zVzt
CQ6V2HiRV2koxraKWYFEgH2JuD7aI86D4QcfQXHX6UXd8iAA1ZI1UDoU0ViPEEZTzZ4gkw94PYp4
k0gqVk/xXHfUiWd0ELnwLTeszZcT/9l9cOlYAtJQsQQ8axbQzoWSIPEwBU5yttyuPILPaj45u1b9
/dIG83KampEeCCy57MY3vpYTaS3dxmzJ4Tuc+9thFTAbWa+6s0cqImdQncq1839pV3G6aGZl/oF2
ieQGp0xL6BUAMu8nSm3FOXIYK14n3dsMCjKIISGWTZSSC8hRtsqxxQuBdTI7Fr7JnyxZy/hAgz1p
y8mZiFE5JOvaty5Z1tTegEPycJeVi6Oav4Sm2jsIHx2tExrfdth1tgcLActqscPDzTRii7FvDyTY
6GUCOZAzDJZDd0S/C8jUAAsJeWtPjwyvxnySGSF5jkHNrU8+s5N/XOUYn9fFmr8ppVhYv9glLqGA
FtuFxM/1tkSePqmYgW8IXJMS8iES+Ve2sL+glSRd3xwcNVzRaLy4FyPOYw8iKaE75sQZMMl5bno0
pRY+6L1+vONHhL7ACcH8gxMdvYnV6dgntzj+siIVEqHHgUmACZPKV5mLXh80mkhUgBZoYnIaWGdi
Yoj4i8YbFY196frFwzFFw+FU7sZIE6RnEdxRPOlbIDF9CBQkt9CtRsx3/mpDm+gK6XYyhPwbBYdV
pOaP8IbmSi3RSmtSIVk6cimg/BeYTK90WXrP1a1Ih6DgEPbV4oCqGpsdzxfquIWPV5fqHn9+VSN2
DLVm/QEvXdA++8Apk7tEJ0lzcHkBZGxdKWw5TQqExy6mXncKkZfEfVeiUllkY061mwBRlbpeWPpO
qDcB61+34we7odEfI6x2Zxodil8LhMynSQAR8NIaI4LKPi6bkqzR3qZ3ncdmAsuBA4esUXxSa+91
inLcOZN0AZG86LaTJUxJid5KnAQEDPmYzk4HfL8D311NXGLh7+W+V/zQNfJCOMSDT4tI5M+aPnte
NL5Fdp6J6YBfY/nRUTcdTTsCFWCchW8jbzkoOKbTf9yIFW1YXtw/cKwU7mbwJTVK+CL/Ts6suJ5Y
tG4MyNvDWo/9BUcL4i7dIfQJ21nzCMPTOinomYd2pqGLwbhmwRcLxMsd34v10veKzHSy4lbNfBR/
Vjt9vRt7j++14CSws0knfNox9+a/xW46+9tasEyKfsXo7SwpUzm55DIc9dg+EjryT51js0TKodly
iopthdAVwxvLi3VmZ1NN9KMvNLxxpjl2bTJymkmq7JCyEcbMrxZMoY0xlnUstMNc0Sry+nvQlnQP
rS07ceLVHr9Z1fmK8Slfucr4Y9It3cTXVwTlgxmr7kKteX6Pb4iAWRHRhgHPhEAxRFzCaW1M1ET7
fXnmuCl3REL8vwAHSaSaTrpbXDgm2k0dJXE5wI2AFGA3YeAkafCqSuU271mTSCQlX080ebttcVS6
IYibJ13Bc8EnKI9YXHkm22gXki01JwAEONaAndUIAMWrY3rlI6jy20OKR2U4jq6Gmu3oyoE227sU
BpSskutdAZ4F64tGVScLO3pB62DnnhLyQQKSCmKzKuJDY7W280TOdBgvA3mSxzLJOff6E0v+J1t3
OPgxSUpcDehqB4dWWZZ9/OatjU98tYX/0c/bLMvWR0i8HX+FR5CHQPXHjFj2ypyJmVHKxCvvsDWn
0709LDkGvWkQ2aFseh/ot6+s7h7wb+Dcm9X2JGqlwHQf9VA7FcubD8yq2fcc5GODt9DHHMu7qHkz
Fucom3c34L8VX153mOiogXzgqAMZWZaPtHKPZF+bGWOiyO7yIcq/0qnQf11fetciDpS4rE45pXec
BzAy8nafyzBhl8Dild3zQwVr5td3i/Sx49d5xcLeE/LWReajiQkAvltvkE50Av0i3KvGi+zuXNEb
+AzsxEEBV4QYtt6E5wXxgpKn1eZEBnGW0VvoDXLDiMMwZjSdDeVgbGfmfcRf+F9BEXmNam4F8U7H
6cBZwDhEGbOkD/z9kjLxkXrBYvKuZ+zqBz/C8LKjEDU4LUPmH1yZNI/10KYDXw1wkZBP0xMpwpx3
6qppMdtpWYcPSr6bfx7N2nVYLB5R5spjQtvofABMT2VqsZ1p6663tMjF9zcG8/gwxyt1WZFb4zjV
tUFR9hPNIjuKsLBfVj8urpZuCn2xVhcni+Ki1QdrSrqzWKnrqxfHOxeuH/3Cah5vT2Gv03eqxrJ2
gXlV0tBs260Ose8W9FEWvf1YpJUJkSyja039+muOpZj+dkirNEUxX/gQk1aJRJdj9fNWQ15qG5SU
/kGBK9mbxey0p+9h4AsqbkHOCIu7olrtiAo/PcawWQeSQCVd1fBrj2qogDnPgmZGBG3xiVjv46vO
mRwg79LXgwGj7Z8tTvRyy6nf909LptYjqtZCCq4d5csihyh4xBzBia6pifleAvIXK6t+yw3LkTwC
yEi0cOHgrDtPlg3a0hKYqrZW5Avvq3BmN3s1VVcBPwTPLjLiWIFgPq75eVHLHRCfW2qgnFfSPDwY
sDgIcedQkv6QR+McdmlH/6xht8LHlbX3gsU/GK648zWHdAjHfFC2eCgV8M/aayDV2t6RF81HCuFt
wgH8Vkz+z2a0k29u2VgwWhGRpmDTj7Z/N00xfJ86qXFUEMmHa9kqP+KImAJg+OvIsdtrv7DVxWp7
XCpkoTpFRmAoV2SsDTsiSoA3kKQEdqvAtdNNq4flwo3S7pTqYBQVcxAWIsD+ntrDcFgtNoqbspVQ
hChVzKM9bg11zhbmcUH1xH1JsINQxeLGV3K7Df4ChyHB49x5KSLh/Ux+1laSeYGcypOwCJUcAUaR
GAB9QBC43gzY+gvClKDvx0uug0rcmlZGE47s2UE+OMuU3g+cIJJD6fasvLOR9demzt10PLi1RR44
61t9n5vanr6JySj3rSV/9dMqPmhiyiqjDoKHICHoDsJaOzm3F472drjdKbtlj2uvJ8m+aLM4fdGf
HY+OUsphJWWxboy9EtCOROeo5kV9D/PkOce41xy48TqhcCSdx3vDzqph+bv4efNiELhAZKJpYCak
PDNncb9Uea7/FX1VZx8IEHZ8xNmQlf8XvvGKtN4MaN9Rmdn7jctpN1eNlGEHOddHXtftSTJRoEiL
pivXvcHQxa0vSbb49lQGdxyC15Gf1V9/PI6y9/WQmo8IVSp9glCrH1gOrXloRuMbeDyoXzSLt6n1
XzkZ4+DP0eaMiMmTDG3Qui/0Ou+weBYERjUOZyfrjwYYawhMqIb9gYE9w0VaS/FmDSXeL5rH9Q+A
gtvBbaKrIfvqAmdGlFzwtg3zzEDtcWtA/UXHgS/DI0QIcszveGpxfoHp4tG8h/uES7RlfUulnj2t
w3G+0UjHgsXyh5tXrFVYLOYsiNQUYXEq13uq9WawXi0uqpAfviaHGwXsZYYM8dsYbj4iF895kKWH
bozLBgDbxFqicSarPo0gi+eNauMxgINDJPVxqBbRXy1HR5gkPS/FNdrxv3ipczO+9N2VW3m+wmJy
ztlYFk9qmvS6obhP/bLh9y94xfuwmEFikkJhsgTdhr37hvLqvE/RDreNSHrTQZOVyNqZvXD65TaB
Vhsi9e5DA9nfZXUyl7n6g8CPSSpCW4PXLvNHt6w1oRUh528oJMElzvFP0k2fzzYpTXs5zJKp4TCX
ViSBtDSt2hVLZr93+OlZKEoJsS/GB9wfudE0cLgmSUu8SZgmyvOqpu6+zYrx1fjYh0mUxFNxgIEz
5aGivthsIDdVzyvn5a2akuLBIHzPm8Dx1Rbq5wouAm+axjR46DHr7CyO+v9x+5OKsjrB9OWQBgVY
NfjRifru2T8OeYvKTvBrfWvWcZoPXikt+ZybDO0uxrxabL0AhssGN5fHOt4Ho/BFvHzlhu1iL7jS
LzetWw7mzYfPB5+BXdg84UpGirPnJRHZ2MRiASpnqky3o9+tX5jq+x8OCfnGbvsFOlw0Q5DSihVi
jF1tv3IAfHGSfGVfgLBg73sCZtmuREa9kY2wk0d717Exx2UOplKElQTPOC9Ote95QDXXJtYpzjM4
9PvKr9rL7PD6uxJhGsUlcAp5lqUsaV3QaGX0iivj3lmOB2/pBnn9hqXs+A557aohkmCpstknuvWT
hwKfdPYZuLV3ahXGTwhWQ6chMKTO9Dz2Tvnm18x8RUAdObpO3tzlVQ2qW3twbBbgUtL+mJJ6/hOV
tXWkdfbW8zEty3NhKd0jNnf1P3Wz3W6nwhjxRLDALfYMpRaewEJDeJJJmiy7OLKa+4JZ5gI5Ac0g
cGXXsifEInnyyyHa6YiFVbHnDMrI1ftT2RxMz2ESQ/4q2dZagX0tnPWWzl3cosFHNc3y6BD1PJe4
7EP4ZU3K4WNeT2Pkee4+wpGITarkWsejGwzUIlZzcHTrIH1SCu8RWC6neq2xZP8GbuRvBd6n+7Tp
zH+zyl0Hr+0IYyO27Qsv0hH5kvJBm6glVOoWOxJXl5wuI8b1c83GcgtypCPAWbNxfkKrISHoTGhy
5yBhP/kKszvF3STgnpTfy2rZ+2gmEcmIHtn80zZIpV0iGuQNzkMYOhna6+Z+jm24pelEvqdlxyF2
vkcFSZEP5d98mSjErmwEjraVCoeZYSQNbh2ZKDFT8JIiTtw3dZO/0cWHgZgvH8qZ4oYYvcg2YQmL
Sb9mnYUI2kyeS15RYWW85S8wDvS9PlWo0e21xS2PT1ab4i9sBOISiZxZhrq2vj0oF9QxaHXNnzUw
9XVNl/VPMmr5ZgWWpe9hNVYUXyNUcLOgBrqsPSp32ikbj83blEqflxO7lRsWbZzpTyUURKCHl+KJ
3o7xFLMB9PZL1q5WWJDIOPBiTehRs7PhkVcxZTprHFBjXZTOsskbJzvogbrXfQbi/V6NOe8HizkI
pCNXlAViMaj+sCKGOBoQvMAI0d12YEnfHdc1YJVoj9AjyFsWJ27MHt+Y254Mbk+5KYIlolOlwpAE
usrwKoRvRlQmBujvhR2kjQRdxs1+bXtKdlju9Z2LD4A5WgZ4e42I8cOZ3gvrsiUcx8VAH0gcBYS6
fUCpZxqpNTgbYEcVgVtCNQxuaGnIRA5JqT1pkXlbSZ/t5TSn40tWtQkptoZ0zrVIekbzaFmyvT2Q
cvcGexCPYBhWQVVO2SWn1SGcAUfLS14bttGgcRzTJhdmjfgyJoRawJEyRPC4X+2NbChEB2AfrOYR
viLOK4h4nX8/07yBkZFKWfdco6pz7YJexMJlxe2yk/1Yt3f0wACLT2OrIttGE/0SRmhdyzb2XJLU
fQv4ljwVzsIQ73BPhTmO0gzDfSyqf+3qVw8er69vN+v859mS41FaE8+lPMHI7NhirhB/qcXZSIz9
D1ldtBRL95P/2Cunel9Vlk+7ZmynF/aJOnkOyLLolM4Fen6/4tUJauBifoD24Dktm41+ILI+SvYO
/wDSl/JbctT4NxULsVSTzfpL1yLdxhhIfCLphlYhWQzu1a2UUfzU07y+MidTB2YlbGyKMPa6VR9p
IVqbN2+MavO3GP2YJl49pcQbujXOz/5qCJ0jDPHm1eh9K0bZwpf7wo8rcCG69P81kwreVZwA0EDp
5rWP24LrApW1G19ZBnJn7npSEA/KGp3oEcshRsRNaS+Ixgu1Sh+eX8jrbDl5fRyp4D25ssIAIZb6
RaYjxipbBsQXuwl6VEuZUb+xU7Ocs0b5300LgOq3Ionxp6KT1kPM9CrzO6kyaB4ifBbuCZahqnCW
+ZwFOsKgbDkqPObNN8e6dvlLhKrOQ2LJ4r+W9sbySd8oHzZaAEUrRyq8qoPBLURE3OdAuXF15J8z
nrwXBZDfgwOixc8oRu/oBi4mE91U/s6NPK5yigKqra315ODccM0OwAAHsHoOCM0AwVhPGa6o+bMd
pNd+wdsQGXPOEo/fnWinibdy6n3gNZi6Z64Ux7wDEWxhR8wBLQ3bmS0gAe46f+IZAQDGTAnWj46V
feuZeNfpILhrmcOh3EcOQCziboM8lvlcJqckE/E/LO26CnlSiycG1+Ec1Ku+7b2D/k/els1nk82E
LrI4bo8kPPrnDlDAofFN8zMCfXpo8U10NB/EFKVhrw4uXi/mdsOnsBGb8UMCq2Lqyf6wi5+caD9k
GFUI0rp+xV9Dd/cOdVRFYFux/PFbc0s1/Y3W1AVaXGMTpPo7A6/9xZObf3JlYIrY/UTyoU04OdHp
ocTZSEQVzE+rjeoy2U5qhwre9HsO4yNn+ZaBriBsovWWr9H5YtjTkFiSoqUNQBMp5oqerSEJNUjh
idIHfCqfhBgyTIDWKMerXRqu/o0gWdPc08bWNGHVLTBpVJ90hyDTIwuzGs9QSPwwTaF1dQSxpD9W
zpNKx4KBvGcjWBvFsYE+aN8iY9sZBbi1a0R9st21Unhfm/lvXzGO32eJzwJ4pLDkfiYH8ZMGaO3x
Lka6w6NmCzRUF5zpDHwiApzWFWty5ZyOE6ozOWpYN8/XyAWePW3JNdlHFqgoKBVRgJ/aN/H6klLL
AfcVX8fBpXcYd3TCgweSW2SHk2iXli4pbLeKfpmx7L+rvPIuGVGUCtGwTtV/Y5uVNi9UijDsDaZS
rpkbFLKNroSw6uKtTKE47gxTWrZfBCXghYBPvI+jZsl2laEeAgQFRWu/NuE954P2QwcLg4RQ+DaQ
W8g/fDwIyKJ4ZqPkDLNSvCD60XhCGBSXmK3pwaAVudhJGaFLOE1SH2iZN9uGM315r6eZiHWK0/VK
nY2moXCy1BPb7yjd5Q4M299eJAMXCCRRrz8w2pA3gbjIoXcUp4jBRoTITjj2/NkkVugGAzEF3EYE
L1VKzTEpz0NVVM2JqdJaj6vwLeu16sF4H/whidObZu/E96trgdhzac1p77qJ/f6l5+ppD3nXBcyB
kvVsGMdpf8/1u74D2uoK3kENZuS2x3FSe7aDJOKk7Z9kNkO+ad0qy4lxJBm3hS/d8WAr4FW7ZXAo
XWI+IFzhclKHXFQtp3q2sxlOmSh2AcZvlmeEOk6OqyCma39ASykFEcpNQTHxzrh1fI8okr2UqsER
krmyfA8KICaccOrkBzUr/gPV04ZCMo1Ys/Fw8ruFRbLFFekCmbJUXJZ42FZVdN95s3jjMZs57ece
u8+dBrezj9EsyMAWtMtuAgXe7/2GOcuYnbmbd4ZZJ9i4Lloo11QtzA5b6BiS+YJCRs4C7hILppsY
DzESyFddrVQs0lf1yCKegH9aVKyjfZxf+IKUnbJFEaSzKnYFiuAnbE3a3NeWjEM3slGJvMXudqtg
b8l1ZRYnCv1snfyvhgcS2NaGXcYLREErffZSlhcvCIlMBIEDnv3I1LEkbyvPwXgn4oRgFIemU4me
CH0mGg8qqdHSc7mcseIDfoMyelzI/DabVmaIGoUzaoIztzvZtqHVH3gZpsrexPgPWhbvBiYLxpF5
+uPzHS73LGFXkG2OQ6INt33VobL2XA0vK5dtfurxI5CC60nL4pf1/De/SKcf+Chu82ERqCDMUPEx
YpY658rT+j5jQ/OPk2WES9F0BXp8X7nvWSQi98h2O7tPOCpzPs1dEz9hThG39vUJcTqe4gv7IvSy
LEbYVeTANqyvJQu+UcprX1mgIpUzkzaS7MV3PLHUJ44Z67nOBc5Q2UlIu2BHLvMA+SQB54pGPjX1
Tw2i666rTLfn2EVaSdqlOI74G16TBDT+xSffHIKOsGzoZDKVWzwuxWPSGrGSwSY/vM2dCekf7cvd
ofIu9Y4fcHxZONy+YoT37INH5JGvaaL1brXnHPS/0vm5U6229nUT6Udv7Onv5uWLBxF7gejfk6Cs
fyeHDTQZY1Njz7O96C7VCzgV5Afx5iKkV6e5XCdzo/h06RHiQXSJO15+pOFu+7NNH5Aiut1tnfNZ
a8iGP0yhMnjssYyalzkecn3nw6tcX33a2bovAzJ0XzUBUNqAFh5JTyRz1ePKxjf0HbN8CkG28yZ+
/YNxiDHJbgHTVh4Wq2gwzbcsF+aMpho6tU2bLL+HkuwNV3d22ZjQpFaCvFI2nkpbmSPB2licjGHU
GHyFbt7W/I+bwlrMd2Ot86dlETwHadWSRurHA1AR5XE1tNVptETFOk/xEVHhFr990P6I32Zti+zi
+FBoniFhiAgnmCeOvDPWklLQBg/LjoWD92WDtLiS18yBndQBq6S1E5wXsViHJfMC3BwrHQ7gCjjX
g3vO/0sCa0ZSpkLlYeqrcv5pMx+T3ex5i4Z0M3QH6QzFuB8LkMDbAVO+u2XeLb9aT8BYbWoS41Oh
fArc2TQ/8obQLwWnV4wnbkLmo/LzPwBq2wtA75mOTey4T1CMs7BMeU7TJNivL1IHOY2Z2qoOLmn+
XSUjQqWRs+RkTCCx8GCyDzbD9lsyEVffxN4ov/qF/DcHYX5NM+f60KF499Ywb6XvFAIuLyQbmifS
MD94Uqc/0OyT4wxthuV9XpwLrDJHF5ggK3jZZCyPJ3XSWgP6SW8R5o1v97ahfGyd7pwuDdxdb+WU
PY1lbF+l9L2fruVhjfMnMceCVjjgF4P4ECwTWBINreDx0Efe0RMKYVveMD7YFPiUrIqTf2sq81dS
qssfMJMWdAsVuWh8hFeEjZ0az2QaPM6TXb10fOwv2LXmiQmVUUyCCyKVZqfXYpzUT5YJGpYsPQaX
wB695S6mFVMfCNoSW5mt2TvQGdSTLHDhZGlSOQ/SqTh8MSnsZIKXfmu34HdhruIcHZf1IrDcM2lC
fEZKx2I2BkmJbGXHayhtd/RCPEXpR520yXvBqZ+HfBc8JE3RvTRNCjaLeSb/GHT/mZpC8XXlGBq6
zq0u1GPJL4qbi7fEnUlA6j5Ljx79fKdVLn+bxJ8OWbyqa9GYLD/63Hg7l7devzFK6EfK5bDdeITu
7gfqqdvd1HsDyS2vPS2ty7eqm/6T+WPZGZIxe0E76/xHmdL2aOsU676GGZBt4jZFHsX2jUuWjmTI
7iqlyCQYo6M1U34YWr394gdyerBvhyx8I1y/yQSGEoNxcCfKLHq22SRseEkVoUT1QtugweTcNW56
Yku/W2Q+7ctEM2cRMTfU5iWNfx7HdgBpIq/jnACAk0t9toY0fl9G74WolbUX8PkuNq7nY1U5/pMm
TH5Yi3oZT04NJIBnETWzGVbpKnRcV5xTfj8QjFAPnI10J4kSMziMGbKo3hcew2dwd/xuUZoSNB6T
+h81OuZ6lNg0rpKX1TFLIvsD+wPVFZieEVU12A/PrEMeTq70JafH/gdrZvdKByRWoMLLPjBiilOl
YBAXgxhdXPigIbF4J78oRckurXpDSy5+OK/jc1UzLKtscPBNc6gKa9eFgpXriW5Nf2IdTL1U/kiw
YQjHxA+eE8QmjvRjGmMLszwU+0wWCT090LswVJT2EU/W9Hecm/nHzZyScbb/xm8470QxzXhVyyh4
t/wIt1psXdfbT4oJsl6owuAeuRFgiF3QQIuwAIIbUC8n2AE/QG/GY07FzhZcnbjDTsFB1NfzcNM8
qQYs5jo9a4I2fNQVWm6ZYuOwBaMO2NNtN7LRloCpNw4NGk8IVMCi2ftkMwOTEbnL4zA2NCJ0zQn0
QUfPy9B3T0G8Hvmug13TrtgBtYX8R6T2R2ANCI0zWuc5nc5EqtlWNl6f/fOdpNtYveDl1/GtrtCV
85d1CXw/HLyJ3hOIBx1RpnbL8bPghQaQ6zPmvHsb2AZanJGEGA9xST3Ro+F/WZ26JKod78AFxOIc
xM7/SDqv5UiRdos+EREkJoHbKsrLltRyN4Sk6cabhCQxT39W/ee2Y6ZbqoLMz+y9NoeqAGH9YI/I
+DXUpy3ueAimqGruKZaqe3++mc8lUoufpBN83n6FAykqQ7knKaQX0Dd4oi1i/QoFHszJF0CL+Az2
zF2IX7wZTSrlklcLQJSLOAzql7INSjiXZeWcQqbNn2Gg2sscjFjQKYd/qNyb37puH6ubw5JXNwn4
nwk72tjCEl9TVz22g0o/QjjmG81G9DEJZb2HjE7465SCdd0WfmRsDDYtl3ru/TSWqJ65sOazT6VF
7B9Yns3Yk+1zVC71M8UtJDk3ABdC7M7tCq24sd7c1AagyyyXTzDSR6YUNgNIfsxVMbtQS76cUfag
ts4K3AuIQlScVQHTA2rbDSV99K7mFCvB2AZHZEAAOIoKi21RqdehGmg2CQQaEB/5N2TqOuW7Vvo5
h8z/vxG1qf5jORU1O29JxYMya+pgaGBmROoqtHnlwuaa8uYH4gqBjjx+N8Gr0tmfMkmcB3JciqvH
2jyuhjmEPE79P28V6pBg5w5rVsRVPWa0rGnHehZmw4YNf3+rLLLfOXH0C73+Z5eQ6z0UYI9x1FMh
sCIlgqBWXyziJ2Ja7U5dzFAQy5yxxYYNwIDua4Gyk22l3zXmYg+0/Grs/2M6nMRD6E7ArOaxu+bS
DqFORflNeF6jAAqKG1p0BPmOO9x59d2JkB2/76ovVYjssKK+3xb9LR8dtll7WCCZPaW96a50KZwl
0nTmPxI9zKYbV6QEpqkZtXS+T4J9CjV9uwL42Q2rzPT+JlfY0lVOW2MBC2oXlcRWbaHvIAR31zkl
vQ9a1oZthrTPTsJst8esFSMmHnatyRWGBnJsjV2YfivnkUSIog2V3uVrRynboq4ikauLR4CVHCfL
G7A59I/uZOntMEVYW6f3LiNhFDQP1nPUTrBv0g8z4SuFohdh8kWpnM2zgWfOnl1ynOGpENars7C2
cV1T3tmB63wwo8k+TWB3p0hH0hxEVR4gRN7kRyXfD/ZwJ3tKGoZh+8CBv9grnDtb0saQxiQ9OTwT
BuwiVyewbtYpZ/HYHizNeNAzgXypcGW/BK6fxRH+N3K5IhhoweC8V2qwPyxwbdahyu3iZzQekhtu
rfq39IfpPkeNFQF3J6Zr6zDvv/nFKfZJ4Kg5Ocb8odGyunhT2G+VCRn1w33A0AF8J9HE/oI9HRHu
m8G76dghleZjd8yLEKNAzqqrDlIPpd/8N50RRuGWPBc2xvKW6hhFVfHB4IV/bIyea83mlIjUMyYB
Qj7DaXgvoNHjUZkXRutrmQ5/TLm8psmtRih40w4TWm6EwJ4fLzCFdlKH1QnjWfqkWDl83hIxSd2o
A8bat12DM2ccn3icKLmArh9YMjDVCO2afB27e+hDyJ/FUqrXCT7FtiyN228RJoibTjF7vWn93rA8
LPU5YehBNUXEMYFAIF7vVjDqO4JQhh8M2JFhmZU2HHBRjhLMD9yF3o2kz12n5/m3VQW7y5Hf4tef
cp6snFxoi2BtCFh4db46U06XmumMe6AECsFzswnHi8YDjuA2ry0muuhK4HL/Qp+Y35mf2IewinxF
0NXgPo9h22enUrDO3g+r52HkwQhnNgKb1j9HeFxFM2LSeMxs/R+Pr2gONRv7P06RT82XbUzzuPZr
9xTAfHiakJ3Q26lI4OwPp/KG6Qdhc0LN5pEqFdnAegtYnBNpq4ACRnLmellfaRw90uYhRWOC8srC
OQZuc6PoJfV0MfM0R18jfV6AUGrAvYFqyXpZkd0u/6mcV2ANAkizTJuQiYxrBtiQBMnmki8hNy9f
YFHUz8E0GiAca1eecyfIYOa1+c/iZIJbFW21vwdI41dPeACcaTeBE3snjY5ay2CA22eyaY50h2ik
CWQNHsUEei/UXkFjW63hS5aWPkA5g9jvxWb0m3NswLOhmhhdM+6QPTS7RAsrukMB48itJhZ8lxe+
vZsUfTd6QfiFZU7k357GNWNUh0TGjToom74kQs3jOkSF30Z3a9Y09kGb2fvL3rQ9l67O6QAJ9hAo
qJ3pjrfwhjwmhGAPtWT4zZFrPjLFIcunjjwPvXDios2E6MACMsRYRDB2b5gA2bAKGOtg89+OHkP1
vR8G6yeaG5+QZ2+Vf8xQLU2c2o1Uj5PGPEpIXY8aV28q7YML9Pu8uJHhHDq9LMbqqkgrJHha37uA
8ZpXFllEE/Mi0op82TSx7UfmoS5AYtCxTMFXQd/Pf9452E792aopuUhwGrbOwFRKoeRNh+VEr8CP
iTmqeIFmwjxqy65D8NOxD8XllXmlhCMFanWL36dJnt20JBI6RlyVzYrSlgF0fuRosFLBhNRN3WuE
pgLLMPrI7A8cxSJ5S+rRRJ8TJnl9NhNyfvwrrWUQahtodO3EbUROoXNAHaCnY8a7WtTseDJjAedo
Ezu/d5LEtYFTw3WC5haSAVGeyjQPZhKt1tXWZCypfq6JzNJ5RQnHHxWozqXAzk65kSbYwGhDTP6P
baQt/04VHJQJ0EJeeB16jkpO6ppViUrQV9Aflz44PNgv/Z7RMhhwLp71iiwkuvlXSMK8RoVtDUeV
gA4iRIXrZEMTJrDcdXYU11KRipSic9hglGUuls0pA2RE0sNnmc63vVTlmHs6XDKle8gXVGA4TLyN
7n1VHsd6WvXeRF79SZiGXZ+skqQCgR9ojJ3CLosj3TTZiXKZ1uIBzl0RHBYVuOFphrOWIOlsqDkB
yjhn4470KFB6WDz5dK8voHkgP24sr9P6UuuECQ7a/LaBsRXm8xVfE8rhxkhaaIebfXwo9Rz4x7pv
omkfWvmqMNi15tNxRvi8Gwqm2buje5mOA+5I5PhVH/Qv/Y3W0YpbVCOaV0HjfFMCE7xIHjW2IN6S
LT6PVO8FLK+vNh8Rh3jgrblrat95CjJ/uTGzNPKmQZKcckIcFi6nvnNlthfOVNV3/JNSESmqEORy
HEgiTS391ltL8IwAykyvZBQNjzIwHr8UMTSASlxXHZqhdoHaRUxkhKNo+H3kZRS0lT1xtmftH4qF
ZvwdYf78ElCHG8phOR5iJ8PAf49EoX/vqqwDbcuw/bmxRv0v8vCHHPG8ImmtkJQ+MEd0i0dPORQ+
bjjveOyyb9wVwXCymK5uZJcWjwXHQXUwU5WV+4boux8pycmJczyIxFwwukyPJVy3DBtozs8Jf7i+
AAyTRFVZTu7Fa9k5yz/m8eO1T1U7HqKlD38gxtl4qklQZMzoampoCVzDjslQb0+tV7T/DcBFmCvZ
Ftl0wzrZF5st2xd+0vm6zJ31xmtL+hNqIRLOwrEYg9PgJ+Jhomvx9o0w5SXTsH+pzjqOer55sso9
VbIh7hkYYNnA9s8CQxXRfQWJzYpTbBm0ipxA4jJVa/uGQ0cy9KdRQlUtHDLvvTkQ9G2OdGmSSGjr
H0hCKAIinDqEI5V01HdCCMed78vkPPpYybmwpxLujWixE8qBvWUcNJZ8XVNsHfwduECICk1b8Eqj
CO7IU8ArJS3IgTeHTmYY4VWyjlG3+eVbDRd9OtbjWP9Y1Yw4bWQ2yzObzwL7EICiH6/Ao4qPXiTB
Kwzz8oVvtGEn0FfDmdiP4EP49HBHhoAOGqTBID7Om3Dc903nk4xOD9weVpche4wzhe7TtT1v3vdI
4Aw+VxuD34Dn+zNfp6S7VD504DMi2Cz9r++zuthZetLpzpqUqk4JcMYcUiwhbFgtZvEC6Bz2tmTX
d8vzpFAbMQE+B/2oGIiIRJTbqqIk3Ex8mKBCOzDj3HKTfi7Qb11siJv5QXArfhOhSM/M/lZeqUoA
mprq9hPr0WZe0VgNcTh+UeGKn8aI7UVoUzm4VTGjLa4F57ZZOyc44HOB3MxJibt44OR9xklQf4jW
J/OWpxdDQWpgJMUkhUFi40okHkJxEJ1Mmufpa78wet6N4LPGLeMD9ykHHNbGit/hNTXQueLZ9dIt
6Fhxb+ncxpuSruVdqxtKr4Gha/3Z+1bf/2Gc2txZep1S/FtTl59p+7ydwqmhD0zWePZYhzUzCFA4
kR5y/DsmcvZZpJwaIkvMt6jDCiNNtTL7FHjo2AYt8C9vz1zanBT7QtQzxJsJJJS4e4u4mZz+D8Aw
ufznJDWBIJtaMML7LlyDTIHS05VHCkIjN0NvCzTTsJizqy4bPo1yERPpR56cI2g8EZOkeW6jYbdM
OPo3AurptK2s2iwHe7KS4mDyMHQP2mIc5iienU03Kf0TCvbbe1l1051AlNN9d8yTSwQNaa9PTMet
9K4jUFQeXFNISQVVAZGZGC5cq9kNUTf1lNxYSwuofBLXEMEmbN1gnTCTFXzU0qSTfWQtoPMvNryj
uvckfvOj43itfy0YNtsbux+79Vi1Axljbjs1/nGx+yI8cVtMDMTzG9RUp/TDsGgc9qWuDVJ9a3dd
8NpgiyRvCihU+q3N2HTnlNv/H0Et7Gn4svsXq0e9GQ9QQtYHL23sfyiT58cxnYBKdzlkF4wPwn5a
FDSDeJ6gxpz71gn+oWNgSyc9Ow+2AbLH8EzayBp8Keih8RgigdJQDKke6ip/CHrP2DvDTWzRF2GG
E8h6t0uVBec1jMhCprRiAlf0GVA/mO9xTbwkhwERyWJf2Ow7X1yAa6cKJA7lw9T8zgGi6I3pNRoS
48Nz3om0YTSgvRFAYlMp/djDDaGirA0lca5y/5XfKXmZfRssHHd2ZIOZSwhzKsKwHZ9zpIKnYmXL
f4Oo2Q/Y37O7VokPW7HqjTX8xsd1muGukIWnNj4Ql51q7RU7vuWeQyCDKQe1ROnehIl4x4+qi+dl
tH0AVczBtw7nLmsQy3kMoAvZOJ9rySCstZ4EGvS7gnlqua0Z9O07qyCQ8Jb70DeItnYVY/ITcokM
0shcRwdkY+z13aioP9ba4G+tXSKjDpOZrfKuX1yESkZADNMq4rMwSbKKHbQ01bHnStaqRBm7Ykdq
C+dvqfBEZfXMjdS2za2aCj9vrJgHfgb1AKKNXarLprVD6lSVziafWlhmTb18SbfuAe+uOFVszCln
z3FfU0bdu6QOb9QqI84op6A2tHX0AT/mP1hHHhhWMz2hN+T9L8aVl4C5rf8400RdwQbPHHhMVPeI
HtM3bWnvUIY8huW0ZORc1LmAoZ/RBvidW91DMUDrtET6b+fr8tx0tmTtWiLV3EV5Wd9FTlIeh6qQ
b21YcQeyyMZ31EMK3kwKxzhqwTArNtwJwS73kSUDHkqijdKRAzQNA9EhG0mkRgmOb06vPTHg5dQG
97nA4wxSA/GawSzDJgVKieutOz/xuEmBGTzkZSYfM4Rvd6EgaojpNPSigJEpWstO/YxUG2NM3ba8
mtUFg0QlHnnfLeNVl5KXX2w7uw6jqZbLgkFZd6h4BOw9yvWk5dNT3B3LoCDwNF059zvtjPl8Yp1r
J7Gpag14lsoCHwzvxguvNXGLjJbLbm+CbLTjwFNd+V0uhj2Cb80cuQXgLYACNRGFrznKKPQ2nYFN
hjZaZsA7CHwDQYB67ASk12dIPdutp/ZC8PrFNB/18jHYXdZsxTqE/eNspXq6Y9aCsUPi2PN49iOU
DZs0wZJ6SK0b55KTAGpVxyDF3VbOhCKAoU+EjNL2ooPXmerGsCXlh+sl9R+gU9zWaDr7G6U4ymAH
dMstAIgThBRERPNgP5yENJI963OCbtFL1IDKInLQ6LlHjmS3sQ1peQzNSLMbajQyZpEBv7yg+7zN
kZErbfOsVgu3US1GxlcQz1CYI5iOGycNXqBpsUnjny/eVdNynC1h1H25CWu+LdyjiBsED293HfDZ
8vXORHPuZrS7+L2wI2NLxS8LOiQMhnGP3NJ7gUYWsZpDuZGi8yu6/JCVlDw7zmxWlIXOohBiboKy
PuA+4jUnjxmqZ2YmWIwZ6KDYaxxvOeINmsy2b2btHvCoOtHBBXF0aiMALwg7MmMYnShV3OGOUOqg
S3YsOzF0pFFEcujApITW8OiNt3yMkPT5t9rqUPJpbCNX5ZWwZUEKIgsuTJgvnCSdbR+IkWGSyJNE
5mxOIrF76clWdLByNX32C6oDDHMTLsmXDcYMuYlWuYqLqKrYPrlJ/2oTSvi7LgMAbXKduO8R7LY0
+IEnbj+bCYO3NdV4f6g6Kxx1PRTcs1qGnBRBAvjcfbus5AXRinh0TA6VG68reXR7QJN6jVHE0iIi
T6YMJN3XrDHcbgc+n1tM87EDbPHP4Yv9ahj7hvfNUljzhUMTezSpcB6GOxqsZ15v/KzB3IfsrCLi
XqgIotwiqEbe+AAoF54jtM7Q5xL2OjxPdnmaFDisrRmW6NNKHMvZBsXNM4SStfFhmy69w6ph6D6R
lwJqo0Kw9yMtBUE4DmoEoq37SO89NE4IPt1waVFgjEPIvIl+ZqdbD16TU4GK2oxhBUPDKCcrLwPD
EZ/Bd+vnRzZuln3yHYmCzyRdDdTQmDDczZ3mEYJHIsctK67WZW9TD1e/QCJ/c49ONrA8Dj/OFBdR
cVM0tLeCGj+MWWdx4lRCEKKT4nOU8KfJw93xObQlZJqk806IV9z0xQuR1j2yah8I2PBbf/70hduq
PbBPZzyUVehEW8Qj0mcvixyL8K1w+M64SIYYVEBwG7kStLfN0B2/zHlFMCQePu0fUmlN/o4ivHf/
5OD57VdBy2VBiA7yCPMCz2eMEKUq70ZkgOCQKITPpbT639nVN5R5PTcHCsH0ZQwwjOy6VuArh0wz
h3e2FHlYw6Q2FZwG3zTLTs4tvNkAPSDLeX1TqVKRyn8wh1nmUTn44XmpneTf7I8FmVSVm/8umeju
asKrGaVAeeF7X70qIT8UOSWSoAgtUM9WlSULnLFPZHjtwBjXgXmE1RW5WpZaFqSMIP9mZmAMk9oO
nVKi5LlOkWZhqOiWF/4seI4Q3na71UVJt88YRDtbTPXDD4vY2YopVZQfj1Y2jI+MbcuMTbpugLCK
yaebHFAl3TtpWPsfVoKJ57SUBQMerzcEvEODHMvtnBTjnZlw+McLspNmx4ipU9sUp98VTQTdb9FD
6LMy33urFn+59Gj0BzCyXfAEqZloGrI3lD4t1KYctD3LFlBayAqhTo7ZkbSC4Z89tsWPNeTUwtOA
jPLkYDAWR5/b+nUBXfkPTFGinhoHo+ymc+r1YaSIeeyHwn9o0o51RMJhCsxmaq3ndOla664eVPWd
kQz/19MpAWCqQxzLYKAjloH8Ty+G3y+R5JmBQMmot6CqGdv9uYkHeV2tvHiQLBT/g2skftGoN09h
uiBOKzD7HVA7Qa21U5cEMRZWkOB6skbw/uU3sFYUyJE1mltSr3lCUMziAnXfCW7RxZbS2XuuFIDz
XdlIFGud5bHa7DsQXy+wM50u7hEb/nQ2fTlBFHb3JggdC7aEY+TDvg8HljlFzxTopjmLrviwSevy
RZFiFcevCoUkR1uHWdjYQRwsWcZaFTeC7uroO1F5zwwFrtLqLpR0ip9QsarZ552UD9IavD8wMq9l
u7wCYnyq8mJ+suaF8IZ+Fndoy2D99Fn6iF92eeh5pHLQ1nN5qhDinqRjkFygVs5OgxnknlumPCLG
Vi8k/CxXtvnrjg6PmMo5sL4QMNoXQno5n51R7rqBzK4C8NRehMPynkr9OjXehG6hKLZu5gaXGevQ
vWwGdM9laJ2bcLZje/A/Vx6UXeLrFwWwJm4A76FNINkOJU/DcpbJI/tYhYkmCjLzgVHhnYV9+Fth
dXq2NKQC6vv8mKGkJPe5ir46CSopFYbFWcfwdpO0VcWpOg77JfLklw9U6d3Kmhu9anTqp0YE9r07
ZckWOddXEhJOAy4y6JCsdhAgGIWoO+xOrys3/kbjDoCuZfUxZo2CVMM5/21t6HLLMlrnkriU57qA
0GBX/fKEeJB0jN4iUSgM+ws67PpSlmPx03Up8I+iLo49mYCPlhnXd8lLGdPGBjiE/PWLln05cX9i
bcjAjr7POc5F5vr+36Cz9QWm0g122Se/BZV8nIZrf4lUqO4c3EgY5ofmiIhrfBuRiLHYHdRjpAK6
6x5apGUH+rUnKg6MBo4T0DoLv1fzU2RBtNV97fyxEU1uQ186Jxjc7tEz2n1LilT+HfG4HXqHdCAk
COLJEUP5x/cL9eH6If290+I+dlhid71VvZATpg6rsjE04JLeWSBRZKeKg6i7v4SvNDswEgzxKkYS
F2PggictymjfuB7TXiRchwRuAvYXbyCeh3ijw1IhjqVUQRvmIkOLTVmK+0qZ/A0mUIVYmsIRTcm4
H4XUR1820z1IV5i+o2QAQBYRg8SI6SLuPnYXjE1O0A8WhC/FFLLimcMN5XL0xM0ia7jWS/AweeHL
iLPkvsxWJTmVh+nk2Fb1jR73in+k+3RHfDhRNiKTbecT+UzJW1tGe4sh2qdPO3RZhto5tAgiMJgy
rcU/Nxx5gJ5wC3/kA5ezqKzxHzZAPKv0jJU3D0+ccZ9Bs+bvpe9NMXBaRlEODKiGiEUozQPTdWZc
b3MOuT5rcP9Q/fsHx1OcCxAGcau6Q+BuE9KTrhUYKQNIo96JNqqOoIPVE9ljOEHrKTiteIP2ldAn
zHY2qpEuKmJSv2na9OD/WdCEfPJVTCQuWC8d1rxPq6RlQDzR3BEMR0qNh6YGiN+Imagh6vnYOZl3
9EGxEe8NqZAlc8PYJp3W31pkC9J/bfarUNiopvFdWDaqcdJkJdvYFDJCMo3MKWkEuN6mfHmRRIMT
gWul77JXyXYhsu+1NBmBoKuvgh8oKNNj6bKF3DT9ikUBTxwTeXSizk86DH4s4TmJjd/pAtp/6nZf
a1c/Z50PVmCQdwrYKFKbmoQM/o4Sz5iytwS06vcia8wL34nccF8HB4HrnQGzb/6zPTv6CCaEkNkM
7V4pv/Z2a4qYP4UiBvcX0UzcrKl4dReFicN3MHk6DbGnBGFfRdGiwi5gyK0IOYPiDz1Idwideo6r
tYKNh9C8O8kUYHnVoVbwWiawEhWDAo75WPk269ChXT/tmRyQOUGQz7LQubCe1TtvIpVQOAguAmjr
J5VEH5MP1F/TPV3zNMz/MfREP9Hl9P922Rb7IJdBjMMArwc1YcLMtdM/TsDQmoqXfBsm8yT4qADU
X+siNRooVDEHCIyi5AshguhW+L1KncMM3U0pI3o/Jt/bPonUMZ3q/zWkeDLoid7z0TYf2Pyo3VlY
tWdO4+yrSqVz6Xvz1zaoE+CjfeWecC/KIRp7IhhgnwCd2wrtGAgfTfrACgsrqMvOPEatha+/spe9
rXXzgFcF/ETZs0gZMvyibSEbhVWa1Rx4PfWti8K7L0KTPAp/LpAIWtnWHv03ULDpGwMYVtAo3h4t
q8o/J0YLz7PocRLWMOIVLMp7YgceSS1wnyoTiEO/zPmTawnz7lSIcXUp9A1LekO9Wl14UWHRH6II
aC+FoIvfC6TEA8YSnL9yNFtmPO1r69moYctJ7doocbZwncyeeZt8ynknqJYzYhCRbOOeW4PhX5kA
AUPmM7lXtjMJRnIjjorBYOxUOrmuVQiqISUdD51icm8C4oVpp0lHQujlfuMBw1YzzwNlojdyWuHO
vEBZgXqDSmN+A6XWprGM6Dg3vs2qTaeud7cseXePe5FdvkideGXo/mClnbiDMjlc5jlUZ7wU6j3o
aSClCNSOSfDy1afZM5BIlLRp+AQe98v2/A4dKsO6Te1g0ZFZ41wTsBd77S/DxXU6bh+uwb2Uo3sS
S3W9mYN3BFlBqC8di92Jng5LxAcyBdWott2U0pmF/hBtDAqwxxw75dmgb3gJfC3+aN1LqPE2iMNd
gttTbxpJA3yRhS+P4dDYJ0p3cZyXXpGTQXt/omeyKTta51OubnIqcfqf1UrrE7FmiPtEmt2IoEMg
U+7756Wt9bHJ5/kdx35zDHUD1I0PNoAwyEL0ZVbdeh/1rNTt2coufdS6r4UT8tOGQxExVuILvgE1
xkerL61taWWvcw7rkNgAwKASXpK3nWwCIoyBMTtj2EL2GqYs9T1GkaBZvexbDUkbiylJPoytH8CH
+c9OfuOY1UGSXNxBZo9VO9Z/cK0hg62AmUYj+bOsbMf2qykY0rBttH9Lh3CVRrdj3AeqggjdknNh
jcmVSA82ilCPf4jd9r4huhwmGldcPPA27oSol0MDp4RGEYl0w+xxdONhIcbtXAzsqW7I/ThPcjeL
2R8R3YhUEwGj1S7IsBPHy9lC1+vOrnR6SGYGoTw5xbYphLugu+RWSRR1gbvK9jfLjD74sw7e9Gzy
X+TB6CtAesU+RvJ/SyOQAXBm9BtNXPAhD9x3PWFu3USLP00xbvPqypikhBfu29aLgxPlc2yMQSHh
W8letn7ykE8yQ+dNm7Aj3Pgt00oTmSG9J/RNkMc4wUsqvrkhJcDDi1EQsYEthw3NR0KQwistKVo4
V6cx6sRw39e+dUhrIf5FxQTm4wZcJwkgozZP/FePeHdMQI56Qb7cQxdMFoAWJHLn9axJAyajh7Vh
NVK5Tv0Vs8z6DEzNortfAiZ7VWVOOeQhKrolIMuhC2OSBRMUnOn47bu1vW/drrm2uYxybhA7i1Mh
WPymIXEHbdJSHvR5BpU5kidirqMHVej+W3MV3U1VEPzBgjXGS6pZCtB4+yQ8uTwIql/LaMMwud0m
TK+/y470eFZR851gmHzM8Zdci4yMxNh17eazYK36i6sy2xOAyZqttPXT0IFhcMos/+0cFxWUNd7C
sxLvglyveFijmdDKxfLeGrSvcavrcZ9GIrjJ/7rwHUFH/4fVZHJy3Tp5W9T40LarPusCiH9D6M1P
SuO8w+nBsbEMziYDmnEDpQhQOyEp0KK09Blp5PA3GMy45/9LXq3Qph1WPrFzI2z9M4xlf+/Q6+Pu
CpY7mYj51KTc21PN2oYRpKMfcuqijvDYG43L1P9NSzM+NBD87n0f9xhiT6jq9ozFsKqLXzb+nO55
Zt04ukZ9jzMhsgz0zjOwrA3I5/Qvk6zykTag+1xmQzKNMqL5sxrnDTMd04uB7MFtpym2oy4YHyNo
x+XNGd4wHPL8d2Ohs8OUH0xELfjy3K/MNk3CPduMdXp1OqMeCqUNgPpZ1Rvy16ZnEIpmzytqE7xg
hWcm65E+BEyaEDP8z8+mnHW4zmFqzhrkyHAmJXE8ki9T3/dwQDdyos3aAMbVUMiqxuLczdPP0h8J
RMaIJjdVOlf7fErpMBkJv/lD32CgLdjTQmm9lqA7D0SOhZChbPJHMYXMiE/hHhnsFnhGNg7ouf9l
T+DkcA05uEhb8ZNROdCUox+qsyQ5ojKM5it5J6O8Q0JUxqRKJC9QNgSVPsSkFgz/LZes31ZApfe9
dHtiIcJbIEtYkActnOE/IJz5IzlZfv5llpDHbaZP4P3/Mzg5P1Lv6g/WIWVc8WFVW28N5a7wuRZT
xszvIWBTAkLntN1MlqTU1ci6GStNXsdMQbjHWTbdYY7E8JNxqf9vdxJ+oRH0CFAHHskRMu5WTC71
abVUnzOtjVhasZ8h/pH6pit3PfvG5wSn0W/Sw0ItVSJh4tXev9QfewYyjMTvOHUia+Pz5uBYGdQp
wGMv9/0cfIEthTTfLi5hQyBlji7xejxRGWUbuwbMcd1iWytoVUiTEhjyX+ApnbgvOswTWwBA/WUl
K+dl0mAh8Jtllyif1d+s74drEjUlllzVf+acSmfctCZOCWp9If6jOEWYeu9YoeqDJamH8tpHiLl4
VrMLHZ0fK7vv613kdf1VWHJ9s+pUXpbS8kOEeSgHETfUqPMYpUi+ksHew4nPYj37+dl1avRl86yv
qELtU8Qk+qNUhbPDTFcy2W4G/6EqLI2wk8pMPnWupT5yFpUcWoxQusRbsJOsXX6ckV5+Dmm6/Ein
Wp9UqMvHpVt9zgRyLUJli0cxSHKiTd28e8Spxjrx/oNvNZBLAdJ0qAfr25oIv5ldkx8DWGI30X7z
OcwO8/tbRkVSZ5LRlZ/9lAg/2AQ0zkUS6LiZjJvjxcdxBq8jDUCaga94SjIUUxuwkfKUGumC82mK
5xuAa2MyYqXkxJNdiA68BjargVrTqcIn/NP6Fbtyf9/Q45HnWe67CRnv6B7BwriHFa0DQyNvuSeB
0nyvQ2HBjliZ9heRwXKB3rRpBkophowpRvM5bE42lxl+/yjJ3PuxQxJlM/xHxlnJN0PXFG3Aqb1j
isBNbeE2+UySzjzgV56e1yzVp4arrcENS2iIJ3GVu7A0UPiCdWDpMoU78hnW/VjL6pBHyfQHiIq+
EHpdX8UtfwQUh4fkleUum0RAUszUBhFdLR91B9xmpIkFLoGrX+NWJmKGzhu7tSn0nshT/4tCapr3
zajJCkSPLC4SvbfYOxbrdvgGlNI9i7zD2EFJ5s72PhjVFhigczOBBA0XQic8J7xbpjkApDHnPtP3
IR9/AWgIB2mYzPjc0eLt+jZHxRPNkgCMm4dk76GSem9utPtnBs5C7sDDOWf0ZuyAGEPXPrF/vm9H
u5wS6ZVdI5MnXQds//KCsLYfTIvTMxPwVOyzdlLddkJ9Ml/cbEDTS2RdWjyhvHFIUKK/+XWlsN1t
XbFIuUfzP7SAh7Pik0kkmifCSLN1g90HQbMoZ7/e1h0fBgM3WT2ZvMdysRS1i2mtnOAhMhhHgs97
jC6ZiCF0yhHNoV5n695UN7wMKlkEZj03GzlMQflSRp5mmiXymt1MaYqMTJ4MHUMd9en/UXQmy40b
WxD9IkRgKhSwJQnO1ECN1gbRUrcwz6jC8PU+2Dy/CIfbMkUUbuXNPPk84ka6w1DCIJHkBlFo+Cwh
5ECGfuk41bHB2sGEUlR+jz/P6ljvBWCSTqVhrfxMGSz/CC6QG/KXYTx3erGWMyzL5hUQM0C4jmU1
8IR6ncQyaUX+E5BXNr+kqHhbugmsISBlucFvW4zkJwNuV2hfFVnGi03QlYchHUoqjPx4KI4aKBj4
+wkoGAnQBuwbhHbzMHo9AZWsyj9HTKqMhYTmvNWTTCecrpvgsqQdv5XUtBcgfXB/t5D4bKQztvc4
aLkCyzJg56ndBNJHa8C2CKfZN//lvUEVClkp85KCBOCuWTfAKfmPJGnTp7MFH68U4jyOSsoHkjoN
z31jUaRsGtK4zJYuo9D2rKrcdaBRmktpBfJIJZvZnsa8gIInp9T6s9JNmX51V/86YpT70qMKY5Ox
X3hl9dovVNFATdi3VKiNl9Qy3V9TK64uReI3NyAQ7iMdLfIj5jDnCosO+tpHXJJCC+sxtb7Ayg6i
rIHZBLxdIXca/wE7NU/waTVCq13W/h7TpeWHsmShukP2wpFBz9FhbIvxxUZv/TGG/I2aYPAtcYCW
SpadRIMLOUXPf0ALnzHd4smOcnvGVttOL5BW/AtXGgaPmKv5B+Z5ChyoR0VVAzMf5ToMgHFuCtv5
4OaIwKBL48CkHbyn3fQ7O1m6pzuFy56n0NbdMji22OwZJYg5oH4PyTO+C6pXcSAk/xyFr4OHAXC1
9z1zXH8AdToLYqSbiart2hmfaHTYVoKEOHC4J0KSd3+NKwYMkeRuP7xe4F2cxo5Oc7i4YYnPamcp
j9gezEPqFmN7j4OKkKvXZEe77wssIb462JQigqX02gcyLfKpGZDgtxGtXKAL5nFPzuQTg+N4Q7c2
L1ncyJMpfOvTHYboDCePhivfCOr/lqYNbrlevVKR+1oojO3KDNK/Mxf7g0nGmlwtqJEag00RsJB2
9cbO/as/2dPNgji4LWrTgxxKgg1PQ/LasjATG3fAHwoD8Y68bL0jCPo39Lr6J44s/eTX65AS3cAO
AbDEweFfZGE1j0wAfreOUstxWJ36OVPpZFv+cwL9FUwU3ITSklhXuqYkVr+40CoKYFdAoj9Kv/sN
2KvvAdtEXzMYpX8RXdzcjLX7JIAa7vOomTaObxzZhiF7lz4vbJNwzlV5FpEzr+fFk1b1W2yIZ8WI
ebJgq+w7eiIfgDrkrFM5othzHeOcVEkfRMa+spNmkyFYd7sJqPyt0qK8cJlFg/Pv7AhTvBWtd4ES
HBGGTcyEuXB8sZZidjd+B7+4GCkyrThxQhRldg449Q4YTLgusrtC71A4EmfxX0cqYjMo591ntxSy
1ik3xNcfZRNED8Zk3zJCcxtF5noPKImPqi+G3bxIvZ+noNmhBFfhYsARVaJvvkH4DXvsrMO+d92P
ZCYOSSn7ljkesCT4YiZYFguBKf0r3lLvLDT2486iQquL8NvpjtSzrYPXIoYZR40wRBjveyH+CNRR
V85FYqQ+VUnifbASv4gFo7jVpSkNyQJNVVn/zbP+a7f5rYeB0LfadpBQzfbiRGV2cKR3wq3q7jxf
1Gg6UXLEmlyEcZegItZi3tdDZz8h+fsXkc4XoHpozdH4ClDHZRZaQp248wWf5VdiKUnspgOOjVt5
j+fpDxBIFmwxfZLYOMFFUPK12gtjgqGLHY9PykRLKah855Qwz7Rx4OqZGrnrJtciY+fMbruRSdX+
Z+E53o9tDR24HXENX6jplN5WS94NPBlAWS1rM/lYeFnwiANMJPu5Xb0NjK+Ms3Phhr0GPDGunDyO
J1zUXe09tHg/8aNbyc6kDxdZjZ5yptWdRQoaN7w9HAmLYU0bLb1JdPGvdPj6DP5i3DumwLNvdv0R
mMu47fy0vkbO8Bawe3yJOwepKcPiqOkd7SPn0Ehn+rZMwXXC9a8SBYw7GMggEBfdHuYaUC3Cekeo
R/lDDzXm0AzGtwZevKFWa8AkTNbC97yepgyOoqNMO/lNvSAukbwYa6roib2amv1TEVj6AQPZjcAy
PePCZIvjz1UdOu4cnQppcNtlck7PSaWQNwAEHEZpWqwwCDGUlABAjsxa+mtpKnDJ2VKdnVnUHRre
f6S6hwFjWiHgaUhLcRnHjrmB7TUQILXShxbi0B6wVLtrgyZ9SyzjG1i7Gs9+aoDOJB39i93YBCcD
t/qA57/GN51S8m1Uk9gvHeW1CKfjdGKu5j1YO+oCzcY4ZlI1T3SxZP9xoccflbYunyV6W9rM9RNV
EPJqO3ofzD9unbpoRB352BUwBohiIXtYE1P0PNs76QDdIjNV/uQXjtgEvm3ced1gXBn/tBhvssOE
QPif6wzeX618vDNWPM9bncW9fWL9y7U+/U/1bvTo8Va6oCvuMRP4N1IOV+FIulazyo3Vjp3BR6Ux
4vOGBU81cE1I6fwppwIbdq2IkPLdZ0n2N+0ljvKgzXf8n+BsJkszX6ylij9Sg95qP7LlFoHOpxfI
+zM787921Pq5Tagxd4GRIBkU36Yf4ftIlqtPg8Fj2+D1MuPy2pZtx1bUzjEv52ZYUtezXXB+FBsh
/GY/j8p/Yy1MmqNQXCkVDSaHzO54K7UyuPrrkl2lqI+0KwHliGPTujRTxwuwEeUr+xU6Z3msJ9es
4XYk+RvXKw4kNm5E2Tj+3Ro5IBPsmMCOeqV8ZIf/GK9jI3i44pYvqj071WDvMeXXL1RzRxRdU8u0
s03K272YgGXJuPaFn4q2cjW8dQamuLLyPbr9anhJjWSWMtkyt8FKG2H7fJ8sfTbV9OG38T4YsFhV
hGuWyZngrlcNW2i7/Bs7c9PQ7WFAXJGMhKjYtyHN5Hu+UNwyzdmjKTxeWW0nztUY7Ysu/+6NAsQN
lP8AlKA388skZUawKf7bG4u6kOiBuzRyXsN10Q9uEDjI9Gl3mJNh/Rn6+NGzk/Xl5zniavhxf4it
tH/lVTqH5lgDAnHLofiUnuf9mJOV/eAvg6iSpHVIR139G8noKU0Jw4RKDZ+9szxqL0NcmNhibQeK
AZLF6++e3RzUALdEdt8xXuQtq6qMwNRkHkdR6SvLsbVAegW65KxrxkSHAivjllfINxPcGSTpdKoX
DhqXWPbJ7mYyI9MQp5u+o4RN6aYMkWCrg1CmT45MrfuO5o0t0IvX5RGJkLi/5GaVv/ULexglNQWe
qKSazWGdv9UO56o0YqKukH+Pyg8O4Nj/oXUvoKz7sIA5dklz/JUpcO8Tj4l7q43kMM2kv0anirJd
jwi+6yobonWqRoM1MHsN0bx1eHE27M3BqlgMvZNZAukU9Pbk7tqlXizigYTdaHJthgod9f8FjT6C
4SjZrpQ1qJngKc+IY8kIBwZhHnq55JyeaM7LLoxf8WHCNHHV1SdWHmzY6tWgqsyDLtKQOsKigIq+
wDY5xLL2GbyrXtPUBmHUgLh3UCN2w2rMj2bfWvtWuuWzJi8Y1umqFWYlDVB9wTBceo+xmx0tAnxE
S6f+D/799uC4xryn7Y/h25aw+pRqbnpJ7j50GkYSiM4lPOdmlcFtS9TfZJTTnz7vX3iALFo7i+m1
cjG8s2UVP1zTaWhwiFXf86bobjZZRFpGkY5tX311QhB22WgrvSejjYvaC+JV3WSIygFuQtdGqPHS
5hoM+hEP4XNjYXqeaS3cwCz5DnRVX8DQ1OEwJ0yLem0dz1kcXzqjaU+Dlwa7KSaBKCvmtjT+nsuO
l6M7uXuMGq+JVT02TcerFGl0AsIRy+PIOHRXbDPJCU24kNlDFWPqH3otjRfijqt4y57axqC7PvvW
u7Pi6bKAMQeLZnE0RPK8sN7BiZPXuxjv9LMRDU9FDmWXocIM0WrMsPHb7K+Jj4Bjhgd3EEF+mBCw
Qk6QDmITFqWQmktBA72hnlOlNDU/pDY2mH6zGCfRWtqXeulnI8isUOG1lnq3l3hmlQkGYK/5OZvG
lXsCJdz0YjC8XICBb++61K2OXZZAcIpgzHj+b9QnVxcvNeRT9jO5/4frgHdaoI8c7NERN8nRfjAy
EsAT34sq4uUIwcQK8exypUUsHcZ9E/njqy/iepcKP3ul++Dcss25ObJ1/pGrYVWnsujTIaq7ovZg
wDXKD9mpvce+qUjZcinyyd7ME26dekFRD8Z5ZP2FG3hnrkPHzoiYWgnmU6UdB/EZBPFDYLgjKjss
mNyhKuG8kIu+FfDzz3IBncg3t5FfQSn7e2c4Dw00A1ZcSPMnHP/4E5NgSC+JD5HfZuDY4GnPHpec
vYlStApkPB1vUVem26mx+s+FFR3yBwXcUGnSc6ri2DuVApdqjR7CLI8mBj4aUB/sHq6bdpE4B5JV
xY5nrT4AOuhItMD1c6maA88sMSszd9KYBISUD2WajEcYdnwyojA+mUKB4RMd22KTfFipkWxi7fLc
4IkkXTLzarzYcipf3Cke3nQr2oc6j819nyzjq0UbAPodctG599ApRDlfCk2hTm2XzIb0A/8CsQ4Y
J8c1UyUpdtphCwSAVcapKvb0LDUPbdM7e9Vbf/KgOgt/GH80d7gLAUCLs5fwy8S2y+l/Ez7o4pCX
roevsG3hAqTZEg0H2h1GtqtR9IR9W11iHXvZvUCscfejQA06eVbPsd9wZSbgiQqxSZq+t1jN1PK9
JT0RutRFP8kUQdpYBpzeGB4rl3dA3j9L6f9YKk3QqjrnUMDTCidvxpOc24GAy+xNocvVa78wSBxq
n+emVBKC0kSIKKb7B/96u+7rzAkYDqlbDOtuvvzVQ9r+mUv5d65671DoLg/Zfyc5PsKSZxm17biA
jnnORGl8+U0dUSG15texDxMx9W36eKEdt1xMC7UBLvsXdi/5Spu3zUpX2+Y0cB64OA3bdqBMhh8e
Gkay3uu5y9fnvo4bsvUEy92YjjYs1IO9XYLsJKoUs1zbaSyxc3vlyIRFgFscK7ap5o9e2TWAIVJU
HJbUXBavymFVeZbjmGHb6Cq+ptCtMCsOCTtBBAb6YVI+kT2GHU8eIAf0p6LCIrT1MJAdcK51rDXT
snunFYZoL0wZV5xLyAf1+CCxZ7HzNZRO1nkM44Qm8lqnGPFMdV2wLwNe8aQIlzL6j2l7ubvkqM0N
IXX7iESlTwq8wiuhZQlcBFPgeys1nH6siOXd1ON4yJMAy+XAP26affwLf1KFAVWYZyLxXyQ3quOC
gX0109EIW6697MYMTXQPQaWtQkfW7p3pfbjkE+QxzFcIeIG24sfI67wwDfheYnXHoNGMaLV29klP
TH9ONAt8Lrgd2FLJOoyQvTqb8EZZpqNDsvhnvcCmPMGGSB0fbRmssL/JkJGVdRLf3oCaoi6L7kaf
FAviGorJBs0hP7B4cLKwsDBuYOZPrDc71+/ZXCFDzjOMG2L/DqY90f72SQnmE0gpqrsdjnJ+zOnZ
3agEmxHPz26qlP+A18a7dTh1gRgDaWxdFr+zoFOJ98Hf1FHWPirnhA3Y+B7bDihXOHOQZLjDndpl
UVhAmjxCldNyPNNNv2zSRRcr7ceyLspM5K1nED4SDXHo5oFMCq6eKp0WABjmtfE8WSk5LZZBYUEx
++LUCyrC0WzZAlRBkhwHvyVtnUL4dos+2HXoMNhMOXm/mK4ws0eD+xYl9gef6qqA483dxEZ2XSK5
fFQu/MK6H7G0dTZ1mktaPVm5qUNfz/ips/ZODylL+wis89p4Yf3G6B+wANd1DvqeRTAeEgX/knXB
gGjOmwqoJ0wWyenLt2fudn6HhacxayaljL4yGt8C2vna6kILiaKUMvJZLPV5mK2TaAStkGqMyUdp
wWa/Ixm7qZ2MKTIYaY2CFP7YZPJ3Xvx/A0F+AjWQSQaDziscSgVuy8HFBLpQzx4OQtrcnQTeT/iE
sDjTrN7bfrU6Z5aKP3ARb2TQqHH3pJf+x4vkmZAn/QoWIXZg5Qz8lHot7DFon47uM0wQEgvzMD3w
/m2fJ5KZ84nIuUOUir/MeAxmTg00wIHKGPcps63zgPP1iKhaHrNsoCLEpqSPDV6wYz9Qs+a0sOra
cXaZsGfc/WDaJXCFD9J0WH8X5vcSGwfddrRYFlAW27FA30rs4Hke6VWQE6Ujxdyc/IYuKkxgxmdM
mS/Ix86MeJq8BXJga31VvUqaPe2iYENGSKGVJ4YDQ2h3LhesXlRjNo9+N9vHLh1XigNlcYGtiRE4
ATueLLuwnQqessC4j45d71wouPhjDTTcYrQnCoBabO7d2IOPGWjU9Ffc6vzV0LsGcp8C+8tQQltZ
IxH+V+1oMYdTNi/lxYR5/iKRauszZgH0Ct31J13WIzDTzo8e9MBj+8hCty7Cqc4hPSRzqca98BZi
sTv2flVP7Ka0L1O3Ht6tbl+mfLpntil2dqu/CRVNzXbWuC3Rh5j8moUeSKDnhGK7GOYOHqkYI5sA
PbCbuBkeyzTgFziZ4u80BM05QqfD1oj01/nFm2GQPIxndHQTO1gCOn3TEXiPieRObLSnKUabLDD3
5GaO3cIsYBNFxIFRazqruPgL/a5iLsZr7hZQ3ywZt9ui8Uvettlo2lvMCpRxz6P9zrFe/2MKWD4a
LpdT2C1yekFr1S/uAn08I4Z9tFAkz4Vhvq+E7JB6iT6MTTt4xf48EPVJRszhztCzojSbs2e2/olh
AuRFPskQuzmCnU1JyxNEhbkgk9xm5KHj6Cp4K+WPhqOt8cIOeD5DVvGwbvnNcMRmMQasOjAwZdxT
j1KP0c2yFqjSg8w/57Lw/jSUCd3dpXDeaXZlK9CW2t/YoKF5ijTVQVuWVTEZkYge7BJJIABwAGyy
cbu3jD/4oy3qZq+0G6JW0Ja4ENTd8yPajGVaEILmFI+Wsyej9J4CY7uNPhAzNDFIWiAis2mfzhOB
lXIU+XaWuv/r12zle9kiP3FS7X2PS3bNd9co0zkJwU0Afm/Jox1B2LV8B7ni0VuLo5la2SzdAY/C
Cp36884kJnJMy0A+1Ev+H3TxOFyIExONk+058bqHsl9ea1BVtmZlBJSJehpj6f4NMephIGu82N4I
7dtzJfvFsjA2nle2ICESodZ/12tUpcVPiRUkDFrV4sNKg4UQq5HvVRe5RxO+M57Nov5YvOzgpuWT
l6S/ucchQACfNPaQEU5gDcH7qxnbtRZDSCrCUyPbxgnMpEyB3Y3hgYZVj4BGwK8v3/Xg5ezKwG+j
w3LAdniZ9gbX/pOpnfy2aNL2Peozyg2LoiYKjj0WsmPOLUGScJtfFG3vT9Qm13xpZlRg1ep9Ggzi
gnzD1VmW6lCTZr7GAIb+pTAFgAkDfUJODrh+FHb9KOc5OLKVtnFgEUJfplbue+n/kxR+XygBYuSA
sH7gyIHQKjI+BB7jvZyYEXC0LqTAvPqzYZPgU0O6UD8zaLEVnbKOtW+/WcFU1GRaiva/CXsO+V1I
Usm+SKX9jLP8mRIH59yvuITI9h/8xhAPeATZZrJYpqfWyoHWJ9FzwpZyR7GlLXc46QeaQJQThLAg
57dWDdZ37GECtn3yUSqrrcdGWcw3LVRn81gFnbcTXV0+lkE27RySTXeAhiLYz/ztatM7joaTjcnp
wpKzeXeEbLu91sn4kuvCfliyiK+rk2ZHkpHFmVmQDYlnExAHXrnu1RluWR3R7zwaeBK8thj0fZSi
+TN0sfsfc8xwzuPZODTayi5BMgweeofhHoBsWT+I+Mk/c7YwvCOSF3Nf3eRU3EZXP9YskojSB0TG
xyIt7kul8j19HmvXCqGnbTB6Dixeg/JqyqpOJTde/setwE7TJM1WgWKOuv2XpuCA7I5jHSGWFx5x
ebaEFXLOZqkqILGjde/aiT+EZ5b29uLTyvp2P3JbybamSde9cGW0H6eKGjEaPGBzBDQbsvk8JS0s
UNSreplhGbGQPlaTFUdEOgbHOBmc5mTA6na893ZrTGgwVnRt28pWx2zgd/GyAC4Cy5l73IxdgNMU
9lCaqWFt7OgexaESSTbuLjSZgwAeebD6CNvuIjgX2hF+maCUDFVckwylNdizfhK2lo8AEij7bvgo
fhO5FCdVjNJgt8NxV5n0g4QjSbhHHxfZBVpVsOcbWDzNpfirSf2FkQULORFgDEkVdJuRpy0bCU/P
nqZRHfxE8S8QhMnIjLCGH9CQfrMmRhAfrGI89MI42qIsiO9Vzw53C5zwRBoQdChsiJsEzwuoMFYC
FksQyzPsg9O0fCgkp15ArZPZpTMIdbSZQFGx2Nxj2QOkMVU4vD3tTbeFvC5aUCsiBFwkP0yJKKaO
H0DKqrz6GNesD/BNO8HyKoY+8cKuk/2XbsyyoKuhnNNdNGGC3ZKI46HDHKH0OzAlzDZurcyrpEX7
HGS5EbzQxuaF0mrBsVbgU0L6ou1fizDws+fGkd5MWJd2GmPBZ9LD3Nvkievc2mgeaF7D9L3PgnSJ
Djjcqw4NqNRr5yBb+nwa0E8mux/SFy6AkxOCxUTOrlq/3PXGlH2KxM73DrcI74v7+KhOhm7GbO+a
PVWk8LRwqHmc2hd7TtvnugNPBf04kl/w72X5lCBgui+9cNkrAXmok2fNy6AOgyhoqkdg24JrHz3S
qjlrwp/TXovMEKuIllz7lCrHZkwz54W9JtEWx4z9fgMJhQ7CLfeQeJ9GBJaRaSiSRhizKYhuluJK
TtShzLoyfGb8Scx6RMyg4JdNFQLGqXRljuKBKxJ7b62haKV0MvuNq4lkF9zBNrJZpu4ye7ZVvEyg
W4zDkMrRjDaWbmv0EFxa9GQtf7qSdrqLC7zoDxFVe19UIl4e8V1mXdhFfTy/MaoR4EdnT6sf3+3F
M0NfKQ+F60dEGxUCUl+K/sEozNyi6T0fvU9yzXXz6DSWWA6sA3C3bBYLbXA7J7BWmg1ik4J8mIP+
jIyIMFhqu7zxalrAmq0xucXE4zcgVXPdMpm9MOwGtJvXzomoovjjuhm15tjYxI5XBL2vUWaph5RF
YnGNwdXipMEYdlqyrnQfrBoc742uhOrO5S8XRy5AI8duPpEbjiwwo5sk4Wff5D7cKsgxCvbjyOti
Rk7gbRkEZcHT6trUDChZN9aOUyf9ZDx0qFQ0m/Jt7nLVfgC4kxm/QezxYAn0oYsyFu8t5bPRmQ4x
0zqVyRBPVxbts6Dvl+vWFrh+8lGXXS13Y6SIsGg++GuZCnc84zmrekhyjn/EAtbb78R76TR1qQ49
eMzGPxkNHe8sQ1rxk05ueh3FwIQq2KGGwFvyMwyb4bEYrepormGS2qSNamM0SOwIGt5q7QeS846i
llNEWck4+qqZWMdnD/cxZxjt0k5puFS51H21XndLRYbJ66N0/J0IPNe7SiSy3WPAmYbvwtBB/J3R
cj6eTXu082sxSHXSHoopTUJdsWbRxw5PshFH5wbHkXnHmj3dCSQCA+x6TT+2Vy5A7SnCSbj9PGBe
srG/pRwXk5Ni/1qEq9JrRQYuezBLm/7GeLazs4NlvIFOk7hsybgr6wIBkQ6HY2VmGH2tNs5xyTjx
PdYBzQSi6Mjbq7KgJXLI5quBiXtg4SzSD2OpUNrdinbkx9aJDAywDhAtj7Zvecumxf9QCu/wxpgo
jY+Q4N/bphG7aorMu1831Umk3vAntgNPwjexhYW5klzYJVigzKYpfFuod7OuFI2uKB7oxVmdHhDF
qOcbdWwmB9sh4MDBTtyAE4dml6GL8GzjZ66/HC9WDpNCpgn9TezqT01sjj8URKnPJUfRTIi8FWoK
IYejh3Yx3JvVdmFFzSnqWxtLV9EvOMLN1qzPGVgOAKt5rBDbKHopJ9YuMKVBBhGVdxZ7+baUGMZ3
2ififp9NdbbaPJKUDo92Sv3s0I2me+u4ii93x8IGl0M4ktWG3I0g908vD9VGummfkpkuBnxklPZt
LGXQ/FNViEChZleLBou2P1x6Y1AugmYs/QcTKn8EWCK1/6u5zEBahGdnHRKatc4tmvaEx9Q23oCq
wSKgrEP58F5XnnKy7SzW1VzjehuI7NnPMem3SEgZhdpFFmMrMKN6Lbe2Kjh4DsxgbAq8uqeha1/z
Fr6CWA2+743qnOBXEw5Wj+RNa3jyQhN2MVhuYoV5sObeRM6sTVmIs0+X676OcE1uOwW96pqOytZ0
KjhVcmp8JoSjYs8f4lgc3pwuBYzWxDWX19Voc5IuxAYcuwB+KLKSP4z/fUj3G6aiGLjmU2Czurw0
Fta9++CtDsNhrm24pB2rTbx9NAE9KKvwyVynJMBpy6Jqig6BqbSdmvSdDnAvF1V70tZqDDRXJ80+
a4Lkl4YMy39ArvTKB+yWLi7QwPJbwsAWyjtSZCYkYa5s5NUjE3Ow9g47T/noBHHCZoV1xc5ZYK3u
GFLz+ToNvGCfzLpD9cJo1F5kOdbv5DsmRqXK6D8K027DPC0b65O5rTylTCdsnkXsAX3BrN2/NUTL
ExYvjrczOzaSBzuOoHB5iX/Kyi76K0H1o6Gr5gImOzpT2jxeZWqVkHL4CVwajXunw945EPvI2O9B
ChXYCXouYiy7+AtQPCcp4AVIjT2eq2Oyx0zfTzs3EYAB8VC52McclwUsacUkjC2CwpeqDJK18WJQ
i3/xXBsG16jIrgx8Fwi/1UIVhx76AEuiSppvfrWCm4FgIS3aS1qGOVvKchu0M7h8Epfc4wpOlW2m
W1nQVtc524TZ+T1VMnjkP5O9Hs5dtdpM5+RRstyyN7ZyhuTA4N1jIqZ0Qzx2+HRPhs9ilqD5hOcQ
5Clet7gVJisLZ353LNd7txNtPecqZ20+ro0EN79zuuFm0nVS3QYkmOinZMPHyWFLzlN4dBRbHbli
ojiiNdHSFMu0MNJdQIwyLnhN8P09GmPq8MrBlPIaT6W8SjmMRrahvMYobrPJnQc6VQIYfuLcbzZ9
achPJlPLeDZN1qSfJkTRA1an4l0RqBt/MOVCPuN97iSfcmA8OeBjb8Z7lc0J9S+TxMvjzc286xrK
QGi9lS4ZHVk/O4BqZ5LV3F13Hg06/Npq4hWXpcw0/q+V2fqhjC4LuRQ3d74Tkb6S1LNf6R6hgdzk
0nBK2a5Kdtoi/iQ2Ncw7HHIBjxa/8ugSwZEkydm0IRgQRTHSaMit00+Vy5bJFon3IDQXpDMYxlIs
G3AqM36oNk5XgIRD9v8NYSPGru2gx89RQADWTMq/nuXzx9qYIEP2WaOD54sR+hjNdnACfT+w4ucx
Cc1ZtfHFmbhPb3N89uVj1nqwH5CymH2LsfXAHQ42azzbzOF81NLrDRxeQkgydb5NBlf2eHKhXwZe
SI+DN30F4EkfDIvfnr1DOR7fVTUYTrWj+ar/hJVNZ3jbMIg4ZCr6Szy08oxAkGRbnBCrWOC5fOHc
zO1IJFowJ/2N5bt2ehKuZwWnKktlvrUN3hgbNFjsiIn0xpB413JFAl4+494yu4OaWw/ppZspA1IL
VVZk08Yt5j33WgHMg/Mnkirb5fSGLgR4o954x+0ZnXzZSQ5DsFXOvbardnpOyXvW2baATkROLG9j
X+ytwWq65zKZR1YXkFAJEQgsqHwJWg2GxNEn9Fh9xZBlU5k8wxYxhLhK+C/BDquygFCR1b311YKW
93aqY2reZrBJZuwqVhoUIKhkNZ6tYN1R1YktmnZXQxcJuEbLUcxql418J9l+0Ttd0MLN48D9a08o
MN7FkxLfGan7m8+39Egxtxwo9lvq6e4aJnpwO0aA0AcSKACFi8wlXt8hyHtOMHU7McOVK7oWTy2u
6vGbJVGS/PgNfcM3UtIFwVObdsC9jZAZ4cLM+nx4TlzFMt0Z/Ko4wP6xxB2NHHr9KJ3qkLSRgSbQ
RiXROCrsGk1Y/uiZpEvDrM7qCwaCItStKY/xhO10V9boT2oSMKdklciVORnzMS/djSJiZulYjH0f
Yqxz9kjpI54rNoEtXJxMla/D5Of5NTf9scbgvph/g6S1/iLUQPStDSew+MeBD361PDBit3SAbOJp
ABe+Sb2S1fJQuG8kOd0dkQkFTqwyLiaBZ4Y6tMHa2DWFb1Uw4YoCEkgEcgEfj11Ff5apH0MNpUO5
4MjiBXLnUBn2uY1dc80pst9WxNHevMJovD9mn3Q3DOEL0KWmPmBPoP2ENVLm4PuZ1R7K2MSyv1bo
NtAC3YTPI7NVCGKw41bT9MNetFjUUS398c4El9VvsNtwHfCW1ZLs4MBU04iZt0Crfc/fVi7ezbme
8JVD/I+3Ne2ZeJgbY86fKY5e/INWjGqnfnAjcfTr2GpeizVZhPQOQubPpOcJJmAFaSpbndNNc15A
lBEHl6atuBMscfqMK7xznwFojeTBXO1zGQ8SA1YNhdbNOJ7hKiYd7XwVY88r7DjuUTvbW0GYdWCI
UHipYte68HbsudY0WfLkD5QQbpTGS5hjsc5rcnMmKyiqQqik7MNGjsM/t1j34BnyzLmTPpwbrqTU
XtlD+1ancXBIheW0+9i2Eh8jl3Bfy6kPXgaVD69WFyT/JqAK5pcAzrCi3n3rL7bDEZd5LvQTQ3sC
kiSZMCTkoh15kSfgfTr+lD6oEU6NIU5eDTUb/yESzfcgztyIogkfvi3YPshf1wie3HPEZf1fawaI
RZwF3is4bNqQinxU82MBGP3WBAP/8UATHBpXXV3Godu0rk0Xakv/k/KSugtLi2Do1rX+5+y8luRG
rnX9KgpdH8QBMhNux9a5KN/Vlm3YJG8QHJID7z2efn+YfcNCV1QFjzQxUmhmlAUgc+Uyv0nGWy1i
vIgLqdG9DkEVfHdBYBk7MO5B+uQUOoQSz4WVtaV3TFTTB/IIH/TxK/KUmnkcldMO5D0JwtzoWpl5
htR3jEEKkw9mdXrruvdwXYoCY9cS06DUolV2mwLBTbBWxWYT1kmgjG2Lb8etKBhAI+CGxzazPO69
LXBAb3iCFOR+gQmSvDGS7rttxfT6xk4tNP4RBHqeBKOXIyWplR59Jp9/BXrVfXb0zrmH0aCNtDCc
ES9sgUio6xt98w1Xy7IvbqeSnlAOiIq76iHsmPzhFqwV3VdMbgCoAOKZGJkhM+hBuXR1wGPI3E40
yAjrKJw7AGJUrpW3A+65+ZrBPKOgoK175oIYVWHnazpWhdow+LzhoTPc7rErG/tBhHn6YqFl6D1q
Q4w/rfC6Adfkwm5cY5MZRU3e5xVuvhWoXgZI7ZfhIWwL83Og8Kq7YUhv16812Quk80QExsbFQ8am
lC5Qz13Bg+yRmNGQ6jewFjx4lQr/MgOjfDNVhcBN1Ok/kihxj8Bgyr+bUG/uotBRt0Xi+8leuB0G
SS7kCNp1fRr+TMd6lm2Vk99huKNZD7bHcOuhDrzApTYkJb4dTb0Sd2Ce6/IgO54YxBbKRm6QQdLK
BycsUUMWlvymuka7gWRf95/hpLk6bXcKUkTcK1jHv3KHy/8xVSm9XqYSU+7+NFWtovukbyM6TAJ5
L4wEuFIA2nly4H4xuPs3GfbBxspFeOzQdVPY3VN2gKaGH0+JMEQREoYYmRYTxsETmeaNZUVgYvux
cPE5Hzv/uYJo1m7b0YiREp8CKR8Bu2gtkFRS/uOAZQZrjBFkGU86/UPH9fBJ2NP4iH2wVTzhN5R8
zTKflmrv+haKD2ERQkCbvx0CtSCVMpjMmxr6i/asBIIX2cHwMQ5B2n2s3OKTplxkkLXIRDhv1RFz
RD7bAkfIz5uBi6SH7Zk5qFS7p0pYMTjtNdQ7CnNA24vfe/RQOsW+wSzatHvXmAgGcm02BfQw2lHh
4B/oNSMXLeQ0T34VJqd3ekn0AcJIQ4420hh89hGVK2CX51O1Ya4OB5xWymC/KSzRUAQHOhLdKbe2
mxC9QERnihVXllvdmYyc3i1vQMqjQSMioVOS+xT56YhNaoSmA7IRg8rhOCMAT2VpmjFuIQ10TOM9
TasG2ZaxC3z9njKyAbqXwNZkiC5zFcORgDgCVM5Rk0Y3HmYscyt6QzfkuwMvr86tQ2pkMDX8atAw
xHPMG2nZcY18CFkJarAIn1gvM+24+IVUbrr3e7PYy5KS+5dtzpukxaDjxnYFk8muCNMfQyRFRHFv
TJsOq3N7g483u7FvSxqtQYv92l9TD4P1kOSUHw+hZhf5oxBaW+4qoGH+2ugyldxo9aBb0K9VZt7H
fgxgEjc+iCd49hwG9j+ymLK39F8KSH6yh8lG2Iwo7W+t3kdFN4yT8hHZaq5yLy6G+5yJge6uqsYv
rdcEwqV6gb2QJv4K8JO2BdoGjLBAyQrAn9u/MwlEiyF0dWDydIx8sByFJu4TUu83gxwk/TRFWfhi
0bGldqNv/AOjDlI7R/nVJ6OuonyDt4Jzm3Guv0J3nNBMhr+7pSCjWcQs0xjilUnpMaCknqfWbZj7
/AVU7tEWxHXBQaiz1qrigfFaiPZpMMnS+mwZ9nhAmkDBls0wKaSZJ1etHaHwm8XlTS2LWHusqYGA
cBjSHB5z4ikTUUYK6bQZatu3QL248jVEChBEVOhmyTFkdr52ASa3xaZPI1Hdg6YN069ZAHr2m7Ks
rsXEEND72vLqpl/Hoa55T4EGQYjJuiJDgA+bC+tLjqSHra189MfEOyQghmSAutz4BvBRcS8GhagN
swbzu4tDnAclCedjTH6IRtZem2hepFQ5NO/vNcOLvV9uTt8KrTKCMrK63wq+qHXgWFUNzgWpbpT3
ssYJ+XNn0gDfRa0oDEiYum1vGUfBnPObftrCQsB72GYOhdxLoyb7zhlRPkCeYrLvMzxWbMZAI60P
d5vQz2F+g7DlK/2uAPwac1CSEAdKPkwoSRGVQ4Kw4/YYOUCGbghok/WMnXfpI46ieTU5c8EcMcG2
Tz4mk8zWhWcAaSRhDDLnraZLRaVepPbwk/Y5MFYqzxHUAu3GIqYNiSXW0P2SLk+4NlRIj8Id2vo1
ToJMrVO6QV9GYjHjUM0KUjKwcXitSa6fkqnTOFlB+Y6OjjqUhdFOd6XZUZaGyL3uLGQX/Ddl6APN
jMmIrZ/UGAryGuMt8ZIEpfM+YRHh+zshJkQ8BqI/sh+2EaOLpbzoNctz33ts4ejvsMxAML2Op5fW
QH1v9mju/PZNDYkRbN1uRDsVy7Iyaz5x7UQAntM0y99F6XM8YcEEXwkxzpd67G0aLsmEFS0+5OrJ
0ExXh4xQdh0dtWQCMJEq9WmkPtBvGqwxvuVO64TvAIxQMBvMKsZB2vHkc5d7Ap5QGVMSBb36IjCq
P8JDhlNLvmr6rw16Xc4nzEmptjg57vexG7q9Kw1IykOR3lbGDLmnSZq8k8COB9q/sCgdaTVbzJqR
SkTYv0EJDNjAeJ+aY/UOUSIcXmIn6cdqlXeCv3PukNJ0JLX90TDLnpH7Fq5XaNSgnNQWEOuytLK3
ExUzhBefWnA9Na4Mf3kITt4NI06NRyNyc2Z1cWMVe9FOJKCo8hX7IGwjhjJVib6LIGmFRsvUCx/f
wVLrrK+dB+yhSblhgDDZjfPU+crIufjUKtGhsGGmXd1tef2afpe5dl99NdD30d56SOLaeoLxtS4I
0urGsI0K/a/c1jr8GGQX/LTJT5ObqkMvQuCHYd/RzO6qg4Sg3G0QmUvBRrl1XDw6rtPDhqPS0sy/
6T+ZELs1lBaK5wTMdL41bBs+IrKYKGRDL+4Zr5pa4j9JDXU3PRzwethqU106z35UQSklh/HWjDgR
/kC6C9mqEM6ctuX32cV90es5+GOHyIyfAuqEuUdZv/Em0/kxMVLCqplT8OYjuwHOIkZ3GT6FhnEm
WaFI1vWU9u6GmkjIv9wMAu8a7WSmxOj+6CPJMNh8Zk0oGCAuBBOQdgEjshfZaNhUlExB0X20GFP2
It2ayHS1zJRs6gDEuMCciGDWqLX1BioKnV1/10tI2h0CpnItmca9gpHX411EdjJPyPXR+Z4hOIus
VSDKbMdQ2oPAihXscejz7C1tqoqBR9SOPsjKWbaT6hZE3y4gQYXh2yKqgqSen3xriWDDoxO7Ir41
ojZs6p0+Frb2XiC7ZX8tWhddxsbn3jmiugU6rzT47zTxaJ++onCQkBiTPD+KodXjaaUkMK5fum5F
vDcCi4sgMbps0wE4f+MgxMIn/lIggD29wxawfJR0ojRoX3JcA1+Y3Q4+FgqO/zcC2238qSwdhbw3
SIV9ovEOyYpt8E6YeZruN/yeDDwIZDh+Hxv8jYPEZ8oKLVSunNEHg23rPiUEA4pZN8n3o/ui9fNf
iee4NAAMkz9DN7B2ltPRa5rH3+MReLdZvVfh4P1ihOfk33suCkwjwXWTHmleVb1mSDOgHE8P8Nkz
S1oDMQJB3B/Cmb7HWlBAiiOxg9iHJzmeNQVBx2yBpd5bg94fkkkvbqug95pXwD6DfJ5FAqp9Ixok
CzZFW464ibQecUQFMOZfsCtKgxdGTII19RjOqdRwq9ljVmH9wpmIQjRymoDRUtTuStexH0vVxTfC
jsttaUT6Xza0Prj0IPOBo+FrU95Zk8CnirYYAK2JI7mDp6DrgKjCaW/kGUVQy9lwBqnR3lEeLRUa
Tghq6Ob0qdKAWW1UavZfMj8d3H2MceWIdpPn4pkgI7oRayTZM6wICR7IM6Di74lh+pIxBAMoamRT
NEKD4G5fM5OyZvFLMoxVJ0yneGVA50w3PgTQmKJndJBcIy6Wh8DsKkZHY3HPODKroOSYmfzRBlbx
5mitoRDuGXtzAnij8Q822dg9WVnV3gHisQ845mhwd2IB4CLrkSIYXdudW/4ZEq9u1k3vsilCRKz0
oX/X4UObdJigh+pdyhYOea/qQLLkY0qYuS8MmHjHqeZEGoHMNaF34stlwslNIyN/8d0ixXCPEAdU
ss3Jrz20UY4gUOku+ihkJ1vSrQkchqsKuY5B4Wb7vGUK6oNBVuijgy88pNZgxpz7rjK/gq7Mo4Zu
Q1TSF5gmgJPyoKAbsEI06oHzCQRseD/VaZIjbOB02lM3OT2GZqVr6Y9DaTT6kVgGiZAqrPpW4X3z
FOta4X22i1YzZ8kJUd0EnhC7EiLGEYvd8UGpkZmsFlr3I6VV/aWzmMGu6cSJn3RZ8vANN4bprdRs
sjZqQXudO7zWT7gjhm81U5w1ONjC/MnsYSqOeGe6t2mLr84azVOXOVSEERFUYpwNbpHcj5+4F6Am
URJIbRvapcv0OkrhNe7q1J6gsPQhR3Q4lkjmIQKs6PzifIcnKk7ShoW5A1Kobh+tjYTsQQB06WBQ
HuJGt+xo43M+SXVTs7Vfop7KclO3U091L0ftqXBGDZ5xOje07ybg5P6+j2DqYKPkmt03A9nF+HWs
h9hHgk6vaUuYvQtNBqIV3WQfralhp3V4bepriZ1Bqq1aVTCHKR28QBCzL4Q3ds+QAfyp/NvWq7aD
ttgVIzRKaFHNQN8yB7eWjZuuDLJGf0EvN8L/29MY7devoUQq73Pj5N1wD1BHK/yfLsl25O2Yn3HA
wHwPwOX3TgveGIe1FErvA7XehA2HsnXXTxCyQAjigJ8I1AdzpPp8oKfvTJs2F/m3sDLybh8prWSA
ZJRStfuIi6yFrjdAEMrWdgqEUx4YFwXB16BTRKzDiHfoWOyMDHyc2fz973/93//33z+G//J/5U95
MmJl9C/kr54AgTT1f/5tGP/+F2F9/p9vfv7n35QhqFSaNoouZG2uSYeLv/7j+3OIxxt/9/+RsZ82
sK+K757VlOWGyqffJ3pivFuCegK2HzxtiPOYcte6O1K9VA6T+yFmrhUCT7r8a+zTHyNsmtx4Rbhw
Oi13nqCe/himd6PVc+9/jQ3gHhtDFe4XA05LsxVdOqZ7jFSgA5dxQErxhytDyjdNodvSkqj2S3W6
slDMgLRA69/JFeN9lY7YsliA42zb8u8gR/4wPASuLq9puKePKxGck46h6JmjAWdj7n66KLApWkk2
eG8MQPr63pGthXBko8x0xTyW0dOq59gQmovaNJ5MAe8UIXzTTbidpU1bqGCausH1NdcPFm3aiCZW
1ZIUYLA54xM17K7jISq6l95oPefopxQ2d5cfYvHJpO5KJIUd01VCgbRyndNnELygyfQ7/Xm0jQ54
UjF8Qz2v29ZCR6pLktR8GYXwby6vOv+//rZrpSF0A4MVuphsFNNQ867+bdfmUx0HpmflL0g9YmJR
ZE5618UwC6ERT82adrDNfBnH2ZvAwZ3jyjY1z6wula3YrYL/0MXp6i1Y2aqu9fzFy/vmOU6l+eLX
M0wXfcQrS807fvmg0jGFBJhnuUrNW+i3B62F1BgIqPylbqgsM4Afa8hE1a6N3WFX2brzdvnFLj+n
IRQbEryhY7Ivhb74nCaCPeUA/eEZ10l4C4E7j1noYyAsF2YHGv7MjSzS48urfnyhrGrSwFeGIAk3
9dOnpMfBgzJ8e85jUvTVpFl/BTUdbKZm2vTjj9dim9IZc0wD3dNljGFvljotNu+Z0bl8I1FEtwQ6
Wjh3o2DTXV7szOtUUhm2IwzFoNVe7BQFCdyidT0bA810ftTrvo8zGwcpIAF/jWIdW8kkNMbt5XWN
j/tGsbBj8RWJo66cf9hv+8bUAI8KN/GeQV8dC01Wya6SaPH69Fqw2K6RqA/7qfqeWsa7mj161nHd
4DPgoVhREW0tiA899ZyL/ssTkiWvrtupK4f4zG+0KDjpQls0HXV98RvLoPD7GvGK51HhTLIKUou2
HHxpdZvV+D6GSV6+X34ty4DL7rYFcYp9xishhJy+lYBqeXICTT0LzjbAQPgDDU0B8NEWCs4SFamD
sjSm99BPml2IQe768g84s9GJlwa/g+6WYcnFRo87A5pI69vPVjuIm0TVdJKKxAOM27VXllre7MRI
NUOCiLMA2pDLkKcP60eD1zppYT0jaOduCni1O+D31ISM8/dZVNwWZH4r+K9yYxgeKht5DjigmtLD
5Wf+GKtN13BNfozOk+vm4pZrMHMBxz+Yz1rvCvRuB8e4KZLkC2x6Mv0cKdYu0ccNHNnwysofPzfX
ksOijsOVzms4fQPu1FeuWSj1DOSDCahmDvZmoP+0c6bYvGMo9ZiANdp5rTWDQ5zi9vKDf/zYJtcT
V6NhkFKAtjhdnhvKgTNQG88iIpM1oj4fEH0Kpo0M6+6vy2t9PEuWbesY1SnBsWfUdroWhtP4btSO
96wDZ9zptTsXdIG5ByLdrDN9iPaX1zM+fFUbbKW0CTIwknWkpE4XTEFcdI6eMuXzNaO4xdwwkoeO
iSet4dAzq53V9PpNis0NIlKjj82dPVnyZsTUbnqqkZz8KwdsL1eZquWdOcX9l9DkFkfSqIJ4XhRB
9OAGpvt4+WcvXpNlAWrnQNiWzp+l4S72YlePLaqxRnYrpmw6IBpWHXItNTZM5JJnP9CvHcKP60ld
WHwXtHtd2raL9XRwR3iixyUjSheb2qyHvY6SqIfYP1MLJMad3eUH/CeE/ZYw8ISAlnTHRtLLIQS4
i6DaAZrIQTGVtwyTmzdXaeleKZGtrUAfbkI5yS9ar2LM4AYwIUXaxPuJ8fVGp4jZmkIMV272ZRT6
399jkzawKxE3dBdn0EgQVWkFmkqAZrI0wNizkj/7qPCCv72COdxNFQyz0I+eRPsM1AxKw8ijvihc
ipyjxPL07coLWhQ8//wgcEiOlMRERiuLU8m8zgAz2fBJ/DTp1qhCg1RQmDWxQ81If8RDEiQx3VkU
jbBrHOXObDX976QQYbDpUsW48fIvOrNHDNt1XdPRhTNvl9OT5OpaT+Y/NCACrGTnRsb4gsDUuKf5
IH/pBl2jy+stTu78ArgUDNeygDsLXSz2ZNzigdPS67gtkY1GOxgpp/5exBYT7lICzD84ZWUNDxXt
7VcsNrvqyhYVc2hYbFGSWa5+3r9BIrZI3us2wTamDurbYEjGmwafOtRB9eGzG1YPZPwKLa3gcTav
/ZnOAxtqYMnlVNIzt3BPPeCXhMI4w51hZQOEQhnYcP72O1SWfKuPVl5ghS+jtO1DKBPgICltRnCz
3y+/xOVHc6ib+WAoQiruGPqrpx+tVggaUronNwU/Hcsby0TBxg4fuQPttYFnwfPl9RZ3ieU4lnJN
+NG6YCLuGotjHYgqsBEE124cx+10mJ50oAeGjaUP4W2VpCM3+JV9Of9f/v6ZHIeSlHtb8pyGbliL
k2tBUKDh7zRH1ejFwabtje/HiGhRo+q1ZZbDFsHF/MrmWFzZPKdjmxQDhiXMWc5xsTmxzBtTMJ+Y
Eji2w/gwhaJmPloJM5NDqRfVuEP1S9NuhtooGqb2gBvWUcv458rDy48/xNXRHRFcqKZD6rD4wJkO
vqeC+HXE3kfv7xi2Bc1zCqY85fq22vqLag0Lbm9L128jfZR6UsTWmmF8tbvQrO8apq76Z9q7Jl0S
pIT18GsvZ8scEL3Ibj5EIP3i5xJZDm+jM1xzf9QK9c2tAW6fwBO0lf5coNwaUMaW4OVQtUDJHmx0
E5CmFWOIW3TYF4Z+U6MPhLtPqgYGp2OUa3MhGurhsW/TtsPEMQRiv4Yspfmvsked+S0CYJ88kV+j
STj0w9CKFSYSaHNf3rMfzggFumtKiV4NNZ2w5lf8Ww0iwOzhiQBOyaozJqSx11srRoxI4oip+Elj
xbny0ebNcbpjWZATYvCHw5ebA89vC8Y1/G38yNKj3g/NJwRzixeMUf0rq3y40jhiLENtLTgU3LSL
5yqQcIkAnadHABt4OdM5vKmUxK1FdRLL50LcaClCi5iAB3Cf8CxJirRe28EYX0kwl5GcH0JdaYKR
MWjBuGoRFIZYInqJRcDRd1X/psok3GV4Ux8z3Pg6VOZnHcgwL46UvOWVl3DmeAhaUxbtApviYvmq
DdT58iI08A2BXri2six8TNEy2vbzLhwgdtyA+bExi8SEOKEl83R5a5350hQ1kn1FWq/kP1fMb186
SGsxjSloSj8zgL2CCU1/amEa/vkOFgDbdK5JcLy6tcgVuj5vbdzI+dIT9ETkTQfrXjreaO78qPff
gfPjAHD5yc4cGr6ojVYiORPiMYvNFdXBUARpEBxrhS2O6upbGITA6lvQZabAE+Pycuc2MxrMhg4K
nD/YzqdnptLjsWEkFhx7K+EaHeKK+OYRPIYh3iH1gFVKUqCzMUbFne8xIhidxnjUq/LH5R/yIStg
M9Mip+9kW3MbeJmWdGoAQVD56REZVYG/+mAPzhGyzhB/URiWTqsS3yr5bahB7q2poES4sXI6xqvJ
MTX/Z2wPevHotQLJVeRaqsnSVow3TLmpDNcXcpWTS0bHKJz64mECltQ9loYN3d/VETqq16nXuvKQ
Z6oChQOsFoHOyw/44QbnMpW02kk9SYWlWpT+KEViIi3oxjgg1n/NirH7puuQeAU8hAHg5cWW/R/u
Ud4mf5jgiOmsLAsPkA2ZE3JJoJyXyGwXoC30A54nUtmxM1oHgppNSYoJ57QTYAfK2Z2rey2w5Enu
+EezFwEgxlvbTh3e45ptFDuMfMWPiBzWuLIFz+x4ajL67jYnzKINuNiBY65D7K3DI3qYkwSsjV+t
8u36zZyEk983TDb+vvx2zsRNi7fCa6EElGK55wcrEvTbtfjYj263wVvIBBZrh8eIMLYrpKjvaunj
dVj40dvllT9sAkzBJVqqhG0uKCYvp89aJwbOTGXIPrSwmoXKI/wU9Gcb3qZAve8vL3YmSJLgmxRf
0Pwk7dXTxaQJI8AoSqz0pDPcNJAs18YY/39cQsQpxke2EhaF1SKb73F56EJYz8d6imlpgnIGQKob
GkaeCCuhptDiOjQChvOSdHv5Ac99R1Iz3dKJl3PH+vQBJ8A5bqPy6IijUEIPT+T7Bt3hTeCwfFrD
XIUjpda+mPr95ZU/5sbMHeY4zYblfjAWhxkgu+xbN46PjaNy+zHQ6AFtcUYJXoQvmOwO2DXib5EP
3p9v3TmXmu97qnzIO6ePXBVKjpXmRccCj5dt3BfaagTSfjcMkfVrwIcOOww/h9hCw7W4cud/2Lxz
t5wOvc60kK6anD/Hb5cu+HE/dNpJHC2YdOucv+vTJDz0ACM9vVJefXi/VDiMJA1mgTwkR/R0KRNg
R0aTSBzxdBbQ8DB2ssGdr3yrHrYj+nvMffX0TwMRL3VelVsIkD956+miVQJmf9SlfUwQ8LilzELK
CmOgVTY14b5hAHLlfX68e7kSKHQshyaabnE1nC4o7BQDnTg1ufLgD0CPxEE8iv4uLbwIsDAZV1mY
8vRFhoJ7AN0DuqPY5QPCNX+4m+erybDpPTApYFstNpWyolh5vqeOdVO6+7oB3ok2RbZRlS1XwHX1
1wyS2pWn/3B450W5p+bzw5Lu4m2HHrqYg+7JY1JHVgCCt51AzPTk6yuX1P2IyiGS1LaZ2ocK/Oqf
ZnaszrySTEOQ/hCLT1+90o2K6B6ZyC4xjX+vbBwEkADJ8weAWTFCGX4N4eDPXzNDIIsYySSP/tzp
mpOGj2PqdyRzWIfBSimjrafl7qOD48nen/XeQMWm0ZVdfebUunMmybhLCYOvu1jVYMrR+406jnoq
dSSp6hp1J9+jI2sEgGkvP+O8VU5KsPm9ognJEeIy5/o5XS1N7DbStEwdVUFkaAI7WzO5N3ZhMH6X
KBoeLy937uGoA0gXSTy40Bc7t4XOFqIAJVGNGNN1I0LM8nRALRkSBVdKjnP7de6tSkG6TKa8SMxL
o+wnxZTlmLRYReiydQ8akt27zM7kTQPu/a0JDWND+xJ1xMtPaZx9TIfoRM1FwbkcZFToHyAiG7hH
ifp66gBxnop8jTzOUK1KuCXe1g3Bom3x29Ax2MXAV2EV4bujS/+rkRZC/R60/RX/bIRQJlp7o76b
MoQn3oBYeOIKJuDcJrARUyC60WMljJ9uAq/xPL8KYQRPDkjEDgQochl2esgiSpoxiLUr7+dDosOm
m+ETbDjKJtde1DATSPyiHH0UxtOm+YmpY7WHlZo+XP4K5z6CY+mGY4FVZCcstrZqnKHU9Uodm7xs
XnBZSm+bBomnsJ7Uldj4cSm6F4akSUkKT4KzeCDsCUwNaQqbBLXT117QiG1bKgSfw05eCYTztj09
sHOjRId67BjWR+BL7Jt1BSXQBr/vgLny0UK2Rdh8BiXe7Twy8C1wem8zygKSjI4yy+WX+vGiZ3mb
ATnYI6DJ/+z833IKieISwhOZexwDZ7pLCnUfF6jd0mLzsKMHeygCZAQur/nxJLMm8CKbPUpm7CzS
RhQZMQUcZ9EKWnXP+jSgZWb3EpNGO3swc7yW676DhZ1rPy4v/HGfzrkTO2eeSM5go9NzUTt9UZZA
go5WlFrqvlA1KuloJpfx58sLnds/czU/F1W0EZZ4ik4zu3KUxIsAkYgj/t3FXWgFb5XOq7280rnt
w2tUc9eWD7isM+Og0cNR+M6xCCoNGJvVYEkZVtGt0ffoxsVZ2X2KEzv92rd69Mvkbvx0+Qece6dz
EkGDxhIUAYsbgNq10LR0tI7IR02PHhqBuBlR7/95jKFeIz10OClMa5aIoy6ylWYjnHA0gyjqkDdt
Smcf01784yjDOtyfYPJoOjMkOd0jtG8nZyps3C3Bmn6z1ZTdwieqqOH0n5ff3JljQLLrWAL03/yv
eRP9dvRsFShA1K55HIpR23q6ke7ocQ/rritx2AaARo6N9bLJqPTKNzu3MqkfIceyJR9v/uu/rcyc
Z8aIE3Pgjadf0U2KNm7WQPXgPkW3NrLTPdp+7QZg2bXh05mTQW+S8RcDSRAYy5ORhx2k0qC1j4Gb
wcXSmG6NTRJv2t4J95ff78dbkHTLhelJsNFpqCzuiyDSun/Il0cIxIyxvDHsD6miqUKfGMEVDbvA
ywueiaU8lsOAiHuXfy9fq4YyVVFEhBfDR1C5M29a00XgJJTYKPZ5tbHR/ri85LlntAkyBluVXWTK
0y9J3dCXiLPJo9shtO2Dor1VAgKDbucKoZnYvRJuzn0+cA60KS1qUDA0p+shiz3poyzlUSoBxIBf
hBLZhCtJ7/x5rGYqS7Er6Uh9bGuEzTiUhd7J45Sb7rvRBd3GMYf8ymk/dxLQ+zBpChFS7OWMTdQG
SoBIsByLEgnl0k21zxgCZBu/y0G4m7Wo18gxfgtt7w9xmwQW+hDSdhzAfgq43yJHQ8M+xqWPRN0A
/Jut4MJan+vcfRcGQGs1QI6o5rLsj7eLIB1EM3MuEqQ1B/PfD37e2EHRxfRAaVjtGz/2N8rNvdcW
ZZJNCUEzvJIZntmfAklEOvcuHxLw0emCSBTA4u4pMrumVphch92NyIR3gzsRo3azfrv8fB/QF/Nb
Re2VghI1YCB/i/OgR9Vohm4rjyj7NGvTj9C5AW+4CfsebsJAbrDqQonqRqdsSoWuus9npk/P7Bd9
h6Dur7zwM9ezoMHAkIjLi+O5+MoDbotjbvXyiK9tzdTcweB9BSYFnqqFOeSh6t1iV0NmOJTAsZ4d
K0p2l1/JmRNLzTkjURDPAVU3f6HfPrnyJscL20rgh9N7+5Bp+nEoq3oblLl/5WHPxD9pgF5l5OgA
fBGLqxMNQYlKaSuOUerotzBNkEVtW+tzHk3hr9GOxvtGdvqVKH/mDYMcBwBARTBH3UXQbVzT7uzB
VMdMR80XWXG3nTCHQMhllZTYyq46dAUf/AbtmzUC7fatrfqgvfLk87lZJPHcp+B4TOZhnOXFZ0Z/
MkK5jwJoxHLxa1j33qepC8T056cJ3IxJu3Ue06M0c/ot86RHhi835NHwbOYuLaKmeVEL6PnQ8mTG
pPfP945L9AWpwtckVJ2uh01xj4Ms069KM9Kfg6asIyby2kMO/+DK3Xlmm86DfjFX96SSS2QoEn6+
VqlEHXU6t2sUXwfcKxtElH0RIGB++bnORCWSDyA4cwkCgn7+nL+dCTeOpk4W3JopaPVXt6OqW0EC
xGpJYuSA16vreFeWPPN8bE5qLA4hd9pym0KLibjOHHGEwKXfVblZ0OyrkfCz0Di9/HRnTgStTJPu
9P+OHha7pA5xdvMiD68nY8bomMhv9Csfa/AN9Dl43rIbvmqyt3Y9wgaUmKP5fPkHnIkDEOUchm2c
BiCYiyA8homdhV4BvzLoJw2OvJyhbyjfoL0hBgORIpA78Rp2llNeOSFnWrpEW3hOIK8piqhoTz8t
ROayLvMgIQ0y7RGuoIfanG5hwTRhoI2Dl+Yg0hcG8UMvjGjdOfh5O1Pg/FKNbW0vv4czUYFRKiUu
UGc29j/0k9+2WTxoOlW1Ht9OWmz8Ymek6yKJzD9P5n9fZdlJ7ZAjapHIj29NPfI2wh0U3h9IQzdO
mn+2Tfd5Covq2IbZNTD3uc/MxWJzkphwwQU5fdUqA8jpwly/7eGFqduxQsvh1fVN44WhZfKtGXS0
AG0jsYcrSduZszQPf2iXUMgjuLW4Z6JGExbqlNEtOhDVwclqsY8iA+MKP7x2f/8zSFpEdsf5J9N1
bDhCywSm6flrEruLW7tKFI4qoFqx7gnTFJOLtmib4gYLv9bb+XhFYu47ZGC9D2UJ63jCPxpa0ZXr
/GPoAjfJ9Gfu2QvC5OI6J+mJJ29M09uIvL/EJ7Qaw7VOzvdpLMz+sW2ya1Sfj297hm4TLGFrzHj2
RTiBGuWbuhbhSxsM6T5L9HBbmmm9sYW6lqt83FHSdGnPzGQscNTu4sPi09pgNQS3LbLK+ntghBly
nhxRZH2yBuJ5INKNPrpIJ14+qGcecQYScoOD54E+swganVW0EWay3nFAla7iJq3S+zYMsnxdxDEj
+8urfaw56NQwDmbvGrBrl6tJiKt4j4CuRd3WeUjQQ9t6RYthDE7fSOiObdusRTGD1Wl3ez8uL/5x
/zDOmxkJPK9Nd2ERm3PoHXaPCeXRDFM6fEk7riqz6CDaW+4q8cPySgrxMQbO1Q2TflqM3AYf6I0y
RcMOZ55j45U0Uc1E7HtQLNvLT/XxA3K1WjSG5zwQBtPiVPS2QMcXI/PjSFL9lNfO9KBBJD8mTeZe
K2nOrcW1ptO2odVNZn8a9uzQTgrwTuMRoaEZ2JGiRY0EOGTl+Fpz9sxSFE4zZJ7DBNZrkX9F2Nk3
PaLix7G1w+8YbiVPWaQlG22aoiub8vxSSOoxCQR3uoxz2HIUOopXHTyMfHhCViQ7iFxlW7TFr+Gf
z2xBeBIz5IQkdh56nr5Ap+4w7HPT/tgh+bV3KiS007AH85GjEjj1TXvl0f6hQpzGcJOx+QzIsRna
I/14uiB0Yj3oLa87YiqY4rjpmOHNGAzeS65K86teecbeD8YuWlUprRPL5x7bFKnoDyLBcYZQXuBH
i/Pu5T37MdiZBBwqF8BI9OCWnbC0wiBORNheIXiAtIYY/a3devExQFAGNY5hj0DoHzK+aDpAIAS9
TKN4DufLhL5NVZ8lqHMeJSq+XzQQzZ+HMkA+E0mInVHjWHf5Gc/sqv/h7Lx240a2NfxEBJjDbWd2
S7Isp7FvCM94zJyKmU9/vtLewHGzhSa058YDGHA1yapVK/xBpgYACOB62YSdxZv3RvR18rg7N4hF
nwtEkX16/PPJcRrt+D8sBSEG4AK1NlO666VirRv7KNPaM2JdGeV2GPiGEpqHiMJsZbz21lMRZkzZ
RpG9xcV+woa7Q/0qac9jHzfPrqJ5RxJe7TONDnflBb6xSRwa0TROqIkcazn0jFHaqNTaac9qPSI7
rwjvNDjYqjpRMjyKekKwai7fX1LTcONrkUODcqHivH6VodcI18lVcS6HGbjJDs2TAChahndjjkd1
hOIyLmhjdGR0jyBW6RlZ8At1lqpZGfm+ESnIvbiXNUCJdCYW+UDXZXgdixIMOCq/08cWz4PIL0SN
Ih1FjoIQamcG2fbdG8k1CEwS1MS6y+vZaSYaDbPZnB0jH48T3luHGCWYk6mgnnR/qbeeT75iylCP
7NJbXFtYc40p5lFk51J1J1C9X8UcB3twdxM6Bkp/uL/cbeJhMfXidmQoxQR9iabVu56yMbLE2ePk
I8kPzX3CNONUFeVHTIbiUyP9utD4aVbO5pvPSRpAAUwT4QZ4gWJhMSk49J7Hxoo/I++R/TXYVrhD
gkFqK1Zif/9B36gC6VDLU0PmCyRgecUkpBlV3Vb92YKFBQAtSXErz7AU205Di9ZMI7ApCafYRV8y
n0cKpjz8OxVK+mPU0sa//2tuwwVnCWqR7LeCVFuGi2hC1RxNmpm+Wz2EO5zY5ievT+vpqDZauban
bj+yPLmoOEh6rdxb14e3j0QymVmtnrW6xM8sSRGD32FXZ3yZEBL/7NnobmM9laQ70aXVCuLxNlwx
FnidZhMXuW8XBxaokTahr6SemZHUW6dJqh/aIOJ/y0JBWsaTfsFWm7g/3/2CgaKTUNNagU+1xFkm
CLaa1oA1b6ihLGcmrfuhyPVm54ZNvrKT3/iWNDgBLtGqIgNcQojcxqoj06I5NZSp8aNwxslHOQUF
QhUFvvtPJd/VddYCX11ytEz65yof8/pDhtyRUlh/Oocgpg+MVS30mwvrlIH+O2F8CzCgUcDAJNWI
1ERVrJyhN57UAf7O5+QuoFpYXAIumry5ZJaeSZnKY0MpshkwJ9kgLbeWoL2xFOghpiEApKDhLYdK
jaoY5J5pfa4Aw+81b8o+5XgkYYMq4pUQ+MYGpSnEXJDmFCXDcl4maP9gDz3yVMijAu8fleYM5j3H
wh6p6G95xUG+CI5L+e6rjHkr0goa9SXkdle+gz96QeBj4ymKcIA08AgBvhQ6k0Ny7czzrkUw75/K
E0P2TrItWGfwMrZhktJLItVizRZjQhVb7OKce0OVH+da9fJDHaVIO+Z2hxNKSdd3Jdi99YLBZ8mh
q9R3WGI46QtWPaTu/DyneKYGtfUzRjN643bwAXW7+lUo3hoE4vZ24TFRkwD+IG/S5SRNG6UFkRfk
Z1EbzaM9N9WhHfUcEladHwelWdMQWK4H3Fh29SSriqaeu8xKtA5NXXt0TX/SsjJEot7AyhKT2yjs
npJWzbpiI0dU6soOWsYDuSyjBTk2l4JByxpXLcsigi9t+JhdNf2pmlCr3eaGsFHE7tCOLUINIlxu
ubuIAf5+cMdhfz8i3VyrbH7EHmlAgTUhJCxRwaLGinfOQ93HQKilmVuPxfBZWOCXDt4c1+rziG2n
fQgULwgOFdoh+GdlVRo+DhU99n2EQn28kovfNOj4TTRsDAmfhQsFXfL6YEWhHQJirSY/q2prU4ah
uIxMVrcWtBmgFBFuNzBcty6+UvTw0vBY4bP23pJW/giuWpnCwVQCo3L9IzRueCWGTeIPwHT2jsuC
OIqPZ8dp/1FxNF5JUZd3vFyOxjqlh+TTk6ZeLxeZEyZHud77kT2M4jnNvQx2UjRhB35o2CaJs0HB
NsW9Geu3eGLkiTXCynaUj/Tn9cRvADZGa4JDroL8W1xPyNbHOGmYvY9Pnv7bnqfsayai7Ek0Ub/y
uMseEkvRgGTngXKgwbnkpM7Y/anNYHUo5RUOjhN1s7cpwFauhttjTauF+aHMIwhgy5zRy62CSfzQ
+31fTY8ig9aLXgXWNNmoblwk7jb3T9MbH1Fqr3DJylKcvuf1R/QS+JmFNne+wdcbPvdpST7e5cY0
5lge5nZ2huKmB9gk4l68CbPWVFcmB8tYzUiebIlUBmIzYDh1sY3sKnWQHg8bn02WYFSQmMWUHaDX
QSZJawf5q0KJO3wocwMj7zVlpRvCmVyeR+eKoj1DoiNf0B9XYld4vYMz++zjxhXq3qkXFPbpxsUE
KjugqS3ci8vsT/1SmOjl0U5328obtmJWe/d7h92K9jTMrmscM1uPle8KKnvVwejRQN8rKvIFxwaC
WSi24Ui74J8oEEn2rHWJg0FHKYlQP1wPO+aXBv9yxDTjCCnO935hUCVcExrzGY7JMoUyYy8G7xsy
+4rrz0XU4Qfd4mzTKBlsir4vLp2jtwdDi5WVLPX2wBjgcSUcjwghq/jrN5saOFeP9hT4qgqSNKH2
2kb2lH999+OxCpNhk6KO3bP4fgLr4FI3u8DHuE5PNmHTScEosx/oGnZW5R5dG3D43hlT3QRLmoef
3rs+gBL4G6QZ4GbxQLl+ysgpixGKlefPTgA3lEglNl3PzGmO0uAnHoHhLg2zzkOwy27X+Om30QJZ
G8oZWndQCUknrxdHlq9C3mb2/LHXMAlSrfwhqd38uddQfaxdVr3/sG+sRyMGUT7J+4G9IP/+j8Pi
oXTbR8no+E1aY2xcGkaP46mAXNZUCgVAE9Yr2eMbNyuiOSQclCES07C81Gw7IAGvC8cP51ZSQbA8
n0vKD3ViRu7UgYGEZR2VDDIA08QxyfMUw1YdtCh/TBsvK1aO01uvAGw5DWpOp9RWun4FIkMPgCE9
rwAfirMSjp+RDK/3Qa+mj3mlxCvZzhvLMSGxIY4BbJWUg+vlhiJxWiygLD8cE2RxWoghZTjZey3U
xs2kMl24/4Vv8zuAbjQtKN912V1c3AejybvEmiY8dyV+Bpu50vEkhQav/bTLoHioe8vG6Gsy+y/I
wGNN5OFZUpzu/4bbG4HbgPUhLKJycRM4cptBcmA04LNGrTx1DZbtaRxlODXQJClCZA4zwt07x7n0
UBnnov7In7LclNHsj62dM+SiSTCEZyT1vF3OzPTolU5xgNi/pm5xm7SwlCxPZH3CDGzxTQ2VvjPG
MeEZR3FFP6BEGZZ7S4Wnue+zxnsv2JUno28pC3gUR+Qc5/rJtCqtMDTSMWh2lMbH8FLZFLmdfsfb
eK0x8dZpBRREe4l+FzvWWpyOKjAwEdU6fNssaz4YKS6ehY1fWaWhIS6GwdwmI/KoaMphag4TCRte
Lzrc3z5vvF5uHMpqCgQJg108b5ApoVr1nue3XVcehsH66E5z8hCAQHl/LCBjIHkh8PN2ly2fOPOs
2ULGxu95H0c3L9RqIwwMErZFn4ltFubxO0UniTro9nCp0v2liKfavP6Y8Wwi0D8oaKeNmv4I4sGC
ma/VJxhl7YquxBsfUzbwaDMxA5eHcbFP9XDItRAzBX+uGvoEdd2o/wZVrf1l9yn+KDW86bM5tSNG
z1OnPs6mknzDDtBcCUm3IfCVQsYmBppFeSND1h8nsyrn1oC2XPtjpbg0alt0s0SaPrqlEL5GhX+8
v39eVV6viwooa6QsFFKMiqmyrxcsW5wO8TGpfA/7GiRL7CxXyjPC5I79ecaTggc2ghyVcqlNc2w9
s1ZeRlxR6gdrUNP6d1Ark3W240mxXwYcUjGwEU1u/HSSzg6x5xmMKN6aQRfn/qhPVXfwtKFApTkW
mBltEl3HzBP3Qdx9NyPjXDXeTGHoGd8iz8HB56iJuokOlpn24PXhUujfVWzj/kFjC59FF61wZ58N
SZg+u0WZd5s4EIWyv/+KbiM0MsbsCq4KCBekl9dvqDBKnRfB74+bKjh64/zCxHQ8MRjJD80Enlcd
g3El97g91qTqUsOPnqecQi3WVBQTt2s7RcsVN8ddLPBwVgvLxuOKJuR7Hw+4FGkVxAsqPYbfi8dL
pryIlDzzx3rSv5pYWIS7NnWbcRs4ejceq34EozwL4unKyrflGDN9CDtMKjnb4FevV869MBcC5wzf
RgFohLMeqqBPlBAXF5oh6cE1Y8wj6x4D15kYtxI5bz8rFSBUBRo7NM7ogl6vDuurFlxbo2/1uYE8
N1xCOgnjvqez81hk7vyxkETs+y/7je/qMZJgskbzFcbo4srogEozc8eM2tHHqD71BbTBk6qXEQrZ
zfvvQiTWHAP1TTn1Zt51/YRxiAXEpDW9r9aqtbcbTMNJcLzNnBhrfaqbl/kKCtPRBnAoCxh2XS/l
oNw8jWXU+hVYS+w0s3qP2d/wNIaqdi6SLMVSNV3DlN68TIk9offDdAuUGGP9xaLUleZQxo3fBiHa
97TDrCennrwK/bQq/HL/y8ntcBUnUVgiIwetBKCUz7d4wnhK8N3EncXvmsHbj8y3nvKh8jYhEmX7
CebibkrJHt2ukE7dtbly+97eT7LwkkgK2bLHPWBxP6UxsCg8j2q/NCCsI4vvHc1iyFCdnkX0AVXj
bDsxdzL5BbiK7zAkrnW8Rd4Nbic5B/9HN5/5ATt5qVmTeiU2yq4m/Hw2UKFoOwv7A9zANxmStp/v
v/Oby1CuJdVDDCbD9NwWUbCzdDQ2UeL1rckAyVrgnJlsihYl0wMRxTqYUR1oKyf0rTXBlJPpMFRD
fHoZFkwUNoQd1H7dWFV0qnItGr/YQsHVuqQt9OJAm3/v4Ee+U5NRJZFIjoqXqqmBk41K2lk1jb2u
/NeGQ7W159D+MnVofNx/pbcNZdYiuWAjk1uReS/eaZXEgW3lnfAVvnDSMZ2tiizcZqJtaNkqwaSd
SAi8fO9WlfeFRL2y9lEa682LgotpkGwaoy7blVj8xksnsQRyBepddlkXPwpVkbbF2jr3E8zdvgFJ
7H9Q30fKBthef6QvFTbv/8w0sSk0pS6RPNfXsaMqZstRSiP3uyyvG6bToxbvIhza5h+BmZpfjRbr
yJUcU5dn9DqGwHah/QhpwmBLL4sTNR2M2KJN5s8AO3JnM3Nw4mpr4Vo4IWIi22R6lFVTdDYM/Io+
2naRDIcalzbraap1xGxaaxrKfzScdoxtZWlt+Oq2mODw09l0Qbw4VL1uP0Seh+YcPmCDtYkqbMs+
q844ilM921V7vL+j3vh2UhCXHMK1AR0tJxRRaTROMdYZqNwyPhWKpZ9SRYx7vbK+VG6UrEwfZGm6
eIe0iylZpdY3BeUiDlZ5XmpVnDS+ynzvnI5tcymcaa2P+CqJulgGeh/gCa40buplr11EHgpbcz34
WK/0jk+FWyDFomIxcqhdhyF3oIDlt3ejglPC5xq9VO0ckqshJ21kRfo9nbEbecYpegi+0p7xog+J
iQfctLO8wtD3GAqG+P2lZMrSt3WsMGbDPNP2rWEkpsMHdVGGn+rM2FtxGrRHUPaxcoIySsetEEUN
ExDIgX6KK7PXMIOuHGuTztnkfETWVkUhJ8i8+Udb4lSLEybWXn8XiqZG+zzQzeop8rQ43mcIdgzb
uMEZaJe59Tx+zUwTyZdY1/vfeFDk09NcaG13yaZIMZCpNaJZIz+PikI5C69Gbmij6chqpBtwHZb3
hORh4NKPnLAiur/Jbq96Bh/kilJ7GcL0EtABloXfQBHgt4jpjqem0kecusMozrZQZpp/7692k5gC
EgZyQC6MOhzbYJFYwCAPJ4+htT/amVNHOzTFzfoZv3rHORbTGKf/tnWYdNrOxbjM2ccjBisv93/C
Gw8MLBvCJ0xlOgvL+KQMIgOOPNX0FsbimwGl4pvAeAbrU+xV/oel5Eli4gOTY3njeUXuTHZcCL9F
Flr7NkOYGL4rKRnq7xGdLvPj/eVuU0VeLdxEWoqv+oKLHvbQ1UkFEMD2sYRrHnOBIxwMVz/TRPeI
8Wq2AT1orUTeN9aUjWPKeuIuZK5F0DATMKo4U2ENK6ai2+ldq4utrZj5lz5slC3iNN2nyMP65v6j
3nxESR0D+yApOVjHLIt50hqbwbFjA2QrzEcH0+tzzLQaU8t27V6/icKvS6EjCLFWcvMWW1YkUdAg
oGGfmkipf5qNN4s9Xpvps44Yip8bc79yIt9ckKAvhd5pxi9hkkYZNfTpFftkm/PfAWrXjwOWXTvN
nX/luhp/uf8mb9NfJAQJ+DBC+IZAAeS18EdfBHeaGY9JxzyVqpJ+1DpL/W52JBP7JC3sCPnkosQs
ORnawNcVp9U2aoBo1A7/WX1//6fcFAIG4x1abcBDIeFwlV//EtUNmtBtHP009Ljt/qtM0dQ4+9x1
h6R9qEYrCaUeWaY+zQkgl61dA/o7JKmRD9/u/5Db3eVRNKOqIWddDryf6x/idQ0DzBjP1WFuwk1o
ROpRt5ri2IOl8d+9FOWjdO5hO6ugY6+Xwv8WL/sKO1Bcb92Stk2UGfYnXYT2+I00zfU+31/vJgCj
oiSlf0BoMn9hj12vlzAznkZV6Y52Yg/7Jrejv6cWRylaP+IYmRV0bbcNL6ZZxbv7K9+OSDlC+AkA
tUBJRLsZeWTF7Aokbtpj5DSYtyEq8hJj+XtRjKDa84qqHRxXFH40pwXorDlIJpbzQ9OosW93JW5y
JvqhABPyHfp0iHnlVelnKDtTmHk1lqd9Z320qiH01QGnwywQ+pOpJc5KwLs5nfIpsLeCAA7bnVHo
9QuMgauEJqaHR96TfYnquvazUk22CTYQB2zN1lRjbwD/JEBgQhBVpRYHmrAMdSQDdjFUCaAu04yq
A2ruESN0I+gy5CbnudbDTyNKo91ZOEEafuhA2mdkCsB5HlxsOtTP3hi5yhFzTVptGwUxJXOtsnvN
RK9yOn4j4QMpBcosoMaLGKmgEWy1YyeODR4NZ62Z9I0Qkdg0dVxuo0GJ/7Zz3dir82A8jmVAkYnO
w66tE/xtqyQ5ap3q7jQzxJEqipKP2HCbh8ay6l0zl6mPmn/6gAchVqBoJX/x2ko/eCK2thnB0a+i
xt5YmKsegIwoJ0yDp5WdexOX5NNxfbtglhBcW8qQIfSHgFCpiGMeOsUOelX28OoaXlZC3wVp1z6O
aEbt1LZrHxiGRe8NEXJ52k2I78gB/PICSoWGLPEYNce8nICc1rF7jEQ9b3vbWKujbqMD4FKmAgYp
C6XAknCqwfEbK9tI/DpXPdHvtDRxgsNgiTE5GHMZlE+ubifGjyCMivnnLGj/qSsv+yahgIXE6TKY
/ZDIgNFanC8rHdRMFPyENBsvUVg2W9xDm0dryOtzY3PQlXaeT/dj05uL8sCQumTAX4qLDwi4CtcO
U98TetvHW9GiNI6yuF06JxWPkfmfVNfzJN0WqSmaNaXxm+sGISB2lxyPgPolV7x+5GkQlV5qanBS
BrTAOssB39076Z4+U7rydm+XopPIDI8mjk1AWUqERBQzdpxP3qls7OxEC1H/iIKGs52x4125zW8C
JZcMjW8KPdnfpxd9/VThhAuy6gTeaUzj8KDmiMS5vW5f4AN8Famevne8w3L0mpmhkRzJeej1culY
YraED+8pgyi/V1FT32aIqZ2UCKsspUKg+P6WMRavkhk6iAIy3tfxBfXJItumj6kGpjEoDyYwkRx0
aFkPDzmGM+kh6nq3pn2YOwjy0k4LxUY4alX8hefvoB5TXCLtizuYKuqy+JMgNAtjUT2QR3fz94qi
9DclJVatyWyBWZ4pX5O9aaf2dLSABszNDuOp9GEcUtU+aGOVRhsP5f96G7TjOOF6NQej8uTBXn5G
lcTsTskEX3GLEDcTDzMA2XByksoad3NVB+ExbgMnpwTPtdlYQ3osAgoMW/Ad0vJAIndkuX/9VXoL
63k6P+GDmhnBUQjxtW8t+7MRjM7WMTt7l/QOeJ6pX+t7LU40C1Ngkr9BSyXTMM3FwhpV7GtfGamy
ECENVfsJx0bZ12mr+1pkDicp5nG4vyXeWBNBTmK0ITc+4i3XD4thclxZs1s/jKFrn8IYvYKiq9yL
SMwJkfEw3QG/W6MZv2bFf9y9SIAjtMqSErCJeOWygA97rndLWPOFBo6p7vvenXVsedqsZIamTdGv
UgTDX3WqGJgql01mbl30yF9CLI4RcEjg2W/r2m6azYRe6JNZ14U4BHnkOI9hFbpfrVno4bcyyZWs
JRID5kPeO4sMbMrzaKqxc+NVVBsvxF75CZ2sNtn1U+u4n9Vac4tdrZZt9dFwq1n7Koayzx8cbMNS
WirBlJbbIgNDnSOK63XsRCkYHyIPKHCtwNhhAHX6QmcPvY6tWtsVEB2n8sZ6p4VNIXYdfkOXpoG7
duAeSb/1FTJ1G+bmg48M/azuY67NDyNUul8p5nb/ehAU3U2DJfb7Ih1fgNnMq4wbIzdC3eLKKr1o
8GYkrS+5pwl0xrSf0xTETybsnNMUJ8ZKBnqzzViOpJBkACUiStLFcgIcXDACaUQw0kouTdCbDGfx
BQ9oWx3mzvpVeOE7uZbyEYFjcJTAvAMaWCrzecyDmhGu7aXqxPRiVXP5V6t34mIbzGs9KdZ3/yjd
BFc0AKVRAjhx/Fuoxq6PkoXwaBySGj7VkTUdEVZLHuY5Ko+AnufjO5fividQYG6IKY5kw1wvNadB
XUAODh5q6u1PqhinDfZF7fdsHNcIG6/6RH+eVeAsfDXURF4FfgDbXa+V5m6tUVo2F2JlSQ1mmG1+
tvRB+WEoiVltgHiCgx8Sw3sBXzV0WwUxHu8o8GR9cTH+lew9fFBOrUsnGwYUoh/11Gnf2qnV1nDZ
i/tbxhWpskTwlnhIkpPr3zqHJY3tujcudWlO3wuoOf+QWBgvk178VBJRrfTK5KP/+WroH0ElIdG1
ILnRG14EzyJt7HwozPkCHKe/DPgUPw6tXa+E6NuHkmUKp0Z6WcIEkmfrj2ZH2VX4VKbVcAFakWLN
MKnxk1ZZ7fMYT5iBc6WsbOQ3FyQxYUhM84j76HrBZOpBh8x6fzGHeUJBpNK8bZ+61hHB3PBQiNJe
0/e9DQ+8SUhzFGKECKAu1yuOUzGXSkHu7ES1qm4rA6XzODDifDvm7fRBDTEd6icvXXmzNycWm2OZ
QBOU5Jh6GZUUDal6KGrapbHmfqektr2hpPrdzt6aKvQbKzEOkUeVETwkucUhaqFdpkXWtRcrQPpo
M/WQcCyTGnGj2ZFYiQ6vUInFvpTRj3ElH5GR+OJ1qhCs7DYL20uQKMGu07nft4oAnfZXZzit2Oh4
XLYbd5ii731r9uWm9TrTQ5RVD4yNzBS0zyGDsP5Ud21f78zOSjHt0JVv3INeuc9bqzvPXottma3F
IYJqQmjmg4N1OiMrBgLJ3sn77m+zsNV0iwRP+REBVD09qOY0VSghd4KJidOMa+fx9i3D4qcmwZcR
QD8Mn+ttBIdvtLRaqBcL77ZjjpDopneC/onZxbCSSt+eEYIZHXL0e9BsQBDmeinR9Jo10f2/lE7/
u6gp9oOBG0yS65ONVanlP++M+BTzIETQMJK6M4S26/UCYH2DHQ1oSma6+XvEe2jft3o9HiYnnNak
XhfNA7l3uMCkbSgATILcIuI4kxHEovTMi4XS864qTFQDOPYXqwwdNPj7KTng7SnAGuvZfDSqaE20
5Pbt0rJg4vyqusElJz/0HyEvZypdTpj2XszQHc+i68xq66X6/Mu1hfXBLEQcrHzP263DvcFgBbAo
yoXwIa5X9NI8ybB3ty9B3c37CDMcP+wGdx+O8bwSdW6DHX5VyNvq5N2OinLv9VKh1btmqFFNGUGq
7VU0Q0+dOXIrVsheqJjh/HAVLGnv759Xf7w/Y4K8xumjQgrkcJA+yFf+xytNRBmErhdUFzLmLAHB
6Az5tkfned4LQ5mrBxTfnL9giAUq6N+gno+VGurmFqnvvNzFk1mlGzGXrvGURINzqFTY+BvaeY5+
SOoiVo9ZoIt+f/9XL/eB/NFQy7ArBQsh4Z/XP1rPUSCwJxhlMflh8rHoUlfbNdDH/q6iqKqeh3Cw
3jk7kZauNATh91GUS/z5IojM7mj1vT3Vlzjts7/Jedx8p4i2evSSpGsOXtBPP977lNxBEoBBLx02
xxJM5MCBzaYxaC6ir8tHvZnVE01w8S0J1Q4BR2NNPmNZ4PKEwD6IWUjlguRfKkbzPXu9zPHbDMG5
h1TgWtzuQtfIA78UOGFtbBRCv9hzpWwHvZu/vftpARiiQoBKIy2PpRiMaxV0pwatvmTDaJv73qws
d+t1lRc9jkOp7pPM4oe8e03JcAL2xqiGXsoioEnT6zxwLKzEpqz8Go96jSZ366obS2vyj7GrNC/3
F1yGE+5IOYORLVgS4puyujFtrkVdmS6SEnvKmL4fhAeUssuatVrg9oxQCACHIpLQM7jB9VWBpzdo
hYyXodKMfW2a5bacPPUYFuE/M13JlUrurScjhWE1QHaS9nt9JCW+YzDgpl8KRC+jrYAS3+2GyGx/
WFX8XsFNXNFluiGB2HLChhPn9Wq9N8WmC/D6mI3zsHf0/NsAs2zXI6n3kPaduTLGfFVv+zNKsh6c
JhIc5qaSdrPInFzShQHIaX0stSGCRkxVkz+1neu1G9BXGTQqPa6OY4Wj5CYsCuMVhhbGAJtb+3cX
qWivo0IBTmtoxvLZ1VL3W62IRt8EiJ5+UhtPKbZFrozMm2E1ulvsorN9mCDvCU5a6fZhAV+cBpMo
ou0Uoqm3jZwq/3J/cy6v99eHlJ1yCZ6A/beIcKR0eLb2tTgOnSKewiaJgC+r9YEBWMFMCNud0aaz
qxVmdnS8YFq5aq+XR01G6kKimE1rjQEMgf36mxZa1uou86fDNNrpKdBz/TwpQ7I36LW0u0FRKjTY
4gJshVV9D1N1TSV8AXr7zw8ANAJZg1AP/XGxhR2r9sIUvN/BaLBTLXTIyok2qy8RiN8dNsjz46i7
1odWz3tfaE24r0F57hJbqVYu5etA/J8fgvkOfTBJoePXXL+JvI46xZtdFavwAAwADSukI0OEc7u6
6c4BROnnunPCA6wO83h/D8h/+v83OqFCNjdJPyTPVmqoLd7BjPs2QItIP6aOHX5Ogzl4aMjfVz71
dbB4XYVBIJcbfXuaP8vuYhaXs9qZs3F0TYpyjCq1F23Sxc5LgrU+xXUY/O9SDOBJypkTU2pdv8sA
IFXpRKZxjJ1O/xArLZeX0MbvQTi6h3kO1hKqm0ejY0+hgdoVwzU0thYv0FX61hM0oI5x0UOAUaG7
4D+qHAZaBtv732oRlXg2VD65LEkP+Fow7Bcnxgq5xTEI1I/CatvnueuCnaa47gaGqXZU2+RXmkeV
T308fsH3cN6EVuQ+qm6cfrYLjJbI7poj+xBghFG6u4l06zzZ2J3rThI/xVGuvMx2CnJpQMVZwC48
9qGbw36W3pLIGOwLu6s/3n+mxYj4v88klTEIRLIoXjyTZjUTPeZOP9bopH7idk6QCHDmk5Eagu4z
4GnVLPqT3gtlG2Wzc8oKWzCDVcTeNSa0DFxEVe//ppstxGuW4EUmWrIGWL5mtYo0o2e8dHSN1PqA
8PLHdmqmkyhQdC3L+ff91ZaHX35U8gMuNTqivITF4S/teWRyahhH2Dje59RDv4w9QKNabdRjNZva
poY09j2pCI3vXpm5EwkgQnT0gJdlchqRn8EnMY4VR/McaWBlEiMKNo5TTZ9UI1YuUTPrfqA0awOo
22eG60AjBIoj8Y5px/UhNaxA0COdwlNGm3intV1/MBIc/Eozo7B0RbnPshy73s5Y02S+/bbk1jyu
VNG2KCoWb7uvrEIAbEtPswetqSqdcl9aRvSYuuRnaHKt0YQW6zFJk7YJMm+hjCD6LdbLRhOxmbCC
GGRU0OYPQ6qQk+UUdq6H3vE4o3JKZ7U/3f+0t8vS0IK4xr3OpoIEeP2ChRMjqmwL7ZQHhoL5I0Zd
eKb/MuthPMRzuAb7WlzlPKXsdLt8VAu+Kt3C6+XgOHShiaL0CRcysWs8p9unZW98M4o4+mEpXntK
R9fe8abVTc7XXknrF9vpdXmk4tz/+JTzP9fL23hDdRMaDaeM+/zcAVLctLEyHOsq+RDnrbrP4vQ7
7EXjcP8tX1fwdHtoEoBtITPlBiA6L9YNCzX2mtDUTlkdxN9cXCG3ZjqEz0ie6cfZILtj6puv5KZv
LkprFMyVdPlZRic9RgjP9XL9NArLOCi57aLEQMA0mwjyPYXcrm61NYPRNz4wijMcF+pTSBA3GlhA
fe05N/VTBKrsiCthsEk0rT4aCXIUNmXV1gu65hSUpbWDmKP/vv+ib7czjXXNoDSGEoZC1eKSGJB6
1ePZsU5oP4/7rLPyre4MydGNrGQzq9H7rALlh+VHQhsk8ad7eINen2LdSIc6tU8Jk4utXbruUwSG
A5Znjd7kyrX+1sMhXsStjlegLMSvdy+yF4Uy9519StnDJ+ycxZM+SNDkYA5fcw7OSsq3IBz85+lg
9sGtIPLS8F6c1rqcR6RQYuc0QyrY1IkxP1TDkH/Sy0D2hDXjKCK7OOqZibEbWMnjxB24SahZj33e
zg9JoPcvTYKpOjVC+WxURf7cOlBEKk2LtkCBclAoKinREIRD/r5UUn4aKjNKMv4Em7HEN9Jc7Y0y
SHBu1ob82epya2to6PHWoluTu7kNK4RtaV6ionVAlq5ff5i5D7SicXr7VJducvJ0CDEaKJTnobFB
HsCI3ZZZ7B7iGrHG+/t9kVS+PiQcNq4ogI7SofZ6ZbvhhoxcADwYp1h/zR4/YFMbNZo7haZ9vr/W
G9vP/HOtxdmqEGvFbbx1Tk6o4RTuwFKfnM4+21AItsLsndP99RbWMGw/yUwHCgYyjPNFq+L64eK5
6uyAyfuJq6l7Uar+udC6dKc3Uft5EF70q/aSi95Vlt8jGrJBmW08kKhI/qlS7+7/mJsXDd4cDDh5
O7cligSLs+f0GEKrcKpPo6PYW4SdrTM0zcfIa4xP712JJFcqxwLDxo9uqcAL8sx0FLJb0nPkDZRk
VvZD5eh+nOr2OwMKgzOWgFrBy2X0s3yozm3nsi48zdftOr8UbfRTcatfcTbmL1quTvv3PZgc05HC
ShIi3dIbbQX8fWonzAwTzpFtbkXjJQ9egVlj1udrRmLLq4+lKBK48iQIjCnh4r7txSSwmGFjxGoz
baqpteWemLd5G2j7aDL+FrnprBQoy+PxuiaVkDQPhBCmLnaINSVMJM3G8iP09w96U2o7PEWLbWyL
eN/OdNnuv85l0JHrSSYTPREAQATL69PRZEj8F1QlPnDyetdplbFVR7CDu4k26T+9ghq9OubeDDev
56jeX1z+4390A9A6kIuzNlhnroDliFkNCqfrR8sCQ1mr342qUnddIHDFur/MW9+RrgNFB+Q+/luE
nDKvrM5zB8vHqE052NP0xVBg7iQOstRoqoSPdejUK7feW9+RuQfNHlSgbqkzNsq3VZvGtp8YbnhB
PL7/mNheSgifyq2eD+rf959xGVnkq/xjvWUfwiwq3U7pJPnlWH5RxdA/oFI4/dvHjruGdnhrKcoM
Hk5GMLbN9ZahpwTRTgzwWGo6VVlb5k8OF9VOkjFWothbbxGqOjgx0IpSweV6qUQdisAFAuC7QZ8m
m8AO3W0dZyl5A+JWm94uipV0962H466HbEejSoqjXa+Yh41pZGpk+5hBiCOB5v8o+64mOZV0278y
sd+ZgzcnzkzEBcp0dVV72Rei5TJJIIFM0sCvv4ve+57ZXa1QXb0oQtFSJ5DuM8s4J+VX0VUDXOpv
DwU9p7XvkuKQ9pAVvx5qngMVMUGTK6/uvrVtMN+4DNZZQzXYC5/x7UuhJ7DGFWjEIV164bX8rQmn
tElln6jkCt0DeguafACrErMKM46/B6lAjgviLHo7wBSulU5k3K9fqlGsnysSJFeBrw5xu7olp2YC
QC0FWC0BLT+g8fLu12v/7SpBXwcUSdBgVhzHud/OrBaYEqZLdTUR4ecx6KwHV3gr+V+GO4A3f09m
7eUdVxEaFOBAboDh2dm90FXaWokI4YC7NC5nLshdEjbBhbLQi2rO69MxW3tHCJ3RPUXJ5myYwCNt
NIeWwCkw63ZJ28pCLq1+qJ15zg3r9M0womWQsIo+jGHNCoSohhZQL683DH/kUmp/DyKOQu/S18mF
U/UFq/fm+RA7ol8JNZ43BjGhtlDmaj3nisWa5BIAgW+wf9JHocz7tofwkdPGwRak6qAMpiEpoo5n
uyjispwr6h+0sdOe2ybc+0wGq6zM3WgXIELHlkBcPw0K9CbFxwhuhQVM9HBwtxDRc5yYbOKIxd8a
ZuITxLKazRCG5uSEJrnitrN7PcisjARA1IYl5MJ9+ZOthGY9gMhrRQnb9mzT9nEnEagr5wpIUXto
KcQSZ8ajw4Qs8cIH/vlQK8odTQG0vs6u5r4RMoz62bmKcEHfgH8OuWlgeQ5Ec3FhqDc3ZLyiHtCk
REcAwPDsbKm1EHproIFSHxItaVkzx7/KqHTzhErnKkhB4wtD6Ef9etu+eT8MClASmm0YcLUaen1U
gBeIYySw7ADlMbmrVSR3QVrrHQ/Zpdv4Z0Oh5LlqBaOph5L266ESB3wXGlfs4Ew9jGhsbE/Gt1Nh
ZccvUMPfHEZ4q78PdXY7qlZHc2RTBlWzVOWCenwz04CW+P5fCEED89cf8QwnicNoHS9dEVe4RhAv
ni3IbAZdNhmhB6hVHxXc6fuSNHTY+HaBxU/CydFEQHlEPEm2sxMogP6dBbhhyCf4zOO3GbR2nmai
B+jAIDHph5b8bkiLJ0xgfQfYCVYXJuH1x68SPngsgPoKjv/ulqnog/U98qnFmNssbPvf0y/884ug
WwF4JJqqWGDB6/Fg8EIMpPAbGKxovmV8ETeMK2iU8MTJoV8wOrnx6VgsCN14bkPJrmM4wV0IAM/I
oi+PAXIOQFqgqgDvd47y89PR5Vy6zSELFgg3Oi70ce1gl/Bm8ZsapkutyJ5jqesJFZ9u+Sr9Cg2W
DNz78XfPrBVm+CIEjuo3KCZnSxJweui8DmlzUC7whguBvBXI+902wu6+MNR54Q6rEY1mhBGgdCD7
PEdZiKnXrIcN32FoWv+GdG2SR4Cdb6iXmJOtxrhI4YZwR2PqXlcEPl+/3g0/2XwvZKwIMLwXi+vX
U28hKNhPkBA7cE/bbSpdeuiZKzfD3M+PEZqaF8b76SSjQIQrAUjzVcX+bECzVMvQ6fagYxtggTcG
2JVlGnOTxRTt+IxGxQIOACmWVvlFbyGbg015yf7wZ58dOOi1x4EQKDoPyatBZBpahO0hsYl9tACB
bQlc0w5hq97jJ+ZD4GRtEc+yLuIJxjwXro+fHK9rVAnsAhJm5DvrtPwtvpyWkczVsLSHULUVikYy
vZHxUB8AnrhkzPd2hrGEkfmjUgoULeoor4caNIj72mbdwRnpnPcmMSgPZ84ztDqffFU3l9Sa35SP
Vvw5QNbAJSIYA2fz7PQC2QyoWS+TB9snaeEyiCxKiAiDskT73OEcAiodWICuytqNDgK1gzRNeo/2
Y/Qh0eGlnuybBYfQA/VILLlVJg/A5bNPPfIpbmfH2n2TtFOWj4CI7Fs01QsstQHaIEt3U+M7XM2D
Dj+hzT/u6tr5+nu7DKXQtU4JTQh8DvCV/NdzkAoW9aYHYUwFmQUmXLd5lPT0GlIc9tom46Xy+Hl0
gtI4Lg9UCHB5IC07DxRgZIxgi0feIQt5VIZAv5eBL1QOXyIfWhx+WzSExxfO7zXk+Vt0C4jKKvkI
ECiiL1wk53JI4VhNPYDvzjGd++DAbULvnMnVkPhXaMtOOtrbHiYdHeeXCvQ/HXnVwVh5wlD6Ozuu
rSUoD81gy3lN5B56kqU7OATKK91DOlpAJjGfXI8isYFz368n9qweg3eGIBMKeKjirSfoebGbQU+E
anRzThK4qLLRXrVlRvxmj3IdBZsKOECko0gTz2XdI5nIKeNLd7LWU3vqTkFOJktPQrpL0XiLc/Xr
tzo7nV7GQ70iQHq4AmDPg9sOeB9Dork7tWnCyjgSZC/sBBvwxb/U7v3JUFAjQ00EXD4A8c4xRuCf
17pr0+6ELBfzNPRVkuSdgV5pNrL0UoK4Rq2vl2j2arSzfQiA9OLIDp6VaIQESVELcGCViVu08ftH
BPLBHW7o8WkIRXaCoFiQw8nZuxB/np3H68dd6wq4XHAwAdd0djwaGLY0LU26Uy/CjpQdBKsK8DSD
RxGE16HTQQ7z17N5fiD/OeIK5EBtdi1nnOUq84RXTmZ844gs83UTzSf4TGU/uHLGg4J/3n3qIcod
WPZhypLKLUiESgeEcDkebrjEnTzDN+NkWt8fKTryQeid4Ip4fRYqKqWE5TE/NUvkoPMr2rjQowzB
v24AaJsYZqPzyc43SVc4VTuR3APF9ARIsdxENIS4dIAqIRnS+L3qITKZQBwgKKtu9jYXPtzPlouH
OhN2HTYDJu31o07GQ9vccflJaxhYNiDSQvmfxEVShe6xdhCpTMDHfR5TGb6TPQs2JNWpvjB9Z2f5
y/daU0yosq8lL/csYGrXaDllMT/BL2sBIsJEGs3zeNhFo27yik1OnvjNb/aT/xwVLO5kldJCqnS2
SiunS3TaYZZIEyQ3AK5+5NbvAXKZl40GkrToQ/q9H9303SL0cmGf/uxQwFX5v4OfXdmmGi3UJSQ/
DWjk3UwQ8CtBzYsPtT98+vUU/2wzIvzysTlAEINkyesZTgenov0w89M8VvwzAMnNJmmUQQ0IF3Xe
IRPa/nrAt1cVRACAtENPCxIfb7oVImaDQuGHn0Q9DreCwuasqmO1M/N0B53yGmKmqX3SmOkLZ/rP
lhGwLujpuUiu0KF5/aZuYGbpsoyfHFjL7Gp3rMvIgCTrdQm9dhMo5S8EqJBfv+1PBwUAOYEwI3rZ
5+RVKCCjBzKT/kRrtTyyOBmOAYEPYSK6aFuFRNzXQ3xJG/kcNvqydpFfrDKJAIfh3nz9qn3rVqSx
A5YPbcPnGTr8e9xc80aOTD5IL/oBV9X4JpXOhxEU9hOMOwSKyHFwiT39s7eHrgcICgiM1h7c6+eo
rMcg4zLyU9dm3jacY/XNpRk606atP9ssqo6zUubCPL9M5Nkdt5akAOVEkQhKxGcTDVBC2swzyvy+
gHw7/NSdx1FF4PWnzL4LZtedCjK6y3MXttEWwCO6S+psxpT0/VVV9cMWzV56xMRdqvP85HNAqxrl
X1z0yETOA/EhRmNVxR09oZcDgSWVzmUSiWCTCKgizl5a7ea5NbvfXIHrJYNwFNsNSJE3zc/KGUjX
wIHnJDUlMLoCpDp3VQ+TBgQD3Y02CvIxkYgvzMKbd8WwCLvxB5BHiPnPJmEgoROBEE5P7eR5P1o4
SF8BrtIcWm4+1uuhFtj5Uix6NiZgCCD/onqCxYbWCqQqXi+3wcomMO3IbwdYu9Q7UaUmbXOgavuo
L9DOS6Y7t5pUu838aY5/r2SFwdfaLhRGgHsCU/fcbZ0ttEPBKlG3/bj018jj3qPCBfaSlV4ObRN7
4VI8O7cBhURyiSYQcB8rFyw4K0+qQcdRH0YTmMzTTijwI03UQO4dBjd7YBeDu1+vogyf7m97CsMB
ig8g5srDQaCfnd2Gok9CngUmfHBhl1ZYHxlMxyACEEOhDYHibDfGFXBcpy0/Nr1xHn89/Nml8dfw
WFLI5Ndr6mw1AUMALndQhw8yWNgm01ZfOZ1wAYecs5JZ/ykyaVyAwi3KXw+8/uK37/2fgc/eO5Ak
mCgZwoeUNX0pIX11z3w/ffr1KOcL98+vC04MNgrEG8/LjwQmD+E4yPCBZY3zUWhQGR1kmts5Tci+
H9vsuhOBvvBqb1cQphS6R6hQQPwIKNvXu0VksiEuWcKHZerNFnZxcRlPQDTDAi3Ku6y6hPk4v5Ve
JvFF1xs6Gtip5xoybZ3UPF7i8GHUgyq4F48F3M8gQx/0cwm6ENnGTLBtC1GPpx6KtoVPXXE/Qrfl
QgnuLLpaH+TFmSFARLnaJqyT/rfaUyPT2WtqFj3QmPBNpMb64EvwuJe+v6TQ8pOPDOMs8FfAegJ0
/FzcKibtCDSYiR6sVndjor1DQKLoc6sbIKUSO14i+/5kJaHxgzIqslYgXs9xC9yXWbUIFT3MYFXv
eaeyH7gAnNJAmGNThXMGG8DwEnfiJ7szgAQN6I+rxxvOvtffE6Z1AWt8FT/APg+A0oxNV5lVIBz1
U3haKvApmr5/CF07X/JzPL/r16lEtR5h5FpUWtF2r4euDKy/FPeih2EGBbaNR7RwQ2iqV0BMbufK
hXFlQ+pNlMBuCK1yte2BAcoppGlvq4nFG8oHdy+JuARcfz0PwI3gokfotULWkeEhMXn9XB5rKEWt
Jv62EiWyaxQ7W/+6ql0xZmUVBAD8aj4x/b5TPYl+T6z/ZXAMC1Y0cE+gmZzD16gJUF2Fe9k3OyT1
toELwwEfkZZNnFyiP7++F/4cCn0KkE/hqZgAM/f6PUOGiCUNbPptBkxt1yae2Bq/nfdZrCC94CRg
9meN675L4QCWM/iW/tati5IoBgdcbS22AVsChtTr8aPWswrlbfa9tyCM7DOoK7p3cqQ6/tCM1DNV
7kA1YLlwdJ4VFNZhUVyEMh2qtrj1ISL9eli/Hvk8haP/fZGdA4ZcRuNmAyGqeLxKWjFoWQJA5KrH
AHTD9A4wUJfdzLKjMg/9CpB3CEhUm6lCBn0h7Hp93uCJVl9jqHSj3I0OH/ShXj8YIi5A9uLa/Q6U
JOg1YdN4W1bxSZeR7MaPKR/0JQr+69MUdWxw30EeRTV/xV2/AUumDtT7dBLRHyh3SDhlW/MOboQ2
97qOfvude/KvodZAZLW8QTB7dnDTSWHDwcn+B8h6dXBkmQLWDfSmtH3yfJbczZrCghB7LYkuzPj5
d8VKB4geJAkU6CDCca4zgNo2vKYyy0je6ERd1ykPdjNU/YO8TmJnD8kBfknp/c13BawXWkCoe8D6
ESfr2VTqCm5QXUZhG+skaLM7ZIqKgeBUV25Pdr/+sK9PcHxYiNGsRzdqHej6YVO9XjYOzrDEmUZB
chbF1b7nHfr6bW/yefDqW7Mk4S0k05qcJku3//XQb14TENu1LIdFuyphnA8tFo06IXQh4TQepvMN
yeZq0yFnufVHNAF/c6wVnp+ByAX2FJA4541vWTsKoBZe4TVVxT5D7nCIc6DF1LFbZCYvhOhv3gy6
R6iWghiFch/+PDsbG4+haL40hqJhDJghUEZNl0vWZllucEldGO3NFCL7QW8HrlM4mqAweTaau4Rk
IX4b09wloWswGtRCcxHRKkT/o42aFcwLVkIWzf0pmMP046+/7VmbCWsIX/ZP5QZUC9HTPducBpXb
NtBBRXN0QXwXYsIBm8vBdGl76G0GXy/REwbTblek32gKkf+8mTL34zTJ6fc8v/Asq8/vqu2PFuPq
hHz2LBTR8pJkJqG5SoJ6p/x2up76QWPKEw5HouWSFMObr4/uIqpZMG4DcQvnw9kG8rUiFoVJkBW4
meQDOqlqC3EpJw/btrqiTa/uSRyYMkIQcmEDnYca0DdejXmwe/HaqI+uV/TfolnYmiQi7TSGtgHr
Ps3d8ADz5eBdz110jxN/vmogN3/hwHiRAfpPYoROE2IuRHuQEUV5FLi9sxtQVzUuoT5waR4ihpeP
7ggeeSlsN/MCfw+fgpjafm9b63+Kp66+Dzpf8ee49fRRQo/R5FHfzO8il9debpNuHo414+FHgPai
k5dIeycUBWm9JpFxdhKES/sZp6E5Ti4ox8WE4E3cJT5p1J/JwX99tf9Nvvd3f76D/Pf/4O9fUdgU
NaHT2V//faq/il72P6b/Wf/b//6z1//p37f6u5iU+P6P0/Mg/7FV/NvzVPf8/P+8+hUY6a8nKZ+n
51d/2fCpnuZ79R0Sb9+laqeX4fDM67/8//3hP76//Janefj+rz++9opP628jeKw//vrR1bd//YHJ
+q+///a/fnTz3OF//Z8fhD5zuCc8n/+f789y+tcfSfhPaA4iuEVHALLaKKX+8Q/zff1J7P4T7WVQ
ZFcaFhBNa/TBezFRjJj+E1cnyr4voP8V4yF7tf7Az/6JjYorHV4mAIKi4v3H/3uyV3P1n7n7B1fd
XV/zSf7rD0R/ryPS1b4eEBJsRajyAFECzvPr7aAG4kJQ3qk2HjfsCLOY7zMlQQlx5GNY07hoI3MY
J0YPiFpQHdT0UxOyVTw1Klx/9jcerL1OfWwh6C/hOLOF8bJSuSLg7BV9tZ7bKhXZnYogqbgBFCep
czMR0941LJJ6M9IwGl38lhGldJEzC+Pbr5FEQ+1bFEH6YrEKZdch83vyYWBT91FPiT5NYfIlUZ66
b3nnujmwAy3PU9pB+AbCVBui4uxqjLNSh1PVlK5D0ns4ezuxl/fW5cPJoOVbydz0AiChCejZY5bW
6bKvw65QwGeVkIhUhyFF50QCf3kALl8V0WhsMTn1XbJYt4wqqXO3Hm86nOO5MwbXtFKfZxH3kIIM
fajn2VocoMV6lBGv23whXlK2tmcl90W8i/kChTAg16gEfZ4qtmsbd5RbPU48yjO3Un3hZBy0P11F
/Xu5SKhr+aWUHirwZLW71CEUt9wl6I5eDIDTCN2XjegyAFFJG992oOPkbuf9UM58Yp00j2TsblD4
kuRm6Ax0WRGni/dChHkElcyTxK9UOcoNjXeFGx7jzi6F31Tj1ziyWtp9l7MOowIwuMFshQ9nkdzS
ifrl2pBVBZXRe0eIVBaGkAUQWdcshYWaJyzMTbrtFQxt3s+zRx9VFkzX6GO8H2sD5aFYhd3WG1y2
VW44XEf4bHcuG67UuJSAr931XE2b2Rv9skXbrUTOsPW0fAYZFWpcnnR3ES4nFIkauaUtNL8BxZlY
3npZDqUH7xb0BxVtGr83cT5gyeiDmSJ6R1JCkW+h/mkg2d3O7+Be6gFoXA83Mkr2yHWBCjAL3SaE
hOhdLe1QbaiAnw/MPZEvKwhp5oyl5lRV7ZWYmknmNOzNcN92dKEHEM4hbIcSvxHbqDWJKCOwFEQR
Om4OQWnkNRDDyUeA4qLCl0m9kw65UtZUaClpUtRU6kILpWMIeNoNtjWDiLq7PAIP3IncsQY0jlY9
edWSAO6nSQOKt98jgY1rYGdSsGWh8XGLHDNXFccNM8TXZiGqnAZoUvDQjrmo58/opP/guO8Hrz+Q
YYKoJUMHN/sSN4HdNkMy5ZXIjolXV+9DAxo52iDD1h2IwW3EYceCfVRDmZ/BRXfa9do63Xcfm2mL
NT1bsHbZYItlaQ5xxPmWNpw/hssy1zn8z9VpsbB5zimOnubQ69HeAeDIII7MdDrnAeN6KWrSq9wi
PCvtwuTB8d3uAWTv5JFo9xj7g8/zanDmgxIaUDfDrvuAyzHvx6ztc4rWAbQGYw1OremhKj0DNtRu
UbSSuxTC/SD8JKi/7iz83p7d0YHrJVpSsisWaeHcE9Y2OihfNfcuaJIAX0sxnEjf134u3Znf+WpU
fT7YgTq7CfWlL5p4pNkmwtgub5M+iZDmzkVIwnTLnI78WNjqcCzmqYTBBYpnponvnZnQIB+d9kdm
QvaxzSAAsdM11bmiyuO5I5hJ8rRq7MbhtH6orH7ObJMdRpRSStlCinZsaFM4JAieABIwh8TRcudK
P9h1NREl81IDUuNY82bjzHBYW9o+c/djNnxekQ2HDHZT1xAHIHOOjt5k8tC2bDcNVWTzUIzB6krV
Zjj6JmFzH1oU+OCQbWiNeZ4ADSoCCQoVPiyWWd1u+l6LfF5sr6+dQSiQ4hqP89zERCw5ag/LoVdJ
d8OScPjIEmnARszkrlFUlIbUYg9a7lOQSkVLGz0hT167EZIgBq+seAc6+m07gB3s6HQPg7yU5xRM
WgSaH3G+ioMEAegIbGcRurqRezIPp6RDNWLMWxREVn8s10IAR0ykSstuhE6vsBADy2Xkl1McqSNd
EnHtOOY2yugo8pS1sPWYQ7+uiw7t9ng/1HV83ziQMQhkzT+BLkPfLQo0l3z0/U9BNt5DdafNOZy4
8k4M77DKIVOok3uABZAIe+E9+Puzmy90PFVZ9J3NzTeQniMIcSKjLGHt4t7AyQ9alRnhFgdF1y8D
mEyoTxZmDDi4y+EDrqj0UPM2KQUJ7Wl0h+6Jdz7w6mHabQLHHY+DB8gy0JAQK1oqgaCeQSjyGf4A
pYbkdi89VUIzl+WT4Lhy604eTJ/xHFWaeQMKdQe/Kq3LQYgA4pKwQdD5AMcZeFgs4abLmMgraY69
H8Cpd3iAxtgybY2ESWGM3VZVH0aOJB0Id+hC5jzOtpXDdy0UiYvRd6APUdcNZIBqT31ePM2fJmh0
XdWTz29hHtE7BQOAes5BxRMwqALibyliwZ+qpGaYSLrg1MygztrfO95ic+ZCVKSoyCjZAUJV7Hme
oDsN9mAA6U24is6PPqu9Lq8ZSAW576uvOsHG3Ybo4/IiBTfn/aLS+hDwGBhyNOA+DNoLxsM01Tfo
JuFiWWRl8kS2YKdn7tHWBGpGhh5tmjhZHlHw9RiLuJPHQFx9alDW8QqU8r10i8JydxfPKgg3Veu2
p6np4una9aS1OfQxjxn4Ip8S0gj/aKV/44mG3cm237HVWJK1/CtnbllrHbRFRWFMX/h8nJ6WunFt
jurSEVWkDkoqCBGbDXqDSx53jOzgkMBQnIfsSKCsjYqUdFA+9VuAtHFVoppl6+NIg4e68gGdxzKh
4wY6qdkddTE52xpSalletab9QrypUTnQOczPQfAVUwGzkWoo0gEAiLLOOrxH44eiKcEaCobdZGOl
AG9xw6mAARknT2Sak+8t1/cVcyfQ+wMwyq/CAZFViRmc/HyBZmj/PhySgcBBW/Zim3Vp8uzXxj1B
6DTp8hBBaXVDkUoK0DNZrfIBkEwL78vVp8z46LrsmaidBS1ayENsrYjluNOhY34wL+ENDlDnfQ3P
13LGUto70vW3QKqh2uZMXAdbGfXxrfaxaSEMA1tARo5z36cHyQBjqnv9QVAqtoPnQ7cKhylVhZeN
QJDXHC7GWGllA6EruG/CqMYJY6YwVf3wwcIglBRz7FqvRA/rTnrVkff+vB36qLquOl9vnSp1aMlT
1djdMijHLQntXEDlOzoV8AiYoYRmI9Lmo1iWK3jx1AfDqO/A62/cT8o3W2SCIvfq9ntbh3EO3yH/
BuXy5FTN2gB4PxO42jigLILxxvUXFJLEJlhaeXK7EfoHsSxZMrB7artIYiOg8Q8g8HXUQCMHs4yg
PejC0xxEdJcp51FYtyalTmp5qMFX3TAm3vkkhiX40tCvC533btNxGCRL+T4x3NJcszT4Alqf2au0
935gYoc9aVm8y4xzj5TDZnnNa54iBq8+gLpkN0C0ZZ/H0XP1llpZg4NjUvMOJ3eqDhOtICUWCbPp
O5O+o7in21y7QPuUrCHmi3bgRBVUbffZLEYD7B9Mu0q3EeyShsC5yvqgfaZB0xSTOwua+9Ibvi49
92BkAHRHFCCK2XA2HhpHhT2MqQWk4BYbze0Rsro4KQHbjJcyM6z9uFgNKmGQ6PmgFwYdNW7Ukl2l
zgBDmMrxoKq6qHpCc0w1T1686Azke0Andik0L3lhDHQJcxiBxuSU+ksUnWgUKpAXGl4He8HQYNNZ
YE0x8zHkN6Egoy3YjOMqp3Hf5xV4hlOJf6eDR5usrSNADxnbOMMIrLIhmQn8HM2TccmDbPLnHWiY
QzF1Y/ZCXNEAyBlW+qmNvzDd6bsWaJtwSw0iPrMh2GN8htVtLZbHTMMY9bNoE8TX4SiucBKYjufZ
OKjnBf6E3l5B8Kc5yqXuc9Uxp3CVAyMkETXjfQsHj29NQv06h40SwtC5CqOnKYxqBJYqiYbNMLa4
eGc7n7oxDOUT7hEAGVuXiGrj9O2jV/ttf5gIXfQ2hhDNhEGgWmE3lZjkt5HC/3JrzHCbmWGXBLQD
I3eWH+PI69vCkTT9EPkaJzsTkKTEPSHF7ZD0zXVV1dGXDiZiSa5hQfRJhy2fNhROgNG2gR7ItO0k
AqpOiDs08bGLA5o91y3SowIB8T3Yc4D0zfE0bSTBkVJqFcHgMeCNhZ5GVPmIOzNHRxsoscIIY+iH
2tm6uLxo7rmY+51rGuhy4laFRdTUMLSrIWAWFyA0xMl2NIwZuDRkcUEc04TbCVlj/NlqOYabBl6i
sPUZpvA9wHaxBjZ7ls0GAujdnK9mcfcdymbjlkLYVh1rCk5frCeC7p0Asx3ahF33Q8Bavd32GfPe
IYIRopChXsMk0uy51vym6kj/xc5JOuaeU7sfYphfIs/SlGdHN2z6uyYbonZXo0WCKC7oAf1xA72t
gFZnpwiZWnbFAHrExS+H2P2YZS0FUMobnFNbk3gPeHV1I1ynJqC91f07Tuhcb2cy6fu28qYvAuXJ
YliC6ofko9423hznSUZdjtViEc2iVRTctq4Bq8l6Y0/wZzLQPKaE3bg2GM1DZMK2IF60BPmwRK4u
KyB30s1UV5ydFDQnR8SkCYLIkUrw7iuVIjuqDHwzt+BA++Mmqqaw2iro2H+AWad4yJZKxfAwMfU+
0DgEPvZZ5VYH0AWNRFwPNGdJwYEVBYv8U+IAHgD3ykNL3GbnDYhq8ni0/p3OBvA352pWckcjRAU5
+oCNPfEMtXUYnUxu6Ulef2DLZLtDpmunuZLwTEbQS+elbNqFkCMUZ5AEGWEDFKoNRI/nchE1fUzB
d59LO6LhexuE9dzno2dic+VoN4Edgt8P04kuSNLuJGEZK52M+QJEpYB9JRzKjFB8dqst4lxcZdIM
06csrBonn5QTX1uW+htAWBHWiJY59zNtJW4pNLFwE84P8SpYpCCRV1ZhgIYlq8MbSM/FV6jEyDvR
NqugDO/z1on5xwR2eUeEIOlVhnzlEao09HNLoMCGflTq5QGSdNylqwUmFpweSQ4HOrgfpb41ZQMt
yaMePBdhTtdvYp/LA0Sdl9s6xDxQW99MFM3rzIFNVIXjoLS8mulNErBw2vsemjGP7dCGPyjIkGiv
j7rt9hlzGviijAlFoUprDzkXz0TJYxLzu3SqF2gJtH0Mdmw+JZZnX5wAjckG5+rYfNamG45ixL67
TQYn6vamdoBWy12u9mGVbgCfrEpUsR5hG/cIwb4PLIu+OapyP5g2wZ70xifbDyjgOOKOR/hVbntv
XLLvUnR20orNtwrx3uOAUBv9rOhUDd0+SlMHtjrk/dTg3gMjdtTdFwStMEAY7zM5PAjf+9557Ogr
Nyka1m16aZ996tSAi0xXpFoe0FbI8km2z+NqTOYm0QcH3LVcR/2dSHvgurtPkQgfa9e5NbCNPfak
oiipAW4X0/62s3JFoF6bDItMeMtz1PefQEVzyzSpo203DDIH42DKaRd9HePG/9bCMxwHXYYmhyDP
1m82PW+OTjagRJOhjtImtogUqfMpkyOKRv66YCZ4XiClzj0JqhOYP/tuqJ/cToyowyDqxGr/blC6
zz3tP1DWvxcSGVEkl3yOB4XsHObVpG4krK8H5Dl7l7l9VGM1tSZ6l/FhGTd8mBUeIYlFSN41SwAU
xCKOuKBvqlngjgvmKc8WexuNGfSx4gcUdU69x68Mj+HZi7pHG+Hc8pBToDtUVkuzH0ZXXhlHA1fu
s23i2mtH8psAMXzVsDhfYvSRgUiGOCw9mtjpTnxgLiKD/tbVLeKSeLX4CJZtI2q1bcY6u/KZxZPY
4RYBl4Txs85pxM2mU2m8cafpXTYnd8LLeqD3yBG8lScX5xNaA7CkeTdO0Q/0toKjh8bVwWikuSja
jNdOMy43Xmxv/i97Z9YbKbLt++9y32lBML9CZjrT8zy9ILvKzTwHBPDpz4/q3vuU3T629pXuw5XO
Q0utHooEgoi11n+i1hJB7bp7rzOYo0k9zJzoLa4sm3SG5QX8+snA7GKrivxQp1p62tfx5TjVCHvF
+Shn69oswCR0e+6CBmEW6p26OfQYq+zJBhgDp2FC5Q6eGdD3NCeC6L0D5IdHP9F2TcMP5PQPKFyP
CVtSYbRoKjRa92gqivPOsKeDk2TXNTKWDU1kxOJr09Nas3tza67vHGdZJGHjK9GfViAsGkGCbfSg
LpZmg9t7FIhikgcoeBcYk94sZcEYaWzmCz8f59fe8g54ON+j6HpO6+G4RHZ4ZObzBdOENsAA+dqg
etcXgk3mEeZzSeiB2Rj2PgNROk0Mi2yi0sbDpV8G1tm4XNiTaPbKbY7SuhwDjiGWE7t3WIiyv+Ey
DbaAfB5rQ713O+OlLah+IZmrIG8aN6i0Ut87vUFAYSfOKqGGC4+JWjA0+W3nlNd2Fj0NHu4fPic4
1QaDAT16KxjD5L5+5pRUplGaSp5ryjE0+Fe911XHdWJVVCMFIWQFjXS/VWt6NooV+zGe9WnHBORC
Jt6zGbUntWE/k3aADTPa1rUuGsLCj1UAav/UQxwM43Q591zU6rPRn8ZOLp/9ZMxRrKeHtrCOddl6
Adlh0r8glFDRR2aOiLZpayXavick1d4z52dQWtkwyH6YlWiLn51vqKMlyf3TtDGWm76u9aBtEnHV
JZ556yzZcjpWscCHWn/wabO2iV1AS8W8Z0MuQpaEqp/VXuHZ8EAYqx5U4+xu3bRzdwN01es+SpZj
s4lKPs9J2w0zw39ddO7rUDLQADPZjg1lUZI1nDTj1N5kkVHuOswgYNklJ65S+SGuWmPnZlkVyIbh
W5Ye13l965XLFdLJ25g6P2iH1j0Zia0l1gzhNwWpsHAKlM4Zfs8dYkYn2iRpOgY2EQQQ9hLFEefe
GrlsQ+ZMVVClwjhpKVL2XknwqJ6c8OE6Qc5kLoCX9NDpS3bI+7TclzJeaF2yZTM2brk1UixVS3nm
mkwnyjy9GDL9bm6dvd43zcZifHaCSL1904AC9/EwLeDMpdp4nXWaVr1NvPd0qPzhoNzpuC/L6CZu
hvk0xpq627i5eYgdOsjIzPtHHDYZGS7ZOd7P+ywp8zOzUHLbiTE/TQkzf8Iv7YflLXaAYzmOBp68
WzDZvgUK0jdJ2+Q75XXHUzbh9pL0t51bVmHSiWOiJIMmJYbEM8vqQaTuFExD/Rpr8WvTVxtF9Pqu
tCe58Qv1Z85HUudAbIFW1OUutdhpF7pG2kmT+QYtKX9qLkY+paGPd0VsdYFSxLHSFf/MyDRyEUwU
nXFks48cUqv4SYPDAa+RptuWZBglj5MXhbYx38VlSwcdD3eO1ThP0ATMHWuPH+/1cRX6Y362Og0s
2B39VPZylEzuc5RWDwMPFK8ifnPbiqNpbg5W7hymPDobo+VN6GMSli3w/kalJsmdYhriA4BYGfaD
D5TE0NzCeS6vd+1EHKldV3W8AV2Ljge2qXtTHx4zacut13r3bpQ90Z38aS7DRb7mWLRCnlMXzuFo
2kx0BjOE8R9tqoSJDX/mjedIGh4S3M+6bnmxLDagIWtdKJb5jkSls9H0SI/BpVa8FBmxoxACzSna
xZ4kz6tukdYwyEyroBzcfmN19LfpRBBNiBrYX+dt7oVKJG/To1vA9s0+hdzpbSepHTGBcbdx4teP
hVc7Zz5v+aetR/2LodmP+tLDtMRDYfb4qousvyBWWdMAHO0o3YDt+edUXJW5xxAkwrfWAjDfNopH
EEZ51N1PyCmvkizbkUWqjse4auxg8dzlDovnOQsU0eMSQEpz0iGcigbHd80sxvpiZKoQ84ztpYy8
wKprmV2PSzvZ28HohmxHJ6WS61ITdhHaErhmtkfvuGPr+DNnhH+mDyp7E46MhwDNVzrd2Xkx6uwI
brX3WrM/zrtFFcFgqMnOz7g7N7lIMJCxj3E70ncls604SHJpHjE1I4ipyElyjcmQjVLveS7LsxxT
zBLbJg7SgjzFRswhKvsCfkq9E1Xu7RSGaWaADK451zz7rIwq7UfKWrs08FEj8asnwWUed76KGDUT
0Itd9zEQcbQzYu0n2815tZjbwpX2pvdiBNZJO23GOgmrKMosBgh+vs2IoflpC5Vs+HSszQQV9BHj
GA6BQV20UYY4u46xMVxQzzZm2VB/s8JwxIWxHdtAJp2tMV/6M3H0RctOkbAbwqHZNGtFTWHGuzyL
CjcPmnGBbxNUvZmPfNxCD203X3YDY9F411hj9Ngsef6aYdo2BuDOkxEkVe1sB6cIPSv6i7n2/4LP
0LxVN7J7e5MQGv4/YDFAIviCxbC8da8vafaexMD/8heJwdYhMSAnWN0HICxDmvwXicGy/kAiZsOe
hraF2mHVUv9NYrCMP5BaIHXWMTEjcWx10/2bxgC/AYkyldXqIUEMDKKj/4DGsNKT/ptcs5rC43YP
SU0QXGuIf7BqlwS/2JmMhq271OleayPtiUFe+U0m3Ach6q/LYEKxmiKb2G5xxL+nSlT+aBgLUN82
x1XvMINibZ2K7tARs3qYTeunEgqPl06wR/XVfOlkcUPerJG/OFMhz5gFxtlGVimDEDvnmyvkCMAa
fccxfs+t+vUzobPxO0xoRrBbVwLUbwSnFAVxL/JKbG3T6o+mOqn6oFz8+GSQ01ucFNFZ6oHvSKgn
33DqPli//31pJorIS1Yd3UfaZ5UZKp29XGyp64prVfTyQSLe2qYmYOAyuByrtYxeyiim/0t0SZJn
0j9YAy1V6XRboxjnbwi+nywN3NBxz0JXxXL7aCaVJSifdBjv27kT2EdNmp7viCwrf/z2sfxNrPmd
SPPZZXwb3GVdf+uaf//M296QpdXLaVsnZccMjBG8bYP9/19che8FBRPkRSJW31+ldhqGwl47bdNi
8cMiabSdp0evX1/kPT/u1zt0cO1GicYSgq/9gRAUtbny/DydsdiOzDOMZufNPFb1tUCFRtRvRO4q
lkLbry/6noXERdlBICEhi9Ah1v6DgCjMfiVdR4KGUz03eZ1eLp4AuPSr+FnUFQ72c17u+tIkLWys
7fuvr/6Pt7denR0EjzvKInIf3z/XZeGc6ltfbB1sh22/di+daByuv77IX3q6d9sUrPuVvEvq1co8
1T/sH3FDOYCDY7Zta23eKDtRZ5kTY2O1mAXDC0rvp8ifaatAc886ZcZHiygt9pil2BRD/+aLST43
+gyO0eogxMEqlXmOB3rTIrLVSZKr4hg4k1lmmo8k03BHLkUynBVvJmPLQOYQRMvgPEXtqKBa5DpU
iLK3qeayMd2OtsNIBlBvZOIZ68Pd0M3ptpOmOOk7u7haJ6xhlnTOU57Xy1GW+W5IzGv2p9ta2i0z
4Hk3DmrczLzmOczZlLdZ64xY5LjVWdFlTmjiyLizSUOjSy7ewKiaNwwaaScmqlwQoxlZXFRvIThH
5+VU9wzbpsw90VXhH5stZMhAjubyc8F05xgfyeY4Ac246/n+GXBoeFrD+HbSIOZJlYHXNMbT4GQK
smD1MLoopGo6Ff4b+MWnWZnWYeJIuGpuvAJyMwOkJhYUvX3fbDwgjp1fzOMDVhTzimb7G20prHOd
LoBJdD8uL7FBPp/V9f3q0o6nZdhYKZlraqivMUMbH3uzQGPTpk0A2d62N6kz7T1niIOyLph0zk17
oJ1jJiAJmHctLSda1cZiAYu2LHTS6TGpyV1zzM46spsp3jds4gGntHHotBrb08zBuVZ542GwBkAQ
fiiyHv0Z9uxyCXGdbBTT39SOJi/JN/OZAElnK/V63NdWrm8ELJ5ojG7mQbuOBzkfWl1n/OTO9LT1
bkn76nQgPNgaabUjvWTyGjXWvtNGwQgSCricrDRM8BQAmbD3cs6n44xQyq3W1v2zO8i96URG2Ays
oCZCGQ/BAuZ3OKj0oaDF7HP9ZEgF7TjzwtiyL5nYXWdOtiArTxsgu9i/dCDqHmrNEoeqLk6SOj83
qszeQmQe99h2POPhXWf1D2kWp0Qs3VcxPUw8y+NIrx5tRK0HL+aJFQ4ZEEZpjxsBPBZAZJpDG2Zw
CiUDX524s4dt2q02BVMP14oRpL00QS2njPQKcVMjcthDxNH3/uDHm9xCFeUkWhDN8sqb7SiwMBPe
5Il5oXvZeboosel0q8T7tsqCJgcLDkSX9edWBIzcG/6h91JzM1Riue61SRySdowuoy5/JU8Bj755
GM9EkozbKo8n0tYHLVhZJZuxIsalLOczBllFAP5Hmdz0476vzZO5VfvWmp56Xa8JbKgecWuOoTra
F9lSXWmAFXc+3JxLQRDi0wiz7kAvcQHY5V9WpT2HKdnW5M505MZ0408b97bZdPnZdnPpxNNRlac/
o2GJAhIMuw0tZb8ZNbsLQafuamGd1vZUnEQ5D803nse0GfGXmF/oaeaNVnk0ys3e6I2R0Rh0bA+e
iZA3EgobjRe2h6On+LQsq/yBg8wRw5GTuG10Zls1AfVL86CBJGqeB0SqkmVTFNreUu5y3k/aDy0x
o7CofGzAzMycL2aKPvwuZjNkVWXBrLO0pIy03eT0r9HMZL10kiPlJ8/QBy7qunvwUrg4Dj5PxC70
fKDrJjjbB2GDnhG6k2GUDwukdf2j3IhgEDra1prmK2MpDka72LtawxppnH99TsXlpNdeKDLTZj+A
KZH4bOC9e9R38li12WuWQVVzB/PYjofFCsr5ZWw1Eggs8KiGV1w3A4SDuAvyfn4afPd8oOHctspP
N3pnR1vLrKxXp9R7fgde4Kme3FV99oiP0Xf0fGpFjrz3Z9UaMUu5u3qco8X8cFYVuFYzhXabra9p
y4zIVDXVTp9GwDG7cLU3pj1xAYO2w6Tg4Dsj1tkN+CmzqVq00W6SMrlO05K1EE0motWirOtXxaTj
JSLyx97B3Ky2apTqdsDn6s/YYgoRGpqmIS8sWnSXbT/Mz3PqJ69auuhx2JOiTlFVxVG5iwd7DW2U
5QuugGSrTZVj/6gIbb1Mm4LOWpWaMW0W1yv/dAstfxmY46CXqT3JhbOlaTe6ntV09bGL6emYTuUr
S05cSE3vLnU7BpcRqP/tHSEZ6WVdDzWO5DGB72OkDxlKLexNjtN+VHY4Lwmgh+dhc7kB3snPIWV5
16C0C1kWvRibw4S46yXRFE04JvzLixqKKebQsdPlKtHNaNjqLTPOTY0thrfxLdW64AIKwk1MKdYH
fbn6SmLuW/+ISrfF0HHUBArVrmIzsyJZXnhWhv0kUzH7DtVaAT9UyPyS1tjkRLHHnoepeZMXxIXw
T7U86dHWiGlicm9ZMAj7SCebopVIwgPsZMZr06ndcgOnzsJkT7iQdOm7wDpKPWGcikVHeZaKjHBh
zemg4UhhTvKYaFLlbztTOVNY6ikzmaapTMh/VZY/4MUvMD0dRj/f4A+6GjkIHACCKC5BS1CklvOJ
7+I5t+tsGe0JLrONEN9Zl2niYE0OYFbrz7iwDQWeDGLVq0HPaubQcaP4p+1WYwI9LW7hyY1z7W+Y
8aVvqHjY3nEOZNbWMP0JvKKoKA4SLOXXmZ8OX1pXTcmxDZc6kBlcqT1/jc+MZIRzkpb4KG4HwVFx
7ixamZ+6dudFuLxYVW8cF95YVWlY6VMX4U2X1flm7KeZtOlYpIdsFONy73ujtqKSbfSg9cw84Ach
6tpCgreOM6e1us1UGObEVBv/oxBMxjK3spyGu67S2ZJrN5pu1IgPxCbhNGiC1lZks7qsg6sWtXeB
D2lcYjqVJ1KGjZ1Dhlvm3tg23SJiHmCsT/CunI4NHUmtAXDhxQ2rK+9unDqVj4lhaFcOTLpH/sh4
CPMky38MNGsv7VwAHc6tfcmSB3kbtdQe9rNwp3qjx9l4MZttJYJhAekNjaEjOqRxLPcpblHmwf7x
uzwYlQvqzcaZAi9JyMW8DDhw6aAmXlfeqx99arO5adEAG6w3E5VsS9voDNbraF+nsds5QMdwjIN0
RHK3Ywt3HbiLcfagAb0zrU27IaWnXMZTD/7vi9aPfbSZHMERZsEkn/mGeu2edBseBNq8adwWRjt6
QQ3PiklyXGPgaNgyv3ANvCOnWBNw6iitT6vcbUzOMxXVYatksgSl5/cy0LCjOet8fQbPUdKCsRL3
3rMyK6Jk+FZgH0s3Hy/qOFddgE9Kbh/1sgRJtqIBFUCXm/7jortZcQI3CP9uOGUWJ/ziJIz5vBqy
XT7o04HCxHuxGXfeYSMroLwbBRYoqSKXcsc2Yd+XcwZRaqzLJj8CDVnYwAZZBkJC4WeUNrs/CzKx
tpPWkXdLqLR2rmY9elj8QjjHRMAj8oYUbikOeUjQx5OVQcZepnigWUgnNqKZdaj2ldH55P8sHfN+
/E/mi0mJvg/BeqKr1pU480h9xGFrrPhmgGDQO4ZzV3Q6NAttWZC0p+RUTKUlgqahbdxIAwuooPdT
68a0xzjZzuAXl4sylvQC+QwBRDmKynOmfJYXYhCS6gHmpmg89Ir6E5LAymRumGzc+nZq3RbK1NIQ
Awgv3STeBLPUdlt14bRz9+rDKQYZjJ22CPRZLld0GdljFCcNgYyjbV5YVkRiobEY8avDEjmUkCRA
dDy4xaGPmxksfb/vqrBfNyvYG57RMlbvunvY3W7Mx7imRkz0Wh0AjtIzmP2Jek3qRish3WiWvXEb
0W98p4rhgWiTf13Vi2mGjdMKjiPUaaeqaNorz9eSH42lNTfjTOMSRl7Vv0RIBQ5l7lmQkXTsPsOp
skcZdtzZkzYliwhdmbUtvJGiuZtFKpPtaBRFGlSKn4E5pXLhJWEFbB8ZvYx+iHay3nThIFI1TW28
lF6tvfm2NhR0fLBIN5Af1ZFXx5ycVWPazzpcILltIW08lOz8iFn1dqy3aDxgUVdetNSnpdE5z8sQ
N9eDkmkXFMSI0yfMXsvgGuIwbpmuv8CfnQ2OJrdKmc4rg8qxmCP2MWVi9H0E4pbfFTQNCqBsauKD
y3DsAulXdtXpScs5AEkT/lKlA9c0+WBALjQGCJgx5ctyyK2xeDHjftrFSk/5AmKPg4n4DzjYbprc
AZnElFYOqcBb9pC64BsxjfKAMS/qihzzjCbMFw8sY2kYHwVMVpZtOyfqVqQak3FMOOtr6GHrwlp7
GeTWt9Aa1bV0BpNAV68sL5X0FfUGB6sbkAmDFkQ5tE2bNC2K12Qkly6skbSTqt53/X2OQOPCzDLL
DDsXqzJg1mRMg9RXq4ct4T1XosvdPsinFd724VjQw8QRYuN8SubXZiSyhHtb8gc5SnqZyZWc6Jo2
Wkifx7FojyrIFMmtUxbw24YsedJKMP8gzrTxpHSHwj5Rutee5wwrrrupQjYsRAQdGPuJIQmLwSqi
XTlC0gvlVNRtiFbKu+G4gOWUe3FvhprLEGyXOkpCpNWGPnB1N4oCQzTZyzQpuJkVmgnvgcYo7TeR
Ny3LXR+ZojrYaR8fu8qIngiqznKc9L14ChMOyHnLtBLCS2YDmw5DJp0HzxssT/F2KhKCvWycAwK0
FSOIye36nTREhHW9xUldgkde4Q6fe1uXAmIIgCFkvRGtHFnSFHFH5ui32jat5/YJ6mbq72acGPyz
RvWLBuMEd5AAtGelF0WuOOuxv7I3yJhw+C+xOC52Jv/giLg0yyRVFrAYAmZEX5Cq5I1gPg5CVaKy
DeokAQV1qOegAmsdvE6/t4o3+NtsICKHRbpWL3DVY3CSCwsJzRBA/Oz+BjHeaTJ/H0f+ys35WL6b
Ls6qOkpBgbjv/UQLzfOE2DOGpWjZ1a2wYh8SvJ3il+gib8PVwzJuG7s0TjNUZMiDZLcdymZoYZmP
fC6F33uHFt+gAynQpDjaYE7QAXqdHOpMm4yfWepNm1/zsf8FXv4P48QvgJfiFfXoy+9yU/77v1AX
YfyhYwZHOJpumS5uWbzGv6Sjhv8HdD5cNRysCPCvdRhp/gt1EX84eKR4hOoxnPVXhei/URf/Dwc3
KAxWsN6Fy8G/+g9Ql3Xa/NsaE9h5oOC2SCMBD6IIBhL6HWeA+YCth4QrAxQ4XuWVRBznjpm2rYsG
6tJvD+WTAftfw+13l8M4A8/51bKMR2H+Ulj/Bmu0dgkPcc6TUHa1RYKaTF91t4VfWvRDfeZp1oAM
xeNjorgT6rVftxb2TTGe86075moiEi0BGQjZxRTNMeHcCe3oxocIdmWh4jE2icQJJIwIBj/pLVnW
YVk16jAOmMyHqQ83PiA923vMoxh2jjVHaKRGR3QUmZFRwyYTWXlvJ12J9rPLzKvc6epLX8FTQniG
sg1atTuGliwsegTLSx+7iNMuTgdmALY9+D5s3EwtQZQ2wNh6Vwk/lHkknn1TAzmZZze571cQItSN
wi+CqSpp6mzEu3q4ED9abuAUaW7o5c14HndF/dBPUXmCKDG7jiu3y/bMSKwxLIwKmhwQxRCFFG9C
C7ShbS8RKol4a8jZGN8yN2+ZFaLseY5r375IINOYpHp39iPyLM7/saOODCgmlRNqS9Xe64pyG4FF
yZhnyeP5ys1lVW7QrJJPg2tm+0RERfSQ+pwoG932Vtd6TnS1+mm3M8w/pZ4tPcX8TQDZPIBdT2Yw
T7J8ZeaVql1tzTJd07N7RgFsehj9x75xRaR7ae4tafcUWwuC4EyZjha0aihlaA5oi6jHrVGHt7bK
UyrVeSes2kYPvG72b9k7E0Z9pWcTrVw1EIMczXWekwn/gKCUwnphLKSJsFgyk0yUfEYNUlFRX85K
jq8Zo14rGPyFE6dOB+Q2YEBjG6w46R0oXIfX8kJG9di2S3KE6HnWw1qp+U42ClmcTQpHQ53kjBdj
RBBy0I8rxxEJCRU3FcyucmpjOjI5d9/SRq8rgAG5UmGVW5x68DD9UHSe85NzPaO1K2b9Fr5Uz7Ao
geSxnZux1/e4R/TbBGBteLRQmtHhz4lg/I62Xmzx3wM/SCYQgmhyzD7o6u6X26MLJ9QaZgGjx1J+
eShnjrGDYxVzErJMtFf8Zd1kIzQNMQKrLrKDXqbogpgQZHID3AA5YTLIJoJUq7U3JvABdKZuSqod
/S7wkcgtMYUEV0Az61s1vTIFpNRFXixhBNhUQNtxMVu4zFrai0BvQD3gU+SIJ0Cb1Z8+UtQywK+Q
r5mfcWujX2j3DsJZdysM+ugAjKWBJKbPvha6JbaK8BLUcNvLzsTUPW2JJAbCgZ1h13R6uTZ5QA6V
lmw5wtufizkOS2hEBuxvr/XreUsCr3xpHJiu/KFx7ZJTrYpnbFhRJoihibqVhefGWwu+EPxUG2oW
5rduv5uarq9huhnQPwgGiW8TaGJqK6aqq3Z22sof6NocGQ5jqZtnBFPnEF0nxqJB0SWgBVTJZApb
TkGt7Wid3JhZx6zKced7BDn6bVOM1XXsJ3kf6l0xAmAVYNRL64l2Y2PGW/7vQU03sfo8CKac//NJ
HbxUcfHy861Pfj+s1//nr9PaF3/g5QDEZxLOhXmTw4H412nteX/oWDZY5Anoq9mLzQn/92ktnD8c
ASvOt7HCBBdbj/h/WT0Yf+AwhLYNQgPUUoxQ/5PTesUwfzs+VxrGCq/ibmZA4kDG+f60LmMBhVvz
0/2S1daOQVUGGQ9Lc2epiqPYRGzy27P55MD+ACNbOKqt3v7k8rl4ixKD+/56lcm3yoAs3tM3T6Fl
9NGtNSblYV7G7Gz2Ev1UYPXyTZXwoST5dVGD/E+8MfDcIJrm/UVF76lhrK14L1tbO+2LPNkYlWMG
Gn/7zf19QKzXSwExQT2B9rKyC1YWxm/lSEV05dI4ApIw2qdTf7G0DbM9C+Jcnu/gMEM8lG5/9Ovv
Ek9Xd18/3g+XJxgbN2hmMzr8BQNqzQpp/3Z5GxgKErrX7XOJ3YYqSnMn60W7FPS1IHg1gmtPJtY5
hXr7CgDUH319/V8+U7+tJ34ArrG2YZGSTVYCC/v9D8jVaKOMMdp9NKwvOZ/EHU4d6XMOo3GDrIe2
P+oS66RhF8LVcThCcWAz056Ew8BG9saN6wzTkWcM6hHEpoj/2qX+xxbow3r/9fsI5CE3RthrZMuH
35fWNkdcobf71kuY0kH63fT25Oy9Ypy2Mq60y28eyMqL+PBACL9a3ZtxUSYh5sOCZ2OGLCmJzAYm
RnRuMVA0Au7MQQwS1dZ1UrfZdYZeFmAcyy5PyIhZnzufTnWey+3Xv0Z8+Pw8wpl089eOAy+KJPcP
vwaeZt2teMSeaQEGlk0X+3XA0d0ft8KAaGt2SYagBpAtHZqfDvYxR71ylm1fzFaGmt9LruF66M9W
LboUFL6LGcHgKHsfy6E5dJCHGe4wMKEOkwYTF+XxwdXsL6dl1WqHcj0cQwHisIvGOjpzjVJ//voW
f/mB/f7A11tkIm7wltfv8OMX2EhpYHsDMdqGEWoEVKG9uZGyme6KziEG1G2m+5pQiJWwaPjnegER
uQUeIj0PXlQe2fKAhLp/HQ1bu0R4VdwU9qDjsz07K/O/uMlyo3nCDDk6uP2Q/TSNQqJAkeJlWDRw
5amSSkfUPpr3Vt/r0PerBWkIFfC2jf3i5uvbXT/of9yti57IcGgIMel6/71po4pyNMPFflmxQ1xT
8rCf7e/CpT5+NTzTtdvUseVa42A+8pg8Rm/DxO/aAxHEjxpj7yaS5KJ0i/3mrdLzr2/qw369rlJG
K2TQsZHRxH60X3Un5lRLx+XMso7PoP0c88OmEAHsd+69n3wPHAzrEcuScTCze//4SiyYY7Pviz2j
vPgM7dF0lzl6cbNobX88mGlxUxoYbHx9ex836fX2VgoVPsU+W9DH+FGohL5e0AbtpSXjV5kpjwFV
TjWJVLQ2TESQjnk/o/F5yiXs6JUw+90L/ewJ2/wIKFYWlpP++sJ/Oyc05bjZqOfNHjWrtkltvWbd
DBXIiLDL6Ju41U9WD28SQh3WdoKp04eLjWYGDpXH3b7R3OLGShU7barco5pqI0gKKX98/Xw/jrnW
9UOAD/U8Wx3L9qN9Z409XNr6Zb3XabGW0GJoiZjXrZnAWuSkYYKh5cul4cbVJtGyiOiE2ktPZ9HR
fo1J6mWHmnDzsypK+9fB6YbXUjQQ3hMV4RmTOtppZMnvEiQ+fSPkeOGHyuLHivX9GxGlkzsigRMx
49VG30FlErlFdeKDgd9+/Xw+W/SkOfn0mziPQRd/f6nKS9u+5ZYoh7rozED2fjb0k8JIp/XQ++fV
SWKOzv7ri35yf/RNK9MNsNjB0PH9RRdltbmoEIJN0BV2rllFZ7PqnX1lR9o3QZCffF/YqTHy4GI4
nFof9sQ6mXG7xkMCvyZFZ1k6WXaKwbq3Ha22vxqkMR9wnZAxEsPaPlVeGX+z4D+7V66Ot+3qkE1i
7ft7JezPVRr0rX1pIQUgtJxEqbnxL1Bs+N+wj9d7+bD/o7qDfE0qBibkH0tbCnSsLRLsRC3OrOOp
QmTQO+h/IYQt5j19P8FLXr3gktR++0o/ec4G6RiYFnNxVu6HddR6CJBt5TT7tNXHI9OK0uukBQAG
eoBNnC0ze1eqxFQEuCvw7RV4xmy+XlWfLWUmoTZeddBS//Gql554alQbzd5KdFB64TgHJSN9W6f9
VRlrWLAXoviupvvk9bJjwh+mP3OwLf5QRK0UcL3t2TzjzPLPI6hvBlO+tgTZIel09/Udrg/xwwuG
PixcRrdMOOnS3q+lhg7Jg3pb77GV9c/Tsrsb+2+r1E8ughUlaxX/ejjsH/2nS59JzIKN017GgKEB
ynwfQ6UYouXXN/PJkxM65w4um9hs+h+fXAGwB24AG36C5XCfp0Q4AQADwo+5WTXfrI1PPg3BWUpP
5eIoanxsRbpa5cRFS/yjuOOjMvFTsfF1KtrF8coT5k/aJXZ6SMmV5jCI//cE4PKv1/M70PLZ88Q9
1rfXm13Vke9fmpZxQkkGOfsid7RNN1qvWsap9/VFPln7pLn5LH4D3PIfZ7iPp5M76W65bzWbZbhQ
NCzx1B/j14XbW95C5U39+Lvi5ZPDnG8dLjt3xlH1sYFarAS0sYjKPVY51n2Vz9qlB5f41jNrJslO
+d0Xvg5OPn4AJp0sTricHium8f5Zxky2y2JxasbUJkwcqDRRG2R4fv/Jx+DesTH4MCV8X90tjRdd
+pXCghgbCSbOsZ21fzaWUdyoTNAFdNXsHmmNNOExqOTVtlJq/9yWygwpC6AsMdJDSwz1krgI0d9S
uDQPX7+0T74ARryrPQ1nL/ObD2eT6ei9tCr4mKIBmsW3yDE3LsqUB/wxxm/yeD+51roxcjAI3hW9
5/sn5wqv8WaRU9w6WgzFQi27pdP6I3+dRfzHtwUZgBMI9IhLfjyGZh1/ylnMxf7XxKPX0e/reBlt
rCjJ9l9f6hdI+X5HtGjtGDOsQgSTKub9bWFgpyl9ivi4pv+i7sx2I0fSLP1ETHBfbubCSfomlxTa
I3RjCClCNO6kGfen78+zqwqTOejuqbsZoCqQqKzQ4k43+5dzvpPRUQ8AgZkXEGRmqcp8bwbwOYmL
I267H6qVy2dcmYajVKietDE3uOp4zr6t4bRdhqCrX/CJW8hqzRbZcmu0H//9T2tfL4O//bScQVTa
jOs49Py/vQm9u2pvhetwrOcmu+lmp/tZoT68dHqRCALyPPsYmcw/D17PzBtVFFw+ZW8PWSB7dLpu
FkvLHB5UO6D4AI/y2FbjlKBQ12cIm+EDu63lYOYzKgLh1zcznsb/4dCm4frrUcq8gFIKDwZBOcRU
8qr/7TwrtCJ4wK46ZMUGZMpZjT8Ee0aG7l2DUg4koBh2E/GgHzP1AC85aRH011sPdYnJXs1kfQlD
oB2d0+cp/Ed3iVUYyTCWbOheZZiz7Jpdm+CQtvWD+pAHTpe260bhwlqA0NWoAwGyH1zYKpD4iwwk
3Vqqn+QCwGgqzSu3jsYN1YrrglmH6nBTlkbwYJayOfdEbtyu7iJus0n1Mva8zL4vQAghStJBv8UK
Vf98QM/VfngSnknSCj9PhgAlZbginxi3IjiLqAxeLBdzFtrDHnluGyFqX47CtnS69BYOGHElFOUV
VkpwaHgPyCCcfgd6e9zK5su0WkCta7ClEqtivpbRGKM/RQGFiPonckHi5guTiNGyDe4q29j4/afu
GZHVrwjO3a3TRYhgtcmqgxgK9wXLPhANp5L+yY70dNuHxjYeoCmGJ6g21X0m++pos+0gDLkRxnPf
rvn31UaIt2tNzGbSW4wvz9ZgCCAe4TTG3DNcvLyKnvPeEfcNYl+eV7fBeBEq5DDd0Hn7odPelhog
rpJi7BDWiGAabtuK25Xpg4BD2TuluZ8mT5K5Pb9r5OYfPAgtSkqvXn8o7AEnXfTIc+lCysMoHGTa
ofK9tJl18UjVXA0MZaYfnJ31p7UMuKdNkBVVXXWvUTbByPFGXHN/MnJKuwSqGM6SFDLxpIPpNaqr
GlaSu0Xu3naxFu8KRL/3eq6DXbFUkQIvt42EyUYacVOVV+1emmjo8FaXib3Zbhy2ZvvN6Bt9ybnB
38DfQERRIj+Hg2hPhtNASq3d8HaNatRGhLOEP3zXAKGpkfOVBopisFHfgw5sjl8b8ozu+1ehJnLq
hoV1s+9QkHvhk7u0P4NhqI8NN8HTMJXq2YOddNQbTehoE8Sxa1U93dXwb0vWoY5MteWzRlS9/UHL
oh8gl/U76LvlmVGefcp6v3gBaWOkG53sxRSSWKnimeCYIhnzeTgzr0W1dmU3JU1hQwa00M+0+BrT
XAvYvG25oDEu/CiXe9zO615YPcSBsGBhnknG2YTFTuOYDvAd+12EOh4mwmoOgqwaWANcYgdrMMKP
pc9LWh0Ap/iG2HUugsSFBlRQt4XohLcqu4xbDwckkNOtxP0BFS2vpiS7qte3zVoROqMGvHHYQcdN
jpjSmrwQtE7BYQ0bDx3aOOqYZ9w61aq46lAmx3hF0HM7EAr+pvDYH5Ylt37nvWy+ROZlL4bptx9b
/yDQKHHPc3IerGjM9nhX2BRuorsgQ5PYC+ohD2I6njb2wEDGbELxgwP1gQ07d3fXfKKPTuXLsYGn
dZ43w3xkBZq9j5Zhp1M1Nyjslg2+sx/sIuVxDc6dNT32w2T/9scawSvT10Sby7D3GvtNmw5TcqPp
WUaoZdigbEiTaNXAJe5gzTperhb5f+x3ffAiZmN8c0vaPDKXvSnFkdDUyKnN6biAdPsMoRHpeFuo
ZsrZ7Ks06CYfpXPBshCZr3O/krYM4Ll2l4dGRNsbPhvr6JHHmSzBOHXfcqfBMjD2i/FhFWt+qExb
pgU04NdOyvBmwXIf94pnLXGnDTmggz0lZkPv6HhqyuEgm7xIxWLkR5di5uzB0n42POkpNJE4/XiI
7e6b1zjSiFeJWG9X1sLdZ+ZQWqmlMcnvvLmf8j31UHRZamTf5riNSZ51zrPXRYLhjAMBizfP7kFH
d9MhK+v6l0+z8jQxEvrQzdcyl6wYcIL9ZjZJJmAe3JTQ7jkgk6hwvQftcPgugQhiuRltXFVm8NRb
dXQzDGO4C2A8lfwUE4e5dHrx00cmfz90RQMLdQIAihwT06EHdMGf6+XWqgc/9iZ546msOtZLYcaN
5ZR7R1lVvEbBFV+j+gMf23GP1n1Mt83ld/WIP16qydhbte+e+nW43iDUEO8zEh623YznnnJUKOX3
ykAxXwb2cLTcGf/wOLLe7of1t2d0462xVO6JDX/3gwwNlibwwh/szlMHHQbdU2V7cIECQ/5a3WZ7
7cAUpn3fHAbbrh7GwH3VCtCIaZAUv80LYFlpLyunVyssHUNp5jcVtNc/3Mp1b8fQy2DijD4EjHLu
dguCgZO3ItDYdcxwAV1u8Ls7GBBgZxur3CltlJd6cmECrChezuPgeXbKX/DwWy3TFRNeZQ+bW+Sx
o0Y/rY2Wm418KvSyyPSfkTOYe5E5y7NqjfAgZDiloccSKbBhG7gTsjoAoUy6m3wIn7ag9deEoaYw
MHaRfCaDpX7AVNz1cWcbMj/Mg0V1qgPnN3Fo2d6tHG2iQ+lzhO4eunOQp9auu+bEiDXqTp5HUB2v
fnVxTeO4sm74AAMdnZZ6KphkuN508MUMF0yieblM66Z/SdFLiVyUdOSkIoiOHchMe5ZkSAHTJdpG
zCJV81UZo3XX+dJ7maLGuyK5p+wyVblT7fIO2xBi1GlM9Oh3PlQsf3yYss4+biGxmnYN6mWBNX2z
EsOIp82Xd91KpF1UjNuNqvk18RPQHgH8tnbahx0EgO2npg+IQ6Nq4tXQ6BOhYJQJadWg55BPPZro
BVPXk1C53a7fbjiwfksnatKNauVGN1mPnW5qfk5LxgMfZEnXGtNpGAhgwXU8XbKcpQNGK6xjA0IH
5sBrHC4Q7TvXgSY5qzdsSkB5t9EiszI0joMIXi3gPkiSenvHFIkUTWkGzilfgLiubV0i642Ko7+1
MoX3OSSi8YxjPpNSCBvfuRDmfGfPcwsRjtYxzjj9YJVx7xtsbmJofvKJNVp9KDIlb7cBFij/emr2
fTA59yWevEennLc7g7Qzzq9oYBB41bxCVXtS7OMGgDHLhP7HZIVqruGJZ799k44ykmFW4nUpev1g
zG0BfbYN2n19fYl0UK5Hz0bNG+S+Aug0Z6lTfuf24xRv7Mx6dq1yo+zHGbVjAExjYmVNfptp/wTk
LzsDjvoZSlsh7BjCvY0R8mg17QSGsIf1YShTPVLgfAEJa9+nrVE3k1RvIwjsH4GKPnS3UmoHnIEQ
Go9z6eVJrax3PDztN4dzIW2yentEffVqzIJwedvIH+S4IQzvKKYPWQ8UHVw02pbRn5NRsYUcbRpr
FQ31renrKHX9oU9FX6ubMMIDJdsq2mdijmtdqJMb5PktTQimA0Kk4QOtFrybLXtDFp6d4Ak/uk79
jE4IgK0euvPWGCiUXdFcIge+J58BQjeF+zHm5bW2W/w0svmDYjNtwLz9IPIQKBjFY2IpkpWKcGsT
1FNhahRYtRYS0RDh1cBM80WnNhA7Ck11uxaj2jVqeMW+BJbY8UbogGiGdia6/tiy8oKwBT+PzD06
5SQHjvRSrPUGsMboQXMGVgfPt7VQ4JVZlJJz7t8W1SBja2unw1QbxmHLsZ57Ux3cFuFS3y+F1312
TeMfgmZ5Glvxp7HM3Msxr9/GOZsQnIFwsdv5uY8WmyVP571e0de3KsvmVJdzeZsBDEzM/Ji7zXqu
zM482dVsktEwTAeJ6exo9Vm4G2qsDb3R6fNWZ84n7CBzP/iFxtkSUJyN4fLiXnMKef27OOhceWbJ
O6aNdN7zCs/rgrc8rYaZJ9wSipFAe1REkcKrxP8Mng9WL5kWzV00D11aXr2w9ty79yGE1JMlq09L
58PrIHr3yIk+nYUiXcEqLFzqkE8/ZqDZ6J0byR7UKV81IrufyvDbhwgv5XdoTDu395rDWIfOzTAL
naAUUXhOoulsTFYTHfOGWULrLh16NUfz3lXkYtRyar7cKMgTZ8VdV8BYGhkz5+bRtJW8i3zZA9bn
0jUNYaSGHPuzIsB4Jycx7QOrNRPesiqWnaEowTH6RHN4cHhNd1wOIRIN5Py9HmIjL73UA2helKFN
8bmsibFWal/PZQHaPuoel5IAsQ5ZVzLXpUo7tuNxFHD2+PQwYLrr9tZHp09jGg5GHOUl+rahBzKK
wGBvqMxBKEphD6+zKKfbFTP4t8Cf/BtmNGqPKnXjOfXPCkJQk0TO3N4jEiO0ggrwaFDVncjaGuN1
oCMm1iN7BOk+7PgGc0K8h9qxtodmjLXvWBngExezszhUesSNYrtULQLZ1fTvKiI1H/C23E0NBf5k
bL9cAl3QxMGxyhtyMmbb/moleKqRmL4H3JnV3jal/93JV+OmatsNovAyglA0/fFFTHZz6Vm9JOAI
74Zpemcn0O1cbb41Jc4nY2yrZJSoSu0OUZs2s/lYYVKhlx3Kh25qubcZgu/MAW951TnzTgl3PMNy
zGnMe3EwSRzh074AfHNF9Dpb+BOqIv8svXm79Jp5JSikLYhBveUQEIaVBBBZ/5qorfYDqoaThQ3h
21y0GABgVpwCk2JlpxTrx7iHNfzuTqWJXr8yUhzZ9YuhtbgJ8WTsSwG2AJucz/JQjDt7yVbYfv4H
nrk1Gbcc54mSwUfZI2mlb7KOkXTd5xHuwa6p/S6xxjaCXFkTDZL7VcD1UWw44Xm3ENgjMHVz/NJR
dLHKERBAMENT1MtwV8EaeKlhFHChtAK4m1OeCVrPU+2v4EYR2j77E1nX7axPkSv9QxtN6ucwou43
1XLXVhCigay2OzTE3YOfwd40q/7VducGgl4AAAzhbryFS36OauHviwCuYunnQMTxRY8XJVr9tJbD
jGua/jGeqyWsdt2SlzeOAE6VZfJrM9mwjLWBQJh0dEyGU302BXPV3dR0yx7evr0362VLihpPvtVM
aRcyx7LhTO6yUbtxVYzl0fbc7WuhIr0YIrDSeRO3Ru4MTw6oyT0rJmQxyOESbQXtLweVdez0hqY6
4JPHCMmDm82C5FuBPABFD6fjW5Av88Fzu/NYyv4Oha19M1XLe1Sq3zIvgn2grPY4e2rdm1tkwh6f
6/MytXC1qs6ffhvIqxrCM9rppYhW+VaFBbFD/VehAnpNrzWPtmhUYjd+HQf2Vv/ISNJIMFSOZzXN
7rnsl+nbZq9cITMkoNQWkT6KwgphEkNePpC/48bLtZfvZNbumduJx2zm8BLZVh1zsA9P3K5YNLtG
JAVezlh05dJiFHbbfdUOfJJw0WGsYwtFwdiW3buo5+U49oNgEgWfcxhzyctqrWcniD4UyQNnNUfi
ACy6f2UyHdyvDbbanSzMC9lQ2WVuK9gSrtlGewUYzqRDR0m8l3QYFgYgTCs7cLSgkd1VlcAnejKc
Us9dwSpbmTLhHxh9NyfaXnuqY1ZwOmnRrCtakOd2Xpp9y6T6FJTlN4mzIW0zSnC5hVXsrmUVF+XW
7812K09ohjDb9GH3utXtuuwoZiEv0uBhYbWrbN37gyIE3LNGayUTRlrpmOePzKzYCOBiGbqVcjAI
Smz20eInjr9ZcWY21Z5vM9+JUIuDRV7A3UL4AsHIJFdUdRBbKLFiv0f0O+Y/pwaAJwjL4dgwMdtb
kZH2mw/5WkDY2PpovJmdSMB0dL9BScZWoBTlp7S7F3NycYUS7U2+BrkDkAnE8sZyhKAQj066Nf3+
C6J687PlenzAdrXGEG8z8COdPFh+5twSRGZ/b3w4Z7uMStvZ1Rihf3dZZh0C4b5HXVenc3Q12KIc
PVlmWZ0Cw7rJWu8NL2BzCmoYJXk/vrSWVd5ULkAMHNo68Xp3S2tiXX9MJMqGh5XE3xSbN+evBu56
mJFqP1WLVyaVM/YHp6vG2wVR2rkjc2AvbVcCBOVJ3M1KhkmvoYPbldBpEOn8yw7z/M6YenBvtjEl
PhXfeeQpvaEyaI9tF0RH7WZGrAbfPdf1ZlLDDs4LI4XoZxC2NqlPvr71piX4FkUZC5s54ilsQ+rw
cW26va/5yNJO2fsMfuvDJnL/27LCld4kEx3iYsdrLebdaDAEFG2lM/4sJ6JEgQfjFt0tvIZPJrHn
xs7E9fkrZ6ub76hfICzbCxeGWulmqBvOYsz0LZd1EJuhCG76we/wTVpGcBztsj41RmTbu6BnvtN7
WnzfAtmeimAyT1d75KvFjGlfbiVkf2HKkaN12miRUbq8K2T0xyInPAKkApimABcJ4tMZhmITFG+E
MKonS7n9XYZjmosQu0cWL5xkLbhhA7dzlJWwkrMCx1DWrnxt5U91lqy45CC9qgAAU7V8DrIgcaQn
vKhcLQyEot3m+80w1EMrSvumEk33XJBGRDXRrPSCU9kRtOZPN6WPTTXOimEssUsQdo5Xw7J+zXj9
L9g/6w+z9hnNS38pvk2rxPdy5eD6l3poKALCvi0uOsQ5uit7iLRJsOT2mwvB80uPJcACrCPNjV2E
XMxge/BeGI0tvjVzPnL10nFfTIAW/a0KGjwV1uz5x743g19rjoJ241z8ytY2C2+ow/yj5bjcq4th
SRGPkXXFnZSquen8xmNSpI3+2cik+xpV9fBJpNs1VASqGM7ugR3pzFH1Pmr472CC+XHHAoRxNqL3
KkFevEI37L8A3ZnvvMkBBuM8UulsG5g54MEC2nXDDAswgEtw0o6BDAhxIZEutHTM70v7KKRjP3Xk
eN2tIBxqbsZ8bTCkQtKUumZXNZuDpl5yGZIncrzKgqNseWm2EMEkSW3odN0/fy5HTF6sQUEXewrM
/odeFwJYoDfxZzdw4s0EATF0DKJ7WK/i1iMrifFIJMVxXYLlpRUwXQ5zvUYkHWxbv7P9sexvsfuY
ZDLpJdcAyGcEE8LMskNQsyYlU0bqp6noiDp28VTtiW5oJNwOp3pyzCYrT1UoZB4PU6jIASwVQTxb
3eDGEZHLZMPmUy/GwgHho1kKcSFIRJP1ip4tIqT0JsD/+YSJejh0Yw1RcwhGXhBN8BydGHKjjPK/
s9w9T2lh7VmYUVnUmtUtqT683kTZ8s0FqRNPjDSy74zh6aAjo3P3ozWb760O9Jn5eUFYTFG9mksx
lZhk2TNBCiD1g6DpTz2Pw521LuvZ94oxv4lY994xkOXLl8Q2cGqzsQyHiOeUjl7cLi0PZoxAHyEe
frAfELcEfJEiuyUyAnlWPxXHUPiscZtgzT4sIysu3lqgaZgImZtS5TN4goxFg5SWDC2nuDMjDKgm
MIqnoO6gc+TwS+pkyEeexowUhl+mDvlH5Yj8MjIaf2UigE2Y4BES+doKbju+q/65mJvhswCMFjCi
cyC928gyvdbpn5lqGjR3a+sneYjLA8LSNL8o01FvPRlNMclb4Ss9gw8EPwP+W5XRbat86gMQWCAC
CC0iXEFzXrE2pR4XYHkA7XbZuC9kgVpMk7NuLgZ15cBBesfngBCfheFsCWS6QsPoWAC8QGsIlgej
E4IrG4PZ/N5h2g/jakAByASLJ0tNhfsaMqEnra13eCP6AruVD/GeN5OMuJspR57rrEqLRxQW3LsM
g+v7HHVr0k+hvI1wu32LhkZUewLvXLgNCx/6jfebAWhNJAgKhlWeEYh5r05f8xBov/tR2YP/y3dk
cZFgvRhDrjPHgzmgehwMl3AhgkmwKW6gw1d2DNjQdlV71akUHdSlxKu86FlKg0cepDoJjx0Jlfia
2RzttTuitpoKz4FwACnyNZsiqz4yo5pfDOBdRxOBw73DwuCJ9Sgw7ZkHl2tB3MrAr55WrOTPZRRK
0nRgnP+i2ZnJ5ZoGPhv5gASZgmAjMiMyWiqzATndgTo6g3ILsKCNN+aI36t1s6mz2s7WJxwp8pGr
qPehO5eiOBEwURxVGGTqkvH5qOOZFce7rHi0S7ZXd03Jp3MlUHaPGZhTt1yz72yneDkDy16b+1mH
K0WHzDZA5mK7RjOyuB4RoH11WJ/slLwEjnu/c3iE++L6+SbCZ+zvyA9gMY+DaX8VsxBwqBs4lBaQ
Zjvmm/BFI1CZlQNJczdHtnoanHVmFYVpbF9cT+aGC2APeX+5mB7O0qhpu0dighY2RxZ0RYp6bqDS
518zcYbcTFzNLZ5MxWuA7vebDkTrvZeVqnJaSOkzRGWufp1Q8SYRUUpKYSNphlRd+2G82oVf3cth
mQ790Lcn0+hawGOGeR42yXvBJdf5BFiGDLlxnEOuW/gzkRs4bk74XNxXns8ZmW8O55wnWg4Rszec
V1pK80AqFP6rzJCPiuf7vr+CoGfsKekgveloEFISdws1dUzKGy8SCId6uAmmVgPHaRomrY0RCuO8
1ma17tqWB84GWuFCmyqmg22zcyVGq6fYNpmSHiTrmgsL0y3cFUAy4NIAkSzYmFbIm4exf146i89i
o/zofurAf/I6+EfRY44rHWyHyaxakC34KM8t+wRcZyGyItvqvGeXp/tQwoHPqMta72fFhUKVDE3w
SBTkbVErPV1YhXJlYUozksZF/UfxUBwJgHeOY7F4+yLzeFQmNrQxCZRlPDcoHHemXGeMkoNP3ai4
pOCZom901uqJQssA4BVmPLwDoSXUph1ezRjrIxcm1aF9Qxs/3q/9BEeik+6yk1oj4y8WC5jacD+C
sgasYFo7n7jL2DAWJNDdYpzHcdZnRhP8Nh74MBL+sAqRu9xTAtbBxBlvNBrctRg8N/tPodq/ZXF/
bmv+83dcMLaWz3+mK/9fxikffrfXAGL99y91/Wn+9bX+H8lPRgvzL1XdNZ75LwHKO6BNP9VfLfBX
tOk/PPDhH77puFdaMLpyAMRIVuY/45Nt+w9Ev3hbsHNilENr9S9XHVBi+2onCEwXOwMKXb7cP1x1
QIlxi1zV11c0wp9E2H/HA/83xUyAk9Rzrj+ciUDJRu/8N1yqO+diRg7B2AR+5/3klHYCfcpl56Fa
84BBfaEaKEVA5iS8ht8lOn/BRw5AXQLCu3jzw9630gl4051y8+vzCA634UypLREX9rB9t1yGJLFH
AjfdDFxP8tr4nwl4WTxug8FeVHTqKtE/bk7DRDnKM5dFStixYJN4qR9Gw2OcYWG8YuWl6Cq4s+iw
Y64U61dv8eYUUPZfC7mKyyA2vu2UcVjtFOEUJjSWKiCPRfy2rRIDdpl1hDeVPcqBGahmzeo28O5t
p76X3vDdABK4zOEty+BLWSw7etJknqigSAgGK5iyEEwJ70hZQR0pJHYo0o/8//KkLBzQTItnnvow
2wCMeM7wbQGh+uHZrypqvSsg32b2Tj5PlMe4bdMw4Ngwu5/sopDmchiGxU3XRy9muTwgBKPvKoZ0
s/iblCVoXLtUE4hpLSFVDUebbnt4Im2PVydQane16AEoXPkrLnkabK47sqGD0fmesfhZm/qkyGO7
xmbAcZvYD5EWveRgwyrpvdv9Ev1guj/t86FAMkTszuIlbev2qDDCjIydOftOYBU4EelUxu/ZXl1w
KfkKeF/VYG3chYZuwZXDUshRGzNeUDgZitmafJAI/8ZLrpS6K0JgWES8O+6FIKbgMDRdcFOVLBTt
shgZGk5qogNAOzb4g3xh2pCtSbki1dp1+rro8AuisxSzZ0DvtYSAn2snxzvcESXtaCundWS1I3xf
pyW96wMDX0Zn7HL3MxtFmAR/4siqMAlMMX+Z4K3okiZxpNjMKlBdIkg9222+wOcgvF2mBZ2xmcel
JyIG8Q3td9DqYw+YLdaNlp8r0lLKOa/tqaTr8j6jIU4z0X1m7jinxSLGL+z2NqFzbrDXAuU7SK56
Dc9gyBa4AkvLfBJ6JckEwTBPUSxa0f4aFh+0GfuMN1sFY3Nklcc61WKa8+DQclsEYWjeYOwy6peK
HPW6gMV6MzsSbSGiet63ZepdvducMHiH56zfFIEvH2vDt951K0xcZDXQUQllNuUOwzowJ3o+7x50
/sqlzlrj0yFim2dM2tEL8qHJius6wOEvKqk/dLaN6OFILEAhJ5TdphK/WL6vfDgacd5FJK+XmIVS
VvXlb+3SUDEhXNSFOYIgVUaP/OqTua6UsB2cwktbufVvKrf5M3CUKe8s0Lbqo7za12I56+YAnQqu
ahkgJTjI0K16BqOtCI9Bn1kuu/ESvD//Fepm0avznYeH35HTiflWLzy0RwBzievxy2ZJgnmqW0Ra
Y5GfSqBc+tRCPAtvLUiiceMxT4DEww6L3KNct7HNBwBDTaBnFr4DIuKjYzDlumxFmPssyQa4guyl
5BrLgdTzu00PdDS1Mg03XTIicROR5WJI7IIh6c7NNlQ9o4UoIG6qmRpOakfZlOXXkwblt0NnA3BR
3mUWH2uW61el06y1cywcHruza3UmmX+tWaUoT3OT2Vg0NjvHD0d1YCAUEhvrEK+9H2c/oxQQo+OT
CJhZHdsIs+vS2fWY9Ump5/scm4KVVisdSMIJ67dp5NJ/HQn7GdvEAo4Eea0Jo08wGsSSaRQd8ooN
cQDNDQ3ghBkNH+GOvsk00eXx6i893J3h1I2EIcZR1RRy3y5R8D1ia7Ad5bQ6eaIgQeo9+UmTdbLN
ZjN3tpA9SadoDKCfYcOsz84K+fdsmKKZL3U2NlUqvLE5MIgPx29LpZ07MrS0CRGPNOQroThrjz49
yrwjUM8y9or90MJ+X3R2ir1RWAeHzy1axtysrmz3bLYSz/GJLYPzmf/eel9paNKspu8Dv639S4BT
QqaAX4sTC9nFjC02pxA6si50U1hMvocqamEswuhxHk7z4jU/I9gFF9HPE6Sk6E++M5LpHVcAeRT8
xcnar5OuaNiWYbrputYtYjpPPpLaHPIlHlTdeycjQhoaY/pCGlr7V5XLYJTuu2pgx6RXaG4F+nNV
UVI1Sw1IgVUcfkeDxaBR+pdZe1WRIKhj+8OljlbSsEbgi9vEMpfxDvnvO2c0mFd6nK2aXGo0djun
vloaGCQNy56q2Q7iWSKjTNzNgZGJ+lC/r+OVhBh1cMP2LKODIQ4LUQaUyoVFPrC7bhYomVxGdPQS
tYMvSAwA1dQHKs2qrf1V6376GGkz8rgfR58nVgvvkjOs+M1iEMzmhP8fkG8ziTFxs54div3UR3xx
q6aVSUyGE0+l5xCtLCuy72jgPWTyTrVetmye38Dvsmu2Byhmli7aRBez/cEewKyZVsz5nHTEnJyn
MtM31YSNEii5gBtQt3WeH0LXIxnQrrd8P2Vt9sMLXjMPUA+gzfFXvai1ugsnd3nhenIcREGVxLXk
Z9Gni9wVL+s2gO5dr+MFOc72a8G5LJiNBix8jGrMgEc7jf/Ebtv5dBg35+iSvYF5nzl3n2EDjhu1
gmpJPBceXG0I4o7BSj80QSsvGnIr04LvK81dwCZs9qNdNFg+FXTofHlidn65QRYMCQpf592G21Gk
gxsgPmxXHyugW8qZow+Bf51UcB++Mtgd7s5hSr3uYZCWUMC2FrpaFw3BsAu9viGbDGXvY6tdFGgR
zeLnohswIsHMDjUeIKITGt2avEmOb3MbmZBsU8decxmHFtOWoKoeHdX3NZGLlWDvgGG0j2WwCZ6m
IFKEV65FOcZ2zTIn0c3CJkZtlntmc7gCBCI3yI/xbM37tQvCPOaCNpZkdtr+gWRhIlozmHDvfGaj
X5uGHw7ekdjunbeGCrZahs6J83CeALjacnmsTLd5GHLH+ok5rOUDuTHPRd6mBkYqjM/XdOO6pGlU
1B4L6k9k7Uy8yNZENsMzXE8rzmgYJm66mXDHdpHe0LUys/oY+BMigLhCi6qaKMsd9p7cjf9sJv6t
pus2/6Q8br+GvzdL/3uv9L/u/z8LdLma/v/rtup2/dnUP9VfWCX8hf/squiK/sCiAK0GV43poPT/
Z1cFxcQKrsAEnFvXMdXVAvBPVkn4BxarEKcto1DsY9cAg390VdEfEZpSL8KRi5kbl5L/77BKrt/9
L14KkwQKbs/oT7tfxEf1r84PyW0VuG6LaTQkBI0zKWapA8zDDv4nz4PtO/+Hh4tmwuNiDGz0nBDV
/mbcIOwlwl3WENmVbajctL3Z296wJxqlelP1Pdh3x9qPFQCVMzSO643JOAFlidyIwqSIcOOAQ3LY
tW5nP64yUG8u9N41LigmP83ZVd+ZPXbVy0YKw4BMidj1WDYdo0Y1IVPaE0dSO0nfuVXOVTPC6Q1c
GfABJyx+ok3oFAqa1fZIQyg7aSU9gbdkAwS0IsQ6MefALt9eQzddixN54nPfr0jJFeRL9JtshJpj
hSiMeL2mjYKEZdd/cHQey9EiaRR9IiKAhAS2VZSX99KG+NWS8JCYxOTTz6nZ9GJ6olWGyvzMvee2
zaYsq+TG48X8qzOBvN/qFTuWljr/l1c8WxyyVfeMe33+ZZ/lQUEqVHii7RiTA3/VuVkqwMIgeb30
nzNWyz5cS1kD/vZHcRjMmunYoPEEoAnckmC3MrNnDjRWEHELbu0/NWXRJx4FbW9Kb3ZhgtoCdK0m
Ouq+X9Q1RI/MBMbafOc9fhKVfmapILIGaYnnIv/pQaoNRe6026JrpneVcwkwrMvkCzUwMkTcP+Tk
5knavw62O7y5K0ufbKkY+vdGAFQjdYJo2tb2eUmZ5xhyJSeyshsA9mYTBNQkcWur5dsC0gH8WiTC
2YC7B2I767q9b/OZytMJ+hq9yOQwPOMMsxoqXjaysmS9smHPivotU3b90wlv6TekE3LT2+GgPiQ9
0wuNj4Y9tYRdupVhUdwaiSv8fgqQl7C0Siy9CVPb/wECzEWwFoH+HvrO/vBt1T2sqwHKOKO/yLZD
NaA8ZpCs/wJygRxY33OEOnVY8xMc72E+hzqR/onq01p+/c65Jg8SsfK3TIVzqnLZYvlxncrajn7A
3drTov6aea2mzaS70tv4NFXJuZ56eUnEZFocLcU1VQe5KwCO0oJ+C65zRfkyLaHC6lLAyMtyaZ/W
dRz+G6gqqg2UXaRQdRJl0X5kXgdOg3gJdW3OJ2uL4TDEyleX4p6+pENWatn6icq8+Bj7wq3PNAXM
SxYJ5jOZCADc+PUQwsFVJMChsKiLhKDKkr/LbKhClp2UOju4KaSmh1JOJWGtoPCqLYZHrW5NQMDI
0U+hKDcelmkm76GPLytXy9M6IPGhhLjKC3iom0cMJpIfW1QF/wUFbfoOfSk/XG0zoqWgstGsIRsP
IfcvBEVsVeERpNoPBtWrP7cobIulZsoBo2/+FlO1fnZLbaHDdMaM9Ly1D6++Yvuq0cvnnI4fQ/JP
K9zsNgjZBK1VjR5SIujyNiyp1RS3OsVHU1FZMWOxHZIXOAZG685Cz3MnsyAb0fsgy4qHpMU7NEuP
Y0M5yO62qB6TgyvE+pkyCwrYggRJvwU2PLD/iJgUtBLdaTJcQ9qAh2LphkZyYQ0cvpPkCsK6CehR
0Af4zk1qed5ZWWJ8iWpvDGO8/rkhEqazSJlGyfs6zlcJOSF9aDsWrB5AU0Yz3dkhmvDdOrrDz7Cg
dTitHG/wZErbfCRlCSs1WJn6x9EyW69dJZfkEGXMjPYpuMVs20MxNntOzmU89jyRSyyxlbzzZ/lM
YWG3KrbsMDtovkyEJKgA0M64Gmh+GM79Y8pxY71OWQu49hptyJwFXW69Y1Ye3EdOhDiybzu0IURN
g5/NgkQ/YsBY0RwqHDcbOOIe07wkrxktZZqgjKDxOW9Xe8KW4UtNuKO9EtEQQ//OX8OWgBn2jmr8
JsocPYCtLInpuqez33pa0SQvg68wyATqGwsQz/UogcvvsrrFXFB3A+rkdY7IJdHjwDWTFsoBxpcR
arnN2Al8mTJJnN0odHFbBwgmNrYvi0MxK8/ed/kUVSdXSVTqQeiY/8JpaB+atSbagfgMVJJ9VQNC
njjTzD4UGNX2+XV1si+wAkYbINDZcMLLowkNgGpDCdq5SlwBguaR9cmMG8Kdl3fP4MTcOBBlPoOG
nI+4wA41bHv2IdAGk4WDeyAzwtv0VB4LWkueDBwIU9vEfKb1UyhrlTIiDRDVEJEEplmlTgGucPGz
r3KJho+8bsBtj5lkICHg492nVMGMUu3E/Wdytsac+P4oD9EYsagrmKX8eX4wIM0KF5+An1HXJ/Bo
lTjnBMxEl4bvjnicxRnqnY/D9GZsRUHB7qZo9SSwckQMfcXcSfqQGjc0NhhtQK2rDStIYOmhDmkQ
PTN4MI6MpLuQlkJelLRiDOKBKHjsKUXNGrsE/beTV47rlpbKN9iJIl650a791Fol9EjZIgjZsuov
bxbFyRkrvWBxhIqcFFuPYx+80djIR9FGLjxyHCKfaeCN/9qmc6dLM6eDPs6qCzV1UtU1O9KCONbw
37OkWzhzd5gKijd7TcgOyUDVr8xBZWrdezD313ObywYvVEXfuwVvb32noI0yJPBJzSJ3pq2n3etb
veNq6K9BamS6cECXO4Nw4N6nMrJPJJpiBK3cvJe7wNWST2Yokj8pc8H4zjfz0Sv7iO+v0t0z+/UU
DileHRcPTETBQyaOT0jKDGL7YNp5Gij7EMAgUpnJ9BGDS+OaLmvFLUMptxtSN5zQ7Tjh94TJgXs5
Ip+1GER9ThovIGWzzC+rZxUWMpMCge/QmfUXNcr62pYcx3arvuXowQbob8fB9XEVsCHtt2sb9p/o
0K3PAYUuQUM1lrn+nHn1vFV+kZ2wMNhbnUMBXcWy99qARSC2XETN0TFU1Qle+3jWEmPCBksT/3as
HfvXl4wIk+tpm1GJuKR2wI/clOgQPdSEaflnyCnfajR78ezPyCbZbTOhSPxyp40hxIJxCm9dWNq/
cZTxq2PWt1zKsrBta2uuywAOe/kq1uBY6+ihnNhxVokT7LTdipid+D3dL1OYdCQYV4qH2vYHVFKa
EmijQfcbqo+MsM0epkeYjRabsJFGGVtfe6qzJUEc5XDOkfggnzzjlG8KEwSh5jwLW0cSg6L6Hskg
LMAN4AezW4qZZzgkBMeNcucbsIW/RViziJ1JIsg3zrWrl4H8DOuGQx0lbu1xUTDi61h1rnseLlKY
ZOfw8QCRwVbK/HEOHFrmBetNGrnvNQjd/UA0Ed25sZOP2S3y3RIEJ428eznWNgXipvRt75d1cn3X
eWl+dKxpuurA/v/Vct/G9YJXOJjLHlYsycxD7jkE1lhC3zLkAqEXLUP1T6Zp9DUSK9UFltgUExcq
LtG7LmG6Q8ZPcucbgoNtdAfIwUlEK2wvID+m1EcwatahJMUrjmbs1CofzT5ANPNoytE6tin0hr56
sGrzFcHyf+50Wl408zYefmLK8rx7KswoeirBckIaFJQxFKdij5a5I4apgW3HUCQAl2ra99ZDoYWu
KW5xtGJsGGr3bWCV4FITYaMlFs66JdKnfBFG3HRKG/6PQc06FEM2Z2i7c3T3lszVSQPwezR0e2jz
INCeVruwDsor44UpeqxbNPVitCB5+HJHZtodlAMeKENtskwcvMIMbFpzv92Y2v8rtD1tmAavT/Pg
fFHAA5a10Rgc6U2mw2AhR57Tho+eQO6RQcRkk6IT6NfFrqtH6HRUd6WK9loUyXG0OAS006k/f7TW
W68nHra1EyarJK51RxvQESc2ozvZhcRKtRN68LTGnGM1LzZHcHnFzWbFhvZgPrZ1tyvC+rtvBs6X
1MJkpcTBNn5GkU4xaoNR3GI5GA9dw/GAABWhvC/jIjP3oc4ZrOPdvIB/eEI79uhgnSUFWXhMOhrn
Tq61dZgYm3Jwv4soPzdp/zPk1c5AjiX4rVG73JHewWLI4q26Oq/Z+kJO6Bve8OHiQA1Aar8ihi4+
o849tcL88z33e3UG1lpZaRHhAhdhIzr2Ray6sjhSmCGyzv8T84yuYQlJD/ZJwxt5Am9Xi78ceowe
3asAGRchzUdAeFOinGsqeGhU3AbM55ExMojhSo/Y1OvmhurOPSm5Nvu5agEzz+V+8uo3/NnzaZIZ
6wcN0bgzxPb1/YhiaBLoqQzhBCMmzQ0Rv94hn8gDIkLq20P4kYuM0CHQcvccSV9ZML1I7YzLNs3Q
UsVr3gjQ/eg+bqOmRBU9YOOpKUeZAlYKvABLVTvAUNOUz1oFD2PuPDb9clV7MpPc6a5O7vJAPnRh
Ze1HYNzo/hI+b1u4v8Zfe6RooR0dgqj5GurhEtgDn3XJzyvK7XeB8m63uInZBnAILhbje3jUzk/O
wO2g8cZjJ2nsf5QON/x2ks3sp5+hZR3TaHpoZch0eBgJjeEm8/09CeXTpXf9hghyWLybdEKq7mnz
zKjxA4kn3VOXsChwi3mfO1b0TxOzXm9ITdLoTolwOFUD0nb6A5f3UMqA99WM7/UQ3aBYpwUW4R75
w6/hMsm2QdYPsWytk1bMAI3bbaM6fKDgS2Oo39tetXobBNCzayc48MskGlp4tzIqR1Dj3glIs3WG
YPKbB6pAesj/5NfS3vVFSNqHbj9MCVgL/3vFfgDop/PJbD949cPw3M3taRGB3FXaWqgdqJMuZYvl
2SCeioVIqp2F6RdrH4s7v6lIUknkYez5yv2IIDY8JjkI8CjoLo2SF6LEP5NlwWgYyP/Gawy4Pf9E
cI4vnRrvQ3eems2IZvhiWc5jKk1x2624VqRe9vQL+94Ljw7BPtvcLQMwlGt+56bi0IN6YUZLLBiS
5vCeepu8ioDSthitD5ch8kbOFevkHGd8aVdPa5B6XEWl9yEozij2qmMCWhvu86NZ23PfW3ySUGOY
cLIS3rYYjrGo/KVmvmHhlh5cjPIrV5nK8JOvtOPpcszXCppz3tPsSW9B21pj/PSKgk2+mm+waIm4
Mc77OupsR73mUL9aSU+eXl0NR3TdF0yqDrtP4DdfLrnDW4xWdkxcEQr5Vk+nTBQDa/s+NTkTVyLm
I/Tr93VlNzc1q9iPAmU5oO9pjWv8hp88TfpDD0GHki5/CBvy8pqhprOoozsDGnDylBN77ClhuTMC
uwL0P6wCydV+HdvisaR3wbUedvZjlU0/RCvGdWSbTVuKcdfjCuETzeJOpHdY/r+VkfowO9atakb2
eLgtPlTmP+oZvxgP8A2CCOslamR6oyQq7TYqzUfeVubXNYJHgnBNj2nCo0fkYjSsHE1N0LXbCMZ4
ti8WYf+WGm81uzR+vuO9WGhDQ0OWjHbCT0OE2DFwYSBkRTRw/nesX8z4gaBv8ekiJIPrCFO10x5C
THWXrp1w6I63pUmfx6Lg7Sf116zVvFklWsO0/k76hvWwuWEA/+41TvuAtt7/kIuXxdqu352qexHo
C+h2TcZCcvrrALXckgqwJ8B+3mjpYtTP9W+W2OPZYt4CT2CbSHWeHe+jtMbD5Hr+wRcrY5J2wKDn
87QO7RVg4qpdUS7l/axD6zUy2Z2Fii0OGTFtapqvfTe7fC3TGOLKrVvxBIKZ1nhJR24uloKTT4qe
Q7YXTWMJojdPPqm5y82Y5Y9iZoPo6uzddnRFWUtEUz+WkEbWcx/qo+VcUS9qUNspYaOWFeNdouev
urN+mdLqjT30pKjMlGsNyuHYYubPBxbm3HJT851mGOKQJd9WmMasyGronRXTBhg9486rUBYOIR7f
eJRzge5FKmL2wr9yRukYNUOCRzO/ijuxlq7BjBSO6QwjPIcMl0h1N/Sh/7g2A9TO1hf3XbP1B/40
78Zzb2z+9iZCJbFrHft+9PCwJc1UXy3pudgYDGpY5dBDRh0uMpzVJqodunQMM/zkj6gP232CKYLj
oE+zC6Z9bjVr2Pl9HlNgvZQBhpR4TlnuXdiwm6e0EqepzDI2IRqZii+W30B2894KeWuAGu/Q36Ad
8caT6y8vkGQS9zp4DWJkKiAp2mNt+NSM8Jkjr6Y5TCzUYxzGBPRm3cPsajZbU49DoA866xggY91B
x0i2V/Z3GRde6e6BX3LHIrvg5TcgaFqxQ7PtxZOT+C/KcEAtGdtlL8rFkehCE4d5amN8XU17a6v8
pvOnZyQjMWvbQ+uwBhNy/Y1oUrbDyPjiurENdymj7k1fL/b1TfHyfebLwBYEkQIZrbZIfSqsmUlX
PDNeZxzYrIy/pqktvtbOaZpdXxuuK/ZHm2Luu6Olr9oktAy4BAcdd7bPorep7bMU6VmlAW15Zv7s
BgGpy9BQe4c1Gt8HxnS3fplar2Y2R1Qtb5M3/QfVZRclnKTXtpFTCe0GKWeOZpTKd4LXPXnp/fCJ
7UaIMMnp0Ja2MGEBxZDYlin9NYX4kSKrZAaxZB6j9zS6hHNEqzR6zD+SNmBYW2gMRgO9CRbULdF1
U5y78l+0hObSNvMfVq19015tT7BPTzoKYQxU42/jKAg0c/lCDtVhWtp3Q74ljASDMVUdE1rGf6tL
OVUj4O6VU0JvIOkItI85h3bwWnfFqSdEtFRGoHps3O00OPFcMqy0sqvtM82bl9mvm21FPegpj8l8
+cHhwLwudT74JtedGzj3NRdwtdJoLoJkMvLKGG+Hs8cIoDi443BZNIODrijw3o6C+VRalTa4HDPR
mDXmErmZOJd4es9d0/8l0YgiE5DXR5X+/9BLp/4mn/Bclmv+RZdm74g1mwAhrTf1PHzAhF7jaMrg
E1RZ+FiXar5tuFX6GSVwx2AmQpmM+MzJ9gYiAmWnvDeMDZ7bfr1oP3DuACVmeG8dfY/l/hl6B7/i
rm23V4NmqrnLm2h9sjlTUUQ/MCa8z4eMLhHKz+FKEXxLAvsPjd2RqClSVez7NWLmBs39rWtde8sB
7G59rd+FivDKRPV7EE7BqZ8gRnCE2qwo2kPRE+M9w+1YCXLZjHRMpHcRHpuOp1TydYionV+DSTGq
Yv3GQpiVfYo5EAfwi+wqly4bAAAMn/Ip6qCn0Eh04G6Mc3TSdUCAIR67yQsvoZ67+0A5Z90V1Wvt
e+3P0As0My5Wjk2Tlfs86lp6Q3IGo0z+43puUCeF1DJ2u9bou4OBKNXiHj3VSOyTDSHb5xSsVTs2
G5gojHL92u/urYSCau+W0U8Ik4ku1Tr6S5jezXbvMDaNol3N/mRbV6SLR9jiD5lrnF3nsKdI0DLv
zNgCHiqW7sBw8o2Eyhl7J3Gw0TXgMQrnnxUly41cXE1KSpfCjKrGr1rhJdwSy07u56gnRMbJdGBM
oLCLJOcgqH6FrNCEz8co6r+Xa8JwJ4fhrQO3UW6tkC5m5yt3IuxxCDu0+ImwEVPhGLOoOogGTrsS
7yOyo3daCDiBsuYT61JqTd9arKvO0ArrbS6vtIIWYCQSP+d7tW0UdUW74l+YzXbW3fqMoQS+sOP7
3oUBC6M5nBLNhyfpuRNld/8ZOaevhWtTGzI6t8GfUP7NtFbsy8186ml2eYpWtU8s21wrfeJPNiNy
kCfuP71Vc18ecqd+bsMm2hZN9m8txYpsI1iw23veMmNKYlXEMn8cdpJoZTwrHQzyTnEz91lUxcZO
c56zxtx43JrxOlBs9n5f/bkm/CgcR2zbRIQb6OE/IxnNDFbFVmRoD4keqV8IK1UxycL5MStw5qbI
sM5eRtz1FKzjD+Zx/9BnjPlgAo5PqTJjDL1qvls8PFO0m0TwjnUJMC1JSXBNm/eGLgQ94XeUotjs
7eGQOs4OATQr3MWSd3junWOneWgnK2lODiFrGyc0tGhr4wxMWKGm7CfZJs+qHLxPpydDbc7/rU36
WMJy3xE2OJBymR57OyFulhUpcnDXuSxB/kdKm45R2vwnk/YbM3mxJ7L9GUNFGytYMS/pkKRfiZO9
sB6899PisSoq+VqaVZNJakZ4AN0bS0K+SMuQOy7upwXLbIrtUW114r63jXhn8DagkUn+MxCl+IqH
g+xoGzd5F/7LChxGiDx4gTVYCX+55gYviPUWH5FnHcjy1pnZ+jmYGuOs019QMLqdcNzvunT0r62U
3221l/mnZnb+hXlS8uNF9OLnWO67WR2kbGidouwmDXGKD3WRv7eAcYeieOrZAsbAflDE4dMCWpF1
lL8eeCvBDxRZkV5RoEjrrpnGXRXYzWUFzITnel9qJqG1vfd0+aABDjwEi2aYmJtyHyzijBC02i32
DF2Y+d3AZ3Si8DtNg7wHFFKivrLGjtiJfHmb8SRv/GCOiCGExl13iJSbEOZOu3oE+fbK5nBPg72P
3LCDQHqN7v5biuzJclyWAZ23L3I0tDw5T3Ty/iacKNjEILP9wnNycVrrsETi1Ab60pUkcW2tBAM4
/tS+2Go1vegSigqSsBMoMw1LojIs7BfvMa+zS5CZY6GK7gj4gFUNvo0z1huxY68T7EpdMudK2OWR
FSieuiV00FXN8/pVsZC+wyjMf3bGI5H24k4s5XdNSc12YX4j6RwdNPm+P7MvWHJFwYBhRavwbAed
OA1R84Dn4yQjqzgXsnU/MFsXsG7shjCI8GrZUHbRgGBhoIDyogcEJbNPkarsljHi/NSonu4voUZj
mOu6/gGLTf/Ea9U/km0mvJTO34sscDGQhUPzHY65FW5IZaGQkewKm12Ku4st+jpGtCmKsqQLZnYD
Cf4JkqNMEgBZsftf2ymbmT7y2sOTfpnvs5K840qFNN6N2x/4hS7ndW2rO8tlW81tzFhu8LA3tt4A
kQHs98YMg/fnK04vhg7/sIdR1MPsvUMIBZxUlVbwMnbKRqKVOOJQLmnwuJCNzD0iB+9b9DkcxmAN
6v+ioZ2OrNmY4NT8ABtPQquCYo+2KQ3itvFulLdYlzFv/hsNyc+DQD2rW0nr4VNzhnndPRu3eI98
lyV8FWQ7N/KPLAK5PUVKwWrX9bMmm5fydSkQnNH8J0WjXkGoLZ8WhpeP3ls+zewRGyfqqzxJu/65
qQ1FHI4Tzv6pWJEQyMLPbnujWkXdhexg44UGWF5ZWZO9J6w6+WyXYXobVphmSxL1HzB40IB1LWAR
EAlpx8rD856s1mVI47KYDuIow6XJSqcIv4KSGPV4qJR54VPhuFkmpukkkVHWOoqclW07yeaz6zzG
hlNSSPpU5LTSa/v/guvho81yyAsAVIPNf87uvF1p2Be6IAmOJP4yefR4fmJ6DQt1ZBXlP5m95CHH
mgxQZy13/qCt3YjJbluLQZ3dMvHe2TlhnhzW96Yf6nuTptwfA16I/4wQN1OR4rq32pBvqRoFusLK
/yDuDdqKMwxsXBbzotIlg9NkdzF+KDbfCTfZJ57s4TEpdPqgZf+WJA1HSc8SGGe+LPNbj/QNm+iw
2T/aTqYPOJd4MDtsytKdHDD+OBqIXBkWomhXOzvZHPpU8q05LHJOLmK1qGBmA9GBPuy2A5Nb9SWN
DYD3kxfy9BXgV2IKnfLGGoOOAWyZvCAjIbyF6DdzKmTX3TqIU85AX/be4MGvmaijOKzzo1santzU
0a9BpRz275APfW63XSut70I7x362/4gN1TEK6MdssnsGeoAsMhviWYzZUX31i6ZUX+V1NlEH9Jqo
H59BGRQxFUq1gauGiNOJEuwM1jR8lhYO6aoZLipf3TuXX+iviGT6Qa0f4uJ1m4FPIKsPCLkJQ2om
MHpzSDXq1zn+tETO7StsjTFuyIQ/geyHMDdbcXqNlw3GEKQQfCUmSWt6h7zwULsszPyxvrEs1mIe
ZzGhrNq0v2LUuCWY/uLmRkHvVEwnRefrC+35tHWuUYVNwq4bS8J+cMv1tYQhUmw4WIlMW6o1VoaA
vx72wH0YhPN/hcsay8/YDPVRcm3YESemSNe/O7AssADE/B4WUvxZ3UCCnNtmHynQj3em8sWPdm1f
3xRdYLZD5iwvqGP8c1FCj7+yXbO3hPPsuATgoLp2CQ8EubSvYe6ZIvbh2G3R75S898jutryALtrO
SQ6iIWBc8KDLBs9AjeATlANChh7/LWv5LxrkfuWIW+2npXNKdAn5X1N6fF8N+R67QpA6ianD2YoF
/jmR1OVWW6L6a5Sj/01rlR2JbSeXFbzzXTED2EtW1Eve+GLVY3ALZGvcTUwjgMMU1BShESpBrrSs
LNRXnIn5MBZXm4uONvzTutOoE14ilDuvlpezcLXWBSMQamvuAuOgW0q88W7RS1azZE7cNyShBRIs
1x48llZueW/hS+F3jwDiQnFjbEq7hfVnbgzXVd02CR1nZs1n25v9T2mi67qqrwS9Q1ael8Tk2zzj
+NiSuYWeayL+GFbBatgPAhbOLmM9qmcC8Wi5wiXCoZnaBWJt3LoWWL/GxGNKOC37aayeLEKbbO/T
p0tpdWe0Cbm9FYOgepXDd6WW+T5rHTLSE34SzZhGNxZw8p3E6g0EbA7/c4ppuiAqNQt67ooVKyzH
Tea5ADZcBtEduZ6um77bpPjd9gnTiFSHD2goIsAgzNBoQ60VxOE1bpr3Y6JdChL1piRNDHTreF2h
FkhzC4mHI5yX+eS2KXbcevigZeuxmUBGWb2cq7uXZ6U91ofMInHqryRqlk+QTLqzy2QIyZhsGNp5
94iIYsArKWMpS2LKQMsDXChon2yb6Z0rSS3Ch7F01BgmnI9W167cP1jJN8z+BO4V2imHWe62xxKx
832MHcj3uy3BQV8D2CLkWi7yFlq2N1YQwyGxTfiXhJFCAtQiztuEFoBsnvAy/ZfR+TBECSsP6EP2
Ungj5oqIjcq2TJAxXOc9EHuqhGk3WcrsRzCxXVizoi5nZFag6wiWOM+0vaf2pAZEZoKz3eQ1VrA2
eQcBSH01L6KkXUaB9mIlw3LGTYp0YLwqhchMfbBRLh16Itb+IYLO36XsrHcHhYS3lZGJPtn3Fne2
BweLs8KO3pjh0g65/XSXjanDzILIVyhuo+dkzMjQdWDWE+chrJz3bHGzJ7TS3sbyEJKDwxusH0ac
/SV1SnlfLdFPYw+veY74wcmcX7wv4xFPh8STjo9stKF1FM5AFrzZeSzKYomqTO0dNlrIPkT5PbPG
7Fg2MfMVT/Sjl1EXNyCJWcteYSCbaB1oVGW9xn44/KRe9KwYm58McLsJLfTdHDBKCtIfEAHTFxzc
H+GM0UM+4gRCZAc50ka7x5Ks2U1ZsfPwHh2gynxQnAVPZuqsryhzNBdfHU89ASUhSWMWdpE9zoMX
hXN457lJemwQZm98MYQgR+EHk9TCQyoAbqzb0gtKgoqK7zKxq/M8WZ+mFn81F9cJ7KwCYrleS76X
VUT6XpVFe1Gzfw4XRG/QnU7zUOMYcUWGUDbbJNq/A0bSvQerf7FAI+d6ObfTyhBjBaCBTx+RHLJj
yGoQR5AJsYykD3SVe0MzuhKVXq5MTBglMwhYPKCzs8Pek2Pr6GOw2keqvFkLiWZnqZ/WJXuGSLzE
YxsdSGAK/C0RF/yQEzKJxJYyofm3eLN5KCEEYUe+505vfsqBWHIOFvQzcHuLp5mR6alIlXr0Vckr
dmtHtszbYStHIcgz1xEjg6RS5MEDio6iPjBTdy99WXHtMFezZnMum8SmBeFXscEn2bxpX2BF6ysr
e6VaqM5J2/8NrZ/tZVJbAJHsShSbayYRxrLAXe9zfDcxGSfZB6Kd5l4umeNt7Lnvw51m/Gk2Oocg
DY+cppcfue3fjh0sE5dK724WTfnSuflAeSR9zt+6q5EJ43NYdqguRyYKVnchMTXO0ada7YdQVzu/
ryzA5XQmih6iMOphVPMdFOSd6TSoEo0kUIllvVV27Z/TOejVLeLmBUxj5GAgcJcWe4eBUzjs0/B6
n2VWso4MAApc6cNYwa/lUGV9lVbJ9F9uLTRcYVuJ/FsxnzfcHvgY+OoBAdZ/yqry+pTTXdDTTcae
HvwsGPu4TIR67aJueSw4PP0voer2OZrz8XVcFJnz6XQNLK5Ll+9hWgNytyCv9N0Ox0TzOEyetmCy
JU3zA/Uyq65Hrswv+WTDLHfL3J5OeYkOYm8TgZycmkG59o4MWLoKejBoTl6xgFAnuQyOQU8cfQS9
UI11LNF2Nnsrl67AKx9F7W0zeA4+tLGU7mlaaqgJmSEW81YsDUOwCmpdRinhZOEbwjD5w6zf4qrv
vJavpOvXFySDrDSy0YAgu0a8jr81NxP3pcXajXEY3HswZ5NxGHJKt97LtXXDuM8nP7wASsXzaU1h
MH3h9LCbW1VW1fPohvo5L3vW/GHPNctdw5I/9ui6nYusciwdyNtd8QKG019jxBGhYZ9VjtF2TdkY
Hae0cKJHRhQjPQVTevBb2Yh0DtM+PwsLzTjoX6ws/r5xGwXgMkxL9ycXlv+GFLPiEmyuGskycex2
GyToO+OeGaCNEbBcV5Z6Hl2LSIm/JORZR58SaU9+W6a0NLxir/4Rc9bdBoOT2YhdLQ+3XtoyeNfE
qf1VBbpIVBVh+dBiUIWI4xghj9jMch45s2InUMyLqnOEo/Y6MQDciqRz9el4S02zCWwba8+ao1E6
5rZKx41E9Gcf66wP1n3IMKkH2VTa3f3S1c67bzc5W+KlIGKzhSTL2EPDFjzANlyrLQ8RFAZOiiGE
sj2CIKN+Q1QqcoyIMSZRdwCYkENk30bQ91Ak5TKVuK3MmP8pYpy7OBgFsq0ax6F8KdqiY0zqiPym
UtqVG5/HwD0NrYK6zabJoAcXa5Oh7je1vuTGK1Ws6NzkfcMCwbqvcrMOx8itDFZG9qWEX6NBDyEv
eqV/RPC6AA/uMjEUx1m4IaxU1pAMFxvnf+ydyXLcWJZtfyUtxw9haO5FM6iJw+E9G2cjiZrAKIpC
3/f4+lpgRFWSDKVYerN69jItwzIiKMIBv7jNOXuvTesrrirnc2v0Fvwq2zQKkrSDipUZ9aGAYIw3
4IhwdAD2g62EbTcb3i9ggTIqdLEGYialr6VTEUgTsTWiqG73TmLKYCssIkVWs+wV7buTkSjbcfyp
Y3FBHEVQfzZIjJ0eWvDnPsqjOjj5STBGe+SN83jLBqBgNx77drfgdfqMnZuFHnwdiMyU4GFUOW4U
1kx92/PI4kuw/B2DV9Fac9/7ZlueCuib38qh07RNi9hJrIeoVuAaFUjiPiN5JTXMLGjxsLwiRHPZ
nWIBKeOpxnw1+cFD6KBkRgBJV/yeYTacfT8tUziOZTKDnkPXexnHsZhOeOacgek0Cb5SOMlhHRUO
EFajLawfva2N4rNd11bJJqtKi3NYhUmOxbZWl5o2kkxIJYJvQRLfQcoFqxFDM0JSBSCPgCJUvgXe
c3G7UJaVLVwZA6xNVcKCBWQ45S4WkYD2MKafwKOfl4VXacjcQJG4kN3nMiVRjATrQB8PdWqm002J
zZ36vU73kc3hiHqX0g5tiC+TSTLPfYn0bdjFI57MC5EL1CoSdlW06VBhSr4D9K/bMTN1iFy4m0E/
2UHzXZpOP64btaJDrgxhT0ZLZDfGPqhLMawpVw9nxNFj7cVh5Fz2gWjGS4rUXYBimLxB+EsorZ77
IRiLowYR+A4pN80zniUbGEU1VXYI2IWdMy7SMd1as0RtaUq2Im4fhXWIRRB6oNeCbQMfbVQcpZDg
t49jB72PJ7uIUCOw2Eh+0E/ZhzrwEZU5VSs/lWySgt2oKi32ZNVSHS9sakt4PY6NfifLkmXMbDQW
aR0N/+D6adExQFhyTTdu6+khRONauXOoJgbSx7hvt4iRx24jC2JyDzEJq2IDjj5l96FIn3xGPAeU
OGgWP3M+RQWVd2Nbuq1TaplnqMH8ZCLcDVmnSbtYi3a07x3F6S4KXUNKmaaVVl1OnW3oe8ZxEm3a
pjAfhcyM1NPiFPvxhGai35UcpZ94TGNFfzSxvxWYjJ8EcFLkwkKR18h+BO8y15qvnKhptoMzGIOX
yihKr6IU/pJH6bvriFwJUguR4MgZBLWkbtywI2dW/efiYfv/br5/Lr60f+/mW4Vd+5i/NvMtP//f
weMgUECaICy15YI7+S8zH8HjlrRVtkC6wTEIt99rMx+lYsTROpIxzL4af+gvM9+SSU40Kf/F0Gpi
j/mt4HFUJW/cfIquCfL6gKS8M9YFVG4EfjB9J03qBQXwonVkOImOSL3KdmQB1Qd94f/VOXAfl/oH
5QxBAu60lFu19j5K7eSTosrPoZAxaCynRMqStiN4KXT9dgzD2grP5Kv2KYUZq8eLbaIMs4E5l+uQ
SubDqJXhV8xl5o2tEI9p0UojP2tRwWiwg7EA385DQx21xVYTnFhz5KGBfk+Hy9Lw1KQTJtcccYKb
xGpLdYCQEsQOnBYOsteDT5Wt+9POyPF8cMoLfaJy9KreaKKcbsxaTtG1oueR7ipGldLtrS0H08U8
xUj4zamV6y5tkB5Hws7vkkyLl3PGfI3WcDgYDsIv30hrVxUVFvPZzC+oZ6Vf4edNB0ko5glsc7Qz
x25w0WPiBEHIWrgaTq5vftfkeH8pvlX1PLBdCIuLJszGY5ClIGM1fYu7QZwDi7J1ZWUoILWWxAGq
VOQKyWrUd8MA6iVn7+CwZ6sF4ozKRuBHq97eTVIu5AkzMkGeKMUuCQJxgkVYHTlfNGcOW7cVbaqd
7wcd/hZ13jroxGlMUFQJhLwgj3188umyU/OZpkuRNP2BiJnJSxNF3JW2lV/NktosnRXCWwxTcdaZ
3VefCfOWhypFfwLKo7X2U6EEKF1KK99niRiBLvXalU3f617F67mx5sWxUiTzGRYC1kkzSRuPCS0a
1yzyzQ1SGOr3Wr+UAhuHU5YyhvOW2JFiNSqpYPyo1bGK2x3QY8C0dCz2VONbMG0JvoFAFZ8tg0g3
1tPPCiayI3UisYQ/B5+B3WAAmpmoV0lfcXItK7DSLQYRQP7hTiyB9NghYVdk5ueYORw8eSh2ltnR
TCdsimoYMAG0MArNJ1ADmcI5XJGDgUSmsv2Bojo3Qz2zEN9ben1YEIKp3JNTEHlTZGtbpxZYqEpT
TBdUBZSj0SX0Jueuo2maTABnIMcOqr6DsgoAj4Nrdz2Yin8TzRIK6yw1Vp/AT2EXzzTTr7ppDMAQ
hCmpSC3sbizmMoZEAQx9OOZhpl2AYp8/WVKxbGjUWV/uugDER1pL9S5yTGXeRjnFYvZaNCalpQrt
pgZuaNF6Iq253cDg14Cx4wZR+JNVQHU9IVQpC2VxGLCSb/KAHKS1AQjprC9YDwI7ra0K5YnXbqhU
FM6yZacWlxeRTu4EN1l0VHA1qO8Wxr2tgcAu27FC5542iPhC6QZks+qQAzNQBSYgJPh0bfiKQIYJ
2EbZDA1hYEfbeqielHtVM/KLtF+q80Or3ghZ6ExK6PVx06CsWAFeGvam7OXeQFT9w5oc/xxoflav
p7LV7xDRtOzM01bX1qEGbhEehzIWEDX9+qqSthbAP9YCuaLMrydbhQzup06xMHnZyE9XTauk14ju
pkOXxmgy42iRkY9Ngxsa1lVxNeuaci5M3dpQ4UHJJ8Og2aqo4lFvswvGPzAooGtiOr4rqHDjwDwc
aF9bOy7Q+ThDTk+PYoVq2Dj2gWnwpsaDLa4ZXNNJJ2fAp5Y5U9JLzFqpwADFDvJOXUdBEtGmathb
HQ38itdtGjPmzApYdUrrXKPs0+unCeC65rZ2QjhFiQVv6zSZtYed4aOXH5L0ElGxdVL7Cl90SpGF
hukk1lkgEXKNISw6veoy0lGatsXt2Cp7fBzAmWLyjY+2jJpTZitQL+H4TbyPPSphzrDwF/R7K7Ki
W9PJxofSNqtvNjtHBFxS0Xe9Pw7Pv781+R/Q3f4XcdukZZmCaHaBmJvcYWEsMIB/v0e5J4Hn+fs/
btvH9rn5x0UENuAfVx3Zi1Ee/GOPUyb/3rzewfz01/+5pQHw9Yeq6jhSYQ2YUjeWzOE/sW+ayfaE
F85ySApd9i1v9jQ6NUKwbo6hGxbY6f/e0yjqH8gYVG6GeQEoq0N8xG8hCt5SA8DHgYeyVDY7qm3p
zMlsn14Hq9NFzoKew/pD1QMm6utQ3uBxvkRReVSq6nkA4F3M860PhXaLK8yNRYb/oKJ2G2M/qnPj
+6tHzS57Cor8dRLt25DYvz4PRHfbRsGnw7Z7+3mGuhXKNPXBA4K6JX+CQLCXv7D6o8iFbLQih+KD
jFNt4TD8K/OSR8g+QTqOIJWWp87O8+1FG4OuIfYS424ylaPUai/LUGEGE6pbohhSr+ZowCE0y1wi
Qj5xPPqT7QGVI3gufnLTSxzl6+uzZ4MRsWRV4ty0waW8vX4W5h2PdLRv8Hdg4+ipDxvTRgCqM5W9
KlS5yiNgR8hA979+2n+/sAQkwSAjwB0fuLZ8G0+PNwz05j/+qf2fmhY7B1LDuNHZca4NC+3TsFAV
qNXfIlnfEFNxK7VyVxXi4ddX1hinr2+aEcwXbCDeAOvqWKZhvrt23AvcyHWYnZMVRAj+d3Hxdb8n
ocANtrjXTvKSzs9lu7PX5t7cR1tzXx/NvXVJWXeNM8AlzdJd/vnyc1i1dvmuXV3XO7zUO8fT98zi
K2pe/OBT7z5dm+t8pz7UR3KB1hb/Ov42PEzX6ZGe+nm8kRfBvvS0y/kyODn343m4LsB2XlPrXIES
WLHlWVle7T1d80ufnnAHeKMLuWdluNH6zAbY5di+8V3fHfh/xkrZmV69VrfqtvDUbb8hiuVHvK88
WFmus3N2ch1vix2ObSLk5u/qpbafbsar8Uo5Zkd8pyf9Qtmp2+kwuJXXuUCtPG2P8p7fb3vAoTbg
a3bssC+N/fKbEB24P3ZHLDYr27XWy4+xru2qY7NL3Vukzq7tGvtw67tyb16GW+eu2dFn/GAML2ew
V4P4r+9ThzziGMxnjKe3YwmIE/E6aC/Om/XVHYjHY+UW2+Dcf4NqZYD1QIlRepR8x+O8owq/ijza
o6t0M+8ir9jyox4tyM3z9vIA3GlVu7fTatjh/XHpy63I9fOSNT1EN+WR0+9c5xeT5g6rM/tLmvDw
SO6da/zNyFuUNR3FdbDJ3eXP7na/HrhiIWH+62V9uU+2ZJZqaprDHPzCYXn1zpQiIy6iN7Iz9YoA
s9BgH8YeRbNToGdb2hAFPpNVENjfWrVF2P/ylyw8hF0W7l/+rpmGhzzom22VIcYqLSzJ9JTQGCDJ
cO0eK8fK1Cp172ugRmhEHF7+osXtU6iXgWt1vKEq23bk80wNvEZiCeK5AkSuHnxu4OAEzV9/yQt8
CLOP0Ohf/+zl5ypqRR+MAPl2Nnl5MlIyj+qsawuTdFlrXj0Z6PIjMYw1JhehHRShwGUJb+I2PNnZ
s9K2t0j3af8nl4aiXehyvm0iezNX+56sqpncn6WlrH4PQuOUi+HOismdKJxzZUUHLXGOGCs/d0uP
qOF8nH+LxIC5OdsVI/6kqd5EdXfpFCbq00/gAWxPM5xrwSGiIt5yRfd0a7LV97sR1FsCoznygBB6
BbbvpPNaIqP8gNqvZaIq7Hep73iOqq6FaI/kS12RWbvSKmhWeX5L5u5hQFf760H1bgV6eXS2xoMT
Fo9uYcS+fXRZjKhf17PwDPZTgArmUKFztERqo7ZWc8S/qcnrqTU3I069Dy6+LKmvBjTfGF8YK+AC
gUUirr9bfTiKUfJsNZ8+ez4u+2gY8DO1N1EbsyfZrSLRCz1q6dYHA+bdeFl2ZUQQapCbOCtp4v2b
JAdUfuMg56u40Z+TjEStsK+yzUzasR80EmcbJdjZgWjsxI22/eCRv706AiHbcDSLBo7mIN5nf/j2
kZei84O842yH2kUnMTG4iTM7OdJAJ9XJV9INpaB+1criooCnHUFDvEhksek1kKCOaVyYIn8kvDlf
A1pIcfUTpIbT4C6z6vjw64/6809q6sJydFTkL+zeV+8VLY+oSNk/3FHueaAUhvRcVTkdGNYxb6IH
9MerIqrydYpf8YOxId7O6rZYzrFSqIvzxtBNCvBvn5I2ZLWtt11xTnOExcPge2CF9ps1LksaxRTd
F9SRoHQxN5doC0uUwfn9lKfdMcjxNw1V55zQFuyCOmyPvdC+2FM+nFuKWdu6TmAAL39rFmHlSTFQ
6Z+saNuq031HkefSkOqVXYn4bLWlf4/gZ6bVRMLHwSGK97bQQkxgCPBWdCXUdYgw2W2GvCesL1fp
9TTtDUCrS9Xs5Rot5P3Ll/JbFdz/wTHpfxuMTfAa/PujkfuYfSu+v2VcL3/iv2hs1h8mJxldgiFz
jGWH8NdZR4VxbbDVE/DyLfbYrAx/wdg0QZGW15+DiAWLTTL5/IvFxiQNjQ8mNecmS/+9g87bPT71
EUdgKeUcZpmmpfMh3w5kp2oyRCtjt8ulxBpUpd2aSOjai0bazbph1JdU/gG9hhLdskk252Sn4adX
D+v6zzn19eFmKUa/mmpfPoRhUUPmtULTIY13HyK3YSdAt2p3yAGWFqcK5BOTFEtPOEFKg0uk3gxV
2X8j2TKle9sONGx7JFyEEeXRfZagWvj1R4J38O4z8YKrUtM592DJ5Jz8bulxZDAy6SQ43UorVdlN
2dCTcK8sudNhlX0Zh0XHmsMIcTGEpy40KjhPEQSMYT0KvQZ7BOCocntNt4ZNoihN5E4DKKHHQVbB
D6nZlGuwsWOUQttmlVuL6kvo0umZiX8oCG7Tg+5pKKOa7Z2gzoRZy8jtXRvY0c2oF3q60yAdVxeG
nwAhV1rD+TI1in1KrfqZ5Sz8YUD9yKGzMDOe2Z35gRelAEgXL8kwepNtK+YhTwrMW9iqq3gXaZV9
qTo91UVn0DQsDYk9BkctGMxsW8iR5FUKUB0NYGI7WYhnQjMOSapr3y0bmAn0ytDhluqpiTxd+Fnj
tRnIkbXTESSwCn38UJt+dHIgJLJd8siaAgpmOyXD97RaOom0nh8Co6Dipqe48DdamM0h4DtJubit
k+6U+VnxRSlBXq6dxkF8Ips5+tryS+GtkKlHMk+txw5H45DPI4OOaAN0W5mxEpla7vXKpA+YCR2x
pEXJ+1GRLG14gfJmUfjRI+UeUB9xrFTYaQQjGzWsc9IZPfg49be5wTqNzLKto10CFaA8xYaWQR4v
iegAyFcTAg0HoLpuqPpF8GM5xuG6G/QrIFPTsx8ZLV3TaSRLsY6QrrDFUAQEZF/d47AostMwBeJh
qOced12Pz06IOiH/JTfp7Jq69gm/bNgSNKfExGf1xlONePlyUrC4UPIbsnsRotJ0G6emICfNgHjg
abSUS5JRM5LqYl8nVFVQft9AVyYzPtJinj/k+KMuWhVGKJ8hPfY+uT5uwReN9tAsMbnEbYa9oB61
+VtXLQgKNOdKRPWfi66whXZoV6zhriQfgrtmk7CVJlzQLYJT1V4PZkOAKE3O/I7ZDLqF44ck0Nkj
4le3ZfgFsafkohV3c5kG+omsJXBzNeBzmGG1OWHA7KmFHu0yH8S6GOJpwf6WQGRjUjcuuyyr4TIE
c4vCbgw5SaZmqOMIsKcfnajnE+68Cg2QjTzDU/H8FpRy295az5gDDAyeBZJEZ+xkv6qUqT61kwzk
eYTwMq3EmOWRq5WwU/m8pLPZoQUvWw0/lVm6seLhmUkcvyjAM6+TZftIy/0WyoMbg9aXtvMN4Um/
N9DWXgyF/tT66N/qA+hh/SJBC4Q2CKKgTWs3mMYfFiJYBH8qjACywFA8DisVfhYZb7DGJe9UlJhr
DIvf1XKksUPyIg9oktFhbptNXlsXJao+yHbp2sxGtgb9Kbbod/vaXYF/e1ICphHV5XOs2liQbR6A
NyyiDojXpgzLCMv4neo0NySGrwucPWOYZCeLkLSCQBBeCcQUgBCBDWtDof1oIzF+semh6EQs2rYM
d1Tzi67hi8PPE2iKN/R0ra2R3xOfHHM41BbaCwPXOg55Ke7swKfcK5E0ORgPHIw3SW6xbSosnrLa
4XwWDhiWqXCTqj4SEJauZR0irFdu1KLuVkoVrNvZORf20Hh5NEEyJCZrFY/j1zqDdhHb5VkrKL2H
k/zcEIZaqekVBgvMW0ObbGnf449tSt8t8mQ+5kJc5foXOVCJj7TdDKSoTjT1+xz8qHQtILUBQ1Fa
YIlFXoeEA3vMEYZnc4EfVVslQxZ90pzy3i+pujTphhD1eN3FRbfuRFlBNpjbBBkwEJAyHOk5ZMNe
Gnib6oZ1A/jzmf7dvV8bZ9nkB1ogZHS3B5TT5Q9MEomnwd178NWxwfZBBjk9GQytQzdj+ajSrSEz
xyOL9ibraEMYJmj7frptAkg+qW/fKaO+mTLoNwHUnlucqyu9AOCnDt6koUzaRFiuVaP8EYAnWlti
uhGltnEmJEslhPDVlFc4v0qj2zvjdNUoI2UcwtA7xznjTvk8QFFYtgs208qJrfInzcxu/cWTbTCQ
7REnMwl30tWapH2c5+jSLOMrMgSUTTg92fV3DVZk1dQXDrRI1PzTtvGd4mT7kKB3Q4wmrXGa6osy
aMe4QKtBFMwOzvZVoxPRtDKiuf82kS/nWjUZGmaj3itZuG36/LJDz/eV/rDqpaXKyZkcTC9Xe1wn
YP1Ed6G1Hb5ntNCFRloVBzF4V7BxNk6OdQkAyec+qB4csHGWfXYoEGMON0+lEZxSVBCg5gVCP+oz
an1IdPLmLfEAF4LsIvIZZwy6SCRzhLwzDAsnV4AOkdik0GmqkvQ0WMHV1AXxYRbOF200qi3mrWGh
30N1UyEJ4gh3qrMatfVzWwraMHHU5qfYLzb07lKXKWw7Fta9jyT/AuTtSTeIjbDU8h5OyOy26G1n
+nt4EdDolFFP8G6hr+00Hm8qgXSVT67Ubhs0d3nZUkLlezVWhe2ndwoWK9wPX2bF2aPse8j0cN/3
2D8DszfRGWnI7Wqw3dKXoNdMs9PPo9pc232WAIgAwW3smFgNlFQOpoFPjhkjV4+AX85kmdYaOUw6
+Ow6crasKDhjgr0aI4Ud/E+TqeKjr5odPYrp2CvNvVOgVs1mZ92MyP0B1i2ayPK6JuGSKHWq8Pxr
GWG+QL252L9Z71VzvIh9tUiOGY3aVaXLO82K001jRoegFoJkRCv6DgDm2NVQ2A2a5+pMM3cQdrCm
ylJYiSB8JLSyLTatEKMgmCiYe7l+oZPThM0CCijhUvPgVYEf4RAytSdu8Mqss2xLz4JkkUDe5wYh
a0g+f1QK4ZWTgWnFDbAigi7dYsiJtrjFj1OpHjRO78fRVK7Yjlmf9WR61of6WFewB/JeuaA6ZV+P
BWHCtMtPTL/5dSTL6smxId6NqX+FfRKYRp1vLGm5cNI/NYq+mcMRz25ADrEaMDewD8VA1u1YvGq3
d6SrW+QLYC1ZiD0/QL2vR+uLKvqTBrmGNxkTQWGwS6Mfm1B36Mq7KB/2C6pRJDkLiz49xkqRXMsg
u0aJG+vruhwYaxJmElWqieaHCJ7wAp2sOPSGrDuYRf0pZ/lyDdHvEEd8n2Q2bVtNIDUyAl76GZOr
dkUeS/glxwJdq+xmrBLfk1rqiptN7aohzOSxw3bHtC/3aitBBuEJPDSJfZzUwAOUsZ4JWLy3iBG+
nXAosg0tmvJTOhKlS39xhDOCZzl+VhrC9Vaxkvrxps2i+DzUU1i64Fr9kPBDSomtnxjGVjQdW9m0
qCA1yN7CpUHaON7+IrMfYmuMHkhXCwjzURv7qm4H5UdcAUHYqQ1vPEw8Opmd0Q3Wiv1OQoukgUWw
J5MMbrqNJK7cJqoVsd/CaoKopWjmL3ZeZl9sc+QYYCjDQ6DbGJvhZMIxVNPnPJ3H+8oHEliWqEpW
AwrPkzEYGdTPqRaQPcgURr8RlR2GunhgauxhJfMs7TBZg64Xj4GjsHPHMZGgF59NYw+jjq5KNDc4
JKPEmbrtZAwllmj0BSsBPBT9cjvEPsKWNvQsHm15kVt5yvtihQvwsF6MPWBjqtska2FFWwSDBZvK
H6tH3JPqE5oaqHiYIaLPWiBQxZp27SScNTJ1n8dKcjX1Tn0VOzVUzU5LU+WSZNsy3bQ2J+bt3LXj
bUnQ4n3fArlxI1/FTRkQwHQETUR2MD1v6FA9kg6YMDPa/NUY6BiHYRiMbhK0MGOsJBh6ohED1cLL
ZlecaFS7vXaSqWSXrOiB7jaJYp+jzh/ZQvkFiBBiMCtUzurEnMEWKV9LqTDuihAdxYEg7PmzKHxs
2qqvKc8a1l3pJnnYnacY1fC6YRNIdwVaJgYZRDf4wFE4pO6MZ8nGLTMqt5ipvhEwmp0IacauO4j9
aGeK6ZWW0l2nsgq/86Z3HahOq/apaFUEJqm1HX/rMuZFt8rMYdtOQfY828gHVtYwdt0lZxKTmQrS
uO+h80iwsmkDWVUiQUe5q8B8Z5g1koFK0JLJuO4CMV0aBFvp6yEfJs6nSU3aScZm+FvlyK5xk3qK
lasyNiA06H6EGbXqga7kxJTqaD0aFFuG2ZXk04OSzHa+ZvoP2aBgU8Mnmq+AJqLbTQRbbHeI5o5K
dFhF35Iw0qM1GVmUqNI8oVavDoJDA3E18suAyArtREwelJfoXX9BkFCer8MgNDFit2qmEBKkQdBB
49vNXySG01sTOLgKTDPgPFL1BtYdJ7SzdkeO8VitM7ZLdyphHrcVMNtvGVXVhxDvVugqPYKifWAs
BLmh7qrnKrJRkCtN5n+tjR643kR43w9AK+j4ZVT0X2lFlCbJSDJ9YIYi00HleONgA1YFaxl+I+Zi
aVdPfVr4z0GKKM+tjYF5D7YxWKUKfHu+rhUoqV6vV3RtMyLF6lUQRtVjMCV4AZCRqvSPK4cVNkhk
fm0GMYfgGUXcSiGg/lzbfbsQiwesFlbTNL1L6bv6JGOzHjY2tsfHoJaJ41ZV7xxlOE+jC+1joBY5
m+oD15/p3mFyKj8olrwthmKvIKXNlrZu0iemV2u/6xMbuqL2Sdvh1Ul1f19A9cGKo8Him+pg/eu6
zNIr+VdR/q9LOSZdJrIIkEO+66ZhAbEBtJjNLuZH0OqRQm/pCKt+9ypSg2VsUZSydPSV766CnkbT
MyzflGcN2op6TTASqIYPrrL8lrf3IiktsXuk8mWpqBb496/q14qRyLK2lXJH94GYYqfDDo2torue
MWvcRxwf7sCQj1e/fW8GR0+Lay4tbN14e9WUzULWOn2+m02OdSo8D1ymSyL171/GNFScABQ3EWss
5bVXN4ebxulGEqR2UZhFMIPzhScwJqdfX+Unj5AmBcPBFuZL1sXbqyiJHmJ/0ZsdedXDJney6c70
tX4/xQ57RT/UVgCckg/6Dn8f7qgRcETQnbc53hvvhrsDjYiFFaOFruBzIeEcSHwjJheUQOv9+v7e
9qCW4U7nEIKdo5o0v0zzXTNGxgKzgbqchYjDfTaTmPqTEA3GTdzpyrk3OzidRh42GxwD9vj7L5uk
Z20gALER5GjvhooWdX2rsDTu1DmNDrEzUguJpu6DdtdPXmmep2obvNBCMDLffofVPKp6VTXQk2qy
XO3JfAgcCHa/fpA/uYjJfxYdNd+d/f5WAs5JRJrlzBtjztGdUupnu4l/f2Qwa1CW121TYFhw3o2M
thmriZA2tL2moOqRtfKqy2K0g12UfNBv/1vNnEkXCZRtYcOVqKbf31EEOVfNq7ABiqnWw6qK8JSp
8QBt2zbL9pY+M/o73SrM+3AyOLmN1KK+G/EUZ6uC80blJhYW3Q+mtL+PV75DWhlodXgvnPfCmTlu
W/ySUbNjyftmT52X9oQkmvbTZAbPGnqiVaZUH8w02k8vajN2WFOkZlnvBpDeZVopQantSl7XjYBf
dCFAcBx0otMOI03Uc93YiacXreNB76NtWqbzsQxD/cowUutgC44AkVUNl6lVULHXM0NdtljDhlzh
5IM3ehkC7yZ9FPwqHWWWS9teNGyv50UMWCRfN7zRBBr3a5Ne6xWiKvSwRuuXF4ixQBT/euj/fboi
Fw/N7OIgQP7+0uh4NRNLdjo6uuh+l4OQ2OZV4Ww0qZa7iZ/+81X+rebf/5thTIsA8N/3/27r6B+n
xzxh5D7nbdRO++//8c/lj/zZALS1P5b3lB6bynL4Z+jSnx1Ay/kDqQyzBeGw6p+twb8agM4fTIi0
Ftgd8KdU5sb/7gDKP2iSLdsTxImI8ywpfkfq+G54CIwXfCppMzkuEruXTver4VFS2NXRtI+eVvfy
7EAfOLbIbEiCiLNh8+qpXP+90fdu8P95LRQwqEQETc3382M0QlaATjt6FhQnWhZKfjGTgrrz+zK4
TmL9IwHhz+7NAgdE2BQT/9+GvjWCQc6tkpJr0QA7G9ipZxlry8JH+mAVezcJvdwayg30qkj2lpf7
7XstIktpdFOn/OH4zrWmNPW3zp+6OwsLm7aq4ChcLMjliUZi3Vjer5/rzy6ONcjSuLRu0Gd+e3Ga
MU4zVcrocWrIdwYRLtDycARfxXoE91NqzbWqx/YemGj89OtLv1tYX+7bIYZZchs6chkG/ev5TA80
jL+WTvCvEmcXupklO6Psog+Wb23ptr6aNpfL0CeF5oj/UYW38O4OrXRK5VSQEZ9qYwJZoO1O9lDE
2xIA2W29DKkgyiEzYm1Mrs2mwwiftROB4X33kS7oJ3dMW5jxhMgYt+qLZunVC+O3gvjMTB09/PXJ
WoH/QyJkUVz8+rm+kz5ZL3e8rO9ooTXdZKP/9sEGGP9pYvCd6vYwz5tMS4hVrVIszDFS4K/CMTPi
GMh/DTfYx8FVsFsN7jQ7bbUPHv67TfbLJ1kEWMw6NtORs4y+VzdMFpfT058fPadrzB3V3uCTaAdx
VLoxeIqGntx5jho3v77/nz1lNjhMSnzllmO+u6htVwNUjXTyVJ+w0sBh+zA5wfb3L8IXaEhDkBrz
t4s4WEISqqi9R5vdX4FjgZdYlv8XAwbbzKInV5lfmejfPr+aHlA4JMuAMZwQwV4Qu61vph+cSn7y
wDjPsRtk47nIFt7vgkBgmT28W29MEn8N0qVEJJk5H8zgPxkLKOGY5OxFnsx+6929WGnPgc8fvLax
DU/Tgn4Jd4iK+4nD4FqOeJNNi4DyX39Py2999/YbOgsdYjimGfX9qR9OF1DLuuEJDqD4BOYTiI3M
OSppYh/M4y/75nfXYiQIjXKGwXdlLjPRq9GeEtSXZ83ce11EXRm8dGQ82jZ5tGsIluC1tFlU+XbU
eir5CgUqwqesKX6Ga9lchVrsA3pN8HPv7UJLwg/G60+eg0Oio6Mtbk+oQe9eijnGvUuRE6G1bLVD
Njj5Ris65zAIPfzgi/7J/MMXuUj/HXQwTEPvvum2V4mSGofJs01gb0a5ZX25i5T+oKnBCaRbuJKx
5WVleEwUv1r9+gv/22CmkmSx2dWZYQ0kie9utO98bdJsWNyDJQN31n3sFrb4qJj0t+0I7BA0y4yn
RXoEevHtV41spCY4oSQUHmSNW2DkW6GcoO5PaO7WsBXv1zdFDt37ccwJHlc0RSVY4vDc3hVFsGzN
M1l6hQcDzWjddCQuySUwBe1BE7a+4YaAg78TWEwJng4sgZFaakXRTi1RT67MQQUCFTSMxg3S1Sk4
6GqH526szI7Ibk2nktT2xZMf0CFedzad0U1KzDTekKTBlh5DGBCQ/tCiuPi4FYCmURPEBBH7WrTx
c7QNWxELa1i39JlQpweZcQ4JrI/JFsvUT1Zs06BPbT/8knWpprt6xGK87rIlXKhNca+4zeK99WKQ
R/p9XSujAwdV2vHaysFnrs1ej8NrjKfFdJyRYNvXFbGDhjfBhMZhIeLwCa0FQDl7QmBC03Qqdrno
aQqRJt3dNqMW3ya2T9qcrhFNTQvAcrLbvI+jBnQxJbsSW6uQwbqye6aIkkJNQJQk+ZWrtjGD3O1o
8F/ZdZTA74ThfZ2rBnVjuzOrx9TH+whVOcoJ+LO4ENpLekK+tOJHv6USvaQCTc+EBMREUqpp8wzf
RJ+9jklX3SmBCMM9rYPoFHcOnI6M71p6ytITnKqeouwqsROCwBPkQeJS74i/OlYS+vZJWuXcTSvT
nmC2rwLYpOnlf7J3Zs1x41gW/i/zjg5wAUFGTMxDZiq1OUlZluyyXxheuRMESYDLr5+T1TVdSlip
jMLzPLarAwmBuFguzv2OwHMl3SnNerjFRdrV4A2WHcrnUEuAHDTrHADCEfnVLQC7A711U9J+Cbxx
Rb1nUQHm3sH581sGU+/81kHNIQD5a1PswZqCLQHyI8AJenhyHMdOg8AIWkV5RStMlEcdSV3e8dEl
70NYZjs7kQqcpYCzAcQwxDsdZBo9zhzbyhlptZnDQen92MsCLyRhFn3tAtCTr/t5hLye1CHyEjoY
C3KnKwlEIAxl1LhtoakGU0Iv6f2iceSDxUwNMxAMMp4qp9IHgRokQHEPQAXFuyyWHbWbAbJ9QCmy
198RV+LZ08NoPgFtiiqAsFUoL/bWqh9B1PJV0uAO7e8ycIMzvG6S7lMFng+Y3HWW06s2m92k0GkB
h1MknXYkV+0vnAGWT1js8va6YPnwOVtaFGaCHwG1z+geTeJBSpXZdd+ESJ/Aw7v4PiLfPkGzsoxf
wYJhIEIeD9eQ1Dd4NcAKgIdrYEI+gOaGNuZOltBtwF2ovIF7o9wzKDeCD7NHiAfeaVguO2QnUlTH
HCUzD+u8AnO88V1IeXejp/x9BAIFKIwdZOeYEXQY1BY2o4TtKCx7oDHDC7+CRIHW4a0IgwkTGYsC
bCrcWpJ4XIBG+c4zCZEJDBkB7IsC1T13AYyt/8izdng/axTXQVTlHdcK+MVi/nYpBHiEYaYj+PI8
ArcQCxf8Mhnc4JRisCJx83QEjnpMPwHaBwI6DjZ1uFdR5v47Zf3/aYX/Ot62z6cVtnnRnqYU8H//
S1Ps+f/icDN2cT5Gqs33sEP+lVLw/sVwZ4ALrI8b74nDM8N/Qmkk6goAxT3KjbHt/qUqdti/kD1D
GeixIBSSPdzj/ue/Twr1BuN/vxT0nm7f/0ZCIOHx25lh1Q2gE1H2QFv4UQFQxuETMS7/6HDwd+vH
X31xMnM4mNI4YGYPaQRZ2ATq2r6HCfmFg8+5vnunrVeazU2qnTCp+hWPSqqEd17qdzcvPuArGZBz
rRvX5Axax4CBy5B0qRMh0oqDVP2lwpFzjRtH1rxRUKDSmSVsiJ6RVXrGyZZbDrpxRoLWBHaHvusn
TZ5fz6BCTdWl++Xr3YZB5umIr3gerYAa8BNC6RNLsXpWzTzs3h5w4xz7f7MF99bT1icRRCgXIn6y
dKL6lFeRuuvp2H7BixrfCyTfrmoBqUvTDu5NIRecUURQXrjEn/vLjLsYCJ/IoDHuJ73AA3BasptV
u/8o8fL333U8Y76IAtgrd0M644Mw8FGh85k2gvJLOeNzHTcO/RQy9S5gk5eMtIUsZM2S9ghDffuT
nGv8+O8ves6Ju4SzU7sJW4LvnVyfg9r7ade0Ebyj0+NZIG1doKrxJVc2HbrJda1WBjArTvstcFhb
ChgFJWPZ+XvhEHoDeU5+4eJ5blSM4MW7VJ0ho+Qm0eTC5SZ7n/eh5YAbsdstoq+BZGgemgZiUBg8
+ntUekQXLqVnOh4a4cu8OqAjLIYfQJrCmd1lYnhQOMhndr0374DMk1pzVN4/lMuY464Bf1XwyZ/f
njDGdf8/YWSmSwispBjv6+yhZeWTW8loV0wNDCsE+NQbh7R6P5HBgb4b1Qi6hHgugtDlCq9n8weA
NTTY3517saoME+nv1MPffTFCGs9pQIXBYSFJnRJGHDC6A1ixuX37Lz33mYyQVnqhBdSMMhnr9EOq
cQcJ1tRu00RW9DQ0Mhd+kOXYhQmT0Msx2X0DwvTeruNGTLdjP4KhH3ZJgcTwM6r+t4Brpxe+/7lR
MWIaahqHkWbukrYAeh4+z2m0AyoNwlW7zhtRLb0JyeOm6RIO6iSwxwpGhjr3nuxaNwIb18ygU3Mq
khbPARsV+dOBzd7yx9utH2fGK9ORG4HtTXDAC6OBJ5PugCOCqyvw2i27Y32T797+iTPDz43N2Usl
HKLgLJMEE7tKcXfeADRu92nN52DQQ1MwmfwgUQFcKEEkg58iQBZ2yzU3YhX8PFd6Du6QAPgegrR+
J7Pqi92gGJHaHh93VlyyEreUULwRppZPfdpJu/WaH7/Fi+0X9U217KXDEw/g45A8zeOlZ6hzE8aI
VGCXW1RXLDwp/Ny/Sqso+OjqGkzuQjkXPuqf72ivTUojYAMSdimUFWHScDxu1ZEz3MkMJT8jH7de
WBTBbiZZ+7EQMDhZ5a+1zLxrObP1efEAiaRL51yPWYe7b6nb4M45AgnmFIpQKPeq99kwfANcBniN
TjzCjec2BCUJdT9w8utl40Z3c+F+tPrIJlMFxFYQpUfqJBPHFYnBnGhfiL68smqdG8sO5TrrJVwp
ktFdly0AybB/oG16QXV1LmqNZQcEMlieuSvyJ6r8ric4omr3vVXHjySil5NTgx2QZ3AfSjiZPnkB
ciBr+8OuaWOtqdsWZrGriBJF3Wbj0i5JeWR3J/1NKdggUZSXMxrPGL8P7idUwb/d62PvXpnvgbHO
pAr17iMaTeCTRmPWAW+XUcBQ8X3dq3ES8iteeNg2JI5/QSB4JoqD47+/WB+8EYjirOp44nvO8g5q
8+oOdUtgq48z2739R52ZQMHx31/8ROg7mknUfCQCYbXpovrAdW135wqMRQi2CKzK6z5K8KJRPsE/
Tf6h0l7v7XpuLD+Nm+KI7mFPDCt5B8+rL6g6ufClz427EbMekH0+DDZRSODURcw8ApZkTtx7MI/1
hU3LOfcbRuRWML4M29ULE13V/HO1MNQsBS7Z5HgBeALQW7znYQ87pgaO4le5063XVZGihk+0KIYr
O+cBZRiQU4MEcjV3ZfvdalD/BKe8mA4M2fcm6yhLUJVMoWusrp2g+2TXthH1VREEPUM+M4EE5Cak
KHvqyqK3O92Z75GtB1pVyuGOpqre3cNQt9zDCOUPu54bcbg6U75MFLTLsUQ5ZdfT6JNGtaTdQgvt
0EkIetrpCPT8bqKQfLmqlgwoJwEfVbu+G0HYQgbP4asQJFlVj7dgqj/XMDa0236YEYMw3vOrnqFx
YLgeUYoEZmzPLKeLEYTQX5UTyqjdZO7me4iH4bIpb94eE+fMqmcSVTRezCORySAp/am+78Mp++Yr
nn8IUr/flqqEFZQTROOjX6NOIBQF/yBW/h0uFs0TiLTj1gnm8FMuFxnYfSVTERhWap69htUJtO+o
4NDQs76HpWtg9518I/RotkRRA1Io2JfBNTbdb7AIvyQ0PTOWR1Xcyx3EkRV4QX5QJxlMVvbT0MNT
mMK79+1Pda51c9NFZTohIQf5mvDgEKLqW2T+YLdBmUI7B3YyQYabftK0/geI+67z7J+pnP+TQDjm
9V+OCgk6vOHBvjjBQfgdvATx7v2P1CV/t2wEdOXLIFsDp04iWn9bi3U/OJc0/OcG2wjnZm2aYeTL
mhBCv7U9XNx7iG53dl/SiOcq7EvaL26dgOGAt9LSBdkcyBzLeWJspwPI1TW4LmmSzmDMk6NLVL04
i13fzdIJrgKIHwoA2Z2ORzfQTPqg+IaXXiKOkfLKwfL4cPRyrlAUU7kSZlhwCqM/V9RzXU21aB8l
98UNaha97QAvMLvck2dE6wTWvj9zHqLeuc3uhZs1V7NXD5atG9EK123Y/rKmQuU+zvMkHZ9Afr6w
aJ+ZnJ6xCasMopF2QIJClR2/hYNgvlegNtstBSbhK9cKDh4TrF9JWg+w3kPdd+bQC8Ny7gMbIYv6
OycoYf6WcICcQWNfanVgaqr9jQA3B8/XXREeD1r5P6ua+s8a4RmBTNkKw9t0wV8T4FK4Ua4z7vKl
A1fAKpZNCFy0yLSDJLRM4EQILrUv90tGnCu7xo1QJvBShIm9QjVq1skNG+GtqUc2X5hG516hTMUP
zf2h9ARB0gUaiSton4vtujrVdTPQ9Oj6Mt6hVm/BkduDU3sf+T9HAc6s3TJlAtL6FIgAFOKVcIQv
jvYPN17Ux1bDBgjVySpSSUklBTMwycJ6p3L/55wOn+yaNsK6gdd9NjnDmvgQLxwdsLZKQQ1h17gR
10AfzPC2hGM6CrxQgA0jr+3kXgi8M2uGe/z3F9cZF5/Onbw0jaHe/0Fq3N6EZJZXDrNsDwR+3WEv
mxM+afhETlkczM0lVOW5nhsRjAW/nakoS7x9502/QYkP+wwOziWN/KvNB3AiOh0YuGi7woMbzqH2
/T1g1FEMwYx3IW3x+ksOWjfmi1dPbaXLMoVFiSp3c6HC/eCuUIRhc76Df2gFu7C+/rpCwOJu6j5I
bycOEzQQdOprpN8qAEpYcWE1MWqS/loL0RljfqVQAaug89ID7+hw14VVexdNopEotAeooIHbotzA
Qrz/2E992mwdimJjcCX00O4gJyzuJljY7CqPS7DvnXK5a8A12k/QU8FhLi9wQUYN94VQOHbpt4PA
UWJ9+lUgg3NU3svw0I5ee5W6o/cO0yB48nLCnyyiDT9hjEbjV3B+nLzwUGT+98ztvkoZXNIGvz6p
UHJx2v20bFZaQ5B1WHL4RYIJxDZ6Di6s2+caN/ZQOBivLAJe4pAJ9xn2OfCGp91nu0Exgg2gYCjd
oN8+hP0QXOX1Cqeg/pLs4fWOh9QYFXhbAFKjwuhAfXIfDQp81PrRpt8AhZ4OOFyeCBaGPjrI1X1u
cVbfDICPXJiM5/ptDAoEq7Rf6yE6QO32CCOS2wbBatdv4yqgA9Rv+6j9O2Rp+JA27lcdWa34iHbj
8BDgWuEN8O08DO5yB5OyX6TkNpsJQic6He0ZttkOPYaOx9pqyzjkroCX2OzeaNy4AwA5APP1OgwP
AHNVwP+qWwYHwAtr4Oufkpv1vL4HfpwAu+Ywh2Dc0apZtzDcsZqEqEk+HZZoyiYPjznhAc6N6jpd
gwq+Yv6Ht2fKceV7bUU0PqePkoIZzI7wQOZAX09NiaQkT1fwXVesMHBFvJDxffWEHnBTOdF01HUH
X4UHqDH6bjNVGUjKXuh0O+jHqxsgGNstRKZ/VWeeqPQuqvLwc8bXnkkk1wWJ/YPs6JeoLZEhv0QN
PvOtTRUF3Hx6N4fz0aEtIb6GYwvMfaqHt7/GubaN/QkeVnRsUNp36BlIMEP2NWoGm6wGRsTYlwJo
cMHWcLEvDSL9DOxI8bwOzLNacLgpikANULTOFToeLqneyd79BC2YVQIMXTdWYRS0uV0KQ5VDJddw
8y7yIdl9e7yP0+GV2R+6p6E1eX7u5mWAaQJN3r0HIfYdTLr1tTcPEuaOsthXjiL7lmbdhXg7Ewfc
+FtQ1ZPP4SQ5vEbY3VSAi1w02S8+ewfuoITQrfXT23/aualkrBp1EYVqSRU/APzD4g7Cnm1NeGg5
m4xlwwuZAqJG88MKTexuljnZpDOx2wdMMcZawRwnDcvgwL263mWgP10NurFbTU0ZRinyvg94FxxU
BMvRubpu+/SH1ZCbKgwGn1941zbBAY/z0W4towc44Fo9MwQouz2dqpWCN7KvAnaoIIw+yLbNP/Tw
3byQv3790o7mjeWBUeW6YyUwXVAbJTZtzoZPOTi6cTQPn0HBW65gPDZCzw+HKjnr8R6HrXprN27H
KfziEqlCCvb76rGDXxMQLluv2vtu7dvtzdyIcaWRg1tWzg7OksIlY6Z+slLhXbpSnNlATflB7eY9
9VOkziMY5rwDygOq2tHBjSXt6fx+9XscCOyGyYg52CavLqwR2QGFZMMjC4Z5O7O6u7BBn1kvTDVC
gWRcA0/X4MDyKAS5cNPM9FKB3bm2jd2Yw7l+0XhXP+i2v8s67weetZ6sBsXEFtW0yCS8/tiBDkBv
MHfxbmF/2O3sWjeDDlNe0XI5DvkM9xW/8XcMvmh2jRshp4kXyAqFOwdkEAFeLCm59RpulYcO4K9w
GlRZD04byrQY9hVRg+w6w0UvbL7bdd3YxQDY9F1SRliMCHlKhXsQjp0GFh034zVa66zKsdANQUU3
KBTbQ4NnuYqala69HPNOixUmPwNcydM6dZEpCSvL6WJEKJOzWFD9hDGfil9coxqpy2BHYDXmpnJA
pBUYbEGDuYj6xmFLRxePXqnPrKoeQJYyghRM8wiLY41x18sjbUmL4irf8nxoqgeWVveoDW7ZoQCc
CuTv7sfa6UvkqOOUfuUUZ+rLshVoF1Dm3UM0LsNtqlErisrp9sZu3I0wRRVLMbqp6+Iu7XyBfcG7
WQ6f32762MRrHTditBxQM+iEq3vwq8p9j3xkewvGd3+TzVVpt6wzI1JxRICdJKqOD3OGarqm5Bvi
ZYHdxm2qE3wKF0SYefoHz2FyA3dDiPuA4n17cM59VeMAixpcFOBOEo0XE7DZi3sXtKvdPcuUJxAX
eRfC8uNcp8NOTi18H2ttlyKB08Tp0gtb7tRhJVoHqO0acE5At0e7jps6A8UYpkwg2CGl5Gdflp8r
l32wGm9TZpDmwJr0NXrtVWGyzuW1doaPdk0b2+i4pnnbAYN58GrBdnCI6DZSgJtp17oRoHWaT+Cs
d+6hG9PPTkHgxu7/smvaCFB3hkOIBE4elwWdX0URx4tV5q87u9aN2NTaXau5F/5hdNpPEasxyz3I
wu0aN7bRDlZATON6e8BzwLypSqBJCxBe7CL/T2e0F0d2Fo7dxIj2DwsXsGYn6bd1bv6w67mxi66S
Z/0QTf5BNPyX29NfoWTPVk2bMoO+ECE8FQPnAIlZLYDj9oF69UNtl2M0X8MW2gudUekehkzAjU3Q
+yoa7cLT1DD04O/1OBe52EHpLmgruq3BdbP7nKZoAY/kBQWWzTuwtP5x1CTWtV0EmeDIDEANx+88
50BX/8FBuToQglbVUgEwMKfrrKuBas7k5BxGH3xyyGqR183C1G7fNwULrYwKmPb2zqGq662/NM9l
2V14vzuztXlG4KMGHU4fjkTTPvsZZfljI/y93Qw3wr518dAn8x51Gno5oivJz05ZZj5NUULY9xru
J4t7gP8gvWpEuNdRbtu4EfWkibJSVpl3yNv22Vth3q7L0eZ5HZZPxobceX1AgBHGNWWY683cBw8d
0tB2sWMqDhYxg/Ed1u4BxbTtN6+i+YfMyX9afU5TcwD4FUA7QrmHnizzDYqH3wMIZvlqYfLb0hR2
UJl2nAM4asveGyTZhdNoo/fBmBvB6XuLJ0uJtRAe6U9wOYr9acxshhyoWONoGGbu0C0o0oasML/u
IrVdubi2GHA0bUxD4LdAMgr9IqH8+HbeeED1bBBGds07xkzkq67rpQEtophBblvH6IPCw5HNls9h
nHy6Hjp9WeXZCnoyMr4fx6Cutq0zW1Z9mJjTLicr5PHZnKxDCEulZYrgj+NbJVrQdeOEmAPUOq2O
4yQ1jnI/Zg4jBlnr8KPVR/2zRODFaSUC9d+XA12TOu9/Oq5MouWSKOg4nX+7wqHj5gnRb+HTg6ts
ksMC7CHtJ7XpWFE/93wanux6b+wW8HZSoc/lmHDAkN/DBCjY5k3j26yN+AOMDaOfhdssjAPkBRn2
Td/gnRGS7fD27b4fv99rw2NEao79n3Aqh4Tnrf8VyL96B6uG7nrJ8JQpYb9ziaLFz/yQEbfBVLB0
7EWfyJEGm6rr+VfeiO7jHC7Z4+jLLtsI5Wc2ZwPg0o0whkNml8llCGOAefZFRLYE3J23R+zVswGa
NoLYK4NgzYGySaiCBxYwYfBhZdpKGIDWj8P3IhLKagpLUILCuBLynXA+OPKSQ+m5fhsRHAgfhfzS
D+MVTgXbYZqvVzjv2K1spsSoaMNIr3mLbns+nKkq3mzqJe3tFmVTQOK3KVxlPI/ESAlsxTDAwMOS
92EKSFovmslEXRKXXNzAPfBhoqvdJkiNwIWBRzYLlBPFQTPD0snZ4ABlOSBG1BIYtU+qX9G0aj9Q
3GmgF1NXdvPbCFRaoiZc5JTEOWGAv+WcbMZGXFoGXp+FjikhqV2vCPqKwf9PwFKirAjsKeH0bNN1
oINOg4cpMBT5oEgMvti0KYS8Tv3S6kYNyqQRmVpHRSYWn8SCTM+EFtusymxygGjaCE0Xlhp6gQw0
liFM6H12WzbtZ7shMU55gRqcoA3R66Gt9s74cQA7y67l4xd+sVJpR0VMhwuJKW3e6bXfd4NVagTj
YWyoOmT9sqaIHHf03+s+2IV4obJaqcCPPe22Q1Wl9IBuz5k8zEBM113wy25EjKg8QjAXEY0ElbFh
tm2Y+swGx+Y9H0NiRCWL5NLoFm0LQCOB2J0ffFc9W/XblP7UM9w6pwHTD7yaR9UEKOjVfLQbb1Po
EzAvqwI6YwJKvoGF902xXMKjnllLTKFPkMKVGs6qUTzrxd0sC+4aytfr3m5UjKCsGk9KVUyYKGK+
CRjZoWDMLnRMqc9Q9R44rjSNR95e9cBAAJlhk+HijqnzwQ7mDngBxeoNw0GcH8jcXTgpnhttIyin
aspUn2oS474LE3PswsCpV5azxIjKRoMeSAYexb5cnp3eX0E/UZ3lcBtxKTN/ikRTymR1Fdk4ynt2
SHCJGvL6/cIJjcCMxqxFYn7tk2oVH4uS1fuFr49A2l0itZ4Zd1NsM/TjEHVzgx/oihmGWXjIyQOc
r6xmuam2AbUTJxM/ANAmz0Hxbp1NiwoKy8aNLZMVk7NquM8nZai8bZv19WapJ7tN8ze9TXiky3gr
es5UfZVHfXgLR5dL1YvHKP/9XgSM3+k2UVPXm1Y4UCdOOasvLKpduA936satKgYPPmC1L0zOM/PH
JKB0gs8oJJKA8ngVXGpLlEldAXoZPcE5BjH29lc+9yNG7Ka6Xheqly4ZYDry4EMTdh8W5bcWtmwX
TqTHI9Zr42UGcFcR1GQycCxgBbRZXPh879bML+OyW51H2ddkJwEh3s8tBaXz7b/qXGQYcV2EQLWS
nhz3RO8pjVIgeUn/3a5tI6wLXsopTGWbuPA2uFEyqPYjhF12u7mp5eElIzBgTnHryOboHobQt7Jc
7GpYfwNyd0gu4aqdHTF5eX7o/JQ+rk652qQNOcwdTgPDDbKUpNGqkewon3w9fZ4Uay5M0zMf1OSL
ZAC3NZ5bDuDpVA+yzB500F1Skp5r2wjoqR1L2jb9kDC8/2y6qoOV5frFarKYUp6xdydfls2Q0Ex9
T6n7gOcZy6aNyFWwqZfarYdkUCJ758OUage8irqQJjmzLphSHjHoiOUk1AlQym22GRrcPwqqxw1M
/VCVaTc6RpiKzqnhB4oqsQ6+cpug9e+dQT3atW2EqeMQd3QXuSTU4Xck5dBNqx9WTZtyHoIdhU0Q
e8fzQILNoJx3wQA7AbvGzZuqlHng6CJHCftSbvy2egQ/027KmFKeEWworad0AtpBPVRr+gXo7Evu
imeiyFTyzFLxrIR4P4ZQCxx1d3jPQstcDFzmTpeWEZacheqaKM4LTJRlbPtdEdVWCifumJARHBYg
5+nbMVmD8B2s8t6lZf9k9zWNIG2Pvg+tR0TCBdYWf/E2HjKddouiqeGROiWBlHClzVn0OfNhTyyQ
x7O75DAjNuFAgCNasLbAl8iHArnSMr8UmmdOUKaER+BrVk6JHZROwc+uhWG9SoPPCtD7G8Et86Xw
/DydMyyaWZAuBL/C8fJRjsGeK3+y26ZNMU/rBBOAjymKU1oNczSn2OqmaS+cmM6EkinnKWs9AEoC
5/kKno7XBQkZMOfMjhWAE/zpuDSDl5dwwYGvfc6BFkYhOcoR7SSg3DGxIY0QYd6KsUD1e/REMheO
u9RKF4u2j+P1Iq/UwRYMPii0SOa1uF5Z+n0lcrLbinwjUMG+rPtVh0Xitvn7gpW/4N9kV8UN09nT
frsorql6rotkOBZ1wG+7/eznHrmwU5+bLUagRk3RELwGw9e9JI+0mX6Mrf5nnkD/x0pwTMsRPhQV
8QpRJEJ2BDsdhbt5Xfh289yU9AxeB3mwR/OkDuknGOh+RLmIsFsbTc2NCka4hEYyS6oF7LYpK258
mdo9Yjum5oYOjs/1cMRNkyLdhnOWwxY9+mi1ZZiyG4Bx3LJl6DktZrENWaM35RxUluNi7KT1OuaD
DnUaR0rDvR7+WXBgWizzKabwhsOReyHNgLxbGX1xQ3UnnebBbliMACXZsNaiFMgDFcG19PonXjuW
51ATCaJ1sOhuKMKYlIxelfOY7UTflpZDbgSo7xdN5SyCIz0WfUIObtfp4NluUIxDbqcG2L64GY+r
Br7ZdbbAhqayHHFTegPNQOSLmaSxaMlwE0XONVlqu2dYOICdrolwrQIZZaiC2Odz+GUul+DXjNom
brecm+Ib0VGnm/LSj5dOhnt4mjlXqop+WY36b+KbfCjJNM5ejDfZZ7509xDE253QTemNu4KoG0yB
G8PFrtuIrVvCmsau18buqQZaEhBWppjUPkzdnXlztGPe2zVuROe6VimFpc4EqVB4DzNfbESeXTbP
NXZPGZUwVcqcKWYLjZJ+9ajc19nI7ZA6jqlIWmBoI8CdGeNirSq8zRTTth6t5NMclpOn0xyIUlqv
0htjjwztxvPWn9FC7aahKUiSKEgF2MsdYyLcqznP6Ab2gJZLoilIkqX2NPWcMZ6a8WZV5FGll47/
Zw4sphyJQQbTzcglx13o5TCo87INJEpPVhPxNzWSF/pzH9VjnLXtPmiiP6KcWD4+mlqkYtDjDBjv
EAelDxejoN6DkW551DLVSLAzV2uV8SEePf+5UtUD143dovIniubFubma+r5rRDrEMGiHgtcJlXO7
jIzZHUBNGVJZqAA4nvDYfP6joUi2BlNkuXk6xua5Aq006YINsfTyecvCmsOAa/hgN1mM6HRCXZVI
KIp4ho0GjNVytnX7zDKETKWRz4b16J4p4jTSm0XVO5yv7U7OptKoDPOxZ04hoJVwd5366uJ2azUk
pspIRU3DxhEtD8Gc7Zts7nYZ9ywbD05XQ9g8+RJutG08R2nzrqkmt9wqeCs3V3adNw63KlK50qvb
xm6wwNmydP1huQZLfbUT7sAC+/QPkHWmYRa9jnG71ndsVd4ujya70aGm/mChZJxQytfFdE0ZDNqq
9ySLfrw9MscR+P0RhpogEjKVS4+rM9qGV+pdOnre9+MRTGy8SVhupKYWaw0HCuGw18bjkN9rNcRt
SG1U9xwWuKfjjrecQbOAtXHtlUOxcSBf5RtYYgi7hcAUZLlz5tWEySbWHR5rt14/t78cGI89vj36
Z3Y8aixizqpS4DcnEbNai4+kS4ONJo1rd0AysT5eIwdo+bMmBnHkqWLyh/LlJ5uOo9jwdNyPGvZu
6UoVy+VLO9Dvvs+t9iRqCrLAL0lJXaHlcXK2R9RCu1Crgy415Vh4R1R+PxUq1rSXm9anWxDM7C4W
1BRkATiSTW6bjnGqWPsdCaP1Gbckq8MLbO9OhzvMgNB3KaZ5EYL9n3nLh2BlViINWJ+fth2MYVaE
qd/G3SKjq2ao5xs8WlyieL4+w2F8ftp6561hVfhTHzt90BWbVE9iTQoxsEsuL2d+wFQipQ2wz0O/
9nGYEdZtOgzT1UJ874fVRDe1SIsHGTVgTV28BllS667dzU1pp4eDSfrp4AiVL7DfXIe4LCQgSiQp
0tJK10hDY0cNG9aocm1w9tLlU6T7a8Z6q2WFmlIkVosVr4sVlvGS8C0ujk9NQL7ZDbcxGfNy1LJ1
Cxlrn0Bbsnq3oPbYPefQ35hDKltzVErLuJLe/D5M3XW7lN0lM/bjR3tlJzW5Q5ytI6wuSBePLY3E
LhI6/CKKfM43zcjVlvWq3pZNUFseOUJj71iHWaaFbGRMZsffpjUeq65CCGP73duf4oxVDTVlSn2p
weVLhz7uKq7419WRVB/CMW3/wNt1qJ6bQAKzACh1xttrmMvBTQW2HrT7OFHu9nc+F16zLRwydHfI
cpftBsk5OASPXVXidOF463aMSnCDw0oDOIE6sTpWPX2ahx44jildeHNfENjGXus2X2AIDMfbDWyF
ubDbDkyVlHK5WLrZ7eKcd9fQdP/Rz5du96+jdzg1NVJhGmrwJzsZt1Ktwd0cCRp+ZqTA9ScUY380
6VqGZyGWarrtVCtB80gHNW0mMXhWZ97fzOaHrJq9AbrsuEr7PZKW38BottujzSfdTOShHmANGa/V
sAsjsXfy6cKd8cx51OQtlWE7pX24ypgXvYquxlDNdDeuRSlxnSGhnQ6ImkowKoTTwUtcxuHq7yKn
5bsqgHfe25FzXKxeWQlMIZgkbqPCypXxQjv1COtzeZWrbLD7rqb6yw0cWP1Vo4xVmcuntmm8fUFU
ZXewM1lmAZ/WGl5jQ+wtqdhQ9DoAF35rNzDu6X43hSjCGxXmjcQj7MZLw7uaE7s5aTKbVk2W1R0X
DHqdorwm0vUGiHY7g0DKjWMMDZjKZTtLZHjYsHEzdsuJuDDkZ6a8qexS6djoVKcyTteabSnSUre8
4LB8a+b0wox8nefLaWBk1d269uHyTrFZNFHztWqHX7pJ2xss8SBqr9n8GX6m6T0hqdjNMwUStWrU
jYrosHekyt83noaDd93h5XMu+XCbp254lwNX328c/KcLA3EmbkxaTRuhpnzoEDdZXv3qAe/YFuk8
X1vNPVOEFvCxqajHq1h7xfvVk/mOacjL7Ro3TlsNj0g5ccQkn+ufebbcdtLORgcT7TRmPE83a77U
feyz6EoF1T1cDn7Y9fr4HV6k/ziBWTEbhIxdEcp3mHjRjRoaK7AxppxxNQ9WRyC3iJV8KKcD5Q8p
I1aXfmpK0Ko5EKlQkYwj6TxxlQcJ4eVideOnv9GkJjVDx5shg+bNuK8sYbtFZf+T3Ygby0iqcuDJ
KyTRolZU2zAP640KEURvt85f33dM+VnO5rEnWdbHVCGRSxqmD+VC27uBsfqu8T3xEScrdaFq4Myq
ZSqvsgwmRoL1uBiBFLIVqqk2CxHQ8UIqbLddmPIryUFN7eeui32H3OFeet33q931yEQoeXnTdhHF
4ajgmn2skHN4PwfdaLfWmPorn4k8BzIcCV6nJFtRIPOthV0uk5r6q7qvinkiiNpCE7GvJ/gJ8yz8
9vYUOrcEGxMUaVK/yNNG4LrOf/gZkIdz11yiyp9p3BReTSIDu77C/SvoybyD00axkZpZ3odM5RWq
eoh0KyViSor7FZXtKPvEdd1qXEzl1UqbWk0DHgTEmv/R4TA91NpuNTNlVynORFE16zoOJBnv/pez
a2mS1OaWf+gSIUAIsYWqfsw0NT1Pj70hZvzZgJDEGyF+/c32yi13TUVoMwuHQ01JOg+dkydzBl0y
2uuT3z13UVf1UO0G83v9hcf0BA3t3zotv/ltycsp/yt6HE2PrhHH0gxwsVMr6z/7I/PrqBEXdTWa
ZazWbsDjhUD7c2f1H/MReebnLuwqhtB8YFq4rn6Zu4eIBs+86s2d37Y4z/J5MlWmYqIv25r2Zwv8
1altuedxOuZZi3AYku6lDhgsP9Omfq/H9MbD64pxupgrlYhN7rsdLlnTxPdmreM84kP6zmtXXNRV
Gxgow+1owIQdYkRbB496HG5Eomtf/hIO/3UR7diZWNRGX4LhBGWOBAP2cXUjpF5b20nsaM/5zBni
BNn0n7KZH1sLDRq/PXEyu7mZoGmTobQoYptD5KaYas981IVbNe12sCCBG1/n9FsS5cdcfff7aCer
64CA3EK94ZqwKMvHIqUs89yP6PU5VoOp9dC28sI51gTxmywMvfE6vJKt/IfmaIm6qNYMd6TOkKmk
Yt3/nlYx5mY5zBe/rXGMM9tTFGGmVAKItshzwMWHPTHj2WtxF3OFOnpmQPkoLxoVs4BWj2tlfvNb
2nkbTs2hbUQQ21LevYstvavS8X+/XvrKtrtoq2mpMew42P4y4LX5uFA9FgJlnUeaHp4f7xio6Mm6
j6ZCwmLm6BwmnJZiGPxoWoiLuurtRBTqxP1l4usdVVMD5Ihs/TyuyywX2iBEHa0eLrpO7jt20o3f
3C3mDl9b0joFXR10bXMBDIjkUs+fl67187Yu6mrVLNkwMTNcgtGuOR/TD3MY+IU3F3HVLpug4QSP
iBrOdxATle00+WUrLt5q7iLwo1s5XLhcv62Wf0qm9uevL/mVGOHCreKNx0s/9S8tomXLs2xApTu5
sSMvNvhGKdFFW8Wgeu3UoIbLGJKhYHETf0IXXNxztmQnnlQG6u8kKMZ6vNXG+MejvPUnnXCabIdq
55T3Fzku9rudDWZ7G1WJ85ql7XvVhvjrWzjlQ7AcMp9U1n3KIGF0YX06/CYmvn9ielkLVBPWD11Y
qftOCvuFKLqc6jb9FItJFn03HMWcZd3Tgnn2vOuG9TRBTei+HSZxPxnD74St/uhnFdwTu5PaL8T8
U67/V6qwkSoJ7WLVJWHso8yyP0PwgPrdAscRvYgn0IDo4RJD7iPHDNKaT3ryzBVchFk2tPXUMtyx
ZcZjkhzpkYvJjyuHuAizLQN8mkAy/cLqGjqdc1vYpPPiz06JizGTQtdRlXb6Ym14Tm0EEv0s9cPb
Exdh1vdbmkXtLi+hggxkkPDnLG7/8jtQJ5FPRWgwP5moSx2O31mSPdho8FMuJi4CjI+T6jiH0aSi
/rMO1M/IcL9EwUWAWcx7ZtWKLRFhstx16XlH6eHOa0tcDFgLEYRqm9MaTFNR/xiRXj6FWzbfMM4r
vs4VwGNpsBkpe3URUSjvrbHy4QBYYDjSpuhSGpwCqpPcbIkfcR9xGaiCXnfNhn7HZdoiUAGvKwbl
EhXCF/lt10vA+Je3WaEbMpBBa7iE6D5OMSMTDL0fLJS4yCdrU7ZUCk/BrW2/BtSA8ro5snu/L3dS
cVsNOoLssLhQCPuBtJM0eZv4TfcQF/R0HGg1kKjpLiNKznnVRRLa1+lHvy93knBG42mRClWJPhi/
tzuN8mzRXlUJCNw5qCcoCgcx8NT9pRFbhWf900GH/cZleQmv/wm7WNvJwmeANaKoqTXAcZWlJzKv
bYFpgrEYJxY9UrXO7/tae6VD+GtOkG/TbrUUczKA5befG/VIGfnN4wCwshMHO7S7Ad9c1MVCzzKP
NTM5sbeEfl4WeWuTXt4Z/7KocAi0VWkERJvN7posOyWC35NM/h4et1AB/4TUt/6GY7W6Tdp4OSh+
wMLJfjas/Z9OdPsMSULxIdia8Mthava+DvlC824j3VMMloc1V2s8PkM1Bl8yhKa1RVg1+5/bHMpb
uOGrn+bk9aBOCFcClNmlDY95zLcB0VTW1fDUanCOFCpWPbmbaNQ+DHin3DfpFD/RNIi+a9vG79Kx
sw+BkU3ZQ4roBODX6FOox5k77iKL6lZtY6AuR2qTkyQSw0ZQAvW7UE4cXsjBqKCIw2ucZXeJiWRh
M2Ax/VZ3/AVYPlmw9FAkHPnWYI7J6FMF2ja/1V1wGjTTWLzqAWWHEFPey1Gv+T57vTsgI+d4DEhG
xQuQ9Xj6EpPmrB4Z+FVjv113oWm6albLUqIu8WGKXpK/qyjwE2zJXGxamAkUBRSqAnJOcVU0FTlY
2268mN4sOWBXHBdBtmEKWK/Re6lFUxxNtBfaxvz9LpUX/AV/wvEQUoN6j/asu6iF89O0qHfg5b51
Za59v2Pj4OJqGdoBCpN73DxyMIcW3RjGMGYIzHndeRep1rYxUvBeqMvIkvmrNO1zHCz6m9/ijrl2
oGxSBETFF3QjITi1ZN/qBUgSv8UdazXohO9aG3z5y+RE2j9JHjx7Le2iwZqdbhOvVFCiCs5yQUSV
p3z++evFrwR3t6kcHdpEc6i7i1x2TaEj2pE7FsbiWz+CJGRNmX3a11ief/3XXu7hGxHM7YRVak6b
aIu6S2VXVYxk+jLL1G+b3EaY7RvBBab6Liv0igsEvqxYksXTM7i9MCAGNLPCwLIoiT+bDBUFaJHL
G/f+yim4oDypUAPSE0zLHv25ktN7DkGhPubnFrNyEWt8UlCWuRA2O0xZQipYQFdX37M6e8r04oUY
xtpOdqWqLIKqHn9Ze/uLkuahzpIvv741V3IrF7W2bWhZJ0AiorA3orTfxIN+JIAA3etuzX6rKe8+
//oPvWTLb1xPF8CmwR2dkj2Tl6xO+JRL1o9oeVp9vxzEPGo77sDm7/2U84p0wADN261BlH/qAm/8
abcdmiWQWES4V6iiD1u5G0s+pQsFgdFW67tlCdYc8I+saHULHtikDopIi/YL02n7pI7Aq0WIQ3Rd
PIF3MQyHqMPoeyu7P7rBiyYSSzuZ2K5XcGV2aBPQVN11CrO8eqI/fn1uV9yKi7CDWtPY9wfWPgL7
UcRLnA+mvyW5eG1xx7OP4bG3TdvCr6T9+6pOxIm3bLnz+nIXYYeSdb+hb4cUclWk6NblB9q/XrUc
lrnQOg6WvElNXFzaJgJikm1LHrfDjWzmyra4qLU1FE3X13WHhq/900BrpThM5/vljjMBejsKwgX+
UCzR3bYEP5d282L3xq44aVjSNKNhO84zI5yCwav/PteJTwsCa79s1r9egdvWm0GOtrvUO4nvqool
Bdhc23u/y+JaZxaB10PAR9h5Cj5DseAdhBCPG77v2nk69jnsobWKIsBRezQPPTRGHlHiv9WtvpI7
MseIZNY3I54A4gIRpPacMDAshyypz7brvWrFLHMxZnGa1seWrt0lHsFxuctPmC/x8y8u/HNI9Drz
fWvR6xi+7FP30679g9eZuvxmUigTjWbqLvOeNmfoF62QzZO1X77lwuGNbvuAocp6MfvK8pZm7yTB
LITfpzuGZDXNoC6C529E+/dZShrc9cSLgAin6VgSQTU3GgxeeUkLlEBGRA7NYK9+PhZ3DInUtt/G
HYUUgBCgohvJLCd9cAsGdyVdcTF2Y9iNeBElHZicwzzYkt+Waj6RCZJOmTCee++8ZWxDJYr+tLsc
mIqdWlDmd+3vfsfqmCoGaqJlHDLYkdBfwVusi02SW6M7V7yMC7RLEmDhs3pBGj2KIQcuec+ravEq
a7PMZdsKJQ32eQWSWoX0NCXxVxtRv11xYV8b7aNo5nCP7Ni+z+OdMqmfc3ExXyZEwVmBiPAi9vFR
GvGlk+bWXOmVhNYVzpt2Pi9bNAlwz6tJvR+HNP1ax7o59VqDmJSIBlxQLJ6TPNVN9HNf1+rGi+ba
QTu3iMfBHs1iV2BKp4ASzyB6Ptj6t9cVdRFhI41BS5bFuKIsguYl6+j90m+rn225iDA1ZhIaNXt3
CYLoYZsqnW+Zb2bj8nCxBZgQuhKkTd0Wf+minp6iedtuZAhXwqxLxMXqKUkS1uARNu7ZA2ts/ZwB
bf33LOGUCr/Nd9w+p/NO1n7DL5jknOtVosKnd8+9d9y+nhM60Qn58JA0f6mKXwyIFz0/3PH6m0Gj
Gkq9Hfq9aG/uw73omBc5OMv+Q8fV84NN7aouUx0M54hFd2FKPaO4CxEz2zFErUKOMPFgyoOofh71
4Zd/xI6dpusmjalhSiaZwGoDMgTxY1wBdfC6LC44rKe2najA0z3CpGYxszXrcxGlted9cTm5EmbD
WdFBXVpGP5PWSDzaMy8GZ5a5GLEUUbYdW9TG6iHsCmiQ6zypx1tN5Su26lJyCcnXcX3J/CLwZjw2
x3I8BJ2KiqSLAr/XpQsSi6FUL6xc5IXQZswXSA2R8JYUxrXPdyy1jgDyRSewQ41/kjqfk246j92u
P7bQPL+Bzb1SFnPRYg2pJGD4E0r95BjO/OhMsepwRbKGC2TS9Ptaj16aJDjs6PXTLbFGrCIG2D2r
SfrBNlw98pZ6Pk5c/NgEVlopFZ7imxzue/GDTfvZz8IcA96OLmiYSQRImJL1vNEwuQ/G6qvX4v8B
kE2Q3ZXAMF+qJe0LFtX8tIe7z7Q+y1wEGUYJzKh2+AbInauCpIs+BfH63e/LX67Uv17iWlmZ8eoQ
l52yP9VgDVi7Mi9dM3y5U54g47J0ii0orGCQ/EHSanlHpfYrrLiAKoiHJlQLIy/DXJl8W7KfTTx7
nqdjtAA6cROlRFxWvmSPOzQOTpY0u5+7cQFVQk5pOiWAGUfJ/mmMjDhDucqzHeoCqtKJHBMneJaA
fKl+17BJPc9NNnt+uvuegmLVMBM0zszc/49H+/ue35JHeLkUb1R2XWTfanpGRCxwzcfoWNBqzdAJ
P0Ios6Vo4zzoPmQ3cu5/6hFv/CkXvNUe+0ECyP0CpSplztq6yruU8IdtXtbHZALJ+VLvf8VDNquC
yoDmiqRzjmnt+UFBHuhpSiN2Bymp6L6aBC/ChDTPMVvpya5k/ZiBJAm0FFX4ABp/dtcvRNxVK95F
RTKDivwUWegi11UV35lskGedbRXJ23GhD+lqMP68gEX7TA/7tQm0upvEDhnicO+HvUD7vBrzdTdg
BazlEH3p2kjxYl8CtZ2A8AzKqDrA6QdBhTMhL7NTLcj+7tUiBuDkmyPlOW8S+diyIdTQThpZ9Z2u
ofoM3R00OELUP7/xaLbPmIaNHlOORIeQdHgG5au+EaquvHdccFtzsN6qDqEW5A2XKDpOetI3UrQr
kdbFthnwvLAgnND+2Nr5jmFoD1JzMj1DEb1+9PKWLsAtiudp71rc0YgfmPgYyW/9sNzCD13bmpff
9S9XHKRUpDgp5N1pmhXHHvfnzig/devMpfBSIwgtRjw1LwpsuPlXQiOvURWWuTi2jR/gTLEoKM6d
jR9UbyElhtvp9xpx+bsaO/AeGqio4GyzLiDqLM+Gz/3Z70Adf1ZPmxjiYQBMLup1Ea/JhxkT5n6P
NJe9KwnSVKDIitQvqB9YppsC9Ra/jJ67SLYwkqjNqR7T8Ha+i8X2BACPF8gaXNr89U0kGzDrCQDE
F1tbCHsGpP6abTX98us9/yfO/df9che6BnR1gtYkutstrdP3MfLiv9CGjk87sHj5YSvyrVOzLZaB
9PcxnOGdNiRuijG07FFos7f4P/F/eV0w7hJDJDIQYFtQLeDvvXiiVfRznrrthsN4O6hxF0vHwire
KKaHLyoIal1E3EbgRkXH6TQuL63TaIQAmtd14/+hGIuVYXheiAtvqqc+aZ75TkLPtZ2EKIuliV5E
ES6mPjokWwrP014nXlbIXe5FjToPwQNMYI5m3nMM7FFginavXhN3oW3NsK9JnaYtiHxiArr4GpFP
Ua98iLvki21jzCJTeKc+68Oi0imi6G5uvbWuWorzaEmhF5XJaUSJnNr5cyv25N4CSnQGEnnm+YRi
3pOFNlOpdgUJAiXls+bTnGMWuZqKIZHrh30y8Y27/HZ85S4UzlDF62N9eZtl/I+5AT1pPegAJdJ9
vjFIfcVaXDzchiZPkDVJC8IJZQuCGVyAGGqNkRyebF3R9IMfOI674Lh6D6v9SDIUfNnxtOGn5a2M
b/yKt+M4Rh1fec9f+8hrazi5QDr0bIK0JWyZGZSyjEDm1q1exSZQ9rz6wP9LVjSJsxXYcAgGsXM2
JvacdsHXX3/528RZjLscbeJgZgckU1zCOTQF8k/wZDTbBhoi6OQAMS7nhykbpciPlNocOo1TGXRg
Lv31n7+2cU55IoL0gVqHFq4kiX6IuruH47rxbLi2tJMr6NjyhTE88iVdP6YW4oYQ7/OSSMauOZYu
xxG56ogz0fMOcrVl+br3N4vp/9Qh3oi4/4HGmc3aKkCa01siIco4VuzzvGMaLBf80EdudNL/KdNu
rorKoJx8amNRDUV3kOUhHA56nyxV8K3eOtjJJKtTVMXROwsYE3D/C88hlDf+nKqIeFU8MCv8+oKC
McOkIPRoL2DDu+NLL8GPUT97XRAX7JEeEA4a7FGDRShO84xangeHVzGFu1iPGDiGo4lZg21eC2n7
r3QNPJd+7VT+bwD4dZFt2FxAgnSclmUUT6g4eVEHMO5iPfhsxiCVeD82mY6flz1Zfsou7fz8jYva
M9EQTcFqxYVt6xcuNFh4d0k90zengKXqOGmQ+QJz0BbtjqnGJIlulZ6vWLyL1UttRo3A6/mymsie
9yjaQAJZ33CU1xZ3XDwPp6EbKaZ6E6X+Z9HzqzDO6JeuuQA9ZJ37ykFWeKHBEOaM1x8WQj56GZCL
fVsNBdCrR0prhXqsEKTQqPA0Thf8lkTZdIhdtpcqHeoiW8IiHY3xvCmO/04he7DXa9Zetnr+MUdi
y+M63s5eu+IimgAPTmYcJ8DHCftcc/XcZ+Mnv6Xj196w63SkGd2xtNRDkcU9P80x9/QrTrzkmOVH
uZoFZSbUUOzqftjnxW/DXcx0PCSRAGNoUG6YNC/CoGpzOgzW7467UKkmJd2OHAlfLpfwKYEVfRHr
tvgFexclBa7XuEq2vUGhszs3wymbvTiUGHdBUt0RI1o2U3OhfLwfe/NgqfnpdVNckBRVY1xvkWnA
YW/TE2WLxYQ53/3yWhck1avxUCTEh3cH3hg0xFtnaqkXVRi2xXGH9JhQ0JQ4zrUx5MlQQQoescov
LXRhUmLC9L3YRFBOqq3uIQRrTyugw37b7hhonfJ0gWpNVXb18Bzo9f02Ms9b7oKkmgPTiuDzgQ11
GrFNYkolGCbPS+54xH09Iobh4uYSsOghCfv6Ydiz5sFvV5yMlg81In07tJfUHvIsSMuLRNtbfJhX
oqcLkMpiBVU5g9Vn88FmP5bqb6+vdicvoLLbNlOIdCKu9wfG1nJsb837XnsZuZMXw5aqkIUB0sNu
ph8TsGTnXZTVp7Hv+Huzsb/rTutyrJrtEqzrVqzb6NdX5e5YxoJI1wDl0lz2nh3gRDy2c71rcfLb
NMd2LdPhbmdWXxJs2tzYLu/W2s/ruFi1IMQpj5SDCYW0QxEHx7s9JrXnhzuWy3QtTR3Q+sKn9jTQ
taB+OuWMu3C1bDUpCkEhlq6YyIU+fo+b0av1yV24GhnBnRl0WLub2FPWjn/3GpQPfmfpmO1qWNOB
G7y+RGPd5prs4sEgK/N7CriINGFUsHd0wuqL2fIwY2ddrdbv011AWtcxWUerri9KzCRvRMCKdYFM
qdfGuIg0iE5D03LHxhyT+gZRsa/Z0ngxHzLu4tHqPlOA/0mkeECqP9BKf21oKv0ccexYJw/1ZBTZ
cFuiGC3G4J0BbsxvT168879aVj0SpGggHGF1R/OhIkeUG776tX547FhnUuuRQTejvqSBTYrBxEgi
mym5YfsvP/+NmogLRYMiRwf+jiwoRRBWOVqGUz5yuZ8O0Bd57rwTX0FikJkujIJygUwXoMc1OOKN
5xvPRaTxoM/YImV96bdEF0fcfp7D0S+RdOFo0Rqify2jrGyQyFixPfAw8zNSF4nWxfUgerTfyxSU
f5ifytaHJTXUr3LkQtFUyzfTNTYrg32QhZrC9DRW9qvXbXeRaOnS0hGNTnTZ+Xyu2v39lOobu3Kl
8u0i0FTUgahsMEEJVIG+o3NvHkUVL48bW5LvqFSJO6+f4LbfQQSvqnqbMhAI1KdgtxZsLJ7gTu7S
odnWpPzAM6+Ettj6TkCW7gHjZWevL3cxbrzOuAoGJNmVVeS8jCDR23QQ39j/f67fG97AhbWtR1q3
coWposArToSQ/l1nBStMt/3YzQT3Q6K9BHdnm5tqfU7p9EFqUp1s9qLNntWfGsPY/W7VVqAtCzxH
f3zu40QW45iQ+1U2v8lV1p+TdnwIl+nDLEAjQxKgPJN0a57CUAkgu/g3v71y/I7ZbY0+ylGVDX5Q
tI+QdmbjF7+1nfyARVHEeRjw0rbReGqq5hlAmlv81y9x441TcHF0h5C63VeLlxRVT3wHR5bG9bxx
xtcW506w0iPUSkicldWQPi2Uv6CD/TyDq3u56KAJFBNZKafYzLncSTAUA52V3wwRd5F0WWbE1ERh
VoLidSnMmv2Bdr+fs3eBdHG4TuGabrykNanZadla0xahDtIbGfyVQOuSk4UTRbPQwCd3XT0VFchZ
HkyyinO41Iefc3ARdVGzR+20sKycGCnlqIGz5crzkeAi6mzSHnaTmPgAYQxTOQboQc+yZ0NN/YoT
rhCmyAbwXVR7Vh4LG0E8J/WdDjS/0ba9du0dg02japUUXH5lve6fpoB8tzTx+3AXR2eODT7yGGBR
kT0pfSZD4xWnUtfbN0OrQFW2hOVWd1NRgwwzP0LcHh8flrrOvj4qJZahj0rZ9X/vtflrWKGL4be2
43uBQ1XsEBEpW6GS+zRQSxFzFOH9VncOs54hotSEAynVoSHnET0FVHi5gdT1vQ3gc0OkJSk7eZRN
wr9tynjVmVIXwWymaBz3pDrKbgdtb4FmHv26rHt1IyS97WBS1/uqhYKC3RBSrmZp1CkVU7/mYxUH
f9SQfLlhRleYB1LXBSOX36Q+alLGqk2qgsaD/CSJAvfl0cuCYwIw36kGgDpNeBiB+gB0mXuwkPMR
1PbPZGgaL2cHsqbXcYyobshGqo6Sgw/1ngfs93HlfpNRqRsMwA7QxGtW2XIQ4z4W84QxQYhyhhws
IRXXfhDo1I0Jwx6zdCbZUWqrd2BaDCtUTY+Tl5W44UAP1TLMM+6bsuZvwNLbgna3JG7eztSh+/16
9/WWZTbdw6NMM1QaqIjk781aR2dLVPJunXqR+Jm6GxUI9qNuo/QoZ5bY39M2mYoQk+03Skj/LPPf
VAuUs69/x3BsY8tFe5RZnG1n1NjEX+3I2Z8BEo1HiEg1OHYyTud+O8ITS8ASQ9MwAGXZIbxUcUFF
5VzkOpqaGXMepDzo/1K44nwi7S2mtbejHsDbr39eHe5LP3SwViCnk0KBqj5uu+lGdPqHc/iNzfsP
1DgI0wH9xKO0M6mBtwZGZ8cA9tPS2P5UCd7eJwN6F2ZXuqjoEeYyE7rowh48YtCKyNkMmaYJjeom
51MQnzFpl4Z5s4EqijbW3ouBxOpU6Ul5WQQYr15vh9lUH82y20soyq3nOVNDfhDrhxcFacnr1Yd2
YC+Ncqyu6yYPsnG7Syk3nt/+Yon/KjKRYFIV2eVexitFy8nKvOG1X7jGjPvrxWWEl9J8cFOaLqhP
WmL+BZwXXl8OBaXXi+NRAB02Cz8UhOBJrsRDj3/83INLfZrZY2narD/Kjdo/RtlKpLzJs5f/dLHi
mjJu6lAfJYi/fmzPRyf+9Fs4fr0hC+phkAac4Zi1GkFXAHV5DD2DktNzwx3nLMkh0XRujpJiLuI9
N8NQ0Gm9RaxN8ZVvWb2T2q3VpoehGo6S0SXKQa6nzxbCW54H6jhk6AFG/ThidZDYVzlrRpJvSeeV
gWHk//XGByhV2EYyW47QIf4i5tA+s3kOvD4dY72vV+/B2a+igNtSN708S4uWWUYXv7I+Rg5frx4I
SXsdjlsJtY2fUTiJU9+GfuNSmFF7vXjdiYn2447SjtpEMRtZ3dNprm8Eihf3+t8bg9kIZ3V6xJFu
lr0MWZfe7ZB4laesJemT7BLxI3kRWd3TOjsd2bJ4/iIXplvx2AzAnK/l3sDZjBPa0cQ++NgvYIqv
f09HUb+ic72W6zyuj1UchncJepl+ia0Lyo2pkQyCuEsZTSGYMNs0vQ/VTjxXd5yxGULbIsLOZafp
g1w+4wXv9QwGduH1rsxxFi1HT+dy7qr/kfbvFsx9fpblQnWp2tOtwsus1MlxB3q3KV8M+dvvMB2r
DbYDBbFomUtC36fdPuTdeLP7+RL537j4LkGl1ZNI0EWYy2yYprtksMuZRjJ+iME//k5vVfQjrbdb
jfW3/TJzdZTlFuJR3OCHQKo8zBOVbR/3eRZ/+G2TY8MyW4b9WOIJZcP1eJwgV56DcesWH/KVb3eR
uZb1NUrFaipBZP6XqUiZoKXr9eEu7DLWXTj3KR1LFPS+JcH+R5sFfsGKuQyJS7dlEBHCldfz3Jci
YsPpxe34maqLu+yTIK6CYJtKSHAXW0JInu2tH6KGuSyJWjQrJAnx6fBl4n16GGhOBYMX7zpjLvIy
nrtgrxcDTLs4BIaG1y0HjepHvxN1LDaNIdyegdq9HLrlLoCiXQ5+Tb/yOHOxlyme+mze2FhCHzZ4
mEWm7q2cPW3UpR6Mg7CuGGThS62jz9ncFWrff/x6V65UZvCQfO1/d1RicZTjWMbRzB6qPX0YzYbQ
0RdV3D8HYXKesvR3VpvmnVxq8Z7qKcztrqobUfFKlHfh6rbZUfIx+1jyUNohJ42k9/PIoz910+xP
II6tw9zI2Pxox0b4XQUXxg7+bPDP8WwodTjPT30/DWet6fTl11t6xSu5QPYV+9ZxpLolxB7laQuW
3wbp9wZgzInDxKwinOUylLP+tqPAkfezNn7h0sWxp30C7QxN+xL8pKcpXJ4rdavuc21LXv77v16h
Fsp6gNx02BLDP9+F+Mdvqx2bnoaUWyEN1u1pARL8LqcB9eunMVdnd4jnIEvYPpRwc+NdioGqcxzS
qvD7dCd37pK++ic5L9e0CvOhVvmENpjn4o5Rd4CBrzII+9IUnSZpPlvtGbxcbO9RNQvyk7gvp4bo
JzZO21PU+7UCmQvvVdE4N7xNVDm34eOxLV/VfmuY9MoVdOG9mPhVAuoEuhSM/6FoV+ejaT95naUL
7u2YqrZwtn1JefRlC/YnkSAH91vbyY8hIR2Rdt5lGVAmZK4GUT8B69D6uUIX25vtKyUyYrLk+zoW
LbSqCgige4ZFlwOx4b2tdJTpkmbVj6CtjnxdZj/bd8G9kYiatuGxxF2Zw/MRB/OpC9tnv113rLOv
Fho3wcuuT+QBT5RvE1RBf730y8G9kd0njm22MW2hTWRl2eycfe95kJySA32CGUyuN5rGV+66i+8F
BNHGVdXDk9PgC/g2MBOXBX7vtf9gfNM4Ejs7ZEn3jZ+CdKpP9ab9ph6Yi/Iliq1hHda65HqzRarG
dwd442+Y0pWdd3G8ydKwXQf9UAJtMn9caGROacXH97Jit2j9rv0Jx1pfyOHrird9GR0wp2NeRMHG
vjm3Ozm8UFrMxfQO9XYYvgjYFOtL8Do/QHLmRsXl2r1xwmnTkwMv5E6Ve6TaEvyl1Vns8X5j+6+t
Hr1OAkS37NBjnodSYV6yG6oMimXmm5dRuaBe3saAOQa9KhuijsfaJPxpGPbqBGrqW02RK69y6tit
AU6JbEmlyjAYyOfAGNnmcWfm963gc0ECwc62idgNL3Fls1wur1kM8zQC815abT+w9if0n2/0Yq+t
7PwOAEegcwdZ83I6km9Z0H+Mu1tD7leWdgHKZKqjepp5X87pLM/L9HSMkd/QOXPxyYEEDzDq0sg7
+j7NldjehVBj87uaLjx5ack2ZiZW5dI3AKkEW5fXo5esJ2acnZwdpBlAEQOtVibh35Y3/8/ZmSzL
bStb9IceI4iOJKasqtORR40l2ZYnDF3JIkGCPQE2X/92eSTBKlcEJnfgG4FDoYBEIrFy7w24bORZ
PHbx5Gayw0xXNbw2e4HylqTN82zsPfvN6xf+4qhyfZQXGrNZBaN+XfYxSF44FVV9srxaoQIRi/Jv
LQY/jCdyceWpxK1zHzqNPr3wMV7sh8H66ctFLqu8zgltWL92r03bfEE17c8hAKXoFXdc1cx+tVCK
6pGEVLLS40lH8Pps5nIe0xqNO37ZvAsrt0Y3BSHI0bZ5tadEH5DhK+7Bmzf2rEsrIxOxJNypfiWM
yxOJTHsZkim6Mz83gqYLLHMVCNkuM85zOY7ZuhawMIx7yG7hNb62J0Lj4XFvNbkT224cvy7BLOY+
XI/Rdnh7Iz10GVYK976teSTayxYTd0JnM/NSEL1UG47IoEkTCnkNKko/yb/IBZn7uZghjozB157z
vCXmcYzqeyjbrbm5LoAf7uDdOsttgR/jawPg7CKr8Rs8adVLQ6m+82PfWkpO+tDC6qNdZ9K+arqe
5gICCXxrP/73Rrs1tpM8LHLdVdDO+tVG5d9VMHyag/FOQnVjjbrsloGK0FHua/s6inX5LarH5o+R
0qWEL6+Y0l6NHaRNE78WocjFuWxriwkP5/gZhCKP0Taqsyx45RcqXJrLJt0RoeCOUFHPfys6PxE0
svodki7DZaOtHo590KhYV915q9jbqFm6i9fv66JTW6eVVZC2e9UxTc4yGuJLMzeJXzXfJaaMgmYK
lUa/iq1+w3BnSeW0fPH7cmfVm4qTChCLfu236LmfoyotIT7v+Xs6y151Rxj3xdC8rhwebuH60i7G
7+bvIlJmNzVSE1K/dmMF6nrst5TMfpYzkQtIBVRy08Rr/QrVofYE2ic4leTwu4K66BPKcdtiDqJe
p674vcE98dDLnaFvxAKXfAqWQg1zvKpXaKiHqEaroXjmw7S8rGFP3pVBQCAYrpvPXkvHJaFkLKMO
JmXqtU+MfIK0ZXlCPdPPDiVyAZpqLnUkmkO9GjjQ/bXuy/RQUrK/LJDGvBM6b0Rll6MRRb2XalvU
a6eKJZVwcT3pEbYIftNz/as/nFhLoRM035UYXezPtt+qyzZGs98FyxVehLH7NsxtVL6Kwr4dhHkq
5sNPjyhyZRdJtC0F16x8rUE8nnQZsTSAzLNfTHANhJvYRp2N9/J1lebPpoLKaVx98Jtx524YGw1j
DpB/YLvFp2Ke3rSs+9NnaOGCtwUvhyVRGkOvyZPR/R9UB1/9hnbACuhew8ilHMtXZdC6yvmBK1zk
h+eJf+F5bBuHog+CPNbzeW3nZ0uGP/y+28klabCGqKFh6ILQT/SIhrQOoNrmN7hTiYLzyWGjWpWv
QRCzywYgOS0m2PL6je5sTbwvm15RGeQi7N4pvr0WxsvBHcby7OddX3ZzCeV1GuSJGuK3y97Hb0tT
eB16wsWhqFnLdhmq8tX0zL5NKr5eRjicetVdhctD7UG8kr0XJXgoMqfAcdDKFpI7ecavjybh4lCV
wv5pGT5dGRVUqQz4+Fag1bSDIgFdHg1etM9EBvdutr9+lxUuCQX00ibErEHejIESpy3o1bkvo+V7
opfoAcW27mEfxuB0cFF5hWThAlIkgLKeilWQ74fpvwdJsJxxoSi82q2FC0gRGCWVMO7BP4gMX+aq
fBcbc+fa+etjUDiihf9XFb1o0d2IsyT6DgWA/qyooHcOwVu/g7OP4UKDVKQLytcOkmmvbTQMDwdZ
mhet8RqkmYTz9rLPL3ir9SswAz/8eQNGhYFj5zIHebdhFSc1VEWbwa+7QLgChxWXFqsXtTWyDZe6
Lt4NU3knd7v1Kzi5ciEXVoNDlLmx+6d2rd8c9e6V56AF5ecpqeyqgg4tC6+82GP4Pu6w2xKei8c5
c8N13yLb4czl4f7C4uh7Kyc/nFG4gBSlsNuOxirITTc/671oU0rIPd+nG/PtIlKGo11TlGuRN037
rGf+eZ8Wv/l2Cam5itliSxbkYCa/kWEdHilZwjs76tZ3O8cuFO/acTo2mS9h+70i4IUn1NP8DkYX
kOIaa5sWE46AYV3SRNu/4hCueF6n7r/4KDmMalo7me/1/hlaOO/tsPqlZ64wHV8WVWyhKHJ18CA7
mP2yT6K8E3r/eZP9dyEZaO7P+0ePgkclDpKc9Lp73Um8wHAzMW/KGpr/LwqXiMdxGdYUGsDFY1yK
4B1CXPe8Qz0T8pWTWf8kcinfUQKdpXQkCz8t2yKTdLDN8o2jDeZj3LPmax0dvExhdRa9N3UXl2kH
A40S93FmvivwgX+ykINtCsZGg3Rc6UWXiT4tSWi+VMlwPOCBAc27a9u+rSoCN9ytXlZoxyIRTodA
LiatsGRe+4gf0PWGJUFUJt3zLHS4pryq8Di/TnEG8KL+vCVBtaRBYsUDHIubvGwD/Rgc3fYcreuA
T1qlHzQnXDhs4BWkKxiDanUzq/SoZzzl+4lPChcO28UMTn+SRS6gM9OvUZ8aiiDy36v5168LwiW/
BrjBNeb64QOR5fcJl71nKKf+reK2fFPSfnn67z9zY7u7sNe8DZMYeVTkZAwfi0R/WJHS3/kn3Br7
mqv9cENVkaaNgnF6XsDgJA30fhF89NO1ES7rBSef6AAyUeSRYbkqxKcgTvwSVRf1KizqM1rOSa5J
UqQs+BAQcq/17td1ZuGKOSZ9DAOowMi8aPrkYWF7+djOhpy6+fDTYBaRc0WIWjubdoRQ+xLNXRrx
/bWGRK/nb+rEqvUAnNsEUZKjKPNMjpqcektqv+PBVXWkFhx03BxJvgi7n6/qXKex6UevIqpwVR3L
Xi1BhZbyfJyLb6onXyFG+9t/76Ibtw8X+xLH0pMmXIq8srw9q5LaS8wgAV4nUBeSXXA8H+jvv/PH
bmwrFwPTKMts8RAW+TbUFEW47p1oY69SsHA5MDSX86lSiDr7IufTKLdLucZ+yCBcEH+OB1bwOenE
jA8vQv0whMObci6G83//BLdmxbkJoDWFQisav67tEn5O1qS+iKhNPEe//tUfQplotwiqAciK5jkq
TgEZ61QedPDbVC4INg8xlCljIXM+4NkPMiU2PXj9yW9inB1b1kRdFbplHnUGSjHhN8ULv0ApnMTf
VDBi3lvMSle3T8n41Mej323FxcCGEgJ3wUFkDi2qV7TYwl1XTH5VDpf/ioOpM3y9fnWEBuuwaE5x
Evi1AAgXAEsacnRjfci8hzRONQRbypPGs2rl8l9YdiUr4Pmcb71807VmOldhrfyWuMt/qZ3N0BQo
43xT3WMHH75TnVSeW587u3NO6ko3qoxytamMtcVzsnmm/S7xtVUq6iNRRTmDu2jakfWRTvIvr73j
Wg4PpCLbcdRR3sy/L7x72/TWL4i7Go7t3BdhXKso1wq7XdLoOeTdO7+vdrZli8hEkn2AfuMS5IH9
izXHB7+Rndv4VpC2C8l1roMozElQB0/bhHKb1+guIKVbyKtNexvlqOUJCAOs26lJyJ1E94ZRgXAR
KdPqbWAl0DdDKbb7DmuY01ZH5TOUZpC+C/lNBnGV7skmslC00Rfs5fZpnxF7qmJkKi2bcL1EbBF4
ZgzQXFDiQHu7DbQieKPWBXzZRuIXWF0whMEfLVqlFvlG0uui9vPYEy4BEpWmF7XGuGEUrdAx6cO0
q+9cY28cwC4lVtAZFzzKYuzDJkOvJUtpHPsJrAuXEluHTooKJk05yh1fo7D9bLAb/VadE5o6qKlH
hEqR7124nlU4rQ9MHPcKlLdmxUkcmqruZ1KWIh8t/yCaoU4B/fjVgVwqbJOkx2WeCvhzSXiIt1/l
5mc3IVwqLDBQ+RYBF7nE5RkyNBbVmibxPCRdLkzKEpnZDFELZaO/bSLLlDM/OWLh4mCHbsi4W0B+
ig8BBHPGHqoRdymPGw1hcA34ORHUlE29tlgtVwgptaWu0jgaEiia4Hw7dWXC3pUFnT6GBTRdT8Ui
J5VCeks+dvuynsgy7n7L1kWtinm0YSALetWyexMcQ47OKq+OfuGCVkqhvDDthudzxfJ26HNSlJ5D
O9shUbuJuiFheWjBugXQpGZLfQ+nu7HXXGUvxDQVmo7RfFDmzCL9SA7rdzN1Zb2WQQwz4Eia4yH1
okSVVZu4M/Q1zvyi+vcvlpkrPChIzHTUD/C5b/bvbBbj+WiovnhFuH+kZn64vIxUdXrhAc2RSD8f
ZH7x3m0uHdbXax1CJIvmS4s5icL3g5Z+S8VFwQgSAbnZneQsKUwaByojR+lXz3VBsFCoYRgI2RHe
xvosKxOnULDp/F7qXBQsYANFO1IV5sNGv+3TiHcRdefDbywWFwSjBsZWsTmOXFVyz4b2usgXW6dW
cs8szKXBhN6Oygz0yPtobFNZFJ+HWt67R9+oarryWdM0dapMxgOvZ4P92PGyfq/XsfosNlU+8bGe
PG8FrpbWgeIjl2Lf8BggP6C/Eqzo4pfouGhYQVvwkKtY88Tq/Sko+/4Um9ivD0S4bFgo8YhBeowu
WXxeknl80CrkfivTZcMW+CU0pZ0xK6Zd02CRb0eU8+6k7zfWpkuHHdo004FLZK4QbOBH2ukn+MGW
j7Zq6J1YeSPCu0gYeveNTDp0Ppc9WBYIe52mnt67Xd/6fqc8FYSBpsMernm8xxAGJ0ObQ1VFvbUF
Hx68IrFLhBVVM4oknNccgv3j0xwEMq1RyT77je4crhCX6TXMOTfcznqVako/s9j45ZouEDbqvt7a
Um9oWqkhaiDjdKLcT29cuERYTc04jabd8lD09oExiJyFLfqW/abFvQ6H8L0fmsTmUdKdJzW9Xbv5
Tji+tR6d+7AdmSyG1ti8C/Z3ia6SEy3N7LXYucuEoVw3L3wIp1wvwdl0X8laez2qc1eyjXIRWX1s
c84lac5l119W2/g9IHMXCbMjXza6B1POg7488TJ5H9SVnxovd01vxxhOoXXYz3klPzVha3DtaXzn
+xoXfkiTAmlDNDBgbMP7z6qcf0N3q9fO5K5Glm7gx6aregbXEagUcp4jW/SdsPvrNchdIqxqGcpf
opxxwwQdUdHwFERj4nVgcJcI27euvRpZ48Mre5yGvniJFkYvPhsTa+3nCd+aHrogtpvyoRGvTRh/
2WX9wW9oZ2MeI+RSN7Tb5QXkXdKaLe+U9Dv/uct+mdHgGE3aKTdt+Hdho4+hXj97fbbLeKFyPDXr
gqGLWb8p9kd48XpdF7nLdxlRVIOEknVeEVOe9aDIqSrJvcfqG2vQRbw0dJ/HIdBDPuMV7JV1JHq4
lvD9AqErgoUiXa9FGQz5LrePtCOv1dB89Jvw6z/ohz3PQ7gW6L4c8miPjgfdht+CI/ZrZuEuzXUc
w9jU6ALMl3L7HwWYYpa7ydatGac/f3hcSAknNtXnW7y+RtNw2tfNq+jNXZyrFlUz92TrcrMynslI
2ueQtH4CkNx1ox3AexgOZilHaqtO6D4880379Vhxl+hi8DAjFIX6vIMy8mXgvbnEyUi86urcRbqK
VfcW7O2Y77t8FiJnNrqTovz6/Zi7RFdnOa3xhtHlsmiC5TLaHmTPHJr+a7wt1Xtiq+QpXvXhZ3/D
XRWsuJFRXJEF88Sj8FLERp6aefritadcyIuKFjq+UazzeAq+jl3cpslYtH5nhgt5wV5MkyOQbV5O
/SdSJIjrxCuZ4y7kFZXhMaqlb/MgNuzJzOKsi0N6Zf7cZbzEriQtlqXNZwEmeQnQJJyEqBj6Tblz
kiI+JkNv6jYXbTicezuh+5KHpefozmFqt6Fqoand5UcZf2n7PYfs/72HwX+Kc/8uf3GXcwJ/lEg0
oXY5Zsc8RcVQdenYTTBR5G37Bspe6kGM5Hg3rbF5Xep5v7SkJ8+iC2rEvnh5Xial2/M1GMp05bqY
YQkejVkBx05yEROoLzq2O2YbatQnzZEO9HVpX4+t8cP9oWD7cywODRH1qLB72R5/s5w8jmb3qjVw
Vy2ronG9k75o8nks0n4IYepiYG3utWpchKqF2+5IatSRNC1GtPS/LZrp3mX6xvnkMlSKJZYhlu2Z
7dsnTUzwvVr76pvfhzuntjya1RpSH1mg7Ld2lueVSj8Wg7v0lOHFiCp1c2RVyCA7RWZoWqE7iX/0
+nT3jbPfmmRLVBFlgBDegKNc07qvf/ca25XkCvsNAPbeHhkE6sfThq7LxznmfrJw3IWzorUIElks
exabjWYFhwENFD2MF/CBU8fZQ+2SJEMrRLaZ7ngmrFYnDXOUs9fMuHxWLQs8WpdNnAXCfoxR1Ekr
WQR+4dHlseLw4EMlyghSJ0ykKzLJtC6Fn+4cd4mspcWL5BiZPQNPPj6sc9U8rMXgVdXBtf/nWZ8E
RNbmmLBsFfHnslOwBxv8GqK567pbhwahXDQs6yHTustPXdH7naWuKheeAZIo6hKaMYm9H1cTO6Gs
7HdRclksy2YkGHKnWVCbrDCjSkM4HPhFXFeVq+6iosN1nWbonN3Ps4z5uWZ+JTru0lhJEsu+Gmea
HSOZTluPCgN83vzsYbhLZCUd+riJLbas55X+s6XJOj9VR1iFfpUGF88I0A8GjQ3NsrhCb1ui0jZs
/EBk7qIJVdwHuAscmPZomFKyQgnxKqTpFVtcNIHjFSDau2HLwtVuaV/N8XnCAeUXXFxYbYPn9tZW
E83gyQpP31K/6OQetXo9Ln+RermsWrnCUuTQAYI5zJTTdZifxtB+8poVF1WTducMbqQ0G1nF4TmF
JgArUXTwG92JW8nKGmjnLVtWLzs9NXR5LoLZj0LmLqvWqSM6TBnTLDrpnQ1pVE6eC9Fl1VrDYnEU
kmblxp+gl/XKoLrjF1tcVk3uY5w0YxRl2siP61I8oKXvnnDbrZXiVBtsO8RN2a1xRir2Dh3FH8Qe
+x38rjbZwDo91Z2E42VQ6vI01fQq8S92+HH4rRUns4jITsgUc+wgyHLiIf+P2ug/vIZ29aVC3ZWR
KnAQoRwDc5Klj1IdRMrvquvqS0GJE8ja3m+ZoLgElXg2eqe2zTz5fTv7+eivB8pY1yOT64NpTuMh
eYA4829+YzvLpdRQSw9mQzOz2Yws69N++Lk8cxcdGg8R7XK3NIOg6PYQcIMnzGQNPQuZLj0klw0Q
LMGcDzsAj75g9cckZoHfnLvw0HhIiHhH3ZbpJWYPCVLeS9Nu2m8nudAgmVULeaFxz5aK8BTv7Cs8
ttHL5fWbuuggJBVr2ldwpm2jtQbqQaenDo8DfjUjl2ZaeLzotepZFobVG7Pal93Gvl8ufl7pcgp7
ukfBmgkbyhdZ7fYpIhv3K9nTa8j8oYLcWjgUwW9uzeoDLl1LU+lPcHC95yR9I/C6SBORfMAjWM1w
YCTnqAgvcAXzavXgLtI0r7Hiam73rB5gDRmgrnOC+dHiF7xcqgm3lmicd3y4nEb6LJO9vRRQivDc
SE5MZ6OQdckx6aFo1DNRZsqK9rgnSXhdGL/Ii1yoKbZrxTRucAgC5fJAwph90zJqP7DdTHf+AddE
5Vd/Ivl51YTLpANIipOrz3PytkzUdNbRFF22NglwhjA/uJW7oJMc6aHHNSZZ3FefeTy+Kwr2ySsg
uJSTDmwwjx0nQOGa8C1LWJeWSxT5Fb5c0MlSjmuduo6+xu9DGbSpmcL/+X25s2UnJQYIXK1bxuax
+dTqan27xgw64/89/PU3/NVv65ys8W7CGCz0msFUev8wEJjapGU4Dhfd0OB8sHZ6p6YS/Q9tVbW/
//ff/PUDAvuX/MWGowrCXSbrNRGPe4CrqwqChxCQ2x9jNe3vFjKiEvrff+xGUHLZqn1h/d5MHAFV
2N/QA/AllsrvDHPZqjGqVjHAqDnr1uRk+vl/5XB4ngMuWVXLlY9wTbIoG+jqZAeLt4PEz1eEu2SV
iHUIGf/RZrSJzDOs3+wFd83RL4d10SrC+WCgIWOzZYLoxPUhCpZsnhvZhaqYjlEmAG+TadGzNCH4
n3K7sy5vLBVXZUvQYtiCkeDDyRqctyvJMsWtn9YTd3GqOoxBg4VY9W0JHZw1sKkJ1+291yp3neqm
DbYbuu5Nhgts/aTioEjNPiZ3XvxuHAAuT7XNGk0ug14zC021jwuF2lyqa7zjkqWClt1Se0odcReu
CpZgL9AJuWbqoJ8XsaSFRV3bb46cd6cZtFzTdZHNrJpFClWUBhzt+Kff4M4hP/RCg/pdLY6AsoMB
rnzdzOZV5WMuW2Wxl9pmHU0m401f4G7So0QZf/P5cObiVa3pARJYs2ZTyefHedgSaGjAKsZv9OsR
8EPCCUOCNYrZuGZjWUan8LBtGiZi8hz9ul5/GL0vbL3gIc5mhxpN2szQfm9lf09C/deZFXMtMc1s
ZK+hkJ+hgMsfQkTkvOR98rRHReN1gjAXtQIbXa22LOdsDdgbNAN8X0nk5+jJXNSqI2UdjQ2WOx3q
5SJMuKfocvZ7ZoVtws9Tv7RyKZaiWLKA7/0bOnT2qVlEfCfj/HUkZi5sJWUV4pA61myfhj7dqPxQ
K/HBa0m6RNT1wI6KpbbZysPnuv3Lln5dLswFohLe0Ai86Jr1696f9uWg6cFM7xW+mAtFQbSStWTF
nLBQ20u4L+rM0XvmVRhmLhRFGkuDUSLwhnSvs85UEMOHcZDnt1+32A8bdTWMxLNtMDrUxx/UMU+n
MZm9ruPMFbmSjWy2IFQ2GxPyCSKTb+Ij9FuHLhSFJW66psac97TtLnVXvOvCYH/wW4jOFuKdgrJV
yJZMoYn+VIZTdxq7O2PfiF0uFtUK04DakCaDteF2aodJP27L3JzVWvvV5JjLRgnOK1Uuaslq/H8P
M6quj0oLv7SduXBUV3bhNh7JkiXgWvIgOP4gtuvvIMU3Zsdlow7LcKWNwy1DRbRpniDzp9834Vg/
zyWN7v2RGzHMxaRi03ewgyZLRuvlqSP8jz2uvLI9CIn9vJ3M3nJ9NfjIejKxdJmCKW3C/c7gv74R
osb/8+AK4s0hvIMRH5VAf/1k5WXdDFxbQTN/IAvtTnQow9NYoN3XayO4mBQ6sijUqK3NpmGiJxOF
+hKWh59UAHNJKbqKnUAqZMpqNeebSN6xurtTTru1jpwdrLgeaLigbBx1lD8H6wj03dDhPEJI6E6G
cOtPOElrmKBjTcd4sEsquv3dh7K+rAa7Lp06eS+NunEfd6WhEshh9XTBPVaOtflq6iq8mJn151rt
5LmMZvYk9lB7JcrMfd4MDH5jfZRNth/9t64e60sU4qLltZJcPkuG0GBNpsFmLUv+KIdVpVOJnla/
wa8b5odDrALFGoSbmPFKKP5G3/gLmoa++w3tpMl9zVHGW65HGHiePmWd1f8b54H4maIwF55qIlWR
QcZrRjXVb8uiguun7b24DObSU109KGGKec6SLV2PTn2bdBF+9ZuYa3D9Yc5jeHHY1sgJ5an+j5aq
91OfHJ6/p1P6YrAKABmw95lR+5zOpXgeG3qnIngjiLp0U7Vcm01H0WdlQZYTqzIadiq1Q0PSRqxv
VVwcD0L7vXgyl3YqugilZYjHZaDk1ImRSqRRotWT32/gXG1lKFtoSO8mM6zs/0JBJHyyBIrYXqO7
tBPbpe1Jh19hhgv422Jvikdit+pOQLieiP8ubzIXd9pCbmwgickWvrM+7deEnWI4yJQAK3CStTEN
/FaTiz5xMSdQGwznzF6FBns4S6W02Ls7NbUbx4DLPkVRG9imP6YsjPbig+pgIaCHjjwsCSRA7vwN
eWOunIM/6IPOHEm5ZnLT5LTHaIjaaRe8rtTU50ZW5UOPynOarIRC3hG3Vs+Zc/Y4jN/DpYlm8iK2
Yrgc8My+BJsfH8FcQmqylo7bYclLUFYsLQ4Bntmzk4S5hNSqOZ4WBQbXle5SyPv1IvE7EVw+KppY
NDCCoWUE3ZNk6dp0Ad7lt+ecHd3th7V9TG0mjxWpBINQczY28Xbnse7GYnUxoF2pqIw5sGZtK1Ok
49xXednFLGu3hN3JUq+L4xcb28WBmoAO4daiPr5F6jveik5qgbrFf0/PPwX8Xw3uHMdVO8HTu5yn
DMhrJTHxoJj369tBBbfRC7oEh6eibKbnda/b01IO7UNo2+LC+rb9+78/4dY/z8nw40a3ZsWvlIkW
KqlJ8iUqxi9+QzvbvKHbtnT7bLOAbPBy+q2O/VSbmQsM1eMB00S+IItpm3cQ+mDWjxZkLi60CiCT
ncSDhRDBe9Q+v/DSz4yO/UvbqqsK9FRN2Auh+h7F6EWek+Z/flPtJO+dLeDpvB/j1V39y7y9p8Hi
uYVdC0Ot184sSUVeWtkiodsurJV3bsc31p5LfReEbbrbS4SeFlhDPKwnvnZ/eM2IC042cj4qXmDs
0ijwh3OHBojIjylhLtyIho+akV41mem6z6wVmWKhH7DGXHqKmTAYiliGL5XZP0gefIpNcydXvJGj
uOiU6qO165YgfCnZaJ6CA5kDH4bkTWtCcYai0fHRb+7dfHcJu/6Ii/AFqplp0RRvoG79yW9o+nOa
PqP0XsONkrwUsvu7ntXZwFr2TjS+tRydTVQH2y6iNQlf0APzdxjHf+5T4df4wVyCKiiGqOxKTEnZ
DW/GloozPHGji9ekuAAVtifWIcWHj+3wTiUjbDTl7CcfxFx+aoIncD0WInyR6/S2ZObJ7H4q1MyF
pyAPJ9ukwdDJpk4JE1/KKLzXQXXjx3TRqX7iduAzx2czPA3L/muAa5LfQnGVoBo2JKVKWPgSJc3H
Tg+/J313J6O59dnX//7DNVStFApQEz6bHeTZKvk4zcLv/uNCUxP8tGI1Xmek+tJP+0vSRXdKR7c+
2tmUYdtRqwnmg/bNJVlOW6se/Fa2syVZUQcjMt9rJGl+D5sj3Qe/HjLmyj/RHYqhk8J0THX5ttNN
qpj2u8e6pFS5m0rAAKzN5tAOadJux/mo5nsmKzdm21WAOtC3upqmpnBhLD9WwQ79tGP3vFy6ZFRV
0ZWFk6Iv0hSfays/J83mdyK7ZJRJxnVj9rprxuJNt6pT1IV+S9vFotq+krNdsUwKg/vcUioohhXx
2WsNuspPWpbNXqLpOJvUoJ6g3s/Opmb37sK3fk3nrNRA3sOgJdjw0ny2erpsg/ETTWIukZQkh6r7
5mhAG7IkZS3/37BufrmbiyTVikZFULYESGqQLtY8HmvrObR7aay3QiU2qDMKPyRep9v82euXdGmk
mPatLDYMjKYOBNj+1JrELy9xUSTY+7RwhTfHixWWpXU0beiUhPqI34c718QtoE0hiKwza+pXUuuv
YzT6QVTMZZEWfjSxKuouwwYCQBUCpWUp5MEWv1/TpZHgc2HXJpx1ZpvqeIpK1p4j61vScXGkrWxm
Keamz+p6+Gtiw9cpXv1E/ZkLI+mgaHW7dccLrEiidKc2TKnifjmbyx8dY29pHbfHS8uGM2+LT4xV
98oKN2KKa/Y3Jm04Ae3usoA1n4sDbe9zKzyvsaGzO8M5Sfq+N/TFLNumT2KqY8jt19bPW5q6DFJh
FYIVmXRWBOKvAHobdVj7ZfjURZA2HYQTKeMOL8kFNB+HeXtgSt5rpxW/rBRRV+JpncMZQmayz/Zh
6L+sDQ9/m3qjPpRWskefQEBdoacEGqE8OViXHev+l67bV6pCL/YLyr4/Z54THcOCoM04k32rXvkQ
h8+NGM2d5f4PP//vShesQn4ePl5EvW2r7jIoe7fneGvHB9bz/aHUOzlRwe2pHPuwSIlalk9HlByP
K9bwlzVYlz/xLFD+SXG+F2f4mhePja2iL9uEEkdEpqp7hEblcoKDDikuNBTTuVRz9HDMovPKAKgL
OLHKQBMQ8/6Cx6czDPuadNoa6nWZoC7ftDO1C75COzUxR1q3w2Oz3OsH/EeX+FeT7qTP9cFhWEH6
PlMBQvBJgYY+Q5nRxE81MJnhtMAdRpzCeoT6G1y/noC8BsMpCIrtZGXJL3PDURUUSx2cqU7I/3N2
HU2S4ur2FxGBDJLYQvryXe2qN0RPGyQEAgnPr3+n7upN3pnbEbkcU1WZIH32mCoDpaP/yGoS3xXl
ZI66nOKdhazJUYJJ/nX0Sj6CpA4iuUnTsCvIihdD3qsaxzj5PI+FPkBYNzwEivVyY/rlDLXC9q7w
/k/7i3+OffQadFX0xla+x+MUzc8wp3fxeJuBDL0Gk0t4pIyu61uUJTx+8dOwZHRI5U27TRzTv98P
MQCxWHUJufSMbutzIZZ6qbIBxu7pTV0JLEv+/hfq1qZjqNf44sw0jHchLdP00lUl/XxTbLpOl5Zh
8cXWhF1ksneh8ykWR34u/vB8/iW4XudLKPJxBoGSDfO8uR/OLLIFBOhT1Cq0Azfytpv+X5mzHiEF
n5TsMinefhbBLV8KpsJtIfY6dUoS6NALOPaNSz+EXRQB6LzE8Bv7w17tn88+uU6dXaVZ05bterEh
Gvts7BelsxB19qYTRK7TJ6wZGMSdAr1sKiyZfgeaH2BgEaabun1ynUBhJzCXfNb0UvdE5uC9OZlF
axupm0Ituc6e2obAnFPLJd4i8+axkbpPpzL9Q4r7t6d/dYOjRoa47zEoZ00DA6jGy7AbTLXelijA
cfv7/Y1XWXTch+UypLQ2GYfl7c5oud4G+yTXWa6U0bCtJMQX0lQ9NtZNj0Snq+a2JoZcJzqYkqpi
9rjBdcyTPZTuYQCz6m1+uSX8kGskb+/QSJOmnS+pteSZzrYtdi385NWNl+uq7pX1FPRIp/WS1MX4
3UHv8bRhdvnhpk9/nbYgG9GxsdfzpS/j+U63Bp9bqWa4zReOXCOGKQT6gbnF00m2Pm2BqSPxB6Dr
ll+3ffyrBrX2jIdVrculbuZ6F1upLVz/WLgN1kuuQcNTIgZMc9l8KYAbeEWzMa57a23S3Bb3rx+P
GaZpSEtUDbBuexTzV3sjjYheg6lTuIZhOgducCHKHaQH3lSU3EbdotdPpbWwci6SyN75JbymuoCr
ZXFTMKPX4pJWRrQGhV/fddVss0GF6gjvvNukaug1kLqhi3Rd3dV3W+TZwyLbBfJlN3qe0WssNUDC
SVro1NyJSj6KOAbQs75pgkTV1aS7iBfW1JDCvAMr4a8iCp82wv9Q4Pxz+qDXQOpugvl6ZIy5w6N/
lhH2ibJZbjOkxyro77mjqUzL4SJo7kpMBLO1ATilK6ubxv/0GkENHhiRUTNHF15F3+yAfQtYqrdl
PXqNoC6HJlrLbYgubDVfaNne8fo2XDlsd/7+UEytuS1bDNKH0FcPizNn3zDxfEtEpNfI6T5aa6HV
pEG46R9R401Z1Xe3AZnoNXJ6LJaES96Vd47qZTd2DoZF5XbTsJFeg6SZK3kJ91BgjYgp9lAgWFEL
uJsm9fQaI+0Y/GAj7ELvmjpa9i0tVAYu9uttz/zqdm5Dp7YFt+iCndFwTtS27ZpAbwN40WvP3LVV
cz1qoi7Dxv1DA1jEKW7S28Dj9Boa3egVPg8w+bwEvkx5WyUsG/UU3VRZ02u4smsDsTPkmS89SW3e
k223eH0bqp5eCz2upUS5LlZ1idpWZRWX35JuGG4qu+i11GMfoKZHIPNwMRHTj0XEvkVi8Ledxmu0
shpI7RUK64vQ1WvRsnlfJ9ufuM/vdf8/DF+u0cpK1wHGD4W4QNKAHyRn+gL8st+1HbutYaLXtrm+
I5FddCwuwzKSHfF0/ZguIf1DQ/8fsY5/+gbs7wGSbZtnsa7lJcieym/QUZCvc53Gmd4MuQww8coF
g2Tr5Av7zF2AOWJP1tdV8+llgM37zwF2TPWBJ9DWLuqaHZKqnz9IWsRPHKOiAyw340+kSe1xElua
j/BnOIOQ54CehDP8TTHhGi2b6InwydvkkrCme4RUKHvoWwEhtZt+/TX8Gu4YAK4WIrnwufjqo/aV
YEB026++Gt6RCEfmvZa5RDVZ0XL7JS9F+qc52b+dzquKwKkUMrF+SS7QxmoguuDFllMRyAdiJndb
YXCNuB5oAl/LZUywKijXNzWqdS9r/ad+8j1N/8PpvEZctzGchR1cHS8GiLQP1pfLuULwLHM/pj3L
4y5A6k9w+id1aPEvf+/93/8/aAagR+PUbj65zKlKd1CUWI8aY6gdBMXMwaFM+fGH9/7+Cv7pi72/
sv/3h2Ky2aGagc6g9Uim15arKuRdcGSn6tDkLTxAspUl7WvZJDHfwa+ZgmBO2hFvsA/wCkrfWS80
JPwsbMW/mGQpP1q7pi8AXvdtxv3EcB+bGLjJbQb4JoJ3CYraFxXX+qkaovII/cv5Yw05s/Pogu6z
uHTiDkP7T1vFy32rW3tsQGcNdabYRI7p6tajZ5H7VLM2um9rMcxZIlmVtbXpv5QU85A/PJx/eTZX
QxA3WFcbX2wXNzroGBO37KVhf1hV/tsbvo53YQrYHFhxqXCrj5ABqg5Jw9t9Y0P3oTdr9Yc52n98
nf7pDV8VKnrtK+/SDqkB7gDxuWtmD7stoBWzGQaAeyCM3RcIBfkfoCYme0v1L0Itz0iz1pkBDOHY
61X9ART4L33Hf2FpuSe2BGvn0rfbzx6acFnR4NHe9Lqu4bSRb6G8yzEx5KP4tjRZ3Q9/iOv/8q6u
0bQsKm0lahTvceSWbHIm5HE8J5ncuMpDnN42OKHXQnzWNsKQwlO8KsvyqBiOTt7IlqL/hb3vSw/h
f0kuuEvydydVcQjwivjrfz989S935SrEj+MKccyRcEys0vSzjIflwirR3PNKtvu+LNvD3Kn1Irma
b1tPXuPxQzytYrKeXyosPy8cR3UHR+PitpbqGolPtMe4cGj4xac8XIxzJAuGpK//+2n92z246gbX
VrAY2wt2cdviXBZaVCTlrOin//3rmfq3Fei1lTTWzV1tsLC9tLHQJc91BXX2kLcxizjNUsiMxR+2
eRL9T4MtcuqyaqsW6PzQao4g5WcUTYqQbRb5oMtgLOsq8VwC2jPVeejJOOl8UEIBNLO1/UpsHklW
88/Df65gNiwAMf0uR5+WS4Yl/rg9VsIm5Q9ICVmMppYStk0k67amco/UzPU+rCk9lvAwifZ93CJZ
LNNoTg1kNtReQ0nh61D4cASI7p7atYIRsFsLEM9cEue80ckO4smQZSUaCTgdQEA/+Ugl9zWUfV+I
iQu+izej52wsrD7AruB3aaLtZ/EucFePQ5X5OB2+FHIpHtuyFm9NuoxPXrv4oCU8SeataKrfa7+G
NqsXURdPAeJVXxul4uiooZFSP8mxx/HIelR/DQ65qaLMMuKfUmPDrm/iKoM2Gt7xaie1C2PSoNdl
/t4Qo3+a1neZFfVrZzd+n+I7wK5BD0uOzUSxE5GtcluNzYsMC8yRafDy0OF1PscQeJse07pY2rxI
XPIEh5biKSqkOdVjQ6JshBNHbjfo8WN6vNDuFWQo0Wa6Sb9GFQRVlSwF3bGGfuKliX8UnP4Wq22x
pzPhc5Kqss1ABo5NDvS23YE/leyaru93gQ/joVJlDwCmiQqsciXkfMPUd5+7vqZw4Ko1PMaDTul4
mvVG46c0WkCB09Ps51MVioV98m3n5T5qHX5+XJPlfQvMnc0nKZqTN4Kc8QJafEpXgdp27uYSsmzd
jOnPkBkY41afi1LN0P3sbbrqPcJmWw155Grl7onCj2bMtFO+hTJ+Nk0Z87wGn/lQlG0DJ/tx5mO0
G/q5Lc+DrY1+cssYDgbn/b5e4T88sq6Hwazs5M71hmUJmhK3c3UTuhdpVR0fkt7L+OCwFRSHKlnS
UOy6ZsNMIMMKu+2enIxG9ZD4wuvPznsRP7WKbIPIClSOce60s97ik/g6OmJ4SDeXGwcgx0VwN9YH
uvZzOEC+omTfp2Ey23NUOLiyGZDmuq/YDdgZvpwto7PPKPACU2a7aXL3lMY1u18ACzE/zFYSc09M
j/+1wTNJXuAhF0fZipeRHLRJnDiwPqTqNLsiqNzFBeDdWRfDwy6f+jVVD4WTafkmwUwJB/DMoIqn
WvzAbmvaCJJA88KH4gUOTBDTBNVKzAftO25+QWKzB5IGzdlUPnUMB/GoxmkSl7btKnisdo3BvKEr
R2DMBti7T89WjeW+ClEBSJUv/SSzPp1n8aVmjHVvfoVx84viTYKKJVa4nnwkHTttjsvld0V1NEHr
YDYedipLVJ5ZAyGkHdFVpc+D0N3wi6WhYg8qruzwZkO6qBPoECb6VDa8QwHZ9nJRwENWjOdKzl3x
GT/lxufOJ1sss5lFyj0aGffjEYLHYtzzpo/dx1ryZXyQBOcaovxNJPeeirX7AnXLMUGnWWucY5hU
pcfOjql/2Fg56FNaVY3/Gm+KNg8r7/qS5FPw8VhmsMhk4iwhAOR+hqJ6Z3O24HQeKwJlsFO9NGt5
14HwQE5Cp6jcwaJa6u28pM00l7lNktbshnjh79F1JNH0xW2iHQ7d6Dt2TxGN1mTfmraoLtaA0Pxl
4kJAf0+4VNDMubngZQYiO0CzNWJFc17wnaqXAOZvuy/Sok/OkAtJ6jdXrL28aJg8H0zQSX2sZ/z/
sADZ2mIPLW7lXwoKg8g6q4il7QllzDo3u8RNcX0C3d8s7rClCoYma40X8xgJDiwO/N3HRhyRiMDa
I6kxw3lux9n9kvDYFifaQpggM5CNKrM+iBB2XW9r8nMLUzQeGwLp2CoLQU5rJnQS7cqemKjJ46b1
4/eWyiV+drWzrsoQaUwJlUcS+xJjKoExUl+nVbxlG2mRoNKkMcVf0NGYow/SEzJeHHTxliNvaqnu
iSWT+lG1lJBPAwQF3aESbCi+MhJm+tBI7ocPvMIh/T3RaJJnDfCUj7MuooT/BXWwIZzYxqP4rnfT
4rIEfDv/S07TtOqMTdhkfZHU9OTQGpCWHuwQi+V+9gzNUVZPpbLfx2Es0kdF6l6/LbgIk864nPvi
k1pNER2qYqbiQOW6lPcG9L0o92wlid41lDMI30ZzdLRh9MndDAyZ+Y7ZEa09uMMTqfpdYWiKOUuM
ZBL/gA9tbHb4Q421u/fL0a95Ad37dc6ooyGWeypIYu8NJeDI5xv0sKafW+N7+71ySTV8HzYTSbRn
a7V+Uq2y+iNrgdH8NdaGre0uqEiMyUEYhnnSfhg6ou6h39qEF1pFca9PDdRo1ZxDyWHwp1H7hZWn
Li3M+qsBWQzpwSSMF3vILqSNyVQtumTJxNaYRMCWAJofPBtoF033VHlTZC4tuES2LYoeMvQiDCEh
e6DyhOp3mrmk5Uc5ArHy1hvI2CXHGX5EEMNeOXDq36ox8cOai3ECVK1ZC9CwM7W6chKZcCRSE0i4
ZjkWtWp7eywgWFCSnRGpitwF4/mRvdAJ0r1zzpZU+O9V48auy5gl2lxa/S7pmHND6mbLajVLC+bw
1G1ip6bBSZ2nQATFx8pFcDKEViyrkjMknld7kpEj0+8k7oQ8ztRE3VFj9KR2ySbCnPeyqVAwLabX
iTmQVhZljaXMJNxeVNO2HmsxW/oWFdr1+2VU/He1SUd+yWZi9tQtsEsbKKd5PRj3TKMliTNhScWP
NcoNdZeWNF5go5qoZT0lG2EXBc+JFfl6buyhCNEUf3LMlttepFGRVMeSLja6X/toIj9UQ+MT54RX
RwWX+GoP/4s+mfJ0gkfug9ExoQ/tskKpL8eUjgLLC4zPc9mUDpotzTR50A/Zeo7G4PblPEIsvhuh
LzxBweeYoowK3wCiAmwcXxmAgHOw6ezTTLsllXvFFHDH2QZTIneeUVkiapjKjFkK/ekXBQS08xmq
qpm742oHSj+QTSxldGAy9sulEa2pXiLSQ0CWJ5SiXMPVJVDIksyl+q8yYj6clJEXAnTPWVPIOyLC
pu3b3KXQBvX9Zs2ukitV54T0QeG/9S7qswhTOPOXXQuwH7dJR/qCylqwr0NA5noCxL6hH4pui+15
GhQOoAA6EIuNoUqG5riEyOOTKMu38YT3t9iXTSRwG+8b8xNLJyTDqthOJcyNf0vZawB35slN3TOD
K8Z4Lzu9Vk8MpODkaV0w3H1dGUgwJ7AEGqOzqdYJzCFqtq4HGCL17a+UkCg51OUQqzc+ynF+TUbQ
rF6LsgnFjwqfFfWOlXLT34pBRiIGXWfT4mlr0qqFcEFdDzG+WSxcpuPagNrY8xX3N/TTQnJMbM2a
tTGX5Vlhvn2olhZ4Y6gnduZI7SR7xIrFVk+FGMsIFWUdw2MaoEKTNgBs7ielaPiYiBgOy3lsmhC9
jq033bzHYqJIulNdV/UxlQqpepCFSnUeUhcxFGdbIn8WEEBlPhdTN8ePYpoTc6bLlrQZhcvEcWt4
9SqrpuxQ6kv0cYe2arlR2RyPcfPAVXCdzmylGv9IC1u3JBvFOgrk5yjQHi8uKqvtAXrhemzzqlvX
DP8+ArS5TvT40iNBIPyBxlIA/lT2xu3YGpbuZ1Ks0YvYOLr3BiK3dw5l+rAhotGwYV7Ho/IjTi3U
xyVEpedzr1BEZyByr/EjGbzCMrZIk7S8F7Di5SgZplaNe/zi+mQhI7R81LJL5+XBp6Tzz3NbrHJX
j3Udv6BQMDGEDOw6lIeoiYX8MKaoVg4uiFG9hLTT87EfZXHP1QDRjjQpjyi5SgviZ2zT5ggCFCNP
G8rAZt9RnKt2H6Dw0fvzlLRJ51FRv8/3NJmiBzNWfvrdz9Ug/5ohdPR5FlT9QnOKYHZI1wYy/xMt
lnHXQej75wqDxNxglXgYeii9FXlQRcldjuDDpnVfzaDP+iMfMRH157LpWr9Hg59ateMja+aPutPl
POywkR18uYv4phh8eMZAx+ck7Wf6DCv56M34WQGsWqIzUDlbnbHqMzpjqHmNtoODL/wf4Qwv8yoK
IoJmI0arPNlp7gZIZw7p8KAXFn/vmfC6y5cqqmixo1MXEZk1FXh4Xz3h0byL2OJGm9ltLqYHv8wV
7NKGApXsiHVXXNN9v5RF902ZTs17ixuRfFD4EuMl9XJO6hwrn2FX+W4dAdtSbZ01kXg3jnXQpKdo
d7t6+t6yhJDjqt798HK5RCH6jCDbiIDeNbLrftMwJZuzNNCFJ5nvIGt8FFYn+mFdAmOnGR7g469J
QdBMZ0PZYN3Sb9hMJK/w1rPhvoEoNU2hwTsikxYxy2SwLdIjZgQXUb97hnPoIu/VPCY7x0pGd8HG
y5uZVXSUlPInN65RtIsW/DNm7+yXh6ZJdxgqXz3grIg7rmyKJdSwRvkwdezcsHX6WC2ifR1lYpcM
aqIp2jUMMoeMYFu0ZjEjsk0/Cs4XrCFc94tVwPhgtA7ICYBuW7aUqXhRE1oslCQQgSVoC48GkRZA
8I2DQD/b554FRPil2NjFtE24w+3qSd7CyA6D7nQ7Wwhb5YDXDqi+5+mUxAMKlCUkQBaqJgeHKRyr
bip3BMioU8+S4ijLYr5UBgFKkanNu6ZNHgjBwIborkLBBli64kWA98wW72UfSAZFXJsryuYcjsPt
cZp499ZPPYIWdD13VSHJHkqQAiUCEI1MzV/CkFq0ZRyF04CWe6v7eK8rxIyRyi23g5gz1cJIfGUY
eAyV+Mz0NODIgXaGQFHsI8xPKJ5BVBwGGwd0TO1wXqPlx8A7gaqxRMPWSHwe09olJ0tf4PmXlPR5
Ywd/p1AioAvg42/vBfnU1Qgf3ETTW932c+55EM8wT60+VawqzrA6Li6V8g7xxPcZi7zIAXAs96th
0E4join3rlpQNunURyegKsfd6iuUdLCjGr6Na6WyrgB5qQJO5CM429g2CVYeVEGbk+1QBAL2vmw8
T6KmgGQu2uYV2KMjENbiDmiTtssShIZj2U4C7vaMDXq/FFw1EI9Mlr8AiUQBjOaWP3vbGrT/cul+
gboQn3oerR84ZBeObSknC8LhhodWmmRXVj7e18x3P9w0q7tRiP61XDqKk08NlikCk2SNw3DwSQnX
i6rjp6Qqmz2sKnDQQ+NOtQnrlq/pMB+ayFudxb7Qv8q6MU9Vysqv7WxFRqeoafZMk/Zz7YplPVhA
K8XFxK09mGYQ447w2r0mZdm9dLxOvhekM7/hphrB2FGgMEuV+rS1UcQeYBukn6bgivNMdRplC3Sf
dpCFQQ2w2rE9GiyBvg+Ig/4kNoy5dpUui2OVFPAb5l0d63wzxXoqUlLqfRtH0ZzJ2FZk17VtguFW
P60Bo6NqdDuL9LUvtmIlb32zIC9nBrDxO8LlNnymyQDDmzSZIrOv0cf0e3TrnGf9lupHtsnygRFh
R1inyxpDpGb9Ecdr8yaAN3gQEaRW8e7QIqKtnDBPQJ6M9oNU4RUaplDYDiOMxn4XprJdHqOGeiwr
uggQOgauM2m3/rkkKDGHrRov60jht+mI8uUjtmGdfdxQ/pZ7O/DyidPUpbut9O/tSI36IldI9d+F
WOQZOL/2QEUUfhdDHDbMPOfiAmaNlplDrZrkOB1VmdcxvENzCsrXE5MzrtE8vduISpJAgqcO0Zwc
6JLIkAWZppBl72XXQEWhYv5cS2S/fdMw/24J0hlUkE3yoqnvxUMUBvUzlsbpXMBYEj1etTRvcccl
TjE2APEegBiUKRJvtd3Xah2+ocbrv8B0tfjV+sCSjKiopLmYOUpjPboJXKwFXWa+Tuk04rL08VfT
zuMjggL5HryefwWs5Z5nBep+FscWZzKat+FhnlNxmXWpf4h6SP5CySa/uLiR6MlKN0V3K7xHfusC
9RtA9nytdiXqpMdp6/WW84Wld6TsKYL50NMPdkD1lsU4/zrbprq8o6hAdO4rR/tDsfSbO5Q9n9qz
IG1z8eR9BCLxx9IMv8INqDsbDDVqr+ucgYcovxhV8npXJiNoPhQUvyQfZzgAPw5JbKHULTvQwZ/7
RSKyKY7497xtYxF9XVDVXZKwDHsLaVmx2+IFE1coD9p0D4DH8AqRYnjYxHxRCYzgijJ92bBrPWHi
gd4MQTEuMBhSdXvvhzj2uXRrBF6MR7zQrRf0iy679GmjS/uxJdD03G1yKELO4bcHuLcv+m1EOlh6
/1oLvv0YBsigLrHq+T5aG/eBDTz6FrWNPLZBDeZu9AzlX+K57U/rbMxnsRk27WL0sy8zpKx/VZut
7QkQu23Mw4LR3kE0EE0AHbFu3mqQkZ5AfXaPnQRndl8krQ57zCzElDv0IOWlxFR+POEn0gsFxMgd
mSSi2nERWryn2PgyX1Qcur0QYPjkOpYaPQcwH8NuCJy9pPOKF4rfrX0mtdue4gbMoaxFsoCVFluQ
slpIVbu7uazm7ybp+5D5tcY+Q3iujjEPAwYo64oinPczOECTsbPEcLbUO03XaNsbtpTtxWw1bqoF
VIOe8dxKsU/YUJ1Nig3f7AYSnyke3fdonDF6r1GYPKQMvMBDEXf9epbWtvzsUi6/hrGd7LMUhrps
tJvDhUBmE/6M4YG2+yAxIDtt0TKJnI+Nuiv0soLXCZcwjLXFNJEn1F7rgC5hGnSupiU2aOGqad6B
nvCef2nRpumpHEr7hZtYdy/pQHT0IldC1xwFersco76DQ4pdJXkeJ1d9t8OGRjoxK8aZEFSz2K0Q
Tn7UWqICYSrpyz0ZOlCgYhAUxgcOfPyAnnaKl53xRj51VTT9FYbRQB/TtukeHR4GKyDWdjVsGHX9
PZkqtpPbWFEc9XXSOydQGQQ0Zu1BpbM+BogdyMyaJPqxTVI+YCKhxHFlfj2/20ZXP1gX4g9TKBv0
QqFo7rt4bPyz1Cw+YwT5rOuZPRFYQV+gy4on264tlA0CLSSGja7R7Oj6BZBVZ8byrUvrtcpiwqZz
I4aK59Qs5XGj8I/5OsAOaB/7PqDAb+f7jlccXfq8OL9LlqSMj5Ek3Rff9TTdoeoNLZhj7dgd/TpZ
pOQRjVnWWar2LQaVada0BPZcE9fdAyWqGrIelWWTcdYMH7SD3BKiy9wcW1JvPzUbsRWuNeTVHzs6
hWGfphDbuCQeoR9TXoXqIjGuf1fsi1CsxdRD7isbEsP1bhFbO+0pT9PqZEWsRI7pKGsOEENs5p2L
hUnzuYSMjuhngZ3HKsDLEAYTm4zEMyIq4y59TFS05BFX5sfCrJ3QY5h4OlRxaCU8mRfUPPFaHgR1
aZVFKZzI0DlAAjcrddsM5811q9+5dtUqq+upbXaNB4QNBiqdPcuRiSfMrZNdVbPyURUc54Qa+VkM
FPMqhTY3g/BU0XwuowGuBHZJa5R6VfofU0xe2V2CdeP7VwEIJJvTsfTZTNhwBGNmi7OmZ/V+SZLm
rRj1cKDziKZf9w32LFMaPoyhXb8l8ZhA16bBAiGfA0ru/WgMIgHQ5Sp+1vB2+Vhvm4UCZtHZD5GF
GeKjVzBzQ7M+Q2arxWpi3SdFtGA6Cohyd2wXTHFzXDzpsr6Dd0uGVdr6oS39Ou4w00ceoCPmf9nQ
xd1wjstafi9Tbd3vjXVzlaG9xLQg7lo8JAeX+rsisIrmznEHPG6ho+3Zi7Kwx9BGk0eFPKT3wOoP
z8UI6dK9cEapnQFobdgtMrVbHgpffljAq5zyFQpHH7FZC786IldYllWkOiU1qY7I88hMpW8uDeZi
oBija3zfLEz6ycw4U5CKXevkTvtZ95fVSNFhoYY5w2ks02bZ19Vaf/cYdu/LtjBfZy6mNwiyrz9X
NDYXDOBx6ti6fIR2IthvNaiy6mALz59GtDZnXC0z71bGfZ27ALowuptaMggHsqj/SFo+iKNo2ro7
v0Pk1xzLgfnRceAC7rDAcum3ddkItnEB1TcCRmh+dV1Yf4RN0/IwxxP5WJXYjpXGkzOQC+JunEkB
e+8u6Y/LVhhU6FjG/BrE/3F0HsuR40oU/SJG0IFmS1NGUsmP2mwYakdPELQgvv4dvd1E9LRRFQlk
3ntu5sRTUEbaAZ/xxhBjOFD0vQV70kWA8LeR1HyP9v3JLYSf9cJvtwsFgkwa96ioKdTyJ5Z63m7s
Oh/cfAhKc9/6gXuNlDc9LHsvzpUdmTFFlqsEmi+7DDNV9Poq+aIRSJlif+3DmQuOaq6ek177E7ID
cikrlAlKnMHr3T+VwlRJNgtzhqzW9m8jfVtz1G9tIsu6+Dg6pUMerzmUWWlNGwfPrpabsHT9r/dj
imBBDE6wycjHZQnLer+Ny6DkRS5R+6atCpOTyPZ/mquNy3g2NQKm9jGCVTTcFX3svB6Wx3ziyrLz
bXRl7th4ZQ1nDAedR2XoRVWYM76mvDPjOpx2j7/esZfqNNcSzS8m7LT2mDzJEEbVCVl4LJM93GqV
kWVUr20b04kx5BrrfbKL21hLSt6t1cvn1rQqKyYhuFWsrk/GyDWnoma+Lp5VWaRyi93LHg7bR6jX
tUuXiTOExEl42/twvHhHMfh4O3XwRAeG341plg6dmBABitL7MXf1dlr6snyBHIiyJQj3TI9i/7Za
85G5WM6vKrS6p55lZSkyp7xUYWF98LaDi9pssElQw5zzWkx2vs8ICNyF5bnzyHTBfRS0JRHrSNO+
r3kvezNQwh3kPYK9+nQcxfADEUlat3p9nHp4z6ig7k0drK2LO6MB2FNZ31ZvcBMkUU3LuTCqWE/+
lLBfko0Hse9lR69eN6iQzPUIMgsdiksvC33xHczYYTiOB5qN46R5I543YdUXkCRx7ToZnRarN2dm
fnUPSyfifFDN74EgecpvJRI9TkWdrLJl0fkh6yOTsY6f20bYH3st3Qxj0n5C1O0ex7p3fvOwe5nx
K5l63lYUmZY2Lkfplon0KjspBlPkRbs1n16JZuj1dnmZa6fKwtLMnOKW9QluViBo1p/OEfRnlpZH
py2Cx+K58P+EBP/XKjcsJimzJgi7lyqslxOKNLZooXXmTeF6DpcjtJK62H4x6BZpplnNVUn/DwX3
X1XuwStDMo5sZajPo27wrHZ0+ne7tMMztq+b1ZaOr1E8WY/zrj6DUY55qyrclbKI2a+NtUcL0nBb
NqH/jrIwnxGt2jtbEBkHOlRc5Efz1/UXeUGHDF66aXmfw67+6OyApagrNQAJpblgOGrb3jO3PHp1
ujrMzIQecbKCuE/aaordRMqjT44ltLNicH6T6p75PDeRmXjq4VeqIwjzgZkZUwrJMiTxLrY9raAn
Ki57oguZasGalF7KZ02K1G2Y4flZ7YOnmdMd2kPg5yWbldO1MlXvnfdl5SJsAws/5lkdjV0+9Ovs
etbpCIhWoUotS2kEL0Avtm+bifVwoWw79BtSaiMxq47Jj/+r5s3/LdpDVk92pUOVSyc6pn/14Zml
TfTeijGr5kq5NxOzzOAzqpUt7/i4GRYjXEgCbO5prJ5cFrV4D2bq28wvt979dniOUXdu6/TYjd6y
V+o1JlI2ce1tDrek3Sln/4/keKX+RtYeqCMZxtqZwHn5BaoNxk3vCbsf1ipd/aZE0z2c+Oe6dNTQ
fhiVj9ifrZNP21D8fxZAk7vhsrxX+1r3yT5Hk5UXm2qOFFE3pLT0F9BxbkRWvMOQjtKtPg/V+nhe
heUH3WNdFuqDhnKkRuo4bvq07szxYbOZY3qJ62ivToyVdOw07tR4Q1RxwRnaoh3/bdB7w/vYiGN4
dVi3M6VxzcWv2b21T01S87I2D3IeVZ/GDvOt6TuxsfyEa3kYnoZlMXzSpUGtTdoDwTrtdmfCavB8
kJm7OPb844FpC0X5fbHkET1Rbdn1x7ELMyZm9cf9ox4UD5PrYj05uXfs7g+M18h5bhFZyn8Vw3f/
rSEkNgNeAdXrbBN2RDcrURiuclodL0VpMtYzpc9S5nNUWe/xzlPC9Hm/rZQNmFCHBONLJYRKSmut
B/apLjW68SI29iqkURWt+m2pMGeyeoZ6spJQAvrC0spF99i+dmGv/5x9hODL8fOkLx50V7Gsbw4K
0Afu/WXK48Kx1u+tsIb9b4ykFLmMrZ30NFCPMUldp4prHU2Z66nG/Jv1WH7zGgtHnOlcXmRd+7Ga
oz5rRnCzu84FOWox41n1c4sP0TsXeJ/puM6TNfcyC+c+6h5nPen4HFZNNKoryxtLyiJW3puf/rb2
ZbrbhN+B0FacpqzvmUH/X4W05b1oFhKNKtNzuAYFo6oEI/WSwDHikTVa8Ypp7UJo2D6f0JaIAmBg
TCyr1A+zw46H/p6elG43GVxGlf4RhxBiPnlbUBvwn0oiWdwzVqOU00nXGxrYapdBd1P4Yd1vDKzB
fJs5sMS/xllsjMmg7vbavtjEQP2eWiGElcPbavnZs8Xt68jJjRMMA71TtVgL88ONY6E2nHu+zLK7
cp7QwLFkVrrmu11u4Zh58xLV7StmwbHLx8h2w97OmP2lzK/AKQP92YVr1eJwH0H3S6MIrOpUe15Z
ncao1mpMZ1cYdSsNBjbbHgJmemjkgf5svibXvI6GTb8Y8NuiUvzQks6IYc42odCGfELC3GL3H3p/
G+a8fV20ZdFyTDeo9G64OYLWTJ64S8OoS4pV0J8cHucEn3Tfjb94mRv/Zi9urRK1e7t/cpql4u1v
WZCebs4cMf1rif+VlV1/btQ/esHnqkQ0p+ytjvvyPPql6V6LYOa6NnY/PXOYBM0Vc6sXb21Ur8XT
bnfbcrNG6NQ7xkSxu7SYpz6DWRd5w+NGbbKp6E8VN22caK9RvKIlZQUlo1qsj54zW+b8/N2a16DR
HdNrIi93Atusj4WPoPMpShOMPyG+3D/K0yZCWsBARdbeI/9BYFLTc2BteOcimACuHBl3r9FYx+zv
1IEdBNnW2e7EMB+/+14B2axPMe3FkWKMhupGGjyqT4fH+5uPMSZw4q3ajG6qKqKBH7tcdi+PHVvP
Cf2DeTqk3I1MNgIeJm0a9NdnC+pFnLCYWYvWMKTjoCDR6l65atVpUXRFdWFia4UrWR1sq+PlIc0p
Xf2qSmv3v9l7YOtPe4hcJztWGnLE0e340K6zTRTHDE3+sTmxPC87xJpXBuE19hZkPwFbmrptx3q9
yLV5lRAyGl70OkTBjtlhlcbcYyaTEgogEaYKWWDDA+C+F61AJRo7qyOr3nTPsx+p4Gmm2qVoqZZV
4xY2/V3b1qG5BkyYuYKvB79FrO0qB9iwvxMl295KvlkG/+7qYGJ6H0CDhvb0OsEIhH8CtPlfRcHb
ctHtsA8ZU4hQBkObUvAa4r77d0AJ24tf+wcifz9ErDoU9va4t1bT3jdtJak2vH799MfY04+2jsef
eHn6T1+EfZvGY1H5iVx9H1evJCdiQa+me1xsUdpsTdVzcbDHDJmR/1yphLGa+LLKpDZWdxu7KMiH
st/OIgp1w6aXHRnC/nqRpRvjhhzj9LPaGRuTztjp3BXbWIZIoW774c6b/NthFP5h/4A0b8YX6udh
ETt4aVhEWNxPU2sx4f+wtvhU4JBPOeCkGbN4mHsKk92rhkdx1DuPbY2IciLz1VivAXwHYS/TTr+w
5L444y+5fk60liuKvq5GLLu2tKcCJ6ZsvHSvVwg4cXixZIFm5LVcqMIunhBwyXol8K7t/I/NjqWT
V6AsFFt2vMZtNoijd87WOFnud1sWUn3wVoX7V/4BgWtXrO9+ipGxp4Qvrg//zvHY/qodqRyeIbNW
J6Zgj8E9DBlXdT2T+wriVoWpsRz3AqDUMBulQlhYZjm+bIGrEDcnUIX6uXSlX74iVAWvSLBt+SeY
6Snstdm+SyYnvxAx1UPqBJwPRKbWmbPfWjvrteTsevELXYZpGG4iygNdtWCnobL8+n7vRq/71vrj
wHFZVpa47DRg4SWOkIxOYYA8coLwqteM4Q8gKv0Rkd0RpYLxCbvGPt4Uv6qnhG1vPudS6A/RMefs
/mHYlVeWyn3vNeKuPndub7ysJbj3XC7s8Ml9qCSeK9PvfVqxIh55dndjwJWEtSyhfKqOtip+dqJr
xAOC0FZEaTAWkZ8gIhmVeyoIxS0qKY2f2Aw5XXtZez4m9KQ4l9Ymnu+W6Njfx9moKrGEO1dJrHpc
B4nFee6PtbyGPSf9ZTvWeWcVMgAfBgfn0P14zMa9Bx+12zfJrQTUPvgHP145IlR+F2aVfr7HzDzJ
vW3fpmw3NT9FUDN/PFiL4S3We/hux0H8zVU8ySnLVG3r36HHiv8WQ/HXXbzpZ2RvoTxpHKyNgUGj
LvPOIB2nFmVZ8Nvl7LOqZI2Z8fUa7YEw+dZXs/rwSfZbp47JYsWfgTIj/GZGsb1MpdvdW5Q6r/MY
KRgUZspc+q4QBx7DuoaJbfnNjHAcHszZSNZuUNWzr4bOftocONSHrlish7GHaOHmHI7H0aKsgs5u
2vZRLRWeCuQngau+6rpchBaDNMJuMQK33Cm99wFu7iqdJSifh36q0p0uIRlpprdkF0F8mQb4zm2w
1HeW981x0pVu9TQ6DL57FpyKVWaaRf6gMykBAJRP1SURcYZb23cTGz/ZJ9jBLbVNldqRrznEBjdm
KJunXc6oqDI/gsORKdjyvH7h8u5zN892+dJvzSTfItZpN9ep6tRX7c+rkpjDQ146Nk+86mCpYa9d
AL9zRfXfL0lYHAb2Ba3yjY4klrma3O3RdwdxK8dCXWPqBUCL2HK9V4gW7Wc0W/P8YToXvDLcg757
r8fCHvK61BA7Dh4MiuBezOWjzTbop9axB4HD0M7tqdyLProM4ybqByC+BoF4U0vxD0uhWX6ouBvl
e+EZXCEKqYVvwPTzrUCQ9U8w8EuE9Lit/OK8SHVmvBXcf1nhMV1iuWz7tYPsfW1Wt3VPozsWXYY1
fJTPjimwuisLGPOxxwxjvFvv0JsnnnTt/dVYK4/92JbLQkqCm0/cMLj5IYbaBVRseKtIyos5SIbC
LOrmsbCmv/itqQwGywLLiUZuzrO0+lMH43NVO0dF0pC32FIK1eVxtub1booYiDdIWb7E4Szvls1l
t31sBdBA1gE9NeG1iFywW/xW4n+lcrXYY62mwvO+U1EcQRpavvSuvhHmXzPyFr3vpqtvnXbVz5nI
SZk0kv2iKe36ftyWJQ7gK7g6lhQjFvJvPGynuV9xh/a8V9Z83ZkxzD9TyfBZFF+D6K3VWx+Pbqx/
TXEwnkO92OSTFk/bFxB+MZ3i3YTM9jUUyenwpfLcoWUW6DhFZc4+68S3v1EsRJj62+4M6VovwxUM
YXpV0vIr6s3DP+JMSK6uFAxsr5631UAh8CYutGqh/Q90ok/7Rbptzl+ufOwGFXj3nrLG+Dr3auoy
4mBsly1aevDfPNXrz9IcSw7nRRzBDwo55aPT09v7Xe9uJ7ecRwpCSz8JtUWnpmzaI93WlYGci8Nh
lUllL2dlZvmHCqvNN9HuD8J3+hOJyTXTlHcPa4muKckc/Nxj2fBAji1jCM0oM39e+menKcb+3NVH
+4Q10l8qR/dPyqq9nLPMxXPUx3aaqIWSJjbxRYzN8cynvKw5JWE3QpME9pLS4UKXemN5Wkv8gpeR
y2biC2QI1Zut2dDnx+OagVQwSl2XK7CqP8UQ3bINJ2RBs3NfzLOPJyKnmy9M+UOMvnb/ayZncfzz
TorI/T5NTc3Kn2bvHtzZFm9uFUTfCsi3MiVjVGxJZGESh4RX52TqG/evho4yiR1v+60Scr90XgsE
0xsM2mH6kg3YXXLP+pKo5LOfvN+ebAN5wlwlO4C93fXpNrAY5loa+IneccvxYhci9igJXOZF2qX/
wDdGGaCnArCqdRRbBWz/sYhqJNJg9K3lJEjnPOnqWG78Id/BthhswiAC80b2kFBrG02tkxbVal+M
gDbKy661ZDrByxlmInJXRGYur+Vu6WSk/bqAj89vsp28Ak0p2I7XMBoQGgxzcWXSTqF1PALMwoVT
9Fn/BZuHHb5P29ddb+TZcUW0nDG6Dp0PXIn2X9teXXYkQTq1KcIEjOHueZ3JFvrc4wldGFiNg0WJ
MbeM0+/senC4KwzBHnlm9pxvZQp3tHrFXGJr4WrFNBYJ5p6isGzs2IrviqYqJmCfju4ohjgS9+Gy
4pAeXNAXjkHArGUYCxrMXW7P9PP+ZzzOAZEjf6t00ll++REAt93ZoaWeBbM0/dw3k3QeKTfXInMk
iPw3u24tZEHbivJw11TLPLTRRfFMULdRYFepoH3EFnPY1pkR6lqPpA8DOT2bYa8KxDztKJTvuSwg
OmBr36hUtpXfW5dEMjo5vDMkPLTu9pGOL59jR/3n+1JnHCjlO9ubKG0Za1tTftcmDliQiiVVJXDa
HATIiZziNibAI7NpKbpw5bec79j5tGlM8mr1hThxVcIqlGBDeF4tlXQy7S3kyX5A2N42CtYg5TbV
8wOrYFRzcoBAjmdnVbODacLyudPXOczWOWxJO0pEB8WQkiVxqrw0TRA875pseDIGow6e4l6E5gmQ
r9qvcBFfe4Ns3qpbw6va322hmP3LUY41vZ+td/8cy8Kp/rpEDpjWa9VIHRWG657YbRH9iGXkB8/s
uJ99Xmqrckkaya7MgspmYeyqizZIFw6FIZ3GhZhJomDf1MuxcPdy9JcdEFbKrGR7SJlfVmBGrMUC
zZkeHrDtQ7yqSQDRImZb//H/bv5VEztmLb0XPfSTlMXNmbyuyPdBlx/eOlSfxMOQu/1K7GE2TYdA
vo19P1o/cGP94b7fQ0wfZEqwTXBWBZftqfk02nTQyUZkykVXhQHIWuh4xKJ5/s8ltDOe+jms7fMQ
hdvfshoZXxiYebwsHv1Cwlry4xRCfZa4M+v6qOSy9iezHdH0Opi1tYBe6pI1TUU1TlW+xUP728LE
nx+Hqozm3Pfj4xyE1n4ku+wqK2m+UgbUy315Ooq6JjxCWDkNdBD9gTPzX1Ux1g+VDHFAo8qls432
GtjEmOU4TZQSOiUlY4/v+LZ89FYZ2qjwLFtokrLbvOKyyrEvHj3L2F9pz2XwAMptaLGbz3jg4Yfc
5/ppGIbwSNYjEO9iZPk3PbodNQ+uIDV522fMib9lG5LzMkMVvk1fGBcGHR7ynY+i3Z/cRhjsKEub
Gw+SQyXd7uYyz6J47gxo5VtPw/7sc+nCEJCrywoxa/PgNnUbniJs7p8UW0y0dQdO0TqBczbf7EXE
E1nACfI6OrwNqX+t/aR1jeDBkerHHKshm3B+/galfVCqME32Ym179a3a5+GdtxnjUhTuZcXl/a1q
Yd60FsGDO8zm11E33YmZSM1DaIcB+6xgGnAfAAzrqfnNoItxSDtXHISuhX6wAPPmdJ2UxvUrp+89
gQZa03ENH3uSodwQ3J2ONfQkE1sk8tBdxh9xHVjYaZ35AGLUTwb38dpZIdnBvojrvGGRzL2lZf3o
dBudsSks1K9QMRqHVswNIczL9aQcdzuDjiw/4cqsp72qcdghMe8Jlqo4J9A2/AGNslMSM6j18269
R9U+vcpj1J/sxNAPDmGVZx3qu5YH6UytpN7sTXF32eG0noHPy7tom6artFzoaqulxmT8l507YvuN
LkEaZ66aB6gwUmCudlidFosfgMMjU3x0/HUx9kA57F6XV1MK++Luw3ELOYUBTnr5TZZAtRbfyO9q
q+W/oQsIs+jFetdQQ6/MM9gf2k2vVx8I5MHzmulPe3jWFbFvv/JH0dlQVle3KGjjh3L7Ivrmwukg
CR1inhN1cbeNU8ZJFiE8OkOJGWYfOZ4pLiRAtkAe0zA3cYM3SYqeFEy5BuMrM5n0BgIWWSqh9exf
XBfAUezWkLtLvX/vtx7JFXGrirODoY6XudILbTEbY9KpoenbPL/OxrB3uVJtoFPWws/MvBEo3GnZ
xeARyzitMIChKm+zpUARpkJ2qd06n3MbWlfWQxV3RaTDH9ryPUS5SNzwQJZfR2OtQBt287E7Ia7L
ursPGCz71drMek8QZsiKeIrykvHId+Nq1ZnVlPoDW5Qx6JGtk4XK9yt96Jw9mlcmgesTAanPEL72
sph4u9DMep+RGpf72Qj5gmiI+urN1NpMrkutMdw67Bbb58irrTNsbEs0wY5PmhAm47QL89s4JM0a
wuDfgmWYfpUkaF6wxgk87xiVo9VtZ1akLtyQPEbQx9OaIWC5c3oMofng+QVaUTL6r8DfajN3s8t/
RztYOUYAPSue9aPDO4d5uxb2QlVqD7f5aIWTCs933kpLKI01b/d3R9mONNKNdm90YfbdiOHJZcMy
BCBmXBtWHjkzXEEtPqpjWtJWrWWdsOCTiHS0U0G4Zs5adwUCQlU53hZrHaOT3x7dtyjwUWGR4HL6
IVi5cJubZ5gwVB2EAut6jHF/kR4eIEtyCQ5xRg8JlX+bkblbfwdDUH8nnzFjeoQ7g8b89jaWVf8a
z0cgX3qfFEFVjf33eWBLfBIfTGtJqsWPaHDIRZOo6yCK3KV9HFsPhAuw7NyJprlb+wLZu/AWjQeo
j7t69O17EtrT2cJ76XNq3/ZdUxTC/5FyI4xhdTiMrAEV7uh962X7c4gCRe54WbkI16BhJw9DUjAm
A89NnR24+tIcE5Aus0xxoEltZ1QVWxagKYAPrf3Zbw7x6QLlPc5kSTI3Grhp+VoDbpGdFqjCm0ip
ituUp0x/2EBma4I1Rv4uYCffVdgamFzNdOiVNdSnHRqCXDt+Q3hHHtJ7kXswvZTGHBfl9O2Gu1yt
UE3K+dc2pr8jom7D8/cW3GHs04ABZan4r0JZLZPjK/qXOh7L4F1/bW9MwFnCe8zdRhDNpzW8gKgf
0E2wRU1CsTMUyU4o7UIpGN1UNRU5YjA4yTR6ac+Knl/k2jCSIcGW3J7V8l9BBtP5xiiD+EU7B6BG
qeq1a5LA28kAEkZZT2G/ONd+AtUh8rmejq0k81WpvljTzV7CO9WVTOWTsRz0ncNsAkqzxRnOy6wd
ZtPbo3kWAUV7G4/bloVBZ74VQVWkfcVU9HPLOJ6fpQzmvxQV4nLQUp2M6Oyc+Ix8d03kvBtvc/6O
kvSKWKOCe8lg+e1eV/6sps2twHtc/6HqhyVnFjuYMXqOaBOP5B4C3M4w9ri2nDuIix0dcrF+LjFh
PATmsP1P7b1/7Zfa+kRi8IfLQQL6nnAZI9rbvr7utppuorQGIM9YqofW2ng22OD3WB38bLGgtuWN
QpJiRnxFhmne4wT1S//zg3rOSRwI/k22eN/Ze1MnWN74ctC7b8wAK2428Mpj6Y3DGbltJI+kjtOC
fOAnVrmNVc74Pfm2SUWz1nRIMVXjycejHuSvobaGZysOrIsIlXlX0F/kPxGjTLrE69iQdWlQKoMg
Prlr270Ys3snZzcC8UHGfwPySQwwMPYXjN22l4UpRiwmX+Jnb4rqh7Y49o8vJObRxdn/Lwz97XtX
UX2QpzJ/JmcGFl82eoeEBra7Q0I7Um9a5zsL/v/lK2RI7MXioUhVbG83PfeEaRbX/K5sz3sNQa2v
DBnvnxvXrL+8yds9whtBKzntsRogfVFZGbPWYgLQ1M1EIBwOQj9ci5Ovi+0Rko8hh4xVG5rUnxvE
bOCIADKqjOR/0UZmNuemOZ7KZW2GfGab71tgc0205Ft/6dUHLdIxRvSjTRar+awLB5/JOaDEY7ST
fzakYe5Pa2f+1owiO82Lv0ZP0ebAFS1Wtz5MJbmLO/YW2h/zjEyVV8JWIIDLGDbXqoQxkYjC5dJm
xdzA4NQNo/HOJK+j/o1RK7GTz0clb5DC1n/uiAh9igdfVScZ4mCnLbxjeSJMJP6MVRHI86FIyiRV
xP3NMCS3tz9aJwic88RmVDc9Or4EBmpsm5kCqL+BVLZereJuPjYdq3TkGmBu3SGc4khp+Hb1AGV3
sKw3nohTISc1myDzU60HPSgh6ZO/Wl6DHgBmo0/TsoirFR7K/dljyKdLVzjbK5dguLzve1RWVyPd
3X9htJrRSass3lyaOe8+PP6Pl8/F8QT6FXUPfWF1THOjkG7mRzGrRi/ocI45MakDJFxPtR9l1qg2
S548EagMCN1lhd0U2uPI/8qc99XOjiq09x/A+V92IZ2uReRolBFjTRgS89Axf8/7GPCT4ne82VZy
Mnbt8W2sUGDr2xjMHkzDoHYnt3tGCR7n2Rz0u9iyrbgxLcXdU9QdBRvJzHG5veqlpQ1qA+CXvrD9
UaeN8Ofpho0WRaRNejGVcGQh9F0iymEy9+Mae8OrmSDvnuzABv5OiRua6dmL6NuhnIWI3+3BZlS0
3vxVP6C2HZ9CxsAgCTmZ9SQrfM44mQpwNgrqUAQbSyUJrzC0gCn6wBTypQDAITbEpt6fgY7IZyAQ
ai/FP6tfe2qU7/iE6o6vcH6LRVsgI1g+YY1Q+L8UfvfPktDK3ap8KH1nZ4SDHHpUpRjH7BevC8L4
xKQaus3pqXKWOpUCwlBEEwjKvgSkKQjw/Ri8ZaBPjLvbUY3RO7dCfPbHhYupbrl73Wg+G7hVegQ0
8IyO2f8RdLY3kmtgvFoCyeCkzfRFxSA79mkX0WhlNZoJm5PkcAo6UPZ5bjqBblp0fgaB5D63XSnu
l2mTd5Bt8hWU/pczxjWxvWb+QdnYnGY3aPKj5NWI/d55s6NxeWZEeveu1614mRkcIFIoYvsWTCH5
e3uet+Kt/ZLP08Dayi1TxuKmwbeUJ2c9GHhgVNl+9+NC7R97UYfjOW7QCZhUwmnPSLap5NrzHX+D
0vSZ/hDt8M0Zt8bGKi+ph+pcCU5iKvJ6Gk9Bo7lYtwJekQkGETL7/5XRfnd354ILH73wfTRdbnTk
xI+yiTwGcyxg/VnbRZX8UzHsozjVTG4JHmGG+iNlN97U38JB183JrYxSZ4FxzcmgQ+vWkV6BzSK6
+jNYDVlfJevP2QWDy0EvvGe7UJr6MmByPOaN5cU/GLOEK+0C2Iwn1a68yjpmSs81KEKzXPHu0B32
aZg/d0D7+kq0qrMIuGlWITrkaWPG3TSwiiFIXXc3BOP+qfZwA7cAlfDRI1RkJ95kk3ojdjy1l60f
OBZALGb32bCFb30OorJZzpNwj/A9hHZ7cJdjrPPjYBDIBfFow7yf13ZJQVuWPi9F6Zq8O9y6f3VR
FWi6AZwIUAB1yO9tb47tQQ1EzbOtalbqaCEdJ+mBAGlyqAXGBxbYUzKFNqZY3qIipHrv9fY82CH/
yrYZrSEbC2nEaQzFNoLRtLNJCJC5NDfNGvzzup4rhSsm/Fjdcb4sum5/Rqg14kum2zi1g/hqc7eI
IoH7DVYCqK0obuFGtOKHsmPSO7bGuHidhe02DxPbnu3kWMkIsRWi3ubno8Lhr/vaeZt9AmwZKeb/
MXdmy3Ej2Zb9lbJ8R144ZrTdLLMOxBycJ0l8gTElCvM84+t7gZWdReEyGF3x1FZpZSZRRCAAuMP9
nL3XHjY1FqoSgWpq5QvFRdNCcQvf2SrryWZwlN5LFSTEVDzWFGkIlZC5sYhMPJlWMOqxPrzGhZI/
G1UO0LHNtYalEIzDftEBeKBz5pXMNFVLfBSLgXZ8SMfQew6jqmN6NFPqjCiADCg4IshxnuPs6S/8
MDa/Dp2v6U5EolKwa4inWYVKn0oXWh5F1aaeCCQbFJZxvgDk6PUbQelTegWM3oZOFXjlpM+xQ+97
zGDrSMRrlQH1uQDM+iLpdo52FRxPGt0NtpswlJo6AjfQuJqv/WiDsEh+1olJh5/CfhTvBsAFLFHc
HjiOX8Z+u7SVMkV8Z1kljo7RjwPvMPhkSzzjXDZN3g5mqud3dir7mu9obJ/afax1nbnBydtUGJiy
St+oQWeWW3AD6R2dFPuuzEX7UHd5r6xKbkqy5H3cJ5dSnTTdgZpJeJsSJ/tlbI0hdgwLSdRaNZLO
XceAarZZruWHII2ov7Ltp+ECgkLse547x48K6ymoSxwnGgvW74HiDu5ezVhdfAsBAhk4I8COotMb
hpeBum1BQllXvSD2BqHWNiwxD3ppu+aGgrPurgqkqpdeJIKXHjPSvSoN2peatQ8NcuQuTEq6H2j7
BqjCsCjzRgaBxErXuqd70BX3oZs5iEEoNyW8R3PLPriwBVZW2OBus7Bl9CsYa6j5kZfUdxnl27VS
j/LVAJTgkkaijhJE8mp4jhCN4J5RanlEwBAiUI08dz2JqtB/hUh32J/pgZM0erMLXaE3i65TkBnJ
cfrsxVPxcmyt7oUydHjvN3382vf0PB1GGIq5mkXQkgks2VK6cdfEbpO8QXMvf2rAkW1a0zcOiQtA
QrMV6cr2eO00ObXnjSe6DmmtRCcu4chXdm2ZyiYe6+qqgkuFRbNyzYveQDUT2koVrnyX1aUTyVH0
YDeS+JraiQrlV2nEjp1syGbdC/tVp3qZvKROr9N/QtLPK2KUQlQ7FNg2mqvqS9sS9NPzwcxAcGBC
WYx5IjBDJbXk0p4tA8p4If6OqAJOUBamTNdsHHY6xkMgOIU2bly2Hgu4w+1LYeYdVvuotrtdYw/m
umT5udbLML1GDwWIB5lLvM9Ckubo8HVXcRJNKwXXv0qz0EVQU6uPZiKJaB/GCd7uhh7FlVUX9kYN
bWlZ6vbtIGtir8HgoT3nRvaevXD+o6ZjsjXDvjJu0sK1q0ualY8e25dVaCrZshh62FK25DMz0TBj
WBfjLWehXw4KGwIK9xVQ2a4GFYZwARRLsse3qrE+TfVdxUavvo6BzGBagxPsgSaw0AG7gZ+8StCa
D1lfRHsMZ50zGi7uvqjyviMdrb9aQVqi+8OkD06gAiliWFxeHSDfQrQUpWk1lHhaSSOMLnje600M
zWMVx03FfgG/6LQzmBo4XVNi9zRQOS9dTdU5A1I/Vng3vkCp0B1DzX8kSi6u6hSwHjMMRmO/TTap
PeoPTSBX35PeKulo1PauDCL1PkPbAt+YTaXHUBBobCwTGYcl8o0qURSjMENfnsywgqUGbkdjAdVg
OKhV37HmYOW2YIwJjXKhptUIKtPSpSiYUFzKs4jiqzH6l2hJrX3SFj1/BpE4Ong506e+EPnKhd9y
4eea9ZJHXfVnBqboYjAmJo0xoIKikbzFzicQfNEe2VcGaBBT0bwrrYuNO96s7TIRVFZBYej37FKk
CyPumotC+HG91Lj76R4BoNgbGvm3DH6QIhn21EkG0NhPKfp64fS8k4MLLY7zl6IsxTb3LS6rjqZg
5Wl1uE0AxB4it+kmK3fdbVtibnf0g5ul69XKnywPhgfZVWh1W32RlZSqvGKF7dVYdx0hREYY2luF
MEX8UG7Mkgt897dKL9DsF9iHFjpK4g1VU4YjQU/5sNLYrHpbK4uKB6sU3RNpFB6StVSCgJejFugV
HkxkCtxApDL5oq1alj8VZuGRpeAdpET9whJvOolOKVhzSUyqtGuVfJHUcnrFUq5Gd6ZTCHBHlOSx
XxbbIa7SS9233VWtufWhD2mso+5191ohyY8l9cOSRpeEdSGbWHCLqpB/5AXbuy7GCyIM4d/xUo+u
DcMvlp5i5E9y1MRbJArGJY3Uaj0oPXNATp13Exa1vaSWFu2Z2GjXGH6QflOR2rSrOhkNqJWsOlzU
dVM7iLFK+/mbLAb9S1c10lrqtfCSXRNmadHEK1NFfullVgusDUrSjwjL95/jNN8OphJds1cTw9IK
kv5SNBlezGaswxWgCIH3JWOfBkkLZmdH1kIAMVXbxQoIqmFtE5EQAlkIYKP/GYaZkl+EvNR83Eid
XlRk1SCxjxdAw1gxL0rJ1N0r2WfRRvWccLrmDpFloIUsivOEumcICQcKo+rbVoLWE1oY2icUQcmN
wT5dh+Pi+jUTa2LkY3VF2Zv9BVuXOomueQ/jbl5kRozG8pL2Otnc6xHEiPc6JACn19aI2u1OQmKW
vX7OTD2GZJ2BsGuvQ4RjemLPau7KRlJZ4Gc/79AzNi4ch8TshlzZc3G+FVW/T0v5BEX6yFmrNjje
d/juoNKEGcep2GORxBK2qeL6zFQedSL9vju0JFCnRCyj9309sHUbjUUld/l5rGZ1BsD1JJfaRxkp
e69qrtnufOHVdwJ4feySzNDpg8skhixP2YO5w6zt3UsRgu+z7qQ6e0iMTkYromCTyBL3T60enk0e
9TOPPX2fd9ebLgM6F9Vs9lBsYuZqsQukM7Mn1DlsXMWWqVD13vto6pdqoKggaKzyzJs5I4wjn7dC
XQaFwJISk1O0Rvx0HtVfneUSJEUOmCHQ8z1U4EX2VQ2HE1d7umMfUNHV2ZgseYH67MnyvYH2QnJi
dHDIZxDhBABkz8xZUWajUzN1jBdZyYeI6KeaJ9d4gZdnPYnKbHT2FAd4x6f5Prat56jMbqhk/Dzv
0POxWah1lJjRsOeFei1rKzyu56X9KLOh2RdNSUMpGPYyIHqrv9GH6DywvDIbmEDnApzS3rD3SBRe
amJKV2Fzcd4D/pZZ8m5omrmQC6WSeoa9pV6jlih2KC6bM2/lbHD6Fdriymq6vdG1h0p4GzkLz8op
VN7o4O9OnDs5FvDp232q1Cvim75VZn3mFZ+NTEsFAFiLqt27BFGvENroK7MYlDOv+Gx4wsPC7Y54
Zy+G0L0qe7a4YOuD896aYjYuI+ANha6iVa0mn3jeGK+uq5935mI2MEMbHUNXQozVfTr/tpSxWUi0
6MS0deTlJmZjs5SS3E2UsYYqadYIsqkpub4475aK2fC07MqPoJYm5L+YiPW9i1LLzlsCidn4lLzK
ilqvLPbIKJDYx9iqCwHQ66wZS0xX691jrnm9DoIacjkTOJAIyXsM+7A77xX0lqvx7uDkWI+KHjX5
3hVisqOZLGYjUErnnfrs3WkJpCSjmWV7Lx0tQBntFUX5zDnv4LMxmsJACkXAqWMGiRaQQdYCk+uZ
B58N0SaugqRpebkFcvwA3YVeTNqEJy6L/vYi/uAFLc/GKBYuWR1CnQuDR/ZBkcJNpjVPdBEhpuXk
LMKlySbBsrnLzXHfZ6UzVOl4oVt2Mq7hSXhPGBqjXaiTZ2O6lc1ep8ycaaNDm7b6ofcoXJBwNRNx
vnRodd+6JbtdGA2oSSS8peWAJrFBZagPir4vBvDuXfvd7EGj4l5cUAywbrrUjq5jGfUiyrX+CjdG
sDeBSS18X9rFjXYflPZ1SEJV07Vf+sHvV/0YUSRjmzemfGxuplL3YKVptK4N2Vshq7HXUWlPXdX8
NsJesoq9RqAH9tudQCCoI1GAnT4c+t701mOmN9UjAQBbNS67bIGtS/oBAtikcqC3KCCg8bZAURDx
qJucHvsFTtSMIlQISNYPru3Cda/hYa5kr2q/kR6Mw7E2loT/qiv0/AdhlV9H2rU7rYmvpbSl+eAX
0oNZZv1Lb7MyMORDkkaQZNzc3AoJIA+eSqAEVjCRfk3RAnboWwSYUtUvhJoiQMGrm2LQ0RaUGC4C
r0GwmR1EHu/YtKb3veW6G10Cfm0gY78CXYa1bUDi10IE1JSbVldvWkvv1mwCE0yjZo+bC0O4k7pS
vVLDrnGM0I6/hAGyqqCWNgKJyE0E4AoG2xXNqnSZZOHjGCeWw+osHdZjLm3hlTzk0tBRFsFCyXpz
adMRG5bwlW80XDgOolBgR2U/bOEGgLKPfOsCKmOHymC4kPBa4n3THeG5LkG6UNwlVTfx7hv9xoUs
ujVUgckgNdfor6onqozIEVo6yjD/qVaaiWFDq4lRMToK8C0HsIm8NjpJMRyctXjRDKU8WCqEemg2
WgFhmb5drVb6Li+G+sK166uMh3GC064sG0zfxipZZcHR6XQnaYdtUxsXnZc+dvWwEZHVpKusxdyk
2UZ8V9Gpvxh0+TKERLmqoAU7vmljWRKgM1s4swfcTbVTF/KjQBGylqFg86CFduLoVhLtzZFmrImu
3rBw+mreBmA+vcdq6utaXNC8+WlH1rBMTPzYJsWnXYMlalloGCQ9w0pItBjhAjfy66iNt3VN7NSN
7ZkVGPOqhC0k+gvIdwM8Z2KiA+PKUlDR0HjpLwfC0GChDMWIP5J+EXbBulX3HjkVX7WmwQVZWvI9
WArjQu8yjASwa5MvHbQXLoLWOQRe2cM98JpLnbqG8uhmDUEH2S5SDfkiAOn6tSoqed0o9k0hhfl2
7OgOmf4SjNHOUOnr2327rqZeM/Y2sSr0ctFo1C8tNFgbK/Dg48ArgJfAM+1M1h48MP1tBAlonXTB
vo7UAxyzP02vta5EqEBvqktG9jDm49cxiGOwCEGgb0D/K07WUTNtC3+fyCo9r6QaQEyAuCVlwkZA
buhmMK6LNlAvdMUMvaXS9PIaXvOlHtiKtYQ9jjANGtcKVYUrLdMhn1ZWz75PqAWUk9jRQyN7FW4q
UTiPiqcgoOUtqrRc+fg9L9rRfYoDY/KHjW1yrVH6WStJtqcHz9gAvms3Uw0r01ANIppfwM1hmnG1
LS6DFwyS4smW2MQhWScRlu5psZSocKIBRD7Ln1v5Wgd0seq7QaIPn0/iJrOUpJWFG+bRxy21sqrS
XFrEv3MKXsm98DHXDYGcXlRDfI2wxr0ktuFaYgrPUyqAqiohzkZDQ5ZIB2KM6UCAEP8mjHybRuWW
B0y69rDsrF3TB3pMg8Hq0WllZYI6QC+gaGH0Yzi7xfgjTxFGRZUa3SPgUlATdt5XIdndfShrxtcy
baRLOUP56HRNbdvPNMeb7xLw3RKqTlo8uGXzinBNOsC+Qys5cCtRuDZ7TwJJN3BHl0VtjncsKsZ1
nfj5uEQCjASALtn3VivZT7cGeWwSBhQ5wQE0aPEzhfGBSNM2wjyXKyt7LIulb5cpxPbypu4w4kU1
UXuqVnvoTMqeO6Nlhg0a3H6mpOht5boIviAJqLN9K2nt4NQo8C7CrrVNR7Xrb2WFDlQFJL5vkw45
XVRZA40co35p0D84qV2PyDI0/cFWJzFJjQHRpXGwBG+CowxGMe4PEDQCdIhT5Xm5tdvc2oxR5l3Q
OAH5LMo9PmAfb3Wh3SCxSJYq7cadZMu0HJR8perApJ0h8W6oOxJQNGpN14HyUX1aqv1P2reGeZCg
hhfPJu0dJ+pLb6PnJjgvu3xo/Vh8kbml6PoS3FbgKDIt1/NH2E1js7SKMlOXVqiYX+PWptNWyLJ1
VSTjFh7zsNV0tD898Q+bIhwxuUpa9OJFvpEsKaSnCM7Un2A1rLuspGNax8EPVaZVh6pOZF+bIZUP
eWt7X9upQ17g713GTMhwJjLfDBesaWLHD5oa20cA9yKMRXstNfipGzeBTmXWlroD6v6AQ0vsPNSC
2ExN/9Es8uFaChNtM7U5UARrvVjZCiY0AHR0mYD9XYd1O95o8sjGQ9X3TGgeyMQYAv06r2IzJMUC
UYdj0sctnESOS15ZmYoW2xY0PZI8rQ6oCcFVEczU3HaYHh+ysK0uLLNNHzFLNataV70nZKk5CwT0
8PWaVKBhS/e/z/aRIAUIEp+vkzZV0aZr/JQ5KIyzRZezeZZGDQOH5ktLhOurwC1g6RuDuuwy7bID
lLvAMs2s1sWPWuV2RBW4twUaboF5qYw3Cm9S1nWwatSGT4jevCVB8eiyEHPQkqU3gxdy5xJTOi8T
U57t5OoMSRuoMG1fZ1oROaFS6CjbK1Q0J7aK077qoyXubDOH1bQGMjCoMEtQ/i6AJHDlFXA4wMQV
AM5D1523s5NnO7vQx9/us8rZ84ZhFdlUWDgpvwK4eNto/Nf3/n95r9nNv066+ud/8+fvWT6UOFDq
2R//+ZAl/Pff0+/8/W9+/Y1/bl6zq5fktZr/o19+h+P+9bnLl/rllz+sUprpw23zWg53r1UT12/H
5wynf/n/+sN/vL4d5WHIX//47XvWpPV0NC/I0t/++tHuxx+/KTrX6r/eH/+vH05f4I/fvrzEhEr+
4yX98Y91Uzcp2+F/Hfbv3319qeo/fpMQPf+OVV8xBEk6li0bbPS6179+ZP0uLAAB/CX7Ynj8tT/9
hvo7qkRLZ8TolqwqCnWhKmv+9TPtd9VQhGkjQOMXdV389n9P8Zeb9O+b9o+0SW6yIK2rP357233/
+wFkdYNLzCRKzZANS2XZN9vKeZ0JPBHO22OIaBMsC7nzV6RFmDIYsr7Z2Iiq0MJ7XgT+X2n/pIzX
+AsLCZZTq8QHuUVdXMVo/u/EIGMQNtVTleVfR8jbCZqaoXFyNpOVac/KB13PqZeWUT8W+H9yoTSE
/rE2XkZJof1HNaG/Psq0uORIsCzu16+1hLo1O9fTx/pxkGgSo0L3Vp7sn4qvfytI/nrJbVlRZQUo
osKdnDduyJWBCc3L/qkFnrwRBkLIxO9uaKbKiMurYi13zK+LukaEL2ICOMdCuozK+FD67kQU8lL2
g9G4Gkdfv6cqWSImhGYRDkO0Nt27iLfFAUpbvg09VjV55ZO+1hRsbHjbbd498X89Tr88PtM8Nf8u
PDYKTgZZt1RzdskGevLlkFT+kwlC4IfZpOpN5+eVYysGUsIgRzrbIKlhal422pBv2nickvDkZVLr
C9Tx4yauEhBozYNOwWIFCuOvQt9/NC9dBt/LrMp+1vNZ55eJ6jp/Te/r8vW1vnzJ5//y/8P5ScgU
u47PT9ss9f5xmP7v/n/fvZ+b3n7vX3OTENrvGqOLeQT+L+jKv6cmwRxkabLQrGkdYeH4/Xt6UpTf
EcvKbBFRrCloNfilv2YnfiR0YbDx4Aab0+/9J5PTNLT//XBNgjST/9nzIS9jcelQnsgHjx1pNO7t
NHYU6UTB8NjBZwXDdqiStFA6+dCRh2g01VMeeDsIlKt31/qDkTEd5qNzn1X0W7MeoERX8sEG3FBI
aBxORYBPa4+PjsxVf1/ptOQ8BHrWyIeCRKUYOV6LEiDErc1+WNHRF7Wv532F2ZhOofor7sgHlRZ+
2QsyzRafH/jYpZ+9a7JGGZVAwWrUKAQLKACbycXMrPGcaq1GOPavFyhQrVbqMLIe8Fga+aOZ88b+
e/h8cEvfWiYfXHlrthqUQhINEMOLg9DGtaZ6e5t4zBaCUWdmME3b6wZq6BRjiZtpiwfyxiwLtM7Y
2PX8orf1a08QpRFbBwumauhTYJT3Bs4m6gP59vNz/HU+/nvIWLP1ZJbrFvgZWT70eviVeLJFHqIk
jX6yA9rjnzsx7R95uK3ZWhKXqajZWZDRkD6rqGz68MSoOfJkWNPfvyu0e6lUVnHFiDflpyGKSLZa
J9bl55fmyLixZgPeQwtOgZWTThp1xebFHMlcgsgJ4bJUtm524iuY0zj86CmZjXw4SAoKm1E+6Oqr
0VeHIiY9lZTtAUEtvD/oGZKFgtQERIAOUNbXnmgekyhdDdFko6hW3YBakRSgkjpok+ZrCeM90YNL
dGtLX8eb4kmrQEsvyfgDtE0QotuV2162HQgbMH3RS+H+HREclZ7tkNa79MunfviSN/Xa7/WDm19C
FlxI2E311r8a5PR6omNZVB4yJXaipr8CiMCZ6As2kFmmrOMCbblXr8yoZAUhLwPF2NGMd6qou5Ka
Z1IgcKT+ADCzaAN0XCX5puaPfgyxkITO1CyxtLtwVKlXlref38tjz8lsDky7UPetMZQPQ3pflM9a
eCHAKn9+7Glx/eENnM17YdiWSRMzhozJYE2dHw03cL7JSVKF237YDTUpJNoNnHanUaAawvxRB2vZ
Bf4h7zFqqPjrY+lBLZGz1c0+slPMpX6yJO3LGZr2xIM2TWcfPWezWRRwPLLPkue5bfNVp3yN4EqV
w7MAsp1Rs59aSbC/P78mbCo+/DBzNqcyLMF0S7V8UC33yxDiyrJujKp0XIKdRhsHa/wKSZehpV/X
Rk1pWhZLuHwHnJPIBeF71wScNPIXL47pjLDT9XjgS6EfcshALF3xCeXEXiSOYmsOmTz4pdEqh3tb
ReuufdN5tvxGuhCV4uj5T8FBSsimiDYXQKUXVCOcFLEs5W+nhgTiyffUG7PsEnsrRqoHK3rN8O4C
anE+vx5HJkBz9ibAX99AlOLaKyC4QhSipKF8fuQ3QcEHt9Wcz+BEB2BGFdxW2gk+8SQNyGiZHseU
VyFWvYSStuS9j2dDPFsD+IYIdb5GuXdw8LISfPmlp2VC2CevF4F67xaWudMI6H4K2Rifn+Wx7z97
ARhZqBZkzgwH9uhb1KKXofT98yMfeYGZszeATSKQS/WWVwtcCFtdSWAU1B9JsRWEOH7+EUcmD3P2
IiBGOoRQy0umlnhjP7Xdiyq9fn7oY9dlmlLevb9QgrVRhfbyYNuLot0O+okX7rGrMpvv8hi8RC44
rsE04jbNQtBMK8qdRZKwVt5/fvLHrsts3jPiFHl7xYcQsJkZV2Hx3QivPz/0sesym6syoyPPwiPU
yS+JvKKDtjxx3CPzkjGblwq7sEyZ0JRDLnxSwsoNjaoVJg9yJXB8hdbODChj488pH4NwR5i6Q0Lj
Q1fXSzP3nECqlgKat0QsbDd5odpgbVc6Is2JUFGuPVddt2OxkRKiKyKx8EtjFzQ3VdDftuaVovuL
KnmptBTu1Q7jXV7nu8Bb2fIa/LDmhSfWdEcunjGbbKTWJPPZNVkUlZRLi3VpS2ceeTbXGDni2SBI
pk3KXTgQJR6fmB+OPK/GbH7AOBsnmjDGQ1LVWEeitdz6tJFue2JKzVg+dfc/fikZs7miIDVcIleT
qdLH3rsrtRMD4djZTzfi3ShukgASLAKDQwQ0bvQuxvDLOPwcvAZ0vzhxhY7d1NlMAQqKoBeCWA+x
970RB5c0nhND4shFmU8VYZl3CoJ3qkQrxOFFfuKEj8wO86JY1/vCNF1lPOBXWxuCzI/Uv5a8E3Py
scsxmyBUHUq2GnA5gAEs63YNbPnE9Thy3vpshvAi2c3IHh0PmXtfVdJCc1mFI5T4/GofeVT02diU
Zc3TyqFksW9j8ogeeoJntMAhhQwu5I/PP+PYN5iNUpj7SWP202eU21p7NCMa64SlfH7wIxd+KnW/
f9aDLC4bsnq4POmyYIye2uMfO+5sbPr0iGsr4bjNSwwm4NTy6Nhhp79/NzTz2pKgc+jjoZO3PnCe
cXneZZgNx97GRVzGnO4U/Ndh8zROvPmO3bzZcJSUPNeb6cCed93Kt4I9mHpOR0ez39bq765F3EBM
bqH9H9IcoM/Sz+7OuxazsQj+gWDa6dbZ7GvGra6fGIlH7p02H4nJCJozn87X35h3WbM663S12RBU
bPYhBYoTZuvLQHXacXPecWfDLipYJJYYJQ+Jd9urz0X3et5xZyOujvLANWwmJMKj+ujSR5x23oFn
Q07uu0KLM+ZQqydsY+lHZ16I2ZgDJDK6cauNB824V8b7+tQGdrqQH+x0tNmY8wOgcWbNhQjzWyOq
b5sKHFJHFk9p7VBKnXlVZgPQq33iPTM+xcd7NEj7rPfOmzq12Xo5b6FdQPOTDygY6mHX9+e9C7XZ
+Ev8IOI/lQc63pL7E9rnDZR5v6mR8hDkBMcd2DQ0BGOct4qcu4TUUSB2i5gvumSfamv3zE3D3CDU
1YloxsLuoS8uEQxiIf18nEzzzQfPnTobgJafZlaRcR1G+6UrfyJs3AALd1S3WqIa0Tw0bPXN5x91
ZMqbm4UiUQq3Lc2RfTKlpOZBpH9+fuBpTH/0HWZjMim63KxzxqRM2is62Y0y8BrQ158f/dhpz0Zm
hDgDwzlrvR79oYg1x38+78CzwRiqKCdSk0vflivD3LrNmSc8G4pg6gic6i0Wp6a1GJXr4NwTno3F
QaU7zEKGuS+/UZNd05wjLMHnPnsXlmqThKbP/Uv9Q0wn3R/CE0/3kSdj7gqCJlqp9jR72ESLmWxs
G+UmJSfg8xv45mH44MFTZm9F2VQ6D+71eBDhMxilG99GyTRBydKFEESy6I8ZJnGCFhywXYvBBFAr
7mKC5rW1KhGpPsjbIPBOnc10Gz46m9lQDpogk9SSswGT4bgJEex5s+ixQtaEBjAy6jBwGvOOPLjz
5vy3nv67NVebBXxCEg8HN/Zvijy7Lk9M+sdu22xA92Qr+HnMNyH6LCR8KnOvfbBTn9+1Ywefjee6
onXVTE9bDc2miPHOyvcBXMPPj64cKcLMLUakT6tlRfzHQSmppbQ9/mVvnRoN8JRnYheXEtI9T5H2
ytAcDKEsEj1c5sRNdYAEgHYtdEVZkyR1laXSMg6JgTTlfQ105PPTOzKZvZ31u1s2GqIC9cEQ9mVc
5+GuH05t/o4deTY59BiQYxYrzDok8WY7xN2fn/GR2zX3JmlkZGJK4LgBkglghhosRIJyTlyPt6H6
waCZ25MQvA6pMc1pXUVcCTQRKPEyTI1oAtcp46YP1Z92+EVu7VXY/pmaD5qygYtMkKSxTIsfcacd
IAkN+RdtTFZVFS2NJNrkpL6GSDDtWN3l1ZMu3X1+LaaR/NHJzuabUg4ru+qS4ZCTVBMFtxVO80TA
+RfqicFx5C7OLU+0eyBiq/JwIFga0N/PoT5vjp8bnmJdz8E6pMOBwIiBjcmZW+u51WlEY0kaD1U7
8JqOlISLwSjPW+r/D6NTnPeiD7naEBj1yEnbE3fx2DVWuLvvxqAq9LEEX8cEZBp0FjvHis8spInZ
q7/AxiG0IhsOBk1P5PdfPn/ujp3xbGzbLX4VwjWHA1BX5cY7pWY7cti5pUmi5zsgbxsO5D/pV2cf
drYHJkmsRrLv9of2YQzaP/O4+v75ZTgyFcmz4Yda2qtLuBQs2Lah9K23gpWrxudtHOaSVKJIAt3v
+uFA6hY9w/K8RaY8fZd3D1s7sDSGhYpBKoAXsijOPNvplr47bO/WHrePw2KwuAv782YfWf31qCQI
BXmp8UCk/g38q2cgO6eadPqR1ZE8G3Wlof416tyKsJr2m82rWUdznrlrY9xJ40B4gHcrh0RvlPpC
x6Y61PbKt14rN3XqKTHVvZekfJ1lB9u65cF1BhocykNUfiHCgX8MQw43/pClZIgVux7WUhp+70pp
pyOgt9yt3tzVeJqtLYEmbgj4h0rjKhYI8kvNGQoVoM9qyr4ZRxK/EZjavnAk/7GUv37+9B4bbbO5
odbNpARIOhwAoVfkqJTLz4/7Nh9+8FaSZ7ODaQdBMXhyf/DQ1Rjmved7TiRkTD1fXelWDn7E8auU
3BfdF719Js7zrIfFsme7Br+Xazclr/NgSas03ZL/+fn3+fg6WfZs+oiCjmQOW6Li8NJmZGGe9Tax
7NnkYdo9VDF9OuxPTJxNe2J59PGSwLKnv383EHnjiSGe7qobfpli7+PxzjC+u915zX02M78eX4Uu
g0aa087cJ9VYBNqJUvD0tf/nQ4ML79fjGuSx4eIbe1rb+NQmMxfiCS2800kzTE4txo/dytl8Yse1
ygqcIqBoNx7g0vzEI//xiwAx6K8nD/OsakttupfkOcvyIkxtspRPNZeOnfVsoEaD1UAg5qwzBBzZ
rst3nz/Yb3STj675bKC6cY6mjPgY7uUFeWa3CniITlu6oKv8Rx8x1qh1S7nV13EW3gRwKSVxJWwJ
wCdZLFWxJaNqq2vDPqVxSfDHasJfyZl5KyR9KUnsUnLYra9Nvi2DB5kI7FTgAKMBBLxxGROo8fnX
EG/vrg++x1zTqLWitRSVXX1SGZAhu1WTawSf6k5X/ADQ52TUlzxPpT0MslK2VpCuF2PvL6N+18bg
2htz17Par8qrNidpK06XljbFVMfY87Yh5GJFHhHz4KeD9Koi3cqV9MJIL3pdg1rMhB3FRH4+9toP
FWBXGH01c+leE+1aV5LrLPpTrp9MwGFVDwrZQ5wuGWsV52DaBmQ3fZ9iR3wJRYuxrrMb3/8Sh2vQ
DpeiHZc9bC1L36VkX7fjbRtzkjWcF1C3pS4WlvUINGVZEiobT7jzb3GqOBUgf78kfkEpHQCKi96s
8NyCTk8eQWybmUJilrnRo3BBhuayA+YqY+i2nMTTVpGsXxnWk6VeRJm9GIjosgebCCCI9xaeJfnG
Cg2nN6RVqYhFlvyUDX3lh8/wUG4qtXFIfTlvzn2TD76bxXDVehkR5tRpSKoJnfaUJ/9t4fvBozKX
4tNUtmKzY62d5w+ZdWH9yCBmL0ghwx6aw7iNdm52YngdmRTM2egKdM9HUchO0o33bQMqERh8cbIz
eWS+nGs7WiFBLrP4IrIkFkb5grs3GH7G6kUeP8QZaX1gzG9rgGG2+b3y7rO828cVqKd1Qs5QAeiw
NUpHL2BJa5dsmrZWXNzLTUNmGaUHk6iHPCcM8A6y9ZNfruMYMiixdYlCeAyKasleJXm0QYMG8apr
VkpaIE7rlpqy98OnwLxNvU1tkhp6Snd4ZA6cyzygyfZQB2QeCHnKHqcLfvv57HHswLPXsAu/suwk
rmNiO+Qzle3D58c9cvfncujRN0RQTIUVq7oIy30fbqX+hFZ3WtB88AzPZczIwwsyWXlVtpGGVPAH
NHcnrcUi9cN1y4w9GMW+s06xQ44sKOZyZleF+d65Qw/t8EavHsroUjMqkrtPfJljh5+tJyz4vGOb
8Q5ygx5kXrDKh+fKDhwD8N3nd+LISJlLm6uGsK9mWrHI6UFLia6ydm5F9vTeiE58hyPPkDVbViiE
0eLB4wXNVk1t1vFZWCXNsmbLChEHpOzlHDfS172/TuoTb8xj5ztbUHSq0uj4lSjNRbtedki2+PxK
H7uXsxkvxcUs0tIbDhRUl2aZIp9OnEq7aSYX++cfceTZn0ttS6lpNZAdlOeKp7h41qSrMuoW/4ez
81puHEu26BchAt68whD0pLx5QahUErz3+Pq72Pelm1MqRWgipmd6uoaCwHPy5MncuRfTxfR5mOCf
L4Lj7xKLL17TtY611NMez3ZKVFNXOHJv+gjNfhZ1rnWs/VyXhRq1847h7zDeJd91G79Y68ZV9i+l
4EFAvU201NqDNM6bsoydupd4O9kWGq77929BuazAP4SgayGqXsYQ2GWim6HsC4E5FQXUSO0s4nkB
MzpnpV9Zv7r5LKClN+O1wnS92GIDAQuyXkCxQXiYV0Ej4blQu6MQ+01sOVO13Ff1Q6F2/hLjQ1x8
pLhUY8wjxM0Kpp2pm6u/P/8XVV7zWuWKS3KhmA07q+ieswtCbwKw2HPHzgeviH4l2FtOOr4wNBnq
6qYKTpl+Y5i/mqphKL12khzV8QJQKa13C3U1wbLcIVl1gAja6EZKH/OLn8d3EfiLo8S4Ci/TJAA3
AFGyU1N37NwBr+MfFWHNayWiGUmJ0F8OqbD51U+9C/Hgm336xd65Vh8GQGfFqL4sEPO9KM/C+PL3
b076QgLOSOV/71pLJ0b9YnHBbWiWyE1ph81tOr7m0qkBOWDP4WtIRwDr+BvNbnrNNdRtVj1K4atS
gyOAzVJT7AAv46tyzJTlJ0BIzOefs7F2mBpApvYijaUL77mt/SQsbBXHDxgBjtxp3mCAZAwlDM0Z
LJnmj+ACntuBbRMZ7a0OGhzt4iAuhwwMxPzRNetKXUnCi57exctZaNt4lcE3ElGfi8J8MKXw1mhM
VnojASRPud9tG/1lHk8heBnNfO2afaO74fBUZHWMj5nlLVULd+rT6G7VrrG76LDoox2pXFBUFO9A
2BTDVVTLjpT2EHUiUrh7YwbLfJbH+3q8Xfre7cOzWNwtGGwHG8yz0wKww76qTzMO6upOV7ZLbLrR
ErpGtEvqxLbGUypjfN48pOquUn63sKx0CTvrwI+TwTXb31k3eqJqnMy6fZoZeop0yICD0wo3PLra
//77N//VirraBUOojMz+kqgxWJJ0x/hHLgaqeZk7/3fBRMVcKC8nPneUGUY5LN+F4n96yn+Ikdea
UEw/cWSIJj5YDPCkz6AqW24U3ISwSCPtIZNcJX1Onl6ClbbsBeNF0N6DdLEXc2OZT3r8oU35bdVk
NxogpSFdA4SUcGPRuJ2WML2UnwmjmBP/7+8P922sYgkVBuxiWzN2YvjNVr3Ux/7w+19rS+slVvDz
5/dfoKQQDKPaH6YHZdoOogsO5GeB5lpjGtdK2jdtR/5e0z93uZ/8aLlpV/cCUy8K1aguSoF0nxhu
Nrh//9wv6s7mtaY0zfTi/wU2A9OpGN9DvXuLwFNzpEC2cHsJbsy7YrzX87aK6dq0PQYg2xwnLuD2
xsS8bNs7BkZh8YBL/PKrmY+UNDITZ6FaZKrJVYuj0B4VnQkir5MxtwkyL5Y/wVasCwzpzWrTF8Wx
agI7k7bpJDiBuazCGA5x9dA2J8ivXX8wwpOmHOHoQvH+4Td1lelbujBLecCdvq5vU2lvUMD4+yv9
IjJol//9X8WCZJiwqwpZwZLs6e99/E2S8NXHXgUcME+KkF9qEKLQ2JH+HFC5+tkDX4Wc2cwqAQoW
zZJ3AVzbZDTfiF6/yBSuRa9FP4XiiJf+rjWxkeKmHOn3A4yXvz/2Pyaaf9rRV6EiKiJFjDSVqyA0
zyYydurIMFUmylSlulWofJg0MIHKtGA+FDtPM9IVMbfjOjl2gKznUHg1ivjDEsSf5S/XotkF6XrO
kMO8y/Xut/IUKervv/+qX3z317LZcAxSWEzjgnLdNuB1fJfKffW5V1ElNOW4Uho+tyedjdzo42eP
e5X2x/hkzXAFl52sPzXi9oeiZFO92rKlkuu1UPK4OGVN5qr/tvdxWTF/WEnq5f38a8sOYtJXUc8D
d+C/DAPKtv5g5lg3FvvUGOxw+CxmLhadm9SAnqMbCplOAlbbnG4L8z1KNMZ6Z+Z95VOZMIWSPVfz
cDcyRokTvsspE+RM9Ek+mCpb7Mp1i+hteF7k41Kew9rPsnUv+fBJHKU7je2zEv7Ibl41r1W7iYxh
WA3iZKe+KtW2Hn8Wii5eEv9+Xe2Md3O88LoErP8HX2y/2T9fXBevRbrRoCRSJyn08dXTiNm0nZbU
R6KEto4ZkV7+cDddxY1wVOaeYTzCEvDFwehWrXH/o4V/rdot4eqKlXHZT9O6b13jh12ua9WuUAbh
Upp8riTu++fxu3mHL973tWh3UhQMx4wBdXtzrzPbW5T0SB/gfZft3c9eyFUkUGBS4JPaUxvs8kPf
UoLtv0nnvjhbrtW6sEkkS5N5dl15qYvFlpV9Y1rfHC1fxEXlKh4oGuZs7eXDcejs51UrfvO5Xz30
1RkuV2qIjR85qJa86NZnRjsFh0rvZ+/6alfGQalNkPFIaJjGDuA/ffPQX72Mq/KcIZI3GyWqhw6k
6Lqo/J897tUunKw5AxHE4xrBWyjt1fBnvZprte4iNPjxyj0xDyqD6PX1z573WqtrLpjNdmJK0JNc
ubW17Bsx6Rev91qkO4PTaRUjoeLsB+fh4Ucv99q5P+61Rlx0PnTYN953hh9fPellVf/rlBwt1Voy
ENCXJ6Xs8/cn/afu/Yez99qsP2gL7gDSNO1GkF9JaqIwyfVfo9RjANlus7zFK3jX6dIqyRQnxYQm
zul+FiFdxHOFGZLd4v1YcsNIbgTEakVxqIvHvHrO1HA9Qs+INUiZ4fiOWM6rMYkwYLTDC3U02Mhw
JORti+WBFj+Y8Tlh4qTZaMNRAb1Oq1Qe/B5eldE8ZUO9yRXK08kLChFwlouySSNsoVMdHpXIaIwz
4UophNUGGPJmKNtthPuqNs0VLLfjKBdbs/O74HaaKKjsonDdZrIvt31rS5OM1FULwQALoBPj8zKW
u1jwZn1cy5woQOVGW82XjVWOG8sqfDWUfBzrVsVo3VuxrtlVFOoQybOfXQcuhlX//ppLmLxGMJa0
ioDylnalfhNHvgh+1+qpWmSVT6Bud3G3b+VnHX5gJ/5QlHAtn7LCPq4Khd1Zab97+W7O7/++PL96
6Kvg11apmHTZwnTFvBpMyVN7/GND9+8f/sWGulYmYaI2YlQdcswwx5i4sfpN4+PPD42x13+/wSaf
m2qQeNPR4JOJ23m+umRRf3/of7S2/7thjWsBUhNnTYeBEufMBM5LkdyusIi0j01U4pI+OE2P77UU
unkuu735KejPFbrXtA18dRhuVPU7n5M/vz28Ff/7WyZmKHUJoNadaD4L5WP+s5zFuJYsxWIsWSFq
h51cPbbmSfkRN0RFAfLf55X6dsoBE3LNXoUP86+/fxt/fgmgav/7oaVoiQC7YppCq/Awf7N+LtnZ
/37D5rUKX20rq+6HaN4Zi+Wq1LQXWMqZgAn+d/Oal+/oTz/h6vDXukCpx5rRDCXQVwU2SKI2uRnZ
ftzeZ/Pzj97NtTQ/RlYKY5gXnm3qww97FNeC/FQKdDxmyYYwenio+Xf4s1T5GhUitKKGX6NAt1Lt
vFy5rRiu+Pt7+HM4wLn0v2ukxhRzEplAhgW96SeVFhKy/OS7EYUvVuC1ch59nzxJPc9dtIhy7kSm
0H722Jcf+K90QzYW4O4T0TExXmthuTGz3sb06kf8LhXz0P9+fB7U7VjErI56ObXz8VvOxiXI/mFp
S1c7EhfSKRUCeqmBGTgVKjWaQtgfJ7gop44gim4jx17z3fz3F+pW81pSH/blog8tXWEl8pfKcrvy
daLSBkbBH7PWV/PBwUrSqxqgPyZdmf6cBu7fv6CvvvmrTazo5Ti2MbEnvaVl800++M9k5x/e37Xq
vkkQmVkVwacwwx2Q6S4t7d7UTgUV9SCLgaM260LVvIrcac5LTxQFKtUwZFGdFIU/gwnPpRc+wRkL
PzUfc/G0YHYdMq88PCZmvwmZSglQEAbS8Gsc3tL2Lm3X4rLp62E1GabTWL8F4ztryX8GPf7061za
Ef9axUmuzIWiAbtXJGo9WxXFeFnl3ogFmtgXO1Q4arqZ0xPTC3krOa10E8u3f/9+vgiy1/MASaQx
8pxw28yjQx9eSJqbVn7KrN1o/rCvej0VMGuY/LIOkIQ8Yoj/s/LS9UxA0yRtlinmtMtSvkvDG4An
/P2NyPzrj9vzf6yJ1RHNTVYWZLcaAIfekctf+rgPxWezfR9RF+bKOhxOaWU5hfE2RCFN9y0aEjxB
G6cHgzQM6yjcm9WEV9nTaDyZ+naUnlmxNrxP35RKtxWYZcRuzRLPUrs3lI3C/6U/FwGKes3plcZf
yt4XEPiV+hp/13WLGVoXQVuItgBjJzXYVla1k5p3wwKiWqUAcyU7mPBaUT9Krd3Ixr3QmMeyQ0Wp
Himxe9gj+5NY+XKMC0QZu0M53y6T7KbVtgvOo1RQetThqweuCCOhEdaBwdVKr5j/Nu1eKQ6lBRF1
bD1azg6j8m6T3OYUJvKlcibcy4ZwvI0qcaUJj0X1URnShemzgh89Qh/IzMyTg7si3AaZvAvAdU/K
eVn2CJudoobJ09qGcACZBNDUiUbF6XDIF/YyZJ9SWqtJuAI/zdsc7bIsvTr4EMc3HKRtfKXtWUo+
K16RPvRO2I+eIML6XItj4jV1uU6lkIGqZrIraIPDLG6mpfVnEUtD4QMq/Xkm6tbFZy1u065dK+br
eFHexiUl3JVGLy2Rn/JqZ40fMQyD+FEu4d/mFYXGyJ2F42QOfptojy32zGj4mya/BZUQzWxgi1Z2
OK7wQ3DHVHe1/nMsK7foKmYWZV/UzlbS27FyrGHpCoQle5xXUmitslB0NThCCtFICBrIRjBb5vc0
OaiV5GM+7VRMP0hTBQ12cVXjjqoZFSMbdpEfzJ3TxxkuzYCQ5F3TpJA/Pow6PqoL9llMc47KccEB
0cTLHy2mrVhv2eSjP3bHRveXSLKNPvc4SFGDtBBdLE/1EvVOk8+tdR9O90MC6eE8zKuJv+0u/10T
LnaSTl3jLPlQpUf+WvDX4d7ye2+pV3ROG8tzUhgr1M0BUlM791u5sWXu2cNwHNChRPTv9GPe7Gr5
uZtrVDUE4uLTlF/a9F1pX6HRDMHLHLxI/WfGPzMkP8X6LjZyJ8uEQ5YAXDgEy2sgrxMNnXDuhMN5
yk5VdpSzDem0I/BCJQtGh4Qa0w3GQ54fgJOM4q0Vi/YFYV0LxwAtRRJBTppP1HFWoVCvazN02/x5
SArOFyalyC6a1zzZFH1zCLIZo8JpJcrFqgOVNTH0EgnW2iymda6eEAQ7nXDUhsOow9rpvBHAg5S/
mdp9MZeu0Wbu3PT3E9ZlMjUJXPIO5EleJ53ykAdut80iOHn6tJQbrZtA5e36Unb1sLZjbdsUg62y
SIXUsieijgBZ2ro0ZuuVTCAymPVLQM2rKZJsXvmYpHYPLyuVEZgskwPO2K1NH96fHbOnoqw/WPFZ
U0+GeM5NdNkugnR6YlIf4Z3wZjQ3kjztQ1W+nTJUKIpqC+ljQl0Var1Q0Nvlnm4Wd2kXr61GcLGP
8DBILQT6w6hws/42r343U3rWTQ0KOlQRJfEV5RbYvZ2ljV0KmITQIJlaBaU5BPZc4z7au9Z4b1mz
XbWqZ9QvOtSUdEZ/XoVuF04PGcWUHk51It3hy2tr6mg31kPfooFi75mh6lrR5BjmMeUNWPlbrCG8
qQ0nqfI1PX5HwOmjZ5hZ0fZgn92yeVAldHltvJ6yjcbcuTG4zBsgtII6pDxa+l0gP/Zxc5SxngyZ
dwTL5MhKtUJa71XtazhQdyna50acfkko+gxLOEwth0CxZBfvTKfUcxtuzDoRMydUuk3DjWlImUEQ
q5cSCXw21baISKLPNLcyL95NYGLa+7kubKsPVtPcuw18PaPQVsm8AQu8q7IVBI1OoESs+8V0t8AF
x2296HdZ+zyqp75+1GUG+G+E4okSqlBtNRIe/sRkQTsTXovoZmQFgZfn+naxjM3tBEl9qpwkVozc
34UlPXk5XOmDHzWeWZ6SkULVYxLfqWyWqOho1W8D2drRHIMfk7h6+jqV1ZZgbTFzJigRFToR/bXk
VeLtIMl+wsk3KA+KcQsgehYzNxuZPKufyoBZTyvlJ23G8FAWpafWKmW1yDPk6T5WXotmK8H/UaLK
zQWqcYyXodLCgVYYX9vqtyZvlJakr9qU2k0VvkMGYkfsMdFZJ/W6y35J3Tbhkcpwi1hqow8dGeFu
0GQ7SO7H2ReG3p2DRxREUim5FoS1qlqJBtqr+H1iyM4ab7TWDds7q35uzFU+nYRh28vxputuKfZw
hGbz+L6okj00iScLgp8trKIXvXgDlWNHUkORztgOhNikwlAh2cgJU9WHopBwVShJvpp1WAL4KlfZ
fCyh7tUF0StyW+kspaVf4AZbtwtoo8SWwtCLtTPDgJssPILe8rJ2PQofOh6GiHbEkt0vUfhsHMqE
3Iw0HPpCBvyKYnaqHEYZ8WYpWydou/ueQ769ydPVHJ5UxZ3SfcSYpRH7ouJzGKMdc9K4suPMFaU3
UVxP8k5TH5b+JKmPUnZWsp722E0tIOBigLlX7UA+Daa5kuhB4YORcByO0VMXunCMaCVh6nAbDw8C
Z19j4qTeVfgfLw3FW34Gox9WEUIKR0udCLumewsHgY2p2uPQbOQ+cBOEZaXoDRYJ2bA2yv5gZi2k
otxRTfKCpT7JTZCxoI9ZTh+CrCVPUxd7YSfsNoTno1HteqJTWVVOHIZOZLW+AFFNNkZSLWxVi8GT
GY3vqztLCFfpcEjG1rdg1utSb1vxijmyc0TxKmopz9L2jaNPcT6k8i4vP7CKFKRzFm27/i7Ie4hT
L90SeGF7jmti8HSo4sclxhJ3aVxTgRHfOmr80uZPibwCkcPRu+qZrzFTIljI8d4nKwOvFjhhBPDP
JlkzqOTERcwiMtyWO8xCBJieLOs+M9ZLd6y10q2hi2X9rrTyo1SNxzREp4Ux0CTE+xpPsQ69vRBz
vuiTwc3og8llfyrb26qunSoI3HjJ/Gio3rupXk+9Z/BLB1bjlEG9z8cRZ9wbkkNCgblCbaNnbwDD
bIhm7twJblu2K0m+R/1jF2EKfnE/aL9kaZMHl/eqnNtAtgf2UNulu45XoHPDiAVfTwb8pP1CrFZF
+r5wvuVkL3DbPcWkBsEiVsiwaxBRY6q58vxL4IDTcQPum+McvpUk02AfeyNaL7xlaEhOpC2nXhO9
QlUvG8CK+nXYWoeOQSdF+2007So1TA9S1yoOik03i7bSWE7Nukmqcp1JrxDuXD3rSAQc6SB1ChQs
2Wu6eCXFuje06wYw15QxTChcvDC2aX9I9f4u0T919Rzot2l+JgHt2tZvytFb0p0VIi+RaqdM1pjE
ODpsNhnwEuqyJMkPmaS5ahLZua4d1DJ125rcsJTXeTXb7ZL7ZcbBVmd+WzMOpklsDZiXhOdO5a31
MmNVqj9ov0cLr7+ZxsNgVE+KcVSmh2p+JmdYD+L4CgyCHw+dTkod5lIIbiP6rXfIHWKogTwM3UU/
ToNhSzLpPGA9g7S8qodznGdOK98UY+uaWsXG6ByBhKrXJ0TaIxeCyZeMpyhXVktf7IdCs0FiYu9U
3zS4VUaNdFY1jpyxt9s63clKwV3A8MJkF9duQC3CyiynHUynzjEJ02FlsaKsheymMZ02NhxD3NQN
2WLKB+S8lKZ1tXQFJBJX6eo896e6KlZV2h5iA5igGa2RkTsC7hcmH2qgz0gqjKL1hSafuVaqdD9g
+K3wmhdh2VsF+jFVe8kIqA32OhJJ0SJ/dgz66YFhw53etONGmzKnZoJossjwMaKRtcxT8uk2XUa/
YHOa5YAJS2/DQLGnNDrDNzwsHeYbiiY6XfFbN8qTHO+a8q1VAk83ZQ6v0dXnFmIdKv3o2JbMOJm7
KhVsTKg9nPS42zLnVvpYG9vB5xDEbtA99rq1FutihX35TrG2/B7w0CIt8qMZZpenKBMcOSbPFH/O
zY9kwCrHKrzUmNwodIGoAU3swXuV86ozTobCgzPVV4wI1fv+WFeGp4+3sjz7HTWgUjRtnPhWUyzf
NFW+r8G6oPmKBcCDXGNkPaI59tBxRQz1xzAqnRpxPJkjxEnPDEsvXgzGVWHCmfWngTe4PXaENqNv
D1V1h3sL/Mubvox/5Wp0nok0TEEWtR8vsYN8Ic/xRZ72hTSQ3GEHLhG143YqNjnGMp1SHi1zpzEn
hsGOPeoFM1sl6mRzHVS3bQN3TCc6PsfWL4z5KrvCyDONI440bkBxh4SfKI4nsNJLx9GkzrM0oSPV
00oSSzdtlMOIx4AhKS57y6+Wh4JpyZCDVwMNKCReZWJVHpT3ozbdi/h39xm0WTQ73FFayc9UfuAi
AP2d95YwesNorGBFIBQAOxQAjuttPbmXwsw1ZMuZZ+4TXCTHZHFGtuAUFF6/PBotKUGuOrmury1Q
kbZoCX6BCDInVKYd3vvNdLZApuHQ1Lm1FjwuTerkWnRcVMuVxY2Ypmer/jQBEKkMcLbK5C6MJy9o
zadJdTouC7PZHtX5flFOxRjsICB6csV+1HZWcLNwKY+izg8sbsFh7cqd6sCZ8YvIAD8x7KtS/VRx
pcelvy7PnbIyimMogTrXbUt6kePHIboZrMiGPUjcQs3exIc6oaxR9yihVzrW+ro43wtR4gSB7KRl
dqbNRf5Q2bR5fX22bpQkWgeztenS8KDm40oL5d8pGao+RPvReJyHmm4VGQPE0gIpVtwoK3DxTsFo
LOhJDHYEX7GirYgUqx1mLuQUGPBtwxxathUFB54ctDF3CZq8Kz0QdoF+VLhptAbN5PG+Nxb4NFz7
jUXxQ+Uw6AzgXrzsy8nO9MaTASNqZuWkRDtZlU6xEB1GWsaj6KqMgglkOnnIjJLsCjKggVl/ncxP
K4t2dZvaUvyrK+IHujInqiKYN0jbIuKEy3rjaKrNfdsFPnI7bgtnsyxPVXSTTLeXi6mTkwzHneIk
4yEraDAb8kEfZ8cE6hoTeuZqF+rNsQo4BpY3bBEdo1DgIQveYr4m1BRHdhF1I/S4WUSLfFjsjA5x
8VpmjK1fKjnRbde8JZRrdFUlM8vcOvyEfkFdK4T3yCAvRvWz8jYhjJTp+urWO6DNO3NgBc++1ptr
veeqUiv7KFXcSgdocxmlgTeaa35ueQ1PZoyfpQEHrzXWWnWk4uhIfPVYifuhuY4Kw9YzyKNCDCuY
r3FQueCzJ8ACdCYz2tMl8GyUsF3jVqR1T4HeEGQ/FwJnx8hnEkCoFIZ1SNKaKdwnpBQFcuLIcfY5
Aa9Cmg584OZSFpE4x0a1u0vktVkfaboxBYO1WfER129WG+xiEaJszbkjzec6yj0j+xQWHzbqSg5g
ISv+FFlOtDS+yKpNFPLPSVtrZA/cjSVl8aJ5IeaJyqY2TO61pZvk4TrPhnNhvRZSfyypRmmaYvcD
uXooHhcerWO8tQXFEBvP+bIVjacBiU4ofJTzmbLGbN5pbuqN8e9GNvcWVaHUOM4tbGlyqmJMmfJ+
lbW3PNiOVNqb9dgVfquuWmaRhfSQkskN7XNSbEqKGGrvQQcO4g60a01+/qvASDmJdBvutt3E6mpZ
PicSloXb5YQZt9LuU2n0agrECaZKGuNO1NeQbY+nfBSeGowt+7Q4JsTpOgOekGebqGaixYLqmyBH
q26KYXLTWLFL7qXL5ObctNF+7+Hk7o1IWeekcLke2tb0mnf9TgxOVRwziX8C2OgKde921pvaqrhm
xYeE1oXI84aiztsfNp2angStJjP+zM3B6YLBG2qyv7J102FwhzCG6xNQrnwIlmBtmb5Jj0uH6hMb
2S5vHqsicKyF3KrUdr3JSI1IJbe73CO1Qx3NW6t1mAtwGgNtup47AqSzoM2dGZ26lar7aiKIg9rU
o9Yry4lSk8Tww+jkZAVTrVKxQ4gKcKUeWIC1xNwLk8pkTk0JBrF4NMKLNX1yCmfDE0Euh7rlanXg
5tXIH+3dKKmdSB73o8lCydN9OB8nObtN6uncTAWT9gSxRFipUuwPZUAdgNn+YlynhKrGeDX0FAyq
ZKssF1kkDRFiPo24oT91zGVJgnRTq9ajhqsL1YkHpnQdvN4P9WI9pMW4UVvp0KnDYQ4mv0VKK1LZ
loVNnmG7TwHy8scTVSAbLzxjSuxsgJAO8HpuIECbpGPhcOjmX9Ot2Sm7rute5BEpiswttAcGGsoB
Jd1SYx5YuIugFNoNejSJ4ggc0LPYmGS/zcIBjyeDMcTrcW7eRavyc3lxa5GRvVzd5pLgdaUm+GP+
ugTqTkNuMGugS1JPjtOQCSiG/8XQncuXqUUUXc9HOZDcYtiXmHRMLwr87TS418LnsLG2fZXu8LZ7
iRYitzX6zTIDUWaD6E/mAO5G+qyHpxo+hxoZ3iIA0ekCL0orL5fHU9tkk23o0S2XEtQB7gB1UbKe
o87cjlHxNo1Id/XyMNfaRgKMzOChkNqJ0dGSog/FRWgkEKUJOviR9TV7oyo4Rr0XpHGvNLzj+S6c
96ZwmhK+snUb5VCCw4fEgNhOmm91YApMvCrkUndVrQHmsohO3dxoeLj1QhKSRGnOEhxv63j5rFS/
aipQKgLVt5Z7htV0q5F7f2Q9iM2tkZQ3Ql17Vipvi3amfl2vWmx9QgU11HRnka62tbVtKpm7GSvM
HMABLhXoZzjEdzmFi8CSt2JnUNmsS7trNHKmpQS5e0zSTYho+1KtW4VNuZblG3U5wntfmZCASyAN
npLVGXLqWy1kjGUo3iCSO1ParyJLpgnWry5/DyxmpdCrqvnPjibB5e8vs6JBCT6RZHCUTLtiTK2L
i8u9B7ckPjjvJVLEDE9J9aLH3ojYtSj1viNhaJfoxpB7W9Aiaqna5xSUuAthRdMCldc7Zlr0M+OM
bkpbJ92NOUWYhlR6Upq7tjT8aWzska5zAKE77Kk/WacwVlwR0Usv1k4393egXN4qi/mDpnD6/DWg
5Tp9as29EbwvPcekYKw6rfJrlXIwXh9D9duo7mtjm1sDZ27rNeNhgr3b9rGn9CfdFFYGf7xaPrgd
ewMg7r7t/dZS4WcGzFBYNgnAruvhSB3qJvHD+bWYN5G2y+Xczou9pT/WYutVI8T2RXQFqgaJ6Jki
s5qS7MS6wWj+W8varyjxwpfnMkAeXlIwnpmlkFB9SZEfC81zPMiP1ahlbMfRp/R1m5tboVqnRuiN
3WbWljeRtLOZOoymGIAMN8G4Dup63QsYexbiKoqpUvX9KpC0lchGmHnZffR7Sou3uM3ZYZkr6CNH
7W9zBgo8mY+xgs2kZaR3ZiI5UoqYXkB/tiTyAUOYVZhK5NbbYdxxbGxY4H7XiJtGIg6kw6dOlCpb
uO/SfQi6ROf5a97+HPeUGAPDnU31resGlHLxjRXC2h44o7UCN62SAtKyFOtiMHPXEFV3Wm4ABUmO
RblvmmavUOI9ri03MGP2Y5vuTX1ZR7G8CQRxLRYmtzp1H8XFjYSQq+taP+BOMOTqqk6HtTpAHqFt
IWWHUHlI56cyebeS92R8CzkCJLxN0n2nvIEVdYzuFGrHUb8ZuLOBopdDKpEUTAQh89LlPWmfrPkp
7T8nxq2K+agOa2r4yARFc0UFVYk0T08ZUzhc2teNFDKCeaahKDUFn3AO5RuTqgy4bqHbTuNN2hzC
6qhmByk6xNJBnN8n+eLnfccydIcqXfWCcIMpaEFoWsTEyQIGk9Nxfo4Y7GyN46CdsssJeF9H6e2s
cyGtcy+rB4eX8bss3xttVSnIG1tO3MmbQEhPsUMkMnFwie508l2NInwR4fEZurVSOQvSFAwCt4bK
BYxZWWWrZMfL9XK2zqlwanqqR8VBCJTbRWn2GkdaqNIKXGNLTuvNbzXGhsn+l7M2boL/4+y8tuNW
tiz7KzXuc+MWvKlR9z6kQzp6J/IFg6IoeG8CwNf3hOp0t4TDJHvko5RSJBJAROzYe625059ASpFb
HFv5TZH8raYxocRFFK1r6bEPH6p+qSp7UgUZ1KhYTJya+qAabqE5qzQf9hz/E3t63ofW0i6l8LJu
rgwddAnVXoppPtnLg4j3WWtrz9GouriLDkn+ovbOUWtv9bqHxZzJ0Gic1zZvrww6DdLL9dWQH5tA
2XDS2vhOSMdD2l01dEj+zpp/M/rOVpe0iwmPk7Q3dvCUtgjb2wcpfEypFzV3drGKCnuvB3ub0Hyr
Wz8kcWc8Z9FOqup1PehuLV8q6RVWfsoay9q1O+SmdMT1APbU2v2QKsuE9Vh4Je/tpZZ0N2F8adXB
GkC6m6jesxncBKwIsgHghxiRggEHPztcZJZb7TjOpKa+bO27Vkp2ksb5R+aLCjoz3aOUXMstWUnp
rvB/pH765pT5euyco6z5B1Mdj2pB6bmutWVpoe0FwJoQhzuhvTZYvsNyY1J8pBNKSBbgLuZIqmfR
RjS00Gnsdl0F6JYCbaV2D/QFhBNcU3M+yM2bWokNuqmFSuojIZFhpPKqUaS7vviB/aqsyWUUfJJF
D63I7+z2TpGl9edqgo/1L9acEaYHfl21AqFgUq+kjPr9F+yxU+POlElRn+bsf4xr15vSuSiss5Tx
1hwLJoehnBsD40YUMtutfK5gcqaRzWhhphY2CrChAibNI/pCAHbC4Gf9rc91Wmp9k0psSpq5i8KX
TurWiqmwx1KRVXW3j8uln6ib1Hm3vf4uCepFQf7Vd2jJjuU9+27G8RfXcuKZzJleuPyNJJp+Y0kL
ZHJJ5z3qOZani4VpxzmPRE4vB0pZFMDPejftmTjWHk2nC9MUx5CyaqN1+JXg52NpKC3I/5QzhVpl
x56Kv5nNJjNSV7MvObYvvGT8QvzzS2T6d8EUnb1n3yD7jdSFkoBiSrquXLZj4/oFMTbF8U7ZWZG8
6CV6EGrajhPjITSMta4+eUNCGHqVOdRWOtZhMiOKl1/KVXfVpF84NU5e2vRyvL3ehpk/dWn/X0kX
j3LgozhOyXrTLhav+hb2gF8Ux7j9QQ16V7bbrHlA7aObFwUIdROKhVRaYBziRcIZgpMQXQGPXnqv
GufZd2kO/+dV8ThykgkOmNp0Rc6ZTqnnvUKTguq3X1vaaVvXMkrXhtLsoL6353HZp37Tfwws8iq3
qpGBdVdqFvTwOe96Z3JES8SKLjkmyEZ1KWscQ1dnjTtn/FiVHpcirLjcQV35qA8N0iDnDT0TB9IR
T83GFidi1hzkZBP25630c55PQDuBzO+G4aC8jU/5j88vVvtYT2j9jeYTqpJlDBbLsY46C5lHZ0w0
WtIn/RhSuE6uwlQjBPRuHGmqWQMGqagviuRY6M+UICTpqEf7kGiiiGiLpeo7KhGbmE655fgj68DK
iv5yqs6HsuN2yjfZe+3KW0eVXVO6D/wOQdReGU3ww0ymVLn9/GdN9/qD9caarTeWGgWKSsb/kIi7
AVaJqDp6MdTiWSvK17DgJwZef94rOuf8DLGRmknJq2RFV2O1sezHz3/Did1pjuTRMr3NFD1ktfeP
eTSdFT4f98Rqb82WAFNvC1ib3JtOylmI6cIoeSSWbDqAfwWI/fVOfnT/Z6tBF8maXBrMgUgNlmN2
k+VHWb/Pu5cmccgyehSQd512rPOjlbxk9RXbep49lZKE0C1ekMUkdZ0s8/It7V4c6c6znkL1mfbq
5kDClo4adEKvp6qlBGbHJ7WTJ5u8fNeok9IJ21QLtvOHMH40whVa5oVNySZyXAX4klUGy8a6UFvX
EtcyeUT5exjdGMqbMz6TfV52wZXSX4/m1IvtOq2cS6k69NFlmCM7yEuKjC8F+R2zrK79TEMXiYLH
vwVnaFcjPXbzu16XV0X62Hn7En22s/fb3edP7YQm3LJmK6GJKayJWphEE5uDwyDCJ0o1sDWHnkS/
ifjRWRq+QseNfFVwEtZJvjt+cBZ+js6yfy7vde/kksDodejLC9/biq+k1Cde8jlzUc19PZDQDxza
n/Z98cWefmpRM2eB0hBKud2VyPWz7smgvShSUNJjS6hbuo/ztyYd11ab3ldWymAuZHmkwzQVCd9a
FfUuiHec9kXjGslA0pCbTVXDMtQLPx+/yWF95egZagPzxs6CFWRBVyG53Ifmzh+3qa8tgzQ8DuST
Y+2Y0psl1L5ydp+6V7MwrdETkY2xQkywh0AgzqPQWHOMVldTza4Chg0vqcaFXxFTPjaoWHOG1tRs
IE5T3hjPoCz3A+PE1qzO3AvNWXgU1qKtSthzh3CEwbBOoy8C1VMXPVsbFSnFcV0wbuCnS6cj04GY
RJzXO9Ga05pk2nWkcgu0XHmjOnreaWPOVqolNauTHq+I9c27N79/vtqceNXmXKXY9GupQ6YzsUnq
aFWfeeKak5RMUeeemO7A+G28/Ir0cWJDM2azPW3htOteSiznlG7loEdHg2TJyCTsZnXe/ZhNPT1i
QRGJ1h/yl3aVvZ836CxIiaAxy6HNy1Z9K601WZzzhp2e6W8hflqFHLpz4kRUjJS5nOfPhz11l2dT
TjX8ShKqyhFOa7cWAuDUL5ZWrbla8hWA99RXzGZfrMLWtFHiwpWnKPHemTcRjeqd+Aty0YlQd04u
auUo0CSlYf0cxLH3u4WTiINNOnNQrzHznBem/2Jy/Xb7o0QXZh9DzlVTZOZbp/E3nz+AE3NyDiJS
S71rh1rBU//o30vnvdhzCJGp5xRsZUoEhuLtSOrjaf/8ak+spPpsUpqeD3pzOq2E8TZG5ER8lQfZ
+vPBT92K2XRUHVoKp7gdp2yt6HaDdubdmM3IYogMMuPc4rreDJNefPH59Z548+YoIhAGpQo/bKAl
HKLgBnB9jGbuphyitaePX3zJidmjzyeoGdt+E/ElpEUnXQf1BR3Vl1aft9HMAUGaQb8Qv4bpYJZ1
uDB1ZZUjN/z8Bp16oLPzgm/YStzaPFDDgwYH+eGLqPnUuLOg2YYnng4D16waK/EmRe7nl/vrdPzB
+WbOBNIbYTixI/qDjCdsgAkYoUnr/WMEnVXqf4x+h+IRX1GNV2MoV1IvY+HamWguZXVhUs5KctRc
V6ZqIwDG5lEGblRoFD1TV4wPejZMlf5DYKtLxJITHVQrggcn1df2YLr5SFZWcxWzW5EwW+ogNLzs
++SOkGIZqcLLyCGLbg5HE2BfPyYHXW6Qat7VSLtDk/o5NNnUeqVEv1Y4Zfmk+kxKLkGSuWPS79Sm
Wjfw/exsJY3mMfGHnRPxcftuUExtHkbF3wQ4k7r0uobn7+m3tooyIVXxoz4AsENd8EUUYljT8//o
Ps9yKViFFYXYVEDubvDaPnr9g4HeSEJAmdt3+cD98V5EJLmqo+0Gp9k0cbUfapMaxt5qBuryYpta
F5kHuRx9qg65vHcolReLzv4xZSXifF9ZmInU3J0QJL22jpEB+PIeqaDr6xh2+HQYr8r4R6S+Yn3A
4XCfUTjM9O1I7blvN72OjmX0wRuuRJmuQnTeoXjL8X2BMFrqdb1IEAtbfY8PaKsr0SamujEiSkoo
1Bs/6BptioPWPneJ46a2cI2AJAkK7eF7rn6P6FTSi12ELkO5apKN5KC7oWZbKsuq2PXqT9L0S2G2
D3GdXRVScxhiikodlUpMyrWWLyskZR4ak1iDASsehxqldHc9IJn3U+5EdGlRk8OghkYKCloIdl9q
b+ugRAOmb5NAX/aDdJs3aD5fFWVYtBw2iyDfxGP82NP/Owkf87Ff59VBMze5TK0enmOrVCuLD0X6
ONIKWRjiRsJBXur8ZzXsUMhK8kpDMN4O6oJpUJiXcLAWfbE1i2ZR1Tc00FhmYbvW9LekPBqDsYrM
bKkJ5SmrS2yKaNK5qi7Uvptg3Gk1tQ0dqOuiazfySGdrPClpUN/2ZTGpvzSjvh26ZmXjpGhVaYVu
w+3Da3TTVpqtEwDllqQsRdjtOlT4vpUsaSs5FrSdCMadhMFKv6TB3ipBju4YMY0y7KXCJRh8dYmS
pfORYk0FxrWqeyvdq3aKV286YUI6dfYKVk/H6/FUpevAarYttbYmDNYJYoW46t3S/Nl03iYMnW0G
W1MNtLfMRzqNQcunQGun8toM1VWW3A2VNiFilqYE2rdKLhP1R2hdD1gZSJIuSYcgTXXon5cubavd
NYGxHCbf4eghJvqWOMWNPcJkooJiLCT8CJJ04UTNRUHht+zXqf5toP3uGB4t8HftloPQNfmyK3sU
R8W5VYL33setqSBJKFC2G/my1+9lIfZO7JJRoi7quQZ6C7560fsbqnQwOJYOGnRkQU5NC4cLocjI
xTJEmOVaJON9a2MIKpGNyvoi44np2VPVP8m8iUijeooEXuctUy9HKpUual9aVgMMEtq+jI610MQT
3OM6DJZxj8UkRZk6phuh7WVkDmYTIGejalmg9k0wAbzmsYatcFdG2iKwNPokgvlLcTZWx3DoN1Cg
QA+uo/guTm2EA++dZi/oUKPUeynDnE6eqO944J251OAFafKtgesa4w74cBV8Vm281Hm6Cahm2NF9
OtzWMgJz31nyMNBYHVQcw06G3t7hPSYZ2cRPUlpBJtLwYqjbRNg3vuHcddYB+VaK7LkI9wKiedFv
zMq8aFmgrfqblOAJjPGKhvVKLoA1R4RWELcom6CeTYJ4nTTfeoP52SLToeNIp71DbFyqMgasQV8V
xmuJurXpH5s+c+XQovZ6E9tgM+0t4iCliZdtQO/IyfzYxft8vFLYwpTwqW5RxUevjqlvi8JEblht
HUsmO9ctcqycidEtJJlJh+Hnykxv8pjXuDcWNrp+2dkOzoVn0a6ttiBG58uuebAV1Jto7Fd5HLzL
UbL3g7uU+jpzadoQhYEAynrSRcYSma3Hxn/yqHY1yIJTJ70w/RfbRwrPC9egnxP0h1kMiIYKpqhs
P0YoPTJa6OTxeG2W8kOKJn5IsRf3Gety5LykEiti0MeVm/Tmymz6ZWWQezaq/LnqzF0nHxGlBtBi
YDxgHYZAamYbLTw03XelugiTC1V+tkW/iXJ25Z6iZD0hc8VB1dn2fwxNuasLzY2jW7SG68HLLjgB
LHWeG91gqvjOKGAyYwNsHPS1DcUjL90qlnNRqRdd9b2kIu+LZQO83mzgGPrFerB3RtUvSuuhsV/I
La2isFuV5qOR/tTMuy56pm/YSsdK4hN0tNl3Cx/DSOcdtbZuqui6qGmX4t9F1WMabphRrvAYzUjC
Cz8ergU9wUJpHwsLLR0rMBpc2KpLKi4Y8YxyEUc1nmB7X2fyUqSIB9I6WrfRrZc3hy7Dp4EWx0Tm
XaLdNIlMOEyZjvPsDbdynKHDRcDiB/f+eMdlrGRER7Ldfdc671jJN5L+IEK3ISeMlaoPxS6R9pZH
Tti5iCkhFYjYJ1xKOlhvbc6O073nePPCIdmkbX9sLKxuDvO3/OY5yq4PqLLWKDslXtZElvHLeAuD
It3U0lYKe0JhQaB2a7RfEfROMC2sOeMtoHmihyFGHJzhsqmVVcjaXFc4w8ufuojcjNCqQegSVhlN
oLCz4x+g++/aN6WlCPC+hT9HNb2NPTY3765K01Vq+MR56ipnekY5eUd717QdoisM72GzrAJpW7U5
qnAHr+adk6AMzfKN2SCqQhj8eWSr/yIafxRyzQ5ueRO0cRF0ZHo79IoJrnfgNeVNoLbbWipXIYsx
TuOt0NyyGI+28lzZP9DALtTEXFl5twhGvJcYsQpUHn1k4Mi+osPIYsQWIUYMpNK61NsDssKwv4mK
ZF2AnDfj6zbDtBqph3rSEhYEqJT6Gh1XvFUsk+w+Vm4awAdjI1Z2rq1lb1hxVv2RYkJ14nET+lCp
KBoMNzRM3+QYOcOdwCcWNtcGKiZtoAeR/NCBZrQwk0TeRRK8IaU1im4vzNuIfSoS2drnLGm31kUU
o0gjm+8RWWFgo86Qx7RJFFin6z2kIGWRliGW8k2F5V5Qna4QBbEcjNXLWB5g/hAJYVe28idZAn1N
KnHC0LbS0Sj924aFa8AJ0Ncbp7xwjMuqWjXhjZqPWznaDTz3GjeX56MqlvKtpvpLxGnEBXuvcL1k
p4p6aZrBamQ5Myz0nJgtbB1xtlKsdfsqY1GWy3ahNjmrOJJPjETaq97eivQ2wH9GFjafUtXhTYFQ
DmKGUzmbMCYAtV3JxKemyccwuRylF7YMFJlipRE5Fd3tEFEn9TeydzGyeVblnT3aK191pX4hbq36
ouzHhTfVWuSDP96o2b2lXBtxtabZ8UKnSB62F631rcaXmex6ljWTcNlQeJMnXTw8gZjnPoYvNrCJ
GNt/feeJR1m+CfzvXXUIoycPb3XIu5Dy/mnGZeF/dyq8VAwc3edVOHW8JtZgwbWx7lPSor+C59vX
AS6c3kK3TCO0dYsRsUrl+z65yamrW3QeQGi7tlN156jKxja9W5pyr2PnQCMMO642RYH8XlWPTR7s
Mk4/HhLxPDFRTvF4nIFyQfmY1y+pd1eHD0rq7DEJAQTU7r2+/SbJxSFhSufW22j2Nx29P+m8QJu3
VUbjs5r8U5vf6w0rhIyRIcj3HupPLeQG4JYOJf8OgdeyxibayWwCw02eerQq6xeddznQvbNA6Va+
esptp+aLCiOGY8Ev0B8MALVpiFtWjo968dAlbtt/i+Jhlbd7cGVTo1DCVlRYOgujol1kTEWtuKHr
8IJJhgceHzOtG5jsr0p02xJeyDx95wF/F31HGvFaeQeNqrB6TbqEcH+tIiRuxgtDP4Zd79q2s4IA
0siHgf0j1V8inA6986jb7wot/cwwX/tdfmvp/kOGWTsEMwIDpQEDv2o9pPEBO1DM+dOH7e3yl0oC
1GEI3FR585phbfeEAajCl5W+1QN3ECVO9oNCETMxOfvWT3GUY4iO0c21mNrBMHT1gy3VBzmnaUwZ
NJyZTW87El7nbf0tAJBtOi0erMDVHUAGVIlMPIhdg84zbdY+roNaL+/N1tnB1L8UuPqtAVVrskpN
8GkKxjvFWQpa7ETTUVwQCuH+b81rA/N/4F1OLhrgKZ69aXqH2hzLuI9bGbBAOgYbDE0lZwAxBXO0
1XOkfhMg9838fmVjmrDqfSgf1fyxJ4GmJQNGkXEZe0TkeDkU074tRvqETM/TGdys29bdbtqE1KT8
GerJNvK0JZbzpV1hiNDvBlIIKdkmCUvWmPgrDB8gK3Zhiwza3Pb9vo7sK0tPMdaGF5oGJDdBVFg2
68B3I6Ardp3eeoruNjhh/Kq99HRtDzfNHQKkU4Jmb1W/HXV7Z7XyoU54H1mRbEDMwniWsP14GQtU
fesj8K+ql67yNlaKvvmenj3F4B2HzLpLYrFVbJSHgHC+2M5O5A9miUKcS9wMPNOHAWMhvuigev98
4F+8uY+2yVmqUCidKXS17A922zywmF16YHp6kzhUAwxBj6iB+N9OEX3a7+AaiEHMJeaywygpV3Fv
7+R6fAzsn5HjXzrez88vavruj65pyoL9lnquRqdEP2+CDUv0RUwQNEmURZF/kR39RX/7aPxZhlGP
7a4rE0p6haytmlF+EP4+U2lVJH6G0p3fKhTmd4pAadzsBXtiO0SXiXVZftl+9xeQ76MrUP/8hQDK
c5N3kF9IHmXEYa8OKX6Qco2SbO8JB9cFXSbzq54+CiFO55q9KlXZZbJjUxyQuvZQFWxVPi/Xr83S
lgFGsDCmMH4IJFcRD2P4RX6R3fXEo5wlLi0zw7/BfnXAfL8o6bFLNg5f4hZpxB2HZ8wh2YEAiFYe
yTKj6p+Fb2UCqF5ZyWN9l7OjjIG+KjGpsResdazSPb6FJOP4e9MVz5qvbwyz3eijvg+Kbh1IzzoK
8Vyzr5z8myi65eCH6zR9LEdrKWLccMWuro/e8Jg15Qq6kYMjVmmuqihapkBFKhLNpXet2Xub1ZQ1
bVmYR5x/ZfkUyy3pNdg2DdeAoYzVvc4xBMXj0iqeQYUkHm62fdNB5JZXqEDa1CJ4xCYvNU8BC2WP
46jP0ymTsPSkejFRBsq2IKp4jQOCxRihLgCNpMEZGtgXjdnvJB1F/0TqWNvJ0ZHXmFj1EbtieRnk
u3rwlgYpQpU8RK+l2wgQV8yxIG8w0ys7vYgXAN3wqObDQ9Tkq6oNdgBTIW09Wxphe7iLy31Bio1W
S6H/OvY/s9w/FBh9ygD9NC5GCC2q5hri6ICrzulrQInsOI7hZRWG7MbE7eyqQomYK+nK73GAC+yM
vuttfEOBNmXxqLG+9s+Rrl5k+U8tL7eJPaySdnL374vgPqzG51gQ/Jj4Bk1lzZFzWYTsONj06uy+
iy/U+AKhKHAnL9o4w3ctVdaDHN1azbsTvOlqsCoE8LjUIvERcdaKF5UqL/tsKxW3jVWsRq34Keps
20gjZ7ZnSz8gJMfu2hxTTVvDM+Egry+hKi06M70eMZML/EZV129E7pFASo4Y3n51GPeD5NlGWBAk
+botvsUkiNvJXglI0Roj0kjWIVUug/GiIXqsBv/BkJ6GqDo42bsV4Ko10lWvlesBX0ErnEs90PaN
r30PNTIQCDcc+V3qNLzHtNWqDbC1BY3WnyJ8W9DF2mLjwNfIUv06suQv6iAnijnqbE8p46jjlfEE
UUdH1vCu94OVZCMhCXDHjV8pHE6s5epsf4HWmqlAhMShiR9S2gwb9dHB1vr5RnGiLDLHcztjxiGF
SOqQy9vIp2FeP3x1fvx43VJnW4TlK6FOZlcc+vqi7e7YAb4Y+ER1a87ENR0tF5lFprwFD9F5I2Qw
IHI0O87kr7a3E8WGXwrh37ZPw8qSOh4NHixOjiJu6CFoki7bRyBLwughkN0hs1lnwqWj28vPn8Sp
xzxb57NRka1h+llV8KpZU2SIpw8EwOejn7hpc1iuHQdBOrY8Z9+Q6UR+6NUGAyoQOvHj8y/49dJ/
sCHPybmR16CkNTR2QHOYVupdWIWXcaF/V3yS9LTmDVlZG+XN6nqOt8ll6n2zK44kUyc8DHdQllZt
ATjMH7ZxwYlWzr87Zrpr8FtSvNtUnbKOouSQEU1/ccWnnvJMySabgy97RU+pEYehGVBWMPOjSO7i
4FkU3/y+gbLmP48guXSgH04M08eSQJo1C0mg6iqwdtaYkexcpqT0mklvERD4z6/t1LScVbtqL1Kg
y9nkEtEdsokM5Ac/H9mY5t9Hz2mW1Sk5ByutzpvQZNF1agxumfprpxE71RzcHFuapBSLOk9WgOuh
/EDjyPJHB4OQQlLbz7Z2JJaR+aJEKClzbU+1aeEFaFKjZW599yNW7viunEAlpDUVhTCDnqAyDmEB
C8qvwWnJIN28eFvbzVoLnmPvNTaKNf64bTHEj/nQb2Pkxkl4rVHMz2iz2jovnqcva8fNQtAPY/9d
7/VbukaTJdC+uCunpsdsJR9iJ/BLkPwHJclJgiTLHmAwzd6o5P6lX//Pt/6//Pf8+n9ucf3v/+bP
b3kxVKEfNLM//vsifKvyOv/Z/Pf03/7vP/vzP/378rXD+J7P/80f/4WR//rm1Wvz+scf8JWFzXDT
vlfDLX70pPk1PNc4/cv/3w//4/3XKPdD8f6vf7zlbdZMowHRzP7x10e7H5gjJm3qf/4+/l8fXr6m
/L9d9iN8/du/f3+tm3/9w7H+qSuKpUFM0E2TUhCzULxPn5j2P+nxoji2bOB/VuUpps7yqgn+9Q/N
+KchKzT1tAxdcwCY8FGdt9NH5j8tU+YvbdKwukKKWf3H/7muP57N/3tW/5G16XUeZg0ujw/nn6H9
Dd3v4SKOQ8fcBgDljKu6+0IL8/G46hzd71DzNNHoWevGCKCOkEAbngLV7M855BrqnN0fWVI8iD6z
1kEFeelWmKPsw/4c85+/Pb6/btPvt+XDacL4s7XDScfYbmPPXMOkqsebgkQXZDYtIlaVdZmegrpW
Nt7m8y87da9mc7I2ZTMSfmauYUvaGulEzQc3Mpj2y+fjfxi98WNmcZXlAG+MnMFct0qhXyiK0NM7
IUeyeRzsJutdyRpJVqRDWdx+/oWnftD0979FFYUtF501fSH1favf50FLnxK9boPwi2Bu2rj+trTz
i2YhF1BZITct+RoR15bYm4MGowfAlhocjTiYXNZt3AJ8rctssBZyoivlRs6Crtp+/gOVD8+qXIA6
+4VWWoM0GUgYUYIqYZXarqURncVaKTi8klWnZDBY0jEX0MzWrZrn1LckGtWl55zDuYJpr//tHiNR
SbvEENwCG2yaVuU/LYMC6ue/79QDnIVoOTOV/B6deYehtr6hrASH2rXRF6eJE6PPPYiJHYVmrVXG
OtbC8F1m/8DsHcbtF/HlqeFnIQW5CaMoA+x0SWN1j2zmOomA0Tpv5ZkbEqtEREWhlgZID2kc13Iv
dXj0ixzs4Vn3fu5MVJHo20MSsRrkehstB9PET16WTKXV519wYm2bm2yANQgjan3LTZO69G6tNC3b
Rw2cirxvpMCxbgY/x6f6+ZedehiztUeNBgnITQEbLCfmv67DOmge06aRfp43/vS9v02D2kZcLnqw
4WOupOvB17FU9mGMRO3z8T88rBiQq/8cH4yInrQqTZlzzruoLSpOwOtEDPhfyjDQnTO/ZraeaHru
2aKQLLdpWrXZZmaO6X6kntqvi7AR/Xnzeu5YLPOu9LQ+td1Cjcf7uBqCKw6Yzv1592q2aghyvIog
xnFVqQ/BvVZ0sff1ISchZtjgCj//lhNv1NzGGNh+EdtWYbtVog87KR3lK9rckPU7b/j56uGFg8zN
Md3WKkFWyFGvP5tjXnyxc526+llg0XZWbtkyuoEu4Qk0iZ/SikmyzmofZahza2MbatmQDJHt6nUX
8wwGG9hQLQ/hV4rbU9c/m8+xA8XK6bn7jgJDZ4eUKhPrKrJGcX3e/Z+++LcJbamAZIComa4D7OzR
suv6ug85spz5eGcTzUJR5siyYQHI0CGBN6NGjSqIUyGfN8V+yTp/u/4+HEqzUSvLjWu/0JFMqZ29
iFr4gl98wfQifhD7zE1xg08GPhU84tIbCsjiPjmU61QaO3PvN14ar3tfHbJvEEi0FxQGSIo+fzCn
Yp65Hy7pfc/KR8FSCBOw2AdSDVkP3Y1DWGc3IgLxlzXR2C3DwCzSTdyPmMtMXWj5XSc3ZvvF7z/x
Bs7tc4NnSpZNZxo3taR2pYXCcm0LOuAXv3KKnz64vXMfndE16PDU0nE1eawAfyhe16wNbxyTbeFo
1nDl12n+s5B0kW5JsGfGJe1H1exCtWw7+gYX+bzG3oZqzo4FdhYZRS5CMFiWB23EHJ33oqfoc946
OvfAJZVmKjTARX0lFcL1G4XEva/Z/o/Pb+SpxzSbx+hhTTuKfB3mQW8/G+xul7UsnZXN5d7MtmVU
+VkkSZaDYZGTzLJV7HRcwL2HV/v55Z+YZeZsnajDko52fWW7zSA8dQf0spK/94XCjAvUgHIwWl3k
V+pownEv0hFQ0udffOq+zeJ6TcAHjVVQ+aY98bmLUq1TGq7o0pkr+Nw8N+pjXLZmhRK5NJS1OXQT
Vjk/y1xjqHMXnek5ckYZZATF5zfuiN5hYVZF9MUadOLm/M1Lp8iBRGVkdCN1YpQ3SrTyhvwsYy7X
PtubOfXkthLmI/0sETTIAdJrH1vdWc/VmM1mxSwytOD+6PrW0Fy0QyazPZeBEp05/mxjDqK2KbRq
GF3JS52d2tEQwtNglp939bPZrBXQ25qY0RtPBViuWTWka8BU542u/bnn25k62p3FY5UavPOxhgLQ
jK2vnEinXprZVI5kqZKFV49uqYTJpobev+wM/SvOy4kDwtxhl3lY/kdFEq6QjHeOnXG30ZHtZW4j
rK8a3536BbPAWussQI2IYFyNiXvrNKARFCjs5x3H5yY7yoeaLkZTuLlumDvbMdpVNNCJ+qxnO3fb
KQ0gTnuMWtevE/0QJlhTCtrenDf4bMayUXtxrGiNW+aRhz3EUOulhRQqWJ03/mzSGp5fx9JImqfI
wp7mS7QTaj0vOW9S6bMpS35U6pQ2ajZV64v6ThOynVwZlY32/bzLn83aWAm70u9UqHXAfpZxYTwP
zpBtzht8NmmNSAKfYgOyLRP6hWh1qy5Kx/mKz3Tilf+b865AB0BTr447Lz1XKvFd5vRnkXAM6Nd/
rjdxMVaSVJt/XTqSJmj3nXnupc9nq2F7rR0o3doRJI3VafT67Bszt+HFcld4Sc3ofeQEIOzoOWCa
2HTOeqjaFA79dnoJdIMinyozuq6+lyjqsHj5Z2a2fqErfhs87tPEDn0Gd8Y2dRMLp3YQI10579Jn
c7VvNMtLhrhb05RVLHqlUwFoe815W5Q2m6tpQAOlXJPbddZN0OwgfG8jlIjnXfpsnoIQboo8EO06
jcEDmjR7gESgnjn4bJ7KnlFpQyA1a6uUs1Xdh691S9+h865c/fN9KWunj4iE2zUmH5SuUQgYtUL5
dN7os3lqaZHkhxLYYMtplYua8si1Z/lnNaw3/keH9tvr2Le6mtGbr3VHhRomLZ9t01hJjQSh+KzL
V50/bw5KSSdtC79z/zdnZ7KkJ65t4SciQg0SMOVvyMaZTtvpriaE7aqiEQLRSCCe/q6sOynr2JUR
xJk5TulXCjVbW2uvz8e6h8MUN/DlXNny41jzwVqlTQki66ZxspZzd5e1qMeYVesvx1oPjlY7lYZX
XthiyTjewNm7OebvjjUdrtTZt6hQjpaiqaNHbI9fPUsOpu9CDVHWNDqhwNgX7VqnZwux7aDgk3ys
48E67dUcTVlqAb1soIjp2uRNwlDAeKzxYJ3iWXg14CNGl77b/mw8/cyEvj/WdLBK02atIpzXvkCz
EHXsbIaNvp95dWzrDVVErhK2VvEEF9QsI1/iBftAPjc7PRZpsOBAtWPHSFeCNaqHaUepUPK9blDq
dGhsQr1QmTYjqsInWwg/+ZPWBl1Xr728/iaKCaVCWS/jxkR6KfDanz2kc0Ufuqg0n491PViibEHZ
OlRDmI51WeeoivmSpM2xT0qDNbrHQ9aWtbLFJBzPabp9haj8WIo3JG0DXbutDUfbUTs/x9ajjmI+
4tkl2D/04n/t6cNaltXCK2CxSpQhRW35poH9wLEt8UUK8u/giFID9ETEoosk2VvIVb+mk++ObS00
WKIRbAGxm2NMurp/N1TDtdT1wW4Hp2gMbye+Iad+GXZ3M63sPhbHRB7/ZIr/NdrGi0UOBnc7qWGT
MGxFP5XHnllDenbTLVttLTpt9McdstY2+XRo0ZDg1OyydoJdPD5iXKvvE5wRYDF7bJ8KOdV2dEAq
AaRaeBBSnne/gCRp+Xw+1vFgRfK+RFVkk8EgHDYVUHKrm6zMvhxrO4huVdfMMKhAnaJoEN1GRH6L
M7C3jjUenJqY2OMIDupS1C9OHGJGEVaWJa+ZK/9miyXBokxnlyyxcCixlB+m4Zwii32s28GKrKt6
jIFWWQqbQsyxcij66CifjzUerMkV7+/e9+V8obW5WTu87Y+8PeTcJVio6ZqsJSrq0HjaiSduzY8m
hvj+SMfp/+i6YuHJmGZgPWj+JND2Zt3RtoOliSqaBHw4irQxgvU3KG5t7+CfIQ+tHxpKuuo5dh3i
WUwUscscJICPnawPBVjQ6/18MmyZjcGoxcrfuF9QQR+XcjgzREDNoa0FasGff8CsOi7xVgMH6dh8
gyj3Mx4fPh77osHydJyTSXKMi7WVOI9WNSg3YcmhOIKGSq2pdqhEzaAwRlnhkx3I3YZyqoNzMVih
rQbiAmAm0AEUf+ggOETtXcIOjniwQoG6hebSOkCkTPcujrpTOx0yFoXuM4hnJxH1vuJ6LhgTcLLR
FNzvuP370OcMxVUeLwozfD5mCAzkV3hX3TWJ+HCs6WB9btNSqpRFU+EpcJ/dkIxXuJAcU0bQUFg1
gPqcOch3gPR7qRfeh8eEg7lxrOvBArWGzQqFQhPsGpCFymGFGt1Hjvj3x5oPlucaceyKscUXdf7P
GRHcNqffjzUdLM8FB09tJLx4YVD5fjPmlgALf6zp4Oh0ZaokvPumYndjDQxkBaJU1/841niwOBug
5edpUwAT14AQxv5Rg6v+302/jOr/PtHTUMW0RsgHO5NMRa2dAKM5ke3DKA2q8ltm/em/f+RlfH/1
I8EiFarfejUIWKaA6w1TqM+RUc+Hmg4VTBsUj51MygnrH6BeN080pw5GBcdaD1ZpxWoB1CRDx2P6
Wbuohy2y+XSs7eDGWcNdSk2knuF71MTABnMLx4Q+hRHP+dgPBOsUKJIqtWmHKblF7xrNnpvx2F0c
JLGfj9CuESMuzGgazM53C2nelsdcigUN7dBRp1jq0fkJZTQa9hApW97Ram0OKX1RQfBzx1niiHAN
ZmJJUNrrp7Hg8UHBGE2CZaq3Mlq2uZ5QS28IbA+S67hWx7LDNNRCoU7K2jjDkGN7vHeewRtiO7iG
guWZrVVn27GaiqSs+jyBPWA2AaB7aBaGSqcMs4RsDHZJdHBPnI6w7lmO9TtUL00NXifkGo3FLNPP
DZ3edWo8dImjoXKp3GKtKtNOhcTIAHGKIscRkOVj+2GoRlp4O0btALfhLqnH08TUOxtlx0LQUIpE
CO5ZvSBjUTUcPlkrEhUXSyJ5cGDinxdQ22ZQpbUe6ybzcIqzUr7vGrIf/KLB8nStkCW0dmOxZxM7
0Tl+xEl67PWchjIkG/XpILYB02XIYthj9KlXM8r5M7iVHZrr4ev/iDxWGlltCj616R8JMn3ApGp3
c6j10P4b4l+SVRuo2VVVwy+jR2quQI3beOyVgoZiJq8sLPU0bILgdwKIkluN/ttmyXrwShrKmeDw
SeI1i0wx1X6G/bOEY8xci+uh0QnlTAkMMlPiiClsJ8F6kVCtc9ytj+1ioZxp6aDvm3lvijlOqiWn
O1PflN9gM3Os98FZvTWTnNYNYzPU7QDbKf1x6+ghYQcV4WHNYFYUJRbjDqb4jQfU7grUfH1sVv7j
A/avvKXjjnvTraZoS7F/JkNZAUGXwgTh2MAEOwLHLiyYx2fN+nKcrwnYenEuykGOB3+A/byh4alP
Db1xGHk+r7fTlH6sx+5Y5p+GgqZEaQYF82SKBOjppprfrWr5cGxggkO7Kv3Ku64ai+SFMD2sNIc/
12vK3Zfd/BcBeyg0Wki0+Z2LocBagikKpC955KPkcqjrobf35CO80XdoXThvc0HNnepfUzH9I93+
VdeDlTQ2G+R1Kfx4nVQVvEt132I7SJpNneBYW6kbbfz6weq5u+Uzj2Sx1PUonlHiloxPcSbm6UOW
aHmj8C453LSqj2WedA2S8dU2pmTN97gdp49w5Abag/ixV9+Guo7g+4TAkp2pQK79khgLyFdHkSU7
SbxSb7d2jNK2YMlWx7fl0ALjTmGhKb5EUPb6K+XtnJwBJ0aba9cs+7UaM5DrSMd2e9WMbft5dpr3
f2xJHJdPC4D37feZinEs0p1lrpg2/L1ns+zi0hIn4H+bwDL8JH1S2ZuKDlUGO+cedWFk3NkHlsKs
yjE53ZpmnvaCDFkKCw7wyuOzm+JKXFwCg6+L6GrAS6rOaDB2XZYBPj81PMn10Ez0fu3LNrvtOF3i
YsdoryfBlQM1NdKPU+/gpBkDIL3nbTmV+4eOtkNyLAoJpTUTQNPOGTcU8Cy3n6Z03JFD7dNXXQx/
Pf1DcQ0wqwvU+dlQZMjl5YK1b+q9OlZzQ//xg/zXhkkwciJOzVD4wZT6PACsXmwjSA7HgstQXUP7
hu4Rb00hKy22C5t7AEOTSKjxfGj58iAEXPS4llG9DAXeB/5eTXwnovmYkJ7yYLs3FqSt0SdDUZMM
8p1lTjZgtLOW/X2s78Fu78S4c2eZKbox29M8GUaOp82UsWNP4DR8NF0TFMH3euqLZtqi77pd+Q9w
L9qDO2dwlOsttlJZPhRS1AOynRFwwDw7dhKGlAEeg5cIG0VTwDXprzJWwGY1x9ZryBZweIHcOoZ+
C1sCWt3dlYIeS4qH4kbhoMiCIbCBhTu8zcsoAxqho685oPzuIAwy1xOpuFR4rC4q1rY52KJ/y3Z6
PjQX4+AEb1HW7fqEDIX11jyiMLEBhnrRx+KyUNtYy4bYnsm5qCYVg7GXtah4scvXQ30PnctW03eU
wIcTlT00zm2CGd40zcGbzj+uZv/aIk2ylu1eIUDAC9B0gl5Nnky0kmNJvVBKthIUYgv4k6CMtuvu
JHdiyUFkk8eqByhLf44o57avIJMaMNl7m9zVPSd/4MbsjyWaQ9vgZNPjrmfEq0iUbbdlXAJFR5bk
2N4emlMx3tmsedkD2kZXp3kd4aSy6EMAWkFDQRmd6Gbhoz0Uke/5XzW07H/t2upjulIa2lJBlti3
datMIWTioluV9fREynUVr7xM/qZqj4buVChmLUvZpS+cC8qnZ6MaN5zKpGfmDDJV9Ixytscoyrr2
jBhRZYAO4zJ6rSMhhmNfP5TNzG3cD3FPdYEQ6DF5wUyP1SvOFr/Z6kLVTLXh1UVOQ1/MG9yCaQfj
fTi6rAcXXXDwonwZiO4WYfnqYSZ0inRbwSaj7mFlfmhHCnVzkvAdl62XyKFcaHmvmwrleH70CzkW
V4XKuZ3YCYXArC84p40CVaNd47xVsTt4/obqOTnviBsYfsBbBjX3bj+jqOHHodEJxXPdov2S2b0v
zNTP8Cfif+8L2GzHGg9eMqpxp/OsEl0g5L92TN0xdggaJGgondNRRKoVxirFErv5pKIYLzDr/v5Y
v4Noaqm7qaKr64sSjrEXWzOYBguAI461HoQOq5JN6hQHDlulQwUzuHS8qxPb1wfbD8KHONsGLnui
i0T0LSx80xsVg7ByqPOhZGwyfVWVWdMXIE6tb+ZJA2G5tO7df7f+MsC/uKOHurFsVQBcUpzA3R6P
CH3IXGWXjtBhuEhEt/2xYD/UkIF1VKaSV0NBLF/gIQYA6sscItlrjra/2TJJkGvQUTOPLmuwGwv2
wS7kfUXLY5E+CeYmzCWWlEzoO/Jf4txMSOXvFsZo//0Bftfxl3//V4DVYzJGCqrAC02m8r3zkfnQ
1+JYNRMNZWRd01NL2Ny9bDbpO6O5KJZGpOdjfWc/990gu0BK3Xd4DEdWYhhTkCCq5uDABIvW+gVW
gb7poBCAhRMADGb8ChwWuATHOh8sWhjSgPmwwMFwn5LvyB096KT+fKRpEqrJYkfwWo0KQRStDmWb
A/Pr/lo5UFXHmg+i2gZ5hL4uX4bdpCXeNub0VkthD013EgrKBtbabZ/Q+bKqkXaizORwOTm2FZNQ
UpbJPfFiRv6Nrgtga30DPQIc0/vWHbqEklBSlrq1NIg9u4LCx/IMvgx5GlDP9/7Y0Aer1csGN/11
jM4VrbbhriWUPDJmxGts6H9SQ/+7H5NQWCZjzjYpLaaOtEK/HeHAaG8a5cbpiquSZWBDx3I+j4Dc
D28iMBL2NyZpR/2VUR5frWT7bRJHXgBKWFq4K/hIqbe6Fxs76XH0zWmv6nL/PpS+sdfeIMoE0aLd
fnAdx/fOtMudb2p35aVd0QQ8MOqc6Cben2uK+pZ36sWnAtS0FNQsXKngQU/0tJ5qAuXnY2vqaD/j
/z3DdZ6BsPBKxPTrM4qkwQZMyiypmBnhNr1xJc/1Mk5jk7sJqczbZkW90CuXil9vxSR0P4N+cmQv
hc+XqqTtowMW8A1rGEgTx+ZOsKENkRIDsrCqYBv5S7LxXUarp2NNB3sZbp1eR3JVBd+h5+1YfMuG
WbzS75cj9BdTMpTeWRvpap83BUoMPEFup3nv4Kbqoa44rwi5q1uZya4+lM0gabC30TETMnZCFZGJ
5CVWa3fdTVd9PDROoRiv9qXFbZGrwg0xrJ7L/fPSstfG6XfTNAhBKKkaqyYLilpnmw9Qb8dv07ra
vm0tjV7JJP3uUwTbD+QJlXWyqy5Vsyh1tWKjUIcBDwriIQiTUHQfy/uQ0CCsqpHdKKcOf0zPIgjd
5GdsRAcPsJT9HDdEMBzBVb1XBcWD2cLXK2hKr2zQv/sIwSJLOLScO2pwz6oak+U262YgfNIML/Oy
ch05pC4gabDeBNqWTZNEsOmAkSBq3asv2ZgcK20loZBu9hms6f3UFkkilis010DY1fTYZYUkwQpz
DZKF3IKt18RpfDXOw48/aw5lLkgS3D+JNLTrEjDtqWvuSMnzeJDHxjz0APOcdPOwoOl9B6o0G6+6
YYcyIjCl/Xk+ehihNXOmyrMCsycR0f0IWMGhHSfU0EFWiEGSTXk2LbgW7TwvRST4h2ON85/7XYoE
dC8eYbLDo/tiDByafdbF12OtB6uUZGoqBYmaImlmcw/V6+ex8sfMYUmooatkUkWO2aboPOuuNlv6
GzJ2x6SoJDQTi/yGhz3g04umbcezqdM3UTLNl0PjEsrothZULvBYs/Oi42a7AqT+0UxKHcuekVBK
Vw/ZMnZxn517B/BlNxQteIbHeh6sTl9vW6UrBDggbIB8ZYEC3Dvxys77m+gpVNI5qPN3VPhhEc1u
yKEaAzgEjsLHeh6s0B0mPbNbDJgbqfbApJhhzMupz44J0ogMDtZMe9RcKJGh0GrYWZ525XQ/bKo5
VgdJQmMvK/uyT0YOtuwLHVe9gwrglZH55znzF+FZqKWL5Y5SjL6qC+oj7u5JowUKjCp4eT7DKQkw
ZJHtPE9Gp8VFIp+8nsZFCQeHTCP9dbQZGS+7oRX7phPBXFGmvEkO5chJKLoBVhnUKevmS9/L7gQv
XHhMxOUxHwUiglO4yxa+81TMlybZpqsoFzgWR0DOHZpyoYKQr4zvnVrmC191DQ3H8oyCzddc/H+z
WEJVD6AJMOFJ/AwYCt0BeFLTKVEHd79Q1COUlREfMeq7hgHEuvi/yQS8zrFhCaLcaDd6LDtuLxX0
+OdsresTYSgOO9Z6uM4hrC4bh606Mez7rPkHXbNjBZskFG1u0UhhArO83N2npboFdia1l3oGAOF8
qPOharNvmkWmFEDmbaolTkvf2v5UC0n5Kxfh38yaULY5LcrurjT2YofaXDRgkWeTxYe0iSRUbeL+
ILjh2l7oiwndKkDm03FySOwPI9KfIxWTuHguFzTuLIzEO4D4ABxmxyShJDShi2sLawbb2wtrqTlx
RcEl77vvh75qqNkcVJoSwsvl4hiwQGkEbPW4xeRYkBVqNisIn0kc8eUyQOaVD2qqwFnjy6djfQ8C
xHg1hlMJ8F+U4a0pVnt1abw4ODDs52/aTCsd8G6/XGCYyp56vanvEsz2YzF5KIGpNVLKg4ntpSET
AVCelZeyhIzuvwfmZT/5xaEZqmA6qkamwEi7yhLQ66fa6kZfPRCD0zWeDE7B//6Z3yzYUBFTOl7G
tMUfAQvu6OyYqE79BvDvsdaDu66py2RZgGy/VBXY5inkMKds8H8eazw4XFWLwxt6xuliNuNPjR7b
86zLY3tNqIjJTEwWLcR0cQrYal2nYMTxbD+22YSSRK+5lPu0Tpel3sGMn9XHnbbi2CcNBYl7DfDm
gGzkxaR1ctIdmG+QpB4T5pNQkdiDILUkaWkukY6mU7ubHhxpf8y5iYR6xDKOu4m20lyaZaxPu9Dd
KYVz/bHjLxQjWuqRcp6q9Nq2/f68E7MB4d6/ZiX/m6UUyhFLvq7UQqx8ERNFPcrLHm8YfS1397vW
g70MhBukq32WXeMIqXMX/RhAqj60kEJ9lqKMluBnJFf4fJVd7nbIZJd6m78caz5Yp+Ad8WEnQD8L
o3sIEdtN1m8k7fr02FoNNVpmTi0CJ5Nds5nmbcbuwGQ/dviF8iwYcY2LZ2haxwhWXx7++2PKWBJq
s8BnaMo6GbPr/mJ9pFbgfeM6XY/tvKE2qyVdvex+iM9w4brpJ/NE5DE3QRIKs3DLwaVG6/gsIfhp
++hN3DfvDk2V/xFlwUaonngfn5m0mhax6VB3Xa/afjzWfhBt9IaObWeH5BoPdIOFejzHdy+leq/5
Cb4Ei784tENwYBOBRpeupbxqE803S+mcfpwTUlUX1Kkm5W2l97V+WPby1cv1b7aFUGgkfdzroZ+7
C8m+tPGzdMcmfqgvEh132zyjXd68TyH+acTBREOoLgLOmmVlkyRX2W8E7MPMkYd5ytRrBuK/Ed4R
+vJx/qVXgCCfLVi3yRWFKVU+gg633Os1GqCYnSczFitzLYqnQWdiT9vMFlD5TBuB8Bltw2tWpL/G
FwsSqj2S1nPpQEW56jSrAaTNeg/0JcX//vJ0kZ/ioc/wL31Me1k0pn1u9+aZ2o6Lm3JubA3ifFVf
YHP15+Y4PDDzJdmX124j9P8xY7+aqUFklnhW9q4dO1wvt7XfTrRrOmYuSmGr7q51uakuHwcNxlHe
8xEB4dZ6gN9vh87IWl+RjWmVzrtdOX9blz4qv3G+Qk3ZEwjyVc5bv68raPMY8DdKArT94OZypfJ2
i+JkBAEWVPCoyQnPGl7lEzCwiJ4HifWei2wcqm9mqjUgz7FKGn3LdwWP8LNHFiipzn5063RSnrfb
B/gOrq7JhQIXCt7wvtlAC6SZjWScZx48AXVDjZLgJWgkuhedoxils+jgnAz9R8M0Lhxt0qZ/a6Px
z5MdY3eWKFbgucUIqZNzK2uK3dsNqC5F+Nx/G5DpT2y+TZQAgStSWdVf+yZW2Q9dWdChUP27D5PO
YRHX+i8vEsYbs2u/5T2cxubTujYzVecE1bblBYzljV0iVm7zqUyxPWUnwL49QLTM7YLc09TJ7NoI
u2uU+4F6eAO0RH9KpHHyoSW2Sc+k4Ss/1YkE5nJLdXpONVyT822s5NhDltsOdXVeMtzLkxPSals1
oGdjPyWAU8sExUauKco4wV0DB5DU9g5fa6hBWUxxHQBZPer02eqe/TEuWp5Xv2/JD9vsnl/NNAj1
uE8slZ9qcJeTR76UnL/Zyzq11bnbUdgUX7PVUtho7DKx3QPKelJ8L9M0Bp2ryJ5V9kpghY0QXpNh
Vzde8m39Pqa6GarT4PCCcJugQjZ7pluyzf7U9THwc1UavXiHdrbr1wilTzu0rbBdSqyzF49vOQy3
TCD7ym6l6tM6V1JlV6mA4BzktmrQ2YWPZvdyHXHzPbGzuoAizvdHOVS2fd42VvUppsPA7LXlYt5O
Q1XHDNbCte/OSF3V6dd04f1wn207cnu1IHYDaNkseAHKs1QkDGH3snDOT5ngvH1HVTrJK1x51Hbf
s5XiKYQsMOTboU1YHLDaNfGzXKBzlXDmI539zroIhVaTS2LzIRGapue6nEX7HemttMOi0fHgznMr
hvkRTOlKPkPTN+pr6xPUlmUDGcTdLiKm3tB6VfufTd8NFmVWUzTEjyMWbX3pTe3ZrdG0HT/XkU4J
w5moKinyRMeZeSTLouj3uC3L1OdllemqWFfnxB2Zmnj40q7SixNACQQWBtXKaQY/cCG7H+WyVqrK
1ajS74LL0XyGJcFen/AkiYAHRRKDf0D1y5ziPx6i+MfQTm6/1cx4/6x2QunJ1FhJP9oY0/ymUmx/
XDJSXQkb0/ZtOtlEXkjamPr9qOptf1pRHcEiyApgNgF4Nuyr5e28Ln3/t8JzX33fypEDPTq0XVmM
QLpN93bMEnZqYx6zr6lkcfYnXVX5CN+B6A5vj/sP1IXovF1Fda7gKhWdt2ZP1zuAR9x+A8cp/qXL
mjg7mw4FrO8SX3f9I63Kht6uQ2P9JRrrdrvJ/ERkkchNkc9Elqp8X49ZZU7GLxGMNFuSzahA0RL0
R7fPYnqYyb6QW26k6T6C9lIOb63IkvpKajUk52VrHfbOVaRTfYUsnk4PY+bkjw5GEv2pRGpvfVtv
ZMJWUg/bepFiWKbqTPDE6e5VC1fsa1lZg9qUKHHVc53OWXyrjTFAD5fRJL/XddaaU9XPamlBgacl
AbAq5tvt3Ol5OS8rI9F5mXsGCHy3r2C7Lxl6cBakovDA3NCLJqrmKW+3aO4v/YuPUw4XxF09jiuq
GS/CTOsfjPhVgslXAQx6Aj9EPiDGrv4qsYSTU9vVTJ+kXsXw2Y+AesIVS2v45OVcAWt+uy4ofn72
gBpOZV6PS7Jhv9/NOgx5uyC2W3M8k7j5x2odF5/AbZlwIChYHGXvO7Ty8iHNYqeLyCSexy/9yrTI
UdLbi6LLaKYuzlW880A+L+l+v24zmOL5BhxZdkNKj4sFyh/r+nYGmi/Kd0DWow9SqImd61ja6DwT
R7Nz4ve9/TSRnbc3btnXrLB6iMrzuLLSv+Egvj0ROrfNBzwOMK/ypuuW7ArUQLXcZcBC60eP1FV6
jVWD824pSzFCBR/X2xtdkVadhn2iyyk2UxKhHGWay2ZFyeU+0/cLURo1Nn28LE/NRhJ2M0Bn0D4O
sEdsxtz5GNQlmNHn4zpl9JbybF7einmM+m+s2UCwlx2fMcf6Wnf1n7xLd8wEDZ+/+TJUaeOu+Mu2
9iK0iuePUrm6vJurpuW3qI2W3YOdGEBtF2xHnTyDr8XLv3b4a8MIf65bcTMPTVVB+Y3yJcyRFOZb
d3W7eHNjWs2hqGZQWBMA5oHKzN3ie/YBv5l+crRetj86kAZgNZCxeohPIzw7q1OE/ak8bUAsf2iZ
XPhNmhlU6om+h8JZuymNTt7YBRzCaVg31AW5hJ7wCpXWT+iuEG+31VfNTdSzGM+NTaki+6z1PvR3
qHAAEB6X1H37gVNj7hWMdQmh716e94CD5/WY7A87yWINFL3efXmbtvj0cCeWoNS9WbEhj2+BTJmn
W7LU2XKzLTITLyf3VsNIosIwznO+ZFjlBCaH1W6r09is3r/j2dZlOeh3qbwmscb+liu+ttNbstB0
/LZPs4nbvFvcJm59zMn2GGP211/aeQO3CH8kH8q3Ci8e6/tUYRDvdtZO27nnViw3OP8jU2FwmXaX
dU+StULwtAw7PuZUuatbVaQ/JtQv+slhzNzd2EJL/LZ1Td2c4rYe5i+bSZj4qlniU51vDu7mBiPF
u+rPHka75Amogzj7NsQyU3+M3agYLuVw0eQn3bI2udHJMnvEbzVJ5ZCPkfU4CrsNxweiPfgMy0i4
5DzD2WPwEHYm0XegCHx8IjjU29vdjuo5sZjfF0XWTp6abcezmk76+LNgENOcuE/L9oQERpwAozkk
tmBdIqTL+Ub0+GjqsUadOoXnKy4fbTc8cG3WqMsl6ke/tcO4bFcBsrx7S3sywbQZj/PZc5z2a311
HfBKTyOr+Zd0BhroPMcl8kdpEy3y0femxKVjalf2Fo+WvH/fqWTeQXjvxwEbZoy1gaIBqBvTQsF5
d3oodZeZ7ZTGcfXkIZeKTptstHs/7+uIKnoUS7P1BO/LUp2SjDbmrZqRmMxrXXXjhXsUY3dXFNjS
S1ryvj9PpGT4Ek3d0YfYmhf8r5xfgp8Uety6OmWpE+ys7UiozdW++c9t2sFqK981Sv6eDUpz+adq
BqJ86i0irlNdtdEJGG6X+BN2d5cnq+TLZ2bhZnFTydXgvE82gjCdo+rbLLnncbTcNugCeWeHfklO
TMjxrHxt+0JtWOpfBZlWd2WJ6ihwNhN88mjc8PTMO2jK85nT/ZrhMFqXfBJlOz9a6OCy/qSlTro3
ai7929S/UHP3aef3c5oqckmBPdpwjCLkOE97jG1/7VxU3SrZi+XZdiV17/vJ0hPeMkb2h+/K1Z3K
tY5vEK4BtapQYzTgMTWftra+qRcDv5QYxfg4bPlp35fM5AMIWvK8TITdVIgHPq864fcV/Ld0LrN2
nE81ZbKC0S9uasMQt/IuXSv/Z4yirvaBYenoYm/nPXsYIzY9kRW+wLgC8eVNJVO2I3ai8fTkIgOt
97IlJwnvgQe8u6DC3ySaw8IeNbwPfkrZx2GNqotirVS51tty71SXva1WYBfOCtP4JDa7nlhdNjdx
HGdvrKz8XUW37g9fufZDxrvp1BD5rhOT/ijarM/yipgZWiXbKTXmG2mydc4rRLv+6oEc9DfSseqT
pJu5W1qfZmdMZ3nSu923az+14s5Dixp/XKM0+VB1K4eXP+7USXRT6sStXV5i5qbwVvA1+bNZSr98
FEJKn7tGbyn0v9St/ty8mEjcdn7b4bWTTtQb4JjHcWa4xzR8aM+VdDS6czRGKTOK4ldyN9W0zB7n
aJuXq4M5BPm0y47JU+Zjt9zb2IjqD0SueryIhUXsxjSmid+0m+tACK561+E6bqb0E7edIW9Hbrm5
wH3D9/CxmGV9O0Qu675GNQDU7Un4RjRnMrf1klvRIBTNFvt/nH3ZjuQ4tuSvNOpdPdooioNb/aDN
d499yXgRcomkdpEiKUr6+jGv6Tv3ds5U96CBSqACHu7hLhfJc8zsmNE6nTrUKDYpAycIumQlq6m/
LzEJ5Hlexnn7hiQzi3Ko0jHB3d1hbRGRNBinanJYL5X+boq7unlYPABG+TiEQV9oin0nQ0fD6UHe
VMW5pL0f3GHkqCEniK4DL/PYQtjBw1DZ8rOGgr+/M0rHwk1XxufqqKQK3CiBT0wMGnNr/G59QGtM
fXTB0N9uJwA7CvtCNVDrXUSPJfnUolm1X1rSskOIkHY0yL2lXzwVtM5HDyIUbfIyEiRngrmoUtwd
KJaS0szY3dVklmzu+RS/RTCC0K+xxd7+rpRkfpMRKh2cV+VAnPkpslsDUMbxfRokWpdTn7Iy6Pyr
2uJl/RnCI6L7MdWY9cvjBvGTj2tXLQwuFWSc7hEMTtolH2ZYAu9Y7fjjfYRVhh3RDSYZY3uqFgqE
uRqAAe2bwK3sPmir1u2zcJtQAiRdFEUc2QEj+g9UfI1M11ncahFk/2j70Ohp4nbHWt5Or51yxrkY
G0ezg1LMEHxjG7NTJv1umT9aRjCzH1UtUx/athJIFnd7J2Wt8U615GWUShDW+rw2TcjxldAaM54K
1Ew6iVmiKJURXIJezRayGPYOsjyP3Ac6VS7xowz8FWiPJtsm7tau65IJGa8JRua4CRBKFzdjsdqY
rClHLK45bIFCg1YxA6RJ29ERiTbaqgfqWVr9nJGHE+db67pVFtnbuZpwhWCS/Rb15NuKdMW6SYLR
YeURGd5hFKaq2xoH9ejqOrtlwx28w4nv0aPGZt98ZVtdZTjjw/Ju9NWU147cDGQzTukcUN8GOnUB
PqvEibUsU3hyBS/BrCFanG3FxYFVtxMDV0t7sAQexzrFiST6VwLexy2aqhp0JhxS23xeMP2Cps8B
ALnRyquvcWNdNMz12l4xPGAOXVlHA1ZkaY6jC6Djwnyu/YMpdfcRo1ix16G16qglHboqi9d1SQnB
xgEohpcf8Epp6oz32DvrZmovWrso4DaY19hDR+MqFduKMBuMDLn7mk5Bd5E6UN1lKo06GSHG5qs/
LXGbj3E7PaPpDPLeCTBohPcTxYd1o0ix65bQvhI42HxOfuQizB6eLTVuYtQZSWdpXwSIKjepRHk/
pjG0KzPyFOMFlAD2TZVKOS1pZ9AxorARbEkxJrXyxKtw88q19btUQF2FyQOY0viXkQ0a8Ip2NtYf
qZ1J9b7YWW7nLVzW5gXeMKN/7qPa1CrVwSzq0xhDewXfvWXJ3KgBAFrO4Z2P3MtsHunSwPWiROTy
gHOePnhVgOa1VGiNkgh5icetKZ0FmlTZbVkLnprwpNSYPPteDshzOfgtSuekhLNI/DlqgBA4s1Dz
I89xcSEq2jS2t4sTs1E/gdHyp7PFNH93N1nkjF5DA5OlNI4nYe96EI7fwm1w4F7Eia7eqpFjIK3V
QnTQ2vXhc+8zXSdI3a0S2yKHBB0z8hax983irarRIwKRU0WrzOol2COWsk42IHcka2lUVd1ptRRt
ZoIZLu8DBfYQpCMa0fluFXyzD66QDn23pRzMnZlrVh/jivG+zntTtvVh5tXiVdhvffKztagmP9qV
WxTYGxNwom5Hub0AZ+2h6ZnRkPdLsuAsn/ZLoyxWti9f/aAKCvAo3gkWAzhIYgIb8WSwkaEvWA+2
y1mlK7jrxN6wnG1shvaL7dHAJtMEjO3iOX40fIqGsTZrx3Lynx1/6+fr6qIruZYjUtQeYgBQ/h9t
t7kKFQTDTzIoRveLxzs3DUOYUZ9xkHEc1nwhvs3KiC6xSJFDBWltunmQgz3NcA5yjxFckNwTbiza
Hk0UhAKxeO4yXJgAHJVEIrDwEhfV9OmSoK6u/lYOUNiVbjvsYeru+PeYKaTRmCIhabPgRoZVFDaA
e1wB4Y3oU4DHxHwbbK8chAduOj44HbrGd7frJUr3CPVd5k1MNBjURJ3ZXw1gkjbF7IFWJoFhjuef
3MgnqKGJdoZ9DQ3C/M36K1P4VFGpd5bXsc0mIkSbd0EQy8xHWotuEzn1a1Wg6O3YqQxhHgZhYneL
zkKS2Jg1Vc2WY6khWk8x5cMZyeAj4Cp4jpc9uF7QhCM/RvMSbNiatQj32CdHMNkSR1gCuMlrEwxT
bk0m+8F0RbgYT37SmrSdgxLJC3WALFg4zfwUbd9h1qkFe6RVOvc4DsPU6Sa2i3zhr8uh9eIgfoWf
cq/Pt3tuEfjgddiEaeMtwXhHaN0tbw4+DXOSytPBaIqb0zPq7jne5vBqbo3CqXTGdsEZAy0pzJfW
kvO7tfcUarLJBJE7oydDa05TQMoERbmrejZ8r1ds2ZAarbR3Pyc9O7IwMH5FXYhlDtgcSS7jdFRs
NPEdqZqZ40SMm+1HWwF0/WgaO7ZFyMPBsbi6IhiQUxxN9UOIqgZHg89oSAqBrV1+ViIkNk60x+Bk
bGlo4mcPMESNaBTAnBo0SWjaV+GY0bkfOXDth/lWj2NsfY07P6WzhOcvRsrE1B2qHvA+bpJQBMVE
Ud9FOTIGjTxhOo4Tm26AykcU9PVEa5pBxKXjkxUAzM8oIuLo3JowVE9D17TTkfLAjgfHIEf8A6xL
6aagsyIMvIy9Y5KO+tY5jy4cbB4co0z97mzI7EsZCoAhX00fT9daaQyB9MSl8/PWQWGVxq4Cll0H
3QCDlIk7+nscKVE+B1ZVqT/A+7+Zt6OzIdp6Qr80Vt3BCh6sCcqMBmAFXbTZryCWgv0EMNHuujba
3FeAJ4Qc6xaERyrcHuR4jllbd4pvZ/iGFv4GHDiFnHzfpEHUN06CNXeJhFpDUCoEHgmF60F2LIva
8QBrRwOQ7DXpED8WJ6tcBMmmipJwrxfDtr0IF8cdYHfmW8MAXXDkiI2Gec2ZeJNSr0TBcfyT8tD0
ZxcQIC06Uhn2ZC0Q6KzjccMxuQdp5X09DF10Knk3tE82xoU5rX7cqqNrEDdzmfFefaR9rxu5bwzt
+XFpwCO+oJ6tyzl1TbTWMmvGuAc6F8K/rHZTg8UsnBQGENEqMtAdNGZFC2Hrzd6XfoH/nqu8lDHY
N/Z5D8RbmQPt7YQLq2kjpvtlwkUDNYQ7AYHfPmXrU4DLjsEjRqp2ewFIXC7FjJVcsG2jZ/QKkXPy
nZKB2YpcOLv5N7Yi9nduE0Vi1zZUkvPWjZhK9vx11F9sbRicC1oD/4hCI8R5rRLPRoSCyvEhSHKl
iuc0Qv+mPvo5jP37ESYcyi9uNqgeWreFIPg8njY2NynrrW2ztZ9uaWtaRVcyleFwCDHlavdyECbI
+LyK4ewruKwACXJBK43rRE1RA6v0Ekd5nlOAitF11sWcoboWUgmaREFfB18XioT1U7nxZnmEXUGo
ATFW5bT9CAYS8G+iHd3u4AYYzzu4ALfkBRP1k37uYNdcvYwDCZezFzpq/blK0ojzunJHAcdY/DhF
BQNwHDCaAYRcKwUhnNThxbi9sqleEap5mPAWmsxsvt+m0I1HoAbD8Kb2m+OCQWh57Wak5r64tuXq
MunNG44UkXCoC/AJS8wBML0iNV3RsPkGNMMJsobEjlCwGkUhlqoBd3ufA3tvAQ5gI711M/ZWjzBn
moN0dRxvwmKJ5YRRAkFuV5AJdOU8cSfC7hSdOwej+DWtf5jb+fiDGlgLYM6a8IMcGUoRF/td9xRM
k6+x9jjppU5ErDBxjE4aIUq0cms3C3ziQHoScFle/YpqW2AbhU/g3A31/KmbRSzncaM9eUMxEIVL
0sjGHNeVbstbTHsx3+HU5sFeoVxJejieyARBOfyGCYplxpkLnuYexTGjR1VBhX8FHtxjGBzRABs6
eNmiOScIdQyJ/ophSxknGLrxbb5EogU4McnqEWywx7N5RmDxYwPVH85F5E/A15DNccleqXAZhK+D
C9h+3g3lJEed1JiFC5MxBl0apKD4JvOJfpkDo0Jf6uqvaMq22kkiDcK4SUCylxpQSTdiEiKBgbuw
vFgw0ojgnGEJo+oLpo9XMyXGIuBF7nq0HHWTWglvbXtEP7wQL5uCCox19s/VJNH/W+3xq98IB/C4
1M5EixHBjl1WQ1J9gY5KpjieAaoDYY7/xcj4n+hKfg3umqRaVRgEUYHZaEmf9DqWJhMcZQ0GXFH5
py4m4TsUIcs6/ItBzj8RlvwxzPHfVBQNpDLYPHxSRDHiCTQcOHIJBOVffKA/e/VfhDgC4WaKVoyA
D+2/tZP3amNR/gvl7J+99i9KOVRlshe8JMWKBISkmtZDDV3Fv/niv+gmtOfpYTQRKYCs5KAH6qT0
0E//8xvqz975L0q5cplrTVgdFdx1FLbwuUSfh83+33r1X21a/FYE4LxxXdAZwKZUMwTubePTP3/x
P7lDf3VpiSavt2JpcLtUlPk/1FD3NnWj1UfESuz3IhEGwtQ9JPZE/FtJZZhS/EedTxVzS2FfQQok
Q5K3UE7q2nhAA/74QP/j+/I/+ed4/7+1MOpv/4Gfv49inWpe6V9+/Nvz2OO//7g95//8zj8+42+7
z/H6tf9Uv/7SPzwHr/v3v5t91V//4YcchY5eH8zntD5+KtPpP14f7/D2m/+/D/7l849XeV7F5++/
fQdKp2+vBuOt4be/P3T48ftvUAH9t+/09vp/f/D2AX7/7bROfN2U/vp/P+nzq9K//xa7f/V9Rmjk
eZi6ZmAnfvuL/bw9ErG/+lHIQsLQesQRvanGBiQsVr//FgZ4KIoZw3P+8yE1mttDAfurR4H3UehM
Sey70J/+54f/h6/nv76uvwymvx/rQSs82/vDfOy/NE0Ri2kQUxfbYRTHcNRzf9kAVmdoQWmH1V5N
07AktN62vC47B9ZNvr8PhAIUG6Hivi56M3ucYPZA0YLl4H6cPQ4PcYKxaPejE75z13FV30Me+xRV
3oZTPnRkrhvpHXTn2yBBeLW+NGgIfoKD8LoEW1mZkaELP+e5Uz3SrXunMAYARTusVKSgQWee9ouc
dv0SvMp4hXIC1q71PXjsAfk4OLJ0wsohfOchK79jE3aOzQwQJKlVCHyezE55N/Sel4C/3CpAgnBG
G/kedHJcmK670rGCrmzUxH8TdRN+enXNd8pWA3C0HqKYhS0HudCpSyN4YuSbotFDXwGNZbV/M8al
CnjJrA4oXOP3OLJAD8VkknruxN5FpLfOUNEjzxhZZ9UzAax2dBHPDEmRld9VD5JkwnA1qLbqbq02
mqJt8wGxbcMejN03ICQNTnCxZbgBK5zGTV1AeJSEKmoKQ5uzG6zg/Lo5B2MyJw2P3rTzXcn+Lo4X
VFqkMx9Ox5wMZh5RghpNp8byDwXjimu9Xbxwz6fo0wLHS2XjPa6l+ID3yLvQkD45fg8+DGxtVN0Y
F1Oj0Rxoky5xlG8DvAthQbIAZpy+WSZSDOwgVZ3KRDRj96VGjQjGKXZ2cVVfiAigHwCQ2w79aYqA
XtFWrq+hNrARJPng37Qy2z7qA1xFm4fuuu+geUmhWDmiSA2Pw8B/WKuzuQHc2JqSwPkEUb9NXq3t
TnWxc5YY2E+d1eL8GjcUg8DP1h6t4fRgfDXuQSd8NYKBGwyBxClGYHIC160gKFli+nXf2uqdUfcV
o10IhpYgVHuwhvG+dIM8qkovbZreHmDTgswxrC+zR7SMk0PNQ5NlQqZH2oI0+C5iFyQBWpc16SMX
t8ADaE5YLdhg1/hojBgDJRJiRio06A7GbjJZv3pTDr4BN0SIgnlXkj5+Vm5X59vso2kI28cNQ0oY
eZhxwaRtvncVmAoCIg5m042DMBEIrhyCtGlMz9bBCTjQYw1frsRdgziHSf9cAJEHy9b21ZwPAbnY
KQSt4K/v0Iosu8Uuh5oNCVlHVZQgHw+krPU19rHE0DiXr4YH/ZsmjwT0y45OutnxLmJPM8RqSQTZ
1pr1cT3dCzySi9bKQxC2cJFHa3rTG8zTy4YsxWY24BTcYUi93usKHQlznBrP+0nLmR8at0wNFIL7
EcGzd27lLhlgETCzGm0MIMbmQbhSHH0M8qaxZcFXhzZD5ojltPje2Tdk2Leqf7Tc61KJDvNQKhld
mFtyjJCKfTdgC8E86YWMHYNXnHZfwG46SdNL9ZXwJmk6kmIuVEIHSTM/MOlm2HVy1xv7T/cOGh+I
kK7t6kBx0AxjHreCJUt31w39T+VUY4JGY8PdT7DbwCabu/alWRc3FTLDlrMe8E6Xi2XjW607yGmg
yOoa+YVD5Z/203xUtn7yDC4kn/2sETMUe8uxWuMDxrnzrjtvtHxYbHMF23dUhuYBr16BP5FE9ra8
rt6S1k31US+cpYiSHpO+E691M2dB1B01UE4H4GOTINOyvUB7t+1Bwe3qDpszsjnwrt0vUST5qTF1
8xhAsgDzOCx3qsFkT00Gt3rQ7o13ntngn24awkyHcQ4afFdu6IZ7d1OQcACohsHCMvMeam2Rj06d
rb4joN6o+p0TepmFMCFz4TOT+PGw7zsoO7QrEndbqr3rPjta1XsYm23YDepjMG3vwnVkNmA+cifh
3Jiolby7tXmL4DGy0k5kUQgkxmMddj/QNA6UPydniLakN+pLK9UXxHZLdKT+mnUERkaxb5NgnZc0
qEO1t5Y/Boj23ptwkncb5aexbfOqmiCxZHH8DOP2tx5mp2dKpofFfXfG24YIN1ilxZy48XqEVGiH
AZPci+OL0/RpMDk4ZlgE4YcgKRpgeClCC7fijxQCOTfXcDb62CNRAJDLh9/ZGmtO5qC2VjABQn+s
PuLewtj7CTFV8LE4XpRAkHiIJGlTV83vzCthq9WSjxh5u7FTuqCsBvddRCc4Zzp3S9SvuIEr8Ui8
nWXDMdI/kXmvXrE6sBHW0XpdwONlUFtAWdCoA1WE74iyO+6yEmebvELbd7+tTTb0onwZWfBCWdsc
lCBL5pNWZc0c0LfStadNtWvi1fytss4pWoa8DMHpzpAZZ6U087E1whZKSD+Ffom89NMS3gc67O+h
woKvORDv0kHoZ6jhir8Cipha/S7dEswozrwQHqP0MEdRXoWdvn15F15SSLgYbP2RVGkB6kNGhsFK
ta8l9WClVekd6Nm0rWGxUEGUhNa3ManHe2iQRrqLhXjrmG/PQ9M9Bhbc3bQGp8iHcYdax2+tkB+G
2Qy5WND5VAjXWABMFRWfrgPS3gNQyRjDB6Pedmuhy2rXUBWmI/F+6jY+BCPgpkpAG0qjOcTfirMG
Zl/QB/ZeVrbeg4QqPB08ByrnRr4Ir9l7XJtkAMF5GSEMeoqAIxbjwuu0mjqTjdPsnj3stmnUeKmz
DP4jd+VwLqEBS7jWGNoro2G/La54lYHcdhUiESKxJpoDbsaEzN7vpwSWB2sOppOlYBiKwIY5H+Ma
BpB1mIloY3cI6csgV4dhGJuPUdjnzFVjwpx2249wwPUdeDV1lhQbAtgdyHpBvVUoBySEZu0crjvF
y90yDUXLoSAEFK6yULtvAIabzAMr68PhBoJzr1hgC4IlL65hWD+XIG8BgoPDQoAiBMJAl4MQcQou
1CeZO2IUDOJtbOHLlKqt1Pthc1IdRzHwR/1wQ98TLcBXe7LLoHwCaDdAeh+WXT56d2XM29w0qB8o
Kw9dW5cpSF6dwIs+WcutTUPlPk3Ocob6kCaO5119iDYSb5DsjO4XZRY0p5hy6QCO0CWBVr3b22Ad
co565MIjVE2GXmu4p8U128flwg/UoliwZo0TAUy6HHBk9bb/mFHtH5Qzg92Yq0ewYjndAPphur5C
0geFpt6vuHvAsOeUhi4EIkOnvDfO5ZQu4/SKNbP3PNCJUBGAtLHNJ6gQXUATQ/cEAo0sWg1uudr/
Zug4Pm6VfFBIAMUssKW5QoXlsbjB+YvNl0Ky7jyhILXpjYJNtqAGPRHt4C3xc3SM9+CABsSuPVx0
Jw/b8IeXAzp0of4oe7rU1c5aAAKfCm+JZ9AhywECj89oMxqWrmyPAI2PXvvxqSTllC/oFwqo8aqv
lkawrpsjr4CGGrpTX0TzPvJHlyfC3T4gU0HOTLWUu5oH+lRrdz2DWQCdaHFbbRDSvjAZfQ9KX+0k
0W6CfFqKCnKoEW7qLrhFHK6f3KkMkCaPSZE7OU9fiOwXmwnopD5CMtKE1CVP4rAV9/UtK6qJth0K
sIP25BOl6xl+TIjWxkjHE+zt5hx5UuSHAQOeTiMZzk7LthQi8yZrof/PleAykZ3a9mT1gJ9p6QNG
RJwT3HkmdSTReFxn7yc0eN+9bTSZFPykujYrS/lB6rG8HzGZlUN4Tnc9C8Z9R35CodinVRjcx/H6
prkLABeU9h78/ivoJIwxDxFU+GqAoM5oYI6h/61S/R4hVdsFReKOoqamDaAsDt+/pGyj0+C4Xq4I
63OICJvEp+6czvUVxDO2mx6W4FOEol2r/RLWEFnGTnjvGJJU3f3MguriQJGWa9o1D02rQ0iicP+T
9RE0wrPB5b4Q5uKf+Ijdr6zWUA2bH14pvPvOEKgS2/UVgq1vU9w8Kh5cPYmwO4d6y31J5ZCwyMfh
JaY6iyiUoTK0kF+vHAlPtvWX0+oRII6oYu632Gx3EBttuad5dSIc3ExDUdsLcHzZFPfu1VivkFb+
LBlPO2+49FsNP0u4J0CEgkoN5zk3m83CqTK3vxHkvKvGizWlfQ9KCFy7ypmf0TdCBTNCYoJG1vys
qSmfMWTmPZJ5sD+CGjQ5Y7G9+sL1EdzpRd03PpX+uSoRU50PkSnzVdYGldcs3itwYkho8oPvNRIT
Tl2w0KRqUL7MwnkQHfQVW90W49SxArMSCYRTPyPhJAqcSNISfAVQJbxWN1+mFoa32DXEl9DbUgM3
u4xATZCMEwh5xDCU2QxdDXT7zXYIOFQwVbAlHlqTDLk7dTqIpgDQ3+1j48/nthEHMzdNilVnrrPL
RRHaSGRcLlD8Y/ccYJ23x1DBdx1uTQJb2cxneD0TmcSRzctWe+ANgkDIxCjrXrbZu3ZjfVghENkJ
yPuOhHOR+CVPfaZQmrA551TqjEyVughmLn63FbH1UxbYNZd8+zJsSgGYdiJ5x8qWHcPI5sIG4Vts
mycSsv4AcjJA32cxFtCv3/oK6xDam+FHW05PRC4FHHdwWDc0gZoyZxxyN8dpwyskYWgMDo3ZO/6a
ju0hcrpLPYjDSiL/q2U+yaFieaumeB9U8xUt6gafpOlz6hmGeLFTav/WWN4GzDYvWRaaceatucX0
1LmlZXQaoTXK0ILKzAxTkA6tyqvRVGklN3K6aY5T5Q7QKPpuXBDTp90q7kY9FB2u5pOIAKD0fgQu
P8Q8zdYfhqg/uQRVjN0I6HGY2KeT45ZvyEh3ktkumHqisvfyMSAttMc6uAc9G6TezOMjRgjQXLrQ
RjYGnWY7ItEPMsEHRQMLHLGJMknJmC2CeU9sAO+oYRy0pBGH9W5h/XHKufAWUGR9+cSYgGNUCX+3
HOjVfF6kL557aKHO7jpVCHnjFnIM2Og++qWM8hba9ALdJIzmWTsc4i60ewzAlZmZPaggIDYy31W1
gS4NwdeJ9mvnwBUnUzzE2vUgr4HaZX4S0xafuId8JOJqFClBV/hVNebcEBCWa/sWwL9BC7iVdFCf
XKA2mp4kFWfM9aHoxRpO2ARZQL+4bZxDesROZJbH2SAiSbhkO7TLKBCCMM4p8LSmcJdY3gSj9Wu5
ouOGls3ZGRD1P8IGNU0uOiTVLMEHHPQqbPG43igC0Ll6lf8WdR3KTRm1AnMrDJ4VNTKiSr5joGEQ
97agCDVHGkGlTGztoWU3oLUhgwO5b8pUhg4/9svCMh52SFvd+vgVnvlv1YJCreuicW9RiWUkwOLG
AN7HInDS9MJ/Hld90n477DAdD4ki1N7RWo4Xf8PKdL3oCH9BJxsWZKaUE/gyNKlOsYqoflHY1OJJ
+jhWB8wW8B9QWOEw4vMAQjkeDm4jeQbJkEi81n9xjcC4M/e7hMdkgYqArAfXYxercBBUweKnjvA7
/C4EK4lu2M4rQTDGmKA9j974rirI39eqcdF1GDehngww9ifOPo4bv2EzBNwwCzMRu46RC3Kw7r8t
ndsXkHHoHDRUlTRQwziKBQmIcQiOSH2BIPc7L4eH0lGf0NcWbsufqWiq14mRNvOk46UEoy5JudX+
A1wP7zuXsFcIyXDc287eULA+WR2fZONSOT9Gz2l2cUxeEGDoJWNPg3x0acGb+BT0IIdWjJ6gol9B
g7YnaMshroSurfA4f/Jm/64fl0vdVVVuMCiCOrVKhAcZj4jiV6mAUy412uKAn0uI4noe1lkt4nt4
A75LtTw20Ofi5L9CYYNhjqggcswwG7QHyRWA8IJMJvZTSK72NLLPZTc1VYJRB1l4vvsIivt2SwEB
i4ZGJTMOCixxpJmCZk8sh8ACoanV1zJcAB1q0AhF3dX8C8cMGLIyqjUBtMILFUBruGgEq24RpoK6
7dFT3Pladk112dYhq/A/R2ldijE559UDPvopRpw72vRHAi4wmQTmk2QQVEXZ/uiXAROCrZdxzBTy
bS4iDHvlk+leTTPvAcgMn2Gl8fZKLtPR6XiBwcNigJroGdqMOV2amN6KzzqvmcEp4gf6uhBot2Ud
eLueLs8CqZXoi6b5DR9xPIxB+A6MF+9u4MAZKAaqHYsEjZKyqPCnuPrEiPDjABAibRccYEglKW5X
JJMADBLlA1DQ2/xsBYAqjN+V2N/pnI1mwZjtDGhT1LhGiHO9C/B9A6FaH31osRMge/MuwGReO0w/
gMTAxr1bER9HNDRNaG1SMniAgW07f0hshwl2m2cyhQdMDjw2VDx0kAfst5XKB7/Ftwx19RtGWe+d
EljNXGPiqbJBiUQ512bGhv0jfGr8x9rets+h3oW2/DIKfjG4fzHP4DyasoKBpdqqB8wzHzWFstNp
1oPdhjlFUhjU2yNcRfiSrKp2gHn1Q15583GadU6wrF8c+L5+E5ZgHIx3wPkglAX8iLw61053yJib
gOVOe+GIb2YrU1B1O280tNhKnJ8+O9pu2xLR1x/Aj1+GYPmJLb5N0GHJ6zjMWUwxXSfC6Qz2g2YI
G1weBh/DODUvZYocVQxGoQaSKcL4pnxq2LKHlZneO8CCazZpdJirvZf9eJpVo7MFGkB0EhYmr70Y
D9Ye+7Y+kopAVDU6awJjuy7x6IaqCJt9wkuATW15ruIA08EEonNHbdnsyQ9HDjKHivKAktZJMXIS
HvEJoetD90wwEoJU4PLWCkEohQ/I0amMj53eNHJHBgcVuvxfzJ3ZdtvIlqZfpR8goxrzcAuCMymS
GmzZN1i2ZGOepwCevj7mqe5y8ljyKl1VXjhX2k4IBBERe//7H8YngSnX3i3nXTgEKaRPEmEoFFvg
5fQpGoERI5z1fFKx7Me24bURqTikadesIGZv4sH9ChEgPGu48we1eVe7xrCA9buHgPoNQsJZm6af
LlUuKkl3WeTBrmZCA78cGMMCfv5ZBOqlJQWwA9J0lSpakMa8qvNQh2f+0+ghQgWC50q/3vp6q9x3
hnYq51FhhtvFK5zSsmWSUosN2pWC1gR7Ay/OE0aomd/WevGaO0wxtOm+C8OFZUFeg/5BxT51kDkq
iDkIDIyjNaJnnCBZLxG1RSzewlmWdXNo7MpYm0il8OoW7BBtiag1+FvpsbCDcj6lBY+dQzVelaOy
6OwvJP5Vh4Jou0VSjotAylWGL45nUYc+WDBIzozj9WUd0MDkedSfsibeK0Z1BbroZJLiinqRIhfm
/UOm2XcBpaYsAcmpo3pmMBlJwERCVUG7K3A55jwHuUvZmZT+YlunSEVqoraIEHBsJHC6TKRnhPpZ
wF3cu1CwVlYMAlIjk46pizXRkuw3avPOQIdN+IdtrQTXR87Srgy9P7au2NKjgrKY049CT37oCAcQ
06YXzssMgWi4rsrGjzO73jhDh2znk4PpHZL5IKVtgP9M8xf/cHrxJaAMgg+iGlsM5pRFG6j9oh2o
GNJ4PWbiIsxrDFhSb9EVT141D9l6qOytTE6JbW/0vjxAebN8E4y96xToR6FNA6GSLVJF0MI6NT4i
eiqQa7D8keNHG80cggOUsnCjFmGsrJHctoBOzyR5hrseEIfXUOpPFR28F+nJ3iqteZHV8ypx0Eqr
XVcfaC9ekD0+QCWJPB7rw2A5JFs+qEWESTMcU0bG3T0USrhCcRgvG6hjgQPnJ4qi1h8pbCCaU1L1
SfAt7yZrOUEaXCJ+qJeaqnUbVIHscqNsPvUSDSobiVE/KFPfPzJCPVRJf9Jgwf2gvbyv81k99t0Y
53dm3bWUctAnv8WauS0pneR1mjmV4aEIreB+qkprSaXZggeZM5uUhH80Y8tMXj2jgjrPxP0Q1me7
VV6QM2VLmeQ5YP+wYVJQekNtPFSYiAJPzmyf/dp0OzbU0ja/CUO5swOSUNWDgxbFyB2xlXVGd9IU
DICGVHHpk+R31OPzMpDzszYX07pr8nvAWfaCHgw3HsDCovqeYKx2VeX52c1K1BhgpRB9Fw6BJUsI
CRv4enFS+SBj9+yJYtHWMLLaMHxEY7zMZUKiY6oOw1JzuldkRB29np5+Mi2DhnVIVkOf+kqHcrTV
8gtt3yIgNowRb8g0QSTnNDHhyaA7GVKEMHofLknRXMmh3IhKdReKC8GbHojWV4PvnUIBJZjYM8P5
xaFs24XZiwpfe8U+aFYQ+UeGJ0p1N7WpWAv8r+6mDgbLHB/rQrobVJighgKHWQ+wrPeSfnC2aQOr
zArmu1gZmnUpDX4/6gK0pq4LOZnvIWeXy836LnDaz1CcEk+dTHMhWucRo5ramwwr8+wkni5xa6Xr
OA9G3EQacxfNaAFUw/2k6FgfRBxoi1RHsGKfq77ZDaV26Zj4ehw5Gow4OGnqPDiLqbdV+v/8mCKe
Ivr2lPbg2tGQ+DMNUTWEPsrqwB91ohEjZd6oo9758KkL0gyCdjFDVPfmaAZJELrwGJ3oD4GiWb7s
3F0UTix2O18AMcY+ZgRHunuvwdZjY9HDsN/0veeEk3rQC/1n3mpAFpIKJSuYieByEfRlYPiuM0db
GG8ZJVBPivMw9tEaun9oQBgbtVXjpMbGbaS6LSAre4yfgsmbKOpDX82z9NwllfCdOtGeGMDu8Q5Y
WVJdtHZy5sjctA7MbWRHEOb6cEJXGdtl5sUQPh/CSShrehE+LiTdvFCqL5rZaw9mmD8P1TyeTUXG
lZ8bTruE3pyEiy5UzXXsDqNXD5WTLJ0JZUniGqTMJPEp0vBbLwyt86Fua+dgrKavjUX/DqdX2Tsi
/wRiW/mUqGIRCTveQ5WPmD2NkT/M0X1qyMSXVvBNE8adSnEyFs98sws3uToAFNEyGYecW2BCG/dP
CUfbqCVLxZ5AZHJzQ6V5mOvrSKDfoR5kDoQuJWjR+zEiPVVBdj+1srqvCd+BJUq71Ml1mQJCZCaE
A6jgSvLF4lxSsuGczfLkTmmaLvqOnJVpDF96/Vtv1YyVSf4IPUJXmW6+mMadpJwaTHsFp+/iVKAD
SaLvoJ/OG1dtYwT7w9Gxrv4fV0LyKtLbI7zPvexh22Is58cgXPdxqb1ihTIehUxS/+9bTqdXF4od
Hp1+hkbrquZgR+rHcxBkEVv5gFSn8gYRveAE8Dm0NsU0rPFj4PSnc81V7Qt+7BFepOMWVywMamx1
dFcZj4HxAxF9ePJ4hjswoFBER5iA2LqoNtaFzjYW6inT2cz9Qq7KfVPjfFcbd5mUXwkkAceGSdNU
6S7uCvTU5X0yBs6OoEUU3LO+MyuexzgF+h5bq81c1qdqZtT4N9SaVw5opWuejdpk3NRDNS0UU/g2
MiHfJXoZD3l47nns9J+mYnR9a3QN/jsoPo1K3C0CU0ALV+19bHZH2RcbB+eN0dQv1ZUNntSF2Bcm
xvwidejs24YfNshpMVrxrpsBE21oq14WFRSc2OMkpsauk4QbBgzd0mlKGu66tI+2mmtLRWnxyLKR
AAhPZPNrkRKt0TZhs9IhKTxiapVDqWlKlHJ1qSeeK0dnGze1/tnQYKR6kzWE61DVxHH4exqRmRkJ
mg02CZWHmC3/kqjwVWQ/h5y1pXXXGJA81rGKiVOdi09GFtuXiUCGY9ICKa4Si9aapA/e2lLr7lD5
RocQS+EzLiDtlyyxzVNTSvc1GJLK8WY5pgfABswvZoeRxVT3aeFBTea+6ijfMnwMltjM6Ps2xlqa
eUlgPLYDiaLqIG1mv3a6tNEBLXIzI7tmnKz1pJjpK77W40IPoOh6WKAU6zLRHdpSNxrXfTyMd72e
ybXCa0did2ydMkRFz6F2ndsqY3UHX57Kxm7MFynjg9TV4QXQNl1MQbTKGA/lSrWppXpnlnVy4GlV
B4iH+ldFnZTzPHT9qlP1clnGA2VNFtIyiXwRDFqIh3U6r6ep6zyznsx73enV19wylSUZajgSTsFE
sdeuHQtSHnKP+hBk1mfX7D7BGNAYowYrIx7rFT5IxvfKKLe2clRceZyMgHmGrSZfE3OiirDPpswf
CiE/D8joPGlG9lpWFP2uUV0HrNZ9kAE5JvyTeh3BFj+LcAxPRVLzIQcZHNxmSK/6pKWduS4gqYRt
swpQuh0K5amtYPf5rRRx7NWweCFtYZwkiPWbknpgShIxdahxWDRyi04ky+U+Uae9ojnhgsmQixak
9XE/8R1dREuSKa/LqmXmC3fr1dDqbEHvDz9Gg2jAQYCup8m+xhrt7CCHkT6u7ZZamugXB3c4BMdz
voi7ZNPH4QA6h76SoaG1Ba53llAdVEp/x1YfozIboJZjbkSMOY7nnha3CdM4J/4R1fhsTJDpO0Tn
JSg30mmAm3+V1abfZpHxZTDlACukYnZgGi9Dbi+gdOcb5wq1RPOArsgWhc9wjX5YcbLd2DEIsxsw
3Rxx3Q5qmtgO6eR8rhtckAqzZkxtT2KXpnZ+UXRnxjIkF9NdI1nhTAOKK2Y8eXNLxRzOFh6qEz2O
13dNMXlWrxUvYVrlSwjfw94e23lVaYSdZYVu7FGdxkunnZTP82y+cix9tXV3i3+FeQB94JgnKtv6
NsWhs28yrAkGAJoj4B4BpyzmA8Zs5rEfavlQAkfz9boCpMFQn8So1YEPODschr4qX4nCbTeq7eRX
tbDVcSo3e6wy2G0KkZTHSrdzbwiC/jXpovTBtPr+WWq1GflG1U8zziAheL02zsHgh7gzPErNGjdx
38Qb4KrEt8PuvsjG5qJahrqvWfhbqU7ltmNb3kNCbw6Y/EA2Ms0gXeltDr9bKcRr1MLVatI+/E4S
O9JQrRqZ6SlS5/jtiPuc0IDcF5FW+2OCCm+ZtTI4RUahrXIBk71InQzvp5ZjDLrI1bXopMZ88111
1CielzTXNp4n4bUKtOMtesZkmVtBdWkqPG47C76LYdfqA1HW0dbs8o4RFf2NJy3UwgXAyabPphle
2DDqnqaH3zLI3ItYLWDLpWO1NRMj+wz/rl4YXeNyz+ZrK+JmYVZ1dVRU3JFUoUdPOJCMNvlk2LTZ
fXSCmKVcaz9MJT3TDodtEXbjd7svqkcVmuURTfW4CMsjpDW+b1URi2DWs/PsxsOXsGzKn0rVqdDt
zCzf6LXWH3XIOwANSjQ84wRVzAuLPO6FqkZAykX/M0JMfxdks7IExJXLpIEwZ+ZWcq8ZOl4eWQ5J
RA7JZchMWskuzZNN0qv0+yFGThdtZCtqFZa2khTqgfXV+rOj2PhegHlNrmVs9b7Tr+rGjG+slQ6f
wA2/iM6ejoVrQwsDI/Eaq4m3StTMq7jTm8Usi36lmUa/d8ZGUBBGkR8NAZ87a5H0CVteKrRHn0Qd
5xeulO7p7KzvpoW3GHMi1Hle1uTqEyyBBNQRX51T5FjnyG4/G7gXLSLYtn5mYb42l467iXrVuVdA
y5q1ULT0hP58OOZY633FqJyRbzrnX1D5pIwKdffOwu9ig1l/57eovy5kVCsrPW3yu6osLaCwJlwg
s7vGOHblIaev8EqEOcs4KQOYcml01p0MlYdbRZs50PBnjPv8EiDwXY9hnqwStWCCMJf2nZq18R5h
pbsca1zHk1ZHbWfAeeun6NDiUbMw5GAuEpTRRAMzY/Pc1AhPyAfGr6EpQQWnGpVz03bu9yGQwUMe
as3TSPqRX9a1+xLGJjraLBsuUp+CU2vKelwy+co2TBQw4+Btx4wpqa/FkONkF4SgEe7SxAO/5vMQ
fxIM6JaRuLIJ3Sa9E1H7KXEVdyHSzP6W9PIqs0bOgAjFCf1ALeVBxzcNyHsGITUzFPd6mS7avOH3
lMpajYK9Hh887XE2CSfyEszPkJlIS8X7wIJpRU9bOcd4Lo1NqemjHyJ3/4m1o7GaFIzouhKMji2Q
W7ARwG9yfPiREUvLhyWPIFXLAEgxVKQfjJUTzWsUbwQoVONBzbSvOaHYvOVat0o61wZemyjl4hJE
cYjKotoNFjmUUGh1lfa/7F47Z6h1D08zdV8ZzDwHUPDtjHGE74bQ82SIbzOThNlDo2XusFzsVh2y
m+3kzv3BGIIE5mtvDgzrOmMpxkp5Dip3WjI1Y/TWXvQmBMinhUXpjjkawuLaeVAnPTyZWHI/TpbZ
HlpE7tGiM40rD6/IL1NmwNscCnWPNjNfdhVsPEOAzcdqJlZlOLZ7FXOAcxHruo8hhPQGBedJKyjq
TZo1OMuo0gz35IYM2DrR30GGu4oEy/FzTBqhV2Ftdh3uwXiKleJVTyzngvwpf5FXc7OFjVsemUwA
KW2uvCbmqAHY5c60psxtVgKbuGnE2BdRFOp5yim3fNEGS1ytK3TfsHQ4KuaQPbdxXZwns6+/0/zD
lIFOGFYawraXckT5qsOJmmSa/FS7MveRl07Hqbbq1istt77YUAOv7xThAmo2WHdJcG7jcASP1asH
F7sI+m2RKk84U7d8NZ1wH5nqwa1FsrmcMJXboFs2FY/zMv6BIhdXkUw15wcszSK8MHP5WumQElQ7
Ub6D/Ub3jH4AhvGygmVVis9xz2abYfoHuSQbYJq21JqObt2lecg4QJsQa4+a9hTmY78K68w5THlP
UWGV896EXbBR2pYJWtnA5FEY6nhjwRbCGBxbepmU6UXwCXfwMjSM2kR3VoUz34cCD6se36Ur1Qtf
ArfJK18ToemHDgEd2UTWjJoHcjnCWLMYvCF/RjxtcKwIojuU5CKl7gtdqe/JWbWurM+Ejwy1zp9j
zHkaA674fgwbVP+ZXZ0D2l/MRDOV7EedKBQ8BMbIAwrsH7QYTNQrx9a8OILBWdtM/ZPQOuvJIKlu
PcwYUKJD7cASZJXN3lTIDUz2dofLWvHSG5SeFqZY9Ixtvy60OeVYqN2nJu+tVxFQBQf1tBZlpC4z
LuiHvWz31HfQ+5FQhp4lgIWuNkz3SmqKJR4AQO52zMNyJ97k3DGf4S6FB5qR8l7N5hzoM7kWnDKf
MdKQ7iV0UnEpMZxbjtgNwgIps3ulq786LVTbaaasI7AqW7L43UUZlJJRShcfklm1H0rjOtpslOsg
v60saFpw4OmlkOvo2Zg84/m0U8eyOdKnoNIl1/DLUFWJP6Rd/AOClzRghIXddpI4ACSNinWI2ak4
74cgoOekgPMEUUAcsizIAMr1NtmQNFLelQNkFs905xyygRXG6MKBw6iYW+2L0VnRSxQkPAE87r4T
iAVch7XgOsriYOU4kIwMllqzMzQgTaDeMXzWaxhRZuHkR6d0mm0coO3zJluPNmYW6u3GFaDxknbP
G/OcDsmKrBPWW5nvBBl2lBXCwcUcOQqUtpjTDxnJ0zjL6qsAx7u33ajZWy1k4DxFyumZmoruvKDs
krJGdV4BM4lYZVzAnyIUcN3slAT4FXgFXnRPDsD1Y8YcRzKgUe1h1494poKfdbrfjjJfJpMBYa/G
9XCtxx24JoQFhizJqGZPfRh+sWcaZkS8pvwCLRZYp8Qr9TibDGAXhYYyOi0nFfO0tInwMI3MAy+7
i5ha9meZVyofnl7TE2VOH+J0Kqi1lTgwkoPeWXZaY+ywbmifAj76HkEMLgl11j0DJqewu3qIxjoc
TXw+JPArepUHPU5Vj1jaYiF73B9s/GvW9Zg/OFp3Qo4a7Psx1pfSCea9bSv552o2AywRSn6xAQrb
RLP9MaTtpFlNobEV1bc+wUh40U3OdYavJZtGIRlJlXGyKgvYWSm4z2NmGhF5r+aMT0NU+RK92knt
RLxFOjrsp5hLT3iWrvoZNnbU2sECYxh6wxkSaw6sJORjSCG9r1QhvLzVtSfDrQwEFCI/hw4mO33l
lg+ojfPXckCN5OXKEB8NE1mf18IgWmL0Zl1HUAacpzlUvupQlE55E0xQPDgxLMU0L4lq9AuQfOVr
0o7DwTByDsGpV05OSH4G73h+0smLO2PdknzWk7BbtZBrDm6Rx6eR2mLH+B7UWWswfdDp2Dg7mKqH
jhIvAQicZZGa9skdbeknGGM+1hRWn6sKBBtT6eAwhNW0SmrLecXtNPliwDn+MRbYH4UwcBbWrBc0
UEa+cjM0Rx4GBdYdXnH2VwuzKk8aaYo4ZopdDD4xzNk4iR09xRiTYyUSgAuLEYbuZLY4eRK3swUR
Dr4o2ORdQt2R66pJ4ufZSnO/KO35e1jrJaQGo9snYrQ3bXElWxlzOAEtD4rXC4BEJebGhSmSlxy6
6qPpZP1hqNRmN5V6tYuLmSoAqfNZYEqK/EY1fHQcSJPxBF7Q/nU/xkgm+9Hok5dxIFhUplfzAcM0
3QUFS8ye3rpRusRqk4a7h5P3PW8QOnqGpqILcEEMK860byp+rThLpfcUgHLTjiZOu4wkXiClt/u0
T9ItpuRWC7WPdcop6yg17oxD9M2py2Ed4Xnkua1TroDoup0DnLRgO2VCHSAoaJG9LIoOWmNqSX07
olL5Sikf/XBhNT5psF+jtchdbHOdkAPKrZk0XDVJLoS+PHwME/K7sLgQ7ka3peHjoM3I3jYcBoOj
XNOkl0epIbaRDRYVvt1bCGssu6QdMrdiwnyU02om/icY7QcspJnhITUL9VH91mqu8alSrW6D0Yi+
CK04elTjkvZftiYwZQo4U5cRjLMqHHigvSHPV6o3C36YUugOg8SNyJxrr+DtXY9yGukfgh0bvcYc
XQtOMeTHn8KpQUk6FatUTYwIjeo65t1WUUhj6+wM0WtsFsZGLxHma1Chmce4xUZNwmqBTHqk2HYt
SSScw4A96vN021x7LICVaWc29fASuFrwFGIQaILSMrGTtlO/4ihsr0ycxlYa3l6+qUzq/UzotB9p
Vzy4kc3pr3JgvjrVs7vu9Dw5jfagjwu0LLNfg6Y+2n2SeRHQ9wbs/FWLVD1f2Gxk4CsaBWUQXO2L
cMSLlrMY8o2WKPhEatBS4P/VQb3jANIuuoNmfnO1jHyy6j57pn7B11hxGv8vZtZuUypRuOkDt9nk
ld79TGbYN/Ca2SjzEqMHRvpQTdSRbChFhajVB/Oyr3EAAFURa3wb220LTduvWq0E25p/NIz37yy3
gK455iPjnL6wqAYdVWesauTZY88cNFumTCNQCRZMiPPOqBj8MvbR8GFLtINi9tlmSoVxaEgLP8k0
HXdZiHY86fSYVjtk+OLYMv482xWzS95CJlaURRcqiaPTxf332E3lClveZokLQvQYd5CSl5XNpF3q
0BkTve4PeQ3Z3oFE5g8FC6Ttwvghl+LZyqgkcfbSdrarRDsc2dsnOUcSxUZuXLCWc3ZFY5S+rWDF
mSRTdPlL7wZ6csOON+1MxJJeC3dVmbaz0i0Qq7iC45uoT5xPTOMxH7zqFWJIXI05022IunsJ8Wb2
CVVCLaFX+Tx5YcEbZtta85XdoVjSuswr9MG6j++0Vnl/GWbsIFTUXWQxfbXi7FIvOhPLg0bq0DES
wfAZ1n/1FEKU8f+KId/IUhmtdUL1s8bEDDJIS2P8V9dGlhPpWbS5htqekwD+sbCmFMekZFxjHFqv
e5RFH1AtH+MX5Evlz+5Wk/wPGfOp+lE8dM2PH93xW3X7N/9XqpeR3P/f/ycQ/jf18t1Vbvx/9mXz
49s/Nc/8X/+SLyN//g/yvlGhWwonmHuNZviXfFnVjKsS2XGQRroGYxb+5L/ly4rCbu24Gtu1qxpc
jjP7b/my/R8WWmjHNTSuaPPr/0S+/Dvpv6Obt0EzZBiAjjDkvHdtgCyqRHVNuJXyAan89eo3Unnb
CpjgBLW4FAnGvbyS3gSX+Zfn/F9C7F+F12/d+dUd4xejiFbtUWADBdyzs5wgOjl+a9rmBy9+k7ao
gxTUuTYEF1yXvlaWpoE6olL72J1fP9Evd64PLYBLwJ2315gLAOE9KjX9D14Ov8tvuz5y/Z8Xd83Z
AOXIwntwjmDZkz/yLSsUmDCMSz5gonH9ETc695GfIGZyNO7VqZf7ckxXdqYEHwhGvV6cF/7Xh+NU
bPAQS4PLnCGtwu/ok+wU1tz/X5q/eWXeejY3Phf48yTzFMfuxR5Kaq2GipTjM1o40Z9ym65R4f9t
BSA01aBM0s2rEcGvd9+VUs6FxSA+tKv5mI1VtWlMnJ2kGXccd1e+s9p/F4qdrt//SG+sgttUm8xh
GtmBKV2Svr+boSaCtRjTH96lty5+s3xNvKSLwrTsCyEP6N+HbFE25uf3b/zvR/K7R3WzfjEFrHq7
7YdLW6tLrQZemEvPCbZa98mZn8oGJTCFeHpK62SJIhXe5SbrX4Jga5P8HmxL9wW60R8+6N/xVL+7
mZv1TrOOQyqDi0uPR9GI7HIO9wIpdHK0aFRN/TuYsifBLgdtOzjPNq1+wZLNamox5ZDjfvhf/6oH
8/p3SLZg6m0zdyGSofx51cf/4bFdH8/v7vRm86C8w94oGoYLA8atrn+fgL0tnogu98gI1RHNPHpN
gcvaXK9EXy2wTvDsTC4InGMiV//B1OXvxf67+7jZZyB5J6LRJgZ8+VUa4UJYrj0n79aqxRNC9KXR
j4DgXqCEAXVTzh5K3LxV3BVgsAVG4MkOipq1TdMVkh+Pqun9J2S/scr/tun4ZXuFz5HCD67iS50P
yLcaezsiPXZqA54SpLoO08mxKTXUptUDITO45rUDVHkz+YTfxaFV6p9x5R7iKn/GoPZem8Sxd+Nn
AhmeRIuPCgp8dCC7kVqyiaa9o4qjTbgfatd2SwrNEzOX72mu+CNAAoJV+RW2yjLKap/4hn0vmHYG
waZxSCCYSX3p5AN1wQ4C1rrv7b3ALj0Syu76xGIsPcAc7toBDzVDvSRYGMZFfSRNTIF/XG9cmF1R
nF1iy2XwKVDMZMjFs+zTKMZVJtNlYyag4QzVcQ7emXG1Q7m8bod6D3p5p6sYxWfVKhzSAnpWcAY0
/sPp+dYueLOHq2MeIjdM67M2cMCRrS5RXsCm6jMtPyptYTBR0ltcnJM/fOdvbVS3G7sErjInmnmG
4CstboAp8uX7r9Mbl751L8JUP0ZQpVVnY+SFmDsLEWb15WPXvj6/X95Uo8yxd6z0+lyjF/IiK7hz
nPj+/Wu/sQpuXYoG0SJ0s836jDEO7g8TRIlLgjziBILj5h977teS9tcPAJ1uso1was/T6F56I9sl
Snp+//7feu43O7LdtKqLtruGXYyxJUaF9z0MN//9i7/1cK4/9JcHLzAGFoketig2nXEhzBTMoE2V
dQp18YPvzc3+KE0iQWpLbc5If8+zEHCGrOIjYaiUGbdOQ72LEm5gbHgGWCAqywybzdik0cdqCuVm
+TKSTlrHyNpzJrMrPOxhXv7j/Qf/1rd6s1BzN5piJeqbswprHxRqPhsKw/CPXNxwb4ov2xGEk2CJ
fiZ5wVi43PmiyO0PrVW80f/5yiS6KMorBnROpfsyZ6ATZaz8oRb6/VMx3Js6K9OaKTGICzznrbMu
GjjdLYPhP2zGb13839bodLVZ5OLEH64Ac2b0Lu2frAjfuvjNKg1M2aA0ddhl6ibaIJMz/STA4+n9
L/T6xf17jYHB1z+feT4wEcGCszuDD/YezkcEoaQPmDLumVT9HI14V3TQRE0Q2A9Eujq64d6s2paA
CJIgrg+rSn/yPi3Ij/lT+uFbz0r756dxSztMR5gvZ62p2O1dXAVKw9i8/6jeqMcM92bRIrx1wrhC
AjJ0dvGtyE3xZbYxw8eKFA/+WiqrlNcMT5xau3NsFzOBGjEkwXwqWQdZfSoGM1jNNsNJOVv6XaZA
vCwqzGaEhb80xJ7xwOTyNWVSxahUtfz37/uth3KzIUCfsSW2vd25cpwfoUR6QXTXH679+zLEcG72
g6DPg8aFpnQm9UVscpPkwV63PynYFODk3Rx6JDJLQjja7Yc+i3OzRczdiEc1oN8ZfaanNiSKqB1m
Hx+7+M0eYWvIr5pecNROVrAQjd15rcPe/P7Vf38gGs7NJqHqiKpQCXdn1JkxpDwz3xtjl/ttr6of
OtAN52ar6BOTGSdhT+dIkK/UScvA6gX21fsf4I33yLn+/i8nelDrVUeOWHu2yXRjItW+WhMCyvcv
rl4X0W82IudmW8ADbspjxqRnwkcMcrVKFGVj/GJriJn1uprJKBnQMjkR6TmMPphC6vUyixi0vH8D
b326m62jtIkO1a2mOc95e19Wzb4v3J8fu/TNvlGKxGianNS20jZeKsV4Zd75+v6lrevt/e6x3Sxu
2Ih6H1xdzZJS9lu1niwAenKrrE6g6QmRs/oVGgUfM+rPpCFgKlurNemNUtkJLBJxU0Ki4c6ovVCn
9w92XogjtPRgNSIqoLuZBGZSQb7Aj4/jOEib9axZGemSirsm1umxHoLcV+ex9rFR05aDYJ4UOZEJ
Awm3hUHt8k0HWu5DG9dXDl5e+MjUNdxbs9pGKJe8DqOfO3G1xWYA2vq5NjvPKdN+Oj/o0joqxIcS
z93nIB2nnVqblc8kYFpOjvLST22yUEY78ae0rbx5VPGtty3UEpb7bA853BO0RZj7DVgsyuE7jr4E
a+TkDb7/8N94ZeybBYGje0bqSFmfoVHgxD3hsi+6/A873RsHs32zHpiQO8aQDtUZuyVSE2LXvvKf
fiBeBXPATQgdcBVgH57QeczEwP6hMH1jl7JvNvShiYw2VKzqzFZOFGJQoHhy83orteEPP+Gtp3az
hWs4WaaWo8DoaYKDIPrUK7XmTynd1830N8vBvtnCU20sgwE55hnssIdz2cCRc4nSkJGYtuok0j98
O299iJvNXM5pXim22p7bqj4RV/lVKcrH99+qt76Bm01cxin0tXqszygv9C9Oo+f3hTJj7EM6h//+
j3jr7m/2ummu08KOp+qMgeEB7dJrkjqf37/0W3d/s9c11aQlY0iN1GSxtu96GNYTZLejSXP8h2X3
1o+42fJ6XUttHA+tsxYrGGJhX8Vsvbkmr0L0ff9TvPGArJtV0IvenppJs84WA3aIFdNT4o6Hj137
5v2fbauOh4prk/jRe33SHKv2Y8i+Yd2+/nAdQ4vp1znJFo25jj7WDBvX6dmvR7+dOmIycUQ4Z0O3
zd3xW6i7H6tZrJvXXZPSwt5Zsc527EIwC8LUS0bMOz72sK9f8C81S+OKOSDYzjzXkYryCpHmYlKj
3ccufrNF66McsK3NrbMpiLFrsu6OtPQ/GYZfv7Lf7GR/H/i/3rmsO62H0XeGCFfdjQGDlNBF3EDa
BmY3roEw0Ub68v4neWNJWTerFgFJY7eDbp4dWcMuTOB1k84k7iBsFqv3f8RbS+pm1Qrii2DXq+Z5
rGKEavUnobk//pOz89qNm0nX7hURYCimU7Jzt6RWlnxCSLbMXIzFdPX/6m/jB2b3/jwGdDQYj6fd
gZXeep+1vvXS9tVojbFPmHU78yM3Wg7TtIPlZ9OF9b1XvxqvnkP8BCgsb3yOhsDw5OOQGN9bRuzr
8ZqQBaQxsz3LrILWSxt2Uou3//6+zcs3+y9PkH01aB16KJIMEdZ5yk74Ore6lxN03pjyKUogHdU3
U2qvdGM7lV+m9VlYr7pYjpZDTox2df5bc0iXHLzGX+a9f+7L/u39XI10FMfVnGele/bIOTsTclQI
KAZtQbNPp3V04qJCqDu3yfb5cCslnewR82MjtqBmsuZyidH8fwT8/yLA//1mW9hX88KYZdXiOEV1
ZnOwqQob816bqe9NOvbVvIAqJa05SlbnyLNvgMEdRlP720z8h2s0YV+t3Qn4PCKiXnn2YAn8BCGg
LhSHD4rz6YaeFmqgDXAk0syfSTQ8CaN+gZvlPUwXEUdtA44CXQPLLQd2MDjcW1UDDjirNsc7DJzx
fdXx97rec3dVVb+nHV245WT+4LLhBv1F8c1v6Gq+mbj8x5/UyjMRod+mSXITge3ylxe/PN//9pxd
zTRLWTkNUafy3EwFwpuejggOduBtyg8zHr83csXVnDNyg0QQdCzObjwhTomRzLz893H7h4lSXM03
dLuCSaMl7Rxhxyz9jL6i+m/fu/mHiV5cTThpnyyoLqfirLiz3OOfNh5rHKw3pgZSpobMBM+mq2t8
wk276mNtuqUDvHiAXATndKyLzUjf+AoGnvOZpNVw8iypb+KU0mHPSZBeCOPJNidzE/Xj19RaABhG
AhSosDi1lOn3buSFuJrZ4gLiqkLzSiUC4oGZXGxY35vtxdUkRfu0tIo2zs+Moi0EyBe7L/4yIf/p
h72ac1zP5uRa9Pk59+SXX/tvhvOXqfVPr3w14eBcN1xdVdk5bu14LTqnJSPVbb/3PF5NOLbbesJd
xvRMZqRcG3FjrIBI/m2wXrqs/m20/vPn/7HPsaRm1wud4ufS3QwAQtjVUBy7l2rPlXt5ScVkkAqq
D+uytKe03ULgEsTTyDNTmsuNBTiYvSIkS/3gxRPJxoZ4EPsJwS2a6Y1HxinBgKeciLNXv9LYwB45
yC3zMRqadUd1kn+p995G/hR07f/8s+gQw+99eVdz0ahrJh3lRXHGfvwJ/zDsLm2m33pt62oK4jba
yKy8ys/tUHFXPm2q1Pzeb25dzUF0gMaOlsv8HDXxqTK7u1p9b960riYgglwZyOryMm9S8vFAN8dT
8fy9L+RqWiiYYBKyhOXZdvaRODffXM+tqzmhKgtpjM6Un/F3mmTYynhPA6+7+d67vpoW8gjVBAdO
Xr1q4IerN+pyr9976at5QVZNmZctNHN9ycGEqBzYJMmB1fde/WpiSOzKc6bBzMkB06PdVXhdI9P/
5otf7RDqynRgr6rsPBfxq+EkxE4u/JHvvfOrURktmJJJB8kzerx8E9NgjZfzez+neTUqc6HT/8au
9mxkWB2HERRj6UMc+9Y7v+4lXag6xY6RloBFBNh/+QlI929XgYZzGd7/snO67iWN4jrPlSPTs24i
Z3XHE8Pedl6Ya+3G2+tFG6TlvkMywxxN//866V8Bsq3N2QzneAFNyRG71O5jaHE417cthMux+2Xl
T7xCQWHYKuyTyas4RDEtB+/iJVJSznvLOBFTwT7DQ1q9oo0OsMORNYSh2sMcW85M4Di9d5XaD/rm
MlV37hjUerblTxYeC23U96wfjZXAq/0xVZUbtv0N/6OZCzYIEAa8+dOLfunes4H5UIg7DrsnFgNr
8X610x73w4rZX+PH8ghUN1lyWRYqddEUiC3/euP2wIKaYOKDpPVDVu5zPo+WfEVzze/7s1PQkPh3
eEmDWjDRpmDIbvhrni4Amu5tMLZeSQm3/J+vsYMS0FrbXrB/gf1HyqkcAB9vsuhLDfWGL4TVbNDr
Q1SIlcITWLqIrdvm0OsbP4r5r5vLGjcTESiH4q4y4HJNzWvk02lZv5r2Ph/jk+JYY2Ayjk3nlfcQ
U1+JSeibxlvbkcCV9ju5yWMkYS80EnA9UYiYWEF/YzonlwukBAaTQwVVoVmN4d1NC47hVu0uX6GB
NIRDmdI3qnWIjW76/h34XaCP85E816pIaB+sV3lNbgEbj3rzcgeWvg8NWF813ywq/HNI+o/NQzJy
3evDUzx32UWyGdk/yDv+Zem+rEj/NhiuZv0YuCYRcY4Rbj8+QV0euYGCJW/B3A3SNulBapCE/96w
vloDvAoYwUBPyDlP4hN4mmcRO8fvvfTVGtDkDQE91eVnRyViT/YStOnkjt9841drQK0m3wGnxjla
q97KEYhGX/6lBmtc3uG//QBXS0DDpbVtj1Z6ljz7yZSEGAYODLBE2STWN5cdT5ffg1jrh2SXLMat
0b/89+/sTz/91fpQTL0spizKzp5V/ObOSztHflc/lY6X/7ZS27/1SJL8ZS3608e87mdu50g49eKk
Z0/4zXH0CSHKLoJVRMwlUEqbbqSXpWGcNYr4KQhIxqTh72uUEZAfDLUnY2v8ZXn5wwe/bnV2Haso
2qKUZ5148w15iOIWUmHxluoC6JWYY7QVRfe9Z8e4vIn/GLxknsEszZmENjR+kEp/K+f447//gH9Y
yK71nUVvLWVLE8vZiMESlr4bw6kgBHfJQO31vPV3ml/MKxCO1feOYNcaT1Kfc+RNeXE2ZTaENLhw
21h886LxWtjpubYJoGouzvlYvUvitqVu/vjv39RlhvmXQfbPU/kfP4KVtJ3mCVWcL1oEwxl+UO/8
y8P0p5e+mhtmhQ09E2Z27l39Jeoy2EX238pgf3rtq7mhyrq214l/gwXTX+Hzb4qm/8sG7p8Yx799
JVej34i8ShW+SM+ta5aHadZJWtto/jqwE+skM9M40AiqT+DDGvPCBb53hUvm1rfLbJUgn9tWVWJi
PtDKlTY3wxpIPijp2G9WFBWMXQuAOxBD7GxyPsRqNA2Zw7Vuor98gD8dqa/7adtuRoxV+8lZgWvP
bbKezCQgAXABeMEk79nPzDRU8B86HsN84D6BrdbovNrAEzL7fNlRLQSJWNW75Wzm4K4PGY4+7Ohb
/oxDde+U69wtMfUgKhDry9YBF3B42W2l1o8yf1AdUi/BnXyHOnz4pau3Qf1lXfjDT/9/dKSlq9d2
xqdj45vOW7TY/30kmHjA/30wXDf0tn7VjlRHs3Nh1MnjnNZqQ/F0eRbO6O0GKBVrLJjtOjdKkGtA
k7dSg3hxQftYW8PTCSjCiWWHg5vLh4JshrRZlC+5mVCv0DqB0qQzylXaje3t2KYUvSvHCQY3IxKs
Enxg/jjcTpWdA62hNaypbbxCg1kRfnd6YwMSLD+OvezCNi7Ng97W7ETgmgybhJ5DfiGhPXuV/6AX
+sqejLukx9pgTVA9gV/YQb/MBbiUug3cpL7gVKWLAl4OEFrT1DppiW+xk58JfavSehajWDazKQEA
F1r6W1Nj9uEB8vgaqqH+Suqsu1uIu8OI9PO1D+J7Qws3ZFZlqFfsfvGaEeIG2CglxWXw8Wk26aeI
Jv6NU0/F3so0b1VZQNgM+zNLrHkdkeoPAQG1BFWT6UCfndsAR8iw3/jxNm+ajxRrLjiYQdx4ovwS
lhm/JEvy7iOsecVHYx/xFUbbEQL9xtZxfOslxpNAWuNwJ/Wi34447Hezoxxs54kdXkQ9B0GQc0Vv
BTvVEVZnWaUvBF/r20yDkaEVUfPCmchFeuDVzocAfnyX9e09y3XYa4nYzY2I17y2DAwdRVg+K4O/
wK00vNgRi0yVrwvXje+ivEvvUvwRHMJ7jdh19mOc4K/NOdPIXILQHMrZXLWaMYQ5NJZHLXMZp7X4
TeMQqi4zlne8LJ0erfasChqq83iiS3CARXJIh3Tez0sakcrPHO0TlJC5sqTCn9Kl/c4yGi2IFwvt
e+maqy5Ohl2cS2OfCYNfh3w1MLt+jve6LNwt7vfpXQc1ufIbgaZETvq29+nBQvUGjw0NzVoHIn7W
PCU/L7h7wr80BG0I0maHyMnigP5udmXuPD8VsoC6rGsJ9X1YKLACCsfrgpa5lfYx4D2q9+lAghUF
F8Ig+x5ACxyLED7scvJZQ+/bXsRfvRNVBOAL61PEoi05F0ao0IBqbnwNVruhdH1bRaa3mn0N1rs3
QRxcdOu1tDuL+LkW9R9ZYbl7OdbxupuLOcwSHWeAqYbuty5sntBKzw8eebsPoNpDKGZOl+oCb5gN
Ld+qBijF4MQZMAMoLFRwiT7bNT6/QU39boG7sm/B0X9ENuzeenSBFVRFPTEienEYXWBO7cCBV3Gk
shrEYOabDeDGN5N920KELSdn3DWpuxCV8X2ASok8SH+x3js9tW6MRV3sgbOfHhQDk61nAc8JrMl9
0tX+OmY12eqj1zXrrHfLF2OQ1snWBEBi+JHcmGEECHy3sL7s3CudMLN0taHBpDu2inINhdPUuE0S
P492g3FRsNT6lB8XywYaQZbH2EPQlndeo+f+2vRNekdtu3wZpZ1tSxI1z313AbfaFs77wE+8CfFA
mQM4aVIDbl5FgGpJTM5m8MuXRzBUTjg14/KrsxcSK6SwZ2fV25M+b0CiEELwvNKg+dXTWH5MUYGk
cupY0Qc+9T8zDT4SL2SrF+XnFLXydvxdQ50BRakuIpTBtNS9t3TOejDNclkXftGtlGhGaMYNAO0J
OyTeyYXoYKTq28Ysh+3SV9barhXpKuF25WqJTXnI8OVyZ8GnkQnm37azUIughVy3aIxOJYLbY9MZ
2rqsWoqYlYcbZgFxjTFqite+HNW9ToFwNWWOvu56utryYfTDVFoI/wAagbxxq6+s75ePjt64wJ6X
CFZ0GqqmCaOK1PsiTzX+mwrpDk1lkgd+Qj+lubusU+bK1QBozo4PMyC1RxFEA84q2Et68ukNDUmm
UbfPVmw4S8BUIVZkC8jS1T3GMxs0FIA/gOEmUi5lKzBgDsqhwkiWEGcP+9cOrGKd9NgqgSO0K5F1
vXNrdJV54Tn0P/qxV68j2qpTTCvurnHVhIsr8vJH6ETRfdKnA1WTFja7ja9mpUw/gdYSkcoKhNQn
3FDc2SBaAA/oF8C/Usf4sGa7/5yhkIWw6pvbHpgLW/W4PIgJlYeVTFQQDIl/o2IcdXZTw+uwnDtn
TrspyJ2K7c3MvbyM4MIn7YA10hzEWvdL+Qw4X+4SEv+3NUzF31niENObpjuvi9i3pJ11x6ey4DVM
41cUzfP9QJNz2KMa/Cwz4W2WedBeBQCP/ahq613hhOXpgj0ITpO5DeB+EGf6DyPNfuqle5dkuHqz
zrDui0osgZgHLByGGrGeRI+jyQJQCkCiXifRP/h2tsJzXfPkTQrrsv2xiFkEJmyb0DOnAi0Jdxhe
oi2YEOC30CbX33Xl2CF3Z1s5DBbMQwtPYWpAfy8sE+QM0YmgThJ0JxZ7uybXwOAUtGgCJrdD5aIG
ZdcazCV/HlsftcygUpQhNtkyRL5W37Of+alLrE2ZfYHolr52Q3K+3Zd0x66K2vbYtE70upgbvyn2
c9Km27K9fKK4jzdtYmDNjJGC6bon8Wf27m0LTmHj57X+MDqFsebiLl/nIrLo6tVza5tCZ+PfbyHt
SbDcT0geLWtTdUbBPktpwDwt10xWuDr1fbTokkbOud0o5Ywh5h5nM1veezuonxXiN9C4ZrQu4I5u
Hfbua6tMtVUBJZeHfyoPoO0ZEYzRaG2aU79xcwVgP6pEv65M298MMv5CQAi80U0LAdBMDmmYlhBo
SU6m7ZMze4DOOQmsEgMPKfjAfNv51bxlMqKGh7Rx20p8m9klm5lC4TtYxgCSvB5JjdZt7O+HorFO
9K49iBSVk0jtJliEhlKbADOdDs3XZWd7S1BXBTD6AY/i34htzICcJCozhv6YtPgSdVR6qV3bW82C
alrLBFQsNJR1qTKYI6wkh7IyIYID9D8Wmv+WLJmzl6nQTmU9Psf6AP6fbt/90BjWu+MjX8hE/rud
MQjnffXi1jiZBRs5Sqc5/SHtYmvPAubiBxVQPWxrW24k2zlkMfCd7NYHsTtvEttT7x1vMOyEIW9T
zTZ2XtVEz46CtbqwfK4u+U4UiI9MJuOq16bhuVn05KcH1hj72bTszSZuNqAquxUjtgpAwUwMjs5P
t1bR+VsJ4y8kZK/BRZ8s8yTHodo00gUcZA0khf22R+BmPILAYqPok42tO9c5IVOKj3Xm5NQfpXXI
2JugRWylB7qonb585JVuOHYzduRIAg0INAETxWCCCGpRjC47Gp8zlObNoRrt4rZB2HNymondb2wM
ChHg5D1VbQsaNzZT6yf+DGPjDG18hDx3x57RfMqG4QVvTBSOtP1DdIv1Feqn8iHLK3Ya9ItAfLf8
uzZq1ZeOHfMQ++lvx6/1tVWnJl5qkIMB0XY8XLFp7BJosHT2Z+5NUYF/RUZC5R0M1XyKGo4UoSyS
5rJmN0Glhjlgroz4YgAM62Oja9CiXfmeS5RDoQP5HdF3mjMXgq9NMh/VfNrdzk3sHsGppz+gBGZb
Qs5OsJRlsXLTZN5NXvmbGj7nG9Ulx5x596hImGymHrx5FMmvwnZ7SGbo+/jCktvZwvgQGez4anNo
6To15k2b2Qu+MssnAJG3gcBbuDMsi2lRJIJb2xEzrVILHLllhqLlZVM4a6mfrnP0RkzYvtlu/FYX
fZgI1DRceEN9Suq3Uo+8E1xYdodsYojm5j+rZgBwPFc4O3DA8kTpQIODQSwky6XO7qL1zeOYxGWQ
efjE4ku2t3Lnaa2l+ZeA/HJvWe28VhRoNxNelh7LoFY+AR8riUCUVNZ5379UXQ5w62Js3Wbmbqa2
draQIsp9U7g++10lN5BKaXPvx/q9cQB+1ylCWctd0NpRHYfRlQIryptupQ2j2qJg6U4j8JkdzH55
oyaj2rX9AEY3mhFt0RMfZg72bzVY4rnFSHuy+xbCG60Agd/zSMUEKrBNMr3BEiw4DKAHqyqWm0yb
ETENFaJwQOas85EXcuvg7h2rli8eGir2DY5+0nkLoG5Sh/ZzdsTODJ5ukkV7ayRxzwmWu7NGQNMW
U5WswPogpXNV/pjNvAMq5+6eCE2S8ttpPkxi8HUB/tb3suuFtfaq2HtperfPgmkG7+0h2Ltpo3G5
K9h8hEXtit8LdYUFJhMIYs6xUfc0zBgNPH1yfsX4igGyum2YO5D/vMkFfhsn0ya1nbdKjV446PAn
hK/9FpaubwDCWLCkIvhfpMKA1JGafvJjVj0I6+UxFso5zpVurOrKh0hWQPTn4y0b8LiXS6LeOejS
oK2lluZnBfmtlUS+Wk4MHG8y425cEO0EtpDQE9Pughz9sHN7qMBFF8kaRtWvMUrSdYn0OihMQ+26
jhW7r0FI6qrTbzkJL7TBE6nM28bezDkzlKe6+W5QzG5zDdd2zOL5gaOU/zCbGqKZLJnWShvTldT5
gUg9gJwFDsot1IJII3JJYAivupGXM4ltKn+NmFPfa7rnrC2I0IfKc5cAc6T9WHgc6ZmFOOTN2iBD
j6fvoe6qZB0RcKDjZ3AZCY71KK0G8htHTvhZbUVizSy10KMpb9MbAHEHpIUhXs7mJZsm+jaYyJFU
p7/jeO7DocdWnYyesSKlVGwM35TbTKphWw2OsR4zksHSnFAbD1N9O5htChO+q38nVZS+YUiOjyyU
7nPV9Ples83Lcb0R0FYRoC1xFEGcbTk9LqraQwibbyu/wKlcLGJroQq8jXjV7aQPCKNzt1kZHm2Q
0YVfViu8Z0SNxnvuaPnyq0TbdYO5/Joby1lBXeTytvaXczpz/TPI8idYLO3eKQZtXbeV8+wtZbSr
2X4fG6q/gbdwmJhKaJLetLDrsLx0IzIyUoRl7aeyBga8FCK6H1rZrgab/EPJ9oRdfpGkeNQM6wGn
EJB++pv2cbO0xAHt4ZlMM6cKThr7QQzt2mnGt1E4xOqAGnKL6HpcVLrdrmeBwu2VqmPElUKQzq6L
UJcbVtVI76bTlTz1EzaK3vFntIdlPOxmg5YDWYqO50LKrYE2FvnmkL6ZJV+TdG2EM7krYBuoH1EK
NpFloHzHEdptJEagdhB35jD722lOAHH2aXbbEccL3Go0z2jaz7jIdAc49iQOepWoDjakjvdmcrVk
0zfei1O5BnjH9M0DHmnqWY/wZ/niBPZWJNF73hXlb0jdadgqd5W6k75Sk0IK54C1Q6Yy/dAjtPMe
MfB1DvYwtEBpooFF48dtNEYpCjmbLq3zdZVMA6GgIT3NtkYMSWMox07frBnsH7OZ5AE1C5sx5X9F
cMMolSFoNHrOscrq0gOFrvucLrwLpE+ukZug04IuOwUFu6K1SkBZFKqwn1qzNQ+VZLYSctzNU6Me
jGXSNkX6Cel3Yc7D9pmL+czxyN1x8B5C94InUkX1miXxnSgHnuS2GzmdOdNr3+nuL7TKJqNC1d5D
zs3z0cw08yERKflKS5UvCFPEOepbpJYQVIMBiOMaHTxd7jn2TQonBi44DsiVDk6z0/23Ti23ViKO
keAeH3ZqhTXaRINUOfMxSvJ0NYJpeS4pN9zobE1/ZQqFEwKKbDf0sx/0+HLzKnvmO4O5JupfRW80
lJN8tR5LLNBz1b/MvffIhuwMS4Bjs2F+pH7x1Jcy29PM64aoViR2VRuhxhKx1EwjVYjZuuWs0gcM
lhtsqWE0ZhJz4VLsQYlX+El0N7tRqdadNDI91BskMMPCm3+gbrtsMloj7BEp4WtrV01lo27xT77K
RJBLzUV6Eyn+P5AjFzXjKXAgz0Piptjtq+TF8BNI8t6pL0xr3ffOm2Pbz0LY04vF47pLjao9OWXi
PFHqT0FKJ/3W6cH7tmXk8XPaq0ipbdV55S8VKxTIrTuCQrX06pA4BYhx2es7UVlOyGEAvevswAce
Je0ngV3Skj3W1v1FuKRLz1tbMgUIDyDloFkdxAHO86uqTDFUwn1c6YkvdiWqACRJpb2BZ4oPuCmT
dcE+aOVomgtbU8yh0Uzla5P4zkGZ3PeqBAtFJrPbxezmwAW2t6eN5KDXF5tal7COGuMGTOt8gpWp
3UPRz56tjG+dX9o/eiaGQuX37AI08871DE6Kts3w8gDXdpITJLuBn3YPGDutRBdeJOfMW7h9WTxv
mkUcVVSdXCM10GU0NFfIoUXqBJswsuYPUJRJWNZsUmwXCXg1lcVWE/nADmD56VyqUHT7Pbqt8kPc
N27gelCquVdKwW20P422edOSS1uint4OE61+XHcsVEmN+6koj6YVwSeIrZeldMG21D42F/fUjISF
zE6d2rbFVMNjEsC/PnUVCH/M0BigBuOnxdLWTDWg8xITiT5onA3Uj4FqisUe1Jiie2H7HNqXct7p
ZZu+IvDQLmae5K7mQLEf58o8ApWzw971nNDx/QutPTm4i3lwOu50TWPboFw0qHq6RvOcNKZ3Rt5S
MbXo3gFRD7xIk3PehDaXW4aBZdnTV7njKJyJ/j5NqmmdIDkJ3PziUbDBt9Ngmv00FLqjWn/miWAJ
1NIUmVDvBoap78YeShbMGvZ6O2coTosef3QWQseiusXSlQWlNgEQvu8WB0DjtE2TtOF6YqTbw9bi
lWc77UYIc9eYOFNczQ+WRl72fW+0BwMVlv5qmJnp5/JhWKKD52kYYxOg/g3bzPsiX9aN5R97Fri+
9zYzvcGxXAborhJ5VNneZRAYW02CjizVM5enZ9g6RyOa7ruOX18KhE5GbouwLJZxNwzjOaYVCpRy
qlazncpznvvVZpyW4dGLHSri6fIWS7PepNpHW2cfi0VdX0A7CB1gurwpeKvc6KUbz23xOJTLoZqH
YZcArg7SjEclYZuGxM0v6helsqeCO6+2d58LIVdNB9J/0uS7mzdfcVfQSc1iEcnCuKQyTykLPdYv
40aT8QNXLOFSLvdmq5d708Q80Jtcpi0NRHuvTF4mTf3OBmtnOXS/1v7EAah9oFyQbzNn9FbeIpMg
noYTZ7pTMeo9Qj1jN9EHG+Z5lIRu5+c3yaRrt27C2zfGZS0y/djQyczUU+ZIYBP/cen1hD4ivjOI
yxRC4XYsvSjCprHXoI0ebTXLUKUR2Ci/XPktlaQxqXdpHtMda5bIbnNZBLJQ/WuDG2Ytkgi6QZec
8kbfQYd/I1Wlr0eDbRJ7PAUQs/PDoYioPs3TTV3TvGtMn63od2wkNWjpJYKa7KfT+sNh6RNFHazd
eZPcyjp9z5r0xPn8aM+s/VGf1E+RYR0b95dtm6+V3h4sPV610x1bg1WeUgxx/Dw9ZllPVzClec41
oz7iHJFd+iod+bNDYclWN9+0Vvo2Rr17FJM3HLyemp8ZN9ZNaVYP1HLtgJb1p5wKe9COy6Hr254O
VWLQmjFqoemO76nJ7NJY/U1ecx1q92cxV4euit+pfVao5j58WVEAA19N23wTQGU96Q1H6jY1jH3S
mhfBJnq+Nl4NKeGWQZl3AEIB+rYoOpmbsn2jyGr4y2vp6wgCxno709gi4VqFiru00BV1w3NmisOC
DBb5M1ATlC5nEO91MHk/mO5vIutr7JBh01bNbk8t/c3kgocWxfQVC19htGSKmIX2O7e0nWE6zZ6M
yp4jj9zT6ZVx1aKKzzGqCu0wGLNnb4nHZBSyl9htV/SFFdxoIx9nI2+pgGP6c635M+uKZ8VMme7k
08vmtj86E8e7xtUUt5zWfWIOz8in+aEhM3OJ4HJ8M2rBZkUb6OypfQq0A/qDnAC71qjbueWIXjbs
IDju50/U97+0Qqt3GqnSBsT9qshrtNocf9EJBnlKTDPRdXttDc47pXFnZdbG767wHxzaBw0JHC5O
ij6kqNmsragqt030mUJAnjVVrbSp7Sg/5q+zkXqhKEo0MSf6x/VQx0+Zd4xZ/FRx4CLdwqMWDEX9
pdj/6SaMMzcyGnaykh65WefmRxcbjZZ1bDNY62znWGBar2IOV6jUCiI65XHgKxpmLG16Cp5aR8DE
XyXdi72z0B8vy5nZTEelt/JucqYHojLrxOq3rlCvrp+6gXR7/xekz63usOBFHIS4E/8ZlwZY9nH+
yvIu0PFp/NQ9XCdtR2BtBoWmFWevjR/0hiN3bUmXS0nMWk60GbwqW89RtgNXjFe5lMmNnZrZ1jf7
l7Fr3XB25A13nMjXJ65JrAGwScSGmurMZ1XQDKdYW5eLXSpGSZsa2TulLmpjTpJDxuOiTalm1Wno
Hyrs7o6TzMw95aM25U+6bfH9dLeWTYNEVP/oeT7DrumfPAQG60SqhbTp8qMx/E9UPj9Mv/vkjnFZ
a55Zh4ac5IoFxsFtVz2qxTxl+i9DtC5lUjvbCbqqT2rMi2CJe3xL0hfPE5v1tdUlBwM63kp6XGpk
mtU8AI23V3Vf7cq05+iUoAaUJnXxCAFCoBlN8SudWjusC/21HrR+pWUUHZq5LEN7oTmtsVigXFPW
Dyrh4BTD/+YsObevnAIfIihSW+jCtHi6U86sNIudF2ltmLpDHerCyHeOGl7sSutu9SiN1otn0Ipq
SwSEUz49FqLJX7B4UhgWSffouZTikiQeb7j5c9ba5DmPrhrc+7pS700iZvYfHooANgjLear66Iaj
jXgstVR/YiWwHtwYU7CPzgjb6gTxpwWybSq2KE7ivunL0GzdspN818zlkT5aD00tx/U/W1Xo5vjN
SfqoU80SeELeSzdhN1dP1lyJtW1nD5WHlFEDSBtwKpGrxVD+/egs3tFsJDMJJKogFekHUVa5Ldkk
A7UfQRkYXGPRgWBuuVnA8Nzg/F2a8gl7a8/MbQ33RWvjap9kHvgKXl9SUfxGE6z1WnczsDU4OrWb
ogHCD1lpUb7KDYX6COH8bhmrzWLw9M5Jpq2d1orfmLERW6ruB25yG1sE7hviYRqgcbvCiOjEzdHI
a7HXJtNco0qaQ0AMx6I0uxDEtn9bxL5JJTBShE6Izj0lhpAn01xS+CRQKd18vsfuQxdArhO4s4wM
SqOdsVBGMPOKzLqjMWG6Txrt0n2j/7Z6fq9c2taTsGSxsrWei8dWLaup1F6bibuBsS9aThNc0o9+
9Og6grLdwMRZhwwPq2EIZvOK+oL2DDWDwtJExpkHCBO229kop03V7IyBmgHVRcdepZ63HKeEL3GY
7XYfRzg1QtpkYnOFGewimRLpk8y7+VDZWr0q/h9z59EcN7Kl7V+ECSSQcJtZlGGxDKvo3QZBURKQ
8D4B/PrvKfad70pURzPurCZCi5aoVqGAROY573mNdvS19s6Qg9Qeyc9ZQSFlqEfd44w5T21AJpe+
B13AlpsxumQ/D/tL8pqC4zj70cHqSFcJxww+gdbNZlA1CaLEVhOU4OCTVdkqvBq7Mdm6o7LfaiXn
1Ywv/EER9NyQRMski4gEDgUnjjedohVJmbFtmPraPLMql3slQwUMG/qLWrv597CVWAMNuaBAhEdi
wRCfzfAbmVbp1g0ca9vV7bzVVi8P2EmTnhO7Sf6uea1O/OVKLuPanB/docO9KesIPnNb89Yru+xV
ppa9I3ud7jQOqyfpa/sbQzIXDgzxwwmTvCX0Ls4KEFO5UvMUX4F8Rssxiqxj4TfBwrHNHATZBUxV
KGAPVjESw9WT+lopD/lc2rbbps+A86bB3zCFtp+a3BTXAw9la3VFt2+obu5TKvnboE6a79FgTeQJ
4j6+MnOzOw/b4OMLKC6qgzojdG2sZqOPr0dAs5/SiPONmIFbidAr9bAkNB7gOwuDYlUmaYZdTG2A
5HdEBSvim66gV5MQ1kNLWAhii3fzkCZH4iDn7/ZcdLwjDW6eQ9W/NWZNf1EWwWU6meyMhH5s8GaX
P1j15EJE5FbAX/Rv56Frlz7Jqzj+4w81gUc7zktE3PVV0/jFRTrMtPiixG53wYRWItMquzHeTF7M
NejYbVcE4TUHbY/xdVdE4uC1kbHKlVeuE2JbibdlZAcY6m9qvifcHNuD/1aP/lsv3fxStADXqu/P
dgNkchsA1Jb16rojWVR+UU4/wgxuKNNChqVREb0Nhqe3pml7916dJS0WM1KvLKsdmdew8TKQBuMD
DXBNgrBkAAxY+vXPhJUrkqI9Jh4PE1qc9N8cZq03DEWLN0u5+mcZDP4iSUIANst3rrvGY6Ovx+jn
6Mr0VnW5t/J6m7FfGOod2aPekrgIJjnCTi5ySZkbcdwfMtmiwJn0PnPtZpu5EurEmLr101xy+ATZ
tzjyovaM3GSXhlXrpa4b7FkDGV6mxJ9qWO4EfU8lqJKBbqDUPkp3Pz4yF3tMK05OEt5YJWZ4lwVJ
9TA3E+mFEahGuc7b3H2XkQZaMvjXIz1mu8BiH06I1b6wRCoOBLiaSxL7Oqhn0HhC0O430wiiY+UN
jJlSsgkZ+3qn3pZYnNQNKX1N3ZCxOSv2xHh2fhB7MCBvA2dJEuJBA5/AWIJ18isyR7t0UTE1uS6h
5V0QPRTftW0FRUAZkAVI+AChK9jqz8Tti5a4pQt74HKMPiq3FXrVVew71tpIa1p1r7T3hR/Gb0nK
ENKMs6eoLIxFwU5gLDEFc9SqFkX96kVu+aS5J2vPGTkd0BdjrAYFaBqg1SyUUaSbOm7fdEooXyub
V+V74wbtdHud1rolQDuwLi2cK4+ZdO1HL+3aS6mmnCmcDTQ1VlT6rTPR3zTiwiwJ4fOGDKaHk+ll
Plew1Uhm4lIoZutyerWc6ZxZq8MLpjg+rbPvrb2ErIMiESlsfObFMxkPF4FvMC/WQXfVzqnLwITZ
UBRiwSy03S1qBjffSYwfgKLJmOoh/ixUhqZlJupkY4cjQJcZpVeR55AL3dl2tLFsyaJUhbNyW7KK
lM+bwPmcvcR205zK0X93O7M5WDpiU2jPUfOEYT6w5w/r2AXz7O5NTKDu5FQBFTSlvQ17sh1k7KX7
CYzsUFhMzbtiMMj0aH7muZtjRNXlB62TmvI2wZNT6+5Ow89kru7oR2cMEwacJvMNLMIRJKcANXZR
tlezlU4rERJ6ip9ReuFm2PBZOFOdHNm8sPy9LQlh44qOLb8c89Z8Sf1w2E2xZpzswV0i3cJ8SBoD
Jmda3VKOVeRkk78ehbFx0k5LJq7neysYaoLGL0sZM0KGVWGnFhha0ldHLV8/gdJJrslrH+kZQpBr
81o0xdqLy3Ld+Q39WlUFR0j/yUXnUU0bTLeXoZt9j/3K3wwBoFUcmwRskmp0yWHc7l2OoZJJm7b2
Q6lJoyWL/FZZE0mn5RhubCN8DsPO2owxYVRj3FtvYd3w27qbDqk3ONsYmfaGQPd4m5KWt6nKIbpN
R3CBxaAd46jqQS/lYA/vHcmUJd9N3gVksOI3PMzwa2JVbbxwZozfDO+EvkEiptu/JmFkqpgs++Lg
RF6ynBwmUrUt5E5C9iFlve2bt7QMRx5hTx9BRvB72otiT+CWe41PJ8T81Hgmwz07dDVjSUta+boO
AZwMb+hI2rH1BtRvOs6J0a+ivCiW3dzNz3YUe6s49+ylLaf2jmjy5r7WeXOhG1tuseQkqoyz4UXp
4gLGG7H35QB0Ei+lgmVhmP0tQDoweGvLBSF19SkcRbpWlmtFCwba/Ntl2Sy7PGY7FBY51Mwhmdet
5aCGiyquYQLnWwbhK+1PMVlJbbEjupy7pc3hfsimem0Mk7pXM6QxL7L6dx+MCtBtbnb1VDlrbwr5
baSYQFBDlAtnlI/8r+3O4cwl+NV6j2FRcj+7YeOGKnub8cV70DLtLtgYwkPTD/G+gP6J4YQdrN0Z
2cMk0u5NwKt4NWTru7w5bbjKB/Ox51ttuLvyNiTC9S5w/TpeVE2v1nU516twJDh4NOr1RJzNXgxY
jVmdNd0hlJzwkJP2ypuy4qYRFVSotIITb9V+cooC37nEDo3auxH9DuLCeDufQ46TcepWg1UHVy1D
qSdaZTrMmFSYd2MkFnwZVvRBVeIBbfdWd0jEMJ3ooB88O582mKmSTi6ivj5EQj9UM32tVc/1crD9
t0E51r7BD/scmLyYGDymjCJhRaI2vMVD59VJync/jBKgAAW+ilkDsIVb6Z+mNTP6SclbZVMtuhW9
KuHDMT0Gbn3mN8sL7U1eOslWVkGFtI2RYbiwosgmcbe1xgYbeP6YFFTjcnKi9NK3XY9I0uLV0BMc
0BmPuks3UCSyqglelI/S0asI0GuKqmD+6hA646prEZZMuDzV3EztPN4rD5O6imkdkjsm5nGe6k2a
GK/Z6CdLmFjOpVMxOknP3pEbXBOjfeYTisxQ1F7ZEZsDpqNDfYS//DAZBJ03ssq2Bb6Zy4H4STLq
nRcH6spe5YP97PjQUZJ4iC+CMXx0s/Gbwrxvlea5XEOIQAxYsqSa0A5vy9S/NJ2jJmk6dhXBem6u
jrXfFLdO43JQkokEeUXMykA3GM941MN6j5hdLNzMOM1ZRSS6tL9VbMhLTvefCfGRnbOJ6hvTbruj
RZLq0UWdOPdutA4J11r7URxcmdn0jWjtYiWqAbC3TXzOrr7gtAW3y3KPFodgSv89qHFiI8QcNlU8
E1452WZ7MaoaXz5winXnQAJtA9h4KK2eh7Yko8/qMd0xQ89YQfp178i4b05EZ8bXNQyIl0SV809r
Kot7y4SI4XW9uIXYkbIR9QV4u+ER4zgkT47RIvuE90fcJSTHFaR7WJqGdRn2RrUzAjpA8rqt7KbL
RrhEYLY1Y7/Qq78FFvpY6DrVuoKEdSkYwcLTVphlE8UEPTgTS3iwHB+6lJsJbSojLqO6joHmtmNg
qcuJLEiGO6I94AtOSUkgQdjqfJ9l2iLFsA8Zu0eRvush3m0ge3Fi6Swkg3oa7muzzFZU9dNlFSbR
UoC1H2JlRktoEyA+Aw2Oyzxl8WFSGxrAElGQBkC09je/CwHaPGEAI6azEZz0SCGuoyTYBJDtvtfM
WGnHZ4hO1pCu20EVj7UrS/iHDVjIsidzbuW4tbVBRWD6+9hPGd9l9BZX6dQSAIHgUsG2cZ0b5XWc
lXg8dHQTP1tg/GMvE0U4qzv4P73Ch6LWw9sJmYhuwnx2jwQnAv0oVdzpc3Y9ejlQyS6ZvgUwU3el
gZywSoEPBwc5TpgMycMAcQpAatD7rqkgQoRB6V4QqqgXgnAgvggMYGMKmqsW5ipQfALdIMq8W8/M
oZQYg7VIRth8VCrmprLqZ8BHMtxKQnLnCAr5HA/f8RTJvwXm2B3pwcOHHFxrE9RzuSvndOQ8UzQl
FQu0Ue50SUdkLYWdN7ugL9SqpzF6nNVMfEM7dJxDBKAGsUtifJm2u6HRiAG8BC7HaDnDxify9ViE
RfA2DKB6jduGay8fm8s4pZoph3IkvIIJx27Wg3WJZGOgeHWpZwJatHiCQzmm0ZwAD/v1S+PIeT2y
Fy7cRI0HTyFUpCJyyeSkfCAwgemmLUgtJb6t+9FZxqiWsi3LZ+Dq/HZsoX2UijjJGvujtWcz650F
OWFd0evD2EOmxFQUzUxOT3IOAWMGlrm3nojvYrMON2aRMI/LxQtEmj5ZphyGvt2ElzBmy02hQ7Ht
Kg8Gl4zsZFFGrryzCZk7TDDmWPtNuqx5j8B2CBPUZPqhsHJB8g0ihTUWwk+85MkxlJBPaZLzxy7A
cWBhaXcCv/HbeB30tj6RWB+9Rvx8mfgDXXHC4VlWITYek+p3IveTdYtF8LoKIsJvNX1+5oBqRDiz
4WjFngtef+dAbV/hn8kcMVL1t5bIDPqBRF9GELeXwpj6/SDIu6uVTrdF4LcXag7Gn54T8i4EnKAb
jp9qSURoynBVk6ZhtAOalDaZozVyHPblVmVANdH0RIyhtwQffp/Nvl8PNsxK046meIlvu3Ep3fqV
6HrGlhCM1hB3iESAlKLRiJC/AU6KxMOrx+/amckYTRl/9t4QrxKt4k3NG3g0kxm1UW92z4yMs3WZ
ogidaVa35uS7u6zyE5gEYfGaptnLIEyAzpg9RHqIOsJyejGMckYaIx244a2xrODz3qYoGJDQZ7zK
k+M5KewRwmrcqOd1kEQPfoi7zmFm0Y/y+i/5XvsRIfZeVhNCo7j79Nv/vi9zfn3OQ/stOW3zozy+
5T/az3/p/2RoGsK4/5/M9Edo2t05yezvQtP4v/4dmhZYJjlnxFTYpNDzk3+HpjGhlr6Erg38d86e
+Fdomu3/FxHoNliZ7dkwJ84K2/8JTbP/ywINAR5xbBREAeaZ/xPp9tvz+ffz+tWg7ZNbHEMjLi3g
6qRnBygRzE9qTAceS0S2Q3RNNst0HTuk6w5O3iycXhtHMhNLZo3si41PvjSh2xXT8qrLLkkF6g5u
m8XkW2XSX6Di1lcVi39FuUyEUxh4BHda+Ex/IR8U5wv6t2z044JJRZPSMx3T9czP2ThNFRNQ1zXR
NSIS4wYKCUCblfYXWWNFS7fPn+tRgvQWAaonAzBhU+O184XY/3f99vkaYOxb3DF+8fg+LAF/UfV2
EKQ66WE7ZCSuPIWzZ73lg6i3EH2ZU7Zm2q5k3cVPv6ysfz27357V2RLh96/OA7ICwTc//8d5Jf2q
6I7V2JL+25bXcVso99QhhXpxctc6TlapNrhIeYe5qqJ7LG7P4omhFNYiqGbfh+gepuoiHwv/xup0
SAJ7GhVr+J3ii5i83xXh5zuDYbjwLc90ZeCAtfx+iXlot1NfFdl1F0zFQUvEKnHQkrHpwmSrL83a
E1uEgs7RHuLxK6emj2f/6QYFvudZruRd8/7MPjCbxPaCtriOVXNMzCq+J7OXmga7uiuDsfcOT0Jg
UbIEiBCVotm2UCZWQaaSXTrFYvWfPi9b2qbnw5ATtsPb9endYhLolzC2xAl7k+yeq/6O3T0DbU0L
NAin2DWl6W/ooPNbFQ9PwzAwxrcM316qoAh/pCVyvbMgy9xkrg6v//nq/nhStpTSN9lepAtC+9kY
tif2gq4hnU+I+Tj+c/c5VZRv2BDEFs1MSURFD2oOqb2qw+ALGf+fT8r22cOkCHzXt33H/rROwswp
XO3VGMVEih6DA7l6EbhL7eU8If5VaX2FefKjJrwQA+uusq/tqox/pGZWXmVerr7Qcn9I/H9bOTwo
aeLZ6XmuxYV9ciOZE48WtCvVNe0cu99Q2fp9RqRxNIOxzS9iI0I9RLvwUAa1xfDx/GQsp5oOkVEW
0VVKzDgEkGHqHsyvX6o/9zzQG6j6tmlRfXnu52gAEqAdhTmKf6ors2SKU85HX1vtixCD2nxMPfwe
2BOtUrfPksTYlaJMv1jNH7vL77eIGC/XJeTz/IJZn01s46RDswwGfD3Cntm4Tl89CGrArYYXd9MW
pBAunKBD/JfGXb3MYycFoB1iqJNBV15PcUyDZCSZhztmlD1OUt5RMY6LyolbcnZ7BMZG2zl7Glj9
Hmrh3YyS+DwiVVAhpeN9PfYadj8e/5CgocCECW4epqjmVY9eXC10VOSPRTix503nB2Wac4cAZpr3
1HndIuqgi8ZzUL7AFOdSCY7GKa5KJrGaU2VdNqWaTkFU6Pd/fs1+17qzISLf4oR1PZxgWVfmpz07
H8iLkGOXXEul3YNTmClyuXF4jqUloFphxRqXsUAHV+WMetviC3OIv/t4x+Gsci3LtR2HOuLXIyMK
shkgWavr1oiNHROkdPXxmrFKm8tKlxDvIG7UF3gQvlfY9n2xyXz4dP6+aAITvhyljG3xxn8OFJmG
MAA7jbJrc2pYFUMM77QOnPPB5Mz6XfgSscZ5UeMDIY7oGYqfovGRJRR1FvDm48F9UzEwRoEM/W7V
oV5oFlXfClo9PEgWE+F2wNphDOmT3qjeGmoUx6421SaCz5otBBKdnjxq3pmF4wTNXWiM09OM9TNq
WKTeAt4dkU4r5YxclJEX4ki2Ox+t1RjpBeHgtDp5M4gjNvTmuCz6ontwAn5viEC/I0l39kCT+XNs
DvVDx5hy54JP7eOPM9htTO8Gg7/qJVcV//5/vrZ8i3vkWpgX+8HZ2eeXMmRwWrvQjZNeG1RjcM7Z
464rYUdby1ECG6l5+oY3LcCQPcVrY4rkF4vrvHh+f7jsSJZvC4dt3LY/1445+gSQw7A9MSqqXqYg
O79R54fJ9K96kUXrfFF3ibPvyKdPPG+BFKvkD8u/nCV++cadJ/I+Mxx9ohTlJU5JINhlZPygByTM
sCRkc+UohTzQ9AYkF369GtFCGYg5vjDV+ZsDw6bW4QR1hIfg7HPgVci4Ext+fzzFZJQfOr8lVbtH
vjeEUWwvOLPVFcPMcK3TPD10BatpgdMCVl6lB0UBudk8J8Ozr76KffrzWKcrcB0ilWkSeDznn/9y
h8juiCrqU/PkuVptxDg0O2nZMTOT0n0RJRxdGUxiEZWz+mI1fHjwfHo40nU4zflUX1ifTynh9JGP
2lMi/q28h2oYMk7uoiwWDe7+74DT4ijprK9tyHvLCOe1xUxunabdZvSaxma1mgqtL8d4Ki/9yOvG
//h1YcmwEQnbdc3zG/P7ranNliFvbcmTaevuoe9sWvm671+BnZpDfI639eY0HtCVCAfGVeZ+++fX
9W+KHvt8b2xPMGu06fp+vwDTxUcXChwdQxkYT+2UA3STbLgSVoS7aNOpjVcLdRU1RgyBNpmixyEK
E6yq2GkeME/5z/IpzmfT79fzyeUHdkk+pDqWJ8Z/zxD2dyJIfn7xnf/oWc6fwSfRrwkq88+LwhdD
0viRD7O9mZS59OeuJ/t2LLcFerxDH2XRIUkxCS9M/LCZdDiXERyprTcU6TaGVNcvhRTd9xJx6loE
ffDFov3zdQmIAaNf8V1eZgrh3x9JBFqSSYlReTSG1kGmsiPXTCEkAy0xVQY+GzB19grp7wihsb/Y
z/7cQAPhmj68WvRjgfXZbNztMjKraEyuG0140CKL3e7Bz3zz6OFDsPQ6m/76n5/HJ9clnjnKCtt2
8bSiOaOc+7Q/xCmmY7nfJzeOypplH0fSBukqUe2UJeKb8zZK61phtSM6Ku2uWWYEoV43RW+svSqv
XuYigEDZeKSxtQFc+BEqbOzN5VVHHNwNtd+412h5wkjNjx8NZlr25v0/f4uPpK1ftxoc5T2Pztt1
BNXoH7WoBw8X2ubUn7BgqQ5BY9V7R9bQ51t5N3UZx1AkUpTJA4o9eAnpe5/WD42YOaWiOkI2Q6W5
dZVMVnAZaHqYlsarQbtQM4L8qkyK5wQXM58uLZ1fzbEvN+C0DZJ+v773Y1v/SJH2XX9UAGXiltvA
VfPtSB36HWUcVtzmWZubjs74ms+W9ZSC80H9CKluFSJU02+4Qr+2L62phiPM0OKi1gM+3prRKeze
4BTCOIZNi7d3Nzn+enCNSrAwg3xTauwd/WBSb8i3ZYNxTNah0EQwtFFjwickpr72PRii81w9Guxy
h6QDIB6cvr/LJYXX7JwsOSdM8eZgAcnTeMuhWd60MIjWbj47e7/rRL9JGzNGqBDDHLa69GccGMWD
J+1yG3WVBVdhHMoHOJnmPmEaeOj6ZH73Y0u8qDz0tr50apw0KdaK2rHUF6v483sjHUoAAb7AxE+Q
V/ZpI3UCXUwJKq8TpEcKsbGnWXDOlZt08nUwJOMXRfzfbWIcaCZdGP2h+fmlIQttDgYXYiFHaffQ
6KbeTPhM5Iu8GfH0+ufF/SlO/K9tGaSQVc0vHwrv73uS4XSjVfiI/1AnUlGpqh0embPEez9vx/ec
JgtTH1T9C9tgKkrTOawl8SIH6ugHnwEjTtsRdz/CBWMFm4uwFxE1mEmYUbs5i8wvzSkeii8O1w/P
v19fSQ4TIE4pbLa0v+lRZydwtGO1gB19daacMuFfNlTuB9giXFIRuMhPq8bu9h489XtPyu/BuSTu
YRn+7LSrdxYbBQa3abFwWyO7H3hJH764teft/PNFWiwecE4kQVzt77d29mcBEsZFtrU5YFYDEedY
eGlxIUXWb6KsCrZTEIT3BMWLI+RaDU1TrfISU0ZnUD8cghe/8kP72xvHfkb57HAKiY+f/1Kx8Zlo
b2sID+3sOPu2Fd3DKFCjhar07sjRUHtSLsdtZiUzqqCsfB26gdrXgL3om4l9Z3S9fUjKjraEYdW7
jOP/1W37QKptafGKf/aEw0CIsG7UN0COWhxhRWTXThI+BbqCR9+2cDKTKrvE36fcm4GJuqai3ptd
f0t73p2MKP7Cm+4P/JW1RiUHDirPVfhnlDFCuIMpoRanoNJARoWqXoawYoPOYnipk2c1DKu4mV+s
nvO28nn1eD4hOiBFbgB89vvqCXrRZ2cF1Skqguib1WMq4PRDtqTYbNeGNeubBMLzvgkq78a2ZsTS
H03g/+IqSEx2A+6BlOQkf7qKVI+RMaKKT2HpZ7hP+C0EOjdeJ66IFsx5v5n1HL4h4cQr5fznRd99
FVbwN4gUswchKGKZXwTiM65AXHzv2aM1n0Ae4n1Zcv6L2ZfvqZLi6IW6hC2VHWdNnDtqRrAzkjM3
/3wjPlqZ3x8H1yA5/SUlPcXbJytwT4sKrqc0TyONB8Jw16TNPr+4EcPibBEiNsDMLU3di2Ka46OM
a3E3FnX5o+xVPK9c6VQv5GEBS+AY2D2kMNa3xiCtGw9rwL1zbl8jNZTbRrgtQ2UNqTGbmFujm8rU
BUpN06LBUZQJvkfT+wGpk+TwZZvPbT0/009fla/JExcsPfsPJDkrBqQBvf7XHpExqzxKr1IbCJze
DUp0sW8IeliVUf2WwPO75VT3b0hpdvZY39MYR47cKNOaDk1h3UXKlevRwKeoDPDHyxxnxr1C6h9I
o+0jE93nxh5ANcZZo1giUAhdcPvIwXj2M2H++RdEOo62fapnuFirIUBODJe4ZmgdSyyvrHG6xZSk
xv7MwmYkmTEGEmc0dUwdhg9GaTt7KpgUJ4KBOels7IcuqXd9i4A3SDtnnZq6eK7zCDzDj4s1QvoS
v+smvXHkGLHwBWsrhYjeiUDccu6VW4NHtXURBe6wGKrvp6Dqf84dBqKwmeDNDVZ0FXPubILMmuGq
GvjwDIbxjRG5SSrUuey1+T0dKwpCEKbSGfBiKexNguLkKsz8cUPPxlKhK/NvBl2UW58R0E0d4NCS
V/itzGm4k5H3ZOJggJOH3ERmhIWNUfXqvXTRP38UzsPcUaaIyt9h6ZbsiAVTGwdEecyT+CKFBLdD
Lz9ifWHVGyscxv2sLfhFZxgs6QcNP7eefhRenB5VAvabFyF1Zp7pfW3XLbFE0njyC/2jmNPgSGxX
UsGtCDHCC/GIjO38LU/7YEdPZlz0XYqtVCLikx+g5MlhX8HO6tWEmNq5FlkyrCCZHFRq4Iuoe1Fu
UQd0D3ltD7eYjHECMTh89ERWw5BqxUigKOY1i4+/JM0Mh7W4ce4akWIC0yPt9BLSpaTGaqIZg+yv
swqvSgs1C6hv06HDM6Aqv8RJ7WxziuprMpTMje1AxVrUDoIaEOU+XwTn5lHFVolnFphx3dfcho+H
BgnYWoYMU78laSqvQGO8TdHCyOiHoIBGQul/OWkcEXS776qofLXD4SobhAcj1ke75hThkgPOpYtw
4LzgxLzKzDDaOHLq7isM9ZAtOM5BOa2/a9JsXHaYVCxSq24hFsk83X+cRmiwFXqKegbDNAr7nvay
uhJTipO+9I1dlZXZGu2CPCpLlcsJLPibLuvyusDiexs5xrBSI7yUoRAYhCpdrbwh6jbwpz2ckgKc
Mey8Da7qIrgdMMI6FEE9XjaQFFfKICE7ZCWjm4vgtlYyFi9Q4BHjmhOuN30OW3LVobVdSmnGUP88
sIVJGfFKQJtZWlUjn9paQY2AXmEQsYWVcwB/yK3wzIBhtEQ69yhaz2IrDd/yKEtvu9Hz3nQfP4dt
JNZ+IfNNhM3ldQbVZFk12DR87Ioxr9kDx9AFYxQuTBX9Ci57vuRlfJvZnI+1yV7atsOr3cTwRMai
HN4bv0VNcm44kg4JOPqlAW16N9hv6GXaB8re7kGe8dW/oPyxzliEppRo2qYyfksbdj8jgSLE92RY
gzvARtRo5uaQBmqamugQou3buLRBDzWm3OsAYvTFeDaJaHuzvU40tluT7KKTkXfRFkoIzilOke8N
wVQaKYOBuYkv4dwsPKZWazhFCWEXfv3kJ2Z4DCs3BrTx2F5U4oxrr5tuye8grcx0qxforGyE3chY
gtiwtMeMwWVWajucMm2T1C9xDUVp8YGUfNy9bHJdnIORKSVz/h7WqoQfSTzZBrk2Bsr0f1e4m2bv
CMidZ9tp9fc8Gsur0VD+yc1L4w6N0sTo0XIumrG1t6bX6q2QM1TZsGvXs8qrC3xOsNsjxRVDwaTC
U6apl26SdQ+ePwGFZzMl8xyD03xsZdNodQ9wqpGX47dmXcZ5y3Q5QflY96Oz48ixHt2cXT2wy3tL
mVfzyCk7F+SSLSqjcxaWQs/dl9jxGmLe5VNdbvAZSQ+tj2mWiiY+bZpE9SgNBI4j7ErN9yyxWO07
HCPG4DnvZPWj6kJmcV4FYRwpuPlSuuq20NYEGx9RFOTLvR/Z0aWbZvKiyWb/qrN9eyuF5Vz6+EYu
rQHW7tnytVRVdzdZyNaDxnfWFvSjqzzOr11XJ/uh75wb/1xtBr3Hk/tAuElFENWSitDboFrTOh/u
LNMGTJiDNUXp/APn2/lqmLLyL8gxORdHiTIk9OrEWyoe1SYbbAA+OzL0Em4+OuoINYtrxOYBCCyD
SRS0mEKX6KPrJOJsM+JnLA0PruEkuCdFem9q+La5Ls37nJH6xu/q6b2g7luBzETeKplxxlvMftc+
IOOEJdAHtVpVofguzbF9kmVlIK5J4GXbobCWWLwCzbXJtLMCScJv4+WI2BpmamGdXjUKU84ZWS8e
s+lRjL2NWDolpoJRyQbzIqjZuf5REj54JeAq7lJGUmu7pkfPPKnurNR0cQHoz87HQ3iBLCi8zYyx
21teV56yYgLik2F9duTjrYepbT6A0WQnfGHIBoknMbxiY9ZiBgdU+lHu4fOlbmo7zX/MoQ3z4hxr
WLRptGgN112VjgwXfkqPJzSXs7ASSMVyqr2T15ogExIKaBfo6TGbDGM3V0V7ppI2R4Ke1Ia2ptx6
ZiGXtln7yFG5kTisUGquLLsF8uEFfwp7LEeZmgZXw8cJWSczAS6yJj7ALhomEBb+DG2f8JbPfcBp
Vs54NduVRqJ4fpctiraoLu3b/gyeFQHie5z51mBKQ7RKM+5U7/tA5AktoM1r5gd3k63dfY/kf0MZ
JB5MA+/BFEYZy87xGS8oD6LOkPg3RVSeq+Iz0UNHrvtqZqPB109j/2a0BO9MkJnWS0VZQRPRNJzd
NXq1BEONlp0HNyf+ROuajvJcR2IlUb0gkuBH2BskvAGu398mLX86w1fdR97UPkdtxAoMfMTyeEHK
HQhOvFOJcN8DHCGPTZBife7D6NtCl2v30MUt2HZzW3+TsubjMmazQK4zYkfYUPdR5Rsnv1TuRW3P
IxYdYi625ceI1zI8DJgHLImQgQ3uJK8lmg9jPdX4PRyTEDamUul4qwt1SkO7npfDcGanK8cb7hgw
td/N3hieOyZlB0yXsVpxa6oJ3xxnb/uB8uBaaH0nKcJ4Nql6YTLXdntj91X9o2wsJtHYvWV4PFf0
41gX9Gg22k5h72Qp6ODWBcqdGX+penxh58HoYHAdAG3cqLBs8UlEairzFaFE9P+oO5PluJksS79L
75HmmNyBRW9ijuAQJMVRG5hESphHx/z09YGqbJP4qyVLs9rUKtMyZUQEAnC/fu8537FxhEfDxThb
D9qrnDs0GTdT4j6oTPoPkz16R9bRHifHwIc3hUHVVfCWlcxGA2brFoXGdpKJseFZR8xMvRIaa5kT
YluVFq49YAMrW1V3biDSI3ObaVtrSAyZId2XSFXDpZl6zi6y+2Fnq0BekHV+chK3oIiIAUep6AtS
Gyq3CADXecLFtbZwIuBdQHeVtlO9dyIQiBlhLQp3oN28jl61EJpCOSPWLozmK5L8GlF71gbXBXkj
xaYdbeeNZy/wj8C8uuSqjFKvWUty6A8qxz9cyMq9xoZVfS/8Sg47Y4ojEOS+kzxlk1h2ADqf2CVH
u3n2+kgbl9DFezCViZXXlwpb72cs5mpTmdoPV+M47TOdeesAo+gKs9459+zTNOTdyfKG8XqQwAyt
JKuvkkB8q2PYyVjh4uw2Kzw2b/aB9Asroj2BQRj9fC1jFrOt7FzrcgKn7K+GyldfdE8tDzVLR/qU
FoXzmIWEYcA+78Zzr7Xf3WBUj2ofFXtWp3uCR8WjicWDv+eNdP0Voje8q3O8h2hdbDNQTrfAe4I1
PjqHaWHGCWAWduGu34fPP+qHTNbaW5HJE5yr2O7O73Pq9x5tbeBTZvJdHmvJOdaaRqroPDB4v628
59Wx8pJX5/2fJcKMpw3st/IowoQzkB2ZaMbea49qWWqTnFPK+z/VAfVWtsy8Q7rl3saHqbVzGvDI
kbTbG0KbvA0cFvOaTZPpo6Qpledx/RInzfDKej5gmOEoxzbMFYPl1BzmFUUBXP0ngZmeuAaJRXpN
SGT1goqWMCt/jOV30Crkm7/XklmxHAiKsEsubFm6F1J26SaDJZTgVIjLx3Y58Ib5QF8WDQpSkthj
rXMmpEgr6A6MWTr4mqzNS++vTR2WnbGSbcVLVfkteuw2xRfqjbe43vXZcFT7YLt4SKUf8hpGgfXj
Y5SV5g8aYfW+SjrctWHRNuB0g6yKlt87AaXBYYh35xorTRlgnijoi5pGtHTQ+OZRiCk/8up6p/15
PEx59L3rPXTo9Tgd2Q5uhhpIUm82xTGP/ODA6qAewoHAqCju2KT4iivK3fBgpEF2Mno/gWFDbWV4
WfhJl7l1xTtLEpHv9+M6cVrzrmy79oGfnftHtQlue4zCbZtC+IOsmt/mTjDPa3u2xamKjN3QucDC
Wg2RtTD4L2H25b0TYg4uh3GNE8YSabDxZ04RnpmGb77hzVeTV5tAfUIRfS1irG8rDXOBQcpyc5S3
PGKF7m/oBdsXo2HDYJ4QuP/4YbH6PZijSetQpfKQs6NzOsn6DT0o9y6tchB8/LRzItCrOakIsm3h
cLYfdJt/VRTen2Czl9t4yJ+MLOK4ijkDllZi5lvHTOR9LlLzyPkPstgsaH6kwMRLFKzX4OpxE1Eh
fDLils2WdZDnIwxiIAQpp4Z8YAby/gQnKU29EIINqBISF1bvG8WPHdUGqbaumbwf66VjEY1qPNIp
nzCzlw+REX9VtuOekxoaDzugM208iyM5LoHuctBAxExmqLfd1DSvOIe9Ox3Vqc3SwA1zat/4phUd
1nU2oOYBE4I4anDS6jqc8K8aco6m1ZyAxoUrIvCQ6Bb49zK9rPJ6/GoCDaWvJSgTpy7IdvjIwP4Q
IndwokwcPUNl28Eb0/PcJE0IcDP+/N6gCTNwmCsC2EC6zLWaHn8Ip5TEKhr0mf1AG+vJyRYKaop6
/bOhU4BlrY2Y5l1ilIVe8ZaNQXDz/rjXIfjyktoipNzl7U6z1F/TDbFv2zG7T5f+tZAl2WuWWWNg
RbTFKhLSLakHg9WIGG/9UEsDC5lhQ83+sRyZFoZ/hQlwzfvYqtXQxnO5ylB+yaVvvBeJ1Sw+fEKs
IE7QASma29iZKOBdY2jICsgyxhQzx+4cf2oLJLYJMdKMQU2xIyAC7lqSiHnSAyv/DCK1B+VtR+f3
1c1BTXGwXPdT3MTeda8p+XbvXcL3IxKdjjqGUpCZN4FduQ/NUk6+H+/Yj2gWIqbjUIpu5haKDNQO
dsngkpwE73ZAifAwvy/EjeBLF0F0kbQl8LVoROXUoQY4OdCdL0CQVdejBZoOVgH/E7zdGhbvV7eR
wdaOa3EjRBMRv22kL248Ncd4dLaES7jXNMeMO1LLOLwsnb7KRorVmgX8N561/Gpwq+YlcxrcE0j9
cMV34917Z9uHdXYh84FDzZjvhtp1ji0YqHPxro9aWlvvDUnkd+VT5hAzInUISWSYjHVTBeHWKJcW
ke5LfZdCzLvO0NXc9n5PxMLY9dcdapG9B3HLW1XK/WJbKrsQy8aH4627jnycyWhVMRb2iaAtgmFN
NKOzc22ssis4CwEoDSroMRekF0BdO+TtFDGDsP1XNU/0bJAB94XqYOELMgOn8tq0ZxMIQEuaiS8C
qiLT2xkaPaNKXB46t6Yq772pghXluNG1GzNBdkbNI9KGwG00mA5O8W0Wb10WqWlDhwy4d+pn3ZsJ
tcA5dRPIZ3acZHjtXEar6bvs8H2fJyeAPUrNSyNA1YJnTaqM32EZAJV+HKxL31Xboo3DW3D5457u
kaJ5Ad78/VlC6G3uSt+haQD35wQip9kX9GCPXVF5B692q2NNIMPRr4dtVQTi0hR9dN+n1Re8NdEl
BQ1FmZuklzBBDyAIrK+6ctqHbNFheJVyMNhAYQGEGF2ZnA6AwY7TfWr54z2U3/Ta9ykMJAjWvZsQ
w5H3vbUrHe9acai+9EvDeuN5il8AvrsX70/8n5v/HyfANjpu4dHMUJDY/il9ixuyfLrA8M6VYpOH
IkszXCznEKFoNaUOK8KfL/gb8Y7yPVMib7fJY7HUB/UQNVyfVHlonCeDBTGjUZWuxlj4b6Y1ifNU
lc6dUS5269Dzr4CPLvgqPtxqqNvmJGPpP/75A72rx3+dCfCBGEUtM0O8ItaHaZQVO2w07Yz5E+fx
rQoi/7WZaRoKMM+7VuvvWd/7+9D2sMXOI3EdQ3g7tV713XcIDUe9LDrQUxUgWkMk21E3wYUoIsqo
OPYeHJ6iQzd08V+GNr8ZbhPJaQpl2gg31D9G96LHeNl6ln3GppZuZ121B6OOaEakMAzqIfiMmLa9
CYsEyi80kX4bFIVxqZIgW3clg8QluWWGnAn4J4T6dtOItjkMIViD90XIw+l0++cbbS438tcbzUdG
6Cd8Jse+/x5n9dOAtnTSAsNd5J5VqjLyBbS96yMn3cdYGnZ0Kd2LdqBk88LJfRlBne3ScHghYYqj
1n83Kkh1mKbobxr6f05B+VwsQ6bCCcOns34dBGJSqXAGN855iHTySChrsE+cuHvQCswMjETrNh+T
TdKQBFMG0j8pZgdkBKEGuTK7WZ68ZXe1kSFuAlvq1w7vxoYcoGL7l/v3T9GmJzjOSD4jCmT1ccC9
KDaHELDcOX0fG7w3VuIprV5iascVnwwIBWEsR7vJvhRxkm7wE9K+W4ZEf/4k/1w0PG7U8q7wCNrq
o/6OjZyVTDBFe58SCigLbz7meWQ9YX4dLGOIP1/vN+JrtCKoilG+YRXyPqgNgHFgUeoz62yXQSLo
Tr3S4y/2ZZU4KL4892IgU+EILrWns89O8+er/0aP6QlmszwdlvCRyX9QycQY1ees4FUbAxOefCtp
k07Su+78jM5o259oW6eXXu7EYEuRfKVuXd+6kY9rusiN17Gs7j18/7dIXP52Z37zS5joHfgRbDRc
IOR/fXSbMipdMWh5jjOkmO+qs3fxElPI6gVmqv6L8OM3vwRrjkIpsOwXaAZ+vd5ENeWg33PPxF4l
B5dAKqRdcfkpz0pmA7mNWbIhqyfDAXFyHVf9TRzzT90JvTgTIeSyimAJ+PBTGI1JOErluefUcLsj
tofwUHhZ8VovWQNm4m7MadGlMjd87GevuLIm7177JJIm6SAPIflWf/Fp/e7h4APRuZMmykNTfvgF
bNyKlV1JeaYRJB+apAxRhtlJuKtQqXA6luq749CkjhpekGAyDl2dtnszigpiBixM9SbRVl8HEQ6v
47zM0P/88P7mB+MucatR6rJofNzcKsgVRmgr7+yY6dJIbRzmIl0+vCbL5C810/H1vQJ7X6/Gcabf
/ecP8BuFA5srEnPXROFNj+2DuqAdS8ePycI9e30y3elwSQ5KUmzCU3pRum17kYcAj0yCEw7xOGb7
VNIL/Mtz85s93mN4zwriWA4phx+FN8joSzmzqN/4bndCp1ww5BnbPfxfZmzGPD974wCTraGXwITL
GXdWfJvKtLuwy4hEmKxJoXtZ+ksXgniA6xADHDe7szQ4o9fktJMvqOg7/fnW/WZfoiLDIeTwuiDM
+PBoAQvieAJN+kYvaxxtEHXbWRY6nUoupe4yS+rcf2/T/9PW46v4tSl1+b396D3+32tQ5v7//w3K
F1/mL2mk2y8FhmQOC+10fPu//4eF99/+ZE/9Cz07ti6WYxIHEO7/25/syH8hObHQ2EgPJSKCy//n
T3bdf1F7o2WnAJHLy8Gf+29/siP+5UpcfbQZGXyg0XX+E3/yh2dpcZZYLqIX+p88SpTdvy7cRQRm
tG3JlykJdgM+PAbpN7OCTw+x0LAuwIe71zir4vgvz/AHwc2P6y4fXuEXULhZf71ujFEgGAKBVEQC
yhUMw3fApTjvD5k8/fR73PwoJH+29X7YC98vRTINZhLmDmhMP1QJ+cxEt2uJ6OurQZ0yu3v0wS3t
rHnGimAZN3++2gfB+4+rITr3JV5dXOT82j/7Q4aaw03SjphiVE9ZqkxYyZyxNxDR4101DMMaiALO
NFl++vOFf/M1qQDZ9Tk/YdBzlzv+UxUdD6a9ZBDyS3oEo0Zaiu+dzKdtnMzmVme6/Iuy/3fX85fd
Y7GdWRi2f71ew8A8ClImaHmU5SNcETI/N2Ez97cSHo2/g3vX/i1kfFnZfjopcHM5HiDYtXhgeXE+
7hlatgh9BrfZ9SD04YszGvdK82/Ct49XkVROwsF1hO6Nd+OjiJWKH4Bho4ad6y2RuVUbHeokkX/Z
gT++AVxFWXwhzCqSAu2jMyJytFHg0R0X2FNBWzgb46ekggK7wgYqjn9+OH53Mdz0HAyxBP/zKNNG
NGkCiQtGBBzkZTQ+hBbIDju2Xv58od/cO3y+Dr1V1JOcwT48hZWdFEUMsWVn+OqM26QBJuiPf3n0
fnsRx13WLZzNLFu/Pno80ZjCdUsIju282g4c6HAOvL8sG7+7ZZxKuVusiogCP1zEjoJMhsRk70xP
9vtqnkHT+eVlhrpv9+d7trwpPz3VSBaWApEjsIS3wHb+YQ2W1jRAN8zoxW0ZC/5lof3wxzEHLTuL
wCJPrcVv/+GPDxzCCKvI0x0eEo0jLBZBc2fLxGxvy5xwrMPY0kZZF3OQuNiyiVJ6pKEZjHd//o4f
9pnlY1CCLIeRpWBBwPPrT2ZAmfJmcHS7VgwpZVUZ1FATYmALRESkXnVQRWR/HnvoE//Zo/9+ZZZ9
C/yGCYbj49HEnSc7a+Yu2zGoyvYTc+PdlJCF1/Bw3f/nX5Jlg11+sTuZ72bdn5ZgJrWFjcaAWLGI
sCcj1M0rxWd3ZMI472cr7+7S2uv+ctL43Z1dXmnJOowH2PlgOAoSS0Dibogwjk2oV51q26cehu6x
kC1pMmNodURY9KX97T/8sqy/Euu1WBTb8DI+/KKBJcoiFVW+gy/UfjKkojMaFcWLzoZ6P+gOxZ2V
OU9/vuiHN992EU5w2uZQZdsc6ezl///5Dg+WowrfzHf1ZNLJb70h29hDbPd/eWs+vPw/rkOVhSaY
N59S69frRHHgD5qQPMLEw+DKTXvnprKUS6OcgPE/f6WPvx8IGkn3Bpcx95IndNlnf/5KEUlQaI/J
V2jX7ef4/Oe/vvRe+AM/LS8khHFUYDFGciURdPsflmS7cwippb2579uIhreY5uLUR6lAOY6hGHZy
2kMOphENUUyVicW0t/AQXLDAmsVqMENykTL498ABHJI0VTXF/mpMQv/ZaV2HCWqk5yU1SGNU6z03
DIkeJtaJ9ORavWD/604ZMPlwbXvjCGDP1mSo2X38WGFTVevKKPJDMpCCudZpY5+6udHuFSJiA9IB
cgNkljFN8NyQw5MKFTj+uLKiuyL1AWpo13gJxsm5NpPWfSXeQL2JXhS3eP46CI9MrF7i1A1bNC82
XFjQYG7DdJKUknWkQ0DfFWrbeCPbcjq0UanJQgrR1m5zmmyfeImD6043s95o12t7JCcpxEg52wuL
sHf8tbb78Oi22kWEZbYxUBqTUIIDeEH4s0bqK3wuGA23o1ePcu2aIbefM8LoHIp3yLXyjekr8zzr
OcpsoD5TYebZCocOSVBOaNWnhKV9iZZvXSxJXVdWxDeFYFkVMIbnMA50TsadyG5rJSsEOTUxIziT
mIJnpFMGh6CVob2qvQV62JD4TEuXdll3oBEF35E6pyTGbVD6PkhxaBYxmJWNP6FLX2UN4bYgsGUy
HgL+D5prfuvvMxuqPfVJnh1VaIChq2VrpLsh86q3AJPbmQGOIKZ5woZ0NNIqu6oAqNk3sISHG8QY
4LqHkFHkZRfPxcjKzwx8NUxNURwcrzPf5liWGugtGN5xsuzPlhkPQK0j2mQw65gbIU8tIiDEGO6q
DXAzwpzgsgNTTl1SppAA9AMRVZ5NsKpkVHTXp2lDhh1hVd+xrVUeCigP3GpE/fgSqLi0jqoMq+QG
gd54UTuZb+yZilHrWe6Yv1D0mfa+JBxZ75B4GvqQhQ60t2mIcrTWUvMJR3vA+6dnskjahZux6fQ0
oVPtajJo2pkk4zKVWb1pytoQ5BC6FmKBvO5ewduacKxpIhbr0e6ti0pakdpVZpeaUBA6ccvHSZiY
Ct1hFw06mmiDrk1Q6XImjqOpmVABsq7oioxKDue5oJWzhlIxfYaEX9FOCdWot05QtPoyDaa22htx
TS6FQdbpHrOC0pvcdHW5DRm85DsbRU1wBFLetohyZh3eki0SOJuJVsSJOzEl25Qq9YKMsiW6u+yI
bvUiN3swA9+FBVVoUZwCc+KRW7R47nouaYUDzvMHlhQ7UoBQifWBCUouWr8yGKhhuWx1jYYIoVbA
GcKx8Rc6mskdwu2KHJpZtOHXpgHnu8nrzHV2YCQsclsz4n32BM+3xb3vlB26vCptva0z90hcROuZ
wyZqwM6vokwNz7gZ1bx27ah7MpEZug8MYNVjHOMg2KV2Or0ZfutaZBmL1jlqkCYa9+hY6hWpIPo0
1sp1CcXG3x9Ahm2PociY2pZKNk+kZGfppsdh/xYHbmFvJjeTJM/HqexYuZA9rlXdOTAhu4qpkZfN
85ND5X9Z1IJIVrewIg/6HlJCeLsidHaDyMt2Xcg62zfTZERbty8n5GTScMKdX0Xd96EfDXMNtjC9
DiwXVbGrs/lbVRf8M8fq3MfKzM1u7ZUFj0ClbeI+lGqjL70flXe9iuFZm9Dy8XKVcFkuUrkQBEoC
xiYEm7IhcqfCUbhHXQ1hOQx8o0fjGOeclYkL9VfSJOR3NVd4lU8aJvAh90Yz2NIrQ+bIRFNk69SS
xbEd3h81ndeMLWdkFmHa9dbGAhcPHhLMfrfJojywtlbkBDfS0dlrn46kDUyKf1aLhKFFPacYA9Hz
tja7VOt+64Q01CXOM5580Hm+vyWIXfpg0ueq3/JbRPzvUxGTOt70JNZlQyfBO8Y9rGaTfUAezNpP
3T2CPhPTSonSBkuGJi5qnliP8hZS8qChoKZ5AipXjW6ALLsonqvGbcBKIAhfu11rQDPxaRX2bfwV
KOwbZ4WBOJRAnHO8Y6sCV8HenjMitUoqDGCA9R0zZIIIy0yQFUXpAoxpabKQdBxAfFUcarmz+L2v
NKUCn4nwxQuUO32198FNLx7r/hQgqLrsKMdYGMpt5/pfCgLtsFL42yLP3zBD4DcpkeDxk7+5nZ4/
DVb63fLULhKwi2LvU1Z3JZMy8Yw4f4OT7xku9oFR7p0bluVa1FqD9kmSKzJ9kQPPpAh6GTZnxG1Q
nuvLOmqmi2lJXSpjXq2JXW6tXAP+xNCenMXnI4kuh9NVrvHuNpcNMUqPqD6ijZPmNzhMwi3SmGCV
6gaTQh8zHiWvBHYwEXUkFehTMvE7dUW4M6p5OpqMxs/gsPvLYapmvdURC99aJ0v4qHB558m/qb/Z
tVm9SZ134zaBw37fgIk55WryVjrndIdKM5v2WppIp3HQvuq5tGa+O8/aCqq09WmGc37n5DZ1bOxP
9zEhopAkKxpeCV9kjydI7E2/SM5OjR3H0eZnPw3UJROn/gyHOA7X9Ffi57AKkYuZDB3ONbBmg3pq
yOP10LbOWy1zGiSQVQJx3+BnwhXvpKhPh376EriQ4yf3TnY46VMcFyA7NPk41qfWE6R36NG6g7/i
QjcJpvooe1vdqXiwkbJpuWGwNm0FtE8wpmIzj+xK+GlLeDwmeYVbhnHN14BSNlnTpA6mtZcustK5
b8TWTW3sOAX/YWzQVlmfbW2LSySthE4y0MgPtdK8DeWgbxiQW+Cy2/oaKZT9NUE6NDy2+TTYW7zo
hLsGXZkl60pgnZotPZ6mcf5WuqrbloPRXgV0ANBN5+5TH4r4DSmr+033XkvQZUph0UXl48j85Hb0
aIcsrwiPWyLwK/chpDua7zYqatF3R39wxHcvjD+P5KDfWgTvwSKYDpRH2dY0TOO7AQv7svSDeokP
fY68unnCqUwqY9eezJpRyipFzM8yFc7N9ZAWx4RwszXC6vq2bgdY5l4H7n4I/RwWtve9Hxlj1ROJ
6gHK123aqnmLTkxvUPfgCcEuiGDDdwjzxV+whVU37GOYdGuBPOsbVnkCESsCIE1RW1zYLO5kPBx8
MZ89g/C4FfJydardEuxxGEj5TUdTwTYKZAd/HGCOL3AEs36JKh62VKViJUHZ7ibZ+9thEEygLXs3
BMzSHCu2CGDPM1KwGnIePDArR6gcNnHX7lidgjnnlTWrcVcTx7HpO+lv0i5wkTBrYSEND+Taj8bH
oJPpp6rU+GTCyp9OtUBA6QcC4e8QFC82kPv7Fg3HpZcQpQozTN4kHQ6sguyWO5RgRE9ylIe0Hrcm
Od9Ut+d4hvKKiZOHKveG9NJhT1uppupOFaSzPVz7YSNnglLGyWZJcVteOcgD7sGAu5sSN7L1+n5a
852j3Uj2MKkOWlOvtKBktcrXiDcnArryrjjhvtdnisBm7ea5BsjuSn64HDYlxbWh1xMRtzcJetpH
p9KjvbLTuCbZWGbQjitk5AjbMJpO/VRt84wNfTfPVnimmzuTdmZPuVr5SY+y2yonVo3Wm08Dv9Iu
8s3IWFMEVrxHk9q1PVXgqikyWLTDbEXZ2pVGMEMxHiLOIQOqgcSlID9glnRfc7Ps44ucJFb7aEu2
0yt8CG1LRFvdD5d27km00uAxqFjMwt7S/q311qtL6g8vZcuLS8O8dyKDMCqPwnZVqygM14hu5wE1
v5jz3RzXWKywMlnTAhaGrMl36BKZtGdiRMpmO+WSYO2BYegiZSZbw/ea6F6itOxua+FU0IaMb1Ul
QPZMkG1t7Yu17lxjZ9tlzscI2wefGudbXfodsXTI+u8WqO22jLU4D07y0tmmQxxIeo7xGaHujkw2
acqytQo90tkGomS6VeNVpIyg8ezQhkc4asKOgms1hf74MqcdGjxkIcV+HKZ0N7LJZmuknAXnTSLI
85rzaxEbBqa+ZaGVNDyi0FTHIjKvijl5Cg2UYlGI1ruwk62k+DllUaWulKjDy94ouk8Ygrxi78xz
BzMuj0AbIzbs06Ygm0pW8RoFWqxvsCdXl3HnpFteHusGIytp5LLC2bBrRIiWkxn0Zexoee2OBEUY
bnPoDUq7OQkF3PA4DG84UYEmJrZ2RXumPpDQNeEuG7LknBCW1VS63NtqMl+hnU+Prp1GnEosTkcu
0tmF14+NiPVJbegDVTvuwCOzBlFDzofjAsMb4txu9tPcWQ1Y3O1VmEGj2vIuFEdKQ7W3m5qU2NIt
AQwm0WWTeK/WHPpkZPpXTjHl1mrM+jAl9yPuDyo2nooJ+XhsGv21F3jiBg9asdUIKtGAjl/lWOfn
ynTzM0Ps8Y0n65FOG6p30ptKLGMquuwHUnzxtIJSiPo7piNHNcTkv09lyL0lS0QczSKc1nFRvjBk
XfZNklvNzMNtFJnmfBso2kug12Y4KCi/DnbYyTU+iHJdFLn1RPEQ37dZB8G/QTU6riKjDatt0gTZ
sPf1GN57OQGhy4sdknsWwExcKvvP7IzkVxXI0j3WUiqpnAJDgU/PzPA8iiI4eo2sn4eqFtE6Gdvi
ATKE4LaSIrEGURd8Ihmqx0onA6SNKldyW5lAxiObtEO038aDWUxiXCGj9uJ1n+fNZujE8yKr/pSV
shnXQ9Z/mTQGo46yP0yJzsCDlGBRwBkdF/h6IeQN1c5DEhX35NEB2wmoLUs11oufjv1H5uIey/Tw
Le7j+IDQ/0kvVGGo+wGhu6Lq2UhThV6yoOb4VvnNYoCMYNRfNflYjQ+iaUhncXGf0gcuXojHdJ7a
0MdVYWOtQFwVeV/VOAWEuUli51ZzK8wWxIg77cJeIFtQRS5IQWZN3nhx+U0mhM1UZmhcESbs5Sc8
VsZtnS1nB2TY0wthRTnVOEXEdUBefb+nr1bk23yY3Ic4MjTHCqq7z8ILnU2ST9k3S+OJI5l+ehzc
XnyyzWqJcDeI80Mg4GcEMqLCQuhd9nthmPj65qTwCG9OiJytWptAcJsUvSiaiS1ThQVzvPPQtVXJ
bGyqwsCT68+RovjkdqCI1u2EC3bUlo+zgV9/ncfg/dFxWuPOcWfb2qR9D9526mT72HkhpT4aHnnS
WsknJ0oJjoq6Wvas2F7XbDG5uvye4VgUm37G5a7wPoQ7HpBsgImb51cWoZnGCvpPQc4l0IQvnU1F
uY6rprwJIJKPTIUsU1A8mWayyedp6jeDOYvXWLOob2C6SnSjA20UDEJdfp/4IqMIrYTV4eckZW0j
kQaHW1YP3MOq9vTdMCZgqSwk/YSxVj0kWnCk5nfDE2DyZ91itnW1quUKhG9EwG+aCXwfY59o6jvq
r01dO+WelkK6BFEmUmwzparvAXPiYRP0eUYYLP2mK6Sq3mUyTRyDk0Sxqnv4iW98e07NDZoc88bA
T0F8IwHmhDbVDUcJarmxvfTHENw/YYLMxOj1ciq0Eg4nUdA7ZNCkHFEQj8/2ukGjTP6e083PNGx6
Qv8G3WLQsDty4AJ37HcqxdDOv3MJxWMDn/fliACIk8wYUbk3viK7bJgjRh9IvpdIhIxpItr1bu3A
WAYA09b2AnGfwuKImQkEyUx2Qkf1aLqXJVRhnz6U6m5DtiqDRszIAc9hqR0JOFVZSg2aKeOiziaV
bFXTVtWqicrmPss00atyNOhUKTIFv/YL9WfVOTEHD1p/PR1tO4vdjV/K6iwSwaaJoo0VSdo+iSp1
TLdikyKlJDzZ7/PPGJNqFtCxz/v12Hfud7sK3efad8iX1JVPaKSZub3C9Fp27tq2xXTlYDQ04Xna
NUg+RRo2cZPhV/6i/F5GFqVm0OvwxbVa77u2x3mJ3SnGnW0QaLtOILdM+8lPIw5+k5YO+DwGglhJ
rLralnKgZ4s7pSVkAIZMvMPPaz/DosCJV0lDuAdZFw01IjJfnMDCoe+Qim66dNvabJcmGN2NoJrD
fktnqz+H0zR6a8PzR/LZfcPwNjX6E/rVbj7ihaIq4rUvcNXugZb69bHo6pBoeWrF24h4GvuIPiub
V2EfFXsXlSAO67GGTWqWRqpulJvYzdqguZVt8QAwk8K9uwRGWJEUq8yW02elYveB7+x/ir0JdlJt
2aFcj7HfNKei6/laCFMnNk5Vpc4FeU0pLKG0dZ5FHXGqbznGPkMUMvAuBdIi2Hfs5CcvsSb+VIi0
Aq+H2U4gbxLSXTLf6h5j0WCXkH5bOF8nDwHFtWfgor2i6rXrVQLp9NtodmZMAEGP22YAoedcthUt
ckzMbumNK5vWl7Mh31poojxq6wJrr80lAJaDfpgBuH+nSjW0txZ45zVZ08GozPomTCXolQsfiXzO
nonqcii3JDgR1rTqXcaI5F+n3Fa5hotSGuGhLN0MXXEPdWFaDymywxuPzRixFG13TtNVypHdEsBm
N9milNtO/pziielIKMOmQm2/KQTJGpuqETZOt1Ln+RMuPAyd5ZL6tA/Tulfrzh+zYMPIUJtrSV+v
IudNeP0mTeuOipvFmm/eYqTEaZ3F6qQRH5rrPl3C8zKmxUlwkaMQrrdBnYXjc1/V5kwWZeoldB45
am6wE9GhtowhibYEWvVwMJqgavyN4/RyH9mDXT61TjJQfyCKjnn8k8LCbirKiJiRIZoxi2A83NaV
WZVf2Ec6+wIiaPnWm2FNHIkXc06bBoOhCy1hBAy2DjnejxVVLco27YEGbFI7fKJ30ATXaeflFLvl
5JOkagsCMF3OPQSfp8zxaRP0Yf0tdTQeZUXipLutxtz2XwBqMEhNa1NTX7lOQRAS3yg6ySLpnpKE
9sgau50D85ltMd4YRtICW5im2T71eeCAIVHLaes8RwvGzgsDr6V35Tr3tlthEyMUY/zW9q64q7Cu
lKs+nuCaBFkwPlnAh50LHAMi3gfmSPq0k9C4YVGL1Mlw7VFt475X/Vr3IBNvurQM7+j74plZRaM2
jJ2oAovAsNALfZ4pQNRkspS+hYgUycxzgII+vHTc3uluHHoK6V6qwAA8YTgEblSF/C/KzmNHcmbd
ru+iOQ/ogmYgDdK78r4mRHcZkkEGXdDG09+V0rmQzgEE6aIn/4+ursqsJBmf2Xvt5Q9EBkC8XEp2
wMgMhcDWT2X4K6fBYeLMbCOG3RFxXKwwwgT+ZuQ6sU8gh1sYM0FYkPerC0rsyQnYhtu9BNZSe1WE
4zn18mpdJumsDg23ZE8SrGqqA3T1+ZeyO/c5Y8jpecin2Zs/8yptCBtqHHveoOuo6m2BA9/D/I2L
EJQV8W7ltwuddaHQWYg5Y5ZpXQOvrzZf7KNTtWZ/nj1F5mpRR+SOzRcgb9dhrmqb7Ad90TVcr/b0
E/g/RJP+EjpPxgccRPQIHAqTYgHd11WAK7EnwE7vXaNC0hZDKNkbp8aCuiLSTObHYOqLDWHscXvW
DrG3K20b7175jf9EDGdYrB1bDd9xiojpbNic5auFbNX7xhsnzl+Ypk8+zfAf4Wa1vFkyk/56NmSo
FWDyxnokzjF4JE3S4Z/1Oo4/Fg9K9D3j1Olpid02ODVR0JpzDGgpPYwLPeRlsDK/2JW9Xcd7HCpD
zbFSmokgIDD14q4t8vJpTsPR2WlvsTF9uwh64+tIiGYa4kUsk+GbGRkduOkyE+3njgEJ0Bbi+W6T
bEhp5bnSxrUoDXGuWWWEv9Zc3XdGJ90tdRjuOTAbhDuTGh1hQbCXYLoMBD1Za7RC4iP3cquhc6WV
3Tq42OxVRCvLPdnK5IvSZTgrOEoNQIgyXU5R12Xjbk797CltY07muLKpH61eMSVvLb/eaEN1uq3a
tHhptSSnBuZXR5Ey2ITnzFVWMs1xgEgVaNu+m3TWyzrNiNnGpeyIvN74QWJVZ56phXtLV8xWxGZU
23OjO94O0KH6tcluzzZRH4uSy5Iop13n2qPagABUzrFYZFnuxAB5dB1g4WvSFV+uxgMMOl5q0KTE
C1+8SlL0y34MZxTW+JzWc90CVArzvK2fqsEpp20H4Ij9x5J4A86qqTPr1q3Sd1VF19BrxZKajOrQ
Gc+I32mzQyYQPnAfUZS05YMuyaQT8jOeTeNsOvA7n0oN1C42cSfZFlKKzfUHGlSV3HRJPt2mmD+p
gbEL2ucegTTubt8EP8LYgrAh/l9uErsbekJEhzlcecZrbTIfQ3XqF3amG8/25r++MvLMIq9gh6YL
+6wADnDLT3P7gVkypIEemVtTFk7Zi4M1rrqNM/bW7AeKZc9HwvYm4aINtg6Tw3ATW9oc8r4MWOUn
tVgAGpnY2g5Kheml441QXXu+liuK4Q4ov8ia7ERCtqf2htwhCYcCT/d+xskOT8k4TP0nu6GD1pyJ
qHox2H+6k2IDzO6DMTvTHuYorDgt9PZDaV5qWPP2KZZ+NJ38hAb0aKKQ6jAl4qHbYsMcoq2OMCGd
rvtvRJ+S8agf1Ez7ZjvEsmpreDfbrCfbYyv8STurEZvxYSqn6sfWLmrGDDknuU5tJrFrNw1JH5BT
6sMkUirkjiDSS0L/TID0MvCJjRAR6gPpCj6jVEGRvavZ3RJXzug1BG7iL8W2JEHTWvOQs9+TNrly
5IvKpCfFqvvvEqdzscWpVzPQ0v21/mIKo7bQ3gPnJudwbHYoWMHsdJy9j24wVRG0Fiq3jbW0VYDd
0cviVR7zMOf0b7zpvhwbrkg8jq3zwa7Wfe4wPj16NgGdh8CIqFhrkP0WJ5YR9aaXheofOyoc9maJ
sn7MElT+gYQKcSyr1n2lKCnEpuRYVxv4sMmLX7tLseF3fW1ITcHD4cqkHta9l/jLNircJTkM84hF
uYSlr45M6WuGhREBD/pQcL29hWzfiZXWDJG2iDrgwfR2iXlWlU5WPOX4MFjxk341wT8IhOl2ZgpE
+QcHStI/CNj8l4RA8eYyYJlJ1/jNBf2c5ebzlaQmPqtidvrNtZhMjm3js0JoqSHHnQuYLHgSsovv
BsLYpm3p+voRvsuCH7spG0yZZQP4gn1j47G5DqbnwrGXaZ/ZvRCnzvKj5GChDowxM0y8RMqbBfib
BzxihzvTwyjnmKm5K1rc3juT0snfjiWZq5u4mDBfsiDxJMGzkLS2gzU7jFwXEdX4hysgu2XShftw
SHT72bQFUR5rVTGRgIrBQOcdSYD+nLMxHNb8HlnYy7C+GquHlli+RPpfcInls+HTIxanWFzLv4iA
e3YLcCu8XcoUX3McLDUTXejNiGVEooZ9DiDcO5JUFwZs9gUToK23TKCDKbDDv23kF5J9KRwgKBgK
SoMoZf0nJaq0PlQofuL1UjaD3I+cpO3JLS3G4ob8XXEyaebbn4mTaediZWIQCxO7BGK638ASew2N
y5D4gsB4njd+AwD4NcwUlQipwenclyvy3LS/nkJF/+W4uZrOmVlUvBrBfg07OFPQ6pq5dsfTXNDm
bcPBZNMh4EwbFUIb3/1JcNQCZci8olkJqI7ySE7wRNh1FMkvr5xYkGJOFkiV56ALzhPF2nchprLb
5C28xFXZdiJ8GIj2E0+wrqZytRBQSmbAHBQ/IxIJj3UEfdgJVpz703eW982CkxlMB/OmPaBSGYjf
ndtugIFlwmCdCzGdurlzh8fJHecPVn9ZuQVVREqkHseWEb6d+b+6KCzrlluqfNHzaL9kIpg+wz4n
gJzei7IW+sZfxEwgdCYvhOYwCaEeRvykVyRlO7EfwNCebUKySRYgHKzOVrnrzL9BJ68wOvIj9VGm
wp221cxe/EbSr/OFdYlFks2G/0kZxryhBlWmLow6KZyQ22BG52ZW7+Rl8J8WXR/S6y4iaxUAw5yx
iujawV4XYGbzrcMvPLgsoSWjHQQzh3BGL8pgcQgPFBSmbWaj3pxj+UUQrdM1AfSa519bGLDD7iAH
3HvCL7cNU3/yuDwXiRJw7H4dTV4q14HlehU1dchjmFyYNDzYaUq6MS0YB12etXN8QbUdOJu0gDp7
oGhO3hk0aKqCAlbYNkBQ+B0ITGqaRwux9D3ZHFswUBoTNbKuP1o5LWlmeHXalQVWsAMMOIl2OZTE
35qzzuqC4O+op5ywCCZlSbqMQKwXlxgftvUhkc+mTHwm9lNTn1NG7NcA8dF/jC0sd2vlx9WZT1/G
aytLObcLgEPfeaHBT9UONe1qbivTrMs8BlsRMq221lXOeHCdj1Tha1O2ildNNccIy/A5naXvUPdW
bp4gxR/418cM2hqR4hXLzHXpDs1d0NsmWIfoDyO+fVE6G0fCa4KpWLTh2uoi9vl4ptvLBKq73dhR
mX1hpp8V5fRQvIV6ocrvSk1sqZZsNdeyk+4NTBrri5i09gVtBBSpxC/KX8dHLbPr24hB3TQLPjIt
luUW81fs3iHBZQ7NywI4DiulWKEI0PnKFVZwP49UgBtis6fPgXGEu46onB77ZirFqg4jIpyX2nMb
yOZKwJmh4bkf0yq47dldvnIZo4uZ5EQKtJXObUpuekaTxSjLe/b9rnZYE3NJ8mjvJ1rsoK7uvbif
GVyV0bWkKRENrtrAHt8Tuv8aCEaT6uu+VN9lANxm9GEFF5gLdn+XB/7yhW1VPIRe4X20omRdI62E
4idmxnpXmLnxt2la/WGiGR6LaZiXtzGLxJ8p8NOfkBlotRJ171+SwYZb3ZSl+2jPYZndVU1rMToc
uLk2koHbF97DwiMF1+S0nKkKvgSEQuu+i73eWRUOaqiDL5PgNwJ7SQw7gMcd7t0GEZQZa8qwxc1v
gjlnUK95NBADqywnOQ05UPvPQHtk0NuJxJeXNgXeKllrNueqSPS0cloQTQ+tsezwboaDxddoXuMq
EQk2TwVnzL2wOAnNxik06MkGsx33qg9uljq+ETdRIXwbhQrsmhWqYoqMzvT5r8stPBKeHGIZRiXT
Nzt0XZF17Ej55DPWOeMZMrbHaAMgxD5I2u9x3SgmWzcCIAqegiqP164M3UsmSQfZLXHm3tfKsX9j
p+hjHqgL6cFuqusbXHpAGlIs7L9CFcULUE0e7wCa9DfH2YCawsLCsOr9aboGERunQm7Qy+4Zpppf
g5sQqffd+aVsL+Y6gf7Nc2nnX23U5sVWqawgc9yv52Jdqjj/y3qU2OBhGkBu1ykV8CosR8RXWTwv
5Ocubb9RwyRvWsRPEpmpXecv7hBkVAc6E2YfNlnqfqEuGIdtznzOvPEdFxDE9kybk9QhU08WI1Cj
zVQhy6nrSKFXAUGxgxgYiY1Vlv1CaqrSi3/gfTALHImkhocXhzOTfw137qRESqsBQbFrPWhHMX9W
2idpeGt1GTcE8z32b2xtsmEtbGb3yBSS4A0DnhIfMex4c9EFCTRoLUKyhiU6H9KRqol8IyhIOQFC
qK+etFv1Z52A49kUsD0ZGTfDNcRvsGR6YO0nio0dBktxMFxnICHy2So3GLkQrvoBiKcVhvAxIUkj
tUuK/gqoUOtRh9KpSTfN1tPCfLph5MsoDfhGSsH32ZahMYcxTu3udbRhmN1R4eDDkpxk6ksa8Hgn
1Tmiu7EIfM7ym6XMazagTlHPTUJnVkdmI9IxZb9ZlI27jejZo4uCtpseEOrV1cWC9sooRWgCnjG8
Wz3s6qFHNkipFGGmaQLbAkQVR3YKd4bCD+oQwVQphyRZuTz3duzppL8e+2nJBVWEVdWILAI+sq/M
b2V/AqiiNeC/eQInlHZz9UUtMna7bhbyo4XdXewGgLLdYeYCgduIVGTTs4JiYm/N3R/bVGlJcDkh
mtsJsY46xyTCKBRx08T0P/BnSA711E3vOUi44Wap3Ho4oPeDQ1JNJkFpOue17e6XwhbvkkT1X81V
rNYtJKt5A7mkvC4lR8I5+Vw1Ox6b87DjYWW15WPDrQglDFXttJkN5twLEbfyjct37vYJS5afkmzy
5Ayef0SbueiK0W9Jw3dMZABvhvcYRNxSSGrWEtAtQHafLvOPmtPI30BvCKN1hgA6szlEbJb+lmo4
P/KR6+TWB74k6WqT/g0hG8I3TxaswwlLy9MDEJ6IsSy54IjIIqmGv2KAm4x0yTQBWooMTh2Djmo8
QZALonSNsy3UB+M21zjxmaDs8AFVimIsYXzvK2HuK7e29H2b+U7FL5hRRppvk6zSqGDtqhBISEtU
Xc0GQGZjdn44hu9Z7iFRkAoxwK4tANAwiA6a8STKuFp2QVqH9a5nVKJO0EFldUh83s6mUUXJYW8V
cto486JjBnSDJMQhnZdYb2OxWMM+7DEMnJEVNvY6Mz2sXBUsFQIhd2B12afdFO+TGHnVBzZgKhj6
n6U7uIuyszPi7MrdZNAtGzYnOdnF7JfITkbtqKiNFiaeK5XRqN8Ndh94xLo0to3Qq+/0DSBSdJF8
1LY8z+5EnkiLRJbHDD7P6Ym7oXCebXe+LijhJdkUG0SvJm7TBBfHSmxSHDvT4kONOMyOrdUNzirg
RLcIdoxwQgFNjbj1cgZayqvek6BL23NNd8oAB8ZZ8dC4yZLTyXnMgGq3sdSb1oY5Pfr3VP+xJFvC
+6JJav1KTF/qXGJXLpgX42YGiuXUcDG/c9gnA7ETGQNxh3pMMaZ2J5+M5XSqqupBT7UzvA2pF7oV
9g8fpuAKF3Vvtg4ZofojYKxIkcfSnvhNXLElRHNDkcPVPzlO+D6hOgkoAps60RvApc3wzPVvj6C0
7DLuR6A/s6tufdwLJcTUEkGQlQ1LimiI8eO4iXOr644SjFl6WsoQNcfSNB0zCvb40Xedg7l8A6Zt
W0fi5K3xwfTdgnylTYrMuTMTURQoRLQZPuq+cNybxs4j4uhNHoK2RC6OSv6KJmcHXBbS9MuZxO60
KM5+nWoCC8a4hCuAMt5Kug1w8KzYNz4BiLdM2br6wspS5G9BiIzmnNeZXu4mXaPYq1Rcx9ejz70o
Y0On1ZAMjznYn3YVMCRFhBhLSVwpwKADDTCLw5wqDiVIh1jxSvK0xMqmK/oq+wbdIPShlmEbs18w
uj5NcD/yF+eB3OvQCg+UhmmIgkkgDUj2PXQ6f94nE9Vq8xTLnNHTUQ6yEtWBRYiruj+RndfckUWJ
anE5R42DNcCIsRseRtseXGZJQpVh/zoya/FYEalCNsuX0jXd345HW2D3JwDcWRvtprlnTMYBJvx0
4zkG7uwOdEfmIHvIF11uR7UECEGbJokpY7NWoAcgnDxteXq67AM5jdMOAmkpM7XoTT2Dwl/2WT+m
cb6dbE8Hj0mSZLJbseKMPH1EICbm+9JzbY6KkdcWP3lBnkyHjsUKRP6wTZmLQojswLDqaN/Xnnxt
i4E1cG6n9sPkGfWb44oh70VO4odjbfQpSdvoLYSy/Bkj0h1WDbLiZzlE8X62HdMdlGsVn07XijcC
A+J3koSzEUOMIgNq15F7yEisJwR6i5PIwcWS15BrK7bb/8td+l9y6///WfHvmp/qqe9+fvqbP82/
m/avP+/r/wgi/+fPv8Z0/4//+bWkYF//54rJ6peH4adbHn/0UPb/GZn9X/nLf/rnn5fm57//t68a
Fc31u6V5/W/Wehxu/3c//uVPrf/Vic+X/zMp3A7/ERCXFtgOnJqApIf/dOLjmv6HDYmCk8gntCsK
8Uj9Myncdf8hsFQTMkqeDWKLGMvZP534jvePmN08NjTgoVdzf/RfceL/q7XNwi4YXv84/2Y1a2or
jwExxUff3CF80fb/w1+Gk/RfHWD/+1v/mxe9yFLiKwerZBJUYWlwB0SMhIhEWHoKs+28zH2s41Lc
OtqObxwp8fvnFVBe11AMqNzkDDyY9vbsvBFMr7yGMIKN6bxlF8JQ3cGfb83KnoV/WnDL/tArLvfa
KRmr6CXK3vokjra2F493pu+b+0il04vXGjK7pqD7IC66fm0BnjxFbdT/GLwAmwlbQcqy32sepNXH
T1FvQIPYanpHbznfccYCdzRD8tGya4SsKBi/zTyVbbbvefGrQfQ95oHlrWvteE9CDO3fmKHpps77
SaOgsh2Sn9npEICkq/7gtoDdjGIXTwyF6I4KkS79PjO0rRFJsi4pg4uNgkr11tvohGyNI2izFCre
gdFk4IR44m/VxMM25pQG7z7k7VFaTr7VwaKIbsHTounsv2ejis2QzDlVBGeHH9fMd4kj8g8YqYND
a+kWC0TsMMXp/BvlSnmOSbpJN+XspT/4SKc/fmpUth7jmG1REc63V2wEy20kKbeSyfK6UOSboR12
t3HfJjcIhGBRw6q+C1o2m9iClvlrYm78MeQ+G/BemvtKJcWWHlM8Ip8PN3x87Lea3H0KZRYPrG9E
dIiXMaFXZ0O/cAgrppchlG7LXrZzbhXE01UtjacTqSMvSMC6d531zO/2hGQ4POSoYMGnOL3+da2l
YTxC/NIzgpPoBSYuAhi31AyE+ATTp2EQyT5xi+AwFi6zKtu3gOiPxbhT3CDP6HoC4hzU6N1Dphhu
8mam5jQej9WI7MKnIg+tVT1H+YG3IM+dV9iXgZax3BhRKn89NOyMQOrYdwJW0bXVigrykq0p+UW/
0RPP59h7f2RBtssB5B+GKGMuHvXTAyLPbpPGGSTxKhhWwRRpew0tNHkx9dKup4rGFYtndUBE4b9C
hUrv68HNP6VjshtBLs+dS4KDZsiqi8NcDu4uwfDNJAhp+UsQzNHfSeuhWvWUxRtAn81NuhTZ7yhy
f1MDDmIP2Bgbf1Zbh/fLMFvHpWe3nwwp+ifQTuhsyuBbaT97GDpw3E2m8j3TSdh0kWr/6jDzz1I2
CZoNgdC2K9uHMeaFKyuSeGaKHgZzbMXIQpuk2xHvTrQtnSMtAO/vO/I7fVQWy+0VNsC+XXVu6Gwa
FkTIBSpqUQJQwgY+I5wzucG6h6pTlZJ8z3z6XCiT322sTxcqDgA1oGtfcpv1JOt7dScjnDQ1ysu3
3q38l1gvKfR+M/wZEb46tAyB3gX8Zk6jSe0nwfV437rEU3hjqCz2Szkuo3ZsGBHDm65Z82xbwpKf
0oZjOqxm585flNeeGzDvvCjA/Y8W3qadKAfrBvke5PjRViP1VzXGPrttUeMboqW9J30mPHMp0Ec1
3F/B4s0PLnIePCVF7H04KkQ3h2bD5SeMCEdLkQxHviO3FJusj2Cx5pfEot+YvWF+HpqQD4+Z8boY
yzlYDYOZr0IU0N75EjEetgfoppgD26Lw3m1onu+pXzj7vJu1Wo1dJ44Dc6ndHGRYzUKlz/6swp1o
JoHgMStPobRYRudyeo/RVGxIYXR2zBGcYDUaazov1PQ8GuUwPva4/AmO6ieeckADnsxs28+LFzBl
gvzSoql3qCKRmIbHMmPQsIrscL6XqDAuOut4NWy10p9sseSvB6+835RgVbdWAhGJoMrZ2acElT3M
uUGcaZuoe0ScIjZt7qb7MZX6TjqWfsAXOx77YekP1WAg2A5Wfoe/SdyQOB3vAmsc31BIRqvFpM3y
4DkpAXsGDyNuwNmtbfSFjPUo+HWS7FjR+d1a1QkxmmlTN6tI1PKPcNyxY2KRIJcEV3+Xdz7qaFVJ
l806M6MfK68DVP/p0uxNXjT01KXsHkw8d8d29sXTLOfxMPpWdOnscoF16rtvfjsu+bqYVfkyFfZ4
MShRPgnHNjtWT+QSO4t3xwyKVcE0puYS8yB4IGD0qlfMux0fLZLKqXik+PjM88W7XcJigSuCxRBh
7Sh+A0vOO8y3xc6RKn5OqgCOgC/jq76lONsBguVNPPCYacZOfjVNNh17JoCA5qT6yGiIXtwp0Ce4
3TZWKKQNz1lRTPdZm+njqBfzF7mmtRkggd8Mc4VeGClCheMlxeTBkTedHVaae9/zZh7AeczNmhoU
anMHozTK3xwKp+3Ydu3TJML4b+a6PEy4nLIX5RfuhqR6huc8zNJLv9TjxW6V+Rl9HcYrO00Mmbth
vAF6Zm3sKRk/6tmzwJ4Td2pF/bKdkJ9i/8wJqrIkyzcwIiQAdMJGh4XFSiE+r6Y7JlwJZczUxLcQ
qEgqCkb7clUAHkdaAr4QQ4SrR4/ZD+hxzyZWxIqz4AP5I26b2CDbiwHCrQJ7wSLl40sFR+6ZeR+3
KnpoojznECtYsDZDdoymzj16Vlc+Tc3s3QR+7Z9Yp4a4S5aWCQAHD76wrEd2gEljG6aVA1HWS7B2
qiB71yO1rTeR20p/g+WZh0xVnJ1q8hLcsU38KHpPPvijUz3zbG73yAUQls/Q8bF2LpibEydGVMiS
Alq6qGv7nLDTuhF26J00psxLuLCWTiw2ytRDKIyTvo9vErCia2T78BBCUSd3biLkSWjZf6H5QJkQ
5dsWRmOOqbHA1RMPwVs2y/ELBrV3k2jfvxiqXKxgJQ23Gh3PUAMl8wGpBTsxV/2gymZbkgzE8RUF
3RP/5DEu5JiumX7XTDKi+BETu7z25qSMNUAh8E2ru7ZT4WkhfgxrjGDLifc2+PRTglaGuWcBBRue
rSwjJYAAunsrVCDhGAX2mRvX7KtUAsnPluzUy9j5rSEdIRarY1g5xE2GyOi64TIGIX61ABXBB8l8
EvJAHe0Qt5D2kS7pTVmGySEs2bqzffBuZifWxz4bNeH2aSjXMFsnFv/BAgOZUW55IrXN4n4bEIYj
cIdL4HfOK9mV0cXrnPmxlZN3LBrtvwkSldATu80DWiNxiGus03vR2NYbc9qeksMazB6pVbzPeHbc
z1jQHlVcFjvkJGO24ppun0QWpJvaz/CONRovmWhaP8WcJ8tN0vg96TzB+KefHEAearztKDH2PMGS
o0GtPFFIev4OaYJz5BGdvM2OPb2CoouebR2nz1My5ReQxf0nk992OwWVOCJjxpdbNMFPEo0UJb5+
gxKwNQ3mrZp5y6bJy0SsKTTDx1yTogMLujpFec9EE00NWTwkMEEtHKzbSHA7bFMXxvSoRbLGnzG8
SAPEYK0zRb4nOKeH3EuKL1G46R/0JS2yH8LcGBO75gGrqdpOSHlvI7eKfwujWsjxTHdnlF+KiZ4I
eoJlPItZXThx2q/qTAWnPkFMt4LnwFggqKZlh8x+fCWDqn61a3SYUAwR0tPS4XM2kWy+OitIbsp2
Iba36wL2Gzpxl4PLTOLeVK26QJYsUTWNbPPqXo/VVjl9tY4x1R6qnOXJOlELdkfUnAczDN1mqGR0
y0pxOrOOD5i5IAnbZ27iJDjmMGUn7Cc8Ju9Z8BzV0XhuKhGdm+76jsJWhWtnod1Bpp7+RW7V3YM2
xBQzz8G3LAf/KQOFfpgVq8FV4WW1tQXzrR5AJ+S3hW8Ic08klxOsjddlSblVvakKn6mrsP3hy7mp
Mhe2WYkm8jINbNmq0WXijE1lJNWHnBDslTUib4+SeOtGbE/5Kdr+hl4RrVtrbO1VCFprt0xGXRq2
wHvLqciZQZAcrKvEBNt48MyzE+fpURNxci8WlFJx7tYPnZqAccQRw73JnmC+Jx1Qy7FlwjsOuj0B
dQkPVtbnZ3J0YHmEbm0dks6pn0tjYZqkTVvXQqaX2MKJ6Y6W+xsOud7Xgde+541APdbD42iKxP0m
TYL70K/E7ZRmBCDy2FzMdpwbdQmLedpj7hresiibOaq7FLeeG953g26ecLPkqEn7Fni0J8j38+HF
8lxMv91aeq+ucSTcnMVdHLqQOQPoT/ZKRgggducIpE6FrqiHNpvEW90JYL+aBeKK5G+isKTr3QxS
x3sfjMIax/hSrbWJ090gBS2oZzvX9XzvvTtOS5QSecrdmi3aguYoxEWWjMUHe9j6la0/B5z0bW/l
+Bjh6kCgO6SoE7iL7Ajjigp/kGsTB9TYxZqhYnVrUsecMV3bfMozUnzpToyksXA8o0bEkELfKvYG
Nttvg9KnX81XpWHM0uDNxd9JUFDcsVteRPXckTh5HOIkfklqN6Qrlf2ybiOURzwerioBJIAJI2gx
sKnEG4HCKXDuF22HX6yUsY8VDsZxQaV7CwsAa9MUNOq+1Ox5U2x6ExLlZSW4kii4Z9W/eiqP/qas
vbpzv5Dwsx7RlDHUToM/MEFLwo8c9x4ad/hc9ZL9BcLXaFPwKq7WXB7p2iTDJXeLArFGT2FBfCsf
SG/SG5eMBYjtgbiIIaSQ5izfFDLObyFCBR8gCeQfpy5xxhYieASNlW4mRdw5G65UHD0dlfcQ/+19
wQ7qO3KUt2tcyoxVVI3vAysw5ZmB0XTXewQUQZlAheAmpNKl7Q35TOENij37tmEyuNOTCe9cYXFV
FKR73S3ewCK3A2lCfqbzApS228/sp4HFDPqJwCH7gr53RnVey3ZtkYxzM7lddXJDZMgE1rjlVMDT
l3CfXK5TeRQ1lg7RzfFPiJ7xE58+wmejTYrec/Sek1hr4mdU8QRMBW+AiPG2CGfcGXZTrx6O+1+w
OHrfp2F2u5CbsIbohB46Eupzgs3P0UPtv7J0o84BJ/wmYji+ph4oL+y4JOSDbEKdZGIQ8aMysHYI
7ZlpAkZa74VhNdai4uzyUvb+bA+7OI+9V2ZMxEvlqXWgcH5mC2Geoqr1AdcMeleNVXtT8fy7HurD
ruuoFzl9wuY4xsQBppSV28V44zpFAHWLlJujEKgGPhbZfYQCMMTW79zhI2Muu8qhr7wzbaBdrfrr
tR/NgBjasHofdPJEMN+IP8pZbki4oevjzJPUXlV90IGFo44EOmYoAWkHrBsdy/wNw+JF20W9tbzZ
yXZ9MFgPgFusm7rWzdvoOfpHWpX/nRXXF92OGs9VbSc7m7Nqu2BhW9v4Fxh2A6JcmsXQnMSn2dEZ
OlAeGVQF1/ftq7E5XzdUnAVxecBNZd0IlAJElFQxHAWDBHRx6+CT3UyC/gBnIKhy0gXHjhx7Np27
lCDW274Nyr2Uw3Cj1Vjejky054032Xg0E7s2O4OnS6/QkLHqjuy2udesQNEtqUgfqEycE/04BRdO
afXUe0X6kRU1A562HzfcVNVjOYbxd4i7g60mgtYL5hkWiF0Dv5ipnEdy6VhG/PuW9itk233HhtDd
U+MhVijCdms3zlt6VQqKrqnQb/UjeN0KfSxKizndzYygHI6TxT05i0/JVNQ48ymQ6/bRU43Y4yXB
2q8p+sRa9/xanRn74a5l3+2ulO8SM0mXw7PQ9TkON/0UyoOWoBGgcs17uwp5MEsadMAHqcvR3MPG
m6/wiOtzTierHDPbPZ1rfI67rELUYlfNjhF/d+v1VnDpWT7YlF7etIWeMWwomkqW18hMglXU5JDn
iIoO1Ak8g/Pb5EX5Bg8Fa0ueFla/6qA4/QQhu9sVAK32htzO6N4bdO5s5qxX5jtMzHI/yjCodzwA
0ESSOkE/M+YT4aheGHAtyVykj0PoMMNxjSBaD9ZIxWyw9l/9spmOFUqwq8AZRkbwH9Sd147saJpd
X0UPIA7ozY2AoQvvI+0NkZbeez69VtR0Y7pLrR61riTgoICqOpmREUn+/MzeaxMZ9RIG7ColNkI7
TUrzLRCsiKzDCDdMVVvDsarxSllE3YJNX2Jt8AueH8jSEDG+xAMaDRRJJN84oVZ0flEHmmRbbaE/
KSpHxDlghb/KYW7vmTgYudcp7LlzdLCXdGDr2+tj+60u7bhD8vYwtLYN6UBGpxW+rg/j06T1gkMb
qT6Ngi58m3hfVzqbvIOeExRmU4CRFUvO1MpQ8/LUEYX9VuDtBZ8iCg+Feb5cKkkdLpowhFvx4dOh
fjeJeCInZHLUQh2udVjGP7mMmT1djFS2ZZ0gKatadLdJBdbsMTjfD0TSsIjIUzFqfBwlvs0A/wyu
8uUWVW2H1CAmvScrBOG35oDL0B9bxVabjNS3cu78PGXr3c0UtLjh6AJlIrF3pVgKxxR9wgYYQIlM
s2UtPIfa8m5OEfedwbAPlbPwIMTjVJYZwyLymMnzAycV3NielW89uIcfRpTGq64O4brLiuZ76QX1
ICLUfV/ChdwbEmVXhji+atKCTHZIlHpP2rb6XsrtfGUlAFTM6HNlS9p69gLwqF+BxUrZoaNdixNF
ouuu2rB9CpKaTXaR1eUJtX7zperIR9E5yt0JS0fmigE1qb0MsQo9qiw5QmXzGT8uELPUUA+jIGve
IKYgGOZ4nbbhKUCEQb5X5hK6s5bYTHRR8Cp3Mdzskpg8YzSHW4D2idQ77HR2OYgMuSqcmV7cokAT
q8x8YXYeqpxcObtD00TtjPKgNF9JDVx+h1Ganua86Lf6pFVsCZuiW4VWyeWr8VDbyuJIPC/zvuWj
b0KOHDVH52kRzMeVmajZgTmp9kUmM0V12Y+Bi4cR67wkBfiADWuV6NNSryTUp7OT8z48nH5J+YhD
I2FW5SRwBBEikE0gSAZHgjiQnYArg9MVJ51fD2r4Bhkxf2uMcLnJjGGuFlcbw4kiPMSRhfSG0dBq
7ARhVdH59HYi0RPQOdHM1DOkoz6aosxedKO/94aY4EUS9C3RIgPjMnAZqPURbM0Yce/awukXhjqu
uopQhFgdZi8TiQRo66m7zBjqHfLFkF8NdewUTSGzLE4MLyPt9QIiAcpGtAgkf6ikLjUSvU8w9Ns8
LcrjyFT0JRG7nnq4F4pNmqA4pEiNnnHyK6ccp3Xjd6XU+Doqr9bO5lL9QItRr+Eiz16qdoQ/EdXo
alHbYPD4w6VXAF+31T6pXT6wfC0tA44zNcB1OcbZUcwClIthjxJeVvUjm+BmHbZj7PFAUPcoZRtM
pLP4nGkiy2AzZKcbIAvyG1Ynu2zK80tWdtgYojSkF1bw00hmmcDPEczPbKYbdSTdbOsVFOxkRQRp
94Ms1zx0UW8kLiqtEAMzZ9zHGGUEORZFIr1m0mDeiwaSy7Yo2ShvcKzpoqNnRozEWDT159kwxn2O
W28jReOwF1o1ExwVWZT62hYj4v16gGTjS3I5FhvGSsPTMggiKYl6ex9EEj1gcKfE7qK2Z881oM6J
PKp7fcDlqEgfOGj7ZyaVMPziOdgn4CpeEj3QDs2gRkyi8VJ4IkgB5vQLwjfbUEzsk3OUGKbfmUS4
PTqmzsJdFmdrrPaUzDx2hNa18LPekl4CC6NKXSC4etuNd5CY0hHYvPBeqArKk7pbGDTqtTpa7NeU
cs2p3Pec70vz0ky5NuJokPkbKA0llfwphh+eoFXpvVSbQHJUTtqvLpgH0e5QjEc0Lm2pgSYEwML5
pUArGtj3cZLgg86dSYcXA9U6sC4FILPMn8tGGdacZcGqJOks3PF3q/FjVqU8eNeg3Q3rtkV6jWJF
WOhwubIs4sVirFIc25neNJ6eP05rddTyj5jgt+YYCaSrryJrkdHURh17jqXQDQIkDIloUyAd04/Q
CBiL6ODaytPMhiZNtRbF2qC3JW1cSIUa+WzVjtOmi81cceqS88WQiOXyTXx+19ykTPX41mWNQsRQ
mXKaYSOtyK1N/F5kj+SEhSCtRJGbZBFAZhEHN0frBJ3v5MNhb8BwDUq2Zl6YX8vEapwgi4SnOJaF
k5Tio3AoucuXwjCTZYdVqLo2VZZ8L5hcVlhhmzMxx2QQ0QmsSLSDw4cgDA7fPBrTThPkBolOmSy/
eULYkg3pqmNS3Ec4ZRSsu3ZFLDb4Cb2lUcowSD1pYZEbXjMthkhmJDTReVmeCAPLMOoklYEJHP/D
2hhxdLGxivtdJk/DPX7kbEZio29E+Cya34ZDZysZxdUsatTfUdetTNIUD+gsZBKB8K+iuWn8RAYI
iEHPSnZ4dOoXnFDLhvu2OFZGGK1BKWUXFq7hNrJqhjLo3dV7lRXqby/m+Vs3Do+AUl3DhqUwknIe
4c81J0otg2KocX5kU5JgbJCbn45TkhA7y0IuNkvtLZbkxMNzRfL8okEGz7TulmN7wBPUq4IN/6O/
NXMfX0EdzQ5j3/IqR5O047bCyG5G+SHU69xRiIW5Z4AXIFel+r5V5HkzaQsLummQnTRdMl+MMNcM
VaX9ajgijlZYzOw6FoX9WxyyqkgWs36eQYxA767T7SAqMhyBmflOl5InHqfF+NzFudnZ8VAnG0RL
D2hEoX+gGjTQ0mWt5E+wDc6x0ta6x50ivHRpgLw5qPsI7lsYDr4iAkAaSjVh7jGqz2HXEALags07
waWIDqb8YBSRjK2wQNTrI/AIOghcCoJXGBlMLexhoWJ3isZOXyTYFsNPv597dNNGgXDXzCGV2KjZ
RG8Y+8VBihC5DwH2G45uhNNtmQ3vJFSlpsf6x9ySKx82SAL7jE2/Js36CT2pBPVCqKXvppBKF9jV
ckf7OwjeH+qRf0lIcy9z/vxZG/O30pj/sfopjx/5T/vnv/T/ooDmgWr+3wtoDh9fH+V/u/07gO+f
/8yzeHzNX1Q0yF50UNMQpxVJUY0HsHj8aTtCL/g/GrZc3TBEEdS4wtf8p4pGRinDylBUGP/JKlKU
v6hoENhIog79WFIUXde5h/4VFc0fchkQfmFZPHI3/qJ1QbHzJ61LmJKLXFv1sDMG1QusY1oqT+xt
xvBh6qYp8ZhxvfSDP+66Yv/Y4v7NZ3T+jxf425CJPzDi/+h1/4TBRnvXdlDMhx1ZZQuoY+kmjuWx
CJ+kyFyLteyctK75CLLK1UPdbQ0imMsty95evdbdmrPGAebj6MsPqauoPwvPmrGv6qcRmvKIVMew
iGxMyep1qJN2D5ToPH3+859d/iMe6R/98H9i3BtWP+RJGA27NN5M4k+ifWbxO7WeOmdOUrxpzMWq
r0L6RW8yfEn6OgrdZTyLyUxq8NGazyOPHyM7Cm/xJ//2GFyUC3LgvSTvD52wrfMbc5LUomDJfRnK
QGCPrDVaVk/b8r3+TRndPQZ1G+Ys6+JQvLfsQ2zVhzLjNyvIfp7mVm7r9d7kLi7G8j2DHDv04Ei6
sSM4iZt6xUmwP1nu2q1HVHy0T/byjDjaK4MXUn8cQ/bl7C6Px4lnaL0JpDe9OmbZUzFtUe0aylOK
hGkUvTF7IQgZNCXHUoGVDUdn77TDCXupGfoDxuZs+94yh93ieNIeIgsbOYHiIH/WmW2V/AHECmMg
OHYzeL2JRF67Vi7pfIJ9UXLu6eusufOCA0qPBm9RqzuQlxK01ziKELZ2z3WxZSWsaGupWuu0R+p6
Gs51fzJDDsCVOGyU4VsvZ1cW7H5Y56A8HzRP3HvzNRrZOyROyexnjUex+ozc/gm0hJZeo+UATxsk
CqMQL7Nc1D5kkJR25aHd7Z5pHPWWRn921eZkPZa9vrQtIxa6WH0YKMVvo67b8mgPH+qX+NVzqtNA
oVQmVttmowxuDcE7yxpHuk4GnGIIUVDevtg+mp8E4L4Vq5YPttU3wrQeb/HrJHd+bUkvo84TJDy2
wWpu72yFHIwlYBJrNwBsk/JrFw5xD68AckeASOKDzFrMrM0q01w+p8ibDCpXIJ0UMG6UrRVjxxZU
eV74h+VRTOWweDfx/NwjRFZSArO3nfXcDn7ty/7gtRvFY8n3ZK3lreZbvuaLnuU+YF7qKv0s4v8C
0i89KO7/yx2msm/iv/8N3X1iVBp1ptXvhFt2Drb1VlpHJ+WoHZRtcZyOxbY4SOf8v8jFkx7M/3/0
an/KAqAXICwj5dWKff9cH5vzdCvfYQ+sNC85Nsf8bb4VXnMwj+X/7Ss+6PZ/8/6ASMNnwDG7k07i
Ntjqz8umXkWn9KDvzZO2pXPb62v5xTwq939+aAFv+ftoi7/KGi3r8Vn/zWsOUH2lSdL6nXKqawcz
PBIKuFDSi3WMt9NG32b3iYU7G+zneStt6rXuLX665hbYNn6/5b/5jats2m2xt77A/O2bc3eq/HhX
nGPACmRmt+soOOCSmsC4Q2yB2OeyuVZHX8a2JXthykTYiUV8xM6DrJF7oNBZiDD3kA/IivpPCYzo
JZ5c5g7A5+rZZeqQeJKHI9zANeHsj6V/Ac2B2qOfQcg72mu1l1eo2etp3w0XsaHf96tupYEsRtRx
tMZd0O6RJrNpy2p7/p2ZlPK2nxESzr8TwjxmBcxYfxHJMZfKV/lFZCJkPyQeH/W1Plq7e7vC0kSX
jaeXwXF66NZ0NVCb+1diqeczZM7AfwirNKxW23DDC5wYXDHc89hAmC6TVsi10JlUjhJ8SN26D31T
XtX5tq9/LE7fsvq1gPJ/kT7dsUcrfkPmosbaTNbTl3wYd8JbKjgaEBL4biu2uHA/ekDmP+InzOEN
IiUI1pnbfIWfy9to2OjJJkrrz+ksXtDVcWjtpvR96Bm3uI0CtQnmnQvOtWEVna1FUOkB2DePC6Jl
a2gvX/ERD+46XNfPSn2x1MdzBGkoLeW63c07WALjC0ufq3jJNtFdee291MZDwS2ZHcp17zTcRJ37
zeje1X0c/SfrzKcvjRyPvtU5Ye0MXCuyW3H24h7ZKG7mp6tiTQfuLbbqLL58GRl3OaaH+MdLj2i9
RafaQwTxrZP4G513oZvYjRO7/KLskZdPHJRXr7WHA/9Zz7j4bMkl/l31xgMPvY3hBT4UjC1vsdog
XMMJyMXv8uSGavcyn6Rj+N6mq866hPAT5+eW+yC8F/Q7ZcbmXnfm4lP8sXb1tXpr3rgIav6knpqs
msVt2jXWW5WBnaN5TW7Tif6KzDq8+Cnb6UB6zGGDraK7k+7gRCcMwHb5BNaIL+Ub6IXD/kW6ivPN
ZOJ9Ec8mE4Diqpm+chU3wqX5SI7apX6VLvPJ3AseJ7Sn7GWvdhBjup2duIt91x2YUlfhFXnb/vFh
Cg6b9+17t7H429iBnMIt/MhPD+hE7DdgUH5/1/1uFXloqfy3yfmaPNOf9+k3Y4/4rfuIz9kxuPWv
6MFY7WsIRM7pFufr47vhnN8uW55ZLlY5Eqg/UmXVxW5CPkDtMqpuR0/6hHhYuBiQdVvVd+Sq2NWs
svXh9nTUhfLC1ucr193EMxhzmEo1Z1u25Rc+SwyGA9/4EcpX8cEf3Jn66FApOhJoO+Quut/eqoOO
RW5eMYfLXWFV7rkTmZ7jzvaqiP57D63/GF5i4bl8hy27Hxh2gijN3fF3JBrD2sxc+DIk8hWhuSKJ
Coo/WT7GDK110nf8tWtUS35CtaRvpBfpRVmrXrdRNdtcZe0GmeCR0fKxPmJFehZ2y3m8DF+yZuOc
ayOnqV3uSDa1EVcyO0hMoV8w7vKLrDNYhEFkF9Gqhl6cbWLRgQofQ6609ma661lE9W47XTRl3bS7
pTvLhAKISIpbG0yPkbnyAuHwOKFeWk2SN07b6qW4pbtw12Gc3JbVsyy9Vcanlb7rwovxGi7pG9vl
NRvJIIbICSO9vYfzL5zLIvGSp+ySTd29LbJPNh1eB50f0QgiYn6OdXKYyFz+tCJ70k2P7QVDD2gF
0bfwOtxhEr4MWZU7ZV0/xuN7AwliJeNtlB+8OX7xqV3/5D/mm3GVz+J5PuXLZPfUe5h8v7qP8K27
DpfwtYYrMnYrhnOePNUokuCkUBPKXl/X66xzgvg9zFZawSKLMr9C7OtgbFWbTZSCEXFjSqjmivPO
6W7mT/eN35aqmUEiYd/9sTupb/qNIqefX1VB34DzZ90lQ0iHrcQZAd5m/ojj0zCswmFjycRU+Oq1
/AZ7NiBLZq1zM5/F4TNtv2dpI7zmz92rehG54gbNrsk5oLjFUmh9YkdXWPHz+TwCDnKniuC0Py+9
H6CKrnA78xlSfeIDNYZpX1EK44I6WO23YjmYVUFhVyMOWnyQm+ipykDyI/bpXlTXOICHXGY75tjm
kNWcmhQy65pLfhHslO5cS36FcQ6lieg1O6pntpj6HszKqb4FPqqk6Bn0PrqbDN1y7xSzU80uq4iu
otSD1wPTkxGhG8K6HHYEMIEVHVVvYqKac4UxPH/j6cZbC/aqa12Cr/D7IciGPkYKzXnO33R2UFHv
Z7MjzJuByPuZGtelyhzDlagwBgUhhubPRgFHk4G+S7ou1kXrdtjCOOf4nSa/8LvSs7xnts61V62j
5kNRdlmwz9VP5MUBDaC2YZZBbyc1T3GD+Q7QoDWuU3QiAPbxQE6kariatFNwCWafEv5nXebxrOfA
gp0ofc4ZpusTSRN3HpsGBUznE5f+zNl4waTRctcLO6U/av0xvahefE0/tFP1qpTvGcg7u3yJb+VJ
eQqW0Ja6Z1aA5aZ1p6v0fuZM8jqneordsvaqmk4LbnWERROMSeqxiNFCB+8ntivYLubYIXSE3TOS
ZPCCX2wXSpItDoMjbmaeeis8kWcQP9m8nj/D8iLfNGzVkE+AQoDbu/c3UhoQ0Jgv0kG812e0M9Xi
sNGn65iA7c72dBm/lJljwuaiq2NvyDZoDRqn97kg06/Se+wWHfXFuJt+e84I51jhNMawgTMuvXXv
Jjtb0WeLZFU7Q7031Q5IG0owtpGsZ9t1ss7d+lPF8PsEPsnc9bfikv0I8PgOXOFsYh/cd5Rwn/Fv
sgdEgqCF3fBTtE9fgiNYAkFhCuVI4ZqF6/Jdv1jUZIg5qkdhI8uQ89FekVFiMyVvfPHKr9l8LFuc
/47eG1ZSkA67OEhGlPOzLfbKWjeTi/DKtP0JiTlPgBSULtpD+GvHpD0I5C8F24Z2qW2f5cklk6Ly
R2HAlliQf+GK4riqcPKqwptUf/RZ5o19fshQhtJOW9Ir7DhvKn//KL//pbHY/5m/7PiB7/e3/P9i
MIYn658MxkpiWLL44+/nYnzJX+di1r/hW5UfUex/nX79x1yMBFhDVUjeUmRJZgKmM5v6y1xMY/il
WsRES7rxF9/ZX8ZiqvRvmskYy2SiZuEMVo1/ZSzGRvJPkWa8uqgTmKbjw+GnIKXu77umoBMQColG
fojUCKSBoRIw4UDbAUVXi2k7HlpCT2LF1auabebzRNY3Uxdwn+wBWlMWqqcErJv4o0eSaZ7wf8Pl
7/V5/GSRnhsfqRWU4hq5i6p/sDweJbusFXJlE0y1yxYPe9WfweSkBbZitXFbyH3cIF0WoNNLxBET
EGqHEEVMI6EkSxXyrFAw6S2aTCG+Z62mOEB2xvzetuBOzjqWkXwvWGp2RS+ii+QWLWyJwyJtL9D1
1GfANomwnS0tKdFbJEoOTHHq2zXBAhpj7VTIKfl6mA+KZBdjm8cHKWyA0+qsJ9mqWjCvatwaE/3J
1CfhjfBEVgz2CLTlW69wBsiJBGER0hgjEVajA0d9NJLHNUgZLpui6IpDC4uJnmXQSgX2AQoWSA4w
ifQdq2sRA15S5t0ra2TZOBJmE0cbudHKdh1Kldx+M6Oswg1GfkI9hH7M3sOlYiudxsJ4kkqFisss
IyN+gixdurmoQb2TTdy3ujq2q15roajnHTTJJZHV+yh2Ru3jwEN/r2bZhnk6exYz1CpYBngOCtlJ
glGAGKrBQ/iJ0bhRJxVqMbkFwTudHeYtjDViBWSUJXpsaiYXRVNb/iPg4Rh2PSK/nJmxskfEkeDa
niIiSbwK99tjrAYHmuM5ZoEQACVoQDWUBcQ7F02K1l7wZFTBVsWszM63loW1MSX0TGNJzcWVR/Oe
PWQfsjGlau1hxBf6W46wcV71phFTk4O5LpuzZlYhaictVx8XSzdgzXWheJB/h8oxXyixWrMdu2Nm
5lL6UitIRx2zDqApm6oum2sz0iNLhCfQm+Y34K9UJRYhmWaNzietZnsYiZLEncHKB5tKrhkuPqpu
5Hw3u/0iDaP6JnElKC8jkkxWtUWTY/YaJrTWTKmkWCtQ4qay8oQMSaTIBcKtu1ZgUMxqQxHkG9Ra
Y3QGkqAQ2JamjQDofMg17AZFKE3vqoKalW0wqWm3rs95OM+FSeiGpYdBCHxbRUI8istkrK0gZmOM
DB6s8aTJMVW3WMCIR7hfjc6A5B/ZhrI0gvTamD3eUBJcLPpZiXc+u1MGNppfuZypyUE0GoRLZIaF
5py7xFhDLNSRrgsQYSoUE5GraurUEP1bwFUn+SftW1WBSzlxFNhR2WrWizWIFv4x7C/x/GNEU6l9
doY6snaEH5yKkp00KcQtW6wHrSOwuKy058pkrQr4ebbMlGY61QPjEOG/EEwgycBi/Sp/SGy3cf/g
7G57wdBztrzs+rWbvsTmtJrmsVHeK2Wmm1EshGGOAW1Xvwewq2hFpA40cZdbQ/Y0oI8CHloobexl
aODhaC1dcA1EjVpAlQM1xzohIlUMFERHOwu4MT3irMW0kopgWOewBMnjjAkxeCA6Mb12syogeImE
HPUjfkOnBQpQMwdW1XsuFCZ3TxEnFNWxqKF0N9pYedXNcuZg1OKmXvUzzqtXshOEEui8qNLHBNX8
qhOhEa/qCQ/dvS7nmRIVneBok+ukvuYl6PB6kqaNmkZWswtS0nDaqYXNqgCj2ZN/hNwsqel9ijAO
tZVeQp5ObdI9hZpCIR6uAJTK1zoMl6NSxoUt4SfbaZk6nFqrRG32WJ6fVESb9P+MFshPiMk17CUK
66jCWceeXXgLF6F7S1taAOApisXkoTGU9Tjq5rcINZN2mK+1RaRyFJNtsdVHiblChSTflKrgBDAT
rQJCxfDZnI2Qci1j8QAyvvbiaUkvozTmP6TMLK+BFKO6BSw6Vz462wl179KwMA+4iBVULnKFKiWa
0ArNM0tI+oZGO+AgLj9TIRVf0wkdHZOuGpEwEbTzTUY/c9DZN9rYHOdqMxdIBtDZqgDTg7YH3+tA
Zzc7rEFtxAi6CgT9QPxiX570Lu5vpWTJ2aYcW5FvpSnXWakjP5ARfPYwkJhLFBVQ57nM6VhE4JBn
ccnuadrzkcwC8v2wk0w27n9g3HBuE4IEPWt0okZoSWsWAMPprFG7l7ke0+fwQWHweA+iE1ggr50w
VKtDXUnzW17M9WYEaXwKRZNzIURClYdSdJ26TNgSFBDuUSVw/kCQ2aGfb4Kbqg7CbiYVCa6IwAcS
ag1gcrwm2WYMJLldYR+k2UsLDdD1rAhviHaYjvWqdYatiwAp68zDOEbztknZ/EcteSZE26ivJgI9
NOhz3exwzS68g7Z9GjCx2nozCwcThIkjj5q809Xu1iLX5SKTU4AJsymxcmmRjcIiYwTVNyLXMkvg
kQyJb12o1nEigNltw/TSGG1yS7GkrOHkM91QBMZxfcMECMmt+YpqKHuTZ3bdoqly7UDe2AZzFb6J
C6IGu1/Gozxl8y4YhwpT7Jht1IwHyGiE8dY00OLFBNiwdpPxxYhG1pe4bonJQ5loXHUSY4C56DU7
dmPR7bbp2QEZKIjsVJ2SDzUxVcxiwHJtMW8Ei4am5wrNROuG8jbBMIgWA4CfuRuTpV73xcxgtFvS
p1gYyFjMAwaPRmId9REjIcQN6SNAR2WP8JNvpM2IJFoNqfUqw7qmYwmlo4FefgNhsnPUbiHNs1Ss
IwFc5keI7THNQOlWQWdccA6qKxDy/a7KZVYShmhdGtFKr0FMnw0EijHWIAvKaVDK/JjFdURgRnau
YxX7HKUmnR8EcTyu9CISJvq+MCxsg1Gx4zAmCAlp3Qr5gOjjT4HThF5/l0hkOrDDr82dVUbxejIG
495KIeEDqNL2k5obFyEJ8hcZMcLW4rLkuGQMXi7pWS0goVYEjPp6qaov4dLh0xeh+5FExApAlKV7
WS7HeVLppLFUsnEDO3zQLUrSDvtVIlUAf2v1TeuGrwgu7irUlcA3sgQlsMSMAgolpDgx/Opwxt/N
Bl18zGN1neRJxnk7y15bYVtDc7LNuljcVx2bBEvJzzO4KkwwdFq4zo+GAiG/FthILWZQrVpjLPdY
8h7y8+gxy63rMD5zTSgsC2PFylZGIOnKuUzS5qj2QfijGlbyrpR9eSVSpiZppyvXgx7N+ySYKtpy
nhYTh52JYy3HCPVdLFLzXKt4iUVNtfjwxXMBFId3PLU3U35gETlpXLDlvm4u0RpyNPCynIlTvowG
AFUrf1cWZXygAxAmwbdUk3NIhhd5Bp3aXSpqwj3J8dquXHpcVnxErCwhVmt11mjAGaPBZErUWDvU
O8umQOVIi68/Ufcm564FcZMOfRatlQn4gQ2UYAZBSyKu3A3lAZYPwcEJVywkd8QGCFAGBVThFIAx
JScwLI0CulD0Kwh6t1qAxjzyTmft1iVtBONwEISPHl3BLsja/tgogKHgKlW9z/OV0Sysy69oZnGu
mmIOjqmpn7isTaeZTJ2KFF1AMUuWmyNBpR1qWQNPhnxs9YSgj4mBejeF5aHUqN00yqFVmYAllCN6
gDi1EvTtMttCha5lFaHvsemHqAoJpbDDCJNXE/VoqqPY3LVVGr8MAFKpsK3Ax8lUHCbuuWaSmYsV
arsRCBr2Ed21uCsUxjLigikJyV1AB0JjYQuyrr2HQx0gAE/73axyxkzDIL+hyh42Ylvw7NCL3EW8
XvyCbj4CT5vRXs7NIS+yzo0Mchtltc99s26nnbTUp06VpGulIc1Ss9TY5NZivupR+1REoHqQqCH1
ijIG0IspBm4tFPuS0msTKgX6JNEqVjDOC3xMAVa1xYxWFivkm6TWr32aY0qXqez7tsEFmvccOFOR
cD82hdtGk2LTazXXMEyytUagJGoAjHrYr9tjjQuXD2kMZreB9+yMiCMB5RExI4fWsG0rdlMdCayv
/di911aU7bQ01qE25To3efHWocimKlzElUXCUmabcIdHl+wB0e2UpfITfTD3ENGlXRSj0xok9s3Q
phiMp1zEciLfUsus7kWMKC9EefnK8fteYCRZhXGOdFynthEk8kdqoLJ6Z+Iz1tsPLrB5LVIdevqs
lte5rAwyDPmsG4Wh6aQH6VmyIHf0Q5Ef1D5SXYoB+JtTdVPx2iJBVeet1pHdIjaP/jdX1d9MYRG4
SFjP5oUBozgzfsqHlpAYgce4MTG4ph4G0cYBZoe1luyKLCN/OFGW9bwwVG9n1MO2IufAwRF1H8ex
AIiIayfwTWClWwlaFYunBSdThnWLVCWjIaiuw59pTNXBrMZ0U7T66CmZVd/o8snHocx4XNZjTmvE
cmmK5ouSVOElLE3hBjtJXS1IOnedCModpODDT8ZZilm4eWqFyPqw+rG6xCV9Ih0qLTIOttIxZxK8
0bunOHUNBlxiF90qI0hZ1mT9DfraV6tamDvkCg5IEtZlb5cxmDAN6BgfFpzsE3wtpp1WOF3BUkPJ
MpVkQ4JF8USzO7zN5iyeA/Bbu1StFI8Je35qIz3ZYgGf7OyRh8jpkK/aYuqPBuAHhq/Ti0pf8GKV
cfRuyhjZ2DYbHrcmq1seMV6ot9kWzp56Kcv+XuIWkZqUaLAhmXaWONUfqT4sWx4z/VoSK/Ut7lmi
PVC1p3Aop+eKm+WlGshtJ+yMqi6KelIDGuG5JubJi7U2O6C+JJyNPvpDjygIzBmpMlq3w2Cow6qc
9XCnLxOzWZFGuzCjdKsYBr6iXLvkU6KyAupIyctlcroClB+tUuqvdCjTYRokgjsUkKarjnN4WxFB
gci5uS8WO5NFkzk7Q+gm8YSo3eqi3UTu8L7DFrfp04ppxyNqmcSP3q1CJXCtQjoOUht4kbE8VUpR
e10RypxSjBPipjtxYI8/S6OTpSGFFRr0UDE3uE4f0cgQIlRVkzbG1J3VrJdWhqwOzzEYRk+qHg8V
3ZoAJhIkGJt9vQrwYNxLS78QxyU5USGHGxJ0JhsqhekoJvGtcQWgAGOodLDw5tjlSF8viGJ/bgwD
KFqSaCz3x9nKnUhqdGSfYd0QRJNlhLkoR6MEm9mQROPpkvhRi0G4Ds0Y7DO/CVtOBn2dNHGzxi/C
lrdGl4UQv9jwPO93SNzny4IZ/RKYabMDhEDvKSkNhUakbXnzxTZviR7XlKqm8JTvGBMUzxL7bSyl
BlrH/0ndmSzHrWTZ9l9qjjR3R+eYRh/BvpHEqwmMIiX0fY+vfws3s6rEoIy0O3iDSkuzzBzkBYEA
3I+fs/faonvEWpsySIiMR6zP2b0QuNPgDQMNDSrr+5BM8zovgS9FuQ8iwVKNS0vZiQ6VDoKbJiVL
DV/cKzaw8AKn4gRgmqg0xXH3JwFw5uKVSvBr0iA8pVlNpHpE0bYpiA/Y0rSEZsS3eLGYcqg2O+tJ
6bl8TueKWZim07ihb9MQy+lUt3VdMsXlGAQm0k2W6VtkBQc3wAlBzITzQ5AWwTTDsLdQ5BzKGzxi
TjQgLq2muj/h4RLrFl7fRmBmWHN0zU94ErpvWVwvnNLBuW3CSu5TiRtSuLb/lS2ZcGnTSZ5j00fi
NWPjKtAfUssX8QXSUjgxwkccFiF4rbSJz0l0CCCogDkw2nl6CfKnv7AGB7oPTBh0ErNxGmR8xRy3
3+Yg81E9zcOChs5JYgzI0gYCIUhh83m+DVlJ8KKDBSkQ7BoYN9tU0rFDZ+Blt9EYSaZ5C+ogbvDO
Oqb9XIelvNQDwVfVWHKGLmYTEavHdxvFVf5EuOl0JcouOahaGFhzqvbWxgdyNU05X+qYo9/OpxzP
Bna0Bi/V98kKJ4+4KpepUqunmxE2/Dfy+bAhELzyaBHgpFZgSuqrFD0favCIoJTJnPZsIEimUPi9
OkDw/FWbZSaZUExSibUZ75tYv/qumi+zcR6OKqQtsyoBUu/dLNC7iKhLvOERWaEc76+cmjkv9IN+
Z+TZsHUCQ9f0c4YKz4af621sGsYdPVP6YBiC7+x4ih5CUNwrus72XrTWDAghd6J1nAnCnhwTqBEJ
SHcDtOMLQwl9H0LFufQSB6i3i9Z5wJq5Kr0ep6tBAM2uzdkNvXjAlsq5fTeWPZRwp1hUbzH+xxYW
TRNjO1GgBcgRqEx2PmUyS3FymXA+hRBKd77bJ7odvkhE0gjBTRPHmK87qLZd6N/h9Jy2RhvOCFm8
pc2ZkLHCnoRH5LUwWP+W3i69CRo66NaRfYcb4ncxZXdFV69NTICb3l782TCeHmjDj9Wh0SMiID5f
OPaxSPcq4Fg7q4wM+TgMOByF9VZlXTTvJrdvfjiZs9TPYyefjaYNH0H/ktbJTjN8CYk0oBVV6D0g
LzTpEjmgsEsCIy3E9wuVm+aPP9pEVEJViRGnTM9DkKrrbqDeVJNFRWno8UF3It1mYPl/FnicXkUk
Lf4MV35HJ0tuPR3mO8spvUtIRYbk4I41QTuh/TUoOKkD/zRvROX2TNTH4Og4Bu3xzqJhLAUBOWRY
mnu4s9hOG6cmqrK502nh7izeTs6pNrlkDrxox1ffM4cImzKi6CATOv/W9CPydpxR66wi7a2t5kvs
c5xPQG/QZiQ5gKi+A6XtTx11l0YMC4iu0Yuuu2tQywmGKLeWt7NZWggCJVixZJh3YZwI5E5zsqHr
rE4kkWFI4n1cURcglprIEQV1QWtBf7VGFvSRzZWapbyzouJURstGkRp3CvfZiuL1sXfQnqC9DQLj
r6YwqZzIRPori6vXANAOzQotqUBiSN2Wym4mWTIWtnjilBHVyqKZyazebB+wkTLO9gqdrgc/QRUF
63lnFC1HXifhXOVk5a82lem3OY4OymbRdHBpbEKATsc+C5G9FlHEsT83a6b+tnyeKpYLDub2nmX7
YbToR5hEGWxopl3NbUUdKBqop8Tb3EU9pogEUxpvsniq82D8WoVmu6kFiW40zEPC1eh01MYc3dZD
WF4Gtu1fOdp0tpW07umhf6mY9e5Kw/hiT5gTfF0x2AcOx/cUgWAd9S38+At8UOM1bRvNm8ZZdOz6
q8Rt0pfWYkHs3HKEiE1HAe8IxyBcIccy4ESqJlJsrHHoty0hFvc6TvR3KcH/DsqjcsNZfRyTsflu
9gpttK8UR23yrXDp5w9mQkTFPCXNUdTVsLM47B38uTAWbIfaMTLxbp1AImNyM39FiIp7k9vewsLv
m3uB45TxfDzcFxYf5TBruQqtoP3qx4g/OAql34ZkWWStBERMJge6a3YmTTQdADlWkcFHXCnVHMQE
vxRI9rCPS4BLq27hKEeh9V1LGqzFhARiaMmwrmRu/GhoCdzBQ6oBDvACd7B4ToUom9vAyuZ9E0zx
lfbt4TGQnrFfjEEoZc2ILtrkmDs4h3+v5wQVV158O+iw22L1qQ+QfO1HBlHFvqRhd2pNNzq0noNT
orHtYyZpBvtFcjk4TbAfNR1pq8CgKkXmX9bpMJ+6nmIy57Z+ztpFj4dDEuysSyI9DiYatIEHwtWI
78ciZF2LO2cHGc7/gvKbTm1cIfWZQtQucq6HRxdxKCIpKKgXTWq2nCV6vgTcYCirSsl67Fv2VZ/a
k2CjG5AMkcU0oZyWmOia3kH1FpcOtR2IOcWw5oohGE0X8qSu08RWwbbEEoomsPnLbU3II3iqTYzD
KaZrdpWtNdJFEv1Im7vp3FthahYHbAg5+Z1eDIe4vALFTy8O+pqlkgcfXtKt3fjygoaET5QT/qoD
aQbRNX1dkjarLnpsS0CBNRgdFjEDuL2pK7ABHd31lZlHj1HfPnR+mt0UoFKw+Urqo0b61NrpCPwt
sOluAkwo2PWnYt9HHenqbVpcLWafA3ojTvDMqa50n+W3XqutZxUadDxpeYz3MZHekGM1maH50B/I
rnUvmbpkVICdSWfWC38YU/ecJxVQRmWG9VcaU3Gw9kwnvGkdlFk2aKxTWbIVEtsEeiUp4ApgT65Z
yEpvMwtFhIKy0W3Q/CUGeYgBGvVINgIqoYOu1B2AieGlygjtmXrPoHtWP3mKw8hK2BXRil3zgzTd
4cjxbqIZSZHkeinhesx9S7u4UjbV/py4KK4gMBMLa87TuFXE0iA640I0b+oarjEpq8OMFDtfSLps
fn5Z3jFUzu7jKqD+9xLLfORg71iAtgrn2xTjX4vWVdDnxbph25Roi0Y7WisFdfQlazs6KoYamMFo
O3bhXbhwLp/yqsuZyU61VZHEnpYcsAA8NVu7i9QLRnOPIW2r/P7WgnxEnLiv7oHIKcA/mTvAJCgk
2cyjDS9o7UV2KxYHPLxylRIqHAzKvG/aKi12DfD7L0XNDk+nsoDjNE75LZO4fFeMTnAyGIMFx6jK
oxa5DfSpDXEt+juOMqJ8mK3zv/OOtCH2HpKs+KG/dW2AvHQ29InuWHfHkkl/QWoUeQaOdhQ7Vfpg
TE344treHQhD98fEcGirQuA1da5va16klcwjnW4aZh33UebALfCFP13KYi6ZhcvGfDSUIp9kJgDy
WKa11V3aqV/8LHJruBO9zVffc2Ibjobv2nd1ElhPUTiY4tjFZUy6fZOiGSKFAoljqklIm72iv7aA
Xc0nQYPJe0wsXdPVCVkbnk0LjOh6INap2VoeWbykATFWYP3l+Ar+lIfY0UEL2bqtpLxuwtagI4UV
7AEyt+0Q82SJ/kvoNbVxTFsrCF9aw+o4pBm8PTYwDY4oTfELPpUVHxyL5zqbqr/ppyCC6kJpdpB9
k/81sXntgL8hJstaG6VekeNMyYcuguEfRT2dUwPfomPYOx4YoFxD1OjD4JI4qXq1Bhb0ZUm0a7I2
OPdVB21U9rXNUeE4tkP3g5KX6CezXqbMTbqxhqTdgARALmUnNXAYusXFPIgD9BPCkyPSD2plZWvR
m9Mvj43gIVNgacg8b50v2natu4Si+kUAmXmch0F/EwSnQaGNXAd7PZNcktXCy06BnYCF578Udglo
BHI/K1dnDvupYlTL6N3G6d+k1aVDhixdr4rO70rTar5y+8F87ZsqO/QVw6lkaL5ZfcdialYnu6iA
tjZZUz22I7HGWN1JwgxTsWmapbwalPqrKMbngDT7i8iRxEvHdovSUfe3kx/S54kCql1WaPKQQopN
Fbe0hOvBOQm/1/sq55MdeqrejLdoDdq+uCMFWB1CwymuQBLyChtk2cBlaPONI5EtKCqDq4iv8pi5
8ls6hup75Sj5I3Z4fxKjCB9HcKLXXo1+rfSYpVQ5QUBksMGEm+Pk0U36+chs5oGyWyGGJ9MR6gQs
94TMkCu8ykyxun7SF/hG9YG3333oCB/74iBMvdMFHL0iJylyFeVmsemMEnN10KNhIB4RwmfsimtU
MyY2qKL/pssmeQyIEbkSeGE3yB6KKxCcX1iR1GNbQdrqSElAT9ZyZlVkDzEzNJcMxXgJRFXtgGCD
9vTs2AXequ4kBtd9MFKynad+vvcr8QoSeQhWbUTTQdJtPeVi7jii2R7jxUhu7WLyNzMtijXfbo4q
hEZcxdRtJaQgCVTmpJG4+tAIJzwmOOo5cZuVs5tZvNYji+7XZPDnXesWL3OgWDJYHIOV7h11TzxW
sSZVrXiECOZCn+mxJVDaLB9dkl5XBWIAxwlLQEQmn1dgUuwHAwnOVR2GV7Ws1JbG0g/C5uF5IY+R
61TXIzHbPcPdCW8ANuvmwOelDoyqbfBDFPEpLyKBdbO+nzRILugcd4HlYL0yu+5rmKbRr7YYJWQz
k1Arrx/VVVtWxY+RFPGHgSUAOZ8nH/u87X+hUxh/VV7hHjIjJgKXkbhldiBkhT9eGorPjCyh+0DJ
29jtCK33/C27AuRWZabHxPeQO6Jt1KpCccjfEO1zoy5vGEVBNbDRn5iGmaz8YVb3cTzhzknHF1C/
zz0xP4IQKi8/zGny6BDIiOWsqW7pW4IbgLMdPfqNvAw0Nu6tRcrMhTeOqIjJYjd3Sxd2ZbiMWCP2
z0OtchzUvdswDR6ZBYzjgPDBgpOUmEV4kQTxkw7DEBJ2ErdfE5y2eJ4S+5FXAzliZSVQXx3nQIYr
Pq2+4k/qZ/eyQz9G089W0JZnBPAZmk4B16Re9Rm0o1XlAZRUnMqvPMszb6ss3uu2qTeTKYZn3npj
M1OhPcRFn2xbD8VJSAoVeZ7g+O2C8kN2rfU8MjM4OCaZqAyAJLZmRuYPgZGED4yKhkebHv0xanwE
921PhVAlOF5s+FiY0+CWfysYJZCS4D2JxndOru9ZF3UBC9hIgvAn3Q/6sSFpGHLNJpQzXCkGO3wt
rAxrhB9lc36pe4tYhKQ+FpJv9nLmYdyMRjA3l6hwnB2k+inZNSBwAJxF8dpgzrrhLWNc1czVA2+L
/xeERNJ8wzY0b+rOaWnnWYrBvQEIkJNP2h2AC7hHubBVE8NyDoZDSBC40/bScaIu+prBmDqJOVhy
fmp7nxCwtW08hV+sbeurXBJLuK8Zt0ybqBK5PJEPFlrkVpVDAC8psbBYMjCNCThWwhhPc4VyY8eE
BBm4486XpM+hdJagofpdOztm9Fcs6GbjFjTGaNi3hKi1vzLdYfnzJeqm1TClVXxHFLFq8QlW9qNb
oMrbWOHcSX4lDjXiq0Vyob6TLhjvSwOUAyd1hrt9tPUyAaKRthVRCaciGG3jcTAjW191CaqjCysz
IfSaRopfoU7CrP3RTsoybtCSpcEdo9wBUkJlWe3LZHl9ggwsgiX6NBuVj6tCauiMKLvpy4t81ZMu
5obPXilk8is0BsPfMvRlDpsm88Gmgj11djWDJyhpaxC/Rb46Wa3XuRrntdAoryOayw/0Y2a00EgL
L4grm65BCulDqJs6PE4+SRCbVqKeGb0y2MoKBrPfoXrvI+FtOmH5Dy3i3xzUJ54OQl1lchkzKv9F
L6n+7gKRfrYNO3Vpnikn2eTxNP6kQzG9zuUgTy126+demq17GrKiBDs3cdja5SRCW6exqHjnpsYG
ehiFxrosMCa4KKMY2fhgY5GqGWKf2cP0ywk5Lo2W5bNcT+S6gQ3pPXsLXxkrx6htuWs1Z6Is6MqD
zV4ybrOittkKO8YN963w1S8NbPRYA4Y6JCPRBySB1ZNPiwIhZrGaSa9172zClVpi+xTYgzVDCXu6
saOyCDZtRooAmWPjEKmnroICCMxJJmP0iugzpJumnLju+kcjcYr0BsKsCBDFmZPbVbclBEgDm1xq
pSi5Ul117nUbgeg4ac9LvF1QDhElttZtd2+pUpgx8kJho9lHJxLQ8g87H1Xc1g2jYj8FY/rNrVWj
N23Zjc3GhRR1TUt7IEbdJYQLv45ZtwTfk6hLBNBfeUFMPIiZJYXX9OgiTRvYsgyat8VkZcE3Fsc0
+dY0HL6EsJr0QF4ZsAwyhHzCb3sP8CfHerdFppEWAXumYZpBu+11Ufc3MbGZySMaIrPFKVD6vXH7
X4sS+f+DHPv/XNyHg1D5A1H2c/qMtu6tKHv5v/yvKFs5mkAPqZA8Ax/4b1iB5/3LsQTaaxORtac8
B3fpf0TZ7r9MakPPc7VpKnsBGfwPrED8i+LaXXy82nY8S6PO/iey7DNNtnYdB02sYLTFf7r8I99q
smG5crLry2ZvdXN50DZVH5TqiKGpHx9+eyx/ABT86VI8AXTkriWVqc8uxbkidxo7BvBodhaRmdGT
HIXYToqi7uMrvbXlun/flDJtgWgd1gOgiLc3FSZpMVINNHthcY7nBDztdR+VW3hzza6Qvbo35q66
TPu6fAJ2m3z5+PJyIS78r/n5P9d3lTalsixpizPL9QxbRJWDaPYuMZEPswdKkqZTvGN053+xozze
z34Vv6DEjU9u1yQXFZK2Fe2CYvPJX/LWhv3ff4m3vHae1PLcqFz1XdkZip/XkTY9ohYB9x3ddMxL
oZMdjSbDXjs5ZXgR+rLG4otCAC5aeO8PApJSP4UERrLAPyYO1vYwbsuNaIfi6wQ18UDSnnf18d+7
vAJnD851GTt7ruIP5u99+8PZY0S21Ti3e2+qkbaonmk70mYWyXh0T4WbTJ94uP/wTrou/gbEJsrF
OnH2TkaJ8sYWMde+m1HG5EqDdvCxWRIZKD/5LRS+jHc3p23lact0AIefv/+TlytGrjVvBbV8s8pQ
kB2BIBPkS/cwe3JdN986qPWW1Z+8OyyQs36gbYl2OpvN/CZRukfi7mUtpjxcb9/ARgMTlXDat3bY
09Zl87ZOTpy0O+gps7kV09jl2xglU7hmFjFzeDNdtoyPf7T3z9BVNq4OlhBuznOW+/7NDJ+nRFRP
MCT3SYNkigMGee4xdZE/Q678+FKLQ+Tt+8GlHJPDguWRbW8vH95vlyK/1As70J+wIXvjurOYNi2t
pH7lQyO8CeEqrbqcU9nHV/3DDdrYVvjdTMYQrONvrxpORDuDpmz3ijB1qgOCuF23afDkddHu40u9
e0c812HdYiWWCB69ZbP4/QbzmsN+2/agR0YxnJrR5lzCCeuTX+xPV3HYXgQvvZCufWbEKfPGIoBB
V/scycKj55Oy4yOdbT/5teQfrsONeMJ2IOuA1Tm7To1QOo4rUe11o/34aNZG8koUImZJKp/+uz31
5avPNMja0LtzmGAmKKRWM3KeGLGrpYEpd4EFIjG10ayiHMOH8PHzPvckaXfZRl138SPxRmFyevvA
CRciJqKQ+b4zgMjb2s2P5dBYP+KgsA8z2amrOcTWaTpGsMl6F+wMm+kh0WrYOF0nTxnjoROY3uqi
LQL9CdPifDnUQiBl1QJMjGvarr28mL+97oz5a4aeQ743LKzLcd3ck8zMaJ9PvZ2V8clr/m7bWi6n
KUgQEyulbE3R8fvlvK6VWU0kx34ooq0rS3vdm90Xq8++1sm0AyGCL9DizJUpck5neTHW9t3HP8f5
l/b3X+CafALa0yzHZ7+Gg0BGVJWT7/u2yDh1Thm+dA57rIFy//Gl/vBs2WT4xpR0QT55ZzUCLUdg
7kpn+8ixaRjZxipkqEd6d32hqsr95Nme78NaQG+kZOOxEi5hn5dZVOC5G6sp3Us3zhijG6AA2g5d
+6rQWXWLqgJUU0N03BaS5X+S+KB/kX13++/18Xcy1J8uDvWKX9RWNN2X0Lnff1etx75rdZnuTSsx
yMIpJ7VhDqFOKmOuqqUJ8V4x8R9IvxGbjx/z+YrNjbtsq8pa3i3F9d9eO5h8qxeySvdzpe0r6YTJ
rtdGf1MGQNZwa0xfIzJxPnmN3l2UcSzKCE+x0ZqOMM9eI3oUhDaas9rHzOgPPS/1QpiGBzPkP/0E
0g+RrPa0/fhO3z1lLuoKAHZ8staCSXx7p37akmsdEsk7tjGpPTU5YLXdqcNkA3uGZC33cZonL0Nu
ZJcfX3m5nd93RZYuc3mNWcYgLLNxvL3yUMXeXDZwUJIRzgZGvPwS4pe6+cdXsZCQ8I9XDgeF85RA
lfV0wHVo7nUAxZLtQ6KKGqtPnuIZPc3V3IxFd2/BsCGiohZ8ezONnmOQRbG5Nxq/2g0wJOGly3Lj
4oytF3apOHXpNIIiz8sj8FcAh4y81mJu6T+INr3mmA2R5eN7Xy765gnbnq3QTlHmoFDjC377R9EV
kFmOq3ZfZ1XD8kifoYR6OiaiOn58pXe/5VL7stiz9wvJ57K8Zb8t+TU2RaedQ0WSh1uAqhTh0Yyn
/pMy493i54il6MXW6/Fx/tup+9tVaDX2OHm4ilkhjGsWmLWA7bivO2Ud2h4V0z+8K0fSbXcZT/Iv
fABnPyr1ThXNs5XuS1cmB/Qx7oaw5fyfLrJcBbE9tZow6fgs5+nfn13c50Fne5Dm27kYX4tZOpdV
k+Gkj7UTnRAcQDoLlMA1ImmafXyHyz/7zRvCtVlsOPNpj0PueY1IWd1jMBsZ2zW9T9Zbiw1mE8uA
0rQwh2OSBTbYBrPBsqbSoIVCTxzFx3/C+x912cmWhY8l2yZ1+e3tt1Yzs+jIdJ9QidzpFkARTpts
XYOoBoYyqNPH13u3ynLLLqWCoGR1eKHOVtmodLSR6SLdZxEjAl9JnFIydB6AagIlItT7MNZhe/j4
ou++xL8v6jqcoXhrLOtsrbPcesb91SKZ1Y29EWbZL+luHQQGszCqT56oXP5p578qi+r/XO2sHDf5
iByzaDDg+B7opHFu5GuH1HrdGmX5tUDLI09YCqa/KIDraT04KPOO+CGTT+76/U+rOH1YFssP/+U9
byxEiUDJAGUB91OWAEmyEeGsUD6HxGAV24+f8bs1yFk+I9Y7zVrEJHf5a35bHXpTYFfE4r73o87d
obJ1912G7eDjq7w7HWguwwcrlefCJlDi7FiV47oxYhD/+9Y2HVgSUno7q5z6H+SPoFaKSzehBWHH
5YGccB1tBj2Ezwk83gursYwv5MW7JEYSNg+6RCQcHz7++94/BQ6zbKswaT0Wk/PXu+5SJoJhk+1V
yqPWzax3PabjT3aWdx/RMvjiKAOwgZaAWhp9vz9rC/FMiuYq27caGUtXQHWMZwUKcVEutbXzFae5
/OSa7+7MZcUnRhgeqs2x4m9S4G+/L7EZ+ZCjgd9rKvmnyLfz68aFavwPn99yFculLpHO0rFc/orf
rpI0gsOLWsD+ZecdbZesRCe3nE9qn/fPTy5FD6s+bVFHWmeLHitBiN9BdHvHIBfOMPGhdcakrpko
RCeqi/ZmrpLsn74arO9CLOse/8VS5+WAz/5SGgVdo1bSvcHLBh+Z0LVPPpA//EycmhVx0ZLsIk4N
bx9gitXa4N/tvkRkAfJTuIR6ydi9//h3ereissCRnOjwHvIdguV4e5mhD7BfFH1OLaCNzRRb5O56
drfJiBD6p2WAqwRHSwC9JBIqDtxvLwX9YkyV71bwNu1ml4bk4ziF8fLx/bx/bFzEc2moIxZg5T67
nx4eviYmt9oPPbp3TS70pRf4/SdH8z9dheWBkp9pMkXF2Ro52HkYzsZQ7TNEEQzoaPZiFDA/Oci8
/21wUNnLyU2Az+ArevvAwtjuq6GhAYDhRV/QVEdZzsntuuvr6pPX4P0NmXohwzCGsOkAnLfWpIGR
MCCJbR9JvHoMi8ZHwpDEJ+Xtu41smVxwLON8b/H4zreW0LcrGmmkwKXBSMSC0sZL0mX+yZfBcE9I
yvTJ8rC8UW82cJfPgrXV5PxL/M95SegGOKFVF7Jxij7b137t3jMuI5jaKYBaGqP2ToDT4/UQZt0n
5dH73+7Npd+dyhQxZlOcDvuwKYED4kLbwGSQW9gD6ebjV/79U7WBk1L4Kknb/N3L6MC0sfGasVKQ
0XOpmgwxfdqNP8H8WYfBC0g4+PiC71ddkuo9YUkOKay75wdsYyhws8O+oHkyOyenlrFGaum5WxMR
/0UciewytbNo+/FV/16K3vyatGksW3tc0bOkPl/sK7/2mYGiMIE7D8S4GbL0KU3y/qJOejjQcZCE
T/CCcg1oknXtMJIVNe6YxBCBjDeMdEUvmO+ZgVfdKp9FDns+0kVwMDMjw0hdGZPeWWlRN2tUIvZz
Hk6o1T6+h/dVz9IgFMtkz9IWjZGzQwqyfaRoY0wSiWHXqErKIESXTOgEC24GCVjjpF/EtAwAhsRo
4l3Y9uNXO+6XFIzeWMhn5O+AEp5jknlQuVTdJ2/TGSnY9aSgXWNT+lH8UXS6Z1UvCJjSIffEPDp9
ybhOxen0iAGv+IlwL3g1A4JXcDXECiSd8spkM3eJRLczlkQAtDIe0FHrwpBboZR/h6Ad3bZvNTig
m8QmUfbjB2rqP3xojsko1GNT4Qh2XqhFvpUL/H75HqOYg6A5qXW2RVDdvlaWB+XNIJWZfEK/sDBJ
GaN6qqJg/IkXM/qBfA8bhdvWEDVzMSzS7DzGRGgRUUHDlfUrhpvST9c0VQBfZlPjtluRhgSB+A6a
PKRjdpqsbdhCF6W52MjRREaLzlXCNe10UhyT0U62SSetxVlruF/jDuWcCuxvwm/cibzrlHj5Rhu7
qA7I8tBWSrPDjgbRo40D0rHFgWQ+JrqcCYMo5ogwJx8UFhgH2tZEhjuq441wURM59jxYl8hhbHmo
CspneHAKs38juvvOMoeGZKA5f2nyajh6PV2p9ezVDaA/9LTZXUUa87hFO4JlKqcovi040Xcb8DjB
rSUzTJFGJzrzAsEyOMMkQWwl+zJ7GiZ6+6u6nzy5IjGnHndFXITXqUQwseK28UViCPP3fZOYAL1D
OWYgAUjUMTY5IKhmgyhIxZdLg7QGNCtJGkmbKSyXDBkCYFlVkoiqpNLPXVkjasjctE3RfAWlHW6t
piImL6iRqq8HK0iJpsrbC4JkacNZdVTNhwBfzs0ML6zZdYNtBjtPIVh1Q4UYxdRj8tWMO+PZqFLz
J5ge2sGSMztSG9Il9nNqjt22ZlI6rEhXLr+ksOqhsFaY+rYqauHH+CStwZp1QufJ8JG7/HL73LT8
tSJEXuxdGDcIZIqhehalN4tqZUJOeHHQBT2lYynxb7tpRvQypgEo1VOvXVJ4Asi+Ex2Mdp3Vvces
iVwd5Dlz5KEEirqifvWnuSIN00RnvA/G3AKqM+Cw2xAE297UWQM7Islw9syJORF1S24UJjJZ1cFB
4Ev2L/t2wNBTRECiNhJ5Os4npuKagMQOBEAqBKa7EbnQg8CySrRmYco7DP6AaFWcRYDlq2h6UlMC
NirwwnEBR4iHScJf2EaKAB/e/6x/CNg9EPtmIGKgO7XtgLo5BSiqymh5uFgjw3WPhMpCDRPUr9i7
je8l8WSvYZq72OL8L5wc4R6OOl6TE2luHatHItoM4XzXERbmrfCdg2exROFcEoNEfJvlJsNGZUVn
HrAdV19kPcAMMzub4Phoipz7TlLL0fCS/t6y3XHeGWLwPBJ6NAdrKpHJXZkMUB/qRNYQkuRUXs5m
7CXboQjjaUsh6eerMfcRrw9R18wYV9IRiarygVEJ0tzx4k2BwSy/mGfUzCACmtiE5zEm8S3JowWw
TorrblX2BY2ogqPlc1LHPsj4hrcK94iU38diILScENbptmWNJjGpEbGzlu4QsTQFdnhREJqMtTpK
iUOwksXcNkodIkVEDjusCLnGBOaFif0lxKNkbkQpjSfihsuXBjJCt3ZFbR2tIOuq9WAjP9z4qFpZ
r9g/6UzVSBBd7buEFIllA0TGPN20oyIB2+A4OW5g+CWHqsqT/CF15qHeVCqyeE36FnOOIlbT2fdO
7dRbieLR2cYFJKcHZ4CXtsILHMwwJzoInwOwny/E27EZG4NZmit8R942zW3V7xDb5QPsB9NsSKyg
e8jTHWfBMRzC0mZE1otEnThdxI9iAO+iCIs+8b1Ow8XIgPybwlv4YrK74W4ObfcHKZDeQGSEMz+k
IquWYNu+hspnERKVVk3SreQ4jsYK00/2U/j8DXwSQUwYAb+msU7tud0kiCQzJu12/RJxFy6UjJi4
oa7J6PJ102Sn28SrjAT3R9xUqxH24CPxT3CWFa9evulDUc2bxszqDB9jJ8pNzXfSrRCpiKe0Re5+
HckxCTYGOXFAGtzecbfs+4ocxq7hD/UlymIG3GZ6W4Z9ptaEUEbX7WyUzobskZjkvLrCcdbTtboY
UMk6J8zaSyamJkXvCqtwBzo0QOq+C+cQ5oLQUWUe6iD0/ZtiTLJ8q4hxdmFcsBCvzRIi0MpF28wn
1JrqtEgb75GluS9z6pntuo0V8C5B8ZLsAFK1aDVz6TZfMiczp0czc8h702bAO9XJRv/KTC/4yspu
irXAc4fQKBr7+4b+C6VbC6GHCa9v9ptYcexa09qSlxaEv349ZCG8e2glEM6CQLPhJsHIGpdFrfpl
BVU/b8zAS46UFy6KPFGmhCmSgV6vIq+HnhQEDcETyciseu05YfHapLSW4OkA+L+wWp+dchz9JVBs
Dq0fpY1JYSXhSEa3ohXiGwOR3N158C0kGfNFZl5AocyJlJJ2Dg+WXb7fdH1jiisTJy8QscDorMsw
N7MZ+6Qn1CdnKKXeHmr+rs9og5qAeQQz6/MpaTe5bY7j3IIPlnVXrG4k26sMMAa5FyRor5OKjizu
iIr8gFbUYGBLlsSjIvHtsWlpZ2yssaTWIJSTui1CTiW3bqv11QSL0duQpGZJpNqp+6M2tJPvCK4c
b8BnwqhWsccu9nEFd3by/PftLNMe8KPCU9ZZReyRlFzkVWEdW9vviBuoR1xJg/lJ7+GsSvz7Kgxg
Kb3R3Lk0N98epe3cs0OrKvFNp5QI1oCtwwUXddQe6bof39AfLsV5zGZ8zUnaQV3w9lK9MQ7uGAXO
0R8YeyATNmlUNky+Tjba1X9+X/SHFOJcm+PYO1Vd///YO5PmOrG0W/+VGzWnAtg0m0FNDpxOsnrJ
sjwhZEmmbzY9/Pr74PoG1rGuFfmN7yAzKjIrzQE2u3nftZ6lBkPVJNkeOT2D0OxHY6/NwMFCO/2s
x/HhfXFXqG+AUWIkf39fs04vd6465yjNqWG/NelBDtx0w/QSf/IIT06069uyTUPSmnIFJe9TBV2t
RGMilbWOuAyzhwXrwcFITG3GOR3FOy0W6SeHnpNCwX8vKBAN2g4KI1OevDOWwczVqLcc4bB9Y/O0
7bL2ASfxl7ZLf44TZzJvTtJPRv7HF7U5cdHvQ0F1ctAaG0/myPLsY6jL+Fwt7bCNO7Jj0nh0tn1E
zh8UaX089PhUP3nAH3x0uB2RM3k2RTL8ee/fpbcYLbiH2j5iLMaejlGCWBt3+eQG/xwxa/XSWVWq
FmUYuc5kv9WAh0FzXeSlYLnCdbfjKv1prcZga/c++77/vCHBTGitilnEdbzE95eCPVhm0EsmRI0c
mqzUanayGx7/6ZdNX5/umkshc5XhntzPvODTNFurO3ZZXV7GtWdSxay9q7YT6hMp5GkjnBEpCCtD
6kcPYq0xn4zIEEtMPdeyPw5pF5+FUWWcEYNrfW8qcq2mVpuusTu4vukO1VZ6kXfILQ+MS5H1R+Is
OxLMC/sffyQ8W4mEF0mHSQX3pLQaoX8bjDlsjoWDqr4QwFtLR+svapuUmXxxcW87XX6eZ9L+xwOJ
jhR1fsdbf4A4bSBHRhmJbq6HIxtLmGA4Ss/YJFWBXPR6//d3/OdAQrPLRX51F5GhrlPTb2O2LgHC
GrK3jvpksu9HohCwzf5sLjXX9ea3Whav16I2bTOV0oWnCXTyAbZeF2a14tv3coQxUVQTkEGo54by
6LSjzGUeKdhLn82J+eI0Q7j1wq6B4tBXZ7oHUm40GkKV6Mtt0inWgtgek4dpFIvvwPTY2YJUK8y0
cHsdcms0x9a2QFZhjvz9Yf35gfPJMVNTzGfl5t28f1gUo5NYF4l1bBtHf6iNnqNol3rxpvTyzyaT
dcD/9sRWCf0qYGJupvlrUzx6fy1DKNOwp0EhwyRiyJaRcadavIjwcru9BVCExKV8HD/JzToZDtTE
UaTQT6ehbiEVPNWJTQX84FLzwNQNs7vt6Yb7thdanzzHD67yyyHA9EXPVf5Rp7bjaQLCDcGhHA00
z5yqDohDzPKT65yWH38NO9SEQMVtnVnfWoflb6N7VHkL4NEmHQOhfrK3Vai3/tIIszsLzQEjYNJr
32fphoSLCAwygjMOeUvEqZK14g6ESM0UJymwsjz/pEMUfrYQnzyJ9QdSqF/7hRSzOdyevOUpkmm6
UDo4WmsScy3IMShnqzz8fdx+dBVJb5LCD0piFE3vH0NdUKWU6/KXxW0EOSUUgV2AAPunV7EtwHus
7/RUVmXK+6ukUy0bRMLi2AzyOwoCOrxlKRCC/P0yf36EbP30X+GWVG7RoLy/zNJ4xuAskTiStKzf
c34RmMxs0Fw96S9/v9Sfz41L0RxiUWfDTrPo/aUsbTU2I3I7og8YjjYoqR1iJTP4+1U+uiEbuTA5
BrDO5K+587dB2tQDTsZiMMGFFPYl7vHp2p5beLCO6q//fqn12fw2qTDc0HSxb0a0RzuDy72/oS6B
UDh7oYFChxC5oJErLWgS08GyYggaNZhe6ke1gtbWlt0/v08MKox19PPswk4dAeh0OgBanHySzlNf
ACSqQNr6fOb09mf7vQ8eKfsVuR4ZKXr8saEmXsHC6GJxnwvlNGEQGDXEFuXOrDL++RhhSyu52voX
jcv3j9RVJvSTOjKPSNBT2AYE+dRa9L8YIw7dd5e5jAMUncv3V8lDZYlwssQxKvt8x82F5DToA0iD
avzk+/pg0HMpj59Lg8GwTnu9ULml27NdO85mSfnSlQntw3Da/X0kfvCGWF1Qy1KlpLslTh6bVUR1
45U5gx6PwyXVqGXTjXV/y1z+Wb/wZCVdBz2X4hvmhMoce3q6KmOCRtusM4+9A2MloWCMt1O3R3Gc
nIJMGYBeDwmOaf2TQ8eH111FIas+z+Xq79+Zni8ZnaHGPJZ1/NRQHQd2le69yfthWTDIdeLs/xfP
VJjrbgGxo3VqTZlsq/ewUJosJh6NLC+hTYWWfQtd9J9fidG4nqXWcW+daufJkM7bNE8EGLveuFG2
p8Aquv0VVcF/KM/yOOw7rCh8WqyTnm2sT/m32dEdQ4kqhRXSHKMJUfHSXrTe8j9+zv+naPyPd7Ve
BaEv3xbXQYH1/iqy0VQ35wx6SJeEsLqzqq87V9O2tlWCS8hpdticxolX/fsrO3UhsNfiI6D4vh7+
ORLrJzsUw8zdAkpIdeyGwSVtBM34vbTL4UGz6hU4b7eScutgpIeOdASH4JFKdOcyHiIKl2WDb+Dv
P+iPr58CBC5JnDIcO6gcnXyXFZOc7i19eRxUvhDSBglhnIT+iVpgfZzv1iGugmgFKygqEXqYJy9V
m0LbieaxOuYCpINGafMwT1W4MyKi5dJJ/2Sy+eCmWAbwpDq/jKen2js5w8WwraU4dl2MQ7IWJI+p
0Pin3zsSTTZyKBIsygBCvH+Vf38Nxn+1XCfPCDcRQ8JbtVesmydD0imMNOzDmAw+W3xtw4IuSQxf
9a0fMvVGMR2ijPIcLI10StqOtGFvaP2ChsB1G43at5GdzcOIG/SnPTkGaJt0ysA/J+MUblmq3HYf
C42857IkmCsuLSMLPEIO5KaOjZ7gsEUXF+0MtAomS9neegONKp8wi5iIm5BoHdJDyvoM1C0usbq2
KO1n8QyYJE/ihv98gnC5qbCvlYTBxMVKgK8q8B2LAo05g5N5ntyWsnpC1IG+rUoYkn6DbZtGJd3H
5xr2V3juhksIutUAhbOxCkI2fE8LjVcbGki2bfu4/hrlWFv8NKXFj/U+F9+qbgT1lQA5KxvRrWBN
OZXBCKfttkaASfhSO3XFBjG7jR7B0IjwKArS61Y81u2EygMtppTAQPs5J7TF7CMaGCsH+A5TrYx3
euIqe4PisBD+jOTwuFhULPaQDOLbskeyELDRiy8nJ6nybT627KVMmhgvRWavUEbJv+6xw0SElaCW
zkOMjR2FaX/JZnW3GLiFN3FSZ2tE4eTSou6VuFCuBoEPjjiZEHra1HdtW2Lh0QzQyUtcdTd2rFnu
VoMFgAA6mgHP1FAlX6vIWm7isJoktKqkN7YFQT8d7cWyIsQUvB5JeKVLbXyZlxzA3QCdSYuNcQCo
YXl+Z0e5D/9guhDpkhCd2vOjA8kWf01msd0nL3IHmtO4fKazzCvI/CwatAQBW4v8i5bNBXzwOnTv
JlczH0QtKdFkbdc/eqM9p1vIoOYTwM38LexQOgRtYkffI2uCKOfYKWlRUQYIP6gHV1sdDxW/dsBs
zLWZMVOAJp17xMZmgNGEovc1Ghbj1cxHTniI1KS1ReoxXHFS6RiTDkPar7uU3Sem4OoVXFIaB6me
pLwETnoHbU7liy2W/jw2EYIEk+gXYrg5Tnm+GXvWSEwr8BqCLI2+2DuNJPgAQnNIjdbTIsoSng7t
YrIUwdwybcwfHKOnZNvQdW75j4CTkcZkDAYtPKjEXbgA3JntujifRFOZfmUI+SyXVt3AuU2uSZZJ
QOQ6U0bi9oRPedvOyM+DUpTxox55C4nvJb0PeHXdzezE6hE9ASrGMU8Qa0R9P/GLQOgSpLwYRACl
ixefz3XVWvTOo+xIU2wYQbmwZ/KHQUyerxdj9AS6134hmEjSdDT18adB5EERgGhiZWq9WAkQsFqL
Ko8V6xvw8eUH6D71WrZJc5MAbX4g3kuOu1Qjyz6rsu5iUtieCesl2NyPQEs8enjCnSAeEBz5uQY+
x5ddnL65GXEqe/IrCvO8DpflMcrX/AYJQyzzq6lECRF1nnwhREErts5Sy6NT0SY+LJNO7DDskBwS
2wQ8T1CeISSC1MaxhCy+qorUS591VPHi0VrDdxJFpKC9kMIrGv1qNh093tIUXe5sCC8aR33aSVtj
bIx8AzWmfG3xNsAjtLWs3ttjRN+57BAJ+bVD2RFhGMm9OvBOmzAB9ElHNydBy68ipyGUqStcfnk4
d8PGGTyiRzqrJSqk68HnbKBnurT7sHuSSJTN8spkREMHhEje+DRQugVpijVfkb9VHQTEcOCt0B7t
YMIje0Nz14gx8KnE3i0a93MeuYl8MSudtYD2HOWE2ZKFgEKdM1JMW5HGOEQ94dkAhqqjR4QXHFEt
U8ahcizuYllU/Apm3PBgDOPK9Q2bPQfMVqlqXxYxhmpTlOZXs1b84WFnyxvbqyym8L6JYAvp5PsE
MQDYHdoXpmpbTfGzIpPiZZRZbW4WLyG7NNLtdD/DtOTdAABedWxWCyd5ibzJr9oW0KZbpGW4rVFw
ml+jOmuZvazFeVQjAgW4cJaC/qcPziN83ZHVhRoS/edFlj8byNzT1mZJI+21b+wEnr+BMoFOdvkk
sW+dq8KA29tXNpsBGEcZAZuls/SkbNd5eWgIXXrJTTdh6EGSeKrGkpxJp2+RFKYGGENYzblhb1B3
LJepM7vP89BUyR54krXNc69PIBIDWMT6UjQOSbla+9wgOak2lNXshzqzte8p1kESZCPbOTgRYjF/
HtP0rQMexETTk0MUkCiv3APKnOht6hP1bSIJziZeXYMR7wJREBs0R7RCsyxvNH/WgamgKOAmOgRr
UUDh0gA2pUxtOB/cyWbhiIe2vs9V7JgH6q1CC6xaK4agnfmBvkkCT+4TS9S4e20asPqiCVkQ3klL
XVE3y8ESA0DyVi7mQL54M6Fw8uE8ZQTi2lbn+Y4LCNwHoNPr96RLAe8j/gpEb2ZF8nUyUPPCaYt5
sVDI4CUNnaY9EvTSir2eD+AO0pmFzddkS8sZxU94m8CK3cxT575ZQzm9hXYUIelR9gQZOHdbkxgD
twshshH55FNZSeSmR1n4SFHDXAHC0zd+xPwN48R8S4Jd9hNBgfc2kOkjIOY4PBdN8UO0Slbb3plG
Zsw8ftIQTPw0RgmcvCOfkFDeJNHcQJvS8G0M2+whq4R9g3pR3iz9RC4Jr0HvzvLaGg9u3yCzoAxJ
pQFuoLkElUZqCTRaYScBikvEdp3W6Gu8mS2+K0Jjkoska5s7ZindJXbOIR4hqWnUbsFpdlnQDv3y
2lFPI/xW6gO58ECRvU3RlqhxQitT4b6H3Ii4AnBwvzOUB7LSmjPzkk84HIHpGGm6pek7v3pD6cR7
GOyW5pMtNz7oXZSCx5DLYPip5dbXys6T72kY8StzQ4QI9UyVNZuaxgt8SGtMnM3M4v+V/EfNC+RE
4c3pM6/0p0iQedE1SHh2TC75bdoW45fSEv1L0yEG5DYgPW5GOKPDpklacj0EKDUyXQoZ6qzztfTH
0VyA+45lm7IPXL8WGnlsFUvKxPVmTlroZTJvoxul7AF5SUeUl2TsA51vAAf4aBLZauoQtOuALWEy
7MxeeEMA5AhS2dyuqp5VfXPXjWOGjcixCatGRZT87Dky6Ee2ruO5VLGaDnJoX/QpeoEHGSUbNimc
/Xo9nfctG877tnDiLghtRDsr2qm6zESCNpFh5l4o24p4SKmZgLLVLb0PLNk5ysdIKkJ/MabkElaE
oIDY90vE73FrEnVNFY5f8T7G3/Um1y8WPa1+kLIzXGpsW18NLxfg9ifQEkFeIRHyq9yYGnqzSwj2
j88WepOh8VaTosibQKSacg5tbvLbXa+2Xp1wMe8jtOLNTln1cAYEz7kcWOfmrbsoeTmFvYGOMUtn
uO296Njfo9QJd30SE6ji5an3bTGAQ5EyVvG2hGQFDYZeGxTpg70xnnsLGFsotkSOMpvH2usKQvQ9
l6IvKNBcnCkOvgP40LIeHzTgjXeij0jyri0TiFpsLJYEPOmw6cg6F79kBKiYxcvkHYJrba8SXQwv
oR5X9UbWXkt/Z+nqCwt4FxnRg3Id0OU2Ys2eKEDShFXDXq9L0xotZmqlRCvn6SKReHjxYTLC9AvS
RRPhX4Jq2S9cPX0BbKw9WQiq2PKyr2NUPlelAWvSc/18Ns+1vHtSYjyodAbM0PC3qJ6CaNYY7nFI
pLXbXNfEZNmW3DrI7edO2804nB4g4uM7J8OJUGmhGtZklY/PmFIuIJb2T1lPSHCMtpZNIP8rb707
m53AVaqn5hMSVTJIl4i+765PK0lMlzCId43kJaQAe9uQQZm5VbBk3Y0YWQIRosIR7ofU2FKtQLGW
qrN6dO8Siywqeyp2o2eR4x3yzfkowTlEafYXhD9nE/hfHagn8sPiUrg4nZswI5gGUa6FNNw3xsTb
hK51ZbYKESg5K9+N0Fy27lRG94UWuxzZ3PGsTBr9Oo0879ro3c7YEIR1NnvVWeoSJ6Illnvdaz1R
5wARyVgn6kVa6KHq8J6YKhuwXrh88bwwu53jsgp09awlQdJN481oOpcpIjC1JIeB+XH1m9MDhYKi
P49MiXbUX41L9hyaiEIxwGxRt/rK0XxXNfA3U3iHDmlP5qEvxivXXQKn6m/16AINaZCm0Y+IU2KW
HXWjV7g5x/tcJ2J0yWsEUYPpL+59wzZRMxcy1Gu/B5MwUh+PZrIohdig1KCkHKRO8m1Zzt0BdtDg
EmWgEQavoWvYcPwI4mnZ5oBhdchMZEiUW9qjSxB6eFRrXgG10YG9AJEskqzVDQg6dzcXJlGhZXau
iaLddkb96s4cLTSaR19c+DePrPh8CQiyTbUzgJsp3zHieW/nxAc7DvCnsDuU8RJYrGmDV7EIqPw6
zWown9mWrKnE94bOuk6U/aWI59ckL5aAQMRh62Dt2nudui1klNzrdWKeD32r/+jV3B0RycnAWcjq
zEYvINmj2iau7Hx7tG8crE5BoeEuSfPb2BHaeZPWpS8K8WSwYfVjlNlEPwGg5BBwgbm8JdWg8V5c
t3oWFPMCw8nt7cKZ3Leb/IIcxL1knfVzgwj7vkm+009oziMF/LmQzcHRqztTpLczMwNixXEzKecI
SujHbCb3Qn0lb/RV9hBThXFWS6LFnS7wZmNvJfJWYWvP9ehBlwvxXi0+iMHhFMOs4AH4CGrNOxQt
/6pGF1Bvull+z2Lx5FnW9zgXj4Kqp4nePyQpPo7gAvScHxFlPsxAPxno6JnrB9OKXty2jt6idJcz
9UIfZP3KwiAf56dpycsbGotI36tvkVbPl8i1pzurjN1zg5jTjdMaPt/vPnOIlbUyNut2Cx0Q7K9R
tOTjDLW6JSx02phu0Z0RpHpggkaBkGf64tuRpXFglG8c6ZhfbDOQaxBzlXY7m43PhpSTXdfVuyru
vqcEJPmraM7m5Bh+YadcvVqJ470OoUzv+PLVBpgN3Vlj+BZyBCflSFyQlHWXmYCPND2aLkOHuDba
pZlOBJUWkySL+J9t/vmkuZfErfkCKeHkVt9JXUt2XVyo1FdyuWZZ24lCXlrJeGjY0veI9pI2mjZ2
WZokS08q8ORk/Jw8kja80cPxonZwy68YKz/m6qEpqYMo7Z4YA3b+jfVAONhVBB0b7RQMVn5cfW5N
R6KZQlZLnQZDb/TOmSEqceZZ3xnnS4BsXpQ+ZkOIwLCXjrgnblSeFtmmodASkN1qnJmqdbyAoEHP
D6VAHKVAIYRFNA+BV4h+zT2LBD2YVE07sy0PadGULiuN4bED1jvqLTo1B5+4JapjETGcxG7NUX50
AeM5vlLEJR0lNPUtqKs4vfV0chgu9DY1tTsrb3CJbZDCOvoT01rr+kbjCu3Y5FXeXsW56h4rpLg8
0KlunUvpkGG1G4vSbO/nksSfTbzU6thTwciBfdJiJN0R9f+e9lyEFpd/UOEidePxpaF5gq2g1RmY
uUeGs1XWNRC5Osxl+TDyJpof0PxnaP88oMDqx+SHZdaztuM/ZyKnXBaSaCQLbZtmCDO2cdqiG5fl
MKLR7Kcx3rexqAkiz5rqDXusNm3QSZkHtDwGVRQ09m/l6LDkdR0Yh/1Q1t1Xs1DJD68UyaMo0x4o
phrI5xupTn8j5Mq9ZRnALzEOVvVMXcUUPiWViZhByvv3nY5w3x9LGPVfeFA160Uucssn/6q8HmPB
O0NWZc3H3MReFehkJ0ZXFEPXwNkxa+7iWHZwTeJ4y8mfeFKz9XrOt6oCQDZRLh18IHLZCHzeHl8I
a1D80cukYe4wJhvaad3Wd+ZYJJe949jbSCfKui/S6VJRzth5eq2eTIxM9cEaMTvs4lZDHo6qn7o+
fHpKrwMgeLqW9rycNzF6KEq7yzBeV32cvKDExlEyJ3rGKVMaccuKn7RsdnsS+TTSWRuQoes3MC+y
/sZ7BH3adb2H7UAkAwrZRagfbhPqAn+SdDNeTcEe1lO5TjmZyBp5QbOBshPjn1UyM/r6K0tC/ubO
BG9sGpNQgK2Rm9nF4gL5C+IuF+0bgdQOhTNbaH5sYmHBKddPL3mXxaR8zqSrbCJyVq7jhaQMyE5l
3bN+lR4ruNeE93mTj0/GXIZhYA6O+UqICVr9NBSz8ucqH4sgLx3dOCR6J0c8Onl22y7uRUTJ9Tnt
YcZfCcKzzjzbCSfWSTkzc7VuRp2aeLOa2S9JKEiHQnvrvDF/EtksvhixmLStPunsz2ST1ca2qUOn
xQ/hLED6Z+1uaNZImn60airsBtCQTe0mxqPTL+6dF5aq3JnE+t0Q/lGKTZEa7ZMZO/VD3SzFnU2W
VbehTs/mTHREsW3YIq+qyjDHYqHj4NpXKhnzT9oqf/Y5pIVQejXamfRVTlu38IzsVmUhkbwT0H6Y
Mf3VYjntJ1f5s2fFqQidHqyEFRkAwvB9ZyIHzUqKUKMfZ602hj1bd+fGS6tvDdKFLRY5YzuTw3gw
a0/cofXLz0YqcTtR2uEnfZ0/mshogVEPCXpoKNfoo73/IWlJJpkwciS6TZw5G/IAKRqWWj1+WezY
/eS2/+xZOauGFGUU/X5TnraRpzg3sgz63pFQEigOHOMeRpaQ7ezYfPm17dx/0gJae/rvG0C8TV4m
mrkV7HmqlzV6xhfH2f4oMy9sX4zWcp4B5iF/I5quowzZG14VFIlFTjwFcXvce3w5pLiCS9z//bf8
MbDoZ8HoW/Vo0DVpuL5/0L0aB1eloX00B6vmMlO7r8zS+afKA5Q2pJlK5NBotXArvr+K0SSQ8m1j
4Qm3w94rs/wLiYefaRH/aPWuVzEBLqHQdR1QHO+vMspcwcIPl2OoHPKbOfYdlCOGB3JodY5bUb8T
IXEmf3+AH4xUnIioB4GUws05BV8g7LIxbrrLsU08GmWsaDSPAH4gHVk++Sg+eFerDosMRpQiq3bp
/f3B7G4a0cvlOJnF8mZ0tbiMpNV+MiI+eorAXtcQGfFLV/b+KoD/J6dZ9IX0mYzUart36k0+DPGu
75pqVwiOkjoZZp88xl9y1HffBDe0EkTQ8+nIKk61UnZMrKHWOMuRjhXRrmTXssN0usx8pRpLAs4M
BKNf21nTgy3G+XGmauqsxyIvo3TWCiI51bhuo/XM+mI2kUYxV+n0KFtjtV39/aV/8IwQ0CDGgAjJ
ceFUJTFJl4jvaUQPPlLxshRM2arLA9JkukAnPGMT10hg/37NP2YpmtwrFQ3tKK9fPzV+JDlOQMjq
yzGmw9aaSRYUIqUvF6ffStq/f7/YRzfIRmlFNzNDOfJkqCmpxoQdl36EKA7grooGiGxKS7rt6Mb6
bYnz7n6ZE+P575f94GNCxA++Ehc0GIBTVWdseRNuYpfKXZdn56GNeoKQxPGqsj81sH9wKYQuEOcA
96zSxvUJ/KY+ceYc0aYypyNROaSOeVD2NyJy+2NRltknWpCPrsU360omfKQop0oyGc9CYvRdjl5n
1U+mPdNIFRSTNnk+e5/ofD8YJgCA4fwg8Ae05J1MguzhY6u1eybBynEiDto5/FxZZGcRr5M4C8Q2
n4yVD6YlLNRwGVnQVrTsyRVblulJX2fALKzUrrRIr6GbK27/PjQ+miAAWCGlNJn50JecqENB5iMz
N7ixDNDiy8LovcIlRaudFFTzUXMG/aJIsAmjiC1vPBbTc5q7zvNUoELcmCKZvoRhMm37JERMQckw
2tN3nj950x89C7h37P7tX/KXkx/ZJmVVN5a2HC2EaUG7tFXQ9V3/yVTw0VVWsC4PYZXJnqJhxmj2
pqHx5mO4SHNfJHRJlBF9pi3+aNR6QI9QDDowieSJny0ujC4cwmY5zu6iHczCGnczHRmO/YhLfr3c
/w/d/xfz9W/jPHjunv/PW9kl3Xz5XLz951+Xb8T/gtj/9Y+Or//57///v8R9Kf/NYBfswlf2OxY8
/qTxre3+8y+p/5v5/79QJbFyuPk3/0PcF/q/2Yvg6sHd9ktNzfzQVn0X/+dfpvNvWB1YLW0Hgxhf
q/lPgPv8lPeLBKZSC/UjjMB1Cvpt6ky1Yo66MW0OLgF3N/gz+6s4Dosj+u1la0vya3WzyqnvdAO2
joTYQm9vNq22T5lfb6sM3gQrMzl3TREekngm3kSY/c+iSJwAskb2YxT9cJCZu54u03R4y+PE3upd
kfvV2JsrQnPcIZoy98gY4zu0++1lTBzOxopLlYGzFhUN13G6kEUY3VGWW7aIJfS3DNB7kKLQbGgS
Ze6BYlt24+l0Qaph1O+XmpgkMjpCeYu80zg6Xie/Dfgjj2mR5z8WaCdPOKyh3ihNqZ1TUZAfu0Ke
a4aR6ptIz+QFbR8Kp22ZBQgPy7Nxct2jRdf5SM6Xe7sWmC6JalaPylzj27sRuj/FC6N04RdYYjcp
Vb0l6DtuFJluONn7WHsiaAMjytCE9SW8AnXh6AMAkKSwrzvp+rLSo/M2yYxLfFLTgbbTfDukdf6t
MO3oIcmUw+yXejQ6PB2uiRWL5ftQdd15UWgwkHNqjBQBMzVtMTTIfZZb3ReS++rvk02RBzxf+1Pg
cr+kIdm/ZtBJv6StN7U+SAi69xOdjk2fDcZR0Y95nJzMCJp2EWczztwEfVQc5ZsZZDDZz7HVPIY0
jmlM4017qdVcvFRmUR6Xrq1fMxtD9SbVBgF+YyQOu9TnoEUHvmuF1aydkTujhGshOoqDHp1yJFAb
lVWPU24cHPoLYBUib5NkVM2Xuk9vScO9qS2PTvZ9WbNV5BjlbgECFnsXmylZyOQeZdlORbF1iI3u
UqwB1Asl64ij0i1EX+MQpqMItOon+cbGPiFB16cPr8gj6bdluvxw5vZgeMVeM7IG8VeTUheoApNc
m6G3btuScDVV5MuBTJlt7EVbWi7PSAIAsshrk8Plz7SkL+4ayPQ3KGH119EkQRkg7c+6HsavgIjb
rcL34ascZ77FX5ROnwWJMAcvjx9Hj95HK5rsHDJmMBF6bFITtTCad5q3d0eXeBv4/Lr53Tb4WVm2
bMNYOxJWtXc1r/xuzpNNZNktGryaeBy64FSRcv2+x5RaFfEFjnDnSHWb1D4XesyvwMzhBp8DO95i
vB5FSEW16/cRES5mXL6gKCUlDWZNQSvDKaejsJHXxMnirM4X1mmJxkBXVxb7yDNSUIOosp9kEr3S
z76iawYy3bTfyN27zhKyxIqxrul1d9QlKcptrCmGzUT9DCkUwe1d9KVYaA63AC4oJF+7MXll7uiz
aUfD1+QavzG5JUXzpgjd5kF5Wg17Icn2TZ/uWzrhl4BwCNQpg8IhsrIDrzG55NjmMHdH/G6bzpXp
oSa7k3qWVULuLh71Ff0jCrWrejQGRHFax8LK70xV/uzzB+QFug8XrN807Jk3gu8T4iK8DsptW93o
qjPIBOZGm8XRMzp90/DV3buDKa8RZDJApjeHHfUZlqUHaIDldT9p3LqcNjXdmJ2HRqxjjs3I3YTx
hd29F3elQo/URDfSpfKPZ1S/mZvI/Vl2S7iJ53BLYvkapJiJS9dankG16ilGPDqh4JpQSsaVR95n
GhNahAOhuHGapn+eLF6aMZXN1WjZ0V7riKnXKfiQMVcv3XnNsSgYCJ09yyra5xttWYBfDEAgYqbY
c6RkV7Ao6pd5XMSzVo3JyxJ75ZsodHEdNS0WEUWqMB4iO8ilRQlvHL/anUbVwQntg60ZX/OKnoFn
1Gi1Uw5x0u7HjeONzdlCLY9zIBFOvpNZDulK4hyaE/mObUT6o9QrhKPdd3LuAJSV9Dm1ZTo36JKc
lfR8tvmEoMno2ktQDrXfFYN1X3t1f2Na03lZIpVIpuG5T43suhS0nN1Bb+ONW4VXoesUL2EVui85
jdZ5I/rSuvRSPtXsF8EI7KAsfSMhg1Wi5LkhmDRdF665J87hXhsHsv4i46aIjJfFWrpdbCfGzkay
cz9o9YrLIroJ+sQyMZ1lE8FieKjDeHG/dZO6U4U+GpsKUczz2rfya5QApN6Oe6zcXwAUUTpn+WBK
jQpC75FKnY2ekR+A1cybFbTKcV4ERtRaY5BMrW0Qi+raxHXHTvOjduhpoOsfz7vB4iyby/HSrTRi
m1jcLQbfMhr1lmmMlM2ExvkmG3tCGTPGWdNcGEnX8QcNR8vMKa8MXhR4qbI31Cb9gTO4KDrnsu++
5XVT/KiaWviEqgHTUqiUOS/Y2w6WiEGrC0lqnu14FQWLMVKIVHMxwqTagZfIq8fmUMWmdtVM3OhG
R725QZa6QZhUfg8NOKroXXWUytPoPaZxJuRGLi5Lg7fqLKUmG7/xWsq/SOp9qyPtbqmbLfCZ68gm
5hjHMU3j0O/IzYZwp/XB0NlwNFIUEw7BrbL51hAwOk7WT6lPoEbUBPrOaUOezvAwVuAXegz+Fwlx
IeRm2Y6kM0gINlmRtSA3NWEzdo7fdNjMkIx8p11mVLosHLT4AySPqClVuKvMVwKvhi3MJMTT/E6n
tI+V5fAO+/FHkakv+LnWEHdEzVM+vg3TSPO80Uab6WWEdsLsN1h6slnywfy/1J3ZcuNWlGV/pX8A
buACF0NERT0QnEmJ1Dy8IJRKJeZ5xtf3QtpVTsmZqXL3Uzv8YitTJEHg3nPP2XvtLeJvolYHjLjW
uLfjnqmw77aWhjqsNN3aFGBOvMJxidUid0WqAGecZRAm2Fm6e3VUngezzJheWtINqRkOYwdLK5j0
b3RtThNaINSq/V5XjK0TRxdRzHhnAExEklmJslV9tWKmqOE4weBxDDeEObPQer1cWXr9bVRNPEEn
U1ZPXaqfB8MfN7mulHvo+gvPRghvlekban4kmvaStQhBml8+U+Q0h7Zx+BxE2G4cu9CWk95ftJ2M
r/z2oI6esiDxXoBAKg4WnLd4JolpNSKn8oJAgu4x7NqtPlwj8lXd1ntFtSaOvmaugFYtGwYay0DJ
XKNuLjMlWHfYY32IZnWTPQRZixIyS+81mboTzYlRnPFVXyTNuFMZ4u2jEmElX8tSBsELzEDGn4bp
5g3z2VifrjBEHMcwv4TWcu4aeH9Bamw71uitFITToyZb20Ozk3F9YYcmoH+wUtbe6LpFabQBUfWI
CqkA9lYW3NeJYtxkk/1N5OMiYaBlB6WbNfFjMTBQBYDz6ljTtIJbGPdD5A5J98WcQrQkHu2blJtV
YbrUGumzTab1EdmVG6v0IdBSoiaXl1YSayRA6iDNhkdY/+GpaI1qOV8mIiOTtZnK8sIwFOMyNm8Y
Gd6jwN9JpV+VZZhc6+3wjfEAc7I8VxddzTG4t43qqxLKQ+2jbmy97I6Mv9sebvNCTesj9yy58FP6
aDshA7SiJ+I1sSeesnhtxHnPlkeoOkC4M/wWDeWRRAWUREhDldh2qzR5shI4UShafdOo15rsxUIb
edIWaaZ4G5kGhgtzrVjFWXTZZ/kxRYe3IDPmuvXNbdFAUlTsW73tqTTw59y0UN1R3RHInmSo1nOe
6Hx02/BrZMtzq6ubHqNOMAsv+z5lcjk6R62YMG2XTAjbs+knh9iRFwxosR13iMedMOu2RdzY+RLc
HaN4oHl45KEXCcB6CoIWHK7RsiNUeyWHGDxP9wqmK1pLqyDucciCDVC+XWUXAeea8Y2FX0n9w0gt
ugPVtBe+Rk01bVNq05BtpRZobZl1FDc0mVDLxKp5p8T6HkyiPKpFfnDIel4k0TXGK2L5jGSbOCUi
OvsQKeptRclDQPyXsqs4KTTy1NUsokWnu2LSTp6MqXCj/MiedFS9/F4ZptKFerL3WcRtO9/kjPKI
iQ3QyTcnVTuFttjV5ng1y2X5RkxkVa3gYRVTRClXHBAf3Bhq46zqOngmxOsimvB6ELhLsPhCKiHr
dFXcmnWfliixneySSbH5RKjyQkYqx7Cu/8INyz48VsGGyK2FEhBRxgb6TUo8BWyPx2hkXOcL/1IZ
YGjZ6iPF1JzMbMtlFLYUPo7ar6wqu7FCC/W40FhW8/i+g0XKc4KGjoEtt8NEVI2ZY/gDV5ZnSrlz
qq+ViRhzRF6MFnS6sdhbXM+7V7Rub5mJsU0TRFCIO4xEQW6lsrOYRe0iwsKXEIuAgEQ5uZkt7Fci
UIfn1nQuQ2UfKs2ATNdf0UE7CpW30zQdWkkIs5x7SwqghvDeIEKMbzXVxonzO2Uwtz3D1biF2UX2
7rTTY4NIVWOTFf5dVs9liFOunbppdnYuYVvqcNrqqrlJez3gESttrmcr1pFpXmUx4iqYgKe8Dl+t
RrmytGnbWRJnhNDRtDl7rRL+pmxVKPEwv0GeacE6CDu307kQaXcpIu0RfFfp6iI/ok95G6wpvETj
Fy0MkX0Z+SONJ5JlR2+JQGmxURztkYzVbMnNXF9rCIl2g5ryp2vOCGFiRsTOOs/Q2MQqH/zunNrp
dEV/r15ooeqalWQCHk3Vwiqyc14216FmGK6TYvEvuuyoF2a164q2WiqZ8iVtg6+I4V8sIwYjSSwR
43mEWugoHy06d49Zb51SewiXnCOKJc4EPkYRb0wtOapWH7EUzUP71LCvpaPclkoybiOvkBD87EPv
FG8EBfSYT6rhoOtW6np6PQMANX8z61lkMez1Xr3mm8fqIGW4mmMKkxrgGB0ce6nWiPK5PdOLpqH1
EYt+RT/Dd5uA/oAZil0COSPrSrQ/qXdTG8O6rwowSUpDmlfTHUov3ZqRf6tVabEZyrDZ1CJVl9Dx
rxjp76POeK1D5CrOKfJJi27tVz9iiXOa6C1D6rEQlbHSBE0BokTB7Ypz6vRuO1JSW1ReowGmxEGL
6ed3XY6aE5f2xg/CQxkl/qIK4NwxK7dxL2sIf/uAkpSU035EwNdEKg+qsFZFNCISKBdj4EzLEL/U
clIrbTspFZ+U0FBK/6VnjmgJu6ZajYqBqLcLtWOhmEh61UMqp26ldP4JVuJ6qvsJ21q4GvlWF1X5
ULFK73oNBG1gmtHSL7wnltpLw/FuSIQm4zmidxSzYYiqBwFZBafcE4/YQs+MQeOV2ff1MfDsfVGo
X8LefmvzcDZQaZHbqkqKyGW40jJNuFZkU2wwRF+wr66VrmmvMr180Dr9ziZQ3DWHhqCFdhWQ8q5q
1FYN3NYmQXc7GLdp065EIdywrxse0mCnhLBNRf2lSeO7CLW8EeVnumWt68d2vZiwaSZjcoU845vn
+fOdgogbzxRp7lHoKlD91gpBOWUQf4uhJru+rlzrSnRWi4k7PdXcUuZzVP2cc87eF3P3GAFUDAXB
FTYNnw8YQcebEkxsbV+/1lrvLVNprH0RUI9KZ61OxkU+QrXzq7VnBN8iLVz3jVyo2tDd+RUyAYVi
tKC9Avef00kxlvd6KL4kNjtBV9T8yTqJVpEqTmQ/W5uiZK6UDJ6YkYFKcGUmOBxGh/qBg9MSs9cj
79jVu/Q6TUv4VWRkl2l18oIi25MiWD50ukTHWZMCnzfhEwPR8zjm9arSzZvc5yJOYliOIUWACOR9
MQwcPEYLjR5NnzYub6IgWQVeCPInGja4OW4rzbrIpv4iCjsOB+lFIu+AxdhLQIIPIS7vWBnfsBkc
a6U6BU28wotdrnVbwcVjt81KUYynNDOWCnaiVcj1YN5MYkmMSZBb0UoLPAD5Tkhl60S6yo2ur1Kp
B9SXfrEgJndvMthAGW+j50G5/FDNiwsAYE/KhxBciQbebW0pxa7OpmNtTmvSUa47Gxnm6AX3cRus
U3TBa7AIh7LsLrVWW+ObuWr9FsVZgJbdZ4BmT5w4es8tDD8+0hfgumaHykjqtRNbeHT6tZo4524W
9LB3upaYw48LrDxSzS+BvZ4cCLXUz/HJM+CtIHbbelm2TgyatexPsRpcJ1P2YAxYfM1uRv9axNJj
p8EApcWunalX0Avx65AUjPO73xA8UPJw++rNUD+0pGqH+noGyrit9Jlq0vthyKHiL3idE5rqSG1W
baBZ517GI4FbcqP53iYSnr22KwoVbvVdpyMjjA6KYR8tJz9x8NynjfxKbsMiiLXboUtqoMfKfZDT
wsLVTlE/PrR+CN1QUAMUN6allEsrf3BiKm0chIu6GvVtP9yoGD66irN/64UQX6GFRGpbPydAThW1
PigIyhCZVXu6p2SQqSbSxVZf8h/nBtmdOwXjLRLRE5aYPY/UUZ/iu64D4IrE+p7sQlICqxA5VX6Q
mX2ZT/bGNGfp9lRoV2PeCs5Xoyu75sBDsYQo4mqafu9xJlgYirIltf4c9dVjVFC1aVbVbtBIMK7V
veIgqvIQB7T5pHEKJSBckezs1j6R54riK14OeDQtNPaEp8rY1eiRJSVHOzGflavnosAg35q0ZUVP
0PVGFeOlHDNWgTrbo8RDa4k+z64Epb0vq1mOXC5VCn3DpPic+vDS0jn7pTARGNG7QYn2qyeEOjOY
0+sJRDDtVQ2Ue/wJqlvi3iQIx3nDopAvKof7W+1Y67o4Ga/bug1XSt4UD/QW9Sj3lkHPScanOkf1
tyxH+WR1zRNg43CZYOc8erMdVp0q/9J2qq2M+71ZTtEaTMpyrHLKrG5yjbTWtznwctnstTD51qPD
uzNVhL2GtCpSE/lSutjprrIJ7+UY4oyuavTnJmI1pDIcVu2oPTAOhM2dxEf8ddvMesQcG6/Guibh
O8Fu0q4mg+ZZyqByGLoNc0q3q4o7W3pPSepoS/ovwPFenMS/VbvhaHfeOp2uE0HhWBIM1NnffCp1
g8mEbenPIqleM7WAexquBolZQCoPsrJ2pjBXU59sici7n6BBTln0FWj/2ygpV5rgRhFXSGepHa2D
aiZXAtrvojH1Y2v7Ry8qVgXIJvLrAzTBSrRyhJkvSCfv3dDsxoMa+sZFaIa9WwV8Cw6NqfE+EqVw
aVj37LzOOZ+i26lKzsxHKG9thgIeraOK4x1hM2iih96/NSva0LbDmkLHiPWO7KrSEJs2C14aNaaM
9dYWvpi1qRt3plf1zFG0czwoYHWNQkcUWfdrlHUTlrs2X4+0NFfleCGwRg7FddUagUVTFML1mL2y
e3MkxAsFYYFbVwT+ZdPgJpbWS9Nr2DR7ubZUqGgazRGrpi5pcMulwQa9sO4GuXpZc2fV5nDDAe5E
0vHIj03zKG3slaJcOSG1q0Rve8S3ZC2rQXluq/iiC2l1K+FXSsp7m4HUKi64Z2Lqt50yatYC9Ku3
ioW6D9K5B4qRMJxNsz7CtoXGgCB03gQO9YUVRNshCGf1feuKTpN4zlQ4WpNHm7j61tDrwBsULDsj
zA4ZI5chaZdhmosrwOrhlhN/cXBCSjQa0VS47Jc44pxi1QmHFC0ndGsIQhtmdjnWEnxFmN9zVTkX
rUq3hbg6Khh1G3jCXEclpvJQPOstD86EvzAoooMswfoMapgytmh4+hKRU7eMpqJedFLW2xSDzr6L
JvM2K52GpDAEq+dBzyU8ctt5Bmc1XlRelr/ImiYai5uPxKTWtHbdmikufadGAFTHg73Qc7Duhn/V
jz2Jji1T6oFm/2DeJoVKYo3ipcVF30a4HHPV65o1rtpyx7pD80C0axFCxh9VjISyPjttHuBGiF7V
MTnmGur1KJ1hAdMFPqt6Jgwsa9ssLifaBV/KwsvOQ4LhXSaRfeUbHY37dqSVltglUIXOT6JN0SR8
V76oXiK1y3jEqYEFSOC0Jt4mFEvSWKc9qPzI4gAzUIAUhLl05MDCoG1VtMgoos1yVNfwHjTMxJHu
fC20SGF0Q+Ma/Jx9yMmhWCUcvFbkf5TrmV09lxnaasJofIwhCl0GoHWXRd/imjQkNHUvK6q3Efat
i/+oWVkt7zHOWhDnw9Q3W+KExL6Hf0C+YKheI1O2YPDZEr3IhGFxQWXvhW7c1sLE0tE2u24y2y++
WSY704o5NDvlhP6rXnmy4PCvUFIWmHjcPB37I1e0Wdvsx2KtRFM2uAPf7bahzhGuJyqs/bTr02E9
WRhk3Sypho2Kyes06oN99JTZdOIXWvVtADiO57LgkXFQUt9NXZ2GrtF2dItUTbEeQKr1qzou8m0l
Ro7XU+zouxQRz6GuqK3WkaewE8kgC3Fb1YZ2LP2euqlLIdJ7foKN0A6f4ylVvio4j6dFULXmWq80
f+dpabGWvFxGpQ38RueOffEHfAt0P6ZLWQTTmkmtleEVjzF0kZt7ZUyFWHqdU60bHpF4EXmESI9m
Uxx8GkHbeEif0FNNt5qm5Bvd4ZTBfuUdoT8Olzb1zJkexriLcuxcOjRERNgGXQZZGDtTb4NrsNHG
KWiHeKViSNl0CYf4BUYAoz9x1mEsZ4OLoXjHqz/tIBf6dNR5+r9UQWRd1mMLdCxXnGtb58DuEhai
XOj0dlbFEI7dQomc8KlxgurCCOzk1Gu5cdB6p3rCtlWN+7iWePFzquIjPXZysFUrVOonotQad+oG
qspcLdJv2F10PH5EB6x99NPh1vZ9bWDWFHU0RfyR8WN2SLKWmVPS4QFL4wbj09S3WOalGOSZBcSk
RxNjXRRzoiPWl6bwl1bBNLvvcuxygv7FZjIU71otlGtUfnwFis2y6GlZup8aZ7iflK5+sOnlrkpY
Dm5idf4OpvBwAQ1N3wj7ObVLucGGEzhYlTXnJpz0FB6CXqwmeIjEJjdhcFXHXckalDcwFvIqjTct
SzxB8oF+JkDbzDc87Z5/NLqeo2AfDvTa7b43CwwEnQP2xpsOpR6YtBlxDmuuadORWdt1cxZmgkkv
aoMLm2MkmChFGVddivlM9yIn+cr/K/RXyBV4tuEGVZsqzYgxYGNoBlRNCQIHtW9ufV1YOjPZXt63
HK4eStMCXa9YY79vjXY40mWD65pL9ZiPg/eMwUTSEqF/7ubZNC7tQPMuKgg+qzymi0+nmipCjfyX
1Gjja8cETjpX3/bBdxLjsRzwZ3dGio0hy9qr0iqNrW5Pch1nw3Bfl8ENqrLgKvI7f62R/IHnNCqt
JwQDfr/uDdNgIoiO0+jMTD0r1dQqN0CdrUurt56MpFTfWnrFOIR6Jn0S3yf+7ILzWkVIittbqUPs
iFl4Zw2bwO2kB9NdyqZkkjxEz228Y17p3HShgW8QNWi2KCBbAnTCJhQOrApDFvWA6gfEEGShGlg4
c+UBUbWx6pMch6fdzF2qiGiKVDfHBy53euwNh4aeonjxQeXgi1WUNg4pXJXb4Xk4jjjIUMIahv6k
BrbzMDFm2EgjXQcEmKz8zvIRbFvyoXVSCyCZVK2dE3BNFyoaiRX27/4WZKPcdyheVrGZc5Zp5ZTg
HzCiWz1v6WyXzGxDHYehBQpqTe64t67TJkJ2YA2EaJACt0Txwh5O8vQpEV19GOPEu6pFjz8o8OmG
Jk164QWjyhxPxJxpByJW6B0hjTEJ3eRMFTMiiAjKuCxigVF1yHI9XhT4Rzt3SlpnWPjcLxeVUTXV
dmTGGIOaSLvzNJq0Tj2rMC7GSfeoerOxh1tlTbhTi4LTBvLHmsPCYBw55zUrHyUerW0nWSQO3Ven
FbgodY9OYD16OmsfExSrKvsvnkJpiDusO+WjIRemZxYnSZabq2RSJktW5hGzr1ZYt12eMKUnfT5U
0a74xYuJ4Tpf6Qa1UZ7W9FsVP2lCyglo/73KfqTDDApx9OTxw2hXjo8dOO4uxqrrXmSsiSu4oMyt
QOUa5PpF/SN+Y0ZtOlzWlW/HnPgZ/aYnYbRmvRVOpS51bjGYtGgEhOIEl1at6EuaxNl+bPrqm8mA
atHn1nQWUq2PMBj9nUp1usIKAA7k3+vmbvOUf/9j1tq95gUHRYII/vM/3v3X5i2f5Wb1xz/07u/U
//n9x0Rxzyq1d/+x+i5Pu2rfqvH6rW6TP3//X3/yf/rDv0Rut2OB7u2VW7mZf5sPE/+d/m2Oe/3f
39//X7//nV7u/FK9vL4l/2tXJy8AWv7xN/9UzsGR/2OOgBOOinwR/Op/K+c0TftDIwZzhp2BAOCx
/2/lnGb9obHKg2BEX0/tPiuC/1LOafKPmS8O0hZZsiEl2tP/eofnPzXsXLxfEum0n+rmDOu7++YH
3ZzicTFi1Kd7pEKXEWmOwkv3caNexrmxnAaLBobyyL52OaB0FxXtdkf4rAX+VvPMdkG2yGs2eC57
7faHa/jXO/wxWF1yPX4wpPyl5OMdfYBPDrIRZLSM9T4q1L2tlD469oIRm5NmkOiox3OoYcj0SMge
m6MtiUcrjVpdpFP7lW7qfWk3wh2MaQ//6MWwSn+hKba1BOTB6BhCzlrLkluGOdaaYSkL8gT0x8yZ
PiHhQ3dE48NL1X3Shk+GPu2nKb+d0uiSS34/TrXP/KvqtxmAiG1aKdiI7bxZUZ77TGamN2l7Oz/N
l1B2z2qe36JEuy3T9tJKY4uzYgCFRkaPOqgPt1S0175S77V2MDdZot6MMvcXdOX4TY15mqAw/P6C
6u9V2P99QT9aifBkwL4uh27vREiQutJ2Wzx3rh/YiBwRcmCcWppJsGxDhJFecRyL6CnPrB19SwOJ
k7/saqQwjDFJSsy3qW++wbpZpN0z43v8T8O5iaSyhJHhr+2sT3c9FJ1lIxD2OZHoVtWYzgSKroXQ
MiQu6UosvYZ5S/+eua7VAdqwdr//qOK9TPjvjzrfUz/czTS51Q4pZ7cfvf7M0O9QZRESIv2Ci7xl
zM2ebHSJG0jPevB07l9sHE9oSaJVN1GiyqZkakVHpvBvKG42cHRfW7uB9l2DmrP85FHPBfVpoWdX
weifW5/B5SdvnYf9Z7e9+kH7H3M+B5CjlvvK87fjRG9L7kNwFxhil4jrN6rhXdsMp3ya5rQknjpT
vTfjhqFSsIyrfkm3JHGTmNtXK5lY9Ny0kHS0o6NDKLPya3/ob37/Vj+o3/++yh+0tgGEURlbQbVv
aQVoYbbMcGnGHR7Ajuklx6vXSnL72Pltokc3U4U7xwt8dUvF5VZ5cUx5VBZD9Zll7ldf+vz/f/zS
qRo0KRG32Hq7aDFfypYn669t7Zcr5HcE+t9moL8/7Sx8/+HXA3RlfqVW5JsTWEUzEWP22C9Kk9Qi
OTcvOitr3EDFdl8Z2obzBLt5gGc9EemNn9JfjtTg5M1SkRqanJ/EG11iA7WS8Il4nxtN1Ns8st5+
/938YjlX57vrhzdrYXoeRtAH+yFDIOW/OWmF/yujf85Qz7I+WVI+ZHj/fU3E+5chTasOQfyVey3v
d3NjzixTro+/QTq4MOa6qSouW6Zsjhzd338yMdt8fvY9fLD/eJlfZ0OSlYjJJliKqANiFEyOESSL
uje/gY30lhB6lLvYb6HfRdvIlHQnlGmpUPdxYzS0/Dp6j4mvPkYlDcC66r44yAFBLEAGg5r6WZbx
z9XoBqaI99fHlKNieqNd7Ju+eypCghkF/INZOzOBYgBtFpbJxvSdOyFqtHfT4NpG+lAJDMy2j6KO
7WU1qs1j2ipLz6dRqFHTOt4S+aMbBwRQDeFrGYprCCETQkShLgETrupU/SQoQ/x8NcK++P4DTHZd
4tnRy/0UUhnHiE1rDJhCN2/VSTwgZKDL3m5SI3Y7v1qOhbkmJpFjg3JiqH4xguzCMHylIPWdRHvd
54xJawt0XrT1UtDEKJY/i039Djz9531BiMX7t5plDLxTzyn3Ua0gMWiFfZwaRHoTx4xLp5/Mlc+Z
0w0GBKqIxkCqaPF1bhbqSWq+uUhnbQ/CShpMPgGXKU1u6SH1yrxUZyBV11sC6O6UPrqnl35HXN+z
Q9QX55VkQ3fjReXkTiUS6m44qDnawfFgp2Q7mtK41bPPTDbar76PD7uDV85yHUMrmHAErpmFB9P0
9qkJZoxASnCml3H1yNd1kJO+5oh0oKWyzpJM+eSB/45s/9lF/rDkZ3ZTtQRrFihsE9VNphFKaUrR
g5otOBeUFMBDoIBlzHZJ/fsS68ZrAeQYwJqFn93Rq43JGUq1cZklI5NSp/06pBxxIBjA/KgjHAep
RmxZAdFzAZEjXSLsvSqK2NgOvmul5lIvqkOadAdjDtoAYNIvs8CWK9g2zjprxdEu+ngDHHObeOJl
EopNadYBGUgRi2sK1RRH57vJTnY6vswFmxLjgFK9hpjdA1eqniXIGSQTHjT8gCF6rlx2WXMXJ9ZD
oMdPHYs4qhnEWr6+LQJ/NfQz5iowPvFqifc27P9aUans39/Fllr3sKtEu1cHCtraL2/rDgVXgQN6
gciLTk4gODdWMI2UttEXSZ+JlcmiuGQnjtc2pYjLWPrFCWhRhcV8+vdIvyVrc1/1A8khA4Xw71fi
7zEqP7sZPuyIODXIhdPbbs/k/bLqLgjNBrhxNnQCGSscFkYr90zexXKwAB1QF0COoImACcChYKj9
ZDNAisyDCbNBdYqHp8lPLizF3pT0eQq73BYD8CMocLVlbKtJ3ySGz2clyRrOYxKby6qEVZ0/0wbd
prrQ3NGqriHY0Jpm0M0ocvQ0QEpXiXlk7aVxcky7r4Ow1j4A0pBJ+++vwy+/sw+brUdwRxj0XbWX
kOo2dL+T2zhjct3gLd9pdmXBccF+kJOu6Ob0Obkz1aUyOZtWk9MLzml/a0RTiUKJzNNaLa2lXmJV
0ETHUNrAAlKPAJ0+ebPz1vyzL+3Dlk38Mv0TRHF7oDMSBCzhi7vQjMYLLws8amX7hBwI3sX8ACJo
tlwDnZTrO/nRMDUf5wgoe7TEQXi2GSDe9KnNNHUyqgt4fyASs7yZYV/YO4o4Wpn1J/WM+auF78Ou
P6Lsmc1a+Z6mb7OcDHKZ4yY2t3GNsrBzimmlB0WDziJC92agzuxSIqqxVyK39MsjJOFrq/SQjI5b
qSFYLCQ1M6C2YDW0puF2cF0WIZZV8FFRA1UTmbeJlW0hRGSC4EjhOcXWwHAKUYfjnxsoOIiIhLHF
nBJvdQaOWJDBdyUBPyg1zBTIk8dF0eBlqMboWnoUfXPV6NVJvgzietuNyRMEiXNImlxhgODhKdqV
HkNhJVtFHsK0hQVYcOXrKlArJKQ7b4xjnqO5qlezYVN35kMTz8o+K/dXHbpGVyQJisHe/iz46xdF
7z+SebQyNlsOr8XeU0Bmkk5ItVT3sEn61BvmtqNPWiTNOytv3wYDj0+jFAS2DnWxcrK2X+VErq7K
XHvQarmPJ/2qi3QkBkHJ6USXp0F0RyNDLJLp2idb1C9OJf+whuZ9kRlWVCT7OLYfgq55bmbytlR7
iFQiOJOQ+CCE9ZCK4DSgb9uQRc5KaSpMYzL0ZeSsnutUexmj8Pr3j9wv39GHykRnyQ0GK6OTUWrh
SRtRG4HQFc2Np2fbQDFxmQinXAI3kqtAM7QlLrt+m5TKvjLywNqwwCDrnegZXfjeFGIT8vxPnqtf
9H3IAX2/34gOpmndqMXeDyCQqnoJmUuv/Y2eABGiiCJ4F9CMpZinhvBqaLoN/EyyIFZWqkEiw7jC
+CdX10rfCvoJ4HwKbsRPdphfnC/Mj+EtGgozu2hRrWZGvEPnu+lBYamKfWEx7DZ51GfgmpS2m2rB
1f/ltyXfX5EUWSL5CEwsvFDbNLG3UVMJOTS0D+jvYKCqm9pxlqUkF3dATxB5dzU5YAL3Ix0UJNiT
jiI8aA6fvJ2ft8FM+8Mmy5cu+1LThj2svzs9SkxXbzqkdvFw9iKwnHFNH0XG2RvT3APEs50e5Dek
DgDpNCa50hs0ExD+XvPQQKxQRS+mrXxi6/+eKfKTveQjaoL7Ui1aZWj3bYA8gx6O/+xRM3/TRs3Z
V11OUxpZMCBFfR2G3SGmG5bU9bMq82MFPsrt8NJvOxuLHx2DcE912V81vgm6VkuuJWTFyYyeLHLX
0fyPiNOa0+8v6q92bPvDJuglCrSdxm73WtndSRjfiLiGxdAo5BBU6ZMWN88AyxuXeQxTqAZJLiHE
aDYDegrBJTjyizr0ScVuLX3tT9zvXASBhih88zOq2t+/S20+ZP3s8n7Y88xCmQJsNO1eaCj6HTW6
0MohxveSfdXLltNT7p9MDr4L4g2OkP2OGrF6C0g6vLOUt8cKezvZbFil92BVFGdtv1QK0Wy+v79/
ZZD/HzT6L8LXKq/zb83/B51+YXCtf93pv4urlzBjif3bG//9b/zZ4TfUP9hAQDXR5lchN0m+zz+9
8UL8Qa4lWxKJxMbsgOe++8sbL8Uf/ETTVFI3+OGPHX7D+GOOhDQBIf3ltv83Hf55vfj7ZrKwhJPI
Nqc7qzNbybQ+nOjToKU53tIojGLh7H0rMvaxT23yw/U4//n7fuza//RV5jECllYVXMqHxocVErsQ
FhP3mxeODGijuNmyDY9ffv8y7xfF+cOQ3albSC+FyQjkIwaikWlBfyHoliYFyKIM2H7wsSNmJfho
b7VZfadk9XTIYy369Ag+7wPvLyQvqBGWIoifA+r0YVdPvbJO1CTvlrkvNftLUqJjRVVa2gHGtS5L
p1UzhgXhQWJmpBJD6t9zINCeMiCDSATTmkmg0jKwA2JpCX+VVhCBLiHP0FT9198GxAWGRLyIgNXw
kfFi2F1HHUdwF/y55pp9NPJ3Jloj/ZM20ftu4/x1SBWc4TyplRYv8+Heimoxqw2mAc9a3HBK0JFP
nESTlv2FnXNQbgEzdlP0GDh+2PxLjtf8oOm2IERs/ldwQ7zft9umiagpI6JOaoVdOBitg1421fr3
d9w/vnUbrBJCN2hHPJOk7rx/lVIfAZZrpbaMrKim+W4jFJZ6cS/D6fH3rzT/pnf3ly1J/zN0A8kE
h9fvs40fWrhydIqUEwjVYKkN9KHwIC/gx1uA0AeF/FeoZf/2NmGp4l7WmTQS+mbJD7Vg2KLREGZE
TCMZDtvA7Hp3MHPl+PvP9Y+b5Pur6Dh5qTY5M354bmQmDQy8vArdDO86Mv14nSD3WkZDSNyWij4/
H5Pz/9trfrgxUUyxk0+8prAJBBCpNy21uHwtUpMjlA2e3fatz8YQ//ycLEl8Vkdlnsua/qErYPlD
RUOrE7ym4s2Sw+as6RORNUpuULEhNobVSOCKt/r9Z/3nfWOqBhU4SxM3KCPj93eon/WKjTRSLIk/
Sa47Ca4ymTxk3w39SDj0afxJFfWPR4IVkH80nbgcR6BHf/+CeWxzpkV2CSbELk6aU5T/h7oz2ZJT
ybr0CxW5AKOdujvu0Sj6XhNWKBSiB6M3ePr/Q5lVV5e6Kq1kVpOcZCYizLHunL2/DREfk5QD7TbV
zv/ff51h/yzk/jIxADmBAuQf8i1dJzN2lXj1v4yqRktTZyRJOGE+UH2dYYrjPe/ml7Rr8vgU8UeG
x6iYzfK0cPuh94dEDSH0cHxu/yif3rm46DZclCyjbNPK3IsupsYFLgtIE9FTJSaJAFPJksNVnlpV
YDTQNYNyqMrhxLJm4B1wWyXOegqbBqrpBIeJ6fXJEkY0FfKmaYvZwp1Md/NinCF3v3h00esDXu49
DBISiWPfCAQ4CvatMprJyCAxsPtmkVoDlcQjpuzLWDmQ9Qe9942L1Am1D8xTo34gH0K+Ygd0ba5A
w7w0V2LX3dlDjygl7Kqq3Ed6tdjpQYESfNH4AwbEZpppaMuOsJpc9tlVSsIxznOAA+YJIF16O9Y+
EUwzybnDLU7cWBxr0wXmOmXYeNI5teVRdTX+BYtcJbT4je7JvdHQ1PJ0sDZnTqS3zyGgRbgvBkRY
2pOlnKIPVkdLWYGkWjLFuBDbmqGVqH/IWmpwwz91uiIBQlbTzBB2wEuwzoSmGSAeNfEnINZ4nlRR
Ricfn5axU1VO/SEy3by5nHF4npkokbXAytzQ283CCu982Y36SecSQmnQ7Xq0ctNQO5f6ODYu+c65
8oyHke3CuLNqO21PBbZc8zTX1tIv0PAvRSjJs248U7M/m0e0P4P2BevtYvcjwsR8dKtCIcIkD5aQ
CMeLKHQAHNACOC05lkYT/u0tds1yPh/qjrQMQwf0cx42DuSCfoxI2PLS0nhJUw1jTThm9mXb8rvH
INjxK6F6T/zHCEmYgfI27KnyyqF+htlMQSpGD+PvlSCMA8VnKqcj2a7heWixAe78GIvrASuC89A0
ITKDUGR1dcm6zmGj4Ho6HcoG4x3OxNJ+b8p2we96ENhIlRLSe627zvqkEJhM+2Iip+OoazB49lyJ
gQWrVNXPQye0R9PkHnIUQsNXV+Wo6THSDAaagiglGK6IMtyIy2fzgy+/wupfyUHbkZYd4ggaamrY
Tt9gcnMUnFz0qUyLBP3JRTXbWPPU0Mk7KKNRSf2BCNKDxiQiA6rxe3GCYR29VHnZ8JBMo30atSaN
bfTP9TcRDQY+1bRCy4sUb4KU4GVkJ6RYiixyhhYEyzgS5OZrPelqliShj88LltWef6f7sAsTSopH
Q1Y/tNbIZOi1BnkoTlTsNvx25JQlMQoeqD+o4o+A8wAVoNaZ+xvJwYoMtphYlkCHRCYfC/xr0T2b
YJogHR/ifs/+Vl9PoQ8uED5F8dZHo/5KqkV64xGaZ5169JoLm6PNEnzTOVwD39dM78mEa3fB1NXf
6CJOUdBIzXwo22j2v2bm5EVL+8HW4n3mGY3/VRB7F9+KloImimlk3jynIJq2GHYSAkx8qpFMdrtS
H5sXwyqa9lYQI9NeJshSHwYBfOJcpxmCExHZdjxlex1TQH30YBJG5wKchtoj2Y7TL9BgQWOgcW7N
2zpK3PZ+dCuTxAd6RNpwVsy1IMykTLLme5plhnrUaupaGNuJNwpG4ku8zwg3QHikko8fFrxQrBN/
B7YJ8+s4Q48pZVveu77mBFMDzIZwjrJT+4boOHxOrv418Qi4gWjqYCrR7Ta787TRbA5GKLN7DtH6
czxbXQGmSNqo8oomPehjXl94cDPfKsTRn06fTz9KTgHiZDd1fCOVl8jbQi/qb6lWyq92JcY7M6OV
ubei2nvS+85+1psO3LbrRtTAfNbFPaJv7z7Nfe279Kv5tR1FRQoWV8Q0kJ3duhfk2NYng8UT3aTO
ARLCl124u0hE6VlBnbE4EzKX11rpAjeYU5IfvDYdh2MztZUCjhT7UKATv2UIlemRY+KhziEhvHkk
wYwVa6hZGUkSmC2w3/GIlRAZxPOoj0uwjgvM4dQVptse0Gbbzc7Oh/5z9BOI/0gGtWfKt+ZtqfWa
oNjd59GhJan8U2WpDWu6JvfzIp1MkGdRTMmhjypme9h5+VkFCak5h2rjvI+ZB6XbpLX6CnERIWVh
aWl3wFGr6P7L+Q6ZgNbsAW653i6ynVjbScraM6R6imxkDOHS4OdOq88it9N3QTRMsuMPTlvIXAha
Drlt5SM5fGajk6MA6OpYaXgfKBPVzeOISz/aG70Y3pef9iPnnMIBqxsdwmM0/tKdgT8oOU121l+N
rq48DK/KOhVDKbqAPO/oVrcKNp+0nOLXiRw0NJNe2pYBuzBZDyi9MKbGWSPGfRSW2e2szTUcH/Qf
3tlQaCzKoW/V7OCunBZcU6J9a8pwlPsRZ4txGOIxdgLw3+XXznRD/3pSedYf8Gqo8lGfBsITCn/I
r0CKG/BbSg+uDUa18Myl2fIZ5zCgcO64bUSwgS0/nNL322PWp4C0Wkb0R+qlDfKACQsIK2tp8YuK
Zghsp8OFqPKK50lzugmR86tT7fqzQ5bPFNu7qnDyF1OlSXssQx8/qB2OhNl58KZnTNscmXfpbNjx
kRKkLPYa7lv0Kn6V3CrU4Nhgk8p4byM9b4hGSXT8mFmGttycNe89z8vwtQKdbkLmqUy5D1GbPgHt
0cBDIWQEl0vm0rumlU5+WKKFM5RAVKPhYCk0Vk7Tqq+eSVDlsfGT5j5K3ZkQSF2QXwSYuhpP5ei1
Oh0J6YKRAlaiggzu4FFrza6nBh3WFw48rCloyAKhHsaR51vConjvsTkD1iKjYd4N3ghHpykJqEdX
qFAFdzNCQqLLltSQhM4dhDdr1nGawMgHy+5l1lvuDQR6Zf0M9r2NTEx0bTj5BNbgBGEDl72OjiBD
zaPI/3ucvDjVz8My73GfUzBQBz9Bn3s9oj/WaNDSQBEZSJl7l3OpBlo4w4+tzIawB9knMkBebDtH
HNDDt9QbMo6sVYJcXnNSx985ODihZi3NC+B5M+B47OYDx6omi65TkuzGs87AgnRowRvDrrOkcZ6U
ku4j/zD0mjgs1VseWwh3iFyMB0Rvbne/BHJ1lD11JMH+aMXPciCJE76bJUngMGNxU0swUyd9dACV
uD8bZgLTCxY3o01exjkc3ummp15QGgmKS2tI3B9hkWLYbEUY47tmmf4x2KX/4KDovtBHiSOellHz
PAg9e+7MSEhWk5DvOZ4LivA+TT86lW5IERZyrMRuMzXPI3lm7PFuL7+piqI3lPThqW3k7C0uRnnm
Vh1/dCPBHO0zG9z+zh0jPz1Mlu8dZjQrbMmZU96VasAUXQsZE5dEissLLgtp7mxAUBeV5sxQVWhs
LEUd6T5rcSZhMkykVQYExfgAjoqBN+K2x9nUprwB9qE1wbpYeL5RyU7+IoMqnRG4geW5l2bBBWkX
O4a4mjNgSNB23cbdzcpAIjW4XIXxl2J/23UdWoC9Zw/SR8Y4DcRDho7zULrKyk7SsMsrVKbzK/E6
dRoIVXBM1FufAx3JIJa+F3M9nrvY+15C+EOciKqiQAbDOgUnxevsPflf5p3TtdPXeCbkDW9AXjx0
CBweTHMqn9iBcCSJsQs/h0TVgEqSqb/1Q4U5pkZ7Dh2mmLxrYn9atfcbFT37c50QuFnnlb/niK0+
hriAcCDIldtxhMmGnY2KqA0GpcUcgKNFSVygPmXV6vTyXHpJxwXArsx0h1JVQGJwFfBcVAQ1iqIG
QayYUwYfzAtgn9Rh6oQcWO9mVshmcWBVYHpwPz5MVs8mkis8yNNE2lmQkCdBU4KmMcAmVX+zHBOC
kRMLQHJ0WnGTu1hmd8Rx4jbuOl+ixsNqBWDNQsnfz5xAAJSJ5hBHHQKhRDnjW4QKZiYGsravCJQU
JerYsXpI+0hjcZaJxT0jAuKxq8FKFhehMMEZQPOvngaZxt88v5QKI1Fo3ZRkP8WXLJHFWzuJojp1
o/IeIGo7C8Oy6r92DThlrAOjOI2tsgsMt1X47PEhZPDNquLF14dR7LowNbqd3lnaF1kvkciYOfz7
vOD2erCchKwpDrY290HO05yaslRnwpKkhxPDSZKWLQZbPLfdyHh12rg9t3NS3XexbOjoNznS/mDi
sviJ/wUNs25ycQ1UpPsKt0aB/YAgH8mZRkPQ1mWLXRovVa1oCi1WTEfRQMH/reBbQalyTxbpebjR
W3Am+xHvZHyCig64EMiNeDSsisXZxvn3xrnFMg+GnUp4GMjfdw0+dbGjbI2p0eQkcFkPkggisl9Q
N9JKb8O7XubAEEenH98G4ZePGZclWub8D677xnDqa8qCiPA4S3D2aKRZcKJSCMEClE18e1bUoubt
OtIWKQtV9dfEVAmxwJqPQjAGkYExKh07hIK9VzwakbQe9V5faIDkAT3EGWiMnZEOXKFqj0Mjt/MW
N7019cl77GZOvbP8fH4vyMbl+YXHkt7bfOlIrn18kn1opj8cZYMsQFgZHyE1ZV9Jmxs+pQkb6oj1
lq2J30OzT6pNoBwOtsWvSucnxtvR6c4PJ9WnCh+nwMleDzO8x8rqcQKHXFrdQ2pOZnFc/tLPWEsH
IJgwJ06GXVXxBTIiPWipIIlFeQi3DkNS+ploI6VGKBLgRQvDBBLnRlbm7F3Irs3OHPGsio5cqb7P
xZeo1WF7LglEDJbnmO+mUWhfhkZ1b/AUEm1HI4oYqUqk3X3debZFxB5pKMfBhFMLYdfOGcgpqsoj
HsXwG8eDvtxz2J+4y2oO75FWEb5lvWE+oDpzPbyimfsAZkR76t28fg/DfGZnF0n0iASX20waVj0x
WU3oPCgOUTFKabLfrtDa+OLkgwbEJdoTSkMkqtV+N1srfpW2Lp9CF48uRK8k7M6iDE47+rTZkMv9
qf2Jg5i7cy6pHC8bs0EhT9qsF57k2BWPGT80EZmFbZ9luEoxHFs+ETQ69sfLBkjdIdZVeUlTwpaB
OenkUbGizuO+RkGq7SNTivvRISI3SLp8sKAW2vV9lhGzhGBeQBOq7QJxWDTP0XxwcamBSKgjDqBI
UZq7Mpx9f8+lDVRNCEBOBZpXJXJXaAPMzN5u5Q1kBvPN7zpz3JtS4/DIuuxEO6/vKS9Jaihf+mKq
tFPouv18wL0O2mm2ykXt37hWcxb6YeK9l/S5zAOENExtaqysF1JpiUyEh+n1+9HQEbGOYFZvVO/Z
NWASY85h2XcqPpB97p8nU+cj4Spp/R7cHDZA56aUaqwOuwb4sFjjFkTcAhmrfJsXJHIY0dngJ5jj
zEHLjiQ8TTnpZ5Pv7M0MR+ZlQa4v/wubGyo4Av0VjWdk7zHID+IcDgHvUAqNbOA5458ps6HwL5vW
rzQCeBWWXvIL+LCsoedfQE/rMTPK2LHPME0ytP3kl6ixGr/Dr5XJ9irRjRiPg9+Kedf2BXtcl3ZE
QHYynrR9C0kUU2/SVX5gQSM2ke3iRo/4+YZjCmU2Pzgt30qgA9CWrzrFqvRYEMdWQn1TnQcf05a0
+rlF9nu3NtqTkbYOEeV1moYsWqHpHcxiVE/MYByPoqVmEle9nZ4BnuPAWBZh4+8aW+qAEWxHfWZG
JV65bKBJquxu/rA6x6av7Cja823kvNrW5AIpgl4fFZaPnNeKscbparQ/qR4vMe1kk0IS5rQyHd3R
7L+ProJ4x0G9fiME1rjxMMUqDh+R98SuVbk70mJBcw3DUN3R49DdK6+x5FMnCtx5qNz829wts1fq
GmF2cLUY9lBbt21/aNGSkqXkLvu+pjw4WKI2Gg1EVVIS8MXt4oPANUoyaUwbs5UpZINQkeFyMDs9
kseBAO9vItXBUHl9E+8LN9TtK6TMVY752pi+umIiOs7ocqpNWjMQtJk1WY7sJ6FWSFBG3FQH4bau
Ce2wBn/gsMweuhFto32YwxLmGiXL8tacTWZEnznyRwn2YTgTDvFyBCsKZM9DFZOynOrzUAC5S6un
qaaXs0vmTj3KprNicM0up4bO5hIKxKxzEcGONqoSpVL5pVIty7k1DlCuaoCPuIZwMTLcdo3xZKD6
+aUH3pZTNolleIg0FXnc9ZPkriGliSjtPlroBUaYvcfIDfvjwCScjtAOK1Q70vFe9MJHUauZEpxd
T4YG/3CVThwJyJu9IcbLs85yi8oHH1EcvfgaxR14W5UJOiRG1bVvE9f6Tq+hMQ45q0G+SxsJjrGs
8vQtqYGi78029cAaKBKBd5U5Z94ZS/Pw6gHbi476ZMNiVTqlp11U2IAZc1X2IZrrWr5UdVV9WqFu
PBC21IUBGrSRH5Py1b432/qJFROWG15WaBlcNAFrskD/EHmbfTMnQa5KkistOk2gokRgTYPxSpgz
8CtczxC+hzHpr+za06N9kvm1E4zZUjrRKjvheTQtYeLisgmhXnIU22dFhZoYwAqqwUkT0asQZX3r
5xox8pQEwrsJhdS0iw2V3voqNRGP+8TMRSIb/KNlDAXW8QnuQkqKpg+pLPSe3HScmMUtMk9AHsvt
U+9y0zvCGW7jgNL9zInG7SfvyK0q/BLruEn2xFF3SMgKWb2GlFlB1Idm/EP3IzM/liaYn53yc/lo
0XPlR8OK9ZWw9JA4MgahOkpKfxHSwBySuKj88hbijPcx+gIiWuxFAKQdbQrRGRvZUzLgLQ8Ms6Rf
1KqhcPcdkdRPg8IIz95fAHcjSzH7oNlMESlFyK/tmya35y9VltkzX4xZfi2nSXBGSpCUfRvkYoHt
yIKnNNRl6Cerwdbz8wrI16ew++67UVskkbLTNP1F0tGV2bUa5lwiI3PjBqTBkO0zY2z1wO5RPh3q
2re56FC1wC6O24B1EWGna5EmjPndal+QcGkAtzmunIuxH7B0ycb6IEfSq/d1vQBmNccrXzC0e+Eh
1CfvJiVM636i0vOhUwqjnkSUxLe4rbgpQdxJwB75Nl5323DljzamLXqgFRBdKzYMsbNbYZ7R1EYo
adYO/vSpr6FKSskpFTK2/PT9mWAKs9eKL5om3XBftCTmcIGfs2/R2KQoSzGjUt3vKxo6pLTZ7k74
CSftMRUssxNHxGE/dmA9ILCYHkdAz6i6Mzj/7oXm5PX31NbjhHWU3gGr5phYQeEtiZfWRL4nPIuy
qTnyAv+4nKifmcSguMmbAXSAoFswy9WeQzyz2MWhDyXbnADtWqBPauEzfTmKJjOwTa2tTxrNWo2C
z9Q8xtK0Ps1yxsdNYK66JuPKGHZ6KMaGjaAijbbONONexD2ni9CaiR3RJpzjexHxWewFC8cQYGDj
oIpRZk7P6bLZNyMCt5arqhiodoxUFgOn8agQCEo2ZsDZAabhQFiTx6vEJMbo/ew/jkURhZhWKdyj
T+xL51I6JHsden8GQ9q1nn09VlK/NZZvmyMWG+6h7uRiZc8FheeIpvBIa0jaX0aVd7SMSnvWboSG
TjRAY0K05JhNzOi8qUw9wErKrBWNFnqwamhTHv0+BE7TlyobA9nmCzW6oiazw/7WpCciXYQEf4Dy
e4evta+uMuqi2qGi+jaDeR/Kt8JzNGTTfmYkh5DL5h3nEY1c9sHi9OVOQ/6U19wLghQ+x3Khdtwk
IBtuqE7tPLv57WiS7Rd4BcqjvUsxmDDGUFIACXNKO0dEH61FAUtGzj6NmjTce/zAsL2ZKIQLaYiP
9mU59zQ9Rkpee/5f/g/fn4hd6FzoQ5BHQTmFYrmpw6NxrowqMSGLoDFi9cL63e4LE8wmFtZlGxj8
cLjsMwkftosBZFM7wYGWxB4Oj0YXBIn7kDQ+rRkizSGhJZiDSuNefeTmuZBAQAkZe6NK02rXNc30
yLwl6NOwOjblfmZVOEpXD2+SXFjXeiXIL6cZMO8hvJUo1okd5mYXqoye78xRaG/kqVMdbOYcfrya
ntTRDyWEC8Ocwns7x09wAjUL8CA20gq5ayS4uuqDr59xGlYwIrKaWzR8tlm74Bjs4u+DFRw/6hS0
u49E5zh2lGKK+b6LEK8yu3URZjeVLJ3mxGGfIn1F1bO4HGOQJDvbtLyMu25eWXAhuJYd5dg2l14X
Dy/smZ1JQ6Bmvy0TR2+PdPPxS4kq728Mx+77a64JYX2vZ/B/dxXrFjScyB1ekQRQRZ5pgyGON3PP
AAefZkl8yNmlrWNCzwEzTNWLI8d9Bf1Dz5Gpy1Lr7lEtJV/bKoHAOeeUa3d13Y6s5gmn1d72i4ei
8/0rJC9TdGVFlpTLcTbWji1dgQXxVzoZvMiSkLlJ1dzdhT33ANy4wnX7Fn5IyGJkWj6JqMOgzkRc
hM5Ribl401y31Q9g5DSa6PPgvDVygOHNmU7v9oMJGIpY4qJrzvmX8zd/0PTLoW7pz0q4ID/8qcpe
VYKubifnvP8ghU0237nFIMY6xnpiW28Vq1VRA5uggFwv3OsC9CGiyfYFbK4WYXhWhtyTI9lMF9TG
qj5onJ4GYujibeQug6Jg5yrJCiFyuonkJyTe8IPEFDgtdUuOCuXbMiJTnNTEjjvV2LyPlsv6ocWL
5dxMQ8c6jbheKQUOPl6J2g9ne58jKjiLtD4yqCT7iRfoDeKlIGWnfCi9lPMvVaf+XPnIxndgbvLn
GXwwGFrhV+2lR8NfBP5s1PjH2SDmB+LOhDqByWHaw3RNZxDwmj5Rs3dkfFE19CKB6dpRTO3WiUmD
02rwZ1nek+0rR9u/9TjsFYGrkWpSUBkjdfGMusxQLy4Hjljvvt/187OMAKmcV04sZwJjGwqnnNNN
yfU99IqbpE6h6Oguc2MpU+dYgAhapeJK5BaVsKYthcm87SsgQMJhW7HLSpths4x9vJSYnPFiHHuF
yqKAOx5KNjP6RFYHHjxzuDQQjtsSva35VWXSI5z7c/6jpJ/s5QpM8s6mKMLATQb+XzBd1bJMD/N8
wXBhh86NqONGA7uIknlJs2AnpdN+79imHrQZ6DwedjENeyNWcmGrWPa5FY6dG2Ca76kvlqEqDga1
Xsy7EHhtGtpGN5HkTiF/X1SKHqpdNt54qdkD69vod9C3jT5JwRLT5L6ap84EBuzmxrGsUwf7XgYV
6gSqEDuAhZ4Xy0icTwuRNqX83jdmckJyB4abUnU1P8koS9KzmMReLPpG7TcUnfku1Xmd5c5H5Vb+
h1F347zDF2uOUIRcrXKuuDvgUuzQLsANkrpbPNnU+AkYyFQuf0A7bE5ZO6bF9YhzBUwl9VL4NYqe
QACQL76hxNQCS7FjbeEnUK+Ldghq+vJ54vpKkq6aW/e8Q2mp7kNTjdl5bgyddWI3151j0iAfCJTh
UfTvepvOrpX4uvnFiARH+Zn6ln4SdBRxYjSJRUgKmAb5arIplrdC80kQsRXSjz2lC6qAInHqf+vC
/ivp8m91yVjC/4KW3MjP8qFrPj+7q3f5/4GC2fCR3P5ewXz7niVt9/53vMnyf/m3hNl1/+UR7sXC
Sc/MM3WBHPrfEmZH/xdXPySvKIcNcngXsfr/jvdy/8VFFPEnGMqfoWCIgv8DKTHFv+hsm/iHCf7j
v/et7RLm/3gjTbDwfxeasarFmTOXTlAh+9nnPk0S4Od/EHj+Xbn818NXwk6Hj1plIQ83tOIZ7dmT
ydT4ZYj/KIr+69GLgO4XJScrjJWlfmEHFndeZDQgEhEO/HdpuX89ffmDfnl6xpF+5EDpBJ6jbqTl
X5LMnf9XytC/nr3SME4T4ibO607QD9rXQtkIy4j72jYqK9lgPCJ0CXvQKYhGHnKVvbdjv/G3XBkn
IkurrVkVToCJTiddPbQPo42DY9uLM2t+HXAxcDW1TL6UUHb5PnKrcyqgzmHTw62VelNIm6N+FdqB
22AkZAv+UYte7rc9fCW99X221wzvSxC1Fq7NQlOHvtS2Dbq1mp2u2fQgd0IrgGap3Q2d7p0Ty8YO
ue3dV/OTwr0zeKq3A7vo38KBW54UT9sevZqf1Tij1pQ82kWNg3Ck/lKA6tz27NXsJGS+zGcTEyTV
Ozx8JiLupuk+tz18NT3DtFdhE1b8nkb5PcVcmhT/2SF/izv5zXJorWYnX4mPGYU1K5qoNOXeYWzD
P1jalmH9S8f7fxaVxWrz6/xBhUCDXE/JCcSctusg591ESdRcsvz+wY/wu5dfzdCYq0lqTOQymoZ+
7uraZTR+3zTiYjU98Tn7M5ogOzBG56Kxh3cZ/cdO9d+O+JKb+euwkGJd22DXQRkU+nheeFD+esP8
g1b7NyMiVpPTIWgmzPVQBQPNHWcuzoq6C7YNyWpizuMIhn2Z9xZQ4dg0LzJ9PNv26NXEpMUM+UiD
7lBTrcOrpLU/fAFzddvTl7H6ZeOkyEU0HLEMAerwF87b145tbRyT1cQ0HVLwQj2ZAk03v88jYD9b
M962vfZqZlKlKG3VR1Mwemo6LvIQboVWvW2ZXQ5+vw4K4jOnjoZWkQ/g3CIKQ2lZP2578dWs1Ij+
wz6DFDyR5tNoW99JM00Pm55truZlbmUi6hPujkltX1q5fT1kw8W2R6/mZQFjWMOmMZHOnFNN69Lr
fPS/b3v2aloi9/CHSh+toIScuMOmdbJF/77t2at5aUJMr51EKdYTwP+16//QinnjmKwmZttQS62w
IQeNPn5KrX2OxNdtb72alPQWEFXRHkG3V1z3VX+tR9w8tz17NSuNVNDQyhoVQNEpLimu9Y+9WUXb
Tvk/EQq/LCdOM2k0hqUKRuF9IFh9KHL/Dzvm8sf/w475E4X1y6ObCng2+YZTgKodM2VsXJRh7G07
FP70SP/y8GE2FqJrpYKwH09Ga4L4UNtm5U9j8y+PzkLlab0vJwIozDsB7BtG67ave+0iy0MbDW5E
MvBAn4wkw+RLjLx443uvpiX18dChYTQFMsmIYskvjSLZtjP8ZET8MiSR50e5t3wlGbyqgw8nDWYK
quxNX7ixmpehJ8M25EtEXQcVvo8JJCCjetvUNFZTU2Bc9XCTMOQ9Sb2leI0gpWx779XMjLQMFbTB
B55ZOqTIkkqRyLPbbQ9fbZgp/a9aEx1bmuxe9YrM6V7X/2Bq/M3MNFbbZV4jFrBclpQKBeR+EfDP
SbZxU1sTUOvK1Q2ktioA0nzfRfErWoNtA75mgaYGOKaYcQ4Eh9l7rU1oPOCn2jTgEGn/doaoBRlv
HmZvkozKR1s5RB3n2xarNR1TpRW6jKhY9vms2E2D92nZ235KfbVfWiXtirZFR+6O4qLwLZoV4nHb
gKymJcVuT4cvrYIW9yvRRcVjnM0bn72alRHZ5JqBxjKovGQO8s6gt1AVx20vvpqXnAQtHK6k3PYN
PgPVodKAnrrx4at5OXbEO0Qi4Rs0B5QtUflel9PdthdfzcvYrEmy1xnx2OiuRGYEdptsO3+vmY5+
r4ucPiaf4Kx9qtH/IOF3y8Shuro6xcYVbqHYaqcgBUR4QIAIiU77E4boH5cqHr6alQNhEp3N7SHw
yume5CDSaLLsDySY3z17tWE2NBJlYrA1WMitj8p2oIEWo7Zl0vPmq5np6l2Tkjyogi7W/SAaaRBO
Wpls2R54+mpyulmqCZnWc0Cyif6WG52PhnQczzd8iDx9NT1TBHaF19qKxqv9pDvpvdttmT48eTU3
O4GzQ0U2VWWtI3soweogMNdse+3V3Gwb8g9wQs/EAVp35UQqRlP+4e6w/Gr/12GW915NTc1MBwD5
9RToxGbJQQ/0bvyGfONgJMlh29uvbpqAnDOyRao5UPViXkJt5hnbvsW1u96xQx+JP2+PSpeQD9k/
jVRUNr32Qpv/9e4dYXwiWbeaAiwti6F5Rj5va5/bHr6aopneTE6Grj7A0fecNuPXWm65+Bj+GtIV
unlsDqZgHR/z73nnfnKXTbd9h95qchIgZCOOmlWgF9VbZYa3evxt23isJiZpx0r355CtLe1u25Qo
7Tna+I2sZmauN0ldzqxXbQTkSuFeItdtU02M0V7NTDGLfEpHZuacTA9RKR/w2AXbhmQ1M9249gZ3
kcVgiT2zSocYV7ltsfLWM7JAcsqKgnyr0zhhhQ6+qa3vvUYaDR2RKEgVpqCuzQs91B99bJibhmQN
+YlnongaG/iYPQ8vHJovnM7a9pW4qwkJP9cjOAxw5Vy4D2nkvM+Vu3GVclc7ppNQZ3MTRwUNYDIS
D7E4JbH1tG1MVnMS3pmVZbo0A1uqS+Xpd7PfbyncG0Ra/H0FnBLcerrFF1gIiV+8zYKoH+yNA76a
lhhHaksqcwqmKiHmCLtE1N1vG5LVpCR0Man0gkcbpfmaWOoBjPefwNbL3/4P+6W7mpVJDFLZtJk6
ykwAN1B/dL3+Zdt7r6bloLfCsaaJy0MyfeRyfvOWbLJNz3ZWh1mOcajMMurU/oQSLoI/AFPlcduz
VztlrhtWaYYVyag94ueQGHsR/2GlWqbfPwy3s5qWJN2Ws3RmjidpLr4lA7FYpECTCbJzmfq25W2c
Rs5qjmLxzbW2otLpivwNQ8Uh78Lv24ZnNUPDzsz0eeZz1Ll44717mh3vddujl6/0l/qVq7dqIt2S
80/c3WeKFKTK3/jo1fyM0N2Rf0O1MNL7m8jxD0D+Nz56NT9TKyH0NOGtZSLHPTnz1JeqLWUxw/+J
Sv9lRJrObfFqpHOQpFId0nxS58japj+clpdx/afPcTVDseENXu42rIja1L0B/GyvihDD/qZfcw1s
U5OHnj3iwomB5yPqUojqg/O+7dmrOWoVQAO65aQsi+KuV5CDx8bftm6tlUDK8l3l4EVe6pzxLs9q
VOd2udv24quJ2UJMJbOH5p07uFcmKPJI/AmU95tf015NTEGEgBOXjMmYh18mtISIIrPHba+9mplj
7pBZ6MccaHMkpPU7kt0tFY9/51L9OufZ79vQFRFAw7H0TkVfppchzoU/7PnL3/4PX/gaH2ZaYwnW
geEm4LCtDlGcqxu8JN19G+ODP2wanHXfPl2CpLA/zoHt1Zdy8l4M6Z22PXr1ncdSNCzk8YJ7NN4x
U16DS9lWVrFXW/8kiV/qPJqxYW2Uu0GvPvop2bYk2quFBaNwAeedqripd6fU8I6m+FNh7ze/6FrD
VMYo0WdsugEYm+rctnHD4XV2HTB4/8PZue3WbXPR+okEkKIkUreS1vLZjh3Haf4boUkbUSIlStRZ
T7/H6t4XDZvE2ESBFghSmqZ4mJwcc3xeQ/4PkOBfWy7IX4kG2QUJZqM+orzg07GLv/yado5/FBNv
NJIdnqy6GQJghmKVoK42v7kSOVvLTGAG0GtkxrUc/07rGBgDCJj99q3I2VyiVY9BmeJ6RSQcJoDM
/VTBMthvWJzNBZV8bNf7ZSbW6fOq7VW5JV6PVrDPcs59VOp1Zgds+JSiogreK8m3NYHpmF/HnZM/
bELNRYyOtxLucygCPLejn4QRPXfW5zTPhlY70u5ghoBqAinQMMJqzK/nzgKVQTotUmGudLD9yscW
1d9g8PlNRFcPNEK6bpYEq38l+3XVtafWLh+8+v0Pfu5fi3MlzbC3HJ8zJD2qHebbRTVvfk07MzzR
C0ry4aR5OoJJ5nHCmuIIpV/ynTlTfAJxdmN4sj5ZVO7AFP8Rjo9++xVzZnilZaw7eJedhqT5CucW
VM/Fz35D4sxvKOlEnQ7odS9h9oSPqcV7lpuXX/wnB7MrBaKqA0GMr9sJzimfwn2+g8LBc0CcuZ0k
ywYHD4q5HR3nclSPc5P6hbSuEsiUYz2LvTtQy8I6lG6zO5jq+HX7gu78dyAUWANRZB3vyCsDRLyh
wBy2Q17f8R+C2L9WTdmONIKjALYSCGeveXnIGwHbCr/GnWPH7AEqklJYtbRxcNXv6TUQyCe/pp0l
OfRmS63EFrhGW/+I0urwBmWKfltJ6CxJebCGRhC5nmALKLOxhZlj1xm/9R46ixIXiGCQXCDMH+gD
sd1daaznoDiLcpN47R0sQwAE8yNU6yffOZwL/AbcOXNEg8qpacAcRNnW41SPdykEDb9v+h/Jz09W
vCsFYkRIlOwhbRjDXAnmRqDtmgwmXvDoiqLx4xJp8sCPTTyDTJ8nu14fKAAcn2UUrncoYBoHmAsm
4KEvG4vmq23p+oc1XMcnhuJyXHUmUt4gOS6fYasXGB9lK1y5nYANvquoZaSXsebscxSWd3HfXf9+
PH6xAbpanbBcEgul2wKHI/0W2ummVKgg82vbWTe77Ltes3Y5HenXfkieUQj+6teys2hWivfdKTD9
aW9hIAMIdigazwFxlozeLOoH6NafYNwBkymGDHDid7RTZ8kESw2D8w2Z3zVI2gKlzOA78dVvc3VV
OpJPmG/j0Z9KPg45HBg0HFhXrwIczEDnMAP6qwKGCaMykLY9HyUINUKF7wRqly36J0vSFerAAZHQ
ssXX3KDgfknN8llMO9x9+LnVNvV7eHQFOyMvBwPpYn861qkmp7Wc0kckEG3stx+6OsCUr6qHa8hx
StbyHlaGtxW8r38/2y/r5Sfj4+oAofLoh4lgOxTB2LzZACFLNg6CwvO7w6j9/of8YiNwVUewd6y7
fzz9+n7ai2Vt4aAZA2Ho17p7OqfNGKnY9vCRVPDV5tOV0bXfZkAuw/avsGIHOYqGCm6EMLW4UiQ8
d83wP79uO/vMsawUvoAAfR0wCjLzeBsMvV/ew7XOb4OqBnksxcarR1gic3uB3GyQ1fr13NlrShsH
Bh2PIDTkUbEik40K0/A9ZtqvJotzQA91lUxtAk0329fPIbBC0sJzxa/nzlZzqANV6cisng5i76kE
AP0gkdf3BNrCmSpVH4tOKFQqwVv2tEhYAuot9mzciZwjooZ9guf4ScYJLFHq48HGxktiI1InAqh4
tC1cYFBWe3wbl+4Gbi1eB4dwlUcDUKqgyAGjVQXBCNbmuGbruHsVElK4pf044rxlsFUc0XodqlOw
N7c1W985Nn4+CYUrOzJ1ecBNDTw5FHB+lklyLzavQln02gkC6MjhQFqi3lReAAKySv8uOSINnwkO
XM2PQ9Kgmg3ATPSbzBXcS/nDwvzWpXB1R7C+GRW8GpITs2FwGpo2l7wVhV+/nYUZ6WGa26VPTvBi
EdekDj+u0f4eYPQXH9PVHKkj3CDLaNB437/NC/18dItXRCdcydEyhE2/9hCRHWv9OiQUoE+/tw4h
nGVZ18lC4BCdnJKurcGiiM5RrP2SY8LVHEUHT8IWpj4n1BAfORvVp9Ak1u9juqKj+KhUlZQck7Ai
j6IjZ1hp+M1vl+a34nCI4wEsalhnHDcTjOCgTJWh3y4rnKWJj0mWqELHt3J5Q478c2+TT14T3JUd
ySXewzgJ0fTKl4wbm9eWe53HYCv9uOiF0P22Rxomu6a/I/twpwfuOd7Oulx30TRwMkYBO6dgpFr1
DKM16nUaC1d3dLHQgOkwxkQdwV3NYbzdR8TrWiv+IzwCz0BvMzpOxKEKgtw1DDm96sCpcKVHvIaH
2wHaxGnf5jzh3WPcmg9e88RVHsHlI2mregE7FACb8ghOivsJmAWPf5wmMlBlckDDfBqwOq8uG0pF
dz/tG8BUPzYOLI+GZQyGJF7tWzmTq9C2XilapCF+bDoBc3iP2BqfUJ7TAZALwgkANn7D7ZyXfCbg
6CwYE7FDqNs25A2m2/0ffo0767JcRyE1x7e0m76Y+2sC59H3GJy/ONS4szIFDToYCqLoPhjEQ7vD
wc3PiQCYNieSJSjAg9n5kpza2Vw1Tf2hFuLsNSSJE8cGcCIOoLK+WAX0HI5DNElRbgrrZL/mnTOz
AmNjai5TfI+mMwzo9SmoqFeBIobFuWduAazazI6+R8EbOEswpApmvzc8kThrk0JAD69iJAz2MvoT
ZB7stW3qp6EXibM2YzGRNb1MlRl+T681/PyvCIxe/U77xF2eIcY5DuDQQOn2yCI4qPk9oMDs+seF
TzfoMbCIklMAV8tjX6/LqfeL21zR0TgQM7JmTk6RDh8W0COhS/McD2dhEryy1eKS+wG8z1yDrlSf
Lfg1XhPcFRyZLZzC8QAOBTShu3JuXtWu/YYkdpZmW3U15VON+D6Gb6OCV1sDsGnu129nYdJL4SMg
HnCUqQHgTsfqZreW+4147CzMxfANPrwY8S7Z9MVKrP6610HqF125miNpLLbxCKYvfS95Drh3+wFv
b6XnB3XWZm/ApqwIRp3Cl/IMo2jyNCsTf/UbdmdtlvMSAYqD6VL3LMxHWKxn0T765Q1c4VG5b3Ib
Qa4+KVN+2zgFjWI9POeLc3T2Id6p6gpXttCAv7US1aGsMH7v1nbZVf+b9BSudmeLAo5nFGyIbcTk
w1E38I6bW8YW8H+W3i+Sc1U8Qx8N+B1QcapK+SgHm4FH4vX0Jlz9TtLAr13byy5gYwqyWwVr22Q/
/GJ+14goDA1y1z2mpJYID1U56HyGwbNfBOBKePoOjU/w4TwpG8OqOHndOv7Fa7a7Ah7VVnyH2zZ2
sCWJHmXS9m8TQIwf/Vp3VmqDMitgwjAlGbgaS3dc9d3ola8VroKnCTSClg42YZOdTa4BzIDfMqgE
fh13jlG4b4I3wTAsKJ7dALhUM4glh+eYOwvVGr1MgH8gtijnuOhD+BtG4pB+u2PknKWBBaWzBo3t
JJv4HnHMdRL7KbJAXv0xuNArsBxMo+NAZqBWWaoRL/vU78VDuGZE61YBjdAjp5okUVZHByzWt6r0
+6Cu+CgCUACeqQhE0yqqijKkf2rj944oXPVRsyXySDbcyUFMuqPwZiv39woXLwvlJ7suc2JcGcCo
/P9OlbQ9bwv7TpblxWuKu9ojvaVVAOQpNpWkbM9c1t9gAvv/B8j+f35bVLjqowHO00usGWbKdNyk
NaSYAOx8/33Hf3ESMWdtxsHewstXwkNpkwCFHV15j9OpPptl8fInQfedFbqFuO6LDmMzgkCShYpP
t6mdrF/UyJwVKtItAVWCYOTn8lHB9m1LhF984SqRJLiKLDjQtCAcdW/ia9MuXnJM4QqRKEAPgKph
TOKRPCxI9HEwL/1CF1eJRKIefE+OV4lg3NXtuh3iHIMI6Hc4u5R2CScOCYPQ+KQD8bZ1SISAn+1l
8EOFi0zvqriNUbqDBxW9gy4QQkWKu8zoN1VcNVLalFEbXraWtGZ/gnFrUcIYDp6NO5EuMHuA9Exo
XIqpqCd2J9R70rJfrFHXmKiv56qCNSvgoIoxnnVROH7bOkCBMjaBEOK3qbseRftWDmU44qesVdPc
2y5Y8ghG+p7TxlmmxjR2ABgV6We27/m8JGtRhfE7ke4vBsiVJxiIvklrsUGuwdK97PIbB7tcj0n0
Tvu/ODhcjYLmPdLycP0GL23+mPTDDaF+pRkw2/8xCoiiEhCK5ZJb7EMLbkR40wgwW36/uf+q3869
1Fa03Cdaxaep7x6Atr2WTDz7NX35FP/SJUAu3fag6GGldg2DYGMC6mcQfrlz16hoMJA67h1yuSUE
a6e2I7ddcPiJwgR1FmoDj+1pBan6NBvzMNHuKdGpX6knSlB/HBVQUJfARAHs4NL6EXSGa+5lNEfB
k/6x5UOPB5nIZVMX0csctw/AByrPaeKszZBWYowipIk3CQJgMw+ft332DP5d/dMWgP5wNBiSZd0/
yknepAYG7F6T0JU9xVEAUGKAjo/bkZW2/RgY5Te/XcUQpRGsOVbshrwLL9rY4xzARtDvhHadioC4
78BrSqKTgB07MA7Bae7Hw3NQnJVJ5bCJssNMAT/+eWkvaHP6yW+8nRsobs6RiS3WJcQILzsh46lB
sU3x+8Z/sYm7miGlWsgRIFhBkjj8DDJShlq4q9YefuczcZYm1NlysRYGoYmcdngudNNLz2B3//vO
/2KnJc7ynAZQLMsJX/QCpi6WKoVgS4atX7rFdSwKEtIpchmaVg0vMWM3CfF7sOCuaCjoxnVQJZaQ
UoADNzL+UIFy4TUVuetYlALqxWow0U7LoG+b7sLA8BOvcVczBMh8FKoUn3MGjhdUNsC6N754LX7u
qoa6aNGWWsRy/RoAMmTu9o55fUruSoaSwOA2xxGqMHN0IFA0Km/i/W+fWchd0ZAGCpekDP0OU/VQ
DX90Efvo17JzaKqELEdzucOB8VtwA0aY5qufIp67miEiQC+iyFOcehoA6/kGTvWrX7edZYk9liSc
M7ScJl8by/9eD/7Vr2nn0FyojoD9QtMo80ozIMABwvKzKAMD1c0NCQbEl4kusTh/wSvUeaytl20/
2hY/RhLzsiTSjCE2wqUj0PYoAN77w0vAwl3NkEyBB0pmjEoF4Dco5E/dnHht4NxVDE1hbatwp9Hp
SA5oyyf7PG6T17Mt6gl/HBMipWWCYbzrCUDevmcZKISt12nPXclQJGbVTUAZnUCEtc+NYvpV7IDK
eTbvLM1gUXQqe4xL0zLwEMOHNvVLxHNXM2SXam4ptA/YT3ZDswBIgzuxQjbodz64uqERUMpZRyQ6
7cf6GI2ySKXw22ddvyJqI/AqmcWT3ByYzBzym2T7m9fSd2VDRwxaOkB5APSF8nEhCbkDyi/xm4qu
bmgZKEnJho7PCX+cAvER5uMnv347d01g0kJiZwibl0kBzTdVw3zT8K15r/zo50EQSDI/rqI42as4
KSH94uPypsNW4gW69ZwrrnjoSCCdbgFPgjROnAZWPZarn20bd6VDMH4NumjA23A/LOFtMpckp1G7
v7M+fx7X4rT5cVSmIAGFFPDKUxzKCKCynv1dga0ItNYkpeeXdYJbOVsYOoEJgnr6VYDotWZLAPyc
37RxDlEi9wN3TaggiB6iBxPAkxgFM37lntyVERkByOs6Y3iQPrvbFfuaDm3n13NXRwQUWlPXI15A
h9iCSajEjW3M8s595Rez3VUSEbx/tqlGcLuPSbHIssnBVF/8dkbXxCgGTkOANIgKB9Ak+6wZa9RT
zdXqtzu6SqJ2HJd2CAcgH+b6TKr243H4lSKBJvXjdAd/NljhpoOnxBKIxKpuATHf/fxVcUP+sXHV
6opi04UgJ92nXOhjLEYBeKnXRP+PkGgj2wJcLw5qXuWpTZ9I4vdgDm3zjx2nA9LDSlGkyxJdZZiY
f62T51Rxlmc7rEpVK+QhbZMOoD826qSrwO8BFPHyjx3fq2RIN6gtgXZbZcZIfRdMs5/hBXfFRJ1W
fK8oSU4djKYfo666wBsr67f6XT0RDceZxRtF6+FkM1Ivj2awL15TxfUvOjowvuGknEAlt2+3/ADw
vd5q6xcDuHqiIZasYe0lRLffwib9AyjQL379dlbnsAHdDbI99vK9/FMnckTqTPqZUfHYWZ24e7bD
YTRyZtUBoSyvd3sfJFv6ya/vzkGa9kGrLN6HUN4IMQuZ4mu4AvV+q8jVEvUJ+G5dOVyeENgVDEtP
87sVoL84KFwToLIXncarGS6hc1w+HO30VbBS+d2KXCXRhOBC0RmxKJuH4ETM/B3E68NL/cD/oyBa
xmoqrUKSBYjTU5MMAG9OqZ+zC3dFRGrYlE0FWu+AEFYNGNKr8SzP5v/REE1g6+IfpJ4OOmUNZV+Y
XLzUMlBR/rgnGjOrNJlxoesncqeG8E9RKc8Rd9YnBRIIlHKkQmhZfrg0ncTr2Wv5RM7qTKu0IyC4
I0W5pYXomwdggL2yn9yVD2nWJUG8ClzNy2XKN4RCqSaD3zbugszM2M7DMaDOplPNh7IbHtb37nGX
Qf2vHoS77j9VNaZglh+IzGtGTsDTxV/nMUA255Br+uo36u75aUoSBLhinSB5uAEVXGU18qBebbsK
ooCsba9aiS8q1fSs1UGvIIfqit+3fskH/WR0XAVR1w4xKztcznW5Nfddb8vX2C4QWKLQItBZqkN+
rzGo37ceRFu/bdhVFk1tuTTDUuFqPbb3xyUHU8Ll7J3GL9mzn/1Gzrq1CQOjrcaxiuJh8trauA1P
TSosakI3+LKdhnWLg6yzx2jysuQRDA9ZMPpNBFd8ZPY2HYE4Z3ALrngOyOrbMMXsnW8V/eI3u/z5
v15jSY2S4gXg+FMfJp+NnVROaeln/cxd+RGbrY7SqmSnbVxVdnCQfHU6c7/l7QqQ8LAe1PuOSRw3
5Cnqj/A62YfIb2NypUdwZ97KdELXh93eLD30niX1O3hd3dG2dVEX0Oby4oMEE6br+gy9sH7H0OEX
i8+VHiXA8KZ9M4rThsKG7lQLKj4RZfDku0w1kJw4MslwBuJ8x7vH3Arrd7S5uiQymg2sSKRw0jmK
AQuJgvS+pB0Q77/fVH4xUf+jTcJ7JEAeWAUJSOlZ19M1C6jy2w9dadKRjhPhpeYn1rfh6xLNzVO9
2Kbxm6muOInVpFJBjcnEwf4eK3FkY089n8pcbVLYTyEQ7xgYva5NsUt221fSM5vgOiUlSZBqsaNx
mjbDmQTtn9Ox++mGuKtOwh0rsEtw2dikKK909zYy0/mFQ64maYGspJc7joMyHZ+Natsnqgj10uBx
1yxpvGzudaWBMSULYs9E/O9Sh/P7ef6L0MJVJG2G7lqRFPo+OcxfASJqSIbAfGDF1Ov94+9/yC8W
kytLGlUvFQkwOirY3hBATxntqN8F19UlkRFlRPuCbZkkVuVtDWFyp2PP2e4aMyWkTc02YvNMYlZl
Bg6SZxu2zTuD/6txuXyUf52GG2vrZALCCpHL+jUs1T1c0v32L9cqCI5SLBCwTzgtG83hvvxoqsjv
0u8KZTjFm7NhGJPjIEgO11UIK6LRr0SJu1KZKRoNNxq5LX2wNRO4mdPdi9ZLuauVMQchLWmglQmm
8RV+hk+GB/U7MdsvvqUrlWlBi7fD3F7SwypALag41eX8XsLiH0HZTyJC113nqKepqZcI6ofWivZ6
rsjKsyCVQXTV6lF/6EjZ7plJsYPmQtb8UwAF6VLQGE4I2dAqORczRHCX/x8EpfPal+F7HgaU/rNZ
/KR3rgyuSsVBqgVPHqhBEuV9NSbjlNWiCYNsnuaKZ7Vtk5e6mpXMaWJic90Ztpn+KlymeTmyfj/g
hgthVLNT/NmGqo4movKmnvn+fa87nmZQT6uiqtL5ZjFTuJ9lHKip6PcOauQdiPsZNusz7OLiNejg
sTPXPCuTvn0zR5OIU7rWW1s0x1KqPJy78mu87H1X1EqtnzbSq+oB8kM+Z6UY5JDv+zK/rPty8O+h
aksJA6xG2dvOtOvTDqxf9NhIJZJ7mHEd1f0RA8pwp4JOVsDYHrZ7w+sjX+/2tTGmzVYaT+WRCWv7
DSB0AiAg36YWtpEAQIntDLT2oaCPNRQCQqbL6RqYVlVfmRUJsM/jHu7p1b4LHeZ2tGX1CRzH4UNr
cPF7OkSsdaZY0tW3KYka8tg1lrI87ZHNvg+MbNcPsR26jWUStjgxNjBqUiRFNWitba6VZsv9bNOt
/t9KQ9rfVLtKZooissTWzwEDZedehscM1yU6E26e52iuejzbUsi0s3BeF/psZ9KNN4joK5G1mxEj
iD96P86gywK6XcS21OMpkpWJ/zd1wTrwzDZzqPdiJHwUAo7nalxBPJhblX5b+6Gk30FasMMr41A+
3fc6XrunIOJBemfXIG2fZnEs+ABiUeWcgdq8dHGOcv39uHQSz3htzlHVIF+XZo7NU9XEoonyaABy
q8/aiZrpHiyBRLyp0OLhaR7VUcrrhmCUUSNSV2chj9L0WQKV10s1x3R9mtoWSQjeyaXJ13btxr9S
s5Z2Pk1DB29/ZofxDkpnMTFE17FICMqdt+VjVzZ4V4BJk6avupQsLHpTicKOPWmK4GgpvnocEVD6
usjInBxrc+B5pp0eBx4Oj9VSR7BErNr0SxmJvrpNBLe46Y1lZQ/8QkGjcfcbIpMnor0MTn9lMAq0
YHS1YzGpuP5MDmPGK5a2wS0ykjZAmla25LTbPvpAh5beTGJhQ961pgkzurczPxtWKZGlEXDSmRg0
GJlpFJcmWxaN3LQG3uFLW3frnolKVDRrA7xXqZHYKwFIxhkWcvwLSr/xZtvbw+SdnGpdROVq94yK
tr+y/cr+WG2yx9kY972CULkWawHWcTVf9XHE/qqnJQAJtUk+cpsaAyp0c5RFzKPKXJuhxyvNYo8q
I0ucvrI9HosuTdbtPMLuRD5uVRqcA5AduhvIC8cvw0Cr23qW8s9QUfRKKdgV5npNVnYzpWVtXvoA
CK9cUnjqFIduhzSjfZva52EX6lkb1Mlndi3ph61UQhZjQ4goEi0akNtac2PSo38u+wCXtT0OyqWY
uvFFj0NyvXMQtoqN8dWeg7bb+/Nk6b6eED3HKoPVxvy3rTpGHohURmZQoAzNXdXOeEMzKBBbb7pG
mdyWge6u2VF24wln7j4+QBV804nV/k2PCqPTVk0xBktVYZ8Z2I0ydHrrZIS/jheLYcobvBM9S1Tj
iywke/xhWwaubsFfiqEFqJoxPrNoEx/VQNV8F409SoGk6Vd1nuejDu6NbubxGryZ7a7TwCVnoocr
U75ULFw/hKyBxyEbDn1u7b5tID+T/fjUd2K74ngjua8j2XQFZSgwjiMkNe7TI9Ek35LdoFrSqPFe
J2vSfber7vi5ime+ZakSNswC09Xb85BKvIVU7Gjx7wgVy3gBVIKe6BqXqtjbboEiaEvr48XEcmUF
bIRRWUdme7xEMbYMICbSXn2Z0wlW2SDiLayoO7k+lFD34oFbTJs+rXvI9lzUsILK1Jyo+arWGmzb
LGaLzhgqve8ok+y8tI19S3ewDNfdCns9KCh6b+2+7/bD2nZ9iTcniHyT597szfyAs6iMH8Yp3T/t
aU/rc3Cg8PqqEQE8F3I1MGDRAKlJvlc8GVE/nhJWohywVumtnmHOd9PBnVeprKkG1hfzBBesh2mp
0xpYKEqaO8yo4UGKukZZ+9pWeH0Fque0D5Kuz92FkvbE4sawfFY9/V/E4TyHdF5bwWL+4pvySfR8
kPqOVfA+KWCDScoarhsTLepIkNNkqu9NH0xvSNgfBYpRMNFlmg55wOFlh+tBxJ813qw+J6NZvqWH
3oaMNjNP8zIt45u+Zj08+NftIRrJ/FI3kUhyY2EJ2KuG3Y3LsnRZtJr2DhmbKp9QRpfTXpObaOzS
u80cEylWGD+AuYG/1HzpR9n/L0L97gdlerk1WVT2iSkig3n/AoHYGF1bdpAu2/hI5LnRKm3yZtVL
XAzhnHyhZZogsx5M25FjVUdBZsJ5oG9YVHNZbKkKhvtKHxIWes1hzmos6+gKMqumzzD1xjsdjXBE
JwdtbiQDQDgPxBwNGaz3+LWRzTHlsKKw8lqolD+AIjfMmakDvV3FsqmjW1YvtJ9zu9l9WjNL9pE9
9UryKF87AIuKVOnqWQ99MhT9SOrXKrSjzki5sikfGz1l3QwcWGaTRK2PQZPyOa/HVN2YTrft3cb5
oa8mroLxJQzpMeeQ4+C5j1UIQSqx1+wsRB+Y67ppODI/c9Rm8Pn5q6VL151tHDdjkcYVvVWbaeor
AX7NcDIrqQudiDFn0YJwalSx+byAbrxk04gzINup/qKFTe9qVIRn8ML90KgBINuaNSF2epTQqEJu
VIznEBFHtmExlhnbKQ7phYjmcdOyzWqiVgIW+HI9Kdwh+Ep5xgxlGX6SKWxaPm1z/cfeAxvMtphd
b/UikIXpE7x5swnn2Bw1cPcMNujSnycyt/FtOcu4ypetH+eH6bDlkidjBaBSP8ggObN+QHlphRK/
cM4QxFTrDSUdH3I9tY3KtvDY1LkXyTQ8skXOcz5NLauuzaHgKbzVqeS3E0c8kg1Dv8zf91DHaRYd
Gmi/BUH4WozlKnQxDFVI8poidoD/+kbsZyHLYCwGKsq5MBVAnejQNr4iT9bX+QHz6XsE9ajZZ3G5
/LXOAv40JipJna8Ks+ku4UP6iIzsUV4FMYKrK23GeH9NrdUx5nK4kryrpr39MMiF/dHHfYg1sgcG
EUpaBkMuYEHb4l08NHUxjrB4u2IBXAjOrARo4AYsSJ0WTJCqeqlQ+0Qe2zQ+eIZwoLpuOxqEGIE2
nB5FiEtGIde1TPNep/TzzINNIfdWJ6q7DmZQNrOuRtyap3HdskcNhYLMVT2i7mbZRvW0hBOeQWUE
E4csOSDVu45TqfTdIAV9RW5+4Tn2ze6Kh1Q8NdtOpqJJ+np8OahdX9Bv8pWJEqaIBqYH9Q05wELJ
YFIrlm/HsovwBJo38nRbO6170fB65G8oLk7sdYKvr3huOU2rr3M7gYx61HilzaqtS19jYbYGps4y
IacAUNw634OJdOeqg7tuMdtp3u/gMTXbPKq6cCj0DCe7HEE/ua+rblsQ/Y66u2vhc/UZTimCZKaf
4T059NMGY1Heb3+mYbdRCZHJunbX44IN+nrUU2dOo1WojkNflxR8+SaWEEfi6D3NbAj0E/ZxtX00
M2qM7o5d4q4abrtqb7YtTsPCcjCbinKjhyjoFEZRftBkiK7rNRTYb5ZQwrJ7mvbpmh4JroFrA/rx
G745i+9AEm/t332HI/QqTqJj+FOFKC/KWUKr7cMey50+syWY5Qk2QaUouoa05yTi9A8T0ulRMpz9
RUiHOcZtoZ1Q/8BQVFzoaCiPIu3MPF/349awQkRNF9ykEmq7ZwSibM4B2qztJ9Eeff+g4PaGiGvp
NqQ+5GTPBC0/duWBALNtJdOfmjBu5/umi3n6R6DjyPyxhC1Jnug2reJ6RxXv68Ji1mOe6f7JLDau
ry34PnGBsJqqfIDff3fa5rQLcxQ/kPRvxqAtNFlNjxWyv30O7gOelNNt1OPZIz/0oHusmN4c2dDE
KRS8HJI7fotZn2L8YeATPNWkLIMP4EIhHGjKACsIH7uRiUY5Fb7Tme1kX/F0AvOzjCbTTFCvENnX
aNIJJh3qxjfzpTdzs35LYUJZfptUSY+/0gUzd/wehlio5MJq1BZXVFBQy3zWIZmznZuNncbhgoir
63S9m9Vom0JvOL0yZStcbqt6qv+M2iT5YwPA65KV7yuSABfPsQLwSrRW57nFmbkXLMB/S0AA1Lxu
d2W0Dmb/QEG4lHueLkwtfYG9QHb4qLOAJUqDS5MpwmbE7WWSewhbPrxBpifY/I6qYLXaxxwchJBk
UOJUPXaFDS4hCy7bb4tC0TmS0ChNbHmBsJHA7D3hJcTAmVj0Hv1Bw4ZxRBqGBnkkdV09LXRl1d/Y
ZoeuWFPMpbOcBy5uRLz0oC3E6WbTL6m04fgyS2QIXjrDe52PcdJVuGVUM0DCmmHz49hHy1NMaVWn
EHhN7HjAZ03quwPck49hl/wfzr5st3Idy/JXEvddWSKpsVCZD5LO5HkIh+14ISIcDlGiSImiqIFf
3+tkZ3dlOKtxGwYuLhCwrXMkcdhcew1NeyAzm81tYBmh1YwVpr3oe7M8IgAVia2DdiK6Hxo5ozoF
VhC+u5hFZJeGkBYeQWqafTmi5J4f7WbDuYi9Ut3FZhc+H4QlDG0uT3+B2bOExdLX6/cQIoLHzNUO
cpBgsCOcTR3TVde7aLhMl6V513rjdigshbcYSvheYhQSRBzK/dKFaYu7zOD1b4cbNWT9EZPQvYiw
41nBZpcdaeKzX22Y4riahF0alxuaJXbHZJN21xPeytAW0jig1MU2qb4rfLswvAnn4zukX0P0tvlo
LUK83mqxUzRXNDb0Lsknqi8Z2nUMtQ+2t6LudDyCwNk5Cuthi00PyZc521MDT9VdPlAm31ZSa7eD
r6iNEG8oSI65hQK7HIYRfZUpCCEuWeMuvqU54u3uYiRm9SUDDK1Lj0NyVzV+suLSr01ssb51ghUg
S0Mk3uD8OZ0YDOivN+fqtkCq1JJd2WgbcYYKetbYAqmyyXPc2ewnW4Nweg2JteutSKHE2wPUhaks
7WOOW1h1jCQwsNNEmSCI/h6XMPHVnAXZhHWIEIdHDhc5+Akr08pjmCwKgeku6xNWwruCfCUhkKdi
hdXEoyQpUBlEunCcNNekz07YbyAnjECWOgFZ7xMEm0mWA8+BBUMZBmZsQBXAMgejl3nFMSAZwqgy
vAePzana8MuRaI8kcpJyWuKIlz0swuRpEeZLpsshs81LAlO009TzkZY1VdkTdxnY0mbIxRdTm+RZ
ulTGJQll8x3yL/+YISYCX3LBho6TT5QXs2D5XTLz5lsauo5UwSL1CR+y3bGNBTssrPJe1u1EUSyt
iyodz+whrtcpPKl2A4M6gp8CLwcZI7CknbPY7j3KgHoPM+2hxj7nkD61cCyZF8G49OKxPhN/vw1y
QJlD0YmJfkGWW4tHBXo9WjQEuxTwGvixlg0H0HYj86m7slsc7loXwManweMwu3FsZfYAU9xwKdOA
YtXl2LW0q9A+j3k1OhT3BgMsIIDSgm4s4hUoUulXoWA6DXSkiJt1J/P+hsbp9rRQ6Y51l4Xb5VT3
enyza8ixWahpqi+CzSqoIMOsYflctJDU3K0hY12ZS6NMEaUsCO6Y2cT1xEQWlvU0pCefrQE/Wb3C
/7uXvG6eVI30vDueNRFFjUrmtXRNXd+HKUUCU26duontzBBA0vF+u15xqD4xs5jLjdPIlTg7wWUo
5thIJxzJ5J2OouwHUV3XVDJFZVL0cZM/MqSLXqAVPsDGys0jqsy5Wb8Co9GooAMIXXG0afvpMhjT
BI3Zcdmew35ZTjwYPSu6nLc3w9yrXx1JU6OBQxCsFnzrvLpUMw58l/OY5W3hPHFruckV5/xYdwHM
oWK8s0PWdrMVBWx0Gv6YxvWQXQZt0Fx0g+yWcozkGlxQ7tyAp5lO7wgRlHURu0mkBfHRZg4RTKZe
Xbauc4k6jt82dKFXEc/vnRMgj8LwLlsrLJv+2rJmoFcdmtzvENKn9xkMCF63DIeLCy1Ix48j6cL4
EEbJ5g6IeRmnYjJL8xBDnngfTVyYYuTp9grZYvpC9aIv5MT0LtTzfhPAWmL9tjBMiSKydnlB/yAq
wI5BtYZuPVbOPrypcb68ZcC/kZ1lQRHYzSifvgri15PB3nkPDY0NTipZAZF2CV/uo5z6i9mmcVNs
PO8u6uHwNvilmDYkna1RuFTpYcphLVEmZyRYkLZ+pF0tXkiGwdVkjQZ3KYrdAdmRkOWNoC8O5aQk
XkWLGKKbre7oTVL77TsHyPekYm5vtyGfyDHX5GsebsW2jL/iev7iu44AWJ7q+qKNPTzPMlA6L2Mj
xAkvJigGi5AV8GgWtVWTHRdV4PHHTzzw61wlKJ7H0gVdA64QMLZfzMNgDrOBAYNGkmP+kOPQfNvk
LrsNWKssdp2ttgXBsMU8tVt334bLOu/9wCK5E80G3HUOI/OKFJeQYudmDOi8Cu5JHkwnwsIJ0S58
0W9R7Lf3bJuHEADkFhtsCSr7peGE9jOK5xZ/mphZlhzrLgfuAWgeSKSgj7QGQA2J3eJeDdWKFotm
MDPoxnHiVZ+n7VjQOuYrisNtvXLr2rRlDHz+C1gwbIUTT6BrHErt8g0Q4aD3c2Kyd0wsekwSf6MD
pm7ylshr5sdZFsnA3K1J8voay3X6QyqEkf8J6+L/0Wz6aA0AX+fJDnEDWnw60xO0q1vJWP45H5z0
ozlAFwLaoFKDMYIhHswotzoafI7X+9EeoG6GxsztuXlI2mM7YzkidPlc1E0anh/Xv/RTzRw1vUVo
8G5dz+NnQHJ4413wOS3CR903Yf0mOLbRHbw2SXZsktBfUItO6Od4jx+F32CrtwC8QalcluQh5Fc0
b18+1X//KPrethZQi/BgXUW28HVyFyT0cyPxo+IbzSUIPjTGSl3zH8OiXsmY/Rmx738e5clHybfT
aceZwLXjmj/bzJdt+rkIvuSj4LuxTRe3K7q1ItDfYoU+Vj1/+8zDTj4KvhnWVwZnABiaaSQ5xEvC
0AR9/9y1PxAD2WREjlMhRNmKvns0WHJD1k81sEHc+n3yoHUEQYw5yzPT4AdC4qaK1F30KRIaLIB+
vzhONqtiMQSacL9pqxYH6K9ooZlPMRKSnP1+dRZtABDteRA6wq8IoIqB+c9enP5+cYFVfFGyBxnT
2Ztka0s62E/ZxyQfgyLgFQngPYF4KprWr4AWkaAunj83Uj7QebMJvbIAap4dHzd210gRFYuv3acW
lOSj7Btt0ST3QkBlH6CVs5jglLbicw5MyUfdd7yEYZ6EA4y7GLBZ9C5AXcC5+lPP5aPue65XnnrY
d4F6l3+dDXpSAOg+ee0Ps1OtcOYH0g16yUiPXep2nSaf2nuSj7rvOfGGpxm+NrDc/aLbb7nsv3/u
iXyYmiPsM5P4bKyXMufLhcnt2Fjrq89d/cPUzDYQC2oOe8fW5RaB4WNFEErxJztmiin477yT5KPs
OwaOA8teaGG6xaF2rBlHkOoYrqBdsAF9YcBarRyOKiHrPyO0/uNt/c/6vb/731e3f/8v/PutH4AZ
IJvpwz///qVX+O+/zn/zf3/n97/4++G9v/mu3u3HX/rtb3Ddf35u9X36/ts/ELkLluw9msHbw7tF
CuI/ro9veP7N/98f/uX9H1f5sg3vf/vjrXd6Ol+tbnr9xz9/dPr5tz/omeP6H/96/X/+8HwDf/vj
i/jedN/1z3/7k/fvdvrbH8iR/WvCkoRFOGAlSXhmyi3v55/k6V9ZxGAEBTyMnIM7/viLBrNb4BPD
v0YJjmN5loeEJUDf//iL7XHK+9sfuBihqKpRfLIU/nrQIf6fb/bbu/nvd/UX7dRdj6OPxV//Nj7g
wEDzNA4h2wO2HOfso0wNARcI4clae5xVMF23FNLMQgITL1omlPgT1u15lv/3YPzHhyHqCF8/z7Iw
pvGHEY/jRoNGHDNHJcRUwWzTHIMG489Pvj4uEahJf7Lc/E8fmAH/pvgfo9HHjI2WuJ5lYzMeaR4Q
uBxGTXATUnizAf3TQKkX9icf+DvX+x93mEcgOhCK9xpnH8tskIiEbtcOd+h6tP+8TNLLUGT6zs71
VvZcAGSmbvhZx3L+k4d7Xox+e7gMg4HmeZSHCRCgjypPEN64JqHBI20ZmrwJ+oZdIP7sU/5tvOBT
cGN4mjRN0Pk6rzf/co5QDPinj/EpZp2niyY18VdVB3Q/mkb9mYPk72sXHub5sxLQs2DFB/+Uj/76
fOhj7afFHJelx/q42mKa7aNjvC2E5A+L5n9SbPxPN5ejhXZOEceT/CiXYcsYeF8rA8u3AIw3IcQx
BCh22NL47V8WiH9Ow3+ddmATnsuM395XliYx7DFR8eUIrPxY9zVAb+sEWZIHmS3zNZVd8OraVPtS
isnfGwWcqJh5ynY9aChtOYi6mtospUXeRsHPIM+Db3qbx58jOvMRpDwg3JXBmKfBviF5M5ZKeLfs
YyWBmwYhC0Ux221+FBTc/XIFXOx3ETHksTZ2vaGehn3hTLO9LDNM2YuwZ+iv+56Re2ls6xAXF7DH
cGqiGP2Jjtliqw1Ni14TBfZY02lTpViH5krmEQxopSC2PnboXdSQO1gfFe3i6T0RNUV/G9Da2INz
J7sJ34s2QXRGFmaViQuvKQI+ihzfFe31lmQv9Iz3HoPQpOuepXSSz1RQuQ3FRlMUKJZ5MXdoRnb9
pMvW+lHcGpDiNmSL6XhYnt2CfTAuPHLFl8u5bXIAEBC2C1XNUaJAOJNoX1XMaPOawdN1wvmbzhr7
pAHLpuoW6bpX3XZ1GxTosBi73/QIPIm2Kk2vljCywW3YbuF81bMcOlzGRdpcOEqDLwZkXQawQzlf
zD1Jo70WvbujeJZNhZqznuAeN2UCuhnkAlzEQzt+MzyMHfqhDAQ1jWfSUb9HqgeUlUlutboEkquW
PQtb3wD/Q+THfosHYi/5ItVSEjjzghCxdm1UhaFOhh2JqUlKzlSYl1A/jOFjqFnagoO6Qf0Q5zVl
RTuH0r3QlTRPfW5T97XWng6wQGagr9TDZizIGeAUXQqj4uwaAGQeHaQwuqn0GExBkYP7B8ApEfW4
T+s63H5EQpoOXRQdJM0FLhzdzUEt0HkCY2qretXMoHBJsfr7POt5/LTV4zBXWjTdvJO0luqSAMlK
dxkQ924pbL6k+TciFhpMBVKd5/xKLEg2q4CLD7z0cWTcAQQugZRknsdzIdac1zdWscwVA2cxQlYE
ogayQnQcvcNWkLVDcB7VtC01G5q2q/I6A+IVGgXmAQ1mjyeegE5yL0WfuSucgpfwq46JC/A7NL9x
UwckmgabHx86kuf23A5I0YWoY/00Dk3dlMooNuwdWtsMEqPBPTPp86Qims4CzkpyFOA/RPJ6WK1p
i6HjqT7C8D8QD3Nah75aMT1UCYh1iU6RYuxadAIRpUyN1uybNKRdla1JZ75gtOdPNWxKWIEu3PSE
2IMQ9A/h6QLmM4B9MIg1uMc16FTwLz3ALVP8NJmW6DlLLIg3dkzTDjVh2vZlhDXXF5Dsxfo+AVK3
FLUZLKmmFQ2uItxo5EVB2EDWI5vVkuI+wbGB3dIq0fieVdTtI8dn9AvraLuZrGyHqkVCUgs0VQMn
jSUJ2iMni6TgHccyKFsFA+udjhUIPEzZxd2wbgOaHLeLet8msR5mNQe2BIDS/tChqcHyrNORl/Go
uDlgtru7YayHfg/0YnrTLOE/wjZwWbVm/daVIVU1K9JUN6AEptmEhQ2mh7KSsBe4R6ifRf+Hk+A9
7jm4oo4J/zwIsA0ukjjwrgC1ieoKOVfNxQbHYfQRsCCNMKxrvd1PMgCOrVZBS45FSZZdpN0dJKij
Aqeyhus0A391LjoBqB/twxgAb2c5O+UZa/hZnSh1uQYKI6KBpHwtIuxNDJxag0RUBATxp9BN6+Mw
Ck4PvBdjt3ez0MGNbsDYRPMiH29FPmWoaZo8l2gVrPlSDjptnpkDo6bsaUPeEleP32c/oskd9ls6
7rmNzKNDyRQVcyrQpfdgT+gK+QH5cF3bSexWqiSYSYFgokznzUaFyaA2buIudAfhwbOq7OaTrUh9
wk7Ao3AfPUjrBryTNPpukGMuMRw0FSWz4dIW7dAMrgCiDX6XpiS6Humi53Kmnb/SPtFp4SGzfWqC
Vr2je9D96MHW2WsAAK95sg4H7H3qJUaE9AuxOfqINl9bXqRdk53f2YJNS9k2Xk+sT7qonIBNpJie
BG+bIO1mP7eczUczLcGvNbTZLWpvJNM06dq8xr3KXjs2jl8mMmdgO/amHcseQjEofjgMmw+02aa3
RQVclLVK6qG0qmnvQWXjLR5lz0yhqGnfKdGA1YesdnhyvR2+okEXh0UmsvjR22X4toX1jjVTX7lh
ynYg3ddnThgbf3QNk1cZifcyJwSs7d6CTokeNjijRn4BvQMsmmUtSadB+lv3dEJTiyuBSICJMvCO
TfAcjnnyPPn4CpkV7jqA9DAFlxBU0snGqpizdq0cBS2iHLXXrljRyriagmHZjYFTD0YG/hKJdNeI
7nCVsrS/JhGgsCIfqb9rTDId4w4ktZSjSTjwNt3nccCeKVJHFyYeBvAm71S25dmOweXyl9loeztx
oi5CpNPEJWx2RJHBZKNyPlcVS1lfqlA+YVCQukiYyr4wdNQQshffI7TKXURkBm3HBvqy7ZNL3EJ9
wdDOwYrr09fAD/F1HylcE3qB6CJIJwGHnV6AODB2bnyHfyp9CwIZvVNHCd+n25xhP1ufmyX9Bf+g
+SLKPbuzuguPKp11BVaseY83gQ7TYtstB9401qqk6ZjVxeDg3BfrxJ0pVQQd4WAizwMfwhs4iAgw
+ePpIgBvuS6axWc1iEEkOHZ5aneegcpdNHG4fWHTjEgLgZn43nSgGBxAikzuUzyXmz6mgLVX8Ybs
ONAGmqieLhW4K9cDhQ3H3TggZDwC+XNPu8yjUDKgGxRdt7EbM6Iax35Un2UOst7xhnB9XLIza8E4
Bdt4oAw9L0ZDQYdvwVgClzmE+0EBnuYQHqal7VB+DPGAGZyJUizC0d3itb8fYG4fIUdkUWTfQRZB
cEyDyLcc3QaLpIlQmLzIHs4VBWdASUDWTG/jsZGqRIkVvww0y9FM0/18FenVvYDgarNXFEHg/PX9
oh+lkuSHmoZ+PFq5LsseoZDrcCNI3ZeZnMf5HmyZICuVhx/ObWrS0R98JPPmFESzm4GmMxL9FAE6
5KdtYOsLiL6qf+m33F2shhBbaqStgaMkQ9EXPp/8Wg4z4oAKjgp7P7R0eozyOC3qoG1AdGBUpgeJ
zrsuwNtqXkB0QgNa0tgyBDYF+QoqPm6qpGujXsH0GGGhdaYDqNnAMMH01PxSUz1ft+BpXaDWGR6Y
Q+r0QxDn2NwbhJr9WmGUA+0ASNN6B05HlJa6b9VdaLf8hYIJVFfAZobnM38eXKZEnEnKkXsaY5zF
SwoCGTQOMGgJShBuFGrvZRq7IgH7qgZZyAtdRt2YYKrztnmLQM24NxYhtbk8by5bPzV7ND3VJbcU
9G2c8UrNucT0V2b+KqN2e7NLhlzRvku7qzBw/NYPVGIFhHJ8LEk28PVSZfzMaHYNb78nORSvVROP
oE/lG2lvEfMZfEnGrV5LFLVYE8HIM/q240pOBzTL6hfMWFS7o5rc8wpfvEp0VH43PMAhwUHCc9dz
gnUl9I+xSHvUsY1jVyafiQVH2eQPfbbavJDIWXjaMvCUi0nPei955C6nZMxLEk2DhYXXshy3niyH
hon1pHSu7j1O7ZjSSX2hpnitwkAPJcJx+WUi22fIhHCAou321UBrXGD1lFeuQaHZBxQaByjC52IR
ij6hUd8VW4LqAtRiSBOIQ4EN7x1Qd+mSfB1Vfq+wne3zhaKXmo7m16rHBM8B55+jIyh59TqYAmFa
07MSg3hiICjrXJuTH3tQcPglQ77GbabgIM8bZA+mCuu4lpCzQe+Dw2EFpvNlzUn0C8rUE2kS1LNg
hYJyt286PxdB1oJ5Qm7BicGyk2NLTXX9LHVXl5CGEZiEgkgoeLjPN1PEok9vgsnuORgYURFtbVWD
QOzX1B0Sqr6iUocNckAOdcjEHoRpW9YZ34dteOcdFqC4hgoHrr3td5NDsUNSdRnL6AukRuJJzB7d
7AEt7SAi3aHOUf2j6DKnhmZ3G2heUwGKCZLTswBE4EjnX90M4Qvco4KC++FWjPIS+4SFSMiuR0MT
XdQo76/1Of2W6ngr3JkE3uHhlPW8Lg9g6EPSYcQRjIX4FIzxcgicfDQouwqlxUU2CrwX14Imsiz0
GMEyuRiY+Qpa3j5r8bdITbPFko56D3XvWsDF7tEKTOzWocqDTpD41zw1NyQyOLp1S/2Gy2870tn+
rPQGB2Ic3s/yg9Vyd+etzaeSpPJqTPO9YhMpDe1XFIc2v5AgXO7RC+PF2osfiUebOo1NDNL31ux1
t3BQxrJmx+B8U4WDvQ/18lg3wbgHof16y8h0PYHr9QiX6hW8wrwPTtFA+Q7+geGXDqgGq1qwQVuM
434B4O7YCZwzl1TbGIgJSo4G1WgfRsNBNNPy3ChvBD7QimdIVTqsMB0kMzxnN3KZui9Mp3O1oCxq
cD3/IyPyPYwUAdRgkb+nM4KZg7IftOCkyDjfg8mIw6LNzDeXx/J6xbG68s1s947JXWt4vO+mXLal
DLYK/hnSLy9Yo1wRNWu+ixo67KZ0wyEO+DUyycwtDCOhlEzC7DrtAgUfAwp2LxCGnQmW4J1hc4Dq
exlufKp+Yapd9Wp7aFk/lajprolGGQtV0JSkJ4CDjzh9fzHg/V3lvXqSrp0Lx4Z5LyfwH8+CNhxB
gAoOwTN4dTvoe9xX5cK+3UF1Mpy6AMwMNrDnFiqUEqvZL5D81qrP8j3OGKD3rFl+C055/0gW2l1A
JAdy1IZ5UrsOKkM9y30CIybYDI8PiaF4BwQ8yIKopf8Jw9nkLnUzKrk6eJ4jwS8RiWW+oKUe7pEc
cmykxcJoxhnKtjrS94hwjMoEB9YiTutHaftHIyT7CtnrEwicICXPhF2kZr2MHTbrhKYZtHQ2u0/B
xnwFYqTftBSnmo/DTWcmLDAEow4+N5d1UD+4rv4GZn9XdaSXBZ84ttzUkW+Eqxwk5zaFjSxbu2/4
jNOoZV3N1oVvNonT/YKiF0oOMqBTEoz2IBu/4ohE5B47cgQICuKNJ9mo+aSJ0z9kGCt2DRrwOu4w
XHkOfIBnadUJSIFY4sleAsCiIFkYspNnFn2D89MtmaS9B+VpkdWQgODDs0x9i+Gde706Ex9lDUae
m1t1jbo/K6epe3Qgt+IlQOP4gzRhckPyKcFDbfWXDrLPpIS5Z3fg9Rkk3lDw3w6L1ROqplYJnCoo
7mlNoWUAJk/2db7Y45Sw9S2FEhZFdY03rdPkQtNxPKIp2kMoFXpQntrJXmzdHG4IMmmX59mMkO+i
TovvTDxpsNucUHfSb481QDiopxJ1hdxGasoEnSEPRmtA5sIGqjlsrhaV2BBJUWJ6NgpC3Jymu3Ds
x8rAU3XPfBPeTz3Ie0VSt+oJOFv8qsjkbmrlQ1OGvdh+QWXnK+s39wiIZUFPNdEGO3seuz12NgMy
+GDAj4eDoAHXb6LhfBkNZvpucBp4VeG06XJO0vgewriJYPx6JUsIVMAA6ylvgwruHeIq7WvoAQZo
kF0xbyZ8mH0ueRkBzfUX8Rl2hQ4HaZW7sFXdo9V1tBQuZVDJJ/CZ68vAJwMiMr2NKBbsLJqLMCI5
ALRzKm8BmlEH5gooOMXkOU338QBUvxAOfTnIr1hLCjQC2ivoAsE595GY8mqTE9RT8LrrznNCqdNi
bTTv4zgFES8amvHXOuUtZkiDnNiDjiFCKGy9UJxhV7Byg6QntwN4sKbY+nnRoK7m9oXaUXwzNUE9
idRNMEYpVyvAWRy+apxiqHpo+rnXOAEvElaurAYbYcoAVCGcA9KywoTQqUKywyNbJuBa0SoObf4K
VdcYY7wv63PAE9cdo6nx93bAsMKGm3d9YeN5SgtHYdlxgsK3zQsRgGC/l1kXo7uwoOrfs8bJpErm
sFOlHztUKdaJ/o5Fyr+RIRnmEtqhrDs1yxCF+zAW8tCl68aKNZPt9SY5J5DwivgbdFpLUNYjlFQn
wLgwvGxALDeFNtCvQRe7hGBcZm06I19rZgw/TYcfG/SrELitY1/WeNJp6QeBNYYNXPZFZ4fph2w4
sKgMQtwnvw1JXkWJQ3WzQrJ8fhpxhGXHA8UB0RNrRbEOJMqqRfXQKCEsaTNnvcJ8HyuVLai8DTAa
fInWoyPepbc9AU6606a2qCqBt6IGYcANnwAljvcLcyTAiABijaHbDNs+9RB3cYDoAzBgABBFQph7
NvOYrBjQ4Tqdy4/e7/sJJsNlowzojw78leaYoTfwlGy60Tj8yNYX8DnzL2AXrBoaKsKWU4gF/A08
V9HtunGitwPwgHdMOgjtgnmAKZbvqbiQDvkqFfIVcQeZiqasmpZx+hLwKLro6UyuFPTg2LmR2gVG
uh+yZzOO6aW2ZweD3PbLaUhU/y0H/lfywT4vW2MNGIUpH8sFuAj0/nTYXpMlHo51MqEnNCeRINXI
+w6CNby5oULBDbypnRt34yM6BTdZSDykXcsZktIOEuIdqjZAtHHXN5CMzk1CK5Jk/gdjVFwDD+M/
BwvrKtRw/eoKBMbl0D+RCSeXbd0A71PIGV7jjM0/YHO4NBVZdYZt3HqDl+rPfQUJKjs0sP2cIecU
6kEYJYVBxjHz1yzcz8tKCBiKXfqGChGyxXBK1X2CIgssXWsQYiZ1vjwkYQ+6uYrMnGCpTeb9zNK5
P27o+mFQLgO04Vmdt6hO6yhM7pLzmnXgsu26UjQIoS2MUC0v2bo0bTHnIEKVlvQEGy1sFrKdDYP2
2Y0tVRcJMMIXEPbdg0mioa0iE9PbGBjzXPB6mDFtwhx8+6HzIypVnot83wgHXxAwzpsOh6PJvoE7
GZ563p4/t8PzLaBVxTTkW7qBtg8FNpTdSavJLmczOE2WJ80VtnRUkc4ZGeGAjf2lCKTy7zZOJ1eN
lHQ4HzZJPxyXuSUnTyz9lQ5TBFsCsjj3njqexKdRrPF6wfMmPQZyyX2FUQ+zKN6u7tcImbbbz3pY
BfxRPJavjoXmbhxN+AIk2P3AzIY0INtk/BMSKLTKXDoibGhLNshTcKxqrts1M9AiYgPCsiWJ/gLh
Xv8isI4Q6HPUOqKtEKqfgLP5VsZyAIqAu5KXUo0wqYAbBgolYC8qKWqoECmGgOpv+y5jXUWDAeAG
d+lmCw1zsB9Jusa6Us0Au4wJnfahrCPiH5AniOYO7VbdF8af+TKEhwZqERxKf0nWTl8F/AKeZBYp
CNJCEQM/hC3xl77h2BQbTPPnsW1IX0K2B+PmmgYRdFIzoLwC9Mn6Fd552OdY0AJCMOsQ0cMEhuxt
3NYYecPYWqxkqnNhQUafvUZo3L4Fhum2ypn2S9lrwFEFdvEWvg9QRjkYss2WHVIYTah9DGMAHNKi
+nuHSOdxr31IrhJ0zfghbYfshBti+BQosd9hRWEekYSHAbegv/2Omm4OS7p1DdSAW5Z9B7afXyWA
YnQxaFB5q3iGgLDIEWmsjyhEaoD6Q606MJxzs++yhRxSqCcm6OYDBvMD1Rv0XPowePYrNjxIrqEH
wVtF/+cAnSdOExrW+egkzG4j2CIz2VQJEH1WBRMkf/tGD9YW6dahI8eyoAHLHO5S3ZNfovFljur4
DaNLb+X2v5g7s97GkWxb/yI2OAbJl/MgUaIk2+nZObwQzkwn53kK8tefj9mNe8u0YcH9dICqBgpV
naEggxE79t7rW1rXfC24y9wBceWkGeNy5uNzqvFCqrFsvMimprjLw1SKk1UbhGJ5EObXDayQfpNa
nTaTk3RIOMmwY4W5Y65mNzH2TORVhi78VXVR/W0YuyUwl/o47wUNN2QZkPUrpHhk99VMbJW8BYrt
5CakGjw+o2UPn0gL8iBEH9HBLmnN+BVmXAvuW7N1Ek5W+OebsdHVcTe4Gi2eSas1+r4sqqH1w8Q2
o73dZoaxr4egRm6waFU2jTlwsJaFEaJCblrzO9dDqXhFOg3iKqpjDUGxC4643TWUN6t9ntpKtS00
PBU3uiBDSdCdMMkmq8fsgjbWwUAsyO3omr7H9uegRZm1d+2i/EY5oS73i1Qz2IVUzmpST5xlRw6J
yWadZ7o4cS9GzYa6TCu4LHCGUO1A4L3rWB0/6kivZg+973JnaUNKlLXeEj7FtT5e2ZE1hx4hcaiB
3CTZuoA+9PJmEj0ziEct6HZhLrMH+iftb+hLR7EfIUT2Sz2Y6gRPsy4Ovel0X908HcvLVEfluyv0
UiPcqsoi90KrQRVPShPV+pywkR65ieqBN5uWo3nJ1GgsCkQP5XXgjMXvDkLkeJcLZXb3rY2fy74U
sfJd6BFIGVM3CdXIuS6i5gjdy16wtH5GWWl+1TgIFWJI8NV3FAD4ztuktN0Hm0YBonypEyfEajRf
5ypUrY3jBHbExmGgmM67wCq3g0VK2kM40RPBq415dEwqwUnZaNMG15PuFETu/DPU9Q7xZ5Raj41T
J9W+qPKp2fRJQ2qIy6Ga0RTrFsmmtkZMham+qhxHIeKDpora5JrHa2lboyMxPJZURTejo2k/cpTC
6RamNfmIUjbGM8EnSnUn75ZHHSplu1XlkNzUo0WGMAhdLs4AM0Nq2o4JgDDJ9IANhTrrkRignbeu
RoDoWUj+sTgKBZAdIiL9IslURXrMqLpE1FI7LMYkvUf6T7ElyUcSM1SLIerVJMq1feNqgc/VwIWd
McXizoC/4+zyIGseByUxA6+eW/1XGJF84bY/F2ea3960/9BWwTXIwEXJNHRnTSK1NMUSfVVyW+tH
67tQ++lrWnfyKwIdCpyxmoRnenBeU0npWHF1YfD4uVDrtkkVfNUdQ8GqsRWlO5iB1j9HKuI2atci
VCqPxkfXQTc3yJhny9XHjwuDLE3RZ7lyZt5v+lj4GaYKoV6oXKfgebz+GcbS50axvT+olTY8sMoV
r+qdekcer/gUeG+ZsaGppstQtqU7trb8lH/2AzWGmIguugNYE9FuYE0nt+T+sjPN0W/fpKGRIHDJ
j3Mts9dt+qIuc2XU1O4w6JxRCA2zTVi6EVe2oPKHOI7OsDPfPkHGc1WLZj0CXZrWXk+LbbajkBp3
B0zmCo/Sq/7YxkWzEXVgPp1pBVrg/q8agXiEOsEVj5JOJ309N2SBth3raNFTN7X8eJ5Uf5Rtu69p
6GLE0Q12ZNCKC3uyJtLw1oy6fGhPjV7Z9x//lPeesm46rmbwe4h+Vy8zq2gVoArcH/I8OapW+YIV
yfcAzfG+Uv+LdWMIV7N1g+Yufd2fSt10Du3Q6Q56GCQHGVTWQUEt+inpxb9XJ72TwtSERRvmmq7Y
mERkHbo2klG0T/Gl9Rd2oTVn5vLeY7P/dt5ZNlrINRY4ShICnz7qDvjvGoHfpK7S3kyIMuVFSHqu
9BDAUu39+F2tVyhdmxqn1TI7w7JYq69XqKhU7qCVVH3uNN0f2xIATckpRemumpTgjCTpr2rqn2t0
GY2OU5UtzbYsa603QZKdNo7TSp+qX/5cIObjcLfVZAfqQT266khgZKj6o9621q8qHInmcmEcAnjf
u8KQ1aVO/Hj38RP4K4h686MIU9ls0dpZa6WKo9LvSD5G+uGEFrZFq3ZvDClpfn2ettwkql0VmcO1
CTnDszNq611RB3so0ec+4XfehcEmyFbLjkvVcbXfWvOcoFhsZ9+SbehrcVD+yZNkvFU7IW4+nvS6
y5MXYajoL5fuX1Nj6q9fu5zsYqTHbfYdShzbsu31I5pc/Yxa5L0J8aJdxASaUG1ntbjGjhKNObvS
j4VKOnLAwJvYK3en0J+4H5wjhb833DIY27tt0n65Gi6FLqNl2jD5cxDTqDeFNLKhX3VCu/Y//fiE
sIEyGDSX0vm8fMr/OK6kqxSKjQuvrzsDDS2GSh5Ay+X+41HemY9AiEDilN5jGr/116PkGrE/19HO
B2sx/mlE4hzcUJW/BcZLZxqO31kP6KjYdgx2AdteizaMcaRKZlJfVU113pIh+2bkZbn7eD7vDAJt
1NZVeNG0ia8bcTtsLglh3Nav5+oliQt3N5ld//lXY2smfzgLzmDJLbHVP16NBbqSfkC79WeFLCfa
7ehUZG5zJpB4byq6ZttEKrRo872+HsUhRRTYvTn4NMcl3uykxUkjOfL5BeDQ34A1KFQYhlmFDxnn
d6U00eS3U6nfxlqOzLzVhXKZ0DxwTq+z/OTVNugYjlBVXej0S68deIwCwJMRN9Inmh/II9GEqHp6
MenyFPbTAMGuKcYzR947j5HLC6cOH5GJ1+LKsIjVnTb0nkhormL6ooHT9JPJdPLPr24HXo8mOLyJ
jtYI9TkuczK/1HIHut7r24oKlNgPrVqon+z8Zlsl6a7qmsX65qxc7UBl7pK9cIPRt4Ucfoyq1f3W
uB7+igf7nO/V281Bs6A1oupAlu0SA71egWS4yQSSEfVzxzJ8AyDOdig6EJWA585cR96+JW4ijsOe
alqGpVqrw6J2AzlQEYPfOYoEcBottJkblS8f7w5vJ6SrxFaagRzAJFpefVKxS5dJbYOnDXo18fOy
kBd6LcQ2NfP2638zFJsEW57DFWe1sXYSIGwVWJpvKlXvuXFOkRjKjGcbIDw+Hmr5RF9/VczKXvY7
im2CtM/r10T2oo8Ax2p+6ZL87QdoDp5rZ/pzg2Jd7kDtPhQzzQsBxYozu8fb18YlgK8ZU9vlYrA2
a6CBXiSBHuAEYiTZvTsHIIkGVf/0TkiPJQehu9zbSJat1iFlTxVnrdD2czJBh2K2kVXrzTnJzztz
WTZ0ZEZ/x1mPYkpB60QWMQoAN09P026noiT4dFTE8UevlkkgSIS6llrTX8rrkqrNE4sD+n1HoU3b
IUqmz8pfbMtwiPMoZVusCWeNsqapN2spy6rgi9zEAw+TeqY0bPQocN4+XoBvnxwHB4kLXcBM4lhc
b7FjOdiFOVlL7Tf0GjMu9moPoOLzo9hsnssGAfd//UVRfq8sV2ss31xKk+HU0dkBkPfMx/TeXBDw
IMTSl5Vmr7ZXZMe027md5fdaMu64t/wOouScH8XbfYiMi4rQztSwKXfWeHQFWCQU7MLy6VrtrkOj
cC4Nt+y5iWTwlD792PC0XYR7bHt8oquXg7S/oiJjm766tIFuBZFL7DWGMXx6YZsWFgOsaY3UAKf8
610oHgKsJLLR9CHgTPi2gHAsaTQ983reRhAEdvSYkMmxKdeJ1TlhANclHVIxm8mxLloTlH89ROqW
gl4Bc1uqZ8Z7ZzlYbKq6KpZwkpvb61kZTQN/zlZNX+GURKXjzAeq+OfMLN7OyiIXh0iN9BQxz/oS
w7bG+YeG2U+booyPYxmgD6IDB2tY2u2nYUfraZeeuTktP/31sUG6zTKXzmj2CGKK11PL9X5wqMBb
vi5hk96l7dyTyO97Oz8guE3IY8NdLH3oDWjaHJLq5k0+l0N7Zn0ub2z9MwjQdBNZ5yJHXL3RHkIp
LTuV5eeiaU/0a2nXllIGe3hE8tbUBnldG/Xnzy0SEahO+MhdYvh1UFincI/aNLP8BBni1qIffasV
Y7/7+NPTl5P39dwcYbAlkp0jQ2esTdDmolWSOlZbP25GGjcb26qAXKdykfgUTvDFacvU2SqxGZge
BI5y9mlySH/BJla0IwRYemhEUenV1oqsofFKtawnr+pwhDhOueyeui6G2Dynpgh3lrGIZtxwhJHY
2AmCjcGaxXDUSMCec0V++85QBHJ48Rf5VG7Cr5dO2rW1lQxmhyCwbTy0BUCviailPQEScydn24dT
fEY0//YbYUzLIE+uLoLVtTHbFMtaVCg5fTdP5jtieWVbqJP7rOXO8NtpeuPMveGd8QgSeW3kScjI
vRkPz4FIn5TW77nzez3ysP1QBspuUi3r5NBDef/xYnl7JnAQMEMmR2aOAunrZxpLM08zKMU+NMj8
SMf4tMnoT6avEgfqj4d6OzVkxpw/hPa2hhR3dSQQ0iMTVTKWZd10f7IiBHbaFXhcEx95cSg+xwvh
ps+NiPIGImNHEyb5jNdT6+2BInAAXj4uVXFC8yJ8YS1Q9o+n9Xavdg2dnBMxsKtS1FhNC3vebI7j
sfEtmOBfJaKabQoe/cy2+WYUoXN90DRCEY5ulv/ryWTAq1Odxm1fbcvwwiQ/cHAbTRw/nsub1cAo
hLykGQQaaSokr0dBkbMUf9vBp4qaHRDJRQfXiemkyQbhfzzUexOiXME+wOVVoH94PVQ2hw0ABn3w
ZWDpjwCu1KNS56X3+VGESdxrus4Sy6/XQEubLCrPwQ9UerycfjCfZJ03n7MlZqnx3CjvkNzUuCmw
N72eDB0tvV0pTu/TBgRBKozRhcig+GSy/u8oXL3JVC2QAG21BmB59rIYssEXYUmuNqgHD+MI8dn1
vMyFS4LJOLpprncENJZWIky3p2m+DO9p1w83MJGTn59/MSxji7CNl8MO9PqJTSaE5on+cZLBUU3T
VtPq12EMpv/TwywnvLVEOPjVrB3HglkhqgP+7U91KMtTUYDSuwxjO/+cb+DfFQAlgj2AGykZpnUl
tcSnRaMzccEEOuGVQgPPPpG2PBPtvrlzk8Wn7EZ2jhZTdoL196kiFHLysoflbWjJPjTg++0iLASK
KxmW+k0WqoN9NbYD3F49tarw8x/tctsnz4QcxDLX1uTFgBppREbu96BfwF6iTixbeS6b+jed/SqA
WYoVqhAaJ9Lfc/f14kBDLSVGD0AKgbmedLxVnlJ8CPv9HDXRbaRLipuWE30roUeA8QzcnZXG7pln
vTzL1Y8gd48zCvkzg+h+9U0PQ0p+RsSjbwVz+SVq23JP41xw1CVCJJob6vHGRvQybj9ese9swUtK
ipiU/A2H5OrDYN4BX6Y7+PC1w0ssKypPtQblqkO69F8MxXNGTspLpRdkdcuwctdBVKSCGraoX9Hp
Mra/JnSsl20eZudi3/ceJ1lKl/fJynHM1eMsprSixKQNfu06yWHmIL4ssMCoNnqnVXvIfrzoVs1+
f/w03zllWEakwpY0kcb5+XolOfR1UqEfBtKWgNqSoB/BbLfy8xvzcql2NS7WKpmp1YO001AaVhOO
fpdCjx8qtb2IEEmfeV3Lm18vSD4HjhgixGXbfD0XvoU+xomH7V/W04FIwUnQaTV6uTErusQ9WJXx
n88/Prp3VBISkEb46l8PKY0J1qU1D75aB+kjFUtcUUldfvtvRiHKZgDu1msITUe5Ad4Bh/SE1vjo
zmbthVl2zqXwvaVAsen/jbLsrf8on8R5UxgIwwa/CkBTloQ5237UXe+zczFUQEbWsnVRdFgvBUlL
Ej2Yce9TbS13c2XQzar1+plR3m4SFFFZCgQbFkrgdb0p43TQm9oY/MYN9/TtOt5UQDJIQzCsn54P
I5EbJzNFQL3ueMB6uavVVPJu8F9GUtt3R5W+iDOpvLfnmoGlBUcnZ6jKt7raHLIGMyY7SEG9yFmY
tHg2ZK8RxNaoleO++OYE6k2QDwECjawc/4spUmpY3hfXEg6d1wvDyXNTC3AL8u0W9XSIy+emn8Zq
9/GDfFuMp6D6z2FWG3sy6RQHAefik2KZFCKTCVEZ2Z0e6zPc6XDPxsasoU+yyzfRPEcoaGgsnqFn
fP/4l7z9ELgWcf1mw6I1iejo9XzjJmTxYjDopwE0d3Tn5q2rlOLx41He7veMguyMexHBJMWP16M4
lXQbNZ16n3zOmH7RSwXCwVQ743dOF3mRTMrg7KCx2/WZc/ud6VH9F6a+XDaXNfV64LYpQH8bfecP
Y1hfiy5QPMNI7TMrdnlIrzdj+oep7zE7epLYj1+PMkZJkKtlu0RCsvSTCF1OJvPCp7+1ObNy3huK
igY9emTOKCCthuqy2RyHlH0fghV6BaXLSRDT+98MmvPZbAd5I+qVdBvxCOnPW32HgdsMPTm3we+i
8ApbBhC+UnspCTVBj+ln5vXOiyJ5T68BoY5Jl9Py7/+xIY+0TJK60Xtf4mWzz4IKPVTdR+3Txwvx
nb2FeiWR1HLPIE28+u4QcyWwSLmbTbMOCSCJ2h0dtMIzB8X8iu8u18LKhizfF/GZmuk7E7RAUDpk
jEmuUKZ9PUEy7aJwkRT4wDqq3YDv1ncjwebgzP71zvrgTkjzJo+RUtv6KpVlM31wkNx8NP5TfNQV
Oqp3Osrr2ivR9fz4+HEuj2u18Kn10ZfG1vH32349KStvXOz8uLi1oZFv22Zu4Gza9YRDyN9OeTnE
gX1mhm/HJAm+1OHYs6gHr3vhCr1NFJeCpj80tIuS7Gn8QHF+40wxnkxshM4EWm/fG/EwDRBw3DQa
yBbq4D8XZpRVTlPX5BkjqyJbNdvlqSR35X38IN+55VjcoymV4WHGvNa+rHGiyEa1ueW4TupDO3tW
ZZNsgRy8hKHYmWP803QH5Ihc+RYp+qevcsvoZFKXlUMPzmqSWNGEIzEK+zMayD+Nq7eXUJimrx9P
8r1HSTFah9XI0zTW3TfAnJBcDHwCCQVbfI8SuWtNOt4/P4pYahjEQyS916Xoou3KFjcX5qIY4QVQ
CfeQjefwqW8/Mz5m4iAwe2QwKZu8XhVj48ZJV+SNT8dAtK2T0vqNxdpiwmomtx/P5531zlDcWogf
eT3rdFLcqZllJ33jF3MTtxhjyPzBdirVOFj6YN/ldVM9fzziu5Nz2ScJWQ0yz6vVELeATykJN35Y
2cm9G0PrQFzQT5WHCKLtziz9d0Zj+6Cu5ZDFJzu7Gk1DwjtjfNX6jWk1O6lOjSeSclrMEZJPn9NU
bYnqKN/yFwHP67dWAaxwgM81ftL1Jt16WvJIT6g8dkFYn5nV24iHZjZOaJvqKt/Vuobb101QKJLU
/UAJpdo2OSzVGy3V+3iP4qhOrgupq79HNcjmM83Y72wlpAUpgi7eBqwbc/VA61pL6hA/Kl+zq+ZG
Vev+ckw8S3mKhzTcIoISHqymalu3g4cOOfz0/ZfhHR4wQy+B5XIE/+Mk1yNNb7IZ6hU40Wg3tYHq
x1Fy5uB5u2iWQeBFkwanCrTuOO+ozUet6EFv4Ay66RDU7PrERVNdn6uLvt20GIm8CORX/heW7Ovp
aM6IRF3MQLzAZe3Dllx7Deb3zKH23nwIHLnD8a2TMlyW0z8eGrJKI08rwp9J1xYh5SJTTFp36yZD
ciase2dCdABTCyFt7HDBXv79P4ZqDKXVa5vzk8aq9Ecc99ZxGLN893cP+Q9e+ObfQcCKY7z6x/+5
in81ZVv+6dbQ4lec4+vqpbjvmpeX7uq5Wv+X/yfxxiyBD/DGz0mMFWH3vGIi83/6N+DYtv6lsfmQ
sl+WLhdc1sK/AccCwDHhIbmaJQKglY9X8x/Csan9i6YTlSZJkoCc0AvL/D+EY0P8i7sHiWC+Bu5W
/ImfIRwvy/n/R3SEU0vFh0ZMavKUmAh9Xq8O04qdrJoN1zcdCcUvGKrHrm3HrwGZwysbO4LLLqm1
WzpFziXN6Wx5/RUwOBleQn9BTZyA8s3lBsKxir5cYt0+2ulBi9vqkTnbPeakaOwxhZ6LXUAjweSJ
QHTDHn/di0kUkBjmKfvVLoYRZa8at1h7j74jXfvJjebwXnWdFtVZMRrUvK3IQdcWh7dR6eqHUTeG
W9Bi+LL2ltVoXtSZEeBRbGluNGiRP4OAvTPJ6E/eQny/rJwZ6xpoCbiNtBuQcs1PAd7hIEEm7okf
nWdJTmzeKN2IoGuocelrhGXBcZP5mJywQ+ISBfoRNT+y92FBzUWtGd8vJkAXEt/eP0QvGQ5cYa41
/jSGTem1ep/fml2JfBH+2WU1BuGVpjR0/XYDpB+IH9W1kUg03llf1b/cca7u05K8lNdrdfSrROj9
rU7CYmej0/GcFu/KrdmFFpxzy8RfDUfqQfMqNvRHZRzab2Y2QhJMs3mhQ7EL4W4Z4IIC6QiPoBH6
5BOUc7h4iMQRAdtjurOn3LnC/LI42m2Q7AY21EMIt8kzHLBDVTMpB1yakxtMc0v6HsN4n6tq8get
qrLDFI8mhCBpjI0Z6j16bVu/QvOneKQh5ZXmBtVDZsfKfpzV5pAGaYqQb/GoaoFZ1eVgJJtxlN87
C4oIUM0h/y1TmX2bg1C7mNTevBqGEAemxKif8ILCq9Qawkd0V4i84jkksKHVdSO1BOUtWfEU+8Oq
/k2kal3jxdt5rJ8BPEdYxQg2y9DLFPKTm0RtTgpdNF+qnvaUKQuk5/R6t8eUpn3uHNeDgffFVZud
ZpoztuhjeUDX0R6J8erbrtKN60Krpbf4KFtZFf5mv1BOmV1iMzlr4T4q1O6iUHJzD8hCOSZYZj9x
tcQEpDQ6v4w1nNEyNf+Rmp1929rT9CePDRANZjrF9xVos3mLf1SPsN3svEqbhssZSnV/Kkp1+m6n
3YwJMXKBTQxcCAKI1c07wwjyfV6E1RHiyRGowS+UoQEc16r0+DB+1mwiG5HjWmEYAEfMATm2pkw3
llCcF8PpriIYkJ3mljtrkPvaokvBakm5hAMSm5lHFmCgeYP4Ml3snqyLWmK/HYrGj6Lg1IXaXYXH
HryImbZ/89jLgH6jCr9Ot833RY6HH9pLN9WhU0718HXUNdT4+q8mS3TPUMMXRbvHpgKuEXpJMFcb
JKe3Moufym56aERzCmLjAcrcPTCdOz2qD0kPqtHAsy4ZfdHHVwZUtiCQMG4TegLyjo8pLYCRhs1D
UTTPSjI+NTYsN3AANLECfE9DjbYkPLktVJ/Dz8gwH6JU/zFFU3clYKBcA5cOtrHVGTetnvyeojCm
dCrll6pTLtNJnAasgLVWO5hjRMHzhdamZJOZyqkicQi5O1zEns1WZO2Diu8oG9TWCAoWYQ9/yqyc
yy7OIFUnzYM5ZZela24MVe6iEVHhbB3UGqxQjDtwa0YxppKdsYMQ8isTItnie9xdUZCIjlmZpwew
Eg9mGlinRgK8ACRR/zLwsvESlON7qVlemk4ghMpvYFOcF8U1lINorFMyjg/jYhxF8zcMJ2uAM5aF
X3UJva8d8H/VdRgN0WnI542ZfB3LrvOF1u9KIBjblP0TJBukkx/WUMDCNcJtmCYvmOLewSXCg8xl
t+/El2nMGuR8IRjc/JEGsofI+RLF0QOWeRC20uJ3AMsBNieMFaBeVxQPNmaH9WfSj3d2DiFN5IiQ
+61Wm84Wu9hTBmiXTuUfc6le4+10RYQM0mO4BN6lXA1iHHZTXOFPqHmycQ64IFd7VdoR0qj2DiSi
l6g2tJuSrJGIdiU4OKwIZxCL8VXdWDur1LYcoORAXInlYj1/0dmpxqS81WfIykoJuU8nBWmL+FsY
i296BWTD5V3FDaAsRG+xW9xCObpOG+1W6+mZxeP61IiObnTFvUyUNtqiBofQUIFdDWVMBiu+Tgzl
mo/6nkZRVGb8aaEQoFrdo4ZHHshxG8asLLbtrCNRH6zrwQHBF1fV9TgMl5XSf6/G4kvgWFuuQc+d
gVn0REcX6mvbn1TsTZ1W2dTIWbhtX2mTDQ64EXdh31+QpftSzHRaJcqTZRSX2qgs/rTzJsqH25TD
Qmhl5qn2tMOSFzvX0jiOIQCEbnZhKABEsTOQNR1uy/LQWY9wVKAFKTY4CWx2d1ZTS7TYbnDotOZS
5taVrETim9UL31fk0VdhbGdD2hdB1xdbK0xwfmODv8RsqN4mk6qh6pAPUTWaXqq2E3xCXS1uirKT
D7MjlFMhzLsMOT44blOFjchoc2JMnptnIYt+ZPUoucv6VjkGbRZr2DmHZFZhTJU46UoCjVOsFhMp
gEjbtP2064znCumAN5kISywXvozrAg2o4yC9iB3lyg4nhYWTwgWIE0zf0jq8V2L2GG71cn4e7P4u
KPMnrRPXs5EbT9LOpHM5Bc6jQ30KYhFUF3tDqzW9XzypzNrRVr2nDudu8kReOcZlVz85VRpvBpPX
1CrxTa4u3zQd+eX0xQwzb8S3z1bsR6wRgSHT+OeayXc9J5EWBFEK/54igC2L/LrLIDaORvvDFs3N
LINoU6B7nxpxCmdOpFk72Fr35NQBhMkwee4bzNw73dl3dCvXWlRsbDtdiAaYdTbWwMZZmb+Hwn4E
/oZK3wKN01bZTzvH9LJT4GLmSb1tO3mclSZkQeH9GYaAyEL9WCniUNTxTZtW91ESPWZtfBEo5nay
I5wNINDZVvalaO57tT1kMvFkDp4Ogk4WFQ9TDWAZ43jIz4S04FpPqRXVnGP1KSHVAsPNIrytvruw
0oagPOqNugfkF/Fs1G8A0L00LqFYd3+SoLpyu/rUmLnvYhgsk/iuUhSm5ey0xLKgoXV3RokfbTTW
5jaq4h8AAdpNaSKcE4p9Cu3pQoO32+YLSrFj5U9KHvilqh7qKBDbZta2lRp5s8SOMo89mHvWVtrF
ZSuDxsP1ft5WLNSNOR5jGdW7OqkvE6eHlcUOJmoXsimIiE2tNDdAG342asfbMouYHE7Te7SAgiuY
MH0Gjh02tGfqIxmAShV7p68uUgWb+V7oTwhwYST38V0ydIMXc/c9qNB5WPEADeCdbvRxOAwqtvBq
XJt7E/kK1p1qt8UbIPQpDTxKC4ShyJp934M6tvqdRh3fB1oP6FbXgEs5obFRW00/xLlWbXVi710+
Rd+o+/tRlp2UrLg1I0KykR1l03f2D7fJk00jI09MgCPDioZUhfDCG0Rc7ynw8pDj8CflK6wWMnZK
WqV2bl2rWyrnTzjh3AbzfIWUbvRKu+ZGHQiefR28yMrylHy6LWnXg0BjK36mANCedB6wZE8kZcLe
BEXuW97G8Wk0CMBZW5D2p/YpJ3Q7hKFzDGIgTEOD4XjlmJuoLLf9HP3R3AT0ddE8pQtr3dafSJMc
woCGatiwEq70tlsWpQDcX0dA3hPXvpaZsy3LKD1Ch6w3FEev4DE4eyOvftDjom5UHU8CtSG3XtIu
uUkyyBRljpMrXpSYQwTN7dzFT0mHCwcbNaY9W0vU27gD4BbaXzFKqNnaBsOnYybFI1o94AP9iLoz
3hoVzrU5C1WbuieRTVcm5eNazFhPDV+x/9zmuXWj9+4hruXjiCuAmSh+2Vm/J3ERhm2CxmwCjD7O
F/MgL2JDfalbZ/AWAwNisws96L4bLWGOi+kraKFxSyNe6sEkOxit1T5XfbCzG37DUOtUQJvpR1GD
EByT+Znf+uyMkHBb9UsdR9CBYIZsdEOBdVYMP508uzWm6LJpodRimgnLU1gVrBIrhCfaYG0b2np8
UmbNC5zw2JnaZayqG5zGfRx4LwuEMFuzDh8KMUU+Nphyk44pDtQNDsPmdAWbCCCVq+1Cg4M9jXsQ
RWyuoem1xh2VzFNjY08g4nkPESYydyJl21EbwUafPBgQ/bb0sHuzZfyhSwQy0ICgMdoJfXpQVDHt
arvzjTJ+agwsEdKauJ4tt+9Sr2/rYWMq3X5cau09oO6HzAjVwmszy+g8SqzlASvzBoxP1HNhzJ1v
rp23Ry3qIdM53bgvAT8cQfOJ25qwe9dIuwGFCVr8qE5BcVQjO9/rcRz6eI0YL1Vn6WCmo4lyymjP
h6IMD3aEuUPHXWKTSKnhk6sG1wnS2ZoohowzkF5VOUWmG/yyMmF8oysJUhFhBryYqgriG25UYE8L
WXOLpbMv3GYF5IvtouJ7ELgn7cch42bpSs14SblpsGfEWrYhamj+jKJf7hPRCIPSirRjaSr1bqwq
Te6tulGuJWDP3+UYlBdDGSsHRXPMXTok43Hs5v6Apanyxe4FCC9ZpO1GBjK7I9lh7AOa1uNNWRfi
G2DdAZKWgLOba2PpiUh19jQD2fvJdurfFnv9ZakmhQVMWA8eRVMPv3SkZSenS6tv8D0EWFtIjRs1
m+QJTAUusZFtl1t71IqDHhfBfdKVzj52FePQq2H0W5dzNwHQb1JlYyhjju8n3Gw2NLd2tvS6yj9d
GinX0F50WF7BScpp3JVukQPssGYOUBdkvzNMBOVtpxKf9aa8IbLo8f8uI/NLqMwxdxjZWieZYssS
CeLkLsVXvNag0Xe6az6NtaI9lwbvAWHty1y49j3s8m6ntyldsLUMv3SGccyi9Anb4woqTaz6sDXg
PdVOqe+MMiqvFHeUflP3Dpct7HgAdy15BsU9jLRzs35Lodx3cJzcbbC482rcMyewZK51CqpeBx5n
G81j7DrRyzgPw49ESLCoVj7sm3wiejZr5Wruc+UKu2xOxWDsTpGrlWBEsa53ue/7coii54zNveYi
NhG6zUNmHwbHTm/AviZHrbTaC7cP5X4aI9BtVCI3g1ZJOO9BAK/XKr/WYT4+i7b72ko+gXK8CLlW
+UVjLKTkUMQ/VWzjAdmjPU25OPWwwUyMUvCnbnBwkAPtSNLsk19mVCYXZmmO40JH5tunlxrzDhu4
j5EEN0LFB48cRIVH81Bf1aZIPYrt1/xs+ZCIQviN1tV7wB7NthXWl9rgWle2KlYGuvzSFb3gC1dG
+9CGQ3dRirHcz4A7fyqmknk0O9DzOGjS57DJbushDL4nNAgdRUiwz9/6XYuhwFUNKpqrM46njy47
yaFB6JNsOlEn6nYS0QTJurW5htnWF5liz7wxAjPfU8ED5AKgflti7rIpQa685LGVfOc24fzuQ0iQ
UzAGl2Vl1ps6jEAFTXr4EIw2jN/Usq/NbnR2kfO/7J3ZbtxYtqZf5aDuWeA8AH36glPModAUsnVD
2LLNeZ759OcLVaHSGS05uu/7JoFEIkUGubn3Wv/6B4xLK6VrPXVIZ2dhMCCwSUhQuugut0GRx3eY
PrKBT8S8N82UvKhWV5xSWczvjBD5VqwmIpYUxniftuOwj4xleU0lDj096rX7iBzrlZxK804drP7O
KufllaNCpUg2C91NS7X3xgg/U47TLD5UAzMoW1/K4kffVlSTlK/7Cketk2ZVpGy0ivxcS1R1kdxV
OwZg85NotBw4NH3401nI+p1hwViMKa7sL3HQOqXYDjsaF5hqRqXfWXpUYaInLG6uqZFjLqL8VBVR
to6CMvFrUWs9XFuTdY8huzskdV86nShV3wS+a5dTVfRa1PhuaPCnsR0LnGwIAsc0xPxlNgMSJ6RS
8SRNCHaG3GG7mz/qtRGvrADvfcOkvpBjAJ2mz9XHxWgHR9YisFLEVzTJZcglwqX7Ap+oty2EPbum
LLrLBEzdSgE2YoKWmLSQJrUYqOUsPQWCaNUU0pO0lkazPwloos/h1Gh7vGQRvzKmk9ZL2ZruAI1E
dwocwGCKaEAoyPSmrwUuyrU/hOFXJY9zan8pF/aLlBIyQ8R2VKxivt9HcoRyTxyx+erGvJDXEPOg
YKR9SIKH2BTdU96U6TNKVUJVZsvK7mptLojoiS9tIYZK9jjVIANSVd9jl0E0esp/x5J8Nj3dipqd
MWoatrpT9ZqBAJ5lLK5l/GuXRNBsBLDtmnOSOKYsPWgW2RYY/pBFFxdj5rZ6pN+pWtvjUY8lKxml
o9PJjdqu81oXvMyQfL0P6Ait0mw2GWZAB7WeRlACahZNJk7dHqJsENaDTm57pFzKfzE4SYQw+emw
FHDbzITV3olPg9L8THVcecuuit8iWYDvjE1AScYQuGj6vWkExcP9vAA5E0AnFlaZ1xMZ0G0rMxa2
eqx3osMuiempKVgXKyRw3cqvs3g6GxYJUm4Qsn2DlTR8DqNEMJXa04tC9MW6c9YJSDOzsPzWJlH2
PZCAQb0E57H1YIUMY+e4C+gRRyteR2lmPeHCtfjdZLTxqRAnrKVUI4QP2hg1e+Mw93R8GYlzGxW/
DUrXsK1oBuKw9+idFd74NK5GAtdPUSKb+Hbz53Fi6Pt9AbPIHw0KTkTCFpavwODJuhlC66zXqUEu
lCL5Czg7dqV9PbG7VNWwXbQipxhWo7qmES8D2UMYIe9IF2nWE1F4TjYX44roC/U16FL5qyoM/SrL
pWKrLokmOxUZECCU+pz/CKW+3UyFFNxhfqqeBQqbO61FEWjH/H2YerG5acuEE0GqKuUZEVqMhU69
xE9VJumrMWJaTghHojvZZX1lCV72OJqtpEJSN1jZcjbMldZgtU90FwMiEU8zjBLvmqUSDnGhT2/w
+GXwrqV8jKeqNF2STeRjXxXjKZxz2S1Go8XFnyBhp8qyRnYuLi0WNs5p9FRDjIGRmfXPGGQJmxmN
d2ubwLBfzKT/EQ4zXo59CanEmROvGl19LwiyIyVIR4biFIRhtRZI0vIs/Mw3swTf5eJsPcGqofAW
UqD7QDymemXs1IlISNCZuNnXjSTvgr7Fh0tg9GuzJkpHrCci1RKQI7a7H2FfAWWXknJQtKl5aqu6
ei5DEcgpEsZlu3TAeI4hxIInpaBgSEIN0ip6dbkbjYDUOBhGsl+MaBMbeaQMUKnLCuiCuHOnkTsA
Kj/TDAa7QR/KHY1p48t4RDyOxFhuiZckymFAPX4P7FZulUpB7J6q066xWhqhTr30gRGOmlKbsyoU
MM2oqo3HsAwQpRHC2T9VpaK/JKHZroifKp8bS4iilQJS/C1YIkHAz1cje0KLcoPc2wKb22YuvAgD
ekwiGWDZqhpblyLErO2haQl+h8cqrxQA8umMM61+R0ciFYdZhvjkBrA8U8jCweTnY1PWd2rclHem
WPUGhocFBsPsQ83XttSSt7o2iXbSiyjaxVXbneWEeC0M6YGSESO/LUlV/MrltvIpV/pnEpL4FDJL
/YoFPZZURlpiKR7p5XpScmODWynArZSkwqGQw+yuzfr+GKgkJrQaSRBZrEZ3JU6i+7rHCRypANmn
mVjdAUqxoDpL/habiVyssm6mEERj0HlpOAzPoGgtGYJx2HphkSqOOZOBTTuZ+6HQR5uYzWiXUhc9
syx+tIVO8QAYhcm01T0IndU9LS1xM/aEi8V9zg4TudKisAKyPCruTYsphQjQSU4c9fVQNoPHzKD4
wdChXo0FGlVGLNJMsoPAJ9PWvSXaajPm+6wA5Mfd5r7pAcskuNpPXVSJHvEa8pahYjvbUEczz2h5
5REuxD57XLNCW1a7MUHhrQvFLfyujaaceXJc1q6EW2ivAzJhAdu88V4VOriq+2mQcOB2nSCedGta
jp1oyD5qN9k18P08FKNIr6UabQeqkmnUc3VJwTU2J/JmhFMiLk9WbD01STA95EaVe5qgd5PNrWoh
bVhV+wjAlufsws+jBxnHHtt/iHlOMKpmg5G0KWyWhXmq0EqBK5Vm9dCYDVhDYzRuZobFax6b7St7
y7hX9Xk5iER/7SLaoH1cqMtzKHNudYZevaaYmXOsISfC53r4niWl9FQE7Y/cCgF1yyjwKxCYvawy
crPFWskw9c+ZRfXk0e0kNcjvhmRSvuHQsEYYNW3lhnvN0hIpcji09QYAezrphaliAN0CGDrAflgX
RohR9wEN2aJP2SnBh9dO1Lza5aJRjcwSio5zXqjeBKR9+A5CqUzoaFd0YlRg8rKbJbN0RSUsQAuV
HylqRtMeMC9mmJIqTe40ECXXCkeQry8xTqdFmZVnAdH9T90Ad5RLBntTkM0+3fB4aJZl8JIZR+cu
b4vt1Mi7zEgalon+oqgNBtHKoPhzKgWneKwxKa2RVq9qBZ9LB0+d/NhDv7BhQB8zYsLeQl38lppR
dLZKYLIm0Jh0YLil5aB+tGX6vkot48AH94Lgr70I4meVrDXCTGydlw1UPgMfLZRpZqWgnK3Nc0jS
mxumi+FMXeIYQ79RxJL0qbE4jCQwMS4QHoa2UXZDCnxHtzzaUXBp93uM+9tqfikSxi9EgoX4a/Oz
DWasLtFEPGpYaEYz6o+THG4qVOc28/yFxnVxygj3aCN/JiTjuc4Wc5Mg6ttQW2xnZXoVcMPn3rNO
uA8T8y5LquOYFB4Q714pxdegKHZmLdqTnG3IEHhIpuI+GZsDkYE5j0LJ1qYV3Id9Y5xxOsN6vBgC
0nVwnxcafZNQq+q2OE7ii5WDhvaCCjrUPYw6ioFBE0S/EaYnGhJQgKxc6UR8O4gm8rcFdHq7JLOC
e7beDCPJnob6PZ4IBKPmsgxHmOJy1aoabs9lgsO3D3Q2bydBQXA+ttXLyNa3WiCGOktsKi9WnHZO
GC2Bw8jugkxV48OFvZc7aa8xNIVmDfbdpkpot3OC06hp4b2eBMl+0kdM8Kcx33QlJDjIqPkrM3H6
7qxt/FrRmBnB4bU5i48i/eeKNM1qbdHb9TZpCL+SauJHiCVk23KhdCQnkV2yjbL7lKPuSNsKNtxY
c7GS9GA5DuyFK+KSthxYw0vSl4RBMLl3l7QD+ad7R9cWBWex1ilwR4tBY6eqNBapCEpjywQl4odt
jj7RARxSwtBW9yEOuuMaSXRoY3WV8pBKZnGkoa0SM1mwO7SsHl4fW7MjhSPxN5XYNc/QpReHpLd0
NyvtvKejVDFkBEQtaKczW4jG/ovFuPFHWkbAaeg2u1cy78oHHCEmRkwSCZhLPu9AjgvR1bRS2+RL
Fmt8Fni3ioIgEX6gtXuO6vE5E9pmj3Kv/6YLPQmdNKv09JrUtT/qqpu2U6JHL2Sdtzt8A0vmw3Os
bSxm06tCVDGMbmFyhM4QVwqVlxjGbBR9mZOQhMDbXmLkMI5IsQEIM4/SI1Dd8IwvEkEHVoK7I1RX
q9jPkySUXthNcrCtQ0WoCfBQm9xn7I+HccLs9jEzh2RrLoZ6MEwiW2iUhY0wkz2qGhP5aGpcAzkU
C9ZRcbCLdFnQASvDfBuIcZU5gyWYB8KZTEYqsxx76BbNM3EFdETMMEu+GGJ9ztmip1gJsBEPdV3c
S5MkafZ4ycmTF0s6UCeqG3BuIcLMuIQob5UidVkEN5N8pmzUPcDeElayCucgs2QYm51pbMXKeMoy
EzxLi8Lk2NC77mKtJkhNkBhb0QGTC6lywIriSg9S45fcpPFpwRSdkXBTKXdKzwfoDAoe+a2hZxf3
URRTYVffJRU7IDO6wcfpQXD1NJYdTmx+H3NI2AL8vHhUh/shKBg8R2EteKYxzk+F1pfPehCEa3KA
S9u0zM5fdC04Eh9WrYOLfrR8VYr4RasJsCiJnrQtTRweCbAq1yThSV9UQidOBK91LrXX8NoSoYey
LxH2VdGSL5SKpe5U5Cycli6KH+e2r+4Hch7kGJDPAx2sAKjIJSIEArkSEoo4YTiG9XNKibQk6a4o
Uv1Uq6nhGqRlGE4IQfttJDd0k8zlwLxclRhKsIkJtSj8kniJjqgl0Rnt8uyzHyibsCGtLQ1zJSJ5
YIkYp0r6gaCLCMqCNWyrPqdlqRrpeyUEhssEWNuLzBi25DoWxzmvzQ2jxdAPjeJ7FFSPWSCWuV3R
J4LGco061RIQvpIH0Csa+xfBh2pj5l4jWb/adFmeEpk4196MfypV3e4EI8s82vT5YJL6ScBBaD4x
ahcfIrPv72emQIc4S4FLg6VjFsIkzY7E1HpUBKNW7d5IrG/ZktM24VpCl9fl+v0kFwBTy9I0jiwn
NJSGORfraCRhQsOD5yfrH4ZI1annNizCdb8oEXiUYPn0oWsriZd1r+Vkb5mlbviDQLypYhUM4zIs
8kiwYHykdSTGktGQR8fC6gIXYF2/J1+FmScN3bIy8hj3d3IQSHeoNfSxyPhACDMp1DYgXdIpL8zy
1CdRfyRjojwkY6SMfIyQAjAMlTZxljORGOHfxlnd/srFOHrpBW2ObZ5gwmhkFEyvzPJn4k+kFyA7
8LW6VPfEEdEgLlXtlSN0oizMMR+vB2MfEzh+R9rM4FcNkR5mp/VvQa1WbhOTqLHIabEnAiPYZITg
bGe5YZu1jO6h15biqMxJ7NYYtzhiXkiDnbacn4qYM9iQqeTGpZYu6Qb3SqTObmxlykNZpfMlW89w
xsqsz8bo1XAZiE/pTnpAXHIPu0GssHaq4EJ5ZY+qyMn0wQJ3s3hk1CfBrlhUw+1nkfSBTjHiXaYO
2U4futnFjzGB+nBplUMctQICk7YNNnkvAJBQasKEyV3JlwKYcwenOUZtUqfPy6J0d7NGUDL5DPlX
ie5uFZZL/SVoI/MFE3v9h5o3l4KCwHcYbZNjTppEaLaUEThdPo9tDoyiFHfm3NZbMR+MYy8uoDph
rR5ktZuIou7r3dyWwooRPlb92VCemBHwWyVlknrXgBawAXwOzkYiTqs0FavIpQwTOJ7r6q5f2B4b
SQF+1caiv2trw/oWhZGxlpS6C20F7Iic5TR5VBreF5Hrhn5g/jGurU7KexZ5M+7lUCZHp2TvIOnU
ipUf6Kl7l+HAwSI7GsSFaGfIExf3XvkycRfSWdv2A3Vm147MaUat6m1cjbQniYzPShUKbxCa4Hua
EzPOgR5PP0roPqeeBt50pUwk045k9dorCL2AUPmzyylDomV+Ggjmmhpp2HIdZZcCx3lBhA2pnepl
/dpCe0GHEy7gpKocYeXUORZts0dsW3WYCvBBt8mRSWhxBANAo7Q7YjCTHAf4Yh5qzNpT6mZTZ2Qn
2SH1D7N1VYUjmYYqc37BlEaHD0a4Zf0kXwitfyO8ou1R8UGzVByXTfna4rQkMt6Y68VaAYa30DQh
Cs2BkX3J5kF9NvR2zNeBKcj3TR3U20CjWfCURMSZVmnLfC2IsRV59Bts6i0TWgflbbCVIgk5VMnU
J5S7aT10IVMxCqkn4mcWV4RBG/u/cYz/zbb+r6LPT2VcdO1//+Oa9I+YBl8CFWNn5BpQ1bUrQUqX
i1PM/hqv+yAK0QVi4rWJE5kds2MW6EPNaTwVgoVX0n3uTbMn6bFv4CP+v7HLr+/j2ho0Jp94KsVR
XxHtozhpFHVerLTJv/RK/59d/g/sVn578+637tt//Sy6uJuP3/Kf//2Pp2/xeMUsv/wP/2KWS7L8
T2TgIj4q/6KCo2/5F7Oc8u2fqHzhh2N7Y+C+zf/zb2a5rP8TFi6yfvp2MhUw4v0Ps1wW/4nBK7pd
xTQlU7nw0f/3/4K7H/4s/yYA+Ovf/7ZEL+qav740AacQNkSVJfV3SvkQSqaAK560r/bS3bQ3T/la
BvS29V33fCvLgd/x0TWMK28CNWwIhIa2t9fv+2N0tkdfuCGUvvrC/nP7xoUx/5tewrDSWBAW/rSy
Nx6C/fBS7ktf/B7+Um8Kdy4f6QdP6NrzYAQ+7Ba5FfdNNKQnIj0hRIRgCqi+Gq8zYFi6udVM22wU
iOZq200/x8F6RKflZ3IPvSup1VXeT4aNrhqmQnaBHRDRuxg1xMAIign1I9fWc93o1Oa1BN5bZX6X
mKY3qnLrLnJSef0oNUwQEnFlidHoXtzXPB3nL/aJtoY1CeYpsWO8mBJhOXJnhm9ETJS/RivVHaPS
VFhafY60iPOK8yd3rZnxwpwUEFbRFDQrHYy0gNpMA/gAHLDurKHCMo7o0iTrI4ioqWmng1BvLuom
L5zy7CRm4ltnwnqGV9gnj3JcaxCWLBMOk6KuBiYYdleP3Q+R3DovABVa4SQf0n7LJZR3U9m1TVOt
ZJzFMIUx02PQ0jyURk5Xn8rfyNHmqO7M2AWekA5DpMMYw6XUE8J43OGmXe1TGAa2EISKE86txSVA
3jqC9N6MtIcYrWaiQ6L16IyREG5S0WCkpWj1To6C0ZGDcYZkHIROnjA/KBUO6SwgBRQu+tdcigm/
lqn6Cim/5dv+Lmv/aCFdaXsSoR+CZqqlvSHtBfWAWVezrC9TkYmGUDB2un4/xhvT2oQQ3n7bh/79
uf/+ef9dOPLX53F18FhBgRxVyJR9jrs66MdA7NdMZG3TVyTVy7XM1GAaPCGS2n9JjP62wfzfXPEi
mPztg4R/b/Rk8Uh7fuBad8XRVlYyHM8bP+hdWPnRQ7yoVH77+8ZshPV8+eCbixuqTU3We9OJoEpb
6LfW4CYPUbFT7diGCg5RJ3QlZCXxthBgIjz8+aFeuTf+9VQvVctv94DWp4ZAai17s449K2yfRiP3
ltZyozo5ME7witw6FqXCbC1J3dQwvmrqxf2pWcptQw4YuFlM0toovUSXFgdOJeQ2aI1G+XUUqh07
yo2nddlgP3pYV5JKo+v0TC3aZU9bQ7j7PVM+W3UNgmDjdqf96G/5MMufnCLXgkod3qAeyeGyT4ZV
0zyB1gVkezHJ/mJcQoN8Bd4x/WAZ7YztmDmx4OCFUz8bwqnr103+WKU3rCU+WfDXjuRtR0OwzMK8
V1dM5/rRLZS9Xn2HpOIRB/Xn9//uHPHBY73WN0oS6Q9Sls57xabv3t0NvrCfHSiJx/QwbDS/tWMn
3/Ru6QAyeKENvOBPzhGK38q6r/3H3C42s/fYOOZxy3TC7ne3Ttp3Xe5Ht3Y5gn9bmqbYFz3GpfNe
MleiSKdvAzfkULDH1i1/KaW9QAQYt4ygbBQI9fc/P5Er55T/fBH61Vc/zWUxLFqyYNiGS4pdt3ZL
BnaZk5jYHstnBv7LTjeTG64Nn+2k14r4thfyDiyHD3AVriNHsuEGOhb7jLIN/VvP8rOt5tpCbQi1
LDItrqKvglV/LjYAlA6D3XXwaD0X62Fr+uQ1e9Eh8CBdOzce5d+V5X89yustG3MsbHu6ZY9hi71o
30BpEsVrTH+kJoiOIy21oT1FiDhi0HQRQqIG88xW5Rur2/q73u+vG7ja3XQDlBUZw7In1dHp+uyM
dfiR9sY3tcRGoe0kxmawoKe8tqHlllgCFqnqI4Nf1RHMOyw8vJj3ohEZm3TfskYx7U4zsMzZpcVX
C3TetGZ0G8u+ml8XM3YofV2aJj9qBl8ZOq9uN2a/EZJ9Wz4gf5GNAa3KDoNQpy+3QnVuxYc+4RNS
7mPtJZl7NDVn4BdbNO9l7pAoci+NRS+QwwdpvlNG+lOoXXP8RmwjqaObYPnSm6sslXdSVp4w+djO
XbKLhABqQ0efu+oW0zXB65ToFKrdBusKNy4MX4o3YXvoCn09aeT4jg+UO+N0gA/pVIG40cqL2EMl
AlR/1IGJOqt/nQZO8nZEwNVpR2WM3iKpP9QkEP55rXy27WpXnx2Gn1nXL2y75ireabItHrKdtE53
fewUJ2ndecs3803cT8/6S3cYH+V9u/7zlT/bZ7SrYzgmjKPPI64cCicZ+Gok5SS2m02Qefq5lEOH
dMsl316e1FwfROV1ku//fOn34JEPtjjtqoySjA6cmIS9/ZT1B5QDziKqnsW8mYTkcdWYwwnayMYC
UFaHcwGRwhJA+U0gaXOl9k9hW39prYdl2hVN+xqlsw0E6U3GEwMKkgsDX5RqP0lDe8GgHqOKWvSy
HLphw4KECTtdbMnqFCY0shQUSWYY+eWYHNhzt0mN1Q8MNAno20iPS7iXgm3YNHaQfm2mvajfBT2M
u8dozOycHF+19mDK7XuZglW2qzS9cex/th0rV3sIbItoQN4q7S2YGk/TIwzMF+GnzmFwSAVOnT+/
iXdfng/exHU2UATfYqwWLhOey2/jw7IZf017Y60/im/lk7Bq/eXcP2Y//3w15fJ+P7raVTET9fGi
SxVXk1cCL++woLh8y/pdF3kLsLKUOONJOA6bKYHL7jaEL62Hh8FRcycWbfksbdLsqwKZOHVxKBPt
1idEdgyP5njqkR/d8pl9z2P76DavGuocFo6gkJm4H7czcrtS9ttFxzXsC+7hQGp0Gm/9cIq1YlPq
uwzDmFo59Zsqh1fqlzfwnndjpg9u4jpsBtL01MYyzwr3H5FI8uleLtbao4ZGo9eoxu7i/VTvDBiN
ceikt6qAz06OqzckMvM1h46jq29LiM2wgZFsoykdCx53fpDyr1265gMlWX5rAn8aGgo4eOVCfsPl
4rMbuHr2wZjHTZtxtEDYdfIJOtZekYQbX9U76PjBQ722+k8p+yAd1/I+bmrxdUqiZd2gbvG6oQjs
BLMlhvGB5pcSqo0mmeStESnSNpNSi18LXT5Vl9SRM/ZKc0ljXwp0yMMBnvqVajUOSXOYalUCTk3Y
B/v48UCP7aT2QYaNwc6FldNbOoyIwf78PX1SZ1znOi25oJtdyLOiTp6HtUmtFi2GnU5vf/77n+0O
2lUpOplZX6gN+/S8HY+Wj+LFExzBaTiWJO+X8CP2ScW6VTV9sjlcI6zoQiUVk6R5H4UEcwSvpqp7
Yn5Py09wPOQCKO720LkMPdRmVyZ3CNr//DM/e4zy3wvuOBqlKoPOuidBumBoxXS0FO5wmrvx9983
049W3dVHZY1DmYWFOe9zr34VPfPrW7sZ3Y1k62c/3xq7xAe+tifPXBf2iamAI7tvktOtGOd8T79T
LP748w993zs+upGrj0sfqs4SA2PepxLh829z6UvlGulD/Jqf2/sh9vUV1EPofKbdrIQtooH4KTmQ
L9MAf4nuRVH9K/86hOuWGfC2v7HVvftDf3Bb6qX3/a3jGcImFAY1mfdIWhjmv6bmuUN3iRPq8itN
ceELJ8dCNn2s8QeutkvvxtFKJoEEcaQQbNrJ1dotg9kZcjRjJO1Wj3J5LB/d1xUyWYfIFPqE97b4
7AfCN1LovdyVX3SahRtv5JNFf8GNf//psqUvSz7oLPp963X78aE9wKpjJLlL3GJtHfQv9SlZF17l
9La8ys+aq9ihL51uXP4TWFe9qj7BrcUCgQ0fePZiRatOnuwybWwsM9Fq6fJqKQRKIVeJdKZlblS9
ZeskOKPThjxCoDRyDzjh8VfmJW6j2+13k6jped/fKFE/qxeunZY0fYnyydQgrgQitLxDd9dp3XGZ
dyh6h+EZnhl0faUxnGjwu2EbrvSGgTXUvZUYHzEjmSLfRM9TnItyrSnbFmMm1PBQWTbZcEDIM+Yp
Ar5TWxyjBukn9hB/fq6fffHXoSCFUaBLutx44+Nc4SUOW5er2XAQbLLLXcS5tu4IduB2du6EGyim
G91dpRvy2J1qS0tqQ9Fb/flm3sM4P1rGV6XkILXanEkF1XYc7Rp9Whnm1xxRvXEfi+t5FJ1eOTal
ZRPl6VUQw2c4x21sJ52MNAH99tT5YfK69JwusAI0FGjQGOCb0MgO7qLcj4LhkFV+y7LpPRXmo/u9
2o9TwbiwMy+fHbWHQ6cpgc6E7vK9PkKUKG1RcUGyi6NoPEMMqi1Xmm7kP3w2i7g2Gu2EAG+WnqIL
EdFz5fbfpPX8FXe24ph4f34byicFzrU1d9DAVrVSLjEzhz3GZ8WvHyq33RareQ27YLP4+bfsJO2Q
e5+Fg34qV/Hz5AxnaxvY0ZFSzx398ECnvikfzVvr9ZN9QLnagSN4z8Kkc1PltNZRatXbMnAky2dU
URFGY5d0V94s/JJPoq+ljoB2mQBj2ySoS/KaQzL41vBLlE/wqXQVqsG9Odl1vq0q5LXUhxTpNrrZ
EAVjbi9f//wk30PbPlgnytX2rORA49APpX3vaD6qlZXkgxt4/XPovXCKrqaV6ou+tG13txqYz/Ck
y2jw9+3agOgYNgOXTDZqZk/7cpetJn/YKG57iGFF+p0NrIMafTOfJA9hRP79zz/28iI++q1XGzVm
JtlSXC6sb7U9QJw7efi6H4wbVfdnC/99tf52BBM+eAke4u9jXSFAN3Osh+qMf4vkJYfY/fNv+Kyl
ed/mf7tIV1iztWRcxHoUStugVz+Sy+hYaGm+iG65CU/p3a2z4x1A+eCJXfvKVVkcmUkTynvROvYp
sIATmG5Nh4nAULALlC35oSpRQfgyi/bOag5CeRp1u6asOMvjY2h5zB2gWxZnrLjk+0lyqDggChm1
PxJh36Z+nPtq8hU2ediixcDn57QA5FnrqV1PF4G3jb5BTH72mHEarMsREw83709hx+zsLnwoa89U
MCa4UWa+/7KPfvHV4jQlVdBzxEv7wU29fGv5ske0l1/5aK5Wi6u7uh09zJtup7r1vnOiAzG9O+00
r14zr3r+8zt+xyc+uomrhaoPMvrRnMeu1W4FPebLLGzgX86r/hcZV4rkgbt5k2bXjwiEra/fgFbM
u+aZoyZxctkezlA9jxV+LLRTMV+YajitiXnN05/v7zPU62IO9/sXHDOQN6AOAniQu5Vjr+WOzRnb
hMMErc2TN6gDux1doQ73+saW/+mLuRR/v637fOkjoj255oTLoT9jHJV7Q+snhqtdin+I+LVg64+L
+ZyuuK42vQCHV874M+wdeT1uSiQh7X2p3wnoMo/FLZj4syrlfTj2231dRoZGKnJfqH02pR2tzpIP
DOORjOlEfJiRz0zM/ikx8mhdnJvtalV7nfs8edVKctpNZD/++a28b9kfrZqrIz+vshotL3dS5m6/
hhmpO8tWzl348xaUr03J3NdGcXFuX9Kjuk5WdIEws3O+r7vQU+Z1vvjJF2kXdt70OHv6Y36f/wqO
unCqkhellbxbJ+Vn2NA7jvvbMwuzCS7lZaOMgu+ViV74AHJAnLIrd1h/bpXIzbad8BitIGHB5Y4O
wrK6FXvw2Qb6fiz9dnFRqRCiXk680h69/JhuS2ej3XvkRHiPxq2W5PLMP3gX1xmpS5Y2qXpZrQ2L
Ydj3Hpba68pLVyKTsMC1Ds0xPqlfGic7RCt9ZTo3uVaflEbvz/y3n5crKLjggklg4Yq7uJgk+FDo
HGXLerhL3WIbedqNs+izAfB1JKEKySEpLpVefOw26lZzs6dqb25z4A3ByZ+gO69Um4P8lG7Cp8oR
dpZ7y5P6k7P8HW357WfKo4gVDNK5vXkvuU+Trd7htnF7hX7Stb7vfL//eaK+hgap4F7x07Xo/TRW
KLZWwubWo/usPv8/rORlsc/aywLpfFQxnCztSnfNp9ipbNGVnIg2R/B/RLd2z0/gGemqfQkDdByN
yuVkx1zp26cHDP+YFj6o/GNxJf8OH6y70ME7x83d1juHLoruGxf/pC6+jjdIyNhbrIZrp7bq5Q41
uXcLelc++11XqFA3t4mpX95T5+M1qa4W3wT4Ee3aaza5lz8gj3ZCH0G7o63xvrShK3GSn3S7+Sa7
pR+w9WHZtWMuTdPu3oqvfS/5P/r8rzAiVYkXjMO5rcEVvcKf9v15sIetZDPt28RrxFCeuupxEvHa
M7pPe/pV7oO73s/3k9et1uAvG4R3K9kn29Ab19Em9P+HszPrjVQJsvAvQmJfXtmhqL1cXl6Q7bbZ
92T99XOwZiQ315hRv7buNQVkBpERJ76zFZrWgu/S7wV8aUzEzx9v5jh5vSFavFYeKw3j2irrNDp0
mY50rk7lPt4wilyrgC5dfBMgpjN/vmIZAOooHWPKndQT54NWDDmSHjSvDNJLDKloiSHzUCxtxKfV
W10kc1IXgNcyyIw3vVNP0w2NLRzH6z/IFl4x/McfywzoTHV0uGvv8G/V4+8f4tXLLtI3GHOWpJ7v
t9azy/g56SVCfzivOojH9RY7LEYlCgbQWw94JebT879/i1ZxRlB6gYTYm9B1+vC5a1udMbqBBXYW
Wh1pB+q+Kql1PtSVf8wB6UU+xoKME6cAX3vjWTkiT80aM/zTYVhCbTEGS1TuBV5ZaiJdRnEfbflU
rN3oIoz1GGqb4TFQVQ0vjHAH9R0p75Z/9lq7cGmcTag4keoOj1Fg1ExU2X1wKc1kz1/pJ1hGMPff
l8d8sv4hNtCLkDUMmJeGsyfyjzGV0JKiEkx30E8lAcJPkQEoK30ckYZ443Jr7ZqlkTrMEZHixbge
RiIwdXvAuPS92sdHUJKgDLrVduNNbuRAuf/Z2KxduqyJ3oFOHkKcbH6/5ZUIICxduTA6MWHiD4ul
/xR0f49jP/cUnwBFn6wBXLNPzi0v9SE8i5d/vOCirKEMAD6B34MTykF5V/wbGHS4kMipvaIKH+wj
e41aPYw18U/glzqzUU1ZSYj+Q0gPcwnOqjJW0LG7FhcyP+PmIT32euZMn4obXHOrw8LaFUYyqSLK
VdURkIGNSu/PmwOS6L+jAIFVWOunwIdJdKj13SWs7m0jbB2Mf86IhC+ZzLcYU/VKRWbHBaiAWJc4
kYE5dXWuwE6ovoavr6+0PRmTMX+uyo34/VXO++9W+UKNf49rGH4Pxm7AHeFZemHs8dCJ+mqGgh+A
bafspeJVZJZaf6Qf/UfJJbKWl/fIES59b3e5CsXNhK5ihB8Z7YdP7g7WYenKb2Ap9I+Yq2d34Tnb
WOJrD38RmYp4CjCQiZ8KAYqR3KKNb8nPae5/DHmotsVIaoM/KwpPPiyHpJeBXIJn2tflRGNG6/ft
stLTEpRFTMJUXQaq9hz53qMLe2AczmQFNXYw9uYb+Q1gA/Em7OUjrwYPop6q+KSgSHeo5joE2Rcm
hUbXln/wSmoMu8e/1/EEcAVfNVhpowHpLNZXqNFaagJfqYr6B6c1x9CIzGpj16yIh/7jKUmNUSMD
2opto0ZGhOPZZIYmxlVNUT+VKqdhkF5VdLCQdTyKfbCxtlfaMsLMyv9rbcO1kpJGvNnWnStorMrS
dhRpySEEkXSnXLodzCl27DN7A3LlROn8uX5vduEL8BIOizOxaAqCST8RN9vXx8Hwd/yWS9OcHf2w
65YOOHzTiSSPCBYDeUrBsCGQ/bCQ28U0jRbFlhm1uHaZRbhqMXYYxDTDeKkIiVyYdNoE/Cx4sEYi
vfvipEqxvIfviQDlOgFbL4aSWSaoFhTPdXclLCi1kFiCmiAmrU1HWKwQEJPkDU65atgBMJRimJEc
IqITOKigHAKAxJmCmIkDUXYK33jazDAqnaOu6Q95q1ejYAKwYceyOcNHEqPPQc6k2dcU3TBwcATO
joO7IqkiRLyQHg7jSx3fajC+Rfqe94wVJqI6taAxAs0BsoIVp49JdUww6QS0gemLtU7xHcr+QqT9
vm2/Tm8/valF3lcCCMi0fYNU/p3H0H6pU2+gUNdX4sKkI3unfW0Cnm8jFK3tS3mR8WVtCnMQYCq9
mnobQOWgBgN6AyBia4BcjCE/iYPd7FNRpdDwqZwW42coTKZoeMes+fsdz2vjpxteRFma1JJQwLfY
a2emUIJvgimxGC2s8o0LrPRDgFr7e1sOfZGl8A+aCzedPhqJDZOBPbG7N8rgnff4MhfsUovdUTfo
V36/qZVyqiAvoi+f9WGdw4oAYm1QqA/DjtnF18AFHMEVTWJhVmTc5Vuhfv6jPz3CRXRNwxTWCxKm
L3p2vAmj73DBcBunyOxHQVfiubIeH6qQtxgZxIiRMwY/wijpn1GeVI5wdtm3WgTxGKlfeIhDIxE9
NIyv/P4ovirIP/y65YhUlvMV344cagVILvbcs2Rz1+4Yo7arc9mLWHgSir7Afnvw1PQFo71CksuA
7qBNDz7k5pBUAVaxseDndf3Tb1lE6ConcdL6eC3y+FrLtxZM39/vcuWjvpykiuSiiAe/REY+aj7j
1qhIM/m9E5xGeRCiwsi2/BjnX/rTHSxCbBajDEkG3EEDjXQIMi2QG0Ys7cA+stJw3wyfv9/QWiCS
FoEIeBYx9gssKjSljsVr5fYPwVky0lf5abp3L8nGG1nMw/6fJluQFiEICuwGVtt4crzVHGovdUIt
1WV90hR8pkUIAnCk6FRwVnblQ2pD4fi49b1e26TSIvR0aO1mYOIhMJw44B8gMkZhJ3iRLrkNSNA7
9yoD1MRv69/X3t0iEDF1NMTCfKu9Rh1xRDQmfbBDM0WZBpAfK9KfgWHQBmOrsbh2vUUQAlx87P0R
1+PQx1DUG1h33ta00kpnVFjOxfAy1QqgcKFMh5L0eACTQI3tASMfW1V96eeVvpx3CcEYxSgXFmCa
vnD9H+FcOT2th92GimktSVyOukR8QfpgDtGdWbiDXR8zF3R2HS6jh27X7YhR6P0R5H0jdIHi7Hdx
tfFx+DIy/WEPf6VP385dQtf0JOYQEfFWngDXp1UI3CffSgTgwOwJMDwGAFI1tYEEFVDoSY0GCJ7n
AA4LrTHugHSpgFGALmKcXQ40SY+O3Glj2698jpfjLlIPu2O/x1OvIPY2RQ350h/wfakLxr52ypnV
u31nZTocajYuuPaaF3EGTOdarhgaB8L75CUvgHFG0AtI+8nyr+h3Kg66ReKBWNFztpUQrJx7l9Mv
Yzo2CTNfsjL8c2LPbxswchcDD/8Y1JY2jVUCYJPP4gqpg4pdfyZO5nKPaKXqiYfJWru0R73WBDd9
zXG4pi3ptlkLXru5RZCRIpDYqjmfEjjwFG+FNQODgE/ZDbEb7sINRdDKh3Tp/U0no08pFU6XycBq
I8hEaW//viDWKgTLSf54olgSRzhFwcMjfgYFPrlwjFYffe45Gy3Ax+NCbzvgkTWBoAJ6DfiLwpyR
4ksPXX9jbRA/0kN7xHhiy2nxmSHWxBvBZ/MBLDycTSLfRA/ZjVHrsIUZm379/XevBcSlhpoP/GAc
52gLkwRUUQIrNlkHikVLvvzjFeY4/y1uZDFXlpWSz9Wgdz/Tea4E0KcCDkrvwAxsWmhs7tszvSsb
cylyTqs+TeSix3vAAKjRPUlHnIEuxMnNxJnO4d2/kgPkcOVrsbEvVz5Xy5GfUQCrGVzSuUhQuUyu
wtcGWqKPzQLiSpq8HOwBfHVigDaaZ/WxpB5DtIrKPa0jqKl/Nt7Q2jNbJDOxH/E5TyGyz8Zm2Oqx
0XSZmopWjgNniRKb4rFX0DjZ3sXX2eRPsFWAcMauN7bl2vUXGQ1o8DxdARrrodTTf6bXzvWB5trq
Sax8G4RFaGECegShlKK96Tgc/dfO6QG0O4kP/SVwezD84aENwCCoO5r49vsDXUmrhUUG44MpTstw
CfG6FlQXmOWg41Y4AAiBefRvVT5hcXiKQRUIqRKPDOfdt3QX8urvP33lYS3F2/Io1GAp4u/6QOCR
rlE76hBW8BLb+nCuXWARDUpaKZVykAFvgCXVIb/J5wBlD085d5rvMS5l5UZ2pG7+1kjUSsjn5zX3
Lfo08MSJxkShPZDs4Qd9rrhKB5ENbllRCOaAPkHgxWBY8lDcQuGWt+ffn+PKkl5KsRl2gg/B/BzR
tn/AhtlXmwfnle6QsNRRU7LAZoOPRxgcxnt8Ku4c+nrA9E6vyXHr/LtWY1lqntMaXG+Ig6GMcXgD
g+E76WlwEpctYZ+Duivs18JddcT3Uw5gqrOx+lZiKb8IBKB4TC1N46kRBw2L4gGmcXb7Jm39+bWX
sogEow+gKt0jv5EU1KZoQcPEAf/WShu/fu3wudQbN0A7DmIyzp3IsVZBW+x6oC5VqE1AY7v4oIub
LaO3ZCMGrAiIhK9c5NvaBse2gmkEPj0StWfehH2PyfVYDZzw7GcYp0P50IMEc+NqK32Fpah4JLnU
Ad+P1i6Of5gltP9poyxlvzI9NDVD+YjOYqOS8U7BUku4CwLMwDbUsNzKF3Qp8y2yrlb6RMLnxS2h
gRMwpRO55JafpB1Uxq5wzvXyCNKmWKilRkOvL5qRHkIkAk3uXd41BuBizpYGZaULKnwJSL69NLRn
5F6J53I7tCC5SbuslaCi59/KXeuhl6GNRmjCxuMg2r3d2pSO/E/nIcwSNnqDKxF4KQ6OfAGWBT1O
kPUIzw0No8l9B+Az9sTvb3RlEy91wbCCaqKKKlCCUTmPOgCgolIn//L7H18hDYDi9Xc8b4uO4AOC
vz6lL5EXkt3gW9JLV919Voc9RwpdRxuqW/2otWLLcqJ2pEQ4U1IDjkSYVJgM+RzHcHtgnCnU0LyL
kF4msk5jCkRL7+FWi3MtkHyt5G9rhCIinTRzu7Hq31652uxZsxPNyolhlwGygN3Wj/4Ljve/P9Ov
jfDDyf7rxP/tciJLBLiA4nKx7EyKI7CfbK5FucEnRiFoNHi3Kc5iPTi24BqrFe+yk00nThmqKH7W
cCGDiinTk9qLIP4WEmA7GbfoQ8BmVT+WtITVK0zhtRVWNuVhwCgmzzz3mqHEjHncqnz6/TZWBs/A
dft7aRBK8rlCwruKvQkyrEFRi4tkAkOk17veHNTyhqYoCnTiafgMnofX6NgAvHNvtooQK2nfUqM+
BLD8DYCF8gaTvrf39hC43AGtSl0wCi92UTh+F6G1zS+0nv5jcssu0huxgXG5NJeDZq2vsCtcyUzO
5S5Ci5Jo1DO9I2di+cbGE5432Q8L5SumfVsoLBzh5LLDN4Ax752JI8me3CorvkR74W3wfKfwQrtw
oKNH78cKtPjw/5DqrlQIllJvpem5iY+QkEBWajMgObfOBAflVJ0KLRyNDGChavy3A8nXCvt2nwyw
uAqTImkMOXg/Gd3VT58H5c4+/v4cV/KQpVK7rFpfgkv4nGTD2gcuLaB6XDD8NG41Ttc+Ml9l6283
APoSCGm1gBel8w+Twz7QiZpZ/ol7nJNsFMKgIB2h7oT4GvvCjeeXZb3kOAG1G0FlJe9eKqthxld1
8PTiwbePOxX0133RdBtf9LViy1I5nflCzAsCbg82bMDXO/mNZk0c7XiHU3SimJ384Fcnsbr3uT5B
Alwa1UUeAch/LGD5CU/yPIPHhzNIbuvD2bMHAbsDN9btULbBoVDwOkGNeGewephjUjaLHqKU7coa
VtNw1eo2VtnKh/Kr8/ftJRViHuEYh3RxOpLggSOXmW8bmbDopuKNt7B2VliKsMWS6jkGmEmPvoc3
ziao5Q043avpHumN9vtyXjsrfP379xtpxFZqWoKzQiudW45/Z8IHFu16wc4U4GY/eSUBTx8OwBXz
3MBSGlhdOHXB6RnzpUJxLJWt7OCryvNDgPqSfX37JW0uC4CsIsOnk50wYrSNBrf7VrWXajyKgNJS
IZyfHvkjC7xDFANCZtXjZBYHsbQ4CBhCYLCmRs/TGVRDsDMxP0Hb8THjP8o4NYHqi+EIDW9eoAQV
eGcXNPzovYl6bBWYLFgRA6kj0RXcVqoFcDhkP2gMNTBwDOLTfSyh/NdHKse7ebSvq0FvAx20DoPF
1INMPJp/+f19rHyHvnKZbw8hbSZFKEt0jmmtvoruR+fmLqznrN//+srGXurFRx7mR4xfIw4L7zR5
9oONTb2Sln7lQt9+NUiCQZUFeHVTdkQ/Ad5rMChTg01E1cr3Yyn+nkTYveU8Ts197Ai+nj10Lucy
Bg4eoLxvpQArH8ivbfjtJtoBNkZSh1pnZwI+oSZq6TB25sSmb6LoqJzSjS23chj7quZ+u44Iqzam
hseAN3HQy6fPsBdT4Vzx+xtea24uhdlKETQ0VhEWEE6xRwbUSFDqkEZldu1AlbRDF8DAiq/t/A7d
skvutZXcNlVXK2FxKdJm5ZqEfBGiggvPGg1ZHH+H34UXYaB67q8oWmRNRmhAVqw8S8+/3/KaLpRe
5FFFAs68LGBVp05n+lZjwX30Fu0yQ9YFSzbBRJHfR0/6x3VCz5vg2/sbRxrFoRxbtHeHo+wme0iK
+BN1gR+vBl+O07hxXFrZrEs9dlgXXZzJWPR8CoI2JFOxcNt4YitJzFJ2PZCGcHKAoM+07T7hGhSE
Q+hf/KPEgSYmDAbXSFrhPwy0aFQTOuE+pwsURiazBidt4pU8B5/Dz41fs7Lx6Pnfvz1QH8xVQLJx
LCR6bzSXdp/tP2BThBEM2e724Ua6vbY02b+vkoRVWTQsXlvNJB7NwrBnKIyugtMgTIJhdu3kzbCx
CdcOukt1ds+Dvw2VwTw+xbuY33Oh+1E9OAljWkTYuMiayoWeg+W3xwazHkaRZoVd7rBGY80XCYxk
D883HYpDC2Ow9Q5TlFZwTa34QTpRTqioI44UysYvWOk/8UtBNhRA0GvMtwnpCUZkYMEM3QSGh7Wt
mKzgVv6bEsBv6u9bHOW4o2vY63oJrGEyfLpt+Jg1JoMJSOK24cZXcaUWxyuLAFJPIOZKA54kZTeq
//XKMEfiYrIGEIhRT45buqm1+1mEjomaUoVjEZzhEwr5SYkB28iJTvV5S23088bml/pqwfdhoiLh
AqLbqMiOz8N+Sxi+9qfnMPVtuZEOzj5xgT/NSQ8cf+98k0uAYziW4UbZ/ecNyiuLMFBxUitRAy4w
MlZ78QG3UFClqDCarYn+xrd3RZnHK4soMEx5TOF8hYefGQDrtcVrmGoySr0uBwD/eGBwwGjAfQlg
5Iux4+qTVXTQkCNw5beajiu1Dn6pk4ZzLTf1DH4DzKTAd4ERkZR6kD1K4N0lak/fZb2g7jBr1+PB
asmTPNoiCA/ZXjY7qAZw9in3lAcK0J+NADzf/E/bbBFJRj+C2UaPHzRdO53aFQfWiM4WYwmCinmK
jQLE2qOX503xbQHVoUhFdI8jExkfhcKpxx0Nkx4CnuAkvlTyqPKtHYUFznd6jDZsyLqFbI/UThpu
9Gveq1GypZVcgUfwS9k0lUtSwCqoEQg9e2qD2oyeI9giKpJod4IZcf0+5vYRBwsXVURSEd+BWcsY
hyY4SuwzGmiBnZ+HG2tyZWMtldJtWYSKX+HHUGOutQTjTiww5xIGqoHiDDe0Rz9n6DAN/fvh47QK
148QIa6U7GlC1064VCFqPRufgp9zWl6e//3bu22nBLjvEveQt5hGYmCdDjpuKGw1AucQ8MMCXYqG
YYYEd8T5Q4MZTKv0JrXbcYdOw8ClAbUOyh+/b4SV8CwvIhCloJqaybhMZ7avIEur83gC7W315VZy
c34pC0Y9teNhNYpmBshIp+A6aukxcUVdespeu0f2SQKBAZydYM9oKewp4Uqkw05js8e1tgYWre2I
KdO87ebbg7olGRxg2ZUw08t4o8u0EsCX7gcp7PZgCjvfHoaDqwPSAU1GB31jm6xUKvilqreZArhB
Ukjz5QTBQe3vuSlfAUU35F5t9cmF6eBtRAlTOKf27+thZQaTXxoitFM4FcV8XmZ7XUZgsBm7oNQU
BMxYHdBqYu061kX4wFnJCRa49WHcuPKKVBBjl39vKJi60lHB4srDO+bt0lqHhY2IprcRWPwxNSkt
voMbgjtV9sktwWw+Ui9jK01ZmeThpUW0UKJAGRNMlqPrFrzAR9CdTF7zESCvge3r43Nijft2D42s
juGd/EKdp1oFBXsf70SzsFv4Nqnhx8Y7+LkDyC9VwUGo8CHLIXL1Wq7nZrebzo0JXzqrcbeQPqvv
eZHb1AwPY0oBEsTsoDzlsImKtM7DVrz7eqUBl+z5pmDwpg/ZJERcG9tlJWYutcBsPjV0DFsmT47Y
T4pAeyiPQA3DzPb3J7ey3aVFqjOi4h8WIh6ccgwxjNl4W4rNtQRGWgSSpAeQM+ZxYMs99hVFcOyM
R/LOmaiXlV53qvbRA5aoEVkwV/HY2k4jLXWFZ9YbNx7dygEL5lN/bw+pAiX4S9dcA97zClowbCsw
fQATZrjKaMOHDGO8rYL8Sn2BX8qCx2aqwlpA56SDFhjOmVqJ4YE/9AmO03B0Rp3rHaTs5rF3e1fc
rMvOS++HT95SKzxIFO2P85IkT9m9whgH0tF3UYdpskMMepeYm2O18zP76UqLUNOVHDNVA4Qb7YUC
r0GVLJjRm/m+QpjbOHuv3cwinrTy2DFTRNBSlrPWllm4IDZJVW98ttfOoUuCvVyJQIgwWI/BKwhg
lNFpwBoF2gOzJT5ZC8dL/S7cXsawbSvag1n2BV3k+NZ/8ncokmBTEEUYvcYsIXMaXfjO6rCpHvV8
v+mZs5KdL5W9CR//r6xrwiHArc1JOmaWYuQAESSmFBu1Xm1sq5WIIS4iRsMMcTrxLfRWKIZPdKOO
4kFuGRhpbgGdVzKspYhXiqU6GNlZAeCbgHbXlD6GAI1mUCRRuVaDExRvnCZXF8UiRIwwE5qIhPAn
9dch0v36FV59mgQAfhs8U0/U8BRtQSZXEp//6HB9RUj5ADrcPNI5TJqWDsn+tIo5SObQpPo/hfMl
YpjPGFmgfXiS+/BcexXjMtPSIQaWpO7DVi0zpVN/v9BavFvKcLuQ9QOmbCcv1OIesuIkhsPJU+rr
LSSRmQ4Gs86B7FRUapE7/KR33XNehzq3tdvWPsdLWa4ky00qxd3kdb7bFzs4Kao5kFe5QWNQEPRV
OFJPYMm70eBkvjO+I+y3wUeWemVGbyyfL93XD1FxKd31iZQp4PKDG1rfMCeoMmWs99MzLRkh58WD
MfkA5snToS0PCXkZKx9JA68xxVMGE9iq0Lq0euiHXONpTG7CUbocpUuc2hwQucoQGHVbGRlXaZlv
o9IBimaKI5klgvrKZDu2LI0sfu3RicpZIBtpmK7fGunP2Jr/+IoXCU9Ec1E1JHjC1M532c/8BnWF
K2mjmR5qmzkXtzxRr/HDxtVWdv2SJx0pfc7kHbw/Wi2waRCcegN9XzOYOT6ADYavqPWCtQy8sLqx
WVaAavxSOFwwvszAgAq8Wkx/s7emQSUpz49sAMBT+tCIGDUJTrwAxs90y2PBgruwKuaJkUa5J0rT
sapuwJLAqABbAGRYUTQCDmqFECbWgwb+WzvqJV+oHZPDEWFQpdDg28NIxI09+BU6flp+ixRLlhIy
SVwPDyCfADeBdsrEm5NgJ7GESsRN7gCBb7AvUaJp2dFiwz8JdSiL+g8ozWqQvk/Ja1sw1hh8yOlj
zqCg5fQ8pda8TeJHKj62wDQD3qtc/cRKUNWPQLIQ4n6XYZeLgCw3EID5qV4xjyIaObSQH/nCKktK
pWiYpX6AcqLBn1dnQ0rN8qehTvcdZaWK0cAoY8SfAxFH4fK9pMiaVBsiRnj7YqNFuqKwwkv6O/mj
IqlKiAAqLY1aAKNTF8bOdRRs75UTQndHbTQ1V6L6Uk4dw2q9rQR+9GQI6nkQgdUANhhBgdHs8aZ0
z79vjhUBF8/Pl/9WOomwoNJeAKC40/s9fFMUM/msLWhQBZu18O1tVPQHJ0bWWiv2pKeOMeBoJUgq
qxV9qbJeguKleaFm66PG7kKtbVDMBEejOxAQQ+SNBbn2UVhqsVuG4QHpx4ZCQE7yNzCxd/xxMugZ
RZQ8SRohGITHrIzGxPrWQWNlbI1fKrEFXyR0MMQ0SsIl9P7NmZ/QXMDIoniMHktZD8rjxNz68r1t
TPpc+dooq4P8xDOD2pDikcWIJSbY3lt/0jl0rejI7Pr9OGphqmco+gn7OBQ3TuxrR5KlsjtmMQ9N
cUgRmQZ+55OpxHgmAKUBs8AYTfCsYGofgu/6ma62SiJrK3QRxWEDXQ4JjUsCDXZJzcAR7ea0dTxd
O+UtBd3xmDdJPo8pdBiwsHD6Zg9CiSfsdG/8DWVy0MjBVNyNO+GmnPPP7lKn2nRiwIC2it1Wl2ut
aswvctJR5JQibebNfhbd+BleQ1a8ZxxGT9xulx6zPSofFLCY2R8eP+X3PSmwXyvsh/j7Hzm4zEPW
ActfL8ziG08rZ3p8KqnkLe/aM7x+iQRVSMioTAJV0QRGAdM+ccwlEgK3jhq9bvJ9UQU6iyiYn0f/
JEdmUZ+74hoLsArME61C2wHWiTCdV/RgGE4+0KOwsf8T+q1LgvFQC5ktF+jOxyXcf2JYj7AwnEka
JEA1DpuKr2UVbCijejf5BFWY3gjSwOjBvExDg/Mx6kuTC8Uoo1orIvAjhamwjF4NvA6QuyqzTp55
aVvte+VaYdiTox1o2gySyyFG946Mb5BB1ij2FZ88nfi92crFaxs5tNBpDG5XkJ/jmIckB/B/WvXb
t6yAHUeaPo9KqeXSZ9Aotjw0WjKxlY7PTULMcnikM5MiqKkXch1raQAsQtJFKjueQj7NVI4pD0EG
F1157KFzivrSnEhikHZwkSzJtQO7LJcXxBc/SHfw7Xzs4lRXkvwB/rtWyfPPoZJqQ5O9hUN/JEPo
MIrVliCBkpy2CVFUDDywTeyVUQ2QEo9dOLJxDoISH+Wt2hTwfufg4pxPAOsDccU+J4mVsW4c/Cma
VudBAKJlXg1jGdE3V6UOo7p8h4mUtqTJuerFl0bmDkqtxFYttWJmSJkYv3cZW721RZUBy1IB1Z8r
A54gaFowdaKGXA9gIOlQAawVsqqRVDzFUe1qCf9lx4rGyHeqwCF4YdDfyBX421D1UyjWwZNQ5I9x
9kJS0nlCIljMIOhFl8h2yo8vTDOmdsEJzVMYghGu8PnnVFTW1DcAJxsxufrhsW8favEYho0Gn2zQ
wUcCTnJnA+qOjF7Kw1NYa4mvGFxgJYwW++6YZ2D1Z7BYlJUWHRqnDmHYek6qEaNmf3xeZaMTh3Hi
cBcHThbbpHSH+tggFQ4TX+PaUveBexpUMPPCXqWJDlorlm6IOCzqGWUNgLyTyONbjx61lj/DWifl
bRxEAYCTqUs3eGEDSQvslmsNBWzJgJMvp/nJnZ72MDvIeqgka1qvGdWnxl1KV3sf0JAMfRSg0E7y
FF4UGDaOGEgpykOfXEusW+lppGExVsHf8irIrVfUH1n1MWDP8TXcHdjXcsAi4bpLQ0JLTvhHtOsw
ISbhSEINesTHkPvRIfjVrYZTuhZijzPlLedPk38rerZwpJw+AjZyTGtmX7O1UcHlyxlJ8NgyshmI
qCdOl4Q5ZBhsG/qXKSl2uI2xR2+SArinufvVpHUK2Y10AP214vacrzgkZ6/cyF/gacvdZL9v7AxW
uFSoU9yQ7oQYRQls3jLL4ZyTA2SFpcGjgVWD9RSrZUFrfPrIVaE+jPEN9O1+xDsPYU1bSWZRHbpp
qjQZdu8SZ2RdZgwJHC9qMxumx67CgDqs3jqFQi6qDsGhfU5HEQ81O3Y9PHQp8KTCDqXyCPJyeHRQ
ARpZxKCwVIQ0MnE8w9AoHE3628DEZi1NeiFwWiE1eEl05TCVnrMGPc96gfpSeDmVBwBz7ylJ71BV
oQHVNmDfo89/h4cr5ODlAiDRrGLFkaCYFd0UNhdC0a6I5XNV8qeSHX0vC659f2yrDxLXcC5H+9FK
qpuMty5GqBYRHXMH2B2ZWGhSS2sNtxMpO5JzX8/bwwQ2uRxVHhWmToZif0AnmVZHys2HubDe4WvI
UeKVJQ0Q2lTi4gH3VpXuUXlSAqMlau1JiGxHGqVr6dQR4J0xuRSmZxr+9ekLlPmycoX1Bd29iYov
qBTkGi+pYtGjDQsITBvHokZSjXnD/1lNTky0Es4QsgqLeAZSRjQEOLWDJ5UYHXoYyRQePalBdimY
UwTmVW4QHGCCypSZHfHP1PQZZhjRy9+ZDPgOmDdIoLAnbfDQ1aFNxakjhukDLNtBWk8K1moyN0Sj
o2oyS+5CyeQwhScocAAeRKvB96rlWJgPJFrT1oOWAEMLLKeAT5qAKDijHHcBd0Mkj0b42oxAFr0I
aCUEwk7B+YrPeyAopFITBDukJ6LlRYkrBITsq1yK3phrHZmDYPgpZv1EjZ3bs9BbZhYnSRaGwQC4
HSSNESMVi8cIGl6jCihQIswhBadeYPVJIiolw0pR2jdwipEDBNHJyT7TCWwXjH1cSni3JYB7O0RM
NFLAoy7O+2e+aY8DAS0dQHKUPkYjTz1YySUscGVwsuuMlnFLzqBCo+LQMwbVhuC6sqKFfUQwYoGn
9holhwak7gTHoh4zmPt8crgEZ0n+g6NBGuD1sTjE9EM2UWqBSgBxJdFgGrRY6gegoyyh8QJeD0LM
BVbtWSgOZWc0QHbxKATAGDWDPxG5TucOAp+YXDCKmfs1nPNyA5RuWTLaCG4P/MM4Ih7lgyli9Lxh
W42MAwyr9ZZ+keM/EpzsCI4xZvTRyggSmKQtEKcgeIFoFoB4xikUTmNZk2EMpb7VwYNQuNwcKlSx
2xf5Dt2oIDuIo1GD+4sKNa8WklaWiHPP1HDNpluBQwvf6p3vsJhpa62c2AqcP1Hje5qCHfqPPDbH
FL7CBsmUWcVTxGqPLA++vT0q+RJDjLbKEIfi8VKOghPgjZYBfeRxCk3LiHgxfGfyukY7Cu05ja8m
Q5kGNwZ8xAjoBp+YMTnCn13NmdCIRfFVfglrI8onLNpY40TWDpp0BxSV280PHxVduU/MFg6h1QTS
e2F2CPQl3gUqN2QYXHA7NKZq9Xw8pOjSd5V0qommEDcNic4OlTW2Xa79D0nntdw4sgTRL0IETMO9
Eo6elCj/gqBGErz3+Pp7uPdpI2bHiCC6qyozK7Npm6MODmCQpC205tL0R1W6hVp+6NQ70crlErKd
349XLZGurJw4DQahuEy+DCaYkrQ3JOJPGywm50nZiNlJrfQ0zY3G9VQaZHRW7WFQzcqx14XOStmq
0cdgAhkNwqSpkjuaPZqyWDX9pZiL73Wk4Kem5qaFj3gZn3i7CkRk+IsYcGHq3GHVNgPoP6ClfDJr
zm+2owiYgiXyat2LxfLVkrFSNYK4mS7z9AFfvGlE58h4B7bF5KpkMC6VcGL9aOc6uuxyOdhrQzwx
liIUtsS41VPns1hJfiRpsmABtlQQnyzHH2VoBlJ4l4EMQNs2q723zSdSTgM7Ugk+fbzMLAKFpdhY
T20b6EW4r23rb9EizR1T6VqUu7CW70pKkFDCV62PTaDWE08MZP61h3ZaA+uGkFzXrY1tHhB8N3Qh
a/u1LHNgt9g8jW+F/aXKb/36JhbaOq/On1biAJTeXwhSwWo63MV4VtIKOKqRPk+q9juy3+XIRAHi
+zagSisuTVKfqtFWN1op7YyaN1Zqt+boq1UgF+k/YTZebPdY6D5oxWolPJ5w1rY0vCk30g3b8zOB
P9GhKYvpOBkdqW5lH+/iZd6PJKtsWOZ9HivlZPRLvNXk8bOihm/ZvbSDqr0ra+qVqf07z2SsVqkz
Gm+pQfuOZB+cPbkS7U4op1J8ZymDyViQ3jbh+DI2bpcj31qGPd3srgmlQ6mk27gOA2JG37DvOwgh
BctEizOWyZ9mEz0TEZamE2pvWl/yYtKk8doZ5JNzW6KSqMozxfmgoS7u2uOafiX2p6xzVZzNzI43
GQe+HAn1xLQ/82pApk7vPKnhKhlnbHaguw/dOhPvzCrWJrGH+Dj31rYNtUtttkcd0i2qi8M626yw
MQy0oZ9HqVspJY+vlreiryDK1+U4R4WfrImjL++yML7qmTFNKQ+FwoECcU3137T7jOmQ+qImMZ5N
AK/RdW8duoua9I6s+bH63cH1Wlp5k5TnGvOUdnolE/VYiPw69xGbBhZ/E8Gg54F/Qe0WYkzyhaZN
e+/a6nPR7G3VZW9lPL2p4DOzem2G41zGvySDEN5IdBchT+MSUhfhbwqJZbpNWL9ERDsqvIG3noAh
zkLmZfWZG7aqPLU7ZJDQir/YQZHfbMYBeo3H2RX1vrfVrVISvkX1bybeEhLEX8yh2TUJ126ju4uE
MlS5T/KLsbhDyuaQUH7VfPjQpx9eQpd5jPvDCYvCa+PUDbPZDZt/hkncuPZbjd5qNseFRq6bkqOi
yRup/zUsaaOQSl2+atZTkbiFiQs3UHeFDcUMlqqVn5qeXu1QIdJDynYL6ySNsXDHQaFOlasaH2uc
7xerem0S1ANdsVVlp5AxtGaJJtdd096b9InavzRyuVv77EuYPCQnYQ0j5ckN2zrxRPISsl1bfsSa
a2HgIUtHS94W3xCMre5ExJaWn5P2oVs7uoR1DrIOJEPZJxPZHl28N21fb6jUjCkHfR6u62SdIgwz
2DeSu9KVoHv7npYWw9TRcEbcrPoMz1R6ov5nXsmAJe5C+wiXIMU3vmVdPCkiT03PorkbrC9ZY0qy
H6Pd6MvGKQO5xQSTwKw+8xtzb1Rnbs+WCjOmR41dTflJxVhy5vzUvWvJBJEQtics17a+Iix1WpKx
1Z0OBxnel9cYYULz8B8uVN9c32ZW+rrc6QGdSAFQdjUHqjmHmq+HJ8smMMph0qnp+HrJHcxzrxXc
RYe8x+12tc8WXbDIGk/BDwpAeGgzV8kGkqS4sumyuyLaRUxcmp15EdOCmnGsZTi156UE9O3deolO
GN0FXc9EMfd7qY99W8EzM3kACQkxqY0X9b8hsZhJvvjNWHHHVZukDcYoaPUcJ8jXVuCxExSKZ+Yh
H6I9pHnkVqlGb5y4hjxfpsrc6RF8u9B+5AgzqqLdUtqv0iR8KfdDHBbnj5D9jbbMd4vsaca+Kv5M
rp65ZOzwFODSMN2pKCs3FmvbMDm7ofkyxW5EXF8t966+CrY+yg38Uk/8FzdAvqH7zkYvXzblLxFG
m6Yy3opup8bnXvog3TuQJkIqLEwCMJPj6Vu9SxCpZZ+UnM4oPNiU2rFiSS2tK3CySk9+HtaQTMum
OTzF1TR96o08f4qw6YAqrUHsJanytWkO0rL3wCcaJ44z3yAdOuyZfFVWvtPqz+KsRWWLIfsk9nk7
76coCVSbTCRjva6KysZU5vfLuCuV9mc1jOREC/xiy1G5RWri4Nj00mv1c1NMf1HE4CawUwjD2Az6
uHyuLfanQst+lhfb2MxGzPSyhMSwSk+VujgdcdR8Lldehm8rH+MgCpU/yVK8agh/luk5a85r59Rf
WvMPjnBg9YOZZ3C13Mn/GRiMpWPrLcOjgTP7Q/UuqeRU4EaHRZ0VPMgWi4lMnOqEBT/PlEgvc5Vp
s5SeMvt9da8SfvqNUF5Et8lrJxaP9YQdJ1ZUXpLvLcXXu8gJW59MISCGpfjAn5JGsETy6/byQQGx
qxvC4HdkHtv2tahYl/4zvpWLeNM+pcUn3FsJlMFVDLfu/Dy5Delp0DsH5li/9hRrPXIBK9hkxRc7
joOsOrf8as7Hm0HbNl1+GtJdifXm6JRp0OB4aV+0NDAIz0ZUXJpeQ8wQU3C0l2h0qlcDU6nweWxU
byg2Y/YvMfwQ1bmyEycNJWK14rb4babZJg+hPN8atta6baodiqLepUZACDyrrlP/HQ+umuzC9FeK
7+H6EvX/xmzd1Yrf4kZVu4x+JTBh1GISvCFStWs8u75U5sp1ipwtAgPL9jRya135qXW3x/Sc63gK
G/w2jodO0EFN4KsonTnl1ch22U2rIybQ5yb1qCVL6qolFlhpfEJNHDRdfBTW0bjo9ZEtcgsjHWQz
tWv/k8aGKduLzLcCZKK8dONOWUmEz6DqsQ1rDObwQ5vuaRMk1vZlcg5YqrRfC3tX6x+xwgJiPj0b
4p+JQW8KwERI/cRlVn6IlnBCyfBEcyxKN5Z/OhW73/LbRj9X/NXjVYf919gtrzyMPhUdgOOkFp/g
TH18Cetdo9/K7NTqx4rteSTgBdvziJtkyaPoLe1OUXc0BGv1U4ZeTm55XrgmoF3vYYe6UcGq0rl/
rCHiCB+Phhv/UZJCMuJm8Vp2gmvWHySAFkJ0hxPtSM2W2T96PLeptwqWbO9FtbG+KSrdW/WrN37U
vOTGTrCTT849CR89mx1YGveaPV7ConoignOj1TxMgurlZzsMSGCMrVc+i1k9lTcRv0XzBa9haX1t
NTqbOHHSpDzXPXM8Q7URF0iZhsCQ+XDrKXwvpZWVacJb9J3AKy6rQW4OuZ0HZply4rEItF0lvkp7
gYd0iXP4sWiqN4MqmdOEqTHDbP6mV9do2VTFU9jzyp8MxplS8A0gCZQF9s8ERy5OZF2X7GavK23f
CWZ9bC/I1TameVyqa6m9NuFZp6GtYMFyXwvdUd0W+SFhz3rQAA8zH9wqLXfdc8U9iDlzp/LKMtfc
6tI3ja9h3RcSGG/QfHXZdmLx17xrZL/JFE3WBucvPpcZB5NMzJnyrxRbwM1NXu31xMeEhRh02/SH
X06ZZHu92MKATnQg6zUxX+vyd8jvRtM9gbejQtC6Y907IuO7++BnLdPPWWs3TQtlaD4jFrX5+jpb
3sZgEXX1NBefS3JecQiJProy2hTaUxoGJfN4tDHtVzG7wG72OW3BwbRAK3eosxyTm2pkEAMEyslg
N9+V5mAgO8riw0gryz1iOG3H+35MqfuDwTivcKeskgs0REvRljs6IIblhPNIqh7vQjizUb3BmR3U
y2aRzfZDal10F9W/Kf/oWkewU4QJjX0pq9LBotcAK1EOXQWOYlwQMYwlaX2BmV6ZnUqVsmnkG1N7
s2grQqdaHRlFbPfU4CVZUDz+Mv2qVdcid4woiLQf3c5d3XjJIidPd3EbDGILyUEZHk1nIs6hfsU3
OM2xLZNOS3nrCIOuz0N6jbt3vQTAPXTS5I3sDKT512zvNPmPjq6RIsegS1HpY+JDtrLClrnSjAbH
aRpSMTYl7zzdi0w/solbazeF4tZXEfwJnw+jFvLN9E33M1VbTkodu2kbWOm2bWleXjqC4broNzQO
RrhfEcHGrpkH40+T0qrh4MSavu7FbzNBsrOrdhf2hukFOwY89cUGcT9q5PhajCiASzJnOaEEBgYo
iZTumih38/YtM4jzLiA8DulA02jupO6+WqZjJPsCv0Ni4GVzWyJxJmlDpZwG5jmbPaG+rb9a8q6S
CS4x/L6HrMlzLxulIxd8+wQjulHpmtxYxQkpiaT/dMCtL4uwwLY3BabxLfdoTrJr70ssTBLXCSMw
/8zC6w+4kS8KEiDgxRcqkBniYKduVeNfNn+014rCEm8TfFto08JfI3+fUAIDZeVctcLR+tBFozMa
tOfAjuAfm6nbLagldfMz0k6dwDEn86eYhzS/qtOBNyFvwAgdjXW8xrW7s9wj7QTsdVXxngA+mNdx
dnF/0pgjlTcJvluAJEuN4Y4zkBhiDHNjNr9VeJ6wlbZ34tMAz4lpm7eLdakIjBw2hoXvwNskVS66
x826/DzwwE9kv6Z8lOenGUkRo39dBUvn1akvT04luWHndf0O22o5+bLGXZaW7jzBhMnDkzaGm9W0
gijCZ757KmdOGOOnTrIBKr1LWj9Ho9fW22bat68Noaw4zP8xe4ZIIcV7hFrR8sLbgKD80/wbMjdW
nErGoX6r2hu2fKxpO+57+IPBU6nRv1q6V34LgXM/ZoJRKLwh+rL6j1l5Ei8aNgTq+NR9aEtQ8RNp
3rqsQJXPZaRs6UGI4nSY4sPka9VkR0OyhXmCXpo7SjK4DNMCzyHIHpAdV+8l0u9Kwk3p9cUBsN5W
f+PIzbvvJA9AWol4tuZXRTp0rZvN21AOGPiMP5GZTvuZip96uAPyknm8Sb9UWupbVlq8ZPVD06BV
QQHynp/Dudm1xgkee0PgvKDqSgMorF9r4IPzTdfuAw4A1pP8V1XPjBK5sRVRtWnmg15Rpmfm1p2Z
/WuUH01/fuD/GEFxs6nF9T9g6fHKiU16TOIt1jG2o1db+AFUXDLAULx+G+lOJtJQfs35yif+8MqC
dHYDb97AtZrhTb7Bm3SEHBpz0Myven5LeafiGjNxrGqnZ7Hr63OtBebihrMPWoIgjDAATLgL1I3M
Mpwu/I2CVt41is/7Zs5fA2UhOva6Z4bOEAVhXbpE9FbTbY2xPDjYzQ2oePo3RI1TfQhx42uXOzfH
qdwIxtYHqp5YefhejUMaEmtggCUMTkNTIzV8a8ubDj2TvHXS70qAPS+OucB7HB5BBOKhY3PsqHC0
2rOVyh2KH9wezMhLr2v7rgnwFYVKiPX+B15xUrali64Xb0QvJVH+iZ9HAkBQX/tNnLCtH3I9SLNt
rjg2vSsRORbuYn1gWdzRfs7oyy1E7rdUbLMh4GgahQ/CLZFiCJyU+7L9Ft+Xnkm9gJtSnTHe6uZZ
Qeannvpma6v/Jn5x3Y3mrs42pfQe1q/1vVTDfZi+wpw8hh57QKTfYvPVfXQnAaTfzpqj5U+tcVBG
irnC2vKrHb7PMaKQyuFLoFdTaLRX3U2hxLiJOzpnA4Z83MjjwwApcbMKbTf/tVc6qvpFzMVhNhja
hD/xbmWsoW6kF4Nlh+JXaMpnpbB7m4PlzRAZbFe1qkblOCyl2xv1yfx/eSexoSIBapkmJyalqaru
gvwDNleMJ7NRPyQAiI2kDw8OuyqcroW1pwxZIM96kYESkVYTdS+t1uy7Jd6pZeUYQ71t6/BPTusv
e7S+JTUJGqjlTWYkjui2Rpb5xSQ80/JUY6SwbMrIF0yzV4RMCEg3luJW8Y8af6uoEdRDaAWM4KTo
ttpOqQ8PGC52ZeMPyr74IUZ9m2iYbrOzV12a29BE3rD8DaPmokDpKFxgzlvB3yxrnrJqQzD3Texg
3+aPutcq/mr5JVSLPiR/s7FXoU5ma/gshccw3nSOsKZT1uDB3I+HpecQF2BiKus1gNRqcq6e7e4z
0mU/nbB1azI/MrMnIAA/Gx7xXerzOD4Ge4DamUTjun30yTL2/pSguZ29qOF6rdcTmFq4jp+KdUu0
9KkKdym/W9elZyHd8BZtM8oERvfXOD5RN6fFX216rKP+F02/E0rrCARgQ4OPBYXpKuIwIV3UcMuK
cNRyuGofTS/McP9AHxaA7/46Rdty3C8gsZBVUAla9GSX8BfwPDtdOawGkLvq1Rm34LqvFmCi3brC
xp2owsngWIYv5luJ33a7CQ2vYkEzJMUkGOVuVy3n6sdEc5WZ4xVwGZRiHK/SsJee1/5InAU7lKP5
qVsRT9fN1aAwt3YdoW34NbBKqS7qbdZ2RYZ3346Qu01GPje33jj4DNyifRH2M2oX7KSRE0jqTeXV
p0/mO5qEO0eHlC5DpkHAr8XCSg3CKMJIqtxMI78R8Lr7zs3PYdqa6m7BqYi4rvlnRBNYQOBdRu5y
MdCtFV4GTRzO+I1r8bYbL0X6ZhunZTpnsKwAvfpe9OjtAHcbt4V1bvx8SED7P7DGgT250eTRoij4
M76Oy6VRbv2f/ZMnxmZIPCP8V88AWElym43hU6EyLPzhIX6v6nuOEsyeDuN/ub9T4kOKar0rsd7V
j451bEaFVuIzo3ukjcx98Dtt3thbm6Sq8JJnQV7e7PHYjp6UX2S45SE7EFxsadb78tGAev7KzNrg
nkH9U4W/uuVkNkM/WuVMdnjusn5eZ1fnec8OzrmGswgaV6d8SybSkpTCi5PPujnJ3xa/Z8i8ufgJ
q7cBR1eRXRkBISFhj4Q4rVXq9oL6ycZgp+yjqjuIFg4QRyIoxkLerSOTBMgxUJ/PWe7pnU5G/pat
0OnIWQbEAXnnCx5v/o71zSyWQ0Mfpxqu3R9X5ZI3zjxh+hxgtOGLQ2g+sruFtzSfswzP7wjtd3nI
KVDU2B7Th4ZspaHZeMw3mUpjgYokdyoQP1oGlD42i77pZ/eiMJrUTq9t59XTnu3r2L4176nt8D4A
ggJWKBHklvSXl1+4ktWFb3+WNJrKRwvMEqVbubTdpdxEKGQLVzM3dSy76jUpocPdR+/2uSx+GG7Z
BJKt74Yg8QvoOSvWMEUXm3JQKTz0KRD9vh6YaGyyP9RDM3yzkns08fwWqy9BY67f4YhaonyZPqWH
E0x/lFBptDWBmr2fcGnIu5lRqVox+jtFGqrYR52BVVBrLxxOa3TOls8m+Yhiz5a/ZCi6RLwbmR3o
x1n2ZgPu8ZCDwNvQPwR3yInxaivy91BIh6ih0oQYPb5ZYPtS/WGkXLNuPNwVTNDHO5b5ceYya5So
DK3jomNxZfDlINQXv3O4L1IpkOGv43AnTzyg9DaMjW8XWdCYcDgQd+ulRksXQYAixB6Pdcg9EbkG
R7uu/qXxOQGZjiKnRUQStVurLZyFdDYGhrj91qUXrZgQB01o8ln35IREJs070scy9tO1pIcA1zao
Uo3hmdnkLTp6nDwCeNCyS59Pm1oxTwOMPv7OkqOpT0N0I2ISrjuyEUht6LdHs2W8z57jGkeAMddb
NFAgJmq9zQzCbSym8CL3Y2ZFmGcQk/7dqu+WEvBeMowDKUrTqa3uuc07kQC40J1acXVWLNUprSep
cx+PenwS/aXgH4zyO3+bmSJjtJ5y8RPWuGW/pzLyfIUBXH2RyI+PdX9ee2yOGHbpk0NU4VwVxVb5
UwHt7dgHGWmWFTlkqAq3NN4l8tbtQ81VuN4r+7uLoscfOfD+p6hijIgx4SRM+u7EUcXzNMcov4pP
SralACeaxmZEol2Y2VdnAKHmM5427+AgrOkgIIMY+JC7Yxn/dfDwC9Pu+LeKzv1PqHJZ9fMAtR4x
ozXcibJlfVS0REn7MebZXrPQZMXpXuUHjyzzQCzmoZiV24AnwbQvxUuYXQVaxih8k7upc1dbuQz9
GHqt+ug2q884T4PiIM2ftgJ+jdDNGfgow1tiP6vq6M/5vlvhqcKnMgJR0p76aF+pMIfPirTVLW+1
Q9cYf9vKi2FXDHMnCoduVy93ifSaqCOd9j+j+hZATEm/0wV0yyZtSZwsQd4zHGGL537qz2mhPucC
rJr4srjY69goFv9Ei1yiX2RYZ+Lsy/U+dRTS2L5hY82Zm9tvY05eJRuuvV51v1RG+CeUj1pb7ZqB
E94POvea+W/oQUqowMokWdshs+5hvOzJ6XuJhv2svprIiitWCJLmXZeipw5Qu2XASExpPCWw+8Bp
luyUCcRuRtPi65oc+7WqP5tGlNw0gUCoiejpy7XaCTu6VSbhPQLhaPVPjTJP1bWd1KBmLNb3VX5A
QFw5kUzqunrOY5hchFAifCgDmRuF3b4XNlF6kjXuxTSyC4Cv2kaU6naw49BpUjNzBrkZg7gX31Fr
Rj5MKKqFJT5ZIQISoY1khyp09+UllPw+3wrFZr/NZe9g0qY3ifoe6tdlfGH8bNODbbE70SRuiSKp
/NYN4ZoEIawbvWWcyjDTt9iEcdroL5GeNUKKGEJZlbG16YmIJkg4BWFDprBjNvcaMYFN9Zxb0qFR
pMmxJM3T8eVQOai2a/W3QU9cpdwu2l234L/UIO95G9R7OzPiF6gp6hKuBM7SehB0uBBXmmNiZLTW
zbmN63fDUG4RdTPqVQ8xu9inin4ZMd4EJljoYi0gLDLdaYO3iQFXoH2KGI/KOB53bVccx2kQsFoh
bBcGw7EVNI3Ml8nCnGNaReiEUic2bSMUL4543qYNTTKo6eJC8Jy6sr0Wqu1Y3CLSXJ+17stOCTnH
aKQZh4oEJ92dbXSoulb/6NLRrIpdEg3sxg0J+H4RyOFFH/2UFBSbtSyNSOpFumgWhrY4BZTnVKNx
dugiTWVLCIVGtZijE3tKCV3nUrwuxl5qfdXeV3oQzbfROgjSTFkP4LT1df/Eax35PYEd0FliBatP
JfBIDQ2YgjRL8dJZA/dXzFdW1SnzJSZNyfrVze0efIVptOqdon2pSc2ImG4u0NuSeRDxs6F7HVYT
nWsn4EwQvQmVZWCyyNctE4DNghQrrZblDWw0aB7yB7/CwHZYTFeL+Lj1Lmqs3bDE/oACYVAZLJu3
ePKaYdg2ubZrRC/g3miZUjSHiJ65f9+a5wo4dbD+mdzbNL/9eM97G8Ma7bNufwDOwrY891FyVqpt
rk7H1f4VFmB3wYTSqvtF7/zF4DnU0s6KvzVBaIvksn6GW9Q+V7rasUv5LtsBkY9uWyN/sdvw3pYN
ATppiIgENd6sCFeqjHtiKiudD8GA3fDeK/JWTePbEmZO2Fik3QlHDxOUEJWEDnfslqBrTew+52qw
f8a2lr1BXixXUqLEU/TwV6nQo3KotaEjULLukQ2nMnkLha5V/A/og7imkq+FjKSzIxHMjOwDEmzN
hQHkdHRD4Wdpuh0a+xDPM0we4TeomCYI+WqOwMZqfXbirvKB2qpKIDkbgW+ssUwP6dyAS8XXhqW2
BnhkyMqTBBmnjcp2RYk4D9XnpNh+YmUX5LnnLEmfwseCogbuNNDer+ytFKhuDMOQPXkoB9+oHwqx
86wfZJFazyvSzmoybL98iHbRuTtTjE1+GO+McbNaxdZG6q/TUAmmk5TdpAqVgnbrOfIN9FJYtLRs
vewZ431cv0SzVZk7NeRkLUqbmPaEHT3JjYznTj3Ppk2vU7skW4eqvlF7fsS/rsb6LzSOGQqElka5
NOnSjXsmNUwwkuHOxXtZZ6+KtRiXBZobLCFnNH+ot5VMc/PxYtZXI36TWlDqvVxWjwNXJvhOFsZ3
bfCiaR9oWvwhYx1NRkEca81fjZQ/c0brI4miQEsgKxpQuEwWtrP01o7YIJKX/jo8YbqZHse+IeFo
x8tY/mThdzwCd3KEreUXkcFEh12k7OP3oBSLrHit4a+D37EdIV9HEZjhU6ictbCPrxmbmxoqxJs+
rz9JPU77tHuz8qDPjV+9SIhZGQMduRhZfj5K+Uq7GBO5AWMOseL2tZP1L4mhOgb+sObk5KhxM63f
9g/lHX7XaENmG82v5SV9DsRwrZrTEiN4Qr1qqQUsf+Eacbs1YpTYHvZ25kKSA2/XZsJc6tHUlvAT
MsyetLVzieXJD4ovshMkXC0qEJmpu/5KcPYrFK5X4bXldF6nXRIeVOvS6akTccVk49vYPkM6QS1P
BUSqb5cgb4hObdZyHUnR/VGmrMHQxGP2NUrxJaMbF+1hlr6Gyfa5tJ8S0fjS9Co0gfXqxG6C5paZ
pD/p9HpFjpxh7Lhp86fIsPRt3654gND+e1U4wJsqT/z9oxo7iJhokDm0VdYfEyaxolhPkYJTNziF
BgjUjym06nKxcuOhYlKCQt7m1X1dcPyYhdOuqqMon31Y7e0553OwBZvdTRPtFH+we8CB8JDKXzEg
gFW7jQkm37OrUWl54gKGr4vByilIR77ubfKr1dUt6hiCBCPvwoomdAWMvan0W1gGClLUjQjtkzSI
I7/GH6YCwM6S7VgvFvPdrrHG6ywvbLeMXVJjqgqhXeYQ16Jn/GwwRDG6BcxB88fxL25M6xllQLMZ
43K4DjGIPtf+DK8VxcriyjJ7HjZAVXqUh7Rxxlq8mchQWPCoDP1al1qQsOeyb9lKZnFFKrdWQZyj
ROM9LBYHdkVEOath7D4cnT7qGt/fZX3P1lFCvLFVermkAIKOtEkfqNFpJsmpNoW1adT0UkpejkBk
qDCY0zTGRVOCWZAtth7zdquOEpLWGQyQRuxpkKJbNObuMmvWsZ+X+yyBG2q63LqWinq4Mu3nRiE6
zZ6fQVyz9r19TMqdGv1VNi7ziXLVaERFPWVOZZtXtYNVzi9q+IJKPfey9KshcGR+H1qKZt3cQutJ
w8AaPeEgkyRgvc3Zv5Dhq23e4+lT4XKLrZfeeJ91UF3lVQY0TB+KoPdUQBZr/Dsur83ZntgdCOOm
OZoLJFOo58rWTGL1HrKtWkCcRiucXBWGrk1zJY++9hjuBojzcG1skFRzN7WZuPdr401qw0Jz+DIn
41YLTbfIZuVFtn7CQXIoC3qTJG9IpMhlMBBktFptogiepO9WjthASe9dV/xGawxK9l6v3a5JwzcJ
eEEeXpIZSDY2ENx0ep5tY3NWOT6oeivZLXj9NtxDlm4qLAJER2Fsc/nfEhMyaGnoirV/RWKdAC+G
1ZKhk+lNWMtB+sY9rldcmGZQln9aaUAw9lgSzcpwkOdYwSz4XzW9GwN7QmDyQtjUuyzolmJrgOJF
w73CJX2IX9jEQu6OCnHkcXM9TK/DhDRUyCXTSurqICrqCjtkimTb00aDoINNTY9Pk7Z+2TxBy+ZM
8rb12Znyc1TaX0Vd0ECDXxpLIaEteJg7IHoMiqJ96w3aOwC31BhPGBKnko9uPOrnwGQhCgWzgBCx
3LZl2mnTh0ydiIxNLEFvQGgXGqoX3UD+Xad6+AHwywXW/Bpq/T3yzaLjUGKko5jtZVeMjIFJpGdp
OFvE0vyPs/NajhvL1vSrnKh79MBj48TpvkhvmI5W1A2CpCh47/H080FVM0NlMZkTFdER1RJFmI1t
1lq/WdOS/GLW50/4OsJm0dxp3FLlxC25Rtal1OyTJHNxapxi/quEw7xqqnUtQwIZxJYupxNkxZ0C
qaUQ06jyl77T08eY8oz01Lt8sVzZZdYNJchd0VD4FuZRcdMV9OnYbYtvHX1kkzpFPwRbDYdnq+L/
J6AfJMv9sMSeaV0WLCwDa8PsZ+tQyEs7+1sdFkDPHlm3hMI5NnXqMnq2QJzQ4XG6h9aer8vIFqvB
zim/evpNElDtIxaSZ25q5zuthmkmlAKysbxxVILhoJwFgUFW5zILS7khLkWJUhpw0z0btFB3TmZr
UkCyjL1kiTsrzKeKs0/74sYkoteEtygFxWIxZRvbhjbxCgCYWz7lIeSUtlulunagKSDQ3QM4ZI/G
Ytm272pubePAnuuCLwz+xf3uqe4Wcbtym3zt81hKCYe/eUiVdmEE39n4V30ab33bWjnlkuTYq3fG
gwNnJ8vo7Q1rpUyVqUNtd7CaKTTsjec8OwW7IxMFco3nDzeZaywq0G296yjFiocMi7i0pSuNeTSh
eiO3BnqWp/nwrsPUqpx6nSffbXoxYf8wRk4t3Ljkh10/Sfpdbf2AB+b5L64MkAKPrZ750kuLT7du
2rwqFY2C1hFhP2uzBhFZAHsczI0Sf6gfteDZaY+Ep2lFDStjFUO6kKyFXEl3alqsbE9bFNjHT/sR
i9E6d02WvtQEDPg+XTXSU5uHSxMnW9vfqt1jhhhJbejrpstT4ZcjzGEqUTGNGoli5LjoWzb2AMOW
+s02Wm+lq846NKzvHv1tmzxadpZOW3EEbwnCmxhCnhqasMwgJpjK1icO0hFvOqW7K5u7tvWXWY/0
z8w2GhICRIFzDBVHHXytM1JSA9gJ7crSJ+TIDfL5lGoZaZJrdJsQtodBlS727grzVfLvZHOGvgj6
2nOvvqrZmwUur+S4utbPaTKgAQ3at75L0dZnybOSBsfMx8S21Kqj0lkP3iDjXxAP08zut1K0zWws
5kq624m1QlUsIKscx8H1eEwLCWLBd0LQIrveD0hJnMdbasesLXbP1AqXbgr9PATK3NXZ0XPuSGa8
FFB4G7ujbHKR18G8MoI3g8Jpe9dLD8T7fu4cGwPoqsMAQHZbyNZORb5BSZ78f1OF8MCNtj3JUFIH
mLZ236wqkhMh/GiiimSv5v1sMOJN7xnqLf2y4MRqFZpJv+rmooaBqygue3ekLDOjf1OF9ZqoL1Z0
HEQ9jQoJgotaQsmKbXcvjO4FBnsa2vPGgUTudDJV5XSMjlInflAKqvmkwDM3qGrmRTIi4aO7A5FN
l/XkuthuaAlQVk9OnLnWShYLpaDJog+7NNnTL2dRqcXUYjXjja8LbRvGgMuVcDZdqN3pgbcIDW3m
2h1CjGUWLBUJZinU9lqfqcUyCfaScG4RQ1T+W9taJ7f/Zrg/kPoC5ZOFmoY0U71bxTgFknYsqbMX
VraXOnlq6mKRmrJ5a3UhTCjP0hYkcRg4xe0CKeJ3v0V11eLQFotAf7GcELfZJqcZaNT+Ga5LEaRS
JSQ9EbkEcJYjBa5rvpPRLQYPzhGCyS55EuIF5t+gvWWABRqUh2bWScQwbCjZozCHe3Kmtcmpkyhg
I7Yr7xtEUFL12g3h3oq2fQ7S4aYzP4mQVliQhvpV2PVLT7h7Ca5B3gU7I8g2qmugkemMRZ2p6gz9
zzwycqpO8iZ3qBr4mfdYhPIc/16GAN2JD2M4LRdV3O7d0pm6wCvp0MPLH4KZJqxZlLZw6MpceckG
2/QorWDxKj2VVjGtbXbUFR0cKFyvVchtLd0ATNRqs8ilSHvQ2mc23lp5Ev1ad/hoU2SWBPu3g4d9
C6z1WwLszL1jfuj2CT63KNc2KbMj7rPEBI25G8xFl95URBJKTtFAr5atcO5YX4mMnZ70nkKS17pw
Wug1qyTKICbaGVSpIJNmiiaqqe+WDLCSxJuobPGio8gbBLOCzN31Zzl4Td62Gyszb2m+lc1KIz2V
5V3vLTVtpvvaNqNCrGgPVZ4SQrskAvM0crRJniNJSxcyqKsmumk0ui+RrWjJIehqhONPSNrWtpws
XSVUl4MyvHXmbUtslg1HW/oRd0/A4aTooyKUpjgY8xpimDppsACujXoD3qbY5DAfRLmSPeW1KTNI
xvGmoxCjJhvR/HC1Afq5/2apEbVwibPPxhfssUr9XYcJOA3pxKs3kKw52rDVQfAHYom6O6B3oYrS
z3sO8v4gsbAb2UCKoEz8uvuGZKiyf/jaT8VcDWV5jI0DSCYwcY/eWMr3XpHMNBT5gVHsouFY6NGS
nq/zAuxIi09F8mwFj33BOYjWXGyjFi57AV1c2xd4U4WFoEg54hWL1EI65c+ikYUIPmsQtMJCKwdr
V0g/NSxzI3TDZoEMZiQp1X6GNl/MURB5+NKV1Yo+Q9PY9+ZAvD0dE1UUtwvIz6oppm7TzNJhr5sJ
/xhEzgEQ8TlbpZzSIkRUJIlJtOqzm1i9UYlv5GU1bPCMpbA/GfBBsjoErcPjCHy58zRbo9D1qUoa
awpGur6smkNeT2PKXO6d7s7zhCAbdrb+no+9sSiMiPBBgt0BTwKmkncDmXwSaq+C/Bk0AX6V1AC8
Fih0pX3tQUWh/W0IGc8mKVc1vhHogH8A0ZQMjleYFbkTT/0yWbR9e5OVgBs7v96W/XOvzwLTmKrh
tgpOZbczIYyq/iGTJaamFz5nsb62hGD03uzsWEjJxrRAeQsbVibSSOmVsGNNWk65D6E2daR5GXmz
oRKb1LZpC4hwixQ3rcC1O+NR1n8acQKvy9z47vAQ5C+2UsfoVpA65K0yQ50669UK+kO4lAIIsmLr
jm9Uv5Km8+XhS1GdRvpX6848qbIHualvfOCY2sI4uthKjYtMTJp7hXvvBuOs8E+G7W9yRlp1lAWo
y1Qr6nWl7YTcGziiEsIGbkm3v3AlV+UesTHB3b1w028INSAAAAgsaMM2D9S1E2KU3BiQSvohmfXN
q2FolItqygNutsQXi3pqQebf1jiVW1PV7teK3PezvNWx5Exu0iDCmcUjCkuaiuqK2bjdwhEVvdZy
0t68q5cDHcK0sEDdSeWp7soHv0hZ7aUr0+HOwGNFr1T16EqK+TD69skzk/x+5jZGvbYVCgeuTS1B
t+Ftig6aKBIoJClS/5QPB6idofItLNLpUOJUAB8+B3t+tjjaO/cuBwQyEE7YxcIJihe9OhYmYoke
PVjbxe9Jidi5Lx1i1Bpmv5I/WrQcLuKa8Kut3jxNvSlyZSNGL4gsPmZ4F5mp8FdpcyooHIOpDUo4
cSmCCYBjS+FYRDLTGcYiN3/Q3Aifo6BbO+27i0TZ9kjgPOdkN4RJieizQ1JAUkNf35B50n/WQNvX
KgdnzB4zoBBNfo4U4xvWR1Jar+MoeNZc9LhJ3N9a9BK4o2q6IvSsdGpezbGNID4pqBrmJWutqG8F
dj3Q9n3vra/Wqi/NZXUurHoNurLMMHrKovjOwy+LuGmAqoa3ICE6nRlg9/X6dzc8xPHMhZ4NK9Tv
YTf0Rx9X8wlxNv4BUH89yTrGwzDVWmcalHOvLN/UKluylmZN6W1rMictlKYG6KMVAV3nzlKlMuR1
d3pPYGbeCaqus9Lph6kVR4TYuGNJcfMzHiecv6Bt2VIzbyDs5M5dq9OUUeTLbAwvqLrl2Xckv3W7
ED5qNvpTmdTIeVekB7m6gEQkUlBq/IxS6yDD4QvIL5QQM2cT/bFTdB2hBJI39IueH82GJOEcH8q9
1UqjJvJEdScN7vN8gfAWLf7RBwztyd4e4IviHyDz1p2rohujyLBw43tRz53+VsGTRVqzLJG0Zvai
kL63FcSaYFEb0674Du/bpb+vfFs6G6+975V146xCV5p1/tEJbiK4p/asU++ifNG3P5J4bicvPqi8
+d03AKceK1BU/9ljr2gf5Whu0YSq3akUOKUEe5qEfHYoye/jYxdTMRfKSPL0b1yLwOYQsmnYzck0
Zkm3V5vHRL8TjXmQXON7xtkZiT0x8Exu9kCTpVw/5N6mtp80guWMOnjUOOm8tE3nIOp2qpZ8NB+N
R60iAiNZoeWf3tbWwc4xOyxh2aeRpW+1UVSb5wLLT2DxaYHHeayURKLl3jag9gwBW9QQU2OMtUNV
wMbS0n5VSwIkKi03jpWyLdS9umwgYE1zZFdK/JTLb1HQL3O0JH1Gl95iGDDAaXz+kbHtNWetBMW6
yPJVJKGWiqSlgghA4AgT33hjP5hu7g0/PDEVTnCQ08qmxGxuMkUm81BgT1PVXNuA/iVlvax99kIa
2ScqAYwJtqEsNdu6a1KieOjA28IgIOqR4+Xxd3znbjyZJDpFExx4p8ZK2H77pcAjp4uXlXnQ1IOq
rQUlIRBI2bqJSNXLficMZWLkebHRLc+ZBZ7xDWwCwxFg7sLDQgpg0eOLN4r+5qpiFaDxCgcQ7RAG
PiiH12gscW1iqmiyMMiSg9dYwHr1gGZ6VV9Svs10gloxbAot3MVaeefrUH6l6EFy/a0DN8OQ3L1R
+tpEZIjQqmBlC2+lDggicFjr0n6G1UYDAJic8P6ZaMVjFqBnaOepdOPUWEb3sTHNRvlRCEp8qpmq
DZurNiqVzZCNLs9N2N2mpvGe1S3VbaD5dOKQLXpqh1jAL+NJncvfpNx5lgJgYZAp08TtwDN+mBzW
RTRXIObb5brzF6ZPuOL1P90g2CY2DHaECkRQRkqRrh+Zncmytuu5BY3NU5K5Y548199VcHMMmSrF
GJ9HKHAT094oBaZO96qFjZwFFyiksAuyVuWzAE08PcwN1IWl9OiqxcwGGagiD8LGyeWJoHUHRj4b
BrDdpP+R29BAJCAZTF+aHkGUiG8sqoYFBNPah1IEK3CigQfGUTIv9fzWSZODGXlH2j+vu1gcs3oX
tJgq1fU7RJpAWgnp4IbGDMuNb4rjbZ3YlKehhziBKB8Y0p5Qw9qFDhynoINQ/LUdlXLB/l4/M7wL
3WSILbtFbjORp6/DE4LnyWiZeGonaAavWCZesKM+7xGchUFjyKoBg09feNJ9Vt1WzuOVFxhdCz9x
0zpvFJzrntxHmqpsZbnNRoKoWux61QugIhqgQ0qf5c912CKNNQqDiN4Dc32vXQGspA8e7IMrz3HB
4FY7szoOKzUpGht2ztDtR/vcCD07EOBimMHvQqekzvNoSr90ME9H2gXUG+Qrt7YuDcH4SB9s/opK
MwfT4mTodIx18e4yXUdGkNfNqeXBlr4Lac8JdoO8Nq6jbaOtW2Vt1i9dhdFByQST8mVlo1VEDeJX
3/JInQeS/YNTrPRWrF8KcwmjaU5yag96eVKNfqr2RGo2L5Xfev1TwjZcvmi5svLhf8g2IvPANV+8
9oEzFPETksypQGHmZB2tJ+pVYEibSC+h1+P8PtREtAjnmdgaWvx4Yrr3dCSxChzOclb2i9wgq0xW
eV2slLDaJJ4EF0mnSStR4Y+I/EDNNyp/10Uo7zRQ3K8/6a9P99nUGqfzh3FtsjBK40QeaMTo3Rxm
8cY5pkt/8jp7LFdhNZGXUEvkyZM0RVoHV3ayaSd39UxMKE5P3eVPd/qGBmknw4Wef/1EyudfmvLj
70+UmK1j1LoS7/oT+zESQvM9zhYqu9MIF04p6RARf32vz9cshqS/38pyvKxOJG6VBp6yFkmB1BN3
jG4skX99h8+tWzXzbOuppCJxLd9nhH7qc2lvwoTOdrAur1h3j06Ff/96mjHe9sPX06GXuAp1oV0P
PSQaXqPy2pbz+Z6pndslO3aZmlGZRjtDnaR7TnYCLKS+Neflz/5e50Q3Zs6Te6W9yoVhMs42FinF
vsvveY+Q2OGxuJduKcGOxoTplRuo5qW9axzCD0PlCUktJcvVbly1WeF8JsMckvJvNC74VljqJLM1
it7unILwCK3ClYaL7ActujeNbA9TUDCxqCLm39SAoA0JzSqnjcJrUD75ZHwxPrnGMfeOthKtLPQD
tYuXfw922WKLKxvqHvL0sX2Ts4fI2HY/jX68gYUN3LCKk9tAe5Tw3szmcKTcg+zhhTaSTvZqK5DN
PTWwPhNzg4par+eQaE/0MZ9bd2Adg/fQGwsZ05UQE9qdRJhczywSC3gNbFQb97lS0BlAMkPyOh90
lPyLpAVIWWJ7eTuKdKn+/2wtGFQIWqf0C5J32hvGhtmxrV80TnsiIracONxGwIhDdgDJ7zLcI6QN
NN9CdJMWa7xm4uAwllBVo1bZPlpPkAIM7UYjOCILqZsVgBgyyrJdm7hR1eF+9H6LtfsOi2bIieqP
MmNrpbLiQFKhm90AC6d9NXRY7l698ONhj/CVuMXz1Iksm2yf7jEqXJRm+mOk6kc/2LkpTCv7EENq
xeYioPBYzqt+Xao67OA7oe5r550WSVV30Lp8buSvQ7JFqAb/4bFA2WfSLiZj28eeC62VQn1UvQvZ
qJX8rtD9Gj93cadmzbGok1c1tGY2mbRCIBknVA5wP8RxpN+Ghj0lP/WLeYf/BCUM8oKJCF5VJ8HW
I1t4IPd0UM/cVey8lPI+IT2jGJTpAkdkDNVUPHIgy63CiLNM2xMZDWA+GoTuhKcK2yWcZcieQ4A7
TkbqodF6T3vqkZigAwzKh6Lf1MlWhbdSwKCHmZkHmAn4AaeyUf8UWAE6MiJavZ3S6NwcqDHRfhFl
jNUda30Xxye8hRR3bZsYL/lzEpDW2uYl6sYQvaX7XKr+N+F5j2GySuSpnT2E1SlL1JnSuLcS2UTc
NAjpaTCXiKlXo1cqNW/ZpeEESn0GsbaO07uv99Vf7Uv+vvMhEvp9OTNFGmH3GURhPH4QP+EHKjUv
fkn2BAe2gR5tgiN7pAFDpJwk/RAreAngRwq7ovWKCdSpTkPPGlJJi5xdm1s/JR3WfFyNEp+XjMKp
TLGC7LDBxN87QWfHdmPrQZNHsRPW0GLNYgo7OLeIkVke4VopS0DAXSttqmgniU0Tb2xTgbRzH4Hj
RlCuovKU9as+KI8NZcbIBgDK6moZAQdMDM87Gb79ljrGNBU/SmfrQCKTEY3E1R1IwzyrulPYta+a
06z0rp9quDJ0ESbUqrvXh+9dstaqnTUM/+zkMs4Crk4UbaJjBbKDFDVAIdybz+o9VP3hxbhi3Xwh
LteMs9gjzCVFaAG3cF+6t+Qt/Kn/LE/SLYlWpSzFW7VTrt1pjB3+Pls042zz59tbqgYBftf+pGkc
uz8IJ7TqW1XHsXxabLz3+oqP8aUTeTxPPxwzgSSbsnDkcCclbNbW3NakKx9EuXTp8eU+XNprHbWP
rCHceRJUvNTFMq40anSEZYQrYikDIvuYZCTxYMxbivgzqbLo9GiW9b4qU32ZRlW6UZLBuRKpfR49
6drZq9b46kb05FJvnJDV4kucomzccLNS7Bq/Xubi83fWf/nTf3jnRLbh70dSdwNQh14MK8YCiz7I
yRgGG24wEaWOTjxawDfaJbBosvBG8t8c/OklZ4DQ183iZj/AFZfewxwkwg/Xbgn8V0gLkWy8kG1W
AR/IUCGU1H3jZmbE9kyDPu2Peo88WTqAwGTiOC2Gpbj1ojdFufOCZkbldMqhWii7EsM4raRcHvrP
dbJPIfHjqGJHnBnK94JOqXW3sKXHzHtTQvlUDIC/QTxrPFiaCn7cdgBoI9V0M3zM9VNDz/Uq3kO5
6TJaYXTfMx/zerpi1ABovb2RbNhe5Dw3bfLWDQ9qAXDnxfuiQ8ZELQCsPAC29KPMmn79CS7E47p2
FsLKFSUZwywBmaqlJ2FxiCr7m6S7D7qLlGnjxDgOY4fQXMlIPg8FdXX8+49fPEnaHnKNvK3czLyz
irA8gFQiKInT1MaHP0kwkYmsGfS7EAM9YRnHKy96IUJUz5zkZWmQ2SN6bSuVBSjv4CSLsDfvpJq4
JYE1mFidi5TyYMgVNdL3OJfnjVTC920pq9RUwVOKq7bsiyuTX730QGdRcevFZeN6ubb12lJCpRtV
jka3gUR69lMZty8fVPhHq8Lk1xsLCNBUZXgwBpuBXkWYv1h691aE0UisirK1iSM//qlJmWyrFslk
HqrFqbOIXNTUKe9b2wxgR7cK/Ipx0WET4UPWjAa8f2pROld2sV/T5u9bsf7rZT9831pRg0DGmXZn
1iZujRYVuXSRYrqJjG5aOxbwLCCenH2X4D4bIiW1weOpP7iaP6J1sHpK/z2p47ss6pc6hPUYaqRH
L1JBR0kX1nFR1Ku2AMxDp9wWGdAN1p6WP49dc/P1TBHj1P/sHc4Ork63HVkN7RRrsBYQE8bVVH5x
XvAjDwCJMMkRGtpQsTI0yoozSLMZTP534y47+c1L+yCRQ4D2vrZ7lhV2TsthK0Fm4/VRHvBCNKXB
RunVLDBlWVnBC9Vs7IfVif1U/QyjG+QHzMP3KN2blN3Ikp4KmryQXr4Rc0rwcXpSZghnUjkPNyUW
E2jf6Va4RGNQJVjoTfLvSN4LeRIfcTEV+jwsT9jYDJ4Lg3QL2JJc6TTxq8PXZ+M07uofvrXaK3k6
YPt1g53/QluFGwCsGzi3E48+49LkXtAkTp+aG7rtTr2FDV12ItGlLluYNOwyqTKEM2dCRLqiAjv+
1iyeIo+dYaQz1anhvWhz5I/LaIoO9YDgZR8tCZJv8MWGRr0ENl5Hy3pVb725WCC6+6cz+OzcM4Xr
FGbKW9Fve4o5w1JdyidEyziD0xe+nWGwNTfXDPOkm+gzXG2n788P7ixckNtu8QPIr4QayrgPfDa8
ZwGBP9Rhx66v0toPfHqGzmg6DpE5oVAyxQJi4i+8h6+nvDJe87N7ncXbBdtDGI73cnbSXbKmgcWx
f8OKfZrM/2EFVT07aOwKylCh9taNYyMnyMO9UOFtJl2oXvlyF/bTXz0SPkzHSm5y0YWtdaNIo0i2
pidSHqQ46UsLO8qvNge6sDv8asv04TaJZhcY8w+U1MDFs7ae6f0D+QEEFWvRmvS3KLeCUo19LUi6
cGL+mh4f7lenbZM7EfKIpqbZAB6mUr6JKdFjP4jNTjvLVHrTJFcmwoWg71d/kw8308Dg9SgCW+Xg
WA7yi4YjgHlt6C5Ee8rZvurqZtaHukZbJdc6NTniTWw0v57Alwqdv6LqDw9uWbFITa+mdl2keFuF
BdyL0LPNaorSBkP0ziRsli2E1Rk8rIPSwQnwDezIaPPgzWPDI+ak8y926BruEnVeUfFIbXfSDXIN
k1zFPqaHNktXI0z0ZcnfmqUqryPhydsab5FZVyF0atD8Y0uWiGddxc2TnswOdER/sK0bESs4wToO
ZmmRbP+osSOeRlmHyCPSUxwuMC38eiQurYKz7QucvBhgotIRpMQsCRd29pApfhMT1biy719I7PRf
m8iHsfYLw0SCxS08LfSXBVxKfNs9Y95YUBMNxZLnbWeVO7XJnIPvFfUmitEgYsEbIH7LhlnAxnbl
rL40X8/2La+PISZYZsd3y8m8/Y2A8tb7+ZXo+NJgnu1ZkqmZgdy5/Y2U7+h3oXYLYePtc62Ryueb
rnwWC5eNo6edRusGPyrAFHDrLXeNKs//0USQz+Pdyo+jHNbyjSnw+NFl+3uJga1atq9RE1yZbJfa
CMpnMSxiYG9QB5mb9JQy6gBOf5w2myDWiei8rbCHw6D11gRP+pmqQxf6+t0u7CTy+L0+zMAc7588
d9QObeJDHT+nwZU68jg2nxyD8tkOJSyw8SLnuq6yCZPR5BDOvIIG1pubw5W4/9Kzj3//4dlNv6rz
JB2fXYI5IBZ+mFw5AC9d+WzpFziFWEXMlUcXuyq8a+Urvb4uLAP5LBKp6e4aO5LChaMZBtC9MoP3
jafh1x/zwhqWz9ZwUbauK6lc3bC8Cc1IHBXb/uXX1770Qc8WMJSpzg3GJ7dR4MrouEbPgORW6FMo
rV/f4vPB0eyzVezFjjs0EUQjXUWGrwHqmxhhvFE7/Pr6n5//mn22jv2kHVwMidOdCXHflQdnoliW
utYbzA7pVCiYqOy9dgTXIVVxZf36rp8Hn/BDfp+lXgQNbtCTdFf79WsaagYVcS1ehhFmF2lYo0DB
4fjrW13YRDT7bDWbdZ2igxqCHaqocC8/DDFC8al06h60yTUo7dJXOlvZme+LjJ6wwa7SUoL0JPdx
9M3Fa2DBzM3wMrjWD/nzGafZZ8s76nxb0ZwSU1wkBqieIv/R6rZSj0Sw/NZ42ZU6yudrXbPP1noe
S5Guw77dNbLwH3I+/NaxU2f19Sf5fElq9tmC99zAtd2sCHa6u2j8+6A5yNmVFXnp0merHVy/khw9
CnYSjqmx1eFePM+LKyfqpbVyttxbi4hOaRiV+BHP+gR9G75zCgaP0wHb3Gv77IW7iLMVb2hBA1l2
HHvgrWZZ/AD7COid4Uw6LE/ev/4El1aFOFv3vVCqpo+4S4DjWDELGhpU4GUxQZdYSxsHIUd+ZQe7
9D5naz30q5Am0dwJmjU6BQqWaJlFOceBv6BhxpUXuvDhxdkqt+kB7IQpLpu9/dREz1FUYkby9vVg
Xbr2+PcfztQqNmyn8+MYI4ljg/YYl3Kv8q8Mz4UV/at4/eHiyOFKTYXkv9N3WObXyP2oNB/lfK6n
V3bAC4tZnC1mvaqbpkm4Q1094gqHWvLKo18al7P10CeZyLxWQkAydPgcv5XoZ6srO9CFWWOdrYJE
KtoA9lG4C9QZfiAyDh1Y642yjVmO3+C1dscXxsY6WwZ6lPWJGGGRFP86ST1o0frrOXPhRLDOZj00
O70w/TpEcxkzXSjVWTrVd8i0RqI+fn2PC6mSZp1Nek2h5iECP9y1boCtupk0/UGRkhoeNNuR4lHP
G9zR0tpOgzmsxHZuD4m2ImJ5DSshrRS3aa/sjZcG8myN2Ibj1YmZRbuyO0j6Df2erkyyCxCCZo13
/LBASq+PRB7F0S7DUsMGCkUlgZHApH5zvpXoiWnSdo0+dOklzlZKNii1J+I82gUQ8HPrsSqv7CCX
ZoP6+zvUAGeDZ9rhTgzSUscup6Ds79PwwLp2po7z6u+5hfaL+vZhlOpIL6Qs4Q61RPeECh+aoyP9
rAqcZ7Vg9vV8u/QW5+vd9anwG/CRAqTotX4XOlAFYDmkw7UW9Rc+wK9a8Ie3CM20N5XOAwFX48eo
rGBTS89fP/yFATLPVroXaJJdDGG0G96ae+U1++l8Qxr89bUvPfbZYq+0qonQu0e7qjcN/PDUp0KX
rtQgLj332RqvsMv5kwRWQwKjPeajufBOXz/2pUufrdlOhpKZBy4ri/Ye4IOQP1Ud154hMGl/hxO0
E9n/cITGkfvwYa0sNmu3YoRQItG8rMY84+t3uHB8mmdLNsnpS4cjIDOmgkizTRby0U622cu1c+jS
9c9Wrl2XRiJc5jz9TZV7cP+x4XiB+noCg+PrV7iEzZtnQWuTpb4njzy/2pjE+/IlO0q3HBjad23q
PovV1JlDl/76Xhdexzi7lW6WaaVlSrjL6SMLPeqb+2CM3KUJOoOv73ApsjTOdolSblGu08xwl7yh
9YbsFolJ9KS+WSfnG3Hy13e5sOLO+4PbeWrJtFSIdpZH7ZFiaFoUV17g0qXPN4pMbuG88/wytdrY
oqVp4Fx56gsBk362T8ix1hfof5hMA+yORELZrzVZh1Nkm8++HphLtzjbLlLZwh5iaMJdg5sXOnks
PUwKw9eSk0uXP9sy4jrp6afLYRzHoCzb3l+23pVKxIXdSD/bImJZq2gpyaXbE5bdNNQpZt1LfPf1
sFyKInTt9w2oy31DEi1ED3o2dvfNEcbF2A36UH0vD8338vXKbcZJ/skxrKu/3ybKfewvQl6C/m70
junH3hETbMyUpQ+mQtNm7cosvbCQ9bOF3PmO7fjQJndwC/DgMirMBpetM/Hfsmun2qWVfC59GJtX
67jdcWR6tLel4QqKH/a/uVUsgPTx+BfXUKgLa+5c/5DXcUnbZYYtr3CYklY1O+HXX+TChD1XPwSy
0g1OThW8kbByo62y9JxilPX1xS899tl61lqpHmwU0DcVzm8yx4Kj3P668v966/7bfU+Pf06Z8j//
w5/fUmzVfNerzv74n/s05n//M/7O//03v//Gf3b+W5GW6c/q/F/99ktc+K8bz16ql9/+gHrWr/pT
/V70t+9lHVW/bsAjjv/y//eH//X+6yr3ffb+7z/e0jpBnnb77vpp8sdfP1r/+Pcf6JE/jO54/b9+
uH+J+b17GpyhMPXL6uXvv/b+Ulb//sM0/2UK21SFKSuypasjFtu+jz8x1H/phmwplq2a6GU0m2WR
pEXl/fsPXf2XZdumaUFHp8ypj09RpvX4I834l6LasrBhEeompJ8//s/b//aB/t8H+y8oIsfUT6qS
h/lt5XN1zRKabmuKji0Zxbiz46NxXC2JDPwu1KwoF62OQ6Wn2MpoPW8s29yrr1TNf597f95PGDJv
Zir4W5zHtapZ2omNy+k8DnMKKzQYG2ZCcp1ruPfZLvDXjYQibFnDfNI6Ry/UIBepJFQBwthh0hTk
dRktc92noZ2L0yKFJAlSsYnrYYo9kekomyi0tQzuO0DUlQX3+2rmWXTFBBVleHVhMNRn1QFd94Wq
G7TapH1xuBK54t6bgaDPZD+wsX+Yfn994I8f9Pcd9te9BB/SQlhrIY46LxF02F3kmJ3Z87rrJLbz
XD5WBoa4VWPHT0pVeNvEG/yjpDbXssWzvP7PWzNjZd5Qw7VLPzttA9kLDcVsbDzTlPYG9ah34ows
dmabcpbgmQtKIhQTu3enKQ8e47yMkHDel50BSVD+39SdSXfjSJZmfxGyAQPMDNhyFjVPIck3OHK5
HIZ5Moy/vi6jsk51RnZlnVz2JhYR7iGRBG1473v3NiqGE1+Xr//6DflLjOPvv1boMjDl+54r/toN
95oqG51ARntZt80hzI0+Vf7C9OgiQJCAeGHuCKmR3wHLcKB7w0pwqmtkWWq3BDEupX/9+/zTNy7w
QkgIAe9TGPEs/GVrr3DBTtJe5vfXhWNslreKBGbWkSadymm6qpNkLf6Xn/lP37rLz+S7jniLL7wb
/uWTsWW5KLFiqKpnRMNFweCPqiBZ/etX9k+Pngp9V1+WOlcLzTP4j6cJYMJ96KSYuLVpOv9u8EZr
wJnlQ8UYrFN+zU6ZR1ejqHRzqvMSkea//vmcmf+ymrGoRBAbePyiwNf+X0MVmcPceIdG9NDMrvLx
6+Wwuze+Fq7A19APn6MI3R/zSvu/xebxGuSu191ES9QikOib+pNIZPFdJJcBj8KUErmRmw7rASOX
B78p7UEOxYpyBjMwjhH3lVDF/ZTBwIDsGSwvRVK67esSWvUowN5j8QwS8TuootneO305uAzFMnb1
mjG73iDSm1sqp2E1LBJWxNJxxdG2YErGMXnfAeMQISPN7UjdKOg80WzBcUc3KTU6u3eGHA6dkivA
LmGRR2R5mvIWL1D5WyXRJVXC9adjLXoDbc2pW6jjfSuVum+pI/7h1zoF8zdfJnXnvmyjnyUMRVi4
OG6Qd267xtHET02FEK92c+Yr+h5A4q7xBBxJ5ve84DfZ72B5HjuwE6fV7Yv+wbTe+rtcGlHD9ijN
V+sms3PwjQxcHGEF/cZwSkn3YrKz3oZvJX2PabHixxRoTp9VbNYfqbC9w2DMgI+LhYRsczc19iMP
osiyapRcoebZzT6m1ZmDXR24F5qv0D4JIO8ysCwgP4ZIz0iJb6amTSxKLxbDTdn6aXTtpn5n0aNE
GdkxJwLkkq0CzM/quH2w68GslkcVj4FzaqRwoIaLYbm1egqw//Wo3RvTME5FeFMyKB43xanQvuIU
CIGKSYveQnj3/RZxJCIAUPpL3VM7i2s1/u7qyIANYFlUZ7eU9ayJixSAinTe+R/CR2/Eq1aTeTDS
rZGSFl2Jp8iLM6JOZjTuzzXqIi6pU1dXz0uTxt611L0X3dZaRKk+8vHMGQhAxmPfBt69+ZhIWzC/
6U59CC+1Zm3AI5+2lBzWCfuAB+qNRYjmhh/IZk8FawxYJUs7bds55qmzgeVCEGaaQZdaTjRZhjyI
kSk6aX7OixlKDuzMC3OA3R4XhhMxKjf3I8kHHYqGF74uEdDDiCDsvu4ba46rLBTZwb7AeNrPPqpf
0NowUrogS188fRnNWZZ62g1RIPNdK/0E9GgaKfC5ocqOcTtjogG/bZk0IyjfYRqa82Ln2aK9A9RF
dyutzHDFUurwWoKoBYbSFoEF87QWn6nfq+WIVbrLDusMZo1QuyHFJLwMpbSCCblRrl2+M/7xmcc+
87YcETzxzuOq7M1iqsq7tsgPa+ZiIqQV66TXAqtp0Y8/Ur8SPOCjnpKfc5VgVJfZHGPQ9kCFHUe0
8R+R9vJizylodo7RvJqMWkmjcCoGTc98dlJjeVj9yZ1JsEIbuaxjmB6Yt45Rhvn+unPLiU7UrJNZ
nMg7A+6TBZLIXFdojbPBNgr6/QUvXbUaSVFPfJ/c6MCk9L6IeWe3VQ6sCVIHwHM1hqnetMWEGgu8
BqqsInXD9zVJ07tCDGT7myZFjFPALRp34GdjBoMAM/4q4kBcTSkND7avwLupV9P9MFnu+8diDZG+
SN86v516TBj+7Rb8LG2SRXbTO10CgCvxGOObMn+8KXLOBww36NY9rS1S2V1aJlJl9IoTyYj3ksIj
2/KhQaMUss2fK5U4n32pwntAr8hQnNUDa5zXtQAtnkaZ3XV1kP4ReivC8FiEl4Uszpv6uQAPRSbV
xDGQsTW00Ak9L1twdxSW2SWo1i8rwgh5I1b/opSwzhjv4LgwMtOkDSNqftw0xaEnAjcfw2qMhpsx
kOF8dDD7Dpsoh5Ww76uieKvGQiy7culGbh7JpI/F4jvfLMsRmPQ4ccjNGeH/inKOx1uOyhQ+vNRi
Kk1cf0RZGrUA4qrAr/Ysw569TisonaduXiHiE0Lo/atVl6Y+MxTQSZpAguVmo1cT5MfJkZ1mNLJC
lSIG4QjsTk21IviofXPjN7i4odxUzdPqE4u/8BL0Y6cihi8qMFvDjepbdduEUwhDIYhJKHf84xmk
xIAPCDS9hdBZZb8d2TAdCs0QNYpuZHjN7b4Lb9000KsDn6rtPKAJY2Gb6xnTNaq4dB6hzTSQ/Erb
MHDcjwsgVnclCj4UA1SslNWP9HARQ8rMQqiS49SkPo4YxvA2map4iXmcRVfV6kJJsUSGbmrOG0AU
+jp1MeOafrnXumnc6yVuZfpmnaKrb9qAaMBdveYGNmEROd1uIhuywg5AUF+Je6ZtposWnXWSIbfU
K3Pc8P4UYfLqbDaiUfENfDlbBh2IiXhmAIF3M8l0yCilHbx3dgo7YkKItLqmpteQ1ijcws7nbkrN
8O5LIRmxz0ffUlGZRXjMc6+8AjzaIWeZWrt8LbrX1b2nEqLstnEIywe6rSey/UPlAkPzmnS4b7LC
jXcTj+1b17DvbdvJr6D+67TAmTNn03PXrcnyao2s5tsxb2PnoRJp/6ChODEc2XpMFNSlI2+dLi4Q
BlO+xZZsyjR5jhwnAQa9lu1NVysM3WLuGAxcx6bIzgz/Jf1XLKYWv3Ixm/69axgQgdUYVNODaoP+
Idbo7j8GL43f0sApslMBKbbfxTT2JFNDirlN3/CVf6vBYQCqyd0kPYTg4jgapurJejPv8zwAQD64
uZdACcP9d790EdaVfm0Slq8mSij4txYKs9ctxbtpYtwx0utZU+I4hr4o0WKAAudMxMysCmPM0avL
HH09RpDMFt1EX0Gaja9zPlZq3ztR+MA3X/yEtWIQGDm9wcisll9Mva6PUZOhqnJiv3vOWkOYYU3X
9i6LlW6ukzmbi+9grJMnG6k1wfxRMP08DRd5gjuyIdGwNs5PkBWc+YZcF5xCeOXex1RZRX44LW33
3Evj3mYqZLTROgGNAK8TnQXQZSHlGVFgGC38POZA4ZryMXXHC0xBau7mJtFvLjx4BzRjiMFO+7lE
NR5EkimL0O3aK7mwt+/HRUOtyMoIgGWXshaQlO7I9ZINwP2hExeTLn4aJ9yNLHUTWlOWGUzjiINx
3cRpccozmMW7hEoErjtBqIC13jd/FHnFp0uyZ3pxBh9dGvOo+W8vTDxERkvJkM4Yru/ZoKARS7Y8
WArWkMTiE+IXStzMfVWp7j7revEZRbfCewf3jCJYm9X85KrW2Ntk5XQ2YnGadPcYyRoe1VjFOYK3
dlb2jeehD3/lAfnED9dtxXDF2RFUx76Lx4SDagbVKduVfZDJKzXH0YRIQEdyOaWFNPUnR6P6rsro
gDEw58OuLIPCj57hySlz7WO38Bh9XyKXWd+yiuPjGpJNZUErhOyISHPOjtgjq8T9lqIJC8hROuat
toUrkJUSmzbDOP1w1jxlmnsahlcnbafyLuK4CrBVdFDySx/dnllmsMKds+SvuFJnn1EkHweKvwRF
uJWcX+u9ooRh9torFKOxi0WX4nrwtVQMvP0g4Qq3/PGyYXrPCWa4zk0Xf7uSHhmSzT66WXgDI5h/
sztsOqlBDLlVXJ4WmWf5EagNXLuhLH30PqnUu7UL/B9J1zsfbDaBBa8ZF3CiDNeQbd6k4w8dZCPT
P/KCkA77NFouQ+GQuMpkZjfxg8owt17ozh60Wnqzq+pMD/gWcLklrUPiMKkvqOQIPMFjZYk9HZci
Y6ix9pcR409csCvnqDg95tEjm+wat9VfLs8JZOGGbzmoWEujSUTFzAaVrMiOBLvZL5nW0U0Q6yje
Vp30kYrV68C5skkFcKem148w7vPmtEQ2hBinPfvmL4nWh3q6IIVlnmq19UuepnpKx3WfDLX3beuK
hndduRhXaizm2UmA7F8INNrVPVvHCT6o9vnBKeZ7fGes0b+lyHgFwHcX2IBZ5D0MsrnQ2vKU52MN
GnUzhE1+4aUmmblaiD/89vqLFa9H+MuPTdooPfrBLN5spOcJj40zICtZLhKAtUz1zVp7GDLx8pRg
0yN/4BY/eZO6Ta0BvV7acOYDyINeQIpxe0a+Q5aHcT8GbcOdya4jCpXJXIxtLpn+ORIwKVdikwH4
Vu3g5eCHHz3tOelBgAx19ikXY3eT4Eh+oxRiwr0zSy6xRZ3wRLVdOga7mPr0p595F6L3CizgaKth
/BizHM9vNY3rz2rOxmjHowpzdVkyKAdtL9bwgl8z/nGxLhVAv6uG/iQq0Ra/SqmS6sstwrm4UrJz
5ckABXJOJlMCMXHC6fpQSdjc96xPatxK/gUYVZuPf0el/FvV7P+xVP0P5e375rt6tt33t739bP5/
KGpfenn/57/Kxv9U1H5df37n/1zSvvyl/yxpa/9v1NG00lQt3UsRmlLQ30va8m8RIifpUmly/chV
4r9L2vJvkn9BYYiitet5mv/0XyVt/Tcv9GQUKhBivksR6d+paV/qTP/dzVJRqDlwufyoS3Wbwt5f
Kmy2Rw5gfIRXZZxyQ3Fse5yddjomesn3VS/EC5ff4eH/eof+H3XXSw33H3+o4kVTy+fU7wXg0v+x
+EWmItJZoEGjDCXx+BZ2FHQxq1gyai/HpltAS7nNfZFwtChMj6jNFLP3b5XgLi9dSeErqnxeIPAr
/fW3mOaprQs3O3G2u0oBqsWC6ahkFRf3b/mjFOtLhCr3X790T/2Zgf3HVw9UQAuKv6HrSe+v1fa0
W5zFkX19dBDKvA6yv1nQnyxPI1PaQF9if35UduDuFatO/krrhlpLy+K71R7Cpk2ezctXZ+cp+IHK
SLxxwsaAl2arr15nU2VEuuFANTtPyao7GZmJ4lnmahA3nB4x0bQgT/2mrO7GqBvSI9s5l1lnUA9U
h+/aPsdFG3vuLHa1kPV0Hae53TrL4L9VTN9uJa4SmgAFlS4+uza7qsrIL7bZPIXIUhJW7stWdtkN
XJuAjilE/oq6r/rO6Z0CAnACRNnqakXrgpRgSr4j5cZgPH1UqBMIOAahoqNY84cmGh6iybzli0V+
VljnEUFIfHFH22cqgu3VQpHvnh4BLEBVub8Lp2QQfqyeAVSo5yQonFPcXAC0rnexIfFDMp0JYnpV
ftTt8uf19F61K6Qygxrba7ufXKrfncKHklAqcYwa3+XYl3BIXS5yQ27p3P5tgdDPgfI3ihKOiYIW
IP1C/bRLeE5KcJYthK6tWr3quwmV/ArHpoH1Oo/u05gEb6XOuj3K3+tZNkN2mBwVqX3azqz3Fafi
01BwV7kdhqq+DzSe6qUc26PXOsv32ja2v2LcMphB34wedtaoSYqHYXb6HF+sFffAAeXvupCwMFXR
5ljkVDDdT76VuArMYvlQFhW8z2aBXWTCIdPnSA+TvjfU46KtzXNUyU1dsV13s8dkIlKCsn0S6Tp1
z5IPaj4V+Zj8HCKnH2/bVvds8VUkzorSJqO3ETTcveWLFmItWYjCrfMEEYhUpL51ZqwPW0lHdbhO
cI69EDofnkyelVDzHSoQgBkGbHw1OPq9EW7UIZ9JS8PvmYnqqE3KQDrcBf0kcqP8kwZlWV3NI1KL
Qw6x9iua9fBarBViwqR0GHOGCBx6zFmO0sVGPRQc9OsMkQzD5Z66D6ZwwRjqByn3orA0q9wFQQ4K
mOd4IoPqdezkm4rbxCEWue3AJ1DT2y+mbp5yGzRyJ1RW/dAsrRfDUFM4yMyazDsGqcEsowirXxV1
5TUvowXSB+ZmYf8tixzPEq1LvKLtCN9yqzt6EduxdyDSZKFR1WG2WZ3svYE8D/7I3DCB71QRdyeH
s2VZsqjsikAlDHJk6QVxR+UDPQ3B++Xg00rArqHaemtsccGYlkU4nKFBYqt1mQXhdTHVeq8xv0Aq
5aYEuan0w3gfupmweyr+iFC6UAXLRzYY1d9MYx29zir3i2d8PVGBE1WEL20VT5DFlf8cSXfmulcN
cwG1vM15j00qxW6qujT/4AsNDDzJhQRV5bc41tPFMdmm70wYncrcr27BvMBLTzKxYCE1Wa+eh8Zp
1Vcu3AWdWbnM+szu6Hf7gDJbeR25QU9bRHOqTXSFn3ZYVlGQI468Ea2xWL4omTfmGosL1V8Cn9W6
oecp0E0stptIzkbrISum6drvK/Mk53KSIHtCrD4BFW5zYI6r+lopti27yuVayzuZwvWlHz68Lpns
6MZmYnjuqzyEOUBR272iIITzl3cyq6750voxvlkqaXsqmutTMNsJBlErudvaao7qOzGXF6ZTJKZz
62F+2QVi6b4jytyIsLFNorSScjw6QSHX3cIC9OWOwZAfx1Q1L0sXeOWvRkh1J/OxxR9S2A45lfIn
vdeBHj/FjCbm3GWV5SoH/rpFAI17ItflxQ8wwaXaeQWNtC2qzfJL+0X0WHu67ynmIu/dNnRBYfbr
+RNVU2M3CxTwvUPUH9EUrayN1qHzIr1VPDiVO2PGCwwqlrAsDTB8CglACBcA6CiLFO67CVz92EcN
9x46+Oexz2V37BKg+I/oJOb61mvyab3t4riGpt4kJqXvkiIWE6pP7/UyVcXRaTXG+2qhjr7tlZ/l
JNqyILjLOyBJGwmR9CGXRXPv2JqRnLppSHrTQwFWjsQhx6E78+DsYGXwVju1ABbLaBKNBivnFnWu
jzXbZG6Hcbrukge7pMCxcfQxoMov8oN1M7kXBeahjZMWxVmWrsFHafv3oF5xLJTEoeuE/Quoua3e
saPMTHJFtr1WYwfUTI5p/ZIlfgPOnpnQQz304qPSUfvZDpS/uAR6rbdfdb92R5Do4ZMdoIRf3GcP
he/eCOF1d/Chm/EtygQyKEGzyRwAZg+vOQTkB6reA+jVxKqHYYpzjN3GhO5xCkpT7VrVuwGm3oWo
vXCWpeAKPNCvS+Uy3LGfXg4+oxL6OqdZGR/adqERMCUIoI9BPnc9HNx4vczWFb9kwU6BbGUtq6Nk
hQHIEJCevOoIcnTXblj15jwjDeE/ovmewlzscrdwwrvWW+YnKktpdx2GXW4O00iq9hDkAWjsOrD1
sV6gzm8zPNvdbQ2VegUJ14XxdcQpsL/qkZBxLgiC+tcwu+NNmDnLfBogD4y71WvlLTv2FKG6H/Rn
k1vT4Khee2wPhbeizLBp/A1CxC2vh7TGhIi3Ag+l6rC14myMkonlwZu+M4QGEKldkL+nEdHesBMD
B9jNYohFs/EkxaWvyBBbrqbvamzLzdgP45fV8t40nnNdD2G3hyUV/qAMCyHUe7OBv4+kY89uQ3wo
FQPyqYj7PmVmCPcedkjacyfP9h5w75a2gqJo6G65irIluk4FLqQwTXazFn34GQ6XWBbX2N/CRPE5
n0x1RbQ3OFFAggpqqVDV7dRsHMdiIqxy+610CaoYAsCrExX5R0LYAJkaxc3rhgFYvdXumN+QhfR+
WVO2Z8cna9BELTt1iiFURFn6g3q1+5rJ5mnqQkF/Nqc9WcacESZvfFoj4OHeUB3apriJff9HfanT
FuXlG+c0NGRz2wP4jcQpW0DwZUFPbzG1yZGK/7ntR/c0JIneLcrluD/a5WRcm15r62V7RznlVkdO
tk8hut8VYXnPMaje2Yv1K3DDp87mnAD6yTui+t2GIrptKQLgO83P0quOuUmaw4IeZRcW1WkoqZAH
8joYcPkMwfQe+gFOqXSyqNchAjJEk26Css/2/txFt/SMhgONkvHE8vB7iOr8SDXoR4+TyCZZfHJ1
9IfbltFGLdl+9sb6Po8ZmCfafubPxOcFwQXk6vy9TlidSRqJY74w0CzpQZn+0EflIwdkmISO+xjD
dqHVIU9J2YO0UJiSoDhnZxqBRF8tjfikoYQvFwby+SW2SGvVOa4ByqYlciKPsVdja+eWTxAHsfKy
J7P6TAW3QhqWqwkmB2OfJDgmTJoFSCKHaBMuVo9aW9M8cHCf0daPU7n1hB04+zny03pmuhZtpV6Y
XVKf2MbNHUXyH3Id5YNvCkthxo33Ta2LM2KwB+HjeO9l/OJJpO7xCC+R293WXfS7pnDbdQhGuQXZ
z8YLqitZqqMpmVqvZS3PvqPpYk1QL8Z8PbamQFpiPsSgvN2UYbDuxNGxzsWw0rzbihgwQq4IXdLa
HJsu95FL2Nt1zq48M6f0kgwCAORKxG4xPDB3SIgrv43cXyF9kd4jLFs65tR4w0vTKTY6/l/nHmba
VgflnVKwNPvQe+PksjibgtmnfVXO6t12+o9swr4145mSUHyPOMvm/QDqnW0ogSrMY77Ya6ZDoXMK
PCV+UfpPQVnW1yIMHpdVP9HTx0C3CnWnpir8KSf6JBP6PLxM7TXP6PCiuvyGEMxNU8XVjYH5vUzZ
beUHIPHzhpYl+eINLQGwlTZXVxL4094HrlggDxmY9sNIOB3cyLuYanN4hLBLpnMQdccgCJ4csRzz
dKxOPU4caOwUCpelNO/hNOLW8IFC+k1UvC+VFncIAotmD2kruDNmiJEDdTgcSuU9FhdDuxOjEx0w
yBDCScEae311dNbF/xX7KArLlLMUHYvwZqjoCDqRmx9iqJ/FWIIpjJrmTALjXLsZT6gfD48Njo3z
ZNYXN8IA7pK6+Jg9KuuqowTQ6Joc9ajtgVbsOYBKBVjDSc9VLvxTQ1lwr0lRbOsphnVeL6b8XBv3
eWmn4GXw2e6mkOJBzOoPY169dNpLnsaMFG2ZFxx6hS52sWvRBvlpvVvy+I9MdNctUf3DUmZ4Mutq
whSmaAZSiLPqIxEqvl1ZwK99iBw52uICYU2U3pZDlx6o7h8nPpqtO9Xo64zv7rUadrWHBSU3Tsem
TON89SvvnpQTS31tM/BaTnxMo5zO2RCktMw8YBseRpKzt9BN3wD0Gj91lNjHLGkQxaaMD7JfxpsA
8Od1sGTtAbP0NRfOdCeX2XmJ16zKkZlV8qfW82OU2uiTrMJquFxC/c7uJtOE7UUeA+F+aIcrT7nn
mi8PB3JoYHPkulu6IvJN8zHfgg7DpqZtBVewGSAs6RAlq5+UB29xhiNab1w0MrEvVVZAnQOeSLbg
gjHNA4IOnAbWNc6fukEhmimxCdRtSEOOssVmpHJw7/ujOpUu5dpFciUocXRcG0Mzsp3R8g4cHwQN
NeQFMcIBY6cbv6YHkrdpj8BOfQ0UODEuQdG2AdBR/7g22WFGRw0ue+yifRytzRkKujgXFY9rD9ef
QEDVljPFBJ/S8zQSsHo2cpz7BsAuhfcHGHeh32MLiQ3979kl//CU2jGJsIWSPwig5SpWhwsKtVPI
Rbpe0LQH8wexcpO2ssf5HdNcSrYTGTIER2uccnzeT4UwlzAPOPafYRQPI3oAp5BBsptni743cFbV
hAfXp4DIZt4j6fAPmU0o5395k5dED0HfvtqpQnSbilRSFs5W/lR4O7nuQGzTlWM30IojEL0pioi5
Ou5JaT3qd1pwouw+8yGrZHWaG90re0EQdiEHpLSrUnQXBKD8+biu0iM5MSq/DFH4DPQZVirbPQMy
Z7p9vZ8hoFlHFy4Nt8TZdw7mz052Rr9THWqvqH8kfQNjqw0EISZaAZuw6MIDDStMy7C7t32Q9Nsm
7o5RKb7YdO02Io7x3LVMRaPs8719kDqoYoN5ot5e4luO6t91MzYHeCQw43X7Sgdjv4b0xiZV33dM
M2ctXJwMpiNODtow45pBqatx77SsARvyiv4HGZhu3848mi0dYMIb7XDqiL7TJfRG7wJXmy63Mfe9
lH155qvYHRJDsz/1S+cWXiZ3xoFObT0xOAgrLtzY2iXVNEmn3UVWXUPNSYl0tS7fJzKqSMfYSayy
j+nQ+7ycfm7ewjWr0XnZLvHRTWOviZuWu9PsOdl9VC35h+fEGS4/lR/aQNftvmtByAAKI5+wc4XH
85oQTyl2DhVLkGdJQEViaQ3335VuxLyh4MhZwosasiYmMkeZimTcNYv230xKKmpHRMScBR/tjuYb
dBKkqFygp+LVpfG0SU0337T9pOD6LXdzH+RXdui+WxTAGd7lrezGQ1ASDKLVsDfz0l75VY+1mbgV
saV6fQzWKT7VfZfcV3FnXx3jbp2u4KxRrOYu97h1bDiu/vaI3OWbfhL9TWdH78ZxwLqmRGEcL5K7
nmXogFL8dgpL59B5/q7z3OpcmKI4RiNHW0aBIDymw0UMCxtcP7lykvTsmGBI4CI9t/6sPmnRY+lW
SOz7EZ9lMCXesVLOcO5T8db4UXPl4bekf7y8KmzRWOkVFM0VZaCbtY/+1LPND6t/467jb/ozuDJt
Ul9Zja4e0md/FQTLKau8+bGeEJGmfNXvTdqqqzSPxLGBVEXesK7VfNK+79wOPf7W3UQh4yGetCVp
yFPxRokm3hPAbU9OWZVbE7h655CUoDGo4xfOitkVZnkeeuHUD+0onlSALbXw8vKxjoTmwBPPZ0xm
HnnBOsW1oMpm5ySqPKR+mmw1rjCSaJe0joNIK6HCafStQmKfctZe47OALH0sAtwX++BiHbpIX2+S
vHegIWbwCLEWDVu3z3h9Y9fhbqonS8xj/HClbv5Yc/6KzCIoN/rP8JCcmLJ2IG6WA+fhLhrbZzKg
3WZaAKpFqQFxZzyv27AewOuknX4MDCM62eR5hxKRS6PaQxdZ+3Nwg2UzUaw9ZUPN5cAp152c44nm
adD+yrhiYEBJYGO70hwtENi7wENzMti4ODjRyuKfL8MbN/ZLIMr8Zzxq+TMr5QG4dE8kSshQpTP4
cjKEzT7WTY9Y/JJr5fd/obYx7yU3/B9WUZTcymT+Q1Y5NK98QGHntAWUrnlmLzSm3TsWpZtHJXqc
vO4ckyaJtxGZqz8Wt1p5dzUGoQLLHOzl4IhkHmVqDCrfMjfwansuv0CwvF9i7X4nPYdkqsWVRCpe
js9kbJ4WN+m2MFaX3QL39DauV9QV1rkkfDhKVBO2z2RJDmngF/ssC95pOGDeWFu16RYO+R5lAc5x
7MBhigOzrUdxU/Z2PcUzjmNRWZI6a1VfdUT+DyUBzfs58dXGD1F/UqiL/lguyTbdye9hjqsHP8Xs
p5XHMYSz9ldDkudQ+E53NxYz/k23h1lfIbggG5ScBN2Qxym271SiEGA55BM51ckwOQcXq59Ly38X
Vx2lh656klCKrxgKInTnQe8m/jyRM+XaE3Pxafh6V6FtnyxiTtguutrPKSbaPi9JQK32oxTdjCEy
NDfUSMNd0Rj/ipZ98+AOMe62NkIdiik9PzglwbNF4wiXAJM3U64bGvND5/9UQjrHsvMSs6lrHyg5
Uw79L0pR61eeS3UmF8fmXbIteAux4t70qK+Ucu6ZihivnMKBPEP5CtPFZM0LZYDqIOg0bFfTQPHv
hpvSK8tr6oxERMvgROIwvEvNdNuRz96G+HG1cZYr2/bzQxan5lQtcfIW/pl37OqwMFtm19FYzkwT
PJLXqjiQFiyn9YIDam77q5J1tJ3FM2Xraovy7RXGlT6YindnEvPdMrjDKR/aY1dV9CAC+UhMkifa
yBVPASWo/tYAxv/ZCmYdyMB5BF/IZvb5QekoO/DX3R9UEIhsLn/GNzmENCdq/PqqdWOn2zpR2WwX
TutYaKgIn1WdVcmV/DMIiqF5t5KtofzZJL84WCyfg4zYs9xLlymSosQmpvZoKN/GrOQmDihKFz1u
d6FA22fNTe3LYh/KgOBJLzkIL35NSfLPMComBCc56MgQfPU0VxzRelt4uAw5C/enSNLqADBSfy9+
2bMX1/OOomZ1R8pavMQkZs96iLk9ZX6aEfpy5GPco9zMKwzjLZW2zTyONUc4zgKMx/0He2e2GzeW
relXKfR1M5vzcEsyBsakCCksybohLCvFeZ759P1RmVnp1LEs1AEaaKAbharKksvivPda//qHvvYS
kw9TK8OFsxxPd3kpl7w2s3QptLFdNYbABhwVOPFClEk5SbWNb1VhNFM3iAa61jZut9g/wrmxBkZa
owRKmopqcR6FtHiQ2N9sGTR54V5jYhR1obJafH5XrYTOCIg5vIK/dGscnBtnEBR/H020YA30xgfS
sI0jAyVrN6WyfDvlona7IEYX8B1tJ8dNtZveqMSERXSk1CsWYhJLvfTsaldMfiE8Z3hTbilXS7Kf
GH+Q1Dneypb81Oh58hXBDvzk4Y2rLJnLbcnqSXqa34jMYZSzrXBGNCutNj21fT0/SImpo2IpCYjL
5jr7PukRs7feNHk/aE9NCOugb42ypcc2QaiLSN11SiAcpDKtdrGk9ockJjbVH9MOE8JcdGF5L0mc
OGhe284oNlZMCA5MIL4fIBknyAY4mAkO6MDDfxC1Mx3myjcILziAmI4gTBCw8jdCN+wlMCZSAOC2
8dUratmCdxbdvIneCOHiGzk8Aw30nZpW+bUbW5obh2oa7M0UzXY/iqbarzOlTCa7mmVB2mN0Rqgh
wV6kR7xRz5mn6YQuBFGWrzqpLu+mrpm3qdXBUIXkvw5qxYjXOkDKaRrI/lZKFBI2+y8r06hU8k2V
QGMfaqN3dbNQ1tZYyydD7ij/IdMAsb9x4QkXDu8HoWYwwOxFhjccS7Wbika/I8lr0/qFIK7acmx/
N/OFUw9NFlgX68VrnciUsfGCrcuQ6AZV3FhFddeLUWunOhqEKTzFS/xQb92WHWNLSKVuOOfXqDae
rPrbjATs2A7V1kQ0QbITb7jbjuqetdEB2U52LcbH2tgzUphBgJnzbkzwUJC9eDcYvm4HqX+YYqbP
eqDR83Z7LtjWoI65OnKoWq6mdSxOxVqfh9bpChLSiDC0jUK1rTg/a0LODIOwg6kNT0FZrLuRuJGx
G5Vt38m3I2kW0G7IP0PJSaxcTThIE3/NLPxVE52tItKIIoGUKIFVbE0w/yALiR0tuzW8V/6cf1sl
MDejZE+GDqYKKH1DFHCDUC2aFn9YKeij7gy6wFUcjjeigK2CSZIHKYwkyCVwXYfyFIndqfcNgku6
5tXCpXymkyBRMIwv8KKcuu88WYuPaa+Z7uI/OZihU5Vjsq0n0TgT8b2X0q53fbmEQ5U+K6Z5o00y
CKV+Ig+twm/eeFViiAvdEm+fwAm/ZJN4LLPxexrUg1OykgKS6AR9G5usJFymMuHsmjD/sdeUluwX
EtX8nI4X2n60jxaZCZ07xKE0NODGdeExsEIS3SqFEUY+lK7iV+k6A/YLZnjQGcub0wYKxnVA74lw
TPL4kimgL3VNBeszj7YjCnonCMTMkQvS67KseeD+bKc+hM2pPChWWIaOqlbGvmYJ2VDx+ewpTJ/i
cYyO5lAPD3wIuKhLOaqipucNndWR+UarDyNJWdriHCONfIqpGfApT8oN/Sua4FidmPoA06J1Kd90
L0YiiSeVwgbMVyL+PCti2BQ58gSp878JZSavFnzCZsT91Kmd8rqsX04nZsl3nwlMvUtKlBtcOnXY
OYzhPh99BmMjwOKgE9KiDjR2QyXr6o2RTqQJogwO7xBPWRPFXadn6JYsFq9dkxdRcGBGFGVOoPXi
a8d6av/PNhPHyMRKYBuiDEq/ynLer32tasvHXzNR5H+K6+C/mJYGpqiBfDJ7E9879SGms+pCDIOt
0lrhJVXT9naQKponkXZidEczFw3y4HvueNR1YNAVDADcEFvL/5p3BYxwJVcFQpTTlFQCVdOGW5iK
JfKUARzDRjpKZmeNTWm86iFXEvto5VEHE2GsDgq55l/zSQVX6pQedgje2dKq5On/KSH8/8S0/yFp
aAd/eOb/hZp207R10f9radW78l//61+rtqiLtvuX1xDi+fKjcPvPX/UHYQ2t8W8mXaSkLZIyKEq8
OH8Q1iRV/83ULFXXNY2PRV0U0H9psCGsaRoNEkw2dVHUwvn6k7Cmqr+pvO5M2RVLe3vT/hPCmm4u
/gd/86f4NTDVOAFDFEXTVOX3SRDllOVYNaf6l1qTXlCQoOwDinNquNXHYiaXD2bGawhHgZLNOM1S
Nq+JzDm0IlhuJPVHDIjVl0GtoM/jsIyPSSvTrcjVpWnQRWWTOZL5Xbe3/kI8ob3SbsSY3PMUINBW
5+zQ9OSqMqsjmLubghWD7Wnfzf73VFQuRokALcurxyyUEvqAhbskBi+kL5NGL/imTRrhXTYFHr31
V6lXLmWpRluG3YDueb+YkiyCi0whejR+xt3yyWfgZk9mFAMtm9e6MBo+SYFuiuBOAHHm7YWIBNaa
4ieQ5Hu5Cr7IYfZUBKDMRml6ciZ8CyXDU7v0tfMhA8SieiIgYi0LSu1RTde2IjcPU13iHleX0mNW
Jc+RZF6bSSXLCx2OKHPwsWG7wfhI7AxhpeQl8QR5uA+7Bu2iKpuuX9XksMSm5kTSnG/EFtSuCzm7
WKJqQ4J4j9kpOtHMv3Z6SmkoRLqdK9ysKk9f2dxEcubFe5G6kiyrpqHhl0gyC/iPQY1fDKFZimWu
m9zv8saHGOj4xmC6uHWfm5neEG5saotZEb7AdsC1O8q7rdo3/tNQav4jHLlw3RExfk57ckj7tFTd
oBDcUlo8rsZ0WGK76DvqQN1Z7Vx7Fup3p6nIgobgpzlxxPGNWSyfda2QHruSNyAyAlDHOS3X1cyk
XBejF6w1L5Yh7KSBi4aylDlCEb7mQvjKTPUVNgGBrQrx4RNz6GQBNgODzoaocd9DeC9sox4LDl6T
yGmtQNwGQ3lrJHluN6WkbaeZIqSrY4u3VqWgH7l8vgUIgX1/bPGRtRHcofGUiQMP5Om+N0N100OK
t0E5ay9up2THkp6sc7JvH1JgPTsIecECv8GwfbhnHZ8co+lDl3bq0qi+Zge+pmwCUT+xGWqnqFSr
7yR0YHtq1rEdlOoFY7hyJRrSJSniF1qG+7jivNGQzRhPCeOXrCNcp215i4Juqh2F4pFBm4xhnRCR
hsdvIcbmnNfKJYEEx3hh4CmqChWqhU0tCc/+1a/iZ2Eu70jxQRwScw+SEj/Lt3uelw16C0m7CBRx
kOcZqiBCWdRTZ3Ho8clJD1IkFQTX5iWtMV8SQyXyhHNedrAQis1R26gyCe5xwaurIc9wBWEIDiAK
npWLvNxFfq4UI7qw3Z8A40LQlfJRGBG3Cj36K6XQtkVb3InQU7YYpj9VzXwPdza1J1G+91veEzgs
SIozs3Vp/Q9pnavrKIB4WWLQy2UirS0beO1SZDZXGO4GieWifyXVq3FjxA9AtdoqFepVpHLttdgd
AzM9zCXna0zWtZHLc9HzPrG/n6qZaxIHjh6GdOXNIM4YAbaDa8hwMgoNOVrZ4Q9VNK7C6ALhqtw7
MW089CYhcuBz+k9v61+BbNBW89RYAQPpDr71GD35872AW7cj0lOsUC02jl6FhN1JPOMqHS0Hzo0G
8zB6bmT1IgoasLQJTp9nuUrHx4BejDDXj0yF2QkKYlup0tLJwA2dopaYRAd9Ipc2oLIODZg/D4o2
xfDOzO3MYvEwqvoxl+pHiJ6ijVt9g+StMt1xyu+Muqzwj1Sb22R5kNDi1xDT5JUQZabLmnpPwweK
2ZhXv2cXEDkZ28jrxy5kpyj9b6oevmbaUHtFSlKcAby1evvduSInkO81r++Mq5/MASnzJGcnc/I8
9anoNgXBeE1Q9DZ6X2L8hhyt5KBs8nC696P4VW6IWp59UdpZPanuklA4A20GoY1a5BRheiBV9lBh
fE5NqJysZjgqqFtWc822ZKrxE06Tj3WXybvWZIJEEtF92ZAhWfa8iLKG67EykELg5Lpu1escxkSF
4kHIJ6eJ5/poIUBeR/DoGHbJEX5d5kkplUs/8N2JQXlnZflTJcRf4gpBQhDyLlASBq7R8WhVv1Js
BOWRo80M9FDPnqQgQME95+2dkpTGSm5jlJMCz1JmOxi75jGthmQ3SPFLKTEGr7pWdoZOmJxBl5Vd
ChFqG8gqeUimKaFeJlKxH+A+trN6GZTE2mhIzD0sE1ZBT0ba0JQ8W1+/QtHOCLQDAhsE3pemDV9n
aL7zgpxoydPIaTlTwP851qLnYOKvBnJ+iKvpXmj1U19U1SaWe2MbmQx+FZUH2gb1YzanFkNs7gRu
mb9bEDZc5BJebqVPvAeP+chLDZ3uamXWd18IX0TTGFeyPLN6RziAK9Ps3/pjfk6T6T5Iy0e/mWh0
ATyPSl71ttZACLN04Xd2mgbNbfQqiEK7rjLguzTLnpj37KZSR58eBi9CsNx6HAVgV4c0S7ks2MPY
PMKeJT8t4BwlbnM/+ZYnGNP9SDsHCtEXOFRkdJEJrVYuBXtdDIXrQOLjqlZrTkFLXtIxeJ3GYM0I
4yXpWGXKIuy2QpkW26lkJIcyhBzKgb0OCSZTYhWRrirOhEAxVeL75MGyYYW8LYNK0NbATRLiVyvi
a6sFnp00sAdG9NU0T9Fzrwi7TONztjLh2mks5fB/THvWlhuiszh3Me8+Is1kgWtsrD34JifTRIVY
V/ZQL3cw7AtUdgFtuywWQBOq5k/HupfUewkyFFpjFl1tKMPJVYvoWVPYeVshPZdwJVxRlJxa4dKt
mEmAIoz3yMrwCYARgQcDkJ6c+FdmLZc2QldrzTUpeBofxlwZyqZO5/IUtFJD/noY3hDDMu6WldLp
mvE+Qub3re4Z/sHGelzquyZChx8lQ76JZwl5PbUVSVMUNSVDNlcGZlobpHGRzMA6y0AjtwUKwRVE
wgPhvN+KaeG698VTVqB8o27etENL55kHLxF23/nIcpUkrP4iDPRVFVA5Kn5ebLVJr49iYeClX9Xy
KlStZiMorJDEXiJJLHk1mZ+mdqyydgt93Z8GeOM2HOiLGBNHF8jSITL4amCMYSpLAnVHoms/cH6T
iAVYqAOAz1HPZoBtF3NBbreoRM91xrKTZmy8Y6vhizDxN2HEFw68ssZOjfCuF+RuPdW8qIkK5iMv
+4uuBC9FmTwFA/q3fimxQwhiOKmjQmXJSlwcMyJAvGxwQ9+8IkShnNYJlhxnyQtqiC/wYOdnaL0g
a8okPAcim5laQvNslhxFtPWj97YYRkwWVjgj7bJQY2pHNi3Dosmh6LmHwthuh1FuNpavJKuoJx7O
0lJrDQ2RkE9VmvZBzv62LCzBwPOvyO1YZgVXZuyMYBflfhWRfhbJI5r+mp0ojkduYwLaLYZhu3nr
0f4PNKwf6q2WY/3bT+z/DmswtD462qKPdVR/Nqv7Lv/WhFFNu/rXP0Y/a1j/+HV/Naz6opbCTAdC
r4qeiI7xr4ZV+41gBVGRsc0w6Fgx+/mrYVV/o45VFAO0Bd6yvARC/9WwKr/p/BJUVgp2VKoly/9J
w0pb/K5hlS2iCeAbQ00kYIGOmj//wSG1KkwdgJjJjNbHiAcElUoA/oiuxc+06yVfcUTT2FXlMzMC
a53kRuGydetHXS7Lb6g8p1Vb5fOaHUw7TQJL7lsVnjPtPqo0qDYylns4HPKqTvJu3dUta3xYU/lk
wbTpRyXazsyiV5roq4DTQ3GAkovyh8nmZpYLWqEGnloz6+tBSr4pRj55WRNxlJnflpFNRGVYhm7R
qpULKSjdZgZtBMyIxh0gJtOAsC8LJaLysmRdmItwT01suhJOJMa0dKcBhUZDlWPNDBVNOODs8+mz
NCkXM88OUR2/ZHP0jNRZwXgwOxCjd6+GrNr4AK3NYv7apIsRAjqHzkoPgggRCap5tNFxmCAjs3hi
rIiMu4DxDghZAuDSpc6qjiEQomlA2eRVNv2dyoR2Z7TCvI205Dmc0L02YXEXGP1xLJcGL6Knjno6
ZwCGZeGPn41lJw0DzDDNkPMvazG+VpQ3XpRF4Y3Zzi2sfsyp9r7WTht96imPKUzeOluE1RROo2Fu
FomUXau+dBhL/dQlFU2uPp7L6klsORoT0Ke0p0VBlMJmOHAXlh8RtP7ELPQunwjUnNtyJeONxLae
Z+CLMZt3L3x/a29MSeydXGqP4cTaVmehwRhfhQEQ6tcupy3V2YrhVjxVVBRrUMlx16QkpczyKGp0
ztDZCiYcqx59tUO01sI7EdlmeDyyRa00iiH7Wt2TYZ3ErwsMkEzLOXbpk2UloWsFEsJmEabC0n9E
Mcncad6UT2Vs0R1J1KrVrEgHlE3FdjA19TQtr86oNEcLgrRtFX13GP2uOxh6oFbYzVPN2I2Rybcp
pdWzBE/iQqjdI9PgjRx1psvkYVtU0XOJepIerrgL9XY8lWP+1Pj1na8ySyQ/+K7hbOOK3VTMzlKD
XdM8jOG6qYVkBSvq2eiSlwmegauqKTRUWHW2oTTjLi8grqgLxmGFbGJZKOxCpjfYHxFIHnK9bZ68
yIVGDStdKE/gw2dFQlYlZVCSsNM1UxKdCpHWoJC11NHRjt93UUxR6hvdaPsJ+2Y8pWe51rbtKASu
EuR39cR3NlnhqzZJlx5RjD10Ka9dlL9qJcOqNETPosoodvDAyRlUqRPMSLq2JobXbGXDMY5CRnIg
KUJApZDG3FoIX+iYQ1VStlY7FBhNTMGBQLN23fuavmqD+ThovDOjxvMUI8qKFNsV7kUrHcoxGm8i
GYbn3OBiYCVEtZdag8LHQoiEooFIdIlmS0z4BZpS4YtgxjMCO9rPPKwemZiVTjfpizYdiKEqgvCl
LazvUAmqnS9Er76pbt4KXsmAWqZSOwV9pZ0NlkVFFhVPzzOVaGzgJCvgBnRm2rhywBHxZKLYoxni
TsKes8RjCqq1LcxEdHuVMPNQIwhBbMKXPhqOY5a8oo/u79OYmkeG6Q1XjHoKgUoAIz/MnCFu800X
yOB+KUGdilw/JmbwXMviN1PsIV0pVQSFaCkI/S5ZS8BWtpoAPSRqIWONRw1jaj0rbQ60UcBZx5aF
0q+ctGrXiTHjdxCzG0zn5q05+tVjR+e3MomVOWR9Xj+Xhd7ZfUS/5ffd8e290ZAxLB9bCPuBTwp3
c6xLknraihIvGfVJtBVM+jo1iuib1O6PZIb/x0sQRdIXz+CPS5C7sv7WptOf5UbzI0D+59/9s96Q
9N9UQzFFUdfe3CP/bVIqSdJvFmC6vvg6YiC4ePf+WW/wJypmf/wlUTKhdi2p5n/WG/pviow+fPHc
FS1VVkzlP6k33rl5CovYnH8pyjLv+aHMqMNB6ZmoGJ5S77A2x4lGdzPZ/5JL0kaoC0ctC8ybbjqU
DD/cpZ/Iuf85SPr7gO+cErNisW/CQMEjINlFxL2REdXY5hzdwyN4/vUx3hlm/n0QKrgfr0oMpCFk
ED95SXc7zKqr5sSrarobBOz447PPAL+P5H1NFPYMH6JlQ1b9z8KsJOT2P8wc/j76Utr9cE9TnfRF
whwET4yxB8zof30BtGq2pSajuDiLKkANBGWAPkcYs0OebT+57qU4/Hva8feRlzP64ciKJURWXgnQ
kVkmzWLT1pGn9RK+Z0wbxP48MCw1Et2tYZj5gGefHPaf7pB/H/ZdrZowFqk0syq8CaDmpjulN+1D
CMJ0j+Nx+MlBmBb99NLeCe8FKZTbZi58L+8Vt1QtCsVhM9U3zCzcroBjAOD0yeX8swT/9+W8nxWR
aiFa1TCO3qCbG2Q1oI+AQDjoakF0TmEAMPjfsAzTi1w1BbJKVq8+OfQHD/B9bLiOhU04S0PrqVDq
evGMi9hGq4MtXotAEoyjG+6ouodH74a69Mmt/afDwt/Xu9g9/PDWmNaI87xBelgiizBuiazHgk3o
1Y3FJ6OO/safZTsa1D96VtrInzsjf+S9/jZj/uF44AqTWbWm6ZWP5V30uwChZHSY7/gP9dFHEvvp
e/nR3Xy31uDvFJtKolSeJSCgVq6ZBMIzWW+vD0E4bqA4FewoKVa+iJ8ucNLb2vmTr1B+t/poAxXT
4Nfwf6HDOdG99Jgfi/AY3kWVuQ7PuSfvhg5TPZJq3P67Tz61nZ7yY99sR5ze7O9+vJdCzPV28JlO
uGA29zHElW/9gURugqDNQDlW34pTcZt2K8VNVtVG047CisZkXfPjSxx77dEspYe0YlD5AApofzft
Snbj0TWbbavsGtXBaM6Ovra3/W1jHqFROsXBhGazabx4NW01T9j7kzeuRzK1FX89bepdscLDTXUn
L99CV/Sb7+GxPjVb0tbbbX2ybnV+Y0oW1njNboV1d1OdKwODgovqP8cPyiHYmP2m2gb7Yhsjrl/N
q7h6SS94i4q12z+ri6HqSdgNkTtu6g3q/XjfbZv/5soov1uTpSGzglSYEMBboF3twlximNT6sPj7
+GwsjaevYFcl2yb/DP79ybf15oz7s5dB/ufHJSAUQKcpyh7qFLvEwcrA6LaGseDLTyF01aL3GSE+
RRLBEiwrfVues0jeTEzS4BN/chZvsT8/O4v3K7Q+snjKve+ZKmKugqGnRZltugO0qga1DLILxALp
QzqIex8f11WhBbs51Mh9b1xN9ZHflxLsLsyaxx6lhSqTYQViuUxNp0GgEO4tr4qq2zhy6wBuEJVx
v0MBF60p0ldVVLvsiZ1byemNIOCIOwgA9DIdQzZ0DeAswo0G19vaRNIbPBhTxMs2fYkDyYPYgsBe
QSrUd9NXGEg3zYjwdxEkpIF6HiXtOMGBhrlerRXsNbDHdCewTcPITmGfQ5HPXPruOxwMt4HU4Mgl
ZQgyk2qNl0NHA6OdcDtEUQEhqXwOzCep/STf9aMyRH63Z8WqQg5dVfqeH23j6tGygmdTEN0x6s5G
yR2cV61e3k4mMVATVpCYTdIB/Hon+WBNfx9P3oWB2GsJdAbJr55DRXJzU3EjhRLARwwRGPuCV7Gt
lc/W9A/2zPc55WptjpEuZr5X5RsuTVu4Y7zky64JQ/o27KGBRbchUbFzHEAFNj65zo8K2Pee2DMI
VjYGgu8huzvnSWeTQoeeSXFDpjtWXO7Ved9ryGdvf31jP3qo0ruKWVWyvlG0Ot4hprasXdrUXyD1
b5eHunhwwGXr6/SMd+K50OX9HOws79dH/qACelthftg2J/wek6bU411vWnsEU0xG+31j4WeoT/uS
/72UQb8+1Id39d0WVogDkaxpJHvFJJ5DX9yZ2nWZOndB8wVCJZUR+vZ2BtpIPyt9lgXxJ0vU2/3+
4fLGualzyECS1/vtXohm2x9uTfhvWZhAZ5b2EauhPxk3bwgAp5JMxmeLtGx+dPDl5z8cXG0mXUkj
Sj58VJPB2vowNEw2h7hoM1saLZ+hPfAiWdagNe0hD5N9llo3OFLjAXSCqrqf08FLK/9rqRQHBWNN
DFEVC8MWJXaEFrLO2mzWibKr8HkuMMhlKdok9Vrg6UlrQhqw1uztSd5OtCQylYEpsMrC62bRCnmy
PlJtUs1z5MJs3E44M/q6Veb9UD6rDLIoEsNNTzio5eXmFjbFaGznemuMaxGnOqBXbCg2OgUdauvJ
30/JoyKfhmzvq4+aetvJV2t8KNXXVr3P8jup3yTKpjde+xa9vNc3nohCV9rg3SpmG2lcTroJ1zVO
dv1W6Ldh4AUa8mJGhGsgMjwx7dIH3BNK+dCbE41IH4847grbWFFukrq7wohEmRlzWTMD4mRvlZWH
3GOrT9UKRMVRon6N+7PXI0Lqq9M4Jd4cK3d63W66yRPF+aSaDzhX9QWY1jRt8ZN3lslvW6r7ONXW
ITZ/oTm+SAHzWHO6s1LGMY1ivgq5dDs15he1PUkFTKZUv6IyQTOdfYfOuDei8VaCAQwK5E2NvgrT
2g0IQQ2h80uWsMKN8fsgmGuLKidrareM82+zuHgBReElMgFo54k1R/2SYb04Vzhlx9wMjJ+Y/pji
gfiGa1wZ3kRSbPo7+i8bZ1K7qQAgX6Ngi29lii1pPxFIrAzHkOxPrGM2YqHNqzTHtGfQt1VAUwdr
YsSPC7nSblBkD8fjFb5j5wnrABOAqS8HJvOLp8YO8eLeLM2LFNbbvB1XKDRdq0KZGjpzwHYTylu8
7+/SMb+J+96FQk95InrYLOFwscEvfbk1N/SU1zZ5UJIJNBTmH8N+xgTLWCIbvpc587xcXCOd9Qy1
89KyOeqpuJriGIcEAy1JZP6uyiMWPcdKHRygKoT8CSRjg6leP21lMdoNASzkUT2C/N0NgfFsEiA6
Jy1mIPIWId960rQD2h19OlcJ0s1Ku/TYdmPeb+ez7g1it9HAK5RM2gp+gY8L8L1hbvXwDKsZbZa2
N7FWibsEk6ivOF3y/Y6XMFADm3LbjyENqUn0jbEoIk4QASS5ivjIymonhuHk0RmK82f75EcLzbtC
TILmD/7XdV41eXMzklXSMx6HqBPieLy0m68Z8WKtT0mlzzvkRb9e0N+SUH62ur4rRQxYf6rRKL1n
kmIGfesYtHzgWb8uYvGkwMTP0MVjt2F35amBfF1kd/CpyTJe7H7vqolXC6UhRkVumeqOWCL6bjvX
yBkAZJVDFHTcUUFKCFHwUE/xFE+MBDLQtcm/iiLVzks0yIgBsCWXVPZIfHVNYYMAyiGK1oUHsupk
RHzWJegZy98mBsIrVOfGNRtm59e34B2F+d9trriUSj+s8XPYz7DegsRTCA+Q872f7lL5motf2WEg
9RNCPHbM9sl0CfBfns4NxCTSnFwRHFkkK2n0xNwZMY4m15TNL3ItWTlQuZ2ySl9dwiT4ZPN9SyL/
ybMSlwLghxMFIQxnvPlrL5sUL2QTNgREtMGwgXzUqreidSK40jGYhycyigfpwPjLS/L2IPvtGtK0
U0c5z/EcyUe48gMvmbxPxWpXldzmsHbSxOk67IjSR6XldXtmiIgjlL9pUCgnleGOse40uAsHSe7q
fo4srHAWit+sQRyFnZ8LqwZ/G0aRMDWxBCuuWYCT6exkSsPg/3uavS4tAMJ0B+PUVTMmToK/tDRh
DqcieatFvM0ZSbTfhOFJCgZnkA+lxlhdmC6tMqHhF6GVXhLizEMPS2oV4pw+J8BnvIXC6MDnPxQP
Y9muC9lcm7CPorhyqgFXgLhZ5/z6WtZszHVRZ+iO1X7NW9HOjCsO9bY6Phssut38WVqjtqAkP3ta
y89/eFqEeARK0kj0zbgMSZsCB/VNKuvnCZMi1LFMID2tvevi+wAxXzV+rcKLlvXOQo6Z9G41d6aT
ts0Vm421me5jxgtJBC/5rclC8jLdaRW8eghbAU5HCg5hXbLMnDDdtvxNnNQ32HkfYgwpWPrsTJe9
TPPh0PUu800XDbXzFk2BzUSO0VrVz1tsMZyYXNI5zXaJZWzRwLlxxr5KGstcFas4wkkuD9DTGAhe
P8vtNT7oEMT3dbOPab3JqM3T0q8+dke4iR3ZvPci7uRq0G6ZXp2qyLrInfpSCtG1EzehIRIKYlyT
ID0pOG/3enWRak/lNY8n4WbWCyakyZcmVB/krPH0oF3BH4NcXDgQRRwtX5roPqAn+ao39WEIxr0p
FFtFVm0x/Ua8hGOxl85BAh9Q2JgxzhG8jVMu3AhpdVMOuhdg8RZWtVN13VaanlRIkEg77H7EOrod
j6XReVNUos/0N1kGq43/rkSdoai+EcPOje+rIV7pS8dc3Plxaff1QmCziTRYoWfcJOh3xtqk8/9s
8XhrQ372Or7DvAo8R6AFxuEOeblrWsQbls0FLytAy34/tTejwI9Tc4Nc2K0a6wvWoTB/RzuV2nM1
WbhVfAY6KMshf3Yq75qIecLWGwhA8MwYxhGE3b043TRTIQFnMu9L5u4ZS4VDagxXym9Pme9aL0jM
PWxp1l9mvFV7qW0DR6OZHFpnmh6m9MsMJSzUgRWG7BlTfQ9Yfydb9iIZ8jSzvZ2LIt4pEPFkazto
Xpt8Ekf5Ud8nvkOQjFLVjHZIda+CEOFP4aMColVijCwhQnL7WN/nbXDPDHJfjHtdEfCmhUf2673r
w4O/60+QaEP1rXvGNADCmJjCgDf3RWl9y9RuH1YylLh+j3IRuX97tuJ0X/NYSf/57PgfIPziu7Il
zeGeyDVcxzgzburS3ysYZTHXPPsxGH8BWrlgV4OGUC2+//U1f4BgiO8qljrBCgh1loa9p4WrouKa
5nnp6xfkJKU0GUJ8srX/3tOVrXfFgRiJLfGCluLhsvBFZ23GLX1dai84p+0185pFpVtg4a6G9VnQ
pj1e+nuNPujXl/rzzl623m34fZVLkD1kzPSh5w+4Xc0Y7elw/bjMJvE3cvUp9r58e//1m5Tf67fk
fp7CuaVPrKYbaSDRxsy+iFzjcmeFTtjUr02FE6sUs1U2igs5kX2A0jT+LKj0A/Rffqt6ftgvc1Ii
W4J2TC9ht8xk1UWf7UgJWDn3EwopTuMSBgCmA79wnXBav77HHx733cKYpkj7BnUyvcVZMjEel2+3
8u9x4ll073uJW6/ngjuWybkqPr3fHz3ad2ugFWGetvhKemOHzz04YJPfL8N/JDWyLWiGrUuwLig5
LcKFgl1uqpcxeMQH4QlDqnMAHq3UcK38z4ZbP/+qIJn9s1pJiejqNBi2XpnK30hzWDW43EWitkl8
fLQzcQ+dZy/52mf9zs8XDsTf/zxepWRMkfvS8gY5fjYZPWZ6vauGt/XKVMIVzkRuUTxENMP/zef8
bqlqtCAg2pc3XOPLiVSip5CYKsOjH5gkfzTn4X+Td2bLcWPbdv0iKNBvIMLhh8xEtkz2/QuClCj0
wEbfPN3f8O/5SzwgqiSSVaqy7g07jn3Oy1GJYjKJBPZee605xxxpFsv7Umzw3v6n1ioSO97/liSm
WUOP74mKvTsEk3WImZa1PMHzsujk4qAyrNTYdf/hd/zFVXU+rFathSS4SkxlF9D6mxeMgud0mAx2
7/GgV+rCN/GA1NrKsvzXn/lbMo/r/78SaHGyIvPkGv5a5fFdaHoVRklBEC1C0x9//LMx8sfr/VSa
ujoCDk0XJoe3ufL9Q2mKBhWWP6QegYHynTXS+ITVFvEn6hDrT0pTah4Vx4NpE8RokRrwR9DA+esS
/5oY/NdT2I89z9kaaZomr0dC6gwLMz4cYGCiETeRR9MNFvU7c9T3VZhfxJXGOS7NMEgYB8Jn1rzO
ASm8AE9TvKCXuvKd4rY1rKM268niml6fciSx7NKfunXQyGWf97gzotukIOUdczrUAj/eomYdEF3O
KsoioOk3Xo1VcuH2+S0z7R2M9UensA4o569HxG+cZxRk1ZOxIn8H9X1RvHQJFswYdvbCatxrcjGu
MqX0IlvZdgESz4JsLMSV9lfW87O2MU4GyEeOJq4LoVyjBj4j2QV9VLQFpLttHWVbDdlDxiE4LzgO
DEYBTFPHwJIlxUuFd2shW4RWTc+kyMwxVVgRBA6V2WxP/NayK8bHIqeJFA7Jg0Ixu6jiTK6QWj3T
C7kiPwDPg2aRocFe2s+xjoFR3Dq9GvK6ztm8w9aWhhtPby6VmgYpyZp9Jm5rbQiWIX5Cjxbd2jT9
LYANWphVbSx6s78KEvrjyqTv3dH/qvdMgudcJ6VL/YXrcm0Hmoj0BNsSoLnKCdniPZO3Re+65qBM
HtEGdMoFTlOgbSX0sbG85XvpdDtiO9oQ3kfQEamDbMxq+GvHFKcoWQGvRJyXnLgsl5lTvgDfDRcu
gKNlB55zIUzsRiQDMc2u+CSmuryNg+muN3xvVJUzmoKHNOaMmk/lpdKrn60CaZ0zmOVC0zWQPXV1
CcD8WnXbU4VpQz++0NM9j4LoIdcSKC11/hIArqAxtEYjOi58J3uZsipYQdUAB4EQl7lPjIsghZUr
69jdDvF458YGvIjh0WoDIpzFaSoUd2EZytc2rDdwg6H+0+6qx1oiG1Qizxrdrank/kKCBaAKRAEd
l5e4sLZap951aXmbaJw0RHGbqs2FP7XHUc8vtcLBDlNkt+QxXpGfE2AJnK6iFLxSUBirKWrSZTrG
/mIygObbIc3WTrfuO6cid88HEEtb0wrNE1enAenXuVyVcfWSaHzClX4grfSicwGuw3sXwEvQY+zb
snrpnGRLmpLnxNlRi+aPwHcuBnNOlOwqT9S+pzidtYjpm3ei3NildgIUEXpd658ZnMmWPGMPSkx0
GgkFgzV+1bV60+nKVkWvrUod6mP84Ev1sUdw7tClafv0Ahk4DqQes5bSutegMz/DEKR9bu1kk317
az0Fc64qX5MQXg65OVLh4pi9dmK64fOoWteaoR3GLiPbsjf3qZpsgYJc1slwpZbKlqji7ehwVyhm
+AxF8lLVh0e4hV87zuV9iX1C1w/xOD3Ghb2DbvrY59nLIPVDb3Hqe7PIf18s32Y9f5BwfV8b8a1j
GWeHgN38fmNHexeRJjxMN/msE/VLeR9r6NadnGgrGXzuB1ovwl5PAFgD6N5x1q1o06//4V28b5m8
vgtM8JaL+YBGtvhQRGWokcqyqlTeRSY9I8B7KRNrW3YK45L0xE2Lq1gSPoKfS47+vqjQYAcRlpbs
dTj3W5v/Lw0kb/0j/08l0AvVQUXJrvzr/f/4lD6NT7hLqij9n//xP+pk/q9NNT59eaIW2D49F9nT
H5aT+q0G9Mdr/6wF2NQtnX37G0iD6vSPWsD6REYC9gaG39hBBOeTP1wns7VEBZ7gfkcr8Pn/dJ0Y
tsorkvbqWo7rmL9TC7w/FAiXwxhlCNWQDbsHz8mHMnZ0kyrVc7W6sX00RUCJMtNeYR5dFSpoc4wZ
SSY3cTH+kz7iQ1vj9QcDZrd5zsjrdv4ke3M1vWwao7nBo+dVEKob07yBcusps7VWBTij9Hgtxqk7
IjXs8FvgjSD4t2LcYEHDtjZ9nqxqs96bg72eWQbxNHohnblc7y7jSvVSSKRk8u1wtp33xbOWWRuQ
EEsgQhfka1wX8jlkQGuX2QmEfq/O7Gvg7keXsBqQY5OXDAXScpo907AxYvtBNJgSLdO9hvok8DyS
Suj38XNoyg2AYaLomLOa0ZMRWO2uq5zrIKMZXckH2kM3pkkbp2yACUVfQjYayOMXdjVcdnbLPIuz
0jKunNM+FTCTxsv5JUF2wAvkrdRKv0sq5wyMvb/IdT9cA9Gg8QsZjLheJanX86FjmBmnHKwbABse
jfMTMik+jxBud3mfb3Ml/gKmOV4jwTc3opf3rg+a25geh5F6ALh1yNSYmNGp83QbZdzsmTUx8AuD
dL7GxItS0sLMqwTJFGYZRvZwbBkKpvVecqbOzexEc3AqMdwxo9FLYRq/efT+YlV23zcUv90uUEwQ
UltUHvafDrFlXQIS0pTqBlPPSh2sQwid3y1HdEYWuDuQx4bdn+nkHXd2cAjd1DOrfJmk4jRi40Um
fyUbsS7Hgf04qu+DdLhNgW40hdyEgNUZo6ziyfdCrVtZkbnFVHKBlWZDCutu5ES7yAr0enZ5XvjD
bQZjPwz52GP7BFnIPTltnDZ9lBLDoczzpdIjyJ8/HZgiHr3JFZYYVHlaC4d0vsEdw4sCB8Rm2C3T
lHN4iOYSxIJAo5yk1gxY7Zadkj32M+mjJVBudj60o3wgTXc/dQl0L2sLBu3CtbPzTBcncTqcBcZw
Jsvyyg18oFQKkCzzhjScreHqN10VrElzXo5+dg70zBtCYjH0ao0H9NgFn5GJk4ySnQfEA3ASWKZY
LkuNO0Rr1kaa7UhT33ODngBZ3v/956p966H+7Eq9frCa4bL40YM38NO93267pKqyvLfrm0p1r6Xt
XsfQgOhWQxTE067iduo1/CWD5ckmBiPGHK4qLv1uU5hgDK3hLB5hFpbxSYQjXC2CtYwLDK76UcI2
7XN5bvvKtTm2qygVJ3JCdWDY4GmZLSnacKhKwj1nuAPermzIYUJ2S4LJvVo2dz4rYe1DXTXMTc7z
FovxECV4j+1i46eQPEkGNKr42cef388IWZWsxjLvbysnXsnW4B2hxIgyz67bVdI0a0rsDbyrtU6l
D/Zh3bUdlTnwj2G+9NhrYa+PVnuUbrccSDYEwuEJVqGiAS7LjD0wurPMYMTAJC0TA6f+icNCvY61
/pgBlQVXMS0bDV5DhdawJeqhcE/D8ta0uzO/l9si+ULYGdY3zg2DWKjO54pMT0PHp1VV+7aWW8bA
5/FsYOM4tZMGKz+ht3//iX+QyH7/wBHvaWw3lFf6h6YctVNmW5Gsb7jW0A5ZUgJrE4wz9znflvQo
3d6CsxZcYDFC5uJ6Siw3pDaulIHLyM2B/OAB65bnmpFchFjUJY5Eiux1ZZIcaZvwLJJTJ2tXQ9He
1Q7aW8O4Kf3o8/yU6Dy3HBrXFSlL/uju7MI5rVz3H4pICok3rdbX39HghI/3A5+GzRb9bkBIBFEp
7GRqbsJYECfKz+z1FsIXPOEByPLfX9FvKrCPjxBh8hYmVVBMeFXf/7ROqQxFEt91YxbNHo/ZWizE
yuA8LoJDU1o3EHCova2TCnMHGeqAVXGHAfEOOTzkr+XiLxXes1n33a9Oa2H+hR0Nf4tKe+NDn8qw
mPsafdff9ByEprjcKSDVyFqF/ZHbiINszJ9UGam5qQSxJFJu+8bCMGatM54nNWkhwNuncWOcNvjM
Wa/3YStOCoxiA1A8mKGHkhVV7/Jd4bZHvSvOLd09j6zqzpyCA8Yw1Bv6TaZ0l3bDr5nD+c3a+NTA
5V+lxkkFhJwMrC9ZVm465mHO2B7V1FrB2H2p2bV1ezirY34IJVDm5Fc4GCHGBCMYbVFCFvTHW41/
syh9+UCazwUMuYrsQdZ5XbmuVfsE0uRBpjjV//5Dnu+Yt58xbRqd8HIcyurcHfooQZSaj/k35LLa
irGlqb0xUv/1o/s3r/SxUauMP/+21D9/UtJI+RxGT2ib27e1/M/vfi3mhfuJQnmul1m+5qr1RzHP
V/hJjo53DPo/VTmf4Pdi3jA+zQZx4QrDNviWecn7Xswb+ieKfDhoQiPkUVi/F9Kp2e9vk1ehC7k0
H8t4Vx9lLCnztkVBIJVvs4PkCrzFEWz0oxtQOg66S/mq9Aihi4hpC/Nizx8jKKR6qstd0WKFTBwn
ehJdVewrdQhuLZPsFXBc93FfPw5tWZ/KXigHjMXkkHQDUdQVxJWEx9QKs5GmhpTLyVFA/YCg36SJ
uw/J0L0MjUHRVoXLNlvUzhn5ff1J6jbJrZUk5j27vwnKA6U4MQ0Flvd8Zk2hkHAmpCW1L30KXoXh
nGFdadaTnmbVstOARIVR7XM8J1pbxyWs1XV85PkpjjkRhttC+ohGqrFkwJHzLkf+9dailv5sRbl/
FdLrRPQDEuakH237MVBtfR8kk/BkKUrOPhPRC/UIDI5svmCVIxRlhfCLFyM28TLAq9jCAa84eueE
wNHNWVeTHVz7HORvBXhMjNfk9OhJUu0VV9O2eRAZFyWpy15t69M6TZN2H2q5WAEkngnHKn9M/ABV
PPfX0ha5i/LRmXqCSUrEoTmBzrbpBqd9kCPqgHq78y2feM5etp9rljYH7bslwDk5GOt0tSIxjotJ
Oj3CBIsIbPJd8m/U1TQ+djKXx1Gx83PMMjks3xnAkiYYPUI7aTdGVeRHs7H1rYzV+NRmBH3XRp1c
kkIiLu04dM/oBikneVB0N2NB0llVYFgJkUzgisrSs0kWyak7AI1mLy7IkNaRFEk4pIus8X1wjw4c
5SIMyefBENvEnTG3fJsVRT9AD8YcC9OZNE9VywlGSBhjX1Urtca91yydwWBp9yuvdp3xtu+M+DnA
c320ou6CPokCbxinLXErzpmo2N/qGHWG3/BxGTrjXH+sX6zMT05b81s4ut5vv63S/weW0L+ep8w/
6F8MyCEYjLPtvNmt/sSPvI6yolJOXurm5e3a+eM7v/dBdPEJ5COPgGM5jmPPLa3vfRDd/KSamsUt
/G1WMq+P35dOxcHzSpkI41sXqkWIMQvu97VTcWenrGWo2LC+r7m/0wnh9d7tscCpGcsavKIOz4M3
aX8YI8a9LS0TeN9BVU3YWMDx3PUYACwcFGARsaTLHkkwNjJ2EiIBzGo3FVV4R9i2QVXd1u46LxwV
HJMfwo1E4OUmuv+1I4weja0dxp5GGhCc5JBshSXdhPC8iSt/H9m0+rjHdbBibj4dYaa2gLaJZzkv
hEC8lQv7sx372WmrtER7kj/q0btM1zoBX7Dk20VqmtUF8bLDUgW6X/Ut9ACrhfKUu0bxZPW8C78g
yH7ZSxemQGkUROxia+dvEOzwOKE6nM76cbK/EMrpvHx7L7UvEh9ZsgUxB2+AXKahOl3AB5fLYeii
i0KUyjU0enXH6TbhVZ3WMD2WbvTgVRYUiJWj6SgaUZxMxAwB4Ks6+Fitxi8H25tfBMPRvSGhb6hU
4ageFJWAYU760zwvOMZdXCtLM06gOw/lUpkEGOocg8LllFT2SVA32XWTgTsmvcd/0AZtgKwERow4
WXvKrXO2o+nomDCw3FhDT2QGJjxyK28JhQ9w3Qd8iM5IvIkti2EfRy0i5S7PyztNL3xMULp/3Qwi
w0WMUmQ7ooRhatHRRPHVMrm0up5EYTAL5q3fZeF5n7AzLUAvtkQPm0N9J8lQeYylKrbEjIbn4dDV
15rmK3cdzOStmGp3l3RBTgCRY+xUN4M4QoLhUmccIkm4frRQpHyJSBLVadkb9dlgo8jXTfdBxap5
OhCHxQmZ2F6RwwIhiITEh9LJzk0VtKWTzBoatdcfTFVLzoeh9R/6NjFawujgnAT0bVYQXQEa+d9k
1N0a31d4OkSxc5zyrrgfgka9L8NwvImCzD5XuxCgocM/MRMzue3IUFq0Pok6jphHC8yZvKLXFA6j
mU7d4TgbMx2rXRlP3ZKdJvFAknc31O9nUSxr0ga73IuKwXgKZxpVGvrk1uCwmbZ1zfOQuzZ0Mxjf
zZIgDPkAs46GIE4+0PVacJ4lbfBImdFvvpHA9IZnE80ijpGpSo50RZKjAbXkglhH2GlzXrc2NdHG
DBGNNpZBZ8NurUMAZHFTZxghUzdE7BuDju9TyGId8QhXtl+QDKi3GGFaUZ2HRD94WQTIbwbtuTPI
ASLseDT0Mfs6E8BO7WYMjz4nwi++HQF4SUBb1XGsbqMkSo7pSATnYjTM23SMRES6tT0H2JATuAzS
quMUG1RtuSK+s8BaUSOKnAmAmt/hekt6dLtpVwfGovDnrGVH9491UAv4MCYHJg3fQMR0aa8MmgP/
r02ufN8kU86yxnmUOSTXaqgX98EIfCtsQ/2iyfr6UNmYMEYjDygSEnlTVH6MY8Hvm31bTe1ORgJA
t6HWbK1Re9sF6Rwe0aDiqCtzgiSpl+ftlLYnUkz5ZZl0SFrgxm0D1pldBshwPUgsMZZa2k8WyJa9
HQb+jTFKDYa1maxymX3fe3958vzmsf15RPq2fLNVuZT7hNW7zsfGApy6WsvB6R5MLUhvCzMAAUIj
F1a+0wL3azT/YAetvSS6CtxMrnX3El3WRoxNe2/FUQ8rpek2JPXqd9jbqXVV2BqKrV8R9Bbfk3KT
HAz6D+s4l9NusErk5ELSH3Kzwv0HlYdpz1Omn7+MY9OQ50TP5IeRgclBei7030imCKLnkG5IeWgZ
7N45ucmqGYEW+TpMU/sYztewqsshW9jfru58ncf5iufztQ/nT0FWtb2NODLAYlTySz2FnmMOiNmS
IVbPB7alY0emBWfsUoPoH1gRSLP5Y9fJkdkRtd3szbFLUtDn3CBkKwT7er5p2vn2IXZCvwjnWwqT
fnFfzrcZ8w/uODrTxaGdb8Ng5IZkASNRSWv6IxYnuP/zjSujUDmOqs/BuUEdFTUzv55sbHgyifnF
LXUWZl2yIKJsXeWDpq4su2iXZTYe7alRCcUCroNAva/9XVznOKAJEoEhwxMdxNGuVcWZS+86P+Ss
+4zLV7mdHkL1MYkO8fSkWJj62Vck8R2XsXFfoUtt5FdAm8rwGLCb2o2xhBq1zI5ZeJlXT/lwUxoE
ymQ7vTiLh2fQzAsDdTITaGnSYLjXYEm0rrYKmkN053Z0z2jzsKkSjyFP8jjyULA/MaSoAkIgAHA2
4truK6+JzlDX46Bk72y7Zzxvkb8ETrlLsnWYrnL9IER9GTxLmJS0KzFw9SsnW3fTg5LekexiqudJ
Ttg55s6MCJPPjr4dnwW3TB+dte7aGY+jluJHyhZpW5C3Fq0NrnFquB7zZSe8A3SNhpXAtLRfWgjy
nByeHYeBXWSS0FOq+k2ed6dZN8yZ5vuuNA6sXd7sj5lPIXauccC5tMhuCIEhoSHGcFUJ18SVqTQ6
9hpdWTV9r26lEzZ3hk2MUt5yTQyHPK8uQ0CioMCmONEoB3I6Y5ZOBjM4yXEyTwlMWTeJixNjHPEA
5sO9a3UnbTqtamotgsphC3KjO5F5dHHTxVa2tkjDbMwHwjzmFF3j69T392quf05HdUXVQ4CSG4Ho
uc4G6bVVfgMgejuU9aFHO5U1xZ6zlOVgY7vX2u2QF6epSQx4HalnhopriOXmqjQJRdGJx8uuAGNP
+cE0n6cWW/vY76FkwzOIlxpcgxZfOU5flwHRUI0n1tTneNz1ECM4Cd7elEXkRvoMAKwSw56TRYi3
YsNrzLA+VR3/vCKu2nfGU7UYNjFH1HhynxPgbn2O7qIFINwT9bDE7ax7QS6uUnIrHAz32X4QT3XB
x2IuR+fZENe47HXGd45xUvTrLv5cGHS90bwIuMZj3Ht5fNT1BaRWGoGhNxK1VWcksxGig+ogEfOB
Dm2qhnZukyp3k6QwK8dVQ9ZZH1/MSRruWpXRTq8eUAr5EFFz885qyEknbUOJT2v1IVBRmzgUs9lB
+FcW8U4DoxpCG7N6zzFt0QCRZUfuOnAz1aJE8i0xCgVocoNDZDyE43kFLuYu1J1lgBSapIq1Gu0C
lfpjtpa0PCU8KTGN4+Zucr3BJuyV/LdGO3OIE2hJLxfVFxHA1jgaN6N2Dq9pUT2ROb+04i8AU6YX
pglLrVw2g1zm3UlNnKR+nupwqctTnkCrbraFCzL9oEdnHcRJo7+q2hx/qLbV40snS04MwrnboV/G
BmABZNkzH7fqj0lIBKG1ohAxsTlZaovFsVobPUZo+i7DzmiKRSeg4Onr0dXWFdXnVNYeQXwyPTWt
bKO2X5up4IsAIMhMZPo5IXwpetAZOOmAA/F+a89pLkj0WhHedhJAvIjiFjf83glOKdRRWqbPYXBt
VecuNJhYu68qiFQ0HJTsq0xJO0mpe+OdnuZe07Xgr5NboyLOjPhIORCMHV602DMjbERfArsB/Xtg
NKDU9DPcUxOOQXqdY1fL5LYiuVnzNfoP8k5lBIXgqokYeVGS4xbtCc4zxIkYHqDhLOCN7UbV2dI/
9rRg20f9wuy/mokGo2Et1V2Tl54ePpUx0DuSCizvzdH0/HULfafv+DCA+La1cs4zhe44AnooFKV3
WyviKxkYWpEehsLnRoqrPl2ZjsONFLklqqSoyEfJqLXJzypzzOCjCLV7hGfgUs8MnDyM7NioyrjH
EEZxUfgpKNte4+IR2+ZulG9FwTjXBwDEpx1M7XStkul+ULOR525SHIRRWnFGtGW1bejt7MNe7VdG
K5j2VjHcjS5meXPT7iBhea2SIL5gjb6VWcQ9MlfFIW6hvllHAlN4y+g8HPejeinTQ1RHO3LcOIKQ
e2YkL6J4LqRXGF7SlTdFMq0KQaepZZPYI1abPc0qz5W/9YHQLYa62xrZuO70cEtAGmKiqdlkpBiD
s2un/lRNqmw9yWvhjouAeaN6JCztaGOLQcFn3MfVhdI7uyysFqYkJQUAgeYcm+wyGLMDh9sXUrxc
4zbVA6RPzOgs2XoJp0QX3wZ5aAzby0PSi1M8ByQHdGhZCZ8ldsCeDGWrpNPOdhl+d/lNw6cjQNJ5
zbh3fMa09ZcpYjtWzkfzKQubXWH5F7m44cQTLm3N02nmkaWKW6ciSNYl0bY5TI640lDWpRPk4rAm
L+q6KJMFmYePYSEPBqbg8qs93YqxXpLXuFQFJb/rqP8wJ/ogNuJeRIdIV8OgA4xK9E/yi0m1qrSy
yu4Qi57SYVJBO6cMatpHaqHpmGhJuZnyIfL6OpDs+AxqScZR14GkAPz93tVfd6XeNqV+rfJ59682
L8XpU/ZS/7d3Ha3//v4//zWIs6+V9t9KgVdMRgtEP9dPyUtNHMPT2zbXj+//3uYytE8OH6hL/Inu
uDSOf7S55q8g99FVBjkfJgTiE8NvASUO4dksBcJL8MeEgC8ZHAYYD6g0u3jB32lyfbjhBLMBy5wb
XY4qECSBmXu/+KEJngpSP4uLIPsamzcDKpYqqVcIlAikzb2iCuDNMzkkej1kbSel9Z9u+Q8Dwj+9
gw9dNg77ieFWvAMoKTx/YE3psBeMzPvjuLOQmDhQPNvHzG6WMw3HVb78/n3+vydo+688De/u+3+N
G/37LIuT5K9Fb4cnNp0oeXt///y27yMw55NwBKuW/qpsn8/Zr31c4XwyUZObNGpByVrmnO3zxwhM
5wa3DeGig9Pdb6jkHzf4/LwQjoK2XajcmFihfkPb/gsElypmbuLbE7MvWEKLevQ3QdofyeptFipx
JMuwS58BD28wSW46GEZl1y6jSOwiwGCtne2L5Ipc4AAj+0Uf4ECMO7vyALE/BTquRZHqERydJEEW
rUE4TeuF3mf6YUhpYPIHz6jz+8TW16570XQw4UPnRGjVJqE3OpHfqiUTbun0fCKuHKk1McgiOetJ
XvDCPlw6oMcN51K3wi8DruuFJVr+rr5J4vwzkR67wNUIJQtjOF2Wfmpr9QkNY5qYTjXbd2NK2bBc
B4aAc0C2M5FG6ioObJpCPFWaOzoUeKnnNrOKLKhflEpeumnPPMRZODLBwi+jQ983d10wnfkjpInw
i6C1peSqzvhFXM2QqCa+98k1rDO2Iee+D2lHiiG6i7Sz0rCkZ7Yd/R38kGpxU5n6Fyvm/IPS50JT
J2/kXExGanydZI5+rKxE3aM4PqOljps8SIulm3OAdsbmUYs6dRc1heaNen+bSet0Eka/J19K3ouR
li4BBt2myarqsYujZacPlEVNVQkPeH4t8aXbiIECmw7v4Ohe7FfhRhelqdH7q53zqdfK09Yu+Yda
fZ0lPaLBmMgLNLYkMuEwGP1IMljSoxu7mOKtVqgnKWq8VdGNHc5e/1Xd++88Jvq+StDG+vXicvWU
B3+xsvA9P4brpmphjSE4zFDnALE3KwsqaMyYDkpvk//nK3+sLPBSsWnyP4ZAxhxS93Pr1D6hksWa
wzbMOsHI/rdWlnnnftOT+2O4Dif+/crS+4HJbhT5G00f7ruo1ThuNTQUKx+gT0Dbg/TAzLPsKN9H
EwdMqQ5EEOVU6m0QQXNxCWaVwWx7Bg23Kse4XClZkZFrlT8yWtMWHVka+9KR2VMV+N0uUvxsTchx
4w0stjTeaeQNwAKWkFgGY9HUdJ7ixOJejT6XqajWaaDLU2bKUE0St3mK3J7etIoYE/lMtJYldv+F
qOz+eewbdd/mwPhglar7vHSLZdUCI+9ZtffS7kzPKWU1R/rqxB5nJow4gt8Z4FqqBrLRsS/chCiQ
QRT2bRnp7TzEkZxsyfEb+6lY5W2PrEDzq6V0M4IdwCSx0kIF6zp5p8RuA5PNnP02xK5ELkGMUxSO
LwhK27VbCWRxDky2XIU3otez6jKJQYgU+RwXJL8qqtbgeOExVimnF73dCm1RCJwtJpLBUYVxYWnF
OqSZex2kozN7I+j3aoI0QU4Vl6lphV4I/KefWpdfooQK1wZ9usXnPACNmIIvaYOoPo0DcekQerGx
i346WvrYrZSm4rwU1f06EYWydpyu3jMH2Oa2fu8MSehpdTguQSzXS9mocuH6Jgwb0yz24GqwLydV
IubkUWdDh+g6LOONM9CoAggOttqsjt8mBmA/Q8IqOgW80QAmb3A2hkCpx7zqekJMaPexvxsFnRKt
hUk6OpCqAklcTdnRN8udIdiWCFcJtG0JHu2rE1qiCUJjBFYIX0AfNKn7WBv0Nwv0iftgoAIzpwIZ
lq/K2w5h8FUHIGYVBq1AP+rYHJCMxmcRpfGU9kMPTjKqbtu2bjdi6mvPVOxs62Z6evd/t0b7162+
KOx/vUCePMkmfEr/Yo3k217XSEf9xIBaByjN3HvWC1E+f6++3E9ERzBX/z5en/l/f6yRKs5CjIgu
6m8UJCyFP9dI9RNpjDZjhllaohuq9Xtr5Fy9/5xbvK6RBCl/k/u/mVfUTGboMZTKRifna2nUczax
k+zzJNrlsu8Xcggfcm4bc9QeBs4nC8YITJTkzurYv/0EolBrFA8afpY6Gx7sIrgfCw/0/t4BmjnW
5iZuL/SKGWynZV99YokVfbwPp/660eJ82bnTalJrmM6NtJdBHRHSZ4SnhR/siM1eFIQ+rt3GPW05
Ry9ckWyglhLYILAQyBEDnjI+mSGUibxAiMN0eZIVWUkteqb0qxuTcFdEJ343PqaNtpWweoBiXeu1
7S4NBPFL21G3Ng8ZYhYGBt1lQPpYWNufB/rRoxq9tIDGmCYSGqHrdzE8lhZRQds4z2lJ3WbMJjF/
wJzcirOYHPC6JIRNhlcDS/GiJiC7JqrP0eN+VSBhK1LtOiCAZjVa1Utt9Jdp4WtHLlYeNjXt3Qt9
yNuVM9HaKbLiOLpdRj5PAx8sF4teD20igbpTlS4YC7w2wbcPvkhw5HQXphURAJtSRhi9FORg06Sg
sCJvnJxyg9fA2HhpsWgsrbRnYms3F85UuEC6Tl0l0XY2DDlFFeFNAhjIjdwH+JY9UFuN4B+IeZHq
eFjt3dWEIsIbx5HWqt1sgzGhvlOba3DE/Rq1etewWxbGpmRIvonaaDgJLeZEZZ1s1A5Z7+i23dkU
VNYXIsGDRWx8DofS2bL+4o0aaBZhbgB82fXLVKrnLjkOS6k3EWOQoILCX+ZeLEidLsgZ2pqJg3yt
SeyvYVJ4XTy6r3SJf+tSj9Xj12vY4imsnqL83Rr2o8KzWIh0XSP+ldbX3B75sXrxFTQ3eJDmlciy
aZP8WL10uPd8jS3dUUnvwS/zY/XSSZOlp0F5B81+zozVfmv1el/gCYPOCxEX8wkVPaZGr+Z9oWcp
lsGtMZYrO3QIqRJKyWwhNbAkOOJkKpV0ZcQYbJN4MDd+6E6PeoixQh19WOFGb+7eXLe/6FTPdrQ3
a+nr2yH5kI4RQtNZ/vvh7ci8V5QholqUU8upNW7dvctwaPDSAnRkMEQEUZtlh86twSkyyZQEKgkj
DPNPfGTwGj4y1zPPKeme7QiuJmwe48ofmSAvE9mbtxqsvKUSmMqDUdE6XlQVbkTyJMwUxi/241s9
oHStRadsRtFE8HgihXTtmOT2eQjnu0xsDXE1Tlbh1X7cL2s7iaCMofMyUUkVRwtMKtnlQnQvqSMb
c6GpJgdY3e7Hr5oh4BHmSUZJ27mj/ThWjbvIFDX+py7rNy/Zz03p9ULO0QmmafEDOC28v5DE76Sx
gv5pVYrW0zi16ySsjoOLQYQjaqP4xy77oknw62nHif4xz5AFhJdlhzlLDdaFuPLxyoh1JJnfxsOu
TFsi6xi98tcRIbR+Eq2cORHMdLZmobymbPxS2DDfdX9697ROLBoubOFzb/BtY2Mqk6YIYtiTyCz+
F3vn0Rs5lu35rzLo9fCB3izeJsiw8gpJaTaEKg299/z082NkdWcEQx2B7MEAs3hAoQqoTOny+nPP
+ZuAIjNK3lIUpOvLq236LfNW8MWazJd5aqEzcNqKZBCJJySjHWNI4aBrTGnqPjUJWk3J19HoxkVc
BJl9uVH5NFxgZlgKk0GGRvdETZ9TFzx8+cJcr0sHN8RkmauJeNslwwQHCsT+XZNDhceBijKNJXnZ
k5pAIIJvL/rf8ixJbrVgyG5jvBofG1WkUAOkTrgVQzn8FBZS9OoPSMkUkC7WvT5oaKGbnnolm3kw
BjgZNjrAaQaD0ZQBds+LSRwkozZ4UekA6uudUulqW4tatDZhjy1kvN9XJYQje2xdY6WLTbwKBoU9
J+aGnUlmv9Uqn+q7gKZur+MiV8t5hQmXEDkJlOr1AM1I0yv4iviyJhPxIZE1407KhO6hg0S8xsbn
uR6H9CEKvdRpNO7oyzPEUX26LDR8SDirobKoE69l9vbVWgEyatORb2rVciOXoLqwRgAbqf6EB+GY
xnhNLe7s1KNF3PQgt4K+Mcy5FGKM6xGIOlrMy/JlKIAvDE0nO5EAUqlSrlUDzxYgrU1Eb/D3qHJw
i5wu+yyKxLJSyadpoo4oH45HOf5GdqoGAik2xYQymCCN+UiAZ2I3EfQ/L4/v4RA/WUC8nDmW6C0u
5QTos7OpcYUSHJ9XOJ5ueagTJNDjG0S1Y2N00UzUXMcf5GLZpKWxaIrCsjOl4KTRjBwPkxgISjRW
t2JrWdT2oJgp9QsEwWGpAtTGCqhGC8dXeb9HuHMqVMB4Jfodv01HFbaC0OLFkPOT/kk1Q3ArgPge
kzQqkFvTtGXXWt5zFQrmS4uB8zoGd7M0QtD0I0++pdb7Q7KoazN7ZU2KdlNS9+5JuQWxEt70fNtb
4BfNTspy2LsGU9dHiCYfhu//QXj1kP9I93X540d9956f1qH+vyxLaRzQ/z7KsrMs+sh/aPqpXw9F
AZbQhJ0mT69PejO6yR/9eikKkg7xHIgcQDlehb/kaX4DrlmJVK8UHIZYjYZKkPRPwLWMaxEGiSSs
VDDSBwj3H6Tqp6Pj98onbuNg0SgDg+C2iHAOGoJHT0ZD67VGR7TuuRIQIwwionPVz4x1rS3IH3mi
4ZJTIpE9jvujoXr81cQxBOD0Qj00jPgOuDpop1Cp5sL1ycArufJK9VlJ3Yxtg6PtaIz+lfDt9EKl
FQTcJFlmWwMQgv8z1cGOuqelbdgkTS0+jYJyJxjFD1cSfDsQ+l3UfQeLnO4M7BUu9+z07Dxvc36a
YdeH6o4oPlXAshLfM9YgLgaONO/RzK851pxeDb8aU4nlESYCTwHq8rSDmZC4bW3RmJ92QKyiRl0W
2Bzz8lqM+0Ts/NXlzs1k3A4NckKbpAuJ0xnfWe/aplJKtzYQwPWiZ9lVq9vSLbZpFKGH3b2A1RC2
pCR3BSzQ5l6rIeRf+YCphHSyYmEiTJhMUiy4germNPxHU5op+VBadSY/0ZRy26jyfWBBIC+Ezth0
Gchv2AGWLQJu5wWB/3W0amXAQnmehsidpVthW1dtfSU8PJtzWYb1yahwVZI4mQuRecBcpDwOjEfq
TahbV/ja1XFlLQygufjIFdfW2IxuyjTQINU6OObcWDIK1aejgL1xpeO4oT+mmjVlbIM9ZKobKckL
uNdDh/a9PL7EaY+SfSHYWhfaRtdRVsqHfCunWumAeNyTYTSuBJNn5wnfhT0aJsiGTL16OgqPZwfN
mAjLl9F4zMRi2aINqtbY1PNgW1JXkNBJE2/BNoebIZbKX9fQvw3RPxwTCv4ihQuILch6nbZd4gle
NS1tG151mxh4Xw+t8ip5/Yqv7T8ZVvNAaEYBUSvVJeAkb2tJUNgNfFmUdhhurd6Vncur9aN1AeOQ
o5+jjsLJ7JMEmfPVK2SmKS+jR3SwALl5zY9IUEnEUY+73Np88DG/ZTWAOiOaEqfhPx2ALgB03nEK
4t/QvAPh3Za5sGqF4qXvyd/BhO4DZBhSJBYut3vY9Md7kpAJm7xDclOZGEezWcePHDPZepSeVWsf
GBkcRs/hnbDwdp523wq3BXLl4Cm1BEs2dREGEPnaL1e+YWrj7BsAcJDb5Fpl6Z12PvNKRR0Bsj63
oO/uDAXJgL9UedXo91ppsxZ+ohfUBxtdADlr55ntb6mshtfeImeL8DAUR58xO54gPQyxR4r22fup
q6vyG0BWyUd8whaM3VQfbRZoZsfvOm88aadeUzI9CCNdGoXZEuCRCvB/oHnwdIG08TAaCJDBWqQG
Fe+N90poiBJ5Ob7GqRN8TuPHCuTajytTccrhYqFPy+FoDGbLAed49DRBWj1T27e14ktLHasxJ/nm
b6n4lLNAyoPzqnrl8JHnt+Gh4UnVAFsi0uzG/HISywANuFh+VhNYizZI1nFSBLH1ft2Oz+4ErVY2
XA2LCAfWql+U3dcxu0/V3dBBBXkxPLTzlU2rwNFAZ2oXqNsksj0dgO7m8hDNtJn/HqJJdIebm2ts
/tKPNaEps0iRnjEj6XF2bhcPOi5hvZ01CLEuMJXuoUpGy3TfVnbxrf1ZbZEJF9Y9cRkCuem6aCCo
LFBgTtHvd8SV9lZhRO3bGJypkm01G6jEl795lif49c0wkjhkiBYRr5sdZrlv4mGrtPIz5bIu2gzv
pXwLLlFIvxjqMk7swFuAkodmly0L1LclZ/Sexu61xwgNr4E7/8ppp360zI6/ZzbbPWbFaQYb7znC
PJ46q2cb92Z756H5ElA9XfbkpSNoOlu8Av1+lRSvobKZ1PDN5sH7ir9IGD+hvKqJG3jCgraKxE/g
YMtsKRc7AMJtieGfus5xcEmdGJfZp9jd6OVCfE7GK9fER2fXcU9mZ5cl1nUD70V+DsavtbWxjFWc
rF3zvRneFOXx8jSeRXDwO8kscU3yvpDIaM6GTRV8kripKj1bta0/Katkg5TKxrqzvhq74orElDb9
spPzaNbYrGddlquGD1LvuemcHANJKueYbujkGIGNZAhlLKx0F/lrNbppWxzvbIH4qR+fg26TDTsl
fGib+xoiMtLBt4W/JA2gPYm3EM16eAFoFccL/C+kfbBHE6ZAT/CzuqKWH+l3oY8CeyaAFX+plA0C
VlA/sfhOhlvFc/jh4JueOb7wLKfX1HSmLp13eUqlWRP+an7nE22qAtRV6XlYQ6YW0WzUVtI35XOH
u4O8cgMYb3YLX8S/xRCgvKa/q53timnEuYT5z5QrmkeGQher2G8x4mQyQmUR1jZluekERnHG5dLB
IeY+RQWgW4arXsPmxe6/q5DlsfGRFml21xVQl1ZdQIY4fENHgModjHE3eUpbR2Wvxbdj9WZmC3Uv
Q6yzlWhZ/ihyOA6frezZE+yp+F9AnXgZpRsx3wiOCSKhu3bSn6aMOIsOvSRkRP8BntZciqPKK5J+
kJueY39djXbUO/K7yOn5pnsLoJONhGAZGj+71LXze/L0tb5QRrtHpwfhoWpNFvzyrprxls8/aHbx
ujUl0arvpWdzsAOYsvJbqN52keM/CKHdxndF/dDCXtB3DS6TOoAEp6Gmt9eAeGJQi60Wwt+cn9hQ
QJUiV+Q7PZOSLrwH07f9zG7+qt6Mb7mDMtmT9q67C2PP6nLH7UrvHNhTmbkon82V+1lHuvpNgr+h
L9SfXC2mtgDNdU8MYD1Yj+G4KJIVhFFZsCctN9nJd3+DO/9tIK6eXcPT5Jg6KQ9SGyT8yV4cPwJk
UQdHK3TSs7C3HrRv4XdLsbW/QOzV6hbCkI5LJcf1LWnVH7jzYhZVPND35J1A3PpMBTh7R6siua+f
lWX+lrygDvWzvGfJYV2YfkaVoubS+RY8p7fuTYoe61N1W22za6+Jeeh+WGGHopaBRDBVr1knjDir
e4tOMLjIz7RIKQAVuRdypyzXubaQog3TZvyAZ1akvCpQaru8pGZp7V9LanrkUXua+PCHJXf00u1w
Qkp035ef/e8p6MFXX7CDNdo8FoWvDiAQcvw4V604NLXQFj9joXlTvaTPTGizRQ03hbKq8rK5q18p
FJujYwjry184AzL//YU66RuCfwqJB2+Woy+0EqPMdZMxghE0QA/Gg5T7X3vCy8SuHuvXq75408qZ
n63aUYOzyLKMk0bQp5WVljwlFvoPFFtzcTGUTgmM6U4FLE1Ul145ba72c7YWUgwdzWRaC+7r+A1e
XXff/DBfpKfwvX233uIr8fPZM47tc9TJeTYaOM/frXlvkzclpMB3QJ2+jWABAi2Xp/DjRfZ7ROd6
C95Y636l8XQbRoQLtvjbeMNDllXElQXuKZ99A3kZFSMgY5lROMGJlkq+uQq4gd2Xxthk8qM1bnL3
XoS5ppVvKsIlEy6Bl5f24Bb7rI+ufPKHAczx+EyL5GjV+aEgNErAUYtnkuI7w2uabbLS6QJQHNzr
2CMhE3t5mM6fdbM5mcW+aVfHuufTpss8SIthWAooTVR7YkzBXSqvguGkz4CB6br26ObXNtpH1x15
FRFxUPK+4mEWj7oseB3k4zGRn92f4rs37NwvlrRM/8pv8IES6ocguRJbn7/op/7+blCZooyjBmWv
TSsrK+Rn3VrKmOXA1bNWyfAC4RRW1aJluwf1eqLHEmdFInp62ZUh/+gSOf6CaUiOvqAtrYq6Nl1u
X0qQnI2Dexhx+hC9XJ7as9h7Ch84ypA1mTKah3jqqB1Y/10/uK6473rejCU83d1QrNrERSMEgQ7r
j/MUs/bm/Yqa1CgD2qNAFJubJoH2t44LTKlsmEcov9eJIxcI7zkRj+fX9glAlb5EwOD/rtuzTdSZ
quZ2QA73prQzTdvtbNigkofRLxrjf37KzDo92z5amI2mi5/pXgD2Htg4a2XVykeOBFQXyuLqstUf
kjuzs10T+NBW/IJ1o+LdwSRVfUSZFvzjiasB7jBYWWTtJVKapPHBFK0uD8shSXhyw8y+dHrQHC0H
zCtaM4eTCKOXUqTt5be+shzbNdD37N6vtl52k3vrobAr+JTlOmVD9C3Gu8O3Qr1XMah0MZc2ssRR
QN+BKe3M3VjcRyUJMGcQZAg+nKOIeAIO9daN6NsoqiPUD0DO1osGZjG2hJtMymyRh2ph7JP2++Ue
zkR/WelTD3VpIjhNZZG5EQx17rAJZHrYpg9fc6tDLdbu9W1pIO/1RYm2Fk/78REdm1q/do+evU1m
TU97/mhwLTOwRF+kaV9dGtY67BgEJAMcy7crtgLKK+61Js9OzlmTs4ghTYPu7/mMbzNxK6LRv2uh
TOvfDQAC4h1MfKO6clwfLs35IgLGKU5Kc+hGzCM3XxAxZQ4HaU8Wri62qrjGgNlXSM6sNKT7Aa7E
i+ENtRiAeHKwC6OV4a8R9fe7FR5pLQDtfpvEayRtyQKhDhEKGGsu0QnFJFV77r5Yd6K5ddVvwtfh
i8da9PjVNegHoMwL6DXtc6msVHctootxB8WdNGMFC+MQqGJRCD3GyiEHq59MAPTezkSTKOEBcWUr
zVQofy00WdGp78kAfyhons52bIWN7NWCuMc0gfZKCt237U/dTseV4T5Yqi2mDqtAxcbgryZbj4HD
9ik/9bseG7mF+SI8R9kCM4DQvyPAU/0lhGUFqWVzE3zxXqK7hH25QJM2MHFvXfvDTVOtUGHT84WH
Flr/inNso/5ElDkWbQWlimaF2WRgLuQ1qSJ0MNRPvk46/oeb4pRmt2SFr+nYn0VyLL7jEZgdsrVV
WVUTst4rFF9ynhHIm2z07XuRmAv82S5v7IO2yvmq+z3es0PWF0y8qnXGmyTLtvxmMNVmsuwwo3jP
PE4yG2lj4QdmGRDkkemQCZp3vDF5V30rv4YRHMCF+1d0LQPEJJ991HTUTOKKCMPMhgDQkRggOiLt
S8VBS7DFxvLa2/s8WJmGGWwI6ESZhuYZl7SIYikpe2lvoJCEvZMF42lRf4//8mTkdOy6c0a8b6GT
exvv05VBn77/rH9Hbc/uC6VXLF9NaBvlFvXN+CT+QJmEJah9aj/hWZqEi3pYGDzHv5DtqVDe+eSS
U9lEjDUisFds1D6KZY4HYpZt8ywx64K+k/YIGo+JnT0lmi1WDnzSa6Wm8yfRbMxndY7UGgcBgRBp
Xw3pBhUvkr5j66CwgLKIwa0u8HBZCeLd0Fw5Vq62PLtEIgj8oD3p5ETAU7D2XHjdsgP3yAsFyRMs
PNDiqvHIvXaVTFN5aapnVwk8GFUZNBrWvzZvyG1gfvI+ovqIkvOb8MMX7aJwYkTfriW7Pryxj6d1
OmaOrk2tSkLTiBhrTXmG0a+2jlesxXsCSOUBzPyPpl/n6PHjz31lcX+8nqZyO1xOirqzE9yKjVpp
O1GiHoI4vqMotjCsSnetWbUzfNXNdtH4L2X2OTXwEg2/Bd5+eB3zXal8KSRpkUgoslGBoRZLKRA5
FoTJdHQ40OCwFRlHz3x5+Xuvfe7srPHdXGprWt67JAFUO+eeqbau9Eb5sSmupXk/CiyoMSEtLQKF
IA95Oil1LMRdrubSHi/mAo50lyN2qlIrAGpw6yODObG+/N3V1OfBF+psGR41PFsNhZCZqORk9JKw
HUESLEZ7u4icWF4i7Cyq6CzgEu6MnyiERPKqFmycACLkvioywQtRWcKdq5qlnzp+tB1QMKcYXq/V
cKXot7rx1Kp7L1iFLc4HO3TQMV5wq8XlefrwWvzdg0Nh52g9m2kgCVVSsKxUuyYzXbI+yIYO4Ze6
34zI3IV/6yr8QUpyOq4OtBzQoCj0zd6z6NCpWVcTkfmYQIwTfvW2khreH6mjxlt0wSustpo1Vu6l
uhmqZNXzBpQUW09WMdy+9E1L7uL4jqSbXGNO8NAjayjbrYBy+6LMt0V3Z/BqMrJPpfglaO6qdolk
b6xuS5TPTTx2C4gctzlWQeDDkfwhXz6ZK0vPvnsbVPvLwzuDMxJ4UQBQgKLopMd1RFZmZ/MQaIGv
9wQCVn6XEdqpJs4FNWlmc5284dBn1E9h/sBuTZIbL9ka4WqMKcs+achq6vCA7EnwH5/tHzXcmp8S
POnEQS6oIVYjCCN4uBeEZUmiPeXddlOv8X0qVjGOBuWqMrbdZ/lGxNuWMhsgGMdMny5371DFPdkA
s+7NLgBBGwdo3nRP7ZdWwwvRxl0rezdtYWdt22jlFXYKxxApFMkxYP2NS8+4UTUSUiu1XJFSy+mb
apuaI8loZdpW9zMUnFJeNgyTss50O8T2Sljn+Zq+w6Dskf/co1ClYsBUbWoDKyxb9B3tPjFsCct1
2SmxrPLsZFzp0XvSLGv5jhR7FTiN7FCxBa3ZwBSEetQju7Sov/bFIv/K87WUV3E+Ih9nq+aq1D7l
1u3lsToPjaaxmjRdRdy40K6YHYmlFEggbTxCI3U5yCsRy/WxfkzRMamBBKnrDKX+5tErduMUe/c7
fZKX/Rck8vHXtBzj/KbJOJusow+YBaVlK3c1wvPS3gw3ZvGa1/cGelC4RrnO5YbOb8lZV+eRWK4p
YKIItkV3WfO0HBCF0zFb28JVbbKd5W6i8sYIMGRwqmxzpfGzI23W+CzyEhOl6N1pTRaDTTlajx2L
xdDvRAGLnNuq3Wr+Suux691BRpbCe69c6yXc+wXEi+Ra6kw6e2fPvmZ2AIylmkpu6Ev7JL2pjY1J
daJZqvvsO7i9AvhAdS0mm2bx0izPtiSIHrUcZboPwDEdvhftNoGDrSufxOQ5HZwCK+zkM6NO6OL2
1fby4J8/fMB9wEhSNGRgQMyeAb8qOe7TUY32iQbMWc/RM1XrJFjW1vjFNbLYGeNR5XHZfPUKWIDR
9PyqNGjglcFrKIULtR5K975DBt3GYvGnKWfDQpKEH2WtfyXmG9ZIMn3zPWT/OuOOG+tlrMrySrB1
Fl3SCYXH4oSBV1C3n+3UqVRvKIEU7ctJ7EnQi37Zc22tL4/VefKc5ziS9ROVBdwtwNtZ2GJAzoNa
7e8LU//SZ8m4VIIagG+GTSGex9ISqPItkhckZOCzNw1FdaW91tfzY+nwFcBHNY0E1JkCDt7rmedh
5r3X0dxYRJWH4AzCfWlT6Vu1RIkG2BSklW7JCz3JNoJwW4Xy3iik16YLxiurd9oNR4sX5gsgayht
8N4UPGTnkVzR90XtYwW/72nEKYJ47/cV1iy197MrS+FK8CPP9srUHA5VJOCo6EEnmkMkIzPVxNHK
6Hur3OpyIK0kpfbtopZf3dhDrlINNrWslHisJO9FxEsKGQHhphLHz1nLLZ5PPHNVz4ulFyffKIB6
0KAwpVN4bfaqYgccLJLWRVv4A/GVqHeOAZo+fqpCmKwdwl5Rmy2fYcgMgCya9Sz3lD7GgvRhKaXq
ynKjrVvHkM0MaZt6fb0ohMR3TC8RVl5JDQkBBPQP9OxtmDS+AlHeyrnprRXzRocziq9PH9pa0yxb
Tbk2v/L5BB9gVjK4FpFUvzaLmDusqVzZ8MR9r0v3PhylrkC1tzOD6mYM3RchiIQnORk9qu69sYn9
PF2mlSyuQ7O718K8vul7koXAS2+HIBkwL5JshG7vAnDdi0EU/UeXftpNMxIF6Fp770PWuQ8g0UH+
DUf78g6en3ZMgQ4Aa2JuUmI3+Ge2g/UmtPALqPZtaBXr0Gf0PQHiYNCnxlIrA4BY4WfY5s1KroiN
XA8gjZFEoOAQlqI42vQ7QejIRlFZTqPKvQ8DUnAe/j3Yu9lZWRdPtWxkBEFDsqrb3FxkQuk6cs/r
+nJXDiD/450nq4BFJ3muCcMxoZlPuyJ2vdVaSW49hyhA3uCV8YqHHFbVxr3GQrIzPa/sOGg22qSs
rfRad5/4AFoUCVZ7LEXLphPCnYKPNw/VzAHuhCmNwnV/+Mz/4bf8Y9oJ/wrmziwF7CEvm+qYRDz9
/V/MFkXFQZmLiowbrIpfii+/iC24qTCbFCo53JneA+XlnxII2n9xP4OMQiSGXcja/RetZfp9YNGI
UgH2w7lAXOYPWC2zY+qQDAQ3wVE+YSdELA5PF1Zmqa1UucFoJ+1YUtOzukJCXzxCwbg142Zfam37
JESlRCZcdf/qYF0iiK9K5V99iFcZQi2VvDESNX8NpZ4Mai2Y9Xum6flnFPkR1iwayeDZH9ao9xtt
4KerVEZl6srFdJrPmHrBIQurkfHSTKiz001y9E4uc8S0xFKg2MVWtMug1BH+DDWEkVX8UQxvSWLI
9sLmy9EsfxCyf9TsVLww+JcClHo2eFafa5itWBKISrClKls/wv9ETB7GftzlbXvXlRgwXG5zio9/
nwS/unrc5uwk6PtOUPJ6ahMQguSCr3E7F2BQIX+93JA8/aZ5S4wmxCo0OlAqmmUCgAgbgZCHOJTA
QofQmeEfAF0mmiSE0lZ4qQdLvUmQ1R4oOhdhsxDQ1enHBtHgPvD0G0HIsEbTxA5MUCRroAx9hVRg
FzTRVspk6V3UEuStewW6OFhdK3vMFQLUBbmpKL725jkgbGa9kXRlgvybbELkQ06XiNSkqpxmXDLo
3I+x7eewyuzOxTeU01Dql6jtUKF008bol0YCwxzVo2L8bI25Eay7Totvxq6V7lw3HbtVKTWImdc4
ff7w1YEdo8aFuTdTCaCTYAguwtWNmjULrHiFbiEd+ilPXUZnOtrWUY7L9NjEjAklt75duNNQddOg
WV43TopuNW7eCiCW+DC+1TTUwTToRTR4xQI9N+aiE7piqaLBLDkoMiJerORK7Dt4Xas/hjBDqGLk
/AA7qpgZGh190xeO2WSCA0mt/6n2udeB/UchCnk3tUMlpLaUn1EejMICHWV012pZEDwQKq5a2LnS
uj1v9E4lIeSXPb8cC8KaYnjZozRQhDqYcVVBsASxU1la4ifvM7kDijykRCQv3KOEsSs83NVDCdPT
XZdScZD0kboUEm5yvkiKpP+UakYWkCiQE+ihXvPsQzF9GSJYEIWWi+KtLxlF9Sh6YIyc2o2TZ8jG
2Ra/iqFdaWPVjd+1MSFWR6GdAhaGfD32E+i1ALnphKBYooQ0PGdmNmJfrg9opQZV7XprPY4UDRRY
WEb2UKuJsTBrzRAIVUo8Nk2virc4W1KQSbwgqsBx4ItUBT2JgiqtYZf6aATAZsJuHYk8Q4vsTtC6
F9kdyp0sBkmy5qdYJrrReLKNZhe5SHQIqr2uC15vV64n//RdQHRU+FvlRxaQaMZgmysatY+2eSc2
7t5yKetUuwmY6Ng7vMzCDJxHD742tAVcK52+bYvyJmHWehv6LIkm1887F30/MbDxv9LJ/jRZ8bma
Duk2KDAq0aejW58O8e5wngN3Lv/KKplT3pwOfHc6+qvpEiCRVu//dwKoJaqLEosSS7CWuZfrwMfF
gL5ZGLMuVJxZTUevRPy7FD2yXlB0H6/Wsc4OQR3VHi5ASG0wQlFqPN3MHaKhnW8wlKNsPKRK8t3E
DBcHPCQZsia47RseI4Ys/8wbTLesuqKspd+qGprIrtcC4Bo2BfKhl8/LKTY+OWD4JgTfuEkPiM65
VunvgQkqgx7Lh86bEb5O6DAzJtphfOJawIS+mIYNrWzr1zf8TwD2D9gUR9NxFoGt38f3/wVhOsiP
o7DDD/0Ow3SAtn9rsiB+8E9+MQEVzzSLaAqsP5iPiXn8zzBM+i9k/RDkQ3NKl3jz8kdV1tT+f/8D
dVziJYjwaPWh5Ufh/k/CMGV+1/KiRgCfpTypxmD1PS2uowAmrWrdcHOq8ZUW16u2EYz0vkXn00JE
wUVVbSe4ShpTmra2lQzWueN/GbpWbkq0VRA/9wsFa4RIVkioy9GNVljUn6QOS0mdZ2K1aPo+fKiU
AYEHP/VKjkeuHAc2fuJkTS8ID5VY8S6NBfBrQxpo4TqtgFO4uY7oeS03HkybFL5APIxV9it4+59F
+w+u+0uLdosbx8lynf76r+WqTyaM8kFohNcrIQsL4terQVX/izeBQdQJt4jH6fQU/OdytdC6nUi1
vN9J8pHo+9dyRXqIXIMO2YFY//Bjf7Jcp+P16KgjpUE0OFlDkuKAQjYHRqUj5sJhIctL3I1wPmkr
Objxw0pyN73ZKtZXLcuwAZFTD+H5xdEIPf5q5DhLPjv5D03zMIIlCk0dGMMsKE2LMQgi1RWXahOE
jpCGw0unwvxqWhHY4+W25t1ESIQUjY4qAQwgROymTXu0KdukkjTcrgfH75JuVVXKd1QKe0pAnv5J
Kur83vfC7kod4sM2URogvymTNprT3TQhwoYgMQbHVAdlYSh98QNVIu+TkEfCfVTkzzgtqlfanELf
4+mc+omtp0RCGDIvSgCn/dSa2hArFcUllPApe7h1qDxEgyIDEEn7eJ/gl/B0eWQ/apEnLwR1zjwD
jfHTFruhGsvYzwZH6wp8isQivNENvCXEQuneEEJu1n/c3qTcQ7Kf0xWdlll7VRxW5ijhBlIq2K23
kW3iEXaPq1SwpWh9DYbwwRxa8O4P6UtskeaaMCVYpiDo5QF/4AKB8n54kIT4LgCRv9BTbaOY/v5y
904z4pStQCqyRidtDCjF6vwdiuSwZ+LahZiBrL9WZLt2VP6SK2P4USMobJAkMOGNkow6nTNZ6CFn
Vjg8jK6EBnrVZbj6jJlpbi935nz0SIxywDFw0lSOmz2qiygvgAtKg+N1JZYOeplAB1L0TPZWjYD3
4hKpLp/XWIjyonblmThvm2OV4A2HW05PbRJYm/UxgZBb+CU0sHYQSPXl9avkt+LKraRi4QXpuBtT
BvrKOTMf2alVlEo4m6eaBloRp62O0egayNeP6PWkbuKoukti2jcl71p+96whTjLObur7EmvFnFMY
akEvM9/QRqc2Dgh8PyWbK16jMn7UCjWTidmMN5loTpv/6Ng0MLuLBc0Xicel4WsUWtVU8/WlayDZ
s8kiQ02dVicIw8LgbJu1hZ57YeaODsIsEcw8TV6Shk8eRD1pblJuEhsJrdq7MlmzkuEkzzaJ7k3g
Oa5lJBSmG+qoe2ZD7QF3tdbR5TV2kIsJ0lX1a11WNpXAKz60sPxq1iLuRX+2MWCITWwXjTcPClfs
kdOG1WaoBAFnJXThFJyAI+iZyBkNC6p4KCF7ajZpFgxS/Xi52fmNi+gZnqagoIkq0NCdv7WM1GoR
C8DWzDXLQV+qpTJO3Hx3KHo7hlYcXMHbny0f2kMiREbAS2T3z28jzFs7sXAF0fHKQnJiPcs2rhWF
q8u9mt9AeM9DxAJqSTQk0dBsMI1WYk+bYGbzYNBu+sAYHsshHVEEFfql3wfjlRvvbBRpj7oryojG
ROqbHhnHq0YoQdX0o2/Cw7Gq5VhaFIUMv8MjJwD8GlxZKmdjSGuEhiICc1MRap66a9Q+qQOk86jb
itG2rE13Mfr9NR2Rj/pEOZmB1BRyFvOsa44dnyaMpuHwdDEQLMiybyoOd9UiJgPhXJ6vj9tCO5M9
ZxigpE/HD29Tkq2xbjit6MbLoquCO9LkwW5s++HKgv9w8Cgho19I2hMJw9OmPACEoT4yeLIX5jfo
qFX2aCTVFbjvh62wqSgxE5UjhnPailxpVteEkekkRpu9tGke7hIvTK+QMz9a5gCb/tXKrC86aItq
8sSlVCQLNyTfhsdBaXxn9D0FkTo/fr08TTNsCafjtPJwgGH/ckBq5myeSkF1W84vwyn1unvN8zDY
d8jj3kTBEK2kUD9Yg8srM6pE0I8CeLu2UZxRhvWOSPxK9NroSiV2avE4uj18EVqaoB2mpTOv4/tR
bhgDlTLHqNpkJUhSeYuKvbGqutS3S7H5Lnal/HZ5GKbdfNYmamHTi+uAJjqd3CZJx6xPJMPpATIs
xE4b11YsJOvYaIQ3T4H+ja38XR1TRL3c8IfbBM8cgnPyW1wYpw37pYsObKJB96PMvUFpaVwGKP1Q
GxSNK6+G6VVw3sffTc1eDWY6xkE30sfG7xA99qVnuQkioG5avpCUZGNSh98XWHquMgV398v9/HD3
UJwAjYBwAPz9035muMRTCGFSy7AjPW+NynqorPQ/OXR+tzJP6RXeoPtdaxjOqLT9DaamECbx07S1
XC3t/6BD05HNXiXhpMw6FI+dUBA5MXGy1a5Tw8i+GhhrX3kofLgukbHjXkVQBRnJ02ETSB5rXsiw
9ViQ7CxlNHat23mfestQ3zNJS3e857W1WajX9J0+bnliSko6O3KuPOqbqYgBDS3HXSRB8Smwq9HF
QFhpTebv+gIsi64DWOnKNvr250NLyEuQyJbAuWf2cBkDkSKM0NK0EmATk+JyEMi9d+Xk+2jnHbcy
G9rBqDpRqUYD+WMJ120BvGAhVSju9lbzRwCoX2fscVOzq6PGn9IwKYQ4qdFW27AI3VVV47t8edg+
ujoobKpkIiwSp1MJ+jhiMVKxynKZDqFBbgEAVcFpWkRkEmXccDGaWfUf7LbjBmdXh6iUIsrpsoHl
dRx/SzUsDiM3Dt6qrlH+g91G+gogBdBfoonZZBVI6za9xbXYlqXyzSjbYQu5tb5yxX+0JMimUMBH
O3JizJ6OYAGopPCAZziRauEzJGLpLGM0gkKz6S8vT9aHTcn4uKk8zGUy1adNlb7o+XkWmk6RwqoJ
EhxkDQpWm8b16yuR7EdHL+lyHADVqeIxXxfUyMaSR4Hh1ID9bTEv8iVl3Ks4dD54frtMykmk+aAM
EMSedsi0IjCApUcpiRI3uC8zvx2yrtleHraP+/K7FeW0lSGqeMcIzNBQhpzyXissAyVL/qNWUAcm
nYit2Nzrq3BNMehbzr6sGI1FNfQyFEOMlv+8L+jo6Kg689bkUXzal6h1R3VM6AsvZXVhyV7C2a5c
y858sNBIunLrIqyK8P28UFHJ/4e981iyG0nW9LvcPdqgxRY4IrViJpPJDYwskhCBACKgA08/H071
mHWzZrqs99esV53FI3CAcPfffwH1rF6Uc0jqOoEatbIJJyE26E8BxMDkb57Tv77bDgJh68rIzeiZ
/HYkbASHTyJnF+ozh2BVhb2zpotcbOva7oKh/ZuW5q+3A3xDQHuWRFAE+Kn+/RI6bkUuD/nzB6uX
zolWqscTLfb+5mD9f3wpiKV7OwpbZQfQ//1dhniCygLseOhG3Riky8rrMYQoZlgcZLeJ//q+IOTO
A6cATAs4IX47x2epaSnYwB+6yg5+AHCRlmzaFZOl/3z/XT73vz+yIRa1u7QQS0lwrN96T0XqgVEB
YoFtNmL5nrc61NHRiSzbXIvEjND6Y5wKxLtvIp/8kNlb+myWLqT/GpV1EDML8JcXQG+3OnUM5/qU
OMJmp5vHSZ3xN6clO5zMDtQIwwyLY56d3jv/5+/x158HPg/iyF0WAvn099m56CE/jb3HvDDxzGKk
HyDFnDyfRPJVtN3Lf36336ssvrC4gAIncZwitvndGIZfbGPuwTcbcrUj4V1Y4mPSJVTsgn+HTXa8
5vXf/FK/f0PeEwtjDzbGxYnydwRrGoqqa1o/wVN7S+JbhRMmZIoYuvMBzwX5d2uU358q9vT7RhOB
DWgOGNJvR3mQVKtOBDKGoi9xSd7s0P/ow9n9m1P2r1dyp3/tbCWuI+va397Gitu+7qAnH6wm0vWB
CK7op5G1mxZBrr4GYnKWw3/+7f76xYh/3P9HjQeT+N1tHiR4ASt2cx7kpb9SQ1tfq2WI/+a42B8f
ToR/fbIY53h5H79OYhU4B397hId+GVq2QN1xIfxafGvs0NJEsdO8vFQupBeEPPYKpQj6Lq5QzXIo
J1c8Nr2MH4vZW2FmlZuH2YJJWutQdOX4Sdci/wZRxiKb2SKXi9Ow+7KJAv6RQ0w2IVuOSx4ZWsXc
87grk/zBkXTmYSiXJxrdhkQNkJfP5YZkEMZQ/Qm98fBiuQkWT5tD0MgtNCulbpeAtIGV3qq8MtPK
ok44jnnA2ANDuzGs5GswTsvZy3GQtOFQiWMV1SiCi6THwV2bB8vVP5VrVcT/TJud9nnp/JA1JgGL
M9RfHZMMtwpxwtNiOZRVq+vLV2+q5CnyiBXK+SQE0kHH8gPzXaxtUaWTb8ZPhGl02AvMpkV2VCMB
SWdtRWsKwaauDqaIC3UuxBIWR3uTMWKvbQ4sFPYKO7zR367CRca3erQkMT1eBJvMwkxAY+L8IIeu
PkbB1BMlPigXwyVteynTDxl380RAur9nh4+CTKjUI0CiPvpDE6eE6A33ppBenSWitT+ifF7xRQMR
gQoVZCIY4GKrmuA5qyy9n747uzNWGFYp03K6eDGqjpw/d7yqMRF0P48qsgpIQcF+pdqiiB7KeiHD
ExIUcmdZgESe8lASVRFXZRC9e16zBKR4a/vz0vkR0ZkLLnid5STyoGKn+9bULf77gvTbX6RKtbdQ
wIrp1XLw/krSHgYswvmuY8WImIUEQFICy0ktP+UWlc7TUPAPD17vho+RcZL8hpcdACc34QMYrKGr
TuyvWI/VuAdhSOdN7nwkTUJd5UXj9xh1jwo6UQfL0pW5E94WNgmbePWXs3pExoosJZJBZf+YJ1mp
U5vo6F14pXXTu+NWHSdI5+/uWr84pekOppuGL65xodoPWGFjL9LhAngsxg3V2jp3yR+bM4ono6YN
IkZTOhnsNXG/WC5iWQIFfNxSm9E89wPEUE4zha0coCcMM91WBWyudpEdniCVMcUVmRoL7u2E0Oig
m8lAd8ou1cLHXNpXWylPbZU0D0VH/lUqunVYskUP6mEceLNsITIxSHUXV82hDt1RZB1119zXqhKe
fOkYY8Ba1iIX65s3rQ7P0aK6IasbCPGZlNqULxTIqT657rIFGInUqn4JIcjxZC+QPgsCWvxm7h4T
XVvyoRgHi/BBLoc7ZtgxD9NhG2MYpomIBGrZth8+6yXWcRbhuFZ8bW3ReldR0RIWGNaFReZFPA6P
Fry6nWM4LEOCVZ+xS1aeSuZZhdmHe56jAf170kUY8VnROPPC8OTyUxQPdXQMY2JtD5Cs4MJVQieE
MUC6Ovk8q9Nhsdu6O7UmVk/xzJN0KtdmeyqSLW4PeTi37JlWw6jl6SL8IfN+QIaNEKokFyn3nBNp
69BbYr2QgKSwv22PHvoDdYhty42P5SC2z1ZhBR2C/MR4hLXWBWrlZi0fK1UjH4n7VsHgtN3HYM2R
fU62tsyhcwZcIXvoRZATt8o7xAuSksgtIusmrpziR9FT/Q5Q7FA9bIZMQvqZoiGYqK2X5BD1+fZ9
qYXtZaqN5495c0WEyNhhyWJ1Q/EtJHMFO86usFm3lvAcUl1XNZ/XEeV72Fsa3qdeFuvIit+qTkQo
recF7mKZ2RWs5XRcu1Cm/WbrMS08bW7NuGHhQXYnViNYcov5qOyB1BdVeNJdj+0Yr/WhCtc6uo4W
Zwnvqe1gtNwD0rmxyYERJ1tW0Z0wlUlIabQmIjqSiLxF31/d9xLpWHUe8R3bjmiW6jDd2tn8siFL
lNdYBon1NJdFeJeIipI1B4r8Xi9enSdXK1NlTr/htFyNZfRrckTyQOvk+VdlNQUfYThu9o039htL
r7VO6itfQbnMpq7lHOlq3/mplmrejj7yto9GtiFfajEdVi+mIBBpjZzxfUtGjF7iahPqaqR0PEN4
dSkQ3TYl2D03HsYxeZRghsHcdpezt/lhiS4KEekvC064ehzQ6GsieM9OZzxkF1MU/sFNNiLNog47
R2dz+AbKM3NPIF89+Gk3+k19Lufeey67ug7w/bQkLghLt/7oupozKA7NUB4mkufGk++3ZX1AGrRE
mZIRlnIsiLCBtt1hYd3o1/SjA3fDV49XdOEX5M2SwRHzRqS8g/Vh9773dWkqUOBZSu9L7UsRcEUH
Ic4OC+arIYh6L3X0ut9RkmSe1FZucucEdYEXturzn9rycaOLgqVDwtv7gc50WI4Dxr8MNqkMq+kx
dpoQnVJngWWA3A3d0Td+g9AeZDZGVlys3mEgOu9trLbGPvTSE5j3eIueToG/rN+3nMP6IXTL6S3f
REWiqiiXr360iTsxNmin/WpnSY9tIX9aE2djpsaxTJ67cNnqLK6stkgd9Of42spx6QhxXEsEOHZJ
fcPJnR8wwYjQO5hZYOfYmVwSltXWuj2bbqu608TFDjIl0GnRSxTKTuu1sbe0Z4f+RxCvnneroy6q
U9Xuuc+tF2/JDX4aKPHF0sRdxiNWVVmzWlOcboJzNmtmryRUOyo81DXCwQVrzlExCxCGhBaiKhKm
iSQwV73p7FPXd9LJomTppy9uzkl/PSuBLscMS+B+yydTO8fNdwfx0LUbC/u0K0tljrDAFwwJisbT
z5sONjEdvaEr6++RW1Xdj3G1whz4kRTZ5uwv4bwR0C1Eg3v3EuGdLE7tZG8FcYm6INXjGcb04uan
OdjzgY/52i+Kqd5y0GmHwm2CPvW5ft10tNWmQ0IaQysc8Gra1rn6UTWlK75E0LmJYBuHYOEoomHz
edL6rj0pGRqDJUCFKCoYxTClVSFH9Zi7DWIkPkC4H/EYreaD3/zkvB6LY6R7Rf5wWWI9sEpgqHRO
NHqqvlrKn0Nd4OPQuav+ZEu4TCc/2IJzy6ahOZUsOKt0nPh/DjzA7r1krUNRnflBcUijJCDWpxG6
7323Tk5GFv2Hz2tbxxgPirOnx3k5W3JEHhX3NKWpnAIRH3O5Ls9NPfrh7boI68vsUCVPfhE53aHZ
0AIcFwlFOjnpOljxi7cLPKk8chzg1MvaZNKKp/nUbHVxYxfaaa+nTq3bW9/P5XCgZqj4vUE1huqh
i6pvM1zAjby0keq3JfOWnMQkey9bJtDRbNlM/GltxlZnXEGSjMtpFfmpWEvszD2X+GAcQ1qnPsbu
nLwU2ugHV4V1gF7Mmm9hzYRrys6x/IBP733UdduVr7UiQAm3gq1+RMvJidXrarzpzbJg0pBgBHi0
kqamZWTZ9RE1qyszF7yiOPWO02HZM8V+e7L9Pn5qzdD8cjCdidAEDJOdzoSN0Tp7xNcdfGSLL02k
2u+ciO6rbB1D9Jib98V58+o6SmFdhCxct5BA5XYkwx2WhX+Wwp1+GGvobEaYGHgzJ5bjyqAmyo/w
4Eg77aj7KUCNXae9GOendc/ITDH9yH/Wbjgyu6iQ1l2bTfxcMWBdjl2peyKoiCHLJsulMncEkDDD
5U5/07a7i+c8eJE6NVSEkyXAiw7I5dCMisRTPs6Hm8ZRuxLzl24L3vPNqMxuim/BghB1kPsX98Nx
SA6+mX6NGm+7JV945byZHx3C6B/7ePqBgKc6ADbV92vR8gWqoY+x1A/ybngqedZf1bJWv/IqcCfE
qVNLctmkT6EskWjRJThtRikciDmchxNLFetUi8KlQ9ab/D41s36vLf/TyiBUpstId5QqqJxRalrh
n9EItIfaHrYDCh8cgEqcZnacK7QP9OPMMnMVQiiu8xe5xLhXdqTT3cW5db3VcXlYzOq8+jaBz5vo
VdaPJr6Py0ifXJMknxMWkLd4K+EKEbXkZU/2Yr2qqrU+pC/aT4uarFPl9v5r7y7z8xxLt07zpPra
IitjCN0QtKRrzfS6/2z9QW3xdlPS35+rXJYpB1b0XsTD8kkmwZbl7jY/+IFsslb3NFV4ycF2lq/b
2l45k5IQVsbtzp3DOVt6nmz8o7FunW2kbbQ+u76t9t8r3VRXDurTLxsV5GiNIsn8RbdZkK/xPeqM
quPedHd72Zyv1QnzaYioh2SF+TeLqcbrEgQ7XUf7jtzG26j1z2NEqA0cVRJUcr+jFAL1JSEhjGJx
yHAcKvfdZsS+inB8PXfd6n5sMNNBAJv6c9sK5EAhcVKPW7nNp36NbzHdbN+MRSbGbBPdKEzY3+Z+
cmOxjfll5kFfL3P1JZF++eDZlsyUbxPrXTVLupKe8F7anr4zfdC+xoE/vhhrNOFp9vOGiXVx7Su/
MePR5lb0ttk7eSL6mBk3083Y16yZ8GmZgHW3pq2PLuK+1Mx6uGUIrQxrVzv5qHQdlSef6PasHBKs
tGUfX21FXRzM0lXXEPbC22aQ2684trwroRtaauHuviLb1bbYX0MVWi9NIvKr3QLvtq7K6qpSwBFp
aVV15qzFUzcGw5PfONVrVYU4mMyTuC/X1boGl1ivTKQ4y2bzc4KpcZL56qRBHU5fwKPIaJzEiMX6
IP7IRbHddKwd75qg+9bSezFZeFFaK98/DLOpbhfZVt+sQnav0H7dm9bqh6POQRxSE4Zc49huYMjq
+VTTUjZZ7luNh1d8X59qhvp04JG5hor1vCV9cuvP0F4zP2z7dNtwka9asbiI9OfwoNjw3dhta93A
rr+ZmyW/9sNO3E4i+OznnvW0xc6atoOvSFwobe7Hbe3ew1JFOIK4LxwY0U9Z+9SGsPCeIpH/Gv3h
feI7fGP86Hps9Jvu69ok2BwSlBceA1EPn9xNjjfNVvVXnr08Ne3k8dxwqOK2ktewjUPvCToGbZc/
Lh/VXCEs2piA1ymv0DR5TCLUJc8pM6lgQqcM+h1+BL7MvzieEQjYCdxBlDgNCst0d8SXECnRdtUo
TcmuVoH7d1f1a3/u7WFesSRtEXe1XXhgGHVe5qKzV9IoPCJokhZU4TDlkzCprxsLvyOwh5d1Ceha
475xb8MO4DYlE9b7ogLZ4WxehO53GNnyVPrJkJ+E3yHe2qawfliLpJ1S4CFcsAlgXoqD5teqM8UR
0WZeo3GA8xcV/+FwxAoevRCPi2RymzMRmTjPRULQb+WDQJJHrmDopZXfAskuJWhPifF4klbcQ9gW
WYvtn3xZAhQHfY2JpGz6WmWV8ibnWrTxMmVbwMVLLbNaVOJyxvlD2OXcHULVRE9WXoVxpjcLVzgR
e+bDql1TolcMczdtrMJ776zCIRJGOmHFEOgSfxLbwXLf+Toi2MORyY++s4bv4TiOTw2plAPCQr8o
DjOn9h+tVcXiQG2T3mnsE82NCdeuyOI6cgeSJjr/rVUWRxucykogLowxc6/oLdX9BIyCW8u4CHWa
GYmSw2AakkvqIRw+tXNXhWkCHyNKqb4jtwJ7u2+Na8gMqmQfYbK4jCu+tNUYAIgtLYEzgVPEwfNo
/Px+HByUJi1Lpzxdq3p5SALlWJzpxQTgFGr1Fo0G3LjdhvzdD8RKve1NRW4SrdivqReo3zo5q2+d
mLW8XlHtwPNe8DG4t7x9aCYMON6ytss72MS+oNC4raGlnGj9sZrNtf5Qc8x3kAbUNJlBjrBtFlw9
tyA9PY0RW5rMXZXSB4Ja4/u5beKXTc9Jf5J1LkLQnd6sh2hlFj9EZHHa13qmx4Zw0C+nmiDJJiMu
uK5PzjRzRFYttP4DZA9S1JM2DtEINr0tz509WFcmDz68QLrlMWiKWhwXYNgRPjJBz5kx/R7HLotx
PDac259D7eU/i5rKk5lQty9xVQ3lnUtTh2xo39SA+TTxD8VqcsbbacR1cCvK/IXM0jgiesElD7WD
+ymPVuXlW+Yzbr01cw6SzQ1I/hIQU4iTFb4aKrUAinW6FGJecY3x8ZH3XeOJU5wn8/3W4cYCojoA
IKlYRlg42S1UShcAKc4GZcdMjzKa3NcuJrnkV10LgdlcI93h2gF0u29NoaZP9tb56mx1PFKMIRo2
7LH1uRinuLIXBULSzfKAbp4CYntzEByqTYVdtrZJFROKsli3EdPKj5oFzpJFm0Er5fR1ax8M9JAH
Ldr6m7MmdZvpqjSP7mo4ACciY5E6bW2rj7kfjA9TGbXVofQaizuylM7rPEWEE46Tmf0DZDsfGwUF
Qzfzi7w06dwzkt3o1uGHP+hyUWOYOrmPX7Ua1eq/jWyAxHOvh1bf1xB7Qj8r3abZaN8atsCxt+S/
tGkYfkgq7SoSRJQdpoVUeN8CaE/mLd499I4tZx14bRgJ5hw210/d1Ng0xrpZMXdM3EUfiEzzl2MS
Lk1+r00QYS0YVPgml3mYDOdWiQHyOlR6F2aWGpaJBO5lG/EKryfk19HIOZr6c7DFOHRJoZ6McHrn
3jYtViDJPHZMJbKfbLBxT0znEPI1o+iiuU65V8joep0TcgZAJUbr3QAPzodpoTs8BR0sNIw8EQ3Z
n1fSrYPgtK4sBG4TE9XrDUDmPD4NA2TcI0e+O38Khpi56ji5nsUvKWVVh+euynv9WjcBoVVTYy3L
c248u/jVd7a0bkpIYeomXgO4fRwsuv+0JLMLM00RLvu9Kz0VllmLtoVIDafyreAcsBlqrwe6XLK1
WyfE2Isnr9IPFZhfR+COKufdX1qyRcK8Wk1LZ2fj1injZJKF9S/CrdfvImBSyxjHVmA62wxh49/M
qlmba+CZMXlr0A9CIRXS2giJaZM81Nh5F9oCKm8GZwjfklV46+M2WFHyQiYX4I9TobPPrya/NAW7
Yd9jDjBJIILjyiAtv4CfN8vRKv3Bkql26pheu7a2QDyEElaVOrOu9LazEzi9uOpc0KKssLTFCBks
c1IxW5o1pM9r2TbhZjsM64C+L6j1WZFpao521JPCtuS5ZSmyAjxFeDotYCE/S70u0znS60y3bVHK
rZfFrUpLoFTvrPUN4nFd6oNdy1Fi22aSbjkPedAlT7IejbnNu6QqbkOG/Ao7ntkXB49NQXXQau5r
8kPAbMSV1fSjemE7lbunoBUYxTSh27GITyat4huRQ6jd0mlo4/ZRjV2kv7UOy65PprG1DCh3q4Ul
3WXZ978qxf9hL/8ve8+/SGtRKep/Uynu//mfKkU//keIq8lOWEScgLSKxeU/vU3ifxDoHcIzJGGS
fCVW0P9XpEjOL5v1Xbn95x+hP/xTU+smiBSROLDl3LlFrFT/G5EiOV3/vjYl3xwa8u7AxDIYUlT8
G9ECuCto8hnvbM0osWV9P4RXRRt0Xra1zG151VzlXc6oXkQaCF8BfpU46IBTvwHLUeXstQzK58jR
Uryye6YOd2yZAX65Km5W0BoFqT0MKAHlaCf1KaKIFWd7GdbilFBhwhvYsJI4w23wSpKLht7TXyct
ffOSdwqcK7DqpLmpW2IuP/umGQbOITQrgPahxIOyZPv0Ya8So8lOANvRt1mUhvxyvk+Xs76/nPtF
v9cACgb1YNpLQ9wPTQVopsnDSS7Vo1B7JSkvVSVfty1M7Uu16S+VJ9mLUE1eqD6SGYrHOLkVI4Vq
npFj3QdT5Itn+muqGWYQVDaj9UiZY0HF2H1A5bfggXqphvJSGWuiU+t0ulTM5VI9E2Oc1+pSU+dL
fXWFmB6sP6vuJKjA3qUa93thHhrz1oigY6+yl+xYrYAn+5B3aCfhtam41Pd4L/X+XvSbwa9j3F72
XsC59AX5pUfQl36BkjkDVQSVU56GS09RoF2gwXAu3UZR+pt1pLfVb752Ghxc9n5kvrQm4tKmqEvL
0lzal/HSyniXtsZMTb4e9aXdyS+tz6wj2qBo74iWwvPFKbg0SuulaSqKiQZK4OOkcPcovPLYDL2t
s7UYVH0d7L1XX6zWlqlLS1Z4e3um/mzVrCF/KS8NHDRhmrl47+tygS3O0bu0e0OHN9qdpuN5wfmJ
hjDae8M1NuazNECrRz1Z43ZVJwmNZI8PN0IzwusHjE/2ZlNP8Udh29aVd2lF80tbmlxaVEYiWgv3
0rqaeUWK04qYN8AkZTmxJ0K41kZr4VzHlwbYy9W2HiZna7jFLk3ysvfLZgmje+/SRCeXhtq7NNfA
3PiktMvAysSVZfOI4cm+Mtq78okzfTo4l2YdJtjOEwqkHs/rpaEv/L25Hy6Nvrk0/dCEenmt9lmA
rRFjgbdPCHE1AUYEl8FB7jNEeBknQPjV21YGDBn5ZeBo5nF5qOs+Ic/EaUQJUY/phCGDQQUEm6HF
KvcBRuE1Qda33olh8jLkCCa5b4lToKvIL2NQdxmJxD4d2dSy+rhchqbmzwHqMkzVl8FqmZZhZvG7
D1zyz+Frn8OSy0jmxcCj2XAZ1abL2MZ2hxFu2qe53GWhdij7gDFFr/741FbT+F3sMyDDKOOgbc/L
veZWAIZaBAOjugyPAfvFd3EZKQuxj5dDpMxHWGmGzsLaB1BThuFTcxlLlzCP2F1vCZtv+zK6iqZm
jGVfzkjbXsbb8DLqBpexl56MEbi+jMOJrxiN131KrqYF+lZ1GZ6tyyDtJcXaHgK3xF7G+Eg8r9hv
rizKkCf/gZcOM7m+zOdVPjdQIi5ze6cGsmbMZZ7H5EA8NJcpv4Enmp8qC9JHAZb5XV8QAb2DA9EF
J4i3yb01F/Rg24EEP4/AFOYLvhDUBlNRD0Z1l7GIRNJOgBVZeS4YaNXE4wu+CKAVhYfy+8wkB4oR
QIxhCbGDG1NeszwzEFfmDOUS+EeAq095aHZYJLggJO0FLXEvyIl/QVGa0eee81gmYHi8eUwi20xi
RfnYUqkqV2J2nJeYuFXlG/tQ7zpqFMilWz/AXp/v+LmKoyGnXQTF8lhG9aEQajdLJmR8Df3bptb6
CefEl8YfqkcjIYnH1m3Xl59y6DZUBLLljHrKF72BOlt+hjf5E2btePDom1BAQ2TCU+RhcP53V5Ku
mXGbhNJFaf1MH3fj9/Z1WRBBkQySHFNv+EyNE3yA/CVq4/pNGJxqirU62nyIkNgW0U/Tj8Jez450
P6P6vc6rEhYsQvOlyMNHJ8efJgm+s4d6ZQAJM8jY/CK5q67mcFMsHsT9tlPcBUbDEI2+d6F4G7AW
y6xpvNE49/1UznoyTOr3IwqKm9UbRjIDYYh88Qt8hMNyNgThkW4aLuWr5hUcKKVYMpq4LLK8hswE
wMT9nuaYeF6VvfcAVOekPStxaZNsOipOOfL/Zlm4j66Z45NXScw4CUgtjkxLxSF31/g5aUP3atsE
kQZOacGfsL9FbDOhLXZEFg6dPhVVc5sv3c3IWjbzZuJGBvPYVPK5GcWdNZsR36U+ED+mPrgXlqxv
t0Kuz1FLRcHkVBx4IXhO6wOpNNOrnMHOHGmsK9/Ub0tftff87FicM2De5WJwsXZal3MM+YcRkUZZ
2P5zyZx8noPQBOdE9Ge3taIryxdvWjYNgAGVl5UeEHM9YXaeg9LL5Er74j5Pcv/TwOaAdYF0np3J
JVE08J7XXhNQGi/t18AFLYqljp9yi3KyhbZh2KJUw+98GOOkbzKRgCYdAtY7n+ZFtb+CyHR3ftw5
ZzGX5mQmO7wfrbV7tPvhh1sX3rW22kNnGE9SYwk2vYFLYH2JJcLQOY+DW7s16IAvr2xTdJ9CRcap
WMnWk0PbpmB41VNdrHPBQ9XMD50uo4MqiSlWyagKGADLk1AJ80eJM/9avttqtJ4dWtUMVRfRq5V6
z6d5Jjuw+KNpxq/A6LQ0O8/2k1XY3WtoBd4p18L7ETn5W21LoqJhb6aIvelfNiA7g/PZ4lfz0ZFQ
c9g1ZrpsxFWhvK8Iwdx0nfwfbGSzMILTgevqsUoK61MEfWc6zE14CAwbPafO75SLinMdDZ8/omet
ujuhl+CB/SPbOG+9HyBNpPC4kvocsdq7Hv3k2hJYzyXUrq5tt2tjwQ9rBrbIUAhPsRM1T1NYEJbn
NS/5sn0xbvmrmiys/qzFvLogxl+LUcNBuS6DGiC7CjDe4Mu3yj3rzh/aa7ynkO4cOVBdtPFD2eIV
ZRtlP7mOO4t7F6grBlwcxRr80hCc8EtzReV7hyXXI7/R5A/DSz/iMHLjyn7BUNMv56T5lTMYwy4U
eb+MoFedu6nD2tl12z7oPi6RTzRLNMPHEIK94B9zzKhYHTuEz6uEzVR4rXhgkTR5oNMa560bxvUJ
sW3jSthwaRyzr32uS2/Un6CoWOtHIGUR7Wtc+ijvJjQb8pZzKUvIbK+9tBwXslEo7VXcFTCo2/Yp
dqEmD0+zSFxRf8t1jxkXYaQziXNJGVUEBEUdH2mAGPbVR3KZ6nLoNwDE0AH1m30ytidPhS91gmeY
tHvRnEIFaWhIwxlS8kNv1Zb3ViPk+OJ5rrKPrVs69ruqSt/6p2nV/061/+NG6Lz+/5ad9107/mx/
Fn33r7Pt5R/9Odu69j+QayeejUJoDwLbFcd/zrZO/A8fDi5MDebY3a+Bv/xzuPW9f6DPhwns8pTD
2A1QEPxzuPWdfyBdxuYpxuQJTxliUv8r385dtfYvnOB9rt3F5GyR8MKB3v+bqs0KLKQYXiOyxtuh
mKHr7REXHFZBaclyjD0q49pXf6ywp5tmw6K1qDlU0rUFabxqHJiJR2XW4ThLjpdjW8ThHaPssBFJ
asYKuMfYr767wVaVYR/9EF68JNkgZdLcBe64HJaGJ+eg3UYDG/v9zwjy13r2seg4STMGrKxB6zIE
SExU9G/zo9/6NXRFmDi4jjs1Ex41kvAPvUfPa72V53jC3b+DsgISvSjvDQRo1imd7bpntmywVc3a
fzUwdO59ryCkqRui4Q2sK6kynytgZVHu57gxkmddZ43cGtpWBxdSiLDMXKqw7KsaQPGZPtP/GWqY
FySR9DQ1et81WmVXycMWVzHxGmPXstQYO9aHgLaExC6WDz8/CNQdEixxE9sM8A/sTt0YOKyD40jm
6pomW7DvVI1bvDabV9xU9rSt6dA0kcg4m+WDCLfd3YPL/WE1Y/DOMs0dU8My4jaCVAOzbWInnI1J
jW+1Srqjs7jKZLo2aqRFlUy4/uLOT3asNIxdX89v2gpZ5pYFhNOd7L7C2cqhyqQT61tW/74Rv8QU
+PdrsAoI4b73PWD9N52ljANWSN2UhLiAyaTfGcjOjVvNBKgtzeRcJdJpYKkk63Pn/x/2zmRJciPd
zq8i01poAxyzmaRFRCDmyDmzMmsDy6kwAw4HHNPT6wuyuy9J01Wr93dHslg5IAD4P5zznSHQUc1r
/CAYCrMhGVPPQLesuru6mbZtqMMr1y4tzoHhZD9aS4YvaFZNN9KxaR99rfF+lxlcsjVyXoM3H2xs
vzDKF27wMiWLxaOXDoxiKCMjrsNkxdhQhpteFRDk0W6ruwXlHw66JZg2YdYQE+hw8wUHw5fWSyVK
i9ufvVJUjlfhduK2bKiSuCPOKzGSd9OLNcCobrSeHc8Y3jPIusumm/ox35ZtMjVIhRyC/GY3oRWS
SFhz8rF99WaCC3VgY+rpknDkpOuktjlui6boH4qkjy9jPpt8j9AhEbIO0mpciyYrD8gPS7VGzs4q
NNXLUq2QAhV3uJR9Asb8CU4C9xA20WChjF/1yCKQ/CaIgdh8c2CsXINXCfWT590EFGp5ZLVOf4v8
rzEihs2D2qDgy75TsaTNAR3ycAmNLjm6vIH2vjCYpnpNXwN4K2bFMejY8tA1ftVu3cpiAxIygajX
ljnk7mrR9oWkKHMDAVTc58BPnNWYx4rlWYaYcl2lnXlfZaZZH6RtTGfOSrw7aW262Vq0WAWf+srv
1Yq36OD97n/4ryOKwSsTy//8iDo26usvgLjrX/g7zzD8G0RwNNpMXUHgwDD5x/EEz5CgAA+7KWyT
KyUTI8w/Zq9Q5VDL4qMLaEYZjP5p9sp/+NPJ9e8cT39J1uFzBn//2/dnzgbO5a+8jmHKwr4Tul+H
7FD2rqj0OV8aCnYWM6G/Z5BJZuiYmPnB6ZBUbQ2/2qBWmRUDD6c/JYs/HjrLfsE0jr4lC6Z70fZv
usk2Nm7um3rI5meDuKwnYaiwXgMxHHfSzqctEuHlPMF040yU/R34l/bSuZXXHe3RCnk7TDQOkSA7
Wm1DyTL86GdFfyVS2BU6T3BwGQGjtCAX+hHdE9Pm1RkB2oEVF9+lexWPoCdxYBrZMNPIik/SgPeg
yaYmmqdYdNfAGE7MYNM4yTSxfcbggfS9ZpEyOv5pbAevPUk/DaJFzrlJ8B31sx27rCpNVVUo0ZKE
2l6N44HXt2CHjlJ6ZfVLDUKMUQkNEMzeqC4yq7+KYsfFu0F+m4q1STsmCDBhDvAQG0qiPcnNoLkn
PyI7dP3kJMdxySyzRUfOLAqzsJ8lB2XL8MnueEuPLKm8zkEVwQrn5BbQIw3LqN7g8k7+uWwlJXg7
YdNLUPDfYlYo1vkM5SMweaFcnDCfOBBDyddl3++zS6tD993WieJ3wANWPpkem0Sm4b9V54uVJ1Wy
pTaO8+sbsq7ktpuGeEjBCgZ5uFFiip+J5Endg8wDTrQ15G+P6KIC35pkOB+WCFfBXX0mHqJ87Ce5
659MVGV0RdxEPUlsXjlh/9A1KZIBWOn1xDdl+BoAjtq6Xa63su4VYcKlt1Tvix6I81BWTNfnYs20
v+syJXQolYSvLuOMxHfMYDmvx6LCmCEzl/KLee1nL3K4aNO0WO4azZf5hlYlS6KKTa35KFQ5Axj2
nfilD4bkvXSQoSGjQsK2crMiZOqVp8WjTkYOYzeYOWzggrBpNFGkNOvUzMnPamSjT4HHW39laO3f
uo4kAPmKa7rtEh9vAvtMlpgW4qx2gysoO8QEF//yHbvyVmKOgxNuVoTwkDjiYe00sqB1Nhz/zIJP
IA5v/XBf2shUV2kxLg/YdgwTta7DxZonJ7wUZoBOt2QHeCiUnSH3W3IHXHyzzE/KVWm7zsZCfwSZ
7JlIKcf/Sv1Oh6vSn8xXMG7zsy0bMmslCNIa3WpeOBvKAos8p7apirOo0eVd9AwhfAc9EpAwTr66
PiWq6K4JGU37rSFOxdHgVHmKNh90BGO7pK/3sKSsizMkkBCCoDxZbFGtrSE1wRWNcIZlMxXzYJ6T
wKRojRWuVC6IJ5vtgppSRA4wyXLVDTb+09pDz7PpAjY8haheDOUuMlr8gbttYWz/ZPbINj0krzee
WXfFmgFVts3qGpl5njHrirw0peZ1XFP794DDpxIltC1ffJV03zqsQxtGtTG9ZqoqHmBQZ4j+Jpsy
C9QlRq5mmPAQ8IX8bev70y0qono/oAEDujBbVEdC46dQOzd2Ame7kA9UbG1xprFkKqmvwqDeC7bI
cKuVOfhO8ruR+L8OYnrF/+cG9PFbfWTvf+4T/7kDFfbfaBEFRXBoXTGh/3EQ0ydenbYBk1/gWGBk
/nkOO97fYI4JIIf8AQf4dT36jzaRUAgbLzDaHM50KB/ev9MmWl7wF5OqABDr23ZAPQDlE187P/gf
MR4IgrLQT7grGdQPxywtjGgoG/do+EnzbjeW/iEUgzOWLjxz8/QTRL+BPqVXt0EXk7k3Zs5H3Mpl
HQJUP7CdSX+k+bLAbVmcM5om5h0pLfKrlTcd+XZxnZ5cP6zvQtGX57Hpsl9j4pj3Bn6UQ7j0xo0L
UvyBOry9YaM3rops1HdAAPrL5Gn50i34FusxZWfiancjJt+Iij7rIhadxnPet8RT9WZy6Al6kGQJ
KJSq5tTeB+7sPDpKLjvbKBgS+4zO/DQbD7a91PtJVv39OI/Laeo9d48bVZwX3FpR0y3V1vXoWppu
vJAzcZfArk8m/6G0ULQugvBIwjPWjAjIpesnhoO5Hb+HARN6ZM7RRGAOThX2KIsUX/FY8bMnWZSR
iY6k76gQQu3cot/mrMNWtpcehV3eesnzODcPhluqfZq4452mJ96ifEhw4iTj+KNmBn6u2QTz0+v+
Oxils8vKstpbCzipkoZ9Zc7j/IFwznxkHdsejNl5apZ6fEMbYePvdEhTs5LNmNo3OcTg3WKp+j4m
wgGhViCfR/yoke9pb+83xvCUZOTzKHCKeiXMcjymLXSAq2HjpbcnSvwx5RhNaLNvQ51+6raKrJwA
bfiO/qqMK1x2Afr42u/jT50O6Q7kQH9vU1es6jIhHpA56kZK59Y1Ymcjmv7O7/pXYyAaAW71epxx
uJqTc6irZDMR2DG6qb5p9fSSSHqneUK8wtlC5teDW9hZNBXFxWQ/cEQ/jx6nWtKt7eRN1LjLCVPy
qcX6BgNrXUr1kQoFLVsT8FlXw/MgglStOhZ1Z6PtkLagz+eH6PBIbkTtNRu/CA5B6+sX7efFyUqD
8URiEYHFpDKsOq/imJuRT5oD6vKEnNccD+HYfglWwCsdLuPKFsl08NtjDIcZgYCNgnhqjJ3CI4oY
nctLfNYRrlM01QxJFQi4dRYGuNW7YBfkuPWYUSBFZdawbVoH3WeX+lBqLEvfzbjPHI9KIqhDlgrz
LjNnY+XO5VV8hJ1LGZHpYDWhYrF7CCPkvDFWaaZ9K7L2KIbwWynrYEyBXvt5f8LtNZG9MVurpPen
SzpMMlIuyW2C5nkY89MgdLFZmBtsJEazaHQA9crsKlhu0xWZmVtXWd2aEb99QOJq36CGuOmGwLmf
KO1Xhd9+doZ69oexubUYQ9cAPNb4eAtKn8rlmjtLhFbvfZKqOHdelj/g4YAriaILDWWzFs6UrafS
Y2TlezMxkk6jcAU46n25mnFUGji7YjZ9HIQG0tQ4ue17fiPEXm+irMzdUFrji4aNtyXxQD9q4V76
wOBapcamlvURXhP4SvtXTq2knDS7eCwgX4p6ERtZ3mLgYFY7AzpSgZNu7HH8rOcYyRJu7hd3qtqN
VkF2CluDZdA8ERFvvKL4MLe1Kq7GivQpXiBa9Vmzq+dq7+Mo7jZBg2syY7GA1oPWO2/UZ5nm927t
6rsMm2AaOkhWrQPzt5fGZxOYUaZu/F4+shD8qmf/3dftjTuU8sbPCH8Fk3QNso/3aZnlR1eiG0m0
pw5GWQwvLeb0CxQIY5X6Rr0SS+tv46ksPllEqDNGLAzluGd/AU0g8Rb7d9SUXgKnz+92ukAJsupM
3B+YVKnaLMc49mzFt11OS5OzxWDwL8c1kSrLTs2BuUpHbI1TyvLcCeN0AzjN31XzTEuxJF5E6uPH
MqKxQewuMCjU0y5xRHCamaScwsFIH2bfFz+zBn3vxk9762agP7slmOjoJMV9LOg9orIMs23iLJeS
3Mg4DGr7KtpLvzxWHXtrCPPXxM3mG1916jssKvd74mM7Fkt4bw05Y5YA16GbG8H7LElYU2584heB
b1Umgpjo5BBwFEVD61oHzDjlY+VnX30PZctpWntj9Fb90uCcfZCiKl+6Gf++8JZDqkwiyxNR3xvN
YGXrOQ9Fx8rcezUmdwAXV0XXOezs189x5TSbMV8Me81r4GZoi8+R6h4v0XXdbfjlxkzLJOXZbsW7
TLNOXg1K3UsWpF7CrxqnlOQ42cCQlH6GiLltH+qFjmjdAdwNdt1sOIfAmIw3e5D1mfIDumQhax+/
jhFQ5NdSv7H6FnuGlPUdvt3hEIZFcxYU3BsUNCzjRVbRh9rJoM523pEPY8VKPMuaQ2rIBK8BKNbD
hzaDMSArZ4j3VtHKFwG188khGVGuC5kujO5KSul938TGe8uy8mEQQj0aNhthIVNST1QerMRYe+vS
092qqxIEpBZhJzAjaIdCd7qFY7xc6Gb0MS1KScm7FM/s3F+almacI685hXKyj9mipneuR8oB7LXN
97xI/PVzqn8l/E/zpsw6+9mHjz2s8kTwhhySnGZa2XdFvWsQtq2nrh4ehHaR8eA9AECKJz4OHxEb
rbrcZOcUPxiFz0ncxGt9HRbqsHz25jL+lanRw25t7Ltu3pXuV4AL3TDRCZPdWWTLB7b1IfaLDV4Z
FMNFGF+3q018DgrGIkM+HhxreA8Gg80YtFbeeKQtfVzLxZPNSPauSrqeKf4Sd2sktCQk6ea9HWID
PIVGG+3GF7fVu9DnGSVSaSPCftgZS+I+OxYwTcoI+2KWvI7NAjVa7aNjF/YSkV/e3Q+55T0rHqeK
l//UPuY4nCLcUOFdmtTde6a0e5VrkJZSijbS7LSZUuQBu0AP14xN9Zf0Um1xKXrfnt99zKXP8rPV
IxenUjtpsth0ZzeNqL06TlCGFlpRpHWtdXKbpXx0C5ABGauzjZq83YjTbgcn4sPPzRdm7hqzvFvf
NCEJ00ne8lZv4umtjDMWve1O8Fy6Rk1D1+wEGWPMR+pptQjHfMGwL9SqZvh+4hCqvwecOqtqGbE6
CIkwL85Ge5WXefLVdsW7j8Phlq1glMvJPdt2UT+40i9wwIj0jtQP8daqYTjVxtA8J15p34667/Ze
OdebzptINhwnZ8csO/8cUPVGpCD0tIm2/TwmJUppu26DX3YFdHAl3NbbCUk52zRIkRxmODjBCm+4
nbGFFrrZ1NXOHX0mx463r2Ivi9BIl3cJuo0jUzO1nzrimEKG+rdmgG86yhYy4X2h4SyAEo1cTthD
LbJ7vcz+DxfG8M24oPAAOjFjpkfF/IxqrGswSlwNim46w+7K08w2IgcXZ24Sj3TFXuU/x7nY2wab
Vyt+ZNOTBUuL3X3yeCr6pd3pPABT5SFNOuTlYP3CctXtZZUSF2xjG00y+1RKAqow5M37Ip2rg1JS
Hxbtix9tYGHNphBGOCyasFy7GXMbYp9A5gTEOkTaZ1SypjfqVkPpxmcMICgnFjNPwkhksXVUztQj
WFsclrvsgAueUsegOBNz0q1+u8+zZpY/1ZQxIXf7HcT25hWkiMP9MWdjteHGTzamieKdKgovE1fZ
2oiujk8VD1qNdlI5Jp1HakeKAf0YiXEMUVj7ofEUKmNeWDb4CVulmYlSDr5uL7u2H9FxT0yV5KJ/
jArvYBugEMH8pWZ3hRHbfKrRWgm+UTagoM9LcEvlaMZcODN4sTDmR2naYD6Qtv80Y/67rn+uep7c
rnZGEPvbBJ4s2nKnbfGiGaApREWmugxgRswZMY4dM/4n9uLd2rPz6pb3f7LNEwq5jukWAetVdhsb
+JLsxFXvAh0TMWVgrn4Jo1veiwY1TI/Ibzs17dPAHg0NUKjG9VJTaDg91Zy4agBE3No3xlUhO3vn
yuVMstHk3ThKKySssmQUiyROuTR1HCAO+kB+gBEb70+ujj60aeFtUlaQ6wbuylZK3z3HnX6Ttulu
kFohhECy4e5da1gOuop55dWmV9/OOhN7LM79ypY4EXuVU6rYBvgXDudj23vLDrSuieuI7FdcS2Bv
Rm/Z6i4wsUmaRoSx3D7UjDT3uesYUQoDwFhL/5qzDK/skMsAuVCAsmTxcA5Jv5r3/CcOVFPRtOwY
c1o/vHFYig0N64PZhh8V9y9DJBaEOKtWfV8lGEdbxsYsp2i+WtqidDJ59fTOfJsGib1Om5Hwh8Iw
TlcDYPe4pPbDqJwjzBM36j3rjobhpw6/7Ck5iLzbDUjmDlmVUeNaBJaa40NDx7ca7DE8him2xSl2
sgP3R7HucVe98oO+xUNN4mHf/DDGLET8kPfvXuF8j3l6GurMw8NJFB3J67i6L1M7QduJJQwcP/1F
stdVzC+9taMFDUM4AIvJqx9TIP3z5OiXsDNERNYLDp8qvijUK2va+/JG2U7NG6jE8TlPQbyhL3Yv
ZorVWPJvKPen554YWxyYrCMbk8ghc/JjqkObPTQTcYOqt1ty++zoGoskXCH2yWtbFdsJ0+Sjgme4
xXe77FrLfRviNHjlRViQlFf8xFpJ5FFjyIBfOrOMF7Oel0iKxt3x0Tdosjp338fF0zjQIfJqyygv
gJWsCxp6JL6yxgUV48OzlhisBqq+cpeEZp5HLcOzNQqfeGPFXr7jL7Y4c6bHLF8+Z9TZm9TosYXV
ud7kg4zvkE7S77T+C+Z78g19N2apEeb6Ix8sE6db75YrHp3IltM2Ya27wpVi3Pg+Hn0Rsrtfqzi4
XI3ige4vGTqnW5epzcluM2/bztrber0Tua6C2eO3iGFsuiO7my9MdEGDuBSYbX8TtuFnrgOP4gcR
WFV20WSIE5NascFDF27moH3WrvGocBSxsrs6mK3uDQ33uKep5H51+TjakBky+4kB0VcS8BtyII3J
TWxZWFrcebm1pvLn4pjD2rcHljiEZBAKrs21rtARtNkNy5jkMNEv+5KvIYJsBwkxRSmHVZzhiogY
+e8y5ITSnSl44ORTgPDdh856z3rWjeYsfuZuG0T1mKHntvGADxqUB3OliE/PpiJmPh4MVR8FAXbN
plxQo9WPrdWSXs8ryXDncGPnLi9hx5JbK3HOnLf4IOPHQnwY2M53junObBpU9kFsCuiVLj6Wg/8T
PPipp1xvLavcjYrDuCmsR86K7laXWh4rv2FMUcOT06NzinGfH/y43gsvTtauwyZC9XdtHSLOVKtq
DOe9LmD1xCMadgs/o0zq+pAy71u3vTvsLLN075XnZGDO4nkbjnLeeHn3YwxdfduBAEP2ELyGmKFw
Lua7ItYkVxbxBV2U2MuYzfK8JGJlV90znImtrfJzU6kvCfI2Ao1Jp8rvtZsJMjjCpnq1rVrdw9x6
6mPAa/iDqWPHsN/VToC5hnkB1lRjr522O9CiK9gvhPPEDvrj0km8bZN7/crEwBPpStyHJIPyLjWs
D9q3D88PCor5ShxkaeOZBCxQtDF2T0YwDmU02xzJ85Sk7JUGc2LX4LrssFDDGRzPqyExD5bHPzSp
mZ1EldwW0lohEEbMgPwqKjKsnjnukwsbDzgidv48xfaNiadpHyiox0XLiCfEhEcgGi7MZajSzwwy
lV6pvHffke6G6yKtH6WY3nv4oSskLGpV1BXXKFlI2JaIZQA8HDLVq0PrTVfEQhwyoTAehNcekzak
3cQ4um7sZJ8AF9yZVwN7Lqle56ndk1Axo7sw3ywOnlunCi4kPvITzZu8t9p1YRansa5/aGXle8O7
YkzJnj5bQcVto6ORN8qNiD2kMNwn9d6euMvTKg53cx/cU3iYkadDXIa2RgvrI31owyOxmrxGGhpM
zQO6ogT8lVKUfQdz+mln2CaGYkaskgRsAAeJx9MM5tu2tfdtwMNJPZXtWg0LMA37Bxfoh7cgScZ5
2j9URNyHWflqi7w9LIJVWpUitCEE0jTkvVd7O2Ub3q8gpk7OUO7K5U0hL6fGpMFYKgdvDQMLJEiZ
2hme84piPvkZhiCL/CVe26I8yyH9ZPuJPMXmuvmUZK9WxYVHobv2SpfMUsImmyk/iStoRZYKD4ir
1/1kMzPIQMMQN8rKq35yiirdTc506pIOGp+Yx+0y2wTBe8cq7s9W/NMfuK/sKfsu8VUi7+EOhGJN
+KWMLCWp0V237k+uBs2rArs4Lal3Pw18XEB5IIymlE5Ed8b9skSpLzlqCzAu2VJHEHMyr3rKvPBg
FWhvmpK+ryyvnhJkmvT0AoDYs5fav1zPss7pbDmoANGLGqmnzlo3xjnofuKOeDWcfhMmub1xVfvl
t/WwlV1fkvJpyIgdW4W9UhKl6Yz1B+cshNhrtqhtq31RT2/TgjAJqFm9Ue23ckRkedMNQ2hM6+Wn
7qZXkbseXiLENLBD7H2ukvwCSGc5W61wnxbc8DcG9IqhcH4YOn9vBKEBWFd0teh9K5PPoiFKdW7N
6UxkF6YOEElb5t+ULWhLUaNbmXkaNYfJ1M3ruVBslqV3U1XeJdVzFKbFwtWT6TocyUsVrme+Zewa
gkmgCpJxt7dJa54M5LxRx/3fTncICaLRQplc/JqXF22+DQivM87GpSjrDQyp79mtt4EsKSD7Or/D
WVVudGGinewBPDVl+qPLS+OQGB68tuXs8zZ/Mg1nAeBklF+QRQAO1LZ59IVa7hlnsrkzelgTJgLl
RRr1kXI0Po88WRAK0OLGN2jSx90g2uxS+miJZDc9j8D5ejc9pUnCu18TdoL1hW2oFb8K5MiabKqo
WYz0BGigBJ+WTFtDu/tYQ+bgPVc/Ef/Cm0pCqdDGqxsOWzFPEWUVjhm7GghlBckwO5Z6xEgAcyUQ
x8RaDgVP4o6S5NMzsgiexckE/6X18FXHzQ353vGW9ugrZA8jGjymZWmejCbZlWHCFVvyqBKSAYcX
GaUoVjkAIwdaFut4F2pXVtrbxTd3eoqtUzq5Omos6fyYKZSgErN2dkaETV3aqVWDwuKSxE2wn+JO
bmmnkLU7srsXQ24cMjYGLXnINdNbr+foDpxvQi3RVSlgHtMnAOFk60tneit42GlAclbrj3Pi7r2M
mxDiV7kjR+JgYY3uOXFJjlpl/pssSEQGO+RrTx+TMZ0vC5uirRwsBIzFqs98HAtMVBiLC+pf7nd9
p317O4f5IwTEZYM9vfrZ9dkpjw1mX+OD7t0Wn8HIqay655qqKZupm5XCzEGChn+cBtYWdaAY92f+
51Q63tqjlJhNjAi537on5XFSMQRTJ2euo2TUM4orBgitz4MQtlgHGMzaV6U/m3fTRxPPyVij+ALG
MrorbxEkqOnBhyvD+E9epkWpUwGaiLnJyEtlYDq3ipPuwoD0V4OcY23ELS9ei8ovWrAO3/YDqvEy
vSIyHI5JVKvJfg56hXR8eSJrxN7DKG33hmFlCa4m6h7HCsbNlI79ylO43Lp2wHmncSFu89pNebPm
cbnGUew/+xPn9KhJyUZXUR8GhGzVGgZYmhJZo+tLbDW8mDiDgKS2fbDLZ1pni3zqDd8uvMuZvX8Y
ZgtebQg6Y2026Dv8dmTGvzTmu9Pos1F5MHpqIDHYI38It8djEfKaHyYgcYPT5gcxwXGL0fBHszU8
9pzL33y4bQTqccxXEHCTVVXk5g+j7MyvlNpGruK4TL8R+2d0k0zEAq0lUcVh8el2DvHRpW++q2zx
dl7dj6+NP00vBbPnddnYzZZg7vKYegz3W/KSGYdm9ptwHOQFhGPtckWhifmquwVZ9FwtfXyeirC+
TzvhfQxmB1EjpE/YuKEhN7O205c+b7DGFPmw3NR4SC9l3xOCM4GwydEnXeZRy1ftw5UbjQpoWzZ2
VLVlj7IoFpd6UmpTLfV70qo7J2N/kJrMkjq3NQ4pqMwbbgi9tUL2CXxgZvNI2SdPsG/dN9HMaHdS
NxlfgB3kR105kBuL2LmFatoAHQlH8xg2i4PIx1oep5x6xCutibqj7jHLTCK59Uvq4bJJvF0PThRS
pwp+jM6kvgYXLijQlmYLe2uORoUvdUANsrJszbE4LpsKFekDHK7mIITsXmvhzmeYDc2pyZb4SwlG
J8yA6sTymCPCUzVQBH+NPoNsJ/NtqE/dc29YyJE6I1m+dIYV38iseMeo1D41cHG7wnj3pz6mM/L6
PRF2+r5Dq7IJlomdXJ2VO1yK+drrQnXqYrBOc0txUeAV5OFpZzTTFaHbA3URNV4r4jtsZuPeFJZz
wsXnr+fJrakQ/PJTcgGumX/VnhEDciuymnr2k0XxoOjwo//h8CDjUmR6u+SDv6rgH5zipXOZay5J
ZCcEGEBuSXnFOOru3zek38rv+rFX39/95V3+z6uS4xM7g8qStP9Nvfcf/3bJPlXTNb/6v/5ff/pL
3f/+7Y+T7+ZqA//Tv8D9zKDa6m81P3x3uvz9G/z9//z//cP/9v3bV3ma5ff/+u+fjUZcxVeDofXn
HNwr4Po/10We9Egz+Ec5Bibzf+gisaQ7tolYB8St/7vx/HfVPpoLl9hIC2idGbo+2qJ/yjFs828W
f8UjNNckn+Y3LeXf5Rgi+Jt7JfUHpODZLPnROf4bskjLviYI/EG1b3t4Ajg7fJPIIp8veFVr/CE8
cC58DSAL3qiFSZzNNE5jQGQmpiK1NsMrvWnFGIspUuyC6F8r7Y3TypAmgz8dK9NaIxFitMg8kaT5
gAULeVpZGh954nW25ixqq7UXTipeVVkqCR3RKY+1YuwZX9jqFfh4wT3Ue77T9Ek1OLO7j80rBRw+
ur0p2Z8frwxNvFxDYN3jY0ge0MPLET8AKMp16EgeG16qAf4mCKCI6qUFd9tsigIG6SBZRFPFHvAa
MmCypDIvRhx4wb7uyvSsssqBAsJ8HXrP5GR3lfCX+kBx6Kc48To1bMa6CQi/reM+Kso5uzWX/mbp
i+AGD5BxEWHiufyCysnvSe7I3rBLu5jw4BUOe4MtxrRy+bJ0l/GLTfgLGDfMqy91D9dlDR0I4z2y
KQ+uSWvYjzGtu/4KdW64UZnU6DVSVP7uEd71mGxLT3ldhB0o3rRzk4F0w1yAbyxlmHGTGHPjrtwh
EPjszEZYN3pIwaZ44MOQhVnhHjSktezwtdvpfZ2GGgdtYvd76WR9fNer1qb1s0Fy2Ykf1LgSGnma
2rZ2PjzIxGC4rF78wpThIqEL8ztMrh5eSK4yZN7Me2QkU547FD1MF6Zl5r8OCokCE+EaEuYkP9Oi
X1ZMK3zn1U3EuC8xY1yFb/LGted3hmfEnVRcRrQCLixT58hIofxB34A8EI0rw4YEX2Ri6quAPxcj
Pg0HxS5Mhyyy5um2L0P8ZRrx6YCQr62TdeiPzbCaCvRGu7yZ1L9Isvst3vLPjw60H4FI2bu6a3CR
/fnRcRqWy3m36I1MMvbAeJV3wiRkYoXEqkJHhCseZDSi21VLlwevpSM5oq5rbw+aUZ4gR/v30m+Q
8gcyvcQMG5/n65XDBD1t/vA+uvv9h/pjSLXz14QFD72Xi+zKB0BBKoH4iznH6efYLMpCbxIQ0dkq
p2cq7uKsCwI+6bxghQ6jBxwqbkWCA0T3EyCDOaGvEEUY2W3HAlGR0MDGx1nUaoLG/oujLvkVTi4j
fyOs90ZYOI+C3Sim+EqhTPXzvDmlqFg2dVr/8vLgYo9+c9PwIG7BK7IWHTsEHYkIwu9wdvN7KZf+
JwcWExExIFJgyWbZPiW+Fb9UrmF8z9T4960TlDeVB677OsOUTOg6vsS6VGnCD0bky05X1zlXiuij
+hc5FdZfcw+ulxG1IwHHpG+DE/lLokhuTchHUsGctcjcB+Zbw6tuveciZSMwJ2V/cM2kWNcqnaOW
nTK0zt4nHUF3d74xWgdvyPrnGDPupiiH+RSkRkoFSgk2G2L4Fx/5/+VHRXtnMcQM+NxJFPrz3RkO
dQrIkMyBRQn9A0MHArZcLttGmwLIF7E1SPNIGOBRav7VZcJv9pdD5YpTsYhi8q85U+FfLlMYIoap
ZqqyZHK9Q10AYLTgGADpneUTmhfr/7B3Js1xI1uW/itltUcaHIAD8EUvOhADZ4riIIobmESKmGfA
Mfz6/sDMV08KZYqtXrWVlVlZWVq+lBCIANyv33vOd67swur3GpXXfl46sFtVpSmKqz3svGVnZupb
WETGBa6lAts2p80JMP87sa5vmVo/vr8+O+yqRTR90unNo3fCT8upqNx4YNaTsp20ebcdoi68rYeB
vWOZOQh2cIxiRnWDRe4rY81Q20vQeNmjirrxRCf0kxiQdrT8LOOqDY1uJ2gFc3D055PJy4dDVFri
RsRh/Ffq729pX/+7FluYQP652Lr49vVLeVye8Sf+cqG4AIB41P+C/si3OkriPFmToZT1b8UrppR1
2bZMR/AHFDr9/1K82ghoJfgg3h4qN9d1xG+VWPKoxLKwZFJbEaHoUgeusdo/voltr8miKDJB+4GR
wi7VWfSSK1tDrqRTfUm+L4CWtM8+09CfD4ZH9Nd2mDPjyfNb19+hDqheBiZKIwPWPL9P+jH8itXX
c7Yw/hnUIelwYBQbBE8XhOU8RZnJgDRvcZCZmZFdkO2Ylfuo5eiGE10MaP0NziWbtNU+CNd6PWBH
riB3wFTh+Jo3St6XuUrvUl1md4hqIBGUi+HdVh6aO7oATn1RFMN4h6syuTL0MPfMnZLogoZy7+7Z
tmkR2e7AuMqYzBY93Nw+9kjrQdhDIi23rhyiq7ijVxh4LrixQaPX2bZGiQprqQdCWgSky51yJiaa
8ZBXTKLkUFNZzGP2OUrql3xss3Stgnb8hnjjGzgf+UYzvY7Q7zOqDqwIlCvGBvvSc4GV2rG4ytG1
xTuDJIOSmVs273178JCNDX20t2KOUfRhG2uDxIT90LSIP9o4ctZu0E2meVbnuoRGCxLmSeaIYlGS
6llReQooCUw00LXZsZ/bgYjKtN/yb4GAOUZTBRH6f3cVWIy3OvXTq47W4rVtYqrm5mYal3ml0gzP
KgepLZ1ZMzygBZQfk66cn3w/LBTDGQvJQAgUG++BKsddQXsA0SOyj+t0wFQSECEfUjuBX3fQc+TD
Jyd0o3KLXMD+HE5MfwLi1xFSr367kwFewnNe6exgUo029KRE9lrg7n1JYngdZwuwJhFkpeF+4+vC
TG4uBo1Rp86wIpFde0pdi4SvVkPxtZ272ti7JqyjnTMB80HxGGGKbxMHbhxeQzg1YCPbm6QjhmDT
hyBVqUL88M60l+aVLgf+HuC06yBUZt0dooXiNgdEmDMiRQyDtqNuzlp6go8TzBTnECEYaU9+/+j6
jwfSHw6xv1xz/388urqc6P55Nb0ujgx963/+51Iq1R+UtsT2skKuNoI1IfzPZVX+exm1XOBpLsY/
TpZ/mvv+axkVLMUS1DSV8er+W63nv3FSfSutvt+tPY7DZFsxgVUe6vvjeibpST8pUsLcBKIOxv6u
hPQJDdu0t2qaBWrAxehPtfZ1c2mUk4LJNSAt3oBGXmVwNa6yDe2a+rU21vE6w6MQJXqlw01TDNBc
VybCio8XCj4RmbPPftejpUA4UpM0r/wM+HFWoNMk0U7eGqXWD4i/YnRpxFwyNmqt0tk6qqaKds3G
vOl7I34sl0Uy0I39FbhCFTJtwLDWcEoJMs1OSH6W+TkuxBj0RtdOnxkEihaLASoGWmIeUUmM+lux
lxJD9Q7tZzXsLZqfZwRopyGqdnyOdETrZSG6ul3xznMnsp3iFeJUIfMk23eMK+07BYoWp0EWe+Tf
2Cn/PKXwVpNo5n3tIySmTJ0H+NcEUSPqxthknHlVaGXbDMX+LTrSGqnWnGGMF177TnTy20Hph5+W
QwnmZlJbTCHZi4/KxTwUlMgkcUPiUDUGowHoL3PqohhP3DB3b1IWyG0ocUL1VuwxaTWxRbt5AqNc
jJ5/wl9c/tnL4lWmQfQ3ByZ2/x8qWIzM5KhJh94Ldi3PPKqeBZqxIh4VMeXg3a6E4U5kZY4cluKp
P7MIYtl/99b9311PKcdzuCjnHcteK+rv2jBjaOocRTTXmzqkQn2bfKah2W+LvuqeBW6+w6+vd3we
xAix8gFpPVGPWLZ9dHYd6i7zSYGnGRhxa5kRjWdONaaMXcL8nVtjATn6KrnUmv7NQcDhyzzy+3RQ
UF26Xf7WmAkJAsFbPSdjjaz213f002VYfsA08v+xPqGKXX/R777BZOyrdIkSbxsZZCdFhCLsoUJ5
71zFso6qOfrqFoZ1pWyH6Gbu5+h2MjSWY4J0POhDIh/Vzp2kMSE5Gu35TNt9gqqF8BH5OXewqpKb
bSWvFARWvYM1W/kh9P1WspfnjtSsQnE2TdfTCFYRhO7ohJ9TEFE1AsIKwAAY59oCMGYVY4im1ozK
ExCExjeVuk1xqSI0ZyfDtLifnNFACQERgAcoY5FEL1c6Etk3AVlEuiw9YI5g9Mel+BwL0BJjEKtl
LrAYAyOnViwx9u3BUOS3o22wRvQayuE2za1aHZKuC52b0mjWepWeuAmWitEtWAoGLe05pyJIjcwm
0MFgDtEswDIIGVe9cWpjOQNHRXiOYcaFFGSUckb7K4oKLCI5E8WVWIje2PbukJY4VjpaWucDSfU8
iUWRmbvIFH2Kpzap83JDP2UOLwq6k8lOArTOGS2jEbtnOql14IPSlV+xZ5b5rsH13BxipsLluVmV
4SPQJ6PbqgXs7+NEFuXzkpr5DW1zQqE2XSOS/sMC9DJ9KFSctjf23Az6zlRenZ74SVYll0tW1giw
87LASRXWI4C6bSpxzu2dLpyHk36pdUMExZRmD1EyOyltfMw8EdqxOLla0DZY5wt+5PkrCNCSj9L7
uJc0/sl52xR+G++5og/zYaoTUrkSR36dszy/HI0ImV2sawbAcHi6+oWoLgY4m7RHK3SCQV3ZG3SC
nSuhXbWGcW8MufLuM964KkiSwc/3TDmUQ0+S7t59Fw+Vc6vJIZwegD1H5a6L/ImAriLXBL34xqyv
82YpoxVI1+ThI6WZ7Z4Jz2mZ0EHsK5/4LeIoP4n70UO8ithMW18sphRGf6hhHjXPkZ9744jCBqUi
AAqVECIX2dqAyZwIa4vOTN72pcuQ0DfGLEKb7ujyPLdDn95ZO3QIdT1CXs4ADXoHwsZs91A7FfqZ
elphdj0/LuYCPeDy6A3D9nY9nxufdLnE5b5plwFBEjaCz7PFM4ljKEORMvSIsrfmSLYK4tgoDHcJ
CBJesXEGY+KNbdif+Qjl8ePXtGh36DSTceOG/nzvz2F0YZZO7u8mWya4jrlVtev9DhqGHJ2WIBLm
x7APJ9CtoEJonQ9gmhhLWjaJGlM503JLFHCbTRnHM0NZZvrRBZgYhPAmNvD5JEaMfZ72iVUeiL9R
GE8Y7e/xA3vR1rDgp++bJvHcUxxfcb/xlmGlVK0Ynk2PgWKFrPnlpZVpFV3rfmjlHcgdyzip7AFt
HJG1JU4o6dWsRzXumrYIozv4Kb0TgH1mc/HZZ1BuigEB53I5Y1vMMWAsygYgg6ODH5dPnntcZwWG
xglHyavJSLGcFMjWLHUysW+wAjkLVusDGGXXipozcn4bOAvbocxz2td+0nRbw1vqAvPgWIYieqfv
dLSpOdZK8PVtXwj2GtNeeUvfbwFlGUaofNIYiUrpXKvJLPBGh4h/F2G8s6m9uVS/q1nermXjZH3b
Qilvj7YB6rSaV86LsVbpco9RHdm/P45bB73nwyxV8rEGUs2/s5Ar+mimqnVy3GZxffrrfW/d144+
CKe/tTz3CSXHBfDjTavG7Ox+xcNbzuy5Jyzi0VeHlQZdG8HE6sJvQ3QCv77m0V7r2GQrUaqZkiLJ
9S1z3SO/22tTetUOMp1xK5px3vYl61Y+Vb+ZE81VKL9omjgUK5Lq/6hG0VAlYuQUBBqO2tlFdZQe
tAKz/bv3gq/L45tjN6faO46ybSoqCuTogHzj3iRD07FOR6Pznn99FfHzV4bnmKR16VMFufZxS5Td
rcdgGZKEO6UY76HmM/2+alu7yVAeeap+mApjXE4tiHbJwTQi66lnBVcXJcqZ/qLJpCkOTTmZfkCT
ZVbEp6KKvv/1pzzq20Jt5yvgqIY5g1eIb+XH39XurBEqRk77qcm9nUQxEsg6F3tVKXYIP5pQGqN4
e7vob3Uy/5uevRVf8D+fvW+YaLc/TI3X//6vw7f1B8duTrxMZ31S2R3+l78O3+YfnjRpUFr0LiXL
D0/aXzQdDuMCug4FPZUwp4mVcfOvsbHzh+OZ6/nC5BFnDv1bY+Ojh9lm9rxembYqIxCuc/Rmeg6P
qkAut+3a2rkUXpGCFbNuvvsy/uZI9NNFWF8knTHUz0x17ePx2sBxE5Mggmu8hJx4WyFPmmYOf2/5
hHTAX7+OEMDjMSzx+cp+WMpQAlWsr+2WdE3znA7tXQxydp9og7rJNMSfjaZ/PFeuf913q/Wfl2Pe
z1fnO6a//kLfXy6cIkO5HqKQsM++DF7H/KtVNYg3bM+EUIzocObknfP12l/++Zq81bzW0qMb/eM1
q37FYNom18x1fpE2kTrts3beWb2tUSdr4mXxDUHAn09TiWzy1z/j0ab8dscelwYs4bicno72Cj0D
ty1yrq4aXCIj5octHZUuiP0+eudGf76UQL3P1rw+4evT8+ONJqiOc93BKo3oDAeVSQXVqK4NJDkP
21/fFe2An75VeIuusHgELfBjx6PAglNF1yW0lvKaE2HQwKs7SywvugXq7pYrMa598ukTd/Rw7NWH
S9zSaS6H4ilvQiRlEoPyav2T5KLo8IEpQlwh386SV2Ceb24U73FqMjSR9WTuQ0acqeWzqbc2at66
4gyGPLTrHucljz45UIqeDBEnd6HLwCuQ2TKIIAz73txasOjDoAtjNK6xM43V3o+gfxZiVZ/5MgkR
W6NO5ozpgkEcGig6guiOB0nR8YxpfHB2JHTkHf/WoqrQsaVepwpuXuA23UwXHikTSVSlG557qSAh
Viv/EihFRGRoqx76zgpfvSrSaIjzGlnVUDfidEw7ybGvz4t7Ws5LviVCcKVBD8t9Qqv3boaecR+3
FSP/MnQnTtueRUJARN3xOfXF/Az2WCTbQo6poMot0qvEHVeGX+qRczX3cY7+kePKsJW+jiV/iZzw
a00opoht6vqt7F3KWQe5LhNkPC9fOopqGn1uDI1Kjq5xPijOUzjz+/m5dsvom+kZzaXOUjyuZtvE
j6ZMkztzTDpvY7fSvVt6e6TWTb38BZQv3XkaXiYsPqO5slKcQL1nRthbMYcGyxLH122vzDPIGc6w
cQzDIGqk9TnzU0OAhcIwZmCJs/txT840A5q5EiQMaqhOg8ThCx/ZvRJ2102bQqXqhfiV7gYcHkkr
Jnkt4MDzlj4oGaSYCsDyDkGM4PYhZIoCZ6nuQ8U0mDk1lmIy5uo6wwpPkoo8z2xyV/di1kCo5rKe
rq2OfOydFkTcmElkLSexi2s8Chtva6DxyU76cVpe5iJFrzrNS98Fg8gZmoLXn16B4VYPOTzCLx2z
8k+G2S4VEgiQlBvWZGSHk6jdR1+ild/oFoJikHra+sSxG9MV9v5in1S9Sw5t6x+o7TF6+70Nl6Hu
tkm16Ne+76A7jaJziNQozRtrEF158etX/bjjwwqmVt2WT28S2ypNsx+XFWLXSTKgs7qdG1QoRIg3
s38Y1X2J3QUZzY7RHSJIvo7BJZL8tm6eR/sc5lHQqCupLqbiekybLZMoZh60aXLL2E9dfnj7lP9T
Rf3nOs795yIKoioP6H98KV/+4+Rbu3yLKp2UX76vqtY//2dRJdQfCJ0EOiuqXLnWQf8qqoT8w+MU
AIeQIHeX4QJ/5l8EXfmHxfGDQ461VlBvMr2/iirHWhV8nAGx5VvO24TkNyYcNBB/3FIgI6Hr4y8E
10rjHkDTjw/aNKyBWtpJGYe1HfzsyQnpmRS5fynekJ9EWeGQm4DH0NxfoaA+vQ6Y8G+wUACxsADS
N4io06FYjPpR0O7Bz7INZ8yLWK1bkh+mZfSiXa9XMOnkY9XAabhCS2s3Z/my9IRgeOoKRHVkpXft
lTSnEh9lN5uvJiNMxhBvXNRB5zBSMZDmD4bEr7yhiIsItZOp5yCoU1AM31iribLUg1oBrHDzsov2
jcoqcl/ejm+81lBmrEIrjfs0zGuC20PpjfyLyBInIlm5r1jYTMg6/the4obzlwMJbe25r2lVIuTO
XWLkhvYcMZgig1mJy2QO863rrkhYm/z6q5FQhKtkJlgxGPAeFZvFBne/cQfc4z2Yvh2fPnsMI5qZ
uHJoSjXujLAwyUYZbkxs2jjByElmemSnzcfWGPtX4OJFeI4Rbaq2TWYoc6uKBBKbPeatv8M4pOyT
xenwbeBcSzRWAzNEiW7mAAxchEq4EcmYHR2TLWjsPXVtx5mM8eGNEvCgzqNLOn3uk4GQd9wMXqmf
q8z0ng1mo3PAUL4576XCdRSuvrcoTH21sX0CLwLN6P3eMwit3Izk3ZK3bhJLUdDeueqszjQ2lq8n
RrhxyFNGBTbSR6SbcuFmdfhktRDtgHIk1gPdUvM0wz0ksUqiCCtcD7cEXz6gCDqhLHSicJJ7ojBy
rGo+AKfUK6KvZUwQELpQYFdM1YrlE41NgSI+qvHNebPzdmmTDTbPykxvBMecD4tOCrGtas+1wN2B
54Oo0lrhuevSR0eZX7Xezg9dcZ7OK064bpOVdJimsdgkbtzTynT4aI034D3EW3Gak2WentY0cL8S
Ez2SULpkX9G19VeT61bgaXQkLpYxt8hblG54iyQhwp4G01+AjmIXC1oSeO018ax4HNEuUMsVxMav
2M0DArTlA9mPRAHb2eg9IT0jlGFheAcguiyIYVv8Lr41GLkQB5bM/nOSauOTT7kOrQvA1Bc+0nzD
VCDUJ8giSIY2YKwb2KvG7LwOs1qgktP+FNioYOEF5m2kthPqjAfZeFgeM931d9YY48kx7KX1abzr
qjtrLRfTK3XmCi3NvLS5UuM02cEslPNi5hB1AqWM5UOGPeBTMuXWswqL9hucwGalTRR8bXN205Xj
+FhIMT4Sd599tBn9zQfdmSXa9CmuxwOKAXqulgj9j6GmR7QJPbbejZATlc0kZregE+a3KiDgsNc8
bPl4o+AaE7LZA+XyeiQc9lB/MgjEeI47L/M2g5m0RFIIs/aQSS7RHYrChlkIg+Wzvqvp3/poUF9G
KpTPoteLve2Sdo1E8kdPBq1uo13SVCRojXEU57sqytRN19kWZtEalSVW5rKPNhrqYXNQGHMhPjvh
R9jLE79KSOIdgE+y0Y0mC0GHzTM4h3bqm/mCt1XyXnv19I0U6PxmGcOZwAfT6F14lqV74YF45TWz
GgMf95KNz+wSxEPIqoGOjbW4PjeYN7QBr4AHlNhNc8QnBOl+6iqrHPFJJxTy/TyQFgu4gwgF8tBn
GeA3YVxikEno4Tc2++KKYPjymeN4umaVjsNNqGK8TK2s5EfLa8xv3ZTZJpm88Eu3IHCR/Sz9YqHP
Vkyftwmeg+wMoVGMWaAOU1h6CdmDoAwWdNJ+naLbVrVCVKspmE86Dqcj6QrtKr0BI/QgsGB7hxgw
oHOCwd2/BebUkrHh1rncG75pXvFgFSpwyROtb4DhuOnW42SEuSqKiIMuNQb6Bu9tervUS05Xf16Y
UgC25D+P2a5UQGHdix3tjN4/j5SM6u1YC2XsBrbsJzV6mHjFmIBfyDyv93CuGdaV6WbLxwpwg9gq
I8YiYXnu9HUoy/yTO+DlOYEr6uECE8AiyqQbnnvYe9eaXw+QbOlF5Uar69gcSr1rwZPiteqyKNuG
Qxw/fVeP/E0f4+igyK4O/JJGib2q/GkZH5WP/zZkqD7tPhSr+YJdm3LRI2DTwuS0zVeTxrzaNf6n
Juzn05f/9Z/WOpD/56Lw9svwkvzH/26/HFMy1z/2V4NN/oEk0CUTEMrQWrzxs/wlGqRVpiTzcQS+
/wJZ/wtXbf0hmOl5HAIYaEtb0fX/qxZE7YJRUFK7yXUErX5P7GL+VApy3LAcNCw+azbF5dF4IZqB
ukCkMzZ5I8D1UZ0U3xJHgUguW0+eTZLDL4bRxcSwaJlgNOx+fliY6YpTPI+NCky3yF/bQsy3EWos
e285fXqCSSI9WPHSZRgkYqYT3kigNCEvDTaACLlrOjdwRHDlvsgyak5pjt2XCwPd1jfLc7J9ejOw
7bD9lKQc/6wyMV5C2lwfvboU+1FOVK6W+Mw8GAslsZukvQwjg8KmtLtTqHrRl8nK3c9zlEGUT7z8
Iwd54gBphWWnWeQQEcZxic8NbocTGVO0trbkK0hdIBB5q8ctFnHngwyx/dmAOoI6tMcblM/wd7Mh
YpG1w0ofOkcPNm937Bzmru9ZxhC+MKroF7a5uikwmeHA8uyzLMvJqQDAmN7iX7L0wR6nuWbxCrP+
ksF8cqjoiF+mRp1RjJeefDQRIU33lhza8nQJ0xzIUNd9C2M3PzhxTloWflj2BBhV+T2BrQlHRgEc
5bZIwbmNJ+T5htlz1lQZdV+hsyEvHlAOzgrHwhgWbnPw/YWUI007MJJbEiIaERPopIdGv47YuyyB
kZuchQ4MgiyGUBjfBHTU4YPVSIjiih8sstQOPPhA9sSWet+vzcupkH5WBNHCuPcqYTxcxQGPt1FB
CY4oHDLko5YoKZ3hFWNfWPTQkmY8OHAkrNIcXkY6K3xgnqBL+lVdezo2JDQEWqaVf+EvHeZdz9U6
3Blicj+F0md43Ll+o7fNQpQgTT9ffRkGuQjcmZk691ot+4ua3LHF30zt6hoM474w95qzTcIjb9FE
GLDmX/ZO7uiPmFw1jxb4HuezBBW1k0tYzJtqaLX6hJPSv4O8UV25oBaHvRn32Q17ga8/0sYq5ekY
1m33AIfHfQgXlb7EZmk7102l66dpzsrkAFqaKeeU5FHQIGAcg6kq5AefTkkWDLVRQFjGKxnfd6OX
UQ/RgigCquvx2SUbCxcfk2JmVLnnP3cNmRcU91YfnxPBtUCrq0E2Y802OnWWj9mCDlbS8QN1Ep0v
1khQGr4JqlJvSqxk15YGdhKjjMZrPxZ6OtE1YrGFIYHa2+iCb+pisO6lZLC9JaZk/lwOYOe3mE/j
KuiyIdvrsVA7mfm9OEOJPjO8RQOHd0vbdw0Hoy7ARKXu0zW+bdeA4jptq5mUhdGoI0Qc0diQeR8R
wfwFoF477loqMgjcHlHYZ3GaNd0JGWsUEj0ZwvBVo76+BkNvNttpMbLlDssBUrZq5lncjKIRzjWY
AzhJ5mx7L/CrQC0ZqGYjZKltfTegbO5Pa/jSRKEORTxvY/jvBXgOV+8RCjA0R/u68grbKh5xC7vx
lzornJNKjPE1QTTa2RelkX1GgpLOiF0U7K1gFBY/Soid7TyqiQ/fpF7ifFsYuX8AuGGdKTkiH6yi
Jn31/Mkc9mMOs2XTK7zPICFgfjDkypPqbKY3BdrObF3Owx6BgOZAZNVcReUDKgnrcWEuXmz6xa8+
IX6Snycx9IRSty6+ZyIix2ZTS3BSPCoeZ50agg6pKqD0gdBNrk3yc0Ia59w4A4xLRsXbJYqaayoD
9clgYQUljG7K38e9U5xW63lx7zcC+3qxyjJWnouCvZA2S14Rcq/LYt/A7MNQlZR5CTnDAMuInAGQ
m+6RRZ2T7hh5p1aDGT/GvLpap0AooZnh6BPy+BzsgXRlMgYB1Yb7XrfxstpgTVQbyQqaFxtaFwul
oWGa2r2oKzcl+iBiiiiKDfz98Yk2hNolVmO7STBYeNJ9vS3Sqk7BuTfRbIT1B2+07MzRGxIRG40R
eWz4TjteknFx3CvYWHkpkF6XcK7umtbqKg7djhEbqGLE4O8Sm+5qsZ3eAgzKtzCDxpZNmzG3MBpo
/GyL4oLUwon8oGQQ/L27ONKIPvYzCWEblh0SMS0CcGcC0zOy7A6+w+SeYz5HX09voSdMw7Ajbt0e
zwsZwwPEcZ25U/YBYkOI9612VNHsUlAszzDZCPJpx2hqLpyUHxT9uniSI3Or2xnCKcly/gD7B+ZJ
eZs0yqsCzCZI88dCzm5ghkXf3qRYA4aL0Ha8EYANoqwTOXXdK1L17s6YVD/tejxdER+wLr7FxJFG
+1C4XR9ArWtmADCT9YQcJ17uSB8vSnT8XjZutGFl8lDQ9/euLQjF9TlwU45Z6WQC3o9q1F8bP2GE
wE8A48ENfANW4KHp+PC42JOic7dd4Wv5CBm3hn0/t+7SX8MLhhI4FBFa+5qDbLf3aNECFBibcgHK
l7Ic21ZMw9aGyFZcUF5Hp2Du2vFiLAZ8e0xTyHI/mBiinStEbJP1YTFLToYT9q1s30yli9qT5FZ7
u2b+PMEr9mpsnUut0FH5aXc1oic/8cfZv+65I/WABqryWVQcTUIFVkHnLDc1OxR9FwMAjO0Is7zu
M4GS1x9NeW2WXtYEtDGKfpOuU7TnToRRFfj4GT7njRHR5SCcDaatMd/KOgz3XuywbLYzYWe09K20
6MVGWIP1JJI2rtdFx6meKm9IHnPRJ1FQr1m00MvR5Z1S7DfJDant5a2YcRQ8GOnkzWZgaBgtZ6wc
yLLyxgUIGERCta9OxU09VH4BtalKCx1vOywJtKF4+rvwvM09xzykxAoue7/LaFL1YcdAjUwfp0um
IG8IWT+LHDN9xq3g1jtwBAT2xjyL8wddTHH0NBDE+5SiWQSLk7p8ULDZ62+al7LeVZS8yels607e
RaUh6ZUVUvbFntowHJD6DBOQE+x4FwOh8ctH4S+RuIM1bqa7pakUDFilGuuJeDgcbwVglA+gZr2n
NHfMZkc4gGUfhj7hUSmFVbc7tFNo6lbTKRmI2FM5udqiSPTTkJrSZnXoOGLOvhr0SUw8ix1odGHN
BiHk7G/y1M4fEZRR4BRx0cqDrcIlPiUGGcah79ZsBe4CM45Tve65RbtZ+/OS07DGBi8FEA8Y5Xvq
rvhSTKP1qcyn9NoiXuTOx/HLER73ISi8BmFn0LlkHB16sGE3ZkU93MVANwKSSlFaNrlj097PVPvJ
JMixJjZwGIYtXgVI8Tmo0uw6k3WfXQsh4WcPWalOlmQ2urNZESVbMFRL9hMK6LMQifiXsIb/GqCA
9p8aBprjtuChcW8N3RXZ1gzJvd7M2TwQK0OB7xIcCcXFYACXDk73SgTidF8PWhw04p/4hIzB+iPQ
nnHe23PHIwpMGSogt3AaWeRa6TAxb0K6yNetIbqXlU9v0pZLBitYa8fAWAxT8tTbTh9UoLmWjTHG
PPV+hOR/2zEFBEulRpqoWA2XlZu2hNC5GIA7sIscFFgbgizilyJDq74nnSSEx+XE0JO8oujUaaNt
97GCj39e9ZpjfkTmSw+hufJ1MGbm9EW2zexsbA98BlhDZwHd1uVuQV0dtt4Fjpb40hCAP0A4tojY
O1mYK59s8D5QpasvaEirfQoBSW56G7srWtqB98VOmYMCzE70XUw7fDhZ+nj+4OrVcT5HTnqCRnvg
4Y9DV+28vp2+ZmaqqtNCyzWaA81hgyZGeBis5DiQnzoNotiNZOjA+p1Y2P88yP+jauBogm8xskUA
xbyQ5Qpdm390GqxadvkGRngwwcvGWUz3/zYtQ2bPeZwTgOrS3ddUqh/shIzchY19fOcTHIkx1k/g
YVPi3C0c10Ve9+Nogs2yWbKEhbIuzPCqMwpnH3Zz9/rdKf1vWiXHqrq3G7WZ0XirbdT8aai+5Oth
BPZIICeG21uv6QqY026iyBQZK2OjjGpAf7xMfAvUUrzWonGxZMaomu4wOMX1O+qFn+/b8dYDuC9x
tNKCPlJE9alRhbmz0jRmwO3C5RBdhnN08+v7/rur2Ih6fMfmvcGU+OO3m4m40l5MDS99cznleAJ2
3wnLdwzr9Dq+14Hw5aJwUwLZv4WPGeLDj1eRk8/hLcXyZ7qcnllGLQuSf9nM9+kcRdWfA8l/fGZ/
viePMB+ES+SGMPuxjq5m+5zTe2BGlEWKl2ZG9L4zw1p37zyZR/pH7so3HUZzrr9O9OxjdQtaEohA
0NhRO5Q63VeGpGoM5xXdaMNoZ56dvKcZOu7ocUkEH1hD0bS4IIyOXgYiNRUbHCQ6RgLda5u49gcZ
x/rcjAf3zlzG4plFfwpMXJbZO8/jqg/6TsuDGYu1FjeFjYQLKeGxWjFzxGRJNPNB5ih2zYxDxesk
V/Mj7QFWrx7p0YQsCy78O7/nT08PXzLKMo+vWeKAF+vv8J3ms3LNWrkzpOgoyxG14Ow2aBV1xYBq
I0qtd5qmYn3kj24UXZbD78mscNW6/Xg5q07qIlmRhIm22XZ6NbExpDTo76Um5jvg+h7x37F88Bs/
LA+y9cIruGzJ469fzZ8eLyRLLLuCaYZF+s2qtvv+tufOTC3bkAUcW5RAm7FcOEII4pmjwATsZ4Ou
dN99pv/mV3ZZ521LrEshUrEfL5qEqLAzn+wW2Uv5UFTo7EWQgHdmulNCjD+oyF/SeEMjPiqufn3D
P/3O0rRNhGK4n6hvflrx8OmvZ+C4CECQhuemJMuRQ6HfvUak6rxHCjj6du3VRLuKpwgeXAfy6uih
mjvGVpMD9xpQZ3U+gB4DVua7n3M42xAQ6Qy+8/4crUrrBdm8WGpp+HKHxxesVUrSDqF9QdV79ENT
qbf5++v5T7dF/JLHO7q2gxEM/LTS+oSW14wl4DNCRW9VKraMg2MvqEYrPXHN6b2N8+iBoU/NBdfL
rVZ2/JhHD4xbwO3RYc1UKLKtp5wD66eJxY+OiYRpQB8oRkWUvLPyHj0pXBRpNicOgQuK2uR4RUDy
0qLsWS0uxvgS0oIJVDW85JY7vfOj/c2FoB1jHuP/2FOco7UgnhNRW20aBWRcZFAEo5l8PEQ3qUXu
xm89/es9IQ1wOV5wQWZP1o9v3miOs5lwCIAkUqObWG8qpzzdqvWffn2pn2yPXIupHWUFSjpCMI8F
rjmI1bQjgimobe5I1ARs0/Ace32ZNnJJz8LFi27sqguvloKjFmPWpSfAfCoWyGMOQTSX2G2ISfn1
x/r5y4Yd5+LWFaYD/MA9+rLLXjMT7BJaxHDudyFp4JvCH9KdWv/p9y9l8+RwRKZI+OnLTpY8nkrG
toFo9L03jPe6GO5hkN7//mUoXtm7hFihJEd3lCapU+O6i4JekCxbijzfOakPy6Zv8/+HLw/YA4ZR
myeVh+jHxweyPgjADAjB2BUzg9YlvMJkOuHD4p9+fVc/v/IO4IqVJ4FfFOXQ0aVosDCHhYYVUGWl
J3Sbeb8BRC6nRcYaw3wjuiSUQj//+qpHJxHeD8p/NgdUxDwg3vHOhPbECFMbdh0rnPo/3J3XjuNK
lq5fZV6ADXpzK1E2ld6UuSGyTNJ7z6efL3L3zEkxNdJUXR1MY6OBRu+qUARXRKxY6zf5UuatedMb
bXvr1A1xGgT9lymsALratHOguKUXMuUT0WkRnzZPA8Ba5MrHC8xjubdRyhL3f1eod5acqN/zROQG
qZnyg87P9vNoTBV8OPRUx2Hc2eWfpiCSoGEDCarGZ1AgFL7N5vl/cRZ8HohWn0VmBamUW1AQ7D9m
GUoEuaILEC+Pp+F9J9A4+6udgJoJwDKRjtv44c5WrynyIRTiG8vSnDo35Bu9lAOaolhXjS9/unQm
eTn+fsQK85oHSt80uAwoBUtXR3ht98+pHO7/Zm8TCDAQyEe5AknQjhcuMQwy4JI+qa0H+RX11l8p
DgD4KDW/zs/nU+IAwglBGPhVJu803mHHAxmBBLOsodwR4RS/1Y2+cy/P5sQgqAGinESubX8epMHp
Icxxll0kWpY96kZQv7Gj9PUfTwUbSI52BwIJz85ZspD2OTSKevAAE2n+PfcLJgdNe+lN+zmkLbFe
KkwxRAxpUR0vGPltiAJI4y3U3FQ1V2du3QYPVNJnB0m2P+T+cTAxBmQZWCmkInC0j4fzRlB81kip
VM378TkBk7wrR0oVCWyL1fn1OzUziG9kkjymjU+bVSunEUUnTgVMU73BxbUov5JjHu5YQdmXCOef
QoLyAzpcQEjw9/n81oTN7YCkdoQ3hqyvJd5/Kzkg+M5P6dMoZI06YAgOBuLBeDfP/vC4k6a46nSG
WYQi3Goqrm4x2n+8cIzColH9E9cxd9bxN2oLsHBmFaPEz6O937aC+sorPbUeyCX18kK541MSzmiA
ODiE3uNinjUOrVbbpl9izBPG4YumYWCMPlP5gHAv/fbI9C/oiZ1aQ5jj4Em4KcjrZicERh12SUvd
WbyXlCUTRbcB0Nb2j78U89IcnWiQtU85k8fTJkdIwFsEieSNV3I68By0vaEEG/mnIwHeovJFfkbd
yJBnuKWxmSB3hSgPqGnZIqg0qMiSR7bwKjg/kPEplSEkRGYG+hp0Df99HBe4uvUZ5Cdx7HF2d048
XIfYWfxIQSMcilrzAiAERX5bODQ74Z1qCXoLYwS+A4dGG+/wODKFawZaUyipS1fyiLk7+IaaWnaT
Ig9pje1NC+T5u5GbGjpDQVLfWDjPvATOSO2Awuf4bOoNipclALB4bWFVAwfD0kOUMklxkEgxePzj
F4QrX1zTadjSv/xSer0WIe1v+N9qoxmCtSpeWc8DZPIbauq1hp2ngbCdgTfzcz8Vtn9TNykKqbQB
tbsS2cLJrQE0HJxBQZLG1oHyYn+l4WnGh3F+T91gpgvO8h4/wMoctpM/5vYNBiDK9wiGPG0rq6Xo
c/5zfI5jCNQOT3Jqd1ys831TJ3YNRdVyFq1PDouycUbj6WIcf96d9vtdSneRQi+0reNv7rEcsqly
Peh2TjlJSwbvJnNacshe8m6UsZh2fzYttGV4aAGqEkq34G9nA+Z4ClMiMiRgI3H9NjiQ0JOsu0RB
my8eo3CQUl+lQka1fM4Ki2wJ+hJwjwU22qTiIWnWZEjp4/m5zG8gRsGt2aH2yEFASW52g3tJqLaY
QXj07tv8ClEIH8etxOMFkMLluvDQODElXmhsUFJ/EuF5ugAKHMHrvJUWLSawizzlWvBpXP5zCPwR
f+UpT/lnrgdNxfl/oRp99G9tfuc3r+nvev5XiV/z33/X/x/S0qogz55BMqKd/XrEZhH//j8QRugn
GlcNscZ7k7Na6Cb9G8IInQVNH8q0JPmCDMnZ/V8QRutfaE7DZ+JPwvB7F0v8N4RR4+8j1UAQiLKO
JvMX/4lgF6HBLzuq4ZIwm/wEcZSQatJ7ON7jdWtUQ9RI6hJbv9RfTho4uibA7ep3lqCPzGGdqtGy
CGs1fVXSrAbEXEftWrNxmV0nEFSKBY1TNEQ8M85thIHtdFil+QAJIU7BDSxznx9w1ceSrMJpKOyf
9hBnmE5UMcfLom3x1907rRQ2kB2MDr9vrDS8Z5oJMaB6GG6QFcDvFBUoD+xhYZ20sjmkaLOUShmu
RqUps59mmnFHwjuwA1TtlMZpsuxGSS29fQytZkCw2MaGu4FNa8JewD0KrUdcFqu+05Y448SrstWa
YZtiUVY/DF6J/kgaBYbmllWl4rRJGX8w3jSl7SgbqE07xNctetnynU1j80dEhqNASBxpCwyLdkBa
8KVM0jbbmdlQqljyWBP2oZGH+FeC55CNiVFrA1VZwFmIvoNnwYYvMuvbskXXC8TgEoq/v7XwGvxZ
S+ZLjnNR43eYHuE4qSbNZpTlRTRov9swuC8x8AuX6OkgJ4Rx8yJD1R8kv0PjI8qvJWSJnqegrqjY
1tVBSMStjBxISepIB37WFy/WWdOwKK/rGLuuyL/ym+Z16G+oGa4zbNlj7BZimBtL1ABHPJupaGN8
bD2YjXFw/Az3OvugC1mRRscWHHxIbQJbiIuXcSqvC1ZYvZbSvNz3VX07jQEup+NIJwT+0H2P5tIa
4mOkLfKm3Q9DfTN5qrGuLaH3TcFihbhk/HXS8+GGIqmOWjaGQg3KDAQGD4kthJxHTJLoN7f+CxYT
2rYKpPg+xZBm0Y0dplskAX5fVZt0GAWTymZpdR2fAJzFusiKFimeuhu6slS0Gwy9ogglzBE8aYyH
tLOlxi8fgKE/Uql21Sp9wU/Ed+lkoVtXtVicm+1QlEt7KoLnrlLzvWmCulfGEu+j0g+uZOc3LyIf
yoxhpTgfTcky7qtDL5UAPS0yXfzxepy97fHGz0w8/XJN059y35H8VYFIcYXgO8aZDoGAblCxBfH/
EOpTtbDwEFt31XATWrgoOXx92A35TafJxZJv7wYR/htVkG8Nc3zoynxrFSEOBFOTbehfP0MRWyPd
2yxSL+3vBIiAK0PRl5CiiYXQeCebVzsjLqhKl+nYXiek0sIlbR8k7XTlZaa2rlv+y6oxrlvkpnnX
UnOSdnKJbDBN74Uz+tGwRJLuh5I1oJDL8EeFPnCxRLrpl1W0cbEEKfCKzKZ2aPpicEXKuQ+dOLyy
zEK/NgXIQY8HXMu0EsO6tsTQNp5UjI49vcAwqK/WddbCr06164jUZWFGknddt1AVVFAtLrNy7tTQ
17sVpX0zX+v18Borya8eVzMQMqlyo9tqkm31XBoPAE2VTZQAMF2OEDzgsxWW2/f4QPYSMh97y1cb
fzOZGITQVjdoMTW7SG36VdZS3lur2B5rqNCXGyw04HWVWYt0O0hutL4mTJ2g2cR+1x5IRTHaTEvp
TZHa2zoo3kzPBEirhRL9yTFvnuqhs/H+HZ5iC5SK0IENmoYqU54sbc7ag2x4e+R7vmINnUg/Uq1U
IfjZiwrbjAjzC7RsZDy6FS/TftYObwG5z1DBlyoHV2/lBqFzPIVDJ6E/n0t3uhnsq7C4CbNav+I8
X7RFot8mXcS/ZEstJxqgbrlrdJDofE0fATDq4MobquiOayY4uGkdFlJ96r1VgfU9gQ6idU63cLQY
Bp9c2Otx8L543XiNupG0G5p0elYzkMiy55S7qNNuIExrMT6XJNTLukjjV8yfs1s/64FnGoB6Kx05
NRybUFG7GWO/ArgKbnbdWZICxUQhsgS0DKUEG/AmhqTIwUG8NzAAjPsrJZquAZprK/YT/5c5yF+U
Eo8W3akD6V7xMePhUY/NIn+Qd2/+aDUebiAy/6NGxA3PLEeCLG4HSGPV8kbTC+MG7TDgsF5Tu6YZ
2P22KDkyYLXT4IXZN3aGO9VcGH5e0xUdrUdPC74ZXv/VMnLrMMK0z8ptbpfroRMGrEl9mFDcHSO8
Sx2z/ZpSQFhYTrvLqoMx7QaMIbukvI3Lkdu0h4qtGcR+Xr74ldxc+d6A0AxVkFUAkQno1gBF7Scn
XYtLr29co6GmP2iD7v/Sut9JkaxQIGcFpbqO70IOB7TL7p0GPzNl2OB5eeClgVRSUd6GNMIWSWrK
342at7iTHZJAezDt16IxuoMP522oq201ebjD1ddy3tZbpGfRKMjLBK+gIP/h+O0tVq37PlCuAePt
xyi5j9UdMsqgqMJF6e0Vv1kO+A4MVY5FTX8the3BH5V2mSnS8zgaIMWl27Khx+ln1S5V/d8cvr2P
e6KZ4QoZ3FK5Sta07Q629FYo960AaNfJmuTgS+dM1GJMTDM1OPROETuivrDR0zAJ3R4H9YJzMi+e
VO2HcATqAh3Xv18gh+mY57fkBmsZGw25ukYHdznAui8y/4lCGdtM4SgCxyX5S7iImMOFW7O5qaTH
VKq+lO0upKxPL48j2XP96beNOw0yXUvTktx2KNdJ1G/TrL0xJw6f71MNCJcTBVz+ojOtpWXf8NS7
ZsvekU9iN0PKgyp7OQGnayGjZRzGYeTGdYFHcbevMV1tlHJjWj+Tyri1Q+0uSPNVXNrg1TDTxKw5
lb4Z0iHVdFTjSnxA7Aip+c65TltxKn7BEd41IXYmOCXrvypZ5ZxSwztMKVgvfz+AC15Wk7mqPNQq
0E23pfLgIKWBvVTfdVzaTn4/4Q+tB/qeV906wOAWVdfbAgnFOsbSzLwr64B+jp8j+BBE2BPlLUDj
HpUtEDbFfYTwMDaQZM3L3gC3jAFB5Qpdxy3I292kbWB20jDRNhQDXKUgWgCD4q7T7fs2iV3LGzZA
MG77Ab01s1Sw/3CKgmvYn+r7qZTUnYEF3h64Sbj1R/JSGyR5WdfXedSw97Pmaz3qGl6+OahIE1OR
GDG5sLpX+/AhrW6tIMq3XaoIZ6fpVrXrK6XqMBhcVRpuI6qVy90iTrFTxcfkwdBS5KE0p9tSz7KX
sEfAwwpZ5lx/s8b4znGGnc8fWfS64/Zp+ggsW4d0bLRbfBTCJZrS6zSuripUMxd9MR5sOXgstUR2
De479t8uSTZ5E2nYafSoOPcFAiLZV5hrwb7va6IbKggwD5O0J6Jfv7TV4BXn0J1lRV9yHz4zRNJH
bwxWAVYb2MQuRqve6UbypDJyVoUVLFeAq6r9omMM7yDPsZjUG725L1UR8dRzilZbQ7FZchcDeAyX
AJGFlx+4PZ+FWcRQegNLirgxlmlhb0NstdeT36w8kuMxhDXZE6zhsE2wNIOJ0ywEjhtAtBt46bqQ
5K9aSK45KFDhi8dUz28ixKTxkNKea7n6Iv6UWSUv8hBjqit9d4z42uqaBzyf3hqpe+6dMlpUpAQL
BzeSpox1KkKOdDv1yD2M3rpMonU6lNjbK3tJS/dWqHDX42EuD+qjotfPA9wgLf9RJ2wvC4EVpPOu
5MQkAszvSj18c0Af25V17beYa06ZBvffWUuqv8nC4nnIvRsdtz6Mssx1hKE9j5HMWPmNrD33FvQS
05S8lWEbI3+25MxFZlgSNr4Gbhw7NdRXFmB+WWqDksqrOWKHhf5GBPfGmPw1j4IQ3suwAf3zvenC
Cs+Oodx6FZ64ZPQIvK2wvVm1TQkUPbn3vb2Tad+oOF7FxEoz+NhZB6RIgcyPBQeaVM4aXtDeR89T
SosSqeZha7Q8p6Lg22Sb48LIxnqbFfKrinbzoIYYEGKww+kYeSiywEEQbY9G3+dW7kJle7Vq6cnx
rCc/6TZmjsFdik9fZw4/jPjKk1RnoRdw/VUlQMLNuTWjbnBTJ6V5P11FjrzwJ8PYozMZXZkD2bVu
FFuIf5xCGpkyKpYxVFkNblcvb5BoXKlquraAcu5xyF5b1vgQWuEOljPNzezg4ezqkalwyqzKOv+e
xOYKMRW3p1WuWgAWhQ6pkRzQj94H020uFwv8bmi0r7Tmzc+htE7ZfTh2iEa3C6jtJH+NO7BGenYr
wybA7Sx3DTJjryer8uX7ScUtxui2Ordb7ON6FjeunEb0PKtryZRe6uYWnv9jaQTXNb6Eiv+KuoPq
DqOz9k3zOg46PF/7l7zT8FdOuD0mHAGeqO1zP+CVqyxr/yaqATN5ofRmasNKtasUmZkJeKc/XpnK
YCRugmalzOOlTH7GvqPDV7AM0jw5znnheFU98hrS7OiL1cY0W2x9IBdHNMX7mQQhujZg9IfpIcid
BPGdrHD0jaV5vHqmdJR/W3Wk/lT6xse/LNOZuBKar0FRpd8duU71pYaLyxskbo71Moq4XlLNGR/1
MbE0/IvGsbwOelj/WiPE89FKzeIl8qIlMON3gX0b34XbjjcchoSGUpvLyNQqUKxeU72ip4tQv/ou
2m95Pk3EGElfCoTvwv4KmMieOwu9/8TOYVDWeiXvtXdDALltTW7rd6MAWAmSjAaHcBGwhKEAPt3D
2jIrvJ7id8cBNVBuzHcTAmFH0KqB/F179yho3/0K0H0GxzpI44iPwZCtgook2dUCHQt0O6VivQjf
LRAGSUKso0grDxFlVAKvYAklZFcdjEAXyQfz2X+3VODYh78Q4u3gtu+mC73wX9DTVvg1vXszqFpb
m+tYWDZMdj80rldG4Q0/rH/ypbY49Kqkga4pJ+sxtSyCJhRGENFQxE9okxrPeAb0bxI6AQiXyZWT
8LjL4nApK8L2CNoqL4t+kLlejcSIUGTV8UleqrmORuZEjXtCMgpA99Lv4DC6FgeGtdRxtBQP5cp8
QAbEeLKjCSlWWoZIGSmF0UuHqEbjaNkMgE3XtZn16MLJUxrjTJkNtmuYodEvLCqmtzoWvez+trVu
7TIZKDMVeXtFZmnjKa1Ybb6MBy7LpW6POHc3fm80qDIp0aOCqIZOSuAYMPKRF0IYGALFKwbo0otS
JSPGpVYcygiXGKE49XT5G21GBTYAjNnR7aXpZx6CcYemkIag5hU5k5ajIE/9A0v4o1rp/03FRFWl
+vw/V0Ofs7D5/eud2P0fqzSsXpvf9XFxlD/+b363MCYQWHlweAoNQOGu928BReVfdL0p8oGAAHYF
7OK/i6MIKALqNUB7AyWgCSJUPP9LQFH9F2Z9NKm4Bi00GY0/Ko7Oa+pUbAW4E5wZOGzgtLMCvumk
aZmokeryW7o1WN5sF1L5+Kem/j9CsEV99QOGlpmJ+aE3+q5rRNX3uP5qa32oFRXeRcD6sWqlOfld
wuqZO08OD4plAc7oUDKB/KAJka787sO3uftnoI+mY/MuBcOjqch/0DywwdPNhk+mMBWGnMj6w5hf
YVfJuasEmqtVhX1hpmK9ZjNlKNr/DENfVJ0NpcGDUFVp0F3Ma9Z6Oj31wrgb9iFsZqsOIcShHt2o
4bfzMzzxGVlf0SdDsImlnjUuUR+RjCSVmGEQYXDoOdIaytgl5PW8VSbWEblNoU8pg90RogMfwUGw
pszJ9gzDlXkTHsYhyb5LjLtQwlQ/oO/T/jw/qzkLQ8SNgP+BjzVR9wSJcjygU5S50iK7QSG8o9AG
A2wnUQejgu+pOUqZdJ7bpcnzZN2qqvmGrPz3EJX1NSoAxfOF3yKWcPZl+S1AvhT0sIB/ziZfU+iw
lMDX3bTD+BkUiDsO4S1keSToOvzb0TxY5l59bfCbd2DWUN3Jze9+RJVHkttyef7nnAjpo18jOh4f
cBJ2WsshLGPM0al+09mrX2XPl/cyrebgQkifiC0DUKgDVYouP6LWx0M1uihJDJXYPRClUIJ8TIpa
vYCRODkfVkUAmwww2KIz/2E+iUVVJMuA5zjs1D2AA2oSVhRsMfooNn+xdB+GmgWV7jX2YEa65sJL
4+63AgonbXHd+PUf6kb/E74OJBkB3UN1dNZ2QlqdGhMnkltQSoLUKJdXvdbafxwKiMayOzjXQC8A
AzpeOiT4G72wbNJ1Kvm7LJ3GHaxOVMzatv6LoQAAAcGg30cbRYTKh6+E8DooBd0q3LRPmxfEJKTt
ZKfqC2Z11R+CWIQuLVmOLhDQAJPnZ03TAi6hTADxvbeKTZDz9uZFdwkINAd88Bfz92PH9n41cDcc
T2jEEFbWcuj13N7Kb7PWokM9mc5SNqmF9oiy/IjUztv+aQAeDypOmg+r2A5WmVoeOavpKTYUflzV
zUi2moWCc+iFYP+8ecWnAs5JGILuFlnNx7HyshxQJTOpZfRodzaDgxi+jj33+Rl9vhgAixrv0edw
LbxzaD7MSFNsEuvOqF3qmspWqwtri3oldMk+ZRkVybiABDjx2dAFF4rvluAazIPDSAYrwGaIOl9d
inLclPdLzxqoD1M/3JeR2a4cyNQXDsLPZxR7WBeLCPFR+0Qks/LA15wUm8bY0bDazap0n+RV49qR
Ul2Y4IkFFTaBBCYqGDIo4+PPFgQlbsaAqHnWtN1tblTtozxhx5EXFFj1wLGHC3M7cdVyyxpkmuQt
KsfI7FSs/bge1DKsXAimGnSqJoNUZZb4HyU9csmIfKjRwswr47WA+Zsuq6Zt7h2lL+9Dp4Qkez6g
xGjHly3JLWvMkWZBa7NmJ2fYZLGVJk3lGsKMYzE0iQKJBI94CCToAT3U0QifehxMBSHUSIkuefic
CDDOZc5sHJuEZsbsXECET0Xag/FbBy91LcO2Hq5Z4/KmfG0jJ9iVLUjv83P+FF5Ug0khAERzKIGN
ns0ZVxxlahq8SpHAiVY16qJUG20ebnn2+/xInz82Q8FnA0nM3DjIZ0MVDfJpJow5unm8J90UFcCN
Tb9qV5mNhghL2QNpy8GA4T2qo2jmBdbO7vV2byV9Gbrnf82JeYPlsXAiEJrxgMiOY73PEvyCVExx
GsjzC0uyygcjUYInEGvRhUvl07YC7CsYCjycRJi/C+x+OKemDAcVKHSNW8h5sKrCCJFoyR+evYBK
iT+29tfzU/t0+jIeQEww1ECc6X/PtrEp0X+vPE6MKnCcnzFv9DVcD2l3fpS5pQO6G+RD3Jdgo3h6
vCuIfTzko87zAHv1TKuIvSulpsFMCzFP3EaCQrTHRaVaxUNbCzxFgNKLH60sVKX2fWE36MBBqaZK
7evUYJpwdf63nVoBQyd1NEHwCbzo8cc11QSkbYZ2viD77TtNG9ZTngQXskcRr0fHBQRN8h/+YQiw
YSLEPnzXsEVlJjEmVK7isAiWQTfFh3CKfc8tylbdaHR2r2uOVFel9bo1EAuQLgSxIiby6SdATec7
iGN7ztfySyVWcq+rXcRlVYCeJt7oXpbTP1CNqzYpwSEkQe1TgxysZ2LUuav7Nl3ZiGe46lQp2wIZ
7wvX8sllgSfPqojcfX6i4N2lWmiksrO8PKSdUsi8FcZebmjDgY/ZQukatlQaq7Wa4SM0ForkXTjU
Ph2kfBlgVzBkDJPMcZ5/gNfElMwSoRkp5W3BaiDVO8a7Fmz22yTZAzE6KRe2+SdDdMprBrL7wEc1
jeb63NzAbOVB8vOkdz1L+6JXN1neoHktuRm4QYG7hZSw00x/OQQjrodrioo7dKE6TJNqJH8Nurap
P92e3wmfV0KjS02NBQcki3f0bCcEjjIEckXTw0B59ECjW72pC6W8m3RSCCmaaMWNVvHj/KCfDzxC
EtYwuQQgV1jDxxtjLLO+RZtCdrPaiq7Gt7gGblSkK6629EIGcWJ+XJlwZ7k3AWi+Y6s/7MG01zPw
XvHkokZf3SOE367gjmSPMX3bLUBR+zBpunrBaOFzhHNtwOCnviPujzmWVtEDbO5p5UAhYhXxeI/2
tEXrbTIWWGqlmR1uYSvI2iJx2vGmUS+CeT9fXoyrkzBxsVDZnlco6GIZILTDyZURblriROZfeVZe
f+urRL1wzH8+SuF+kZFA9hArPC+iFVEh8rFpdIfE8H6lmRe+ZK327XzAfJ4PIGgBF0YjFD9yR3zl
D18R01Ckp2wG6eW2eiwVxHgkRFp/xhWdrfNDfY5NhuIVIEOuR0xkLl7Qj9iUKUE0ukpbJTuz1guc
R5SQM7tGYScIR8f+48tI3JAyCGJxV8AYPp5cz7wAVjYo8uJ0s9WqUrpWEVa+cOR9/k5ilPfnFjrt
JNWzUWS/arUiYaNLMX6MEZgZhG/i9fnVOzkK+TH4eEpSSL4fjzKht4dWbz26iULuktaRedVG/nAh
5k58IzQkUJsH3U1RxhL//4dwiDFto7pmkyjCutjleSmkpLzyQdcDxAfQebiwdifCT7GpR1NhRLID
iPzxeEPcRnQsGC+1Q2mvRZLkgMRMMgvNp+HS9XhqcjDDLPGVSLfnjjt10lB1rkE/SV4TuBF940j2
32Q5uiN6sgvRfuJ78a7iJSFOKnE3Hc9MQXzNLEe7AW1bOryZcLxrgrLdno+KE+sn9pICnFqQjeTZ
+qFJQ4lSMloX987fqRfqJDvat4YjafM3A/FI431KgXYe5FJbVZAqtdZFEjR7KPsMpjHlroM3tX9+
IhENEM7EPQ7HclZ+lOy0C21Pbl3ZUYo7LTe0lWRJxeNQDNqFb/Su5XGcxIna9v8bSz3+SJMeqL5t
8ewuC8s/dKCaqqUGrhnedKZ491pTd+Y6lRQF+UqnmjLSqGJAri6zSPzQtcqRkEYyA3Nx2DYTLTe1
acB6dTaOJBmyk0+9lBW/K6NTUdCO09Fy0wkNVvf8t5lLlvAewEANfi3ULNIgTG+PpyFVQRR0Ut65
eJzKKyDD9XU7NM3XMWvQOnMQ5rQ8DwxLqk/SQa1DbztaevEXoSgWUyinUD2bc6nakQftqFYd2CDw
W75KngvRpkX7HP+s8xM+sZFFnkemg+IEqdUs6kfoxDCN4SKWSRlfZ+CLgRv6UnGoQIYvikArL/kO
nhyRlgI2LHhyfXItRrfb1Lu46Vydssku1Mx2iwIKMEsfZPu1FhfB3fkpnjg+dBIV+jskSfTr5sfH
BIVQV0dc+5w8Bz02AuNDyf1C5JyYFqwkOkiQOEgC5qIkTYLhdtdjp1hGeI1HfdLuyziqthPa+LdS
jSTs+VmdilQ8/hB4obwqnFBmkZpGamSqeTO4eMt2Cx+vBMBUKrDvKMqfgHlIr6mGcZGLCEB/H1aO
88NuSYL+Yt+Tw1Gj5yag7GSI1f9wzaE5ZSZIX2DLaqL/XsVxtsPiwkJQBAm9w6Anwa1w8Lga1UBd
5iZIiAYFyyWNdjwHkra4Q95OpgI5YnYORGMd9DUY7s7P0XRhK8JXoE812Wp74Xo+cdyLfhS0NTIp
uMbzwOf9AvZF6t3CHkN5gZPtsHXSXrnLMFD4ef5bnYpAIp4tLdzRof0dr5HT+wiupilrFAD8CPKi
RGHO8Nd/MQqbGaF6pBXoNh6P0kuOPakFBrl08LxtUkf5vnCQnzw/yokHIvUCeEUkgfTQLWe+cFnQ
YxUufENT3/zVJyXyuOkUABGNUdrbyanvtEuVwu7z6KUZWFy4gzddLSc7RzPf5B4VXoOMZD1asX9n
oG7bLUaqHNtBkbuX87/187uKn0q6T46C5BZGuscrMoQGbiU5606RY9qNRZgeEr+KgIx53gb3kHrR
KoX+4/ygJwPLovGKagK0KYFM+LghSuR9utzJwa818ZcKjP9SlgH0+c6Urs6PdDKsPow0m15NhTOS
c0bKugyTMzDU18GU9BcqIafnA/OLtrUGjWN2zrSNCaPVqgY3t20fmbAWPcgQabJFpjrRJTWZk1OC
ZkPpg04xHpjHixfFXouzOYda3MfKehTYu6qWiwtTOjWKqJtS6xDl+nn2WloDF4ZRD67e9+1KGQNc
KYrhkjbQqYX7OMpsP8aKXJeKBnUl5R332ObIVDVDPr7ohYeS7flQOFGWhjItSrQEHQpL865Hr+ij
jBJ3TxggN+rrNrwgJGP7feen9pe+cpT9oNnV16GQk2eEhaWD17ThlZ6OtnnphBARMUsFQeRg+cke
oAtpzuKyA8CFWVTdu6OqJJz0Q7hK5eDLoFjVBlvFt04L3awFQB429bQwh9BHIDa88Bw6+Y0pFqHj
Q6KNsNYsklovkIcJhVAMyIut0SkNDlB1euEW+aT/JJx26WspyGghGgBs5XgYq4D6jIlM7yLnb11N
qR/fx+SuN9y1te2qyCfuw9q3VhEq9T8koTrvIVX5VaWk9wobRLmUh58Kuo+/Z7Zb9SK2enRRe9f2
UJtqKxaAfgaywKr5N3tVd7gEKNGrgBxmKxzHpCW0QrgIRg1BbE8HlFzE/oVDTuySeTAB9RI1SV6b
2HkcL3DV9shN90HvRuTs7SIELojspeg93etyDDi8g3FwkNH402BzCJOk8zvrVBzR51GpApNAfpKB
o2frW5Nv9G4OdXRfdlG1RL++ejg/yok+BDsFmBW5FP+B1Xs8TbUMYpiuFD0qbQxeE9XwQ9eaWulp
BMp4peS4uS2HqKuhaGXBTwwYhmCBKnpb7qZGkb70aq3TifAkGrshUsrJhVU4dZOypgJRYFEU12Zn
WRmXwOo7uaeYIWtbxMNHmGONdTfZdro1cxiBup4aT+cXRZwT808v8kpdVITgaczSJt9vQzVOOdPG
PAlXYVBDIswjpGSNb0ojvZwf7NR3tlh52hBk1ZCqZx8gb+F/jWwXGsbqXittHA8io/2Lmwc8n42v
PecSOcnxKJ0Sw/QMWUfsAwD/Z+nd1HTV4/mpnNoyyNyK3hntdojgx4OEAKtJsekPgK+uX7zGUXCP
m+p9JlXNd0/SnVXkadizyL1yYXqnvpgFigFlWoc+6bwuSYOui3IwQq7mw4AKEFfflwWWtqvURB93
kcpp/Hx+ric/G008FPgA7ynG7Lwrc7Sg+UWD2/eO40IW1F2pC6P1+VFOnarMCCQdBgmoXc5O+TCo
sCoLlcH1PHihWj04e1oxzU6G931hp536eKhh6QBbKREBMD3+eEmlm6CyY8gUvtbfxFD0nj2rybZD
5UurlM++86Ww/5qpnvYXS0nJVRZlUa5NfbYDCtmq6ZBK5CvaEL6EeaEt0zTTL/RyTn0wahrUo3gJ
oXqhHc9vgsgedonGQVcjSpo6fYogq5o7f3NuIxIiOngCc+iI3/HhXVpwCWdmwbt0Qphl5fTOuDHH
onTPB8apc5GmJYkkCB4WbbZmpU9EVvowQMLy+us29PCH61uFyquMiQhW0CkmL3LSX8C4nHz8C1VS
hhamtvMoKfDDa2SF3LJvdVi9RlZad14z1s8cjubW64ZuVwMB3Ux51N32eM3dJVN5Sd73VJ6HyRaI
Qp5YQqjieIn1SalzZWBXJL2nrhPF6TadKRevUe2FG9xKcS1UJ+0b74Qac4gaKoQfNcadn0TThfT3
VFB9/CWzEy/CcqKIg4mE3ixaiHuBuo6c6pIY1YlRwIxzN1AzoLQ/F1FBxkL3Ib+TXk9dHCC3oE1w
PpJCufB1T4xDzkr2TD2frGDe+C1SRS3SulFctOPSwxDhh4Wy/yXl1xOhS5MXqSYBb6M1NruKcFgp
K0MLFFe3JVg3nTn+RGk/21Tgc2gC+gZ0LPAOm/MbxiEmZnc64YouvIXcrUE/9zhmIhUjMTweFbcv
A/UerlGwRhlzWMbwvpdYl1b7KRpKjFWCUahEFPKFSDlxkgOToeoIqF1AhmazrgI8SrBExHBQaeW7
lIfQysqq8dGCon1+pidHoihGykgHiIA5nqntKJOfwBZ3+9oer7AIKldTXEqPsoZ/+fmhTgQMSBk0
B0Uz1wa1eDxU2EdF74W24o7AyxaDZfYwdQLPPT/KiZvJ5uUGwAKIAMDP2aezK8OrKlTGXB/mT+g6
Zh188SO7LVwPAyfhaNEEN4Fq1Praz7I4uzDJUyny0fgitD6c6GZcB2bjhCqOuWX1BtOuve102LZT
KAideapnG/yP0pUuWTWUAXtQNjic6C9qKF2hQr3KQ4RVfN2vf55fl5Or78gCc0fy+0khp8+6Kcop
0rpBnkJkHcbEtUZTvTD9f2Awx1uHvBskCu8QWuY8hY7nL1tt70i13wLFmHAashBQ+TpBgtSV6Zs2
QlTDtTXeGJ1NfwxdmeAJx6k8duv/ZO/MeuPWsiz9Vy7ypV6aBucB6CqgyGBMCs2SJeuFkGSJ83Q4
s9H/vT/Kvjcl2WmVE/1QVSjkhZy2BgZD5OE+e6+1PiVyUAF3QXESSgxUvJa8GAl3vtIaV10spBAM
l10cj92MV64jQxCSbh3a8r7OHXzTRAja5i7U1KRax0JY4coMw7hal9jI7oKxwhiMna0EziFNoOeD
aJy289xNbOrbRg0PeYTz0OU1TCOxGBNAsFyA4t3kAYoq3qkQW0ssRgQkcsJ2eqWoYYPGpSGyYxR2
4/jKkMUEJxd6ZvtEvYWHyajm66GcE7pqBUm17mjXgLTsXh9CH+RZ0O7TYapaL8ZigdsuIu+Wn1KS
2qMOFv0yuUuH0J26IFdXpPuUXwRJb+q2gJxTrBuFtpoXVYlh+aJHbOM2alPZm0yZ0oiJTLm4UKJB
Mzf9kFibJcMt29uia6ZtiuCyRnnIuOqo0ZosXKHfCUOv1yvzMhixt6x0CN+4E20nHogvT2ALlE1s
pNdaGI/GdWo387lqDJOgNz7C2GHfJdXrCLLwRLyKYo3Er6jxjUqzATMQ6RrHZS1Vt4bRwENTLbGv
JmT/cNviqvQy2L+XBa2LFH37VEt7qadeInugm0FFBobiJuHkTLCZAtsCHKcl/VGmAmHEK9g05DnG
ertS7JR2ddgyUN5knZkCuwkC65CYFlE2ejCr4wZskXyjhnkyua2RaidxOEWk0kSs9TsaP8kCDVYb
1TPHKKsPNZYiFad1IxZ7b1cfOVqAvo48v5lU0W5x9SlBb9Xb3iaZ+FS1CukzyIn+VkwpEYbWwNSA
kNjCfJi4Yu9NuxhOhYKV0s7nnPGzPKguOx15MUcmw5WsEylM4KsY9laJZ95FY6OA3grLtnW4W/MR
p7sd2idy2zjSdgCkOX7pbLs13ITAJlyQbQs/DbxTnqyyXtaexwKcGYknWrLpJSE9lxA4dUIy8KuQ
HlBwxcpEY12wWJKbMBdzfmPkhLFA2qNZ4tEQjO6SpLJ3ZKvmTyBv4rNBGfvkNAgt/SaNiS1EckPY
tgulJ5JXhIoGgismR6mbOy0e4CEkGGQHAK0BU2lM8U3Rk+uNUmIIyrNRheK3IkS3zrzZicVXA6BN
6aYZrl1Qz1V/15IPWm1rgrhS30pC4wZU3tBviPcPVI8xknYKZhiWMOkJ0TpCTyP5bebMjRvpEzcl
mLqc5KXUqWTfEhbARVWandM0zCSszQEvJMaaFMLhrvqFjDgpXwVbHYIBtf6BXBJJIr7KiGNYdKl+
E6PmD13bqmaQOFESp6sRDYrw0Uop9s7BKi2vYsemoCscMnC8ppnjM5V7mfxjghQ7rw+wGnhY2QuJ
CK2s2Dl6DHolrgqNcZToKnrWJixHNxtromfUMMmac+DDDJDHKO70VS2nBbBi2+iTY1OVBsOLZ+GQ
RSlF8Eck8rjAQzVaJFZsXYpbdZAbYhX7vEw2kyO4O1U5snNk332QbsVgdsT7qLh9obKwKDD9DlqE
XY5WnI+jbVxK0VCrhA3MWLQJhR2UJfoyhhDVNRjbAzS4EwsOHQoXlT4pNEaZDpvRFESDMgoz533e
NwWQ6JyUDDS/nQHWEBLsKAVK84BMrhilc1kaZpOYNuJ7pey6HFPbhMg5Biqjtf9V1PjsbFRSq76J
ixN6X86lwVJ0ZagC9HVfO41vxma2T0hEILlhiFlYSKQStaVeT5GS8GmnEddETFVcUVkpFR/UiD8I
Qm20HkyWcAvQoEdAo7190oWIG3tyQvRVYoaXvF2EEChQ7VMhZysQCRSmhahXWpB+5akE33PBbJcI
cl0Hhp9Xdc31yxP+f7y6f+PeeFXsrO7b+z+eijZupyV68V//9uUpfyremHOXr/9uztWx4DIQQrj3
Dr6sK5+YqFKkoJ94iTTke74nFy5y+T9hy3CY+fQSIox4f/EP/dv/fuOKJdvxzd9f21S/xZ6/ro5Q
SSyOj5dymx3GD/t9XI4GD1LTLWF2SBstiUR1Nqd6FK+qsHUwwGfZCIbNDetGig80WHNjQzNuPrVm
FrGdSQjLEt+qSvVG1YqaVnMyt3gX1JzSzsqL/MtEbpzlLXjYG55E1he7TGfyvoK0vLE1zJVuRwau
UmG6LyVr8DoeMTZpHNriQg+ErcO/pYAuaiLi0mnih0RB318rZkgsXpjVEaT7uBGJ9JxmnZ4LT+8j
Bf+IzDqVsoJLySJIR5aOF1YOFYlMHI0C72AHCcErdVNEh1bupOE4G+IiWs2ZrBJ+kU1J7hrabDdn
hhyb+o6Hc6QV7jQL4tqqCejuvd3KzF/syNRC0net2I58xZLSzBVWavBMQA8fqZtkwAh1iLq2Jb8t
QNaATG/ojHtqP1u+CpzYYK6fQpslziw2YolwwEQkJXhkDYzw3TQ2o7gm1XFUvEqMOdECQxHkS6EA
7IDUPLSSuUflrE0ncDHV6NyZA+duZG5e7YKx7KPjEVuombkDg8pErDRDmgID7wE6C9VL+GG4WxFg
VqTCooEjhCYIqzxcC01lCelW5cCSTpRFUokwv+S5lOgTvxjLKoFkuOqMXbJ/lgEKGpEPxLNTqUWL
KoqupW9cZ2A9LZTnUMvRLLnQj0etPWTfQNAla3P6CI0P3q8BBIRAlBzUXb6Fzyji57rTJfWSvUex
mWNLRKQlOel1IFftPXKYhJCXBTztFG0gkX2WZEc1yohkR8Uq8mOLgTtJDgu7Gq+A0LaMks1qXwy5
Em6bSJ0Cr5x1nv+dk50PhKivWt2pz6uuI3fBhGAduc1gKueapLW7Vu0Hv4aUea1Wg3Pbynn1QBLW
qSoq60YOE2lCZK7p56Um8keVuqj2dK3TMTQhar0lFgg1y5jo2W0lj/JlHWIMKPrK+YL0JDwOQ6q1
lVEplPS14ZSULV2xHmLpUqv6mV1FmR1NcWa2rj4Z7d1gjNV5Fg36naoL8uNU4jICUioX9m42a2t7
IE6rlUAo5YMaH6WFLK2XnA4Nit6OfQaqjYacInvUCIjJjWfk4KVPlIaxamb5qs9aEqk61TwAfONH
6Kq4CO3ion8plTN9fCa+ShxNU6n6ZRHoHjdHClSEzcFlkzdl6TmjkZCQotZLolWa5KafFalsHlll
Bik2BdmR7msjtpyjOFYcbWWLobXXvRM06UkmK2Pia2YV5bdcB8nwdbEtOV7eDAFyiD7P6lVuhJL5
JUyaiV/vNBLTSUiZQSxONIMFLGZc6SfzGDRAfEmYtU4dqbVMMkppnbjlnEbPKcVZT81lVhe92Ttn
QCjFg62krbXEXFsRnJlWbflJcXntSKgoiW9iD0CCCDnat1CZi8IXcq/IaDfauVqVk56omCvaCFJk
orSNJ4eyejsovcBCpmi1YANVAQVJRZJa60gv4+I+b6JU7CH+lclWqoCJ+sT1E9iEJiTU4Bo7Q9Tf
aGZtj5sw7UvV07owiQ51ZVPpB6No5tYVQW1mT9ZQqMmZXtVVtW61Ugh5OwPtmC8djXkPQay1mh2J
gvTtYtWgpw+JF+wp7l894c6+PTJeP0reb+eRBFBdA5oBlUYD7n2HiuAkxuNWFxD51kJ/Kiw0FriD
RPubbYOX46CApwXOQAiT6dsix6Dony2tD9yZBLGHKhqmB0VEH7kBl9bP68fichRKuCVsni411vq3
R5lxQmYmW+IlEkXbYi2IgV5mxUUD3M6tq7Q5ngJuil+/hT+0p5ejIrnBTkQHnun4u1ZFNhSOzW9o
iZ2nrddKo0bWnEzUl27NiQ9AIt7QSiFVtaydmrCdSgNGzGzu869fx/sW3PIyaLzQnCeXHiHCu7eY
pHkLzg0BpGER3tjoIw48asmysiex+/WRfrxo6PAtYiPsOi+Uubdvs826GZcKqYJtWDhXoO2V9dxM
H43XfjwfOqdgS9EZMIgi1v/tUQorT3ry9ALXdLgfGkdtVlFYBAeyi6vfvgvQv+IeR2JIYx2119tD
zZPBztAsAtegt3Nks4mLBvUjxdpPzgeD05LUwnB9EZW9PUhmGnIb2Ynj1lJA8RPqZF22AcY6Nc3a
jyQyP/kVmYvanzubMO0fvJIEZJl9iHhmkUreSnK/wNrT+IPr4GdnRB1KhxnFAIO0d2dUGbUGl31w
3FlLysglY6pNj9K+IJO3KLHRrX77sjOxZC4ipkXM9F7gbWLCX/LeHTc1m26tCpxoKN0+AmItL/r1
GkLyC7Iik5a9vsTVv3cWWAzPcCjpjhsZZew2fZQemR03t5D6bl8W8tdfn9RPDse2ALXkCwJGt98t
HlZrA4RuTJjPiRTfjLWuHUmZox6JzilPtGnSP3BA/rhEIsKXNTK4oQmyl1nGXK/6yuE8JHLdTJYL
EdR0sza8p89buWavnEwmWXFqn39wxB+vEo6Iv44HPsscWoB3R4xDjTQujogDv1zPVj26PCIcT8hw
zX/9Zv705JZFAwcdOp338lxDL5oeNYDlUn2TPpcOwxoYTndl2aJch0oSX1vNQJfr10f92Qly8XMX
LIpg9BtvT1CYWcgK0lkuE6h+I5EO76tVWq+bKms2vz7Uj7c1Ln9Wdz7SfOcX+fZQVsgCSNELXr0P
u6NYspY6s+m3vz7K+2tyeZKgfkH+yB/cCe9X3hZU+2jlXPNZHz0sYHrE+Hnht1PWn+aGFKz/ieNZ
JHggFeEB/n4dSYIwm+wE7o1j4fKKdBr7HbqO255lpXN1K8w/eBt/vE6oDUjaQrnBg5uw/7dvY9zN
0qKjsF2FeQb9FZPSW42s9EqH1rZHPU6C/2TWhG7/+kR/elxWFXk5T1SDyxv/6uZrx14RU0cAbz3k
+lVWTYpXZMTGFsJoHyckwZdSSYf/1wf98ZpRIQ1DNca4tOgT312eeuxMltTAAWtj0UM3z2TtQaV1
+8Hq/ONdAEOE6TiTRhCiDDzfnltG7UW6CNmWpkQ8K4aSr6xB5SZxwHb9+oR+eiR+JYthhRyA9ybu
PpHFVAtkB6WsNF/YTovK1ecGCxOxiR/p/n68F6iNaYQAEwHaDJri7WmNZig6xaQJClV7o2az6UmN
9TiEWrOhhfGBS/XHXxUD8IU+gfQEV9t7K0xilSKYoU/TW+llTx4D4kSN0vng/fuh47iQMlQWZc4I
0Q396bfnFEXVmEWFZbtTMA/BqjMH0pG7Se2mlSmVhUN0t817mkD4vpV6WxB/KBMv72pSZFXridvD
WKIe9BzgTiF/5Er66ZuwlBT4ZZbYiXevzmCnGTQaZ21VZu2ZQSevJzP4KMfkx1sR8hoWIJ72CKlY
e96+BzYz5MjuctuN4AUdSgyfZ6HM7Eixm+pystr6NqZf+4Hf/MdTw15EpgTqKuSznN/bgw6SFXRE
Dthuw9u6iYwpXzVOFn2wui3L8+sKBoMxvDIe8qhIuT/ey8qtDIKDNDamK6ZCPBrxlEpunKV0omLA
WPVKgJWQTqI6IYwNGqH2UYjfD7cMrkxkhdRqiNQWyc7bs7TmJs5bs+L4RH8eunCmbaELZdyOxZQy
q27jj7wBP6wIHI9blABEimjUce9u0s4BJByxzLu1FenFtR6Uwezy7Aj13Qyp0vng+fjDr5Hht8nG
B+k5+lDiQd6eoFrBddFxKblKC+fKCdD6YEz47YfUchRWVIp4DFbINN8eJRNDb2NJM9wsTRuiZUpl
Y6R64ymlqngwBaqvdWD0H60Ny3X/9uJhPcDpwlCEeDVqxLdHLeY2YChObm/qhAxhlPE2NpXPhWOd
2FFzZeT9gx5Enm71V1Fpdh8dfak+3x4dARDSQ3T9iz31/Q3StnM7KFNmEC5rCF/SQRRGYdJ56WyM
Z2ZNG82q2+QcF86wkZhUbzvPGGr9668fMO9+v9SPaHCXl0FFR1The+lTopQF8zuQ9YlVgFJoSfCh
F/6bOpaXowCmXXT0OuIg/d1ikKXhNFcxaBoDFJ4X1xHhYnOqfPCWvlsMcMwT3MNvkmRExUQw826d
iwsVEbM6CM8h6h6IDa6l+7aJ7cyTVE1M9yCdh2TdRDV22aGbsvn+1+/lu1tzOT4eoKXkoRxf4tPe
Xk+GGlZ2NCNP0AiBu+DJQSI7vLhRXUu439vf25FyNJ5t6JrRQuLX/sGfZ9IiC4vRbL02ZAyR8tYD
BEmTLndNa7A/ckG+1ImvLlcOhzwFFSnSf3RltCnentyozIGIlar3ZM2WEIUovVMMrikaa9j0QELa
fZcw+UOVQp7HFeILlbjxgs78xnQyqT7RhcMcG8NW35v3QsYssdJ76LArSw2Vq94s8wi8TWxV+CyK
gRh7JpKdtcJ9J99NmSpkP0mVylmTD0ckqttSOZe3QSLrybff4v/MBP9myKze/zi/96T8I78v/qX5
I7svWEW+jQt3X//12/d9mw1qBrM9Ym95HCw5bC/7l+9UM/0TjndWEAQMVBuoUf+aDWrKJ3YfmOJV
hvtLi4Yb90+q2ctEEcw6kSzct5TuvzMstN6b1VXKAF4T20Yejlyu79Mls35AAWCg3SY6c5fEh1po
J2FVPpSVClBHzVgU4jPKgOsusPc0J/dYMY6rxM309AhLlwm8Rv5iVYrlSSa6CG18CplXTHl40D1Y
ajNeuWCtxPdNq94xmJ88PS5Dt9f10kv69r6PVa9GV5TCZZqb5lAYUGlwz3uqXt+r+kZVt8mlk5xC
bRBIE3R3qtaB7ZulV+6dCuX0xrD3tX122jJKsSxC5r0oOuAI6Ta17ucaChE/aD1VgQviSu16Sly3
sQjvZ4ABY8UdK1/WV1V35qTnsBzi8iJIjpB01aVnBKtlDJrSm9io6QkcAEffZZfZZbJC/oJG5bm+
1uSL+tiQXXBwfNRSnsfzIVtna+NGClZT7eZ39rSpLumdIE24khSP1OAaIkr8FCkXxSUwnqs6Oyml
z4wdkIHMLhqp0JW00pvdTK2O62QjC3szJ14jjRuwFfDlBjfK59UuGw8YurZmd15KiNrWdQc7TnGz
IvMwvLrKhiDFViWdyOtup0fpTrqbHuWXP+WXP5eP0X37/O1jdK8+ts/q45//65+Te6bCG/2xf9Yf
DdYkd5BU1q8JB+s6mNbOpk4PKmAw3YFLAoFB67Ad7bMqv8vI4F/LtP7U8kutEllM2q2r3mb3uub1
XeamVzjQL0Z5l7bweDau4pW7aPZB1Q3hxhEYqE7JBlSM9RCtEM6Y5amovXE+RfSC14mfZSkbPi58
yPLUFluL4crMtA5GGR8KYx1JPvaVL6Nn9+jPM1dDQbuv+e5FSXs5eqNwO8d17npPP3WFz9fZ96Xu
Q42x7ja52CYVA79To4LEMvmavAk7z7I8c1yD9pjOOM+I+H5khu0KBtng6lfTWfQQyGunOcuhchX7
EQndUUBk6zbq4Is0S+zoRSg9hs1pbh7UXdatww3fXkafx/Fi1O6MYn9myutEuuVSDXUWeRLzAP+s
CCTwFqKUPZVr4qgIBiPFZGHk9Ls0xQ7kxfqRMISrjWdRt9X6jTyDUV3Vkl9wwqWxtqC2HqOG8SQg
VF4VbozgWAuOqwPIg3ENlqI92Od3Bm1ZBwF05Dmnot1HEVBM7m9vUq8a6azpF2MzLX2xSuQzJoHD
c3QVnxyv1isbxd/zusYTK50M98eSa8QuTVjHK3Rvntdg96pm1etec0KGRMM40ne0g0CCcCWd9pHP
T1Qn3wj9ZvJHAF0LWk49pPlzEN8gdXLTCRHrYfB0SHtIFxvm4gQxbVSDXb1kuAZRZIRwA/spPBHL
+MSkrRMdZRASlfgBUgP4pb1IDml7KMLOrdKDw941YHLKa3NavzqT76lkYxSDnx1gSxd5/ZwiOAon
L89G36IcuZipGKKK5BBi9G0WmFNV3yeNvC2+AsqGskYES+8BL1ggPx6iUv5ufz1FxsBL4zeauOMO
bpDG1MdTrLs0mLzIenIG6aZNoEJus2o3aUdLmkZWuXZ4FSk3um1wpptCXqfF50L+LGd+RWzAiX2v
JnSdI4hFKMfm/ZAdaQsizPbZpbvFusvO5OkKBYBerfvw0B1bNwProeKW5/m5I2NzcskWkF7+T3Ha
HTfHL//Mv337jMzyCt+pcOdlQYMs8O0/o/Gap/KY/JJm2LEwzkfzzQRUJ3RTBs/M7FYE0oyufVbr
J0bgKdMDlz3GVmmEEJMzmT4xpowr6UaSfZKv4457qib8ALahhKgjkwHfzSsKQEtIXhjuwkpiS1i4
VrFrUABia4WXDKRx2uOtiKqdMK5zPxj8wV6ldI6TuYMNE5i3ADcbJvyMgHlXC7pnAG6wmxtoeYsH
2w048grazOyont3htRfOpgTe1bnMtJ3qNhvMdbYq0EpaFaAr17k3D8lDN3h12ng6YI7yxAw/lzwe
AwZnxZaK0bKQrK3nk2oiBcUDXTOqtwUZ1y3bg7CXmOmOfmxz76BasNXZn1L1rIXglKOykOp72lR+
sTe4aeP2RjdGv8KQ5rTGWrVmPymDdTZUz6GReRXucpWOStKVADaHVapeB0r6wIP9S5IxjRil0dXR
raD6WYlFzE9CS9CZngyBZJ7P5ZKJfNh7oaO5dqd4na7smsL0paw6WlhBxmSvNIkEz1L4w/A8hAe7
uUmlYWOawKhiOcJCciZpBA1Gih67DLZX+hSfx0ah+xJMtTGe6dhjdHaVBuqTc5qPl0o4usSy+qmq
IwKtSW60mB9UYe4O/byWaOJK452h9Cdpohygspxa2fg5z8yvaqEfQv00Kv6JKvW0eiouW/H01B7f
V/8FaLpLnAgzn39cgW5KSs8/LruHr3HTivixfV2Ffv/uv+pQxpfLCJzsDbYif5F16VXQb9ZoI9CW
fV2Dap8Yy5iUrDQDGePZbIT/rEGBR5CvRVH7Atx9J077pVhtKahfb+qpP1nNNBIN+YiB/H0ufFzV
ErnxjuzVgTO7dW7qgF9xFpNruevtbJ0ATZ0t5YbU/jOhU4KHnT+V1jHNWN0v2+bIyM1tjteZ2P5T
STL3Za+fkPJzZA/pZ2I8T+RovgY8PvIYtPYZrYFeNFslBTxXqA+THO6FLl+UOi4mKXUKD+/u15zh
V05kmQvA0bSBqbhNPmyyDNxVmSQPVpqaT8iwm0UqpSrXI6DvjWHUKEjZ5+1722q9IVG03RgxJoGL
1X1uU+JmNDUb7+QpgGcEAc2T0K2dR4i30+Y+TOHBk8dBZVGZj5Ucj4BJDVwsosn3oTP06wLx8imS
2GirJw0SgYo28TKhs3cowDKClIV5AQL2MpSN8hGd86LrxjclqbJ+0iadsUapUxAhi2GFaNMaNFVa
2MZWLqybOmcZnDrH9hKdR1luZ8TOGAJ5ilydIa/facmYu0FSpxurE5cVZiIgfA3e6yzwRcnXsKXd
p3kTnjt5tWtrMBU5yyoTBS8o043T535WTruhL3EARvsJxpyVHjVDemQnxc7WhCdy0E/trrQ15HQF
u//StY35JI5rt5ootpIg+jyFPV9QnkQ6jxtHtOxBqubBCK11oXZn/Oq/jNXsD1XoKfYtasD17NRu
rBe7Ods01EKSdWnljkcHndRtsKuck46uJ3HMgxJJ5AaN3VlRT8WXCsAwNWNvtQ140LB6bLTZWCUG
JaqiV81OUYv0s7bIibIiOMHovxNzJtZjId+NJINdL0w2aFPydgyS5JQsKU0q90aQPOn9EYy/NTfb
2kqQfEjqnCKTMC57NERcwI8ibbIzahtj23TxPiFUMA14iXndS9gbmTtp/bROFWz/kFm/ch1I3mxB
geNlpYivg+ooz7LTLLCQyqlse5raOIzEV+00fULVJQM3tOqGWWQbnurzXLhhGoEQc4Zb+t2W97IS
/VZb4L/agkvkHXyXJQn+H6+5V13x8MeuWfb8zevl9u/f+10VbHyiR4tNbNHdLE19NvHfkT30BFAh
La0oel7Y7Flav6uCQfYsTXn0VrgqMeUtjvXvq+7yKQ1TPrHwvEKEDubv7Pzftf4wTeHeXma55D1h
kH/RLb2aNipqzu1hIPq3ZICpHRTToYxuEy19yLtIbBzsrGssKq/eqLNvza/XgjLlXcPv5ahorwh1
YIQDyOtdw5F/iE3AecZKqSDutiAbaBmgr5/ifN/r8ckkSgpGU9skeXaG79LympwdVSqi64RVdsVz
BPRfkejr379W/3siqL5flb/sY/37Q/fHcddQUP29hfX37/vraibajCIBBzmKK+JqX13NMqmJBHuS
8EQ/16GL++fVbHwi/JUEfO1l5PHirP3zauZT/BhCTnlQcc8hjPuNOuKlU/yq2bpAUhhpMbPDGEi7
/H0oqwSfb1giZld1G+61icJ6SgJomRqZujyjfSNKUn8woksHOJ00m8O2R4SHcDpd63Al18asTNsx
NHfFzP3QGHb5T6yG/z2vMKawRERpDKZtZkI2IUC/LFn/z4V/6V989lf/94+bp6Z9EtSvaHbfXHw/
/ZF/1bFoXGWN5XHJxEdS8Od1SKeV609ZllU2PmQqvOqnap8ohh3iCfguevHL1PHvtSySOypgJFYv
663+O9fhN4nUqwvxZ+/FaxUHQAtNgCNWvDAPDFcYxjZUzMgnQ2Lexm2MHWvoow0JWMdGJp0nev+Z
jdqqC9mRGXqylzUov6IrNuRdn3R96lqMnTunOUnrJruz7THwegkyec7U21XVUN1Q295oJEgwxSXm
blKoVm0x6ady6sR+Es/PmRF+waZXrCfoiAcpC9gOk/AlZ/nFULHVzTFfnHfthKGwL/VdpWSg51s2
ftNQrIgSiZD6ODF76b4U9YVQKY6jUcHY0MXjZsIJ4WYWtnVwE+tyxCha0FjIbX3t9MVNmkTVmR7T
dzOgArg4VK9KXbuPRHxS5OaFHGEfMGTiUWsbGXkSnZSadTKX8WfczeeJpBwYBB5HsbrBoTH7edp0
BwPNgdcbGrlOSTV7hgqoWVjORpc71S8a+Vir8mecA4EnwkTx9FE95N18mGaZLBadYVre2507yPJT
E2X3TWCehNHY0HOWJD4vpSjFhbHGm0pp2Ng76I3kouHNPRQVO3Slp33TpEdaFaZeUDiXaZDtSsc+
7dRw3uRtOT6Jpn5GXdd4kREu89lp1yrZqknJti3gggfjLkhxjagrBOAJc3aX7Y8/BNZpEWfP3SQY
TlddS42aYzWwRHVqzujTuozuTJKAodYimW5IE7bNTp1kPKtC0k8KQceUqZLYwIe33A66px/I47Zs
FOtyUB4sMvEgaDfxfoqjyyhUZyrsIq9cg6Aa7H+B2+Eivonj+TqPLHysJA0TLwQWthjLswl9+6EV
w3A2L76iXhqk/Vw0X5omcjY5idu2lT32hVavUaRjCVYDXzd6a08Nn7DlWDzAynSwJLnYSP143bTV
5KHNt3VPrejsqsBjE9mt1GzrWPlpmjRXzKx8zFm0GyG0i2ecEGsi0jyYzpsa17/bdJrXFZHfV7Eb
hdWupDMuprt6Uty0q2lGml4zFedtoWwE+pU+r47qUPUK+UvPZsdJRt8QuS8FpPfjACL+nbBSg5sD
54CdbSxxJkfjZmj3iYNK/CTtbDczEUJqEJ+N44IYt8CGhyxJyqlFkeeS2O7L+JCLnoCK6/+PtclS
jT+WwGDjMGrZeX+vzhf72pu/+C9WtvPuSUwXT02XtX8+bJev/I9+8nt5cDVVGOIeMay0y08Lydl6
XTlQaf7j4vnfi6+4Fd4s9nz9t6Vd+WSBuGSRXpRH1AZLst+3gllh+Wb9RlPBQJRiYhn9fy8xdHoR
SH4Vhq1LpaEtSvDvSzuf0pG5LD8ItQROOON3lnbnfaeCMhmuziLMQ3AhIz9/O89VnUJaZqiJGwSl
/BADZTnTx3J0J+5Pb5YZIzciK3cBDb7r3sra7RLgeB3U1aGG4bZhpktvbyL+pdwlkGC5cAbb1XsC
hsDigVA2dNtHDmMzZqIPkYz9Yy6LO5Iz+lUvTedBBS/a0vLMHzsn8ma1THeZOXce6quSBBZd3Akl
vqtH+0s1cNsVpXY0jcG1bEbauminaBPU4kixcwk8dnFdmUp3gt73KXAyty5h2Zb0ZsnnyW/qqe/9
pp6svUqq7kZT28lXcoXkPqmx3VYZ20ddki94KflxT7jFUA6CWCEW0ULHQi6qST0NZzte5wrjtqKZ
Z49nUb14fPtVIJWQy4f2qMXTu57CrvChaM/rdhChX5XaV7i6dGqZx7upkW86O+qvkqy60MLqa5BK
NzouZ97p2HiWRmVvj3F0FaRC3xL2t3VKVhC6OLVX5dW8n2EGf5Mr/9ae9qrM+e999/D1ffhv/7FC
b/NULt7S5v2P+k94T6u/LOncp+weA/frRWD5hu8Fm/qJHR+3ITs+jd3w3zcOqvaJgEdE+2B9lk3w
EqX3/a42TD6lUpERrfvnbPz7XW0on/CWEHLGCJzJum7+1sYB5RKv7HUHkmpxMecwnWcDwb7mfVhw
P2qYH1C9rZRATXU/JqtgrYy1RcbDbG1DAi/c2bSYM3cKzXXJ3hlZeNpDsFrGgPNiUIytTaEXd7U8
m67izNycpdF6ySTtnHnMeMapTLk4ER7L8jlzqGmb22V2aUncU9mgM2fvxb5Oc8PFPdO5jSwsf5QS
ZhNNJ9GdD5u9XYiNmc9ApmxaVdHMsDmAx8dXmZ4zxCZwHoaEDnlSZI0sNHa7rZjiWErnRpaRn48k
mmx5Cn6p9AbofcJgtSNLPWAgCTnrs5EOOtK/SD4o6syzkFQSVx4wv8pWu7ZxoW1MDbkZJWFzlPcZ
N5iDXoh2HcPKOhyO8nj6OkSFDZ6yAGw/YqzLhmNVLhqmhdiI9XBp0ymi3Bdhoe20CJtu0WjpFnQw
nhpNDVdCrhfueCZt06CJt2oZSzyuo//H0XksOa5cQfSLEAFvtjD0ZLPdtNkgesyDLVTBm6/XobZS
hKZFAFXXZJ4cz8Q54IkCj5TvfNJh9hLEVh5irsUHl5tuNHVt+cvw0zbUt3l7w4bqIn5XKRCFUcY4
Opbj9NBr+dN2sZ1i/G8Y/QP15fbSZNPJdgei5IXRh51vXAgJd6JFmhfanfVUirTqQ/732YbO3pBM
lf+vVaaocQZPZMKD7cey2yzvbWX/JS6rOw9eL3dB17mnTaXqkG7Bj6NtT03P9sWyK5OQIE3Rf1Yt
Cw4UOtoCL3J2Ztivm7SSwejuizVVV82T37YeHBYOVF4Dqw6OayvJpukJG1tSLzgU23i06nRkmTli
wZVwE1SF/oDAIhW1Q3EuOuM7yNkDK62A1cLK22DzxRMk6BXz79sKgexe+kH3bej1FhVZWx/yuU3P
WYttF2ZFPkMDYZ88uD+lYcc26/bV0C4ZxCoby2ZVoeNYeI6O6i9zDoTCcC858++sER8uuyBeNp5F
h9ZjO5QdY/K+QSwAS6sVOfH1OChFZh9QgrAvagoKws7YDuQe4IJz6uaJIotFuxxpoULUKwGfp93/
Goit8bECSP1UF3N7Lhate58ol4G6RSmfFlt1u4n49c9d17Gh24yo3dqS1RmtUofuoFcwMlrbP/RN
4T/hgLX+lNrQsIo0EVlkI9lG+qh2wFNKI8zbFf+nqQ0XQ1+sU++0sEXBqXmJNDxC0+kpoHKi/aiI
e7eb0jjZPd9Eb03FFbKk+4zzFtEKbpq/c7XeAjEkY9nvZWHJGBCKAXLdnGIyu3QAuTWuWncT77Y0
JMqGrPscVFbehYI6AydiPc2VKqJ0yjvs7uOyr7YR+cU4TixhnWG583JfvN4cXzfcx6gmNNknQV9+
mmnPBrccDuwBTjVitdiQa7q3W00iY/BRWCDKcE5kDpAlv82hVc/zPs8Q0dTMSMhBK4eT5f14buud
p6nVD15RFZG5dssVqsjAO4WZYkf2QxOPRleFgbtpz3jzgQNNJScRgUpRPi/sCgr33c3Xr63Pc7Yh
/j6oRHrMJraEDT0ZOroXV7JBL1P22yJwmnhxSGVe8Ujtm3LJLkWvlUnlp8GpTVOFbi8znJtUqfZi
5hwXrEzSu2Tn40F+4aHIyC9c7VbmwX9qYkWraBKmovp2OsTb20Tpxvlx1b2ZebuH37QkffSi+WnB
soBdKLiBhtz76UHXEq68lE4zHPIFqcHUilsJCwerft/ect+p3w1v8lnpoLFYqADZyKqHV8RTSdtZ
am9ZvXHZIH3sde4bFUJjqJJJDPiCRiwsYV7biV1aAVrS9RHw3UiJM7ybkBKl/Q8zUNzGIqly40kE
0BfWEb3M9lZxT2Sdd1rgzwD+i8AOJvbocYWtj7VGVFJuiiX3I7Y1IRTm32hAkfV7/NnFJQVwMNrm
rV78exYUJ8Te5KeDbBHyOS21Nh5MrYPlU2axMlihjxMbrGH8EoX2NEwfs52/OnUQ1eX6bI9YguVq
1mHtI8rAwBguAfNbDxXSvES2Ro3I4RStIxzEUh1L4/dU+tfVxO/s5MO28J0hFCGNVX8imMK6qK3G
cM3OSCL4GQcyssWMB13Wx9WdgzeV+X9h2Yt40J33VC3z3gFowx87owpqZjhMq9NO5wkfFD4FWrNB
z//jDfMPgVNWpNS3qrhpmi4SHD3U84MNkIsviOqyVGlcVl36ZNQTMpCev7xfnFBYrXEm+ORq5qlr
seaes0NNYtfVbNea3bxPqZqvyJW8ufVflPSzHw3O6y/XL7ir2tIb9nYH7TZMhVdcF8uoTkGTtteN
Cf3nUFqHZVit3zljhigjhOl3V6FN7cecNyeYqRmsRfMSJHTOQXPBIYQV6qqjAh52aJu6fZuRJN9W
T1dPfV9yWuQVY3QkzM2+UqLlnXv8Z66Z/ZPdDLI+cI84CEXGAD5371XpfBKcuR6F61Qh58EpR/39
JZkhxDJbigOUDD7Ouhufu44NG5nhcUXe3p9tW7yakwl8z5KP4pIbffE9c/TvpOW/ynTNIxysv9Mm
G8KtQbUiGIbgIdyMY+ardufJABm364rf05QHV16sb+noacgjIkuSzYV+bIu6pqNw/JdcjN4N76MR
rWQrM70tbqmff4nUHI7s/b4aRxzqBd0Dlhw97LrViea10t9m+L/HoQrqw7g2DWvURX4IIZ2o5nLm
oeftVZvBsIeQ1dLjNs4+6kE9SDTFlaZQpOyKdR4Qq+S0J82w4ZsW3X7e2JuNrnoqg0aEQ5XpCNvG
2WWXhnSoLCBmOao7DELWH27g0MoEvEPs27z1p5hS+dUERbezlb+cUtwQdexDPoiYpmQxNu3sMAZO
nZCi/gzAIN+xBEYv4fR5Qtm1Hc26KfajMYtf4DGnyBm4vaZZ+EkxdWnct0ogoqvjQj9R4nXXPtMI
2aCwRD7pXLWBngw98DvzdJTEzmsrxXebT691pSP18HYwvu51nyVL7qb3zEiLIw8R9TJhXbFhCFRc
aIy2rXI+xsWJxFqstLay/OO3mQvHYWxO4Femu+z9J3eVGk8TulUkiuF3uaXzbesNbSblyagTR/lN
VOfZnRFU9eFptvNuCWk8uUqAsjAsMBhKh4hQZPKt5le8BBk718LR21BOHmPRae1Ywc9mFTkBG3K2
uPEwpcvfiuHMufW1nbXZYDPyeg7LVPzJLEQAJsoeJ1A7r5qRdGLQwIHmPiiRhXuQuBhCR6kXb9mO
drV+StRI+HtzqgE76V0fhJV9Mkv/s1iWj9lRjCX12+w5FHdLttfdCUyd3uShv9owycdgv+ZyOgiW
16XrJFAKUb624/M8btRtoj+RIXoyVsBm+DbjeSqmPbjAF1+5SeXUu37WGL/90RF197kO9GOtQ/6Y
7lto/vco02NeK568L98nX/znr+YuLd08bPhakZHfLFXO0dZr12Za9pY/nLC2k7iSAWKTr/iJuS4M
N1KbgXvNfMnmTPyb5tqNGeIup3YcnYuqRj3Zcrc89xrqpx6SICc8LKoiZaQGYSzUMo8iycv7q5YB
1sp198nL9C9CfrRoESZKNNvkaXHW8ScV9YEZw0dTdG3YG5xiW7BylxbyVOEFFBs64MZZ79DJwmKp
j54qEtCsiAlJPI2rcq2vD0P0gZGfcVdNUR4aT1X3BQXWmM03cGUXKwuMLwOdwffg2LcMCEhYzou5
T8Vjql40iDgMK3sRYtZ/IAvWu60qQYDr4z8r19qkWbwUeR1cSaMbCapOvflprYI1CUrUnsHmWE9C
2DfLH5+XemBiQhzpj1fUqO3GOv9XFgVqtEUvfzdbf1tA0R1bj09nmj5YWTbvgaF2s13GbpPvAfNG
teSPEmgPncqYI4/cjZvw2r8u4KTEsrrh1mzcpJZeVGFToaHoHBfVMNmnK6kqka7Qx7aWdwUJ76OG
VK1zdkBhn4pG/gMj6MXbuprXwMree7M7FymK62Lsf5flOpzEWFuJwVhxXxjV1RzK7CcoMRQxyOzL
LZJ2l5LOgAyxXl3xA9mqPztTV+wmf0sqq5gTSk8zmioijZbe25Fk42oh1544rMxiekdeXW+bX9e1
e3Z9VSPla58l27c8yz8ZjV3dbkB0lxW/2b2BVMyKhMyeg8YCg+vtQRRE/oC/2L76E/UCx1Fxzq2s
Cf1+cGNd6AAxy/qS9lRuQdtse3syOP5K3/pIu0UnZkS6P+hfh68OSKs1VPFmaXE5BR4dPPhTtgC5
cn4JgT6aNuhgz9ahdiCcjF1wAOhi7oHPTNEc2KiMfXmGpvk+tWAjF399Nuvit2unTaILv9q7k/qZ
pBGmo/PPd6qfYWZxoBbLeysqU985DmV0rziKUsR39og0xijEctFd5uhtVd8ZqT2lqe6F5mAdDO1n
ElootGnnzLZ7KEx1WoR2dxq3/sEgjGvOLOujb8PAFBrfXwaZInRgMB+K2bHe2HDh/nY6f+daw7mD
M52FeKKiVhl6xOz0D5BTMmpbcSZ7obzZGxrXwKvGqCR19Tyb3WtQ0dY46cPS6qlvf06Dgz/57gFp
FPrA4TErLA3O1mC7W5p4d4zGSyZbXYvVIzitqk9W0f4CksQ0Xpu6A9MNpFkFTd15g/mY2NT4gPU2
u0WetNA9W13ph74uKJaF/Y59osaFb/SUX6Z2HIA7fti111w0z8Ga2E+ImT0xPA8wHVWMgoU9A2Sw
x+6LDrU2UKo2wszvhULU2xqFjOeckmNwmulCwNX0L1hFeVgH5JeuXqwX4bjvrdeoA9Is8TuVRvdW
aa6ZAOZs/nXCchElrM3OW2yk1mYKOskSkDnTUcSWaaWcOVa1k25TfQIIDL6UJcYfMDrsxgrnX2mO
KNz9emAc5LU7rUROzrA62+XC1xCY6vLQ22Lcewu3jpxzddIfIu+0tqpkE9v2u8qVtm81d4mcFUcq
gEFNvfBoprivA+S3aZFH+uouUzQyaQ71ZvJe7bFsw9K18+e5lNbLYHlFF3faIg5Q4WilxgWhNAyl
iCX/eIeaqu504/4FdsUc6sHgnRcN3nS9VnVU+eMYreVihO2C/2KUcou1XGUJDI91V3tucSRfE7yU
bxTXtDbTWGhedS3NIl4FYFFobP0J/z6rvU4T02c78RiGJViPti7146o7r0Xd7ouRtyWbhmnnZ67i
25k5WpvFns9jY0Lj8riwJ/xNyeCV6GD1FVmbarf5t+21ak8J0+BE1POD1xnly5hvn5Yurtk8tje9
Vn5iyYo3M/NY58jBwBbZsQA1Sq5/PGmiQwaXNvT4S1+/LvXyW1XaFgWizV7rHrV/tqLFiYMs/TI0
U6LaTZkhmPTWj56+3atcE4lo5MqMsGcEs6Szd1tZwcVmlX2ZRE5SbnuTGdPgXAPNG8LM0SxgYLI0
v9Kx7g+ZS/6fNSh+N7v4soUawiLVf6cO2XwmP8+ZejNHlr0VP4OqX/N0/dLm7hKkKZYWZxJxOxHe
lbnrSWseYofee3gsJuC2eZttp1X43mEC3PThV5oFpnYxfGB2mr0c27nOMHWAFkPbR8aK0RtQelcm
F8Ok+0SZjPWHNRr5oSmEwS9mbOeOl/tMzGkB49ReXooytz78WseeoeyMYy7lYG635XFO64wks6ZI
NEelfahS8zLr28RbuK03B5YePV2TP5MFK076BkHFzjRrlwdsNSjP4LvKefjHlAY0DXCoE/trk30K
dPZSm89uaWl7vTWNp1VgPaUMbRt/Z1lwnOSypG+qkf9JyrQ4HakT4OFVGyvs3Nl3mwlziVDHkKEi
lFW9146dQeP7/+l06PYgZU0ta6KlT1WyBgaNJGsNfZbFvmocQMXFwA4d8+8u7Vw2zGgpSyzSre5R
b1e1HbGcLPgM1PIKSji79JBGdyNrxuNm1vNO0Yd8uWBD68HaDl2Td2cxQ/+j9MX9Ydyq3KvflNPT
L6mC8YmakXc6NYXn4lnX1G2ts2mnXJ9Lr5+GYV2uRV2sTxJFJWYb39ybahDEA2UMP+3uMGrbsKLr
8nZO6vGAxfSjm95f9IlfdV5Q4TY4l/T2y6ihYKvA5WtahB62Dx9h2Kc9kDSCWaO6ql2W1Pn3Yj6s
/biYijjdTtks48kxUI4t5WY8sws7Lm2/QcNefACtQbDHBy6p9NrnoMB5NQxPrdtc9U0Rw0AljPY2
sduBkohRS9BqJueWGhNXjL94pekdcwevjzYgztc/acxOoHeS3nNijptpL/1C/scMA4+89toIWNxy
abO/qcuD8Gt31+To4retgx3MEf4BGeg0TPaL7iiLNVX1X55T+TFzb36JXHmh/dCouxuyhtZa8COU
6S6dq5cmzaakQzLx4XZ4wAaz1esIbC4CWAH928i/FOOUWdkvmt+EljhJrTzrGj9kUAf/wbTZMRuJ
tGoj+m50sULl/RneT0dbr6YbMZHuQxgvTlbXRZvvXPwc5WtQjuzoxvV13YwhWbP10+6cPKaz+M/o
eoS8erovlFdf6tUMc2329zPj6ENRNu15UY3GUhyRrbeO1xXd8sEaQZcXwBjOVeB9ee6c/jWZcs7p
9g7Nrn3L3BrXRFFbxnkWPaYZ9vk1hEtMeR53yVoYu9ZZI0n9izx6Kux7lwb8111R4Eq2NKdZL/2o
Vx3DW4xTtMGaDC1vKJ70YuPI6VbD6q/DqstdP0E4QS5SAfibqtFok1VNufgNuRqPhRQPUNQoRwvQ
ppX5Lv/45j0G0lNGdu5UbPvUcjS6gjnFZ7K1tfrrDoF9k7iHq1Pql6TFp37hfxmT1WPzYaD5Zwm6
wI9bsyt+D2WznMw+m5HQGPnK8Nqkp6+a4dcKbCGyt+V7gMcX8q586J4cjZAmIz/5mvXiyC2kTsov
HBnM2sh6u+i0Jq+Nh5nPhrq4r7RK51sdgluW9eJ1bqqcDDQSmuEmQ9HU8lSPpxQflaXZbG8abA+7
Ua7ePTBo8xAT5GcYmOVeuaVLPOQj8aIkZBCE1jNAmjPcsG+VYwUhy+y0sSoPleXtV+/vYPMpLYZk
Frb+G4tSfJCzyHK5t1PkCRTj1th4OzXgp3HXpt0Hq8naZ9OCaOs4z4Jc+dGqsnyv9/P3HDjPgzGV
R8ihMsnWOXsJkMU4bLhCR+MY0poNWCfimjBVg7dL2ZKZVGCcrnO535w+qTC/dZVdnyaI1o2RGeHY
lhMRExY75LQu94vJnqMWTLhL+GaxU7YvRusyc8ufjUUP/iCrX376VStvxcb9h7sHjMFKrADeaD45
cx42H/B2Oj6Lcb0Lp+TYsB7FSuXeViQqiS1nvuJZ1jO1nLm3ii0/9ln5Tn/zzktqRh0KQGnpXw+V
iofhavS3Y9cEz6R5Wv8x9Gp5ZAQfxXrLF5Q3VZ2MmuC1SJ3uzYdNeUST9DebV0ZGSJGqcLbKg0Tj
lNSpbhI5oW7l4vyzN27jVgMh3rHisd3CZQaqM4BON52iYOWNHpHHfDN1BygJ/IJ3u4LMSjUC9Br6
tIsMNzQqYo7HTsbS7ZcotyHMjHhUO204pn3Kriigaea4t+DUiykBqI7pdfPKPdjrQrDX9937IGYc
SKkYd1Dfsi+m4P/XOCF8XDz3M2Afzxmjp/+NVa1xiQvtU+/WlPuE63wNDa9oXqp2rD9ZuzUxfJKa
Frm59kvx36aAm9baH4Pk5MTym+JLr8tvRvPjXsnmr8/bzbUemqUWbmS+12bB9qRqZHtIyai4DVsb
7Gn934BPQnLqKH0IpvjL9VcnhUojgQao9tPmWlrOemb6viSd3nevtluZ18cTHLwMfmxn2Xg76hdd
1wveto1MPNC2/lynZphptYw0BCyhn25PolTNXvV9H3uTWyQbhoLexVEnRfVnsr13d2lOc47xVqsO
meUwzs4xgQw1NpRWdL98tkNJxY9NyVy2OytI2c222t2zpTD5IGzxZC5iotUuyHXtV3ycFv6rzp+/
+1n3Xg1r0H/NZemSIdBi1KdBeGkEwKelQtHP6LxMbBP3MqvG/KVdMcEYrKieUTSOl36QHsDv4NBK
GeyaJTOiutCB7zebqt96CkUw6GkQLyLQjv4QlK+DjwmX924cQgukakTAzroTnlAx554V67NbnTO3
JdZAM/9wW5r7tnygezqWmaGvGH8EMt0PbfEKvsA9W8LZaW5XXVQ+teGscurZuv+VbY/pm6ni3m3/
mcZwBFfLXS8K9d7l/nXQe6xnkvrFwcqqtFimWFUd82eEr5F0ix+LMjNuZqbLP40zwo32rDpC7IYR
z6MXHJQuj7yMzQ1uu3NOVy58pXehLbKXlD/8lPUBUObHDqvvazPW2R3TXjb2Oag7FIuijBjSfAxt
w9eKAw2C73CVi2afWredD0quuBSH5o22EI/fbL5pA6kcypH3hkSnxCdPhrja3ok8uikoSGyryJXl
XV244qyU2S4BALRIQKZbM/2/qe2PO5rFEDYQjJ9dCZpIaY2+Bx35VbnaX23MBP/X8GfLEW9jWbbB
9YFw35ijmzY74na52i17XHedfw3j+A++CGzQhh69r2kJpPz0s4UQEY1JrFlb/T3fHn7m/BTgiBz6
NJlIOYkFI+NItuZbm4uoGcpz27r4W8HdbM/ZVqJ5dGuZbGZnRaWu4ryaL21PrlJhcJ6mHc6mQWRH
0x/T2APZFVYD+4gO2+ykWf1xmGp6s/E5mNyKTE95Kab2lrVucS0gD7EVJTwphF2r7fBtsgj27PeJ
ZckhmzWyHdpGi70OHjaGq46pKEzs07AwUw5oj5Zi/RKsLDK+0CO/0JM/20ZEKAuTXd16MIrwbT9W
fzZLmsPcp/beyMvx71oOtNNLNrxUwYamsJ6cFQvlwsQUI0ziNBIa3myUpIZs3rfDQPBs9BMD68Hd
9Y0dkmRxZrBtkdRH9eHLzn71ZV6yvV7UwR6kG84k+Zz9fCxvLakZVEg9nGlNJwRkbYxQb5n9DuQc
HcisurdN0J1HIAhx7ix1HBQ1Rh/Z637sNfaAb7OyD0Hpfs2Pow4FaQaBZGRh4bJvBBMrjrasuwQ1
WnZOSTIxtkbbNzkDysr/6tUA12/B1TuWUzIQE5y0BadstWrWdYZ4CW34kOXd3970+EXWaFjafTnU
Lx5EnmqCV6kiSNlvVssnXrDuNVxii9SnwQMqNszbZCc7fm1GyvisFfNkv33VHKYoBRYiS+vpz5j+
DoQqmLBhZpPpamvuB4lPH0zksPjzTk6TjMxg/uBzPc368Lr5I3FAyjxWvctAbUr0dYIJ0CQl31HT
Vokyh/0y64/Pn2UwyXHNUOF0EhaTBO6xXnFKb5hfW2EeFeq4QkPSirrX5EspfZaDGXEmXc9HaThJ
i3a52fjL84HYt7mgrcSg7VtH2gHGC9opx5TD/lkw22dBCLrNoNA8btI2nqCjk40zClm8S2+pwlEb
iqSu4TMzKL1PNMv7qqqXWz6kiTmr8VA6bIcYK/Eb6vr7NoNikEtzJ5kQB97oc1zZfv5kji3k5KC3
QrQ3a2wOo35wIb4fKsaKV2M2vz2vQBgijerIt2FXlyIT7d1CzBANRZliqhup/CW3md4TbuE62p6j
8WlrCIHSWIpyb9vv5JhweBV5/cltgUigkVtEJxPs8676kj07QdXmdVLraou9Xv/nN/b6VHjKjIql
H2keizW2jRHVMgDEj02MfMA1ez1m6e2q711JBHXp0YJbXxYtipTNPjA74Igcd7izNWtW8UikdMjg
Oao4FhNHGofUawmjw0Rv+MVf+pakayVCxjU4ZEV/MpTXJqS9YgAvwJ/RdpbE4xBoAdEg7z9h05MO
Y7KZJvZWjnRQvgoIn6F17Kq7LB7nYvlvbQMQ3HhAJzfnqC029JjWFYg2MygKImTKr6hQnL3Zms1G
TT1dCf3YOTqTfWm+eIZmPPd0dXQ3/gvZUZ+aXc1RvTCVTUcqDIN1DW5MScsT3HkS2pOiUfiyjJ5G
GySWvx/tBsWN3RfmbWbe89jCsJQfYw/Fl/rPoq1jhSgW/zBNeg/DfLWPValHo5Mz+V+CQj4WwO9s
ws99xhLfNLjWSmsdk7z2s0ug1a8B5P3zmDpt5LhoyxnO0JulhUYVkzO+qM8ZHb5E9a6X7p0g6Sev
aF82rfiltGm/9Nke5vm9sL0XsxAWpv1ci3RST+LMCF4zE4x6NkxuYpSBYMOWb+fGbtE56TyvcHFy
/T8gNeUUGprXfRgyF4lu5FYQwU0u3xuDu2w/5cC4diyix4CMVabeW2vddBZ9DKm9Z9lnETz+nVCY
9Ul8Dq6BzkOcS2eTCSUooVW5ozOE9lqZ4yM3g3zvY0cw4s1sN/ctAFcHLaPPj92U6e9LsZQl7AlY
YTH/OJ+zI1P/xakrvnTdVTtn2ORz5QuStenQScyxHjMsnXNpMozsX+6lyPVSP0RuH5MtAJHDq8ip
aW2ReI/BpoHGIJIrBZFmTzen94Cq6Ii9JUE4qHAUuUp6LIP0tVLu44i1MA3ZZnb08qy75qgdEw+0
JnOk8gNtXB5D+v9APkZLYI3bUXYie15rrmafrQMgsQRx1z9C0uMNvD9kCx9EAgrcUGyWFbrBpBLf
LWE+9ErfC8N5W2V+1zmGsCk8l7xwUZ52J1XLm76YT14l3x/zz13vGfKI5TqIrFmvd5hqoKiOBAv0
sgje12XpYm/Rbl1lcii4jBhGNnks0LsXZGasM0GyMG4PZZ3t7Gx78rEwbO5jNTxtViwN68XQ1oSx
KIlZev1WNcgVcB+/Si3d2BJ7IC00iOOmhakWpovTcYczMBOkjtxUP+R7LQ9GDefFkhMYt/4W2lLG
ylsDEhPGLLIIXKJJbC+TR73atFuVZD0axNlb5Qv1JOkDoz5y+zTaxRB83bX5/09qynbKJlhINiUQ
i2B5xfrAYktn0uzDY/BSvcUJMSHsM5nUKw3/bTvZAZ/UjOLJGPXIg7ocE7tg7tZiOVGXtGelgOwA
0Bou/CKkglm1+MrG3Iy8TfmXpqDia9X8qVxrPpS2jrs77WWsZ2Ayxq3b9mzr/FvRt/8mlglho7I5
Qfld3LWpN0OH8zlh/570QfpHNCM1XZ7FDbKtgzYF805Mj8rVpipjQJNeSCv+ZvHaH9B0cn16mhWT
fxbETaNnB+KOmM1vc3YfmcfGJbanuBrZt6TS1m+I6brINdXyhjvCOPFvvRdW4cRbvmpP1eqDKWOK
lN43Df+IU3I+dIDEdq43VW9U+lCiGB3jereCe0em8TMxFjUXO6UQ3Yf9yLSaz0C1tmuglmyL3JG0
6sBPnaPtKkqjYKz3pTGOrP5F+WzVjnnWA3O+KlSaVkhCA9ssusYh9t22i5h8rc+ir4a/s3AU/XOZ
+m/OZN4pIzcfuNFEFsxSDCxJdSK31Oead8uQVAjb6rheaz3WWAqzrmAHihGeRPGpgy61Wl1D4IWZ
t98q9VctqhEF/2dOrcOhhpQrzIMVDZ9ybJS8OVanR4CdpD5S/bUb8qnYDetD9VHzkvphIa3sXply
e1Zmw1jGt12KMblkaPQzsH2I4gMXNa1lknH2yGzX/ccRjXa1axNlKQ+VPF/GGGx/lLMOe2fLIZNA
+GlDu6Bqs/OyPzhuFo+bfzebepcTgfwGpDh4Hl2jB0ma6me7Yz+W2EUzWUfiJ6Df1j56EI35HgE7
CyQi803JoH7KZ8qhdaousx2oZ2Myx11Zjz+ytZ9sjQ6nfHC5hG+2J1EJDQM7a2ohIYGZGWOzHPQ0
p5H3NcjNuBpDccw0AtVS37iDCFgPk5SJ1WBk8hm9e9NnTk2bBmNiBcuuH6azztMpyvZHBtlH2bHC
ziECMQm4pG5wXMY60U3metSGiSrh9EHM06rdyO3Yh6iuslObjVPkEW5Ek7Nq563P2rgccntPFQQT
rJ6tc1Y6/JsoeB87o+nb7NedkjrAz232dka+UGmTuUp44qCfpiVzXtqcBWhIRKjx03vliK5BpdOv
jRytKzE65c9QlfRH6xAQYWylddJZ+hgNFLc5kpEuveCWGz4pwJ5J9hkZAS+Zf9Cy/zF3XruNY226
vpV9A/xBLuZTZdmSJTlUlX1CVHAx58yrn4fuPTMWZUi7zza6gU5oLGrFL7yhbNYhmcsswBuNl60O
3o3YD5cUuB9TVUPjXO8PnpDfUzyF6PJt5aDZyUG6YpM+5EgGljAq/ELbSWnx5CT6LxivPNGJRt5Y
IDa48ixHWnWBlL0Ygt7wDAw3Qip+ORd5WADVjQMY1Poyazoe7VHOUyxqq4usn1Fh0hhQq1FzYUjU
n4VUxK9dRWTnub6m0l9Gq6mRoq3aJvpSiKQ7polyqNuibhc2Fcid0VJ6npHcu6/eMO7SKDW+ha2O
omKXRFsqJikxqEo8zJtottUh9mTxEocRgb3nA/bJa+/e9GyN5oLirFRJEq+UWR9lekF3ZsTxIEGQ
/sS1LoF89lP7Jc7YJmHax3cis4JNp6Pg4MTq8ANi4Ggdo0TvICjSvRb3wbMPXJa2hCRtE5EzH5ny
s9HF78wm+rX8BHsfJ3mtcZXak67032UhnA0Q6uLUA/5Zl6BYfhnkCNs6y/ODLGfaEXS9uBdGEOxK
JvfArUzvoogiKtisZFgk7dYMwvBXVdgggkFm4LIdsAZU+dS+qHeJGLyHWOrjpRsXi95wg2VRKPYG
uSj5O3r0vwKvqe7R4VMA2YHq7pjwh0Dv8XDvtFNcuWG7CfNIfXOTsluYfuo9cV7ndEnxSfINeQs6
GsWs9m+it9sBN+z7HksHUCVN0G8wTyqapa51720CAsyP+oQiU79KnbpY6HX/RzKbalnikXmyMQik
eVPhvTMo0clsemqLsqWsnDRCHwppDOMJUSKXTFg35pGclgthht+BaupvlRbi056VwaKsrPqPyQWH
li8AZFJpjhdFfopU5aBka98U4iHDCGmpqMGv1JVoJLSadWd45XsZ+U61oQAVr1KpNp/IwMQSU7Bm
lQbMju9nb0FDi7HF+WvuWZa8yOL+JZUQ7bcpD82RW9wKCYkQ6kHavUrmA7SAs98Hw6vpAcikeWyX
VFqSJ1MJeQrKyOg3OEK9ebVt7+KxzWF1SfKCDpGGzBGkgQFdVNJuoCcmSvN8QvOeYss1b0T8jdIp
ReAhkcWKyh5QrBp9p7WK4u8iUaVh1ZYyqPvYi8xNleqUXzq1TJagxWJ02hqdhrpCdwrPNUScKJOJ
ytgqan1f5QKcVeZo9caQdedeCXNtbVZSuPVJZKl+KM62jzXonErdrLB7vdeh2TxA1bKoT2TxPGwh
cCboeWQyZR09RMXQCDzr6AwVSvaVKa05EQMtqMF5FhEhR2LZ1R1CrMaGcCHCstYK5q0J6Fom4PoJ
BhAkpKDWa1JVJ+6DypmDl1rqhccr6CrfG8dwoYnZoHlbqozc27L7Rs2EwMgo5KeY5v3clVx7XhpG
+RiV9p2tonCY+N0+Nb3f/pDVc5qRwY5mKBJqYasusQUN4Vsm5DuqWRgby2+GZQYsYt50IcIz7Tec
FH51tRsCk8tryNN2t6kkrV52g66s0rJ/RjW5/9Z50gEENgVp036pfZGg/AwH1Ib+6hAboIkygodz
e4skzEMSaU/wxEvwTGWy4AUs5w0kIGrr+gsaB+46SRx52eTpo+CZPrVlWK5jScNR15ODjSoZqQwT
NobfBvvlRSTZCbSBPg+oIIKaHTuwPdVYOehxXlHDB1oIyzaPtOf8Y3Mkif6ogtqY+SVc59QjUhOC
CpQdUGmcVZaF2Etftgu5QMtPJn31CwOXWMiwiiJXWzCc/oZYm2vHGKxvMLE03rKccl4q5Zu89a25
bYQJWENotR52wBu9gPIKqzRZWi70AhC3FSxvs1CT3+BnzI0faq8u9l/zJg33suTLD3WNgqWXa5DQ
I9GvY96elS1DsUh1IhpgIaTlVc19AwS3U/MQe3hoVXVDjmuU8swLlOzYilw9lBZIe9Xtad1LVVd/
Azbeboom63aEXtj9ddLvofHG2hAahGzqQ1ZiYgedMKauNMZabtyt7UFtd0YZ9P+Yzv8rkt9V4Zr/
N67f/4c0PuuqDMiqeE9+e/9n1HFJ3stzRYbx//yHzychf/0f1MAA3GqIGgMT/h+aroRW/n9MWUFh
HgmbfyRq/pvRJ5lIgSAOgQgDCbShoDr2P0RdSZj/wbOEWwrTIRDvJhy8/+Yn/19VmauiYufy/ToW
Pchaw/pF6RhPGXnkIn7WYMBLmtg0aPt969fOarT2uq/aoD6AZEt4sNtmX5M4Y+NWWVzr6nBXJ2my
FDIVgLbAthrsNloBUYl4l+bJtD0QvavxoKNpAPa4wyuXMMMAUJgM34qufsl7/yc48xomaq2RAucp
rVci509E6a/Ec87V1/lZhqnjzIN+9ajZhiPV+c9qc9dOMzPp9lE2WFsYD/JbNvZiigE0zPihMFmg
D/jekbZPf5fl6S1VcpxIP3Ml+QS+AHEVjBFMW4ctwhp+nlm6mNxGmSLvyVJWPywSeySzuiDdNCGC
o1bRwZx0ZG/hUgv5oUAzzOYNhvPfuSPSE76UxJmp0WvtrAJOsIlDQ1ZnpmUmP+pUB0Juwv6nm1vf
tSq1i1kCMWrbqa2YSd4Q0F0vtV1B9TCdRalN3lzVAegchDECCkYRMHulkuDHUWaZ3Zj6kdv9v6oe
H7/bwhQGHTr43ybK7+e/u8i9uldyCE8x9sWPkVvRsDEVG7JmqiH3oPgQiWZNBMTHoI3jzbrW0e46
XSHIz21IMENZzgaaTK+mHKg3ZfnHWT//Os4TxxEtJ651gELnXxeEfmBHrSL2AUp7P5PIIyk3y9Dh
Zeu1V5XgvF/iRuoeAjfr7qLGxsNYE2hGGmXW0R+1rIjSehs6/8rRYpw1pFUEu2Qk52vG1JCo9Ete
nKJs94UfvMHBwDvEwub9+tpoF8eC+wRuPr+f9NC09HHPflKyahzdLXQpH/ZyInfzomgrtp/E2QVv
HOY5kY2hDu+KJ6QlvFlcIuNIKihEVvFzHI26EQYFQIO5aECkI8/XLHQNVVUyDLxzq6F5rvDAxWAR
/6EHXht/oSp9tTRhu55iRSoShIrtnz1OLOAwvB5oKY007UnrrPjNjIs3X28Gd+n5cQiSqfQWWpUU
izZCqhOgXxWg/27SZBxCI//DxgsXGM1EyY05Ui73L9cGVy9EbAIYnv7zOSooK6YBNqF7tU6rHyLs
NWum94le8LGqNMdYCE1no1lRY6LQYoLufjK8PIaSYoJhWbTPyRykbvTn+tIp48Y837iIt7I7UJM0
TENM/QfoxFdhm9n9PskayuLOIPYhgPOFQ8t7C0gfu0+pJalJm/bbMKT5qg90cwPjKv5x40suj9Do
7AavHG01Q+OaO58gZdDcIMkkeS91KdQ3B9Ec8MXIQ82CUkN3rFSNVeCmAayJVO7fyKhBlqUlExhC
4c2WIZHtaJPTGYvrXza6k3yeolGdDXErxdRGRxHVHD/80+6uVDQeo8ppTmaY/MwE00TJOJyj1aXO
w05sr4823SeMNsrVwQG1DQj49mQaoCOjRdEa8qkkfHvVushbxUGRbK6PMjHF1BG4MwkR0OzA8ROV
u6mUBim/jkqLq5x6mZZYg44hehO0ZAeHFmnfwHyXY/UtM+kC4U3lvwVxe9NZffwp5xPLlGIgqVHT
wwtiFB/4PLGDHcGrT+r+VHd2tybgH8kZcrmEOyqo4FsPsAX2FviQjekIykl24+xNK3yIZUiUqUNR
eCarzTB3NOeW46QyfWZRxkM2BlkTi+UYrfgm3xaUei0iJzrZCf0ho9K4dGKI4B7yTrMhgChvhHm6
zLxKf8QnG7Fhpdbpm9LQIOmvbmzBc4GEcbX4GvaDRdhGCj2qx36eKayaO2ChanRCBCRa6y66zWpX
ovq8eKhczXjSYw2IuurI6xvbZHo9TAcez8anva+JBChgIEenrgWorWZA7zpZDegCJznCKpAg/ASw
Ym/m8rLO/AKiQbKyAtu9tV8vDiFUO/apibYYp8IwJjPQhYrWJQDjT2YGqsQhKl5kHWRgp1bxZwuS
FFl2auCJ5CRwSF5Rf3gtkaHvCqN6acvBPAa1r+6NoaMo4EXFjfW5PE58njJuZtQweAA/rtlP81RL
tlo5ZuCfVFoSYNDN4oSR4UbHn+weyAeXfCHXD0FQ2fdGgxSs4mbujW8Yd+TZaeITDCQ8RiUPBHem
Bm9jZc1T09Y/yZpDs1iXHzW3T5djy2lbVooC3MXxHqzczI7XN8lXS2Ooo3AQ4m/4ukwUJQX/2o0H
h4FzHSOkmu3hxdDTAdt7K8wXoxt74cNl6OKXYtkx6noid6dOovA+CmJkgILgpIN/mjdOgCa64SC8
gHbx1q9o2mVlIZYwrKiUGV1FndXy161M47mWRgoR3ZscpOqqL/JkSZWa1o5CIZvyrwaS2OnfSo8S
gt5V34wiU1Yule9/ElzSUhi8x38+9rMM55dzRriIE6YQowLo+blq8OgG/Fn7J1HXIPRDkIqIx/0I
lESaKbGm3Yg+pukYRjpcHZbJO6ZwmUyNl61OBrk/RMEp98xnHMGbdRZb3koevF9pYO9SG17m9U0x
0RnlyhIcVVlX8U9hnWhLnP9CPfSHCBYvGnJ60aFlIcA0ls62BegMkCJEiA5dE9p5j7b1YOvpg9/6
1S6t6nWBfc5SzEqJmb/+TZeTrvHTR29OYfB39vjfPx3SBESTJ6XcIUrZWXMtNb8J0Zxg4tLidkDA
Xx/twxbzfJtq1GaJZUzCPUWe+rwNTRbCkqr8UyINwIaLNsB8Q9JdATm6G4o/WqIcTctaAREgxsEu
KJn5EIGg3ZfesG7g9VQz6OaN2+svNPCin0w35dHrXzlxn/lYJ0WYKntw9KBCIOh8Ugi849xHreoE
uUo9NHgmvVRN6209O4J4kGTotowNBtwTangmWCm0dFFSk7O2UGCBPLV6Uz8odhT9ttyx/QL0158B
MkLXVpSJuk8qPd+5BvJZCc3GH9e/Xrt4pgUXnmGxmNQ1/jHw+bykpuUgr+cn7ilK+mHm5Fa+jHCB
3CQ2eH+/VqjpRph+x9QdF24Yrp2eDlVf9v0PPJnsTU+xFLh7SMUbyquoEeWRlcqjbNstDDAEMDrC
9k5ILRJ5EviCUkGmhfsUyrKz0Ar0hNJG1+akvu9ugiKfXjxacNGeHPjNC02j3wk496kLK/GA2EyH
LRxYtjaPrVVOz2hOT0vAJQ+qtVWTgdyYGxZusv04eNQoqMIoQtbHQPPTbkc/SIZyNUhHsOU13udl
tkj0wb9hifnxrFwMw/ZGo35UjZvm5bZbKqnSAaYozRzskp6ZW5FQpA55i6B6Ki6WHzn9DUkZngJq
RfMy9+tDmrXPnpMMeyGs9C6yowF6ewZzL37BfxV5DF17Nvru1WljD3wNYJcyb9e5qJy1IyjuaKg/
zfMizm88ouOkTH4N19aYK1sWeZE+yeMtGfVHdpR0VLGdBDgsoiNqUsHv60vzRbjAPQTbU7dGJV8k
oM/XxpEyqkyyER99SB8zByr9Q+x2ZMdqctDK6oDYOpReJ8FyLpb3eqHHN96fiVrveOz5An4gKCuD
Z8GefIFcAUbuej0+5g08Wdgy+oPkYL7zK9C8ZV4hdYE+POhvu+1XRd/tVIDibYfvlPfXFf68C+wb
lYqP33w+9XyRRXXH0oikdHlyO8MlcSRX7uLj4MLDVR2qT0rvi9UQaNG8DZP43kp9+Rm0HtwOvUzW
CQjIuewgaS9b6OOpHSzDFgnNP1JZOtDu6GtBzq2XaKcEBFyh9a/3yviYkLwgQYuv3fTmNM1WA+eo
xccGo9Qlulxw0+zw1jNykSSxUJRyqXsxDAqKY9j36RhHsidXva7GR2T4yjWcOXcOg75cOD2KmNe3
5eX7iKHkGF6j5YRi9HRP0L0w5LS1gyPEBXgefQVM3olH+iS6TKEq31rxL37a/45nEi2c/zShBUEB
CyA8BpG19REHm4HPvy9DewPMAWSGt0+s7C5SgfLExsyXNtBX1y2AfqvJ79xudf3XX+RYgkL6+IpQ
TscMUR6fmk8T7cZVVXR0lY9Z6HhgT6gqaYEHZbXxNoK2zVzzLYD8lUM7SUJK6froX2x/k7oSRQPq
DCq39eQd1osGGRm9C0AIasPaMAtgB31u7k21vfOkAGIFhpD7VpNAYIIQtTdq3z7EiYQqblPCrpT8
pL/rw0LZuHJpzxJHdBsp6929XeEpVynO8/UPvkw3aD9aFiUEnLIpuU4WL80MR1Upoh3LoQe1Atpl
bjSBvkjw8p27UTKAfZMOuEXcqjZ+cXlSulDHP5Aixc59vMM/LZQZJS37w4FjDiZ61cb+Y2NpOIw0
4o9sucP3SrHRbCjAqiMdO3K29fhG0HS5cfmCcacgmo6mIjYAZ18g8g7XgWbwjnZZPiZZIY5FKbIZ
GkDJjVlWxmU/vxUZihnmRPKWKx/SiZ9+bB8EbZ7VYA3RXtoEZtaOJmLqvqaxf2/G5UMGtunBa+oF
GnOzGriZW9gRYEPxUOPRcuN3f7HmCgYBgkxCIfcSkyMiWhO1U7X3j+pgS4g2hSWkkFA/CWv44ePp
UkAQe5JjGEjX99q4opNJwDrYUMZAT+fBmsy3oSp5booyOCqOrq8lQwVoIIDbXR/l8vpjNcfyAlWx
UUx9XPVPU53C1xtCNfGOQdE1WzsAbkWdL1sOhvZU0nG/PtoXe4ibHeVLmXonBabJaFpuhG2VpMFR
yu3nCPFoxMGpX1JIaLfXR7pM/kiTLc0ivpcVzCYnJ7UQOcKwYRQcm1b5k6JyBQ1QFN9cK/odAcL6
o9NmWl4f8qsfx6AKs4l6qK5Nwqg092OoCZJ/VOCJ7wwVlpJtSBucrt6vD/TFmlFRp6GpUFfHc36y
MwD6N0PJ23zIfdGssqgyNobfvdcQA8DgICV+fbgvsqWxOM3eIERhRs1J2KRkkUOtSSgH1KfMvS6U
YmV5/oCmUknBQ/cXORjtjReaw44umXWX0yv6AaxnUfi5uS08R2wKVx/oZRSm+7uuqm5dZ91f1evC
xyDPMJoZQv9w/aO/WH+uqnGTEULYrMr5vgZlaTkGggiHAuTZImuy4CSlGihags2kkJAwtUEJXR/z
y4lCppkmNeVKyqeThekdH6muOhcHPUzWo8dTVT6H9V9VEu8EVBtAnLOoR3MgjgHBA1tB/mBmpnea
A24mnoV682INks0dY8w1R9kEbX3jTrmcFS4TKiI6PQdzNHs+n5XYsVQ14Pk8ilQ+1rX9CEFQfcjx
utLkAl3+BLTf9Tm5vMXGPJXjMCYXFHMneyfLSsB6ueMeKaQFoyKTBa1FqdfXR7no6JAxfR5mWnZI
iPjb1DDdo5GvRFEtEDy4axB0mNMt/AG87cdgVevYlXaF1v0yOcU3rtGbHzCZWb33XdUHtHVkd6zQ
Z0Eexx/Ra2m0qjP0V23EVSP7R+zcAVpaxjYC2ten4PJSICxhtyOKxN1FDeZ8aVsH/mSjptw+udrO
2oCx+vqv4mrpIi6/Xx/ro9h4/jaNpS4yFxXhHPWigYaMBKJTQnaPah48ygpBGH4FwBNRwWnmQkV+
ABrpXzIX934sRr8qcm7dV5qRbLSSqzhUEOIkzLF3JRTgv0GVfWBJJSPA6jJ/z0qHGns95N+oL7Tl
TOrdNQovDnIJWhffS7bnwSWPzGxhUn5e+i5qvHEX9fvA8uwVkKLwQVioYznIZ/5SpTyaI/zv/Kh6
xdkB6LJvXDVfrT0nCjArjTyhUZ09n3pHzWsbcoZ/rIVt3yGX/G7RGMY1EvkloM53uon1IMRoKlum
my5pHCsvQLA31xflMk6hm0laTYptj627ydta4bJlIb7rHXW2IaD18K895P4a8dlwR5aTL5Sq/hNH
lfz3X49LAAH2BocolcRwvHM+RRBCR+M5KRv36EJJmQUE+qe0tuDJ9uIoE8Rtu9goN0mAxs/1gb+o
ttLGo9xI3kZIQQ/1fGSwmnWe01M4yoLWnW5Zfyu4bYsYVSW0iF3f521sHfyapW9AwO1TL3qxVriM
DqC3vaVe+uBwMu0QWObpxqepDD05IHyRRe5Kjc5Up0GjLyXFWCOyEWoUPzNqIfPsO3q43g+DSj0N
1PDJqMJdbZBttiK+q83wvQyVfN+HrvHvb+Cx4kKpE9Mv25g2HNOidAtDD+yDX4TdT1BswFHNIbyx
Cy6DH/qGPC0EP9S+lWkvKEUPpkLJ0jrEKbK1kdftysBGsLIp0Oe7PrlfPGI6flD4iAkQGHRRz5cd
Kp0KNBqz5phy2zK0m2CFGHgyy010/nM1beZRJpQbg35RO+KAM3vqR6SsTVc0yVFqLJD0PcAyBk6k
FZo+L1OwvWgwvIZ9gT3yyAKM6p7rN0hQpWoH56QOlrextTzHcK8wQaJWmXSnyGY9tzJL/lvW2rfr
k/PVZQREjtoMJxElRXlyGcEEzZsBibiD2xrxJhW5ASUSH++qEPV3LpCfiaJmO2h/8h1fZW2tXC7m
Qe39vvEd4zjnJ8DGE0mjGULsSCtgfK8+XQt2iElJlTvZsR6S7DtqQtGWBBKi1aiG3dPbRWmiTzfC
cF4krYeWRBy/aBAMyKQOEGzWI5ILTrSV0A2thshfddkIzOw76T6KYBFe/9zxa86+luoD0aIYCT90
wKcFXUWnap5ymRzlvMPaoiuo/FeIdww4zHYDGOrrw11sYYZTSW8FIDNi02kuHZIqIL0Jg6co6wC4
4BBjsm3lC6uAaWN4STnqvEU37suLUGwc1BjvaR5tzZxGCAVb2MQuwT22VGLm1KahU1Rxf+MZ+mjL
T6ZyPJVjocDAS1CdLDx5K3hkObMPYYk2S69S1k5mKf4ldb21fRNHYHURu+u2fo+a+1TadqF8aJoX
gTbZrMvupQ747iz/3fntOs0DZN5fHBuRc7/hr9qNj70AKBG6cKaJerm8cJIzpmliYsoDPqRIS9M4
WJpx82gORbAe86Bn8GrhJvKxQugL+9HsSzxW4ZNAenHoXcmdnFDql8Er25axvb4/Lm8blZWgLgZc
ha+iRHZ+esjIw7bre9h0dNNXLtzijUuSBAsVeXDPCDdaRjeYlMF9sOQgWNsKp0prvXoNARXUWGUh
bWIXTFrV++8u3cgTsKthff0zL07NSOLkyh8BimPBZtxxn8645mZFpXiKeESyTKzi5JdbnTAtTeDP
IPd/fazLohA5FYEGB5Tml0aBaDJYOIREi+RxmWQZhyLVoBp3LbqQDWGjm5nIR5fifox3tdQK7g1P
ARUfy7/UGgKcRL9xdf2DLrM9neRh7DPxEAFNnUIArKG2CUGEfcTF0l53dTl4C5I+ipRghx5rFAD2
RWO/IqEv1q1lIayAMgaqRrrKGuZdvM51H7lTPS+fLRBBv7NcohosOxUMPbWG4t3b1l/Qwag+XP/y
i2Xjwykh0oMhilcu0lQtzIZBkR3tOHgoqna+OYdMe6JBx3NBA+jfDwZEkoYcQcg44PmyAcdyNUzl
tGMMVWdn6EmCfxndxsrg6JS2J26Md3HL8eMovmg60lSUEKfXT4W9x4DyED8uQR8Ahme0MBv51i33
5SjsQuye2Yng485/VRwbWQ6zXTsKvPHm8B0A4Nio+F2fu48q1dldyg1ABZBnVIZMQ2XpfBhwyUEU
SZ15jFHc3slSVb+kodsu6rLVHy01QRVOjckwAnOQZmWJekAFttFE1RZkzLJWaoiTQKWQxSY4cZGB
652/ZtWbP6y+dJ7ausBcw4W4jvQUASui2JRvyOLkFn3nrrCWwkzdBzOMwxeA1WB80Gsoi1lHSr9B
SUqnVIiCO+wmtC5nRCXxNiisDvUj/nkOZDL7aXvNJpMp485tB0rvfHCFl81yOHDSPIDMsaBB4vAA
gnWE0c4JUaQKbbQO9pcWATLHOgHuJLZWzkLi2XJvnOGLk8BLhXEogEDScjyBxpzq0wVG1jJ4dWbL
eAWiGVkCuEX8EP15WY5CoG/gUq4vqHoRFQFgH215CY0Ilq3pG1zFethUUTcc4CrdWeYrinFvVW3t
EM8AD1zM3OAut95Sr39s0fdXAFTnQbRREZR28DxIiqVQq41oa1ylsVv7G2nvNIXpFQv6wmhw5NGq
oqvsO9IiEieVHgXmhvcZjSRMcFax9GI1GIvQjjmhOLxKkQCTI8TL2xv98YtkYPyV9P8sMOEUDqdE
iJrgvZXbbDjUPfIMM1GUu87Noz/+0Dxfn9AvR4KT8E9jhNbu+QK2ruo1FvpkB2zRYFXK2j07G+vt
CoGb6yNdZpv8KArKJLmwPKBCTC4yEIEKfOF8OKQ6EqSl9ruMopNlAARMm3LjN9CYtb76Czl37elQ
SIPo2PIohx4OORYFfDm/sZkusTbjF/EoEkfi9EBKdP7jQyF8ucdn/uCVWL+HtdC2qWigUlUadEng
ctmyEJ2xjiPF2gVNTK/GuCshrh7UDqU3U6Fa0hiZ9WCqGbaQbVTcaLhf3JJwIRUTmKtMVXTs+59/
YCqT/JmpqRykwQ62OkzlrR2WxxsLM/7Ms0uSUYhrx5WhT4Lt4fkoTWtXsB2EfAjJ+1aKaFs8RO1I
37bEosjwO9ZrndpHNbXFBs3JbpTCAyMHE2Rt+N6o0ZDV5r7xHKykRkQU+pIsJXbns0ZCl+P6134g
UCZfS+cQqhFPInBkaxLGhIGWKZon1QfT4BVs7MBfm5qvQ8cfRE7mUUZ3ti71e9+N0K/VSnlNBu8d
u6TwvjmuWhwjW0OMQ4WEJ8tg6dDwC12MJ2xU+4p6FBgv7e2g1KMtpwZi2DfddVObEspDbsJPSjXK
ZnKE5hHycWtbHVaICpS/Q1EipQsUxNnmuoMKRIUoQGKj9a0pLbyb3vRXlBHEln3eLr0qKBZdL/w7
mo/vmDHU6yZTqyc8K6yVhKeKhRUyGzHDGbBFXvFQZWm6oqHfLZ1Gf+DV3pVqYK9ROGxvnArxxaaD
/YHN+EfySYR2vh2ysPDlUK26g5EKnjdbr9yTi5hZ6zoDCPtcXnRl/61UAge+7mAefE3r0SU3/GMx
5NYB+wJ9V2OXss7xZ10jOZHew0+EO1G63UMGvuS+d0LzXVNQiaLgj26tlJUbm+rrjY19+VbQSCD4
50+QP5Q7zn9IY3ShjgdKi5Jjqyy9lkSE7YvRJ7LT7+yu33nlw7qs+qZahV2h3EIqjOdmslM1QPk4
bCjEpOTw5+NDSxZ2KcfNQQSB+U2RSnDPZmfddS0RKQFIj36Vn7/Uulu+lRJZSo2wS6k4LRYUlr+4
fm4+WuuTr4EBBeQK1ZUReDu57HpXFU2N+CcGw1GwlY0cnKs16ObO6PpHhL5k1M8Rf8WwoVEptQfl
zxhJ199KHfWPNBzKZxW68Az6frwPCtk+5SDZ73tkIx4kfI4OyPaG6I2osPUzOV7Qmw5W1YDSmdG5
pDYobfG8lh5d9VgroHv7lfEGANx7SrIss2/s4YuwZERrgkInOqeWdtH6RdqDkmdh1QdVyYpVEJfB
AcxNsAYBrCD+3BY3KgOXabA99pgpQ4KYBXczciQ/x0Et2PpMEYl1UBypXJlZMryRQLh7387KQx0W
8iIolHrF7m/WWoflWRFpzZ/aM9OfoPCw/B1kgTMX7LTrq35xlikg0ACnLw0O6DJT6Rs10BKX2mWW
0+REd8XYZqJ1b4wyPkNnW4uuyZhs0ysmTdGmmCYV2WVZ+IN9sEW1b7Bd+1aJ9g7SoPLr+s/5eiAy
RY0EBT7q5EQFMUq6jWdgPNfUCVYVeTo3HeQfslIEN1Lzy+yUHwWYb+y2fxTJx6n9FNoao/StJSLr
IDV9/CdJAvVEDiq/GkVcHuxg8JBx9n+oEgqeHdaFBIgxilxyr8/sIS7fJElCps/LjE0f9zFPixT8
QH6+Qfuwd5uZSkkRKwjdfr8+Qxdv+QcTl9Y2drsKHcPJV/d1ZAVpU1kHOUHYoJOVcmagjDgyG5t2
F1q9vR+Fn1+GPPRuvMwXNTmGHiHbI4UJFq89OQMNPiEkeqF9sOohWMrto9mZ8qK1sCGvEFYLe+dW
9emrH4ufPDUN6q4Gv/Z8iQrd9dUwlKwDpxOrkEYyFk2WuOjUk/7DNgm9nUVvqZoZXnerwnSZWvJz
qaFDVQZlI/MV54N3RWBj14ULSOX3ypOcFO0Me8xqgW5sug+bWln5pWOvequoMrSykBDTI4z6ErV0
V36XEzagj71r9YJWHSp9b0Mw0mR8Y0Bxcahj0sh8dHDHc29Rh5W8G3QJpzQ0RxZKxKuFoQCq+rqn
G8sBxuSmqrxRbEpx3SWboJq1Xh+tmrLoDxD15y7FnNFLUKoa3G+KZIldiYbcC7ZUM1CS/qaQff8O
b7psjrDbLELAf4u5NpZvblPtAzt05mneojNDgcNHaAh5SqOW1efrm1e5XFDI5yNSiKwfPoo+qQoE
haf4UR2qB7RB9FnrN5AG87jc+2gjq5h+oVlbMbX45agveRUpOOUZ/iLTQd4QKz75FTYBnpI0EEbR
fIUK2pZ709F8BKLELbDC5V3Et4JRAPtIYU3RJt+qNEYtod9L9ysqlZ+OlSzVAfK0O/iP12fl8jGj
CaFQJRzbQ/ztZJd3g48smlGpB2U4EqwCUm1NlElE9twbyo2Q6fK9YIAROMqbCVhtesGaaZd6aoRf
Emi55kEpK5zCmk5a/OtfxOPMIlFKB4IzBfoYndDoIkjqIe/xhK4a3Kqi2PvlaU02M/G1vpFNf/Gj
wLLT2ucqB4HzYRD+6SbPlbjOLY0+5SC19DnN2qGl5rT1jXW6hBhSpOV3oeNk8ThpYhJv9mnR1gb5
wUF23Te9xo8K00aIf6VcBTPZyO79vgtWOAsXywDZz5PwwqfrE/sRZ5y/xPT0RpgIETy4JnmyKTHS
G1olH9RDNYThEqfvdoPUqHWsdOcEnKJ/hZHHk6AXafRNyYx8blC172wo1nXQq/tCeN99vccB2Arr
+7xvu5VUyRYuZCH2uBiCYCyHe6w3aM3WibCIRPX9vo/Q8XYLCNGlyHDrje+xjksfIgDbKao5hjkr
oAovCtf37gI0J2/FXuNFO/nNqmbQh+CdJlueJsmFhyWtbdfawY9rYzaYZreLUkIs1OXxMzet/Hsh
2UcqUtx4dAqANShm83p94i9SDaIB+HuEWiTRkFMn8657LkXpWFUPFuSkba3rNXXpWLtPY6texEn1
s9KrZAVa+WDkvbq+PvgXNxHS22PfjTwe4MrkgkCNKPBbM1MPETJfoqnw80SKal9jBvav0UhcRJht
G2C06H8B5jx/9BCV75H4T61DigjOL9fGPBtDpBu7+KuDxDISR/LAUpgwxxvx04GVjEyWJJVR1N6A
YBO1EghHXj86omMLqQx2ptSkzaxMsPeOnfd89Om4PqdfvEQUheBTqJog1NQnkWaIVq5Vq7F9aF1z
J7T+QfRxfDKoWs97nBd3dsCTGGfNjRjqi6sKEsNY7yGeHpVYzn/5UJW+RrXRPiBtr6wy21WWLkqX
s+s/7stRdAWkJfmKDUb4fJQYQxmvqB37IEE8PaJHv1OVLjr9F2fn1Vu1sobhX2TJvdyunpXiNELg
xgI22B73Xn79eZwrlh0tiyNtNhIRjD2e8pW3XB/kk5wIehj7e+LBT/2S2RSisuhUTW/abh5rj3QJ
/Y0CgeesBXl+l5t68axl+nCvW+2b8Hv5yQhQqvcqqzrEOtJs+JnV58aoVy645UZVKanCBEZzAle1
OVy3ULDcgSRiu60+fEfEs74VBfRBz8lasRVyHW01s4MdLjiCzpKHwNn1WVmuK25Xh+E12PPM/2xp
lxiG4A1BVoEdEMbQKV48FVr9Gy16QiiplFKEnixnDdo0fdDLIxKOAIHV1G9BjWB+M2EahEVZoViu
NWbvaO0CN0M4IuvEM63bH5rUtitH0pIJT5WeXJjGqwO1mVV2ucSiNlL8qsRCndisOQ6lER5zB5Vy
4JvlPdJwB8sulVtdYPUGVyHZ242h7DpwDBgHa81aJeaT94eeQp7AuQXlbJ4VYezTkaByPOMrhVqo
4JJCVFAk3yM6K7dVOuRundrKf7LjS8gX4J42RjiM9kCNIJBrb7qMlo3qjcm+0OXgMddwJQSfDNXy
+upYbkwVsjrPR6DCwTcn+IowKeVCJaZU9BA1aCe9j5smWNkCS4SLoxJIcoBPlxb459m3AXTcCIVu
mYtFGaYIiHmiZRzW/SEZ6lt0INMdKszDPm0QyHO05qVC541Kquf8uf62yya9Q5aqycDt6B0RDs4y
Rk9CVk3NJcXtBvTTfTFmN7lukABRQhIo5km5/t0LkJw30yY64t40PIZacdNAH/xW+bmNWi2KMeR8
JWkNJjnJja8myRkl69/Xn3R5ahBayHDMqJCDAZnH+iYNXxzMFdMdVWn87VcIFWWtgtIvttyahbe4
+BIr1fg9Q2NqZUl8FE8u9y5jUz+kzzY1nOfIGqkZNdE5vek6aG1TE7mrCy3fRA7SVdJ5HH+VyX9F
2//K8GMEoHaTms3ZpiCBkj5xHnQWx77pBQ6s6Cbbt8JEVKDG2dJof+NvdHN9mpaBCGsXsQUgtIhd
UTe53PRBkIEN9AMdZ3X9T9qG+UMS+/kON85gZaRlTjRlDzDgp3AH3uUsDpF9UUlJ3mkPuTLoh0JL
NBTvrWxfAbjYT4n7SjiwbF4xFhJSYG+IMh2YA5evZshYaBp1rD2UHWIdGF/qRwnVSwA5sflLTR3j
bBYYCHdTvG9ENv/zgj0lER0H5ED67tvCOpRtEW4zYa4FDQt1L3YRRHFqESyQCTI0fZe/4yVO92zQ
atP1vQdAAXmZ77Mh+BXo71Ki7EIEjtrIvG3T9C4zYlxHMDaK1J+1MT6ZfoVH8Mm00RZ6laQXHwe8
jYPetHqPg43ZgrgNYhJxbYdT1HaSW0K3edNXCGMeW8laW+yfRH68CVE0dhEqIcNHb+KvNyG5H1OT
/yiwBW9BaUQ7aSzLTY3A75Pv2dGuQqvjfRJQ3qIAlR+rXFph2CyvCjIJ9KhoGHzkirOVhdqW6vjC
VF2zC5W7PJaeEs3ZN51+r7QFaL+w+3J903zkBvMNzqoC+AzYD32BWUjgK7VZInBMNmwkZ90o9y2N
isDIdlGFL1fzbIP21yUg6XJ4GDFebgKgkWZ2kxTZmy+b22J87u18KxvnwLvLsA9DXtgdeixGgq1d
q6dY28Ilx5Oofr7+5J9cJMwVvCmOERWspDNlZn99rULOrDSINNUlrcZaI8miZx/lYtfKK2XLXcYF
b2EWYOiSfKwq3dh7IR6j1QgQ/fqT6J8c0BR42AZsUHLf+ZXWq2FqY0ino9s2gjvQbwWqm3miPkZ4
HjvRsyKwHcN4QApOxVDfsIlACqCBj/o2NaNHJziogfTY5m+4jICcNMo3gWw8quat/Qv9TAP9uhxX
j+zV9NHkdNJTZ6lvYXpjyjjC2r5r4Q0p0Nksqc6lNFb8ACBEHf3yVONYqHj3WBhLpgUFvJo+yChZ
b2nj3E/KAaQuaxz+SchxFu5p5MEfmi5UWCAbX34XE4l/Q8lb/D3RZsKU4BYH940ZfZX6btsQ+oTW
46S4HJ4rmo14SWqh2yp3Qf9n1L72moKpq0s1re+CQ+7DmodJjc3sTWNr39HCMzGFjp/Qc8DEBNP5
LxmyQrJxuv5BP0keEJeAGUGKydGmWbOlhW4M6m1lM7p6YIx3gaQieUC2+JjkXnLAYQ49+irr7nFT
F0dZKj3A6FEybOBTNzsJV4NbCwXYm8Bv7TWywjJGA8BAJMlJi3Cd+SFr99ei79pIG3IQwW5fh2eB
VfMmNLGzxp4VL1nNkijuJvV3AtHhQBDX/qrTMTwYo5A3jpO9Zl7Sv7dltXKIfHZw0vSFWwuKgcbF
xwb5+6l61dNFDKWNWEg5V/qkzZ0EN4Iu/VObBOHRNEtpr5UqGDUqzWcr0NbkDJe3P6UPpAMnJjJT
Y85u/1ZyhJFp4DvQyD0pyASAEYCxdTsGwVqgseQ9T2UWinrkNDbkgDljxPCQ7Wtrb0CQdmjPqG3d
YU0dnw1oa/d+hBJd0UGTKVM5+OYDpsXkQSQs2BaDFG5hnLxEzK2Ya2Fz77Sq8sPBl+Gklr75JA+j
da9h5btyryzb6pQSWNJglzjmVUTzLjdlg0+TjWBx7zZycoZW0bthTeN7g8o69cDQ2MSc0Buzt/Sn
Sh5wlQxpnHsORhb4JfhnhAjDjWoHw0NVJr2rJMJ+6AwL/SyrvisjTKbIoI6ThyWAtCJ6bGrpp28i
zLJy1H4WeenAEZETI8gDMHL5Gkkz6pPpkPYgymSHSIKHqXXsYizSbJ1cXxlsudeIusiT6WMBebLm
gQ3QPTswCvxoeqlRtoWkWbuiKn9fP2uW6xbWD+1izhSyHi60yzeKxCByoKix6+lB6hZ29TyEjnE/
Rvk/5/7TQLRIqWsZXJqzOh3Md6/V1Sp2LV9KT07R/lfGzll0IardSnSHmreyKaPkn2WcgKsbNAMh
rwCVZfVdvl+beZEj5CTDMcrx37TR+KYOwaueIy/eOnZzioLMO1yf0uV3m4aEB6DBmiEfmF1AHqxs
KxnrzJV827xD9ke9q401cNQyUpsQgOSvZBvwRS318r3kTsMmUI+JdYB+7EU92NRcM7G3zAQ7T1Xt
N1KMY8b1N1sGGiZVVhRyoKuRDM4BjxjaYd8+WrmbDkZ35AqWnqtcbx5KYf9wMH6gPa5Qg9aGu8yj
xLGyH5bcAL7l38NPj/fXMR9aQhpFVOXuKGNxlzx58b0EKqtrnb3WNTuKiq9e0p504O5Z8zOzW4pp
aAeV6UshahplX3CEP0X1cZzceSTsTbXvdl4+On6YIUv/HDhrco2frQTyLdTcaNpDoJp+/tcDO3Ka
5vYQFhSMkWquPUfd2w5e4de/ymdLgY4L+Q9XIIfrbGfJMhRpzK5yZHAi/wZbZCYnSt8GO0kxEWjK
R2vU1+KAT8ZEugj2OMe5zcvNPoVaDGY1mkbiTu19E/SrblTPhoQNF5a5osBkHBHlpv2JuMSDyF8S
x37OWuxjZPusdsmjrgXHtFvbE8vTGVzChDZiaQLkm1d2+zEbmjxSUldk3dfatDIqIrJ5M+oJqhpF
vpoWLycBBB6nM+EQPRgOtsvPm6tlEfLOjRu3evo1inGcKgt7fAsHFciVGsJNj3XRPUSVihee7jxj
nGV+ScOCaAg7qD32mio8C9PXnpM6DW9Ebo0/EoyXX68vkE9SlQlAz8FLfIR4kjk7LDK80YKuzNES
J3g5VZbq3dWdZmIdZ0bvvVM/eml1KDNKfHilmemXYsTBAK9abeUOWH4gEltuTiJaMGnUIi8nTNiK
38UV6EW5RJxUkzrp0FROccxyg26hkq0ptS3rzYxH0DEdlfSo540pEIeFyKBkuWHrR+h5FfneqG1x
n5T6obZ75S7r0BVosGXbrcz4FM9cprVgUGiIgsGbOij6bE+q1qhJdms1bhTKxj5MK/XYDoZ09nDK
OyV1Jz0Ffg9lKK+RSIPS+y3kp5NlteGOXl7tusRZk8v5ZLWSHwKEAhTFIvjIm/46jCKt7OWEpo2b
1Kp5IpL1zoZR4E+X2Nk3wLbOvo37b9fnYXkAcleAiZkKzwaSWbPbtx78rsjCvqUQTkpqK5G1HRU0
z66PsoxhQCp9kESQO6X/OP38rzcThSGJMi4LF7GMCvxgUh1tJZefxsAJV/qtn73QxB+CnQtAgG98
OVRex8Vg217u9iFxgwemhZpQOa7csx8ticvlM1F/gVdwuDJvcwUr+KCkM6nsPYiKLrQ5xOkNAdRd
muBho1YhHlyZ8TMf9P62RUfut1NDadcsMuy4jGBu0EXYSzFGIKYx/uiJjA6d6oUbKPQaWgIxctC5
mewHqdV//euXYF2RlkAYBvtJzfByekqztgYAFN5DG2DC20Xw9jIzrY5dSfn2+lCfJH0EIVNAKfPt
OfJnn6JKUPMFDlO4UD1+1GR5z2HZevsu8v1DEtqTm5gOm0qWaN7b46TFWFcrC28a4u/PpClTHw3D
BrQTKCrMXxcPEKtMjbp+oN6J66gd+nv8E+231o7DUxdl4ak1qsptA+0ua2N811amYL6lNZScphMG
fWP2lj5HYYVDiP+q3VkPDZLPt52tFjdh4R96b5J6k8U+xa8MgTwdIzEt+hY2pncj4X58qsk3nnOp
xe80LoLDEKjvmKZ1pyxUmv31Z1w8IlND4kc5nGXMpTxtqL/2puP7cEYGPXxsneK/oOvw48Zx4UY2
oszVSgCzWpg279fHXPTfUFCdeDLEqASc/DYb1MdDEdfZUDwmmu6/dJiTbuCwoyAT0/K0e7jXyKkG
J0lTa8wupfQOrXIciMwxNzD0zNcSgvm19/E46gSVm6ITsq3LOWiAEgDJs0MsAJ2fQq3fEw3fRyxt
NmmRtStrcnq3izU5vftfg822IDlzSLneCh/1JrRvvWgyzkzRyr0+xctXgrg4tXIJbgnKFzer0vrq
0Lfho1o7yasde+QgfOVt2ffmSSGjXFnq8yOeMocCcJEwhp2GMs/siFep54Reylth4/VzNPToxohq
LKEHae2a/HSkqX9DisrNNT/hM10if2v68BGXDtvYpGh3beK+1cYNyaPYXp/GxUH/8V5EvaB6pytF
nr1XF8Hk5IiHPaDU21wTBwz56F6FSAh2fY8jsNc85xGoI8rhMHGsveEPJzkZD3kS3Q/jAL+CojiG
c1sCmw2yKgdf87Fh1s6hH60E/fNoanrWiXCuT4A87vPZsyKjZ3kCQ/bHIB9UCCCp/TzWarrPW3Qo
MjnsdtlgeHs979fyzs++CY0uAylHsln6gJcbCAPxEsM6Rg4TA5vdRmi3Yex5G1/W038kHU0vSWd4
ek+QKFzxl0NJGJEaZYgMVxBaybbDGmErOV238t2Xm3TapUDyWGZEifO2phdEUi1aXzzm8BppFuBw
lcEkPFxfXZ9tUq4G0jOWFgIm08//OntNRA6hKHbho+d4D7HvtW5JTfZcSF3/EKKjdvP/DDfxdFG6
wEFldiED3MFdJGePQvNAiNT8Q4hZ7B3J/qnGar+/PtjyXmEGqY/TJ8NxgEjs8t2QW1Wx25Q55vrW
2PQi+F3IBVJdjeiOcWI/CrX6dX3E5SLEhh28gPFRYQb1ejliO6p50OgdbXDdBFcc9+UB6c9m02pF
t3K6LiodBGgKxB2KHRywE8z6cqwIq7tKT1UDyIZ2UCvv0FMF3fV2BR25q89SV0s7O7B/4lus+uqp
D+9j/THrvwTJY1UCOdTPOKzeqDjd+fF4CKVe3ZZW+gWXdA9fn/pgxxpKUtnKYy/yTB6b+h61ykmm
D4DPtOz/WnBdHpq9Q3rpRjjSYCOq4b5pZMSugbB3UWHkXwWKgRuzrs0HbK3bc6ug8iIsp15Z+Z98
K5IcaLmkHgahwOxbGWVdmiJCnLsOa+V2as2feuwXnzTA2ysvPb3T5X1rTQ4CwBQ4nEhDZtU+ZPyN
wsEE2k0DH8UmVAMPvVymX68vvuVWvhxl9kKZn+dm6fmT8b0NNl1TMXCwlWOk0dTy/Px4fbSPjuH8
pSa/M6jpFmIJH7H3Xx9SkRDesctqcP1UOUiV95rbqreNKkiFAZ4A56L7Jgn/rlHuUvFodmdRPIfi
bRCu4d2p/S/fdg3xqEbpJhm2TdFuc/MRmJwb5z+q6GdVnpPuP7/Gl1tGgOegqv/Z48+xQcoejwFn
T8ll03jfOuTFB+fs2Oi51Ih/v9f5o9/fhc7PzsFP2yxhXJ+EJLaO8qIZT9L4Kst7Mlupe6od9MLE
0Sj+OO1Np7whm99SjsR8Y2MFfyRcs40Ez5GTOekM/Uz9r50UbVLxi356FEBhqX5Y4e80/ZPAkLc9
nTDjPFRnRf2aOw92AwJK3aVICUvgt60YF8e1aGeR2xAsgxqbVIypy1M+mO1/xBDCPiCXAj3Y0KJs
HOUNGX7jV+30/m2hBj7y8IlyA11Cv8uA9W3Q3bXWDF0+wuTZKiCtmNCCRO4ofE+77K9VkES9DZnL
69y6zDEfkM8iPw1G/QMLCQpFQfybJmC8G2Pjl4L3pqz8EAOVPhxFAeIUeNZp5zYc7+Lq3e7/G5Xf
jnKKbfgc0kOj/5BAVmRjfh9lt319EJn1Vc/UJyP5YfV0j1HG2FK2WzkVlgEMEGFyU5odXLkLqq+B
c7PVmbHmqiH8ay14laicbkNIOgc9NdJbNPs3mlMYK8Mu2rnaR5sOPOjkwgbIYRaSK0WKxJnRD26j
85GEVRXHfkT8Mja8+qgLEHloD7fKe6h5R/xx45eo0Yz7MIvzxyhr9fu6abytCTT2ny9syjL48qE3
CqZ5AYzMosgIYuHLboUgbYZ49UFvU3tLzWxTTEC064fK8qDE5IWzhLKf5kwI0MvVJNuJLw9hxmhI
3h6GvEkhwPZrYIhFc5TJ5pbm6J8kNBE8nm0dC3ququQqtPZEusFvWqtvgDJv4vilTRLWYBvQSjPw
HpJ8PE5BZ47KT+Glv8ws1zZpWb2gNXosI4ySezj32miVK5HL8iifmHXc6tQtSJzm2WAo+HE9IG+Q
50aHxJcmvRqOFG49vIxeaLFof67P+/Iu5B9k6pEyBYkMrPty3hHeKExK47KrSjCzayeoDq2f9XvN
XIudP9lfsPS5qAwaiRO95XKkMcF7XvKBLVjIne38EFgjtN9m4wXjnR8cKap5vzqj+XL9/RZAyumL
E3OAIgJsDQBsmvC/jikNq3dwqfHodrDD3xJAire0vjIE95XBTSlou0FadJjekOPrkvQrqyW0q8Ih
39aaD5SCPO+I9XJ7Y8KA38hx2WIX1UXfrz/mMmC1uU85CaiFTLj+WZwQ4u4hhspEu0PzMohdlfKU
FpX5kOtjuO1CQ+y1tlnrfn7y7SmCgEAGd002M0cKpEi5lV6n8EXImMdesal24wcBFKBdWWULjCBf
AaY5CEioN6RPcyHHQRqAadkOmBVVmDullc3HuBy/xHk0grh0av33UKHR5eTxEx2AjYkv5bfcMfqj
jq7it7KPXjW/LQ9trWn/HKHBSzHJ5Xg8qhVzCpkaJ2VQ9Xnp0trw0UYypE3e58nK8fbZMpw6fR93
y/SdZ8swLnKAM0ZRumE1giqKg+HWRsBvo0AdvK81ST+IvtjLah0eCETMXWh1SIGnpYtWhLYHlJUe
skb+Bu1s3MaTA8sQ9f3aQy4P4UkBizYAHAt26BwLbtUq0txGmbsBNLAvutHlD/hmvyd96LzjjB3d
C9P6oThJ/YzFuv5QWWEDwLNqnxCn/irCkh5FIcdrV8NCnQubbdAUkD5wMpxcFGZ3g103QMPNJnPr
5j1Eh+ysemV51mOje09TkDyp78DN9AbjbsQj6LHGFGYvJ3nw3sjduUvWnCc/myWWC9w88H1wymaP
09SY3zQVHdXYD/LXsMqCQ5tG4/76ifDZKOSu1H2gYsAdnsX0DRjuugBm71p2Etw1Y4jqrzmsWW5M
y+4yiAMZNnGzaNROMi+zcyeOQTnIRVZAxCcfgkxZ7AvbGHemFACy78U/NkimL8lY1KIJHDWArJeH
cWfY+djnaubiLlbfyo1MANhZK33E5bHGOUOTl7hlsmKZbzW1ln0ybzNHpMP3IZZXT1mvxL8cFBiv
f6LPFiZlp6mFxX6ZZM8uX0dVxsCKJadyucgQ8WgU76Ra4miKajhmaEL8l5fqKazr4XvbD+EWmGuz
bVQtQilaexVWuqZPtsDLMr/TGQtJmHmGxzALb/IaDIbAwNWtgu7U6MbGFjkyXZj6epCZk0jeZkmn
vQTsmF3myHu57pzdKDfNV3wXJ+an7mQ067Nu4wTo1jio797xd+1NlNTtXnQI4nI3Gu13OxHNBmnJ
4bWtHfmmynAqlOO6HDeBFgKfixPt5/XJnsKDi5VKN4fwZIJz0zPl417Odd70I2qfg+zKFfAVPRhD
pAAz59wo6IQkiR3etKAxXzMlD29CWRpXanLLb825iFwajXJ9Ir7Ni3J2HJTOKGLFjfskevVs55SL
sT95sXYAaQnava28I3Jf39NcRFsja82dhZ2DOmKXN4xdutIEXCxyHmdiLNFmx4pg4WLjK2ZNcylR
XJr38TlW/eBugP73o0i8tXxzcRJNQ9FvhHTH+kL+5nLmvSaoB8PJFKoL2fgoGVa17VV65Ne/7yI8
ZBQbl1ZqMjAlYJJcjgK1IA6Qt5fdiRy8jdU6OWmZ0qE3NvQuW6t8KQyj3RcIrq9cewuOAFceRV0y
WOpq0ATmpWvA4kVrO3XlYp2MrVwSVe8SLiG7PunU26JWhpMVGF9TGSCiyHywk1j9uUMT2C+DhaUs
zeQW6xDfe4kRGz/lLb66WVl8B7P+SJYub5TIqc+D0yeuFFTc45Rl/ujxxDdBIFE95chmHbQeV9Yu
lw45CIldnBrSN9om6mHAsnVlKS9iTV6XKixkVX7RLJkF4nEWOi3u0nQeixJZVOpXO2vE71MMCkYB
mtOga2VFa0Wj6Wi/3L+MOrVogBLiCrRw07RGO0pavXJR+TuC6rCqN4MKoJS3QKT3DbF1oUdbNTsm
5Su6OJuuO9eQMaT03Rdgw5Mnv6p20zGb6zq1zievQzBCzSf9s5Mk8LJyfuSdeohqsYuzhzqQcEA4
IN8cNHQ/lOSUexpWlgjthPXW1qO9rzL9AbqH93DO/cjYSnW2C9ruICxxgIl3suJuDw93hxpeAjwh
KJH8TINTr6f7SsS7KVCMEUWM+WseRrX9qdZ9AJ/AVcAX23vNKA+pjfE0v/udjN2yfdDjcOdJN6C3
j7GlbCP/p8zT9PqxUdVj5Q3HhBoJAlJlGwguRqjx1/fYMv2lwEF/zCKvnOrG85Z0alYyvapSdr1m
3OTS2G4iTAbRbnPuJG3w3YHZOvagmXaqGZdwX6oRAcqoOA+m9UfSiuwmNlJr59Gi2GIM7e8lGAe7
qrS1e9K3NVHhheYFaHJkvyh1sWY4+udGG05ke4oUq5SYjDo7pXlY3KHSqlA07KRbffSVh0COw00A
pFvpbH0vl7W3r2JNucVj+hsQBze1aJFPYjLFdoxEd/A0J33UknHt5l2ekWAMaPFT5qXrQB/y8vQy
R73WqgGsVE61YDckvX8YVKt4uv79PhtlIi3QrCHwpHV9OYqTy0YLMbCB6mdjJZYhhGvKKLRdH+WT
q45oBsQa0khTSWweFJZNGniyVjWP2CBZZzph31S8EDZlov7uZfh8mp7g+9geqctto7JCwMYSo7NJ
/Ci8ZX6V3crzTJN3eXQAB6NNTpIGShfphsvXzpLSKH0pyh9LJ9W2WhZ1rp2i2p2GvnEIi+AHHsXt
vgPgt00zQi8M7K1tGNUv159jOfsTjIP5QOQa+vl8WozQ7wW+L+nj6Fg/HF3gqObL2co1uBhEBwqP
+wUyTvSYF02S1Kl8zD6E5I6Ibt7BR6T6V/XZymm8CKamUZA1ZPFDUCIBuJxREbJMNWWQXEnPxn0d
t/m+MbP25OTgIGw7EIcm7MwbabCtI/hAaSVC/9BCuPiieJYBDJ3kySnPUPe8HF9Tx1QTRmc8GF2I
GDv2rBulx62myAJ/R4qnw9CiTrhxQir49oB6Wpj8Nzittgmj+FGrkCqr1GjYIojzVbQtQCJfarFX
LC31sXeEdbJpO99GVdttBgzf99cXwuICJfuD04WwF54zkw7w5dNnfZLUdW1EbpQUyo7qUwqfSlAw
6upjqYQ3ZtjIa3tycX0iOMNdPWnJ8sn4cpdjlnpfMo20eBJclLY1diaPnUA6xOoz/ZcVauFNn1Gb
VsbRuMcPA59Lz8xvqjG0jwPyjtvrM7CIPqlNsgkmzVLUxqjtXD6Ng8a+l4djDtfCxm3FCLWvBYLC
f6RB0ld2/3JD0DhTsdGlUQdWcr7rgt7QvUgCrlBIaXSg7ABcCRnFlVEW0SezBkoXFsr0VWmrXL5Q
A79hoHYhXM9q0oMI8EGNkC87IHPuvxVJF36NMi84lLS9VkZetkURBMM4FNcteI5TFnk5dNR3nt6Y
de42XW3s+kBu7nFgEPgPikOm99HBh9e5KeMgu7HwOGgRa9yKVG9/Xv+kyyNhEjfiwgVAQxF+jhbz
rE6nV1MlrmGAE0FSpD7WhrVVxNA95WIYkEGnwZPpHRLLXqWuzMJyS5FUIZEPePJD5GMWk3YqLhGj
3CUu1Jpgk0KYOuqN0e7Ygc+ijex9qog1T7VlTQ7wA+ePLZPVUGOZV6SRQx0R+bLVBy4ufU+Amu+J
9PJkV0e6/82X5OQUyCME/wzJ0w1ln2CT9Q1y7L4Z3ad5pG6zesxpPmrydyNv2PRRHmm3Wiw7/7rf
JmY1khiwq2m4Aiu/XCNiTFs773v5QZfUL3TJWypOOto9Xrty/Sy+A/gMkiDgLZRp4XRPu/GvarmU
gJfIMwYaJddKkm8WtpNphvREWUZvXuKt9ZKnf+/iIpjGo/MwFaA+ao+X442lnpa0+uUHqKf1JrD6
cGv6cbzyVovjahoFyWhyHcrPVF8vR0mj2EMsrpMfJClBBxtvuBuVE3tDmX1cqXAtgyfG0qGyfHDZ
OEhmR2Peh0qSjJX8EJjqizYBazF3ibY6iKjfetO3x7aS771cfQnNaqOCsy82Uek7Rz+hW5r29n/X
t/WHSvV8hnVwDoQUNBcIHS/fXWvsMuydQn6w/XzYpWbg7ZECEWcl05pNLHvOUchBdBo9WfzJTZwx
N3CSg++OOmoot9eJs8dQqzqWvlVvsB5PDx6tiqNpx8UJpcn/ejMOTsAnpaMcGb+9KMp3RakOHFOS
dmt0UfIQjlnwozC94b1Eu/0UZ6px24S66RZprWw5z7Ff1dvijovMeVXSZtVdZzq7L2eAJibgHOIN
GGz4x1/OgGVlQjRqDrtQacyd2UEd71rlKRLq1sk6A1Yyf1x1Jbp9mu1vi1IqVgKGZa+csgJeTURd
IIOmcuvlI3imJVQ/hQuiptJZM6S7RvOrfVFa/W2CVt+5CuIf3diK21RGQxCDyRzegdDw2oiS8C6O
mVDNH5UjzrTtH7OO9Z1XlRg0x9DvRe6fSoKco+DK3hdEP/tO6eW7yk7ycxFq9VaWkN7fjgOMynHQ
zPvUC/WNnSXSnaIpBX6LKWe9hWZTmD5eX32fHLEIg1Ann/R8EG2fnydFL+WiKSIYNoMmHXSU6D1T
qxDaCJWC4zKsm7tEcspdGY2nuBtf6iLexRrWt3JbGTeJoAdLEFh7L/Q/nR1FDbexO23ldF0eejwk
HBDSKmIMLoLLr2P74KhKu5LAiuvFuRoCJBNjmEvCBqMSlqLfVK0mr9x4y5OPSi1NJ0peDhffXHlP
YEWUT3wMt/D98QXNsPJeDsRai29a2xdrfyIfaWAyJz0QBNBm9yr6zQUvgYCCzPpXB73bZ30X7etO
FABKVz0IlqcfRQWaR4RR1PeBNExv/df9YZuctEY8KK6IcvS988qkJtL01XvW6dK+8EqcCbTwYagU
9UZogbGNMnTjVamvdqqI+xdgb2uh3eLrTo+EmBexBQcbDZXLR0orKZStASUd5Ofe+ZVs4yRPfiUZ
MBVfl8Mvg7cmxL74th9DgmhHvIc850M/969ZwCC6N4fMU9whNPxtjezpTvRZ968lYFSQ6FlOIq80
iSiKX76YLCNbHdEQdfVS8Q/2GNvvDdLtp0TKtJfr+3gRHBKZMQydKCYQpthsh4i8E8gOI6Mnl1Hz
EEa3jVNiBOg4UrxFXEiTt7TY9ypq72dIwiuDLxEymHx9iEdSDaLdMsdEjBF+ZqFZJ26H/N0R6UXv
FBlWSUFCUSBuYm8l77tCfpXtIN+3VazgUpC1+4Si+CbvDG/r++awcqQvw/bpoYAdMy8TpXDOWbej
VuJiDxI31PTqhqK2vMuyzDlGfmlsIppGN62sPgdGv41kgWpTGJ08NV4rqy6xYDwG1ZFJ3oY0gkTi
chFoQCox+OliNy2U+0EO/Xu0NrU9UTZAJqXIdjGcjp3TyNGuTzH3jqN0Jbha7i+iClIHkgeqCQub
jGT0I66WFo54o7/ouuTf1ALVLCnI6x1aXvtYK9a29CdvDU4LgDQcHRmTHH0K+P7aYDFynXWVZLE7
5GmJDGvufC8DCTe6OqJ02dky8A4qB4KKGYu0KvZV71AkuL4plrv88iFmcUVCjSgqyyZ2pSiUDoUp
iX2cCf/LP48CuZ8eDw1aSPhzeFhSO4oUJSJw1S4AYycr0q5LITFdH+WDjXp5UVCGoWUIbRsRQGqu
lzMaDrJe1EMauL7T7bjMN0n0FmvhDq7SoTfeHfVRGOdae9O7dGsJfQOIduPEzW6QsBpuHixvQI85
xKdQ3tThD3WMHrT0bOi/G1/HMP5FDb54Pa4SEdDLptvaFVCTIj4RmR/stPsCEerO9tu3vPye4ZG2
L/OfqB3/+/eCAMgdCIiAi2DOSob00/hNqPouniq3diKpeEVUqxHPolgJSMEGRIiU4EQSmMfbaMz2
RChF4EYI159yY7C2Hgy90+Bkh0Cy/D0WHeW2s4WztcDSndJYVTYAHKqVL/rJ6pxYX+Cbwc6SzM1u
hwpRD6dBX8TtWqHR3MBsUJ4qpNfXzXLzwy1j3UwnAHK181Mwb5zWD63Ud9OxfO3k0XkpKqt+lTio
cEEJLVIcFvDzPw9KOA0chLge8NY8oA8qQFSBjbTQKFfxzYhRxC3AcvxXvP4QR1K7IxJdczpdvigp
MRNJqoqdNuT2y/1R6X1AV7hOUVUBH2iYwniT7bHe2Wmv7FhG/m1YJPHx+ot+2HBc7kpGBZwE0AQ8
DioVl6M6CX20YihTt3bcMfO2SoC/oRGjOJZsMhgGY3do4Ginrz0YXLl7jSWyOX3vdTe5d8qpVZnR
Q93cINyyseynNvyuF87WHIZTNJwUDXca6F9ws5LsoHXBRmgvSnKvBQ+WQxnYN6onc1QOgwxmvYrR
ePwfdeexXTeypelXqXXnyII3vereAYBj6UUjM8GSmBQ8IoCAf/r+oLzVlaSyxc5hrxwpKRHnBMLs
2Pvf36/CnGM1yOt90tcHBSpzNPq4B5fpqfJrjfB5t1RoZv0OwWLW4xY0ddPx10Oy3ZT+PCKkJMjQ
4TbrbcobBJKvR8RbWdv6lE8fGg6HY6vji9ZiBnnUhG5Rm4Oh0Hujt6sH+70t8kfU9urRsG4BrRC0
b34OpBJeP9oP6mzlUKo+AMo0wx4A7f1QObed2acn/FsooaWMdeLXyc4qWN7uMNnHokdJXrsLuKyx
NnHldfMz/B87YhNa9i1bpod56/1aY7s1J0+/Hqyf6n2gJbj5+xt2kFn0k9XjPKdlZneudsfV+whE
RZ6Fp+U3MqvUTpNOd9QGFVeOLmNtIoBZZt3fJbZm3BZ+HhznHofjgZS6u5jYjY+Gdb/4Yxf3Ii1v
a7Mw35nuPwV6m2KHhnzMSdhBKX68WWRCC9rBGzvrLjFSLgqmrfY0EohPKMy/aMkAhQyIQaSbibhK
V98JWzcYojIfh9hXXrnHUmmMcA8v/uYRjGyPyt52jd06OMgUv37xpVg1EYjZvEtEmu0KV1PxkGbJ
O5mjtxv2j6fQIoO9GT34VGlfP2WWVdZM62alseRyj/0ey65t+9Ovp8QPCsufZzECP4RXSLtR+BHS
vz0XxtqojL7SnLvCCNq929lLJCG90g+tf4UMcJ5Kq9yVfvXgboyORQ27ZizkbpmB/gZ+3+1EPZfH
oAmMM7CVjx0uPuGQ3WdZnoFK9h8LR5/j0WrEmTy7y+7ADQiyShuZqZHtGttrL4Okdo5ZJpvIWLVy
T3LWiWy99iB39lDf8KmOmta2H/zSrSK79Fr4cX71zsn103JmIBgFKgpsrsShPybjn2LIXE5r0GMT
eEess3P28N6jJRpP+Y40/8UciasspsXvRn7pX/L75J0jbJsyb97Cpq5HuLOlI7klvn7ZgJZ7M+t6
8w7B55EuTrvzYtc+GFwXfv2+f2oW+/E1UV0ApKIRHaX36ydhvejXrH7zTl76B/dQXs97eTL2dFqH
6c4I9X0dWQf5NO68O+fgnfW4OaRxFmr7X3+Ot+fn249hvv4YszsM+ai35h2U4NABBVc5Xyx56EwX
+eY7c/ztSiJWRteyxV5EJqBE3nxl29qyKRm0tdlonCvPT59UEwTv3L7/+iFop0nrcTC/5d4SULVd
UtWIp3PcFEVe5DsM5PJ3vsp2wL+aJ3BJkEBQ69/QdRw/r4fNmTJQrqtsbtwhxb2ZXmtw0CLdOvOT
GFjGF0oD9W2LZi7SyvW9yfPzd9y0hH9kc0hrv+3YIzm80IfK01u9dOmeXMR2w3rPuPLNUxB7bSoD
/He38jopPOv1d6wrMj814IkbMrj1EK7Ijo8VF+q7X8/At+LIP55DDhwGCLkw1vzr58AYSVgNdn0z
68V8ypp5olIrIiFKj+Pc6DEX7WUXdYnTxX4J0xUx/PqgHD05GCOedH09ipCZIHaG1Y0XS7Zk4VrS
+t12g3tI5XwasmM55t8mvP6i3ugufFne0xZeHIQpnxc3Kd+po78Jhv74RtSFqGFtCui3+ISFrvGk
b6z6pg3Su8Um3dvxnhwaQUMoPnlopzAqpaH7f28x/3iuTYWIHZyIivLs65FcEEJ6MMxJyCjDeazq
Kj/LgStdb9dpWLXeRyXfs4P+i0mCIgWFMgk1vu5bxUJpc5BMbV7d9J6dHZNl9aPKojXqxxz5z+f5
f6Uv4vaPlaX+9V/8+VnIheJt1r/5479u5Etz33cvL/3VV/lf2z/9P3/1X6//yL/892+Ov/ZfX/1h
19A7utwNL93y4UVhKvTjmXyG7W/+v/7wP15+/JaHRb788x/PYmj67bfBG2v+8e8fnX7/5z+2s+M/
//zr//2z6681/2ynetHkX9/+g5evqv/nP0z/NzCRlEW2bC2tMVv2aHr58RPjty05DZMCMjwliw1R
1Iiuz/75Dyf4DYIdgdoGSkfBsYm4lRh+/Mj7bevf4kd0rTNL2BT/+4O9Gvv/eRf/0Qz1rcibXv3z
H2/CQeqc3Cch2NGkzhzb9A+vpxkt1Wbf5QUwcXDrF96qPsnUVQfNWJ3LfqX7k1Jbc0GGNIDoU3kH
q1vqMvQ8mi3wYfGC2BHJcG6QRL8TEL4+vX98MGQYG1iFaBVi/JsPBugAfWhFwNzOsr1o+oFpb6qJ
D1p2SeRo/t9LXWwPpIPYIzImoIfm8nbrsvWpy9WMpbEnkyHSkSGcO0vrn/40M/79Av484K+3Ew5M
quE8iy4t0sk/k8PtIalTkHc+mLZBv5yTrQJYtbmeh7BQHhvTTB9TJLq3cpneE5S8KRxsz6Y9i+Q+
Oq+N1eS+2ZwTzMhG4aEotFa3/JKS2zurRq6UBp1xRP1gNTgUutM+cAsc15UPDxR7ZfNQQ1u9rjzl
3gDF9T//ekDetC398anIlIKI3LJiqD1fz0BP2rglJoA8k5nyFYot79gaQlEJ1ZolxLUh+1DM003e
DupCLl4ZZotBOdQd9Y9lUzIBjeBOG+okizvLo/T8zsfb9tn/iQ7+/fEoSpIbQLr8UyO7v3r+mnZN
Es8pFKdNMhXrhd19ncUwH72lND4CtxM5NndCPxhG0UdB52QHMnHiQqq0f+cG83ZZ8A7hb7BnbCIO
ELRvRstdscvMVJftnMJnIaKiGXayy/ydJ3XtU+YEyzvMkb+aNRS22YRIxIMeebsuUFhWRZ61+S5o
RbVfIS6ZYSk6/b7r0CxkTZ5FaTNN31HFZ2FWqP56kU65E/SA4mCSaY/6NL8nJ38d6f54KUzlrQcD
bckmbng9Z3Axd/CpcPNdQnR6hyJ13nW6OcZ2mszHJh9V5HV18M7Qvz4eeSjVfRbtdsdn/bBhvn6o
OUhrCJK82AkvSQ++pcbD6lTinfH+i6eAnKX3YctF4zO8TYA/XZkaV+uCvEzK3VwqBtTtCxcJnlV/
+PW8/mkEEfvSKIieDbErFKE3QW+Ts02UBX2CJWyzK2FmNtYNSTWE5Y/2xCF3D4VWu7e/fuqPdsdX
q2nTGBMMcW4R2qAGe/3tehurglbPbZh3q5YctczRvtvGnKHYx29wX0+GSqMFCzicG7VuwZm0EVDU
unUyyWj7WidijbNxDMFW9Pel1mYZXUCTh4BRFE6kHDL4wDcW+QHahteGnr3OH4rCSS+ZStZNMRXG
XetYytnJnigobJdEXaarZcxRMThLFcoaP/vMT8R8GNgODkovTHHNMDoO2aUMrH1jIUfSzHEOu9mk
n3KzGYLAmRn9UyZn91rHE7nZj5kpzswTknzg3yYVlXZGHq3MSxp/zMGr7pWf4+LsG20Ky2Aa5Hiq
zNFt7uaxSY/SFRW+Z5tdUFSuY/Wld5wVVYm1VE9zYOZJ5JcaWVijwLIwTvTe4oqpTd43zSy6LtZq
6mHu0J6UDJL7KU/aJziYCHbrrnlPXPdXM4ntaEvdEK2wOb1+pZUqVjPB0iD2zFqLBVigA7dyd+e2
Qx1bazVeZxXuhL+eSNsC/2kemRvakYI716c32+CUJCnyDunEm5H2bjWR0LQ4+cam1vy9rPS27Kkx
sPXxDfkPqNnr76dUWhI6BTxqHfILY+n0fZKhzZeWtM/M82XvupRof/39/mJQUQzTpIzuc5Pmvx1U
oG3JvHLRMETQX5W05yS0wcW2kXSx7hGf0Jqk//0x3cwLCAQ3LQkXxddfVICE1dIFbUCd5zbOO4Yb
ydxv9lYLnPzXX++nU4zE8kaq4Uk88ScsqCrsGr2fcGLlzjVmEwE8uibPyUEF6xXarvmd5/0o0b6Z
L7Dh0Z7wPOLqt51Plee0YigzL67dngCn9oPv/jpV33J63B7oyzQ/2X4zTAdddMYa1x2mFnrizXJT
XFkgM6UvDu5UjgIJRafftqkhs9hu1HLCEcTv418Pz1/MbhJW9Emja2aU3t45ExXIiVYZLwbiEVyS
1amjViZ65Er1Hjznrx5FPAr+DMUUR+mb2T2OI/jXJvViIwNWPPkaEFxN4+LHrvzOS/iLOY06cFux
3KPZ+99E9DAOlV+MhYcDB5CaYaXWsRKzytBXNN5OfVVcoLMZ33nqX3xB1K7UsDdaMuSo7bz903kq
AhD2mbZ68eAB5iRVv2m/sEIf0vm93PrPs5obBFgNKuYbwOxtfTebV69aFFKAhlJhXGCxtmvXoQMw
UumxUfbVO75iP4cKlk4cCPuItg2D7Pnrr5ZkVlkHbu3GwkWWrrSlv6TLv3lnMv7Vt/ojKb/t7pSt
Xz+l3WwCAls5ce4uQaQZ+XCw6my4ttxARG7Zvtcuza/kN75erOwtqAhBBoDMINp9/cSqDALuYY0e
9+6oWXGRz00fNYY9BnsySOBtGmFhQoOITJ4VVsbUuafeXcNEGctIa4UsPng0j4IngtddxbPr1g8i
HwuahjQrKaOp2uDKyBVoi6tXhC5pMT4RtUPMSRZZPeeJWA5Zbk3fVZ2Lm3ToK3PfegMnd2UhDce5
jrM1BE6I27FXtvn1vNbdl7lA9E0rm81tXCLdCRtHVZ/bAiBjaOspltCF3g0vmaCRNxxlSlfVZJnT
t0QQfkVBIlB/ZmvRXnBJ05/tDjFyxKuvH9UwtI8lb/t7mankOjHnICcYWZMy9LseRkqObh96ZuvV
GYsJEhHOW7OATWb3yTnw4MEyiMly62jUkSPbrapkr8p8KcOlzjoEz2gbse0ZPAMx5Fpx+etz78Ia
Skjp8I7mF7NvPe77II++urJv6908SPOBy8L4sSqXZcuVTgY0qsqiqzBYlvlbAr+qCpX0bVA27lra
4Tg1/cds9Bq57zEqKcNZmHW1L/OWBjgjw/LuAIwG8es4W70V8qHYkOauqp/XRWkwGIOiiHH44oNM
TskQDt3i2hCAU/4PIaHzDGkj++6a48T3KvN02Hf5lH6oqJfKyGwneUOVTj4RuiGD1pLcWcMcvyc/
VDUeOfh1a6TXphJTSmqwZoFrtW2MjMuqelx2+tlqQtdqdO+yWudkOA2u3z9WonazKBvcBk/1dmnO
4BjpKyhXP/gQWE0bHNrZnS50o2pAcRl0QFAJChTDmuODF+ZFk1zwBmf67fC9FVhvQyIMl1Tzpu3d
8hc9aeT4QSbWAGNW9NhcaJ33UOiNJuNclL5/Nfm1OOGqnv1uCjMoaRmzktPaT+ixyqJtTrnVNG2E
ujK9G93VfOBBULVm1YmnaW7WD8zrXICIkeNLK7pgOJRi5tOaNYdc6PhJe+N2uVftfn3Gvc66b2EV
ixzzaujtOsqbt5tlPjsUyQzDjNtMx6SogYXHEWxeDa427Qg74NLq0xR7yYQIrbLfyfn/fKvl8dA3
tgYpRF0Erq/3mAbdVmvCrYllo2VNaNRrG3cV7k3+Ysio7h25H2yJsNLVmliqLrghKe3dmLzw2HeG
6VIa2hL+ekh+PqpYzhu6jyiFSMx5c1T1Wu1POKa5cetzuwDvV95qfhuEbRb8TXfUH8NP2LV9eVCi
wBvfPCsokabbXm/FpB8n+prGJV4K0VzicmBfLO6svmaO18RjMYL7BMe54wIiInrVEpZzkkXesLBR
+fbfU7ptn2sT0v+4/m5I/x9dbX86rrGzI99d0P+qd6K/1IcpwNfepWdb+LIPk9JtnrR+nN6ZjG94
xT8ey3nDnZs9C2HW20NuLSSd5xlMmDoZ02uZs+GTBpSnZqCd2U3cYb9anC2uVnq3Xt57p2od0LYm
eq6+aHKtP/16JlCUeXsGkjBGSOVRQ6YLkv691/PTAOOrWaOVEkGMwxlR9+rsS5drYdhatIVFOrAL
89B5w3CdpgXXEVMyfUL0UNY5ZQ7/Pi7kTKNgbbzTXBo6c7rCW3ND6No6qnjiS+xKyk6euDKz1zVB
Mp/hoQRD3BltJSOZWs5TOej60XTLyeT8bUequMrojmaRpRJogIDWhpUnx2hisknCanXcj5mTNm6k
L4uhYqc0LSTv/ZBfV6aZYQFpbv7dtV/qOB/UmvsskfZI2n7aaT5ZtEPj7uV006Pvd8IKFxu1XCTt
KT0ZvIdPlrSqPrKmVGBV29b+wl/OVf3cpsKudvUy4G1R0YvIuZZrvqHmyANKIuy9lUPEdCypHt11
Wns6+CxoLOy7VpT0LsJewFD6Guez2z0oj1TCbjDn2jjC89bWuHf0q1p0bnM7sqdgPzgjzo4EbdFP
7ZBaUTYjZzj0c0PCK5NKNXGrIYanXtm3aTQvS+1E1tD2t7Pond9xr260A+diVb/U46L3D/i56Nbj
GmSOiTuc2JChS1foO6uR3nDm4FandUra61lJd7xsvSKwo9JKsIhdKho6MNnq2+6wZH2Z7z1n7Iw7
s/SHvZbZVhsPna8nEPLpUImcQbYyEpXKsGNoAzeUfTE96Ons+OQvKDjwNlO3jZehQ3Eocmm0sakn
2LB2lq6esySZ7jio02ePSYSNXJk73wh6XQtrsQYgMeRm+QkCHQdlk+nqM/fJgeRV0SVFlIm8TU7+
MuHf6KppJFdXl2QKgj4vaDhVmo28OOsf1MamC615qQ79InzaSJraexDt5El64CsK63kuikh41jCE
uqIZZtdr86DvcW0sIVmoEohcZo/eTbHkPnh1p8CXrUv6bAobs1dPRA1KD7UiAAYvurxeYlQunrHv
qrx+7C2h1Ui7JofwThvly4SkMDtKWyKorBsDtgyNRlUVVgN2B4d2czwv1i7Agi5PffMyaLbnoIRX
x2a2syF0xGKCiLaVe5BJn6MGWyekNEzCWV7OKtEfM6NhAlIH0b65U+F5YRPUyovppXJKWgHL7FPq
zNNRw8AFtn0SzHrsGZX1CU6L+3noh0UL+4GW6chEDGnFi+oIC/sZBvl2a9XwC1/0pWVKNfOXSSOR
GNPSMn9atdVsozRgpoUo7cWh7eYtskn9T5rQ5jyEzx40MU5rLYBdqfTHQfWpinIm1Xle7eIFRokG
MEIfSdJX+fjNcME3RJNX6Z/LNtAexhk2/hZVYmHZWxNtxaRp7lnqSR9P7lh9Lgvf/TSawfDgGEX5
fRrd8aqjA9Kk9iCXOaxttT6aeOx+q3oPt6BBH4Y6KsreniNIWWYass4GXBRwsa52VWv4xM9yxjSZ
i3Xfhb47zyJKksVzwsmjjwciMto1007LMoakYOQsyw02Q1BdRW2Or/qhIez/gmEdNhlV2S5nf5wk
y8JJC/Okae2ItUPfQAMw/dx/VjOUOuwO+nK+8CqPjsGVm+VtMrfTp7luXDs03cZ/LIfUOau2NazY
rPCn5DxfU+w8k8ICW+IZS9RWk1/FclKmHRll7dEg0yyWc+Rgoa14EpPZnNIK1vJJDl6r7cqxzq/r
poOp1/XcACPLrzCe7dx0xVvOcJM7KYV4oqlMd8M8sPN1Z5qj+t3SNPYzP6X1fWSXTEnpN8MY9Qzs
QE9WUVCFmkv9Cbhx4OMJrjQwIisJzig37exJT0yr4kjpGvits4S/lOuijSe9pHyV+tAsodz1jRsD
epmXA42f6XdraUv3OIlB+8ib7lrqAlZNe2s2EWY7aeWOUTYaOV5g+HF8GrgjhLJNi3JX+AWpgaou
3AwHzcF9HJOGMysdRPV7bqx6Q77TKz8ComrvWp1CQ2wMOMy2S75akUxWwExqsGdEArad5bFu91q3
m6ymptLlixlzOlOMoUnc/Ckx2vUb2vZkPGai4RTtRwseOC9zuJztVlBj8hxytb3QFm+XUGeYvM7K
Q7/forNBDManukPWcMwai14c3azHJC6SfLIjrQL5GM41xYM/MoR/q4x+lT93Qonv/eua+eva+/9/
xXbi4v97sT1aX56zN8V2/sEfxXbD/w3CmonAcTPP1c2tN+qPYrth/kYGaGtPomKOf9rG9fjvYrvx
G9WcjWFOzR0d8CYn/3ex3fZ/Q49MGEZvK2nDLW/4N4rt5DjfhviQ0mjoRxdDbMux8lMOLC193A2C
Jso74d+LprhR8xocIdY+Fo2mTu0SwFwGSAsCLBFRN3hfWS4+2H3d24FBK+LO/6bb5V1OQS6dufRL
W12OkmhJ6+2rVTgNbrEBqKSiiWh7Z3NvvGtvyBCEKXFaiYns0ZJhquaLqlNHmRlOuAa7wimqMBDs
v+JKawrqiuIqcOovbq0/C3qB7L77rrTgylPWWZfeh8wc94O9y6qnLHgRmOAETz1SfCc5p9O5KfJL
VIolxomq0DfoUBXp1HKB7wSyIYB1ngP5jU8XjemV7nLhTYx1V+egnIKZ5VPufHainJrF2JxgMCLH
2lMhvlAOdT20lMV6v1ZXJimAvkym0NGei1J/XN31NAXrNQrccG7roxY8TORDqEzcFN3ntXEiyRqW
nIUre0CandNZXC121Ln5wXO/2Rlxz1NaS+pJ4UQbepBfzda12Z9bfY2Avglcy1+0VHto1GBGNXY6
EN9xv4gNTT106VcoDqFBH1R1n4gMuFZxNNp5v3DDpbB2O2XrzsnM2O/0qwxPvFWnaaNGZH/lkfjQ
nO45mdOzshB0j7ODSni69PTpJlu6kILvcczzb2W3n8uvgvb3sNTraCEMabQ8BmuUp/JuaYxjgMGb
RYtlDygjner+RB2zuEt5bEacWlpna0RK/VSQPiLdEMnpturPRSHRHY97wmdob1mQnQAUXY6lQfAE
oddJug+kqiLPwKPM2WWeFVddd5u6433nl0PYOstBWY0TgmQbQm2pP88CRZTnLnep8C+sEX9eL4ew
4q97feuQmHV7Lyf9g3IY5LUsPxHs9ZHJ7dJeje+G/mIbvRezOV8txZOu6kM6VpHCCqIbP0ou0Kde
llGBNbdeEPC1i/mokjkcE1LIehHVi0cS5YTqNHT65iK32yIaFTDE5cpyh++FN1+rgCbwzol9TMST
YfNL/1zLLh6HKaaf9wLuZGg3SM/uOV/j1uzBUH1dhuqRDvJjWiTEfnXs6OOtKqQMhQ9AZogQ+O1c
gNIkYTJj3dtG9bE3h/sEj2bO/HBc/XhZ+utgeRCbZUju3ClPYgJVnSpbO07WREuZ/hxUzmfUDc9F
9ylYj4oMT9KvYVB3J1s8eZ13HpsYT8GbzvHuB4s83RxkYa0zDd3x6JfJXTLW37PU4a30sBDtyTCY
5QMnmXM9rGP/1TO756AT5+zHy+j3hOkdSTAstDR7q2G2Z38pPnMSfgx8FonmWN9VoL/QfTmGuY/L
Y2WwTSTod9fiwtSq3dClcZHWt6g0djrEsHnQ2n3trBIUFDhVY6LdtEg/B065xmlbejfaYhHfrf4p
E/YaLelC3sHXcEzKqhsKpSI2xu5xYR11M3uDXh11smJN83mVu9xxPpVJc2wTKgetdZ/3zwYiNW6P
sDSbNZxl9s3w2+vMW0KTKJu0HNL/svJElGtU6PTEXm+qwZk/sI/SgOUtl0bDsqbk9/uEKN8XYO88
88KsvPZeZNplTj8et9LAph/ycWhKgOjmSO3HI2Ko23AU9v0ma/RWKld2r0g9Y4EW6om6X2Cr05Bg
3tUKYacsD/Afo8ad/bNfkT92U7kek86rdwI48n7FxPzsDVNBLJl/KU11IXyazkVy449CC7Xy0hf2
8uDU+seuWm4p218UnnNtNCpK7ItBS9dYjvkLPLYPXBRtIj73pUvMAt91XB/UUmTHYDG5YFV+ce7s
eqa/Zb4doat9tvqAFKeb+WW0OFghAovuw7ErUK23wBUXVpOtJZfJtHbXedsSlI+pCqVdXXpO0h6T
fpl89tSmv+5bO7/K6wRxSDDs/NxyQ93SxpPpCxHq0nr0ZFqfigQ7SJ+Y9V7rnCH2ujlj/wbWsCTJ
p37ABNF15/yJaGraO+T375ggBfq7NL/06ny+SOkfiVNlCzqRFHA6X7a7KtXasGaDjfHETDgVYUO2
xnrldQHNH9zSFs2PtSE7pJYWsa09OzqmIUbRUQTK9fI+JcW567go72DNipOxShpxxO+yT+8NTTta
Lf5li/lB5cK6TOw+jU2MHHcdO9Zt5+UsmzEA5N1Zdr+36Mj5lmkkCdbKXowT7MI03JQ87Ldmc+1N
/srdb2xvlLUOu8V90JxZnubCY3/k1h3NBMzb8ZeaX+xG1+PMN+NgsupzKfsZw6qYQZZcjNoE5lJZ
nnqvsXfuQNSfLeXnHrDN3pnIk3lB9rFKq3DRrct0lsPJXrz7vFyaK9sryuee7HEotak4J2SqQ1E7
G3N+lvFicFmmfwn7h7wyDlgHunvGnbDANb9BCmiRuxpMWLet9ppQt2Asxp3TVElkS63fORKfiLrd
fhvqtpAaQH3TNOZXy6jmgyO5saksO9at/0Dh48bR/QnSmNNeDjqBgveEXi44rOliRfAA1kgTyzez
kAO7xJxf+M6URDp+28eauOugeNWR1l4t80FfCZbW72mfGzHJcT2q3O7j2jS/j256VyI32WU+rT+Z
WV0ZS/Fo5YpWouUqq427VfP2ltUce2d4MDGUNmxOlGR9nr3yi2iJ0jTk8wx7nlcHujpBckBknfeJ
fUlRh9r8FjM551w5h6DsooxrTGFgwlQn0aSy8woxlRzDcKigu7ZLeyWc8rwhKlNaaqrpplXOsWm0
ayHlIbHcHXgt8LAEbrC3dlrJ0rANec3YE0Hca3YRnOn39z6LROFqPq4pzeEZ8z/TRy6xGoYNqp6K
Naw9smtl3QVkAHQ7OeEI4NMybc77rhnnuM+EZoX9ZOMZ27erXsfrFFQ7e1US2r4anWPqUSXScvT2
3LON4NxKy7sgSHa/lRoBZKYn4oLyThllaa/DYlyzOySsnIxoXqq9GpGBaLBODlBm8BapbU7nsXd2
ljJBiq0cTE3QrhdjZmsfjCwoDsO0OschK43LsRPFF25w7QfBvWdH3ZYoSeVrct8moiETvHA78/XC
sule2UwtTa88tdLRj4AN2o8QvFAzwnspQ33Mx2jRmuYodbk8FOtiXHWBM5yV3TvfayNDlA5L7C7Q
ta/OhBUTKsyiv/Z7RENzKohnam6V15jYl/vBb/IHUtH6yeKrh2Ome3eIdb0Y4b5zqgxPHqG/cLXF
tAW/MLNn56OJ0J1mJ5qMqT53ucnp4bXWsmf/sKwjmczjXLnpeQzyT6ZSs01lU3c+GpWZR+toZLHy
huI2cGdyDeSDwMi4mUf3oPSTR3ccgpOtNSsvFZRMCl+ena+ZIqNW2kVTTku4FoH10SrqBKM7VZ0t
a6KlGGQOoSISyq8rGY5Qa41025zUcJi8eriaG634RCrLP820yJDiwAGVCLOS4+9rJe3jTOsXHef9
F8ftdTZES4s9bbCvTOF/wLD84JDeDNM0jzvX38OniQddO7fp2ERYqdQHRlILrVS7QtF17Xfzk13O
8bRM1yY5TKbSOM8XhO8qJslCvWvRVlxMki+WPe0rRLtkI5rLXDcug4wTcPGrkz6IB3+qHy38lYCx
cShhV2OLB87Vs6X8nd6MfTxT2cSxrfiMgbtB+t7Yk5WSu1YHyTcV6tYcKlqnBvqtQXJRudStsCiS
q8oUV9LITvjQMAcFuaBJgvRJn0Q5IxFLbhQKMAJAXZ2EyLIzFJMgLM0RghXNdFGd2h/XSTd3w2gy
+F4Xlab/LZjdkXOAapO75PkZtz75YJot7FryaQ9rlQ/0vHpB6E7c/EAfmntRGLBYi+5xhaL1oSxL
RLE05UV95Z5rtNdD7qX7JEGDSHsEabiSie+nZRIiEZK7WWrn1LP3pgw+LMYXGIORJfuIDPEhIX3C
ibLz0NbZTcPIFDOWyCZIHG0+zAs18pLRG81h7wjq6y1yXBBpB7tW6XVgjL8PygG4QIQdZ5Xe7SvK
eZHh6NrEqso7viFfmDvAVF7o6zDG8yjIi3jlEA/EoZwTWo2kOz3D9bhONYWAXMfUJ5uMMIfPd6gC
VNG5yg5S62IHw6pYkQaiwA+mcVeNNYXhCn3fntPBu8Kqi/jKTPMjiDzro96xJajMpfpslMrd27Xu
XFdkpXa1qtob0NnjzjCAxNZJ6l9wlWMRGIlZ7820AganV/YRX/nsrOVV8zhrWrCzfSO7rcyqiPrM
+t/Mncdy3Ejarm/l3AAmgITfwpQvVtGIpLRBUCIJIOG9ufrzlHrO+aWeme6Y3R+96W4ZVsFkfvla
+0XPh2VrqW277SFiFG9eZ/eloWb7aoFgfpHoKR9tcxA7gkT7zQD0nPpO7povwkQBkoyNPOel4j6W
uUIRSpUbAiUBpJ9KHPJeU9PiZcJV8RTnZfE223n/fWS+OPTroBxUVIbdZmi0/os7Um08ZKU8KImT
f7PibKYwJRvHLWlfQLKmW7h37mT1r70poseslfGDNqRsRGRoM+diXSmeBn3Rv1FHQHftLeocul1g
edLdet4NMot8IUr7yWwbQYBANt9lZq0eVy3lCGbzYFp2oT1GormJ/lrlXBrxsi9au7mLIAYEMoOa
pV7meo+QY22sE4v+elwNg1ObY9LPRe4SbmtzwRGotsYj8ToJVdg28kU9WbqXwTV7sUG/KZ4BEOZ9
G0sjRPNchYop4bdRKs1xeotI6FvxMGvKSoMUQ20gyiXj0oxszE7n+kC1yXMuDSNsaJ+4umJMPge0
JJrXxUaWeVFF6LkX2QmtHCZNWSIS2mYdbE6GtlIvx8yN2RPIyUVrMkKl0CNPbYhOUnt5SnhqU3fe
a7P09Y6CShXWK5sBJYzeeiqU9so+23nTyHQQmRSyEd+hFglHmCwK8mhKd9qsAN82SuLp5aq9u8Vo
eXobBU2mpz5gcfGxDGl/N+Zyn0bFGJYc0MPB1Lw4Uhy6u7LXisiTrbCTzeQaodRZs+0svZdm53qJ
MzF2ZV/LajY5movXtiju6pvOZVDU+MkxWogLmnO9sWwH5gY0tnW5jsccEW2RfK5gJfhGvXFQX4aE
+PUhDydDGzzR3fwCYkX+GEVBT5XdXDaQbhNFI0U+nSqRb8bMbj2XA5h+C/ujwpPz471jZxb/cxp3
VjS4wTLifsfNunpLDtoAnkRqdFANyROZzYADekXuc7buVbvamW1LhgMqEw58Wn0W9Ucvfvr1J+gR
L5fFHagHWYqZZcLIqZWvTCAZdlN7lhO4LtEBG100Oe8QDFSnxh9SI4SysD9Ik8u/lIVy7uapDe0G
AbJbRMZOo/XPWwTnqUzWF05Sey7lu4Jb0dOHSAnjrt9k8fxmCevKIsca39PertfvCyyBWr9Gykra
GXCJjMaJ0FxOAn1zO5TJ0WFByMyttaoMisDWbEzKM+xKiBKFM6lbH4d2HY4YArXNTeHcRZYbtk48
Byv53gGqr8YzI+5dC3XpnPR8E0v5tbG0S5zVP5SEeBGqhlUCW2/5rUrkBEVZGVt2HQctRZmFbVUM
myQBRGmWWg+Lqmh2iFAUvxBUOZCCdsvtc1haCqxt3ROCkFNEw7GfZdVzGzeBWztvBIlCHZRlutXU
7DziVx5AJSDjPJEh4mxVLykKP5HuOY5U3R+KPts1Eka0jpBfd3oN3OIu36NcPSGrt+5Ys6eQmq6j
gSoHzUHlhqUrpAfSS08XKeLgQKEVG/ItXiUPodVUL2s1f2pTb27W28FTbXMZQsPdQREdXOoXADPe
cpiwkxFbp4GaYYAz0sCG0nLP86TPl6xr7e1UoRtOlmNVRyGtI4JdyfxULSQwue2eLZ4D/E6PbltX
z/q02qGRg9/Cn1OtWOeTN+Nb9NSkhjbIZ/OkgDg94gsf/bjBwtPjhyB4bWul8X1RMtLro3heOGtD
7Lt3uoi5XmWxqkAyXcbgX26KMeNpib+g0Mi3Lrl5RxyIDOxlQtRstXEQxIRtMl+1vDCfCuDF1ME3
Qwvi6ht5QpZw1dgbUS1yi4wiJ+K0cu6VJPvRTPFVrMaBT/LMnni+qZ0K26FLrgTXWgRLoWRvjOJ0
b6bQiRpKybku1dBUqmsT0R3nmojanCzdQp6hQC77JlwM50iQhd+U8/KNzUpjtk/DESjoNGQaIKpQ
JQTR0l7HVKsvjAZnre+O1u29GCdS8Z1J3meuYh+6KP6gGiwL0Sj9sMxUeBDzzuOcr7z2WXWv6C2L
ZDsPmzhvq3uEhxmzRzVQYqeNDnK2VRxqszZPS+4SP0Nw1K7T3HSTTkj11KWs/MbQfTaua26hB0tr
6xmB23ZaUO8Ku66vbDzbslHdnQYhTBo6ZG3JGmyb8qJZxaNjQoyP+vtYrz93Je5ItDQBj2jm54w2
QSmbL6aNbz82WFGpciNexSukCPqhedatb6kBEh3Pqn5Jhn0cVYEt7kcSvXL1TQGHe3Qqc4KhdJqD
1q6k8bea8Qh5nG2dfh2fyqirvNWZh4ssdSXUqmzfIvY4m8mwhGThfx2chsEwbZ8bIDFgdhZe+DCO
TFOOX5TynrpZEr4pvLNU5yxwqRsnEyfJjkkdBaV6GYU5H6RSNV6b2Z5jj6EYFYBSGpOsykA5ywsh
LQKje2XJGVQAZTEYZG60VzXlPMVIEnWcsM7si/QLQ6/wR5pZSHqUoWn2oVw5EAO7vqDn785Jl5ie
URBK0DWDRrfyuG1ZczOJGiQyHJIMOO3rxa7tAUVqcti716zpSw8Zt3kkgHyguW4wdqXhJiAGjF1V
33VntkvqWMaFfVDWn4lCvUSVNajJ1ASiZJUbSwwdJ71EMQ+QljASpq1uur74IWL7mDXlabZifZ+R
99IusXocB6s9ZNm0L4q43slbfAIlL2PmFXUewFnQ9zJ02odDK8t2EsMpv112mHp6zruG6sW8D7Vl
CUehcy3b764WUeynRJCSpTmdaKsXqGjsAzRNuykcgyjeVsSHQut+DNjtnkhC/0hKMxhj4zCAIE9J
qWzGIWFHim/WaYlhlLxQVQvmrOi+N475ltWEz2SEeD/RSv/EY3AdCisNaj3+YPoRp5qWDH2yzONs
Ksd4lIRAxkDALrqMEGNLzMgRhWqeoVcmgCoZlGkfk2HoC9pV6LXRz5mcr6TZX6w4flGGBciBoHpz
jeW2keJQxDTGtA2zQE6hkpDTwSisyVdIrePYDlYG0jnQFayzVJlhUUjyLSbX0+WZxim72NnZU5md
oVIvHFORptkb2HuLvd/KN3aDCJhkwdJWbOzgSPcKTr9ghhv8lGf65y6jod0PCnhm0qIKaVeF4ca9
6LY1e+s0zxs3/1Acai548Cu1UuCwi8yv0m6nq/117uWj2RfxHnHfRWubQzuR5GSI5W7IoI0a9Z2+
Llb6NEWtmFKdKvkNF3uIJy+z+sJHEsN7pi9Bbn9TW/WTUXtnK1SnLgpanMV5dBt5Kpf00kfDe2mk
+snpDBelaVGHIjany6LERxStmVfb60sfm3iD6oqN+65Q8ns37j2gQj9d3QMtEruyN2Swut3Wmt3D
5HZuwOVPfW0qva5Z7kdHveDjPU3qlwYRxlgmviymLa0rTmDmcVjQssht9RiUCj8aGZK6yL0u2e0F
xuA4arxxRZtdSK4/DguWWO5mHAOIlSu7hh0hNU2QMGC/9IQqAIDzah+b7guthKVHgO2d3aroDK4k
0rKVKy+DmVqhSjvtWEkECIRSIjWq1gvmYjKs9CoKssE292Aqr7gM76uR7zLPLvI7yKh426wK6uNZ
2Ram+1Xnrxx4pic9g/Mc3kd0ZXajBq25ya071y02sZVscHOem4jAEVxlOadGaqm9XPtKENjsF9Z3
0gO+xextVj2Fa4k6QnsiHNQqlbMxDwf4YN9Rld2AjChNo2MVOQ1bsZSMgKlfqCpaC7C2R0xa1IdW
wgmSpgF+szgq5+r66ELsPjXIQx5re5E+imLticAMSQ2fSQm4B2BVHTksH2hwzziqUYsYD5zvMN9M
Ad6ce8n5A4TaILGzQXxMhMs+rpQYY6zz4ZYsjRrkLXqmlSTXKmHjHpfJk02LHr/QfGEsSHak45e3
QxA1n/m+KWTgjsMF3TQTlbq4zIFUCUeVcp8N7UHJ4/tWJuDpxiVR8uzQJsVWydTeM9z+KISTHFxD
mTazE79kNcU8bbbX4hbNSj4ThbuathcDJPmyy0euD4m7YIhfZNV8EnhBPwByfHTU/ABlch9tVkCk
y8TQdGVubPHz1UdF9Dtp5EE1rg+FEGifi+J+7Ax5n/QJBJqr8J3qlGFKuMqppkGzyHr6GwRu4FuM
+4pa7EePVFk1H8oq2g3F6Juoy5nLYYTzaiM6sTWW8sEhxEv0tB5k7xQ/bBjrd72TsbKwdO1TKTcI
YrYqTt8UuK2JG1hua+Oi1Km01itrbIkovrTRt6tjX9ZBYjxZWXfRWc7jpLlLhRLMPScwfapvd834
igi8C9FSGX4/ZALtqhUj6o85y0yY2HAWDXw7kms3qfWUxAtdH89GvmyQZt4lxGvF7V6OQT6fTDvZ
GvEPl2P4sJh+wzSgLAgqW+GZ+ScufnbbmW/lhmjjX61+3uj9j8TYqHr9igLvLVqUqzrdtAV6ENPA
uiYgQFkRtv0pJ2RdTd9KgoNrjpuSZbihENjqwl6y1QHK5NbXoiBqNhnTgIEe72F6QBET1Db2ioag
nacaexUsPshdZmg2sVy5uif1HTY7qi31QeZ2/NjGXXNFf8MPXptx37UE0CPlEL7Q2/S76kbGthx4
opWBdchvu0kLYeqxIDRAC/CPqeocaasxbloCvirZIOeaSIxDpJfTth/Nmtik0nguU8Hhbe5Y6iWy
1MBtaSKak/piyFL7atq8wWa99AC3efzZGXa8VzOWaGmo1cug9QihJxWfZyud+mHOI8tfc0kNoUZB
W0rgnycNZznMNhZ5Kbor5szsaWaoxwSdB7rWQeSZr40b7eyiepSt8sXuUQABpX7FWxLWlQrrlbOI
VmK471TDYbN6hjCvttWCVSKaysgrOCaUqeJbjoUhgcf5QBUdZQlR/oNmzytk3bMYDcrlk0+cEBwx
anSFbQ4syEl+sB56xzm4EbhuPZsXF8M/nCSxsilvS4cmC78471L0yiqfBlk1gAmTeMf5ZTShARHc
z16j8rZMCB9hMQxRTYQT9PfLhJGFSOtrO/W71dXv4ty4NKb9TRHmgz4pB6n3pxVZpDTR7JPVkHEr
V2UXZ/KaV5bNXBg/kgtzKPT+1WB39ZZ2ZQc3EpRuubIBH6UTz0gem1m/FmoSOAqodKXr/jTDNw7Q
NFp2jqJKBSUcvpvZZ6sNiq8y3PucUlGSAPHSS9l5nEQ/e4SVXE62thjRmq3R1uHyL8vMcJqPppco
yZ2hD/dOj8I7WqOtPmffhluCaR3XH0OUfNfVivGaLDl8vuVWL5VdFJu9NyVYzBVtqxvNxl7jg2tB
+0RmBaMdH2XkPjMY3unaLRq1Ta8zMZ8Ukd4RH+ctkTl7aVGcSGU+xZXu8Pa1MRjBbU3W6BlCxBZN
1ECUCGR3VcMXxQj+Wq/21knGg2bMN0Ix8uqSmO6qzreky23LqP+21MVFRh17v5M8qoml+E2DpHeM
HgZ9pTNQfCuNZW/0w6Uv5SYGq8Dt8SkMRd3Ewn1KK7QTXbPpFftmo1cDY2i2TunoO3shz7YvZj1c
pXD9BC+nRyjH3cyk2Bf6lTa8vSWL1ucw+YaD0PFUS/mmDQt2n077lBqOsVL+ZL0BkSluT2btgob1
TqjxRZmiwOr6V0FNWknxrGIvD7b73R02GKPvoAtr3+6zkC7flAOMG+ST6fecfTJ13BFJ8GFCh2ro
4TXeSXWMfYErXNHOOQS10QGxFGKPhd1HAv6wDI+OvUcxv8NYcj8XjyJTgr63blIAstNW1aRakTwr
blG2j9352BA0ESaTML05MeFdyvSWjZKHjRZdJOEx8HygVutaQSNxsgVRZrhV+w59cmNvpe22RCZy
cnfzxFclcvq4sN6VtTgh/Xg0hzRUVorgqoG2HdLo73u60NEkL5tkBjcf2dN8Le5f83o5oCt9j9v+
QCTEA9RaYEvnDMZx4Li6wIfBa3K+9Cqrrfx4LAhoaSisKastIQzbgUI0uKBWC2RPjgf6ZQB2ZM08
cjCQjGG511TjaXDUd0MOHqL1L01dfI/s4kgR0MeQN++KEm3VgdpqCxmBL4b2R+/Ie8U0wKKG9sEx
mbZHa0/SG0qr+OTKDhoKd9EgYfQ+VbwaoWF/dJnzhYLhOwx6N8SrEHdt3pwo+Lkk06r6RTuiYHAL
ugJYR4e1OlYJEGQ1I3GpZf7KkLtXm/YtH5LXqYt0eAj7OE/aM9HrnyVEricA8IC/lSeVV1sDgNqu
y8dqduQZVKySsXD8wbHegI/JBEiNISTR4spefBDOcqWMCVeVQbzUurNzbQOpPyFPT5CGD9nqOdxR
cxEnWRYXIDvbT7Kk8typPikFyqUkUyo/0ZbPdIC3aplU+8kZglyFmc27OoiV+NR2NWZeEDOvE/0C
tYGj1x5A8KpF2TvNqHoWChke5fmQkstCYwPILdoUbVNb7kXDJnmKsiTxuUbYAUnsq4Tyfe17BFHJ
06DYWy0d+RtHmYR65iTHNFm4fDWsWCz0iudRO5YQD36LVcLvWzJfIt5VtgecCGh7tq01Gn4k0k9T
uo8LITVBLgW4XbF14/FbbxH+aJzKGgpmabnQiUwDMiS/le18MjgnJJvaWCLPqJFkWOYzmn66KVQT
lKMbw2VUUo/U4zellV9MVPHHkgSDIBO5+V1X1E8KmFlTtbdp4pxV1PVXkcpTio0DNiK+EVLf+058
rdTGN2FOZU+LIO8CaqKGFe51JYAxmHKGKF0UJ6TXCBnSPVG6V27XUXGRokEpXSV1DjUpirWAk8jR
POAJ9JbkMnRnN7mb++eUwOWgt6y9FPUhXttd04wPTp7Xe7Xm1TK16MnsLcQRAyKYRUPU6E4HS59f
TdmQ+TALHNS9+rjWlPi4xVGbxzs8lE94zLaujpkoaTcGiJg3FZaypf48UGL9a1Tdtwpat9pdNzhT
VZhI+KwieWjApoHkqGB17zV0jX08v8RW/q1ZE31LscBjp2Q/RgSHkf2hMzZ0kLyTqcN/mAfRb5Vp
W2f7xaRWJ4V1zfLz7bWQ1SZPVp+kpgFezx0eUvCAKcyMYGk516qQHLX0MKNs9AWp4QJm1BepOJTm
QFDolJ0SG0mYo4ZfEtenFPXGsCNGi7P7JrGSJ0rioodW5YsiSVUPYunTDyzX664YdOUjs/MszJOx
fFyRP37qicMOI7DiZOxEdD8ld2lhTksgaACEal36F/ye0x0qWkT5jrqgKBjkkSRsZ7+sjX4r1OhO
CyPQqTCz5HtUJi1bOudWPcJEpEFnbopIbXcKMZ3eBCf6OlnxW+SiZTHlG6nQRij6qoNrwZ3kKTaZ
f31Vn8Zkbc85fqo7Wy/UvdaN5BpyGdUIFDTUlfLZrjMTclwM+kHLnRhCM3tv49ZnzQ2TWNmsGtWZ
lJ0kpXapuuSFNFdEbNZzl6Iw1dKyuR2irvQSi0ApWd9IyKifGgJP7wcX4FN/qxgsCF4gqXNQz7LO
rk1mevFAWAoAxA4cSdnCKBdhY6z6Lh37a5PaD23ipA+TRVVnBQbeiXI+tAilgxmzj2fnw11laa9p
2h8r8UMOqp+OnEBgZjDjTD18vMy22YJQHY4KT9uro56nyMWye9KseGPDucTWtbLHHaS41zDY2dqH
MsEtJspODkqw6M03XX5H8Q+G/Mx764MHu4iF1m9KOi6bQQHtizsFhUiHhMZZ1jfdvjlfkZyaVmX5
EQQ706J9yEjvBim5i+XNmQaJu8QIBkX60rpRfzu9NKwqcbDKLjSwUmAVRI6lXCuHEwMLn0gDQ+yr
grzGmx/DSYdQp4DnNUPfuNErBmsFseOUJ8G8Vi9JuR3r9Fily728gUkzdtxwUpxuv3QuJ9yZnqx2
fMwH9xSNjkt2IZaY1UnnvVhlHMbEyQRUtoNJoZu9RqriPIMMJht9dZn7a1x57qRSI3XjAdCt0VyF
FJSalABnaqhlt5mlTS2/cdha89myvTzH0WEmZ+L+N+Osvax9e+x6tLmluU2XGLGydN9dwRIJvKJ8
tTWMwwuOO0rjG6B5ZT0q1bTF27HNFAzxSpo5eIznkTlL4H/Ct4w0LHpPBAxgj85VccdzMyQnm/zV
TkWYYzAiGeay+sOcv7Hl8upMqN+q+bVcq7Aqkbg6bOlQ5Zk3uVXt4SML8kL7Ycsfbd2hQhfuebKZ
/wf+w0Qy6pkM2Xnd9n6tErsQ5blkIZmcMNXr5A4lncfajLEQ5xPxw1UYu/HT0sdV6NCd9VG0NSYk
8LYAM/IB+v/cpuozDHfiD0Y+obg2C2zOeVfwKaBpfzoL/iuPxV9GFf4WXPgf3Ri/5Rv+7wg0dPCb
/mePxeatrT7+z77L38r37tdYw9sf+8NpoVj/ECZWCVyBKnAI5on/57RQ7H9YFmnqtDa69i3CBA/G
P50WlvgHbdoC54NjCpX82P9xWlgav2SohN2QCkOmD43J/4XT4s+h3GQNGzhnWeFoqScl7acP4xcb
MU7mRDOG0vDxoHX3nXS1vdHGVIr3sFPjApfdpl0ohhXRQK2YW4Hj4E5GuTikkvYOrZ0Cp7aSx1jN
jN3K7uRMdk+RcZ/dz5r9N6lYfy6G+PlpuS4kUrsk7YufqVm/fNrJqSEGFHpX50jrnqMSSZlfV63z
VOsVZ+LKqAECpLsXokYNPTGDPCRoK2evtyVijJQsgZBEkoJSRd3Z6Wauc+akNBlf5gDoaKbrwMK8
sAvPaNzUpujvZIOTu17wF3rCkOt9YgFdDdUKZOlEbGeGq5C6KkmRboDvo/cuJobJc2b3o4+i+SFp
TABVgR/6qgkGlzS3gaDKNsq/uVlBHN4vj9/1j+yPX1MT/9xSzBXCMyNILXcQHBiUI/9uh+6nHEMX
MQ1+XNkc793ulGScXEYtBr5PAGz8hC0TlM6ZqKCORaF6hORND3VtV4CrZYowj98A2bYkWlhatcBB
g9MSibtZBAumxr/5xD8bvv8nxIRPS4gk7Qn8i07WIvf2909M/lnndGT5+S2it8e+jFCsVab40ROG
RaIBbvODKuroC9ndgAoO/pZdPsSfRlT1ut/gAmjRzrRnWw4xKHbcYICcdHV5xrTc0xJYA2MN7Jod
NGSXPODQnEkOG4aZrLRFwzMyLrVvstgz/eiz/LbKjC70PMpx8gsNvbHZTyCaPDDJ+0Ac5Ojj9DdL
Cg5KjkpLv+RBN8/1/Tr1fRgp9dD4toIXB+tb8mQDQdODpGGtoJ3ngUG3fhtUvgZSDgjP1a0H/K90
APozZY9fE46Nu0Vzuvcur7GrUqTGh6dymAo7ugbOOlnV18m160tVLKSiuL2W3v/1A3RbqBh1FpSa
t/zWP24HAI+l8s/tRftTio3SFG3LBq35k96k+OZxZtCozCXRcyeCbIjRs4aTgLklQexWhRm7G3sY
jAc5kUbnK4qFbVnlYNaOV84KNlIkxD5PzRgjOc1J1rxwKMcoaek95IYzxfLsLjWbbrNGpDVOWr2c
h6jCcFW2k9fWKTcJce5IDscQcyQeTyTRZYlv5sNNg0wAiw9fm4ckjbFKl8qAGarCuo4CA8F2Fyfn
ss2R21CTKR85t+iON0dL6+uqxP/bjXGV8aWWBX3fpCwnG0pOqw3meyfC3o48FX+5iuIg6wTHpLjo
zvZQmdZG5KKmmBKXMSkLyaGaJqasFEw7C5C0N6eEKGky661Uv6bCupASOhMdW5LK3GT3Ymg4Y+EF
2aC5jTdlHdkvFvZ3VP2ViZ/GIc4lsFPlqFYxVl7NrC8SJPUrcvLbQVLPH8TqQiD/zb3/N7eehhb3
1t8EuSxuSSS/rK6EemQ0gPTCH3IerpQAt1NGVexdQzzJdkUtTKBH3n2v1kT9m4CmP6Xr/vHUUZdA
IaZOWK/4c99AgVgzQpMt/E7UFUKKev4qGWuOrSmOHQeDGybXbE0T4ajKkJi7WH5EOiRnWhqM0K15
VKZOLf8myFL8m5fBorTi1nbCNyem+/cros1GNTs0yDGepnqYGDY943XXehG4KnjRtG50nFbYkzgX
ljQUI4SL8y9xFfXEHjDXWbi6tigbMTTHuopU0raAQaIYvjGfCy8v9R+MBxzFOwDPv76ZtvjXu0ks
FIMFs4Kr6j+7F365m8vwE3BwNT9CEX+ySrnMYaSJpdxFmfZYRknf+VK27quaF/iFZdZeshoxQCFv
1hQzGWvPngaq1mmQRV2UF4V6MTKtQRwAqhnKSlCdpzbNoSAdJgkmhA3wZOWERUTT8Gyka0ftEikJ
ESmTocl1fMlNe/E1F75iqqD4vbRW62PVLss72EqLDG9epyN0BxjtdFmtFpWsatnpkwCA4sZnbnsp
eK+/Tpq2Sj+V9XyGB2GjL4b5qJMj9mDm+YzhGyXTTbVgsFjhK4i1o2ItsNyQas7RJVVUotis0w0x
a+uuzVipDL1bXkUPKpxHEpdyqgkQaJGMIyDKqj8YGYiN3ZozeSaLdVL79EtjFfjEENEE2tJZQfRz
3xiXBOTgr+/kv9vTaYliOVbJIGX6+VMe3CCNkg43TSPRAwZJDJqxIyWJ/JEyH7H82J1vrh16ObbR
YyPXZqOp2FizeG226TAAZhTq29JrcpM0SCLawkB6jlDMq2F3gr/+rPrts/xp+7DxB5MlbAtTNX8+
lb88dV08LjomWraPschemkZ3jvTcomc3tE0pLWvD06RvEcpo4ZBA8aGB+NqM2USdxyS3Yk1hAdSb
/ki5saxoyvb9MDaIaR3A/lhuNCcxvqDcIRHRdhUS8rT2oU6kEroogb6SOyjvepKmtoU9IIpRGuXv
bsbtlf/tCxqmxcaI101jZv6Xqj0FmtshhYUvqGWC/DLNIbR/nV7E3LuntshsJEcgX6oR6Lk3ujNN
DNbIhx/QKcSD9a6yrf3du/4zcP7PH4qMczZSejWokL65qX+56jU1P6VqwWhrpSGvhl2OobK0g6/Z
4z4jjnyHngw9kvNKzFvIwH+YyQva/PWt/92xzRJO3x7xgaRUkVur63+ulU1T2c8N8YJ+XU8/EMZZ
u9EdtQ3Fh39Xa6z/y7LMjxJkxxA2ypGKg8vvX3fGqafkao5JJp5zuBXbfeaLMX/bNs8QmtNv6crE
jejSrK9gPN03YlDiZ7L04pb0bHSKo4msB1c8ElfbzbXvsHs7d8U95zW5gbJ4XaD01yJfbyFhSDUq
gg7ktmDNPAvrJt3RO6P2WqA/pJJV+1bmNmw2ovTmYEOLOKGhy7/JO/4ZaPynm0wdvEuuMmGXdHDo
v39rDnGjCixGdAhTD+3MS4HqxipPEybVLzBJ+BZje3poCcSlhyyWqHcng345wy6CLm747aZszwX1
9mZQOuXy2ORKGuOx0JTv8ZR2mPjqozq01dMt/LbzMLRUJsF3TvsGhOY8MzeYm1GJca9oecawbY6D
N2kRgRpyIsPDbdKB4NXa9WWSThe9WOv3qVWUd9Ut0q9xZTmv+ZQ5R10R9vepN5iqa9c0T1kjSGtS
KgScUMLI6roESGntc8yKpT0QDuJ8LcSYv9ZUqOShW33hlDZqW8QN1dbQJD9JjUIz6UT6xyP9X8Ea
/xGs+A3S+Evw438hrHGrL/jPsMY2/Q5H1L+1v0Iatz/yT0jD/AeyRJPuQoPcLV7D2wv4R3qEwi8x
Q9NrDdtoM8fdsjb/CWro1j846rFIkRFP/icdx/8/PuL2SxxZLQRBJIu59B7/V6AGf+r3VRpVLCnE
6u0TUjXGcfg2HP2yIEZrnEi64z8hupP9uq+figft9XbO730HY1Jghe/ZoTgg7zhpuxstuJ222c4+
usflwzyN7/2eheOufMr3yiV/l+9aYO7yJ7zb9o/pmaK65q0LVZ/QBb8J3Z3w6328Yw49rvvx/RZs
JDwygw5oPu6bg/WWXI3PdAdJfhJvbhIM+U4jUeW5fepP3UHZgElc+iDf4BHy8z2aBeqRpjC6l3t9
Uz0g+wjz6xI299CuFQTTUxGmOwPx/aa8VPfTl4mjLIKp+5VOpfk0PPf75kG56D/EwfAxO2z7061p
iVKpLRaEXRaqB3uT+NanvFYHPuWdfrR30XMBw+u5P5xPcN8YnRay7N1AHifMp+XlXeAcmkPED+29
9uJuzJ36JZ4vzaF2r9+Hc3oo+Gvju+S6HNzL8swlPPEdPkVIRfue+MgDSWchgtSL7dlevSH64Qn0
ecsH9Dv/CUYuLML6pB70UxKMvroBR3qKDuWGeHwfuskrttNHGW3aIUxezV110DbuhgP6bjhH6LH+
L3fnsRw3tnXpJ8IN+ANMYdKRSe8nCJGU4L3H0/8fVLe7xaSajJp19KSiIkolmDw4Zu+1vsXscRa8
iF261QFeeNM1/drOcIINDYsW/xYsKi+V/YI/Hx3rzAGUpJwh1hzPkNIRtVVs2D5yX9M5oP7ctZ67
27lAX+aOpmM8Lef5Lr6uzuotWLhkX+8Mz3QTnotACl5Lso/2YpPvym14Rg/orn2RLvKjdcUVHuGw
4jHzI0IPHYvXDrlzi1v8RtvVrZO8h2BiH9Oz4XLcWr/mIxad4dG+obvwqJ11t82lRYMG2e4AFRXT
AB1DR9rJF/FG8WWv2rK8b/of1mE+dIXrEbdON+1SumV8Dm4cFZcx+qSN4pRH/n8vdlUn3JhnNFJk
1BhOvEWV9Nw6ilNfc1CvnahztAteWl64pjftQHKhTFTupmADc17KNxS96fpsUNPmTv5qeJNXbyOv
S9zweJW7DhmCN8mGE/5G7LL3TXeHW8x8UAuP8/1o8ZpeONYBXfUDF/2fr/p0oQV3Ub/kx+Ws2HSX
8O7Y5NPc5XtjGJGau58w1aOgpWKPp3E9pjtNv1HMp351zHS/WEec2f6VBWcG5nLDnbTdpB075+qN
EEhkkX52pjvCBXfrdbKr3Q/X861xn3O0Jww8p6niGuhvZ0BvLkJicsam+8y3FHfXlD7xVbPqAl2S
s/Mc9TpL3YSpEFbSQD3/sEKO5p38Nukgnxi7sh9s9caZf9SH5bGQqUEeIBJ6CiesQ/BW3vVXE3kc
hW/iWZgO9R7AsviRHeJL467+RX1gh+08uCB2ze8286E417d45OWfxn3tq63XXva3lVdg2tE27SW8
Dwdp9XI0HnDDurRpPYS7KdPRhj54IaguUcBie0J6gKSj+RCOFoHFckc8jenRXO50muzDVrtrDnzC
jnkvqy4+kaG8hjYnAIIATLGEkxzLK/3dwl/gT5u2ddVDHaO72IvsmP2Ib6W9uUWOV+CP3U6/aG25
NPIf0XnYWLOd9Fry+aj3EVVV9HHaD96v/NQ2nqo/EgEN7PBn1TyiUdG9dFsBIoTAs+x001eto5b5
xesoObG5E1ha4sAhAy932mfKZMTjjTe1a9Hm8MzoTMNssfhQtRgR+IzxjZIzsnIE0/IFuacC22fE
P/YWxNlG22i3PV3W6GoC3zscVD99QEWsPOtnaGCL+zrf54/9Y7yAaKFHtKs4fdLX2crHxjLdF2Fu
UQi3DzTxTfOhIypQflzlaTsEGHKHMNBvM0+m7fWEYctYtjTraC3bP3jX8y0SXGs33o634oEx5RaM
7ovuRh7ctnKomDWH7jr1bsVeMVwKCyjIrc08vkfWeWhfh4QsP7aP8rWMw2yzmmWlTeJ0WyRdO633
invpyrppd+9Im0Hnyt5KEz5K+g9xlLG69081Hj863xsjGI9KeAOn/pJK2mQ4xYvo7/scGCDCDdUE
FggWZ3pL3HkL7SN3xD72EMt5NEz92Uei7IpjguHOie74e54yN7qOcL2V5L46BM9K0aHx++pIY8t8
zR3+Wi/xB2x20Z55g54g57lHLcZvsa1NvKX4wGeHQhNg3lwnFdwFFSIGT3rITCd/tnUiPWDrHuMn
uXhSLpvuRQn3onP78Lz9pRGQVldvRnNvXxokwB9y+1yXt17t08m/BJgxTO794PvjW976ZoJ12E2A
HTn6Y7i8D0clg55WqV7IROlXR3xmTO4uw34STKwp/+G633QA9uYBHx6CyitWLNxnb6tMyCoedLj/
KIgfJS8aj5zE01vIjQhabHyHiAqc5NDvR69y61frxrqghhJ73bHGtgQt+JV/dMfsMJ8Hl4abe/Ur
ZKY9l+JHRXDkZ+dInakxSbtqb7K66C/Rvn+tamc861+1q3Gnn6FnGAcHkWF6VZ4jeKyfRuNK2Zle
76kbnhVaBOKcacu/cOCXKXGs1GK22HBsdoxVSuJxT3VnZxCHk27rap/Eh2ChrQHg4XGkefBOdmxD
65datl/khwAZyrQpxfYQHRhkjObhCAcHa3O/i70f1i6aHKUkEnAzmoegu5LLAw3aqfPeZfRi+vb3
ZvRfbcvvSlDk+Zc4t+3Pco0da0//0P+L23H2p19sx0luK9qf84fdOP/Hf3fjKttqm4ILx25s4Gtm
6//ejat0GNfUMvbVxEdwMuf/+u9uXLf/wwnahIrPdtv40GLkP60hvfQrqX2S6mH8q8346WFd6EIg
d1RUna6UCcb641acHkMH7z9kgDSRfWZKQfog1X1yIUopOgOzqXmk6ZFLHlbd0ZbbdtVjDE5pxOKb
AsVJtoXBowoOHfyDV0LD8zQpsAtyJJYoPlid0xLlVfwSIJk812Z5+DVjSSodS41erNmIKHSC7HB6
TkHbxhjD566VEPCFqKGv4X/ou44AZWoFphLfYH1evjnqfwyA+H2jWOcJgwWxDHFbnJSdB7PVglHj
ldVDn5A6LGlbfDaE5LiA2mo3t4Lqm0r36YFpfTeWyflL5WS3ZrOe1P5p+1hDoNJRKek45Uu0E3IZ
3UqKLKFUnUusIrPmoTt4ilPIjSXlbIc5WENIi6gXoTf6M5hM2zElr/Lff+3/nx7C+RS++OpJfXz7
+eGb58//882rxB7SOEVOQHooBtNVOvDPAVyx/8MPqPMTIhwgoM/mZPy/vnhiFHULJYKtEm9KsY6j
+X/xjZr+HzLlONGvvR/KzIr6rz75j0VgaqO0uDnpW0I1DQEP8mQwjdkQF5JpSNhm5vJAwttyact1
tJMmu/PVpekvdDEO15CzkfiR2oI6qzR2f7ysv3TCP1YA/rkHQiTXmVHhM1VPqmWTGY8a8TSEZPW6
sisXub4QitSQjKdb/4xQCjx/z4ZcP8f/U5j751K8V56WmZRs3BME+UQegjHINhnG9Go9MI2oeiAf
oJD/+pF+Qy8/XIjYXfrhps6PBYX9tO6ZdoE1WjLPVE6B4SP/nXYEBtCmzbrBvABOgxUR2hgmnLqI
LfakMyLKPYEc85thzMmRHDrjLggLlM+a2VRso+kq36Uz6qjdOBT04OuxQ80QlgpesS4YWpq5YgAd
LUsrBnse1+0beu3qeYpVwy8rARtpyhSt9cO6G99FYQofPEBYOEOytkwiS8Syo86TMfuL1WPpUkKz
Omuw5S2bRqLX5PYjwB7k9EulH2h5tt+lOX76dZCKsDiCpuafMmXjj+vPpKlZIKA4AGGa3sx6AgQz
SOk34bcn86dQ+Q75Gi2DLBb0Opa+3sUfBSdcbaMaS4SFi7BVdlKoj2dzMOkcIgF8YjNtfEUyZvQL
Upns7BBzPWkUbD+bnGab0vVertHg6awK5evAYPpm6KxJMH+OHHx55KqukTu0jwTJAR9vr1EJ1ckq
bm9pMeFVrblaNSV52NQ18VhRlkh3X4/Vk0Tz9YUoqE9M4nYAyRpsMD5ecconKDOYqSDEDfG9kqcW
bHN5yXdhmdVvYaqjrS70IX8UKjA5R7OG/pXYaaIKlSQ28I2NCD8woAU5hIyc033W6KtVBKn/DytY
VJg3KunsoM3byHbkqsLI8fUj/OWdUT2U2S5orMNCO/ms+6VICHkpGDhyfr80OBhjHWpT3+nHSrXf
v77Y6XTF6yK2G/olE7BG//1k/Eg0aDLCXiRHh1h/BMCob/Mimy8LKdC+Cwv/uCP7/dMgnkJ1Zuua
Sn+ZTeGfYzUqAkSPvRSggoZL7edZhf1/5dxjiSOsY1dbQEccQAZYwGfcuvgDGvsKkYQl0DFXiuHI
WSijzzUlYB/As9P71p7ElZmIyKDEUGsgJrohNTxZJwfIk+05uwhz2epdaAEAH+hIxJM7xsNwVRpV
gwdGA2uJ/VvtJBd5hzyz0RlqySnDQr3qdDOwcd2r5vW4zMbrZOBThBsjVYeyoMXn5GHLRNWZJU3h
MI5g5DFIQMHS7hz/OXr8X6f6E0XAP++OBiebWdRK7CNPfqfUsonAoTON4rzENauoVQ5AXZ2oc1jT
YNwXZdY8hdhvFYekB5PiHQFofo3q4rKx5+QdnTHiobjXmlfAHcFTC/78ykTWfCWwFiDyTcaUGIGo
sx+aMk47B4NS+uPrsXayEf7nIRgBpLpYgHNNcx2Mf0xWXdakQ4a92S3hueXwI4uBrgykBQjmJGYU
JOihNlatbWfUnQdkb3IyAyp4Y9YB1LUCBDK8MhNdltXfEzqikUHJsuPl3Yqy+Ppm1xd6MnPZqBjI
9iMLTdBS/nivgQXegV4eNvJUg0WK9NA1WpH4X19lPYR8vIrKEYktN5tt1tVT2VxFokUY1GTZK0hx
KM+I6Vyp40jDZ1HCuklHHBFaSMBdYZnN1dfXVk63S+viQWeEfRdxpjoiro+P2DYzgZnZb6dYNL/W
nEk8I6qwwhlReI8AKCvYkmsKyy/sPkzSpA4QN2H039zH5/mOOwC+zIzNycP+3X/8Y1SIGul+j5zR
kaIF6E2b1Od044iMmgvI0zK4fPfrB//bBRHAct5ZE/XYlX587mmBpoy2CnE3mRxeMZfmrjPrBjtT
izCvE/nd19f7PJTUFWxOn5zMNJs+58frdQwbICAQCcasxkelYLBt2c796wHLVdgGGoaJRpUNx8er
ZJNtN9nIU0WNre/aUW480p3EN9vbvz6LuUqAOaEzctc5/o8fa7QK4ldsngX50OwaUlp7ksyl/v0b
Q8dh8N3Rcya29ONV8oApetBjYstq8hB0JHq+0YXfJVz97VmEJXRmcNSrMoePD89ihORmW9BXXFGt
Jm+j07Ld2PXTzdcP8/kbRx/BeURdhdUaOfIfLyOrU2yYcPlA9o3jptQmbVPxR7cpyp09n/X8YCc6
TZW00L6ZXX4/wcfphRQvof0W1vGP09N1BUOpJm6Ew0jNXw7du7zrarzUGF4Lv1xsehBAsdxlhXT0
+lub2XdsggIyOeLym49unS9PbkVDZ8f0zbGRqszJfGqgfogjvYfXU/XVj7BGJjxrcNZtfZ6+KSr8
Huofr8VhhZMo75rkMDaCH984AKVmkvU8oKiw2A987TYshgRYhMvJQddds4hHAXhIlg9Gk+LksbIk
OM/BXBD4EfbRQ9WNIrjM+VtuJr1Hxy0bHCs3OQzUjMSeHuTRvMRARWytTQpHH+aBwqmSwr1u+4nq
PHStgZKxXvIes8Q2t63caDudtJLwm8/+83vVGVQ6oHixHtJOazZTA5VxDlS8LwPb6iIk+UgKu363
aGb+zVf5ed5k+6CZjM3febvaybzJaSGbdIUutJRX8k/84d251IWp16n2L2C83Td7ns9PZqCJwxvA
2cFm7JyMGNINcg11M4y3GT9ggjaTAnaXKPRWFVl88xpPpEzr3oSH4rzOGoySyfq9WP4xseWDCBDb
rfR4tVmcShZEBVptdVgqshiDpZA3Y6aJhzyz1Ju+XfNwNSA8qWKk+387XWCDJ1+N8iiiVBQFHwev
NljxoJPVTk9irh7VcGyJXSQRBaQO0GZqg8ECGUE2fBzNxjdb9M+vfJ3XMTgxt//lzJrOOtm+5Is7
IPx1Yhw417dxU7uRREv068c8nXzRSVg6mbarTAKl66dTTgC4t5USui9J/4Z8TPICoYbfDKHfS/mf
MwEHDfRhTO4cQhH8/z4+//GrJqlREiJIuFoFqQLpOHr77RxolIiGeQJLaGrEB+/wYxHdI5kFDKUe
jsAMD3VS4Jgnlg2lv4vMliZvCiK+aor6vO5SG9zNOA3imsmArk9hEIiO7EuKHwfgc6GzNMtYXoV9
nSI6gCD0nd/i9IfiuTjiUjxF0YJo/tOnKMxKqREougnpFBfw9rCgkaJ7PmhG+c07/PxDoWihnM/h
XZH5Pk6WL7iccOHh+4AQyLvdClwFAkPKwNfD4dMBh8EOZ524Kpbi9Yxw8rXPETWcPsOFZmCEfsaB
kCQOZScp4bgHfGlIjNxyZRA5t10LX4wzpMRUEJEN9ZS3XU8BWSPgxEElp+JSBssP8yCKO3Kj9DE3
sHJClfKqPmgID4Eojv6uCDtMagsQr2+Wuk8ba56FwgNFA+TsisFP9fETRrQNTxWNM8CP5E4hHuJH
O66aljkWBx2EoA/uU72Zqjy+C+DNnptqpX1Tyv/8q/GBscwSqs3phYPjx1vo80wMWaBV7hgM2SYO
wA0TUxp+syL85SpsA3lCfrb1Qif7tHDokmQsCf9Vas4slaoa+yEYvss9/13E+vgVI7zEkkYONlto
ekMfHybqyjgGktS5uZiCBpnQiFGxE2lzqw/69CzGdrjEu9DeVCKeLookne6rydTGbVPZVeqwMYPz
btEBWnPB5HHXDhZE9yGr5F/1gJ8YukhmbtKMzJdNkwz5S9AMqJsiYN8zZCMDhsua0XlP/Rro8kzu
5AVUNpStQ1MHxzhSuscyKxBxjsGctS7ZPdNxSRvdcuNpRmzcjqSpJS0ujb0xyYQCBUU9vOaVtrxl
5US2qwLEaHWy2sV9FpJspYS5KL/5wj6tcLqmmwjTSNimMWYr6smQAITDwUeZ4PWBfnkki9j+BZ8a
jW4dWHd9rKVeo7bl5NuxjV87p4BScMrAdN4vffXdzaw/2cefdN1DCJb29fz5SSgXKbm9JIVBgLJ6
Aw/bJUYFty178fm7K52eclnNWM5YBPgOOGaeqtjh1A15KIG9IrzE6M+xqUGBNQuDyiwONAFJOxrC
wm2EXsx+pfZm4pk9qN0ruQ/Vu69nOeXTYzOPqpgn2ZTy0ObpLmNqyWichQqvb8SyAHKYjgXjZcSX
bYZx/6sVRjuRNWBkhAfLsXpG+0Kh4kUQq8USJMcP9D900JaV1H+z9n8eH9ybRjlw3QchNLdPZq1c
QV1eSymYkgnG2kaZ48CfEqv/BVa3zPZxbWdESKZyaW+WNTMTkKPV9b6uBNJZNULZ+eaX+2eH93GQ
CCYW3hXD1lBZHj5+930O7ikMoZUsatLSwQnIpXcKG+LoZgI2E/ucIKxrrQgQHuksFs9JV3Spk6ZC
es7jWb7v+lJ91Aszuc3TufGJJs/us36lstlSPz4qcjvdUacK7gJDz1PojoQQqFkEZY8dNQ806Zp0
pwetFF6VbTpnOD4k8zeoFGaOQXzAUaXw/5LGivQr10CmuEA6gTDbVhA8EI+J+EqtCHhtlc4GGTlZ
ZIMwY2HpsRbIUpBEgCdZdiRAObJfouth58nrqsQ+BDRHADCpGFbgAxjSz1itx9sl6fTA1+VwUZ2x
NvB3a8wqT4TwhgsSrKh4qQ1mG+rSCnLQXs6odqtmI4aNUs/GW43onAnMwnbvJZQTzU1hzPAB09KG
v9GV1iS7rZF34/k0yFm8t/LZeCF2d1zrchH6EzoYzFOhKQ/wewlgdAZ1HAmRHECtb6GJWckuqW2g
AdOQNja0YuoFHhBP+74tilnaAnCrbnqtbO4DbJOIyejPIRrDTQlqJejTi3SKuweNRaTyBoC7P3Ho
dS8WvJ1zUjWi0Q3l3oo8M1+KN3kyAQPmcw45KWxQlNt9aRI8m9TNGVQ3ewLeXko/4fPVKFXjYnmg
o80Q1oZQUvetodL9SLGyBI7aZla86fDvSWShjeK1NJYJnFZgXxvE/oy+NTPzUyHu+x+dwvgBNpcs
cOKAev3IjaKaCSVYlmMB5XPZQuMmbcesi6doNJPHuirT3iUxFsNo1dOz26CYIKdUMaUSjJhGWRma
DuyXDnRUfiybnIy1aVJhuoBcG0Jn7oGC23lNZMJSaOweZKi6zUWPhgGYZZphBpZmUkk8Q+CEcBKr
BsTZBC2PKpuLrfhqSYS3V2o2K0ve9uInLmKJanipjjml2BQuHQHKJpAHneL7pdBmQYuOJEaxHazC
NDGrSgSfGHUDh2+mO4AWK1Fo1A1GrDhC7nSAp1mqDZgTMc7kk92sL69Y/LKDueIlhrwIEL8xXAod
hT8MBFJLEXemYtpMedDdgekf6NjkSfRUNlUn3HFZhpc8yBoLFNIEIrI3RQDyghPTeQCn8H5QO7hs
/SDPEtiZimgmO9X71q3zFAUo9JKi97E8J0AVQOas7jeFascwmXZzRq27ugcTimdEAf3KN7mo1XUG
YB4w1RzPP6fBgjZbtXDbcdIOd2leNC06K7b63E5ePHckgEALn0R7HloWcWcKmSp7JTbEcxZG/dNU
WRqSQfZgMp2MpOPDVjrEomKx07tenk39LJ3NDjAnuXXnw1hByc1S9qKYy5h7CVbWZ5oWrYwIU5n6
6Rl3JtgxUQ3zVTzpcuXIoun1Q1VlKiQXnHTdmRySdUL4cI94e7LWjPshLUDIWEG5HyuJOBy+YFs7
swubwC2OwAMb7Ibzt0d4hL3tpBSqdz5lBDu15gQ/Oqq1ofFoI5DCl010SMDg2jOn7z5XvJigqK2t
hAqa7qQaZ9ey5uh9Cusl9AsraDeSWYuDWQCDVDUKhkS9BNUrZytEafCD9assHCoA4CZzt5uCAnsL
V3iZq1USYVDQ7qnKKHRnjmOG23dOh0lzmSYS24dKUUx0OoskIPhFRACAoi5AWWkNebWT5Ty+7zoV
lotR5LR4RKClpEi30pg6mt2hwsYctdBTzmM0yTM+W9XTuxTsi243+EHIS9DoLVd9+x7bMjQmVR21
xmlzQlV2U50iNq01o7gRSz3/JO0HgafoOu1J72YkMsRNs3iMbWwnbjupdu4T+dHCAG2WwctzMuSY
GUXREzMcD6m3cieXq8JqotdeZNZ4btgservOklvwmN1Ijye2Obo6CadkIkt7uURQzrIL+ZdEpQX4
wO2kShxkIdSGNtI8OlTKTJSbZG2HpK9vFzkx8N8pRypRmGqC4Uw0oCnrXL7I8YhJInyVKvGaA5oq
QjpGCejPnM8ddShMVl1y8rS/K2IBfre4swbGDP1JlKKXcV09Z3q659RIKlr6U46TjUocmzHIrkWb
Ga/yRWDKtC1J87OA5+WMZcuAQgksbCsi8zap88eWxR0q1RmBcsltCeJhnIczw8xeIWI5RlMeF+W5
7O/SMMfO/aZ0KPIVsdf5G9o53mRd5Me5tmFlFUDBrNSLdVhqfWtCE9AaGIIdj0EwSqC9hEDB4INS
ua4C+bLHxwXsWIn6m6AQ7L0pUUw7eg3EKMn8WQ1JqGwo0GJbOb8KA0HsZY2tUbR3/YAoHT+X0ufl
MRgzpt2IX0mIa33K9p2kLzwhOcpN88h+4w4QFPVFUqdf5EI0O3kGAD8vL2Zk+HULel/FnWA1N8Cx
7iEYEZEyzE7aqTdWFV4nptgb6b0V4sDPG68nHtnJWenOGGWdX42/0jpEnoVlIUe6lofdvVKFRz0i
JiaZxmWrLdG+nTSL7uR4SzL8dhwkhRwesW9k7T5okx9KU7h1hzErG6ptMaqbYI2W5jCzEYr2NJGh
o0TU3iK6M3Ip36pwXmzA5G5lGdSvCRjiMU3iAtVth2xLQ70f4Z/2pCFMCKhY/BpwLbdxZeYGOMvx
UaqfNDyMoZS8JV323gY0uKa2OKrJdL6GCtuYrC07vwyyiQQuSdknoaK9WDE//ARFUpPG6aBEqPuD
+WxEK0/MoTeq8nvJAPLrbHknHXqkRz8a8+UYGo8Z35OzwogXU96FvVHfjCgFiTRmGxfyrY++bJXv
upLuZoBglAS2Rl0b2EbJH6y65lmV2pL0lPQqi5sdSWggCULZJU3ilQ//srQArZeg6/1eMMXV5XTT
NzBcA9CuMMrR7scScdiOkjdskibRuENZHMeuks8bOVhDAGrrMWLo6Ht5NI7IKHbW3O7kAEcBzOzz
dKDJLKzz2tDBcBLc42SadGEmmBVQENJGjaddwD5mG7XpO8debEV58zNR87vRUp5FA9+hbX8Mg4lE
uK2Awe7HcOK0ZXQ6wRZFWQbnaW5MDybE+hcVdch7rmYwbuFPzCC12IMARiX4TXIycAvXtlVhyAaO
qLGHZINle1071zdkXNb2HlivWq6sz1m4WOIUSAtEI8dO1GYx0aZqtzwlS05uJFjYuPCGoALG0EQD
IC8LPaM/1xTPMm1dW1oVJzsYcd38aY8B6SBaUo6DSy6mvO2SkFjKpZIUT2+VGFblmoWQ81VEToTe
Rrg9yd+dazMbvE70tF9lIrB1pyP9ZU2nGchrRQpDrgoWWgyxcO9I1RhVrR44WeT1YZYBMPjy0nQK
1NEC7LpkpSTO8tTKD6I8i+tajaYb3RyHhHiRiMI/zM6GcK8sDTDdtAu2k7qxrPcItMtLpw9gsSat
rK/FwMfl1VlqxW5jpcRmdZ1EAFmlzSAlqQvhp5nw5wTaAqm2mhO2jWnUwR6NxUKsWRmkZe22WUYJ
RG/qGnImi8uNhQ1pYR2EYynZrb+k8ag4RapBKujRuyP9GaF7u4o+sQ0xJqV5q1odJwI52uaNTdYM
mVi6ieYd1iuTZTWXKXzkoVKAXY7VSAiuaSm/5kAnmX5UGzh1YZ0NOjIeW/SeNmpGwjICq4S3mJJO
GFH0Gs5qsSAHm5VBu9Ey1B4XNRNsiia7b4VPWyoklaIhD1CTxzZ3Bqk3fiVFzc9X1n34qA/oVB1D
ZASG2pJS+WbaNbCZoXCUc4tCFt0TsURG0Nc89tLKeE7VNjkKK2dpNxOixPGhiyVyyyQkHmxESwuz
TdQ5Y8eu2quFJia5A5Oy3GcJgigP3UXwQLZM8WpIsUoCqlEoP6CN2PxrL8Mmpix+TGdNwawxLDnb
Mi1DHBTXa2MvKno72bDZHMJDWef27Fk9EYKM0BpdAgVc+ZxaSGftKHkQNBSadnyTjgpcjzorH0Va
DRfwBnh48Hm8ZfqQ0lpNHkfLaUvZwhWjSqtIbqE1ZZQFu3OS19QXJm+Yr9BsWdmtfmD7phu9bYPu
tzAN1EEV7pN8iJ/CqdDwNySxGICumkjpJlXrX2U9LK/kJtH4sPWMGB41yR/GNCNqL8nW7i5aG/AQ
WcDX6GRhYT0lNkIdPMpE3LpZUY37VlOydYckk8rbmTFmJwpZeBbJVr+WwhZDChUx+rax2SeXgUl8
HPSK2dR2xtIMJHLmFvzkphhfOWeQFm1pIDM31ZCWR0XUUe1ouRS9VvwPT2aqYSeWa0vFdkCrnVJ8
TkB3Urf4BoH8292VEmTFj8XOaPYNvaT+KM2gPCJD6sFoDBL1NImN95vExvkarP3CyYB8LGubAzHP
OC/BPnHZdlYkVyTqb0QMR7FNt/SKcBpdzjQCNcs1zQppTetXC1buXVghX7zS9KqpPDEu/RvFGbnz
rFyzb81wLK74a4fnTCk5yqfIkW4jm22uR8JAjzGnrbtfSl0EN3WZtM9dYyqhP7fr3JRQNOAQVOmR
6VApAgKXjF20axoY4JtQnsOKhCCdHa0ZpLQ1bDum7AFLZq68MdYllObq0iW+ZSvxoxJG2WNgI38l
K2riv80VDPM8M/PLRoJnx9efsaGUoCrXTkGpAENivqzs2i4fzwkOWyNfZks13KHjyO6iD+d7GdgG
7K2QQw1HiVXCTpNefh+FHGPxMuTmsaz0sqPmlgnZNc2ebBGigXV3gkpowchlAJB+NGHfSdXc3BI0
cpYQrgQkHUYqEq0CBg2nVPobhnXMZGJ/+HCV/i2eBmJOCmQtGRgTdo6tTNoYkc9SD8A4SPjAG42c
R54kmd5wmzP3W9CQ2NmmU//AjlZqfQWuDxjQxZhYVcAHX81zEd6Fstnel7C6WcDCfNR9KhaMCVIn
WbjtiXqHR7KK6DZk10GKGBWgt4w5AgfNfKoMpxnTucVAYETK1igt+aB0KEO9qRX4YYjHs1qiZe3w
KhJziasN3BddqC4Fw9gOBmeR1i4BNiy61JF0AnTfz8hMqr0qGnBU6YkUAjGuxXNdmCDIUUID12A+
UzdD1cjPvdksP9V5qF6DMNDb/TLV4tiNhFI62hgG13MU2+o2m5vuVmInUbtZGzPEYHGSlJIAWa+3
HKLXCheAop9K1isMhqiOga23VJ8cDd3Pa8bERfBUVs5QHKfajvH39y3J9V3fbYF2E+06tkvf+haR
tzi3emK7nUACm83iVSTXlAN0+TCzdDV8yuHSbmtB7nTa6uFlR80bpqBMnJgThQMY6ZKSP1TKmvWL
yLEwvDKaisFgttREndSOyf5J5qVXnV6C8wymXcme8q433hWZRYb1qVfZM2sVK7hEGXsC8rFs9cUs
X5LUzjVfTCB550xaatII5vSN+qN5BDLeXZStyZhK2RObFBqb8Qdw1fo4hDZFJuSEv/UAupT/S2kN
SwwtI1gWiIXWHvRJo01NFqUMkhgmZVskGA/H6cjh+BttxKeODRfBIG/pKs0KeCnrf/+jIaoMNl3k
gtMpR8/YbzJeFDi46Jse9idZss4XQDKAQaMBTwD2oI+XUSUtaij1VPAww+o4K6ZgJWj1RwK2ZLK8
sEFXJKBeagVlbWrthS9l+Z3aT9QJ2B0f4HkY3ty2HPV0NlVfF+E/9U5/3xtcJfTZeP5Pq8pTUcIY
ZztMoDblK7Vooo1RBjeFlUz+11c6Ieisak1kdagRLdXCNwE15ONrQCGRqA0OI6aPEU7H3Dbil01U
uGvkZYJ4ZCg9Y93glYnZbUyh2S4hFOEz1BmgLSimMV6KTj5vQ232+yktDlYnU+9KKDqUjRrcf3O7
az39Q72d2+VYi5JcQ1ZOE/bj7U70wsmPH4jm0yO850lNl1TY7WZqWnXfx5CDI9AdXsKEczC5eZ/N
RH+IZdLoc9LcUrYvN5SoQg42mny0WtjWwEz0CMG+BdF5UupvOq1/Gc2oyhk9JhpG+gQnTWN2hYD+
Z3Q4Ojyun6SV2K9RpXT//ioqdjaNrq6tImA+Gcyy1uRVErdYUrsgPqew23lYFIbN12//cwecNj7l
ttW4QlcM09rHt8/Bwy4F6HrSO8C/VpZqb9ATN+8GeSt0QCL7WEx4sZcGknJQleaxntbae06AM1Yo
cioBZA0hhkkFuLzcCYuoY4CzFP2iQ0Zc1badLONWN2dS/Ni8el/f/ueviruHAImUA+0KTb2Pdx+X
gIMLmQSiMWbvwO8lUa5EHdgaeFe/vtSpDmn9qjj8wWGTET1BZfp4qWrMlLEbcXlUSyk2ZUzOdgjq
Fs+D+Vb2GKK/vtxfGmNYGNFY4SxCLQoa5uP1elniMK9MKzo9GC4SFme/1PXaR1fQ7JHmgLjoF/lm
FID3KJWVniaI8KVHnV99fSd/eXDkEThKBKRE9Pon36eszPkkqFVDO++7n1LS/g9n57XbNtau4Ssi
wF5OJVKy3GM7dpwTIomdxd771f8PvU8iShAxG4PJyQyyxFW/8hYfckuf7UxqbJTdM3MF+nG6pnAn
Z01Gij00T5fo5MGXjaAayZ+ctsoeTL3OfqRmZ932ehytvEvnhuK1mK/meWmXKBNbCqgr9BSmKWPn
OhJo0IVjnzo4RivOmmTU6bVBQss0yqaNAigfd7ygZEmDpvEwQYOBLIWVke4GKc/A5dX6QlcurlOY
bexQngAH2Nzi3sjjPrIjLQQ5MzS+gfGi4b/ZwMx8zOayCSJVrCktZlDmUD8qUxtCVTUAhmwSurDI
MMaDRAxYdOW9OlErx/UvNR/U0TZfujpCqtv00wmpbtg1r1Mn4+J2+eefWRFoXypwAdYeKOVikqQC
NXK9CwqgD6ieqcMg3YeZkt36Smu+Xh7qdF/z18OQ1YgY4Aaoi6Ck7PxKGe0p3Ra4Wl9hDjcdJCUt
DqVGPzLWimjlrjo33le0xbXOO2cuFibyc79oyQERaB2Nfd8KdATohnoIRtkPIcYf8cqNdfqwGjwb
dNcJugAG6YsbpGuU3lJq3qkEbDZZAIbPkWqXd1alWPu4jimrtQLxF8WeqJtmcbLW2z8FwpkAdcD1
GXM8AsN3EVzqZOANYNh0azZZ+hFEinODBrNDabjEK8QVY9xLwGCHCguiLJY/Kkfo9S2mQ7CBNY4h
wqdCDKOXSoX9ZqLqPtBZqWqKnqlFS8SWc18ibxwxTQkinRaBXyXBHysMwAnUYYZlQG7rtXmg3YnR
jjGW8TvuJhJCK2E8Dndx6FOmpluvU2INi2rA5qhBMclyItly27iQQrDgQ3MXNBbCmwj3Wc9KOwHg
AgVnovM3Zqp8Q+w7J6ggloxNo8rUCAE7iNe2ddS/U+9TUI8C/a0Oy7Db+G1U/62xy/uNjFvUIqo+
DSilxrO3ZVql5ifMTVx2Hc0eSlcnCXbeuqrJQUWqDbRxZ9YKdoes9XH6NfvwvVGz8p3qR/MoSApl
l1e+eQ3ahqLsmEcFUGFKfjjG14DDbicMHFBnFjgrUTekmej6mdGgOZLoyY8qjIGh5pVhRdS2SLmv
eqrLuETQrZAwGOyaQ13YzoduVfmTGIGAeQXGXu9DBN4fx70pU3YyfpEIR1t16cOLxBVM+GSTm9Gm
9Y1FSFG+yYref1f1WXpDzyN6jmVnKiXirwrJcw9SBtGbAXvETSLVCcuRhcq9nmRgQkZk6oULZBzD
dcwus+eYehh1P4qUt3xd9DcsOuqAzZh2kle3evhXatMSPcUBtVKMMoKXSGgTnqK9LW7CDpe7uKho
p+IvSsOlQVgVcXqccX8rtTVtw8boXi5fN6fXv6nqPKCKDOYX3vHiNJaDGjppiJuaYQy1R2tf9cwe
7tjlUb6u9+Prn1iRMA6QFAPhBXb8yginS0Fz0NNNx7Jya8mMf43MT7VJaSweSMdDr8Fbwhuw29tm
ZVi5HcBfEJZFjjFgZd1ENnL6DaHWtqCRGm6UWsi3UOCARlRO4TYprkMk6oVbYgrrph3lksufcOae
JIvjyiLwsVEpXExU4WeFzilLt2mYGfdaHwk3U8vqWmjozQiNrXN5vBO+AqQc+FaMyE5l2C+53n+y
017kMg7jhHKoujxNV8aPZJfu/avpL+4pmEukK0t05oVmPDYA7Bybe8dePAR5hL6S2mbF1v15ePp8
Ohz2G2971W/cb/1mJcA53XTHQy2eU7pnqVx1DDXUbwP661QC177mzHIdfc38E/6ZvVFwi8rz19zs
XnZ8yn6///t8823lQ87s6/lLwLZC5rd51RaorLyXBYBbhim9+vtwW27Hx+7KuEl2GHdu823tDnvQ
Jgca/diAPGIb9355l5wGJowNv5xcjJ9wwpmjNFNB7kZLRqcQiah2Zx84S8WuaiZ75VtPF+3/htDY
IGRnS+J74beaVJVIfY+lKt5qwNgE/c5/JToQjMr8SzqPu4JNAn68bmqJf5s9ViFxYpi8lCIznkY9
op8Zoyd3ee5OocmMhRQi+x3eGxWFRZI5mf2gj0aJoPpottf46yKF29HOKIGgJLSeZPETWebejWCC
7KJMDVo3VAtzRXf73BJCjcdQGyNxEvjlrygkegYsJAV3pfFoNvYHzB9fnSqQV1KYcytIO4BdQlHN
IG86nltIY1Fuoge/jaSwPwBTRpRxmLS1i2vOvBZ3vcKepA6BHA4MksVFAtDHVjtrlmuf0q7dYzuI
TNEYOA1YHk1qvVxylJe8iYVCdp/K7yhQ289pWgTPgdDVW/o9E+UFw6pBKiUzMMWgr4ZWlI9crsjL
5r+XNNCMgL+HuRJiO85SNqCOaJ+BQ5rLgDV15ZnfaeVFuTL552YFZKqlQKdhtZdUllZ2amWkrUSb
vsP7y8ysb4HWoWCpmNH3iv2pAXUY6pXNdWbJoSeyHGQvZC5LiiJucJKTaJQ4sV43Dk5pFS7+tunK
t507SXOxxoFJSkXVXL4doZLQoNNEvI3QPka6asB5eyv0MiInS83aoRxRBKrnayKFVZZPYIztKOlu
nGKU65VjfeY8qZCIwSo5DtHtMqHBRqhG5QgsM8ly5NoqRWSEgMe9rVaBe/kGOTMUxUGohMSVFDW/
iiX/PDIaINNBCRR0HWvL2mEwh5BfI+NQQAh4eaRzMwwemR1KjQ8GpbIIoKDodgbxPneVNpGsTx3A
LGjSxYNEzedb1OkCm6eg+hZXk3kAZ06fUcqc+8u/4iv5XBztufBHEsxdRT1k8SsKcwBxY5N/DE1s
1hsEm1BAxAsW+LiPe6BkB3+rIdA8IWJ5L6l9+I2jpX8M9oAjA1Vo/sCCqc5TqL95oh+qCe6nAvQE
XdRO4wUDEzLg22bRWo4wQPA6ecb3pWX0OoxYpF7+nDNHUrNhUCAhPj/h1uJrfKWEE6yM7I9cG1/p
c9jP9Cwx56P87Sly73xHACFYmcMzewZWsmKDxuaBO2HAJnkD5Ljn0UF4A9xGq0S3dVsCpLMDeSXT
Jak+vYppotB6wFYI3tIyuqf1HAcpyuzI7oGv2RhKhzBegEs50jAJcDO5y+mo17oMuA3Qd/wSxpPj
yUIrv2VB7QAQ0NzRaaXbqs1CgvcQlWc3Q/j/ZTJnVKLRJKA62xnV65VRn9RIGFLb2Mp+rhnXAoH6
X2qcK78K9Pt/57B0Uk9qRvW+A+WO+XRmIBZp+HQcIZPVKboeSo7AYjAM6fcR71nCmgLp7w18YukR
j9wep9HWSe7hs5o/pDizbvK4QD908uXhPi4n8PqdXSr3wMNF4+qdKgVbqymLz9ZscxzTUjUHYD1a
NZ6yulQkG4zWzZe2MZQ3rFGKHxpw8XLmxRbjk2TZiN1iN6TigZyW0nXTF7Qk6RhE144TjGTrNHyf
ElmY+mY2IPJB8PRVt6H+KRkPeYyIiCf0RkWnzxAATWDuXNOdA4ZZirG8wwIoLF2QOIXvjqNdc5rs
vncg/sv86rnwYkOF0SRkbf0UbJ+Tgpza8uwC3TOdjJaNoQpEFWVQ3yh5Ar58sIVhiE091oj9O3U/
3rfmGGu7UeoApyexWeJWk4jotfJTMbo0patfZp6imoHrTxx5VgJJbGMmGX+rkw2T6kJLr24BTNmS
m0y4JW6QuG8wVJEaZL6lRCezZXcVEH31ArFHe2imZj9VAmAh4PYpdxW6Bde9k/qjWxR29x39FcBW
En2y0sWrpTgkhm+lt+nQIVGV0hfexFRWP6gRTBOGHHKYuHFjBnddG5po18Icu0tKZ1T3NdAsIHCD
DCgaSKr9GVBpYW35tFurkNXC0zHCY68OcW0AXEQqzqN4IaMu2Us5UAa9GHRvlGP7g0rRgIe8OlYq
hjbAcIy2GCUXLPlgeLbUT+/FILAqauSuD92QthDgAZTfTbRkQyC06jDbaFDCoorRG454kJtRYxPr
WH1DjKxGwDYqXUwvl83kDzcKFbYyjzNpM/XzVGN22OGCGYom9bAzGIrdBJ0SEc2iLssrH0qZDRK7
ns0lSqecdqnZ6yi9ZXlnXk2wsijX1EqhsfMDwOtsxJTmWpBrN1Mn6Y1byvH4s6oUv7s21KJpt1Js
JhbGD3NvCKOnothMmhNAZC4znSJTlTg4tgeY+u3HbqhwEACyUdzbbQZm0gFXHV3Fqd8DbykkC0nK
KrSyw1Rg9uoJju/oRZXdPwsrF3iRdVS4N2EV9rcoy5tvHQ/WrwBaTeXFPJIAsVKnxLwHbJXiScJs
tQenjdHSCnFlhDwRio+wkbOXPo8Jw61aMfJbve65KCu5ZbNEJmUez+70FhB35fu/9XFsXmsrxpeY
w2R9lsQdsN26Ou69DGzqba+Eufze2bRecQqgtQejwHfeATL6IHq66NEAYPNd0gb1KUh7Mm4ZNb0Z
TZplW8lOJoAWRqNcR21aaV4sm+JjhEz/HVxE/nr5cToTuRGqQ4+Cr0vdfGnlYMC0NVDvD7eg9O1t
Qvh0n0py/HF5FO10GP5uGEWUA8mGoJ8d5wSmje3S1DAMcj/e5DYIpiZ32gEpEFdzs11559wre+kp
vkKOeocw0M7ZY2biKV6+MzwIJpvsbrzCG9yVV97JM23z4182//J/gquqsFpcY/hlMXLlifuJJJr3
CZZl8xzvQhdCz0o0cKa1dTzg/HL/M2BOw6EP5wHTze+nzeF96337dnm2T9/+4xEWAQemmGAGB0aQ
LGR1y1uBsBVePpcHObeitHI0cxb+4z1YfIbSaA29Il7rghakZ5UdF4rmrDHkznwKuRJxNhUqh27n
4lOiGphcgCbQNpaS6mA0hrwzoyF9rIs8dy9/0GnDAHk/ee5oywYqCMu0NTYycPXouQCczYEWiYq6
dtGZ+e/en8zrtBsgkyCOUL+UUiXQ042EtLY11JM4Cg4gHE3SGwOtrq9T9M/WAGdIn6zuk23XVZH8
BBsxLbZ1q+DoTmrvQ/mRRPDYAzR5lwLNvJY6KPh7RxelV8DVIrUUU7h2QM4sNN3BLzlVZgce5WK/
BnZb4XWWgKeq9e8jGBNgVszhjZlnyLXXqa7/6dukwF+x7QjTTKEkDu60PUCuVtbSX0Ygjz903NHG
7TgG2a/Ly3amzYL25VxQJAOdqw6Lwgb85NFSOkD1SmxE2S09D7CZda3AHstGcNIgaEMD9LbtIxxe
jnXzYQy+je54IRkNYO06/lWmdvjYdfU0Y7+xzSJkbAp44so07RM11lIoswakNassUUCXHExLTNu3
UdIvMDRyy7Ys6pXdeCLcRZcU/AqdQIM6qQkF+3jas2kSLVxJaKtxTDs/bmLtLsM7/KMaqx7v7rTw
tx0OLy1p51j8yWpuV5QFC/1ZCgazAeGlDZ6GC5Z0MJS4fQpMKsr4tqMHuM0gSOje5XU4kzpa/Eoa
iqj62GzixYVA5axsB4cOXzKjZpDzm55tLW23pZXFz3XXYouANtafKZ7CnwGp8g6GkZqu3ErnfgV0
EcoDKqKZPDiLpltbIL8j0I+hRNA70g3BO3CnvpvC10Qj9trGTjL+HJp81voupqH3Umowv+opi3+v
zMe8746TWNIhMi/yV4WHb6ml0iXo+cU0/LZG1aDHWTT5RkUf9Uao+nAdaQUK8HYpe3EWjo9NFAzf
2RAwc5RYerAy33d7KiAe7dvxikwKCXrFN/c0tfW7hk79ym6br9Hlb0WPEGwWFy0aCoszLiMGRs2M
MwQiQOza0k+R3JG0HRIAYouFYr0yOWfuFAfJFQpFDo1Blv14c3dtH1mpPyRbk7bQPYDd4qpsxuFq
ZQlOeOgmGO+55IYKCeDMZZN7KkXqRCJMtmGY0PDxhxppAkUYErjVQZoESMcaxyfLbOCRJXKXjfjC
hs27mGRz5Ro9nWHM+dgOYAyRiKDbcvzFk5Vg/m1Tl2taB2VlJbfxEGjGV2MytGtAmuH3y99+BtpE
BgyoTKH2AAlsKcrptBmtRI1WWFbZtb8jtaU72cSS/Deye9xt0sox/5hakakkjk31aEBZ+IvQfQWj
y2zpEltart8h+NDj4+5ryH9MIEW5WfOZfAVwp/wlkkqgkT1av6velAevheW7Wj0/jQD4DmRQZoE1
dGuWB7r0q1xDMj3eWp0jfSY1Ogo808q3MqJGUAaJfkfQWcJy0DssSozo4NtWjyEb/NaNNErp46Qk
4xUiTZSGJt9aKXyeuW94eqiYsaxsZNS2jtd1jCpHFQGNzTrOgadqfiBh2pGLoeHFsbS/4SjVT3Xb
i9eKciQA+EpScUGt8jVjuDPzpFJ8nVF5KBgRxBz/kFqV62gYVUrag2NcYUJvQsJq9Bsq72tozjNv
E8g8ULPoIAPOOkFnqVo4Qj5BnrGeInMnD3ZznU1m8mxYcfisICrTbjj+Ys9r0G4wpasfEs0QN7Vi
FlcWRuUH8LjZfew0ziYOy/wgSZgzKuRd8UqT4PQOpgBGTZr2i0yQsOwHNwHohAb5y+2o9fK7NtQN
PEK5uckjhLSsWgog1XbFAcSqvqYSfFr1Y+gZ9WETG9D9WYQlrexr1aRhtFxYVTdykaOMs4vBe8KB
G5KcDrIdDg+NLMIbP8LTftNapfO7i7r+uyN3tex1oKlxqpey+jbD4we3kTq18GfqRsAXuNsp2soj
cHopA2+zKLvSCMJ0b3lFWXU3TQE35VaL7eSWKoZwTaUa/x9LYpugFqkOI6qw7Lw5JSl628FLskXe
PceYN6IEqZgfA1HLY1OXA8mwX+O/Qzi+ItBzRgrE5iXGXJNVoZy+BKGZAN4TqbfjrU+X6MpACOim
NqNu28DD+gu0MPIGJ/eHHXTk8SFxAMPh9q2V36EwmPswrf1vZTxVa/Xhcz+Lvrumz97wnOBl5iFU
p6I7hzURtZJId1PoP885joQbK3awkw3U6LdeGZB+UpVLrMqUlzaW48FDnsk6+GVawMYT9Ro2/syF
Qv0fOUh0/QAmL+N+aQBbGQfwdKaonZ5T6i8edUIDk0n6bJcfqzNDkUTS3UApB3H1ZdPKHBUNaRa/
3uYOIhQVkg04/obxXd6ba3iHL4/x41BnhtjhX/h1IQAxPr4nA7+tfbxRm+1QJPr4AE0w9RxaiXh7
KaK4hw2OY04cFBC3pLwB81GZPgTS2tHe4qiiPpNjmfBSAiBUNqHcBo+anQvgVRb/0dUtaWb/Ycx6
jT/l+DapGoLXDrGOAS8nla17u2s0c9cATfkJnlV5Q2WlfkugZ74qkvJHdQr5Fcqd/LMy62s6fMlu
6sq48yanCxEvySbEQvy47PG3rSuxzyOrlnd+2GjfaqeWcRTKZbBETcn+3zRaCPUI/hEyK1ICWnsr
FR2duU5KAyxlCsf/VHoIkvs4cQYFuyeKfBtE9tG6ybMUMx/RI7lBXS3BvGy0YuPTAf76GvqVirsO
Nh+/e5PZ20T9gEVPFnbTmzEOqCAoKRStTS6HEuFCY5ZA/Xpt+JuoXCd7HUjLCLHUTF40YZprWfzp
tUuXDN2hWcb0yz7zeHlhu0PP0imGMp3+gdxZd/XK6XdFbKhX6JYIKI1DvXKnfbXFFpuKxJ0Gz6za
Nrcmj0eN+6Gd6oowxBlh0xnAv24NWPKPUySb1GUHy3RriJyA8KTuqqe35dLLbPeJlqrfKtmZdoDG
9IOAo0U6J5fOLXa4xkoE+gVVXvzI2amBxvCMASA0XPzIopfVMJixdkaUKy61vi5zbbb6Z9sXBblx
qRuNFwyy9jRChXkZ7TxUAWg6EtIk8mBgkDUYA4p+nAJnkzslVGPdmeZosJb7bNPiUkAgBlXvTlO6
yAIxjyWoqxhIWaAnbRNTwswPB08v29C5gpwmnqwozj7ggI7h1g4d7SOcyNU2UxxHD9Vo+n/qJmvb
nXDM8QEFl/KalxCbI9XXpM+mgc+y9mrPp38xR3OJclb6m8OGZTinGX4qtbQathZyBZ4lO7FLuTby
MoAdP0NhdfeghW0gmTRmNEL3h5wY8zbpzGE/pWqwjZWc9snl2/HMlqa7Bvx81ogCGbwIMQE0Cts3
S1zrJ6l1S0T3PigDKW6VCn8T0WyjqxWs4XVPrmQL6AbgCio/oLb15e3v15j8luiQbKtESg++FdXX
8PSIZgprLXI9DScZy1bR7JNBLVDqWGxMXljaKgYGbnaGjpTnD1L5QeNCeQn9IPop6S3xpCEQhqfH
2j+DmsVngnK1cReok/JRqcpfs2pRIBy16cUorfET8cjmW1TZ09vllVh410MuAlcBEArDHrSzie3m
pfqnQEcS0Fh1URZbjG1taz+JpsQlscdrY6cr5RjeKRGEErdQCuwDif/8HsGDoafNabcBpVKkHKdt
ToV/3LRR2OYPaVdoKynJl9Th0R7mR9K9p3/vYCXOPj7+kRkHg9XTID2PevxroFz1dzRS8LlOqvpv
ljEhymsN5vhHFFH02k0ygkdQuQl2MtDz+lYo0Pa2iZWUQGKVPhUHuStgQPQtwokHdCiJ5J2vFLKB
DbLn+9AuEXoBahiFmbhz0UGyC0/VZ2NCWwK9uHe0fNJXwtXTQrqFKw612lliDo7vklSmW01m9TEw
mrpL9UMXKfRdtFLf2YHVUW9JbBdBwM5rKRRtg5bapQONFv4dzeaVbTGfwMWMw9emPI31CLHlksTV
8IhqCbxXhknfbZqhG9Wo94EqXYtQKHu1G3ZgVQ7WiB5mOaW01ZK1m+vr9j79DSboIkPXKR4u8j+f
6zOvrfk3qHV/3wsQgwgjq+a7KXTb39QCy3DgIwQRlkzDSSAR08sKDimgHh5neIlbB9l06DPfuqpF
IN85On1Iv5WD26o32l2Y+SWiOsOwT0oNsxOf0h4NNRkaf5x4Zq5XO0638NKyglRfN+XOztBDyOUG
ufLcVm/sqmpeL0/86SWlAolEuoikF4i/vCiqRBEClbVjENjUjv8yyUPnNXlr7dCWLZ/++1BM7Mwr
BJQIQub4UKFkE1dNCJuu1Xsazok57IoGHjgQ9nylbPWFljpeShIw4I8cYYwQWM3jsRpLGkVZRryl
2YQubtmPxGxQWBLqEK4SB6jB5k5GvR25pU1HnuNC4B4w56Gsg1X9LPw0jBvZKuWIh9v8KRdJe5jy
BAp5n5dvqgbWP7RZTlso+mMapNIDxW/lUTgW3itRWFzpZSd2Q5y2CVIMmXzQzBEjU9xEbssxL9bw
IydlOhovKKdqTC1oZBofx9+rjMVooeSfbmNrND/lIEsyF/Ul6TH2wZPseKs7aZ8MdQvjmCJaeEWC
jGyloD+MhNQgxAeBSalvmVPlamhaEeAGahiFO/S6fFUoNiyDsreCFAGSxHhVm0L7c3l3nDzRfAF+
QLxhHD8qIosnmpCwmoIpRtgn6sJ7pfWHh6K1+oMzqTFYS4ciyRSuXTtnB6V2ygGY+SVLQWJ8OJpQ
x1gJXGnfPJLGZcgJIiKG9p/5Y4qH6UVv7FX3uHkxFpuTUpcM5A2OFTKii9clzNE9pM4H6VCL8yvs
D5SroiKm34BYca79WM+3E3+QYEjoEI6znk0vBwhctEoFeSHCX/jy3J+ULZh7dgcFJUD/BEmLS0DT
EaDsE/Q9jZCxSlr9+xk0unIozwQpKoLv82fz0px6SxkiLDJHR4VjQNj/GUlRzIVlP7JNN6LfdT0G
PZCFdKjHbhfkU4AObRf0oHfacvhOQFFnHno3beBJbQFAZhL26G8oJwIgJBsFUREEBQWXy1NzCu6n
jEPIbzqQIUx+/2JfUmuIYzqXYMTHyr6tw1R8H9Uy2ULmDA6NUxuuH6f6fY6w2uOoA5pER2a4Nauu
3iE1Nb5f/jlnrmvKPpT9KVJ+2R8dn/N2CvseIbd0q4Rt9G5GKcLgwvR/ysIhpLo81mlhlk/nNWSl
6J/RBZgj/X9CtREpAc4Gl4pw/MELQvMabt2OanWPZgW+rNIYvrMtkXayUZBIk/3K+GfOiWoClde5
1mYfvsXUa0kMPBTxmW05RulzZJSBp6NCA/SbV7GYov5tpLn9gANM6yl1oe+nMKsQyUrVl7o3xpWg
8MwhIXcAgcEfHJNlhUWqulLJtACPZAVUjjAl48pAXX3tkMyTurgciHtn7V9axvhpLW5yS58CNcAH
eBuR8mJ4ZNdP6qhWPxRH0HxUpCa1dnIjIe9C6QDf7l6usbPX4oT/TecxizNZRBSU06T0Lq/HmQng
3cZ0x6ZHTAy/WI6gtWVwtCyHMCguNoiv3phxaRwuj3JmhzMG84sAAejgJVsYfs5o6SEmPqON8tPU
hVjhJRFgbEQRVs72uQ8CtENmpuMbADr4eH/buUOH2OHawyfBuSEDB9ZqQ657vvxF54axYWI4lDYg
Uy7nDf8JVNsa+Ej5BE7WrnXnBmWaNa+tM/NG8ZNCOZtmhsou8qo8yFUba9h8GykiQwFOrj1N0jGJ
lqxJWTkKp4gf8IRk+LwVDATQYxEpVwaCPwH9c9BOPemBhNpqWinZQ5YiY5rkCsqAkza5dpZbd6qG
l2KcZxKmtbrzQEdRclu5IxyunObbAPBrrQJxZipAuPMD6WLTuls+Z0oBZgGeVoYWaOVjEA7o9FOd
hPl7RmjYd6NPzHiIoC7fF5Gm516TZN0TfxP9TYsN5yPgJKf1xrYGlFM0lRdrUwFAXsOqnNkXEJVn
RDrYi1lU/Hj75SKkZgjscEvNojq0Klz8SVt72k8r4zSYbNI7xKgp2fNXHY+Cl4sDRLStsOmqkPZH
S5a65YT1NQ6BoGrD0LWQ8rqP8jq4z9HKTVw0zoN3pHLfJkXSXJMa9todNx+sxR2HuaQ2CxNgqWwu
DX6yLq9As+roJuVW/63Qm1mCroz/ouE87fR+bK8AEXlSlH5ijtB5+uAU+56y0MqFdkqkg3tA9jvv
ErCjJ2m+3PgSmFCZ8mIPs5Nm0l+nL/M9clWJR3sreqyoDj9lYmpQ5UWbNOrGEUx8/xHb6je1R6PH
rjr9byWXaIyAjfHMMp8OQxMglVJY1sp7OK/U8axB+0ZqiDI//3DEj1cSqVvHKDIWUZKAwTZ1bt+h
p+rcJNqADxLcsr2U9PZKw+fMoAjvc9KhTeCxoi826VRkXW20KC/V/sSljwzWHWo8zb4c8nFb+lLm
5nQIt5dvzNNiMKa8bBDsbTi+UF4XEXIXmLGqt3W5Haq0fg/YRM85ILkfdtHr96g9IouGApzzyzQD
BGaptqjKNjMQvoKd7CevZtAEv2sUXu5BEagz5swa31s1M99WfueZ2ZnRKaBuwOsQJM3//Z8IqQQG
UUZGUW71DuwzFz22fomiTz9stRIpb5aa/i70aHxUJDG8jQjRzdRzPbVdv2gMLwSqr17leZpGXkX0
el35UfyJImOKvlE0IOx8+ffO07bYQex2ED2EjtS3lj/Xysey6DN+bpholRvJEKIT6Fw7KUi1731W
az+tJkRNOgCJdnnk0ysZPQ4TW/WZWYwX5GKiEihkMyly7inIPSGkCO5FQ5WjBVW78qqfGwopl7kR
RiIMWe94TVD3pi6oUcXpoLl7CCk6m8KOus2Ivu3KV51Zfh4ZJFaIUmekyKJnEWB0KCSZnoWVIw8K
eD23f0+aKq4lRx5RAkYJGyy4VslrrhhnvpFjMTPgCFyooS6mE0mvBMFDGeEWpSo9UXeOm+lZvHH0
TqzEY6fgQAsQGGAUYHQAOwmVjufTziIQPoh3A0GPM3tbgMj+zCqIerPnKQq38aCRQKvwE53dYPlG
71ncTdNVkZgo6ksSQpgbIjpsZ2EUSejbpnQpzdQOxBZVvEo9CKwNkdsWbek5Qi19V0I/9WdhRlm1
6YDWO7gkEH2v3DFn1o5W8czbnr3W2C/Hn1WUDiiK1C+28WAEr0Sk7c1MQL01MCN8Al0iu+kURd8u
H4PTJ59wCawvST85DVjZ40FtQWUPvxYkXMrc9woqohst6uX/Hp4xDB0BIMWQwJAcOh5mUHCXrxUH
1nY4qlAYRvObOUyw0yGr0I2kSXtAXBOWoV6U14VslGzYCCvhuQiMoiQSRYRWmzGs/b3Sq5SgL8/C
fCyOryEdSBWFKmAvs57B4oTaiU76UshQe/A3+GkmAYQEpInc0UTXddMkZrC/POCZeBUarTwryJET
seKLAoeEA8eIy0G1VQNb7lCGNh0XTwfDQbJHmZxtFPQQDALcZeWNLjRr1yptOaGlVyYJCqO+JTZZ
nVg/AzmNH0K/bhGsbJOVUuyZUI1tNgPBkXmYdQQW88K1L7pGwlY1zUvNQ2XO3Kky2IoIxZGfRMtB
BLW2srF81strIxn6XVVjwYjIvHgC6Gre0JpeA8GdisHRL2OlWCUiPdLfxVWTSpmC/rCKcA/mPgX8
Sdv6ExdB9B4YxfSZxzSEdw4lGt+LC0goXpe37TOFqzTf+b6Ng0JCKwX1CHQr36Sq0T6AvNe6a9eT
Im+HCSyxQgPiz8qCn0aYxJXUDdhn+LUBVTg+AX0JyE2uZAnBlA63ka5OaDKNxnBQyzH2gPvq0BqD
YadUZn9fOlZjuJ1caB9IIpsrxbXTu3q+N8GTfUUINOiOf0qBJC8xOGKUtSh+QfJVbpxW+9MPZfNf
af+cdgYBlQMiFHb6fPn8E4xIgRWm2IYyUNX7W0WJI7q+9C0uT+3pFUbKB6AaXjSuisSEx6PUqh8F
ZUMyFNcBm6LLbG/I0X++PMrppOEyRLMA3iF7j5f8eBS1y9GEMJV4GwZ5tZ0BkzuUMMV1rRofl0c6
/R76A6bG5TDblhMVHY9UkjfP0vNYw8ZZduPoBjV9nBC8y6OcuYEAVOvUEecoiLB2cfM32FFpSunD
x+1j5y4shv5TABRxqxrZpp6t+SaSJtrAycU1uZ26baK0nYv6arkVWUXHE3Wdm0SE6MLHrbXyxp/O
NqAuhUgWDRMUX5ZNIPoKiu8nCeRTvfzw40RFALPWniI7bn6uzMPpwUQDY1a/o9EHdnl5MDXUf7hC
YmmDNGHD8ZuUeBMpan0N+DPy+mjAnV7iTduChlVd3wzqlxaYziuhs/qfVRbo9EE+B3SioJMHbux4
6aOMxLCnUcRzF+JzJ0/DwVRFvJbtnvZmiA4d0nCg/bOf8mIvC6kdwRshxJipVfzdIQjYhDb9GaSX
AbHockSFAsn8uOnaD43s0kUGo/t9ed5PVxhkNOQbOmH0tVH4Of5UaMzwHXmy4DuY4S4YSRYpbrRo
9Jdrs3rmGeMbyYh4yaBdMOjxWDj4ceemeBjaQY4dkJEnc7U+TBrlpsuNDLHewDD+JvlkhZs5iLkb
R57nrS/rgKd0nGnx65I72iFTbUfWSth37tcxDXPU/IXUXy56Nmp+r9RpStWlJfzqUGTcq3B/XxrQ
li/IulfXkdzJ4VZosJfsJBR7dLqf7MyGQjKSSByEhmjBys86vYXAAIOxp8FASMTJOJ4zjCeSQGri
FPuVNgHbpqcHEznu//oUgbEG1gySnT/nDXE8ijJEjUx7K9vSl5J+F0mY39BKn2j3G/JKEe7kgxhq
5kTOlzgl8+UHoX+lF5kNIMXpseTrIk3sydr/cwWX5gQ4WHOWkUDxcSn1lPkSVoU9Yu4wFIorEFdo
d1e25V4+PPPhOIpXiddnZRc2DSf4pPAdJtY0+GjfbhM7G76Xcah919Ake7W0Wj6AgzY3wpSrqwF5
djQup/y/r5qumTotKJZszjaPVy30OyfPTHIswCpzsdXJ9oXdYhCTY+R0+UtPkiLAIGSyLNtsjUnk
dDwUFYM0kGp0OFQ1R7gq3WSqgkXVdUCk/D/Kzqw7TiVd03+lVl03dZiC4axTdQGZqdRgjZYs7xuW
R+aZIIBf3w+u6m5nppayvW+qvL0lIAgivni/d7CGc46oEJNOR5bDF8JE/qFEOiYDeYpF3mvJBOFs
Tm6EkpjuhaBpOhSUylR+KPKJDImptOI7R5aE2M2wu78UHQhZ4NWW/T2NIQVeJCJWX5bBmq/pIcuL
FjtUMywNx4Q7X1ZsMXEjZsT/9L8XKDr+gqDaLCB1LrEhH6E+OAMKklYXT0RKSDtAfABRC1yU9K3E
mLuPSWQOIrRjhelENCic7txOzeWV7ZrwNCsWvBA1Nm5seqwRxDyo0UDHPNh5ukmc2rztNT/K8AIZ
+2uJXxIW+FXi/SiTedw7zVRohB1lC2b48EoRS49Od7v6OmW4GioCF/1OWklIJ1/7krmpuvYTEnEQ
wqcW8yGOicyWytX+qnFJ/BS7kUkTu5tfpdtb3+Os1v5q9FRUWPqIpA6kmbs+667UbknI1chXt1WD
YyAVSXszrm43m2YccPiknsGSL9cXbHzgumTa5aIn6cVkY8BzUcZOsgSt2eAB6dUNYn8y5PSN1pv+
XyV5AzwgYrHXhtBbO9ClTpiVNqPiuhsSm0XBwCcRMl45EYski9lxtlK0ZE0V2YKPM861vKaJpPRs
Rze1+TyWdWliet4v2HQN2fRxKFrT3riYCjyTw1BWG+kPBJbAvu3coIaL3m4QvdByEMaMeVGPbLsJ
1NzIl4V4w4+4odNdzpp2qHYFsySGCNhM9dYnQ7G+Whqsi3DprUr6ARJ/WTIKANc3I87bY8Asc8QG
X2W6U6QIkXI1VQ3GchwezWnjrHK1Te4uxfds6Sc+InztzSCePOOzZUA5CWJfkDIEhUq+SL9cdLwF
R6o6oN/cI8hM1d+hR8jpyddl+5LbwobTBw2KGcKp7waAXjfCwehhVacULAmMKGu81wcsF8MqcbtV
LO9hxFHOSbNGnueYSPA9JUEcKfcZh4+sDq3E926bpRtvLEaTX+fGa6icNdrLdkHjSCZuuyio5MUa
UsBEdFeuXU6gWV0TrQEuy5L3/sJzusSyMRnGWoWv0N3xzmRDAlhkQbFrtAhiQvq4yc6HJnjTpqn9
sExiflZFg1EJaYNBCbJypgI+pSWuvkurvAw0yFiPN4crX4/Vk9+MwHUljhbI2fxqw3dbXraO8uBh
LM7GzLPxArNfK7Q8UsMQLwPeeFCzDCgqAXV8umWJGh/fH5g39lEgUAv947/9wo8KA4hMC116G9t1
vfHu6qqYnvpe988M/2lVxONzBgA2WoUlEDMPHx8gxiz1JCtDTdH6UMsusn1CkfWPIhY7txIvcIlu
Mm/BFZLQ19mGltHG+l1Xjmewq5NCFW410nGo4ChbDIrmwxsxzMYblImKKbLm6KtPKMSmqpf+unXI
N/rToeVToL9AqgAFOrjQ4aWU3aqC+nNNLmjci8Yqop9N7/5xdAHtvbW5BIaKQIXZdXgV25+F29NR
IjlzyHfKju2PadrHZ87+bwwb1JrVw80F4qKbeHQVZ+KM24DPdNGYk9XRLTvizVbXU/fMCe50QkLS
Wjt3MHne4MN0Fh1yl2DuUHh8FHnqzruogZL7/rs5pd3wRojFpDmIu+BKtz98ICn6pM9S8tt9PEhI
S6rAbcJFzxdvK6MqaoK6nWSLMQu5BIGWzepTazmqDiehstVovpWX0pLFeOZDeePp+UrgA4LosE4d
d1D6pC3sblRYjHSVs0WU6G1zA+efM09/Whex61AVgY4Ckp5MGpPmYWrWa/iTSok0mJL8CV8ZpPZD
0+5o5IpbwEL/wZgsYrgrgUTO1IaE7IlG3LtGkT0zNqSngdf7H63CdwKAdvXnQ+FwnjVg5uBHQrl/
+IaiZcq6LKeZ5MdEnej6QBXuo5Z5fyjeGHB++y/olrqUQ9LhVXKz7QnnBLl1C4NIOV+qW70ojDPT
7Y3PB4oRqUr8s4KvRx+pkLkzqsxo1sCbDnccuHaiTNt9EdnVuXd7goCsGv315UKcgOh4kgMQ1TX7
ectpwh31+4TkmJds8ednmYpkb5Lpfi+lkT/EUZwSYWE6n+wxFx/bkdPy+0P766h7eK7hTkC94AWs
6S3HbzBpcP2OUvh4Dt5i6dUcLfprksvhK2eRFNYXmvk+UK2qvGtcwawXQ7VZcjU66VyEpTfYTxGd
mmcjrwkArHKpB4VZy8t5cKdkW+DW+Q1DVjilJiDvdeHPTb9bFqV/zwdFLCp1K6h61pTlTy9Snbmp
4xpAMbUX5/n95zx9uTRaIDfSaTBWGffRFBoyZ2oMyIYhVrPZhq3dxrc4M18NFCNnLnV6fkKXjhcq
hyfYSziQHM5WAYSMpGXgUpaVmledbi5e0GS1fetZNM72Lv8DN1yJ9lymyBtXRmlCYxWUB/zgmADs
dO2MPRDhQpOphpcqw/yacI1+Z7mt9ZeZ5NPOjtr85f2RPV2mgM9IdOA9sl7pv1qHvyHO2GH3zCAM
Ub2lhzgaKSE+4eglPvRRulBK5OfEyKc2eavVLP6fABh0PXmthwOcc+bRCxslRZ4b7VPpLYQkG+g8
rV0be9K6nGMr7shps7THxPSRDHp5Uzy5fiWJJBuK5D5VEaedutFw9TLgkT7l2HpvLMJEe8gGOMle
0vlpv9V91T0m7C60AUWSfiaxycf2kzSu+x75MzmPFY0k4rA0GVhSy4ptE9d5fjNFuaMFxEG2aLdk
0yEJ87TS2Dg2ZJoNxzD7p+bOfbXPyIO2A6pdPGTbjqDSdMnn107r3GSlNkZyP8WUCUHFYV3+6WoH
p4LPfgVO1nSo42KvE4SSEmBINtnS9zcA/RK5AgHKNkqFzfsz5IRxAGThrWxVXhr+A/66vP82Q2Kk
Vp6ejhJM2y0+5CbCsNWjq9uTTdLuOXHHSChc8zaqc9wB37/2ydbBtVnNqR7A++hbH80V9F5ajKIS
+xQUYVcwENDgmb7175PDf32b/jv+Ud//e73s//U//PlbTXBNGifD0R//9SH9Ripo/XP4n/XH/u9/
dvhD/7prflRPQ/fjx/DhS3P8Xx78IL//P9fffBm+HPwB0CAd5gf5o5sff/SyGH5dhDtd/8v/37/8
249fv+Xj3Pz4598Jl6mG9bfFpPT8/T9/dfn9n3+nOv5twNff/5+/vP1S8nNhV38Z0i8nP/HjSz/w
w/4/AP6g7+JmA9DKVPv739SPX39j/YONfK0aIBTwZlaQqQISSP75d9v5h4BN48A4wEGF/8v62dfy
11+Z/1ip40BFLADYrMOL/T9PfvCO/t87+1sly/s6rYaeX8y0+23nY6UCnOQXObSEV0/Yo3JZx5qQ
FmWahElTQUbo52wTm/14ZvL/4n8cX4aGn8UQ4MLKyepw9hfKJG4qwnOVfAL56Ji9/tI6uqazy7Xd
YzTV8tkEz7qWom70oBqqcQpG3ScGNPNIr8db0tU/JT37Fomvo8fZfl7Dvh2z0K5F5ZQfk3wuyutc
IKUm80EXt74a6RIDsmvkIcspq7eWOXoqwNBT+1xGhvGkihTFWk6s4MWsXPhKSTn4T2mNHIrWt9A3
5FFm122OiU5o97l3x7KKQ9JvM+U/7+P38T/aONbx56AJo5uig3PRsasM/ZBKQBMFEYtIPsT91l28
J7t6jgXz7b+OXvzvF1o33KM3cHChozewJOwTqudCeDl+mhsCXQsvcCxcN5W1pUoLELZcDTiWvX/Z
492Yab1W7vBwPRr5J9TOOE3laFU6mrGZ8mpE8LEF4SdwOXKjnU3iO+q2wT2z3p2o+dar0j9YPUVW
UPXY4r6lxot8NUXYREp/NQJIt3nhIjOZS/O+hf9QBb3rcAjNzWVDE7e+mGa72RR8LGeOo/Zxzwtf
IoixWCtxPEDrcUy46MuK7Npy0oLBqVERodoQH4BHzSlIram1ArwdwU1nuNC3XhyraWP3RfmhTTOR
7uOx8AkrH6R+g2JogI4bdfOntFbRo93m8kGTtT9fNZ1BQOWYrzGvNgri+cLGHrzZtZ0DWzFbZutD
z7//IPCVvHaTyLmfNGtUQWmRWsfG64qv62qj7/TSMHAS7mxnJp40mx+beASiRD1eomFGjr8D9eqB
TMcCgx5f9NlfnEX19sxisc7E32Yq4idrpQmQKITH8Ro+eLhWgI4T+TtLousB9xF9Ou3LHGnz12Yy
z/mH/Nrgj6+F1w5VG+cdgcD18Fol6lYn5nSNvY2BZYY/eE7o9XK4schPus8GUqwQH2hh75r6rZZr
zRY1QfeA5n3Zdxg/F9R2mrwRVlKTPN1hmGpl2WbKbTrY739IRwvFr1EBowGbYhqZwAGHd+oRJ5WT
OxqHc6WpizLz8xHHHNL8WDCbR9Sxqt6+f8W3Bgf8ESXkigfSBDkqG2RCzswwj/g98o09isL1fkRm
WY1/zU0XVwFAGObhrZ4Ue9TSvo59LPlBoYXp6uuwevSEoxbNl+2S5mWgUGMLvGbL8Tml3wgjPR17
8+L9Oz7azNYxWoNAMHci7IFl54hasMzjkEU2b5OP47G1cKcLLFHxsb9/mZM1beVqQQ+gPYmNFGDt
4auYRwzfigU+yWJj+kEuzrDF3/ep1ZbhvjApVZtmGs4s3ycSJJ6Nb4JGMnkLqxvF0fsX4L2aKUst
0CFUIgeJ5iW7EH676hxq2Xy2m3lZAtW7sQXJcCrGi54QQfYUx8o+vv/8bwwz0uRVJL1C1bRQD5/f
nsc14LLWAgvXnXAiJXaXpEu6e/8qJ0D0+sQr0Qq1iGlh+Hp0hCxFARdTNPBrllG/LJy83uY5uvEw
sSI3D9LYtv8a1VRcRibMYqyhkKaNeZl8A/1Lb+vCIxtOImVApIwR7fs39+YQULnBmwCrp7t7OARz
TfZbYhHq1BbJsBFEDF5S4sR/fpUV8QOHRtK6bmaHV2nijmAgv9OCODOGe7dWZUCfyfr0/rMcn0wY
55WJw1eDiw3d1aPP3EVdZCwT42xYSbnTnD6/gNZU7qPWWm4nJ4/3li1JsCzd6N8nhoMDwzs1yfq9
UndyggVEXVV8R9+rSRi0wIUYH3e8WbGnqpM8DZhv2kNmz/4Gc5X6AyYp2qs7r0mZqonP0VBP2Ejr
LSBFoju/Yj/cx+EQ93GrS9tbNxuVWiEGWcWmy2BAprmTPWpSFQhSh/iilxZGY27TXSMHkfvccKbN
UrjDlVEodtYYO/MBIt85kHX9ko62J74w7pG2B03h44Y33tSYJqZejPluZ9zljiMfYihga4t1GW+8
wmi6M1/dW5OBfXBd2CiiTraZqZpSq7IMSGAeFrUtvcxrG/fxrxUaf5h0Vr9JSan7gNxwfn1/Gr6x
quJ3Q6UBRrWiU0eTwcehtBQ1HXALB9RN0RFAaqCp2hBk16Vw7BxowjjbnFnL3rgqExDQBsCIVfW4
KYFndzcWEy5NrV6mga7a+LMay9bYdpaCWSBQl4Ikjcu5+JET/IaXCqsAsIgMZ1IVrKMVpEPPoaTT
4jo/L7a3yWgwDnvHqdqruKojgaxSb7QtLVHjCsd/a7yySqn9nIc1dVyV6Ab27ajrP1NYiPGeGCDP
COOcLNlQ0lWlJerPy1dcgxZz78u2j/A8gYoEdmy3BczUaFE7o/C8j15sl2NAsmwv94YtxXzZmyUE
galc+irsLaerr3ty0cVurgHgWfH9edOSTfFsepNF+qVm4kOVFNInE6OmBy6rzJHB4Er8Lye/SKC8
T7nfBfMkBa6OpToXF3MikVlH0l3F43zHqwDhaDuyfK2QQl/4hH1zuI5ipbaoqEeLSrZOoCxVMszK
XN8QVaduCEusr/150m99P7P3c45joDfL5jJDvHPbDrp5N1qKA+b7k/uN/WJVnEHxoH0Jt/loJZ9N
EffVCNHf1CvnO00aha9CO57pSB2d8db1FNomO8WqpYdme1SY2H43zbx9Cq+k4aiBsgDvM+VAsyN3
Ot14UT3foMCznI1HOGOY5q5+5rj35nPCzoF3i1EoiUqHy+mgcpnOM8Cfk2nGq2HOfZjhaXmGnPNW
ZcpRCk0wVFXWqmPJAge4UufcDJzQCGdnF6qm2S8xpYnscjcLiZfGXDb+ZW3r5oUwu3TntVN6b/aL
f9mkOfkW5dxVL2jrocDr+KD5RmLHwZyd7aecrqd85ISDgS2inqdqOhyQ2dfzdMjZXEm7YI9ANo1X
tJ59amoV3y6zbwDUZp+mQXfO7K0nfUP4gpSpa+HOlYEej7Z1emO+XyfkzCJbEfvCjMVdBX/qUp9j
sfcXbGvddHR+OhrmH4hVe8h+mbrtakmmeZW05xRCpzOD26FLxi62lue/bvc3/HM25sgkFIeiURPd
pqxhVZQzrKT3v7MTkv761PgMrosrmC7L6+F4J73ZKFeRhTol5rC1ckU0WjdjNGa0o3lRkrN5rzjw
E9Gu07ntMkXKHbGnGzRytb0r0HVvcfMiZ7XPRKnCKUu+mu7iXpDvaINm296ZT/b0sMv9/jp60nWD
DH2066k8LethAB5Qqv5qoz1tgkLXhjAVUz6cGZzTvQ54l+YEc8KE533cGYlLuyZtnbFZsJq4k0tX
pCgqrOd21p3ntF5FzERJfD3zRtYRP6xhaPaviwEsBjxlTyqsEtitmxAgkGP+7NJ72dEoYXU2c70K
iznHZwaulxFqHKnW/DW7CqzeG7E/m1JUKcJpzhAy3xpyTtCAncALfB1HO29l1RMkMcqLqcbvMG4n
QCitUV0dqHSKztRTb01IQuFhVmD1g4eEc/QZWokDLuAz6GalWY9STcjjrGxqqTZ8PfHzfW1q2Amv
hkRqH6cRYu2ypGtFjpw3dCFdp6kgEcxOL1xnSaZX0nBwlEMZNGR3fkus6A5BPalDs3ASY//+u3tj
8cL/FwgGcIQGwrHtRKnFWIpI7t0dDfWAdV22r70Zuz7sMC7qzi4+mJHMcEEw7XOyh9OtjLUCmOMX
ZM7AHW1lmbF0oBJ0g6QHtzQ0KcFehqwciNTVxlR7IDG9v+myWIgfuqWWj9NoZN3m/cd/4wTKTUDQ
p4XJ+Yi95nAxmUUeTc2IwkPaVfqRnq8AbYldtAni2eu7fj8uHkcF3Rq2BCiNrw38btJwjTl7blU/
hZnAMXwfNRhgvX9nb4yOIHcIiAz3GFhaR5MqnRu9cOKYCLPYWD5LRWd319em8SEdtX65UI3fxdsp
bcfLyJ+t9LLhcNE8v38Pbyzoq04C5Jom+KkwZdYiXELdNAa5ttuACULSwRyfO4+88bE65tpDhn/k
rtPw8BVUHuk4Hj6kgXL9uAkEffeQMtMtA612pjPVy5sXo4oCcUCcSDDg0cVKxx/oMtKCrMcar9LM
+0La9qtCGv/yx4MHwMmoIbtnj/aPXmCOt7Uw4vXLwgntMoE2SzJPkZ4Bn09k/eyGmO0ioAM2pO13
fLpxi3ScbYx2qcSdNOiaRRFpPfbWZZrW/V8OJpPmJclD/mYujGKlAGdNEGvxd1NJieR0KL540gBP
Q+/9s0xjkqN0J5Uhv8xac+/MFC8gHOCe/nxwwDtgsXPHcKzW2f9bqQCqKLyZdOKggCy6TQd/DpBp
2GcWt/VlHu1LoITghXAkIYqJo8qsKFtgj5iraLTEw37VWqZmbzxbdeLeUMf2Z3YCc93Kjy8IaMZr
WIMIoc8fPlab5FpPMawFnAOqoJla7ZNpEiliLb28iLspDlJiDG7oB+ZhXGB9OGC7lQUp0dabJk+X
S6ngLovcK/dO78W71uvMwOd4fFlr1o3tD5h7Z0PfnSm23/jOHagiUCGZq9CDj6aqudST0biRFtQc
ljiWdulem/U/pSCuM5UuKXvMqkZBF384OMnQaVIUnG2hOIqrbhEJzOxu2L4/s976wAViPWxVwW5P
NrSFhGVbYQlK8EDkb7rJQd7f+NZqVVASifnnF8OyabVcoMNHZPnhI02L0MuumLWgIc/wJiU5/LLu
wZLsOvbPFPtvvSM+cVzvWFDYGI7eEaZHcJMgxQeL8HA7N7r+shhK++H9B3qjfoTfAhcV5cev5szh
A+UECHZIbJnAqTuElPrdrl6GJKz6x6nHZW9M/9RoCVUcnD98YyFO/DKSP7yiQC/bwF3Eno8DbZDb
U3MnBm06M8NPZwU0IYxhoNr+OrQerTeGgS5i7tnJRombpa65EamBi+FuDTeJL94fw9M3teZB0VRZ
Gd7sMEeLgMww8tKgVoQr1XkDJaYNYojeZ9a2N6pOEDyC6sBXmezoAw4HLp9xYaijNW9l7LVvHQ6T
AaKc+IosU7WXmZ0GfVZ0j3oeZ7eqTNprkeE1A9yMNCQmiCnPHOjcnfyWq8p/muBLfLDNJXvp9So6
R7l+Y/iheNKUR366NjiOSr1irK209JlWPUETQYu/J5qSQfm0YyPz8/vDfzqFQQvwcsNSjIocst/h
uNgiAhMxQEh63UUNXdHpmzWnDCurm9atr4ufUk8NInj/sm9UkofXPXpGNBlyqjHNDEkMjLais75k
TYNzKp7oG9crxceCnuhFhikzMobBufPH/EuZ+wuyCSQgu3FAGzvnqv7y/n2xz/HAh5sSN7a2ljih
QH04VuOWzkxL2cei19GTtnno50XTnvVmKYorfFtE9rRUIzkgZhwbPwn8TLuwSyMH8iA5RM2DaMYK
F7pO028rpynELkskLhWguN4TbT7H3vPiC/cijWPzJRPdjKmBO3V0q0ds46iMfbH1YQXOYa0vhhlQ
liRW4DVRpoUebuKU0L3f5Vcj/mRiQzsLs3iYg6hJxLIY2WaYcovDgXL0H72oxaP0OVeFi1LyAZAq
M4Mq7qpvY22k/fUgxZqrKBo7JzTDmkTIXc7kRiqm903hgniy166N26E2CVeBETJ/shzkiFu/M0gx
jqMFBTaBhM012GE7h5Dpcf3Jl1x9m0zCvND/yKnjB31xA7llcEiOGWZqJqQED7BU1I9OL+CV9NPQ
zni667Lfxl0eucE8Rpnc6lJSVul1P38SFAuPkSGrQE2u1V5YiT3ELEq13YRDb5kzZLHRf1AGcr9t
0ta1FfYjNb/hKWxXvYbDdKAPI+7EdWVan11yMr/3fVOYm0mM9lUcjTX2ZGIcL6qmItXW0Bs3ACPs
KD3IooSy1w/Lt9aSzScHeU+adRZx3E1konmZOAqaVKxBpyxiso3ScsudqDIsUc2sG2yIBZ3tB4YR
eY8IXMFS0XI36iL1EpscBEzXrYukS4vHEpHzaw9R43WaywerldlllzqdsfWisvvR9qbxLR/b+lPk
a8s91nd1juhtEN89NUGbxd07a28bOgrlpjIRqoa2Ntb9VWRxdAxL0ylpkMfx8NEYpTsEhdsbLxUh
Q+z7lcvccbPGn0Ic/huDFCyVX0fOKGD6YG5ZBJ2BnI7QUDU/OEakfdE7Z4arYXjapyGdvW9Z09no
57w4ebKqtes9Tz3adD1SthPauXL/mivP7TBwqZd716kusIKHtq8GZ6m2epqWr21bYOKaR1k1hq4X
D0bATI/hpwsnekLJaZqks8TGjSLWoAiySR9uxzktvuZZqW4L2x2+5t1cZ5euMrLLFh1gsFSTw/w0
jP6pzrLECNouTUUAHjuzoFuTcY1qqXO3wpEmMcJW3SQ7x5h0Z5v4Orb0DkyQGm+bCOo6AcpJRVpw
Cg9StU30xZ4WDYNiok7mMF4IRQ+ZfyVGIU1yMeHC5QS+u4gnMWrxgIug24GmugqXYHvyuuIik9n4
veozGCNtb6A2bHSM2GqjAgYB6GpeijKr6k3R9ui/NRqVX6VLPiF5kGknwwbX6SXsS+wLLgjHJbKm
UZjWbCcI2OV1qrfkYrQ+7Ne9Nop8/Q5nAja6vk6D0pit6zmis76SxcafueFWHw3JeRP9n1AyxKJH
XcGHd93NYiYKzaEq0x+1bygiU3QtenWquL6p0DsrqFKR/5deV+OrDU+cJWIB8A5AtxABga2hkk45
7olQ92V5pxVlbYcaMORHHS70q1xhColdUA9RoqpJwRjMItkk5A+/6K0ieHdMRH+3GGJGWbkI87M7
JtF9yqqNOXafykcAgeXBn+MCnSU0kTlI28WaL6AosGOjErLHq9az04ZX3hnkCRqVf1f1dfFt6I1k
3KhsUVvRZAj44lRTD0uXiq/tWPR3ukJZEjT2qH9VrSzc1Xco10HGV9Pnnp2KpNo0/yk7oX+aM90k
8tju4wfYXER2aqnoHUJwlGCIG09fgrpeHHtj0pd5VDgxN6ExjVMW4nPgXuG4N3Qbu7URSsohcjbC
Hlt1HWmynDZ6lhYfY0u13gUol/3RMAdWPafNs0fda5OvHNkA0aPI9r7AZco/pbMcnmxznJY9LqUm
wkYXaHPVzA+fcH6Ofi0/Jas6C0Xnkv4d4EVOLqNnadHPGindJwR/Vv7kWEvxyuLtezc6FnvkIjVN
/W1wojzZk93QwkVUMzb7g1M8ewWm67uIz3S6d+KU1McZhpt5Z4xV1e/Ij8fFoNUtDDRRemN/l010
QQLYJOUNIafdDYGC3o2KJw33uriFFN8ZNlLfpVqtsbUyw+8TihY6w7SW5hfw4IocyUzF11GX9+WV
zEy8+CN8JjeZnxq3Q4HsMxiE1Rt7k5ALlgoryu96CVVsA5MIThgpSfYQJGCTGeQhls4NAgv3gyQ+
wwkgHk90V7UZmTOW/jioTnSQnsq2jR7pg0YWD42/yS7xBqPeup2VPCtv6cyLCPZOl2HMVvCYV7Hi
W5u1jn4mSxqWkdJLGyKvJaZXm5rZN+9jb9Fue8dPkjCWlfO1Tdxy4O/M9s5ouP2tIZNkL4YESM1j
xhCoNxntECxJt6gLHa+VxxwHnnTHMpBSQbgVFklla41FMBZu9C1mgX1ZOLh/tzUXN9oaETttR0eZ
94Nj1lloE7lsbtmWWieo6C4RZ+8XkOr6QWjQWBaxeBelsr1X012fRnPYOAL6Fu79ZBj0Yic9KvjX
VZtgyxC5BDqjlNU2ja7Vd/Fs+2mYTmLQL0iGVPFeGqP/OpqeTC+ztps+eEwBkoeTovZvi8ooN6U5
lD75TCthqBeVfYfidSa3GfGlCmL4b2Q0NfriBHm+SGzyDOGVaGaHNtq1tpZmgZsAemJ55hXyJkpd
/7voXPUZFNMmTDuL3CffW7KRfPGsQJ/ZtoSnWqIwYTr4PTN6tPF/MoSyvsxTwV6ZUOdp+KBPOoHq
7iSMINM8ltpI+mazcfzMvHV66d9p2TA8NlGS3Do4mN4lieHOVxWmwx/N2cLTorSM6bGrOj8OpjGz
cY4Y4TGG2dzPf1HweU3Q4GCSbSJdsUnoRpqPqGynGQ8kMfYP8VyYn3MSwFmlljm3N7l03NuCPIHQ
t6Wim53oG+QK/s+sd7Qv0qSnqS9zIuA+ErUVGmyaeGhWcbUzU4qknWXNBgG7nSKOxtQgt6CcMHcu
ven20en1KduIwRzjR76PBJ+wIY7qsBasREEea95nNedJcUW4RVVcF+QCjrhjyjm7xh+gg6dS6EVH
2EGR5Zc5fhMfJHZPRti4rRShRhHRBibsgu6DwBeKyIO2zMttKwqiuFrZVsOFqc3Su3DNKm2uJi/L
TXDArIt3WqSL7MIfOxvSk5wHQtLl9Fx0WvZEkI5PBg79BJK9e80WgYsxzrNe48FMrIsYyZIychzF
28GP8+0ksnzeyNHPP8GIQoId+bX+Iko3/ijqqTSvTFRKV/XkGstG5A0587kPC3xgqtx3bp50sE69
bE8AmsquPNI2P1TAZLSpsMgpAhgbstoozGKHYJzcQm57p3dXClrrw5hJl2lf5R4lmuVPzOtZaO5N
PulGuXULIuhuipoc3oBiSlKvJJofh4p4rEejdJW3q6mLv4/jELu7ZSrigvwYYVZ7Uwp4zFXtJT9H
N4u4N6qTD2Rm6LciMpf14hAZNonyzG9sl9MLH5OYSKKbi4faUgJspCnvGyNJosvGjLrPeuNXd3Cz
82hb6qq9qNWYw1sgIk0GfWOMUxhTzW87GdNFpx+AVMSWwxiKRp/Lm26RWrxd9Mjots0wkUro1Fm/
sRVVQKDPwlx2RT+7/a5zyhx1F5w0wRcmc5YktBiSeIKZ6r+JqinsQOEcEeSyYNm3VbK8wJVvbwXM
dWufLDNSRpzW8/IhV0nebD29iEZcP8e2DSKjxaYCGoM9Y8c98/P/K166HDdB2Dy1oJoKqAoxURpG
MpjouPTmGYTzjZYzkAbOUauiAFrLsY44L9C2jaZiD5hFAwt5+C4Tm7PdnECU8oyIcfAEgLPSv/ad
7K4SfeyvimaKfjjOlPw5qoNJo+7aNB1XSuja3PoNRSb1Qq+6sotpaprJRaPl/Q83ryIU9TaZDmfO
0W+dole9No0QROrH9A5hRZTT1sCDcxQLMC3vN6rP+p+VZoqAtrd55tz+Bm2N1K2VEwZRaqXoHsGl
GPKYeWMDI9kObWJOehUbpbb45MUV0/coIXHLERVLoFG2z7nmNXft7NtbKcwRx/oFeXsS+U0bFBoZ
LDn+Q/aZEXkLaMESbYVzoaPgx3I4+lA09drpMRObSa2BQJVwIPWnrMH5w9PuyfrRQ1nV85kZeNqw
hDGKCS2uLf+2iTm8qhuzO/JFcVWrltfaZGBZkA8ZFoc4nO96F2le6llyCdt6OududXptJv/KU3V1
Ip1oXxxe2yQaIPcqrt0t2XxV58rbkyXUf+7N6gtlcHQ/lYADvab9scRCYEsMv4MOGU1t+oKHF55S
jUQkJShkNCWvOO+UV5YetdsF0DMJqrl4pRmenRnp9f0d4kZQX2Hg0JqFmIoM/PCiWmf4xbL84gBn
1hUiFk4GC8VPLdLkhr84G4FwihKysBDRRDsapgQoy9EF9VRObQMVstfqelcPCA1jm9TYZaLGZE9z
ImPjTjY7pcf52+ZA0nKmgcqZPPp6W+0WSLpXxiThJtmpn4TKtKmK/3QZgBIN6goUD1yNZv3wHlU2
ek1iTjFFSOMEKgcg1+ubJLN2emt8f/9a61s9egFMsnWirzzCkzhqpelFOVUuFKixrm8ICuu0fWZr
PjHfCf5d4fC/2TuP7biRLV0/EWrBmylM+qRJkiKpCRZlDgIeAQ88fX+o6tt9pKou3Zr1oJdmWiQz
AQQi9v73bzwzeR3WWUkAj7BU8XGAwKHw77/En4U2wDfoPxhgkmJEO/HTjANunWUnG6VEj5e+PNX6
artBK1LzqdTa6aZIqX2e43EtwopjB2NTQ6ewQlvhflMU1fuVG/Bf4KwuIklGBaTPQmb+Pc7s3zb9
1HCV5nfJwpi1eiSL1UQCRIHRrLn7WIoaULsUzT6ppetnkkCkYjDkTg7xeGizbHwfwf+ioeni8O9v
1J9fl+17MXKCBIWi5WeOdavPnrH0rIysKItwXqE0OOQeR0niKodilb/iG/55M4LSypxhc/XY2FY/
PZdeGVXJQmRWXk3u68J4yk/7vsupHraWIFmorrMceNEgTO+f+iHQicD0QRnAithGh9vN+LeHYA9Z
ZjTxArV1Wtp9i9M2bvskhfzjW8rK44VDFINU8k/MOtvOVm2jGgpzNZ9zKNQPLRF+O2IruqNb2Muv
FDh/3oG2MR6GH4zAQHF+nh3k4BKKYnGkDbJN7i2sk8Iqq5zA7CGZ/f21/cVHIRI2UHhuGjYk+z/e
wbHUW63HwRoS0LCGa99tYcIggquM518MpP6CI8AnsFiob3+3dNu+y789rcRBazYKlUN6FuXZHqrm
FSFP0TBLrPDVH5N58mMSYi+lp6iHadX/pY9pHUKqVIOmBzAeHKyizBZSpRyUNQKiiXf2YCIuB6Kd
TkRK/MrF+C9vj27gV8NBizjip9Ju9Ga4nwlvE2BV9p2J0XjW6knb4QO1Hv/+Sfx5R2EYzbMmrYyt
zqGS/PH2jOjjctzuRMBwWi3vW5wgXFzF5PwtE0TJI08bi3cSVjPcEmcTtzS8t8T4IXEa6KN2bWUZ
uCUssNBgZKE/NsJLvMPff8ffCRE/nAXQJDCYxFaNAhS51k/f0ejVLi7UVQQr48DlNUlnrL4m5Bte
UABXz2GijEuxt7VKTPt+1vHYgEDUQRHOnTicSeiakaXbLaMKtvidbGSNyg/nmIlysoY8zuRHucOW
VW93Yy57Uo/MONV9HUFS48/Y0Eyn0jLa61CmXU6KSDJHXaKK+agMscrMQcnn5a6b9UH/xYvy+xD9
p0tHHLTNvLkDuCv+tNfEcUm7WsdUXZR1+0mRyhwWqpt/Bnsw6nB1BxIFAAydPMwXs2h2nKlb5h5y
xivCnnnBV6sm5Zh0aOepG5zM+FwwX3gy0mz5SuwyaGHmmWsd2D2P3qf6Gj5nZa0DMZAMjEPUnIqO
aWIqnv7+oW479M8Xxj662SzyD+vpH9edJL0hp94UgaLS6BFQ6gRNu0y/4EL+uZHYkvIwpcQCwaWK
3HTm//72c6fcVCP7LciGuLlk5eDN+65aOkEegtnu09VV1peljSuw7bQqD62bYZeQDk0djg0TzUAQ
ra6EydyjxAbpiPVodOds/QWT6c93A9EbBFnmlJiJkEr549e0wba1mTFewORm3idDx3iLBi/6p/ec
F51t0EXVtb1JPy0mMBEr42UFRBJOAggOYSAYVzIMf7Fqt5v647OFFbL5u20W51vD8uPVKPy/3mE/
G0xNI0Ki5jQfm5A5Wsq+qvdZMmNg3mrEjXWz2Z1aK82t3d9f6Z/qA2QC3E8k2ZCfSJj6aXVNajUa
cuUbmHqt7DqTXAYHpdmF6WwyAuH1BCsrmrfXmQs+/P1Hbzfx54v3NhcMPhWd888SAez224E0b+ap
k1yDCeXJdcsAuLHpaI+4hpTB33/eXyydrQvFIwWTIdrzn252zFsOnRawpW9y9TgX5rcFjf0vnujv
TLofr2oTbdMJbdrMrSL/8ZHGdMJ9sYwY9tml9Zq7Lepy4W3IfkvVIKKsy5M87MgXGSGMDhUp7EhH
lwYm2AS2BAGjNsb7Ou2Gr4qpFb1vMkA8O4NZDwcmC8UrbJL5S6yIgX2g7kDVO31ab/DX9LvCcXpn
p0+pQzj6WhudD+7sfMbrx1OiISfCPFx5p2xeHgU/dKl2JWib5dTDfb00eCxg2Kky468U5YmI2Sz+
7haGHA+oZuxkV06z4UXMYWNUvLCEizBXIAWEvUlGUQTwXJqhlyeJueOgn7Ge5KR61WN01WHbNPoj
PclUP9fAP8t51vMVlvk89jKCdj3TpnRzoflV0xMtlY9J97ZCx9JCgU3pHGZCIDBNbXD7fZ+vHhXF
atT3ihI7PSaU5BCEHS/LYwLRyiCgtm++eshf4oPQkcK8N4yaj5bT9ESLC7G2f+wW/+d3gt8JO9Z/
mUv8ye/kMFTJR7v86HfCb/zhd6Lrv9F04BgF6d+lFfs3vxP7NxSC/D+dCd0x7ib/7Xfi/gaagIMS
8lOs4QEU/tvvxPrNAdsA2kBIo7M1av/E74T8m582oE1MjGXS5kmxfRI2lz++qjXg7FB5HkFOrvKZ
elqTxZMg0+nAqNQ6GPqWuNeX6s7tmEjq8d1oCfXglDipZo4wdng3W0EO+hxmefkSM3Tb4V8OtuZk
kJKnSfXjqjZ2nIFTBPRqXBtD7w/olD42t8wHJ3Oak71iSdrXtetbhf1O4ve30dmXQ/zRdnoR1Y07
nHFzWB9AQiSYe2wEeluJs54qStSkncYg0529EyVy8jAnNdh2b+l7zJKOfYPWBYrzg6V4n7OlYqzb
rJAP54uizbmv6L2yFzY+BvGgKbtRUYzrbG/et4psGRlXax3GbkzqcRGXe6F2+W22E8rDwcvc54QG
OlJpIyNJ9/NpHt34YFiZqYVGl4Lut/CC9RCGsPrcKHqJDLBWnhsXeheOUrLisEnG17yjRi5SvIP9
lIr24A4tOdKukxT+LAd1PTaOpzwP/MR2O5t+YoIhjGhQe0uNqnmNmfpB4jynCjHTmGFqItBUXnEn
YcdZlnQqw6SzzNlXRFW/YRC8r5xaiQRb3WeCbBmt4ITbQWkxlc63Ryd/MpPRxCG2XuHjDC4TkUXN
Ei9SuFAc6eNUuUAj7vx4LMqFXLw0jeKeR2emNkNymA6gUINGoqHfuBqGZ4Ojv47IHZEULtim5nI5
zE3x1ViM73WxwjVZ7ajArPFfwOVA/UIZZABhQ16ndT1rzaOWHJB7l7hI4CdWy4LRXN5XzOEGnOAd
MSxviya680xR+6EM6hl7Dn/FcQDr787YrxICjruYT0tSV8dutL5KSR6aorzPznrUnfhLnSf3ebvu
q1k9lFp5az2HCyh6niq4wMOAY9/3Ttim39Zru1UfZWAnwsRvWJ3pB7SQZIAGtsh41jO32A9a6T1w
FoQuLITZaqMlPngcRZekMcq9qykyrKz2C6qtw1oZ6sfsKSblpmgTEGEd/Uo6qtWRgsljoMh42i8G
ffmENIw/Z6i5siOXsrjAYGwjNZePnSygI0yN+7zIrnycF8jb1Qj3QBsn5YDP9HjntcgDKAYMEEIH
eqotlnNeQWqakz2kVf3IpDWJMj1VowJ7uBem1kQvWH16GRpgilaq8dHuiuSox4X7Niq1cZ3GGvpL
NjRjoPbNC4FM7w5OywQIcs4FPWeOP4y2ExKkoASSbLPMzN6aqawRoUpt72WGG5YmJDIkzi8jXeEd
E8qEqEOGgvk22arprfzZsNKLI8evS4GphL+0fK84W0QwLCpbRaeOblCbsFNp5Pw+JbbQK1QRpLWm
kmJY21dGEMlt7Zr5YnU06+hiqwsR3/Y7AqInqCgOASLZUyqqk9IYqp+ArQSGR5aV0Y/iNm3kNIQi
1ZFiAYddb48PIVyPfvHjXKfZv66GSENjduyzO0zyWm6cde+pbksvglbS4bkKXcMkvnDN6A4VJCH5
qKs7y03q+1iql0Gd7D1Y5nw0Vse5pciz/G2bPjXs/axBM4msvHSusu8KP7XZZxMFzkIeTROOlKN7
wIn46mnpXrrVHtN+dgh7PLqVcY173rdu+opixYCajFwZ0odfDnCVEKiMYeWIi9U8CsUcfK9ro3Xw
8ogQESeY3dy+xK0VMif+Ll2wTC7nNC5tGXjVRMy5KBq8tZnkqp19K5syffSq1cIuO2cuTLDPbrYN
vKpnhEFFk08P+GVmB0x9mmdLbUm2m0PMBNJAQKGD5fKJbNrVbxnS5pZ1qsYiWivtfdFUtgrXOdNG
mYFakxOEpso7MoZXwejs9FmUcxH7VaX2R2mVzIqRAlSZG0E4aQKVwRaG/665hProvMxVxZ93UyVC
usMzIEEvqIdOcP+rq95NKeS5Ij6Y1moHxvINVygIFkNT7nnp5kNqrK/jOOicDhamdIscXi2vDEej
Hi2IMN3EIvbGh6yFUJAMCcLwvomysU+jfrWCdpzmk4gZPzpFCY+sKX1om3cLQ/jeSJQHDR7AQyxx
1m+ISS1xu3Jjcc61mi+m5qHTpQ9K3LxPxpwyTRVLZOsyfbMSSHBmWnKR7D6BA6lId+DY6AOLx+j6
8d5WOkguiwxp1iOm1sYd6LCBs5exXr1Mmz+NiewPRbEe3SnL95bIoCoM6hAKvRlOQOSRVqgMXi+L
29l+hi9m6wu30fbx4um+kF3tNxzBuMgfNnzdz8rmbewW3Vf65olALfdU0VdAuuLcRMwRH6c27fb1
UMbs4e2EoXv1iBVNBKDVnxKj2pd1VxxIdVNPPQ4Az712h+n2FA7rCCmqIGhTmJka1WisL132vrrQ
NBc1dhw/q/sb1iPWIYbNE7a9gjFaLkIWoXZwpOo9DDkaQ8zzyDYzXRPr1owZbKJ7O7WiJA64BHtv
T1Ms8e5VW99SkozfhthguCWdwnDFCKq6x0D+xcjSvWH3kTSJ/MDKkdB7ce8l5bdWd0KCXDg3RPy1
4F5A+OnfIW3xs9k8IVvE3ste0/hNKuN0S1wOvjhTrcCGLLlfPTFferVhcjna8jPBRiNe5msbR9hT
rWmUsd0A3aSHck2MQEwN1Lua1TQnw45t/XWS/W7ptf2SKue1yS5z/paUHJjZm9cXd7ZVMO3sInOu
91aW8bIJ4wb2hZvB61wvT1VmPSb5F6+EFeMVJENh1N8qoZZfvZgMWOOY18ObPnC4jl049vU9CqqD
LEdEOPjHCTm7Ecb/7ItGf0NMop5kBZquMdxLSa+1s+TVRKOIKb19k6PoD2JizuG2xkMNYknia6SM
hhr1JCBEabM3Jm9X28XJTN8Wae0G1Wv3+Ph/5HNxr3Z6WDT6Ex3UW6OKk2UOd11v3re1fOhZMOuU
wv1qvTrsEBFFqPHaKJ7qCTG8dVQoW0lFXNIwHuHsYzOS3BUiOawNdB5GhYHqblkNZfXZzaFEi9T9
rOSTHnUdy8XtOR7GGlMWybs2+7kKx5eTrPbHvIsj+J8WtCZbP0x5tSdo+32VDQQdMj+CeI4fpKOk
B9OutHBQYtIRZvMJFQecXXUZIsdI5a1p+Vu2bJKvqdJ+FmLMIl0vOLHb3DpbQ13tvYGYDadaAoyI
YyKSxbVclO/Cc66tNbG4oF4bsv22CO9KDD3DZRF6vdjlm+esNMzISNsuMLav5cj2jYKNv6EGSSPD
dLM2UWaxvBVaz3PMxvKNhVYyDW9ei3y6G1z7azWoTyVtzB2Dtu9UZ82pRiT1ZrTGY6n2fCuYVJMQ
vq08maX26BKstkv0Mb7XuukmhXYDFd23bAZdvWw30dgN1lztFz7ooKpJ/YGxVvaEmnc+ptn3Aaqo
Xro7pmjVdS2oetBsBIMJZ0o1RXl1xxxn/abx7ssix71gLeWNd+rBLYtvEICj2kSlWiulehyXfI4g
RkAOGnXDDFuGqRcj7iZErKYVSTU5112Xrz4c4qdecYWKpGxZXuDrOV+Qx7iBqKf8EiO0DDeM3ZcL
Zku2dPtQjKSqA30PoQYmAIBgFLB+28r38hQloG3fq8u6RHGOiEIk4ohAsLnUda7f0SkNUV/n70Mc
30Ah0/e4FReHk75vRi8SDVW4LQp5Lkmv33Eit1Bj+I5aDQBaT4P5AVtZP5QT4x5SPZRj7cJY9DXI
3362aficbJJnTLefFRICpI8LR3nWvWI8p8SFoePZfMFbazjVU9M+zWLt7scY9iPAa/msLBCSbUeW
vZ+U3A6Gqt6R01KeEW4nuxRkCbtJxYsMUscGQmC8z26TJrs+0eugY0/fr5NZB2OZEeTRuaOfTHUd
gkoPJ4KFCrBy/QMnG+/bwvsxwirLblUBdplJwtxnp1f9SRXvws0NzJcS7cjcvTqV9UAQc+IM7bFt
E+1l1uw1RIZcs0i99qsej3KXd8u5wiSq8Ktc815a8I9o9BQI6GrvnLB+EWHtlkvkuuviO+W4BAPf
6hOMMXjek7Sc+1mwJemT5hxypzMPgz2V/ohFtHJwdS2Grr68TsushYnTQCrEIm+4z7wGLmc+vwvM
hqtQIrNAcSYXecU7IL5vcyhsbeEs+4WdMuobZb3mQ+eF2trI/dKtxmfgIH032P100jZSYOCa7MTE
mODC0SYQLHOIj6M9hT0o026oOnnqPE85eSNdMQ4eL46Wq6/TqGuBhe38p5Vy+xPKYyYeK6JVdvdy
r7lA1bDihqAWCA1UmIUrASRSPcdy6EKtqiDQOXF3LTDgDGdUWffS05HqOVn7r9Hop0B6uX5tjX6f
atVt9l6LSii635efHKZdH5ooSXl0pMJJHusHXYGSvVbyq1d15n5aEq/x4yWe/Abd2t5RZ+OSkeyF
vapmPsDJfyf+1XqpR62Fdgplsuc9e130jWdt2dUlhoS5j0XTkqakWNdcyOestTa9hWkdmbmWrNby
vS9ZX3E7hwsRdSe7GApf7yjlCWx1z/r2RuK78ynXmvxxMNQZCkKuhXCGHowEYhI8x3AyyupSO9Z8
pTufH+SoeVE/VG+jRdzpCEvq0ox5j7iCFIy2SKazw0jnkk1xNkZlbsUYq64ZvMNlvSughXPOUut3
WCnsOUFWgbrCHXXzbtLa+M0dankYLVh06RhbO6/myFEnxzk4NIaB4wjNn2yCcdEvnhSNa4lHkohG
xulHchzsRyPxloN0xnJfL1S7YSVX602X3vKIeap+o1Czvhhu29/N6pAOFIHGdC/Z09mJhPlNqRBG
GOWWWNbISDI1eiztr0JiuNA8YHb2NUFuVkoyMW+i7gPXPhh99WXhTD+VK45zXt2UB8/p5M4DJqfs
nAgB8aSlPGL0bvkJGOsneHdpqMik+sqKxOnIhZBRwn29KEMamkq23jLCm9648dl5Npz8uxmbMy5A
rbV3c694xnuDjTWDhy3V9VnHKgZLjHj+JErNe6umnr5l0uX7PKbVcYmN7HNrwhxdvVhj2xnxk8Ik
rKwPy6CFeY2h/DjI4ltNmm0a9Aw4O7Ylbc2DdlgGNVIEhBE/dg0C7jcfUN+0k/7cCyPRI9tVVG3f
k6iaB+ZsKreZopa+Dn3Rm2kmSk79XwzvCR4WlS/Uub5VdlU/5FzjvqgpGwP80PLLYpgTYpNKavfo
udRjapTwRRdXloLmXGhXfW6MVzvNyru50GeqBw2o2C8KU7RBNcXT0zBX0xoafKSIamnfqalWfFIa
zTyWmrLeyq6jM9Wcojm2hlt74SywBxMTTACf8HrnwVxz63s8CCaClMQcYi4s8KnLbQByK3PO5IKn
+1rHKzWQUrghjaj+BZtLsqvmWNnl5Loc2JeayJKKES7a6tAs1LRMGX5Wk1P3J7UZCCMA0ZD52Uae
pwS08N6XxFsfSkKqXuqc3qKsZHfW2xjIhtbK55jznJAspMQOhGu3YSoXumqtWLu9HrsfRFMdx8Ej
/GmoCRIgPzYwAQJOYsBm3Sjq5po02XzE5Og0ZzRMmXKuhPHctlpgSqQGWNrtetqRIeniR2x2m4O5
KWhlVXcBAZJ07itiUK9tw8Vd9615bUoE52nBCRnrj1zFUbf6N9N2kJGYUTa4IhxseXTbCqPJbRm8
yYkkXkfblx5RsjGGqanr99NdQul6W1ynCy0sFCyiHHBvwdGFY50U3yyw0oIjZkorPUScUUYt0xJ1
/pQX9iPelaFeTjukVc+mWkapjEdGQ4ep+J53HGijOfl2at+stauf6QzHvTq7/0LzgUZJpbkdXQvd
2WCkQCOjXM+2sO2TR5ZFkGbZzlWTr1MivhvaslzMND9YizUFsC8IUdMR26Rm8Qn0IvcbgEUfB1Hh
e+6yt+a02luud0YsQK8orLNrWF/dbqvpxlSQM+56VPAqzABaT5Mz4TEXqxGQpvl90Sm+HRzTbpzA
kdMsc6AhGTw4EBLhkIB36CCWwoSIbhT35bbhWXDIYa1lS+hWmunbNnWearkfRpOHaabvQPei0oPT
5hKPNrfEMde6DOYmDoecRjuxbhZTmQwIpZyISEu7b/rs3K+udiVnC8a891JB/AwUKHG3lhZwxwL9
wMTF8Lf1WCMb4+OWuzpZ6E1c1BfqwqqomGgZ3zu8hvVlRz4aSjIG+7xKc1QY5ITZ6pNp1ZGL17be
WefZSz477kFiErFKiEaO97wqGzbmnrUJKQoEAEzq/NZpzqs7Qr0X7kvcWDepaAkhYkxEe+Xe0I39
UM8fqsivScYV9/pMK2BH5jJ/Jo/Dp27YzYXD4V7eZfGlFWL2uzQ+TUV7o1K9y01A4rqws6iK3XeZ
WlO4LtuentzGakD/kxJhgJjxuCy18NEbh+mEkEc3Vxj6yr7KGKHlMBx9jxbGr1tpHjn1P2U4RsUg
j+E447SA6+68hkmhHzX6fnrEsFYtMmhQRTGyoma05hWI2zRYjcR6j84JqAZ5deuw/bT47StVfuiT
/mQTaghwiOdf3xBJpjCptMZgcevD5FQIScvDYjyAPFL2T/OuqTlNYnRqy1ShA+PWgIH1pyKnv4Vw
6/ewXINiquZDuzQ+RjEgWDA8AsC/h8ktdl3e867BJuhHD9oDOBtA2XFMsD9TpttqqHvSAsLE/pgm
l0avjTnMvW8OhE4jg2pc5N+bNgawN9f+qqK7fGy7ZQwd0bC1yjHHMYs8SJREZlibenpoYkhmOHU1
Pn3QR6EPvDaC1V0rV7tkwytmYvPGMUS7GsO1YDJ6ElKGkJXf2/aT5iLK97x7pvaBTL2dI9G/jkO+
g1C4SdwMklfSi5e6YT1iEjmZcYhdlDdpiBZfG+073IYPivPJ7zTZRkrnPuSVER8Taz6TxcoLL4f1
PDMfdWL1oezlNbOAXNnkv1TqfE8Hciyn6bWb24u6vHp6d6skTDoQJieaOkoCjBdeszTbC9oUu+Gh
NJBBirg9pUPPgTsrL4p+JbuJmQbcfnU4Y3HpuyWULgyedBXn2PKy5NVRSd0D2cbJueXnpuGIhAYn
rIcyWXb1uFfaiwlORRFknlwyL+PiBdzBz+MXOd2NNjuKsz5p+gDS3+9Sbz+CizY9Gt6FYD5Alll1
grh0r4xUfDGcM/nKVuRTcyACYqyBwsNpbykV6WxO4WIjbF6NB9t6cYcu0PR3a/mSdy+MW2j2aAc5
Dzr23Xqdzy3hkU6z69y3TlWYr2sQJ/qDuhULfXXXK2BucGbyij2NfvJ1VjotcOvivKqD4zepNz93
5oIcjcCQSGdaExS6+zwyNt9Vs34znWG5yq6lD9HR5Kz9d3N2TiU2wKY+3Be0eDsPwfLJbJg1UL+E
inC1cx1Pz03T3UliGluZbqu64pEJr6RpJGpROPV6MRHHrQZxJ9ngHIRKG8rAGq2G+5itph3ZyjI1
XAP93WInZ10bPleWAY9daQfnapQoOokvO7i9tVyAs8ziEaH3d44g0A+HSsYUwwUqIQrKfNvJ+8W9
j7N+3qNsgQCfA3yw/TLReIuTZCQGZO0eJ/XFUao7wgb8Ai1o0AnDvk8JdTmSxAGEOzyZOeiwTVsj
JUfHvGrhGidvfW8uF2eydtTWzOvwoGoWn5mogx9UfdH1h7XlpNX3eZovxO3M3g5WyBRps/OMnCR0
PeOsZup903ya2hGEu3zOFcfvxj4kJMZFJ6edpszcTSUTtmr9HTTVl+SUTsijrcKNd0Dh2QHRGv4c
w9pcTXW2jwh6r6lqAeY2oVDFrQHIBWaBWeJV3mOJlJtexpr5XUoxBcRdNVDNxCWYkod6pN5ky2rO
nKNDEw2GnBXXJD5nujUcinFJ6ENiiRCsbh81z3nL0iQ9dh0BDlqboniFf3hKnTwQ3IWA8b9zxRXg
WKY1WrWdNMiyhE33pebXfEsv1L0y5nGwwJGafe6xdqjAVveaN9lo/bz2UNspBRCL0Elrf00gmBu2
8m5RG+aeIg4UD320Jdn4zA+KYPbGeSddiiP0ZiqFhTv0dwlF8/OyBYoi+qEOdcrbnHkfiA33mj4i
8XbTPb53r0uh3AElvJAAc0CxdNAa93ElXTHs1QHEyhtB963TKtxHg7Ju6JjVwl/2RW+kUSn7l1KS
AwL1IzDW3gT8TckrxRnmqnW9HlnmNEZoZf8lKKH9NXPbw1rnX8QSUyFanFdjTl0FNecD2ytnlY8O
vCMgB14ndbnitv3i0ikqwO/71KBqSnCc2tHLIz6X1rGEVRhkjSmCtpFPMZbBcLXctTh1ZDnvvU58
LVxGeWJzp+EkTNQnrNOO1coYviZCNVAXVhuJocRQsLrjOlST/KI4kKbpBZghlEolTvaYnYDY4t1U
j8t+lMiHsYErgsQ09vW6BsJu+ZkFsp49TMe0lkqwFqv6kpSu5s+TfYdjLtWN3XjB1qEgr0Z1X+Em
MTJrDVJ3G7nJR07a1CcSLA1wzrX3spq+Nzg/+oNNYmicG9pu7ZIsaMldipLFau/ywrhPs6knJpI1
2/Zueezbpjwl0mC/aeYhjIeWdKTOcA621n+OxdrsACz0cGpjESpduZsV7YmX76FNgWrAsYgNg1EU
ybVntruChMVqPr/ZBeUjabsTnVorz1OhZt/s1sTBVor2tJLVi+RyMEHwFn2XYtyFoE+1onQdUsRn
YjrK2eqOiu2ScluVeVDn7VbeZRrGDdkQbPqh0JjnDm0dbAc1BXwd0kpGbUJW2Zy+KiU1HTz5vTbC
OdCNqQjslgiC3m3eEkZGDzrtRugCRt3c2awiYKMs0GWhhBMW21djNZlX1CNJUtnmweRlT8vQPi9O
/F4MqrIz29W7UBpizNIz+k4R1pFIuTEPVfta0wCnbtueFVxajqjkshfcW91LNzTWsR3As+GAgTAv
6oO+zZLXprivbb3ap15ff+uRBB5mvVUvuky8L8vUKa91Xs1vqVqtODINC7hnAvpfys+aUtm0Outd
Y4v7Reg3BbsLQFm+gFuv9dMsjQnwk4kFDFO/miVCa837ljdGKLyxihy9lQEwNMVPmntQFCgZSmpx
hPGZWRzNAkcMR5/sW5Kaelg6zYvtUc9kugu7wIzHqJvd9ZBU3vLcz7htudjdvqBcvZaamn5miELA
NoJPX0NVXNrcQzIn9mOaNkcH+8iALEJUqDBZYvxdfQNBJyAULiulEUEvLI+iX7SwNab0WItsB6sr
31Cvax0X7T3GKR+x1RUR1Ad2tG7Vu2ASlA1IIrrQa9qTp16WRP3oQQ+Eou0UiKK9UW3YFG8PTPwZ
h5DBMHxGsE+d2g37uijqA2p94w9G6D9iX/1tjtQP+VP/Yy7V/8a0qS374X9mXx2/fi8+qm8/sK+2
3/iDfaVohEqBI6uqqvMS6HCd/l/cFND3b5AUVZIqCaLZ+JBQIf8zb8p2fiPIwcQLX+W3HLih/8W/
so3fyAbAiZPfgc2FEdc/4V/9qAu0cOTFdwl9Dtww3LYgYfxIvlrahZy8oR4jh0liW8PDWDI5M8+f
WV/LWgSF2vzKS/RHwtf2mVtWh87rz3voqtpPhK/BtgQbc9MB+XbpB/PpaqdN2mPluuPDOKm/Mnv6
UZ3wx8dhecv4A+4bdrs/UUF7tSfDzZBdVEGm33cm+xnClAJ3i8b+Be30Lz+K1BqNQ93QId39eDfj
ocBHRcuxEdIUyDmOt8ngh4VxH27G+R98x//PtIb/vC4PE+fNaU7DOPfHD+vKtsYlr+7IuGnzOwGN
d59y9H2WTHeYJE122Ba4L/u6PbRXExe0X3z+Xz3G/2DvTJrjRrIt/Vee1R4yDI7JrKsXCAARwVni
oGEDI0UJM+CY4fj170NWdrXErCdZ9aoXtchFWiYZjAiH+/V7z/nOLtzTiXywfN7vz6/P2Z04BMST
SgpM41LuGnAGRWiWt6ngvqdZ/5ab7x/v194txKQiIxd8+359rvqmCcso2pKEadvWddfOas2X+uJ5
l36l/T+9HE1OZuMQXa03OuUO6f1ik3UQSVdzQ+ApXUg/wGRq7dmnxfeq0w+7xt0/tMk/hm/8q48T
9BfmItjkPPn7f//B9zMomTe7QStS3uowzHKMO32p/OvaTLvbxbTkb97f27WKSZk8a1zL+w4Erf/N
11fZNB5FiYqr4Y51B1OkiBE74jOA8fP512/tjS0RzPib13ojb/c5XYuG6XA0AWU5l5iaIGoSnQuM
vQm0NJ0oyU2wHu363gM9cyOXVVwlMkHp8eu/5F+9aRYsuMSd0wsW/+cPeSkUokESoyLl102oXA1S
vZ/llzTnl5dfv9S+Pv6vAv2P92xiBIWYbO7ZR28NI55tyNTesi6ysx0NlHNzsjdjvR9VW/mHYVy+
pvxgHWUpBJFfvzTi3Dcv7dscObt4F1KS47/ZhqRR+gwA0zqqn/JIuxHmYfqkHScVbvf/5gvtOTU2
Th8eENyFYtf6/7BmUzGiJ2BmHZVL6QUtz9FhTNwuY4CEhrX2U/cMNc6KtGoePsmxmo6/fv2/fMZk
sQi2g92Igp3zjxzhH15/zh0r11p6VaKa80tcXfoJvcx65WWIkrrUeF3gtJ1T+Fe/2fv+8gkbOIGw
pNisJY/DeF9nP7wwyriGhNSM6I6q6U+8CD0bJq8XCnY7egaiOhAozsduRopipdyOf/2+//ryJoUB
FkGONA7Rt1FMDEN9bAFDFg1QcmIzZYxhJQQaW5LsoMisHPo6lqL76Yyjd2opL37n7P3rJy9gpyMf
x+S1w0ffHj5VA4ps7GS0DnJXbhevuQB61zlZczRIYmMQ3fjxYui/A1D/6xf2dEASe1Km/+aTl/mU
MiiQCF4Lg4aT3/pRybj3uBEVcJMWk3hc1fwBGUX+m7N9f0c/Pc8GRnK8u5gzsbtzvv/8leuKjErm
IUCXCm8ItZVEP90jiA+aBA5ioCqBRLH8m/3qX7xbj9wfnwgFWidQBX5+UfQVxTjDlYuabk2vlgwh
5eCY81nWPkrJwTQgeg3efePb+W9W+F9fmfrTozr0XRP/lb0vwR9WuLUs7jroSx1ZNeyWpNTaz6le
Pkkldom4sM5ELF9XKcmev17ab49BYVDtGnyvtqW7uPbfLCxGqlrVciQw5GNyWSwQp/XNti4hUKPE
9rXzr1/uTVoNu8d+2Jp7cDPqG4dp/c/vE7Oh6XfFoIVcu7dnrm1gC8xsBDcDrejkrSDCEs1FByHn
IrtKNz+/dlHpv4wMlKMur8oA36E4y0UOD5ro5xM0oOU338Vflh7POMEqHCMGuX1cGX7+G5EP9lmR
MDVxJLQubaa3Kuj0nBxRFSeEU/OBvWg8/uaTwT3H7/1pyQOiQO77R81Flem/WQOul3RjWhlOuHdR
64Nuz/32xYCsUn0XXKi7G3hmzXpVg7zQL9MxLyykgsXmHLFoWNVRbotZHFfokNX9kCNet+nXYa4M
9Skx8y9TMunE/lh8RfdJNtU+c9VB0g3sWhuExdpkwwmUfWN/mU3VNic6UFsZolDptZHWFGHXUe1W
yXbhZVZdnSbL0EnxMeUwxsReV/WNtVje8wAezvmYjEOWXkPU62WYtJZCcUsCM3A2bRxfaJEq80LL
0vlpUwO6FzxYEAwblnqOcrLD1mWtEw3M1WId1GZZimi1CPuGytkirrMy5rl1S3EYN76h9IfJW8S3
UrawluwGe0C6onfw6Bvbh2n200cuSDrtuHrc5yRygdAAUrO52zKLWYOWdb4eyqp26DxsUrvq2ARw
SYz18OyL2SLcz+5JnPQpK85digeGRvDMzX5zUdDRGGME1GEiD/rNTr6QbNTNF2mvrSiJ1t69WT0Q
FOHCXYghJeQjeSz9RELGXDMIvJmwtBaVUtUwdJ/5f0ktMHdElyKNbcjN4Xln+BiRcLWRVir2GDJb
SJs8aGOPcq4YivUZKfR8M7Wus8SLNibz7TyvO4pxktkUg9o0kJAbEi8z9wYN9lNuXxkbYLmM3wcI
ySvcGzrb7XfIDWNzNHuybM9wBcbpwPvOadiDYSLFwcth5Sf91ly5hp5B1Mp02V1kqa5FOqhe7djb
9pjGxqZBHmjMvBYHe1SAEBHFOzcuSa6CbtnY5aGE0VlEvjf3M5Aqk1zaLss8M16c1S0vclGgZco0
NcQc+lYSFRR1QDzqel1CQ2XMSvSBFiBm84nolK5IR9wKxHJiQukAO1eUtdPZN+hbx6aSyTfEUwvo
Np0sU1JD+yUCf5j6h9Ld5gcLT3ES5LCIs7BeoNGj9teSOoSF2iKFZIIXiX40GoQPlmhiwcDrwWrS
nK+hH3FdqyEZY2vLx/YDieZaFRqjSUifDhk2Mu1yrS+RBOb1sTaL0bsdW4a+DLfa4Qb5sZVedpRb
98jnNSgOLQwThLV64t3Lsemv5EajLfKZ1/AKND1x3RfzxIipVpgmmyy3YEsoA+V6MxXtcbJFcieq
fqhPVBAFOjkJkPygd0NHIVxLYHcNxx7go7UYOWDonT4ag588cZ7hq9kyHey05SfIp9eE7hrYWwen
UQWYmdGeOTHMSVX74qQDZxQVqiYCd/FVHjd60c13SGQK/b2ZESsQ0eSo3u/6Du1otbqMycZB7lDl
fTvyceiTf6ek0/l3XHxof8sht+Q1Uqj1Ho2jUV74tT5d5b2R9ZHJcPDryuwGgsY6zUloe21ybvIV
ne1KyVYcYEBi4QeoZ6L4qXQDi6QNhgFIJpTksPHrSUU1vjbkn8g2COFhM38tRlPfonTzzGutEihn
GDRlp5mwKh+xvqffjvSFkwIpfkafmVjExM6g5tpcnjJcLONBr3B9H7DWG/3HVMsdRvRyQK0HNo1J
j9e5Y3Y7SQOnFLhzmV0A0pXjuW0XHnOUR74bk+KNHiU1q2WJbSUxsFS1b99MPhvaYzmXYqYEQal+
LEboRx+E3dlzKCqdABilbO9brc8JDWGHK3KUOzun0iFkKFiLYa4PoyW3+xHsFbOWxljjDRFJwwDA
xdSAFh8vDUg6gwzoxt+SQDK81s90wIvbRkkCIPFlpdbtpIvpydV7Vz+l+rQAlE6zh8RTzqe6qblh
zc0wkEPOsiEOksE2yhjsuUG2ltKHrj6JPCRlSHSR464L9O6VaReZbNjwgLLncuPcWRasVSpvHss0
sVWUJ01x5/RFA0G7yxTt5po+ayQ7r75fW0+xgSrHuHebJv06+DNyQQpE+mYOk/5vpaKePMPcatW5
5DlPYyIbVXncANUNZ+GXHlOTzOVMByXLceTl6bc6LTsovJ6ep0dUcO6jD82Ayd9ilDgOPZUAYq+h
9yD42qYpkJU6rsPYXDhomzHgt8l4DwKzACafacvlNggQrJAnKxSWsG62I5FfyIqa1tU+9cO2fW9q
a0WNWwCfO01b4h2GYTIZvDQZuhIS2RgK0ECq85glxbaUQpy/3vx+GRDcJdo3I7PH9xhwlDwDBkSW
ZbmoUgtD6ti9igJBeabp5gXaP4H8Hp16FVqwC7s4KRIejGWwoABSnXES7eyxXWEE4T/0ll1cmTlW
Q352PWtTkOYUHTwfynxZMnKG9GzwX+wMtHCcrQ04IayAXaxkDzxybWvEDaWfby9w+DR5II+5hLjh
LFgpmaU6t53ZKaxurTPbkauXzM9TR8mRm+uCOanOhousbV9TQVkRWW7r3liWO9D6r8vnKa2yi8HO
Gj3cllbsKi67ebHniihHDYXmNafgMGOyUu5LK7qBPJCOoeFhnUym1WQkAalWZT0yFyJcS7/Kx84e
okL1w7Uw8u0hddfuc6UYLwZoor3+Xrkgjo8S42x3cFMjfdWm1HOO2uQZ2WPdb+UtE5BqAcVpboxu
YURSj2pV+VVhaDz3Tjo5UeIkGP8AjPsPimUtsL7oto0wZW++bGXZh70zl1+TpMBPIqG+wj/10J1d
tPO617kWpY8roP4GCyXcpXKnqTrXYkVgv2x+eaGPxvp5kco8SegVYEoFurpDxRdeh1I1jRbN6EYe
09WdY1OwuUQLg75vyagv+GCw6ywhzTX/bmXMnJ02dzZoQsEMQUOkoQWAOe2qKqRi8i7aRhv1w9br
6XsE0Hxbg8fUBR/91hvXjuEMQ1xNEivW1lt+ioPBY4wmKqNJj4ajZW64CsuSl5oxNDmb7IzgykYP
d6jXld2rcvpGnDrTYFTm80DrgbnNKovNKZXqoksr/2lpJaGG3gvVpLCuSYLaZ9AZbSprRJKYb7j/
7FV+BI6RPzUi39Ig7VtAA6N0h4IAH7E+augIIzHn3kOzQaIN/S4BI5JRf78uFKI0hJzMfGi0OX1A
UjS0FPhV/XEjoFC+oo/HvCjGzYphxq71dQP7H9kIU3ow+6g2S6rbtBuvBqQBV2hebHk72313USSY
S2LpNpJdDK/hct6wXbkghlV92rTaQb2GMRYA4WztTkd7dhpSX9oWHQ3gGbjZS0fWOUPHqo+zZNTq
m37W5yz2mDhBjXCGeTrJpcNKjA0JTDMpiouFgViI+lxJb6sh2S6kOdKAW/Al2UD216zpvUtK3jE/
FT0BugFQBLjim+mNz74i3jhg+obFIUdcdwnlQR+OZdrXVDZekp7aabRghA9S4UhaM+ukLVbLsY6g
dCLzyxheNGsyvkoiW6mLUnSRW273VrhMTLlJ5BQ1oR+MXh6gXOcqcAha0A7VyMws2FC2InQSabVi
CJjq2LVR9mhI0hlb9x4L1vW7BQ+P2PjzMjPz+YX6NuxJ81S5B3MsvTlaVeJNtFNl8b7oRvZEszOA
pQ4cjCdc4XLG/e3zmo0yvdcxF65iear1q5YJhD58a+x8rljGPMykKtadOt1ScWZ5l6NTa4GLdrO2
K9gqdxnDpTb1JOh3YI7V5MXzXNIMOg7kqCASm/zmOq8SH0S7dHMraGer+ljQYWkINep5QnMPvjud
qsU8k/AyUnYKSl3KSUNg5QHVLfA11S6KDK/rfMaM3tIczKIkY6Dx166hEG764uxthnvUGST7SMFK
e7xF0uqBVQX5gKhBDBpVyEKGcAZjJQ0Za0gVKaUhTelwo3ycObvWMOtxkUxiRQ6qGbLCxIxoGvBr
SZ15sVZwfiKTUg81P9VrMJO1c5fVk/uQrvpw4TKiRSq8JFz0HH1d4lbYmh4BU6KGNHcrPMWZNooQ
PUcTWX5fnRptMOdg0qbpqaQn4gauK8nXLiRe1mNroI0+mHysLEx3lyci9ZFOJPEWvRYL3ccLoTWD
flnk3WC9et6oToJYzykqqrx58RBjiHhK1vprwSrlSRHTxFnRuJYMy4XRH5hkTroQ2EpTBoMgEHg3
sm1H1x8RiSCyTRFAZilGdrKgi7gxJ8b3chnbs6ZIvT/Nbq195TPFUGG7DSbJXnL3DZpq9i9Uu6oP
3GInDvANQwBRoDxlhmauxa22wQPuzdpvAqNLt8vO9nApTp2lLVD7XWAJVbG2H8oZphj+btsnbWDi
+whASi09g3mx3bY93Hl2X315nAvqBH4ccRB/EtIDQveSJ82p7J5wEbqoAWRx9M8Cy+ShgXIvkUFA
xAqbdKP0zdakvppoHmAWZrb2WNZ6zjJJBdsf/d0p4B6Tm4FZVdzOVh7b/uRXFpq+bRkp6TLZQOfB
t07FYmByWCnPHS8eRo6cnivdFLqVSbom5vns3q4xyaA5zfXHyquRY3Zp60WTGmaUB8kAOUJ12nAx
5Lbvnz0SDQhZrHVAvQiQ13iUWR9PcMVQSa2jaUeGBSc6sElgQ8DBxQgQuLW4HaKzcgPZ4gwkiqWI
DBAjNMaLM63ZEoMsd++9YW6ucjGStaHXmZccsqxYqfBa5a8gI7zRDC0359SzaIukt8yjnAcxbWpB
9gbGQkDHEmxs5ugHFAW1i0yOxsWlVleqRWAH6SvIKy1bolaNaMnkPMob7HqTOoOBWdKYQRsfXT6g
g8LXZ3oI67rMRSHQZtt8wJLTimNdOBkegBSMJZ9oktx70Kv3Cypc0cNU1GKIbbnJ/nZytCH/VuUk
QELlmtirw4l3xZzHJJAjmmoFHZ7JaOmfu8JNVdDjtgKMTPoAfohC6F1UgcnY/kBB1vTdAAqQdT1t
D92cwJlqvUk9eTqGyNg2kuWctA1mP22loDusS75+2UypnVYY0nXgpAVnkp7L6Zsoh+0q1aaNbQR3
wXKVb8RyouYzEetWZTsYYU7ZsV4R1lijkW7cCZmYMTD4bj22YXg2baKdpWdChLZIP3mf6CvArZbT
Y7htNE7wwLYQuqOudDPEfBxkBIwVppueYM8yEu1Kze/iitp4Dp3Wd/Nw03rg6gnUaEozkVrxPCm7
CzVrrb+LSnOvpW9uZoz1g69E7wWQBDF3TuhwxUJPn9KhJiqHJmXAMhg+u7TDvMjDWIQ+fFhm4B/+
uADNQL/7xdtcKrRVZJrzuG71ZHP1No2LddpS71Awo37vKvICsOCJXh3sCVBESGL2iIXNwx575Tur
+bWte3gcbMVFj1SvhSOyGrt7lJ/p8Q3beWEc1pbDHEcMkK6Y0wor+DySasucS6aPOhUYSS7N3KPS
HwdIhKTmjQzhtsXLjlCcM/gftQdUI+20pT9sta4hCFVJ5kYliuSBq0VvpphbS49MHUrPc0koeBYW
xTJd00tw0ZqtyZIjZrbhFIFM6HEAeGZt4trI0ecz6cufV3OYbjKKWh7U1nJ2gP1MwA/dDej9Gdlw
GBzxgz4Zdc5dPTHW9QqbFaYFvL7u1Sa0sTwUjky+5+y8L/XoeI+9BhLsQC4DOaO5mJm4bJ7s73lJ
W10gpmufiC/sVySKWfKaKQgeJ+krzTxl3CQ5UQYbWEkjO/eWCnFTJ2fO6/WO6BqkY8wmSQ0vBPQQ
Qhyanr1n88iLqYpxuCmGNMP4j+byxTXyHWRBZfZNU5X7oo8dHultmOharB7OgaFxwJdUFV2Xy5bG
TQaS1ravipQZ84kshi0/wyTRn3qOnI9ixq4QKIJUHvEv66+da6zmjewaWmRzlo9WqAt+8LxVS3ps
ZZc6MQ6aAsliajK2pleGIHMTXxkZHiXHjXmYUwsmB5bd/DgNFnfYtqewD5DYbXcOYtazKlT5auHR
9TkZNOOF7WPqPlBDZ85pSJRLjolLARHSZyhZ71zHsghHNdUIrSFSfLgjd6/poCXrgVszwns6ZHpk
DxYdm8Hd+KLF5mhfBq6GXJh9LJhHVyHTu8w3fJ8BuQuYBfyFIgqpoSSgGve2xfUUlv9J6ZAI5JTL
ItStaqWdaPUqhsFCr4HeI55xWZsuV9dym4EhEMT3qbZKjVwli9M4no1Zf5l8wQlBC5OxmI0S5b6A
yeERILIiHzTFiLHQKKqFFetzkbx0AF/GaTfh1nZJP9jJeu6IIt/an1n8afMFB1NdxqwFZnutrFYI
R1Z5W1nbSh3TjiQnF+lgJkeTPCwrzgp/0riVOdyiZtrFX9jqcOyxHtKbsvTTb66WZihQ9aFAl6Y1
BV9Z507LEQG9r5NFzuNwmASZDgetU1rL/B6iBt2t2Z8iJurgHfgaD+2EHPFkdBb3KVRuSRV18+jD
vegnskxTp0OrWFdujxt8bj8TmCG22Enm5UOzW2ER52zEgwypBxiAJI31bIx1T8+hc+r6VA708XiF
gX0Icox8SrHiG2d/ZtO/p2HT+1G9CcIx8KlZIp63yQZ+ko4ZnWq/JbCtNDKVI9QfuLmzUxiEKIi2
xaxs4vg4OMnUcXHBu2sxEZjn6siiG2/1lguxQTgEV8Pc2L2GG/kwIpFwCNSWDXRuvW13l2gpXmUa
vPVNJqeMVlRmb0/0chieeTqgjGxL6GvomKI/DaKj02A62cfJn2b7YBcO0doj9xCCB/GaNIEinIBv
m64xnM9ZzXQkIfe8FmxYNJVcoY7YhhA6urbXHZey7x75dAyJUaXKLiWjKj9w5228dFtKoADauX1k
Q+AmMy/bSnZTXXltiHASQzo3PomyVaJvhQHt9AnzFtNtT1QWOqXF1k1GvBqSzntD+cyNxiu8FV3m
hqLA2GrDPTABnaersczVrZYniR8TXGsPMRv93F6BTam9o7c5vn9aZ72mqklHD3+vnfdjbBqy+0w/
t+QGtBESGKZz052Uy3KBw0ik9VHrzOphhLdTn2w7xRiA/MdAqjl5n0u6uTDFNX1471i93V4S/JFe
89mPUOqQkNwm8PsI6eBQSA6yzAjVwufZ0H8eEnGVqyQ1A8cG34XJCPZJRJcr24IRruueRmTifO3M
OtkD6HfHO3F55QcwGxm3EGikzxmkG4K8msQlE3ex5qc1B8sZbhtu6HVjGhTK0es/aWnLdVvRd0gg
HxF0FXqu3QxhoZasCCRcjOk0sj6+9Ko3uA7NQ9NcjwVEggA8vvnVnGW2W+Ia76tTduaDwH6AB41e
7xQk5oqpuUjNMk5VZn1zhx4wlcJN9dHBfXnEdkUr0U805MDSJdCCA9JJgDtl2DFBQlG1omRaPqFt
mF/WZaFPkuTIvLVh6apjDYqb6Qg+UYHdl98PyaXi/j/5VeVEbdNmUGU1JlxHGAf5Rem46LX9dOu8
Uz0o+4PPzahgH52c4S7jpmzQDiKgigb39sH2hyKLUKa3+VEJ1DPXVH/cWOAlzcmlgGqTfMiZTwwh
Hm99+d5pOGN6vkp3cB8Zt/h2WClGkccWWoV1qam1yN6bNUSHm2ldZ3XrFSTJfWjNvnSvBKSf8Ytd
+ha+F8IdobzlxXBn2GWNJlYY0vmdrOov82smtGgiHPj/ngCA+0ZWJWqpHC6Na2gl+XJeR2wjOlr8
iE3OijHy/Mm4/7d0t/+jmvYnze0v1bn/P+puTSQW/7Pu9uJbP3xTP8lu9x/4U3ZrvtNNElfRJiK6
heGz48iXb8P4979p5jt6RR6iCh7kXdjHN/Sn6lb472h1G8SaM2lHhrDLegb6SNnf/8Z/MhwLlaTr
uvwcLPB/R3W7/2E/TdaBzXq8hL9LD3RCgt+I/YpkYsvsBTrtHcpKVEg7kC+otTJSYmE0VrVN+ZnW
7nQC2IpxF7oOeu6OpFRc+sv6OpQL1vMeahs99vIhWaa6D+RUNB97NhTU8pX/WZS+e+cxav80GIvz
HUXms2Ar+vrHh/6f9fc3YLy/XH/PzX9dP6tvzc9LkJ/5cwm67xBV2+hnLN9C/OWZSGz+XIL+u13v
DXbTQKHHHrfzPf9cg67BQiNSAzUdUQFoq5D8/LkGXf2dZ6K62vXgLM3//b9+kgoPb/79R63pGzwu
eAHCiFETsQRtneTjt3k1uUjl0GmcWTWMP9LWW5Wei9kQqIvc8pRVCUV3ClZ+jno8djddak/5pb7h
FAnA5KTViXOFpmmaQAoNGGJwjcrGhcRWDVoAPQzXzz/ONu0fzGPu8qWia+nG2ZisGyNBHQjLauhc
yQszZZBr2fNI3brpgTQlTkc9X78blx2jEu6Z+LjQYvgTl5HjBjy5Cxohm+diGzfKD2Ja70f0SaOr
IBiX+aA/AuVIGXfkfn25aPrWhxaz+3jYGPtgIKPnFtX9kF0sjl18haQB3oVp/aEgneFCrmLlEHXk
9IRGl0w4tJndcYDWCeZKN6pj448PfpPXVcxJFnZrl51EAlm40YwWTBaj33jDhvFsYlZW4MwYeEJF
NJ9XWYxfGm+Wp3ahoWqP1LT/eQxHdX79+98Ia//VY3iXj1+f8775r/Ow2zCGn57G/Uf/jw8DtwVs
b/Sw/q70Io7kn0+jYenveA5I59ZNU/Awclb8+TRqpsVTbDg7z56Q+n3j/+fjqJk2jzHKLBDlDicJ
Cuo3j+CvHsk3dQPHgYv6m3AQvH2Qde03OjSHIEE5M5q4sVfoqDXjXb1PU+xMmP5SDRP6Dx/S3V/V
5m+ywWxez0O2byAQ9ljLbDg/a8p6gWrL8DPzRmt4HPVMVJFJ2vNhmB04ZuYXljuxPslYHLXkrq4p
ZjuLpp2pfiMz+0PQ94PIjFMYVDbaXQPbhO96zpuCqUWeRWBH2xIdnAXdZuKta/IuMOo1u+yGZ5Q0
yRGQxBK0nF6nvre/I/m4bzilQ7FO9k3jDu+nFht2bS0PbjvA/6iF8cEUyWks9DZmUtKFXY9vYB51
K2QclJ+3z6YjyQvOl/Y3YHxGfD8f7YSfkAFEMAW6TdclPf2NWE/aXVbba2de16D9QIX2waQC66vt
FEGOhMi8mPSTgC9XntMx7kEgDu9xvvZ3vjwX+8DnROix863FWA2A4TjI58GLNjMCu7CS7WHfdHAo
huv2WrVXRR57DTMrBqUBTVyMqXaUnkmKt1w8mB9qnw5h0BWILmLzlb4sGDOkIdsNPWrZnLKPxpdK
4bQ95gMxVQTKH5buTPWgbv3mydHqwGq/NsaF45wm9+yusGPChLHbwZUHuwpxv/r60aiPUG+sPq7B
ktBAdUMkDSs0TidgnIDEKuN+zBXkw3RHiiIX0uq9fHQ/W5+ZJyjwuXfMcXSEJ0VcD2DaA78I2wTs
TqBdzbFzfEkjH8u4Gxgf2/faR/r2un/QnXgl8lWL1PB1HaOZDL8MFOph/Jr3pKkxuAvxo4TJl04/
2X5QQrmB61sfFcIjrJXXxbV7xgx938FZ5Sb1bXBjNmrmze1l+sK3hlOOd1VwFz3QAHAf0LIck6M4
Zke6vdl1/nFLw0Sdtu6MrMm/XZ7i5Nq/mi6TG+UG9kN7OcbV1fqJ3oe4bpoDZKc5DdMX6BP0by76
GITSB8Y8K9qgDGDINYGjpL5Zd8iBDMiKIX2M8tb/XB21q+1z/dJce/axphNI7GGcHMzj8r1IguR9
dcXc/8o/ZxER5vh/D/KLOnvx+kT4xgG4VcR7PJc8U1lQRZCT6YyDXZPfi+/MF4rvjSJQ+AzB1r4A
bBW3lwscJWafd8W1aEM+0M/QVg60BmmLFYcpNg7la3luPyliMD94V9vRv56j5ex/m2+qG1zkkMLU
obrZnnls8QSBMWGgC4Pxzoggbb4HXuRPDDgDSKMFpMfl4CC0tP+xrf2nGv0bPqQfdvi/MOCvnsc5
f/7p8Nt/4B+Hn+m94+BzHALB8NtR+P2zEjX1dz6uDI43jgAMiLuD48+jz/be6QixDd906HfY1n6C
/FmI2vY7B8UHDXSuUQY7t//vnHyYgX7aMvc5EzYCbkT8w7ls/WEf+kFrXq6uYj8vXDJ57OZ77Y/+
56ZGPRG26XSsUEd+K5uZ+RFjN+9zAo5xijw1rde7mFDEJN+JJwctjAw0Q+vhbBRMgCKF6OxYbJK2
Ze+5oL2wz7tQZZn0DJwlFbA8Munaz4nh2ExrKQNBFK2Taxz6aTY7tMUlbXWwagi/4D23MWd2Yl5a
I93Owx73+cCnNrJJV9v6dRVtrx1rW4zkPkqP5nAKBJpJ3bKoCi8G6KKAoXcHGbLLjbjMhI5neU2Q
ASd1VXyyKg/gi3B2Bsygul5GlpVZdmDNmvVc5SuR16TJC8YLrej1k7mU2gU9HBXYw7LdzX7SfEfy
oV2UdKbgi3brB7fa+veJXRKcomMbXuMakv4ztA5v+qiMiWGzBdsU0EatbmxTgeOiFQ/nW0F3j1ZU
DGcfjGQNpNMDh9wg/aYfxGQ77sAWfeoJhMhgKjbyeS2HntzqEhIBk2sdLiU3GNDI2awhFPbQC772
i4b8aUNbAQ9Q5va1OzlIY7oOwHRI93b6ntlp/pQKXgajPeKjQzPgukP+n2aE6uqLdm0wutwukEql
j0oK4iX8eoGLnAPgCpopsxkGeMNWhwRmTCNn4pA+jaCo2Avr1u+O/ezpHcZqp+ee7LTLeAGcPRn3
fF4Bxr7KdmZTaegQhRgCnhfV0PVM58J4nSbfurCkVnvBYgD+Ypxdgn2tSBY8diZvh6/XYvADA59z
T27zdKEIqpWIuifIKyVtIAG2pUYtCgsI9BOzKdmf5nYywON6nR+sbm+xe5pzOLWaciPE0bUeKEHq
U6gzs7qaEDk0Yd42/A2z24H6mEgkf7E0u/kkYEexZpjWvQhCpBjvixFP5iQEELMRGUVyGKeEpdSr
nDPSxIF31esanIMsH7r3ezb3R5wPenNAlVq+LgkSqwO3Neex3oe/UelBVuKrIp4umhdiTXFk+J9G
mAxlgEDG4b7k7l99i0oJUICPhjtamQV8FKorndNcTel3Uo0WdWxoUjghSuS8vF31kljrFpQ8NPpV
qiNdQgwARmJaMAzMPntKttQfdmx70sNvlpz8xWhtTxLcQQ4JzewYGyNPkQzDe/haGVOYLNZK2GoH
yj/abFOxoINirlKg9V96LUDiO35ZUTh8TOAWJKFlbOAxJPik4dryyrkIDKt0a+JXy4LoxNptxDlN
AeidiWyqcUdWhfAOkAPs8cgMLi9uCVqkmFuQnzFSHja+cwOoO/i/PqG26Csf/rbK3XQJQVbtsj2P
i/VB+j5Mmg505nrBwDp5QFbCk6xv7ZKFuczn917vtcZFrgmoAWsPBeh+RcRofMkbS0AvwyCDLqky
Vklduw2fehaCQMe7zIiEegvBrakKpPQ0ABQjWOkUcCUCyQxF3uZlZifv0fnAycsSDbGiCbB4uZoQ
+ANJmaFB3ZSWn38fSQBGhVn6s8/WA0k6sPLSGo6zs+lPGKR8D/KqLL4SH+GOSOUxmMJqbq30RaCE
/MKkM32dkWi99lmtV//N3pntRm502fpVDvqeBhmcgsDpc5EDc9Ks1FQ3hKRScZ6D49Ofj1k2PHT7
R/uuL36gbMCQpcpUMiJ27L3W+rZR0VlM37t+0V7h0HwmKYtIqop9ZNs4BgkvROKnLwTMOmplEz9M
7Sqd8MXNRVtfdSQtuNuistVLwWQJsb/VWJgqx5H0IdwVaIdtUFHkI5Zor7ZkgDrhvUBLJx2zKrY5
JpAPrze0cdUMRCyuR2fouk0l7RnlXhGb55lBPHF8utGV4MpcrSYbom9S8rD04KjQ5pgr/tr2pbay
9sMcUhVsCX1u3RXeco1wUcMqyQhSGtnCjd1J8PAICg3is50y9jtkgZumy4zkoOma+4PWy7gk4QUm
YsmeXfwQoLIwt/ZgsF/FAYpsHqcU/aG0ancrvR4fiqyqHMtENHoxvx9nUHvEivI15gAwdhptxo9G
J36UzSNx9E0jCMs+MndS8z6K08Yj/LdSn23DSGc1qno+a0YQnFtXypZUTPmmuYybCH5N5h2h1M5x
DpqBQWwZnjrHE4zFWpic5PPgaijH8txYUl0zIc1/LJIfuSNAcNorDd/UmkRXVHeJXf0YNRRZqwyP
LIfJkDEKJjSXk2wgoHxc1UQtf2P7dp2VyyP6SlyTMZy1xJAPs3TUi6yNlhTfeOzuXMvCJpHOwfCS
orhCC291ZCTyAdk7F7lLS1r2lB0QDJAww8R2Kv2mdhwueG4yUuGnkxAbum4YCAzV7yyw5Y9ll43h
Ju/TMthGNnMe5n/0q1aYA7y3vsqRHlheEL2nbcfQr6wSPUMs65WtLwOufuu+Gk1rxXY0/+D99M0J
H6zn7aakJyA+WEwIG2gvzJQlk/vbqIkmLG2pMaIjCr2KG3cDnmldGgHKophQFdJztSgCSzAQE/bv
qjj+tTm0gL3+fkaAgDrq3ou/FsZ8z6+FsfOLXBys9GgdU8hLx/dni3YpjG0X3gnzAKE7CKJ/L4yd
XyhUmdcZmPJsl+/6vTA2YS3BMMK9qC9f+EdN2kswxe+dEReDL1Ux44vFDsZL+CtW0wrsjH3Xrjau
G1TepiKGslzpBfHVmgxVuimZm79Qh/TnZhy/ZYw21/pM0pY/I2wwtlBpyP5EhZmf+hYkwHZucyxe
ZqlJbSv6UBXbLq57764IyX0+jaOhTZumdcbnP/zK/5tWEyr//1Lf8xZohmOeXTo9f0W+4egxXVRP
CKAGxNL7OayjjrkwUttjPTT0jkF6xt9j0XgnF6XdV8xx76zDemDkyIEIiahBtcpqs+c62jD0D58Q
B8R3TmDl5popSQbJzDCTDS4H9aCHWMoogzwnhtcxyXQJGROIF6TMwj2CsbHet0Ihdh50XaMJPYQh
zQhm5K9BN+jHIe/JLpTtAFPAbJJB3HnhkD8TJzwimG71rFlH80JnCkuVfVYyyrkHo9zPNhHx1QST
QVpHmxWrHlblSFMR16OT2FvIvzkUlann1p9ry6S5p0EHrzbV8D7ETVjdRURdZ2uvShGrti70ar8N
gwE1Lh/yFeesvHdkRrcoRGLY02+OSXzFt0NopModo907XqgNPvbD5opJ8CSP3KeCame0CMoQ0WTV
dxm79bGePfuUNDJfpwnonENGdf+WkDrE7TwJTX5JgKKblYwMcLqe6c37uunCNxux5R0EBfSk2SjQ
Z3Jw9DdIzDhTCIqkehHarDmAO1wdWVW+dPu1CSTJCipUcpvHvUn9Cqzle6CwqxHhOpg/ag6nljeR
DWfizHsk2GYkvkJB3j2cpSbeqklLbsgxTMRtORbiqh6cAaRSVrICBl4xIc4NnQQ3QWFt68MMejg0
hwfY8mqm44Y50R9xWdzqOclTNFiwSa5g+wkTXAHWQ9kyC1xHQbmoIvIuxzHYWPZzQW7bZ3zZizEO
sC8nlz2aEpz92rjs3dFlH3cuezoGXfZ3b9nq58uur11OgPlyGmiXk2G8nBL15cC4nB34CDhH9MuZ
wpPI+ZJdzhqrH6L34XICMd/03iasb3zNguKOXWw5r0KjAoQzJJj1BOcZg1BONu1yyuFtGog2CzJO
P8oOTkKM65yKTGuyA88fZ+WwHJva5QTNLqcpRorhhcs5Z2yTy+4Ozwonr9ajBguW4xitwDycTdEm
r8nlvI7lOHyzEPGOTB81cBTo7VBM2wVop8N0OfVJ6K5+aEsp0F2qgnkpEPIKgsUOn1v2o7Andc0V
uzw71BQcslQX/aXSyFjEJ30pP/KlELEvNUmIzw5JonxTl4plJiXvPC1lzILrIqp8KW7I3qm8g4eQ
d2Z9L/WPuNRC7aUucl3Ut1NHvbXT2lq+el3XwwK51FOkJVJbeZc6C4Chu8UbQ/WVXCoxww7IQCTn
wjW36aVam5DIG/gcliqOoB/3R3up7fqlzJM/Kz7NVca2vVSCetNQFWqXCjGCX7ckry6V4+wRCL1t
loISZ2b7YhchVaa5FJyLEibd5Zc6tDMtBdsVvvKitDbEGd0Fi3m6VLDFHFLNRkNEZSsGroRpIMpi
G4yAcJlahPelaUCHI6qC/EWCN6mT43FIym1/qZ8TjYcGsEujXlK2Vm+dCvTI3AtI+l7DKyHiV8X9
QCSlm+fbNgZxh2ua3ODICdIXeOkM1ogA6jF6jDWKmIpg64fIwxe6Njqgx2ujlUVx8vSponFqIwhd
WTVQl9WIVshGLW12ZA87Y0uAsWPExl1IIR36UR7T7GFckJe+wx0DkXjXW66vUpSZPk2X8IYsOuhB
GrrUetW5gyuhYafMMdDzD++C++NZmq2F1w1o73eBAG/c6gjW+ivsfEP+3YkRCBNwKhzSmwOF19kg
1nyVNcKbj4w2M6IuEweQZiWK6cRtCRDPIPXxPUVnex2PqqI5EAyoHEnX4h6L7H9FyhNbVhnj7F2B
IhOPHm7IE2qa6SmaTNA8adsW92Vbyls3SsW9CMb2Bxc9PG19MTZ+mpo2qsOhg1YWtK2bEciXCo8V
RjuFe4Zymm3Gxt1xYEXhbZK7HBXlYBckmvJ0IeYKQuNKVqp956afcl3qPCBJ5IDgxmqqCkZKrFz1
hNGEy9VIckjMsMe1pz0ioVnnR8Vd7cupV9/qSGcUAcegJEU6SuMRio2dfiIaRVxb9LJLVjUY6mSD
vcE6x8HE/53lqpdH1SEnxu9hGneOmWMAtUMNzVKN6nRaAzskHZOKpo9WIY8Yo4KhpVfTxeike9uy
0yvRlN7d0Ch1HnPyRVALD8EdIZCLjxabPTeIGp3x9lKg/Ltp/B/Gkjr09+XxY1b27+lfq2O+5dfq
WPyy5G2RXcc8y1rGpr+NTI2lbmYYqlsUz4ztjN/bxghl0D7RAzIECUsgbPimX9vGlgs5FMkBbWOT
/C4LnvM/GJjyjX+tKwU/RvIS7EXMYPMaqTv/0Ddu2ynFGgYDMGgo8N6W7ZoGo6f3ABX6Ba5QMYgn
95lKEO+HaWffZUJLbgbJgEWFPG9CeNGjXpANGlnHu3nhOEwL0SEYYDvQJsTTvPAeQoqZZ4AyrCRg
EHZFv49YlG7TjlV+prS1d0MPX2NaOBKZqpJTb6XR64AQ84H8xw2j//Aql7O2h/oxbt2mLz7Fwqcg
F7x/Rk9KCvVCrwgqpV1VicvMi9z+2rfdId8LnRb2VJOlagHBaPTnfmkrht+yyPVR0X4OSXHnpXeR
9VwtIA1SOMmcWuAaM0eG0w3Wd3Ry+aPF/n07IIfvyPwU6sZdEB3h1IuHjgjmezeJnNfiwvKglQN6
bgF8YDlz7pMMube34D8SHbYNHj11rEy5dm1mdzhukGF0idwHC0KkrjLHJ57U2RIHXO+HwQ5eUela
NwR5GNyZNy2pCbBMUDijSdRXzKVn0h6Sp86tNHqgmCz7rbNgTcy6Gk45Ag0St4GedAv+BFVvsAsQ
lTit/WmkdrdRtEzuCpcg3N4EngKnzKA5gLS1BKwizcogDXNhraBkvB9S71nQXVmPC5Gly1vewkJp
IUKgPZaosTeVAbglZ9SmNzBKJG87bmw4bE5x1mzIL97CgEFgPe4A3xdXo8DybZsAxoaFGoOipCEA
qXWekgUpo4f2HfEXAaJp17wqCf3cBXFM90MC4VvJhUwzgagJkgrk9JSbe45g7SgWko3ZmOU7aEIH
cyMmxaS5d7ROXA/cDta9p35gEIGNk1WdcZsvwJzCKdX1yOsifgLPilPM+mkeF8ZOaansQS7gnbHv
yapOw2KHOpoQ5wXQ06tRPRuDO4CO5RfXE9b6YqJhhT5NrB48vxOm+vpYcfz6wtaGTZiVNExpwOa1
0HGF1cudrOFkEaMYjqDOhO+YkfUNgym6mWjyMPNV+jWBGePWVPGMC7kWYAMAEyWlrHG6MB9AP5QQ
xqYl41shRjxBC9aoLBYvOdhWY9NDPdL5lvU8IsQ95KbKV62pW/D2lLtHmY1Vs7bd28ZbLIOKehrr
7YxnohkmakaAS9x+MHmPwj12C45Jw7G0beI4eMovtKYEbpNg5ONj1Wk+1QJ1UpWBvmcBPWHQaQ5B
EOvGorjGFJtVxsHQG9OnI/42uApAlYLKQKoc+FJYUiPiQpK7F8AUT8+7l2jM61FeH6MFQ2UuQCo4
wORGLZCqtpqLXQQZb93qZeiPs/ONHGa8RvoCuKLA4mYlksjP+xoY1wLC4iDmVL3QsebZSTezBTJr
TjV7RSwKlqQFqJXHcX/UF8gW6SSA3OK+P9kGCK5ALDSuwfDOTgKgi5vTkvWN3bKQC7/LWVBe3SCw
/S94Lxr21jsIYqoak3wBbwybdWYABLNxfJykqMSjFguxDTPrSszltb2AxIQjH1rIYlrcdttqgY25
llZdRQuATEvDx3kCSVbBJgM5QldzwZVlLGnK15EycuhxzOKMWtk1g6RmQZ1p2jKYxpS2CS8gtAWJ
poeW+2EtmLSxHWM8Cpb7SPwDucxYw08BxeU26YaBcHxga+BDLdaECuGlLzC2sup1AmX0u9BIPmKx
tyyt3U6u8LXO+hZqe8dBywDY1FkxDvDHqv6wLGGVKByGqynqkMfVOeP0Qou1B7rN860pITsMFaBC
bdjSVMJF0ZMvrWMt2JDhXW1xtAZ+Xw3NgUTOlh7C8KIBE97qer6OSVZeYBP2KpuZGYQkTtDpIHeT
RCqR9idiqYtDR2TqqlOF2Htz+2jJ+HYyQJiWdi+2RMDkNx2Wk7uhi8MXPYA61gnsLoRVQ2i05R25
ICZ508WCenotbPdQi6V9PAnvOFgeKVLyqNtCPbpz4htR2u20Ab2HAlsTkuuEEZXEhinEt6+HZK+H
dEr8cNCOo+n9MJPkziYQaYtbOUCvF77rHh19zRiMGxyx1dFy4hqzKFVr08j5k54IVWPLOsVIBZue
gJvQoe7TUp2gEhE4Nvf5lk9/qn40In3DJU24n5aLM8io0NczEqXVOHwhYBzxJRukpFhBtp+FZr/F
Tkz8dEXjVmM6xk3DOvVVKLcl89AMayqKi5i49pKj/JBIt/bDOa0pmLvrkYSYo8v8qTGNexaZbxDO
na4Fw5KVO98YMk1uO5K+PAd/0bYUvXnAusYIlYqbfnAPdXnsuVD75HMZmC7L6IfXB/2TbZCjn1nD
sHNnU78ph+wbOl9zF+LoOTjtYB5gKf4AaIueMPKaCqdzKR/TKrDWhbT1dQsv4aTJVtvhZG2tle4S
JRBogf0Abcu6Cb2uupMLGYheHoA3OlEPTKT1HaM059jNKrimQ+P4dd1VNMez8kQqzgTcgvvsOLQ0
YJpEe8LFz9W9JPdlmhJOOzXHHSDQ2JqfvDBG4SJl1X5ZktyglTfVYtNQza9dzglumzbWUdzUR6/A
B5MxOnxOSCa5I+mHIZ2ahu9FZZYp+mYrPNFBD6/zJJUYVYFjD/2VC2HSt3Jnb5MEBuJcrw+6IlcP
i8fGSnDqVqX1PR0sfrEc2YdMN/MraHD9FiMQdxIdGAxz3QzOb+Y4W93Ugtsxmex9TZG1gQ8nGT/K
8FurzZR68kAEMn3C6UQAzAo6lu/Uuq8jlTLRbIHCDJied7hTi33jJadOChgnM5v3oJkRJqrs2q4G
rCCTeSS0y4LyQtSLmZH6kHbZFRZhy69hD6bdiPEvqO6n3nHhPTmEyecDF9lw+mT6cwhol8wt19tx
upvUKVYhziGorhjM3CR8Y5rOIGgsr0l7v5EhjvFWm07KRgBY8iDvOrt5MdL5undBLS0uFEdvWtgz
mCahfwQ5yQn0gdZa2ms70WJfKgkO0bN9rlmHbJoXC4q+qT3vM0KMt4kSHmLWiB8vjjCUvt4uwmHZ
pcNHrX1TAHZj1qgxXkuOso05N/mq8bCUY/GQQcPdn9/k2Bqmz2j0KunSpz7E1ehk5VlG6POkS9UV
lmT3ZdUuLm69CZRYOdu7NiSTa8JXSlsNkIWa9BwjeP+9McSwMQemSLpW0KrO6tUEqTt0qcEZ1OUH
TQSfZe89285xElg/Kb1XhYk1UdMBp8MfoMt8MpG8YXbGFpcpk0XDRhO5nI8ZTCNEhmJVecG8nqx4
Z4XGmUyYvcG4iiiJdroNIvUdo/5pjLDcpVPubAc3elYWvR+9I1mhfKTp+71vwh9BWm8HPdlHRVpj
rib8CvQEGgIAKmDD7wM0+eu5yvMrTXcq3+wpfju8UtOkgC/q+dEKhR91YN1phsfbdrhAg1q0Zqkt
Hz0+b24EPcNbE4dP/xKhQCCcxaiJqAt9jJg3oY3GijYsWCua5WTyPRWLX41WyzPm4GMybvqRPXWy
c3U/QhQOjPCAHqA8GhCBsf+Hwws8dcI/ehrOH5oyz/1cIPqLjPhKYzVLip2K0JJp7FBd1ufKjsXW
UISr5LENVihLbgi/aaADFvZ+wqrPnJ0j5RWrKM3rXBM/sjmxv2VY2lG0rqMpP1LxL/MHBdiezgST
j3U2VjcpjyL3izECs0xeGmEHtM/t2m2+elrPfgg3b13WPOnCsnyzduftpEM8bOICOkeDL1Q5xgfv
7php2nXeK2fjEkdyq/epfFLSQRxBI+LGbeyAwmiW21pzGiQBXb1pJJGEoFDbFwNW+dr1+gX9ZfjR
nJW7XtXaSbPpLbuzl1+DGXSeyOwhIsdxqp0o3RI+1MNkjrxsj81Obmz4kW0iVrHAp52o9x4bdeZJ
JA+MZHRnupIDzT8IGo4lbsogPlZxXaKzL+JjC3Fk6pO3qYFvnChbEMfSH4EjsTsxMCDQItyqQd4g
2dVPrQVslCAwA8mm5azsYTBYBKPPursmnedbqveOb43zNXFqHHrEzB/6JFP7dh6SQ1fLO44BONlz
cFLkSGyzsh5frMDgblEPX4S3jdx4QnyxKjii+KDYb7RhNQCUoOxvRiD05jXakQdVZ/AKhHJYzpXF
Oolfs56J+JwjaMxxE972unJeiSAJuaAj7HQ1q91GmvrI4hhKHYEJPnnlru85oY8592xl+XOhp2zn
nvOjN7xHUWK7K+WmiGP6W5p7kA498EY4JDcsLcWOEIr1lE0TGDCcgTEDWwIheJ2Vh0BoUPM9uChw
CkX2DialYiubtE2aOBQREjy6HmOyY1y1K7jJo+fI1gNmSb0IjkVaZhvN6OGEySrchnaVv2Dn2JIf
Zhxb28bG2yEw1SSba+I+C4P4ncyzj6ir1nXmXUUCDzW6ofFQGbgX3JmNFXnWQz+hqJlt+zqT7pYN
LNjghEYpmxHfSnAyWrSlmc0Y+ropnWnbx+JTCWJJdHWLJCi4w4B6L+z4RNPvTSQ1UU4FFVCOeVLK
IKAySYxdZOgvcHNQ2loFtbkUwZaMtYLrUPmMrRDzfhTp16bDGImiN9tRdlaAufLp2JKAxi8RuXJl
kxPm2nb3vWMAwFM8ViM+ci+Th6nQktel4Xltu4ROuozx8frPzMqSanLfi3wWu8ax+oIbUZodRZIH
r9rcmy9EayJXc0CEwwAckEaTZ5qEXckwZokmi3Lv0DRz9US0X74K8hZprnTGFMOTS5E5LalQUUJw
5+jl9kuuZQO5Kl78GiWKxsDMLr1C4oh01tWn6capTVBdeuacq7z77MY2PxBelx/rknyzlDiHTT9R
HpOyRLhJKIDukmt4pcWWdSg6hYhZle49gTrMW9NSP7DrxecCCbfPLU+78eaJk9dVLlaOwGpvlCkK
sGm69j4EqbrvlIfq11L2Dy3n3pfOE8y/BLoWEUpLjGlmr4Rtz8WqZpHS+Ezql7gfdbygMwLbeuxv
WVACAPWE3supDGYT9LKDRyYRhOpXtJC3TlXUD0NTJt+61tG5fTX23o5IW8WWrD0geJtPkuvAWrTc
65uqsLcmiV2cLYH0Qz3QdzIh8laVcea7houcuKrm6N5D7rIbGuR3HvbjExzFxSTaOh8MPNyT0bX0
/5MyxkvKNGVttT1/6Uz+86o3zWzb1TPH+FhYebytCKszV5qssOOGYvQHD4l43Q3ylKaj1Nd5P7RU
Nm4Mf3N0u7VCGnEro6re9q4kfbII2v6UxbbzRiKWfo2VW62nHtW5W6f1MSUHeNPkRnsQBTPZPE4D
X1oieULF817Tv7tHUfpua3QAS5JKd7UXNQc7gC+WebSnh4jtKq1pnPMRWlvb06n+yg1haRsmxdc5
FQq0eNp0wUxGIlHeagYGzhXfmf0073mx0RnWpAJ3EG3ACRnf7c6VRwp9b6O59ryPNYywdlVVO2RP
OkJK23wr6g4SJWkPZE+S1IbXO0V/3Wh3RRspom/HPDpiZ473jWZ5n6VeVhC1Gu2jQpnlq1J0O6eJ
cGsrot6e5KRsLBDzV6J57FYuwi9CCM2HWaeZRBAh7L+xCe+0gBYDp722MXLwUrU79oTsD6j+ROWi
nRTZi9fb8TmMAvdG18cI+mprPgRdyB6QLUzXRHjWYV44rwXAVyZKkJDUuGBg84UIm17gsIwxNY/y
aoHGEgaS36BMM1/MhSk7yjqPVsCquIGVC3XWWvizKGdA0VoL8ylFX4fOc2HVuujg7kKd0CGLrg1t
gYVqS8oegFsiWsLX4YK9tdgSHiPm6enavoBxIbMBySViQp0yM3FW/3w28C+Ns3+y2P6tEfd/o73W
QtLy97OBq/jrM1JfRau+4j9bHJfv+zkgoNWPsEx6mKfwJKLLRdj9Uz7j/WK5CGA8OiM/Jwd/GBC4
vwgX0Y2OAENit3V/l88wIEBoA0/dMS6aG8v9JwOCRaLzB5Mt+hkHTRcUhMV76fycRPxxPNDpA85L
hGCrSuTNpnMQuczKuqUlhnIgUJ0f2pl5Q5pyt1LW0qEcsa+YxZRudL1zzi45XBt2ie56LmnWEvBB
sFv4oVnxK7FRzVowmmZPsG9x5Q+blMFuooCYzWQpoLh7SZ0BDWMmxSGtkN1IjkeS2Bg/biuYxGJV
x0HNbCIvET9n1cYqSZUY8ywgTqKbn7S8pPJKhXuoEszxDg3nVRHKwkfEYt1iKlwwnTlZAnp0p2ko
gKWOqyc1BhBTZhLvVFFEvmcU0Q7So/tg1Z21+ecr41zm/Pm/f3q6LyOdzxIMYhxG6v/97ZL408LZ
fZU37/lX+9cf9aefjJ3u15neYn/4039sC0U74b77aqaHL8bt6rfB0vJ//k+/+H++Lj/lTDrrf/7H
Z9kVavlpIbpqHvjLly5+RJ7Kf7VuuvEr/2DXCv/LN/1cNM4vlJS4DPVFO8ZCMHlsfy4am/EY0ywc
iigqcQLqfOU3M4b+i8GDjFKNT1p4mIp/n6qx1giuR3SGnRyvIuqq3978r+Ksf2VDNO0/GxFZNawU
JmqsbFoBkuHfn4dqU2VHodmF1kq0mBnMbpy2Kifh2Suz5rOuYPWNpGXsoyQ37hmdMQEB9bNN9AS7
rMEp2aczWoEACRXWAbFzQEA9U1h82O2sdrMxcMFfcla8UL3HufNeucFz2Vhv80i3uuY2IO34Bwkc
Z30qgExHGZrNaGkVNma1VsWVimzv6E7hg6vJ75a1BANaVX0Y59qF9krEJyhkZy1EBobbw/FVR8FH
PXrDmzJIuCKdI34kL2wiVIWh9RwurFFjSSt2JqC/IaVnj3ifJ6oEnVvB76VVP/syJBA5Iln2ltrJ
2wfOMF4tObhUsYQ+tsSUQ0Z8kkXwLeQCekxFeh8FJgZnJBxy7dl9vUvsKT12GpO9FHE9yU3GN+SH
JFQn4w65xyeZN9nRU6A4c+q70QhOMhpBwoem9Isy/yC8zNzFCq0UjdDa52AOiCiiItHJlFjz4dQM
3/oWNVxIPFlu67wl+T4oR6z6IVYbtPzqSGRoeGqV/Fa1DT1AtxEfJSYJLCONa+8ttslTlBAkixxW
wKd3n4rFUUBXYLomlVZjnkrEdUJfGqE7RoopA8grtashbg0q46a+GUpgdooA73U8TcMGff8D0w2b
AYjXImCkPBexuM7sNuGFNrTvYq4/NeX52q6aZ3MSuHfQrfGvZfLq1U9mMmUrKoWJIaP97HTlmRQ0
uQZ9CRs66p/RNSg/xb1oD8BsB6qxGxFgH2UoJfGDs/Fm0cTVUJv2MXRX0nuIJouM/kUNXCwtUT+2
Rk3nuu2vlUXfsyyKcqs3uNniavKJFfTt5RUkMnuHR4QMw7iya2WRcsz0Akr9zdwTa9wG4kOfQoca
OOG3V5V+ZelvnQOXJWWaYuRRTlPIPGWMC1bhwiwFFPDR9NzBsmK+1cLiCc2zny7CQTGCN2jtF8jX
ga9AbPnkXtVb1WMsKKuxWTeCe11uds15qCBUmJG7agLrezjY9EmK4cVpLYsECHqNERmxq4xSf+s1
3RtCy3NF+NGjrdVgKkJoDWYU7STOsc2EL1W0cs8hj5IsqBzuIS4oa96l4cclUlFMVrR1KqLXaLt6
xCc2b2hULMaZ0kAq4gb7pGNY2SgmT3037ntlHvREyr03mbvKLkAi8ny96Kr5UI6eboyi7Dbl8iGE
kTn4DtFSftzLb3oXfsq+fmKeK1YjXdONzDCntLymVe7N3g6JvsMFhNeZ9dlN5Y3Rerb4RZete0o7
WknoQ+erEWPBsS1w6ZMy720Su6SBuDgaSiNG38IUOKIryeVD6CjD0xdaQZkfWynKANzFpp28xfGw
VXM1byT9fhT2TbYBWke8soGSjr1R7KwWoX65RNZ6eR2hbjXInJSaurEbelT4GdYEtjHJpwe+twn5
9pmO52g3dXoTMrUeJre1z6SHyw0GlWxDSCGDw5ndf2MY04k554FuUsNSc8gWyMgnEmmLZpfrDVKN
kyiYsSZabKyLd4topwdm54fArGj+krK1CXIcVt6su6uBYb8XTh9NMKQ7Tc0Ols+ANLqQINi64p/Y
ffI8AoAQ3PL4hYFaxVQgXeF+9KRyZn3KEi1DB0tEbfqw116ywWPoPET7gviwbV7rH3B4zV3mklKN
SyYg4JvV2RBzXWrddEpczd4QUUqYfcDrWbLI90HsfqVNhwIgo30qzf56FOP3EvHgKkHHZeIIP0Db
cLmEEZL278rlf1K5iEWp/vcV/6IG+vqLVv7yLT/rFjQ/lOZYRYFVOov+nZL+Z90C4tJ0bW685Cqg
KjQXxs6vdYuFUMh1UMRb/It636Wk+U0NZP9ikZqAUJ4/pkAo90/qFkO/kJ/+KJeHrSlwt/L3e7w+
0hT+XLiQR947Y4eqrUTW+NxlRN10OjO3VTLb6Akz04oHRmq2F/tGEtUPetTMw84ejZqgMGPsORcY
fEYAG6NoH0mbUV/YRs1tE7m52kRd4XzQv1kAPIjZbyoj6qe9npEktulw9Ag2UsHNfjJQcq8BgtE3
NcPo2MLpWnUM/azKawVRvmn8FEpllERglSryB8IjzZVNHjiS5TZ5RLOKNb5vzKxkZqlDX85HUoBX
eZHI67kYRwZOjuvggakRd5BHZpK3AthjQOpvBuktoaPIX1rbbI09Mk1qKLLwjZuSZDhnI8hBXgdS
VzlCEzs8DZZb1FwupHg3kCoT6FIkGdLPwqPpVRtWXKyDsMb/0oejhlLKirwr2sLNlenI/CodDQG3
nneJtJBA1ZBUMiYiZNu32GTgY5jiFl+njcRPy6iDgtpNlT82hXole9LQsBM5fbivvYps1HpOxlcx
W/WDWfBRrmpGgiMylbRHlb/Y3lrpNa95aFtvrhHaz26IBjmtvfo2cGLw6AaeLqqIhrQXv0ItgMNu
TG5MytW47wAWcEUKELITG4+4w5MIRUrq0rA9Qd1dmZpJdqCBuFTT2RO1Wzd4JYcTce4pYENl+r2J
PGvPq6ANsobqws6MNB1dwRRDds7GdxkV97pxVaL57+X8Mkd4H0U5q5s5iTdeWNPx09aYbUGqmPnH
rNHDCaC22ITOVkZ9a0/5up66awNvoZPPt2PXnfXAOxIm85y1X0k13NXhc+bEX0t+YBLqr3FXXOX9
AoGXtx3dsUwb01UcHAwywUmZNndB1L7W6VK+JTdMbHeNVd/jWFk5EMPwaRa7Op/wpZY07o/lyCYc
dgzzHOHnDdGyMoh2Kq2uZpk3O2FyXiuvhu7kxZxgSpw92zEfyZ8uPxO9PZgjz5wE9LSJ3ExLaOka
56B3M/JYjW0/6O5jasfo9KCRNHgCpG1tOUa1V8fChsjd9IdIm2sw2Hc2w+ZTsZSHNAiHc0sR12Bo
ARUF2advblya+1bIwLuvDwo4tYg3pFE/WELfxoRJz5b34hnv+nQzYdUE9mxYFX6MF4c8UEbfC0GH
9B8+SMaBAmGpwNOV6StTevM2RgHhwHPTQLt7zKnIDmGW8Y1W9n0wq0fTHcBKkQUbcqcALU1rFwX+
TebYvoQaw2j+tvU0mubWxvJGP0U0EUuHIl73x4Ehr5acQi4rjNj8OllsB8kGCjt43WJvmxjaLV6L
hS+4VOVjpz1F2SfjgZPpJqDRX4WToL/hkoDCWI9PcZD5OCbo0u5RP31GDqbSMNq6lOgIvNv+jXB7
ZG0BQZqPhO+d67EoURl5H5rmvfOonfp8YkVQDdm1yDdaej94VocFpT7Tz++RJo2CqZm5dmV1n4+u
HzgFORLOwEZVvMIUvELeuAK9gmKcTPJcVeKgnGrTL+xujQhG9N3b/8/eeSzHrqbZ9YnQAW+mcIl0
zEx6coIgeQ7hPfDDPL1WVqtbqo5Qh2qmgSJqcOveQ540wI/P7L12PhiXKZN2Zjz/NSbAfRysqnpj
kTz7qraC80yKa6bbaItLigyAE7KGuo88Bp/LsQqVzCiOSzktjwu/eu7EhyU1CnMUcV5z80HbijfV
NHaN0CCSqEgkimlvbPZThfRLDHNIHUVU+0XOsoNToiIsJYbBXL1iKB/kMvt2UuiYCvuQtsiMzNW6
EiQ0ZzoOd8s8FKI3Q7CdgTy8a0L57Kolsuoqf7pXXTrCNpxHN1j62EpORiafksLetaJ8Xhrrwapx
kLiwOkXrtV3/ZOXiUZXmPZ7JQBmuJElt6AgeZ1Oc+q441GwKBcZqZ5j6p9LazgmHPgl4r6vWPyKr
c+Y+FL31MraF32KcrGKvVscdITYaTQq76mQ7WSi1e4nWRsmzC1DqE7j3U4m2W9e5G+chXLtbyka8
MaWTUW1U8w+lGhGmS6agbXlFQzczkGWgi4TlBztMOR+toLHYSCAucBxES6JXw7xrbdr3lUMFvbcH
hzSc1Ph3WAwUNUWUzVZ8rGun/6oMpGmysCPCIy6WQAK+3afxhRAvOuoUN0WZRRqckRRBU5iVN8y7
Je9329iexlLfMUUmbcbfxks2Gqch/ulL+aQgcrDrJhxZyxUFZ32+BD0w/SxVd1sxfd/dPOgEr0rT
u6q2hfod24XTUjW+N3XvbPXFWi42hq9tuMqV6s/yUUeMZ2rE47Rp5CAMIp8IgNmXto3wIiFRN95U
DJciBi6A68ta5fkra4eTbunv29C7+ja90yAdp5USWdM3f2Wdv44U+iOaSAVRv1Xtu5maPTGfZ71U
3+wZtaJqnaS69LKiBep+P2wbrXqZeuPD3nrmguZPh/grl8fvrZ/CeZCa715f/cF6FbD/dngGXVtV
3CG27WBYWYkTj+TGffOeSv3sD5l8BWJNS7ddHWUPNd4d5JybDLYneKdRHgLbqiKt2jgFs6/M7L9U
qK+uPFzAc57VcYk6DnNFaTYW6/o9duZ0X7dMyexE9C4oqx3PkLP3XrL4vopTMnfKDUu6L62vsjwO
EnMFkqO2niwCuUPlJo2h0TuAgHTy8GyDOxUUkdjKaNXehzixj/227M3ZODOP+DV4rBVIt30ISkxl
M89Y56i5P0sLpl32hYArneQLno+vwKQOwJ3cDUHtbYyvdmK9LXmxR90SYhLHk/JtK9mATGY5dnIb
5MbkQTredVp2yJ3kOZ8AkasA3yp0b5M+ArRP0aMxdgr6XH5zHO2nb1o/y1v0D8PDNN7HCNxJzbgv
cBW6m2aE8A7+JAxaPMPIzoM9Hea2uCKBvWPqGLrMq/JsmMhR6L3WvTYC1sFvdkq0eM9CLcmIm9r6
iHIrfch5bxi3ka/uJkUgTkTOk7MDzZRgy/80GLp4WJtwlBtPzyvO3OWrMk16YN7g+lSSENjBYO2K
Ty2/O9nqDxIqXIFY5x4dpK2fyG/dbGMFuIlbNuRBzmoIxqRRC+o1FaNi9tDZ7LrSUwn5IgOaLduR
acC/MJMIqece79MJZdthIDKBDe59Peyh9PesgRlJVodGpWA+N91cWq7OZMCHjT0NAR0SDJ7LzavZ
1LR2H1v7liK4ZUKTVZdMUnhGqUin9fA+4ykKcuLuHjWAmA8zoR42MCc67U4zSXlMqM3RFpCwCXmJ
vn2Fp22vx8y23vvOeJrZ174hzUdLl0dUJVFvKFSksGdNKUhRnSY0BPqw+mTzhS10AgAEG3CXnupR
LnFX8XBdWBvPvJBlI3IVS5psmlyebPpWeXvBoRBsZDlA3r7N1N23LF+JEMsE2LIWfVFrJGiZtXNb
qK+i+4vmbbc2iCCOVTsGIFp8B5ohlJWwbL/tZQnM9GSJr6UhjBpgAB4APo4diiOt/hsbYl9UF9SM
B2NsjphOk3fBMH8QC/TbLij01CW6h8AXSQ1GXX8qHYqtEfjXOOyUcib5ALFyMI0gIsoxaIwcrdDG
4jlpkkBL6DAK+hnshJlFC/GudQo1cH3NchT9nTq+ZnPX7Q2Uto6a+z0vAQAwwZ01wxeWptpTXZlU
Tj7SJ/AXo1ctCHw6Xl+TG1/WsDPYB7ImrpfVc2brD5E3PikvzwYDNmdjdc1UduQpXrachYi9pvtK
dLOGb+Qt5Ohpf8ZJzLcaAppG6tQKh5n8noNu3VWIn11/YE7oxcigK3HM7fS8KkaUrZNxq+Fby9sx
k9S/lUUF00j+0jM3iSmFiN4LBhm51MQdFMdbpKIdsYidwJEZ3OsdmNzufZ46pSQ/dvlztvBFGdU+
Xb7nconKXDuDW91ZrbMbSmMn+r+JXAdGpvlm/BOn82VkjJXAtcpLxm9gSJKmPiZWGZq94+ZpHSri
cbCiqnrktZKpgcKrShlp8tChV72pTkV7pniNWp9zRl+TbUU6CplN/GrMM4W6PuPNPotEPtkclg96
Ne0Mjd5z7q9Kjp62Qtlta3lQpprmD4p0Q2vypUB+7+RZ841eKWBdiGy8i1zd1UE4t8XSk7Zh27OM
k7UYnwQnV1GSW9HStTGUd+TL2iZdiAyh9JFdS8nfS+uxtAWTV9nDf4GiB1KGbJT9l4Zcr7NsvORE
ERQHJe+vMcOeQGxQFzGHEd1Tl72PFeGsYaJo0gl3oLnSife/W6LgE2Y0rPmYagCVFfJDTPkDKnvO
qOtLVFNdfk42ySMjI+g6HQwJFjWEVtBHEXp/pjbnuUoS90apWNEWJ/JXgbc5yvFTBgiGJleaKH+0
+lnlTq/oP1YQnf4MnBd2hDiUzOHxezoY0LgHxyyLMmMaIscArNYb5RNmlZjkQIkbGPKnzrpe8TcS
I0JoO0DFnfWPRbYJmIi4P2AxHo+qNZGBljTSX8khKDhTpFNRdD8dBhYNsTJf/7JzZi0NTJvsUvA6
x1xDrIUWHaNci3tvs7vlhMAIsxDp1gL+mslub1q0o7GxRp8cvxjsMxyUt3rFqFMAjrebzN26NOEp
B9fcGb6qRCDQUSV/VTon6Ak1gQNukNRxh6EX1+6+LoeMsWQzxNaI7AHYRCY64tMYgyYm9QkJdMI2
XsYI097aYTelRB8JVDFOszfX6ZfkiPt3N4VoiPgluZ5RwKh9Tr4eJc/ySjBWPHhjaQ8fGfx/1EVT
PP7iQojViGTaHD+oI/cxi0rDrty82CbbxyErm660TBLVFyFFMwVocwf4Kat+mZqKXqpUx4r3X0No
rdKycR5kJDcg/TuUqpNqT9m+omZ9j4nwSKLkjtnamQ0GU2/sOgLRKsJ7/IZpK5wOknjckbs1c2dF
aSUWLytMQsemLwAzwAeqdpXzPhOzbu96ZLjC6xt7jHmrGwL8tJVhX2n61KDDN1XIJB3BsVcsaGQZ
aKCVZN5mMf351+eX/3dr1f9WufD/4m7V+G8nlOem/INj8Z8Wq/ef+PcBJRRXEN0W9E1dNmTV+U+3
ompiSeRfOpoM7xhZAj/yH/NJ+98g2BFyTZC9xTjyjqb43+aTqBpYq9qsMGhH/iXIHUw95qP/JEcg
8cTSIGDosqJaFsKZ/zKfdCgZupQYUtkURzFL1RxQjYy3vOgk4c5C6SRk4Kh2VB3MZW4pAcpy4Vko
gy+FLld5hLlYHsJ+yhhfFXY6qpGxxstjba4HPMJ5KNnijwZ/yB3HvAvlIcWyYCVsWGjQXmX6Ea/p
26PaMnkhjQ9YjRPnjxvMJx/W1dkwJWdXFslwkKlk3b6Sfkn/XM4c00/m0P7htgVhjzCqpUggYmh2
lWESlFhdt+mHlIWSm+rq9LI1VfKgG/HgWzwO5SsZiYjLlURAss3lWGVH0hEM/dOITE6fi00pmYJS
jUTEUSDq4Yh/3qr5EwsSSM5RZRXrborKvX5PSrR4jDpyRB1C1GC9ShxRiYHGPdtW7Btms56F2r2S
qSUxtlLX+BG5XLIFYjHiyUslS6cuX7K9gtcnds3cHIDydLiph/FFrVIatGTST4s5YEticsJ/TFZw
G1rt0BINXe0RTUPedgFPaxZfZbEyOegbGUdCV1uXUlQkFVhLbNKgLvFlSCsqPXxoGJTu26zW1CPO
kPiC0z8Vhz5xjBejQiUDlaSrKFKteHl2JMW4DXqJeHhkHP8jszvzTdJjHKLiuuEQI0ZnB1yoPOpl
B8HtNM3Tl0EU+gntn3EQeqIzWu1gb5aOnged3Qqs230BXpYlWNb39SfGDVZ4SUFEq9Hft9GmZBzF
WBisf3vpwuDPnPazE4sjBlSDtDdNf4nvL34yTXimA4oZvLcdT1bVfFyda0NZiWq0FpzKo5F/qhC2
vTt5DS+Xei7EwvnNJCCDx+ZkZIH0MEDRxxAxAhbUkJbM1+8VZYLlMhLcjlCYqFU7RjpErGdOOPYL
bc7UwPGupuPS2G+JCRWhBC7igmaEGFYzncPATqep+0m3nk10+CyQddIqrNyf29nYOVIcI9MBlDsy
8qgx2PcIOvUVd609qLPXSSaqffVmLol14vLytR7wVVlYOeipTMHlT68EUZx453r7wJqhguTjaqC1
WHetrhFiqIuQtJPZM2jVQhGDI9ww6vjQ27I9goPTjKTaYdpGhMceLEeFR4wHjXZXFNfxOB7sTk8C
U5ukwwjiEVSq82SQGrXDL9u541SqCBiXMTKW8hWQFVsGgK2yo5R42nQU2BKQ4KySCKAhZCvxF/Nu
eCgTHuW8Cb7kFTNRcxlW7GNLfIqb2CYJcpxDWZdhHfaUBrrrSOWLI9fZy9yU2X7Wc9JslReLCceJ
EDKCvu2GG6JXySiwmOynWva75cR79vb8vbWWGZaif8F2Ddihs26rlb4njijPTTdyhVRExaG6BxQ4
LQsDqS291t267pOqYM27ymFmmub3KKCQYVlmrCH1qKBaaWQmYcuvZHxwB9a18dLbSgXytrU8ZNCM
rrjdfg2oW3fhuYKxaRIL462E9Y9vFnntsRun5xuAY85x9rBt3Oq4FQxqb/QXegpOVJQv69YSn6tO
A82cjen4UuNhIVCKtlfEJ3OdaQiHCsSyjt9LqwoPfMVtE9J2A3tje9iq/k4k1xxKpM2RpGTmrpRN
FgorsOmoTaz1QcnAU2gQR48d7uiSlHcaoJbwQbWZmnM24xJzay74V4PorNLPSfJ9Gi3wn5Drl1Lj
4NGSEPJDR63DZB1uSH7jQiHmeRvVD11e7X3DxR0sc6ffqmGgB2M4C5ah7NvXVipjDspUZm5hcIra
QQWWnnoW6Ygq2ekAiBJYWzCT6rabt7J0W+6NkF2Ksi8R2rDNXgBjpOtdiFA2WODHwfyCnQT0vi0J
5UwxglgNvWVsM1HYIMrhUcK7lwaDoUyyV6JpYwXsVDtZtMAsxBLz8AMPJApLJWLMaU9M1QcvRSXx
mAhJPyGhjwP8/Eh7xJyccJP2ftLrgBaRhWqPGYCrBtNophv+KKzs01w369ItkxPKRlWcySJkBk77
MHEbnoeif2cKI0peuWH2kabUQdqY2bk1zWszdU3Qy/zZuBTbEZppeSHjFJtXH/fE3jGS9ksIdBi8
9cq3J1P11SQ3x7DmWh3ZMvTdKL3VcSIdUnlormWiGDQ3a3wlx9l2M62m0tfo8NCOaGZzyjqGBVVV
XyoBrKUnNoZoVBzIAtunmJlHANjuJMk3DDUJ1lRoATjN5RTDRQrraboPaIeOfNTxYA5AV2LqTZjk
T9mSfGf2SkS8EFI0WE7PghPYjLIZAu/WmjtlALj06mhcemvaPrCyvWqy0x60Uh/30yLpT3nZ/Q6F
ggNDaU4toWU/6zYB61C6isjHB8temKExtY0MrrzHTuJNu2itn2om8e6G5+iUEPocWoOKXdXMqxNY
SPmK9ic/INuZ9iVpgIFaJd0lr6v2KpUyr32olG/FRqvZMHYJ5QYcn5Pr58xyCFxYmw9VIWsBZQvX
46S+9tK2MddreX4xg6HT1w1uiTSOGNfSeuDZvXUo9J5wINFHwlmZkHZ46jyP3tLM8UPW3qPDUaW5
XTXN7miaj2IBCK9znkeqJWc7EvM04LV9+U1ULoYS1p+Hbpxlln/DcK6N9KRVs+2lMqmLqGi+mL22
T7Is8qeimNujCciS+77e9hjBKZeUfD5rxlQFfB4GanjzoySgYseXhN6zXhWO7EW1T7Hetm4rL4cG
08MJ/IbEM8x09iay832zbuXPMKs63qBVhjk5v7SN9ZondVj22nwQCrzdwXDqqyXiJcjGu0Mpra2X
mbDcC75f+4Ka7kWx0VdYRCeDX0OIzmP9UVpj3DCJaKJGdppjz7HyRHDgctxatENZk+BPV7GjMb3a
rOyj03QJlRd3h7HL1ow8bYZbT+MoSQEiNwPnB9auY6tkVeOPfTFjRahRuJpmU36RsAuXtumdr613
mndllrMzHbU970fkXIGkldvXDO4W3Os6TJ+M+4xHc2EeDBaqea3o3K9MT7BFpMZwMAzrhZ2XEWk8
zY8Knl63X1L5BsAKiVU7pOkzi6fkYzZT8VssSR1Ax0G6jnUAy54jFQ/bRGbdBs7qt1Vq8SgAnh2L
Dv1sLDkrQ8Op+lNZU3fAJJ8ypzD/5tXELGk28cRBs2VoWYwnOZnNx1EzRnifxuyRatysvpgrEpJX
XU68siHwcdUF8JsNzfp5hBEl+WZpWM+MwPjC85lDkHjBBuhvbfhiYIJdYxRmiGrQMrixlOf72LCx
JY6GdrCG9GHJpj4ybU5Gicg+zqdxC1syn5m7d+pPYbYGrwj1bj1uwy/3CPslHT5VmHWMOSksHf1A
DvUb6yoPQEnxd2Qs4DalZr6OneiPXH/tdbbH79wSyX5JKBdyshVA+JiN30moAykWp5cW3WGIHf3D
QnUZqIozhbYQKLrsl0RgwNHlPcEpB8MEM283VrxL1aHdtfPk11txqiaYC8kqD89EpT6RAO2ZgPx5
3tGR51d5mHBISBtDgOHBJrQOHeho7RLVcphcpeZuqYdrbcsTvobtq7Glh6xkJ0O74KBThBlg9FXs
69SUbIDhbHeqEmBAo75WrWDQYQux2aYEyfY14r8+19pdPohh36R6ceA6rmApaHPUCYJlFP78UcKm
SuVTKqG0Epw9yZZ9S5OyJk3NkUKWCOm5gd5B7oHDlmCrnSgzRe6DhoPYuigccunyasxsGSl1QP4X
gvkOJV26KT/FAlEgFuoNCza8WqQAwV3pUZolqvQ56GRjDWWqDexxsCHgRx2KIf5V8vbAvMfZxzQR
nrRCeYFMGO/XWbHxkie9XxWiPIz30RQgJecwwY0Lizxj/JFiRdm2umXeinOMCPEsMhTpwNzlPraP
20jgUDoxwLoH52JELeT+mxBFnQ3j4pJiOQQ9uwNf3ebi1E0arpg+x33K/TxQN+BIXcf5S1aU/FxJ
knbhJH6rR5ahdW4QTDmqVFor/jBr1SPAdovPH+KBXo4dd05Zn1paPZdA0uqQJMAYmX/DgFyuEyqQ
e4bOc5myAiMZK+qxMTesgGd72aOoT5Gy5gu7EOd15DxxNMk8IfxFRaMLrJJgT8jESCBTGKm277Vl
COdN4gBtptw3UozirVN/S51JCjCRsb611PZJYV51se31wzaJIkSWckCUBtlEY8fxBhzwbKz9EMET
h4NcGRbeG63ZxTqB82yCAoOc07DX5S4iEB7Pqer0Ee7FFzSLE8mxxG07w4iGIE1fSqkoP53knKEP
umPKZ5u/CXZHXaClHc2BqXeeIvVw4kee8SJc9Y6tKL94aAVPmzhyEr4SRTRQwqWgg3BkKPWL0THV
H1H7UaN0UYNoM5DnCR2OA7aZP0drDWS/WMO+0F7LPCfQKZ9JJ+nm6ShNI1yX0aixjqHlxnWUWQQ2
F4ByFisP1YIoVrARdZikbEkqp3yuEwkzNmV+XMVRLwaowvGIRrquWX6jyczmfPCl2S5Bm/eF36HB
CCVpSndbPhEOpfPiOfP3KsBODbAKxHeYEELOjGiDRUNoBsIqVamvWMr7iIEhsZDV2ERrPsSsq5yR
kxv8ubo21JsWtfIWINpa9/lCjm+WM/7OpPzPkmrXQSdyxMyviYGJe8amRMro+N63ClPmSvvseG9+
qRQQyzkaTk51mcTfmV7VlTSDmeQ9fjTHSg/Zg+L6vTDF4pnVZ5G3TbSpsKXKmUkOCgC5Nv80Y/Up
WargR+iE1Wp6KQDhINNmJT4gIjLO8+Q8oBd50xb7O06cjGyTofRLwzyO2FVckS/nmVmP5+DGd01o
/ZKaM7mv+23PPp4ytSWcmSc6xJ1UXo65soyhKInskVW7BXFV0UJMrF+2hMmubjTkvoi+9TYkGSwL
RXVMZRmstjHegE3iVBvFg7KNH5aK49LpAJDHNU45WxJ0lWg/HBb0tYxdtGiywTOEfePbGUI+BVyl
zE2mtEiC0t72m2mwrEI7ZSnjyPwALPnAEIxyIkWf1jS4w5Ct0MWa4p074uEOe21wnI8qaIEZHB8V
Zathg7ctxjVjF8SiFiw7BrTUr7ZTFL5A7HFVmVtx4pH2pd+Ni7GBSivFcix367YHNMAWRK2ao1It
WPRSJsvq0NOomPmAkDVxdGgNULrkAXN8ZwcrwHR/kbqrSIdL1c6XpJzo+u67zO5O+6tmNkjWfOC8
SYDYLf8Y1x3FXbvvTGZABAEFiqM9Z5p6TpnXuKaRTr7EzM/d1m71yKW1A2Vt9MiuDHZgonok78Ll
PoEDBBdDb+ciwu15cZwWtvVgt9+tyjpdE232QJZYGhEI9ZuxOWUe1bb7bsOI6BgbMwq8QN7C4s7V
Vo7MGuMW+sH6U6QzrUbOR5eNunRQYBIcAK0AHxikHwUnFRrqZiN7Hk1QfdfIZQ0MsEZh0ZYZG/Gf
0GWDXEOnP2Xjcok32SExmUQ1mo7iTBl/70i1J67cm21P4VrE4xmzMvu3NhFBLLECr5ackFpFfbba
+DwTIxo3xg8WqJ2RS48VHXnUjdkjMn5Gj3L52MOZParlul+r5GY37J+UCoLA2OPaSl6xgP+Rq7EI
SanS/B4vgadX9eRWau/4ncpxqBK+tjfjW2+VFVXqQhVVVTd2RLwaTgnDgWSySPIuTQkd0sachso+
kx4QzBCUyfCo8T5Wz0lv4ri1eSkzwnG/pEcoJn3niOVNOGRHtxNEnKUG09En6JStrvNRwF2cNGMx
TKDw3U6N/2zRL1qaH6wxebFmsWO7je6kTq7s6sY9mwRYWorzWycwG0hWBRDcUV6ID6a1EcqByyYL
qMaShYLjb1HNX4M1rUyn0G/LiYz1S+SPdpY+5Zv9rQ+WvKuaFSObreF5QN0fTiL5KrUynFM+BVXv
Dn2PJD/HxSF08G+rU9DIpEjTKzm5DVnB49OWPgCrfJqmc2U4rft8ihkpRlNYKWyToE+7gMo8KR9v
0iheGUuQZtKy11sIxyPGhE29BZzZVaFdeOVWxLtirS+jgBthva1N80tAAmeRpZVunFZXxySZl8Ku
vMLjlkJNKTvkakxbNpXspEyGpbQOu6YljsQcwPOYq0KPQYWX9khWpf4oZ+N5KuGSKUX3d2F/nfQI
UHP1a60KtJ8oXl00LowJMxLEmMb4GoMwj6d555OKsHlitS+krHyyBPhOm4XkK+IpmEPkP8JqMRgv
Gwq0RIwU25SYyOsLxKxAm9FhhYlZ2u6a2/t5IQd8M6cbvDzGJHKXBI3GhU9WxBPRC7nn1Kgt1/W+
jASRyowTS/CiMBiGOohLO5Ya1yy7F2mWPws0Hm68kExQau0rbRv478m0eF2IORvpqdn0z3Gsf6x6
8RMF/aGp4QFWVrQIBQMZcMhq7wrN+kPEJLFTYwsJJs3Dfq4u5jqW/pJw3TKyzrxMqW8SP+itxiwD
VFb3cHUOBLEwIjXXFiYE8I66zld31pcELtmqBBoEYWr1QvbYDyeIKOzMvcevQxqS/uhxY+HyMYCv
2uzjLZgprtnkMJ5rximpCmtW1SkFNBrzGDFUy7TB5G+TMp5qZWlHCTedi4dBhRG03soeP0RXyztG
TE9xDUyxRZkDj4fwliG/Y2RWp/PnVvpFZreXuuIvpnMeJ8o1Xop9b01fib3Onrppr5mlIp7R0stK
zHYvpdG0jEdFRfq7zZg4ShSu9+H2dClA7USksC88vHNIhWKqfKtK1zCVbQclhwMcAUE7JqD7mnQp
Hv8hFWmI0paUiIga8zVPy+Payt901/MOeaBYxA7C0xUn9MtSrJCpBPq2rIkPCwX2UP5FNv5DdMMh
NcT7BKlM6b4y1XmDSP0J4cp8rUh1hwO/WQdF5lnU6PF+7NIcEz7mmHSdil0BZdftDJ3lv1VHir3t
ltF8NVT9exyV1yIf0ogdk8+nZQN9oRxo/trUWS0BO4lWFr7ar58jEgO3ytV3WklICotq+NJd/s2Q
q/DHpEYDR802m9phMNuflkejL1vFdIDiwQtAXbzXuxk5T+wYkanM4CZFS1Qn1WBX9bd1kpjPl8/2
rN3sVno3iFBGfSk1gSqPLCpayiG4CH9SeezOsZD4HqZPu2mEZ4u7U8SOG9RCcRGkGTi0XlrJgWNN
7tqS3h8Zr6MWdQiQdk4EYyheZm0k6EIuQejquI3F05GQaPbkldT9tbZ5WRHNpWGPgVe31Bw9XXFb
ppHdjK64ypQ8N7F+rSb9uuQc1ArgODHIeM7nLaor4zI2eI5qA2kGfGndw3uwutk8VpFNyYHalxxC
dPe0SrNyExOcgwprgUbwtw/u1jdiyiYZgyLUDLw06WChzzEB+sr24DymzCuYc8/NpeyG7/+/PP6f
WRAGy9v/s73l3NRfP80/7475gX/fHVv/xnVhOex6DVNhQav9p5Od/yI7MogG1sD/WBH/r6heXSM2
lAUxnDmsL2jdyJX4j+Ux/0nVLbLALZ0jlvHQv2JuwVzzz7tjVbbJrCZtQtVUR8Yq819MuVbKAIAg
dpRm6o25b+JPx5vhr94Wpl7uiwjuDxVD7SZPwBEPc1D7FD0767Kt4cbRO6/u8TUhgKVqvJ22GwOB
efMde+lhCrEm5uH8vkasDoPxMCcRcC2ZqD7k0Q+vQzC4VQQ5NLDDrT+BYgahFYBsU6tXGd0J8DTs
Ym7jgTOpzsJ4bDNX8MKQ0IXCt5VgCePZTT4Nf/JuE6/iRtB84PjlLt2bQbrLfFQzx/SGbspcyVDM
4Oa4r5ObnuQH9VbuZd4O/V+oHtqTuVN3rW98HCW/5JdIPqCbqD8QXPqdhXEwRa8Erj3BUHfvfwON
p3UBJqSd4lBDRmS58qP4UM+TN7m32BsC5YIs2XBfD7fXV8c9H+//Z/X6U7kfgk/dQ+jm9qf+xFDu
QIQkr50CyX0Pn58T9xtW7AkobVA9AgJ2i9cOKSlIFCbtR3nHWJmvI8MW6LjTaxrWzBH43Zb7mbnP
fFZuvh/9kX+3+NaP45JMhdDe/e4/NL94HH0o/ydMFg+rk3vZC/jHR2hJ2S7HjY0Il1U958it+9l2
8r6NxuN9Q8dIWAsV/hJ+7mTcsithkLshmlzlMm7sycAuVYF6YYczDQf+Z9qX2br271tY+rafnZI9
18HrEgDo8c3P8oBdSmuprX12+NQBmE/8srzC9JMGr7i13/rMAsad/rYXhcylv0bY3aYdUX3++ENx
1RfuEaYV6XXG/nMhmkkC2+2vfNfUKNtfcTYIK9jdM4V2dJJvNc0DSssXWIlQ1K0zOGc16D8ZO5Z+
ke4Rraf7a53uP/pln/5iUsknF511HoLEOsp7cGun/mP9nNlfsQlgq4s8qYtShO/EbhK+qcy7Tvat
0yAHQpDdSXgpeZUkjPrtzn5rz+lJPWtPKOF304tpXaVv57vZZF+2M2C7LjUO/yAfiofUly7wgLxc
Os9zIHt9wUIK9VuIThGlJP+M+Al9PnSw+WTtqcyI/1JSYoRIAmLKctYGQJ4uXq7pl60mBRo+2pnI
uOfpC/WZcRovzOn6hvC5A+lUTRppfnxIr/k+P6HpmH7jG7/S/wYZ5F6vpwOvH9/JU+dLHAENUgmK
zndqyPaZPbXGCohW+9f8NM809ztmhDYWbU8KtEMRSlxgd4M+A/sfQta4BpSdzySHYBIvhu4JRNod
aVFmX4IX9c5V16FOfVOuBc3+B0pvN36Sf/LQxcjsAiWMdPjLHg5YhNA/vDEiw8I0nMLrGkGw95Li
SLoFnw4WYqbDD9olfpHCwr/fwbL2sr6lhQ81f/jmdVG71l77bnBuWB7erxsTmuPyx4Tb9lf6ZiRM
EUDfiei4WyJjVydvHUXk+ox4UInWcx3qXrgGd3aWO+43/wKt9vgtuexs2I0f8z/Fg3mANG1+IUlx
i78xbjfGYZ79UX4zJegj9eOanJ0vEreYJedX9VG7Zg42dGzFH/+DuvNajhzJsu2vXJt3tMHhkGZ3
5iECIamDMvkCY5KZ0Frj62eBmbc7I1iX7Hpss+npmprKggiHi3P2Xnsad81S3MgL7Zt9XpBg4ucL
0jZe1Z2YLuyrFYLSjf3kLcDQndOdXxTfteudPGyspbgMfspL+7pb0si7lftLFMxbIiVRT0IyiHe0
HfUHveKBqsv5yL+NXabl1ctLsKWu4+zUxW2wza/30UouH1fFIlhcju7KAB+weqUT6frL+k07568W
qqs/ZS/fJJM5VXpUgetm1br9Onih6L5gK7cQy2E1rJKtsZxW/fmlRrLrJfvhhzpw9atpzyMsQkTx
u/wcKtrKvsp3Kv8IBJNFseiW0PXwFfPPoBVCfn5p7HuXG+J/Hs+RWi+SfMueyJGQfpbxhfkt3ukk
qP2Eb8tfJj+/WZv3u7hsHjjEUcXZ4NB/sEgiQoqAoHdRn5fnRNigXV+wM+1+Rtq+dqFrUxCF9bbG
itzyX80q3fGX586mwyxssFQ1e1SV3lWSuuhmxKYd163Ln6Hmu0mMtZK40HUHhqd6ob/6dBzRicuV
f21svpEtyTPg5QOWiAd0w6h0rQ2cV/dFvtwjC93fLrc/FcBgrnaGo2t9D7GcoyRGyoXxAk5sh55y
b12IyxhFy3XIK2rXRE67cjP/p1kpNxYxhc+ssdy+teHA599lLzhYaqTE59yU/YQ99bI/p/mPrLpf
BBdO+TxCDn/j6G0RqOlTR7jyVjeOS3+JrIUNEg6ckzqkYdZDgoJdQugke1h7XShb2W1xvjUqaXh7
01EWf38D+W9wX/6TiC4mUsFPNo4vSXOsOZz/+d+maP0fBr0tCejod4DuP03ROsQWqUPyoXSjwU1g
R/lbdChNknVxKzuWxm5Olc6/9o3S+IetmpqB4NXQUFXJvwVzed+B/qk5ZKM456tjo7SxNKrGjI35
E4Gk9n6q+LFC5YOEUYwSK63XqfLSwqROkeHIDMeXRsprkbygxbHb+zbfNByGzDG4geq/kdTshuic
Stuqrm+h24FZ2BJBwF51S40EtREm6TJfVhF0hGlri5tJg29pPE3FhYn6ZL50X9xpwwYdzbI7U4pX
QN6OQvVz69+bw42abKyK4UYSn7UMhmzX+JQSiwXAM2Z6z82pppfJhjXVpFiQBNU+529ZieqS7mWn
Kf0UWqdUWcLqR5LOXgUW4/q68Ol46T/0/BqY9yKk79ShoouLn1PPLOE8jXNBJC2/Ywq9alSYyFSi
9Bgug49rRF6A+VyHKOSH9MmOv1sGVdDcX1os3XD4F9ixXeERmIKmGqmFGr9qRXGeG7eIGzcBjg6Z
PxhgdAevXxsjTXbZ59vUe3A6TACFv07z4IwINGiShE0NYkc1kJdI80h069yfu0rsiq1ii+zZFcPP
oUcoEKDSvxlDUpd2XTAgVPjW+mcB1WjDAuEe482uLonNWUqADB6lkd57ZZ5JRw6g2jZRf4jp1Sb0
0XkRqLobWlcC53Ewfp8TMOkNXRN1eNfaxL1aW6PyV1Ucb9SaTbz1BCWTTKdySe+Q/qmyoEfA4byG
BL/xKHlQg6gRwzsY2uBpb6gRXg3zUotzbE4djqXAViWBm5YU8dtVVXQrC+ir5LBSA7qgIqYm/SpA
fdQrxLsgeA/KlyxBxI42CWXPUj3ru2AfBjVhzjAD6dN1Y3hWqBoEmVs5d4TeOO8vS5gzmdW7qFgG
W19U1TPeeVfDJUvUFDW4Cle7ye8rNwPsLNNIVpnlUzZDzcm/Svo1QO6NkqvugDUaPN25ibsEASso
Qp0tSbjBZ100xlJaKx+pe6Yle9986LpvxVSQRnaRkL7Xor3HQO/OV/SNZ9FC4pmjAbJv8bzYgdBU
5S4KXy1aukU1uh3w2JKvzabDgc3e7ViXcI7jeMEZDqC6hrdBDPY2C+be2sxgJUVZDC4leDeTr2kc
Uoqg0z1kIyRQn77CyK5IsG8bXGoaNMCuTcRLCvUncVvEwxUN8T9mwt/4qP+Ttel1HmZN/d//ZSGd
/jjBoLbWZmKVDsvheIKhgqM5QYOxWUt+hhxO6vQ+Zifee5Rqe3fSrn0J6wm5yFTZ53oZ7UYrXYku
WBXTsFa8fpMn3hqD77qTYt0BGfEpunjB2nQEfwxfs/ieDYcJn7btNj8gXCKzoy9BBpuDuGyki5iv
+4jNZewstA4z/2Eq17mlLJGdLUfQNDo6Sks+0wHWJGBb9cGZ6018zSbxm53NN04BaTo39beA+nGU
KWdmfVaiXEnqXYQVFPvkCI8Bckp/ByqVKJca+pAJXQl57yHF52kMm89fqmA5+fSlzoiuP3JtWouy
NV5l1FTJvdrE13oeuTN6ZsLin2bPYwHzRX2iHIwpQYwV0rD0i9+V+sTHW9DBbL3XPDBhnBQcso7Q
un7W38aY3qRJmTXA642SnJ4FLKnv9ITwyk+BtTKqFacfQzvo5i5TnkprN3irOL9iqlC1BzU856tX
RpIYz3x7kyAQNkPKs9tCnT05V5+/uRN22bzcEVOkMhbnO6cic/ziBCMGC1lCB8n53lLmblUaW9b5
GE9fvJ/5X/QHa+T3haT5Di7RAY4cXwhAZtKqGBQXfGUaZ+hkkfpLe9iElK/Lr65lfXgswSaBkrWj
QV5BO6wfX21OHgN8HrSLUjm3M/NgeWIX1v0WeOC2MzuXuBMwRwHSDPnUF8TjGHIjjB3ZyEaqLuL+
IrEQPWeUaOIxup/T6UWckF/C6SAByeQrrs86H8xJXWq6TYCcRz5KWfmAlYw5uHlDhrti/l86SbkL
O2oy82zeolzyL/v6VUBSb4zxehJubfcXA0lFw5Wu3pR2u5KcBv3xpgoE/jHDBew8GggRpENxnya2
BUaAxmZH6VqdnCU4ueculbtcHc6HBMmSYCrph9kDtdV8+Bc2c2y5Kyp/7uJufWLupp+pcu3H9b4C
ZVVbFGipy3sDetBLaEpaPiMWqbQLzLssiHZZLRvvTk12oV0sjAZjGxl5SPisYg3FbCGselHxGqxv
kOzXffGoGA/zMkzZe2NwTtVx+9DABa60hSlL/+y2sICfEOszqhf9wGF5fBPqeWyXrjlv5JW7MUJ6
lLyNdrpXZ/mfsR9bmjTOT1u8WbwCiaMaBXOfvbQxLSfryhKHKL0imxBybNwcOlYOkySfUnn0446G
9vsKkOaPDRaw0jaWKn3JVimWtXbeC1dGBP1hoE1zAoLsllCYcTPJ0TWDgn4X0FU2bY0NQXdwa1Q3
aj4SZIBmjWOXrvLoMJomspknuWum9M5Omk1A/2QBitfV0aUmlr4dsLDUDRw4VBc8vIyLORqGVC2A
mtGrVvLdJ+Js4gAl5BK5P6ZJn+S2yBMba3yFvOOSWI8JtXTnjBWfta9Feu6fJ77j5mixdfZmXC4L
CJGq9F3UecT6PcTWtO/NvVZvMrmpA2ORUXChMSI8f9W15dYyr6HbM5Vb23lJldAw6Ti7BRsZokO2
KiI5UiKWjnlphG9eSy0lXnmYDETUbBh6azVep9qTLaBsGfyx1t/KQd8Qn7LssEbYbB5HvLiRs8Np
sehtc0GAC9J/7B+onLP6MGnGbSLvO6O7wA9G7dHcCxKf/HvIMHMODaoWuayDFSQ5l5hFKA4H8O4b
W7kOPEFcIoLVV4RD7L7gsONt1NU9iGq3Iy2xt9a9Xe+hubOHiVyN0O3eZD9irkgPPGQ6Uuqi3wlK
J1rxM1e3ZnMoKlKGJNIVCILYPXtaGjGaSsd/CmdDnRphJFAWea7tAuea7V9v/5jAMCACR10E8J4l
UjyUkGUM4QI0JkMQHtlseXRYqJU7I3xshztVqjvF5tfpA0jAKL47PJ0ZBlPtylOVlYVAp61flZzf
S3/qWx0EQOBi+9sHnn87bymRAq1aZ85nR5MSdOugeM3qxyIuthp7zTG+0k113bTf1DC4h/vrTjRg
TNqq7O9kvVU8APcAzh86i5WyCmBqYFhiq2kACwxpKAoyDJBCZWuCuMEyqIt8VgmnJgIti6F6nUB7
kwNjZQScTFWifbS0C59ptu4e0egvcDPi5IDipk8rnbAC+pnuqD3l6r5WEJDxzZNWFOS7jHqbB+VA
atdiG6P0wIuhBQ+lEux9kj7GPH5wiOvtUdzZoTHraZetSK4sC68H1DuylTYlTAMDhZQcqae1+mxr
dBVMiUMyLlSvviqFvcRQuY2cdJGYO1mxbzFhvJh8xpRKq3GNwmfHr4Ua/qGN7kX2M2OvpEQ0yU2k
5Kq+I6URAdQD+oDVlAs3uk2GN4NjT5m324F0aN6CopibZpz2QUrZBLInhKwbpT6U8bTzNPa8dLDM
Sl+auGOnHmwehQwkRVo2LiY5rOzslqWhFsEC79Kd2p8FmEmnZNfZZ6XyInoKwdxKk8NqUq5jgHcW
5xVgiCsyOZcKCg7bwORjvBIahxyCz1atZi38gkLGOBQrjcuVhoJVTF8H7Gp9gReEdSjmZAu8D0g/
yirr0RhvU52Ykxp5Y5zvI/tNIC9iyms9ccaBfOPTYggolEO2+G5P+87Z9jpFHIMwBe3Ma+7xbLZA
wwj0iLttp37DmrZA5FuG1IysbGfoV4qxGbCP9DeV4obd1qc3jTu9OZfDLS3s0tvOvWtbnFtV4eJU
XdJe2taUoGvlRz08eZy92Ps4wMwxRzEXnBWxsYjMTV8+T9lDMV8nTS7J5nlWSDftjPLZtJ2l12bL
6IHYTdeGIcnufl0PdxVwDkCbqEb4F6q0vSNKfr66bIer2Bhh7tF/L/zlWFiXCufvpi/XE374qsuf
7XAbd5qrDCUpEFjJ4KVwho1XALjvRL7Lzcsu/tZZz0JL7kVlLnXxM6XCNCIzjnJ3DHBGDYxTGlAB
oQuonKcAYMsz3q5lPK0pq3ociIJwJ1H1Kd7KtqGgIQrEPDGq9FksJvCYmQheuXMz8YNFE4UzYbko
AJGNRMuhBQnA0bWAKIHoTLDIaHyjVbMu5zYwpf1A7CsmU6PYpI3cduJ+Qsel5cZqsAM+FhrSVbce
bGdWej+WTPV9jmSS41VQ3A71eduiXnKwMXnFuUhusTIuGrrFdh+sHOuJw/2ltKmTlPfe8ENRxsta
Ej9D40NDgD/W8U8kiYuywXkT7DJnRVWCH+abIjFfOs4qC/nwkmHZqNmFgybYo9fmxS19X47zdwT5
LZGyU15oV7XkvMKwLkyc5gMCGZ7fHjkfBcB8dHSXakP6ib9pM5AEOXgSGi/2FO8neJSYMCmZgloa
lJWp4hFCy+doSzDsKe8HpxohKeQyADMdeLuSJzQQ1ZRTdqFpxcoMECywxCQd/ZiO9RxWTg6FIFOR
VEb7RiVzoxhpwSBGRP8mc9IAWXzzJRQtNifUOsmBSdXhUuFbDqirNN7PckjdWku2QYZLzromMLgw
CRKHphPSeSd4g8SODf5E16LkE2vGJq3Ews6NxZRO55ITv+JFPzrVWHadvYjTYlPRFdLrZJ2q9mUw
71JkfRWFA80i1Q31rRjTNexWt0gYPWpxofu5S9+eQ3vuxu3D4CFYA3ZieoxU+kEKsIZouExitp1x
elE0V2nM9iOtVsN8ah2yF+xklzhHdmhTvUVKAm3csZFo32qmzM5M9hhedz55Jbbec1ytlkN5PY3E
96TROjKnncNGFLWBTWiIZaZv0gqwASbLMhMUXZ7Bsa61oUY0WaK1N1yPEKcxFUsMXGtCYhY2opkO
KXmxatQzqU4I1Ab0TeFaN7+l9i3eoWXns/xlT4xm3VuKUd1ARIE7HrixYoIRDdzEe64FOxMl3eoj
R2UwPn3+UGnTGs8pWS/3U3bPoUArasjBxlpPJuawdVW8+Aml+W6OVHryK1DFujgroyfffkrjOTu6
2/TjhRxwxDt1cgUb6bKnnzU15SbU+g1FOENP9mRZQFcJD++nut8s799Vhl+Q6n9yw0/+z//5NyrO
/54l/j+pLi0/rUufhVX4/aUJjyQN8x/5VZrGJqz+A1rnDPHWZgS+zRm//1E3//1fRNUAIRemQdlG
zFzOPzQN/zAdis+qCoPvN038/2kaFCFm0vj8t61ZKCGMv5ffe1w64hLmrLOg/m0L27RRNRyfao0Q
U7v0m+561HuCanKOXXE3vnVJ2L+R4GbtAHMabm4i/YxVHdS9QH7at6Z+ppWtWH1eOdCOCx7z3ZgS
Sqk0VN0Ukr88vhsxhEkaeFN83c8iz0qRCK3S5GEgVYUISk4QqcgwfYQiXRfO1DA/c+6i2LBVpuxZ
Rr2JG9JO0TnZ9d0gk2rTVdRqzV6qF83gDed4o58GaspfFAfEXMH/VyXi1307UNwp1ABrd4yTAtyA
Dq61OiW6Vot6l6CTQ2iP71rUdLAdPb7JKww89kRmb6N1DoYZ4a89LU424Ir6s7b2q9c27eqHIvEu
jWGfCvHjizc738HJHdJ6MGwhNeixUOWP3yygQp3NO3eYikQ94HTsfoaoyZdsDw2WWtU4U21qqBPR
yJyDagUUKMhHk32kYUM1Cuq6vNJTHSCQn9fA9aZ8A9KUwsQcDFqpabYewi7Z5ravXpVN6587g8qm
kjOaawyOd/b54xinw5Y4VIGwx1Rh4yIWcvh2/izOhW1EMUApqqtYmj04QbWSbAhaAyyUTX2V7eWA
ATyYDjVOf4GrXv1eKo15BSO9wH1AqYPOtE/bIyHyz1dqcNFN3Mx9bY7BgKSU1zTiVIVdG5lhnygb
ZTCy68kK2h/ZWHO0hURrkcZ2K1EnjHltn5dlCFl/0pnWy6YSxABOkim7IPBxGKVKfbOQyaNplXZE
TbW7lNGkPYJbxUVT1oC+cqlElDmLIHum5TJRlG9+8HuVgo28CqavBa9zafE6IFg1YfGkk8C58vwO
KCfpu9UX42X+0P4YLpYJblaaJi5LPn/pyJNpQY0NYpLqML+dxEiu2STMdWMX+uXnP6M4+Rk/XGau
wf5RY9Vl2hh2HuS35F0WGyWaApKwZk9AnftIh4R9UYjgmRFI+i3VsIcMWeydI9u7FHrG5/cyi8uO
H3lGj+iIEgH3aijG5rnpz3vBQhDJ0SwO7ILwTkhzuCSDaI4yyO3zVggwcbOTtx8CBa9FL36OTo5U
ginrLK5wwma0//Z66ZhLw5rfWdR3bjhazRXSY5KGlVK+DSirN5reY4rv+VYqitwijcXW1NlUkDHA
FgwvyTaB6PcYqN0AhHIsriobBIcVUOkxilq9dpJeHPgPqKYyImYwzO3t569CnEzD9FJVw5Z0KoUN
vMkQJ4XVYTSl1wCpPxSSDLxxuoh4DzXRbDgOKP2be5Ompd9E67DPb0vO8l9c/8Pos/kdpCYluTHk
2agnk1WhhY3Z6LF+8EAR7wncsni7/d5MOG2DH0m2veqFt6GScZ4PTZum4UBaL/4Bl79fLXsKq4Ce
xv6LwvZf3palgo0wTNUGmXU8QqBgaq2sB3nAkvFoNpqgihXou88f/mSi5t3z7CzEkv961zMeX4Sj
ETnXcpIHH9vAxuTET6B2tWur5ouP77iePTfMDZNPm3aRxq5EiJMyvYbVotZlnB+miLK5AmGgXpQV
HpY6G4eHNNeGL1bJ43L9fEEmappUPJ45w37m1/vHB1YFZdcmQjYHnwRCtRuvCC1dNqn5NjNpqhC0
jG1+1UL5i6Fsgit+3yppqgE1/fiiUaHGtmN0xWEAHtNP1W0AzRik5wbGwXcroprmoHsppatGwU8N
u83nv+bHZ7Zpg0Bh1E02gGDRjy8fmqleBzBQD70S4KJAzH9Dvm3G0bnpr4gv+M4taXvdbruvvuGT
wWrTgWFfp/Ga0RyAfD+ZwfUMgkYby+pK77PpUi0gwiki3/cWldWF6CC9JXU4rQovz9dTnHqPOmxn
OuXABMvWbl9YjvJreGvaF29EzEvzH0sLU4vGNnhetDXBXb43vf4YBnEHBYCZ2Lwym2m8aW3SoFP0
6pzFa+924gBoDsmc8RETaFs4Z1ZNbzAe+jc7xtZWWlm4bdm0rAPYF8xHNJtTlXFUGibLAwF6689/
QDEPkKPbBRLFTpS7Jc3ekDOb6s9RC4IiEkoMgS9DAl9Lgjm69lwYFw71fA0Qrt9AKlQUiBXTFz/h
ydixsTHomo53y2SPDrL6ZBb0ADhEVd+MV7Nv3G5G5L41s37Scx4tEsgWObj2rVMOX0y/JzPQ+3Wl
KYQuLexJfKrHTyySiOikICBSvQ9pMtR5vVKsOl5ajt188XbnR/jz5dIqZIPBZEBggRQMhuNLtXik
cZqbMUZSEh2tXjnPJgAGDGxnmXsIkEd9+PbFD3r8eAh76FqzExasMKptO+rJOg+8QA9Hr5oOqoWx
UaaEn0iAFSmW0kogaiE4ye/8dCfL1tqNtfnqqYSe51Ym9upEoWTolW7tpZFNbTTFgfn57b13R//1
St5vjx26prLMgCrT9ZNZ0hiIg2b9Gg9p1tznpEyv/LYKNzifnXNg/gaoLdroaqsGT1E49ueeH9aX
YUtZL4Zrc4ZFLF9NA3rksAcTaJsjncha0GIPsjr4pnd1vNOmbGlHFOe90CwuUy2aLqpYh2006E+t
PQn0Iu2wlzVuzM8f7oS+9uvhTA628/rG/7JPJqWQurcEcTEdkmhuA8mwPZOEw846BBBMWFKVdUKi
JAXj722KGCgoMNs6bXrDILoHJFbLZZBO7evnt3X8oXFX8/mX1i7DUJMMi5MPTRplF7feSMuvieWb
YbcZpbPSWpYpSS9BqAzf7DSv1sKjkf35lY8n6V9XnpdFmywxiVPhZCyq1qDnRpaLQ+jBKK0ChTwo
nLtfrPQfRjxzCNI3k7FusJU/fT6v8c1elDYcc6l2FPOMx7Iu8SYK87cskZQ4/0d+/WuYHilRjr7n
+XlA+/EyTWnNYrfTHrmkMcG0klcHo4n8JyMX7crInDNNUIntqbmFgUMh//N3+HFQUQZho0i1BKmE
ZaonZ0G7LIaO1aA9RJwlyDCCrGOW2Zw2oTS3EZPPKiAG66FFBghIvmtosBEPWM8IIYmbbhtmPY3F
yKq/mmmOV7r5bcw3Nn/DUlUtcVrNwN2Uybrw2oOm6mxAQk08h5rennmeJNN0LLwzLwY3wpoGH53Q
0D1LS0TpgIZERrEi4BS2TnTD3xgTAtykbr7nvv1Dz8jibLKx+2Iu1o9Xul+3q/EOHUBmDJNTmaKW
ObAn4MIeKg1B/FT2WDBzU/Whl3bQlotyz0eabnSr0teO3Q4HysMAM3ptCp7NAPYW/856J8QUnHuy
9i85ZTXfjbJJ8fmG3lnqF/kPDWvq3q/QqQP8C8+cgiLBDJdexoUxJzaDS9bbsLgE5/eswmp9YGKo
MNYLYV1CS2K5myh6BnjbDh1MLRyIKPtaAYamKHVsvzLDpdGmwe6LMfYXPyXTg42qhbmZIXbyoRK8
AmrMIq/GUqM7Z8SZ6I2lvu9zEl2VnBK2nyCF6Pr22sin6dFLbeebN3ZPsV2lUGSCZhWbsKY0o8KV
48REY4C4J3TAcA52AUTx89s93tq//5Im8YTcqWZZrCXzhPDHFisC5dySdF0cklFvyP4C8SxD+GT5
QL27AaO6+vx6x8v47+thy+UFsbtH6npyvQZEgk+v8sBRQ31qIbTkDsWPKnQoxYyNuXMMfAefX/Pj
pDYnI0pLN5Abkbt4snVILZuCTeWXh3ygS0wGCQyXRkcJoQ/qF8vWX7xOiwhGNinOPAg+VPeUrjP1
mkvZKa1sMED+ZR4hMw+DONsnrRf/7etBT5WIqAT1RFKUTlZJK6UpxD4kP2BDVO76oken4wUjigF0
m0KJiovPX+WH9Y89ObY7ABAclUhpPRkudd0QlNSFVD76ytxOosJmEKIEMEOMqIXpAdot0nxXqV37
xfr3Xkc62u3MlQZdp0s9Hws5sRyPnMFszYKWTX4IHaX/NpTh8L0QxfTQZMalVqKgonSrruNQ1S4R
6BjrGLT8DgEy0k3ooXOzjY5fl7VPMdFHnJRrCeyuH3B9bkz+te4wPCuChcez62qb6VJZlnpbPbZJ
5z+i8CP4D38X33O4lmWDH4jKYL9N+qY9y6f8/PPX/GHEzs9qUfCfdxsGENrjZy0qb0z7jmHkBzPB
uvRCTM102IIxGbefX+rDB3lyqZMtvNeO2eQJJgAbjhlRdPVTkaGSITLusQnKJ21sxBdj9r34cfJL
clLhfE8pAaW7ejIH6B38c3O0kwNDVd0Pug0VNkmgi5l5KVxi0CX6riBbVb12XVZT5zJF5JcqMuxl
VaXBqk1t1kLFnrnaybhS0gJHhQJpwqEpvS56aR7yOqzOSomZDWgkukul+TEfLVZmh2R4MVRTAaQ2
n6Kz0p7ccrDzfZNmXz3oyYGQB7PpubACMNtRR/9YxlBGkq3sNj4oE1ZNZsNzMYLY7ya1WmepMrjO
oN/CCoSY2yYOGqLh4fMf98N0NN+AToeI25h1iCczX9J31OfjKj4MiodlDcWg/iPtaYWyYW/uxz6N
N59f8KSI8uuRbX0OzBU0izgOH49csibLJgJOcQCCTwZEh5eT065BYuwi60W19ZVcv8w6BIEFHA2U
/jrWnGD4qjT2cafHkzvvnTRQ0pzLTyaqFswU5RIfLkk0hpvWcYJNrM+pOzZZAou2/gFFC3SgP5Bn
BPQIaz+hp0XHz+TFxk3nVTYev69+jo+fNZ08jrE0rKiy2PbJy2lrLattxcgOZCXZj5ZFt2TqCYs0
YkXcfP5DnPTH3n8IKvIcDjkzU0M5LUY4tko9izPDoahBd+U2gJ/FSKcFoTvKNux2qb9vpY7DweYL
AxqhrTHAtPuRgKF9BtpgVrRLqglZFG+E8HFFJLnHm9OoxDVgjKx5w0fejmFsPc/Jgy8W7Q/nHbqM
ML7n9drUJJW544GkC1JN9YCao26jbsoAlaypddpfzEUn0u3312RTqWEyQoLMwe6k6MdsYNha3+WH
TvF/hJ217UP7MS+RmBpk2G9bA0NMHoTejVSwySleKzamIcb7mELPMgGJ9cVj/9UHhD3JsCzdZMPy
ntr454bMI4FUDZ0sPygZx+40TpxVPGrRPizMO1PiW8zGqzqqlTOrnO60tG+33VeHkZPdPYUchqlJ
OWdeaDkEnmwqfEW0mtLk/Q26J3XVNhMKuVj9CSotWqVWjTwUlB4yuA4/NeWsNO2+qJ6fbKG5AZxY
0mT4Svq7Us5j449NqYz8eLbqV4ei6Uhwm3qAyXX0ANvjxa8LBY5IoCNqLynPStF9sdE4GXi/Lo4/
jHMwo4J62vHF1QQgtmkW9YFYrzdNGfVzCuLp3eefp/HhHc973/kd85CWwdd4fBXTqLqp6M0WvXBq
b6QO54/ELWzcGmfixSg1gjIKEwKW5pOgFQZE6YS4mKHXeXdmMcWHOLenFzPK48vMJpJaith7Gp3C
/+bX4FB1IYO1FgwtKpIRyGPTGOugRVQSpjX+d4o226bnQJJm/pXn9dRO264+GwKwIJYInlDOpBtJ
LhT8mKC6BM6Np9PrFUhbo3M2TUN+EQwlWFLfiu66wQJshIpoDS3SAS/fgY0J8ucSodR4hvmH9A8L
8p2//vwdaidbF75bXWXI2/xUVEZYbY7fYdqJuJaDnA6lE77K0UbrRR7kPkkdpF55Omnzud6eU4xQ
vHj+WDwT//0tbqkZV0kcfi8Ip7joiqq4gc3vrXxMTWulIPiui0gCLDLCLYw0769AeiN174zMNTQw
Ygu45jjQO09Dy+kn+N0m9YtH+zAGbZ2Fm509h0gKTaejQ6aKBa02UA+cHcgMRS92k4WBd/33XyBt
Fih7gv4th5aTF2iGau8MXiUObTLgSA9X/mitFIrlZlCtbdHcBra5VZBVh0x7MYJQkEDX0Acz/8Gv
r7IMoZocL8hIW8yqYL/ZkiF8F+O2snv4RKh8+dgWhewfIE9+NVH+xa9PZVbMTgvBdKVaJ3vkfux9
2O2NfWhnbZqVx4RZwx3DZaQNyY6QdaTeRFOhyuty8DMarcJF5Uf5hV7WEN50qjtgpIIlNNdpWXb9
fgrs186xio3RGs6+pKV906k0GWxFTd5iB/YMq1BHiA1aPcM3aHVqGllnIJq/WLvf+2l/bJAZ2PN+
jTMkWFdbo6B/PLBFpPdJEAjlMMTkW3nAYmkPA7WZuuF6mrriAhiS81BDhnJl3yJvt0bjsi+7aZmP
dIdDPVyXqjoS2wSQSy6YUiI6SAOCM1jC7ueD6GRPw72aqsVCPXdqKOm993D+mKutOCeA22m1Ayg7
QbE5d3YVkFacpJryxVHlLy9FzZDTn8YWSj1dl0Yg5z46j4OWRh7nL3ymDoKIFQjj7vD5U53uH389
Fs+lcbhm+6yebNUGo5ljgQp5QHzRbmPdF246+h1lI/WM8+8iqPJwl9gxkWECdKkzws5WwYU2oT+5
muDrUKP87+3m3+/JNtnMORKdGPPC8bDQc4cG3lRJOOr9T/bSRaZtOpB5ieytL37Vk4PDr0uxCPOD
UhiirXV8qZn6bBnoEA6DSO8VRyU2OMNFCx3fBzrod/svXve8mzse8cxAcHzQElj0d0775b5O7nMA
gvfgtDL/TnaGsxS+Desx1AEG2CgfnoZes2o3DLLt5NnKm22Q27sIQfkRAsmR47oY/ZWOnOtRUS1v
N4VhsUOPq9B6y6Pxiy/048pD7YPOkm0wEJGDn8493ZBSU5yi20kGmatMWv8qBanx6ITADyZauyMH
wfhiV3S6NeRHYZVDMUbNlV09veLjH6UruskRXVqifdbMXZTTfkozrJiEp4xXVYMSJCNv6oVpuXDj
3KmugDTOOJOp+fVz/S2B57+n3vyPCzSay7X/f7QAfY2X7O1IwDn/gV8CTg2CACXGeUKkP2PKuV/3
W7/J/4fRTXLRLFExYbr9ky1g6P9gi20LlCsW20HIVP9iUjn/UOlzMtsBjv+lB/2f/3vUX/kluv3r
fstJMQItynzkpI8Oo4Cuy4cqqApQraKhpi6VqZimlSRxtllHws88LAgKhsN5a0+GRAxDklQyYg3j
WA4brdWqr05dxxP5+60gGUKKpqsGmzd0qUf7+w7oXFlTrVuS0krMI8nvq7aqDnAq/17p9+OVTj4Z
tGFKkfmaSpygqMEKsQ2JtCA4RBXsxz9Gwl80tI4PLb8uhXCX/j9yHOdDaTSxxBiTikAyC/rdzQTl
FlikXrhOyPElC7AeDV3duhwGHGJdHO/b55f/q3f65+VP3umko5vnMKNiSQzCKylLx039tjtYshm+
OKMeLw6/n1RH2STYfLMFO1kc8qGuPCNnJEHkt89z4iKwPNos+BhbHaEs4N1XyvrzxzuecX9dk5AD
gw9hloLYJ49HXkWsGwGPF8UxqTkKHO6VpijBEs2BcqnEKlTOAOv951c9UaD8uizT7VxJYY8pTo8Y
I9FEWYyIGHt6lz/aEALOMZxN0aruetNb53LwcMdamYbtzgZlqzteou6qsbK753FS4a4ZPg7hVaqa
Ff7J7H/ZO7PdypEryv5Kw+8scB6Adj/cWWNqVqZeAlJKyXkKRgSHr+/FchmulN3OLvRrw0DZ5crS
pXiDjDjn7L12s6A+a5sY3psB/HzVAW6A0kXatrmJCBeIfrEo/9OqYLiDQtOnpHA+D6OqEikKNT6p
rX7pzgRRiBLoR0Lb2/N0+4sl+KmZwt0isW3F6yWIh39/DH5+rsPWDzvh1Zgamsm+W4IOfMDg4hNe
yAQ94rWBEa+8BE2sislD2YXEwVwT1QFWI+ysB3co+yvSvzLnF4vn3xYs17UOnCh00MpTdP98XTmx
kGW5mi1cb/5m8kIfohZjRKvTHBr6Yv+irvoPH+cj14eN7NK/cZz1S/nTkbhMexnqCWBrQqgN+Ygz
VpQM9gNdjx/r4e743xfpz2en3+86D6ODcg0JEMqYtZj808f5Li+43A5yxnWZGF77lublEwGe7R5p
jjW/oJVxytfeEFy7BCr8xZfOx/Dz/3V2+/0ZYSzD88F7jZ3q80iPTLAE6j6Wt5aUF4BQDHASNpM8
vyWBC1ozCWyd2Bm/sqrtmBKmHZFij3mrCzo4SYuAi0BXWIzbbloT8EiNwOBl0R7bEVUb9QBMGk+d
DBKkZtdL5UNQXNT0QGMCkzgPWvtIB2KqHxfqnmybpJps9CJQDXhn4OmG7iTIWrdr4BhwFxvQdDVk
BEj7huyOKC/m3ezF8JiijlbgyaL3y6Co6E23s3Xe5DeyjdDhdj1OM3LceqfC1VsuLw2RY/icCiiQ
VzLW+FnBRVv3MjA+ipQg6yjcmiXANIh2Zuv1I+xV0aECShYr/u4QRkup2jsS1lncx3fOFCO4iDSW
V+UMGcS0DHE8J+5M6T2FpkXEtnbKr8rukxvt1YJoXul3jwHC7OhqNKa9JRkvqIkw1gB962qJHhPV
pRONzMr9Esmh/8ZtYrIcj65+R/0fzaRopzmhE4ugJTJEafAx+tkqfnSMgP5TVcP30J+j57zW4Vc0
IKBKWmZw512glu9I2xemYgTnfA1KdIOyIE8LAPl4a1pJmi/BFuVLiVI53slmAUo7MN+9VeXkZru6
7YKnGYM0vRZGQfeFbFpNo6+17xF1rZYp0Zr7uOziuyWi6UBstjsjby1i4Ox0moh9CNqqAWJSazzz
+BGQ1seDApcmox5EIzGKoN6Mib6HzSQK8uat/IcqfDwghW+Vlz5hbuBqqjIxu2W2I/MlSAf3nCSZ
EToMyx+pqx1V+5BhMX2MNkr8BXca9O5jSEMkPM+a1vfP89i4At8jw7riiF+leGyEdKNtjG5Vr7ru
0mDajuTjQDnhEeuW+Njj1ukqibB12B4iM8Ce9uMMOJ3ISTyHX9NCwscF6A+5ez029UKghzOsGneJ
Sncv6366TW27cbcDp4o1Fwel1NYRqNB39dRW3z3eNdOePHemHZLYXayms1EvHXF7/cGyrMXeEr4V
zKd5WKCiFX6Em6BQkXr0OLWQAI173NsuyqxBjvlCti2n2uG16kXqXPb0rCFElaChzVIAwDWJa12n
WHGCk5v19IhkiIboqlw6Ge4aui7jkSQd4DExqdrhrvfocPP6n1G1bQq2kuYiGIOgeGx7Ts44Og1u
6iZcetIuyymer0Q0j9aVK/U8P090zs0e/mTQH7pGTdOHGJjSnKVjxn9g29NQ3c4kEVRvLg+ZT5h1
NVy3ZBVquiUiM19c5ZbZF1uOuMFBw7YXfjpnVJUi1fZt11vec2ArOHFLOLcS1R7BvFOdNw2mAhZr
tFWE75ABZydorFkCybPdzV145s+WoPNpdTijXUckyxlZRkDHdbLkd0soIGMy0fTvG8fNoKyPuZfh
90hswi8HeNIEKEPwVPkM6ajtE0ufwrQKkLs4Nm8QXppt4DwHlpfd4A4e35xAL5AW6y6PFHW5EP1L
G4ZywXg66rKxrzLX9C6qJkcG9YXwRB+dyE0LIXYZo0L43p3s3c7ZMK2LfCyVlp5BfdgEkxFtRvAI
WRnCqm1MCWkePlQ6wImaTAvt/6EJfMh1GWLzK1eXdX0c/Y5FqN3AaneiSHWMpn5SDz0q5+xUk2sB
L9COabZpfhgjd/Dbz3OA1xX6eQfU3VI6JHvR0+mxhQBeX/kDeewnglaH9l4Hcw1etWjCp1KH5iE0
TXJpORLgXhQiA5xKZ53uBn560Uo9HbIyzKDvISiZbDp/Gb2yx6H1xL2fTQSVpL0JdiMOFZB8U928
imyFGY0YZ+axme+GrBseMz23lyahtYYjyTwJa9Y8zqnA/BnupTsoYhunqyrrp+uiqF4BexO815Pn
tm/GbgG0IXGvDxUW0ywxB98dSXwSsMMzZdE6TmVdPQy5MfYm0I59MYN67cu43Ntdv1nG4hsZdenO
96rYxsajglNb6/xgSdKRSw0BYonSW2lUgKO/Cy5r4pqv8gV+D3l1h8BgQR4nO7ywZAxkql3MgRdQ
eR5qUGzLvNyT0UN4SERkX4MeFESZHe4hFJR7zzd7Qw78nERrHoAJWBsxyR5AHoZDXhL4quzuJKL+
uV8ypoB+N8WvQw2+MGqr+qQbpc9KKapvyeROcNB8g8ebF9c0BfExSSveKpGzzPvOn743SftclqI6
SWhks9ezBbgduSqxMN0hCqbiqpjWIIbIGy7KofNsjITixR99h5yEkURUHUfijTPsWeNZ4lQ27vcY
bxwGqtp5AX1gbRUZZxQhzC1xCtvZpi1Gkh9E+yymMXwWw9I9eLz1CDJd4ltrXuAjG7gzXqR/FBlK
WCvJLoah/z5FQpIKUd22xH8maVscCXF5xm12MyaMXPAfIjdf71VZVWqfIlWHmkXa2VbYElhs1Zgz
kUlCMoPsfMgdosw9f4uEsyNZgOEINI3oVPgCwkzpgjXLexiwFsp1zdmAqFHft7/i71C48GU6H53G
9a6LuPGRAc4L5DyCJAEnGejFpuxffKKx7xsXdDnQLNUHOymm2N1HaXdTkUZ7UL0RZ5QuD/Rynesx
D9hx3L75guT0HPXVqe7cjlzV9i0b3esiEeeuXCyShZzhLFbtct6m0ZecNt020QPqOygFIkqwNzXr
a2XM0rnYUe9cdqbJfnBSjN9+jxOpEyIYszCBzG/5y0WxhANiXu1C/IDRwtsAphtNOoKoWgYdPHDu
ZTYDkJkrX+x9mZ11+bLcB6P3BRvfh635d9AzuqdgKLamtX+MTXjgkKa+dBa+e9PER+N6w7az6u8C
UNHOX3nzGP6+ZMRBfJ2CwSK+I7staXBAfiiIcXNd0rXszmpvF5sJgSOnBhRQdfCGSB7qBkx3jKs/
Gvq9DidMV3rZTuPgwuJVe06D4iwPRnfXVrHZEwx42/oowLOofkkHE997KMHLGBCTZWMjYbq2SUR8
JQKQp1H36ieGqtUa7nHzn9FC3g5p9lV54mFmwkSQA5D81nZ3kAVe64L9bXXmblQvrusKfkDe9XsS
lrILfG+8Yjj1aOV8H3qO4D1iw23UO6SllByXPVHFOygQNr0I39omg8sfNqkvjmlRkKaApin8SgSJ
2pEW8cOukPJnEOoGTdJGLt+6Gk+hK3ATDkSotx3YgTyaX3w70/sMWNhCPsulF8+8b2emKxyIGZHl
abyplnR8jKc8D/dqtuSxkYRe7OxwHLdj28PBqidpNSz3RHFKTUgRhQLVyq8ExhAWkvngDl2Nw3Iz
qZnXXi8K0KulzE+1JsM1BzB5P+dT85yNoSs2EWx/7lqd1pDlvCwmhGl07Y+I8J4FXIcGXuKw5vpt
lYcW9s2lVrB1A82tb6ox2HE+CZszJxtcMLFWsOivCUF1+RFuRJ+cdUukrgtDHYu4G0wl8Wod4aIi
8U6YSrJzlx3YJ+cuBAIjpTud2UzumZ0R/UZsmy5YOUNTRhs/yby31AmrahvY2GoI6fHkD25jRcCj
aoCOMGx8l5DwwEsI7ZPY1EckqpEDNWaHYVTRS6InH3B2MwfmrEPaeT3Q1uM2WrZ4KOyVJFFlkUvi
WF61W89yimtbAcDYSTwcr2BdHDYC2o4uizoYckAhYZlt+C0Lse+k2+NxSGwFCzAWnHzdAJnUGsbi
DDuDBveJXsc9QRJpjBYu5sLssa8I4W2yAiZ42vG/jW+AAXbGyn50wkF8ogcffFU3WJ06pm2PwTXU
FpneHlgTcIPzfgyEywwlwB9TaGt4HpNIyt00N9wlglHoUI4JPKltF6fhZV55yoZUaCT/d9ZIVjpb
Fyx1R9dPYTTnT3las1Cxv0YPTjyxjaH/JPEkC1OD4EYIwA7dUHCv5poJgrA0cLQ5am6yuU98PBQi
Y29Iy4kPj1T1EhU9+CiDJuYEXGXWZ8r1+w/hkl9bj425xXo8EnuBe7zSHXzRsW16bx9VSfCspFD5
tmr65VgOTqs4bC/RtO1GuqMbt0hCDMaLdt5MlifPvkh4H1VBWvDeLS3mSB7RJI8IHsD5SRYm7BOv
Gu/8qG/fS0MYLQVuD61CTz0o/paiYOsv0lCuaD/o92XujUSzepr8XBnP/otdi+DBC2uA1S0GtBZz
c9CJDa43SV9SY88+ZNOqACaTdHwPdeNJYgIGzH4qNM6dX0XqNhVBnZ8PfMpdNXI62NSjsMzRxxPN
fjmGFVDLQY8E6MbLm6iD9na20q7GdJVWT6J1+++mshe82P6aZW6h0WQxpP0DISaKyjckkHPXQ2Qh
3Q9MCaBsPQACmdqQQ4taltTbJSLwX8JGxDO/uJt/twabRHRhCxK5+IUG0NwALiG2T96t9jqKIF9F
w7DjjLB8jZe2B1EXRw0FtjJzcxzcrnqcBuEQutvUzTupaz6I1FT2d6aaKFDtpWlRufKqJSENw/57
jzBp2YrZHiMgbmlIkHcOtmM/zeTubpZlJENpIbnwMveMNe66YLK+VZArSSlZrA72brVK0Ew8DeUB
n/1EIkFZxdxkNVNVBUJaJKaMeoJ8V8U424zLfpGNRRohm6+COw80Soy3rHcfqzny+bFDrCnVFIgD
qEIYpU9ZaDf93nJld2a0mdPDrFJnpMgLnbM6mFN8O1mhJsLPVaGOcIWS+SqoNER6xFjFkwVWJtpE
hZ/dRpxbnY0VjBI4IZa7btdjD0FQ5iEdoQMhKY0sWS4fsTdosPVkSHPIJyf3DvkCkRT2EJFB7QoJ
IiDo5PgYWjKEB5Twa3LCbvpbZ8lTcDMj3fMTOu6ItGnybW6lmhJ/u0yDDRWnzEzOwnKZFpDzTfhX
NA68z8Eb99RrhLjXEO22uJjiZ5HTmt5GLVvUIa2Eqw+DI8rX/95y+w9tVYp0TkpU3H7kB58aig1a
VDpOjBVmnudVUohkR4U25Lpm/EuT2N+7ayuuNcTthCkClffP3T0TFoQmrh81SVhOfe2VMAM18HwV
EnYKeHf/l3+19ZeCXIkxB2//p+ZlpIfKDjqa+y7BkbDMsumCJcBDaVm/4qb+211cbXWwOxxavsyY
P3sPPMbWEqkoH5WSPxrZbHBNwFHRW5zgHxSI/z+x/Bs99z99wbtX9fo/PhqVq/n6tf74+99uWglC
47X6eWbJv/IHdCaEeg57NQn5qjHzoBX+59DS8pzfsPQzOECBTmd5tdb/AUT33XXSyQJBU+z+Iy3n
n9AZz/6NlYqUKGDMCaMA3elfGFr+3FrmE5DWrVk6LhFhSYix4ufFz05aLb5dRNt0KKNrHDz5LWLd
ntDiND8HXNQyr/R9sembMr+ydZjd/+le/YeZ3u85Pf/qba8PgrPOXxOU+JCR6el/uoAuzZuMzueW
K7UegX+wNWuXpAi/mc4MvbhN184c1Xw15NcBsi0Oq1Tr+yU2nDiQxCwXUxB2T/UcfhN5x+bUT974
QBS9WY4QPwJQTk20b7Aj/GIq8Gneu146IxgGdNw3xmZopH6+9J4OFhNhCokwnKf6NNs5ZI4h7zhS
zvTIvs69q6tDMllM7JRY3PyMaZZTXsyTCwnuv9/Hn0cUXAsiktVxh7Edpj2vlZ+vxSphUPXuNBF1
GVDspY12whPx4vBhu7akoi2ZYRRIPvJkBGBms0v+9wv4jN1Z7wZvmAS0frKmMn1+jfbzPNRpRmpR
i0F82SdGs+P65LDZh4mkvTc6y8Ehcvwi3omyXlqcWMYQiJvUyj5OXZ1n57jIych2rUDM28qyi2pf
jSl9Sj8f8uHCtcex/8W7/5MKab1vvPN5LCE8BOvd+7T86LCWoaOKkeNTJupNZhao4WSiTkg4KxTL
wCCTIju3hW+sm9qfE5JAjW6nlOihNoRY6lbjsFeMXhjnO8iVsCQBn3n6xc1dJ0w/PSXrhULU5Ntd
5wbhpwlUnORICQXxyDxJ5USlE+t7W7blodM2GnHb7RV5ia5u3VOxWG52jYk3K45T2nH8dO2ln/YD
fmlgb00fE081eKP7CwzQJ9PJeisReLNhoxlFRhN91sOzzN1ZtgQKJm2QSoLavE5uSWdeG0rzGC5w
CecWl03iMxNEk0tEY1zRwLPgnpwa3XGsTsciPl8wm78NGWRGmmDleNEH1VvRF2sW5FTKuzZQyJLB
Vhlr17BnEsVpjcLezzJJfVoIBWJpus+C4Bg2ffEINnF8jOgIBGjn1mNqiLsl/dU6WpVxP31BNKWY
yqIZoq6L8JD+/PxFSwX0U0d06wFHE0IYuynZq7bNAWq065Sus+hB/o6jX+zH2bWfs9iQ0oRpjsEd
RC8qXbdwfyUyY37/6bqQUAEW4ajhE5+R8Iz+fF09QETaK0A4fdlWAMTasT8DYwAHOKFD0LwR6UqV
F4m80RdVrc6aXLfFvhg9OkQqvkkaIC7oO6fxLOqgN3LsPAyFlE/a1uPD7CVfkybwziqRj8z+au1k
QEQ60uSlnC4T1VCmNDDmI7f5kjsIKNB2kmAt41odPVsW4Hpj+6E1zXvTAMj0ouqxQnN6PcsV00iv
pNhbgsCCALI4+aLjnkHStnV8BWTaGw+oT3+YPqQ53jUvky1nZsEMvi5GSw5iX3e+fXIl3FgOWvWF
jCVXYuFga3q1YIhM0uy9lExUN6bnelmqUbwf7AklOE4EoBJztabWz4QpRRrbxgR1H9zYMYVNcVow
it47YXpPr9PZpKyIUzXh3fenqgcvJRrgyWnfHbspjF+tvnK2ReplV6LOHXIlRfjCq/R88CRpNgx9
T3Nrp6egcZvzCaApraNoTW9WgLe2lKuGCJ/UDZ77kGFjGVn3S0F/aQBldFY5c3ok2aY+1OSQEx5O
VHWkxvGua93HRPTlF7djwuvkFEcAhklzq5m65M3ljCLpq6wn60Uan3Ta2i6YkNiFWoiXG8MxOE/C
Un9Muu/fa5CtwTTsqUDK41BN1Y0Vq2nfx6K+7zKFkTqZDrZuPrzJ7Yc9FIw03k1Ix8Ga2uFCmqos
3myJl3A7MfUKKM9F8WNQQ/TeUwPcJL4On+Uk4o9OLuCSaWARtaUy69ovwvzYDVecO1y/1mdhtMAD
aNtxE9jNhR0M9I1oQ1CO8D3sfewO9EhxNuwKlPabOkzz21Gp8SxdpDjz2rpuj2PRymuDAB20ORb5
zZIwcTRje+YN8NEwlDVH14TZkzfTvWsW76JIxbhPktE/T0uc1ZuxrvyjNhnJLGYVp89Eg1K/MSXv
evPdlKnEbBc08hUDlXxzR89lgY7+cohzt7kPFJW3osokeoOTDb0rYD+vSUP/WWcWMSGKAXY8dOoZ
xRihF1ad08iwHfad2LXsdku9Mt7EiaYbi3Ao3vS6Ag8elr4ueJLKhszxKYzkWTZM2LIKn1S6Ov+a
WoF3H9Mt2Vtm7t94sZan0Xf7l2xsqxvE2QR+2RRZzlwYjB85OSo1Q/WSF+wDQSIuGPcopGoGRgJG
1S0kceul+xis8OwM5y9noIlHNmFcdFb3uiRhoF+uUpoqqAvscutm+VUV4BJNMj85NaizLzxDPmA+
2f6xH/VbZy/60XFZsYTzudP5mIfyYGK60HUNR7MS4w0z4G8QzUHY2rE8ozmWBVvqx2C/uM5IsmmZ
3yZGCGaSpXMbM2i/o0VsnblmbHZzSCdC1hHc4TGTDxNV7bCrI7itHGpu+Lv8qSDa9lRG8Mo3hD1E
ZwzT0gdyAqY3Q3/oq5qpdbcNXFOkF117PRtnOTml4i9ThqwPR6l8d9qSmNOoKJpvqpzNaQZZQzCW
mU9CThT1qiL/duM1snosl+nWqwDbT1Y4vyVLqrb9rN5qP/hI+h4OfudZ2YVH8vd9LfvyWruF+THl
vc3Z1yvaS8tPk6MoCO0d4gUczeLx9XnlGI87pjDQhtnnHutheZd5rr/62I3uaqceN37lxedgF6dt
tqw3YeI+Atgb8ZvVNZEWKCUTIhWdej8V9FmwkpPB50t/PqZOlu4dn4as41oA/heTj/1+wKv75Jax
B2AZknIQ1dOl1w7hybGz8twV3aujhLllmFyc0zuajkwfo0MYWOW1nEJ7343Y8HUjhyfRdOKyGglc
nuNiRgxg1E1fDSXKej5t5E8DtodtXaLsYiwzzfuI0eAxHRCMcAIbnyHqqutS1iY4hmkrg4OohnAh
ez3vv8QM7olEGpXc1EGaftg51ifmc7z3yzq/DgcKiTFUyd7iDMV/JyTpVh+oEM1VHTfNPq9DeaML
U28z9F7bISwKpp3zE1NyXCutEuRATeHX1Up+oM9I66bsES5ovD9E2NuFZxE1ETgUVuY2lW55xTAx
u3NGV6IzFmVL+FJF24aJRX6GiMR+6inMLkVrhZc0dEmCEhnDEz7aPVaoRfZyTe522sn6jtDyI08A
14vcjc858c8kLhr+EgneaBvhjHKXNHnBxJc6QPZduy8Zoh4mGbsP3eRY4PK0/24N5ATHWa1RSyht
vuTaPaxjvsLq9OOAd/cYGDt86NrAPaip02fAxN2XKKkPQxzRf8zU4nwEXcLyn93mRvipPHIInb5N
uluu6VPra/x+6Flg5JyFHaPcTd8RmN1U3XTh5QuxU3LuT0b1qzzBITM5D72LnG476qPu2SxJcm55
qE1XM0Z72QkfZnhW0fGP8/Iir6i6FtbJEZVMc+43njnVk4HOISrsXrnrfnShPzIIGisShHi3xKYu
tnE/xQ+B44VYW0wFcXxynUMd++09T3Z1saCGGrZS4nyJOYFDGPbmTW8t/n6GUP1ExId9nbdl9G3y
6oicE+Hkew+v5nYWE21DU1II9cxEHmzRyqc+tb2vGOJ5y0fwUT8cCtObsFkYuQ21Rls/KUD4PM2v
rvHv65hA5I5NaIpUci/KSb5oU6X3Bk3cj3Fpy4806bLbPBegQZUVnuKBKdQGvYaEUs2cb0vfbzoL
Q4jceZe9qxAud1kSTuMJ0hTyPOl2rczKK7V+Z66fkmFpGvaqMu/yUwFdZlMWPCLebPf3bU7KWbH4
nC5wk3vHYlqcLbMmIOSeydNb15UtiUxBmRP2kbgXrjvQ/+0aK/jeEZd1Lzyj/L0axfw0ms66RQeQ
EaWJrIc5RjKTjjYWoLNJ+bkHq8QQvM1n7MJ1/J65YF12qC95A/g0vkFS2/NN0EJrHvK6885nRvlf
LEboiF6ajCYlDxYg8ISn/qCnObusDR5XjYCVTC57ftdAfsB/17N0Dwy0om9uOq5RuA4NzQ3Hv/jR
R/JAkJuXFCu8lI/0AlmoQ2LV03ROm7iIn1CY4uutdMKOCXCOp32knZnw0pZwWQ+U4wnNU6St8Fgn
BCe3OFrm2WOFhl126lO0etj43C48Mc+ab1gdJZRWLEjjoejDMNmN9myCg4ukpN6mbtySG6GSRyfT
9bvrqe5kKPZ+pD1wCs4WmOwmvaQ3sDJBZhsNx10iHdO8dxLNdDgibX6jm+Yqi3RLOLqTvDe2itdA
DMORJ436b+y82WUXOfbJzosk3RYTvpCjtn0x7+xBsW8wzwiPwspJXVJel10WidNbW1mQYlEqzjc7
dp72W92n0bR3okY8hjIe9AHl2NJtCQdrx51ZHAITIivs3UOamOpdjV78CHLVup5GyQ/W69CSn9la
r4JtC0w4MrVyU8RR+oDVWrzaSxyRMuFZ9RExxAR5HWXf45hjnTvSV42+NXjxhy2EGKWOTjIncpdz
LJfEX2TRa1Iw6kcewomQFFiUACjRImVnW7sdymuLVDYc3LjHGSWioYvJ65Lt3cRhmzMJRjsUA1Zm
N7uxp4u+6XI3u6xaY12v7rdqu27X1XYeMZGel6KJHx3oCAG6OEg+F8w8cNWWukyKlwa5JvSwqrHO
bdvS6sjxQC/HYg5a8Al8DHF0xDlUF2O2AC5G1oiHTkthP8VDyXyamQyjxSq1WK8uoFNyp+weSyGg
NQL6/KZD7+ZxbskBptfRE2IEWJzWxDe6jzsdjIeojzkcN2NNXo9oVcKp3K6iW79z8mvCSNDkJQXf
VlXZyNaIYiADGR3DlaWn+FsmIbDvhI69fRMSvNQuE6lvWXjTE/V33rmF9epmDgR2IkK4YUWFkXod
GxCtgoLsaBj63TOAYWuoQwfnoPST524d3sZt2Nf7dprlhdap9zrx8r5uK9DICb1I4usmq0X/5ite
eZn0QbzXNTWnRqTRHctQabWds4XB3hKjtTpw6V54IDqA7FxrsBqigYm4GH7Ryv+dCfbnsh+WF6Ra
+vgBRiU6uZ/GFD1jk8EIZ9hEPZkKJD5Q/eQpwo+ySLpjUhcMaCrG94gOdRG+mmLx0AaOmDLYot1E
baNKpeoLjGHL30OgSesNDvQACVTgokdYcqW/adyW4dYqx/rCnlME7CozmCZblj8uSwvB3dbYfXU+
VpVvHXm1JDOVmq7I1suWREFARtGwnhfKYJvXFQq4v9icWmGiEUISjHNuEOLX+tRjwEbf2tTQ8D6K
9Dt0uLrZGjG0H/OImIpLGbe21zm36Po58LOhgzUPF6jMKiidK7QzxRenyn1Wbe5Pv8Ct/VuTlosD
EwQGhcZZEvifL85GVKw6INBsJn3xmAqHwk8Sb4Rite5rczmmcXGs4BTle7UUQQuFuifL0fJ7arP/
fqN+Vq2v7UXGTNAW0JAjWv83f1DauS4zfEPO5jwz5TPyokZpsE9DT0H9LIJfLM6fhz//+Dh8rnQN
GWxh5vz0tfhNMsCMtOuNmP1XZU3dkwoHDKwqTP7SsO6PT0rWLDYngTQXrc2xP+nj67SFT5pCMbVy
4ND5nNjnfZ2NW5WYP7Ajf2nM9P+SfLB+0J8jFf744HWq87/+55/+Zv/7hOdWf8j57mPQlfrnjGX9
k/+3//CPOdHD3DEn+t4i0lt/GhDo5s/DIncduvyfHXF3bf3a5Hwj/xg6nb3//W+//xt/WOKS3xjs
ocplgMRG4qz3/h+WONf+DeSYw/KHFhNFNLj/NV2K+Uc8CtEKzsGwto4g0eKq7O9/873fICBCg4SO
ARUJpM5fmS4xkPqp/wh0kGtY28JYErD4OJ/pH3FrUSGDxt12Il36C+Q+ut11HfSEU0i40nJjHEld
hFJmSeu7LoeNf02MDsZvjjCjGNVu0W3pvGfw5+ozyuekOCnHOMm2b5263idpLtRuTItM7CqJBG7f
xkOQvKKyyBnMVKnTf4nwkDqXsz0t1kkV9VRxGEplmj2UldDWFQJQP0mBj1ZtexlgRJaINyPnZIou
DenFta0TnbljNtzZPbgFcEPNrafzYTnLdek/Mx60ut1UdwEigHSsv1B2IfHRnIN6ioXGaes31PwO
rEXlNaO4FFEpRxufszPZjzbHV3Hdx/bcHbM6acL9jEiZXCfgObRkEBD5nFqz5puf1SI8uJUx06mJ
WQwoB5NK7GfO96ghtKdIA5uAOVGwsQVuGqcJy21sxXh/6nBMrUOaRm23a4ZhTK8qCtyr2pvo35U5
KlbZD4RtVyMB6WW+ZifxK+QvSi3qbg5RiWxgTEzO1jKNd5hlQfZ8TZPVP/hFmWc7TuAOqVxeumoj
sciZiuiodvyKk6EjHjCXUb6vUpk7SHItj/xBFCAf+azmpzKLd6lIZlKL84GQuCENb6tJtpccHiI2
fRWmdMZzJ31var9EHiqsu5rxOemu/jC84qqoGDekJErxFFxmHDqeZ4S9UU+WVYAy85y2eNBvh1Xq
N9o5+tHcXcSjakRx1nVxdeU6ib6Nanc6hMZ+iPvQfq7Kon5LvWVGzIdCydRe9d0OGk4rfd3UNGDZ
279EZeBMvFnHkvAuR5PYUEzFSwWuQm6jgniLbVcvHb/WOMU/vKZDAUW/KHrQ2UwbCOsykYKCnN1N
KaPJ3dGcb+/RyGb2XiYGQELiE9fXlx7ozJSVe7VYk6HPvGTYw/EkYHLrAltbh56+MB0mt4QHkeL/
2C99l5F57yvS5GDXqpPE8kBD0q3VHfUlHTgnj9tnrfoF5VteLo+gEKTZjjnIJNoopoSqG4XNdZtb
rr2hHtJ0LjMjH5o+z99jNw8UCWOFeR6znORCHPzzgx7CCAUNfW2S9fpe/W/uzmtJbmPNuq9yXgAK
IOFvJmIKQLmuam/YvEE0u0l4k/DA0/8LFCWRLR3pZ8zFmDtRNFVdBSQy97f32sp+TjoaxVp8tW+Q
oeKHhh+edFg4iWoXTjGdxdM4118oNsA5WYRNelOyS+ooP2yVG1maqU2Hk4H13GmtXOWDHvLncRiy
dsPelK9CKJV2UXRpi62XnfAbxqduPnVxNgp4c7p1o6VZ9MDGwKCT0krDnWLGzos55K7rN23rPCb0
AHBMmpP4FiO2MgSqItOrPMKRvBkw3XwqAMCicvb83oaTBVD72h7GU0S6/j7J0+q26W263gy7FYes
dElXkUtqnxQe/d3Jlv28HwiwKHieQvfMvosdet7KFHtm0TcqQXqM455RWOoV0ajQ3cK7JctCCKfu
j0IaE5WbOPXeako9Pld6Q21c2WVudG3WsqD4VlPnMHAxHclPS2iKxmtNUX6MeA/IOVavLydO10oI
wlZpNC+GmPnqRIUxbZHha4usgGI/dNNQ2NR3ldgQU3yhRSAhvjxoljKHflf0xdPk6gODRexQr005
l9fOmFOllJuSBBHJY515Xh8zuVE4C/LiIfvy2c3re7tD3cK56Kg5ncYCmrs94ZeivwoGXRR17ZHj
J1MFjkjhiRaTydnWprZgQLQQMIJ2DlVn22GbbDdtqzPvc9JxDjeIzM6DLoAXbKJ8LtqtqQ3FZaxn
g7uNzUHswynFOxBpU3otGRHNLD55eBPmStF4hl7Ka9nJ6IMlOkh3pMndaM+LDpM3c9ANiZTo+KZN
vrbOH3SXFisJ2SP2DTyAL4U66rbXjKx7vuTmpgM7dtJ8a49jiPyt4kLzqfBsb9jaUjI4hJWFwzKG
5+EZqWpgfqtz5VgbFRhlbuvl1Q4j54FW9+7zUjgLjbSCIVfrRtnHNh0Mpm6VVYX0nWi8d2tUlshv
iii7a8nA93jTjbqBl68NNqJvPd+RSzHT3Yismm9SvJaNj1OVJI3SDLB6hFvSP61XDoXwWeyWj3xr
9NKZURW+OUPKapSbC2WVjc5i69m8S+JCJUexxFmrU6eFzV03OmnMMCZTb6OF5sfAKfSmhO5i9Ad2
+sAfLTEPtwvbTroYw7RdNnMD2jFX++jKnhuiTPUsVukW/qPjqcQnrgzIJirqTjTy0IUH8pZH0XhM
bERHhsatNnnaNHdEjvAS37BfwEHPM9f+IMtJf9asjgZRBirtjHuPcDA1cK4BTxJ6tKKWNLAKQgFY
2YYa6phWomzWqalLX6XtGmi9YuU0brqKkXhqqasvqm0wJWth9MPVKQvrupxtHkJLL42WeVle6yj3
xnytZLwdr8FY0/tVJNrH3ojFDeN1R9nyVFMTBIpEe+DRVWVHc+gFzz1gVEESJ7pCg2sW1puyaHuV
RCBmbxrumzn2Cdb2/EFQwB/wtvRFgF6pXLr4+wtGToBpvULWI8W7heV8YfDEDCyWFQkCfelRn02l
7V/5N8I8wD4kniMjTq5xByQ6JopacH/Fi3YspiyWnlPHNnEbx0zuQFfEIZc830hgsIlofIDkLVRk
akcYxLgcN+OZRXNDlib7tBAeuZSToNzMqKTBCc7gW8T5XnY3GrmJ+QhHZNilOYFLKiotacDFmyni
s0ORVhQbi3XsEIXZB00PKaOnsUue8p5Exya0UW+9AiMcmw3m7E9mRQaLJ1SrP1SZqy073RYLykyn
LDgOx2kducz0OQTGgrVxM9W8kofpEh2yN0Bu7quytumJ4aZpfTZT5r2VLJUO2JzP35tSal7RCJIh
sOs+MU6TYLgamBxywWQ3ijNvRos9My72QXzqlYm+OtcJyeRkUfSxIygqj5mJK5rnfN4B/HJa5Zao
ZpP5sYMPGifonPRbLUsNhxTI0N/EsdJEx0ViYToUDDyHU7M46600a7Vf80hIYVcayJx9MpiqB8x4
JrjKlOl2RDm8tYD4fhxt9CqYW226M/uehr0aUGfrJXC2rOvcNjM2HCo2eIbBTsw2d0RcMM/sWB1j
q+OesE5LMoC3041VmVbSXNif7ClOeNgsmoKnZHHZH1WbZNJU+xQxPosf2TCn+Q73bzmeBFEe92gs
FJTctk3djtukV0ftIEcnbOE/a1r4aiaYSbfm1DvOPeWtrjyZOifQW+apuvA6jenhP2BbVm/FHyIM
ZwwDWwxfjMkZSFtxnD8eP8NUKIBrAV4W/PbZaDJy4ZVdvH536voLp9o7JeHry1DxZoONIoPNy72z
UrhNXbZKJzO4mhjn2WXk051md6ydbDlT2j81UZ8s7NCpN+tsEdUGu1JoJ8391zfyU0fg/5tsGCqf
vvtO/uS0vHsp/3V+aZKy+uEwvP6lXw/DmvjFBIuAwsIKp8OGRYH5xocRv0CHAfYL+93CB7PSSn+z
Wuq/rLhlDr2C64fTMN/rH4dhVBp1lbXwz349Qv8mA3y7YP6OD/PVa/P9daoxOcW1qdFYD74G8OaP
12mXYvCwRoPDrj2vmzTm8+46rDOxc/kVYe2diPUAhWq4UhhhajI5GGlXb1WR3dMDEvTleGcmANLM
KZanpjIf9YJnu17MfaBQ7xvErmSTMOjNwWJeviHhRaOuHCpSmwR7bCX8nIuRdOygp2y0mN1Mqv3F
pn0tGdxi77jlk81Tzh8mhwlir90NlrpXOEUx8hLsigv+jNk+11F/KOVH4hDjBo904StGeF8M3+7q
n7rM/ytKz/dCz3/8L+q4ZBn7u5vgkX7LV24EDwPyD7fB+td+vw1QO9m9guc1KH5YzaB/3AYGJDkc
mqh2KDN/3AXaLy77G+erdxTfyLq6/XYXrL/FTbAuefT8OfzWz9wFq6P4h7uAs6tAL8fTi5GR2/Hd
XVArDNwmfQ1SsBXsbxLjJuxeiFhviMe1JTbanT3dkVRP3f0Vza+3bnIl9Chg/u2bVMICo97qkQWB
AJ/Veip91OtHc36Ixwd1uYzlNUdbP4VbB5Zy2lmhNzs3VvXq2JfRdLLDW1O7+/n1+L9yoa53xP8w
SZKaOcH38u9FyUObf/5X9YXl+Acp89vf++Z8N37RoY8b7mqNXOlcK07v1+tQWZlcqqmv4ARgMRqU
0d+vRHhdBsqkgxscu+KvkK9vVyK/Bf2EhIZJjwdX48+Jk++s7/jtMctaqz6Kn5Yp8rttQ0PUWSwA
RZgBpuG+C1+mhuAlpEIGyVVi3thRunMmNw7Yo5v/MDN5R6dl/Ye+oFHwgWd09fW+T2aonGELrGG4
RmqZeD3U02FfQi33SuLph1aqYO4a/CjHgiawG6U3Mqo0Em2Xq2N7bKmPhpdQQMPyTIM4dGtl+UU3
8j+JvX0AeEsXeBxLPFY82/xatzVcgVl4nWjFRJu8UjHCU5keFWv2J2rM7qkhmjuzQS+6fTEn4i3R
hnHyqlYf4i1hevb7SiKqwMnnmob2Zj6hT7o3DOxRCRcDomukZDVFLtzaj5hRaX7JzRcOYQmnUb3r
ieihr+IPg0aOT9muvkC9N8+OObrGrx/tTz03/m9ujxjg/Ps78j+b/tMPQwL+9Lf7kG5jh6wIS77g
vvn1Zvt2H9qESSwyQr+p/d/dh2ymmBzpJgmTlWyHN/73JwK/xfxKpY2MykJmn7r7M0+Er1TNP54I
vC0mDswpdOzY/Gv6+8oLxeGsZCuZ7cOvL27w+mYWIb9oP5q6GR8KbSwO1pgU9z1a9lGbJcNys8A7
WIMsu09gyh9V9DU/QlWTRs6xJ5mkdgUIqO59Vhrz2FQhDi8ltW/F6JR3uArpJhIWxueffxL8f156
w2dSQ81nFtC6/de2L994rFfl1wnU78+CXwdSv/+Svea3m+C/c1qlkXZhb/DvL8RLBh4xP9fr57fq
3dzq29/99bIUOjmmFdnIUg9YC5fzb08HJlcGDDGwn2sgj0JZXu+3zbr4BQoVuxTc7Abw8BVc/ts2
Rf2FGbyxDlnZqZOc+plrkh6Fd9sUolUrGpg7gwcX6NR3m3V1xqQSd+j/ig3gbQ+lWzuls/hMHxIo
hg8plv44hbqxmM5Hra0/cLzHazVaL+CV5l0ZN28M82sMe/01kbBVC7fMao9NDHWDC693n/GyiS16
yc4JtRsN/jfGp2ueHB9qszauqrGLv5gl1pOmkYcMU1dichSYoO3kX3R9gqGUY3LPVTe56zq7ulpI
qWSHds6Kuyw2M6wtuCpShCqlIkZKBOC2kk1A+N7PnGJXWelVNHW+C0pmo00VXj9HWc7xnKxidQmi
ykAfxO2Ck6N8wEL3KIvljER91kBR7JaZZolS2aaUJWM8n3HulHow00zoT1VlXZmUhJ9tPM1qmR0K
d0DYCalNzR9Q7NxdawgvSYxXveMDxAzCYIOIxFVbyc9Isvi2GVMDCUNVBlTWyf5U2NVbnGhv0lHg
UuXMuNTiyR7UAJOcdi/lom/7yMEZWBp3urYSD3plMxcwEvNpfGrAfszRci+z+rMeK8NJyct7qMrP
S2EfzWKKtnoq3sqp8FKg7hhiVxZ4eFGV7rCZAINsyjpPvbDI3Us8wYbfhWW67euEwPPnsAEoUH+p
6BtJOrv9XGiK6ksynZulleeFv6xBMSETbjAIM1o1gD8mNh2oQnMS5ZtdMA2yRlamWOT3cXObC/4H
Y60KWJGc7pLJsb3cbe/Jnbx0Ofl0I91OlULSuOGtFlq30MmSFJ5eQXEwnblmBt9cto3ormxjMfxh
7oYdnguNc6VV81YjyxN9tMexbAVxCpim6qBpSQW3nl1QKKzm2o5WRQQ1DQaC5doyECqud6WsiAdI
8FnTGH+cE65oXYEcXI/2talEwRQNDtRNxQk6dt4RP3CgiRUQr6sdd0FhgCRLI6+qi09JXB1GbWn3
Wd3sw8S55Dh8xeJubDQx7GZphkwIwz15bKaJk+2liYUJs2CT0eMRQ7z9RAGk4xsd/i3yAg4jOiZP
nhhC61k47bMdK7AHbRf2xkbgxmfgdBNX9k3aAj5gH4IlFg9221+gSIHOatDMpPCAdN3Di5+5P3L5
KcV9Cod5sfzIVIxnJVbQkSsjmKRyp2Gbgw2HH4pZU9YNfi34BhSluDarqzwOnysqhUK3PjrlNl2e
eirkGIEFblgctLSHaa/Y8SVe6Zs2NzCGO1p4lTZ79sgl4JblMJdJAP6q2DRF9ZkhK8Elvo/AbikO
092Pka2inTN1NMn5JcmzOeCTU6KKSqrEZFKgZkbAptPPOiGhIUzzHmRDvTdNe7zWaZjYQdVDKmth
ezPbucsZOfcujT1xvCckSStfY38xFv3sIpJfZunyYs4hyVAq4TCLXcLjZtuY809bEfAXgAZT6h7D
4ZREQt+reOgDjFnabb9IBZocMj4Yt+zUZiOVACa3mDu5fhbpBwhGAM7G/lVCd+ohxm3rBtu2KyvM
gnw/VaE5/Ff9OiOK+A72RyhXn4cmOfZxfB3zNvbZXFWemF7cjiojdgAYJQemabrw6Ta5WOfnHawl
KisBgpIRIxTZcc1qO8WdPmpQBjeOwKC80Z1uL2vJtSLAVqU5bCvGEk9OupzSURabflEpOVrs4xTK
D/oU79SFasglnW+HbOZrzZS9VaYaFUiU6JWV2DnWRAI0b00vz5STk9MvYErcrhTm0KOnHDvd/jgX
xcWkRsllU5RpYJvFGHDgf9YS2ze76RTlykD0fXp1I3VDfBO7pLZxjOVMPUXhmyvGFP1nzyDtOumx
wel0pnp1P2A0HpjArnO0j1GtlZu4lubZtnb2onwgEkNl57TsJaW1sdq+4J3cdXK4J5S6QYh6gkrA
HFROz3M/nNNE+s6cb6okkj4Fdu45ssf+MgcmdCT+4y9JOm0m0IF+J0cadsqyfK0Goq4hvVrcruNL
skSx57jLDak75hbaEPCpf9EGvbsIZQnSxxav7TTpGyt6HMEbnXX6dD4mMiu2Vmo9lRbgp2oKr8GS
KUBej73IJa7ZOTmGtQWULJcdA8n4zihia0ulS+TPblQeJtfmW2RyWCmRG5QGj0LLkldGA7Zj+pSb
MB+pr3+23QnJAcdoWUPXSHpr6yxB16mD64nW9hU1uUy0+lpT2ouksr5ENeEp1WIIX7pgCfGmcJhx
E7oqB4OB2fBar47lpMbTp6jxQ2R32g4n7+u8Wu1dczbuVHWSN5HBE7XXZrYGWudEh2y1u+thrTzk
XdIi8WnK1/OmT8t7EgCIijzXiOtHHGXduQ2z/tpUGUgvSSEvrZA4JDHPlQ6YmIdqaNWbCLPol1B0
+akj8UJ8IizjCybZ7c51O/tDTFaFsFBPtEBr22VbxHP8VKOuH1xJOksui/7JbUNiGDxG2FJkVMHM
E1erHuPVHOkjscv+KXKi6qWRinGUuhvicLf6YxtPajCZWXYLL7TzIwzGE2M12GVgLPPbbAkFg24l
OQLq8FPCkp6ZN+a+TxA43QTWz0aPqxazZ+V6ap+WnuEAlbAMBuaQ9syjQSX1VVc04mLR5xfFDbu3
zF1Dcmkh7yFm9T4LBcvu1BxTa4amABvyRsUwEZC/DF/7aQQJ0oLwPZCysf20kzgpTGzqZ6gI9YWe
NW0A00W9Upc8Pkbc1azrTdNdm0Uiz2prTSQV8q3Zv5jO5IURxiOGeF0eyCq+KkTcX8HONLOgkZZM
fLNpmptxcpUjSa5lM/UCPXeJibWlpBAu3bSm6igLWw98YXRUIrI8lKjgJq/SEFzJitgIejBKH7op
mq7iTL50LiDNfO7GT1hDFY7bGCm6CEIR+zCdztR8deNaab0chR3KW2xWxDTGzHzOJJlIekJES/5F
WXZRXCUXdkx9blld4kW6oI5vq4e+xTPMbV8GXEm7vite8xmQ+Wz5nMYumN5CVBOrBWHoHhh8XOZ8
xKYzfkyL/EJh3Lmx8vEgmjG9Yi4F9LWLDLZkxEJq8+sHC3yzUHehADjTNeqpiu2JRQXHcAfQcmyy
E0kv38agcgM4uL+o8yUw8vaWiSQxA/DOTst1m/OUWOJ+JMOXv1mTJuDTEBmdw+GxXcPReoaBG0Zv
EdA6utfLkqroyr2oIq3cylpUV4pbYfdy9o5lPMgsQznJXXk3UfuTDdYNULpRcBMuoVJ6tMhDgCrV
SzrjrU3h1sRCpmu8LZ7anIl5sQ8dQ18SQeBTBQPV6kr1YCrAyWF1G2I+9ElPvMje1nmdrL752zGi
FWVkyriNRvVYJOHjsnSVb9edwsTeKo721ENBot/jZgKxG4Dc2tEKFTgmYUTg1icb2XQDgmb1r5Xz
Bw4VH3hIX2CymvwekqFwvkiqaK5skUWHqcJHMfJnX5SSFNBU8pRIxtZvptlvrO41ktpy7N37ieBB
NSrbQrfwLk/tuO8UFduEGcT9pELOcYsNebNN1j5NLiiahL1g3q4cbvdaTEuJnYUNeyWvQmc82h0E
RpMyxc/EJZnpuumZYDoPl+5Ri6Vy0p3sXJo03fcjM/A0Opvtg85hnGHacFY7UoPGcmSeXZKKBPMl
8uzONRWQw91xlpwy7Kr0S809knrl+ah2szZ8zmEhaSPdklkjqWVSlwstVzbsxmpvdLiM+o7mnIag
y/ZrbmwySQcN7L15dinIyJKbmFE7yeS2mXgw8E8oU86+39K8srQu25yXN5ardnGKjV3yNt1uG5lG
8pQlKQnuWabfGmN/SsH621qH7wXj//i3gsP/QF0ZlfXvpINNQ7q1jf/1mMBALf+FyEwXRPvjlIN/
4DdZy4CeQmM9GrGKgqm6aAHfZC0LfRl5mIJPQeGJwP78u4KgOb8gSdPwodMPpsIc+U7Wcn7RqYY2
8ArSZku/7E95X9c5xveqlmM6AOkMS6WIkwbQr10j35mi56Vp6qklytMaTe0Z48oEpcIVKgkGlS/f
fUx/MZt+Z/UmfOBYKBVrI6NBWm0FyXxvwIYru+RDS1yJqlYAWVGUBpZU68CN28e/fyXxo6HX/PWl
HHp3cXqrBsLIjy/FHQ8SNeHHWlZYt+5eDM4jrsjRx7xA5p3gPjfWcLCyUPHDsf4wrwt9qF7HSVR9
LHScK7dY5NKA04vqhzMWwdkFlZ8RYjD0giOp//dveP3R338NNPh+nUxQbfAegJA6TWGOo+b6/fqU
4lCuevoIbswe4UrVGvEm+BNG8Pcv+s72zKf01XTP9E2lZ5AWh1Vd+u7Lz/ME2NdcuFhjHJPjdXUD
GfdLLmiysqbmPIZxuSmUkZI3Gu09pmGBMVvueSCgWTLH9mWd+kni3MRGh4kX+rTefqXrnuvhcSIK
sk00DXsz4ef1ZLKiF0psPZH7cSZXnmd1dTc21s00tFPQUTK5IRpjeL3lxDhckl1G+ZAfFjaE4BrU
StO4ZKGjOmirOn9qG8XTpyH5h8Jd7U8XDvVD6HXrJbqOJN8TajDCkrPLOhd/TD/5jV2Ynj5nb+wQ
eTAxR/L7NvpQdJ3laW14UkNWeYTGTY1isfv7b+cr1OWHa2J9K9wnuObX8M6qPH7/7cwkNo1iqF0f
8Qw47li0/lxPM5Eip/AWmXLURFcLaLHOYo6iWtsRLsJIOpJMHAer+Qdyyp9Wih/fjr1OTL+7WKAf
VHY2VK7vKugbkc4Qnxm+6+n9YzMuqff3P/061nr/w3Nd6ijfKqrr+7FXMuEC1QfXATMXMu4auyGI
amv4hzvga67m/cuY1Citcq2K739dsr77oQqjnnMNX4Gv5GG6Gabuoz6hptpJf6aXd9hE6eLP4MaP
dUw0OtRg9Nr17C8by47N/Wr69dBs2p01EQvQRemlOROy0n7TSzAig3vucy08LyP0G2ovtiFg3qCu
kp1iKBaY1FbZuMOljt3JA/b+0JjaVR+2xkWN589fWs6EMqKv18U6RQI93bD/6i612Xe0pD/IqCiw
jFWEBRV7VzpsKA0qWQhrhS9gid6ycnyOIlVytifz4sKRdKCPbEyXJSVLHoYEoKdjAb22KpRMXicO
stJhsz9QGfH33+ZfXssYbRmlagQ5+Lh//JxjeCMj0z8i+zlNzTMzuzRa8CkiNnemch8PMRWXKgdk
a44pjol8yxGTn5uoZvy1Xwcg7Df+ugIJYf5P1xYLHtAF+vUo0uTZ+v2Xbrt138Hqc3y7cRBW2pGd
s1rhIn91xw12sZbta6f+wwX9ly9KwstlnEqb4/sXVZexYJHgRcvoeug6dxtZyHNGg/xK8mDjZPD5
o/T5Hz73v1rOsJw53EBrJ4e53tTfXd/liJtikCmPd7M/tPTJBSgo2W7gMyUT6hI67D+iHyrkR1B7
1Cy5AEtARpvd7D+8k/VOen+nIUyyE2JYZ4r3DTphB0C2BvHLAGw0vBmqPKxOzuuxjZ9YlXHtLS7O
ZRlxNMZoz3m67ZxA2MolpLLpuEJP4PRDEm/S/d+/NfNPD19WNq5Lm80CdDnGPT9+SFmCnRdHq+O7
xbNuy/wqny/nrNuYI4IN431uHrXeVYZ+0OlDsML5bPQZq4WZ9MiIZodSyDNKU4fNLAB+V7X73MJK
xkgfI9brt4loWi9uU3c3uQv/GpBHzy5hyRGACQcOH87oBHWhPE/J7Ec4+OCkvFhIPBQCcXVM+Skb
0707hiHCYFR6fQV8heQEkwQrfjFZ1iDcz9u20paTHV1Ju5yAoBeCzEF7oaCG+2OhpF7OBx1FMJUs
Tik+slfmaUDNk8z4B6fjXz0pbLw766rKNm91sX1/0ZmxpDM1tB1/TFED9F7xIqcLRJc8ADhofl1a
fuoY8m8PFz8cQa7+104zXbwnsBm/u6z/5Dq8qNpq+MFx+Ptf+jbI1H4hJ4enkNjcj+cQBpmAeQT/
m8VJo7aO++O3QabO4WWtYcR/gpmU0fwfg0yNQaZND6FOrdQ6r/+pY8h6t/2wQNiCJz3WR1PFd8jG
y33PUs3TMC0WKytp1ZDNrblqRAqbrYNsKPkMeRgCV4dHzmM1gkO1HVCKHm2zfouq/OMw60fRdy8I
+25AV8QSUMfRcRAf9E1lEuumtEJno4mW2n9VqET7EiXTuJ1t7leCrjwaCdcpcryKYEvRaR0+jvbg
0zJagrErYEPpyT52ZlLiDGHmOkL+i7Qr0U/XhTonEMcwuqPan50mEXfNeKwc7Tjh9j1S0fowJd1n
8VVMS9CmS/zJDKoGvO09vGpLM7GLJei+Vvy1zwBqr7wsJ/M02dkHyJwIAUV0ERlSX9MuB60uAMy4
2SkUZs9uub4VqqCLN81XePOU72lHveQEAWlFyS9suzpBAL+wOSadk8S86dF4S5oz4ZYBcpndqtrK
LL1KlTkHW9MTwa7a60LRlaOBgtg38z4dFHNHFLLcuWkROFm7syuIXzC0INNETNqE9di16mZhM9gw
sNqkdu2lLtOFSdfvWHEuZT2gTlS3Kplv2dd7ZoaIxs0hgQRZ1vrBUaPToOqBk/SnETVukhBCihbE
YYp1KK3v84yoWilpMgLx4iWh/jjbLiwBGnk3wtKIsDcPYoKUMYeEJxdRnvGo50GqKoHSNkkQ6ryZ
MXrNVmO/vezqVVzNylgcWKsQeklJlnEIwQjdvDCXjZEtOjsiekdbnbmM0QRpzPyjwKk/97kPQPFA
5GovSrmXpnVOcod2jHRXQuT2IwNnd5S1F7WMLkZ60Dwl1VnKGQ2iS1cfNI2xCAigbkU3k88gLtna
nxOs6RujDoNlyJgASOZ/fWJDTupfB4OZ/ioia+2MwkWtUF1kO0Py9Ki0fKeKjhDWEu+pqko9Fdk5
V+eP7kgjrSNBw/XlacmLR6XNrgurv0IG97N2uF8x2aGR+9lUMgJF/RVdF7SptkvqFBp6ilo3Gs4n
SQH45GRYpUqheKpWssUlr71J++o42uo+1AjsDeKg6hY8JUAuHPs2w8yAJetVdEBDT7dcP1CT7Es0
a4Y1vXVL+xY/yAgdKgGmTXvCPpv0mv1AGcwLFBsIZAjvPc2FnckIS5AyMaK7GlpdxEbYnsOncaZV
JBPdJ4kfrF7iV0Moj3NZyqMeGf48GK+Lbb80bXcRifjVVlsiRpN5Lxo7f+2t5A5zw2GytZNuzifs
yUCP5B4Wou3Ns/RHM9mllnbVlPXOzqYbVzE7Jk/uCZjBQyxTTskiSCr9ToroptaUW7Rt2h4bEhSk
8V2rvBcpztEwg6OUzztL5XRk5O6TXkkfegdabfiykCmktV7e0FXt12EH36beLyluN5gQ8NTUPQZr
EF+uuQ/r6g3+/CF13gS9x6C0OTdraPZhpm5QsDFTN/2wdUoWiQzAhNlZNHCPhJ6swsBR2gwHuAjF
tp4edTW6CKPKb4uCDxiay0aU4p5f0LvS28Hc9t64iGcu0ZCpoLgk3VoEqZTmRmPBgbJ2ZIhCn5nI
r2SqlQcLepVV9fdyaR8EoeJBi2qvmdpdVmnS69SOAwrAj93oInkvdfzgQJC2ksSTmfuEMOk7ojoP
qF++MyT74mLMfNd6dMuH2HlAyF6IKFRbei2QP0YdOk3H4r8gbjI+LCbxmDXNrnNDv3Xm1wrxvzMi
kpezNLZJSwK77SYRaFApVvukOSWXpF8bLvoSDT6xLnTLPhfYBaqeSCn7vmoDXszHivhg2uU1xVgI
2EvKXSKwDM5hZxHU0g8kWp4T24SCvzD4Lfaabl0Lo3/qTYY7oc5sO4zIeBUNy1phXMaELCg0G96o
H6p3elSQzqrSm34aPhbEu3YjUTq+P+ehGcsbtyaTNoeViWZSvJBcBaFeNDeQtbbFwpBamCy59jw8
jT2/ok0BKn1ZJWjhLvOWkgn1pB9HtbxmKVgpkuOTlWnL3TDFj61RfqKQ6+SW8nU2xHVU5B9Yzg8A
Ww754C6bvIdgo/WPatPvRd+qXtg3B5Rs7uaEjxtT0TavZxLbC5590yrVjaS3wVPn6cgo6ZNCQR0P
MAaPiw3rPu/Os3Be84EWFcbnzJ8b/bEkLe3HFh05YVpfTaPBkylvoP26X0Yac7ezACpTSm2lJyVR
kNqkjyoZfZxG9YOT5sfFgKdTJTAlpUCBcO3XZRouqr6+Sjh3bJZSqbc1FC7sDoKHf1Q+lVoqt+AV
rxN9fixU5fOgETtGTTgYpO+6GVhWY9n70LVvRjs7G1V3XeTyBZfKrYACtHGc4RKtyOv0pPe7drpw
aLTnrEaP1qhh7mZUEYDh3Xd0QsU9CXfyyUwMdPFmp+Kar/OBhas5ZVm9zwDvYBdyaq+u+1t7rIcV
87lwu7NkzBZA4n76PEXaXRemlUf/2UXn1pc8OrJNXlNoR9Y0aAjtFB3yrBTVNlHmm5yD0mYkxrY1
quyazt9jUTs3sL5MLl1yetCL8s1i4N1NxuhTOzlggV1lDVZR2+ccYzcEJVQu6ZkdDXlvFw4iXpon
0h8pLQttsZHjHFQxammdVLdJXZCIY7ZEpH8/DGXqKW5WBwudV9SUXBbrtqvrTyKHj8qQlKT0vlok
ietS/1JUU0AdFTpsvByKGjxhP6o7wxg4IERUQPSi185J/WwBM+4XBjiW9OdsOHSmeokct4s7Ykpu
t8CL0xaWh3Y7FvOW3gOSf253oCmG0wxtjAmNQ7NWgKyJemeFOl7NNjb7enmuQr4nS0v5p6sJQxAU
RT17aYUBvnCeLrDJUejmDre6gPkGgGGn147gum+5nEv9lLSF4RkK6Uq370nmVcWwo2op8dzCfNH1
Jfe7ZDznuKODwTKJBOrtrnCwBBnDSCZ/SR9MpzjMsnyVA0Obxk3OnHU1D9hh5zVdsrfALmy1LjYY
qmf3SqKehEljIQtZH4QD+bwIrGIQUViK4a1h7Bvl6bYx8MD9P+rOZDluZFnTr9J29ziNKTAs7iYT
mcnkJGqghtrAVCUV5nnG/j5Zv1h/wTrnGhPESZiqrc26F+JGEgMIRHh4uP8D5DqCrTDvqyzrdlND
1Ii12wljFPT4gi/DWHXHeaqMkyFanT51jzZkq2LyIWhBiQAqYwHdMjFNg/dGNJCOa27r37US+62a
s+CICdsjce6uN/p7IvlESIwebCf/bqd8rkgx1d1AzQBNFfItZJw6lQux0rb065IoR2VoFIeqSd9Z
k2EeKOo8t/r0ASeeb8M8PehZdN808Xe7gzRY2y1PI5L+gIlgshNtYwCXwOLBqkpSAT8F3ZDjP6cF
9s/S6KwDcRErx2R6N3DimlV805nVQ1X6sFb74Z2iG7E3VMb7diQwa/RJB+R1WxNshzO29qFTlI/Z
MJ6msb3LdOMWfBJt7c74UeKncWePw8e5dJ4b0znAtUTOznT3mD9xsy+PbeEfQ6tEzkJkxRF1fraW
Yh/SjCMcs0vsX/IEJeLChtykIljhTsM33Df2nUlBO3SH+6lWfYyCiPhticOeNfnnOPWhUfZ067uY
Nmcdf0/G7l6jsoveEoqZ+Ms/onEEkj6Ozb0RSmhEkN8ghsn5XXXvWX0hnGb9R1sVz76fn+MJFElm
HErQLHtzmj9BM/CBnVSf8oZKejIZd40+fVVsfOIUg5oGfddPmHTcj7HxCSWPd04yf2gQXWYNZ3zW
4RN0YvBamvi9cfuHVkWSPFDGWyNObyYx3JmhcQ4sEHl9K0ndtjhMMQmVWXRPfYqoWp0pP/WiekCh
IiQfSNHyg4IYCKipwAbvhrxAg3WW3Nom9dQO11QA+gg5JP6NUOjklu65bYI/fSPsTsKGM8ypEisA
iNBxEqj5DF8SBz5EGmS/IaUHQ9Y9K2bu3KtOm52yNuluk9B6NF0025m9HbHoGCTxA+gjQGHuAcG4
rxh6EHVUlCNVlKZvTMfuoQmoHeArF8KsGopzKAjXbhF1N1MHLLEkrN5OVAwPrZ8Ot7DNb2EgP/uV
eTcZNNOryP3edySuTdqS4NLFoDR5W3YA4/K0gYzdKSlpioqAWQR2Ev8jZBJa93YEaHSkvRV56jB9
bdJS52osnkIESCCdx6DvdG6hdLyNNrvXi+izU+V3kY/mmV8YNt3i5LtRshvNwoZWJzFwtTtIzB5p
YC92NfquxxhOqqfEeH9VdfrUz4g5RlIpQRuq6H2NHj5GlfOd2YnbTBjBvq8IiaOhnEzY4CcsRX0E
XLmO2oH6aITZUxiK762oDYzB4sdWQT6wqoujIiqqjYw4QFdB5jmZnUeTLBb2Mb8ERa1aqQ6qU3yl
TRpx8YPKl4U082P8h8iep9+s3kBfN3pmu/4BFvodIFvuFzUVLgc1W7eMSszsw49W/gc6NV8so86O
tZEdTXJrbrAVDH8U2g+tkmbHJJm130INfUEnLMODpeGGPZcK0NukTO9x0fquhQjC+xr/C2lhlbpL
+BELw5AYjW7sjA4IBWmVGprCBcIFVRRjCm5GXmndg03+GofvMxLBNtXuRK4hDhnln2YkJLiGgD6h
0GuAHNZ0BDSj/oeDE/MEZrcnBTHOvtk+SZHmDClMzQc5GPbJB8t45+aYlVXUb3a6Ta1/atCEmW5h
tt9aqBPsFEccI8wMcQyz7lwVBKGm11/zIKRqQntpB4l7OiDAhnHObL5v1a8YXfpnvTSPyEbv58w4
W3lHJdqpvoyUNNGDnD9XNsQ2A9NVorc/TI8wbOqjbxvvdPphhWuf3DwDuzG8zxNf7KnsPaIPfRc1
6gN0qgd0VzHZynHcrD8hOPTRTYrP2qDd4IVKUVVrbgB2HcJw+kQZAb0St3mC3YkOqauTBeko+6X6
NxT/0BBs0EQss+5rHD8CBX2mSap6QdgkN7o1/ahnkF0NV1OTDMwf5DUe9E1S4gSsYhG/92cLZWoU
CdIa2RnVyG97N0atrnFB/rKPd4Yf3baY1Cn+H4b+ZSAg9nP1Hp1DqQCYfr3L6HWCBH7oe+1WRY8J
r0L/XYgC61k4/m3OOHWGz5ewwp+NXd2XKoL/aoadB7dpFckAu8vA6wLxtqKvc/a9AhUnzf7s/dgm
uWcr/RFR0xuCqLrvmoiDVKpSt8CiOxv7JzQduw4CbkSXByrtx8mwlTt16FoPQdfkWPU9ub6tPmL9
9KlIEBxpQIsg/0EGAFb9JpllSnlIjeKHmFFCsKU1c2TvZx1kUleXN8ikPZaNi2Nwf2PVzSfwzvUx
n76LWHy3K9s+J+OfcTqesXM+Zbn6riq7+VHQO+oK5YfGE33BkWWnqs5XbM1Q/myTHxBYApQ9p/5x
mjCYBnaw1y0UVO1KwFaLIAenkk5Zur52tFEBwHOXah1SdwoYBfzSOuWkUeczgAHtC4wmdwgC63/W
eDYyZRLsr7f+STeL+KEXjnIrGju+s1qaGqNGGWDQk8QzfWXeN534+FJM/b9RZS5/5h/b+ufPFtLM
/wdMGYSANNoeaAxBWZRUlet15v/1XxLtsgZ6Wf1F/117pv0B5R3AgavRF/hvEo3mwr4E4IJCNf4+
L2CWf9WeLfUfIBTo0ElcxCXXV0AVo2CMLBzNJNArkIp/get72a6A4ojmohSAU+kBozWnL9oVKDFU
tIAjrv7FiF5Z1w1UDiw8wOueYoE1Hl/V5Z/+ann9j7zLngr8Rpv//I+14ahzM9M2nqpQ9i+7Iy1y
I45ww9lDmjakGcyJ2regr2sAoBTgdHuj2ylhAn89hRTh++v1MP9xDYkmAg+4GE/6G7iYk6gEHH4A
MmkfBP4LT2oKxm5qGprDfjG1ZzdMg6PLtXejvXbZyf9rfFfAH7V5AjhUsjH6qgWZYFysOSUwGiss
rXOlIsebxyLdQEssugfyI+oo9+mmBdjKYjkvRqnBketol3l6iY5+rDcFdDar3GdqNP3Vcfq37eOV
CSXPQq7QIsUkYZZ//+qFajwjHaOcZi8xweS3rjIfMoHThTMV6Y0WcfIIBBaQkVZwbkRXfeNNtbXx
6dPQzaVbyRZZtCtNp5jzSlCqqmZMXvexlWpAasGRUXJls+1QkK1PVd3BK1FB6DxkZojLNt8YweVc
qcKPozWgtZYkZvI8D0UY74O+J8vETTV4mnVz+hH5nf2HWkKZ2liL2tpngkuj6/R46B5JoN3ruYtd
gLF4MbP4s9I9WCGiUVXXBgc3djAuwjEBsQflwc99DWpwXCM/G2O5bLn5TVMo6Tv2TQSAlBK84vvK
+frGlEtksVF0w8WshBawxMMtnm2MnBZpf39G74e7wVDZ5SmA0EHRpt9HuAADo0WPqK6wfbg+8EpE
YGChSckWunaOcTkphRnlOHIbs+eXdne022k+Vz0aSnk//lD75q+j7N8u3zefgHcDVohkIBgn5DMX
r9lgnu0qyFRDjRjEMddr94mbHgwUnXLe9Rd7s/XlUMhpCtizjg7A8PLFNN9qKq2B31WUxQmnTvhT
fZVtvM9l9574wiDAo2gcqmCkkEa5HGT2S9OqQ9/0xhaBqUlrq0NscisQdQTjoZ7382x3GyHgzReT
Y5pgOQkEqiQDX46paB3iZ3UsMEXC8WPI0wpQnB96boK+j5NrzafrE/kCw7xYm3JAQXhzXVvXAX5f
DpgleP1WFgNGWYI5Aa0QuCtB5GmmE3ntlHxr+mC866yq/ZixqW4yGlcHNMKTm7/zICwem96+lK6R
q+tV8OPmm4GHws5KzMp8Q5mieghSbuID5kq7jN4kTVsF6HGT4kQqxupcI3p+6HoO1etP8vaz0xO3
OLqB0AJbXe5WqyzLEIlB4ZVVBmAC37FTYbYHx0xN8FJquUtaPdgKvW9ChMWg4ALBpBm6jSLD5dtb
uUGHhz62p6OILq3q92MKpU2lpYuKKwAqYzDzU6DIZ3DQHsyAwifCdI9GODd7y4/zm36oUFW1jUej
quo7SgoG3kqi3VgwK7Pj0sl32N98JsdehJSuMnNLAV/ndV36wbLS+X1g+NmHtLS+FW1EPbdKnXBj
zDfnElxok4P4ZXJgoS02omlFwJtUTfWKpKru+kZVuAVZkYfCmf9JDcc/CoWF4jqVfwzMItuINZLe
fRm+5fAy0rAmDERbFseypRfhhEQRk6s2NtPsVM8Ccy08FEzTa1LQd1GqaIfISVzP14vMa2OzOE2q
20C8MsUB6ygdvmxmeTVmQzcJaKWD5dJIoIyfedcX7+pU2VDU2UCW9caFcJqKklLPrHq0CugVDUrN
BZrarNb3pZcUEdg+Z5+hbkKqmGzgOFfnyWVZcN4ADBOLHWxHbqQNDZ+pbZvuMfHrcE8mWN+WDbXc
QAtosnIQfhpFaWy89duThy/0auTF7mloH+ltZbEoodIg/k561uU95mncOq/P79ry55ADRoKykMHF
5nKfVoXIKOB0qgc3pD1UdUk6MeKbFmhaeBK6DjdPB2p8fdC1j/p60MXruYOFlZzNoJFjZCfNRM4R
u7g/ZtV8sqgn0zaiFAoB2b6bw/JXUwgWvwDCyvUKVA4Cc5cv3HV2Eyc++70oDQPMbFXfIzOWI/mK
EVWOqfvGIlr7lALQj0XWwsBLsA5NERCq8B48M8ttKdqSnPzE+l2KcGyljPLRL48+Xk3eDjXkndje
i/sL1olzUXP8e3mWtV6UBL2X5z3doYZ2oIvV9r6yChuQQp97I/q5h9illZ2r0Lauf1+p2Pb2SRCB
sFAiQSzIWXxgYWL3DGZE9aQ0KI4ydCT6iNpqnifpwS5KDF66vtwD0jEPM5aEshUNWgX5x3dGAmSJ
8sV4W3BTPm88mJyC5RRZFqrqpo7w0BtAazh1JnYohub1ggZ4CKyldsr3wIyQJ/dn0BxTNpwxZoLx
JnAem2okFtyaEJhrxnC4/jBrW8+y0fMnCrMYXwD2rxIEPcV9V5t7zRug0uKkihtWaUmrnkmx36Md
HrzzURXdWCRrW49YbGGRqjqGkCLyr7MSq+tD2+41zctiixuFiRSGlU0PSutiLq+m0SEXsEK7ulMg
97bJVlogP/xy/m0uZOh5kBC6Sw8DJ0LKPAX27AVFbp0BAJf3mqpYR3OAjaX4KVUuOuH7XN7RoCfX
cKv98ZF/Nu/TzKW/aKCv2pepdbYaExsabm0bsWltv+LSzMOBeAYMvJigLLHqMQw6zYtzJEI7O46O
ZhuPx0a07i+hP2U+jr0CkA18vLn20x2//BY6rr9NmhjsVy0RP3sXiHxqp9jGAZFDld2xNhbc2/MM
fJsgMbPZlOKNX8VA9J8Sy9ZQMUYjNqV1A/cRV2YfYQIQOdoDgByguFrw+fpCfxsNGFdmBswoNpjL
y43p6xZ1Ty6qYtKjD4ErTQ8dw9lYW29XNqOA2jThgLgkgouYo1dKKUxfaF5H3H9yYJTvXaNL9mFq
tmc/QeAEZm8GzROF5NFxNsL824UtRyfXJ7Ejp1p+y66Ps6GAjAbnI4QSYwvdC+mwPaeg9rwAt9uN
ffw2eEgWnE15hEKOxY/LtQMRVOAWhvgLKhzhoYITsRNzTrc9RREaMY/gMDeRefPrH5LKo7xMUJCz
ljcJw9drJKgZVM3N4SEga/OaBAux66O83YGEBg34u8ve4NQ0Ll+to33m0ElFZIMrwkETBXCrauro
+Tqz93eGsqUOoswHlicmpm2RDzqTb1XGk6dlKAeMs9p6WEH/cjGTg5kSFCwlNrqu2/KDvor2TdB3
oZmiRtKr83wc0uT3sPcDutktBbAJhYW/8WZYBauUaak3S/W/18OBvZfGrIgyVDGWmw0edxhjotei
J/y4PtTKlVsHi8znsrjoGYiuXo6lz1VSG6LXvTHvkuPgF/0hBLHjjRqqy9OQQRhEAeopyYsS0H6A
FSy64bgeKXjZ/B8+yjKkKmWF/3iBJsugdl7vlM4+4Pg+Gq06YZ6Rj14bAAzkeIy+QvfUvDLDdEyr
a7ExKWv709YoIupUXKgfLRZxz1EG7CPR4MDr8Y0Tw9jW0V+gNYnEPQ7FGLpvjLgWgTjYNYs/KCou
M3kl0NoSUQFeCfD4IYkt/dAYTuypZYjboBJtHCZrL0jbHCYIJ4nFx7/86M6U0EryCerdFEVnQx0x
aMZ+ZZ91+XshxRZwYAo3Pu/aAUYOTTEU8RyUgReTGlkaSGTflAfJFGDsqZS3WDD1p8Iw6/c0J/od
jQL1ZFWOszHy6uRaGA3DyyFVM+STvdq9VWh0pihj3YtLoAQFYO8DVoc5INUiPPAxt/bUWgyU/AMN
vgH+i8vq74C5qjkozK7hg18wso7OtcjDo2aztq/vmYWluExDdC4MZAQA26nWLH3ecY/UgURCjmwa
ZXwo2wpQh4IETR0BK65CPDMANqVTfnZTzQX/prr3te48q06Jd7hAUoA7DpKswWDuQo7AXahZOKch
bmbMY3wz6Kl/UtPCggMZPat+gKoQPednHRzCHZ6tyVG0AQQc1RlOPlw3vDlcegUNxSJlmoZzhI33
OdPn+k4MDjBXG4RfYGjd8fosrEy4hjodLpgOYuDoQ19+YDB6ejKPLK1wyBLPKvXmPVWO4hBWwbyx
c7SVrfN6rOUxmkSZWgahziUEkYn7zMXYEaPHmYqlVZ3x9as9d27aIwaE5tEHKHvscVU5xnECsrnB
jTyujO6UtoAv+rrP76op7HjO3tqYkpU1z2NaNBSZFGGriynxpXRZWXJXwvVDu0V64VONGePnluYZ
8X2eo1/fY7Q+JYOfqxk8mcV4to3k6CATOLfr/ff059ubxnfFse4y42jioLzxHVY/OZVJQdmDt1wy
WuGHOW5rKZrX1FrwEE8p2BiKyocehZyNPfYSfC/vPfSh0OqQJVGuX2JxRCpmPCixLLNkddZ+nkMf
zY9wNpQPowAwti8SzB2S0baf3Fb9MCRj76G8E90YvuI+RmlVfi1xJwor/WfcNdpDPbqIv2SNCRYg
LNOMZdKGDdTbcoSo6ONwQk2uRclKrTGKdNthzxVzREggG+nS+H45iP1o+T3CdUo+5/uqKu3P6Pvo
KAaFvrj1lQqZNk3BxmSnz83wNLpRfeumeQadtze6jxDnzH5HxRQRZnJyCZBJw3dpqmPtg7O99V2k
xggJF3JnD0mgSKsTFqK5OIY2YnVIeGlATsUUYHwj7KT95vppgpBU0dGbQGXmVJmR+0UJDecLbn8D
FCe9e4QHOH3N9AysP2GsPpaiK3TO9Fb/knHrSY/uIOqOgFk2BqomcfvbAB7/ozph0gwVif+Gr7T5
WOZ2+Q0rGEDNHbnebpj9A/UgwKg51iT5vrUMhI4ysDM/AtFF6Y56va/uTdOU/qtcPk4weYBxXg8/
ayGBu5HKXRAN4betGXIIu6saSo10ZG6S3PpapR3ew10F4B+qF9bDgFWvj7m2/lHuZrvZHOBv5OsD
TgUnE4xpZPNwBseKomETTodmTJqN9b86FLrI0leSWuML6fnV8Smgpjt631J06wgleak2J/hpxdd5
5uNcfyttLWyRZQOIAqug8n6XkVxH4xLYcY+Mo5vYnuG2eHlloX4DE+2+KewO0SmYUUCQqqM7Bdqh
NiYcfSj83YJKy/dBlA6HKjXm84BvJwpHnXu6/oRr3xparylRBlRBXPkCryZjdppRhwyAWkaQFUC3
63RP9dvaF21b72I/Ge772N5IDlcqcrqEjagEcvIKWjKXgw6dqY9232heDng1Ro4X5xrUCmt4gn35
R5bGVrErjTh5Fk4gHcNR0XzuY2f8PE2Z/3GoAJfuoqQrntAX1fKNp1soBr+kIBg1UOISKrkVneXL
p8tgVFVod6hegp8giD/kBRIoWzW6AqExOnfdoGlfE27z5h7wMbgIJH1ifKIMMPOU+aKvOVDEP+Fa
ZPdBhCMzTjem+jiPaG9yE2u+haZw30N+wv7cJ1H5vVIa+3ksI/NHZ0y1tfE6KysQz26KW8R5ot+S
JQ3krWyQUKHGptj20Y6m35oSV+XRUaOji63Xr68nXaeVZJr0O1HSXVS0OYZQPcEqGgqeCmgcm0Ig
/cgoWD42vkmCmoies62vL+KVHU31lIauTsySJNTLL4bVTV/ldstto4oC6rVFA9/bBXQMqnxjqIXS
yF+rg1slYAPOT6LIIu0HCFuAt+UFgcQgC41n7sF3ODrsAeSjoei+ZxdI57rDzE0zc+5gweRHpZri
3+ymGDc+7kqZ6eVGx6UORDNE4MsXj5vBrX2RkihihUOMgczTZ+F8W0Y5giPqkEPcAIUKmA+kq4jb
jeHf4kIs1pZqq8wESAgsci7HH+xY6G1IAdeAj/Mj07ro42zO4q7xhwR2pzDeJ61DaTuB6Ok4Sfex
nEtaVm3JVIUWqg1tjkNJZHGLadRpI/iurXy27wvcBjjDcinOIw6WcUHtS8kq7VSqMe4940lXnPA2
DeJp4wBbKzyAiEPgiZaHpGQvwgZcVqTQJ2oqY+NjwGtJ+8Vyrk6Y5DZYR0msMXWknd0asIh1D8KU
CexRDzZON5m8LZI7KVTBZqfeAvpg8Ul0Ac8YyoDuBXKHR9JeMxp6faP4trLwDG4onGpSkQMYzOWH
x5Cx15p0wDQjtbT3xaRPEFugmaV9Ox7BfOVeovb1OTej4NxVQ7rxkmvDazQMkJZAmOONKgWdojDt
Ycx4c09Vzp/H2cvVAuFFP0uOZp8Kz7V7tH1hTOBGpjxdDzdry15WlriaGXTvgJRdvn2YJrYadVTq
IsDKu7RKrbtORY1mcrTs2PYO7ox0BShHjg6mBiPCjnac7jufq2WM9gManClw2Uh8cMqh3JgaucyW
31/aqAAORSAHYOTls0VuP4PyN3QPxZveC2dde6pJT86IuLIgDZgKE/L3G4FgbVC6KAAgWf6UgBdB
EQVKoFAWHip4hHZ1nTwaXT4fIxv2fdrN9t3UbjX15G9cviZpLjGP+5lGmfvyNWPTDaEMMqI7GBBv
AdsfdWD1SGagZRjaoSHbix0C0WF2mtHzk4yV8VPi1t9TiSZXBAaH11fFSrgxEO2gGC1NP6h6XT5R
mmGMWVQYWBhjVH9UbKs7KX353JS1ddKztN6INytnHtdhl+OOezEl4wUeLAkoeBlpbniRJiD7loI7
Ukcuabmds/F1l+ZksiiDpLZJWQYbbhu81uWrCfZbGrip4dE+bu+QiqdnErbxfhi1GNY2BItiQJA4
rhWq1dncnkt4BBvRfG2JkZFJv3XcHKgpXj5DFIimyTEu8Wa4sOz7It2ps/2cQ4yB7RYrWEUWv1//
oqtDglSSuBQ21LLuFWtRMY7mSJCbw/YRB8mUNKYGWRJA/gbUMoW7doAXdH3U1ehCZJFAUdzGAKte
vmlRm5jcaT4LKTH8c4Xg2gE+mXVX+dN8crDQ3KHn5Rz4Ynie+FD/jjNAul3QYsuJLK97UGPTOgxQ
o6Fy8YGuP97aMue0J/Bx8gNCNy+frk1nx2zg+XhQcUGDuGjw2qWPTR0V/gOCuu7WTpe/cLnTAa2h
goIyNwWLRUBjKTTmnOgvX8E5awl1ASvWkqPvFOXJN8qfkZWMtwki/+/KpGjOfkZAKHsnf0CMY9hJ
rizZ4XC+Pg1r248WAxqQNIZk5+tyGkQ5dDmXYuCYgBaRHwY+1qST19pGvjHha6uQ/A6QqQ0uBjz4
5UiB20RRBFbPq5TAvrfNNKHGO9un1hwzr4JoexcY0RbmZ21QkDz0aiQ2y1ye7zEQ5SgwW9ODhzcg
/IUpQ1snR1fTsJN2ik9AlD79+oSCe0PQhAofa3+xrkZ8veO8jk3yCDvdD5VJv7upUItoonkjdK5g
zshYaOthj0tLhK735ZRGRhgIrR4M6lqq8ZsVIGKA2txdFwfdHpUxAlvmRoeQK+cJ5QkdCcV5vM/z
ST06omvvzBiTCADx5bkksT3ks5YC+qU2PWH8e31W1hIdEkoQ+C4Neo7zyyeNgyZIkqZFcUGZbNri
wfe80+rbsK4r+GdJctuJucfMN8SCQacCdX10OQ/LrQdYFk1For+J0Nbl6Ijr511QoMwROFN/TFti
LhIDPQynpjxRXYQ3luFr4IzT39hdLncrliCNFZqGlwPjp4q4g58ycIg8c42HNqxeNCi4OLR/ZyiU
uTFpMaAH2It1ZxYGlLuKld74eY0aZo8SdKhPB6dCuvf6dL70Ht/Mp0txlzeC97CM7KGTwnYYqSsW
Rtw8alDeAKc388FVtN9DJ68extCNb6ux+oOOmk4GI5D7mN3xlM46uMLuoBaKenKbBrptbsAhIO5q
aa1iZOGo4IPS4S7guDgFVqZCDsc1XFGqLfnRtdCAew33TdgAKhKXl99mqpV0DuLelH338Riij3PA
uLi6reyq3ne4upIWIMhzferWUhBAqhIkRYVQIuYuRzWUqUvyZmDqqi66S4hcu8wHMzLaReTVNFQ9
IzU/d5kVnIqiTe/6AqXs68+wEvIJTsLmUOYBEMS9fISQbpef2KyUUkE/QgO//K507G/RCBP++kjr
b4sPMbkWlxzafJdDUdl1x9jXTU8LerC3LU36Uox/Ig3pHK2kaE8oRnV7NZu4eVuKsh9dV9/YF2uF
Dq72FFPI/kxCz+I7Y/3Wdyi2mB5kDqx/NNywbb9w0M8bhhtWn4MkUxUdLRMbiqKlfI9NgAvaz/WR
Hw+MjfRv/XHkmnMwG5OwycspKTIUJqOEO3NYDHiVtDbsDq1QoA+2wsvJA3ai75EAI2M7DNRcz6lh
wEJFW20/cbZufKGVLAiMgcqBzBnC8yyeJtKQcW9V1cShwenuZo0ANU+F8iCUHtGpQtsAZ60tPUAo
shUFNeBFjPp1lbYIUyECpFXhuNgCZxElOWMxzZWSGsDGRK8ORZtNdtt0NvnizZrAnvJBr00PnQOC
iAgJvQIvHLxptpaYDK2LcPhCEfzXUHKSX9We8yGd6A+xoeLCDXeYhKoHvUEvZGMzyYX6ZhhZkXkB
veDLeDmM7fh2g/4L+lL51H63KATtQfwkuwZI4LnpE6KkhiiSGiCV5qApgvkOpeaoA23ZtGl4cqRq
5MYzvUXHvtROYL3R7UY3erG5wrFuqlEecKiAWgB/QQ6GRknJQK+ro25l9R8RttbYDeTzwwAN5xzW
TXiKh1Y/XH+StYVMPR8yBmGG7bV4EDHB96oLua3iEpJ1VsUP3KjTHaYzFkdIIrbSeRmo33wNru2C
hF6T2rKXX6M0hC+qEXJRqT6ZRoooUT7+FiiDOHVQiuk7ZDPyAyJxDlEQVw9DHbrHaGySz2E9hBvb
avXlYeYAGHlpRywiOuI42H0VDQtwxkTS9a351KRVhYapXRxFaHdbErYrZydtIBofkkAgb9KLl49b
kbYVioDc2NRdPiBk1JRzgota8Y3qYOy1YV9trLW1Df0CwNaoCLKcFhtamfqiRITS8FQjCG6zNB88
iKXoDUfV1in9ci4tPy40JyI0u5VS6GIsTMGCQdFqQIZUgQ8qrCNawsiEE7+weEbX1LMKatT4Wrl4
UpOvpl2m7YHAK8caxVOkAIbgoCcazmltWZ4RhsvuHRMCpEN76JhUueLRlEeyxdTzmyEUExZcAyIQ
ZlqcKpGF+3w0nGOo2NW7FCrlMYxyHayKvVVkW0mMUd6U7GvZJX1zJ5tNlPA6fKwAPGaRh9GT6+lh
aJ3QR6ulihZl5iScznU3txvRbG3JkotDRUU4HmTYYgVBW3Kd2kRtqHPQr0aepHkKLEUKMcU+txNV
/RtbxKSYjbwursoIzl2uWJxL7Eg3sREKG3va69GInFqBn4wofQ33JsO6uR6P1mb29XiLLWmU6ixC
4NTQjzokf/raQMMnvAeM054bc0geuxr1YbQ/68frA8u7zHLpyloaf5BHBVx1+aKhiGmTqQAwwAcn
fzoid27RwOFGME/IgWHZ85CxmvZRZQdHBHK3MF1rnWJp1WiC9pGY6CUuWalrJUu4OXhz3Lk71S+i
bz5p+G2RuuM5zB38xhod/9zR9I+D2eo3FWyK70g3lbd2Xt+7XaBJCxZ7Pwx1+thHSb7xZVafULJs
uSu9+A4slkKsxaz5qdIpeYAitPr8hzFWXJRs0ZwqCYAvbWfY+RPin4ii6UenpfcAuVq9b3Sr3g0o
ej0MVWk8qgFuMD2J9sfrn3CtBYMiNNdVWoE86BLnqDVKpSG5KJsrChIo45yahyLDbxhXp+NQlzNa
tJXzJQ0S62golIGxMU/fqX74T3Xjf0vWXVtMED5dOv8qwXAZB0XSau0oVbtMjWs78mXJPlMS8+zM
fnBrdZZ16nrz20wGeYymke7h9YlYC/mvh18kVlko6ilwAdGNY2M++1QpILZQxEQtRn2+PtQL2HC5
b+AHvcQGVQWQeLlvoj5GSTosAGYlge4N+oQ/0qBCuDZFce5gr3wIHL25R50tJ8+Jp1Og5uG5dDj1
xtwXH7jN/Mj0+KPLdfIWrKbwhDbaX8kLgevminikBYQlV2oBmY8xXMdfoNnpQ9Leh92sfcMETDto
ObpTcSHtgURSnEa3B7WjB/m9T3f0iFiCc8SJx7gXtKJvRadXxy7Vu4OuIQh1fToWDiYv7WEm0aFm
zF5FOWFxAjIXZq51YCU5rLr3YQjZF+KeDQQ48PeIAhj3fdnZt3o2VQ9xP5dH9IyGuznCmSIycAIq
7Lg/0F4qdkZlY1uBestnNPj1d0FX5ifDinO2eTz9nBMgtaK3txora0sHEogmcyJO8iUckFrUoOkZ
yp6tz6NPWVifwFsnJ1oe9cbRIuPFcuXArmEMwCdSA+Jy5eBy1DtdTxdtypLkSI8n2ilxlz2WVPJ3
2FXl3gRf9+H6B1p9PyKERgXQ1vESuBwUqYJMMzu6NMJOu6PRi+zzMNjfNeBiG1fEtZGAXchvaq7c
4bXM5gKlMFJdI1wJZv3Wd3v9KbGNrZxgdST63HRCAZsB3Lp8J8guFTxdAvPQpuVZz/CBgMnlo8I/
KBvre3UoLNbpTFCpJbZdDjVXlOsA0vHNTGwoLKtKj3ZDChSFTrVxU1hZHnB06LHChoAaJuXNX98O
s0lQ5fRpg9RN0J6x9g1OQivqPRBVuNcJDdVJ2Wx1rbyfoLdEmYfND21nMZWu2QROXrq6Zw2OeygD
MwWNJcYdOsBbpd21aiDNHTp40rkaf41F5GwQGXH9iU5K79b5abIAVUZgRw4q9nkPSmTUhxE++FFR
apzwwrzahY7UKnDQt4aq0pwwhqMI7AbAGZEK8Ti1xRFjVOfe7gP1Q6HHOtBoo/hZ6i3VCbwaT/SN
ghOe5r9d31NrmQF4GFpztD9N901tRiv16C+kBayj4iaCc7ErlSa4r1OU1HsfLxwd08Wd3SB9WSUT
2sqjmtybiC7u/TLOEMqLWw9TT+Oh6XP0WV2r+Hz9EeW6XMQaizoWd1xAXdw8F9kdlSxNEm2BlePV
fDBt3CriUPV/fcu/GuXNRkQMOR7Ugt3RFaFyG4Zoj5noC9wkIaKB119oJcNg3dBwlkoWrNjFNRpT
iEi03OeBPCDZFdhJf2rQaAcDhLpdhLsfhsR5/MHNjfIMHjfb2Jwr+4RqCn1nwA8SZ7BYu2o3sa4n
RBBGPLl43ShG5rf9Qxnq5nT9RVdHIi2XZj+kY0uKtNYaYEgkiicsguIjConDqe5CCueGMfw1p7+k
FnbVGu//QdM7meP+z3+paL2xlzghaJZL5a/XNnfyv/zT5U7T/iEPXkxSSEy448mq6z9d7mz9H3Bj
4ZdIAg+yEPKk/Ke9hGP8g8Ala9MOShCQrfirpuja8D//A4kvMLwaoYC7KYgQ8SsKX5drnAhM9Zka
qjxAgS9qS/WUwmonunjx8FCNXQUFr3NGDHDMFoX90tObwCDWTVmEPgWmkYPjnwd8JqvPvtNn5cbt
cAFZlc8CRtamvQkJBvzBMlkhtsaNTCseyCstPUagTw3bWwSAB+W5zezSeoAr3pAyDW1M3egUTMj6
f8HM1EGz1YkADbRZUpwVx/3fzJ1Zc9RK3uY/kTq0Lzdzodq8YwyYAzcKOMdImdq3VEqffn5p++2B
ogdHz9V0dBzC4KpS5fpfnsVaT4kSXvx+tBqxXf40vfcvJ9rPKmW/DVkM4TQ0LTtD1IEZ+eulqbQd
ZTrwqlvLtSusB5IZFg3Wmt7ymWYePjW1Q1nttAxYl6fKCYsBog0N3c///WNA62XmyAgYsLMwwVv7
FrmZqrqtc5SEvw+eUsXR9WpZpl4N7f84QyoK8UZv8i65lraqpqt80m38/c/PcdZIMWI/Rr8I3yYi
TG51+2w8MjlJitxLclWj+lI4V2E74RAUTnOd2NedyDf34yTKBS2RfrUg/jRF2V1KlzxDZ429vnE/
/KfHIW6iZUAtmnbjuYicToI8W6QXXXW1GzXv59wrVjRWjVEy9tHJ2PjHfCORMjVoumB6HyjfGmnw
loiDv29HxD3fyOrNAPyfixEpERqsoOAhtyM0QJHnLOCpvFUsOvOiyxn6d7vu27wf8pOccli76Zjj
CaJTG/Ov0cU+Pqjlj2AaLNRO/zxPz2XmXx6DAiySFEB7yNy95Hx7TZ61DYB7t0sMG4sm+xrhSCKM
GMaYBD1y2JboMD2we0w67qJZQuDeFT6cYx+VzqhDQKqcl17+sH0d2LtmbaVcd4tFWRXnRysvgKW5
GgbXdT5FVvit0DoeDwP8WCqIaor68lstPVKRXZJYbfmNrhf/neYun+L9n7/p+RKgskTtm/6dqcRC
CDj/plYgQYqKJTtS3XHgT0U1SMb20gvGkqesR6exqt2GoaP5t0pVXpPO/dRX0RFYUNJYO7yqjGLW
nx/rbBlQ2DOkKoPyMq6m3Am/nhtd4IkVBos61pOEBWch+NJdWc6WV1Bj8/BOF+ze1M8LKz7hYNLk
b+2MX6/5gAeAzfSMVyUz4wQ7OzGwO15wLUDK1KGGM93qeKN4VKNH+o/vLnZ1i7DwON3j0sNfY+4x
PRZ52aEW3lQozU0gj5ebnESkO9kcfCuO1bbevmxjhRnFn0fKJIg/rVTYWSQlAJFofJs06JyIFqHa
Dr57RSurs8L4iPCpWwDMKMbx1jh2f4DRo/Qbm/S3RQNVxRTUDVWClYN45q/TM0FgsqKlmI9zu9nx
HaxtEX7KJNWSd34xLuiJO3ObfyCf9vuLaGiy6rYfAn9MJ7cm6n1jsZxJGXKYhhynBowE3jGgJnz2
OJkrl5Im0XjcKMK9i9tZOYfZEfhSQOrC2ybXhXofdpjUXtRF74BJlPP7Wg5juCviaPsCqzELnxJL
hrfuaFfWgSiZEpkblh60zaXzUGAnnWl2Xi4m67+7m8zDU92Iqc7BMYUFd5ZXOviMLEk7Dscym2P1
vly0jLLdJLR3CjY9uY/bGm76neo20f5Y1NAislzGwdOfl9FZP/t5DNn9rHiwDGALz1kmYKtsq2ef
09xC10iXnvN+XkjxdzJXWESmIocmd6goMHQ3lZhkfo2fUQ4bU2dan+reyvwfFaZPS/vWCXW+FRkg
cJZ4y6IRYGSYzs6CAstQibdndyzcQM0ITFEg2eVVL2dyzKKr9/jqrN6p6mFN7cqsmHukjQOIF5X0
q+ij77eZxgMqX7sPVVuVwTuKLkH5jpVdj2+kIc/P8utuBGoLvYXEAPKke36hQn3GS2KK52M3RvWn
CTOC4oA5iRog/o5deVU7DvYuRKu4kyDaj2FMuDo4QHVw2T5Hq4c0UZ159Q4J6gWZkzEojtHizPqQ
Zw4q0H6/NUjzS2u8nLIt+oZwh9BXGmmGhyWye3TEBd3hNA9UeCXQlcVhV3XaoofqRjliQ4PO+w+R
t8yIiOOHuByjpuVVjvS26dufF5RZtmcjEVO64H/8h01pTvifmuk58cvQxcF41M62ive4NmM8Wk1D
H9x7TF5/KbZA3ES2VX/6f/hg4EhQV5/VIs8y0Sluc2iQ6LRNTV3SWwzG/gT3NC+ONr7B85WPxl9F
gO5M0xsFxLNg1+xklGkNS9co1vwGwogadKVdlEmPUF4C/aGWQfQ50UP9tNXNlHyJ1oiKNKrmCB/U
XMXwtbMB4P1//fUJV6i+0TTiNojPAqjWq3Lfghh6rISNb1c/a2feWYGDG0wXOPnyHv+BeI9nSf7f
ge6fTxDAOZxiJpRk7M+uTKfX3RLH3XQEzDGHx15ldfZjZE8je7qEmAxNsTNiQBsnw1v3kUnvzxYb
CR4EDCDKACrOhTTbspwbjSXCMQpmJILp52iT/zjJ1dDNyHvZlqSR5br43eROlFWnUVnI+XBZZuN1
a9sMzn8/CxRzgXNSKSSkPZsFibl03RTLyDnQNsFNGSfdUxXXyU3vWlb3pAYdXm2xpm7w5889j5ti
k6FCd3MNV/Z3Zcmta+xuCLgJA79Cyn7VTfxxgK//cel6C3MW+l3VbshdiqX5HFry8OePP09L2QLU
Xmi+EEzSOeQm+XXXw0MTg7t147FcpyrBirbp1UFBs4v2vqTFAs7FRoFduh1Qwj4OrHctWIrrdpk2
LC84h94pxOzp2pX9MKbOOr5J3P/9XDLDAxvQhxZhSIG/PuE8xHNnZQVPKGh17csyjNe/Nu1Yl1i9
O+Nf1lJ6Yo9j01t8jP80NqTqINfopsKDOq/l+jUADoTmIGd7S/9xzif8yCSbKduFTh0C2fUb/blM
Jm9MoedA4UFx6iZ0cve9XYcbzPDVAf50E8CH/+aiAhC/cXn9h6jOqAabJyPeJT89u2i7Qm2bv2T9
cRJb+bfyCpSTg7XB82J1a5uGUODKL4KJf/BWR15WlKbVznPq7S2I1O8HKQcJ3FMHrSge5/wWxYlQ
dV1XD8c8CQuLtVzHYkir1rUuG7d16AMtgfGsQL5n6a5yN0Otzwcv9fDGajZXxa/HChElkDDyULNa
zo+VBN0jFLkt2nNhuwFuL2dvO0hlPL6XpFY4P4+Z+t72Sx2lFq4OX5qSOOi4VlVzi2DBJk+s+ebT
UjvR/NaRZybj7Nkiw/okT+LWIVP6dR0XbT33eEyCzkKUCs0JFVc3lg0MobeNO98S1J/mSTafrDZe
u31gTYOLMXTQnJx2qZ8G0WM3+sZw/Xb4kDDRYobgSH/pd1qOtkH2aMVwxcvo0WDHuONTloy4Q9Ka
RFho07F/mqtQfI+XSt/CVathsIQ26XuDUldMCDcxfIrDud+1OhJkeI1cD1OJdxgWI7V9nGc3yd56
7t9uDy5KtAbNTMPoIZ36dSgROESG2UIkwV9CaN77qKaa/WmGvlTAJxzX6GHSutP/TF7elN+GRcbF
PXVsPXwJSmeyUrcGDvxa/P2/tuzPwANcp/Q7KXYaRWo25W/KMz62WZYX1uKI71OL/Yceq5k823L7
WLxzsyoOr+Z5tCxu95W48LFqt0g9bMuchQEeo+0mp6P2/ab98Odpds3d9cvKo6D6jKjisgdsdF6i
acJiUzTjskNgNQNGZh4ZHZVPLwe6WKYQ6QP/onXXYsPzLwJM8K1BQ4fqAYoW4Yg0bsBfSbujoiFL
G2pernRwAZA+mG46sSz+1QobYwjSzELu5cJPRmn/E4YxSI20H2Nt1W9cWr/dCDTHqTFwYVLRh9dz
diOsG8iEMbeTA+IDsT5iyGS319bUZMOhjJdBYOWVIbS4m6Otbd5QxgNL8+togtpFXo3zlo4bS++3
Hg2qcdrjMJGntes1LlboS2wMVrJYmj8QvMhb8NRWsij9VXjKj9RlyXWAzeS6yeZdSDN++rI814yk
N1JzKny1sE6cuTBFMkQ6Wh3vLFvntrywuynX84keDs6PFwDb6u1RN7qVP7yos6qPud1uwRfZcx9n
KVXS8APukJgC8AB2v8Y7pyYVw+B2U1k27RDqabZHb+UT4J+Vlc/UjJtMsuRQy3aw2dzlxNviCTdI
a9oJkBP8ylK3dt8d7Wruq+Rkz7Lk5es6QM0G+Fiaj84CEAgxEuh9Nsb7OsLnAj8i8qqZZlJSmaVT
1A31qa6ITU0MQSg815A3ycdRnHJpIc2TUsFvQv1Qqyhc9L6DKLJ+nWtM6D47bb46zZUfUlziEFcN
Px+0HfaZd8qUZUmN1Xji1nBpq8bHUqZAQLHa1X2D5giYSKscZRqUGSO3n1Vi/q0rwzG8GwJRmL8j
vXOCi7iuEyyBS3/aAGlFDLau3ll1GGJCiqth7ton2U+oOF92oZ9lsk8tdLQCMz+CzO56sVx22L3t
KKLnu9enBSVJS+C4bTqiBif1HAS4LZJ346u74Um7PWYrpZYIoFjhWEEqm2Bkd2aAavnKLKNqaa9t
PVJjDCDnYreXBS6p6TGfpZPPV047eyy8gqooQ689aTPmNho9DGzh6m0m4x/wwHpmXIIF2fKRHV6G
nfyR5FIyT93r3m+XgkkvxxoVuX3WACpGxfzlp3YFEBBcoP5Q8+1Dt0/aRzd3KxjIo1dtj6prhuku
CbP8R0hrYPyEuuHSfROqsfVN52g8JlJSyRlRjN7ZCqzMxJIUzOVcWuZD4a1wTcGObKJvfh/01ntn
FaaCCUDMzNYAeaMEZNHYwafQpfB67MSqlv2MFsT8GLqV5JGrl2ctfOq336I2a3ByHWRJyPG+cxer
TE6TZTsjRnjz1nYoJGqg3dNuam1zTvtTTuEojeO8D++SZBOJd+kuq6mYlgt86OTK9ptkqm7dNsm8
NBPBMK5pXVdVCz3ZCVuRqixaxnsVSBU2ByHsCYG8HD61vumVNeHAR+Vv6+W+T4D5n/Ih8DgVCgjK
SbDDPSAKPi5rPWCaNTj4uIqp5QTCSWwqNfaX7tZ6X7fWMo8s2UsEvboNt3LbyU4t9Yx4XMt3PMKp
aNlaUC8D9WBXXc4Z3wR9uT126Hsz1viEy+0RlLH5Nb9n8VCpAWzldPexIzaWYAVih790aJx2Hs3g
qQytuwrnbfGwdZm5QkQDEe9CZvnEYosCmDXiFGTK/FEq3TCcIx6h8sfLLvOAYfIin+SZfetuiVTo
PHiYGScpxcau/DajxMlzBoVY2SscMWbShQ9ZlmOtHVircpCe/MuxMlyjk8331VfF0ech+YJqe3Ih
fS2yh0a5xgSh5MZbcEuIY/fJ1liJsI7y3OwL1M05O3MaCUiyiHIKlbvramVuuyWPrXg3S2qI7xNM
gMRj5852eXJ6isZxik2OgwWD77Wr/MAJqJIHZ/U2/iUqvQ0RmoJwt73JenKgfvc6T+jG0Y5J+W2b
o73Wigv/5QuLAj8BhXSFsyS38zr19P8qv5v/jiadz5+xaBbIrwbeQmMQXmij7TTuWzBwB2fp5u7g
56yhf9rB6a1bZxiasjnSNoyH99OYABgIOx0CEC+sGcmQcd6s63Kac1Xs40p69YXKaZvdDZRd6WVl
WTnJw1BZ1oItaCey/BHzWpcHzmRNofZ1S3hZwES99jQYP3zBU6dxc/1JbFGLkcgG3KYt9+46mH20
TPO2XvdJP/FD1uam5zPnkbkqYxU76/UUwVL+Bs3SLEPdzH1wiXt6AE8Qi5c6eZh6f+SltF40c0qV
3vQ1liXD4Cytgwnk/S5rKBnPHCzbFFJKRlnlxpuVEDcs2AYLCmhkTuo4FZWbkWUSx1cR1Aw2tL9I
ur67IhTmjOvGyeWa87iLLGvfgOGpqKK+XGwEF4FWp6LzRsDneBw6xX0F82L5vm2jua9fYyXfycxx
/XqXl5XMCDAbazH7qFhXj/dn75sO0ev1Kw0cgSd5udJcQBhszcHxTbj0Enjh523uK4X5BC+LptAc
4vXcmj1hb465i2UvzKXaLKO5PxsQd0xXhZOwGSo/Mlv/9dYDVIK7z47+bibc/+nV4d1szs0oxCES
uzpoO9HOZtRx2w1emkSA/Z/fecIOEip0q816yIPVNJ6aGIUpC40MmyBmqpect8KMmnnaDaFkywZh
UYz5w2pnWzV8klbWW+Fuscu2P+LEWHaczv64sCv72Mo5bf2XuJT+OGKFFD2WpFn3I3sw9q5kxs/t
9TT1AweEtvyWF0S0DLhD7Cmg6bWzs9HEFM7L1VdGtVk3xDVm64nGDy19UKDqzQn08glRCWQUbfSV
ooN9qEVlLtAAGbcSjqSnu5zMMASIMxFIBGE/fSrdweqqxwH8CMOQZMKy5dfCzcyo91s0cFzuZl1l
bU0eDux7cO7m2o0HzkY1mWXutY65lscGL8bu2HpNza+sqnSYdLtMzLcgoq4YyI4l7V90tvI2597t
qxpTWOyfvMF5lzdByVC0QgXAzVO1WLx7kwIGJvYTuAmq55Fqish8fgFuK/sqrHDsq8fXsMARpZi+
d+Maz59Wy/PYjLjYTKZQXZGS7vx6MsewKCJhHrrzTUzoGYTEhBSQ79FDRciSa1/M0G2GCwy1S6bj
NfYQ7oBn0w55GvMl6yIhIv6wDH2oHoYYgwsPP8a6yeDtVOYN0eue+TrBPLdsItAElia0SiGpurhX
phwYre/D04DRyEQGdmOal6L3zKO9vkVUE+y2l0M3tTxa4I0g3XdrMdZsEYyvWt7GaQW+bIY32w/q
Fs8Ns56bsTVTh4a32UWvgJCuqEMey6s94gBPqOePAw3BW5aUPmiXBH3byB/wqfCE2hPhQ6Y3K8R8
TVkNE5aci5xL97qq8lHA6rZFadcHy7Oi/I64H8fWSFlD81dSZHH/FCV83m7GpNifTkk0ds1fflfZ
9PV7iea2sVqsh05dOBrf3H1QVwH+3INP5LmXtHrKz+DQeviysEg3MC5FT5mzTcU4JvN9W27b+rlv
Wq9G3XUoNqztmqF0CcMwZCLmui0meCZjWiZBK8p0a1E6wXZaLHFRfdL56vJHvQ11H+7wUq1mDXAy
01GS9rOq9aHXNJmSFEBnhcdFWbGg7nnfgNJFAYy++UfAR5pQ5i/cLetTxqaMnBsEblrZPcSAcmyE
Du1KBdM7P0HsZj51OCs5HHbIdbx3HApW00WZjObzAf3HWh56qzU/+ZXT+RcIoZe1dahdd67fdaMS
dnyhexSjtqs4WqfGox+/FRhFbuNQimzX+5iiO0d6g9nKHdnIVl7osbV5tqJvQCaINNGbQ/en9orG
GtCmbMxCWVje5sQDIq4espeo+fXI7oSbAIshtrEqTuIwNGc87ZzEwXk2lqv8No5dUGDRmaFG4Bwm
0qH6g6xRni04nKs8wLgNJuFn6ZYxM7sgQxlO6ZxsDk4Gk1MtYRpYEabESFh2QWfv4kgsE1qSm8O6
CUU2jC6NdUcEt24wm3C1bgeTtnkvl5zU3DPVzpXrylfwXn6lsXM/hsFYb9ZU7WnFmqSMBGTkyHjJ
TYOhMe/lI6u1Xg9NwO6VkKM2fZ9l2h+PLNqEK52FQjC5PacnMpHP90LFa67nzjN3vbdSFvEwlTWZ
ruvn5vaGQalmYO2rm7X6SOE3k+Lu9bgAhNFwI8xdZ059Ar9scPSupYtZDDdjDYNFPJAnZspJw9JH
8GFXOsLkK0OkzNG+jpaJMWVcmwsYf2t2KudVxMmOKICbTV/RGUKEBh5Z+RyTZgDp+/QVL2GHLWkW
iu3mwIuXOeLOGJXNN0TVQTGmbtMZsIisra5Rx3L25VBehGj0rfEpAVWmD2hCNv17b/J6l7meGTZO
DVZNYGely73qdNqQOV6u8SaUmjNyDcLncXlJY6xxzJ0ebHQ4NvthjFWxo0M0cbLZW8Iq221FsvEq
rwXEdQHh1ZyigriVBOklcJ7yhJLNYHkGkNPAQuYX6pcjbyqgA6nT6+WadZZgQsrYsiqRNnlNRSVt
MWxjDXcvkY+YMnPmeattQgU3zs2hOr2E63lWm3SwpVtjEooVH2f69Z4pNTham5sunsXMBRGPjgm0
7B7l4/ZQCSsprpduzVb362oletlO6P/PetmzQuLkg+33U5vvGzQt8icUAabsQ6LWvrzYRGFl205J
S3nIY7N+aj/1i95fdzklCmfAJDAu4yfKBPbHvs16/bVYPIODKnKm8eTXSgBwV3m2PnZZWS/I/G3e
dsq7yds+Midbb53GNgm0uFopP/ZIA5TtVj5qPA/sL25WO83BVZBSLIrLyYLrSu7M49ClCPrO7YOo
+y2Uqag8EV9Q97YEF9m2ruVharX/zckq7V5azdTL73JCMlnicROdGk8nfXOFMo4KL7dJWepDTUcu
e6dyYfbl2OSSQdc9Ad6PbFMyT/bhiB773geyEpKzoNkQXKwtJ9a0H+vORtWJa9LPxK1JzVCsRuey
aaiRMXIEj6gIj0ePfqNT3QRFP27fXzOu1yibMMBEPS9Fgpd8xcI0mcXkzwVZZZ50BPARCpYWfsbt
DIAOmmYTsSjHl0Q95/u2+5f1r19iKPdlV+l1o9y4UD1ieQjAl+W3l5S7zDYTar7Gua9bAua4Cat7
uzZRuOVNvf2FskH3vVeriOiw+Gbej5uHEBpSF9Fcdy7knmxRHNpuzArbF5N6DUdMaC1kb06LsdwG
eTNRIpPvWjcuZqzHLbutryK1hWW4X3NtjgxquiYPskgQ+PjE7zSbv2xrlFNSahmkkl1fOj0h6Owk
JeDIjBluETHr8P/cl2J28h+cSxVH19atTnIoey202JGVLdVHtlRYGCOPdbCXdAxAimAGjmfPHRPY
LXd52cbIwwnb2/BUw0AWWV/Ql3p8ghQwj0/EErNE9wNW1CM+QDbLcBzWSX6fpIXWVDpFYHtK7otw
8OfdvNkmnxLrYnBP8MKb9SsOZ6b8pfEyCJ8kEBIhT9lYK37PX21zCNq5Nud32ynbYZU/F48ievnt
AHQKhKNMS6szw9H02uYgHYgYiI16EfCDGuMhvMP0xtwE2nExuDm+nmHsuJjyRDEqDN9t4fROiXhs
kCUydQIUQur7nlYkExa+3EOz7dU8TvUSzg+2Z7IN3DPN8ZU4G7FoYLlsCtR/xtrHUvP1kjZFJ4a9
Lc0aKJ2AMki4uHM4nNbABrpI0TTu3JsmaM3iE73dMt8I1Csm2h09U9Dow24c+TA6e/AldOQpeNZh
oDMWpn4FD1IErhJqHjWWNPsWPZ8kSdHaLWEurC81gNpuqJjgbUwSjSA1+ydrkGoId4kz4cIbT0rZ
n7dOUHEHaNmFd5HoXIYN+b98+Zj7zqw+vt6pdtM9F08XgJ7rIYuybv2e+XnvzAcPMJcZNKQUGeuF
vghfm5DbDFNWaIuT2bLZ5W3KS8duxxVobs3BcdeJW9PzKQbvIsutGQxbDM44pYgQVnNz0Any3SMv
QJhvuX4tA9CMNZEGBYiSw2F4reVRhyVymKbIHCKvyWKuspGUop7DegNWgg6JxtSyV5oFPKk1XE9R
76mYMHldUVfeDWOwmOpQPlIRuxButzAvYPlDlHspjcYoIZbIKxmtfWS8oHo5uoc5xxoqaqZuAMDB
V8it0AT4tWiYd9F65geraAJSABEJVU/9DtGN5/uzVJF3w7i33V01Ue972kSV28Rejt7u/MJdlNx5
Sbxo9/Nze+a/Ig18bGv+f+4aTuvpb+qQpI3F9L9uxd+Asdof0x9/6/TU3n2rn8bzX/r/kHiAaMRP
fazfmAe3T1r83f5MO3h+wSvvIA7/FbnI6gHgcYFsgJ74N+8A8sC/4A34Mdg8TPGonP+bd+BBSXCg
GxiME2ALAp9/8w4c/18o54NJBFHnAIHH0eZ/SBH3L7208eznn1H0Z41VtG6A1ITIHoYAPY1S9a8N
ShoxjgAK3t8WC1Hhvqe75rwr/b50/7YGDKTSygLQSgnMDaxjVg2ETz+N1esD/fwA581II/uDuHAE
rA1DE6BFZ91msYiqoJejbtqxJ0t11RAmH/ycsOJyxU25u9IrmJD7bBj0aKVSauiFVe1N+HPmzmCK
luEIsO0tz5NnbfSfepF2RM8OCR7AgTByfn8u1/aCibvJuXHhGo77uMU9dDeIeFG7UuLxl5JOcGeM
2iPHKGudULL06lWA/4IcdY8NK3Irvo9Cw1XQjrPzRmvxTDuRBilIMLAewCoAtpNInM0c+qa+23lA
JgWdmXlvtzbVEa+z4ntL23X3QyPJO107JXDro3LBYafaj5r4O+fOPOAHFAwPSenG6jp3ESI5VoFK
xP3SKBHcvzHDZ11dB6ImPGEWLZp5uL2eC687LQGqpV3nerN1pS8VB54Re4wp3uU9MNRDEdbNU9sW
8/sSpwugK0s/Bhe9ryfxRlPULKafJhW4Bdh7uCIw9Vl4v5FGGlFkugqd5drNIoXjm4OF6e2ybF6Q
buUsuy+C6lmRvzFXZ6AT86kGzGxkUAL4B89t758Aiw01dkRm1gk8mBOo/bwNmLGTSdk2yc4W9B+3
YJA2Wsm+0KcWQAwKZ5Yk6vjzRJz1g3kM5gGgP2w6YHzJuS08CW5VFH1XX1P2Kst1N3etz73dJ02h
T3/+qOC3cQasB8cB9UwotL/hHmoAR2pslp52oHStKy7McL70a6m3tO9a0b6BqT/rswNJ9M0eoHHK
xJqj8ddTrM+ouOQ+tuelRD1t370MoVOE3nUdEet8GhpCrcuVWvxb3my/fbSPXCBsZL4k3Bv++PWj
LaRJvYRGylVoOVKf4rAmNyw7N3zXio1xtSRQzEOfz9ZbygvnY/zMFOYGMFhg4z51BgSk/Anu1mu6
q5GAyt71E6YSx5fjCMFxVtKfpxS3tDPQEhAz8Bkw5omajcz+OZB7FJ3OMH+Cf9laa3vIrXH9QTq6
qgsvRzrswL5umx2sj203JDI8yEr513UVZcEh6/r1nRfhtKBKP7lcu7XaR70fEvG08XVG4+qwuM2y
GyBLpd0wqavKr73PfRIuF71thQ9LEoqdHhrn4M3TnQ6y4oNpYmKfXCUZSKpjT7pS+le2BbLdelJV
Ne5GQuofyZQN37t5VMfccqrLwtuCO5bD9xqw3imwy+mWemW86wJ72JGnOxfIvtYBPAc3vh4A4Zzi
LYk/WjqI34k2aUB7t1g2dzC7bBDiN4Nu+z3ldSQnZINgaW65DZB+8Qm9x+GhiNwyXRVS3e0cyKsQ
OAA28/WnpSu392px9SHEO3avyKFPUzKGF/nYFt+6efoRTTAO0sUv+12ylFuaLda2r2lwnpJE+zuK
uIpEO6C/2xR+d0em6acOWNQi7TrnYqJ6nC6B3T1mzkIxKNRlnA60vr8N5eyesjWIjk2QtR9zcC+H
zc6aPdezA3qKDnuKGAz1KZALt35Q3o8o1r4P4on2VTg572OIYw+qtdUP2pV6F0sUqa9waIzTcg2W
5r2HkG4a8SRwufLVHndBE1JAnAHBfQ0yMpMdTIr+xm3X4Ep307YLimw6oc6VnOawo97YeFdtEVKf
8nvqYm0P/6ng15p5nPpDCLrBuqZvv91IOmofs7gsvkjVVNme40G+K6nwf3DizHsHF0o91r6DYnOh
6NxQArjuQx+0k4hxHlkT3xnSHv2HE9374kAiN7XpUMIG2VPCkX+XOrh2UX4fwz3SDrmkX231Mqg/
9LinV+OdhoA1X7XZ+jeVMuPrMzppJdeRqglG9yrxo79oeAjsgzBvvChAU+XpJKLporUHEAl29Q/y
Ag7yIONykl5fpkVYqbs+wgKsW+TRjkqyb7un5aqnnEkNmk+rvwlEoZkh5W/RsXIFGSC9zqOcIxw3
XAQph2Xdbn2qTRSoHHUAA5nVKVXdD7RYbqRLK3KN2n9CKk7p0uWXTrfWH6hYfkbhmNp6DLALPtqS
ro62vzgiPqEa4e0mFDlu1nzGjkfM7+C8LydgvvrgVSVV6Vyrg3BLELhWtrLqICFStyYDIxHZTI02
ObmuBBNUdy3gtnX8EG5ZfScwsLinhbveyNzrDwPM12urCwGdjZECYbEtA2pYExqjaBu6SuWHIKqz
IY0wjFK7rCj0k0dJO0CBp0zoJenq1kGpu7yOi6Wq/irKrLK+CIWNCm8SL0hprUkki9suoZr+j5NJ
50fPzEGCabzhoVkpHO+Xpp+muxhWZPg5oUuWPUI0cLFLFJuQ4kqFtotgUqsUyDh3HcMPYP/sf4aY
phfh4Dxs98qPcySxRGz8fXKcj44vgVljhXOD1hzZs3+pC5+nGlfpHfDMKG2Br8rii108qkEcTWOj
IMYsiOrGmS7dMZGtW1wuY5WhGrfWvIPyLGMQt4rytnByIDkoxM/xTd7YmIaPuhHlFZrdwIiwuNLt
cANVyVd3ESex7x/6FlMxQE8D58rjXJSavDNDFwszOIr5O6+q8/Hgc47ijRO1i38TdFVQ3oKk6bd7
nwbWvHct/JuetpX9cVt3pf/NHQgcr7p13D41CUss30ly7fAuDHNuJZAeWfCX7h3GZow5O3ajBQ92
czEDz8FWhVTN0m6Dl9jWKXW3asuOnjNRjK7rPkf6t4BidY+DRhx+rMO4rQ6OlyzJvGN1qoCSJoaT
KRObAXLouembJ2OMBawWzef22oVfWVzaSOXkEnGiWCz04G1mqDhEjUiGAfn+sLkNp8X1js3Yew/A
5pjvm95uVj/cWXBKZH3rVLgGw02aUd2Odv2iFWcXpzx9jtVbbCZ3bvrmiCpe0mCF0aqRva9iD4er
mJI0fayy7ICqFtSsqQKUdvQP4Ly4qFM0viIc+LSaVusQyVFFpyBHb6QVRR7Jva/8cj5h8rvEqeUV
cXuDD0qZXyU68v3HRIMkfKqbhWmxYrtT454wT3JbLvxHn0g/Zdwf8nb63+ydx5Lcxtqmb+XE7KGA
SbjFbIDyVe0d2RtEN9mEd5lAwlz9PCVpYiSdmTnx7/+NGCFGs8sAie97bV5cbJrAx/dhmhpUz31r
VlAri05a8SVq84pDOGviksGMv8QEELQc2T2AP5rrkUNSqEdw9MCiTpyx/dBmXZq/dIONOo3utpVP
KrN6B6myXBqOrGSsEbr02MyJd1Tkpwg/mliqRBNVSwbJgt6MHmTkKMR7wQUlom+HTauWK5iEjmQs
no0+zN78tLC2Rk4AcBWEPU2xquyPqawSFY99IkDt3PndBTx+sRYdnromg7vPrQ4FieW9Mpa/9bjV
j7y9Zjc17EBR6EBV4dc6o42bql0/mksSdXU73Ifj/NFr+OWKaPp9EhQBFd11gkRh4TqzO3X05sR4
MpFs7VeCnrAyCxl7wm/5lbP5QJlSsQlJprjLfQ2nl4feBrmkC9nZW5GksR3xaeiP255Y/x2mxvB0
Tf7ZdmG6IiqbOViCdi4J/TeH6pFOqIo4bMhSuiAh25FjFdUpC4LKiUa43RvfJQT5iMjIPNoIJw95
XVoHx9KI1mt8t3k2vVrEBviRF6YqDhuvj8xauGc9y+UkUBudbcxgEd8JMcINV7U78FlnXesFGMQ7
99NOu2rvELwRVfO4wsKNzXFogv4B5HCOAiRGR7nmatuo4kustXzsU7eJFKJ0sEVUHNbcZo9twT9H
qq7/4lajRRu9CLqLNJvGiZas8++KSdJr0ThuygNvteJQDpaOXarqX5DmSaBwMHqeedgGltgBDTO3
cpisX2GC+rBYhPOKZhnrZ9W0Vaw6ozej0KQ/fMzVoCN2K9lvad52X0vAQ3fnh2kdfBcSTeGtnpZC
RQGHL1unqwpGQJVlm8YNGjvqmkAyDNkjZOvKeIBmthq7p5yH9SlNc/vTSdvkXDqTfbTnqtWxpmR3
73SETkWBay+HckgXYyNbPKFRoeV4mtOBdIJBtvfocxioePcB8iH4l6jz/PK5QQQyA+lr+y1Ht/2S
+8VMArpqHwcqMI7ZdbHfiGVWR7OfgRqkVPl2RcdWxnnuip3pdZ23RW44wNOLMvk5kF7y6lp5H8Te
2A1mNIJa5hEAT9hEEh1wE/VB1kbVWAwH/uEgjXpt5tVGDQDx8+wP1m6UI2GaNIBHnePw3NIFxnXy
EWU+xmLsxsuSS/mug7x8sioUEVHYj+ubc5XlYxkiB8fH7+/cBkga8d2YdT/FuDkLCB9u+1MQLOpl
YOF/4ECn5cEC9L2TBMYehpHGmHnG47xTsCT5lpBUIHgDp3gM5u+Nu7Be5pvU8VJ1KMJsmvh8AXkh
xkvXuKbzVWd7SY2tla3zB1pdfzvL3HrSowpj1CpNTOZrulNydvcySdudSur8uSRkBMkPdGUuXR3j
nnXe+Gh7d7NgPtrYbU7EGdSAh3M8I+ItUzSBsjcRWDamm97xHQgEWWX6NmQ+vO9zc3rxcn9qOI6T
6WV2muFEUVV5Kceyvuma+obGrOHH1A/JjUdk3x2k3bAz58U94C5FrOZMPhRAnp6oCynAmEqBd78s
5GU1Cy4xZWO+5LQwDh1ZunduuxofAYvKHFfGuv7gZrVJHXK85nuVL90HyPO0F2Pw024YMHk7YzBu
jdURNDimE8tVHhYHkbOO1TIw+g0szldPjfLJmLgvZJNb+0JV637RlmS/atSNPVRyi3X3cxxKMrtn
DLDYZrX15LEFb3RdZwd28m7bLO6XOxvZxlL1OfXHdNdPSfhgJrb5PLADnEym2NiW4XQLqi3iNWht
WuPWYUvwnv/NVYm6NQrUpoExZPtWlLjjRecfXZMIvFood2vVubmpAqByQ/QXUqhsph8kjv08KbSz
cNpB6VWndkq4R/rG+o64ztx1EHNHtNgmxugqj3WgDkniOUxjugudneMyUa28oF2Q18lmNcsf0vEz
xGRGuNUw7Qw6w3JovKTaLN7IOgqtv63DdOj3s+VMP5ZJvHRClqdSeenJLdr0Kpl49CrH/8WO1T5p
9shb2HlTbWEXymY7Bcb0mAgG5E2gxu4O43jj3yw1dxcejTQ4Z/Vs5jmC1MAd6fcZXHq22sW7zxvX
eCbpKwz2gU7y4lA0ZOxFqGmTd2YfKi2HcIWK9OpH0zHtb4vs1b7NO1QcQVqylFlW+RrMNM8Q3is3
5TW00CxpFlnLsDrmrf19nHT3OGUzc1Sf6Pum66cTLoeUM9u3zom3oJJiTnhKzIDM/hYtTz5bjHQu
laK9J4MYDbZxlxf2azFY9sHLFkBAs8o8yP/qZsTRuQvk4J97tFubQXf1D44yqOvMmN9a2iVLBJF+
dVyv+S7YANEnoGOhUTHQ8+0s/eXCvU01oRbhZe4zDzFe+clqXFDO5odYDXr7oSFVZ0PF3niYG9vb
pWbKUMZ1kgFA9OWxRjmIKa3Kn4qw07eC8b87aBQDMa7I+l30Rvet6/v+VmD6iK2u7g9V3hsfAKcc
4mvV7Lii/fIQULS8A7JeIfydxPolJzHEq+9X206IlLpAV2xVKHOPxBPpoPoqfcWWx8m4FS3mtyHP
8GqX7Vs2yPLeLiv5SBlVSXY2FGZmLGaDaLO8CXNmMxNZ5aHr9M9clHKIda+8FulejmDUL7v31S9E
hPCfBbXhuc31h55pyzT8gapH1nFOK2tUmNY9Htr2hNKFhPLeVmdH9MHNrG1xe60ne1DaJtlsrX37
oLPkjLBb4KVaKz9mq8kcJHmWsx9yY5q3WPuGp6wImrsRpvYjrAZuwHw1f2UAGkz2CevqhGxxA1CX
PAlzMG9bT9vUjzATXhphDzuZd9qModS9U5eYPu6PcNqjLjlqk0q9FPUfsRTKrSM1WKuIWNGHrxGs
/LpN6k0z63ZftWKNVlF476o07Y8VLAb/48g5xrzPBxYofycZWbd8AF+VCN+6tERCX4vwUaxWh36Z
DsclqauDNRHtYPWl2k+9LI6poJMkTed5iaSylotR2ch3mRDdN9Puh4erehpIxHV5Cf6ZldZ9MeQy
f3j0Ou1AgGuxnR25skX53fc6nZb7oF9cHRkG4gH0hNSzboAbR5qGyuq9WqtJfScfBKJztUK9s5qS
N9bIVvwI63T+4mFJQwBf7AV7W4F0Ez9S5E6LeBoFvh60RWZ7qUjV4MTE3UmlQJBOm7zVZX4GMkrS
S+IF6BlLkKNPc0o7/+Bw2I20rHvuG17c6aUqHTLJLZaX0GjCqLC8ob+Q6ZOMw9vsWXrqYf+Ftp0+
jwcrGLqavLRckT7DaDhPN4uVWW+Fton77cSb5El7Y8qy/gIrYeTo0FyL+3Kw+rlNUO7AgXcxBk6j
OOnfdxiZgQzcYoFkl0SmV4k9CMzgRR5x1DwafMakc2/n/K2Nu7O56ctAIpVaEv7PorIEkhcibu25
w0xf6gqlvhneriOkPAG6WujnNBzETUUts3fTTdL03sfGscubdZqWZJt4VeBvfGwSzR4p6FUgvvYB
P7X0FSBilqOwuYTIGd3HxXZmmKmGthi+E14YO0IOdU198e/rMwd3Mv8wMnLBoYfJh09eJP4eZ2dB
BCjsjWlQf+WhGtZHf8UTIThTMP7GuGAWuV+RKGXnYE3X4kzuuPbvHWOwCYp0Mmw9YAN2xh/CworC
pJ8GPYfhXJt+egyWfCwOV7/nbYWZY71fCzfJcWnUDpBmsrI8joujfMKZbOUHJ4QZ9nxnO4rFn4xW
xz4jWrpmkjkIbmrCjlULPNH1OI3iAJdJfT+tRmfuWl8oUJCSWfrYj9VSn1FMA32b4YSoYOSkgdvQ
STq/uWnRBCK2sGK0W1iJROwDa7CHPaMpYEFazqZ1XHKiYmJYoSFMI+Eu9ckEXhg3wg9FeTP97i8z
ctmxBGkm9GNnUTa5W0cTA3oExjwsv2iskCspq+kaeL9IF0RJGV9bfbxby8qulFnb8sE7huS/CAWR
wbkmFewNaOcKs+clQuWXCuVqca4th9/d+Iy23ziMC/ueWaiQTMhW/2C3lfVRZvD+fVSzrUl2eEfO
ZPuzGnPndBAyyXWWMb2FMI1BX4Fd6Y5J5ISG96tXhqWf/5RvVjq4SlTQx14vFhfXohcNRIIyPNV+
wjbS0WEcZQkj5rOykhR4eF6CLvLXqTjZKvPFTiYFh5Qlh9UhfGtt212fdHazY0xeii1Vb40bGam3
NvdFUfA+M9WWAIurTf7mqcpT61tS+AMVESqd3Iw5DpYs9rg0DjwCp/CyMuoa2yvxJW6aVYk+4sG/
2g+ZUMTeTzn63SxBXgHMFYQ7UhTqYdebK+8asCM8W3KcA7JG9RU5K1O+TBI3kKwlAxPBLne8qYYc
K5pkMymrzOKp75itOPjm/tRowU8JX/sBMx+c2wll4Rqc3AST1ZGJh3YUvEBXVlT8/rVKB3/Fk12N
YR33ePb6YyJdE0VFaej1YqjK01Fbd4PeLWMd2Ntw1VNzO6n+mrU8j8aZi4tC+FGK9ojY1ZePglq2
7iNUFjaMxSc0GCC76E6smvZyhhgb8c/JwGsOhC/X5mOG6KTZcBC66ybEzl3cor5zQ2AFSzU3s2jC
DVrpLtmtDPvMsE3ohRcWoz6PArOca8yIWAdpCrBzwF0Ryrc/hOl/6OOAaYYwLmf6HX6IosQUbQnd
fy5og+7Tmq/ogN5Rqp+k+4uSobTl6x5TWSOYJxz2za9q7jdURSxT9pp2Px2+6g8wotI5DOHcLjtv
DgMUlXmbOJuFgyHZXu8wjuiApf6ARIZLYyiq5fOPm3OQFtdoYMqwP5gYFLMSsRXRTYdGWwjDM88G
GERXuqqTXdTutKsYFL3dIEESIYVQsm3LQhVn7AEN9jvHGZpNhrxrOXmLLdM7h8j4/lwYDa33jKJX
S5zK2oK9csitQFPIPFH7SbO2n28LLly6oIewHGPUxcVZL2GfHn00Yr98ZU7ZL6d1rRXk2U68gg9O
gOzQ/0JwHaRIXX8TcuSez+3+6tmV9VX9mrYV0Rzx6vDm7m1bc3B017K6vb3W6X6ysRVuFPWwwRoR
CthXe3fw24WyqwV6+GrpRulbgO2UJx4DXnnj0lyMKMk1uUx30L8g64bbUSvZFeHy2tPlcrGXElIc
IkJyfv6huprLhrm7kFOfxmXoe/XJXQuThAWRXy3jQ0eH02vuZ26/Dw03MCyAciZtzuk6me4q4n/z
u3DOs3YXFBiJdvYw5M5+rjR8VubOGMDjSpUG76Ej0L2OyOWrqpOqA8PfTGZQHFbk5O7ByqqhOLJu
hC/EIYlrTSPk3rWSd+B+xaubbepV9Z+mzlm7B0WH584CEvsm+yCZNoJ0Yzv+4xnxB1U61+jytsSs
Wk9u7rXpDR+S2z60YkmALCBTh9duyQbv9o8T0+/xGr9oicSRPCDq5GMsjrazYnh1dLY31MgXR7Eh
xK/IsG1wApPKfqDIYi2ONl/lsdOZKOJldAb1E0toMmxIFblS814lPcKK7fEFl3FwbQGr1PfO8k1y
R5ZgJRLKb7vJHuJsHj0mZb5kk5ktRYF7oKOby8JaEmZig8Sy7h6XE+BJtQyzsTebfA7vDJBPDCJt
OgbvFfnq1Y2YS+8HMEO/XJQxCNpaeCzqZyYiFy0rk+96n9gIip/9dOy5fedWH0VhePpSNam5PiIR
5C89pEUjMAhXUn5MDJmJH0XjLVefDOL84exgtei/eJ5UJQ8UE2lrFYFfr8YtkTpWt58wSpkHMtWu
gLAx2qT+b1ihk3mKM43n9EdSyxSzHRl57SWQbt1m12PKWjeGGbRrtmln28C4YYUQCtO5QTbaYSAM
2gmnSO3Ueuth57PfZU3B1iYhwIebCnIghCLIQ3QokQVszjws/azRT0pWuntgmViwbOLlJ/W5GicR
F4Vd14cuqYvvpSQ1hEsUW+EVw55hOQ5N3QfWLfhT3W/Z9AbnlEKaArZjtF1f/5yRXHN0mLqWFAuT
okiCRxeqDH/gLq7r9TY1S/3TyhdOAMOzriJBOjKS7l3SBU4fponl+eZqCZ+fgo6IzU2ejlxnTdDw
pZkFTpUj0EXXHQzDSGVcuXM5Pq0mM83BrNh6Dnr1jVeIJnWYJnPpYkGsRnFJtEtOYpx6epmR7hjp
l+/DfX6wsxrNt5Qws0+Ej0X/w0Soyx44zZnnD9HUZzMzAJxlRuXTUNvpJybsKfs2hXOffLhLwrWR
AG+GvyBY5v6wDFmij3Ip8o2zGuUKhk27ARNRQ4bTDVHkVrBNtKfMpwU8q4vS6wd7IK3SGC4NZoTm
NkGLgaYZxX755sLzc9CXeGTayKIiRlU7Sr5sAX3I0PUzy3JPB2j2W6SkzUKC86UqFBuVsrKUz7W+
d3Abc/v6a6j3Cy95yqPRKYv1AY0yj9WW5gD1WTejXBBWpVOOZgcWajyTQtS1B4nGzrqSLPl6WeVg
27c4+IMmMoiWXIgenVjPkmg1aFv4hiWzz0FHGne6qfuhEY+aBGpxwOTG2dyzoZc3RTh560nrqkEP
1OGQ9ufYKBeVH3OVtOF9kfjCvw1WgrmgWphYPECRjrRyRnlCO87sDCM1hhaYyJvvGnm4BQauR7X9
Uxk8Tq4EK6zSOuk34wD0IkFOWy+ttjWaCqO7cww9WOGNgRo0u0r1GXTH7cqvpfDj/6/t+IcK8Lq+
u/gNfNIvMIahaPm7iMVlppaelvNet7XnPA2CwKu3phAogOfMhbQLLRj3+7XiG/oWViHD8+8v4L+l
pc9L9/U//8ePdmwGuTx+pXnb/E0pehV2/r9DrQ9t83OUH+rffuR/i0ud3xAAXWs2A/4A2OOL+zPU
Ogh/c+hAMuEfiU4HLUA+9GeoteUThQ01SBOFECimrpJM1f4eam3Zv4UBTmb+LUSPDk1p/xVx6T/S
8q/6RMKkPfRY19dHAM4/JEoEN4+IOz1vNy/TskWAxg7XuOfBLB4cQ4GVevOGUBmThwOmnv4tAUc4
rWltH/XM0shms1lpMyHzM/8PWrjfw7j+ogR0XVIaUJ3SWUGKmg9j+/dLHp8VT26hafudrOT71Xpq
xtQSpU0My8E8P6l0Ji9A1UefINLq0hEtXUYeKRxHMzGWpxU0fds7o3o2Mq0IP7iWqwnDag+dNTEW
DoN1QWGR5fdFuw5XvwNPctz2tf2Ze4VJe3ibJF/IhUNaFJGIkExSJtbFEEIe/3LJ/N8Utv+QqF3f
KrV33ON8AyRI/rOoBfenU2fpnOwyhFTPGNiHCef6nAHVWv7By8f8KbeM9RgYpbGXxph/r92OHnm1
ZMEY1Y2fQ4LaxR0cvrUPkjD4CbtFZ3Habf/DK/2HpO36SglLwq7EF8MfzjVO6S9CSQwitjbDPKP+
D/teURN0SZvfVmZcFlf++07LJXiZ6RSkCFyLuzXsgmOBqX9Dtw6Nxsloz8RXtvnZw9S8+w+v7h86
VgTaSJdMxNislFf19fXV/+XVee3MmT4XJHrgw39qh37ekB4bxJNFM3idl/rVXMo7UfXJSfEsurhq
sv6D0DGw/6Fgvb6Ia2g0Wk5eB6qqf9xSgCWh8GTq7HzlGRXF32nKZFMHHTll5beUM3uz4HGNr8AE
c7wSMehfCfzxssJjbkoUdOeyX+2t8ifzYlwjYfppih0NRqJS3T5OCuI3QuB38KDId17j2vdO7k77
WVg51fPvC9bLGACteG3dpaLVrylfFd6AuPb1vpp44Etjes68rLshvqzEnwM3HZFbkz9nDsEtkZfa
uuFR438Ubmplm6q0q11i2C7SMK2bjZeM2QtG6WpvSvOCtGgNognF0y5shNVg1Ez1sZVhaUTpMphx
odzgbcTiHi1FMji8DPp2ImbGcBdCFYdW8eyTo7xRBllNmIDEj4l0sPfAKvtD3rOpktfpbWARTUxB
60zrKAb0aTthX26jLiPSDM+hhVa4dOOc5IvNNMgk8rsCpRYJPfmrWVDghAR1Oqxz3b+HnhS3Rl0R
wd0Fy36wx2RLFkl+ZKtqD1BT6iMJFMkoeXMJmB92PQLBEzbs9mo+LSgireSxVu3t3JQ1oEHvXhrs
cPvWq7xHy6VEpNNGB1fEepMRNkRRup19kfdSbu2g10fL6J6QWVSbWupvje3IXeAn054ii/WbX7Xd
tm69kNJA+vvySedgPioM0YQk34Ngul8XE4xGj67z3OLaiYkrfCY3vas2GbK552Iygl9p1RXZeaa8
5BZGeIYzB/727SbdaoNA0mjBTQTums+3qZ2pKjakXT95LAH0klreHvtYvp/n4WlBEbYr/Z5IKTSs
KKJFNeBxH5/Rr4SbtLKWMV6gdiLqU4xtmPMlznab7Xprto7JpPIvSy1uzAxcbdsp+L6sLY6ddvpe
AVN/GTiMSDJR2b3rtO9zZjWxR/AJZJY5bT0KtvaUGf0wlmHbJ3N4nKtJ3pF2/Wn1VyIiRNMHuGXE
LcErLfZ1Mskyd1sBfG9Jx1JoPsWPWs32Wa/GA3KWhwq0+b68evEkYueqRNDB3ZjsxJgMP8vKvXet
ZIVAyG5rom52WZUHX8bq/2DKg3ac0iayEuKCCkQc8RjmfGNQ0LGNbgdDVIKwE4PfedYJkIVc1C1n
jRmynmX292lFbtNaVL1ZiPMO+UqKMsyMtDaZSFFoADNujS784lGtIuWmQ8w1Od11S7nuyiIfnskR
DoE1enHfOy5M7WoxrFZ6Q+BnjUOf+JiL24PXR26Tm1ueGvN73czhp1P34ljozPtmIAN/7xpCrRFW
5pekVqYTjxXGVeKdw+zgqpWennC9na2g3gNBe3dB3/wAKnhLFelEnHfuRXXXwGLfTXYG0vRX6azq
CeHGaU2q9dTWdfJQEn14IcHDidvQO1irzmkGXzwAfYuivjIsDHJEiiBHq4Cd4Bdy8PydiCAjiJLK
ru+qdE4PxM6hnYRjJuCkOC7tBF4GoL4fpBOCJBVz9zY2hXNEQsPtVokTMPb4y3TX6bYVUm7dVTbr
tk3IXo9SryzuCYAwYiKbvxXdcpGkux8zyn1wg2DWx17Sn/A36G3NUnW+mr7ZGVIPTUHgN1cVWXPG
xgztKfLvKizikg7IR6MLIBjTtDqsuhqzqJ6ak4VcekPtYPg8NauLI76zHjGZtxvTVsDUXsYIZc5E
7UfWnBHLCLyTZqOzAwV7a4VHtKVlaNVtaj2uDyC+dTSkmrwJStwkYZK9t2/9QZ5M9rsNK2qDSAO4
1A/pwAQorryoGKoHOtxR1fl1dqytvvg2FQidzbIxf13Tg4iCrj9LMu/OPiZpQlIM9xmDLvGjKZ3d
1kSMl9c/jVWI9jAcv8HdMFFlKbKsDJnfTboUzbEkrilqnc6/6X1rhOTSyV3h1Q/1OrwWgk5u2hCf
eExlJ8eZrS0a0fmIhXFnIiU8eXK6FJ668+HKttPi3HZ5aEWGat24RKNy9DtIrZlchQNLon8mDuOU
aPOhGStgxmDqotabhhlVzWA8aHp5o9JbktjBCLsxZZ7tkiL5bJbEpyE04XHXe9UhXQg7hlN7k33a
flh9373kdlFtczG26MyIei1H4e5z30aJVIni3Hhijh2ROQeSSFJuUGHjWNTZUWS9/yCGINtkK9o/
2muJEqnBcapAijtip3qSSgTXN08+fTAaTbYtE98LuV9PRNb5PwFdbmhpeSFsbQZkT+57rbstC3nx
axH1eEOwTH3D1pofcDQ2JFckUxrpOXe/8I5Wv4CUplu6GNIN6SRFxII/R5qsj3uiAzu1LSEnwYB7
E7LBN7rCp086QTlapOCGMcG90JVIX3Vw0Wk7yp0xUgZzluSqGegfU4gAjNCm2Jak4Fn7Qc8tstpR
ITZ4wh8tszTKE+Cw/YoYe4NuGv2VOw4yjSrXCqs9htL6R8PDibh/XUywqqSe4LMM4B5+1g482wYj
L6idyQXUHpqwk1Bucz2UT13j1xcM7SPnU9h0kcaZORBv4rTI7QERiUYjRT89mubcezt7gul8GAEo
ugj1Nu+t85VzXvE23ZATk/4CfghpUM6y6cmGORK3XOYjC4zs9mrOmosbqvmWSB8+D3shiiRaxgRF
NSpGfUH/hxpnRTr8JqzKehlhrvYCjOEWrRmH7uIa0Ix1+IEtwTlIv3W2TREgDCA/V9GumXZZuW3c
ESm5NtOBQC9kns6Yie24LtRFaIWhO0afMu8JdZ87LLR6djYStXa7JT2FJpy19akqHoahePGhCoz7
WkCsEO+X3o+QiDu94BfglDHPYPzODfYe60KuX/KdECxWlQFtQ7eB324XNHU5Z1MoC3WTzp2ogH67
5GRA6Z9K2+/NjSdUc+wab3pCkdGf7HEke9M2tR9lOeoPvN7LJ58Ac9rYJNDSkL2PLdL0U0aiHo+x
emJ6mq1dsjb6s1OUB5APhu5IJnkO8J44b21nOu/M2g6tn3r9xKu4YjNOoahbo/W/EFtlPvXPSjyR
vPokiYxl72pe615ikw7zt5zPLU6COaLo6BY55ptasyBegY4jRtEsNl0sGsgGHnWvnUtLq/oFimYl
+xJvwtCY1KXbXt88JpyyyG3sNehYYq22AZfUCZIBBJxEXGkZ47YAmx5aXCB1Ru7VVvijri9dtQ6R
m5BpdLDK0TJuMEMo+yFfQyCfldyxn1MoRkpyU++nTA0MVYGGgrTs+gjshcwdR0rrYYycVz8nRtnr
no3WM0CL0v7U6ZDz3ae4wtBFfmRu9eNi6aY1KiB8ZxTgZAV4Tu+aUdGJbIgAhhuBkaD5mKZJfQah
Wr5lovKOwu/VRQGz/qyK4vtcanVqrdUmjIbGdkLYZfbu5S0L8EoeHPK4wf4okqo+ouVNbwa8W1Tl
6RcKd9wXR8l1N43pDdlS3TdLMxw0M9PCxuvG9gNtl5ewR1fmS4PcDQmMl02EhpDTheTBg+6JHMJH
fkJK3FOnUdxy/yKjm+2iIDdgXRATgGtsDKtGKrimLrONF/yqS3S49TScdKf319SskzmbWbENSUi9
KRmRt9Akwx12wHrLJ+FWGwFYgYS5qfD1zCrofuZe6KMRpq1ZOS2hOy2e7zJopndCcsyNGQwPRITy
I00Z6I0JcflWwocUsdEEuFsENw09n/Xd0naHxoavrXweqZnfy6gtqoSkOW3EaR5SAt5Lps+A2A4n
RXRyzTsj1eqr0uN8Rzjokecup1zSDL+QVs0DEh8dhIfRE4O/kcbg1ZTNDu1hgOChu6uaQkKKlrLf
pygM1LETnbrhM//VmPnSxCEyQ6dVFAk5Bu3TlDoENYFsysmOaJOHh9CsHyZ0cYSZB29p36+xUD3D
pCM/UohhWky5v1zdJc/4Kh/wxVo3c+03L4G99kQsu+XyLc25KzFpiYR2n7DeeVU1f3KirHutSkQH
k4kQdeL3kZNEQOTkRoSTW2c1Btkx5QDeJBnzF+rEAOAIuoiLH7dmem0CD0NakSqmHUJl/OK1mrIi
dntGToZv/MQt0kNGuvIsZGpG/TBPz54rjtU8XCDsqyd6KLnYq5pkAnwneVTItnnpVhS4GVHDOioy
BV9H9iyI6Fzmb0RX2nWEUhD2eZa2PGdi4ZDvOc3DxXJviYq1aQ+Zna2ynfQ7Txw6LBG97CVpHIj5
tbkRred/mKN87SrPv/XKpPisy1qd6ymctkRfZoys6phWxRNNC+X3JNO9u0cRmx5D6RQ/BmblN1D+
aZd7U/rKYGuc23C0LtdkyI+R7Kg7qB2F3jPngcsrK+kfhtZDatY4jA9ra/8wJ9IVI2vpgl0tyfuJ
TR4GR+pMrIuHKHDjh1Z7RqFXfP0On/w3xPsfIF7Wi7/gTP+WHvD0QVnKv+7zLym//kV94b9u8n78
qv4OE//+b/yJ+breb9j0xbUJAdSSnPb/EyjAX9HzE3j/hvgK/zfQNFqnRBCCAYbXDs0/EV9BPgFe
aJqNiCEgccCz/yuIL14WQLC/4Kpk/EPSmB6/5GoQxZH7d5BMGCNapOYKTayOOvhT/sbv3PWqvvg5
CnpBQsz16YMC0hqy2M8eyYw9r00S7AIwDm71dMuExcJY1Fk0WHgGJzSSo9lvRQMaaef1WdTM7TK9
OquexrZ6pwX+l+hEjKnxPHrGiSAYUuNQwUb5XPwv9s6st3Ekzdp/ZTD3bHAPEvjmuxAlUZL3Je10
3hDpXLjvO3/9PHShu2xaLaGqbwc93cBUojJEMhiMeN9znvMTrPSeb+gTMnccid7QbNQ2h2g3PdlK
YbORm54iH81yHbGO6IP/mhJiuAvF1OHrYGfQaeJ1UupffEMklGBwtsrOkjaxzKedSuYdF3yt6dm3
UFZ3uRHLxJRStq6RW64CrSK7jbZ3ggWcc1o8XU3jNO2gIMFro1eOEYVfEEa/LdivZC8hBPWN8mtS
pN/sPN1kindoaFCukI4fxk5saUEOG/a0r7JR2S7UAyouSlb88bPCWuUczHqRdFkxlyy+2NLNUGi3
02TFm87Kv/WjeU0hmCyxJvwJ0g9YC78EV36+zkwMAWEjP6V0+m710sNqxFfYGXo4Wyp2jlZEPwk7
ipBUv1apn3L80SEXFe21nivPac3GNe6/deb4VNc8uTA2hxWZ2q/9JPaTFRUOOHKKVklYOLUHNmHi
SxtUzSbNklvJnp6nnvtECbAD4mqw9W/v2qa4jeWSStnI9cT2hF4GygAqixlBreC8bZsD/NOx7Mtt
KqyvDRruPGm7bdKxA1LDFs77JDuD/kLLfkVCNMse3byVloevXj2MSNOSYuO3KrWlUUeNkaO5Ikrb
Rzmo35mEdEcmhhxq4/DdOKnsQ7ZpSH+0ZgtfDtCpoQ2HxIN9h06XwIZKX8ezcXXECLPKBn6ClHaw
1Gt4jHTYHMlumw0d5/qRksVAv0Mjma+pIof2TegAUsz5uHiHqJKBMQ+6O3hUA0MdAUHSaSszba5H
gWrQAJLvJLA0V8HEZDc5fYiCo7CmOFpk72fvDWXSbxOsZYws5jYolYOix/cUhG8F+x4Ags1tCs3T
j7Yons8kJC/q08R20TuS51hOegBwTeY/f18kz+Rc91vhu1ZSoGDLDXeMzB3UcaQEenKmHP4pV+Rt
NKJh5r4lOJQlWqJrFRRYgee7wiK8zPRttxKtK+XZV4JLJy++7g1UQXC1mJD113fr9LG+yjLc4W1w
FlUTZ7SBCmKx1GXIAdEOqr4LTeGVZly+NqXRUTk3R1PPWvP2IFJ8V15yaWXpJcW+7emfsOjsvN1s
hUaEPK+0BL0tmgG6ZujgPBUflHV3pavppR+Y+7JMnVGnIurFZ263WAAA5vGEqvK94ECMmnWZ6Jhp
ck1Bhofr0UReNRWOv/Gpim/Q+warijxYxMv2I5512wmMnoKNedUUr2oJFRlzV0xtxfLCrdFkJLzp
T3YurdP2ooy6Jyu3tq0a77SivE7t0p1+QnukPAb+UNBnUybWo6zV7rLRsuj6iz0Qie9Rj9nary88
7NusRhvZCn6Z5QCGrk2+DQlFv4LDKwGtlcMPJ26vazZRqRCShneW8/v3UrMfU9jwaD606kKtJok6
rP6TTfnXCGrdSucT5hatgqhRr9nCgsdNfGDAMOaf1JLl01Kf4tF6DCb5aQRmvgor65peKEpcKzhk
YbvNi9mXIxvO/+2lsiZsxnN7Kfrb/75bvvqVhBO70l9vf9X+5//89zxB/9kqp+lNsLZl2hBY4CnN
/fA/W+WqagjTnpctYln5k392yi3+JfAeNooxepOsw//aNynGPxBM0IszbIWgcdv6K9smRni/aUJ/
wV9ARi6ePv4uWSxyQloVvS2b7xrsf7C3AmsdZhVypemvLRd/DKOwY6TrDfzmDXn0bm0ep9K21Wms
3XY+NzTyFsmmp/3UBkjhenwGtbOMzvxjNIOwJ4aac3vmxeTdaDGXpBBaV7tWJa590rcdiiZfQ0lU
jiC+wqn0YjPwgadBqKwrgm9IyvmmeCm5ouFVMQX7AZ2tGcRbojdewSE9NrX09G5+HFvCPwtfuPGW
zvrNxhXTz0L4ovSapw7gmlnQBrweCqmJBSSLAtnOGofXA+6Qx5LqBczz+yKm3oHInSyNaLiFP3cp
022GJIerwEhmnnGOG2tIzzy0t0X83Y767T4yxwhVYFtNYOVCqTAHHkyxiVNLE1SCvHJcKdRXu4gC
EXvbA4f2r5CSVhZifGeKMEQGerPSSuEO8POroDUcWWpfgqr81mfZw+Rnuxx4w0rgU9qcvp2Lvf8f
v5RjBvoRmdB0c9G+l+Yo9URwN31VT90iHWuyJTx/pVGvjHNb7GhDQJmoMmrhvbw+Pfj8qD7dJlPm
NMGhiNyb+ce9m25yaxWcp4vaTVimsePxHkkvp4dYvqYIWIBZzfMZTNksvPk4BHickMJ9VLupbF20
Y70LDVIXcvPMZ3a5q+H8xDjA4rRZ14OCYDEroayk9EKC2qXi+svPrOKqJlJuQwBjBlZbJC6gDsSG
Y4I8JkSJSQbEGXmMycL24W7OP0HBNMXyJ5s6//l4qQaqjySJpcqNwV1fxmHUb5BndwBixnHbwG1m
59n043NY0HfvJE958WMDm38ChUI24iJw6LGHv7oC4Cvy29yaUQ3DfhrpkivIMIutaUj1t6HyrqD3
XBf0lK4MMLquEnf7KZoKOiPKDHYE29kViqu05k1bSK2rEY+x7n1x08X5dogm70ueN8qK1NhLW1a1
HT+DsLKq2yDuN7aeMviPeiPrzkA1Eb19m6ygo9xA0hQbPQS6ZcRUDvsKQxo8iMs+lpIN8cz7Brks
XFYZuLHwHdjj0jOhE/FWtv1s4+vDq04Td6WYWDQ9WULQutPUXt1oXWPTAQjOvFhvwpf3k3t+HIY+
J2Ci1mK3u5h5edpaWCXqihwzEunwaNAijvrAYWm4F6xaWR/eN4ENAnSwhmxdFEHriqzS90Gpyb/a
0HhqW+QzfYuLO2dmO5j1hVunOZ1X0kSw5FCP7SirUSkD6Cx86Xmo+MOioi9fwe34hltnXIVRu+Mj
Yqx9LEQrX7Z+//UXDAUQMhsi7Hlai/3s6MuDQZJ1xQJSS18SP2yu/Kl+xEj06/RAy3X/7X7y6aag
xX91bbGm9gpJoSjiKreQk3iXlRPYGYyv9IJgQSDRbPtm09XJC8oOeXV66GOLiKlqOsmdEAY/CXhk
La+Uoikqt4Yo/Av80hVnRuWFHkd4ZqTF6WBeRoCN0Dm3WFe1TyN5U40KRPYKd8rErdGWoKES/cFn
m6FPOuid4ufpKztyU02V2pOYQ6dhzM1X/m4Fpr3sZX0sV67chFQcsVBAJF3Rk6CGWyhXeqw4TZKe
ucgjt5NB0eMLhfMPT/PjoFJeR8kQ9pWb+lq8ts3oUu9JJFD14ZxI9tiybKpgk1gWDWhz2mJZBvMK
f4T0UFcVxS9/BL8u4IHbBmElJEesjX7Y95C7SrnOnDqNf5y+u0cvFMAcOymhksq4mLJmaXWioq3p
VhSEUsO4MuEE1OVw5n4emTRoBYHCsEvWmaaLi7QJUWw8L6vcfFK7rTplT2GVrFHww7dJlEcMdvYf
h5l/H0c4/5WLxc3kUMk3m5O0MI3lvCG3aBoqqXTVxjaeEUA7KqCVILRZfcfkniZqsCavsNhT81Y3
llpFL1ZdbPrGzLeG2U/7YPynIPnf/6hPYj+ks4D1OCkYKmbC5bwySbGzMj/gYXvythEtQRLW+L2w
fxC0kGC0G4hyl9tbhIKU58hxOLPrO/oYbEQz6tvhnqrsh3dJeFpkVD0nYaOP7husz9D/L1Uzux6R
9WO18tenZ9exZ6Bh/2THwZqE9vfjeKMp+XyB8Aolk31Qy/yZU/mZ53zskpAu8vHiqEVtaPENI+yv
TbyppxOFI2WrN13mqNiit71Ck4hg0VY6M+CnEwgLoPluRLH4nKA7yiAGjoyYF94m8qTupiCoYZ1m
3ffaKGjtViKDtZ9bZOtgoTfYyrVm/EIwxnViFjsbwJ3rifp7l6pXfgk/uhLasItE+Ov03T/2busK
0pUZ5cohcLFxHmt0FlnXlm4sRU+CANNeK6+NKLj7z4ZZTKq4xdBttl3pmjXdeamJ525VvPawwZ1Z
RY5sH833F7SYTjnaoXCCMuCGMEjwoG/STrpJWvOpQS54+qKOLstv3zkqUjYyjMVTJp1epUdNFHuk
5QkVVMgqtokRRbmuLeNKtpK9FCc7OdRzF17S/enRj7035JGDdp0Twvm/j+9NP4RhLxdMsVTNAH2Z
VvdaI7z4+p+NMv+Kd19WJICDGrAzc1FDOtQKyN06V0o98vG2ZE0xqEKAYeaefRxiAKLpgT4rXBRV
Vx0aSuJl7pU6uhWB9yCXKUm7NplNp6/r6LOzdPpR+BAIRH7rJr27sMxEsD0VonA9crJdCTXzZhrv
YdxP+0Gw+AExcWSzVvDqJNreU/THMz9gUcOd90hUfFjaYGnDb12Wq6Nh9AYV1a6LdedbXibPEm5k
wkV7R/HTL0MZv+hF+LtRk2zTkGm6SiErnv4J9pGXn7OyreMQ4mdACf545/OQ6RUXWeHmRoX+qUp+
hZNy32WDWFXk6aw6UtkcQyC+6yvtkKYxqpgOaHKoAzTinLqmmBLf1aMXuArhHH6NESmvu2SLimCt
FVgsyiGO9wnRI1VGj6vKp2tcdv6W/A7MdUF9ofj90yjh2M5gXg6DHbtNQ45AqUSxK4jTQN5F77rp
pX1SZtPXNgw50/mkFGVSTVwQT8yUppHqN+rskJAx+hEx3R8tfugD5H9mrt8WldgTJBdgecXzZwhd
cVBWX2V+0VzqMlwBdQo3beM/Dh0wiyLWDkM1XPoWltQYdppD+x971YRRGzMqfXRqC9hLp5omUphs
O6l8MMNRhZ3om3tv0m6CAZEAoVnZJoj77EWZUMJAbbso06p36wlKVG0hVUNrvR1xRTiIT4hRUICj
YHtUDjHwo7lQ8Ts1xGtYEyWcjftQipK1X8/yxbwyLubewz4HDHR6Phz5TFo4cyxFQMbjg7x4170o
0+wUM6Db9FkEeQhgT+AHd3Id3vp2dM+/deYlPDYgBy76Nmw25rPCx/knMLYh4ygLlzij0SkSC0Fj
IG88JT5Ys8C2b7Izl/ippMVbZ8HBxmCksbfCnfJxSL2izwsOKWeTCfK9NIidofAVPeTYZlddFn5v
S/7Q7GJ7U9jGXZqmv4q8ueSnZVe+ChTDK4Jkr9iRujbCYbyho5C96ri2t62CxDmyEnDnpx/LklM/
rxS03FkmWKUA/CuLBXK00ni0bR+VH9RfSxSHdpBAWKbBjaUVxE1YAuZYNIH/K9XfnWQ96FXfnlkr
jiwVFvH1bP45gsz99cV964EuNK3I+dqkjpHQT+8bwwkmYZ252nmSLbbkyAjm9RCjCxWHxZqkkdJI
1N2Qu2qcfjOxvHDg+MPy92932PN279MQszFNt/QZX724n1QryISpwPTEvfpU91XtBFlG1HgAfiwK
UXEHd6av3YnaqM9c3LFPnTl/cmQD7pT26aOD5ZzQRDmHZBYeYsv4laBfwul1OwbZrYGpxcmi7ur0
9Jln9KerNZjE83GCmtHiycGjsSa5Ubja2Kic0ZseSiPdiBDxIwzKM4Mdu7U0EqgHz92OT9WNdiTY
cbDsAp29eSuR8OfoberEmnlRCPLHdfGglSaiYflM7/fYjaV7AanDnB1cy/h2ozeDXNJxkHdknin1
BqbC7McIZ1CMAhRq1ifE8fPpO/t2Il3cWoqUhEeQsEGJbGnLQouY1gYfNreb7HivSzUYM45rem28
avGArtgfzZU1pPjumh3lpXUWxxcK9hlHQoXgkG5bbiiqplu/HyfHrzTDIpAIH4SUs9xX0Q9dL6gF
SjVsb0BymakZjlJXDyI2XsH4vAjAtaRgKl+0uDVWrQJYSGCkq4kOW1kzzVtDNUbV2KfWaF1Qp+lW
sBmDdWTHwaaqS3J5RaVuZ33JugvLh9O3R53fo0+3h1Ia2mJbU/EC8efvtlgYGMzChtsONzVlMyUk
NG/zAayoEd5NuXFAxCa2MLYO47w7CCS1/EaM75acoOlBDvR10wb1RuTp3sBes1EE+PNeKvHfh/qL
aWFHitAtbvM5xff0Tz/yYSJCAF8ycSfonfR5NXz3yxsfs2VcFXwlzMF3Bn7PikgfZd3Xg39pFTzV
FvLimXfnyKFRoc9CTwgyLJpOeXEWQ51o0Ak2cncmtm1bGJiOisZwjbnFpgQC4whhcuoQauxtiyRU
wC1xsoiiDOqop32B4/A69M1T23nIY2SsFgWBJUOZlBs5B1N/+hYd+SrNmwRNAzSNiRV74sd7hBHR
L0WrZy5M9VXVRI9a5jUwJeh5I9Uf5n/MzwRoq0DNphFTprte7ZUz36XPCw5uTfYqIIyIi6T98/FX
DBFwKM/qM1ca44tklK9lGYJ1PW6aABrLaF/2IVtYqz53zPx8ftD4KqNeo8ip23xD5hXp3RQxKuwL
XhfCemuLEEiu7RbBhOS+scgDe60ICWCWgh9sYXudueZP3+LF0ItrLiGZBKmc8IkE/0jUKE4i+gdF
d+YJnxlmWRK3OjVBJRzzEtjdVZZg12xq6Ovn6k2fPvjz1RABhCGaR6gt02R8OTVbjahptx8wIHsA
4i8SRU83Z6brPB0/LEbzMKqFUgfjEDvAxcYPfXwLNCjK6VPEEGf0h8DUr80weO1s+7b1UZHQ1Loo
q3KnttbfGnzWTQqISALkwcfJUoDk4TDgM3ghHWY1SetFP8e4gdlSfC8boNJEBTtW9ZgRFXnmwj+d
M+cLfzf24sIjSQqDwGdsH1WIYSebypw7tRz6RtiXXfdY6tHXwZIeh7q4tBXjry6l8/DYqulbUmGl
6/Hx0v1MDBNsMVy31mswqqSO+Rd9eYOSfid0+8xg87V8esjvBlvURCaAbxygReamhJ52loqVol33
hkrVOvkPh5qn9bv33yMP1+ZomLkgUkF8EAnF6qd09ypF+dNP8PhF4TXis6CADFisNBqk4xITXe62
hBVuChN9Na2igaPsNF6rJrSavzEerWYKS5YKn2jxGUrpSCIV5MpGu2q3mKD9FeDCYutVqbpuBy05
M0OPXt+78RYzRPRxh7qdh0Y0+K1Q+ivCU/al1Tiy2uz+zqXRXtAMdsSf+ijgo1WF2PnMJXpsptPq
13adO1WCcB8W4plm+qc96Tzz3xR6SFFIKVw8t5o4FjyR83WNaLhME5o49LHWbjZ1Oe2jBD2CpH05
fYGfv8p07qkHmm8tdDTSizdAr2RJbrz54bXhTGWU1rUXvDYlAYR+sZf09LIMYLv5cw5zIx7wB505
XM1L2eIV/PADFu9Fixy6lwfe9zJEdpOYO50ORWL196cv9MhXgynDCY6SNc2Dpf4wKc2JiAFuLgbw
4MDevFz5cXtuaiK4+nw5FAkRqMvsBJU3Gdb71xwaJst2zB7WVKVvYSh7qHBTc8uOAEZZtql7Obgb
i6HfjNqIpziieUvJbx2roUbxS36IpfK3lRclLk+1QysaVfumpb6WlMUDaFhzK6YKSF59UebaVTSo
dyiOceOHJmllStBtYQ1JyAfxfLXdIDvs8SX0zMUX6lP15ZgjO4VuO2z9KtMvPAIdZ8kLGR5mE5OH
1HrMc5rldoUeMQ7dukut3zn+vR2YcOMy78IdJsnbrtXSi5iR1rmJ1Nnu5YPSahZRANqF18fNtptz
0ifslH1nx7sOx7ObCa4+TqefRRPr14QhfPWpb60Her6wrvyVSJvOtXTpi4YN95KH9M0AufLQcDrG
QI2TU9WKaTf42PLgWsECKXJsI8CR9n0nwbySmtxRAV+207DLiyRZ2SmqSpG05V0Q6ZbbZsK70fVU
IRVZQUZporGY3VO+qTRrPzBCTJ3yS1G3j73kSSstU2+Ep+xjYmcKenuqsa3qAowrDc+XYA6nCQ21
vkyF1lDwk8YrLO79Oogn7w58f+dkYVQdaJZbTskbBhhfJvVyLh72QRzjpddI4VLH4lqu2HrOWMAR
zCFO9sYgZ1SNLi2D9CE51feVjJVfNxt532f+Jfpuej9p0u9DncycTFMeYEx899I+WkU9bBStP0B9
T1ddUeVOY8U/Mj0prrupeuWYPXHZ9hqfEdpxfWpcTQNf18v5rkdbQIzKkPINjMfVLPTZ2YpGUE+k
7Doip2wMHo5pjxpk+8hY0zbWdgTFQeWbeHa9h4kC/5PAnJkbX8cCANAKAX57gThnqAhf8LZJ1ICx
j9S8B9ceHPoqrL8oiFwQnZekTotUdZXUN9di0vOD3tYDodc+tK2oBDrj519zC0gXdK4YZX3f3xFO
43E61Nq9VHtXBci4517yjYOv+vFt5RV4xPI2EqvaBkQ+6t6laUn62tP1nvyNKnIzbny9wZvWa9uO
1Kdy1w1YGk3iJCvKxxXREIo3AqaDZSD8YAuEv8Zq26oubgvgOqYZO+DDBod6brYypqK4wNor7yUZ
pHRdR26U5yb/ev4kgKcpaZ9/N1oz33uRcc85Gna5YOuDwVe292VnNt8DrcBmoFLDXmVj3f8ygkDF
Mab3XXmw1bK31hJBe2TttI/hqOwEBQs814HTeMOmkKBHaHazTYLGPAyq8SKCQbkoZQXdXZGQZSLE
dIMosHJ6X4IByzOZtJYTclkTsKi0nNhQCnuJk81As0QpcaxFUt9fqr7/vZF7E9gp39dUMyJtDddy
QkaNvMz1rRF5IcceXMQ1uSRa1carQsG962jppJJLnFP2tPxqIhepRqLk+6XqSqLtI6eoBiETIZMX
NxIW8SuR2h0wGt6ZrRKRjZuaUv0QjpKC4SvXgXCnevgD6PKNCECSTF1tbvKOJKJO9uQ7qaO9uupz
VrIRkuulF/X7rq+vCeLtYQdlP42WWDSnCEIAaaU9VY4UGtQkvcQz9wqcCeDycdVfg3y6jzWsnA0n
aJsqzEUcBz1cSU9fl9LgyLF+Q/jiLVLFu17Rt4FXPBdV9LMaC2klbOnCSJJry5d3IuwP+lSMKwEY
ci1EEDhtpTyTc0BZRkaC0VoRlWQwlSMyG3eq8wvLTO4mGbCtFVbZZiJ2aM354yt6hHptZmazjWXl
WRh8MYijKpzR126t2b9CEoviDkFzS83uZ2oxL4Z67NdgOvZKoPcOn5wnNeEf2434zUAtuATvqim7
C68Iv2Stvu61567B3Mvje67N9DmQOZPjHOKQLBfE2TUPsaVdSSkMhLiBoxiKTS/piJ7K+67RX8mp
CVe92W9gM9OUDnc+d0YZ7Tup8XjFnuy2qleSKW+wkm0tC3s/6QLCguqr2L0CVL4lsaKkkGpWwaWX
GY7XpL+ijhtoPwW57ZSF/SXLwi217j3Yzt9e5LtRipM7CS4Co90MVvtLTrIvCOLXQa/0hylW52Ip
u3gT0VikPQhFuuDr7ygcSsfQcCmeX2N7xJOa8JoHz11hXmmxUB0mZun0cXYLlnNnm6wFg59k95LC
mx5P6ZPWjat+tFzFyG/oFQMBaozZP/Mj6LyO1dW/1pV0rYfKi6TXdzqBVnvWmRWJct94p77F3egA
+Nk0g5K92hT8/CC9kKvKcn373vQI6lAG63uax1dNakJIUBIn6piOfSXtRvAeDVirncY/GDQvv438
IFmXujGsBcFjsUG2GRsS4gkagphGs3F0a3Jh+NzH2fCrH+vuUNK7x4hU9745uIEJ5/TrGAxdeGek
OpD2O7zhQwAZh1/ih/F0oIL5+/Q27FgZZBa2w4SyIJka+uKw4A2eINiFSlmkVpfEuKMHROdnvaj9
zajKN6hxn3y937VWeO5M/alGR/mcKQL01EAqQ9fq4wGsBLQvMY2IG6jJzgmsHQx1J5Ye8qS/tj3z
lkDavSfTUa1JuIvNXwopYWMl7hpFXEz1dyzc6+acIuDz5heVrsl0oyg0Hy8WW/5ezyXft9rM9b3O
6eEwwCRyJNSgp+/6500p3D2aZoAhUetyuPh46XGserYHHpKJT+pFSEaTxCox3XcE2ssdFFRyiE6P
+PnCZNQz4GlUSl1oReY/f3fa1WU4aM1cPekNc2+RkcRm+2qSjPXpYY4cBeduFxYeOpCatqyABlEo
gxnjmXZ1eyAo2E0DCTVktZVL9cwVHZu5jEV1V1bmNpBYVNHwQ/dRIxhLpDkbAG9rjt/V7EmvC4Lo
spqmkKavR0rLhXWu7zn/1Z/OSH8OvSSp5WnlZWHD3RxnVFdI/4D8IT79xb4nFQ3TJPligTh0uvXX
j9rvr3n5ztTSIFUpqFVX8+xHwNxbIyu2LThVdWgOpx/lsRlDCcHiDeX4hCj/44wZAAUNRUbZSco4
amrKHUcUzEntzelhjqwCBsA+FcufxnNctmB8NVfMifa+2/btyrSf1QRCa6vtgjoGHCPOHOmPTRpM
oLPlDQcu1e/FC070k1CLpOE9GOuDKXeHNO+kXWXFr1NVUELk9hL/pMGbCA4meW+nL/bIPWVQOtcW
lmp+hfrxnsZBEoNJzXl8U0pHoBnJ3xQYOKtW0c+8iZ+XGBnv0VyvU5EEsNJ+HGosiBIfqjJ34b8Y
F4VBTneaqh3Nhz7cxfBu1lMNLRyInHmmbXTkZP9uZDyGH0cupIy1QXCRorb2c/cQRpV7+j4eWWbm
GhCP0Wadxpr1cQh/IhKQWM2c7NcGLNLOwkfNcQLO45mBjszO2fZO3Q5FK8zPxUKdmnYVABPOXSuu
vqrlfTXGP3PJ2pS1fwFF8czbfWx6zChWc46/pie5+CJOkjVUgHW4c+SAVI25rXL1zc57+u4deUDz
+VBFQ04ANY3lj3evCpOJtA9eOSQJ36pZmmjod39jCFoCFOtxZ1HR+jjEgGtdLnAlu0M4XpkgulZq
Yz3+Z2PMk+TdJ81XB6AuNgsUQQAObcdVE59rOhx5IAAzWQANxAx80xbvK6qXvqCckbmNLWM0DX92
hb4L5PFvfJ35+2c/IAdVNMOL29UNFrFcJuNkYnrq0ui10zCboxrfnL5lx6/nz3EWt0zoPlCQgtoe
Uh0JmmG37i3rsaSif3qcozPs3fXMr9W7RyMBUEODx/Vg8buThXYnpcG5VsHRMQzsRbOfyjaWloF2
NCvTJnuP46u3aT11V1bnthjHh6AzSQFRsNgsarEgOK0BWQIF4EY6RE122XXnMuCPrGSUGhF1YCM0
uJbFYil3NupEm3IvaVi/da8lqy14LUFeTPa5dv7RqxH059jWasqnPp1SeYSVlEbmDuxP3gAAEdbv
0w/+2OWgjtHQv6MHE0uXt2Lnsd3FZuaiQ7q2pbxcdVa31Yl2Ikn2TKH62PXMmz8sdXDrhVi+nH2T
GHYuM1Yj301zwOy5FebY66JjDwFuPqtbP23zlAqmugFwluTky/lUOfviUxGe0b4cGwYJykzlVWGt
LBvx4JxSy/f4yMCiW+n5QImSUw8AkNPPRj2ya+VzKdid0z1R0NJ/fCsnauGWlzABKELf5CPVxGAL
hZvouHItCmMrRSjQbLFuKmNvUM5RfNXt6xdAceCzlFVYZk78I4UgYRvTSgfSRIyHG+fFmv3wIev1
ByLiNhIBdpXWrhTtGmr+mQ/kkc/xhytYfPdrqEpWbWuZmwDrVcvXRlfdSM6vVL3a6Grlnr5hR0cz
kLJhqOT5LM9M0GTlUBRM5hD6sTzdkH+6kgIyOvPfoX2uSXhsErDT+Ndgi6U5HbDvWaCXXDmgVmsR
0dSKlTCf/84laTQi2RiiolzsMLIgbmqLIFF3MMYVL4wDy4xovEtExLDgxF/f7rJ0/jna4g3tOmrO
Rc5okAO3QhtdQ3oK1DPbzeM3Dh0HdAm+njMy6f23xutEmaQFMhZLGjdSdifbIL2r8sylHFvY2LH/
a5R5rrz7oiXdJNdwWmnLRd5Kti+mNyDFsFH0//ByFlO8QBzdjRoDdVq+ttIfifpiQKv8G9MApRJo
TU7Q7Dc/Xg3fOqtLW2XeB9Su1P/WzNLNCeeh3OUQnH3m0HX03v052tJLg3YhbOGZU1TR683g24D5
x9VoqUzxvyw+nWtK89cUmQh9xeVkMEu50GRzZDLIqoMVYZta4sy9Ozrf3g2xmAl1Sz5RJw3MBKFC
wT5YebsOSOM4/YSO3jMMu2w++bih8f/4hOjnhB7djYxz6pURyDg38k0hcyo+Z4I8PpCOUkDhfz4J
Pn19FGBP+Yo2tNwGQbyt0jiNCsEkffyrl0RtTeH0O+vy1E8lqEwt5mhttjozWUjTyn1d0yEp25uI
g/fpoT5/6RgKuxiCIYIoWOo+3r1OLQKlxfLmepLYEpD5hPzBDZTgWooDN9UuaddmUXNm0M8Tg0Gp
sUETQqiLVubjoNCLEzPNJnYL8bSRxbOdJ9cpHPHTl/b5o8QoJK5wTmTfyKHk4yg2+VeTSHlefTSB
Y09pAKYQxZ5DYIHaZJ55ZkeviWMzFVEcwZ+U6yWmMsMnRgy6SLwGF+YmEv1CYlpPX9SRYRTKabyw
1A4RJS4uii4keVLRmLLRUh123Jdc+apsszML0fzXfCzbUW+nd0bq1OweWB4Z5AmFbxgDEfdrOTbX
FtE8jwRUR+dU4scuBz+ZsAVi+zk54+Mz8rMOiroNxyLN9QfdKNZKb9xibvnLG+BZXq/hheAcjz5l
sUYoU5xoidBSFKRx5VgGGslQMs58j47MN9KPANgga0UPvpRJNlbUgaCcUle1x42h5pepbF92Y7lR
YbBkevZ6eiacG25xTRyte4++beqW/bilJXFjqUR50wUgLWFd5fXL3xgO4gj8HorViEQ+PqksyGW1
MzuGKyA9WbbrGZMbZNoKwj4orvrMy3tkXULywgpo4ozgfLyYGEQjBSTEpqlLkt5qUEhRnsoN8j54
cNdEhRFyKnZz3Nfpi/y8xL8xxv416mI1bM0insY8S13UCE4RTqjcIM3VRKKl5h8v8v+ROs/QpQyW
mn9Pl8Iz13z/r/vwx/f3hKn53/knYUr9B5UMjM2UMnA4Y575kzAl/oGvEhoeOm3wASw1/wRMKf/g
X0CVgJeHlYb26b8AUwboKfZ2mP1nv5Ggi/X//98Hc029+P//K2vTWxxtTf0///3mTnq/anK6pjZh
4LiClcBBeLHhkVJo3slox9s+5wNBXB8stB6b7kHCkZs7djri9wsS9bpCtruRJJNYllxHspNG+WuM
SufMO/tJIketBNwSAVMsRxS3l/XLyaezFneW2IyDpTwGtaXtK7O214FS9LdZ24VuZ4b2ZT6rgspR
9p4zVYDqD6vp8d1TvP3jHry/Nag3F18Uk7bp/HmkPqRyy5fqdRPbZw0TUd00sBxWk5VKK4P88H02
+sqFqtg/gyoZnKGqcCFY5oguYMjrCyvoxAaVv3w5GZlyayCIcMZJ076qAOHdsgIENZGrPrZZsm2D
hjyWEKPmVSP8YVsjrcF8Id+XRvPDU2t/k8N3voRubF0h8Ayu83qUDxxlGqemM01qXhVWtzWOs3sR
5DSKyLi5sNuCCGmkVHhssAH91gbdBG7deheJEWdXyBOFk7fJRd6jGMeJAKdbSlu318gtaZCldHn8
jR+C5sgIxp9oFTI8FhKiklrXHF/493qSXAy2rz8ljVmSyZsO32NFD7ZDcJ0kKFdKWfshpPiFOKvr
Pii+9F0jtiUdWUfNwqs4D5KvgD/JPSyU4A5hbrASKPFBBCrGZSX7xJkr5bjp66q+mkqScbXeG7Zx
YNRfsj6LiZXO6j1kTXyciaLtbYKBAbrqo7ZiFxqjcNBu7J4MdFRL4cYoBhPZU/SD1Meh4GAiyf/L
3Hlsx41s2/ZX3g+gBrzpvAaATII+KVISWR0MygEIuIA3X38neOtUSXmUzHdP447XOUalGkgAgYht
1l7zPh6UCUGJQLJWG3GK2k1dvldrgraqVNPCB4Cug4y1OkCeKdCe12JqsuIKf5MbRUuzOGrxzs6n
lUCmjkCrAwgbP0lLfbYdXp9MGs8v085GhVF+UZb2yujSH/RtGSNO+x3HOv6uolejBBMWpGN1ey3U
zo4WRL0hJKmvnhtTqtHARXv1dAl9d8EF3OrhNBj9xWBlkAoWU/iWNV3Dkkw/6pmbB7nZK6FYmWYY
V0Zoa+OL8OJ9N2vqJQK6MqTIyVAgFulPDkobn9nZm7RIIVDK5ZtACrajFM5AxISzk65MatDa6XdN
yAg+8XPerRritLiPpMwnv8tFH8W59ZjMGJuBtYocRUUo6Lgl9qPOvYEOqfAV120u1V5Vd3QaP8RD
q08+3fIAmxv1IAvMO/YDzDBUZrZ5SOJkiZZ18D5y2PFKG8W9WaWK93YDUeMqzlTtvrbz+ZDB/C0D
d3EkpOjOPlRFNUJBYkqQlcxgzk4ij7aCQZcIegbFXnMgRFN6XbObhJnu4nxayYSp4mF5zVQ1f1Dg
myjWtgbX3FQc6Ja1gWcqAIX42vZGmd7XI63oIEMhRakMqJWOSfu0oHSbmT5x/VQ2s/ag1ta8Rm3d
LvXesWZ+jjmBGEWLkt9P8X62kvwZr99L3Iuf1ExaYT8mGT3lIQZLi817vjJBtlqryl9N5ZVhTtaH
Rax9AKG72usNjrG+0rQYEdf6a4EV9ysbHto7Ky1qPy7Rwo1Mw6Q0/hfrzxLCync1dYYHgNPqkwIu
+daIS+YZ4thpvil1vAa1njd7Bc82v2gXiKqqTG97bWr9Zp517Jk7fDEAhF3GcZaGTtGvF8ZUlENg
zSmcEE+sn5F+Df40q93HJbO9C9cbI13rpkifMudH3nN8hKpGhbGuxuYxrbAWDtqxtK+nVmZY8EsN
IQiIILrrjgcuxIQClVnUDjCKpYLVoPexFhZaq7c4wbv2nH+oWGHsaSzXQzlb/ac0R7blryO+0vvB
UsQlUJ04/7QC6HSfhKGVLlBrF9K576ZWK7+vbjNvgj+hxXeZaYq9B8eAS/fC3lEmVPGXAXF2KyvV
C0rUuvYnp1a1p9ip4CzHaNHI2g+uNbWt3yYCSnluas9AzHZZUyP9aqt2+DoV2sDklwMmyKimcBIq
xmIaattaetLgxBIT6HBr2omh0wIX94lLQzpEa9UgSlb7DI/di+cr2CArBNd60J4Y2oQC2IzdgrDL
Sajtqe08HxIr+dOA61MFLdBh9okqvmlyp/hI+YfR/CEbdCOoaiG+Lo71CKSDCuA6ufOhYjrqwJKZ
Dw7DtjdVLVPpN1UKWLEDHvS09S6fYIrOB88trMspRsHTjGwYakJabaIteUzddoooqpePyVIWj7qt
HPjep8uU5387gO+o/DVW29vEcpJdBsEeN2VkkwCEiyh7Y9eIivi4HuB9tSMLfFzLDzZkjdBo8Mz2
ReG4Nx6sJTkZ2C0bWL09tWtjvCwIDYagnD2tf8y2YcNeW5J9Uo8iZ+ivRyea1m6rIq4z5a2TmvZn
yT4ExmOoxe3IIw5AFiVQbBwL+7C+TMawGbL4A/+ruZhauBJZlTOWVsv8AUgIMsNK1QdE1639QEMS
8hA6plaDSly5u6SR631lN2BLRtyYNVsxip2dG8UHBeSZ7sr8o1WXVhJZS802MM79U7k4N7M5GnsW
oXq5ZG7Npz+WO6/AgTxUx6lm+nQahqcFGvEhEe36UI214XtAxS8AT683pSaVT4yaQ0/T1QslxtMR
haF1BVxywoAub16KtXHDJa6NFyhQU6AOwovqWGnYHNLqqWtF85I0qn3LlJo8LPjH3Qml9fZ2YqLX
W2Zg3BrfXeK69n7h2MjQ5BqwzrBWcHDCRFAYC4NdKxPP9OjyD3jHoGlSp3aXrG18veZu/6jq0IUC
e1DVzVtMMS7TejCQXothQgzmdI1PRipfIOK4N7A9n9RKyFfQSKzD2YGfUQ3ua77oHHWKqNPDmBOk
oifumv2sZkW0TGny0dYgu/BXdfvBaJthAqO0lJ8FfiEI7IvSurJShcHZ2IjRrzo1Z7/du21oM9u7
YTXS9srqCJpDozO6bz24xDDv7V3jtPneVER8aFfT3U/S6gJNMyqIF4W8VTHg+pYykAvZY/sG9bVg
saSVjUsgBFPmC1Nc3DmurkU8iNBNFjXSCwBNBmg65EpjcQXJWr68bRBJlg03wvPil7VAcVz0Xnwn
NUDYRHCgA+F+VtnloimpGbCy6l2MRze0rdFUk6t1MgbzVq0L/antS5yNx0x/KobOzDL423L2AEy4
Rv8Y45T8LRtHtgLbnthm3H4+YMDTZR9TBmU7IpHUMaNRsfnWDObswtJtWfAzSmdsAGOiOrvS58Pb
sdzoHTZtY9d4P2AfezceMvFvVad6IK2MxNSecqHybLWpVhGZt61Wh4ajjWhhmz6uAgz8xLwvk2Q5
tF3vhii3pmfqOIxkjkl8SEsb2QyKVowSjV6+GPXa3caeNiKtbMz58PaHRBosSGEZ/KeN8Nzga5nk
C+Yh7RjWg+VmAUUtbgAsPPub1xAtpLO0v6ZWmf+wjdyE51fxr5k2cn+3hPu2m2ZtPuD1IV+Q48vn
jonuze5dMFGs9Tb/yB4lCMFRPYxE/sCjGi6eFW4T9IBLNMhwnEOP5VhO1209Yj1iqmxMyTLwp645
JAdPYGLw9vgTb/TuTav571Tlfy0x3y70tZawOJO0J33868Ibk+KX/8PQUdYvD8P3DVmMWXb/r0xz
+5v/r//wLxvmMzn31vA9nXPviv/z+FqMr9/q9ueke/uX/pV0O38wcUxhk1o0PF9EkX8n3Z76B4o0
0jrmWbcC8s9pt/kHeedmPMSw/qbTMf5OuzWQysSezPmp2zwsyeC/bv6vXPLdtPvfiojUQ+nOIAYh
ySUa4Do/d5x0pLGLlY3WfkwxOU2k4Tc2UPA+vyoz/cpOqoGdLUfY7nJ+OljJyXxg9J4R1Lr5nFeU
y2x37Q4/PcPfZLwYGx1lvNjlk1hAp7B01ULMtmXEPzXCHHOdF+rMwCbH+GmgHfeYz0r9qrf2GvVW
Hhd7Nbb63eBJvnPIxRwE47ghF7SyPfRJXQR25sIbg7jAN9LpCnT4yrSWl1rrIJ/b2MFDlEjm+wT0
aBqoeHjg1tLPYZVpFbF/kf0Z20b1obONlTE4qPMPjCuREntafi03bo+TJIzjQN+y/XID/Dio4MKy
dpwvbe+JULeyFQzWMtpiF7dFuxs2JScNFtX4nL4Bh6yNPVSJTi4blEGFq9Vh09CspfIg2qV/KLXS
+iazCqiit6a69IeuwekPRq6JWfGoNz0uDRtCSVuLOjIKkqsg5j6csLAyx4sEu0nvN6VuS19jAP6l
rUFTzrqW7xskFX9mPeWdoFcKrKSKNxIUIbv3WU6J+ZqX1nIFHksNi40gRZISA6zcuFINgCmBK4G/
bMwp5Q0/Zb2hqPI3LBUvoGSoPunvCx1qVdzCr9LeUFaYWqhXjJ9fVGCuiG3scAV8pSZW/5ToGwyr
p+dO0rghspo3XBay0fJW2xhaFTAtk1ngb5g4ANgSb7AtWrBsyYygwPqwNh5XQgQQozGA0lW/Abt0
OFJRv1G81KV/nnOIecKslKgoc+n3EqP8vpvaMBb6S2n2RhLi6KCwqSt3sbW5TY3jmPyIDdfC9o4i
RiO0j7nW3nVkk7dtPBhoGDzzzxG2GOMia9BbSuYQxeP47ygNwMCxwEm8mRiHbYisjUxekc9U+4mQ
/paA5naxh7tkc41w8tK0g9KdOx4K0gZEIhv1TymWh3iLkPIKm61tlu+Jrkz+1eoxOrPg4GUXlmSE
gwXkup/XVTOoTgmCQrk8rWmd7BnNl1Fv9PEKJdvd0MQ6Y4Nd3827pO3J/0VqMeIGzWnE6eVidq0g
KbeygNsXu9KoftgTszXKrI+7pFOU75aGJ8fcDa9tJYSvDv3zpC8PRY3hiJprCDg0ikQpOWwtFMBz
6fCnPZeSNLWrNirWl8Zuy8BMbQgmOlYTTkeBCpSx48eWq0CdGZZLTFKxLU5lt6+8rg0nhv7m3nvo
4py/L7TqKW+87xRoSL5rvdwNdXuQVp+HNRGLX3esU0VTkhUjRJyH1572c1Aqjjn6KPmVnTS1OYIa
nP1Ze6r63Jr6uk/0aSKqXGR1kds6OOhCf6jVvA6kK2iO91q202d1uu9NKmZFaX8CmFIAypuNLwiG
bMsftc54Jnm1WEBxO2DT7uYyaCrhqSR5Njmcrh3aweJrAu7MWl2McLFq3FcUfB17TLPh8DE92NoL
AHZX0a8S3OYBUUIsFHIw0Znr3geH0oXvNLW2axfTo1QGEXcxk25fx1qdML5iK7FPeut90uetQORK
oGSVuo67OS5cIzRwZn4ymY+0wrVhO79TIefszYVWhGJkBtzBxflgyhUurHTi/kD+zwxa03SfmTmK
H+dlmcwDHg8MImkMYKVK9iU3kelMcH6vvGmaD0Uh7Ed0q5YIjYlAKc9SW4SJxuDa2nX1YyK9+Kkf
nTUy855Eve27MDcdXLxU2YWCXWOP/h5u6UIZkVpdzkDGjKIYVxFhMzHIPEG1VB42OmK+H4mWbuq5
kAsQDnIF/nGFFylDUL60cWRarTm+osI7HxYhmIWHnTZ+t4btC8PBAOYVmJzAm6v4x+CRIB3ixG0+
tzgj8gXb0n6sGqcDLOn0GBq+f7q9ydN+LnVvmHaHnjvsGTJYXCh/PdwMgRosZSBpPyipEcxK/Nkq
pk9rPdm+zBqDid71SVvJrofqq8Fr95ui7phWVZ7yzL6jhE9IXgtCy2043au90LTK0leRvhqMqBPe
Dj9Qf68+A4lX22t6/+e/OQ4e/3wNlTJdQTy+kKz++vPt1ulkEpv8fNLrCw8JOyr324RZxzdI1OZV
ZXv1oaCG4Es9uxCFalJvmn1jbna4l14kY1xGjOqcUQX+W1OPx7oNEWyiY9tyAF78EjOYCmX0Hu3T
3ilkHzBV8KlIS8PvLZLlBMmB0Y/R26P4Xwt3f452/+/F9/rutfzevQW9fwfB/x32/v1//z+Jiek4
no6J969FXmyguMtu+6/ul8CYf/OvwNhy/nAIOBkTpa28xb/EeH/xTmztD0JlNDYMLRHn0sH4ux+l
WNof9KJoE2M07dAq2ppYf5HiFEv/w4NDgZ3B1qnWNyX1/yQ2/rWjqSBVgTrHJY4WUpthAzyWWLLm
s3U/Azv2mV7f2KWZsZ+BcP+pdrny0TGK+TnLZR7U2YoESGo2tmkzFC3aWBfqKjNm/GPtU96OTfjT
8/xNfHxkAfXPLztqkqWKUMfONfOI2n15rXNm3eSMXwQCYeGtXuVxoLaetWsSR6X9uhSPvbF+HJVU
28MPbgp/2YbUzRUsg6oW+j7WsyY06k5jFMCddwVpx4czv3Rrbf+zWfzzS49kKmo94P7t5XmEuYAb
MGLa+oUiS7928vSrWpjpNZjpejeuKdPxVmxmYd909RklxtEczj9X39KLn9IHwyUOoLCSRwyEWRwq
cgqVLLF2bmPpQZv2ZdThFoDB5yRD6r/jtd1QqXz/1rdV8rs7P0pdajRVK1ZQebRWIAk4jBi0xFcH
EpTVWYEFuPhDZmSLh4Wbk/jvX/PXtOmf+z06UUYEyrqyAebJzkriy8FmuLIqbutY/fb+FbRTt3W0
67umDTcZi55o1JL0epUgrea8qp9KO5siKBfpTtAuDTwqTQEY8ypCwtvv3WS9y4spxIxsDj2zmm+9
vPtSNbYJbpTqiKZo8ZmXrm/yht89+O3Pf3rpisKgcUeLJNJzMQcgw8XOdvGhIvjxIqiO1dVkFTnz
ghs1PrbTJ3RPYpdojYdpANqPBYyPv7SFc4ErH2Yhk6bfyXWYr41GLpcq5hZBTlBAurf0ZzQ2p97b
kTAE3VbWF65VRWuMC4PwrCacZ0GKJJ3H99+bwZb5m6fCEfjrUxlwC4bqPtVRMarFVeqgIUwrgm2r
kPP1WFKS1ltE4UqHoBXFZHs5tE15NZYaEfMMWcxtM0DabWrd1zlibCUd8899lZgRqO8hcsTSB6NO
kB2vFK4Nq1B2NJ/HCwsdXKB1g0afkQjNxMq8jGN9v3Vxr02cxC9nOYtQ4ugetp02w7o3Gzp66LyH
hGOCyaVbPRkofCatcWYY8PdPm/GnXx+FINQVTHoAX4+hLtYyc8LFXlsfe+xz3LsTOw+J8K/XaFrk
u94y87gd0e2zggm4kb066KuB8kr5eYrbF7NPK6bvnQaWsbGcedFHQop/7QEMW/96ZanEg2O2Zh0R
JILOti3gdsGE998nNUnH7yVShsp3aWggSYO3bAaDxI2u8/Dno+YzW2q09lpfn9mRTv6coy1Yzq6E
6W7xsCVSyIkpIMxZuqyMFiiofl2ZV5WbFLuG+pgP73TaKVqOuQa8iGg0y3OqySM1xz9P5Wg3HisU
dKWq1VGC5BmwtdhqJwuE9iT+2BiTAcisbHaLSoclnRp3t7aee+G66znh/e9jCQp9v74VpphN0OZK
EbnT6ASaqrgh1anmusL2PcR+Ltm9/52fWttH23OM73q/jm4RjWIuL7rFJmGKvYbO51813l+UOz/L
UX4Ns/95kkfba1t43hpLjH3woxNhrOM5IHLF4w1qw2VjCA0fk0X7/P7tnPqOjtXcQ1Wla9msSTRX
HU2q3M4fitxROHjYdXLN7kIGD2Fym/LHMJh0U2ZRnfmS3kSH/36Q4LH56ztznMVdlqZXLrIsra46
qRiBWrvrC+1L41ZqWrWzDOmtgUIz9yKWerI1mMdyq67Y1he1JyLzex58QhqceXfVEsdG2FrLAI5r
KveKWSWRUWbQxGfTk19y1S2fzQyrPdotaU87rSRUa6pmbsOM7gFeTZNc7mkqev3F+4+XWi/38pt7
9I5PnhmzFSZfq8i11eUbVrkVVTfu/Mq2VsXbdxbP3ccBGxuZoUVmUySqK3BajefBl6ZX9IFLS2KX
27K1MePJb4U9sfiyPsbxCjuh27loaUZpYlG/WnofvzZlrA2hCp3sJV86cG/0WsIy7SGkUN8FQ9ym
OcOIFmeVP/VO1fi4vWL0bseZc1DdAQpt7cVaEwA9HFV/mfXbbhiXOyMu9GG3FoN3WVCTJLwDh7vu
ijLGc1qtcjmHNhHwBd0j+iiZYQwHRZdNiztO5dwnllvifASX/Zphm0ILZsTVeHtQMf68mG3+A859
OaO7YlYWUOecvFiEbdfZIGb3jqk6TIPtGTWSsMqECqnR6nSOxCTsrbvY2LuU2fa9MddJf6Gntf2E
/U5NfYgRph9KLJSvk8i8HXos14rQPxsPjbsmNUm9Yt60lFmflg55504z40xyUTrrYQLqA4egemif
LS+eFN9LuT2fXtja7krXaK2bZcWIR6EK1+mYVQ9GcVWoKwKFas4ABCCVgqmu6YN4FaoxPxlZmd/n
3Sgvm6roL6xEV3rIqRZvHqqvdKliyo1XZJuMdNP6z5SQclSLzIC2wcWaV9ozE+4jPjwyR/8zaXZ+
bwtcca7S3uq+17ZV/JiE9K7bhtIsegscwYjB6h0i/rHDkaftG4plPVYYsTWUeaC1s/tU4uxODpNP
xYeqrKrSh4ZCj9pG/vKsrICp/LYz88lvDI9arjNq5TPl0ApHrRWPrJ0p80r6qZ4oZeTNqfEssFOO
DOarPwpKl69abttfS9qruLQkSIs+Nr1qfwU6sFJlNO25D8Woz8mDnRlVE9DprrGLFS7xvJ7r9QcT
w/dPmApUAA0LPVejvBkaGRgayMq4yCsTd6dOB72YKFgjTi0a+rKjCIWSMbvprMUzfEMZ89aHTjfG
tFAmnsycqsOD2fPdQ5JVmymg3qs/DrjGg9LrmQnwtaUqQjrBdlh6KQ7WreddW2DCQmGs8U7T4gnK
YltqoStITv04EeuLt1jQCVJvtaHZABd/bKRV4V1l4iu1V1Ho4axlphfmPA0NpVmvf0g01jWmcC6L
veiTH1ZaoeMzqa1RHdaEtWvrPLF8Z1ibSPG0cj93jRT3U6/Zj306D89Yn8l+p9g165ClA3hqxl16
j8hcPHQpOAS/Y+QdazKbiW2naJ3HeJDVD0zO7K9uMuLMllJM/d4sBqYFWoNiKxibYfwolE4XeLE5
3pd+7ICzW51RfQdwID5mNT1dLOwWYwgLc55NJgPNRfMbbahe8Rke7gbwGp+XeRj2MH2GJ7vNZOd3
cWJc9m4dQyjHLlkL4lS/czsUFbRqUQwMQ/ZjTiy5EyXMb8Q78gpLxPkJ/mHS+rMom1f4PEg+kDC0
WMLWpdjnU2oUaFNdA0zPgLEO7hZXm57vkuZzC2FMaI2MYLnVkO0WMUe9WeBBFA/a+iX3WtlHSyeW
dacnQrmhJzR1PptC+YEO+syuSUOaPt5SXqk4Yt9mg7FeNqg3HR/1Tv3J3GBjPpgE90Zr1hyVX9vs
TVdBTzUw/HmnNXy+vMgmspqJ1tVkYX4eePkq8F921nApM0z0qn7B8m8x+9JvZ8/7btVqFu/wn1O/
lgmWhD75upVfVt48fGnICPB3kmyevnRgkgQ2WPbbxauROxVMT0+4R9FpaSsn5bBM3B5zbmm+qF5f
vo7FxG5bdLpR4tzXILOw85z13I1jHLOHs2fCZMUdwVdTnAi92eQ7fP8IPBEwHRNtG3QL1oBdXsTN
bgYnRnKJK9ji16sRnynXbDHmb87YY0v9eSi7sqESG9n50l5MPUrWRKC/f/8Gjnqlfwdkx5NA2arX
3uroVTSXdbHTqly9IJww/cFKlsDM6+6xoK68X3WzZsjfgzAZG/bV0BIaenWW7nPNikPXGjSaYmhY
U07BvbmK7JMcHVA3el+Gc9FlkbAYGOYVcspOuEM1OHViYCjMc5nC7/N2e+uC/5y3z2JCJtavRYQo
R9yoK8V7SyhZKHRzxMp80XZoIbevzesuG8LQiyJu5htNgph5/0meSJGP7Tccwrgyd5sMeZRQ79G1
xLfzJMWz0iirT5etC7PESCJlqNILsSbL/v3L6iciaucoN1icpRjTwcyiWIjmmzBAZezhKtP9ciZ5
g9smvSUrGfBtHJty+thbZveK6rShHjkso3rBxIUBqNbrUCo561zuZm3KmIE3x4w/iMfmE5l/S/cX
899lhz198qQUKM34mIra29npaL8o/Txe04GrOYNNI2YDMekqvH+Dp57rUU5SmVLUbK5plA6zTtST
boUibHF2wzx1FtK12CJP1WUCKAdPxm9pJ+pz2LhTn/dRtrK2NbJJg/zBq+zyhU7/ssN1Zw6FFPJM
3+FEaucepQk4u9PzdztB5KYHs1AYxKo0Alkl+zYby/9syvnvr9w9Klokzpop6PvyKBsN8ybp5jFs
S8LvySbIfP89nUqS3W2B/lQ5q6rVVgpjLiLDWtN9OyH0KjKDuvdSa07ocPwEsyWWQ1VtFrFD7WFA
tYoLNdHj72d+wrbmf7NXukfVC0cqvTdSoeIr6+tLGS8Lo2BVetDyPntokh6xAwXdj5WGIAVzWOtW
NKX1sEK7DJaOPVWiVjiTHJ34LI8HP6oWcJQ193mEpgDFbqHmQalak18XtRJoJYgJx1vG/6wmdSx0
oRrmoGJPaqzvGJuy7cQNaqNWdkYb1x/ef7YnPgX3aJvpFw1/v9bYioxC3zdJXhHsYMqST9o5h5kT
J92x45RcPOxRKXJTVZx138hgc3U5lKr3b+DUh3b0LbvxRC3AsauoaUDTgLp/qtvSu+6KabNlxOrz
/cuc2K6OfTiqcXKrhuw+QqfHaC0GqHdFotwmckHsqlgU0xY+b3tAemCP8TkXmDens9+s/GODuWou
EYp2VR2Vsdp8yt2MG7IxyUBjXZjrc2bYaFc1VaA+WqYkQyKPDtvYJCP4mcaNkt/0BXbCSOqz/Efl
1vUnJIed63f22CoY0o55Q0C3JdQKAAi6EgU7vmHh2bXIcjrIch6fnTmL8VptK/VS1+lVhDEa/tg3
YsLNCzXvyM1QtKDw1t2lfdByKRO/NFvQTnPfjQ9ZPOSfqgUpt29WTb2eeSEnPsRjZ3SvZ5LCK3IR
AQtK/CJfJUyYfr0xCpzvRJaLZwbCkjOL7Pf9Dds+2gNtbTJk7Upcy/T1u2H0D8hpOtIXcVcoo3bR
uVPxp5lA4X5/sZ3ac+2jDU+1xSJQiMN2HtIbzR0GRjdKlQu6se/oGX57XertCy9/jVdHefasXPUH
TuszUrsTm8Kx60iuxYVcZ5FHZkclS2WmHEPgNbvUgaKfacicusRR6bWl5YIgoEojWnHDJf6TatCX
GdgOu1zPRNinVsjR1ra6VV7KQUnQONHpT6Zm3LFH5Dey1eTl3IxIJzRT+fr+Kzt1P8fhzDakt3hu
EpE7doE7qfalh+FpwOiJs3v/Eid2Ovtop0udal5XUqCopOB00Fbshd0KQ+6+z9eLuMeC+v3rvDmN
/mbTOZ5I9vrGwuOR8EiL7epayMUIoN3FoVab5r5SDOV2cLv8qlOHe40P/+DgrrZztFp+GvDdewVk
gYVoqn2vSDH8qtZq3+3Vp2QSVTT6CJFkVKQN9k9J/nnNMnu/9gWUQAwFgklRIC8OSb5X2v4irVGu
9LK0diMUHeoeY36/aNZXQQmWDDfryT4ULxrrbRjPwRVnqAmAZjstHype7y7OW45jMeXX+cB0SNfp
m6ww/tPps2bvkIOeWWinPlfrKNjrC1mjZNDJAhAL+algngWRfQuXsajtsCnoGqStrkatwpTV2BTK
S9I1Q2CUhXom3zux1q2jQJDpr5LhCy2JutJJ/tSdtXpcdRT9+qBq+JFv4sa2Nsfv768QffuEfrNC
judxnWZUapwjE/xyHfXWsbt6Z8TVGsmubS8naK8Xvd1hrmJ0emg6Y8nkIzVBvB9hH2Z2HNDd/+il
ireBxttgsFp1b4Lu2XWluf5p02rZWoQitPCoDknDkfMvdX3mMzr1qI72VrTtneJkQxI589ztsLlB
tIhk/m4trc99lmcPTGhkZ17LyZWxbRc/Bc/LkuSilE0S6RB2I9NYugu16JcvzriM19mYjVejnXfX
DDmmj1Ne1sGaii5ssuzc3Z4IvraB759/gMi9LIPmwd32ih0uWasEJTrjM4fwqU7MMUC46Vpv1BNa
FomWUL7VtSyqV4ZsnM1/1oM+di0RiO70chWXrcUMEgww+0yKtT3D3y3Coy1X1dZMjpIwRgUL4dfD
XIVqLrJwqjC1f3+hn9hyj80SKDoJc10UBN3Loj8bsT7fql38tXPXCjGmzijj+9d5Q2D+7l6OOi7u
UiEnsp00yh3EH403Lw8GBg2MIfZ9qNexfuFahbqfikQLEThmD5U+KLvMzgj5bCloY1Db97sZ/6kx
cYyrxdKrELeo+D971ubRDmckidEvLsd1gbj3IdYpB2urzlA4rh2f3n8GJ17nse91tuBiJMchi8Bc
QSRRhjFIVde6NwfzHE/qRBhnHoVx3VSos2NkXKITHXJrDR2OAsMSdbx3ASlZD/JEG3b0jOSZs/TU
TR1tNkppNKt0e4ZRqZYH9qznVyzZLoBqWJ6JpE6Ib+xj0KAx98loFh4VKkdJnyjBlkyrtvqhaJnE
XRIFPXFTj49ct7mkyZ5G+pw2gZW46x6A/BDOppbvLGc2g9Wbi9AEax1QROhDLAPOpU8nPqRjy6CB
2aqJ5lBG+mRRzZ2sPFiEs8BdpMvjZGtz8f4iOnWd7cD6ab+F/KbA5mD/brXFopleLtdr7Wn7lHJa
kJZLcebIP/Vej/Yer8RiXDZWRvV2WC+LkbkDJfaUXcv48Zk94cTOfeyKX9MN7LUVccI4TvFuxcwH
QAM+2O8/qFM3cLThaPY4V6z6KmptBu3xqbZ2sc4J4S507f+jS7yJjn56F3lT98aA1yP084Seku46
d/ii32MiNJ05Xk/cxL95MHu4EbRLwU2kngvMhLFUr27XwziCuHz/Jk4sqGMLciXNVuwgvTJKmrj/
FMeq3Mk51y5ttWPopoj7y/evcyIqMY42Cn56Ow+5ISJ0lo92J+8SgTeDVmMQMErs/rASP3NHpx7a
9uc/vZbV5mCZFtIIs6IfgNfF6gungbmhpt6ZS5wSEBhHUUef6FXvylFEQqDjmxTU9uqcKZArKvw8
pw73ja1lo1Ne2GW51vstw2xXLU55O2aqz8blp16e8eutuqlFWaAijU7rRs7+xOQKc7IWIKm4qaX0
9QWU1qjHg4fCYHgtuxrE1NDJOhgH0/jaL8p05eVMzGJtsmCiUBWkEW6iUUB5/62/rdTfnPvG0T5S
g5whvUezawyNn4tVfVzMgd49I6h6m7e7fqbcivQQUa9du9ipLF5AH3nYewmzxGZhWSHSreUuK3iN
U2FWdHv/i70z241bS7P0q+QDNA3O3PumgSIZQYVm2fJ4Q1geOM8zn74/6pyTJYUsR7muuhqdKKAS
adgMkpt7+P+1vuU0H4dIE9D0SCoaC8KA0F6ufhFOEbFJaeUOWXzRTt1lMxYdrhjAJAOuMZVuIVSt
yP5ox2IMCrw2ewKoLniDTTD2Ck6CJNKvQSn4WntqjnhlRd702k8HY143qV5rDBT6//oh1YCftDJF
d6u2HBZX/aey4jqM2laemLjNxyT6Xz3yo5kPpWacwVROz6ZVqgieh0pcJE2hVm7OJmz1Z3WIAkvk
WHPqUMFjllTjQOGe+t7OsJLE5/iIJEXQMm69hJVWAwxTs6JOKSyEFhbpOc230dMtZT+2UUQ1quTZ
bpb+6UuRL4bjjpUSBn0muoOecC5wcQbO34mLaSc3ZtW+tRplvEHWZLzLDVy/Q2Nb32PYB5rfqWPe
eX2X2FcTbeiEAJ8OE1Zq6OFNIRWr8kdFTm8jWqujH9V2NeyV6Btd0rLCORPq1yWOJbQfpME7rr4W
5w6mLzgua98Q8GwgVgIOg0I9oX0IWTTJIgIJhJOfDetMV1BxlDX35aJlzi7soFG4QhHFD5tCjj87
FvjOZDa6z+2oJl9FT2Y4KM9W0o/AK7Lw09bwq6oN84dKLd72djydWwv91Q4WcB2NhIIBhY9cs42H
2hsXW9likx39sppKVXVz0pxHN5Qd/XjuL/k+5LlGqlMUWpCKh3DwEcm0e7Jf46+603b0NQm0hwWS
FHm8M0ooGMQ76ed5XDa7mMCoJlCLklKFBjkgdbNpakFd1GFzZijcTjINleMJlq74tmA20LwSs7zh
USuff1Rq3Y9vUU42b1MnHWmVCwkfBZGL/NaEXW5ASZH5WQTyrcLbZmPToVJcKKi1IiKleqnk38u6
tT7lC6dQEDyZE3rEnKUfBPElJCfpcfZxSmLL8WZgGKE/wMR431f9nHrjGtUP6bDwqUDfg4vURst4
wMQJ8Vilm+6hSWj0PRIdDO/5qtu0KenCQ5OxlOnTouEHIw9uFO+JC0t+ktiGC6fsiiLzt8Au/HRl
anldW9KWNxdkGK45GSlyB2GFuWtH/WAGebZM95w4SjRMQ9Kke04kEJDWsjDnIJtMWBjGaOi7Oo1M
LG2xk1xNdrJqnNQm9W6KwEeC+u2Fm+iQgSIMUckVBkTsEWo9q3ic1lXV3GwhZ2lXFRL1VtMp5QOm
VLvx5qGXXyZH7kNB3dur53K5FXIBkZLl0glGECkAoBJQJ6ndwV5ItLy7nLCCZXuqWs3nZUyir526
JntlzNOtihWnnm4DCDgfaadVXiMcfvpEG/R8SjTyKgwqHXeDE9XijO0dnS/RKk6+G9qaF8rsbT7A
JxjeK2FXzC5fhXOe6tpMOlRZqp0LSjC9sStr+BQOBGzRcmyJaROtlXp0k+S7CPJIht6Wfiitbdmm
b6k0V0GZKta30V5qn7EAV2cIC6Kh+6xJ3g9l6HwHI5CxaKfFzCORHRCupMd2jdaLTsG+l/UaMWuH
Nd6rOcn2hpJ3d5FVqosnqHtY3prJkOlKtMPg9lgdIreKVwstxTBl9wq0IFLfO714jySazPUZE+mD
0CpOmpltNitWhU2f01mmdbOKTcRfZaOd+6nThwFiuTbeKRKQ4Z5gYus6L+ZsdGdmkMTN5Kox1dSE
5OE67JCTDfmiEH2p1JqfG7gGdtUq+r2phvU9lhnk3kCDLjNjysQ+lkX/fRw1S7qr5qyQP6RKm0eb
aIKYZgdmByOwgALFaJD9SJ3c6Ker0exE4vLvCU+fw+isDbtUPx+GtTZ33DqywRpG2ncpx2nwi0kb
9pBLrM+SIFSmrqxfeEINDvKDYaKPcovO4g4YvuPFvGaRcBHnWDcqTNEInkQ/HQpjJrlMyMS646tv
kBDGskmB9chh8ZdITF61lkMbRFTxHyxrvBJF8yFS7YTcPSHkxawr0Y+Cv89IQMzjwhBJbkxyJb+F
cYRVYkzrusWIqFuHCHm9szdi5qmdXBM6sCV4obt67rJkX6lb1XPOHdOFStyWUKAgvrHV6ekbdGW2
gFpPMQsvhYY9luqM+ilcJj0/64vwpkkM56YwRu0+qeg2rhlRGm6j1zZDMc0lOgGKPyHaq9K8zOm2
MdDrKbyd1dwyXbOvtc9OBXKD5EOkRmipmpsu1PsrwjjeI1jcZBMyLe+VbCXBkJJt9z2f7WrxOoRd
FZrvrPiSy5wfVyXZonlpaLbnVBiL1YOVNPikhSmTOydYoX29z4a3KNKmt3Eq5y9RZXZLIHpD0cHc
WG3v5U0yLew9c4n9M1RU2lMVeXwlj8AlNal8mJN2vAdhVVzXRt6bSMWiFSRACVDNx4GpEOrGwDlT
4doZbpVVU+SppKINHmyUxAjIABagO1L5mY0BCRAFeuMamV0XojgcSTrc9LpZ6akylOQ7205IJk1J
sY+O7nBJXxss2dQZ5JHqiotg7TIZ27p0Z0vv3v4vSYxhwq5BBGOZFh/R6/DTYqWsP/5+C/rKDuyx
xPvkOJCGzJIDRs4AkFbnaon2zZzy7kYydx0KnJw0t1hpYNvIE/WKV84fx4EmTJ1zGW8XZD2q7zKE
wD8559oHJ0++/f6WXqtKPpqAntzTpJpdbFqWDJyRqhggFZV8gDjb24nWPfS2QwO6H3O/Lrr2LEFu
6Pd5NT+cuPgr5/bjVGEVlaitUMULRm26jyxN9ZYxxsySTZAFI3X09dFKdmS8gSxiVj7kzaSSZj4J
/OdZCegnV4h1HL/+/ue88nofzYJPHsW86nVRj5MdqFPFshONJPqsZXctE5JxEC7mXqiS6R6xSTlx
xVcOXY9lqidXZNnsN6c8RgklzT7o+IR82IvsOZiwDqj25//eOHospT65jlZNcIn1yQms3ix3wD/z
K/aWo4+rOLv7/cN7Zag+mp2fXGLNwzpra0cEcCeovkj7Jp8XJK7hekpd89oVjg7jXVpohkLzKLCF
8r5PDeM2zSEx2NainigsvPY6jo7iTVHm9MxMGgBJo+9w9RcX1Vxpe1yhVaANYj5xlH2lgHHsWw9b
g9S7eFYC+F2fOMQeFG1Ca1zE35ukWg6Z3TsnVDGP5dpfnOAeqw5PXosNMUVFlB+fhQOOzabKo1tH
tuMNnSbbXXsolYY9oE7t0vIKDxph0W2k7Yibmn2DxeODzOXPYiJpukr67HIMZ+1DWkwGHh9j8nVO
RjsRoV4giHHxo6Evdmii7Z2eJ/at0c/1PnHotdrUpVGslc5hUtLW6xez2Cl0IfeNtiBfl3p+E60a
YA+nzq5Cx6aHOizT5ajU8y6GLn0o8oz2cJ6wqpbmuiunDaKOVN13BqQSnER79ITdcqoks52of/XQ
tv/9yUNrojxFQpcrQWMDJtXYZ+4AJMQ+JsbON0Mz9UuxYLTNMuW8S3r1baxpbMhEfAqMfwSs/bdY
7XG2fvILMp2g3zYswoAUXmAuAjTNDV1CA04hbooApECjQ9TIwZY2Ztd9HfWx8G3AqIGo6pETxJJp
oAotCyIj9ekT4/aV6foYn0sacNebyhQTZ95oQZmwJqHl1E+UG175vh/zcJ7c85BpipxDvj4Ll4BX
5URQAcTp9xyCT8kcHhfOX7zZYzz6gME3NuJ1y7wxpM9LXfZ1RIEdplT0LWzR51bpOuGtbdZdVYbR
58FGcZzOKhAWfV3OyQHO3VC0UbBOPU7MToZXYTQke4oVeDIjeVvB0r0j5vdba8lk//u59bWW16Pw
9cmjiasQflROv2cNV2jOyPa8YswmshI2G/baO7etYX+bRWNc5otpncmE1oyeqCbrtpC3hibnaySy
fHqhKd+ZsGpcvZPaiRixV6ZNffvfn/w6Ec2ruUoeagjw5E7aA2ILaqWeLlf8bS00ut8/hlemzeM8
gCxSiywijy2I5XJLAGAVZLIbSN2xQpeXGKwkv58Y6a/d0tFKUAhCoUnzCwOggOPlgi7M46w47XWh
4jvE7PHXo/sjAMZV8q2tuupnfwyueEa3uBl/tP3Q/vjX1de6+9d+KL9/7ZOqPP4725W//d8FgNM2
NePrtItreOvt12hg6/TjkUp3+A7dfPs7/wDg9Ddg1ciDICxGBWu22Qn/5lwI2HBUGuiHQ1IREODY
0v3DXbfeADIRG/2CqC5VbLLAvzEXmvoGKgVFRoskFY22gPUnlIvn05bFf+wtphShEtfXMc88/wqc
XNUl6ORu35aUPbrGst5BX+v3iD2yE9u45x/A46WkSvaziclaAJ07Wp8q26gt/G7tHrn5oSn6u7TO
gljo9ya4zt5R/uh72y7HI9eggNgmKBFx3DTNalUsU2JRLxyMezMUO4PliFpRimJpya/WNI9OTHQv
nyVX5A2rW7oicJ+jrd7Ydla7IHXZczTJvalrdvPY7MK8PJVK+HjC+M+F4K97o5sGyZ+RsPH8n781
C1h3ymLeIucNuzOjzTJSwCGYgfGOlvNKi7MLy+n6exwN9b4sx0O8TO/4l76MZv2pWOygrDb1jjNJ
Sod2e6OalFxtPTyUVpO9xYbXnJhkjw5q/OItc1KVDq/DcXhCjOens22qk9qTyyjfp0p/BdH+cim6
WyeSC1F3sztiB/VHyzDdYsRfy1l52j35Km//ejZPbcsvsUXbD5C6zse2ZVEdp/XMUTwQACPIwtVA
2nrlXGUXlQmSQOL2SxyF2omMDlJTPDEoHoLjS+Kzz6m0flXV6aKKZsXr1fUbScLTidl6u/VnLxO1
qRSkA4Cjcvisjz7BRLDRtZyigMeSEWy/hnZFRrwBkrAfStWzK+TIhVFTU5x0i7T7ojaNEzJQ+1Fg
//RHMBFxlmJOsQQ5PObxmT1dnQpmK2t/MQ3RTwVYwpcVq35M8gJQbwXAbOXGG+q7TPLisxK29+G0
rn4IYbh0S30ad2O98tx0ATB8Q4erG0TcJGB3bzjjPcX70Bs21rjgC/FlXd2DBzgsG498Dvf6aIh7
swvJ8Y5sqsu7GSXZRA5QSqEWpWxS7yqprMOlXqHo3IXmqD7Yde9QoTdy7QHWCZDAkJwEPJKK/Nw2
Sf+x4z8fYYyrDwtsrfq6W9vV8XE9r5U74+W9TUtaM5htw4VqYMppfmiLhet3tL9IfLyAqlVeO9NS
tG5cdeOPZDWG2J1sHDme07XZV0qb4Yc2K5cD01Bm7ECWr0HZszuDjIloKXGq+SNnAi0NllBd7HPL
HmUwm2l2cOzWmNwt9w+/YQEIJ1PqHwUXu4ehYdtuKUR+GTfaBtxU+5/6AsHRzTQRXuddX4Fk69rL
OiO3wjWpP+KhWxq+52RcxyrIhyq/NFqn/xnr03JmK5X8WEr04XSxlOJTiWboulzldKU5nIFGLdcP
ObI4BOK1OfplbdAdoHXVZx6bQes8jnvywEazWs7KPNT0fQfHlwSKYrBmL5dsMOBHyCmI9Xkcgg47
qc7pqqY9pjn2pVw7CD9prncPdRIrN9FgQVPBF10vtCrBpO1E56jmrp3tdfVC+hAUhikFA9M0gQ+f
F5Q1D7AbkGK4lqAC7Q9T3yw4wSwtO9QsJz7usdjyqjhx9mwRMwqW0GlYyrJC3OhJsiDNW3Q1BMSR
GRfrgC+Vsrytta5p9O/NyEpVPzS6+atuNimRkmk9NudZq0kbPFG/RFdrFympr6ZY3uYsQxuVmbX0
Bpo99xHcJKzIzUYObSAc7oZshLhmUd5OqHnmNnnYTq1Xe/aT1h3arTA+CPq65Gck+c/WWcwfoqdr
y6+FoZKFDntllWyMxhL9FQ8u/dmOY72zFnFL3Xb2jDx6T8bnVRYXzvdVlu9qw7beO2WRXSi5BDCA
xZkgoxa4Efxk8yas58Ilm2BxEeDk+wkWCXTi0L5bEGUfgMzpOyuTkW+asXFG0MHsLXjGLmJHH918
MK1AGGPrx3RQ3VRP8128yup910TV1zAtPyrAqj3dWPKzvMaqS/fR8YfReVAjAXtyTmY/txeo11qF
HaHtFTI2BFC4FLszbueEZ72Yd9U4nwvMqxeT2WhnShzj4E3QmKaVbXqVRbG1MrTrSomMnaIPqIOH
S02v6vNCktlAb+SQqq22W+N+PVs18Y5kULoD4AbdUSn2VZkrN2pl9C4FfYhFXa8dpsEpDj0dmKt8
BthvAKckpFQOn3R71Nyy0W/1Kf0JFl0/aEmU+xZxKfeKiqI8XWVygWj+oYk4bamlsf6cUy15XzBv
fmqdIj6gDC/8sS/vohjBouFQhXaLFuCQRiSd1/FM/NrpSeIoUptsNToEXTQqfLgmn1g5DuvdHC4t
zXFS0pA5FvlH01INkOjJDZKu2ke4IDlf0r6n25EV7NpAq/ttrb3F+WdlLux7ea87MGNJKIGyqkEB
sKIoZ1QV7XXeKvHbrEg9x0w+m5lusjWqygvbyhxK1+lqfWwyLbsO0yG7SOxi3BHT05yPcT9QR9GB
/0yVczAocQCJnfdllSfXZZHc0UJDHAVJp1wpcLYtX3Q9XY/5MvyMFWGcz32CJlafhNunc/1xaA25
1SlxkNm1lvttlB+KnoK7JYlnieruOxkM9GX1trnRKM6VvlmpFDWqePjZRzxrN5epkrkrrKYzZ2Jb
4dZzm0Da/kDZOdrhOlgvzdmWd2Uhl3PN7hu/lGZ67qSO8SFmsgiwKumB0tb6pdbPjuc05beMPK2b
SSO2DXTiem1261tJBfdMKIPbDhURE7oxr3R9pZlcNiU7FUSY5pdirZdPOWEg53k5ywe77ecvZM+s
O+lY5CjQbDQue0ybLJ4J64ogcCQAiGPdNhW7wjRN+nsycleqBeF0I3IUhA2t6t3YNEQVmNFymGJp
eXgnCOzVw2o8i0A57/sZObaWroYbGvHnNo6MIOuGVdJYX7prlmTzG3h3mo3Yvy/VIu92IsGBac/h
oyxnhWwCaME0moexXM/Hav2a1Q5l9DDNvZpbQM4fPnRMTztRlG9lZ6xomo1bY9A9ZMzt1wKnbkCt
R/VIXu0OdRvttJEAoDW2b+p4eld2s37R1Pq3iGqcP+rkj8X0nH01zOZ9pGlepyyK14zANq00x1+n
NA9LPrU3bTjLQwhjf5XjuZk43xJtCYMyG6Yd3WWa3fZUwlIqvhRLHN+uS0nUWN0rP3QnfRthJY+Q
OcBtjfNdrbG2KSgSf9hNrR36Fm1DImN5B85kds1EzIMHNGTD8fQmuQYVNAYVB5Cbm/awT2kI2jDf
Hxa9Gb7GegzxdbG6+XrNarmPZ8a6G+mt+Yndhn1NL7uIwWDxyZzNtM7eJ0rfIKIQ430NbNZrRWfc
j7lAUivkcBv29lDv4gxsDeYBeYPhcHUHfvS7vErGL7JVkhucpNlAAlKVJMgbde1yWmL5ec1WG7QB
YFjV7Yld+MCXkBzy2CAJJFfK5keGqqWHPWL1nzBOx3eaMs1BUoeRQ3sEQSPuTaw/HsMXDj6OUnDH
2trDwCeWpmEvgetz9ZOaZBjovcKhuqtJ5Pt6FjWFB7ddv7Fiq7pVIPfDti3a6kNoK7MKx2vWm7N1
lhu3BW37fZWk6+gSwwL0uqvt9INRlCaGENF2P7thoN80KTOucwPDW4Wkpqvv82Zlr0eblnwiNKvW
mjML1Yp2icLWvE6atTLPMyNywnMwC3MX2EVrXQmRpN/tXOQRUJHYOHR2b1wWbSzOsBX3b+VSEHKc
sD5/TJkDvA6+xruZnqWBjuGijk2zdW21L5my1PDzks1mUKCiuqCMOp3RMa+vkqU3H2iNs8N0ra6U
X5Z6Ej9zwGlIKub1bnKi8KyM4B/5ddcYAUBwzUUHS/19DEeU3m2GTAPh0ZoQB5Sv0U4s2XKb6pE9
vk2kWGJ/SNSCJdBGzer0Bv9sl45oIBxZe7Ysoh0oSf7roDPJVH2aXWaOSOdArcv5kzYV8kptBiuW
ftj3qHXaNGZTGxtlXLwn83v+5nC0+lEPYnmnZSP5ZVhZ2oPQGmnB5YgyxAetqj4kHeA5l21S9a6J
ypyoC6DqOcidYUF7M2N3rJZK8i7DpXrbwDyJAiTHynXfzEvpNcWcg3+ayp2Ol/GTEuvyU8e/He+o
X1Dh7fPxTuOMcJ5Ucf8WPaIS5EveXzoTeOEOEHDChnptQEqr4/yhXsiRYVM1hKMLyhnsSAPruzqg
tMEqbhWrsXpo3kb7Q55YbMTa1brSH2NzYKzbO/EYpsOrTffFY8TOWMULprp4i95hht9yeBJjC+Ux
alSx92qXx/mHfsvtoY3HjkDOiHfcfEv2wdpBxs9j3I+zJf9Q3p4wOW55QNOWDISmjIjepiWyOyI0
Zk17fJRzgjtmJL3qmiYvEUNGLq2L6DF4iKN4827d0ojSfgsmwrDv/NRlNp1l4KGaTZc1bklG85Zp
5GzpRj2IGKKMtsgje0s/0pHo+1Rsq4O9ZSPVW0pSrECxY/MQX2VbhlK4pSlFJeSPcEtYklvWkv5X
7NKWwCQEWUxr7Ax3jyfsPyoG3lcF/3dc1Xta1Pvf/7V64f8gGu5vy4P/QU2Q4uC/Nh6u+7V9GL4/
KxT+Z5kQ5i0xiw5fuaODCUPZ8e8yIX9E3cyw+EPCtKlkUdb9p0wIRJeUXiJwYNXagG+pIP5TJrTf
UPUyyFHg35KPwRN/AMN9UXEStm2SGmmbGkY8nI788qf1G4LMSlETTODnY+G8S+ahO8cuslQenHX1
AR6aPrjWmIX7iRbtVUlI4YLoaGFRycbYOeizbO7IIwvJGlrNj0IYHczuHimaSycK8g0diiBc6ctw
SC3FCb7mo7b6aXWDKGhNpcYCbNjiiTyat57U+hWVFKilsiY/Hqzl6zQb+rts68C6s2RXEUvZftDG
mEkux0WNWkb3bVrmxMRSmrco6x5IS5SJqzgIpB6hihZm3Mx4H8UALgvVuXY0sdwOvTF9MjZfgtus
hnI7zsm6d/gGdzaYo8FNC6X8tEZQ2W/QvW1UG2p4d3aaxpch9F4SBNs88SaWpsTFe9cEXaKOp4zm
x0XK7VGA7tYoUYJItsyjtoc2mGOB0nj2TfgvXt3HEN5mVfFkrZ5qeR8XfLdLEY3taJIS95YS+nzM
JFVhan2RYV1ylnaXl7V63qG1ocMyCtfpQgd9VPnfmIX+a1PM/+CWBO/09Y7Ef5R07vL82Tyj8Tf+
7kfYQLJ1ynyS6GiKfc+428YbnclCZyohqV19pAX+M9GINxS2mWEEGbA0JDarxz8TjSCQRlJSZa6h
dsj89Cf9iCMfJb/INpjQTI4xaBb4Uo8GzVqM5dCRAeZXBOH5lpp8jCRxZsjBvlWyfxCJuBsaIgVi
PavPu3GISEEg4+XJE/tVtXiTiD+bMJiHTQJ7YACbYoORPx+6Zj5ajqCU5Q+Gql4MYjwXJfD2NL2f
le4iSZXSE6lDRGdZXRLkNQUnrv/i0+H6wM2lUG2KwuySnl+fmaDWuoFzfAG9K/Gp1xoe4qHmBtli
DNpNXYFzGQrp3NTvHbX2E9EoiMw62qtTXipuX9D7cKMmkujUsjT27WZAIEwy5Fme13X1V/f7jxb/
/+c/OxbX1z+7bXUnB6p73gf892dnyTeENREEpRNPwNjZJC1/twH5I+LbhS4NjCkCxCWD4Z/PzngD
Gl+DIwwF32HpotHzz2dnvKFhQLGPb5lkYLCXf/LZHUkLmA7YJAg+uW2+Vpmxj/ozhJV0pNaaGHgs
7VKVVgQC0YyS3ZpZ4bDjHGK2OwX/2OpKVvAEq72iKx6NrrZHDam30B6X7qe1jtQICN2bfmAFwECL
JT3a0d3AfdQb2vRdCwHpkdZsv6+sMr1qSRI0/vp2/v9QfNJg3l7f60PxPv7BZjP+Wnx9Nhq3v/T3
IuDQlNZZ/pn+bRITWJ7/PRqF+oYRykA1aCvqjFOWjr9Ho+680Q3I0gI/3PZ3tj/6ezTqKtEL7Bik
Q2YCIATH+JPRuOkUns6+9AKFajDx0oh6HPzPZz8L69LCxwIRNx4rzzImalOtXZ9o1x7PsX9dReg2
m2qLb2v78yebwsgaMH3MRh1EISrnnuigkCRRj4wedMdAQf2+PGn//uWdmRodDR6kIY4hQysKfISG
dh0UCEF2S4t8W1FJv3nyun+xfD1qSo4fICEYhFeoBLrT4n9+azBNMQ2FXR1UWgGH2CTuxga+C+O9
2sCLhPLgb0HDnUSoRHplcddIyc8N0uCIg9Ia69CoZHCh2y8eEn2SJDaXBGe+S6muDIFeUz9246VT
Lpe4VPTbQYMaux+SZUkvKFwLkleFeVNrRX7WdeRc/f7mjiyHlqXqOtl4jjTZzXNSMo+a31O1ymGQ
NLq6VTGh+erRAnco1ml5xPr7gf4cpCQcfh1Blvu0VcczExTdfoEdVhJe7EwnnvaL3vb2g9iqsKMS
tJitY4IhaTdxIohmClZF2Oemps+fk3kkCFStlg9UCHMKZga5NwrixRmgi6+os3miwf5yYLGqYKFk
A2ZC+T/eMFi0ssexdMrACfPpY2J3xRWZXsuJfREf+PMP09Bs21A1lf/HidDe/vzJJ6MkaqlGU5RT
UxyxmUxVfq7axJfnxFGdeKovvk4mH07EGpMNFyIx4/mlTKvXtU4FuWgWZXNRzJTweoOkAVdU5Xt1
npXvWtSOqff7wfXiMXJVx0RowN6Tg7hxtO9baqNZGDdREFkxLgI1nfPzIeuKE9qUF8+Rw5etaQaP
c9sMyKPnGOnO2Gi91mCkccQ5PYlslwu+nj5vTpmAX9zR46VInnTYpAsUgc+f44ZsN+duagIFJMJ9
HJoXwFHaE0LdbTv6bL7hIrwnzpU2U+lLdUep51jI6jpIQpm7dBCyMx2y5A29r/YqH6xT+QovBgeU
NyYBLiU09kWsNs/GYcLiJe1lboJKTLe6kVxirCPBTBl3xax8A15+iu7wi6cobYtLshxxyDnmSkCv
mtbSFszbwo7odKYhSgK6zn84+rgtGx0WP59qDp/y89tyUKUWNnLiQAOxDWtl6HZQnU8Z3X95L1yJ
YznSL+vYO+EkPU80N+tgaptwt6TTw6w53YlbeXGOo0rETgFli8ZSR5jT0SsK8VM1jEruxaRei4EL
ehy9BrddtQ+FttiXIgQ/1uhr7OloRPeNjsEJxb/t//kzdSh5WNtAUVHbPX+mejnit0fiGUx1V3td
Lo39Wlrhib3EdqA+/gKkYzA0NPKs2Esf3W7SZLboNG4XBxAnrl7v3TQeweJM75ZivI8bnLzQ511D
rYIoaQ5hrX2ZI2ruEah1r9JCSO5Re+JX/epNO0xkPH9N0LA+mmZM1DWhpel1ABf7ftu9781mObWN
+tVFUC8xSTNqWQq3ueHJmoBOKQHgz0XoxJWBoowl/WUzOjGefvV8qXySM8QSRyLY0Y6m60RWpc1c
ByGUwrMhq5P7jFntfO6c9MTkvP1TR5PZtpCrOuq6TYN5tPIAPQ2RAg11MFbEgoSlKHZCtUpsJylt
mDnbtC/NsmvVpT5xky8/GqGqGvMn5Q/2Niiynj/L0I5Cmt9VHVDcHz+ng0UTH/VJUIMs8A12ZxeD
M1U/Okbw1URE2XkOtNezQ+uUZvvFhC5UzXAcnfnBZm9jHv0QBcVo1dPwCZD0/1RVJd3Vy5jvwj40
3AxK24mP9MV8vh0ZOOdy+8xLyPSe33cHbL4r6GAGqVkgzmvLJtJdAjWz6zTsaY4UVbjsitFc3v/h
5MB1KZCzbAky6LRj1Vtv2VObTkMZTJyWrmyHrxaRonVidXwEuTwbUdtl2IdvmXRoX4+5frONY3NG
MIQ0S+nfN0Is1Hrz4SxsC+ViqZuRNI1lOsRFDFYN4/G10wmDzAA2A9hc1s88uOVgisKqvRxbbu2b
U0qEKx25e2cwPxUmQbEZKZ6XnF3GwNY7XlLWwAJKp96f26g+N+DqYhzFqaUo1nBnkIi6y6I2Qxw0
qhclvaMLZEO9L6il7QyiYT1anknQ98xJGQzqoMjn7LouVghjK/PaH78GA12mpNRFct/jafTpFKJI
3KW6Q5pkjOTQp54++U06fv79RV4oQAH0cRWH7RahlRpHzOeDbNKJCKPFWwZtmH+L6uRmtglFSKCn
eRL5gp+N5W1sKO8ITd2lQLPdKbSDeEDKhGfZ1cqavFEa7XMtT+0uXsw42y/j2EybRtsm0aM92hAm
YyWaleGvz8Nh1drWX2tDYt5IYftpEV8AURaBmWjixIf3Ylo9uvLRM7EamYphUsugmIgOHUY4x7iG
Hb9IaJL//vm/WCe2SxFpzg7R5hN/seeF9TFhPS8Jfp2tXWk3sdfY8Snw1y+vIgmIZBqljnx8qM+M
2iBYZfuiu0ELjIL3SjjGhz+/FR2trkBZvm16j6YrVbGaREVLGbSaaPx10Em0wmV+4t38alRQl6Ak
T72dw8LRu4G+gNihTnk3bC5gIZjZpzicLH/ppuoqTSf7fIr60c1aEoXcP79BCs8WFlq+S/p+zz+V
McP2jKCpCOLSTD4gNyl9pZ2ss99f5ReLDKdVJM9bQclAyPb8KitiAnwRSRGQeGRfIFOcrpkVUSjC
doB5Ycb0OP5dBbv9a8J9qgH/xQPlhVF84YLWVj14fj19nuZGt9MiUMZOCSyDqOZ2RDsFiBf//4Do
RB/RPBXE4J14ntvG/WgBIMmUyhi9R5Vz2NGVJQKVcarGPFhRE/vkliAkG9bWN+CXvrN5qbvIKVs/
6pLGBVuknXBe/OKjeHb5bRZ4skUbGES1MnR5oDTm7BVVkyFObecTu5dfvM6txL2ZEljpbOvoKhkq
kZoEeq4iMXPN7DzPUgpN5Bnow94y2v7EhPLyoTJZMqEg0mC/ZBxnWK0KkLu6ivOg4s/8Mq0+EXdn
fRZii18abNbAKjZvlNgBjDPDdvjTwUStnm+T5FomG9LGnj/TycDoXdlqHaRNdsMcDTxpcJQb4mpa
L6/LwmOQqdcOWau/v+6LXjZHXkHZa9tSsJLhH3p+Yc1o/g9n59HkthGm4T+0qEIOVxAEhxM1Cla4
oGRZRmhkoJF+/T7Q7kHEsIiSLw5luZrd6PCFNyADHkfVqQHl3j2JAqn4Q5WZuKNNeWP8BCIPqgcB
k6Z7nWTSPZEGWN1hBIJeHYt48j5P+eIeJHKA0JDn1v7adtrgBNS4lO8jBoF4wczz1ILWRMIEtZCe
KqizzP17VSCresAVh7RFjyMN8R5sujGXRQjhr9Lq5Rnz9uqbjJ0UXJ5bo78Vj537Qp4T6I1iu1+N
2HWxPa/G5Jtwi/bn7aV5u81X8QzyL553rIW3EpYjiJosQjrjhPuU+rXjxfb7tK124oi3sarmoSeg
WwaBnM11crn+5bAY4BV7PDMpcEQxViSj5wK6KT9CyAE317l7dJ+3BUYa6WtKwngwybgvL4ds1LQD
OZeWqOtAu7aLMbqfQYQGnI/43tOjzI8E4KupwAbBb1s9e+kcGBm3V/ftvNcfwfNNkLLmKJsNX4A5
FXoXrdKTa3SOQEhzL5vFPWtTjFs5qsTagxq5yz+3h702eR5ANrrDlU3osGkI2zaSKItlFqc+dWDv
IMT8zNOvoDrcZsE09v1zmmTut6jHm9WpujLMmmw53f4Rb68aiEPkZLS4V5PxbVThKUmLg9PCy1Ea
IBUNJz3Had8fAbBlBxknAuwcZPQH2Asj9AXh7Ix/fRF++wGbHVB1RDJNpBcniZvca9Mv2etkWrC+
hlEJIEzXD7GtOiGYlPwAVUPxU0+3dx6xt8frchHWRfrtFYn6WXWi2ShOTSq/x33pvrfMpdt5o68N
QuOfvjvVPf6+KcD2HeXtQVfXXWYk77rBxAVOL4ydyOP6KDTXf31RNtblVNAlH2UNpodquakG2Hnp
71o8NHdOzNuikKvTGqDEhgKUZr65KgyEqFvTRa01QSIax4Qx+TB1cx/QRVCeeisFOSmn4V0Zkc6X
ZY7/VjeJn66ZG8dlUuznsrbEXTxLEZiiz/44KLj8cZs1wKC7yjyt43O6FbhCSCKvSuTI4PbJsVjJ
y8iHUX5hGegrU0rYfM8ExYVGaiwBdkD5J8NoykdcW1LcopOdLPtt+MFIsGFBtWjU4bal+wgUupAm
NjBYACLz1pbIPThecqzT9hv+F3s5wN5wm2tJwR4QUaGK4dQ8OhiVYQc2rrJn4C3Z2YsUZWchr45H
h2cF+q1wm3VL/3b6uj5GqwjV05M6RPGnwqjw6OoSO0gap6cqXUV/HM2xnI4Lyd7kGaEncjneGBW2
G8+MF5VSeczH2DmK2awPnov2kh6Nw5+PZwBoYDCiKppom9ulLDs1wc0lPwHBXdBNksnRtarvi7Z0
D85SVOHtffmryr3ZmKSjHrA0EBka/NTL+SlQQERUKeLEW4fCdoZGEephcd+HVVy+KGoKmRZsIAKJ
j5nS3KeRi3oeXBsN54Iqfqzo9QVCZmFql8D469DIqxOhWJCgYrjz6a+8vJSVV1yUBgCU3tTlTx1g
WpZDTQcRp0AV1bHaN4wXOvU1ZMreC4pW25N1Xc/+dnE0BGd5d+0VwLf+ot82mxPHWoIYjjgZajsi
cII+Fow2cVC77Cm2S/seXyqV0ond7VyZ6y5+MzAIM8orKiC0bYo2xOimKdUkTvMITVSpsybowIzv
vGS/+NGbYUB3EUmth8nhHy7npzjqglhSIpDoLN1DTkMrdMqke5lwer3DrzO91yNn+Q4t0gg8TarP
4NK9s5W3AmrW4CLG2lo7M18/4vYnrbz+FZ9qU23c7MfOa0v0/zJxcipLPRtlT4SjphoKeu5ek/Pq
UNwk4D8g/pNLXM6+waCX4i6zF72JMqSakfjGPaQ44X2+fcqufE7uK9qpBK9r6Wezjwq9UbELdDNy
lagA0de0IczSbGfp1t+7WTqQS3QgSOohFG+rFZ06m3NRV9mpGNg57qB5H2Q2qIGMIvi4zZB8vD2r
K+vnmTw0KxybDbQVlKGvPpAPGtnJizXzngbIFDppO9+7svx/XB2I+Phn9e7/JvF7yeLqUMyMvge2
nvQeLz+VVKoCOkGfnZJiWHhlktZfZkM/2zIzd97PXztss4yebWh0H9kZiAFsP1anVRKpmZQiPLpm
XoMusTeI6oSSYxu0sA3vWrXFJr6cEzRYbfMJGbQSPmA2PhhuEr0mqWkeZypi/yBLY0Ennqyf7RxD
KYaeF6gDlDNb0D8woHU/2CK3DxgaDy9i0SNIlhNWIeCf/xQWAawOWP2aMtNtfyPJIFVbNB20zdNE
swMn6BpfdEuKnbdrXZnLlTOoKXFhanRKAFZvVk4rIui8Q52eqmYZwsqqoQ5brlyp3tXJxg8nRFdD
Df90F/Io8Dqvs6Ix5mwCEGNOepDcSXqi2iJQrPKsY1OB13Gg298e6Ur2QdZDGPd//X13G5RPSpao
iWMkJ9lWymmUrhlqRo/AZtUYxzHRUyS6mv7FwssiGEdPP9hxWwa3f8Tbq4T+DIAwmjAGb9sWejKQ
2oFgLdJTC+QotCp8JK3Jqna+5Ea6agUUMIxJcZcbxQAtsYlXpVTAS3hecsrBxhECxIp2bDPY4ygb
TzRrI+MOn/H+sS6q8pxEbfwye+W3OKqtxwV6tY8bYftgzLt2B29RT/wwPjOlB4uyM/9yeRNo9F4M
W4dZJFslOispbHD8yLs7+FA6juLl9FzqQ38sMiS1cn1xoHPDr1vadEHHGYTU7a/x9l7i1wD64PHk
bie3ufw1lj1B165sqLSdbX3FrlENB5KhIJmEtUPeeBuL8NWZL/Vo4rU3R9jqeJ6NHqEkle1NxbSr
fYjT4J5jtHDtEvJmH08l6s7lXqnt2r4nd8Fa21GBBVHbvJylLvt0mI1GnPQM5weoVtCcWRfqLsN4
1y/1Iy7aT5EVFf5czxi4JEb74Y/XmZwGeSaXV5TQeP0Ovwdio5QSG3NBFN6sDkxqe2dUs4RSqlk7
B+zKJabz0ABNBOlP+Wzz1Bhpltjzr1dN17t7JbHde7D4vc9vE8fOGjDf6qs/xqKA8eREgyZF/4Ro
c7OPcHWs5wxThNOMUuahVbQ2oEm5G+9d2a466nIrdclQAURs51Y2LvJGZnbi4XvG9859gRiqnr3E
RV4aj1HkDep+hJ+sEcirSnq2O2OGmGl2kKLjhsanqzzSOnjQaq3+688/sQPAjboSrT9utstPnBhx
bkNZz064Uj0L12weM3dAANaD73p7pCtXKPIrv1rQcBrUrdGxiRxAbedFdjIaO1t8uyig4ZhIFO9c
Dm/jMVB0dFigivwCuW42LcGYsmh1SShmIOwbmTaK72n3Ew2gF+6tfGe0a/t27fRpYPZ4Gba9lb7V
1QQdeAFxVo3CpTOJmdOmhBZSNLjCoOAwyNzceSeubSiACqQoQFEtd5sgIY/sNePkEXKWVRrWtR2H
tkd0iyj6Xt904/rz60lacwKVmJOnydhihlUv1ZJRjdggivYh6W0/bftnAtDHyNKPkOvwyGvOnaA2
Gmm+MTjvVSyip6p7dtMuKGOq7mP7bEbTJ6ce7m7vqGuvEvpgFLd4ejywr5uD5ThCmQn2shPak/1B
pKYDW7jWfEdLx8AuhBWOWVs/L5ZenZlifJTRMpwcRdrAaeK9GsKVvI4KLWwd0E4EyzQCLs9S0xET
iZazlA1zfUwh1zxMRfs9l7V4F3fje7Ql1QA0OI0BYKsHJEune6g+2D40fRcmgsbY7QVaB9xEhqwK
rMO1Hw1keXO4S3AfKF9w8WS1A4uwUDwfGlxziErkRRCCoHucePbnSk+Guxknk507/dqJ92hUeDBP
kF3bFlUGx6mgf/N5PIwLTobWIKkCkOv0Hya5kpRAQBswVYzLVY8qNKEGZWYU2iZwQtzmL7TXtIBq
NMpEHPvD7A6qn41m8dxVprGzxr9m8WaRSTPprNrIrG5v9wmStuJVA1lmrpG8JK8SUwAsNc7Yfx2Q
gTs2BiwCPrAtvRej5AZCrP2FmuDHdqxPixaFteoEfaf5hQbUIhX3upvf96Z46MCkmGX2oxf1oxMP
jwAXIaOLV7Ue/7Xm+hHhqwNqxEfLitECmt7NavyslcYBjMwB1Izn23l2mjyBbIj+bprE56KpfqxR
K9bhIcnxPZDdkFTuyXA5H3N/FtiGqOMEfzR5GMs1Q3LPoqnD0bDuMns41Gn0MMXePQJ7T2MvQ1mg
uKxo72q7OKtz/EMR40MymkdFJi/o3OpIjFdcgnnA230Y7epLrxh3g2udoqk8R5pEMmZszkrXfLi9
Ja7ejw4bfi0fQlPa7HvHkHEzjhzEpKQfmhqTGhZ9kvIzsG++PdTVPY4XC6MRsr8htCJ0skhPrO+n
giUOIpupH0vsCv7LKCbjUGIgktiEgo3wMlBoanYqY6+5H9lJ+Jzq1X94oWFzE3GuTAKgcJcnqZkM
RK5txFVMHAeCOFKzQEFb4Xx7Llc+DgdR50WhqEDxa/Nx6skSeUkT9wROygRpVM++K8ooFPVeR/ZK
JMBIdOhp6SC5t8XXWUNrJhlyCafZdrEeUoR5UEWFzUIlsiATdbWTK1zZC8R3CNmREZMYG5vIAwMF
utA6M8upwj/IUWbPsx3tYZuvj8I9SbV67cxu7juKCLJQiSJPBYpxfl5Y9jFGsWcnrrk6CmKFUP/X
wH+7FxyiVOyeWLvSnpsHO/UwvgUluVP1uboXVsYfoRMl1616PC/2ohuJzE4y0+LQ7Is5GOMSyTGn
jo+3t92vYtXmngbm5kA6ZtlA+m3XDc+gUemhdCCvE8MpatICRRwn7UbM/OrkRSpFtRxT3REIW9oJ
Aj4LReLxvjULN/PbJFoeHEU1G59zUuHboOric5vozUexeP9Y0bIclam3/ppSu8mPwlEA65Wzlz9p
MwAHv6mdwbyXVq1bPn+i/xCrI5q/iTaiNDjNNo7rpaPN8cEks/vhgEYNRYqPoa/Gplfec+IbDV/M
1jOPw1AMXzAoytAQaouxPzXWIB20RYtmPJTaYJ/yCnzxIUKM96tK3p5hXGwiCK5B518p8z8ApFiT
bxR0FEqnKl7aZg51rJUd3DwkckCVikbU6ALHAHio59/q3tPX3zdPdzbKWZ3fe6gtHDq3sL/ktaq+
7230G3Fh7tvPq2zg38tCh/aQyKT2At5s8YUjc+b/LJFpwL/jCLnakr6HIit6QfpgfzVEZrxvSYMs
UFCjQCFzsDFdaYQjMGx27Oq1Bf15JwsNN6lukdojayaX+xYLoE+NcJszsgnNu8JO2qOccRJBGEJ/
aka8VlRrLhB3dlIV1x59QhOn1qhmOnazfEZ4z6W5EClJsXNjX8kL1uYVtRKa9pR0NrGg0mpYwKlW
eiosSsO15/6URoebT5u9U9ta3leda+4EQteOLIG3w9UDwpE23eX13SK7Q15JTd3pCyWYOmU5Jqmd
7NQ0r12qnCJEgSn68SBtLjkZ96wn3ePTSK5HLKNbw2lBgSnUtWh+WnC7CW8f3Gt3BCVUFIJXQWJr
21lF/1Qd8QFC6b6nGgabvPPNioLMWLifbo907ZthRAnxnSL0Ktt7uYDlUCwUq6b0lNpZj6+Z4b5X
ypnyejGPp4ZM728kFaOde+naekKGAVZDDZjwdf1Rv9VYcqkPUVqDdi7xtb5nfw5n7CyqE1ZIP+iv
qTub5MpqUiS2wLTwRoFC3qRMbSQdrbQ7svA6KQ6YD1ZBXaf/LNCPdiZ2LTtjKJo8v2RbYNFdzszV
l7YTqGXhPdEWH6Ocx0R1Wy1ogNIcUnM1awYGcDQ69AHGKLYfWr3ujvFC8BkP6h4b5crHvfg168L8
ts5ukTWOGtHLmDCdRdqsP1iFiVwidhKHBgOsMyJ9e8WBq4ttgN1Zm7wEbpsx+5570mk5/53MvaOJ
MG0g69kKkbs1du6bK9sIcWMCN5g26HKvEuC/T49rP3Z53Qh5MW27A4auok+ZIVeH1cFR7ajR3z4r
V8giNGp+G3DznI5uJicdgPDJWcDpxdkE9Cg2qRK2URNYZTcc6HEq5yory1Cv8abpc8c7QpvbCbrW
Q7l51imYA7igpER9zd0c2hGBHFtoJDoruSMY2r6mKF1+0/NJPWaeUxz7zsSJrxXKnV7LveP0RpmI
WrhJpd6i8koRAhbH5boDe5pKZIK5M1SEPFGVQyrYxdSreURn7+fi2EdzTkNbtH9FY3YGj/JIAIcU
mxcoff110qovDsLXuV28OJhFTrn8qEtv3jn0V14GlIcAN4CPBbm5ZWEOUKNi9A65s22kBBHv9o5C
VntK0ldGQTaFdaDE6a3UyMulEEDe1VKJ6ZHM7uhLBK9PwhXazlyubLyVZ8z1jJGvB6B6c4MhBQln
PSVtbhUg1GPjFdhw9eKuWCZ8rxAIePSUrH6P+Gp0VNvEOup2q56KLv339gl4e+LWRiVJn8PdSGdk
c7jHSHazEzUU/RK9ehRWV901iqGfVu3L701jODvVrr3x1v/+2wWmSj1u0VGNQmfO5sDMQHKt9nDH
JkEkr9bbZofp/os4fnmyTPoOqNivKjCUNjZXiu6xaWiomCGsqOR9jQWIhUaBgAQd4X7m+AtAW4nl
8lB/BKeRUsvurOpjim9n7xtVJI2w0ZwyQ0lubgcCstJ46JPOnYMFTGUX1Ghtu8dkyECSLHPnFIfO
sAoVK7BIex/VHBc/71IMKb28yvRHjJibhgKrzGI/kS0usZ2cjO/Ss6oev9FfglZgkf/xSjF+h+Bc
fEEAuyfgBU+BxqOZtUPQL91ybhNTb8KsWyi5l+qIQxVitOjlaoqC4d+Uq+/RLsIPFDhz7yK8E4ni
LrKqxjukLNXjkPa5DGJbwbbHUazF13LTqgMbLa/hYCFOnAeuZdRQ1orJFsFEdep1Eo5Mj/OcfhaW
0tVHNYqm/OBgFfdljgbzdXLTpvaRVJzyB1pmkxvQyh+dodPCHFk2NAy9xQYNNBTTE78+exzaojUP
Yi5FdBBSNfbQtlewg4SsK+bUpqTpct4uN5uu5Bm4PEwws1Y/C0Maiq+YOOf6fWVkB3NGUUtUM1Lj
rhn5Wiccn9+FYbVM0xe3idBaRDAdrTFUhBB92EOj/Spwb7YmYAv6Ys4qHEP15fLnZRPKw2njemHn
dLPfxOoBdGPlG6UVVImjHYiD38NvxJfQGJHUp19n1ZIZmOAX3tsziOWoe6id8gM78/jH1wKkZrpJ
yGus6eYm6nFq5KEi3qLQ6ZPHcTGc2W8V9bVMK/OzpnB8bw/35vkjVqXIhb4cIjoUhzbPX9w3WZI0
S3oyY+Ro2VHuYUmy4ck1KQROWQx2IupWD+yvU73sGV+/ianWwZkifRb61m9Qc8tUGHJIuvQEpz/x
CyN+h0LuX5oQhV/L+l/LHN7dnu3VAWn7EiojFEZH9vK7p8riNmM98JBhWo5NbNl/sDHlxTGYOqvZ
WDZKtlhw3x70zbsGqJ/mIK88i0yEvrkHSwVuXDIwS1XaRDBj7mHVO+/t6TfX+zoKMQxviQEAbVur
98QEbyBmak2M2HdsqZRtFYyFk26WxzESYqfAsy7VxRFax6NQRdGaHgF+YZdLWU60LPOkWfM457mp
YP1SVHKfIhu5dmeUzmHQa2ttW+x1ba4u528Db66WBsNK5GVJeLIiVf1iiYcwGro95O+V5eRlJuwG
uw/4a4uxm2yzG/R0BrBQlfKkLMIJ+2VKj7Y6T08CHeGd5XwblkBWJhJcK84rLmELA0OtW9GzqElO
Ua3rd7bMjfd1PBn3yPhGJ/xh6zM+r/lpHqzoQYuxiIxSI/EzxMQ//vF2xRjBJO6FsUFfexOG1Xg1
KEkZJwTE848Sz+3nFJPI8+1Bfpl+bbbPxSib7YNokdUqmLedoqTFjtn08DhWup9UaVbXLxRs6cOc
vWYKs5iGBCW+YK5mtN/paPpelB2S3m2P9NLMYBTqMbJXCtWcHOeUjkPKiz6pGDl32bu+oGkC4BEZ
Zaf1gT88UFSxj13fdztf8NqOAXqw9hJBenAGLw9EI+shcnSRnBAXM/2RFOYobPUTsDQsNVEa2xnu
bXrMhkFfxYa1RnlD2/bDJ6dQMlzI4hMu3/84aa4H2Wwa7wSU86CIrPcWttBHMGPJIxdwT+UoykPU
9pSHwbD+GOO7/hbE31YkBFectcEdlYbbVzD945OH/8ZRMcYYlaAORwx9pPyR22bo4vS981JeuYHW
DgCaAyt4DXbN5YKTMcaF1rNR065/LeNM/+jFsviggRH4qCVmcyglxWE/r/Gz3dm9V94Rhqbkwjml
Q7TVk6X4s2hzmiYnzKAeYm1JfBFFWJyMOX1shxJiL1LI6dOXyZHcU9Fr7uA9YDc/qGf806BcKsYG
j4pi+NdOBO3cnHBPGb7T9biLUVUMulY+QaHIEHxqvjtW1R1lUfbHuFb+/G2CAEz2u+IM1/7n5RpK
WSEk67GGU6n3oefgYeBpCDXcXq8rVzZclV/fCVAF+nyXo1DkTFPYBfFpJI0M2NE6/MLZ3TkRVz8K
mDdaQhAoOBaXo0iBNaQYUT8CDLMckCNQg0Tk2hmBv57Le80kqKDtbIWrU4O3sapMgH/ZdtaEmhbe
4BjxqTO9H02vaUcrToudnf62SkAgzSkH/0JReO0VXk6tavG/dIEcoPSQ1S9ms6q0a4t6jMtEhui3
Y2yOtMcR+J/ySakbfBLaXD2C3Uw/AE4bD+MwmVS8MUMflt4M6AZqxLCtszxkdZljDCP5q5LvitRd
XR3QDAgWUMV+o8uIQ0Qa9RhaIwHijb6tI3FkD8m//2F3UXdd6+Trzbt5SmpRRa3bMIhqd/3JyArr
aLdlHfz5KETJMC4o2VCK24xiOL0Y6WnxoRcEKsrZaQ9yjQpuj/I2ceJLr1CZVewHyuQ2Qi2k8MzI
6blJYzX7qxkX85yrdJfsJUWChxpNAD4M6sQIqnmpp1d0XBwQAkApBUj4u3FCQh03CNAsZdnsVBCu
xSgU7VVGWbk19Fcvt6Ee06iPYZ+HvCXyO2gyA6X2fDmoxdJgmdVlJNK8LZAMTIRdc6iG0g6zrO72
VmkdaBM90D+ABIhEE43MbRV6Waq0lKJXwrmovJc4nR6bWHFXnxgztDKjeCnrsTgkXvQvTaniXwxO
CQCWYXqtrUp7vf3Jruxx5PyI7OmYrIKTa1zwW10l9rqx7dxKCXFHaQIEtjQ/iaDW/OkoaxuVaBsI
1Sr6uHnsukqDYbGg/GTn+uSrfdaek1zsCWq8vUIZhfVcb1DO05ZZaGLzJUptiUIAfzrOPPN8l6LM
d9D1dLrTwZcc1FKfdk4WJb43n5NhaV3wptJXQM/mcgm7dDZaa+qjMJeISaXaY20U9Q96Qa56VE0x
nmpwyR5mZ1VrHGTR5e+tyJkGvy2sSfNHdeERrh31PUC7+RWcmMIjrL7Ymed9iAdTfMOrwzWPGBWQ
NRiLXnxMEkP/0Rj2vBxqR872YRlS9ZvMNVwNGtOdFapIfWGep3ZCndmjYYsPeSR03J2MJfuIknwe
wWpMPaypiiSKfccAMxh0WuZNQWpVcRREg6V4B1fR2wzsSx4/DXOfPraFjL5Oo4Ki8eTV39NYzrkv
MoiMvg5W9nWQtflJG6fi37LXy7+zOm5S5C1Va6QtaQ1sZy8lL8ClS5i995wicGQHXakyVESZe2KX
2xMRmDPWQFZsCO/LIJIfmdtwAirRpd+V0dMKH/kBpKn1Sv5lLzPMd8gff2nVUuNcYbAHTlmil7hA
9BKEELjWH5OpyRc7LXFchJHT3s3gq18LjT4vqCNdedRaM42OBuCdu0Qa9Kh1Rc2/YaA0fi5rs3vN
TW3xMVvrXl26R4fEKh6FLBQE1fBzKAEM1RRcyjH6aA+N9cDt4nzMqY2+NlkWHQvKRV3Qlt6Mk6E6
ene9kqVI8yOHpgTY09Tq37Ujetc3Ry9ND+REVoucpiBVQK9N6fxCibwxhOcdf9PKZWgCqWnyORsS
MZ9aq1bMw//keJNM2GeBI0mdBC52bXqvisDhblBL61OOSknho74ZvZsar38fg7+K/dIVoKe1QsG3
jIQ7/uTmtoKjVFH8dfv0r6f78r6jRgV5nHYY4jBv6ANx6zlTJLIojPHQOkQJAg2y0vST09mf/nwk
kDsrAxUNDDL7y6NIZNHobVxQHUds5KHukn97KZpn1evSndDz2pwAiOkqXqr0uLZBYZXFcTJMCSOR
GoRNXLQPSx1Zh04qX27P6S0SHngtymQo3nB30p3dhE/CrV1XYYPiO90h02QsxUfFodPP3WDc8ZDM
mMR1dPoBGAdJPMCTxH1v75ZbB9l8Q34EP0AlBqbVs7nkxtoASjdGXljEGOvlk1341uRNYWWWn/RZ
PkCUxs4ncseDFXXfy8yluCG96qFV+p+x9y1Txoe+j76mrv1gJ4b9r6yX+K7LjHrnlb/yXSgkwS0k
k1W5kjeLNTXOYqoVe61XuuGEGdE/eVfII/zoyL/9Xa68NiYUTWBaMENovW0yZhdDPVEaeRRGll0F
Q2HR7pOOE1DIVlGCyA2srkCC/Pm+o/mzqlWtelrg1S53eByl2DrJtTTtxOqXoddmzLCy8Y4/a/+H
pYTlRP2Ig4vk8+YwOVpveknJUJ5IVF+mIvEBDDXoSfbLzqyu7nGiUva3C8cG8unltDwLmzG0PLxw
aEdgMlVUOEdPsbpjt+jeMQdmcR55fI+KpQ1B49blGSOkvad8XbvtHkdChxwP7VvMajdri9NfPFOp
8MIl0/KQoiEN8mRyQ9zPjABN3PZjM5Gd5Fa591WvjkxbBbknLhT27uX0LTzMMiWnbI4h5XAs8Q/y
zaRx75UBaVWRjvGnucraIx61+s5Hfhv/AaRzoJ5Y9PHo521GdmPkVNoYDq4E5Y7TQ63R3/D21Kau
nUqN4JuP67CbtijhsaFNk2LSF5ZKlAZdZkffYXs9gq5zdhriV+dDFgJihqLKG4FqkyCoyYXuhWZq
N890DSt2broHNlpX5c1OAXtv8chgLb4VNrVATHgEHIxSIuU0tEYXGtqUP6nY9DyVVF537pprt6++
6paDzKE294aFjrPYBMrIC5UyaV68GdGbuO4x5q2Ggltm0DG+NDCl6IzkpWzHvT7/tauO25Q8gb2i
W1uUQYofXKIWDB8Zznh2ksl7p2eO4ksdWRb6XZDB1HT6fPt+vXYmfht0KzE11loE0o1BO7qSPzo7
yh4w9UxDeHgFHqo4+FVGawaKY3+8PfDV2VIJBZcJNYis/PIw9jYWg+CS+Lj0zxANaavANfL8Tu2b
Ft+kpPqABNeP22NeqShTgtGB6q69JDKJzTmUtpVFSDlxQrTke5WTv5CeJ/8Mpq0cpDEPIUIpC05j
pamHThaX9y2avX6sdFhX9xZ3NJ7eYBqVmeaJ89lS2uZdZ/X2s74gUFCwRULIuvZdY3rgf+gPh7Tv
8R6muAYsE21V5OBK/ldD/mjLIn5/e3ZXty9y4ujdsnuBPl+uqJlNVVKNrKhVKqLzVfBWD7LzCORx
SviR5uioCjxiH1QnNnzNi9o9uZUr9w/VXR4Xk4IrZajNzY55tkO2xfPSV23/pKpp/pROrnxqHbM4
LEZZPanWUDy6veP5HdL1fpM04zuFPC4oNaEGtnAwSpWTezciLebPcoiOOVZONKEbbJxVEJX94o4P
urKoPgatGALG7R0qW+hILoX9lOYaJol9r36y3GHyu7pzAg+Rv6Mad0mg6qBRJn7LwV507QGJQVTT
NIPWMiZWdLiP0qCJYqLwRQPVTPrm5BZL+WSi+v9F02Jxvv21rlyhKB8i9wvsgcLXNohWZd4oasue
svpieKrdwTuqaWLsXGlXjvcq9U6HCsVr+pmbPZEUVhrpbkNAaSnOMS4mxE5rLQvitqNUNIs80Ise
F2Eek/D2/H7F5pvbe8WtUNPl9iYxWRfgt5pHlWrDOFi8tmByi3OdGM3wAFFdlwfXntQIFc56/pZb
mXauYw6Engh02fLJOcIEm+YDuA/za5m28kOP7bp5QPJJfXTVpMJPzeg6JJhTLT0nizP+MaNpZVms
TCbupdWmbnMziVm4Sq6sa4bf9Z0S4zfq6Ph5tklTBYtuysC2DOTmSChCxZN7IMJrp8gA0ct7t1b5
tljUGKzHNLcVQVoBxHbWI9Pv6y6/s7Ro5wq+tgUBbFEq4gICzGtcfqG0cx1k8Jiolg5xmLpo6MVq
rO5swbeUNdaT4H0NgCygw7+aVL9thCkt0qJbWiK8dhzTUOtSFyfasUOAbyJUy7FpzYYPXdvGr51n
LfdjlKf5XarkKe0PsJ3kQNXcC7+fvPTD7U36C/m63aQUzMBWUVGisLS+Ur/9tspzlCxyci8cezto
FO/blIE0VGVxLGPrrq7Ew1Dlz15EjSQ23xej+rcYlqd6Lu7jtsamazyOdXqw1PLDQGG87o2DcKY7
RauOOlLGigetPmbDSAPrTOm1vo60zM76XnlIKfqtsAHImtTjNglEmttSQHFwQxIkkK4SfEpRy9UJ
1nrUvL4PnBUYurNu69bYrhv9dfAK5MoE8pt7JZ9VIZfFdsPZkd3HKM2sFw/YREnRexJMt+k9n+y9
/Rviuv4FxPXY+p30vistJSm/GdL5ZYZs/iMC29gG5jQ9ZVTnCz+x0uyrrmgIXM4opX7OhYXBd1uh
oXqYo0j/IqJM22PzXnk4WUFaJ6gqAnXa5gWTRMM+KWc37L3veV4sD0jfFueyBlHmDig1t6qw/aRp
xdGIYT7cXsorPdpVm8kCrgOiFkLx5tXMIy1yavgkYUY/2Hey5kGLupOStR9xmaf1rZWhIvMPpae9
T2zlXxOqjJ52e1K8V3eRQ+uI/OjX8315EDTkkGMBGC1cYu9ZG5O1fr/wXpZpfPSipved6OftiV+7
fUDbkw6tUSBwpssRR5mj9UReHNbaiAZR4TqHKuEKuj3KL+TMdqdyw+HBAL0YJvP2hKcqSi6S562P
52+Qdt0QV2eIKQDEA10UqV8LmuE1DZXzJMr2DsSxPHhaYn1yownyauqYJ1uLm9OCXXOYpeV4Rys7
eZxRbHxAjNAIsRvO7iY7yZ9Rdf/zhuUqqr5iglaQCd5Cl6vU4bJZdrXhhs2giwdafHqo6iM+07He
nrwlU55iRZl2rpSrn4YYGcYzDDMQLpeDUg9fUGZZ3JDKTEYFs7EBWzbWToRw7dhRqIQtRbuSLE+/
HMVe2ro1otENc82tQlhLNmXR0Qvxwc4+WVbaPWLD5j0U5eB+aPMm3xn+WjWEIsgqMIMywUoevhw/
aofGyxXGF7gdHy3CMWJJkZ4rkBGHPkq8D06ejkQB4+KrjqB6bkt950dcXekV9gWSj9dxC61T6hTo
1UD1w01MzZ8jx7zrkdwIbh+C26N46uaoWeAVJyrnbqgYbfcouxLFAE/p/8tcwMtpAMyA7eOSefGW
UrWZKbB0bFVNYjUgNSeIXURc/sNcwLKgd0RIC5TtcpTcEv/L3nlsy41k5/pVatVYaMEbLXUPgExk
HkMemiLZ5ASLItnwQMCbp79fUN1XJ5F5D8Qa34mWqlnFSAQCO7b5Dc7mw8jZTJOYgGy/x3h8DwB+
62gCwoMvCM9JaqBfLoIFdY9kMNFwTir9qXDX9PXqkYgpi5udjcJBM2TuEH5oav3ogTbbecZbdSqz
Ln4B/kxwS7cs/8gx8tpEbZlPI3HQmcraFZ53PmBu0Ljul972sr+bRj7XPqZKKm7fqqXkjHPjxryn
4sw9H+seEeOyU0X/GEZ6br6n1KN7AGjkMOuoLJRHtYXniJtaQ22v9WD62hmuoEHeOOJpxScuDoyB
/+sreSMnKY5XviN8xu8Mr+i+vPxSb5Up5NrMjcnBQPZv7kBQGYkYm4IcpoYeDsTdInvgVoCiOZ0z
aupjbwxWMKvO8v7llW/de5IkzESRGATD4vJN57re2AzUuYXWOHnTYgdxaOz871rbvncH913i4D/6
8oo2f+P2Qnq+4uYAm4ULwEXlHkJL+cAY5Vvh6OsZ5lewTquy803eSr7x3gADJr03KcU2J7lph3TI
B27ZYsKauWzrufEFut7HpkOrIiHzeFw71GerRfmY2L13P6FOeZgNNw8Gd/gOuj7ZOdw3ghGYQQIv
E3Eootveeusp7qAwBAljVN/OVWWO9/+LquPGe71YZfPc65i0cSwD64IowQk1cTNEFdBmqth1b/J4
SZ8U9U/UU2iwuSDNaGpRdhuXZ4mzOymeDLNGvU4UAusS2LK58fL5uRbwgp2Pjg42K/LiZBMvl7Hx
JdRqoIo0l/TxrTV4CflK2RzmREuOXay5H9usX8Kli9pDZy7GfW1U5lfmj+MThtjFfZIrSrAOwC5e
/mE3giaFgESFUj2rNBUvfxdqsWY/1ijUJKvd+gTJTnpOUikNqhWUecnwDD/fcLSMT67ajh9eXv1a
RMZD0knuCRIJMPK3lhUlhcjKMCMKKRnHNvCyeHqVRNYoghT+BhJ9+BsecreL32mN1E6RpP7ETxXF
eVj7xsLpEcyw71YUKAeFqfERM6YiCbM6LeS3wNfl525h7vzsG5EPMi21sSSFAozcxB9n1i0lm2TH
ydOnV8swlPeN0gwfvSJBXmREL8Wh8RWqXWTvcG9ufIeMI5gVQ1UHMrKdreaqRuNsQBSB3tHwXcvm
IcjG1d1h399Y5ScEki8dny7gKZeHwsuKbLRX1wm1Ba9W33OF0fmWKcqdqHr9vUM3BWgpeXpEuW07
WS2c1qi70QmjzisOqpIn75KszQLLnJ3TTNnjl16Uv3v5zN1YVA5bQBcBhZGgmMuH4zgKkWtYl5iR
3jX+6nrLm9rTPkW23j7WYq2+tc685zl/I6TTNoSEKRsW6Iptxzx4GqX0nxInRDw7vqfh2r1bLHoL
bqwZaKvSL200Eb1uPTAn82x7r5EPEWFtM8TsXKbXpiN+vWCgTcanTy9TQl23mKBkcKPY7Qw7LLyo
OBt5M5xwuG2OL2/39c3JKvBc0eMD1wXN7nK7RWEmKd5ldojjXXFuyScOKIkcUNSbKVLqPRHZveU2
R7czvK7nVNkhLCA76FTRHr0RBK/qDNFBT8dfz9L5/Cn2mKhJR+yf7/1ZLyotlFZZlcUOZ0O0p7ln
BlsIZdq5fq8DDqvIBJ0YjdnjdsrUdraBpUNnh3ak5wcj6ua3oxEbQPAU1sMS+dEBcRCs6bxHLpT7
dZn40GgEi82tT1OYgffl6yti4ZXFImzs23MlWIoOOTyzaO7S3Bn3RhHXS/F4wDnYUIhD286mKJDH
IYG0wrSe9DsYedGdOudNthN0bjyRFADCJoPpPTndJm2lZ1DGkK6ssEiU+CFPM/08AiMK68apd6L1
jaVg1TKokUhGWFiby9UcEsQmqgRed6rUSOetTYDziHcQ9brXCrq5lBS2k15lwLM27ynpkrRrJ88M
KyutQ2VCAjee9OmkwSPcOYw3AiieYLaK64UEBGzh2AzS2j5ZTTPEBRuebR4h/pjE1mt1TfNPWqup
J1p2685buzGZYBv5CkwY1ZCgtpR5VaNowp3aQMeWIriZkLabhXuICse8H4u8RQdzNN9Nsf4t84z0
fW4AI8QLJg3n1fNOSW5p9ytaIge7MPswdvMiFF2r+j1iRo9ONH18Oerd2KOfTTLyZdzjEDq7/Gyo
SCKKwJVZQ2m6BDtiQxiYINHObRkl55cXuxHzqDsZP7M3Eictz8azGMSMznORfzJDXNGNB1IP66Qs
yojOIQYoi1JOv4z6J80C3kO1izQnCMvL9aZCTHzCIHKjFdhmq8FyLt0y3XmqGyf6J1sJQ2cpS7H9
eJxszBpRpKxiL+Y72yuWY1ysPXL/hPOXN1D+4E2Qo5CFoM7wCAj4FqaKI3lRGZlDV3BptafI62JE
CdK9VPsG2B/xLKI4ItwMsxlpX+5bUzqzhWSrHmJWrNwrnhu96/JYMJVCxyT3U1Opj24j5jvcx+Yf
Zd0uYTWb812LPsQTIxrrwbMZh1ppU6+I7hQF+hRajvdKmviDk6xdACjSfmMVyRL+6gYxHKadKXu+
fHzOJpD1RlP3tnD1MLdoshci+ua6bfxnFpFSLoiBGjIjvNwerVnLARFlPcTPewQiV3df7Lip/nj5
Ua4/FmySKfPQlqJJxNz9chWzjPMMMQJayyjs+cxhkmDte8oEYBSoRKe7/L/ru/tyQf1yQWWC5J3N
toPYhdLfL0Vb07tMyh9Tnaf3yWMC108bxoDyzEHqZaASS+ckRBZq+lzidAUb3PHedV3dHJ2UHic1
ZHXqBAJ7L+/L9efGzwSHLtvHDFS2Az8jXRtAe44TLmneBM1AIigmdfDBAhg7L/oG3YC10A6giUu8
4iq53BJ8izwwXNhvpzFSiFDP2oNW11qgNNkcRpWgU458950q6u6AUtNyGHNTCeyqqXZizPWHzw/B
3EB2cinottQ+06NCg/HhhDiSjecpQlveWLy95tGNpjXLwCRgHABh5gqjFFdr0UWMr5k6xND9ISud
4ygZ/MZtqK4sgfrLgmRjgQvZgwANjUKkpu2831uPKq0u5bwRHN0Wl1VnCWUPM/8wiR0Tz9WkDgx1
MH85kpLoS5Ax8AVKi+2IURWuVktDpjDtJ+cQLdNyziqnOr58Vm99UgylSeHkSjCoLs+POrQzLBpd
UtocQICuNp+11fkxJQ5Ft67BeJry8l4nB9hJfW59JFLmXLZ4pXaP/GHPblokZfuoaEw2cRXOQ99Z
0bGLCqzCtWpvqVtxiuhE6g3EFHGSTV8KTwVDEQvvaxrm6jBmTLQ0Lc1wVe651C3z1wuZnyUaIyIQ
tJKAc/loGkrXnTJPTmjrS32nD2nhF2Pi7qQON5+K+C6/ehmAN081aosE7s90FirHDZiaCMrwtDqn
5fTBmJvizcsH5SdF7PJm56nkII5WDenj9gNP6fsl4AP58gA1HeuqmYPIG3QwyEsU6rER363GyAiJ
TgTg1XS+1/GGhPQhinM5o8dLotgfNLU379TMQDWiHItDr6TfYSLqr5jkaUB+rfqs9Zq47/Px81pA
r/A0sAljVA5PVeUYR0gPsY8WSHzQkGI/9Bo4lDiLKpD+a3J6+YFv7S9dNJIzSfVRt3NpoxkMsax0
VJS20MOiyKOQtgPrwQlg/Ghoe5hS+cK2G0xYk96azAGQ+r88NjkDQDVKXDtc+rpCZ3/wAod9PCR4
agRxbAi/gx5zRnPXPk/kXyHME4wBpjZ5Ss3JPTfDaPhKvC6htWKoUwzmFCwqTJKxKzUfLf3x1YDp
z2PM/cjcxO3uvcidz649TodhlWDPKV7unNVrAyBgau17qAmfRRvhj4yzh9GhWmvXrs8qrl3P2G5l
1klfjOyhntEW+DehtX2ctq0T5iUESqGs3X2Rce+tDBk/vfxyboWt53u1OfxCaxLOGAOiztMbv+1L
46PVW9pTE2VG0KBIf0Jezgo8QFPByyvfCP7guRCS8yh5aSLIY/Msbs1x7ZmdkxKWR6t5HGa01bWi
684vr3IjOoKO40pHz1TGyE1qBUp2zm3YzeFY9Ng+FpY4p0b9OFtztxNGrssr7LierbQ5dWVpIHVe
xISROLYCQ68mLDEAaSsrkCNHwTK3VZX2z2wi3AlyYJmkbp1NFPgcfdNl3DpWNZ8qTyjMDLI9PPOt
TaQbz3hMDoCsbaMwaZJYmIJGYd4OKNSoSoVe2qTf94q1h5m7uRTRQgJowPJujY4TpU1jSyscks28
OTSe/h62b3bualAKL5+MG+MPSp5nS8kD+uwA1mUxgNm17VCxLeeV5yQi7KI6fzThYIWzF4kvSl38
I3Pn3rfHJrlPXXK9oWodvynU9mGo7G8FgP+dnOj/8bOYf6ATd4O604+Vl/ZlyXdhVKp6cjRMMw+L
W+v6Ma1V23fhfiFLkU7LkyhXs/Ujq+ke3MkU3aHBAeNsLzXQM3SOmr/nvTrvNU9vlIx03+WQE3gw
XlJb0SAErnj5I6/ITGykJ5JQ1PPD6jlfNG99ShRQVapGAWPCfEuyN8Ywn0c9eTVJxPOQp28WodzZ
WvWxtvpgMdTXnaME04oA7cuv9zq8kO3RuOPigQ2DONjl2+0YP/Z6ba0hgvrRHSpvQ6CiA7hziK7v
NrkKFbr0GaZIlKOsZ2fIjVRrQIxsDa0uaagGildRHr3Wxs4OHBWq568+E7cRLWtASPBarjo4YohS
C6KSHg660YSQCQtIrJ3y4eVVfqbdm/tTlh8w3MmI6DxsHoomkbN2Be1xV1EikAHDtDx4Vjwe+7RH
+Qs/qrDUO3GOcT7xxVpPZ+ztmgN5cXFcZmM6KlgGHPNyyc5KUZivvSFbH+3JBvvO9XrM7FX79G/Q
MTRQ8BZ27QLTa7VypiO4FtOHMbWHbLwBjePI0u1HH0wiiLcyfMvaLLGTm3YoNfa+LaKrffR1xkOm
mmi7R3MfKMaonxS9XN8kXgXo0ktpfpSldWawv8u7vz6b/ByaVJLZDtNr68OB/+68ZJlnh4nEtnRt
iYqRHpsnKzJLPytWBH9dJQ1KqU+oFvaPdqxGiOdF7pPZj/7UqkPYQmPdOV7yvV69d5opQMmpO7kw
Lw+zp4DqKUgWwi6JHkmJqvd2Hjfv+xExY6GqP+zUEecSym9orChUvnzqbu0JVRrjPXS6YOpsLmp9
GvPMziI7pFRcDlo6r5gVpXv+0NffK3w1lEDpF5GNosp4+YiDFk0dzW8GbTXuvFY0TI/VUnww4Wkc
s977dSQTy+ESBx7ToT7bQhQkVWNIW8cOhyRyjtFspIdGR0n75a27MchjGTwrTHrRVJ5b0a+ySwxN
mRgwVXk++MgoFQEt90+r3niHhf//y7QgudG21r0R1+hOu69cxTokw/zx5R9yvbtYzCMziRQSDDWE
XS93t9U7zY6LSQ/npfhMsaoHlgIBOvYKF0ha1e+c1+tcgeXgjPE+afujsHa5XGONOCPblR6aq6IM
Pg2kwR+LMnnQ7dr85UHQ5Vrb48mdiupjTiMwUudH2x6/Ozpymn9i/1y6CGTFJJNbcZGijnKrtUFm
LgscVXfw1KOxiProtD01qbPsdUZubaAF+VpuIsB9U6a0z24vLHkXCRjWwtkRvV+jV/dEGlkdO0ub
jy8/2q2laOCpNEjoaTN9uFyqUksUJdD2Ap5QqcchBUKm9i7Wa06U7yx16xTa8rEIIlAlt+NPdH0h
kOMKQalpmk9GLcQ9Mr/iGAMDfIhE1ewcQ3mqL8MmdzFNERgqkpy5xfgRrpc8SWsebVVpCU609Y4p
1q9UfH15jNSmPCiwEg9z4e19AddBk6V1ZgQwcck/tj6UAM5TvYsLLcTovj3VOJj4FQY3Oxt6exW+
Z2SOUN/btn3WXlkazU013Hw1M+gHOkxoH+z5m906IcxAKQWRHYLctjkhYmgF8qW8NukKAMtrWbHu
FJjImE2780C3TgigHG5eCicQK5uPGSltDWZZo4Vq1hV+Fs/2oU0G/RBT+fs9JOKd0vBG/gE8WMNW
DRkvC8kp+ezPPjSJ0lsnBZnrQuvTN4qLYJCpxpaf48lwLDlAiW+gJ36wvUg/q4263pl60wRt5XRB
NIlq58RePz8/h9oHGRkp6rYdnUQdZSpDbTWkk2Qfl9odQPHlmLpBGz1Ct/r6q9/+5XKba6FSa20k
BOF72LlQoNQmDSfuyxCW8R8vr3R9Usn3+fClYgx52TagdSgplGXFSlLv4+Q10XQstKrZsZ65PqmM
Erl56LdSQcJMu3ybblchsVt7K2JzXXVHSh6HFfDPO1pveyPmnwj5y+ACEg35IfRjgQUxgrpcy6ua
MqbaVMNh6CIjmNQ5+rJWumUcmgnlH39Uuig/TEW0kpXhqv6QATQVYdzWyXDPvzLFx7rTE+WkRLkY
ESZU2rfL7BqfRzMzmmCtnfWQ4Nn3ukmmocJAZQUL3Nt9i0ptlbrdO10ZvlnZKD7gFZZpfiSG9VO2
Ru3k9+0AJTIZFZ0JRTYVxVPiTtQBpZY1Gvq/CtuSt0BfZ6f+oBaTBt/NmMwvVjcQg2c5bzn86uu3
qeeBotA3kMz1TQjB1YmZqT2q4dyV/amdU5UaNUk+v7zKDdksYq7sZzKxoCmyVT9ISE6hoqEhH80K
c990Sl5X1doioIcqQvZoiUXJ4DlUVnbAyqyBYuqO/RsvGwx6rpGxPKaKNT3kQ9Q/9WsewQwEZ7VX
mMoYdnlwODe0vORgBbunLfhihfRUtELr6SjPaMvbIgmYf7hoDk/uOh/m2lRW31J0Vz01Y4FdZxR5
QHq7wrYm+iCT2R88cKEPtESir1bXpqU0x+qLO2FHRnl2vJ4cIesbA2xD2h2tzkEm1GhE+pVB8eid
4tRigQQR2dXvDJwjoWS5EDNrsFeVTzFTaT4QBNEEZldHZ6OnCwjzWddfQ/NZH1Onc96p5owDmdr0
VXeIHBzDfNTKkipAbXI4ajpiJYEWWd7sZ7U6wu4a9e5xyUQRZPBVYQqXefW1syrMXTtV0T6nJCiv
0hrHlfNSLnRvUJjXjy7a7zWQEZDqQZShR+x3SWvOh8K1hvHR8MqOistI0EtJGEfSCaYt//KBuk4g
QOKQgIFaANFkbqGNk5qn+lzlS2jMdvUgOa0HY0rK122vAGgpvQQyeFc92fm8Jzx7HS9ZGXwGHUQK
hyumBW6pjIE9RvOtpY5nHVjqwXCrcecs3liFqtHAXYWbz0G14jKGkWSaypTRJOmHbEJKdsX6wJzt
XwaIYlohv33JviTx20RlzWochPn6NYzrPn2wwYgFqV26f+JZnq+ySR3yBqq40bYr5KJmOJTNUoee
AZ/r5RNxfcPwLIA+yBXYMBQkLndscvNJQfmKHcurxq/b1PDNvFqDmAi3Uzz+tBzcBAqAdGAFiZkG
ddumb90UrTE2iw6uwxxoLiRzWXxqqara+0LRVyKCUjSP3azG1YOSt7CmE2PCZyZWl1rxM0Nx7WO/
mv1XIZLx0XPNJDqZ0dJ88Oh7J0ErFLhvAlIgWl6Np/heuw6Y9tWV/rqP4MwexkbL9rrIN74oTpvs
JEjjBfBul/uX5xhELXRHw8XN3ftl6mPGOJ0k1qp6FVRupxyVcqEjnyTOL99BElXHwmCsSGK2RKyi
mjIccTJeXWyqhyKDHk8LWf0zq0jEoAS7uZSKlw8Yg+t10sVdQgoh+qxWOR0UI9orL67zREkMoF77
FzLlcpVWbUtIjCYUgMVIPq7W2J/AKRanGgGgoPQQnnv52N/gWNLhY1AjuxjgBbeJ6bTaRTswiw1L
kM8PRa+PdaCl66fYiBDe5uP2Z0E27C2a9RG2lPcGF3lxcsBK+oY7Vu/aau3u1DoesQLDu0EZVeTf
0hpM06Q3Z7NtyMBF9t3s1eQD9KFqJwRd75eMPkRTOiDAFraTZLsTzqA25hy2pjaFU1vlj8mS2u8j
a9Yx9h3sncT6BmhFTrbgHCJMifKDuYkTJDdjhLLLjOaTB4I7S+P7NOmi+1lXP9izkYWIlEAgQfPw
TM1RBlptDq9SYXx4+b3d+h0MbGTSLSf1dDUvD0qzRJmtzv0EYLUSfwe2VUAOYvr3phZx+w9FoSkD
SGAqq6PRTMvbSnNaBz8452tlTuWeVMV18KS2k1pvpIGSC7lJmecitTgaP9W8mSkarTM8WgjNHcql
0H/5NgAuREuDW1siyq3NneNkCaZRBUuN4xR/GRdlOHTAd3bqjVvbS/eafhC5geSWb7YXHyzPHu1i
Cmlw/4GoThQUI9PaZUUwZi4e1966n53JDBR9vLP67L9oN+wB4W6UsJSKFFWUVeTWgKIvX7G+WM5Y
LAnHOkdDyeIk4bGox0+FaTQ+vb2aIYBnhHM1lEE/Ld19lOHlUKdxH5TpaO5ECnmwLy8tfg0dK6Y7
TF8oqy9/TS5ofYyKNYZlahvvRCfWwzTU8Q6b8MZJQuMdNTU586Rbv7lGtMaFHtGxitLoDUL8cfe+
X+0h81XF6Hae6GrqIimLstkmJUkpXbe9nGmCEk4+3UBnKxu8Rr0y/VQIY/mHracJGXPcrrVvI6E8
kLKKAbV8/Gf0shzMI9znjFquqXMT4F68lv4QG9PHtho15R43waxFKaGoyGBhsrytXbV+56Dw870Y
a+ydKgxxs1HlyOD8Ze8VS9urWD4WPTjCkxx3AM69fFOqqBQT3TBMbACbHak63c8z0szfhsrAhq9P
3LdFZBVfXCWP78x6cl6ZQhE+Ms4Mj1JkroU5tg9t6eiLn+Wqx0Npzhn4LQjpBE75y4Fse6zkj6UN
SocGuJEEDFz+2FYIxY7moQkns3KCZF0dspZp3cnuttcEq3CWEDGhaY181HZoHzmtFAjImhDQGCzR
gRqnSETtR+nypQJI8vIzXfHZ5HL0dyGWgcGXKLjLhyIZc/tEopqQL/5mxXYfrg2piaYp4t5o5+Ls
rlYHprIx3ppzYp5VFVNTr8yUc2c1/5W1E7epHndHr4bn0c2l81DO6p03KMtenLux/TpTZYnpRceb
+f/lLy1AKScj2WhYJ3by2lma9NEoEu+t3tvtnabUDId6I2oxomjrd9Axl3eZU8um/wJEJTMzoQdr
VxtvV8/cU0W/9dMIwPTLqC5ow2wCTrVgh26JsglnXNph8RlJmNfxnq3DjY+F9IdV4BXQX9o2MJxG
xREmEvhQL23xGnX27hU2U2MwpJX1SkSV/QoZ2vyYoKu7U4Ne4UE5JTgJ4KIE3hww+JZ5FZU64ntY
nYSFVX4s7drzY0NFh6XN1eH9jEPY66iD/2p20WeR24gz5/O08/634RYdSXr2qksjHUoRHZbL14+H
s6VPjjGG44oLedra3X3T0rpCSWNPXfzmUnJQJRWLJPD6cikkUJW0d5FZW3P3R5cvxt1Sp5/sUuzx
IK72VT6UTTFAcUVFgDTs5UpIhdelcMoxbCJ8SNUEVx4nz4339tLGxyZHqWVGNe8QTUX7R65W69E0
fplLwG+gKJaZmUcqb2yvFjtmt7XRG8LVBXRhpGXPZdHvBc8beypLb9ek+6rik7zZ08xaPXiT0QDT
tcrBUXZRQIU0PJQU/4eXY9qtpeBk4fQMHAl8x2ZTkw40nlPbA9CTgkhmxsV9XS/N/TztaeFtv0i5
dUBC+S5olkOS3pzJ1TLmKYmZtyeOWgWxwphlcK383OKa7Rur0b3DvLcPAQntmWRe+YbJpdGTotPM
VcHYbPOQ+LUZ7STaIYzTZcAzzNB8Swxw6r249bVkrWjUJlXzvktk8a2uJ3sAeDZorXhYEk+cI53i
ls/NCg2jzLE3NNc/mqjKdoqeW+9CGrBLoI2E2sg/fz7bYIQRJeBJQ3UCkWCjUH9qYzEewQpbO699
G4RBTHAF8B7oWUm1sU3VSyq/DHjLN6HXCzVYTBKiYYr2Lsyfyh/Pk0uWseiL0TeVcDd4uZdPRMMT
fERcyy76nCfHuvXElwhg+QpvO9Puma83VZDnlhd/rha91Xx62VmKpqYxRcjg2sYhafKlRCXPyI9q
keinaYq13reaASaJGKGw+2VdjBDV6LHPwENxXfGV0qkUuLdd+qm3IqqiDKH/N3VGo5n2em+Btcra
tAsKu3K/83eoPyxz6D8I04jjQzZ2Y8VYFQ6cz2ki0HSK+nGw+p60IrMSwKbmrGRHvWytMvQiC/EO
t9KGt9aoYa2rq/Oo+YqW1g+NsrZhV5VW0PAWHsuhwzCQWUGcBSm0OuGXfA5PvTli6vHyR71Ni9h2
BFPl3S+Zndfh38vMycwsERb1OB9UIxenyfPxYRJa6uysJWPR5hWTftG+p1gHSGVvXjEaIQvQ7FKE
QFzbQ+np0QEZ3xxoDSNq4SjRAc3Pvdv9p/7X5apQ1Gy8V2WHiLxvk0QMAoon0O6UJ+wU4KGpWeSH
0m6l8fi4ek9WU3gDQ8EpA+sb8ccoHLbqN8tJ8JJeF3gpqb1EXxDhWafjYqfL62bIa+tk1n2XhKaO
wm3URnbOYKpYxXFGM3+5s702fbdA1B19JYHFfUybPtL9Cm+HY+QlaKUZ1OdzoGTGjI8QxZ9+YEwL
x94p+xhWNBnjEDpTnOYIRWgq6vOc/9zHHGxej5ObGstdm8/LN9UsR2ZLdn1nSlvLRcUKi2XM4Q+F
jxon+XX0au4FC5bJyyfn5/z0YmM9EjO+EgT4uGLJIC+/2Krp1VIRXU6/g9eZKRlz03IY1jfpKvIS
Ukmd+7raGhXfUJ70574XRk/HrFe+rAWyVHfqOtY/jGFNwbfRKvWHskSnaUkyx/GjZhzeDUCHn1Rt
bI5et3b90dQiWzuheMU+laORT7C5pX3DVC11+eblx7uqvQlDHBZpBWMAAOQFXD5ekgxGnw9tGvb4
YUNOGs1hPZiG0ryJFk9x8IpMPRHkSsI9UcCaaw/jLLwiEDPksWPtmhqd6qj+75Tx37/N/xH/ILIU
S1xX3d/+k3/+VosF4G3Sb/7xb6/Sb23d1f/o/1P+Z//3X7v8j/72NP5o+6H98durr6L7LRyq71/7
tK62/83FX8FK//wlh6/914t/OFYADZe3w492efeDmrT/uRy/Wf6b/9s//O3Hz7/lj0X8+Ovv3+oB
ISb+tpif9fs//+ju+19/lxPkf3/+1//zz15/LfnPgq9L+bX67a4rvlbfu+1/9+Nr1//1d8Xx/kLZ
i3QliTWdfIr733+bfvz8I1f7CxMfmu+EBN4xEen33yokbZO//q7xX9HbJXMkUnALyUsKquw//wjC
I4cBdi11NS4Nv//rF168tP95ib/RdHmDS03f/fX3q76DBMmAnUJoS/4KatLLw1XN41RVIkFPJc37
U0YV8KSXiT+v8Hy0bo7D3tDSz8jIfHcnPX7jqDM+Fmt3UBsNQ5N8jIgQtYfc8lL7cbtkhi9SVz9K
f/o3nTnOgTZmd4M9fi6w4/3GsEm7s2dwjs82/p+PdfEY23nnT6wPEybatshJXhm0JciIp63BoHw1
OKZx/sERi/D1ZkIH356T4fWyLKekWXo90BNB7pSJ2QjquB7PzPbSp1qnk1xos/3YKLNxr6o0roRb
zSCpi3F437q5eDev4pNa7MlD/CSgXUQvWFsSssA5MOS0YtN10N08bWLAq2GHyn1y1Mz2D9Rl5s+1
2SA648FeD+xZ1F/rxazeiWb6gBOm+qqKsRVJy6o0AtOosjejWoqPWbMWi693XgRo3R5UP/bK6UeC
PPZdlfSfQbEZd6WajF+BeuqkAEtZve3doQ4UdWHIii7WXUud7/heQk7n1z34X7OoRLgk6SfVLqL4
AJ4m4ipZrARxsJRu488X+f+jyrOoIr/zF6LK8F/MAf47PMkYJP/tf8US8y/Ss1xmSJBZwJs9iyXm
X8Bm6Uy9XORrwBqRXPwzlujGX+g20VWgQc//Tn/+eSwhjwYpQVEodVeMXwkl2/ScCgDyMhpEgLhY
xtrcwnXT9zlel+Opwzg7bA0tPqSJvu4UAdt6Q64i3dekZCzqXlugsFBqR0x2MZ4UAYFqpukJ1THJ
Dqli7KnT7i3Fbj8vbYBoT4yay/HEL/pm9cg+RW5kBgjnqDutD5n5PQ8BPBS6P1K5iSkC/ZfNSq47
FWah68OprhU4eehJPJbj1OHy2CfiNHqewBRe7Zg1a93nyWuNnUnSjVdH+xUZcUR4pQbR5tWBpYik
hOVADanbtLcxz3Yio/71V0eAlvhP2iGc4U3+24mk0yKp6aMJRXlYsya9j0tdgXb261QJNpQuLueQ
kYl06bh8ddpUuoi746bbzaNLnibh14m3N2q6sW0M3jiM6H941hWVszIGEbtO1J90NfIYhfTOe1ow
e3C9W6tIcXeOveQrbXXaBmdK00KY/Um4vfmw1HOEoUK3R+7ddjo4grwXiOfEBxB0W9M37OddSerq
T7FetXeNZva+oB95B+bHucco1AnQc/AO+CDvqVTeej4XLzvsf36mIZtiTM0UKo2q70/DQAILp00c
Jwqd47MgeiNDuP6YGVrRo6C5yI9lbnR5IpxVReuu1MWpirQ6QL4QI7E5tQM0HtpfbIlQ2xFq0RDj
nfFFb9VoIhgMaidmcWq00rlf9cG5K2u7fd04VnX360/l0NLjPjCh6G2xQ301JuZapgzB6WFhYd+W
QY23c6is+i/bt/JUz5faJIpGg6dnXxYs1XfGuTZz62GOy70Huj4Ml6tsItE4KoPABa4+lXzgtEZM
DchWnJ//xLZJfA3PJIGim0iUltlSNnHMs6zxcrYSfULX1EohBJXp4eWlbj7Q/yy1jURjlPQRdsX1
KVoc9w66Po26VP/x8iK3Djeip/96nu2laA8g72BU1SeRAXkCGOogV6FoTKPH3n95KfmaL68qyVyX
whGUpJQ0m2wVsaxoiVS3PmWd1Z7iHo5UqmL9kLrlN6JhsfOmbm4fbvayPEEOY6vAlcTKmkEUqE+F
kyqhIuF/ueLkv/yS5AyfOS8JFNJ/WwG+ZlScCs5ldaI78HGYx/woPHMKX965q5dEc5TkjQYmfUyG
N7KEedYprftMx6FWLU69i82lDYX8u4E9CAS4Fn+2l9e62rafa/2cuUodkS1mn9sqqskUi5MY7flr
FJOyU4Sk9c4yV01qbnOEkKA9SE+QawpJzUS7TKq+OKlunrxWbC+FUNXhZpDjuri21fCk2cn8Cpfu
5lE6PT3ldEw+DUO1ZoGmuDXY0GR95QxKQsIxZw/cAN37CtbLDgT/6tTK38mmS6YE0mdbXnGEeISV
9mlxGuLB+9L2kfVas+vmpMSmc1CRltyZp93Yf3pSgAek4oHE2l++axNZv6qLneKka8rHRUWCuKBB
9KunFqYEVCGEz6BdoRSzyRrzFSB6rjbFKY+KNnTKZjyiUzrsbN014VcSMgCgo6IiSVtbpn6BgIOq
DEp+wi0x+SqKxFgOtmJUNBFNl4ZZl4kxELASg2ot578bRuKdGmTB/iCS636id+K9q8X64/8h7b12
5EaWcN0nIkBvbskqso261ZqRWaMbQmZE7z2ffn/Z5wC7i0UU0bMvZmFmCVBWJjMjIyN+My2N9aHQ
WAi3kcYpo3DWrWeqEpU/1ZVSoYU91p/eew5ArADfELAKYZktzuSbM6dCI0FIU6f9keMBXgzgVFrE
tw9O9lXuhHKWaA6DowV0xMvschQpcuTBphYbUCAP/1lqNDiqaYn8ZTSTx3Zs2w/htPxroSbx9+3p
XWPRxciY33DSaTOCsb0cWatpGthmnwZWHKczMp2p9rexLsaPqm6XxJsGy8J8wtTmT0sqZ9WpqZcG
BXA0vtYPtY3qkRv2nfM9o/3/PYrNZfYyA0HnI2eM6+PH24L8Drw8ldorrWYAiso0U0EOQPhp0BXS
70Zc4mzdF4u3rNpRQXjve9DCkYW4EK+NLS4uFxWpVl7TAJC95qFSjiy/eHp4Zp+EgZnV+ncc3M2g
Xszyy+0vcn3wwbg4IhUjVweYpF1+kBgL3qWLhzSYQ7M693FvelhSZsHtUa5KwjJ+KcD+YAqCthOy
v5fDIBZpTkmbp0GTtm3p5jKirOZYzKhyzfqDRSnsYVmU+MtKHcer8Jy5n5ox1E9j2c/3yEE5772m
xe8RbzpDxAp63Ze/J0E9UqlqMwm6Qs7Y/MiNtslwtI12FhcEC+rG1Cq4rreArHZd5nVAryQYYmk+
A5Sqz0oKHuv24h6NsvmEShIutGoYZVqs4pxxn7tqmR0qql+nA68QI2oldHkJ4JvQFFLes4dFj4Nl
LD7apaz9HSdRi0lRTB/IRa5/6Ly6WXQ49pKZfM4rmS5wpVaxb4O2vE8Q3iv5V0f9rXKo/tSzlRz5
yO6tBKwE6koEUDAhm+jSV4mkYJwaBykaAHfFaq8veq6l59vrvbcQJmqkQixSPNk3o2TNqkQpFh1B
khXTg+E0GBU4Q3wmcx8PPq04FhfJK9uU5psCUIFCKzvpcpvGU97BcujjgOrKnzm1PnaJjllYb32p
69BPbfXn7aldQzepDlBSQcqcWj2UQ7HCb+6f2FbGtZ3LOJD6JgsKPOAiNwmj/tTwhP+oKOsUSK3Z
P84pOkGrEZVAGrT4hU9pfLv9U65XWVBiaT9AxQBRYIsQ/eaXoIgpIyOXxGSE+frZpJN9ioW2iQZL
4iAYXEf7y6E2walatT5OR4ZSSat9/B6yOwPJvGBOnOiDOSCGdHtqR+OJ6+Dt1PRulJuQ8ShiZ75Z
1drvJMtmj2YMSksg/fzb44nk7XIX8VVFbmfaNEzAD12Ol5Lr9I5cxYEWh8pdk8l67iYW/TN8GUfl
SaKT7E0Wkuth2Nv/5Gmo/Ln9A/a2FUsMyp+7BjHSrXlJrGVS0yns46hRm08t2NevFv0ubwhD7XHi
K58bq8iDfNGzBydqwvNgx07m1uN7yw+EY0gjyD+/1qe2pN14riwnyts4mCeFOh7HzhvGoXUjE1zO
7Tnv7V/qXwDERKGUgtvloofz2CpRFcUBOgaZtyIJ6WbLYnu5Wh/pHe3tJ5gVkM1wbaYntokSfZWi
MJlbUdDIcfygxfN0BjcRntMlkdwlztOD/XQdZim5ii4g3T5BLtqMl42t5DSJFgXZGlePZTsqf2Sr
PGInXMc+RiFnoMqsMrUtiryZ07rvMEcL5Cocv9WwewRMWPFVa4y9mXfZCf+po5Lv7tTYoSQHBrDJ
LfQsotZIqllGAX3p+u+1GqZPsaJNBwFgJx1CLAnKCNBdIfPyel7eRABJsuc5l9IoWHO9+JSt2fIr
UvTugXZk+KxOjfWAgWp81ku1pj6Wlt5YWvMLyP7CtapydW9v1WtBDk4F6BKg46IMTWXucq/GzUoA
SQuWWnOqjxkZ3NcyXiVu0K7BUCLT/pLt0mhdY9Gaf6tU0c5yseh3eNKlT7UaRfdamcVHd9/epzCB
AXPDQvmj3nr5owpZmaREaqIAvIn2Lyjf0SvMEfDxweTFY2cbHQlJaHqSDFIc2IyzTNrSmX0cBQP7
4Wel1jiCt4DSnGI1HusBfMjitPG9E8HCqou6/rTOy3yUKV7hLgXUmce+EHlBdYJ6y+Vs2QvOEFoS
emhLuv6vnFrdA5c4nPo475CS7W1KwE526mE1P+PNVrpF4lT/u70UOytOyeEV/E49HZ7C5W8YLUIW
cBLJL7D9+gT/3zjbTtYebH7xt2zWmwaegF4SOoTz3+Uo4tjFZjlJ+KP2X6V+7p6SuPDLxpiJX87B
g3NvMI4XsFleIDbkl8vBNMhDazb2kj+nGZA/Hntn8gkDgefSfiTqHzlj7C2hAIUhFKjDsNE2Vy3A
Omi4+cDkNAeOh5JNnpRY2YEo/u4odE5h8wsG6dZweCgRQzCHVvKtocpRuErJBcP5qFyzE4BBd/P8
BQTG+djq1dDkiNe2YZSxNdKXaLELwETi7GMrjPBmMz2CtUkOpia+/nZ3vB10cw4i5MMHWOaSn8LS
fOrrqX9s+sUJxq7Sf1ogFu862x6DsA6PZK52FlUYrpNpw8GCJ78pgWWlRD0niSTfiWI9kEei/jrW
a3D7jO2kBWxGwWBFU4vjLv78TeRPBBbdQHvXVwoz9+Z2jTyjclQX2+AjoMbOhLjHqODC60RdYPsa
GsNWyae4dXxod/YXe2rWxxbR1YOU6hUFuPlipJXQCSi28TTctnTUvpLbFSEu32yhyICni4uzEqZI
uySz/EtTptJfUzn5baZ2vnozZLdf0PoUvMPlLLDMbDxhqhq9dIMmRS4axABUQTRKXjeu9VNcGvYJ
d6DpQB/p1fF8+6tNHoro2r6+5DY5jMyjJrTCBBvqLK+f9XzqwmBVtNZOXLsATneXSkOMzpklL38l
+aqPriPHya9MqrK/1MwIX+LFUhO3xy4Szyc+ee2aiHSV3jJFQ/Ty7k0jUmdRjaLcTy/jctM0mTOY
kjLgYziWytmpnQT5Vyk/Wy0Y0P+nobZtR3kCP9n2wpixS+aPXBPdvarO01Mzr+HBN9g5Cm9ntW1i
LOMUhlaF2WCMO9VntDfkO4veyYcmHqb/MivuVwgb4BUQ2b1cwKHKotShO+wPctsOJ61O48HLcP/7
K7QL83x7CXfOnZCy4EsRnoUm5uVgmNYaI07WyOMb/epJsb2enQlZif8yCmR7AEwICWx1tHOGX9KW
PUHlfnCdspPcOi6PVI728hIm83+H2Wy9zDZWec4bvN3GpvmK1yVt71DSPyi1/CftI+WHFhoDNYHE
8OQBR0HXNMG1/oepkgPCGxdxeZuXTFauhLqMwabUFpIrI6fhIotueP9hFAS1weojL4876+VnW1cn
U5KsZucr+GryXzGrWkQH2c/u5iA3EN7brzoWl6PYS4qbTFHi+Cg7f+K5iZDxxiD+9lR2TxYPbdEB
4aG2JfEMFHF4b7Ldk2bQn+NYyr8i52QEXR0eldyOhtrc11WLwQKIa8xPs754RNDeCXp9Wr10rovT
+2cFTkFcnq9s+81QqjnG/59v7ShHSKL0afcwL2Vycqbe+g9HmO4EeQDICJ5pmwZJR9ON2iZHuIIt
RQZXtWeyDvXgCO8kWOgHYOcK3Yp+1ZYfEpYdehljymeaRuOhWZLkIQetdgdhX3MT1W4fxzKuv91e
xd1BaX0Ca4L8BGT3cgOO6BWUY4aXRjpO9Vl0wPC51qfHqu/Xj5SNe1oNWnIQ6nfScFgL+MJxrJCc
2+b8detYo72w6+s0M5+LadJ81Zbqs5EP1pMVa0cexzunTJhek8pR3Rcg9M0kM2Ot5Z6zjG5aeRqS
vjoZ1XTkebOzlNTBMUAEPQi4YCvWjcuYvMgjo8AyGM9TJNunkjfFSakh3LRZ33xpnOHogt6rHdCv
ofKMhqZg6m32Zgo/rx1ZaZ+EIS1oTardJzVKyso3h9L+Z8iJkXqtlS9Rh+dYnYiO2oQExGOZReo9
oPsjcspOCABMBhUSVCa58zZwCguMBesDRL2rMEG2YGg9WQ4bH7ne//JdkUkETQ7qD+rn5mrVAWm2
GV4Pfg0G+tOImrOrR6N9kNLu7R4DIVSSWsHx2dIzTKma5I6iNPwF9uggp8UpGbp3+8EyA64ZAKho
XgGh3HzHaFi7NEwZpQY376fW8GNFODe4fdr3pgJBX+dJQ1efjtflQchwsqrzAmh80qUr6pwom7YY
X7z/6uQ+AzgGEkW8ocVBefOosZ1VTfIc4wvNaXEgVTELmOx4OPgse/sMNApMOuEEQ9/6chQ0Y/PW
jDu0/7vFvpukSHkIpbj4BDu3Pd1etr2heAMCDhLdO4745VArqjGoBqEg31qleTIjMzlLvEL8Mpb1
gy+0NxScCWEPCOCDjXA5VBYro7XO6PCDWKhPa94Xd7ViFSe4m4fJnLghN48e2khkc3Q9YQpuC8WK
ksLZAObhK61xn2QSLKNKOlOk/p8l9RheR9aX0kF5vCllYkanfp/65uf7V5anDOK24BtEx/lyuuGU
hFlGL5DoNZQY0dlU9TK9PLeNMx18RJGaXs2W7JjShSAzv9Lb3uxKY7b7rJDxlexqVXqMKkM91ZEa
e1WoKE9GokJlnsrmDL9l/GQ33ZEEyd7R437Fh4Dnt1DHupxp5PQZRDVkyXPcc10L5wNvJFYe5BDX
rRWhKkLsFdeqDuN8k6BXOC8vydhgC4BBBXyuJCxdSEjWbwkRmUdjVXDkQOPl3FZp9WWY9NFPyqF7
0dNVfb8bKpAVSgEigxae22JF3iz42ijqjOib6fe2XDzqZpI/oG747fYGuiLPgcpAQQjBMcxCKTds
G4NTPSN+Dq7d181qWM5rMygNRMgC+KU8DrMPT3T5HWoZ2VSDjN5MNQHFw8VZa8u1tDhvobEmynzq
p6qYg7GXnTEYja78g5pHhpfUbHGrtmE9PspD3sCxhMg4/j23aBRZHW2786hMFfZPhjKWONTL2UGY
E8Hy7baFWUNLQFzxguoJFOhyFaPFmWq7GccAfbjqqeO14JWlnejs1lW+q0fSCjlVpX9vL+s2DL2O
SpEIj23wLrTqLketjSgrVAUyhNk23TnNcpgz/Si7Zdt159tDib9qM0GikFAgEgbMXBqXQ8G4CA2b
uw4sSIHJj67GL+uqWx76PNJLXAs5VATDfvSrnR3QFrZLS1WUnMkiBSXcciuKP3+zQZ1Yig21XEfw
Afryh7rs71XGOaxoo+YuM+3obl67+cft2W4X9nVMKs+C8MnAWyWO2FrKVh35nHreqqc1mpHjiSvb
A163HFzD2yybChz6lIJ/jzoGOk+bUGDYqRRppdkEIdco2r3CFK2SOf8gHl3JLJ2D5dwGWDEepXy2
qtDjpqB/uZwq2pTFOA5NMJdah5yzut6PUdrM7pBk81mJp9SlhW7ez9zbj7TYsYa7vbbbEPv6Ayiy
oB9Lj5Bi0uUPaHDZtkMzb4Kl7yyIvlxwbiHPRXIQZK/3DbcHjQl4vwI2t9XFtwdkeIi8deDYSVR6
damOv2ZzFJSDqkzubWXQTgU40uD29K63DsNSdxdsKK7tLcsGc21ej7RkgmzMv2PclHpt3XyG6HjE
UdpZR8pFEK4okQlJuM2H1Gp7khplqQLIlcZ90ZiVu0TScvfu6RgAooX1CE8yKACXX2uNJtmsx7YK
UFSZvk1aKN2Te5cnuZSyozfJ9YyglSFSynygUYBu24ylZNiAL2kZxBI+LrrVKS5gyPx0e0bXBw7M
nvBKILumwr5t2snVIicUEYqgiQaY50qPsrCpBZOuRF4nhUfCq3uT4uVDxY93H7n8ZrvPaVtnJS+9
QKpGxwM0FPl5duizvjMpHq5CM03jZBGlr5YuXYvYqILBzJCYWTUvzfS7ri9Sd0Kx7WAJd+bER4Zo
jD2tyIA36S/MacQkDLUK2lleP2l9tfiTI78XViseWJpAu5IJsiG2drt6iPaa0ihVgB2u/mGCN/tV
q+QjZf3r88ooVASEdjrJiby5ufOlRAap16EarHLow4CiTI+UeDAX2qE2Ax/h7R0qJkSTEQAaLyHU
CMSyvrnJUtloskySq2BEccWVwf/Rpx+OlL/2Pg67GwCLCpDF3KYiEoVsI59zaBrTpHhqvfYQDqSj
xtvehsPDBbAtabIDSOlyLs4MgbesnTKYssb+X7x0ynlYHPOcOWPmtVYTHiRYe7N65aVxa1Cf32JR
80EpskZdy2DAAc23LSn2Coy83n034XJJ9YBcVfjOvqaxb77QPNQ40kx5GVRgi85ll4PbNyvrYJSd
LUdDCMIE2AEuY2ez5TRk+VsFh7ggnkZUrvWyOK8sG4DT/t2SW+w5Ho5CcQv0I9WETUyt8z4ppJRb
ggpt79qpDUhZ+0av9mcb53+KfHyMh/LvanEe66Q9aAvvfDNxdYDYZXBByLzcI1Mb5hPFhSpwhmjx
UmWsQZyWR1PcW00qYbCReRwjoLQJsCphsQv1ilGqDkBwT4DFceFTYrdHYe86daL4j8cT76VXm4XN
SNjYmxJkiCoAhh77YTMYrt1pQxDmXfqsrZHqVeA77oB9Rn81uX5kM7i3nPT06XZA0oSiLf78zeaE
0mvVzZBUgVU5i9dKquHTDH2vHq/YMBTQhEYuPaorOC6JRiEbIyyluDe6l3SVAHknGK3xksm0wi0z
eTw4DteJmvCjRrkRVyHC/LainilFKSH7WQZ5tzSPvA95/UWV/tQqKKW7aGGqLgCD5si87apLJmaK
AjY5N9uGx9Nmexpz1JVSGBPCZvziwyGRvkTI6T7Yrar/Qrs+cYch1l76pGwfVDLFrwMon3cnqRR0
XuEgJIv0H0WYffNNE72YlEF2ikDpHekhndP8SZepeXdGD380VccnEAHvxRgwcTB64nZAro3wvYkJ
EN77dkIvLmhBjt1hLOPgHRn1B5njznY1yPEFOQmuPvfRZmpEa9so1CKQMUb7tMY1YjhUFs63s7nt
u1TMhY+IvIwQdQYYcDkKNnLlUOZTEYRNj8DGWqsf4asiYNb18QnXt8lNm1hyq2aITrdH3ok7QjZN
QK813sVbrGhfDGqqtU0RFDU6uTIPJTfTkGpfVflItPAK6/c6Sx5OnH74JiRDl7Pk/wU8NNVFIJnm
L6UuPxhS/9QnzinN2xe1H+/MqXDIKOz7ZmlOGSJcjRbdtXX17facd74pZWlyZgqRFAS35W+1bKKy
59IKhqElAiIM4vZZth7snJ2VhQPMa1+8pIA/b+JsZqAjjcJsHkiT2d5hE9HdldP4TUJO/eAb7mQx
LCivDoFzpgi+Wdd+yaUyKwExz6WSuJ012CdQLO6SoA5evrslzlcURDo2KwkGecwmSdfCWRn62kLh
sq2RbW/K9h99nNYDa+KdcCoeURBXuHSFH8LlXimsaEo0JcsCw8nm7/GsdmeckVu3mlPnIW9G5SEd
I+WIC3plKSomx8xQNEMPgcRwE8ni1UnLGN5GACS1mrApyfKggLFzZ+Umkj9pNJ3DYlE/rUqhoAu7
0nLGq9mfOp1erWHnXlSvGm55jXWQhVz13vhl3Gb0fMXLW7Q6LhdkkRD/BemaBZVWjW4qhZabxSVe
AbrzwdbT5zBMEl+Vo49WXHxIy+m5aGzVTY3597sPD5gP6oQkmCTOW8xV2pY6/iPw0ySzVx6GzmnQ
vB/Gg4C4c0TFO9Oktcce4Dq9nC2lxnkwSikN9GbqQESb7UPYG79uT2XnhEJoFJ9aKCWCVrscpCtz
u9YXMw1C0HanOY5Xz+ngSA3OcDDSzgmlpcNGpkvJ4dmCrrUZ+O2aLmlgzmvmRQkhrrMivh7J//pt
jbKj9+BVbZ7tAl0KU1dh3gVL7WpuU4ZsIqw3e0Xq3tBmdJyKSEr+xuHBCGpnzk/SnLSnLrcdd16W
+LFdqtRbzaQ42Ll7nxLVHMEnNkRPa3OSRbI0K2GRBoo8tue1KiRPAlz5TiEJMV+hZQ/6lcY7WJ3L
b2lbcZTHlZzCvK0ifygwU3RA1JwQgpIPQtP1hF4LuFQOhB83Z/JyKHmJ9ckKiyKAgyXd6+H8s5t0
+f5gb4rn0+Uzm1EsWPZczDS3txMqm1BzhjIugrpE4cObljppPunkcssZnlnYeeWE5tQ5i2c7cqex
7hqXK1X9KBD1YGTDaf1J+TcfvQ7kuEpNiIbYKdbn9pPcZd1M8Kjqn0ZlRb8zFLVh4UpF2D+uZjcs
J4d01fQK4Pa/UWtNPk9FOyP7WyznUVbbj1k6tdi+K1qH6U7elkUwWcsawY9CJv1OIgJ+lftuqoLO
WFr0sky8NUNF+95oAE5QJNCKc2028o8EKd9/pUWXl5PVT2iM2a0j/4wbaVHOfT6Ed7pkrM1Zrati
dcfMAr2pojbq6jhLJwcBZyePZr15ehEKBBR3W2hd5CZNe1WDIZ7W67exdcx/mtTAw1vBB6wuYuVJ
KXTbB6KoPlglxkOKnb23IUsmy2+gbgh0j9rK9g3BEzRXkc/myjHXyJ/VUbh4oDje69bRc2VvE4uN
RUOLAXEquNzEw4SlXOegeqA2CKlVC9ZoPDTe/9hzKNTTN0fcABLY1nzFqTWjbJw2D+Is1O6MYhqf
c6h1B2d/by7kk9BqhSITTfrLuehRxpKuEySuuvqMvVUUhGEhHXQcri8LhGPeDLJZsFhdkjhbGCRL
UtqcqZ0FdWLGHr3zI5LT7lA8JIVKME/07eVXRutQWe2YB2MkdxDEcE8NAay6w7z0B7O6vpiYFWid
15ouTYpN2FxB6yyI1fGB8JR86OpehU9bFbKXYzIZu3k5H5FerhM7RuROp6AjnlTb9DEN28RpU0Y0
mk57sqj6e8YyWacW33ZPiLP4Y6q9v1bFoNRfBe8JuMs2rcuylFqmE+eBOSbTw1hpCf3YpOYSXo4a
NjubEYIJG573nLAa3pTF7Hka17J0smBJiukpL1TzR9ZY0vursHShRRNM2F9BGttcQlZXgA9sNYYx
1OlZ7arun76MioNbaOdjcaLIInhbQJ3cwpG6oiD/h0oSpFUeeXHdKPcIKiqzB61aeZrGxDyNrWUf
QPZ2R8XBXMBEAPZvc39YkYO5NEsWRLDT/EbHfVHp5/TZDDPZryI9/WqujhHcvnD3vhtzpAEkHOOh
GF4GEcSIVVGYyoK+Vsa7xOlDt7GS9wqUEeEV2lAUTYGFcKlvoghLqStd1WfBtDbRh7kO88KtjLE6
iIji2G6Sh4thxGTfFGSWPjb1GfG9wOjt9N4kz7XcuS9+oSuT+ZgQmkGeYmLuLUVsP2h9eGSXvPMF
UfGnDQwwj/fvFvvV4SkWxk2YBmup988jIl/erEdYWY54x46d3t5LRRF9vf0Fd55IdBGpnVIRQk2M
hP5y1km3FGndNGhZGGPSnLlonOekbi0/Djvtz2Tb7a+xla1H0qoRkeN0voslSQ1MWI5PcpGFBztq
J4zTBAQcg1sg2ekW+V8QO9VZqtMAavvkwbnMz+WiyKcm1uKDc7qzedEkFMombF4guptoUNjhouYz
jzKyit5NEVU/l+lwlCPtTcgS9SmdhFQACC/XV0/kVg5hXgZhFsPoXtfaL+XUxnhjeq8oEOeE1hIn
RegBi/rJ5VBWJYdKYzBU3DjfI9MuH+QkPiJ87e1SgBEQirkDwWptDuMwx5BebDUNNDtMgI0387ku
l+iDHi+SF0emeQ/k8+hltvephEESSRHzohl0ObM0LKoBY+8UcYFwchVbnf6ax6r5cvss7NzrtAO5
ZF+LpM720YW0WairBQ9Oy0imjxmWSC9lGqJvMpRYa/ehZhxEnL1p4S2PBAb5HnXMzQ5Ml6bux6il
cKJUdmBIeudLi3ykTLiXpfOSRNyMpQONu60+5JJcjHo2poGTj9ODHE/z/VQomN/UQ/YSRVC2SWTy
exDlyY+uWw0/iov1/5fzvlDzfqugvHMOWFo01lDIogyyFVrrUmx57TUiztir/tWRcDRoZIQr2nA8
olPsLCuHzaBhw6SFieHlbhmmYZrtYkmCspLLH06iszs7pzzd3i17o5CN0TzT4Lzj33U5SqpOYLiX
DLEYSfneFAAzNexk3h8OQesI4Wb2PjJ14ke8uZOoLFPnKOMkmLNI8ijrjV6pmItbqAjM357P3gcC
DQ4SXaDwr/g0xTqVWAVYcaDE0j9NNIenZFJfJDw0vf8wENueIYThxlVF29HqcbEQpqksM/KqpZPP
WAPErhK+mxdCRIS681p6ox9+pceCG5iKsIKKBo7eUP/DUdrXpcg+357QTuKA+BTlVhzshBC7CJlv
P1JrjIUK5C+gD4hsBOyJMPEtbIy6M990Pk+LaS1eCABmdacckgePcck44BBdBS/ePlQ+RGdHcGK3
b1MBIe2jjvOFiGb1MRnTzhsB77pkitYJ1/LwoFJ/tf3FeIDtRWlVcLA2IRl/5hbJqzINRsvC8kOe
BtfW++hg/++MQj+AocA5iSrzZv/rJqq6PLiTQHGmX400jCdZaUP39vd7ZfhdZH6kqdT8eBdQZwR9
JDpNbz6gPLeUkJMmCSRqCTU9gA5MiITcXR532l924mTP5oSXrKq3UmClypC4RasWT5aKzGDU4Qvv
OcqI/1EXdW7eoPraatN8ngET4nclSac2iQ0vboZV8iytWV4kbDu/3p7E1fEVc8BphBYN7zX6Updz
KFCWbNWeldKxWehOTVMigl/ZZp64Mwnt6fZo6lXzDbN4UiY2Pe8pka9dDqcnepZG0oQyi6qi8RAt
TXq2Q0qkDzK1k/ChswToNm9nqAXh3Pxu1yV6dqqpQrlGOPvaoWI/QNouf8emJgXVos6F20VG9ZSU
1vgcZ3p0HoYwearWyQLVOpTuiHigV2qrft/3qR2Uo9zeFZOu3Teh9ANU9RGf/nrvMUWkHaBTQr0i
yl9OMVHkUgEZgZhTlRvPS9albqbXycE5emUdXW4+lNbIO4TfAuu5LfeYeN8oeTrEQagmjjusqi/X
6l9x0wN8d752g/qoW+ELSny5qxe6z6v43tFxUg7L1ovL5WUux8/hSGdjkifZbafWb/JBcxfkeipt
Pih9XK+JqEgJbgoJJsDDzUmB/e1IOs1GXy/HZXTLSi8wCh0G6WB/XUczxhEPAAAksDu3KUuUIZmB
gIGNU++q/Y3FZPmzouxf0KvPi79WqrgHA+5NTNA6aG6CBuOfy4+dddbcDlwNfuiM0r2T8u7S5jh/
b8IHbk6gHQS3TnSPN1vKcBJYiTQ7oDi00z3+SslJKO39l7mAFSFBF9WALSfc1Kp+rQvmkvZL/BTJ
zeTWRZYcPJ+uAw5JFnhi8Wwk494SE2NbrcZsghnSN3VzMpvYHe3q3xKAysF0dvaCyOYA6CFyRrly
8+Lotaiv4s42/TKKlsepyXmCaxZvj9GYvjSLeXTu98fjrhH4QxDgm5st0Y2+aMiy/AJ2z/dpQGgT
577F7RHePE+VYhxE7p2tJ4h4AFK5t+Ggb87UmpW9gq6X6dtqrz6GsZGeqRnN/u2Ivfu5SIXAiUJe
Qzr8coND3neQLxOz0kAPxWBS7jptmdEIMo8I9XsLyF1E4BRIN+BKl0Npi430oLZCcaH6+7CujfZx
nOl3rB+MNq0PtuH16gn5QGSA6KwTRLfiVn1iVJUWJprfqovpxm3Lh5ok7SDFu1490YajpUoxlMvu
9Tp8kyFUuA/ODKP6duP8XM1M8XAZd/wWyslBHW9vPgAgdLJjHoWg5C8Xr8dJl4iAkVvrSDlAeWM4
FVEevjsQMR/Ar/Sk+Uxcb5ejLFokT1GkqbSh09RNskH5InXK8Pm9ew4YEO0ZUGsUQ+GBXo7iIEEZ
V+GEKd2C/CFaNImf1ob8d6ca4cFQO8vG3SlItuAP8L/d7LlVRwy5smeVvLu570bdeBwK60gIcHcQ
Pg4gf1yN6GtczmduQhmJYgYx83Kh2m/ZD8kkHXWZrktyIutgR5N6CFjFtqpajjkar0Wh4KdZtp/b
uM8RWsG6Nf6EE9eYvijh1HVuJtf4MVthWctuDbc6uq/WbkVoakX287yaBi53tz/n9fTJgl7hgQA6
Bf/gcvpyVPRTArfC1yMz+zcHdEn/X24OOsXX0YOyuUwlW9BfaftvMkunWIouN0qZRaa/ZtsLMvNR
/mGMm9ozirw9ONm7w0HnpDONthWwwM2kUkyiwa3IPgdmvS9rXfUTE22maBQuVfi+HcThq0UUHBwS
ANF6F2IjItK8iSRjmOitXuqGr48mDkc4rp3lFb/k25/qalaMAkyUW5mnGWzDTRTBrhMBugFvzm5J
futjb3ltt+jIB/S/JMkoDt6ee3OiSMFTwNRE2WVz+OY6SbumlQ1/rvXcQ4W+PkeOlh9E+r05gTsj
6QQ6TYFC/Io3K9fAVExqSdd9JzajYHboAujjOt13tQVsVI+PZDivxOdfibe4pHIWX0UlNjsxGWjb
DOil+mkT0kms17EP8Q/p8hZ/Wx04gK7XdUxpWkXfvVtz1XCbNpq+YsZhpCek56ra00ZVHTw7nnrl
nFeKpHFxNFWPsWgPKDuf6uWoySVC98V7gtYBDxew7FSDac5vNvSQkkmlSqP7bZTP30pAF+ellMyT
VkNlQzfJ/jADGzh4Ql/HrNdRURmmAiLIpJsLZZjtVbYi3ifRGufP1TI6jw5iH492buOA1mAf4WZm
NZ2MqJZK1sC0fQqB1bNepeHPUTOHu9sHYGdLUtgAjwZxWog5b45ZhM4DZvAQ9Z0y1p8XVIRcOV+6
916jzBrBUEROqKsKm5TLLUm5rMdepkcdo9eXD/pUm1SxLPX9xwuIBfeBIpS4ryz0Wk1NEP/IdH/B
hMMzRhSwB50ddnvF9vYNKgqAFHnaQ47arJhaypmlTbbmY+xQhV5h5/NJcSBKuS1m0nc8ifR7Knrv
bv2K0jcEMzoXwo5wSzCfM2tRco38TaKR6AJGgLDbO+3BEu5MzlbpYRPhiYYE3ssPNZX6IDeDrPq6
UPZ2FMY5I7amYIzNfe4mBEV8Bc3+6+01FWF2cxZRP2CHgEoio94K/5lLrqO3uZAwKHPkDsucf06n
2Tor9WJT0goH3DND+VNoL39uDyw+1vXAolkC+0Oocl7Ot1EsdMuJPWTFQ3fux2J4ztCmv18GUzk4
aa8Fiu1YaAOIFwwxB/WKy7GydkjqYVgUv0xkeNZtXOceCmwds55rKTuFlNx+xVjvnkBs22ea1MPZ
TK1U93BY7s9IyrUPXBmWl/YUfbpUVx5brWkf8ijG+8XqkfuV6Jo5Q5U8NpwSN17UAs96pe4OKtM7
QYPGKyhdAgcd/C3tzEGhS+b7KL5jtOadNGepF9I4OThou6MgI6IygiCTbNarK3SZKkqv+JLZfmy7
0Hrpw1Q52HniL9l8FK5IEf4ZgbtgkwBUHQXNWR4UP5FWom4y/nTqQkVybLxfOt7qt7fb7pTICS26
glQDtuDwMtHiIexqxe8xQnHlXrPusxWDqtujvNrEbSdFiZ0bmVhIPX8zqRJvoDafa9mXS6M0PBjS
7T8Yi1EWpBpi/5SyIv5axWqaeLOGlhv1xHnq/HykUOlG6SBDjbSV7k+jzWHttsh+/qtZ3fpjCtsx
c2d8MvUzlIg28aRWN3KvBWedBIj5cXnleOLWCG475g+jqB3npGsLumb8D+TbSlNw2661EAfgJNXL
78UU2r8dOnv/KryBP4+6PX2ZewnHZWPR9H+wbshmF5a38U2POigE0GB6xZVh7YFuVW0gbLkeybNX
IHX7l52Nsu1haUJ7BH5n9XeeTNk/UdvMkafphTp6o1ytrafU9lz+H/bOZDluJFvTr1KW64Iu5sHs
Vi0ARARJkRSpWdrAKIoC4JgBd8fw9P2BObRIVada+1qUWbKoYEQADvdz/vMPu2imljEffPUO/wy7
ICjCqSV9NauFH/s5JOHY7ML2y09uzQ/LDS4pGyygE4ct6uqne0AU1v0G+ck80poFB3up+5i44p6A
qOVnLk4/KiLoJMFKYe3vbsPEbzx9L9NTYzVtw3YsaIaGhL5vO6dtbzl7m6Ycz5dRaAO3wEKotFa5
/57wkf6L3c3NS1W2mUrWegYldau2u//lq7CbPDGAweqIhfpsfS7L0IsO6RJ8zcFOIkSRKQNEK7b7
4WcA/I8bPGf1HgSyB37vu/zTi8Del0ejV2zHMbPmA2657tEwwxnOoP7ZBf/x7OSt9gaek2wnJD8r
g5UpDRl23or1ZkbfaQ1Zf2ttLnm8rpsbN7ryiOHJVwcfq7+/nD/uKiATJnNrBpJgcc/5DJ706iJz
l/W4ztF2UXXZt8ibzZ9UBqyaH9cuh9Zes+7SDAgUTy9lv5HdvFjRdMy6uYrOhkiuxqFxra06ONm6
fHa9Af6w2eVOF/sy8t/rMhQm12H2Yd8OU5alRbfUVqq9RtgxxreGG5fSGcrYsmarOCxR79kHDv/F
PRTeMrxdoq0rkjkrFwFHGV+GM6IDwayGJlqGY15P6NE9fIgPbZ2tztk2F32VLBNwa8yGjyMKmQEi
T8oM4Ou6bxqCUNatDkTSeHb+cVh1aCR9qIswjdo+vISGlrtnfj7AJg3GLor7arbfmkoNeaznxqAK
yUSuD9ofm+qQ5U1568Mibpi45KFMHo3d00yZ+f6lx5mEcNqIfc5pZXXqWKtPEHJmNx/LVWZv4OrX
tzrM/a9Dpow3sNKIdB+M3noTDJb1QTkqNOJlDGtFnFNHjz1MnedDDLbnK7e2bBjD3hK9atXYZXFU
BcJL1rULluNEBjNmxoGxdZcNTkHMVbcOMYsuDZUzdQtpyIY+jMpr+q+GoGZtyRuw6wnNx1aY7wYd
1mVS9Y6usL3YmibeSq/J4tLBauM0+H3RoOKyM5EyD7Reu/NYOoe5tqf+rClG9d7xCueOYajEoGNn
fZejr699wyjqOMx5at5lZT+9LIvN3g6DG83FLgzrnJPs+rZNQrPyUxEuTRi7Xu5+i8bM9zDA8Va4
ZW6RO6SErdYrPbPFxlU5m+/JYnHHIzVIHh1YKuNt3Rm6w1PfIj7J2mwJLuIXkYyDVRhn08AEMsbU
0cjY5bf1UzVVAxctNHhOC2WspGn1E/2Yjnqe4bJknBRljroPM8/9YihfYo7RBOXFxqu/6HxYuTNj
SNE2b9V0CUKyOcd+0s5braNaUYOZheSpz+co8e3F9gnaUsW31uncS9ubyxtmhzg5GHVY3tSUo6/D
fKipC6Og1akcQlB7U1j9/bjN5BipoJ75asZEijyb3Yy1uHL0RVdU3pcKWgDDLcA/vlkTbe4hF/n6
rR8r7409az/AWt22mEJJf53TOaDSTwhNBXUkAqdgk+pCtZ3Bs5maJJO5eaN9A526z8ies2POSbBH
0n7ehOEC80WU/Te787LPuP0Mn9oQhWE80RXdTgDeTmJHtJIQ+q3xavJfBTq/HMo+ezv3g/GNhmmq
kkGrqU0wXg0eZoQDn4RQtnUao9pdj7Z2muZl7btc7LkU4z3qJK8lqK4Ii6OtiqqMx1CL6xaGrUgC
dw3v+mHQDyUIyy0XJ0MuwBpaEhPv04cuKlSQIDI32ngmPfMO73n1dl1nsz91GCbz/waRlqnTWE6X
KJycs3jrK/EW+LCsE5P5lhW3COu/TBFYx4HIbdtL1ZqxQKrayz7yshJel5r9uMpnUSSlNwQHiH8+
JblnBK+lseIa54kqjB1rkje102PQRbJmwKqcit28vYy4BVMbFH3sQEd9Gc12Npxn2JHrI09U9MrP
3ZCUsGVlNu5a3ZjHk28zVCwxvwtioLH5LaXQNsbcwVlQP1nOy7Dz19dOI8xkFg7C3Nlc3YthiyzW
rFWE88Vkzz3KVlogmWCsmjcxX3AmLC7wp5eG55e3mS+XNq3a2iNQRZvum6zImlu/GCafW9hZZHn5
0jrzAP1vushH+RMwKKG8wrpmOEwuWQNGJFsIcKq83DBBfTu4trUd/aD3houWuLkBpo6BLmSc2UqT
UlfF5R7fwtpwZ385djxt+rgtsmtPWom+Bcxqw/as6kcNbaRs4Hwu3fSxBsWfkoKp4inMcpcNt2/x
c2+m2bsM1Ygku7YH69qE5eQncyPUlTVMeHo1BB+eiLJkF21J1CsvyETOJUEjxWydPF+zZw4oRd6O
lajvC9uY85NXhkt+lFq05anGvIo+iLrWOZXeHFGj9gVbk8jL/jNvsABbFpQnyE8j6w0JGBUT6dGg
EhipxFqYq8ZaJfix2x+2hrzQ06h0YJ4R8GoXscddrLgxJRqbJWoWL3ZUFnYx2kb5sQlLE6sCYSKO
aQN3+0hENSlnWyPt29Cu6nNHMfCPy3nolthxUOAfRJCX01nGZmymdq4CA0e1LniT4wDuxxFn1tXI
QxdcBEFvmHiEu3Ud26KtH+pSjRh14RL0iYn3+LLDvzWDa2WNwJh9QB2+bv16k0WboYmDaRv28DHz
ljgQAum0MNx2SCY8qc/rJfPijm7gpIbATLZcXiI7mm40d5+ziFpOxDaBX9PR63vNJcDxgdyvfM+o
ZCisbtxyyUUM2yv/NHlGoxJv1BDgGUmJC1N5/dcOiI0GzlOeiIVrUmFTBxt9WouWKjhb18GK897v
ynRdA+NSNdh7Aqp4xSfHlf7Vtg5zeWKjdJa0N2zOs8ISRhxEgpBE1bgD++UglhtPielT02V1lzhd
UK7spV6FWGq2+izd4GlUcTfPnk55YOrokDda3m2MH05YSq/hxVyU1dkwcnSkIqBIvau8yt8OZTXn
1nnRGsXnwNRun/aztlTCYKo863yhDnIpu+NU9mivXKcarKRd++aSaynow8pu6pJyM/I+sfGqu95q
5KZf3HUBYFWV9N/2o+c8FJGPwtWf6tk81DLEE77ly6pYWBzXsRmObA+y86dX1TgOD3LgoDthJghj
y5myleaObXd6yGcVciqZ4LJtZq4fLGdpHvRm2VQHw7i6byttzPdy/FrUR0s021eCmMNPS721VHQ9
6O+SSdgZNjSCMDZ04A8p981j/Ekw5O2gQnkvVa0/dHha1/GAZvd9uQT6K/0J5V3vW/0cr/ZEeefi
Eli/2cuT20KtRnHSdYEFZET6lY5h9KPHGD2p5gQTjKVItmVDY2NGpX47jnbwoQ89+bEKy0ldI/Fv
71H+Vn4STlYwxk1mjNfBMpXfPNnaH23H7cckd7PsGxsbR/Nku8AupKg2eczfaV8rt7XeVWYTvNHD
akKEaQwc2Zn810O6lJRgKU9jHZ1TRfnLoeqs5dzfWE6waPfVUyETwG2kQDEa5jK4JT2rquOl6AvU
k5hk3Zpd7eTpbMj2U59V3kOFHo8iWujoneHZhYOK32sepiwyXrXj2l6J2VoOpbaq9dBaY7OHF5Tq
rmm64X4dJJKsJsv67e2MIo0lUS7Fm26OKNqDvLICAgsRCsY6w1CQ71CtCILbrnrHBav0hcYZ5X3R
GWWNoKEz+uttGC0j1SYAZRqw3/cxuBUHkqhKLzj1lgVuia9C7qV1Lu2SRmVqxCtz9tfu3VSyaSTT
6LhbWi0mVEd2AnmLkfjYJ20UrDJuWKrX7Tiat0jSfZIlzJntjcqrXeMeJLSJrYKM1DhUIlrjKsL4
L2YI5+VndkSsG3Fvy1jGDHR7dahkmL8nMDb62jFjgjUXLMUWS7hvb6rBJwVH+qbxuSGBZKOSrovX
s80pGpclSNQyutkW2wUsmXjp8q6LjYzbyePY5u2FJ62lICdCO9cNBrn2afJV+W2RraKztqssjcTS
BEi8lr33EI4lE1IiepWMeGoaFzP5UyWmDGHxVgS1dtn/VmN5T4Lvqs+icJProaELJA7R9AcG0mSM
csxEtuGBYPqqP/rZVrZnA3z+S3uUck0rRwAXb3VUHbPS7iaM5Bzv256yTCk6t6F33qlu+QrRMugv
GtfJx3gyggxoxs6bpEJm8NFxOp6kSgYcJN2olumVTWZvc5aPqo6ScfbKKrWWbXnfOlLdZVAQ86RS
upgSe5b9XRmVY57AUAzuW7ERe6radvPjsOb+JSUx1l7sGnL8IE2GY1ClmvCu7hR2e2hJwZuaxssv
sV0fjIMpfUscnKkvCHbjZHbiBVp4nta+MPPU2HLN5dnK3Z8vr7bmpO0GxYIdaFGSS4KVx8kPauwo
Zl+Buuaic+ZrfCPa+UZPgf/OCLCOSaxZsmubZhmcaemoKTazENQK71gM69CHrPBFwcESL9eDeTZM
tWN/qgkLUdfGNPVhgk1Re1Ws+dCdR9VaXDfUCX6sqtZtY/pQ+QnbHXkzWkSQx8vWeSKJDIrRhCcb
udrm2SpLWtqMjoKFQXIcDqugahd19QbHpdqJlW4jQjEnNc2xj9FyywwimuaT5HaHpzIi6SIJ80IX
L+3WidaXVEYkKQS9FZ7XQ2/CRmvxVE1qEYxvaqtS39qKHTGdq3V4PTMhum1URc0vctrDlyKbavYO
VAVEdPWdLC6N3hiXOFzHXpMP2VS4YpcLT9xSzN0Y477j3iEFn4q08r3+ZlnIGDkzKANOVcUE8dBp
M/u8VlzpdKS0q5JQDuZtrwaKRmc2O3HQShvjfmkCdQv+3EWprJSc4nCLBicWrcOFk46d99STZqeo
YRYWEhgPY3DIb571sirZeC4KPcqOCiTvPwSGKcvzCuHOp9DEZSDdtnzc0iZqCeSu5xWfQyooeZIK
9BPj4IxwTbkGy0ODV8HFpD2aV72RmRWjDcN8x+yHJmO7ChsdI23PryY0mzdh0fu3thGyZVtD3piH
NRwyO9Y+1TMwqqgCgJKyiHgvVfVJVIQRiMA2m/ehHrFXs/tFfh0Ec6czFGLZsVu2KEv9dmrv1eSM
ZvpPp9BdT3zYfKz2hrirbIrHwVhML/ln79OyDw2DeOD5gJJdzs7boAd5yj1M1RKcZInXwk4hKmJA
6Nzlvjn1Gz5z9DP/yh9BNww74YRi/Y+rFiKYp0iRT560Du0aQCpniMvOwVngd+EEScz7mbfVj+AX
s0W0xkB7SJR+GPopmCazJfr1WHaas1m50atiLuqvvwqxgXcxSg9hVwOmPp+LWaVeO2dtl+Oo3Sv8
NH3qiwnE+JeRvCCAUIffsY8qH4j06YUTqzJ0b5nz0URTCgMY6VNrrj+z2v9x5kFgMcGKaOiYl/II
PX0XTpGpyDGDJxFKiatGFM3N2ET1hZV5znHoQucnJg3/Yei9M/4hxO4GCpisPUNGt3JwNs/L5+Ps
kvTnsTM1o+a8dpb3BgYocdgObjJg5Bx7G+1II26FT18w/moKood4yNn1e84+vYLi9/SLj1JTo+S2
xIBIzGdzT25Ti9PBL99E3gXHHLjKfGPrublCZSOsyZ1ZHhFqoqseg4mChwSZv1+RPzxjOGYytIKL
b+4shufkVZC+uuxyjdd4NusrURMjA77snWgQ6uTv3+qHRwxPRhilzIYebVOev5VcZJ9vum6Ogwym
ZCza8mZayvknj9gO+j8dWqGogSyFEx4YMyYJT28OH95tJu4LN6dmrqMpXn1xv2QaBNH4hOIMfvfP
SOU/XES8vcxwV8uhGgISfva81Yq8R2l63KpWVInVCCMN4MMl+PT/sjQPrQHrguKKR4AS7dkzYG+T
t2WeXI8uaTVxSfN12rDo/smq+OFWPb4LUg8EGgy0n2c01aJpZ+UOzCB6YzvQEWzxZnW/7Ou1vwv/
28PV2Xuf85jyJpgDS7Yro5TFjz1wuWMpyXjcJuMP7+f/eaKHm/79v/x83/XrSDqvfPbjv6/KexL3
um/yf/eX/fXPnr7o36/0wyjV+PCPq7t++sdRtV/vZNm1z1/z5E/wTn98kvRO3j354UBOr1xv1cO4
vn5AFSQf3y5/6PZ/+f/7y388PP6Vt2v/8K/f7tE/yv2v5Xys3/741fnXf/22a0P/5/s//8fvru8a
XpZ2TdmW93fPX/FwN8l//Wb41gvA+Z0lh1iQPWenFcwPf/4KlylM83b3rt2/i/2u7WjV//Wb5b1g
LIw5B5wcKHB4Q/72j6lTf/xqJ4CgJWdkuPtSRr/9+dlufn9ef78/XIo/fv5ezvg4a/7+sUbohYs0
AAUjMYSGz11JOcxEIUtrSG25DxtEiFq7dm0jzgxExUmjHAbQQY89auzicBjFeO1MqWdlfjpUTdDH
szTDh6oVF65ejQFkvL+x2sU+qcn3Sa8DngaINgggwJJn6WNvCcBU7AgwlieZQYNvrENSwMq5HMNZ
XYpQrx968tvtQ+Hq5r2vLPtdOzTqRJradhEN5fIyW/puiMd+ZMQ9kEyMQmm77i05qOPjnfzv6v5+
dbPp/nx1t/94/dCrL3V5/2Sd89o/13n4AsI9C5UVzu6DPOSvdR7YL3gA0OsyWd+NkPdH4M91Hr3Y
1aBwzjDNgEeyF25/rvPgBcQ3e6exuDupFSnLL6xznppn5xceDjxPWBJQ5UC0f07Q6o3aFqtTzwfm
sWHwUoA5r8dOYsp1rKpavLWZ0c0HbHBAkLdsEvo4wdkZYjUN9cvJMjs7dYwq7y4mr175h5GpT8oC
905KVZR3m7IZfm1153xlrEYIWQXToon73lXvWsFRkAQz9JjYlrkhgIHKsT1nJtz5ac0D8a5srY5Z
Bq5N9K/SkWtctqFbYegnBoIYghUMFSFmWF21dTPl8ajniEdKBZlIoGqs+WnqRGDAtKic68qW3nvL
F7JPSG/Elt5qFtyGx20K+kPWBfohUl4ABmu0y9uRTro5q8JwB1Rd39XXQ9FgNZnpqR8SIypwZYqi
7OvujadiVHm2m2qAgzewmWv/qrWmPkoqGr2rOdKRuiBA1V7jtZ9CMKFxaRqOgs1GKjSz02BDhlFD
YgEwjUdphWVzzW4s53TCYPdNI0CZzyyzVjvio6EVMz690R4W7ulMBPGdteB1GAc+r05gHy/TAa9H
/KscPzPsZDbLdk67RaricyFb8xXAj9nH5RZ2DBoobfU1raQ7n6ZyHj9MjacZtUaoVvTBKBFEnA19
X70FjarcRJdRc+mUhV5ixtvNVRZo824OQvGKsI7gC37o7hRnNHlsl6R1L7GVQ/hCQraKV7Ubyff9
EFVh4vShWcbtgv40LTLD+bIFS77G0yK2dzksgJnZVrYwj/Zhnx0HZAaMJozNKJO1m2DEjD3u14T6
Dl5wKwJgvJh4Uu2dNqMbnAvXLQobYGDOdNKhciWVy7Om15hNBMMRX8Xsqve0tFNQ0eBhp7bU16C1
9mupCau/FK62/bNeOXaVbu4WErm9ZFWThs1S4/CeoYd92eEfNJ+3Bkhzou3VnkFxskmmk1z6PKll
joWOsPAtTSw9RO4Ro9TCSFXj1VXaV06dnYwhdK9cvxEyyeUEvWckEdA5LRZz1WNVrjBBi25Sryer
CMAKsmC+t5p50bFvYK0RM/so9GUrGWLCcMcZtABNWJKIYUofB/YYeolR6e1cudOEhZA/m7gJ+Y62
Umm1GDsw4BmiNByr7g2uaBmDtdbIowSDRwuBbA3b8ZPyjCxk7IttP6dTZXyQE8bS8eQtxvux1POc
lk3gvQ/n2fwQwTPIYvr6NuCO79kvgPLjwSoZ7TrhMtxH3YCznytMDrxWlCvzplF/CdpK3xjLsuDM
rleHuTe6iG/gvfjprxVEL4ye9vGTbB7WDI7vafG3dUm2ssqsWEch/nklgTpsomOT1PXiVUlV5NO9
hFElk7newss+h6cTd2LgsQmKcnlbqMq7dmF+gMO30WClsN6aY4CrD1h1vgZM/7o+P29qvm1qSYlg
WGG82KRdXxlDSq3dd6ntjRGUVkuChzRs1IQ1uSN5Pyg3mXBGZImtBwDz4IoBntUnRuAxd4wWJhhJ
q8tlgcbVzM5LO/ewPmlM876xM3XXji6zFG8mVxGxde268epvyjotCCTfuUK0IJPk3LzxWIQ9kuWi
ZEqXe+qD6YOnx7nEXAdW27pgVYVtQp+WmqUbz24BbyV0ZzDSkltgwdLO8y95VrhXpqy8OTaV7Rjs
nVXUJPnim0McdgaWga4mPOwYKqcSP+H6/XjqOLCd8eAg4h3nq+e2KT6iv23zJM6hW28dMjuLYnD+
nwVpPIpJvq/isH3Z5aW0LgGUMv+55Yc9moWalhEGFV5YkgnmaPiJKXkYlNrEVSHMEXqDyD7PVeG9
tDYIAamLuvL3eulJM/B9Nfm8X/P5lkhr0Griug0+8qyJKiZnmAffGQ5+11gXIP36k9eL6d1Qti6F
xV9lyH8oXHdK+tNvjNsthGukRUizYK8/bUfbNousqS571AiqbBLtLt50qKyZuxzJPrQux6GG3lg0
NixRUChTJZPoyj/Mm/9bIX5XIe7u/n/dmr29etL/nMaH9u7rk/Znf8GfZaH1AlsRoq5hOFLhQR//
qyykM2IGA0BCNRZAt9wFo3+WhfYL3L9cXCD2m0z9R2f0Z1lovYDXTJ7rnv7DaQUN7hfKwucLFtAL
tQNI245/odPaf/+dFmclE6vtg0GkjjBEMrmDfzAsPZ15iwzS767Kf1iwP1gN7O/Fx7V/N6jiGz99
LwuSmLXgs58OXmRc1aDocZa5fhpN62e72qcxVV0cdlkeWd79TQ36S64nA91w5TiEbSUSsj1Ps9qY
HDCu2Em0ExCuoU5z0x0b3QnO3DFi7Mo4vQ2rKSbfimiYmlGsX/ScHFG3UT9K5/bvv9pzaIhvBpgB
VIloZo9JfCYfCUgfjaqMt98Mqz5KOoDEWqbuwOkxxA5Sp7hWkR9v1AU/2XCeb6+/vzOo5b7E6If3
3393/yjeEVng3oEdc5sf8C9hdGC6609Qm0eru+83G94GHSzW7PQj/NdzGQIzV6tUUVSmsyf0mI6e
2R8qVajUjBAmccQ7Y2qLMKtJx8mze3jw+acVJ9FhFmuQWJXhv4HvdxFw1p/gOTKT9mgUvhVzWN5C
opRtbMHTU5xjXQ4dQynxcgkt8VmMS5Ai92NwAxnQeelAjDtXs7d8eLyB/93FvtvF6DG/W9U/bGNn
d6Usv+9tH//9H7tYYL0Aq+MU3/EWVttfe1jg0qTS75K0AoQCM4ql/8ceZpsvQHaQcttQfwFmdyuG
P/ew8AUWDXgV757/RCegUfqFPez5Sbjb7LmkMFq4N/EhfggNDUfHIPYUlq2mWI3LjnyNElfU824t
3SzO7ajDalMbD9D65Ct/GfOfSa6e76K/fwJKHEoQlOvPYyhsMVQdVJngkEM/OI6D4yRu0VoH5um/
KlTbvaTJDtkzm3Y56LNT3xtGI2ugJBwa6Aqp2W9eWtAQ/2Sr/vGK8o2I8wA5Rd+CG9HTXaUIa7p9
5boHQ1fmq5G4rYnxR4cpjqCmco92U8sznGmMax+n8g/w2+zyJxsbB9yT8mbniu8HIAR8rG0ZOT39
CNBLoQwJGyHHnovY+5N/Va9ZlHKANHQHsC0dMzPOvlvx/+mIerSg/H6jA2I3mQyypeAmyPxi/1jf
7aeR3WRDbY7ewWx7kcddURbmueHW8A+3wu6jQ7RYY34uR4us9SIaaIMy06MJjPqqe5VLw33Xb+a8
xhrm5WXb+0xWTe0Pd1UpI9jNXZ7TMNJTvBysDbpHL3D5ZJbcojmNnG2p4rLINh+qdMtGyCe15GkM
C/etGe6pmaW32EE8BqJ0v4piAm4MkWHOR7QD2bvCKcVHbpZ4HdSO+yWshkofV+wN5FkjLAS9/hD5
r/M1Kj/ThXv+rWRs3Lxz4VA4ceTh/HMWKsP/lHtr5l47NbTUd5W71ie0nZsm37Oy7MR67EBM2egP
xHvSl1iLG/XX2LnYb3I/oHNZ9yZme+xn6JI4++hf6HO6x56n3dsfmCHWPVNyk2SmvTvqHjul7LFr
QkINSXB47KZcInqvIP3SYxGpQ78VCHQEsRLSy2MR1jU9GYvCObaPvRrgBX3bbp7fAObu/VxD9niR
QtzOz9uRBp+KYe/+aCOaYxkGIz2hWrc5rjPlXYd705jD/KJDabYNY/i9rQxmpCgJWU/hffPYd2LD
QA9q7+0oRFVxMh97VPo3+lWfB4VipO4fDEZjb7bHzlYvAm61vTe8Ax52BWTrvQ/mcuqblt64e+yS
a9G5CtawV9A97410JrMm2TBzOBuNWQeHjFiz21oGxWU0+dHHMdfFA9R2uNmOYe7s8XBzIJnq4dRP
tTwFrhG+bKo10C+FEbmfBvC/G3twOvAgWGEXMCYCcG2AmatliUIYxZsV3WocE8YUnhVMApSOcFCq
rqQjtoPpkIE+wExtTXdLNE3m9WIVakjchuCNNKIJKWPPNor3faWL276uauNQun2kznBs98uknur8
QHjVIt43movWxjlBoP4F7EqKpB4hdnuxuCLbLsm8IPm7t5vodRlEg0oKaBwi6aZqO9Hj4dNgr6E3
pCprqRA3ZWxbOhWd3525c51/AYb3kS9GtdjlDH3oJ1JLNx6iTtz3QYfHF4i+iQs70FCX2I1vOK8E
49AsWcmhkYeKyu0a8ZdckhLXotdAWt2nEFDvHv+aEk7MYGS3xAWEr4pKBIiVvD5/N6iANQ6bbXoI
UGXdREgozYRJgbhdS0vmB5GZNTVS2YjpGHqG997FzfHzaC/tNxA4KIbRUOvP0xZmXywUY0wEYEFb
sYeZH1FCLoHKZ4CTXvZK1+NqQkuEHJGg1FYqEXW3WDF7eU26qbnMgKNdxXNiBSK68eGGyNTWrfUh
a0jnTaxWoTsAuungs5WtfW1K4VSxH0pLpZVaJf89MDdLC1vt1SvjE5wUzK53U3umZ9mRwe3TYPgG
RkG1bO+8vEOuZheyE8e2UQzcIsdAsN1pynAeVrKY0jJ0CrJ81Lha8dZOERiEsdX5K6fHTzJxqkaH
qR/2ZAAp7WC9bcwmhFzAqZopZL+MdSx5dmDxWkMBl9ZCC05PW9psLjpc7hY1GjBKuqA3DyazkSaR
gWNsMXVDnh8GMTpzSsSmWVy4WVl5SQ/dfCcUhe1dmLvNzcbqhbuOAYATO2O3vfJXo7USJO/ZPapB
sWvwtfpU54b5djBAZXgisLzAkC3ATGw0bQjtkyDwJmUUNoaANxgbpWSyV1E6T633ljQBGZy1nSPG
tPVD3V3MSrIyl2r03ym8tEXcm22IsMGfqp8JexkhPDlKcaNmyI+KlABLus3nTjRhxw6E/ME7GIPy
buvptoNIcSG2un/tBlyrvz9D/9O77WI42hEKMqrCpyfo1qHm8SfhHUp0LjfwErd0no3wqJ3aBYeR
D3//do+qte9PbH8fLYKYojxH2kZ4wdP3G8d2G9lC3IPecnVbhGVbxIWnAsQVY7Sp2IOQNSZzIRhu
CFxZ23dQj40sBTqUkKgiCHLp4Pr9ipplAidT7QQBPHdyLCJ0u85XTgTRLMWtaloT5gylfGg5+X4W
nPojgoU1IfI1TnTG8OTgUS1/X3mg/FXMqPG0rNVsQBqegsj64hZ64iDaqsh/Sa202OeDaEzsWixz
GuG077xKBoK++r0A/G8/9H0/tIOE/29Y5+KuuXs21SZS8i9cJ/BfoCu3cYAhXsHFQ4hf/THWDpgE
gvOgniXNlYHydz2RFYLr4HkCbhdAsmC4/X97ouDFIyNnx3Z2w5zwl8bayNyfPfUgAsjF6bJosajx
nhvh2RJWW9Rb4rhZJp6pWFGVd6SZAx/P7BJUnl3b7yB/ZL3uLLOC+jy1g06JldRrXJuwrxP07eSS
NM3Uwyg0LJeAaUiMAChFcAkrxWkgKO4M5MUBhFd+bZwFZY3B46z0+q6Noi2Ls35QdrIiefzQS0J/
DgRdXhRZ0bxea+H0CYwdXHD9PKxRUJJ56mJ75FKq1giJOFQwoc8PW4AMLC5zz3nfkJHipC2yycs6
s7uPQ408CL6Kzwe0nexVWHct/NEK3ygimlQkToM3WTfTbDbRWeE0y3s/NFBEILfbBlR2pmqSZphd
ZCgTpRI83/C6g1+/MOGzlofcipjYo+lc3lkQA84Wq6qbxNys6pwfG3Vko7c+EGBkf0G5ghsMIF95
p2x/nOPBrnLcxXLPLg9S2Ys4/B/2zms5juRa168yL1CM8ua2THcDaHhDkDcVAEmU976e/nwJDjVA
gwLEfXX2OYqQQiNygHKZK5f5jbIO8h0IOv1z1iVFsoOQ5zxaSdOc6NNkWAFSiVLtyUDxdfCjaZ76
w2pLN4oB/9JDXjC7pwjXmUZBMCRfG2I+TqfZ6X1tdRx2S0yd7QI57VTYU2G4uFYPtMZjsCJ9BWE+
KkzyIAluIsCPAR0b66GSVBuhKSnp70Eix99EO852K7MOz1UE8hIXZfVW8zEG679CONE0xhkqyiE1
jah1j5RJei9BbvY6TuHRT5QsJVmremOmkSMlX1tdqjNXKoxOh3LmaD/GZgBSgYjTXEH3bNNN1xnJ
/aiGWh6YERNMSYd5486hOiHwCzcUFpLkTKE3hrEwqxtG/dLsIHLgbBlPx/qiY+jEBZAo+OAUe1PR
Pyt20Vpnp9JoPWSAp1UHwB6o9gaIUhkkfESSWySleo7qDy71tthGlQicF0AWDjHrsKTPhySPWnK1
DYSzC8laUwbiE9Y7RisFcO/EuZSM+5p/vFBSefqJffxvpH8Z6cVw5N9H+tOHFgPQpBlIPX7ioQTo
Cd+PfwV7U/5EP4AWE1JxKkANg6TnHwwTjTEyDwtQEngNAYn91cTXPxHGhbu7jMSyJpR8f/W/9E+k
nvwV7TSho8658gf9r2d3ppcpkNCqBiwqRM9o0ZFHvE4d8m4All7FJa2gBm6IY1nhLgUMPLjmsqw3
xRjrkO0yazNP2urH0TB9NtdO/1GYcfhQS9Zu0Bf8NtU6dZDimtUGspS0LfGeRBRglq71HrGpla7F
TZJiR2JNab4d1IlmTFaXX5uhk28qBOV+dLVxGUVWY7qLJo8+grbNSTqq8XlXGOExyPfYM6vW0lx1
6fQzWxDDrQLyJSwJW/luFoNxzwZpL5ZRI8tf5+46qtUOflFfGLjIJlp/nUqlitZlnT8BsIDM2CxK
bwAV0eU7her2+5rCxnQndukl0IvBjbS6hyM46zqlHkQDCFcGEN+8H41qo40dlINKWYJQi9Z70wzR
POEIOa3oP3wNi8ZynXaC1Yh7jrUZFgvkQgY2+ahyMvV7Xo3RtsmcDZD8izqclFuQ8PV3LVn7O02i
zhRcHnlnqdglz2tNFZTXANxJxpsjJtq5DG9z1Y+h98OnXuZhcmOIw99erOTfdLRYY69yf0BypCGs
WiBuwoFd/P2LfhbMCUWnk1T6htk5Pjwn+UhepL9FLP4oiJzXP8rrvv3xowffeAhqfAWL/N8LhHy2
XHgnkFRl3/1o24f+dSDhcPk1DVQ/gYgWoz0cYrBKFjHhVyBRP6kaHV3hLQkDnX/8J5CYn5gm4ylO
IUeDUmgA/Qok5idgLaR3/CHTGTAjfxJI3gjlkcqivQq8XwN+rwIWe71aRnvqqDHIfgZT625TWL9f
4mzeDnouQ+LRJ+V4kibtsmjM6gd8KvMCUaL5uGR2eEzfbPhiRpkKuSUbTlR0b46WRM2vTIVOzM95
1B+tt//XQbcq3/KdQ+sC4G9f/XWVfKteLrbnn/q12IxPKuQJyn4Wlmjlvzi1rE98Z+GrwbH1LMz/
z2KjRGGdI6EPZt8g33ux2qxPnDGwDg3Q22JwbP3JahPF06vYRH8AYKMpBLqA+lKnvF5tZTJGKKR2
BaolphTU6zD5eod0BYQ4xO7xKaIwBzl8vKjWtS0PMGizMqi1ND7O81VGw91MKDjoUcW9bbtjKtl7
M48fFyiAx3HckJaWzYkyoNCUSKNzHsFSOG7ypQ9evPffhNjDSQWyuxjoEGaZyWDwcdhemWpdSUIl
KQBihBg+LkPnF2FyYVCne3gPQPJMlennBviPcSbkpSQNKIKBOGUieyg9hmgDDFtGBEFYy5mvOfmT
apVfHbn4UwnywwsdzEMGZ14TxrpRQFH2tU1hXNqFc/P+CzxcB+IaPA3NG7G6CD+v10E/aPRsego9
mHu2204dILu+rT/4TM8F78ssictQY+AzzoCHNvazKNmLoxAAAOpadYGJgz04PtjNk6pwPoeJsXWG
9n5sh9u2UwIrQ9AtXZXLwp4v3n9OkYa9uQFwG+T4MLQwqHj9nGY1Kk6dQrF2smqfQxM/XXu1cbMR
BRgGlx8Rz950lJ4fmEDO6QA/Rj1kE8G91dARFqpGQ7N4IG4fY2B/iKnZqxvm1nnpGB3Mc/0SqYAn
ZlTX7z8u4P63D+zgZMEcUUNPTHQ0XiUfWjlL+krHNUic+pjq5iyXVjXQzfQpGur1Ev7lJXoC5bYY
a42hVv6IGtITPqr7Wu1TNy7qzs8WvBQqeY03yGDoF4NunzUJDFCr2NuSebam2ZNMLlkmNtzKhTnW
MkmQgAe4x0pG0lnAgrvIFLCODKi/jznA0lYW6NJQu1y1THPLNbk2lOZrFpo3na1fVq1xactcWbei
W8YCTM2M9NGixHabte18cTVmBaUrbsN2TNB4pXUzoV3u1rNyqQ/RY0iLD2ig/MVeUscdxV8ZmWpc
y+HcB6aK7FMe2+3O7GYV3D+XyruyprUIDJX+5Hqpt5XtY1PXufVY7JNUvUw7yvTnJ1NT/XQZm+VE
b0TMSyS8zqQJsw6ryU6TrLtHDI2ngt4O0GUtvGmebF9CWy9wDPOs0SZmSob5RbK68nNPZe0jg+J4
FcqdlNGQ+I1s1Hiiztmq4FlceAePZm6dkaCfGWlf7bIOBE2eDc5mMewbUzReiOHrqV3ro2fFMdLO
WpSgIIk6ECfPmWKUIt13yPEl1H1XS7uss+IxW7Q7NVFV37G6+7CI86BgZomcUbnciu8aWuWejrnt
5nMenw9OGMAGVryhtjuPwYXsj7UuBXrcaq7ereTX4iU/v8ZZpyOf2ui0xYBzby200ZH84iUsEHU3
pVI62yWWHc9OrDM8MZ2t0S7LFvcBG03F5FEvEezRsr7eyKDp3QiZm6CTkGebOm3dVZVxWeWmASyY
pUAGZJxMvIYYINKmRXMqSFdnOQ2jEAUrSct8g86Qx9gFDHXJEdc0+ZM91fdqbB0933seWeVWLq2j
slhBMM9IGI7qE1juG0SS6w2kkArlHB5ybOInc4lA6keTilPNgliTAox9SMaeodrS7LIxvyxMkA92
NatBonHfGROTjRN297CnZd9IzYwWjTO7OapfvgIj2HXiJNpoablsqVxYNWV/vxosAMlInqRIL7Fz
ae/72cqC2Yb+PElMXKnYSsRBZ45XJ6mBVCmXjoL+C0Bh+jdpw0+H5V5sGpn2OWgt/iW6gBrofeMS
aSTa1pR37ohJGmD6kF89OLa7FNmTMbLJ8rV4RJHrLJ6UUzWczhvZuSnAA7mM5bLTBgaCcNF2tkmo
du4w6ZdrCIa46WYbiXHzrCxR0SvzxHL70jlTFu0SucTOVc3oUXN4MUulcI2wvTfUak976l6SeFOL
lXymhwacaeKDKUxGEIiKpZsU8+nT2IoXV8/AUhuj2KLW+m3EftGbbftGXld0UQvphlx/dsWfaBE8
sS5/LCO2LEKbN12sSIEIvn1vZX7TtfdpoV62Sc2mhf+ONA4LXw5RV8IQKWAUiJSFOhnocCAHpemE
jNVq5+M66efjucDUWwws0ZeRewZ8enyGpMEaeshPpq6FOZprdNykjN3XqcyUH58qmy1a549GzxDW
KJDugBAQbaSGwWo7VsW3Yo2PMt1OPKdmx3dpe99aMVLOw31btPegS4VdDva0ltkSlC3WiR1z35Ud
P+UJ6o3P+1SqrZsil9ct8z7A3JC4vbZqq12NT0qQoh3iQxxWPXuUbuYlY3FJzrGT5fXGxnrtCoXn
/G60Qsjicpgu29wJf8i0R3111qRA0vmpUFYv86zQXI7M8IH5El0AkfaFjgiNzazsNQutDwRNDGWr
dRPO2YY1nSs935LB0HxhawRBBrRZAPpCOxJVsTu1LO2w6bvF5aNIuyiBmpW30sMyR/GFZhcq5iRV
tRtUAn5mVPcmnQa2DTXcXkcndaNEq3qlrAm4+lFa2pPRWoi0WiYVbh9LMtTy2OAnlUHaFTq3jLba
so1gTAftMhLpC+2yjWlorPMwemDMM5Mebdp9bvM4Ps+kMg+M1niAKpz5ulJ0/uR0cMdiTb6no2Gc
IMpZo/Yj118UyZ63dhkup1LOtAxNtvixi6TsKpGlB6VBzgCWjPh+qYzcOpIqUqBOihqMU6N/BziB
cqGijV4WsVnGnDYFHi15MCNg44MtsTdWM8r39H0e55njWQQnRNHnY40D20ank5OqvX8+FslbL5ep
VYOSgajXyeJczML2BFUQpD1s4ww/kQQ+D9ugJmBo9KJ9tTDaE13pJa/rpnPG8snXqiSCP8eILDHP
5K4ur6UyfYzyOqTUZDDeC8gRIV6cKfkN1utM300L6Rni8QwXyQO48DTU6kWtDadtZX3T4/xLaWUn
GQo8gB3IEroZ6aeqLOjgjLKKOhEbTiXEbYaERk8l51BH0bZyGU8vJ3MjZ/tltihUQrv1K5mRBJvu
SM3G67Qbi42ay4Pfz8Z8gaEg4+CpozJGat4jo7y3S/GYtOa5KPsxz5r165A48DLjxwR5WTdrkydB
YvaURmxakWA8pwuI4twvZvaIP3vNmdVp6M6MH1k6HsJXyYufG5SMH6kK4c0e5GkFpV45r3GQ4/ce
mJZ0M3Elgmb6NCWtCg0Dlx5Qfon3fob4TDl7lRGbcD51oM/CXJwy8CBBZMTTDWhkQmq2xvM4sfy+
j481fbwMMzTjagXNvggxalduc5985NTspTvFau5TTAetrGR0oXOer7pGyobGs9w2KIE0m7RdryOG
E25E4ebFXXcU9vI3w+4lBE6kz/RWro26BYFl15tmNuhMRrdKN3xP1XynRBYAHJb1mIdPdQtrJy6S
YzQ3SdPycT4zpD47Lhb2chkSuBnzHU0id5+Y3rhizRkp2KmSqJNqQn40J0J2fXa+2GDB3BYlEg9c
N1lj7rAlp271Jnsp3KLOZk+qVy0YJPUDr683BaopEG00rqmx4UccOgZVtQV8LrEl31RJQuDJk6Qp
5tFqRU9pTfTkYH16/8M+Wx0dfFjMxeBi0IBgSR1arqmDVvZNmEt+Kd4UH0fH64zUVosdlMG79ctg
W4yyOVWKXN+OoX0m0kl1JaAXzqh6Pc5waGNy5oqcSZ5IgcRXbkkGFi17xJAv8wtiCEp7dJlGv0Mr
5qhS86embu+1mkxnWKlrUu1ytonzTgd9J0lqsiCOfTVO8mDs9UtVJ3UU6aa0kjkUJOGdzO5EhTIL
QCstbgxGgKyNouU5pxtbmH6rat/YHVtE4nzKslbaKRNfG5THWb3yb1JI3c+p0t1UjoqyVzchXeNE
gmIWcoz/PBmpuaKJg2FaZCmY5xgFDadrAYlNNYEV4TykdTgVHGeRRGLX+ZQqj3C7Ml+kW1rS3KPF
1gckz+FxhKXR1+fP90fttZuq4D/v9nH/sw7c9kcleOLd4a8Sd/Mvqvz/HTx3iLEv1vkbhPT1Q1L2
f+2Hb8nDq5ab+KlfLTcGRZbA5SJwICDJoiT+1d9VPsExpxaHm0WsM0W7659BEfUx8BVZWOUxj6UD
8qvBq32yALhATgcdgqMx1/qDSdFbsrsqwCWCcgLzBGwCLcaX44B2MfqwRjHJTxZtA+EvcYIOl+6N
XMUwy2fjG5qfzTV4zX6fKwhnMcjp8m22VCeMDkpkFg0dxaLeWi7LFV6jaxT6+oBWWbzvp6ncr6ac
gsirmgZVqzAeztW53WuFo19kkuo8wEdMLqIFTJ2UJIoXAXZsTrsFvd7GJjt1OzTYV1QuFnlTgEIo
g95oxjvMk2gTyAO5YR4Wu7n/Wy3ij5b7f7aW//dOLkCLv7e0b1oGoN8fvv/1UH7/66Z6fIhed5XF
T/+zxHUBQRcDUQYOr7rKUJOEigOzbORYECxhHf9a4tCgkHGAaoTKOVNKgYn5tcThCWCtocsYswn+
HDORP1jih81Eh2Vt0roGi4+TBWItr1c4c9pobiJUnOJpGrbjSMY0zfNHLpP2QWsLMybs42AbqADP
xM493EhTokjmnIERC9PwJtEAYwQ5Olyta09t/CWLdUnCf1ZqTF9e0lkJ1pE17Cr9PJ8vRpksG8RW
yGzMWh4hcQvI3GZJBgjimgmZuItldd7Xmj6cF3R78oCTcX7U0b9kAkMNvI3mor9jhstckiJSNvyx
URdOoVzpvqwkNxcoXEbRSWeuGIpC06YOTgaajUM+tL1HDFqg4ChSAQZU5gQ5ChHaHI5S0vyLlC1P
pjLW89kIKdwMHIacEpj7pWm9JtTLfVECeUHorByAdcMpBvGp83iejLz702RNTeSptC4oYOLkLsEF
IgX+bA53DVOhyYO3nrQgbcplj9dxquFj0epHaoq4xUIWtbooOo8r8wCjmdwCVGzmCiVZw6sy2Oh0
qKpFgFAHhMuYbd5gk7ZKfsUk4yxGfZY23WSAP9alKUMvPA83Wlmijx7Oemh7ep/T/EwQ7kCeVMrU
MwgO6mMW2QBjC3O2v7/YRL8ZDRwsRpHdguUiDyKmqzIzmNeLEW3zXrWWVqLM6ZxdN6P76uCwsXn/
KopoHL/Itn5ehkENyR3ywZAXXl9mKUO7d4YOO82unI6wXL3qRkX1q17vTmwgtgjMh+GJklaDx7ZN
93OI3uD793DQ236+BZQlDINZDtQRcSS+PFiitAa+X9TYIhtxd5rPrbZLukQla4vrYEhM1X//euLN
HT4yQYb3y1YkqBxcr9c1RAqwbPLqAuyPDsPYz3tUu8vSUrbvX+pwTiWejSKF68Bc5B0f6mU1dRwm
nY19+tKXibRt1KS7l5YRiU+4/iiAI19orDRZUwPotNFdVIz9f0yo5mQbDZDbHvhmbHtzWY3nzch9
b0PwVA5Fxph4PWKOvQf8oEmQ0nVW21vM1A5mQLQnYB+yyxhxUYSmqvanO99/D70XEB6AOS8+9Zt8
7gZd5e75xPNAelbdX0ddzvnXvUruxK/4++SDBKcwOWI6zhAJsJc4w/5O7lB4Iacymb6KTSB24b9O
PpVDET46GCEooshKiLn+3ycff0UeBj+OXrIQH8KR6Q9OPrHkX2wJsk70/ziU8IoDDUCK+XoLLtIi
hXFPa0+dsv5uKdAqUJhL+GYuZFT65GnEtPVOUyqy239hHH4T5A624s/rktbKOixYIZD2+rrrYpUT
ctyY6+oyWucIQV6lNKa8RC6HP5YP4xmRaxKajeJlGwfbnlc5jOOIkW9uRyhzFrSvUZn/SE1A3PHh
mwQkRUXKAU8aczCo6zrdKkxF2AXbVhH0XTFtrFDJdnQdS4Sx52IvVWGg6tu2m4qj99/mYbHOV4SB
ZuiIJZDKkEq9fpsG0nyrnXPtGWnEwIpRhZLWU9Rbk43aJkrQ1iCZ3r/kbz4g1QUcdNpAlEAC9/Yy
dmtGyGRHRvJkCpvEC0tZ4/WmGNQ1RvwBffE3bxa8ByqHcEkFP+DgpHKcuEZGX6Kn29XJhYryi++s
ZXIUGnTmANh/NTL5xEbLb5f34Erff85nm9qD7ypIAuIpcdRUdZHUvZwAS13GtQ1aeGNle3FtrVtw
zpoLQM7GgV5pfU1dLZhZy7BJ0pUOWD9KvmJPrrYCvgUx48VyYnzwTn73+pmPgnplXavoR7y+q1Xh
xGR8xThLz52N2ay5Byi7hh5FK+vP3wDQDYEHIRmnTX2wf5QmnZJcT+LNGDkVvLvQeIwrO/8KUs+4
pcU7+o45ebWclkdDtpdQLPHIqdIgwQcDI5aeoa0SKqv7/m2pB9mDCCEOTWwFtQOAUSRLr18BUIk6
6jud0DVr+I61uVVg2brYlZ/UjlJRHub2DQ0Z5UwbVw0p82mJPZTBlzMHieTjSZ2kz4M581N4EMZ+
h7qKF5Vl3ezVATWBUrPgexSRjyCuvk8i6bHIwE7HcUzPTkKPcpeak3HNeNZRPni0N5AqegEIOFqA
71TGCqz714+WWVVMrcLXbelZbYxxHU6Q6i9oBFcy8i1hFctPc1ghN42O9uwj8S/UfZZRdVHuqeF6
0h06Rb2KLKEea+czaHxz8ZsoilHx1pYqeP9TaG93KIcXzQv2JzGW3sPr+8Ua2Viq2QiZsoWV37cp
FL+qLJG5hvZ4ghGOctXlsVIRfMvhdE11+yJVh2l00yVE1B5TKXSYda1HBnpG6sudsg4iwYTmApMb
B8LqrGLTgUhNdI0J5nSRNHJ82dJeS1ypmi18dzLjgi5pfpXkBgS6chOR/Pdwx3p9C/lLPQbmYVwl
ZmjPntLNNOoVdH+mtVxvM8gQtyn54rde74eNMrQfYbUPEnoWKpwOmYMa2UL61vrBXtVGYzQiTQ8B
jCbjbV4v8ra0G+OD5Pb3V7HBDIO0stEAef0N6jVOQ8mRw8CJbGY+6vKjqk37g2gofsnrYCjoKTwL
7tRQUQwRll4EQ/SzkrUxpjBQJrNnOrxa962qFW4UlbSHcIxyh3pqvaUt1Q+OuN9cWTigCvKyyNxt
EQ1eXDntegdkYOcEo6GlGQ5EGcV6BoGh7SCFWrfIF8V3kl1aHzyxaFocPjIxhuVNBoFa8iElpo3N
RIpTzQm0SsYDTJvt8E4b2+4Bm4YMTafWkPxCkSVkuaaCchYwxq5i5mp4Q6rWHfNdq97Hmbx8T7tw
30wM5NSQqOFiP9PehGoqnYyxpd0Ig4sCK4IyvpKysvgGM0aH6uikF/OQhR+UJ2837M/AiX4mDRQW
5+u3Oddas9S17ARx7YwbfbKda6A2V0gdEODxjt5AnztjKhdvHYww/0evlA0HC09GREZADF9+ywyy
jqRDtAuqrB62favHXiiVrQeTxdqmWTOe5ygou/UC1ERKK05Yxcg2ay5rFyhhLUFT2neZFVaos4er
r6srliyyVe7qSqfxwBjXK9pJ9Wu5/hEhdOUORfuA6FF41qsIWb0f+94gxIR2g4KcBXEaGgYe6a8f
JppnZYxHywqaSLWuVsKJG+pOchIXvdKDv2EUxtTDOUr6UPdzo3GO5qKtLsK2i+7+B7eCK6JK45dm
Muq/r29lLsGqJ1nFHmkRsK/loX0YB4x0TG3ojuxVkc6tGAxko2OJBKZAmNpYe0Vr+6sPbkREtIMw
IVJg4d1ngiU7XF4OXxO4SMyNNO2+HNQj1LzkI4SOkj0ZGs7XcOM8PD/2SyfpO5oNzpZGQ+7XiWp8
sNh+s9JpthGpTBPbUMZZr99JjKdbIZHYBTjNabdRnNmnJjv1pFPKxgdvbG2tSHlwUM09Ad/UfOAv
+JugrPFFiJbUcLp5WF5VDfZlacPVZycMT8POsTdaobc/1+B/y/KXZblYzf+qMN+U5R5r+dvD6/6z
+Ilf/WcbZWBKCKiV8GVpP7Nif41YnE+UhfyxphKOABySR/7qP6swblDZciz+TqwgPu+v/jMFumWL
6QvFq4zN2h9h6J+LiJcbhjENI0+Q+ArVqIgjr1fpAvEfvBgNL2aj0ve1GeOzrMVm5GSsW5lpHkKY
SFWWG4RREc9f5S+rraYnYzdbDm3CBuuWCKshcl/FCRJ8+i4TGs3eqlA4uTpkcoxc6q69jpQR61NE
4ECepJW1U2Kny3eQ1rWnEXmFo7UkuceVugKVVyTBmHIWn2KSdJKBeQGdlqxfbB1/J9dwps4K5G71
LTvWdjpWjIZHn1bL3WkckJbBpK+NvWVsqUn7cPhgOH2Y+vOxmBRAhCVywqzi5b86QNDyQhkB7yJf
GvJjlBMmbxrNOxl4lECU1f9lu71R60ak6b3t9XOKeZeU3+C6PXe/+vjHXz9F7JLyR/eq+yV+1a99
R/cLXgCwZXEOOKg3/bPvlE/sHL4gNJTnDheb69e+0z5BcIOYBrlRddDp/2fbIXEH7l/Q4xh6gh75
M3njw/AM9h4Mi2ICnrCBPh0iDjCUam1p7TD6GUswTFNRMlA0nRHDsdpBwdhNu0xF60bT7lLgqLGr
Tp19MfZ5dyv3jSsjVADuo1LDjY5oWwr81UhB6lky4rVzta/xRI0xeFSjG9vEPQ7ZmuF66atiCQZk
KnZpp+5ffJWLnxHjpZSketDVpxmj03EmiFDty/xHPPGLNDlxJNrSaZn5gHE6P1rs4kKvMYNIUy32
jKVDfrfrwBc6GJnKS5Wfam2nXw52nW0BMOKSpPUjnq/KRcpuPkZfBnnYGPMvMzIQ4+yWXV+23e79
mz7sXnHP0EoUFgI615gJHAQ/rNlkA7/ADLQtusf9tM5BNBV3VGcjYipYrfRhN32QFhyOP8SLAteC
3QRxVxPzxdcvio/kaOj0pr4zpuptli53NUKyrjIgklpZOmZQrblJGT56QPOTTT2Uzge5wTPf4mXQ
F7cA/1L0lTCJoDn8+hasho6ENXILdYkKmKnF6NzqSnk/K9rg5UZsncodqLEYWdutIqVSkC2qKPN7
4FbmEp/EoO9crc6+1cUkuSmKPh+8pN+IL0LlEeML5kQMTA7JACvc8mIoLV6SdpeMpwMgshYMHNwD
d8R9qWmxc0rPwQl5qzwfo4qzz7XvMIBQY8ZlKzT8Rd1KUbElnffWwfY1q4R38mWxUxRxP9ezRRoq
bRLnuh30nznRvyW7HB4RvFwYNujE0bODd3R4603MpLEAjOZ3EurQ69wiSIQRqedkSDeN0lp/UJ++
6ROChoMwpYOXojoWPLjXX9M2Rt0Z0HaiHpGWzWTnJ/JSp9sK7eMgL7LwFHzT49Cn2JpC4wjsbEWK
eULVvAPo6dro/m/7cMw/uK23r4G7skSlrtgKvhYHhR4o6RaIIXfltPPoMVhTvaru2x0xtvIXCdrR
817+o1T0/wdSJy3XF0HuTTp6e/3XHf5vSfnb8ZD42V8HpP7JQG0dYo8On4mSiSDwKzE1kEI08Lqw
NHJTyjq+3a8D0v4EaQxcEKAcm2GxaMj9SkwtyJ06zF04QxDLRab7B+MhEYJehijYQHDUMFRiM4lD
+qD1LsEwnSLk12AfjRs1WbaLHQYvXsxvjiyxAt+7xEGBhhGF4kA8CP05xoSqRq6uJr6NzvX7lznc
CD+fhMSBLg5oKvWgW9wzs496WQ79MJ82lV7sqwobQcO5k6rhgz33JrCLa4FaQZwBuAvTrYNQ4Bjo
OsrrEvr2OJ7ESg/zQ+C5EfMOYY2UmN9q40mF+4AeZ8dJsZz1i75bIm0n3q4zLVsZ6dP3H1+8xcO3
jJiwjE0VoYC86nV0UpDZz6t1RoMqlq5qLd/FU4Tw83ASiQ+LlUKUzz+Hxf82An90yYPjTVejhaEV
LZxCjj6XC5cFozKXOL8PKZyPyDVm54P053fL9eVTHkS73oYu0jY8ZY0yTIpyV6xnHyQrb/o94uPS
XhE63RSA1G2v32RqLcyBop6PG1YXq1x+xXFiJ3EtGsCnZqGfjuZw0vUYIPbVBZXjR9cXtc3hl6QD
K8YeKvCCwy3Z6saggiDFQm/8Wuvt+doX/kIVl5XO3g6TY8SmjlPDuZqcfNcU9m3c9R/Mnp5bWm9u
gW6GYH7T9j/EBjvhYkfaWMADKxh3rukXtS32Nc1fbKluga/7VRK58jAFWoTdggLnxsYZ1YaaOyiw
VeCQRAiigCw5Yinsc2c4yeCgjHK2G+sJc9Dq4v3FL/bb2/vlm5HwkRcfcoabti5NzOD5ZAvlbJd6
uQQ3VQXYMjnX+FueoIFzWsrd4/uX/V1kQ05JKLtTrtB3eL1SitBiw00lq7GcHrFyvairMWjN+Or9
y4hy6M3jkaUxX4Ddy7FwEKS1yFbCtk9DP0NSI6svSh0LvwJUeN1XeO6h2jZikB5FGzmT9iLEIPsR
gBLeQ7HbT2V+WZfrlg6dS33vz1Z0aWZTUKCQ0UsD0DKYbvICTySF/1PlO6duziEd+GhXYi9S+PKs
HcuYgXBxPOQ/6FMjbvC7h6N+hPVNGkeD5PVLXGPbzqTecvxScW5iq7hQ5/EEqN6p2YV+jp8Sk8vM
VTXc1JP+aDbryO2zh6GLAuQfj1NNZ0KUfJln9DqZwNRMxKb5vGH5QTP16oXmd2h40HBQ8kPrzWrx
jcaZPQeKFE/mbl3Tq6VlXbaYZGYSRF8E8ZVlC9l8N6sjIlarH3XRtiwMF45FIN6kDJEjVImsGM4o
3fRodRgMNMau5Y1G/HnsTGdG05yHxVdoG+DPuiPcc/foj2+GOb5aJjhuhrP6YYUUSTaiXx4Ve8ca
g7AzPKdJv4BOD8QF9aK6YJfvhyXyLBimET71vZl/aZb+pLDs75MmoZU0b5sEadg4PV5n9RianRsi
fQluaScm1obcPqh6cpyk5cWYwNSW4vacacipHS3b0Yy3xoSfCXBeKwqvsSp9kGp0iut2PlMntq1u
3xVKcgVb5TxpcsOv1+xmXOrKbcv8InX0HVqKgRTFwRD157YtMSBOvtswNDiMtlWUBHk9ImGlfk5S
vqhp36XiXDAYqyxO0FueOaSBsTW006y1Qe6FgQgklfkU825F3BXvul5q4HqB3nwlcIPYL/kjzfg+
RzoW4AwWOfZ2lllf4de9b8PcL1brWpqmkzyRNm0p7cXvqsZ1G63duZPFx1YcBl2f73HhPS4mYbZq
LFsEuG5weQvGKD7ugBgKZl8hrbehZpyaBgtPWo+Y7p320YAeFWwnZ96W2BXjkrtrJOdSRB0pkbeR
op3aebyFW4jEpLHD8d3VB6yYy5HZUu2UHtoxjwt+p1h6if+6SPVybHbgLHPnmiblLZPUYO5xqx0R
E3MnpdinjbytB8PFwQ6J5+6oQ3JVDnVqs/hY6qdNmaXHphEFkzWeaBV0oW7x67A/ykccXCd0UHte
LJyUJBquQnCXdtOeM2sNKn3xtSX3o6bwy4mfiViE1tR7YHy/dWWBGbyMdLbaHg2dfiw+dZzz/xk1
Z7Z0J4390aRPAUSynRyNXt4IuyWMXKN5w8TLdjtoHeU4HPVTdEVyfJwtK8CO8HkNgOw+Boz6tCDf
2qgweWNajWp0bTLB1nNOFw5WU72xlQEecnpsQOCMeK2t+DSAfJQ2+dIxp9cL0KCskxE/eNzXbgt1
/iBC/S7IA9WiRsYXlkLrIPiuLTbtNkNqX7PbcwtJu6hE+8RQPzj23zR2RNohWmGMiuil0bJ6HQfT
UM/rBvEV2HzZU8wubs0IPlB1kRuL3yn6cbIUu0H0r5ZqCBqpvMBt6V6cqbIRfo6RWnO7ubhCsfUz
Jpt79Ke9dF7894+iZ5PVw5MWhAhEBoQEGZcepJkI0MVlEdqOLykYYNeYUrmLs36bDH2XqtrxzP9K
jnIMo/FxRURYN+atRbfKjaqPhu5v7FmfX5hjUYuTKMGcEHnUi06YauRTruWm4y9TfJX09o1ero9D
tmz7ovBNqw9UrT8pp+YhsXqvsQgWkMPffx2/XRsvbuHgbcxjIRUdMF/f0OYzq4lgUv4f8r5kyW0e
S/dVKnrVveAfnAkuetHgIImSMpXzsGFkeiA4T+D4Rv0c98Xux7T9W2I6rTY7bsStqOjqKJcdAkEQ
5+AA+Ia8eIlw/vb75/xqchhAROPmH6eZmCOzSdgmZSjIXDHtsUueClHdg44HRqm25qP5FiM413cM
Y7AbpKFSYY9DdamagqsgC5l+tRHE1q1Mc5dXoZc2CFvWnDvsmtbp2czA+g0oJBBcJv4wGwsd9wGw
bJNMu8khvje0DoNVdQ1QVxTDZyNp3YnI3AjmnRCA6A17dPr7MfrF/m+SrNEABQQGAzj80+kgRIbC
yl40cVf/3NfMIb78KUQdlGTntn+/2PcAAYODRfj6oSybHyoLBfRx4wT+WXK0gRGko0eyHfnELuRh
pRQqMvI35tWHGy1crf5qcBH8kN9BBtLeiqijuZ7okC3jIR4JQQUnxsLRaJpFcPcyFbqVJDNqwGh+
+sdp1zkxuRuFFNTv4vU0IyBhbaml5g1K5wxq66ajvNaGZK3ryQ7W4B4MyDY1Dx7HsAeDV1w1aeuU
XetEemr3+E3at46BKqgKgj0OundpKNxDM+Wmj5kTlfWlNEQQ/zZ3YYzFj2ker3CwG2geFC29OgWG
rYqu4GJHjVZbl3r0DL3dZ7Bm78Wk3FXo9PR73kOWPmIOL5Q1UF8eyTWqkMaBfZUn9OxxqsYaPA/k
0K1WMqdI+KbNgn0fRbDz45fq4DstqsAB6mkSKOcE2+wpSiD3ifWwuhSRMc1EXU/FUtc1VhMHj4Eq
AKE98esjDzfHX1sSrxXsldWmvy7N8dBkMKGL4XmoFygRw3ojoQ6eKi0Diy1vW6xuydpngsNE4ZrE
wUqTghVWO2hQ9p9UmW/HoL+Y8vdQqZ4vP4elfz0WCc4GhW1twgvOh4bqVIr4LdkpUbBJ+r3Osmep
CVY+9EjK3L8Xa5TgOtnhGALXbQA/4Tv4I7fqArPADK8CVJ8lql4jB4eSm7vBgK9MxbwO5gTTGLa8
vBTT4NqEEr0km6vpd+GIwhArqthra4i57gUT/98JN10Zfu0xfnnUbFNyW7UDdnqahXNPl4sgpmLB
l+MBnMX4KsZtPq53rkfDdCqO+ilJ7E4cVlMho0bmPVEh06n7yr4WejAdjTsf+xHf5JdGNly0YbtV
Yyz4Eb4p5loAR2ExTneaDiptejka0XVUoeiun4GSswCpOUxnRsRHWaV1K6lQvC5tN8UAWjBWIa5C
vjCMr8YhtIK822bYnOZafJVhwxqZ4O4LFYYNP2ZthCK5YDfTWcg0R/QevHukqbZDesIcnJZYaMNs
BgOs7npcqWKK+do5pso3OrIr9zE/QXCTq3FVMc2avk0lNDAQ0HGhKtwYOQZIwLYT4EF45q2lCpVc
d4uQvvt9snu/+EGFC3ekuHCDvhQO7mdbT1wMRQ3e3cTQCjfTfkBWm+2IqnKaBlmkrsM4uDEAZQ3V
YVX7KAMV88y29F3CRRdwaAmMDyyOJguY04Sbi6VYiUpv2pOEf5txsFNVkIqS9ZBy6/evi53uPAFO
hzGAvuEKH/hUpMHTh0GgRchgUUhsVYs8AXoqAIhx+NnV7NoQR1sZUcZDD/8KapJOiTwcldJ9yfpn
eEdeF0MJzUtF9vxC2LWsc7GRAcCze9XV0CJ9gBugHFtO5AYJl2gQIkGlDiH7XRSHXjvC3ZOTqcyZ
BhebtKIIVk0IP84Bm4Iwx8lHt+r0xpoOu0aIuEOXu1/pBTROOtjM5Gm89v1mCxSolxvKHjI8nqbg
/MgIr7H/uK4ROsAyXZi4AqoAh4JqWUfhSYHif1D3eRJkdggmFQTQRtzTBQ8RGRnV9fEikwYoDk07
0AQ5SpE5hEYyZMEx3amVvu84e8yU8EqI8wOv0oyS3ncqDZuKAvkSFsPIsZirGTaOsn9dSf6NCJWJ
rBMc5OG3t+dwSEwy4UbAYgs/BHYNJ1dwW8Rkrar8VajYl6HXod9ClLWeFQeiN5sW4SvgKAISE9dx
FOtQ9/Bvcl2zJAVfICiFXRoHD1zBjhA7x6zNYLtatg4ygReE6QoCCZ4PlwSuYVMHmLnHsFmTM+yB
89YNSrC86iC4LrkIZQZXibHWcbIDg/QGws4ejsyuJJ+74pjsSlHxwLzYE+ynE8F0prioAbZVMhVi
zYONaeYN2OwrOkIU+4xGa11eMK+AjXtcBddTmoW2053UQayFN1ZbVaCmFYL91rgZrcM+iWHeFVoG
sKxamay5jEVxnNSb8A8NGEegrt7IhTYtwZBPUszPhg6GakO0jcRqATIgJUAVYDJQCDOB8voVnLeC
1sB4UtWHkp0QQ1Opv1DIYGtcAxsve4ljchNWDRxYkitwDNcGz3fTxjtCUh6xkSpE/sqqhECxSaho
LIyDVwzJFfRl7qFWfF3L5LpEcnbMJkXCwrVxUPt30xabRUls9dByECqgY5HR5D6wBD2GpEXg6AlW
yhxQxw43WgX21rngAIC8EbFPhprVsw6u8FRvJ5KJi3XkTCgT+dtcUjwc+XuJod/CgBT2omN/ERvQ
TM0NI7MgB5RgbY+ezKyFhBdsPRpckWynlb7KgjO18y8yB1B7qJkBJ0H1ND+r5zjeSocalo/E7FAd
YTCx8AIwt63BWYxxOvH7VPX+cZPyHmp+wAWBRpvzXsRQhwA3VIZsIWm2U33CsGsmWfYyzfSi7848
7hcLAYRDoQ864fZBv9Vnx2cDFKsBa+oMO0fST7DBrkJI3cajCCkMbkF8+1kc2E1H4l3IUrDvGqs3
o6u3d/6jO8H/GVX6f6MfMHXn/zdpgOlk/GPMGmRiXsLqywl2ZvrFj6tB8hdEM0EDgMYh/gC008+r
Qdz/TVd80MKEB/KpWQAwa6Bz4sT0b3rY31eDcBSXsTnETAdfCMopf8SZficLMIGwJpwpECfY0L2b
WvkgR2BbpJJdAOn6wHQo5Pdc7aHBDCkVnFr2sE4ytdEyq6S8n2B2N5Wq+ps61MlWM8uCQtvj0e9U
KEqVMWksUap9EO5ECc6jbMSteZdIKe00hbl1K3Rg746NM2YiR+kc63dNE8CKoIOm2FOcZGQfpKr+
RQiDKIEnCyk3fS9HQAjHBKvdoOvuQGBRMDQpczEwIDV3eec/GbU03hx9w8O3Le0xBGe+/ZuGBadB
IKdICDmAmE5LkSoJRojvy5Jdt6WPs00lt5OsLRytVkq7h9fbpoaoh5MKWrr6fxVn/8SSBBOC7OOQ
upnENpym5i88bOrTyMIPf0SWDCFb0Pwn7hqEiwD++hlZyl8iqPkQQQMtGWh/EZ/vx6W7ARsObcqm
OlyDIZ+MBn9eukMXF2BQAD/eXDj+DJb2vnTGxAGuEX6twKWBeHU6hbB9HuIokxBZpW9YgwGltv4l
6AO+zkxIftVaZON0VKnCh6SbcJe4LZa1yUYIGocR7hKwJVIfIcAVuf5oQP4KCJwqqQ9SJ1Le5IJN
jPwG9gniSom6K1jvWDyKhm81+R8l/X8FIAiIpb+dkG/yL/Sl4uz//HfyJR2O5+Tbb3/OSZweT6ot
OKwEFG4Cqv8AgsjQh4EhNtLS22ydQuDnnHwjJk6CqRMacsKI/JyTMBLATg8EQWQjIJz/BAjy/pJx
wk2jfdyiAkEI3uHpnKyrJjSEBqyKQWSq3UYDpz0XQvzpTimhRxnIq5IbX0wIW+hhmlCcR4G+BvEi
o+GmxeXw1t+RipiuOpjQhJMNOzOVTTZEEpxb+T0Hmc+K03xvYvNlCNC1gq9RZrWt39jROILSJgnt
yuiNEgbxfeUM8PPYimPsxb7w+c/T6L/CzFWg7o/y9Ewy3b9g7n7Jjqft9x/+mLjImJOHqQFCIvbf
J2WK8pcELTOQNCeGy9sU/Hvikr9wXwLaMBhd4BHhZz8nLv4J8FXg4N+EYjCl/wDA9ObjenLurAP+
ZgILBZQn4Apz3hjPcwaSoarYXRpAoETSW7hWlvdaCNxucc+hdkj9PLttYNplw7xTteIkTKwCuyBs
cqIHLDMdEKDs3E3JL04scDoC6Q0gv+D9+g5/2iU4jM60VoH5NOxned1ma60St00yvDLYLjqQLXqG
ToREWTIeiqLCdY7RUDXJ74dRHDYGbmQTMM+qgtxJUiXSDsgJnLTszQA7XCOAUQQ4uBrNUnIYR7+2
jc6ALmTcllZVKZFrBzEMk0wygRAh1GlB1nAlQ9FSJ7CggKTcAGKxuMWGM7H/PLr+Z5uBf94iZdpJ
Yk3/TWS9rQrfLGT+8e9u9QJc/X+chNi3Fn6EGOoVaH+j1Ia/zFtS/7k2IMQQdzjpA7IFtkMThPfH
2oD9w2Qb9mbkherkGCSIEEPBQuC0jO2FhrOzP4kxrDGnVzsIMcCYdcACNF3DFfTp0hD3YOv2qKrs
YZTkdV6mqsWUUcR5StjTo2H6RXH9/qZrCmc8Cdg6mCXCVuD0WYoG+9Q+MhU7qsduDYPRtAJ8H0bw
qqXkvRV0xkCzFqbvlQ7/koLjHLBPXAIJRYrrIXXFv4ZigHuxeDRtogLwLYbMVqtsZ8TiWZv16Yhz
lnumE9DJEQHEQDBVTjsrE26Ai6Modp0b90E8xrRvSbIjhO1zs6N9AU5ziQCG3y/ULMu1KA7ZKuqh
C5vWRKSaAHHVooklWirkNQ7LWwO7d6uA5GlqlJORZKPYMolKrJACjCxjxe1xBr8KmOHhFKKHXBIu
E2AGSuzoQuZ1ZmVB4QSkKq0O6pzQ9c1DV5Ijj4jRtgJUWgnDz4z410oJ9IKvCbek9D3NzzXnz3PA
v8IKO0UEzl5AcAHoDAh6bA2Oprv9wl++E9wmrcP//LeLvPqaJ/F3yPBxOvhlQ9+SA9aQv6CXr05u
15P/y8+9zNu/THsILM6TMdn0L99TAxza8KPpAHG6pv8mn/ajbsSJKFZtUGJwnwiJBQlyD3+w/p5u
ZaBoqL+1hDQEIStEAfpwfAsPxRWY/sIj9aHxIB4G68DH8QwXbMbkeP+I2YabSwqvpBGPsIFifWkf
k8vWwJM6OzsnOXGa6N49ac7SSwxc7JoET8qdan1Ivu2YPrzG/fWLvCk+aKDuaPMr8gBGwrHKOvYA
uTNYmVyMD74r3hYX52S33uQjfual7+9x9KApbx1dF6tST6JC7tlDhqzJnBSWzm4lUfOVuZuW4gbC
416x9Q8ovWmzGezqQsG1JtVt4sYbMBFdqB9Lxrek8PHr/3J0j3o1/ftRr5IIVy1jMrCHiqxxgRmv
3fyL6eBq0ens6qW/b597OPdK50Z9moG/G4zZ6sUqX1ZLA48VPcmubvvNuItAT3mo79qt5Pm0PtSt
FaGS8rxzuI1ZcfrtQ0DXZiqQJ5LNO6hAKUS6GnH2IH2CAyWpaP6cW80TwTH/LZzL1cvYDWVkcBq/
HiWWX6yjp8fQ7x88C0tTruRKlKapNjgTbrei4/2nfP37h8wOn98/ZRaZtQKYFwTL2INeUTj0FE9i
CZd0CnVsPBCaoECXhoLVKmeKBAUHo+8+KSoSbJexXwVCe/r3o5nUhvDZBlyUPaipU2U1d4NgGJ2O
mAUtcL4DRqwCiRpDv0q1aHJR28B4DojZSudbQxISC1vdkgZtU1ki6/N9IqkXJgc/Le4NeMlVz8Kk
P5CSyElh00BDaYL6CV/zwWBrIzfgBA8fS7dXZDvO6odxGGu4eBbfBUg/jpfT6uLH6P58y9kpUSYx
Y+hFmT2AY3XJD4A6XIeWdBHQ9n54lZ4gtn8OwzO1OA+V43Gd5Y0MpN62lUf2oNyoxILEjkBVJ3UC
Si4FZpFHIp/7kufecZYT/CGp2qqU2EPppC/l2ncGYjVO7yY7EZBXCwIW7WGkuHdyIJM/WHB2n4C/
xGrjNby5OyjJrNkq2dTrZIX/HV8Ktrw9R2D5VQJ5O+xVoF86KaOczraRtCLLOPpY7cateQHu8xl8
zxsXcT7uBCZuqP41qIvNoWxgjJaKWoXhA6SKLH0F4YZ9fJ1fV595QUdaWoLzqYtoeUeexi2zh0v+
IAFj5YTPfDs0e05cfTMc5BscDtLCGh4C23f6iPoBNTaCK930B5SeUK34As7CE/D3nyvVjiXnCnyV
Q/M5Pvg0ot12oAUFZiM4vHT0HFjvTdPyd284m8sJKyUR3gfsQaONwzatnV0KdHShIpRQgJWd7lpU
aeyxG7JRaQkdVMunsp266qtOK4s9i9THf5c3ABpTQMzOrRFTovpd92afeIAhZqZKPnsAcmA3eCKz
6ntAp1btmuc2mPGEr3pP8sQdECcHcwftl99nUu1XcXA8A2ZxgPuDTmwhhPwQ02KneuwJgslrkDG3
3SG2bo11ZPdbYsfWQ+XVNuTGMSlKr7S4V++ZW237q+z18PKpv0qc0E2syHrErbWtPMHU0gS/lEb7
/EG+rrc4IC723bY5E8ZvamTvxg84FNSh2LLBxfQ0RJgch0IPBfUHbnM728DVUl+ZnzRXsjM3cg0H
Oblw9JvRaS7Dz9zid4H99fcjOEOmfsuWoOvAQBF9ALN8NoIyC4SB6FH4EN7L9/IX4Vr9rDPKvSx1
gDRSgShQwP8+8+IzstD7p86Ki7EOYk3J0vABRr2X2lqgh3rHV0Bfbc+F0NlHTUv+0aJXFUYB3RU8
Kr7IOE33yAi+G24yx79A4jwn+fVGTn73SY/Gc1ZBlIqZQ6YsCx/Ule/1NgxtLnyL2/2ut5GQLvpX
wRmexE1to3yk3aa+iW3DDh/OfNVfBuZRL2YVhjGkyWikeGkE5apbFetxlbyyS/ZqXgSe5oACs2/h
7LT3L0TkztXvnz7jQX3/ujj4BAMcezso858OeZZkvZT6GAPcS9qJHV1CA2ub2MyG87ZVfO2eSrux
fVp48jawK27viSUGZ6YYzLp/lZwmsBWuUHGiO1diHBozgPARxuBx85rSkD7e7F/v3fACJ+U2Zlxt
gWtIXzf7V4Nua4rqxE4tR6aOtyooo4eNaqXWpWyJVuql9FFfPdc0ctPVLXIIc6+d2FrvmO1Cyw3t
bQ6Oivdr6et94N6k9BL3ufilu7VAXLBrqtB9gEfU9Plqb7jbfPV8FdPLEb/VqGtQzVZXIr3qbbAr
3P1la3dObfm2lVBrNdiHL+7h6fqTM1yCHy47oxvS/aVoaRScZbptbd273KvO8y2zFPo1xpvu75/t
kt7el/jzp8oerMv9SNVNStc5vU0onk8lV6GPrr+BqcbbAEiubjEbrcLeCWnyy+Wzgc5d5XZKby4G
+nn/POIV7K1gO9eXtKK7xEK3N7Z75d3ntKN7vM9nAMvcu/XnwCXoHA6L6fqusXzr86Pv3D/7m5Dm
1gGm6si0N6BIWLl1ibGcZke/fcX3AHWFpnjn3BLoRqNX+xu7tfcbTm9XPX0eVs9b6zNE/fBXzz1e
SrRGZE2s5ZAnt+vV5TN2aqi5TMtNrdWIN4z3nF5DXcIaDjpaSS3VRty5aJ9TB67wNJ7+8MnRHGdF
qAUDHsu6cbwLncarzcHt6dP6Dl1VrFVrbWp6wNE45u3u4eJmm1gX9LAbMZ13a8+0BKu0HW/nOdc7
Qj3Tfizpdt3Qm8rZaM4OD7FQaVELMqf06wuxawsV6YjxWT2pVMWMOwAW6xGK9L5v6EVGnbWGWiLH
p2isixuZrh1GP4+uhgFVvE/MXnWu4Ckeld0XenEHWsltQJ8h4rjSMXDONf6roF4wfbuI3psUd0o0
sxj+cvfFsByvWPlbx5OsqWdfcsu1IZ1ot5Z+ebHDg9BPq7D2l6HtfHVsb/VlKnSci8/7xvKAg6J3
SGg4Vz84mbP6MlrRunT2jXc1WPvWbt3Wllxur2O63kPy05K9e0T3gGm1v7xtbXewBqey7+73lxp9
XBuIiNYmK3HlrLlt0Pv99go9j21UZE5hwYuKbhvn8j62aW5/VejN42fM5CmMDPo1tZ313b3lHLwB
E/Bi9YThS+nX+/VjRzG6Aw73XnaQkKcXT4H1NLi94zn8arAJHZ3WEVa5zWi09SnWdvzfCnZFNHDX
GOzCYzSw0erUXmOBpmALU4funDv0jjueb91cPb52dNvbNQbEoIg8F+6Pm9t7EV9MXxEM4ZVhJ3ci
TdbFReVllndOHWSmjfQ9yx7lt9mRrywQPVRL5DcD6eVR2D6O9uu+xqy5x5dCwG6YtVctGUOfW6+3
K+6km084Nig3D4TuptoVYHVXsW6WVYXg5EzKtFClVWcrbhH5EixVcQsvetlGdALI4K6KTQDo303k
chxAdZf6muQ0cxQrw4T7/eozEwn9Pi5Hj5+twCYzma5m9VQTylfP+UW/MZAHV6GjXPhr/VJ3Cy++
LM/s6X+12YEEJETNcZ0GPdjZO4swG2+J0oUPNczoHKb5BxOq/VSQypcMrAg4Yxa5FfSVce6Ub1pL
5/UGVLKBVsN+Hjxe+XStTVOSd5KAB3fOuBG/kq/qU/coP2JHUuyNA46qv5Xcf4Rf+C8ASSZlwJfs
H7Spvrw0/8i//uNmwpZA+frTP4M5zVQlfnwN9V9VADmnMHs5PmuefvL93klT/tJxCQsxWhn3BdCB
wGz4oV2u/KVpZBIBBSzBeJOZ+Hm4LP2FuyoVaBjIqU2aavjZd1CCoEHUQoOyLe6dAGuFqPAf3e6e
lj7CpLsIwxxzDvdWywY6sz4MQIOkeQDa+9Vv7o8G4vBtYh2juD5oeY7PTDRYJIKPmTg4XacRbo1G
EE+XNT2F1lGBHo4DV8teiZ3BNA6iIhwSSTmnRvlRt2dhWUBOKvNj+GKKnQLhbw06QTg70e1lPZ/t
YmBNa9QJzHIdqYXpD8gSYeUsa3m2K8sjESREAuessc9aD+C+xk7i4Zz2x0ejMv390YjLfjV2mZEn
DjRpDStUI7DWoTu0rOuz4h8nxkaHS7YYDJVYXwcZf+nEmCwcl1m2G0mNJc8QE0epSxzUjDuIzayX
9Xu2nGpQJiNc5ImTmCuzRvZbGDkzgBA+W1Fg9w8TtKCWL2otaz4pUSj23/Lyh8eeH3zLyRDh+Fv6
pDVIFDaJ0wzKhlfDbaydk/r9qOlZYBplV3Z6AtvMiDT9FuQmae8T4YwaykeNzyJT44bawEErdpj8
qQTGCUJqy/LJ/Nrd13W/N+A+CJfjDJZAJMF9L4BXi2bJXDcqbOu4VnMYnYYFlArkNlhrRS+6ixpX
Z1MFrgJlxEIeOXWjQuugUT8r/p+ZPvy9NLydpB3FvKiQvKgl3HvDoTn5NFZpsKkj2dws6rk2C3oV
rhh93ta4VX8cC0spFo72LNx9aDwNcHBNnA6epQAplRHcaaRluWQOmcgg9VUaGWZg0EegaHYyrAv6
pT2ffco2lnhRhhWsEY0AHsl96MOasimXDfccS82yxB8DkBMcYiZIVrA4hPbVd/XcP80ok2rlcUYZ
03TsgnpMcAEWpiCOwat6MDhf2PVZ3Oty06RjjtaLaFc3t3lxpiD+IJ+os7VYldUMaA+Ye4Vyu0/9
JILURnFG4Oejtmersa6MMDkf1cgBmGCTx2n6wnJNOXOb8VHj098fBWapE2iRdEoE1rAeP1e6WL/5
V2YLc8osMsdUDMtQ1SOopITu2OUQ1JKEc2IPH/V9Fp9JPjRSIGJg5CTJbV/LQPfVIU+yKKnM5Yki
SYWWbQQ5paoqIGzRWXL7eVHLb7zxozHP+BgJCSMhuFmiDc+rZyaBZr2s7Vn4SHBfKUeljBwgoFQa
QhU0NdLCXtb4LHp4a/ChqtDxGGzpVNEimkTx1bK2ZxHUwog8lTV0PEKzopLd1Wl6WNb0LICyfrKA
yNB0BbvLDVcMT6x6Y9kMf0NoH33MGNAItarReMoiaOTYlbqw17PQ6Wu1rlKsOc6QdBaTkWB1A7Ds
ZUMyC50a8v2DqDNMkxKCS7AoVB34CN4ta3xWyya+UGRxk0bQWEjUZOVL5qA9GXmXF8uqtznqHYAf
ED95EjkMiBQiPLBKWfY15xYvA8D0vQ+nNycXBo8HhQTM33i7aFjeZF2PZkqhsahpDVhzR2n3KgjN
zteKclmymtsGwsK8gfcwUEMwpdOvI7G/U7VA/iMdv7+LtzfLn6OO+1kZhorZhE4gsX0mcOx7xK5e
tnJOVInjBciUuSCqYQppiO5LFWxItmxD9XZTdtTpWmFJ2QZo1+9EIBIEG34dy6bfuwsmnmBLKUHV
osucDsQ2qLkuC8u5f5QcqFI0lFCSEkOCu4Yse8KG9twR5QfL5VyzzS9idJuDah/yOHOIUJsgulfL
ipQ3hPDRcGcCzqlC2F85RfgEZzCHMXFZyTY59R1PEEEE9x0+PQyzrye0KiBWowtSvmxuz80nxUjU
io6gdT+AH4zCrmSen8PLfDDgc3EbXnWB0AgIyj54waIMSgOkUJbNlDex06PxTkgodU06zZREzh0o
X97XgUmWxc4bQO6o8a4NU1mGcJdjQBwv0lZyvnAfOEflQIEL9T0ECRE3HNZoYkcbPT536f7ReM9W
TPBvVc5ajHdKSpFGKVTSA1PoFs7D2ZIJBp8QDYLMHHloAVDvgGYvAOxeLVoc3nAER0OutW3T9gSt
Q7vtIom7L+Uo6Avnymw3GPmV38oMqbASIIMCHAawFbW/bOWZmJnH4akGpGtLpjNHL6GZDqdpDtfv
ki0Lz7mFmVwFTSAO6DoRCmssDnrxuGi8xVkpW6Vk5EFgMEcJIfYddWZ71XaELGx9VswKnVxEMYOO
lT+MoAr5NCDLyuS5hw+UcrIuLtFyVEYQKFon4zk49QfRI05/fzQDq8E3u9JEy6mQM8qU177BCday
0Z5FJtguQyJM61rcVZLN4JptNX36zRDkT08MxFlgQn9PSfK8Rug0JhRYRtwDgy65sOezWpbViZ4y
AcpVOd9BaDttl5U94iwmDTlvOAwEoUyUD7siSfbjOU2LX39H0AVOv6NYkbEnJkePEwrAYb1ogQdz
4bTZTO2amtWQRkJlstGhnq34zF4yO0B+Om3aLHlGGGsRi6MObc+9MoRnMLIfjcUsDpNBEbtexXID
44HoGpqudxOaf1FugrffabfhFxZAHQWfME/Um4rsQQtflD5waTdrWVUM2K9hIVOH26BxMrZo0sFX
+LRdKVGFqpqESiHG/GmQRjqOyrLSFbCr07a5qQecp5h2feE3Kz8eSgs6zudwVR99yFkYgiQa12I/
TepcqJxRnlSjG2HREoYr/NOuK6kB880yQ+NBVrwYpJB2TBuFelEKAfHotPnE1Ks2gk2N05Qj5HJZ
vwK/VVnW97mRGrxWRVLmqF+1uCofRj9vdFcxGq1fFkETVep4VQhEqFNHQYHaIYlgGAtQKhnWi8J+
zgHOW4MlbY34SVNpzZIhg61MvOwEHLINp/3OS701qm4KznRlqMPl0H/3n/rD5QZ8htOWh0jRQjDx
ka0yAnn3sVxBTy1adP4Actpp43EaR7WuIMsOXC4G1wjGoaZG1EC/Zdmgz8K0EtMBuzQ8oBLUcRsn
zeeolNXrZY3PorQpxkKROxF5S7rVjJpK/bK7btDjTsel8RO5A9MOxTcD3k7xa0s3U3HZmBizADXK
HDjoHo0nXb5m4X4UwkVVPTjCp91OiMxxlIm0FZP6kBABOEc2GPai0Z7LyxoTr9fPGsNpTd7uGlHM
diXue5xlrc+WTh3KD3HKRx3u2RVgsq2abYau/M45/dMgmrQzjtNKnElg7FRcd4O2SFdmxceNz4Nz
UOAPVgtjFqKGUfBe4iEyod+1oBQFg8P0qF84MvMYFcg4dCZ8qGKzbtYVhIXcHtv8ZQl97uIgwhfT
rLJSd0lTpBemBk3/ZIj4wr7PIjTT/HDw/UB3WQyWs6ZAQl5g0rnpPs2Nn6iwHweF7/QeMyx0mQby
nJtGefQJPgvjIaqVkeZlGblSEeqLKv53cm16zHpeQEfINfxK2mL1BtEkDPxlcTU3Vs8HJvfdkOMt
TD27KtVS2cSJGS9LNpPWx/HMF1Ezlv1Y6C5v+uZKE8p+nTCjPyyK2jfO0tEmLkTNZ2hqprtdQ3QL
KoPkMVWbZuG4z6K2SkfWx02iuxlUxtZCzJRDW3J+tazv86hNU5PLHLMnj2XAMyEtu+9kTVhWyOiz
qBUyQSnhRjzNzQboz0Ivx73INWFh52frqlj7qjAIaB7GcrlbCgR4frCsF06aWdga0gCB1RCTpivZ
VSnAl6JoSbdsZ6fP1tZEwclhFOCrxmEaekqt9WtfhO/ioq86RwhBsSs1swD5TFP78lbLM/kry0Nj
YeuzBTZsg7DsAwxMz5vU9kUjXzeo+pbNmbmLgCnWipFP2TIlA3f7LgetTR/1ZcXBHCmUKkOcss7X
3KBp2Konieq0RIw3y8Z9Fqsq8HpRpWKF5VEsQ6pP4U6tpgsn5BzPE3Y4kG+YgL5rZW9zEXYkja4t
A61Bqfg0R+pxWdaRkWLOaK28RjlGrFEe4mU19mT7dpyB+7HUa9KICCYIa14yLQjsUZHOUbE+qD3m
uJ4Ugg8AI3W6W3XZdSloqtdkqr5syzQnFTVxnBVy1+quyPPPcV2YG4VH5wjiH/R8DusJUjigiCPR
3CbRdDtQ4mbFBGEZFhYY5dNRV5oyHGO9h+JjJrLnUk2UVWQU4aIrOWCfT1uP1ahSklTRXYkTYZX6
quEJgwIm+6JgmsN7MiaYRaTWWJrKZrB8ogw0Mfp0Waiqs1D1dT4k0MrWXDlKwffKBt0iY+QvSzPq
bFlt/aKIFBmhqsYQ//cBNLWlgpjnSJUfzZpZrBKjUftWwZSscLW9jSAuZIlwHlhWDc851nJi8rSP
EU1lKOtUTOPQFQg75942DfAv6tU5xIdEcpinmqy7Datr2tdlvY21vt3EeUnsZTNntrj2cOwe/QKp
DLrDwyOsV6orMzWH8MzE/OAN5lCiEFQQ3MzjDSozzy7go5RZOMTC5C8NmBQseoWJbnCcL1mhE0wa
XXOVotc3JhOCRyzj3adlrc8iN2vDTMJ/NFcnTbgupNBY1aDtLxt+ZbaLTY0olCFurrnjSKJVX6mp
a7a6v2wleePPH1XbMpxGJSx7mkuC0MAm0DdWwAUky86X58iiRIsbbDAxdZgq6I5ay6EDMLe8LLKU
WdxqML8o4cGguYPOOieD0J6lxKW5sPXZGgu9NKbXI3bg/5e7M1uWU9ey9hOpgkYguIVsV+vVubsh
3AoQSAIJCfH0NdaO/8R/nHV27Ki8rGvbOJNUM5sxx0cMH0+qm5tqy/R2XbD97lL4x4p8n2Nh3cAO
IcNZCUVhcYJBxnWNMABW/3x6bBsPv2JEfZEd9c9VG5iccxler1rvlwojm4nGxRpRn02TZJ8QXwJB
17HrItZLjZGLJhx8BNF2bx0QYaRn8y/NVXKdAhCzzX++m5Xls88Cnm9CSGhVbIwdG0dBn77u7Vzs
15VoIWFvnx0gx7Cfish0d9ug3D+ET++f8j+c95daIyhdXZe/r0qTCsfrAR24uixV+TimXbprhNmq
Ba1Kft0muJQgOXQo4Kgq2CFFO3hn6KwfMC3XX5fqX6qQkLRthWxQoOPDNFVJT8G0Bxdhf90PcbGB
89Xna6QRJAcIEt5wq8+gP2305bqnX2zgDAsmwJMcP0Tk3S26ivawzfY6eSAceP9cpHDfncXKs/yQ
QyET13JWBpYl3Zw21/XRLiVJMZruA8fRc5jGZPu4FA39PZfFlTWcS0mSkKl3LmPIT9y6vjhYnDxS
w4d/2AN/E69dipLGRCWCYXj3YJLYfgBiM67ZOKjrbsRLWRIwx6Ql0rBDab1qzk0RqxeLhfpPDLe/
+/QXoTLBdJeOEhidZfNSVg0G4A4kIN65alleqpP6iS4F1aoEn7NPH8ZhjO5KI9jn655+ceNSkRWy
beG1XBgM1JGFlW981v662tylu5aJMBIZL2l5YHTq3ylLY8X16q47bC7lSbJR21KQvIR1OZxoAZcZ
f7Q8Vb+uezMXGzZgLqB0S4L3npPwEYIwO1Y9xJvPVz3+UqKUs1aUHQvlgYhksrtsG3JRl00Zriug
XYqUskjCp7dQzQGGRDFgQbasomhOrzuJL5VK4A55m0jZHIYMlmbTO7pbZb29LkB+N8j991AKoLBS
UcwNA81jSbWMETlpO5RXvvmL7doZMLUwrdy8l6OHW+CNUuBuC3vddr1ULI0Dxso4mNuHViM2hkNX
+mDlQq/UHEQX+7Vrm3IsWtccJhVFe5KS/tsoR/v9ukV5ccHOqQl8SSQ5dB5ywtz1ySFz6D9e9/SL
C5atpWpQsCCHthzjtzwF90371vy87ukX+3XTIo0QHJNDM4Z1vwB0ffSWxFf9rLAJ/3NJjpLMvSmH
5sDNMIBvFMQHlor0xzWfHYMffz49rEqs7022AzCkyX0bk+kVKfo/uYb+5/uJXUqZtqgdbb4EcnAg
X30Gk0ncNECdXVUoguPyn5+dMviDikU3B7ltycHr/qFrRnVVnQjUgz8f3ow+ngzoKweWEb2Pw9oA
igau73Wv/f2F/Vuq3Djgxohw4Ay7TO+h+e+PPgGg67qnX2xVUDMWnm0ZOVgJ0Mt5ApT3JW1yfd0Z
zC7FTXy06JRygLtjJlIIPrzXcZ0sXXTVhoJt4Z9vp2dpEU8Un3+MbL5DCbn5lNKuu3JDXWxXkYGI
aVocNUuYp9s2hP4M2vM/JVV/s+Qv5U24pxMWigyncFiGc4Lh4Y8i9+M/ZYTva/t/5mxI4/98NVoj
UwvKk0PRLhmvm2WNjphyWw5igutJlasckL2rVtGl1gkStmIY6UoOwTBfKZ4mGDBS5sqnX2zeTuXR
0PENR3K6pjcR5bQCqnO4Kvxjl3qnDlqqkowcLG+feXoTpVn+plAYmQ/XvZuL/duWKti1iKajXeLm
AFdpf+q1ufJ0uJQ9WZJQNTJljkrwYbcEJ2S1qW77fd2Hv7hr6ZK1XYwB9CMr13ln28zsxlb01x1t
xeXmbQPJu2QkR7ogumzV4I9gyF832cUulU9NW5KGpFlzzAK4e8jzSf6LuplfVTBil9qnCEMHrRGW
n0RCIljzS7TFczGvV676SwWUM5NSDZjHJ6ZpVLnELXdWC37dqryUQG1pyTqgTOaTWSyowHrgGmYi
7Xjd+DIMcv48fMQi01EsxXTyIptrXeBXlfAruW7hXIqgJtgqRY0A90D3cP2AfkA/idT6q8rHoAP9
+dmVWDzW5UpO3aQ/BZ/JXwPz5stVO4pdXLhz4Xo/dqM+u5QOX7O41z+1lf8k3sz/6tv9h1P/UgUl
ligJNFn0GcDYlN9mqBY18ZFZWP3Ku5C0QJJjwMf0gKEUitF70FpIcQTfPDS/PDBJ7w062c9wF46M
0gsQ72Qj9p5QBoBpTURI2YHlpO2/T9KHsWJJtIYUBPQxT25atQg91unWlKCWdi4V38maasyFbTT3
8Rf2/k/gdpx20/YMGvE83Mim7MZ71rJe3mS80PzLIpdpgbu2Muv8Ek3TMuhaBGtpX+FLNPw7SXzM
m0pEiep/guNsQfxay2XlgC63fnIVpaTFolNhbh5VTPv1brTrls+1iV1hdzEdRfOsHYwk7hX6toBN
9NCM9s9sApzCVX7l0cp2QYds/jjM89AeMXMg9bksQDStuHWjUzsXDcOI798u23TeZlpiaCAi7fQ5
0UMqHwoVl1NX+5nm9k6VLplGcLjXovg5Uh1PD6zNpujzaAeXRDsXjx2yLwUrGzbXEuauHF/WFiKA
MotnTtPOTAWNv29DlLVg/RVT38H6OF0b+IBCs5wwVZUJQsUZpZ0GdD7e+EY99EHa7GnmmcETCpi7
JfB3hGN4FoDNwFX02Bsp+ocy2QD2LpGbaHyhhqpwsCZG3rkVRTc8gcCmAcrCBa+2Y5uFzNybJR2m
AW7n0Bm8AKme2KG2gDTyqcrWjetTC8YS+TKmNhhZdVAVsrZy6yhXhRrImnkgggrtzbKDnjGdfY2R
vJCmt6EfHMpqEWjDW9WskmX9Ea5SAzf1tBmSoRkiiyaHLzhMefU3lxrv35YuKdq3qckmN8MZAH43
HRBHyQpDA5LytD3ni8ryr51Jhv63jRjZYGfHyZbIyuUE/6zOgcpeT/2KbxUfw9iYgVQ9HAziqIol
w/+7lyVkctgTXi3F78jwNu2rrp8azCZOxSLJZ7LZJQOmpd3S7QcIFYH8BD5iAFCeZhbOo70ux32q
/bTKWxnE+wZjE7i4e8yTq3LdtVK5cr2lnUrj+dBHAOjKPSlbC2v3bEnbRu5Y0Y3+V4J6w/JcjDx0
ZmeVbfJaLPxLvs6K7Xtji6kCqBrLfJ5YZ3/EBu/o59SbRHO8vDEONzKSI7vDELtJnosJ/c64Qt44
PI153t34WETwwCsH+lN5B1ovLL62H8lmgFOhgcH2J+bbKxWx5z85EAD0yFnZsq3i6dpOzf06KCvu
vBWBgjq/0qYEeH5psajEPd3aMulu4DizgknlRTm3nwxOBwr+RA8kb7tLmtyrm+HdmB0UGNVzwGDo
EHL/KSeR2X6tZHb6LTclYT2owigiR9WSUrs9tbCzBjlnwM0Qy3rwTPSA806QfE2VitBm1AeHPv6c
nFjk4HB1xKhjbppqhOvQ9BvDYRoAaA7XFKshIYd5SgHQeigSV7Gl76cvADVCvXBYEcwNZQ0HIQFs
tgG/kJfVRugEFEAUYHH1GX7RoXyeE+nzL2kgFhTp0o0zxWfzztPfg51T9dS1ppg+r2pU8VjRlerl
oYn6ZP3muesHWLWFSHfHocncDAeqScMpqoqWduzig+c5g0xAhDkVyZ1wceTiaqBySt1uLpoUOoIh
ISb+vC4+RHtGRU5/LwRJGIzjFS/VcGAChf5DHCVmfphcv0gFiMHq4FSKRgh7aeHMEH3Hz7qA0F2s
RdaNFa4GX35YpE0Y1FYKmhT8GyZX/71P1Qw6MuvXCBgEwuWaLEcxaUsmuP7onD/mbUqmXWKzLTpH
HbW4L1juCtgsTr75GcTg2ifBBr88qmbKkiPeDac/hoKOMSYMi6zgb7jolx5OlMB5cVe1ZpT+XEx0
m1bo2QsPG2L0h9ADry11MvE1W4aFv9EyVvYUzYnxn83gqYTha9a1wu8Hu07W19qvkXtaJpwz96Zv
h3fznKiL6xjhpNjxYSthKW6Uip9YS+1SySF0CVznqV+HT6RZ8k09IbbvB7hCA93Q69vA9Mb2PjZ6
vUWnj2RRlSTSwFtdjzENVYPaGKjVY6TC+D0bVtoBxVG2HsXJdpqpBqGkhWuPgDsDbx97tsw4sptm
pd9gPjbIcbe53sa+wuzNrIEwT/CMT6ZgpXkcheiVPLZR34riKGM3F9E+5jHpbhMlIxMefeFEIuvS
hIRv9+m24beqptgOMwQENkRNtFMJGUGoljl+XFlP+j25ruyWEv2kbWGw7TCZGZJpv3kU+WRl54zL
4nGYPP/SEJUhJFhnm6y/Ynz3rakAH+/dT+p9CVHaamIJzDoBuv1Ek8KnNSdR46cKXoK+eI6WGNJV
XprOlVU2BKT0v7tmc2E6aHSOyjecgFHSVY52JTlESb4soAfk2om+krJNwvcwbXq+bRIRopt+Ypt/
lcNm3D2NgrJRbSfRZSliiw2HAKznsR+39m31BgukToxl8VynWWo7BYpGMq4fcar35OvCAkt41Scj
dAoctK72V18Ocn6diyVV/EhV2hZxPQ35VN5l0VTwvF4WJZwBkVqr7hTk2kXlrnSx1K6aCE6nZ0+Y
w5FM6UTlhzT3AMo35Wrzpy0SwI3Ds6TLgB1OrOXS1DPeCVjnMU+h8kBICoqfaLnCWBGLk3R4KaXC
VV6prM3sV7J6x3/Bz5UaDTnw6JdQOXTjQSAXGk4xFfFDn36KXdmngJXPCglM1RTLRgAYbuHzFO/N
JrXAfgsICLPKDTT0t1nu5vwZzdm0fOk2cOAtfokknlCEzadOovwFoBuwOhsX+qagTdZ/HLYlkz9Y
0ukkVFSmazxVQwlq4Y8u47gGqqTLh+4TD7wBH4YXBLEPOGJZM51H0/YNrJtTqMo/mmHqIlhkA01B
8AJza7G0mtAxfsw6xLFJ3cG2s8c56DISY64DHjALIqgZaXEFfKduzm27GLxBEdb4DjEHLT6mA87G
g97id6svucEi7nNQqRCHdUr8LCpqxrT5Mm6lMk/4KBkOuWYZxnesgDLJh3ykBalKKPPiio1ygf11
KWwMHAG895pn1dB1PsfrMCSHjeL3QcDtVPlmWbvOGHk0PHwBznYWSxVako62ittI0XuyYU88RaGH
+KzSU7kJVXU8z4YOR+xgS3z9oDgAPlCPyVEiJKEdFfu0NJz9MgIOZrBFBo8Sf3/s0WA9ZSNuqU9b
aBi7WftCZZ95jPPkx6bwwp7EbDP32KoxdQ8rhC3tDaRQDON2SJ99cWOlme3vWG/S7SM4l2ZL5Za4
VafGpf3yWWjYbrykECW2z86TdFGVwqBy+Cg6I6YT+rGtjyswu5j6OEfomf7cxiKW8T6d3Zr7KkGT
0L+KckoQ0DvudXYOU+87dhoBvsbgadeSZaziRi/Zr3gRfYb7VfDxo8chgveDilyX4R2spMGvgP08
TbfrBhP9bxHEe08BqVZ2xxYyY7zZLtGHVS0YOkm7uSvfuq7r3VgjQ5qzeyJKIb4kcJfqHwWKEMlh
7rEPv3EzYU/WImvKDFNZcZlihjKmv1yjSPkU4BCwInnyJMpOMoJRzxlN6MK+qiGx7fdQzgW+Po56
ER6Zl8OI3TYEK+8Bb+iXKuGtl5/TFWFkpXXOonOvuZ7uZmB60qNbOiFes0y3o6icCMl4GjRVE04B
k35coMbSj0vjnDia3hIyVS6SBXlt9cSTX2Kwfjni5pvWSkJAF1e4FhlWZdwnZhdZ10d3M12a8qPU
cqA4s4tM7+JuKfTbKinqkXjLGzaB2ZjFUMGSIyR7IsZblJ4X0ch+77KJiJ0rnGXPhJs1uZkdp2B3
bH4YMIqwlsNDOmxi49W44fR5XcuwZrWS86Jw2/AGZPW8N8ttFPk2f4bX3uhE3Ug2WL4v4mKhzyjD
ZebQr07gJPTAHPUHuoEYcNRmLNg+0sZxs8OIMvV7GDW08g7BJ3M3rOBxvh/NwvmhT7FDb8ZN5s0+
o1uPZJd18XTXOBG9m5EuqhO33UhBMK3wSwp7joJdil2CfHd4cBBfmTP47eix5u2gRl4t+IT5iUne
5Q9rhknEuzFCS2SX5aTX+LAY/4KzNy+26LaZc6F+8HwszOeFxVP8GA+IopHAYUQpf+TaiHk/w7TZ
3eU+yfWZNpPFmR8vLjp3dI7XO0yQwoGiyntLy69CdXo9FN3m5KvALoatQ7/F03FOkdQ85s5QjdCq
6FnrUDFKyvF+EDLZHlyOFy0BgiIALPXnLHBKth3kfJ2EyTcJrITrZpKTfyJX/U1lm10U9rJxionq
KT+vuBHh3jKqCSoY9I2/XldEuajLT0mDfeXm9jys0XSL9nr0IKS6bgAA3s5/1n+S0S4McdJ2zlRr
Km/i6TUUunm66rNfDkmxbJsnmSp/nvIuvknaof/0HjH/Q6PrL0XWf6j/XE5JcR/PPIROnAc1tLrf
UzDo+iqmc3POoEXC6BoMF/nO5gnBsg8jdIwRPLV/daV4B28qnj10WEgWBVOEXttaU13OoSJ0Diku
ogLjhzu6jAX+gtGUN8dkUuCQ9UInoBQO0Ljek5JJc8NdF7dY1gY9sWgLwz85ub5XEP/TF7yoLEIs
HSzvV38uGdKHg5tLu55ME/vfKrIxoGYwUfmnXvDfrONLyM46iZQ4E8zZwfeO3AydKkkGrGgcqV2p
NpRhqqzZaLZDNYEUS93SEvUzSORikqEkBrBxhRvDg5eWWTIf1qEx86kc0yS7y11DRK0lJuaWPbWC
lAsKAvMgzUOXDDkCMmv1Uli4JRuj50cIBv3yAIuAFsmDaYvp5l1fpsBZbQSy6n3Xk0Vk+2FVPdsl
cxs8TkycO8lR5DxZj47PsX8dlUFvoxpyNwKT1AwNDLmQzSJ/D8cpzWIUYqaNm7aOmjCpXeLhOrQf
OVmNu6HFWrqHscg5/MCEN152u7+2xP/Ko/7/Okv53QPu7x3sKzV0rvv27/717//gX/717L8oqnPA
K8ZgLEbJu7D5//nX5+W7tX3O0L/KKc3+opb/C46KP8oxvljCFYpm7xByPPFf/vVJ8l9wJElyAKT+
RTv/X9BRk/QvBfH/35bgtmaguqUpBU0BA5MoBvx5eMLTaE48IOF74AZXvm+QIY+Yp0zmxd3jykz8
K/krO0O6j+smalW+7WYUacP3DH7y3znXDftqY9vzPao8xNZpngfYZeaUp0utwyayyioin60q2+6A
ME9gWMX2mPdF1x1WfpXagowfp6GwAIet2m9VNqfZdBchui50PaasRVoY6wxIKT9JRLJzptK9E9m2
0nqz02T21k1BfBwwfivOdFIzyGwz87/9qO3Xns8JOxRomFddYPketkL9DlXshxV2Bq/zMkpsKNTi
ul49EhhC78W4ePzV7iPyVfUDFkfZzrgZoDUevsOuLr3dcLbwiDd1yzBb3Fqks5sUU6U7uCe/lw2O
8D29jeJC3wqRmZpxYQ9xjqQmuPI2M9nwmArJ813L0pql9MmErduJWU+7Lni+d9DrPmwiRQkJmqKd
Yu0TRAt5VfTzQ7as7dm2YX5ZnM73hePFGZl1Uschs4c0s79QM8Tgy8QekYTM58mRG3QOfsckPKWZ
2OpMcXKY1+5tWNxyROK5HVjo1VM8JN/Lvqf1jFrijjZ6etMjjPZFMso9YuvvhBdfUQ9OqzSJ1DGP
th9p3pLHKF30PkFttaLzBhAXGiZVojr3Isrlc8AmeNYaX3UuyIJOBW/eBAbcvsJ9uzxhzlPvicnX
2iLwrmM+IqYrcG6ur4BattFPv03iY+KiDnRBz5b8ZZJdOMMQoUlvjHM2/dm4oWBYkIqQ2qRj5pOH
vktpedBdZu0RPcToTicbLfblwKf2pl0K9kJWK2Nkw4G4oUd7YYLF3C51cQFaYWFpm39gwZYF3OZQ
/8iK3zriNoQ7zhZTJh9ayonnKGDZKO5uzJxpuUOU66bjlI3wVqB8W555hHbGbaFQYsNlM8cvSJWS
b2xjRQ1byfW09O30FAPNCjMu3DFdAjd5mEhsSPxt09Z5Z/PPWLZpvZGlqBQQZKjAR6M9tXA/uZ+b
Xv9GqdxWkkuFejhIFzde8vCwIJg1Zq90MxDz0XQNph1YL5paIJ+oOffdQ7ymHzhT6W7K07HGFJnr
qnLMW0AXmx6ruECw625HnBfFTRIPQaOCgbLsdjKoldXQU5BbHw/RCdZLQHw3WVpTQsK+bBPwvLpm
MncGKQ06lRop2c7ItZmRZWJK83uJgvNpyJxeat821laU8+a0NIRXYTJv7ayyr8TDk6sYXYvJZU/8
ISy6/UBVHo6MoFJQkrg8qEJGBzrNYNyAPVYXTZFXyUiHCvO28EVHAayxcjrHHljzuZ+2SoCyW5Wy
E09dv2037+OhVKB6nPbFo+mS7nZutDxriFQxFoXcs4hmj1EXOn9WYyC3yvp055Ut7ovN9984pmEq
sWLZA+uKl5GipEyz97+ytbLyHk6whfDF0Zi45ZWYWXdbzA70JTUXxwKl3jNi96jul2yrTKfLO8Dg
iwclabpTZR+d4BLa3/rWk1v4YNO3LoPTHDoYpjIGRudh68+mXaeXCPuk+uu/FDZMLzQ0RRWVf32q
8iMHtxS8MFd2+Q4/B/7fzs6f//oFldHRSa1buiuS9yeQHH6k6yxReGi/CYXq4+opuZlV68+8letr
EfBKcPY2jxbqINRazVC3swbbz1l7MDTH95u8P6DMUh6zRQDnrMv0jKR9RG8uJI8Tc35fDFg9Hbxh
awxXfSma0H/76/9XZQ4MMMuHozD4G9HEy4e/3qHian2N1tGei5m26z0fMkCSsfV+cpMV9zJt059r
b6MnM7D+m2GD3Jl567+JJZ0/Q0a6fV9HN+5GBvVhVbiAow9C/C8iJusZ7aTylWFK4mXeJPnY6RZ1
Lmhnqz6Godo0yOLOx9DOjknhf3ceQbJAzfa2jLeyjmdZ6uJTmmXoapx1gzq6eH/HeZK8x5VqcDew
ptV9iypEFHNVoeaWtKjN6cXe0Cg2c6VZJs4EGdCr6bL0ZgVI92h9/tio6AU1z+eQy9Mq022nCg/I
kT8mgzlLthySJZyWNP2ui0LVUc/pruBG3kQMzb1WF48+nbDQi/hDwbdPrivV+6gTWqs5CmfbGJsj
esPIB9yCxYSy8KGb7VyV3IgDpCN636giRSUV1aSCdBxEqTKqoAyltyaFZAWYWUC3XJfWuWSoofGM
n+YcS9z4fIzrYOw3NsVJvS4gxDY+fIQbdYf3r15F0nxd5uZHBtu9XSzJSzz76QF3SVmj5yFPcZyM
+37xWN0MR/GCvtPebQV6nFbkb6vK1l3SbuZzaNHtYY6R27lz5GgUVHsSWfcxN+0Z/duAg5sWv9fI
HLbAThGawyNMpXFldduzsc1yi8rS0TTpzvk83ekQi8dEEHavs7XdFd7y2rCuuA2DjGohgPIac6BB
dfvWSHR4iW+AQJvMDZL+T5PdjhpdyyofXH60Bdw/plj86GgX0C1572mpZEb7EkaUhJpoVxowJuYu
RtYVh9O2kGm/ZGzcR+WKVmEOuB31xYFTdabBJbvQ58MdH1D+BRZ03WEMsdjLocUxmDFy46JtRdtw
wQAn6Y+YMcn3S6zPaOnirFZtDYcZ+a0PaC2Z1KZPAMWkR+5dU6NSW34Y0eF8jk2OQTg2RDtZDMWL
mllyxPBXehJjg64vGbp1x0fT7UwUM1izMCphOh+XTw1Pz4gGi37XlT6BYwiaBVh8bfewmXF4LId4
POCshoQnDqiMosU1f5oDzSeowLrlXHSs3CEgBWORK1wjeUjsDSubnyiYh4cGJZ17JLhDrQSNd4XW
41MXTarepomfY1zS+2bE9CeuvNzuGrqkx5kJrFfqWnTk5HSYo35+HbWAjbgnSu0W+F98laUkR5iF
zbs1m029gepwdm7Mb0Lau0O3TgQlpUKcM2ni2zTv2cnjvPq5LgrdRdaTR9iIOyxTLu7ict4OOBfj
s8tpQPl89WutMTeNVg/FIdMCWRXQPEPPBdchS7aqtzrseEc8yud5W951G+M7ptmCWFHpe9WpedcL
gRoc+k+VXKP5RfpOQC6AiDEvMKWlBQtfXUJs1Q9Jx2s+M/6cRKnfscxte3T10OHIVAaf5qU/TlM7
5FULYdx+CWjxYbgvqyJE6rtm8+EDtAHlk27Mewi9YhBBkAcPNewPPFh8KD3IPHbC+e8iu725NRzz
htoqh3noGS2km9QHustFCL94MuY/C82iI8kZOk9c7DqR0lPXo1KYNY0/rnD7x4WIzgjEYo1FfIw7
qeib3yWQqft8YKzCnfzZCm/u47lTT1TIsvZSfQTSQ+x1G603chbta4mQcQfYenfO0bGqU4sA1IYl
3/cBDyqY/I0b/XlLZrRFcJVVZVQ8uHJ5biIKCncCp2lcywksjGbcJk3Zjk9oFXdo7Kw41aaVfcL0
9WuP0P4G0oufrFx+REOO2Csj6U4KTdGfjnGZ8WTLLY5LOR9c0n/PfQ/WM++/sWHD7beNwH0u0+OM
PVaJgtIqZAtuWo15NYQa4G4WeVLlIhqQrUdgI1p2P0qZ3L0rao5yRcl0jYb2Y0RpjJZXORS3PMV5
rGB9h1A5qct3NcbSKn9YJc7RGbldxYnUBzTZvhVouJ4QcMlvmPXDoVgON0HDUZu0qjw1tNNPUGf4
eomH6RaSQImfKQHxYSjdzRKtIGxG4SXIIj/RCZbCXcqSyhk/7JqBPsgs/1YM5q2XNDlETGzouC9Z
HYucHMzU5LyKBoFNv+lnwhBTwg7m/Uf9lXYFkIBTvnyAm+u6t2L6hfISAt1pHuFvjf6XSZ18SVq2
PDkiLUCcHVRJG0l0nU1Fj8W2NB/RTScafBTMxntES1XQEPCIbqbHkkE2hPb+D4zUiFrki6wpHNYr
MyfN2eGqOw0peRUqPacEBZiG+uhk0y5/dGKCQireYAk18pu4pHw3KFniFGkBj+VofWoyJ/WwmO3o
8RorXNup3CNJ52eeUSxnROA7223Rc4Ne+ScPfkbl/pu9M2tuG9m29F/puO84gXl4uC+YOImkSMmy
pBeEZbswzzN+/f2gOtHHpt1WVz93VVRZFkkkkcjcuYe11g6my1z0X6Slyj4VY2OrnVpdW0FJHkNV
ljeD2igvxFWtD7z0W00v3T25JmyhUZ8piJwXsTzlRrEZTTytIkQGmJJIsUv1fN5JJfKVLNy3dIrv
ROb1cyDpKFZTs4kTqsu0R7P2KXlAuwlayem0cHa1jIY+g5ylG62TZdG2qEbcjWpXXEfV7FDuSWpn
DoAzpHIq+oO1dNs0WwJPLULrMAQh7pnwahRRfzSsAY32XBi+B4nZPJFPy10zjy1fFUYNznMZclhW
wZNCrvKUIZm/WXQtOI6SwBEWmKILjiojDYfPEzCZOpLS96OhFC6af9o5LqO0cnSEbR1AG+NR69AO
LyRFO2qKnDtR3nenBOPsUHWjH96c12Tc5nzTVBNZN4ko3kHN41uhWoubTNFwmZDgRWWGOBRnRbdn
taNKNdT9mxqpE+6bPLuZpCM3aOVR4UxC9xYNVJAVA5wSmoHyRo+1/o6a3ZeRetmLtoxUnai97WOt
Vln/EAlJfTzPYxY6dTKlNuVi8XMhGM1mrAPjMWsN8RIOnXqXWBXJhWkUcMytxQHfHR7iIr0MaF6D
S9MVv5Czz2Yc0adTrTQXrSMDsm497MbBbG0zqkfMhh7Xvg5L4Z67iz2oCyd1WfUje2XUHpZEfWl0
dbEnxMJ6u69U674oisWLLbl9Kyl6OkViMum5FKS2JuKJ9H1BHYUCtk0DomxLqlM8FHqyCo0SQ+Ft
WBdVyYaH1pRDYvYkkd2qVOZrVIaSRyycbstCA0ASJv0dIWrnlUZo7IZIat2+GdPH0srLq1LMHAMq
dvZYU1Xa5uBoDkqppaeeXmrf5inFjuc18J40Cx9y+qbbGTRfbypV4bmjBrQtrV6xs7W7UC6k9YtY
q9U+7oWossM0mXypxrh0SN4+UXi+UIo9qgT/YSS+ZpSAPpmks5xUNjK/GvFdCyuoN8ukfYrrTPNS
YA/PtZzVd2lYmbYijfHnujKyuz7BCZCk5UsjA8pLsmDeAOhY7lRApSJwgEM4RstdMMojKfp+2irp
1OFN9LSmNdlyqEu1W7WQQk8T1NyugvBrOSmtFyTB21ADKsma/NgQfrVLW54bYyouhj7rfwXg8SlB
hUCG8fguQhPEGyPul9gGWVC9FoWW3TF1sWsAstkYs2y5ohi1FwNn/L4n2KLNawBClKSDA+Qnk2yt
7nVX0Nks6xwB67AsmYJrsBQGG8KSXDHSNXeJagQ6ZhS2r3Cmpi0SFQYEJ6lzLC0fN1ZhCI7V1MKz
VQWqI2pL5JZ1kD9QMZycMKKRAPNf7yvcIZ/qAr5yIo8dcY8mswiViRJsWiN3nM/ysCmVBGXYLqhP
adIHp8lKWweHFuwKBczXcuZLUR5MWvIctb6Vqzq/LrjViAJLwie9IzyJmqlze4jmm2LNEohhL/pC
wmk7p+LOqsVuy/eKdtZEMolcQ3ZUh6zZhGoX/5UtcUaH2Ao4VtplW6PM281Q5/NLW2F8xNBqaF9X
gGLS5VoBirqYX0ytTL2kKvrtonXmVm+L0p9J2zxnYj97CQDQyI77Tvpm9WLx1JlVC6I07q0rojPi
uV4S8WthdRQxB7NxOvrwfe9JJ7lhOodumZiT3c9J4Vs9GRo5YFFa0VQ9kYIK3voiKU9B0nVO0Rkl
JUUAiSFy6F9jgAFKqKanETWwbd+1ODaaNZWv8zSpV3miy4A6JdOLCYITE6Kab0OMVk0liMM25eDO
HfT+9GuLdOHD0AYY4bKuKDusgXYxC/tykhaQqxF4zIpDqIyImu0wL0TFVkvJPKapGR8AbMZvSjpm
zXrshDqVyzy575qFRsyADCpbb2PUf9vGOCk6+I3DuFhxtYl0pQXaoXuC3KWuWhmtAoIi5tBJpOEA
zLmmmmpKxGphbZ2LKTGuZNvSowSI/ksmA6kDiJTHdjMujTNE5vA5pyeWS5tR62tDzu1RDfXgYOm9
gIykIPuyFY77MgZ22ysFdXwEnr73VQkyTozv2zoc7uXcmPZlkJM/o1BL954a25guR0uyws1AvvEu
MdLgIvDYcEpn616ecokEp06jbUDOxyoQgz22NT9FqaR4uVZPZ7ZHZxtz2H2zcISqMnxTZOsNVNmD
SnL1TiiKz50UPMTKgj80iIMLunZyDZaJGcnf8rzvHVmxXvU+8bIMOE2j5OGB5GL22EmqjBcku2Jq
fNLHKnbQAjYccQ59SeoUe1RFxZXYDZ4yy66GI2sLVRQ6USbTcBvdXsqI8wbMLSa+GnEw52o/lGH3
QK8Elk2bHocolDF32eIPSUEnJkmW97UiD27WzU9h0T+XtQUyVuu9thj8kmgUoIc4HCWJDGIQ5Fs2
+GLHkhAcq66TXRqBFAdDLIztJGUgleURdw0iqxsCQHXkpEt2uq5323lq583coOIhWum+bILuSJhE
V2dpUt8GI0lcGNgTe02+KGU9bmvAZOqgxI4cK+Gmahb1OyKuzYOetoK3pACzR2Sg8BSyxFHALm3H
iH4qAvJwAIc12SO2QlrX6NPjWFjkXgF1j3atgSA1k+S5R47RBT0o3ifANI5xLaygxqVXPY4U66wb
pHiteHjM40xypdYIKByOuY06JIgyTcn8Wg+iy9CRPRBHQ3DB8x6XEI++zUjf9j2tf6xWL48FuSQf
5WbiKIUguymZe1PUnEaX6Dn/fmcsh8epmK9WgascD6lq43fi9dVU59fISrYieotrIr1ltWkf9DJ9
0o2iOo1JuQNr/7lqw+NQCd+qgSKwEMtAgmYjPolhC14JCOba5cwJxcDYAgnXXTE08f40883U24Zo
pXgmxVM7g6izuoBs72ZQEk4VrH57LvvlRP536XNPQCT6MlQKC2AEFlWAgG4JJxz6BNZOJgyCnVpK
adrTaJ4jNrejylXsDUma70yAzV3XItFQPgN+1ewZrZtyrk0nVePPbRKXHuFDYOuUh3zgo62vpXpN
dWOhn1zcHNWkfJy0hPOtISdbKPpdYaWNrTRUDJAgGL1aMSZvyaeY5qqVr2cq2b2oolV7AJJSblLl
0RDal94iTSfTaB18ozFxYgIFgVbiJLM5QqAy24Nqjp/a2YpJbpWin1fic2IqIaYlHbZ6bz2WOi5X
3SnTUY6AUqHi12wspVL2ldZfDb2iOjJlwwm6ZqiQBaDGbpVT7GvF7MMDeB0i60ELSImAod5g6Xs3
7eQA21uZu35KxUfcx2QTW19RrVPI3xUkoEXrET/ycxhPZwKNEkB3GT3EffFtpp5zSiVD9Ht0QI+q
IH0zAtA3VuWK8WJL6I9srHoptiO6cXvFnDacmBk2jSVhSPG4mdcwAMCkn6nVt6HLd1EpfwrqQHXL
VLwuYMP3SZgnd01OZGtJiStbxRcdBrnd5MQ9UjxQ2gLMuEtRELfngONDKMzibkmSPVFSuB8NsdrI
gvQ1k6rHMI2/DDHYirASpG1Kn6ltbmVUknBYD2EXahsFVw38e9pExNXjtoWe4c36Yp1nRf6m5EP2
ALdk2pVCPTtaVFUXxYRVggZF6YaINzoE780lRFhxUxT9C0yhPL4bw9GNo0dM+rjL8rGylayfNzLE
QkgGZfhaTZXk9mXBEhfbxMHv2nVjknA3Ago32rBRinyXjctL3kt3bdj7izJNdj31+ywFF92zAGMt
ALSdJS9zqV6Y792kqJ4G5UNh3dnKXIseWddNm8YPUxu4U0Lpr+6L4D6OeNPQ54embmdXaKsrlbar
MjV+L0e7SjNduhYBHq0DT6KXqr0A3j6oQecWfXTfW9KTELLVq2mXpuA7l7r/lmZT6gaC9Nbm4k5j
Nwwsjc3YJ8dKNHeCbD5IupI5g5rvpzbca3QJN1TFXqxUvp+SUrKpr/U01BlNVxfFfVbSUsvKav0p
aopnNBpwf4vqpZ6Eey2NHFVqH9Q6mp12kXYjlciIaNGjzls9i0tyioLJFvLO5Yhyp6z6JEbQh/Bi
/UJXTopUAb8Aib3rrWA+hUG5LTu6utKMUfXiPA+ozFLrkoXYHcPpbaGDxF5ozHQ/CPAXui54Ro9d
sTUBD0rPehcuyWhXfdh62Ty95JE4etMSHGXCFm1A7aCpA2wD+yizDCq4SCSFFBB8szb2oRlZh7qV
YiI8pTA+kxDTIMsmsV0E3XhGFfpAnwMSwISaXq53sU+qoXoGedPdT4aa7IUkjo+WQKferDcSsql6
Y2eKviHPEu+iVkCyVM6gJVBYrJ4QMxnf1BqHnTalmcsiL7Ivsa4RreNXAzSjbAA/wRPbpvImXDkU
pL7p+qA6eRxGFGSQWpmsBbS93lLTzcWWeh6pp2hQDU/hyeiGlcCLUTi9cU3UQHKNtvG0nkxySDYj
HoyHGBT9doCtgAhb/1VNUzIPFKnIWdh9H+94gg7eYElSvS/ceiwbjIam7eUxv0q5PlDSgPTbz09q
UOxrI+3sXhTv9X5JPdmoMicP6qcs6u/HQf5EKTSlazT1f0FXE7eWwmZXLM3sQhb82oS1RGAugsJP
9PKxLwcDgHJy7RZ9ZwaW4ve1Ejigk2e7V5eLXC2VlzdDCaIRVmQ2Z9TjpRc0oVvwMVXiaCTnW1VM
LxpP1DBS3QZniuMaGpuZwqhtkqBVIqt18ixI3ckMTtAWrkZB0qI1oC90UWdz+myHKEOAOwz8stde
W1N67Ycpcxpqit5QxSstp3sKy/6rJXZuHViUUnTNG9QwZh0r99AzKr/M6DubZeJXHRHiraDDV1AN
6nNGGhm4DjLKuEvt9ll2aLrBDftR35VG8iKUFCPSTMZV7E6NMCobNaolf2nrqxlIhNzatdON5hxO
xuQ2waTfNaXau0FHenvIOZUxn8reLAzHGMPSpQYd7bshVn3giCVUMtx2yuck0wOCUEMvc6cJzSfJ
StoTwHLtGHXxoYUW4YGj3AJHPieIfOFOcNAEBBhNknpglTwql8D9U6UhA0QFN5WT8ygasV22omwn
Bp0vxjhO/Z6CvRepOAopncDYdXO8y0yS1qIuG65AWADWabjTaDczLIPuQUC7AHciz2iIT0gWgYoL
K5X/ldEuHuQvykQao8yPQO9zb5aL7CiGaoYDamWOpBKoGLNCdJMLRkEWl8AONteYkPdUngalmrL8
vgwrSfm+yFVQu0FN9R5YPHJsO6XsjfQwwUacAXe3mXKkJgvrQNKGtNm1NDqQ7uqqiYSKVEVNJaoJ
BSHxtdYa4V/XavMlqaKMPH3XLp8jUnXTpSWVVNkxychxw4ujduyIP0sPKtQc3XO+B825Ecr5ryWd
zMaj1F6Rr89pLbXNcw0eUBwUSBHYE6WS0snDuhTdRGsE6Q70Bw6hPhvRS12NISIxmmpUV5miGN40
6z6N7yYtLvvr0AQWjmtII3S3B6NU7IswsnrfotxN8l6zet2plHoQN5D5G2rN6VKmwiEk9zqfxing
5oKgJKWlKWrbuYmZEC3AmxqkeLKbjlZEz0U9LuLeovkO1LtkUqXOw+/RzXMMeIJ1POa0fQMwPLsw
geLBlnLTugdNYZ5UQ3qbau3ebICKq8OgO5lexJsubcerqUArrZOqBkIYBEDm4j58zZOxuhdSAYpI
Q89h2ZFFzlJHLCRzB9DjugyG9piH6XPYGL6eRCTApcCR837ww1S5N8ecBvAIVYHAQY5pbtQLhfNy
HwpmZTpYw355UkFam38NTSOv4w/6wSraT2MF1HysI18Ig6+R2kubPDM2qFFvqgEfuMnuZi2W3CCR
OrD9ZUwpJFoowsRkHQ3Zp3gBw2vgxSKhLYSUo13T1BawH6ObnuoFunQzlYegkwnecHsPYz4Xdm5N
8iHXosg11kkqtEIh9d1sGkEpdy2Y7c2oVG+FYJ4iAMXESPV+rPDxiI7guucwsNiWNIoSQuyoLleN
I0bskBEyzaeghfYpTLJ+zFRRdclezkAZkmAnDI36eZ56KGDj8rnq0m8lTofbTc0maZdga1S0jA87
i842iwZAtrK+ybOZ7PqyP5VwJjblMD5GUzwdBjJfl7o2aWE/GhAnY/G16IrIiaOWU0YRyEc3SwUM
nACtsKMhKelTREBrLYuvTtTJp6ilg0Y0eQXYNYKqmkJEPe8p2ilbw+IQtGa58lRpnDdZmOl4CQZ8
xoRIGfGqCyBs3da1PHR02aLrmxSEkFMN6wiR96oWZvVoWHBEk37RL2D6rO1Yh4ZLcaX+GoxZao+x
FXpWTdehUGmlbTuA8aLTFLFEQqU2aqAdKdw9FDEFkSmQwzt2O3lX0zzEgGm+1RQOSO4v9NQZx+Vs
yrPoFClchUATZHsM0pdUJ/5sY462Uk4e0mSYnBxOn0cZ9mGZ8vxopQFlXavGGzT6znK1PJmeSlXJ
cWbASO0peCPdHFfMvU1aFDoQqlfLF+Bh8ltmZVp56SyCQ5msvuQXGSSJe3Muk9bvxEjca0levS2D
RT7QHrjROzWjj7wjZOrnNJZiKoxl9Qlkm3YA9NhD2KXA2S/NfllNlt21AbRRsyoohxV3GXBBpxbJ
uVRW1brj6txIrbBs8TmSJyDICDlO0biX22DaY8BwrM0gS52mYh14RdCMkdP0El5XW4yVuJdkeqDb
StdP5jeCPmhWQ69ZnjkFxV1jpW6p1uN+Ckv1Kmh6uzf7XHanSNDvrXyafWoSyambo+IaVcVXGi7K
RzZx4aR5JlzoNn+RaYi1a2gX9EBZBNZB9l1rEtNFpAn0LySGclHVS9UD9ndjKRDcRQ+TAAxQtHQH
ULavNOf7ROWxd+d48fpaFHZJQIgsx/F1SinkqTO5Kc7hrVkrwveiBmNQWobTzuUmkYvSmepl3GEh
fE0DR2SySbycTpw9izxVXUkLJE5mPT2GhvgwWNT2RNjPVL4qW1bHQ6V28k5WhNYJREt2hnj0FzNl
7sexje8NUR1w5wvqkV1kQEnKQ1cDIPBJrjrjFOq5QRMjmA1OmTSiY9DOZydF6Wy3kdx8WpL0STEh
Io59/Y0AqLsCwQPlUI4PEWaXxo8w4b/rhvpIgij2e+otVOqvYS5GTtBYBv73+IgLmkCjxE7A2h99
1J0+LwhEk57Nxn3QijwaqaMmPupQ4yx7bEYRKM48WV1yF2qaBnl9ND4pkGOP2ahlPkCGeDOBpE7A
Ac1WvnhrKp+xyW+ZyUIevNdLLwdf290ZUV2oviwJb71o6h55InMnQ/E7mf2ssutYYYEETmWEIOiA
5xLtNtH0rQI6YLT1bqbT55JKp6XsXlOtHo/IDqSbLGlnD9aqeqAY2Z6gBakrpedbwXp0K8hAh7oB
tmrnRfhdj2KQQrU3dpNPRh9hB3aaVT/A2AbORtFim9fDnSEYrmQN0TZXAHQo3SLhjMP4KBUxZqnL
Lf6PBTRDp+8GhYYW5A+l973VS9uekpw8d5kLicaBg2xyB9KDFXYnI6/uchncK8S0wa/yEIAtDCro
zarRe+FiVXdJ0gjAd5LI1kAquTTloZoKMwGBkaC069gMti1U121P4o37BfgVW/NTLnWlkxkR6Xxm
KW3jEFhvgrzBlFyFVngS4JRT34JsYGlIbHXjvHDUa/cltKFDVqCDPVMxR9erPQjpWPiAQbeU6qDW
S7jkZUmiUoFZCfjBfEGvPyGDInxVpPlhqXoZ3nBIsymIOOOYCL4waPCb54XwUDNhe5F83o2L8V2C
hmM6kj50NOSMWVzSsuwKJutIP6mCCOT/A+LDuCx+xLcraAr9ARDffKGScvv+f+PhZfNfNCzQwSzL
oi5qxK3/Gw9vKP+yEKCWVc0ygMVb60v/xsNr/wLurqFfZ6LwTp19pchQae+i//4vQVH+ZWiSJIki
CClRlZGh+wdw+FX47T9YeA3wkkIXUQPKvKys2NsbGpQCFz6RQ9gztdZlwD+irms2VEvJd4W4NZ3/
w8zc/33h/1X0BA/Urdv//q9fh1MROJMYCmYAELcbielKMGiT3akTRbJ21r5NWSotGbmFmBMoVIEZ
ff3zeD+zYtbbUzVxlbg0JDaBdks1Eqk8k2TH/6vhD187Q9Ef61hPPlLVe1ej/GEaDdDmokGtH1KD
qOvSrU4av5II4aTLYXf2z1vX923bPxx933X9o8Pfjy7/d13H3vKTezz4O3vHe45H/rp3XV7bunte
8/b8yLv93e7sbnn1yId3vNVxdlzN39hcksuvb/FLPr979M+7HVezuZztrS/7O9955S18BdtZf8PP
/MWzbWfrbBmX93LF+82Zyx9cl0u98pudZ3seV3x2j/Zu92jvPIfPeJ7neI7jrG/z+DzXWy/m3PHD
kTvhG13X4TdbZ//k7de3evud7Tknx+Vn7nq7Kbl5h2/ne9s7x/F3R3/9ony3DZ+8Ol+46pa37k8P
2+3DOk1M1Ppp93jM7XXYB4df/3lhvOtz/+GJ3fYFzZOG7EgiXY7++XXnP3JTnvPF2e6dhw9GepdF
/tNIN1usIyiCaStdfPfy/HYO7bPtvZwc0f5gnHfp+j+NcyOERoOLKjLWcXhEz7vrlefsMN88ku3h
6B4c5wNVsXdd4D8NeKMTFUhdnSwMeHRfH1ktPKc/PyPs3M/W6XZb3fbKRRAGpaCYES4H/7AuaP/4
/i9/nl999saZtXp8Pfqvx3Nts3GOr688S/tuw8LaXTe7zWbjbTZ39okVtncOW5bzy93d+3K8s53T
lufNzmNbuM7l4NjsT29/cQ4HVt9++wFF78OFsBrHH2QyVXEYApIGF/fZfWTfMGMfrWrtxr7+MmHr
hP4wxIIlB6eCHfJfz6HHtmS7n9cNz7Rd+Wdnb/hp3dWhzR3u/9pSC7f/crfb7V+jfXn4aIm8d9H6
0xq5Mfg5aIaE1MMFK/V49p2/trvY9jf+OulHHxvnPhxXM8mD4UF4NjbQWf/qnv1H93F3PbrPJbZt
Yz8f3nwuwK2cN/bm8X5g+lysyHW3Yd15e9Z5ZXunL4m9f+BRu65suxcWxKtlf/JOWBLftbeud8EO
7Y+rgfnzUn3vWvWn+7xRsgSTPCkSKxWDfbSfsbmDzfd+2fj29W/LzO1hRA+Oe/D5Eh5298/fQHkX
pv/TV7jhBC/GPM7jOtXPmPcjs3Bc7drxwT27zmG3w1pvX9ktGGssPqfExvNqzKvvM+ccPdv1FHCf
eTj+q7s7nzHYrJvzNbTtz6win2fCKeHt2YXPWO29/W7LdpvdeXf9vgvt79f1om+P59fYflzst9De
YeywQ+crf/3+ndWIzd86pwdsLH9etg/ew/YvB5O/fbAfOUUm2w7tDVv1893p9Pm033qfdvvtt4cL
J4Vz4ThwPO/Btb/ccRBtLwf3gS1qe/v9HTZ7v2XqXWb1fZq587+Ybg5XRuRs2R45l48HZ+ud2Orv
b3x64NerUXhwD5fnZxai8+2DJ/Jn6yWLNxRwk0IOGlDrmvAP/Mfa3Rxdjjy2vu24+78POeeDdSC9
Syj/n9eBLN6cN+lgGEPJsIzJdBzP7H+22jrqenrXNrvIflvPeswl+2Jn80asg39dT2UeNA+en658
YGefcAh8flo/u9ttTvy5fWDS3L1zeXdsmFZ/PTXZUSd27u7dXdju92zIdan76xo8+6s5jewtS4jp
x1r7Lvb4sD5Gd/t8xNNxt2eXz/z5Aag/nR66QvtmeKMSCQIZ1ql4y/MckOMJxb4AVEibIHfuqmFl
Hn7UbfXnp/zvUeD/GSpunyzfdmUpg7ZCdStvbQQnLC/ooVU3xZS9hvSiAx1uCf+oC9o6HhQaURRN
UVLptHarzphJqEtQvEbiorFUPzbHyafVtvR3WPd/2bv371EUjU47qFjosnYrey/1ZkxWJAB0oUby
ZzGu811XTcsHi/XXuYOIa2maQRCCe37rNjc16bLOsBp7SlXwMRG4rh72mIaES2nNJfmZeowe/7wq
fj4i3+9MEkHjmaJJHCWLN26SVSh1lQ9zQy25kPc0StJcZHWSo0hT1Q9u7zdDEfkR51gQjQkRbg4F
uUJCK+8BZ0CQqkgtFgsczb5y2iTPPpB//s1M6qqlqrCZNdP4RRBCq1CDE4qcGnrckoOOE31L7q+7
Q/fJOo/o7n3gzPy6tyBx/2c848a2zV25lDqacax1wN/bHKEPwUsGPf5gnN9NoSZLFhhkhkMn7WeH
JsjpxxyX5JkpvUeDkyRLMoNC75dXJRw+ElH43SRqBkR0kbgczbb19R+8J/LLutmuzIlwllO3Hxr5
FOk6DCKVko0+meoHBuq3N2cCspbfSfG3bWsHxG3MLoY0I2U9pT0rQSOhQ6MijBGk+cerXl+bJBjs
Zkkz5JtDQUIFM0VZBdxoI2YuNXj91CYL9as8bD7YYKtL95/z532D/TTUzQYbFqNqWom7Ij91jiL0
rxAJrZ8MSVmx+Gn9RMbx+c9397vV+OPdKT8/uEGlx/uYItwlRSJ1fhBjftx24Qfb+bejSKpu6gT6
yFPdrMXWqqJmQbYVUo/V36clVXbBLJR/1Gjk39PHYmdz6ar2qya0FoAjWYEZZQv0U5noVR0P5Ud9
aX+31HUqhySlJAsk9M3+JUMNV7WGoCY0lkJLSitL95meB3/lCH8/Wtir7v9hJzN1mEOLK6rqzYiJ
QMkt1pUVnG3om2zoXzRVfZNr2fD++WIgty/K68lFF7N11/2wi3VNjMJRW0tTAcSbMW9N9DmpOP55
lJvod31OJHUs1VQsXV8Pkht3OxJMBC9XaFOtNArVGmV0AIsnXgX3fwVro5ela5sgSNMNRWr4EPVQ
QD+AnvWBFfl1WepsHV2U0bVYv9b6+g/3C5OKwJLSPDqwXaZfilalXBgpfd5+8ASldRv9vLMZScfX
kRVT06Rb1wOYlBlJU9lA8ovSvZjJg1/XlfJYDs0x1AUKWm2FTmoKeEphfGeaQUbxDEDXWzsaZ9Qf
uEK/WhqLw5UdidCIKmrKzbYfZ/wjYUA9FUQXjNcxhNNvyx0wABe5Tbj5cTMA/e5pM/rB0/91zhlZ
NjndUS351T2aZWUCBMdJMYHydJoSnO2iwMX68xr77f39MMrNEpuHCnBTjdEmrBug3WUypfeAFrjg
fWfrpUQbxP3ziL+9Lx4wE6cbEkWzn9cSQhRow43MqDKD4Bcs1EYG6FMfzN6vxofZ02kjg9iiRFb8
5pwtSpl2fEYHZRDe2bU0ZwDcaZtsxD5L3roYsumf7+p388iSBabHWOIvFiFISxL4GieSnoxq5Q61
KRzkQAwd08zbozzMVudOIV7gB/f50bg396n34VTXVGjtLC+aQzKW5a5Ci/uYoPZ3QKcbfglMgA/M
3+8md/U2RYU+ECAWb8zfVJl5DYWIyY0l7bkT+qn3ZGtYMbYWGB9ahXSf/zy96xV/NgvWWpBQFEIg
jsVbX7BXwrHQWnS1h6AtXB2otqvkyQAAdvrnbieuNB6MrmiiqAPK+Xl9puqy0DBYrex57DMPiE5P
c3jtnzvTlqZKOCQ4gvJatPl5lGJGTleV58oWjGrcKCm8pjQxLmKNsE/WiB+szt/suZ9GW1fRD/Z7
DGW9nUCl2GKcBZKjxID1UG9ulvmDlbH6JzfPyYAqL66rQ6WsdOO/sI/jLIoWYFuD2O4jU8g3ZZGL
gMQ006uQO36EtiekQB1R4vjnW8ES12oV/jUBuXJzkwa4riXtOP2hqFoPIFjkM9rOqCXJWr0rG31B
sTgKtA/u+Dcr0yLvwglBtZd1c3NAEJPoHUw3XFEpgHoONs6uJGq+sTgI/9xWIzLx7l3rhCnvmdkf
nqJZocGmooy5so+Hg97X/Q5peW0fq5a87QIDMboMOtwH0/qbR0qKg7wDjoipye9Vjh9GbaJaXrqO
UZVel0M7i2PTHeOy3SMXhRSbWsIJMAF51kh6fTD0L8t2PXR1VZEh4UicgTdPVAvQI4c3DTURmgEM
o0IBbWAMH7S8+eUJMgrZB2uNyXC3bm0LsE6k9xfW7BJ3EmrmfYIoZNxmW6Uyin/UTAPXaR0L15QI
0CCXI914qNAvULquugruRjFVdt0Ly+sgyJnxwVL57T2pq96DSWZAvzVi8ZJUyIH3FasynZFRmdWD
mPX5DiR9+4Ft+d1QButfVPT1oL3tANONQVGWec5QoCds0h70UVnml//h7Mx248a5tntFBDRQA08l
VZXHxHYcx86JkFHzPOvqv6X+/wO7XHAhbwPdaMDdoUmRm5t7eFZcacsZ5/DUdsAX4gggrqYQH39r
xRo0U5LZqGuvlVqyawW+bjzBDvj4qjkxynbNcDWyeJpzrNqJfnBMuU2CCUMJjdLZji63qnD//QPh
UG/xPMZwjeOk+KJHtZF21IFM1ohziaHaVbOb3lMlu758PKETH8gkSmlJbhxyyP/lFV4dYMcoGvQo
qWeSzRDu6aDq/MwcN31VdSYXc2rpXo+0/fzVSCUtRuGKZDNy0OMT+hF0mRphfWa/bTfjmytG4XTw
osT+YXdJ8b8dREeyHlwAGt26XWk3dIo3Xwpzqi4VEgIrusvzfPh4/XTj1Ii05SkTjQhGPfII1iZP
86lhRBkpFrCBLj/TO+aHCh0AL7bC+KKcx2i3AMM8lFpj/BV0fXYWGhKxOWUPH/86pxaZD4lSoU58
lpKKt/OP0E+GGMzOodJwDUQt0h0hgj//Pohj2YZErZzoqTy61WyqjJOuthBCT1qD/v0pRRemo9fJ
PnMOTn1NR1H2SsMm9uMdNRBtEs1c2JxlWs4+RWdUq09w8qzxouzFcma0U2vnUimhXEfSUnjsIgwz
qnhQa2pKga3wOkNS/7LGigb/vnigBpTEB8KPPA5sO7nTmkuERUy7or2p4FVQam8mZ8KxJ+bCsvGI
wiLyoY5XDqVf1LoT+vaXiWqxfFLS1xMr/tdQEfU/yCESizJ527j/pc9fHWl3HZG22vZ+lpjFLbhO
VAvC0j1jc99HOrZhqA+yHHIpvNy2yb4apkAf09LQtKJEOExuxAJjRG/yq2qylGdr4yd3sh7otw53
TeyE18S7r2xV12ful82dOLIsnG/dJE1AtIVGo7e/xNpog+oRh0KQezT0XU9NdHknZ0ujZ2KYJpM2
b/TkL9tRGefCtCeOAa8BarEMNAdxszYb/mr+oootbSioQlyK1ESTQ7Mp4K+TGxPMnz90If/85z3K
5WMQgzaBnFGK/XbAwXDmYtWwIjKOqaDvzHbvFIjXfTzK+6sHQRGHCBk7yLLV8XOAmHM0tw6flUrN
iG4/p7pcytWhJV2dQ/+9X0GGck3cRN4fVCxvP3+1gthKWiqAEaOJaCUiWKq8cT2N2pGvqjOt3/FU
wBb5eHbbGr3dL4SqDLlFGjFf8hjWGmcUrEcNetB1WSD/Rln3UzNM689mcPJA10uDLnVtvq5js7oA
udOdkf1+v111kwCKwUsHTxKr9nbGRdlo0TjBGtDyFqUd2/mdt853qyRA1Sg6cgZ5zqt8b3K2EXm0
kk0jyroJ775e426iD8mgs8krgY/RPzog4mCP5Rlj8O7BoXSJQjQ3HPuTu+fIzaODnSq4CtmiNhXt
6rtlkjw3CNTIoEUv467JRhQ8MjcmZuTkeXfujjixZy3Nxp3FByR6dFw/SJuEk5Wkt9FqC5u9hbAE
uh2hHj9WXWumZ47hCcNHqoSnMtp1xFF4E7xdUjrqM4nkKQff7u6wi9mjDisqGGVLH7zsYutLZhY8
lWkO6vq9QXeO44mua5D1lGd5eSdWnnwsNZou7vVWNPr2lzHyDr0JGhC9rEHigPh5/3Oy8edLbVZA
UGhC6Ohea6L4n68yFoE0OpEz6jXJ+r0dV6Mx2WrorPCsReYVMnuhuR7oo0jOUSRPfVseXtSgmjwn
dbn9/JWRQBcsDak8pTe0G8Kv45Kazm7RVXjdJ3JwzviNpwZThK2IQCqa+Y851D3qVDHV2pW3Elm/
qnWadiakXwAOVNPjx5bohPGztyE0EooOyT7z7bz0UFoLoCJ8wtQJf6e9vnx1e2c8ZGWeX5DQjL99
PN6JqRGjp+rYIiLgUirwdrxciqQYlgq7Xjm0csQkMNsWVaOK/+fMCTkxlEvKmSuRqREtPtobiV3U
UdengP0glAAKmgeEC6y1NC91gFJl8PHETthUJOSYGFZO2wKObyeWzqWdR4Ogg6koUj+EfIA+ZUPi
zw8Rkf/dLy3New13zZmX06lxCTcypPlfMcnRyRt6tH9RSmDciXZQbx4S+YkmJvpFyyT+OlWyunFH
ZKE/nu2ptYUTQnoY54t/2X7+6jiMDp3pvUCkYWsqCMKSU15nqEI6TmefCeWc2KEuds6iMJuoMUXp
b4da0ZxzRiRxvLBbVxq3V+OwAD+7QL80DdBYFmcCLaemxrN6S58QL+ax+HY8dK2jZnYVHQ8o6V4a
YA6DIrKqhxWU45kduu3AIzcAvIlJrgH8LWt5dA8jwWkgDBrC34mS/JOkbzlIEXDaf/ytTo7CvWsZ
ENRwpY5G0dDeLGwLawJmrdk1oeZexyKe/jkWppN0JCKByI1mGc72FH61I1BAJlC6IHuBnteMmoxG
2/eFTMmrBYvlas0ZE3lqVxCh2t4xOBXSPZ6UBo50SLBbou+/jP16DyKF1iD8Kc9pENL7eAlPjUaM
byuhIkzMu+7t5OqyS22z5nC3SxNdlUlr7rsMjTVtnuvrdVqHM7M78cmwyESiFQ1EpE6PrGTmGPVE
uz1anWNdk5eNNVR/oJXRYPvxxE5sdobYAmPEaKV2XMM811Knk5xzPI+jgzYztQOBk1Vu4iVJ2H75
eLATq8gikpok0w6D4XiwcNbh1iFj49kqttBo11Tzq2w3NbRQEMgl8i/jf7eO3NhES/FJcLmPr20Q
XcUcz4BK0xHNikxEgTRQceoGS+wk0qTePKNv/PE0T60pTjW0CENucaZtGV6dhBjiXV0IiY/Z5VcG
2cRdXpjojkMVPmMaz4203Q2vRrJrysKoCoJxMPTJeImpRiwWOOqIsHdW8yk/ntiJq0Y5W2J08024
U44mVgAFyGMk0zxgwP1hXSxxt9qhQiGia3aCTucrp0nCb//DoPZmVjgOvJaOBm0LhVqMa5aIWrOI
CaUgX4vF/hqD6t1rdmPupy6WZ8Y88TzD8ONVU59K2cJ/bOhX69q5a9WlJuK1vJR0DzG9K4Uowbcl
jNNfgN6K71ahtYEltPbSmObizJl870tvWSFMKB41fVfHh1+TlTObOfJJgzPr94NRQpSO2+iHCJvh
dnVFuOsQ9b8VdXfm5ntvdbbtyknBjyagcHwdlRCykp74pBcaFA6R0oh2qZka9x9/0PdWgFenQxyS
sjLiaMf3Kw2UQ5IYiFHgUMffozUeYzC8XVXuJTrX3xGyjX58POL7Bd3euYTUHJs70Dq2O3FfiFhr
8SCKHgAw/ZOldacQQYm8lrTK3jJLWrLLSEMkHfX4c1ULp0b/z4vXLUm/u7X9/NVmGkWlJTC0eWyj
W54HjuBgErtHzd9XU45ISYI0/hQgnlpndLcL/c/Hs39vJJB1ZyNzSxJrIFL6dnybjARuMkbCmDPz
kr9/ZLVEwT523f0/j0SIlMgQqZz/AuxvR+LtYKg155aESe6UQbm60+KpjJz+nn7tJT5jjt6fUpN9
5GLX8dMwDEcL26UC2dEePLaNcOhvLpAAraos0LOQCFxfVoeoWJqXenLqQ7qY8unjyb4/LIxOKJ2C
Z83RCYgdTXag83ug49ejciy91msbDZQU8ej/ZRSXRD/ZHkpMjxwBTohLlTbScoS21VW6yE+jO4vL
/2EQ19hOPdWeCI++nUpHrZ+gKo2FnNb6jqJ0VPUTTRvP1YKdOPkEtw1ClY6idPA4nUT+FBFT2ny9
CM5SoBpaHZVeRJfU+81Xrou438fzOrHzycNtyQ6HTtJ3FWFdZCxVs30iFGDMXT66+SeLuBc8rlne
fTzUqb1I5aX2/wKW1KW/XcIC2QzeW6iBOM7UXWppI32CCVsL+JRf1l2rIdwISR79gvqFPrj6zFE4
YWNw41hSok4UxB/XBlt5hrCqhvONmBuyFQ0RxTuJYD5xzNlpHw1QwiPguqR5lEm0tGcm/94vwMOi
hZVkDxFw+7hiqkJQy7AIv3j6WmkvfAxEnkuDw+gPcZR3lDpm2QMMNOt/MDgMTH0BHxmzcxz775Nk
0w3lEbDoTecLfsNL1JriZx0tyTO+69Fx5+RB+KKqkAcANhzP7u0HDse4LJRckkCbOivQUV8/6NWY
nrGgx0G9/z+Miz3TEHDgUf92GECChZaY6E+m5Ch6hV4aPCixq7QU8raNKAP5xPIKqt5dOIfzviHb
eR8O/T9u53e/xpFFkLU29Ti3SZCg0O/NFkraOIbToXIKM8jUuqtsWEecZgJvFDPuPj5MR+f2v9Ep
8KNiRSeSSgTn7SK0CJgngLsTWCrRcGU19rJDWhiF02Q8l2Y49VlfD7Wd61eXs72azmIVYxIMSiW7
3szhls5ddeazHhm+/yaktsCwizfHw2f7+atRQG9kVpykcRAmUNCuEL6Rod8tNYpV5pIq7YtT9+E/
enPboFTScxrpMUfN3N1O7atBzUU2cNlUFExhHCHibjbBFrk646yemBoEci4Pymf469hVHmgWCQUB
pkDNi1tcgzMwMzT9C8e4oF2/owfIqbH4H2+QI4Pz39RIXW6VWozNY+Tt1KrQCeNkQfa/mDW0RssU
dY/Vd9YOeCcgKGdWYLTicTpEQ0O2/ePB320Z8vnsfaoVKLbH1h5dyS2YCCnCUvpW00cXWhsuvk3h
65lRjiy6tImiawZuFGlak1zw0ShDntDAUhm6HyVLNPoLWjaf02ZWO2HPYtct3NYF5OE9cj/RGXP+
7vgxtEvymXo4g3SKPDJ1Kq20MEsL09e1KtbvDKsem6cEAWEhYTE4XX8mG3VqPM4Fdz6+HOXqR2cw
XmVuhAKexpKhiYOEpxsg+5D7KCG2wcff7sRQxO4VIXwKnDiHR1Or6ehqM0pqAAyigh425RrM3MuY
NKBMHw915BFsH5AqCFLs/O2gln+0R1P0wfR5mJhVp1XXcVjWBxGu6H8JUDH9SI4/RO7TT4vZvJlM
azrzEd+dy214UiM4dVTusFPfHhFDKIUPHBs+m9Q9iLU3PGm3BKY1qJGNrLT7j6f7/lSYeFgsK5sH
f/G//t9X1qaOZmB1IWYNvoWEWwHuvEni/syivp/Vm1GMo1OBbLESMGVDn4y+s/FbELyZqbzTY3U/
jqZ1xs6cGo7o7FacTSMF83u7iFZJ7DRBSSrAiGlluq+REk1Q8LTAVQ/o2UqkDUGv5Mg2/vtqQosl
DIDrT+D7+EgQaqSG3xCoc1f2S5yRxqy6fywH4iOhdkJRNBEdMkCc+Lezy6slj21Xk/7CdF6UVpXg
Osr6TATu/cagAUKzicDxXsIXP1rDFFmBCC4PmsQGWR/LRUFaIC58+a8LxihbjIiUKIGp49BUV5lT
XLsoAdfSwDOj5RUIT3duP7w3HzYmkScuLZpkXI9xxoTqw8WEgxOIcam8ONa43hBLvJhDkvUfT+jd
FbdVNOFTmTxeaBY6vuIguvLVkOYMGlrFfq3ZUDxaVtTsmxRBps6tAJ4SRD2z30/Nj0oIk/wtZQG0
vr7dES1i1nYEhyZIk7ghZUwpe2cAqJgFYOOP53dqKE4U9wvvFeIiR9vCykG80PpFBmc1+891jMBp
Nbr6i6TA8J8P09a9Rw0SEfUtrHe0z7W1SZZ6cLMAlG11UF3+tzXtc6UH778X+4F0BHX/27V5bG87
U896SWcrG9BZvg7VugarkPENfa/drRbX+W25ivZcbuz94Xo76pGdCG0Y1jIOk8DUR9Rw66Q/VN1o
XHz8rd77IiQ1iaBxbdKCTn7z7bawZnDojeBRAqI7uSuyYfUWUCl+IWvjWo/TsPCSKTQvZNyHPz4e
+tQEucR42Rr4QBRavx16XrtaiHnmPWTbM9rRRnaTIYsY/A+jENQmu0+0lzayt6NY6UDFU2iBczHG
cW/WFTLhjX4urvt+y/OmwRCam3IWubijR1XlaEWp93EaaMMaDodqqjtjv6ZtVlw0hdH3Z0zitq1f
JReZBsPRkIKAFq8oXpNvJzVGpWyaFSnncG3kIcqa9b60kjxI2y1WpYZRndkmJ44AUT9KcLa4Oe7x
0beKeynF6Exp4Dp4G32vk7NyROVe8FDpQVjU7s3odF2x+/jjnVhW7DFFN4xqc2cefbxebM5XMyLn
zeWDgH+6Xoao7qMMzmP+XNP8iUXF+Yccupl/XlVHi4pe4+KoCJHeru+jivYzXD+f6gPX9hNbdfFF
JiuAZ/88Q55xhLG44JAJc498OemgGNkNA2AekqE+saXw0Z5682I1q/HXx0OdOG8krjjmBIpJ5x5X
UPWDQxYghtJKHb3jj/po+fmqfv8vgxCJJs5BK9jxc1jT64h6vr4IKIAGp1pqIC8ntZ65Qd/tC8In
XGPk/YjZbIWub/f/zOON5GJaBfSWN/c5YfcAqfbpEC+6/e3jCb0zkOx3a0uI4SXSznNc3Va2ZbsV
VzdBWlnmY0hlVniZrAtNrkEVthqSsFEzuejwT3WTfU+nQZlntggp1HefjvcTpZI4yFslCM30b+fL
cy6j6TNrdoulwVf2xGrmRn435msXAVopZFesYCOLNQfZ57ZdCs3cLZA/RfNVLWhhqkTTCzRtEbuM
fyQZtRjycsrdWjzFDqSm/lu4ZGmZXjhi7MTvskhFCDw70QAweAmq7Vm6AySnheDflnKE3dOPpHvT
Q48As/k4zrUSFcCXeNr++3htzJfGiYv+r95r9fRtheVofmoLpy1+N5ns4e4MS6LvUlElDYLVEO2L
q6FOkyvNSe2U5Fg6Ls9zXPYkyMshalNnb8gEIi4Q2XFSHhk2t73V8k0tITXj3H0ivGPIa5teSu23
6uh9+prxIEQNu6ItCkAsK1M4wZiLFDX9fqzm8Aoh9aKHjzKU0xfoqTbtklWfhmFQkCTP4JH0qv06
S7NNPwPLFuZFrlRIgJC5VNZLky8D0GCzmWbHumibNVpNKEMpiDs/13IlnYsW7MB06AtKrRB8n8lW
A1tIXJppC9WowlsWqEZBFYfw3qph1cvfeV3aBurbKAV+azqes/CA2qoWn6iXrcJPfaKAhTSD3iU8
VIBKBYVNZcmzPkQaTa3mCovuS22DkwpUhHTEbu60pvcHx8pTuPfo0BSBMMWgvlnh4nTfawBE8eAT
ZCqHL12VEnT1xjLN25inbKj0i9g0+vnBTuY+4xURrUNDvjLVBMrAudEO6zd7dvIIarY7NmIfcuTH
/HJj3cf3TjzU4+jRNuMi8Q38Cu5Pn0fTkiIRih+FGuliz9W31qFjn3cXQs7907qYE8CKBIVRce92
ZpT/graSGZFfCAF9OVinNjVcMv6aNXyp7Fiz/hjrKqOMoDQsLc2PIyBGKFy7Y6t3EBOaqgV+oSoQ
JB6K9bl6TMMFYediqG13PSyRVZYvrpVpaeZRLxGj4FwBkJgQypajoXn9ILP1rhlcyiAPolMLvAsj
LVsLDGPUm0PrJe5qhH+6tjQstnJod7QtiGXRtWcXRG1Hz7qc13b0oxRkyksdq1W/moxarl9l2Q7R
F1MBUH+ku3XOA0uFYvJpi1gdz9X6sAzGKlm02wJJJxr+CcavT7mgeqQPqsFmcNDOzs0Cv1g+9ak7
rHs3rLBAAAWGLgYIH1Z6JC6aJSfz6pWNXJaXUsKfj2FWLMg0eE6mrZSIlKkoW+3abI2iVv6WAlda
EPci7oCbxC5hQG81MnIBwMPo5ATMPRbD+tuKBVmsIIw7qoA8vVq0Su4pESpdOuZ0sS66l2prOb1Q
YSmQxaerHPlow9hIqh46P5Qle0vlRtkPq2lnMFtOpMH5tOMa8QS6dpZQpd7aUyIzeBhYa/hVpGDh
0E03oMgN/lYP0XVXDqBV2X/KKs3K28u2z+N6OLQzrcGoVvMocOygNu3QuinN1C4GtIugvsSXPdY6
pUZaVz1IGjRsLN+QAtSHnwyTWxuXKzrf9fQVYNwyDA9lZjaZguihnEn/2oYVbx+8OyAC6ZaThGw9
9+s8X8OtXztjV0ernLxJLYO+67oFWaBAiSlt74q0WZqLBj0PuDV60VdZimqvManfbmGQ89j3KZjC
vk4m51rXsk777iRGVz0WDh35VP1RrEThIY2k1W8D+eTQM0a8BX+ak3G81myUCx8XHsjDk9ZXbX7I
88g2rjsXPSof86X9dHroERC+FgS4wzU/TIhdIxKB+Lru2dEU3dqhEX9G3b3YG7nKPpNXq8n3FI7q
rEc3sYpsR7iphelE0ruKP9v1ONG8W5uQjJ8Nk9j3L+aUmM+9nXaEBQYh1IFfi5QDMtfIpVOHkJsH
yq21/LpbytAKoPsO0s9SZTTP5mC4QgNaUzT1jbAylT8YWQI+UucGDu8amczLDfaufl6lvsTA0lQT
/nLWxC3u00y4zn3faKt6phaoqfZdJRIHleN6XA74qkvvjQB9F7lrRBH+qVSnt3eUrSbFfgbupH6y
ZSv2HArVTXLf2kZZ/lahTG0aC1vWAbDO2Jp/EjkSnfZE1RrsavaINt9bZkF6SpRLb38pl7VZr2KR
gnqjOBWd9acwcnutvJBTZ3fOXrPaaNYvZh4KCMyviGi3f0FyT9ofyGNNCeMbBN0g/K4H+PXTaOd5
MOmgL2d7DejQGDsQUn0VRbOnVJwAfoLRuFWltrHZQB6wFxTP/zhDoWm5V7lNR7cswLle/WhkqtVP
TiIL6FR2xUaP4bOo1Tb8rFpMIBBorhd9iSF15/bgumNODzp5j+Y2EdZkwmSKkQxyqxl7TulBN7wg
Z26DJ7RnNJ8NBPh1P6MOhBpLvQKibc1VQlmRliXSfZojEqdP4SSK31FZpy7RynzMiAbX+pMuiJj5
JnvR9J0maotf3bC6DxR4cWMr5M3ne7uc5ouI8xXeZLEJTxbr0zy7OonfjW6cvXQU9TzkCOz/Bivb
Fxc1RND7eprsexpPo/6/a+ElcnVwpQZM9qsSoMTwBU8BJJcVW6o4NCviFgcETUKQck4Iw9asVGtd
rB36+h7lvsVTpTt8rGUV6Ncv2oacCGMNKDuKBz6FeMgRWE2ep/sULu8Nr5sFSf4iX38kgvv7su6N
RoLb7iZKsPu+2LWQ7PeQx3W5l1oZHXh8oBpSL1kNsYW6oDiowQBpPpQ7ONRkL4bDxPX2YlKLmftN
yB3jW9nIR0mWHGWgkarW3l/aacguO0BDC1gPl9ox1OJUhILQPCGpD3lkvoqQvVi8NAUamBVtPyNZ
M7nQSgXXEAL1DOUPlZFR86EPIElbvbJFYM7GrFNkF8UPmDvjW2dW5egZi+q+ytSJvlrRHP6Nyezc
wz4rZlZECG0fJxV5JM1pNc5DlarJU26Hs4pwTG3f1GExZ/dVtZbdwZBdWl/OFT06+8HsjflrRqd5
E8jGEYmXWh3Qs6xia9qdKuQuXFyt8lP+n8/bdyASviC97vdhaMCUNtAfC+SKL0Jd4lJwiaROAbSp
HIwfarIKwBLVChLSYaE8unJ685CItaGrfE3S7xWfJvGTKRd7k85vi9+2pKTIsuqSsr8iM3weO8U+
lTn/ShgWHzzKIKF5ZqpHTy1S7eGFjADYeg6eCiUYqasqX8Fn/JzlINz2jgHq3lPdYPd7E2wPKX21
Zsqr4HYswKSo7PWEpcewCJFLsHYAAOuHyekK60uRRSmkTFvAAytmB5xHFjfzfGs5kN2COjJV5JfR
5OhBxfesPwHxMy7gaRXWZWXmSMQXs5B4lw7IB8+kM2j0eqfHmHVrIvN9WYzis0FpVfVTr0ATCBeb
6TU2VBIAkQ1/rJk5KtuNYGjyS6DzVkSleOlcqzx15AEf14Vhlqsy+5MBa5v+2AivPBd5zX2SxkkC
6r1Tqt33a6QxFx00BN4SRORyotzjKpxb68mwls69KkP6APzYHKOH1YlKzaupvL+exxDncpwmnLxx
rZUR2JWMZh/hKbWxnOfkbmkM43snVXyT5FUhvV4zox5jqNLEL8MRwzituvzaGtryXVRZqDyBnJf+
YAywmjyLEofiOWsb2JdB1vVD+YljCaGVenhuPjtMNHEX49c+roNA2kWrjOS60q1B+RXK3zj8WZVB
34xi17zgU1njfh1iCNMp/sPDSLtJugvnpA+9iBx1fJFMorH3GaU6GUwnFz5V2IeEg1cRFvHGfNCf
5SS2gii6OdM9Qchup8yRatBwjsPDaoyA/yYrioqDwJ+u4R+ZsNhcJ0t8iHnYLjIbQGlBPqi6uGjp
d70j9mbkAfmjUb9snF6nQ0zwZuF82YkYDwicz+lFKd22vsZX4dWW8VlS5P0Uf46WDiDlulnSDk8D
S/yNtH7xx9DX6HdcV9Nv5F/iH1OU5TelRW3e3uSVfremQ/ZYhgLioMaGeoYWq3UHLTPLxzYTGjaz
AGG0d2Y7xynQQiUCC4fCPNj6rGeXZl50j+TZrWj1ee/zelv70nxo6bFbdnQg1ZAQU5u7QHBr+ZTx
oo8V5tJNcAZLHqgjQLg7svKIU6w0M6k9NfpauxdO68xf01LBo+5lhjvcj5qzW/ORe8jrkhJ+XY1e
XeLZQsQvaUTnvEfRmlY8phCFu2AsmtA8YIqrW4ooQlp8zdWm7WZQtifXFK0ACinUX6015r9aL9Tf
Tlq8bEcAsos/aINF0tLtuM8osMsT3iGFsQstnufUvWyCkbNeND+maaLTJYrNAiSoWs1fJEt4A/UK
5M3ai/arGzrVzwK0sHll0p1+0DXbBS5su22DFgdR4D2dKwCYUyuk9iQGafY0VuHIcanW6Ltd1tMn
e5XhD9Uv4n4wjeFeCTVl8JVak/LJHtqj52yMj12Sps1+kkWX7JQOwc0DKrjcTk0+a2Asp/mngyQp
IB6x9L9SE50ElF7ghQZwQJ1DrrWjRuAmWn90GtBobk63BIeddebPaZLgvdWyVD9qjMe6cwY3vTVS
Q/trDMX0aRTEwfdm09k/xihPH2NAPjktjXl3NdgRLpJFMmX0Fmp8xoucIlwQd1NS/J0bTfwESZQa
2Ldl+ZJUPbIsXbXm8ec0aSRp02Is/+h51y7+tKgs2y1C5jmVm/lwLYq5BiRZLs3fyJbh98Wso/uB
K/zOzuP+Je4twHIjq/bLafr2ei4aHV+/5Jt7aLDMup9nAj8wz+OtbVd2lC1ocslhEcTx8Em1PMOB
dmU9r6ol3p4JrpXc6UYxw+nQEouIvI6i0X7slnEASJtYzoHMpf5i95llo0/Sic+ytTjuBm2XDoEq
3vDBTFt760lndniVUkngkm0Si9pNoDMdTvJcXa3kfOV+At687oymJ+3Zy74/OClr7am+ALhVDQYc
qqFz2GThKOXnsHHjJyov8sfJGIgD8fAbQEnVqgHWhwIDtD/bnR/gzFt/4K3ktwBxgFxCBoLHqVyc
mH07Fy7cciCHhMtDPbrUGyfv9/Os1CN3epUEo5WU1ykd3v1lW+X292o0xe2citXa624cg2FV63Dl
RK16iAFXQrjsMnoMiLFYob/ETbNz9dnJLhpdlqCyZC1/gwGCxNmXYX4t1xbG2DTUvd9anV0iebSI
yVv4MoeCVOS0H8d4fQ4jCFg3WAurABubGeBt3H4CO1xDTNHqiMddyORZnUUtzzy6zUcrM6MvWUuj
r5f0jQUKWuADBEa2aH/zJC2uaffbTDjRK3vfjknt+HTR9HeggUfEe9F2YAHWyfZX2rI+o+tmzn5c
r3bpja6wm12E225teCi4ouPENBVNEGhBFpPjeJxn+YsMX/hVq2X3TVJO/500wXId5UM6+32cq29Q
vKrfRALzu3aoi5+ptZqXFdNsfbLkPH9nskSoZVDzTx3cpMJLs+xyl3GHhR0lIHHuAMyOhqfDyGRl
sRnEQQyre8gR9+Cxb1AVgfV0mjtYyNnkIeSb6tf1Iqzv49JZt46dtj/yJJPfTIcUGqDIvP8JzgY6
zJwT//S7orLBbVppbnjt0Lk/yDDjJA+xim5WoN+tt7CIt8A8tITWqnm4qYcIJ0XTBz1YQieHxowy
gQ3MqEpeBKVZANptye8NfQ18aKNXB1mnIZjRsZ15AtFWyuN/TarmEBZiugWLDhjEJhULhjI2nMjv
4soddnhNEBVlt6bPlOmHd8ZgT6NX8D5a4QJuXlsjx+qitNEk9Mbadio/MmnYv3Lbpf1hjIt8hKIr
sd1iLe+rsne/WZGpL5cqi7LHuk+rXz0l1rfIR1TLPrETNXsVKhjP2kwg1TO4gWn+Txr9IR9LroAw
RjoTE2s793OpOd8Gs+YpRxWxfIpHSGn+VC10/dhtNudXvZaa13nHIxnf16yGwCx18Zy4FdJ0vBlC
HqSuRMypw2u5KVYIK14tc7i+HHH7pxBTHu3iZkL8CHgW11SUZZ9Lk/cEcSByyoe8CSEUrwglHEKh
9Eu3y5w/USHLK+rX8WLyERdD7935kciyA3KzDMPJn13hxoFr1RTQ5wTEkMukb/42Idn0a8p7BbK1
r4y9ZY949GWfrlDI27Z70ZpJ3dkU91FrXyJJ4mVWkbe+Qv/xmlRmBbW7hfMbFVlf+3VfGjmirCO+
F9zcxvR6Myq+gFdyJh8Wsbn6vdTnG+lGi+Iq7JMHFyVexyvqPnH2pjvoe75xveK50epcGJ14obiI
dnea3o0usHKru8npjpsuMrJEj46Y2vgK5Uguxxi3OvawReJCxdo8HrSodpygtVy61K0IIyMJll2F
er5+7vq8Ubt1jrPrpVxaiweYtZieEksHxdHmVishhCdBPrTlReKQKAIyZcXPVlivPxo1a03AN8xu
hrk39EBNHZs7z8LiWy+y+qcqcgmGDw/lF0mG5TZ1pj4OeDOXn/p5EfmdhhRDHz2omiBwMFdmD5kn
HJL2RTfBlyEMPMjhkwyNyA7c0m2Wn9kqtM4rs55TINyer6DhqvMy7MzMPGwFALQ4J636ZVtJW+6a
tlunlykc9C8uicOLZdRiDs46QrovJvWrGKo83rt6WT4hni6/DZVIW38yRfGiJdy6nsaL++sq/o+z
M2uOFMmW8C/CjIBgewUyU/teKqleMKkWdgj2gF9/v+z70pUlK1mPjdm8zHQjyFjOcffjXgQYL7lB
uxe9yyoN3GmpdsYwBf5OT4nKz3qw7iG0Gim2q7QKqFnIplePrhyAF4W2cAawAbCrOCfrSofYlbZ6
5/tFWwJz2PVjqTFOwD59a4xQ95l+HWVBGWp5ovF2dcUfE7dzx6O133lDbG6rvqZ47uhl12rtohpE
L98xnV+TUw8n9Gass+un36vtCCmsZtfd+4Xh+zsLux6KjaVbl2jLnQZkiohBMzJWTbwW6FyvohZO
+5e1euY/ecR1bp05waK+dcmE02niTd0x6G6jrVk9ewLpIa1MXQzSMipsOm0bdAhzPVDiXmV11Gyb
czcVS3k1m8bSxJqM7TxKN2R7UaZ7jOSzflTL3rKoMVDApMiAa1X3JDQy3PdQ9JNl8n+f2xthF9Rt
a7GZNZm27SojMkPd+7pCNRDqdVIgbmXt3WBLZ3vhqNzpBwPxegoBQ0wVu/zMKq57IwOwUkF6N68Y
44QAJaV5mFHtLrGjcegEhw4IZe1AIq6rJBkeIFVqevu1bcTx+CayWcuJYxp/Nf7xnGo6NBIxP1mb
DG5VrUd9QK5f3A1NKqzYwSPifgwwcMTTm2C+qHEXC7pKZBOVgDkQWbefAiCj5zorUjQeRTqLqG2b
fLsuZUmr5nAN1qE/To7eqc3AvNOotqW6zHtfnPVKjXOo4P+fMlbViLKm8glRZ0o75TDO2VA5Wpk0
1Mi9aERdJz1Mqe1vMebECiozKcY09DEeTyJ3SvSbbKrRPGR0qedgqvZt6y3ur8wOSIKsl3Qk8ZsF
5IVOVW3mvtzSciOM2JqfFseojVCIfB3wxpCVBwmTe3WkaoXge8UbS/uILuxtAeZFD1veLHioORE8
7dJR7S/+NSRR/yVBImdC+AOF4Ge7bKB+YoQIyJduI8IuGdCPipy7qSL2993I8g1QUgblUwJDT0a0
ZwRrZNAf3AW6oHJiuqjPQtMkqDx016o8T2yLud5RQ8uEDs4MTexRufbRBMdX80tuLQ2Alk4fOYWS
j0Ev6KsFQ5cPUD4CCKMTE4XQNJXhWBJZzS4Y1d2UU/ISaN+V53WZUWPMqTF38bxk87uVrGZFvbeQ
w0cUpTi3xsR46gk2v0f7u9WhMyYBCKvZ9P2uhu273loHACxLnfHLPyQDubuB+mlNvb41SCZ/NpK2
q3ZB3xU/CXLnOlWz3t6X1ehv7bXJfnYtFh40B3Zyq9bG5QhKWut5riSevTPo05lntdb3hKS/r7wq
awxedJviSTf9N68xAOa3bcZxa/KzipFkrFzwayucHfecvIVBGx5oVQk9t1NnfUEkbXxrYCa4yIJM
D2E1CaO4xrEUPikdu/lRrX62ovffiD5Qltf/7E08W6jW3Z8GRo5mRDPq31jWUoD09nr4Yuiayjob
J/O6Ko4njc6y5L7h+hyjZRTzJeQI07cImT0jTPJBuNfa2aQLNVNX91qs1Ls8srm1tOFibThz3/ne
zGHVe6750PlN0V0OiWdpCKZ6duLUq4ApsdH2rbOpk1hlOTisOPEomvUXX+h4WFFqlpECTn0WSwZY
Wk50W6EjgT1SrEmcMy5BAa5dJxDh1la39+XRaWAfNNZ6xbFnE0SKB9Eaur7R/kqMWsqo0VlHKzzb
7UOhg2GJ4MvzYR/IBtMX8ivFPXHHhRm5qHzuBsr/nuPAzyCfGB+ZmIzXZk+RnWoc4JNazWHJWcd4
0px767lkIvCn7xSFDGsxyTpikawv81QYT6ko+hwquO/fmjIBrZ0JkysJdpzVnYs96feem+cWpFnc
4dnbWncdWvgEyK4uid84MsS6aET/NQH5Mw+FvU53tSmG+jJxx20LO7aXu2cYEf6vMI6mx0e/4V09
DNTytp8HOWqewSDycraz96YEm2WIsqehNfqyhCZSZXZnMQ077fpx7ndpMkDxa6R8fN/VoqjoK9O9
J6Oz7PjUKbVCixr03SwhpnfNwFEcrYVmxfqt6f0abXN9IJt1Hi6V73LlrMzciMibHf0GDu7JaECE
fHCxviVtXCKPP15zeGIq1dqUf20KbocNjZVEwLrbS6Fn8bqWlS/C2SI0m6H39qdL3rWOMHrGcJVI
1+7rVHmzF1ZmDYfvpF53Xg8G/2ZS7DtKWulVTtSVvvML3sOB7UBFcCSLa2auGjnQZmEcb34HOwEW
bzjU5qiEPrSu1r42v1SG7CwCnjcnJyC78o84cgIZ72XgvzFecu1Dudjru0bJ9coLkdJCs1E1O4/p
EDeS3TyMhwX/9AsAH3MJW5bQI9VSU8WpnRjE1vqbYR/Ia7VfTafJn1GpZt8msNlX7DxFdoCnrp+7
Ind+9lub6ZCixwTzh5t7V20nr3Xgd0u/c+ZAfEc4rrbQSgpMAEijkOW5WVbL14b4LufCykgBjkfU
ICxkBjt/sR91B3rYwRPnc7VS4qG86XZuaWRqN/S5vBxwm4Bu0o38mdg1SIBo/STO+sVd9l6+oSbM
J8c06BhaY0ivUxKPeWeYASPSrNd1306TXUU1v91FI1oTLpmBzJ+lWsZ71WwUtUYyJE60AlfbO6dx
dBEps7LNyy2p+oT46s55NSwNI9SkBOnuCxrYB680hIoCxzDW87zPrCfksDgDmCKjNvBaPFzaUYDO
pMc6IEyTRN1Wja0qDveleTR66DFuaRI/wk0o794c3DndL8ZYf/MU1VGUN4DVYWWkDveZVamnsdPO
D2YuwGeacmq9sB8bhi9eZCJLcW2vq7VdlT1hEaSsJqBNc+p4t2h1VRn73MMbVLvfcSgZzsR43Yw7
xD4lwKU6JFXnFZcWxwfIc9aNYkdWZf5UlOkK3OMsRr5r0SVJ4DwLWFmN7hZZ64R6WJRb+cxcl1uH
NX4WKf94v8VuY21jyBUJxzFx0/wcMNGVMYyPuHCXOinxsAzcC7f0DQ2gv+jHjE/5rLaNIWNdBDnp
1CVnXzRnVoblcNN2ag8klN4NBD3XTHi44tkws+kr8x5sv2ZKEKCstdJDnEl/kFFqKKQYMvGt86Fg
/72hE+CAlF4D0WXZHLYlZRabs7F6FYociAFzE8SR+CYONLG5241kA9XCPlQjvm/cBl6yk5omIpTl
GuybeTSKK2ddCB/3tanzMJ1xJoqqBkD1zF9d56dyuuxrw5GS8RG86bwVlESxjwZKPmxlNV2t0mzz
K6oz92pRptccnLmZ88hxakQ1VA6gNULMoo/r2TIAYLaUxZM5Tvs6rxMv0tl5el/TdH3V9ASM+Bgt
Bgebr5IvpZ+qlWnKzfMigH9oAKje/lIpypR9DaZeRpVa+4nxWbu/EdPSfjcqw8kvSYp3zpi+nr67
c+XsTCubuhugezivkaHIlUOpc38Fc53/WOFWf1agr89SuUgnEoWjT2SXKdXb2FGax/ms5O2I3AOF
GBwsPkrzqqEcZllGq4UNOaabS//mFS2H4JSBlnOTjF4fFWU+8FMsHkt/JHtchk02yOcA6dFbRr75
s9l5/hTWVqPfGkyiRVxks3FPPbGhUOn44z2//iLl1D+XujWDkLNaFMxAoTtBOSZ7ipY1VTmWR26z
0bttwxjmGMAANeAgD8ylvN4PxaTlmyNG+cU2veleGjSo4eDPw3fLTBvqEZogFSfQmuc1L0hJl0z2
ZU5J6kZVPg8tmhV8qzH7tDGmnRUiC7Z+rQ7chdm7JxdnxF563Wx8nrrcjaXheHmc8AFFhCzXY68m
rIMot+wc2TKeYfDnCsFWeDyTGVrhB5ZhT6zUVeMDd8LIleoZg6nqR6nnvkWFv1W3TUXluVsJqYbW
gt6t46CYpd7rAlq7027dRatXSt4sYUp0tyVcMHDjvv6mSrN8oyFgjjuvje3JEqvJ1IrRLU8yXYsH
a50FoJFYYOG4PloVodeAma78sb2dx6S7qaVlf+kbOv17YCdbRh3Kq28rk3WvabvWj4NbUmKjAC/Q
hOWJ/Zw5a8sE/prbNwY0d3bWNmn3ls3tUYFID1KGCzZu42Eym9II5yngvjDWqYBOgkx8cl1ELUWG
zWW4dM34c2bg4ptLC5pSb9jsT5sigWoCjivYte6Sj1E3bOkXMQrERApG55iqkUFXOO3Cd85r7KfD
abLEvbYXfV8TTqaALmXxhqKOJmQd5x8aZXEdZsNxFQ+DzNuzTZXNSwshzIIOKp1HBsCAGcIdZOSg
V8Bw+HyW2XU2qsaLemn13MML/9C+y+SUEe+RAY5XprFWZ7JOEA4NqR7v0yFBYlEchfahlEu2okeb
jBd68+rWdoC6+fKFcav6Mb1jnAbz3EQ08twSIxhwf5QoseEcB4PIsp382ANUewZUVK9muljOzjMr
cNm5z8UNmsnGjZgrAbiiX3NhpQvhrRHnLOINSq/mfp2IiImNzuYHz0ao5JgtwJRHimLvxchspWM7
W82zxYB+5wxP9ZuvnOTJoYrhO7nG9C7sDZYfB8+cmBnhrDTqxpI9iyR3kgssWZfbpsMxZs9W4GBD
msdd2TpkIcPAzl1K5W734E21crkq1ra/MiRnS+iN6VjGYyW7jWT1Nbll3mJ+mC1/fJ/lKPszgWfI
ZVNBxVO5tQm0pHTewPEWjj+vT89amwl7sNi8PZhLh7JHS0Nd8qoD0gbPyrJoZeTqZ8764Ql4uO8H
s3Z/KZlV7s7o5+bteDzQpcF54OVNJXHuJbrG1hC+9LXzF8G8Q2anDTeU4QPPgFHcVD3DBchj3ORm
8yoS/TaAOLQI2dbOcZC0qaIkkvnF5jQg2CpBpw6Agfpj3xlreVMGLZdn3dWLxfLp7YvSgXPC88Zs
K3oot3wwR118X9rN+5ahB0eQmdnm12HraIqcCtcdqTPUNqllMmOYTmZCWe7O9ldWYXGFFP+7Toaq
i+xGUe15OfW5t/kWjpBNZZ4VlkLPpDdITg7sost2hU/JHs4GnWhYQNchNgoW6xxRTubvcLojm8lt
DPutQQzHaWVzDRfNbJ5lQ8eWAPgP7gZL2XcKBLqJk8VeXjuLW5PFJ5d3qyFuKCzKwr2cB7RfYRO0
+fOyQpeBSS3ONTPYCysccWW2mxD29XhDKUk375WwGG4vzAt+uB6tRqmNpzLQKUK2owCxdUgcOszd
nHPgJs1rzxDpy2IP7U1j5to+Kypl7htDj/LA4dqVkTe2YyZRTQAJEgcEnlDNF2UD/ymOTCKaOj/0
mCidz3Tg1PANde4OnEAWYC9BKQw64JUPvT3bJfuJHyHp0TGNjgvxMfvXhNyTaDbYwOPXDJWBHjS6
dD2yZXr0ucASoBXcG9m4m5VX2XuSgoC0i8nuX9rCWn4uDXcQjlwwznExrt2jFwijukLom18WnBZ1
5C3HrgqOmT8CuUyehh611ws+pMYlU4vQ2N62FG8yk8tPOD6e2pdDGcTgVpV/28saQJiEw41+AP9b
WNfGd/qvzMEp5zJz2vwLooNxpOCa1YRkJjfQjGhGWcqoVyiwzlIgteGKcdrhekZoPkU+cNd2RkKi
yrNbuFZtPaGw2N4pvGb08NqTyfA8piWjILseCy7v3IDKf8Ple3nRqa2nA5y838YBXTEai8nAHZL+
GnA79TbjNcASDdsu3w1usqkMMtRgmU9x3baPAzQ+wiozN98N5BFNvOWlk+wQhwRIo2hN61gOaIRg
uo8bQE4rZoVW489d5HOnuFTYHkozmL7gaWw7/36b7MWErNx4TSaUuwNK2+V6m4cN+G3jZIghRqaH
FNH0BD8kyg5M0y+fc+wR7Hhq2x7XH1SAFJllvYIVDw5HTi9Kmn4fYYhAMjaOI7oUIyuhGAyWDfwt
No6l2rzkrANbzjEposCNWtOCMoSCa9w9tmMKbyas1Pw9yH3J3WRbUHMSGTmecf1Gu9z0swVpZRvp
I8XjMu8yHFQvMJMRICxmYxg0xwPLd9EmrgpdUa9JWK4c7/CIAD7nuILTTCM48dB2bYV4c0qrZH64
wUYTt9W51HFtz/JHtjWcgUZOGk1o2DUYbVCgAQ4nDuuHvuqqLwgTbbWjq9fPc5rV2blB4Q23kSv7
3kstHLa0UKzI0W1GAWsoxPVCcfPWFbP/iF1wgPiItKJkVwUbI52bbY03vZ9b37LW8py4KLR5vjlp
q277oO3vl7VxTLQbPgr29lja14ld9pE0J1RhVOQGk9eNO3xtsoo+t8AWlEMeEWcSg4zLe44DOCRm
zJDk2k1lGIjfjOmOY2qbI7so0TiqAkejpfvnHpBjMIet2Y7XHI3wxOiIkhcmMaqzFWdVHSN4gB5E
5tO9rszHDXGH4K27IDfF/JXqxrcPpgHGFwETCK4S0yVBksPF8HdisWk/cT8ff9SpNSwU1GX6jMfu
fL9m/cwNo9z0rRvX9VfqIbPbl31Qvgdc0v3OZWPBRHSF32FBU3joQldKzogVD9ktM4N9wxQDhR+t
d/kdjL55a5WXL6HAGv4ZFheMZhnG9bptl+AN7xfUPDDGTgcLsBVIlm3D/1EV9fae01vxVqJC0zbV
3iyjIi+c8UjnOXNk5l71LcfbleAesTFuL0HqYD3z40zHMAeIRZt2qxGfmCY/fgptdzEsqzWGpmct
DvtAGhkqoyLtd74KkF1ztxCp5KdySyMI2e6G5DFzjT3TNa+ctCFsIBdL1R6oH8uvXcupTBGH9Giy
FEc/gsf6O3LT4o651hGdYW7Vxg5FeHI3cj5lEWW+oE3L2+nRQiv+RcHdPDkuPILkdryq28p+KCpb
NvddsUxY7QT5vJ5Z/qwfh2wYsEHdehsbIFWNyWFt7eJhUvYA8rSsDK2s5gbaSO2Caepm+aW/o0sy
3F0uW9pFPXRuH1sju2aXjrnmfAyWvjlvpLYmxnEX6Qdgqw7ng2OP/M8Z4zzfVb4pI8JrrcXRoBBr
8e63CCcOWGTMyfVMj4Ogi6T6B41u7qekNeCnFkczlyYFa09khpxsRQGDvGE0q/el18lTQqX/A1Oo
I8y66kVyEFAD7hjFsV+ZB0HpUTMe9Nrlmou8H0Vw6KqlhGVlQqg+0+g7H+hVFMHGhTUgn3cYDlrE
1oloqJhEDEvLqioUJoAkcZIwJkMd6Xl3YNNUmw5TAZdFj/wuzomY9CEPJq4nxDX2s7V2+bv2UfZG
VeVR5TL913dRZ/rJXVNIdEZU/hS50K5ZuW/t2n00agshz4RpyN1giHGLOj+ZlpDxN9RMyjPbp9LL
12/+5IpHF0LL3IlkM404CwLICbKh0jwq+5rStDLs5l74o/9AemP7ahqDg2CpbVMr4jwEPiQdrrli
JM1omGvu7Tf85BF8Isetz3sGr+adwPd9jPh7zKeEmeeLbVtaNCIAqD+GMk9fLdA0FLWdrnOYWJZY
aNm1saIUnI+6SwRuiAOQwH9NmjWTMYqkDRre89UBhT3/pI22ruXeg32jOEaSH042Pmm7tB+9m7Fw
DM1RXQkH7K8oXnpV5k9BUgZ30IYgLkuSbMYR4NJt6LsGoy06l5T7KyfbG0UDrYaFyjIcW4YdQgar
knc3A6rYD0FXyHhFCxGg8xrXC7m5NV4X5vGGKcyuyndyzoBlKxQd9k7Uvnd77DsdDpVpOx/aIe2j
ZJrB9vBvsq6GeZNf0pJTLMTgMieBiLZk7/eKcgbz5v7XwsDfVd7VoxXPvQlfnvtMFfClWZCRM3Zp
Fc7barwwgMhvrFcs0f18E0+29rBq6dBdWkBjlGjhUrYWgzdlE9yPZbI5Ic16RtGQCMGGMC3jy5Lb
25cknyeBIPyIM2MGN73JYrC7aFvAYaKNBIrk6Cu4QriBGd3Vq0oN5LO01eFqe+KacbH+xg9SBMee
qKnsU+mNhEUFatGc9NDzkM5QvZsul2SPUFSmZ5UYgnujyXDRCAIY+0t7XmAzoMOHOOHYHxix4K4/
twoZGOEwkqU8Nr1BLzpCu+9oVpuCMcSibe+tVSALQDM2MESTmPBdzMhNu05nq4p7UwsZ+Rsj0JE2
p+ltthdj2S1TL4p9kAUleyoLXCotBKgb8rk0LWIBJJj/0CnAzG7aDDFHdcsAPIXZWiK5CDorv8B/
LKivlzn375y8rLrYnreKMa0Wjd0tIz+Q2hNzCnyMzq5/iLIRw37NtkTHqway2qcZhXEs+Ip9vHGI
U1sUsFR82EoZAlTISh7yzqOW6Ii+MBB6zhQhK3v1Z9VoAtVz5j4e2nHF4eUYA3BNIML4gmZWQkK2
g3vdOfDOkb2tCmmxrwq8GGUiUN5ycoUGRMqNSASSFw2SihJvQZYdV8wP/WgTtX5pK1HcSlTp5lEw
CHYMGuvRiLbql5/MNH/gumCFoIdUXIUDYTN6lfmNim8ZI1qUhhJ07v1boexOHBLpb99SYzGvGTGd
zUuGyewfiyPsIzhTIc8kSyg9BxjONvhRs7lluMAWaPjtKYNmJ+AgQgTEjvJ0Yd5nhB6UUStNfrDZ
NJ2naeihlbvJhd4tzSE4X410XA4Lv/fjxg2uzyRoxnkBenI/2jMYEh5n0xWCCG7JFvXJDdUB10Vl
Du0cbgMgxsHPux4Ay2Ka4BFMsqIEaWcLvVRT+vdu3SKG5bpJb7sKJXE485W/olCfb4+NHlIcs2Ie
zDDa4Y45yeR7qUCQo9nWdBhS+xUyESJVXoNsZTOnKls99FkVcEVdYKy7ww1Pfq8A23CGtVT2lMlm
pPM1g+4VnyG3AmRrqu+p6HpUEEkJpMQ0d6XQpDfqSbQoADhk0V9IB8/jMB8IJY/Zxeu3YHW3mTre
RguyANU6qHAoG9FJy+pB5swyRLBQ7rvj9949d9Bg79skhedm6fY7c0x7Svxe2So6ns7r3ioAd3aF
HoGxHX9DGJn59e1Rg7rGme70NZVLM7hnKYz2usuk8Dus5Trjepi5Nc/KtrXPfTARK/QxmKeFb7US
twPDgD/6xNxuXaZFx3BBWDGdjRv42x2zZwnepobX8m0y6bQ7UrxG72ob3Uo90xcYz0YAMAoNpEz0
+W5BlTsuSrxWzSZNakDao+9BWsxGSPuFRjERDE0dVIdq/KtHamgA5RI0DoeEDTSGzjYFhEcAlK9f
UJfO5G0EjC7tbcUsT9hOK1m0f5+4PnoJ/NvcgPAArD+xazAxOQOFPBnursTqBB3CHwhhaX0zpjYJ
p7KbDl656DvDqDB7NZKUn26c4qqcxOHvjz8d+D4+nqxWxvF9bGxhwX6ftWaGtR+RrdQho1e0QxVS
5unMRCVoM92pbuEognBzZHrZ6wpZ8N8ffpoqRsAcT7dME9bRdo/+Kb8/nZww14G6a8Iy4crd9SJh
I9XEAu5KuoocWRMoWspkNvx5TkfFjOiubFCbUMQAeHfu+PLJX3Q6e376F51YrCB4Trq+5udIW8k5
DIUZF2lgRZRKzx2lMAcPXHjPNNquGhcHfy9/PTQNCIC1pEjDVyAH9CTBJ1/q1ALgnz+LEMOj662w
/3AW6zQn9CRpiZs6BW5ldi5F2FGBRpZD67bx37/CqTfE8WlHhw/v6G6KJubEJkUtsiHmHSUIcmD/
XeaejTyOcSnKQu3od4J+rU9MdD5ahljuCdc5rkHhnFhfIJAc2nKAh2cc0LpzkZlQ5gq0uKOpz1HP
BQfVMLvd2u5/i384Rhy6KI3d4wrk+eJkBfotE4joX6D7MMJj5Ar4N1dfasldcA4SBLX990/754v+
/ryT9bW6BoMpSjF42JgLHe2yXq889xI9ho1WvBvjzu+6h8Cp0v3fn/znyubJmM84mBp75FEd/7J/
+ZoNq9OKXLKySUgyL1K0rVy8qv2PXi3/fE9CAlk2TGQA4vz+FB6d20HHjrYXMV44R+mbX4sLSPnl
0UNv/cm6+XNf4L7N8QF7DCHIr/n743wZJEFtsFL7kdtsBBqOQBy/Mlwjzv7++f7cExKfDY80cuge
/H2Pn/dfn49Rrr7XOXdD0lndORUMs1iMD+cRAk+mknvg3E9i1z98oo0RExPwjCacuhcKOuyuntjz
KjOW78kK0BWMxRFJ7LPyDrdG/xOfkY9WCNEJPoMQPvZPp+7iC4kQEuaW07if6FeCTQ0qVt4wN//D
UiSCCE94ISW/2sm3zBGTU1HwLbfO69A6jwGaI9198pSPvh925QLxFCkoaOJ//8UWD51umfGUEYWA
y2hhsJ0VmdXvNBgrDD5Y2N+XyEeLMTAD1AOUZZxmJzvMbXsnXf3jEhFzcL80GINEOk09YzdVFDWf
nCSnJkXHnRbYnslXlLhGnMaUtMFUUQMzedyLtH7LIfTQh5ZIVzZ15Q/NMZLYGOfnv7/iB8cXFwMm
ZIKzkuA36/dvuiX+ZjuIREM8BZjoFF5yGFbwVrsu9l2V+KAQtjxIG8HjJ6/7wa+JCSxsM55MHC7y
pFCZrbzN/I6dPiST/2oxeF1wF4v5jLCyaZ8yH737+6t+sBuOBRnRLLbgSjo9WoYlGNHYVXBZyENj
B2fL/WTYn6WSf/ArehaObq7ApQjr55PXwq4mLZrjnkusUmhU7+VQHOxhEOZeNCZq5Lww11uB/jf7
5ED78MlcBIywERaIX/rvP2WC7l+PpIGFhT/RRzMMk8TJwN4AJBnEO2c7YteFUc7kkwd/sE14nkl1
gdk1+rbjH/avk7Rn5N1jwpQPWyp9MTTmvMMJ1rgPQFA+OdE+eEfs/2wCTNgqx7jw3x/VVaa1LU7N
dD6zf7HRIy3TTs/gbQ6BdK+QKb+UIvjMr/iDFwyO3vDkBzkgKObJb8rANB7MM5skFxjomD1yJEZb
kkNqMqXwnxdpgOYjIGWD2BtMMH9/wYKhc/AkXjDBECgORnRMS+d85vf251Y4Ji6YhKw6OL65p5aA
5uyT4tGRA2NgIHBbLiV6vqyYPynFPnjK0RuP/3B6YqF/cnxOzKvUjRNARntoRJVoHNQ6mfuftzVV
NFvOwkPRMnE/+/2LaTObNeU7IgtEI/Vtj7lOG7e9MX62vz54HQ5mgZu9ySXHSvj9QTBKMm3AT8Nt
wZk0r60+QrD4iePwn6fiP5Gi+GUREU/5c/I2FgXLohtATl63vODwzNddPqD/UJqp/x0T1mp9/a9L
DjNewhqRqDvHaJWTcyNH1g1+QMVs24qWLfPVXq1ax39/ygcv5vmci9LkcnPp837/egv+rWlfdrTi
QQdlWGXeFWEyw973pixSOv0snOfj59ECEGRKfXfqij9b5uR54DpIEIwB/o84UdjVJGXSpjCL9n7S
vf3976/4wQLhFYkx45bB8/+P1ht/fKZW+JBr1uRM7rawC+24/ff1jicPwJhjH0/d4MRoOBhcZtwZ
OginykzufM3A01CU6yfplX/WBUBRDleJx13JSPzJ3k3cDLupo32mTbQdSm1cWZiaWR6R7AeHYPGZ
wS1TDYU3jPXh75/xg1+Ocgu/QIesQgGW8vtKmXMz7zoCS8LWlekLI0DOC6N5cthXLbYdoVsiKdr/
/ZF/XisEU/Apj0wOt+fppZ0tVhMspGiHid1sBwdV1rfKgJG8Miza87uECV4Rtl0Gnvv3B3+wZHxs
PX02oM/+O/WaJfeSAha/wXDGreqmcGQdDkot/7mO5fUCfC8tBq6w/D65v1qlmeX3EX4Fld8cmGtM
MHkzGo+tUFW188kC/WjpcDWDBh6/KKK533+/ySYSC50qfamv8wPeXmjrqtzAlT7ximv8CNdrB9Du
YFNcP/33z+nxGUkb8Vk+znFp/asS8XKw69R1UP8jZroTeD7tWjwVP+lRP1qgnkVPTA3p0Kqe1Mx4
Pikbx3mUyW7phQOChW+2xtUT/W13xpzIcPY/vBWtNEa3tD0c1b+/1YadSsuIIKtTtiqPmXJXLjIv
TLI+WY0fvhhd/rH44L/9k14fZypkoTg04OCSMENAMjCEydAGujora8ccHjYmfz5Dwj546DEkhb6H
j8kVfnIxbBYyZbUxZ7OS2AZHxQjXig6+xdcmrev475/yz0qOxUGH6tCncivYJ2dLvZRM2WKrw0jU
yHBRlG+6q16Y/fI6zYT4ulifdXX/5KL8jgcfI1PorHy+K9XDya+n6yBLXaiJMGDb1bt8Hs3rReMg
FuRjc5b4UEci74ZDhjKSDEADeipMVw9CsMYj75Ol+8F5E2B8wpFuu5ztp+VltqDMJB2qRVvTpzuC
dJHwpTjF//0rf/zO/3rM8Wf41z4s3LGazYT0m2TbtBv209Fci6hI6US1HYy3Tp0Z5+YCv+ZXONaq
Cioa43KfVJ7C/CSn6qP1xS/+/8EKnAwnu7XFTC7xJK+coh2PJGrVn3bflUjCzPRiHujR/v7yH31i
wG/uEm7OY6jb7+8u3Y1sCmwZQ8+xO3zXmCDy1nr55K0+WsgeQeICc3yb3/L41v/6wiiDZaUn+gQs
9LrXpEjhETsrfSN4+7NS4MMXouc6OpSj7TVPPiDuyAgEBAVHT4h4nPQoAiFqsk8Kjg+fwlAJBw/Y
B+f37y/EXFOiLGJTiQlOc3+PTZGcYjotJqD//vt89OWI7+FqBXgHfDgp43uKe5+hVh5kjObeQJke
e+3s3Ssmhh//l0dh/BwcC2sywH9/p3rQwxgY/EhKj+rWT8YMhtNHxouaaCm+/A8PI+0KCI4SW5x2
4djZZLhDU/DOEDD7aRoJvkQhHs9jVe///qiPfitKNC5A7Ji54U/eCw2TdIca6Ma2nfoeKwv/xvVn
/5Oz6vhvOT04MUn2jvAQN8SpF3NTze7/cXZmzXFjRxb+K45+hwf7MjH2A4CqIimSovblBcGWKOz7
jl8/36V6bBaqojB0tNsRCraYuFvevJknz5njhX1XtOAm3R6s6DXOcfwckaHaVz3dPpeHdW5nkOwD
oghaiRrW6vrTOprGc5PSGXxahZcstMc1CSJhxPXRxmKdjo1sic6m4OIjk7Ee26grTtaCqRbd1M0h
Cup3pd3cAJUzr+QmHjYGdsaaDe8y8glovgi42fE+HHtNQm2c8roxSuZNmDvSR6SdaN1R+uUBir5g
I9483R9k1hWEc4gjVDpdV2c5lk0A+1JJUzs19m+Vsszk3NTx/eXlOmsFlUOOMakMap7Ho5KkwZwW
2JlAtMHAqg9hcw+Ec0tT6czciViIQguPA5LO4ucvHC3perqjbHD1xTAPD4oSCMgEXb83ej6aX9Q6
yH69elhsQZJMKmz1VHhWw9LMrInDiCcBDGME67n6My6sV2pUk1jgPaDjlnDoXB7rkFKVIJsoloHn
XanBotvCHUN2WS88oBg0qMms2cZpPl0t/LqB/CZvSkLMdUGwHio6cAYHPF9W97fWkgR3cj9q46u9
Oy0VsoVyuYV3V+2Vd7dz8D4AQFKYMbpyl6f50yKgZo2ZbMlgnQzI1BRe4JbME1lFvXx1qGD6baRe
phFRqef4W15K1S7tolfn57HC05RwQoglMKDj7QcQFLS3Bd1wQxtu7aaFDRXOOI+pdjf0FbC9pHUA
0dEnz+GH6bLerJOdG6dwG7zI8SBUHI+/IOOlIxp+QS81GViZuNGiWz028tfe/1wnQmOLi5mbGdd4
bEaGHr7XRRqPtjDbd7TxqQBkfHX5bIlY++hKIeMp5EJELdwR/zs20sRF23St+b2nR7gqpXdmfJXL
1r5UVBfFGwIcmr7Qa9jYkyfZBWGVZiPSurogDFqtIVhC2Hon8/vU3ziRfZsPO7UMvMxM/GX5enmA
a1PkjmWqD4jkkHGlA3rlPGJ4JRagoXQFm1N4D9tJ4PVjPryR4FvfySZ9amT2ot1lo+sd8myUGj81
TZUQY53aS2AdMsZyilz4O9J39Adku8Webf+ylfXt/NuKTcyraUJYb3XeKEKH0AEztIg2pxFQiSRS
sbAoefSVbwEmzhgTYiH0oVHxRiJj5fWbskSmzBBoxCjA1ljZ77nQuDGnLnjlxmdcR6ZWG98wg8Ba
akzRmzjSxJAHB8hVXhuyCStkftDGIK+GJ1n5xb5XIpD3sDPiZIzDSNWYYtti7S+v0elOoDpLFwR+
imwT+ZHj80XHwZIYJs2JQVxVvGLbCIbF7LWel8rPkZXVKeZBAifAxOMRQtDAhTfrm5wq3y6P5HQD
kI6AmhVxDlFtslarMmVSp4YLVGqIFpk/lQk+h4wGXcErYW1JJT1v3ZduiQADY6QIqJZQX1or1I1w
JOjzQBWLKjosMsSMEs3aVnvbSHl9D/i23Hdm319B/qp6U5yo17DkZhu+8WTteCOjeaKA3rJFD+dq
xHkNw3oeWV+dmA6AGppFbzLTrWjqrBEQHswpFRtTXhuB9gUa4fBbOte5s9Nqzbgp0KpzDq9aPYGI
0XkIUULBEPonK1/RZ9nkROY0uojhRSCXK/sTvCm0kOpJtPHGW43otymiXKRaqWEjZ3i85bXAitOC
4NY1c5q/Wwbo95mkvM5JPFuh9PM8GCQw10iEpSyhkSoiOm0iFQY2OqJvNXnZKtit4Xu/zVBdEOJ7
PFeN1bzBmzNQP5OA0Q9Gc5VM9XwLi1x/b/ShcYh4MNPZNRk0YtK/NaaIqNAo3YfXBrwtHku6ddBX
h/D5c0xKAeIIEhCf5CPtQoVCD6qIcp4yt9XT7M0EncE+prdtQ5D7GRf24gw+2wImp7JxKN4TGx+v
o67nUD/PrGOUNB97mnugztIOS5BeQVl8ZZTN9z4ev/cK8jl68KEw+q8TFeiZqK/u0mt46bfyFMJX
rj6Ii9zmQneEVu4aLUSLBV25NhT5stI42lMO/2t6U7RUOR/gzizSfRovufoeTrj4xxLDRr2BVjoz
+ULGVgaqBGAC8r3jCQmaRe2h/xxcoGFw+Jpl6YMfrvw6SjL/8nE9c4aOTIlPefHGqpVZjWax7aLO
lK5TNsQtwWj/+pOKFYczCpJN3IXHVhraWoMi4wz1SxjtVWeS9pUK19R/MBaeVQolQIoQ5mofOags
ZFCvsY/KJPlOV3R7Lw2S+f6ylXObA6gHR4L8CLXbldcBcBFWQ05XdRoryQHJ1siiI0QJd6Eedrdy
BauD2lfVjTYkw6fXm+aOAlUG1uP0oNBaXShjTmuhRnLublKM8RFdBOmaVm/jIYdVDuo003zA929h
A0+3CcB53lvAlQimcQnHCyiNlHakJoG/w9bruyQtyqvIabeqLadTa1MBZOlkW+aBt87XR3I9mHKV
zy5tee9l03gcdPtjsJg3AwwucLZ2V5bevA7WgvMhI6nCFkCaVQWiu7oW6T8aeXYXM52nkBV8dSqI
wa8qRYtND4rZKoKzsQ0pwkDRmXy+vJxipxy7GVvh3gLPQPkFSM3KNOAZmslSTNsmgGxtCpJdWUX1
Dq0jmh26ZivzIH7fqT2dUgiYZMCrq507K0ughyp8OO0I3YE65cmXLAyDPTjrhOZGq7qCi3hL/+/U
l4lyIBAlYKXsnHW2PEJrkMZo+BUhNJK8VC4lP9VbZ1/Br7Xhy86a4s1OEyhchtzYx5sUorYFvUZI
ZmAOHFUuEDmVd4ETF/leSRbFfF3UhsqMzV0NoIItK2r1qxtbmuidtg06MIwJ7g6pgd+qShFOe+Um
EUh1TOA9QSnysjwelBMAOFvgoIIoL7fb3TxGSeFnZmT8pDfMhgutSrZ0hk/mcWVyPY8ZDYA2igYe
rZ6Vr+jpU2IpnZ/X2bAxuBO38gzDB+JAdEXd2lzdC9EyRzKUSHCJznV/DVdJ7tEbVGzsi1Mr5DWo
wlPo5EqFu/14CmEVHRKrpkvZSVtjV0fDAmOTuRwuL9T6dBG7cKo4V+xy1YaJ9NgKnVkKmk8gXfog
kN9PzoBoUthfz5o1uAgQTe+Hcqs8dGKSGePhImDbArW9fvNliqVNWksjRdw2ij/BX254TtlJDwrM
Sm8duxN8dXO3uzxQsfwv3QhJMZUwTcAOMQrY8nig2TT2g5wiBNXtY7f3xl150O5Ufyu1sa5k4jSO
7azuHKLF3qwz7FT+98+Fj/aG+/Pm4fHyYJ7fI5dGox2PZjLbiM4/rKgHAAUuWh475R6aFx/9E8/Y
UXpz3zTuDfT57vzlsu314/NkhGLjvgi+eD5neiMktaQr3Rs9QPDuD+vOunntvbqeSXHgX9iZsgI+
iAI7+rvgUNNW/xlA802wsS/Wt/fayup6oR0/ySQxmmWPNogHcaBXeNXGWT55J62tiDPxYixa3Ch6
Itbrrt79mXofn4zD4+cPW8qZz+K+l7bFyu0CZM5mJcZMvQN26sE/4H6GbPPt4lmf4O+83tgJYi9f
MrdyuQ6KlbgPzI3en5C+uj8K9+aX92Ej4FDOOIyXR3f9OM/borWgAhWjggHLI1nkoRnk2b7pPx6+
tf4nuIK2FmzDXawboDpbq5xI2Bx8HnYcsHj3ZXF/fLqP3IfWf+RN4EK2uXGxbK3fGlyvQdKhZmL9
Zu/PZS8fUMTatfvoPr4O3OzQuxvrJ+76C+unrrxIqtNDSXuhGGTk5fyjuzB+epCzbUzn+m5ebf81
ZEeXkCKKqFy6AtHuDgGtEGXT3wyptTWmrb2ychq2lbR2IQ6abXztg6sYruRKReysSKEi2So4P+fZ
Lk3gynkktqQaEI79nsDsLToNvrVHA877FPux/4umexyx7P7aGuVz/HnJ8MqfjGGOlkCNYe2DetN+
Lu/rG+3P4IF0I7Tb1eP8sbiJ32oPxseNHbM1vSsHE3ZTbJZix2jsGZgX2J/DFVGeF7iWV+2KXejb
nu1tQbZPki3rDbTyNLNapFkrDgYFyH18pfgfc29xnwK3YnrLvepu3uPnHAAFQUD8olsOHPexx25T
Oy9ksWURId4pnA/Nd4gcdM95k3tI+L1rH2C0PjQH/da53pjlc371pe3VLMMnM2cUSIhV/HFnfs72
0X7cz366b6/Vq62c2bklpZ5A0QJQHUXx1YMggag6mZuqdRvY32WF7lvoqfT5qS8aP1neXR7a2hEQ
9pP3JNmhaYD8AS0cz6rZxWoQZfriSVqn7eFHglVZaWI01uZlw+foK+eGKZCdFPrpQbIteLGOTWW2
ak7qgHJWQJf6m9IpCvDAWrbhQ9ezJ6zoVLB4DYhu2XVeRUelGj1I6I46unLfQjpp3TRD1nryrOZv
kyrPP9HKpDy8ehbJ4PCsIminCGqK/fMimighSmjaCq1GBCerHbys+FS9y99BV59t7UXhwl56GgbI
G47EDUB8g/ar1TlAjadZHEuaPasYCseD+6L9BPkbHEqNUWrpx0wZOghfc6saXTLbreTCjZg/ZMkc
fDa6oishEBiG4brOTfUdaJIajaEmrmy3ktFNujwvJ8E3NVdqY6ZCqglcGLWr44nREdEoOstCxFIZ
BjRHpCyc8YZw1kb+1KLzCg20MUzJHoXT4bGh8vgjbJ3Q9hWqg8s+qTRzq8N9HV+KT9LYH5S3oHpF
x+j4kyRImmJU4icPiYUUomFNdRGjyL+R+IeMYKwG+2auVK7deJg2QtvTw6axaMDTyAeToddWtxNM
rtI40x3iNZ39vQa88amDfOgtjJtbKNEzlkQnjUkZnqwCWJ7jQYatkLxz1AU6vcQESkGvk1/OCWyh
1KmeLi/y6bkmhUnOC9oAejXkdUk+tOQpL6Gy8iyocHZdMyHwVIcb5ZOTRw7LRlelBiSTAjJXgBjx
iyMWUpzQkqUfvECKAndCUdRN8lBz2VD5Tdwv5c7Kgmynyol+RzU/ezLyWdnwYKdHj28AdyO6lYCZ
rTNt8zKMYVlzumy4nM1dWAbSBz2VwQQ6HVw419AXQ+Xy6tkVfowGH6A+Cpn643HnRpRrZRbQaN+W
MODMerrPc0u7er0VwM2iWADmgE7ZYyvhOFCbmpMBmhf0PGFCgmUYMe1Xz58uawxEIbNGrfJ5jV+s
YTprqdUBDPHisSruMr1V/FiCfWaEPdTP+ynYv3ZUArMBopIKCDtHX+0ZdZbbDC1a+OGXOLxJSmm5
DtBk2XgknDoUWzXo2WRQlNxOQId0/VLSm+3WQx+28GUZ/psMkvYr2TaknZ0bI8ywUztcB1L7FyTr
v35M/x0+lQ+/3X77z//hzz9KyJ4EbGz1x3/exT8a1v5X9z/ir/3rPzv+S/98Ozw1Xd88/e3usWr/
tu+Ln49dXBbrv3P0K7D015f4j93j0R92RRd387v+qZnfP7V91j2b45vFf/n//eHfnp5/y8e5evrH
Hz/KvujEbwv5rD/++tH1z3/8IZAb//Xy1//1s/vHnL+2+9E//iyb9V94emy7f/whWcbfFbpmBNhA
bLvni3l8ev6Ro/5d1CHABWrkvjjVHKyibLroH38ofyftpkHARlqWJktxzDlb4ieS8XcqCuLqoEzM
3fHH/33X0VL9e+n+VvT5QxkjV8ZvPd43ZG3otuWrQBSpNmHt2qNJU9lHSAtLyGiV+95KP2po1DT5
r8LQr6h+X5fFoc8e0aPKrFvbgt6Nq7Cbyuta6g8QuR0i+ublad6IL459nPgqkLoEg4A/aPOj5+HY
E2TlFNg1uptQ46LhNkzgaOFqRHU+0vpdbEIG9mK5/pqWl9PwDAv/dzyDQYgNwFT9Tt4K/MSxwYDM
/iAC4R2cuQQrtYkExj0yAmYAdCeF9CbUdOKpEe51DrLMYUPkuJA+tCTjZV8J4EKAQ6vO7vtlhiw6
DwPZcFGRQYx8lFvpHQ2r3Zc6nWCuLNLETuH75Pp360lXv1bwTaLCgNoicrWdAdePNYWHAP3Pyh9s
e0w+oBK8KLtcNRYkMmEoDPZiJOauzfoWSklJN6KDCaly5lboItg3Wi1WM0uKdHANfM/7oKVv3ytn
CKyqSRkMqIHt8AD3dGL4dKhl+j6DSH8f5SFMriXxzk0NVm88xGSaYW1EpvdLaORAPFU9UkzIbYoE
XbVh7L/VugmhatLW0b4KkgHdE0XNUDmoLNhnUDgELYxcBdzLphN00LyFAhcaKai3ewmt0N0e2l4T
XlcEvH/YAXRtLnpDtXOThpVR0R0LzgjhTkhgfHSc57ctSnTwTONUeWZCWh8J6rDSdAfbyjs4AJ2R
mCmCbhjqYrhm4RHLjE/9UiNoCs2iCe9nXZCezEaluwrlKrlXJHXYar4Wb4jVZhLEAMQ8wKXQDVvd
llKfxNmUz9pOj7X22pQz597MahledkmBPCjIpuoadQY6sbKM6qAnD7i5rR198g1AgERFTngIiqyr
ALNVQRtnYFt2ZWMhr5vFXZt5y2Cryc1i8WyGS37MDTeY5BquYbCO7ca1t8pagStSAXqipwu+TRUV
rNUXLO0s0YJO1WqMRw0oRN0+JFE7+nOPmlE/9MW1k4XFPlBix1uC2L6VRpA2VpAXHoK0CGwP3esq
v3wSlz5gLKImbkrRTn58yuEhreIZChg/UoLsztGb/i1FnebTZWdyHIr+ZYUKDT1aYG0obR9bCadQ
TRJkRXyVdr43c1xkuyxYtN1lK6tYVJgBv8Y2gxwCHAJY5WMzdQIfeAkdql9BAfvgDLbxvm86/UnR
Q5/ioX7vzM5XXLPuV3rYel2dRhteenV3nHzBaqA2SjULir2KP07KL0uH0qdsiUsRdaDntrZoCQso
stfIXl0e+up8ndhdRVQB0tV6HOeKP0T9eLNUpnST1Pr3OqrRoe0qtFiqJJzR/zBjEphyOT9ctr+6
nZ7tw/8BElJgtznoxzMvFVKC8pUk+2zqcB8ggOBFkdE/0Iee3VizZv552d7qAft7qQHFOvSB0SrD
7XhsMC6lPFAXU/ZVyiw75EItv5Ur9RN0/rKnQocIaiJ13iE2O9wvELA+0TZrfYAqauo23Mrp3hbv
HqJMgESENOvHYwnrfj0DwPYDXvJwTavqe72e04180HH65Hm8nFBeN4Dvad1eg19Gu1SApg2opuhy
8hGxwuW6SCfroxEtjjuX7HAUwLNgA7t1OjY6nsSrin5GniDrJ2SPplVKuVjxDbSfQMj16W4Z4q0y
sdicLy4HNg8ZE2aI9n6wBJBzHK8lVLrGzHLKvm610X6CKvtQDnhEaEazb5f3zek+pWHUocNYdFCr
3PDHphY4hAUGWvYX9EzuaE0vP0vQP0A5LemgM8LkVc2EYtnAptP1RK+OTd/iOrcmTRP9igPS3SW0
1QdjkABwp2OCjF8ebZhapboN3DJOj34unZYdAmt9dbtEltnA7Biau66GSncXKoUJZ3RllH9qc4DW
UGmqKWTodg2N+Jjo4xVMvWXhz2FdzbekpeRu14X19ICEZNDv0qqTUY2IQe654Qg7+cbrbLXofC2R
tQncyKbVQ1BkHK9EH3ZwlyB3sIszuF81tDv9tEumPVz34cYJfc7Mvthgv23Z5JdAbPBEWBfS0U1c
+iKd1R1tv/L3cZmAFI5ASZC56Z3Go+3cViGPj2gdjuGtR7k6tPUbxUrG2eNZTiWm7VK47814cR5z
FGHtvZ4GaJXnk6Z/bNsMan+zbKGVQZ87EKRWcA9v3Cxn5ouwSQfcJXBMvAWO5ytF70JB5Q0e5Vmz
b+EztG8WtZnfIF7Qv798SFa+RkwX3ozYHiARKao1lLioozZFYJBgrYuUw6LoyztjCVoCy6Rpd1Sm
UISpk37Dwz3X7FarBHqZZhqZ2r/otjweIfI2Mlsx13Z5Ebfvk7oOEFNqGmmvIFy5kMBSoGqn92+6
7tIJ1ZouV5UaRvuoQ+hRawsTJtRGsVxNQMpiM1nKA/o68cFo8rz3hhak0I0yqpnxZgphET+Q2KFD
2u4GO3OhyLJH//I0rpzn8zSagrkND2BB8Lfa4YXdje0o80pRm7C7c/rK8a1piTasrG7+31booDNh
u+DZvM7dBFU+IqJmK3BsFtmtOfTmz9JMzHAXd3Z0owV5vU+Ncbktet352HMxbVwRZ+yD+ISS+Bko
dUIrCCYGuRToNXZlWNw2jfamUvWbyKrvazN+ynvYoQvb+qxr1Y/Ls7vy5GLctOJANEC6xrJpPDve
LXUhqXExysYur7Rhly5Ney1XGWKyQx3vOgl28Mv2TscJjQj4VnIMZPkdZ7U7c702nVAqIQqa+ubW
oUDyQc+j4jrlGQ0XJ9pAO0dSpYOOjrCHTqAZbXixdcjDiHn6czbowiPUIqt1POIgjhEuAOi0y6Mx
+GBZud14kGJ2Jk/cjvaqUrEGshAmSgioupha4qFV1zuuiZj3J7TKjNG7PCWnG1ykDNlyZAGYnDW3
SxMRhUuNpu/4KfpOdfFLW+xsw8jzsP7tFkQrNAageBC8vyAp1+2NliF10Ks78g6V0wCNSqCqP6o2
UiZQXoWlI4239A9xocBNknU0i/kt4G4Vkusi+mVOVfaNlrUyc61+WiAryg2H57xstW8iZ0HGVUvi
QiWFUyoU9aMl+9Km6ZLDy2wjbxaWJJHd2FIkaX956p47t1ajEuw0cMnRJ08v9mo7OWFQVkWsq7uB
HvI2VAlkExMljj43fyzTMiFmomTS93ierAYCB1iOuxL5WfQB42nXLpXq6XFhvNNtKf10+dOOLxrm
m1ouNSH6Ivk4/aT70pFYbOjULd+2YtSRAXhM6LfO8Ts7VIzPr7QFqA0+P4F7JOlGefB4S/f9WLdA
7izf4mb2Gxg7/L5bag+toa18/cmwxGOBqq2oQ9I0uEaMOJHezcuMhBr5JO02nUZrR+ZmOBhWZm08
hlbvfKZQ2CKDabK0cEmte9zgGrZlqBZtXy6q+4WvwiFRIelzxfrhaCS8bI0cUjks/V7uHfUmMpPU
dWo45bU+QTYTIc2N9+Hp6AnfudS5WcWrac0BoXZNoSmtxeglHeUGpTNI6I3mtd2gqPnaNT02JRzp
i2KCpTeyWqAC4MdR2aBhiJ411O04yg7xlsumjgMVMc8kKGGyolGYvhpKJMemVDtBiru3TX+BGfFh
kJv5cwkH9vtlmu134LoVP0W+dePCOz26wio3LjuXwg/Xz7HVZkaFwwFySuQ8Wh9SOUE9Y9KTa4SK
1KsQZk+vsgTwI5rLnRm30S0+vXxAtqX5SQVaNdzBMYb3CJGpr19knjXUFkWamGab1WlaigHkftpZ
/mhPILBrtCaQSxv3TRzIu8szf2Y/kYpn4jUB+kBn5ngOIGAr9RFGBz9fSvlKC9FVAIOf3sullX26
bOr4lnleZEyJfL+4Z0geHZtCaBfqeUpxft4i8W1keGQ5nLfcw3Hi5i8rJI9EwEu9aG0Frumm0mk5
g53fyhL4+xXjG9qBxRtg9AZyCqrTvzXLYnljDxAnXx7h6mb/bZy+DyYTjAIdC6shoqC26FHYW/5i
av0NmXRYWtNaf2vmQeVneeQcQviyPpPWyPa5VWfXRP7xY2jRrbRxeI+jnL++RKXQwKuMbNq69iEX
0Nk7U4G0SjpndyD70x8tSIT7fLLbK61Al9kq1eqTNcr9x6rti9d1a4hVRrKFM4XPf77yj9eavis5
6VLJ9JFont7kkqx9hqwmQBuv+0jk3++Rlou+Xp79s0M2wG1QiKRJdH0Tm4U5S/aUoxhZZouXooHn
lzx+r1ExlP7kep3fLLqSfx7beTogUj19vGz+3EkidQQ8nueW2H7HQ+4hj0+cqbb8wFbqfWRr/cOU
p8Fdp6r9z8um1uDa39P7wtbKNctVOaLNuVj+YOSNyxPcuClRtDmEUl+/mc2oubJSSyMbvwzvDPQk
7uVwSr8VWmne9em8hRw7P3JxtqFgsKgLHI98RjCAxj/2mjzXo9/V+FE5LH8RDL0S3/HXuP9tae0Y
pbBAehZLRYa4U0CibVco9ORApVX7G3MsftdRYCe2ME1H/zeq1asvk5VgyLLW8pXKHN+iiBTupjlX
30Y6RK1mnezspnQ81LuDzGtjbbhrxnGf0fGx8SFnZ1e8GMhNktdf60X0JCp1rgML/Z0ZJR0jQP97
BEo2KfEr+QOep1ewghDIiRSwtdpWUdDOStbivrRo0g9Z0xl7tZ40KDoT9ery9B6/+n77J2aWPnsB
XqJucbxnnKyyJXMiOB0BWbk6ElXfHbnp3+iOnu+X2Oo24C36mdVkfDhEHZoukBjH9sIZJa0Y3XaE
chXL66lKeaWqbiEVzrkgsDo4AXJ3NB6trFi5nqu1gpVlUdqbelykey0iVyfJDdQZRRrCZh9rd7mu
FffaOG6RE54Jo0S347/Mr7bspLWWBXUWTt8gb5+1kb3PUjM/RKMBrpp42SNRlBwur+TZmTXIwtJe
Rc51ndA2hpBeMY4BK6knfqYX2fVM9LJh5dwpEJAWwl4CfzK+x+uH7FleoSBv+Ukm2we7mIyDHPZQ
NQTGxs151rlypkgQCG6DkyZYBKhQxuad46dOxg6BbVC/MeNuukKKxi8C2IYndSj3i37VpX31tTas
5ZFiujzvKvK5GyHF2XOCRK0YtOiYFfPyIgiv9MbqmpbZTQbemPLY1Hc6/IB3baLVfj92/fV/sJov
7InveWFPjmZo5ULspZGDBlIX6q6KvY05PrdnSA2CZ4O4hy5X8fMXVgLkwktNxre2dKK8V5ok9BGf
lv+Dsby0spq7rkB4HnlFzry5RIc+LK19Wy3x7vKMnTvzBOqaKEaD7z2J+Sayl4XEmY+zurmZrTCW
3BTtv2/DTPnMRckapHrAm9m1mlpRDpmKdtvlTxADWV1VFFt0AIKsHK57FXpkTqIFQ17Y/jSG/Zs+
Qm0PyrLUK6iibzz0z7gYiGXA84DvJP++rr2bcoDgnFRiSg2Lb0PWTEi6Gl7bltX3hisMxHGwpRdw
ZrdgE6YZ2lLF41B804vd0k7IgGQzNsO4Xnz06pUbgLtbxauzVgD90sZPuHxyI1mDuSzwN9l+3xaF
b6vlL7g3XgmeFjcshU54xbiKRO1q5cayVutnU2GlYi23Au4FO91B0GF9W6xefUt+OX03JspWl9TZ
oZF6s5k8TaD7jyeQSFwzowGrNbmJO/Kt+ps02qzkittlvQsNQ+YxTZTCy3rlOlp1iXu4xXAd45Qe
0t5qvtA8Ue7tKF9uK6nrPiaLtiDtKjeeJNP4m1bqfN2qWWpAsl9vpaTO7lSwpKDPZOFjVlONQLZc
GhaPaJK7zuyOcTHttVGtD1k1d7jufESFCIHlDdd2xh041MP+ZVbM0ovNGsWRJRE0WT4yyQhkVUPw
tEiVBfGZAwQzpNHBtbTGcUfbAEI/IXB72RecyVmxxUgPwVJDgZSTevwBcYtGaVaC8G4QK//MBdfn
ntIYHUheu7Ue7cEYfy6tCeFg2MnKx1It9Ecpo4zqdvmSl7sKNWaZFJdFNWbj087ODZkNUjywPlBL
Pf60zuwibYLdzCd+BTjSm3Lqql0m3fNatu9jOGG+Tr1+SNou8xI1WHa10dNP1Jvzx2XU9ae2Cb5Z
oJA9KYn16xqNuz3Emsnb2IzHGNKrYNhIEZ07OJToqEvgugRE4fiDZ4jx7Vw3bB+0i+aZoRVdy0Gw
RZZ9bqdCPI6CITvHpvHn2ArKUTUVz4QVywbNrdDpnFzHCsa9ooXTwSlmNfRCsLXGRmxxem0IoSWR
ICZtS+wmRv9iqxZFmCSWwyvCVqrQiwD37Boryvag2Le6C8UNdOwbMEXjBgTuNCOTvzw2NSaVBDs3
tRyZTgCEgns0iJNxQEIhAoOS71JNTm77Trby71Y6TFuIMU0c9rV9wESiIcGmD2f93Birfs5zOwz8
tA96erjiOn1KpZ4YCrShfp9kqhOipi2bt7DqT8vO7MYPkgxfrNtqqGi6ehEt5s6R+9z29UZoaKtS
bk1uawoF2cDokvAAK4b+CFs20qXTEgTdnhtSvbfnME1c1YqbcQeSv3lPaK6+E4nJxzZEe9NTlqws
93DXoMZZ5vX0tuiSttxdPnqnG1mXgWhT7yIzRd/O6onuUGVWi4TnVmrE464treQ9OvOvz1tiReAy
OCtcWus4pOrh5gidlNwbdNa+XSzO3liGp1TNpw2MxLn9BHMl/o3qIRt4tZ9sYIZO22MJzGp1baFs
80nuFw3NyoYknzT19S+VhvpRMrStmsDZqYQACr0A0Yq0pvJTu1TPc4OsMY86RbCEV+2OezU+aPJs
fQ1gKTlYZgW1m221+yHmKmyoVb/BqSm7BM4UBJ2Dd0YVjO8uL/GZd4t43vJKEMgt0d12fMa61uCO
ywYSUHNraJSdWvWDCRz0I3Ug/X4yKmjUl1TJfsyhBpEQLTKAJxebQ+hNyLbWXm7286vzgHwTzSs8
hUmmUFs+/qYYkQw4JmfLZ1eW91nSofTZD8tPRYcraaoFe1yNfMTG7jjn2OAxeoZEIieyhlg3asQh
RJ/Gh/4JRjPVKPa8o34qk7LZDysGcORYYFKlw0/oKQqGB301wCZQWsch0+nXsi2E7SXdrbQpfI+7
6W9jO056V0I743vWtfm+T4we4XZU07O8Tt6rS179sGs9+llNqvxgSlNdulmrx/7lnXFy7YpvZGMA
h+KsKOv8XBCGUlQBoPNrI5seeqORfgRNEKAJbi4d4gxxJB8qM5p+9Xza11ld2sPlDzg5MqsPWIVi
zVjYkaEXkt/3GXDzyPm0DNFWFvLEJQgjPMAIrBEsBK9xvNWSzjKSjnvGp0f5llLeTZpphTdJ2m1j
DG863XhvtM1GfHB29UHB8uYir0SV9djmWOtVBGOo5NsmUaZLkzLdwIXZ8JqtD3ERSl8vT+QKGEva
TAzStkWUzStMX3PZGBIIRkuyaLqW+8AP4ZzzYbeF+W1O9ObXNOT1n0XpGID7aGmdUae7M/Otx/vJ
6RLfQMAg8Bpw3q7fMBP7LAoN+IFiULJuhMOjAiob933VVx8uj/fsxnlhahV/UeMMAcywcYpi0m8S
K3q/5MoWq+O5RYTPyuTfZ4Dfyshs6cMUSonkq2qGdnyxVIvt2rUtH4K8lb9MIN1/XR7WScDHa5ZZ
EjITwCVpZzjeNpKQD2yj2iGbFLRvkOqe76zWyt5lEyLM7tIn2b5YjC1hjy2rK1eVBl04ZHPjoFvv
lHsDgNEvtQ7Dfd06g28hSnwrze0rec7FBUlihN4wGoTQuV2jA+t0WcwpQmZPT2LrDbKz5q2ihFs9
u6dnHytgUwhxUJTGzvGEjrgXe1GHwM8cZXadaAB3H+lUbONxMV1Atnl4yNNZ0CQmWXx1eTVPX1xi
jPAWCUUYmLvXzJMpLbhTVhpQHTpqct+KZ5Y3FF390dTaW7XOFa/I6uoaqlfrg1WnziNPNHlvUsu/
oatNu9ZrO9td/qZzE0KoR5OV0DoELHk8IVVsxE3R1IGfNKh5KUWZXk1wSn8OGvSkPV0tjbu6MMfc
L9Rli8sZYAS/fX0pCkVjvARQ1hNI6KjkMy0aQ7iLtM5+EwpUmxdO5YKQulXJMq9/op/Sqoy3SMpO
9OEb3USrSDxmMgdPNROCJ6lp3NRAK/tQ9FWMMrcmZ1+Au0RfKMA+lIGG7ntF8UffRW3UGC6S70Xh
OagoU1YupTneBXGpf4363okOk1ZaADMQEnio5UDTIXJXxne6Mchve61JYzeR0RT0UtIXMJ+0Upb6
NVS2pkvZDLx0n2uAkirIxWQ3bwbtJ90W068C9P2ts6Sts0utJvkydUbRIFYdOeTZp0X/oFVz+bkB
AsN4qrn+bKSWfBcM1lS4deYUjgu3K/9fwEc9e3NhoTRTAHj/sXSTGrmG2UmdSx+QGdPoUurTjSUP
Q+d2QTNHnlKO1UQyPO6unDyDT8pa7Jw3sFn14a1kqLTmBnJT/+mYdhj6Zr3I10BV+i8TIOlk11Va
rPlmZZfRO2lUWy+3k9T+mGpzkw67eqwbOFEgABwGz7ClK7kOHTAYRd8oi18teWOpnxRqRTyMLMaX
174NXKAePSOvgk//y96ZLcdtZOv6Vc4LwIExAdwCqCoOEkWKo3iDoCYkMjHPwNPvD2V1tyx729G3
J7YvFLYlqkhUAbnWP+aZA8WRB2b9YMmMFMHT6FOwATE40ypUOXLvmEnLuThYUodOTPeMFoknRquj
017ClBit6b8Ni9Sv3QT5FSszbIvYKVy6JP008Ji6Rz0PUekt7P2bhQk/tvx8+TaRjnDXQEh/kzNO
2MgUpVnQ45VlfRLgYNie6NvO5qOoWlJLe+G2U7RtJq7tZYEYShrLEHncjQFjW7v2073VV0A5VgGY
lTQ9nVyRrVvfjgqno7XOx6O2XTE745UG5C5k1ASrbSehdDLjkGcWaqBhW4zva8tnYPEmC3jFzbpb
kJYO0FT7KUlCjA7GURXpwEfdmcRN4G0U4hSj2dmxrL0i6ho4nLoQPc4maaxfoQN8lRBYln3Esl0t
kSVT/3ZCzkh+Rr1ULRuAg+7K8Er9slYZ48HU2cUHxsvgbljb5h5RAn2JNEM0wJ12Zd2uTasQR9tL
N++fynl616Z1L46zb9D+YyEmmKLerHsd8c4JIqu9xfxkc7M9gvRM88GzQXTiLRPdZd6Z5hQpr3a7
hPlo+QzhPL05Yc9fBBuIx9Ao9eZgxZu2ey/NzHuIT/vVAxckX2jS9Rqt49Y9VEXvLQdA1MlFFZwK
kdB9Y2bR2Kwbt7gK8m+Dk65XagLqjvoip4TOtZfhyrHK8kobDT1ZPad+ENWeXLrEpFEa3eDcKmjy
DBF4C0uYURvsLh9pSfVft0l7t17v04opFJ06TE/aS8o0sPH3s6W8dw21LVFR+f6XeQyxxmM9nsxL
wxD2FqENVGUSrJiV4hI+cwMXl24djabTj8laOe43UnC34nYiGoggPamM+UKYqxVEBTsdDRP2UueX
stPVp5aOmk9WmjlPvSHXLDLbbtJUUHjha0Buah2tdtoAXTRZscRlOZNAOxCxPMQgjcSq1oPHTEYJ
wWlWzvwgFm1f9J4kC54AxC1qtqtRF/nnZUVMFlm6UC/SM/M1ko3ueAB7Xve5nLLmIUMqb8VDIIYX
ayiEdUGT/ervD4ZRxHrU8tHMhHi01aj7oxuopU/WOS+XT6BmzpJMi+vpw5pL+27J02k5cVOkfNe5
Y45f8q4t7LhcUVRHpcp7/zrPVmO4TAmtdo5FBzIVWf0C2R32KZEa9pqS+N0YCJQOa1bo/IhBqi5i
c1jMK8GUWkQC+NwAd9bma+PqbbxY3bq0oomc8hyIiy0nIgPDXBO/d9ciWcamtiKR27goKppERRQ0
g/86LX325HoZwq+NyLk0bqYRi9m6mEafaCUK87KWbpbFDf2WHqVv/nwKFIndMXYQPV5YhXCebGMa
01NTi6687P1pJLMHuVMYIRxK+XWmIPs4mmmZX9vUAJ+k7M3vdrcbCt3F1OO7wivnLgoUE3U89u6c
PurB6Ktbh1TQ+jQU2zDxeckEv4vHVEXNBHGXFIGeX0aKoyiK83IdxpbT9tZF1WCPe3QwwZZfB63m
OWloHaSKWPTNtTWG8ykTuXg023B7cZlAnQNPUHeLcifNn4XT4ehVBAiYN3rAunTQblWpz6nBqRNZ
NnZqFAkhxKg5kljaOdZqRnprxjD2fWm8TUYfluAwQBNJoVW3JJst81f0fsvNVqpZf+SjPdfE4TTW
hbJy40tHrPF46Yxp/WbClegYp/FGoblIM54dIfn5DnEUBYdATdm3taf1z+5xRuDjHRBhoibAazDo
g7eK9TkvB+vJcNK0ibNc85wwmEPegjzMKOjQnR1VtPZRwuMO7kMmUuOl7d2Jld1Z2AeMfnImYm6U
GmLVafnsVL6VxbXuq8cSGZGdtPVkfTfaafg2O9v6Cb/0zI1H0vW1n3a0JDXV6k+Uyrs+d5dhNtdb
B5J8rNJ6zU6FnxeXnteLNVpIeL8FSClebV/aN51X2UuyrnU9PDqdyt8P1eZ0SVhv7U3Pn0ojyNlG
HExb6s/SsUiJzVVVevG6ToxzIlDTN9uaOawzMxXvVGM2ryPxY0a0mJYeDtM6YEAO6sW7HqqwHy7z
fGuHk9toI4itorLRmYzolWN3kjw/w23zuiPGG/fOldVyn9Jd2Z38Jg+am2lzZ2LpZmBQxrgx9GEV
+FxHWEDqlpMUWXvEFlTJZMUylsaCDrs3PVSUpTiqNPp44rq8N/waSbRf4xnHal7UU9yq5Sq1uzme
nfKbM8klj5vWNd4XjlQ62aBtvFngbs75CHHagCFNJznU+roImjY4muGsPtXcj0M8jUaRJ1XXjFtc
DK7xEvQWN6E3yP6tW9fFiyc2eO8gjCa4qmqnHqLOoM6KGa7y36olOJkO0Z3ZxPcb0TVkn1Tdmf3n
cvEz85CXhZ3HblCm8BYLfURJw4JAh1/bpzmHv79dOWquTYKljPmaOhx5g3aMbDZz8N2PRa4JFfa2
OibdnJ+61Irx2G1tjpLZbgocgVPN8V2nWz2ggSXdBltzU7UHp86W60AFZnpSBsKBgz9n1hjx5F90
YtG1dmhLklRiIfP2q1su4/fAbJmIqkyU70OsNl6UdRMy/GJVwsQWFRhlzNrUOXFnbx0BMAsG7Cil
T7OOrNbLxhirpm5iJl8eZyHkPf52z6uIulVcmn3Jsv8JtT7TAn9cJDDCQMDw6w4i/qpOLTvUnPSZ
GAmeFIlFiD2midKubq5XUKQoFatDfneqYEoc/SHwh/nW24I2WYo8vSe3zbg0en+7CMfM/1huoQcw
nafXVTd5kTdNzqkmeOOklGvHc2XmDBEj4vVtDiKl+41C6fbx79eyv8Bv8JdiaqbL1iSc4lf7PJFE
25wOZprsuv2TJUb30rU2K24a13svCDqJCytVNwzY0o0XrFs3/Sj+qUfwzwAO5nkWevaz/eL+ChT7
Szh301KEiWsXQzybavzIs4ZxvFrby7//gf9iD/3DS/2yhxrG0La1AumgAlZeSG3190ZWWMAbZXcq
VowSW9M+uIzHz3//wn9GjvgZA7xU1AOEmIv2FfUnbkuUbjfDe4fsFZ19KLSm6o+ojX9Ys//ySiJn
ZsNGJ0gRwR9fZTMrHRRKhQkOsfK5JJqHGEYcbCdQt3906fz1i7FOgwDSUPcrTUjpCK7+HPzGVUud
dDUkKZPnx3Blb/r7i/fn/Z2LB5jxr1f65eLVZSdRn/OuQYgtF9JP64tgXTbEhz7K3ayZKSHV8uHv
X/TPMByg2K4ewEPKzX6mN356x7xxTmVTjGGyYv5LVpsizdy8kc07K03/yYL1Z0Sc18KCBI1jCUzE
v/yAXZXVQ++XYZK2tvttDntvThxvcO/rZTCTYsqrB1k5xYs9btZpqT376e9/1r/4dAKdUqVBhbcL
IfrL52YWKWO3DW5MK4r/1BbYGn0n/9FV8iMy6Pb3B+UvaUW//Of/9+FF3Hg/Xfo9HOkP6UX3I4Vl
5Bj9HF90/pIf+UWe8xs+Yhw1IgA5xxDIO/Ujv8gLfgPQQcrt4JuHmt+FjT/yiwQhRYBr/OmdrwfD
5fPzI8DI+u13fpnbB9kAlNd/k2BElcIfkDQPlwTYInohJPwUK3Lf//EBk9k2tXygjzwmczbFxt44
dgk6qTvyVUQgj4FVNPgZzLSOyfean0tRLddels521Gu6SS5cZWVPUgcVVHbeV1uk3ULbDDdWSc5Z
uf+rLdrqoLwhP6pJEpwi58I4gh5aecyGq16VsdHhVxb+6JwgNXPCMv3SXJJ09srrFafem0uMDnE8
4Kxj5Gy+xIdPgzTyvjS17dhZNbNNiMGXeTsfmw/hCjgUrw3ekwOJ6x0Qn8G+U+d9piJlb0ObDMIH
fNog2f24CDr3M1jUQjhovUnrONLP3Fxmvc9Ey0JXtDED5abv3BRfdzRk3loegqBnfHJqFc48kgUF
63UhWdyDQD5VxjwTNtwN5RJbcgnv3GxJv7N2ZI+pN+Mmd2p+nDDInOduzORHe7EXK2qHsTyMjl0y
UwbGJA8QudUHVWG9ivtuIg0oGEpZxDbbbnBJwvzy1oVKPdewhq95XjV4l5VcRGyEgu29thAkJ02I
ljTRzubEFqEy78Nttrnzs/TjbC/+c52NBeiD0sVD2ZWyTMw+Hx8qs087nh1OcNPKrDNiYNbwJS/M
6a4Y7JZNIZvKU9OYVn5RlSI7Zhjlm2is7fGKrM68jOwQBDRJKRRcDhsQDqpS4nW3OHc6AgIIiHTZ
FVynuw8s4o+i1piqt1QFNni2GrB1ZEW2U9xz6H5X6Dhk0i5V4LAPQZUB8rrbAIBqtPuubTQudTKd
u9BfkVV3jsVpQjzmUsaMQGxxappbC3G07+uYDOr8G5tD/lKoLFOndc3LJt5EZgwx5MyAB3YowObS
oiIYqe+nRsebQyE4+3Ul0iP3EalUgNyQY1Tidlm0DRxa17LDlM5mYSn5VlmjkV8RkrZ8LwN3MS4b
w8/IxAi2qrzLiqYxjpMowru17VBA2VAbyega3ctSDEV2ZbmFqS4F/On9MI112ids7Iv9GLiZ137u
Qyzb1zCoIIfNPAXPFZIYWtpzIbLY8oxmuWg7I70fS50NxDhxxrB7Fj6dkUVbNB8NsZU+sVpGFbSx
SUrBfCE9O7uZ0nYgP8i1QEvcvvDlqbKUo97N9jy/t2rbH5PZNHcYLBvKHqCstvQBeGgbblPTaETS
ANCR52j2u+LEFQv7qADG0HHeK1Ud8Wxs7alalTVeTZnn1BemUYsh0mXlLlFueeAdk86md31dGA0J
ke3YxtVe3wPy1zQebxE6Gb5BYd5ZtWzv6c7V8tBq1xsuDW/pH0SfGT4KsyH8Ws0Y3xIVauOtmCv9
IczxCiF94b3gYirnzfXV9Do3UmLcXbL5xrcnT8VLKpeHZgvzMjaptFURuPFmRER9TAZmr7rh3+22
+QQEgfHUDnrxKaVxUcWt561vpIynL8Bs2bcW7cH3YhEjUiscYW5so+EBYh/q2Ty1osAl24e+fOcV
TdddB06qvxKxUHH11DZ/sEC7SIlkixI3rZtbNigElSVEE27BZ68qHCt2Mj9Y46ovCnWZYQO6a0Oh
t1OorNKMHS9vq7jM5SDB6ToCuo26aR7ISSvSA76Aaz3se/s0+XoDMbY979RveeEehjzzCbaXfo8/
MSzGA+BteePZddN9LtoSJI+VCD8M2a6seRJhfHloXe1fzXrs/IOU9WQceLgRDQmXhf24617pluXP
Bm7XGvGKrDc/rN78XgumZ2LPMvNiGXcksQpSmcWkRzavOugnoIQKW7PYumWKCppdP6dTyOJkKi9c
onouqMZZgnIq47CyHUpRiUlqT0HXrToiKKR9Jmeg/jaJavtarYb5waH4mGeO6sSarIXt8slfekNh
awKAjbBq9NQ9rDtrotGpVVGR99Z3b/aorRvL2fOSlLfrjv3TeyWCZD3YgXNFLEQQI3ZlkZWIbo7z
uggQbPqJH9whx2M/Av7f2/yF04W5eGQJDWY9fs5HYcudBgo/5/NAUXjqSlvFYY40ODLgw1WEESg1
ojVvg0sIR8uNpk3opwn1wRg7W05AVcMx/j4tZVYkc1eO97ZB2UmUKjcbTzgTyxeR8vNd9vCJF9pa
B3kyICyhA0jJJePJn5QXAarLB2OdzOdJGNwdZcUYEOebkMGdq0YT//vafMyqktyE1LOkCz4hPM64
umwQ9cBK/WD9/2+Y/CkJc+eN//ckzGP3rfoi/99pzN+qt58Hyv3L/jVPEm0JVLHX2ArstOi9/zNP
ur+hjIYMh6dGHkxf37/nSe83lCt7/C7dUugNafD69zxp/4aOlxkTyyzynb0c578ZKH+PgfsPosJA
iRAamQPD5B7Y6f2Jjx8sCKxqxjWepZO+HA0iFOPVpZ0IoF1Dtaw24BaHrbcU8Zy38yenk+54mmlZ
JqcBxCiuF1D+BHd/bdIQbJYLAZJZdvKC1XKPiD/1MVfDUB4Gj+OrZh5xD323BhRKaGHMMQSleJMr
3F80dDL70PVGnR+xhfOkyRr89XFqN2D1PMY3jt51My5xO/bfw6Avn6amzBkZ0mbwLjY/JRCcuatu
D6itUvPkrkwbp04RzRf3qUyX+xG58dXcT/0Sc/G7T4SuyiEmI0bctfXi3IlMT+VFudbqqzbW9qM2
Q/0ptLKJgo1Jti+ZPVDY0C+TMm78al4uZtNp9wCtdv1W2rVpJxXU5xcmK/kykEz30XOKck3K2t8o
6Estw+GmrbaUcGHPfYT1nXRMv5YCVJ2N8qtlp6J8ojBNBE+wkxbMnUHgyCGwJudhqkrAycz3oYHN
zRt5GpVTASEjlnyMxtUQUAQE/+S3ZpllOtIhmvZoLZ2Rd1FOiwOBMBrte93LsuRaE61yIuI+DxFI
ZJSz20H7FbOAmRPd7qj22PlrQACqQjYV6bSzdz/TVt+U407bWqrvxysCA3hUUqq9EQltoXXkFBjb
mXMd3zWxnp7+UDVTz9tpi5IexLJSdIvKavgqw8UmGlFDAV1iKOpeVtMI3ip7dr8KSatqBIezPrnK
yJ4LEyIlYmMp24PduILjloC/LHLKcPThXea+b2JkBPZ712/db1nVVuUHIhhd6yhzAwVsNJWLehyY
SNxkWCoPnKR0YO7skWsbkZyn31P1q6ooh490jn3RjOKj7zcdNI0hzEticna2e4GLTwSMepkUfpvJ
Bw4vkHXGoZUQ6rbhPosnDwdYV5kcmFmXLZ/tGhU6oO2S9wlOse4FQS+NT+dRsitFcFdLYNSjM23F
Hl7fMHiOYT0bl27hzt+7gRa0q6JXUr4N3ToE3ASp418jQ2KUJW57SBN6chlxt/O4W5Ulo293HoPL
bakEqPY+HlvnUXnyq3SI257BEvPfPk5v+2SNBEd+a8/jdiX8xorwxDCGd44z0zAhmf2WfU4fziO7
g3CFT5Pm857k57G+OY/4zXncB3xn9DcmtgCDUFN63s/LQXheFMQkqzf/vD7M+yZBOTtLhTwvGK5R
sGyQ2UVJ4SjrYTnYKAesxMj2rO9p31PmjpEOvJ3txbIbM79YjKo8LcprukTum85Wt+lLc15/umII
bsrzUsSTb3gozqtSaBPWn6FH1tG071JZaYYfm6Gwb81901L7zlVkYqwTvh05Jnir6jbp4FNF3EIu
7ongrXjlCZk/h0O/vKXeGgSXAWhyEfOkbmnmWHKWv3TfAyGgWAnFbHNvZpWab9eisaCIWUVceE6t
qwhCH6R5M7yQ5N1yDixcRnpcdu7Gv8gYIyCJVqNfrkgjX6YkmMeUTz1B7MWhyydG9vPp9X8n+k8n
+jk7438/0k/j+stZfv6Cfx3m4jdSXglpRGiJ3pt0638f5sL6DcU83ATJ52gIfj7Mg9/Q9O15lrsU
+wdu9G9wiC+w8bEhUAV9JL7lvznMSR78FR0iT8liniBNe39S/Zp4QDl3IHRFmJpE+WnxOHP8ClVJ
7TZxtwhILhwe2+tE8Nvj1kirYJIPVR57G4nNCNeH6X4mJq+NVks7r7iFOUnsDkkKjhTjYUWk8XXe
ACgS4jOu0E01H+ci2yUtxjJPUW20y7XTWJXJ+T9lH2vUF35s7DjMOA7eO8tNfdj+pfOeFp0ziDdb
VYPFFM2MWsld6fIu4AP4hjc0IHNmhk1kpyp76c1xuMlljkKpn1NrOJq4UJvYT3X/AkaWzolbOfvZ
sKAS6twxu2ubdKIZd3T0t6yXqEO6OkPogA2tQ3I2w3UZXQ/bZ0qGmrUrM7Aq0Qfuyagq/7q1Uy9L
StsYmN2LkrW3c3mxg2XX3KJitrJPQ5+N76cB3UGUBpB80ZSV6520CH46CTn3V6UZGGNCj4zxoWMJ
KI7QYwRf220IkETnk7VF5UhaTMLGvxDjnKnSu2w2k5yZjIfwzZxJGPfMW/xPljek1IrSXmskaa9D
ecleAEc9nheD4bwkZPl5YWi7Xp6GfY+AdNTepTN790Bt6UfjvGzMPbaqqCkG66NxXkfafTNxz0vK
fF5YMsffHrMu9d1ImDK4NM/LDSWMAUWjRrqy9JwXIK4hy1Cx70WiWxwZN8IbPlvnxck5L1G2WXr3
QIisVoFRTA+zLmC+Lbdfj002tvCJEomEPXpXeaW3wzzn5OfWY9i850nIDlcMHCWotX3re2A4Rhml
541vbC22v+m8CZpzyFa4nTfE4bwtAhE6DdHfLJFqdNevznmxJEz2O2JD84PoVlCN9LyEwrmxkDbn
5VTrgkXVdo2Bt2zfX6WYgVfgPVf40H3DnfZd169q1t719xV4dbeL4rwYb6zI23lZNvsK7G2GhR0I
1mKfVufVWrBk27U95UcqOQf30BLPdeUNA4Sbj4oFYdB5US/PS7s4L/CrkRY3yChY67d9wx/Py34w
FaXLSr6DAGAgxYaebbS3xO69a+CfMj1w5jYPrlk6QYyKH0hB7VhuvORTZcYYj8rtVHdquutAZtWl
j3R+jcUZpAh2vKI5QxfdGcYIEaeJm8WwxxFSfUc6rBYqHJN98XWwgr677nZUpDkDJK65LDt9uQMn
g7OZbtxsvBc7W918N8tK4vkBb8n7enszziCMbQjxqULUBlZrus2nQhoANvUZvDFnhkEUXR6gTnsG
eNYd6wnOsM+s7elm+h0M2qzx1dsRolm7K6CP2rs0yh1DqrbNePNHFp4Ek0f41T/DTRv43AMeEH+4
dHj8SaSiQ3tfoci94zMGYCV+B6/QDahD2qMkixFwAXAtjsifgtTMK8Ip+eCi6TDtjA4BUuQPFcE5
I4aCJrSuRrOZlxs6WBfArdkPqAVbpnG4EnXI5XBbVE5g6LtAY7QNWlMxWnbiAY2qdmREnDOjF3Se
4iFXoqJaEp2jEgDKq/WN1/S5f+iQBuWEt2l/fa9mSZ6YRZD9Z0NBlwODyjQ4FcUmGCvo3FGwncOy
fGgx26iL1iFF9l3tdXs2rGi827Ew1uGOum0TDBDbR4pOkGDGj65lSPuqI+bKvDLafEmvurH0qAfY
cmGNduRO7SqWyCfOk4Sszsr7Q7+O5qO/zVgdCGMzjLhyiRLCQ2jw+ZbSqcYbO8jW7okA96H4pgu9
p9+7IkB7yfuK+KQNgvWkMzpfI0JW3WdcwsFtz2cRsMfm65Nysa3Pu8/gM01FSkVdCtCIEjCfKSUI
yuFh5tpsBE60VXhUbe8vR8PNxZL0q5Q3nqnpgkRa+5KrknIXsYXq/WYxHp5SqAR2yDUw2nie6+ZL
NmTbF4+o1A91q9Vrg3v3WkphPafc0F8AcuUWz0PIQgVEhRB01pv/1Z/n8dFBJ2ZG3G5wAk6VjoBW
UyrRYyFP7JKuT+GDbVIMn51pCetrgcyQtPKtZOBtiXUAqmo3wPh2B9VmZm8UDTVrMKJuZ0vUutVW
PIXmQpmlK9S73M9Bk0Tlrhdz33hP9Yy7K1bLuD6iFeGzN2l6oqO+zVyqx+cZyicfsEcfNdzBltT0
TbD3dxvLn5WjE2F5S7U8WpMNI6DJy4LXTdvxCdLXdWKDAMs08qwxV1GxYRGNxtlRj7k/90G8+iGR
VQNRX+CiPstFpMJUv9tCLMQRz2NxMLxs42OW1/YrexdK4ZoHysTxr4vpiPzLexWZV373s5B0WMSt
TXfEj6k+VXW9PHk2TqmoSU3xeUCV9wDVgcQShJgaxcLuQ07xZei/+LURXk5D2H8N8lXfhu1Yq3h2
qdpJOm/XnTXSK+7WKodkOnHahpV5XbFoPI2KpusYsLwdYQiM8Luuy/X7ZGbhd8ttTJ5OpXuTO5uo
o1J3/QevMsqLJl3r9325DC+g84VMHGuoH/Lea3W0rcpso9G1bKRUVuNfsAyQilClQfeuGNB7RtCU
znDwzcoeExyfw0Wa+vR9WBvLcCyDFXEm5mjzq5iXbU2WBunoxeqhIkschV3CXKaQYg1l2w8gyu5D
VassPNqkxe8lHCpFU581zFyLCh6GPq1EnIcaJbXfEE0Rs9mZ+943vYRmNTgHZLpo3qvecfKIvJXt
BhbUGpN+HPtLvNSBG+VNoW5GNyummxKVHrnhSKweOVFMfQlybz35fmvPsbP06VH2uzJ5MczBTVYZ
2NnB8cfVOdpLVRiHqurE40DiWH9C5u6+7A5jYqKJxXnYlNncEpaZQy6YhtkDq+viHQ91tt/Qnb6W
wAVfmWbXz8Wo6tdg0yzx/rC/dU6+2XyXPm91zD3vE4fdEGMGyJMOt7mfysd+KYI0zkbGsWj2V2RV
qaH1w6zGVGP6tcSndVTbdZXlXnv0nDkMrxp/sETUIdCxLvs8RSFt4k94asupvs3CtS4v6qZYAG2o
bU5gjVFPpuMsk86trCnuMjbZSKatfzmMarKjwSKoYt42VSROr8TVVmXlFo+544BEyx4og8+w5tC0
J9MB7W7SU+BMPBs3dAOwcp4HcdcslLpl9WK9MCOUEg6PITGhQKZ/lgNiOnCuEW0wQIKmFnkIQeOc
PDfUBVUjuYoNNyWUs6LQ7uNabUiJ3cCfH1zVyufaQUMIMlKlMK+VLZ8rY52/USdaZEmlGZ0ioliR
cerayK/xvMq7caf0IP1m/6FsFE4JzvjsJu+CTkaW2axAiITH0PZWLHx10MjwZvMt9KSK26xyRuPF
oWPGuVCGg+SpHufqypg1boDJW71L3Qr3UU2K/X5Gl0fPgtenHybH5nuYqzSk8W+1MgrknNnRcThK
tOD/txD/WvZE0/3fYdy3b91bNr6tP8Pb5y/510rs/oa9am9uQpRPpOyeXf9DLyHs3wTeb2BUVAuC
MAN8dD/0EoBuv9l7Ni7NfD9+898At2H74OKCrH7+4VdBa8B/Ufr0i0gKOnXPbAVdp5VFBADtfxRM
oDQI7BlU9+BkxX1l2SOpyTxhG8TDyU8X5oe45udepb9+JeznJo5a0ix+kWa4kxaWQTIb5p91vWlG
07udN0189tLX/6DH+quX2tEEW3AFqUb5RS6Eimgc7IEfypTWraQWNjYs72Pbpf+QO8qb97Nv63zx
HFJpbCQyggj3Xbb0kwQLTKOljShURGPbVOr0oG0RTwbrugnYoT2V6ee/v4b7NfoPGyF+f0GM9Ohv
SIL7HeD46QUnlbk5xkDE2lVXfAjrgBVKde+xD7hHAqiMyJP9P4Z0UoX668uSi4zSjAwvhHu/K3t+
/jmxdbZG2DvygDrLv0WRXHyrmjU94KGQF46Uwf20NPPNqlf/4Ax9c4H2prjCU+7fpCwZidc5ReI1
unwOGYaPKuvmqwnJ3u2G3yl2y857J9exuwzh3i8sFvx7NW080KwFjSktA2m8lSGxhbQ6DtfNVARX
Yqn1p8L2ygPKT8YbOJq6j6nrHBJz6lJmqoIjIN2mIe4c7X+aMA+cpGMMbtTPvfEBk0zwJTVT99Xl
rcOWtQFml51eIBTHYX0HGzy8+XXxVeqJOHHHv5l6X13ndojUutGhlWzOoLgevs8461lxWzroi7uu
uEBhJCI95Maz5crgxvPb+WCV03AUYmzzeGHwfqoApU/A3fkHPQe4o/CsXbpdOFx4Zvlm1i0dvu1O
brZk+TJe1tZbR17mfYNUh0MWj90Iur1+gQgj4Nucg+LIlj2eOL2CDNgBh4YhRo8NIm+4wAUc/AeP
iWuIRLsUnwcCKeJ0EO07iS1Axf1o6gQSt3uhl1Z/RLIxP/iysS6DvRPMNhAroDexPyOvNWj0ofOh
ZwxwEpqajHfkWgWJkdPB1c3B+CUjVDSCSrIeDKdBbhTUqZfH61Cqd6Lu9MVUFuklvWTmwd7aLEm7
sL+SGWJkVXTZ7VC06aXlDxtLDv/zYixNw4pVWRToN1fvqHPlCiClJY1zcsGu4E6G+7X0WgHyXc0W
c0LpXw3Kk58ywhWsaAsQem1TIUDqNXlGm+lcoaes3uyshyKoB2V/gZVmh9dlP17MdFtgChw6wdjc
BRdWnrNJtdBxh/9h70yW40bSLf0uvS6UYQa8zXoTAGIODkGK0wZGSRTmyTE6nr6/qLptVqmuW2m5
v+tUKhQk4MP5z/kOZicjtKtm2gGXvyeAs/ZBt44/B5aAY7WIsUNt4JqxsSxpXAd9kF+jrvenPE7c
g6vzw13B9W2zHjEx4LIFP6juUD5ak/NOXg7dW+dOycGdcmuTmUjjo9Do9rGgP2CwrGsU8GwNLTXN
+1shxgv6T/NgAtaM0qQuAqjq8as/rDn2tNx90+xKP/pVWrw4+kQ8u+vKD2ivuNyJke7y1f8aDOqO
hzrz3tAxOK+6g3rORJVc68lxqVOwxbcYtxtzPdff4W1IjmJI64vO27cEKjb0b9aa3uKgbXxngNbE
0b6SdUhjRw+LZo5/ZnRH3tMCkwer8oqTgOzxqDl9/4ZpyRsebW7zZUQgpe5/aClcgMhUosr3Q630
ZgvlEmOpx2Ce5I5K6cG4yqK3ul0ymV239xd3qR4n3aS1t2Nmp/+sRTmXzIluOaJ67fx6Fzt+xjhA
WE1zSZl17KnKEPm3ogAivUlUqf/ssWF4W0W8SEVJxoks6PymILfmEI1FdVoKP4jVYH+sneYO4YKZ
0NsSgBmHUIsLe4Zy2HqIIon/oA/V3st1wwFXZ2M6kqK155ADPCfL2uEf++l7anzOpsYuQge7gReh
RtsX31+Z5ZXKruZj6sxxc4S9Nb3iU7An9CJr+awmBPVNZ3NvCjqzX36McLdXBpO99cLAQ3jHwkuH
X1XbqydDVan1nJNc5y7FiBGXbGWu6UFqWmGHlUdfxinNuYdhp7fKq0wSf6NlJFDjQu50QmAb2A2U
0vXD2dExTquEMIPswSeMg4y304TQiqrFoLKZjwluyo4rfIANPn6xpoxAcJXnv+xUrQECFIyFTrQl
h1V34Q+2vrextWbYYZc6SiwyJOKEftJGl/WCn8dBm7Sv3PFIUtpa+zDg3wz0csTIhJ1439ySHDz8
TwWPVzPo9IkZxV7n83bGgstkSMVzP/b30nX3cV35LZ/l61tSJbs2cY8ApMnc1oyEawJz96atXpDc
gxrMITtQ5HfyRBbi5KbaoWq9U7mUL/PcvTkNmJolVj+czvi0pm6TD/bOkNMZJe+br6fTN/ahHWLP
Xne5dLqSXHXZ3YbN84AiazLvTZKR3sxmt5oO3kt3fSlIY6JEETJu4WCWmTw3RXFhl0SYlr/6xtg1
ln1v221Yle1T05WPtSVqAiT2bnap6cEs+jGyNmwq8LMh/ccHb+LKVtS9fTfV8a/Unp8zOdx7Bg+J
qEn3jnetRzNnk4pXeaszEtzLN4rU0Tbp+0e/5Tma1r2nd6e0RP5VNCatefpj0QXeA6hn4osIKfle
R4T0RLxgvxo2pTOxZMKn2RRZSeoFN2ZXnx1nec9cbw/lgNoZOrYb1t2ChhaSQPYwfMqJf/FqnNNC
3RM4QELru42mDM6b7cqf6LY91Ccv9+6Hfq7IQbl3SWOy71vjxbF984nmpAg+xK6blmdyyQUxINlc
Oj/eo9jwHJnV3hmNrWoFV/lSvcdYCAMyiMd5Hmhg9MuNSUyUxVIjwTKJBn+sZu9Ggr5hsmjuRuG1
C4xZElnyO5JyjsL5KYPGLzWQVOYOIRLNWMkHLcWXZfhkV1vLlvdj5j1Yk03QJyY6fy7XMUWlYqwx
jdnRziYRcoMk84wtNXM4GupFfUHcSnZg+rfjmh301T85ffpZNsXP2tK7K5HJSHmp2timeaTVhjcK
Egxiw5Oo/JPqEus+h6MQ+LMm9nwAXz6vIy9WYSstfesNGvrQ4r+qWH3ZBDdx9bljwG04ZTkdiR73
jKTcwfAeTS9v77AUMrWna3Wj6/KubauB7Ks2PupDKw6icd4wmPEj69VJeHm8vaU6UeL0HQaU4TpJ
SOVN083bSov3YjXnT1Nb0kvnrd5xVPNDnNV7paMq2swMLoXmHDpfa/bAJg4y6Zdw8bQPi71+bzDH
3VS+ccEk9lgvc7GXZrIghOb5e6H7ASL4XZmK/i3lhhTMEv7B2Js7Fc/XuuqLcBizt0G4/VYu6Zty
+cSZDwgWf3nsp+ylMeYrHtaTmPsE0bChuFUQO51N887wtMuMSBekLqONZkifFqXfGdZ0sKr2UVjq
OGb9eTLksuCIIJYpUjpRCYhfUKfWyNerj7JLTq4t980yI4zCUFIjnhYHE6YyfhXZvPes7tql8QtO
9KvlWHdJIc9emT4UYpy2dGLQcLXqpJtHTDBq+eEiZCulRXbhH8Qg9/2MI6Gz6cYkx2f7aku8/MLI
BUxUkW99P7sjXfndWirCiNluGpDhM8USZGj+h2F310RR9YI3/x53dMSUdIudDzdRWQRg5EIjXbWz
q9fPw6p/rw0ybrCxwlRbsrApG8YNHFmOvaUqjoIkYH3kNbUs2GJLIA4pfAGIDO7NMLOesXCc15x3
vZeStbBhCpVljnX1uuHO4D/ioBwNiJKYlBeJz6ltUXiGdvQ2giJDrTcOdeO3kS5Xb1PpkzoQWDUD
TZo/dZ9fYoE4KjSsTEah/WhLWydiM7pHotvQJtL+W9nYT3U6apQRTZDk5rra9KYjmHJaMnt0ZLcG
N5zphrAA2PuGupvRn35MlKcH9dReRnfWjjAFo5VXm0dFvFHi8bHIOvT6fH1a0ck2rSVJ7QJQCnp8
Xdt2FsZ2mMpXZ5gUf+X8rirjUpXsN55r8LNtKyfQTLLF9to3eGz6/Kc5ed9hOe6wYJ2UbD5vIdFo
MeN7lqkIYnVBkXw5bFvQypvONdZtnmLtkP+QpJPpibQAm0vrHvj+fBW3vsuz9qtc+hMRx5SdZlHY
fq0MwzJzbTMp0tMibM5vOZFTp6LXeDDL/hRPvb3FT6IdVtgMWMGNpibNX9S7ZnVznZRym3NmTTo4
4BZZhQYb1zq2RCsnnEHWiMO2buvILLtuR3meU+OlzvG19PryspZqOTJXcn5AwyieCyHv+j4H4slE
+WmFEUJIQ6vDOY3Nc1XQ8kM43UVNJzSMpZTzMTzB+XuN5zcJzCql9Nhq/KfM1DkBJNz5bu8iT12C
1xqNpfkylnQ9a6BcXrBkC5RyIq7DbAGHdKu8DVVGGtMnqCUinw7lALhPekV+dT8LvVz20rYuqxWn
2xnG7F2pzOwLX5w3hJAYMLXQMx1ga3fYHjhWE3KOC1BgnTiA6kLCY+qkDtnICHCTL6a/W+uaS1Ni
VOYZW11+HIgWBPbcdWGdDetD7LvT1p2d5U4WzfA0DL1zjxGwushCvDcrHK6Mqd9XXBpGvIkzmq7w
9bhBUvCMNmJozpJVcGczhzu3snCfpKrzSLdG526oNVytZrlANJZd2JIpCGLdme4ZvbsvaqLZgrqn
kUuUavuLO0/eqc+MfsTP38ePraCIqDAaEhIxc6PN1I2vmUrNE+kH4xFxoM0xw1nFBRRb9gwVguNv
rOtzFxROXGx5Yr0fTMegdrCBvi48hb88b5TRlM/md2AK5VkvVkL4rmpPaSUzDM5OztlC0AZMaiKZ
gW85vPvHYp6TnZlM3r6z4+HixHh6ykz/GmF5bLE+DKEdp/5zTmnhfSeM7mleTS1U/czxrDIOKbV9
m2Lyf07SYOrLQnLsaTAsSB7ghtLbRpH5WcerpMgaVcPLad7sc7OrQ/JsRnbElqwBHQC9xqnJfCh1
nlt11iuTUOOvuqeIsIl8h8fhgfi5UuNFt7vMmMOO3EweetVA1/SwUYzvrIjmuVwG5YxzMVpKr2xQ
vDTj0ksnth/cwjdeB7vCInEb1GKUsJvkWtnqbDg2iyux+YOeJhNWj6wpdphDyUgoaIXDyhTAjmec
irRrRy7/eg6iqUVWXppbwyi7c+ubGKwy/4ZymfSoUd0YObCzIqOr4h19W84W5Pi8n0bS1iRtI2mp
LuDvCGHl1AzBag8JJrcDSFJDiE7ony3D9jf0kjx0M6clYxGM65RYdg0b/xrkuUktusevq2gn4vrl
cmSW1+648j+piUJnfsH+IVYZHd1DF+XDnFzyfnm3/fXLzZacQRj0lskatGjSUuuYovADD736uPIL
6BHHhM6/QDTkKpZEDSEGUGe7LDKNpnYcjwOumUs7+DMt9Wt5SnHMHLOcrIymLOstFu6Phfd5l4A1
C21G1VumaDTIx6OKmtp+plV37ymn3zLAo6N8MEmctIugeXGI3dNgYpB3HI3aChpDt3Fby8PQOPgj
wZOyV0KtuSPu5OJS2y4DsDevVcXGcdbvQqY8eaRegAZZ7lYZHS+WMqEMV6n76Nj2SYJeoBlrPfPv
cQIHKhah6iLvNo2A+tj6+mHNGu/Mqwx5UtJTouEDYk6a2veybe9gRotD6urDNrEXcezEDNMLESt/
7ZuKqXoP4+QwyvJ7C6EmdEtYDxikpqj3i2a3KOzGdp9gnNWtKszm/jNTa00fS90ETeZr2zROwKyQ
Er/vmvHK6NINPZm8TDrzBE/NRSQ79YHjFJCjPpHJMBux533Hobe4hAs6wW496dumQoaYasN6U1Xd
beMpldSwU9E++9YdUqcimkVZPLfKKuSKMZ6cgjmu1RcaRyISKVuGPJuGE0dQGTyYiV7EuAxgBtB7
FZ+4qH3qZvFLuvUp9Vma57Uq73LqsC6ZiO99h0GoI83p3WI2fhAKY9OmmSyml2bcbTpjrL85E6tg
WSWP9L9mZ1+rWdRWS2wnPU/3JBv1d4OF+dAWugyHuvMuLPF54HT0A3GNKSM2AkAYvlcGS56ZkZKe
c9B7Z4xK01jeVuTVqKdg7owOXt3ny6y46OT1dy2G7cWg3yHJJ5z83RnqImp9Iz7EfPmoJ+kSdeZg
zxsk/PgwEmo7mpBTt7oc9Ktonfxm0WI0n9Aa9M2n9jogQOECWqjHp7rWrBN38Ta6Vb+/wvGZAwN2
ONaIWhy0GAbPxl5zhE3QKVyOctHCZKr8+A5sgRH0XfeixmI9qLiwggkrbeBYsg1N06yYa5WfZmaw
D0MPA/nVvay2dWckrX4PDIZqSE9wKvO6Or8Z3meYEoUS3ouZayWcUTPZLUJqR0z+5WbF6oEI0Xwr
8GUxyTeauEm9IKbbm8MibokZr1yoFsvfGM76xuOQ73u5EvKZc5NReiNw5U4cQeEWcbqZeFJsDsq9
8VGBY9hbg4HobDGL4316cJeph31d+duxQK/PMdYHwm/dh4lc8Z0trTvZwlLarAxBge/o7gG//beh
NL4ZPmaLvk65yDcO5z/VOZu4lqwSPBK+xEhtYVe3Bvelu5llaht/dLVuV26Jc0HF/VhH9tK+e7m/
z2PrwVL+R7VM3zlKORxx82nXzf5AX87y025Xe5vbfRXFtse1o++/pwlVQUWrDl2mccnr9OFgyNl5
4J2Tl7UphrNki99XudGHbVaqfdolS+S2VrFNMk/THwqzKY4kES5Opl6tTn1qjBm5sc3qqV71/mrP
CBwUWCQqwA/sRuZg3rdgzZmBLhAeqtmYafucT6NJs1oNiO2V+pvl1bFa7lGWr12akcNzmdkM0TG9
Jz5kMAhkT+7kv8AkPhGxK7dlVYC1cdjhZMLoeOneaaHqQjOed+0Esc1L9xwaQgTds/Js/6NT7KNF
qoNirfeTNz7NEgfV4ocgsa5ui1MbBX7r5Eghmd5c/JU5MkkpwukwaPDuZ49EIUIE8FDyPzUOz2I+
doe5zg7e4tx5mXgTUj/lWCxb28TwnR+Tzt77a/W82Dp1MLf0XDbux4b1UmSPvTY+T2l7608OZOPv
0VS36ULMFTlEVNMx6bOwTOGAxcbXwICgB++v3P6hhkb+YZpWKPEGlAab7dqSO+w02mMlfGm1vuZe
tV+h8TipE5TTLUzgkVnWTrLj7a3FyfKMbRVPc4DqsF20Bctj/0A97FY41UuLXyXN5DvNfJseNWa+
XW3W5AgGBD9Vuy0MfWvjZnqfKncrC0DHXb9ppQkwD1PuUQn3W0zelp6uqLRHnqI1FEW3VQVD/TyN
QfBrgWuyvxEvpmQv3iTVz8pqu7ulEv1+NpuQXeNIvLJ9my3rWDlyl07zwU7Z1bN4OSSJFaYN3Sg2
7T6Iu+ehqXdcTHlWY+tcD/MBwSBYUvg2/EuLpHlvcxlCEgrYP8Kqbh+Yhr55Gsugn7BpAx6vnPpa
9whIeGqQVugyBwlHS5vBVMDglzEGueeeF6/fpe4UoHk8WFZrBQkJC+wqkTf4W00U9Zkf5UU48fMA
XrIwf1izee6zbLtkxYM92yf6ngtqV0hkxuWD8kmSrgt/Ceozlx1hTtsxSc6JaBg0ZdVTrHeXUqF+
saNbgxmumCHCxdXbTT1bj0lKDHQVH6rSKMKi647NA31U2y9mTq3FauLHWM4YaC6937Je+BdtbE9l
34XEiyJXaw51zLV/5B0TC4O/TTuPUOia6rEtk7M15R9zPz6opM4YIQxHM1+DFLbNFWFdcQwowyYe
h8h1aDUbyalq2k3AlAQWm2l5tAoTWZtMHGHk/IEN/7F0h4vkSLnqBQKCibTGty+mhcO+GE5TnV67
rB030ptObdlH6YgQWxIKzVJKGG2DBkEqMPtZ4FdK0gc8uWfbqkpqAeYrDoantATLm5snMPJTUFv9
HI2WLAHjsJrGGv7ZtLHG7ZDp+yyNuXvyXHG3jdzc/rD82EeRGN8be3yRNksnHoo1LMCi2Sb07KSU
P/WZ/I0Yfy3pcoBtcrAbES519j6l3iMTo29QrkHJqfGjtKbTWvjiwCzi2WbVapkNMuO8DCL9riZ1
TCexjXP3QYl8n/gxyyXDHiMTOFlisfUMeZ0dRAVzFllgZMups42DU1S3fM83f9XuqYHvsX+vWM0S
+2nM6j6I5RDgFrrMU/WVN9Zm6cxdu2j3wk0/BaHjAN0FthsXv9tVruGrz1pzz90ktPTi5JTpKRbL
tXC760jTVJA6/bFu+zv2v48mE3YAXvxbmaTLrjIHzk+eHyVMBYNqre89WZylORa7WFtfmWBv5mo5
ERW6L1NoB8Ma62d/1bMnI+Eero053LGVqdzsN8Q41GSOT2tWPRf5vARpjExS6FqicLJKrl0kuA6e
gDRk6IU6z4ZO4FWsd60Eu+n3vBe8H+WhV523SxbbvytZQ/ZD5xnf1G0uqCdAoWvDH9TGMwdxKBfC
reZYI/j4sgbPx3H2TctVvvLQifWUkQK8mI4zBMXQl9226bQ0MqS8HYF8d8sgmSFyVxb7YijTp2qN
8++FZeYPpepQfQqhOmx/sR5Slm5eJ5U5D5aX6nwZeGf7Ki70rwn2LxA0Yx5ZiGIMQkm80lOrp9/L
dInlPs5osAGSm4zvkBLh5dpzMz8Y3QjzZRH+yGZlQhPk7/4+lrEZxFUtHzumh/umML0nKxPrK1Ew
/76tJv9OE5ShBehGMhJZsob9ZOtRKoGQIx1a77GW6h8zSvKe0DCObKeM261L0CDIGcOVADRvlSne
UG1jL5uv1Opq0S03GMUtxk/s+VNU90n2KTrPQrFYx9BdBoCITWtxHlesPvkADGNcrC3jBEAXTSyu
TlyWzJh77o0lhwsYXZppbQ1UEhb2ab7gHswuvnJcfkfE017KOl6CmJv7cXJm/zOtBPuziQqaFOTs
fH+cwtkul2+EFrDikS+ncboPG0VCeDPMbAAE0tp9b9bj0R+5E81Z/5N814c3OMN9hnoQGXignsfK
1seN3fTTWSxFc1DrWDxJB2G1nTNEGXTVEC6OEXiNUwcFoxSdLD0/iTJhKImASgvZdwoeSVikQsyH
RevLXUuRymbQV2/r+V176hpZ8wKxtHWJHtqNcdeguW8XZLer0NfilIEgxZjwyGjIutLawzm4k/xx
HVdPuPh1HU2ctl+XflkPpQVNyeyHugc3xv7vJPAc50xN0YCEGlIQNIQTeOKHDhrGJW487U41KdQG
b7oFu5wMJCeZ9PLeVDMjs9pOTrZcZvaOOb7tJjguNjPRgbsMmyIMQCM/xaAOHymm/eik2W3Rf3ra
Vd0SsvMqsKs6YOf0ho2dPszhTp+8JuMJ6Bk2FQQTj6NTiCdQ/QL33dj0P1cDQO7NIFhtO28e7/1W
r7iuuaDqxtUcd9Ms8LJSC7Vwxffs3Wr3cuBYkDNMJ7fKQoMr1b7EEjJ57yfD0S7aEptrtwL0c2Fp
TttqWfL9yAD0RuTIY87+prSfCbFTTeosFmZAoaMAYD8W9yRYST20SlOcGAd1txQjUy2AD29Gb1T7
YspSylRxGy7D4FzwPDb8nZp718bUqDkYpPmZqgrbXd6Ym7+tNY6ddjSQEoSpACn4iW7GrNcxV4mm
jI034eZu+gYBCpTeQuqPW7C76Nbhb0NqdEbHKDJKJgxWjDfoC2c2NnT6ndt5/bD7WwGnrncJBqOL
CeZZacZnBYpnfAnyVqUvSWxxJ/6HV+h/4mr/GlfzcUj993G1hy85/tGZxx//L2ee6/8dVhAseWhA
Nl1ptwqc/3Lm+YTVgB7Qrez4VAIbJv6y/+fM0/+OJ88zOG16NLfaeMv4j30zDun/+V+a4f/dcvCd
4c2jr4nfpPgr1rzfXFf/6C5g3k78AtM/UXb8gf/qukph/WoJVX9RpxPRahtn3YH3jP+kkuGPmbh/
NiTceq+Y+PuUrf1eaiSZfuHiT5g2yvZK0HrXiuwTb/vFRvqkDXl60Kzm17/8Fv6NFfA3G9s/Wxmc
G98edAYJv99Mh7Xf4nJOey2cYwWEVIu1a+KP8Rlw6edCLuay1GCQ/vNn/uYJ/Mdn+lg7CB8SUTSs
3z6TPH6i2C00JPHs1RDpQG44WTfEEst/vng/lv+dfDX/5tv9u58oSp6rEycEC+feXIP/YtIzGifz
En9Ajl76+aWpdbBliV6SWeNeourY2Fv6PGyRwcrDX/yOfJ5JmJKCFYtjn/67H3HNLaewzQ693Z+Y
ktiD8VQ1dNCFRQzO9k9+ov/f88m7Q0WNbuCwpCVP/+17On3HbNWwZQTYgetz1rOAG1zg//N3+ref
wid5mNmwPeq/eTkH5SnAMK6MRoKAF79mXyd900Z/7VNgO5qwtHnTHLIinvHbp1h1S/g9i2VU4j96
EJOpbU3Drf/kJ/b7M3j7FLhppEzpcmPh+e1TWrgjfV0mfTQON6B3ZcxPDaTuY9sZ8e4vfyGPjzFs
ijooKiA5+4eHsLCwGeBVhzbK3T4Avg0Dvpq8PzHa/v7L4Qv5jE5NfsGO79Dg+8dPkWopRz+j0Kmd
ETo0znSbWa3JX//l4DrVcVBzQriBCP/4KaXEZGu2XR/NnOo3fYVDrhqZwPy1nxgLA2s9SyBMEYtD
5m8LhHJym4RhTtKo454HMmMh+jRonf0ny8PttfgXDy/hY8zbMEtM9hbSA793HvNLkNMoOp1wS79E
cOH6vanpxXti+6jZPrjoh//8xYxbXdAfPlHwFKCWsTPxzNGc98efX1o19ThNWC6BV1GY1FnceAyt
2Lqmnh9tt/1M7ErsVg4ykeImeTLtMjvDx1V/8s0NQJ+//VOomOJ5YXfUqUNF1f7th9zb3jp5dO1E
c2LaHsCAZqLteVo9hPW8alvMca0hrNDG6Glu50KK6uV2ZofDH4+J4po/J19Kh+l1ZOa89JduAU33
BtbJHh5Qi/3qKGDAo1pZlWR5HwlfZAHTR3kFZ5pnoSndOeHKY69yX+Zz+9AbxTxt67mVZ72ZKkI1
lHmDGzHb4pkEuV3tU7fH+pMlmEuCRWV+GiKimQPzq5FqRp2oJRcEUMAG8euZtoFY5ms0DfFqvyVG
1y/tJnUhl+sIiwVKAW02p76ARky71QzcnPvaFKDTzZzvVbuqO6NAztVO0BgG/0zwG6h+QlH9ucka
+F0UYcA66x29+eb7IoNPpfdtJGonJrqNN/yU10rmYQGM/nnOPHyZc5yoczxYevuz9qvK23At5ZV1
i8wDn4t8rAfraDT9FlmBwoKmHCrCOIurmZE1j95r70ncaKY5SD9iLKAzhjFSpHgHT+IDdES3CTyp
2SebnQ4CBxexPNSBg24brScQXCeg1MNKdKCorMwkp9bjA3RCwgYrHIt+8a565cEL65fb36IXiy8j
wnTql7ZKNBbdzpj3TH3c/8iHboa5V6VjEjn6knykRi+u+EmtD0rDPOD8uSLYvthFyUDbnvV5pxcm
SbwsN2YsQG07v/dJu/xa7ZqdmbzW29jZ8jMjQBqHVTajnMYgBHtSQov7ZpN5xIMdC5sAt917Z1fe
1AC0Be0eKmv7o8CUle5zyMXrdiA9XQYNAwyS9nneHxMuPVxp6bZrNnHDY439K+23lmpgV2HqbGCr
e/qd7Fz50tfwFHbW5Ca4gmXW6syQYrFjcuNaG91sqQGI2SmcTbtMWRFOQ1rttCL3PoYka99gW7mv
s9WS9nvwJ9D6zaPQ4369jMJoxjEaPLPeZQz0IWKlprjyKzNtJPIZgFnBsWje1GIRLy7t3HMEY/yG
CZ+RJE++hqllJz2XgWAhC1wDGSV4dWAWDuUfMcW/TDYSx7u3ixgZpCSNqm1sBc/vnKRJjo1Lgk+P
3wt/lfdJssygaezE/bmaZfvcDgsO9X4dFjoUxLzc7rTd9KHNo0MKrsWZBmUIOjtgePROpIb6KZ1R
c4iMxe1905jEt9vBYApp4oDGhmqk07M35ggR0s/FcwGW0zks1ljcpbKyJ7QX2+q2ZVnT6WvNvv2u
rRNBe2NYDP2E2Xoh/iVd04pibcjdYCT/iGhdp87FrCrjy8vouQJt6MXH2aX6KhApQZatY8iBAZVg
mMxcVrp9culyw9ACP1tHai5iw5u3kBFiTPImLCG3ridEhlRD6tBxRZ28gvWKYSzms0hQOoHBUENP
wfkEXjoYYfb/mm16bwOMmRkuj9oRE15hjLLTxOj1CFqj4aGcNaqlGyodfirhd7NEB9Pti9O26feG
rUxt6gGnCkUHi/M12lP1YknGvjs5mva78u30A2dt9rIag/VergsCXZy05BpUUrl5CDZmeQLGxAio
Y36HXfFmVCUewNlCz5qyjhyVaM5G0eryXs6W+j6rrrnitslzFMt46ODcLd6EoWIlDkB+F0Kf1Zjx
s26JzDyTS1VT0FJvQ9+h7ek/GpvZYzQmFS9PyVsx45h1gDq4We/+4oJWYt6VDOz2sQ26iWKRxOsO
eFKt/QRHgeWiSrvXkshGiosTgRN4qt18yWzUkHpL38BLLIx3B9z82y31IYKcE0a7KTTaldFDMjpD
clvxNnpWYacHv53sHc+yZ5Mv7pbPVZ97g1wFag4qwjj1p9HS1dUHb/1L1CCAWIo5BTBoyFYtxGnU
fndYA35qeaH1G7g+7qPZwZ4nfHsLtieCqfRmYg+KCO72zDeaKX0QhgmlMF7IpmwafGp0IE9W+n0c
eu1G0M8YrMdyHOdIy4WBvxdG8lPMM59gBTW1aZdJoKOb0WrG6tSCVrgvkOqwGVtuQyA5LccyilPZ
/TLSzJpCx04abKNehnFmyTqgP/DQHi2HXE8Jr+nHsEyET7VbuwXWBl+R4ZXyEwy8JC865trzLYj7
tqTjAEMpBgS9qczW+pmwB6lDqStSI3lctROSTUWSQ9mtIVH9deY2BlJgfyyS1ZYb2mTyh6msC+wS
+Wg86oBY2g35Oa2DeWYO882x115hJDDAMvXUsYOYNrFfAhCC2pR9Y9fEgzV17kdr8qiUVc2jORD0
hpUijBSnoqucvWun7auf4T/YLNIgA9rRefJSEutkFuw1DLlSZalfKFiWE4712MizXWP02GuQThPI
LI4lQlfqoH1dmrK6U8/N5eqXKa+2kq53NHATtxv8u/W9MVDfQFynKrGRjhjIqqG03EtXWt7N+U4Y
mVyrMZ3gnWCIJIsfU/9S4RbOhlG/SM+DmdgVcf+NNYf0Kxu7uMvBqunYNif3q9PNmYpu2X+51kro
s1RlrnaYGcenCR+Mt0nLIcVgLtKFIQRBiv/L3nn1Vo6m2/mvDHxlX3DA8DEBxwZMbu4gbeVQkm4I
pWLOmb/eD1U1aGlXjeSec8b2wAfdKHS1AjfTF953rWfZDjIpifD5bL7rZBM51iS65tLXImTn1Ugq
yEwX/YHRIqWq2jNP5YaiojdnpHsgI0ReysaCYFLVb8U3eBzq8wxOedvROMzdMlHV2wIpaOTOdSSd
IbVCCGdGWogMuWrOWAbIT4JeU+Vk/G46xyqPA11AIT8pjVDOy6itXlnbCVrIgd7eEIGT5g60uuZE
Dcqm9lrL8ucVGSJUGyskB2DBfOlayhR0XzYNyH1Xm3PqYjTun+bMGqpVpw68ZGhXkx1cWCtGb9yy
8EsskmDalhIna2Kl2+V4S3xmWz+5ZIOJ/8yIS3FFY8kgsZhACSgstYxr2DIk3LYC0FG+KksMTQ7h
5kDdjMGOd00dypCFGuobjjUicYLDY1nnqckI57LKMkpvFnZyHVMExraG1+opU5VFbu03eBWHapYW
2QntrbAeZgrmcQxPQNWmXF7NkNxu2iqzTmpBC2NTSZWfeiJrFOrhs08sWZyhst5KrBtAkxpTg3yc
lrEBuLghMcnv4XaxkC3z0RO9Tfm3DS3MCEHSRNlKL1BFevg/Ot2rOwMhiL4AXRy7rUXFwkOykOuG
zXgLBKdsVVSVfoUSMlETojMLGxMpCU65ft9arXzWzgU9L2uIWYjh7OMF4OpLT7JcohMCh5TdUEe2
oS8rSkbzCxPQSjbU/tzMAgR7hPGwjOvzpFjXS7aVV/tRGq/zcAyLNQrCgG5glcD7Yd9ExNxg97T+
ofSqK81S6ueKpiVjBkmC6HP1SWJGHeALMrvbETus0s5eKrMn3qQvhXgp6LQAMKtolDoFgj3mYmPA
1meYEtgL7IGJshathkhumhuSlbSAku06qSrzkvVch5OuyqObnt1B5RXWEk9YZD64nGCcaGbNSf5c
N31NxpyM3wCDCy1OHZbwK+SC/Kwv6uZO1urxhquWvdJPrVS6yzSZHIEF72kmq+8SkbpvuH4Ysg6O
0tx+oGuhFk4z1Q1+00mzT9n9yK2LCJZi/BDFag+XZQSApooRvLGvtTQOgRnnN30/ZdeySd2Ntnll
3vqZlb6M+CaMxSlf7UjjYhBOtFZPdwGyNIbNdOA8IsamE7WrsfmJMDGvSowQioO6FOW2LkUpSq3I
zx+UWgzY1TBUlGj9dcNyGiW1nwjs0jrXThdhThF34w3vF1H2sZSP30My3PVNYs/No6Glg+Vq7N4Y
YhO42+uqGuK9VpuLtyMZJ7wLdP8ey26wehRecXeP06u+MwkBgykxq9NLMMpl64Y5FoJcSbAXaep0
rcflIBwiq9TiuG1BwXh5H1gvVlJlR5qY54bZSO0eOn3KdUa1wN9LTZKeBZOuXQu7HM5CrJsIf824
Og/plcAuQWLFupp96DYUUDnoLIzktPVNAQGkLsZvYWH7+Phy0n6QnaNGd8q+0Z47ngR2I5FqyY4J
IecxChLpTCrS/gWVICaOtstZ0PYZVjIoYrHuZW1E7z4f6uF6yjvzuo+XNzOLpfC7xXb1alS6NDxq
JmAKLMUHwdbFxsO4mtoiQzKl0G8kvHHKL2IhA0AyrWKEoxAMQ+xmA7pBgv3yp8SaUJiSTYlYMtYL
hIuJPNWTo2AcAceV+/nkhpKZP+sJNlRXNWqLFZPRyjQPu4B1iI5D8tE34VujgAvsO02KkN3gBZiE
h8bWpFGTqNAM/ahEbDKYLCJiMpSODSvvI4e4Ket5SGkvkSGn1OzXlVQ+Aly4WAAxK93p6RBOx3Fp
Cfwe2FJUL+mX4Kq6x4LjGGWbg5CxLOWmnFPjAsbHlHIeTZ2silqT7ksQLK82+nUWg0XSnTGjjOWa
gTo7C6t6up9Bn9yYaNtBy2Rj9N2vq7r0+jFvn7W2DV67fkwaLsOctysSqyOSMY2h+j5xSVHa94aJ
SNM3mDJrVVwNUL5Ct86LYAuqRAldy5z6B9Oww28d6HKiLeuAKnuT2yEGN6s1IGJbtJbXRgfiYuXH
trZvoQPRi2O5TQd+qmAp09Ozh6O2VMoRDXtgMj1EOmsEOzcoWdQtCDvPYHKfPNSFcHHSArkV724H
fkd9y2Ssp6a/os65JDW+pTYOI32rlVaV2O97v9F5kd9SHuu3xEdzXNIfk7ckyNlYUiGxWwG/Lpaw
SJMdzoW8BEhKUhk3LuoUciWh080Nz3yA2kV9y57sowyeU9UvmZR6PccPfgWCTsRNBevJ6MhhaVSy
4FaQ2Mm1RN3bp17xlnfZsYPhY73lYMJaDaZyH9mNdgIl1b8RsT/k2nWrVL6h3pgBHdvV0PV2jR2h
Gy104XNLnusFNQjEzHacI8Qy+eo3c4n1JIkF850kE/YJfgDaKEEXTbAHm73EcL1lg0ZLTKj8lhg6
htgKkPNYlDbLt1RRES8Jo4bRSks6VEjyaAb49NnAx5syASPxBGEbk1MahTl/2v1C4sb9SmoXEuxb
SV6yLdUl6hRQkbiKm4z4q9ZYXlR5JEFuTMLapi5IWGpP/tt31ZbUlzbOmejUiaA7rD9jg/SnYasP
rDsme3U0F9ptqqAhdFVUfbabGclw3mrheSspwI3KLKxRPWhG4gSYB8MNHitxN3YSgYPyaKaYxguq
xS40wMXCWE8hXIYJXxIVmy7Nd4GZGtWdEneWTIJrroN/R7POCNjQvcKnpnCnHLUGsgpiFwouY4dQ
5QjNWWMODC0pUG6NPaFvxfsszn0avDPEc2tHDl+PR0h/ywOzunDR9xIuk6r4EwKk9imznlu8hYxV
cWgdDeVg19djBG70NKZ9b610zJpUNRGhNO2RP1t6d12HA5lfFPJGTG1zQgXQKe1WdDjK7Nk/LkcM
swAHsr6OVjIpHfqpnc48lA4Rm4bv40ISpXRbt1i8LzRAfsMDcHwjPQ3Koe399aDCmN0QWWmzJJAD
VQaEQz+3IpUuIYeXNyC0SXejqz9HF0gKLMhvaWva687UFDaW7WTb9KFamG1MkJIo5SrbKwDhQKOi
EgaItkI1jSbQMWA1UdlQGwpaZJl2k4kVRpepKzwTXmoTikyrqeZiyTAVtbUl5pKsu04bF49PItXh
2k5NuWCqSdNX3IDNSZ8HTa6w4xqw5YRqLObN1MHY9UYktwlTgkYxUo+EyY6bE8ip0ERVNGG4JVct
0W8YA2NAPNIsphY7QtKFPQFoJQOowvVO9OzFGnqCq+VgQl1FD6LIXrN+XvJkqZ3lcPhy006PZbWK
ccg2QUG/KG64Bs+R2eADzeU+UlQe6Gis9qMVVMO1jtjWIMKCCAPtvMuFbFIoU1MdJwzJ2Hi5YbdJ
XeIMksijKyarJrkFWw3iLQmNOQR+qVfxzUQSfLHxtcqqjpNa16PLEXU4V8IYNWJP8DRYxyMyTBxt
hJo1GcYiUhsEQepyoZLTqIrC0FaIrYrcd6oK4+QWDYCk7RJaK6qrZ3am3mXEXFzS4ik01RsbzU4j
3M51nIy7SWlGZfZa1BGBtcEo1Eo9cjCif6kVJxoGSmrI7JJQj2ty0wLHQuXBCOuMZZnW+8GsNWbi
XkIYm+BVD7tm9gwzowv9o0X1n6qBd6oBVdCT+fuqgRsyag6QPm8/8Tekj0bOEY0vYgnRuSOWpJ3y
UzhABJKwNbqIiGb5EdmmX/Y34YCGcsCiLGCTjoSaX3/HrJc08Vd+hqbQ336p8Wd0AwddRsQMtqD1
ArteXlo+xkHrrzDaXoiB6v2c5fJ9ky6WFhh21yzX8Fy8uzJf97p/HEuRhcYZs4axD1pzkyxHWlQl
mmfmJnGvPnD1XjWtNVWzbtPRtbhK4gJdcR3Of671+OPIHFOho4qMQF2aXu+67NaoIa1VgWUlAaa7
Qof1VWIp/Pz0fnspNc7PAn1DV33p5b07SCa6VksKDhLp1lVjYf31+5NkXn1+lMMG3Y9zeXeYgzum
9EUzIbvQKDD00WmXg2UYqlq6LoUEdw7FUrcpRjoi1HIQOelp8i2awemOXfAF0EhdjvSuVfjzkwhh
8Y+gc3zQKhxYQ4TWwP0cXLJXVo1bnEhutGFO2Cj8ScluWLMBcDC0uSyGL1Cju9kT2+wjDPc764un
66C9/MunWb7+7vIz9kYGrHHN64egwAKg7yViNv/kPWafhZ3W1G1uMJyuRVH0/iBCTMPgd7nmGWqp
rykAp6doGRBIamOx/fxGH56PaaA9oflJOxZFA1Trg0NpTYAelxGfwj/5WAkTS9i2X4G2tAVR9uEu
chzTRMXAM4tAg9fy43FkUipKFG7MLDV9JAfhfzhv1aKbGnbvoZ9vRN+F4aaMNPGkIVueYdr7Wkk3
iV4/9V22JT0wJpkyhj4MbHJYVPvlBobSmFwkfQUwk9qrLM70FI49IVgl7lZ6dbCb2RIr5Oqqqtkc
12mE0xl9ekpPJi+N4gJgJdgNOkTETxdkl6euKaWqdZJNXJldnJCMlETFdGotGm1b35NtFqApr2Tq
NhJB8mxug1GBDmP2YgVuaLoxhxbIBK0AYa1GIbXpNlr+3JRJ1NjbsB7L+EpT85J2wVBBf7KqCh04
6nL7FnSn7wOwYQcLKUPRcfFOeg/ogXjb+Dlj785ucyiVe/ijPiT+lJqFF5Ae05ImwwLRUiyDIGYb
gEEd5E28aYWIqGlnVtCsiQAOVVfOarFpSOtlNRqHKAdLqpRrbWws3K6hr1EvV8gG0ayo3Y0ZsYZg
7SVCe2f2qRS6W+tFFGOpnNkpTGiynINWdcbeB/oUpkqEnbOTpZOItne1GeAwT95gpNaLLcdYpTam
PVrHgTRxvrY5AZ6UNAvZQTK26aOGUqjzapZm0zqPRqggCTYDss5rou0wneZkh/uBcq7WKg0Bw5is
8yonUBs/tXlBI8R40nlHCjcl5OvS7kMWJ0NoQ7aIEiLJoOYYc7/SpKn5Ho6sblYsuNhM1CMJek4p
wuE60SEj4JAdZjpdoWmxoVWqmvTxUk2fmT+pPA1KX91HIm8zt2GbBfBDIql7kVY8S3gST1EtSL7D
C0ubNSxD2GOlGQT01togvRd2nirLUliiySJZ5feE/uwJfkH/OaCMfI5ad0b6Ho1B7apm158NU5l/
gwrEABuUQXAWaRqFQ5OOzkUDwW92tLyBNWlGUn81Yl99GZoyKnHGDSOluEqqxbLLCb/N1ejHq0xG
2eBYEcxdRyh1egrPhjrzWFntnsZEBBbHaPoLtdNSmjvaNJxqAeEIruhB1tYq+LAVG4vmBvyrvaMa
W1OaSE1KrLCOdeYFWaJHO2UEkklRL19MYdbpzhzXJWCsIKfQAd+ZaK2EB/1MlepoprJiSqSUpdg9
BExNuvCJor3QXOjl48LO2J1iw32gZVMpGx4z62yoesoqVLsGktfMVH4w7NxMHBnWSQkAsxSXtt/z
Xvp01r5jaTYe23lCwWLXRbzAI5T4LPfL6YZHCoxaAE96haSEJJBwiktQOgyUp+BCuUwxtoHLhjFE
wXvCbUBqP/FSz9hVT3w9E6yJDa29m3orw99LFvcq4om5zHIIc/Bl6uw110KrdOpYS3hu6WaC5J7k
knkrr1RjK6o4O9YVJB8uJf+UEHqVlxujeVmR/awCx4exYWInnGpiaV0MbnghI1hkIejZKelclZLk
A7B4Gjb4afrzESHXSHy8Vb3KsgQ8DH0crKlJUsY9O/FU30dJ1TZOGiLwXpuROSdrKMO28AYdR6FX
Gb4uHEBbVHGJ+9PHizIu88SJumKiopiVlb9Si0a3jvymrGtn1qu6h3WM9mIjZojEewUy8i166w6Q
NXD7q7ChFrWBCSWHrh/1GqwoRdNTj8i5ej5ZMt/OZ2RzKuxoJdUcNW/OgGbEpacrjTnidcA1vljS
dPwWflfFW3maKni1eA+0rYAZxg2TWyjTgSHKxgVvTAkPc7R91VMLghkQSVg1cjmXjY2B24ZhsDYk
gOWZMvYb1Q5oRFFE9weXhhz0ZOQ/YeuNVkc+dUbrbnYas5TxRWPglamCllm5xvZtDl4SyV2FgcMC
w5roJs2rMB0ujbqMsL34uqodoyYIB3zNyC2ZCMLU2uYC0+qKCBv9fFSHmvQbc9R0L5QJ/HHnPALD
oBR8+HWmF6p0rHSqXlNTLUCtVSYjaqzU5Q0LzEB4Vtj3p7IiS4YXJHFqeeggUcMUyIdlxIKL4i1Z
rEAudWGlcg05NtS9DlWThmygp1if5FBLvbKI1fbaoFsxrJg4tW/6WI3mFmflaJNi6HPByFaoxnWo
yjUhTVjfB4f3Sy9c3hxaFaiM/B7OfaRJHkQVTXb0jq6Jo9htfMKwSnfYqktjJ0gV38okGV4pZhlB
AOx9/QpADO202ldzFo3kNK5I4bENND6hrvMr1LSO95bVD9/LJjFB7WUx9fuM+ZzN9ZyjYDcjxAJH
KbJZgaI/W4ytnBub1NxUv6HtT8+mRDXu2hYs5F4KpaZgJJOQvJDipu0rrQGbJCKzTdY14LSHt1XV
f25Z321ZF0Hq39+x/s8M6cLzY/6Xq8es+BC1tvzcz30ryue/Im+ktSCrNhDPJR3l576VlBU2p+A9
hWqYSDqXhenf9q0KXxKmJdtIb1FI0vV/p3cXZLdYoEg1ltACXd+f2rd+FEbqrFj5dEgwdY5kahhe
Pq5a69aueqH35pU6UwKCVkQ80zC1HowseefHbfOFWlrTPiyTOU+DgDni1lVNMwR5xcvX320v6OGQ
STQX/bVpT5q/ivoWP0qtUGac7aZbWVCH9tDKg7VcCW1b2CLYNBPJritFBOFR7Pd0bbsI474GTnSn
RdoEFrW7p56LC9dUFHFZiyl9CCQt2QRkm53ReiJUUqPQvJsgNz8iVAtkbFb0dhfsFHAmkR/RFF8r
/q3ZWWQkyNWseuVYZffvno/f7Ns/7hB+nLrOUkHYAvm3/bYjfXfq5KhlPgXQ9hoXmnAjC4UeCPI7
HFP6F5vbj1r/5Uhk/lg6CwlMFot34uNFtls5rbHEZ9e5GRFTkwY4BKsQ9ZjZYhcVQVkcd8wGX0pN
f7m35PYJU5V1Tcga4qmPhwVKW4z0i7PrutKUtRp1JpEpdr0SGl1EROC0ht74cW24z83xGZHCeP35
JVaX3dwfe+kfZ27gOFh0riwA7IPdHnyMqRZIx661KldPg6qGJWgRyUtD7BR6k7qGcDp4JQ2zdSjP
FzLNZDAAPIhykkBJbnTVg5E1bIy0Tu4TQYT1RFtoF6v2fGTY90QRqOsmHMCG1JP6xU718PlA0o2X
AMmwRkiuzUv58fIFcwcg0o6kq1hG4hG4hXSE6O+LR+PwhV8OgoWAA+iLceHwhe8Dls1LA/TKQM5o
RK9tRhhhaxNadvtPmyHK1/wKNOtre/JY/tsyBT0XJRzeIGz/x8e/Ehz/c4ZaQtQ//MXLqS9PF91r
PV2+Nl3Kj/4wjyzf+b/7xZ+D//VUvv73//JcdHm7/LZDPLn66bzgvNZZ9/JhQlh+4G8OKAI2hUl5
AOMPPGljsTn9nBAM8VcqXoR5odAW+gcHlKb+dYlWZ55YqmLq21zx0//ElxBtM1kQ/6XITCbqnylj
GgcjB3lgpqyYBlZlSL2G/vZ+vRujqi5DQzW29XpUEohOyaa0OsTM8KvQSKrDatQvqQ+u+mQ6Daxk
y2i24UPhYCY7PVROYjPZQHd0qum2J99SaVifIvSj1YgCq9n6jbUCLXJUEjtray+ifbBNUhmqbkt/
9VuZ1DddlwPRwkYcxlvElG6Olicu1mM5k7YOUpyaQBC3G2KEvgWiWSETWpGxt+Tn0udOHcnQNuzD
9wRAaPYW2Tl55wb4oohUAT0j4kLN42tN1iET9Zcz5ZghwkyNsd5ACYzQqwWV0fF7FIThn49MB+/d
Lxf2YN6zZKMnt6qp121VHC2YosE4F13s9ZX+xTAsPg6Bvxxp+fq7W1iCyg7Hkltoq+eSet8rx5+f
yVK4fz/GcgBE7rKBocuk3k7R8uMBKlPCqBwP9doKTmBYgli6Yq+VKL5rCEQM14FauCg4KPskp2V4
rBXZmoXqKo7PWovdAqmrWgmEbJFQSPrK6L91Gkok5XbkwQkRczTo3Gj7AX5lIc7vaqtpb6OwNFrg
R9qFNFEiAlwXI3BCqOBNZeE1cYOGNYCmBUNYSrY56lyNzV2hH1WA1T6/AMqvV5gLgIOOd4TOA/2I
jxdAhkvvl0Nfr2uKA2HBFPMcs6awu28gS4hLXgKZkBKNnCMxalyUVPXXPh/v88/x2/vw7mMczPKZ
bGgG7JF6TayNQ0HSQZXkKAh+mWq/eKYOpqYft/zdoViPvn+mihLpGnJkhgVIQSpdcZ8VGFE0X5zR
MjD++mhRq4WBxmDHmvTjceywJgku4co26nVY6rtY9qFbIHBhlqLOU9t7qkJuK45qubucpdNiQcTM
31QgEDNBQHkpO4Xv+T5p343z+dVeFi/vVhY/L8EfH+1gdhYNmNQm7uo19V+YR+YKIZqTkHKdV4HH
rLohBNujwXj5+WF/f5P/OOzBgsaWxskve24yqe/IBem6kPXdlP069b8KHfj9Y/3HoQ6GKBQGkOsJ
0l1PiCcaZNBB9mPX+Hddml8d4WDkCDu0nHbNEYbpoTavm+6Loen3Fwt/sc5ZaPaShfn+MTVYlJax
ySDbKWft9NyZPB2Bzp7++fOb8tvXYUnHtrFhMucevA5sqm00fhyHiCV2+5uyu5Xnq8+PIcRvnziL
ZbyukHWhKQfvd6MHsixnPHGo5RnhhnUJOyOMrJ06y2CpAIUS42uhmSVhfh0Zx/iTAKgD2TC12zEA
Flaa31Udbj4WEOoU5H5J46KZhJ6OUgyYCt9KtdRN/H4rUT/Lxps4kbcCPHKoJG4ehmcSdDgSjry0
1DdYmYJ2WMvU6Tr4Iq35LFcvwIHcxCyPpFI+UsLTHiCChcBYZ2NFduYwe5L20ogbCBsz7D4KHzEs
dmpPO8L/VrnJ2w2OSZJssHf5OpgReiBVgVG680dQJ7JJQHELmA+4l3IEa2dLrXjbwq0qYSs26ama
v8qEPBdPUW1+10V/a+jzleWPl625adVTSs0XXWp+jzsw2sR690j2/Vi+CnsuXBwet1y4JjSP54JN
CuWSqLMR78qeVZorYzhHy+9Iw0OdkM0ptI0+6JsCZnaJUCEJTtGLeDwi51mbnCL13SfVS8cSAqDh
RVs9J/PGZ25cToFkzLVPMXuSLrviMTeeg/mhE9/qxGZyetSj7NyHjGdM3UqM9ipBzDmTL1QMsdfa
CH1GyFYNuXA0FrpR3QzhzVBV6yop2JBs1AwmD20KeY5P4gnTC5zS5XGRopcqytajHG9MEV5ye1ZI
NmA5+Kji8bYV+h7E6IvVjWsskFfDCGcmkiGLgnjfE8d2UghhYJaiRt4PKE+HbQfUaayu/BDp9XSc
qVCkqshD5u2qsnFM/4WWV8Jqa0vIpjMs00PE3R5xFxQ62k0dOXm9GslQ1NsnKYtJ4WIcp89ZvUCT
dCDnwTieVtZTa0setCIPb9+O5tHODI4L3jLdDHdx/KhpMYszec01z4Ei9u2JkH+sCLACIUnZmkG8
RJK4S204KzUvK7JV29vXWX+GxmnFOsSegCSz7Gu7J1idNUQnWz0tOhi057KgiF+Rt9GEl2AcCYoX
xJxlK0nr74iBYfZbcIi8ZQm8xC5waEGt1ZgqcWczHqsndtivqlRd60V6WpviMZHjh0jMZ7lRnBbz
cNkM1j5jKUs3BST6EYoH7Arhpu2eO2E7qNFuNUB9vnnTk9dWhKUbFE/t9DrghZMpuwtIHTWOO6Od
0FU31Gxy6quzm7LHDs+7CGlf/KJAz9Ba5kNF8SI+vtm6LJw2YjC4DuVGMVhJ2xEhmhIsZ+KxCNsk
zC1WJC8F5VsC7qnV9jirCjdUy5MxyB9Kflunqp5VnFG55RPQR4iBdbRnRQJFBjMMPA/6Vf06ksLV
FN+mOnuHKtsCC+GBJEGkfIB8e+53mhcaWBSHieZd6cJqI4vhClm1By3XlRAZkWmKW0r1GgktF4tJ
5PVA/i9qgmgHcEDRtGh/Ri+q8zWNH2RZhCBA/wYTsrJ4+hc7Sh56GYmfuCr29mSepbSrQvIPdarb
eEh4LLNmZ8MokibQb0sbEx31coaJ1V5RkNj06gOdby/Or+CiJtwczDhNkZ9HFJDCPHuwaukiAltG
qtxenQhKCYbNKO0ltE+o5fDWPcQUOjTugs5wDXfZg8nj8o61ZbFWOJBSlmuiJ3bCT9d1I7aa3+3G
yOYV7teis70eTnpS2ODNz1loIhYlJNig8wQ+n4DUbSCt5mDY01b0kBNs/IQcyDr4ZjNASQAJM/W7
PNpOI5+Hdnc8kVcrGdSMg70eBRcmMaVa9aCrwWXdjbu+PynhAGHL8iTMOrBR1vXCHcp3uUq7KU02
GsPdAI2KxvZtTQYi4Mbj2ujPFDM7mROyYoiXJ2vGIzd0FzVXddB/URNRlqn0w7KLTS0tdaw8ukX3
3jqY0nF9NCEtmhrVXXG0gCcNCuw6vVMEvPhG0nWWsyWENThOmBzAxqEQ8oQVHie9fIKf0q0taBrh
LYrELz7aL9PzwSc7mJ7NBC4CC7J6bWTWSiPnSkbgD/4NYfZtyr20m2xNoO7q82XBL0uPg6MeLD20
LqZmQYOKoAFsU+KWGL+NUNOvFrvLWu+Xy67gl1N1lZh4oCofVlIhwkAiuBJOjsYjQvytLrHa7trz
TqbJIpmrYrSBQg1nywIAkLQ3YTOw5+64r6y7gFuBgKRUK0S8iWt2x2pbAvIN3/bo4YCfYYme6MSN
qDQ2jbRJ9InOtbkiVAYUI2+NsRuM2/ayja5bBVKbHbhJg4FQ8fqtxpawtwZwbq4e0hstSMEWd6Xv
aYLVyQJ6KMHiEuKKr37TGNMppdBzPPBrS3uNkuCcTsn58s4ZSn+rB9kdvoOVPgfnaWN7qZ2d+H2+
toPhNjQUD48sDmb1Ycgm1wyvjAD/01iP62yarxqJCnLfbZckFoSDd2kbXM5sTWS13kigVFJ2Y6UZ
fx+xz3adtQoyYoULuIaophCBLEGZOM809/PnQ/nizr1tsd5t/xkC/Rqpx/JYnsqMiWF9JaT1Usax
Zmvfc43n2+6oa4oNY69vP39++F/qR4pKfWspRgH6Qcy0PL7vjt5U1qhjlKqJptg0Ubcud+FplOmo
67sfj+if6kBdFxn/fqwRvtX9/iggnkTPNUSD7+2n37V5LU4fs9fm8Js+FCP/36g+Ej34SVfKLZ6L
5i//9fj1NUX0/9/+smvSx/yleQ9kWn7Bj2qkbfyVphR5hss2Bs6HxZ72RzGSr1CHtHU2Ugin3qqU
73pTaDD5GdrN6MkFP/OzFCkp1CJhJgkZ3gXNBxA0f6oW+XGApVFkqgIUE3s5+l1LP+zjszQTQJLC
r1c3Rg9Iuj+Og21UH1sqGLJdW6+MDEbpFX0qxC0sPuXt2G4N7RgRDC1SDanPUU5rmWUtuOsQPK9L
4I5Me904qi0mWs+g0SzYSq+q5qqPN5q0IUiFpXNuunrFPMpC06JFtDZjopOIrd/7DEqhR76Jnq6M
dgPBsZx3UQHGbxtN1xmS+uYkPDZvm+vsZXzUv4+P+UYSp1N2EcX3k9hl/hfb3YNK3K9X6GCUVsFD
1gDn1I0lec3D9Gp+Kx6qB9Vw9W9gFFHSPCnlynwqHoqH7pUC7uLYehpbBy4jUMV1N71OJI2ojgUY
B71QsR1iCBnPxrKNqUgsO2k0d4rXU7FDeK4EwEjvU+n7lJAONCBQi89Zyb17Ws9/zDDvAyu1pZ7x
x8TzyylZBxUgMy0bzYdesRnMu7K+sNKtTEqPdFOq52xITufv0oV11+2za4wy95onsUa7Z1FFfhIg
TaJk5AzPm1NeAjmfWPnVLjtdjR/8d37Mg2rQ/6WP+dUDckih+Rd4QN7CUT97QJb5790M8//fqPCx
CPb2BtkAj+gVoTcA33SwLs2IociMjEZIlFfQ/1No8QgPqfIYwOBb64uS7VdHOxik/51He1OYH9x9
m8hG5he6vCTMHIx4tZiLAL0e+WGusZncwRNuvEL659qu7THEuzP/6C5KvnWwClZfdU+VN1LUJx/A
PBifshQaKhnXaMI2g4eqDJD+ErHlkC5OYUy/I2pnj9C2BVpxbT2OLyQdqDcY7zvcyeSuIWMFYn9U
XtkyyRxuMG9q8D1P0RG4DLrQVNarm+w1uGgV7GRs/93kRjrVTKc9jm7kweG/+DN57SmE/fwLuiA0
CxryrphscqeLHdNjX1/7dLPBJTktbZnrYN9+J+NBukFndYltEPuhdhScB/fzYzmuOuHmp8OqvwwA
O6TuHjvTvr41UrdMnT2x5cadctu89JvkbPo2HAer7LLCqOREl0nlCoLVdOdaW6PIDABtg+PR4ZW4
Q7ie7+OdspDjnOg7qePB9/I5fy6fa+hIaCqJiWRncfoin2pMuz3QXD6wq5U3SyEncNl80ripdQTG
Tmc5+QPM6lWDRj8nS83prtqNX66QdIbHSKVT9/Ph/evbfDC+/+dt/le8zV+NJofOi//o0eTjZunH
SI0SaKnwW9ggtIPaBoGKihVOqdiUavA6qOJ8Giv4EGYzb+1ag52gkQ76+ZP91SEPJof/iEMeOG1+
nibtYoNzVelnHEwRCcKfytZyRPne5I74W66/zV546v7cEf7d7tKXBzqYHP7hA701eA8nAfCObErY
4gq2Jh/XIBEphqrVVGLT+0gjCKaC5oVMwVVFvFWjcVw35RhsTbsxXC3357U0RyilDfoIdT1Z6H8l
4jfyKdtNgBeOQknIrojoFWOdrNYGBAi3Pq1KlO+GxZAc+0kOTeR6hBEIiQNc9ufPhPq7h+L96Rzc
oLxJaAgB/9tgCM/ccMAT7ZLlNSBgr/kI8Opg5a0Ik2Eyw21CLuEdsvmxOmfi8HtHkLg3nuSPxP1Q
F0rcrybd376m7z/fwX0NslS244zPB2Kg3Em4s3Z+6qDzja/qM+vO2Fpb9a5kb4CA/qk/GTf1SfSV
Set365x3n+GQuvkvfsv1g/nt//QtX564T14wfdklvlvkFyEuSixBYlM9ViTCJU75SFBUePIVHPar
R0s/2E38Mx6tr871oCn+D5/rgWzlxzgMRVtF70vjGL3vx4vaINOP5yERm7s72T07C5zWub+/ubr6
oirxdnMOb9774xwMJ4GVG729HGc6Ci7bXehWjnzkb4Jtu3sqd/VOsGw3XBbIO8CfzkbaAIB0QKE4
w748zZ3Hx6OVJ228I4P/qbAyLZ1vwjGc3DltXQT6Xy7qD0Sjv16Yw/GlhvRXFYwvxewkl4x/xBV3
F/Y6PIdNn7i0wuRdPbt55BLtfFSdoUuThWtWjn9j7r4Yi39T/7DfXbxFS/7+yQ/+iZ/lqwfmULD8
jz4wv52335/zwduuhwGlyIwHpl8j/fpf7H3XcuRIluWvtM07aqHFms3DukOFjmCQQTJfYGSShNYa
X7/HI3u6mEgOsbVd3VVlkxZJkQwBh4t7z5VHXddfVlAyuYOYKBg2hn4B3S+t99WF/k66gM2j5vkK
6w1++a8paIUPyW0ZUlAUSgEYnUzouwK5gIhzuiBzNaTbuIPzkJYmOlcmMJeWEm+WTsx1Id4N6A8/
MYsrNnPz/7Mrdi3S/USkCDOkXKut0cUhdkiW0tzhYRZTz5VlU3iTkFxKQMSF7I5/8iTOxOW/fJcs
TsJMrv4ek/CRAxG1GgaCgFAbhirNRKMUob8Qii5lxzS/5ORLYffO7ktKGvPBjkzy6lsEyRSmfnik
p9qSiHs+7yWqk9F0NyN9cE33LiLu5wuDQgLIwB92w6+DkmcyMmmRR5pPGBTvaASZO3AEqSeFoJDr
VnXakYBCGw2J7Xqdb1iNfPOg7pC2d0KQ6CteWVDOHXH0G1siF85+KV3pEQ0nqeF6FEVvBHH1Ow/G
ycmzThcwLR5Va1zDX+KuwBBFdVNdwZFGB1c3QwccaBRfVkOcIzgR7WET2K/ocWdNFPkx1mu1QYte
+fYI1xRnATu/5jvPlI8NeeWos4odzQLRi6kSaj2ipg0fH1P0SDNfE2g7i1ZkjUZydvAMVf2MOhg7
xKeCAtYJ6dejsiPp9qibmqVYK2QPrDRaYByqmRCrthvCrzqq4c8yXlHbBhoKeNvsPsQlVVO50fbM
XSY4/Oo+emvWrX3f0WGN+/ka06+quX3szfu9Tu7h3qL3x5uUOjIul5F81ZtIQCHOPZ4CZxtR1mtL
J3i5tEYixURBOrrKyHp/Pp1SEpPGVohqbWqLPR6QK0Y2L8MB2b82uPzM2mrMTUtfLiJEf0pA52dG
9EXB+9B11qrMbJuSzn7YtGSXrBAWNqEgzJ4+7DbRqjJLC96hQ7DdZFv2YYVZ2cGqX3cPaBOGXk1o
vk/HdbSNwMOKXxH5Ie0a7Ybt4SjCfRhtx7V0YJdlI/Qo0kbpBVnDeMTkZf+oOKAwJU/uW0suF/4U
mqAx5AkptwkBNRxBx0KTf7Ae4xXI3Uhn5atHNF8zexOMfLa2wzRzdCArnzigtiJuRt0e97dwEhg0
/OwgzFB80U4IUrPTqZDaSnCnuIGdvcqdkBx2gznZ2ba3zKPmIKN9/VivLGGNIdqjbVFzAfUtSQp5
psT/LZJiaX5m6L5q0DRoqK7zwzaVt9MOvbXjSE1K+kUwwbdIUrp+GrfUkhycgYzwtn/crtfn08L0
LAutGcz/KbR+Cq3/mUJrhh3/lYdyST7MYOW/Un6KrPLrB2GOsBYqe685V/O4HYf2zlOASgvopsqs
TN5h+rG2Oht0p1ZrgdMYP9PLYCNl1+kpe25cl9CSzfV1LCLFnhvpZCPLeCXYgo2iWhOUgqZiixY4
aa3YCq3IBNO7q910LrK+KfImTaTE4icaiLgKOE2J2FKtsrNLaw5UJdvWtECct+6sJ980TB1NinqE
3qIVWqCfR2jRzkRvGPwVxesm4jSw2YEYEqAaSNN9RAJy9yTRJ+ReXk18gAbnNaX6MYd2vImd441s
NgBGHbnJ6VZsSbw19uVXyZnoFpo2I9vj9v5RhVMgIC56N5NLTgwyXbU21PTL5oJWJgT+DI0AAY5U
IaeWvLC5eWMDOr9BfeN5VJFdQcXLywuioWsaWWBotsHKB/Aqk9FGopLFpiUw67vSHG3VTs3CYaBA
pyhidT7X21jPhbWeQflQH4LMR2dLp8DqtZi9Fj2dWjwqE9zxFlvJTWeyCCdbRnmNktVVtgJP2Gow
R0uyeYQeRThRCqDw0FLcxPatwI7wvwz+9dQKzBgLLpmaHWD52d9KJ7BR6kYjO7TQPBTP49V2TkNr
clMnxrODG+9g8xaGyR9S9AG1eHsCBI3tcjs+IB8X/+SD4FQWcuZXkzWaQPqeJRLRHiww2QNNF8Bg
uBk8BIwqtDzchoovsFiuFFMD4ga9AE03pSUdVEeweTiCklVnF6ZH8U44jkHpjZXJ7YaKbkFphnwa
K3BJecuvpr10yrflStw2Dg0s38woHMAEDcJtYZ25ISGA51bpZHZq2f2q2YNe0UaNwRqftDuZSH+j
wTrFu/INCDRwfGABmDxNACQBDGl46fB/tEI1B3wiqhmBpdEaBvu4sRpMxQZ+JwBQ0ckt3VLxpeGG
ANrZ4YFjwNW2xja0XYOiN+7teGhtEq78FUUbbCdY2j6LomJmlf0UFX9ZUYH2gZ+Lirmx67WsH50O
UdHZIOPCvlWdDgJ/sEFZ8HfF4OEsiZAR7BmUtjpMPggmb404gZ7D0xFZEpkZ2eCvoV87GKzYtNYq
lGj+UMMcaM3JSs0Q+1nDIUxo4qzNbNfs+pX6gLYoBEQw8MNO6/GAtAMTp8K3MlsCeoZ9gdM7UgT/
8ZHygSd78SG4aWiyBrGz0zg4fLbkIPsKWaD5CkF9ql9PDqTdUhqKtqA+WV7ie8dpBfo9xuckOxJc
AuxEgz3Y0ndgLsVsoWvX18nuzAJqcbKVh2Q1QSrJkJBgm7l+l0w0GydgoHESM8Xs1VS2ErN2IjvA
vPn43Yek9C3P9MwBP30rd/x1aCV27ZSO8MxkL6q0aAb5Gpm5E5zZ+1Jkp7DXhiew/kA4RWa5w/sg
e4Vn9gmCG9ngFHDA1eRwVkpBWIMJBy+Fw1717ZX1K3tFjkdgs+/+OrHDteCWDn7iiqEFaionxbhD
rEtilzTBd9Rs4Su1Chtjwj1m0AKJ3WIETOp7ZoD7AFu2me5Sh90P81z468ic3JyNx2Y/MU7cCTq4
muzK168D0xPsfRC2+85NIXKZ2NUAIDQ4FEJ6jFcpMMMWvLHAD6gVOinrepXcRDfyQ76C+IZubfb1
rbBGMbmtO3DYXEHOAMuegRkFD8FsnQyrIFNQHUDLtRY0BuS3aiVOfpXRudns0dEP0pxpFxHr5bts
Pw5YAx6nxLNQXkIrypseiW4UKiCgEJuBxR1DO7YDK7DM6BQAnIDOAOqdqa4SCqGyPWt0E8eHShvt
0UzxXGPDk8AAhYyxdjZT1YHD/BQ69pdmRlZ2M5oC3ep28aYAWHg02HkADSNRjojtrn3znCPrx0ng
5ckc/SZyQhNq3oNe8yhACTq+U6vCzCmYSYRkwBJMc8rtNEehhlOu6m291ZzzroSqrKDGdqBsRzNI
zqxobD4ItoKbRh9bDLDAtmfny7NCJD/FNrp7IxFq426MVU8u7A51TAyGjOGbbusinguV2+KAYLQm
yB7NHK6twtJOKMfDtQ2LQPV1hGjwGkz0zgVJBDw8Wxeu8FW9ktb1VnDEB/mr+rU2x68+dibakW6R
ZO6uYFej5I8Z2kSkgF8p2cCVY+4m+8HuLG6HpQXy9B1kqR259eAkFn3LIB/e3hJ6ekE4nZ7v9k8R
ubvryQtQn4cFo60b3al7c8PQnkAmcsNcLDW5ZVcp8QuqmSiafxMN7p4U4PCCFgAm3CAm22al1bvG
0ccK65ipEnh6xNZiS6qY6KcJjxT8TU7v5pscC8NkIZstD0sDfm+sZmgiLgTUs0XiFdx7vS2tA3eN
lWRwHBXo2HVsMyFaji0EdnAKsIztMGK/oiG2VQJnUs3JV5ojYOKktfrAwTWUObgtuhdN9G/ExGxp
4DL3HrEMx0Lx2sE/vOUWGvc7HvZ+hgfy2nALTFBL+KuBJUSpohXgY7gFlwV4MhdUz8ylIxegmeyG
GnGSq7cOHGtXm4QdWIZQ2aFABOVqnwwPzPZgBzrfQ/nYaMRvKfZkVreKLZgyFbYCBGy79zca/t+s
eEsKie/KlJ1dle4YTFW2hf2M/oF3kGJmdrgiVUg1JseAWG3Qoa1bp4S8A3o9jXetU50Ts93VDpif
8TcmDSGJN7kDOQ3JHEECo4EAJDZy0Cw0zoaDFVmCeMDMMMCVcRhO4lk8h9v2Udgru3jrr5R9d587
A+HwLsNiLlJ4Vo8oj4IMh+xmkp5gbEzKQjPEToxzq0IWfvtsVDNSfysTlHxZMjAsto3r2zoOGVsl
5mAEtt4IFipbL72NV8Gd2+E9/bGj6mrYQDI7ydm32BgbFw5bE467xgKCze58E2wANvzS9/195bRm
CdwZQr7F+HzsAitydIiXCIcYhFA4paP9VFEKWF1he2KdsIKBUz8nMGrAK3iCHYfzz0ygyBFW8IZi
F8JdytAtfnY2W+kKrlamOploZt519hvcjFD5JRJ5KjhjYZ1iIwIzOOFhhI8TtFt25iQ4NzrEIx5W
BKFdYgMzpYxGmxC9kiXAP94CVvOQsIbTw9wq3vbIhbS1LXPSouQNYgwNoOBMHU0wNeA7zA2bIfEW
LtYBs8bePljotWobsDkkwo4wO64GBDY6byLzE+cFc44uhsf0HmJu5dEU5gzWCjshhWhjBi8MT2SM
sgBGg89n5k674gmFBMdxAmE5HteZcTl8pPbYb7gVigshDfCwk3XngP5lle15JEtml26t7LBczOlO
gifuBEVueWdQybOttPdMfYWv61bUka76TaEOpLiPMQRmRCh73ZTwxZRrfOetuBso5k1617nDhilm
tuHYJ3AwTbwrqAAosTMzdJkxOOEQPcPyrlc1yh9CAj2EB1uNCEJbtLeirVlf2UYOAQp6J4AJCNCB
KUi34Cw8FI4b2hmlyWsLR7WO1QVlBVaOibEQWxktV9DogNAX7GNMEJtt+SZw2K5mFjJ43/AdWhHG
Dvb6LVND3C17LfurTmuX/Y5+Do54wzQnswYDB2YUrEG8mmLbLQDCRRtbnjl/f9rYP23sNj2ir0BT
/+d/CEvmxMxdj6bxzZT08MZFAL9McdQAeU9MTIq7paRMtDZZ0LTs+XcJAD+Nl5/Gy0/j5afx8tN4
Gf63/5ofv8XA39cRMg/oPDL+LphyjVa/E6gCl6a+wcQ3Ug3gk145GjDxQhHg0jVmCUL/X9dYNsJm
oYKfRthPI+ynEQbc9dMI++ONsEUUPQtU/VMo+tpe+BOZPy/R4PkyTo0BkRL0HrvGPYoVC5xnW+nA
AqsscwzxRwJnBaK76OGHGGIB21SD33gyZUtEHAO9iqwJfhjm3/7mNUKenm5+fWV+2Zi+gsiZf7mf
1nBvo17SUhx0HLFbOHEGJD3mpo/0N+aQYT6Pb37WDbOPl/K+Fu90Fuv4697pYvjrGkl/p8j/h4a/
hCu90A+bX5VY32DWYnyeQg4SK1EQu4Ztfnjr4K9jPrfL5eUy0mc4VXNkQVzwh8KEN32DNMEe3yXm
Wmf+PvihVpP5fDORQ4mXgs+W3N5y5IBUgnV2yA61ox+be/Eo7aXdcJJvC6uAQ7tE5oiGcFUN1xI5
Ho9fE4QKj/BqJuQIV9S0ntb8Cjmp68kpTfTXRYZdDu8oOq3TfDUimbU0WdXHAOM6sAne3ZFp/ZgQ
7fT2dg7IGWEAjJUzX0Lz9IYYgIR7iBHYS5HncWFpm5y9uWzg+N6CqZC+vEQUuR+I/MH7f6nMC5x3
8Asq7IaRwomskJb9ZM+wuz9dMBfXOcInNza+4RUsqeD08nmyx8de9HcrM7PtkzA2Yj1uZeQqs8cG
IR/6pbcGMycPGrFvUYhz3xGf3Azk9lrL7iB5mVhbgvyXLTJo7lAjY/kEvfIR8mBhuw7BFTtD8Cqy
wDnM7iWCz/XyglSb8Tprb8h9iay3kXx+J9cQ6md7bJYuNUgjpwwgxnTUL8WD94o0a6dfa+fwST3x
J/E0HGtQ0pEhMMFcj9JH3iADuHQnou30M4oDZfAoRayaZnjOv6oI8oESinLoZop2vzFF4aB4UsE6
RrrHz8c94xz4Vt+DbvD/OBszoG6A5LcrPJyNcS+EiNO+shBoSr8KiBmZPgl3oU/vUhs+XYsz43N8
DnbgpULkLkREiPm0WX7w52O6Fth9NpczWN9UvizFBYutIEIlU0SiEAqR7GarI4+LxfOQEENq95pr
gk55pBGsHJlAwn1vr5G7hIopRDYRBayvQRkJez7CUJETgxhRjxBmskPMCKgpc5RHlKgubAX0AvrI
wHo3pzPNHmXobBlyGD+LFugYLwvSIm6wYyk/I0K2LDrA4kNoJodcMf+GpS91iMR5F8R+kI/WHFg2
Wn2X4CcLb7Mgs4fwMwuns3QmFv5mSfZsv4c0RfTdAUG0L5vSyb+tjE0pm6VEMjieRzdC+jXITpGS
HW4HeOme1MNkuSzlR6cF1D0Cv1hFHYHTGnG/zr6G0+CEZiNOVsM1LQmdN5G/Jh9YvkJnSWseEAHt
FZFH5vSblxfPenu7276mzs0RfaWzjOD8QUaFJr4FOIPnN8OskaHGvOPM5830Pvvew/ONuDUCBa3L
/s+iQMxXjvAinOvohAuPIkK2/+T2EmclEi1oWb1RwpZPCX/NQUC9rsumt7+TXPQDRPQsJAENIUog
eNdrSIxzQUdS0Due3KXm3d05R5DjeoeQiaeXlwy1d0xGfn4OPkaIv+6ja4HmO/3ODxmYk1oMtLxJ
DrIK1IVMM6dzcpYF5qDFmzltxfuFiy5py2uF2Lur/tSW/y5tubgfZlGb32U/LAljcebs/+NOy5LY
vWYGvtu4P8Xun0vszhDSn0yrLwGla6OId7vr3wGUlkDnvNf6nwV0LsF+cQaQ/rywX2PehB+gqqaJ
rKOYAhw9k45KXvpoOgKop5++dMjcOeSDuzpk53onuEjyNl+RSWEl5DXe+UByyD0w2zuk0dNwDXjh
pmvk9hAk+8C8+zqA07hGLhl6VjmqPe1yeGIigkQ9MDxf8yoyyqoMgjsDyDuMaXAqHPC4RqeqJKcE
lh6KNReg7OLtzeyzv9jtXTuu/rB6Og/qMx6My6jj/T60rKdgPmsYwOJHmt22SJGR7zXzgUFzlgs7
mADjtLqF+QEDJHbjjXrNFS1pu2N5oJHNykQ6dK9BV17Saki0Qt4eKx4wowOSrOx0h5bV8H8heQYR
cpZwiVQeKmFNfTo4PioIcgENrB1FsI3W+hzILd7cDC38pW5O+jDz+93Kzc7dyMd+Jsod+nVocHZs
Thf4NS4PsKORe8fDC+I4Rxkel45evZNH53gqUC4jUNgjC+YEU1uf7aHZESk9dDJKFIzkYK/W58/X
cPE2ZzrzX3ibCpvRz+5z5ihQpDxU2wqumtJiuaTxfoKTxg4hvZ6Z8+V5tRfJ0+PW8VE/Gq5Xe7hs
0J0GzxyekeyIl+UUPjTmVhitL5JTr2Q7PYpb1VU3upue/YYssZuzEX024pkbYfIMLdcHjBi9be0N
HHqfL86Mg+TvrpN3e3CmxZo4l3NRg/SoDDSDIvFI48szKyYTtjLl8TNDBibIfZGhyTLRE1NwbWHD
0saZBR/YgXlTp1R6q1CVD48F+tZTAcLBIxJNbiarIkhOI11veTefD3xhXoy5/TuoPBdMmJf09IjS
sdOSgf2x1vh1YoyZC74oh6CRSlxg06CKeEJWKLpl0Ry+PbhQOXLLdsYE2/sZflV7RRxUsoHXhCj2
8wTv3iv+vR7R6+auIo8FMG1FMEoUtDEPYQArfF2RG+hCFDid4cd74wmPtLy3hdWV2Cx8snvmbIlc
MXERH+AmIFVGDP7BIA8lHMDMW/xlx/4CPguWzgoF31jbR7Z4nFMR8/PFWjp3xkyM//nPncEkyTuk
/FvP3dL2nQnc9nffvjOh+9fcvjNx/a/avgva0ZjJ4N+kHZcE8NWT9W6j/WkE8Ic9EnUdgSgN1Nro
/DiTwFnMCbWi9rLzHKA8qXZyNO6Bs/Eeso6eAVHuIO9M1FKwINVC5YLAM4Hxo2D79eIz6ZxMjQi+
7gH1tSkt9xEqiibUwo7W7trZ6wAGQjdDsj1L5zdQTDWg2RTyPM8KCqGeN9XZr0BeCFJJKHIkXqOm
i0l49NSQ3M70HpGSbu/3PO5DNN8i3EXn6BsQz8GSSVGVk5sSPfP4dVwNDis1iuCwD23ejdA/xEcV
CYI0zNEaWaIbw/5J7cgCUwjFk6j+EAGgRZM3RfOJ4egST3wubNF3c2FyZhbBWIboQulhZUwNldQg
trhK/E0O1TMCVrL/8hD9uy+gNEQ1DautQbUx/qKRh/+KYrEq7AG15ZLNdEROWG3AFwPvLPFnhppY
JQ6rR2Sf9qUkeO7bIziy16B/MIzCW5SAIYmfpfkXCGYgZGiJCA7qqIia6IDyLhZlR8st9n+k+6Mi
CWXhGioGumuBRY93oXYqI4bzLXtfWAtQUAP60Xw+Zf+Nfvp1O830U+oLaZvH2E48rKSSPPtkVdKb
Wx9QD9CwJplpsz+wPZJa2erLl/vRvJcoOtcVAD1PTy/oYAMdHpGX09s6xK4vaIDNkJpLa7u48Wd6
6X/Sxv+wbdR7iTRTqiUIjLoixSpe4TzzVLAHWzQG3yL7dnWLGiLUEqGA/Ar6Q6zv7fNzCWB2ertc
0Hrg9VVH76cY9rC3YggP9bTb9dvbG2oJzy594xCOZYu7Fgk7z/SMEr0QJToF6vAyBwVuLF4brc+B
NZIFmbd4dzON/te6u2WhNdP1P4XWotCawZI/TGgtIoWZjfm7IoUPgTaotQUQ2giidHVOvINXnqeG
yThAF0JLgRITRzqHgEeru4msn1SbJ8l6QUZ/2HIW9MH/uOTsdkORa9RIxCUDTXgZeB1dKfQKBCzN
sxyg/LQTOieNhMqM4zS1swk9UmUBrUblmBi8/ND3aLRfplkNvrzimHbicxGAZisbK0fR4poYfccv
jfhDwPDriOUZlEujOFa8GoITnUg61OEiJSegxUoi4w7+QXAdd26BNiB3TywpYb330Z9/QQNfvfw/
ALp3Q5gBuhRsiqMqYwgwrJmIvvEtVijH2tklhLWFYXWDPvKETkBX57cEuRCfYwCRoaLPRjBDTenQ
1nFQYgQ7Zh2/nHasIeLBRk+/Bghle7eOyGnhkkvzPocdv/+8XzuZf3bXMzxRF23TcxzuWrBLIDnk
hZUUvi+4OkqkFZTOhPPCGiOgk09HenOPOj4GDVNyypBNEJpIkBhdLAlDvwrc/vByIEnp7fL5TH0s
695tj5lqH/SO48QMw7xAWz8zhAlUBtgJlwaDtA+m01H0IyrIkTVZ/CqjsRBr2+jsK2aHsMJu171l
SIANvWf+GIpC9Mvl7fz2+UgXNzJb83cC5/ffyItLOtOkf9CSLolJxlr2fqL+eDG5dFpncj31Y6mP
C+zBlOyOW/fzfbPw4fPc5t/24VeiiU9O+TU/4t2mjAYJTKo9VBJOS40DLKBNCRqT0HgX3Tdky6rg
Q5rsc6RUtWg5hv4aaPdVkD2aM7CMpxcWcXi0Pr/jpTM9z/z94860sAAi5k3kfw8QsaCNrpP3bsV+
B220uElmMjadQnCBVmyT8BStxHwk8gItQQPUlLW+ZTqBI18GEza/oyCJboQDJLa9PXIRHeQynlGb
TxeQyeKY5tL0zzCmmXz9PQ/TbyLL/D9t3VRPSfiU/Y201etT+7f87W/n5qkJ6yb8+legvmQi4H9d
+T1RBGg+NU9/e82asBkZded//sc+r5rgtcr+tnuqcJNPH3Ffsk/4xn0JbttfeFUGZtB1XdUEHfrl
G/elIMu/4E8grAE1pqypCjbV38kvRf4XRZE00CcIoLgEOS7e9HfyS0H+RRBEEcxkkqbKqqzLv4X7
ciZR8PmqIoIsRxDA5AYWzJkuEbg4ywdPGY4xV0kmzwlftLgEE0zGa6TMsokGFcJq72br+E3cvy+Z
ZFDunRLANTVRBdWvLiqCogpzeVvUupZJmdAfp64FlTcP9kyQeKerz69yJTCYXUaSdSgUXRJkA1/f
63WhiJI+FYXuWAlBtg0isHAH0WAmkyyaETd0JKhFfxf38WrI9LOaFL6zMIIfJlcElbTBg6FUEiTw
yM3MmVzv2nGaxuqo503nykVs2H2hKDZvdGhtWSvxOk15+GEDH3nHZSeuuBiEalJuJG4sVApR1Grc
tIEU74RG8Dd+V/jPktoFCzM1h4o8L2qGrIiSpjESVFD5fT9T/BTIkSrI2TGSssBWswgQOvM5p89S
xZ3EqYO1N9UyCArKfcgh7Z6fikchCCKaytNLE/rB10xspH3EV+U69ZJhF3iR4Sai1tpNL0lO4euR
retG4cp8e+zVsX8QJHCs6Qp41INa6Gjc8NkXNRrOC0swCzzi1nQB0y/KOqpVREOdLUGWjtzYSXJy
VIxYXpeZMFBtUsIt3/s1NaqEp61c9XvZS3sryEbezgwQL3w+CAYgv9uIjNga2UyCKoqiAUbb76c3
r9Ve0ZUoPvZZI26SRLmPfDGzpF5tbRDHG5OPSLVaLXVv/PEAKLoB6WHw4NyVRW2e8dzwRt2pWeof
e20M6KQL90nQoiVQpHCmF9WGGzbBWfMURBP8uDa5quPI53c+t2VRIGRA9jFCLsg5AzTx3996Jhh5
FqmZcQBpVe1oPodc+nLSbvws7C3d0xJHGM+yHx1qcUS8AsyqdVh5ttCKcO2DKmUTS2Vg610ynuJK
d4MwdcSMQ4O5RnhoEpE26IGkTcZCvfUPAkoBoSXCSaKsYs0UfqZY40Yu+oETjUMVGtp5VPrOasbS
W8CdAjtW3+0LfLouYX50WQHZ+hxaiUOe+7mmT4cwSleD33LOIGCTIteItLES2UJTDU9SIT+HLRoM
TepI0lbXFoTx3PzheVXApXWNrY/EaNO+XyIuroKsyyfxkEkev1eKbstPQ/LYNQZKsbwCjJOlFAtb
EbRYKon47llRSjUw20LTsXHKOH9UlF1QG31Om5hH5pWuVOIqU6qaeFoko9VtUzJdIldfpraSXj/f
YXNIzIava7JmiIIORcZrM2Dm57KqVLHBHwKQf1dc6D/WEvZWpMkyWkcJY4d0wNaIdqBiyXdaKGse
GYbOW2mdwku2HMQikcdA+KL0ar1DGoaHXk3S6O8yj5+W9MHMtsJYRUkRNF5BhZAmG/PO9aIxxGmd
dc1BitLyRlSUxulLTwOsjQWb43w0vu0ybZONxXCX5gUmMBVyODc6HaK2jLqaxnJWRKRIo+bAaVJp
B1lmdN8O7W+CcP9vZOaH4jU7N9Xra7N7Kv4CjOaM2Pu/h3V2GIXv6cvZq79BOE7Q9F9EiZcZ2e0/
0Jsm/6JCr2tQMJIONQPE9w/qcvEXiA6IXhmqVeMNAzvhv7jLReEXTVJVkDHyiigbvCj9Fvw242pR
NF3msZtk7CeAQqZdvj++pZ6EjYJSucsolaDB4vr6oQtk7jmrK+UQSNl0iNV0ND1Nb/ccKmBW8RAM
tC/F5Dg2fRAuSPyZULuORwG6E3hALtAW/tBcPPIDn+857SKLkbRqZLSkrJMo38iTZpDO0NGhkssz
e4pE3UrCxA8JV4jUa+J0gUjveyF+HYgOhKlhcSQeTFcz1eNNouRlRitcvKxKrMAP0DJynGr33Rb5
AMteM9V/FeLsMgLWEegSSwkdP/eXjInKeY3YeRfOS3yQ1Eoo7kp5RJgDTSWx1+jOoDYbWTQmKtZT
/zoUFUorPUVbqVEcUSmuEjsVytYZUlAfqtnkr/Te89ysM0SnqcPE9NJu2KgJN9hxUcq2wAf1XdoU
aUbqNDIsOatKCzzmS+h11vv5253pQOe8yCwDpPV+v7OUsRHTTpa1C5dlm6LlTCWs9rkQbssM9JJa
5gIxEnVUzCJHKCMIqTR2ptxCXg2lG/itJfOeLUroy5lpALq5HUWaO+TduVEUUnCew4kgyeF2ny/I
j8sOQ0uAyaTDnpLw6/ejFj0/l/qm0S+BqJYup8cGGYuyXhDlH14FSA7KRdMALecuisHLVT3M9Muo
tArVInEiY60N9uf3MqtRui4BI9EDATVMPl2VZ5fxpRL8n4kY3AMAhadWSFQftYlDB7zsJ/WpquWS
tyU9Ci9jVbS5aYh9tQt0vkKbXKgKdJqtxB4tQZPSb0kxqWlupcY4RQvj/GA2RJk3oNEU4EywlX4/
53FSJbWkpd4lKgrOMjhUkYpjrSyIlo+OGvahjAnnwYaqzE90X1S8HzScd9Fh8bldHhabUuQLymdK
QyNBEWhRR6CijorambJBp2NTimejjLNHRQxHk8sUNIKvgtAe8+wlBGZx+yGbjlGjxkQNuoaOrSpt
jaLm7HbqJjMqVMEe2zQD2WjDn9JxGtZiJObbhWX+cP7AVysKBqSJOJ+/LA1FsZ0wf7yX9OtqxJ3A
8nsWNDl2dDXLaJsn4GYYCnRiLeNql2l5SfI8kW+4SFDXLe9zVAnjJVnOVMd3ok3D6VdgtOiKABl6
TQF55/pTBl/W26jx731R9jdDKKCXI8dLG90DMB8rKacQa9WuTuvW/HxGvgdK2PfsyqqBKgIZfgnQ
sH+/oRppatUwiPz7VAcXlGCoZ42L4JHxuFUTqUuseN+b6d+upiJQqkKDQpdfc//f32efx5LU4ZQZ
SVxRI9cms+0lVD7naW0WZQFC9bCUFhQHM/pmk8uQK7O5GXa4OhzfXZThVt3IDf3iwXraB2Gh0UyS
MzD7ZvmDFhiaNcrZvdROk6N0fbdwYpngmF8d8kTEP00CDcjMwomEKYavroD88jsFxmfyJeBztEUe
4yV2u1kU6Dq7KqhA0YoQ1NNwhs0uVcIzpiRKaFy4rmrRV6CsVceH9+e5K9vALaV+q/W65gp9+awb
03jyWsGdqkExDV976/gUzR8kNT9KofilHbzJ5Ur5EbhKsydObMkoxp05JhlnJ3L8FstGuJdko6RC
FqNHNnxfMCO9aqO00v3Ej7xVGFFDxlGULaHltE1Y56E16lWxmQQeHBOTaslaeywTo1rlKYeeB3mY
Po25gj65vNKs8qpHy+66QJ/WKqqpIE+gvhBGfkHUfbAjNQXKS5YAIkX4L77f/7WmDFJXDNoFZpRh
i11SWmnqoZ9DmaLZhaojFS5Nl5pDfrAjNQNOShx0Rtw6r9+JFJ8vpEI1LpKUq9uhUyVT0DLOTSFL
V/k4gnpjKgsTdph28Mq+XTgQH2xJUP/pgFA6jr80LzhtFB5l5EmMfRJIPGlTsTkWkn8S0jxfQIYz
x8h1S+oiAwiSzuO7wATfu7NXhXGkGmNgXNRwyo56y7emFEq8Was18gkDpbdjrQL9jD5KNO7ymqhN
P64/F3E/AmW4giU4KAGVNRXW/wyoDGnd95ySc5ckT2WzarR8mxZC6cRVOsBylqq1OCXSVhxD9HYe
GsNugzxwa74MFrwdHwhbLDo8NFDg8JXNc/PDuJMHJS+0y1ALiSMDmhIjyvN9NCo3zcQL1uc3/sHe
Rm4cEmCALCU4gWdgIRp7ucsySb9U4QDiXdCW25Ge81tOGlUniUZx3/9fzr5sSW7c2vZX/AN0ECRI
AOfhRBwOmVlZpZqkypT6haGRBGeAM7/+Llbbvkpm3eLVeXA7FG4LSQx7WGvtvYX74/01rxwsPosi
C4MzM2GI1nHUkA96pmTgp8ZMMGRRll/1mPENp/X6Ki+NqmXCjWDgEs4U12r1alvWiyJrB3mujLr3
qlkBNsrs6WYYXPc5Yro5EFuMx7hQ8Ge6kfuEWMaxlqK9L1DgEfbGUG9d9UuMabnqcKEOPCRd8lQk
iZdXPTdLYI5Vg9CiK8vQBR5yl/bDHJAsyg+tM5n7xLYxvkMqGSjJh2MzkGGv2mTaOPY37jvgfjgB
TgXiCboOmauK5EVcVfIM8D+ByU7ag6jq/gFpa/QXc6w+lCMr95VDxcFJiuxY9j0BbpS0+/cvw3VY
Y6ENBAO2DEAS/1nBsaDNTGuMlDw7RqrQ87vNyCdFYqTCTZ5A87QEfK2nizg5t7yr7C3A7drOUiSk
lCLgo9gG5P8X1oeOKHPtRd+fo0zNflVbdjgACfQ5bZSP6HQ4DEbUn5XM0Wg8m8s9dP/qIyclP6cR
He+6sW/+clxRP2TUij92k9l7vM31sZnhC/uyKR5lw5ugdBPD69yIef006oPKrdnPCofsU9GVXgms
Lkhz3QcAHd0N/3VtUigFfAUMlZnLk1h9IqnyZKqIWZxVFY1BrXNrz1PLDSol+n0zWuPGnl6/byTW
CFTRk4otQPvqljs6n5uaJTjSopeehpZtbxsJ3fBQ1+kYQ1BmOQLve8ksX0u1fvMbrsrLfBZ2dZ7c
iXuxco5WISzECPMY2ulkB2oeu9AEQv1QOEO8V7L5MUjL/J5mubzhbYE26ryRJ8uxo43fdu09kaFj
fi6MOLKfqyirKnKjLawyO1sytoMyrrKg0pX9ZNZoffSn74cyG3Ey4gSsBuT18v5qu6tHq7LK8zyV
5eOgq/pbN6XK40WNdu8Nl0/EarudFDPbsrDX1owyvFxq4+EsbnMVSw7c4c1sNfkZCgHrY+zAQNhs
NEKzdSf0fBqqb2lEbB+RY/WjhVoiYNxAeXBDyB9f8CVZs/D5sCXCNJcL+dtNUIOToF7WKc8GGFSf
9BHGyLpVwEpRe41Zlxtbfo3FwAA6LqA+iy5Yo7lymo5V5GlpFRira8/juXXmdN8UZnvb2g24Os76
J0UGPPRCo1TSSoGtjIXyzFRZd2zMUbIZOchsEmTHZVIYR1mPiGzSAfMMchl/aDhG8UkMDNw7BZ+C
tIhMT0zdeGu7tX6q1SA3vuc6BoAVx9ahWEcwzteZfFzlZkSKJjk345B/alKMATRpzINeabHvrUYH
s5PyrYhr2aRL/wzUAHMPbewj/rku1SwqzmUS5ekZzjJ7jHLCjlXUm/vU+Yu737RZ6rAw0uk2nYv+
Pi2Z2rg011YKTDBAQg4HuGC/q9vbtJY5iLTIz/CPbUAnAPxDUvcbe3ttCbCKg2cJNAZ8xTp3ngqT
za5i2ZmaTQ5cbuxvs7Rme5BdesOnv7kUIldT2KAXXXNtCRKXjUOX5+e8qgqvYZEK7NR+SR2Xbaz0
RmzlIjenIMpgfxG125cPTkjDNZwpK85DHGOwC7CBndEpTHsYbEyRyAxMd2q6zwar+W5qp/axy0bM
O+qGJNQulaEoxbCRQl+fJtgcAAaCExvBlbtKImQ2GpqmBX5R1Ih9AQzPn4WxlahfvxQXF8Xl6Ivm
4PNfCdbfDA0jEZlqMhTnntfyrmc9RjHysdw1VVIcBO2cAJrZYeOiXp0rpCXgLYQL7JwC4FyfKy5V
Pid8OoNj+tk5Otn1TWaFY9y0z+/7kutUDEtBooGgGUoNkK2rXTTNmLdmVs3nrshlOLqiD4GmAv6O
VXmMwYx7xtyiRao9dndlN8dAZuiWUuTqJPmrI8OjBAdqXf0Ga4lLeUSt88AszLVk/ehlYK033uXV
SYKpQWdMgMYmqBrQI5c3GDCQKk3Drs+9peWN0RDnzhwnjDMn7ryLUx4dWlWnG+/mMhBDhAmiCftq
Mrbgx2B3LxfNCB10x0XzEjvuHenSp2ZIB69IyEmWxa/3z9K63Me/F4N4BBUODAeK33252ESntiB1
3L0UMyIyj7VO7RmuzvausDG9vhLTPuetGyjIpEKhCX2IQYeGGTOcGziZ/nZ2mzgw08j1urLFRNKk
b/ZZ0Wq/4DILdTf1z4TlwkfuhClE5cT3ymkcXzXNuOErXisN/q+vwLdwG5EUPDsQEYp/ruyNxJMz
5mjuTlNtFMfCyKBDxB35EOWqQMmmtEIxDb1vG6oIqxgoiW3ZzaGXoESok7NTyywZmpTWYcnTPuQu
fGhWlNnJZHm579Sg73Gl+TEfHR62zZB9NBDAhlwpdAmmkfZSND28BYfxa0zFuFdlZJ+tlCkf2Hj6
nQsodrx2RItLUrLsSDHS95bHGp0AEoeEMjfr3agGNAQkwBXfP+arU8bOoMp2uVpLFLwmsfN2IJPi
rDsNTYqSU7fFTLsBS72/yirWXg4AUR4uLfJpE0TOWjtlRUkhWhqZp6nnFr5/wrS1saRB11f953nK
0Jt0ls5OacM5RJLnSIEmibAnl56F/OOuKXSx053bBpPN6o1fd70HFDAx4ghcXIqkf/WseGToqXAH
/DiBHo2UoPsoCC+x8XjX9bOvewDKmUErB7cHnunyQZUppFGyc8wTH2KM20I0GtC+016X0/wBVDW+
lUQJD227rX3si/rLtAzuzcaESVmOidoip3P9qOYk9zonuwfNMGzsxGUyuxwT4LMFYoCUDzC2u3on
NJG9KblBTlnqOAEyM+4bcoCmgji973QlekEqJ9l3RvyDN3gm79+SS0f19+oIpkCMgfheuKfLDaqj
KjEqN7ZOOR/TY8dGjNKNgVEWydxuHMaVJQVehZjVNWFQTdSar8x31NazrvPSPiGZKHa0IxiNVeWl
b9cQERYIyzc2dkXsv34bUmgEcahpFwBwVgvaYH1HeHobEH1Ev0wFtW9MbdcPgjRoSQwUIUinYl6I
ffvGMGYMuNNFtJu7LHvMMj1uhARvfT4wBQYlGYJKOMrLnU7MzJDYHPskh3oKAIBjThsSIM+GWCoo
O3Tj/eOTxY0H/M3AKSJZWF7gb3GPVaLDXaaYfYKBj24RF+IOVSO5h2qr2Nrp5bVe2nrHAo0POBJs
E6K51TNzoo4XfYc73DUVe5gBDAf9YDy5Q+yGMx3YfWLW5tlkKdvZeY55qEJbPrLUCUCN/mRVOIX0
G5rwQO8ZGg7BzLWRbDmkN38j3hh0upB7QHZyuR9uXiT1HFFyGnqLPlO7HD8MTYUJkHWHfrPgendF
WrGg6uf08f2TWHb6ancERGIoXHTA46xOwkDGFNNSENg6y9oNmYWBgnzWN3+8CgAME8Eg4fgvvrz0
387bYTPNZmnQE28T4qUcAGqT5NnGUb/xLbi+i1gDPLILgu1yFTYmqUji3Dk1wCpDWpWfNO23cOA3
jBJFvA61tw30CyjY5SLE0BXhw+SciJu4N7FpYPpkV5W3LkTVT3++axBVQghOYJjYumHelEESZM9Y
qi0TTKItQVWWdtFtePw37h4wW5wLbh/IyjVTgdQrQbOqkZ4kAp39HDO2L6rUeRqmIbudqnq8q0ww
1bYW5sZ5kVe7srp9LgSSiMoBKELZsbr3aeW2aW+79ES6USShGRkTRlAWbfw1z3HrIR4uDds3IPa+
lbJPX3Rr8GcgV+roFpJ/R0isPtS5K84kiXXpzz2JvhplYzzFtlM/tHXOG88o2a6lJjj1VDEZ+WWe
zt+KCTpZ33TM7OvcTiUJ3UkW3LcyF7gA2Nr6TswWZtGrPoUTGEiGxhI111+JYwOCNKTDb8ueOyFn
ovRg7ZGOTl1UJ0E716P2hG6d75GM2DehehTlNrONLiCx0072XZJI9LsoAWUGudPVVUhY46pbnQNC
9yXX5ldq9+wHhrPXTjjOIwZspoXR+hmpFKZHJ1nzcaKt/GjTrqbg8KroMbKbD0mVVbnf2lNp3uiW
su8QwYKAkXUzhAgYB7lP5xiQcUqaDB3royq9FU42CC8SssdEy5K0d5mK6tJTAMu1P5ol+zINuJao
ArE4tIiSQPwz2YiVo7xv5rDJR7sJVGXn9wqR2H4p6sEIx4bOLRr8OfrcZhwYlAIDnuwGNcCdOmNU
fp0LqINa0GPxTTlY2L/Inuwf/dgC7EJYB+PblO69AoUnd3ndldrvimHMvEqkqQ0gq9LwkHNiyoNl
dtHHHtufe25W9qe4N9xfosuNg7TT6mFJUW5gVUlx08el/mFHBY89u6jRI340estEd/moe7HydMRY
88htX2o1D5jwStruMx+5c0it0SGeY2v2I0vy+c4eGwWWuWYtYrMq7dFspC0zhO1ySu4VgRLH6wxH
5X5No/mG9nMNOpqW06Mu2j2bRmodphTJtke7yC68YtTT514ZFvNN1Nkf89iuRm+snBaihDRGEUNu
ReqLhfuIHJm0aB9TEEf5zNAaLUKghPk1VCPwNCJzq/VMc7bPvNbZc5TMs/B0KuldG5smWstMKcsC
6o78wWrryEcRR/KZFIXdeiiQc3dxW6adD/i6cW6qea5+vW/JLrPj12gHnh5SALBn5kIcXBpNY+6N
HjAmZHTwLS9jNUHeJtRoQK2Ly+9l0HWFXUnl7v1l3wixHTDtwPLBkC1c2coj5KypxyRyopPLB+eD
kpE6i9KwMq939C+lHXRZr7o0jEHkBfXQqaDPaXSIC4s+cUeWocVriBAUcj88SX7MKltueMb1zoBL
hBVnYC6pC++7zjU6HVl2VWbtKXN6eZ/FTR7yPmU+nZvYR1EDeUY4sgU4v7WoA4cM+AA4ItC9y+Mw
EZdxsyt6RLss9VOLoU9PbGEQOhqKiB3ryx/vn8M6vFw+EqggOMrlEKC8vlyvr61uGg3Vn6JZ7TVH
Zj+mUwzdE9EHSIE2HJp1iQSj5mqJNODKwP8B9gSweLmcoqU72b3Tn4a5H3bUndsgh5r1Ialkf0jh
GfzGadC7SUhM8ynS6JAgx/MjbVt+WqcqaEFd+yzJRYgfrsISVKNvVEUaJjJtPoiIYZBwN00b3vCN
Q4FoYYleXkm1tWyB5k0jEkcOp8ya3F1fUP5IEovgsZfkYKkOk94He0vb98bJ2EskA9QVNDI00Jdb
BeRlyFtVDiehtDpM3DAOPRR+HlSnQ5C2fbER+L+x3qIh5EsFhg2t/Cp66rO8beykGU9x7D7L1FLg
QGPHz2pxjOmkN1Zbfv3v4QUuAl9aDQPAXsrz1qVoRTsnAxCq8dRoowuTJIl9V+itDOONb8L3AExC
9A7wb93Worchy85GNZ7KVmGKhTMVx3Zwn+EO2luk6FuP983lGM4KpWcEsrbV7Ua4ZrJYWuNpTnXh
Q2cyhg5E0DeTUf8A8FRtvKY39hAgGfQ0iNIA/K3Vi9XYD0M0l9Np4DTZQaKMiQosJi9/bCHgHZiA
oYaKDN92eQ9L1+ARytGmk9k6X528exRW/zOexp9s7MuNXP+Vf1pdC0h7bZgjsMriSt4bJ5yNNTQj
p4JNXWBlKTqPMGMO+xTNqSdWJ4cBEZdn8F7e9L1EN5LSHgOWlLHf5NL2a9NJghIxwvt7sM4sALgJ
WCtAiWivDE+5YgGFzA1dTqQ7GXHf72qe2kFrmPxgVnD57y91BT8sazFYSWixULdC1+8QlJwjZcS7
U4cQ3INU2/ikUNV3N9RuHdpNBamCPUIBKnrMIhNkOo60qffRXOc3LSLx/f/m58AuAKkHDQQO9PL4
c1JBoEiTHniAoW5mC64XAo3hvkjo6E0zsKemr2xI76HUs6KRBkU3q6AjZXOQXTlsSKauoO7X3UGF
7nLjl+BhZaXqvipi1hqAh6GvvjV7VFg4I0JZARlC4Fqz9GhSlOiEnXNU68j+fpSR2CueIpadBtPX
tQ7Z3GI+PBhcnxuZ9dDMOQ+d2jHuu6bMj3NuYUwQqp58CP/GoEuSzGvzatgQCK1zu+VDYNgBKQjm
gOpZOd5OFH1vQAR6svI59atK2PcZRYqVJK3p8URghgwohFua0tP7J2q/dZlRlrHYKfgW4IGXJ2r2
toaHrvoTTEcdIK+bP0GUivB4ZOZHu08x5UZTZzc4ato31pjtp0J8kWlkPXVzXZ8rJ2WhgZDQp7Ep
98CCDU9kxAn1AKqb24aBWgSBm+vQJuh0Qneu6iO/cp3Cm0VSvfC8416BxwbWSWqPJLq7JVAcejZL
5rB2Keab6Sl/NCwLk4KaadqI667NJoUgywKhD/7LttdikixpIZcd5HRy+JTuZrsakHhKZ+N8r3eZ
wmAAIF0KFRBjrZQxk67MoZDufIqdqvNR4sk8iI/KG4VuOxsm440PshZW2wKNt4TwK+uEpvDImFvT
PHXQce6buVe7nBdR8P69eeuDHETDi1gb5nmpmf8dKIpByiITz8gJghfuOah68uZaPPKCbPZ8x990
6QSgj4b6FlX2iEMQm16ulNlMg/9QQN97cjAzonyXFE/15BxdgH8bm3f9DkFtEwjCIMMEwHdl2oHs
Eh019ilzM+YZ8YS+65OrP5gE+F7UpuZhqszqnJvzFsZyHS1gZTg7lChDLwAw/fIzZ0N3yOET+ySG
mH1qYvqVJKb5w5CiCwRjw4Ylf+P8EJRAaAymFcD9a3fB34C+hpa8rePJPpmFSQJTS7aXHC0GLMPt
Xt6/KrgR10eIsAs1dhS3AijZ6giJO8Z6SiN2Snh826i65KHUbXzXVgCrUA9C2acxbZvMp5nBP1Yt
VCPBQPqM+/PglkdhRdCUVxOC0K6lCHqRAzk28AGOunEMAC0T5PVm+gVwbfyiGQo0Dg0lmgQ2Rf7q
p6KugY0XReopzfvaa8sxsf1YVoMLlKIc0pAaCCvgRKk9eRz94I9syNgz5I/wXVYtvAZM46ltJWSK
U1wB7UWoCkm6cagbVj2zqGg7FCckDkpVVP9cD3nl+vGAjfcs4FJN4M6J9dmtiD3esHEinxOqngdn
zNAO3WpTDEIsjPxLSrO023OUGrReDFeaB1UzQUNfS/y2eGyMGws15tpL8lYGrGZIhzuzfXJSSPGB
uUy9daBwYZ86BOo/QEcbj8NYzJg2xuroZZoyIZC/m33iKwi2jqaqEE4lSR8hFDYLTBzQGpp8DXE/
xjMC0yJwOXlLPVWJGiyDdDpAKRkgVz9zh/FpUiaAOWeW9YLhxNlth2JwyBmr7AvpJuMbrAMAOJSB
1bCnuXsg2Qy7b9Xu0HhOlSWjJ6y0+Av6IGAxC+7p+NU0G19KSEA/aUUzFLW50iq9HJ4TiiA9Ny+A
bwco3yGd+miaY3zbGnG+11PcfmxMPv9FmDHofZOUBB3Wc6oButFhdvccUs/Uz6FHGUO3QVnmSzlL
FT04g5gxVC8ek3sj7d10I6l5w5agdgZ6CvC08O9rPoMAe65RQTOfStn4LXPrQ5llfNcmtrGb8M48
EFckYGa68bSvHQAGH4IlACKNmBGZ/KUlUdKp8jExxEmN0Jti3IKLGHGzNuLaXi3lrgBeF0YU0rbV
m67pHBl91RonhGftkQq32VtDZfjcUUlYOHQrEr42WFgP8S/KPJcEjq7s41BFCZNo+3aqOXTLUSVH
r2/s+wZFhrste3VlrrAU6C4UPInFFayWIhGKQ0fNjJNsWHKbCDKHBIhmYLIW1I6yMVswFfFzilY1
Dy1ty19xHReBcAY7SN3a2CpLu1RbLijJ8nOYWBpIgF9dMz9g+jqECZZx0ug9ELSJko+NjqYjagJQ
0G9Haoenn3gzjZ2jdmuAnLjdfjvLLUzgrYsF4Se8MLJM8DarIIaURiZjK47P6BCYBR2dAVRGXbTx
bN44aHhCJD1QAKESYl0GBpRay4G17slKEtT32HkSNpNl7d26HQ/vn/QbH+S6jC69C1B5cVXwFznu
ZFRRJ05p3tEbKy6zoE4gOn9/lZW46vUA3QVGQWcHE+zmUrv+e6xUiCHjfYaKHmolkWd2srkdi6LZ
wQRPoSVAXLhlYoVzPGCSSDU7gZtMxgZ9uNL9v/6IRTGCJheIdsGLLT76N4efKp1ldqyTc5T00PI3
rIzukOVMGIMqaRVDvLC4SSsq0P1AdPXLjELa+ohXwF8sYaBE5P1NWYzQZVS3FLqg7AQF+phRtA67
VabMOEoqFDUyPVs+6qtitbPm2qmCxIikHdZ515rHRsUi/uOlQdLBl3NAich81qXxscXHsYTdPBnE
7QIJzsqHVF34TVZ8yRr7JyaKG+H7X7ugIpdfi0YDYmkPAAExXMEqvUuNznTnpTpdjZP9M4cUeKls
aNQpobkBBUOkehsUgmgr33WkheG4JVRiG7Ht9W1H+TK0i1C+QsAIweTlDXCrTkjZWigPNmkS0DZt
jtRA9cH7n/oGaHO5zAohml0IT9ICyyhRg6lCDzmPwXTcMmWRR2YUmP86cv1S5NDBYoD1HCBjYV6e
yeS+1i4K/7pJPUwq5Rsp2Eq7urwAWFK4RpDOFvzV+hC6JiJzJ03jZFhutcO/ln+gJtiXIknqu9yd
RZihJCmQstB+GXcY2mrM41+GpUbUIqeYKRAP8Uby+dZmAfZe7BxUniY48csz0UpEc9yPS4mLPewz
lKSE0RLnGvmEOclTD8qlRH/glg8/oSAWDzUd3ABxImz+SG2f8ib3WsGHPzaMyN9eWSD4XAHjdfmz
qii2XDBMoIF6e/AAlxZBjVK8jVexbhqznAgyxyVYQWIAkcnKoSQFqhtHWaOOwCjST4aajV+WtOop
lIrkJjTyJEXjsxb+trNnTIWLym5vm2kXe3Vip8KzaCMeBejeJwNqERY0tXQ8ko6mDNtoZBto01s/
F40GsDGobwFa7azsOEki5pYZT8/2lPH7eQY9Z0xZfA/rjk4KMwQyNjOa5yaJ5NGZEDAkU18cqcky
L3Nps6uUWe9NFzXMTqdTX8yy77wRQoWNh/7WrQLmjK4fYNPM60ZiEwPUlVgjP9XTjOm6eeECD7XU
PUVJ/bd4jPofyajplyrO26AhLWJ3pxkhAEW149IrA8W6TgUcB3jRn0nVlzcIgwshFWgrwF3squhq
TjuDpqM4tRlKKZ1yKIOYGuguWolk4w6vijX+XgtB3CtS61Kc3OUllgZ6Volujk61yYubzNIx2N5m
8FFH4Yaqaws/rYrI08k075vYKfZdHsUP0A1gtDaexN5m5eCPRBue2aNKsCkTdO4GGvGsOmvyckQw
L73i7d4RgwlFhIm/Gf3VQsE6w4/jIj+9b1ivzTeoMhsNokwI3cHOruxq3SeVifYp2TmDeOIwsIQf
SVV9fX+RZU8uHdUi9EKsyaA7h7R0tWeURmQ0BjM7J6MlvCQunAC4ZxdowqetMPvaKUL8A1oE1wBG
ACLcy/OxUllORhxl55okrqc6tOAz0lLf6aJqQxNv42Agprqraq0DzHYxjywae0CKHfESmK8wngv3
AaWWJOSF2wQsTuOwsUW0d0CPfYzNebOGfgn8V7sDvB/yNAHhLUT5K3sF6DaP63JOzwgbXQieI5l/
LsZRWUsX9iFb5CbqAdqK+ux0cMWeKbL8ptfNCIEMnToU99B6V49VcjdEU/TJGViUeKWTFs+wIyMQ
UGfOTn0SiaehqLMPxgg75KFxIQRtpVUnz6irMFG6nykD6trOju5SEanCJ1WLnjdx08ivwDeLBOJL
iWvSAnQn2GM3EIVEvz38FUeelUWLdLsvPmrKFSattBPRvtuOXQ7U3ELdFB4vMaB4QH+skuTdF1PF
JaQ2edtvVbC9tZ0IwWD/IRpdAvHLC9A4jpHDLaZnpyTJTjiFDmqgUt+GrEpCrP2nKvxFPAdRPLpB
AXlZZOWX6xmRBT6MGikKf1w3sFUtA47OSD6lWoTWNI4bifgbgT8ozYUARGUFLNBavV6NBptrkrbo
3NFYAG4mLs5Jx6ZP/dAnKmQg/D+goB+Fv0WeG5D8mBK9e/oyj7Y6AJLrxyYAbqOpCWh9MAxi9bDx
NzqiVUZ/BrCib0pq0k8VH8SuHuqji+KhI+IP5xFlA5hrxOPvKoF2Wwro181O65uZOHFoTnhqYiQD
YmZ0EQQsmobpMP+FrKfY6B50ZYYgcIR7gBoBuRlBG8DLk+IQlo952qIHQoHoUQLeymZvKP4VEf9R
i7V3m6d9H//re1VPGq0z2//+fzZjW9b7z7/W/PdrB7Z/Nay9+EP42rz2qfupp+efDfCw31vb/v/+
j/9qgftpqtEC93uFCozlbwNYWf7eNG0Rbr7TYk3/LL8n//hYdX830P1a/vjH/5TtV/0djYH/cYc/
Nuu/7O8ObIz9E1cH1dLAfABpIY/8dxs2W6ALmwB3vxT+AqxfNJD/acNG/ol2ppAN4v/nwHgupar/
bsNGxT8hakXBz9I5EJnxv7fk8W+7i93E5mIz//Xn3/vZrlJK8PlLxS0KtKCTQOehNQGeymlsK0jn
fNtJmk/gDbKHdibu196k0S63ew0NWGaGv23cG4u+1vH95hMIumqCY4FnhnIBrOjrsJPf8mpjbNBo
lQrgi3CTqrtHPVHOvmlxN6fPFKl9r58a61m1mPlVaS8WmJiZflLlRyoh9hq+dM7gVcy8KfQ3bald
D9Ob9QcrusnZeFMk/Y3bPZVNv+uj1B9o7Mv0zhKfFOFh2cDhpDHYtjmkzYimSeW+h2i3NlWY1nsL
MG7LtoQar+KW9z53BS7aWsHzAbPw2Uf+Qd6DJ8QAhTkwdpWvH8BIP+Un1BwRDPkUN+/v9JJzvLfy
KicZxtkwoxErR27XefY4PET6c0zSUJXyVzc6N7T59f6Ka1Xa1dmuHEbluMBpbCxZ3zThToW7Nlhm
Q+U7Zx8dqhvXK3Yf31/y6g5f3qZ1uc1UgZNAzRrSnhsMV30AJ7EbNgZHvbkEQZRn4j2i+nZlW0nX
z6S1jNQf2feZy9B1HmOFSabVqUi/vP81a+Ln7w38ba3VbckdzSDMxVrxfYlpHD9QKfaiD+NttR8+
l/fxz/hoPVCQ9LflU7LHtFwbPJA3nN//FWvoa/kVwkRdjI3SlNceepfeBIItpFtpnvmNEdok4Aix
vHlpxwB6GTGuJ4lnbYFMq9jmas3VbS2Ids3WyrCmnYW97PZli8k+8VgVPnzZbuMLr1dboprXxiqw
fGAuL7+wgRwMDBIpfVYZ1I+tfHyKBY922ZS4QVnZ9qGbmhbDheriAxV1E6DvD/86Kd0dGmWr2xq9
wx6AmVkPhuTZzwnp6p/dOphHkMXAsWEslxhkLZojjoEOQloaHkpIpK/h9wMhJDJmY0p9FHLJIIq1
s2EyVikTyEag5SjZWspo0WDrSttACpETC9lvlziNB02x3kGIJjcSzcUK/GaYgJDgm1D5BBBn8Yx8
9aByFCCm4E6ng8snkvlW5Xath27LzidtmvUDRLTsVhdLd6pMu0z65uxuTT9eY1vgBxZ56tLWa2GR
USh5eQFILXrbSgX0h7yGfIXkGM2oB/T5ltL0XIqGg3Nc/5W40N5L1M3cpuh0tssgFPchIoyOfedm
G2jJysxAS4HOq4jc0CoBYilIWy5/0VyJtoybuN61tjsjM5rVLchRdUM1/2lLNhzaBMnyxjtYQOzf
jmJZFH4YBSXo9Yry/vXw1Mqu0tYoEyw6jcXHuujMnexE9oKC4uyADjsQpFtI9wMaR9wNHPQKwXQp
u9ETOJO+pl5HsnJjH9ZJAH4TepVAl7eUukDKu4aboV5PqkHNaBKMtjy+LKbsNmK97aODYLQzI/4j
G/KjqCRqSGNE/61Q7tOfbgsKq6CRQDIC64DkZ3U7nDlSQJnUuHNxRRKfDiXBrch7lCYmrEqey2U+
2Y4DjJ72CPHMz1Gi1VeUeFXuTpSgUL1kVNG3jV+13ICLw8K7BDGKckmUG6Hf38o50HhojF5Z/c6Q
9jDuZlfMzym0N4cSot9n5rRSeSbta/D4EBh+bwvp8CBn9kS8GVw1tCZFQbzBYkYVMjXPL9KyYxls
/MqVaV3c5N+VL+hWgRYZ68ayAG5bNrDSPcAGRHdjrovPZMighy9i1zf6iewymzQeZ8icnJQYN2oa
qrDhLUboTOjnQSMKGUPrPOLFZfsxbruNGum1RPD1F4KCRXKHIBqCxBWGnE12wzokoIcymljuQVRN
QqKa2Se6RlccMg7HikT2oZIag2u5LsI0Bouf0Ih7Jpu2GjKsj3XZMNTwY1wGFeDxrNVlq5XdQlli
uoeU/h/mzqS3cSRr13+l8e1Z4DwsvgtckpIlOz2kJWc6a0PYOTA4z+Ovvw9dPVi020I27qIXDXRX
oR2K4ImIE+e8AzxpQMTZJgnKgb2lnPVpXUUQQ6HijbazutSreC/y71/l3kBQuwgOkrVDu/+nXAMf
H2CAbDKKj2d6RusDlkVeZC/o3vCaXdS8Vve50lTVWBlJsJvq+PvkQHyHZC98VYN4HKW5fqSeVj11
IDJRqUsw84vr2jPoYngwYoRnDVVxZlev0fMvP2kBri2qAgvTbXXCIo0Z2JYwgl3QtvGPMdX0z05n
7OUwlbxYS3A4FlFxhcCXs82lWn1QpqFzh3hut+MQUdAPpO6qMXtTuFZvtwD22vwymZvsoi3i+L7i
Ot4o/VmG4dvwAG5HI5LH3sLoX1eAU64vW22iYNf11vwpiqAVjV0l79JAPgfUXyd+ywrRWgQIp3EA
Yku9KjAZSejQXzCcXVHq3dGu4zDeCgv7iySrFMMFlxj+aaDz/1MEmrZVYyXZgUEp822dx4Z9piq/
ToZffg2HJxx6ilAYkqx+DXgf/nmPqEbb1dWhGILksz4azedSjKhVpwGwWjcypq71WqOXfuRsrcgt
9VLfzLYsNdt2jtuHAmiqvYcX21QXMaoyC98odZJt3/bap66v46fMiI1iZ2UGzYasVngC1mU8/+6t
tiytw05QUFzhab9+9rYir/oQOhDBJ6xt1k2WFwxBu4u7qtsYWQoRdkEoNRZSnm09w4dTre7i47P5
nVDiwb0IFNDVM1ACON3+JoJFs02XaueMFgY2ZTpfBH1qXmVqck4tbtner+8qpkt2R8+Qow0h+XWf
Dr8F0w5nWdqJNDD8TuuFT6kBkeNptP1Rl/E2b4zQbQsIYB9PcpVdLlGDOiO1eGqk9C5fYvzVGZfa
+TDFVHx3+UQ9V5Kjp6KEeqdVM6d8Uua+lOXyJqva8pZKeXHm3HtniZfsDX0FYO7UTVcxG8G1T+w5
DvdlERqfAkTu7nJiz5VoL5+Z6DphXCb6eqjV1xxbkcl2EoZ7tqy9q2Rh7Omap4hEa4Xfww734V2e
YyK/Oz/aZBgvwWqgCn0aQpnWc30AmNu3IUX2tpGQRYyNG9kCZ/bxd3x3eohIgL8Ae8Az9HQk+nFq
axcK0+NV4hs6QBDZir5ZoOIutSzQD4Y8//nxkG8nx9GnsKy8gShQraUL9HhIp5Al3SepU25RbKm3
jQyOdZAz58wb6O3+WIZiDyKhSry+9OJeRamkDfWgtcRJE9NUc2Wz4LkfzUD7BkPLN3aN/GFm02wv
JHFmlm8XFiwDYJJF9X+RaFgt7DinscNxHu41Yed7yY5SkBT9eFNbS+YYlYEvj3N2LulaUovTA4EN
QYl6SevZn2+KjbGdKspkh/tClOPIiGrdkpbOU+ZCTc32VhZS2LDLsO73thpAGZ0cqaL2l4ffilGc
qwC8gAlXv4cMg7YkeoCcE2tfY45oJNSBeO4qGwG8QW+ynahJP02Enj2dE8Rr8trw1RSRH6eJp8tE
8DYzQ6m7CCy5cvs+DT5nSSJ7EP+L3VA2GD/Gw/SYWXG9aXK52WSjZl5FQVzepQiS7y3QjPs0n7Dy
4tW1b6cwu1PGQLuGO51eylqk0B3oq8txshe6dGvtP47ut9+d45A+6PKkoie1tu0Z9KgAOSQ7u7ET
fq3ezDUm7MZjjjdWr545Bt8Za0lWSGqhfppwJU4374imQ53VebiPIktcV53zaCmhDE/BHFynRDpv
BqX28fTevBuX9wZN64UUu4h2rysmC1F4Dlsn3Idx8KME2rwzW1Czy0F1O8tds+uswKEN7eB00WrW
p6CYgjNL/Pbtw0/g5OehBiOYHOp02jg/xe2sQv9OIIi4VNmeEHsLfXOa1Y05YJvx8ZTfnldAK1hc
mqsLm2e9k7G5y7UyDMUeTanuUpGi6noe1f5TOk3tGTDQ21t16RZAkGBmyMmsrdbQpuumQeRiP9rm
ZVi8CD1lyProDZQJVpP8PQgOpgzaptKHc2TOdxLTpSzFsYWoPm+2tTYFkA1N6mcp4lotbC+fIntf
hZrYwPupPeJ93jVTJj03fUpzuwjm27yQENvs8W75eMnfBjY8yAUWRY8SFtUaK2ynsZGNwon2Of1J
M61GX0Fw61uXDtp1LTS59+Lp78ZG/7ZPs+QMp0fVMiaQbtCstPjW11JQx0MzUwjbmxpac4ESi2tS
1uFM7L4NJrhM8DwBwoC947A+jd3OsTspr+xoP+SysQH9ou60etZcMaPX+fEivhNMywpSX6HISIt1
lSQ5tTYgT5PG+7Ro+ss+MI6pbCZXRRDIO4VnlKf3dFPjUjbdItenM73St5t0kX2CHM5TkHrny7Pj
1dVbKkWXBHYZ7/NmTDcoKhfbKjAq1Am0/dxbzZmds7L/IAuFOks2SlWE45ea4+pQ0Nt2gCRexPtY
BogNZ2Xc9PoUbib8E3dxbks3AQjXSzms8RrUZGRZ0ZLBfaztwXjU+bZFC8KNuyh6lrt6ctuksHZT
awQ05OdgEwxGfKXMve51ZYxtoRyHF1KAzE4wS+gwU399Mvr2s2Y27cPHX/GdA5eJcc7Sp1wKU2vt
A8y/RNPlTbyn7Rm7nW1mG1utMEYM8vACIuZVJRr5chjbzrdH/uUYTedIQO8uLlx/7jVeivCrVhWN
Rho6kDYRXpiBUsGI0xW/VEfNdotGAWlvxrdSNfFxEcjWd4YltZ/U3LAfFaWfLmT8yXZqUX3rhgzR
D2GipG2aOFyGhrGzJc35JOlh6Vvk15cALnq3rwwakJKEfotdDk8afzeztPyiMWf5DIj9vXMG6hs5
PqcN6fYqSauyMoqFGOP9oOjxti2VfDNXk9hIKGn4ahNUtVvm09PHX/S9I2CBcqDtAoqfbtfpEaAr
sdQb1Eb2ldkZrlzAk7VnQPpObZwjX7+zCam+4xWBUBb5wUsn8dUmjMKmA+dREztSobhRIIdXXSin
W1UDVYLCb3rmqnznDFW5kglWgCxs+9Xp5hT1AvQlVpVGAcqiozIijKo+82Z5m9XDWsSZgfOaXj8n
zOkCSrNVQrGZ430wmAgyGLbw2ggEXZPy3sYp1LmR4HxAyGmCM/n1u/Ojfo9UPgcNnLjTkdsw7kus
yeJ9o9jdtaJIBXwrpz4Din/vqy2ieTAaXs6yVVo3hZ2guCFxlI2Ogn6kHADH6aUdbLDksxk05Znb
9v3xgAnwWlne9MsueRUlCK9m9dCxnn0Ub9DQLraq2YUejTEd3cRzLcj3vh5JBrKApFSLoNfpaJjp
aKFjMZrVKNmVGLrEb4183o3JvDgyXpvV+BhK0Nk+3nXvTnLRcqAwhDQjvsgnk4RJbdYBoLa9KFVx
gdlYtQ3BkblhMEk4P8rGmTrou+OZnH0Mh8Lquv2GKIYOe1oke6NEXxGzjvwTrqqlOziUMvticM5s
vXduezwIqQTRQmdXrK8JLU8LO6p4+1DnlLwBnP5ubEgbW2Dse0nWCyRJlYIaK4jWQZbEmWTjnUON
fBwMKM0IMFLrnBwMtMn1ayZ7yO+DG3TGeDPG9Z8jwk67jz/k+yMROuBBoQuua16CzrWTVCLdK30c
bMLIqXd1RK/csnCF+Hio9+5eOPw6GDnK+BBgVyfNFPej0lB33gu5Fc+JNlf7aaqsbTXH1T4yu3If
4g59jcR/4JEMNY9G35x9cS2DrBJTlYsfn4SlQgt57jRySwjBOTrP8V6WEBySzYY7VZOCjZY5M3Xj
XtmkVqbsiP0QZ25ReKGpCcIgKHdOJp3TWsD/6c3vgahCXxdo/ALaWxeMdUlDjxRQPLpilaK4rSWK
X1mrK7dWATf+AljTpO/aMtF/4PwWVBemHgyf0Js1vjVtOVJcNpWDmY/1dYt81YwM96h+jSWrvzSG
Hj1LfUhkTPna9G62xyh05URMwlX7kIpFgvFsfk9Ro7vtyrmztzQ4s59BlCNiopaj8W0MMY7mGIl9
Ho6w9sv5XsUY7yZv02YTkFTcZ6ju3knIqcVuPmTt5CYGOgxuhWQmDg2BmSw4VQTbXKD9rY9DMtAm
XYT26A+S1lCDpz2bukGTNhddXJXkPEYChTeJG5tBjTb9Xmiz/SXLIm7cbOyGZ7ucUrxjU/FVl2ZT
eGUmaDqbgxa4XWfRmhddkak+cFbzk1wr5TXI3TZGK33MHtWG07CuwxFXrImOjTvhBIzTky6ajWIH
zlM1Fc2XbJYMy1ewtzDcqGmlQ8vPFm6ThJniQ7hTvmVyHh66sYhsV8LPDoKejAQcBkOldEGzzR7d
uQsLN1Vi49Nglz+HKP4SWpKFglyaK49VG6HVignzjLBaHw7PlWynm0QOTM2lOBwrUA8tbbest3Wb
jVGDNRaSt1c2dZ3cyzpyMC8adavZaHU0fbWTPnm2BDSbjclN800vrCH0s9acvjlKa1qXNLz11O/6
yLopUdx8MhIEMva1ZCl7pMs0OBdIct7MbdE4rpNhRO7WFc7QF7lR2N+jIkPtTUsLAD7QxoNrZzTr
Q5AM9FZqYA/KBuGw2XZR/rC46tD0V3z47PMh0yNapl1Q2MkmaS1U7VLR5w+ZBjb6Aj5tu9NFUdwP
dWLuUVKmwhSb8jWEjPLesmuK3EFX0XCw+r7/DB4bcm/dOEnrpnOnHOWA02RXp138aZZr+c7ko+vQ
GsaFUQxxEZ0Sc5DFRRnJIaJWlTZ5QTZ1tq805nUxmeP3vHIc3UOaL+jdcKjayi9UOc0I4Ez+IeYA
hz99nmXbV7uwfFSHsn8OmwQ+SilbVew2tVx+04yo+OlAoD5oxtw9zXKkYCfVjBrEqwntPjMc4ltM
/bDzaibDeDbaoZa9YIQigkGpLQ2EoQD6Nxr1oasSm1piAArRyzvDfGoaMWXexBH0lMQJ/HWcc51H
NbHii4jiI9R4OyozGO7L30khN3oz4CB9Lw+F8mxQLE0ugmG072guherC2dZjL+FJ4zut0L9EyOxf
5tUUD14aKR0klzCHyh1hifenM1Bbde0CNjj13SmMNpqaapeC66Ogw1tNGgGSaAZ2qDpFsglulSuc
kp2kR7SovE4WdbjtclS5NqmIOs0dpjml7xWb6V2m5c1dEYdT7mqjFQL6b+rvRTNmXyUt1vdZAWPc
lQWYTjcP+mbvDKP2ZUZP8MdACRgcVxSigqNESdBA5lPsyIOjLAEoE8DY6wE0voe/WPNnGGt57aIY
Y1dbxZGD70PctV8GPGQnD4k12PShhp6fx+8WmS8Am+oUkvWp2jv4MH6BCJLdpDhGLwrkNSKSYdYa
9zGafjy6S2d55+b1eCf0oTxGDQBrT+0I3W2HZOJPUc+Q85FXm9DLCKe7Oq6FBI4gbnOEVnqDUI9K
CL600HtvNrS5J9am8Gmg3DajwQUtAnXZNvnUx8n43Ae5eLYmZVDhqIAxcYNadnpfS2bnfmoGR/NR
w82Hq0Xq7Zh21hi50xBSIR/MBkcxdt4o+AJd4tGsTz9nctV+N9DwhDz8VZ4NvduWCSgeHjRdqO9x
Yytlv5SGys9AnQ5+AMptcNMevrRPLBTirhS6vPjoYktbqHMfXjaSsCyfjpWEXoxmxpsonuv7JurE
vWP3zvPAYh7Rn/+EYtBXno7w7MyOywaBTE6OpM+7TwhBz9MmJoC/lV1fvqgQOI9yGiKLgOj0pHtZ
ngXzxk46xN67JIqOcaqF35AKEV/487UFAsrhO83JFFxCt4NuGElsFpeSTvGr0AMMDJVWyh4y8JAP
XZNWDZNK4bwqqOGVviNJeYi2FLkIQqfGhDbNrBn39tQVF+lYqp/SKtGJ7VFC1CbvWqneAK1HBb4y
goBgEtgOEROtE7sOzZGhFUmymeq8bF0D9br9nDXowYyVaAVVj6wr3AQREMHPG5192xTKt74Pm4sh
HHrbRUo+U1ABlIYrglmjea+VVo++xQB91yzaES6lVrQ3becAEJ5ys/iWVVVzW5Igdh7kNsQqTUHB
GamPJJPdoQwBgapVrzxKwrCv7XJ2ir/ekf//cPb/hQh6dAZe5bD+U/v0d+T9zVMG8n7386n+8bd9
ky7Y+eU/19/9In9K//HPmtcA+pe/9XcEvfYHbZpFsn4hc1FJIukbfjbt//6Ppf4Bp5CGBiU2isKQ
Yv6FoDfUP0iMeW1Y5KBg6Rb29j8Q9Ib2Bx0+pN94wpK3ovrwOyD6N4/GpW7gLAANkISANJbX1qsn
qgkqK+izTNpLRpdtnSw2N2YRfEP4HydQtFC3nTE9DEX38Grx7v5Ksl9j918M8E5yb6CCC6+NZj5I
G1BMp+M67WzDAQziyz5p6rtSbpyCtDEovpKvZ09pLqT7QkGDt7dAu+xbfZx6j3YYSV1vJhuRF32x
0UvlKiYFQgmNPvpVJPJU2dapXDyicBgKH0ZX+VPrOr1km43x9dRF/S9BMnCcZlH9klBf0VOsw7wA
BRMOnKS7Nksl/J7X2UOtK2XncUAswv6RKj1OUh7dpU50kefYuKUmes9ur6JG4RpyFY8uLHb51kqj
+K+V+q299G+ZKK+JKP/nQ2bLf+OOW2DL/560AtOXlDp7av6+60422PJ//WuDsdf+ABS2VHDZMViY
/HODLf9mEVhbEGNgZ6gX/GuDKfIfdGQQBKB5TR+Z2tq/Nhj/bvlbC5p1Kd0sf3HFSvmIpfKCjHkV
6SYYB/Y5Kkgy+xzoFiO93mGONodJgpDpriob7VLF63hwKymzhF+WBja5TjWT3mQRWOVYq7a6A52i
Rv46g4r9KatrXGeVRn6OrbjcCzO84yUGirdX750UbpvXt3F9UwlIIn0YzN/7ClMMKiNT5NJ6yPd6
0FwXcBX/wgP9VlT+365p66c0esr/htL0z6fub8Wvvx3aJ0qC0IqaF1rUP2lSfxGj/vk//ztYU9QB
P4rAm5/D37yn9OePIo8oRf98oXPtf/zv/7z8//4efhzjnMKLZiriaDTVqOD/db7TW/hjiTBOffqb
C3TqVfjZf9C3x4cVrTkavnQm/xV+qvoHwUcNe+kt0eIB2/0b4bdE16voQ2mAbicsKW3hry8iv6fR
V9hWG9IFCO4zeJbkWvJXcc5HfVXr/2sI5skvpj5Ftf90CITM0gk5yOBei2SYSI+tE21050kJj22v
u68+wDv3xrqT+jIYd+WCAVs20xp4EkTOsICepfuBRo033Th0TaoLmypV5GX6Lr9QrTNDvje9pSW+
aIjQnV8jP+S4VUodiZD77lfxZ/GgH2CQnB1kVdR8mdaCEqL8g9jRG6lacvDB1nIjuC9jG83T0M3C
2tMNBArDc/by78yHfBp0F10ZGtJrO74AVE8Irj64p6DvSfpDmT6aZemqDn7LVPs+/l6ruv4yLxhH
4NCpm3LUruVMLcoCZUGR4yCAW5n1rXZWBncd4PR5iG5T56RGb4Ua6Wn0DW0ikHebwkMZyJ9s9UYO
8WbrzklXrNIk8M2no6wq+Xql2v2EL9oh6DeQdU3ta3CLFrRdu9Y5GeH1ki1DgTFaDE9BHvKFTiek
NGEX2E4oDk3Z116SbCsDgZiPP8vLqrw+Fl4G4fbDDxobeqSXTgdBM1XLY+plh/qHnfgTbMISEOx+
fC726rPg2VPgpuJizcarhBejs/14/HW4vwwPsJryL+oQ6poJrmI/vfgji0OfPkx6dRBDsSuU5PtQ
lZuPR1pXml++HOoT/xxqdf1yVcUWJvfi4PS4dLnWPe/VW6SHPo3X2ZlS/btf7tVQqy+3POdR4mAo
xez3tUDEr/1NYNIyG5Id3gOoY6L5uYbMyGandE5aMxs5dO3JuDIizMDszGsVZSfyc2ff2821fB+A
vy+kKm0t048kjFZOGm7HI3pVicPh2qLQ5X/8id4bZOltwGYAcwuH4DQWOzHTj6g5IwqR/JLUHR6k
D9FwVsyBv3Ia8TxyYExAU+AVhjTy6SixnWMTKFRxqFojPuqKoDxsBZL4zQMPfBoOdiSc3FC8cNaX
oTxOSIrahjjYGbWXubI9jEDO+S6/t2ILLZvUgqcjuerpXBonjfveDDlVh3rTpTcije568bu6gkyF
ZxOIuhfxdHNtfptVs4kq5RAdsD9BnFPxal2azhxE6+yYgD4dZDUVlIbKET2j6OBf3x61naq7zlfM
yX1Yjbvn+7vZm3zZL/zyUr/CXKs4qFeT+/nj+Hu7bfkJC68CQiXEkjXiGpJegfJcg3EL3dEFn3IT
5udszM6NsTpvBfLkTiBXfDE93dnTCPviTEvt3AjaaUxM8SS1oi2jw9Ci4iOMzm8hTZ3Zqu8PArMW
5X5ACOtqwYDY92BnXXTIk3oXU28V+e4/+Rj/GmF10bZALzPe+ozAAdfIoSfyMwv1RifoJeQA3Pxj
Estd/6rkYVmdEw/RGB3qrXoBR+5i9iP3mHm2H/0MkJ+4jx7uvlsXg3+Dd9DzILvBve3pZwgV764k
JFlKjlRw7DWB0xBD39byHB26pNuHKCuG0jks/5kh1u3NMKoAX0dTdHBucWBGz0g6c4u/9J5XZ+oC
FYFrBnjJQT/sdCX1CspHMGhs3meaShfZrtw2F8V1cm3cBEdr8/3b5c7y+Y7mfXqdbNVdsa0vcDJx
f/wHMfPqZ6zuXZHFDQI4SnSwzUPeLWms4X88grocQx/NdBWWYL/nIU+s6EDz6CK4nH42yabCeRjl
3o3lme7k55t0U16knU/bKQO/dRtuz+Fl3/2glCbA3L9kbqt5zm0sReNgRIfQrC4wxcmeEKsLfn48
1eWPvJkpjC268jicvWlCt/RAyOPN6BAVN4GGzIV0NXWaV4zn4CrvzubVQKvgQSLQGYqeJQX/5lGp
o6d7boh3AxTMIkww/oN9w+pQHKkIznB34sP1c3aZbpUr5WuIjuzO2lT+7Gle5ude6tmb7ir0U69D
3OLzsBOX8tXuP7hjSOhR5AQrxq9ZTbbLI3KCOYsPetHcaHF2MyrncDgvcnSnXw7I1uIrwKLCqlsj
RdB7jGbMpJoD7TvrZzNL/QFtvLZ20QMAxGXow/itr4z5V4n7+yPmDe1Tk2jpQ6n38bWpjep9FCbR
JdrBYejWk0Q3GCet4Ls9VohO2fPSVs3itrruglj+NYbK9L03MzlyzTIV14MMZYeMR9FAG9mcC66o
eymDKdHox7RSC3Q0Uin/DE9evlbNgP9tgM9FhjNDrtlN0tJOaJ5P+ug5TjM2rhMp+U1QjzRi6Q3p
93OViWu7kUzowDh0apuxNZLCtdPaamnu9bTnolodIuQSBUJXDhIhgYuV7QwH3FCKx8mWx4L/ii4j
XW5kCFx7bOxfH++e9eMaWj7oDQijsK4prK/FNrJcL/MoivsD5OGbqbwvdOOXky5N+xvugt+9Q+Aw
8RiAyKQud/EazD1HUSKGMZQZTEZzE9OF+sxh8OIqfBJT0HyIWuKKzBw55mUTv7or5VJXw6zQo6Od
anyfqU3Lb1h2aT8gH7Q4aOi5fC9ptdS7xqjVCpByw7qsYxH/yqIkvOucipRKbRHjc3NpSuuHLuyb
+AWy8CVoA16amGcXPwJbze6kcSx/tZ0p/1CbuftzytTFBC/otQiex4jiTdbZZbWR5y4vXVhbyb1Z
OWBYlULDAK9REAgPDTX7bCfO+GALZKM9K66i3DUEIK4NqGLUxWsodNdYErawhjIlMS5GOufCpQmI
cMLHsfDyGDtdPCp/lH/RvKSmQ0XvdPEsqWpEW/XRUQKpci3bCA7ISodrXpgWhbsYPP1pWo10aQcF
NJwg1O7DPPwOAmHYCMcsLj7+OS9E7PXPQQVteZgY4PDf/Bz6LV1VFckxkZNyW2VK6I9BYO+kSS43
RauEV8DdgW9DgjrUZWm53aQVD+hvVoo76l2zaSq7v8GbbbwEKil7c5FKB6cMkXJDZo4y3GAdgiDd
SsNUXGs0WbfyWCnbdDKmS06kwm/AQl73qeX4YtDpc8ettvl4ji/s/NM5okdFtQ7xXd54PJJPl3xo
gaE7rSIfHStdDoFCb3/1NsxVtywU9SpCLuVbVvbzXkPnESUmBO8/D9oLgERu81sMEtRjbk/1U2fO
0x1YA4GIs6Ycm6nEFnAKFSADUzGUd22WcStOpARa7wHNU47gJ6rPRpSQx1lZl1ybQI4id65gBXid
E9o/4XmMj6Ju6E9T/oh+9gWULM+0RSd7Qqqq9FYyk77ykKwdATY2cNxxWna+SkBN7oCqm4krxz12
gn1mJY9qH1XfaVcHg6uUpfylooJ5GKS4vVYTWl5ubzqSH6SJBS3t40V+U4MloB2Log1QUxUK5bqm
PFkmavr94By7xgkdvzXjorlunIBWfZN2/bGbENb1K9GU2DB21Oe8rmps/WIG4EOzbQq6Lx//ojep
BN0dBMBo41A6gxq8ys7mRC+DTu+TY9PFzo6LwvDb3LLOoIffyKy+iAGA1adyTxHhzetHDpVIMqIs
PwZBqbjV0JkgT6XeR/1gl3Ry6mXOJptC8yJQo5YLsx1vhyxAgaWZAvDa6O017MHtb88dKZoFNm0Z
lI7XvJeiDYWRaUN+zAfb3tZtYWzmOZvPfPO3mdTCM4Setogqk+ivCVRZ0iDaSUP2mGZ1cyVMObix
pdDc2ctzuZySQ1tU2ScltPTNkILBmRH5wCrKyLxOH0E/dDhnViD/vBFqjjsEcrZTZEnz5yy5txtw
Ph3mFTvTDIwdPkxihy9ledUaCFXZcdJ4M6z/DXd85DWBdg5cvyRfJ4fGMjdubDqB9Gs4Nk4PjdAO
jcpqquI4VGHoNyYw30aXKe0m2F9//LVWYGL6gNAS0KaCX72oca0lKduZMNWruTjaGOxe0f82N1Yp
O+4Ya5ST09zysj5Njo6CmluJUOH+4+HfbJRleKADKLCq1KjW0iGmmRbBZLblkZRQ8kZzDG5kUFln
yB8vPIH1gtJYWDITuGb0xU4XtARq1wCMqo5ASYUH/gVhg2Ru501SmeJCzaJ2q1MZug+zwOSGV65r
LVa8Hq3OnZqm0yXyAplbjgks2nZUwfFE1q9IQiUtmSuslslfBbd3Fnm2HKrbscxH/+N1Wr74agIK
gU51bfGKUl5oO6/SHtS1ctr9fXV0xg5dFWPB68tO6BmNccD9F9QsTJyPh3zTYeAZzTv6r2EXufLT
NRNaILi35+qYSIaGuQyav3Y7axv0XFgjqbNczlcemkmqnKnBvTdZC0cgsgJZowC2+lr4YfVqWM31
0UnQ17GD1g7wRZ7TjQ5kyU9kvTsUtnpO5+CdUGRtKbfR9lrE2VcvIrnOdLlRtPoYN0XrTRi1QVsW
xplz6+3W5iHLww+zNegPuFedriouTjjbEFzHcARpZo3iuUXKwutQ9PntkEGrmW9ocwnxAlvTk7uw
6UtTGNoxzNlajgOEnrt+vpgk9MgQw1V9Q9LCM0GzlqlhVoQoJRj6zorCE3d1dKmhjWYCNizHOBoB
xED2bnpA006AB1E7XCIVf6WI7rhITbaBDV6xN+7bQC/dIDkHp3/7QXnXLkimlziGKnG61LXW6JFm
jtJRtLSUlNj6NUbd35Fl/5ZLusTi6cbEiRfFO1TPFlLNunGUanLWtCJebJ8qZ2OqRecWKiJQWmFn
2EQG4Znz+m0OT67z0oznXQdNYG31bk9YLMlGi0NXZP6JF8xFGNSJG+vi8xgcDDSgG+o9OUI7UZ4o
QNbVbYLt9MdHw9tJLyKsNrwMmvhsl2XlX51GFIR4cqKnddRyx/BydZovJ9IT6vHFdAFVXT5zS7yb
4MHnWV58wA+woDkdMMu5vrgt7aOIEAH2xayq+DTZ2l2jznGPfbWd3+vT7HRAD9Gw9iS1GMQWdWz9
R8u9f66Q+baHx0egqUKdFJjBgog7/T09kquILsTOMTGndos0U7OpyLc0V6oc6bqrLf2WQph0lYl4
vm7wx3TLJnO+fvwV3sY3/dIXoBEaEFC3Vlstq9Kxt4zSOcKndFw5lKQFZf3r40FenG9PA5xm9kJT
X0gxuFesitNTLddpFOjZQxSUPXWDPiO67bjdlfWszJ6R9u1enoSiX7R6h1diUllT4mZNXtBLBVWN
zYjdP8uloyieDgMz9G19cPA9B8PGM9cub+W0MLa82ZPHObOswjW6khq3QPFZckMzsO94IuZfS1EP
4yJgiGHboI6NP2FfdhfzNLpV57yW/TadOp7hUtTv1S4WIGiTQPrCQx5T7Dhq8IyEz4JagmKVuYey
apn5ErI29zoiDg+FM4Pfrp1cllzsE3J+WVB2oZ/jMdZsmzjCl61E3eIWb4x49DgJJNMTZXGfypX8
4+MlfyfaLeSNCenFPmHR7juNLqH1mIRVbfkQOka3rRDBxqpBk1IXO2gsN4Cae0aQIrEUx5dGP/Xb
MC6Thypoz7X13kYY6lWggpY+JUzpBZz0ep8XVZlZJfY0D7KVhleTGZYuKI763JG2/JnTEFv8d3jC
kNkAM1hnZ7IBFLxOgvgB48F4V0WyfRVaZkYFCdUQhGqSXWBHzSbqJHGvdIPlEmiN//Givz3SFlwd
aBqgSSDt1qTBIkhNfS7M6EF2aueaZvb4MIy1fAPm/6hNY31Ox/id8aiZw4vE8ZQUa534llgSJcU8
Rg9Zoki+JMJ+N6vLfWjI49bA0fZMk+ktwIJsAIgumjFLN5gH2um3pNCAUnTEt0QBtt1NzcKFaPRw
s0jqIM1SVZRKBzafU5juaDrptghszZeCXnV1uxDeaEX5Ae55sxcoZPgxT5czP/Ftwrn8Qm4T3nO8
HtdLggmj6KjPxQ+2wifAkAk4FcPDcBxhmSXz6I19Vz3k0dmy/DtxvsArQTrxZAc5t7pe5AqdPND+
8QOFMziTpLpb6pvnGv7vXN22BVIMbDF6CVRlV7cGdtyj3tsmYAKLYhryvMqWLum0NShYXIRdpG3L
3tLcJDHrT5PRJZcGXCs/FzJmlCA3zkT88sFXu46aCeANyv9gbtb+eZUyVrWU58lDlDm3YzL9Mu3i
aAbht8CKb5qif/54g71NfMlGYRFCI6Sk/aZ5b3NTWlFRJA/DbJRXphQa95I9P1JIVc5M7O2TFvgj
D2h8yIGvkTKcRnobBgbmZmr+YMzOn0kot3cO4hg38aBP8AWbYYMW5bDPWqXxIxsnlt+eJ+8WKhI2
ypwwMVexZHdwkxI6nQ/WbMmXWU0hssRyZ4Me3v9j7zy240bSNn0vs0cfeLMFkJn0lMQkJWqDI0qq
gLcBe/XzgNX1NwmymUeznPP3rlqqikTYz7zmFPYQ0u+bNcTTdFWVXoU30WHchLh2rVfp4kXtfc0R
rc/UIcEk0IU/hA5tV+xqU8lqrLyM8ftizYZ6iBQKo6hgpNWPssrT/tKJ8rw4jAgWoceIOHPm63Vl
3WluIz7NmrKInW0s+t6wq5xWRTK2R3wAAcGrfWzs0G3Ib+yElQh11KZ/aMNo/pWiT3c2aHVrXtjQ
239M+PnUfqI6ZNZOQbjkl05fRpxlIoJQtG7y6FX93B+cEezfSG7+5Oq9STOkT8xPUz+bT6XIvCSY
OaC7wjaQtZS5M14ZdemNa6Axf4li/p4/UGj44pUpRCOSnd73oKTed0Kd/ZLjGMYrju1CrUv8Wy0+
rYMJauF/ZFi1tINhzJ27Dv/0a8fqLXcfpx0CFVOvoydlN2WBGRGFkLO5ZhnA37PEfkyId+70vX4h
qLceq0aJ/iINz0a6Cb3q+AQXw7dF6+k5LVaW7/qqVxfwc85UBElZ8f+oQGZGSHsrtEDtl1g9ZFoN
XUtUMu4DFbnM2l/kHBPmVqNz8BSaTavNa+PDDZiX21ZkyiMOQKoMSlMbegBEjeH5NJpmNxyrVKff
YxmNFdJvi3WfiNFUQwph2c4uo/orhlG2vpsH0txgYt3sT0pT0bWpu1SHleepPUw7DwJWiIiqHYVZ
bOdwCIe2xESkl1XY61Pu+C6eAXJXURFzfTk28yVyJd5TQln5KRrMAkUDEeMh7rWVvbOg8jU+VtQL
jMhSj5KwN63kHI9haA0DtMx73gi98IfcrcgancG48QguS9/JKzJkNkb5CMkSBY+Kmrk6Td2OK8C6
EK2SHBcopYGwkinUFxMSxhRHyxzq43TzLEZ5a3dZa/gO/QhM1iona4OlaJMvHi29O0SSUxmW9iIu
4qUsroE6zT9SCrl2oC9T4SI+0S+q3ymOkfqiR3W308rit2sVUepPVPmPrRfhFKi6Iv4sOXiPiOI4
8MXc5pMi5/x33+f5VWvaCTBhYVaXk9roWA/bnXhqZCe+0rJU7NCtS/XTAqi58nHTuTdHMztoeVPl
YWsA5QvI/ooHpzL7y8ae44Pb1HHvm/oYu1RI1KQImq6eH6qZmgJTlC04r8YmNCyhl/bF7EGH9Cfi
mq/oEzRfqkxXvzdd67W8/Un7pWlbp/PbjiDdX6LBuvYkLslB6i7xvjZtpdyl0ty1s8zuZ90cbmot
GRUfahrSj4m2oFljAS1jBHtMvpeKa9+KpRRPJfR5zr6C2tIFLnvrQnu3Q+na3yK64S0hjwKL+9nr
ji4qlQPY4Kgn2MJIwxbnXo+CmlY1WMNnA5618Hp/Na4nL4cp1c/cbmQa5iYOMkjQ4Tgk6lU2qvav
uHVR/I+r3viqGst4y3Kw8wSlP5jOCuR9TJwr4yHhz7rQUyvkJJPc7o/LRJh/zMZFQ2ZEesuvScu0
29718l9C9yoFpk1d33kidyD6dsuTY00mfT8IHYEsh/wwC0fshGmUFIqbevlrsGy/K5QbjOzPPbWY
zzIYEL9suiehWWT0IkEDfBVmZjcBG1uvfAMnvmtFkNmAH4+aiyIzpUp6lyCxIl1trvxJDIYMdHdW
/9KHJvpEtDbeiUiZHyA+zhdeSbTuK2NkE05SJaSYFTfz79T1Fqav6VF+nCxu/brSJyVYWV8sWZRj
ciOqplF94pdUhObC3uOOS3SBZP6Qfi7dLLlSx7TSQtauhFWNd9HXVrOi+UQR6S0gioSDIi0ROYBS
EqBNrGriL6h7vdbe63oNdT6d7c+jNH8UiJPdWF6j7qq2KlEgLZNDaowybItiCsbCyXe8h6yD7Ug6
PNK4MseB6zuf89Un2/PBses3cCmGQw1w+zD0qb4bzcU9l5Oov1C9EBcmVdYT8cjbyGetWADCBHnu
IBC5xisvqiUpt+w0e1Z7PywQX7O5Qpg7VvqgL7Dw+jj4WEOb1zHdy6HeBFmeXqlgBp32fu5jHFWT
Ec7cgujlx6O880HI8oHY16l6UVTfBFgT7p0zmmblfaTUP8bB62+F6zaBoSjWXx+P9M73AFABRU+n
a5Vr22yEGlh2LxK7um9XWulEkdO30As4/PEoRFBrQE4wReVzk2+jKOk29iDq+3jiipU5UqGZjZfF
x6O8TW9w4SIA9ihpP/NsXm8DiTGA1mRzcx/ZXXEhOksPKtfNQy4k5MhyxQv7cZjPemGdyjW32pwU
Zdl6dEepF66iaVvgXTvZRibmvL/PKBnhX0MweRabpdhBWLbGUK0ct6DtIfPMn+aZQK0e03kMFMyv
grzsutsuUrNr3Ux1iNsIBVyombP8IILrzmenQ4qpHDVh+vQtWgjJhSVvPYIPJ2RCesAyY5vc50KW
kNt1sqpOczgHNJTy+BAjZKZwa3eYo+gTHRpfRpr43Nu5PZyY/+1eQtXMtgDAUKHgBmMuXs//rCoR
PfOhech4KYKqN5OglsBAPl7l5yTu5RFkBDaridcZDScILZstu1TSkrMeDQ+V/z1s/M5f/Cpwgtr/
C0u54CSkY3sWt8Nt9q5t10k02QynBpaPOkPYBclO2XGXM1a6u1D9ZP/xF64JzPYDaSsAw8bHlx29
6WAQCIDugaX7YNferTSIzI06fcJ86rfSVScKv2/XjDLAi7E2+U2Uenmnm8rwMBRXpvUzSY8ff8sz
MuCjj1kTrBd3s64hip7hR/pw6fmN7/ky7HdDeP5kBrnv+lrwJQ4OPC2hvkdgO1T9EwSNbUmA7G2V
K4YHt84ntgWb3QIVpLJL3ZjuswZHaOQVqpky34z0UlBneneBwDaQsrpMpbrLKqxpAZPNTgy4Sc3N
HTmDdZur3VKeSGKfpblezMvz7+J+JxamXQoteZPFqm0SR0rVzPfwQKdvvSZ7xEdIZR0lXs77xowC
TH2iL06VGPSSPAjRlR75QunG27ms7X3vte1t0wyfR63Lr+TcynDGcDtMzCz78vEabvbI809dOdv0
uZAqAgz0egkX8kuiOnu69xZHCfFuBuMykVp+PMpm13OUQeTziJPUw/ZDOPT1KJ05GApKNM49qq3u
56RQ1CCruz7IKLudRfb4b6W2P+Kz/n/Ksl7ZIf+dZX2T9L9fU1v5639TW7FD9/5FAclFB3+lQT8r
FPzNbX3+IyIs/DFW5KHGoXpFbvWedQ2IKjGV5iH4D7lV8/61ipfS4KDMvRpzO39Cbt3AsnncyQsp
O8H9JnZd0cqvt8li5Y7IPaW+V5W1mDLEahvvJsO4yNF6ocm5OM2NTAD++YU+U4rpBxt1qlbXDvQC
ltGfkykFcFUs4mrEkX4gPSjGX3NmOljgpEQoajO2wFnr7rru1PgJZE32t5zr/+48WNLcHf995z38
KPsfsn+9+fg3/uFVq7CnqWGgm8F1jXzG//CqbftfKFSirL+WUml8s73+x3nS+BdVOYBQ8LtWXuHa
rv1HN0PnPwg/GXFEWI9g27lT/oBX/cZgFQcW2kVrlR9hAaq6m62XjrqT1YXb3g3WZH91I6qdDWqA
B5zJyzPpUoSLkWu56rpMP0/aPr1sy0z/QUlODyYKszsFRw90kJ3lVuDQFhrCWG4J/p0DSDncu7Bt
eXoxu5/+fk1eSm5srlROMU6cTBdNK/5nm5uADDeLBOQK8HAAeEuYT8uyGyr0fSq98/ZaHp/iCj07
u7x41P4ecCWGrECatQ/y+nCmndW7C8/l3ZB46oPZeLd2scwYKSnjrp/cr1luVheyzNMzz0ngTfQ0
HEtzyCl7OK5fK8N1JkUXpPkYBWiw9lfDiANHK/OGWp3b+ZWXOntzNp1DaloedgD6fPbxlG1zCLqB
KxyMDgl2Xn+LRLwMVygm2rz/hbxDNTtGD63nxkhFEnhGl+9mKphq2nbnStfffTzum5YkAz8nezTZ
AR/RKnk9dcqUDsVSTvIOuFZ/MSt6ctBFnVwWPXZSnjRbf3SU/rwS0XhWz4oSIlTShXg9nRK/fO+X
MD5tSQBjPAXb5BM7PaOO8qa/s3DpOkvzyrhy42W4Skj4z2bL7D5RctP2slPbc8dKAXZ1mGWZFQXV
E3PyzmLQrUIk2aN8DIXzTSAMHkwt6+WOlL6nVZWjgjH2433DDjo4cz4d26lD6WlS4VwSFd1wmrId
JmImNVRKxz16yZ9HzNe+gmLRrzGJHB5cJc9hjHvGiRT3TftvfTIBviFwY3PZvFlAo3C0PAf2fufi
Pn/txE39M64LAGRl0l3Hxgj5ZGrtQx/N5V1a2+2FPZRssXkptb1aZdPeqOxlzx+jN4NkLTaNREAf
T+g2leEn0ndlXdES4g3fUsCVXjSmoHx/ZyadcUjrGYUynfgy9bJTrOX3pgMdCo6Qw10JkGP9LS/i
fhoEsUc3Tr8bGhMDKLdIysWHdglbQxZ5ogcpkLvjUEpL9TFaUL+QJ08OXn5zmu+8um1hpGuJ3qEr
garl3hGNZV8iLah9HYzG+PXxxKw39+t7a/2FkKwRQyay2EJ+Oqu1FkwxjLu8WJJDO0SIgZpDfVDl
3ATYm+qXTb7M51RWy5CS4Uk43puNTvGA0shzmxqZeXv98xeT1Zt53edotN4Z2mA95jMozQtgIJ2+
qsmrdxAFUN3ryinLAOuZ6Bs2OdWw0EEEDf1GtbO+Y4M5l6GsNe9ci2or9ydliu4NM3d+emqc+87U
WZeA/ZwusLMZd9TYdqcSNGXs/Exa24QIhTCn2HUFYswMb0Ds8ca0O28BiNRQaxoYO+OSaehUTMO4
hLLXlyXoqrIoAj2azOPgNVbtC4C10keaMftFp8P75eiii/xoLkQWuG7WHR14kAtgOW35nYEdq5Bf
tPUmrM0ZAUSge5l6AFa/0Cev63zYe7L29J0ci/ogBpfugzvg3hXk+ooFXXLw9TttWGvcOJ1itzz3
WtztxdKml7SXFdAUUWvkfgGALbtOq5SORO+gehsmUQJkvOzqY2q3CY2QXmShqbUGHeNW16PDgNT3
FDbZkirntTUia67KFt19vYhv6650ZTDqo6UGZTfmp1KhN+gn9jR4EC49bJnWS2Vz8YnS7MY07Z07
u5i8HU1C1Uf4M9kPSm1+r2C8fMIKD7W7yrLudN2If01xbp64LN4ED+jUkDoTYqOAzM2xecu1qoqL
uJLOnVI02UFf6iko6c34gyirs8LRx/DjM/jmcmI8gj4dgfXV5GbbaXVwMJulHrt3ipKMZ3mMEZRV
CWdPUf0USfCdTzOpT3FRA/UFRL9JNbljU8UaF++urWKYGbEl9pkCoWjqdLEvdKAZf/xpPGMEjsRF
hI2r9M/L4w16uRfR5Hp32ULTbGlMm0Ob/S7VXP/zRSPahfXIVCIWsCUENiYwsahQo7uRhg5ioJ4I
Ra1EZwMPQji20XSqvLJFFrFTqUWtxRUCPoAlm9pAUWdYXHmlcmfmenWGsJuxG5I8o7/NKS1tXrRE
AmRusC7aNXljnnlZesp3a1vjQXJGAywJzp2y4OqVuImdIk8burZSrLsZtgb6wwqo5/OsadQ2BFnn
RqE1FSZXWWTSk4ZM4I2BZBOKoC0d4x7nzgQOeL3avn287m9DKYCkSD6tmF3SYyR4Xi+8YRRuljaR
d2clvR1MXnReR155rjW2doetpHNZIcvre0Y0hKri0PWv5vEGu0b7xAZ8G5gTz61SB2x7kiHy+tc/
hNuvsREszo65LJSfkeiSb1blmbdNbMhfPZMxh9os4cM1aT79wGFCLwK1T4QWOq6naN88xHcfYpnj
emxY4iHFuAemvKMA5M8ght0bOh8YJgiBpgGpGvV9dS6Y5jo3DRzt4TWU/sdz+/YMs8dRaIIOaZI0
blU3+raWE+Wh6E6JUcis7crw+8WmaRyX/R5i4qkz/N54zBv7HDsbV9sCUnsjt9UCW+c7T2/PcIGJ
woRCG4LQt610+xMb5531WiGB3IbsG3wEtqV0qqadHqMRfFe6Zn5XGTK51SMBsSKyawSCZ3GO6ZcC
Q0Fvw7iVY2hM5AVGr//suJmvhQT5mYDtOuS6lZ95qe2miPRSlS8iYXV+PHfuuQNWfZfXzQLuMGm+
Ac86BZB/b87Ybuz7VQaPkPP1rsM+N1J7JRGEeaL0Ezv6PqTLr27Qn4BJ7D7eD2+fD2YM8/HVfZxC
wFbKHr1fvRk7S7kzQHIFZWF8j8caOqhlPH480DuHmpEoKLMVaNLRPX39VSMaecVseeJYxY38jmj4
gq8Kmrt+ZU6jEsyNlSpBmUZdQqI9DIsv0OH+PuIJuPgFQI76BCf4nWiBH0SQsAYKJJHm5nCbpdSS
oi7FMbdb5wyv5PGThOsdjC1gTzXt5E42an4FsqPeuV7k3pKW1Cc6yms08CqCZu5XkD4hP7EL2dpm
UtCAd7s8jo/07cfzGvjQzkrwff947t8ZxUI1iKSCChEQt3XDvYiTy67t7KyZAKJkMg5jArAwAXZw
4vS9s21XaVQSOTI5Lk3j9ShFWzn072iFyG5pwDt3d0C7qL83Q6j18++PP2nr8cvjRe7JE0rVS4Nj
uWWRIN+rKy7+rUde7LAUiMtfjVg9lAFAllY7tLG0bsx8oNkX5VGRfgaZjwZki97jp5FSpbpbPDnf
53rtfRpcpXrSy9o8t6OgcZqDUdidQbAMZjuA0dCeffzb1/P7etFpT6/luOfeMSSN1xNla4PigeJI
j53aXaQ2PUdIdfdVbl6qVv5T17rixKX/9pCvAyIwx6StTuubnW6lcbZgWpEeR+wMCCoUsY/yXt3V
0eCd2ATvDUXNkWIzHJs1rX/9bXlpicJAO/841rOHGRNm8qPWWv6s5ad4Ue8NBcnSYwtghMPN8nqo
Vk/xPul4nIl/03BpKnGw20w5j3XtlDHbs07UdskYg4qgxn1sbJunUwzi2zBldczMpv/s2q3+TSyu
82TTHHvstdn4ZQy9cr16XyAqWmQO9GUFmAq+kVCbMeNW7oeKacf8mibZ2IrqZ5YtZhYIJQUigjpM
q9MishriwGWUV1GdtUvIljSW3dgl3acysyqTc2SmUAly2T7aSm0/tW1kQ30wpqEMhhZXxItUAyTj
K6o23iqycc5T9PDzK2EP05XaCfroi7BHMru5tY3QQfNDwKiMR/R7F90OEm/S50sV1IQT8Hi6n6E2
AA3EmrmU+zZV08U37bp5VAoT1rsexfF3tZ4MKA1p1ea7xtFxQ0SZaPxLG4XBs9X0+1ShYuoPlWdj
jtvXOa4+81zdtErdQX6CNUFoL4ah9Qs7wwc0Sb3uymiksqChME03aJXfSyWKUixG5vkyl7X6/ePj
aKwX02ZxAWjACKbwS9ywVRjSjdxsMq2tj4UoYkTU2atjgKAHWsWTZTlRqKlLirjR7NpQeiY3e4rs
dtaCJm/bz9XQjtwYRuN8XYjZ6dOWUt2DmE9jf4im7pyWqXFezqJ+yMVgIcBcJjdZG1cQ2ntD3gyw
o/OddI3hc2Kn3s8OnYou0ItxBOVpOtnvxlKTxK+KXHeDMZbatHNGmX5LJqmcSoOeSXCbmSCdZC7o
ElHC3PqCpZDxJAix9mhmuvfTKiXPcAtVvPC1oa4HfkUSs4VidBn8Wa1r9WArI8LOBkV+LzC1otoX
BRC4IPcw2PaREYl+Kg6tyLBqG932E0N9lPixp0DQzPKaT6qHwKyJ4f10SbCJzpSMGrbMhWb4ZmGV
N5IF8BsoZfb5x6v+9hKGGEf+s4rRIg63TS7rvkqdqPfqozrpyl7zyugi1oafUjHqXezOzqWTQbz5
eMy3NxalcQwfaNRS6qQh8vrGQvamld7QVUeNqnXY1G201wvT2antON99PNTbJ5+sbq0iwtOmAb2l
T7cD8iuVljZHocFftLWu33nTtJwILNaH4/V+YZS1XInNOd3FbcGFArIlrbhpjhNSMmGnurdxrzQ7
EQHmieX8pWxIMqwhm3Yff907qSt9KRxKWbi1zr29j2fNrBM4Wd2xI+z4oTqLeu1Uanw9O8hlVIui
faozme9sLr8wszP3hlqp9xujPecsaYvoxIP+7s/hyNCoXXtpb150OUiix9yWRwCh08FMiqPetiCX
LLx35jpmj6vu/BmT69W8xzEO0zIPn4soUy/0OilPBLbvLD3iA4g5IW5EJrN17rZT2MjmpHaQ9CGp
FM0Yh2o5nMLavXNXrKAlQAdsZMx/t7lWI1woT8kwHlHx0a5VMcw/UQQkaEZtW+7Syp7RU1IEMjSV
2V0U/NZ5hyZTnASN2vfQ0tWch8hWMxCTrtK3q9GrkAWmksnys8+7rg8tG2IcThZNbIfLrHdgk5W5
CF3Q03qox0OdnWE+bP2MEqkFulQKL1jmNj1Fpd2CTgD5IQMD3U01EIWhwb+JbHvNHUyRzNMRPGt0
0IeOVzPrjOa8wa5aUsc5lEbXXbEi90s5pPdFqdcHnHEsP6Yrti9EOlOyaKqLKSqHfRV32sUooioE
DzydSCjekd5gAyHtQbkMEuZby9VZsxOI99NRqM78gG/tEACwy3M/wet813apEmauerakANs09soX
ZZmU8w6PgYvGEd6tHnvyEUy53H98ZLd33zqH69ngyIJlxMb49d1XD33cWXY5H5syFn7dJMNlrw+A
mfo5/n8Yiv0IzwUgGHHoZrkwADFsRHPnY580iEOoVhPgdFUceiNuT1yA21dk/Sr6HsgTcuJW6fDX
X6VKwHsW5JHj+jIGgxN3x3mM3ECkzXBd5pl7rdkENR9P5TbRWgeFhYk8Bi0PCDabQTWv6RPbGRi0
MXMQ9BPWQuak7AZBPUpt4lMl5jfXGwOusBaydhTigKNsslQ0QXPZ9VI9Fp037w2CkymwRBJf1UNr
hnqGw5q6NhOWyaIeMmj3Q4sPBjpA3vVYivbEFn9nzlcK06oGv077ltne157C2TLVI+VKTC6SfvpS
UXPwx7HQ9k2rTztrGucTc/7eHbCK14OfBEsB23u9dV/k0G5rGpleu8vRwjnpcvGs0s/MBAOsSchD
B7MMXzGlOtZtme/VJVOPHa23kFpSfdmP8lqh3XFptab6ua8ViRtivVwR6VdhYyt/LOVAIMGup1VJ
w5N6ywZwgRYTrWWnWo5tnBQPadXra3Tl7duhq08ctXWrvQwA2BlEGcTOBluDcvJmZ1TaxAVs5trR
dPrlnC7FfJ7PKI1YOYQWMQ8qOUY14b2cyRPx2/aVI1CnxYJADPJctP62HwmURKX27C1He5jVC9nq
8yckhn58fNLefh4cc+6t1fSQhtJzCenFos9I6pHi5uqxrLMiHPjHr6VqFr5nVtne6Orpom2K4aYQ
cjgR4RjrIr2eWRi/5OprtAiRf6tyMg8CG60Eka16MedQuor5pQCwD3PE63UkIM0ka8MFs7UfZSeI
nGXVT2MokRFBOEotnB09TFUNaneAeIWZVX2vd7F1NtH6bzFJWvgvQdi+MZwKivpSzstfkw6TLKgh
PyIPmvR3iGU8WtaSf3JbkAt7toGAKQ+Z8i9zsapLDyzJciETR0z7qMuS773Atr1NwDYEJi3GBzlb
KKMnJIi3uedAUDGArDQnQurnYsmreULdYuVUAq9b7dq3qF83H9ZOnJ3dp53aXELdUvswtarpypmT
XCAPh6LirULXAgMqxyw+F06ZqkEVFajDGOhN9cG0FJXlmw0EBT+SSikDhId+KEWfrk1buGMovCSK
P5VlGablMHk+7fiiulSkBDaBG2IKaK5ohi8LIi5i7+nSgtEUCelrliKTgHpPd0YnBUk4s2zSx4+3
6Fu9KTj92ooQxNiFKuJWBb9SirEaDdncO0YcX9a4ZJ1pVlolQSrsUnADVVXiF3Hf3JDWpGcCMT1s
VXq7mgOzUZTGrwDmx0E7x8bqOJkPZwKm0S4fGi/2UdnQrBACyXztNmjj+o6XVXWIe178ZNKXkju3
zdL9sFA7CaLSaW+zUaPGWNiLKfca5sInkvU3x4KjCEp+xWLw8HH+X1/D9C/qIRNudT8MTbtHBZB7
hpWLL/C7MA/skmpX4B98porYlD4gxObEvfOmjs3divI6bGEqKau9xub1NZEh7no3Ge49KxvPsqpo
dpUjszPIjla4CKs/V8YMcV9X5zHGcCwYKzv9HDvFfPh45d9K2qBA9HeDCgjGCr96PReDOiXI41XT
/VyM8tHRRhfEnMQMFC6nm+aBqC36R5Ne698WdSExEk4mbktH1we0BnP5uTAGJ1CzOf97kf4Xqfl/
6Eu+WKQ33mc3P/q2f4XTXP/+v3GaoDHpf4BwQskDjyWHCPnf/jfrn9C0WtNZApXnLfUPThOHJRDA
NrVbGzSiC+WAVf4HqMkfwqBZq8gm/XHr+fD/AVJzAxIGH8yZWhMdQBREOMRYrzcU9BScJ5sq+sRr
SFwXo2DTdU9AROaz2tXPCIAUHynZVbZWwLr93SrNUVGXIZQOss6ygFCoTM6D5gZRnEznSYV9Ik1N
EfTDT2XRn56n9n93GbuMlOW/44FXt6Xvv3+sBnuv9xr/1j+AdMcGPv6sF7Zix+EX/WezWf9yWT8U
1Ghr04RgG/6z2XQPJDFcQBLeZ6e5FZ32z17DaA9IIcHWWgWne00T6Q+22ialWMVFSJqIp/lvPUNK
NltNpzQ4D7BHHnNnctEVEfPXkSgTRkmN6act9W92J0sttPN8uI6ixPkCniL+MUqLR8jysv7xxQx+
+jtgeIn55atfhFvr7yF4QOSDSBK5FUgbr7d+ssQRzePEfNSKwb0ck6S5WAyZB1Omn4I3rJ/2n4iF
oRBGcNaIxQKyw3ibJ4xywUx8NqXf6+jgFnhcur5rWyTCKJ0QKuP7kyenhBvfHROcHEY5bArAlq8/
T1reXCIFnX7vIH5VBzBgQbrDR/ZEOrB5HP/9bS/G2aTeljMMYy/m9LvcT2G5Fxdi15z/UH0lPNX9
2SAl3w61ScgaoPC5Qa/0u+MjjeTbcNkiXw2T4GcTno2+4UPqDz/eJJs2EKIZfBpzCKJeX0lRW7JN
TmUjatNUf+pphgC4Ll39XKStib8o/Uj74KhtLUIHE+xdpNVKHQAfqUQ4QO31Al0QmATovoklqI0K
AmJL0zEKBqu1Y4JT8uXA69TMCIQ+FjpB9QiAO43xJcMzMctuDaeMSLLHyn1y5Qg0gARksnxj1ooS
j21BLNfWlv0YFYN9hsjHUNKL8erFn6DMHbpkGYyg5wA1fh7p2QIAv+v1XT452s+66nIgkUYnf3VV
YuMpQmuo3U1uGmWr2yRt1kmtIuQA83nyO+6X4zTbWo0YaYnVerkkmYuAuV3UvoHuvndIImPxgqKm
keWndU9lTvAaeKgtgPMPNVmm3aXRaDW9g0JLrzpPtiKQionb9IDZ7hRA0K8tekIJmMalm/VrnIxX
NMSUEnovRaR3AR3iNg9FL4svMxirP+uaPy/2ekOuDFyuRHULXfFiz0usol2eYm2Rh1Yrydj7WTkR
xW0vHupGxNeUqSgjAVvZFqtmg9ixViP1qXYwpoaXg5+0k1WB1+K1+/H2fXM6n8fijlu9UAFJPuec
L9JZnBTTNuly7UkduQMZrAavOgxaCYCpU3PaUHZT3CVTnBxt6UW/85q2pN8jWv29dyLN3H38e975
dBvsg8s1CHoY3sPrS6nDVJ4reebTS2HvkT4Z95Em67N2dpYTEk6v7z8OKpc6JUFaxaC41hrW66Fi
N0qF3pfFI7djvs+STgn61M2CeU5EYNJdDBx7gpuK3MIVnOLi/k++dB1+HZjAz+RRBnGyufIpSved
phXGI4JopY8vH6Xxaeh3Frq5J67gTV1kHQpdbyIIQJoQSrZ1A3ec3Tgl0Hxs8BD/NNJk3rtDc4pj
QCDw4g17/iBquMwo3SVykC12phOGPjuyth+rJkak3rHbax2V+iBakvnSQ2Xk68cTuCnEkOpROV4b
kmiTESI/6+i+2LlI5PZeNDrye1TTQLD1RQt60x73Mm2WMMYx4pvRTPIHBkXLifmktb39VnYM9XTY
Uh5ZFlqPr/eOrN28GJCr+TEkafZUaIsrDoqFgKKfyHYor6hqAOGIFLt3fSxvRbZDEKjUA9yja88v
l9hoDoXd4HRdaU7R7ofRAW5C6g0o2JVpvKssPLbOe10uvJppVD5NyDhl4VhTRMZHAnAB5bTZRmSj
bMW1iRXX+diZhA1C464+EMGlvxbKRT1e5aJJzksH0cJDPFvajIiOZNKS1BBnrsWbtKOeqkz+YozT
A3SVtDkkXuyMvt0q0Q3TF2WHtIkzd7+YTu4di8Exr3XkeQCWZwJtkqW0xxQ2vqGM9c5EC+MXAmVl
TSBTOMN5aQyV9Odqkreo/NRZ0LWjVR9GdbbUvYc4jReu0OmHyazde0Td+ctpr+dVgN82ru4Cfwww
twtq17zt2nRmOSJJg9mNPPO6ijpKL4kQNv5tle4s1z2NoPTMKIEsf4przGPPcq1QbeQ1reGWQzDk
QWRreXbWmG18gYQCpHoIJWl8gMdRWJy+DlCKq8W5Ghi12kbhpNajdajB3nu+h58DS6bnpfbJK5NV
cghMantwupryt2JMoOoX9FHAM7AuMwSHcaTe5Ljir86pEFCBk8l7bzZau/NiqDNcMbbGg67Sklsd
GtQRcWRdyjCxMmTsxcjdk0WmeFhs4X7JsqKATlHqrgA/guQMhX7bO4KEHh+KSp3zgGqL9RlFo7ag
2+YVuV+NFjJIMnLMr8OCZFRodF4azulCK1LN+7QJHfjH+Le0fbM3mqHNP2v1/+XszJabZtY1fENb
VZqHU8l2ZhICBPCJygTQ3JpaUktXvx+xqvbCdiou9vHPn7Zara+/4R2gSAA4jr3+pkyDfNwsXimm
EEZMNVzlbpW+DG3Qfu2WJXkt5iCxblsrb+8mBr7xtij72t+Ow6T9HJVaBbwsms9bPauDL0tnpr9V
hcHFNm5ReYgC1VscZ61JudBzK31pZGoboQPI20OAyyyeNM/GiH1ADW83VCnSTcxv3KvE6pcX15YS
d1851IRrQ6GO3uhmthukhRoyxDZ0RuvUdftdMfZqvCn5qR+nuDdvFRNSmppePWWRhgJcE/XzxHRY
wATYorAVR70LjwMW0dLmn8uUqnhPEudnPwtyLv8DUIT0MRmE9sXpe4PbUp+L6V6YZp7f67ivyLvM
maDj+T0EnFDMgX6XaJ1AI1KZqthVgTeN20XGTQ7lIZ8+J26p59tAKvuhmnT/C/rDwfcGEBC+ooZb
fKs7gLJhYYGPDM0l1p7b3K9Jm6RePmazYfSI+Qj/Y44+wC+DGv63lUvja4/Ykwodp0vMm05b+B8c
1bhrs4+KflMgCP68FCUYbwRg7Y8Gf7KiByzUdqB9NEVW2SLFxI9X7ZYZXlKHwWQ3j07S9Q+2SkTB
BrYDeWlZtj9Re5qcbe47JbX/EMyh1Y8uJE0ALFY3YIjux5UHYLYzPzLyzV7GthqwEbdq6DdeMj5r
vZ/vUzk5PEoaIPeP5iD2lrwssLelj6aor8fuxnEKAwjQ4I0PwPPg8GvapGEUOBZs1SDGrguT0e5f
xwndyDDwR90N9cLxfjQFlLYQiQANa4d+YfI5x33/2/PGadPKYo6hAGrlA3MX+SlDYz4FbT1PT7HB
1ASYCzbnUeEI8ZQOKaJHRe7xJrBL7z9a9ZyCjLWKTIXsJWJ2QhuTn7MD+ImAKLwAo+6BlD2Rid5y
jkvrqXWIa5vJ1fRviV5QuuK4AvO1Klz6zoVul1GJtsv8AZ6WQd8WA844BPGKgDuIY/Pamcg474NK
9STHppFPG1TagumWkGVaG1D4dbcFalKqKG7zptmOpRqcUKja/eoqoBkhY2btsSX9yLaVVQ1NpBXl
goZVJsrvRWHaXxh+YL/Za12JfWppzMsGH5jgu0SiuN8GPW7FUZ8H6OvKycXN3U78oI0YNi6ERvxu
HttlVQzqe5VMDD3hUIRZm2AZozCmHzcjLhtqkxjxTJSr+h65tKXxmCLgPoEwlkp1FCyAQt7m1tyI
7dSY+Rd4o1W9RVhZ+1kaNTlFr02VBCxVIb+2JNPAOaqxjNjYpjQ69s/NAL/V7tBH6RJUdahXonKi
0R0Ga5s1pY4gn2y/K6FBqfWdubqZhrmbITR0nbkrU6/xb6y6GgmakO8koCWDQy1oPsgQlFvq7BRj
yGYTJz4NLjV0QR7mmhtAtR1n9xklw+S1EiDwkJ1P5Z2ZN9mzKADbFo6eIpmXxd097ZTGieZhWLM/
tN1wPCMpU6Hd9e2IN2DRo7el5fHHYXT6R6soadlbyNH8pk2y6HgPx97eLJAx2cKvWg4jhK9lN1Wz
gm+bjF98NTag2rVuHjaN2SaPXma7PwVpRB9aQKn8DWMq42OR9u5rv8TL78pK5p2vxcTA0m1bxDuk
71YbEwA8UmRo33zWqykxrmA+Uu45fTBiMTjNTb81zQ6gctJqM7Kwo7+f65wq0NaL6XOZoZC75SkY
BRBFqI+7uFye7KmxXxN0CeKwRVdNhHM59T/yYe4fpahR09VgvqRbHM7iH6pVM1vmqFaPbE+MGyHm
VmIL0iU/Na+UP2XFvw0p04vf5M7zXVLm9lbWHwVDujKq29gXO2jhztd+0jru18XLnStpeqqMllFD
dxxcivfgMKxPtw6KeAgWEpnuBx/hglBbGGERI3CdDK3CcX/Uop4N5MQGD4qOG7cQqe2es4HQ674A
x/dlYhBUbCpv7p979H1aEH96LTfcmOkepbvie972LieycKsDyVL+WgFIJnAxq0MSRw75kzMnOPm2
6M8Wuxq5aJPtH4OvRo46qFUplW65FXMb5UZL3VRpP91DPX0JnLZ+rEWSvUCpM+xwquXS7RjleQv6
RZa9b0tRjFGb1EG6E/o0PM/C99KNIuuMGWppk+Df+USChO8kDQ1DKdTs2k7KyMrz7MEcnKBiyGhM
1bZVRZsQ1AhTmZEhwgSgEXnNEVr+rd235rxFFULR41FNLrecWiWvU003r6s5HyJOYvwAwwRzZD4N
+clsBWmkoxyiYGZPYRKnIlyYWO3Hehy4pI1K2ZumGhWeZKWrvtp8p0VkmfSl+TaJwGY+5/ewkXR4
YdLwN4kL+jCCvJlJsM3JrG9cJZP2Nu+SchfD1gCpKcsqfsRZrTo0eu0i+qhGy2eUWvpmqC8xW5BO
catQCxIJHY9qMlUtYDdmYriKDasat+bg5RYZg9YQ/cch+JqKtn4Cpi4fgPjCnWC+1+OjVGijuU+S
Hshj1rvuvbCxKhlQ40b2XZnT9Blgb2NGWl3j/WL4HV5GNvlFSO8jv17jSklK3AAedWQ9iasYnM7n
fGzXXk4Bk/JqMFvChz4tbh+VTedM9NqNadmBjPJ+iHkun+RgwczMudpvtMwfiSTUVB/dBWOwW70b
/S9x7MjkZm6rvtkMi8jsO3PFx8zbpMmbON803tD2HzE9L/owaWw72Wka8N2roqqJU8bUxK9ZAUEl
oiVgPaKYWSD6h3BDf21Kr38su8KUN7ZJ2ISZqtO0ES2SqJFhz+aynbUuhYOwuEqEppz7J5pio77z
EPK66/rZ+FbVVfCqN4SDyEhqvdpCLi26cNDJQaIEtbwlmsoKwqlnC2RI+6wYH3D24VqAOoKyouku
2WMbeEWoxYuYdoqZK5l61zXzxmWU3YdOVWuPUuqL2rWrKgs3iT/+9PMJwq+BNYJYdU614RrjmSlE
DQyPagFYGRkm+psibGZb7I0OCdk40ZsbhxrO3bVjmz/7ybAgpLdkhEtJ/fLUwmNBj3CcrSzygtn7
FfyxlCiFyL9S+cWPpDEFZHaz6a7tXDBzGTr0ykoiFnE4sfQfQZ3MiLt2xXPLpwayBbly+Eu++8yh
8H+4hXe/ZCvA79lWnLIw913/C1UsnP946sbpjst4OJjCHMrQAY3y6HeoMIRunGrZpmzK+sUkpMUP
s4yLLItsjAhRAUgn7H1MXSYvSW9k3f3YVBmyfeP6YMot+/S2Ggbz0Y9Tr76bHWdEsgwvv+8ajT6c
6KiQdbbBSW8TdESbDQGo/jl0FcEfxxuM6LRxylCPYgAw0tFLgjjsUmf8mtJB+WHmCoSFRw3LUH4Y
nNssS+evHASsjwors+yr0awxcTLoW23SdIXPp4h+E8qKPv5YBbgTAVFv4g3i0t4dvltoTsayqz4u
mQ4nDC/3vW5PyODGbqkB5xB8hzIpuheK8/RFqxuxd1p7wM62nF7GWFpdiOyAdt+URVM/jf4wAn4G
mdi19HXN4dEy3OWzPY4VSE8P3QuSAuf7OHsg6II4dTtev1RZuDrV9z8S1YvXOfaC+JYmR6zf6ZoJ
xFGCOQJyHuTFN35E97XSRvdTrhr17CQzgcjD7uy+sDSsIIU3Byjhpi7jAi+e648VNg68lSr1u42J
kZp7k3pZelXVCeZMrsTzwAcfoMCsLPMrxMkfesLnDyvGyu8GutzkBsJfNkNONAmFn1HMzNLq7XDu
F+dL1wz0cbM6CXbSgLOKjqyXBiBMTE9smrRqOKf1rC+hKKaEGj+1+m89zSHmC1NS2w9uhhnWFfoO
qby3/cRrtkVe0HObVKC+5p41aOBS/Eogxtt45aafl766S023cbfIcjne1h+68dlTzP1DdCmn/mZk
am1+TRYoGaHVZQkKrv4k3K1RiPF3JkbL3uV6LbJdqnmZi8Rov+TAYOgW3Tgx+mB2TFsXZw69/mL7
zKCeEjbt2klE090E6+cVzY0f/JiWbvBQTpgGA3uaTtw6dTMY17qosTLh5h2LXdq6YoBNruKGTMlv
vIiimcvPMvPJ2dVm7mQ7Y7GVvE2UteTbqbUsQUqjdHGLpERQ7BdNtF2UV/bsoLibdAgO+63C5rgy
qhaETRwXn2hACPslmx368WyIt1zzXrxpV2rrG48xi+J+y830SUoL/y+FkaQRKb0aPzcgi75RH6ku
xMy0fEkhHJLk6cgp7uKGEifISXyisaI3uSkAvT2USrdj/mbfVldeqmDoB8nMuKIk61szi7r+VKQy
/zpyrPJocL2cwQv6a3wKTVb316ioUWfH3URiZbSD3aIbnc1fBPoiOHfRlvmYAzMUISJU7VejtIck
iksOxR0Q77W+tIrKuTPLuEG2oRDONx8o8xRNo1N/rspZd7ZMEmBx/Q/dftMB6WJ9H1y3/tUEGep0
mZ5ZDEz/b676xlTwrJnq4UELzmwdzK8N5LUN+lfbcVlUO8tlxqKjdKctyDZ/W5fGhUXOeql/FqFD
jBIKTP4/MI+/FilKlwYNvdzvCo2Fzehb8XXtYOEOmYZ8dcgvgefPeqmsR4YMcg8ADQDhk1EnfglS
4iMff1+CHg1I8nOKu0x/oAUqdvgavKR+Nu80teQX5g/nD2pi1UKzn2yWvTzVNukmaWeuLMQ+8KS4
gmfb3WnkGFFXLXDNi0F+/Me3x12HLgIUDwZ2cJ1PGrdOaxgD8mb5PpjS5UoVkJr0om//aYpBK/xo
FWzjjs+IVzvTnFgWPY1Kq+/MmvvOTWWHp4zWXJANODuODO45IaQjOogvIMDHS2mjJOn2ErFHZDwg
SS3bx9kRw+f3t+14LLM+EP5JQOqgA7MKKKfjVej/yFgtpdjr6LYAx4eIZiN+P9CGjd5f6a3n+Xul
k89LKVxpA12IveYn8saiabexgub3+4ucnboV7QCChukPkwNg08eP0066r0NTEPtySopdV/uYlyZm
+31ue+vD5C/azfvrnSLw1/1jRgzfkkkPA37n5C2h5V5CxWv7/bwiKBOtEVUEL9H5hKZ7ucFSo7kW
Kvkc49j3BCdP7bTOwoEVkIb7cXGlGzrx1H5TttQvDMHeeLGrtQs/DmWFFbR7vBPGnHRjwwe3d4ia
V73BwGuA+n2zNMPr+3vwxotFm5MvDxlmSjv35Ah1DC24LlW7l1NXRV5tFqj7W/GFePLW8+D+xBcO
HI+O9Por/gqcpcTOdbIruc/LwKT5U/1cSq2KUmbSF1Y6gav8+SaYuRArOUM2ckenMZOSzZuSvt+X
2hhvq6E2r+mti0eKDeNaaxERQOkofehRgn+BFQhuRU7Nw2L05i9nTJILceDUoHg9YpT1KxQBvBaR
zTx+ctXYy+CLedojlpyjzuqNFC1BmrtXJckBgseUP+Y2NlvoTi1TiI3b900AFdNPnqaxtr+5sWyR
ebYRssU5K1Cwwyj5Y2YWwXwjTChEUeEKAxfFckium9aqHjRPJD9Lq9IefWdqls2CVfQXrM9rPww6
WqXRjPf4x5Hw/6gVMQ5c/3ik1lsSH5z1HUA0O419cVXUzPpc/3tWZcZ9nSvjKyO/Yvf+Km8cKR9x
GwzUOLmrvu/xxnp1Cww8NYa9RXm/J8dsH0bXqHZ261wydnpjKRS3ARSiN4P45593/NfphcKDyskS
y32JKy2MXXJVsMlf87YTFx7qbIAJumA9KAasfFY8o95oTgI9XCz7qfO2i+b6W7JPtS2M6ZebZzmO
vJeMj8+eDVIA6sEWSc0qaX1KmMoGxOtr35L7RFK6OaXxidxWR98q7T/94wtb6QeoV6wPB4riD2Ln
r10cfVMTZZuMe3+grRNnxbTDmcWIfBPe7vtLnQcB1lqTQY9kkCjqn8Qbb6ZjFzf+sLfjdIFeDVDS
6B0VQRJYonoZ023TQiUF+fxdUVx+08phuNay1NnomXJfLvwai6P4XxgZIYlfg2o/hBRoTgEg8OOj
OpdVo2tZM+5zyrtwBCt8rcYA6S+T+Q19Av85zucYW7nOffbGRt9SbDsvXVXpdD2Cq9zs9e/v/6S3
3vqKk8Fgcc3x9JP90bx+oldvjfth0LN7TCT0bTo47S1t5UsH7NQ4d316B8qJzYkGjAj15PjphdtM
42QOaq957pyEjNdxzKHLBIZ96b35EcwsZY8/mOrFR6SsDK3SCa46p2YMj5jP9AEzArWEvTnTzvfG
EgSW7vXit53+aSNSyd/SUaPE7NioHy6tihdj0rSXMk/1z+9v27otJy+Sc+WhyqOjZ03mcPwopkI3
r8wstZ8WIVBxG/FU8WNx4c441X//s2O8Gx04E8XuWRQomY8acyXmvTDSbqu1nvthaRbs7a2mek6h
7EVtJb0wrVrjg5dn3RMOzOzYrOQW2Ztk58lquAPkZl9Teanr9/dgPaynewBrkZrAZJiCctrxHhhm
V8hsyee9MpwhJE+ptmmbfG9jvrF0nOp/vUw4PRAmTJ+dgD/yh9v6V9QIGCisw/x5z9SAqWOs8m2T
qEvkqDceCngMbSaQKzAFTuNuZ8lYz8xm2WuuvjY+M1gBc2aFtb5oD2Zv/D+eaqU8EhAJvNwfJxHB
HDRgHkE97ydX126xGmVijpvf9v1X9cZxBcAOIWklfCEQfJJ7VE2CyHjSzUj4LLycctR+VHV9SYrg
VDWY4+qCQwerCiqCtfzTjMsxJ78NcmMf5153O7QwWmH5xDRWbYY5Fb2zK9kN1SoKxuy/t+N9Te8y
RLilvM8c0dJzAh8007J6sHzEOjU/I+UOjLuhYOgoplxcOMLn+0IqisINzXRUMUEMHh9ht3IaEWuG
sW+KJNs1bYVT1WCnFz7j8xjLKmyOjV4dRF/nJEHpNN8aXIzA97kI4qt81KvN3MXtJpCTdeGBzo8v
oDmirL1eM3yS60/56yPJdUsGOHU5e9+hzw6z3oTg2rkPgd2qW6bi1ub9g3WWpnBmWUp3+WAIBacC
ujP2y4CK9GDPcxtXWMrDDkbjxcX+dGkNWuPZfIXaXPPt/WVPaTRsJoLo5PQ0eLhM0IQ6fk6Uvmgo
d1LbA4oyr4kKUvvQtIh53tWc7g8afKOHei4adF+AyfbMkFPnW2xWbR4trhbse5uZdIRtCF3Q93/a
+ZFaf9naLnGo2UDmH/+ydHKDGtPCeC+BjXzi006/VF5WXFjljX1HSoGWggufievn5IOO4QfFmsy1
fTHBZ0Ncsd24idEymku79kPmZtmVBY33Qgh+Y1WOFm+S6xuY4inu1WitGMc1hijUEdpNgnX3rwJ3
pe95KdMrYxDOtgjK4gJ1+PxIA4pELEinEwCJayXn/H2k+7ldAjij1aEj+b0JcgWWuezok/d1epXr
8/Dyzy8wWIlZkHsA+/Mij9drTU1HA0eJA2eMFJF77SEDWHchJpwfE5T1wLVySGAAQgY8XoWhX2t2
0m0OrrP8hJbZb/S+unSZnQYeqmyXUpOPkzblSi8+XoTZkdmAZnIOTew9EJjcOy9drDB1aufq3zbN
MmCsUD+Q1JNkI5B2vJKwqO0a8tRDJf32DvUPO1JJEj++v8qpViACe39OH4UeYY4+4Ul48wwNaNjA
WViyqQIXOQUmCmzmmGf3rac597gK5w9MCIIxnEqcZDaND4AF66DR6UKNPjxIfGnu0KG28GAsDWEB
ekmDKxUYeXMlMr2XYTYBnd9otTF+DBY/eOl0zSDRrLrSpGhGo/vCR3V6vv88E+earwXz3nOA91jU
A+UzWzcZWyjn9RZqYHsrF/sRhMAlOZvTc3ey2qlOPsDIIBYBqw3SKDeWhP9Ye3Fx4ZnODt76ntZr
iJwD0udpLUmuIQ1EcqpDmxdaVJYW/OYA7mc5jb/ePxLnK5F5rvjwleNEd/wkEKb9kCwLjn2HpOTd
TZpLQddQli+QDTb/vJQNjdTC3JcUjNd1fMYr0YJLLVV2ELoy78p6Yo7UwhsmursXwvtZ2UoiCIcB
5go3OaHvNDxMOVX3KOziIFCpgSFiy00Nph+IL1paG8eG20w20+ihPYv412gJtbE6a7pP5xQ1r5yZ
zoXE4vzcHP+gk4fXEtQIe08vDuBrGMoZlXadlOh0Xnjwt5aBSwmzEoADZkHrDfRX/tIZfjV2jVUc
si7RN11Q6U++NdU/3n+Ta3bwd+XC7rqo6BJ71+SB2vdklToDKjZJRIhGHVWMUh/u6YqoOyDxwVdZ
WdSYiN5sl7lZtkOc5hdmHOdfPOkxTQACpY7aw2mN4dkgZYHn1QcmYN59bdZIvq32fUOW10ARUrKn
95/3jV09WvAkW4rNtAV859cHWQzVlZsgfjb443jhiJwlZWwrnU0IhzwT8cw92VbHVWDb47o5pEWT
fqsRgAOd1mLkORvDtikBQ6WGzVidMzpcJS6m96gBBnUIoGOJFmI+HTUn2L7/7G9stgchCDf4lYN+
pnaRI9ueYLzbHWyg1/el5jkv/uotZjEUfBhkcsk18Y31kFOgGamvmSmSJ8dnqygHL0MzuD+ARVwe
FTj9p7b1VJj4Qn9obCQ93n++UwIwdyK8ZJuZD7cio3/vZEGraWvPAgx6iL3OcHZ5VTlmmPVIOoVy
9NNX1Nn8l2DRtZ+yQFgoAzR9nfY9Xru4elYfOsVJ3bTcmTcO6TF6b+4U6JsWnpYeDnXhVPyx0tt1
jcDR3Va+99uVwDIu3BhvHFFGMDQE+fphWZ426218W0tD9v0hKAcDHIrf39VGHF/YrPNVqE2Buplk
KgxunZO2zZBNDBrSRR6cqldbtC/0a1xKL5kzvrkKStjoJ1s0iE513LJycqUNou7gLn0ZGX5RbEAa
W//6UcMQNmG++szb7NUr6vigIT8O49UqlkNFqbfTsyXeAlvNLnw+Z6HS4kvmviNgrlXeykn+OyCv
fIpOR77kwBBF67dpasMkscrc2CKW0T3kltJvAMpN5Ra0PpbGXlBeyJTPPih+AThM2FFrfsQBP/4F
mOpQ51j6eJCpZt/N4zQDQh6BOlUKWMWKL3//gzoucrhzmdJYiKOZFMccydOTaIhh6DHQXRgFNl+B
WtZN6A6LwlXTsa7RVsm3abZ6tLy/6h9Zmv/eSf9ZlphBGxZG4Xk3DUCKHBrHWPZyturnyqslYjzT
CDa2wNvWiBbPy249L8EpxbbSUb9xIWGTweXYHl/4So5zqj8/xUE4CnL2KrGJWtzxjpsZ8C5h0wOT
i1+BmBZLZGQ0whoVDP803vyzFM9KGQ+bVSc6nywlgcuWonPhb8Bjuarhm4DHSeNrQJ6XCvOTQPln
LaoDTjPVJBrSp+rDVqxVJe7c+j5ossSLnGUunuo8Bs9KWj5m28lMus8jzhnNhlwvcAD7jokVzUXZ
3uP6HNsbtLuGazB8sEaspNEt5GRE+yicINaegqRAydXJtM+aweg9FJyuz77d9l/ePyjHH+R/noK4
Agvfomt4pvcwZ26HZLLO8UQgEkF9XxqPttHLqEVA63lRk34Pc6X9UVlifJhzT1yowd44HCtAY+2P
En2Ytx0fjmzutdK1lmU/Gm6/6TVAZhnJEvwLLEPef9Q3l+JyA+xOsD7L7UclpEQQV9/bGWztwddQ
q4pLEF89/Iz3l/L51SdfH5foOqJde9nuqYqGVZqzJbAI2VeAOzcZWKdffVyYEfKYHaJhNDVkqwW3
Kcbu/9Te+M/7XOXoAtqPBFjzJMDWTe6NNbSOvSrb7jXn5tjyr+21C5reLGWfX5qLv7WrdDWstayg
wX02uqhF6pSobe51WI4biEL+Lbbn/iZ1jO7C130cutdnW2m7XOo+Ug2MfU7Pymhg9p211t6uCKkR
2mv5zgra9hukc8hLWSrSr++/xxO69H+WRDmDxgoZPvt6siRMTxmP2aLv/bwbvd3o2027hfGUPk9B
P+2FasA2Z0VWfBxtq7kn5op7z0nyqOUvXrhJzg8VBgqINyC3RkLMB3v8qYCoHMn31r4vQIqMXgSi
UxkqomVkYn8OFTIvP2edAl4pGvP1/Y04zkH+7MPaLuPuXFUyzmBHi1YjGi0ta4/T0YhhZFxu9ABU
8PurnJ8l8DIM9GhE8pkienP8hIhvLCkEw2Bvaq0f6SowsWgYD8ksiwtH6Xwl4C+cWaI36TxTxOOV
TNVPkliXH5jyGhsjt6ud02kDqlaZvFTHnO8dKa+OByNwDXvlth6vlTKVb4dAFocmCcT3QjFSAzBp
bpMEwG83JvWDAfNsC5HWftEm1ybsS5S0KgG0E3JJ5A3AfzOtvZQJvbEHNrgoXA9gca+OSce/a9Ha
BtFVrzxMfp5vgj4bonrukyszYyr6/ot9awuYIGDLjl0U8kbrf/+7Dm+FSh1k4RGqU9WVvoh6W6e2
cfP+KuepFkqcyCQhgkTPEODR8Soy7hE3wJjqgEqfdd/R42Guq0+wYpwM+L/yvgNzkJv3F33j0TwK
NIo0RLORJFm/2r8erZFmqeDeNOTNSO1K2xY3s8j/PYeiyYmU64pLIRydhj4v1TWl5rylBijjKEvR
ldQ1zdyJIs4vJMh/Bq3HlxcSVZguMb4nSSb2HT+RC5xq6JaBjrXuJVCdAum++omW3llxoR456S3D
dtfBDz03HAQUSkA4WYhetudGk5+615TBbgHdotQQBJlGi3F7s8D6JPuFIyO80ggna+k/myrtip2e
u8atk+kogqMkjp+QAYMESxrlcSppBOu/BTQHP1SqdL4oWg5N2BJ74Gqt9VAoPQsiBfDfbwj6Dd+r
xuE3AocYog4Nrs8AXcefw4AnPHyuXDSbwGTscANEU/ux6FVjh1XT2DtdR2wxop0wwhTGDfe1q3Ue
MwMDVIUgvaclxCzGvOs9WONMDeL8pze2eF5pwlJP0yTondVxV6uN3xsQIzGUX9BdyztHu8NjJNGj
qi70FLqOjmxWDqNYi8xCmq8JvblnmaTqd+1AcGb2EkNxV17ZHpzFR0Kgk7r/Q1jI90ZAzusHV/jK
CCtZVPTEPZmLzVjm8E7FYlUQ69TiuJEJQQHmG6gQua38VeED2p3/MqLUeamLedJaBLTErUgCtxq6
kHXwTR2flqYAKiwSKX76iJgOyW/E33fwYhf/s6iRMBH0usVNnf8osmcDPs/7H98J0PJ89ZNqzhAN
WlbeIH5OTvgww+N9rT/ZD/Kb+9GJo8aIsuGq8Tby6v1lT5Pm02c++eaF5TeJrbFqaTEDWZxX+IK3
mtaF2FSGQNTd2Y6GfrwQ3k7v/9NV11/1V6QpXNgEsZx4Vlgvnsf+vgA0Ltl2CW82ti/E7DcKHMKZ
x5XFCJ5u7WlqXipz5IMX3QEvohqjKDA0d4U1/8rwwHlqgpU0nmnqOjMGUDYmnkptbDefO9sZdqib
pJvWkMVuHpz6xuZmv1n61N/2gm5Sokt1S2kP+bUpzRuULewL1/sbQZlBgY6BH6rdaOCeHIsUVqcy
MYE5iKlrKLU7QPVubWzfPwZvXKC0y4Cz44cHbOVUFQQl08mdVV8e2gEaMaaPwWZeRpgXyez8P5Yi
N7K8PwYVACKO331iWxP8f4u7Gif568pN3I1RyuAGban5wjf1xi2KKNuqrwm0YL3ZjpeKLeiYo1NW
By014Q4ztCIvSDpxN2pLm4adjINn2aj5+d83808dDQKKXtfpPYoOCUJTXiwOg4MPCqbMuD5PsRUt
mZ9eSDPP6wha9RQSHA8wBuBzjp/QsEQeKDcQh9rC4dJboK6laVpcT/aAQu3U5bv3H+2NZgy+7gaN
bGA5AK9PBWo1LEonuyxXlwIbUlPLnKPIsXPtzZF2qO7FX7USi4aOdO8Wz4Nsa4MvuPA5n8YsCl7E
pQC1rur1aCWbxw9tDbOK6VDyWnNYYZJZ5YPlyPhDpRnZIzrS8a7iJ4bQaIptO1vqQpp0dqpoyLAD
FN7oDgIzOEk2bS9P0GepDGYkRv+NQ/zLsO0aIfE8v2kA6l0HU19feM/nj0wWg0obg2QqJ/q0x48s
FhHkZDjmIekXpO0hbrdho2MHgQ9n/1SUE0oF/VA9eG3Xb/2lv4QkPotCPDNZIRvP6ivu7nj9yS1T
6BqWebDjTm5mx1b3+eJcqi/+IOn/zteoXgCAMq7kMMPXOP1yJsYf3M+Vc6DH3hthIjDbhTnaB3d1
k5TDqkuilRsb8OM3u4dAiABLgkyNTuOljtK6kB9SzXe/ywBrnqjGtMXYVNZcm7C1Rge3m2nSn1F1
8e+G2hoeRhHHWwmNB4eaEnpvzRx8ZWrFv725qF9jgQ9H4/ZVvjE4bVbUt3OebhBCMq6hvDcuBrwj
dKPEGpfvmjmZKdz9GF69wkjh1UIPCCB0aS5t5CLz9sWPO0goMcai12iS+TfGPPb6leGOSAUJUq0k
1NGjHzGrrQ0ndKCXtSDBYPVvpZ0691aWjFMI/rV5rOvKtMNOCP2DNjj8epUr6zZx7OpVFZmNthwH
N6pECot4QdFXhhCZxn0Pv+8K9BBCjbGqtPlSaDi71E14WITZVW+Vq/bUu1Ul0LdbpezD0sXxjGDU
WCHdW9suKbbh3pBjAks1pjp7QmA7GG+g5ULjbTXS90h2aZVt0FrPPlqa5r00Jt31cFKe/Txjy/HB
YE+GW1EG2oUPC+w4R/fozNnwg2jpOlil6kzRTi5YJBmMqWigFVtw1qFTDzB/O1F0QeihO4xGNo0v
GMardIRptQHewbGhf06XvD7YuSr9kFFpHW9cL4ntKwyd+nvc6+UPbKK0T8GgOd2tEiYaHIY14ByW
BZ26k5qSSyRqPfOuxmFEJKaM/fwVtr27hEML3SYUK2tzlJP5wy2hK4cdYiZxuMSeineqnAqgTdMI
rx7FIIT2alNAtgsQenJ2qKjnWWSUffOKapLWbYoaj213GtV8BbjdNrZTgM9W5GmNgya4HhfBJ/TX
xEwzz0daLcbh8xOqccqJsm6qHymmk4cceP//sncey41jXdZ9lY6eowLeDP4JAJKiRMql1wShTClh
L9yFf/peqKr4WqL0i5HzjooaVKW5grvmnL3X7n1NVssPL5rmK91NRRQktYyPfd5BgvFmBQOO2ubL
nUManxLGea1c9KMNLx/ITXaM1X6KwoSkgQoGBeCWUMt777td9dqntJNFvkm72f1ZxNVyFBg+9S04
MkUStTWiK2hN9WayuvkHlWfwDYNqMeMRYe08m3mPsZAJOLorc+EOqPqq3Lvqiip+qCQgLD8jo5og
PS/i9JQnIwAZo8182+zae6sStReo5MaixCx661c+Lk3Eza+seoN5VwECRSDMZ0JrK/UoOvgUYebp
U7arPZIcw7EpKy0kkW9Uvs4KgvEwUbW4CbOmm+Zj0ZBQGBCuMDxOdVXP1zC2lewO83eUPdh1ZCno
Apt+xJGspYq8N9SocGFGZHGVXfTLMA0gy8vZLo5joqJ3QXOr2BcOAgAlqNq4+pJhqpR+TcyUGWZx
rkr0ENSbfOK1+h1SDFgmnPQiOE+zXT87dtd9IzmbP6JZyTwiBNLl58iAM2UT0GZslyiSB6EoiYr/
OdNX2HbSXHJM13Jfxn0EwHIe2GGIRvey65m8bwJPaqmNu6rLySZx+qy/GA1ZE4udt/WwiRQ3WSNk
lTm/Eq5aPFNAsg+zmRHqlkS6BUBo1Owj9dH2l2lIswlo9dhX4OsyXJxTxKFrquG5AF0CYYbuKJ0A
J6kCBPPcu9Nu1fPyf5DqJBvSjIxlTz+2VC97M5uVDQU4/eDIKTFDoTRwec0eZe8e6lRzH0+DUu6B
PNf5gahdL71pR8PB10Gpaq/1srrEGVw2YOeVpfiVJJFz7UYumW+1QaA49iIjbn2tFs6R6zSWrTKX
zFfRYDfXsFCV331Xo7YnidiAhDWJCK5FkUXH0QTzcjlVWhxfIBD3LrSEPVLAS1/IQO2MSg9zY+z1
7TROJCmZtV2kgdQiKbZaNUCdoL8MxSGrXOEQ15P0xgWCQ1BvkRpjbF5GviG8GxKkRcUP7lfuVP9y
IGSgOtXp6W51HvR3D8s2GepxMYDV09P4flA70fgNpe8fCAYia6MpUz5v8iSK9h3wFscH2VP8GrQG
44WeJIsaErnHtDXmernRPX6OsPbi9MpK+fmgyWl56idOk/wyZGoZu7Uy0KDFr+27OIcXdwn3tLqi
TQSXoXVz3F5rHLPFaqnM4FzNxVknSr344kRUU3wJCuzzwjL7u+nztvM5xcfI6mEOefDh5vQhki4E
ORzaXg1LYJnSndtr8bdpaRGM6IMrbeanTtMDIyqo7JA4aB57FS6p37ZLaoYNRah6Ba8lFqUWooi2
dj/T3ezA25IwKXNODxGUs5gShL58Rrrl4S+Imu7rbFb1b1eWxgNzOUywyojNb3k2Nz/rpmN7Zitp
xp01nKTazW3tPPJwlzqoO2di0auS/LNSp5oI2V/0pFsB4n8yi9zRwoSLZBffadrGSFsgt2aaTLVv
JSmJi5SAisFnadHSsBxGiucaGIuAFKRK3XT4NGff6b0C4q1AOxAuo2vsqpgzWdC0avRFr2xZ0hVT
si+4660vs901FdUnmeqbDiTUD+qpsRvqk5ffjJPgRlheox1aQ+kOkPH0T1lZ2o9OBFzdB+DSH1wC
iuJAq5T0JxOHKQLpwXLwDZIMmOKixbwm1gHCRDTPwLTYSVI269waZCTqdY/aFNQmSlZR5VzYMw2n
0IzUjDXPUBMFWpnduf7Yp+Y2L2pO6WXFJOvPtVB/mGnhfaXZLxIomk1vsQHLnIuOMHdWh1rTfyeZ
tIugVfP0V0XGoIDjkBVXZlcsPRyqSoUsM1WjHgIIm360ckhG9tFVk22rcs4hqObwvQCI9LDTyjw1
7tjaAWyrCeD4vihp0V/m6Bwge1RNrPtz6xWmXy/KUG+YaajhsMXhw5LlAvFNNZL+oSkV8atJlSW+
AL2m7rI5BZkJDGC+NAaR2rAEASb5uii6r5YZdw81dJhbb9SS5qI3ezNm+XH0z2bp1veI3urbkozH
HCBCzY6w4Ni9LSO9Un2wCfmN7Sq/7MboSvpLghl1nJSeZO4iHXja2eRqm0nzFIhmleZNe3oMhB6V
YJSv2JmoFEbTIX0ChyggnFEQj3dRr5cZ3MjaNL4we5sZdLRFh/RBg4jDZ2eUtw7dCAOYw7yYOznn
tLLGoh+ZLuzUeC4JsdNvitiIjmmnjrR8zAkIocQs+IVZnVVmkpkJtLHLtfvZFV6KMjWzvlD5UJ2r
1HXLfKfBhSl8+pWR+6lkqh0D0C/j/GNk39/7xjQ7/a6XsJi2lOllTyeNbi8JdSZL/jhDMRlBg3Y7
Nhx8TRXEmPnSyxY1ejCpLS77PNHq6mep2hAO1aVZ+m3vxvZj6yrZ7NvTktwbZqNDhxolkdo9J8Bv
9NRBSU94F5RLG4Ds14R8GOqoJL36ajIPdmi6U/XgpVoBQg4c3LgBIKLjjapc/kTCQSigE5iJu0mb
k/G6iNra+s3z69UfeYQ+DYRpqqqXDdNMvOm8Vi8OCZMGOO5ON+5F047iQrEy0V4axZTE25GwQPtr
DZH3AJbe/pxqZm9skXVovwFuzG1ok/CThx2vogzFiHNsK3ujz8OpqMya9mDfLHgPjf4K+Zmnb7KO
rcbArPwA6KbuQ5WKVBrizewqbAyVSVHNU5ofg7boEzpWdZiOulYszu1skpW4qxa9nUIndcc4cPmA
1ZA+5JQxcenE1RhdPj732ewoAarA6kFokVLvZ9GyiWhtRLk+XTwD84kpxC+js2fWirnJ8605F3l8
gHiSklNLnTrUIk5y0BegXW2dgYp5EPUVjjDK1OotEuyRnbrryK9Dl4zNnmMMqCSuWDzVtepc1/Og
KFsF9MHsy7ZzxmAotVQPLCaiW8sC87kDEzg4Gxl3tuHPeSufOSmrnyEjdY9M0Uq1rVSsMp45ihjV
mK3vc00x52Ag0+ebEimL5JZzmNi2aa8eMg6rzBhzQnC1O7SO9Pkb5d2kZg1nDtEo9Q6QUHttt406
bSeNE1toCH2WPulTanRV51p9EChvoECMcdHBTyATeqNlhTgWAm+Frza2/nNKGlbvwQEAFURDo21i
qeBPqICvb814UU2/64e0/MEOLNu4k6wCDILgpGsLaw40KqBqgRc3rGn6PLPmZu0SB3JAk+knei7D
uBFViwbGM5pggFrHscLO45xsebGkoC+pqO+wLo7tTpW6unMKWEqHumLSydNWUw/5oum3wusbKzDb
mGTWfu1dc9pRFTssyGp9mCx1+q5qc17CzJ1QZlet9NqwkopDNBqV+iiwBkd1YHYt/aG3+Q+/SukV
8lGZ469c6uZvz128+9katWxfKDbwQYWkck5zIvquNv1yIzLFTP2xU63HAeinCUtXcast0+2E1DYT
WndNuqnVXuv1tPyyoqZqL9t5hOIeDSt7GyAx53EWnN+j0drDZpi9Wg06sRITdXc2PxXllBFrx2s6
bkY5z0DsrXmxfR3WsndwIZgt4dA34xiO5L5dFz2+ZxgDIwufhrBsCtKSDKQL2ymT7wob9p9OFC9d
AEZVhRAAOIyv3lBo/2a6SJ6hDwvjczfRGMJBJscjeuh5uIg8+lU7SqHT7waWHhvTcrJ+rlm3dVgB
FLfC2o49APcrwyzzC0TMnwsgc0lQ1bQdmbVIr+DecuLkYtP2scpyN+G4oqcljaV8evJgy8NHy4hn
2PRKb95wYHRmDsjUJlh3TOczhAEXl4quxyCcqI52AS1l8EoVDhqQxEqUXUNcdZQ9OAkB1RL4p3bZ
amKG82sMFNwNJem/pOPKxDRt4WAwj3KxNTLUBGu3jf4Zzk4cdbGVtoFlAiS6ULShNDb6SBMeT7oA
igmxML2Vdbveg9bSvk5TSleMBbF/nJJxvkYZMN6kmZijvQn3oWHDVSvXEGViUqaMaviBp4ss4WSa
qiOBQwK8HUp7JEeTYfwaklRGl96yoKmdHWlfNMJpnpcIdu1Gx5Cr+P1iJiL0SN36DNqyvUoMClN+
ZUNh8wtimD8BRO7xOnfdTClT8VR5UViZtG6AqTiwVMdKcBZHKXIx6BMbX/r05hWWQjizkUGIQiDa
GUqm2avZcV4083FqHWfw9Vxj6QT8lZiBnnCK9J3JkqPf20P3Y1kqOA+V4wiOkknqXk1AWaIr3TCp
e/TsqFR/Smz5eQ0B+bLA3j94Rj0mG1kRGBFamePcRIlpX2dpvTwJqXRmwN/V/E6K3H4aG7bNvsf9
egAVKeELp47+iEE41xkymTI/qgrjO2W8+FM+wNXidJ7qgz+w8Zeg/bz6toHci0+PCNacAy8pD0w9
wNo3nWpOJDnyOZlwoyF8UtDoI+aRmgWZ/YAsDzZidTCRhD3InWG33fd2ytLfH9fFT+vwrxta1JFe
10fBmqpqHtFGsyc9LAoRzOpvoqJBICZn2idvqmyvmpS0qF+PNCr9GOnDUD5NynBDoZmRjMB2B7a+
kK26re59/vjSTku/p5d2Um2vS/DrkvSapzqnB06/rkxvPx7htPl0OsJJcdsq61gBOlo+UX3xV/+a
8muczozxpsq33jbUOEhlEa6gDjy5bWlt0QrSyqdyL3dm6OyU/Z8lbPzbwH0xxMmNmhZpde6kl0/o
yDeteEq0cwK1Ex/B2yFO7hQWQg2aEVfB6Yi5uNR9wuq/NmG7WS69u/h2CZLdx8/mtPHw97N5cVHr
2/GiU2vhlpWQ9sunxO2Jgt41PZWpnVmVuyK+KJVvuLbOdHfefd9ejHjSXtHbWbZOzog2NqKIVDx5
ri347sf6YoT1119cExVGVg3qW0+qom5NxdzbsJij6DKXZ/Qnb7plp3fvpLYc4fpNnX4un3BT7FGE
BrPTsu4VYd8ewWYHqia3WfncamexTe9OEyi0QCStCmLr5H2nnLvUtAzLJ+cTQo5L8TW9rMhW8POd
+Yljex5mRxD0n+bD7J+LTXr3lXkx9Ml3QOl+tlPdLZ8G77GfvnBKiMc2dI0nNb5WimRnGg8fv6Pv
zh8vBjz5KhA2l8bcOuWT4Ivzuq+Y+gMVyPfHo7z/MF8Mc/IpLLT8HAFEjClE297f3gK/DgELnRnm
3df/xSgnrz8ejcToKag8CYccB/Y9abr9+ELOvRonr78+mwoSem5XDbm221A+0FY+RTCRpnXOX/Xu
tPviak4+AMXMiVXSGKtyA2drPTgPgIvFmVumvRmFOGdahrznmke4mH3yZJqlik19mbQn3Z7GW0Rf
4GIHO8bQni3hnKza2qaLj7SsDGKWyiJg95b/zODzh/1kolnPpJh84dlm2FbKEBBha6IMrd0zP+iJ
S5f529NUWB1/p64zM65pdS9nHkPv65XZF/1EMUpvnAPIlAcO4VYJIbNOmoZdY7i/xXqw9Os+A3mB
B4G0ksGQzp02eQYoWWspr7w5Wn7mOAPovo/G2Pkoarr6Ei2AQ0iK61Fc7RWCycXaqPYHfXHx/hqw
eSMdm9vHr9P7i9KqP1hhVqtF4/VFOQ09T7Eu3252AVPdqnz7Uf6Iv3h3lA/3SXVNJsy5lfDNE3+1
C3qDDBOZ6FLNYBck3IzN7MMS3czcuJpubHwuJ+2sMutkfkGHDixJsLkTj+l1epnfuXv7Fu2ew9n7
QPBZDLv6WZxZO96d1F6I0U7e6UgbpIWQgH3e/GnxvtV1ANbs4yf37kT9YoiTt3GuZCboNrLSoqzz
Fe1O4T1Uutu8HX6Y1JPL/tFLfv095v/FXP43+usXt/9NmOotCZf9q4DL9ff/G6ZqmH8hh8VzgKaF
GOH1E/o3TNXQ/mIBJwsH1APIDFv/T76l+xfHPQCIEH9cNBOrFltWfZf8v//W/0I5vKINYHvh7OQ3
/Em45evlAtPV3xtmZ+XXYAxGJPb68x50krsrjvEHLxUd+nJKVQkgAX/SgF4P9Qy+2Zg3ZmqIzYv7
c/tPC/7/H2K5DowCBESohWGQyzwdWCXMxwNsQd5EsuT+YGd2YCh6eaGRORh8PNTrRfffoTg8g9P4
R3J9co1Fk8xwFttDBSA9yLvB3k6Wfc4x+DdC4H+lBn8Po9MOWB2DK5TvFCmWxnRR1eLvhgmdbbV1
k61ULdpcsz2QPa6OWysvNJow7eRuOj1rqIjblAxYtLzxEdUIvXtT2na46E27I4M2IklEq+o1XMfR
b2rSNldIvZ0+1V5+zfvW90R/zPMXbZjlt3xoxqchTZQf0MiBfi84udYEwuF6oHoZU71I5vtM6PoX
sx+bH12sOVeoeX9aMlPvUJsQbjIQb0QAjdoQD4JB7cFbNEQ4f/wsWEvAI1C2sGFhnmwZdE0KXRvV
7pCPDvJLih1h1E/izBNfF6WTR2Hw9fB68a8JBvP1E7cz1Yzl6MqDtSSE+oRGf500Y02BIDqnK3be
ebsM8mFZH4GVQbvku3+56gNiABZd01unV7ltZpXsTBE2kbHN5qDof8XZttYtshZkUOdpMFvtth86
2icEO3T4ONpbvX/M1WxPv+05VsxNMro74d0YFFJG/Zo8kyAHkJ+MRmiJr64lwr4RBLMMwWgctPZ2
SC/VLqjlPU01P1k9Y9+y4ZLKQVEGNKKCxFE3MYDNzGgDiv9bheJftuy0pObt+yajm6ya73KUDF6E
6Is6WXY3288Rzc8lI1v2nklpW2iXEXKfWrsmPiQY7a3hxht9gHZNo9Aobtxavyj7+zZrw4/flr95
Rm8eJHYMhD044XB6v765ZFqUQyU1eaiSlIiXtNza+Mm3WV4+pzmK0hlm94Hw54L0qrjaJd2QfNby
/DpF5761CA4IcVXaV1UrRl9EKkXE/jtyy+1gPg/amsiTmUsohrK9y2hU3UZZVRMqslzRGSZhMjGM
QJMTpe5Reypqq9vnjjVcedXgHO1VpFcqwJ5aAkw+Gbld70nSGXlK5bwjLDXZf3wvTjCCf88vCNdB
yOCE0bkfLAkvXzQ0G2qd9XZ3sKRrhDRo0y1z0XwJGY9yKXF2v72RXX7iUDvIIM9/j2WpE3M3qRhq
PTsYIrvxUy3TQosyOJAx0/A1dUCRb5F9Ar+gupgiyd/c52Jjmvm5h3lyxPrnAmDmUSyDrc0KdrKV
VPrESjpH6w5iHs2AxlMTyJisjq6mvCcB4+8KFy3J6II6qrX+m5Pp53Lo14/x9H3idUIsDFBp9W69
vodjaQ5qruf9QXHJ9KCzlV0phD/syBu0z8xB7w7Fsoqokm6ZeroclGbSNHLp+wMAGCSK5qxtCI5T
fyT9kJz5TE54if/cWTbnDiZO9JXO33PUi5qHqnWuxA0vD9g2umvhChdDijDuRjRmV9wMWvHJwhlt
bPNDoqmE+Oit3FpKNV84qCNu5r6yt3qXyesWQOgZEZ72djaGRLz66FHnWni8T8qnsVMto3S15hC3
kb6RiT36lq0SYJLJ2g2gcPahEwP39zrje9SkRmiMWXRhleO4pfdn7+xiXC4UpRj9YhnU69iazxH8
3u6CkFmzaHPuWE19p8pUM4oTGydsfSANEhN62VabhJxD1FFtuXNo4+0zudgHbe22f/xVv1k9cEkS
gYKGmC0DSAN2gC8/6iZWtd5JyvKKdrq7QZlahzFZkX+66pps8NhQ8g/9VGSQr0epB68emikzr4RK
P1glmMrHIX2uNPTmOYM9gv22wojNdbo++bjsWEVNNg/LlZi1nVG3LcVEtBxsZJtQIWXi7zv3f2cN
zhq8Jf+JfnjnrFH3j/91/Tz+17rgPT++PnbwR/89dljeXzxuyhJYYbHGrFTKf48dpvoXvoKVc2Aj
5Id+/J9jh6L+5eJ/XM2J7NAdD4Y4T/nfkwdAyL9W6S/08pUbqUKC/pOjx+tX33VwPuKgwB78z1tz
Sgwk5wWvIAjugwSUQK6N0Sm/S83UL17cnHcOGq/PwX8PY7HdJLp6TbC3ToXLIloqBbmse1C6uvhi
qBSNzLarrgG7lN9ioAXfCFDS9yCu1W8NuZx/5PBZh6c+6+FvB0Ongyw8WbUJo2qlVVrxsVRJ5tZy
V4RiGu8/vsa3t9KzAStja8N7vm5DX3/fieqgiNXi5AiKmJV9JqiFGJRzLZDXK9o/l+KQscBZGPIY
9pDXo5BJGEfenCZHFQGjryB3ID14Qd7mCjX88wvCYsKKseaZwx1/PVTeN7zWxFYdyU/rf3loaZi1
Ws41fz4MNCoqi0jEWapPHk6XuNZMcFpynAbRsfMWKmmZeXduAVwnvv/ddfx941YWPzxzsN94Wk6O
COkgK9rUanIEi1kfJfmtSAnVYltF+vMoJxjKEtC50ffudgQSFQ7TUtFjsr0/fxeBSqz0UMjgq8Pn
9V0dyPyOFJyvx0TCjE5cYZGp5hRnCvavl4F/rpYTERfKTELhcf31F5sR5AEUPg09OTa5+jSCgfQ9
u76zyKklPGyy//xNAWXGe8JURaHkFFuJlkJrU89OjikKul2fGdKHcdScKYO+8+pja1ZZQHn1+ZJP
7hx8oYE2UpsdjWWKwCYWTUhV9HlU0f7+4StpqpR0LKDX606foV7fPZG3WoE+TRw7LNOYWnh50HZI
7cyM8eYhmbwI9PeoSq37MlN/PUzUuYKMmZoZY8GaYccif7LjGvVtL9w7WmjnQCNvZijGc/E48oDW
ws/peLNmyLGVSXokdT0Pk4w0bcVwzxWV3o7CORzYDaxnwPfgAl5fVYMasXGRqB4n3dL2JDcPqFty
Y/PxIzqBbfCGr3BC3jeMEyyS7FVfD1Ot5qbWiQT+IbP028lUkeY001NaVt426WL9BnvlneE28nc9
tNUNLf0S4XZ1zpTz9nItTFvs+sFtrLPXybuSWsVcacBEjmZizvDrladISc8Z4t4ZhHmYNhsbSNgB
pwSKQupV36R8YB7y/U1Utjh5HLsJP76n50Y5uRTCGiNZGHNy7PScbGLdhBw3khn28ShvPmOWlPXj
Yt8B0hKn2+sH582go1StEkeh6CZhnCNU9UTpNygL3DOShPeHwtSNG2u1S62//mIWVCt3dCtHFcdZ
aPYnA3RV5OvN2H3NVxPzmXVsnX5eLTAmqxgzIPWutUl2alpcWkn0nlNXR2ittxOH730zmTpRgnPA
CT8oGnDPbjmeIx++fWgMa3EfITAwi5ymBxGCNA1djEzK1WIMqSKNfGTB+R8/NEYhzAWOIRMir/vr
O+kmZVYjZK+OCFbdOhh0khuvGmwQNNy7Lo33H78j79xLDkl8whTdMWSe0kZITl0kDcT6CNxBcwmE
J42O4OYesZa7uNexs7hPs9Lbx6kGd3jmQb6dltmMsOdWDcgg2CVP3pqYzPPKmJzmWHU4X0POoE7s
QwrLfiRJYTwkBLJrwcfX++ZFZedjcuplWVs57e7J7dVzwlabWMhjjF7MJ2QAoYmXoSSPNOsMQ+vN
+8JQbEA0zrqQKfG7vn6S5MZkjl1X3ZHDqv7bHFPtulYlVpo/viL2N0xZa3AbFdmTVQAhOLq4shiO
S68NV2R7iK3oZbyPIXN+/3ioN8+LnQenE7Z0fONrcNvrK6q8vDVxavTH1kVuXfCQLkeCi4PFVboL
k7LMmR3cOw+Lwh+nLzasGqDN9Q6/mFVi+C1W4sn+qOhcEDlJXViusYPEbzoXH1/am+9gvTQIOFST
UPtzfHk9FK9eO6l53x/ZDWmPJIxi/YkHcZgIdLwul5bY78ob7I2DGvP48dAUP/jLX01o6+AQlPn+
6Jy9CeWyasUsAMnqN82A8/BuciYq45QILfcONtFaw+B0SlWtWbTlEKOaNy9FC8cDPyDAB7HNmloM
AcmUctwQIq7anU8spFuBN4lovV8jiWcnapijquzhorUU19sswXFsxIjXrX6Ivip2qbA/ng2zuMjr
qNZDHIuV3AkNxoAfNXUj0Rek2hSa6oixz/OqzHpos0XMQR2J5VtR6ml+C8mH05ie1tK+Kkn9RY8Q
T6SzftLSHjmuisHM2pIh0mePpAOP3dYYdJOsCnqB3k2eWfK3JVttWPOfleRAglVt7vXSI4CwL+K6
CRdoRYS/N3ahXhiIktH+mL38HovFcUJseW58cF3CJMDSGAJjpDQS4ScFmsIDnoX6oKpT8bXrnNbY
ZBwN0s/2bKV7jeBp43Ey8Otck/hepzcJnop5k5aL+yDZz39TaEoVu8XLO9pc9ljFuyUfo/5bkTe5
csCznDn7ycXJD9d7JgTiLhs1q8G8CIvuZiG7d9zS/nQekaCSi52I0s33VYk7J4ym3l0uGqdGL9gU
xLmGxPVi4B5INO/2g5mlwi/bMXO3ka5Mn5Rh1Y3XapN9b3H8JSRhO6LaSOx1bmD0BjGiaO3TxzpR
6eY3qlUmQccReq+QpIv5W0qclTVeqswXeSR/RqNu33fjxImM73dID2pnVitd2/Se8Ta5S+Diz0qD
tGOK3kVJNItwsZXaPCrlYI3bfHEw9Pie5MPcJOwQnRuBehtQIRlLzk8gdFhrlNzp4wz3k9W4m9pZ
sAlWilf9REBNgg/SZVK3UWT3W1OSBHiXt6k+obsXqv4wcQ5KnhfHIwBCSS232hWRWsgNftKaSJzY
TvrtMmFF3DpWVqj7SKdksJUWZszA9WhgJD6npHxh04PV4xImrbT3eUdauAEa3u1NzHmUjcMStQpu
jhzdbiiXsZkDmRPrfWUXDqG+A8lx/cM8a42kizca6TbNSbjdUHuvx0uJZURKfzasqbwigs3mxivW
qj4fcO9ctbIs8qNlK532NEZyKesNUI2kPvagk3AcSXfAjIeSRt930FnTnZVFtfJoDwKpSQ1qdQgr
Xa2K3SBTD5F5XNh3lG8S9Oo4IzV1NXQjybO9BPCRU9RVu1v6qKv3ac4f9ufMpbuztB2RrnWH+/bS
YzNghzagFAKuWaaizdir9a0dlyORvSNVpRvZtl0OWbjW3e9xUeRi8Kn3tOXXRRvs6GnRujL+PpPO
OkLXKQjoCUtVFUm/r5fcJtKYhoMhH+uisbr7nK99Pig1y8oudwQFh642ui7ys4R83jZckrF6Gua8
6QhATgCzl1tnSvtW5V0cLQuCIMEw4prABmPZycSwim+r1igPLNIBkkH6TeuSbn01TdLYFTP3a9/a
YmbGpsg2Vp9qWi8KKcpdX92OIvOWC2J2zeLOtFvLC5Qm1ZRLPi2op3YRD+lFi+PACuw2caubao7G
8te0lMt0O7els/K9WpyoQaam5fg8t3M1/M7TWR/uvbyKu+uMFhsnZXYyxq5uMSg8C10VCAvU2lqW
z3O5RKjtVUjrw2VDFFT7q6gmtb1VK1GmocpLkG0kYBLvUsy9wYelq8W9Ig3c9fQFjHmnZb0QF/S1
dKAPbOusLf6vuPot8BX3WpAwPWcullZ2sn1gjpNxiGLH/KUhyfIeI77reGNLnCIbu8Rm7Velq41k
aeVpZ1xkEG7mMMefgYW0Tiy9CCYSDPF2uJP9fSjQax+Y8JzId5MsyUNFj/PrSk5eu2Ej6SJFloP3
VSTCZY4Gv/3keTAP6fwqy3TlCZoK/lTZNCeraXStDVsHYV4k2uCpfmctuNe9hBQVv9PVBDt1qZq/
y46QU38UVqP5vZFXxWYssvSBVYDwb8+zoDrXdNouE1x12CQbA92ZPruF2AIrVm8n1P5eAAnA5Er7
SjE/A21NfjVizBdklUxEh0bzSmZOXDV56I5dr153VgnVyy3TUobcl0oNZ3cy68CRcf3UjTLCWyD6
hY5yjHN7Oyl4BW7LSSztBZiWVCuDSWnybhuROTHv2mjxkkM7JVibfHwJBrSRDvPFJqkcYYdCXwWz
7sTpLFBbw0CpNNgtUWldg7PXF8XkAUPIMg2TSd9kzHnEGVl3Dbr/OIhJY7mvPbZlTOaYN24Sgpcn
ALaWNO/70o3bW9q19KmXFIZdmBnjnPrMBLK69jB/84G3WPtC02rs5iLVRi3ajQ4W0kunTQblTmDA
KHzRqPUDC4lNohQ1UYTao/T8LJ76dFOwdXtAsKuKy6YAC4Qbxsi6pz5RmwMmh8GhBZuADdkxv1hZ
0PV5PkwQ39K+C6Ilssrd1OidHVRDAnAiH9i1BMNQqbrPnA1Qg8m8rFfnQ5RcKLA+ky2C+BE3Fblw
IMxk09nqFWWscfY9hTLGtnXc7Pc86Fm657enn2JTdl9li5oEB8a0Lj8JKM48cAENEDg+VVgc8tTi
rbHMVij3pdE0Ho2pubY+NXE0gMSQGuK1QNoAIq6msqifrHVvsse24JRkMCQZRZEpri0kJXym466p
NGM+auoUV9t6KZmzIiqt/U4XQ8ZnUWY4d9H85SJsR1gFe69Tkq+pI1rTN9AmfYLUkrp+A7G8wvod
eU9pqukZRj595OF1EWXhtl7iR9SoTXkxsw0st0W22rqNuMvaPz9dsNGnVLry/g3jtA1vlEaNNIe5
ZnRz3pRU+d5ka0hdNMfbj7fB7272gcLTUbOImTrt2tn6Eg9G5/RHrxaYqAzi2CT5m6SdaucqSe8O
xREbla1OxfbUdwLifhpmPLbHhchVdn+q+l2N1OUylWZ5/fFVnYD4uHXcOJo+tGNcuvCcBl8fLKRu
D2Oc6sPRJYw29dmmZdeLYueXePPjIyARVGDT6knzc3xfWK5joT+DPipvGqKQ7lp2UOf6v+8cTF2O
cAZZkHyaLPavf6RanRqVWgbg6BHD4xKN5qU5pNGZysJ7owDzoj9PSwM12kmXZkkXpVs6RlmG/+Hs
vHbkRrJ1/UQE6M25TFdGSsq1TPUN0UaiD3r79PuL6o19KplEEqm5EWaEUWQEwyzzmyzYKVU3nlIq
icfb67uSktKaoc9Fh45awtI3CiGBtpt0azjrA9WSmCrGg1oncGK1rPrRNU1yd0pKmA4lDg13GoKU
lC/Xbpi8CEKYOiNMZOn7hA/Fu6BUe7if5eHeqbFpgMBQ36W8yx+XQ02NI4o5M9VzotZknnnT6JrE
J8bRQakGJwDOM8K7uD3odR4sHUuoBaE1Cv55iSULnTyodC30zmY3ehNaOVYTPyCAjiD3bLhBeWz6
VvQfM+w8i3NG78zZ+AGXaGh5XijU67KBSFmK6sminNFFulppXaycbbd2nwen1D5MuUIi2miosiUN
CfIhaYLY3Bj3eruSgNOFcGgVQ7FdGhCg7BZQXSmC88wuO6KZhABNwbNze3mvR0FsTTalpNm3Cxz1
8puqejCNduEG5yBt59NkorPlyAjj9ihX9xvihwjNUOiShoQADy9HyXoKJKoHbKsrMiSLaV3tCXUq
BCkzfeP8XU1oMdSiJKQ2WQ8hd3LOztBp50oV7gfKRFsQ+etRJNSUVqw8EZw+43JCbljmlSkG71wm
CmIx6KhC6vfajRvretko+FOJZAvSwdaXBd4exQtTy+rQL9HO2E8ok5ELmpUywmT1km+3v9HKlLBi
oy5Il0jipBf73OkdgFnA+KARhWr9QdC1x8m7s83TnePI2hI3Flr+GByw+S6Xbp511H8ajQecgPpU
mYb2pzCieeOZuz61l6MstoFdxVXYYVR+NlAy6UwxQg+OvcdcKYI/kiQbeGWSYaNLeTUmDam3Kyj/
/k11cLbn3IuUPPJbZHF2vVCOWvNTcYpuh9TOfEJubktgdm2D0IKiMo/LJyAT+U3fjJiOqIPJBMKH
B591KAUP+TP8WT1+HKzpf9kF/4z/L/xZfPyv/PcWMr6yQUza/pxfKrsGutmXg036kChpqEZ+nDv4
/qLa6hDlj+Wv2/tjZRUBzMhbAmVRqYZ5OUwTjbGrxX3kCxypfBChBcmjJj7gvxcA4QNxvQNCvWVr
s7KSEqZD8AWrj/BgMSqFvrQupi7yHRGIp9oS8TGJIUJXBXK9tycoD9JFcZWyLoEXnRRkNulMLT4a
HQxNK9s5QrGsQdlAUdPzhC1KvMtxj9vXehFvsF3WPhxhj4GwJ8qPIMMuV9QJMZWzCj3yx9xwfoSu
pb2knlkcb09rdRTa5jZ4Sy6QpZauWo1dOaLF5CNVUjWIppR28MGbZjW69wJh/WQNHrqxNPxdagr2
ttkjB9HGfmUZ1ZOeNfPRmJJ64zCvbQgeRqxUyTSAzS4WrWybSIHEE/sAiMJHD0wIEjWJODsZmuW3
V25tQ0g7W64PQg0aQZffJ0PtgjxtiH1LrT+3mUceKFJU4czuhV77j9uDrc6LfQdjm7NFBnU5WFJE
Tu1aU+yLJjM/qOFQ/TM3Yw0bUt/qlqztCOI27nukKwmH5U95czuJTGSF0WakF5oRUkWp+6D5pnhO
1P9xe06rA5E+0YLl2qBfcjlQZsaxMBCo8YNAtJQfMXr/ZiB+1R7vH0cCN3iMSQhdiRN8O6GMtN8U
SpL4iLSDj57sEX/Euczu9IfmGgKzRjzGMeIP8ICX48wVOlNzx4ZAM607hJGGarTjRl/unQ2tbuk2
gTin/EqLUZo2miiXVKnv1uP4Pqt69X1up9kG+up6vxGegkYysITFEeSVXvpmE9C+Ub2a4onfhFny
Msd9dbK6AjBShuLPxkHaGkvmEm/GStzMRalqTv0+1udPwBHxTmrU4Ui9ONy4Hq63nM1ew0dCUsuw
UF0M1dGvCEKkTfw2N4JvmRJoJ1pyzr3JHdxbWRUgLeZBvEp+crs0zDrOE79P48Y5avbgwfMACNXv
vXR2jY14c3VSfCpQoRZQhuXdoAZa6FidwZ03DBSoqV8jAN1t+dPIm/Py/QMjxIXAOZJgoVfN2Ddf
SZf5hdVxLQRITlKbBHVQET1b/WOtusX7zh2S90h7KD66o2ODPFO+Cche2ShQWsBD4VBDHOotvh6k
q6owpyrxnYamHxXEOYj3XZEU37UQePrh9kGT/9rVhHGjlVkWz4m6iEXN0ETMRakTH6mw5kRRjqKK
jQQXJI/k2U669l0oGv2x9qgw3R555YO6iMaQQvIey/9cHgg05mIvy6PET6YsO6AzGB+7QZ82duna
KHCqgUEBf7GvIBuWO9IOqdrEj4HLfbfVBAEe/sd4i0h4/U7a1OJgeklYCK/yYjYBlffAGllHxRjm
L3Zrll8ShIH3dkCMWNLB8u6/T1ADJ+ilEw5G1VzckLCthjnE6s8vG7Cak6v0p6zBj6ulPrlxGcvf
vtwjoObIKUn34GMuwg0hkM1IzCD207DpTpyJENjhuex19Ruqi/0hmfutAsPaIXj9YLwBWGUtn+eB
fmIWI6HpW71mnnLi3mdHGRWUIZ1m47ZcOwFUT6T0OLcu7oaX+7COW5KxkXsMX53six3hUVS1Sv48
tEI99JqVWLs6KL3nJnX64+0jsDpLKWDAVKnOLylHI409OCBIX42a3fxpeG0C2LyZ25L2aNBuVeNW
t6j7KkTA/cINdznRKMqryWUM3+1QCQ9KozzAr02PotfEO+zzzJfbs1vdNm/GW2ybHPPzVKUN4+cD
XiKJk/0MOyXd5WOSPNN6z99raZZvpNZrK4qRKcAzxMgJjBcJvCGyaPCQivLRY5/eBUnkDrs+6sRL
EMGH37g7F6w1AjoeibejLbYOXRD684me+FrdlOZhFFW3A74QfEy6ZHwQiYhARdCXnFq3Q2DeMcR3
GAdbkcVCh+F/fwZkiVdvXbzAFvmhF0SzN8QOL/EwUB4TSCH/W6X4SO0wFqKB2BchBmvCBvZAE74Y
PtWWHnzs4jJ8zEsjeRprdT5GtrDKjSt+bQfo+H3wjHFRmUtWn+s2gx0kKpLRWhcd0yIZGmhbKf1K
6qZd+jAI528e+3Ijp1zdBCYRFP9f2YlZbDxKoUHQdUB5Oqvx50IY3+YkUI9VZisbd8fa60KmTJQl
kdmA8i6PVOUqdeC23B3GKOU2ApEc7KlXT7cP0toNRSoO8OQ1NFnCbNsCa4KmmxK/oFDvq6ixfcGV
oXmvozj5eXZaD1crs33U8OTYQOWtriTGp3w7lwTdW6ykWadq2Qgt8VMvtY5eg75VqPfGszT53Ngr
8p9aPjIUsBGbRe4A97PFUvKAdTFheOrPY/0z99iqbVPNP5vK0F+oVEwPUeROL4Vb5D9BbTQbsLLV
MwQvXId1BAbY0uVWfhP4ZWpY8TdBCstR9R4UBf+wZ6T+cfHUx7L+kpZx+93JcYncVRB+x9x6mURv
nkq3M77UqgJ+JbKG+eX+Dw+BwfJsnb4QBMTLH5VOU00nkxBJLQxKPbWmzaegxKtZH6aewkIm/qTJ
3XxW0ATcWJC1PQcLROXtxeIYedjLoQcj7b1Cpf3mFMHg7KME85Mduo9ArupcHcRBAUI9QhJOneKA
7qjXbRwtOcDVfoD0SOfIAGe4DDoUI4hIBprE1+dU+1ABDvsKNSU5SxGIQ6NG1oMX9cZ9CmH/XaXA
v6E9UPCQZ/py2l6FV5tqlYmf4fYb7qzCxGMAaInyoaeu92QIbYsZuXbEkLpgaFb72ls5nKIxBWCR
+LWBKd1+yLvCO2Qj8qY7J85QLry9pdaW1YQLDFeFyiyRx+UE+zlQczfzeLKi2mWcofq7SUOQh14U
RydESL1fEZnWt9ujroUegN2lYC9VzCuaL0SLDh1oHoIOM4p2N4cZQpY6EKAHya3rTkanNV9vD7m2
rmSmKPuSFKFWvIh2xhbxggTyoN+NhvjgROE4Hco67CPQy2b66TcGw9MQqC8NbNK2y1WNQ3duJ9GS
3Ft19s3q6EaeijHO/kbQDh+X24Ndd8kJOxgMTRgb0h6GspejjZ5oKpjDQFUL8hglSYc9As3hEYDQ
vLc1XDIyU/sUqw0Wa4keYejlUKwOG6fYKdgV/sbFTceEFwLcJ8WGxY6SXYfOifMUKFCXvgR52/pp
EdFFI95xfSMdqw94Fwb2Dpnt8r3lUrLc+AXXpBu5INxVgIF5qbjDLxcEY8C6spDV8+u0Mfee1qjj
+7m3Juw44vkDhipKvAc497HVWvO9Ejsa+tyaVEQfkKa+/XHW7k0QGVStScnoKMqT8OYd6cMkqrCI
SP3EjNwTfYhCKnyF1buudKdT10XeP+aYZ+eyKOytfSG/+/LKlIRSg0amAShksS+aupvCDIMVX+R0
w3fcWuaPFmGPH0prJfXenhp0UPsucnfzULZ4z4hqxHuhgoS7EbGs3TJkU1QxIA+wURd7IhnyLE3n
LvW1bgKgHNdUw/fYLYGImifqk6c2DYNf8PbVeSP2WxsZGrKuS2DMdRm0ZV5C4T7zEcXW0MQphRod
O1RpP6OtrGL9Bn5y32Eos9XbXbtvIKPKBo10flvaw5qjV0zmoPByWEX2XhurYW+qovrc67GzkXes
zRH6H1tMmrFdGf/iFYT0P1LoPuxY4xSMKA9Q1LKfwBko75o8+paIXt1Y1/Xp/f8xF+FZY7kAm0uB
uBCVsXfDFH4G2ibeIQ2SP90+QWtvBVVLOmwOHQd4m5cnqACkXKmA3/ygqBwpdJNO80Mlug6fGV2E
HY4QSr0R7ayOCY8NqrTUBVpeIIFnwGiZytQfBOiwndnOuOhxwiHbpIZ3RNRl69lfuycIKGVw5bJj
ljVaRGS6KjX01EchSD0GmLjGe10E1aOup/a7wYlRq254JQ+KV2+1Clb3DxEVZRUZbRvy79/cURGq
6WGvs3+UsH4u1MC3kxEQmd19UmJEkKZ8q86xmigjNfB/Iy4uaOHhl+uOSeoLHQaASeh1aMoqOAJg
qZ+dpsX6wREvOcYjD3rbzw8xxhsbV9Jaqob2Pg0LoFxAthexNDVbrQErnPp6LqyH2FPLnWsH/Ua5
cfWzIiVGmPMf+fJyaTP84+cKI3c/Ek56sqjt4ytnu4dQ6aP3PRCZU99OUnNvgj1w+9ysntA3Qy++
qo1OL/rjGs0MelnKzsO572vlxkB/VUfSIG6PtrqckrAuDw3tzsUXDeOmr80my/xJwZts5/Y9kVVZ
DeNWdWNtWuC2gat59FRxQr1cUbwm6AfEMjFzS63YJbY1tifC25yCQq3C6rk9r9XhiMYlP+xVe+9y
uFIvMTIKXXaqTcdhF4us+g6Mv/ml2EGX/caeJLeTjTTZqXmVuHpzELMxiRQxK1x1XVYeGhhH+7kY
o409uToll9uNXU/7ZMmvhtvUFKEXZ35LT0Pdm/hb6Q+GiNovQ+O4zUYAtHaVEgpCogYzifH2IghR
Gnp6XldnPk6L6ZfWxLqtNrzoB4oeprtvKCH8RpWJhE323QEakqsugo1AaAJRhDnzLUdxiPHz8qH3
WqDxGeSafRFN5scqaKbHuzeKBy2SZIYCPIJVch3efLvWwrLNEARb5mwEw85F7IzmIXBpzAwafSO/
WItw4US+JuMuj/6VTa+jBnaNuQrlCQHzrLeb5xir06dqQlHMDrHuxe4tx1ykYnmtWkVVx2ycH5nW
iI3dtPJ9Pdo27CQL9h95yOW87SZQMm7QzE96cyyfujoA4B7kKtSFOp6NP1pRN3/eXuqV9wqpGlme
B0XKtpIb/M1S1wLKVT8PxHTUWf/WihDWXR2rxxySywcgpsEJCg8+B7dHXbnhKFtKiiNnE2GyRU7X
RKWH2afKBxbzpBzqyGkBWQ+6mx5vD7RWe+KGg/5KkUcqtCxiK0DPjlKIOvfHejLTo1Z7NOBsvci+
zm1BugwpKXlM+mqf9FZyJGzID1EVQshFsOMcZE31aItR+Xj7V619Z9k1szjFxJhLiOdce7idTEnu
A9XQjm3VIwylaEX1ABVQfQL8Xr7cHnAtSEARTRb/TBLpK/C3Hgxtj3lM5hMBBftWtN5+LvXpiX0x
SF6Yuk9pAHeQ+CBpqKzYH6qSio1pr+01rkpCT/oxPAKLd43+EmAGj2NNWXX+A5urv1wlmx4Vs3e+
lFZsn9huWxR9uZMWeZsnlS9pNzMXtNou9/eYZiYaWF3mu3jWfu5CtLLelZTva6zn8WtC2+Y7fC+8
3VrRheivep4xf7u9+Gtfm3CQUjY4Zpr6izu0HKDGWSOnGisq/N9L1PCsg0V6+NOpRd++82Y80Dde
irWl/k/mFZkKoNuLbV/XRmSnpp35jZL1X/VkVp5yNTHPztSXhzZTlccI+PHp9kRXB6VcT6mZxjPS
O4u1Hq3JqNsw9x29L45QUJUHdYrhNWRq9ajpY/sypCgh3x50IST9WlaklMkpkiBMIOrL4DNrg6xV
rNzHr6b4TrE3hr/kDN/quRgeVAO1QzeesDGx5p2C4tzBRgxoT0unfNLmNjq6dWE+FCX0443fJZd4
ufMsXWp6EXJTwll8ggDjPu5s+ILChdHWK613AEQ0oGoJJmCvaDBXAwOeYx+jR2/qDU1Q7GJBnAf7
opowwlSjZONdXduJpCVk0oQQaJgsftKUTCWGylXu02Z2ht3YA31ndTpJo45V5BLrfhLaxkKsnUDZ
dpDZNH8u6xUahoyB7enwJqdSO1l1pT95QGaewOVWCAJL0x5XQSYzx398B/t42toga9vS4jmlOU84
cZWSZfGA0B9dZ9820Sc4DB19OsTfDVht0KvmB2+KrDObC/PJEjeugcK3DX18x6VS72slrZ6Tpp5+
RSMY2N1Yu8W/QRuW8U7Vh+zf25tG7tXLPcOpkxkONB26rMvXGE2Z2kwCAG1I2g/dHvKe9tXIanPe
OKnXYSvMAv55h5uRIueyA5EmIxIcsrfWVlTtJv6rxSNYdsWzljkQru+eFVxn0Oxy2zHYYttVc+fB
nrOBHmamjY1bVFS4nYRxNdwdVrBuoClUbgGCxyVuwyhFboqYrribQjIwAlSOIXNtqZfJZ2rxkXQV
F1x2NKR5OpOX15yiGw2zpbxAA7yIgX+5pXsARhKjCx0b0bdcEdKktAGssqtUL+3/ur2c1weK1wy3
ApnaEB4v8RsucQXQsDj1QVo5Hz2ItPNR6L0a/iiVuqQWiXjCPzi5xTwtbds0xwHB0bvZMYhuUIOU
RAhNAhblj3wTN1YRHYlYGVLfiafsiB9VO9CEj4uUE6NNIJ4ql8NSZfrL7clfX2E8aIAPJOSTM7IM
nZwwDgtCFdK6etSDPVJac3gcGzfHhztn+EPUm+UWdeH6BmFQKBkmOReffYl8ECgJlvrIF6/NbP6X
cuC8d3qrfzAzo3pPYh7/qDx8We6eKVBdGnQ0WqR+0iJsUJTQLruOoqdtDh51XsJ3OIiZmDx4qF4M
MzdT3f3tMVfuBRmPEilqPKlwIC+/ahJlUZ7OlFhmFUGJQ5f32G1llVEZOzdXuj9uj7byLWVTQ6Ip
ufBMQ70craIaUARuTnJpI7ONHoGq72Z3VL66TYtlp5K2ysYFsTI/OpDSLMTiegXcdTliAZTCLr0g
8zW9Ve2nuVUrjENpv5Tf4JfVdz+3DgkVpCaIgZRblx3+2Uw6NHMN4RvZXBxUOF1+n9ewpSllPZh0
Kb7evZ5gk9H8RcmKRs0SJ4fKVipcNxN+kNjZ49waBvYr+vRT4Fc47tt62hRyXDkY4CYAEUt0l058
fbmeGA9pSTx3wgcGriuHcgw+BBAFdzmOw49W33nvvEzTtuB5K68k5QEuYCoS4ISWvRhqFRHg2Vn4
XED6VwX+9t/Y1k1Pt1dzdRSUk9COlO4CS3S+Vodml8Aj84uxQJfYaPq9qwxbYeLKGWDtIBqwfhKO
t9iRCH6KyqzGAmgG+fAJQ+rZ2w2xleinWXcj/dToEx6+t6d2PSj4VwjqUIJJTEDOX342IwqxS208
4UdtbH12otn8guG5+DlHgfUlKzp7y+3lei3hU5DxARKVrKUlqSIRUsJUNQq/s23l2JVmdwr6Vtno
o6xNSwrsQlIyiDaWaEMRmmYS2S6j5A5EeR3laisvAsQgsGVsZt043V7G1VlJGAcQEBlwLL5dMgVO
66Jz4tuIaZ+jFpKmUUwbz8D1EePfN+XrQ14F9HxxSbaKQpetTit/yETyLII5OwZh3/PO5jpw2yYe
fwShG2gbW+T6ppTDUjpBWhoK57LXWuKRnI2GV/pIQPUfrDDRnmmNYypp216qHO5eSGBG8NIN0DAA
QxYLGXfkcHoYVX5t9/90Zd49TOH9vFrEB9l58qR5EKaXu6NCqWTy+qH2k64Sxo7Sd/Vjaqj8HW9P
ZmUXElp7qFSCO70W8JoCYYYZBS0fP9Z415dO+Ky5+i89K4U/KuUW1Pt6OG5gavgovQOsuVJdmwoT
2aB0HvyoCF/GynX2itp8sq3e3bfZtEVZuo59X+/71xiMuvCSxJm3lVBR5xl9fOlt8GqBWu5xwGjT
I8+39170eeShHFDl1XEQ3rDVhr8+DFyWUIrp7fGwUtG5vLhcAbRfpNXECUczWLj191abv4XgqfaV
NXzAfaI63fk1edSAOkqcCwUGErPLETvLgG5Reco5wk76UI/mUdFjJGmEy/s2a/dGDK+jYSxABoOe
u7F4TzW1gSxdaso5znT1kQSthSsdt/MjD75d7gLuh40Rr845BWcCvtdEUKfZtFjReOzUIqvIOJGO
mO3DWCgKVr6B7vxbq9FobZyNqxuT0Xi3ZdLE5IilL1eTJqwBikKyZ/qp2Jljp3wyu2kLcLg2J2ID
NDI5WBx6uYnf5CbjUIcYxzixP4zzcEjdSTtgzaA8K5kY7g0SmJCkhXHepfT+8lLJIisRyOtisFyM
5TNInuw4aXhY396E8iNcZJyMgjajzOcIfK4Iddz2QW+hJud3lFf+KACMIvsZJxQT2zwMxN+DiFM1
2+GFqYXvOiMYi52T1rq3paSxtrDEsTS7WD5kQRYLGylqEKYjmHpKjkFx7PSqaA6oDln9OfHsLSe1
tc0CPJN4lnuUsqL8NW8+o9f0VofvC9m8AGiN1UeBlV8h2nbj9VmbFS+CBNARidGSuBxnqKd8AmcD
oCZzEgRbu9j9N8Zbea8FsWL+1mBgRyjAkdot8dNBG2gwOhgMEGhP1QC3wSPc5vrznGP3t/GIX68g
lwiGiMC18YhQrxCXajjmUUjBvZ9K8xijLYUI/uzd27V6XTuebuCA8k1YRChDHHqtPSj0QPPKg9Fl
1W2MIpKR/AORNv6g23ly96nja/Hc0SejAqItA6+8RMGL+lju062QPKBBmmq0GKptySNfPa5MjUYr
suAEDXCO5QK/2YJ9IoLIqqld1lnbV0inabmyQ3iumA5OX8bhrqpkneP2ab965BiUM8b3IlFlmotT
ZmMursVVHvphYSp+LP10FVQC0eWp88e5bF50tOc2osyVidJr0uU19uqntSjRJbRIkhjkr28mI6b0
dWm+FF41fOblSA5KgNLMxiSvDx07UtpQ0HAFAb1Uqy/dwhvHgQZFOlL7OHiF0/yjqOH0R61MiJXd
XtHr2dELoQPjAt0D/u4sHrmqUE3cbyg05KOiFHtdr9XyMJSTUiEJ50TJLrbyasu24fozQrYGESNh
3uRZS7p/4pmZbedt5nuzhQ3yPCJymE1m+1knfNy1yRgi59jF2sZbcX3mMYFxOO80+oiQluAndBjx
keppO3jDDCbVS4Bnjk59d1gEOxNmL7mW7Kwu1bhsARxvduhgps78EyP7+FcmRPfNNUUFGJUW+pfb
X3CxXegRk9Lhyy5RwEijLE/8DBqyUfRiPHOnBntN9u9chP6w2nW2hJkXCyiHYkfqtK+AvTowbC7P
vAp4Si1dezoLBL2/1HFhU1Gd4424a20UGjEaWa8sfS0/UzsjW4iL4HhWzYZ6Ce/PMTGNbGPjLwV9
5WTkgaZKDDYFMujiDbWCAfvCyJrOks+T7g0tqfSj8GrEaOOKs3Lw+sYZ907lTL/CVsf0EKiL/T4k
OTT8AWXZFy0snM+F2lbjsRG5oe9iIwtQKIwbjH6Zg6pIc0Sz3zW4xnZPg4ri5bNZJEp7bnpOyL4Y
8io70X02hwd9MoropGZBbn9QRmOyD96slk+hGQE5qoKB1G83mU4Yvk9sp4nOaek24uiVUz3sQ7VW
WSmT5O1RBXYzPQmvyr+maeTMWJqXxnjfHn9dO6D8RP1UuDhSi3t41rUSzUBXPVedaJ6CrPSOWp4l
J2S6pRV9pd9HCJLjUTQH3kNLhlx/WZXR8lQxlXzQzsZQmXvNKK2jBDfuutlItvYFe/hNQPnfUDrh
Dq82BIllyENnordxO9bOatq2uy4E9TA34dbrKRdoOQqgcbqNbEHErBYLaDpRhnzVaJxxvVDQiK3H
4DQ4jXYMtVTZ61P3q000uzhNPRS62/fFyvFiIWWA5QBeumr7G8rQ5/GYjefKEvlBKCL8pOqZs7FD
Flc8y0hZE8wVhTuaIZQiL68KDoJqj8g0nD1z+MOO0XQcXXVXiehniAgGnp5bmc31tEydk0eLUAIo
aOFeDqiIbrBroWjnxBblY5OIr5OJ4+K9a8cgr8pTFElkWHc5iFc0XZvYlX4OWyD8XahFJ+6L+XB7
lOsbndq4TgWXCpNHJ20RNbZZ2RoKvfMzIIigOPXl3Fg7wNXUx9HT3mQTrnwqimiQ4lE7A5i7nJTj
tFUwBb15HiNPe+kQ0n0yoMU/g1gIzxXU/NOYTsnGW7wyR/CwDAt1BZDVUlxIsbRmQjfWPJMUK/+a
bh18nYcYgheWG9V9UTh7EVA3pw3/VZqs5rLNbg2TFteJa56RNEJLUbHSg1lGsMtQpD0ENOU2Tph9
dbgZTzbgpJYCdRG5Vd+ExmluD2FAQeacBOlwGAMr3ztjg6Rx0Xc7lI7HT7f3y/UHlBHxq0UErUca
j5fjxUUMcRCtjDOxsNPvA2wD2ydHcUX9pHmNU71r4OkA1s/y1NqIVa/vMRyaUcSX6odA2Jewy1Yl
xBtmzTrH1VTsg1EN/gYIDVgKnNTDWIfTZxM2437U+i3Jo5VFlqhSoLlUAGCJLsNyOtrh5CJqRz91
OJRJ0KJvPAU70KbuTohxyzzzejyqJtzUFo0I+Toseo4QsqsSIizVLicUOyjk6UM6x9HeiLO031X9
1P+6/VWvLzTGQ2ORRBgALanA5VedvDkys7hVzqy+uWtbgS6IW221H5YQTw4Hw0ChkhOj73ElqDfO
ZuqktnK2FMsXZjofmr78a7DUX1ZrhDs3br/EkdscHHX6MGjWo5vghXp7posazn8/QVrIwh0ihFpG
YuDGAXwS2fidaXfRwR4De/iSFpwxlIw9t012JboC+QPuBFHws9M0RIwdFW3fjXv3+hwBgqQRQ85F
WksX/XLFZ1OvojROQ9+rAm831V2p0advyr/sEgJumcBcNKOx2iqyXE9fmuSRfFGpJClaynn2jjfS
KM1jv7An+xFyQIO9eZmX6q6JdHtCbFm1/zL0ybJ25Wy0X4VWmT9vf4HrvUYrg8KqIRtRPNaLF8dx
atWJB+BpEVpw5ybVkqMlqmFjR18fIWpJsvSPMw8bbomxSkYnSDPwwr5QdHU3JMMzvSN35/XKMziC
rVrBypy4EqmkEg+Y5BKLA8tl1VZJ2OY+7iviJTWEeXS9ZHi8vXKv2chlJMekwE8i86YhR7msu0e4
IZizrhR+nLizre8qVi/d1TWF0Yeu0+KfhTDV+eCJoUQNW8HWYXgOUcQYDq5AW88u1d7Z2zkmO18Q
pfL+DemSaDvNA368Txq1Kg6T5oXGEzeOk2xwN9aWiGozry9tA9k6uNzwedI5hei83E+0zsZuO1P2
ToHg/O0lun7qAThJ8z0IR+CNr4qVI7KTkxcI38HiCitI1z4MQWZj3m1uRZ1XE6KoB3pL6iazva4Y
mV0w26VwgsJvNS/eD32k7F10yzeaqVf3BKNwVthT5ED0/xY3cxEkndCyoeTA5his1wahRD3Zyi4I
UNDcAYbvT52t36lLKwWipJ4F8ZJN0sp2u/xahjFkNkomld/a7bxvlA7WramNx9tfa2UJya/Ih7FU
pWq5LFlm+RinEzYu/hBo/b5t2pC0s4wPt0e52hPMRd6ydAJ5T9FpvpwL/hRWXMUDc0GR/nGe7OSc
EdocqPxsNR2vh0Ig6TXWhKcL7W2xbOOM9HTvzaWP5bP90HSmc+hDG9qiEt39gBAAQT2BnkH1TiLg
LmdFJSY1EJuv/E4b9e98mxQVFNzqjkk1jfGuGroA2ZtZvze+lcNi+YQF4CuScDFDtU2EHpV15Se6
AaGunZJjPwTzS5BG+cnLM+VOthI7kQEBLRBKk2tdFc/jtpKVCFH5qpuVjy4o7YcoTdtjlzp3tv1e
h2IxJfaTjjFVw8slHS2tM7NaY6hYKx/VBGHBJja7Y0pt6F2C8OSn2xvzevujqUIwROWODA+56cvx
TKdMPCUwKh94sn0sckucck25E2T636yoEHIEgPxTQrkcxao6M856r/IRTFQPoavlu2yw55OlT+VG
MrI6IcqQtMlwPoXMdjmUo6X20M5u5c+WFvwF0mr42LTTvHHHX1+JLNubURafiZZXGChIL/nQRKx9
bDvtuDcSvcbZB1zrv4o1/NPZffL1Nz4WJinyruKTLRO7yhGWBrG79ufQDZ8HaQBiYMlz/wqy3QGx
kEeisbB0/rXMNlCi2q79DiFSjnKCIVQUT3ffiEQkEtospcegHS7e4gBvmKp22ehNkKR7E7FL363C
8dnROuPj7WVbuRExn6aBJnnHPBGLPQ5wMYS4Nld+2Hvhl6ye1adJi96FU9xvREerI1FTAA4rsbfL
Um5M2c4SrVMhxqx2B7dx450WJe5+iukv3J7Uyj6XGvzcu6BlJHz7cp8TxrRGnye1346hss9LXZz0
0Pj8G4NQiZTVBLqvywg2V+3ObiJR+5rM7Nt8HnbtpG0dpqs4+XUnEPpKtghFyMV9XvfYvpRdz4bj
pD5VJbYz1YQJE8Fa9RTmYsuweO0r6RIoI6NYvGPl4X5Tr3BiqlpeNzGrOBgT4sCpU05CidsPXW8V
3caeWPtQIAdBo0kREQp2l6MZUE2DfJpr6N9G+RCHKn61Fu5lt7/U+pz+b5QlNizwoKahsVr7TRzX
B8r8Yl8luGsVUfjz9khr86GDQBBDYGaAAbicDxzEdqYwWfu1EvdPyTCb+7AZg+NvjEKGyEdi+11B
nkNdFAgRerVfIm13qLXpHy3H5Og3BpFiOXRDiNiXkXpcV4MSDmnjB3qEGe3QDg/RZN0fpBM88/Lx
cUAIXmF/UR50vc4tGh/AhPunZvSW92Ti7ag//MZsIMBKjhtv+TKpxUyvtecgb1CKred556Wjau9q
IargN64esIDcpGh/0AyRe/HN+Wk9q4XQFbNs+TQdSA2cHRaLd+ez3NkSsgDIHnEs3rzLUbLOGuPe
RFoOtz7jGJQN9ncOUIy7F40cTYrqIEUFj0FfjNKDjbZqGwG7rNf2SRIrB6Ps7r/hCEbAk0g3D/nn
YpSwT2wsiyxYAzgjfdTjWP0HJpzxKZzb9GnkEvrr9qxkPHWRpFNWYj70+Sh3UVVfPK6u6AtndAFj
z06pdo9F1FbKlyGauvkcDFNRncUYBPYpdjB4fqQR3YZ3h+hUDqkEo21GCgJ0+nJZh5wlH82+9NO6
oUQbhaH2s8xwsdnDDlN+IDDUbd2A168IWQ8jSr1k9swyoDC9BLe/yeSYEcF0eyEUMz+BY5gfcOeD
tuzoeb5VDr4eU+peSdA2lRsipcVJUDuIogkwOT+c1CE6eGpW2d+z2ejDr4pZK8ZfZZqEG0UM+W9e
ftvLMeVvenP6wmboR2q+rd92qv4+pTh2sKO8/TGlxKC3t9H1VS+vE656Ou7SzXfxFV13bkwFjUcf
xpZyGGtQ1FkVlhsP5NoislUxHaFWRs1nMaG419pebarOn4z0W2423W5OkvfdrD91SbEV3K6tnnTX
oscN/VhfpvtFoc0pJd3OxyqzeUZQ7G+QzdODO+NlfXvx/oez8+qR3AiW9S8iQG9eSXb3zJrmzGqN
tC+EVobee/7689XcCxw12WhiDgQICyyk6iqWyYyMjNiNJG4vdjQ9CJS1eGJuv5OkgfzV/dxf7aqW
/BS1UBqStM5N1qU9GGr3nbi3eJFhS+uEM7vei2JpqsTEGvgalqh+Zakz+GlfHx2wOxMiCoQADs1K
sKc3F3LXzKOSqOWI8knSqG7UJ3/PWVjgkW3gWP3uxQMdNyEscJapQW72hI7JcjPZ6ggJyazoUq/p
VcWRz1Fqr8F792hqu/vyjVEPO45sRNwfm/uSuMlou0Kfrqo98QwMUA1LD21/s33CHNOgbLx02DpS
qhu/N6R8w0Egsl9aAlGhxsk7BNi1444ueA3wieWrmefJaQRq8TolHC7TahzpLewyVxBiNiaNepxt
6q6bYBty0xo3U6HB8sUmWSHOIjux0zNWcPpVzVvrV66FyXurnxTMuJt5k4T0M6nz7Vmwo7mhktta
18GmN+JCBSgyLmiyK9iGjdJypLy0Pw+groaAeEn20K3Z3FvzNIxZ1Fc2zc2j7PWxYrqyeng77j+a
sGigCE+PHGdvm7ZIGvpmjpau1zymtdxv7Z7dafWdXeJdi3DYwSEXx+vm3kcYlroVxThaCkSz7u0a
1koq/HYW7Yr1oe7HFZQnc7Hbs2rMMi52jep1Q0I9GRD4qWvUo7dgt2/oz3vTz6YYyC2zlbcxYzgc
xWCtV0Te2uhsTy1DdFrX5x8pc7UG1sh46mKcizvG+fFlsDudDA1pBG4K2DNplHY7c12JcQgOKwWV
cruuz+moxcrZqeNYPXFSx9nn2TVsz4jnfD3VUqe/U2xHMKZg0rH68K6FhdkmYWxMoqhKGfVrumKG
amSO/aLExFLx1Cm/4SZ9VGTZfWpoZwrNUTZRL3XC7U3bD4WTrKtp0CMltU+qFGbms1EZOWVK3shT
Vib4yE6NBTVC71WMOHUyZe30eNV3h0j8CGFiKLq1LELj21WXYEkUS54ZAAwI73Al5R/W0lAPagu7
Q0QLAPLR5CtgrCq0zNtRiq5e7dFGHG2KlerDtFiZX4P7+4NxaHt5dyhRboU6zyXrbA4QlRKSFsUO
r4bT68u5x+ys8CKccFdPH9CDdd+7fkgKg1LzD2EwEPLtzCytsYp57K3r7NSRa0ZILTdJUh8kfbvg
SYjbkezBLAVF2Ulj16pDsSmzresIThdYdqv+ZUFkea4nvBCdopR/Pp7VfhHZFGTL8C5ZSD7c7azy
UdLWfrCda7zYGW0oyCF4FHTzVxPZtffeeLxOgO6iWi96+bdeJK1q5LhOd+GVXvoSlXVpaX2pbuuT
3OkG7tWYlEOVlOxCPSlSbOaI3+vrwfremS/FJyqeQvZdFG9u55vWhk09hU1Tofn+VCnD4CdFZZ9G
a1heHy/tW+/4zQ2vEf2CWfM6U3aGE307lqnlottiyoI2VJrejXFwry8pH14LMrkZ2pOZcOH6uPvi
mdISKfRnuW1b/VKPyyI9cSPm5AJG1NGJMQm76lSL0+UbGi9le5bSZApdtezN7GO7au0Ib9Mx/m27
xqjcyhiVZaKNvBhH12xqRKjjzNGG7+2S6IyCIHrrp0M+9P6SpxUCTQunSXezqKWtki6vMvya6Xo4
PclZZUduy4UiuZNidpcFgDr0kBXStUum93OgFL05vYaOGYbP6QBd7pMySU37WYmatvU7p0ZPYy4T
XXsuVaNKMb3W+wICXa4XP+hvW9Zzq7fh7C3pOhdfB4vm3EsbyVF0StW+W33ZIC9y7dyc/0TfpUw9
WeNAnJKiQCCwTmncPdlFNNvuZK9a85p16ohRfWsa0hOqwuHocc6m6My6yvppzZDreR1KSnedqyzL
5JxlDF3bHzH+73bq5mRjGhIiTdPrQStNDUaDsjJ+S8fWLn7O6jAUL1LSggNHdZSFX+cGP6fRwys+
Dj/YWlIOL+GsyssXR6u6BU5KokTP69QqtVsjT1VfIDgZxL9EnuYrxFm7enq86fa3/P83YiQwA53c
+lmNVsIFU2l1ECMKf+owvXJrNepO7x2FTnu69cAC0BQgNLvd2YXRFXU+5FNAIj681oU+ntJYPaoy
7UMUqkvkXBotskITYjNKqOndMkrigjdz1cfKqPrayqjvnspBwldH70rHAFROx9/fOzuwcdYOSS32
hrZtnEMDImkxOkoDqUmn2UuXSXdjuzHLgyxhf9dTWUCuFYl6KnWUeG9XsakyXR54tYIp6zlkY6Xm
/+Y0BH9n98MjanPFqA8+nPhf3l5JDMmMmB7QJez02yG1WMVqtNGyQMrWSj2rXRPmp5KW4PETuhCr
/e7dSJqDJCSb5I2vu3ldkgqQxpYRRyiQrz7l46Kcw+K9Pe+Ec9T5YcmIkJI/OJuYo5ynaKXbMbxm
mt5fariRX6phHZ9kNO9O+EHD53vvBmFAPphQDBGVgE38qOqpnuIKE15pm1MvTop/BW5Q77SME9Oi
nRKWBq/Vm/TW7bcqgKBK00zSwJl0PdDW2PQsKbIOPtF+E1IMAvyn0QMmA8nP7SiQ1TuMEIssID/V
fk5Ns36PNVxZtNouzpJclwepo73bgcBdVMTZFxRzEQ2+Ha+clRXltrEOqik3PiqE+KMf4ofwg2pV
/IGZyp+5FMZ/ulmZD5C2e0OLEgR7RXDWtwhOlkfF3I56E5R0445PdZkjqIsgyYph0aJZ1WVBtKT/
MCk00l1WKmUHXQD7u5m6KJJMOEJBPaDd83bqeaSuoAbmFOhquXxA6zp0C4CZgw96bxTE7UV6JQbZ
UlrDDBDfNPI5eKN3NoWU/DPX9XoklbS/ScAcuEoIGTkCyJXfTqaEMkZH0DgHaVt+jEPJ8rI+SrHO
oanm8Wl7sym+vbQEtZuMnNQFdvAWzVkTvdFaLV0CPCfXEiZ+FH9pzGXoPStf1dIf1Wm1X+ouauUT
8YfRvMyZ2SvuRKvK9GdUSOBnzbSWkZsag2SfjNCaPhlTJBl/OzFmMO++Y/FTp6vHFAYK/N7NpSdZ
eaQQ9SwBAZBAInP5aVb6IbAtopnHS7M/vOj/EV9yltjVFCJuP0KkyeOw0lYXENGOrdvRN/xUxtP4
d0X59atkTm13fjzinc/O8YPxTv+1YG1vsiAtzNopM9I1GLNh/EC7YuEt4Iu+vVrKwTre2cgOWaTo
zUdmBwbN7eTCNpMivc+KQF5k5amP1tij4TU7WMJ9kEGAwRWL8j1IKKnX7ShWImurRDNtMDTj8KSm
ev2djknjJIELug5qln4+DMtBOeXe1KBgC8l05Ip2qatQhI9mp2fQmkb8OikLTwUjPTo4dz4WNw6I
FsIpvPXbQCZqxyGV0rIMkho4waGQcYGLVHqTrGUv+rLWPweEAAqXprHpErbTh1nWp596GuUfcnwa
P1I9b09RBc3N1IsjdYvdGgBWCnFlwRmhGe9N3vW/dQ8nWdTFGpRgLEpAAsPuXFmy1OfH+3U/ioDQ
oYbC7gGz3J4QqnI0mEU4xscLnN01yZSTDe/+YKtulSo5ekDoRKmiH0kwUTe7KCXnrTK1H665Wiym
6+gErv8g8TB0n6LVaOTP5UBK+0RJeqElb7Xs+pJL9mp/aKIyUr1wSNP+hG/0OruzOY3AJ+tSHAm7
7baDUFXiGWWXAzrC/rzd6qZCkXBo2+GqSmrjpokGzw5RH1dSM/Vg6+2XXbQZALHB/Qcr3oIlsAhI
wOjjvlJJab3RiquLlmaO/96PK44sI4hBhJjN7YRyxIZxWW7G66x3cEwcNb6AnhbvjfZEh7Hg5cA0
Bi58e57+s1FlPesUuPTydZVM5UM1ZoUvD4t0sIV2V/nbKHSDgBPiTrnlMjf0tMGTbxmFHMcdUuPX
oK1PVYPxjBlGR4at+60AiMVGoD4hinRbmM6YUpLPXFPAup0wcbWMdhCjayKQ7lz78fgr3R1L1Mo1
GqawNdmcjSrsaOFE7vIqlSnq4m2se5XEu+GYAL6Ph9pvO6YlLHVQLYPGum09xy8vHxBhUK5TH5me
Ikehn6zNUZV492TwqeD+0kCMAgmX+ObVXbN86tWVxcNTrvKnoVzAZwbpt16jdafVqvqsmMlRE9jd
qYHcyiJR3CfDs2nHHdChcl2XpTtrJZhgnA1HEN3dUQgp6CGB38w7f3uilKGPurjSlWusmYU3dGXz
URuiI2OL+6NAoUGcXDRtbCqPZj8vcwOfE1+r3vDCNG2eJak76rC6Owp93txCNFDs2JWZESPRudjs
u9ZCvz/lXm566YgKcncz0L8lWl/IqLdkxGLJSnMk2bjiIrV6apEEphx+xSX9a1rVn8cyfJ9VJy8N
m+9/x9vC+LGcGvjj8IXSuv9ZRlidDE5U+0Y5HLHBd1ULMRI8AWreJIY7a54O+eRBXyTlqk2YcY6q
/ZRE5ZMVIwSiNeu3Zq1+hkP4it/DOxUk3ubIatIJC3xAVVN82f/cuF3eGn2asD8QQggv6jAucIyd
8iknZXxvPMskBb0Kcg3pBQD47VBZz7ZYVzZJPDiqh1G27VaOBho59Ud5zL39yIULEZxnhIhkcw/K
AM4d5VoVW08HV0KnkD6YdFFfHl+B925bk8xa0ODI5rfUpGTWB2NpG/XahpZ9wobnnxB6hG9H2VGR
fWuoxmeCEQSwTV0XSglFi9u1o5mjq8OhWq+llsXol85wj5Za9fLKKi8TdhbBsMbz52FUxnOt9OEZ
vLN+KvtoAga1jpSU9ssLSZw4kv5mojGatG5/TVFqi6Gv+nqdjWjxytxBbHsttXcHNiSicLAEZ4f6
7dYEiNpPGyEzql5LltWP+vGnMTdH8gT7qXAtsh8R3aGAsFPBpOSbAcpoyzWSaumsRCM+aHavH+yU
XcSBdAlcDMrdouGcx/l2wcIwHpTYia1r0pifFtv4PMIPdGPkuyg/H22W3ZQMqi3IUtMhCScISsbt
YM6MnOiYdsYVSS3dnwod25tCO5LcvDcKbZWCYkh1h290OwrE3zF15tG4Gq3RuKY6Omc9G476o++O
AmhL3yp0BBget6PYdgsZhz6BK23uCU3DkobDfRT+9vgg3xlFaFOIRxJZAApmt6PU0C70lSbRa6RV
q48RvHIae2n2H4+yuy4oydELg0yv4GvvQuh5cfpullIbhayu/63JqRolWtb/hS7KcHB07g2FthMN
mnweQdG8nZCdIOjc8kOuxTCWbrWq48XSKTImTtq+twrNrCA0CQdUYiKy39uhgE1zlKQKKo1SFvv4
r6I9IqNP3hXrES3szmfC8Eh0hVJfZ9tthkqqqi+kjqJmJGP4OoTK8Fmx++W9r76YEN1D9AWQ6FCp
vZ1QG4P3JVrChBz9jwRb6GdtcJAdsOf3oodCuAFmEhZyxJoIHNwOVPbouCRREQUaakMnu1b/qhCl
e29GRUDB+8fzIUSpdqn/0EQJuIUC5jyVXzBSjL9JiNp9ebyzdx+GAwI+pZC7WVSottVmKjtDMmZr
GYwyRZy2Q8TYUqXpYFPTU8iK3KCTJDXUHEhDgSb3zWRySViomoN9ndp2qfxataOXBsu92Rso++kw
ttXKCliQJvfjJZui78lSzfarhd2l+iFCP2v6kSdyVp6WskEnziQSrj3qpeq1brMx/KFMU726sdZT
y60UaTRcNR1N7bk2JLt18Tyg68btzW7G+xn55PKCh2vW+YWzLLlb2XIk+Sp2P7OXmQT357DPO9NV
1HTST5U8T9q5cKa+OTtKNxWXCKPH+cMw2mZzcaywOCcoo1mLS6VoVr8sRbVOv8Pbo1ZsNrP9Icpi
vXlCT9aJnycnq/7NuU7+IRbXlPM6pXb0ySljPTkLrfyhd2d9lRN/qqHmfJlnUpDXMNPj+LJMSgvc
JCVL+0mdbAPnBgBmHG+VMp9drQudn1UxcHaJtR0Z9QLMLNykKovfzBguqzfXupq5FbrH5Seikrk9
N3q6fpHzzvojU6a84tfmdezPq6T/tHVwkJO9lKv6mzlqRv+U4O2renSxSaqL0EWDTrMV1qZ6MiFj
1H93xZC9QnpRFBRNiCLPZW/g+lu0mIEFqYJk24elrafpMnc4R52zlA73p5BEFy0LNN7G1ylRxj8k
AGtoPzzrRu45sRTq/4CkRrJnrnO+/IvnnKV6Ka4qvVfORd15uZmG1peVaNE5N6Nej15ZjOt4MZTS
SJ9605pRFiiqZZI+87rTmqm3evRSsUTJL8eawuwkAwDG58bOtN9jo9Q1jz7FvD45U1ZYr3K25DSu
j2H8JZokJ/dqs6slFKTkpvFHK51kNsYwqv40xzG2qLSh6x+zbMyUD8UULgk57+KkLz0N18uT3pbZ
6vIxJBgFndXYXoFWweLBW0jjf9cl6m3PidrirzDqyi9mhIGaaxA2dl4dTemXYdFm+Wu+DtrnRZ5z
TJzZaYqDtJopp95SGlLl4wxbrc99Lxc9DgxgPa/Gquep38e6lASKnkvpJSVNji4QXsz4tEqVrZ6W
uB8gmIjP8KOplU49g3Wohien6VSf5yqt5Qt0l0H1lMyKG5favTNfKA+lixsn+foTPUJzFO4lnCdX
b0I99xMkc36OCsZLfge9o3bRH5hV39YaxfBr3O2NU9t3svmPojSF7MVaq2ZQTRz1pdHkxHxR5Kqr
Mpfmsu73jHOreKaRRSpEuFzpz1Wny389vgp3L68JoiRU8WlVhiu6BSyUSZ6mXKraIALCOvdOnTwZ
iaR+b3skfR8PdefWFQwmeKFoxuOUvYnzcB4xYrXr2sCoe/MpHqfC00ZF8x+PsgtdRUgkalz0eXPt
bitpZU/ZCwPsNmjIgz7AaG/pOCTLgXp+Rvj878ej7ecEaQkMk5UjHifiu30TG8kJ5XxKh8CppgU9
MrNy5UhuTo9H2WPIAt1BY5NuQyH4sGUl0kRmDRGfKlikopxcRSoxDWrqiObaMFXUwc1szY5PXVYM
xd+KswjtykwKoRFlU9V9KvOsms95Q7Ps58zKjcHFxTp8d+UC2gdVabpJSZoFe/V2LRBcCCnEjH2Q
OaNt+MU0yR+N2ZnfabhO7xY96NQHeMOpTwNW346jdtq81HTYIc9JE2mdxWPhQg1Nv1HB0U8zPKhz
ZA5ldLCxdiViVEeh9msQNYWJ0rbPJU/iOewncqLGGsNny/qVKhPebVFH63FWQpWIe9NV20F6d3cU
zEya4GEVIBGNCtJmvpGMWNVam+a1rJX5oguzOhSffnu8xfazIx4GEnhLjgz4mbeL2mqrVgittKtm
h9LZlHTtY0oV1DdqWz/nmfoxT5DMcbpJe3dUSSROUo7eJ/EMEebtwNrQ8BBqvXOdGtYvguv2scOK
7iDq390K6NABfZArCfO9ncci2V/TTKbkXNshTF+dzErPil5LP/oYAhTqDOu3x8u5v1Y5sMDoPCeC
ObHt0VRqDlkcOlPA7Svz1LepnxI/uvEwH/nG3hmKBI/qEtE/99C27BpFrFs8y0NQGMvoo0uXfUM1
U/tYV9JwUJu8OxQIM6xFKoa0+t9+KyluFmeK9SFok2i2PI4bkI4RRQMBltw25vnxIm5tHHkpwNEp
zgmjGJIPXfye/4B9S533srpYU9BzoxUBrZsS9lhrbqAIaWPt5nUD/9lzabSW6lbaKDffbB3PXtiN
dWoh/60k0ROO6FRMJiVOjrCYXXjPz4O0zW3ElSzsZm9/nj1JfQ8vfwwsSUk8bUoJ9iijfUpUh5KT
0dCeOUtHFYY7Lw6AJF1AtJwDrKniR/1nTWINlY+FwmvANTXELo43xkvImhys/f5Ti3eNHSXaGPcZ
+ZKju5kV6xyoAyVhT5OqNcCG1Un8YVn16CA0uDPa/+t6sQTdeAcXLkWyKmBna0CD5PKUJAMk1jBJ
PtEL9Ovxntp/M9EpCcwqsmVEqTb3nFNhbFss4RzwckuvaDVGxjOYueqXha0VZ+RgmsXLs6mNvXcP
TLEdFJln/E3P9va75VYE5QSmagD8UPtA6pIbK9LkD7JTBUrT5E+TCIIfD7q79pAAJxxCpZIHhH+L
v//PZrFWRLmrMVqCMl+cL8m4Rh9LyXCQ60vGT12RoSj/eMA7HxJwkqyWKwKf1616qqIPHelUyYAs
/ufIStE0QRP8Wxj2yeXxUPuDwLMBTsmHBOt3tnVKswwVbbWKJehkO/6ophkqhEVy5JRwbwV5l+gX
Rs10D7VVuhYppDRLoIfx8t0yks6PFCO/yEMa+gMK2QdEsDsLiH0kGmIqJ4GdunkO+9XskJEo5UDJ
HRNP1nogasXMLm3nI+OcOwvIUMjcCD11wSi83RxY8YxV0jVyoEVTeELSXH/StfTdiCjoB6cNqJKa
IXflZkJakedxieB1YEy9/pxNzvIZAORI5+HOXND4A2/lIoYZtK3uTmXXUZ5ulaCzYEtkeT/TWToX
/uMt9+aEdgPoMBmB7iIAy8VP8fB2ySYriSTbCuVgpGao+WGtQZ6rQCsQEaxm+Zc021Dae0jJr0sb
N84Z6n8XRUAtteQ8La2sZp4aOvP3xZqX9U91KnPrVMrWYHjYg0520KqlnHuyCWX6Qxa27V9WmJj9
h6pJRvsbgFktoy2WUKnUjDhOz0s8Su+0h+fRpXohbJph07GcW+ZEjzpbPpaNEuhFYl3JbdD1z+pE
sBIV5cfjBb1zukSzI0eYvBAobLM55rbgEkllJcgrmb5txYA069Jbp70AFLfdqc1T1TwIBfdbhTeR
wjIQkvCg21ZJ7R75snku8Y2RMvWi2gk8plXvDraK+OW3OwU0mzZqllG066qbmWWqMpYZIg2BY1bj
r9zoxjMbV/tSroBBy9yaP3R8vZ+VRdYPqKz7G4T8CCIpiTY6FNwjt3t0CDUoQzF7FBGN+lPeLsr3
IYOwOy0gf48/352lZCjqwACptD9t6Yw8OL3UVQwVavn0WWOrfEjUwXp+PMr+ySYiELxJAk6Sy61u
ldWjWY0NvBaAlrZ+aUzGuZhL+/OsttFvWWLmfzt4x58fD7qfGorcqKrBYaXzk1aG21VEaTlvq1LV
Aqowjme2WfLddmLj3QG1YELxlZCEp4y+dUhb6lRfKqyjAkwdk08483LU7cn8bDbWEfd3vy2AXSCd
ckkSVPPn2wkVs+XUEkXQwJHjX+3q9M/yUC/nKe6O6nl3bknU6GgAoT6FXCEX5u1QsQkqqzeaEcBe
zyQ8jWnwS09ZivDTs6Lj9+gn+lTTfYSpkvLBjNe18xuzqQLZaez2pCZzvfxIktlBqXTURYVr1uX0
KbLG5KVZsmjxl1Zq/sbzOUpeLXgi0ZOKxEZxMks5iWlRsjF8VoYicVw4K01I+1PeLUehjliw2xPO
AacPD4049gBg0+0s0Wcvw8mutKDtkn+rvtE8Sx+e65AGIDXp/lzG+HnJWjzNpIMQ9s7WFKR8UllC
EkEIux3YzLt1AipWA82pzE+rLkl/5karHByANx7eZn5U2nkE0GRhnC1cN6LI0q52awS0RNkeoLlx
zW1z8KO0718Vq+sCGRXfy2IMlTcvU/2C7UDiV2Z/5BO337nCtpg3naCScqQi7of/BLEkcUOCDIEd
WNhOuKCVktfOTQXkvWan95560fknDiMPoFDbuh2qN6uoCKmlBbpkJycNcwtKCdQTHo9yZ0JQiskZ
AbAw7Nhyb5c1q2vJzg1CIoDjwkiiy6iuOGLH7J3HQ+2fIUtU8QlcBS63q0cj7pY5Q90ZgRJZkr9E
Q//NVLLRi1obFFCxYzoCZ2VJ/VnL64N2jv0+ZWwqeVzc7FZg2dvFnHK5TmSVsdMkcfwVBwmSHTXx
H8/w7mLiZ0DjLXU7tKpvR7HGHMeabjSCZK2HS4Rp76eYROyMGf1RLrA/8UzIEkRwYdUAc+x2qKaV
ZixVZSNYoGSiHcob8cVJiu5HzLb1M00r/s7bdPg9BGmL3CgynSMF03uTFQa97Bpqo7v3Qk/0eGTv
GEFNp8NvsxSPn9FajH6YhXGEmN05/zy5iPWxQWFi77xKqlZHqiJUzQBBn9F6CtdRstysMR26I600
tbzKiafvVZe0BcHrnI8X2emS5rPZKjhONRCyyoOM7976EzDzipHBC3Dodv31bLFQAG3NQI+6BZw9
L6hVLl/rrjnplWm4Xaj86pzorFT5u4V+4crTBgVtRAGGgpl/O/SK5ckkHGoCQmfbGxM5hJEetZek
7YeDWd77xkJ3hTeU5acL4HaojsIJIGVsBWM5qy6cJkxTehONkizUvzw+O3uaFtNCuIYNRQQC2rMZ
q5/wZG+iyWI/9aPk0xk3/ZPmDSqNhVSsr5PSLYtrrUMeLFOWzD5dtmF27qt++NKlhTlftEyNj5AS
MejtwyNSegIvUAQgxC2Paiyjvmuq2A4mudWv1ViMn2fYZF8fz/3OKOQ4CDiihyosojZf1Eyimh6S
wQmsaZjhnJRd9XM0zOXgAr7zNUUfA41QZNl8rA3tyKxia1ilwuZFKTJoR8vyZTKU6azEpn4wIxFw
bNaNa1AsGTEyQsqbd9JK9dUaRtkOcrsfv41GHH6EXkfN08plV9bD4fu7VxAhG+jAtI9AydA3N28p
VY0KpmUHphXmbt3nNOrZ/ZEh+r0FfCvmAaWLd3mzgMPYaZFjZ06QFeVwCu1h8JTKKhDklY/sre5s
ibeONUhBQlpsq7lqGJEVWU3uBN3cLP7U17WH4t2RzMC9UYTbAjw+Vg0trNvzHbftPA+gP4HR433S
I67np8A8T+/+ONQ7kLsWHFnqEJu7clbiksplFr3wKhqXspoGV9bCo+aWO3OBTMUuYL9xf2xDMxM9
YWQ2kISqJy33hsTKnjNuyCNMbBfFcE7fRH4pGxOcbQ1S7XRSrAJL3Re9sIfVX7i01m9K1pXgYv0s
2VhJ4X3m069dK17TqTK9vWYPszufbb17RcVcnb9gmgljAWCgzT2Cc9y3hcyElLoG19wfiYzoitvg
Yev42D05/DkbSukpDwGrPtv2VMGCkK2SukpiGMW3FiGTl567JcFw1+xl1xkmZLhQV1jyXxWOne3n
ykJSwVWiKP+yzomBV5A09nXqUocKcV5qEJj5WLchRBotkhIUFvDzdNxMNdK/pgx/0S9JavTVU6tW
qnHSUTaaPs5oWlmurIAU/zG1crKiWaUs5kdJTxQrSJy8ap4TjBRC2lAmlKVKdXEo3a3duri4YYy1
KyFRmrV+BF9Q/6X0ePH8886NR2hEwyElUoqIdEJs0qJRa2Fik58Fqlr0576j2aKIYE2/cxQLAvMb
jM/VulfxGgk00CRZ7GAgzPBNrYj8vkCs/vEouxtVjEL7EH14IgzaBnydJCkqjVd2YFdD+mJiiuQW
Y6R/zLV5PoVT3v3+eLzdcRLK/kJoE/iGRdw+Fo7eOBV/qwTpkFTnRkUYN251492zEl2NhLKgGwDo
5uYCMmgNkZG3UIM2slq/stL6TN+b9NGoZ+nZUJsjrYb9KpKpCk0IONgKT7s43f/N31JZGsy20wJc
nvQXXPac2I1hhH+PQk2KXHnANvrxOooZ3LyEgG5Qo4V2gqD7biGwpXP6OtNGAsW2KCzfsOrmH31a
4vpillzyl8aQZuOMtcNsHgA6b6KCm6Fp/oE3C3taAPibRxGin3C+c5yg6OZhudazk/+VWWX2e2tN
WXS2MnX4iakR9cI8m6MZHUkHDZfBCYd/6r7opGcnx6DK1cxccnz2pA2lT4Pv8S027U69kJa2q58k
ukWrZjP39R+aVUTI1Q3pYnh11g7JqQJTav0hMar+Nyc0zX9DdbR+0MKqjW6yoIPoypAE/xw7CsTn
xwv/9hpvpg9dkboaXSEkfVu9ZUVSlsFEeiRAN6B2G6p6QepMhu6mi2P80sble2mP/oJ6/19tNXZ/
6K1ZH70W248vYEIiR1Al6OTEj7fbrY3hWiHv4ARSmiWXqW+Vluq0GmXe0mfZAdi6e5ls4i3QQSFC
L/qtN587nLS+7NrOCZwIluFEaubSI/vTnAvdLaXmUpbqa2Tz1Dxe591FYQOHwAUCDyW5N3dzbK1C
NrIkfZmSavh9kqrcRc1Y/f54lF3oJUahZ0KBesRFvoV3jWbF1isr05dulLKLVSjyp3JeszMQ11F+
tbsjSNwZCKgAyAA4bXtHOFNXILMG8JI7uEmY8x9zFlleSEt+P4zxwf2wnxhdrgLc4gVREV3YjBbF
5VxFdR29tNNYeyAIVJrzWrsqxfBuS0LgD/jZAORMClRJvd2NxTyjkoeHxUs6VxR5mrY4jzmiMY+/
1H4/MAtEFAEnQCPJGm9HkQDrKrVseKPaMPeIO+LnKo2cy+NR7iybyJh4PKhjA1dvgMcmtiorm+KM
Zcu0yK8rp/5pr7TzumlXxrL/eLTdJU7RhDeQGVloBFPRuJ2TESaTWUy8u7IRra5RoKzmNNJfbT1+
lNKxukDDPNJdvDNB3iio2sjSiLdxM+TAXWGuWZ+9QHOvn0Ojp/S19FLO6erD8Y/H87vzzRxRPeEh
Fp2Ib+Tx/zyLsTVHuhzViEZVXfTZQZz6a6oX1en9o1B8VXl/hYrLdhXBSGKpl6ziZVVWaHKFJJ1Q
56gOvtW9uYjyK7qVHCsw6dtvFUepUiJcULyogx2e6U8x/4xiI/353rmgDaNDkxJC5EDBm1Ekp86i
1AhZsVqHS4wgnhuNzZER5v5KZxSDj0KzGHKW2xO7WvKqVl1ZvlS5tl4KurpOzpKtZwSn+mddUme3
QT/8Y98U5hENZr/lNaFHwIVERiIaOm6XMZyUGtJxXLxUijVOX9S2MNMrvTHq/NKSSpZfF7Uefpl1
aKTvFnp/c2TQUFGhagjCJX7af3ZjV+edkk5d9ZLH5mR7Ve1gRIfJ7vuPGNVzikIELXxBBIxux8mT
JbRWO6pewhG9Fij2hWcUiJ85uWm9+1IUkgu8X7xc6LZuo0AtLSpo2331UtbrcAYdMV+qtK8OIr49
TiqUHWiRQuqGuAKeze2Mki7VBknKq5cxzaYnM9Ozc2xJ4YVcLDmpU236RQEvFXzc9maMp06jPenX
kjvv4Hrev6F07XPUqWuLCsZ29yzos4JTWtVLjdXOZWpK0y2muDxpUhv6SkYd7d3HEe0uPiFoNK3a
W3y/iHRjrtu0fmnasfIhH76WeF/8HyZFTst7LRRBdnXYUs313C6G+oWOmMhbNSf1SiekpVQN61Ox
yt3T40ndOYJ0CcIrJn+A47hNVsgp1nZprfqFk6J5vE7aKaG6fXZySI72CrIATzX68/Gg++sT+QjC
H3IkyBeAeLdbiGs7RGRRiBOFquOFiGEankpoaR98sTs7BGQLBJsmLhyatnQLBdrwbCxy81L9D2Xf
tVw5kiz5K9fmHbPQYu3OPCTk0Yr6BUYWSSATIiES8uvXwZ3dLR621dkea5vqagqIkxkZ4eHhLkr5
k5olPxeZWT60MPjz1Yr+bWoqJsUw4oSjFIQm6OZdpSW22gyGNtjVEXR1bb1Iagf5MNqebN7CIn+0
BnAlhBXAkYheSFiv8vCmqcH7TPBkQGE0v03yundRhmA6qVYz6JjQvJDvzQmD206fihVWLX/682f4
FwsHYDKGvEBFQwC9hvXaTq37eWbtESGOaz7CdaP6mjJ0xdrhSlWvIG0gnUsuG/xGPf81vvyt6Fqo
M2iQ4uxYMsBrBfU0pQycoM445jV8NCycT0YFEVWIH1TJGvqfNV05FYhR2xQC581nZY2zFcpDwdpL
ac0YOyMZN2fzUzFbXm/g0O5MoRjVul1meuRy9ecXdb0IMRqApYDPaOFXLLXT98XeDRg96GclP/ZW
2Xr9nK0TKT6WevKI3vHfxYmWi4GAAxBnKdN+6KyqCu8Ua2blMeWtAsfXvIcHq/x3qxdcBdLNCFIL
lQml0tUjtXmliqIUzRHuhaZrGJITYqndG07FXTAlxI0j53qxL5cDYw8FNgoL9OiWN/zbWV3pYG7a
9tQeaSVZodBxxOROr/iYqOrdwR7zsJ0G228aM3HVqU5vRJHraIXLY54NORKyIxzj16I3fV8r2dxW
4pj2cQy4FQMPTSz3wZ+Xyc+rYB9/KT0gKiIkX8UOs4X8rzYn3REqNfauxrBYEY1FPdxKkL/aIr/v
HhWj7jCIgOfF0lI1r9MEs82l0um64QjcBi46qsZGO2ydWV5Db3Yug9ye2bNuSLVyShsITswexpcg
HwtmgIBWki13bQ1oQcWIb14l9I71mjyHmGtjo2v3AyRmph5qMxixdBgjXWbac5jEhfmWWXJxR2OA
BqRoUganZTtxniZowWLMR5buNbM12d/MifCwQA1Q9oKwtfgOXnVTtAyjfmNdjkfuSC9qr6dhypl5
Y4f/GFdarmIjCkJCAJfCNv++QLU6Ue2CVhMg015R/GY0hE5qkN4mb5ZKqD454wi4ShqFA7XeZEzK
Y65h94fMSOw2gM81gyBLA5SPjNC2kTw0mrThb1ZGi/cCVjK2LRq7AFGuir2qtgegcXN17B0buXah
WHup6NC4/1rH/+PX+D+TD44iAGT7sv33f+Pvv3g1YfIhFVd//feOAs1q+af47+XH/u+3ff+hfx+q
j/Iimo8PsXutrr/z2w/i9//n+t6reP32F78UVEyn7qOZzh9tl4uvi+BOl+/8//3if318/Za7qfr4
1z9+8Q6hC78twdTsP/7zpdX7v/4BTslvW3r5/f/54v61wM/tXps2fc3z/1q1+Wv53v740Y/XVuC3
WMo/wa8DpQF7b/HrRvAcPr6+Ysr/XFgrCOCYrkOiiUO95Bg8xA/p/4SZNfqqiIEIhV8DAy3vli/p
/1w+UaRw0O3DKQxRgX/8n1fw7cP6fx/ef5VQZua0FO2//nF1WKHaxPQ+kA5kg7gWwt73lTwoRV4M
Mi3OzSg3rlIrZJbtSz+YGoFdtn0j2V1i2m+h6OtqQL8WFX5j4c9f7RuTJcOYS1Vxhm9dFhQndU4O
g8Yw2iJ2XEspQSZOo98+lP888e9P+BfXRM8Y3CC8YkBI14TzgsWp2hVjdu4n6zBSh0ejGMOqpb7c
cyukarahzi1S+F+81i9EDEgSssIfr7U3e6fjSp6f1dmYo17YKzE6j0KyMWZm3hKLhAf39XuFhg9S
a+TYy3vF0Mz3TxFyXaXNctk8o+naB5hN1KhnZ+/ySJQxgTTmOwV7pCyfuuSiMDRf9rY4aGVkwOw6
duXEU4U7K6/OTBbOf/puJ+82vx9rKIMf5X4l+k9NX9nMh2S6SIOc3entwUw3OVhzhk9710rdpgjt
9nmG43CZVGRsXPWua1Zt6ulbduKpP2nvE7/T+0taQnftMFvPMHyYq9C2w9g4axa0A06yfrYNRlol
QVKrAmw+CVkKIWLRWRENRzWSEnisoOunne14pYXWWgNmlhYEGgPOw/xqpl5hCHfM1/RZf8ze1MrN
pONs/MqlYkfNygV1vebHAYRQvfiw5efJvhj2aw2sYeo7UlYntX4DN8RrOWzr1Y8+fgHvFjb2JOmC
Vlv1vIRyYA4FqKd4PsWlB0UBeUB/tevxxAj305PFcqJojxLdNOPaNGeSzxVxlI1cYY6TtMeSgh4P
XqjLk8RNnABrAQJWTbbRY88anjvJNfUQogWUr9AA+fNGuO5dAOkByRGKDRDE/Or7XZ2NcFRvkmJw
zPNAi9o1zViHjvgUe6BoLxlOrAd2S7VtOdRABaX6jgv9Fvf+x75Yyk6EATTT0T35kfRMlkCLYjL1
s7BfxSRSVwwtrLCrwSEqUsEbidxfXQ0o5yKci4YtSvjv28KQoErJAd+e8865j9MqJZbZgfPQs+3Y
pOLG1X4EGuC5X6p4wFUxRHttJxEPVi912pjfjRAgJ8hCPF1Y91YVr8RQbEyH3k9NeSvf+WIgfAup
uCrwSNRGSNHRKL465ac4gR1BZmV3zWQ8CytKCwxSOCKWCbWz2ldYO5MmNUfMTg8RuutYy1V6R4v+
ZA6lTdrO1laFyLiPygqlAzv/edF9gTLf7g+tAThtQeodByFsoZa39lsuT1UDvCA1cS5ltbO6EJ+2
pbnCjgzVczQXnUBdjqYsUoJxJQ9+FUN+gaSVL31kWIQOmqekR8vpIiImuSwods1GWdcrY20hAyUd
+se16+zMDs/o4hubhuDnlMGrMWzhYlhdywmkxgKZMCRoMpHepW275pFREXPfviWXdK1umpd8nQRp
iBkhXwWnQCKqRRTmxWfj+c9v4ysQ/3wb6HCjhQcSzvUBmFQor6c6cy72/TC52q+kdhkmO7EFGgJt
yPjT2vD7XBD1mG/wIqDnGcteBUkPh8DUpXmAbLZUu/Wl2g0b9sHf8BxWRfpbq+pLVvpP97mAAb99
avCgGIa5T50LW1VbfSJATNNVE/ANj6SoRBj9VPBun7L9HMSn/kk5lNtp3fkWiaFEr4bAr+JdunIi
lAXqWVtpizFXQHnkdD7PPan28tSDJsmcbZnu2uO9SL1SI0NNRkGM1sUJ1tsk89OBWJG1iVfDUTmN
Z1DchUWqAt/ojQahqVd3YW4SbT7o42Y2gjbeOfw4YWCdPwtxLmtXa4j+lO9jwgM9ggPJqdrxA4aU
+KXZsVAK/vz5frVDr98berIgG2LkbKGwfn9vGehQBQwF7At9kNfKQVnNB7Zt98XeIUYkPeoPLSlO
XY3VSrKMJCMxIPTSutDqkuDYKdzhpRj9vHRt7rbjqhmOTQOxXLC0IOLj4ufyJuxs36LBbIRpDfcC
zx5c2nkTC22oSVakg1eu7iup227Zxsi88gXnDsTwpHRdV9h0Qf5SX6R1t7If2Yv5qOz6PaTujzh4
NMjinlDSFXATQfC4dDIx9IvTr1LDw36oeaTpnsRhvgIrN8/pfXhsyIIUKWE3eNVfvuY/3+IiMop3
uYxjf3+LE0OOU+A0u8S7eEcfurW2Su9jt/LybZ268uhLMuE8SFsXtFGnIMXOXHVBvik3NKw958RX
o68GegB7YvVxEiTf3bIaQZGHe/j9HoFDwy8NsDgaQg7GbK/ibqVzyHjG9XTK7ZAWIVfWzCGwMDOx
H5NcRfzfZFVMWscvklWSrCu6yq2T2Z9YuZKdNbhObfWsO/e2WLeY0E92xuTKmjfFEaNu/auyg6Qn
APPF53RIYw9TJtqpFKSRiaoQ/T2rifMKWtqnavodv0+mJ7s5KKOPr2uNm0+EpdBxdO3ONyx3GCCe
FDTco+pl5l5be9Ow5myPiZIm92Ia5mmAQXJhlchtUhceZcTRMLK27uV7dMVhT7Ofs11Vhylbgiyy
P8osMpd7oVO3sxxPLe9NDXrHHjZmD6KHHdQitGSfnaF1070BmdLMS9ZtmBrw7NRLoTm9TcgVzRL8
LrBDzJLUluZnmPduoMOX63hE3IzOAfI1yASZGxdEQoyEQT2WaJlmoHhgHBbOIYZnwicSjluksbbF
eLbSY9/t4FYe9PYDte4wi0kKhrd1S/3qOrkAKdAE7RBbHY1vlFBXWz0u1Bbqmal8hqcPpKhGtorN
SfPrWG3dubZunBw/rvblGAdZEFSD4GpdJxdywXSTUwiFJbb93jZI3bQsY0SGgBiOS/UG6+Ma4AB6
jlIVrLBl/geO6dciM4LKZgssOLkws6hJp9Tg5JTlL/SVlzx/Ddsm2aXWqux7bZtAMwkYq6fPSQPj
JmvdcO2WNu9f3NDSlUehitQKcNZ1W00amE5lqECcYXr22AypESBxJKllbhOtQ/s6iUOh4VCVCohf
SJB1tE6GyQtUI/LJmjDG8+dAf53rIcNDWgOVFGRd6N78sPFT7TGBnMh8hnJ8qEMuEF4KAkJbkBKb
FcmbCx6TpQXzv7GWb1DL77XsElS+BR1jkUVE+gAUHKSY6wbxSDVhgaonnztatb6ctbLbK0kLDTCs
vL/7hAuMhiwFEwF48dbV8paSXE8TCI+dBYSDCY99MVrQrZrTFJXli6Yx08sU/cb5ieT8xxNC/wf9
TPQYEPeBW30P/WOjVlpTVeo5yzAp6BZslervTq65GYetNZSMo87ZW8kr5MCI1juEzQgK8t6Wd4aT
kYo/G/WdLs5x9VDKx3HclONlqh6m9q0WWCXjJc23g3ij5kYXW2TLWbnBWL09RWW9m+YISKWi+7Aa
QxEHd1u9cJ9ArxNF77KVVUeZyhH8UOHZhxm43hw1jIzVyaLY9cey2xlmVMjPco0Arkv7eo70aZdJ
nxw1Bxyz3ValBNozFo5e/clMzp1ztvhDbaESiizciH2QkkDVfuX8wZh8Pu7bxBvMCGdcb51yeeUY
mwYk4PLTsRjyga3pwFcDD114Eub1aU96eBdMZJZ8R3q02b0679X0jArbMr0Yz0TxFqW1qn/AjdXo
XxUO8doTre9ylLeYwWZKmA4V7GBWDO9KwkHbeJa0paLzqgJoux17mrGDQmr3K+USvMxeFQXv1HiB
rCkEzkhlhrnipi206NAoRbETNQtfeFWh9aavUD+b1l3f3aX4VpqZbqNdYIM+2g+dEyiar2oRMAoa
o3BeYnVb+RrbDLfmUX+c2kjLlp45ZtyBDiPMfV9eNS2HBLrK+jmlSY6CHULfVWULUsI2jEyG1LhU
qW716X9k08BgoYINxiQCKS57nSukc7KMYMjaeTbfyx5g+Ax5Xl+uE2LzTVZ/ttIeLRt9xGGanDSx
TqDrVYZKvNPrB1EECCjt+CzZQW7tinEH7SuqQgjQONkoBYzTpLzA8FnXSQU8AUljsx5yPwG0Y64n
UNt05mkMb3Za1zzoHQ/OJda2JIV2j6xuPqLDYTonp+98OSWD5hlJ0GuBCoK15Lb2GiqspJLXpbwe
24+kDHTDF7nP32MzlPHu5LVz6rPdftZIMxxS9sQngxh5Q2qK2aUOw5unyuLEah4sbZ30Lm0OuRZY
Iynpjal3jPX8CB3glYDQh+F3iBSjc//9s7Vb6IVNpaaeqbaG4DOyhX6bryAe4+fu8NlDQHI396R5
0i3MzrrxhAE2sDZN0scneV6PvCYQ/dPc0dpV6TbX35a/JFDtp8VDDI537+UlmStP1SCI4EKXULpM
ez6vmbVLy92BA2vLXLkrkTXrKx1nszZ9wDMTMtRPnY1XwPHHlo+rQqkCEFWd/MWhrxPbOcB80BOH
AxO9pCBUjJH0Vh2Vdod5RiXZJL1Xmg/xdN93vWsnUOmbXhP9pFU9CqUdPCIl81BpREMeICuFWwwI
CM1hml7tbutwGQXTWaKYjei2vcdrNxZnWQJmx12IJ5W2iq6FlxgETZ/GDFONFMlda3A/7t4UOmBu
IyNGcwcp+eWVTagHuyyScQw0OxXFNUMNT2EH6tbZSEzLmx6Ubafuai1UB2LKe52em9cBeiLHAcMF
c0dsaZebOknqgxHvYzZ4FJKOzbuG2Jbu1G6MqIBu5GBsy+bYGg9KEkdZgnK8OtTCfzWgtG10b3w0
ttBsWEEpiNhjTaoRSmVeYX3IZkpqsHLbOcWIXFg20EmqA0v8AhnZKmLE9QBOV0spFGNseYbEZYOY
mU1E0u+Kah1PqxFmLB1wva47JhomV823Kn83tDuVwGNSGkMjC8E/bvKILarsOAuQ5gfcJvf4MMPy
5UF9k6ogBakqDmTZY2fpvpM95T2BJTWKlzpAj8fhrpOhY7TL0hDnQX8S+3FGCRxgPA3dYpflIeaq
WRBbIZcp4YVfZ+sp96p7AbNLFwVcTmZ/ROOoIlqykj0wO8MBIlWQ/faTdkc7P7UCM3K81kd8SJ8z
qHO8JBsn4PvsVTrWKSkU0p9Hv1sNUQd0+NABSzVXFnCXc/qSlGSUiBzVF8pwd5OOs8ylq2rDHnUi
x+50anRPf7xljfbVVP2e2kDDZ6H3LAwjVNBXOBFHLl9kUD49swZcjZ5WMhnBcUCBmBIYq0KWSXF8
JpcqNihwrSTvPMwSbCAUqhOIeO8xE3vfSta2lbMb3eirRi3U+DD8DlW6hXuxkO2XuPMbFuKA0kql
uBvPLM07NzFU7mVlf0vt50dGiUeH7D+mzeCXimm6q5NJEzSubTbJZwYtNVIZ3YOcyke4waHIn1+F
PB8H5tyImZgevo6ZwCoBWi5WNXjz6CF8fza0+iWVsUk5F2j3zq5seYUcAYiiMyJBUJce8O9RA7cr
KtU9k8IU63R+yBFjgcJXK/tDod4bwk8lFsiig3+2ck4Y5uWlZ6uu3bHfUwMxYzOlH515nIcPpXiy
2o2cv/XdEXRezh7K/nO2A1sDiuUqDQyCSC0RdBoy5kE1BjmnAhSeWHWANcDSoJxc2PRi8Jgjk2Jr
2qxKyxsHT+3cnLrYMQOGCyaCzkOar23AyoHh6pG6AaARIRE5tT6KSRd4oQfoKlSCya39Pmj9ZG+f
4hf+Gd9nn9UT9w2Pb9BHwfehaxTUvun3z9lj8aY81xtlpb5MJwl/GscBIt4ymuRoo8B0zcM/ZRLN
SpDN516KpnKlWdtxOJWhrUVV8dZnv6YCyh4b8AmkfiezgxhWUlsSyLcRWkW9cWH1VuZPhVfWW2zw
WQ1ovVayjQMQJ1nlNCq1wMnCcSQ4sOHrBkoE/r8/y3f1M/RYi+cJMDeHVgNBM0/SEQIJdIStZ/r2
5wIBhe7PxWPZS6N9QUB+ViOTgEKGnXfzOVU8rY5GM2Jsq+uBMgax4yOpxH/XTU+lK7TgiFy5WNj6
iwN7ed3vq7vSeuv4Hli8Pe8EEmtIzCphT0mV+ukcGLCZRfnGYDbrtuf8WXqqCpfvWxfJNRCCnJgX
EfuD4rHCVw/xZXqCaXI2BZwT46Q/9Q/KZ3ouHwqshlOyrSLc0LrepUGGX+C85IM3YmpiGx+6wPJx
j6vyoXo1HvoQBgAlkQw3uyDcfxoNsbDgIPFhelTxuopQ3GCUHqwor4j8CoKPFZmrCp4Wyh2Gp4Nq
nb6U3M11kvvtSnwCCcTBqZD22dhluLWdtjN8x5X8IsxC02uDZGsSHCauHICGmxHplQGgwYZiroZx
XSJf4m18Jw/AO4D6yO/qKgkZMB54CTNS72AzvteiPjLfW0Rrnwfqm/rINhjLM05gSOl39UCw42Y0
t3w2e1nmD9PaAIaq+HMZyehZ9e+VdZr61aRd0moOjXHrpAFrXXwNI3vLoVAS6yw/l4/ZznzuBtgz
kWRX3Nc1wT9W5eMf0C9NKTJ5ADlfRZDWdNPMhYDFgMsNkbOoW2/sfscHGWjdUzutQd6xEN/f+sgK
7cIVM1B7f0hDqnn9KROucj+8Gx/9ThXoYpAGv8kmBXqUGXyRsW2ixnTzxI1hrZGFrRGqYp/lO9kO
LN3DN/PMLeFa+5FiRAVOCMwdmWdPntwFsbGOHa9hG0h0G/Bj1VaKEth8nQ6nDBBrEpndp06RT100
tIj7iNZhq++g06+1hwGlCfOF8PAfO4vYVci5JwaEOjJjucBxA/IPBOK1k4P2HTqRN2r/nxAIjEaW
Tg9IojpS3GsCnm40BXiUxXwuOgsCtwN2eEzHnGQ9+h3gxa5Fdlaaral2x5L7tlGonoT/uZikAcSr
ZTdQ2h+IFG4HxwYcGpYJQjS8vh8djdaMGLpNlbPy5JTO5MsGxokrjrbGaN84p9Dq+xFqQBdGZuAs
zgaABq7QCDmPNYhvV/N59IqoXnf7cTs8qD4LHH84YmvQGnrpbpGuu/GuylwwExVAxPfqUb+bGLGP
QMlZf8TYPwNiLqEeQSUcQD6nLV2VhnZK7F/z/SQT13gtoNpsEFO4uUVyaNrbQYu1fVQtvxCHvHWH
3reK5YDqmD9yr0FZBv/2I/tcNvpheu76SGN3ib6feh+KsvJxOlYb9bmJklWxFf68TkIaOucslHyx
mY66l4XAVh/xfQeE94fyddhWezUYEJe0va6Rmu0tLMnYa5lvzJBgXk80FNluFrD63BU67sPTjyNz
gfjq9RIOYw3tL1+yTgqOHMXVLXw27nCU7pfYuJOPuP3kBSr2yb18RH9NftI+JcTIfAOc2EpI/DzP
HvowKIgQY8yjdjY90+OuQoxg3iK/DXSC89ZTg/kTLDHZIdJ9+QbeMnTbcb/Z/YB9Z5P6Ay96CTXR
vDaf0nPLCb3jdyiFpHV1ymts0L5cTk3n3TkOkqsrUEwn+O/tW4+ghVZShgKDdJ/cL3f1gT4BNlnb
+27tROaZfSQ4n4d1s83vjF/TWt1lbyD0I+xaR4DC+FMa1+xe09BW9vQOJTQRysbQlq06m9u8P7Xx
xm73g+NJQcbXeR9NI/SpTp04Un2X6AFtgs70JM2rlIDaCDoID14uhU4bOponddFMQwjhgxQHFEOv
XPMFgLXZInB7ResaDKuFZI9OSRZmgURMfxLHqtupajR1gTqdVX2XtS58jVs8d7mVul0uoIMBGp2x
c+gDiK1xS6wbuO5f7Fl0KkBCWqbCwFm+aqzYHfRe41HM5xnTiwcJnu2bvlBGEvej7tfCmP52jICg
M+bmMdCyKGdfN6cZNyc2DFJ2hgSy6QpqI2I29ZrL2ftkS7dMpr78xr7VEAB3kHNARgn0zUU66ntI
clilQfTfzs6sjSsPLpJvhgpXeg0GGyAw/pIVBMwJVVIqOEZewLhIx9LNyxJHKtS5XFFg9gWnlelM
UgiOHmx6nE4ETtL++nPqdP0x4M0DDVrQdQiwgbx7BXLWYyczwQp6rmaHo7XTYZmapvBQ7LjzoHar
P1/ui9P/+3tZrgf+OHqSCw0CI4jf30tWOcVctTk923QeNnk9bUcW20HWpi1GbedftYmKamIa9Sd7
RqMlta0A0HDpcj1vNn2DmhHP0xCJ6XEETYQOsF5lbWEEdOOM+5q4/HanGLvDuDs4b5h+R21y9Wba
Qqoxva/NF/Wlw/UUkvckv5MOemhc4tBeFz4/oV+aXpI1/9AeEerRFKUveeZKBfBa0tDAZEedBxhP
BVyTgwDR7QsALjSQaJBlHlISI/ZUQD8Kxfl/6fS93kfOuWCbRNmUsWvAbwqDvbnLGgINeg1j1NDD
mX3D7jHUvYLIftcgiQjQ+nQG5NdeXexKFeDtSYrPA9J95tPaByaARGTa4F81idA37k+nukCTi0Ci
AFECSEavASJxKdIl5HI4jx4Foh84VpZLmZsyr0ESiInn4cYr/iK9XL9i8MTR1vkaw9evYkBmKhbg
11y+zFWzBXMw8zRrNNw8xUFZSaNKsGtfe9iEkypDdlXIB12JPxkMTlZoihz/vDSvMTsTcsEQY19c
fTC8hzHB7ysTpXBqYsuWFxVKeeji5AddH/owpr8g+o+s9X7qecSG0bnBhbrGgb+uiyE7BCfYDWBM
9vt1Sw2WFmZLy0vvSIFQQOqqRjYTasKWXKUqwCyzvdFQ+bHp8aiLag0KJnQ4vrilv8MIkq6IVtHq
4sI46/3G2kyaGaPIQzbPiiz483v9i4stGwmqBNAHgK7MFZqAwXuDVoaB98rqJ5qWSLA1+4Mr3f2U
01uZ6XVyhl8PEAHUBqSDy7FylQlqtSYD3E6GSzxngNzKFrm2ipbNnx/p67D4vnChuQEcHa2hZTTg
mtrNQOxuldrsL1DGBJjFZzLepYvaCJFnbH8kfa6NopdGdn40oGIs+9B+M0BoLe87uuLlhqVnyTlU
46YyfBaH3DFcIw9yw1cLUN79bvTg9qw1d1Xr5dBXbMNR8hw9ajNP0MCIN0KBkv6qdDaJ7k+638yR
E/uOgRa1p3yinETXGrq/yBzhtkXvijvlwRohdetr1K32yL3w9fwh64nMSZ36Su1C10DtXXi5c7QM
8z2magTFDMCeWZCtXIp4uP7YkguhxaYO4GINZQe2EUUkx2E2hP2uDG/5lF2jUPgoF74ctN8QHmww
9b7vC12WCji/yN1FzmaY1PYH9PjI7Kij24vmqTP4ATPStyLSEnG+f7DQ2EGfGctoWazXgryllUIm
GE7WF8z4MpSBowf/59QHtR3crr7VPczAABLqx6iUROLXvLrVXv752MtIvgaKNkYGdOvrWPoN4pOT
Gd5Pxlheckl/yGlB3UZPY5fVZe0Lpqoe45+w/8hvPPnPXYoQDD7m4vEB8vW10UfbQT+T9lVzmSAf
shZ2KIGLZ6SGWyiJFP55+/xgfwJTRA6wmA3AMnrR1fj+0UpC7uKh4bjYYF9quMpDXYihJfCZDkcu
lVDOgYOwOztoIeUVv5EI/sXVwTxdhn7BAkTpal+BqBznfVrC4uoilbKDnsXsQQZtp3VG7RmU7qbt
UDOGJmDygM7c058f/edrhnQFPOAh2oGBCITe70+u6rRKertsLm3RbqCetMy0OIgXnUlGp70Zp36s
ZlwNsBjmnBdW/zWQ7UDUDRQ/o72AWiEiAFmDWI3SnJBONR+0RU1OLasJDebMvrGcfnBBQQHHU+Ij
BpALVoqmfn/QFE9jSRU6YAVU49Wske9S8KHL7tIJaVM2ECnqVbSkR2FJxMGB4IIhavs6XZlOAgpm
lcuBmOXAGnTz0qLP/ueP4Ud6jtvD8KKG0x6NfQiuXh32rMolkHET+TzVsMRKxukz7es2MHnVEjVD
dx/JgAXqOlqZTjYiMgsU0XX6KKiKZpde6IGwO+4XJtK9SjtjirTzmwKMt4rduNUfKwZ0VcwOYWQZ
GxOZ+tWd9hCxNsfSrC5OBf723KJj4lS1gsnV7Bc8Qm55/v44QBdONuROsEAVTElfG+A4bdcqZWLx
C1TTNVDKwVvJ4y6/sQeNH3EWE2Cg0AC3QSMATNyr4D4Y8Odu1ZxeapDVKCkc9VlTxnObzqu0pnxr
6mCrJdOMJrBeVxvTwH04Uq7txs48xHLiHHnsQB1lBr1ntIx1D/OlfQVvxk0G+TJizk+6XaC12zDz
AJM38IbmDlZ46i8bRF4pjd+cJJVWuA2gpQCF1XzcO7UBtBteCi50vME2kJGoCF1aS1nMz05RekwT
+ADmWQ8rS25PHdDRWNj9abb8HLPEZ9AKJoiIHa0avpOC3khPf1ZOeGWgIWI+BscTDqcrBnlLYQXR
tTm7zKJgLoyYNbeXa+5ZucJdeQbkR5mI112XHRHM7zD8MxAhOx+ykHeY4Pa1Ue8fIXPqzg1wgEZ1
mgACcPqN1OhLA/bbCbrcJm5xkdRcXFOuNn6tlknn2CW9GINEQ23otYMiuORDBU2FwAeWUxdzsAmq
kqBBDuqp6GBbkWJB64K7DYCAY1I+F1VerGdoxRQWlCAyvQshK91udSnZiFhRoz+Hgx9nLpYgJgGc
5djFUMC1GKHWlY2UGkO/MLqcUMOi2KK3RhIZ1HXbGTjJbbia/f1rIkBCrwbC+CCRXqX9g2qAoWv3
zVll4tectx9Fmj/mcbYq7BiHIPpeknzLil25FlBY7OAgCIIFhBwHSujXJwJ0cxvVhGPDuaSeVu5M
/WI50CYeH8oSflAdSZQno9hhDknU68IEZwfcTErwVlCjJlDBqn1KIbeLeZ6pcGXMZFC79TRUau0E
XkE8k2QGFUN9swTov28mxJi4tmkA+GH2R+0PPYSbcj1iJYwFz+q478HuqbIono7if7F3ZrtxI1uX
fpXCf910cwhOl51zaraGlOwbQpZsDsHgPD99f5Sr6kgpH6urgQb6Bw5gFIyyLWZyCO7Ye61vpSt3
XGeSvSYboUOdlsuuuFPGt75c14zvWntP4qMf/UD2m0Z0Bp1tQEddiTsn33n3mbPqswfLOu0x2szk
uGV9ZXvrdmQShuCHMamzdtrliyt0+KEV1zBmF6pcZcNeuufCuXSru4D+nXMvUrH25CVGyUV1DY66
yzdFCASbTuzFWKxGb6F9YdVl4BXb+8DduLPMlB+1lhnmCl7nCCG3RvHB+/T9W8BnA4qBm+Qjkxrt
aL1M9ZHcRweyYm1ZKCcGmptBfBEiq837Tn5wa/7ExL19iDkcT4LP28Cff/v27R3bSulxKfrrVmx6
83PuLILpsq65eHq5tOu1ndIosB9c79EvzkkyRZR3EzUPUXtSW18s8d0Q34eeFldxFRbfU+08CuCT
rYW8n1ooYczaTgOdGcyd4d2NYwvG6z7szGXT+gsgapuYMZmWLJuAiQaiig7NSC/3QXvdR+e5uQ29
h9ZHIlU8m3UFpoL+BVeobuOlgYe3KQvu53s/OBmjagH1m12ZTXYlfXU6KUPd7LtIW1s9kN9lj4BO
9C2tk56mHI1lCeqmQx7BLM3P8TMkcCtHepI6OavM/1oVLjTru2E/x1qxyIwr/2FgM1Xh+9IQ8md0
C8KHMlfbjo8+0s+u+FMTC1MfkD/pHFDFLPQYnHLN20Qy4O6+2F+xDvT04qtFcugQK6VL0/tcFdeJ
fBYMjyXgnWLYe1G68MNbP/wcV19y51pHMRORALvwndMSSvSEoQihm0quAz6M8Pd+vm2LL8inkDEP
q9RCPcEd226JmfPQpdOJLveeuZgOOe+8ZRAtfH9Jn4U5Wntn/jBuhmjFBNwQiLvkmYlTQSxdPnC0
bovP2memgt0363RQS/rz8TbPlqJakzFJJ4q8qpp+Deo1c5Wj5OMlqa+k9603D5q/zsM1syAVrTrS
mOQ6tJZY5p126yY7ENY+e+PgJEbG2H/1a1qSe9Pdl+MmqTb97MYbKwQhZ8nL/x7Gy6ZChI4/rh7u
9WhkHvelzb8MzHFR4fbRyj30zxOs8HjdelvMhQxoK/PWlydguzIif5uH0NsTLep2jxN3pod5xaPc
mGfVbbSWrGPcJ0xF/W3eri1v5Q2n6OFZCvmVdWeVdiNRRsk9e7KBBJkU4cCZatdJceEgFMnqb3Ke
Jw8LWe8z47Pgw2vFc2d87tKbYLhJGDbWsEaHU6/aO7zRc3mXRedZcGEZWzPcRupEhNsgOZPtSZKe
lO28vbemHerIbLo0slPHWGVio+zrsb/HyGd1d226Ufs2vxy97SA2RXxbSayB10Z71TL4D+5NHo9p
2Nv+2vfOELIre2dmO58RKTKoE4eB5EeG/xeA09FC4qKCY48HJJBy7131mhN/1Yzd9cQAMEZbmibN
ws2acTMa+k2SpP1+Kp3+UjSlWNQqBHoHtT6AOrONdLooZWvSF5bDzGpFMVdKyl+3s5ql6yh0DCpg
hLJo/e7WS7LbJpjnt2a+Tl0d9cMsBMsQazUqGrblENKB6Qp909W8plJfl0s7uvcby1gUripRy0Ix
YQvilM0yTh30nlO+lR3SrN+/999vP6mJcBzO+0DY6vBa3q6tWmHXiRFp6Y0Z6P2VE3Wr0spWpgi6
xdQZvIw7zCxe+G1o63qh6+FHzHNjrsDeXBM+wOwPnL2P8+57rs1fdRjsFsT8ZNvpDZs3cRYSJqFb
46ZoxI+4RjrYNG2LuYfmcDUO/ZJA4WdM48ycCm7035+L+eq/+yQEa5iMf+bw9qOStp/SyE+TTt1M
qf4ltCfe3SM7rpxSd+uYFzA9PoqJf1+ezl/eAaKNhN9m+3e0Ac+URaSHKWh91uQGe3nWLxvpPlmF
710pEWKcaM29U2UKPWwdrANRXRIqfGvxMjwpvRFFn6PuQmA7GAfHihIo65ZNJRe++d0deGnhfh4+
OEsvqq63pwmXASEv5DswOdGPS+p4CmI5xqVEBsf90RlZtO0G3Vz2QdutjD5u1kXaTQszZLvkoNZN
fBVeNUgsQsaNbZZ2GxH6xnbU9XZrtmJhl3W+lBB2N2FQOxs7y/2t584eGJUgxqibelsbhbMbc1RX
EG+exsytz0ZDbfvR/Ag9OFcux18OSyaXxBbYOI5xivVYDEEuJnljYqpY9F59O5I/8/v77AV+9LuD
HF31ILSlacoAIU2tM+ggym4TG1WBjob/CA/Hn0vws+OktGJTJ147tf9QtpfZkBabxAV+Dih2aYDx
HTz8QX2H5Iup01JHyrCaYCNSxPJmGPAuKYBQaPe9XSFCbAmF5m78FVfX2vz+K/3iKZ6b6SZdLKIS
UI8fPcVFTLi2HU3atdMgbIK+Nq1LvaM54IX9PirYtMzpEW14Zg9zezcMK2y1noNAq/c+uEGPoUg8
TPPkwkEsOY8w3tHQGl8EhJXm2nVbplu7sbotOanxWpvEPrdNTAom6UcTqjwhgW0Zo3Xpxw1FAj6J
dWhThNmKSUvifiRk/OUHIxAA7SCPuwWk4u1SlxV9lqRVpV2X/jgtm7C/tqZyT32QrljbMP9mzZeu
DVZDwDWE3niq00dYuiMqqY4AEqI4o5tcDQ+/v3a/WITYxbPqcfWIzobl/vZjVS3QlTEswps08LKL
if2sY7XbIPX60ykL9k7gV6tCeuFyEIO+FPytpVMXzqltG+tEOx3yM4spqdBhpod1o6gVnB+ZH42b
csx0AoLynzfbf7gq/0UPGDgtF4NtDk02LEa8o/7nXxCTd5wVdJtF8b1q8uxP0spr0Movf9ZP8IpG
o/kTczZmGuzibCYbvJR/klde/ghFL8+QxdSKipqC4C/0iv5pRjfybmQCwv0ye3j/RK8Y+ide4Sax
RpAU5he190/QK3S+3yzD7z66d1SoISwg+akVyb5Vp5FIFq7xXZH1LZg7a8jujPGC/YrZkwewHKe7
MsTQuuYuTey1hxI+OEnzRcRYyV02Yp3LnfsknYVAS+9cl+WVE1xM/hYLqkh37nSPHSBxn2fhf8aD
FjdPpfhsiLMgvCXsOwpXwIjxLxj2YxzdePJCay/c4qQ0T2ugkt6ZSK66+lTy31MtOJ1iEiRAdyCe
CE4NtixmfFFp9CJ43qfmwp0RFtgR5Dc32wVMxf2DHV/mWPqrbMHAvcK5X/uM19HvpeeKeX23d4xN
F5ziPHCyW6zd0lqa5UpLdma1j/pHs8MynaNCCOpl0l6r8Saybid9r8l7Y/rayb0bnQf1TjV7ZzwN
+23Fz+k3TrFDTW/7Z44RkJh88DEyyyXJmbm8HMatE+NmuYz8M6NfJ4RyF7shOrH687G7QglWB7yF
sb98mXsf6HPR61rJFY3zwNq5KBCnB6wyO1RG8698M4n7aPjcytsC87SWnCpUAfZFJW7K+iZIz5No
h6Y0wdHurWOacOVCTqsm2Y7OSaXtsAybaMCMjVlsy+gnLvwfrSO3ueLXfwPkEk2y3y0FN49QjP7Y
fU+/Z4//44//VT99z2qgTX+AX/rjtorr5jH74/nxj2WbRY+vV4mXH/vnqiA+wdlkLE6nheefGJRX
q8ILW4nOII1UsJ8vqKY/VwXN/eSwSuD2Jg6EchY9zt/Lgib0T4S3/L3K2P9oVXjbpZ9J0DZRvAwC
2K3MRfNR2TQNaohVHp3oMurSTe2Cdk9XGVbzbFdlRqfuGPoX+bdQioGHO9Ksiq6A0bIDS0w3wsLz
6gRf/azXXltOj2oeBsFYjnll8qXxr80t5rfvTdLCRun5WM9TiM4I+8qWbX2XFKqylo415vGT1tUe
XKDcVh1Kpnqy/Xo31JOl0R13SX/U1oMzmbSzKv8jQdtRb9VhlunTmSNcdSaxEVl79OlCX6U+e9N2
kTOnxUhTqLakL9C4Ecl97IE11HdETGBcD2aNGvWInXrlVZKlg78BUDyrJMPQ0z8Q2h0NDlAuzdAT
xKqMuvS5eTjvB1/t90xEEZnmxCdVZqf5uJ70VgxnGll16EpKIv5IOakcc6LH1eoyKw8URqyC0vBj
11saXRI43tLqtXFCgO0TVouQfqyTW2Wk7j2b1XToVrJKYqwaVWe3yA4DYyRY9+Xa/6Ol4/8M7fbr
BeYNC+7f/qD54/yNjPv/g/wG9fHVU/KuIrnNs5mA+xMiN5PiXv7+X1WHa31iZDRDrrEOzYvGv6oO
1/+EZpo8VKABZCPNWdF/rS+G/Wn+2x7JaMQu47+nGPiz7NBM8QlS5AwV8mhIgyH3/9EK83b3Z6Ou
m/M8aTXPE3EwZUdlh0uugh3Fg303eLl/xgSo3vuJ0lZZginZ5tbamVLPbkVMtDPvSohpIjOHPZk3
1ZLtDtEbDbkXpLtX0wd9Gk7Nq30pn4zRJMhN0BpsbcCcHa19aij0MIy15i7Qo4pBH03+0imNK1Q/
clNpIt28umy/WNzenYn5eFwOpuUWoJHjrkzUITabxrC7C2uyt9IeUyXQWOOjJfTtkv7zayGPYnXi
YHjpj054FBTSCLKouytcHBiZ5uf4iiJPg5Pj99ckPkHXSbzmTJmOtWrcultqZdVe/f67zufuX9tx
PgS8LRLnkGchoWfPf7RSxjIRdeB7+UGztXFXm6b2MJYYCz0ip+5J7m4QLar2yixzHYsfGvLfH/6o
BTcf34SkzTidaFc4DvrR8TVh15ORz1OvBn93kKOzb83Bu7L0xrjIbbdbtXZinlplPVwkg3hoWd8+
uBDvLjcYRrZ+M/eeMh4d3ttFOWukNtVp2Bwq0wywotDmbCrX+eAo8xd5e6I5Cs8vGwUiVt+RYYYh
6UsjGppD6VjV3owl5p2IjLIqoSj+4KTOzbq3x2ILBQeCpxhPCFrrt99oKrreIA5nPIxGba/CoU02
ECMN5Fuef9KZZKgv8iLCodFoD06PxTdFQrWLtSy+D8LAVEtCSz+KCJrv5uPPhLiZTZ5O9WDaRw1G
QWM3UW3VHxxL+9oiC8IflO2Swf4M+3ERxcVHipv3J5xKCQUZvSzWRyyUb0+C6RH85RTpeMiHBBkf
cIlVCK0WMmDsfnAXvzsUtQaVGUUH1G9EFEd3UFPaY80LvTukLUZjFeMlnwBu48etzZ8v33/L+pjH
fW9OI4eyAPdaHI+cpWNNWlaUSREFfXtotUxtBtfXToLWqZZBZdvX+ejoa8OtXPLO1Efoj199SZpj
lL+zqpNd8NvzmTRtVAhZDQfFeGFnNK0GYydP2S2NHwXVvFvw+ZLM/sEjUMbNuKe3hxpIqon9yRwO
gQjO3Fo+kOeYLgY3Bj9aW99+/7S8uzHnQhFzLc8Jr1pO6tuDuYXppl1HTKQcCnzrtCWypUzceleM
qjibYk2dthkWhX98VMOmV4CEhHc44Ja3R62mSdLKjfTDJFXwTfZQdEh73lqxqe20trYYwWvWj98f
cz5tR/cOamPOK00KWhXi6IngU4iu80v90IVAF/w+kMuJH7D7x0d5IYILonJolrxgL17VuFnXs8lq
gung1JG/juy6WXjW8FFQ/ZEznBcHXcQZxc3ijTaVyuXtCQygzXeF3TmHpPDOFfbDIsRt2xSA6IEa
VGvDgntoL/xkF6WHgQCDRB9hvI6ACSgfhsPvv/QvHo65UqADPJOIqOHefprSigqyMJRz8BDo1zgg
pnxYmWC0f3+YX37rWejMxmYOfj5WqI/SBcDHfPwAcAexVA929DQ+9256sbaQQS3MfflEHyV8xmIU
fCSP/9WXfH3woyeFdJbUV1XtHDL/XLRnrnsRRh94+t4fgj00PXh0ijCdMMG8PY8d2eN6qiXNvTXo
6TadyI1S0u0WSWrLf3yf8ibmwaeuxKbC794eSuuVEJFs/UPZO/1ammxjsfsUH6zX8xbh6KEzX6KO
5juDCl4cvffIjK5iBoD+wfO6XGIWyZvvIemNwTJIEDWsghzpxMLJpxJAS6q2RdNEP8osZX4fGsOc
N10K8UVvlU/zPnAiuUKRlD0rO4NbmzVzvFEgopIGtSfjZhvZqUtbq5QpmDerGU9FUXZXiFrpHnqY
iRDbEoPUt1qu78K4nHtuYsaCWmAdf3g5PYYPFrr3iw7f36LIxAvOcPHFv/pqObANWTIM691DVqf5
uiBnnvFl/RHV/F0ZizyGtXuu29nIINd+ezEzshcq06v9wxiwdsrAAKgTNLlrnph+zBCmFGNz1vb6
dJUEcgag1qn6R+rQeUFiqP7SBeJjoGc92qVMbN7rIdbCg92b/p6w23pl6lLutD7P1jJClPD7teD9
iZ0DQKndiZcEai+ct1+ZQV2pjKqRB70K5cqdYK85Ci/T74/y/sRyFH488RqoluFWvz2KORjBkJi1
PES8qZGbWYW9ScYSAkvf2VdZ2FWnYcagxCpRno1hWHywIPzy+PO2FEHgnCd99C3B14p0Ikjy4As7
vigaOq8lxqo4p8hxFGGR/TAAubFy7QHl4kcz6qNG0nxR+fp4ABwa/sSWHZMwhrT3tChykkOKbbyH
O83rtTp1iVxZD9ZY3CZRCOpmRBuCiTJbOuWU7srREB/cW7+41qg24OghA6a39aLtePUQEfoj7ELj
KmDjm7ZD3CCNbvN6+/tr/cujMPw1qHGwBr6glF4dpZ9Cvyxd7qi8bNS6TofhpNCTjyiCvzwK663P
W9ufbV5v76i0V25me1IenAYnX99HBe5kt/5g3X1xS74tduZazvBwOf5sBb49TBt0ZNd1enIYNenB
/83rc82uQC6EtU1kM8lwTGbNhT8K/z7vy+g8Vb66I3pPfyKbFERZEAxrK4O96w7dD1dvUS4PvYva
TZuy8YchNXMrBmsChdRU4zqNJcizAF5A0Bno3n5/ZX7xFPBlcITM32berr/9MuYQMjcL2uSgJsa6
rcuzTqYW8i7NQCE1mmKpBfk3Repm0Y0fyWOPer0vDwFOPKiGFI5cteOtW64wiZKxCpQlrew15w5p
n1YY+0rH9ygLg4GFNbi7vmz1TWn3NuH1wXg9BHq8CWUQ/V88C/Da5lEyHWhxfC4cOj9+r7Lk4Ke6
u691IoP7SGQfPAvzGX13+1AbvByHFttRrdz57lA13RQfJq+Xy0AOsFD9UO1jpab9lNvDB8f7xUme
CeycYmxLtJyPy2bG5hW3a1Uf/L77Urg2HJLItBe94Yz7abCcB6PpHjoB/K/L+2RvtDqoDJ3xm1Xl
cv372+1dV2YW5FCBUWZ6s8597jq+7lNHsUIdNmbNISTvtwTw1NQnbJTUOvTraMtdX99z4rKNEwp0
mEU0+3NK/YOb/ghtMRN+6ZdTB85mcTjt3tFdX2pcZ2m5zdwy8MAIlc095Wm473VUgL2Ox1dlOKJI
O842oy3Tb01rjbeBZn7PfKIvxuZ6tCv/g4aZOxdsr+4M3gU0rWjXvjADqTeOC7q89zKE4d2Dy9v+
LGyL5MGpa/TGAaZWkGCuB4SyrvBuLFAK2+ehl5YPTjmKBnr4BIxsTK30osza4GtkNDM2zU3tc8eN
rHrR9RjbAIylDvaGsDNulRhQOGtjlF82zsRklxJcfwCc3g6Lqemz25KULUaLlp1e1X1tfKbdhoAx
xi5za9aFNWBVLmH2VXlYfg3jNHoCxSduU5UnMCSmGiXtwDYNHWwxIQc07aC87not+5qpyjiMns/U
1W5zKETCChiXIOuNHk29mRAdR9I/zQcnO8c+Fj51ysp4K8HB+mZNY36bG5H1jKUI2EIilfnN6shw
XprOQP66H5afxaQDyCX+LUR9UugUsxP3ElxJK3oqfFdB+ekpzi27ncWGvl/danWOAFglhT+hF5xA
UeZRkXzRMxX83Br8P5hw/HcLryEb5tVS8G6EcfOo8sc3I4z57/89wjA+0UYjH9ycWzOo31+NMMxP
8IfRb1CpYYxiW/f3BMP6RO4efEu6fkxDkVf8a4JBng0FLKUAaZU8TzN48y+9x9XPR+5npNCvQ2te
tlKvnky236TIGAR0YcnBPXPsqMBKPlVZN1i3RVyW2hd8JP5lPITcZopaYC/Tjq7uFGSPWScL3Laq
tDcVviQsZsFUPBdxAGOqse1FbkajvvT0skqXnsG/gFNvyhlsrJc9wPoig5/j+uDB+l5Nizp1nCvB
LUlKgG7VchnK0XRXiTnmN8mkfa26GhhNZvb5N52CYZy5ouyAcExp12xnpmjewaHwMNNuLNatbkfP
yik8Fv+MOSHM7goUmmrS4iq2hNqUTd+Vy97shvaDdf9dacbrFBMebyE2MLjgj0qzigsbU2AYt6ke
B4Bp22qplOhWr26pP6/b69nxu1crRzEQ17DpnS0U1tGWIq3Spi2LmMUtE/U6i/JqM1h1u9FwQa6t
Tn2E3//FfcFXYcIxY5lZ/+bR/uu3WWuqjDhAe7x19AIhSJZ3XwbL06xNwsv1h6QXIZHCJf62DPWI
q2y4vVrUVoHvZchprBRNkJAUkYknlenN90DPfeJdQB8gsXF7fFThmIsbERO2szQLMd617mhjhrOY
g6/jAgFrNvZVvWYPj/GFQb3MV9NkABmVbT81y6hwCS3FyZhc1kYNCU1YxQgajdQEzccst3JEASwo
cMtrOfXDo+YAC1hqdWs92rFT/RBKJiRGCMTTC0EnU33wIn53weYGG4AYgspBMHIS356/HoN90w7O
cNuE2Y9gyk9DjXMzmf4OQ168ebk7/rP2/tc81/33erbtd96S8ZvFd/4HP9de4XyCMEkdhlWbnTjL
219LLyIT0ndfzYD5kz+XXmGhP7HhGeP7tdlAz1Lcv9LCjE+syMwPaE3xpKNR+ScL70/Y5b9WXhyq
rPmoQby5HYGf91jKzWjHn+UW1XrymlJu0zFBGNW7hXOIbfpLm6gN9HpZhp3lbBxRDXdml3qPfOJh
H3g5PKeOwojwi6gVcF2RhbQnuk5q0mktLf/BDlpQHE2jfLn0Yl/a2yyUPY6iqesuB9OtS6C9Ji5G
Fdbe1yZ1EH7Uvj4CpvLL4DzzfHrQVd9EMxo+1/IlLUXolFLvh7OmMaxg4aGUWYYuEorLvguSXdzp
/lnjpONFyOTzUdhJ+YNVf0bfRvrjNI20QmjryS+5n6UkRo9pDw8vjfSLGIfEl6bs3Ds/U328jaia
ciCWEYEUzhjCCQx64daLPlUTtNZQ1Y9gdoznKFMGeKopVvdmQ9dyoY+hRU3ZTAr0qtGVwYpIQGI1
DCTuD3bkTKcZwBZnr1Ggb2MjvTRFBdm17f3qxIxYEraqzrSLKrXRH/t5kjxHidRofwsxnlRO4eOO
6xrXIU1lrFPos1TgS9tsYPKKSuu6FY3uOl40QWZR/GlMvZDDWRY6/KwtqPyBpZznRRx24GFa86uo
M4PENietPiOCCGe7DrjKpJnYsOhSpPaiNBvvspIWMVdp6EXTslQ1eIxBQMxfa5qo7q3c9r8hNJCY
nyxJXVir3njs2ONWyzCi5l7JqG9OuqjynF2AD4+2ZZEooinMrMEoUYrSW7iqna6c2jRsCsixL3Ze
IpJ6EbpkQG60PjN3LOq9uXL0nqSy3Ji8O5X1sWIHnbjh0ofRTOJxY4wxSvQs1rbt4MNcFkJzy5Oy
LvDIpbZOnFCZ5SXGpByf9pJFtzB3TQnMdxA+zg2GeF63jvyogbgdV8DH/KQyb7we8HI2NBEvmclj
izxE3iI2M2tENMU9hsxhrKGb1t3dIKuJDDU3Adxp+K1yTqYoS9plorviMQ1HHZW767inpdcG1Xp0
vFxhVwtmBbdju2ptqwLCCGWyd+5OuSOXone9cWEiCcINmGoOSTpuPU27pCQtaiFiBoi73JvDU8Fl
Q2qLlAQ8PQpj+JoRU/el0ExChkTjpZyfWtQot/yx4/dpP270sfK/VVPDTypbvIPRWFTnk5UZ8CKN
RN81qiMYpk9yHlvLGebGixNB8/A1/P5yMOIvbjvhzsNi3LBhSHhb7yPCseylr7NCED9YVj8MtlLW
MqH/LVcGnt15K0ylsUgtLU/p6QT2vavyTC4tMZA5iha+5GQKUR3qLE5/pGxsvqq6KYkUqorge1MU
0Kp5AvsLuzOnZJUW9D6WbZ0TbkK7AzKT9Ku0xd5pRPceecr9srdKx1i6Q6SHSxr1bbuUsRFOcLsT
4DD1JBKYSQaB2dA9M1g0cr55lpmd1O4JiSCluRBNJKKlJTsYjYVgg4sUVZuuvGHsYZjakVIr3WuU
jhCsaOGMeloGDyiqXX3v1F6fbBtIwKTepEzfNvmUm/1m1EKWJofNpbUbfYkrmL0vy6EViioFSFNl
WJhFocgbKHqtAkWduN0mKIcUYFUnxUNuEyS99LwhPnhN7j/ngd4+kJUptBUpkHW3pXTHlEESZXPr
D6MTw6PupLNri8YkaH0EVLAJtMTt4fAaYcHKo1vJEx9naPexo+JhQ3CI+Dr4AlIoX7y9jlwZRmtV
aF2/q/J2srZhOhnNtagi7hBNG23nqh2QQe85jdpjxlxBbvq+JonAl2n5rMd9s+TwwSZRjlpRTn4W
ZTqwCJdtQtxA7iruTNXszBDKgB2AOqymmMvKoIDLZ/v47GwS/hxbbWOKvLMpz86T3sRyqIK9zaX3
oOB5+XhFCufaDwnUjo1+Yaj2QoZYe3iMVdFdilJ/qjm2bgPwsRLjRFbt1mojfHNBv4gcPkAn+5Xl
4RFkh4ueCgC8j3+3wN4W0yyvK/uBSJHnsc5uBuTNoi82nWE+GuFV15TnSo4QmMedVUf7uiF1K/TX
IzuFCaOoARZriMe1KqOHqvO0VWOX5c6t+ts2C0hQS+JhZzmwqbPsmqKapa20AUh451lkmcuUjEYd
krbbPpFZS5YEWfa9z9FSHe5dhSO7D7wT30ru7dGKNk2qM4RL0pUZQA3F6NdLcp8mmUKlHU/iqZAn
ora0E7RCt2hQ1cIW9QrsZ77r5c7MFU/qWO1liAk8yrwdiYMEDHfXtdHuO8c/8Y2CtSchr2D4NnU6
dJLeHff8+/ugCu/rRNSLIBM3qYxPOjc69aR1JrsRZpI3EQanj9uuHOiC6PzYAgx+lA5PtpZka9VF
tb/sbaNzFza9tQywZKZ4UKtmrQlzg9SLR3Q6TYgsSDPjtDcI3FIZPkRbXLbAf5YVKw5SzP1szyoW
nlc+IGlfqUR+zx0fm0+6axNzp4/eoajnCeIUARVUnjwg4lzqTnFZm/HaiOmCTJ46Zy2C7zaoeB0N
Sb6OJnqLUQYRimR6UJRzIZM2T3FuXlelouXFw7hsJx0ERrop8/K2M5MHltMlvalor9Hu7eDKUBnl
rAExbGRRMu/cUPrclG5+Wpbpo5lG9wNsDJJ6DePWNYlvEGYLO93zcdngYdO84bymmbZK/Ahrfz58
7rB7zkZMuc7bEm62hhLxFOnOkydw1eVuZ5z3hjEumuFBFOD0/MT5zuFWCQaBKK4Abzed7YO6DSjR
lHGeEJ5iRUG59Sg3VmahPU9YnzEErad0Ck7MoipuauFSmpgTO64Z83ElElBXmXWd6Nj8Ur8FeW86
cA30Tnxpq246m2S4kiUzzrRsFzIbP5ui36gEq3Rm4iHwuIZJJq5UVmyr6qIKu3DPdOUim4DEaM2+
SjOfMx9/m+LofALKOSGGsIbwQnPsfTM6V26TkJTFSxbx4Qqr4o1pwxiPehCnTriOhAtQHwrMDMcL
F0ihMTaUjbkSeWAuGql2TUsklybPxyokTh5QrKGuMyaztQtqkBU11P0rwpeXNo4HaRjEuAVy55fc
bH65DccVvEpSCr9GErJxVd9RZDzEAL396CkrvDORfo5H3BgVt3N+047WiRNw+YlvoQjUljF2Mwsm
uBVO/VUbHlIY6K5RbYIKTqH/rOXN2QhTq22C4JyW/qneJBstRXrnjQFAou+9YQHAFMa6jCTk1YhQ
Ad4xBTGNJvS9qt2RLrRO6IasuvlQEPO+BiTsCSQYxjYgvnzBmGwVSsffdL0kfJZ3tO9gmAhYmc3p
SZYj8DNpTyt2nO1irChG9Kl5zohOzZFbrpIJ8XKfCRzR6qK3awJ7qmwlU5aTOn5QPTJQvhpEi15i
R7bLR0preI3542DOW1NHH1HyOLiNv7oNF2gfTrr7bIFSNfqgjNgWNI23jjTdrGl/enpG/lhbjQCk
lfyKHRm2Y+KkXkI4Gkh5DAY63Pjc6XtACK2GIiHhXVAXbQwlsq/VsotjQVaZo8RTZSfq0RAKzC/T
nKBYO25A5khQKDUsA6y+lFpZFlcrnG/GznY6CKj+4PBGbGCCLUQR1KeFp8hRxPRmwV0p2++cW9nt
TSdw45VDcjro6sJzPiehUj9SUk7B/+pgChDiYnHXvbIPFwPh4gc9daPuTBsory6dIG6uXERpEYO9
TtwUZmh4qAB9ka6igVg9Qk+G4plHC9jOUKWVvlF4k1FjZiBsFoPHF1sVboNh3+DV8LnvzboG692M
l0Q3E2jCLBonzdCooSerbtA9bH0hLfpeJHxABVUsPdELR/Ba9My5sPRT0znJZazd91OuXVCYjOWp
HB25VvXoPhv0ux06wy39Fdy807f/tBma8UV1PgPj/n2f4Rqv+ts2A5LXv/oMGm74T9jhXV4g7OYR
xCKk+DOW3P80+2LQbiH9Q4E0N4b/bDR4xidkj5jjCHTVMUcLehD/ajQgfDHo/9JkwHWHoOcfdHjp
B7+evczGvFkizHhsnoLPQ6G3najAyiOdHMiJZVcXIYZqPXaWYZtU7f/m7Mx64za2LfyLCJDF+bVH
tSTbkjyokxfCTmzO88xff79SDu4x2X2bVwkSIIAB765i1a49rL3WeTCaIqGOEBVxc8hLoENPKn0K
68VznCi6I/1yx6dKGwodEA6NaSfd9XqcdndRypDhJkG3AFpvr1Kf49zNv9HXdyCOTWmDkUfGobnP
A8uzno3A9LwD8EolgNwky5zKILxX8qE+1DG0ZBBvREBq92Up2hcKFCqZjlDUJ4jm6r9ctVHg/Vbc
iFdv0HjtSJJJFfIQfWeaIjDhe0ZrnrVWlx3+iIbjTu0pnhOkMBNn9h7PcRyGNJF6oyGUyNoMolAr
tIP6EIVm/KLQsIOlP+qK5KCKTrNOKk2nxDhY9chWJYpb8jI2buWTx/52jK6Uda99G5ASEqHAh4Z2
av5tSiXrBHtmR4BP/aii+VVVdLSmwn1IY60Kd7fNLaAZ8izI9j7A3rd/wcPN7XkhjXxDaxiQjHAP
xkZ0PshthhWM/ocqUqKAqQnL4CHP8jH5a3Jr7UtX9PV57GuOwBjWwxqJ7rxLzy/C10qMDF16/sfS
F7+o9pUp8v2M2LuOVODGhpKLHVLTioD5W+8nqFX6AP2dxK2Jg8psgMM8tf21nyFkmf6/1TiDqScV
NUQGWKlcM1+wFFe2rKydlMSjcBBACMREegjI7FOcxVDbx0HTqwfDUzw0oyibxw+Db+k/VS0pd9qg
MI8Vx4WYvut+B5qKI+9AfUJNJiizTey0xYRj1j37xWj0Pvjce9Po/WV2Qw0psUrxyFyTJ8d1LNbC
RadQKeGeFCuXLQk1coIxbEw4dUJ4wv+caFeneyvQIam8fZ7mRW65aWBJ2TOQzTbAwLfj9hv4xcx0
j9PhUWEL7KGxkMBwEu2DkQ4IT2QM30FRZKZkU7etLi8NVrkyiKjAAiY5RhetidTpYV+zAsomjmSf
DmKm83Ur91CjcKt/upr/J3T8YoUQnIBP57rAOaJCWTC/MD6QtUTECWqqnpUMBVQIcNHdNWPWOfdw
L5rioWlBU7krfkFiBWankcEkuuQoVMBxYjBvPTdL583R09q3CHz8ydoOWh0/pV5E2J65Xv1NG6v6
0NDvojT+v6/a/8MdAfyh5Qhwi5I0EM8lR98k0n7MhWFiVp2mkhnmfvjQOk7RbkKGI/66bY1S+mKR
hg1KjRo9ZnnvFosENCW6abIjH53FuL2rqsI+eq2uHxUvcZ9qxk4gqNQnJEWGYeUIMWx5YZy2KnV+
jfarlNxYGPe8uBRhqXN+am8oMn8bu5RjX+qKbOd7Ql+ndkE987uPjjlBBxfEfoxEg9YpCQOccYFs
NfPgdWMhEJ3HlTU+2UPUZYw864i2qFmbiE/loFgE3Eksmgg6/HbKp+c+r4f86PGB0+d8ykgurF4b
qeNDKVuOL0WjWlCheJZiPU9eF06/9LAszP5Ora1Y0jr0tsr8etgp3U8AdZOPRETfkZdGoxPFH4w+
FMbHkNJP+Qyewxq2vvBzdFv6RPfth1iFGwLiFa13kB/rGadEGDM30v2A+ls1HvwpFFO7bbUsRPuG
lMfqTq7hpwZq2JHtJl+DKaGyHQz+pA1EtgFM9pE+DROCfCJMdn5nZogax4VvkcjbbaA4pyJJeqiW
fVUPPlJyySIUi/PUuOPv8N3pEChD7nXbGMvRjyQLGu9RyBIcjHeai+uoVUtx8o+BHTlReuLk2ihU
FYM5uLtm6qD4hSpLUdADam3hmfukFOmgP6HEAHjkV6ZbWV/dlUWaKOEu1xFXEQyNGWVgb1vdG4ng
/bFDWcoPU8X56SqpC31Y1cfUVy2zsMkJ8sAufigIsogt5N8w+YU64I9m72q9Uv8ksrGbHcP6QfTT
dZMku1d0j5iEgklUCtKIrLBg1fenAKJLTR3ATBtNhF650ddtvhWRkyWvhphIjSpLy/t70Vqpe9f7
fUrBwge6eQqyTlE+kp35vD4KNBn1Z0n/mz0RuxS/QHY47otfKT36F20BcvhMWcAPeNOpPiHtFA+j
+oGoMBSwAbqu/tANY50f9FaMVPJjKzTvnQbeYESZgJUMX6lBD3e+a3vxoWAcit+lxQlE+kUaISEa
2Fn1JVRTBORykDSkzYnit9b0w8kUMK/oZiYtYoaJkxvxsddqPWse61IEmnUsMhouVCL7OJiAVftw
gUxKA2cwbHLTQ285nX4c6jROTn3BuzIgGtOErePfO75i2uXejlwj+mLbetp+o6o/je22rCI1ONEH
VwKOrqOlwyEWelJAxaWqsORsGpPaM72h1lDv887vrHTTwdA3URsfEjNHgYlxTFvftH1jkXsbStpD
4DhCI6EPXaFsZbWb2v6gxKp4cqyRnSX9Kyfjh6h8DSk/qwyKveEBSdqlfhWDnI5NAlK1R8T6z0FE
CCmZ1KDaj4WgFfY4jY42frDSlrI19S0FSEIs+hIYoKd2w+OY21pwdHpb8z9opuOH3+wk9OP2Qxel
hVPvwX3mzbjlcBjDqQjVxnN+JBVVtq8kqjFc+xO4jGHkMe4bsNzO4LnB17ozwvDOMuqib+9TRmKt
Uxfbse4fnCFrKvGpGhOFqpOaNnb+nFPQrpVdUut4Cgo8mpH8MZK3Nq+tkjroqk0QgnxL7VZtH2w1
RYRTqfTG+6B4AYXooTeMv8YGcNbagzh312RQjPnibMlfwD8QJ8q35LdIw8vMIFYc+CrLkYYK/Yr6
VKd5uRtsIHTFYHcrD8SlPYm/B9ArSfIlwHBuL5LzZG03uofY64M78Bb1XW7DNu/oOOlpQjz9PW+h
XJ+QIbnkEePAMQ0zt6d4Vtc1veMiw4VWM6dxOAxBN9E68upHp3U05Cs9Z6dY+tqswSIneDMNUJJB
YYHzpCu9eAnbnLgiERMJWhvUwX2Mqxi24wAfiaoG5atqIWOcMFWHgkZVmei4pn16iMoIMn8rz7R3
SUQSUhJUgopywT2BHwfKON8IzdeVkI6N9yugl3sftZo4mXKG7fZ2zz8vVmz+bhNggEljlXb/woqn
tNBeDUn1K+bBLTZ9oag11FnElTDtOVV2cEsDwdbbRpepDoOyoBAYVucTyzxs8Y0tj2JRTjXoV8kt
6xC2y7L4WAk1Gg7k6D1gqzBGtQhayIn81Bubk+MxgHW+/Ssulw5rrw71hpTPYJpu8SsG0yo9Rw9k
4BPQDNWPxeBD/Y3mqaNXH0ryQz/dwLkAT+ttw/NwTwqRqzD2uTaeC4IJfTmgCCH9KARzOXd6F8Lk
6AWgNI+OaLWXDO8YHHPUcjcUSzspbwQV9t1t8/OsQR5zFbJ+/gEODq7D0ucHSxG+1TIOYR9GmJTu
El2U977og49eRqC08qWv2KKwA2xP1nEAiiz2OBHNpEekqQdibPcRmlsGMUEwPRVWNOzfuyyAhfI4
cZYlUaXMBX9zjEmrdgBmSwU8t28jKD8AAPFzhbawCt/3CheH/N3/TUveXAUPrAUuEVgNtS4xNzai
54ISiu8f66hyTlEV0w8wEEcURYuwn5Op1iaPFH3FJVyxykwyaQkIO02Qn8yt+k5N8KsbCvoiSfOc
C9GfLAvEvhhU8Rn+D7iWlA7s9+2NfcuSZ4uVQ7vQftLiYJqHsfC5WQckgw4vOvSw9hSrxzTqegJ7
8InJhsaERcfIV1AL1yZasfskKdJ8W4+q3W9ctYr8NWL7iyNFaQTcPr+J1iav0uJI+W3n+VSCUU2O
NKXfFi2QwG9dW0LnP5Zh894tf3NUJLwG5Mp86cVzG1WgrEVb035yqq46hHFa0urW+q0xxunOsdP6
79YKnf+wpPw/s23OF3SeJKB4Jd4icrOFWaMr8yEovfrYxwP0qrroX9Ss7pHDbVsF0RcNYdLbX3nu
k98sSsoKCiUk2zjDxYlWY03RW8K/o99re1Gl/qeMnvwxE03xyqE+CyPKXtLGHx59wrnn28aXHpHP
SNGL60RJDue0nEsfCkNNSstrjmNO0hknoN/jMK+/JAYqDX0GQKBXCiR5o3hY+b6LMQG5bsj7eGEJ
pSh3IVk8P9yenyl+0A3dsWv96Rg66Ia6Q+r+VU0d9CShATNy38RbeszhPuna/s4CN3WMAcjt7BA1
QtGCdmo9gVDh7T25OOccI5gt+JRM6+NqFuc8Lyweh6Yaj0o5MG9ttsVRqafvXQpp5W1LF7uPJeNt
pJviPYPXi/tthmXKONg0HpMQpt4hEypooRq2/shU/miUoH5EXs3aKLbfrAlYXVukJUlDDRRy4LFf
hFy54WeVMbnjkaoaMZ7ZgXjSE/+7y97+fXuVS/ok5lGk7IYKNx8jXXDHLr60oTBgSetNO7IDwGkT
NArVpkLTnYb7qUysepsLGlTCKf2Pgztqx6aOLHDclfq5mEbrMCXlq5GKYuuTqAF501IQFnHwE06m
Na8z/yJE24xLSRZO1Ay4/BSi54eySdMSQ060M0PGfu4TZTCmPxUlAX3Y+l78yS7s+iWl+5cDcaLR
/K4DgauHjMIwYU+QzymEG4udintn6BLbnA49/fpTphTZs1l232Mt6I5UEJJtHfTufaaEzeH2N5o/
cP8xbBPswm3AGNrFuC+YvtgCHoXorpb9nShxn+4Cu1KHbarbBcA+w+q+hbSLvt62Ow8FpV2ZUMkB
NRdQK32q+X5rIs59uxrVQxs64kjRXeyyfBDHJIAR3a375PQv7PGNudgkV1T95vaKUR8o9lBKNz2U
y22mxD4oEV2caop+BNqgrrjXa8uTigPwutD6Ikyam1P0AiCaU6qgZ3P3U4Zmi7kFfmbSrc8Lym6W
Z6zEDFctUq6FRpapdfzY3GLe6G6oEb0fekMFwumW4jhSNtzrXhdt0sHIVwZ95Yn8b4jyzwfku2kS
QIwbX5aJEwO+uKEQbKgBgM0PICpnGGrYddbo/AtT4FsgGuCtQvtycTnkoH5rCG86MNlBO3wcFUY+
8sHZx97gKe96BP5ZF94RwQjJ06WKhbFG6/3RcELtEPWD+VibgfNolRWSBVTrXm6fycstlPM1XD3i
Wh5Ce3Em096ypj4y1YNgfHHvBm68URno+hrX5RrD3uU1BwopGRoMZBovY43GBV7K9IR6iGHD3ZtG
i8S2H0FYhULSgQEWsE09okDvXx8ZtfxyfCKIwOZHsrWCXu2cRkWbO7RdoMlG/mUwej05ERelaw/b
0oNzGJk7ZOxbNoVwSIsrJ9w27oIuFIfQVtryk5bb5bgJs8ZhTm6oar3cJYHw0BQwoB//EvnFgJzo
7QVf2WX8OBVN1ivZqRYLhikbqr8OtSQxKTXtOSAkWQEPdkkhAHkrwNvGFCXvSozkgWVw+q3lpvN2
wXo532V7SlJh9hgtLRv6bcL3k89rh3q8DSBIH81d2o7Vu6+knANjOg0hKsnBJb3Rb6kfm9uiXInM
VRhZ505N+oM2glo1U6f+h/j0/4zLr+0pk0BkmC79Eqgp5paUOhxa8MIIaukE4yJL2hN5EzFiEk/H
TpHIKXQBVpqLV24mBAYOM/UOLKJk73OjIfiByJxqnddpDHaNBVa7Laf4rpYwzNtn5tJv88lUGgrM
fvBeLM9MqFPIVawReeo0FdsgVPSPvR32j96gBC+JANV3296VpXFCifug+gEbshwOT628U/oIeyIH
GKtNzfBkBOnfcTk0d7ctyU2avxDE+kR2DBIyXMzgymITy6KP43acDtA0NWe1zYDtqUkWrbzsl2ao
PFC1o5MG3SqzhHMzLrpugM1g5K/VwBjpmlBi2opc6K+3l3PpX6irgKghSKKIxNswt+MAfVdAtmoH
NYH1HvEL9zBRBv5bDQBqdx4URtS3ukMEbHflSbo8IhKqA0O5oOlMEWmRKDpGE6b+NGgH8hJtD9uh
cshK/ddYBMOHILHWaoXXzFGapEOJEJkDMf18oRmJg+bTEjr0ICh23PIi2feSikG4fnsqw9Gud7e3
dmlRltcNSOao6lCiIyKcW/SQi85ZYSNJFZEkcrWfrbDvBwtmXPrQ/cp2Lm8A1njXqYyBegEXtSTn
yLS0c3PVhWNO6dRTSVB4VNLcSzYpEMLsnWHZmzFCXUgTIavnhM6XZpKr5kGDsaIVwVEwxrOL07a8
nzofVdkit1Yu3byoIEvLLA7HLBFhlJmXTABOyBRi1xnNftAa85T5xfjcuoln7sYWcWzs1R+8qfJO
orbMM/9XvtO9SPvMt6EBTeVKvTirdUzs1EcK0jF+MmwpqEaHkQYveoDVtHJqLr4jGAwmUyX4A0AG
uIz51g5u5wGA0It9X1vjH12UFMFTUbZ1dG9Bf/F0+4heM4bcHC8eJTCu4uL260DWdC00iJOKLHrw
nBgO95wWaePWxfvXRb1R1iJMDqez/IQDxCFGyQjpftKCsgKJ63dg5b1c0rj2ZfbnuxcmNaYJmUDT
wIe4cC5xa3kgwbh7Pj31A2mS8y0u3WjXBAD4b5taPuVUVXgOQM9wLsi2l2hAOPrghPBssKde09xb
tQVGVhh7SfIHKYoebYtiWpNRehPC+f0VwiiVSwJfSmwcl6VvCR2dDnWS13u7cLMnxeSYMOhRNXdT
T4MXAhjtwRatdwACp3pbanXjPhyMsNwEk5I+g6qm25fkjCK+ey8s0JVU/RwUDXAMy8MbN8wt08xH
5jc7ZMPkJtvSgGPap011Z6VVeKjQQVnTKr74BPx18LURH+syb3tjP/stbmsiw9eBivRoSpojYD9Q
hUbFEBWgremkNhVVB61ZeaAvro60KXGGfAlSAXXp3f1BGYI47/fGmMS/Qr11DzUBwykv1Pq9h1ma
gqvZ5atT01mGHHoE9YU5hv2+N0xlk6Ry/KxLylM22vFKXCrDitm5whTJPZcU1hOckFz1bzsZTlOJ
/BZMdLWhGGh9V8VWVb3+vVdGWqFZiNoUOeLFhH+YTBC1mDbkA7XuHQcRM7AY2smBPICUFITaQ9WI
6fDOsymNyp4HdxSIkkQO/7403WxavSz8YS9Koe9ccyo3JbCd5wDGhY0W90wGtG32Xq8n/bjE1cl1
SonhudEQyh5Ni1qMMlC9U6FL+4gfGveaSMv3r492Dj6BS0CXdxngoKjTZK1DUbcXo/43FKqI8UVQ
RwHTD5svuaEOR48E9cftXb1yDd4AkRaRBzHkRQ8ygAxbr1CpCM3ul97mGvx2mUOZzRhXik/XLYGP
ZLSU4sgb3vS3o2mkGQVuU+fChap/N1kKrsWtmfChk77ixpZBMS6VRf3X1CK8sb1A8RA66feOExdI
k8QokHfMRGytWG8AhnnBk9L5kB9Ueb8S6SxgdIQ60raUnmWN0B4tw+IqckK7aKd+30BFLSeN+pPr
+8FTYg8D8OI07vJNFtbQ7FoWIw0W+sVPaucNn1TYfh5KoXwTSe3fdSG8sQx80Aonp0Wi/vZnv+In
6Lnz3vGQQ8Oy/OweWaRrUG7cM3vxS8uSkaEw21lxE/K1WDgjarikQYA4oE2xF6HQhJY29Ru+eN3Z
8X2BFz44lac/Ol2g77Vh1FZqDhdRJltPg8Ry3pIEGKfmlxVsFSLDzOfu65KpvLqhta23RnigBaDt
pNYyY30DwqI9yP+kGNbIvq68YpgnjSUik2wJC/MtmmetF4JoK60h+aCVWqcea4vBODuHegX5uaT9
1JiNaaxob1/dZjJMMBSyb7aEbkxa0g+dyomDEardkdo6DzVjQDsrTRgQip21rsCVIw5DpeDUcYuh
NlvSx3Y10MbJ0rp9wWwgMiG1Ff2k5Gl+YSxiaDZdUhkHhKGtv7uo73ZFFfrI7ahG+TMftRgJxKBA
YLbzkmbfqUOYbwBK5zvfGZzvtw/5pcfhMJAswtnC97hg/qrzLqUo3TFD1ZGYFlNcaHsyxhzlN+os
3kosfvkZZDxBE5GKEESXkr3o9/eJy6ZbBTi3vR4z5Qp+ZfqDQQ2cjNcErFbR3u1PCSpoVkKFzhUm
Lp/b04pkQiQQfgA6eaKCMwgejJ9JM03K1uEL5e83B2MHeT41aB3Mw+L5bSDoLls1avdMKsfHiQ7b
q+qDt/aEH0Xb2x/u0jvB6ENhgXyRBXLK5ksDRDc6KI6M+yBo65+iQxw5gbN4pXRyGYQTuvxuZrGD
tdFXvRVO455BU3NX201w1io1KkluhPhV6rWtfND0HIEn2grtKwhRfZeBwUUPq9aPqhFmn8uw9taY
Ei+OLXGOTt7DXlMWpzQ6Xz2zeGDaiBIOKFIFuxT0010eQK47knDub2/0xZmlvA8hD/kq5WlIShcu
y4dUFyLbyjzkYdc+gS0z9n4K/EsdS2SkxrgdVp7HKwYltRYtWEnJTj18vragj9smgIn24NRm9qjy
8b/pDrM9jhuYH4LWVoaVh+7iTSB+k8TMRN20NNjZuUESuKTJxkgcIJLMP4nQt15UPdZ/+QbTKJsU
fCjFOZU2yr3fump6V4fKWlJ1EY1I65Ag4jNd2chdHDNCPVdP4k4c/Cwo/8hoZn6ECrE9q3WTj9t4
iJgkb5l0rSJRrhzxy6PEXjIh+jZxx0VaJDl20LeGZ43iQGtFzjahnrSHX7A9+SmMpSuH6eL9Y53I
f0CET/mDttji3BY6DITGVIgD09fZDoEXeMnU9FcKXw1yZi2C0L32/rtC5wB/CwsRby6gzcXndTuF
jIG9Nc0+/hCPSt3vyqS2mX6bxBitkIZeOUzAQeGlf+ugXhTgB91VTKNv9ANJbLgzxDg8TKVT7HJN
Lz7rRV8dVD9OPnQMsMGAIPKft2/rhVvkoIBJZRSL3gZB2+Ly+NHkTW2RaIfJilMEG2zvNLmoUty2
soB5sY2EEBxWPiP9IoBtC6cAdayRwoAHz82geq/lkPWnOjS8c50mKKA2rackDIDVSbBPJnMotvko
uj+pPtvGyi+5sl6TeVA5i6LJ+tbih5hgE+qCHtlhiH3zWwnq7NQldbmSMl+6JAk4wjswwkKssHy3
rWpwmoy87JBU4S9DMGS0UV2+LMjx9NFzQMjf3t8rq+INJV2kHkm0urwmemz5HbkJet5q/1eASuTO
VJy1/o08CrPQmw9HSACFIc6PWHTh9mqFF2NqauNgjKYP+XtewAyX1XeuaOLj7fVc7B+FBiZzWQtQ
RynDM7+CTVaR2DGveAh7MNtwaAERsqBOeNLq/NmL4m53297F0rDHoYSqXecZoVm0sGeLsLGnhr7D
EHhfVfBxO+D/Wb0zqgoSrtvGLnwaxlAOcWCFlHNvy5abYqdGXkeRdhhFNn5m4r/+miYT8GR9Cu5J
zmjI59O0Ev5cMSpLyIYpBQXQlF040rRVKiYaWCEgz+Kx6Fz1wcpt84h7tfaIAI+QtDAa+66VUu4j
RZP3nmooAeMSG5JDbwjDlBaeExHUYpMW9vTsAfHj9Ax6lRwSO4aluoJVZE0wenGA3iyDMKKMRHfg
chxbhzLWGCY7OAeJ6n3vYrANsCV3+qETwZ/QSjXVyv4uTtA/BvFxODJZKlsGWPgv4cFcG5xzFAnF
Vnjgae/j2ixISOI6Clfys8X7L80Ro6P3B+2hTsdscRdLRy+gKUnCM5WWuH6s6RgX29r2GTeCBroe
P7ZtLOo7O4EhahMq8Vgcbn/aK+ulIU8YxFA1L9dSDkOfJubsvCo8t4EmdoUo+q1oTOfvUYNa9Lap
K98Sh80RksAKk5Rjfjm1ERY4iHsiBumzYYCf0tAKmFimAF1zkNjxtnezsVzxCIv78s8Gy+KgnJiW
Vda5UaslDc1qIzybZaftIPkN3J3na/YvN43Mh8pPkqOnTcW4cowWjvwfs+SXPBz8QyA9N2v7zMOg
d+a8MvBLQluoYVc800WL/RVs6tX1EZ2zQongWCKdR8uDLaYa3FfeMA/SJQg5XDioHBs2Pz+sk+c6
10EtKlXWJOf3f0/uJQkfzkhWF+ZrNAJRpuqYuK+IkOePVmEYB+Q5m4ceRO6u0WACvG3v2p7KuX9e
YrwRl2ZuD6dfJtHUOK9m52n9CX62cmfaRdKvIEUWcF8SdNnkICyXih+At5bprGk0dHUBw71mFOZP
sMEF22xS+tNojwoUPmH8RaRqGR595H6rpFf+Bi5QOTR+G6u+A0hcfckZgi1hM9PXJq2u+QuIBZmE
oFsJ6HuxB2U6tZCW1c6rb0HTfV8mRuTfCbvp2y+8ppayKRWjfSEi1sujoeWhf7r9Da7dYYBfuklL
hsBIX3xzu+sYCpk079WGPeoIady4G93CO4yDZW5LYtCVe3TteJPvEkTgOSTkdP7NqxSO77TGHv0X
44da6CIfN6jpQHkWFpMiKXictH8YmIQJn28v9dpxg92AJFu+PAAH5qaZdyWd0VLlFQFXWP50pWy7
PWN/9V//wg5vHDqbjHWTuy/s6Hae2oFwX/UJPrW4qGz4MeHxNVeuzzVPTySLAiM4QfKihZ080JBB
NBX3tamLZguLYfoA5qY+dG0efr29pOumaBowY0Pgpy22DtgM9CXSlK4gT9Ol6o/Yq/qvRc1b+i8s
kbqDJhPIlyzdu4C1ksw49F7TMGh2McTLm6ro1EfOsLfyVF9blInKEMQXfCq4FObfqYzNbkotrp4W
MnQ+pnU6gu4vMnj+CvedXbQ3F0QUAnwHyADwiOUOJlAztcJXXq3AL8JdqPYT1JVFN6EcZyT5yZ1M
dYI8b8q/3t5QeaF+Sw7+Yxh/zuQokfQSAaknqVeYTeifw8quvnM/is+Jrf4AC4JeeRR4xxCFKDhV
w6J8bIBIrIQjV+47o2fA4WQrD9jz4r4zIjQWDVRq5yZ1s88KQKlxO3Yu3NRml/xplW74uXLjRltx
M1fcGnnzG/CTFBY8yvzb0rbLRt+Jg3NiO9kf8p3eOn0NZ4GlxMYLUcPaMMtVgxxZ6cKZGVqe2wam
bbTlIuJaf8q/lVPgPQ21/xn2x1jjIUnWZIYunZlJP5ZtlZPBknt9vsASjoYq71TndYRT4IVBZd4r
gjD9++3Tc/H5gNDw5WTlX6rJ2HLZv/Xx9EhNM8UMinNtVclnN9McSv6DDbeKPerNg5rrTEXXqbmG
N1uzK//8N7sMSZBu+SI/J77Jo+DZ5rPT9/kxVQAORHaotpt+9N77FsrFAuClqYM7APA5N8rseOcG
EKmfO77mbgonA2nsgjDWCsSLW7T5e30d9qiiUUmj7it9+Nye1qs1VQO/OFtmYHZ3FJd0ddM0VqF8
Cr0wXFP/uranPH40uOnu8fIuQlhIoHJh93F5NnOnlLzIOZwQY3ZHSbg65oVhbQ23sVce3UujXH/q
LPhnhjuoic7XOA55kRrmkJ8dM4xOg3Af4H+vg43VozkCCbiCVkFfrVR5Ljw74C/qFDypEpxFX2hu
tPfyKkiFnZ+R/VHtXWBqzYskGB93ZbOaBV01xjwznxLEGeCBubG4MKFXrZPiXBLvfGvzvHhmUsfe
To2irhW4L269XNhvthbRGrXGCsBAVpyT0TKHfRP7xhvJRfzOUQ7GTTEkK2UEamzgMosU0FRW5tAX
Z7sonGcK+dmBLiCqRrYv7qPBaVdC9GvHRAPRyow4yQD0TfNNHHgNKl/3snNjq+6p4XCcEEeDf6NI
yOrsvFaeGfPc33ZuF7E3i/zd6OKYwAqSQZ8Z5ee0yqdHTobSbu0QMvG9M1bZt7ZM/B8BNM0biFa8
Fcd67dS8tSl4FSXORcwXjGilM9iQW59bNHAmOFydbjd0CmynsaEPr7cXeu3YMJbAGBBZFsXexUI9
J6HFFzX52VTK8jkelNHelXmW+bvbdq5uKLA6S2Wwj3GZxWUXim4rU91m52mMcmSxXQQp3eknqLYf
A/wR47bNzUAKB2Vrs1Xyb55FOfJT/q9luhLz7SynTvheW2XnivP6rXCgnbGmlLGW1i/ukrZzv0x6
AScppcrEQ7mjVb7cXrrcwosfABaEPIrTC8x2/gMMSPSLItTzs9GbD0IUxkdRwVkikHfmwRRrkMkr
9wUIHcAvfCqItmWZqXBx2tz97OzliEQVwIemTetUYoPziL/YauU8wiJhH969SGbXyACwTdNnWTaM
naLJ3NbJzj2k9A+hmntHLVCze2+oBFIMgwVp1m2LV06unAqEowIdEWAP8s9/iwPA71e1jBzPWdHE
+yGoRHlXNXWyNnt55TrO7Cz8T2722YAaQXYe2wo+JhVhCmaDgcmAGqb4cXtRVw4ryTbfTbJgkHcv
Eo82DQkIwjw9S8EYbdu1LpzlLWSPXj745zKOFCkHRsyHNFhc1c5LRHPGPd7+EVcOLD+C3gTRB6/z
EglbtaUWUvzlW2beSGmJURYfRp07ApLpODVJ9sdte1d3mOhK6i9bzH3IE/3bl2w1pax7xHrPRSzK
vdLg5SRNs7ibJjdbowC8ujhUXcGC/CNONDcmzLLxTM/PcURhu0UKbXpRu1I9VXWgfYQg3X8f6FM+
l/Rf4KyjRcENWSKYNdsf4h7tgjOsu9XjgCRJvSnaPsh2Sji4+so1vHb5jbeGncNVJLuZr84qhF0l
dZifuR0DFOupA1WRrT5rTts+8ahPew84w6/3fz+DAXfGMlgo7ay5Ud9Ss9gKRm6IoTkf3EJDSYPJ
wT8zO+1Pt01d+3oSdQ4HDuywOJq5KS1H16Ifg/TcNFE2PKZ6FCr3+dBCHkWMPHh/oqwpecVvW726
q8D5mMugGMl/c6tmXlGuLr30HBWq+oV5F0c/NuoQ/9BK4XwpvfhDjtTT2qznlSeT3g+TehQhqK0s
y712Y0xppdfpWfXq8KuLTu6maZkC3zk9hGFbmJ/QHQhGID53gYK8xkoN6eqiJaCI1iNSPEsAI72e
3NMUNT0nCcQenueBXkIAx9koTaXt22BCoSXp0G25vdfXvjCQHzYZR4DvWbh1sCJNUAQBzqCv0pOn
O9OWN7JAWERAsQSC/l8sE5A7voAGEK3LhfNxk0LPgsLPzgwhJH8osVbu4IyLnxAU7E5mAzINJjK/
WEEQXPu2nGGmBskmAYMvYjxHUT29dazkPAgP6ZUxU3aEQf6rptbwW/Wtsm91o/krboL48+39vfZZ
JQyEEwWwFOze/CxnU2UlXm0k57Jr7A/o7DQQV0mJiqIoxh1EHzDRmUX1Pkim9IJ4FwYkpVWDIu/c
aoXUHRVcn/US7N0xj9u/9L7v7zJwOd0urAurh3e/5VkLXM98CarO/nF73VfCBc4wAQPFLqYLlrDq
Ke401Sv5BZmYnOg+7NLgE/0TZzjctnPlMcOOzFPoWgAZX4SbIoL6Ef2C+Fz6tlOhMzq27QnVlBjx
tgp6trt/Ye6Nr0oOV9GfmW8sNRhBOd6KzijwcZLyvAnEI/P73oSAVZ4gbLDiC6+cXM6tJMj6x6D8
898e66kHzjtGVnyGeMbY1QjSDJuWQdfXoiIJrLo6v8uGMPsRl/30dHutV1yDhFba9NjIImiKz03b
VS7i2C7js+43IGustnXiQ4a817fS7d2/4yg1Vw7NlcuCRRhhQDzSyly64N6xhsaojfhclVXwCaJO
sC0IvCTfQyoTvzKlczdJbnXByh5fiQJnZhd73HZlpmjQrJ1dv/qeQ432gNoP3JhMx5bfYRV/AMT8
yWzq9h7K8nxtSO7qNlOOhoQddC+B0nyb62wUnmj4wlNX+OfBTh/K1B+/N6oxHo3G7t9d6sIRUnwC
tAAYhsHfuTkx9rES9XFyttrmR10xZOTpvnZWOg21ytsH6OrZlTMHTBmhFLlMUrS29TL3fzg7j+a2
kXUN/yJUIYctSJASqWRbHkveoOQw3WjkHH79faCpumVSKrF8NmejM252o8MX3qDL7Amz50OM+OnB
auIJezekOvdJl6DcnkuMaio0j/6XWf4x9NknDWo/Tca2zkCWKmyuvHrVVNBs51tHGHhhrPd2Le8k
SHBgHNx4Z0+og+qtaaa2eirzfmg3ajG74WDW2dDuGs0LtpiN13E41IazXH28wO9dfhS6QPtD0kFa
/2zrFL0Iukzz8DA2vPk4OWAo/WZ2ftp921+IE94dihiQ8HolLpy3uGLUEnpDaurJKbTm2sd9+Hoo
C+9T1k5/qYTx+nhRpqSGABqXltp6YP648jRMjtNZyfQJ9ym191dnsSntURP2eEj+hwVEfMrAuHsl
VZ0toAecHpl6zl6z1MMQDumM2L60+2EnM6+8JPb83nkAWfT/o51tlG5GTMxXKOOasgKQ31doR9wa
WApukgwrlNqbcihVrentK6ctLoRA5/jC/5Z1xaWC2oTI7Z4t6xLEWCwNjJ73BIQhINWs3baI2OGM
tHIrsCydzBvKcM6XPGldfbOgrnbIUg3Xk79fdQiAXHnwBMhhzqITs+5nA93O/CnHE2w3yNQ70phv
ItdJL2pdvrdvAZHZgCoBIoNdO91MbtpVXm1oGU+KUGGSrwZjVYLa71R3tJ4/nth7a7wCOVeBWOB/
NDBOR8sATmpzUaon+qYd3hMWBLlo1pc+gp3R23voEv24aY3FnQ9GZ5R3GOlp1RbUV/3p45/yzqVE
fsjdC+saKddz3rAIlJzarFVPSZl5N0UyWsHG00bc1H7Gebp+8xx11Y/HfOclo/mNLA/SqSuW7Wyt
6YS5y1wB8KrHqfvhtEZj7LwmT7znUTV1gP2nX1xSsHh3TJImstRVqfVcRbQzS93Ulyl58nHTOMTL
VGLSG4zTFaa4+h1kae0vSfzrOXpNTR2GA5t4fuk6WazLyY3VkzZrXjiYSIu3msoeHKKkjasEZqIf
L+s7oTTpKB+SEAEhifN6jTV2pe5hbPqkDATR+s7EeiJFSO0SK+G9LQMJmQSYpJsH7WzztoZwJ3yF
WMpBSz+Zqq3q67y0R3EcaXGKfV3h/RPG0+BdUsB7MzInhtbUil+jTASq4fTYJAloCdMQ6qlAd4i8
l7o5YvbCqrJN5uM1uHHMOWs2TlB4vz5e27cjs2941kjRVrWJ86xbjLOumV3QPwmD9vjGM1SKv5rm
QvFGinyyNkaxdLt5MC5dFW/uJTbsSgMElMJjSnXldMqq8P2knPLxySu75rYsB4gQHUYoSNKP3z+e
49uh1uqbzcu9SroF5wEm7hdN3AbSe0rtdv6W9/b0ORGx3ATD7F3Yqu8ORUuYGweAAwWc01nVzehM
g6G8p57W5xiVGngA7OOc6YhdeLr9eF5vjv46LapgRM3gbsBNnQ5WKXiti0IX3PcxxhKtWP61R3f+
JvHl+brus0vx7NvNQioLyRSiI1Up1IBOB1wqK8N7MC2eR+nkkd20jQyXPMiPWVAt30drnK4LlQb/
wzTJ44GloePmvsEXxHHnFlPQ5M910LjbotA1PfQsE+Qj/mpXVas6438aEX2LFSGzmjadzrPiJCqa
4dlzXi0jbmS9f4vQuriVsyoQ4/fHC+O9iYv4kMTNK9qb8w/A/HS82XJxNp38/Hly+zia+0SLOt2Z
vtJt6XeNFLIOc/g6qy90HFx4s2z+7T+6RTwYZPHYo4NH5l5/k3LmhZImLjXqS2XgOVQsm66/+nib
vj76fw7BQpprj4FnEbVrgp7T6dXOrPVuaxkvqxfErmyq7plS33dzXvTjRJL7XKF0v0v9tPtKGaC9
UX37CThU9/jx73gVxzr9HcD9AF6TywNw5L49/R1F2YEU0Zf6u2NmrlYhlYU10FFYsu+O2P6WoDvK
xbWTyKGVNO+CVAmrDb24VeM9LlSLfSV6v+x/dh0qAxDkAv+f1R7vh4dVoJ2uYJRpuNaSEiAD2NZg
uIPm1/4Gq+ug2d/pbYiz3nCHxFWf/LwwtfVeOZ0aDCjK/ojcrFfd+b3Tud2IHIGRfJ/QzlR3IB26
72pOnCkk7AVbP3u6iNJO+c5VYtW2tXKF9cyKiqTIluOsV4bx4CWazMIFzwK5nQsl5o2Z44261+Yy
je8MINXltUJ03rm2Jk/F11WOBeSnNOWPnjtYzgXkxNntxlsPcIID78M9Qo/lHCm7AOiLPa+eX4Aa
l5/NPkj6MDBSb9OhvISD93ChZGi98htOFhGeBcAJoH4USAkez+/TZCy0zCq1706WVA5qtzOJWAgw
vsa+Op88EdWDHYiNByzGuG16v90GLk4mkROXKAav1Zp8h+K0/12XUjO2OEzjmAv8a/A3deJWcocB
e4OKcZvqaTiWi7h3eqgYN47fWXhkQNwv9tKvjeJba8exODZxZS/1/TJ1Vd3ddvmc722LHsvnRQWY
06Zlnzu0sJVW5WGDMf2wpxvTHHQUz9uwyXBOfFgMMd4WbmPiLa716ofbSsygSrtZHu3C8/Rtqw2c
yczD/FvN8zRcdbmWxvtSDVixTZkob8osq5Xa9VUw9YfJXxoqcKM1x+4dROfsZ0pZbAjxfEE9ybO0
InmZ7Tnxwxa3ErXJ8hQTo8nINFvt3GyMky/wQLLnYGbJjgWNcm9TY02lbqu6Ks2eYoFNaz7snNrR
jhYCOd89wiMZWXWQ3dfN0nfhHMfK3Tu5UCJqcf21ryckKqttZ4KbjJahGasIA+SsC7tsCj4XWWtC
LR2dNkDlXk/jcHa6OdhMorWabVpZc7fD0LlPrpHG0Q9KqkX73PKYxVdosCb4FSfLJB+Deqz8qDBc
6W9X3mR7U+j66iAbYxQzRMJI8VsFizt5x8EuDY/mQRsXm7qOlR0uM0pCFmVS9+jNZlA/kj3Z/Z1T
OugEmsaS4jdjW8WXSnJmb5qime50p+lXt3aJ71leL424rgcTs52iaJDds+EH53utDzx1q6dm6t6h
1oEot42N5gKb1FdITPoSFHu+FOXVYE/aMelpyG0GXY3Fd1FJ0W8mnvkfvtt686Z2y+qB63NdNXRx
psguTTkfra7JsjuvHJdfYkGz9TruSq9KQ1WiMJTCNmxizwyrIRkxy4BoM++FjKf8bhl1zchCK+Vy
rbZaLqW4tQlM4kdD+fgm17UIMCjTG624jvOymcqN1ddF/ogtqCZ201BP8sUY3Lq4b3Uv68pt22Wx
GY0oXfdV6OWJrv6JNdlLM8TexivNTT4mufNFB3roHvMSiNW1V5cC16eB7GHD0eu7R93XzEKgSGlZ
ldiMieah7527dnwY0f6sODXYvDRi4w6on3VhVvtJ8K2JzVRuTXeOqay3Nc3OWQr9qxSN/nmhOSjC
hntBXaOupBu4genm79gPmqNtCGlt8Wlc7VSHRrceF6nN4wusTeRASM169XWsBufO1ixZ3zg9b1PI
DWXSBPeF3hxQYwswjnLMDkGFwAWcM+JGrX/G3F397oG6Oneo7Kinmcqeu/qM5sumVMrZL4YvjVBv
PPeHuxTWt1o1ymB7S6PZuvOCzXtcWXghBJrXtmEJiVJsTEjZihpMW7Yh/725y+y8mgAcrc7j7bxg
tW3IOd+0qZY/tAAXfZSjSn+6wkkXbdGhFciJOl5R5oc6nep2p8tOXi9WZhnbputmLQzmbu4QP9NU
r0cEVRhri3H07wdt0TDqRfrJ2NqxgwOFZSvTTiPpZJq7axa9Tq8HmEstWIQsC5xnaKr5z3iwOddZ
n8FWd5tgsO/9pOr6Q9aYsX1ToQ4xYI+iL7Z7SJpYfnNww2y3GZYxcuc0pl1svFo4j4tpqHGrLbM3
+KEzOkMpwtonj8YUKi3vhZ3G3VMWgFza0CYyVShqfZ1dWQ24lsegmHdEAeYSVT1X1KdyMIcrfSxM
krYGLskmn2S+HNFwjvv7pcWlqMziVH9qaB79y/Nmi6+imOfdZLSF/rPzXIHfYrsA9XKkyNq9Uy3F
gx6kuL6UbqOcyJrsvoIX6NrDpnJre9ppNDdBcKeFi9NxCvLxKqNLIrdFbHvfCjAe83Hs/CHb+jD5
+uu+C+YHgAgoYIxL1xU3TQrmK0LvfXKvC2NkPxs5htUhfcSy+YzcQFLtwTINbhTrBZj0tvI042YY
YGYa23Z0hPFjzvssudO1evGK0MH6wrwRayEVNIBgPQPejH4Tk81U33o1VmWyR4DB1rwtMnXY9H4c
DZ21M2j8wQBDTx+RBV5yGMuncR7N87gP5nR5UcJph6tSdNljXRuiv4+xSWxDn2cEk3SmOO3KrrMq
DH57/y8p4uuvoMK3sohRNYPfe5bTWx3+pbp0jZcYM+sk5NJ/MrogLaCYZL8/nvCbUImhyN2pgK/S
ovTwTycMeUFJ0VXmC7di8dTOnTh6eJl/79CNRzHd8FK5+3jEs4yFycEgNoEErwYkKwX3dMRUySEl
sJU/ggznNaT5q/HOGHLjptOwphVVrUKvrCxe/s6oLnzesxx77etSXaRY8ZoTwhc/HbvA18ueG039
6LpqwrdrdpPnnJLUFvmb7FLOcJ4eUSlmTdeeHEAhGzOO08HaRvgO/Sn1ImSnfVZworpb3o6y3Brw
GXwEBijk7gtncIL7HIpuHdV6Vw9RIxaCstRSMAvglNXXMaD8Rxs08ECZtwuGf7Gzwpxt2xhZn/wz
alLXd/BMcv06CZr2V124bsa96eflcQHkOFwR6xXWBazrm42DpQgi4qRmHEaS3bM9OqjJbSs1Oy8L
0TLiinpjiIfUlM1x1IaGTVv3ZRN9vHXefD7GxNWSlioWRCvO9nRFm77wZ5OC78v6avUh/IgxOfQa
pZOwRFK1v7RbzlMjFofSyFr3hwXL1jmboxiXIkc3Tn+ZFPT6XVUZRf+AeO24HB0SmXGV5llg9fD1
nG1hZv530BmDiQ27D1tq1rJkykIFozP7ImuLXH0Pk3Rp7syq6I2rbBZu8HlBL7hKsPIl4ivCyrJk
9TuZKxzTQ32AnTCFZR/rydeKl0xEcYpK713gr571JtDFNDJ703jWpTMaoWvXNdjJii4aSU6l2kOZ
y0U+2k3lNA+iMMu+CBdr6sstKG9dbDS30TR/01hjrK4hpKOMhGWuiTE9pE0t8jDCUwNGZoPh7Uz6
9AsG7Hbrtbgh6oTGKsoHZ5hKrH67giZarKqh/WwvPGHfgljkxQ9PNg4WYx/vgvOdRxeIDhfpnY6y
BLWrsysr6SuVIIMzP9MvEFGyFBo+VIl/5y3Wj3LMtAt9rvMnwYX9RoIMl4tCKsz2s2PcNXIyRtnp
z3hd+8nOnVOxm7XUfNCxMhJ73V+GrelnlkJhwqpx5HLL9JKsxJspr0n/ekVTAqHddi5wPwpdE1lQ
mM+o+Fobz0/Tx2IsZUgF3ybkgMoWfrzGbwovzBr87yt6AmjTG01YdKd6B3s489mziSqSziefkGhp
jmUch9roLntMR41NkXT/aImmjkZvi41fo/Tx8Q95Z+asPIceUQgKTecSfHiDoi1QZ9Zz3CXJtQ7z
KrKHZkZCUerHHtnaSxWnN2ceLD01Hh4o7FZA7J7trmb2+tEZXfsZu/X2l4eN9F1A3uMeodN4epj0
yse1tEuXbF+SqJDiNloT9eZQLdt4BJ+2A2sRXyhonFVPaZbwo7AcgMfwKtW3Xox/tHWFRtcfqpv9
DAxIot1eOJGPI6UeLkiQfkd8avF2C1IS+rePV/+8Kfc6MB1M6Da8mquJ1unAOLuDb+NmfJbSj/8B
Y9Lk28Zuq6ta4pMRyVLOyzaNlXxOg7L5RvdURRBvdeMvX5t1ASD+rVp1VKapCZ7+DjtISuXgI/Hc
t4P/oBrT2+CL6XYEgTV+noZfpv3+7+YObgjYEAIIyABStwaifjpmp1WBtxQIaRikdQ+GqTUbOyHt
B4nMfS01PSrzhSzHsMtdr5fOoSn8S0JMZy/e628gXAJlthKBMDA7/Q16MfLt3QrlkFw6xAfDgJPG
knEW40vdwLNw5XUotv0KB1tFCc4BRFWvUYfBEXVnxkF6O06zOC4Ko+CPV/VsJ/83isf9DXeZ83Le
AdSmoKBowDVRl9LeySRWmxSnsp2mJ/ZRuLl9BCx6yU7ivVV8lUSniEyL9Vzm0O29ZQVAGLuJLw3O
rcgOuKAkuK7hFfvx/M7uq9f5+TAMEfohfEd66fSD+XGuBy0K1yihKX1ba5a2MTzVQguvkxtNmM6F
8d5bzxXuRfX2VfD17IBaPMqkRtQOmjI1782uJBQrjDga0ynYWEDxw95N1YVL+d31RBYEFBTnAuDt
6SRzc3ZVjQXjbvR18v4ubUJpakGk45F8Yah31hMxTkI+7Nt574OzQ4gt3kT9Q6KWlVFMhkiFYBYJ
kR08o2Vgb4XjXaLdvbOijMhwGBWunfizEWFuL2MdowkG6nPaikYtGOiBK+Epam7MWX6f4ZheeHXe
WVC2JWNBrkMB6fyYS69e3J6vjEAQHFt3oOA5ej78QpW3+4836Ppt/qhUrxuUeRGxo6RK+HRuAwLJ
xjbTINZ31lQ3u5R8ZFtMotzSMG5Wh+hl1/pLFcXx+Ndy7OvIa9bAUQTecR7EwO2di6SHzpQmMa/I
rHcUbkrk+wL/kvDye7sGrM6KJwEMiXHO6QaF3dO5VoohkKoErjn1tGxUP+T3UEXq0NS6S1HDe9+P
vhCdKpCIPJVnByLF/0/0MxeMWDeOO2PQQcE2v5L2/Ovjz/fuSLT8IDLzMNHbOJ2Z0urU09OCScFi
MH+NVE/cTwYpoBHOpliePh7t7TrS4Of54QFaPUHOZZ2WpTGtFDbxrgL0QLEoSKMEQcJ9OyfZQc8Q
u/94vLezMzh39JdBh0DzP9en6XCqWKiy2rte6s6VneGdIU26bq4fy88fD3Ue2nAQ1rEosbAXEVU6
J4f2rlvAGe8BrU1e5XQbd/SyrA1F4jX1fphaJXZOhz/6HR2QNM032AoWNI4bq0RMHunW+JKIyduL
x1j1Fkk0KRq85R2iotDVpZaiOCzi2KlDXsRU/JhcuBVb2LkipzPhYRHmDUlqXH+8Gu98aBQXkdAH
QLLa5q1//yPARGCiMqZ4cHYixSiTJ8Q3DwXd3R0+8zVdq+kSbvjtNfR6w656LStm5vzEZMkyEoIU
wa5vy3TXz0PyFPsDBf1O6pGqtfY2t8g0xngoL8TSbzVUV7QwDIqV7cTuPvefkV5nUbSboFXKSo9D
R/DxhxqLKZX31csyWCviAvPzxCncG33C0o76S7kvl2l8tL16ivJgMS/sxrfrj3gqurgooXBtQb86
Xf9hkaWVuCVhkV3Ko2O2fZTC3j3KslzuKsf/9LefGwgGAp/QVvgfCnKnw4Gu4ZnrUZzWgGd/qc0s
NTfKH9KKwu2wROj3BNmFd+ft0QamRDrF0eaLA5U6HZKP6VcGduA7+jpFG+ZtuZRhSxtgNxiBuGRp
Yqyv9OkzF1CcAkaDghhX8nmlb6EVggk2L2rbJs3WhnAVum1vfp66pdi67dBtnYWGcJJn+Q9uz6cg
bj3q7TSvnNItL8x9DfrOfww3ms61jXwT5lunc89TvH96ozER8867fUYRPd3gLizLCwWrt7toBUqQ
IbHAq3zr2eOgt+YwZBLt1KSY5WOue8nRzYycltaghU7m//h4F70zLZDpAENXcWWqfGeXRpu6hZA2
3mXpxBpLJCHvfFnqDx+P8s7GYTY8CatWI47VZ3u18jtBH0M36TQr+7GbZJaHQTqOx76oezP8eLC3
dzBQdF5VTiKYFhbz9EvNdTojrxijPttK+SK1wHkB+SKWa8SGtTbinZi0fdLY6V9WpnmNuJM4G7Au
mSmv7unAneF1a7S2pkRLf3Rg5iSh1vY17TNN//rxJN/ZJowFLJlwbI10z7ajbyBAOdmopTp0IA+S
H7ZVVmWHFAJkJKn4/13y/t/cVnsBPiOH//xVbykb+L3n8tKmS3yVKT870MkWIOFTewup4i+rZf+N
R95OBMhrimLa6VoS0jZu0wFHt3LlRoGJRxswFG+TrokY4IPu0ovy5rLhveZwE7igt/JWDowurbT8
2rd3dIe8ZlcVnfcFrkSN3UfctJHut54RKq+hVqdVbS+3XgagYJnxGdALo9mA67l05bw5NfwkGjsr
lhq1Jnhsp2uw4GvWOFrl7ArSvyO/eo6KCQOQzJv/sh7LNbu6mpMp4bCOLMP52yVVsySQbe0dsv7V
naj6aS9BPUQdKNhoMHznwnZ6c+0wHkp7vFp4qzDq2VFxkjhGx8uydx3iBBq6PZgogJIwOvfCZfBm
DbkFyJHopkJwAAp+9igjCklkOKTmnqOpdt1kq/0cNGbETf7t4xP5Zkr0+bh3+FAUXR2u7tOvNfla
6wocBfcWrqlf2DTOAQ9MeaGS/XYU/mkkEdcLhq7NubBFsngmGmitszdKzcqjJFWmKQAlo+rl//XS
cS2Sha/IPRCt5wLitO7tbio7fx/jnfsT9XL3Ki7magvS5SLG+811BvoRHyZA3tAhcH8+S/Yyz2ic
0qr9fZLaiJPrTbeNXc26iZF2ynQtvkAGebuK5LBAAWGJoqMJI+X0Ww1pn6ZuU/l7252nCFXd5RjX
tnb18Y541SD+M2ag1rq6ZoIpo5yA3fLZAR5cD6O5EvDKqI2GG1pGkxXNdTuWvbsNVGUKKDc9hka3
nBCW1MQ2NN6jwi+tA9aXbhbSMDYD3pDWy8KxAdK0yVIU5EIxtXOzMzB6/F73Tv4bRnHzZawW/x6L
eevBiVFyIx7O5q8YtPXHOHXNL+PUd3oo6L8ZG7q6ZhKONMh/KlpX/QZTef128vXpRY4mLdwa3eFj
p6jlbT1zBpOeN2awHKhhcf+ldtWZId2i2Apdr9E/iRWXsglMDMLv9HLohpu48qwJqEPq/gqsFhd7
U9ryMUbS8iU3F3CGg0dx5EYAdKtDLp+6u4qdTtyV7TB2uz73tGHnOnWybOla5uWODkZehyLVlRe5
oymMB7+p2l9jX+bFHv8AP4qX2DCAzk/L+MsS+HVvxcRpjEbbSkaUFxonze1Nk8k029LGnfLq0Bej
TxDndk0X2mmPuNbecFRvWUCnRBMXWzNI+/y+aDMBvroRTvzbsqdeRQQeDaQlPbHya5rQi7/xZV6D
kU/AX9Usod1TPSAcTepdbo3Iz4S6jzS2tgtaqabrsuim6Xde1U5N+c0CPmY0/Tx/oz1hpUvogR4K
9iDzMCa+sCPZ1ycbkvrGijOGYwAanhrn6b5HNHsxKjnQcROq3KvK7rY5xiRZKIW97HqUr0NRLgme
6wX6o50fXxj//JivDTDg6oCOdUxEKK2ejj8sbTljba+i2J3KQ+e1L/GAoJPra/XOM8tLkN9X/Yk/
50vyz83Fowb1HGGhcxaQY8YS0zBPHYSVIyU6Bmbe7BY0YpyoLOAybheZo8MKkMh0rumJ+l3U9qWJ
6KfeB3tvQohu79kqWXb08PU4qutG94Hj2fMcClB26feylZ4Mcdyb9NuyB134BcoM3rxWQWh7N09C
P4ydZYHgRuqt5ijb+aecMHz41gnPKCOzHs1u63opZQvHSicvbFq30zdOPhrxfT6UZbsdhFkAGPUE
kRBtjKJ5bqFTebsk1SSK/zg9P1bm2KX3KWaJN4ZW1WW4Pro/9CEZ7KgBvlncIU9sWPux06VxZSoz
/dewVeoUoV6TYoXcGip4GD2z+tyqQTzzpXJ3YwzLcquMNhluPciV0TjWXfJlbPNUP/Jbp+RH6oAp
+kcoTSBbtcz4k8QWdPQ9QuIefl5Firf9lZvibgjAqR0fkgm5qf2sBWW2CdLJug1KY05+WSiv7Mln
MTVJ6cIEduQgt44iW4/ZgdxAjHNb6jWqaeZtmjS5+VR3op6qqzGRsrqiZ7kAKVJKGJgBicDrwoT2
pnMwyU217dAEtXiwkF2bvrjWYvzqCOsMdB8NQ+zRYgqQ3gf5mEcx7D+xsRvXH54+Pnj/tZhPt6JH
H2otC0AooNJ/tvXB3Y4mV155AEJtwLyrqeV44I/WAy+1EpRS6HDsm53v5e5jNsXTv4HgWnioipin
PS3xoQvbxgS21VHe6a+AWiU/dL+Qd6LkIaePb6MXhPZWBWmcAyGssDF1LOE7Nc0oqyfSLO7Z46Pa
FGAUm7CaF6Pje+ll+TBoYqw+4eKn5TvHz+My0kHMJpuiLqxG34hR15ObofGMNOzg80Ey02WBSVg5
2RhgaLlKkqhAt3dAg3Eqpf/Nnlt7eXa1xXeeTLQ9fvittLxNbxt9e+0jzSDCXukWYuTcB2Z2F8zx
4AOaiKGS7Hq3VfMdeNbSOMx92kc5tHu1C2QWNA3LZFnJxsN2qv1Ob8/bzFkVo20lq6A7qEU6IG+k
cGaAvnFdo3C6DOUSGlKJeEfXMb2zzTJo75KiKOJn180HNyxsrGeuk94r550SnO7bOBMVnkpsxm4T
JxbUurbRaNaK3GnnTyOskT409bVn6yQ4kqYguc1PzTgWV3Mgp3SDVVOvXyO04cdHGADBJ83JpZ/C
T57GlqfSbBB8lo3Xqa8p7Jenpcnjft6M0LVFuWm1WjbbPAMPtNWtRJu3cValztYrfUfb0NmQpbtp
Td46OJal7Zehb835giXIUA1j6ILu0+/1QsbeTxAV2nKlZqvMo042/aiHgDdV9onAxflnqos2faTy
vGw1VKf8g6N88RPMr/G56mHLXrP8q1ihN6mnjvMjrsBy8JEVJIta28bOYu4tXSkPWFtp4es+CesJ
e8bECWXcJ1ueTuSik7ZY5pciGQLjHq6gN79UAYpTeWiYU3Y3pTJLwNrG0yMEC0Djpt6NW8zqaMx2
Q1ZcidIs4SSMlWAfx4kEla/7sTLDbHSK7GuhzfF3W6s66z7pjIUPrkZd7oA25VfOqM3mo7dAhrhp
Rz+gblQNZfKILFGuzP2YeYl3DTxRjD3Y385q6i31nzSPFnss5sfFmJzfNn/Ee8ReMFQLrcTg1IeB
Srt2XwieuStRGzJ2oxlClL1RqlrUiwdbwv42xrGtEZy7eTsdpa8p+wCUx/d2hZFaN3Dj2/FqroCd
3cqg9qzjEmu5sc06IDi0pWUqsF31pyAC82Nmv2igDcGRf8shWEXOpYp0r/b2vTuLrNqKRE5WNAgt
AQMMqykAe9221ffBqK0salvX/KnHdAJ+DojDtVswqZ34pPVW849twNAJC3ey5v08mjZyecDQj30/
pfNtgzPvRAGK1yXKEF6/pqahEfwNAzF0COI16FU460W/01eTzIkKfC6fdE50eavGvP9aF4Gp/UsM
ZsGQwNm6OlhaMhrhpHTjl9CluiRjdB5iQBhZG/70v3GRoVx5lkkoGxgHAl868v/gAffGEs9LmMJ0
7xGogpNrwHACMfXl0v1+Flmtw1IbIaSxqB8AMjqNbASMGUNOlXNICReLT36zNAEMmnlsflqmlO6d
0wxLHKYJoINI65t82lcy5zYDme8sD8HUcWR8pLv+deZ5cTZtWQxdH8aILrX7RYvbH+PYDukYduOo
e2GC/u2NHXi1uc2Hvh/SC8Xl13b6yXNFR2VtgVPTWjPnc7M9m4wsRSxoOfhGK3AHt8o+uzZ7I2i2
RdOmhM1lm7xkRel/tQv0fKI69yrvwbdni0xgovtxoxUi0dfUxrDrsKQDHX8myVJQS4UwrZDIPbci
DTti41sLN+lglwgCfIEnaX/znc7oQiNBKv/arfrcv6Dm8AqEOJ3e6r1LnR4aGLqF5warqMu6Riys
4TACCqx2GVyO294lk666prhXs54GUWf3KgkDMcVyq+ntcwOz3YIaJbuD5s/PNr2d37gtZTiW5fPw
1e6HX348mpdMzNe6wflPRcfRBDzDq01h83Rn2XRcG6+dxwPczrmCjwjlsQwF2mCmiTBEolqI5Uq/
8/RxKner1colScu3Rwo4NQEjYelrRWD9+x+NJbuX9EFjVz901Dy/0sTqohruj8ULzpMziZzY9ePj
9CpSeTppHWPJ1SZhbTi/qT0w1a7ytcI9APRQOvCLFXLrDyQXR6+ylH+H/V+ubwaR+AfNpBQyh81s
esvG6L00NkNUEwPvUzq0CyhcSAPDo1Kur/BCcwokxsc+MTdEsNkdZDyzumsyelQX5nBehl5tM9a8
/7+SN1WA01XrM+GlIEz9g2j98boiILqnDh/cNPXk/e6bUdvwfwAu+vHKvR2VIuxK0UVajB1zfm4D
WDSAPyn/VtCvnH2jmmC8KkfIDQ8imzP5mAZWh9MNkouXGs2vO/Hko9H1AkoMlIUwFw7d2T4pUkuj
NlTlRwhuAWY6flvuOqxvxaeEtugDiq/oLqjasqFCtpVj3su0bp2dLea4CNMm1ocrPl5yNys1NEU4
142T7afcRMZLIF+6tVSF1h75TfFvyxytXZXGVXCBLb6+D6eTWM3y6FviIwNe7hxCJdpW9qZeaAfP
7XdzkIiX0enm37wlzgNvoYhmQ/b3Zes4v2dniS+U9171OM6GBzsCYNmjc46hx1n7xxyQ/V+mJT0O
i1UbWxmI8SbrapdqDaFHvsUiJMW61JL/R9mZ9caJdGH4FyGxL7fQq7tju+04cXKDsg37DlXAr5+H
XMV05FY+aaRPmVFoilpOveddzObZAS5tOPmt7lEXZKKh6skK54sRWVW01R0K3DAgWCAsvrvFkHyY
nNCtdtnMlZNwpcrpRh/LVKlsc/bodvLNwdX7R0kk4nnSE3P0R9MMla1Qa0I0fFzrzJ+mpaB0hVeG
dCLqNbvfJo0RRyc6Vp5+GiZduv7UZbXype65KqdH05C2GwBZ4YPkW1pP3rwah526f3/WXxEBgA3J
NMDug4KLXsd6kyzl7AGMqelJ2tE4+wZaozutm+U9CHq1BwdITx69cV/Vop/16Gp3ZNb2397/EeuZ
wyGJPQXEB6BMWE5ruN6ramwF7EGcypZO0DFH+Df4rHEtvaOnB7ZpGKmtbkytlcZOsSo1OZlJpd4y
V//Lz6AjvlBM2QgWS5C3+844z1Jz87g/Zc7UGltpO2Mw1Ko24iIRF5ofu9hXW1GmfBBjkfuTyG+5
yf+GVf6cxIwEdmnYcy60X0iPq62v9WIguSRuTjKcI3cf914/+5A+W/c494OW+AkuGs2ZK1b73Wx6
V9+iwavus34c2tlXROMQPxNFMqhFr3S7oU1Eu2m1Bjcbv1f1qT+4i3puR5x9d65mNH/fEGKF3p2Q
lYt5WYgUTXHy+q7D0UxyOWqb2t5Zw6zsQwUH8e37H37dY+B16cIvL7oYYPHOb0dcopSZI8WpTopr
/8DiSBEb7Js+x01fm8H7j7rqiS/PAj+AYMD3pe+3elaa9m6ecL87Can8GMk1Nv0wLxJrK5op2eP0
Sg2TtAS/7IhlKl5kGMfkBxTDFxA5cYQUd3PtrasDNvolHoWpD+uEEmWFpU8AmrKd0vakQH1Ngr4X
kV+WWdMHqgWEGehdMt9KWjeWv/TtDKNbwCAYzG82j3W5zXZiq2PTD6dkoQ6cbAtfzYOodPReMut1
4ZtVU4jk1EG6V54nMqnrh8ZU4TlPOWlVcwxA9eoBdDwksadE29LL2xM3O90BGm214adZ6nLcOfac
h/sU9L73Zztykk2ZZan9RSBZ5swy8BWy7glQzeSFUGEOXe61/atiVtDpd01R6FUgBFs1wI05umh6
kRzemHy/O6GroYBotTgr0Biiil7NiFqGillGojrR4+vvp9hapP5TV+cHjQ6l6/dhpkUbNBzN7Jeo
cX/MjTu6Oy1N5URkM5P0DjGhukkgfCRBndrxp7yOqukwzpqSbupJN47CQql9o1JZyxNUJg6uHlwz
kIIsrTn97bLpSwgARD+0J8dhBj90FSf7hyQGHdZIiMtPTbYIXOfWCveKjhD6QRFm1gWDYWeYlpZZ
4nz+58UFpwW0GBoPnWcA47e/SG/ViaQWc2TrNOrTaAs4lMNoPGpa9TA0bvwo0RY+UuPrx9ZCWuGr
9Yh8kLNg/By1kCZvDNFflhZ2rYhF4JMu7L3Vp0U5Gko55MapA0gG75mxLXVw5NmbDf3+WaUNfeOJ
VwcpdMuFN0uvlN0FA+nVaq4GkWsYpfUnQ4qoDWTtlGNg9CgLN3zMoi5xGpB696Sl/EcIGIBZNwqY
EZybLDesG1/kegB4fX4EPo1k0F79GumYYaTWdnuyOsdOjvlME2yjRqawvzuRTOpNVxWmcnx/Giyj
+seCokyAcARreFlRGJesw32xWh/ZMW1aBPZUiUCbhvmjMjW9RVmRtM2NEf/L02jFOLTQuWdTuCwF
/R+XK2K3S7YGZxEGaHO5nfNZnQM8AoY7A1uE/95/tVXfk1fTEERgpUNPl0X3+3T542HZZAurzmZz
O/czgruS3ghtScW4gXZfvxNTBxIMFxG8iSBWv32n2rNGNNGg+ElRzfKD0Do7/iwHmtqHyXTD8Ab4
sr7NLz0ebh7YEi1XeayQliv0H681qSIeQiu1LyXrSEuDava6jCviELpc9tj55F4qRD8dC41CjNB6
fRrExhvC/LuyUF62dHrizA8lM4sgNnPuZmyZy2imiWrWpA/badrUqY8xWKVr+/e/yXof5NfT0Eel
Q2OMfAHa36tfL8CwHXO2Lx2GRo+0pbwUMNH0Ch+w5MNc2cVXZZgjtNSpax/qssqfirqWr7WJR9mN
+8fyZf6Y+8tv4SdQzy8udvTGV8XjMKlWWZVm/FRGTkdclBnZQYyTyFfZxs5zPI4OqKOX32CDrJY5
T100HfyPFUd3ZN0bKdOeQkEKQbJSGf4Mh7j4GCruPH9XyqarNrkw5XTD7uUvo84zSSaFqsxCgLDx
dtTLAnYNEL16mfg23rEe4WKfarMq3cIvw1x3Qf+LzN6HXVRU3dYb7bz+onDSz5vJk1G7BZ1Xxa3g
31XxvowE/DGMfDz4PrATVpVzPZshpkTdeFGzeds7hOsETI6j1FPTCsbaXBIuTHYiUPDSOMQQoW6l
1K6ptex+iNU5l5F1w8PgLvV2YDIHY9psCrVLiWYeDTDmHva+rTFpeEVjqj7OfSlLzKVFK4Iunrr4
BT8DWdyVSBLU7M6Is0rzIZdbCMFdtqNbPezfTeo/5ig/kI0CeJcOMvd0fujbH9hWeI5kam9DO2i0
Ob1DdeGRnl00cU2AY6wWytlsJzEewdq9uPS1YXa0IG0BbC6qKz2xayED0HiCTGVyxJVGXj7rpRF1
p1CO5XGuOHX/a2GFmMkSesk9BPit6HYF5oahjy1LqoH5laEejgFxZ/1zMRYxoZxyqhMXNVutuP2G
hD3toBWTJfF2mLziIfTKOtspXpRmWJ+6YrpgRGCDiCh93G9bQS20TZeQsbsqTCysvIdZfrREnxjb
XPThoAdxMaX9PV163bzUuMTThM7xMrYfy26cEC9PDQCYHYf1cNDHRN0rc6YqT/wqbIAXEjFOKVGS
B1YuE8pkNZuKu6EZ72Hrm8VjWJV2dwsDW6+y5VtpaH5IFYCriBR7VcHUSgU5zuy1i2ykOJdeWAA6
TFMZlGmtFUFpYhWxyXLMincRe/hGHyVmIlG8tNWIQ//4/la7glL5NWjj6LxQ2WH/rK2FXX0lzWio
zOapn8MH2Y3xwQN+DmTegXaUYfafa5bhQRNhdWO3+euDAScXd1BWuL0qLBVp1npW1u3T6JnxgX5Z
4TslzDr+uHhM3Ul57bgx4OJkZ8Xh/XdeV3TLS7O5clOClea4dKDfLpe4zpkL4xQ/1RLl6aZrBN5A
Yw1NNkBhkwV2H+bGx0RgWTSrdfIkcYr7nHvpLVuO6zGAYciP0WE0grCtKfsK3dKWwNvhaXCY6Wao
6b6WF9O5EFO7V80m+ZYutpd5byuf3h+C1aHGCACF/CaxAaBDcl7taHmt010tKuXiauGY7nJLxNM5
SdvU3MAdnBCD9kLzMT73bm6mv9/q7WbFu6JyR41pQIBeJxGoCcS81uvyJ7l0a0CsjSZfbi+TquVg
MwvtsXJzzvrZG9WaOAKznJ/H0eK61U8exh6bRBlTeZaKoLPAZUiGF53tbvxvhMs0pb8mxIrywwQ/
hXZmWsh43xNbUQWjJ8P8PNYD7oFunOmTb9fjSILH3Gp0qrOyPVUywoMn71iF217QqyncVJ+CQlVH
FI90+aGkJVpUb3QnFO2HcI7NbAdkW4kduIqSpn7YZEP3kcKserSNaf4asgOGF6tqGns/wvgot1Cu
Zw9FhJp2+85JzCaYe7vP8A4aVOfH3KNiCCJISeEdsvmczaHHNW8Pvpnaj6EbFecypfu6nwrP6oJK
V4hl9WcGrL9r+6ZzNjWI6bBxBOaGQdHpNvQAelfNM0z2tHssQ7cvTmiOUwObLQ0vVb9aIp7LIC6L
hJbwWIzZzmlH9wmRiFP5Thy2nzOYDVxCu3Qev1h2YX1d7vMuvLOhe4R3U9r7gTyHlF4n4X5BLIVs
4bGq8uASUSk/SexJDlkypktus9EqZykp8Xy3Jklma+N/TbNClgIuR+BpnZn+bCWt1Y3IKh0WTDQ1
ZvPVlZFjPy6ipfkRxrOiHWEFWl0cTB4+dB0VkRFQxRlzc2hkqX5I2YHTZkdcQounCFGfLvbVE0ua
1EOj/9LaGjnayEBzQA7YgL/QnLmPpSzkJ1KPR9fXYTGUm6isam+DOwecZpHr+WbOI+8AKYlLUqAW
tCIDL44hLiAbc+9iTJ6nvSXd6mvlVTSFpTunn7lW5t5mUhYuj50bZRPocwTbYQ9tT8Uj3uhSb1/P
Nbno9Gkh1rWV23koV6w4DNpJynTYWmbr5cfJGHP16Gql+N7kRZRt8Huu6olNU7gvHRdP4zxExeAg
L4sxkKriXjjFgSBvPQ3YEMRJcwrHfO6nxalMxblDSzZL+vH0wETIi2+dTplzj+l3JY8K1miWbylK
Wu8d3BoLeIcyK06gDL31ERVKJM5zo1qdL8ZY/zHPU8bikrWnnqReuFZGwzZpcAeO8cTbjpVZ7wtH
mtpHLJGUGb/CJO6OsJ7KXt8tRQ0VVeGoL6NSuzQXNbsOEdLgfbVLXWgdxX2BDW6tbMmoa41gTrPu
gqkcJsv6PEyWP2SF8o/2BGySqFtonFOEA+JdWddC9IUKYif9E8wXfQMLzt2m+DOcJ7WKX6phyO5q
Ghf/eiCz6JZ7PRLWBUJd2+uAUEPhQMD1lOV0W7BgST66qVv98JwOpLpiPWsn4Ozwoey99hYZ8fpA
siy0rNw4aDKC9qxq7cJVO2OODevCZJ41zR/ccTAK32aBovxMbHMfh9Pi2FlwLYg3XZIl8b8fztgY
4WkLN4yBcNd9aLsr5tQek+SpHFVKozaPsoeO5tTRLJrw2RCqebCMKTnY/excRg/5itInyo0b6Or6
tXz6xSiEKwdQHKjqqkgb03bMPa0qnnKr0Ehwyfpkivasr9HdRnBZ1aOltbZzA8r+21NtNHzuAhLQ
W17VJXkBgGvmc/3kqGp8wTEx/tWH5YxxuZ0/qB3NlhtIy1+KURtkB7Y3Wlgut+uEeVGjG2uMsnrC
S64sD0o5ZuMWzpfpt01VORttiF33fmrkpzJS0j3N5Q5mLNXchxYxz+P7Rcn17MNByEbpBf9cB5RZ
ipY/MIs6hvOI7Wr9JNsq/9r1hF4XU2gFkp76KaOLMwZFxK4gR2W4sequ6yEKErS5FrACsq+resjh
lM7Hpnoyhi69F4OhbkZpDd9GwGV/ykkiKNI+fXr/fa8/t0UBxNCDcmlEBKzu27nWKISt1OmTGCBj
1knKKajIqsiWwO8d/SJohu8/8fd7rGovA5cpYrbwjYf/u1rg0m6pFrrKvGTJDMe1VCoDNMN2Y3GI
OFk1JNBWviOOk35c35ilwv4dxl7/md1Aqc+1S3Y3UYRR1dwNJuZA92AUHMphqM/P/HIY9GwumEv5
RHYY3s/JKQZ4utk0JlWghcVkkHGRtNRym/df7GrqYDEAO4JNmqg2HK3Mt1MHnUkFmUGkz4WT5vPG
66zmoMB73Gvk0x8cfFawLQYigjtYOrdyMFcIBZN1wfTYtagoaPIZy3f+Y95maS+NYqzzZ9OK5a5T
VKYMlRIi27wJylZkh1LJjAcDWuKdkqTaLaxvKdbffFRYKIt7DFJMWjsAfm+f7yAJh7KM9SarRRoB
yQNeRQktrF+jJ5ILuJXpN7PqdPu0scuPQx3nuY8PlfMCy6CgfVhYn97/HFfLib1rCQQFjVhUVOZ6
ZtNzb5QcOXGaJfmTgXbhQCbYHMLtNq1DmonwLOb2lhPD1Xpacp4ZBo/+FjSZ9bVuhk0egoSbT02o
hO5pEkZxDpsCRnnVeNlBwlb98f57rlBdvjw5iMvw0n9EF7Ruc8YKNcEwRtPTMCrFx65Rqicn0dJ9
nFNdv/+o6yEF64d/j8kFBzP9k7cfOYpimMTSizDErdvPldS/yMS1TyXX+8IfwiHbYuCd/uslnSoW
lSqX1CXaAuDi7UNbmnxQ3ZrwiXiU6MSdzQ1Urako80Lr3m4c59SUlH0+K1vcAECvh5Yno9inuwsg
xux+++iZSIsxy4f4uQKbOaC3ghCrkUP9ELYI1W6cgzR0+OveriEaSmgwSGxiFTF33z6uYjJzh0qc
J8qPpr3AnpAN1dacFRKpZWF2v1QH1T5Jxa4aIz/QCmBHSvCUSLBhhO68HLIYgfa9hnhDr5WfbtNk
ya5LkuJRul4R7gzIIBjKKykGyhooU3xHJFVn5D4O3D3u0EMfd7Tr47DZ9I4lEnyZ0GYcpdSq4ZFq
XBt+aInr5feZ5TYqt6zM1MaHfml/+72C0vUwyK5MaMk4zae6SIqXJs3jHCpcYi9QuYjmbTSozQ+N
DSHbVHaKre+UdoYgyK3M7rt2QN1CYa3CKIrL9pfbmVPhT0NX9x/IOlO+pBCdh3tYkN2nuK2UV7cc
uh/5rBnpFvnV/GhbRWgGkYit/qwag/VkEn38A9Ywl8+iLTU/E0DLAUof8iwTnfwoH7fA+IM09ART
BJVYu7u+SKunIdSG/lgSvm1tKjoTQe0l0Noimk+lP/TFrJLo4spiq9rjHB2caVIDxUWa+qkZNcXb
D1FX/ydTDOW2ZC223T53VRk/l9zclV+tLprqERZ3uqGsrMad5aWVegqBWc5RauSKD7Db/8c/8Ncp
MuUPzxbS2Jr9kJQ+oI14UeTU6J/x7S/v2o5z4Q6lluFuExkO6WaKteGLwZlebZFxYQoAgNcJOM8Q
vH28JRMKZ/7c3uhDa8EV1rOqsu/JvcVsWFXpcz263JbGnatWU3s2wS6SF6tLi2YTctsbg06LjPww
jtRqPjZmwgkss7IORBsWGiR7tAv+UA2pubeSohg+NBPYSWDPvSY+OVaThXdYRmHJu50JvpyzgPuW
V38tdAg5vtVERKujYss2UySGvZjc2Hgeq4VTQb5EC7+EUjT2qU8nw491jwsq/lrzuEmqyn0FvPfs
H00LTXaDxUj/0kS4QAe9njrpibDcstpMvTaZ58JFBHiEjJ98GyIDR+MqShSu8sIYRLURtUx/RBxT
nyO4e1+LvCxaXyGYfAcTy7Pu0yRyP/Qtao8tftCh8wr8XdUboLsJe129RqbmMP9jP0FZlSAhG6yf
bP59dxkwW7sfFBiiG6jGNA0GNrfBJ1mBrliCgfdrjvZNfcz62Q4n30ls+8kNAf0hnBUgTq3w1AOX
QXYRMIFMNoOf9nEzbbssaZIHszXGcef1ceS8VGI0iVjXHTOWPj91UtONXdBCCqxYKQ38vGVe+WEH
O+pQJ0w21k2GDaDjdPwiCCKG9SGN2/61LeXwY2G+/cw1Jncg+bTjuRNe97XECCs5l6FIq+M4lTXm
D5Nt+2aSjs4x6wqrOKpjqAiqsTJ5tYayK36GrdubQAKDbgf6kOo/GiSt4SGrB6/084LKeyPrCVqH
FtMXPELFzi3ADVmYFyj5tR1kRiv7H2E3iexO9FhkP6eDlWuHsplwrqKfpWT7Jhvx4df7GjkF8xER
hMtpccDkaqS9WLVEnRX45eJjlCR1oEKTFxv4U8bI3uBE8UYVbmge8SdPozvHCUvs4h09nXw3LfQQ
BC9PNIymWxNzzNGZ0k1aWUmyo1y1AQrNvH5FLpxIf7BChKU+ogBjxljLNKatkurxrqSAsF56IxyG
DyIETgsKzS1biJX2UPk4Q9qfZNigBAvNtv0wMKqDtWkm6P8no461eacLQArfVLS02I2WVW+xlKSN
kJkIkQOI7qn95NnQI/ATJ43UDsaGfK2NVmVET5fo/bb8BXqztxHC/sqmRP6a07p8MTStGw7C4wPd
kxXmjOgo1LnDMaciYKB0rO5bLWC53qN/cQS1VJvrwYR1enw39SrhrkCF+ehsUIFV+l5BReZiKDm2
/1XSSxXfySvll4JaX6Bk8Cx8eY3QuWWAs6YpUxK5jrMYW9JRN+g9G28PUqeuewgzonl2ozgej50s
3WPc4DGwyXAm6XOMXDv7vyjzElzOG0VBh8hq1Eq1pf00wAHcouzPrCBPmElbqzGLX5rTtuDAMqz7
wPJ66Fpp0sqzMyXFreyX6yoL9cZSPlLsQHVY0/Qi24ElpMXtc4HRWM15NXjbMdeIXLZVoWxNOyYr
N4/aWzlC11cICtbFoXsJY7puCnmtqjBwff1sIC3kaPfaqtj3gwuTnqyLmB237yWGpWKSrzIbGolR
eRaNN8qg6wKa0llfiHQI/egQrL5dAxCby0qrnmdEId8bngv7KZZo1OJKCdBWqcd/LWpRVXPbB7mg
300N/XaymIY0Gc3JeIINEJ272ErrjWq65eNoTd2TgJmIwrka5D+/J4+FPmMDtaH9VVcXprntCr2L
pPEkY4/SbY7jHUeKe5/lc3Fv29Xzv78ldyEgYYyori/dcFyn0tA74wkyZPd1nFI8kNMlawLy0BQM
VtkdmkbN/xVNoYdP7jBZRnRscLpaXfUx48+1VMT5szVwHfEjr8E5pCrEAyLdHgX9VCt+T3cN8WDn
3rLsuZ7PsNhgjsHRAmq4op8kBUbKViHcp0HWSKmgssLT1r0EU2Yr7jZDZiaHbgZcDGrkSJ8lIRa3
sK2//ASokNhCcClcLDXWEB7dhFEMWfncj5nik3GLz6LUSmJlosaraZGTzxyp0nktPcUTuAhY4oal
wvVyYiukrYfZgeqi2VjNbpBcVWSN0z1zzTH2NBVlj1uTZt6ZUVo+dXpbvrw/0a4e6C3EU8zEPbLI
gJVWn7xRu1SB060/Y1ucfGgkMkWZmNYdnZ3mDomIuIG6XDdSAQ7hQ1iAOr/R8hVg6VR4uyLCDJ+t
igwWOkg2xt6lB3GERGolqvBVTuwXObvOR9Me4LvrhqweFAiFt9xT1ixgKkt+Cu/NJsK6Rqfwditx
LMSOTSrCZ7McJBY5Znnvuk2NJQGW3rRVy2Sna4S8Yzodfsn1MA8SrTW+xtOgPdXujKfE+9/iLz/I
AsJdiGV8C7rNqxvlZNAGctnfPmrYJJxVWiFfhhzTwSCxEExhlNUlmwYmE/CYPk93UaRxIck8VoOl
1+r3XtS3vMquVgTeSNZiUPv7WwF4vh2iLPS8ptXinA6M2o5+5yjut77L5Vcznq0zm8XrZHXGAc2+
esySyqpvDMl6euJGCGGW1vvSWEFEt/pEHqkBFuEk7UVpkjq+Q9fS5o9OXbrdAbEXxrUYFiILfP87
rE90HsqqQLeH/pG+ytokt4zKpEhz133McNn42ffcmvcdf6rvdZUzYGuPRTvsDFk07Y1tf41Jsv/h
bQVnDE4vCP16A1KHFsqaApAPjcX7HvaF/aGuZs3cpjph6VuCCpUvOT4PZtDZ3RQf33/vK2h/IWrC
bcAVh/+zkDvefm0Ye22LzDq6VGUzfht1BT1uORd1YHR59gUpVr/3zEi5eBVmtyNmHy/1IEiLpgC/
hV1d7RP8lsX4EqdNeNML1P32tyhNaHZwHfKLRvTK3eKYt+UWlR5CnKVOhha1tj94XhTiSdIV+9Cd
s0+inUPjcGNMluf8ifLweEBaD5sljiXEdKszIU00Y5CAxZdJqOWxnabi3mxHh3sgFKUfLYZ23xxz
7J6N0lV+AVBGiI6tG5v09bSwwbVgErNnAs6t+WxehtQ/zYV1GQQtzsAuh7RCHGGqL63am9MmNoeS
wFq0SjYZYs6gb98fhOsFwWGIwhMvBTQBkHrffosBe9N0bNTxggdHccm0sdjNzuAFelhW+9yQypEh
ulVXLwP7duBhUOJNCU/NQge3xudDxTJEXUTDpevnwfPtsPRqX+aWcgTZSffvv+HVPsNjGFuKHxWT
E5xV3r5hAmugbQpNu7hqPkQ+rhJgFUUX/peMariLyGAN3n/gemNd3suE0gFjzKD9oK8eiHt/J1P0
uRdznr3DKObygx0TsnoP7UIcmcfZJzrZ1hYM12GFzXns3viof3tldnUKHdjqKG5WC8ysJq1q1Ua9
zHhfhTswLzHdRwO252GZaNoxp4WX3/CHu5rIvDUEfkYPEw+dK99qmOGXkNs3qReLpDjsWfq5OwCt
DGagusIxzqBIxSuIYFgEZhXGP/95zJezhC0dsIXCevXGdt+wZsrWuHCmVb2P5q79XC92vlmP09CB
04sQmhiUCskArvoo3W5ssFdTmlzSpXGHDSerGK7129en2VCrk6Lrl5n+T78xk1oxj5mGdVtLSkhy
Y4qt5T1LNcedjI1L57UXTd3bx3Vxif8UKs1LmWL9t2kaQbT2pieM+QwVoa/2Q5dh+VGEJBggibSh
ZVZWNirfIZMYBoi1EMZhKOGZRYmX4E3riTw3fGHGkJeCxqy74tR35F46WIWSB0avjFA04gm4JdXO
4Pq13sVbZN1Y2vizDaM1D7iqwsYVXQwkntS1wICDLBFrM1pL0d97Zv+QiDHtb7QGrvi4y1hQU2Oy
uxQ0XG9WYyGSvqKbZF/yaQRyEtUlxYXKRNeDORe5MpTzcZI7pyGpq2039nJv1nb5bXDj6RUHGbGH
O6re+lFXZws6mYW5scxGY7E2e/ujYlMXVox1zUUrAbv3iRK13pn0gWLQiKwulT0DXoMyYj/hbete
L5R9xC6WPKVaXd6yfLja5PkxWOHBB+ZC4JE0+/bHwH2LWwLb5ouul3GOSUocbpJpnETgaDUpGws6
lmahceNC8LfHIndeEgKoedx1zYFIysH0pdIuDm4r1pEgHhuuehWDWjcN6XDnDlrUrmv6/kaj6i+L
kfOMXWA50bhxLv/+jxbs2CLkhNenXiCjZf/ZrTtv4lbRBeQhT21uvOVazLmsRdiLPJD7LZX9+jQD
Nyq9eRbqJUQz8iWCIzQEA/eyEqAvjzcwBeb0BH1fbuKhdvRtE0kaFlqZtkcNjvHZbZ1JPGKSY78K
PTN0v1FmkuHGqFU3rd2n01bWdCOeBwjacYBFTeJsMDRqDgmSZuFXWV16G1MmOeKRVizcd23qEx+7
Tq+4JX+6krBzoADRWAtNhAsWddPboSXyL2qkUfenUuJJ+SEKO5DxWaTY7CPMSMLHOjOBNemPE94U
5rP9o0ahJc8YAcf3HimCyc9SgqntBislTFQdvVzZIzSCWV1B35YnMrTF11Rv03ybTIqyC6fMKG/c
AtbVMGRrwEisB1xMSaiF1wl4WZpXsw4JHZFonnUfe6/RHtLcbujO0Fki5ChM5+QO8Fg8tGU3lBcD
vG3wNWDn+BPi8fKGqmRVMnBSU5kjPvpNhKXDuqykPyYshbcXN3Q4zxlj22bIf+dsDtRM64yN7dD/
U30WU/VJT+xSbiTZsFh/KXNh3DjErz8vl/flLobkg7sKe8bbH9JZrTePlp2e09AcmyEoK9nJ18qC
eRnQW8rwLJyclpZB0tGZ9stO2M5mLrX+TFAjMdHSbXuLuEm+cKhxjlQUXT4prFqrBZVRqO4vM4lG
rLlg7pydup2IDrOiqgzsEJbzjaJgtf8QUKy76HQgdXPN4LhcjWqM25zso1A/A2kN3We10pIjvVip
bYCk63QI0EOE1m5uUWy8vF+P/PZQ/qPE/f3sJdMG6hrrhR/wdiBVQVQb/VDzhAedOULnh0Qa4gmW
oIHHv7CQxce0duKY34I3GMo54oBFEuShbLvObzK9HwNVS0NMX3s7ekXbjWq1E5Fr7Uj7TTnCrT47
FYMKM1fHsA/2KbxwFUwrL5QTPLHmi+4O1RNMTVwSssLr27MSJurSZdKnIvTNNqOXl/RF58fDSE6g
5pXGQz+6eD/nQzpFZ8yH2js3xvNtix9k1AeGgChKS4pZ+Fp0w1TuitwdP+BtyV2hz0QT7SJNq8cX
pB3Jp17Ao930+Pb9UBz4JueqM2NkJl3l/nCTAuuSomjFzyKkZ+FT6XRccJiYxb5aQoL3tqPUp7yy
sOzsC51beoZk+oCZGnoIJyTBGSO1VCTuuQalR8HcgSgToGxN3gmoSWn2snG0Y1Z7VcILmmLa3vjC
fMC3HxiQi7OU3tFv/5/VhbqQgJ36MMdnPG9quaERMhxMlfbOHhvx+dBno/b5/SdeL04YaTwQ8HjR
Xl7NZ/qeDidtGp+bKjGHn56Q+lds112xzz09qskYmjUOiCYsdccHQncCvJOwcUSFm1q0He0SS7AY
a2FycrmaRXdZlmjTfo4qa9yYKXmfOHJ5yadJqWVyb0Vu5RwGqETGjd3ut0Lq7dihQYS6QtnG1nUV
BFCok4UTsBKf9bbu06Ps07LWsJ7A09r3CFw8xjpB2Hce6YoevPC0ivUiaFtn3EmCDRCtiyw8c/b3
+rZy+yrt8JfU1c9W0ngPhPnF+H2bRNhHvtThi97jQT19bGrcZratZ+Y7z2CXv8PRNXvOCO8t9ywZ
Ff26Zbdzthm7bJyWsGDsGgONpEAkAZ2Z/z5WHbcHn/NS3Gbf/7ar2xPbBbILgFpuEDSa2DrfbheD
Nk5N1HveyYFy/qt2HQt6aYLrnWaGj6rC1/IF7RGgGZLKbn0O42oqk8TxW/tC64Uvs3q450zRjDGz
e5JczziI+1SiJSAfeMk2rNLohYtU7mBG5mnfAIqs5KXDQcD+brmS7O0EAyYR2IqufcP5pe9bv9Sc
6cGAoC+0Oy3NpvQFABCSip+7uRjGILZq5ROLdMamyQqL6D5sYjXZ4EHpdnIzo/TaoYPIvE+RFnsP
bjgbHbOaTa4FKsDaiErOq+7xm62yQze2zfdRGyFN3Lhj/R7zt7N0aQmx3FD50b9YD8tspazGWrVO
41AXFc4GmCJ695rVDFuILEQcG9zniVlPy2wfW0rxairslXSMXauZa5ynIPL/atrYTu7Iuyfituz/
p+y8duNGsjD8RASYwy3ZSdndkpxuCMvjKeZYjE+/H7U302xBDQ8W3osZuJpk1akT/qDQ5POaGipA
Quur2OGyZDMpFpTJJk2ePmRi3bi1VLYlU08ykALmGQS9POOyxXbOrPcg/0WOCd/o2T+tnHL+WatH
t3xw01i0G6dNWr6g5U7odI5JbN40WM7Xz4w4C+NLiuZzfy+h2gLuiMa5CgYtnjBLB39BCZBX+BXr
nTsX+6ZQw+EZvUxeK7/LOTY5shGPnpMmpwLMJKCE0Z6aCn2Eqg6/4SaeCC4s+grTFhVHM/luhwY6
Fy0nR3kFO0pjTxZjgp4zxuaH0ASTg1KYNyFYWChV828cpy6ahhWF0tfPj9Z7Lbz+jg5jCQi7mEZc
uDzGmWqhm9Jpd1m1TFPttHF/kaSK7Pfc6kX2W3MTTJulFs44j5pTvJ2ihdzaOxyATedokWj8Jpxa
/YH0OtWemnc8dtJI41Ugw7+I0OUI5v0sY6t3nkWUctVa6lAb3Opz1H+v2syJftdR32wL+Emht/Xq
1vQCTybc/q6Yx2ePBlUMQwIAQRWRel4pUT6ILvwmjAVtsPQu4gXn0QX2kJu5uTfd2SAhW4hEXvfF
UEyje+DM6eqd2fRQCLy+i9uHRKpzPFz5AZeZmOHAoGSMThvIuuBOMPIZGXT32l1n02Z/SKUqHhqz
k4gHZKFKIyHJUcVCTnludp9//VUpSGAlAYM5QSrI8BNU+/mjR1lJM74rk3uUKocUWr9SHEc9w7FO
tSrnSiRd8+yX1Uwam2SdtBwXfarz1aSlNoaEVH+nibxvKIBcYYhDmKVIIBO/i/J7V+ODEAzGUKV4
25qKRSBUFG2Xq1J3cV/vpna4q6dk3LsYfJm+OoukPxZVkek3bNchz9D3LaS48pouPxC7YlGYZxSO
v8NaIEDVUjeJ4l65gwvpanvEDFUYmHPl5qcSbgOXgdV/1Tri5ZWFP/g+sFp4VSj38eeacsBsqBwV
mcT3bpR0I4BKOgavaieQ5wYxNFr9tUHw5Vlg9o4WEVkUXEvC+vknAlvU1VESJ/cy8UpzR8o2mJue
FDr8Qjbtxk+uGmoV0M02euswEGqPn2/I5aydRyMIrjSp2CjoAdG8O1+fCstJUFzw7uquSG7HcCn1
CavqsWNs8qBn4dxfyS3eGxDnS2JYsegnoIbE2V77FDAdzqpcFQ7VruagLYX9fH+EoNe0d4paNvX3
TMi4DdKxAYsaoUoHsKawIveLJqb8hy00EaJU3aOp/QwXFXFXXZ1y+9qI9IP01kI/HaQQY2u0MdY9
XFUZnMqzG3FfeyG5oz8pfTr/7gfZPSoT+id+k8ewX9JlaJ9mUfW0uD4tCswy1J6iopKF2MEgUuS9
LSEH+LaeR8qjV2Q2QIMJEt1BGQ3rTQk1pYk3Hd+g2Akn78WV7sLlWbJM8ECwD5i2IaCwCjlFV1dz
y1T7vhw17TYRCfigXo0j5RBHGRBqXzG4FbdwNIvqGp/cXOrK1be2uOeoeheUAcHvfHvlhpWk6Zg4
d0M2VF/wzey/Wy5Iv8IH7A/g2KkGQQiZpepi/yPD0KZ0YS7Nn1qZbCyHiqoHoTI9T+haN9zgXZH/
mk2wgK8Jc9X5K3YKHRBHJfbKH3U9GQfLTnsRorsaLeW8FKhrbT2Xtk0wznkBtNhx6nbbDp4y3tca
FJDfTa1UcfMUDVHbNttI6ZNC+FOVlkyaht4unPvRYPr70mN7cINYXGXu2hwBPZ/AvYCmcQ1rfYRJ
i18c1Y5qBnKiHQj62z8HQxVjtjOrbNGf+vzoXnRpODtLl3+hMgALXwdJJ3EqgH01vQ57VocgdXVc
OBpdyb8JgRZnAEQKRaidVgFiuo1Lp/iVlJqpdDef/4wP9he4oWWAxoiHWcdq1JCiN730BMS9S8TM
N4rXUh240Yw7IsjcYT+3trtJGwsV6L9eGAIcexqQB9CwNVAKoUzKEYHvBciCLiWNx72h6aOSn6A0
IArzPLmHEnOtNnrXE1rtaRJw5mlEBrzq18R4J8rJZPtwvlsw3Y4TNElvN7sJydPMLzO3/6OOVRL6
Pbrx3m1ouvNDI4tCbsN2MBXQ7CaaykOcuHdJMrnbnkzPWdp6WribPXTZYfV7OarfKtKc38I0RQas
bfOpfSB51dxDSDtiuou8abHHnqxe/somXAceFQflq9Ncm+mvfqzpmij1gBiMFSKoPWyZLqCwv2nN
NCz6DbpU11Rv3y+q87eyCPOS1HKPwWTWV9tgGRk4RqF6QKnLBPozM/xmY8i0mE41EjVfObGkCUhy
eC/UBuUPtM57d9xA/51bgNGMJ4p9USTKPwBoEaz9fKt88OsIQQaNTXSfFxLFupHYgzaIQhcOcNbN
sPSQsxiiG1OLqTO8OXWdvdDK9mGIOjt81asxJ8nGLySu0SOCZvjiwf41Nshbxeavfqqa2PzrzUz/
l3QHkhYsMc7ReaCUDt3dEebqfW8Nya3qJhAtmoYei7gxJRtlj08zvrQmAOuiuZInXuYAS0lpA8TT
F8GLNRZkmOSc9sjYY0XRuv9iRQOA02niA5CDDnSSXcXmlTTrsuON4yYtXZJwd/FNWBNodCep9CTU
83trhGF/12VhbB+8cHD3TVwc4ZTM/6Yop/loB08vdjMAaK4Hrzyq6AZWVwLYGhX8/srp5ZEow7K8
7DIDVXUrPWvlfTL3yhQH4J/VfkO7zR3RjbFGzfxioWr21CGNqwTI1FvZsZvrHmsdZozwMfwB6m2E
c4MKfPG5LofetFE9CKXy2maKGR6JQkp00yIWVh0WCejoywwkzb6WNtsXX5IgDFIcGeGFG0UWe76L
MrwMcqOO23tRuGnyMzGMqDgBC3aRmmcye2sCSy5RLCdeoqiKSCF0hiwevjZiSHexreDawdWlITWi
0BIv0HGmARQQU50fIez84hmsfXFSGdahQ5HN4c8w7bGCr+HPZ5uyyt3X2KG68WttItwz9wydvVZk
8BaQ66hjM9sgqm8Ot1aZxnABo3BchAoSV1PkRuL/lB/CLsxddBF0S/y0MVXqN6aSqtaWkW6JCE4Y
Ud7Oeotdj2UVXf4orMzwmDR75s9wSDTlVo663Z6UbLSX3MyG5AAbyAXOqunxQVpNzPQzBZxx07Ev
a18bTCn9SmXuvNVmxio3Nnqm4SEaNfQCrUwntUPW1MGUXTJW+2WnjNvfnYYrUfmYt8NUyOzUBSnX
Dm6mfLORhkciIDIapJI/j2IXNy06T0sZR+YMnMJaj2Us7OAs7GTEvWIXWvcWWT2MtxB+5y2OSQr6
aBFZxwLAuBY9LzINFia0MzhwaC8TJM63lYwq5iEuIOhpXgDXreGN95KXIhGntWrlJ4YMcXsb11rl
HBoEustgIqC8WUNh/5izOsWvSR1Tb/qhxqqKDSjDAX22/SEui+4mtbE1uBWmhj+tL9G8fou4SK75
Ia4RjxxyAMcM2N6h7EwLVxAFfUxnI9eL5N5TaIPstWRyNsZkwdIwmvCeuQ3q7C6ONjSzsiHb57RS
osBMNMN30tTBGANB9SttiMsoyG8ih4NcTdhB1GwV9BHDUGWT5fk9O19OGL+YZgLmuGyc+1ZAOgow
aOG2xkTE2LWibt4KJ/R+QA7DjlMxyqH7+vkGuwwf5HHLnJr53yKvsioVhHTIZQCO3pNKzKpfd1O+
kTUKL0ifM7vt2msiFu8c1LOs4V0IcJHPBg7F/GJ1L2ekDVnalZgPpG4VoRZc41uE84eaggfEZzGg
hRnD4SzNrIn6YOoGXsPGRWcNREUulLr/osHFKO5IuQWiqJgEeAg3mzQuBt8txZxHVw7D8k3OfrHL
oJmpJJRJSJkk3+dnAcFRZnbdYN07I+puXVo6z24mp8bX4Vo+Q1+H+JaDL34q+si5Mg+9LKfcRYFh
mVaQYiE7snpdeJyj4g2V+J5N4xbpjdJq1VdpqiWuOoMrsCqRjhEx6i8q+Cf61orbxAr9cWqwtXFg
1sHkpCaF2cjsTfUj/EDeIulO5UOVDWlzXGR/pj2kxgx5DRyx9KBBHvk41P1IwxntcCMKXMXr5hS5
nTSenlVVMd3fqdakf8y0iHF70uM+DbTcmKJAZ6b+EsPXGv0JfTlnG5oOFETshqR3V6hjqWPx1bce
LCJA5zGAHlOvrWRDrFG0zaSqhfihd2VzPyQRKAU/A5todIHA8uE4Ghp838+3/0W/jOhAZNAQ1XAW
P3RvdX0yBaQ1W6vF7dj0pQWoSHIKtNlR96CiuxNcVey1rMVfidLrbrK6fAfDrzyoFa5VBG25n8xG
uzW1yD0lxYDyuo2hmI+f3LUiZH0V0KLin6UAIV8joV1F5AiZ6AQGeXMLdd46uFkW/1PS7D5MkJa2
la6WT1n6l7JchMAFvmIxYURtlfVXa9JCKIewVYbbrEa2IB6rPghVvQig+A8HjcTEjw2nv7Lll5Dz
3+PGxAEgHaBM8jO6xc6qP1UlFQRst+4OhTnnL5aDlKAfMTyQfqvS0b+yA9YB8H01YhGO8HSFgcef
H25HegoTPbU7VBg00gcrYtXvkK2qNpM2RmxQD+Gqv8z8lzWXDgn4BnYdviHnawq9H+oa95gDAHzr
G8JMzbypXJEWjyboNGyvlCZ7ySXZ1pWFP3q13IaUaiBOFljY+cLIL3h43mvdoZRts3EGq5x3cL7j
1gdR4VzrVly8WpqxjFYXp4ZlVrzWgWhsgEgFde9Nbo7RZkztZOuRBuzwAH9rKlL9z8/ye9vhbOOw
HowLFgQMtZiinj9dl3sDpNHZPjQoZ2f4LtWT6IAuL4j7L5DJzCFwutmen+x4qm6bVKns+wzzkupL
nTfU3PWsiZ+4pugx+lyKgrSaNACPJNAAlY1uJ9YPV8vUXzURbdzqE2pPG3sok5cigai25cLzvEPs
FvoRFTHULtMCzYD7ovHs4eDFWR69etOMhtaukCF07S0bzgx/xyK3tF8RY2GCB1rbch6CWu1k9ruh
BQXfvRYWHOQ8seoI4cqSVl5RxKEM6i7vfutoysV3KgJu2Q4LGEd8Syl5u5sWTNamxjNN3GBF19eB
YU4W8Zwoq98P5MLbwgW7FTS1AUpSH5y+rAE/GBpFUBFBIC8mUYBVdvq+eXESLy3/fP6xPtgbtAc9
2kceOaa6dpNVNJNyCDmAm6kU2vyiR4kGjixX/wxjM3eP2ZTqVw76xd5nrL3oRtDDIZ+x1iL4XtyT
61lZfJM2WvYIglRrdmAV1Z9KLONy+/njrVMGDFb+P8YwEOsmbVid8LwsJT2ECbQPNp0GfQVah0jk
jxs3xNwUKGa1LVrUrXxPya/RWj54UMBGi6Qn2iPU2at0xYoHN8zhQHPIxxAUhq7eCq0yHsxZ739/
/pjrXi+PuXAzXWDX5CfIRp6fuAxzOeq1xj5wjwx+rZcJliQ4myVXvt0H67igmhndgeUEY7t6JM1r
UXcuY/cgEEwwv/VqP1i3eWOq3bUIeXHLomaC2gY0PUwLCCWrCBnHOgYX2PYcgJCHT8xih5MqXJQ0
8qKaMa/NmJ15Q59dmcms9ss7gpOtSTcInWOK+dWyGmV71/SjcawST2yzFGdP26gxMm0MozpAnM8K
n2LG+VcpIvPw+UdcZ+Tvi9MVXaCjMJMwZD3/iiZqgGnbhvpR89DTggvupWEdtO7cNzcT8q/Gc9sn
w350KgMLLsUqHjx4uRkmw5Z6J6LZnbbCkoNFHx0LxYek7YenNC1cffP5D13FjPff6TFGoiAFIkjf
6vx3agIzH0zftWMzOepXvQiTJEjbsQsI1lmxadwmfv58xcvPQoebUdBySS86VasVacWpIB8a/YhV
2SyeumJqXyNdyabN6PSahDKmaj9QEI7EjeG05tfPV1/V4DwvZFHmg/y5NNnXHbNJ9kbFOEA/dosA
ejtq1m8ntPpAKdCcU7Dy3MBY9XZtxtC+Vez5yr64fN30dOkvU0YvIlbv1tn/gYTylCaQ8dk4igo7
mr6ssMa0cv3VQwtYCyrXlPOVqLmKXO8PzB9IF1G7o36z2ojIQnYepvPmMcSmZwxSx+xflTKh/2DG
tf7l87e7Oun/X4wpLLwrXjJ13fluwsJP1duqsI5yok38ODpS+ReFCASObUMdH/CXi8jB5N/TNJDG
djX+50CCc9fPyCtNlJy9dmRkkb4pCqiIgH6Oc2uiUvmXNcP7M4LsXQSaNG8RoTp/Rh0BikECgzsy
NiK7TUZFOdp9qD6hqwlcL4LgtSnbbrwyf7zk17FnF+L+gvS3Sa1X158exXajl6F5rMTs4ZVgIt3f
dJ1TBVZsjJuiyNt/WqRl4J0ruNLOlthC+dJ/fP6FP/4ZuHQtol/Ec231iZUS+aNRccxjbyga8mdG
urMRekZiTBTKnSYj+9ZOpur3FMXuI6ilEK5pfI2DsG75LB8BLAa3o8YxtRktn38EPNJlWXOT8hHa
rr7RJjR+9ghnCGA4IkZEsweh9WVOR7uA6pIiz+INw7wElCg7QE2upyuXzQcHG3047muGxGiJrpn4
ZmMWWdqk5rHOU5BhTRzt0N3Wt4njpfcyrJorcfvyWKMCRxaEfjmrMo45fwFRAokH993wy1xDN8Bo
J6++qRkg94IeRXMlhlwGTTIRzpeJ+jx5yfom9cI0Uiq9So/aWBXdk2yS2diP7dBvDFuJMMF0497Z
FFFd/7CxDvruqT3aVldKkcvYwmyIaoTgTZsP15/zJ5Z0GZXSmspj2bX5G7+nC5JhMJogLXN33oeh
0O/SEHOfzzf8xYclTrPbF/VMWkYQz8+X1biUejEg7ACQYix2jGV96NRIg8qq3VXMva885uV66EcA
oF3w5eBb1w3WEh3/CYxoeCzTMQpvpNEVL2YF2gxhJNHKbWqO898NrkCzsyQvdOmBEEHXiXWB8j9q
TK53bC1ZdTelZ8X7OnNwDa6sYhz26myb6ZXXum4kvy+6EKepZdlZF/yayGZukpW5OGWaLjD4wc6s
+Y4mkzu/jO1oJpumJUW91Wsve6CBAJt48rCbXWS68/GmlnVTb/vBjpQrB+tir6NehA0ERRSgWaAm
q23mRZNVQSnzjrkju9e0wTALeScXhSFKevOpr1OqVQac2bHo84Li24mvsMw+2AGw2EFuqXCImVCs
fkGv5XVpTJM49Thw3eoi1n+EJdqarmxEGqRaJq5NTZe/8T9F/vItGCSywbFkIU1f45THED8ApD68
I3Lqs3JXGll+k1Wuy2keMfxO3bkyN1GMN3NAm4BZ0+dH7CKWmZBTEHWg1oHSxuT2/IhlWg+uHm2t
UwToJ9kNqZPt2yoV0d5ihnTlfF0+Kw64y3MuOB6LYfv5Yr0h4yIc6vSUKIq8qcBgv8xWbfyEp/fd
QyVuh7AmgHVkh9Dl+fw5L+/O5ZuiHUoeBoTIXK9tlCjwOuiEnhJkcL6i+mvusfxSb+SgND/syCpR
rwO5IEMFiM5QxP+O6FRdOewfHLxFDphuGbTwRUJzlRAWNm4+6LA7R6PFX7RhNizlczwKxXpiIIA6
AJrpZC8xLPrFMnZUwoOpFOnoa/WQFHg0Rfp9M+jzfGXbv9fQ57sQTQ/wBfAh3rvzq21QyFIvejf1
yOK42rfYblv1Bv09p/ezRp0wOMd/OMQ/WqjdnWu3cR1goNNuI9Bl4uBi1YK6VzKESYBWR4LeXDnm
37A2c41bKD2KSXd8QhQ3YSSw6xxv/JdGdP9FIio/n3AIrIaA2VRdbSPYC29XvvzSX10/GzIxHsaq
tCZx4zjfdUmSzpoje06Y7SoNZnuGE9jI89JJciQs+Vig/q+ZCDegMXOXTToEDqdJ7x21v2ZIcXGP
mvbSPgQ5aJsINqx73h3XjmPDlT6C5bKYFGeG+CpsrXG2rTqI3s9dF9yWsJvk+fOX8MHCXGp0qKDC
UYusGw420vhlSAg6elajYdMCi+M7o4C036MSjttaOvcvkYiU+cqxuwwvZGQqsybGvrjYr5tUBAIc
dLNRnKS0tBxJfK0OQEzXGs6sY3Kl0X6ZmS6mG0i30uagyFPXFZ5bgVLqkRM/dVkm/gDPadO97BND
Pg3K4FnbCXWgxQfGBtGYA0ctn9FSU6qNoaW1sWnVWrlyrj6KOpQry3X2jmZYFw6KENKsezs6xUPh
vFbc5o9dqcLL0gxUTlE9r32mh+NNnpshfBmlH4HeRXL/+dd/FxZbHYF3UYyFWEuDbI0JBp+Lw5MU
3nFQuqK6MWNldn1cGXR8geAtzts8LnvE9OK0QT+xd6zvwmrRO6zMLOkOY6kU4WtoTDL0FTPDmRi0
dQScunaedJyzvkCSinI/o41VB+E0Fs8TlgpWgDO7JR8R5ZpivzNz8TCLKPvjdCQeNLsL477xkHbd
idRI4mdXjbsoAL7hotRooZ7FBCFFVRr149C+1bQm21odSMhdVCnxFIQ1kIu9VUpl32UuoulWiOg+
dF019Dbo3pTx70SLalrnHUY7aTIZSdD27Hv8RdoWL0pLayN/AVUC3fGGRPXJb4sv4MT76V7Cmhs2
XalE9a2qzarxy7Ayc7ptpalP2xFjLrwzIrcEJBjX8xPGn8bPyis0qDtpEr9+/vHeq7r1x0P+mpsD
BTcIB6ssuO/KzNJrOzxKs5j+mYqhnveRq9g22LQuNoMS4wbIIxN8QT9v3bx707nKBFbpXp7t0lY2
vd/0tXw00WcVfu+W3W9kKOs4SMOyra4kFO8zl9XPXXAAGjU/9QI/+TzcxsUIpUN4yjGai7zfQNqE
bFSKcFJZ24qiu17vs/pJyFZ19wroqgZnnoFKps3D3vQrhFEpqprB6GtfGTvV3LK1O0ZLbSL8eTC0
tzlU2QdGpla/tCFJn51cTcwtIp/quNEkwmNbuMj5k1Xh6b5VQLuwcJvDaUMzVK/Z5X1q8n8os9xk
Ne/Lr6J+qrcSBMO1879kNOuXAQGYGhG05XL3n78MlYYMBkdeeGSUbai/uOhwG/HhN0aCEdVUmd8L
hmPYBQ9ToT7CA/ZuvVhVylv4UOpgBWGPV2pJ1+daDXuZ6ALbwCQLoB6hmUrg/IfZ0jFLezKKU8oE
vXkymmj+kcBaiR+BHFsHaD3tlXv4ckW6sbTdSOwZwEJOOF8xGg1ZlamXn2BV6So+Psxdp9zpG1+0
EyOm8hq49qMFEQIi3DGdpBe9/Pv/9PsATdHsD9vqlNuDe+AGxJNl6hgzV2CetL3ahlV7+PysXl6z
tNLB03KPf9R5zoSSe7PWVSekxFvLN7FGbzNj1oIuL5LA6HL0FhuGW1eWvaybyG+WsRNdPyTM12lF
DuHDtWKnOA1eHTqPMQrMZZB4Y/0PzkRwkhnBzx7qycvkd8Yh2QYWpndNd+Wy/+CFc+Kp3hjBII/n
rfZU7/Sx3pDBnFACw52mBfNGPIx+2Cak67Iuqyvp9AfrwXllVIO0J7O3de0iRzEoiDk1pxKfoH1e
hj+9AoQX5KR2j1lhdPr8435wmfNojGLZNogNXrhmFugODdNk1KcQSwJtl0wRlBoXQfKQJNmYdg35
RrQlx9H0u55+MpdSX2bxCZ6UTK+Uyh89O/wewuM73mntd6qihIJZRN+cRBgOe6HP1b2RasYMn7N8
wjoXUPDnT/8+3T4PZQvTjxySU4y41lqUg4mViZJBBxgzNnHIDCPVeqNBNnqHuXLopSdN17gYMwiW
VjETAm0In/RJRSmw8Ml3BxnoSe0ila0WioGsu+ZATEe00kcIPKXErg0Td11RqEWgdjPwiI4wEsH4
6owfRl+m/S5qVHiFg4vsNCjMsrW+eKNzze/8gzO8ICcYuAMj5jgtKe1/woZnJoox2jI71U2XvahR
Zu9gM8MKSIzhtqrm9IZ77+bzl/tBYcg4ZKGYkCrakN1Wl2YOt7powtk5mSh7nvicoBn00fhZD42+
t5U2+cZEWe4ir+NNC2FXt7WmKXoQgmTKMS/Upr8+W0yJdBx6uLMW+czlLf3nLUyejJ0WFciTiLUU
B+YJc+Ic960RiKmr31cpWnZXMofLLb20k6HaMMAAWr0m2iDkMKRJnzqnDPaKgsY6Eq68hOk1TtDt
gNzZjFdSq8vqhBUN2GNLw2+RyD1/yAHXFIBvrJiG8/wjiqUZZPMc235TF/32808Mr4K/7ewAod2M
hNFy/xG2eM7z1UIrrUnyIo8o7czdr8iUaH3AxQdb/EYbph3bnYDd2qNaKWMdw74hRZZaRJ0wXznZ
mfcdRTmlVX1OVD3doTyqYKQQtkl2sEo7U/9w3lob2ZukdzdlCpjul9RDrD+tcAaZlmDr2xxgu4vb
UcWJEMCoJN9CUX28UUfUF16ENIT5uCgxp35lQWHjRWhJZ/yiQQUl4nbUq4k8v6d9l20AWCnTLQYd
+oMu8tbqAkSbVAT4TavTqSgnT39VqNG4CKpofKHG7Wd8EE0sOK3cCHcY42AHDb2zS30lCZ1vTm/0
j0tCnx4asCk7axgjuakTOr+bgfOYIf4DMtIXijpGUzBgW6i+Qv6Uqp+ScoZBNTTz0VVqz9lmlte/
RSb+lhvXKtWnXA7qszZa2mT7VmH24U2SlFV4b0fCBTMba9Yxd8O2QBAw075ZRdpOIMK18EtSjpAZ
c/jyzaY0pP6HfNQyvhYcw/KuFBZ2rVDq6rcZ05BfTUf7bN+pWnvHeVYQlEFDYvbTtJzil6Zk4Gpg
rf4dY8j6GJuingLmSOEpT2lIoa+apkHe06bblHXW3qGqWiZBXI/OyUbD/2sohv4lddLwd596WubT
fS/ym14X4nsFOu8PrUkt3CJjXYtnePWzEeQpdYCfIeZgBJj2yOyxMPpweEzUoXxDAocqatIS2r+1
4UUYAGTYjyDsoWPENdEvrDax16oSrfmifZshjLh3kRYlNZZ1Lj5EWIh50Y4iUZgP7hxK7wgOAU8A
Rc3tO1efhlfanWWyg5dd3JGmuV7Q2Hh2cCtEyLJM8VQf7bmQcgtNSUg/SewKX3tyc+fk4Drm+Coq
Nz8txyl/dZU+pI88VLSZp97ttjMo+ltAzrnum4PaDc+TC2VuM8+41m+bMK3/VCGSmKR76jAHZeh0
2WvH9FDHMaFEBd/sW815wao7fBtMyttnyLljf+eqqVIHTtWF0T7KMa6lITP1zSasy2kOKiifpoRd
YEm2OdO2X41kHAKWXFPzbYJP5HK8BI7AcSy1cdMxbsddb4w0ajGvQgg7XgCKQaLWCI7beq997wts
D35oVW3qTwLh6u7Z4PV/p4NT9m9m5GCo6WNEoJc3kciGe7XXmvKnGIDpHhnFzmhVDQ3OiRiNt87v
rhXJ8G8bxab92CKDOe9ypA4mv7JdeVuqsTf6C3vD4BMhWGqlrfdUmWFj3aWiUUcILD2Mu6nBezsY
poGqaRNiG/KI4qGV3/IfZluJ08ZoBwgs0p7MyJUW3WdyhYMbUnF+za00wjlQreRNNtcDuaaU0+xn
oB9V3xL57Gym2aydE1J6ouT7pq27UXK17QPZ1MNTM8+zdkP5o+ztPrG8PRRUMGlS2Ji4xN0U97vC
k1gk6nU2oUGMuIW4sWdQaC+9WXnNI88blq9JkoxUk1mDPJ5W6/YX6BFC25q5zP9IBReZK1flRcLA
rQ2MYwE1MHZnCH4e1w3aJRV21BPAGt06huiPplBFQgThepgNt+YMR2sfZmF6DdBwcX0xqALvi2wY
6TaA3+Xf/+eOBoQm3J4C72RnhfJPWooXScsi3ug4gbVX0r+Ly9lC45wykenfUr+tbRNVExsmeCou
WhV9uSurOX+LKG1qP5ws66TLZrqS4F5m2wwkLEbuPBnseUAU508301lCP0zHVQah5y36oOpjPJbF
P1BEtEetacdb1W6NvTZb/RQgRxXW/tib3z+/tdeVFUNuICv0LonqtMYv4NRMOXOoQ/mzPhml7hsV
UzCtK+M3pcySXaMmlFIz9nUjfikDIo5N3v31SAoyA5ZC9K4hmXkXtLq8BPyJmVj2DDG3Dndqoo9/
lKxjSpE2XLy3WJHqV+rJy0aqhbwgCSlPTEFLvXP+7rGiQ2iLKHFqjbj0MwvHl8SpxUPd1uQGmAhW
jwPW4u5marP2rSohBtPunkCVmTR7/zYv5HwtiuvUOiSjsO3Ofwy6aXQM9WI8uQOKmVOiyQCBA4mS
gyWdoyeVa3TzD84VM0DqO7BCoArWOF8Q086cdcZ0sqoMKnQdWYfcSIevkyzDaxz9dfBYNhgDftoh
i5gkJP3zh7MTVwmFK8rnzmp0sfEM6SEhWePJ6TmJvI+6pvnCADL/8/m+dvlr/5uLsqyJVDDjfMhQ
TEVW6X00VIjDNXr17MIXC5/ComA/cRDbb7MRiX0l+lJs8oJ668HAS+jb56uvX/Cy+uJHwcEG/sbM
d/3QVthXKDA+0wRCKD4vSueICll/Y7c9TjWfL7aOXNj20eICOkpGjkq8sUrynTlNDBv+07M+SHXE
y8mLfHCLGI0yR9PfTFFF0ZUlL8ZpjPIpy/EMhAmLVv66BwrKciiBQNcvuWKg++wv+lwGNkiFk5CW
1bk4gI4ctK+lOpKrk8/P3gbAjPFWCp3RZ+MKbQqQzXIQ0Ingm/liTNxkB9ZWv7eM0OaCNYTSBlGO
WhwVdu/tkMFCjR/prkw8cyGpk9+HKEL7GVJ09vPnr/Ry0/J46N5QOi3I4zWjoUvCeKCakS9SjPlp
QSveN1QIL6kcp0AZW/tujNPo388XvYB1siAzpIW2Tr8HdYplT//nuss74VazW5Qv2I+jk5Q3CF0F
nROLO2F1jnUTYea9waMyh6M9NZZz62oV3k+t0hh7ZLf7Ch5wN1V7Ctrx4E3kOQd9UuR4+vx3Ltf9
+dFaBFIJVeS3qCSu2/WxBSQmrVv9eWqKCrlkuiVyb0ATuxIWLw8R63i8Vqpwmo1rPVxNloKOs6E/
93WbTLtidv6xwJzFgdarjDn+/qEIhzwPRSzHd31i87QyW0TWnpVCwboqFUV042CaNV25eT56qP+u
s6qRAbEn2aDisEE1ULuQVUAi+AilTOGGuQ9Qss8f66PlELhWDUCFcHPW4zm8m5xqdGfjOWb+TdJW
xXeWFWe/1SgtrnVHL/cFrW+w5UvkZck1ACFOCulEsU6tEabDj0GpQtvv6Wu+/u0j0ddfaDjL+YSN
sLpQ6lpF6ZUp8osYaw1T2E7OXJxM24I4afS3zxe7uEYWRZZF9ofRrkqSsoqtNgqlmosN44tRpl2z
ifLCe6P0Q5bc7czpHpxY/GLFSfXvDB1r+B9l57EcN7IF0S9CBLzZAu3QTSeJFEVtEDIkbAEoeODr
34HeZtitYIdmYlajmWq4MvdmnrzyAVzMQuvgSBCxE9P3ZcV+Px8gFzCWnIrEI+cmggM9LNUGDj/X
87MoLqJ9V+dlqEX2Ev77RcMYYA+MHG71vL4fF0cMnkRspo9J10Q0cwj+2ZZOHz8u5Cg/VuB8qU70
qp36piXtf17OkDBQSEEzBvUO1e3Z6A5Rd4pRS/xUGeVSY8xxr02l8sNsZR32SXutKnfxiazjsbnm
pUXeC/Do/dWi7owSgbDwEb6yqxyTURP1buqjAv0MZAxv8/HNvfhKYIut4qsVYUW8xjnvS7chcrL5
Igi0iTtB7USYv72lvpbEdYGYph2/6u3WrSUuSeN8U2maScFKK+ZHN6VA8p1kcAPsrnRjwu6aob+1
C2ppB723vWhr0LqiyjraUsp9aXnzsXBSq/ALe2yXQ5RaHVRWq4aEQvBuOyace+dmOUpbFs2j6yb1
oVLVRiNjTOlFkA8LUatAbjjX+13Jmb7bY9EHJkBGnU3ufZP9SNIWTMPHd/biQQJVZcVw2NOvMonz
bknDXs7pgA88LrbioMeYnG8a8ZN7affXaByXQ+Hsp6BKdhEef1je79+ZcdFjrHhJ8wheu3tMktzT
gzFtPxPwZ/W7jy/rcq/1h1KPLYn4E05Hf4AS/9kWoLhNOTzqzWO/mtH20dQWB2c0PSMAddI1b57a
Ze2qcFmsfWL09Rc0/wuV82Wi3KFFrQD2UC5LUm7U1lE+zaqQeuDIdkI2MMQm2YNmvPzKYpdeBGmS
+pvFfu1A92Cud0oHHwhudNLKe4nDRlxRtFzMr2vmBTSc1TLBRvkcqcIn3uSpLfpHzWkH0H4kpgC1
r/uHSW+q51l36q1JNPY+o+585XW52DavTw8fMV8iNfKLPbrmCRlHZDI+1gnVPKiCNa1z8mbNPmhS
VbZ7kcTLtRSGiyl9/RppH2Id4gNFKvX+xemlyyKJZ/lRk1o/7RV6mqhS6ozIBbZr411JwsyuaPN/
XkoYlwYiZAV2A9hxzl7YprHiNDWa4VE3CBb3earqMTGW0MWh8zJwQiYb2dav1VQuPpN1d4j/i4at
6rCDO9vsDMnUZB10o8eyp6pJrhdCDt8blELsotEp6u3HX8rFqZ6upYN8BFIeiwfT+tlVojZC11bO
ydOMWv2USprRWjJmN9T6btOm2ttmqt2vuNM7SnXWoeeS72Qztv/2ZrF0Qbpi9aLTheCZmtn7hwwr
JbGsmia4I9hW7JyZY+rO0+EgFC05s4EN8bb6t33lnzFN+koENbFNQQzwfkzIhALwcaQQhOVmHWYY
tK0os5rkbhb994/v89ljZSwEAESW2EjJ/5w934/lSEsWRN16UJjV9tc4iWjbQ0QnI8eZ1Yd/HYsw
S27kakZgxPPDrYgLxY2dMTm6kQX7d5gsoOKAlptNV7souj4e7WxO4MqwgbL1wWvNd4JU8f2VrSRF
G1R6FNaFZx4Kb24f1GyWGyKH3I2ui/ZK6sRfxmPRQpZM5eHP2e/9eKXCZJyZiR3CoRt8F//6YVAr
oDWdbLx9Rvb3tX3B30eku8+5CrGKdXaFmo61e+kXKyyl9TV1pfbAwt0ecZ6OQWONw/7jG7q+6v85
K643lNomimQAA6u342y4vIt74GYkeeSoQjZwi0xfsdRqa/S55keqMh9S0S1oqLxiH3mG2H08/PmM
8Gd8JnduL74ZKmxnm0lhA25TusINieNNXhJXFqe4nNQXSgrixR2Ujs6ip+eBYZXujTDVeR8hMD2K
xVSv/JSzle7/v4QuLPUoewVqnh0wLYPm8kQtOyzBNW+sfpl/QdVwdg1sxHtKfjkqLQjDhxzM6+vH
d+Hye8WICzmdhcdDCnUOVltoT7Rs5+xQwRh+RPtH0Hgi0i9OJa/5i9fnef68WVV56ur62N2zaUjg
5uF4xFB1ada7sU+rDUse6bcEeuztGb3/x5d2tp7+uav45LivaAc5LKyX/p+9EQy2xspnjddZm02D
UmbWnlySSwOtVZtNM9MdDrirzZVhLy+T7i/hfNQfVn3ZuW8HSQ7gk2gyQydNkm80rYRvL/20m4xW
DWBnalcODZeXCZaBnS1GCva2VJrfX6a30PJS4tEIh8Ik4npM9Y1nJt3nKCojy5ecBh+UXqfN9PHd
vXxxGJYjPb0BrhTt/Pth4zJS11nXZDoc0r0WSyt0W/aDhB/anz4e6m9XiNrHpbDE6mWffx4ccKN2
6IQZzrJR31o6l89RRmGIvHt7mXxKdMstIaTV9K93lqIIx2zIlGzG1syj95cIcFFGBAJ4oY2e6lbq
sIOCUvGsm07M2o2CFDZoXDu9slpfvD/rqBzNVkkbprfzq3VQD7WiH1zsUKbzEDsdpCQdm9QP04Qk
5YvcdK+MePEoYUGovKyMy/zDxP/+OifSiSN30q0wc2ad6JRSJId0ViM/KWr12maE/Q7/u/fzAKjE
/zzOs50fPR2dGJgWiqZtjJ+FhTEkrBsbGAwGpNHzp8bLPR9JeGPdIe+t1Z/Aq1qcV4bThWo5TBHw
99QCTjDoI6AP1BZ2E+gLtVMY+hyg/bbMxLytbBAUWwM900OcrZpmQ53VRxbvqQ10WMQKDuh4pOca
W1X/oBoiEttliIR81lt7nG9GoTTuw1BBuN06iVdbB3OWZbOZzSjSvyHsT4fAdHkvj4teOcXOGHq1
2gxNvQxfkf/pxhcWN430FUEohK+iIhJ+mRfRU4UojITQkvifbaVp8dey0pR4o4u0v6uNsuRkxsXe
kXEgkpMcR/lZyaaJLnBqF842HUz5pWDz9cPRhfOlM6OFfDzDUw5jExtvOokoP1VraJUAN19ZIVpX
0syvCyCUfkeee8jPNFFT1X0utxBl0/4Y923yMC5Ct+9cW0BmaLDB3zupGn/GxpK/lGwWwaVw+3yH
wIBjFlldEhjkPFYBpEJXPGlaiQB7zEfzG+TQhrKlpi1yG89RZ+zdvqTDLiblVyPNQt+OirS0zWKA
GfD57/oTXHAXdqdoPB+tW1GfUmf2osJPcmO4dQYP4UQGMtC+dSN64gGFUoVkKDvR7dskG7mtC9D/
L71s4mgvhjy5bQhkbnzVrcdfeWwRP4vspYeSEiu/MkcjwgX9V/ESFxnkJVQEjVQ/KUUNY9kqRFE8
cCw0lZ+5IZdjK2LX+zl6uch2U6JLsRkGBYHpKOvJOyp1q95QHUSp0M6zRIzWTRNgHAurx33pkDHj
C70uzJ1mV6yujapVeytBeHaPDR814CAHlOjonuJ8P4IvnoLUjVP1V60NWX2rOpD9t5LOjv3Wemmc
BBbRWP19JTpj2caGsN6goAK7Y85obpwWKC19lq7VrPvImtDKufZS5TsHNNgGQkvUf1WLZpq1wOwM
86ZzaCH3PrV1OZLXMk/Kq5De8skkc2n5QU+hmsutiHrxE1JE1r3oc6T8qMeOr0fio0G6XEdzVZDA
0y1wbEjdpYocV01fdWQzJWr8RSaGU25yZR6KkzOXFZHyua3OOTN2mqtBh2Kl9ak258oXvkbknIVe
DccRcwvk9qRtnF95pysO1f3BaXaERXWz57N4J895plAazxHqre2szvqlEvItD0U3Ahsj+AvNHga2
L509LMZhgoL6gEBTc452q9QyqNK5eG1kKk06JrVUtiSyyoHf1hbdM5zDsTuSnywOTt4lEMJmq3JP
cVWN8lAuGg54FsOx9muo1/Op6KXZ/qYilra/B8Ws64ckr2nGBEQgDPXB7azKCkzRN2FJtAMVtHkY
Zx+OM0B8xRtVaGmdYtU3VAbM4j4fpwJPtWHMvwHZetOmSJmyIVPOqYKMH2L0ljurtw+0hU13AzpP
e26asXxILcV2d3HjTpU/65WVEhmXZ3wY7dJ/KW0CWaFiVl7jJ3Xbx7ftmssEEKiDp6ghf9dpqlPq
QAyjOrc0ZJEs20OVemEGauCphEMN7dGJ+QOeMbZ+79gxWrSKV2UHyrs4NiYBfBgcbP0klDUNQZRd
gTiI9lO+LaJ+yjZzJ9WvnliUZjOStAR7LJ16yohOKkLXaEiR7IhRo8qyLDCZCYzUzb0kMcC8kTK2
v5dicu9BxNAhbc2+R3tTmEO2dQbuw89mzKaYDkYfD8E0VBMIWHiVsNztKTL8hnpWvKutpo+JnGxS
aIgIm8jF4/j/qtAGfxuL2Ps5IU98tBtDWsF6vq1QOXnT76HPmH0M4JenrIuTz4tdwZIfvJGJo0gS
76uiDEYR6omayT1cpyXMeE3ptkVV9DzFhUQH7fbp9yl31FtHYkLZKEvd3yZ67sZBssz9sHV7ZQo9
r62+FQoCZH+c9dpBW610+OM8461R9NYJKruVchuJmiJUPznpb0JHSmqplVN5a9RmwSQEnV5JwBGY
y25BpOXtiUWGb9I1g6IF2El4SEvb5fdJQpQmUBp9/qQTspKgFbP64t5L8ukrOsjiU5ZG6bJTPFtW
92YmFfOTYSq0DX02zFEbThDW37p5jcFqjFzmn4ppsU5zN5JAqyhz+b2OuulFTaSV77BXe/oOTm1z
k6ztPJJ5O/OunXNb88fexg03rCWovdQW+8YpEfb6DlKXx4Iq8Ct0Pk2G0+KMgLRky1MxYeFz8Nbc
IuhhPojAIHCq2Mkq5pQcdXWJgCsC5n0wBm6un0OIvgWsZZosOKa4HazRfhqjWsViKi3vSHM8tjZ2
a2YibCI5tqHBya/bErPYq9um8hSSmrIeeWKRtfLGSIcC47+dJu0mrYhRDKyWPqVvp5013lokrtyP
nHrlJlPLVqWoKlbRnGGnN4UXe9POrUrbuDHxI/7OmgglYwLYm2yBUXSZD66i/ewK00EF66ZFtuXg
37/2rqhfOgP+15babXfgRKvS8AHNb/tRYuWfRBrVPSJztRh8Tcl7/A0eD2uP5aH/jBKOrCm2f9r9
XNUOeyxyil+8XHeW+7IwXVSoGUF8vsaZpfSnli0MK05ZgYAlxUfxzVzrHKYhT/vlmGk5AuEfu9tO
cZsfSqyO+Y2hju2rJqgn+UtFMsAXVRR4lYamdJ8Nq5VtoI1ieM0UbcrDnmTE8qBrdRSf+BOGF9RK
mzh+qyf9vUvfPDu5STv+doYYr2RiS6v7qlVdXm/jtlEpvhbC0A74V9fwpmWGe5maWqfv08XtPltJ
n6VcIGfCTWtErkvuYdRE1E/0+m7ua3TjSZNrmd+xBzZeIUp06d5d9CjfyNoetl7VIvVh1zi8Dqwn
3a5yJ1DjYzyh8rTy0Qa4GTvxN89sUQDS4NCzDe/z4AVWbJuur2MBTMKpEnO2V1R3dvymV2V66rW5
NCmhGlF5KPIx2SJbt6J94bTG1zSRS7XtCBEiaa2f2Zd53jJ/AQE9yX06sY3cErJqU3RinwZSTpks
5yA8L/+spMpo7GLUkG5QL477kMUauokSafxt7RlVfGw1iYTamDUzP/R57L4mXolXDrj+YO/EVGZV
IJIkkqyvrt5s8rrnqXtVUnZHvFO41yzcHcmzRCbU4JfscQ2VCBw39swGD4U+2o5DATKCHXtta+I2
gg0d7WUdkRuYVlGahTloDD7EEQ+IT9URjHM5p4jGdMLaqs+2aWnjMeGlR8RcyujRWRKl8XUl1npg
1F71mwikHAOJxVbQclhtjqMOFrofCz6API9g5RU4PojXpNiKvVbti23rxfgrWpTDC2LnhS1dISGu
+yaB0YSKOj0v/cZOp0FdX+pMUNuP421puomKF71ytAc8THmLJ01gT1W9DjTWbCX5KZ+Wyd1MS5vf
25VeNSch9G7TgtQSRNtUHd9vWy9T92h1vdduaHzxC5zFEk+lIIbzUa21aAwwnXV8ADr2xN3YKBWh
ykabaCEn+17L/amqu+lex9mTh7o1C89vK+gHTOBJvYu7oRljH509ApAV/Mgu29EByoOYidrnym2m
hiqHO8QbbSiyakdkh+NtW9krn3LK68Z3N+H/7NcYlaIA86atbGrwecpDV5saWwNmrnrjNjXDyl4X
1S0w3JZtiiiUz7Jaxke38QpEArLvcjCyQBmVpmP+dtmcAnhSurK6obuk56FpDqjhNa/iyVXaOPd3
MB4dL0AGUI+3ZivYzlBkzJQHdtZsvaxYls4XImeUF+zURvR9GWVz10GQ7/ZKCzrtijXxbxUFukvU
oCggc/o9K15YOXWYvovNEO3wcRkQY+mIZYOoV8ydKua31Sy7/7iI8acgcn7shdHvUSAHh4r34v0p
ewSFIkneM0J6FE52Y+DHNDaCDTxw6mwa0zV5l7RdLWmkfowSpiG/Hgf9kFtKo+8It4LLa7MneUIV
EifbmCnc8anlpr/pM/AUbC1ObtQG0dwGdIf9aHq9Wd6Axtd+UVwrd/qczMmtY+U8vI7ep7Lphx5I
Vatw2PxcO1mqn/RpFBOQBSjp29ksBm5Gm2dBoVblvTsOTIq+QmDc9D2vsTr41eKab7RbIjPUROI+
gQeP5ptKTtaz3YHr8EuWkDfcaBwCPTtS0l1nLkrB6ctFbMI3KslWTxsXfnA+dsSsVAUuqg52krsn
rLHujqlD+F0I0kntdpSGltNsj3q504gG1LbJbOdPs+f2yVOtRLCuORICSTR7PNWsDl10pd9wUbgA
joMvCN0DzQ3KJGdvDfW0dgSblxwVrzQ/j62x3OQi1WmOL8VEiTp2fqGSbPbJ1D9+/PJcVmhwzaBA
ohqFUgfRyft3J+ZkT9BZlR29zj66johegfmvsrcxvWZhvig/gbHF97SqzBAjmOfKKuKMJhUPiB1O
KY2/uePbAyo7B3UjMA1ExZV7+pcqPONRuaQthsoXPej7S6NZX9MHiKzQrr30oKdL9qAsIxHbRWPP
X/WGSCaHF+Wkpz1Bo0PksAfsh9o8qvj4Xz++zRcPGEUNmRY8ZDj5qL3OOgJsC3WvK1HTEQ85HJq6
13EwkJqGihRhomDW/972+s8siSLnSq3xb0PDxOD5QoWw0Ju/vw1aHVc0DFU7NOJ1X8fxZcdWodl5
9EjYqkZl/83hNp2cXBl2H1/13x4BLQBoySTxIBb9E5jzn0K5YaL8EM5sh7RDIOaV0nB8poZopRAo
fUBdhHDjkfKK5msdkG0fTiNI3I5V8w7mcTFdmZ3/8goChOTvlddIO/HsbTcMpx5i+DHhvAztvh5L
T26USVGP/VTUKZW0bLpmUPvL7V8ZlACw0FpT1D5ry7Ye0P68Gq0QJri+AcYQ70cLUDB+kuSoa/O0
bxvSpIzFFJ8/vvt/WYpQxiHo5Ns2TObr9w++1SbyCSa6FF7XubsiirMfVF0H8tY9JeyJKV3zMhbx
768bvXea7+unx0e33o//PnJdRPFaPyPTBJrCj6LwjGQ36BjWRt0Zqw3llDgwsXRBIp4X75pG5m+3
e+068ZcGvPd8+FmZls4BPhp6Oca/Ev7ayZ3m8UGOnVMGbdJEv+K0ag8lu3hxZSG+bDuCikLagSwG
1R5qoPeXXmL5Kyhw0FftqTT4mWRSCjioE7XqtWOZ+Rma72DSOTHZ6WDfwpQu/rl3wpeMwYCWNYZx
73zOq/rB8FqiN0IwhTp6XRmHCIZucqdcrmhoLr/tFfhE3gH0VkC0+jk1sXVGaJEL80pPTXfYGSUM
Y1ZIl8KZSMxC3gyiwLLTkM3m7DyZZ/KTR5092aEcd2/GQRuuteUu8gPJhfTItMRduyprmPTfPwAb
/K1GDKUbJrW09nrDJt432fXv7cJbThOapozA5Wl5cArZFadeJangZJZYLE4CtMUGljUVi1xLm60i
WiT0//hB0uDnpWT6Zz5EM3/WpvTcliXY7bNjUQ/UY+0M6zVngY0WO/rrYlbbAVRZc2XQiw+CQWkZ
4vdBoYF69Wz6X1qzpf+Q50dLaEriN3as3zVOLk9JHBdL2Bap1lNDmbPkEKu4Bf91OmB4Wj8wxzRS
TQnHeP9ILFXqrLkmwVUjvteuRDzutzTdKC8Vmjxk+CqRjGBcwG1nD18+vuGX1473+89mHFII6t2z
jTFPftQXutBhFDek0Og1rCQdFloQt/F4xAhZhY3djTKQaq++fTz2ZWSEQ3eY6WDFxyF9Op8NDI5F
cy3mNFQJKXwi3rsp96rWTZy8MlrVCBq9+mYqJfqSNhFd9HXUSTjZ1P0gDAoJRDlvzK4ayjhYSGos
fmjuVOsnYqRidZ+LxjjYfT59+/hHX6yP62qx6qbo2a22oLMPqC5HhdqfWbNlwsVLkeLbTPbKTrea
38PkmddCIC83nwxncX84vfDPuXJKGyZas9KuwyIGdG9SWH0j/iffdaXWZlea5xer4XppdJJW0sTK
/Ty7NLUifG6qEPPGJpLJvEe1hVXSsAmC1KY03Y7uoD6m6Txc2XJczpPcUZRENF0RijLjn60KK22B
mXHQwsYTw3SkqqpvO6McblO2Xi8y4djaAN3HJO0VIvKzSmlfm2qg4IyuIb4i/bm44zj+UIjBM6Hq
DyTx7C7Us0KhpZNGqIGpecYBO96bRmx4ofDMofw3B6cKhg5pMy8T9kbUqudXTjjHaJUVMhyKW2gd
yeVutEPKi+eGio5cgbiOBoP5jO20uIIWvniRXWZZkM1YOPEn8QveTzsrSjctOeSGiz0Vuq/z7dwa
Jb2pSh/u7dq5/fi7ubytDIdcQSObmCPc+T43Jhh4oqY2hA3G703dzdkDJsZsP43Ftf3VxXvMldFK
R7aKSgIR19l+0jLxuadLOYR6qmZ7YerRNgM4FoiYUifRPPqd0OLun5/kqnGkl7/eT4yq64/6z6YO
GYjTIUkeQq8vR3eTlHYxBEOh0umhcWkWh3iR8jWTYirCj+/sxRSOXp3ZE7zhqiFlb/N+5JpqjQNA
cQmRj0XP5hLrnyjX6tbWiAa1Pc6pQ1Qb2VxAO+BBwXf4ePjLu/1Hw8XxGFQuiMGz5asXolE4nZgh
IYgeJnvVSfzCLKpjN+b6Nm/Fq9QgzH086OXbhM5xpcKwe7bYxp3NGOmUK9nMWhpWaZ0fC80ajIDc
O6cJFOpL0eHj0S4+FdLOsejA314tZxe2zNFLaAhoTnOqZT0KqA01Haw4Tugf2uX4SmWXO/zPQ2L+
XdV5aGfRzZ69TmlJzpNbjN0JeZ5Gp3Ms6L0VGRsElO1TfKxj2V25yvWevauReVSLoOzgTlht5edb
Q6JJyogXqT+pRJ1r+6QDhRvWHQ3D14+v7SJQlGIRYikmPPwkDHi+y2to/dtZhvMfKk9Vh6nS2mWQ
UrpNf8ftZH9xrXaavWChMAfEA2PNi8r7K27pp2QPdGnH9FdVOqPtkzjuXFNkXz5sZ537OZ1xJiXn
3nj/OcF/gNUW9+qpFhQnfR0TtK+jI/jkEot2EO18pQhz8fmiskfhtHLzNYQ55+wqIhKB5E4ezdti
mpxj6yzmHUlub5OmJfs4srX+UyYN9ZANY7b/+EFcfEWes5Y9VgXoH6H/+u//M2chwbY6QejZiXjL
we59YRhIlK0pssUNmWbJlX325Qu2XiqCWgpciLrOT9tLZ5BTF5XVyXCrxvyqOJVa7ESBgeXKm3x5
SzlZG2Ql0WvDvH6ODMAmRV/WVupTwY4mnbfg34aVNd3nz8Ka3SlUEF01sJ4VMfyyI7N6+fi+no9P
lMQKLcAGh5gM5fL6iv3nvg5prDYshckJvq54MXLdJNPRAguvr9SOqKmyH3ifl72pDEW8+Xjs8+n4
z9hrdYH1b7UXnp2g8kkqBJAwdsXq6qcNIElaIHQUnXr51o2i/DolzfT88aDn38w6KG8wh0qkxBwj
zlZcPvbMnYsmPaURn72fomn6bI6SJKhuItwzo78eX5kgzykNrLMrKICwVmwMLLznyFXkjjopK0t2
IkY12YL6iUIAz92D4aTdxp7s4gATvw56Qpu1oOkQqzl4qq7c7b886bWWgBCeUEze7LPJIkPXIlu6
VSe868azR5/uXgFAfHIHE4GaFWXT0XOUcWNBYbnyNf1ZWP87X683gIMIQlA2O9hWztb9FgWPBqws
OyV0E8k3oAOMyTymmeWXpPs8NQV6LnpvDUG8S70sIY5FJQryWKFx3o0DgVmNPu/Iqcx2KPaNDSgm
+1Aj1j7RSsh+DG1yFcP9p5R69qNx/vNR8GqyWzk/a/clB067KZdjM3rZnT2Bx90oI7JVH5IeRKS0
KwE3E3iYBchaiukhy+L4re2NNeQgy0HZNiwoj6Uu21dkXeOTMaVxcVAy3VZ83WaxuPFQLKYvOFqK
aRd5VRrdCCMm5X6g2XyD3kbEXxNpJq9Tqube1int8Ssw7GHYRbPeHGbauSi+61h5S+po0iBPGFEy
06nJanlPg6K/wY3YLKVP9a7MNm3b9+3jTI8+301S1iA/YTeo+h5zganxJFRL/BCV1LbMqkryXS5y
bu8q3eslbyVSmIBgWuOhn6CbPFWdFbe+Mmt93G2F0VrqwTTK6jUBdHyvJUv/vZw0uyTJTB+eYtpP
UI+WdHrrRq1WUHM2uQxz2+Ck6DHlDb5pdulJkZFlbvvCGXdVZFFpWkhh2ulG4kZHz2vIS50KjbAH
hDVD8VghesnuG61Tx4MBGuIOj84qS3B6YBSjtXTgdys6PQF4LEfZpo3MxW1T5FFowhycfC+zZf9p
tuWkBVpFR5vdIHI4AGNtG2+kQ7w7IGzqAZtUFePT2EWivMf+E1dBVS4EPqruYJ9mDKxRYPU9RWEv
Xbowr9uq8+cKVlJHuuvgw0Vyv2N+JV5W1+WUbzI6nv0mJqb2BQCnqfrZ2AHTspxk+tkDP+/9FOnY
qztCp7gbcoOU+67Q9c9ePzfxXUls53xbM0/gxh6kcIJ8mdCpiLkzTnYGE9UHnte025QewXe8me2n
MVnyNczYmdv9EqdOEtDDT4Ac9Ya3c0age3stMnlFkN3PAJrcNt/R/od8BpJW1wOSmV11J42lEYdR
SDXesrMhKU4rZfd7mGP5S1VrK9sO9OSLB9OJ6vxmcSNT2yuDJbVbL5IGdZnedr8uvbXUoTcgdbEc
a+w/pUthaDdUEYtfzpT0qg9wgs7JPhvqlneNA+EXNyaE8rWXU1yf6s7r0AT2hviOvMON31A9JPkn
axTO9GbR6cu3JW7BCB5ZbUcHI5Y1GdJ9XiJQoDq1Hzl5cEqdjPmhNzKRbk1Dxl04e1MMnypeUIkK
voF6A/62bTdRNBHl1lbMkuFkDpTZUR2o2mc+XMX4Ek0F8g1nSIDiF8Zo/qIdOxabeFgVT3lamrq/
9EXXPSGE0p/dhGnvoR2zbttWhao9pkmP1izS4BRvZoeZ5Vs2RyNHaUKYbI9khcX8rdncJBKLTbUJ
nHwRn1b23pMo4iTf9IlqPVGKm/IncMFq8VSaztT6BZXPNqziFNzmECtFo0CZrkYNtwxauGGTj4tX
/mC6bn/QJ1y+l1qm/lYJFEiJAEd6871rc3C7atO6ezjAnrbJjUgO+0gbox5pArGwm8lCfY1hYeAP
ml4XN0etpRbjA1VSPwPrXsuDU2fdjKrAuEZeF6h8MmCi8iQbQocDc4jJ911aQwsyR8XXi7+zv59a
SWlbqs0iXhQ6KQhBSTPk+7AG2QV8D019Qw816reqJBUrUCeb2pveJcmRTD1WE4OF4QcO3zr2UeDb
nQ9dzDtpvTk126UaHWsXlbVVITse82lbZUv0rU3nsQkobLYVbSuv+jZgWpUBcNrm2+zVfLQR59ln
I429l6wHJXXr6LG3URMYfkeliaK9V5mKGgxx24sDFSOgR35BEfdYL3qa71GYsrsRNYEwU5CRLoDk
E6L6Zy0pZ/NYkXyahDrg3VBaS199qmlh17oPty7RNkgp01vPzPv52LOwHxWq7doGCGZpb1c9/Fev
QI+5YasGSCxqtVFhRq6Ml0RAx9nXHmroPSe2zNm4iFPUIJnWiBBba+Hp+DOaDiDS3lBWXzzB8vZs
poVePtR967RHgtWQCWW1Xgtcu3OjHKqkjl+j1tIwBjNvD+a2E5o5bYCWIj+ekUISmEkf3v3mxbr3
TEJtugTqLIRDfjq4jA0yXJs8+RgBfYic3R0PaWKSDIVMu0M/lfXUfu7nrouquzazh/FE6WtBQy1Q
ZiDHqtKy7V5GNanTcARkcFO4Xp7fiKGZjgIEqfp58CbzyHkJoh/RYUq/me2u1thNDzI0NADvG873
ugjrYeiyYCSm1NtYnFu+TGSePZngHc1DU81O8hyxJR0fVjHZCxNI9bMzEuV2wf5aHJMZH/U3iyrH
uE0gBqqw+hWhbVwAdfkj6i1NHnsXOJ4kPS7dqpkVaz84OihAQXVZ3ayOmBCPO6mborAryHl2W+sW
GiCcpy3+x3Sp91NfLzVf8mTm3c0C7s65W7pybF57O3Fek6Kqqh1VMLM7qPDjfgOURQ8MmsNGZRCZ
Ga1gjQZwtVl1FIiaOFnsF0s0zU8qpWO9sd3CfPUqfkrgzbD3dmjENXMz2bGl/aoTWytvvAVMMrp7
RNnFM2y/OgvJktSSt6iPdBOaZFQ+TwWWt0OcgiEI3EIMB0CYphsaSmp9LTRqk/1WzCo1ASrAycmx
5snaNmWjGIdZcaSJ3d3UixNZ9+OP1EkJjM8sRVVOiQQscDJ7p4gDwrJM5yYaXHUPtIJD2P84O68e
x3GsDf8iAcrh1rFip6qyu/tG6DSURGUq//rvUX03bdmw0TuYAXanF0tTJA8Pz3lDkSPc+6YPerAf
aesgvKVjSbRD66PIfwrihFjnRYXdl+ehyrAewJS4+5T71NjNy+miGBQG8Uo1iOIXNjA5uBZUvT4Q
oUS80YUotlGHQ8L9bHMkkWSOFMoFpaHpJaxyPztoVgIqs9RaO9xlucWFX1XInIGqMfuNGedmtPcm
ZAp35IgdgERkDpNVZyB5+JyPYKXXWi/qdmuIVLQbt2mc4xD0o1iX/MgCLdHKS7Z9EaQ/q7GaidxB
B3CxiVNv59tRRxrjFyEZWlCB2rW04M0Uo6d+ekkRa5KcWm//8woPqFjRJFATOz2mfthFpp881/Zk
mM3KzabkWeZl6tyPnh9v0jCLna02DRb6llbujiuj95SzzsvSCrekwCPoN0+6NshTzYu/486dkutG
/fBRUkLFCwFYZLuJc7/zP1CPUdHHzMuRaRzRStxnOLaT0tHRCvZao7wc6GQhRqBzFWaTsHPKQCIw
tALJ6X2CyyPL5zqmYvKFClJyQD5tyu+GoEbAlAzDrDY98nJftaID445oY5qZ646WeXmH5isWX3Wc
OtoWLhro/coBptblztCte0QPBrixwMryVVpFWv/LjAvRr7yysOwtmxuQmm9mI4VJatlrAk7mfpfS
lvUWE4VeEqko7W0G00PwoooxoheNpsS66i31HFuucj94JfyzYKUDFy4fC2yz0eTXwAWvI/Iy3My1
xABtndrIT+u9H+TPIM3LmsJrqFXJuiA5zp56BOcT9myqAbIAaj1n3BT5P2NN0Tokj3aleTPmF/GU
xM2yERB1rV6HOnfkxigQtNnGnouHhzXgguZOiTb+6idU+DbQUvr7Spc1aDtkPIJnEaYTpHWLm8D8
VAa9+jzpopVP0CuCGmqBCmqRwyRClONpyozou6s5UX0ftsFI3KIyYn7R/EYi3GrNuScsVCW2CkGY
CB0uP9W8VVAgK0kvaIqsHTdqi8psQk9k06g0F5tc9Cly88hYPUeYsf0EiF/SXm8CL9prMu3uYisY
SvSypZSrBhiO/tRPvWatwfrH9cagOJXtsph8bY0LWfjK0NinNtU4FQ9xVbv9nk1UOdCXkkFfhyqw
5McxVZO2d5SRUTEso2ptIqQWfOjamHTJjqLcOGTTjBlNxzySD1FYIwMwyFapLQDb8s4VaaxvEcbi
gWeACsZVQgK+3DhFodNpphWkhfHKqYKqIJJVQb7utMRDXixvZP/T10hIVmnjO8NWBEGqbyCXOeXK
gbQ23pOPmM3dNJOppypwa6QCNS8EAUsvEaelWfFufjLiCBpDPHCkIf3nPBD2tOUrw02OcPTrVk05
ua+Za5J9zjwU8ajGTFWwjVy4TW0zQPtJsyEmWBVi26f+FL2i8hruArJ8kW/aPqgPXmh2yUNlF/Gr
EY/euE1HeLHNqkmgvK/Msk2K7RDnCKB2dVund6qr+PdzXdh/pNCkZSQ7NbB+wLWtgzL5IEG/Z7Hr
fAunEZxnaE6avwUbSuaMm0g5IJbcTA3K2dwbxjqSxIhiFWMmIp+G2PXUs+aaxbNvDpl5JxQmcZxk
+JzYlyOJ26/6aNBZt2yU666rw6+uD/xn5cI/26CR4/AlQZdU67Ifcu9BIBTnbZFC7r6Prd0wB8sc
1JYMJOTrA7h2D7h4l+Bj3b6TD1zp/hal8ynfICUW/KmJIDIEBeE29a9GFsm3Crnb4ZClBZQ8PYRf
mPex9QseSDU+ewo06743cvEdnYxufNCxLhoxsClk81mFdfOQ2bVRbKI+s/o72ZjmzihR4AAtHFXx
Q1Z4AveUUU55su+mIHI2AntBLjIrbsFCUA3U/FfcULr6oef99aOahPFfGaOos0p9DB/3VsvaDlxk
2TYYHH3a5K2FscGqtOKqilblpKABkZ8DgzQVPL+VAO792TAHqe8AhKbTQ06Fudl5U1EOGx41Tr8G
C1K8jVkFaBRshRuM26ySRFLdmeyjhwX7sB270Ci3BsBzY1NZsbluachnR8Tpp2CXYaXrvphgl9Vb
pTWVu4knjH02YnIiezd6se+t7NiZ/DWq5sb0PVTuMHzgEu6bDZE7c+47itO8fB0dhFmF+vdAwEw8
EzzOlMoHu+HnwxUhiom1SKgV77EldhXayWC7VxM4k8heYYKZ5chzCqMnSXSnZstDRy9WJIJ2/9zK
Wn2GJ6KSvevmprOfeQYPvQvgamWkGbQdJ5mMaj8ZyGCC+sC+5FlyeH7UMYFiYwVh4u+SqktGSARV
LONtaEXZ8CFwq8Y7cNEa3huS8aT7KwBF9Q8jdFTyqYIobDz5iprrGjfqanqG+GSA/x7HmZ/qVcFP
Iiv3WF4MUYnxNtnkSq9GoNq1ghWzTVutindDIvSjArKpr+s2AkAd4gUP2nXsxR9XJI3OO87VGrGy
jTjU8htVxvOaruXYKHXSJ/D5D/5chfyrnlwbk2SP6fWjgXRU9zFxDUGw9FMw/fApy33tUY/4krFz
/9FWhCIrKAfkfB1g0eCXlnx610qUn8gifbQKPd8hTk8g0jQ4oCsvTpq9QjC8e0AryLVulXfn9vNp
oZAOLooHQAJo8gXGorrZoNOcCpORQYWQwvHSTjXqXqVJT1wIHUaWl/0Ug4TAYaLgsHJr0123FFl+
G53IbjSvzxAKNP8smoDA5kBG0sZddEqUNzi97WjyMfOBX3DdT9MDJcO0oApSlm8V+OPmcZQ1TSuY
H98TL6IkAHwFGp0BC+N6tf2s6Ezw4G8yc3IuB/mB0+2gDWMaBWYjnuLOSQ9mOiX3ykBkgSiWQv6R
JfKSjQexAt347fWhzwr9FhgpUJp0JlHe85fqrRUHtLVBoTx4+K9+Nds63Gm2BfPDtrpHyJe37OrP
psrGR2QPPAq+GFC1Ft0MfLTElFujfOijqlhHfe98dJDHf574jWyBuRbVN0cOY3RrxeeWxcn+Y+RZ
i2X27oPju9RjGVwexrUdpA9qANG+laNfJ58tpx0HGJjvMIZW4OY3golZ+9GQY6o2kuHsvBzFlFGv
4Qe5YzsG21p2eXBMtEGf9pLoZO8cN00izMMwJrxPfbTskDs3cd+7vlTLBgmNYxbJI0egLQO85P3P
/4oa+ZBlwE5k8qaEmrY2bNZsZUeKMA8zi/u+hOb7RFWmBFFTygF/AhyxCPKuCm7smkX8ev8l9M9n
9gh4F37N6YadX8e4IwzJm4U4odxEaPjt+3iK9kY51V+DbrS2aJXewrm+h4i/lpBhgWMgh4Z9GafF
WwIjVFNPXTx46ZvM4/IjEhUSKr6eWfd1X0zJKpzJ+aso6qpyZXNn7msf1IuPSxyV3BK6J4JVeMnc
WJXFCZp/FAVz1MWJp8i+LPtzSRgYvS6IGWWWR80K1nC78ZTVwsNTyMGsoqr1yAsh+IhNmY91ReE4
MSHypoX26g9V8rsizv/KIPzkKysCQ7k206jdqz7tbyCEln16fqs3S4/zAamgme47fu+vHUQK4qip
isYXDkmVkxQirYWJGTTMFYZhql/R6UTDDhiogdEa70Ftjdlh+p/dadlX1kaNj2NZFIc2Mcx/tYmZ
fxvOoYBECc2+Yc/N5pPfBjTPaoPhhZRXPQLTDr6Yyon1VZWX2b3DF70FjztfOUa05juYaOTy1+mI
uR2oLtfa4SWNQ1haso3Cp4D3DTIDVNHiVTlY6T+qQr2vANOzZ5QYYLSlK3Aru8zsvGF4iamBfvFc
f/wqYXEdjVEmGw69/d/17bmIt+/jAShkvWmeu9z7p3Oc3a4a1nF4sScHHn6uCkC46fhmlp5WoRGu
kfKFgfrEY7C8gZa+NDRIh7k7iKIY8tWnQ7sD2hekiOML8u7qrvU1Z5alcn4Vpa52snXse70T/luW
283b9UnPkzqNE7Pmp40dMT2ZGd+zGDkzQLorRuZal5+RF6hqbIeorWrCtG7AxC6MRWseuhmC8jYQ
y8XdLcoqGDN7nF5ka6ivxuA3j7MQVotGBMK9N1rEF3Ysg4Gupe2ALtJS745OXicBHY8vOHZhEdCQ
BhsYfrYtAGO9RalDVqipXf+YF8eEVhCAlvL4Z3FK+qbTgoG35wvB4xeKWn259pUdaLtC1jbqSI0q
mxvp8aVv6qD+BazdQgzJXXxTg8qRhcQw00R186U0i4+5ktYhHcef1+d2fo9xKv4aaN7Cf8UcGJgz
JngaXwjPM4M/wXS4RrWnbjPvLcT26A5apfPr+qBnHxSkCJk/qEn4GjPC7nRQp0onP4294dWpYx7e
QdRTTAll4FS7uAClg2YQpM0bq/jONPv7TKCiBbBuDv3GDIdaAhtUVU5G6nnlG4hgC9m7Cbnz7RCk
ZA9xmWSfigpF+HthJuZdFdH62PlTZej3uWm2wV5ElqoeJuPouWV9FNHkfbKrXO3gnk9PVW+uq8ZZ
p14HvTd0vahdZ4M76vuxsqTGS95B6Ju6cYDYDIZJ0Yuww+GuCUVVr91I5e5KlAl6LKBvrE+WiGh5
YPJZH7oYNQwM28f+axJEVvibIoaYfuTJUP4uutF/GswO0js2mJGCKW368sZHW74SeJrxUIFJBJSL
CAp47HSp7LLzwhGw9lvNUwHyjkggc5nNOIR7o4bUBazAoYGSULf4STOPsnfq9B5KOw5lqnrMsYn8
t71DWKP04s6y6Tb48TMT0LKMlOeHzZuR94ENuKLAfzbMNcxTeMHITabq/sZhPMu65jGBAs0vJrBA
QFNOP4Kg8F71RdG99bnR9quYh3a7TpDIyCkXTb299QzZ/Q4wZ/bXla/0ZxH0/YBkRmdj+GtMRQ1W
Cc/U7Ma3WEaJ+Xc54No5RIR6gIenv2soYVdYYV++eU2XPYupDe8AFolpvtAoKfzzh4ejGnCLYigH
uW9xmVEjcDH5pBpjO5H1Mwxb/5ctrF5saJH0SAl4fp/d2H3L4MT8gPHNUCDehAgamKfzU1YDQMGr
2jctoxVcB3l1AI6n75RK+181EbF4TNGV6W+A9+eYdxIoANjND2JGd99NgU6HzRAwpN9ma68WSqdq
bzau99FqffXN8BLE0zKCPuEq94rHZEqKW4v6/vA+HZ6NDWqSCh6wa2+JKaxDxA6onnuvqCvR/nAG
Px2+TYkYnY1Tu17zpixcwPysd9hyRfjmG5bm3I1jhAaSaTfyRyasONj3NlF2TztXvfhjgmqLNJWh
tpPd4RXbjL2db2i2mAl2GHXu8shv/frODqtB63k7QF0b9hhRx4CusXZFIMeQRt9uhpL6BrIHevDm
jzMWfQrzGlqPMJKtZneR3MuCnQDIv63abS9CE6P7NNaa52GIgv4jXYXgD884v/zTJ+Nov4wYc5Sf
HYQPGLerRwjCKx3d9/rZDfXA//2Pm5j9C07LBQMLuI8E4nRpY731Kn8SwStKFOhSeMjPvOKJlz2W
Zly6W6wwils6r2ebGHteoMdsJ56tvCoWVzmAgQLxCoqhQx5XoB2SyP7YjHlKz1O4Ylb2oTPyxRBG
Ee6uT/biyJxV6huUucwlBxhRkIl6dZe/cev1nBSqknpjth+93NBRfx4xNEjD2yjGORD8vX8dOB/g
1JEqAe6Npv4iUHhScRFz+80tESSJa2U4R0QwvOChwnvC21GW6zscSidsGRNNf8SIRCvWLTIo0QOm
UW78EPgFtVO9i5sfGd3pW8nV8rtQ8HqnYxNcLItfu7jTwijRCwujurdWurW9AlBT/kAUsi624WgP
PwZnDF8qdAC0zfX1WIbr93Eh3c/MBl7vS3pKVHeAV4ZcHDQnLMHjFOg11J3/Oe6iYnt9qLNKyf+P
BSidSwsC+tKveewNcAaGpr3VQ6keG9WUP7oQZz0tNo11aVSxtc38LHDWCqf55J63gXvfOJ4KbuTr
y1g6/46Z/2yZUIK4sxe7X9p08DFPDt/GbvCtuwnvxK+pynJ6qT2qN/YMBlrnop3MpyzmqvzHS4u7
ymT+775BEFfNxVJPhi9LDwLoYQh1PYFPgehPV4T9MaF1DUGXTtyNL38+4XlEAjfXMZWaZTlRmMQe
DeGrA+JP7YMtnXLTZ33/IUvhvq9qi9tZF+5YwIp01f76qs+zOTl5zBYEpmHCeoSRvCwwx0BokL1o
5KESqb7XVa8/FWkbAghoEgecVt9tm8RyPuKIWG+pjec3Fvt8g7/zhGxSbB6DgPBPo6uMxtAH/ykP
ohv7R80ovL0DcH0rW1u7dU1e+s7s7flxRBaI2sPpWMqjXRIacXoYpjLfdZGTfVOe3a802GV7iHfT
N0qvONY3qbz1Bj2PH7O0vQtVclbugKtzOnRb9Rpt6EAe/MkF7V8HyYsetdW2Ah3zMKmgOoYa/Zjr
a7t8M7GTKd+CrvGw15lpk6eDDkNG20ZRHEdBCzYtCCaEgGMDrYV1HCdyWAGxMm7RGy7MdH7Y0yRH
z4Esc1Hl1Aw0puq4yA5g/tyHpp2aV3bWRDaLkwJPHsv92kya+PdthJhOwIelWoP/7eLQJk0QTq01
5QeQFg80+oS17qmubM0+RO3q+me9cGQozyBZTWltFi5YbtmJw4pqbnYowrD7noVDsDVstGxwTy7v
0fA2H0vqUt9wyzKeIXDfWtXLwwM6emdrU0c+XVU+vkAux2VV2yEbHoe29vMVVBKquFlbeF+qEb58
ZIR0CyMerJsK/w33Roy8tMiUNRC11qHbAb0//Q1NPFCtDmV+COESHvhfqI30kE5tBh1l0yAZxWrQ
CvWPtbF5PyNaRJLrYv/OFjsdtczioO7LOD9Moyvu3GDQ3S1S12pflMoV66FoqrWeBzB2Kh5Y1xf9
0lni6fRuwAVEZ7mtebEmksOaH7wRvNa6B24L0kQNf0Kkp9JtMaHLe2NPnz2kqUPS9/E4uhQhZkbJ
6XyjDoi5F1vJsdTMsaW0XMMUjfsm2jYOgjigFlOAhMLQPgwdmcKeBNp58GpYZaCM9CS98cY5TxDm
3wM7mmcjoiiwkU9/j+lEmPE2UXwcQ2EBdSz6LtzHHBVii12CyIx4Bw3bQJaxt9WHJik3Na667Tqm
GubfWJCzY0AURVN9TlTMuZ+y+DijHod+Z1qCPDFpfo0gGp6iHtfXfZsMaKU0SscjJQcG5axb10yS
+9wDG3J9U1z8DVSDdR49GHssF8gacUqnaR8fa+VMmx6ex51WxukPKbsfvT55b7GVoYCah9G0FpWM
bsT3s1PIJ6CjxbXNmaADurjPir7sCwelw2OuC2/LeakSesNhvemaJvhm0LJ/QkItvpGSnpU2IHXR
S5pzBiRiaUsuAlCBBemkklo7oMEnNwXO9Po6LnnGpWYQv2X24CFzXI0zIKZ5soEc3DWjxD1U6P3H
no15o5Z8aRFoj8+len4RN87prhx4kMCk8cTRGpAKWUU5pIphLCYdpZFEX1nZ6D2JUNZ3xegXG87t
dGMXnKUVfI+5NzG3iXgfLh/fhjPTcN0JSWA3Fq+geILDrM71lHp2+uZqtouaT1ylv4ZJ9ofrG/As
KjE05rQux5InEF3O07mD3sUK2mEHGIMq7lBDUqxERTGpiscHpyv9/fXxLuw4nqP0rKiJ+jS+59/z
V+nXmmKjA+ERH8mw+pdWTxueYqa+dmNH30xOaH+KBLvh+qAXJsnetoEg8jqktjF//78Glb5E0bo3
k2OA6O9HmN+ElcpwkTZXWFZrt9hZl+aIBRKSAHxbrpn5z/8abuRp4MIqkzSrhY+2qDatTaoO8EIj
dDZdASLYMtPgRnB1+H89ycNhSnKXz512TNHObnWt7GGlD7485hb+bnoeIa3WTjrcGUm95foHvTTD
wJsTURAMBhni6QztVhFSYQ0cOg+L9YFi9UtpjEiBT4kH5s6RPGr16PP1QS+cEtNEV4PeAGoENMFP
B50iV7P0LtMOWqsF5UoEiTxafe5tROp0G7J1q1vnYD8fvcT1bpzQCzcpuShVWBewCMXpZUMPgQfd
TBw3PIgCw76VCeWmhvdUmxEyz0YIAtXFPTFFeh2l3DBv1iUmopRh4V+vZJP2++vf4myxKZHTk+d9
yyLMGfrpt4hIHMcS3P8BMXD93h0dUJ+x6nR/kzYAD24s99n5mUdjX/EAmff10kOiNk0hVatHB1+L
g23YZfq+CuVDm6MWgxj3GLxcn92t8RY3c2hWQzNAmzy0QsZ/Ji9U0cqruj5Dz9f9GaeiMf+HGaKZ
xksSfAyZyWJvYVJUottjR4e4Kn8IrYWb1HjyVQFXY4J5/PXfJzj39hzwYJT3l502msJJQrkxOeiN
ir+ABs0eMk/UOy2ka74mIfST++sjnm8Yno8GhbHZVBTP2UWcj13RU4Yrk4Ort9hNBJ0BJlGn9NGV
mX7ra56FB9jiPBz5nHB5DX1ZA/SRdTSouSYHPyHWaUD9w4e885pyM9TZOG18L7TujQiw9e76LM83
DgPPzXdqEoSKpTiKMZrSUa4TH6IBVNl6LINU22h2LI0tmHz1Bs0Mft/1Mc/C0jxZ2okYrXNAgOue
HkUoDCiIhq08NE1TvIUx5Bigw0HwwdMG/zWc0vF3aNUZhgVpJG/ZT51n1FS56NhSaIV/RO6wWNei
iWNbk5Y8kNyE37PaR0o7iyyx17LQ+YkeYIy4RjWY0Lkj3u5qVMMWEkH1z/GIn+Ei2j0n9uAlFolk
iCtlBjMrOdCYmrptnThSbHXZjzTpNO/1+hc/y9fmOZOvzhkkOmPL7QXZelRBqUnYLjraw0E+qJ/1
SN3W577cxQElgxWQvfJ7ngsw77A25OH6L7iwz3g7vyfss57pssCYxdHky4maE0oErfm5nMpoLwWt
oTXOCGKnT2lq/GuSOpczuYJojHOuztpuBk2NQbMceZiqtlabSgTUr12/LF40CGp3UGqDX5Btmnaf
tJZouA3C6AaO6cKxpplNLRGoECqyyzQ1xVVCc7BGOADT9LVVaXjpc1dr3S+dsnKwpRnR+0c4psWN
Uz3X7k8yG6buE5O5ewES0kU5PWHQPUng6jA9ZHaSqG2Sd+Z4B34yu7GqF+ZHy5WXCeUI9BeW+8pt
QdhnmcgPQaysr07jwwSEo75WcIde+Rzi4wAD+cbNc/4YAlnHPub5h50OpafFZVcZAwY+YZIdsOgd
xA8Z2mW6Rzq0pQClWeKFVLK2NzrXevtTb230Fwz03WqYuV17j8J6M221qk9uPYouXBgI5sCaoB/K
22iZbSEPbghUwbKDYVVRtC1hF61oi/jdI/Lf9XAjQ78wGoLAaFnz+SFJLJuuhQ3UoS1ZURhtbfUZ
4DmqltQ8PfnbgdEX34jZl4bj8U8mAxocNuQiZtMTqwu9BlEHxa2DTW7xxlpT71L/aXiUfbseLC5s
X74fexccD6IPS2cqQ7W4x+BBARHDsaZ9FOIk9BAmuXy7Ps7FSVmziRqqEGRpi42EdEOREBqKw1jK
8psRQHNClp4ueWF0NyLwhTsPMQXqNzg9I3y23BwojKLhg/zEwfWnFgMpo+oeoYgZd+mEuVOuXOMV
hetkl05We0NW7kLo5Z5BPpeHK/2dZT8rB6RuRdaYH/Qqw8zAdmv2vwy9vYLQ+tI2yS377AtRgWg3
7xKyX5rzi1R7GAGHWqlXHDxdmF8C4aYbxSsMHbJUPkdhWYkt/SignNdX89I80fADa8Lznog0r/Zf
j0ijqZp4tKrygKJCtcYhId6Wliw21qgA6aMuvf/H8VhPsOgm7QVw2vyX0/HSEfZSNabGwaY1/Ig5
gALcYtN5h+cLMVXBFL3VLzzbsIwyn3VKUBRtELM6HVKzfcrsOFAcBEqquygd1UcZNTgRZIMCTH19
fueZEg1BmjagItGmRyJwcYukVlMA8zbMQ2KM6sXLq/6T38Nj22UZECQkA0unuusMA7ZsqqUYYlXe
PWiBW7JYZ9tp7ksSCqiAkT+Qup1O2qLtiFyCYR0wN9PvoJ8OR2yPIB34XY75oLPHrCy5Zed4hkAm
V6LKA+2CdugsFraYfJ72xSikbR7wkUqPSdQhGIhG7Kd2VCbMqmGofuqDhRud3kzHvKyTzSA8rMqw
R8Rnu0KrYKyj4c/1JTnb4vwoijK0aDEmpFKy+FGFlErXW8c6aHka/+xUnIa4WvSBCf84FNldHdeA
P66Peb7nGBPNO/SkQJehbHT6+Rse60kxuNahzH3vR4I134cKtQX4Y5G5vT7UWdyfpzfzBoDrz8JK
80/56wRDVJzmC9Q+dENvN2vkVvJ0U/faLfWxSztqrt0SEkkO7WU1VfitblejcDBGS8sn2vr2d9Hh
FqKEoX472H6kq9aybl0BlxYPqVGwUAAacBJefEhXG4dC8osOTatLd9U6HdzDWKHLQn/d+zq0AdI+
1z/opbWbleTIzoj9ZzDcuqloY4jaOkBDsJ804dnVPu0H9DGKzr+lQ3m+enRMmBhZAsGJ0U5Xr8BT
V8tkYh3q2DK1Dx5KGda2qZXu/ro+q7O7lFcT4AxWkFYNop6LUwAzFcDM5GBWbOkIFNvN/B4PZKh/
iYhlu9xH4XzTW7A8kLD10hub9HzzMDpxEdH+ORNa+gdTNSzzqHWdQxkb6MNrJXJffVXdoSFUbwQU
TG0VuGO1uz7n881zOqp5+nFTWcVpamqMqo/dS4Tiy30BHwpehun8l8CTvnG5XfrGZLGEW9L0AI2+
0/FqVA563AvdA5rt6Tb1zWhLKTFeVa5QzwiTVOskRLAZC5j2f5gpc6U4gGIrl928zf4KAkkn8NNp
J/eAfhUOnKmtx+son1S9LQLE3aJR4Ibz7x937mxRqyO9PSuxd4OHzWKduocqlfYdLLRwa7dYWW6A
FLrgY6Vb/bw+4qVNRJNRJyOku8e5OZ2kNgJRlFh0HZrS9Y9dPZjZboix31knwoQ8bWQFTd1GoTR8
iwd0eWiGBTVpsP/nP//r+w7MqHJQuTqAxo8wSwprvAtruod1bah7HJr48mD0b7nNztHt5EkKwYFy
y1xsQuMY++3TYeU4+nmCseIRSQ/9zkHqZwDmVvzxaak1qzSFCQxU2NsgViJQZHP/dT8DIqQOPdP5
fMidy1m3XaNDPNbKYxsLE0Em1RyN2Gi3/LtwXaLq/WbUo/XoZXV0Y+Sz7z3zHzwwubQ2+OBL6IJV
DI5CiK86JiLJUWgw7G3Vd8Xe6uMYDZZSPMRZWt+4tC98bZBNYIOQYgRqu2w3VGXpQ7pT9TGq4ezU
haiekASs98g/+VvcnIwtpvblFlvQ6ovdN9qNM3yeOtI9n7uDs42yPS/76WqXuXCCHKWzo4sCR4vi
gxb8cUHlTh91a5zsvUeyhG2q62iK1CXO8zsNv3P3XuI2eiNen92B/BRWHB7TDCFwliqn5SBtFkCq
I4wpjE/FZGE2OcY/EqN3blSczLMrcB6L5gKwMup6wBZPpy3qBKkyZddHaJZlsBaktS9j77XGFtM7
9VSPrSa2JLMhWktJlGPeNOvOVZj8UH6KYqiR9qAlCqfBlNI9sQ9qCc5JAufaRPM+WZGjhTtkFV3E
pMukmdZBW0zxCn3WFj0tmPveOirk9JIqKKP/GLGYGiUXblswRrM/9unUphQBigZzgKOJbOpmKmYD
NjeoNzHmbfdNW34grytvUGHPLj3G9GFuIjvDISJ2nI4JJBIgpieaI26jHnOd7dQHeknThBye7pf/
XhueB5yR+jNnAUz5IkiBLQrq0OmaI1ot9rFUNB8J/tpOeLr2QMEQsEvXVsnWSKY8W0e+1aIugl3y
P39qZkwbdG4GBHSaT6fdIeFRDHrZHsE1RR/5pd/aNBb7zh6yrd7W5l3YmLfAXGf3PYLlDqAO4jPS
1s4S5zOIBO7YYLfHtEKpe11wpsGQOAjMtKNuP/Re5u8tE2e/FTWnr9fn+05zO70b5moPby3+xr7M
Wa6zWSoo5116pDodvfVSz+78oW69dZWLHLpwpcYdNsJoYjVZ1D8NRlB/jxrEq7Qa7a/7VhktvLlO
K373KL1/TPCr2rXIuNwhYSxWVvkpKna6ZgZ3Cby+fdwC9b6RQZzHW2bAgwXwOCGeoHe6ZHLUuxpH
lfToyDH51sDNemqQcjNXNjIZWy010o3R0liAExytqsky769/wgsnBeYLPRVKEgDJl6yPoAlVIfQi
O5a+FX2qUFX7EGlYqGJWiIaRKL0bNaWlmztoQ+Szgc2yYMgMm8sla1OZYlZv5Eea6PWTMj15hx1G
h9LlNHW4xdnFxyAQ0Wtlelm7CrtR19Y5sk2fJbTVDynCSy/jVA8tOnE2dOPJqw6U6qcN2Ptgkzpu
swGwqH2mhynbVaHSVq4HZwrvasvMXiwYYmtvnNAjzSzutzir7CcpI15S1z+rOae5i505t/94/sJG
pke2OIqDFiDbWprZMQCHjF8NFrNYCLh1ka8aR/XfwUoF6O5LBHXo01lii4m2LO9nDr+1w7bFb9ZZ
V8Y/1VRqX4MpsusdxDTbWQ0lNY8ZKDPGq5Rj9gBcB90oz4zc59JMc219fSZLx5P3BWOZqKPMeBk6
m6c7tKLHUxdYgpP2xHW9tc0EkcYSsZO1SdH4bvSCYtxAHnc+0MtI5vvF8O6Rrw1fBZbgn1Vv9z8s
nebZBofqFNHTbHJ3pq6la1Rc/rv+YxenaRZYtkEnY8oFpw3Iy+IJAAQccGllhw+AJqodjXtjQ7Wg
QAHVgqKlKm/Tobi1R5kEMdiuibfXh18cpvfhqXVAQ8aKBObz4lMlYaoA/Qcodloy3xc5VjjSyKh4
+H5Erh79o0gBVVKa2pxb5IMo7JEjni5NOYVenWtT+jAiM+SC4epN9wvmy74+Cyd76leGUjKswzS5
SX1eJKfvQ8/cLa5Z+pA8uJZDjzIsGpGi6p/pH5C1yOK1BQTjTUN4LFnndvef0KPxxgdeYkPeh+XZ
w+MOpKIBMvx02Cz0XRqvIz18XR+tldXLYu+PefIlKvocDSiYjHu39thsTmP6H2TWwZMraTn8cmvU
tq8v98Vfw8EAGgK62NWX9WrHxFhqxog/NEqLsEIZsnDbtan1amsIga/wHjRnja1gOtCfTYjpfamS
Ne7SU/KRUndzI7YuruL3j0ODnAoRhVdSkcX2c8u+7fRMzx6arP8Tu6rbTnmNClcRWlSNaDGtPBNt
Tj0ykcu6/inmcPZXuJuHhpA+cyepwM1Z7Om6pPj76TWidQ9aRGnXjYxiXBEdftrcLm/Xh3qXol+O
RZMAhQxqy0C7F9NElipvu1YW+A5E2b1lpdDu81TFn2HIFcWrGurim9A9LdpBWAXdui4bQ3zVGgrA
jzYFCXMDBLBwVgCUqz+923lvrRVJY6ejcjG+XP+xl74LyS+Fd/Ij7tg5YP31Zk6rqeliqcqHfjTG
V1WJQzLW7bMVuuGNOH1xJFJeUgift9sy5UXxuPK1XJQPQtPN3eSK/+PsPHvcNva2/4kIkMP+liq7
Wu16XdaW7DdETuKw985Pf/9mD54HFiWI2AMEQeAEGc1wyr9cxUYQlyRul5XBkOzvT+vGTuPKYVYc
fAhAS5SSC0Fz9HWtfMKEHkAx4nbDeMDpI/g0KLWGinavZ9+QIzCQKZkzZ1jZ6DfmiiEDhX0K2o51
XdhX45lCWlI+tVUWv3ZhZn1u5mb4qamD/vjRmTKQRnzLCwYQYgkwVIq6N5op75+I5NE/bnEWVXLF
PBBOpC+KYoUvlPG/dyJYKzUvMkIwm8BEOVQuDBiaw0sSW5X3qu0jGoq0sBM9Zx372ZMp+8pSXt3j
1Hdh8lE34zqVahKXG7R1IisSat09zXaq7cZWEei/1/ODqkzKpq3r5nEMqtP9Nb16pSXrlw6YAx0O
I7dlh8QiqbZLyyyfagEwfOO0abUrUGZ9U0ecHpE1K+zPRVmbqEj7AbJhSZ22/9z/CTemDfwMJhdZ
orREW7wjDTKboYDjc6D1YiORPZRY2ot5PsbOgIFLQSnKS7u8X9lN1x/VopBkw0bRiIOviAlqnsTm
gBbYU4G7fehpvZJ80VtE5u/P7vphYu8QsFFnpuAsiUWXX1WJSqBRGHs/hS6mNd8HqAnIfAFeKX7U
s6uN3hTFESrdbqQph8QRebsfUC8LPMdJ86J9LDvcfL/e/1HXX11aTEk0OnBkF7WBy99Ug13sxaD0
T2lHBY9aZYW1uJGMB26ZXPd8d0x++7E/7HCyKQ96i/nI/R9wvfj8AAltkfRQ117m6EqHJm9npsOT
pgb6P/qk6J2npMb84RNFKRggniwdSbC3DBL/vPKtoZ6a0u6fesQvf6Z6+oNijrMDaFk+w54bHqW4
62okIjfsxaNIxxVgOTEI2BYqEIsvHpUtcrCWGJ8mdu1n7P3KcsPHUDtPq6QmJTjL4S2yWx1Zwna0
CBA1v9rnmJFNW8Q4KG2ObNfokxkpIQBC8hUyjXQ0N7o5xIR2SdPY20yDZrlBExVtRpjcPv4EOHob
hF0N/qC2XUOUS2LAUmPWasdWU3MfC87R6TMvnP30FTZsWH5LHCB79AMmwNp233ZvgWvl/K9QISu/
ISpco6dKidN4M6xC6V45UM5jHk2J9kvD+cH9PfdaQ1Kn6PCGuqgfrGdJNNM8qlu15fUatXiyyRAy
LGqcLZtMKdoTWhzlD7/s3PKpMgv9L5gqDSTNLK8m4XE/aPkWrQDL3JQVVoX0dbv0oRzLNj8Rcyq/
c1Ss3UfptYlcJstSeDAhkVfss/HfsBjdZyPHQs1j77UOGuv27D70IIicTWBq/bM7RqL2cCipvxvx
lLwlPVV8PMx9F0uCvgFS7SNTOT4UWPu+KbC4WC/sFQxvRjAfoxi8psLTLEZfgDgz4vF3EkdhRQma
0gfalpgCHAx8pv5KG3NA47+2deUFae/+W4xibPWTPm//2cdW3d+SQZbC6+05mF9L2ACVp4vaHj4L
KCGKR4Un+uYjTZdsAstPk51RlZVz0KoWf8sqznDBa6IhxKzFjLL6XxYJ6eGKrla+6WKHwh7mC84v
P027YiW6WWahPIfcGhKNTrwBa9Bc1ElmJHotYsv6ydEH9UfoYGnvRT4qqV6cgSATSNhPGyXOjPYF
BMko/A0KO3KDlZ36mppugHWJ33YjBqVUYfdZy+wPcTijwuNZpDAISrt6Oa9dxDLuXRxL+WshDNMS
A0e5eF4TJwqoYETNk42g2NbCfrb3MhEXiOh3HQhWe/yKTF+BU1adfWqwzYSTJLSnNqmdX+D/5jUI
3FXkxDK6Dk89DxAEGHfx7vWI4WStsGqU6XGCj30DGcpJGdCtCrRp5bFb1vLlN4N4xkMnLejAHSyS
AhjEMdF13jxxvPlQvD/jgOIj6Ek67P3nTEN2vnZIku20yL6GYxXu/RQw1MreuTFnJCEAY3Dxk6Ms
U1WXRLHr/QZbwWayHnCA6F+yuol2qV5oK0NdFQBoXjCSTd+EOBzqxOXdL0BCE3IMxlNWi+pLmuR4
HvTBxM2QFmGlbfoyLM/3X7WrSAYqCnkFiwy4nXrA8rkpc7sdKlE9GVpofinirDgAB1deRJHNvxUl
QDofUO7avpY51sW+tgzp8SdRshLjvkSlxX0ucredjCOOPJR2EYG3fkEp6tHCtWD44QnfBHszMpt6
Q3A7/WeI0ZfZTnOrRNLbRF15c6/W3UKYzAZzD+yPpGBJjJ/TtiGqss1jQ5fmMJOw7NvUULaa6JSN
GPs11L08tovpU+yn8E2Nidresro39xYghTo0jnVvmjveg+HvOBW1tp9xdSzoMDTxlyBEdeolzxIE
nD74ycE2suocEhlNwj+63GXG1ISjhqvO0Tc5xB1CaogN1MOxNk3E15HYzT4bbqGo+/vD3lhkR2pA
optDko8AyOWwZjXqTt854ogzhrvJNCeqf6QEin+nYZCrP2ILPcP7I16FjFLeAmAevAbZklzCOacQ
Q13F9bWjHU3ih1Oa+V6bNfGAyoj+NzaWLgY+2P4g7GyIB4PSXrkCw77xneFe0XSGucn9veT+BEMD
bkro2rGGenDOxk7/ptTwHHDnUx6TbFQPqRVUL6Uq2cz35351awEg4/uiPQpNhhrb4lyLrs34Q1c7
JlM7NR4WqfObqF2EwAMUXVf6j9dXNaMBZ0LxgPEAmi7CRxqSQwE3XTtyWKU0r4KoA1x04YXEuNuc
e+0RIlj+u0IX/xv2mmI4jGKMP7zcl79iMWejB0mPhId2rGo/OJmFxZVZ2rOOR40/zj+RJTY2ZRYE
NYy0PChW3qtbK47cA6h3pOtADy/WYMqQ3s9HVnzsfDpIyPtjOSNADtLGsKOVz3u9s5DGBCoIvF8m
wUsUdpBZmWpVljiG6pDox051cDApsuCA3aEVYTBhtH/7SjJHL6lfdPnK974+ytToTAFEh49NS1Ye
vD9yFD0OpwIfUuuozD6uUAFS6dN26qLp1S7taEvjwlyRA7g5osStwCyQ5IrF5eGYQ+cW1EqPep6V
uxQD9MZT1Vz7Urq1tesVIT7+NcnvKTHxIksZcvlu/jFFo0NUAX1Z+1hp8D/1edCzXQZ6WcUwqa1W
BrvxNSGUw2UgxKNos1Q7txTVxO3eFscEVuPrqCfWN1To5yfRz5WXqPmAHKGZRNui9O2V1O9q18rm
Erhe4ho8Cq8KOEOP0H2dzWiVFYHR7NVkVImMk7ks4GmiYLiyb6++I5VudiwXAuK6IDUWxVcVDypC
G7VipkkpbZSiA8JAyTECKn5IUT/66MqCa+QapMkLY5xm/mI8q47Ru8OG7GiasbIvK05m6UbtJqSX
udOKRDslShh919Je//LBC5iRiSR0mBLSs9lYbCC3V8zeFFN9bONWfFGtWX9NgCluYmwuSu/+WFdB
HGOBLjK5eUEagdG+3Kxhxs3uRkZ97Ax8k8ygTZ5qXnMcdXpACxq5oCfiaq2Ke+NbgrNn/1AwBmek
L0YNIig4eTCKY5O1ZrBphkh5qyvT/dZjr7BD2Klb2TzXzwxoGvRe6JVwFcCBX1yxcxg5lgJg56j4
RvoVTwi//ttSY1tjy1o5ZT7Pioz4h29KtZ8M3NEBgSA/dKlLRcWq4uH10dFJgZAnIUuh9b78NXhO
cbRCZzrWorD3aiadUIPpb8K2tfv2uiAHoZmGDLVk7l0JRr/8wEWbdWFta/MxoIaQHcRskZz3ql89
iCGnsovyuTNsRx1piArJmvpNnQlnMJEpjGkCehSX8ff7W+7qyuIXoQ4CS1VqX8JpvPxFpZGCw8ay
61iObYDGkKU16caPSJGOOIQhIYhOtxNtgjCP2oeczNt5u/8Drvc8FyW3Fm1LUDNXmO0pc6aAZtl4
NHDoACwPJGZDFyO1HucqEsY+wmV6+AU1TF8tJiyych49CHI02MnU3rt3+uXcubBak3wheO2QpJ2P
qc0nsI9J1wDU9xTcGpGHyYYiSP4auzzpdkEwFzESfmniftNi5M/dbWmaLYYWTM3WVm705Wbhk0h9
CilPCS4DXczF6zzKIVCRHV6DdnKN5nnMFRJHcF5tYz86hYLKoqpnoUFpfgwsbTf7FHhTb67sqjgo
bdiCm+POmNeO72LLsFpsGQIkbgyChiskpj/nLppfLiadFPImb6CE3TyGwDnqbW2hQNhP5vRiani6
7st+EtkHk045PsXN9yyecPxKeq2hm6qxLuK5cvTyIeMzWDwG4Iz/7nM7eBBlP6Z7d0qTJPNSbcjL
A9Jd6oSAsz9uEL7x05X7TJ6RP9LA9x9EdoI8AM+h4Fhf7qM8TRQ/VGL9OcWM7rGF6DJ5IT5ja8+D
/OCX40BNolOCIQC3yNWjm7buZDUpWBw7VXA2xBFvTDykH2x7k+Z4WO/6LC+sTR7NbeaBbgGHVY0N
OMn7J3ZxXzJdfobsXVBxuGGG3tHIrvRCcZ4TE7srL1P40V5dIYYAMRhm5cpw19uN4ehdAL+kxQhN
9HJ13dSEiTpaznNniHHvJJNWHAzFxzS2CJNNlUbj1lY0a6s2iC+tfNlbY0O7pb9JMQc1Nvl0/hE9
Rl2VlWOfOs8KmT5yRJSu6EP5gzgAeQ6Ux5i8z/XCaMq/wepEw+n+Si/uRrnS4ApQXKeNQFC3bBvD
BYv7iYT0WWmQnDPgmGy5scz9rOBaUE+T8tiE0Vo4cGPOkGiQQKfPydOwVErQuPDNRG3dZ9LxuNqm
eowbJ42kaWsZUXwMmgEzJPDfX/R60MTK4b41Y7JdnGpAUlKZvIpFerS1KDY9c0zLnd276eMU+/qL
pWqnJg/7HRV0Z39/ld8ZSBfnClqloPNJECHlOpfcVFyBgnGep+lFTQI93k6x0Tj/AUqovRWmgTB3
YPauFOHre+stV5MpOI91SYeSPkz0OXNS8xt+rWn6FeSaMW5SM5hM25tGOw9OrdX5denN6qx1G1ct
pwcMU+Y15uLyRMrONDeCFL95p/fJC+qPbVr3jlI4raY/Y6xX7CY31uKN7tbuS6dGk7JyHpefiEIM
rRbSGwhQLNayqaiKbBY5JbFjgPvjTmti7Nm1Yniy4n7GTjnWvna9uVYGubr6mBgRE1APAzcdYC2X
MxzDOS0NBWxbZ8da4IlSa+w3erdap27sGGGctzYDXUZTyh9pdqVDiKzdppEsrBVM8fJ4MGlJY5Z9
VXYMB/TylxTuiDMidf6XCRtCXLtdZZ63ZaENvbVXlGl4KCt7aB6nHI+zX6gNuxja3d+v743xP/er
JJ4hgE3URqYgCSCXPwGBkxxb6Ep9dtEWDbZ85DJAchWwsxd3la1s/WBOjvGkqsGBuq32vR6g+9Ht
1Rs4a0OBO5y+QYZ/iD/VPldARf+rsOcN8muu76PTH43dY+5XIn/F2M0aNwxoNW9lEIbWLtV0PHip
H4X6l8wfZvNhHPvxbJZaNx5sv1PVTdzUXf8QmFnR7wIj1MNNK9TgtSHED/cgp1v+IHXRxnD0GaQ5
Wmu9UCsadJmzxUQwbz3yB8XAhRa1RH5OM76VZJxt6dFQTJKtAh4f484ewHGzM4Yh1b4Aoh4PdeAG
46umNwLZUyjLxnbAy9H+GQ/z/KaGINU8Lcxg6Nz/HlcHAk4e9/R7CkU11l48EriF2iFSreEz4tiq
tjdFX70Gla58arBR3JpZVhWPBJNrVdFF2sbp466SW9CARgaTX27UPw69PgdD1pil++zo1bwplKQ5
NLmE1efTaH1JMEz8YAeFEQn4qFzIC1jKnyy2fu6iLIKylfvc5aaz9dGX/tK15rAl4sSc+P6iXkW/
DIaGNzY5TA4ByeU1k4y0x5q6DF/Auc3aY2JGoNcAbau6N9PanKjJqYWzreKple6YNi7bdjupyTYy
w/AoT3G6cvKvF5xfBNKJNrJcgyUFqPEd2t+Qx15ypzb/M2Ft/50UnVZ7Ix2+tNZeay9cXetyCbj2
4GrTNIT6efmFifbGCCJh8FKYensUDLunpRk9WcNorry7V0Mh0QaZDD6iFNslW7kcqgt7nzzLEs81
GMZPnYjGT0pVRzioQnm5/2WXVznqZZTi6BuQBtOMW0bL/VQHHYAm65i6UaXs2qZyd33rm5Y3WRxv
Tylb94D0LirKRjj+dPPJ/nz/F8h1u7g/CamkojAVV46OteRHjEPdlVWddi9qaFvFNkVoP30Oqimb
/ro/0Lua43IkFNtcdPdkTdBcfMEqgPmXYFNPOgS6fdPMuv08Djh8bMvM1z9PBeI1XjVpZUgSh/zH
JhhEpux5d6mBe9CzLeVN60B8v2CmpJFbpN2Aj6NRYBDuxCY9esxkLfdHS76OpxaAlh9+4Oq9vRKI
Xm19VgwFVxTdKPqBbF7MQ6vrjtIszE2qI+1T19jaKzpH2pOPAOq/Xa2sYXRujMfjJskr3DQ0URfb
UesbrdZwTHnp+rnYpIaf/cVLJSYv0bPPWVlYK1f41fanEg3tQUKS4I0T+F5u/0aJzZ5wtH1xZkQw
m8jyeWusZP6LVLR7u78prp4LORbPBYg+zjad08uxwMG4MXJj7Yta1eJFi0dl7zqxf9SCSuybzhz/
FeE4rXzAq0FpR0NDAOrDtc2YiyRqsANnwIEZlUl7lqwv9AItMSQPWleCrwPiY2/6pEh+3Z/q1UGT
oxK1oY5CaYnm9OVU/akQ+H236kupzSAKFTOafoIyDA/3h7n6eiCniInYLdLEiAv6cpiSHpmBN4b2
YtcODrYiN7Ij8av1RQy2trs/1tXOZCy5ITnNzIoa3uVYUO9GNcKY+GWMjPyJMyD2+MHMT2aEUhOe
QHn54/6AtyYna4ZYhYAiIzG7HLBUI+pgcY8vNhJcqsfuRVl+Bmh1QH5lWNsn7/jgixuLlJ6XgCee
BQIRuTjpkGwhAU5m8mn2A8PZxjXl4e3oxh3tXg2+71xVuotatFn/KEorOQMAQtU4QLDC9AoXoxBU
g10MSoKx/aqDVCo3mQWlSoV+PnjU2WzlF0YEdgMVBguov5sxYytOtZ32vwjc/Czfp12JP3OfdtmP
IRmcr/WoEyOq2QTeHyvuqDwBilVwlbi/zu9aU5czF6bE8EveCKu9DOx91DbAMwTai5VYauOSQ9TO
jEcV6dq0C/TQiY4mVkSv1NoCvDGDwPgc6yUW9LFB7E+HtMm6J4jYpTgk0ehQaopNe/SyLGmgoaMN
5mKGIUTyoxjQi8t3NV304TlL0apoNhNSwzVs6kgU3deiYfl+Eglr0dZv2lFZue0Wl8E7lYfwhYiC
Q8ONJy63VI92GAqldXmyUk05T0XWf0I2Ffd3gEi70G+Sx9L0s5X1XRb9/zsqdwAVTVhfNDwvRx1F
ghJgaBYnWjbpYSRAfuxxrj5KnYBnVc/nHwmFUHzIVPNpDNJsE00Yat//yDdmLh8V6CqgjsicFndv
O2ZqoUKBPNUg6jxkKdFHHJz0p96V4yddn9otz5G/0vOUgfgfG0tOnGSZvyjbUd9eAiY0IyWprfTm
1BdWvRvoYUOBKqZDGIrv4dTNBxODTC/Ppn7l0pdXw+XADAgdEi4UZBnmfbniLp7YndYUw4nFHQ5t
owcHbi9lN5bqX1npNCvX8PU8ZXVOdlEEjRR32UcB+86tlI/9yR2At9oWTJdqcsZtYYf6NtDT+EuD
4fGXwe3WynTLZIElJjZhcI4vFQLKkpczhQigpWPUTqfSd/unDgdxaoKGS5Mu1b6rvprsyzTJYN5U
hJmx4kzbBpLU46iItbxlcV3/95cQJCEFQTWGqv/lLwnHucqKoR1P/jiJ3y0Bx6Op1/GpqSpz5fMu
o8v3saQqAUknMqOEEpdjJX2kWKnZTCe3H11y8mie4Tr2qCJuktl2Qi8tQTnSNMsj14vMcv5P12uY
SrQ9DY5DWLjhd6IsN9t0fly96iW6i9uoHHXlKcmG7JdpoqnoxULLDY9P2gabofPN7/dP5K31QrWH
Dr0sbAOKv5yD40wVBQFzPLGmdPamEswJtqxT+YAqVr0Sj1wfCFuK4JN4yMYPhd3LwcK+KuYWmubJ
tiMfsZfaT3ZzNuNh2dstVjmVcIY1Aoc8ZJeHkDSHB4UQ5R2FsDiEZtCnYEI77ZThJrgRutJvSRWD
yVMn1TmGdag95BWamW0i5oC6SDKuZDs3Jg3Qggq2XGHE6hYveopsnYW6rTgNJBe7WFjFc5ZNqjeU
qvVvFBX91/tf9PqOpb1JnoDqCx/0ioEk/LqaQ7RDTkrr+DvLTrJNw6A7S6vdvRKUwdYJkXu/P+jN
Sb6jAwD+WTQMLr8sqQJCyUAgTiXk1Ac/19JD1mXtJ3Nuy13Odlo5e9fbFgCEbFmyczETuHpIWldJ
Zwi7p4A+0xnWUdt4etBpX6axN7WPZcycczasbJHKbSvxjYvJzbNe50mjn+y81kJYGS6lsAGpgdrj
3qdOXrSkkYExxNUOawP7cxYp9oc9YlyqEURHSCqCE+AUXf4IepUlqkG6dQL3oUWegYr7wwQcc2MG
hTp5XZMh4WCuSjhcPSoM68CpojwvBUGWKUSmIHFqwhE55TM8A4u8mA4oJonbOFbMk4341dFuxPTg
4Lv4+ME95cpRKa2DciQcXuZMnGhFCfXZPKFGHf/C3C5+ciff/mKUIt8NEXZE/8N4oHfQ56PCTr3g
coWdaXQmHnHzZMRGzrVt0/4B7xFHn5y+CB9q7FRXZnh1VJkhQQkBOfVDkI2LcAg5HegfnNXTqCjD
97ws4KPiFbBXtJrGT5j332tgaGtU8hujonIgeZC4klB9kWf5j8Jlks1DCgxYOU2R/d0NA39TaFq3
zWSCL82Gfmdq26xBla8OLFcweRtda1wnuI/lv/9jUMr0KbaFQjnBh8j+KluLd1Cvyu99b9vf73/H
6y0rh6JGKkt2XISLu8hJVIOsaVBOvhWpx3IIywd9DI1zreMgNRgGyU3bk8Qh9beG6785NK1hkG5S
tWdJ0i/6stPGKAzOOtqD09c0aoyvrpnhJZtCwqkQlFHMveZmUF7yAebPykV1dQvLKvg7bpTLSr42
l4s8VbHk1dbh2YjL4l8nn7qncbSrL5BeVZPgy1nzNbk5IHhVSISyBL5UmDRGVxncUoTnMQyy0OsF
6h+wdX4iZpl7ipqaKwfmxi6SUpaMRAEZNsciWknbWs/mQHdPUxkFDXETwcRG6XB/8zKDK2hlPW8N
hz0J+pHvoMJlobK3sG2cdNun9aknO7Oif+mpwlcfRT2k1UefUMwSqbVR3+N0XqMY0tLBo9OfaW6i
P6w9dmNv7NsWEdGNifaJubWasjrcPyk35seQJEaEYhIHKy73S5lYJQFsFJxLs4Mzr4e98q1Oi3EE
gVT9c3+sG1sFFUroCnjWUYta0j9CGt66jRzCuU7ccksTMXkFaZY8tFMb78FY//4fhmMdKZsaJJzL
XokCud+cuLbPVTfHKEPGrfEk4rrdB5o5K/Dg4MD8LyNKO1mgGdSJFocP4cSu1uI0PKeiSNpNHWRR
/9TEuS229ZzHCV4vCd469we99QWp08p0h9Xltbz8gn1oKHNCy/GkxKmivlS4a+Yb/L6mdg/z11x7
km88HVxu76gjFA6usAlAPpswc7PwjHkuXUT6I0q+r91OeZjjsSpfUFx6SXAkWeGVXM9ScCp4ljn7
72Zml7PUsjoie86is1MLvAbAuJqboh55qbVp7RjeHIu7GxwvZb+r0rcotATPoSo6B3koDoCU9T1w
9O4F8Ypi5cTfHgo+g8pgCBMsbrO6dYxJL2umhZp2sR0LVeywVbC+uKrffPwuYw25qv/fYPLp+uMB
VofSUSrVCc9lPAyVV9j91HqBsGLl0YnztYL+9UZhNLqH0huB4GbJZ68VrXMVnamVbm9Mmy5wEPzJ
cPLGstwpPs2Ihxxzrou3jx6Hdxglt4wE7Fzx6rQqCGXLNjpTsY0etbRzzyAaYQKFSrHmkH7j61Hw
INOCOU91Z/k4lBYEviEU0bljWt/dUgd64ttShqFIjY+mO7wJ1IK5PLlZZC3/8uNVYhqzepjD85Tp
xjNGUspL2g5iM0zNWiZ3a1qgf2zSDGmzs1TFRsEmRTlICc9zOGactaYxMMfuhibY8DDY4coFdv0s
SMUt+BcIziJNt9woMfuyE1YSn2v0Fz5bQ/F9CC0FrkenvUVD1329v0GuA7TL4RYx/mQVoYmWQXjO
hxkEEYjCjMdnGNxfTmNVr24Ah+itGUq4XAk/aHd/9JXJLjMaJcJVz22C+Gz1UU89QPSeT/T0WRnq
GXcDI1vZNrfG49rkhefkU7yV//6PM5/7PiRI3r+zWzvDMXFj5Vvg2D1ug5P5V03pf636dnNAaDsQ
8mTDZEkALFpR5Dwf0bmfXP+bOor8pbCCctM6c3oAbN19jKmEphdkcHhp9J1QIAFFfjlB1+j0qgeS
dzYoKOteAw9dfemmsBp2eSfy+dHtKtU+DtE4xxv6c2uSybfmi9aOFGgGTA4w9HL8XrHbwKdPf3ZK
Y6B5WRI/TXZ1ynK1+IfVWOsc3DqcKExJTLLGsEvCY5oqkR42fnROy7r/mg4dtQ4dVODBCuZ8TWj2
5mD4Q7HGVLGhfF9Ojj5pD/lKDc+F4jfda9321UEU5VR+GgElrhTpr0vIQJphQEGz49GgJLbYq3gc
aAPQ1vic0Zfy6Tmjx7cZx8gEjOTOrYf+SfrLAcyzEeHQ8KfZEHmd0JLnkURsJTC+8XxJWhb0M3DW
14pSeZ6nfZ+WHBytsMxXPXBHmmyh7+4Hn52NYkgXRo+U1oBB3b8irs1RWAfJkgbaJqTiqfwqf5xZ
v80iPe3a5Bznwo+3ld9O3w3LrzdWk7iGZ3Dv83dtorzcREV5yocqJ3ZoTffTNHf9SyvKNaC+/NAX
JVR+EuhZDi4RhGwwXP4kvcxsGFN+fM4zM5s2fUwZzDM42A/3537jNGEKatPiIfemVLAYJxhRSDBB
Gp6FUY4k6CrC8fPcpOihTLCou6qxv9wf8cZzwK1I4kFXyEC+bRGzi4TnHb347JwGmX+cJlqlGLLO
CD/4Yv4nqlzla+NrDUQux14xL7wxWQki5HLmLMsm/eWiJlaYJ+OMFqfe5+eqUdtpo1lRhbWfkiOh
Za3ezTe+ItKBlKGl/hU9vkWXvld7GqQAes8izrphV1QQST1EOKx2ZQvfmBkSZJQEEEEl4Vsm6WOq
BaATy+xcJoYaeAloxK1RRxLmaFa4iVrNGt//1uUBAZsSExgSsIBL4l8X62aNyFd2riNf7GubfvDU
zOI31cXgqTXy6JHiW7uhk2yYG9mXA345x/tYU6bv93fUjZvDocZP/ERWDWBgcXz7SgTzxLc9h7Vw
FUqlcbyJ0OUDOdDY50i18UzUE3V3f9TlkgOHhXLIzUmuq8JmXZwctMY7m2rpdKp6rTwMhVE/xVHH
3VkO/W87cYOPKq7LAVGSoMfGHUUgtBhwrnveImZKX013jmMctIdimOvRo9/SPWujG30wspcDksnL
/onMA5cKHgDTggy/H3HSEdvOH0NEGH4jI6Q02yaZ1zp78iP9eeHJwejrEf1RgAbrKpf7jzs4pTJY
Y3Cnnvw5SeMthdSs+aq4dhBu9SpP55Vb6NbXk65MMs2jY7wMuf28IKRytPkUpo2j7TFKzNJnBDL0
H3bnOtsg0cd2e3/DyO+znCFvLUUfJLR42hffr+pDzR1znE8g9M1eaNHWqFUzPw49KeKmmEnh0eHL
flK2mR+6yEXf+v4PWJ4TucSIGFB+loET8cXlEldmWZZ9GWsn2B9m5olO6F8zk2acErjGf3qliz/3
hpt+uz/q8g7876jkpdBJZDNlcTqDuTP7uZ20k1pVWu6VObmWh3OKsbK8N76ogWaAzEKJZ64YSVMG
gyEqI/U024PRPJhtU/fbDvn06CGKhfrWi8H6qMMEc5PNC6mBSdkCXYzLFVXaDLdotxCnTGC0sMcG
kTa8h8lPFD91PhU+j7Jcofy8v6JXsBKGZT1BHOCmzZrqi7qCPiNerneDfoqbufgcqka2VRF4ypGV
rQb+MQQhbsDa6ycj3NXjAM9P1NZK9HjjwNIcfy/3S6rOcjfFeqN1SdUZ1IXttN40juUf1JCGlmem
1hr3ehk0yBkDv3ZoBIKjxcXncqHxLxorjGr1U+JPs/ukakq1LaHvtm5So91nutRuGt0univXXisy
3tjAXBCcGOAdoLOXwkFRmbkljWrj1E96l21B4MfGzm2DNSWzGxuYtxua4btaPC4El3PMU1GRvegG
YCGzdnE4iMMHPGl94zxMc/yT/ljlPt7fSTeXVVLbaF1z0y/x9HWi0AuPfKY2DMH00AQlKMwWWo3h
+bquPLezm2rbfjT8czrMaxCWGxcimlYSk0wljvbC4j6CgJTTdRh5XxAF/asEtlU/jHkmkj26/sPT
qAz5dGh6d/hqtgHJQGwivPPxVxzFUDIOqo5cicuEC+pM2YMM1U6wKeLkOCnQbDzU4Er3NYPurz3n
wkEr8f6y35w4tTq0GdBVg8d1+aWjAL4M0qTiVNahSD4p/phtGxUb252e9oO9CaJolgFwXphbk/9Y
8kRC7Xz/R9zabjQ+/v+PEJc/QhHImc1aKU6VqrWvIKqynxnlkZ2Vmw2+CJm+Mukbrw+3BPGLFG0g
ZFy8A5WNDl6A7dZJKCAxeJXTHt25SbzFLU3C3ZQG0z/Z6Fr+yrtwa1yeE6Jjavag/BdBfzulraP1
iX4Ki7r5K0Qc2X8JM1VR9hE4zGzvT7HzS0gO18fXl0eeXF4H+UeEuFjfoQGqXhr6iRJzs4Mq6+59
0I2pJ6w52s3muGY/dGuiNrtYZvTvhgSXAyKZToeuboyTU2jNc+IO/UthFzGslSpxMEjO8xCwPWWr
Nd+3mwOj4gDAUKqpLkO3BAfi3K4L/aQMhbaPcJ70hiGpX1x1gBVcRn6Bj+gkwvR/+LKAFBCConaB
+MjiGGXG2GtGUOsnq9CbT+PUjV/7rKffI6oKJRCasiPCsWjzrtE5bj19wGBkBsntBaD0cqW1Kiyi
IVIBp+hAOre42zntgzoazQBMuS6H/2WeUjkCrB8Zjro4OWabBgNoH+NkdWF6Skpl/gxz0/G9XMwl
Z7UO9V0R0oZ6uL+Db06Ti5kSMZ3tK5GIWSRhAU6T18EJYb1q00z/KYrcHLmGlDLO5v5wt7YRqgiE
Ubzk4DflrflnBpAb02jWmXFSI+OTojh4WwMX3rPEzT7V5/m10JXp5/0xb02RLJbCE5J1hOWLMbVA
qf2uJ5Jy1bH+rivVrO7Bp6V7CnHNGov/9mDAk1wyRskSuJwgmoC47vY226ZS7N+4Rol0Mw89SFFj
Uttxf39q8qcv0g2Z3wANo/QA/m9xOgIfk3DNaqwTxFX/KMquyLbFWLxUdX1Wyjh90LgVnSekf4WX
+X65MvyNr8lNBLKeF44y+FLpGPwQBkZ2YZ2aaRytB6X3rQAdRGM41fk4148ofUBcM7JoWrNnvzFx
9ixuxwDxEFxaNon8eLAt+OuMbBqDlP7Vt34sotZrS/9fggwr9oJAUOEaxgJPirGIDPXjJ1bq0VLF
BABJNrLYVjFa94WRqfapgP/50GcaLoXKSG8jdM0ZuViuij1t1DVRhhtPOp0qKTxJZEFvZzGs5tDo
Q93TPlWDrka7ytST3tMq918lDjrhldagr3zl/yPtvHbjRtZ2fUUEmMMpO0mypZZs2ZJ9QjgNWcw5
Xf1+Sv+Jmt1oQmtjAA/W8gDVrPiFN1yaa4nekhc/vgRLDt1kzCrLLJyXThnCrtukYxz9Lrs4i7Zq
3wXK3sinRjl45lzgtFw7+nPN/7MmEnHpu6lkS6CgBCYuH4JR1yd1Qi7pJa6z2p/bwfaVaoxq34qD
L/ghR2t05Eub+/2Ai9gJm5xWSafAflE7pYh3LZiRL2L01P4mAG2ydZE0zX0tDpVqd/1QX7hCSOBp
FIIyBF3rLQqKtd6MY5pXrHAelSVW2Q26dR1Qh40Ztt0K+VNGKIsbBPAsLWXwnpIgsrivDH1Er9oM
rJcwqc3Ax15amH7u9uNKXeLSR5FgARxDEBP4yOKmQvwY2ReY3C84fVYzwgtoHz5FY4kLkBiNqX75
+BxK7AaKWlLAf7lbTDWFczMb1ksxoUR7JyLXaTZBadP4jKvcXdGbu5BiyVILZAieNQBUi0l0zDBW
ueqtFzuHK8TzCapJH1r1a55lzjfL69RjNtX5F3QFx5Vb6OLQoO2hbVHwORONsfOU+sBgmy8jby5I
dkNtbs3EzONbHcBRfacjsQWlPJrEX4X//UGFhjerRGDuiLTyB/7S8hC9e8/xmOibpG2dFyNCljrq
+/in2lfmZqqcegXvfX4eAVNhvsH24bkhJDwdSseEYzCFpr8EalgPG6Voyr+o0djTPk0Nq9u5qoAr
rVY53djrm+n86tGp/TDDEPF4bJfL6ypj1w4kEi95bodbROHCbIu4mKl/lfYQN7PVRv1/14c8Py4M
iR4Rp1IqlixLl5qRVeFg9WB0q6z7HCqmyDYVOexGVUS01l0+vwNAYOO+juQrqJKzAEn1ZmjxqbBf
9L4QfzRn0pp9mHrVmsDSpXlE5gL1E4lXI9A9XcFRbzU7RMb9xXLnOt8niSPmbTw5inWwjcLZJnYw
romgXNg1wF0ohgLhlJrQ8vy826Bu59iNldTeCx1Xo9o3VUFTKq5iWyJ1muBT6fbuP3i/1Vqp8vzV
JAum3EI6LO1jlipXTOJETxfMaFAUlrdByzzcC7qbYu82ofEra9x5Ow3aLDaKGnXmFvXVZK0GcWHC
3/+GZWuq0hsEscNQvOaWmhzDphXxLimxUN26HRrmJsF+8OGrUCb/YNtl4R3vicUau4Pbdj3qY688
OXP0CRug3thUwksM38aXHC2+uKz9eMra70HcdivX/vltKEdHasNEzoEChJyQd6stJjLnggrHqx5Y
2vNEISDYEE7Yz3VrgrkZ8/iRELVAhj8zVi7iCyeW00qERPGfVMpeXE9G1dhpatrKy0g15pOpwLfO
Ekf52oIHOly/HC4tqzTFIkKA738mGpNCvJzzMQlfUWepfXRPwkcvDqZtN6df9dGznq8Pd+EI2bKh
IGU54NAubaXBwaj4TCXKS5pHOLWi+DNOu4zJFzsTD/Qx9OsJLFrojPZKL/fCxSRZ6wyLmCK58SIE
a7oQlUY7iF6ps0/2PumH0Dm0jrD+hwml+ItEJVkw5RX5O95tm94o46KKLPGq4Xh74JEZUaWEqpW6
c98chKVQYr8+p5eWkCeFXhjdVSl4czpinfXCi0dDvLaQFoe9ACCQH7yptqIbWAROfZuhDvx0fcxL
60hviACefi5py+JwZEmAIr0JUlhvkWsYZnXcZAqGF1bRek92Z9W7xszW/IUvHQtqv1THmF368otB
lRl6iV654WsEC3b0Y27DW10Y2VNTQ1m8/oEXx8LSnWQfgB119tNJjanPKaCKQM2nQ/WoJmq5CdCS
8bZFN6j5yp65tDcJu1g9OB+g5hf1odxBL9FBUug10dvsl6olRXhoU1Hl249/FCgRYnRmD/bB4gFr
orlujCTzXlLh9HscwJxgY7RtaNxa09w4zx8fja1BqwAzW8Lmxb40LGQTNEX1KAcNKmKdjXTjNVs1
F7smNqK/10e7NIckszTY+TQAIfLv3527MSidKCXSeLFo7z+gywQECFBUneyuj3PpWeAhfgNccW0u
ZTckfctNujR4oethZTde6Ih7GiXu/awBY0UCzc17kFBIDf4KyfDqleEvhQJUR0hbqdoi876YVFXt
XYgxlfKSzJ6b+YqBdR0E++JT0fQQ00ev2jPF4oDdSdLssrzJv13//ksnX4rtsU+l7shZzSCMkjKI
ucGjrgzuA3ht9wk5y+fcmlOaDzZdoTozVk7jhQ4mZhDAJBGVgOqBtNDp6pq5hvNqILwXLZzq5L4o
6sBvMPI0Dhi5mPgH5kEWuj7yarr+iX5Z9hBYmES/5shA/Ls+AZo8jadpLiUyUMXkD6SDlAFPf0tI
2bUvvSJ4yVLsU/ya6b6BNF8GCDJo7Z3ae+Eh1JIWi9XJOihggrMNaam2C+iaTZvUqZJtZeVrvJtL
zwBmTZw2XN7AZi0ukbDRrZkeYAClqsjM7dik1XBbJqqA4j2F3Y2CIezt9am4OCRHHOtodgItwdOZ
QJ+3C/XCdF7GdkZYTTGq9p6fN7g7wxwNQrMos75fH/KNg7KYfWA7b9A74KvkUqdjlohk5NnQ2bie
l672EqkexsXsDEXbU2SuGx+OhW74Raxk9SaK+hAlUEP9kcxj8BR4Kgq9SRHlt14VjPmroXQYulz/
hRcuCH6WJLaRwxMDLF4p4RReYFhhQB+njCvfm7LO20zk0S9tryvx4Je6le0sI3WtR6tsjLUs/sKi
SPEtSjCIDBAQLvbBOE+J2+Bn/jqNjXVP+b3b2rWbb8yY1EGzrWkNDrn4YMifVPtlrMoGQOt2eSMg
mtOAYEBJcUqi6qsZ25XqJ4qq3VQeiNd9WpFj3wSOFEqGI2LP++vzLW+8dxtCDk+7HYldZB0Rm1kC
qPGmckNiuuAeIagCKzq9C4ZNL509aBhjuHJ9tPOP5cqTHXeJRJS90NPtV2mO9OIp9PuyEPlm6tJo
55hRtveUWNxYblLcetwKW1hT9Uo2tLwD+dC34gihj8HQqPmcDm13UxN20azf220Yf6rHSlCXiexN
G3uG44PkyLZl2er3baUaN/bktj7uE81alWaxvfgVsi7FP4Bn4DMtb788UmOzi3vzc4DBxrHpkKwI
BPFekBTTRsc0bI3ZvXhw4IlSpZVYUwmE0uEgnH5275FcF1PLK5sl87+qjn8M0rU3GcnHsrQ1N/Ec
uzfXV/lsT8kDBM6VWAmgHsrvp2OK1lVCMNzx/VAo4lPYjfZvr7N/Cs/LVmqmZ9MpARzywyBPMbXL
htJkBKZaD2pyPydFjPGyFpTV1siHyUboJux+Qgpt1w7spa8zJG+E6FY+YvLv34VKXdk3Ne2e5D6N
2/x2DjsFC6ABjBn2beHzx2dS8sJgpsNuABZ4OlYfuU0TxXZyPwbITrmhpv0ywGn8NnLRr4Vml74L
ug9ivxRpWLvF2SwYPQtNLeFslqgP1RaNHFftboGQxivZ5KVlI1ZHs47bR6IdTz/LjHregCBLuXRK
ue079V4McXywYsxWdnGotWt+zufHgNuGG4cxqR5qS9tgw4iJNBsWTVCm/W6J2P3uBm4T4JUXt5z+
YkbeAGjVmtrV+bXDDuUIAvin/A3wRk7Fu90yqSk1UddhBb0++pVbibnr0wZYMm567b6cJuenrXia
2GSxOf+k1zB+13G83l3fR4u4l1uAXwHmhhYdFSGAZKe/okstq59mwYR36vioMvNWVP1NwrFXb2u3
qH1Sp9nYYoATbhBKXRN8PltvQHOU5WXVD7v0sz7K7MCidtNhOpptWvSfUFg12x1gtriykIxV05Ab
v7cCdyWWWHr5yeSa3iRqdIwKIOUNVP1u8ttWVGYNSuPoJKJybT+vlOSrYVQIJG2quuyLniArwq+l
pUj4RZM+bZ+KwIKWYSuZrW2mwI3/YjRZtH7fF4Nn+cAuneHOyax0+uwEQjd96iXd7+urtYyR+d1v
CRJMW5AswKQWFazBKZGJ7qvuQeAgui2mqcM2IeoLn9jLcDdFg2+i0yjBp8jTlK8iKbxD7Olluxkw
TFE3qllEz23Qhiu7aBk9wtnWqN3SxiFAAxXoLjYz5XUvKJS+f+jF1OHbmadptElbxT6GpWjbXW+2
9TeEzKJm8t0R28+2tM2GYLp24w0or3J8Siw4mhtV6F581MZY0VZuzLOdLquOcFqAWoFRh0x7utNF
0ZmF2sbJgzqNpbuJDB2xy86KH7IGI+ltEQ+NufeCzsW+3Q3q5mAjGLaGWDm7bWxiHCwkkb4As09a
ffojXKsYECqo2wc7A5LTQaH8bcWV2uxcL6cYWiT9Njed+eX6tjn/dApnKIHSaAODcObm0FpdXfeK
3T6AvOr2YxX0t/YUj7bfIuLvCH1TWFm8VabSfSptp1+50y+MTosE6gwYWYKbJYGzCOxh7FSvewg9
FdnadlC7veVYg36gpKaGv2Cqt48khiWtsT4dpXIWurorhbWzi+YNOgo6ViISnLMeXBFShOcFaB90
xQ72rhKRQWju9NdttGBT6Ur94/qUXxhPuluBPkARCLjb4kDUDoVeql/xsSGVD/1xqk2x8fKkfNSy
tPhnIwuUHK4PeX458ELT+eIMEkHylYv4Y3LjAjX5Lj+GhLmuPxXBFCo+QaVioPHWBdhp20ZUc+zK
zFR32ajY3Z7Qty4LvwPX9d3SoWV+NpLOEJiqmlWkjisXhfwJJ0kF7XKqHOAAQRCD65d75d29OxVD
5OnVII56M2XZw9hMIfCpugu+J4iWrcHCz3ce0kXMMg8L+49y4+loDB9b41CVR8/JJ5ymlSHiT/ro
sLi+Vq37A4Fjw0f6wb6bKqGuCRS8edAvvpbWEpkbxw5G27IpWcdZHcM+jUBMifiY9KNhbCCdF+Jx
tIMK+ONoTt33CEBHvnW6JC4foj4xU7/icv/R1MkUIGVnud+50Opw082BF2KRRjq2T9WMDKSZJgtY
sFvSKivHGFtdyyn08eAmekG7wcqJQmdQBX6jFob5kLPP71HYjJ8yD5a63wmRP0FP1b1DZQ1dvXVG
MY/bpkLGYBcURpqFYAAaXDOhRdM4bwLla1wIPX6KQqf9HeB/MT/bRgxKOQw9ds6MvgT3SJXoz6ni
BN8x0/KMO3sep3jnpE6Q/gOb0pSfEgr3xrdcqBC/PCOtja0VmWGwhbbUV3dZa6YDnUeZ+IB1qMo9
DHBrvCvhfTp3RtbkD6PRlGJjjc7c3Co4ARu3fRxP9ZEtBPJx7GcKhkPhpUB8lLBxYIuqZaTsr5+3
C7uLdBUVS5rqgEvPwmIVx8soj8XRatvhbqqL8VnHwe9zQB2T02c21T8lqawJIVNNZGyzdK0SfP4L
oMyAsyGF4xeA1jvd31TPO043UQw6pd2XWkmj5yjK2m3tqNBImxTrNaGo5oMpymAPNHcNXnU+PqcY
TAUqB+wib8npTmtnRvxcDygKAnvcx4UHhs1DNCvd6G4iKVFePdvma+x21X2HIFO69eipJisv+1vF
+/SckXBxx/I7JC1h2UNNLXuaC08XR5HPs+PjSyrUr25tNJ+HoW9cX9Oz7DPvsvOaY/96h0hH+gq9
N3S/zDz+9ksal2X8rAU0dH5YKWLqn+K0Uaw194rzN8ElWZNKz0SdNCAX11FTocuCOEN11HBWupv0
GGZrlPE0+Qr1NAVBNbX4c32PLtmBBGYuLU9aEpS0YZAtxxQZvkSe1+fHvpm1YaeoQ/4s3Cavd0Uv
GbxpZGEs7idaI+Jvc+QZ2UbPleF+0OIK00vFCBPrx/Xf9PbgnyyXDBOZA8rOkqG/rPVYc46Iw5Bp
j3VRp95DGURd+ziRxOufQzVuhm3fRJ7tp7npRU+TNVrKvZOUE5ZSatFLPHEcpc8I7hXDRm17/Eb0
SmmTXV9PefId04uhPLTZNHjPY9lN4a5AXP2hRgZq/ILiaTbuy8AI1ZUg502/cfFRtA1QiuNd44/l
g29UXeJ2uWk8Yo8+36pTOP9xuyI3vjp6EB6MtvLiF1FVnEsvGoR356FAkN6abde+GHZVpNsII8PP
tpma5kudRtVnZ6BcccCQrlM+a3nSZ988S4jpS+ZQ7tzUuZO9pIEu+pUSzZKELXFfMDA4UJSGeCGX
pIjIHvLYydLuqDao20EWNQpEY9WiCL/0Q+MIP5sVL7rJhDVg0Z52ld8Cwfs6h2Zo7BJaGPzXo92W
Kynb2V3Db0H2GgNGkDbSeeL0rhNR3Hd51o/HPCsc7QZ1vPBhFlVxF0Ct2CR5mv2oAkNAtHX68Xke
XLESupydXn4AYwPApix7fsn0QVzog+ONR7PDktHHgcX8m9m1sDaDBlxBbaM1vPl5iYCumyyWgcgD
poEA0Ok3GxHdZhNDpKMKMf63OvR30xzGe+lH4sek5Z4/ugnSapoTFI8Nie49pZM1GO95rix/BSVv
WSqkOeUtZn4c9cpoSUqOkK/Q1e2qymy3Sj7qdwq0pHDTK7k23qo9ctQFulP5J2N0YzH7fZUZo5QS
gXM4KrMR31t225tbZWjgemteSs1+sBp4YtakrZm9nl98/GrqqHBhyZi5ABfBsAbrA5TLRCm1KbEJ
TfX+N+9HNu+KTp8fgnb+4/AjE+CxtbNTGgXhr3jIn5TCVj4IB+ZEgT5G44ioG0gcSqyny2gKM+zK
RE5gaTr7KHb/muhjPKsYCD8kaVN6H62lM96bmjiEF/iby5rOLCSZq3WnI9d5jaJ/Mz+WjWseXKGH
X6Nutvx59DgfTldbr9fv9rP8VoL4JbsVFDJVtbcd/S6+p2RfU8bu7ePc9O33Pkgagb54qDm7gJ71
o9Gk/wkYmt+vj3p+NMm0qPPSOmB0aGSnE4x55+iVjeUcXfhSvQ/8Ltn3jj3/yNomvu8q8d/18c6y
GMoHRPSSryfV+JdA2cbp62ZQIus4z4BBskofn7u27jbSk/7D197pUItPm+2kVtwito52nuGp50Y1
fi8qcJBtVEXDHhFAcUi8LN2Nxhgf0QJYY3yeB1dYz1ImpG4PQI8AZlGyCAvUq2M6fMcREcXk1szK
srmpg3pO/M6r6hsUnoHe2LGb/cnbobCIGfAJuE3bynzo6Rz9NuY+fqrwouo2GK+KfZ5E01r35Hzf
GRLBh2o6CTCONXKHvNt3CtT/kSBUP5bKgJC6OnZb1a6HZyRL0C/TlTk9BHRyi492GXCwkjJ7UjSK
etyyh2J7xljHROhHHI/VTeA65aaJTOepoNJ6Q6EhvL2+8d5I2idRBpIDKNKCKsOaXfYhT7/Ta8Ro
lnBXjhP3qnZICCsMP0hSW/NLFbDLXdSqSEq7qj3eat0A8LYNG0/hRYYGsulh8CubWFhBf8AmWjuS
RY3DZ2PuFMysJlP9V+rCnQ5Om7c3naZOAYixokr8yh2dItsEuhpvC91IvR2YocE6dK2G/5Yukl6j
jmS6ia9n+SR5LM4cbhtdsZInq7PMA5oCHcJTqjJ8pSBY5z/Br+rfTWNWuBkkF8nvRTncRm0/BXc1
gLPXDG2XJ9E1XfB5IE0u/BqjcKSr86G1/l2f1fPjjO4AkCvKgzQeAPCcTqrVNEVX1JpzbOmXRdsg
swJll0M3p+vZdcEav+pNM3m5iMQylEGoQkuPpdPxwAUpEAZU66h1uLpujMIk+ktoTfi1aqkHp3Ka
+aBNost80v++2Bk91/UtADjlJhKO3v4cCrDqiK3N0Btk73fbAczRfOFhVocESKJR1msy4rbrE3Xp
lxPcSngG1mw8LIuZyko4Q+GQtMcgBOXnVJkebfW5MY8OFVPrOTQ7ZQMIXNH/y5Iu2SW0r9xHrWrz
yrdzlLd3ApTJoS4pFgCp7Yo+8VXgE90vxSuKDfS9PP3KjIfzWnv5PHqUZG7cHREJwfJ3qb4eJqKz
K3w9jhwJ5MZEEflq7hh3TVGUfu0p3jYfq59ej1o/b8iHW61kpWwuB1Q15PWz2wnrJTdPhq49Tryc
T5oXRD8LYLAIOQvzME9d/b1u+n6NLy+30WKbgWgCQgAmlCBo+RYrbarMKAwXx2bEdGOL3FuwdUrX
uCnHJtiObt20t1yP2U0WFvibXd8q508yKQQtAR5HCs7ucvDCLCzhWml9zODT36gV7K6N6gbErZQh
X/NQTX5dH/DCCwDdlkfKQoMUyO1iayLjVNjZFPfHAp5ivx2DYtSkDnuIrUA0bKK+DEkVsuTb9WEv
TDJ1D0lbxF0Ejp38We8enjap5tmNuuHokiilr/wATDsdB++/7RA2ZfO3pu5i3eezlRdfnWBqV+6u
i+PD19H5QBocyzC3q5WcMKzoji5+EglAECyXO2MCfjt5dZCy42xY3sqEJsehUCx1rfNzadolRIUV
ppXJ63v6/caA/2WqJf0xxmOlAoYYC3dvun3wZORI/KEzqlD9HhWxUti4sL9kkEkVgcsIusJiuWl0
eX05eXz3DBxLHwSsxgiDld96ILhNh8BbCzEuXH7whoAUyJ4pz/BSQCW3E6Ni9w7H0XXEeJePRv4f
d3xqbBPHTppPaP4nfxPZQjxoqRf8GWqnV7Z1NfbBRld62/xkDHqiHJS8VnBKDe2kpD7m2JmPvGoH
MtV0Y0TPe2Hvru/Rt6jg9CaQjCcKQVTCSWCXdbpBj/WimPL5GGtieNIhPBrbEm0xevlGUH4ewyR+
jELK05sZJelop9gEuNu579v6UxNFoqAZihicX+DgAsYOe9PKnzx6whuUrUrvpoSv0PiDU5fGp1wr
9OS17Oxk2BTp6Pynzq32As2e8yeoQ3sHoxgQJB3mEL/o6x96vimgyCAQIn0iJWZpkWiNqaOVhqOg
omCo8U3No/QtJPu8z6CdbjkV/Uo4dt72pIzF4ZM2AZLgai+6562G/ban1v1Rc6sknf0uH2NawXbV
9L7hdll3yzVoJvibubP5M+rE8ImzFHk7C4XdeKvnFg6nlqiMF7R3O/Gk2bP9+6NzIp2luA8p/kms
5+KAKhkq/mNjzkfdizTD7zBFxf/KE3c9+fEeVWZM/a6PeH4lMKLUciLTBcuxrITVY+nNgzLMx9as
Y38wU/0uHJXnwC25oAq1U//k3ESH64OeLz2FEqnawutKKXrJsi7cPnNr6J/HQi+mbZ4npp+MMHvc
VL0ZRqd+vj7cech4Otzi+sGRBk/AYFCP/YT2Ozyb9ifCzK9ZPOkrD8x55CLhsNRdSGzJ6pfBaeKa
o5bWpXoss6nZO/0QOHtqT1b6u2mklUuiN6grAG1DF7KYEzfZiDEZvQ9yQ8lyKCSgsiS1D7AEXabY
ncg8Z4oC6+hoUz379Op1cIChumtwW1s5VhfWUkbiXO1A87hy5eS/e1PNyK2KHAmLY9On8wFIxYTq
o5XizVs39i05T6btry/npRF5QB2AAWwgkoDTEaOgNvFMHrWjVilQQJ0kOnijOaabMOvC7Tw0a9HK
hf0jS1NSaw0IEEiA0wHrsNEa4Fr6Me/ncd6ZmdW7j2pqenjz6HpgruSp8uI7fQAIAyXPTeq9SHW+
0+Gwd9O9vva0YyG4YDIFoZcDzom1vlIFP49GJJqQ7gaBiMxwFvAUJSpnQEOJfhzaottojUkjKLWG
fYZN9IasSr1F/ije4rVKHfnDS8gJIaGSlkdofS+WsA8NY6wozR6TtEruItSUbo0A5EkHOXOLmNEq
bFR+y3JOYWDArCWIYbMullBUFBdxLNTxW87NzRjF46Hwmu5znobRZy2IvY2HY/ETPif6PZL83kbU
3bRDAGzVquHChSuVfKjSAG6B6CKvkHfnhSS7yg2s7I48yenXudaSvznR/43JtTv4uZaZ81ZTdFdZ
OaeXNjHVabQeZd3trM7YDeUkpJjcka6vcfAGtxe+Im8g2wiclWfs4lgW1AzEnKnTLnNmClBmAkdT
PVpF1f+sYqX+ischgOhes8KVB+ziWBJHQa4LNm1Z8C5QaYj0ke8qjWz82wch9rnktL35q+hczOev
b9xLqyelQrHLUyWJbrGPtNj05ppK6hGBHO8GVXxU4+K82XuNOv+g2Q8nsp7Ft+uDXvpEECLggd62
8LJwVZRm13X1rB0FivFPGFKod5leYXxI44UO6v8wmOxioF1AwXS5P9vGLaeARsexSOa4/KSiO7kz
XAVVYaGk1sp0XrjKqcyAj8NbCJzVWeI5uB2iRzFXuW3F3jZB/Ekl0fb0n1U1KNsO9fEP2lPJt9Ei
3uQKIPxgCRdXzxxlkVkoqXF0FLfaQlQwcpjLbryVyhO+VhvOni2treDWLywhMDIqVzyQtBaWDbHJ
qbuhm03uH1HqP3i2U+0XtZTmhkfOND8KnwJYhKUgLSCAskAd5I95d8W4ZAfePNnUV0Wd3g55/69s
YHi0KRVy9mdirLkJXTgVDChl/zkSBLCLU+G4eTkKalpH2yjV7k8v5eduqEFa3YE9HVD+1rEq3bYo
2s8rwuqXhib2cPDzBeDPzJ5+q0itGLmN2DgqjlI+gt7KkoNjTJl7ALSW/CRDGmDYZsP/EvfYqOUg
zUjRhIr7YpLtMGnziDv8OCt2sq0bJ+t2mpiD+zl0q6PapUW9UtC7tIekuZvUspVyJotPDbFyUo3G
0I+UjZVHgd2Ps62KPk72iT1nycrEXujJ2Y48khKtAVJj2QgbtRLaGEzlR8S5wjs38jJ762QtZYNc
me8I0MS+1xJUy9qsvVMMJxQPUamEd9RTtC/X76RzsBzuWARe5PGShwAZ4XSVXSMNE5jR6aMIbda6
6FvD9EU+ii9FPY+feFXa2yaeSiT17QGGujUik1eO9V9wk9SssZwpNhDs17TgzyMoaswUNqRcE2du
2VrSasBwjtXWjwFckMQXQUlYAVjrMwgg6sH6oHxNwFb5YsIzfuXde7sbT0MaNh/ZrKT8cOqWjjqg
2JII266WTV/+Qx8aBH5kWZ/RuHEOkZZkX/I673etLkzf7sL6brDifuWiOT98rg6JnZ6TZJWfyQ9T
GsfGOHfHRwKauNuMAgzcSHnkCV2K2PNdHQ5kU6n6mkXM+bPBfqQ4C5yJFhfsg9PtkJdt2sdeOTxO
gdH/m12vvYUT1CjfgO/zBFtm6IQffqlAmFK9IijHwOGsYmlOGT5JbeQes1A7RHWi637TxgUUtsz9
ks1V8Ov6lj8/7DKNxK0MtTzegLfT+e4Oj2YxtAg7O7gZtMW/vu8t6qN28DLgK/71+lDnpwtbYQA+
xE/SHpatfDqdZhby2OZJ/YC51nzbmWN+21WFk+y8IQvuzDQYjn3UqbuoTYx6U6F3+c0y2qhAJl0T
r5ExFX9EohXtyg4/y4NgXIA9NejagnEBuHb6s/Q6qFogL/VD1unVP2jEI1wnehnFzfXvP9tN0h+K
PBIlFamivyQzt57ITS3opgdYHe5wMPOIE2O2pOhWE+b/wtm29/9/Iy4mPIjt1pxQjX3oYGo0G8U1
05sgbJvPAjzMQQj9cH285WaSPhV0gAAYACpnFy/eqspuFEhNIrsvczO55Vk27gsjOGpR8mFq4NtQ
KA4j0sIflDFPFy2tsikPyyy7F05Aj8vE4xiIX1q8AqLFttxt7V8aAnLTJtEQbbn+mcvrSI5N6wSi
PQVusJ7a6dhdY4360Lnp/TjSkxJpZUMDzFw/tDutRBXLNf7liE//uD6qfHve3cOS3fpGUeBOp6UN
ZPB0VKfRWlUf1eClwzEi+23mZf8K2i24qaZK9e5jbOOyL7gOWvajhl6Vt6nmcE3TYPHlb79BlvUJ
96R+yVm1m15WH8yz8oKWdhBtq9xTyUQqAOJ/B6qZJZAruwqA7oR1ubv++ct36P/GhmLL+aHLTQvr
9Ps12sx6j+r9azz2/c7twnhTqoG1L6JA8W4cK3H+qwjeHhozrw9q3kbxbrZrZeVnXJyBd79ise/6
phmavsEBcTKKZrhJjXIE3SqMuX6yhRj/DbMZI88R1+aal6X8vuX608hiq8vm2RkrKg0yfLUSQ3mB
8IVzeDmZxlNTkk3w7GMbeH22FxHH22QDqyM1g6cAK0pOw7tnwRKWWtXhEL0CJK7VL6qe64o/atjN
bolAwk9m07rJP2LW4ZCXebN2kSyuyv8bnphDSsei/7nk3zmzVRLXVuFrUGOG6JVZfJzzvPqReGD0
ibJyeyXmvXS4oGXwCtAsNDlop99rKJMXDoUT4pcxuMN2pri/A9EWG9uWK41+rKk447aP3SnetAWE
qw3VZKVaiYUvLTG+QvTsJIKIp+j0V8xV2WnFXIavDg7cN4PhBVtjaqxtZQPavr7Al4eSgCVybNIa
+ffvFlixUsafrfBVG4fke61LpRzdg/2jtb2zlrddGoy3j9gach0Fx8WFaWiw4+0Wg118PMd7Co1m
ui/TqsTdXROW/rEc+G3zYNwOpJq3nPRlMYu85cPcuFXwElW1BsolMaJpPyhNOO+g4g7Oxx7Zt+FA
qZNvvxHIluJoetOOYSFVlqwKfcvB0ZNtUpbu4xQNoR8G08eFfyn9E0RJ4w8UC5dsP4prYdqrpfJi
Eqf5pecgnpf2Yf7smVG6ZiRz4Vy4ZNyelBvg85aNIrNGvFPBKPEF5Ei04TvnOw2w2W03lzfN1HvP
uSGcvZEoQ+K7BVbjK+fyws4hVOQikvkP/1qsZUkHDABVE7622hTfNN3UfuoioBjwkHjmrx+JZSYq
V5LBqIXTXgDGt3SasqjJkGN2Ci9sUecPTqg4f6Myr8WW/77aZUNci82cqFQ0u3lWi03lSpBdDjan
31ZN+WG7OvmDQIlCTpNtM+Aip4c0CMdsTFONrVVqwwFmBTWkLEKstRzb7k5jDtbgIZfWm7WmvAkB
wDmb7ywRSt1EVvZq6v1/oZPN2ZYiq2dsGu6+G2dWxDGAsrMLAsO9qY214S8tt5Tdk7UzSgJvGcS7
WynUM1NLRYAlkxUbP1N3QEw7ms1fORf/3+urfXEoqqsw81Wpfyn//t1QthN2jeHV8WsnIiXYqGj4
5D4yrUPpj2paraR1F95TQn560BqPN32sRSZp6mM8tlAUXtO5M+ovRWll6qMd2+XwjTqu421mr++z
P4GmNYfaogTzdP1rLzyoLu84D6ostdKZPv3aEuBzEKZu/FqG5gQoAqHj/8g1zWfHaKx+n9ljtAZw
vjjBEsgmeyEUsRfxKgp4LHCixK9mbk/jxh4tJyVio3t3DOJR+3n9Ay+NJotkNmVeCUhfjBa0Y22M
okpwDhuDjNJ8Fc7OMcvcTP8thsH8+BuD7M//4+zMeuM2gi38iwhwX15nlUTLtuzYGeeFcBKH+95c
f/39WvcCV8MhhpCDIAESwDXN7q6u5dQ5pM4q+C1Jx3L9PbMuBz+kOsmlNJEr2w14yeIg2nJ+qJ0y
2kKZrC/u/60tgs5AZ45aC+PkYghoOV6mem4CH8i09a8roi3ugzVjr5pZciSTUt9iaRYAeLNX0BYu
qjQQX8YkS9z93CFO+6Iz0G1teN21myFhxIwC43NuMGEU+kplaqb4oitGn++sCsocvQC9tMsNinDn
cHC90gBC2rf/Qg48iN+4GbQGOTISg4eSxvVOVnTty7By0kvbNs7P1pmcs5YM6bFUWuMlBpy69cys
fl9oLiWjH5IBSzYLYdpdrAOavgxao84HL4U7YKdDnjTsc7XebIGumqO2DwcJeHie0Ov19VXUiwpe
6osdGUy6to02p/tWdfK9cIdmQ3ZIfqxFjkLnQWb+TNhSVFoEelMg2kJkSXbxusGtfXWKZ8MfGO3Y
iF5X3JnHpBidTcaR2LyFOzUcL+yb2sgvQT7a2UmLTSsZd/HQTCerVub5qXQyc4vxZNUoxLDQPuqQ
LCwDr8GInLqXQpTdGBTQn41gdnZKNw7tQZSpYZ80yHG3pCZXtg8lVzqc0KBRlF8mJiFEhpZeq+lF
sZoI1hiNAqjZkHMHVcyAbMHszX1HurpK3iqG1UD2g2u7Pi+T3ozh3Jbpxaqn4YdXjA9TqBvVvqq1
XFDiHsRWsiffnuWhoV3GqCY7ClBn8TZpgNGTCYKay5yXxRdzxttS4p3tbm/VeNlnOuag2lW1c/L3
v8qwC8PIClk7T+OypzszkeYirpBdKG3n9cmqIJJx0jY3nrMZFfl9NOpG3O3CKlDdfaPkvfv9/sde
213wCTJ98CRHv/z/b4IQSON66Ezs/KLnafmv23vKs90bdrBnQH08v98W1EAkDDICASF5bctToO2N
gwZtzbC2PsRaUXwjNQqCXaKKn/dNrbkBSWlBq45uB+HktSnFFIQiEN9fiiDUxkM+CSc8MtO1JS2w
9vkAeIGkIjg2cDnXdsrG1gdTOMUljFzrb3rXLqKSXQFtR4EW7v01rdqSKHFqIpIeZ/FOQH5lI8zt
5Re3tbIH2HfKzyg7Ow6MEcbWdN2qLbwnGG0aLjf5ctjBucfYaHapU9SvHtN0aM+iwEWcNYbL/7i/
sLXrpxOnEQt7HMNlJRUugMgrLdRJ0z6xUf5QrZ3L1MindIB0ZNeN46/GNMbH+0ZXVwgsBcwl8T68
WNc7xzTCXHYZB79JW/NDJrLu38lq+ulgCfDIh/vG1lwatVqIqsjTGMtZbp0EbWkqJz/Jisw5N4WR
T7tYa0BwqLMeIv9dMDN/um90bYUk6fStoJqVYyHXK/TgXFZiEwVWV23KeDd6wFtLY3L9KnS24A2r
tuQ8N6QS1ATMhS3Kf7YezEF+8ayBNrTNbNixtAZkpTQj2moIrn3NVxZAlgbSdXm5Y9OJXTuz4XOk
EJ6fIB7KcqDATXPU8iZyn8iJ39mHk4k5Y+qAR//P5OK0uACsKyTZikvewk7yIc6M/i8Uq5p679Zq
92WoaRrd373VRUoeKJwy3ZolYCSpRd8OmSgvtoouF5Pn48dAibVk16Pn/jhpSfH1NwySKOHEJGmS
uWhCWXM7V5qXl5fIifLzwHbubDtW913etD7P07zhzlYX+Mbe4sgMVphnZliUl6Hm2WOFbCKlR/MX
sXfxM9Mqd6O2KS/Z8pWnbE+1EWQMCMeFr55ajkvYNuXFUfMmPzT2qDMXV7r1Rmi4dheIECTpODQ7
/Pv63lVj53UhBRz0hrv6R6YZykMb5uWLmLz34SdfT6VE3xJAILLDe3dtaRZyyqXoywu6gIl+zMBp
/KyzaDMEXNsqyR8oqfaQ+7rpQodFkqBfU14Spwlf8rIOviZz2z0wZfelqBtjIyjaMrfYqAEUL5DR
pLw0rlTg6/PC25WFppTU//WwOthO+xspJ5NQQAzk6WfvFqEJcbM3d7pZXBqACObBSRzjZAd5U3+1
Gj3d4nlbO4nUJGBNY3Rdqq9c71ukFHUaRkMJOb3lfE6ULobQrq6sjSduJbElNCe4pEGIJ1nmecPY
p0E7WcWlgwI/8F09UrtzVtn1uSJz+SAsVCz2TRCVKoNA1RaJ89ouvrW+ePNUp5XhiktoNBvqS1im
YXvKc630dil0BerBq1Bguu/C1r6r/KASbCqbgwsXVjQ2BESJVlzGLk+Gs65oQ30qenULObhuh8yP
2T3YSpeNwFrkFPRJFS6QwyrVP16sDdVnj/LPO6lZXi+4ZGaB+VgSoy51bRNnnMo57rgJdZwr5yhv
nswRmqWscD5GZRkUv/HocPhlKEsaRIv1+mA21RwoZIHlxRyDvt5lQ1AepjCbH5padPY+srwtqNfq
GQX8wBwBmEHaddcWi9pIq7pVyouiDM2TW87tvgCn9d9MW/DMbW1fkAvLHkedl+/+YVmLOq03lhdX
vhHFYAxZWl3mNnGPyjhMD5nS5ru0LaLzjGDln14VKIffMAoEVMLeqW0v/QykOlWIpHh5gQMNHiLk
Bd1dNTCgnBDKHFTceLd3B3PrSVo9sA7C4iirgHyxFglulQ4VnfIQh+PSOzkrXeq4R4l523j6Vr/p
GzuL3fRmlYpEYhO0DPWRydb4H+QDNck6RVP+GMNR/pyGQny4/1HXHlxoyXmfbMJPIHzXZyiGrQwE
n8wf5lwZzwlcc+qpNsbK+ABbqjVtuNVVcwY0mbJyT8qyCFzIGtpubLz0AgeKrvyNilWXPqudVdn9
TnaLkx/3l7e2eTB6qfRfmMgAJnW9PGGOvL2RKBgaaijUaVpGQFg3nr2lELvmsekPyIksiq4wBF4b
srXaKhGvzi5OWsZ/i1IP54eSEcLiVDEkxVieZXQP99e2alJmfiZUBZQHF2ub9clQJ0/kFyS58uiT
Z4Ft/68vNdE+hQIhiX0Gi1qzEV8sYWCvbpUVgsVgSPZWSpQeeu2osaMgCDiH1s92BrV7IprKtV+a
2ZfzITezTD93PXSnn7Ih0xzYQBthWHDgmUPU7ZyS2a1zU7dR/GEi2Pt2/6usnTDyUsDXUpCYIvj1
RrTCDrsa8t+LWYXz14KZxn43Jdn0GOae9/W+rbUrS18IKBG7QL1kcZrJfkURG0p26ZjFbA5qFFXD
V12YSbBTqcTvvTT5y3Xn3N6wu3aqwaJxhVjgLcACSgVBFMKl7Zsu874zxCyUeK+hs7qF+ls7YzIE
gkpYjpouS1zF2Aglqab80sJ8FRz0OJj+Q2hZhdY3KP6yWm063/+ka0uTnC/UNCBIuil4O1kJeniK
OdRKLsaXSMxNdm5Ktxj29w2tnRN5eQxbAmRvMCO8YNacFmSlIs2MaNdrTdw9uOrUtac2mgZ348Vc
/ZDQRnJVQamAobw+lnnVIwdvg3ArxDieY6i6fHdGlm0Xi9hx9kk0jsHvfEp0wWXznVLWUnioSQGW
qbpSXLQE7bPjXAZ0Q0wg57/uf8nVpaHmJQM6zuSytpbmFdzAguTXVkRM+6eLUF+NIUcd9roYI/uQ
gKfbEs+TEcYyIZUfU5Lsy6mQxdXLU6NMJ+jULqODfIilJkW3C+y5PTizOzGdS//vA3C74CFP0uoz
ddXq7/urXrv7pCEUY0lWyVQXG4qqEt6djsFFRUw+3gVC1Spmb0XIJFMF3Ept7RrizNixv983vPa5
QRizcAC5uLlF7JVMCc8kyf/FLRX1SLAOL7XdC88+0Axuv7Ug2OaNIGF1rQRcaE1KZpxlzK5WldE7
QskvonCG5JR6TKs+KUrVNT+VZI6gPGwEClM7KObSrSB33TaeQGLZ8AiL71xnlTVILOhlNqgIhFaS
Oz6KJBKd42bFj9GNWmPXGyDpNrphaw6CpgI9fwbBb2dGVHtq7UlpqbgnUE6iAp62o+/aOL4vzM0k
0VaJeg3AAqKLmSqAT1zb5UxV1UK37KYJdfdm0L5bY/RoDjpVd7Ubww+R06R/NUkfPSWq03zX0wK1
FkvPv2rdZL3cP2G3n5z3k+oZH53OPw/Mta/S4rF0ZkCDFyVoa/TBFcd3RZ5ETAXBb7mrwJSA2PfG
9vN9u7cnG7uvpM48N0wrLAKaHvRF3DtudDGcvjrrmRkkRy6uJfZZ3M1yq6t0Ix5dwaVKm8yw0BiU
MyMLP6LOI0RTEDmSaYvU2fXOnD3oFEWHb55iNM2O1pLtPI2x12anKUj/JU1ovXCnJ2O1NTV469L4
KSQAKHvTNLiZh3QcZt2tzokvSU1mMzO48qsa4jl+ymtUao7BaI/irCBXT4ag5O7eEqnpnO9vwcoh
5EdAfcC0BiXbW0p1SgOFldPQdxIiWEi0S/FPYXTWrkpb++jEyAqgrglojUM8XWJ74D9mIVTjZCnt
JsfPbTQgeTclCwu8lYCG5R1902Gr9FlAKDpGl3l0bQgqzErLT9TyoBm8v+5VQxL+LtumlAUXTrWc
VHBLWhhd6ogxW4iG03g4ZU7WbOFqNgwtn41Gb2yrTmoMGV79EFOkgEcZRolqYyPX7hKoHZjsJNQd
h3L95dxGVdPUHeNLm8LxtqPSpapnE26u4VTbDN7DUqjWW6qvMlm8fpQ5NcyEMkDDjB3MmtdGa1q1
ShHq8SWEDyTyGSEe//a0LPw4lsWYnUFVROPOGOb+XEy1nW7s4erZZSEEBHKo0V6S0Oqx1WlGXaPu
2Hfld8eIhg99JELrNIbUh3ZZG8GYHZaJPR8TqrXmThv7wS6YPHC1X0Wlivpw/1TdPiF8DyIiQ3Ye
+Vs62jfHV5hqEgRelVySwSq+Z+rc0GtBk+5o59yj+7bWDhYk7LCYUmTCpS2uStRWWqvNSXoRjASN
z7Cz6FCFN83obRV/1i1JsQqpTnoLtIzhgBRRy6pC054OFchZ8R/CENVWV2Xt8xErU78DWsA/F7WJ
JNPb2lFSwD169lEdo/KH0ot/pnlywo2js7YkSVtMDMtFoBJyvVFZABFdjs7zhZ8xZEdYWjt4xukL
tBvIszUfD8kfoiw8OMBCFs9NboODL+Bkv8RR5ExfvHLI4p/wScXJDlHGKv6YulEfMBOo1t25V0T4
SQx2sEWqs/bAv/0ViwdeNXqkGfI6uQjRqg+9m0EQmBM4H8TQmE9WZuk+yIqu30i51sxK5yAFh8AV
LgEbCU1cq6ui5OJEQ5EewjA0H6HLUf8AZ4Ua3dxBJ/GB4dV5i9Z97SBBqQ7mSPLl3PQM4m5AJb7W
k0sMPt4HTEn8ojsIR0m+eXsLUr5qjTr6awkCOO4iYvWiiTH1YUwu8IZlx3oava9eXE2U8Mb46/1L
v3ac8O5gtiQ+n/7S9bkt+6I2rSpNmJuKIHZEKKASO4ZAk2QftqGl71vHAIRbpWkW70LGUPeqFpnu
l/u/Ym3BkITIhISUBNz+9a9otK6bewbiLm4ACdJeHWOteinzeHB2Rl8ienvf3NrTBmUzvevXUfLl
K6MzIiaGjCe0otDzq7fU70OHCkICaeI3MN3Jhrn11f2/Oek73jjxsDYnbc5z5G1tI22OaMk53ks1
z8ArSG7jrVds7ZK8lpQkalzGPNfm8la4eqOV4cVG3Cb7kOtq0EL9iM5NfG4ST/nLCerBOkZKY1en
+x92daWUKAB08H7clM54BqeRsSjg+pY9fEEESSqqKFV2cAs4H+/bWt1EppKZ/5PTCTeF2WkAe9tg
K6q1YY/YmeXXVafugOlHh8gZnXc3sOW4hQp2m9lc2E0WHl4x4wm2NyW8zKZZjIcot0PvoMxduOHg
174hwTvldAoTvCcLB+8MAry90iWXVtTxp6Rpcll0UdK83gtd7/SNZa19RkovIAtB4ALYWlw9L+/z
oKsJ10f6T4g0zab1U5lK4+i6Q/J9Ho3Nt2N1ga+ARpcnmcj8+nwaKcVQG5DIpcjD/pT1kVftlbQU
0INCznO4f0pWjdFYll01HszlIBsyAmEJ8WJ0iXSjyY/wHpbTTodiREBcB3nUfWurHxMIFcJtUtdo
ida0W3Trm9iJLgMtimckFapnDcTmARROYu1jNSZWfL9Fyo8gmyQHPVnv9cfUmM6Zko78BkreAs4d
8Z/VBOlLUXfDURv6aONzri3wjbnly9TYttKVUDtfSkSrDsU8ksZBUXEkP47/m6km/Pqd5clZOAuI
9k2DshuZs0eoiO2DTvFfgHDP1mQjf1d09rQLKqv/DVdNe5CqMcGiFKO8/py1HcS1RmPh0tuFNu0r
pZ7+aFMReGcifePx/uLWkh2ugCWH4iH2WFYOdJihhoGKxSXTavWoU/N7qIDZ+3akesrONdoSYm3V
281I9Py8b3ptHyl+MkjMyDtx6+LYIE6Xqah/pZdJGD8yZVSTnR22qW9qI5qmoZr9ed/e2ptErZMP
i4eh1rqwl6Z5axXKyHiGY9e/KK2K4pCXaXHs7dJ4IJz1Hryg0efjfbNrt5+SF39Jqt2bmWnIUphs
czqAlN2oP44Dhah9YzPEVCSVkm/cjVVjpBlSo5kZ+CV9m3DKuA3VKAOl1rcXJqC5IZbTd8fGMbvx
9BsrA4tKJgBoBgjx9UHN1LgQiZUhWRMyKgHxaf7iKhkNo9aKfiegeMXfAZkB3b+ccMzHMJ97CMQu
o9LV84ODis9Pu4qKz3AMWTsxoWKw0/tQ35p4Xj2kEO4AvpC8W8uO6Dg6TkJKTEKa1M0Ps3TdjwSy
83mO4Ux9yCmsOxvnZWFRgie589TxuBUkV0uoVUow7FVKRIVKzKqvl+6fmtlGiFnMH4a8Sjdi78Wl
+F9rDjGFZGgDlL14etNEAXliifzZVgd0Z0MYmfXdhAJPcKy0sNm3DGs9zbVtdBsn9dYw03UcGoqz
XDXGmK4PTx0FWZyaY/6cBNH0FCblt46NbRmyCbSHOB0JO6psfF+zmdVSmaSPDmyEDYWP6dpozsxq
YBVh8Ry67gTYMDO89pTF5sg7YgUG6n9DW268jmsLBaAHNRV0G0B/Fwvt6zDQE67KM95eOxlZ6z2o
BrJbIdJrn9vJzvaQz28ZXfiB14XCFcM0OUkV4eLCaBj1E2NDVfFcT0Z77ONZM49h2M3PCXiTrTlu
k6/2pmBGnZeGimHSQ+ZqInaw8ANtHQeAWSzvGGogaiRxesA4cK6OWxn/8mpgyAOpTWuBWhR3cbGq
2tCCrM9b7xgFMLYEk2l+QYu830mRr0/CFeXGS7xqj/hQEjlb5KULe0Oia8pQOd4xKSvn1BaczIJM
8AhsaNwzQr5hbrlpr8uTcYasLVCTWpxODQ/qRoruHTO3qv+KFVEfK2HHZwrVW1P+K1sGPo51oYZC
mLgs4GqtxThmYyKXkJfWoQx1sS908c7ZFg4GrVnamrKMCdJx2VO16iEJjGL0jiMC5rvQLO2jGSGp
oGtFfrIV2LxK5uTPkPDoG070dn1Yli8TZBW89kvSTdQKcz2we+/YJ4Z3srWhQ8Mv3JpT2rKyOPh6
6IHS6IR3xI9pPh0++xTZKA3cf2ZvT6Fcizx/5JiAGOSxeZO6p4NmVIXReEeYYKXY4mBSI4FOwLVE
d4xF6+3u21tblUQ1UQeRDbwltQwzdXVjIpl3bGcnOcUz+TPlRP1038raqiSi2KJhhfjA0ooaqFUj
8tA9NrNrP6SM8kW7Ri8cOvzGRCwP+uW960ICCBA/6DdNqt0tcS6qMwfdKLT0NPdu+SzsqX5m6jo5
3F/XzSUmNkEMA/4bXBVHfrFbYarZwkgRw6pnvd6rNm/o2BTJEcTRFhPOjSKaVPzC3fKawVACM9ri
/Cl2pSitjqZQG9bJt4y+7NnyOmXe55ru/GXmnfiM/4+PRutG0U6UVvBJ2K39K8zbDjUiqFfNjbO6
fOzkL2IeA+wY3xhS98XqqzlDbiAY0pMXtfljbrTF00iUdqDhAqe8PWtPExzfG+WDtU/+1qg8am8v
SByWTQUjzQk22+YktCY4BAoDBX2CZvf7d5deATk8pCWSvfzalNXwdZUIU2ZUxrDeIHyKLreYCurP
SbHFN7S2MIsHT2rA0E5dck12QdopRpch/dHGDHSTm7g2tU+3tU/A9OstGsSbK8nmyURQUtXTgVny
o/dIjkwiL9IT49DxRxWmMGaTYH1J4Hs45YnzTvCSJg8LMCJWBu0iT6x0RG/2DRRE0Js6r8Bk1jr0
pMN4hMmjONQhUdn9fVukudIUowuM0hCCSbjU4qbokamHhdcHR7NwQvdbz7Ru/mClUdk8mhmN5H2G
9IjeIZZuIfzT1wNaZPd/wcpekpJJgCrnh1bmItBWNWGETtIpRz0YrH+Dxk60w5gb1efAistywwmt
7CSlO5apAocF8rYoIajhzDySUIkk0nIEUlPESO4IR+Ltk24YPMjKmrnaAFXefmMuBpknAQzQZsbc
rrezyFJYiVyJMBhyZ6/nszhUg96dZoZxPnNmu4MImwjykircWO7SsqRmeb0lsk/JDP8iThOBjVIU
yBo/R9xhPktVib9iz2g/MiXGPB+6l623t/W88ZM0gjTxfTsrG+7kfDI7ZFYS9MX1upvECZ0AqVBf
zV232SNCWf+Dqolx7GnkbvhX+We9DbVfbQE7RqWddglZ6bWtGAQHZYyo98O216Nj00NWApXwVD9m
RqyLg1enSfLFtcPhUSRF6HwgZPDC8/0FL508PwL8FCg5HCCp6jJONSIlS1MvGXzmKsqHwNPDFy+Z
3C9J1XovQFHEycp178t9o8sjjSXm7Mnf5OGSczrXKxf8mtmpAC9FNQjRX0yHUz46eQxXiaOSaLP4
WeBGovcV+KnBXVuVv+qNi3LTyNBhah78oUnm9Ls2O5l1GIBXWn+aNtPEe9Lq4Y/7K116CmkT0ApM
CbIvTaJ6bVNVSqvX22zyC6Wd3SPsRn1/QBst1XZu3A5bAgorHxawDNHeq9AY2f61ub6iiloM3uSj
wWafe0uE31KTd7uf9Kjad1MSb4VIt+cH0DXNC4gTbaKxpTNWNNWr3SiefW3GU+wsTYAPq1uhPaqh
qtgPPc/BRwEZwUZXYwmtkLtJQAa+k6QHZNYSXYBmQmMF8TT4ItSUb24TdN0uzmNHOzRz8Vl3a4eB
NqCIn4M2sJNTY0bat0CBM+YRqKLYkqS89VpEbngODWp1Cq/LoQWvN0VZ9NHo10kX/mAcOXxKS/VX
N5TKVy6V8wnW4+QLz9VWTevWiciQUfY4YY6REjHXOz4nXd7WSj34wViMJz02wkMIcvo7GDXtQxFF
yctAN/3ZDOb2k6LZMIrdP+CrCwfQC7kergw2i2v7QQ9M2XLYBupa/Vc45r0G6twe9gwYNex5H4Vx
9r026uwX6MXy+33jK4ePxiBNCiJ0kPVLgq0IuswuGFl8Fs3KEQGa9LnxRp0p86kXh8ESLUKAarOR
2q9aJYmT9EASY794I0ZYkSCYcAY/KqP4OJnO5DsIEhx0Na0ayuyiOOMztzTAlrhAeeDh65bc1qZ8
om5K3poaWQIlRYAQcPZPcugO3FZc7jU78j7nwRgf+3IMT1ZqfVJk5KchRXf+jQ8OWoEnizyWxOh6
t2m+4TXhvveVKOh/enBqRZEaUeunqfgliOL6i1Ai73TfqAwdr99JFg6MW+YhUnlnYRTSFzFrwh15
8Bv7rED9Ue2g4wz+vW9mbVsJK2n8QnzA511sK5Pwkng6g5W7HRu8lzNBQacqarUf9dgJ90abap8m
NIarjThg5Y2Q5URX+jMYg5dX2JyyMUjjnFPsVNUpyEXweaibP4o2LzZO7tplxY4New/lWnCM19tH
iqh2etuPfoWCyh9tPU3f9DJ1H5Qw04eT40zdp1BvPHIvhpQ3HPbKKnnrGZKDCQ9XudzFYEbjkprt
5OtQsu+4QIOv90nZPBmzpm3pi694RaqzOARmKahZOYun3ogydw7jdvK1ptfJQSrjEJlCfyTFBsQU
5//qqmv8Z4/JH6aRVP+8+yC9FsEhFof4Ds7T669sk8TPvebMvtkHU3AipmSCbRdXdRDux6nzog9F
H3fqwQFKu8VgsrLDcPkCvaE3JuWxFpFVZySMP6YjzzEqNcoOKblo/mDOUwxe2qW20CQIT6tCUetd
EvfF1oTrq2rS4q7iFhn9JKtG5XT54TszDYasUdhlz+2xVHiWcggNZpOfCz2ei/2gTFkZ7Wv6MMUe
SrVQfSxmLakOFCBsHaLbJKqPpmSf/0stsrj20zgrD50+OGq/8XSt+BVX59LRm2UK/CaCmCXbYmzo
o682w3RxzcDcO2qdvLOjLv02HWAmlQzuHXHg4jj0ViYsLconn9JC4hy1Wc2PpgGrANMheVKcR6tT
N7K3lePPCIqUj6d9SGIuT8mbSBdS4ypJ9Gn2PcpCCDM2ff9xThz1YwGv9SchtLBADcEx6sc0soef
caOiI3L/Eqxcd3qkUJUAA6ECsewjmEz5K8JKVH5Cz/ySmnbxHwGigDVcgX2WvbNqJL8xnpO4F9QX
anmLJyJh6BB8ca76mV1Oz5XRoRs9SSrMxyLM8y2418pLQb4meVFerS2lwxBliLMAKjffNcLhnLjm
+CWGxfi7anTqw+iO/a7z0mkje1nbU6gICbHBKdIMXrg0Xsyx1PJI9RM0M/Zt45lPbTVFO63S8yNg
OygKgTq/KG5cfQqMOtx4hNfWDKmP1L56LV4vzEeDEwEd1jSfIqTzT97Nzgc6Q9FTVmlauSfCjsqD
PUmtjfvnSP65S4dCqMHloRhxW+h1FT0K06bXfLsyhiCGOWLOuo8NLzX8A4GrCHOvV04c/Hff7Jof
hUWL1wPHwEu5uLSjoRaxrnAxIyU1DrDeGF/dSW32msL0GITmybEZ6S4a2ZhtDPmsxXm03ri0NBgp
2C+7uJZKtyMZ2tnvKV/F+05enZa6QKM5f2Re2iW7pGcY/YeA1Sn6QLceCGXKRD38hoH2bgEyeYdp
BNLyQaMKzqNF9cksTC5QX81+VDToaaaokDHqFO0mtRoO09CI3aD2zRlGTO+xSyBiCUpT3bVGtIUU
Wkv4AAJKYkVZjwYyd+3U4N4PE9filxRKX/+cOrv6Oaajsm/bMH6Ip9E4OIpdgnPpGqroczyVT56g
jKINITfy/vFYuQ3gBEm0gTFA8bhEuUa8gIk76OwRXGQPFpW5I95mHg5wTlYf9VRlKr8oonrjEq6c
SkAveLlX1OAtKDyyy4Lu+uRPntKqDDGXU79PqeyEx9J2CwsW8RZBQzcYq0NialQNN9a94tWpQdLj
oRkNrdAy2zcUKncdJIx+NKnmqQrmete4TKy6uaO9P1aVyiW0uyFkQxBycQPNcmx6Wn+8YYj7+lOb
MOrGjax2Aw7vWW+RMt21U5LmUEoYRn2+v8GrtxBMAdeQII621uIJVYrSbBVVY4e1Pt735mR91LQ0
LXcu0vJPo1LWB0Yfqk9WbpJij9TWd1ZdMot2/3esfXCprEq+B4oMTNf1oc/UstasVh56U0Nlr5ji
Q1hNOgL1sbKx5JVwiFIOxRRJPE5UpF+bMlCi6ZjDUn2SLf2ltrP2qMea9nJ/QSvP2JWVhT8J6wZY
hsCKsDPtTzFmwaVwdPekNS5skFrnfnWKIHsE1dUcDEQ5/rxvfnlxmTvmiPIHvtJG4aivF0kkGFuj
O09+2gTes+tk9SWtx+RPdcrjhJdE94odPM7mRnyyXDUCVwj+0BkhrUBuY9n8yen5NDp8nz7AzRkk
PEgdb2fE9XROc1F1h8mOKwqtVf21Fm7fHLKU6tfGOM7yKMnfIMNPRjzIpm98lqcNrTelmuNPbtIz
WEHP1DxoTQLKI0tb550gL2JPupkuNEWgBqjkL3PNzIOimqlBxw+J+L/leVLv8zbIfXv2hpcJZVdG
99wtevlltPBqlCov35pttpd+OXS7pDKLwvVT8Ed7r3In8GRCOF9LM20+wgTqtMf3HiiGreEZBsPN
9hLsXx+oumrZuqhy/SlgyFvtRPcSjWrjW53SxodGacuv6AcU88ZLcHuOMfs6HkrJDXXQhdm0s0rL
zCLXDxPdetSMDlltYlDvpYs6/ZAXk7OfAmfcckdLH8H3lWAr2RaWeghLEE1pZDZs9R5nqLI7aG6c
yPMOuW0ilnP/s64cVgzRHgCMjy7BMo81my4QIQTjfu5QgIGuvTvVgaU/5gw6b7iEVVOAI3AKyIPc
0Ey1ZW3G3pC4vjV30XPbWDoTcXW1H/Sw3Dgsa6Z4z0iM6R66DHZeH5aWsTKHSUvPrzqrftbUbDgB
g7L+HHpnS+Jt5SawFtn/lfgIGjzXpkgKPcj1c8/vlLD/1MwO1w/ab38IwuhzW43e4/0NWzsZsI6A
Vae6LFEg1/ZGrYRVzmk0P4lTwajBnP4T6FG/8QHXjj0wSpq+FKAkAvfaCpNCwEyI6nzXKZEUn/K2
BWniCOuxYnw4OBtWUJx7I3a34BlyZ96mIfLgS/I/iTd5LdNdG3aCFjxqlxp+pQtt3iGgOD2ZaJ09
tJaiBXsAiPo5t9XpQ4dUt7IPrHwTNbsM/l5/AkJJTKrBHXQDeSkLzo4X2ro/dLXJbJrplIcmK7NT
k489PFN2VhElJHG2m/WM/tL9/V378o4kW6RACux6OY484A5q0wwN34ladALHqnnoCy5IrETN1ylW
3F2LEvBG8rd2qKRnlYtm/n95X8DeKJSzIs03IKo/xLTt/o5FWf+4v7SbWI8vi+YXpWVLomYJ+q43
Vy1KNwKor/tF4SVPBU2aoy1aFNUUoR/psTtA25TqYx2iwp6JaS4PbextUTevfGDUEE0+MWcMPirp
O97UbHQLorQ59zR/tMzeDI/oZ7fmHsqUXNvnozGm4tjTvwr1PTN23JH9/Y+wcrqQCKcuTPPbsm+G
vGKj73q7VU2/G8LwOc5d7Y+wFM4pgiBL7Kd5zH8ZTqEcXLfbqkqvuCpqCrK4j1eUG3G9ct6Tsp3S
2vTjmBGFBwjyOmvfMtVzMdrRqqJjLQZVDzdcyYovhoCGPQcbg1l3gf4JwtpTB5iR/BFisGNgze0X
JitcRq8N++H+t11xHuQx5DJy1FQW368XCIFDWA1VpfuKkRTlSTT6YB/6JqxMC4AthJj7iITC+jSY
ShF/rVGCfiyGyqvef5tgLGFz+dRs9PI7I13REB15OtrIXubtRGxmR9epzHnjKK3sJxQd7CSyp1Db
L6+TOw2625qx4YvYC/8rKUg1u9mq22PYusOui/qtEeaVqyPHCSh50o5jAYsDNLswMpV6Yfj9oM4/
syGlDdjOL3FfuWfQxcOHOfHyjXLc2iK5LyrPuDS8xDuZet+hChwZftYiqO0OvQneCEysZnXmkcR4
CwS+ao8GLyeIBJz6x/UZgseN6LWHnDVOzPjgBObI+FdT7KH+zM4EMN3j/TO74g8objCgjDkqyZ78
PW/cUcpLkHRzZftZ0OsQ6VAz9sYfUTS53RHVaW0MH4LWo9kL3X2kjKcBrs4tkOeKY6bqD77KY45X
UqfJjX/zI6A/KatIZLbv1qZbVXst16Lq25B3DiFGE9fqBytJ+l4/Ci8pkj8AjsAduG/1cup2WTCm
W+Hv7UchbUJ0jOSGyu8NoebooesxlbXtF1TYs2NYtt1Tmlj9PjTM9CWF9+l/OPuOJrlxpdtfxAh6
s6WpqvYttdRqacOQBUEShCFhf/136q3uSBNXcd9mNtJM1bAIZObJY97V+9K81tn2/1H+8dmgd2Oh
BETkT/GKDhAl4eW6s2swrkMtgc8k0Xypuijmwtzb+qCmA/yWkHYH1/3nf38h/rwv8bLDfgeVCXtv
+Ib987cI6cETGo35HbLNed6GjdmzYaGcWxln61+uqj9vzOuHXd0tQYQFn+L6Zf7zh59TVMJ8K+6q
jfqhnqfttMipumR2f0EDMr42yHN62rJpOwdt5u0vN9i/fjyeMeBOaH4g0P3nx1NNRYE4p/wOn+fv
wUjDJo0V43s7JXCX8KN4nDTosL2tVuHafMcE/Jd261+fNmyRr08BN/Xv7JYGXmVVFSqU44KxDz5e
3++p5TfUub8d9H/7JMhZ0fmAuoLu/beDrgKfZTnV+V0kpwuyI8bvhObxKTdu+h8RPfBDrowJWF4i
7gS/7G9XGMqt3OBgVICq0uziGT5P8O46gTXA3DObNNIhe+QTN2/gc8bkLsD19/V/f4WvqUAofgiB
/COMjGbLvBayLO6WYLM7te7ufTxJ3U4SSVL//aP+7FyvCz8wurEzuQbdXf/8P17gxS+Z5qYp7iIC
17UOynJQt0mZbZ/+++f8WRZgtQlEB7g4qvofNT0gGkPkQlZ3mJenU1K7d3CBNlO7jHHW8jH8Dcj6
t7cF2BlsDnD9AeH57WASgVooNT5vzI137b5nmIYOu22X0mziLy/Mn3Ud/3OQIV9BABSh3zenkRSV
xJhT3fF6LV8hj7fqrkGOC/vha5err6mFU3qrxoPnf6l+//ZYccHA8vG6SAfU/8+frz60LeJlLO9U
jJV5WxdR3QleFF3E1nlpE758+99/R7RKuF+xKsUZuVae/3hfVCbTmpO6vIM1kjgu9Zqtqs2PlTwZ
xRo7QC71N6zs354uiDV4fdB2g870209ppKkz46MSHb+Qz9Js5jJVsnwqhF4vgZJ479aabn/DBf+t
huI+Qz+coav4I6IG9+YC80W8QZXKRXeAFYmBVS3r/UzF3CfF4f1g4X7z4nT8P0ZNoGwDEQE3Ejkh
aN1QTP/5lFOOTDA60fpuGyPdTWGNBsomerIyRmIf0hD/8hr9y2mBfKKGD8LVh/ePxl+nMd+TGJ8H
ULe4AUGvvocPFPtiszr5C7r7L28s3p6rJ+H1yf6B7lYOQ2wuPZC5UmQDUvFgxDhCEhLWxEBdVP1N
WPSvnwfkEe0Z3M2wkvrno5zNOpbVCAByO4yEEjpqHkPJxLcQ+/2RLeZvtPB/e5TAkuGFlkGRA6nb
Pz+PVga53JEvQbDctn53B6rxDOKny3z0N3r/H6tGtHdXg8Vrbw85HVy2//lh88bEvjakuYNtenE6
GI0+sHpG3Osm/WkulOryKFtwy1be9AmcRklbjUXyCaBs9hfa1J/HBV/luvG7ekFh/fLbxVBS9NjY
gzQoVzDUhfho+rT5IjFDoMd6UyY+e81zSfgJLg3b1/9+Kf3urHxtcyHqAgsfkRTgmGa/VbFU1SRF
0G1zt4Y0hsR22/bWVs3+dY+pWVuXM3OTN0wP0cgj3Ra8QnZh0Rz52vvc1J82pAs9VVH9t3OMa+q3
9w+ebmiGMZpczxZ2Vr/PQ0QKsXAVwQUzSUEQ4sWyZB3gsePopoWwrC3ZGK+98b56pwoM+u2hvMP2
UCOIDz5WVm19ETX6I6KMi2zQE3gAXZNpzFXZygvVlwmMp0Y4iBRDgBlW1jmXIwIYBliuh+7Eh9fr
nueSiDWKOluMc+Y7+KCm7ujmuYFVTsfydE1052BbRXRrA0vm0Jnd0PFxDvG2fMK2S5mvJE4lPW0l
eoQL9CvztLdiLovxNdKpOtJ2ZFnlYEizRp4g96dWyv40/PqQL6U3Nirh9Mqs/ZDnitAHh7xpfZoQ
OB1/BrTA/ZOgfKM3mcij5q2wU1VfxthjidjuKAGJaRtpxv3MoQ1E3FUaSMNuhVoNbLFnUpKbMhY5
EmtMPSbPRS3BeF2ENqKbKHFlaAvosgQ8CmM8obAs4aemsV91m+RhFjdepdBuNb5W9LwTK9m9r4XJ
nyaCCIE7pDjn9Jzm+1rDmDqF31cLqTO7SNHE680Gxan7CGqGY92WrGoc0saXOewDlV8utAbUO2SI
3PAt/CWK4hSpfawHhDkkrMP6h0hkwpB0f2d1koYfsCxKs4fIFgiMhgx4RZ5XU3imHiMHaV1rauwj
n3VZTuFHEamFnmqEpEwPh0ZSw8ktUXy8q8i2hvNSwhG6h5T/qqZKGEQEd2C3GeJuQH8NTafW1dVv
yIDk7ifW2i6Bx3uJyfB2LeE5/B2RDBsXvT2sp8VgobfOOy4RR7u3SRbkurb1tJGJtWBnZTrtHHZs
V09mDs3Wx1TDSA+Z0GN08Idm9WLskVR20KNdM06iGd5I8NK6D+WG9VrE3WEvKURD+GthpVzQDhuh
cqIPYzgq9UAjSNAQoVr6bE16KrckXBz2WQh9VuCDRo8kuy7cu+xYSjJ1wrJSfvLcJevt7Mp8PG3Z
CsLfEHQ0k0vhYL8hB/TSCn4qgFnrw7aJl3ay0AgHMOt6pnBIWbvtoyhvt6aCmDhgScJvYLm/N8+J
oNlcdolGZO+jGQnZf5AxLLSDm8i8J8NUMr3vHcK4QfrJG1ku8HceI1xMjbV4xB32EhMsnhM+YV/X
6yIk21DMwYVhi8BIbZ2OmuprBP+jKz8x4Q/K+Jm3Y7IcTXuVG7HXZY+cHg4h4LTTYM4FwM2UWF6B
ydQRDNvHQ5yCxHIv7bJ0KtPHCivO0I9mz9N7XZSyuPF1hVGqXzkIJOfUj0x+GRmWBLcbK+vwYlcj
3dRFftdJO9uwkB+CKg1aT5yMtEE/O8s4xF0axeV+hvx+A+spqjjyckII8Yi7qtZEXOZYVvoG0rB5
fXDxnvrnvfD7bsF2JWNz5xQpQsv4XOU/Fp4irLyNZ2vmlmZNdKWjmioef4w5i/zXTHChXuE16sSt
gpHi8p5QAgcZSHEI3L2AOuXA3WE41som5M3zqGId305QVIa7OSr3NL2ZuK9G0e4cy4M+JQc8PU6s
KMGXgF0yK79MmYzId6qNKsAQwupymFI96/MiRCxPqTYpucWPq8R3AasJ9YB038jHbZkvMc4CXJcm
+02TbQknSMPqeW0TXRhzIRaGFCgz9ZF8B74fE9LCXjL276NR4S9lNR2Xi0o9HPUWoHXkSexSm8dk
kpG5icXO3CtekKrsMuuk7kqV7+JsysTJy5SaeLr4Q1xf9005881z+IeEO3UQrJ5KsybzzXFwi+Rc
T4XBJSUiLIRSomjy1YDAsN/Mtdz0yR3x6L5uAgWlq0FGgptryeur6WZG1NUa24p6319Dw3MYC48y
h3IjJlMef4EsVBS32+S9P06rg73VG1ynYP9gaxSF5ISyw/S5EWUjdsR7gdI5TBBcHFUnwjzzbh6t
FRfUQCk/wBiD729gysWeD6WGj/IX5/H6oFi4fasw5IC/JJ7ShCJiY6lBQXusygnYJuT3MC3H3tdt
TQfz0pLfsFjT6AafXZUvwXpLP04Ep/omxoTqLiJKKSjmRcE9bde8offmKMcDk+ler1+LMirtncYe
5GrReyy+eMUGYFnf/CpsmSK/FmfmwgpQFTiK5rIn50UWXtvWA9MuzxqUn+M9MOac9+jYObBJJQpR
ihY0NUwrjQRR8NkD196Gba5BPGhZwXiNpFNOEc8k0EU/yBlJ5MNi6ig7WjCWCe0ZJNdRt0V1uev2
cGhDWw1jEX6ZvFYoFhL03Q6/bQoLDkbz8kKQXRLaa/ZKc9dsMZ+GBT5n0+ei5I2/zUqncju4jFX2
FsT3uvmsdxPR98Q0qYbd6q5VdlGqGpvW7QcURe0qS5HKPsY5RVg8kik+6hiM4Xsd8jE6m7BROg1g
DNNKwJmypOHrslux/tqVjPENOZDu5hlBNDK88nnKl7kTmJhD53OGrLnO5Qd+U6SmNe4pHE3mT0g+
wXbpWxYFI/MOddKNLyNsC04IXpEH6GW7m84bdInpI6F+4nfYnUHg2kPzMcIZKLk+kRUMyh+4lTY3
HJytPXwNIMr0aYBT9RbCKp9nGeGn8hZZiR3oNXHRRqIpfq3TQl8qpSaDyo0AplutzY7+jDh9tzg/
fpd0xxY+Qk6fHPxURaJD+nHxuZjrmj4KsdXLed1rtZ31tqABj+GBAZ0zXINOEHYiSFCLMQUeisjX
Bt9VJ9ujVWNR4dNAdz57vo9JK8xhftBaw026rgn9orKRvKrMx6A1ksokJ8r0+pJlZCye3BrsPIAE
ouGqsxwxb84Qu+TLSftK6nu3MEUuSaTB3JQUZfSWrZt9cVk2umcp66j5PG5LQltohsv3OQDk6H0E
90r7XTLEcSQ8MVmHtm989qHAz+kyUyR3ccz0jwUCuKVbc5G/7AfPnhG5HPK22dJG3sG1cOn9VQh0
E/MYzhyicsfcs+Qo0QnDixOtHSIpXeeJT/gZty0pLiLdXY4Y2mx/EdgCUBQFPKafiudSdVUCP9u+
LkdNep6L6WU0eCG7pIrYC+VS/Fjq+hjPaaO5/xJYla0/fICvaOerpcTbPIkkdj0MR5ERNFlsLr+g
wdTNu2iR3L4eKTztwNwljl0CbHNgzsmimd2jTxJAsvcFzYxCMZfo10dZvUN5o/GtxXIy75va57qF
gXAdnyhe18DajMzVrxHcLQxnDcbDMwF3RZzljG65s56PCzgBJtfPqcIK8V4nwtq3PMLaqhVc221A
4AVpLgvH0gBNVCDkPOuSZEUvWVri9SkyVw1HPlWI6vKIBGoSXIP3xuiYnpOcRCVFe9eUvNWmiN+v
y+p+zvHGTF/gm3xYsqg5BpSwPG3L2hj/FEafNJiicrQJyHkPvqF9gLmB6IpVyqVfvIGjPtbLbOpn
mSDpOqpJJS4c+vLmM8onK4YZVSo6Y5nmwtiGOFZRbzkEYdhV12w7L1m9j4+TWjLyaalUtQ1WxHt2
nm0e885PRaFOcK2h9mH3SmOjJLadfwVqotchqhaUOJLhOvss58DTmysHkEKkYF1zIZnN+KcsN+UZ
edEK1B+Wec1atrhlGhpbUvuMyaKyPXrGegZVUybhJhUQjmJahEnzMt7FvJ4JjnU2V7e4QUB1bQtV
q7KbF6lPBFR+05e2YQJPND2w+04dG3sk+Niqg9RukucAodbR5jVZ2Ceu4sycWJyJ0Ffaad8vNR+R
r4Ogm/jGIauuHNJVwTF0FgvkiNlSEP8hWFXFyNFbue82Du/xGEcILRa5YK7y7vgQgKKCSAGGdmNB
7d2Tg+k2mkuy0rtidFUinyOTodTaDvmMSQpgvsQ+YjV1fFsda5L3o5R77TAST6RCAwvZ+b0MJoEf
F64i+A3mTvykx5JJCAZT7x9KBgP8R8zOW/5twi/Keo10AbxvJjkww5EcH7U3G2imidPlix/BPu1n
rTEEOdhvvdUgyePsqSh783lG3U0ixxXLmnSy2U1C9KFuRZoRpL7VftlaGu/NCzwWi48IGvdfCvSy
ceukgY3lpr2ooU1J/DrgFGeqW0pP6q9IqYvnLtLYuUCRuga4l4slu8nCmr9jmLcAlOxJI2/8FiGU
TCZbVrYwDvF1LxTfj5a6CAanY9041kfOu7rjgpsnvSSgCSWTA7Nhncf0uFt47nEfQCLWzsAn594n
mZpafo0Svji6kKybuMjfgHg09MRpfWQdYWKTnYS1jhjmIMDhyuqpyhGTu0xbu9Ws9AgQZChzgUEn
u+9bXLZ5etS/GrOTz9sEA/O2yqfyV6wa8q0MVWCdnWFFlTVKJPij0T8U0ZWZEK+FqdBzNHM0iCYn
a5sKUrxZLIR/Tc4w003IBfFd2Rj2ZUFuPEYnimugB2mcY/oR8zbehDnWSJvlYBCn2UoLMD6BqPRH
TtHtI40+T9oMXgvfChdZ2S5YMrtWwuHiQ6kwnLQ0deU8uGWtIjDkqnXpLNSj0NxavYg+io49wl1a
6XebZarpRqAY95GB3V5rmE72QeaewIsdTWbUZru/WovnftQdTxWjLQt6SzqK4WTqLFdN1cLRcXra
XOxVW8L6MJwNZpCncpmulPOxcOYEcT2CstEXHPfI14L61uU6vEEIjLnPjjIAHZAOltoENiEfdDpz
3tkqX75jPONQCUfKq4u7nr17g0yPpEskpQhgMw2UxI3fk+c6CwvsEeLGPEd5vuieeo9I9w10qXsL
N5oHyCZW0TW4IGGTSHbxK93nMh5GBFIJWCtF/Hww3NE92FLz3lVIG0CxdPBzbVeCsbiNXIPNaWg2
uLjupUp/RRTBzl2yw0alw1u2qs7AVfZ9jm+WDOB6kWk4Yu9CP1EPS70FoEXVLlSzD2JLnW1rJ1Ad
ph0NfU9KmnxnWexMr3mSzP0M4BHfhcwlSjOIVM86c8jn2spo+srTY1sg613iqMVAC7Z7oVfbo6M8
yClgOHkA1QooKAx1Cwx0DoqHAeZVpYEv7ALJSF0d5SfLMWQfNXEEc295vGJPvhVtVoQsxe0cMgev
vBj8SjuDGji6HVZlzX7gB573Gg1OHSbMBEk26xHP+NrBpcgsmHp+lD+q6CpRZamnXbpUEpkgHucm
Tl6Xaa+vk23xTdA5+eKW2vaN8rDVicdtftQGYAtuk7H+IIlX9KSyEgV3AuNHthK8G2AgPGRvsEdN
VkgpCoGxHNjBBcdsy3BRyoS1u91d1s6ZzKt+S4Mn+G9bNsCcSUDln8GprgVxabJ9Eghf8XRQJtrd
JckIHRzLoendfIketELGxZVQX9p2lIuBDpUkRraVmFMCA0HOWJ9sdfxY0v2IUZxj2FGCMt2kHSnn
5keecQotGy6+N5pOBW3LsYLnYqUMf4f+54BBdoY80daXSEFuU3QD9h3IiyMIAh5fS+LkSiAr2Qrf
0sNHaHqEkLar6Oryp3IEoxdPJElPUPcD4UpYXIx9QTf6DR1DCuWN1NEPy/elGNyqypcNRZl1XE8C
83VcT7/i+eDHAPjJf2Ep17xnGlNbe0xQpnUBaSv7C4jLhD1N1eH2Rx5n8rYyJX2hs6p1y6dkftAo
0tsp1KD53q6HxJfcdJVwbBf0KAaysRHBnvaYu9mJtUBzn2HzmKOPvywAE6sOFu/Q4UEQXo4t3q3A
OwZAYjqBzrbyUw7cyZ+AH2Jo4Yh6bZEcGlDXuRmnLodB9dGRAhreAc2Fmu9W4Mx0iLFRaT7EJozA
NUu7YlCE8bO3Ea0HCb9LzPziYMuQ6nh+V9Ioj29SnBjbQRi76e9rFIMZzVeV6/tEAuK/GTU0CJeR
BsSSNugFRI+QXfUisjADdoFLE0gWWyqBCmNKPjrp9wozukjzB49tetK6DR4P4FqXRXombkf6hDd6
wl85qpzcoBdxcVezKLg2zuCQ0WFhil1TsiGu6SIcHOK6mhbQ6RxTjj9dtTUC+UbWs4coCtvRmzzH
CU4RqhVf4hkkQKpEuZxhvj7PWIOAc9RB8hg3HSZyQ1ss2Kf9zKTeMH41yhZvVTFX5lTtwIO69dAz
awGHHsd3QV2BhUKE2bObSV2xfqsLeGi2od5ojRcg5skVDv5/TZMOHwJmmuVdHVL7CvoaFZ0QJT5q
OxC88TDNQNfPG9HRywGEN22lYopiA2V4xTsTogRiLD6Wv/JUoMBtcH9hraQNRuAN2do496D2RIPF
VOS6kO7pjWgOKc8baBevBJxL1hkCObdMCx5OY6HVq1qa5Wg93rS5XzHvMXiPYKEzoNIDMsz4PlVD
XrHqiSFhBgd4skd8WsoVtx2uezFUDY2WDqsF/z6VUf0Wk6ieb2sSdPKcSsnQ36Ro3gaok3fVoqrI
7OGK2kpEDvoQbioQst5TaDb23u4TKKMLw6E8JcHA4BxHWtuumTD73kCEMj7L+CBy0KJI3qPmNqQf
Wby97VYXsg1X25Y7iszRfNhyidGnsVn2fgVaSluBTOJvS4WMDiTm4BKAgFoLwBGU4A+JmNKs02Uu
b5DwGHRHcqZ/4bePfmrdbKJd0A/8gt8lhpuNz2FtY5U77CIkoVffKOwQTs28knk4FtOQYd4sr7u1
2tfvPAtiHwQcT1B/gzeP/Ciyb/l18Gn3gPHhjGGAESyKV3671Zi1e19P6dhbYfRnynj5tcQ+8NeY
UP6VNBEcAccxUkkbhzx1A4oLuqp5ZwDDdgZDlvsFGU8DQgl33i/AA/D/jKmuFcXin1azK9Ydsy/e
4betPA5zvr3msuILHE+mq7PtZIpXhmEn6WoRdI72tax0h+/G+IksmwFuuNcoXyNMOraW52Fyg8YN
/XA9lR9hgDWqrobajA0jVhnhVALoeZGuurokFPajQm6R6+nCgrz41OkX8Fi2qc/VEZ7ljgo31BvX
4Y4CFPYDxiz8XBQGDk3HTIRVUIpEPoLHbvK5K+GEoLpjlJntBCCSbVBIDzraRoNJ1hZunTCqwRIZ
z3naStqFIw+PTF/pXgy9r8OPOjcSUMFOq75Ssu7n1cB0p4QB4wlYQkpOeby77wlqejkQz8iNgU3Y
0m8OyxEs5nZ44thxAvox53w66XzDE9zgW8tbLun0onkJTB3v7vbGE+fQK9nSLh2DyaNoD8235yCp
lD1cxOePWLXHtMOWO/wcDQajnqyrKjqx0PrFcSmrswxy/NLwaL21kTr0PSnz6YYW016ivU/sx7mw
R9rNYFY4rJaOzffQFSHv+6DTfLMEWTWneoQldFdgcxRhsjumW2At9mgLrG5vZQ6OeJuqoGxn4n26
AwtpUd1apqPoFxSaW0zDEo4DlcqOnu1ImemUB+Gkk0pMV9St4TE0BMA1AaEajlXuQq6xJDKQjzuM
muRQYO+Efgyd2NwvJDpe0E9z05oMCZqtnZYUgm9Izn9lYw2J8JLy8ID/8TA9FEU02VvqDUb9lBXk
aw0fpqhVBiB0dw0CfkBE9oy7GyHdn4WvgaDX1CFqbZarfgvKR2PrWS3HTgOb8CcC8dxr7KDxjLGV
+zxOZfQxJ/H4FUkFe42+ZwFW7UMDoS7g16WFQpjHtyojHMGXyVTcZehJTZflfvsYFBl/OdzAvsUQ
vTzl0JFmLXB/rlsHo9WkI3ESfZ5dBFf1pcEI2IFGHeYhQh4b9nsZd2nLxq1eO6ajK0FvSQE/LaKB
x5Ep8SL21kBFOORHoGj1vCjKttQC7jy8IRXtISHXe19nNZaJGI1xPtysLDYjUbGxFpInaXqrCswC
sZp8dltoGSWd0TsQIpGb7blCbhcUt+5AmhhsxNiP2TUbOEkjc2+VEZacfNFEpgdeZMabiKgtfYxA
Hl1PpATYi3JNq3sYY9sUEA6jb4mGhyEa35QzoAWYE5HoIL05JfmaQNpVxqiUwiQ4G5X0En2nd/RT
JvD6nappOmTLwzb9rGUdYF+eHBT/WVJNeR9hXYp/n6W2vlBMNPVJFxMQNJfQ7Nzk0zqdoxXLhbMS
mzCPB9SkVZtuFiAg9h4Gc7JCJztAOSTrDt3sTDG/4Y4+gfc12suYHFqiD0mTD7OrpnAGdo1GdmeT
XfoK3jXuiUIQjJOzMsC21xf9PZROCl75q1UJigQyzFcceATNAQlsgrUtKUsrzvTY04FNuTxOXGjE
mHtdi6UFgtDElzJfi0+4U/FyIpZiwdu3WuLbrNRFhAKPpgSydOXvxKIOIJQ2OnwbAbGi7YEtH3B6
MrsZLoJH3XQ2Lqns0nlC/9hgWF7bcWtguseBTH9KcVrH3qkUWRfcaYSH4dXDPyVJlls2781L4BGO
MyhvQB/NFq4CrtzNXz1WOOhqNtAWhon4NLnMifIBXV0xfs1YA1PazK069HEVTbcV3Hc+HdMEFnNS
K8wJYJc06zCX9hBo60G5AM8thgH3YgyNOmwWileIc2fTwb5gCb3Waf62SeJgbiOz+gEGjWjc48Sq
e+wvODljaZiw27oqxuUhYn4nH6Ayk9EFZBOU/CTkBot/kfjPDdUSOzEGy4W7QtL5+IQ3Yk9bVRww
zpjROQCbH1M7d1tdGiz8MpbNA51Eheu+oqY+ETtiyRUV2ftGjVM6OLdF+NtLSWNYQxOOBj2GGvXh
SrDzjxYADHvFMZzY0o6NTf3DuiUze7Go+a8jSZl/gX0gHjkssWo2ZPB6+JarbGcnfC2EgiIUYcye
9gOKvs+LSw75MILWrc82nfahNujuL3xjKIkiwCqlzVVefnE8O2AjzXDoLhyO69kltmKLX3LQF0Lv
Pcv3Ya9LhUsZvjEe1+AR3sWUMY+IQoO9URsSNRXnDcBV0soNC517L4A8tDla1gNhTw7/XIB8Bwzl
sH0qblJs1Ku3tQIhBYqlxrhn4Q78oE7W6QG8dC74y7xPEeuCyeR8h7C1JjsJZDw0z8GUJjodJTdi
gIsi43dTjfC8NkuxQr0UYYsNVs0ZPTq+5ZbfT3SF6vX6kOzd1oSi/GBhVe8eE7xhBL0MlnnFSyh2
xHUMoD4qOQ85xWCMZhLJTg+LE/775hnqlkHZuag6HV8tcCdIj4zDLgyb97pqpVbK9ONC1DdtsPYb
sBtbvgQQhKYBCW5r05vSb9AbH9P6aIrSsxsSad0BDjKdjKd3GKgV7rTlCfXmdSzrsWtKpb6tVqsb
3GjFG8KCc0yUSP38EqC5ix4Tm2PY3aEAwImpvyIcVrxWtvi0wKUD1mOr+EhMTVu8IrLNmMbF1ecL
385UkfU1OVxenmKxHoAKJvelyl3ToFato/6xZsnyWMbIZQd7g5e6zaUM0a1uaM078HKAhc5Kwbjm
MEXzM+gDqwqoyemFyKJBhqIDcDWOpPous5zkJ1T/Jn/PKy/S04RuzfVsJgusF+OlbAtDy/SCNLJw
xtI8uwPeBVwv5+x9CirqCfhGvbURncz3PIW7+Q5qBO6bfD4GVYvZnOzGD3fKaJOGp5nBN2gqYBEy
YOO/DXExwZIN8rGirzGVYJFTzcXXeZsAA9T6er0Q4sdvWGOLr/Xsn0A0b7Z+qRAU0WrVbCieKeR1
7R5tYJhFMq0GRQ6AozuSznUf7GHOSFTOVVceMTsQSosa1U5IaY17vDoNb3G7qhWNJEaLwwUT49jm
GBYQOKHfmdHuNzuFwhdDU7N8QYPAHsF0jTGClaq4KLyTGaYxnYGbKchSn9aVTr/g1lUC6sY09zmD
n1KC8az23zmBWqGzo6A/qwk/SlGE6XgHvWnVgj63TFi+6e1xLly1npDdpbI36evtpxVuAdgcH0Cm
q2Pyn+CcSzAehCsAVCRxdL+wRjVv/v84Oq/luHUlin4RqhjA9DrDicqyguUXlu0jM4FgAgmSX3/X
3LdTdcr2aEQC3b3X3g0B5D9Wvp5/FtswaSaNzSLOmZpUBZgzJJZjBXpltwXCRmnTC97+2HjohQM0
8cnPtig79k5UDg+9UDZE7iuC7yJunf9AYvNxhxvfcV5XqiLsO35pqx+rcrBONvEcf7OAkTcnW6r6
oPUyFqfARiivA0XYPUhVfYWxcsk7yaE5JL8rgY6xjAcT1G33yiNIA9g1S+0eHeOMdl+GLB05WIrf
PsWU1Jpv0xXTDIvjcdkIzn/37OJjYqTZM2RLfdSS+X4dlt7ln+sT8HEu6PxUVjHL4elaTEGNroPx
WLhBbvcAQjrRewUCUqdZ5LJTQSULJfywhXyqMKP7UxHY2XFKVkmvTc/R3UzV45huRd2JvVu53Weo
gGh2tpQT+SL9VsW7ecoz4IbEZzrqE3SRUNxILoNYFNG4G2D9gcFsWJfXfHCTZbd0XfAtzKzHx1XM
FHdyIyUSFIXNQzWxpH9ZRmba/SiHxbDvLAefsTHQarpqo8QuW6tuuqptW73jrTNg+OXwFIWWifuO
W1dmB7Nye+2SJWLVXd5t/QHZAfIjMVUCciSnksJRMEi5bXWCeKmgi2ik1x4po2Pl6nAN22ILzxGe
P5OaYMjXi8prWRxKfpjgOC8ynhF9Al3sQl0FD8VSqZeuWIZPGpqMhls4+jXP3ODCXWOcNNmmnk50
07dR/aTEZWi2vNnhtG6rQ1YO+nVFxv1TLWvyKDu/s9QxQ/nPUFIycEaBbff5hKDPoHubvXO0+tRe
4G1PlbPO344o63m3AM/5u6ZPmruqrcylZ9BIAgta160ydVkL3Sjvm6a9ATz0veatjZq6SofeRXqr
x1y5OyguJ9q7sVm+VNEsF+777Y6Vog7apixylXI6veSbw38hnVgs1cKNUxWrlRhmW/DFR5kDzha6
rQ12yB9rcjCxHK5epeyHJCU+2LdZ1i6H0q7quqDMtVcSR5UkkVtMAabGvnr2clvPdzMLGv+VGoxy
hyufbFoPAcxnnbI7fKxeGx5HXD7QBGzriY+aivoWdFVWtCaiHyNGJnWmdmZLKMa9pezeg7hqvjkP
AUDqXBXPTuwUh9tVv6Xx5MfZdwwSeIzjDKG1cgMFLdJnw0dGCgZiLIVxTNp+Fqi0bjRnATc5IYVe
AUDES6MkF9qyckcscrATaxtwxwJj5PY4w+zfJ9vC/cK0Wo170o638gDigWws2tmo17py9ZdsmFDs
rXQb/1I7yqj7qM0bVC1v6ro1LQuvQESDrzyg/Rh1Gvk5QU5NEDQ7pk1ao9/zGB+CoSi7VIW9RF/w
K5qGZSMF+9TTRuhHk0yOvWQMixBJWdfa92v1OiKX1wdT5JX6obIaP1PFx6V2aPgRWU6EAMLaU0ee
TZmZml8EaZdXdtG0Zh9stWS+KKAU7secVinl/svd00bsHN12YAXIQqM95n2hUM65Brqn919JrNkb
j7icnamUnlIVGfPfUtd5xoeOWUHKmB9cd6L5+RNGbeGlSMRBsU+U8J29crLodxAshDEsCNfpkveY
7ds6KY4Rq8/vlbTDX75V8e10a9cdeppQ5+zrKEI6A6FEncpyilCWPQ0ThGHVjn9ArOnYAci9BzbJ
b28jr1O7LzMx363U4svB1ZXzh1xze7+St1WcrHDiV4vZRO48pabhHE4b1WzQmNrb86JUCtMuaYV7
v5kJxjJQpEyy+qylUGiJaaJByKKPLVgZ2xhv9pOz7LIuex6VzMvLCtAR7iM524bUqsifWFhYBt6x
FJ3DBTCxvzTtN3J1Uc1V4pzWMETjG1w1Pm7EBfX72s3GlicUOj/YZU5kkQuGJJlPMluW7Gy9AeLJ
VKy8DrqYgqSu4sq/0ARhZZt424M9Z6UVGNkZ/x03VfmP5IYCiLheV7qpM24MVxnGTtEuDxanoxbX
S/FZlGUsfm00UPmpZSim9jyh7eyy7K3T9sIFGcwpjCrzvAX0KEpZcwuRLcmmio5TxMxzb20Q2rMl
76fZh7W3cWVDyeU80x3XSRs2zu8EqPW7Coyn+AjZGJxcmpDo9ie5m6uV1/EHWmo17QeRxfzJPuek
BrRxXss8tADKWKCqnRRoK0s0Nj+rDLbsgdjcvDj6Vi+fdW2Gcm/LKvSPkt4MmYYtyNNpmoaFIyCJ
avcyCu7rU12SuHvP1rxOHOm/InbZImdFJ2osppgVQzznjIdFiLS383Dnm4mlDjrjHIjjmq9XiP6/
WYXhdIpLk0kqkLLeOHCEHO7DhV/evunL+cU00JzMhYLB3yXDDbMXyLr6GGRblT9tyjdJGk6+nI4h
d0T0z4u66ANLbLYcFzTM6Fol8fjH571m/tF4TOS6kOVYO4eBLTl5TQ6tsg262VM8DQ9u51R3lTvK
Yy1m+5B0hUu4AFfCY8smg3cQyTE8bApLA1BgPPoPAL7IZGLw/Zcuklu+H3qyS6+sfZVvwdAnT43s
1zpF62/YEjkH+gcmQL+5y8E/ZmbLhYM+FmfiPCU9Y5VwaT3nECE50tPI6mOdcrO9N1Ub1ueNn/gR
S2hNkFsIEHMStdfd4wcCdelnHBI3TqTqubZx6nKph3mYQnnafCetkdS6W0BjHPkjdnMhieaATJQN
SlKSGaZoRKHuCUXN/5EQmaynCM/RmlbJNvyFioUFLphtG6QNuR0tXuyDWxbZlThc0x1mfynf1zHk
Wbupma/rmtO3I6re8PG8MM7ezGX5tQjGvruQexjQNfulmjG6R6heXkBR1v/wREX4DBhzM6EBciW9
pKib9n4uJdyLtrM8TGVQfUydyxjGchOmDtDtuutQdl7hZKa/yww5SWNQRc9+eFvNrQsiym4z/e5u
ypf4OhZt8tYiGT+yGUZ9j8lENzUW0lyrvg6eS2+en9rBnX46nZ9QdCSzfer5cAz6u0B9Vj1F/WaC
admZbpDfzcabCrZF1ludB81d028OdRc2vFQmzvLQNw5SIndJE0TssR22Jtz+uhOD926+wfkmaH6a
mO5nrRR1jULy8vLQ2fexXA63wfGhnML+WC+6O21upL+7RfkXkwXhZZwc/T66o3uXy1Ego0paokB3
RZq0SH3B6D0AUE4H+mj7Anr6X6HnnO+DD6MrkomEcqksSGaCZGmy7ayK5Df+OyI+qpv+1PUnJ+rM
Exxc+H57oU+1h6QnFj623WR51n5uTrGO7/OOAbgnV7kjyheBOejVFyBv8oj2e0wS9aJV7CFvctfu
20Qeq3kd73KyHrQz/YJQ+G4mC4qg17sWRHHH/2XRqR8u92M3tm/ZQHDmvuwgcex72QnaK9I+p72J
u7lNIeXC9/i2A+sQRKO/1/SaD0ERRjDinRn+C8PNC4+1q6KHbVT9xY7hmDP6HXpI+LgFHinnR3zr
PN3MDKC9Yz2Nx62d2+lQVPVKmE3nRvswroOfxtvEy4YB9GOIMYUUbT48tULn/1l4cUorUhx+h410
Picail9iEPJNi8Z9Qs1un51RNdc+F3ZMnaL2jzl3xb3bzs0hYRB9h6pPlTytXvOvBbMEtGmXYhfL
LjxMkEPo717yuJrgRhrN5sCcVf1ya9ionUrc6qrQi08xjDSCGWnrH6Fe49+GW//qIZf+SxqIo+jR
RSfpYfknZtbUOf0RUmJ5ILVSv+euoYqP+/6OURm29Sbfuh9eZpzfAc6TA2UA4u3cM69LNu9LDBJU
dKu9wzQO8j3mXTnXdi6RM2YGmWX9I+fefnYjn79KDJH3p0xuposlyOH9gvXKmatQDz09gronpXtE
XIs+knxr7imRWRrM2RU9u7VUn1zOEdJd5l0dQegnEMSateykK53TYmN152jIbMAhoZFX3Gb540tR
vCwhvhxVVuIx0vXyulWDt+z8sfeOc+eVv8Sc+V+lHfoFw8WwXijWxIx1RGY/yA5ovhbifICGXVl+
D0Xm8/fnWclopJ+9XwwEzCuGpA5aZQ155pZW8fdUCOTPEOAsEaDGzpOL20jBLDLBwMQxQmjNGufY
BmbL+5a3+GM63ZQH2/b+AzBld2fAI+88AI6difT2tJAbVuzB81yRBlYDQsYFR52ijzwwKmyfk65e
UfSZIL5n+Vi+1IjeoKWOWBg3523+a1ozPeG3AiEym2j/K6YxT0fQuHgXmiChaQhKtlK4VbH2EIMy
eEgoIx87YbAlhfi//qKrQCD6Mt7eW53g6U9weGEcC29OrGsuhPeH8qphwxa0qLlsncxuwsrmFf2Z
osSVL75xSu9KN8akaEuEmL7bprfOjhmb8+EX/RiCjeNo/8pmYPhz3ee2+TtPMppOBv9h/atWa+PQ
8MXZcKBv2YJ9PIn6DRIyUMAptXabA5wJa5/7UXUbzZQOXZKItm7AlrNsug5afjhbe1fsHvV6odcw
gHy3rZx4fhg2kKDUY8vqcNqypjZ+HfpVmXcRFvB2exT8cjuWUZ9Fz4aN695D3gBHH4Igjy94Yrb/
iMcum32xNlNxLugF2mfdUDQc4YKWxTkWg9vE22Mrwj7qjiN9RpWfxohZXbmL+7mbMeMl3Vr+6Hu4
3Jl7z2zxl0Z6CA9BWbbmbfKbG+6h/G5dcS0EcMvjyR+gOkpcdBubRNsV7eEAKBuDMZgt63ENC1AK
5161UIxsnkOSobttncobOxhvxKV+v4DaLXnq27BwHzVKU3z2mtFkfJ+IOf1fDjmPYardenc2Fy9j
ZcdnM26zOIGilWbaxTMsr08Bn02szXLiMV5HVpHRMzvHKC5t/jaJiIs5noidfASLGSZmGqPv1CwH
xULwHrpq0pcZp12EKELdfZUgAwkt7WLtXuZeRv65Asw8lFB/9X0hI5Ol/Nzl6KCiefHyk99IAYYf
2uX3hOHWeVsHTspfY+Q0C/0B27rpe/Ixb5wvArI9kmc2Ktf6JZyMOzx2KLreBSt1651I0Bgg5eWA
OMOTUHcYoxbVlI9hh6YHFDk6/kEi3UQn1Wba/AtDXY8oNRDIP3A1ZPqz9ScXHdp6HhMSf+mpV+ey
c8vHpcEFy+CcHTPevsSIlJ22JVxQ2WjSuDp8RxgK3wb6NM1j4o7uHMiNbMPvEfvlUXh+6f8sTBmJ
BxTPlV/vMIpxfcyQuOI3nC0YDBxdtOTdbm1SPSvQ4QgOUvvZGTdllO1Il1+3S7Ni0Hsak3LMUPsj
n/5iE/yjxY5vK87PIp7WZd2XzMqkPjLNbcsX0nqC6oltHhzIW+yAVOiwC5gBscFsGJ5EMTMK2eWi
r/Nkb9AtguDED5hEZ9eJakhlnMmTumBln1CPowEpfRfaNs8JdqKDDn46Kp7c37IKM0wi1uBZOeAs
7jIkT8xQt+igbEimU5tTBB06PqHnpsqM0pz8lR2b/oWzPabKnsqBWZH2Ot//1TmCRyQaa+EJdlBH
9N47gXern8nOyqhf8dkEy302M7ndcdKJNs34dUYT9N9tGLL3he7gMRjJZ+5H5bR+/xxADFVPmRuj
i/cMKYZ/MJ9NfpUxfw1upQJ0e+czQ8mvnQntfIJhtNlvErnt8G/o22C8aI+B7QHKt8h4ZvO1P03R
ZJt7khZEcopiBhfnPGo3VojoLMtSNwII3SdW+vIXrlNZHYjRt/a5gmcSx5GJIJ5WjQ17t0YxIzLc
yCjYhaYpZxqY99tB5F4X8pB6pO6kTl1YL3UrxbN/jJl455/UjKbX6N9i8Z1rkPTlZI9cLx4CwlBG
pbhbRQPjakpHDAjbNSnrXB+hhm+n6FmsorfT03An5Zx0iK6jqWTaR1KshmmJWd0fYkF+QGWiKf8R
bvhEgG9df34Q9aqjU6DQhN7t0rCxDWMD//8mD8MVLAO+rzsLJjTfsOS12rMksO+/cBtX9pK3rh9w
yuFqbUmmCyrMDUlnqsPKlzKt5ywgx/ZH27fIC57fyuquzToHTtjPHRSAQ8xUuH8yUVVVvzq3ynlV
6fW9TaVthFU2O1IANZ45TpXbdt1FYzNqhpPiK1m7j9Awr/9y8K54K0NaXvvnNg5GFb57mY+/eVew
nCFM3XKKSzqqvFfxVXe5/jdzkiR7oeYqOQa5mTEww+Y72ylb/NreE1GOFXajo5qfI7ykOFvJpXmJ
7OzSEPl1s+ytItaHN2P0vfFPS/K6i1sxQGQIj2XLDpGnKWmHutkzERXVfRTUQn5FW8suUJYcTfqo
u4CFDruOo7hwsKtjwbv0oUyy+yYKXWYSipV68irwXquDz3nJQQvXmNytCADtBXRhQsDuPd0+9F5X
19eIexYxxyJ2tDswApvwMG3WPYaayexZ+QubFvHH+EP+6Ys6b8/MKBPhnWd37Xz3fWAn/fq3iPy2
+NQ1SV4+PCoOWrNDd9xGaCZ2V+ndPNYhdFBlYIQWNjQUh2BmvuDRRtrRXEc/YVB1sGxz6u61cTHc
kJFUR+N+JCO1fNExQrXeqXhpgY6RBNVuFUOZ/B4IDRxzhvOiKAvCA8nMPsqhktY7ENgf+vNTHEx6
u+Cw7vQf/BEIHvwUvnjpOqae924MTF2kncjp1xq7TNkrxm3DwgHL1CLb4RUGcG49dmPf8Xz5NZLR
lgc5ZtFMLKeBCva/YAt7c5UmI4xCzOGEYhL1Sfdjc4pk+FkIsALJuVYn3RVByAhGkghk7YD7Q2b0
OTXfU5EWsUXupODpw/2Sx3V9olnvsEGooFF/FUFixXNI6EXzD2qyL/759rbTk2X2xJNDuAOzrdRp
pdNj3OoDPJx4CP1UeHkTMI4t5/wDj4OqLhOYavsUwiMUL8rFd3XcKhnpi10rQyG0kQClLn7ZBrTM
Ea5CLJ7xFjhIyKB2v2dtuJOI2jMUPrMdu2Y+qs6ICu+4Sdb5VASOm7dpNaMVnLFxIspnt61td85U
h/rQN4P7vWql6hcw/WCcYVR5964NPNe18hiUUqpjB/7ZTkmc/YVSn6zYqQmiOu2hwqI4DbMu6v44
S51t63nN82j6CDR5FnpXeAQ77XJSS8h4QdNhkB/PeR0Q5RvE9FuLt4RR2jf5PB87pNf+qxkYtuOO
dNzlE+Ri1pgtuH/cNx/EhptJyLIdUi3Bzx47b41RvVbXyU8O4WDQMLKzglmSW2dHLn8O1pnhOWpV
3Askxtmgfh6VV93AMSRSH0HdWbyL6y1Ddcqol6ZzG1HuV1SAVS2+NkYdkK1l6SSfcmoJcNgznszM
spsiWan/KPFzwF3iZ+laAvTY7H71TdST0sGw9RUJaPL3Few2BRcaqn7OAbDWjxwGjMwKwXWdtrEI
5V/ul945WTxmRK1mJQPtuSAQoNz5fZD1xzIpvf4R26UoD7FZO/lfFjnRPO6l00h7rEjvqihJ4JcX
PmAeDr8ZXrE0WJJ8Ve1dIZkI7XDe4cVdA+XBeeelIE9gilE0hDMbguVGPXcsoc70GNxq5rx7F9G8
AN0HU1k1RzOYqPhnMo4ziNF8UfYN+3W8njjjyTWnAVpyAsepD92bhwxjI7AgfYnndr7+s246s07a
qZlaYhpmXpBQz2v0Ru69re6BbXB1V/ONDxiiqWzOZTs5MCjs2iCtwYy1v75Jk8zyJlWE3R22Yloq
EVVrtVBD4uP6RbbIMJz6AB/a2SSLag1PcieWH0RMoOAdu3VkMLMGMy6jk6bqKVK2qnruehQWwvhU
xzkNL79qG5yaYAqhKQGZPB9f2bhkAPLtmmO0s5mngnu+9219nJbC747SzHPyB08qJ1bqxMawGyUv
vfWtY/vtFzSY/Oqku3CLdcBF5X01BQwDD2CmJDME3uQWd66nBQYwnvNqgB8xzKBSFhep7d4Ugzd+
Un2O/adnsWOzM5iryt4ryof8TCEWDek6YR5XF553PcbpSlWFq3aOuEAFfdRs4jenxmsRn3pRTzn0
aFZtLKZSmszwuEuW8djX42p+eH5jrAUutYWWiA8d9CY7e2CNxvOIS6wyxBZtU/vkRrzZmjH/uPEI
d0NVLD9g8EXxvNE+r79qCBXxOyBpbvlT5yxsvLQcrOUGaeq4yW++1nY9rUMID4V5cqny1Gk6s4Db
9TEttcMChO0v+WVYnSjWZunxpkYJjDhiWFEKfxcYwwCA57CfRb8jA0OKBPURSpvbmws37O83IozH
4cC4MWo1fMM4h34qyY1oqrOc/a56Z7dCC1kO7RAs/yVbPqx/GQk45i/CXei9TjhYo3/FVFvv21n6
ca53iKJSeQ8KktqOh8zRsz71Tjnyfo82maOYSyq3JkjdpSVRYh/1Q4e7RTmmVCfFvJ9YBg9P+xm1
vZSnZc51/NLm5KLcEXHam9dad3HwOPQi068DEmv1s29Bu46F3ZLu0UGNC3e+kBU7eOjvy98Bw//s
EoBPc49wi7rpzBLtcu8UktWMLhKQfN+Y/4evzkrNSvqJr29/Axr3/TKvsT/cEMqVhV0DVwiCZ+vP
srnLcmdTn0GgguQVTxv+fdrk2tOp23Ein5OsCt1zz4RLHqKWE+jO8Fz0J8KffEifziFEOC7YT5Gu
C57z61r2jr2FDGz0IAGxDAuH0tpL/xkuZ5Pn0CXyqeRL8afJnIY4gZtB9rYbTp5gjcrrzAMWhikm
gqi5IEv13kYOtWSyM+VbKQ4N4k1guHOhyfqU7R0F+FcbxGL4Q15Mo6a9xTxJOv/ai0XeddbVi0g3
dKz/d2oLdmR43wofJm7gLajWHbSmL76tTznSsVsyzJYTGKUtH4Me6w1rrje/OOZqzIOzkYyuCmIo
6C2u47Jh8sKn3k43PDXEiP3Ab81ZaYrdpgMJsHnvXXBia3nUm2gMxUezEQLQ4mCLH6jBtPs845pb
hwN2fMIlPE7W6cFUfaiPRb9MQQdJkjjhb0r1glwxXMC0ZGMTavpMGBn0aqgr8UUDESw80cBLy15K
0PYxBb3MSe8uMXLM1X2yFKWmN9e18b8Esyr50tccWJdiQeK407DAmAS5s2aSSmrXTUcdxgWzxCrX
1XVCKa3ILNo4zAhm6ZlxExfTF8eNP5i8zEW4DqeRyKvxbQAguZ1vrR+FH81K9/5NcELcvU+hVpi5
Mm+JsN9pJNQPDDUOSSYhLO3H3Cb+cOxpn9svkIE1g8MjraT8aztn7l4AHwWFHBZFXmPoC29+EStJ
xuhobrGl4JaqeYmb6YawuL1L+T/EE47JOVRWRLuk7bM+vC9aBVw/5GAdx81U83RaiXkpD5LQi4CM
hgH+4r7OI1zAiVyW5kcrZZc8dfWG+mjNxM9qY6o3N2Wp22R/2oKvt6P2CTh7T03FmOmqmI3Xh4Dv
Pkn29ZIn8pRH8fA13sIA8HgmKyjJ7Lv2dzwZ0hyvzPoQnOjlSHWhnmaJ4H3U4QT8lcWyZDZPj9dR
83voDtXHRjqBpWIDnq0p7EOITri1DCMhrEQnvhTZpuYNacrodzRj9NFdO42FfYBEsNvtH2aE2toE
54mnDRPt0k30Ojy5xZDX0WFNWpchdGZ8VoWAs+JpmbXj42nvPbM+cm+2iFLC4O8At2zrcS4Q2wtJ
T1DVwdjAD/tgBBVzrfIxS2Qv9hhCzfB7WcetO8Ntt+U+L0MCEGLKHUijMrcEgrJ7ZgqCeMdQQCG0
9Em8DA+y8FXyvnRtAtUru9iRO46voqf/8Mjq2TEaWwK8MHHPR45xmaYlHrj4fdM47bFalhnH2qF0
KzYpDUFrsJO3fSQwmAW5q7e0dTIVy8fc9ag8LrXs2d0c9q23ds8wOFMRvNJY+eyuZitrJN+qxPHt
ZRkUAdRMbBlC582aRMyZqtI/EpLneC+q0aV5CVYm4O+G7AT3pxMjgh4zgkrUHV5i8lxnZ27jbBcW
QRYSrRB18aOdTN1c63JssYjmpWSry6lYpWWZ4uCTvF+B6K4FpG1721iKNu5VDa19oFVlfrXJ1PFl
FK57tXEiyicccR2t4NBSyqQaU4g+iblDIN4BJ2LySwldAgRAuSvIKWigMApMHvUQ0bZiK8iG7YAC
zAw1huGnDxNlKIcDmU5z8sRktynPnDYoUsz7hBd/tR1V78916D2mhnx7cP8YEZmI4QJ25fskVsrl
HTZ20C7iGBkuIwlFDh+Z1qu6zJhPZVpxT/XVvsw188yIJUzeq8oglcw+0lW+fRmiMAiGY0dUC68A
9J3xaPlST/Mh6WFMAQOLyvUOhAVBzTXOHI/PG6oU83+glQQETUzkXkZrDmxOMoUqz15pTFM83GJv
hoMathWSaaQN0081QwGnvEy3uqykkMAUqNNpNi2MEuxmOMX5lSEVvd9jZxPsChD3gZn+0Qnjltyj
+tzIKx1WavkxWJdIsCMb2V19R9e/Ot/b2Ce9zyq/ofDE0ZNLPbEwaGr5RrcNDSLFr5utL6ornOaV
gJc4tJdo82WnrrhOTPWIQac6tjTf9TdT9DlmQFQD4RlsqISJeO705tpwon3tjP27YBDjvsw3+8pc
Io5OTtuW/xU5POpuW4LJj5i6OqNodhvHl38UU7J9Sl6K/7KZyCY2CBEvtqOl9O9quQz2H+W9+5xL
XSJoTkXipsGEXQkDVO89LSMzqqMSWVFfROzpY6PWwsepuYwvs3vDOgCX5+iXy0i1JWnEEikDOQRY
aTEsVz8GEgf1Y8EtXP+Z8XU6Ll15UswMnbzRt++cs1Hs75ywDdePYV6pMHa0Sq46tozmbliqN22P
Y4c/EcfiNsx7d3BHGh853zoC2QZsb8YPBE1b9MBL3oLHHO4abP44csUTjRHlY/TCxeP8UaqAAMf0
419tEBXtCdqZxnwmGszjGW3paPdT7eGAL/CAZQx7SqR1v1k3L0Wz09+zp8nAj8Ck3gB3fEAHYlC9
n2MTs2ZDtXBn52Dq+vpaxdp3ST9PGu+gx7Ga7ktIxv4lYCWa/wmAa+Rn3sjJe8pihhl3gh2nw10J
dEBKjAobb/hkhCmDC/lY6tqN/cK4PdRJAntDzOspyQqCdPlhRX2pVJYZoNS8Df0/kHp6cPZDRTDc
BSYnqo6Fv+HdCl0nEY9jqWaG3c1Kx7ND8o23j6IOGvsASEQohP1/Wjw528WzBBUlcUKZZLsmjQjN
l+C2jA3lIkNNpiq64N9g/407gbyRtzWDoCDVISnMfc4TyLvyUjvMWjdqB1OWmiFs0kTLgV/ckjRY
JKAmkPda1ST1PpBbDf5FHBsTUjDdTM+fPgNTCX0WM75361HIO8qo0LnLYfGmO4EdSsKJ1m09fcog
6MXVSaD0Gb8HiwcFl4zzcPaY4Qe/RdITB8cChcBeTF3jOu2Stn4COl00FZcf1Qc3GCgYqGssp0ps
t5CMF0Jkapj3MOGcKl3+ZroaAOWqWWR3iJVewqOqErJ2PEIQMRFWGFy7FE7E/KZpXmwa04VjKK3s
+mMRVcUE1bM+YUs5qOSj19utvZk0wmdWkc/zQTV5bg8jEmT1bDOb+KnDjV48rmq9mRFs9avEr/OY
gybiyHPBnw+hCtbXvoKxvvcFgVx3C0ckmlY9eFeFl4kSmaKDUfkWYZl6YUiHm5PEJsc/9R7OacBz
JubPg19nF8WRhzVpgpJ/4u4px13MQRafb/iL3BE30bk8CTHGMTmFIQanqLTmCXi29v9a8iVynKOS
dT8CsnUdMHXN/Qh0TFRa0RNULBVwybBP6LEDZmIdVS8LSsZqWO2B7b0sKMgd2n1ORisJpd1Xg2Nm
kiyESKivW/cf56kCTuox0TX6mpfArPKEkayYUpdp2HYYlzWXjDW95k+8rF437pe4b7/I9MRIXEZT
E992HRqR8JAywcAthtG1A2zsivnKEkbFLz3ziE45bYGOQpLc20K0521x1P84OpMlR5EtiH4RZhAQ
BGw1p1I5D5VZGyyHauYpIIDg69/R27WVWXW3JIYb192P2ycgHqSpOFsP9s1mWIwh0zRFYB/atvT/
632//Ucm1JXHWEbpvZ8wYu6L3DBVuQ1nFI7KHAmxhw80LJMKy8cPiY11OqQMWzcqzSFIj4lTAaBY
c5//N6gK1511HY7lIcHD8owtviC8RYr4AkKwJT2OZ9s78Dn8Z6JezZfniTI/Ffw49aHSWrJTgNBo
N4ohxTnzL18OhaPW/KWTy/8jXYxj58SlEHYH8gBHEIdWblz2SiFixZz9+FU4vSqecD+OCCJ7yftR
6fuxdfs3PtEQfKZ1OZhvmbECYqk9ls3Jyyfd3mSVRhjt2y5N9ojI8FHSeCCX4FnC8KgibbnvoE1g
Qc/y2jwJLO325LCaBmXiVWV64dJqvqlDrsLDqvPk2bAK9HddwHS9rzFGTVwFRC9ZF8gs2oFDxVqd
0jCCm0UPrtt82XKU6ZaLm6ko52jY7wV1DOV32VRApVhsJUNFQLqRohA710Em3EQxvkoSZ301hSfQ
xCkAjqhgLCRN0HEj2T1NY223RYnp690ysSP/6+RBt9yIHmTIo+umib1SoihYxcrdVQpoQ+8xYK49
htZN4Q4ocJuY3F2xN2Xu4EADCyfvU3cY/7Gvc+SvgWz6oQcvL16QgXGCKNTme/RBwLHROosbtDLe
8mnvWufEljP6ZfVUnWMHYhepjCDr9oFS6gmP+FgcwmEGzkL+04O9DB64BiBAmfS20mDsALUQpsZH
S17jwSflyhow6XPgA+XqkOKTYye2E1J//0Z2VB8Tlt6WEasErwGksHPvE7g5xU0bSwzGiZ+u8tzH
3P7I8F70kLpT027HBX3lzMZwqpioOjB9U+thc+x40eyIeY4dMAI73wvcmdO2BQHmYZuK1MvMcaw7
aC6Y/xxgqlcSQWs5o+JNdQ9xmdTJMRsi96buqj64sLIkXzmUV+wLR6vstWTlA/OP04LYAmGNjhaB
kfW+rDwS4A4Vhnd9o/oHl4LkaksdWPM7c+GgyU6UiIds8SiOQF93KC2pEW43Xt54IRsRzCC7slEl
PcZTPKgTkwDC6DSXLpYz5CO6reZVP/M0wMy75tmw7GAZrXgtEZ79+GjHfr1vlOwex2QOqmN4FcRD
RBt1DJdugNgakw3Ib1squwL/0PBDlSdkkJRDMmctb987g1T6HHWsXbx3r3Pk2O8JF2ZYAUia1H9n
E3rFpRyI7x6Z2uqRAtYw+bUobLeJ8aLuOM4FtDuf4MFHhi8coZQz83sI14OjH+MTHRkh7wnntAAV
Hr+miijNkUlzbXZpIXkUspYnEp6WoeAWY3YOblM4hu5+ZdFlv0ChoOl/275tiFK7SZ1VAAe7xKUW
lVhulOKR6KNbl7+p6leUt443jep5ZOAP4QmeP3nG1siZXpZ7KV6iNksWa/Exp2n9Xg3xemoHz6Qf
lbsmYBUFgKTpkGvbaJIWOHV3Zg4BUgzC8/yN8Kf4HsKuQU3qcYkcsOGiGTmOA1Yo8rjfcGFr2pRI
nJaEpXl9rdjrl9F85OBrFyhB7VLufIBh8R7dH2qvngX4HK6Qs0scU58muivvI5urZadqO1Eok00m
956pIpnK36XvexSEJOqA+ACb8fw/mKioQNgLjkbtjdAK1NTYtPFnj/IS71nJsQXPq06YU1ePxMSj
JDVngmgy+oks2IcPnvE2uwCd0LslxjeOmmKWm5yvksVIHcGLxp6R/4oypHiat6i06A/9/MAZfmle
K5hz/w2G/B+55K4CPyDkymNyaIay3vX5jKeYhJBNLwFWUNY5xQzyQ9SYdG4EUHm4J3ltq+Ncxos8
2FZX9iUXFIYipMZRd+7hmma4hETSHyNdS5K2HWvdTbFiqWUXDP+1ZCWJonHq5mzBjxUBl0ix0hcH
/DqcNtW8VE8hkni3y0dRdoclEwYgSlXy7kyjeDZ3S1d0545rnayZWp1j3V3L9EzTu09JXzjRvvCl
uaz96uEDX7mzbyucpSSm297cFD5R/F0qTEkAwObYQpPEQwLd0P3VYTQc1XBZCKFzglodfWnSngxd
MzGwvWqHN+NRTBxkNsrKQv6tRxJXm5KF/y+v2PQxGkjgH4mOFU/O7ARwEK5iEXtnvWgcTWjwzgaO
B9rU7C3yrwqviRWuFU7upAyhrfQkTXfW67NHDaCAvz9N6Z+BMrl5R67Cq/6yZzf+BmPgeg/VaEy3
bI8UflM2d3C5KomFPFYiwNQ7EjE6eASyu21kJ+dvODjjQpDR4whnCpBuxO7H78VOBLauuAYMSSEd
bjTITfew7Dkre7QEvi2tGoGAeD5WKyjG89+QzWr+UBVuaogsO8ANeWTWenxstRaE3skdFcfMDZlj
jTMRR6DYq0FHWKka0ctAjGCJAUkTt6vzo279ztz1TLrm1Jdz+j0VPITZrLrLa2qn2d8bu4JzylHv
+h0LIWYaaNpuv61ohDkBDp/Y1meFeY3TXIaH2p9nc5iLuf/JYgbt66F4fG4KRwKoNpjzIO6EPmQd
bLQzWeI1+FNh8q/2ZWn9crNkBRdxUPHi33CSnz/itFPNrmoav9gBfZjQujoRHZu1zQkEdvmlTm31
NoKcwCTZNOVfjIZpddvBwn33BBydW/BF/hM6f/UOYmdFzRPpcI6iyZAwx4iD+W21M2HKZFn96h57
WvQPRTVVNwHYt/mMya7t7+NQNjdm6PCUAoyI3wheA1WfKmLVGK+Kzt4HdUrEPi+R4LJpKvw9ooLZ
4yu05MN6U7HSoQSqu2K7Esy9gIzif+E01XY+BJznp0PRSZSHRMDjPnQUFiRbIBTxuUwwsuzIKZbz
qZz88AZA4ngEYTgSPpizGOf2zHByT7aydvd5ax1S3R1dFoThMKUL7LbH3M9ozhmx2nHyW23Js6dU
bngATLa+eUkhnLusRay6ItA1mURIAdzACbjsecw/0V9dLlnbTbG6r8IicZ6RplCPokXq8eyGvT/c
LH1a6UOOEdzZFE4c/136BBRFxcQHfHcRxLHCYUndE+lITr9xgyDy2peRRHR3FiU/CJsXEW+PAcOE
W0Jt3g1GeUmLhdwWLIh8q9ANV9U09a5LIGsDHU9H8+mJmOPGJhmy8W2iE4zdrzfqnRkdlT9XV7Pw
Zmxip38oNR1Sx7GirPCGSKhjj2PhKjBhU49xZ+1LzrPDwO5iu+Kz4+BI35W+mClqmp8B4sHDPHLq
viQaZCwWVHz6LGICMOGbcSjC5sKGH7AYnLupxzXh8vCfLQnIXbuuxVMZqOon4TO+DAWHHTL+fJEs
LafpFTzoqFk4Viv6r7JA92GeIw90Ej+43zWKVXjalc0uV2vUnUKLZ4vHWhl7Z61idV4G67/LKK/v
qS8GrONhaXvPXAGRK1ACUilLzOXFMj7BfyFgPtxhmkQzTxcMnITSjdfuvMxp1Nc605Zxpn0wyo75
wJmcUya74V0Hv44QsQMVESwKj5tiJJqxFQFs140Ch/OGdssPXNgm4bmQTct4YLqsol0pJx+wcesU
H4MM5zcw5uwQO5Bv73glkvJCtZ0zfIapoizPnTJ9YGdRufcAmOVd4yM3oFTmxY910+aS6UoX/wbh
u5qOFtbSDPoRtFNKHhCtmIeBV06THVG45mDtP2aicURZan63E9b94m2kNKF8G8e1v4tQf+uvSAay
f8QPNf83Qu0rtpW3en+ZprrmDKNa13gh5vK7k075WA9uiUEvFJDlbOnGGNe90c53QrpkiTjRsDkZ
Y1frpziTiI2KX/tipyL/MX7iOt8uUVkCi0pbdeCySDjLcPyqdp5Q5IKQCIPTMrAKuIF2MwVP6HDK
fa5XJhEevnUrl9vKzUT0pMjN+zsc/Ut59tp6/J282O2OZo6r9pbCyAopJ5fIk82M72zTR/0ysbyz
g7ubRch2aTNKZ+1fqi6o40f8t2LhP9m4/9oyj4OzkJFwP8izmud2rJL5POT1pIhEeN4A7xVv7iNn
kyp57cgnJNsJ3/qy1+BhnxfsgC2Sgxlu4oKd+0sLoJeuDd/IY9kM8MCZ7yEuEU8ocEZ8YlML5V0E
eTffTBF+T1rFKF04lTHOS5J3RVweBjfCFBYjz2wDONF7oONUcpo8cPxHPdMyeEmsGLFe9aVZtqhg
rBXrOV6eMptS6sXoPk5b6+fys1y016bbNvXqeVN3SY0/W8K9w6PSZyR9GApAIurE/xe0rAzuXJxX
fyDuFe4xQZhQUITE+CxnXlK7MGvFSrlIV4y/EjgaUl/MZgY2LV/2vuZ3xlwz5B6rlXVo5S4vkJkv
Wc9iT8jaBB9q7I3/HTF93gwUJLAGpKWm/PED6w9bBp2WmAF3BHaIZIzPrBo8jvVr3V3ykcrJHbG4
BM5qy6lqm7noWRuoefqzCbwMvb7VUpIkVv13XDZAIvQa6BxFasT8D853/XUSnxMEWOjgd61Ja9yl
s7GIXFGZoAG0HGn6wQiOahyF2w2NHoxrkHhxDUy6cji1NhN0OjCcimupCqrhga4VFjYIt6naynK2
kEwHeh415nMNKamkZ4RjVnuFDmKGOmGHSFiKGRwTXg5/D+mpC4ct3bVNzwbHE29M7CEkfr+BLFaW
kFn8TJqN4LX0n2cxlUPH1e0PhQEppRUcKXgUJ+zpNu6UjI+kPg1vb16QGeDIaH6dsZn8gHyH1hDn
02w5Orjwwcg943SWVi4nj+F42bCHIe3Zw216GrCv4hWsYKhsehxD/g4mpPnMyhWmaMnmiqqVoA6L
u3xVoDMUSQVsvXJqP9YBwf1qL1LApeb6uVqtOXLFAOSBeeA89XhmEga2oj/7cewSq5SOgBZcmuA/
P3ZZazi+Xx1yWzrf2OtxeUkdFw9m6XjIJaC8Ora/lX7HaQEgVhV0kbELFcO27K47Y4+wwzUuAj90
F/uLeO9E5r4M9dQ2ewRp/NelqQW/xDQtvyxK6jdJEFCC5EKq2YjaNzTwsDkhOwF5rwYDF0piqvX6
2ZZ99b2GIoMmikhDWV4dkGpLxjFhc1eGIRt0dqsbz4/q52xWuJCqGcMtH20KfyxM1RM/Wmi3GRSP
nhxcnjsHNws7+sHt1Wxbl1n32NedSAl45iwcsLqN2da3MSBeGmPXautxPHs1Tdg/8uqsABRKnujk
GRuK7UNc1++1O+OZX7J2/WPqEBMgd2adbdUURg+5NzEocNI2BCOFY6uN8QQmUUibLbydhJDdISH5
Em3pdK49TggFG3C8/937NIj1C4ZAoQhs4p5OEQyBy8sp++96PgZZv7rLi1KlBOeG2Yoxju+bmS1l
92kbaj6C1jjk3Cw5ZZdGjYdeqAXWLrzeaHO1Wx6pnWliMraacHvBNiTfFtzPN/Dtov5sK+TgTQbX
grxsFuFvncm9fM6inDHBg4B9mkqBrlQ1SfRTEaaFYRIS/D2oLozePVuzOK+YYZ/ZcfKPOFmvBTb5
wI3pjKZT+7VVsD4GqHvrXkRJ9ZSnXvbVmSt5kMSdc2h47WRb3Q1cXdBwkvvQq8kTMz0gFvJF8Da2
ScwwrdJ4abdLfj2K1E3DlFSJsE337eQPLP2KvMdMQXfYG+5S1HaCMNcoto31zeRhDdmNGA3+OauT
/qMJSAuU/EjcJGG9/pl4DpptPFTqY1kcnSE65fkb4eD5o6qliIiBBeYhApbkblt/hr03uby1NjlH
2Zd48BIWuKGBHYSEzaHfL7Css4jAhkiuqpTnQg3tn9iy1TonfHk/2AjhiACT44i/lpk6K2ys+aFq
oSNgAhjNvjGJegildcx+kHV2EfXCI9lfkiKD1SG7h2looh+bc7scCGTEzoYOJVHvgUciME7IFOyh
UX+pIwg5h67dguhk5DL7Oyk1kFXEKO/Xy5SHoy9Y5HDKzZA8lbUPFmPC4J/tFtjF7bZtxxkqlc7d
oNrMvhBcLO4cnEmcOV8x66eYGXwp7/ku0a0HKiFvkL74BKSAUnNoaHPijDUs3W1bsO/eRbFv+RNW
/S9+gpjWb5B4PGZGQP2E3QlSk09hAVR7Fz9zEkAKHcytPwXuKHWIBmD9RIHYmejHSmON3dCoxN3b
rD3QCVTmNLpNZR59u0Jj+vZb3f83TzgPqAhp55HizxGw58/qQUYJNrXX6ej+SgfAjcZl1WJ6Y0Xt
4+TH0dGI4wzb23xUZAA0YWQaFhbIRDiX6JdJ8hPe6o5dAiaGaaQJ1mXU/VDSsqM/WE6R8gQuFUkT
RQ3+MEo2r5w+i5YTejOhq3bS9lRQjMBsqMqM8q6YTLbM/P4r16GO9lHmVUCW+zD77ngwfRGZoLKr
Hds444SdsbZbmpHEqmY/+RvHXbgm2zrr1dieV+370Q2L4I68bYytlq9fS22Cy8SLqP5HPY/lVDsO
orlWQunrUQaMW82RootN/Fd5GMZ2LGVTScgMSeYouia7+DW24+11mIPYXy3E0SwhABKdlR6K7Zqz
czBV5pH595P5C006wHrgdc1ysQDOY9Dxgm55vty2nrENwWyd+mdJyqIPSfYouj5yRneCzCk7mhuz
av1WugV/jzoK2z3kCwuRjaqc6CtOoFoxlZEx2DR4rsvHOS0HGlnKpPxWrFzjk1Fj9OboaLb4DUPi
NH7dmv96G5ARq6FH8sM4oHlpieZUv4fTF+ljPPTtK7ZFLTeGsRdsRaNqunJSvai3kYbD1xl2N2YC
Px7syVt8uNYppTr2GBOs7vaybdx6N6rRv0fzMSOPAvau0Ya8Vtnfzp7Ox+8UmdX95+BXF7wlhgre
DsHv4+wv4WM6s3H90+UzsnPhu91805ZRTSAcdFpbbVlm5dWXQe8ch12TkTdmprApcdyNR+rPuXC4
4ebCJa1+JzOCAOSjONUlb1Y/BswySOTkpOjl7RBhwaRUKU+KzRjIjmopqE6DeIiS6xjYUQCwAuTM
QpxwflkWWEDm2W6R3TLgXFhD6mXfuVWioXaL0p8feLRk9T+J0K1PAYtbij8MW/0NFKG0eSHf3tpn
rwjts8XCyqpqmSJu8DaEXsi1ms9Q4ddCvKxs3zNe4/GUvcF2jpc/2VBM7cX1RiHuMqrAedwVRQBM
gbxAcmvw8lFvVBOH26uQeBLp4/L/AlShH9gkFBCPuqLUu44qb0ZVicKyYdeeDA+R0dae+qrVt7ze
edWQt5unX1Zi1BtJ/EeYDmyCwcw0Qr+ltmjU3VzKWO5cw//xn8oUbfBBqtRTTwq2K982lmTWrpCy
MA/RjGUeeIi3jNYdbLo9WlHiHmZj0iPTeK621SwQ2rn8TLupcfIOX3jCWYTCOcLzmNiZ5R3QHiCS
abVM/RtpKUAYaaQTc48k0Mp9a9ixf5qVe6TiN4Pje8DTUOVP8MZQSILQVO+YJvtwM/Z2fsiGGcJR
s04rFlF4rurkV7JbbhF1e/HeDt067RypqYHcoHuT6Z4T1yv+QyxY/BtN5mJ8HCjA695bP+QyYZfC
2kPiyOai/53RdfETqRo7xuoNCpqowWtPTeaMXYdDSUO9AjD6gOgM8lF3y4mUY1eN0yd4op1CR28+
sC6Sr1gxks9IhJn7DNtwAv/FKfcMlEare4MDZbhUyLVHdh9Ngwsf88IN0RIgPqvHVvIbGKdEzcH4
LJybfHLC4pWBEaM8YP5Ku9O2LgiyvEZKN8ErITAfnCB7OCJ8GCGd7QDAgsAgkWQX1jkMgdccL0R4
ZNx3T1gjqugV8Y9OLg9fZb7rQise5zrP7EkCP7jMc+q9JnFJANEhLbAvTZOfZeOye0OzSMGr5DXD
Ujxy6W8Xf6ouS39NlIQG7eypdtDSzyP5G1K9xEXIGkwWOg+2wtG5WfFEZqQYXdiED/6Q0hzpr8Ns
75GRsGrS8J37f0sP1faTe6qQe4yeWD44qUhe4abCw/mX5niMl4qVAl1uldJTTWm9ZWPBkKtIRWxU
wLv5LFhy9XdNi3pPMiwZ7/rYiXEEukD4FIm0mHiqRr4ngQBWOovRg0fMUne+H/evmJyaL86wKvmK
+ZhfRg1sNEshSpSUfG3+I+emI/ZllUBDWpYly26WNs2ecGGv6W4EfzBsDZhX6CXIB3dsezXCHL9S
Xm17UVwfR5I017Z3arGTRdDXz4ntBu8QrDXn1HHBuwo+ZV4t/V+uepBRLaNDGTcsCmSUoUQ00wLO
I6n7eBcgKnHV5fnc7ibex867ZKUbfoyj85aSuCFM0TrHQPGqCBq+4Q3FECK6o+FlnVjd+C2vdU3A
SDCyxp1T3LfBshIyHssceVL3KGqRVctlFNRUM6aBMqeEI65NtxJfiNq7tnL1m+11d8W5rZ77WLAt
du40iPTgEXJ+GRwNd7s+RpY77r0VjFeb0YM3B3QunspjMcr4M8si9S/CQsxAsMbTb1mHNWUPg+lA
EgB0f9FjWFO+SfdOgx2nWd451+LpsPnkXYIGqxQNX3PGMNIT1TolbDBJXlNXkt14nQQuhEOCGOma
075wzIlgfCmMC/blyjiwDzGmU1CnPaLuvrZ5mm9DnIXFsXL7nKrPuv+p4sptOWc7HcZJJ579U8qw
1u4lJv9LHyPr79isuzNLxU7MIFZJe+NzLquHyfYSBQlSivsOEQcqHbRqjoCTqsV6WdYCWK/nx505
1eHQ9QfrsnTHnNOLakvrq+ecSrLbHND9AkaXCHF4bqlmdNkIKlJOuwQZ7EkyR0IUhX08DJhXTc51
aJ3G/gn+3zZT9EtO1FZQ+3aHxX65YRIKsjsh2u6Dk2k9HIUXSqAIgwHQnops2BHT6kjlQFA7+GEz
HxxFSciGLl27HOoh1vlNneN5h4TixWw8uWnY8oWzWo4J+lJ97zEhrLdShpPcj4kS156PfCrak5BZ
8JiYKeg+ZU6NNOUhdjBH1Fz1nlAiBo2tQu8klR0BZQMsT11BLpxx5rgkBIwDxUQVhH3IuB1nadg9
BdarboKwyh0wt/6wHjyWY91jOK3DvxjfKxKGtZFX3w5tandGXFnYbJfW3eSwrL9lW4u84bQEHB4n
8PwU3xC4eKxE1OUHj4Hj2mTSFsFHj2me8PmSO1+e75JvQ+kJ6j1uPOPn2wn4RHVCflifV5H28XIU
xJECBmwi+oKfY/ZR5v3VcW6xNOEPqeuEUTMNHXRYmHrEPnVZHHicOI84GDtv245ErWPa/cqw3kdh
oKZtkyEp4K7WPidT05i/dojKW7lg1NrG7N7jY2j8sIeeBNsnZJRUTLhbW4eaNzhxAHXDYdpb8PaH
vAjmBlwxksgKdmBFzwyzGO9rEy6l8yfDg3irTaWWbQgvxx5oEqQItXfwDTBRMgkDNlrHPyuhoPqA
FQ9E8mhAFOEfbp94wLkvVIQk65PuFQMe2mbbMCstZM6q7spglrJ2ACFU4wfFdZg6PHxEOGKb5C3B
CfcXMVEU/IYLCwzMUcI/tXVUP3h90H61zZUesvYwk/s4tv6lcAZe/uMqFrhKReve1p1nzXft5nH3
5BJgPDAwd5zprQybV6+rZXpWCN3V2WVRdgxyX2OpWBrhPnXIh3g+vFB8Bd71SskjMdP718oWDoof
EfO0wA/nfUg1ScJkYjyW356Xdru1S6F8UxRJeRAagp+92GVKgl2NHULtFn6Fcn9lqQY84qnyPHCC
sg1v+lEXz9q6k3sMDAWcGzgYLFnQ1QBpTMIlqMPO3DjJETE5RDgc0kTJYzJ15iqGDP76HGR6+aXp
IvzXMxJdoEJmGBQE7dXHQatpfcNMzrQhvSX51aZLxzvtOckjDxwIWRiXR7BiPujWjT8y5d/8vyPk
w50tL0g88DoRP6NK6X52ewIle0jlPDnrLmucL2cg2SuELqOHMsvlO2GP1v1EXG2i57nhOYmVkleh
S5Hy2smtJ911/PSXyXVQja7Wh12W9VGCG4To8mbmBIBDvs46fZMD5lWveHQC0FiIos7nsAbBLagr
qwEIFh5xqbg0UMiN9OGnu/wBOFVJWAeKVXOePZXOu4CR54LVb0jv+ImqTyKdJaUbQ6cm6h7a4c4M
ID1h3HbTdDt6GaVym8yvU25ofvLmK2UvFH4E3TAIDg5NSUUXK1e86pyJ+FkMvy8THkitgGdPTQ93
VI/OhfAf2JiRIMtfWAdxxDPATaYbraOlOVUKv+4hUDxwzxkTnjy5vkzuKk6S62PQrZg+BrUuKYUh
mUhvOAXjxt64CJXJub92cT/iKVjXo5vLzn0wPhDyGlgaVgCvhmulq94wpTZ8WvKPZSzkU+OX+nwN
ya779ioQAMvwH0NAVv+EZZe2m3BJ4RamV3xHAtA7EwsOEeHaKE2H13Kah+lndOqhGTF+aWWf2yir
nL2el+uFLkTI0YFJ6jUVJc3Qm5kL6QtFzhGfV4eDv4eGmPiP3pyb+CbuOKzd1bUKzyvVFvKCu5Kt
YMQtPv5hiWmqY1z5zrLNhniEBmP1sAOdUo37gaUFb9PoGoPdVmEQLl82SQb4xFy+y7huY7XObw4g
b/9BgvVCfqZfmnX/rrMOIfjrme0OV7vu79klhsOh5VCBCyOrOLhjaCyXr9E2hsWi7uafYu4S+yin
pSe8PU4xxTk8b4m2yVlOT2xSPA//3dVfxSsnu4eBqWo2cCzUEPMp1doKaefmicLOoTpmE4LidqZD
5OzWY0jfxTzyFC3zomt34PvUwzWSy3GJfsZgEy5e7Tw2dJLZjfQHqlbGHv7iwZ2Jg0MAoxB+N0sn
faEDRHhnHL6Kj2HSqT5oMAKvSw9gfwtBXdGfskwZ8tsyqVQd6txzzjQp4VkRBVSePVIo01Q3Rl6/
Laj2JIVTYG2ioKMovNpCEU5dvVvB6IQHn63btxsXNkGOiId71kFXcyY02l1KGnvl21jg9RH8YAKZ
MwMejIVF3RxYwCCxQxm/ks8EPZJbNcIa9/tu0TTR+N28Y6nbPqYFeextnwycFHC4a3oRrg3B1gM4
t41GZ3JR9Ub5o7ratG8jyW/xgOTrim0fph7WT4CFd/gOy1sNbXHdrgXBMlrS6mI+U7RX/PNAA6WH
FPTZra90nsI98PvlrSl6B3vzGDu3Ba1K4SV3/TU+57lsK4BZwfIvFp3J//Aom57qOFftGa2WrOxG
IZA9FbG3XEnF7swmMZrwkPqUWlJkvnQcLmYkUxZRHmOOZ0YStPRYj/ukzdoPQohr9cCv2TRnMnQU
tdkcHNoNGiKhAi5z3/4WjDy8M0w41FtyfYKmAsEKe8eLBn3e6ZKZmu6GSiIG6qSStI+U+No78vfR
xjNkqyLAuS4m27w9V8CkQfiwDTupngoKWIIss3YGLxQN6AimzyvOQHVCJQyXt2pUhFAGyA0nHegy
3WJlv3ZQUoTTPo8p/p0wnmvnJVqIVvJ4Q+x7ZH0QPDkte4HHlG+IuvQsYcUTEGA9KqfApNqheH21
NZXDm27WBm+BCpajY+v8Dt1eBMeCJ8h5dpc5wxoCjPM+DqShOYUHcOGTfZVR80Bw1j2GtNqArGwb
PRxshqH/BbkyfaVItelOTRk5x7keaSNx+0ify4h949OC3Fl8EZM3cO6icM1/deFQiAoXlAsfgdTv
/0xYNs7K6V06MxdS61PvpPVlXknlbhZd+nCOFcH6bUTquTtbAx0bFSyW1UEZZ4G0Y6lv4E9myDoe
n3Pn0PHAVmJCTaNXRaYPEwi85QzJByB7Bu3zP+CHBi8Tut4zv3/G54tUrvalD4oAP8FYmT9VlbTk
qRWaoaCjmA0kekuz53Wog+PIW4dkDsVO3kbbChApUQtzqRu0qkdXk4Jid0F+mEbUvN3PfQF3EAFk
ZfwF40ur5Twk6z6ZZ9C5kpWMugTQTB+ziQ67bZdl5Z+xjgr/EFE7n9OuvsoH23hjsien1EvSilcI
94qU84SJBoGDna6PHaLw4r+EkADeABIZ+/uWpbja4Kvp/sKky9g8JVfSYcEohzA2kaBxwqqgsK/g
iLeRFkzCUzy7eAmFW3RPLVOZe+KgIP7IwXjIw0U0n+gfbdbHxcWdhQcNLzZp6tW9xXVE8diiuyh+
zlQd6f0qCs1aeBT/sRGdOd5x5f0yUs9njKI4kF2exaBRJu3+dzU/00BJraJ/7sPOPEXwjOTWcWbs
P7jTyI1air+udOyejiJTVr/ekONg3zLZRQeQLUHyaqIhO3sgLqt/5Jd8+HPEXwVOvnzoARLObOYp
7PYXdzoa+BPLe8Bh1v1NPL/PTxF+J5aCBJhB5nvN65RI/DNrkKfkf9OeLtAdctk03gLEiCDLEyfa
r9D4iSo0gX0ZAIEwacWZjT/pAlQQdgRgQMgmTXZPyYLllrY+5qPMUSIHW7nkNDHmeElvkygv/htU
iMcsBH82spSJCo+QwrVrk/A6Q5GadPqy6HW6zBaxeNtSSpts3bG2VCYSNHsQvGuGV9lESbsZ+rHJ
j83kBCAh4iW9R1LjgwttKNdrvFbcxiNMwI1OVjIDMw5WnlOYXb6ZsE3Kfzhg777Rhg7Ek6qgfZzM
4PTHNiClf6Sm4DoZOgjtN33dl6dF4/Df2kqthPpST98Cll2+cffU1f84Oq/luHEtin4Rq0AQBMnX
zkHJyvILS7I9zDkA5Nff1fdtamo8lrpJ4IS91yZAgkrrYckmFe/SoQlhF0/o33fAEH3sqBrYASJ7
IhxOog+XhDgCFZPN51ZF/B/jIo4MWCFTtKNjdr7RRdM9po0A5RgrNVXvxRKvrJl8rOsv9PWgU52A
lnGLQgLtmMwDeSJCb1oOem10ezFl6jd3lHqW/1A6/n8w9kaIVYMMjnEUhgQc6gr9bYKdvjuTJ4hr
boE1FjNK5wN7D8fMewW7HrIh1viq4NIkEt5GjlBwxYXRn5hutONnErZBoK8eZfLyVa+2d86WKM77
QVdYkZg0qneNiEVvs0ERtQXDYCWEwTjNgARQpy2iQLIwAQGIqNdH3p9UHU1UwO7LEe28Dj3xZCcQ
6Ck8uj6f5C3aQEGEFQMDPRZ1NO1yLmgN3WgqHMwOdrrZhkS4V323PIISkgp1bDTc+i7s1HuZe/F8
gHFATgwKfLjczSzCfkO4LExSLtzpjjjLG9AKdS69yWIdIE1evu5YI0z9LjJL/zEbMp2oYRCk7Zlg
4T4IAzm9wdIdyZ2kDfia+oZlcouYmGMd0ppAyE9s1SamnYmIWB7GZ5BWZFPQkzrY1oRsL/1gdH8n
aIZvtMUxMEdX1N0Dr2m6XpdiVr9zp6BrJ6VjWO+KfBHfA8FE7TZe2+BtMEVNV46Xn2RSTtJ0i3+6
Wljw0w7sYTjqN5rjhByF3HM6EkZE9GALMYb3Q2m4oMFmuG+p6aIHJtVFxp2XlszJa2PuatkQDgU3
ZT70K2i0+8Jk2aN1TZhsu6Yna8/Jpzq9cPEUjxVtK1GQbhCF95YxK1Ztb/T+y6FvHN1gKdDrw5A8
MAVx9AUipuWwkHH6xGUmzIZFtnb3Zs3QYKYNsDmJEobHqeucT+z88k9YdsRr4lTujsQBlf9a6TQ/
9Uh4GiKkmEE8nWye11BnE/fJJ78SwpCSDlJM+Ho0w3JhSrEd3BEdeuwOrHVjbyS5tWF6ezcT5ia3
vNRQoMZ2Rc63CXh4l12yLv60bRXUnp1rnOLQMMjztlWbeeoXW/Ri2luinG4r+LmP9+sK6hu1qlO1
9xQNpP5tZhINX3hgapIPmV7SRXnx+K6LhlJM5MRKYfmOUI26My/Fvg4Rpe+gH+AUH3D5/lNyDt8K
ylrSmW3a/kCXRC0irVmm+9Y0svvw2Pjtg76cfEaGDosTGO7jB5EeAJo0WsZH0aao1slqRrEDWuuj
Igsq2mK9gByRcdr7bKrm8eJXoRW7QnosSApynJ8WxbD7NOSjHc9myMJnkAbMDRRTi4gffSJxOOMz
J28JnM6GgAq6/DqKyVDEEZqGp7DzA6Q8EtflmahwxMhAyCRRf0RIvnv0EM4PGuMYLpfp+3vrmyT5
5c0Bmmrmdp8IfRD8+D62yj2Tp5Qle1Kqevjwmzhaz3Rr0wxftIlAq4fxKk49nzTzb9IAxY2a5JfP
JHEsj8sU0KakGM7OeNyS6tCSmNk8sOoKr5B4fR46jWkH5EIDd3olt6a8VqDZ3GPc/5/PbsMQPGkD
DH8kI2sfrbHqj5kC6/Eblb58NJaicOcSiTFtZQ+5i+prAbaxRQCSElZiTRuU/aaFOFAc8QnOGCF9
x5VcXsotySHw1l+z9AKmv4UZflXw25gYjz4erndfkAvwXYGo0NcIziwwsShIJrd9ClOFpnrH31Yv
Dtd14TK6YObpsQzlQjQwkMKS6OMVzgAPdjYz23cR17yAVDDNwVgT/qKwVM1+XG19bYdSzDvfVXjX
m5WC5JO2KE2ObA1mRuGFHC6RBzVvR7HhRfty1MNbvUy0B20qDNShJfNPTcDMeS97qf9iEp44HCeu
j01b1/Ijn2V4BT2Zf4YNIRcbIlom8vJ63X03vaCj7hriFojCRTGz8VmQ0eG4o/+EmDMmLS9ohnA/
9kPdYHpsirOHyGY6LU1j1ZHxDMlBlJAsbm2B0vpIYkPztZLh6XwKsZC17kDFK+ln4vlEeql9ijD5
IrBwuqL5dhxkutsI7AE1rG6QEhLC5zD6SPvK+w3Ldi3OI4EC9wOAFbuR8TL+B9Ui17tVedhlV42j
+0QOhdF7pmdNdZnNerMuAGBCtkoKXMR6DyM7Wjd/+BO4if+Tth1W79AZyxV7HfHP6VzjlcClWqbn
tHadX7jbe0xpIZKLO/IZYnGlPo+RQi+yM/6xIUQrORPSW+6qKUausYV8FFenKAJIcjXeAoYGHgFC
NsVAe0tHU6VXNrfLrzjjIT1h51y4m3VK4mfvc4Ui6YOjc6CyRx63BqbzX7DFEdtZJVPq7bEfYSNA
qGoMaAxFEhNkNTqXbGB+DhHdm9JsH4ylJj0DTtFiby0E/hIwJf36Gc2T8c+OKIfsT1EUWBSdqpeE
r4DjR8u3oX5cqez5c3D2DmxYi97d5Rg6vD0xUeTv6UbR0Fa0cysgCOyBJEfxP95hrEKyDyBi3FPt
R/8mZKQj8uOORVCjaBc2Pm0/c5y+TD4Sr2ak+ahZw8Qv5MXhswTSGGHc5CVBCHNdyqH1/lGFrPlh
5oL615CF89WOhGifo7CDZmVY0KwIGyRbE57AOrpgr+gvpBIk8aXtBvdljHTFa8m2wj2U+KnMhewI
+x+pzOJPzRSovL0wZbjHfKNZgo5hu+56AaEbLaEzPIBrM86bnLFCxUvGlIF5Y+HRKCcZki2mY8X0
WgGYEfdxwiz7b1sQF3BckCTymYKxUp88gJgvtgOkp/iU8uXLn16Pwj0vGWo+5lutdcpTEHiiwLwq
1X800R0CfstXdImtJkl257hqRB+pmML9dfycAjzk3SMsIR56cYaAhaHYQcobn9yFh/IS43bF0iER
j3IiSWj0sS9UG5Dkitx6q2NGudNOWmixoFPgnLCJ8xyfa2zyuIREnDr6vgXMDG80oujZJxHw9T3Y
Da2fXbdj74zdZc4OYuYnfkAdjTjLDH5/1o6jvfMa+CUzOaWxas2Qujx6GcfvDkkXlA88pzEJZzNT
eqDHBQCaYKz0PoOOpfhIWSbbi0gR4TEj9sPgrcLjACiu7AOPBXEzfYqsld8d2pnodcCdCBifBeEl
MsNE2q7Og2fOeYeEs8UwaoVNUN/NrSKIs1srtPoQbKLTwJKKXHt39K4T2GB7pMSk2W6dMGS6iK+l
2vmhVf4BiUFQfng5q49zaijJX6MUhMlmGpNU3xM1gQgarrTOUBfklU5fGMn6NO8FgwJ9HDso3ox2
qxuYIvLhs4JOD9jd7NbEoWfdBB2ppi8IrFT1sMKpyg5M0uKfugFSimcROdqhGsnI3FauYSFFi0SO
nw1a++mss/1MA6OdU+u3gbpnpoaXDyllseuBlPytp1YhZ9S5B891cF1nU+HtNmgLNYOmFa1CsVlm
gWc+nyZr9hXBNxG5VqqtT6NDjuXe70MyXQUQFufc6LmfLtxM7nwKPbqvZ5w0881bWNHqjglM9ixi
Wb9ZcRoQSqYEcTuhiP3fFA+cKENNJXaUCwOLTYygAWltSZzRsYoUMfMYPEGdytE3T2ivw/ItYGx3
ixCe5JVfYPE4GZGL7Io4grDpeTB6o7Jdyq8Io/oCYaDNZudZDzUyl2wCsoLLF73GO8BeDUoQ5w6K
e4M8QO/7KR+ya0ymMyJcR6XFdWmNqr9WTW7fNz9UH3+3vuwC97se2J2ecKMn0aHxBu9hDOlfsHyn
ibOdC6AWF+6bFfokJSB/p6tr5zmHVcV4Zm27dXwxjWgK1N8TxIHLBJ9MHyafEdiFzcS0fKeymD9v
JFNQM2admTvGsdiBaUgVIxu3StIzLurAgQDcBqhAx2QWV6cXOtxa0gfbO13OJCtGjOAYIGcqqQ3h
Z5ydYCwgz6Vbt+jDh9vWBdVSnlWQJSeAXhuEvcE1l3FChjhEG2TvpIfTEyOGAvB6616aeQ3yow2r
XO1Jv+Hl0QOQF8iJPAgvzJlD2EJLxNkOvsQxW5ugWUPrGilusWZM4j9YWOboV9tz894VdtV8Ppo/
Gz3melqGV7Lw+vyXRp9zU+dMbkzVQE4O7mWWmeca7hUoPsh8eOvzJdMQrTAlHwIbSdoFyPUtsr4s
jo+NToH1b1zL54SFIoOiuu4q6/WSgPBA1R80uvaX0F7tAqLN8CEwINMXwSLJoYl3FML4oJAvpG+v
ZHWZEnDHHutiFe4kxyqOmqxtjpPuuuBNRRldJcvI9YANG5dDB/NnRPbNpobtk2GLnwUyeON4RQ2O
c1jzPvXBRBwipK3fwxzIvyk4OXRFHJVwSCPGRcgshPhIGbwSSYlikGhy0fq/bVaQWk0pQjI8XSZB
k3FLEA9sE67LJ1RAJHl5bu09dov2SVSDNk692AwB59imiyH4YDvv4T3IIsrEfkHWdAs90b44rgBa
X1k0s0ep0VQXR81IAxlY8v9IZKB9uEKmXoqLsjLKoc9rQgT6ikqGBeFIQunYW/UbFQq0EjZmeAyX
kLk8pNXOL69R1fsHjyEFsS5dqe2O0lFyspJFh7Jc55al2zQh9OL8aeGy445g+Mz1HG+haiT/slF0
BC42M2jpaPX+ThkpfEkZZz/0QGAt0CD+hR5LtoOLR/zsVYzKNgSQ584P5zBS/njgIdxTJBL9WTpu
gKSshD541zQKHp3ypq4+ZRZVLCI4QOUPKe3274pZVb4L+iB/Fa16tJONysc+t/IuCKbCbpfe98iI
WQIwjtHiCO/UaatAfbAOZCYO9iHjiECr+UKfPuoDu9WVNIN1oswpyyWnEq0G6isof6upsV9W9I9Q
ihAAQrCvi19BK+fsfpJr8cddG+Xuqwprw8Rv5tD2bOnf159iQUN4rFavtVvUqURvJxM94cVl9Dds
68DN241T6AbJQ12Jj34uzEfndkF3qELjRvs+dx3v2iRR/MkzMXdHOKZ+8jGXALm3gTMwIA+CRd9X
Cz3FLkTvR0y0bRNinrpYLtywsXyNQkM4XRuN6/zedwYEp4l8cdeQcFLtAJWQDMrgy7O7xlXpe70I
nFdeASYDqxH7xWhnI/R2W2GHobrHW9JQ0dY1qp3FXcRVLD5h1S3OU+AYYTIJ1G55Re33KnD+iecZ
C1Z2JSCtrX8zNh/hQvcpVqmFJ9HG5TOdb/IJfo/hGlYsZlpTECdq6yfCwYuYVKh9q91AzAAiu0bD
kdv2aeOMd2sdTO12oe/JXma/6znEbOBHuwiJGUbCmTEfWDM8KRaZcd/FpeJQnwTeuMGZ+BlvGhNM
KQxYQUHxgM/ukBzrZsD92pZVG8FMh83UssbokpzZWd7i3+law3CyzvSE0Nc4oYs8HBseTUU5eG4j
jimBJma9x3WcspDtHOz2/ZNss8490Hm1zftSi5XkLs9rx+hQZPGAj1yneJQHjcf5uWrVxAcLWQ7o
BCLjCbcly+xoufQrMsaDJS6nuu/CWuu7PBs5H69uohqSVVBqhzM4O845Bfeg9acja/lp+mEPZf3P
mA1p/t6nFVpmIlBgJWzdgVDbXd63a30nGNajJquY4IIJC+MRXFQX4I6fGaGXR7fmj7+kJX4nEGus
KhDqtpPvXPKJOfVxFVWaPXUlWs0NDX/Hf1QZkwKxS8gLQPM+93eja0v7lSeNJIDNWRQxDaKst1Gr
hitZNGp9EXDmvEs7l8ChHHeZg/NEI2w3GSUo8aHkUTBjqPVCuas6MExHw/rgD/2PwRtQBC4iM4pI
lFRc0jUUoARsEJ0U9NBLz0p12saTJ1f6Y5DaOxfCJyQELUy9Gxs0xLtIOlP5LHIy//pNpwnPve8X
Li7kXiPApnvWD3p6zqU31PcUUsvw7hu6X2abRZLsfMfiGvQQ4sIu0c34Z/S9NX3ANS/vanfqX5F5
i+rkdRI6mMYMIhgYNMTZLB6VYFlLZkGNWws2QVk33uV2goNcmtiiNenmGxGsART1VeeoY7EBFeFP
wftl9oBFdUkkCyXnZkwBiSFFFREEdL4YFRy9LkLVnYHi1aclWgfWbSRmllsUW4ShgmrGjRRRBhIg
GwDtY9VuTHtvG0mbXnfApInatWgHC0JXonMxqin8dBnbfjQof9G8IMK5T8s8Wx+ceRbVbxAjffZU
Y7iEtAMmZkUO3pdR8DLRp3U7WAvmuxkcSvbGpzI5oYePP9EGt2doZaju0cUJXnraqbu56lAxjrdC
jVhHJk6vLBy64ApQF1+BQHzpbk1nXXua0BXIfVe5o35KeXgxhJUQPh6ciUyHneXa+wl75PRHqf0p
xQHJcHHTu6HOd27dltGFJ5p0Cgh/t3wG036xGSn7na/pBSCJDMvF8n2LrfEZLN916ApQbcCeHa99
2ybrdPKn1a3+rn64OBf+hqB6ydzOPpH8asWdI4X/QWWoqpL0ZpuD24TOgLZk2+ZD6H7YStmlOPJd
FAmLaOyDPpNFIk5/t6k3xYfSC/L3jFUqMWsFLx+2vRtA/YWFZZSy/o7q8S3Ok6THYi97TJSg8Er3
4FOhlfesn+P4Ny/v6gHDZaGPdqFLE7Gjw7z59sfKEJeMv6kPKjAAMs+/xwJg5+2spAPKfSlvrJPC
D+ROhiWDvamMBzSUU5ap7sXwj+W58DmFOUOZPKvXZh3tJY1yEAwddwvpNnmDRbnVMOOBBPu3R63I
9TdtmBo+KoylF54wg4p+DnFmyVbTCJKorqD8JkCIf/Bh+eoUhDkZ9Slk+/ajZHPSkjjFt46Zf3ER
mnUgBg8SlfiHT1z8A1IGogJhXQ3mQNKYHBFZxK1lFBJUIyOqUL2DiNREtpWz472h0VfN0SA8cs/F
jQBEOUWG0bP28fNMZpzLUwn8PN3nvtvi+0QcdzVpm0REKeGy2Hsuzj9KFyc+i9biMRrWvPjhJe9/
G2zu0GS18D7ZH5FLt0BFjI6ploQ2s0VrP+sgdomwnYfkfe2q6QnMFJPrBrcD8jaCpXF4NGquf6jK
IvOvcDzul9YnFnOXTH1mL5hLquc6msL/UvAjhkx2aULEsCFkrDwd62KLNNyu74FV8jwseCW3jsfW
cjsykW1Z4XAVHVmoxkiB6wlKSlb76qUJ+6XAbQWRqnfLW8XUupXH4uIWqY7mPLeMC4kZPYfjjKym
aueqOmSj1f3OUJkRBQmRnURhhMbk/dqWtXEaJQ0SmT5jdgmeEjEjtZnbk1AyycNETLmzL3zfv5eF
M6H5WL38keuFTfwcSQlLvg98FveN1V2wzRxOpwMpKjY8xja4scGBa+fjR1zcaENlHyY9uh2BEXNI
zPBduBnYtRCAEIZf0hBm/AcDc1PpVa81whzecwo5tTEYVaDGYo+Ww7OZIuQAG7T2q7yfsRL/t2ag
wre9UU6xrRZmORARyMKpoLolL670cFbxzC/vbPaooGEA0o0zhxjgk2Zug4Q3MM6/Ie+yq6qaqLg0
a9KmJ0cn9X1dEJyN6a+bZ7mx2eqR3a2Y6uxmDGVfFodccsk0RL53Kof8Oom+zm8W2qi5NyRHiD+L
L0mewqcbg9xxZP/JYwOXO8Gk0G2ZH/vgjXSevHsu5ppjV0mUlmfA3pX9mvEGIF+1flQeJyZnzxAC
w78zMj50+HPlqi8Tj5O9J+aHKE/0sQCbYfE3hICNmPA3YSpbNo1u/QeXRXhPVC4CBg+Xx0tgJPnD
aCaUeAwdhl7d2V3Fyn4TAMv0ULv+SG6M6Cv3yV9t5h19bqMIKbijir49THNRmg4ROqkJE/AwBIRU
8LUfiuUaUfkFIMncQM0biNCFQ7PCCp91YSfCv7iiQsUPQf7zCT3OHBB3jDR3U2UD4wf8jAYcjhgW
7NKZOwCyrxcNRUrRLeG4q3C7UHnau6glmfugjAgvkCXinzkAqbmbStdrP6kj55xMe86Kbwkk4x2M
yUQsSFL/C/rZHGtlvXcsGcG/lBuZqAuXjgCPOMlcBJ0/RGgLzE52sPAwptjmP/rreTlZkYPrawkA
eUeTzaGPoY7buIsFm5Cgk0xpUqP9+AomeP2NKmX9xpbp/QZrzC8jQ9Y6TPCw1B0CJES3KB1Mdxlh
LutpnSgZtvhJsC5FlIKfRES7K598FNkTSRzTzSlIc/7I3DjXT6inaoHMhYqru/czqdc7aIXOssMt
GOAnJ0IF9p974271NV0S73YAGLBHV1X9dK02w7kF0ATbIPDy8hrDs3IAMhOL8uwL/lS+iVFlMgxG
a8/xCTLCvQfgWmArnPvgeW1HUjaQ6WckWE/42ngbSETOuELfvFY4fzHCu94pgE8mftl0jLm9URMQ
moIvrdn1XlXlDzd1+xtvCXkyQ14uWzA4uWQVuxQn6XYFyOoiJp7rD14WxJ9jLNVpIhaFBWmu7J2O
8kGdc0I5YbJR80Ozx3JEukoWsbZv3p0yr2jEMrpmsmwxxO+9uSJsR02zHOGupab9bXvZBzuvc8f1
yOK2WC4hcy127xCX67/oiCM+iJz3u/mqNCDBI74Czxxu4UDLu18487jNixv7E7gFaSKstbo4evZy
3nMqV6XxjGHvB7IUgjHoi5a02k2OVmUjGofs3CShnLroqBo6QLxozuPD7ToHBlOSpCXVeFO3eq58
rVmXpWxBl6HeegSty+1KQOf8UlLJpwc4WuK5SUBvbsTtW2awWY3ZEXtPETHiaDhRy2Q0KIlMJe6E
CKsTsZNkVdAird0JcA9CgZzS/itfAswMESftaUblyu+L/OwJII2Of2CPZXhnEt1R8sQ9eYCsl5Z7
9hckV8Sp78C+nH1IXSFH7puRC6K7SbnsS632ekiNo7PshfQ67yld5pXbBic/YiD0069jKheciGvW
3c+C6zmSrYkOqXKZTLGQrVeUvqUi7xbNR/9MP9Fj4sVH9C+sOq+7kjFgyCqw2XTHe18F6HJF+4ow
g+Bv9Bz0L71TmBgg4TKl+6nx/cecPeEKPxPDaNZ360/D+57QXU1wjRnL+y6uTRZ9gFBg2sZQE3C+
ElUQnPDcsAMHJANzr6P9Q3LlRTI/epw69XmgC5v3PaTlejqwPMnknu/VxeyempDdUjl5675jvhMN
u75h06KPqDpGzkeRgaR0n2WR0+V1ve84x7Hxlv7oy4FPQWbsEngUE/QhubOIt0n5pqTZclAitIKZ
005kWRz8s/BdYlKgSO1AaNYBzqvhYKOxMnbgFWOyWj4jXFyWh7zFXsWzDMa2meaWy5SkhHuWoRMD
0YnT7Qggwf9mySERwtJXj8euBjl/RjKJwiorICpsfZwarzcjWMr97HTYJOp5uM8dClyyHRd2O46V
I7PhZKRqHEuJ2I+QgwSnEHqG8WIcLowdJhiOTvLW6uSiyb8FVj+EySNTdRhABp+O2QehWu3bnI9k
plA2pODpElIpP8NClPdRAseARGacMxi2kYKPntoyLOU4j50u/FEISiDidWh4dwPzckYMdTr9WpOB
hBMmD+GF5A3SF9siTq5u4YTReyem6VSSAVJsdDgjjSAJbEFNxlj+pg0w/apEfYTZKc0d29c0eAZ+
BMGXKX34ULmCoKoGb9q/lZTLcYeA0qituNkUTrpKLUwjP6ILd5CuGnRVnjq16QLFdfJJG6AAqsPw
QP0ymceWVKR9SYMe7BNAHN7dEEZ9t+8JMlGbeQJHcChyScU1k6eWny1YtH9dYlHYYUcEtEku4H/9
Sn7cKdUBWG+ILSSqnFg+Zeu5mw1AwiynYOdNVgSrg8nqk+PI5oaVbtBxRT+06EkCj29jaOdTUQzD
7yG3o4+iibznW8o3OAfu7X4asvYO72wXzidNGt9wKYQsXXQ8XKefbtfiPqgMzCEkWV3FV2OkZbPZ
4VncInQH4NjTxnx3QVvMKA6WbpkRZoJ3+YpF2RzBiVXiXSEGL57hd8T9gwWEtXLuU1sYC3NR34JS
sxibnWT1zGxxhbSAXg3P8KZj0Ja/6CpAfRCQqx2yuE+piHNqd3xKRTLoBzwT5ACxAbgxWlbChZZt
Iwe2DEUxDzffSlWQaZcVDBTdyNe/lozcgVOQhpxZG10yOyfJbiTqBpUuxz+b8XJhNRvvVRnWtFE8
lSrODzIl5BI+ywRu+LmohBvdACzOYJ8jJPrILDq/rcZNQYTlkhxoMErV7daliX77Tlmku8511uGt
Jbmt2JUokh+wnNmXzIlzs8HvyqDH0sWH2wFy8X3NQPK56imU2U0O5uKFHipNH+P+c+IkGd2MIaT9
QGhmfg4QTS/HFlKt+nLo1nMyWlD/5NvZyRPwfmtWwqUc5mH9WpVBiLvl5S4B6QppWtSzcMh+xmyq
bvlXkdHdg8d4i/uQASga9tAvyph1KZLSZdxUcYueRQQZPDaVMiJ+mALkJdcQihwbwSpGH7njrvPV
gYxuJyTNgnjy5oEDMFaIOhOf/SNGesBa255jSZEvHiSQZQBTQQPd0b81k9xIFo6Q29GxZeWf0EOF
xmnJuYwOn6wtAGoF0Y1IEqkDUufO6axc7qc68du/DAMt05vYFRrzeiMz91iDP0KlV2JoxyAP+XkN
xz3y+yL5btwwkntlU5tcJaiViWRL16bx+mm5rv6mqOEsZdQgyl+Eu+BH2LUoRCzF7lC6D3kW3bxT
NL/vfYVP75m9o6c+W290gHhINbvZXSPW3t9bC85lj1y4mP4peggVs1RNYWP0M5ev/8De1q/QMjYx
HFsqHS99DIlHd1E0ZXmP2a5c5v4BN+dc7DkHy/oRQJRCSwjiLrnLfKQbT71Lg/0T2wHu094dlI1Z
HiPrTPHKs6TRf3zKCXmT/sblp8fNhsdjYop1iQTM5c8Fax4S+GpoRcberWFXZAyrvXYnMW1He4p8
2Df8H8ENf0d2WnXyqrA3sFRkxZIFx4bV8vwzqNDtceamrXMwTa/dY9iN1MwrWMAUElFAxsZuQBEW
EX4VxkZgmq4osbbSIUOFPXcaNHeowKOEcLVsVSxcULXMyXlwe1/A7eq0WX4aYoOD46w0K1KIvDiT
v4qcuhnhpUyT3ayadkFcaaLqzhadbMhNT+mg5xgGyI9rfDg2hlHUiPCBSyB+hPnB7YBnz2WVFaUC
6m7dzthPhwyUZTC3QF0AM4etPK752tsHGLSBYuIGIQfBj7DRm2XkUe6HKlqC44THZji0aLNzu638
sSLxHtKNeCE7iGRNhlOyPwuvHcgVzlRRcuZh6fEAmDTxzOAZ1KQTkBxu6c0wU6wyAySIGAhNfkR9
Aw0XHsMBqmBXF6cKyINqMGBwGJKeNgcuby3RQbnYLOzG269iHEf9qjuEsuQt9ZpYIhOQerltcpN6
A1ZyOlr2x0zConYX5FhL+JdsK37qaSnqLW67wWxsEgv1VYRpn6dX3pvAwxZdoMtv8BKAzN8QF8Ip
zUhYkOGXiD6GWqZBxG3CvNNQMHtFXgPrMAvgCV4R3gI65pZfpufi/rTMPrw79hWF+KdrlPVIca0D
vhixtAoJkyiYhkItJs1cC2TzYBsDdfLaZPKQGC6sFC6VZtJ6MirMbm5H4XGqExVC5hXmGTR4IzP/
rY+U43dJHTf/Rd/A2I8IIxlOpKF0UFIUhJaBK88Y53kkBIOuShkeeuV2Wmv83+zV7wPQ4+op9CDo
TDB1ATrhBG3S6Xmi/OqiC9PsAVDcFtdnBn6nxu5bZg8BxCCTPwAnbEx4aICsdd0e36+sQCzWIhDh
Fmw+PumF7AODej3M1/lQ1HlQfsXUAfM15Mkbj6buyaaokigzrNHrITrN1h3NsRUuCXzOoMAVMbbA
6GrcZSFd6UYZPTPuH2dkwCk6zn6oJHgwE4YkqifQvvbVpO25pLdCDcqHVO0q9GosklErMDDLy+wZ
pWzHnN+fC5KNOtqG7YIPot3VNTX/zjHRSGnE/IJuLa1Jp0M5LTeDt4zpiYGNv5wCNn9ix0pLvEoe
oOgkCFX+4ZRnyFjlWt013kiIrezXj64UctqLqqgNtvAB95bCLMJMyY9REeA2YC7a2nQ+ExEV/xsa
jzjl1o/D4R/yEN//prVxW74SFHBbjYzFPxGu3JlfqOeIvZmsB12hyYcqODDXg4FcdIOzbYhWY93n
zc7MMo8Tadi1ePoMRpM1VD9FaJor2pAcoF6x0kW5VO0URKVvMXkkEjNbCJIUw3hXZNdh6JvoCnRh
bnAzl+jYEkLs5Z7VFKVakCRElgR5xoMVOE2OerOx/sqhCLkRKW+Yfjpjk62nCmTjwLPt1vGVUwCZ
1DiH45+UreOrKIVl5YvjDKW821AP1wr5B7Mp6gSG4jRsm7AIG39jscsBlVg074AD8pR4pUhHv10g
Af7T4lGI7KluNAIUGpT0QrpMMD8iFc+z8xD5o7gGtlz8PckQ6dswqzBE/UsPeA+/vHvPQ8SV37pO
mMrVPjitXeyzFzi0hev8TkK//DfiKK/5NtzhbXLWBUsVmX/V1qD0+gEWg8WfHF5WCG18y9+cteie
sSRX8ryS3PanTHTbgHKCMI6er10zEgMTI1nz5eY6QN/8N85owKCRRtH6i9ys9LGB+LQc46ryuy0b
3lt4TSOCZh+Q5kzITB/UJ1TGqdq5bRN1zEAROf4aJbumw9gTS/W4jkz2X9hWkcLB55M2HLfEI21Y
GPhHWiRoeelQvINQ8P7zmyw/IakGc49xK3tV3ZR0l1x7oC/I2YGLrkNHPCzJjPOXaNHqeRZqbg6V
XtyQhKVIEaUH6rbbKJ0NL11tC4bTHEaHHHFzfQyzJnkMFavt0+wx7SJ2p4ywpc5ERe6dodPAo1Qa
i40XMIB+TOvKaFDjk8LcMIwhA5kkd7bazbAgkAGggjMzFnsOHBen92QCRZtQJ5h7yIDuHuDyErfj
6ADHqYt4iJBarDHEUETaOdZ9TCpGgVKgYPqseqJ6+ow9NMGizlMTWqCEcG1yb4MoLUGVidPpdlpj
ajt0mtf4f6SdyXLcTJalXyUt1wVrdwAOONq6ehEzSZHiJEZQGxhJSZjnGU/fH7KtraXoMMoquxa5
qD/zB4EA3K/fe8533vwAI9vG9Q31iO4IaH2XD8FDlYn4h23E4ktOm5xG3L8gXYankO0n87wsiHjv
ESVmUwuDvY1ppYHjzb8oMBXow9pGLDrp0ffIQAJnlizQwvYG1oCL3KyZ2W2cJBs+pKQGdkkygLLh
FtFVTxTB0mfC/YcUsLfJ5jLmrN0Ip6ymG7TtQfkFcRqWiDEOX6n6JocQrzJ47vB6qOtBhSRe4WxI
jrnRlu8x4fE/Yiib8npJcn42aiSXa6aM+XXFLUWbECs57RpJ3sZzIRvvJWAdfVRjUqbov1h8BRr8
WjxnIHXLK9J4+h1zP56y9l2CCK1SDWsX8XlDcQM4dgT+7L/TtrKQc0ApS/dCxZZ5EJWOPmYh5h+a
4RKJi90c7z0ItrjyjFToA6XexJjS4+5JqBYBVlU+HY9DrhjcTYb4g2ivQDVfWkCCNtNx3hT6JoWC
3Gkn9MxIYJqvh6534W8htL9FatUGV/yCFtBmifZ5kwuVMOgoPU50o5H4QLrbtJE3LR7GaNVZI74q
dt78bqqjoceeMEioRKbMN9YMXefLPNfVS6eT7oTPEZyOZ+gk2boBdeS6a+VyQoyC8ntFMwjmSUST
7TU3+uZHPQuM9147EIaEWCR29E1q5k7/jvOO9izwYec9GCY+ys60q3HFcE/8JPZ0+smkNe++VLOP
HHPl5H7wIZHwJHDq5sY66Iik71UBcIfVFDW8uUNGrvPbrtIq3zUc66y15VaqfrIzn0E4sXbeDnlg
R8YHUa7LR1u3z0MAhWXLGHVBCSKiICCJup0ENfgvnHbjPLRwHCF0Ww+tjWEiCEPz1WEcrL40pIGN
zznuaaA2VpgR24toCbOz0YP1sXxDXunOS4lzSWrKYqf1VX6DrIyMUIATxUdszHSjIwr7J13YyQkn
WfDuw8EbtvnE3o2aw+Nk2vYuzvbIrr/6JVXiOgh7qOlFWwevoLWxH4FtchjNFX5FMyhgiIfoUQH2
QdfYbZRrkYVFUFWarRMblz8B9+4SSmgb9iPiHwaOTkQQ80g8t77PpGP9ABjQAzq3a+stDdGTHLBb
cCK2CsQ+hH1N7tYhzij/amEbSdi/I5HcSYFR726IarVQUOEfYKLSuMs3qdLzFdT1EURhNoJMFJlX
WptolPhdyiFpbKr5qgONib6wPVR9MQI2g6Yh99JDIchflRFe1IIi2YTYisUKd4fuHoaaI89K11hV
r4tGxYe845RwM1VhBSC8pgOwmjkAqW1odLG7Y+2erjhS2IiBiXJ1jLvBxobhHoTPoWeLwdTqj7RF
Q/E1K5kj/MJWg09727klsNFdj5g6Cm4Z/hEivWfQYDXtNnbxlHL+MHsV85yT4MkYhYqAMXl+V3/J
O2V9YxF33a0Kw7hZT24avDY4Jpof84S/2t7Sy23l2hnwbhPYbVvZWxWmzk3XYh/AXoKUICMECo3x
JpnsrrpFiDc1u26YCgSFSGKMcaOoxHzedtPABVn5tO4emfHiiFCwcqtVMqWmB6PBNeujA+e12OPC
LYu7CWeogW3Sh/e8BsGVh/ckf0Umne+Zpg2qmwnxMINTqA74y0nEgTrmpOvEsOfhZmBhjA4zCzQ6
L2IDAzzIiIyu0I+0HCZtt1+CBhyPRQPLW7qelRi/hbNX27h9m6zeISuS2VaiSHxUASazjZuRH0Q7
xUi/xSQEmLd+6VC80pBAbkpnv7a/0ZXrfnp8wNTKWvVEAo4O2zLeH0cwDSS4ds1bsyz/blFle6dU
vXsoJa1lplogbA4Md8zgB/FeiCHBFdrOrihDhN4uBt/wQILOZDE4t2uR36iwa7sfbPBmdAsUgucV
Y9hbIDqF/WQu9fojSojAf4IytUwUp9kGTpBOvNa7xTEe7oYZ1Bd7XKDNg60CRJdUsd3RncIp2gcB
pv9V1YyYyjiRI1nnLC9orISSw4tDyQiZxkl1to41Ne86R6EkHxWHemYLGVHq8ddQY1BlBwAhlcyQ
nSmKoD4Cb9BaacBE5XRP1WOSC6ChQt0Cd1Q/GwAd0xfaGLp57qUg9I2eeIWAyDXcqywBkvQwRJS+
pxLHhHOwAppDSKjyAet5OPerKVBGdwxDpYvrYkBQu6azWgrirara+2oVYyO2NCoFewPxlMUvUzIS
3CFfUzBOwzykBWrB8XxC396nV3040DKjH+MhfQqQdtoPFgLU1w4/mHVbk1rc7qRPgQFDwcTuMyX8
XLue5PaFFlGPQ7XG3BeSoF3XiE4+6JDg+yYlwP6CGHCUwOKJMkCWavhl+Fxmenqjrpj6h8ojwJmI
okGqPQo4E8uQUdo6W6E1z8vbIMib+Ia0Bje+KwuGPxsPgCEja7weOc0doN0Whk1sgAD4TQu6Kg1w
DYcJPVZZeUQF4FZrvhQoX9r6YcyUHz93SR+h7+dnYdGaYobxbDOeb9xHjnTr+pmTxkD0aCCDjAmU
MbcEUVS23zrHEoPKCMSiw7POP9GWd2y1NzU/Yo9j9AEjVKcOvVYyOrLlSeOejvngP9pBXDUHyhiS
BYfRtfCMW5ItJVONnd+PaLPD7TLzkQeh8LxtnQjlFmdqxtnMmgQZJL6N3dzPFMUpZU5DzCykC6NG
dGTv6E0PVNgmYUb6ugww3GwdFTXZB0ACuBZj6Eanyh6Cq9HGxkJDySQXC9FI/8106HQgmquG8Ur2
MZ4wOxicD5+89WZd05gmfSgx2ERdrzfvaIUTRZLEvKubZQdzlq6rc/RM0EI0vOFEMQAswNIgEwK+
mTeyPsy96BZaVYWhSnjIPRnZTEkJVECDIq1zPV/7LlYmel4jzMiq16ICEDiQx9PQFwrWSYtApU71
+N3Io/RhCr0wxDgVKhSbSLEhN8PEO44l+yOWyDr4JkKYL3TnB+PWwOSAU6nhg1ojyKOaR7Rm90sE
b/SC3rr9FQ0laiQDCT4T5TJS/E8gZNBQNyKQ5RSAPzBeY0FWqIl9Zsh4/TbK77BCIv9GmpwPsz4m
ThIXmwq5/QldP8O9yBkHcmbxGb6iqTEJDCJL5cpRxNdtexrjL+28zHgaM5vual7SW5iGNDbTpNDd
Eaxo+jbPZrMg1QbfWIduZz2AChoeB9NvX8mszH+ZjZ28++TNXpvm0AFxLBHmr0Y2c2xuSIveaI6i
vKqnqi63NRwGY+tlaXzyuhwEnkT//BrhU3sy0MaHyJuRn2wGLIt3WUhg1sqrC/RXQNzqjyahWmHO
biYPWGmtF09Y5q8kiv6V1tR17nrWWY06u3MqAflSJkQDoj5mehfkcuNIk3VxRHqabJgiZzcaZSbk
I2KOqxUKRpjKA7jSnEWvwr842RXpRdgjGWTEPusaqSgMjjLtYBIy7Zj1do4nbBRViHhtpRvBiYDT
npHi6LOLX7VdNs6aNM36J3VWEW3NIXcjCpgcamecm+5Ni+hQ4KSymYTrouReK8JtIo4VrpdeO1ba
YixiveoIi0K4qgUaFfSKsd/vWQyyn0Nf2e/GwHq7AMEz47ornerDZcTnoeHLcpJfPRry28CAfLXt
Zru6ay2pn9hzAudAEh/xDRO6WWAYOc9p1bGucnozIre+qmmBgvfrg/SprhpCKU32axJ9C4a2W8nI
5ZfddMbzgCL4MFel+RWm8kLXAcvUMDNLQgQnbO3rwYvNbB/5ASa0KUz1TZ3O3rccCka37uA4oG4s
CmwjkUmRggoEe6/HRPDeQDRTXQ2ZNh/7vg0fKl+yFwY2AVpAB4LxTjZ9DpgDKbm1CoGT3WDqm99F
T3W+Di2yrlfOyCmcCavEUWv34/gyiAlOJodR5p7MrGvU2VZOTzj0siuF2Klfd7VqHxirVc9xMBW3
cU481grNDI0z1bjNQwr1kTZN4I6/ZBKjHWES5uytpE2LXSvIJ98ZBgn0a3TnBFjqapy/Y5+qnnTd
B4hIxOINbnuZZzvqJhLN+e6Lfi0MyqltrqJ5WA+RBm+FmE6s6PEl93EiwndsTy49oqFQ0QYPY/zo
cbB1qRr97K2zDPfDi9s+3vAmkJFVciR79KD98GdIfDxbhgjVjbfYFNZzkBl02uYy+VZ7EzqVzBjU
l6CUubnzqJyqldvELKBBTSOJ2CDW1ZUHnOxUj6OL+djh96dq8Hk12NAQCLE2wGbvykjek4XIOgWQ
S74FzIl4qYrO3jdTm55UZ6YnwC35a9taCCulmOwvDBziZz93YEG3Oe36qz6Ls306QvvbjMy1X5Hh
cELy3Qop/zAjgqJ2iCl7XbOAvGmiNg8PUB4YjjfYW/srO+f4rH0E3+CdJuZcNR8jeKaypBwg2AaR
lXQFNGPOjuRJJrP7QZZ7PYAxU/Up47T5ZDkGocsYQDR2oMp6mHALjVsDJ9b3NAz7r4PGpEd5bSqK
tj6z50WIRRcMpFz6zRAovVZYRwWayCDwhg3dnibeCkRACDkb+sCrpvMW/DrTFro5hStfNN8vA3Un
T0CPDxx2V0EddO2a5lBfMhdHCbBFOAHvmVzj5KgI/hKrORmINU/qRoOV60OSIarG5wgWgA2zdxlL
5Z125+AGYUw5buDfx8Fr3ITWrwipk7NCw9XQXk9bTBhZWLxFoBpuRDQs8P9BQifm1BFoglWm/Aj3
V05fadbW0D9QbN2G42hmVzIeIZkA7chAFZkVZM+Yg0txyOt4EV7CoID7VNUi2Bqgl/sbUJUME+0a
hSfNCqnu+iozfnaIsfdq+dPhtQYD1jkSTT+cKZOo37tFwG71apG8JjVMQi8uq6dkzNx3r24GdlHW
QHyqsEC2kzBtqEq0Qr/YnQ1mkwMaqB4NNC3dk3oIN459shpWtWlmI9EHAOSQh2IjhKNTpXsSiwsc
QlXghwdVFpBG9ED1vg3hjykWdTX8skgwCraSo1DLFLsxFlNC2Vxh5ZQnAOvMcEeHnWgd0a9mnmuA
QQdG2rs5DQ+h/BU7GqMRYF9MH7pIe49I1di6sa0Ft8yEGWMJ0XO2E3LIjynhuDF0/cJ/QaiPrdMP
Bmtftgwu+XHwk0tyCZfMzFEv/uqcs5tZZq91muXhDQWE/ZXfv0IVXsbhOxbk4lumM9rPpW8H2XUA
YYPGvCHoEESMkppd3eviySchh/I5CdStjcsJ/M7oDK9B0LJLM+Ow600ozcDd9g459ithZiW6HjrW
m4FJl171MQ5JhPpN/dXi4Is3XxnVO186eRiO4xe/Rlw/5MkisUCoanfxm/ZwUFsdJ8ldLkI4UDjz
2gePuCFajXGRXyFgL3v6Ty6xY0vRSbPDHc1jCmSeeQiz4sXLTAwNuEqdX6VBuLT/mwS9YIdJmLwC
5q/sRlWI2tayRt5SAmbyuxHg9kcAp4iwm7mKqnXYJsFLg5x05MPN2ztdZKPBEIOPdWUmHe6V1Kpb
Eg48/ycvOO0cSMM5zfVYPLEyZk/BnNf5RrXN9F1ivXhg4NCqNe31CtQ3PKw7f26XN4bMuqPrTsMV
SbW2WM+NJxYelQ88QwZ9EgAmGeeTROp8ixsQY4XoAGnw+ARtN1f1JTp9wqYHqKIhjEceBqf9aZSw
uwSDVYqWxFDFJvUM61ZSgJHVEmX6hvRvrEr8nGaxsWqL0eE0WhRjLQGTYm0MtckMm+oEK5CcvWFb
J4ZTbxFp8/RZhtyX1I7o2YaIe+h7VKV14P3n1spMVkfH1BzfsrGnj9EieH6YssUqRXGrNzl4/Xhp
9GCLrShp8Q2lNseyDtPAocZ1Q2BL1PffCDXMnzh49+9jGCfYihpicgxaDeU6p2eZrUIixcU6mDO5
N1vCDqlXF/NubeXJC5L1+qWBvBezOS5OhsiYmFh7wLzhMcQEell95P5iUdHuBu9JrLdD2g5vIVSs
41wyf105Fl3cLXFxkXOoNMayfUDN+rXRHUcv1OEx2q8hjV4sG/cCKE6C6a/Dxsgf0RWGaHUwyOPT
8vPxNSyptdZhTqdyA6tRXrFycaBvEKGkGwO5wHDAShDcYeZiqmXR+YDKGLHtkEyWqXiN19Dx8OBH
AXsAo24g6UExvGcpE58dzqhmK4kOYEpYIbah3VnXxoYpfh8+0l8OKLfKwtiMOCHFXTvGctx4eYrO
bNKMaa9aEkaf8fM2B4CBgvHgjNyRcS0jVkbYZtxt4272QS/wSlgbSDzWa2e0cCNrEijbq1BjZt8t
r4vi8fIVbZlmw9zgAAqtEt1gTSaX4TrVzsD2zAGKOPAJliCp42NRUV6l2oYNoW3CDRApkfvKZLUR
IBC9YthrOVTdmuKTrQObcvXoklUW7CrpjN+baFyIL7WJYZiRq42CAbkHsV1tV7zRa7XBFpjYUFYG
cuNvMUAbKDGSDL1VlSO+3NhJAotHiAhxSA1RG0xdVMi3tgQyvWYJN7/O8IaQyaiB7KgezRZBrK09
Mcz3FqxsEybDfCXHOGp2eeakRz1NoVqVULYQYFAvpIe2KT1SpHHy+XuyujiG0D0EVVpztPkVdzEe
SLNFzXWVGW4DrZBSht6jPdj+IaBVgrV9JP8a3lB6O0+9bbC9BH3+7LjEn2ywTfjeXcz6/L0Lh5BZ
UVFpualyf+D4Sp7vO40BWCPd2JQ0lZjlWQ+wYcp6g98yvo+S2hqQNfAPNxiWZ74LrCRkbmuKnI2l
jPA02xmq7yCygvu0z612S7qTve9dQabSqJLulnpvjPYmR8poZbMRCb7+DppOYyTyA8BT/CY7WC/r
ujTy+hlOu37IRMdkcZjNWuxVhzIU3XLN4Y4ZQgS/GwIVPR6zit+wneY/MZfLYp0KH88G0ZNy3hq2
Exo4unB3sKxHBj0VzimQ9ijuQlIv+w0bZk0lA9nr1CcaUF/dtc6b7cy6xhtjSYSYQbikUztdf/A7
ZSOEJMIu32kq3p8WDchgE6Mjp8DE1nKPXYgNVxWM7TBhtT81LZqaloTpAlPCFefve4HrHiyFyl5Q
DDG6K5vW3tJQQRFCR4+DXApp4Zl+W/mloimHxyqt8+E5A2jorhDkMG1Bm0OqMjJmk7Zk7MYLrp/o
0SBT0aERKnN5i7MJ6D3t1u7HjLIq3jY1EouNRK9xSljdf+QsR08TCNponStn3mqOnPDxi0C9WF2c
34iGJJONXVhM0S1VfM9cCxkNDKnyHrBZ+HW2tI3RoEunX3Rpx58CO8sr5WR5rem3xpsSxB/UKrvN
tim00ZeQH/iRIRVKoaSjtR+FBeD6ysttNOXZ0mnzyq4ZGeJkxE5h5knu+MJgGlHr9kMJ8p1o5+4H
xRc9VD7KMk4fEM2EDhpVXfQmrQiW540Mp45FRJiq9548vGj5rg17x12ZchoS7Da1cP1+lWnm0N16
luPUfokSs2C+jNCq+U4OAI/JTZgx0+BuImFdBXD6O0Y3xVShPKKtzJw9n006XmtpZEyAI97PJUaj
taJ9S1zgyKx7EnwplQy8xGbXQwt7tWA6LFLfK/AhbeJZ472JbAYvhWIFq+590zUZ3sAWcMhfi520
C15MR4pMrzt+cxygVawA/8PIAmP5FBMKDSR/KN3uhug6z97Z3RSrvUOgYf6Bp9V04UWYZTPAYCwL
ZwvYAUjiteVBZqX+D2QHdD5MpYOLl6bn2N6GunOb/KA9MpecG/z6DCC2UagjHsholRB3tk2CO8Le
giIcwaiE5NatBP19sZweOOHj6Rsp1Txjvk/h9Gd7JN+M7kB4skhmdsuGzw7VuNcx+YHGepR5QeoE
YicCVzFaLSywAVB7TPr4DDCHZOB1GGJZB7lgsvzg/gmPsQdhbBXX6FKpLKJc4qF1lMX5nFpvYxNZ
eqeQ1pN3XyMVSRvWpxX+a+N7TcPtl2Pb9Qu93LpZx6AGKKgyglrWbeSrI0NtEny6wpRo8BSh55uo
wECzEYFOrXXfO/WvRTJMBsBgxwv2pFb48JGyk3WeWCBHAZDbHMfG6Zd2MFoThJ2NTISQ9VP5YGlI
tviwxAFJoaloQZT1bdkZalpB+/be3XSYdpDe6c4TqdGiPOpaumiubaGKG7o2eh2R6H8PCMqLtmNu
5fSdOKyROMZcTB34O5i9aw4N8wHDFFU+gGCKsnKsQLgHs+ps/tPQt3ZWAv7mXOciAppbHIejQ7W6
hgDq11uIRwTEF4pUkajPvROddeQrWGEz59phhI+kskkQQHptZjwKx6Y/o6y4+hXShJ3W2axUd6Pj
2nyi5kO5FXgUxqtZkBy6HWw0LyulACvZQljxFdkn+EnKnIHKGvMj6qPI1GS4W7bhVtft8opsYmwz
xl4M4xxBkJKId30/doM1AWYxyA85628OJ1qGqegoTLLzehMjGNpPskSqhDT1YUIfNjLGooYzafqU
JQZwlgfyzzgEI/CGRpATHNKFtXYOTZ2317HfBM4m6s2hX2vl04wAv8J/G66OWsV54b+jJGqOHqpQ
ilRMFj+VrKwfAMJ6XhNn4s0uzRZY/Ai3dhW1wEs3WNvsoyfo/u5yutQPCMboL3FvyaFDY/8AYml8
V7lV3poOgba7iBmOvyWqxva2DSFs7JjWgjayaubWG9vEeLxWFT8w+QxOna5J1aCrBsvVEytIWzAL
dO9PDEvj+Eee5mSz5k1u3AF1SmG/uaK+zpMcvrLr6GqfRQQ4XnlY7m9EWycnN2RBJiMUkOAG3gEa
RNTN6Jdk69juyp+j7IjGQ+LzA8b1HkbJ9DFAMOZ8jdqkWakpiKIVjWHOPhyHgc7yONj5G3qi35zQ
HF7NuS3ufcUPRX8xpxGRG3DriRCzwOVOg3iLM5Uzpu+ix0QuHdYos6YeyLrmfbPJnMN+N9K14bSH
iYDiFUOAGwzxmyiAtsok6vEsGIAc8D3N0dGbpOtsQrSE3q5kQF2uKAiYFABVVpj0JJs1gPMhBBRB
wBbOX+xzJLe5wweHv4mY5Gpsb/gdsQ3F0o+WUxfduFXHUgTMsjSVXpgK7qvy7MWWPGfQaDh75cjh
yKP4yhFr5MRuRKo70Jmsq3XnSHUPxmd8w79Yv8WcWD6Y5QYdB755PKV4ix+Zf7YnsN310wijHMpQ
KMHrSMvhjoFA8iD+A+cb6ksq/W0Fn7Q8VMINAWvUXk8GV1cyCLqO0PUTT+XgIzC3//zHf/uf/+Nj
/O/Bz+K+SCfG7P/Iu+y+iPK2+c9/2v/8B1OF5f979eM//+laSghb2R6qSpeGJxpU/vnH22OUB/yX
5X+EIgqbumHQXFpZe9uDwi/9sL///CLunxdRHBCEZ3tamrbyLMfRf15k1pHSwCKSU1OI6Z7ViMRO
owoeal/ba2ua0e/DhQn3n191+bf+dmv/+6qORXKLxQhKWmdX5eje6w5s6clz3fYhVbHzZFm5YWzJ
BotwdE2I9nTqiD21I07qzy/uXLq4a0FmNl1+FfvsuSIqoQGBmvQUN/X0ZfGX6QfKKv8L5FY/vyrr
esDK9Pk1Lz5mbXKcgTTvWu7yN/32W8qMnF+nFemJDC2s0jP9vx+MVKPXfsaYNoVy2OWDJP7m88te
eM5ScEmSp4XnEc/+52V7hGalqqLk5FTjY+bTWO51gkqHio8J/siZ9JjIRYaEnDb11p9f/Oz9XX5k
Lq4ZamqMetKSf158MifGjHmTnFKzohAtcLhcI8FOu8Pn17nwbKWwHbwhrsmNOt6f13Fqjptchps0
yLgxjJB1nQ2JxsrQty8DhMd9TuTC6+dXVfxbz15hieSTYs1xbRsnxp9X1UybRz934xMv+YIdxZQ5
ER1QxsgOi7YMbz+/3MWHyefCK2vjzXCXP+e3FwiTAwE9RpmcUA4x/ZSxOoZWCPvq88tc+Dak8ISD
0lw7jqvOXxg5NyNEi/TkFyN+T/J0agLVmZ25bDfop6rQ9HefX/LSzycFrydqfRS3avnnv90ZifeW
Ilo1OUWDbUaPg06o5gyuNG2DobSL77oKRA/Bk8Px9eeXvvRQSVniA2GJdVFO/HnpoIFEDxibuy0n
+vQx2N0K1G3Q/xtv6O/XOXtDdZ/MWkYKhwiCOwzeVfCE5K3akn+G1SCM4OsWQfT+b9wczS7TAbFs
soP8eXOy1DPdYis9uV7R9l+TpDL7Bwcp0+bfuY7lOShWNc/x7CHiwHOzEePvaeT4Bfi7EXPwWNTo
H//yolz8tRzJdENbgNLOb4jZPKKiLs9OCJCX0Hs1BluApsQvfn5DF19IzxQMQoV0tXn2a6Wp8mm3
hfnJwUX1jQIilFtLWB4cvrhxOeEpq5Go6GKq1c+vfOnrw0zzf65siT9/MtYw/Bho4k7Aw8VX6aaw
FVl6JKYTwMDvTUuf6/MrXrpXU5jAe1Cvm3wGf14RoFVMhmSTn+IOUa9PyXHb1mP2IAAbA24sGGbS
Mkr+ctVLa6fJK8nw33FwA59dNarsuRyaPD8RqeIxYBFz+Q6DsDy55DZ8fH6Hl57p79c6ez0Z7RYj
Jjd+zchqXzyjXaBaFcnEIwbihx6/+eP/3wXPXh8PKb2w+jg/ZTqtuTnDifIt3qLySTam/VrlOFr/
jfeG1QsIMQ0LDpZnzzMkQ9Isibo7FUNq7xmdqfZWxwTbredUK+hpbuxUN5/f5qWv0dTSZts1pbLP
vxKk4dhf6y49MQxuqnXtEy67HRle/+VxXnxD/+91zr8JlceVjHWawiUN35jETtgcQush0onSz0TA
DtEVEb7u3wq2i6/ob5c9Wz1bWB9h7zbpqYdVJemeZD66pIqh355Mejv6y9p26XJsf1p7rjT5Kc9e
mrAFqTFHUYZ4T/i7BJ/UFZVhAGA6i54//+EuPVBL8rUrRzuCAJA/P3m2wzLA5kr5a9rjx+I9uM4t
pAerVAd7TqsHztndX37ESx8hy4sSiv8z0Ub8eU0no4GvQjbAgWmQuwZ+VF7hcnJvyOoKaCDmVf3l
87uUy1p5Xp9ZFl5FNCymZ2rzz0tO4Apbx7DZlnQbvrnoDuq+vzL6AlEGSqqlPYRxlX7QyNTQ0GW7
U8MSrPn5n3Hxd3UQbcHM9Fytln/+W3Eze22tMkvHJyMAi7ECn9HdQNfBis2Jg57r51e7+NNqimEl
Genx2/55NRUbBBJOYXzykSZfYQouEddjMn50MjqAZVrp4+gJ+y8r7KWVwIIoutRvtoXB+s+r2iDT
lm7sUgmHAjPB1Debhk7iuPn87i49SwoZKmCNI0rJsxc3xeWNzqRPTjZhQDfd6JfdbkzmSqJMqPy/
LG+XL6b4GrVpLuXwnzfVFwNxF94Un6CZ2m9goI1rUQQOqFbRbT+/r0sfh205gnM+EwDPPrtUa01o
rAyLX00KTYY8g5/1GFbTPXkfyOkxCFZ/+cUuvSe0s2wF5UALS5x9jlVWiMzFnnvq2hpYc1iMw/vU
OLRZOgszMQF+9Vjv6cfAZP78Xi89Vj4HnPU2R28hzioc3fgVG6Kk2KdjT85nVMrtnCtr2GhoD3+5
mLx4NWUSwU3IM2/o2X2yI/r5hPLrhLy1Xpc0yZ9N6cL4cCtrb2Cm2rAIdDi+nWl4soEoQ4EMHX3f
YBK8YW6oIB4RscZoi17vS2JUztXnj0Muf8H5KkWduTRhaPBQQv/5mpG8WqQEnqYn/PMItX2H7DSj
nn8mGNTRr8kE0a6yHnqPvEron7IlooRzn7kLScP4/G+59BlzfPZcPi6H/tjZT9MOg5AQzONTWhDj
CFBQACYpBtGE/8Ze9/uFzn+V2BybpCw4ymai+T6XUFo2Zi+lvOoKlOd/+bqW1ef8Cbu8ui6iBVNh
q//zCYtGodHUFV0I5kLFGqGsgfaodlzGPvDeaM4R64lIO7oDRNSsP3+mly4OPmjZ8pbjrbl8iL8t
/45Fh4ScKX10YUehnI7xp9+T7mAbT6B1p3hfMfGMb2GuJu1z6CJq23/+B1z4Aijvef/pPeGOkWd3
35VDWDf8XUdlQqiCOpt2zsFuVf6ChCq0/uu3y/LPcJ+djrbI+Xk67eE70ELz8OJ09RPQS9BrsoIw
slMo/qONmzcQbvJgqL8YNWq9f2P/M11qDAoNJrQ0yP983OaIgTCpbO8oUdnrpWPN0koDv/IeJklm
jW+jYn5UpPzlf9mbLi010GhM23FR8TDkOvuQF3VYFTP5ODq9w5yt70zJEhPM3n2ZITLe0TMO8kfc
Q2gOtTcYR6pnLBOC4Lyt4XtAu622H8YvAcQekkbKqbNupxEvw+nzF+LyH6qX1ZfvnNXu7JW0GBXi
MTX9owdxqdjToSObWqh+uofnIcCbTAzFZK+ZoOl2nLsrXyzSjzCKRibnZa/8fVCxXRFi7SXunrdB
72Uq4r/Ub5deXLpBHruvyderzp5njTFx8Euhj4OBa5Ok++5LRATFBwCVbv6vl00mpTC/yL/W4PPe
WgIRMxAkaR+tHgQyY7CZmWFZDfLG6POggizaDKG9LjvpRV8//zmW2zhbnZavU/FlWjYH4bPbJKxh
NKlAvCN6dqgKXUvexJBKTvx2jgbma1Or4hdu//R7U8r0cYQ7Hh8+/xMuFAM0hxTPGnMNQIOz5ZhI
eoVB3PeOqNuY0cKMwVtcFva3zp+xxZh9rL/D7U7U1efXvVD2UBWDtFKWxUdzXqySnN1h8ZP+EW/M
gNaEPTdfEHKwr4M5ifbAgqP8L/e6LHfnjxvSsJRsBZrJw1mpNdsJtJfS948JWOXouuyZscVJYXok
/mGHxdXY1cyX8FBDYAv718/v+NI7TZweQwCPLrVUZ1eHjZZLPGLGMc4Mc9rgsEsR1Jq6suJDb7f1
9JetTy7/wrPbBePDU3YshwVRn33rQ8/bQ9i6T6u4kQ1KAu1ezX5SyJcgHsVjXxXTU9xOC64/qlDV
jWZ80EYO/jAjTJhHkxdia2hf/KWZfansoeKhxSykZf2/mzJJJYROlZZxVDA3XoJ67m8Tng2jVfCN
8aZv+gxEX+sAJMxTTKaMvb37NITfBNpoeVyf/zAXXkU2YuEuhxdJd+Zs3/Bd2lQkURrH1GdkwKFQ
xfbPOY3QytGVqjcU7qP5l9f/wqvIKVxaMGYYQWEP/XOvylxHkMAYeMeucq3rgth4om0JudYbz6kS
ZGpEXTV7mh+Bj/AzSv2Xz+/5QrnH7dJHpfMtpG0vL+tvpYlMSa5DkOEejSHJSCP1SjzHU49e6vPr
XHq2TC0UqCrm4pZ5trxIlHsV1gjvmEYZuql8kuKLG/bkcjSgUUH/F33/8PklL6xoFmsK3RuuS+/7
7NZG2XtFSKLBES1VcxMP1hDu28hMkMMROLhGPMWIuQgGVp3PL3zxXv81O8HZz+qy/Oa/PVPVIWHx
hsE7NkCmr7PSr5BFmRCLXeG633oZgB74N65I653lzJLS0WdvUc/4eoJp4R9hH3vXRmQGr9hocdDQ
tIVFTOip3H1+xQuLGDsVR/Bl7sWmcfZ71l2BaNdvvWPCYroLgE7fJGb0nNRj9+3zK116Q6kkWbn4
JE31r0rmt6fJfL5qqeD0cartaIMTiVyR/0XaefW2saRp+Bc10DncMlPBtmTLonzTkGSpc8796/cp
nQVWbBJsyIszxxdjzBSrusIX3iB1w6j+w1eDpgrGV6ZTeXJLIuNJnT2R7Ee9qOqtXOuFv4RbYN5r
EjqtmzSTlD+XZ3ZuDTkQgCI+mrLTJ9fslSaAPcA+Ecp4kH3oIS4lYFYw2FoMpb5ey9AMxWEZqS+K
StTxtux9Pwgx16b4A6gNMGU2giTyOwROZBtKyuW5nftqvOgmeAyiTAKK48FC5JrRwQ6cR5vNuDZo
0gjwEWKU//DVPo+jHo+jtUWvxe3oPKLm1N3HDpZ3m0yDgIJEj9BPsNU6+Xt5amc+m+i22I7BOirE
bMdDKoPdYjui2Y+Sqj7rbuQ8jtr4WEaFeXd5oHPFS0ayLbJQXm4U8o9HStIeGQ9kuh8dGyvJpC7l
W9yfPAtd3zLdIo6C3avhQLTNpMB+NDpw9WqVx2+Xf8aZ60ynGkC0YhCEWtNiTU0qh9dTz76pkaPX
QlN56HBzXDJe8k3B/3Rm2mfWlySZQimVGhk23+Qyy7BFDRrXkR5R1CcAH23vLnJ9BTkb1Wm+vk1F
3GkYJOD48smTsZyocJNU1d1HaUxRUsf+a8AxNxAV0y8vooEdnUKhjYCTOsTxp0TED/OxUJEedbsC
fYuiPJjOMjGkaoetXlo9KCHw65m04kxwwZUhjrsGWoDW3vGgkH1cr6xHj4YQBlU//dSz14ra41Vi
dCjWr7AtUf3b3PcC/Kn7Ym7jnIvvGN8C9UFTGCjwZP/iuGmWRe96BwgvSrtR2UgO3IBWWBGA9btT
DE/dU5YIwGKmmAFFfZw+QYJGVhpaOBYPX/8G/BQaxw6BoqxPDq4JOkRNLck7QDuBMaigH0tTNUV9
IgI7Hxqj8uvygOqZowP+BaQy0QDPpC7+/tPbBfwtR03K4gPYEkrA1EWMQ0ISVOyGTvEtRAexlPR+
AOHU8BLP81A/tHHbjtim4bC0kdHeDHceXiooEtijEnxD4RQR2o5uWLlxTB3xJiXRPZT9R17/7rHn
Bb0N7UpSvtuVoFvxssgR0M24A5bq5rq1zoF0eDcIgtXly+XZntttlLJkKgcoXfBSH0/WQ/6q6vRG
esSW3LUiEJmF039PlCH91bepdZcoVrLvY9O6aTFKWl8e/NylQXqDziG6fmy4yVYrKtDmgRN6B2Tg
q99ugHgPlm5ptYiocs6MJf6/JvkUSCaL0M6iwkXycjxRRCBg8RuD+4iIBCkiSgtuiRQFykUIMHe3
uBVCczegB1eIg3dyt0AOXg9nNvOZ6JYOL7cWt5dKOX5Sp9XUqimHWiR1iJTh4IrVlffTTX35nos8
7lYNpPTboTb65P3rK82bLhowLADlxOPZe1YCO8eq3UcXlbe1WUGgxdYVLprsG+P28ljnXkDDcsAi
UbgHdzwtjBSFAbwY1gwxvD8i1ZAn7o0sAZ5EcCfsfygZTlAb265VNMYMKFGYFIJbhiVZ9vlMKepc
Gm3YVEhoOdGcPQFFpRilKjh1kbebdnDTYM/2Q80dc2sPCs6ErpT+tDBowFLDRNklMbTfZowlaVVK
I0cPba1F0HuZM/OunNsGfAyTqgH9TQLJ46/ROBQMmtZ2H3M1QSDbBPAs7zJs2+UFtgq5spDRQURT
x7L+Yf/ZumNQkCeG1afgDc9yCiXHcPkxiG3oe1bVN99lX3i0eZTvl6ME2mqN8zQ2zpf3xLk71QYB
Z+Aoa4Admbykvt8ZHvqAzqMWoexoI0u0kJs4+J6Gyh559W7ms58dDsVR4jAh3zNNP+Qxg+Vc+2x3
p0wezJ4C6CIPJXXZWyiYXPHyBe23yzM8d79wgRI508QFuDU52qgsdLkTNnzTFuvmReCauKSiDBF9
y2nFwagr9AQyWNTED6VepRvdr+2fl3/CueuU2aKbS6yCcrcI7z89XBmErKrsTecxwPJh1xIk1UiZ
Wn+b0G+zmRD+3LshngsCBOoDxrTsEkRU0s2e6Rroouyg8cHL4RHs/yYyMBYF32vpzhxrNKntHJTn
P1wxJkUfw6RGAAbZnGQQg5Shcd7wcnQl1R0fS9x70zP1cK3jOKivzajj7NSDexg0e+P5gOA3Rga2
c//lFacgCeaDqqTJIzY5yJUCQKFElfyxFtSwXs2tYmt09XMrFUUws+Jnvi5Zp0zJifoj5Z/J102i
EWksbAMOY1IG+wgtHBQnsdrcGIbeFTM31JkDJLoMRB503ai2ir//tJWaVu6xtQmCQwv1/k5A0BaD
m8S3Lcw4jL2yuT76mdPz0UgFbQG75gTxAR8uhI9ZBIdGizSIzmHQo0hd1mV8Y3rDh5reYL7Iyahf
wQLw/etebjC0/frXFMUYUbNAI/4EDYlveIQHB7gBSbTWAb9lvzoAnwe9krWZG+qjnzWJR8zPg022
Tt1CDWp6NTigque8BmCS5W0SKs22HJDNJ9RG/WFBKIGAiEEO/rPOWpTjFz3kLpgW8HKoPmuG+WxL
2aguoegO5cweOLfh6N+IZwrQhmNqx3tAi3Rg/T6/cJD1Hpml0rf1baLV6IZTBEdF6fLqn91yYN1l
blDakNpkOPzxDIB2DsOVUKM3sYr91KZHkhrVSIA+/o1uNi+Xhzz/ERwTcW6LBgoh//EUXd/3PFAo
3iFVHZBVC9hi5j2mOAO6AshTZ7tWRsZnXyMzdJMmjok1jmNFlr9oEG/dy8QulLWKCDASvlX5X7vR
O2UG53zuK1CLEQ8nRTsKhcc/MWX+WK+CVfcRXgiR5NJxc8B1YCeViPPMfIOzg4n+L8hOgUSarAeS
z1ZSmVJwUPDn9L5Xo1TXmxG703o7Iun2fnn5xY01PQKigaCJSBiI2SQoKFpjsDAaCA9JkfrxyqjA
K96jFjfOPhfquZHYxEBJDAXczGQkUOkGsioJSp+FhAZnRKn7GdEG+GMqxsfFEsQTqg8qoFmKzWG/
d7UwX4NnzTBkNIodgvLt5vLcz+12A9A1LyfVItLt488a13nja50cHuw/YVC2V0YqFd8U1w9cDCL0
au4+PxeT81YCYvtvPGNS3q70ytPQqQgOuh4q7R6/rSbZNFoP61s2/euCKov7A38Lb2maNf5AZEAw
0RO/yPx/uGVNsKeU+UG68f2PZy7eEiIoBMrUNCmGBTa24WpMW+2vQQN1+fVV5tHUTUqnMrHgZD+P
deeMEEVDqDsG8v9VbyX4RDbA+hZyW2BYQGgmz8QmZyIjCqi8IhpFI3G1HM+vx4RLVbIkOCTktumt
4/ZRvVWQPLxFJ9WLNkHRecO2yRG9xC6lT9Gevzzpc28pB5jqI11hB/Pu4x+QowBMSEBsJFW1qFYk
bY48Eg2eZa1JUEVln5+97ik6PmDEEiwsKdX/AYILH43ZUwelCKqJi+ZT/CBJZuPKnO6Dlknt7y4f
MGmOHd6ppE0Ol6d77s6iBEO8aRCKKtNedEl0D5Kw8g8+emDhlYkM3xoPCW2TpFkj7y4Pdq46BjiG
PAYGGtWEj3P2aWJdnzfQrygJ4tKAk0KZKM8ldQdtqyQZr0aqyeOVX8cIKyC0EjgvDdELOtChU/Pf
VExiJo44d4+wvzVIwWDy8BI5XuhAa1IrcwcPuT/JuvJGoqSm0K1gnQ+If6zowyQ/Li+B2L/TW5ty
DaeJyJehJ9vL6Cs9DDXezMStUStWXbXVr1DUNLN1LhnespDsFm0EFEa9mZvj/Mg0B/8b+aNw92nt
ZTeSMQq1iYBtu9HWdHaN9h4iswOEvZes28RJAGo5BETp+h/mbFsGYTcYKZAtx6us4/oi8bh4hwEi
0x2IQ/fKrlDffG75q0UL7se+ska5ePv6sB8YTxGgqJY1+bgKyEUKkbUPOlepNy1qYIuAa3zno4Lx
u827vkZYIYzGf5itTYuQ8wQrT53mdmjdGk3vUXLNUP7/6eJg87PCYe+qkNFF20QJ/kcLL5bwy7s8
3XPFGi4LXnlxZQNzEkf90wdGzcjg9Q2kxwaZruHaRnh8j8gD0jaeXFu4NUKGj+2gtK6B2GJhbFkr
qWAzLJWyGREIkHP1oQZa7f1DDEYnh1Y4+14l4zz+XRoqRgIf5h3q3odJh3dE9wcJwvqvHdXu0+VF
OHegKQ9qFmgecclMxjKRcGEX697BixGLW2at1berooQ9ZLVKs4oRXPqXz62zr6kaQMI2RZj2adUp
esFbkuPgIDxw7vsR+1k7yPt3NYlaRHypKqxkabbXeHaeOhVZwJXi+p7sbXQVAjSrff8QjsF4oJ/T
yD86p9DGexdYU7nSkZSd67iL/TO9uohuqQdRuOBpnKwtgkMICBttcEBipHoqw0qoTY52vrS0xG5m
nuHJbQUMF3I2HUVydkq9FKGOl7XKJVkaqSs+5UHwjm1edi3rGfjAxNHUFR+1/g1WTJ25nCer+t+g
OBnoOrVeMc3jQVtliHU5acyntu/knS7jU4+449jfU0RBbcmIvH5mmpNo478R6UtTzwYIT6JyPCKG
y17c5qnxhH34WKKfX47XIHIstEssxf1munqNPXRoYKGRW1a2lEttmCm9TSKuj5/AVGHYcjOL8tvx
T2g0lMXjiknL+Cpsa3yur0g2UFtE2xLn0kjBkRfpvaE35jBpH23jTzvqY2jAKh99IkpRpvgen85O
g/ICTTHPfgp6N+pQNGVH3PuxboyilY1tDxFeVH6rFFdbDmZja+s2H/wOG0vF/5aRlPj7JOykHc6k
zfgOPVjF5VuuzTTYVJWl9K8YQNUN1ti1r9yPTYczQt7J1k2XhFU+cw+c7h2FJxMqmriDVWC4x3Mp
yowQAunkJ65RRGSMBn1cjE2Q422cCKOBBgOry3fd6d5hRIuGhGzYFE6nrU4sNzBGkgzjCQka9IYQ
CTr0Uo3vjI+frAPAcIcjB05+jmxsY8xovoat4OMJvjRPK3UScV4m2QGY8VrvkAh5clq/2ap2Vq88
3+mpF/bj5vJMp3GjGItaqapQJSRo5H4/XlwfNf3B7XPzyaRTiukHL+y+RirXX2Dgptdw+xF9reVG
uYXymzq7muOGpLHWYb4Y5Jm3vfx7Ti8nfg6PDGGjjCz9dN/ybGHHOCjmEyqZ7Z1vusXaR3Njg5C6
shitQN5aMfKVlwedXL//rQELbkPNpb9sTw5Lj0Z5EOS1+eSqjbU1M7l7CS0rVJYV4v5fg+n871gC
vq+opDb6ZDMPsKiqMozMJwUZy9+4lw9CiRpdnSxLZ77t6fUjvi0gASJAyGrTzmLhkLtLfPmn2BQA
RDqQi9ZTSxQHs31geHhQjeTaKkLkM/v3/MDESTqfkhb5ZI4+Knh4Khrmk9RVzqpHk2gHegCcXurQ
7miydduVz66hJDP37bRsxuLSjWdQwhOaORSljjezgdiYoaPj+0fvDSv/1Sa+oyw021MeNLmR4wVu
17axGRKt0zdFohfWir0VKcCX8i651n0FK1lky5RkWyH+uNbAxMzRGc4cONH+AYhiccDJgifvUpDV
WYTOqPbHz+s/rhtHG5wr/KUWx+oKDVacySJJRydwRO/f6xEJ6j1nGwL3nwlqTzc9YEJV8NHpCcEW
mjxOdSBXDdrG9hPhlH+l1G0PRamVntFLkpKZ+/T0VIP5oaxCm1MHuzGt2A5anCdmFrhPURrX1xh0
l3us6VC9HGTp96igNlX15dypPn02iOIQRkHvBtkbgoDjzYAFkxWPZhv8KVVNuq/CCCMJkATVwvX1
hgy56f9evkbODUiGIBrZJlCjKQLPTrLO93Q5/NNWxvBI/lmtnVKVtyglDrDi5JfLw01ZF+x2sBFU
TKBok4Q506Yp7mtW3liW96cI6GX9zHDPzZdK7VTyNa41SCnnobGWYvVvhVHqdakBfseyrFa2uW+7
69asonBrd0ETw1KFK3zI02qcWZIzH54mjcM9TgxiEHkefwNUtActcCv7yUUWf5UZBF5hX8crL4+6
Vx0Li0Xphzwwl1fmzNampCYInYJ3Bs7seFSpiosRAiSjYnm+T7JIvcFXyTjIUogA9uWxTu869tZH
4k9Ri+BkcpwldIawSx3DP1jthsuiytptgsDSAoMW79r05eZ+UJp86UV4KVwe+XSWjCaTktEVgic7
rdTmtJGrrvHjP+OYWRo6EjiAIoDgy6hN63PF0TObjdEUm7SILUc9Z/IlkUKzmqGroj8QG2R1mdZF
D7Zcp1T6Q8JbtF7jiWMMKw/tVuRMIxTTn/s26r/netm7C4wu5XdUtGzresjbYlhTKbDDXxhrsE+/
uCyUFwGDWsDU0M/gBTz++AHEBfAktf8SDDw6ywxCyAo01YCSulvXvy4PdvL1RaRC4QXgCsJaSNwc
DzZGCRrhiCK8JKob3bRCdtzG0HCLIgQWhpmkPZRmcKNVbTnzxJ7cNYLnQCJOfEqOClDqeGA/7WOQ
74byHPI+PKdqPF63WJzewcfun0MTPvzliZ4fj7ItcThtyCnnr04tLdP7SH12qyTdqWiRPrZ9Gq/T
psFp1KNuPlPaODcg5Ha6e/DceSonE7TcuMO5s9efBzm3n8e2N3+kSGqvZJDpK63VZ8l24lI4ypi4
ngDWfWAH2OLW9FMqsl82hiq94iXSmEgU43C3kFU/2JeuE6TX2EzF7Uus4G8h7RF6rrN7nGfq+ica
ioW3CbSxLcpdgjZpNfOticenv41uJ+113jJKEqdxDf5JYVlTL381Eiq45krFTYlICnPrANHsPkXw
8Mau62jroZ83ftexcaCpEFckd1KId903rFmSlV7aqbVCNTzpvtV5Y2MYZulytSsRzUv3PbrFJb4G
fSpfkSHjxjpWgR7sSsgV7aaTMSE54ADRa0jd51qM20rtv6IhjOggsTPReYeLdnofxTTq/KWk43wX
rk0UkQuEV2M7fLBtTxoOaEtaT5pBYnyr6Pigk5+E8Su2TR4q1MgKosuM18eLX9dInOepBTA6h9Ox
dbyCPmiH15P/o1BLShV1rvE/RQaZZMRd2YiNdXvY9AYmuGHY3ANJdPudlLrJTx1V72EhUb0KVijv
9v5Kivr8elBr9dfoVLXyBxMRQJFZhE7/97YN+2v87FApHlVTGBlFnZk8VHovy3sb127U5sfKkrpV
hVXrDXY3rn2lezY2y5YnlUBb4jKC4xbkTr23jcEvsNlyZbKJQsFFFemE7D5EVxolRiWI4hsQX5rM
53PcB8NqQOBUSjbg1mBG+iP63T5+pHh1VVuK6dINgq29sww6CxsTsxh8uVs3epFHiDq7VE0xLYuQ
w9/0TagcRsw6dcQ42rDbBImU9RunkLR3PXDHLFmYwv0oW8FRCoxu5rY4uRYFEgQ6B8EeXDyuqePb
SXGEW3EuD69cEfXWj7tmE+i1h0Aw3YYSfQ3Ko5Ai8Z6IZlKAk5EBUcJYEUQSSi48A8cjZyYk4QQd
7b9mJ+MqpzY4mKN0rSh3tdNmD2WbxAAELIxbnC0K01EzJ5tzUjog8JCRXWAFFEsQho5/wJD0gZEk
qfdeD73p3Wl2bR8khK4JxJLye4cya3g9Foi2hn6TPPA6DTNx/UnIJcQdaQnAAwOyQq3t+AdQD1dS
EpfohfBe2QagjrwVLsHYbbWS9U0C8msvjcrJ55T5phc21UTB8XcsQm4RdE/e3dgu6j4vZfNloMm2
Kcah2OfYf2xjPe3vHQNr2ZmHXmciny9s0Zqnsud8YK1Awk9eCEReqAhbvfPi5YjHX1tDG6OgzRs9
08maxlkUgUBowlgAT0Zw70zGkSUpH3llnRcqRSi69lX7y8i85E2lX6vMHJzTRQTbIOJJohdVoPWO
P5466O4QqJ37IoPb22GBVl9VQSEvCZ+GZdHOFrs/AvDjRWRAoZZlAiw6xd/StIjjwMmcFyc2/Dur
ddrvrp0PKwTP6/0ANBcHjpyaQVLm+l4r8me1zqXd5djiJCUWK0wYC7eAaj9vvXj+PhUry1bJDVT/
nZekaNRy5aLjjqqwZT/4dTtcwdbSkaVHbbXD2v5N9cfue4xuebIwEtneXP4t0/vjv59Ct0EWtTca
/sc/JUatB0vS1nnJHezE9g6eQeWibaCNLJyuVblLFFx1syQL7/Cg8u4uj366pcVC/N/ok4Uw+gxz
6lHBL7hLUUmr7AGlaOwX5vhUZ7cZslDckKIGMeXbDZra4yZbseCxGv3UnVLZgIk0tjyN3bUZOOMM
deTceKZIw21AWxoZxPGqZq1t4jUx2C99Z2i/UIOHkDoMODBJjv6nRjJ85hidO7JAK4iMObSkyWKd
P22otjB7uU885yX2SuOH2mOMm+K9vB/1EMH+y9/s3NwQaaDUgLQArcHJjolKIsISbtoLVGKr32aN
GV9nWmBjShFLDsSq2NAeLg95ZpvQ7xXKApRtUPGdLKeupJ0thUhaS67S4BFIb87byFhdDDNzO3Ma
RGOZj4auFySXSdKXg84Y6CG7L5WcZ8ssdZ3nUcsl4Q3p7tQSTzZ8M8tfYVhW28tTPPMFRZaBVhLi
R9SlJ18Qqewx0AsU1hWIts52lEdUxJEjGdcyWqLjTNQwfTM59WAUSOARVQGzMO2jmoFaS7HiSS8x
HsiVKMgiglqppv+KrVhMFFEjio0I/+HyJM9sHS552PtUxtilJ3Vn8C5UmA2W1y291wgk5Y5Usd9j
oCytMd+YA+CcGw/wrJAKoGZwwn+gGVjGeLBJL9j8SFdS3yqrNqNfDB0/CG90VkGe2UDnPiMgG/oK
5Kk27/XxQaTtFDquq0gvyHv43gpNaHcpwcZPl6mPf9rl5Tx3LJB/FsQF4bEwhe3FRudXud+6L6me
N+oaB+3ioCg9KmWXxzm3W4g7yPfROmG7TE6805aFhouc+2IlXrMf1W5YR3EUXBWN7N5YxRjvy2F0
Zx7Jc4MKiihFbXB5J0pKPb7MTlQ13qtEprDU47Jbw/QDcuErxa7JG/02V4Nw5hSeDgr3iWKmSgNV
aEuIYPfTPdq5rRy4sum9NsiGazjJYA3cGBgdbOzeK25StXRQkIKMvrq8wqdfknFFBERdCxTmFDpF
xbrsPd/iTES1hhUqH4KQhJLR++VxTrcnFyjQLJYT1RD6tMfzA7eKimDW+K99Zzk3Gn7Pi7CzzHtd
lZz114dSyQdQxyE34AcfD5V4+FYADQ8YqktuBkkNf4H+R9e5z+IvXysfEHkhvW4QwkwDY6+ofCSR
dGblaBiKSZW07weFo9D6N7ZfZZvLMzuzST5kV8Udyl025WXqbm7hp9IEr5VcGavA6usDPmTxPnHC
4LqTNAT1E9wuLw86TbNYRDooqBPQuqDMN50jjMwSD5oseJXlrttqauiuNHgs2O9GGkZvcb3OUMH5
7VMow1xNnhOgOLdxCC1EKYxtQxHu+Gu6QTFYBVT+V6pz7Z5nMlyiPxLfW2Mb7C/P9PTSBs5HJRup
Os4Cu/V4KCOzW2M0i+S16mOtWMsJLP8fdp1K6gMVqvrOy5Ea9Geu0nODUgvjoJFMCkWB40FR8cCF
kRzkVelKb4tfonNHXUi7QT3K3wGs7GdutzPjUScgcYZiQSo3DTRSxxxLnfTmVSstY4H4ZtAt8q6q
VziB6O8hZeKZF//0A4pXkIYUhT6KmtN6JrjvMPWaPn6VB3Xc2JlnPbSBBnRLaccvonv4fBY5HXhy
EAXitbePF5MwIvO7Lo9eJZdOwa8hKkn/IYcn0j7zzezX5f1yMjORxynA5D6K3ydLaZeql3daUL/2
mSX/qWO8WTAUJ3OxJa39h7HIzEBIiFIHxbDjmcn0TU0Zfv2rhuATKAEMqte8iRqC3VIw14I4uWdI
woFHicyM2gp54vFgaFgMZYEt8qvTV9WN5gbmssg74zsOhPvWCdeBmkYzZ0/8/qPsGAaVAZ0WvBPH
4JS4luNtHnuh+ipjx+utQC1jMK1SK5zJ+06/GeV8mkhc1g5VOk0cj0/vrBO1VUuepr7W9Ci6BSJq
3pXf4yWCL5ozFwWKdTqelEixYZ0iYslrpE1eIqXC901pnPhvbDTaIvZT4wHuCxqhfWxtcIFOsehw
nbUHvf3v5a15Um2AhgjXUrCd0WlCnl984k/z1HoMF5uyLd8pmZrPQZnk12RWw30R6u4Vwtbd31zG
XTrUlf4KPoD9W02GOUGIKZiTCpVhoVMqVFGJa/j3+EcEqdS72WjUb7DPS5RCzdDFzgtDVIyoq6Gp
ruJAVg6So436A45sPqA45G92SWeUETXjRH2uI9UN9zHSlvJmZoWmO45oi7wOigt3Ls/K9MdpAaoP
dWyob4Udafet7mrPEkirAxXvEoypYsbLnurRuiATvS7CtLWWjiEpP0bFw09Y7/X2dzlG/aNsyk2/
nvlxYmd83jnix+FoIDCw7FSIOMcrp5R2XLfKqL7JZe3cBnSeDgpI/WKhVrb2vQtHCa9mePo44FKu
T/Cqt3xMHcu829U6Vj0rHxkcY+bsTJ8O8aNIhIkEyGpsQoLjH2Xhg4zInKm8jcLQziiU7N2Iqarq
fLV7FQPIuVUQ++N4FTig1KgFWYHsW58kxT1Y4MRH7uEtzEoZ+4ouxfMVInu9KPzK+55VeSrUqAbk
9uKwsVcZT/W9m+rtAiJs8leovTgbHyWZcHX5+5yuBKVfkayTAMGinuYldpwZmoGX4d+oMZ6lyHRp
96dtd+Naab5LwvLt8nDT+5hKL711BEjZaiQk01ol7lpVge+a9+bxCGAXFtEQkQrpusQbcY8md3ul
d7Y/s/rTy+tjUBg6VPgBIsMcOv7azlD7Oa5FmCGNQFZrzde3tLycpWdk+Dg6ubLtjUrZVx5GU5en
e2Z1uaOpa1PoBio1xct0o18YRiN5bwPiKk95jQGyHwbatd700aq3/d3l4U5WF5qMUDaD0UHmdSLi
S6QkB0EYhm8cnCrByjZLX3utGaolWiYdbuGGhi+b3s7lmcZ0dzOuQfjDl9WM04KwooxKo9lB9FbG
HJ0iNbOV55SuARuLd++rO5bBaG0iykIoRh168h7kpaW2NnpAb0ArgmFRxHUmrWON6kca1Bg3mUKh
+PK6npkfdXxZwIoNUeWd3GHwCEMa5W3yZnheusORyr5OxtTdj2hZzeyY80Mh1MJDg8bAVAJ01G09
x1wxecNJIVgnjiJtel9V04UVUSCYmdfJ9gQIAlidYXCeQaBncjCoQqIHhJDTG+hFfxlEvbZraEZt
h6GVfiTZOFdsOTueTnoOwgJgrikm/+kpl2tQTXh3Zm9BaHjVwsqzokZ9pzeuvRJ1s0We69oMdPLk
7IspchrEdQM+dPrpIp+evBRZyZsZhv2dGxb5usxCc1E2EYAbuVLrm0I3BJEtn+Wdn/mWPC/CI0mE
Leh8Hk93MEgYPFfGrrbps3QBhiXbVUUXBnS6E/PH5T16Zm0ZjLSEe5xYfuqmkOIcmMRalb2NaaSt
M/jFayCF/bZ1NayeB3XuzJ8dj5eT1qnAkk0XNlHVxs+TPntr8NLbUZCIVuNYJj94uNJdxTM/0w44
XUxdkGnEf0jlMBc5XswC8rTXJUr0NlqdfF94TbGiwDz8oJA/hx0/DTmFuAylR/J0EXnKk3Oh5OA7
CZbiN88uctw3RzXemLFtPjqVGt7B6c1WRSgXIKda7bvZSf6masdipoV4usD8CBoEvB74hlHZOp4w
VckBG+GMw2mN4daIsnCZ6an21+rzaFc52Ed8dQPpUCUBCFI0oNQ0rWe7WtPmNSJkb9WgP1dNUe88
jYcrHy0cMp1wc3m0088JNIxOLGVJQS6det81attEmis1bzDz3W+BPEobdAiDva61b18fCSQhYQfN
fdrbk1gvwBMSlaKyfXM7Nb8ZVcdfd60XbKADl9vLQ03eX2Bd8MxAxwJhwIyGUOf4k2FSGFuhlKjv
XootfI7Nzpqqmvc79ypzn9iGt3J9uZojrZwdVUDKuOcE011spE+3agdQs6v9WnmH8KDr69ou1N+1
XjdbEDraq5ar8WNTNrbytcdDTJZiCC0eknme/2n+SWcWRLRSq+/462E8a6audu9pqX/nJ5WrwBgt
25mXXzyzn4Lo/0aE8E7rWdwB03Ko2WtWilqz9o5TcLz0mmz8rYaWNFPlmZy7/0YRsyLGELZQk4+Y
1BQm01TR3mtwPHvkaYFJdlLYLjMkqf3loGKo/DXcGkN+VOd5okgxibcnd5vdN1jqJbr2XmTwINfi
TxyVhwAKB1JfcJ4IOC7v1Mnx+29Ebm+4C1QJyW2P90xepFCd1Vh/B4IYrCsnNPeBj9O4hJv8+vJQ
p+tJskUfgDYZ/9CWOx6qgXqPFKjue7gdD+UAQkw4/FaZuyKrSaBOaHNKGGdGRGuQhBh5ABkyzCTZ
Ujw76wyQMyjDh5Vz1djOXUjW66xCHBppfSZNNLMzT48gMmysI888Dz4chuM5Dm6YSZHeVljFKqks
3TYQUZZqIQ3vVdzba0MKvGcNNFz6fHltxUN0fCIYj3eRUi/gJcSSjsd1IsM3nbiMvQWoT/nW6xt/
bwySvdCK3HvEQVr50aq9BXut0q/NQbbmeIGn+winHbhOvJT/UdaPf0CtOq1Zy1mIvRhq9bvQ0d3v
rLIwBc7mGCInx1+IVwJzEWNR9prS8LGP7iSpsvDjDbshWYLY7p1Vmyde/tWvyUCQbNg/0Kg4j+Jr
f7pQra5A9RTRIHasm4zR2oE1rK7QUBnzu5Qr0VyAqKu9q0bt8mzm9vkA4R59UgYXAg9UDulTcM8d
D+4Wpt/lo8ZWcqEvDZuRKqJ67ce59wNvZKPHHcuqZbDhgA1Xg1TIzpXiusEBFtKY4RzvmemiSLOh
xqq8S8gCe4VYJVxIoPv1H1ki4T0SFmGto+rVQ3MvO8cNnlGuy9C4KvH8u8K9qZUxJQ9AGyIUNRAX
K31aYlfnwg0N8GXWPPulDbr04Cc+tunmaJVas3bH0tayFUWgEb5QqUHCvbzbT04Zjw1CBUAK6NUi
IDO5SagoF1rca4q3MJ2k2qc40d9qOjRq38/TPySC/aGybTyyLw87SSHoGkGS5g7jhJNek0Ycf5HW
yGJXrxLVW/hQiKp9h1p9uezaSlOu8aGw4iu4Ut21FyZ5si5ogswVX0/uMygw1FzJl9iMCsnM8Q8w
oXlB78FtblGDOMNFXm9r6thg+VEPd9LmBYa1MXNrn0yaMdFhgFdM5CTKvsdjghTvlaqVGFM3sr9Z
W3rf09Z2aNx2zpXa9/oWQzxrY/ajOXMCzsyWqBtXTZ5eQceY3KWkR8gmRyrtKaSHd0hZFtHOU1W8
POtAq/SbjCg4mYm1T3YWPXKKURS3WWYuMvGbPp14xdNxeKdQGILA1fVFbUVmDQ/fELKKnZcvpVxy
bksALO7MVfNRXzs67mQ0YCAFsw8kyYkYw2C1mZNoGhSTWm7r9KonnRQWUY2mxI91EdPJxllcqXd2
HyHIvbRs4Ds3PVaOza2VdjzhGzLqUd2UkR19b5pR8hdwzYGhJxK2ayvbqXWkbIF0Ldq8GgVeOkDV
eAGV17P++lFsNis0FEt5b2kkq2gq07Nzrx3E7mCsS6mlBIuolirULZNEDr6ZEUWWVWxUZb6KATnO
CWdNHxTgULQr2XX8AQh4isWNiJ9l8h71sXOalaE+OLG/SIafl0/09HNPB5mEeFHT1dqo+Oqj9hML
JmmBrXDw3ZnZU9N9PB1kkkTWvhlTZffUR1I35NeWnnSF1J095+w0M5epLaVpQcnOUTZjLt7Oupd/
Dvu5mUyjjMlMpjVi1AANkgi+iWot/RulXkh4hrx6v+oH9f7yh5neOtORJrdOAYXckktGUr5HV2a+
MNbGrX9llzM3+tyaTR4SFax/Bu9OfXRv01W4kn92e2WmHDM3xOQWw0K6diU3UB+5qJf6yl34a2lz
ebGUuTEm0R/eSYGWY4T9WDwX34rtJoB1sGgecNA0/wbSIjg4e28l7etiYcxVRKdaAWRhR+d0mv0l
AUpxdcf8Qm9b6rvKXQ7JD7kSFpYGkqQLnJG/Gfba0/aKJi0kowCQs5fk67Ha8JtXnbG2zV8Ye1cQ
jC8vy8wNMo3eZMD7Ydyzh3zrJenuqvSpKWfuj7MHgudC1J/pnUxJm6pP5BdkDOFGi1/JlfLH+eOt
vE22uzyTs9/30zCT05ANYeD4EcNk79Euex0O0n7Y/v+GmJwEycxrLaFd+disvbXYpsjdzzxxc7P4
H+6+ZLlxZMvyV2hvU1VmDSUxA21VzywIUtQcCkmhiMgNDJIYmCfHjLY2601/RK979Ra962Xv8k/6
S/o4KGbSQT4yFEC/VJWq7FnG5O647n79Duee27sJoOkS+DagU1wkV/aFcJ6e+8duArWAtl/R7jRu
Sap3E4gjJSqRMAf/MdJn5RUwWU06I08JmRWi4b9Mn4aJrWcvZLY+5fIQpz/+3l5yj+JFtDy2+f26
9PUN2/omKtctm0T1eSfhPHyT+WtyJSzjX5XbCu/2RUlO80fns9TO8q/OkX5Ix/aq9zDmflwTx8Wc
TWNwX5R0ziWG/qB8Hia93ssYJXaQ6gGkVy3qs/WhE88PT7H38UXQFPYy+ijhmrLCAzFrC5CeL3xR
yUXM3WvSvVy1M7H6Nmya3tlGI1Yz8FpMkzgLXV56/kWSGO5Rxsf+8YaLj3IjuD4KWvsBC9RzAHIV
deckmLbf9Exzohnv1sUnE/DGEmXiKEw/jaPYd05VzXfPuDoLorkf2/l31ycSzI6o0q23fTUAGcBd
URAroC5IHff0UlPVRPRyk/+m+UGFpul19JHAQoa5loozuKH1EUuKSnH7dlMACJivgb8AZgiI+d7t
blsPy/F151cb/Zqlmem5QWGopnrMLOy/HLD+4fTADwBuFcAZvefooZGvZ3uSYH4rM/RCA6O4Pi2m
F3CMW403kKzK0sVbBQmYHGxcIOVprXv3yG5d8QBwVdcmQfKrmIYyOr4K0dTQuDyeqXKbg+M7T8iR
GfsXHH4zniwaJwbpBVqB9q5ejjgVsFeia2UC5162ju9+VLipeS3rrfaxjdv4KgBg/0iwcWf/4KzD
fYZQQUyD1ErvMoZiMK25ltiWKQpAoSDqsLQ9TzAOC3Nn99CfiWbaKT0m4hB9TAeXaGrlhHxkEQ49
xIymLuN7nci2tATEJDzy4ux+EiphEIVCdh9nD9E3Vr9oCeKBWiiEVqJExRVB98hPUSofExzdDebg
AwBPYWQ8CIVQ0tCHGqMdp4/mVory2XXi8jThFPm6VF3+zLPDx0orlTOu9aRkxnF8abRFWR3xxPt5
MABDkEikFPuowcHl67e0kKeBn3KOrX1OHTwLKHWtNWKpYKuWrqPYKZQZrxHa5yJFY5DogRQRmIdn
CliIuZUf4K8dEXoHsOzJA3F/tGMAxBT/0Yd44zk0VRJI9mPOcR74g00/U6OlXIC68VMI6g71kuSR
xM+RgSaZYUtobTJDp/NpfU/AtpCsJC4rGnSXy13Xz2cKCrKVdKYHmZJdhEImJ3O4u3kZGo2N4NZZ
I2WeVB85pf2Hifb3BO0CRUTh/ECm7MFJAz1uosqXPjelwt0AJew2lyWys1+IFqJBDUhwYoCgDt+M
nUsP7lIEzsDEAAw5/OrenAQH2NGUUPuc8BAagp7mDFQY6gUXueK5CZzwtYRG1Ede4N2zizsPWBG+
Fp488Pjsh5pCVQZtkpmfncxB4ouABzhYuCQTUSNe5Jq6DCqQ8Z27YTmNUBkgROZcqFDDfETefY8S
8qb8tagqBhAUEbyeFVVSN0xCifVnpbWz9gaMKjaZVwRV2OcOUGfpvCWI5y0QoUngCHqhKX8+LPwd
tURZRWiGBdE0FGH0Q0tTL5FkdyrEj63fuKBlTr26PpVTk1IvFop9TDHtTAdZA2+HwwUEEACvPQWv
2UT1bFH1HwP0TEXMJ4tQAc95KCuf+ZD7w+GP25EuLWjBiwmwMt5mwEPZTa58FJHJTsF9Ri+t5lNQ
iOgKHojRMvHtCmSEiC01gVfPEbDTjpzpXd3UBQjR5of+H6B8vUONKJUMfpiAPIoO4W5IqOtXUunp
N3FTyAY+WroU/VD4xJuScyPxzneBz8Pl4a/fuVd40Wi9IC0YxH/0KwZ1OfTBDJvCGsdj41FePn+R
CJX/UlVydCGl9jcXvGWLw5P2RY7egJSIGZXyuNOgmuttMNojUIuikB9JEke3GbKgn6qwkspPTQjS
vUpQc2Ueym3q3ZhOax7L9+zMDlgZ0Fd0fogdMXh2wyMlSf1Sq+pHJVa1KzNAGPIpSwQ9MFzRI8ga
AM0TLhspr5ZxExwlztnZ9S78jecQSQD87w7KxSxthD4Vt3ms4BzxhuMJ2kXka4V/IZZBDbQksOs3
USYk916aKRdR2bhPYmzWb+wZDIYygPIpvyDYsKBY+5RznMxXelOk00d0akRrAxgJCVlWQh4QEOHZ
NpBFRZgcQcD0nw4AtZDqA+4Neaku4cbKvqjDKeEkIXlEkyltnkul/rFNdVCP+NwcKJ9jjen6pxvT
KSilnMISRmcGKFB2Ol8G9XeWJeQRnKaI+5V5dQ1yj/aU03VbmKU46DMfqf6Xw8e7b1iJqELAC4VP
xenCW9+71rYviwkQ8/IjuKBREwCaS++LLDXisTdx3zy4PGANxGTIJ/UOclhUoN4F7w/0ZMm5F63J
BaoRCoS8sQsBTgrOCPLfKBtB3RhyC6wYs7zRQdNWoNOxX6MXGG/Gi0oDubYDBui3qgY6Fax6FAQA
6gq4KTuVXqB00sw8/lGOxPhKbEEtXFSSidQsjiiqEbx57sTtU1CC4ujwru0eTVTcCXhmAYDBnvUj
xHymq+AsFaaPdmarp1FA1OlFCotDm6GfhPIgFmF+BNe3Z0aU/iMVjCMKg7APmaj8aOpn5dR+VB0/
OzUVNT/V+UhfaKA3makoqDwC0di5DQCconILHIxAvaDVSU+2doTsfRMV7aMXCwHamiCshF5BjjHF
HTm3w6mySOLi62Gp7pxRYIYpfgG8yZQdrt9gDY2WUIBOovbRj3Xuox+I0qmYNfGRU7N3Fg1oLBSi
o0CuX1Bs2qrvFEXePup8nc+bNJBmGZptnh/+Fiwdp2/beAfhFMXUiRT4Cduk375ALqMWrXMl97PJ
EQ6EfqThkrkixqn/VCupm01njo/qCHkGIFqqezPRc53oa0tKOQScgAOC+gU4i6w5UyrQphvQtU5o
ojN4nWQGekgL+hNSIWrjz3SQMZhf0YEVfPEG5ygV0WcAXBccnuhaUVpDbCsz/JiJcYFy4qjOcmWJ
xHeBQJeHChTeqBriyP7cTPO0qUG8qybhpZ2YoQwMZysi8rvMMhwSx/BAKa4g2g72Z+W8aQtg+Weo
zQ40gD9IWCIfLwZSUspnRaDGnDpvYiHllZkDhLSvIjIJ5slZWaFI40r3Kr2+QQ2HSKo5CIXq1F/I
aab5l+Alc+KvrifE8T344dBB9xxE3RKqoStlaroh4Pp1YzuzhBdM5P7QNz5MOTR7TgLZAGliXMLP
4XIF+cBKTtNzRDZ470vrCQSIVMcEY4UwQ7MvRyngKSFAchZO5ab9iJarOUHnq0jzvwPnpfOJIdlg
evxoyk2BsCcBH+kpqXnXfUZNVRQt3ICA4dbTARfESACdlxcVXhDzFM634n2P69yfnqZg9akMOW1L
5VEEeVI6E2VfCE9rN26nt5qNNmJXgh3IbjrLxKTw7VkgOpQmzst50KioEhqO3eS8GQDwUhc+OlOi
hFrlzmxbzMs7CTiYENzF0PcLvdYD+dYnRa5/m04RaKkN3gtBw2GgaklCUlWvoxh87Oj+tAqSNKHM
tULtLsxArORT2dYCeanrETedN0JWZ/dJxWXRsoGp6ywTxOWbc0dJgnKe1KKJNvGRY2dzVeNsyajM
KqguC1tEn7ApGHMqg6RiHs8ls0zIhYdXV7v3Na7QvjZmo5PW8ErAXRY1F8S24ZLCkZcgbwkdVCco
WnkKeww1C7KWCbURtBopZw3GduclD3yKb+iuh96pMwkwZ7WZCUql+QSH3Z+6CxBapFwy0009b245
h+PaC2Sk7PxjVRaC+60UMkleVibQJJ9b9LMPL1M7qKtZCB6+1rI9XgoXdp4UYQSjLmtkH8wpYIl8
QDkO4NNoEuEo2kJSE/Bwgp1UEk8VBQ1JrgG0RBtEQ1JKELfM7Ax9cCLUtDQoF5+hoxA6woiBmZEH
LEGrzmt4rcGZl5bo1FdIYh3exYCgJqsUbr5/XmBc+bbR+FSeGi5YsQCFEypQfAk4fvGsSlupiY3E
V+UmMqYBT7JvjQerOJxj60RXneWtGic3ieSoeQPmYbM0f02xpBAdjqTGNeV5kEkg4ajSyKwtqaxr
E6U5og3S5jCCIrj2fDO0z1He6WqKESegeK+xLdOIf9BCBzyZEhADMIPcyPZaeYYq1AIvKx/ZHH9W
loC0v0QAT7j5mS94kMdcSOERvaBWQnMXESqQ9KfDOnbnTQTlhgBKHhDf0ZYtfQQvPsZzXTHgHvgg
i4ABmwJSaASE1NdK4ELhTKPEPfIsUutlW6mjVBmwWqht+IAoH+2HM4DyATyIcOE3z1HTfG7agk5O
C84V62fQqcjq98Nf2Hc/JGoXApIFoxs4DYAJWQsHDRYRJyM+wXSVrhuFmRBnhbKFSLv0SQmdI/ie
WkbY+DbPlo4g1/y3wyvY+eCuNR56KgJoi8r1PjoFkP4ELbW84EvCi/4X3RGdl3qqZZ8EKeWOAXv3
zNUx+1C+RsB7+y+zmOV61eSq96UAa+tZnMi1MEdcOi9nTpii0dPhL9uRrUhjtAj0oZAQgdR+V0tB
ajgFDWH8L3wV67UB0Jt+Vzlyflu5YbgUuUj4BjPXF+aJGsRfDs/deevMOaLIKsrdAGg/GAH6/pQr
yVyuw0r8Aj558yFRPIQvTjO7ThI0LUVLn2IR2IGvGxye0OeYNHaN8ibUHxSqIbRSzX8qVZOrj8St
u8QCuypKugxxoEAGx60vkix0USFpk+kjOOdK0V06YJACb3ykwTK5hc6q6+A0B/hZQkDHa1XEEj2H
aF/tSA0BxcvKIItBB45uFBBnGmn2GQKCkWLPM5XqGDGpjjJg7hwZ+MSI6oOai7K7AqzGXhC0i2nQ
yDkSvtYgBFSWaDjnC2dVosMSgoXkHPM4dvxxyjQPyxFWMaD8tMaFnc9NcRLdRp5+Db1WEm8Qfhfq
uamJWXLq1mkI/FRlQz0sBYHLPX6mQgXZt3YiV+IpOg15yvLwOdo5w4D8wlgGeBL8ZHRJ7HLqdCrY
ORoGfc0yU13wgV8DMgd2Xdnjs7nQOuWp2cqpUXN+dCRHtSt4ygWC/wcdEICjssjOjM3n3ASvwle4
ZbA3RbR1NC8TU5dA6Yr67fCNsQDwN8OMpvUTCq0v6jvnYY7u6SFM369qq/rnKEZ3z5VM5+5cJ/fO
lUII3ghnwXy0UxHUPdQQwh49wUYcT9DQrM6+8nlseotQKcNH9E40yTxPY4HMslZG1Z0YmtKRHMSu
XOEC0X4D9P4BHN+LQlRI41JVX3+V3XLqXaSezkXXjhu13lyNQNd9RK57DjR90kCAjyp3sI73SSwi
JMjCqqzIVw6FT9MH18tgt2epFqHjSWNL3gUiBKDVi9F+I5wDBZzXcwcska6hxa5/LEjRf9Dh+lGy
ZiwF5MlAPlPhbOUHQz/UHL+snK8UnjpvZMU8z8QbooqGjZjW2eG7sytpeBcoA0TkGHYLZmQnq00B
DN9Zo3/VQJnwGSUI/K2XKODZnoL98u7wXF3miNGslGAdtiuqD8CACFwvO5mpRLmuFIT7GuaRDb8K
/Lhq5hqgn9WRCY2TIGw+xbDtQ/QLLaackaYgH3hMUqTzrhKRs+0cyR/a5AJtYEhlfp56ac0hQyXF
vHZG8jLjr/0mcYKLENA1EKnrMOg/O7VW3R/+kB2hAfIPzxzRUFCDIEtNd3Brh3I7TFs1mvJfkMhR
nQucjfSbBqfQAUeBr3Dzt84GKgvwjoKqustl9KQmhmQKntxQ+SJxvvzFcXXAyhROXqRJoh25CPRe
MRtEWTPAa4YqG8qY2c+FN+BwmxJTkSkGlafemD130zY7C0GTjgbbmTTzsK3neHa9hd1K8VvtStrT
iBKxI34GHHA/81nIQA35bqp9QZ9eoBraQo/808BGL5VL257q3BHbZ+eiobyO0iSjionO2y8tKMB9
ipDPFDzOcoE2ZGUrGl5h2xcQQQZId+Qdwdn058OpAcAZuWok4RHM7QPIfNfUG72aCk+loNxqWmlf
EDREfaji8As8ovLI27QzG1ITNGKPWmlQ5QBrzB7SJKtyHzmF+hmFA8i9t2Sak7ka6+5SUBM3WTRg
Jz4WEexHewBXUaiVTgtioFH79X1BmZOq8Nvps66b0S3KLKLLwlPTIxdiz5chOk3pT+iLD5eH/TIb
VKSRpMXTZ64wy0e5lOsFWhkE87gBaeNM4I71sOtfd/RlmgKojQA8Yv7gQ+nNV7SeDpPU9J+bVJnO
Ut0JFiU62c1KL23fvGnIsmDTcN0RPoY5x34aAlGQLQny56hWyHKatNUSTsl1AgPyGoxK5extqqVD
vwPPQ+scaNVbbzoYsV7aKG0Dts2KdtbQ8lNbsgNDiZVjfaZ2hAgjH/FpegegOkEnyn5Z7VFMgwpO
nkwt4qWjhe25C3aGKydM6sfDX7VzPrBRaD8AajM8orBaeuYpWGiVRmzl4rnJ9eCrBp4WzVbdBH3g
cueM2MqRZ41aQdtKE3ULuF6IbiIejYe0f+jlaQt8Aipknm01Ub+iSauMGFo9rWyUm6t1tADPBiCv
FHr0xqZ+qOIHWxTqd/FvYQ/uNFaWqmSK1pxR+KzHeOVmsOLMWQsv2KjLknsjbQAmgz5BLhuZZmgv
HE52A4mSllJD5Ab6RNHP7Ngvv6uoPPiiBcieF3Z8TH/tgI1R/oI8K2WXACIF2KWeV4MQlxOgyIl7
AsGNVj8pgLi155zquSZvaAExo8xQ28ZPhEWLNhrVeYIuqokRpW7snDemDEbCWeniMM6SQsvDeV66
XpSjKVgVefmlh3dBmPFTd8oV6DYkmiE/K0AkpBqBB5pjDs11CW1fDhqa5BgXVv98UiwIKszxAiCF
jUq6ntcwzfgwbBQQfzcm39zFiGCeBXqTLkDm5H+T+aZ64y1HBRFCFl3nHugx+G3szk2LhDOFlIi/
gszIM4ALqWccqH+WPrJfx5zn/gtACZvwdFOcGTQKitnYuWIXd0CCK/wEqsdSWSVTHW2aZ3ZjF1ww
L9BnJz61W/SCPBU8Ga+hUboAQdYzN6XFooae01YRBsrVPNGbZ8B0SejHIpFiBvWLfgVHBLMTgEA7
clpyAkefFuMCbsWuFi+nUwZmEjwXkp5XKyGNC1qgWvqVA+uHoCpWdLKpvyptTsxndQ5m+k/o45lG
hq1FLkqUPGTA0mOcyz2FgmAMZedBTRIuN1oE9e2EAp5Ry3HT/A5tcbOFIJb6Kco9EGebavbCB1XS
MkvicHFYafZ9oG5WFLHqKqqD0VOuH0QIbeKZSiDndyBxAzbHq5yzINLTi1hA8IPIVXkJA6I8laC1
DQVleh9j0zwGTO/dDLoGgJVgeAI6iBvSJ/crtJbEpqSnd0nlJ54BjjNeM8Ki0ZYqybSb3HadY3V+
e4SNqB4aEAAwRDOpvQMLHG+V1DGf3vlFI95GVZ0sOXSj+erYej7XNKic1pSE5WFh750UqEhk3gBo
2GET5VwAhPKwInchWvGcO8hVLKd86l6DUg2dS2m8n4u96sgO917gTrigDIMeB/ULOIx7L3Aqawmi
L3l2h5J21Jp5BEpOBIQZtZRv5Wlfz4W+3XgNESvCFWYvVuBxBFkOgdw5MadE5wUCCFP09ogl87Jt
s8w+jVBYhtyOoHn8HeE9qZk7pkC8maRxQo5aNt5O3+ZcgNcDyg/WAMUSAiHVhzW2KHSrkRWJ76rC
E1H3pgVnuT5FMgXdzY84Fj0luJ6KGgOYEfGxPokHaHVyoZpGaPsSuPY1p/PlooidY8Z2z1nrZkH5
N5Qt3n8YAL1nJOdd+BppEt3VceOgM3v23IZcfQ+smwMiJpksRNB5oIOXl54BQvnr4RPcP0xUmogb
S5QGAgWqfSisx9mqV9qSe8e1uvcJrzRn6HFbXoAdLz5yWfZIk6IJqSEAzwkoIPYsIQFVB5wcxndc
CRZCO6vzj+gA4FuHP2iPNCkqBLEJIF7RKa1nNAahb6JhEJfc+Tyq9dAVjRieaSpzUXfURVlI6VnZ
SEhTp5qKBypRj5HF9VUfZUNB9TkeJCB/qVvDfmWQ+pWoFhWU/pQ4H6dmgiz1VHSnwRwc/MmvkWyb
x95qeuG3DFccIAoPhc8NGjjKrEW11FYYA6iOxHdSobhD71KQsWX8VJgLUYs2PcD9RDYaNYf8TWTm
xbOe5uEFUCz5c6E74TMPQr+nAN/x2pHrl+f6P4Nn7XY9efbXf8Wvn+MElby2k/d++ddr95nEWfw9
/1f6z37/a+w/+uvHZBXd52S1yq+tpP83mX+I8V/nn1u5xfxiEYH2tvlUrEhzt8qKID/8p+uV4kPo
QLexG+UP8c4QP/SXuo/5uwNNVt26Hppk9W9/eY6LKKfrs904+svrH52//NtfKOzyl52Buo85NEBg
4ZuLF4zMCfIJFCwNMiJ90P38ZRLEkf365+A9O6GU+gCxSiCH7SwCTLglzL8ng51V7ZHT4b9z6AvW
0qEioCzjg0SgCCeU4RMxXZB10R/IdEsCnK6cAG9EY2IwEF///H2JgBaQDRKBpJ7gOeysX+bbeekE
DFTIdYKTv/uB+/W+Ph3x+oHfzisnqBUTYYWxny7wJ1QlAuX53r6Z6uhB262IJyisQuYAtKzdD/vp
UAkgKqc0kus/fRXxO7rzNNo3SAIyf0I7oQC+gDwP/YFIt+48Pz2B44WHGJQz3c+7O/cUfTBIAhK0
GrU1Ovzr1qcLJyDrRSwQ1vHrz3s7/jRGNOjT5ekJIAcg2dl8I7v50gl8a1oy8rr31KbGfO/o+CMl
OlAEkngCSi4QQyEktDngW4eAF05AkIyfjQje3fmn8ZBhh4AqOQSpaMq3+2F1oHYChjugVanb9r42
v0s9DPp0UT9Bix1QhdJutPQH37i1+UDxn8CvQ9IImaruZ61r3tEFgFcxdPv1E8T9EGIDiK37wY3a
kgEMH5wL6ACU96x/3tsxoOSEg06BLJyAVopWO8ONpz/sBeDUEwQtgLrAE7n+eXc6ADHKoTLQT9B5
lNbn/fHOb5+C6QlCQKBHX8v6HV0AVAYP/HQR7z+SKyiieL0AcKO2P12k+w86LAFBn3emACkbzqCj
L8G8g08LkqnXy81efg6PIzAqFHv0Xo8+cmIDZQDvhpZ4dWCf7X2fiieIfVEa27XL9+5uPaKcAz8d
pi8g3AAo4Ah0P+z7p51AI4KGDLz265/1cXtHtx/h9IEikMUTvSthRHfN7qd3AxASQVkQrORXv58+
Dj+qBX5AUL/HxwzHDV668Jm7yrZicEf/wiZytDvAVnQM9d+4yDQ2jZ5WSGkBdf4X5h/S6Np6qj+i
bX9lgm2d2b/1hxs3oJv39Z+/fvDuUn53Gnb/aBNqXAdF3/7nW18J7lcwWw/9Lixk6zMZGWQDhbDn
GzerPXNXxCLPTtOdgeb1q26sEKHJD8GTFbnWdrgToZg/FrkTFv39TTg4avQSE8KMirM/eNQiywm7
VhqUGzrsbBWA5jncDETDndTyHTxsnEGwEyt6mZytSLsCLsOl/MPrcbtZ8LwMnmUVWKTINgN1w8LI
GDwsOnVbPVnT1OLQceerKLSIvxmILpc6mUOHPScQA+18tR6oG3aEA7fI8rh3OWiR6NDVGu3q2WHP
Me1DMnTYUzfqC4Ha7oOHtUi8mpxndGzmnNFipMGDEyt6Xm3GoftGY25DR126T8QKcotshqIDU4jt
4IGRwIqyVbMZqRsXr/bgcVcktCJ22DHkgKwdK13qZA1drEFiZLYYTYa8zfBxz4oIOocRAsDCw8c9
f95RDvA5Rhg3twJ2tTRiOFS6FyvSO2AwokcY1oom11az6iU2R1A7VxbwfOxpoB0Bhsrhys2dom+a
oEBm+Mj3QVxafn/JI8j4yoVez1dRlq9cVs7SGHIu6lX4FBfE3oiAah/gRDe/3JvF/iFz7ToOQDHO
7iFFsQ/dw+s4sp7jzTjdcmkF2+BhqW7fDNONqoywezer3EEDtf4rhyKCzVQ/L+CbmFQWqyvGeJoB
8+hZPR352FD53sYkL2wr2Hx3J2Iaox868F2MV469eMgLDB+X3uhVf2CK2hi64PtOaxI3Yg4xqKhG
GDqxWCWBKrQRRi0tOHSEsYRRQTrCwNXqhX08uvTAYAFXbt6ub91mjfS0deGnoWN/9glEzBiXKJXZ
TPPzl/kz+hyuXiaXoB14iVm3kYaMhi77EcbVM86dAcDUZrROJrTmdejg0Mh4oFY2YQ/0GF7N/Yo8
9e42xSoOXTEcj9Uk/g7jhX1S0TRjHMWcOxj7efXS9/SQtBnDnrsEwq5kpI2cJzh6RjBsf/vvVP3v
c82QdURuUQeXL7gRaTXQ8en2xdf+MaE1hA7hSm6CVV2U7jXmdyBcthMtO/B3/6TQmmFF1gtjp1AU
3dD7sIRPt+Pnj/E4X69qt2esUZqIoeu9hw7OJ7cIQZJVFwy7dtNihWTIZuhOt01HmOlVL9/nVr7K
mNFpHeHQ7zAwAIIKkw/hikA/bwbsVk/7OW5+Y8+7gsX8kBluIOL29LTqKTogB4ANPPSEr8f/8y4w
LZwZfoG31/96/7d/a0GRupv8BaMsNn+y+c1DgemZ5VCjYLNZdPfGMLuMJukFYSmRwtAjt7RaawLo
tZtsxurWS9NEQ4c+R9xtM0o3KC0yHDxoRqwV6zWMIVysNd0srlvrGNH5i5i89EQwhj0BwkfLzZnV
UmbmoZK9WiFLw6pMtHUdPu5H+GObUTrRKiNoyk/A7BNmVAr8HCqCe6t4cScfiNU3MmlTxsGDo0CC
VekU+jF01NcHia55sghdsvMu0T6WQyf5ssryycyKmJwKUIfDR/62Cnse3xipmpt4gkP3T9mkH7qA
nTp8zUsaEZncF08vLs0VPjNXEey+Y6jlhyJ62md0U6gLSG344V/x4amYXBcZcyJfRx9BRv/lbnG/
uHtczP/rhB4eZDQm9/3zD8geaMpAnAF+Etoju6MnPnxU9z3W/xgHAhgTOLCb5/+QAwEbIsJXHHEe
4mfYYEf+zrvI3X/vW6IdJQK7Ta+f/IMm6IcIuvuZBiA2p3j9LFCepkHjZj39Coa/YSMuChInTHBn
DdEYtEzEaREO2Gfidz7qoLE/UPSCFfTkANdhoCDu42L/msEeoe/YHm87Dh/pTWBXDBImsOiBJwLg
PTRhocxMwzbyFuaC3Q++7AMV9aRf/FGs96MOFs6M1TuICni/UB5OSXTAtAEipIPmxI9ONEOGwn2G
7d5/8lVwelBmf1T8gW8DyO+DD/WPTne9yuIkzq2Q3SoocRk9TwWUGAHFC4qIgxn7H57Msh2yetps
OtUPqFsE0TuOA5oDoQobDJOHHsEfneh3d3jyd1IzlL4APAJgLKEMbqjlPRghXU/7571SVDf/yBu1
da7/PbxBgY14CPNajGDUfohsGHLbR2xHSW6J6QffNvAkZxVictvDUm4C9l37iXGRemK8KGGEHOes
QDunF3ezOnrLxBGGNRzrZXvMMfIhd6ukeAqg7hClRwp1YqCwmQl4S+Jmyj3BsR/cvPkqjJ/hQWGa
4/ONcAINoCNJzLrclAV06GEx4jBG0f1mILqvtAX94GExQBed7EzC6HcZbUbu5hnBJzSsZDV5XJEX
xvIC4nfwF8w9F+CGnDnxtFp4qGQWdpMwXiAlrR08aFpYeQy9F0yWBVwKRqfQtmmDJyAuKBeYYcdI
pi1yx40TVl2rI9zOB1z7pRX2QjOUrXOoIJbWE3sJKafW4EGd3jOwa4MXf1iXP6ihdg8CCh+Gr9X4
7X/nq8nLP52XsUuYWwee0uHDX66ihjlmexyzt8viyn3qWwVorzp8tVcwdNFDZzMQ1WrIpW5++fOv
C9bbkwJlpRl6zK6R/rOt7LkXDR3jGQGUL85z9jgctH5/8BBfW4FVMToYBAVjSCLoDTrCLb7GQ/rc
y1iOEd+7tgpoX5cF1aNSewwx0JH7HjU/xjN3HbdU/yK1ullmdzloAevQY3zjwsTfDNONOsaT0Y3K
vkRo4bWZ5uev8loNczM3y6xiM1y36t1gyNsV291vfyuiPj3QGKDqO3gmLFig6/A0dO/uV82zswqC
XkJ8DLj2a9xpJwYJUpON2H9+F+8pSIlFIHbdSAbLg+IQrMnVKu4Bw2gH88GDA97Yj++NkVe9L3qp
SoQ6hq/2IWa9NJDwDB/0/rf/GU8e4vC3v3VYj1vy2/+Knl02Tgt2ueETIQnj9kJ5gDmNMK4VtX0F
jSLW4QN/tncu+BgwecQJfJSVTU6tjDGL0FVl+JpRIuj2bHpBHkHIC8RhkIlhTAJhjAf21x0fRBgD
Gv6rGz5ZTxXztKLT+3ABr3Xo7v0eA3M+c8nkAcYcA8hAvH74qj88NStm72hPLJ42zgXXD1KGqAY6
emH+vDjsvoj/0Ljs9tfQRw/lztu/tRgFu7RcxcRmLSZtBPPursj6ipRy1Qx9DB9++z/QTA17Z46X
kO4T2wFhjljhDRJkoPj+XZwEVCy7LSvZEZSREWe5Nbnr5X5H0ffB5N4KSgtF4ZuDRS1y2kB36DFb
IhC3gtnFxDB2s9XFm8M5Z3H0QtOFmyV2LsQYMNUbCJhYdsGsmD8IIP1B5/0WUa2QHZZSTx8W8Z93
4ZAI1Qfft/cH+94PoZCPH50/byfQE/A/5E58txHoBRCMBTmO8Lh9QM3Sk+V67MAjWNwfCDB37Bs/
QqQM8EA7sF5WmbPRBlSbjVFWfN1YlNCBGXaMBTtFf9NGeODQBSZiDVdxhLUiU/gUv7B7NoZnd0/c
yRVwnYxCHyOIDoAcmwQfw1XEc2lPLun/3H+42z4O6OO6+eXPh4POwScTrXpmKpoWjjIyu3X8GJGg
CythVUNHJXf4IV4T+BwqXrhsiN20fXUGx2u4GNbAt8u4l3PkxRFEvHZy94w9wsG4RImE7+yKZIR7
fWWxaXqU0g2XMyoNrXjnisgjSBmVncDM9M7yGMY7UkIvbskGkHnav2zocaa5pqZ/p8fIzt+sEjZ0
zNPGZEOXewurHUwie5HfY/jht+Ck2DnIY5DW3IL+zU0SwBQYZ+YwSO8HXY57FEFbCdTGRr6dYUF5
E4eK+8Gx3H6JgCCMcK8fLM/dlTQiWCOs2XKRxtmMs7axxlgxYrzULOyfDvTY2cz180/r5/ZptUcc
Y9CKPLqrHB7pZo2dPMZQdR8BpI7LyXkOjFwy+WWyABQnzovXm7k9HeWdHmEDXie8LCIrcxBW/WWy
+U9336Qq2j5tVvHzG3OfAO4WNPv0DTDEY9g+1+7LC4rrF1aWb5ZL92hdzvn3LzC0yA+Vs75K7d5x
fWCTI0jt9/9cs4ltT4pYACDKR8PGx42k7lWxsEHEDf7vf/sfmW811mRJGmAxsIIzwIlCa7NrjD5E
+E9Bw67Non5+4x5cQPw4QFVYfAalAO5aRw3VjMiN+pa/Oe7ZL3PXihv4S+7kEyCjFpMGQst4VRgj
XT+P/ZcYAnywfLiRLhtmAocx4OwjbN6lVbjEZUrZeEohDI7s4ftya3GByz2DeY/LsmIzHj3xr3OM
sPcgjLH3jDyCDrqyktzpmTVr0Rx9BP68wNK+cod/bIR937dvUeAyi1lsp2mOZRZe9eP6+LyW6DOj
UQXy/5X2dq0LjW1y380CDnmRH0jxxMQURnA+EPN0EdHucv4zizwBsLB9C44GoY+rdVQEFG7AhvnH
MDPpapGXYF6CMWhfKCIWZAOIxzNDj1FWbFgNKmj32QVjGG1G73SMAf+bxyGy/WxN4Rgm0mbc/Xj3
MXxUsK30SVzGKPBF1uoFHCgFC4wZA6B2BvoBJjePnoObq/jzJs0FznFv/9Cmffi41xahOJA+anGM
igjKdJVRsBdj26IVw/BV34IFNo9pppSxtdDYcfjYa7qcSzfPs06b3qxKl9UgYzg061muimc2XoQW
ucO/4AF0ee6L9dIt/yF+QnHnZtDOA6S9LoaawA/wiNfyMXAu42yfMhR2K4yLN2eB14J6dEFSDBYj
yrZFK5zWWmEnoDIGZnxGoceZM3l0gfXYq+RRmT9cgJ/vD84wwkGegfuzV7CARuzDV24gKY8Y6mag
7kiN4eDcW6xVJNAW5UPPKcJj+WSBwm/A3Qr2Go+BdV6fTpgwufPb34JV2GxWTKWCbrObX/684u8+
4NrCDCwVCO3dMYJTs/6A9Ssw+edTkBI9r/5ls2r6ESIKe4+6Zfts/H8cZug/ZOZ8H1fBGISqyDN9
jwN/T9QMXbIE8JzpigJ6RNoL9Xih15+372tqhY231blgP+Huwev5Q8GwHVH+JMrCD8SmK2LTw2OE
GmdITfVYwseg25oRq2UBrmOA2Ol+rra10BhRQSMO4n6B5BjB8MUzfAkWVzcGbeMpHJ9nh1a39kol
x4Amn1qBT3M7+8w2dYQw4rIALIWJQCDCt9nQAY8hYsrIZzBHgz/IqfGDkXKaWkT4hHm+eW0EO/l2
RYrNd9PnlD+uVI+HYj6Tor9YNDreTPPz4n1EzU8LalBm48DucWzkP+8Z2EdAMvRR2P6a1zdl+7cW
2zHKf4yRs4/xZ+hXvsOnb83rCi40K4yZIziGHT1Dg5d+UHQM85w+KvFeN3EMVJARU9/6ny9XwJtH
9r/sU9dj+Lwd+IjS0MERoM/NvnnGaEdhxPHG8mR8sTF6Upy6nrtRVFTTjoE4OQXlPiWNfHklkupo
0N1nsguFO0gP/IOP0OuLj54SzQ7Ubgx0+uv4HRqMbjZ9/3/HSlOk4wuzKWM8fwizMuiDXaqy4s0R
obMV2iu8ntDuG66f5wh1BJvfYz4ClHSbQ/Hz7+IlUqJPCCBsRuoe8jFqKA2HAFOCDMXr57ATjLDy
m1U1MaxgD7f+GA0HbtxesfsYDCmPVoSKEtZoGiMSdANSAXbUMe4sFfCvK+Do2N534P7f7OXPH7tb
N39GBG/v4wKivBEmsBKkDOkn7KFOGSfhH/QpAEY41HikMiTi9wMBx6g8WgfFzlYBUk//afIhQ+g5
A+XAOp5ObyySfwCzGEXkMHYK+AuHb8pD7MMCZ04qGvWOMS6AgpthqAYTxoAWPxTod9Nb7Agn8wu2
113nF06LHKgvZuFjZER3jExhDPiMQXGeNDe1ubTb65YRSlVVECai4zIgNZI8Rgeqz+teOPcd0eXk
Go2SyORjAdga7MW9ZpxKoUJTcAtriPXR/t/v2L3bx5851PHZ9uXeh3u3j7zznX3lttAYB3gN0nmt
tn4OYJr99f8BAAD//w==</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_xlchart.v5.8</cx:f>
        <cx:nf>_xlchart.v5.7</cx:nf>
      </cx:strDim>
      <cx:numDim type="colorVal">
        <cx:f>_xlchart.v5.10</cx:f>
      </cx:numDim>
    </cx:data>
  </cx:chartData>
  <cx:chart>
    <cx:title pos="t" align="ctr" overlay="0">
      <cx:tx>
        <cx:txData>
          <cx:v>Profit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Country</a:t>
          </a:r>
        </a:p>
      </cx:txPr>
    </cx:title>
    <cx:plotArea>
      <cx:plotAreaRegion>
        <cx:series layoutId="regionMap" uniqueId="{7AB3F55E-0CAA-482C-B606-1305F30B41A3}">
          <cx:tx>
            <cx:txData>
              <cx:f>_xlchart.v5.9</cx:f>
              <cx:v>Profit</cx:v>
            </cx:txData>
          </cx:tx>
          <cx:dataId val="0"/>
          <cx:layoutPr>
            <cx:geography cultureLanguage="en-US" cultureRegion="US" attribution="Powered by Bing">
              <cx:geoCache provider="{E9337A44-BEBE-4D9F-B70C-5C5E7DAFC167}">
                <cx:binary>7HxZc9xG0u1fcfj5gq4dVRPjiRigm82l2RRFUdsLgqZooLBvhe3X3wQpUt0gTMgeRdgPnx5sqZtg
VmVmndxO4d933b/u4vvb8qcuidPqX3fdrz8HdZ3/65dfqrvgPrmtjhJ9V2ZV9nt9dJclv2S//67v
7n/5Ut62OvV/IQizX+6C27K+737+z7/ht/n32Ta7u611ll6Z+7J/e1+ZuK5e+W72q5/uMpPW4+M+
/KZff75u77/cpz//dJ/Wuu7f9fn9rz8f/MjPP/0y/UUvhP4Uw7pq8wWe5epI2EzZhBP18Ef+/FOc
pf7XrzE74gRJLm3++LV6Er27TeDx5eU8LOb2y5fyvqp++vr/b88dLP3bx7rK3Md9u9m4yuv1w7Z+
OdTrf/49+QA2OvlkT/VTrSx9NdX85r5MbtP+af8/QPX4CCmspC3Qo27tQ9WjIyqRRLaU6OEPfhL9
qPrvWM+87p8fnCj/+fOp9lf/AO3/11R1eRvr2ycl/O/6twg/solETFL87Nz7vk/ZEVMI25SyOQN8
15LmTbD36MQIe99MzfDfm7//EDws70cagdlHAC7IRmzi/ewIM6SkpHzW+79jIa+oftzBnOLHz1+o
/d3fr3bnPva1SX6c73N0JEC9XEh7DnvYkRCYAOx/hR5En0Q/Ys93rGde+88PTrT//PlU+84/AHuO
dRrfpl+eVPC/I4+gR4QJ2xb8q37JAfIDLikCoYGLR9dHE+T/jvXMa//5wYn2nz+fav/49O/3ffc2
vf3yA2FfkCNuUyUF+oosh8q3lDgSSGJIesij+uH7x2zr0feX1zOv/KfnJrp/+niqeve/f7/qb1Jd
33/56Rwy3C/Zj0QfeqQYlZTQr3H3MOm0wEIccQCorxZCExN8/7rmTTF9fmKS6ddT02ycf4xpruvb
+r56ctD/HZmoOuKIcptR+9H5Afj3UiJLqSOEJRVUsUfTsSfZj4fjq+qWl/WqYZ4en7fL07dTs9xc
//1mWd2nyW0ZPSnlfzcIH2OBEBLvodGeQeSRUlgKpSYB+jvWMW+B5wcnun/+fKr11fnfr/WbawDL
H1UR/98ROKyy/2ydfFzepnf3P84eDOIxYRIpclghkCPGJbWfM1g1aU0sr2P+BDw9NzkATx9P/f/4
7d/v/6fl/Y9NUDk5koJjJQh9zoH2UMeyj5StGFfQunj8M8lQv2NB88p/fnCi/efPp+o//QfUB6f1
bfwD+0KMQs+NQwYkH9sOY/q/p3xMjvCD2p9qs6nul1bzB5p/fGyq98dPX2j9H1ATn93mtz+wEUoB
ZjjDnNtfG6EAJ/tap6PPCy4If4K2x4xncRnz6v762ETdXz+dqvvszd+PMbusbG9/oJdD41lhSgFf
vrU39/WNjmwqlVBQGuxXX8vLmNf303MThT99PNX47vLv1/ibQMc6z3X6IxN8LI4UB60LKKn21U3w
ER3hnohDfX/nIuaVfvDwRPMH303V/+bk71f/NVS9t3lW/sBUBnTMbTw2Ow+Vj+iRxFBRCfxY8E4Q
/btWMm+BvUcn+t/7Zqr9680/QPv5rf6B6M5gmAKtfCSeOv2TjgOEXM4oND3xfEJzvbScP1D/42NT
1T9+OlX7+h9Qv163uh7uyx+bTUIGLxGGZg8Y4OHPYVNBHkGWqQQTTyNGyPP3If871/QHFtjf0NQO
+99NreH+AyDoBmrrH1XW8v/ruT14yPxcfvar6YhoA5Xtl5/eZZATL9nltTH0H3/3PKhf3da364cJ
/171/fq3TzuYPPqa/zy61umXX3+GSu8B8h8r//FXHJzAjYEk5NZydFXdmqetPz93f1vVv/5sYXok
oDEolI3GXhVWkCi3949fiSMb20QgKhD8xbYBANKsrAOQTI4EzJkAGKTCGFMCwFxl5uErBK0vAuk4
UwQDAeGZV/Emi3s/S5/18fXfP6UmeZPptK5+/RkgJH/8qXGZ0O8XEhFoODMY+EI3jUAAzu9u30KI
hx/G/68rvL7BXnjpI0v0rqhqajklSdHGg4fWeWeVNygusfXY+X1U04xYjGbkSuiWEjHW0wiDTvbl
JmmTFU2uLwN/zXB20fDKCZI6dcp2K3Ryz2KyrjwdO4pGH/cs9J2iCZVEEBtybCXERHTv2UXcFuVl
o2l5noR50axDlQ7HKtS4dllhB/6FHHR2PPgGWQ4Som1d+FniHy+sBKw7VT608hUsBjJPCus5VEKL
K1+wPrgEawTEIViQeFXFDAVOO/jYOLIacLmKRYp/a7Oysp0wKbzCxSqOctenMjgnoVXXjhBVXixY
aMYxGIFJM8KUQ/yhUPXtGyhVkSW6Qe2C0ODWYbFMyxVryuSm7+quX2OKUXbekDrNV69rZfzFE49k
DAsbbASh0cbg9/uCeS9ZEmT+JQIf+C3jJvuty5RYeaTTZzFO8Icm4fYbSxXZeyRC331d+mj8F9Jt
PDaOFbVtPvrt3nlIEKsEr9Qu9MvgvRZd/RuUBsGxXxP/MTn8wyMwnqwXkqSEOTO4oiJqNMCeJBoE
XTFY3s4LKLqRuCpOcGLwgpC57XDg0nDJbAnzi8nxbjLuZ75Hd77H8lXM/O6m8xFa10Vd37yuuLnt
QDLDOZGSIJtBGbW/nbghvNY0ujRYmHdFJYpLW4XF6etC5rYjYUJGGLa5gEHxoRAT8YhUsb5MseoL
p+BBcopYwd6GWd0/tuP/lHkUhzMJGAkQPD2bWdt62NPRJSsHs27qwC/dxDemW/C3ObVB+8QGGGfg
bmJyzGrV9nYdaVBWNLwLk9zfVjpNF84yhjpp6msc0APKW0wZ4A0EtX3jtHnm570MLjONiLUq7KJJ
j1OvUi5mdvkxpUl93ZKBo1Xa1QSQN5SJdMucYHsjPNzRhfXMbBqKCjheBEH4YdNND7HIeBLLXVWn
5WnkD+iksaJu/bqvjHuanC+AVqCRSWIzZrNRJ3vnK09iWnoF3hHS5E5oPOOYLP0QxNFvnSrPXpc1
syFBIHhy6PvCjBBNMMuueaIU73atF/mntvH6FaI+XwoX42+Z7EgIBW7CGBRkHE+8P0wDpFBMdqpv
yFlSidRJyjxYgXNlbsFQ5RYeYWuS9UHoEC/kH7kYrHXJQrodjOWdEh1774qiDq9J6DeBU6Kyc6kV
hm+5UekC8oyLmS4WyJPQp4IiRkCicqh+ZkheEEJ2gpTW5ZA1+W/C57lT9kw5Se+jE9Qi/vZ1M8yE
Dogb32ROMKgOUGfCmu1CAmtydRt2btB1yXkum8EJaC48J41ru3Exj/utqIR19foC5vzApoTbQI6D
YfDYM9r3OZNXSgOo7Gyv7taNVVYXXRDoBWfDM2kDHBuJBbS7iS3EuIo9z64yXOC0RjvIKyhdmy4j
ZkUCzDKHDKr5yJMq+GTlVXVtVA8ZzUBT2TilkOmahcjyVwmNheUYK7GihYON5xQAh04COANXBCaw
h0sbMAlzVbAd+LFceWUWvMW1jn/LgpCsh6jU7wvapitcVTRzII53H7uU43WgGw1/U+qN9jr8e5zU
7QLMPuSTU3dUkMjA7ADSbCYnrtEMXLWVQjujQ3xmBxkJ3ThqmrOqqdhJxjt9bcoq+yTSLjsvy1Z/
oFVt+44uqh47MeTwa+GX5LTL0+gsTaz83Z93HCXp2GkUkkGAO9SbyE2FoEzYWSVPN1WqSieMpLl4
XcgMItqEAKFQMgE2mkZPv8e+jvxml+S4iVZFzYKbBIXC0YNXs+M07JKFcD0Xd2xOCOwIXFUCb+5w
W/nQtJjhatchU5/jOiJuFYXscyla8qYt0045HQ4i4fSoxRdM4+6EcdRcewPFfyHmwJEEyjaW0OwC
FsfhUqIszGggy13sW2I9aPM7Il28kDPM7ldC5kgUpeOUcLLfOiXUi4Jql5SEu60MYzcoq3JjsoC+
1X3ZQugNqgISCS/TjulVbblDXwfrtCzRgu5ngoU9pi2CQw8J0Wn4K+vSLrVV7toAaoWE4E/5YO5b
iX7zMuWKYdhUNl0KUDOn3wZ4A1awVAiqhwnmR7kUFc/yHW1Z6Fh5WTheyLjLsKqdjOFTluYtbJts
u3j4YI04Sc0V7+t1jbPP/phzvO7ws+sZgQhcnkO2MUUjKotG1elODX55Cu6drlTP7YVdvxSiMARk
qOLHDIBBOX6Axlbql22ZFbukI8GNRrp6h4NM/OmdwHACE3ApyaRkfAwJe5Cf4T5OCt7uEsPKO9qK
6GzgUb6wk3GlhxgJQiSjcGKVYgAQh0JSS2UWF+2uRi25zuuhPvWGIfXdsOFJshQpXoIRFCXUVtDf
ALqCbU98pRcobFlQ7uxYp73DJPOvgo7r97TqumHddrJzSR7SG+Ql5rSDyuW2xyQ4U5Rc+FXM85Vl
N8pz47qrCqet+yhaV7TK29XrLvSiUQHq5sJGcBEE2ESw4ClucO711CO7LOw86tStwcMKqUafcy50
6sqK68QFOl9CHdFWFvy37vsTv8p4/Cd9YFwJ1AlwwhT0bBSaOFpEu1gGRb8TkT24kIZGqwFptGCX
qQ+AEAm9fo4ZYBh0rCb1SC+lb9W+2bVpGbllG7YXAnUO69Nwt6DYMaTte9uDpLHuhQxGQB0wkWTK
hLY1OEDS1eXVYImQuzD3t890q+ixrnTooF7Ym7INrsq0Cd6kvLXua1Wos9wuhncLqxkP0CurURMz
a9v3BcnqnWZVdQFBJH1TkNa8Qai9KCwm1oXfBzex0G5s+uEs97PmuJcdPrGFT2I3I1bUL5h73P9r
K5ockK4fdFh65W5oLVRAcwh/8eIqvmpbUTleZIdOjRlfR1HQOjgv/iyqjdYhHMOkmRBMoEdxiAUm
1dJoXu3sBLeuLGri6oonC4AzrREehADUKMgMgDaJRozYQzWvsYoyjsAF8pq8zWrhHbdFf0HKbgPu
Xa76Nu22C3YetTbVKsXQOoD+KTQR5MTOsZWGg6qLXVVJVDtdS8g2qfrhWqos80HLtUldgjIf0gOp
34ZdqfEKimbGHYozrBZOG547BBxzONJQCtuQlhxqgIZpzXFcQcXiq/OhSaCZpxsmctcLrY+Ab9gR
UGqcqpQht1MiWRkt0TEUBumbLMmL2wXtTEF5NAjkLVRxyJKAaTOBmLpJZCZovaub3rJWJAuqT1hX
tnQHyCpD16SqvciKvirWHbSCtOPZubjP/b4uzqxcq8wdmGy4Y3nGbELd086xYoSbM5YU0f3CWucs
CcAMkAhgCGnOBD8gaqCsy5JdY6f+sKYRE4Er0SDBXq2tbCeOaguaGH4VFK6qUP3GcN++p0MLlS9Y
MhELkWKaB4y6G8syCdZEEoD60JRlbDpfNPkOW8Wg3dygdiNwbJq/4jJAMgPiK9xPFACeh3JiSdOQ
6HHfNIWKD9A8dCNFY0iqolS6XpRkp2mR0cFphBkKdwginKzygsY77flF4nppa/5s2xQ2r+DaDKQo
DBK/F4uSdemTQaqLSvZq66csvmpwEHzWQ95ev273GTUrBuU7EI4UVEtToLYDj0VebF1kvd2dsiQR
6y4qrAWYmDkH0GWkVDBAP2iZjdFiD5hsSMo9Q+RFXhp24nmdWaXQLr6KorwMHNWk8cnrm5rJMpQE
3jjGkIARSFYnAtPBa5KybS4qTaqPqMxr5g5pm+ZOKw1LnSoYOnRcDQqHjgqbOAY0avsvaePVeiHs
AO7A5g4gEnIymDfBRRCokxXMSA43D9VT0BmTX9CADYEbtU3hrynMGT525aA+clq3N0JxmEYEEWRf
d4w1LXIt6CtVbzpoXVHH91nAL8LE8yonUXZaOIMXKHOaKH+INgRng/UBWZU9nPVFjM4sQyvLUaYG
3ZqSm8GJh8RvXCLqboeHPLouQl7cwTyA1S5HOMndapBl6dhDypIV66ygWfPEtn4zqYmuGl1GhRNA
TLyrK+Tvsrbr77iofLbOirjCTqtj+6TreU9P/STqqotaNF17XBie3PU1jS23hmZouMpoYt5WDJee
q2KoMBxsiGeOke2b3h0Iib7YKSl8p22w9bYYmix1G1KljYMgeTmNwqz9lKe0j1aaWANc642iuFjZ
DaWfMfVJ7jQWhwGXPwzyUmuaFS4IJ5GbIZSasy5Uxjiqo+akTmFahZ0gDGzl9IVIoNHTYYC0jcoV
ztet7LNMr+pSS31XRyjt3MqHKLIKSgbxhLR9nx7TSFq9m6lSJpukySLlhE0TRNyBp+zYd1Komi3X
tqiRJyUDst+FJ0UwOL3qdHfsGUt1b1TayA31KvhxxcranFTUw7+noUbtqqZt5zvNEKWDU3t+Wzho
hGdH5m3iO54sh11CiwiCay2KyKkzuGW3KkXcgQGjOOOOh8FJb+qwjc0qZCx6RxpempVqKi2czMvS
eOW1UHg6xSB4saa134dOU4F1VoPyyysroRA2iYjJlWhjgnes6mzAQK8RiZvwCsfroTKmPMFg3E9R
WPnSrUlQQaEaJKnnhqSG8aMVm6BybKXxfWVBL9cbrO5zZkg8nKUo662Nz7zyLhNRNewK3aeJiwe7
jt3Ir7PrOvazatUzGTKnpiHGrtCYv+lrEr31hwI8CPVxUTmmyGXqeKqzlZuVKvNXMAoFr1ZeXiGX
VrLNnJbTsDvO+hT70OWlDXGCHFqpbtP1MbQOWtyrta+8pFwHicXolsQmNKs8C/1bVgc1OvZpal9n
ou/e0Z6I5JjpMGiOYeDVBU4XdtE71FUS4iOKdOBC1dq8aby2ucIZDOYcA6E/WetOkS8i6nJ8XDaK
rJNBN+c2p/mGxhmc0rapTjKfBvTU4/Br3EJ5wmnbPLwRdo8TxzNl8E4XKd7alFnnhfCD1LErPARO
InMjTjMrrd/VRunLrvaq1NGBLlqngGbR+xrJlLqkC1S8NkPLAEP8ovJXOWs68xhSv9IJ3jxi2+NQ
/C7L+1L7wdf3DTz/8z8XTy8xeLgo/+3z8Y0F3/51md+n13V5f19f3ObTnxzlPf8oiPsqfyQNHPzj
BX/hDxgKjy9G+IMvv5O+APnm81sPXrAX9q5U7zEe4JFH4gKkpUcYbluO3TIAdIjtT7wFDOQE6OiT
cZQE/CRo7z3TFix4Bjo/XDFglIE3QXn3zFsAPzyC4Qi8VIE/cxqetndgJaCifP33PnXhsMMFd6OR
DbIlRYzCTXVJx0xhL0j7SWbXKmjJ1r6EiVkaOLpz249Zvkqj9Z5aZiQdlmIvJU3S4gGmp5HNG7KN
JHY0Wvv6TMTO4GZ4VxbnFhQHr8s7jMAv5U1SvA4PPorhzG9r+9Ip5GkD2NeFf0EITOGgthuLcOiM
H6ovZyzkVtHjLbzBYxXGn0lyV+JwE2RLnddRO9/yicfdQMtiZO4DkQWY4oeCEuhDdn3jk21aydNC
566UkFYs0QZmpECzE/pvMEyFwTCapN9xA9PvLMnY1u+a9l3de7kbI22voriiC9naYQr6sCEQZQNL
W8BtTGiyHm7I7sow9eOSbYuWSNe242HVscD7U936RykME6AAAZUCBn4T924yko/pIttC+Ncr2vB3
xm+D9ZDL/KKHqcWCO4x0/amZALuVDaQLBn3M8VLR/nFqoPFTQAufbeH6qSGuldjJTdZmkHFCBuBD
4wNRGTual412ZNugsyjyy1to43TRqspUxdd+y73WsdhQxm5j5/atCdvcP8a8tgJnCMLwXdbVA1Bp
UPh7UMCQZaVT0nzytU3Mm6Zv1UmYRxH0NDr4cmF7k9b8ozqhVoYRkLQxA1Q73J6pWsT8wbAt1SiA
hnOxY5H2V4El2QkabLfzrMuEmc+5Vw9ncWVVTlFKulBXTPL8h1VACxfwFFJsmOE+GGEPs0TuFaJu
QMmEWnhFOuQwVV+EstdO1YfH0OlZ87x2UoVOg3JYOvJzSoDCEY7IQ+0E/zlUAsts5NV04FsW5ZlL
gRRwleK3VVkNa0gV460O2QquJRQrJSCDtUp6ye1OLM0vDyv3UQlwswEaSxAJoHKHRuPhKmpJwqTW
hm8JjoqPwqTeCbzs5VPThNGJJqRd9zGKLqDPZjZWUedr4GHgk6qLrdPXYfbFOYaYBiHMRsAyIkC+
IIfryKmqaCsz61xEvdj0yu6uB956q9elvLQ5iOHAiGFgdTjM4ysj9g8WjGagMU2MdV76K9sbzjo7
/wLsqsEBUqALWT0UeViG4G76wr9+XfbcDoFdN74sBHj0cLn/UHSX4agt/cE6l/isxLHTis+vC3gR
qca9fRPAJkGkh8EKikhrnRNylfRnTekadYr4AhSO0HMQQTgFgpzkwGKiAgPwHm4ji21sVKXUed1Q
7GLNr5lVHuuShKsw9KITX8bB+k9v7EDkxDcqqC+TKrLVuX0ZF58wuZHRTUVvXhfyAnIn+5p4RhsF
ftNkQp376HOb3nJ82sZXr4uYMRAkbzD1HVv6ELQmBgLiaRVZTAdbyxrcEGoeRYzb+VcNbY5flzTj
aweSJkZqqzDFZAiCrcHeccYlcGe7D6+LmPGDMRMFLi3kfQQG4od+UMiGdEkRBts2N8GmGYpTGfnV
OvXFeeTl/UUVLM5D5nY1kmThojlw2th0TNXEvamLvAaRfrkp+vZTKew3r+9qScTE1ZrS74usABFl
Dx0Qape+k/OllHI86ZMjBLQH4BjDO7U45N8TIXiAYiz3TLCFg+r5zZm0Nj2E8xrcIFXnsriuJV29
vq8517OBDQVTG+BHwPTs0FoG9QWJKYj0yQXyyeh1VnulK995Xc6s/r7Jmbo4zlVoN7wNtiIqN6zF
jRP0Sbcg5EWxwYGuBnklcCkpvPxnOtlHsVdq3oAQfCnSdcZgjB1fNmG/kYljFUvJ2Ky19qRNHD2J
YMSngce1TfxkQ0xyhkv0JQl6J1N05YXYKavc5a29AHoPkfeFl+zJneSAuBdAxPNAbhm8RUW9qZRZ
+cVZHjoBIR+bol9FPncwLh1tjJtE50F87wcnSeW52vrclhfwrsC2YVCr1xd+2zhttg5FdJyoaFNR
vumyepVK38HWiV/2fwHp9i00WnAvtaqRXcgkRsE2b4NjDDkFqHDVwUCWJ7evO9wcDO1Lmjh2y2th
eA++EJirEuW7Ygi++OUHXwOJ2zLVUkN2PJovjAJTDjW+moe8oO00ylitPdBg28DEZZAn8CpGVX3G
Q+kMvflEG/nOh4K0Kz5a4SqBRlp8FeapE5T9KhvslUnPwuZKhL1Lbc+R9rHP44WzMRPGgFP1bYET
zXuhCVApFSB/FqtjBAnmznQocNnQL4XlubM+Tqbg3YDQWwAS/6GRNeoEzg0OtnEWlyvDmXAMY0u8
pTnk2pcyOQZ9IwKv5h0cA31bmfKitT7XPTtLyBILYnY7cJVDQPIJBcE0Hw/jikdQHAfbCL0L8mzV
kOEv2EY+S4DUe6qwcGjLBrZSW7ETAa9Mlld/JY+xxwsVQDOCKRChE6sYYF8PpR6CrYev/J6eZKhw
LZovlN1zbgYMCEjVoSiG5GyylUxDNz2vPYBgcH2reZ8Pn9t8oTaZlQHXUqAnAjeBH67q7IMIERkS
OhTBNkwvgIXmRtUGZg8LgfFlGQbBZLz88iRloi9KB9hhEehtBzdtnKRmZFVBc/R08Px8rUNyIWj+
Mdct9PH5J17VydqnZbewijkU21/ExMk77lOPEdjq0MH4pYiZWvWdpo7uO+5Iy1+jrF1q0szKtGE6
OnYu4NbjJEf0dI+KyIAJT5O+cZqsc+TAXEYu+7evQ/TsCd4TNGLqXjDgnTBlY4+Q1BjHorcc+kIQ
pIZ+iR+0JGiSwodj1dJ0Mthm6roGonknjcvpmczzhdg865nw+im4Jwa1KpSGhzuC2KaAL2MF29S6
8UN7XfY3ll5KAGZ3AxNjoGWNvaApw9wQoOeWVqi3Ifnd9gcnCndKxiuYKCwEtQlRGHoA4xEAHipU
xtAFgF7y4XY6k1p2WWm9bahwir5ewVyqaC/S36IA2h/pSeei0BnUCqXHwKl2rAXnn9EmXK1jwKGn
kBXDHPlQfNTGoba7caPqpqY3AdRfS1AyV/cfyJi4BilRnXYcZAhmbSALts9Er9f5cd3HJ31Rbaz4
iyXJgpvMRJTxlViAXdBiga7DBFqMTVpIVH29lV57FRZ8BVe/A+f1wzWrPEiDQQy86wZaWYfK82xT
W1Wa6K1n+DGUxhaN1nDVYsFFZneyJ2WCFUZYYd3RVG8DL3aMXTgKunSvb2ROBHShgJs8Uukhdh1u
BG4gBh1Std4O8sKk5bHfLPE2Zw7UeBuKAxVYwoRfTHxANUHs12mltyV6r8lF22VvA3JBUbzQWJwz
CUADXCWHd/ZiOMGHO9EwlQ3igoM/i3uWvLXamxpIAq9ra6YogWHLNxmTM5NVMP0IY6a3LBjMmR/R
wjUZyzfQ0j9LcvtDqKroCsniqg2jpfJraX8TPdYDKizTgOxKvlHN+5B/qtXvr29vcq3iAZIO9jfx
hkFq3HWV0FvrvMJiw09E7wyN4/mhQ+8TuG9m4w0zrQOll50sKXfOUfaVOypgL2DVhLYmaKneRiZ2
+nRd8A86QY6K7l7f5ayckW87vmcSpiSTXJ3lRkYo4JBEfRTdbdusWfEOobd/QQgMekb+oAAxE01m
HRMhG4MitU9YtNEuts/jJZeY3cmekInG4FKsFdDBhoDYq3bNK/1WlKR3qjKiru7YEpd8XhzcHxlj
L1x8m4izI2YlBQFgtYPYqfx8JeqzuEiB3LHkCjNJ0kiMBhIekLeg6TSB146xwpQ2xI0SB0CLuCJh
C0QCA0SX0knM0pWFOQzclzZBDtx7XmFCkDaUK/tDYpVOGV/hwYEBU1Cdm5A6eXfTZgC/9tqPfKfv
2QIKz+IKTNEQ3M6AN59OW1Npl0cetgEjOx/6BXAlWLimbyVcTwMOS4mV58QFHVZlH7WbDCgSC846
Cy174ifQogogfeJR3ZbqHaNtx7NuFtuwE6LnI7gwYDk/IAwj03vFQxJIC5lyBOjasazLotHgpUCS
+qghvKnyg32Ds1PIilYwT1soasYzPWkgSIYR3IWEOSKBW1CH2GKQgKZYYPT2fZ/BNXudOXETAB/p
3O7oMbX/Qp12IG48SXtQloWhn8QliENd7HD7Ki7vh/D96wgzZ7T9LU2KF59ZnU06kJE3Z1l2q81V
zxe0NncM90VMkFJaQVAUzShixchFStaFdSL7+wovuP9snghUZLDOeOkc3n99qC/Pww2VPfh/FRgX
UmIn89/6OVqFxvpignyLgB3ops1pHUVLHPwRSl54BlA2wSvGLGgqOm9jYDWPIR0uHtNTMSTaUa3p
VhrncmOjuHF8ryg30N/DW1pWwGhNEn9Bz7NxF+oamAQCiRTIjxNFh1asC3hBDuyfXAFhKTuOTLEa
Gvol0eUFBQNQazgd24Y0R+vY2jTtqU7Rwohp1qH2FjHp6aG6LH3NOr0t8IUCbiGqrhaHZbPncLwq
BOxgqHymjWrJq6iJ6wwSqBJHbuopccqFn65NPPDTKDcMbsf254jnbCHoz7oyg6wQbifBbZsplUC0
LMmaGATXOfAtccM2QE4bXJmKZmX7XK500fWnr5/QebMCtx2KEEB1RCbposn7JoxNAbDOrQtT3ETN
CaHrrK6PsbVS0I808r0XsbUGZh50ldbNp9cXMBfYGFwrABrrmN5PL3+1tfSMaMYqJfQu7JqtYDy1
cHRnnWZPxMRpZKiFKFsoUVD2fsiBao3+P2lf1hu3rnT7iwRoHl4l9eh2J3ZsZ3ghnMSRRA3UPP36
u+jznR01W7eJ7QNsIMBuwCWSRbJYtdaqe8OWCXGses1fI2Laq45jkIBjGFHy8huiU5p+GZ3Oz5vk
oU9+ZZnEV9biHDgnpGfAHIQChxB9zISY9eSVGFN+nKfJz7Ijss1xLrl1V10SErXghgNfhJre5aHX
a7NbERsuObqTDxhX4Fg/MgvU4ES+71aH5EA+xUblC3lDwRO1jNZTNsIWHd0gSfSgZX9KfdpYg+wo
W3UIqDioOhYMR7oQ+HpDVrYgXicnljX+SH7H01bvtq51N2ckOHhuGaDYlgBnatoBQYRlF/0WOO7b
ji/7CP774v4tWgeXiYaNR+lrXCdBmxzn5OdtG6tOiSwRTwIAgHcl3+OWsQoIR3LyEJ5Z7n6kWhBX
n6N465RbMkusrY/orzXBWSKSzlZV451uxYBJ1GEOFHcZP9we0up5sRiSGFKAtJAmGdau1avAJj8i
qaSObNL474uFcQzAm1iDSSu6oLUfo5xs4njeZv0YeC/1LONkCJz3/4s5FyMSjqdudGg9kh45NkoA
pf2UAhdPG4iAHHgpqEuO5chS31IfqZXvLKMLY9b6ETwylUF+JHMrHiqprQ00yTHyOKMBdR4IkSkP
rLoI+LeA2QBghbzU5dzOs+LFTjbhlAS1u+mc+QCY+LdiNJgkZlo9TBaGhN1VDZU1ZjYmdUxftTwN
0DQNylUAO/eNf9shZZYEr9dIbQIjB0vFbO0rnR1RugHMISzY621Dq6uzGJLg+W5RdCVYHTgw5mjw
E/stTUDdvm1Dtj6C709mDgWrDjZm5zmPjU3R/NTSfPO/GREcHhhhx4hVuJmLRUnJHyAOpEHc+qpA
UwmMN/6eE9ZfpWaTmyMcLdey3QC2g5L/mdTx1CYSR1ufsb+GhOU3oiL2zAgz5lT2XW68uZO7UWpX
si6r9zBYPiags6alv0dxizOpbAeHTTqC7zGyHKC4DMcH8pv5VLM2dZZod24EftlHlumvTWGvsqwC
fNSCza5/VbVpA48rx1JiZPWwBUMMEGfQiyEie3kglGoU42U/41XB/qQZaNn93kzeejWo7e1YyNQW
1hYLYlHv0HeubSJ4RdHSjnqjh1x/DO28iilmWBI67JqUZYfbs/dehBEfbaieQAkD6TveDulyZE2X
gpUGTCQgSfO+8TTIxCFtmG2amO1YufPaLX9EDmmzSfspdOYHy+m+tJ15BAkySBU19ed22t3+qLVd
YXHdEqCyACW3hO2tQ2DHYym+KUnGEKGcVvwpWsUfu81tO2tH1btQFu/OBTyjsCkGOpXt6Gb0lEWP
U/QHRbDbf3/Na5Z/XzgKaUyQeVJyemIFkD02aHapn0Zfy6kLalyQRRretrf6+Ae2G/BMsO5RKRAM
goFlVnPLB+QN1bauUnM7p7bh05E5+6jUU7/JvCiobDC2ymjMv00eMLq3P2LNeTm+DdAwpB2vmPiG
k7bMsjFoLXrRIzVAKUyxX27bWFs46FlCwAJMEhwz/PfFOQNaWNfOOqOnIsufG7z2wYWqyg8cZjiS
bZAXdYezgi+NVEk1TaBM0VPVFGbQqXEfqEADhX1Z/mrKHpe1Z8sE3NY8BiVZ6HKgOIs0ouCRyAvX
ICJP9DSpEKZ47iH7kLLvGgHpLL+fPCYZIr/CxM0PER8gB/CaAeNWeJ4lmYcaRdzRk0udl9Lw9e47
1fdjsU9G8lkrP+P9KfGOVYucCAthEAidcPXS5coxQ00yJbPpqW9AtX1lboF3y9QGzIyQMnX8qBq/
VZa7ve0v70pRlwM1VQPMBzAOUMtEUevSbGOBERePEQoVv5ytmYVVfqdlQfeTvCFDM2qBN56qaWcO
AZgIPeRQ7CaIAW+BGoNkxq89Fx/ClfmA3sZ8i+mpAWDCrIyq+ORNp04NtUJyUa2khmEA9BiQx3ln
QZFsPMVqZYABARDQgCdHm4TzXqnJZ3uqgKR+Hsa3qSiDoa4g1UbOU2dLxnftwDCPyqSmeSgfQrzs
cqKr0rGneG7iE+4aP0prf0BFvtfqALI85nfUFSX2riMOThFHyQFUE04kFTZp5pRFDcHa+FQ5TZD0
P5pyDPrhV2Zv45xKrqU1WxA+5NrykJ8C1uBybFmpcClRwECMvtzo+Zf5SXFmQKH93PzX+UMI5mhA
hgKWBgCUCIHyutiJU4YAQDH/pBRBVHbUQIm8vSmutyKkknB6AjCh46gRz7dca5VkzpEKahOUR/Ln
aqSB9zrZr0rxpn/1BsmLeMUzYA5Ee4615nXly9mrc320GtApT2zIUBVRQoN8NclWTw8u8xBQ/b49
urWNcGFPv7SnAJGSFA2e+ZqdbUuiBX1pHbLY2blaD12gyI/GP3P7QzlkCWQyfkqsc78TDpwL64Jf
1rE7gkmNtIkSK3vHHX02ky0ELo5NcqQpufc6a9OU7p4M7VZXWVj2VoA3gGR3rAQEWGNeIAJXCR14
r8hlKnGZxTMrtjcedOiumOqPib6A9btrsiYwjO9TB6K1Ibs7r4MAbEposSAzzcvCIv2L5KoWeSzD
MWenvuv1Pko4qHPLXHglKQEYPcCOnJCA/KLow0jXJtaUAe0+T7/VXayGZTwFqRkHsan5U+4/Wwd7
N/f7QvFZIyl2rhwHOGaRfEcHFVTiRHVCfkBUU5Qga+X80sbGz+hTXb959DOlvyTedF1ZwRouTPGt
vIh3XKczXWWAqWp4pdMbs85Jznw7enTmnWkfibtl7KvEJt8fggcvbYpZFnN2tBLFFOzXtPGbc2zt
E3ZHyW782daPsWX6+A/qmyjoSAyvDRYlJGRdkPTEI5sfJIvBRqTGdI/YOnF2Mvs3tXpN3xrVCKK0
C9z2yXSjba7IHvs8sBJHa4P6i6UEQxKPgUujhGl1N414H4/1hid2iQs2PaoaeiE5BlewasBBLiwJ
sasLsr8e8TxaPncBWIxK87Wo9Q2eXIYHzmzAlCyY1Lu4jD/rer6LvUcyyYSL1rYnl8lCT0OoeiL7
cDnasSEzVfloe0XRgloZSojvACBiG5QFkuVctwVlcnSewAUtgpYm0sxxrk0JqLQsMI12n5Wfohyl
3H0FYQZotb1oJti1DgkdM9/wKqGepaeYzptaJ8+3P2blykOk+/dbhLm39Z4aHUNdrkDKsCw8yCa8
pk4NyXPHn7vcp3ESSLPbsgngvy/82QMtiz/ncQZr6bNXuuFQOFt3ePvA0DyUyk00DUW5RXDgprQt
kEg8bNdZ29dQ1ui8sG3t0DXrN+qGs2kEtFP3t42uRLN4GqG8A+YXQk2x4suKvrPVWEPuJQNNoi9N
JcgN4/8UFf6/4tlre3NphR/EiwnUmRK51YDki65kuzbW9131YAxIPMhwAKuGNBzcYCajei4qiOWj
1UPZWYF7IJG2AZyv3DHL+WNiA241SHxIorzV2UOwbPK3ABoICBFRO1vuUDETLKoJCJn5YWJdeHt9
VgfEmYcIjyG7LyaS0q4BklLBGZ5XXmBY91DZ3yjRUZpdXIszdF4N+68h/iGLJeompZhHbkiLrZOT
x5sq1gM69gdUCSDQ23NZ2HGrevQX0g7f/7dBCu4xGlZUt/wetuc9nbdV9hnCJb4WTZJganW58K5C
Sgp1YKhzX47RLcEVJBaYM4inApB1jHze3B7JSogM9gaYiPzxZONRc2nByOohA1UEzAe9CFEkJYiU
be1b1ibbEuVmZ5RctWsnE9gi6A8HDD3MCSeTkVUp/jeYA7TdTDYgsfv231dSuIDXXxOCY0yK0VPQ
OJPT1D7SfgybKPN1aO3cnrhVP19YEZbGsAoo0TMwAYY/DENwnAfQOeby9bYV/lfEGGE5FiEwKRHs
QnEAYxn12of80qYa79LxPNIuKKnEFWQjElwh9woUhAErP0EF/N6l05HFb2P1Vaf14+1BrRqCjgqy
rMAMqe/PqOXOTZVea1XsnkqdQrN60SbjvlHDER0KbhtadbaFIeGCAoyrtiL+3Gy0ErG5xl+AnvWD
FJUluZVW14nr2oN5wJmifCMvhlRDkdorUqwTdAGCyTimqBI+tRRlNZPFf26PanXLLmwJWwjSido4
U+BCHLOZPw0FUXf55H5qHe0NLVaSXZFPP211ZpKdu7pqEHiDmiwCVlAOLoeoNXpuxh1ACI7aso0T
gSvCCvKlMC1Q/2M6SvbX6tEHnVh0JAD33xQxf82sTmZlwVzmINdqsRSXPSh8Ep9f8xBkrnnfD65O
LD6o5pqUTllm/4H6YQ+3xoP8FJcZETZWkrp573KUTaodW6sGB/beZjJ9kLX54sQJZPqQwkFgdLk8
pKyAzfeQ64AsdvVF66vKtxTKJA/QldqNCVDvXzOC89GoM9upGHHreh7bF7QygLXLfmQ1zbdZ5lGg
irUpjHjPkdHr7A3RUzXsiRKHBVR0N9BXy/0hs429FieQcIvn6AjpGCl1hccx4rm5/EzBWcdIt/8D
Aqr1gNkDUAPtZowgVGFYe9c8duTO8NIArz20LvnAoYNEmg1JMOiXw7EuF0KrSOZ5kP89NRsQrd1p
Wzzf3v9rZ83SgDA2w4KQTTIjy4SA5w4QQxcdMooN5J1ypHfiT+acSHb+aqjF41OXt1Pimd7LIQ0T
SnYR5HxPVll6m7JTWJgPKvOVYkg3qV6nftVFRVC4eNSVLSu/1xa0BG+Pmtu4WlGcBIj40DIcp8Ll
N2R0sLuY6LidtB/gTnq0hnzjz9s21k5WZOtBzwTIGCKWwh4qIiiB6CRFEdAJVf1YGU2o4OVf/ABi
IWok5fH37OPViBbWhFnVPGarhYGzJ9HVrUMCdZoQKU8PKAJt+rbcKvWP3JgQlHUbV28Ot4e6elxA
WR9du7i2gSsM1dOSMi5MnElFv6vdYPzI8Y21+ufvC4Mj/YS9oeDvjyQPNZ35cyILjvmxeTV/CxOC
RyjjrEzOgBvCrIZtqidbXbtrpm5P1SdmvFijLw1eV3fewiL/fXHLt9ZAFWPGoKj5KxsV1/fiNITi
U9hM8RvVtreXaNXjF9aE2C9XFd0dZngjBXh5Rr83fml0Uf2vmVc40QGptaEMASEcUZWdaG6v0nf2
Qvpa0Z+UHj/CCIENJIVtExg4FMSE5A8uhrSrJxxZcxyiBPdUuGHVPI0y1YnVLYWXEtfwRWSMwOFy
gTrAKLJYRaIro91dy1hA86fZBmC3tf3MMX3XGCCnECNFkXS7KXc/cvYjkYfqLRpVobopLJlmV2bC
BrzmLf1PBqQTiigdTN/2i5VTCn8dS4WoBXU18TQ2jDxRCwYjdY+SmtH4ZbfLqAG1ayVkMZQ3C8lZ
sbLRYJDL9qOPsYncy+WsAjYyOURDVRoQuICi16Kp4kbVISM4eS+WlRw79dg6srIt377C9gbSFax8
AOp1SNUJJ1St2HXV2RU91R5yd7atPDVJet8qFQkL1ZH1JljZbDisAGkHIBT6IZaQGGFmOmbmmL7j
MjKUKEvtfnAfbi/cyvFxYUMX5pEWIAEQSk8tCpSTSY6pM/nxeD90LxCxDW8bW/USXqeAWhqKIWKV
kgyI4Yyopydzfq/j561fWWa81YmabZk6vCpVxPC+t99u212dyIVdYdla081mVynpSUErygidCF4b
maDImgkMC01HuYTS1UuE4Y2letlAT97g3kekvUPGvB8lUGj+naL7QSAUhAMUVcCYE8bR2H2nehGM
ODpQOm/MkTHI1/wb5AIQXtF+BYrrfJSLy2TUeOMN1aEnHiVCoiHZ2kBgFuTx9nqsOd3SjHBLNkZB
8HAD+iHJIF+TbXX3oO+TGqrF9NttS2set7Qk3I5Iu1VGPWFAzrRV+rrwM1X9NloQmO41yDNvMuPf
UxpNqLf9nULhYCpMVBFU1aQnw3u1nHs72fRV7INo878NjJ+Pi5XynKlFCwGLniJ0ABqgnKSwE0/2
pC9pVftZWUvO21X//jsssVRCe8NqHWLAv2dUaR3SBA3XeOzyP7fHtXZdYv5QSARxCek4EYg3p5aX
FgoBMgZNcion/45WoQd1qM9oR/mr6re9+la/WTFSgjNTZcIuq+4CZAMwqJBDA+jgclZr0tekQfO+
E3MB8mvKIrS1AjR8mvklupVVMzScft0esMykkA+C0BaZhxwmB037BKHscCwgzkih5NE0BzMrN3HE
PnDmc/zGf0cpHCPQ6yzKXk/TU2rToIztaIu2McxnAzoS13G2z4c+lZhcdR9Ec/yhDi0bsa5YzhCM
rTmIWIfyNMrsFOnJxpYUElaNgIPNyVHg+IraaKPSlCCqoAxjdq/AbMbds7RsubpaeHZy/hMEk2xh
d2dlTCGKixdfMuhBOoFcht5fJV6dgDXqe51IHpjru2FhT9jmqcLioqhgr0zoQ1QN/lwe3fleS7ZQ
xd+oRPdz45Bm30vZ+3p1Lv8aFml1nlKpEHIwkLDWDoUJjqLtblD8/3zb+detAFrIr0zsN2E63TYn
TTLawN4gH+6wY53VkJ7a3TaydmtCqhEtpaFnx7XzLjc1bxGetDmMUEs7pXV215vk9baJtXFwQB2S
rZA9gYL2pQlbjwdkXWAiBUZ+Kl5N7xmqfB+wAQElcArwxVfF6sLKWWclCSLe9qiA6ZdP6GeI7Ptt
K2sRAPDG/1jRLkfiRj20auwI53z9UBjzZmyhLJcfLcWSXCjvVEExmFlaEs5ae8wI1MZbXJRoA3xQ
Miv3RwDJ9m0Xj5s6KeswMlrnQVWgqFiZuf2Z6tlDMwzfncGJfSWaxx1D70W/NF0WxlNS+eqMNhdj
rEJWuXa/unYEmj0Ds74xIu9Q0QT8viSLd87YdqcW0H1Id+Ih1EdoHnh7ElfdAfEth8mj3i9iRkhp
QIoG+efTTGngZO0GkXuCvgm3rbyjh65mEPRavF9BcQb273KtDDLjPRYB5mxlW8Cd0cZtQrevnPNA
7M2k02c9+6KbHPUMlFf9ENv0RaNV0NufjeJnR+NwHtihGc7QRc7dB4Dqt6r+HCl6YBWbNjsrCdSC
4NTb25+9lq41eBALkWKUyhFTXH52TqEwocaIxu3yjg75Q9ID3TuzgxXTUJ3m00Tj+zYHRryoYs/v
Y8gos25XNY3PnCREc+njlOgbUk3qR5Zt8WHCLk4Nm5box4UPQ0fqkZZ+cmxMsr89/FXfWBjhvy8D
N/QgMTIDmG203A6Ul2p8K1xJ9mT1wAMzGWhtLlckEiaraqrgLzViw/GRejRQVclxt3pILAwIY4gb
NHBVEhgYshDSp7zHl/4ljV5uz9TaK0FfWOFfsZgpRtH8paF4bI/uoeiPw3iEpkN2pq3EIdfu9KUd
4Y1Qa64HZ8JBpFtnRwlHoK8hCForHuoGv+GBt0e1lrgGHhjCAIAdYQOIq9PNLtoeVPAyhEKGPgcD
OoElYw7A02PThLTW7vDI7xXZg4EfBleHxcKssGaMKGgRNCBhUscbFzKWJgJav5zHQIsdvzHQvnTU
/E6rZNj61VVc2BVWMRkSN0t5EsMgn1QgnzAwDYQ4y9vUiKhvz+2qLTCsOYkHFWoxYTI1YJpMFlay
d45ZmxI/1cDKz/p9QxIkfGXyv3zKrqZ0YU64wahjoSFQDQf1olfUlSA08Mxyya2/GgGCCAFpQ2A7
0etBOOS9Ojcthg7cJ52MdqCV8XF20R/nlYBxnUPFJWp3Za68QDS3qOnzR+bzH9viPVbMVY4mTrA9
ZJ/J1OxbswmABPJL981LPpLtWgxU7G0eo7M3Kx1wPni7IDxLMrbrAJt9KNI5/wAuFz06oKXEGU+o
tApXkIlmsjUbkIi6K60KLVGhOKyOklrKqjMubAi3ydxBXTAfNBz0aue3rRtM+atd0xAdjH2U+26v
1KorLozx3xdnJbbDxCCkTU+5U37VlGRDLOe36sna8a0fXmA/Q1MFKgOqK+xmu6sitBcFJa00an+y
sk8lse7K/NgzdlDS+VwWx9IL8p+3R7e+CdADEA0JEZteNc4cO7Vw8hlmK9KEjDpBXj5DY6vtn8YS
bdt65hsoAe7mSoa5W71KeRc+XAIQNnz/sMW8Kghg6IwuG+iqkDuBk4zjYSBqs7s9PpkV4SAhGnjO
tc6tQK82UJxyCkmK4+u2lVUfARKEy6Sid4FYSQTqs8vGGhePA83abuNxselZUovn6391JC5sCH5o
VmA35CMeKQaNdZ6bt4I5U3HJTXEwgpP0Pw5JcMcWeTbbbjAkgxzd4VUL0UxQEhSuj4g37XVxZ0Ps
/3Jnpd1oxcYEEyramRh/LAiVtU+0yD/gAjwRDzwdatqOK7y7Jtt0kmHAXZK1M6AKhyk2N/9++ZcW
BCfTI2qkut7gteD8Yg0QD+RTVUmjmzVXBmIUKCpgZKC9LFxXSjIqmTLguq+bI5jIYxS6NA1R2g1N
vMamYMzutXyvqPW2iB7z4lyQWuITa+cuKG4oDkGGFEI5wrk7pXOPLi9YMBMODgV76I915qazrbBI
7BAdvp8/MK8Le6LLZ17rtTnsKbl7AHc9MNDmUWGT5N2wIv2D5pkoOYGlDM0h1LwuHbGKsiTLRzwc
ur4Ma+feGya/rI5IqkEJsIeQYuz6Od5vRhEqI+TJnzpZ7wE+EnFzL79A8NGEqmVfTPgCt3jpams7
517gUpkm76oHLcYp+ClLk3R0WlixrW3i+K4quZdloxDufqOca8AM+DzWZ7D/cUcOSiHxwfUxAJMG
2Qw0fhd9sNfRhjJt8cR1ifEzjmw3iEu0OP+I4/01IjgehSpDQTgxFwmhpNKPrvWrJYXE7dZn668R
4YRNraYwhpnHuEm5J5EblujPLUWcr1p5R4lBnhF6CPyJtrhm3b6izFUR+zG74i0OIaHX9BC3nBXl
37XH5vot2EYg1fPGHYCvi72qSw3NDCMKU7Fmb5xvypT6I9tbQ7QxPzR3AFzBmXl7PlHSN4uZhbTW
zGvUalBEPzjsvMklSe+1+4mjuv5rRNiUhtlauLwQ+Xl6YvvaPKDb3DA5W8PMC2iDGTJE7urxavE2
hUjfcIbA5VIljlujHZgK17YVDQnIlgZg0MRbRUvrsPBMlEySIZdcwmvEZQNM6X+sCteKGefl3NYo
P81NfdSbObA1dTdpkLZixWbuvYMz9aH+avbedky832CHnB0rOtn085zSo6E8cLQSV5T5wBYEBxb1
BuBPNTF/DShApc+ei7Ab2bfU2dVmFLiomP5vVoTBW1nTTFbl4UZT8dZDpdR7tidZlnzVj4AzeO9N
CRqsYGSICjVHpJueGHrIQv2RqJBe89CTt5c47Ope/8cQmpZdOhBhYCahETp9z5WnvXlUndZHk8GP
nI4LM8K+wCNSpQ2a8Z5KbwzRCH5vm2mYSSWGubtf3YkLM8JtZTZU4cAXqCMQfYuC7GfQ5j2aBF17
zwmD4Hx84PqCrCT0HqBWwFtJX05fTlKqKin2e6yex0c0Ic8+4tRLC/xyWxzG5TDE1azi2IqHL/H8
NvX3XSLLXa85Adgj783GeQsy4RTRWZm6ELtGMFrQfczMPXjW1IolPrC2OMBmgm2NwJ2LO1yORFGc
JupSmp6SZvKhQ71JgQBANUNTCvTWnn1KJYuzdjhavIsl5+I6lsmHvZg6A2xfYyZtCv5Pl/hFN5Hf
0Zw4gVv1blB6aC2gE+0jJzJwXehHwuk40Cq/NErGzHP7IU9PpvmtLLa4THfKixUHSV1KHimr87mw
JHiGNRT1WER1eiL9sOUc1Jhsa7eHfAXOPK8aor1qyLxx3SaeX2CigaAviuD01aAzYx7SU1cBM43C
LNuV6Cd+mL0UPanSUd3g8b5JUmpLsuiruQ7I1vxjWTgRJ0bGsoC86GmqJ1B80TO66qb7rkOzcy0A
Oiz2dXRyqulPILsl993a9kBwwnOYEIYC6flySYsM1FidWSm6HKRfx2KaDuaUfksmO5IcxquDBO/O
g9AKWhIDC3lpaapil2UJIlVjKDeMIOSOgz5lW+tnY9h3ffmSD17YuL9v32hr+2RhVZSQ0Cfi9rmJ
0JVp93F7V5QKkMZfxugIoKZkKtfutaUp4R7IBx1imLyKkAMy0gDSVtX3TRKhKPh8e0zvzU7Fq2Bp
SbgKFIxJTTk6q2Z+kWSbKgHAaMzfAHBLCTJUTr9N1cw3J9QhyfCty3d0PLLhdWb9eZBtVb4Vrz4G
OBrIHkBfBbCHy3XtnCh3YobUrV2XIfpbjXm5vT3eNR9Fp5F/LAgTm6A0BjEZWIDmaNilzgYTK30Y
rPsneIAoEyLWvCIxqcRBTJmMiKFja5eBkc5UkIkQcxISDnPvM2PU/bbr7pRMRtleddKFaWETurWW
MDLjpVBnWw3ndzT6Xl5DPL4NBlsqzcMX5HrB/g5UuKtcJ7cQyiOujr1n4FcDO0q2bZOid6Gu7hpz
N4wQtPTUTy1VJOHlqquAbInKqYEOMlcAYUIdPbI4tCt6dcmfKJJsjNUduPj7whFTJuhKk9ZAxKH/
TVnXn5xiZ8VsA3VoyUDWDfFWlrx9OUKkS5+nU+qN2YSMu6mzzZjNaFin7eZiqwCPf9v3V10DERgU
o7hanIj3sEyKyJKj79pcDXghF923N0njbirDCmsZBWR1py2sCY4YG02KAiUmUPHuiQvkB7T07R+3
R3QlIQIRa+iiYNZQFHHxXBX8z3MTI9Lcyj0r1d5uk71SbWzymE2PIBEn3g59SQr6hxhBDYWPN7ML
plRyUF8luMQv4JO+CJ4qBGiZMdXuOc5+MGfbNN2hTzRfsbaO5ffDw2ydu/mtzFI/Z4dRpgz53uVu
uQFhHsRP4Neh2sRZ/MIsu13WK6xv3bOe6L5R69sun7+AKQkoxBdqfNLJvR5tIvqrzf9YxhMdDtOv
OWp8Kwsb+l1NkNosfc1o/Bp1xmpA6K//br/nkJXeSFZKdPP3D0UKEIklD8UQS9hPHUqofVQ17pl4
31CMg+Jt2AM76xb1vTXlQICkvkfv8jaIPxteEZRkP6HRQztABloS7oonx/uX4PULrjaIildiC32k
5UmJPsvnYZ59pzhmUvUVfolcLQrOfTCCENletSaMI4OVdmO55xatb53Q2yvtg2bd0yZIq4fSNv2q
uUtqSRFD3G//GdZfo4IjDl3SVKQw3bNXPFnez8EmaOm6lawiP4yuRoYAz0ANEg8Uk8/twtvhJX3p
MsU9RyqtQjv3Zt/MzWpr1+y5aIkTQHeBbkcExeBxj3TvNnV9r9LOfbAdBYme0pOhlsRD7X3Y8H/e
z9YxNTGz0+hVATEsrGar3GvVjnxWrLsMegkylXIxoud2kC+HYD+SNIivhelt2oqakGR0z2ne+AAC
hXp61zV7yJBEc+THw9PtmV5bzaU5/jmLiZ40Bu2V2nDPbnLf6q9lcm8lMnq/bEjClvQUNBqYJwwJ
HPgWkkRuudVq6AhWG+dE+/D2gNb2P8R5UAUA3hBsZMFzXL3N0s5k3jnvFSAcngxODVG+oc+c7ETm
Eavoo0tLwpFoDiU4zkXhnRu9/JpZj8mU+UVt7hqydYbmDnplTvXadD46okKX9PYor8LpdzexONUa
IHDAwYX4UmMGGuUmlXfWd+a8S9PPmfNYkC4w9E+pBt3O6mB1j613LI0nJULL8mcjTf1uf/sr1uaa
H3B4zQNLhar3pfOYk2kkjdV4535Ig7aLgtkq0O0TzwdXUsFf2302KFoWD1/wDhMsFUxPWgrB7TMX
vUDqcsqBGqAHSPe7w8vtQa3tiL+mrvLSBW3p6PUROefqEcgYH0hIp3Fl63e9J3Cu6ch7gytlo2ee
sM0ZSeikUDhPkn1By7wiC6zum9aAap6gjfEhc30tOQz5D0eB6lK18ciedDuGWYZQnCRcu15FdGJB
klbFP7hIRMhVNgCD2dvYMVmpfmcab+oLdR7FGbaZ0aiygYuRPG5kHKFI0CGkBuRdFH1TKy1p0TEb
K6lZQQuQVb2bnb3lwHGSMpiAsvRNWdHseklhE48H9Z0Pp4utF4cUtLWxpeTctpUftdtOj4Ph0223
uXqLvQ9sYUSIr5tWn9TEjcm5yf5Q+uhti8KfdrN9qOdfiqGGBd5jt02u+BBaTPDUDzAL1/p50FOZ
VIJmaOfYeKQ6+c4S+1xH5q6Pf2fFqVEkB97aLPJVQ6MJ8I9Rtbnc7b1ZxsAjUu+sZkd03z1CK7Si
kuBidRaXRoRDtTGc2a2N2DubVrfRDHS12DeO50OVcFfQh9H7apPfk1JK9vwVhIYvno77wuZixEhP
CosHeqLbAGXrnYfizHR6JF4VGn3i14euY37tbIcYrOsoAT5JcgGvPC0uTQvT6gHl7blK7Z3rlPlj
+vyAJ7u2H8O48wndFaH722sz3+23DmSZLJn16xCSWwe/1wLgGNG9cA45ZoLQPubzrRWdXwxvtNs2
94a+L2bcZnOgqYGBN2+Dnrm3ndfQr65PD3EUhEJMUPdxU/PfF5GHbZVtDe1N79wm/uNTHGg+C345
AZi+oRKguOn3e2UT+T8gdx+MQRLs6sdwuvPCwS+CaR+kshzD2m5afo/gArTKjT7i32M/WwMgEVGg
Q/1iyPFU+W4yyc2pr44eSWl0CQIjDnHu5eijpOmY7bbYTO6wIQkeRIm1q9RvA/G2dR0Hbr0lJg4r
zQ1qApD65I/GvTPOeN5ZTTAlodr9BkzEyRRA9IFY2TnJ59sLxP3uMrzB+mAr4iHF24SLOmcoqaaR
Hc/eGTIgn2Mljnz0q3q8beP6WocN5CNA2gCd/UrTgGlZ2wwTLgMvU/2mUjDQx4b1foW3rSxrfFUl
5Xsc7CfgDZDx4129L6ccXYGYG0UWNlqDLtsg7tS4aVskzZnf6IVPu9I3lE8qmkcqo6/oY+DaELef
H+Ix3TSuAxHCpwjdiW7PwMrli9wy1PhQFQEHXRTHM7M6BraJ4Do0trZ1R3oSaPohaVrJdpPZEfZ5
p9fNXKkIoJTORIa32HuxfjTxdJMVeWSG+DZbbOukji2NAh5+nsaN5fktxCnjIJdcE6u+uZg1IRxM
NJaXHvDMZ7tPX904TfyxbZ5vr8zqVbRYGjENb+LJks4lRoJeeGQIPHMXwW+efzk0jLrPABHctqfz
A+Zqw7kccwuP4CS9y5mzHKpm2pSTc+orX9TA8+Mn1GaDxn86jH7rm76zgyaCf3KO5/785fdt62s7
EWQI7EYb6CmIPV8aB5PejCoLxh00PCoQ+6FCZxRf1Ub3439b4+YbcWlLOGnbBrpefV4gHBt2jvmj
yh8qS1K5WTvMEe5x0SscYCjeXA4naUhGgDsj53j84ujo/Qb0/nhHjINmHG3ZynFvExfOAtoXxGYk
yYAOuDRmV4UWl3MDpfRcPSE4AanJCSHp/GYnoMe6+kkfftWyxl8SoyJSp03apLSnkpy7CVXbKt7b
3l2t4uXnFX47o+w9OV4Q67Es6Fy1ix5tgNvzxp6ibhr6YpUsrWtyRo/KY1tig/vzFBAtbI6W7H25
FnEC1vKPLeGS5EzcnKqY2Kj4U6ZPrvm7UiQnyf/j7MqW5MSh7Bcpgn15BXKvzKzFVXbVC2G3bQSI
XSDg6+dQMdOdqWSSsCPaL10ReZF0dXXXc2Zv+aWMyZ5d2CuMWEbESLAe02q8bK/t6pWhe/3wkaRH
wMsW0dJcxA3m+Kf6X6xKMsU65vbcQoNEK+zPHT8awG5XMAIPbtaoeC6RU1YOoK966EW2Rt/zgucx
k0jG7UPDNvqTQMQOMpfrBReZVY5DBvFOkkwTbKsh+1Gq3/XoyS1f0H3qct1TdI+l+3TQg/wvXvwL
6Z/HcbHd45iwQZQ8PAn0R1Vo+TJ7e2uLIDsiTl548+ZeCUAN4D8dbQcYqrteaQKQrVSNEPYxGiR2
QDf3TebsTQDPjzlRjIBPRSoiDjAEZmvCjMXw5nybN0Efm7ZfdOGm61b9N455HlNdEDqT+MHxTT/9
SQwBr+l6UY2owOmXqdCeGIQY2QZZ3pRs+zFgaI43qm/cWZfobog+AFhvrYHUXFVfW1Ar3F/7DUD1
pxJffIakxIpS2Ck4fvFYtTr6k7zWehnLVbQa1uamD6rCR01X1Qgy0EFPFnRozrhjgslCssJwJk9O
2gInBkp0DOM+JMAifQcwmKcDUwfT0WDKLTApu7DWuYcZQIWAMJt8YQDbXMtLqJ0nAt2kJ1Ox/N7K
XjtjB6hcI7T8In/gwI8EvBtm3dNViVqMYuzy9i+eM8T4cBExtz9BFV1/QV4OaGsaYewtU/HVZO2W
m9I6hFWgaQ/OEhTfnNW9FCa9nQ4mIYSpTsLGVyEwG3vkEV3aUw1fLL+Zl0Kmv1/YAUDODFFGYNrh
boTgV0y1D6a3p1r9GoPHRkWzTEZLxWvFuAbORN6zpXs0d6hQHuwnxn/Q8CqZwbDVG0YzOzwlyF0y
wx+jKjARXhVAxAuzA+/WLfvhlMc8drdAKrPJ232tmrMeF/Ll9ztBHkK1mRWeSL1iDYLNnj1XwHRf
l2b3oiD4j5farmfvrGM4uDpAeXYRdl7v+aAkCek0F/dGWJssPZnaP2P9tQ4PSsE2IXhtis4OUuar
/EcVJSuQPx8tdzFzPUmRTx4+LlwHkCIgAyAZMI0rvFT6jMBs9it3eKHtzkG32eCA+ZmXftF3nt1g
qF1PTkWhvtzf9c+BQEk6agJoRgV8qA5AbelNAD5b1cCmkxPgdb6P634NdAqkW3AAle+e0o2zi1fg
DdDEOver7VLcMudtAK8N6EGYl0Izwc0YXyuaOtUMMqm9xdKAxuvMeO5W6dlNvQ7YmwtB/P8j0MAL
iDQLyG8kW9kDsZ+lTCOnxlZ8XpGV2nno0+pQXHLCjV3+Vlzh64u3a+aQsc7/xEpRoJoBrh+nR04F
e+nVR61N1ykmeUntqWDdIb0Pv7UJahov2ZXJEt6cL0AggHuDhuObZDYwSjE/X7Z487UYORUvEx4Q
uLnjoZOdH1pD86yl9utJYW9FAucScHzoEJBDpxhXrXdqiBxI5blA0McQlB6Zh7agu/vaO/PwASAG
w04TvhWmXiWjyYtWWAnBo9sVzs5BlsKJD1nmbEFw4qv6V1sslilmrBQkYgpURcsmkvbSOZZJ36C3
QoOZJiiDoLA0iBUNvd7axU7mj+GTpnb+QNhKxZh7a9e+Dch9AxkceNVBon3LoxctetWXPIA5H3qC
NkUWGshvEyr1tSmjkRlrep6QU8foO7TazPHvIdFhuBDzqbkHWMlN1Gy0TKyqYolZdLo08olfSpfO
wVSjqG1aSk52OGZAIso9YZ6s0qs6E2B+S73as6eO6Uok4zDiaX22Zlw8lTGrNeFUJaT164QmUOus
3Q56DDcD0LwA3fGQlV8Ki2Z8Z6DxTvN2wPJBwkwKvXLekhbnSdDvMcQAMAAR4Rk0j0V4zkPASLcu
KCCRNwNIcFMctOqcZ4eiX3giZxcO/EK4VZhEseWyjZ4KBp6FnJx6a+NUfG1XcWCjZIzbXOs/NZSM
7l+vGccHU4wOGmmnNh9MpVwrVWONhPXI+JzK1FICt0QBJyaYoujsYhH3cs5OgbjGQi8W7jHSTNey
eK+EURo1kIVchQ9d3hKq9Ds0TqFXhRXHyAUUQMoKcy8KsBVhHGfpIZ7d3ak9CzEErricDiUDZUNL
FXIKobkuQ9aAomR1aN0B+FPvlH29v7mzLxGkAbFbA0APyp7XKx4xkQdkWZxmkx1CTD02v8FIbnLz
nGM6z0w9hN/KUrVx7qJeypRONAXsUaurkInORGsE1PGq7bye/VhCoprbS8BewQ7BAceJSmsTdddx
YrrkVFvhe14V65IZSVCPHvtoEt/g0ULJdk4eiuGovCP2nLitrveySFWtzVKcXWv7CY835Nxs1Fbz
lepLn23vH9ycJbiUJZnaNI6VsJj0RPSjF7cVkk0L927uAb2UIJnTCvTxOS8HcnqjXFtZfhOTFUmW
ulDmnjI0S+C1QIITmTrpxlk1cM4zF66XVVnH3tlG/Rcn3JVV6qlqhQdktcTuPrssdKEZKviipprD
9SGZRgEMczQtnPLRDRLi+jzsTkxXNgpd3z+iOcOFgjqm9pDmwHyxpH5Vq5ZansHJK803YT3k9jca
/r4vYvbFvZQhXaWKQRtrJG5PITiow1XzhrZpO/WxhblnB7H+y/3lLJXkFtYlw6z1Dmfh2EGmC3De
9rfjnsvufWFdc4b4Yl2yGbR0gkSKBfXWYYMUdlCBRKWflHCLfHH9K/o61n+KmoDUCVpIMVIw9VOC
jFJyyTEJwuPWUaKzzYQSjLo5eCP40P2Fhc1tHpK0gDJAwgAd4tPfL9yGLA61qAb6+6kLKo/6qDB6
sWevytX7a+mna2W7JHFO3y8FTn+/EFg1IQgUdbS0VLm7yUCN5P7oatXnqvv0F0ubaDwVG1l39ARJ
O+iUlDtObKFUixGT1ErX8fi92hf2KRcxHKJ9Wh+pux7xyGAIEgCVmHR8z8bnha+Ye1wuv0K6dWZB
3ZFQGy1Y2a82OoZ7/q12XxF++EnRe8D2V9bECvri1Md+qD3gS0j7MGIU4P53zG07Ov+BqzvRZgIv
+3rbmWJaFsY4whOAkr0yRRtocqxGQIOlfMFOz6WOpyGD/xMlPztWNDoZc0a0uAzRyjG8GH0J+9xK
tkllnoWLGVPtOc0Vr3fUo2k81+1Cj83cU2RN1TGcvWXdNCs0EwBZniP+aZTjQCiQmBeswcyR4mJO
XWZTjxke2Ou97Cy7sJ0xj84NgMG0OIJBwJuXftAKIV2z6ATOHB1G4AFEBrAYNALIwTkrwRfW6oye
s9/GfgzIme2cfbZKj/1zEXvhS7RzgsQrtfV9jZk04ip8seD3TB1RYC9z4d5LGhMNwB6vOpueGeqm
ejB1HRiNZ3DPBHKNva7EgreyIO/TM7w0DMOYCw445rMa58fa/aAgTCbD2W3eMDwc1Pm+Th7vr/Dm
HLFCEG4aE/wfyG8M6Wq2Ko8KERrRuWswaZQb21psWPpUucZrSIL7sm4OcZKFviF0RaHTG9h91zqT
VeX/ykIXFlplNlWB1kSbbBZ7RpYESQbd6bM2SjAYem7Dxwqo+CECMJ5pXpV++YsVIdyCQk59yDIh
nIMMVY2IITr3nR6AhxZN84/J6O4K7cd9QbcGZdo7XAHM8KGegXjzeu9YokQ0F5SerexUi2RC9g2Q
5AiMrNj3enxgDL1tmtdZxIeOKMXH4lrndPPyC6RNVZCjK9o+pWf0X/RhuiPdvrHiHYAig7RJ/Y6B
CyP6dX/ZcwcJVC1wUaPtCUUFyXu39bJhupvRs4LgkuffDFH5VrhbrG3Oy7EnUl+EmDdMhV0TAhO1
nwhm2FaJfnHk/Ir0C7hC7y9n7rIhPP9XjGQ0kyrqqMUhpouGVQkcUTM1PZECA7tSVhB4X9ptHAmd
Qdg6JbAB+4+y3rXOlFVpZojCII4Pvgob9p7EwgvpKXK6lfk6kG9pogYLQm/ymZNQ00TrI/JvaFzV
roVixrTibIClLlbGhmwxjv1Ad7Q56RtrqbQ22SbZOgOCCil6PApThvxaVFXyrqeqoGdiYEjlIcJF
OIbxK9E2dEkRP8fhb2RNugHAsqklVzq6iJhON/COng/fPoBzuDqfVe/sej/X6/Nuvc688/rsPa+e
d5HnPT8nwfrXlwhdenAngy+/Vo9fPh5PX39xr/MeToO3P/nvp9Xj6J/o6ufvpzd393QY/K3ttd7+
QfXfty9PP7f27sl/efJX+4UDmtXBi4VIBp8VJYKjaSHRyXjkXr01gI6y4P5MG39vs6RnM9XHGFhq
PWRECXwfq7Xg6EVLTsGnE3UrBk8z/HY0iMtg4A1Ij+s0avFagqbNKr53RoxJbnTfDf8QZT8asa9l
/Qbk8sjLVWLLxxrTkIOvpF9q6zlvS1+QAgNheoCer839azAZw3ufJqkmRmDQb0VqGK69GuTfF3KO
s/sLTCCEy8YnUvS14lukZ3GijvSc5gcrZR4tFwzVnACMJGLkd3Lw8GJfC2hFanSicHGzmAnTXsFU
0aH+UxYUeAEY3JkKECAEho8qWXerSNHeHjpw6p69R9PXFrRwTj+ufl/Ox4Qx8nl8+n078cGa7Dm5
urL5GQUDz97+Ku0vjgqUmTeSsRNw5HsjKAcvLXeK+psyBq/hL1pFpSVL1rHjrVk5Aza2w9z62SlN
daeHYmkG8yZSn6QgD65gfcZUDL8+PtrlXYwiF55qzP1qQELStxSkjfqTnnrg+fWB+n1f3W9blCWJ
UgZHAEKNqSEkjv+gHdn74gRffpwfUz/1G/8b8SIPYZ7H918f3le9v/rp+Hvv+1ZfImC9nb2UPkO6
dsIZeUr1kJ719EFxegQmmjcikTnVmypmoTf8aAxJwOzWs1vnoOp003N0uB6I85OrhW8OP0rtnUZf
RI9BzU2XBK3JPmmsYSVggRac75kH7OqcpGuWZEJ0kUWgoNXBKZUgQSthq9TIMX8tWAU27WJ1/5xm
jP+VwMkPuogv0ixqlMzA/qDE90jdMGiUgxvSgBQLKjjjLEKQATgRjAOj/0R6AXTRaDFt0/g8KO9V
h5bMPNDVAVcqyHTLt813c/x2f2m3Nfvp7KHvwN8F2S9Yba7XZlh1ntTAoDjr9TfVgWVXeYcKo7YB
la1PQndH0D/ukn5nxa8GIUDWeRw1NAYJsb3/JTPGE2NeYJ5TpqKQIxfOm7hWmiLC2ntbpQEaVUPP
zMolMKfZo7yQIukOz5Uh500Un7vkA+DE5qalbzxfNfXL/dXMnSRICbG5mGMBGbrkL8QtYhLeDsmZ
j5jyOhXRPuxykG50P/KMAsjAHX3EPfdlzt2LS5mS9oRWGJOMQKYL/xFDrytjFbXHgpo+sxZGj+dE
ocMWs3mqg553ecjKqgD4LwCjfgYaQzesgbGPTs3KeAz5kSymhWbNJJDpUCdEWQc9BtLCuq5T3bDl
kJYpK2JQr0um2qD4QspNGAHcH6xnVefV1hOh6wo9FsAZGtz4S59gy4U4Vd0vQfR/sh/GA5in6v67
5nhV/LVFobGH85MAm8za2upDzHeJ9pEYS0Ssc0qHJkHs1wS5hGrj9R2LLTAjEICgnMHRuUEhDI1s
VvaQqZXPlyr4c7cIrKlAWHMxR4/Oo2tRIY9TRlyWnLX4JxLMyVKafk6vLZRs0SH4mSaTfr+p4gEM
QTgKF44p6cZdMh4rBt5Rx0NPouACk1RLwBLTnZS8QgyIgC8HWZApKSe9y2AibMNi7JJzbmFkSO8A
HLVHYnTh9szu3IUU6S02EBGhJiSwc1biehl3fiJTny68JLPbdyFEemmxaTlo19sEWOy/++xouoGa
vynOllqp5xTvydL09UyEDh4CsP8inYm2fxmuTBX6AHcOW6dGAcDYGCglbKMDS+sSoticil8KkhbG
e7NRTA2CNPtFMZuVauP9P8d2s86N4L6ZmxWFMtSExo4UqtyriCnhPiZjg9vE60Drnt0WhV7iu/Vb
Qn7dF3U7toeMGwpr2DgV/T5If19fJyV17cJKESsBouUxG/KtUysekkhPYTqs0nAMdNMzR98hr3G8
1Mc9c3aQDTZHjOvjuslZMoMZghENsjv9uSy3uekZMOnW5v4SZ3bzSopkm6yoJy4y+fTcOmrhleg8
BTGc3jOvH63n1Njdl3Y7jDiBVWA5BmrZGE6TKcMHLTYYMuvxuQVb5CEEf32gMHvwizJvV5HC2MoU
Ytz0alV6NYjODqAhTY7UssM1RqtylDmL4m0QiDy53cYLmjVzO0H4jeQ/bPQUX0mGprEiNYQrDPfL
jTYNgC6QVv/JDTDjZBgF18NAbfiH0ajf72/KjH0DEug06oCkHfJN8hGQxC4NQAufRV9+SdPsJbcV
T9eXvNi5xBZg9yc++qm1CyDN18psak3EEztlZwBID+A6dSuvHZPaM6MTQROBxiM4fADPAtMRPM+S
LNi+mWUCPhl3CD0p0AD5Fex0Tc/AaMDOdZJ7ae9b7yMwwe5v5W0VGViDl0Imdb901UfbJtxt2Rnw
zNXgZZ5BvPyUVV7yvQiar9qaLqxq5v5AIGZcMWtpGCgKXAtMlDwOQ8zDnOvaSVdQFuXYALQLLXM5
/WarTfUYGZm9sExZKNKT6D7ERC3Qp+BiyvV4ailhFgP24iy0Dn28Gzs6mWhCqyx7k+gLWZObHPok
DCMyFuwtSBvQWnq9Qp1Qa+Q6hEXKe9n2azS3ehpw/weg2zhn1w469b2tA5EpXmirfmotFOVkvZnk
m5aLiGDqMUXy5lp+b4Vun9chO+shwN/zbz3aRFLzb4RM6Cs4RhOVHekYMxQ/3BQd4+fabDzL/NrX
3CNxsnBus0u5kCK9khEgu20ljbPzgPqNwP4VE3bHsMSGehPUTVuGf2g9n4IPHJ+0ZYZoEsFVdk5T
dd04PfFo/ooBJ9ApqXtb3ShmvlMzZ20Q7lG3OTkINZcYb27GYT8/AtQz6CsEERbA068/QlVr0rUO
thQdjE7Aw6Bf6T730f3ukf3Lz5+/s7NAZ8d9AzB3M1xcCLinE+SEXEFGWTXKHAZlKTh9VsY9Ep3Q
z3CtslWhLHX8zF4NgI0C4xRA4xj4la6GnWpU0etpieO5acugg3uFpN9UJGdISjRpv4vd3qsQk4wV
25b0dzYuFc1nVwyCetxQMLcjP3W9zSbLw6oOaXZW8Ib4jsCzGsE9WoEInXth2YCkpujj7f1tvpkS
wuFO8P64LHhSkEeWNBlIEGMoHEg1gcZCwo9i3Gp98c403xXA9rD2TAS1+qy7PxQzCzzwO2FoEY+a
uZAxuVn9VEZH8xPqXHApUGW4Xr3SFiGj6FV9cnSigJFR8a026v1xGCMkqMwOY0LZn/KFoLlmokX/
JAGekF8lW0FMSvpUd+Ongg80aKimoq9eGxcellvlmsSoADDAuQL2Q27jMeoJkMuAGAC3cPGLl6D2
HtR1zkELXAKmQHyt+IHG3clNTnF14owv2MSbTPDnQi++QLa86GgzBXfiJ4sBqYYFZDh06YNplO+o
hrWd6qG8yMCd1Wj/9BhqwFzvvi0BdmZ5XDuScIvxGn3pm6bNvQwGJ0Y1YLJO2w7EREy1Xx94OZLO
zlocuMjUYhcXidikTFX3eogB7SqqdW9MGhVNrSr3UmFax7QseMCbWFsrdZI9GtSZZnU5F/uRq6Pn
piHzSdmg+ovHOygz/kZN4wdpy8yr3DhZUYpk2P3bI3v2E0ANvn8CSZxGvuSTnThF2WAxfmzVsF3l
hmIFHV4gAJImUQBm5kWve1YgGsJghjGKBL253jRzpJQQXvEjRfkqz54d/qzBO+rq567uPbv7qIW6
I7nYhF+bnaCH1vwB8zVS27+/8M+80OXpTSsHDgjAOAAmj6FJ6UMit8sdUTT8qFnKLlL3XHzVc78O
2or6URSvjAqQfuHB7WyvAlv42D1GdBU+svZHZHbrMjrmhrUt6nfMHlL8jwhzPF1zHt4Ahr8Rw8Jb
cjMw//m14H7HxyBSAZbQ9bb1MXJ2nPX8iJTOvi88tzV2TLO9gbU+8JejtPXV5peFoROkh/d6Pq4a
bgaGFmTWTpT7rK59MzvRxvTz8YTxjhdz6DGFu9Ss+xnxyruKWYXPBi049jJps1LXXNFs1h6ZDaB+
rxZm+ZSrTaP42khb9FBFSmwErLaY67WRTQ/awOLQq3qn9ZQYlW4HI7OALTRqLf5SlWij9qzWcPZJ
Ffb5qs1q9ZSkLWY8qzDJ0RVFnOyfMYnQvl5GbfJPVYG/wVOdujz2CCg+aForSN6CArEPjJw74zrX
Ux0dAmO2BMY2WaCblSPfhdceMzmYobw+IcOIATtlIuvYGIZXgmbO7H7n6gcH7UxdP4CZ9L7+yq/N
pBBgzsTckQomY/PTZF9EF+o4tFZkQxzatcIKmhqsPZz1fSE3a5oAg5GedUBqgGBNBpiz1H7kCi3I
MYrDY8ZCaF+9t83xkJKjkXLETqH69b7IG/sAkagoqvA+AQuBYPR6G+kY6TUquuRoJXvUeneCH3uE
iLHxel/O5BVcHRfk4ECmlQGeHQP+13LUNuq6FJpzSn3vT5Gmp8cSLQ0TRRmMKiL4699ue7eyrQGR
EBnBwO7U27ram5mz6solLiDZi5clSY5tVgKIvWFWdBqd0dfIqHhE8J+EO4/3d+tG26QVSeaHNVUX
oVIEOUYLvgE9KPPoYEYZRoGTf1i9VD6YXs7rw5kwAzAJA+53DYB70+dcKPdQGqkdldjA8gHOzLEP
A2CrmK+IDTp1fX9ltyp+LUpyLDq90FsKkGxgzYZ78axXq7A9ptkHPDx4DwvKvSRM8hhAvIk7jUDk
NObx3hnhpQPnsgQ1Gna0aJvRA4jp/eXNHNzlTsoZSitqR4CxQaKRvcQpKiROGIyAP8DwLY1+35d1
e3WvtlKOsjqrJUZautFJQWNGLHyje8gRaQxL3IMzSn+1JkkZ+7ixO4NBzli8ozvATwttrS6Bmt+k
b3C1rqRIhgi+dA9MBUgR5GtsOV+7MHvLQ+2gfWFPlRGQKH7WcszAmWMbCGsBA/LWOl0Ln/5+cQHG
onT1Wg2hlfarK34N2R/GKp+Lmxp/MdoHz/UzYL74fasIQ5GNJDqBs6zwe9WMX1pLE36k1uW6q8ri
VLX9UhZ57twAKoCuBrRbAk1UMotdRsZBxJyeBFOEl6CzfZ/ZQ44nWVkSNWdAkD6ZnDtkUOCmX++f
ZdUxgoKGnrhRJWQFbAp4s+C6Q98vgqlH1mRRDXzJqug3FbgiV6ESdUsYgjPXYYqWbLQ1IfeB0fvr
b8jA7axHQ5yeIiHib3rsol+/DcVK7Tnxh7JuFgqhN0lVHCoIb12072HqB7UHadGFzdyxd3l66rvc
17QQ2I9Ibda9H9VilY7pJglDv7XikwbQtftXf142muow5QFPAV1H14utmsEwR1NNT8A3Zm+JC3D+
Qa/yA74zBdVfqQIrQiWryiXfuCpEUFVFtL3/DTPGFW48spHImttobZeWz+0y0Uivp6fC7aps3Y+j
+dJ0NfqAHJcW1ZpahsJ8Pa/yOAjjlC5N8MzJxzMJ3iR8BiYrpfPmdpgTKx+TkzLoQOlPKrYx26Z7
VbQIQyiIzw8KJXxjW5m2NGYzo2oYfkFNd/K4Aagl3SyQ9Axq2rbZiTdqdC6A4LZxeR0GeeGsu7r6
U4YoKNqUbMDlAraBglzs9WEPSas1dl3lp2jMgUaGcLbIWr+CKcZ8kbqgWvLa0ISC4FSfxv8QqQFp
/1rYqLl50/U2sPyTF64Euv6RxPslfmPZXlwLQVHgWsg0kUtLAvouMB+Q+qgD+w6IiEn/CwzVW6In
HgOm+311vcmMfsoEsBsmIgzUn+QBjCTMaS30EPSD/RdhPhK9Dty69tCQstbHxAPEa+/R2i5XZqHb
PuV+ller0smbfZn96WDN57fA43anHBbur3R9Q5KoKW/wLTFcOj7Gx+KTWQOdVYjL7q9bftpkUdN5
Xzw95SDatE3BYZYodNOgV6pRl4CDZKfnUwRY2BTUK1WglMn66ZZUWD2KzHpz1KgDTHUkUKzRR88l
8oFv99czKwy3Dmk40AkiH3S9HtdpO4KO8BQ8p/Stt/bcqNckajck3Tllu9S/Ib+hn0tDdQ4IkvCL
UcK6lob6cMdTF9JI9hRiJhETJWzUF67c7BHh7URZFIgIwGi/FlKLsklNO04fMk4+zMQeHhUbLfz3
923uXmP8CJYECLuA+Jb0gNK4MlO9RJsfjEiSHTE7APc+oqj6Lc1SzW2aDYdq6lLF+yMnuRp3DMsk
AVuVsVdDP/9YIieYU4HL359ehguVFmgOI4mo0gdbDZRR3+QA4XLYsC+B+SVYsr6/cfOrAUeHgwIt
ViWdjluxzsxb2KpesUCAgRHOxPW7fBEKarJ5l0HYpGrwDP+VI6ka2tMikqogG2HsIS0ajyrct5uv
VQRUhjBbI8ni9eWvJl0yjLOKAYBQlH5RPoVDc72bHWNZySlsUY75FNH4tPpKs59sTIL7+zin5fZ/
cmR3tO5Iwc0IhihHqS0+N0vl2NlzQi0dGWI0R6P6dL0OJ0V6Bh0D6UOlHsu0XrlsT92liaxZ1bsQ
Mv39QvU6CpZcrcJVTXMwhf+kLntRU8ALtGQvuLIAzfXJNnajEhfSJEUHpIEQ7TDZumGdgyuXokKZ
Rr76XjYbq9AehtE5M+XFYqMfiSfKDb9pql3prkaqBcBpy+qnrN0BHMdVQZbzrBRolrW511fm8/2z
nXvPp3oQRt/hDSqOtC0xBietxsDeA2zeJR+aBcgU5EWE7RGya/TXKH26L3D2sC8ESjvjiMbAlEQK
awa3i7tlkKAfPR8WwsLZ076QIl0NEDvbfaxACm9/5RGGbNOt4n4x0Q9dir+5HdPoAAZmQLoi5+F0
OgAaeIB57uzwHzfddk3/z99s2X8Spvt5obpJ2CN4r8CqJ8piVYKOPtDDEhAPZry6L2jWoFhIY6Lh
YyrWTGd3IYhmjRM3GrgY3eQjBCNnKvYC9BHJwu1QZ0/nQo504ZUiFpFJ8MyAA7bvhJ93hz4+AIVr
U9bdamB+yH5Q7bVtAerdH1xRHu0keuIlGE+QjO+LZmGDl75HugR1ZWoqt7DBfWDTZCtM+6UgDUrA
gAviGPi9v8uzNwAjIAju0TR9E32mXR1apCtw5VzmgY687kYPlYf7QuQY6/NNmprQ0N4ygWhLFyDX
S1eMQAYHdb34VlHjCaQc6wLcdgXqNoCAtAEUeV/iTR5oEgkYNcC4ICWNhnDpZo8pUuNWB5GRo2Pe
aNtl+xC8ETYo5auDVRSBAQ4sp4HX4lv2+33hc5oLN2xi4fpERJSWWwh3yAjLIZs8krHbuQUHnVnr
50q7kCe8L+kmALIM0pBawempY7WnOVk79ZNwzUdELgt6siRJcl9AwciBdwlJLuMH3R3OLEKnNuJH
BXTvC4c3p5P/7R9yA9c330UHW0wJA+0rEP4F+aidxz7//hdnhAY9TLdOSNY3MlSwK2YZbhkQng2D
HqLmmBaVz8ZmwSJ/JhDk13dCbPo/Sfr1asyakEjRUPbuB8cHFaLrFTbYUgICzi+1sX5GYjiyvt64
WfY4JJqf2fmTzYpHCmxfdVS2DRh62GuaoFgZYZRDtTepeKdi3A5K43qAxd4hPzGiegYexVFZcuvm
LxLyE6YNKIvbiovII5a1MT4/F+NrYupeG28w6Kc6YAAw/YaA+8k0TqiTHGjEPUwzLNjnWcVDxQx1
Mzhk6JO73r62aEuBwh0uE6iTN2riWLuuyPQ3fVSrU03KP2Vi+TQc6BNHbxwSyRjOv5anWlafYMgW
ygfa7sBQWmvNc2QgRVlp2/s6eJN++5QFiM1pcmbCnJIUvbMG8Lsj+/5QhI8dRhFG2yn8gpUvYOPZ
K87w6kQ1WPy6tZ41j/dlz7nRKOb/K1rSSk55Xw6Vio5u1S0wGNTZft9pSyymszcZraLIG3823kmH
h+JxAl8PPLhmWU03ueVHZZFheE5DkDFAgzVaXSbsjesTG0MF/kgRwr3N+W608x3Kx1vk1YAfqdoL
QBFz2wY2KxW4jYAls3TJ+ylSvansnCCQ19IXG3SmWtH8aY/fpBWXMiQN1DjJLSqm9USND8htPgJe
dsknnd20ybXC9I2C6SJJiFNlWmYyF1aJ92sWfZSg8KVxu04A9f3nmgb06X8lScczuDgKM3QgSf/t
oOKvdL/vC5hTsksBkpKVlYFxywj7FSsbpOO8NFb8RRdmab8kf6KldhLaNlbByVFnSBLVx6Fba0q+
/ovFoIRuASNr8l8kOaYoOFdKLMatnwqw3dfD6yIp76wSX8iQ/JMwclIABUCJc/LaNTFmiJZaCmd3
y7ZMHAvKwbZMu9Y1nNVOlmKsJy1WdcM3XH+qUr6KrKUo4WYeALcFsQ6GlZAFBeC4HK8DiScCmlML
E9MAZEGjcOgISUGWaXYu2rS0KD2AKk3xKatJYIT8GwZaji1L6oPZpXFQKMDStU3h1Q6x/lwxrz5N
Ukyb9H0yNIjyla72Rb/nmIQVzkIIO78BaK0GViNoEmH/rs0fyESztm9J8qCgWhYVxjaJXgVgzXUA
IYRvoD63+j2xO/Tnln5sIb9wSITiUW1pgGfmGmLsGWEEPA30z8p8f7GtdopdIMsATM41Jys31Xy9
eP3j63ElRHoxhzxyPrl7HwaktmJ9WMUORmptZeFlntFfA9ULYLebmICDe3G9p4z2MdgvM5h5oPK3
Obqf+4BAlfVsadfmJLngKpsGaOHfyL06IbiSaotAEr5jVREKUi1wT9oHEyDf97du+mbJD0XZDrMb
KK2iB1K2LBGa1jnhiKeREY8DjRt7O+8KgFA070iGFX4Xl9Hqvsg5lbgUKRkat7QybqrIRgwgIS7D
4XnCnIwWsU9m99BCBzM6TfVp4On6tNJajfJRHXBaQhOYIqTttuq2tD2bJmDT/2JJYMDBzDMGNpCd
uJYVDgC6BWEDktLDK98y88tSTWvGOE/MMxhURJ8j4jRJgJp3rDV5xB4YtXIvB+CL37v1Unw8czJX
UiQFV1hZAdonZvCZ1n3beynMJu+LhfB0VgpOBVXVqblQLhaYVV2p6piwh1BFWnF8BsO8w6sFT3Z6
ESW9NlE+/leItBSN0TjDkADemsIWq1GkL4qozYBOILyxUbAVJy1AysZkIYKcXxxy3YDCwUSaIXnQ
CW3bsXORZVfUHmRnVbMqOErk9hKzwox2Y33/yZHsO4Zxo9jqsIl5mWzd/I3awnOL3re7BaM3YyAg
CJg+MH1ogpOHpAUqzmNc1+wBjK7bMOMwEsZJY9q2I6oKdPKlSePZDdSnTmzgFEyc5ddXSXfbmtp1
zkDCrq0RGAek/d2wJayHufwepleBYWxhsgseu+RRAX161FiDZYk+ghFXI49jSNBOlSNVU28AKrpw
fojE/hbx0OfjnlrdOk2Y9z+kfWlv4zrS9S8SoH35KsnyIseOs3d/ETrptHZq3/jrn6Pcee+1acFE
+h3MDDC4mJRJlorFqlPnpE+WtBKa8tkkvJUvHunZT2JWrlmRFqB+ku3HegV5HTElm/ke67u/0Lk/
XzsLaZSK3pwmMMzt++B5DNSN1AwodxUOGb284ykGLpUKwF0LbCuEbOaEnwldkdy02Noy2xeT0L50
eZZsq0GKnB4DPo6Q5+Rklmb3QJSwX4H6MnFNSf6lDmpyqnpivX07UANULUMsDNJ16Bcxn42eS1mR
UHiXrMlPAnRA7dKAxGkaurftXA2yIAHFY9AQMSqE6TJAHS7d2ASZBbUE7HFAs2EeS+wQeDRSQyT2
VAPOIyYNpCu6da8qTiCu1fRPjiZw+phmpzHixMKlT+rst7C4QYX2aTZCX3qfNHjVAZYQjcWqyDkp
51KgOLciXa4YRAtyMRGcs5i+gu8DwOleXSvaD17XfAlrcb61LNi/GPMItXmwA0AYGsCvev1ZQllS
thXMDj4apd0F7p+AE9aXvs3zxTFhXVWavFFMhAuxVFY5ugA5xOorKOoAkcTxnDkvYW+uL7KgGX4F
sBmzj22iW6Eg4rT66mQ0LnqmCEhU20nJVm7cSHgUjFUqOUn/yDG80CP+h6Xof4aZhKlUBtyn8YB9
HQMPfIJDt6LQSBo9vf1qCGJm3u6rjPOlLDrnzI30P6vMzpZdnYURtFz3RaKD+aGxgwDkGrz30KIV
SF2A2EoHipCFs4ZNPjU9ZuX2GS3cELLY1vAsDH/zBaDRDYwTNKkBwLn8AvqmFmo9xTffST8jpV6n
eOk0YOUQQN3OI3W7ohCYAwyUOzBRDkSVhK7epTGMcOVCj6Gbval2q1aWtkDJbELqtfqjJW6DoV+F
YAevfibtXxyYDv5ikF/Oo0Ys916M/D004ibfB+VhCNF6g3pHxjOyFExmCzPifgaUMOmbVku53hhW
vq8N/Xc3iE9N2XtjLj+VwG+NMS8lvcoWEahnWU4QqUigzryiDxhRaRaScPQN6JlDSEeUvAj5byP5
IeB/YTNy9nDJHpaGSwY8ECi1qZeHZ+ZtlozDOPhyZxUfxIgx0SOJ4NJAb8/rifYL7StzAx526nA+
8jl6XEQXrBTATjyIMLMFagDmNhYriPfV4jD4bacn97kWpQ9jqr/GKrU2JE2PolL97jD2s4dKSb+P
wN28tRTCI4O7Ol78CsQ2cHzPnwve1JfrHwhkTlohGn2M3KEe+5OAhSKzqrVV+iIa/bfXfBW7ZyEQ
E1rNYF/Dlc8qP9a9lpZhauBwx4PSJ6tU1e4AiNnEROe8bK5v/RkEBawCYGp4dF7V6TISRulkwFT7
pu6GO8ExnPg5fE7vQER7EHb1c/HevE8P314fjM58SVBHxJjFHNfPWuKKQMe8NszRn4D3m4bCscAY
IAtQXI54CJWFrUTQmelfv+YM2XfuRBuzK/J28se0t61ql7WRXUp3JH25vaTZ/xkv1WaOq5lcBjUs
i1mSkRe6BGTq5MvJa1i9Jbw693X0xEEBIomSB2qq4lX0tNBay5XUnPyijj3BeEkk4gC/BmJMsjcz
4kbgJhRKw6Hy26Cb6++vblYSQwKKCg8e9cyBiR3NCgxw+3jsy04b5oCDZtVo37aycFY64J/okIER
+ZrfuR2luAZSefQbUVvprXiqY/GuaOrErlG6um1rIZ6Bzx51MbiGpKC+e7kiTCkTWjUhtlMve7ft
9crty6EGZlnO32MjFvcFjmODJEpc3bZ8dbGDvwlFcTwsAJ/DOPP8y86cP6JGPE25Nvpl1tsRhnPh
jtDJ+AsjBrpImKDD7c4W/kRFgOK3HE2+mAaQ+9YcGJHl76aY80pm2d+ZGggnx6xkklpRSbt48rvs
MwXZmYTHCTTOTM6GLYReFMVmrtIvFAJbSSrkUK27Spz8TP8wBE9DVyzLdpgHd8yeByOZHZn5jPFp
zc8scIwDRjIf3tnhaIrQBtD7pT4aC+u8DJ96mu8m5U8iyo4sO1L93OkjJwlbcghFAwwVrUVgYthp
mHEgQoWfghCsJ3agnoiZuaiVcBx+aRcRbkFWhiaZdkUdZwFzFBWxMfklADKpsCob5TObykNXGv6Q
Ec6ZLYTDua0IJmcQGCJsMeGwENW6TmtKfRJ39Se0DECiCVye+f2LZGamxiTqPAWPK+zyuJox04tE
1SY/jhqwr4IG5FRjPOLYp4j2GHyXOYNLS1EDQ+MW/oMOAVoEl/aUVh2swFCoL5F8I5a+EgkffW3X
Ruo1FfUaLeZkPwv+iFxgrsqBFRurZMJUk3SWkaqR6FOtXUUSXZEUECrlRW/WubwC4yy6UxyTC1EY
Jg1gykHojxDFmGy7pBHyBCajKvJaK19B/Y5Un0rF2csFh8QQMVhRZvJtXGrMpzZRA0UsvQP3VSOB
CmVK1J8FpAu8Uo/MtZCpYGeiQcW5yBYOcG6DALYMWNWsyHB5gJOuxQ0xZOrH48lsOi/IfJBj2Fag
4dkY2TnZ3I7DS5t5bo9xmBJvcFUjcBgNAokrGqzadcK7ypY28tyGzKxpwoxvUKjU77WtkZ1APbiy
5LWe3ZUtT21yIVR9aagZ4jy4jNLYpSkCFgdSTPnkA0e1FhqgivN+VQ8BZ5ZsYdfwhEI0nGFvM3z5
0kw7Vi2Z1HLyp1FK7DioT6O4Srreb0teb3PJ1KxviHofghVwQZem8jStY5IT3GHzlFT6LIC3ytYa
2TU1HjvB0uadm2I+rMKYZKWTYCrTHqRUsnGzBJQTEBd8AXg9tOE0sKcBoMjYAE+NKLbJOPl6BwJb
9ah+dD3wEAb4CTgPwoUIj9COhgECBVhvVMbrcqwggvzA5AelYgtAmMr08/a3cw0rwpMRyZmOmjcg
iMhlLs9GaCNZGlUJiwnLUxHfB+EGZBOluK2HeNVXkR0bu1R8um116ZQwFIXYB79DwGVSXfgkzfNI
xpWiCROYr+hGUdLYhg7l6S8MgegOaDQTanbst5QoiRIOBlYHdwghMJ3UeMlbyeq2leVN1GBifrzO
oouXm2jqQz3pAs6pLBJ3Ev6kwa/Bi4/E6ba9cJh4KJmFAIuWC/JbeMZ8KzPm2hAFOUPIqA+EgxuK
AKvmtpCCjU3e1dO0ixQemd7CBwyDeDWYYFPADCJjMBALGmVNSX0VzJteURTPcQTARACMhVdS+YOz
nfM7n0kQ56FaE+SkyDtg83I7LTmMjG5sqF9V6rBTZhHWEV1Dx0jBA11iZMqe1KSy4zoy/TQelY0i
xuSoQ3+6tuPJav00p4RzYy98imi9IwkC7Bkqz+xUlixRYZLbFskWVCaRo0JRCUPU3yWfRRIHK/Ag
KFrPjWPma0T5mIRh1VF/2Imn6Xdg397ZhUzHQgqngk1klvBji3StaILioRiQWgXGug4wV/RgZh+Z
kW6HIBMx59GmW2UsOF/7QrzEvCwyEAOVO+j9Ml+70CGU6MaErdNHsItDgXR6yAmugoa6HX2/vcSl
N/y5NbaNNdSdrOakh6/ujLfqZYxt4pnu9GZ2TrHlSv4s7ihqOvg3ggwi6aWrBmMFH26wo7XR+qUs
bjBBuKkC/WnqPrLsqAXPmGq6UxrXoG5V+pCQkYdkj9nl1gqdXHvIxUjcxKD8v70LSx8sSpdQ1MRD
C2Wu2ZvPnlgR1SkmauFHivKgynfJkNgqPST59zcbSsoYuMD9hIFwRZMv7YRmrQAAi0ikD8+q9Wig
Z19ld0X9R5PalyRWHYgcBvpOCL7/hoRhtOvASQmlSAxKMoZz2qWGVuGUm/fKgtY60luzd3Tts/4Z
aXbU8Gblrg8aII5ZnA+lDPDesRMmk6iPWVrVSDJFckCMRAO2wwmW+w6SVdWwTUppcDONJ9pwfVPO
ZmcEyZwIoCt9uc7BogMxWoRCPXsVlHVrPdKYE26vb5MZnoJYK4JiD3UMZivrLsN8WQQTBVlNU+xO
g2Kr1os1UcAvCy/4Ns7XgD0kHBhuRJELzBSXS+qMrBE0FeFAzGR5U6jo/OIFE/2UyphToLlu53+Z
gjAcismzOiWTqbUTVUdcJdQvP8AJsM6Fzu3UZl+3o91WkTv0eFKGBANWkT82h6GtTjnd62rmFOAO
QrsfBCcZb9h9yZHgsCa+F4Dw8K/L5acoJkkRiLN8Kf+BmRN78jr0ROVNE+5bFBo5Ve4l/0G4hyIZ
Ch+owTH+Q8PK1BNdpH5QgOXkDwYUO14T7fpmxNP5zASzILRf6iBVJWzy8NrTd+X77yEMA2EqB81A
TPrJLCNrm+s6qea3MhDonqYo+PSi7kUw4u8OHsFZ0OlE0ETJEiPyTCxrwUGmpmGMNznQzfq6A85k
W9aHcR3qp9vR+fpCvLQ05z9n0ZmaBmJpBUtyJNuJ1HmWFbuYPfKnMHIDi5O5LH3f5+ti7gIV1UNp
6mEtEXafENMIFUeDspmwvr2oJU8DwAzTyqhrgG6P+dbqScu11pzdgCRukJVuifbfOPF4o66BI/Mx
YUAGdZO5o6IyHj2WWo0cBtUFASFDj+1B6UD+PoGlIqrcIfpNrPpRGsvjkIZrRbCb2OLcrVdUmdAN
ufgFjMPj2yUB0hlcBW3iCVGzn6OmFVq7KfXwisnE9iWLSy8OXDlbgZBpFHmQ08W9hvoz9hnQqyte
86Br1KFvsQdieTCBNSi0vcDj41y0AXEUpBGowqENeumkmtBn0G5DxUMffhH6gJknbgF9KXLgHIFm
gL+g68J8B4NI2hb3BLIUt9/Uz7f98ToFwimd/XHG7XMVBOTUxB9vhV1aPJTRHdUxr7m6bWXxUwYk
DSU25EAoCFzukhyiXVnGAXLbehNAm0jwh8JOaqcbvNuGlq4NvF9x5vO8LiC5l4bEyQiktoQh9HXu
hIgesyD9xGz/iyJvgqB/kvG6tw2eRNCSE6DMgc8aEWTuF11aTYSsTwcxFf0SAohJfSfIRwJ8/F8s
7cwIs4eamABHoyWiP/bWCzgeV8XYe6AmcEpTdsxUXtWG4eVFyglYS3ER77i5cwnMKVZ3ubZ4alCs
HyrE+/pJN+71qrMV9YidTRK8F+rX24tc2kmMbaG9gtYe2s5M0JCzcoKzwprVjm+NEPrC2OxzIdne
NrPk9edmmEURK2qrKipFPyYr8BHniZ8Q1LNfbltZckYABb6mKHBXsjE4tFIFHeca3M+bTDrIla1P
Xr+CFi1ZhxEn3C5u3PxcRWcUuHcW0TJVql4NMq4vTUbtOAqhqvpq4Xq5vaLFfbP0mQ5uJiJikSVW
R6oGoxGib8abCVNavXI00GnrU07VdWk1oKsBCQ/KRaANZ26vOlDCpG56JDMIEmpEbAkbJiXv31/N
uRXG2WoC7YMuGkR/OHXNp2S8CdNa/vbcDq5BZNZ416MSal6RcseAb/ZZIYr+JO+mad2KTtCt446z
YUsBFg6Gvgxm9tAEnTf0LFcScPrlNCkiJkcPBGtQu8YZQ8fqpxW/MzlHmsvCEyj5Z5px/PfMhcoU
nsgoo8A1Cr1PKVLmdkwTOyH1+Hj7dK45NtCTkTHvhGsDnqCy0BP8dpBDT0HvV7lfGW8D8YLCJ+Xe
lH8I0gskHINkN32q90Oyzokfg+ojm/bmYyzsok2BwaTUDhz1XencJuPcMguVzMufxmy3ODWNBQ2E
3odS5zZzH+h68n6Ie+3H7S1YyqEutmD+Hs+ONUktAlFJ2GnBVEDvhjCxlcI1rBVRIERrWz+G9KRC
EfGZG0++EpfrQ/5v95mbNMXRK0MP0zUYvUVIO641gtKzLUs7rdnkySs0SaU3IQLzcuAFuRM/FcJ9
6YGqphYy23qgOqqt4T7dUHUlW5+tvK71fU3vQvyfCxuaH8/JQxnapK02jbAjJoa3qR0QTsD6Kjjc
Wgbjq6Yx9LXSW70PVuohhuj4sxlItjw8t5Jup+i0GBBFQr2pizw6ONH0Wdw1eeGFwkOcrFMgyJNi
a45vWhltVfC8vknVPSGuphK7LVVMxLkZTR2ts4n5nAh/GnAux2CVSDh3/1cH8tYy5qvmzBH0aDSs
agwHXyX3aA6OpUsV3dbDzUw+A5lKp3iOPnK73hpgNUW87MBIfNQKR8cpVH4GjEy0iY2D4KTh62S6
vbWFbq6bJi+F6FS63x7j07gNd/JKBcOb1a2waTaOpd5J+WPhFfcCBCino3oyrVOePKfCYRTXpT08
ji+VZMfpsT9ALKuQ7RFjf/JeDI4WaNutlcWlV5xj8tVGANkEQqYvBQvmPMvJFJoRJQcfjFmA/E15
s9Lrim5z0Cg65khkPymy3A4V/ZhN+fCUN13ijOPEGzT/on25/CFfai+oQYNmEIUT5vuQsr7qepC7
+hTuAgymI2n9U496NyqrDq1b3/ysDBX6d4ldVNIqs/SVIm6t6WeqWXYyKKtRsyfUWCBpksVONqQr
cIxt5mJvFqV2JdpVJzjtutPrjTlX9jEna+Z+2+gbUee0v7lrYTZV7gq5Kq0IuEZhN0WO8aZtBHwW
xVHxw3Q1hiYwuKtx3FidG+eg2opQLUZrstim0jE5KgYEfTbxKu7XReoEstsXvwsv2qHAaCgn6Bbh
urC1b2dw2H6gz5DszKoPLMdkVBbgxtbzwf+pbu+V+2/H3cu/zmxIrER4VGb461ARwlnUXi6vWxO4
dehgo5shSAerp6t2yn90yr4BBT7VI17t9mvw/crDMF0D2lQ8aJB/X37zZlInYt4lAxAl01EQhXvw
gdnFEN0XqbYjMbVLuQZ4GWGsQMNgkl2xcoIgWxey9dCZ9DHqpw/U7+6i2iR21jd3fRVs0LV5CMIc
h+rEkuKGmF0UPGuUNoQOq1bxFNM3uoeBAA5t6E74XSpYUPXNhOYKxiYhaX0FIilFpc8zkww+ZB+A
gUzcIu/R7FgF6HncPsOvh8nV9p2ZYj7QspbUqg7rAbmD/lCHBEO7wKwU+gmsIM+KFrsZEYD7NlxR
me76IXvr09IlD230mTWtDbaZTW/OYhm/hnqn5Koja+NazjecX3mdS2FDZoQBkhw0RjXmkIOwN4sm
ooMfZrHhTULvEagEuHmo6y4R2mRfCMEBmHHE/FRddYJWua0KMV+hmSzoABPJoY2g4sPrOq8CoMRT
QUOxj0IC8omRkFVcmdC7znPUWaiOJ2Ore42stg+3l3GlK/R1rsilgaYHNQU4Iy59FYMPoMWwmsEv
QPpoyCB97MATKhTaVqX9utG2prkep18qJAGju8pKPNOyiTR4pjRtS2QyQ/pLrijn8p+NMh4AdA2a
eGiCYKaQ1d3EhByIjyng2oMZPBBr3RYnKVS9rsk3gKVWvR/RlpMZLhwnTGIOdG5NImWVL/dhrDBv
bKUiTKa1Q5Md6CP/ZlHQPYReHG4VAO4vLZStMQjQvxh8ggQgitatfDDkzGn6dYaec7crJg4u+/pp
AaWxM4OMh2JEEuTeBQwO0IqKbRMjBNp60lY974td6EnOliBChw8BXTkWi11D0XjIRmyeZGySItkg
x7rTDqF4aD7qlz6D2qDECRJzHL/ykDOLzAswyMwgpyEsxsmmcYoP4M23EFm5/XEsGkHKAoDtV9+a
8YkuVFNTL6QButiBnU8/rUDw4vxBifptl//seY2ARa8/M8c4CFFzWhYR1pRthztRhxxcsxUSyADx
GPWviwE4rjNDjGNMsjpV6QRDffIsFzmy0d+GsAdJF+ebWnhtXRpiXlsddB1yw0SMVN7ydfcZ/Mgd
5Y+K+U674TQ3ll3wbE3MgyuTaYsZcphK7ut7BSISq87LXd2rd7hADM6nzNtA5oaiqLuWxghjk5M/
YIx/OIJF4rbvLbwgL/eOyWQSBb0Fo5737hjd963dvvevnRvtRK/bAtDWvXLsXefnl/aYiyCNtLop
kEv4rYfhgOo5XytrcR/ZwlYDophH9XBdJ7qwxvbtSDVahWpMA3oMm747NCN8kQcSWLrbzv2cBS/E
fddasYjvF6o9VezkG8jtEOpSX4ZK0g4v78gX1qYn2q7Rr6KfnPC7uET4HHo5AIJjCPgy3gtjTIgQ
IPxiGmGXNYj0o2QT3iDhsp+cmWF80UryPBYEfMyhTyHB8dkW7ohKQ+/1g2dFoTNViPzRCvxWDicF
4i2Q8VBDkKUkma9MNV2ZyTrS1iadeJ/B4qeGijK6YSCawhD05S6WeRcmbS/juUC2kJjfK36R2bqT
HOsWskp2sc1WIiSYT2rNebkvR5R5ZgxC6Uiu2ZmxFuwqECxW4KKohvQy3XRvllasDOKb6QDWV0wd
lT/AmeYMasCJL1+Yc/Z6mwlsMOE4T5ewb9SMtk3ZBhqutyo6qdm60V+NrF+rZE/Fo6aAdDZ8r1Vb
TcCGJd9Jceyqod8166F+muYfZ/0QLS9UN98niYWkJzgK0HjB/BDwQEyUCOKiB0VshsGT+KEc/gj0
5zS8cCLRkl/9Z+MKJJbIcdQCdwO99b2mb8Ct52V+dNDtcQO6qZP+aA9bZX3b5qLJOdkE+xdgIixv
kCgQiPVIWNY0/mrkw1isVeN028RSMgEQ/r8m5p9wVggylF6uOkxg+cGz6tBNa1uHcRfxUrGlHOLc
ChN0NJBK4fGRjgh5j4aV2noirGkGwIu+rsVt0264ZGBfspysr6JvgacDav6zIPXlwuRyyAlYJUYf
ZBmrYhOu0F4wDtWdtrOcetPvxp1xH79TT1+HR2V7e1OXosO5bSY6GDkxNUoJZsrWPbonmM7b6c+3
TVwP3s8uj67/jCCCIAvbR8tRAJLUBjZqF3jrjbmN1+0mXRtOuVYfBC/3TE5LYE6/rjb0zCCTB+Zi
qo5tCYODM9o85qPFHTv740zu1yj5YCRtjh3LB4y4V0dpfI+E/oAT5HxTX+ijW+tgPH6sgymAjsvo
C49e9VA+NavwFziWtr1tbukm3lVuutO31XZcZxv5LTkYP4LD5Df3nNRw8dsGrAa0KqA3xbQe459J
oLZyihVrYPc+ZIJmSyXhXVPzmVytVYHGBjQHgH5i29cm8IilMp+Z5cXP7aO6M1cgnN7E+/rQbLve
4/jkfKnfMsdcvUqip0VBSkw5/mk21mOLL0/x4pXkl5vhfniLDtmvR9R/ORf+ou+cLZIJ/imhWaxb
s2OCrn9YAS7p5NVT2nGKeBwzX6+Ks0iZiyPpCh1menMj1I89PVL1MPEq80tlJsAy/j0yFqgGonfM
9xgFzFSbPHfNdbnVK9smLtQ2XGnXPKo2tO/Se20FqdhTv5N25v/ffrK5zRRCStjsKuyn/iaO6yiS
7BQKopnKSScWv4AvClcMQABwMm/42YZiWlS0IBM6+hVdA0SKPvbEG0hdjFlnJpgsFCJYYhOgwO+P
VgJ06kHCVnJ8fo7l1z4/E9H+swrG54u47JPJxCry01DZ5Icm2xm5I/0DUHOfuoipUSDmOUavRHtR
HoOT/GeUcXndCHUpa7EuVM9DW3mn++mXua43YMHzjDvxAwmv/pFsdsoPPCeE0uZRNCzAwc5/AFDm
l2entt2YWk2NHzAdoaW+axz9t1razYBijo3J918dj6D8tregInZpcWrqXoxL7DMoIUxhHcfQYeXc
cMvhC64oQWoUnETMUeahoKu1hvBlYqJDf8nDx+oeXMM2t4e/mMTjK/7XEnN+YlANTdDgE0tfhh3Y
cD15W26CTemAp+SvgjKSL8ilAbqHKt/lxgUNjUS96xBQZPeo9DYtbOVtONBXK7T1vbEbfuudE3wU
Ll66JOQ9VxZvoDPrzEceBhFRBQOemuQORFyKPxBrM7fhZyrbqDKaj9XvhnCbOYsPFZD1/Ltm5ruP
61KuekB+gFNHZ9MK95CBVJptchwV0TGz2janE7G2YfYa6e9WFEEh2guGbdx+pCF5DclzMvaHdlI2
E2+IaD7Zq3Bx9ssYH6tAvlWo5Xwa9asqC+BJWlHDlj9IfAozJ/27l+r5VjCuVsTg5KZSD1cLVkrl
SriVK2eLNjyuS3R6bLLZl7kbP1nbvwmM/62UraVIgZpQGmClSbXN7uspxCjdq157Yf9US7+r7Gcv
IeUyTy0Xa7CcG5+ZZmJFJ1gYlEpw/OIpuNNPjQM2d6dcDa5pV+64q22ZEzkW75kzg/MlcXaVtZYm
xsEgjn5oFpJbCSOmEgNB4ZRuFjOQMytMBh7LUjbJyYBlJZtatiW8Lax0p3JfuvP23PBRtlGoTUWa
ht0casEcsZX7H7l47CTVTgJbKfW5LV8IR2XqObfa7Pq3zDKBCjmPKk4ZlgfepNSxDoFnbqbWrl5v
O+bSRYKZbMijoKmiY7Dk8qzyoI6SrKWjX0yxo4/rvkTWyKOBWTSCcRUM74HhCpYujYwQpCVJo+Dl
Lu+sUoKE30nWeMMxPCNMlIsK0KlogYwnrvISdqYt6tuWPNzerSXPhnr9vwth4lVSqn3YyLBhBo9B
8i5A6O22gaWAeG6AOY6hHjAnIcEA8FXm5HTQ3ilXerXFoMhYYFiNcyEtrge1Kww4ogmOocXLg0nK
RuqkAubKreDwqCEWD+TsjzMHMkZakhbQBvXTDVqCbwLnBfI1sc1+IfOw0P/78cxhzNXIcazw9+W7
3D6NxxHyRHZ1Sn5Jp/Cpdf7gf3i3T2cxlJ6bZI/HNM2hNSS8IONn8AABmBfsWqNyulxzzQYMUc0n
6M7I9FhWNSCCIthV686ewh+c3zFvHbN0jKHMC0eRz8Ks9+W51UGotomh4oPK4txwek0pf5lmHO0S
6NyHKzXT9MmOBxGgMikT88cgKlWwVySSNG7T2rA2PeaUM1dQKzEFLVtu7jSNjPtWs7oQMLGSh+Nf
+r3zTClOC7HmagbKTMxMaIfZrRuMCZMuFz6KCsKlcmhNDgm0yDeowhsGWTQ6RxuoSmHIiW14jvIo
xmB8x4uqf5aHX1azrUoV757fpfp4+zwWPH2eI8cTBJRpgF3M//zswuuhzZINGSylo6K6ahXpm0Su
CwcPA4vj9QuLAncXWNNBeIu3L3vyoVIKnSoCVQvtF7FKMc9J9xDlCoS7Sc+fbi9r4QoC2BVgEpRK
5jEGxtsnq1aDRg0AvO/FV1ReAbWyDvNInlIcxIS6INI43ba4cKdjxApSgDPrhGKxxNg9OkUYb5dE
TDJYoZfT1HJNiNttO1DANdA3Wf+FuXkjUVDG2Cz7to+ISYqBAD1sgTJTQZNEaNV1KpqfoVHzrqeF
g8Nc0jzLomCE/Yp1NTZzaKoNmeSrRQDy4NqJRuqkmGTXVfpUt7yW09LZSSDSA2AEo0KY0790yaqM
DL0FoB1cStSLp03b1JYbQ6PaDI1dY5C3Spc+v7+bM8ELdhK4chCEXprsjVAUg9wU/fSPkit/8raC
3MSHJGt//sIOjgygEwmz8Gytt41rA4q2neST9JmoqYNB9Vaym6biXI4LXzVCB16+IAaWMPrKJJiS
XGkkbXsQLRbRm2GV3kA1F/SnHCdcasBjehjjteBsUPAqZY6qaNJGByBJ8mWhpCdNy1s3xyvMk0Zp
XJlWb6ymsW0+TSsRQJPbh9teM3msjwveOUsEz2RY0Je6Ilfo5HQMY/QKfRPw1DbtvcwsPTMM71pL
XkXp79snuPTivzDHRBZJjQoV8hWSbySiU6IpWRqVq47vCKFWlq51XEC6Gjoj0b0IQqTfT7JgHTz/
gDgC26gyD6JxkoKKgI/VL6TCNgJceTRYD5YJuPRdWa4zUf2dCSVnCHbhg8R9Da6bee4GgjyMUVNV
mga7L/k5iZ6gqEteSa9sBfGp0DJP0UsO6nTpQDXgGkFgAYMglr78GE2JRIHVA7ALYieXJACXB+U+
rlIvb0IIqmoBp4C/tDwkrhjBnUWGRJbFVk6pLBaQHPfDyKEiOqGAA4bVXR+CObreJwCw3HahxfVB
RgVjYSBiRxf2cn3tNHV6gZ6zX9DOnomPrb2WxZscqOxc5pFzzZvFpFuYyPnXGFvs1ukwmpXRyH7X
Y/anlyoMNOFRm8dxdN/2PD1FdmIcvgHlZXyNwHICPaWxxIFqhxJFEev6QcDcWUWoo2QyWWtiVdqg
RntvDMh2G7GJ3nqfbfMg1F2oZKy18nMM4q0il4qT1Vm9U6V+2k219n5751km0a+fB3aLmUcDRBrX
ntxJoZUHkXEITckfBMwdtMFjilpyYb3IcefqJnX1ptsEmAwBPjlX95qyayRzJfVHjE9xfs0chc/O
5n+/ZiYmwCWO8Zz5iXOWew1AtVngZTYO8sso2oYZ2/oPy6ERhK5srXuPP6TBse6NbnPbLuN/wDgg
+ULzBPrBgBCDKe7SbKenMvgqU+tAezAWRG9QeHOE4t6gT3wF9/nivFjipS02ka3oEMQdcqEDKlbd
S/CnPgI8Ar5teQ34KW+2mfmQ/1kYvihlHklEI5zJZUcFEDeStDCm6KumeGxHwRZIaGfUDos39eH2
NjJf1pU1JkwpUh+WKpiGD0T/006NjekrWzd/UAw63DbEXOZfhub29wzq1ACCZNxEqvVJyKwoOGR4
GWGaAcJLP62OV89cWs48iAYL2DmYufQKHSNEuHbiAKBRF7lrA3KOCMBE9/Za2IzhazEI6TMPEBJX
vKouzdRY3pAZMENjPHiBU6jtMHeSDRQZMif83uPmH2MYr8O2ASWFB9OlMTHp1AS648EhwLRgmLgS
eVd4HC7zD2Y8HEKJWA94bxWMYjOpo0yRgollKBw0PW/cQStQCh7kfMvZt0UzYN8UZbzSDPB/XC6l
TTIQEUSZcAie63vpSZU8KEJ2nzS0p8nb6Q9aj8HONdU4ieTSeYE/FXk4yBbBQMvSAUElshaIIgoH
EVchMrtJ0+wm/annTt8SG8gkuXTVnAe/vQ5RIG35Ir7FlTxr0l+utrYqIdZKJTyC7tvu6W+rbUAY
825Ib1rMm8O8jhpg9gAxBgIGNhe+cmmrSoAMFAiNjgP5HGPpyewgEtK5BFh/0DS6g8oJv2xjGF4J
W2D8wP9bBjsXiz6HEktT06KLjyriU9786pxUPFZ9jKpHdqAUpYyPASC0rntoDPTgLJByCa3fYVAu
7u28fOuVO6PM8Q/wwdSApKicGvjC5s8KpMCRg8wDExmMq9GJ6oEVD/HRDPbg+PbkWPOE5rMM3oSO
99ZjGzzzZnzR0c8vPXw+OpNb9lozDGDnA9lb/5iQH8HwTKf9pGH2Q29WgwSP/l0JNmZaKFhlyAep
jxiXVtXXHox+rUZFW5Fyu00Vuwo1Tty9/uTw1IXfg0kMCRRKcpeOIbZNAhJkJTlKcZq7DUkzOxu5
9CJfFAeXAQS0sCAoBmcJZmZ1lvyOTgENMrXCVJ6Mj7lt/4+079qtXNe2/CIByuFV0ooOkst2pRfB
FawcSCp//R30uehjUcJSV/feDwbKgKdITk7OOIZfyPmlKFOvUWAbpbCtyaVrZN/6Fo01Gq58FWNg
JqY9y7h0reKbXJaeZPrR1Bym7NgCoU8rRjDHGn6Z7t1LbjDFb7WRCEBMaWJQR3SVgZsXWckk50GX
eKx61mt6JPCTBvNXpw7gMXLcvQ6sDWXUkE/BDAySb7gzgnlNKtRKQNWaB9S5AmhA6cI0vrbsfkQy
bsfEquvFoZhgclwUG4sT6wlJXJKSyFEVJHV/xEgLxhcnl2Klg2oAm5IGUW5DDSM/n74qUfVAxn7H
yq8Xi71FWAAOA47eKxrbLs2tZoiI8ShJjgcE7gNyOwXqbQqap/a6wNayDA2PIrxO3HF5FfXE5pRT
1U7xblVGi7EDKXGnES1MUa1kfqIz4HJ22l7SflsoCEPgAXDoam6LP3m8c5HMJdiXpMe0UTRv0pPB
9ionVg5z0U/ArGDMazEs8fX2ya4tPFg9PuBg+XVe3TClNnulUUfpcaY2nb2qSQ3TA4WVTWHhawbw
8SkCHGOTygBSlyW5VPde0bVqfUC38ngPI/9I7y/XjQxJqSvDjC+I4qTG0KTaHWSU/e4rtRy8vsJF
7Yuy8qWIjz+V+deyxHgnXFn1ZLSNvaPpa4cSWF5wJ5EaAp3KCt19SNA5jkRtESTyqBwqSR09yCzd
rOn2/IcNURytzAKrIQBSEc4vF14NdjpSDD4FbNQ0P7eJ5I1U7VwyTtbOJou9NHhKkFgDsiyQWgAJ
DaFLWbUE5LW0y8qgsRPwjmk+qIrdKKFef2fCV4HdUMdX3ON7GJF+8itqnduiPDXsaBm1S+l4nEry
i1XE26sqi030/NOgetyAqZx9QAyLFa0vkqQty0COnMMw4KlXTv1U+lHzpOY/Fdp5lnHUZhecQK11
V5TSP584howwaAfIP86PIqKnwLqiR7G2yiCSr3ql484Vfmmdbl+z1eVGCgUI8eAC4RlUzNYt9z/W
O4DIWVIFv0a/JqAh69iTM2ZeZwQVEGluC1s7poI0wXEwdAkAgmhxC2a7v9hkcOXo0oz+a/aQFsDE
NR5Vbc9TFGto8IewQgNahgAJhyhC78EdY70z0jpgoGoHL0JfHzK1eur65o3qEzvisUrvsh7UzqQr
J18DEsoV3TztAUivtd9EmfSWYGZj53C39h2k90gkAT4XiOhClBP32tRO/VQHKrqoj1pqJZe57S2M
TmY/k6Egh1mfip2UoNg39rEVCEdAnuyYPG8mCKV2ZrKBmXVQDVbrGUxXL7FuoW45lPGRUQYY5BiU
2oUkSb6Zl9GdWUk/asUil4G09vuOMnCXdOGX4GB4GgUvGvxp5HaWqifbw2CxRq0D49k6a3dZg7SS
27vju+aNuZteasw3HUFGsiOW69haLGD1bEARIj8qWJxGHnPNInodjHN9JsCNiJ/o1PgMfFuOkrq5
ee2cY5H4xNhBZtw8ch4f2YjILBS6lut10slAS3DcBHLXvrJuyg4R0TJMIs+YYalkyzWHufp1e7Ur
U449RrYSNxzJWUTuwtttSKgPSfNcBylN9aOkZYD5awBFQHVrDxB65XlzUQDqAuMEB64RnT5znhh8
LaUJrOinpr6azuvtpawcAuHvC7ZDkRLDrDK9CVTLj75mradYLiVehRH5PZux8pgRVGLPkKtHlIny
hHBSxUznLCqsJsjfm0sT5uiN8EnndS+JvmMG9iQJT+2gUCMpHK0JDCew7EsNxpjcG9mX6VkyfGVv
nnlDAxfrEm5cqs7mUPB16cUzGjkV4yl5i8uX3QTExlGhBg5CNP6i859LTSfgks0Ne8JRmf7Ul+7w
TuAxyfEzEMG8fCT+bc3Y0LyFOOFG246ERmMZ4mb7TcteOiW8/fe3Dgk1BmTkQSsBJ0xbLseRbLtK
CQ6pUIEWwV7M6ZpH7xG5KATgu7PX73KqrH0PaCDCeUSYSO9hTlAQmddx38Y5lJ1NYM17SInXpO54
j2Tzn+ilmtzavoAjsGA76ri1k3zAHhEGGgwA6bBcqYqkpcwsKIhdAREUjR3aHpvdngT++0/BBEvk
Jq9sSOjbWTqUeVy7+YQk/u0T21JAPPWA21dBK7HieYC3JBeWBikGoNNeCv2iMbfIz9l0ArDCbVFc
l4XnREWTAIBjDPhPSEktF2RmxeTkaU2CGLVD+0EpntQSuJzWztu9tW+fxQgn00fo72CMi4EitNU1
2YPA2RIAgjHAwHFgbziDy3UASmJqEPCQwLaZp5QP1b6vz7dC2KqP/gDQq0O7kCFcigC8hWMgT0UD
q7tatgsIYPMy+DlcfM06ymmoqOd+8sYDoGkYwPaBNOWiK3oABo9vKEeUVcpuR983Dm/xRaLlqDJS
stFCgUNqz4B85LroVsl7L/9zPQB5MmAdwtcGeKmBeHK59liq4egpFgvGY2a/FsN9szebumHcFxKE
pyQru3bIGkjQhsmT+3fTvkvhzyoZYLmGp9tKv+FW6Eigo4ETrTNIoYvKIpsFaUpUzTutlTzkGhPE
DVlxLjJU0f9dFJQS8MQ2T7yK6ZXB7OE5JqwN5kHxAOuuZEg8TKfbQjb0gLOuwhMHiRMusbAeyJ3s
2WrboIygkGV7SvL8zaqnKxmaHS9wywkHSRamHACc6iCPKvgx2cBgYtWuDZI2uVPYCSSJR1l/1qxn
Kze9Us+OYC/CPI5+ZpJ5SgCU8a9rVVCJAEMRemaw5tXwSGnk4JgkLMCHeHb0t1BfMPwzanvNTmsd
Qdz8H24/zAQjU7rU+K5L0gx9gSxQpMLLqtqtqXqSdgvza1MPbg4sCNk/JMWQj12KaWlsqGA+aIMK
YGeD8lJnF3P2Js1xQcHsEf1ye/c2xCEDBmYVtK7gP7EOO7aa1g65Bog1zKhI3THODj3z5O4FADFE
3hvMXN9pwJf/V9qqEjtG45xkShuQ9/iJ6Y9gsfq/4VnmQf7SMC/FCCqptFNNY2VCE0z1e8p6f7Lu
KPmhWA995KcpXI1Id9vsz+2dXN85CEVCC4808muoai8PbqjZ6Eil3gagxvatL9199npbwNptWwoQ
LjVoDZwuzyBAPU2e6Smu6Wun2k937tOGni/WwT/jk0cT5QUtKfpjgzRGByagCZGL2uUP2FAEME7A
MCFkRm1DjOOUomyaqY7aoGguasqu7YAEaFS5A3mKrGbHum+cDCibER3DwltI/wgb1/bI89rp0AVT
Vv2Zu9TLYubSWfGNYS8m3nB0OeQbcm0Y+kJLmi28i+0km4Meq12QXOLH5tL/lq/0JT611/y+fY++
9zuGfiMDtZQnWCW5jKQxk5UuaI8th0h8Ad79QTsYl/bfX/ylJL7Ln/RCGeSsaTUZkvRXJya/Zif/
Oe5P23D7JtxdjDkgjcGpSGBnBTGdYRYYdiBdMGQPUQYciPiZGgdJupr03RyaxotRcnSUczaXnqPV
X6r4fPuaiX3xyCoBohh4YLx3ET/FPM4sR6nUdHUXOHYBNG53kDU3ie9U0GgY4QxolQLIKgAWTXyj
CFvk4BrnvtjxEjbM8uIbBGOiqnU0zWPf4RVAqra977Ti3m7ZmVHiytb8Y5b3kmkb1x4gA2jYhMsA
5f2okX46XgwasMGscEnU6Qyg0aoB/W+9Y1o2tfWzECG46CvLSOx87IICuEwg5KaKNxqza8tfNAzI
xxcKuurn28e5dfkRdXKdQkPYykmv1aw0SwUiW0DCaiTQq+NYfYsw1v3/IAet+WgZRjYS7fLL6zGb
TlIWptYFaea8DRPz7UT6BSDaSdd2nPxNG4OW5P8jSrAx3WwVA2g8u6A5wi1o/dZ2GwpGr2M3uEnh
Y0CYgrXhB9u7GOt4BxcD0GccJR93Q0zgz32mzHKDJTqgOEnzhxbjNaROXZRyfPTTHIYZ5XB8g9JH
x2YYX+WKBbc3ma9sZRw+fYGgP5i9pmaa4AuKnoaZ2r4ayd45bt6DTyKEc+wy2xkqtFQFsVofmIKh
uP5eN3fW8eGA31qIcIRlR6Y0lyBFO6c/GXGbP78wGJ8eVNPTiVuiEemuPxdIHyOL+h0leXZu/ta/
qtEzAf6YuQw14NHL/u72oextsPCcaFGS1nEH1ZpUUHwpB2vY299t7cU8hMMZERU0vC8vijLPjlVr
EJGpLqa0HHB++PTyWx2PoL7N3vKL+uW20mxagE8ChRcl5VySqcnXdC0u41H2Bm3n7q+rfvzJ+CRC
MNfdkMpjBvcMT4b+UpCHNHY720sTr2mvqFtcjMIEJqoHSLpLhU6w3DbuYzN2jZFd5AZ1fb0HSO3k
GuAYs4edTMuG27j4NsH7KQj8ucHG8smhaQFHEj+ZT0r+ylLLHc1woupORLERECoIJnj9DbwjGDYR
dDthecc0Ke6Drv0iT2iMcdKHKOUdWurDPH6pkLifkQMsZXaihnwek0bz//3E4T84mN/gRHniJIVZ
NPJkqvMQSAN1tfjE1MHV6G/MOtyWs2Ur0JqDoQMNGJQYbFuqcoWGdDV3lAFeCtIsSK3/mskeONiW
JwC+OYCfYXAHVHBCLKPlOY7IysaAzOSQyfcW2IzbcBwjvxkP/wjf+eH6oB0SALgI0lBSE+xr6XRS
pJrlGEh57w1JdjLAxwOLDppZYNdZLsnzkzztnNZWLPBZqGBxqYQyfFHmI6K1v0l+tCz0VH036wsC
t9vH9VHnEKwunEqMafJuQrR+Cuc19MSpaxOSLMBx05R5lU3Pndy+NGrrR/kvvfpRYUQ4ZUHK6mOm
2ydT+dGkb7XU/zRT+zRPkmvS6jAqhddo0ZEMf5zuuSUlmufKPc9+w2yhRxzJAHTiIJgQIwnFSJIc
1fIxKOVzV/vmdyBzx+PBmQqvLH61h/J36hyTv5V9GKPfCXH7ncQO3wxxsz7LF+y0HdsjQ9MZdCFT
L8SSnu1xD2tHnGPh+sZHGhEo8UH0lXNm0VQpDELGYMYjEEXdT1t7NI32oazB4QIATY2zuL2jXf5g
zcbeBm+4M4iZ0WWMESWZZ+OWt7fojE7XomEKis4ZPNWezvKIZg1D0qIXKe1/ydr0OMQt0EGISg6J
TP28szJ/nJVhx7PauON8+hGbgaw78vzCC9VLiHraMsOX6PIPUv+VnS4Ez583AJC4+yk7O5P/WxEO
GpE5bzmfAFtF38yODH1o+wmlx8ZT4vGsN4feAhJXUrhzcijRpYLWvql5K/VvlDgBfevi6Fpke8zm
61EILBnt3iAx5VVJnMbyCOyK2UXM5iloqyAbH+cucVXtzupPNoa22mNvOadmAK2xo1wG0OzJ6VE2
H1vlb2XEO9q+9WphIA59I6ihA+BKFkxfD0KeuJMnANDUdyBeyP42PigpZzRePqr9wXqY7e9WvDP0
sykUdRtUD+DPo2VAuGORNE9D3pZz0FgNSOpHN+nOhLhyN6NUgOZK8LsDHyGPgaauyacIQ3TubZO4
cQIYwEBLGCpLfLpSzOObaT1Sy9DmgGTf6m64Z2/YIhDbOMQjQCBKosaTMGI2uRiXodI57hjYbv70
VfUnyX/d/pa1wQHsEfLHoEPDOShi3G1rUzd3qjwH3Yh2WhO0CY4O3pTbQtZWdSlE0Dglr4zEApxe
ULTXujmVDSpch2EP23JLCnrVwQIBSAg82sKTlvSDodGWAsYyi73aAohT6b4X/cvttWxtmA3sIrRw
o90JCX/h9mSDNRgSkQNzmu4G1UpdrbR3cmcbITuYLPBqIt4E2TDQAZdCJIoWyrJt5SDprtF4NpVr
Kj202WMRMVRyAYQDDtxEpzvXcWtpoK5AhRqNdDwfvpSqNgDItCJIjU06ucM85QeQkO91620dE6dp
gIJzamxxXDoB+2wByyQHNf4+zaMT2veeASP/1iTp4d/P6rMoYUGzU4FSsDDkQNHnQz895Jg///+T
wLf0UwLHjpJYI0SHBHlCayGpXUcrdnz7tcOLHAosNsZMcFVhJZcykixVLWoAwAU9MXmUHGXyUCvz
zkI2vAIuBaxKnJ0MV0h4DgG/WnaNhdtT9W7iOYiJwOp2Vf3q2j5UP5sdcWtVQ94LhMDwQzAPAfqH
5ZqshAF/gBpqEOuT39JT0dv+7ZNZ7xr+NPwMZDTRbYE21KUEh0kSy1ihBfKMXr2CHgZM+JXoz7ot
Zq3N8KQQcPGCN14wsQAxUqRo63bWg6nJ3Vy+tJhumo1rmu/1024I4kj4QABDohthiWBDLalU+yFX
9AD0SMfMTMMmst81hlmStvx2e00bh4MgDvjAGFTFoIpYLUX8VoEGPrcCvJRuIv9sYEhvS9jQNjSw
oSeaj9yjOUpENGsn3ajmtrYDC3165X1LpicWKbDag+OyDFRFkSm9GemAjovxwSlRqLj9AevdRHcK
LBDGXbiBECtwKcYgx1lPnSBhD10HwiP6YFKk8NKdiZodOWLtbZwAvZP0iRNISeZFQN7p0eurOpe+
+HV7QWtvli8IrCHYTZTTxdrOOMkqnfrcCRrngQMW2aobKcaXrnpTYuWS9tqX2/LW875cPXgAjiEN
zIhZghdVm8AZoJIuBUbS6m4OGmblKtdDSDlDSgn2qUT2gN6gRw/O/IT2f3BH/WkGDY4Mc2W00O6R
EG+4dcsP4kfxyRQ7dqtahWxLgfqE4Xvpu9G6lwikvS/VtX8AAefx9gZsbDi6uRQHJI6g+JTFDdfi
CBxQtpqEFojlZukt77QzlcghjTiIDVrwdlu5V7oEQZho5GTqKB2jTL1coG0McaTGxMSk2LMzAXBB
ipFy7i3pfQDH2O3VbcviNg2hEYeeXcpqaUfLxB7Mx842pmvK2KvNgHVPCbWOmaHtsedx47UIe7E0
TuuIXnn4xYgGluJoAzadlhrWo9z7TWc/NkBdpv2zbkZfzT7fk7ZKzsGoOQBr4fNdaGcVIXXjptFb
pvT2Y2d9N61vPYnvDOoCEsmtMqSudNvTAa9we0PXK4RM+Fa4oRzaQJziLGhUIx2T24+0n02/Jm0I
3/JE+wiJ52IyPMPBkNltkesryteJS8EHzFBbEu34kFdK0+Wt/UhoVXmQea4tk53qWFbO6O2407oo
u09yqT3ldfWjRsrBSx2jcY1kNp9rh/wkNgvRjRQFkTkXPukzdrj9iatHGvTqQMFHOo9nL1ctM+Ct
cVKgytqPmdRiGnjWvLgrvzVl+Xxbzjr/zQWByh2eLcwVsPyWClZKSq/HRew8mg9Y79e5Pc2V2ze+
0b5iJMZNn7X36YKcot7uZTxWjykkaxilRICLSWFHfLcZdfSk7xrnUcqK4ahQDC5i6s/e8RHXAwoQ
g1Aa7iHiBmyn4O4YTtxEtNCdR0um5s8p7vDWKInufLfUmf0ibQkjPQ2x830GhStxuyjNgeYIW9Mc
x2kAb2+XJlZxTua6P5XUHvaoire2AVynIIcHXB/Sgfz3n6yzHTMQlwET4JHO8XwfW2jZTNRpOO2c
84YYThOMuQQ0DaPQIWyDWQOHgqkRhsyttrmb4fw7rkI58VIXNa45m/Uptyb7oOeD8ahoaJWuzCb2
2qHsDpKdWYemA/W4U+bDjsO7sjlo7DQxqcGzi4DcEh0eRsYml7O8DEpVLZ70NFFOcVS0T1GsMC/h
uJCYDIpcYpMJc1lAxri9MauL9iHeRMCFdDbaj8XtT7pU7poEY0hW6fgVcHgP+RyBuaQAefNtUaun
A6gjwJaA38gnfMFPsjzpiaRFhk6rJHRmNvwpSjj4fapQkAMXMsZnku7ttrx1sAyBfHP52AAPW4WI
PDcroyvSOA1N9lsfXwal8EeMdqWvjTqjYYAcI8mTwKVzW+zGMrnJ4rhYGpiwxfgiTnoKZBo7DStN
p2eVqPGRzq1+yE3WuOkEFrbb8lb+homk7Sd5wos81FBUhO1YpXVHhi9E+pJjCMRAjhbYMXuzCx+h
/uJBhjR4NWh6xmwH0A34c/bpurK2TQqGTHQ4eNqxPzuHwu99xcdknV/4CjiQck/yjoCfZT/U32XY
KZ5RecNeW/Tq0YT3wf0duLOYygUO0fIrJCVjbYcB6bA0kJSr8srLesCk6MYvEhW/8iS2j7c3eeNQ
4dIBfgiJ4Q/tXQpUO12XSFcUoZbeK3PkynP4OrE9Ko0tjV2IEdwdhTC9T6WyCJMkPmEqzKriOyVO
Qdl3qOPIK1D97jT73Cj2jhKtrBA29PP6+Po/HSvo3IvRyqU8lKvcN4DrWwRkfJSVEDUoMAg9mlmz
88JvHeFniYIiDVLe6ricHD34UXKo356RRZaaI032anYbZ4eMto0nHi3QCF6FTbWkJuvVVC1DnSKh
3qenMv0KTgrwT7Cdq79xfnhkwEfCgYTgY4kgFTbNnHZW8zqcassrW8PDPqYjeAyPWZmdFcWrME1k
ZBiKu62e6xgH0zBocwOBIWdAhzlYnt9A61QdrBmQPaz9SUYPsIYMaXvnqCaHtrwoBXGpfFLS4mxK
+s6q1/u7lC2cpFO04zjLCmSPz4mVACL/XHZggfq2s8ZVH+nHGg2uqAYqhrJgzqusbu0sJyAYVkJm
aF7N4tMY3WfOHTLGyIkCKSE0pN+3pX4E4kuDx1f3X6n85ny6GdOUjlZV13XYw8Dlr/TZ+JU/ZUF/
pwNxOvXqE7qq7+ujfIfR3WC6bx6zQ3GaQ/mL+gUM7kewWe5c1bW9X3zQhw5++qCSpw7ajtWh0kq+
BFweY9S9kl4UGRyIM/Wioftxew/WxmEpUfCdaDJmsTxj43v2FMsw8/NDxcAg6qfDY4w20U4/3Ra4
ckrgpaEXBZeIJ+wBA7Lc87Zsqh4eSx0CG8jrFcmPbfVcVjugcltS8Hjgf7xpyARqSykOI7ZD6rkJ
tQi4sq70c7d/Z53N4u4m9BVIn0hnoYVxKSKKxwrhekJCKQJ6EooQvT84MiBHNaYdWoJ/Y2MuA3q0
qL1CG8tvmPcpPRZbzeX2jm7cUVQ0AWKBWe+PoGr5IdUUpfAijCZM9QHxWnysyBWzJADR3QOs2NhV
ZAdQPzbgdCCWFs6ublCoRVquCetuAvPzGFL0oWUYHLm9IL5zwrVE7MQxQZFiBVyFYAwcvcyNuS9J
aFdFfySJLHtGN+9BJG9oPgZOUZQFbh1ygqIUMMKSnKYTCVG2PhrRcAVUxVN2J6XTD0Wy36ZiPpFd
OGTuvIhL+yyUf9SnC54M8dTVNiPhJIE1O/sKZmI3oddS6t0KXC2W0aER/DI2XiVJrzFNw9s7u3WA
GLKFyqKmgB534Vr0qjUmJVABw6g1jt3Yen0PEE2p3nk1NsXwHAtS4xwpVNCTaEZOy2l0EoIK6oCJ
aeJKrX2cGvPP7eVsmEt0Lv9XjvA62UlqDOh3IKFhXVRCMQz/olTU7e7rIsBc/k57F/9r4tmBzBdd
p7zBFb2ny7OLu67ktJY0HFnVPul1Zn7t6tzxUDVk932tNodMyfZA7rbMDJomEHDwScE1fJRVINVK
9JKGRpac5RaXm7iG8hu51Vz7AnQuxFfdXJ04efw/by5o81BWRYMSKp9ix4CCFgW7ASpSOBu1eqjs
l57YIIOs8icDA61pC6p7R0Il9LbU9d3nxQEVQhGHIIfCVevTBcnRhFAWEmPhZFF0TChF8pWZZvZ0
W8qGM4esCeJijFKh2Qs9AUsxFSllKS11LK6c8jNLJvNqECf1NckAITqGgr/UZBi/ZlKH+W2zk445
4t/zzkfwt3WpUPgI5Id0BFy8liQolJnbbV4oDgs1SlRXsxzk3Kjzpox6fJkndDZaPccPiYzSq4uu
PhQxdZCNzf55gJOnkJCdRDSN2gxatpabAS4nmSdNWNghE3FA80h7nrOS7Dz8Wyf7WYrgafQ2RdEq
RXIR1GrDATELQNcm1h5ub+r6kvK14OG1kUEEUIMgJcI0N0tL7KnSkTutjTJAOYFSSU1OcRwbXmJ2
Oy0+a1sHgQDEgEh0bOO+LDdPJWmpSQ4EGvLknJRE+a0qUY2RdfqPNMFwmBAQm4gBVDQu8W6EpSRk
OC2MMNI2ZPRPP37VujdSvtJox6ZubOBCihB+V8j8jhqp2xCpu8xPgVDoJsQCg8hQqi5ArDEWUll7
gDWibsAdQVEYpSW8xwbAqYSlTRQTf05n0BB9M4PXNIQiQZ7oOxZtZUtFMcLaVNAgziOx0dBuM2BB
AQyp9Ivhb9QDS4M9WcnfaWIXTLrs0W6JOiLKFZ7deWjGAqliGjrm1yE7tdPrmH29rfeiN/Mhgu8h
PFGUGkSDFuuoDBcsZqGV/1RZ6VK0k/aVdsA4C5ijMF2jG+6MZvbbUkW2TmT8OH4ab1bhGAdIeS91
kswlbZpogrnWj1mQvqo/zJf0ob9G99W75cXXGhkj3bU8diniazbumBRRV1UMZsBsoUKOZBEv6yyl
T5XZRVGEskpauMbvakgumW36RDF80NbtuE6rznNRmGCtmyJRkzJW2tApkAI9ykAKIC6rJoyd9ToG
CGYpn67jCOt01oG5bB4ktWKJ13YUGKGGZUTpKVKcnk+vN2pxjgizbK/IU0zHmWmRZn7TM3k+q2aB
Ph/w9YDimcz9/H77xLg5+vzmYBVoAMVJoasRVRERNQtxZWy2xdyH4AHKThLKP6d8Su4whJSdo4lW
e2/cxhHxi42nFsk8dDAIVy5t6kEri2IIMRmoPqRlK72yqbQuZjokh0jqGcxLMyOxKLPe0/JG8ptG
A46vmfUewjvVq2f1nDWg4jEkSb1kEAbXq9yduBETENgXDshoYsoeXtaK+CeWJn0EdPEQZl3kuKZa
3xkOZT+KWaH3hZZp7og04YGYdXrB0I5ypXY+73Rira8w7/7i5XW0f+GVFYxgNVRaU9fqEKaDPlyR
9nmUAKXwXadNe0ilsQ66NHq1Yu1Rafo9DqePUqSgF/DJYfmRTUdUKza/F2BjQR1dG8MsVklAi2g8
AkR9QvkomT34KPIx1zAS2ClSf+/MZf1oln1yRpt3cyjjZnjLiqx6zFtN9bJBAjxnYQxIYMiVr43M
cvOhKg9FQmBnG2pdwQkNYPKmzx8Bfzh4raNHLgIigMzWkeGZ8vTFTGfn2Mt9fJZ685nWpPcw8HmQ
4B+6Q9lqrlFV9U7YufE8oBoL+F5AN3MfX2zAq+KcFomcjmHi/Opq1Y8nqfKSr3adn+1cDccI3Vjq
EY7gM77w9rXcuCYL0cILgSJxoqPnfQgr1Xg08uiZmsr30ckfWX/NJaTcb4tb+b9c3VF653PvqIjr
osvHGmDfjXIxhuBc9+xa9zOA+qJD1itUDSxhrae19QUkD64a68cd2evHfilb0HO96juLWtUY9tYE
NgyCwZxZ9fvi1ElvZWR5qhP5UwX8Dp3lpyE9WrLtoWVaK/ZaH7c2/SO6ARotJktE183J5LknI8V5
Z6B+7wIZfkCPmb6JvaPjYsf52Fo1nih8rMkHI3TBybYmh2msn3HBMgm1x8hQzgZ16L/rEWAeeY4G
5D6Ajhb0yNaS0gGH0RiapfHUJ0dz1jEg+EcHe2P7unOOG9uHIpyOpk7YK9hO/vtPoVptxS2KSOYU
pi05p4nhUvsrmS46BnOmQXIVZ74azAkqC7VO1J2x1slJ3No6M+t3hcbviu5xRK/9LDQxok8GWEug
14YVWX7RBI5ooyHpHMaRjui0GxlQc9F+nE54iG+vfn2cvF8S8xRYPB5vMTp2aBZr1VzOYR4ZYIqF
83+Iaq3yb0vZcDrwFMEcgRsHjfJIAixXVPdGJcUpVcI87ttDUaTtpZH12m1sfTgNk6Q+TSjcAxQ6
jo8x0SwfM/GWD3Rd2zf6uT8pRWTd505dHeOkJA9tXSgnSx4sL6FdFQHTsNOeHAD57gRFG34hEiUw
LSAQQdcS1GT53X1TTHZvZ1o4xaWPjIV+SPzOedc712yOBuDXJi9z29IFDEbqA2Cx+j7ze0fdZi+Z
uGHqlp/CT/KTmqIubklGiU8xr6ZXHRM/pG+Zmx7JnqvDXZnlE+qgWKsj34zyKar+gvZpzpAPilZp
IZ4/tzyQq+Jnx9/aNbqrvPz5tmJsaDpkIeKDKQXUrTjOMHe1HJsKZLXw76vmq2IdwEO180qsfUUs
CMUutGdB/dActNw5QKT2CctKLaT5K/D7jtnEDmAPc5Nkb+u4Oqy2Du4cKLXwGKGzcCkp1TRit2at
hcUPUzpbB3KaslNFj8ipSde59oazobjlHtj0xh1GHhQE6ygQoHtGBLXMhhRKms5GSA3zOpFJ9wwj
dw7/fFKww4DrwUsLLCIR8VxTh1Qfc2qHrdJT38rbwp0ovZ/bNNvJT27oBOeYQmMyULJseLLLTdTV
vlDHWLXDzJBS37DS1tc7vfSdGrA2txe1sXOYOAXZOYaL8ePDbH26U7LG2jLJLDuUiG6CykS1jxhu
yk63pWwuiNtyQFCig06UYklMa5tRssOSafTSwwtN8Yp02bcWlCZP/ygLfi/QxSAKysBHIZabZ0lx
UzRp4YRMleunPIpr7SipNrhzKIbzdqFEV0uD0mEMCF1BfDQM3TlLcSnG3+zGsiT4+oXrgC7HiX5a
2uBGxmnoSlfL53AiRx1z2iYlbkyjE/7p0EsoS8Y73crCWVp8GhCDqIDjBwDHOkJLzELNLZ2oiAGt
/Ahi0hpvRTv7t/d3WwoHvAckFtqEuK35rDE5izoLEOR3bGjHk5qa72aV7k5yCtv6n7UYWAgkAIhG
FU5xzLO5a/UOXEvU7huXttkcVjKdQp017ADiVdBFl8YhboAF3kQsv5fqYnCzMZsPKITCT8Ebem3k
2QS8cDnuXBpxAux/vw5RFobAMG4hPubAxp6R6B3UuySZXYpZJTVxTrnpXAal8sviDonety7t7hh9
ku1TRSw3nr/S8oS27rq2dqJNvhWfTO7HxwAkEg8I6oaA0BbSGZIkZ6VkgOULA7odZtGAdUDrUzSB
gT7fEbV19sAtwwwqGjSAyCc4MUk8G6xWJeWOSUZ3zqFryHuMzU749pFrElfEm+H5PDXGJcR+4qKi
Tdl3MVSsLNQz8gb6eYiS/myM2N7UruQvM7hI/dqOv9XAz70aySCfBq276FH+gu7C7tLZw3ikk6Uc
lJaQ46jOGF4ees3T8ZfdjGIQy6n+h7Tr2o0byaJfRIA5vJLNbnWTkhUsyfYLYVsSQzEVQzF8/Z7S
ADvNaqIJ7c7D2IAMXVa68dxzG2lnd7m6n4YIs40iNLXZNtDgjjabN8wAx0BZUmXXDdKLoZHimDAl
wrbKP9p+1PekLxL/+sviuycuGzEFcheY6Ak2H0HtU6sibJh1NaARKkS9LUeBXtfkr560P4eC2Wgk
a+zdmDfax/8gGI0HnLsXlk0ct5MQkAJ1saMGs2Tum6i+K5NyX7cgaZSnGy2eTnA2N9yetZuEqFUG
+xc6lkyd+xFnWkRK+2ZM9FwLEthBN05PYzttefZiGuDzZcCvx5w7IIo4mc1SCDX0GnSMGmaolQew
fNMDSlA/ndlNI3d4M/9sjjYWccoXAoVVAd6i9GoEgZk2AhDtK38k4ua/zSeCPsPf8X2s7frI3aQI
4r9WvDiAYKP4BDI/2GjBBuk1sZSGWSogNvcs2eXfyK0ZMn0v965yZxycl/4erQbX74wIWf5nrchB
QutYyAmKFei21McR8Ssead978Xybwf0ffEN+tTN/PGWYzIaZrS+ZLLl59mFutiAJLu0/4mF90MCB
vDUGIizPdqwizP8bIjWQJHs+FJnevEY5BZxSt+PiWFT1gKyTOfuzrbR/m1iiexpb1amKdQRUDn0q
JSV2TaUj/pCWTdg248YNX7NgyN8jM4PENjxiQVemjoSarJRpgVLb8yMSnb0PZnvjUGnDVrS8pjj+
FXVR9iPTVKJvMdaCWfPB9eOZ+tFRI7fPqyOcglDdQgWIQLZ/Nv+/awPia7n5A5nMRiVYGzLg8LfZ
7VTI+0Gidwjq9xmmENdqoKDNRDInLxmo15S/r9++1RVztA5Gm8HxusiOKAYDFCTVAr21KxcYnR+1
LO9Ua/5Vm6Rzszk+lCnZiKLWzP4nxgRD1hDEg3dguWxTjkYpzjBtNtVOZLQPEUrM+qTeOfNb9xo/
0A6tveMtcEEByuK7GR9CreEAJBj8l63nt3K98N5hhOGDAJFvCw5SFDtRmcyY7WsVxT41vketFNDU
9FI/Z3dTL7tqLZ/kGs3AN03xaJbRfWz/kqN4w3SsOB/wOhV4HZwOAo2ayy1JrBhNmvqgBFF1h5OG
+on8CdBbKX4nqMJfP/XVA0CnO5D4mOWAdlfB9yzHAWSskYqRsXED7MS4L8rpYNfkdTANVx2OWlTv
0i73MaYF80YDy4p3ZRE/jE17n5adL01b2fY1E2Nx/AGQ65xcTPRT2WQmRSVhrmsj05dZfU6QAI/y
4slhhW9MaLkabSTM4vHYaa9quTXWaW33kbSC3wefH0hvbmXPrGhPTLN3RvhjTJL2xXRSWuKXiEOm
4UVxHq9vvlDU4G/e+lcWUiNLWVpTJXbXQJbSnqYXzGUZdNd5NUMTWbkt3tg14wKGB3jWPJxHg6Jg
uTMcvZ3XRA10jYEbbfIcEHolbw9Z872SQCZvxrdmN3lTl3gN82n0MOlbdIJ87wSjinZM+Ae84QIJ
O8GWO2afEb138MBiG816pRl5jpXH++u7KkL1P7eVNxchAQmHGhiS5baqKFbJdpwiaGPRQYn/IH7+
rjWtZzaVb2nJCVwTAShYWUeOMkVjLUbL9/O+ruuPZFIODjRQPqReGr9VJfPGGSjiOjkwKh+zeAtC
fKl0uROFajoyBZ/0xctPzfUacTf6cwL0Fw6IunwaP6ed32pHGRyxsfV+fWtWxMEXBZUPcrLgPBXb
BzQzk5RmRJBVx2gbGCYH6GjjpsG03ZRhhmLXTDDgm7xkKz4ctCnywahEf2J5hHNXnKSEqlPUAP1m
fmn+KUDngaYbx8jQanwyrZds/pvTNx2s8oVWuKQbt7TcpTvHvwDZR2CaENHZgnW1MUVZGqRJDTC8
PfPaGbROdRT2cvQx2X8K5SORsqd4MI5Iq7xHqQo7X3ps3KJJvXzv/CuQSAGcCZkNUbcANFbGgCmo
gflcGJYPDIc6FfseXYY9CuOUPExb8c+KMl2KFFRM2VRxwQoEQAZmBO1SotG9Nc/ao9plg29PVrHT
M718A41jsW9yEB1xGJIr9bV8c/3qcUHLt7/8EMHOVAAfpFDqauBImbQfUe+8n5w53+sNkx+ui1pR
AJDFi9XcU+QFpeWrMiXMV69MLLpJgLzQddC46OlLxtu8DE8CrZYDmJ5bjaNfA41kVne55M4vnemZ
0bdi3NvjX6t3J8XLMM/PJJgKQfzrX7hidZdfKOxGHCekazoVc7ar6E1PUjfu9prDMCLejaLxVOdP
GCa8T+XXyD4WRQj3L1buUsRZvbL1KVwbXhzM2WYJXs/cYFbsjJ8HveVZTxg9p8ge044DiB+pV9S7
Jvti/QP6GYsHLAztcHBxUCJaHk9S507HifsCpEpRsR6+mYM7D2GD4W6ZoRxV+41m9Y1SHUbMIiu7
faN8n1J66BJQstH9FAc98ex446tELszPr8LnIOXNszCYJrD8KqrWtJJqhM9tz/Lv6pS2fhmzcSdP
820TadK32chQKEQ29jFjrQMFVsp+3CkPSmTlLnpifloYFbBzItP2aMUJUB2b3SRO+xv/KHAQNt+D
QOeH0lnk1Fl5+VARtbjru7zfjZgI4OlAWx5Z3yqH63dtTemgDRApYgf9xKC7XK6Lm3yTMekzBTIw
F/nB6aFSnAYIkkryKtu8B3eOVboVWEkAqjTsDd27ZnMcFGIQWvC8o9juq9tFp2oz5JtM39HGSzTT
tTFtIyldaQIQ3ym2SjPKikjwBKEtHWeJNPKnfjjz4UxLsiKalFpQmH3vorezeRoZ8Ll9mid/jdKa
Qk1nE+pcLSlvjEomXj1rYUzQk6nm6bRrmhjkuXWneHFK83dUCHkvGE1CiUbaxvvjL114fjD9yNoA
woi7IwIXyRiD0ExhWiDHwNSjTgFEYa/u+pH0mAARDV9ON2pgOuP8BXzKOrzs5W3A8Dkl6zumB1L3
Q9VTt9pCsq5cNygM4IYxA4GPYhDUCUvjBn3lgx5EZQvyMLqjtu1q5oOZRl6c9zc5cdvX6zec/0px
C3klBN0KyH9hqOVyTVVRMavuMj2YOb6s0OTsNu8bzdUSW/HkPsvQw4zK6nWhYumU6wuYcrTzwpVC
qULkLwASreONfEaAAcY/zFg/Ui35HqXOzdyD5JQFcTwe2jk96VG3oapWrjfiVHBpIEZEwkNME41O
6VCD2XrgNCBO6XRw5WWVAU5GNpp78PmaYGGU0vemjJsNXcJ1oLDT3FKgCw0tIXAjhRgisszejhCx
BjlzXIKhEwl9aaYN830ZJfCmZQww4NN/UBzkPz97vXatIBGFOkYANpXMjycwxDoS3aKvXttEjD5D
yQW2COV4Qd2PhVRl2WQYgdyxYNA1z0p+j9ExiRO/nkAc3c4byauVDA+CERCk4F1gkLelC+tikmL2
GGBqBGO8ix95kQV6B9wHsdthln3hNb8+ii8OmeWXFB4QYB9oydZ4jLHcS1iFtq+rwgyc9Lks9jI5
pAA+AHfglaDUvP4iVp4hCvwoEKKGA9JbsetcHWnco4hkBlaP8dym5CtU8RxbOmhl4TrJj+vS1t7f
p38HcDSS0SCcWi6tV1oqdaAcDjrpVgeapvNL9AtXGrgbyQPr7dDRd0W1xbV7eW2A6cGOAgoIFwYZ
4qXUhtoA80yRFWCkjR+XCvOYgXjBMRtXHoedqRWZ5zTjF3nbcI4Qy4mF4DYB5i4y4rYOp6HoiB2o
DZn2tZLdNCSLjxtbevm8l1KEOG2SdFWu9NIOepr80GLizkr6iEe4i+xqr7XRjkr0fnjVYj93kqCN
JJclbyxL/fqL4OV/1gudjowUpldgXutymy2JZpLcx3ZQUxlEoLdIeddT76pOgjKkd33ZlxaYw7T+
lcUt2pm+idAPyUzYiqBMsvvZHhGGm76Wf6vzeUvprFxaLovXtbndQN5tKSsfB52iS8oOFL6lEkt/
p6QdPZnUZNfHDUGfdKOe4sIcd9Cz1q1JybBhLfkNXepwHU43gDF8vDbGuQv+4EiqKWJDawdSAry1
3GFCh1brW52sqyvVMPkWbNGwyMhzLVfaDrEuz2VvB3H2NNa1mxRox9K+FbT0RrAUZ6D5mWN7l6V/
v36a0HlIpiHfAHJZrqXOTlO12NhjsLEdVLSgx3kYxwcjlm+tZJRvNXOQN97M2uXhZLmwhmjXhUFZ
iiNS65SMzPanRZSkb0PzK00QvGCk9/V1rR3buSDB9DqjVk2UTnbAitpDyJzZ1P3/JAgnZqTp1A8F
JMh6oDovU7LhPKypTpSVOLcRLBEA78utGvuh0aVOtoNRmt3ojT1g7MB86AB528qqXfqgICLjhL7o
bYZpF2spGOBtFGMv2YFT/USbNjzpPt7lk++VozsYG+y5awfDB//C/0QrIEq+y2WldoNNyzEWriAg
V9OrqPFqhW6RHa6oZkVG8R7wL94zKtJDss7sx6ZpraCUnqtR9iYbjdPTxlK2hAiXuSZOlMsppm6j
JcxtmezWyu3/LUS8yFpf2lHdYyV5DMQ7iLatXboF4FhZCVwtRIC4bZz3iP/8TAs4CkJ3dUrkAJ2C
N0MeBWCm8aje7K4/mZUrjSgKqgYJXKDzRFe1UYfBAG2JHJhpunMwgLuOQ6LvQDv1Oueaa7bjBoxt
Rd2gxZa37sEm8kzucl0TR9VCY8tBbR1M47vlVVrjOlsZmrXd4zyX4OcCWdpFaFPK8dhPxSwH8J3Z
jZ2C/0EqrX0ybtV61gQB9sKhjTbg3xdmPpZkuVOxf5lR/WpMjB1OnHvWbJFgrYpBSRXoFyjei7wr
Cp7oWYkgRiMg2bJuk+ypN56/fhW4f8/zWbgLonZLQGYFNqIWdBi0A4hxXzLms/qdla+grN6qTl+6
2nzyDWb8AMrISUH4gs+ud4mgyEYdVA7iuy667WiFPlzQcdSnrQbOFeUGFB6qg1ztIJ/C7+OZoEyN
ZzmzOjmQzD969DFUX05HYCFnv1+w1q2iEj0Z8Pvn6c6ufv9vvx9+Fgdkwm3/9FLOvl8blSw3KZOD
3qYtlCYaJ4jT3Fw/+rXrhfwWBsmAvQBVLcGjokaRNHWmyAGp3nONeiPQG0q54desHvmZEEE3oyVC
ApxHxUpY6jsR+4Z7HBvJb03+VX2V7JK73xj7+O+KBB2ttnFMWCfLQcfag6b+LsceE9xBkCR93SeA
IHjDnOxSBo56eb+0ydQzhqMLMIKncqP2ZZwfdYg098VW7mL1KkPLwCoguYu2yKWoqIsRuLYOdHWL
iuDsmtoWmGFNOYNvAfcMCAL8IRyRDr6FGSG+HJRF8Vvt9Ed5oictc/OY7K/fuFVJ0NCwPQAnQQcs
15JIxmwlKHwGprYvdNegCEfdapPKec28ce2McjyGsKAwtRRjAzuXFPB8AqN33B4TD3wJOWKFWZ4s
JyhWb/jSa+8IlXdgPxFbg4Ff0Gp1SpJKQwohsCLpW4ZKNf6NX5Gf1/duJQ/zCeiFtYFryGnUlqsq
MsCIAADnFX56W8ZjAGrqyc1Ke98ZJ9Pp3S6NXaXpH7sqDtEHtovmDU97bV/B8+7IUKh8eLGgMMBZ
66BthSjB1HWu3r9U9r1DIGo6NGBCzR+uL3hLmnBZZrM264gUQJgWidtgxkYby+jKsVw73s/S5NNO
qzaClTVlhZSMBQOFPwBlW24xuNTyRukMuCnRQQfvpj2wg+q8Z03uMX388/X1cZozlHbBuwP4oyCM
ZoSBR1YOBsyHyEYn6JGDseNpl1EXGEzXQAP0dYmry3PApA4gA7KwokQT7U3KWOGiqgAGq3xMWkkx
9OAGWWc4mVuoibVnAcguNCQMJbxZ4fxsM5tRKmyVoE4fa/OkRrdGtgFzXykTw504kyG89GJOK8cg
qFON8PyB98Lz073O/j4oym7SMSGtvEE9jKV/uy1yzLW95L4f/BkD85BECw2L2qvt0Cg8jTejL7+K
/w6m5I3TAe7mhtpc20l0punAcyIzgNe/vClKwrR+iiHLpJEfEeOlpLXXtcXG7V8Xg8lyqOcZoN8U
xMAEGRNRehT9qgetd1tckCHfmhewZgJwGVCpBKoZCUG+r2eeDfKQVIIjqgRDTL2BHNCkjR7D+3nc
iAlXzCY6YIEpBjiP900Krwscm62k81hgzMnsjijX3ahVq/rXX9TKaria4Mki3lIlZm1mXZnGqhzl
wO6L0Y81vfW1WXFZPIICrZY2NOLKASG24e058GqRzBVuezVUhpYM8KX07CnDTJ32sZ4P1xe0LgIk
brjZoBQQLXSEgKmPeljoHHAy0Lubt+BzYV5C243z2RIkrGW0W1JTLDYw648+DerkYdqaJrwqApUY
njTU4d4KBrNDzVtN+VomUETb0wn2yy23Nmz1ntmc3RDOE4ibhXtWSKmUJkOiBJoSYfLW5OhHVE1f
r5/K6jVDmI6KAdQAiFSXj2ZAf4tBlFoJcn3odnVkgFtBN6Kbbk7at9QBtPa6vDW9yr1NEDapn0GU
IHBuncGo+lIJQCPYHwdJmne6gU5/pHpk5IqkxLfSwjgohOKiswxtFYpa75g0bCGg1lbO880yMmMY
Qi1eeQw/hM8jZXA5qsyN1dvWiV5YuTOl/nFjydx5EfLLCB1s3vmLAin6c5d7rA7oei4nqgTzHp18
mKmt3WCe14F8h8vYbYSPK8YDjZ6ITHlRG3gS4WaOKB1gYBhkAfnlGjVIOuBgEMW16nqv68/XV7bi
R3FEAdCLmoKGAHFhdTxMo9ziLKsiKMpAsgHJNX/Nfb2ztZd+a+LRujQUt6DdQcMlVgrAU2/SpMHS
Gljgwh9RkfT0N9rsFNO9vq61qwEj9V9JwsvrugzKv4AkBhpj609d/BqMwTPLjbNa0yJnYkSnNx+c
NJMGOE2t/crMxpOT34Wzodj5p4p371yG4CrF4zCQlvH74NoHzNXqLf+um73+bcg3VrN28+ByykCZ
ghEDwz2Xt3x2bMpINcKV0Gp1Z7dz6etW2hzhovZeWdTxt7lLtqzkxfKAkYS3CewssDSoBwrXvU0z
2cqAgQjUGeQTUXwcYvaj6/ejg/kpOki257eBJC/Xr8fFuSHNxNUyfAxA5i6mmMpNqrOGqVIgYRyi
RI+ZXDw6RrvlgV6oDS4GWFiOHOEBpxgy5HUhgepECvKC7hTnu/kGZkSKPim03sX7PqXHsdxIpq6s
DKYAhVw0LKGtRozXSzKjqUGXk5AAgpS1h47NrjNsXMktIYIFmKD8GSVqEqbyEeO8YrLT7B9fPqHF
OoStiyKmaoUBEYnZuiaydHjB9YabcWGeeaB8tlfC1ZOog6BumJIQE4T3zZdtBn47pzYGRxz8MRRR
lq+JobdYBmFsEg7lHXL6rvHqWD/zcR+Pp676iIvJs9nXrzXP2wOIi9ZAjP/k53buP5t6XWHkYRJO
A9DPTgOiAMsbt6aXXuhWvjDklXhfCT5cnFAzxAlKQZ2ZYHa3DBonAswHJhcWp4l9XL8DF/poKUgM
o+TSNqVW1ZKQgWUTTZxFGkaYpgKgtbyF8Lq80cgEocGQA5mxpgujG0laZWL8Wpji2VBU8PLYTb9s
LfCLz4UIx8NaHQmSGUKkJDrJDiRI7b4ovvw4IQXdsNytBSmACMiOJiNjLNOLcLZ/6yMG8eanMtk4
mc+01cIo8aWcCRGW0rGEIF2oFaEVAzBVDD4rrF1Tkx8gWLh1OLfQEDUumPb9ZAIKUWvQYljTEDhF
b2xqNCNtpS/WDtDk8S/mRXPGHcHgJ0lXjaxM09BJwhp8I5iAQ7da2jdkiGwz4GvSs0RJ0nB0fjWy
4/E3TPstpOeWFMHegxjKqdoGK2nMZwNTJgrlqVebDf9oS4igwYeyneqUC3Hix1QG7+rU7QzMpr3+
gEU2G2AXkQQHVAIYHzwu5AaXCqlV07RqCrkIW5a7xE5upih2ie4CMGH35BbDSvyqr1wwA4RK9Zqa
7+B82rO2AF6beCR/x+W5kVv9qKa1OzfD7vrnXSoyxOcoO+MLkT8HsdHy6xw5GWrguKqw1ltAhy2J
7HvFLLy0K1p/0vr0cF3epb1ZyhNO1iJ1rBArqUIK+JE+t7uo/z8lCMdK8j6Zu4FU4UhizzTf0614
4dJbWy5BMMtMjqbEMLAE1DNZj1F6GMJqSu+K+dBU5g5pUd8cNwzp1q4JVrolBCFlnVehVhk7xbhl
lryxayuPYXEP+M/PzKYzVE2FIVlV2CuHcXYCTHY0SLqBJFwVYiF8BHcUck9i1/5kpEmcj3UVYiji
4KFw+4PV0CFR2bx//ZZx+48QHQ/ughCXpHKFBldahUUyGyV65lP9Dt1hW2ColcfzSQOGghrIvSFo
uWlKCxy3hNbhsHjUwOFm/xha9FoOGxpkTQqcDNAccP5tUKgspbRd7vQpvJqQSH5Ryw+0kj/09gjM
+hYYZeWa4WTQNgeGPNQwxEbZEkxOOTPLCmSHZRVEZqLunbR9uX42K5eAVyBB7IsKAsA1ggaQ0SFS
64VehZkct8dRaeI/0giyvw7puy0Vv7Z157KErRvAYIjUMGSl87NMm6Nh/Bxhk/XNmUWXsDgEjcjY
8jQMvEKU75aHhGnnyJwwEy/UkvY5PAJvJv2hbhpP0zBRSAabNY2/5Yl5bLv76xu6oo8WooUNRVKp
4MwQeFWoiru4++ouhyuaVH6XvzlZ41pSHvYpJqhcl7u6uSDeRaM6nEXFEtwNhUStQpqqClt3tB9y
mVNkWV+cvsCtJzpM/itEHAkMgghwiTC8ZHmwd1H93GeJ7ZYW26psrV19pEqQ1kdrMPL7wiYCJyrr
KCLgVnaJjvH01bibcro1D+nSm+cpNJCH8NYQcK7yn59pWdVuDKJHcQ3vCXVBqQhGq79DJuwvhnoB
bKyrG9H36ltDMwjuI5/5IuZFtarXS1CsV6GdVqVPJgwIlvLG3ldyom7chrUNBKMkL8KA2QmZ0eXS
WtIbZgMu29Ch0aFVW7S9RkYPjMz1S7e2IsCKOM25gtq1WKJD9aXAF1R12Nr3k0l3fIJ8WzD/upSV
xSB5wKFfwEkheBXOqUtze9ZoV4e6fMAoeUj4H/wuJEbgEjqqAUoX0RQmXSblScNoSNL63q7yoErm
d11N3o1S+7JpB7MGmmgQGYD0BNXb5cn0eYHxmE5ahFn2W6peERXo1sP1/bo8laUI4fC7oh96VmUY
byzdjix10WShlM/XZVyqOchAvwMStQCa4goslzEnacQaEzJyRo+RGdDkmQ63dvyo5QcZ/DTyxk3j
27IM75byhG0zowhlMxXyHOQr5NvJI+XzYB9lZ3d9XWt7B28IPIDIqSMVw39+rhMI/kMGvwjr1nHL
2Azy9FYHOcNXpcAdwqwc5MP4qFux1mNnVWxKJQZQj6Puj9Mj08vdZjLp8oggxAYzOqg20AYqpoIp
hfKkJoL7gc5eNVquPqDXgH2kyeih2bI6tFW+sa5LI7QUKejtblI7q2eI9MH/5ynDiwWUHi7EsJW2
vzwlyHGAPsZES8CBRTsEYFFqjrIKOYPuF+iQcsA0sImhXVkNkAdczidNhThqeQLNqUZMqwjVOves
SEFUViBpID9tHtWlhoOWPpMkGO9pLuS6MyDJ6V9TDB4ftliHLgUAkQXGdc76KyPtKxyMaksKEkpT
FNDipiTtfkq34HmXm8XbkTj4Ez4CwJ/q8uGQMtGUuq2cQOobn0gvmKqL5u7yVKqb0+hWRMG5w4wO
dCHC1xGrvtOs1I2m0Qgwirey2znyCwoe+xkTItTJlUDWzqQTmp0le/pTI5NQd2HcHLUu9Y2tBprL
e4h8lonkJlC8gKaLnXo1JkbMGptBdzbZQ1hbLPfnAWWCxpGLm+sq4xJQhcgJFxH4PRSrTMvhR3ym
mZImA/aVdBFqId2htt+7JPNBkX0zSuppxExHs5SRyW9djHhP6/m5UrMvx4scMcZrFA5AqhfMhgOo
1lpEOVJQa2ynamEaP5fxVq7pUs9jmWgQh3sEm48q4HKVY4VpNUOHDCvVo71jji60Yzw5+yn51Wu/
r2/pyunhoqIQwvEDIAgWogTbaKhWszgNwdn4J7d+lcoDKY2X60JWXh4UCEwlbCRaOUWSQ9oWHaEG
iUMQbva7GWRn4DzRt3AqK9vm8BnM6DWGYkTFbLltat7TeUJyGmi7W7Cy3GntXaY/KAU76dOf6wvi
3sPSEiPqRYXb4p2x0CmCd6EWCchrIgmJOpvtiqQ9Ijkdae1eQa09rz+ouVEDvDwlyENTPT8lvDCR
urFP4DLPiZOGejTd6MkcGrUUOCDSuL4scQd5dhrpCXRtc3Iu/HW5g6k+zlZKeiQ504IFtJUoSkhF
uZcrCb4zeEO9DLvxxSeFdjgkXtBhANwP/q8Jyasii3MdUWgWtuVJUp55San7uL4u8f5BBHphOQs2
Z2i8KCy2UWqVKklJmFhoz6nG+Ck2iq027cvNw7wGzjWEi/45j0XYvMHOHDJ1JIwAYbOBrYgs1Z/Y
8LcCY2E2bN128UrwNQFQBPowgKX4bGJBHNNK2QCPW2i1SNFmLpKXqfXz+r6J3tOnDBv5A+SUcNXF
mpLV22nWOCMJy7L2phqQnOq3Od6DywBzOL4XjcuaX1+XiM5e2BK4nQjehMswF2pa1DbJw7pR/jY9
OOSzSh++2VDsO9o22TGJzOkw0qE9ENpuMXKJz5qvF1YFjE5IX4AxRLj/8giS2kbO8lB3wF+RdfZN
3Rs/OnvY9cN40ObTptOztsPACHICZ5yhJQ7sHptOT1VQjYU2H5WLjl8Nw0W7PQZzWG4ukcwzcq3y
i0aO3AJcIBvv/YIcBgtGHA5sMtQYcnkielbqMVhtNPIynHsbzmpKm4Oh5MzTE2R1rXaoD3JXU5+o
dX+j1E4GXswxc47lOPaaW5rl5KuGwR6rLsqDtGiqx7yQ041k0srjRX8+SNbh4nJMmKBrWWxEID9X
8nDMLeLnkt78yg2p2chLXDBHfW4FUHQ4BdD4qCLJAmjESluhdh5Gz1X9kX0D3hGDZ7+DiDG6JapX
j179rkk316/7is7gsHqAHuHO4IkJj9jRIludFRx/rXw07D25U6VT8ZQ9X5eycq0XUgS3VO+tqkC9
Jw9JGcRwjkjtKtZ38GFRI3flLZofU7CN/2zkv2sSnrChdVZcZ1oedoUxeoPaxOCuMWQ/yrXZj9su
3l1f3YoiBFaET0LlbZFoeF4qQhYTAryWmodTBbZG2PtToW+Y37VjwrLA9MR5U/DbliKMnPQtXlAe
Vn2deIacObcIipJTqeTWfaXms1s3W57m2qEBpAJlCLeaT7VbykQGKe1IgfvYR/eT77izq8x/E/qR
vV/fvhUNBFJ85H0QsejIXwlyJjuhstUgDG8Z5s1ggIX+aJpme1tHJfWnQTKOSLcmd1Ml/QFqdqs0
tiodXJxoTsAzQFp1uUqJoDsdtDhFSEeyT/Jhcmv606LAZzegWW+e5jb5hXHp15e8dkPhXCP/6CBV
Bod+KRRjnShwrCYyDxFxee1zTB6i5sn2r4tZu5iw0BriNACp0BO4FFOmRmcNDcRg9EkLMhotvq23
Sv5rNxOtk5+FXHQcirCCQTP6YZK5jNS1bgBeGBXPatyh2lBUn60q5x4vf9UYUQ8oGI9LgJ5eLiZl
sT44GBodThhwnKZIC8keKLiz9kGTXbkE3161L3pgCn41UedK9bfK2UWS4zdm7A5Z5iaRBpB1Z6Ex
Ov3WDj+U5CZiyametyLjtV0//1C+Y2chYl/j81nWlqEGEl0UrN1Z28+k2DjbyyuEYAa8TxhXBCdF
Fpvx5Z5Ow0SAE1PZM3nUEHPPSn4DavIts3S5HCTnOYklMK5gOxHVQEd7oBlruQzHonIVcDZJyh/a
Z66McRycE8QYgCfqkmeFPNmyhDifAJ06u6w39on0dv1Cr7gLGCUDgCuMJDLEF8FiOaAZbDIj4HGa
fV/60V3uHLr5LS1OcBD2STfcFLMKzmwtsMe32kgfqNZ4k/mB6VHXv+QCwoBnu/gSQWvNJq0lVcKX
mNZOn3wgnr71PtuzfX5M7u0TO2qPFXMJc9t8X1d3M3HRf3H9Gy4KbOI3CGa11oAHATc1Usy7H4Of
eMR3+x/d3dbT+wTJLJ/ecq2CjkybTpKKzoGO9Htf2bOwO+q+8t3ZVyfYuhN5SE9zwIIOA1vuwR67
lw5gDT7gbR3ibx83xVPjoi3qhh2qXemDbXhvbajTS0uF7wO5Ed4Cj99MQc9hdFdGQYRahpSQBvPp
Zrx/22o8Je/7g2xkmt8mZuSXZbd1BCuvEJJ5jkRFzABKoOVb1+Y8M9UsK0MyS25XH2jvNbnbdsfr
J70mBuxN6EzmfV9IeC7FFBLcAnmkZSgbeY7IB1Mj9OoWQ+q8dCsds7aXmPCDRIyBgFX/HOh0pr0c
6HLbqaG9xgZkfQbAoj0LtSgAkxrwOPSnQbYUDP948XZx74lz5fKh2oL7NNv5BAhVUoY5PRoy3UvD
u4WFZb8iNLFHChrKc7DExiEGpQ0b7GIXPQv8BZ3JFjM2aIaMOqBiy7CZ/zrJoVWQwI5/5rTbRalL
q4d+/FuxfdxvRBSbcgXtEc11RrIKcjGha28Nzq5o76vkqJwc3KNK8+Ye/I/TrwqzQa7fpDVtbqMn
gqe5dSxd8DwytZpLhvGewBo1GcaxlRkK8cgZKW21VWNbu0koz3IaFLhWmAG2vLSJPg1omNTLMDVA
8+skiXTAgPLetaJh3ldOl/mZafWgIyzpxnP5dBnFK3Um2hEScUNB5xw49jKMTcPTiP7smL+6Ya84
2Z7p3VHpTAxf9WfwbD450w7x5TCeUvV1bPLbyGwOU3ePRP2Nem9SRJnXD+Aig8yv3Pm3CUdv6amG
iUwWjt45qdauVW7iBG0qnMtrH0/3jj8iZoH5cjasxWfR7HJTeGcbaCgw0EUQPJgddWiJTSkekUg5
fgMHevRiVt574yoeMitu5+W+6tbu609MO/HIDm0mXu2l+3jP/0528Kf8yL++HfwSXHwUckfIpnNQ
tDgfrms605EwFRSR4aFPK6+avs3FvsrLQ+LSDFPO5y2auMsXgE5BfghAqiLlJ1bLMctlVHuwt4VZ
Phuu1cRB5MixKyVbc+Aulfa5IKTsl/c/a7RW1UkHWB+zg4hYrzHovBrd9hp5YxP1i03kkjhMmdPN
ogFuKQkjigZkUQDUcPrkD7JLvcfyItkwsisXdylFuD9tb/ZJZzIguywHTmDnqfW7Q6mHiM6bqtlN
jMZXegw3kHyMVWjd2tA3cnOrR4esN+d2R2fX5xee2SZDH2Zp5DtqOc9I1DbKraw+X7+Pl0oLi0Tv
MfSVhgyCaGlTardlJA9VODxY3Yl6NaZlJ170gyQbeuAybloK4md6thZbpWVmAY8fdg7a4ndSfWDm
3vguNxvPflXO53vnGW6saClnIppOs17GnnUYzDm/KtmT0/Ze2pxsEOFe37zVG38mi5/f2ZqSqKN2
/R/OrmtHclsLfhEB5fAqqdPE1YRNL8J616tESSSV9fW3OBeGu9lCC2vAhg0M0EfMJ9SpSmGrAzuQ
uZv1LEz5bjMZcn1nYOrOzMjPODNT9IJYiTcB3AVlcSdA6zTwT+lujNJuNxn722Pamj8lmvNST1TV
rDcPTv7bywokJl8o8n/E2SS62RqW8jTPfVnVjBqAdfUNurnqx8KdRGAYU2AA7TzU+2TWn2cz3egM
2hqg/Kyz2WxH6GVRBwMUi/VIE+voFkNkj0fkKALX3MBtro8Rl67ryhy7Sl/b6lMK/LQNY9PvJP9l
G11gVwE2o17loftp0seNLbk+un8NKstXL4B9zByTqtt/FUnQehwS9In17Lzc3ibrtyPoVf8ZmbJ6
zgDXKgNx3UORP/SfbeK9zd1uLL7PYjgs49GH3+6X/QlxOlqkNvboRxvK5SsqT8S/xpU1BD8v1RGD
swdA1+sgZ20ZELtEJl8AdhmkzvzV1WcUK4DBdHdF6YPM0uT5l8RxisipivrO6wgoPgmYvDemRT49
V1/mgHkRURKyCJZyVqvUH0gyAm1XPeX3PCRuQN7LT/2rUQXLp/9iS/ZsS0kpABKUq842q9bPZzwP
mXfIra9mE5jJFDqvLZTFtW+GBx+HHf6TTR9pPGSnZHvk5enxKV6R1sZd1O1nzd4l/teBvxrewTFf
yPieLn9PfOOFkqNQZxQsbwBXI3WI9jHlGWa63iZDhUt2YTUEyv3HTp93t0e1dkpR/wK2Q+acr7gj
RuiB92PtYS+7xw7XwFjdZ/0YjtqnKoHqa/edWxslWGVQntRexUlEOhTxLejBlWnUR9/O0QuSxjPg
DcelFb9LtCtuRJorRpAoA5mchqgEB1WZOQ88qyPxvSx+3h1vT9jWLxuXu0Ajvg7Jafwy1K7DrRhV
HpGzBZdzc/HZSvDvdn1T4TYF2UH+BSq2J9t6Jl/LKayxr3267E3rZJdvLHsCVVpoiMcUZA+TEwrP
37hm1j4EZAUgMQPHAzqqlLtU06u2LSAEHHdWccxyWu6EQEaFmXAkynyLBHTFGmhu8A+qzAgN1EIs
SXRCa8soYo5WVTD+B6A0ibRst9CN3b5qCEhD4KWAIUJocLl40PtlZS+SIvY8cr/Iu7pa/iq8MnRT
Y8MZ+9AvVtbyA96A7k/g4oGjvbRlV9Ty8nIq4rzIPk3sW7UctOG1p4dh+suGSLnmBIX+bEAkY1ko
/u0OGsmhx3msi78dQrduTLl1rj4HjO54tKQspxon11WPZ0EbyngG8cohb4vaDHx/ZAEbszu/8OuX
aXL1J8NP7bDQG2832WUGuQx7vMdUwruz203p1pVvwtUNeDa6lBE0qZJgrs+gTDRZZZyM9K2x/efS
63ezNgTGWyPM0GwONZQUoFw+eGBZSKCgSp2tZZJLrswLYKHolNbQpA21HuUxn1GRzjoqaNw4oFvw
nooy5uUhs06Ne2oNbENCjw4y+7dvEekeK1Y/0OJSDA35RDW8AY8U+F8GrIYDbSxwrYLa4XefsY3t
vnJXoRcDYB7guFFCUMc2ZKkmbJ7TONe9KeS11oNNzSPR7bGs7XTEopKQFCyR6PlULgtWuFZieyON
E6MKjWwv7AQiBd2ptg8mqQPWzCEdspA1U6B3eQQS44H+wmMaiZ4EFnmskk0hGnkLq/ML8CXytHhi
QMKkrKqT2cxOOoPGNKOvPtRmhkb8tMe9Xfs/ORvCOQHLxXycTcgJRB24x29PydrEy6YQAMRkA4ea
ayRkrBE9Z1VcT7O306d53tupzjf27sptJgkN0QkAbCDiPeU2K6BwNOpVV8XVQEM4ead5eVuq4pVU
/2k8knlawmUk1yCm+yxwgOxCNWSWg+msm31LTh0IjG7P2NqBkGyJ8B7R9IKX+9JCri+jiVbRCk2E
KPa1o/Mzmfpil5Da27CkllLkI4smDcBfMHl4CdTeg5KiM67nrI7ngwYJzNHZl/NxcuIkf+mNT2R+
41tY+pXBoW5gQ+ceTFMG+LQvBwc5vqUCf2oVl4NhB3k/EEg/QAttK6OhOHNyZKhrS1omNNxKTNGl
HeY36dxYRR1b5lt3MtEUQOrQf+/6h0K8CGOLWVuea+WQXZhTnKxEFO5C57qONbsp9+4MlGrPur/z
eUJZbvDFneml5M/3PGwCF4GeKAlhUmw6A/L2+gKbhf730lOQbLPQXuJ8s6VN3hDq4CBGhXMFZwGt
A+qlliQVsWhbx2kegkpmD897es+0sO6qQDO3etc/qkfX5sC/g3oMyq9qBj2pvQKMsVUTI1WZPpi5
le+Srhw+GW0NrabFaw9jqk1Rlxr6TjDD2nNhGKEL2dSoTstpbw3aEDY2kICCABtqLxp4mrnlh1PB
nBOHAO8u0fwsMkbHDoqsaO61CvloPxnrUKSsAsAKjCsC99U+96d5x9hcnkTBgJTkuQ1BhNx4p/ri
hgkmJRBoR7sf0qx+KblOD6KaUlSBnc8Qdu2ilBjZXSkouzNopj23Czr/uYvy3O0bY22BJNOlByAO
MDlqtksYeG3wxwaCjlV1QPWoRjmJTKHtFkUIfDaKl8IV7z6QuhuPt1rS+ThnEggJ/D2KWbhILs9Z
toBxtbI01Ix8Flh6OOjGwVtOYx5P9qEURcQ1+dyx/VD1p9ujXrnz8aJAxhVsVzL4VUwzSBh7vCua
ePS818b/POQsduWdvHHO1q6SczvKA2rYvdHYSdbECd+b5Xv9rFkE5ZyvQOgiC/dX5/5Zaur/U3o2
Lvk9Zy9Mx7mV6hT2RP7dG17GNA/8u5I2ADttUTOu3caSmxnxJwC06J64NNW4ZZp3nl/H3Mit0+Dl
Bsj4vKd5pN3ftxdrdRKREAGqCq3YV30TiN1R3agwKGt4aCY79FpI9hXZY9f/RNfIl4Y+t/5GCPkh
AqheJKgQQ4hH6qoApXM5OgLmMN0cCC7ILNLZKc2zwBM/cuttNPrAplAeqo6eXe5BtN8kWTTC4S4C
+4hgOijJXdqH8LKNPOr8h1mjd84wBT10NDXv7fbUqPQhHwsOgBvcf6wF0CbKRd5lnp8VPi48FgEm
qIWGEzRgzyqR3dVO7VewXkClMIP8TNC/3ja9tirnlhVXw+0XLwdFXhPXnYeSpLNvoVKytOWBeOOe
JXyn8ewzclwbJ0qezKuFATsfthxQ1KA8vVwYj1d6ZhasiT1gzNqhCrP6d+7/dOhbsSXAu3Y1Ikf1
jynV/YQ0Ui2Egbm1hSnwNOShpVM0CzoTC83FEDvXpsOdT6s/TMH+f1HPDCuLOvmtWZO2wZ081a8g
jUZD0gPjLJryr7T89R+WEQhdRFBSMUx9MUuz7hdnEE2coX7P+HOzxEv5rEFT3vDzJzCjaWLjbH0A
ItQlRNsRWlhAWgtsmnJzINIymNOXLF50tw14x4+1XaFDzeRWSLNpvvcHoCg8AETA8rpMxy7Lmj33
6zkYzaXeT07+C91KfdRyqzt6+kCPdcKGo4EnPtGzKro9QWtPBfgDNXgxutR0My833OBrieFNeKWS
yR/CilbVyaOLE6UNkShEwTeCnrV7VYZbKKhJQVrVNRu8BdJCpGLxtD9N4UY1QU26f2yt819XTu1C
6WTmCX7d9ND6Mr6W1Tdqn5Lk2S6eC+PQNz8GL42Yd/Dc+PY8qnDE/5uW2SI473Cw1Zprz2p/xiFi
cbcw8OveI2/x2pl+aOXejhv9a1/+YmbkTHeTeOG0D/xPC72fbRoiVIa3P95n2oGUx46OdwOlYcLu
0iIA0Gfjgrk69cDKgf8TpT+wzerQiLlcb20pnCYrCIsdd4b0Ngj7k0dveGg17cib4g2gnK0i4Pqi
oKUAaVZEhejluTSZgVwKvH4TZmZIh0MmJgT9VIfCrFEvYSEMChqGyQ4miKgdO9AHPxnFXB1ys/ej
vk6MrT0irxf1fEK1EOBsRMS4FeSJOHMirJ7rfUkYiy2W7rh+bHkANsHavatJuLyY7hyR5Kn8ubE9
VjJI6KAzNEBWkboECPfSKjJkc7d4NYu1XIf2VdC0+l36i2YMTOT234JNVcgn73tZ70sI9RAvfRxH
ZNjZgteffE0hc2jx9MjI7xbU/d4m2/3acyelCBwN0a6OHujLz2M2Qfs1xKPikY3f4an6kApO5kAK
mJ4MNvqBWXoU+Fhi7UjfbHZ9XO1KxKRYCZDRfNQwVEHCzutr4oGQOgbv2VwFfKqQcyy8tP/mI95B
q7STpKEpljoiOE/HYQC8D93FZnvqigKtrDMA/pBuatMvrO5HEmBDDQ+TYbExBOmtvSOVWX67vaKr
/r1sc8a+NsANpbZnOKBm4czSsI8MMDXa0wnE2mDSh9s7prvq1XTusyRchBWOyya17tpugocAjKOG
zk9cppfLpdO0bcrJwHx9Le8poDqQGQ0BwQ3+0xj/taO4I105lW7hw45T/XaTx8xzwoS8UPZtEV44
t9nOdwLda5/8LU//+pnAKZGAHMRP0ItUsTKctrx2Uf6Ocw+C9EngZr+qZOMqXPEuL40ojog3UR/5
a7wWRpwuTTC8tcljOnroIWNRURwr+m5+c+2HEv4mLeqogRNKNrwF6QxcXkaIDtFmAwIetBRdLSS3
eWJ184jn0KJ7sxreBo2eNhbxerMgEkTjLnKAgGzjcF9uFrAza8MkKh7rMyDBYBaljRWARukEuoss
ZajBgp5O+9wkG2O79mUv7SpRqJaVI9NN2HWc+0XcTfrB8g+FG0IV5PYI1zaLBIHD5TJRB1UZXKrG
9Eid1jxubR+xU9YnIbGhRVN1qbW1Z1YnE888rkOkfACyupxMMZE+MRzBYwjMPuSd9ci6NnB1GpAU
zxVnR1aQeyNpTiiWfLo9TLUhDC4GJhQvFzwcxKTIEl7a5sky8ymfeeynThdNDI4GeEMdlGOLwJ+s
cOJzE7VO4YLQtaU79DWArW4e2xN4AtmJdc1WjuP62pYfBLoUEEiu6A0muO3sedR4bNbGK3GKF2eo
Mf/uz8aeTzWaTt1pa/7lQ6QeGJnRg1G06ODwXM6BbQwJ7caGx0Nb7NysCn2HneYxRhrd4HM0wrVG
ISYsjS6qZxZgzv7DZpN9SUjTwqdBd9flB5h9V+WoPmGzOT08S+oEGYVmwzIjWNtYb7meV2M9MyX3
/ZmnUnRVs5T6iLE2y/dpAmY+/Z2O9HfK9LsFcHZhjg+544dAtARTWd23gxWmmQv/RTvM9nFi9Uaw
sHbQUCiCYhjCKZCfmZcf1JcAjJYu5bGAcK8GNitUYgdgR2+Pe23YAO3L7C3YkBGTXFopLVpOPXI9
sZMMh5YZQav5fzMLwpK83d02tZLml/hXqO7IBZV0U5e2LK6Z+dT7IvYSsuOgpdAG0HR1IpgqZOeW
gbw1DQE3Ki8fnWx/2/jK3Y/uQBD/Skke2VF3aRtVh8Zd/FrEfvLWOD/nrV7plXlEjkfyUqAdC0+o
/PvZ9mGGhva4pRcxZHyIAbjR8mjQx9TceF9WNsWFGeVGzKy+Z7YOM+KrGVmf+rfbs7T684C1AMmA
VBzkES5HIVoQbC79ImJqjqFGd3M5wAf5842N8ipAwDjR0P9St1yruTllaBuJFwsqNlkeFijBj8bx
9lBWFvzCirLZQAHr6TOkLGMRWcGfH5rz31arOloOlUyshIiLati7lISa+ZsbP7zs2+0xrG6qf2dK
7f7yUi3ndISdpTt5aFQkQI37xYFBH+W2obXXDiMC2xxo83DXq6l7aIgUY9EYOJroJIQ6zt4cUD8A
OJDsLYTP83NrBICFw/vM3ofBO9w2vz7Of60r247mYPzmFNbnZQpNEylGZ0bcRaIUnVu3TcllV655
NNfgXYcuG1JGavBTT1aeNC1tsfkcbW9yQg/EGKajBbgJHXUWiNzQohK5wUdHT6fdbetr5wsNoWCZ
BCcVYAbqLeG6jd4YdRvP4iWBdiMdimCZmw0rK0kAwAskpxZaFCEboBJ0Er1ue8NhbcxzEDAyPuwb
0wCrgHtvG/3eT8kDq45zxk++00cFOiRte6u1XW0WlP4TvkESIcmuItTPLq8Sw61Jp3uijWs7/ca8
Rxt8pBrRdrNPA2jY9ki4sJoA62oEhtvWAdf5A1kg4QES/sF+07OtZMzq3CPAgcsKfCJgbpcfBOYI
D9QffRtDpWuxc5AEZUG2bCQ8Vpy0jyjqHyPGpZG0mSuT6EMbQ4DlADpAqNg8meIHSOF07aRvgae2
hqS4CEBEG4QCsxeTjgXm2KOd2Ykro9k6NGvnU8aG/4xK3rVnj5tJNVLAF2/jLgFV6ZvvLUFnfIWs
wcbhlK/X1eFE/R+lIJBe+qq/P2jMyvpZw3jcOeh6Y5dmJw7QY6tbu9neOCXrg/rXmLJB86qxKwh2
Y4M6v33/W+q9o2ptInl8+8ivXTiyWG2Bge4Dh3s5dxPIcS13mruYIz7S6p+D/XUAVBCEIlr5ZqSQ
8vx62+D16ZcAS5koAcYb3RRqOJ+DjcuwU9LAa+dhPtZRa0Pgws+CBa+Hdiwfip4fwKUc2EDabOm4
Xm1JaRx8e8AoAj1mqJ3R3pymeQmehJj673DoCtEF7bDVR3c1p8irQmIIMh5wJ6F7oCxd2s22tjgO
Ehb9y3RKTz3a+JKDTu7BFhxlW8jVlSFdWJNfc7b7aUn6EvBiBpxerCd9OFroTjSWrQBk1QyCHfTq
gfT1ivHBrf2kSEBFHHOCPIw7QqSYuvxuSjWChn5ufRrNAsz9CDSPlVc3BwMd0DuP9uZezN09XkuO
BnF7jDJZbb+9pVY/DWgyGfUDj6d6bD76cspsSFichVb5SyxvzhaL6tXJlyt6ZkGZ45kWYKcpYKHN
EU+yeg8epxO1g7HVHs10YzjX2cRLa6r/1nM7FX0La5RlKB9oJ6vowsLzw7LxHjV0jgtkF7siC3A7
cFc/3p7NK89Usa48RKQbF9otLottkkAl2lmSMHfZFlxAnoGLuxRWpPIccFXIXaJj53LXenByvCHB
GL3qsLBjYYMScAzGU4XSn7txx61OKJ55qd4KtwPJxEtjJpuLHkRRPLZn505k/JcrXvmo71gZFmkk
oK7azmMna247Xhjx7fm8jivlUEHfjlcDhFiAYVxar2dQfVQCE5pZ6ONsflu9FTVW95bZTTwVBOT0
1l02pi/OMm7spKs35MMyqgwI1IF6UTtqlqapdBDb8bjj2qGr2z35IVr/MBj56fYY104gQDU6Amip
/qymFYtMzHQBOy/CS3SGp9wzw8wTgEmgmrgxpuvtibPl4/FF+QRUlmp1YujnwfIancd0oUs4udyB
V9FtSfBuWTEv16ypiT10ucPjyQBRSMB5dHvCVrYk0pOouXkOAk3ALpT9Tyh18L65PM7eWhBmNJMH
bcxD7j/PINlykv3E9171RMnn23Y/lOQvzx3sYiOCVQevBuiULwc2dZZbgIcfsYwwgJXJ4PbaExwm
CHqQQ0l1A9VopwhpWY7RCFLGoAFJ5xGNEfAOBvoO4C4Bu4pgL6aVTTtRa29LXYjjzPoGPSBjta8I
3/NEg1dkaS+NlWaP5eyaOxeR4m5MrGGfC0/qq5GtZkb55dcjwwFHwVVSESr31rKgldYER3Tsm2JX
iGwHbpR900XDJ+T/eihcQFpmi/f6+haTs/mPTcdWjraJ7iVs/FTE5Ev1Xn73P/dBhZhh4/5a24wo
yPuODQVFuGOKP2GjyaH0Koa0x+ID2q4tZdgtGt+IDT4yduoEGtIHBKhWxkXyM84cCVKLhgKLIWLD
vk8z+mWa2xBobB1oGySPDh1DPxjxg8IdIy1twjRdnrIFOgQjCb38JxiLsFf0oGpChmxvSZ/ZeEJX
wYEw/vX2Jr6+1lC1hgcC9xGwmCvUamlWDKX9SsRV+bpM9+l7Yn6i+kbX0fWTDyPwSFAm8cAd6ygZ
OcAVIOvhISNnJJ94t6B1bwh7UN0j4xz52QaF1/X9CWOg0JT0vzrIPJS9Wyd+vUylQHrOBbCp5Eet
SOBaJRsbadUMyoQW0Ewo/qjFkazDATVaTcRd7rXR0ng5Cj6mdjRmWh5ur9Hq9CGORW0dWEsk7C43
kzATUDNauohb4y73tWiqj9lIIQH/Jd0Sv1w7+Kj4WEjZubIQo1ylec55WsyuiPuc/KoADUsROY+B
JgDt0JEp19gXjW+BSVeNgigBTUhATqNj7HJ8zdKkaHFATsjtD0ky3Rdgcc/f9CY04cNU7qHsf92e
0GssEXIlkprh/xYdNW7SFmi0kNrBhjzoJ0qiL2Zo7WfQLwxBEjXhFIqg24mD+eqFW0QMa4t5blrZ
ngnoIVi1ECwmScir7fMfmQ7ZWMGrwK1G8PakprdR4Fo16SNJI+875MSV4ydcntaFzM/wEnxCFFd4
p6Mn45BW9YZDseKfwTcEfaOGE4iQUN0/Vu7rKBsiKTJP3yFOaIWFtTdKB7pBp8yz91x78cWWcoza
lYsrBUZRKoPvh/sFLs3l/mFpiyJanrWxrUfNd/7evM/vxXNyIqG7m8L5q0GiTW2QtXcE4ElEv5LQ
E4n6S5teZnSm3vA2BiUcwDZdpPffbm/StVMBDmVI0sjUOfAQlxYqkTa1pU8tXN2Xov4+tUeK3gg/
2+m1ucvSGh3yW0mmtSfYgdgPykNImhmm3Ehnr5YHGlJrBp1GnKf2nfu1aPqD/kJ9Ebmp+Rkh48Zu
2TKnvMVtSns3Saw21to5SEYTHdvGXivrH8J81I17hjzG7SldNYjSqtROhAyKmkwAc51Leqa3qErZ
yz71Sg9em1ceyrqujv44dbumQ10sKdPlPzxK8BBloga1VQTXyswKs2gl2WKct710SLN2n7pFBWX6
bqsVfG1nyqYrSX6PUq6KRBsyPs0iybuYzg3fdaNRox0dr8btqVzzG86tyK842yqmvuil5hdd7NAk
yAt7B76GNH23uNhYs1VDeGQltsvFzSL/fmbI6Qbb75K+i4XGQ4NkkTm85/qXDuqat0e0Mm+QQwE9
FhpGsf1Vbz5nvig7NxtioyqWnVb29ZObpOUGeGPFbYCTJdv0cWcAjaw8sANNxiwdaBfjnn8HBiiG
tshes7PD7cGsmEFSTjbBQdYXbGZKzFXR2hcmc7t4yOsAZfUAs2bqw8aUrTwswACDPRwEytgMagsp
CK2SGeIufZxBriskfV2EbGx/D4BX7is0IT6w0flDWiF52QPTD+Cxi+lDJ7FyR5VFZeicZLCZ/9Vl
z2b1RPLPtydvZcvhEUFtF/rE4GdTlZJm5rSTB8Bb3GoohNHRNkAbA/xoX7p21AKStjGNKzvPRLMT
wn1UY20I1V9uccCH/NnI7D6uW5/v585ZThprtoSe1xYLZwg8A6jXoG6tbAk7gWSEU449skRLqCfi
oVnA2fWic7b3aP1yewrXYnI0ieFK+0BnolvsckwtG7Qsze0x9it9esrAEBz5RBgxujHtI0E8G2bc
H3cOJ8aearlxNxjOsBdlY2xcVGvDRk0KHc5wfnAklGFzq0Cd2y3GGGRk9cEiwMULfYqcrn4znPJ5
xvbeeNZWsvKA2CEXJyWDEPao3Wt+y9rWt8gQO0uOtxMI1Ujoeb73IWiBWidYKvsOLOfwLcgT3ht2
D/YOpCw0NI1oEMHc+JwVP+Lia5SnhyCZNA2jM8RTp7HIbJJuN4ALLMwqv46m0szvemaij69v+zt9
SLeQRStvLlBFcCaAt0azlvrm+rzLm6qqxrjGQ+sK77vbPnaVEy7d74UvxwxKRxsrvjrgM4vy72cv
Bhox/dQD0hXtx+2hGb7x9zIRR9lJZQaT+zBnX27v9ZXrAmlXdF8jK4hKr/rgNug4qBOnmeLF/6HX
8ehPQTIj9zNvjGvlTpe0zWhrlppqVz13pjvYtij8KS4Wvu85DVCVAzH119ujWbGCUq5kGJa8lKAz
vpw9D7g7QY1xjoXtPpgEvcapRXeka/3dbUMrtx5eW8hcAEOJhmA1oaqNXQqKxH6Ji8Ehd3PjthFn
Bt9wvK6tSKAD+HRxA0AMXr2HuDPO3O/tISZ5A4Am9Be34GTXEwYLqAQjeEVrCnIZlxPGs5SkKZjh
4nbmO5+jM8J1i5BwbeMcr1yp0hB8IMAKpLCRYqiEWzroUzfG2vxIpGZM0zw5S/EiC32gE1y+1dnf
yfizH/ON9+l6g6NKJeMQCK4gcabGj1ZODSuh7RRPP3N/NwD11Ef6Fl/j2jTKbiIHqW8smKpIYqZD
pqOtdorFzKMK2n0UOoud9/tPNx2QCkgmYBLxP+jTu1wsMJ8bbpq2S6ylz4wVQb/8ddvA9XWHrYBO
lQ8zMsy4NKBD+ls4oMyOhduMO1ZoFnIoUNIAui+qK22ImAFswDTa1caLu2YYijE+ojeg7vDwXBp2
W8g5lEuuAervBWLeQ0zIWUg4aWE+AJsAatfbA11ZL9R/sVLoG0WmU+0Ay72kHK0hW2I+9YE2Hh1Q
ME/z4baR68cbySjAQdHoi1gbN+zloEqkqHAnVEvczMeq/SszrbDUnmVK3242TK1sckjiYCRIHGKT
20peBpon02j6YkGnhref6PCyjE40dvbBJcvp9qhW7iQLMoJIP2MCwcyquCTIBwsv1wYtHirqh26v
ZZEQm6zVKwuE+hzapHFmEdSrOfzEpTpAUZMWp9UIEfp4SXnoFhuzdv3WSgQ8RHCw5x0XtWxlgXJB
OkitaTGvdvPyTEoPek80zKyDaQ5hVyU7Q/txe/ZWFsoGih6HV+KekNm5NAkseFKWNtHifrKzfdFW
ZUiKcQlKh5+60tc2FmtlC6KkiogDHF0mrl/lXCU6tyzucD2unoRdh9x194l+7wHPNNVbTB9rtkDG
A1ESGQ6AhfpyaE1vgBE6cfQYmfg8n6J2ysO8zJ6ZcT++3p7Fa94YEH6A7ADiCBa0tFDXvLRlznpf
CNoaMSPWIZkeM5Lu6CgCR9AD0/6CtFoKuTOL6Hurbh7pkOxA3wy9N3bqM/2JpcNeS/wvtz9q5Q47
/yZVEL630TzbTMyIS5bvljyakj1x7jrrUHnvvdVtPahyc14WaWR6Ddk1JA2xumqP5pR5C8q6pRYT
50jTKkjMt1zQaOZ7t3oqyTuKvOjU3N8e48rhx/OgQ+b3gz5PzZDmjbBGsBLrcVfNWTC6w4SW2WSL
E3plJ11YkYfozAd2K2twl7bQYzmuxkbnlt4FtVjCFMSIZrFB+LZmDQl1zKOByAc9Z5fWKqS8spIP
etzqVSBYaCSPaAueOrBtb+yQlcMv4ypQ8iHxCi9IXnpn4zLskmlJaulxLtydXQxlkPFiAMk0IKw1
3Upnr+xH2SYlpc8l2FstJXF7hBDCnOixP7ZR4qRP4Oso7Dd9+K6T9JGM8e2tsRI4wn+UpNESXYHE
sTKPo3BLWlOgJgwk1PjwtjS/zbqD+sN8su3d1JC9l/zVN+WDX/oPQ7Kl77hSFpH+KxK5eGzhMatP
RuF21PFSjvNX/ZqL9MtseHteaSfSOXfMNYMZMKRSmAd4TvtC13600wxi2OEEAnfXJe/5PntgL+g4
vz0tqgQEnn98Fgj54dqAjRHrf7noPR0qzl0kD5pORCaFTeuT8GJ93FPvW1FkO6T+PRSqyr97P0jR
OiEA06bvA9QxWu3vfLQeCvSYJf7Wh61UO+SHAeQLaCGEtdX1okA2pICMYb4QvMwCHP7pHBU5C1y3
36W9F8wWCF7ofGh763B7UlauEReuCvK8KNIDlKK8gjofqQW5MiPue9sPBjJwINPJlgL62nFDQxZI
oUD2IptIL2d+HG29BnzJiC3+eRqLyG4XpDLMfVJvsaWtXCHy9wEMBzbs+i5ui9zMPLMy4noxo7JK
I6BdQPWTBjnId9iWYM+6NXjJEGSD7NJHqHV2jVTpBJmxDAtXFZ675zbCmhStsPtpIl4wIWXxm4xZ
/eeeBJTfQOSFQtUH8v5yMnPHKTPXnQ2AKj7btRsBHr3ryePY9Qen3sr6XDdh4tBgyaT7LOMdlYrE
ElnfpYljxDpZds284I4kgZOau0UDE7/Th4nDjk7+lOY/fFbc9eMvBt0HExQk87hxgNd2ERIjoCZA
/I3mU2UXTc6o88VYjNibT377ZRzeCvd1ro+3T8SqFUsKrKEJHy+Ockvow+y7U0eMGLJ+n/RhejRF
1Rxsr/sr8Z0tsMo15h3TKzubQLmHusRVy9YMMfCmxI0VVy0y3+Lgl3sgwvd2W95NWvua5i/18JP5
u663gsXXdgbtIlq5+H83cvlWp+bK2HFCIa+NxmWkBlSV0qUep7qoqRU31cGfRpAEVYE9vYHH6vYc
XzePACd2bkiZ5DSxzZpOJQxZ92QEQiUto7knHfokH8y6fJ29F/CaCP1UG/4O4MfPVUs2yIpW4hq0
aMPRwLuM6EYNPAt3WBjoFKx4qZN0l3fNcEwKoYWNhXaC28NduWTPTangUV2UucaLyYqrRnsgE30r
waJ428TaysneFOD9AN9E3KlcChZYUavcsmKt7uyX1kCJtxobcpqmedxb21WANXtYQmSSEBWiv1Sx
V1eU2CNOTzzM9U7YXeS478y2QOm+Ueham7tzQ/JDzq5YvdfKQkorxxUHQ0ydB38qiy7dAiTnQRWA
5BSOodox6vWCDpPR2jGKQTz75LuATW8Al9aO+YUNZbrmuWWuVgkbBqbdzEIIAENG415PICqunZgB
LPHCnnwa9dMn3x7uevHM+vdR2ws0vfz5TjkfrjKh2uwNeQX0BF5IumuMNpSTmvts52+9+msnTKIp
4MhbyGCpKfvZbmfEjJhYSsEFVoMI6t0oNvKya74uEtnw6lCpRiVUBeL5DucgAHDtOKk6cLaXegs/
k9lIbbpiiJoE/PuGPrwMVuVSoN3zk5mgJaXpXfbgWdlWm8HasUC1D4cQ9Tf8R8lj2H5tNvWQ2PHU
H+r+fmgf7PfNDbtlRHkHwVyXzBx0h3FjWIG73CfZJ5oU4X9bv7PBKCmLvAfGTht8OxbQ/6yK7xYY
Ewey4c2sbpIzI0oSC5m0Ki8FZsypDsZ0zLOXYUuxau0KOV8U+fezK6Tp0zrNBMaBuWqtnyOI5f/8
SGHFbXREg2hEV5+SxAfERvOFE2f+T6EvgIN+W8weUevvP7aDQsrH9Q7iTKSGLweSgCxryK0adjJQ
V7V13excPxG7psz5I1rHtsa1ltyR2VLUotDqCSSfsgNc1nai0HInHsHH/z/Srmw3clzJ/tAVoH15
paRclV7LLtsvQi0uUaL2Xfr6OXLf6cqkNUlUTW9Ao4AMkQwGyYgT50CkQLdurOGYN/lNCm0cE2S4
bDLvYnObmCQzrJ3d7vsnnYEvyc9FJM8rXg8JrH8uDYuyKre1Or2Ykxycb/chXm9Z8SDVoWfVN84k
6vVYcZcLQ9z26urOLgHwgLtAiRKVV9B5//nVA46C1nlgiJBp50voDAV8eQ6XdYRYSJkgrQ7MWfjw
F85yZoTzemPBk9KoMu9rFcIrgZUdQZ0y/HF3OciEgalBxhZVcSBSOCtgSG7tsOzMZfuiTE+wf8Fd
LthfayUrgADwCoHcNoI9367Rly01JuQ67qs0mYLBCJ8k1DW9vgLYy0pzGRz6DmgG8Voq90pv21s2
M5CNA5Mlku5YCVd4V6qAq+CoWWCfl1tQA1p3KvrUulecJ8uYiWZuKmGhbNUIkuGAQMoLgdHy52cB
a4qHcais1kLKfQ++J009hs3dn3sHGg7+NcGPo4tKphQw4WjIsFHlW1e+dCl6XxQBhH1t254bWp7Q
Z2OhCh3RTFNZ91r9yqjtzf1T1N33nagMLLLD5bwcKURXR9fBTrOfB+Mxi6abMo7fe1lwIRUtDvd0
MXI77euwsODxaG0dSQMxI0p/XV8egRH+HhEPQxoqRWndJzJKzWg/7uNDFnrXjXxOSyL3iQIwHkAo
4cCdL5fG6trQTCcHaUkLatuIe6prsknz62J23BhdGzSO6I7arSgfyl/akCTHOXYmWMI5hTZXEIrI
QqiwdC9yO7pKHUJnUCmP2MaHIgPePm483SlIHj/YzQOdwvrPxv7pC3h3iaq4jXWpCDp9A+EwVIKQ
9zMbwhAnoVzsgf3x+mRzK/pfgzbgh/LCkMuD03UZiuZmiCHr6a7rQ8BmdpByF5QiuE3wYQQJEgv4
DtSY8Jy5XNERnNr22CdFMBo/tfEYFpE7myQyBGPh4/E/dpaBgOUHrsNXHmWwRs9sUe5xotSz1RfH
TQGzVwyiuI66Vb/3xWMLTYzrM8g/oj6swh4OfyS30SzB7Tx50stamvUiiJ4l6QBS64wkX2Rzk+W5
p20hQkGqn2G8qaptNbmj7jXdRvAFi1+eVXr++wV4Zy+VPHTlcPchedbLUJMsqM0dbivikOVfbeOQ
l4JsVLTdHMpv8Uv19bpVbpv+Y3TRqgf6Dbf6j2k5i6BaN2qDYkEsKoXmZJvexkgFpWXhZvFW1U5l
NAnmec2eg4eZBV4PdKTxTpQNjdFLkYb30dg+FfWTXsSnPH3JS0osydmNTXt/fYBrW8NBOwFIu5a8
ns7NqlIaZeEUtArU2u5vBnXq9ulgHdJ6EvXRfrBl8AsIpUATOEmUzYF/utwgCkM2o7biKljWLdq1
+2gX7er9AJVktFSF23xf7u1DdGz3bKe74a6mpygN0CrjDwHVBRPN5/0/Vvb8a7jtqtQzw2mSVIFW
vBZS4ob2SxKektDaNqa0KSvjkOQt0OxP1+d7dSOd2+UubY1uz+FkwO44gnQ+8/rMdtFFFo5PWGOF
uXYleU70EqUb5aGfXLO4raPW7UTbaWU34X6Dm5SCLCsey9z505sJ8v8DPoM5g5dYp6SGtghQIJoR
uXohuId85C65pQeJ36KjgjMPHACcNSeyWqA2yyo4WsvOfW4DyOaRelPsDPz/23eFQBLTi3y6+edv
5r737uxOnuKHJHINV/YUF8kbTwWPoya4jq2diHgHLK3IQC4tmI5Lx2SgJ5uaEXOhQywago8OXh6v
szHeNRZQvIkEXNZJsrv9wCbwWqS7trIEE7SyGmh1AxB6Sfjj0cdFV9B65Zk9ZE3QDQ/LVo+A/tlT
5TbJRfwWKwEG+3xB4SMtBKQWtwljncrzkCE3Mtg3rTSiFHdqZJQn50O90C0LEgwrZyKsLVA30D3j
JsptMrRGqhDpmZugSYm6nb05I1n5xzsZPgxcmw08PpL4AP9fLp/RFJQ1WUmDNHpTwSjBdrYNsa/O
S1WwB1deX5Y3oSLYx8uKXHj0YhQ9ioDlIu8LEo1Lo7HEcsdoBxrIyID5c6/mgTRR5AT6mp1ykLq4
jaoxt9Oa2waQLsE9+JO/4NK4CCMDQrOIyvC1ApqG5lyMMw2mNEuCAe3UIK8EUMdBifUQDRD6ZFMn
osNeIhM3ZGPRe1269oEr5ev2yVjqAJkDtFiosluFyuvY9KIGjk/u+cFRiWZ2OAyclD9v0UjUjSgi
04BSPzfQwUEsZxNu9PQtKnfXI/HKHKLj87ep5c/Pj3ZmQwmiNGkAV3mMtYqY053RP0iVfqeIoPQi
W8uwz2wVapd1wCbQIO9JVD6qL9HPsIeQ5F9sBUC5kNgApE+BbCi33/oOGWYjV+AXyde6M9FedmNV
2/SICk96zNoZvIfv12eRryZhjXAfOzPJnWeR2ktaZixeUY4PYJk5pjiu4tHwzKl1wVLsxnG76cLx
XobEiWm5s/6esT/srv30Edz50iNVZhkSxl1YHhiY2S47WdKdJIjSy6982gBIs6D3AswOn3QvwKo5
l5MKj2noRFJ0YMQWGPNFrEqfj6NlRs/McIOZWJvnyMfAMZutWtTbGPy7jiZtlfg+9k5K5+XFQz2T
TNRZ9ylYc3a5OFqoGRQfQ9il6jtgVf4M2lSkV7JaVFb6P0YIdTEwrQOXwBfMnFmO2nyO44DZOsp/
JRh68IKIXWcuHpVEid2M5a9KOf0o2jiDip1TuhPNv2hdYQrO/rUxo4sYWVaAuYDE4I/+mgIBWGHM
TC0PRuzbdu87ACJKAjtrsROEK6g3I6OLaxc3t51TxWZT2DQA+KkB17761Rp0EYnGWvA8N8JFNFSz
lUSbDAymZu/m4BY/Sp25kZK4clx6ZtmJiIZWZw9UAED0oAyJTORlWOsadJ6MKkblyHdsenWs0rVM
t1UfBTFmyfryGw8Ml7itQGwMGGLusLWNyLQTZ4iDAnxR1hZdQG6SHHqo8U2PcwVIkyvdqWg4v252
bTrRibw0a+h41vNeGulxnhv1CC+Vd3TcxIVrfa9DF5gW8DsJbK35x7ktzj+GjoYszmALiSd3yPBv
KQheIgucc0ThqE7jBAsOOAalpCZpJygHrlvQPzpKQabySTIWlz01beY4iNGA/4elqo8ID7zAvz/O
uVraT4k9LS4gV7U7mm+GUULU9e36in9+FCIEnlvhzk9A1yiy6ssQajJ/jf1+98PepL5JBHePtZPk
3M4ylWf3AVmtAX6WsBgU7bagd6tk1CE0xb8+HNGCcAdJGjppPulTHMxsEc27F4rLiwxwXhvqZmEn
BaYrVCM3p4COCmXd1nb+2bJzXqvVbYsxYAidhX3uIM0TC3CvazEMjW24By5YIFyrL5dCUhTKoPIS
B5ViuZU6+aBZ8J3mrRKh41bDyZI9k03QXwEcfmmoN/pGr7IcW9yGCHESPzvabaM94GzC61459dBQ
vL78q8fs0iv6vxaXLzrzslnVK6OMYJHeSciq6CkpH6Gr4hkWUVwzJ2jOuW5x1a3PDHJzOciTlZhI
WQWK9RSxzK/q02CKjHxAzfjTADkEQA3B9A5lDM6tWZ03ddXIcaDem5BYOIJbSX+KfHPb+eyYvRn3
+iYlw5fkm3VIIrKvko0p8BkemPcRjfAMWvqXkc8A1vZyZptKyoBaMeMgnTbD/fwj88zq6ISHubw3
Uj2YtOcGWaxb6UcEERNL1By5eMqnCTizzk1AQ9NomDQLsbD5pvXo1mhlV65O9vCeTX9zMCFtjrcm
2GTQSsjZcmhBjTzUly1uOqRgQ+YtRLLedcdZCyS4fSHHKgOzAirfy/k0Qg2BudTiwNTjneMkh2kS
ZVbX9rkGA8uCLfye3JLlbdMBCGwjtMsy0YtN9GJOz+MoSKcuHs4vDeiiADXXgen9JBk12FqsArIJ
K6i25QTXy02rd25rkHQAiHDqXY2mgl23emqdG+WGxjRsc92E0Wx6Q91mCGVSb42vpvJuRmgi6+g+
7J+vL9jaOJf6pWqhNgzMIncctyFTzDBx4gC3LgnJ3MifA/uuyjZ/NbglPwlyGMAhcNW8dA1mhHZR
NDQJrHHEU2iLBgFriomJfLxE7+mokSSOyCDKj35ga/mVXBp1kSkD8BYDvbRbNE1lokYbBxpOnVgH
AKPLoBdqFAQZ0iq6mb5Kym0VVgc1vJ90V/2e7ftqU78n5hcgOgTXQx4+/xFwzI/6FUqF6FHlvgYV
d/RuSphviKg+6s/5vf193nQP0f3wYO5RRdthYjwW9FB/dKPvKFBcX+4PeqpPs3FmnztKYhts/JIG
+xCUDE+GZ/wY70YPgMD7Nifxm7Kdj44v+cCN9uFN5E7HfA/V76frX7HqdGcfwR0vatM0wHLCz9Xh
qTIlHxk6gnaYOtup1oaihpBGIirltUMbpzU4OQFThd4x531llLBYTZIkSGftYKpuZ3WnPvcq6myi
u+z79fGtxfVzY9x1yokHh0YMxqZDvEseOxVbSxQGP5cPEUmB5UBnCgCXGggVLv06VrpOKro0CXoA
8w008Rtm+ysKe/Q5aIeSVXfLtVRz2CkKX+MmEjjy+rZCARGsw6hC4z+X5osyqsOmZhiji/jI7ovE
yx+Tlxlso9vhDujf+FZ2ndfiUXqVXgdHcM6sjx7dEODkBI4fSelL85baKXNkIGdq3o/7mHnhM2Ok
egnvQlLlLz+vr+fqBQylw6XpEIh2lE8vrVHoYkpj1CRB3Y47ebiHguSPuAPnqU2k4amtXcN7EjE6
r24SOCrAWqhbOh+R5OzSZyHtDLm9Pgm6b9aue2JucZvGbnO0BFO5ujPO7HBjQ1tXXvZQIQgM49mZ
Ua2zvdwJdP2btO9rEQHF6hG3vMH/d1TceWOqcNo4h7XW+4W01JfQ64L5BgVLYQp18YBPkQ4wKTRR
4ckPL7lcs2xunZBJmL8iS92RbiqdGJC92EGq0Nz3z6O2TRkpnhvrpKJMGooS4GvXFDAp/Gue2565
NA9hyTDQzfhd27YI5td9ct09fv8+F8gZMItg08fvqyco4zggqXTyk2V9wYunhLB1JTD3fyzcb3tc
zE5Ge1AYYBFB3mjvSWJt8zLbt/ZdWEAuDfKT402kETUVPbYEq8iX9MCxACxnBrPahgUH078+ievH
4e9V4ju3ijxOwqbCLPabyQ+/tRu9Jsq+eZZeHM/eRgcKZkeZTD/CV+tNV4h8mjZgx1ar7fXvEI2S
2xVqj/a4vsFnRKCHl6W3vr+tK1FOZLk9ftoQuDaj5LRwb/BTKSUUIXPZerMXHV6t3eQax/Zr7IbH
+j5+rHxRO/pqYDmzxwUWWS9kO4qnJGDFNkOHCGpATvOgDSdjui1U4f1y+blrw+Pm0JDqHvU1mPNm
laANNbvXt3PpVYHFXKO8qwdBlmy1YAIy/H/nk8sxlZ0DQokI8zm46Le/x0Xi0AQ/0dVLRr/Zh4Kb
2+p+P7O2rO7ZcVBoZo8z4sNaGaguhNBI/8twf113xNWodWZlcdQzK1pnRZNdj0kAaey7ydOPxe66
gc+wieXacmaBC8uQTs1zqsFC92084i5+Go+ZX/oJwEds0247b9xOD0wEwv4Q0b7mHVw4nrMcz2IK
79C3Su+yN51An8EDVA24BHZw/AYyal8mj3pfpa28016pW22LnXxEKmJneJSE7rQR8buKNiQXwueh
MvPUxpKGegY7hlXjadKJgAJrVj603CB+s5yEXOBuSgrkE5WSIE6pS0Oof4mi1+rkAlUFjizAQ5FF
4QaCFA/qE7GDp92mh2jCVj8Mh2rb/0y3aTA+Rsc8cJDJadx61wTltv1VvDTb7Ivmt36377zyJvpR
boWpnWW/8yt+/lHcuLVQBfnFiI+SbuuN6pde47Yk9uk3wy1BMCtw62WzX7HG0/JMalw2KV7SOEh0
F0QRQLX9yEnm5iTdTkQk5aWJzHGxdVZRvjQzDA49At6wG19+KhsKh6a3wzftVvbb7/PX2s8OxlbZ
hbcljq3khOuOSoZdtG2f0Fe7k7YZYDvXp+GDSvvaNHBBOE7jTgtBRRl48km6lcA5q+3RxpqlwP+T
+Uu8Y4fpWdvl3/DoO5hH4GOse+pbbvlulqTBM/RL9ENz5Ts5SEh4IyJi5MlpP17fZz7xMa1n4a2Z
M0MqGFZJA1rpuVr+sdzXGVnUwzvzrs/F6qPh3BgXse2oTEF4B2PywSEx0babF4XoJPG/id6Ca9eH
c0tc1DYgp6OD7RePW/29S++08lcmSlWuxu1zG1zc7iQ50Zm9ODiiJr2VSE8SQsHTjO5wl3nI3myf
fwlmcIkb17yJC9qFVkuG08BmZE+bsivdOAfULEy3bTTtynA+QBtpFw/t/ci6W9uhN/0Qbsp09KR5
2mpK5UeK/TR3t5KomiGcDS7ijVOXOM2EL3MeGQBwk6/tOj/bpqRwJbf3JW96yQ9/SnHwyX25kNYN
Q0WHGessb+OHeQdIxr3uZZvKawV3xbXLxtli89V0NDKhEaDD8AbfCOajTqBp6w+E3l9f4FW/RecL
6unoO0S7+OVto2GNPEnoWg4YqBlrZZtZhZuIiDQ+Tp9PXvTbysfL5mzT633YGIVEWaDU+zj5pYx0
Z9k7Z9ETnfq7EQwRFPqial+6Sd65vTbsqOJm4QTGpJKkc/ZlkCySd+1WC4vNXLYo8uk7Vkl+lNR+
a2m3jlyfwip9dFhI+qbyr0/SsrG4zwfyDtR8yKej4sTnAUplAKo3a2mgl7Nbtuhk0KirRk+5kPFk
SdlwltBpuhBZQELqc4kga0d9hBY2oHBttSvs9LapNzHzIXWgsqdO85o+ctVUlH9YcQJcHcCF7iyt
XOiE4pxgSmu88Jo4iAB+q3u60UzcnotZANwQmOHzVVOks6bLWiQ+2wPtE29SqNtCNPT6Yq1ZAYQR
RUF0HdmATF4OBgvZKYmOxBuE5V2/k9+FpdoVdwBC8reF5QvOvLmSnKLVGxRS0zk/DoVxyOxxU9fT
89zJm+uDWQm/C2cq2FRQeAQ6cfmUM1NhDU7QSUVVWE191seePSman46z1yX+aDbptqf2n+MhYRI0
P+hEXkhiuaxiPPQJHq+Yv2H0c/T11Wzwk84kqZPvgHcQvKlWV+vMGneLUqxmtJQCWAR98FrzGwu/
h6Ib0XJE8XvqfEDchQhYTrvpJDUOWmset2FkOZ6UOb1rZON7Z1CoWOu6KMm/ahNdtEuvAxiTeRJM
hdaNJKUo9SmtK9PTprO21bzJRRXFlUMCdbHfZjhPbKBWrEYFaqdginzIB7pRImiSt9JunBW/KiUI
zCYHaZTJda9c3QA6EhhgSoNuMo9OSdUMjc6NATBEMvwYjXnrqNQbWFqAjdD8mx2ADDfQSoi+EOK4
3AFm0ahD1WKIsbKvXA1oWc0FkVG1Ccvt9VGt7rUzS5wrSro5aU2OugxaqJToCfRFqhYkPhTmcoGl
Ve84s8R5JNoS2qJTUD9dmrVyv4kPdu6G7GkQdcat7q4zQ8sb5ix8yMBc6WD1h6FE3ibFoZ2Zn4nE
fdZu2Qvp+b9LxEXcoerBATFjiajebWPV2BTfaL817UDR3tJsm1sop5mURM3kNrVgKpff/rS5TXA6
ghEfHRH8o8/UE8k0KhQhtPl9ju5HUY+J6Pc5p7C0sGl7CN8HUfzLkN+EZ8na7zug8UdxFPyN6Im/
XKHebixngtR70JTVt4xq82FUnV6wh9b267kR7qrcGllaGGXysYeA92LoAEr0O7v7dX0DrXkbWgIX
cCESEJ/KYfrUDrGpsDionRNj77UqCeLO2r5BAhE8/qiXm4bOjWMy7CZPO0wWcldmPW3lSCKIDkTJ
DlIifGCsLs2ZNe5WRJnVhTYDAiehAxS+lBCCXxON0EaTtg5hndr7mczaL0UCSWWr7pd2o+Gm63LD
G5Ss8UCW92SzORUspuCzDC4g2nNdWHRYsE9xJEGRU9Y3rJZFtIyra4k2HhVnM3BB/F2tbqqp7c0K
gE0N6j/ooREu5trZhfa8fy1wO6vv8rFtO1gAZvmxSNlGGqGcoQ7E7Pa9rpNS1Q9tLAgXKx60KKei
6g/VxEUb53K7KS2Fco4GcMxsSm7bs2PTlHddJ7tKu/QK0Wj3x1viwh4X6S07G6uqgj34EaFo8bCi
01T9xXl8YYUL85SmeKAosFI6J308pd2vND51puBFuuISDjp1lpbKZeZ4VsuFhpLJFe40uR3uUiPZ
o4HM/nPnhvYaeIAtFaxd6E+9WJ/rc79WHbj4MW7yOwDfTKbjXGqSLtnkUbxvJBrdNW3hT0mskJjl
xaawil+sZ5AGBgPP0dHA8lhr874ZO1GrNs9CsuQO8D0WSPHRT4Jn5OXg/mNGRqxnKU7jyEmPuVkd
5OhbycKvccw2DjWJWSIBr6F1cyZJgfPShhJ8uimYurUYO6b68Con5vfrk7S6IYAIU/HCQGsZT4un
RU6bpRrmSJK8ePaNI2g2kbmiolScyA4XTJOwKlsZ4igBLYtDn6o7ee5JRY29UijHOvlD9up/pvr3
sPgXu5yamTF0QBzZIwHMrg+9MDxUIu2VlXMVV45/J49f0MaySpDWYkEzIod3L8x6DjVBAFk3oS/y
OIjEeARebIj/KInRhmONeVMTpGbHw+Cl2ovW31/3ApGVZfXO7okVtSjrU1iBPu7YuAC2M18YpVYO
LswW3pQfGqvgJeSMNLqedDPQZ5VtdyQZDcud2CiCdy13AO5CeGGFuyMAJ2Pnuiotl5CDZQ+u3mjb
cL5r5IQYoeG28eH61K079u9RcY6tWU2CfECMorzRHhOzfGLpW5neyRD6yalIh/Tq4FQ0v1xOYabU
OnKxQDUlmkoUCwRFoAqTX7rilqnUFaajViM+9BxBFAAyRby/Ls0hWWQhNYSxDaWLc7J5HZKn67On
LzHv03Khxw434IWU/RMjjm6PRV1hRE4bxX6SWZUX2bRwp4pJZOrz5EuXywbRO5ZCP7kCq6RdvYxa
MxBHinWigB/cxe0lIXpb/ZpGgKwiCpXbOe4zUBO3jjuPwzcjbTrSKvkzpRPzrCwJjwC32qA80cDp
zaYQ6I05np6drgzdXono7TxE0M4r0HVaVqlN8qqvfSRFClcfzTFQKCgjdDm3fCUaoFmr1yaoGjRt
c31y1qf/99xw00/tis1lEiVBSQevpL0nRQLnXd33aBwDuAmdeLK9bNmzfY+oY3dIyyKbbdwrUaBN
uxTaWIbo1rWGXMH58tvOMtIzO2aXWkkBAsTAPGSOD4U0yXBDHXflQ/xD2muFYOJWI82ZuWXYZ+ZA
sIVKBLTgAdYnnYDzSjRlXBQD3Wirhgp+uwBiVL+tD/Pr9VUXGeBW3ezb2iwmzFWUhH6tPdWDBZby
uzF5/v/Z4QJXnmpa2VawE6aHtt7aQAQ3J1kVbHDBaHgCoK7oZCXTMF3hU3dj38VfRgEGZDUk/l5r
7sb4H0vqi7QC0hNlWCUGvzX6ZHf0+9D6jmjCViP9mSXuOgnsgqbOGSwp6QZtpJ3t412EdktZ1E29
vu//3S0Od51XI21C6RyGLNRlx5j09ITNQ64v/+poUMoAt7oCmgT+7qI3Q4fVX5a/fnAAsFqEwCTD
Jta7KaKsWB3P8lzHX8hz8HeYRoryIgchL0LmFtdfoo0ZqUQ4stXxgJV+gT8Ab2hyoSwFm4EUG1US
2ANEvZaGNotkFhQFygO4467P3arPIfm5MB2DOVblwplThWFWFEgKNZmfxP7Yb4DAKzI01vqlCOO0
GsvObC0b7CyWIR0/JFIHW3ZNgEyjghNA9PNcOFPnPgv1ARDmDgLUpGG65XVRKAgCqw5wNgYupEmV
ltWgjcUdabxpjXejOJQxFRQSVtcfhCMggMfzFPDyy3mKUNDAqxWJIWTc6YyWw1QhdUoJmIqHVLD+
q+cZVO4XsRpoUON2zhkrO6mbcW0JVBRL/KmfQSdZyduoyRUvmrrYRXPaSbcnHWTQY0lGWykF0Xtt
SpeSLRqGAfdBEv7yCxKjWUgLCkzp/DOJvox/0SMK3ZXfv8+dDqZNy5zVgFtXUevlzCRW/r3SBH6x
1vvloPVsaUUF5y220uUotApcLVRDRbAcjqlcVS6y1UHb3o1dSjK1IrkVu1YBBAsWlGX3SWdvBqMl
o3FnxSI+4bUZxU0RrVegIlnCyOW3dEVihiPFt4DIUPeQE6rcIk1v+0b0FF41tJCsALIP+Qael6op
nFC10wn9PrP6DvpMx9diKIjF2Hf+9Ti1LBJ/uYZ4HfSooHaNTB63iHHRjrS0OjScFQzyD11QTre5
vKez6jbNS4FWxlmk/rYWGjGD0FkFmzEiJDeLxtixsYZOTxCzaJPtagd0yYk7RaobThEJRfQHa9eL
c3PcCGnWFmqtKMivxdZecbIvaZkBZKBUpJbj/V/M5u+h8YiMXi3ACNBjaHbxjHZ96MDXJHdmMj5o
6r1GZ08W9R+stViAfASPI1S/QE3D+2TeVnECDTOk3MaNobBjAbak9AHK877tZCRNPHo049sqHgSX
g7VTwUK7q6ECF7KwBFzuhRxqMz3UvpGtqeLoF/LxrSsNhfIXMezcyvI2PDva5MSZcbphdEaf7EoN
T5xkM7fl5vqyrbnIuRXu2gZJsUnuIKkaWOr0pjYEl7gDaMncWBfBXNY2NrpxQHyF+wfSfNxZ2sA5
qC7juRwiXbBrsuw7GpWhN0fHv6gBgN8Kzzb0d+JiY3JuP1Z21ofLG8Gc7dbPZka9tKlEEoSrXvDb
Co8EUKfIkqBkBPim9q7jTQ5aGIGfraZEgTwBcQnwLlDY5BanzdH8qLWoTBnQigTav90UT7J0U0Wk
0I5O+96N++knuuGN6SWBxHs6u1mxV0Uksmt3B7C7I0gCMwJvX1zozBG1WepaqyrRBMz28RBtaLGv
4pvenDYaFbXnrrnjQqkO2ROIKiNGXtoCm3vdljUQHX2YbfvGfc3SCJKEpmBm1+LwmRl+7ahiZ2Dq
X3AVTx0j5kDsn/JrmNxCcff69lq+lz9jzg1xm3jsNaPqO5xm7Ff9ClNsJA+z5JuhJ2ovWNteKDMj
KkHNYjmkL2fOjpvlKoRYf1s/gkDuz2EvoD7//evco6sGxiANDfx6BozLLAeW8cJq1GuM1zrcXZ+y
tYGAvA8M6yCBXp5flwPJpAwsa0uHdj7WD2ZlPNCi3RnS+19YQaUBLXOGAaFhbmEmil9tQQAUZG0C
6lSiD4/WJFI8X62xoOb7oc+HugYv+dQNTG7GFOCasfYrFC20qvMM5wszbTfLHZJOOyfbmnQLgk6S
awdJtjbXh7m2nyAVYuIfDQgEnnOCyXWi9hMm06oTSFmjmbQENguSSXlNoERL/zj9g7QrutE/eviB
5edmde6kMCsdPGXasXL7FkSP1bBbEidg7P7TgcESDi44pa1CK3rxorOgNHeOFVU12q7wAIzBMAOa
GTmu/RENgaFIPeuzR17a4jxybpSuKRPYyp7NlMxYRnX7N6PB9XppPwdHKrd5M1sq88bA84wNQHsm
ipbs8iJrSG/GDrEtZv8/7XHbedawKZq+Ay5EQoeLA924X9hhQsaT9YlDchxkVHgO8qodbV1FRa9P
eJ1L5TdgV+/yJr2RolTEn7SCsVHBjwF8C5pBHdTpuLtFmNuZnUcYj5LmRI2oa2UyMfE2qaIE1/iW
mE6ySxu0ljSgQN+3peX/+QKefwB3sZcydTBnSCgGifOkGCcmnTR/EEH1Vi68GCZeRaj/oqf4k5iR
nDe61OBRHaSx39YlRMNxzU68qMoQWdACpFO3N3KiV74hwt6uLeWZaf7OW0SaHTZLL1mOXrx0C/CG
Ikq2rLx3UdZWcWtbSHstkHhe7mkIAmRyObaYxE7yjXpnv5bog0elA8QgHp1+jJNXGT30/DwNK9ox
kI2FhyRTv15fy5XO8cvv4HaHmZZDVTf4Dvb83rjmofaM4Hv4Sjfls3OoNtLBvMserS+RJ7C7RMfL
y8KlXe69X1WTMhk5nCh6jnI/190F51GSRTnoILc+es5yUZ5zJVcDm8gHgfRiIYXllR1kJysGKI7A
Zt6iC193m5EAY+0vWDgzPHR9RbQuoLMgH7XSn3Bpd/G3s/ht1m0/ZwrmuCBSQW57c0s9/a56AhoT
t732obIhP0coI8PX6btgnhc/+jTPoJJEPgwKe2g6u7Rdxgw0HBKirS4ZRK5/OB1EIem4VZ1x09Hi
lLT5XRpvICiEgadvRj6JroVLPPr0BSZu9aBGAJKYpxqpyz6sEiojfzQNN3KN9i+n+Y471teqkU5N
r78KRrzqWUjGAoYoo7VW5a7V3ZxVs8Nm0APIhQek+yGWhohMpf1gPNmJ28hf63FvgNOVMFkw259v
IFjoJduBDvcPEbzLya6tCkXtTkUJExLqJL/Vcj8VFDlWZ/PMBOdLFu4xYWgpiP7UszMG5VrwT5lE
iju3EoEFP7/6LofD3QUyc9aiydKR3O7sH62jk1iRHq6v1uc3A0xAfgQauQttBZ+rn/K6R7ILzjHj
Vqi1ko/iU9GDV015j6WTLXWkEJ0sa9FdwwqZ1kJKhz1xuUiaOU8ynU3cpgxsf/MNHE+K2gni2+oy
nRlZ/vxsyyd1UYJZ38KDOXMKP3HMyO8dmcwNS0hptZTUVUYFNle9D50iH7wYi9b9pc06sXF+ZEYS
jOpzLlNis2drfCsAQry+ZmtjA0EznlgahPLwCLu0E4M4rlRrbLARI/GA0uyDKTR6T4eUk6sO7CfY
HhSBzdXYvRSmwYO23D0+3YFD2k+ZgzN5MI/V13G6MykaEuLI1XLHHdODXd1nlmCvrU0oZCzBrQ+J
YySEOU9hedL3mo3tTEHHJLlhghS0dKcXiuCAWJ3QMzucs8zMHI3UhJ1+rL/LxWPD6Nb5CvLKzSSF
Drm+ejpWhw/HINkF2nJJB+MCcrl61VwWTGpjFlhfFdAriHjDP2cbUAw5+3nOObRSVcd8yFhQzW9D
FJISDPil9NhJB7Wl7jS+Xx/N2mY+N8ctUYnbE8CvOdrJBoMUA3RUq6XOd93IWpA6N8KtT+O0tErr
BRjYO+CpuguH1FPGe2P0HNtnESBfQiD9kla9tkrcXs6ldhzrHCajYpvXuyR6ZjUlPXLMUv21bbaK
8ZLM+v31ca76+9nacSdnCWrLEZKDDIkP8HEpD+jIIYpyOyOXc93Q6o0IiRvL0qEyj6c6l1XuGpWF
7Qy57lje1iZ4x9qURIMD8ZGO3k5SDOEt0x+Hwq3ZvpfDjZJBqffRAFXYLBdHOewEO3DNjUAJCb2v
pcEKtdzLTTEqaWtIRs2CST5Z+hOeiML2gbXJ/UgpopSmIjvFDVmXHD0eU4MFyEkQpf+1MF3/D2lf
1hw3rjT7ixjBfXkl2exuLZbYsuTlhSHbMjdwX8FffxM658x0Q4jGtb+YeZiIiVA1wEKhUFWZmQ62
r2uy3RW5K1ppKIBBzQZvC+6Eq3rtKd1ml3cNKByzYzprt2Od3hKG+65vjK38PPffr39QUVBBfwC1
CRRwQbPNvSJmx6DqYJjlXW+skPr+/xhAE6DFURhiCtjA8bFbmwssfe8lS96hKeimD0DbB4Vyz1Ci
S7hU37dbrQW6ykBrAi9SdTcs0WRLgoBwicgb3tUBGOjv0kW6TFnbij0Ky8mto6xVnmsv+fPCJhZ5
ZoQ7gWaW0xT8eHgVJnVk9KXfO2sg538VufuZmffL9iw7SYfOG10DDyEy6Md0jVGbPMj9UGgFQ5aM
kByIFj63a1tvcdnEz12xAahRaxjA7WrtVfEmGb2T6NJBKQlgWUimMqDd5bdpvQmNTxeZT6uQYCHe
PvPQazdBO+wjCu2nIVUhEJBJJHCFJxpM66DxhDtaKmc1zS20qFSWHvRHqji3HcAfEz5X91fLY+IN
oKNUwXCjXy7PwOfqa7Y8DN0fCsM5gEPLKvC4yY2oaij0CGTplvDTnVnkzrMK2GzWWMiRu5IejW4/
UUi2WJL0SvjVHLyXADaH6AYP2LL6DsK1M/yjtL8COzNEVnLUlpeuxeXTP/5FgGKdJQMVaiincnnC
mJG+QtsHJR1nGR/TSlcemqqbdtetCFfkYnQez044I18StuzGwZQWcqsJVUbW/6CL/2kawKFz3Y7w
85zZ4RxCHZwypy5A9Prum+pL7kKhWwNEwmhIcU3xY3SzlU5Nl7moa+tAWepbMK7Q5FUem0qSbhii
iwpcvwba9gz+Y/NehlO76Xi03LnD4n4bldIKabJ6AWZnspuEgVWLLUXZIN3uiq7QAxBrZL5pTvZt
Oys71N7tUCWVeehW7TlTNIgg1TqJWq8gR40awMon7RYOfTF8ycfVisBTofpujgpps5HTXPWL75QT
SjGZ3j7MBX5Huk4aBEva/LCSJQ8aGyN3amPTHaZ/yv3cVNltir/sGwWGo6B4JBOEZRGDz/qYdhTe
xEzmlJ9cAslz5zbWVt6tCgTjR/MJpQw7JqVBwq5Ns2+Z0luSry28VzHhjDENPK4gXcRdOX1qt3Zu
rMhLqN+HGkhRAu+L9tn5Ur6pP6tfmhMWfYAJuuseLF7pP1b5pmReaaVqFLDaho033KzOt7R/U4z0
uFjP1y2J7m2QvHuAVKKJAkKFy+BZWsB7Dw321OwwcNir5ec+6WSbKErXmSg4owIAMQSfP6LG1WuT
QksAovTDOn4pvf5RxXiSt+4771DVi6+Szp/yz9fXJui54V47s8t9vBx/VZk95F1Zo7T+opbPm5Z3
D62VqLfVmtYxdKILwF4WGi6upRwTXftap5oRrrRqjxgZkKmdCN/pZ7+I57VzMQXXKYCHQUPJb++c
H6kW6T/nV9WfmtAdJF4kClXov0F3Ez1gvNG55SvDoI1TBmNpAchefyQVwL/VbsJeX99osSFM/KAI
gFYE37PKM5OWHqLuHaR2VHQftHH0ndfs7boV4aHAzCLoPpj8Ow9JHOgA9s8eccjxf4BQLrgh++sG
xIf9zAJ3cVAoos41BrPQ3YNIbhWPB7CYHIzdr8ynoRK64A/6P1rkYjyxnLKYlxkkys7PfociHzGn
b0o9HrTsgNFplC6pe2/NjW9AHwB69nMtU/4RXcpsEvR/u8oCxFmyS9LJoivbVZBXhKBTPZb7/HMm
85D3svKH2H1mht3ZZ2ao0lVJMcDMiijqW1BehPbVPvfT7yjx+9FwB8BWHn5BHXCHNkDYHdOHeff8
tu1ko36i9aLohoY0EhrANrj1zsaMKKUnuFW7LSjAmtODTbztXqi5qwYb0KBGcjhE2QhSYBTJwASP
VyeXW6FMmJtaVRDAkKGI4an5LwAsP1WlrEwmtGMhT8BsN+Dx/O1Ie4wRYMAEdoZ4bW9M9wh61evu
KjDBaIWxa5DkRmGC+4jOsBHSNQv0MXfWF3KbyRh3BSdcQwZvQdEWoHjcRpdOgpbX1ObNSljdw8TU
wKGboREZ6Mmff5ILO9wnGczZqW1vJndV+xsz1qBDkE6jC0IixkmAwMdCgATmBXPTvCxdxabkriVO
ROd7Blsd1DfphLXwk9geG25Gt9vmQe5Z6ikqmWxyt2h7a7hfih0Gcf7iq5+ZYB2ls6ObusRd+wIm
MLky1DcwAQ786yZEXXs244WxGJ3RR/EgC9R4R4VMmMFJ9tZtEhURrmt/DOjh17Os/iPKCi5scVEe
ZfTZyAbYKopnZ7kxFrCCY0jUMxpfzcLaDkFd3Te7hZwM8lNWwjCEjnG2Ui7i5+lUKx1bqZL53k+X
+PQ2/TTfqc9bhBJtQG5/aIcxXG/HXR5N4fRUBOTQhc3ztIfm8S2NzEO/QyMBGu674QlMc9JILUjW
LraHC5C13bdGxbbnRQvV3epvRx3WnMD2+yAJvzSPKmheXjw/2133AaEnn20Md/ghurMVLfKzO7Ik
+97aLaq+d7fouhFhhDkzwp38dYJ+td3CiNV+RnpdKSd1/aIF1JM49Ps0FXffXewi+yFnh2bN3ca0
2Gq0cPK7T9ONFrlHOzDwfmiCLCiO2qH81EZb6NzaYRdon74PN/0xAyPf3ghBnR6qoRmBwi2YnqD9
pUck1qBNmx2ob2PnDb8M80jOicm+Lf+rWauRlZ5xP/JVxNZLaKezQVboiPcHuoXXd180tYJRPly6
KDNaoADmjl6WqJNDFIgptAD0G/5WRUkJ5PH4MpBd2vkt8R27eqgcyb0lOnPnZrkzp9vKQKwcy3IK
JxpXgF3KVb/T7OnVnjOZYqkgwcAaoabNqveM0P3yy9tw49SwsMZSt4/FsEeVTavTiBw8KxocScoq
8me8TVHUQ4YBsQguNpt5klgtw6UOfR8Uan2L2vZuaOJcXcFj/ecVKYZX+McY9/UqAuWGZMbYtpHR
T5Yz3KfTN9uZw7zvfFUro8WUiYkJPxyUokGZwWYjXC4muClqfm0N0FUxYLSPth1Il23glere1PwC
2JDDdQcV20NB1oJYBQb6uVPrFaAi82bAlVLt+P1YFMjX1lb2Gmbexh8ylDDQTEGfFoUkLgap+Zrq
A0MktdqL2rbRjLKNnj/p3dfMPC7TMdUznwD665RvnXmo+i/X1yiKs+fmuTXSOqcbSVpoKCQ2xnYb
VK+S7Snt+tN1O+x1+XGZ6ICzsjOqPdyha8F9lGKyFtAv45upWrdGMR766kl3XzvtkRTVbh5lNBPi
pf1rkjt6KaaFMQCCqSngJYYQFGtv5ogZv8ruJGsTHTu0Iv5ZG+eXqVEpm1bhE9Ki34+2F7Z0jke3
zQLD7nwFGgPX91IUl8/tcS6z5UoCUBjzSzAZ5eZpcn9dNyDbOc4p1GXytIQZaD9bUxa0zZNpSYKw
zB9Y3Dy7EbsCEI25g9/VE+TJCOhgJ9xy6iOI94ySQFfpt4EZr+vLEn4nDRATHGUVaqHcd6Kobiq6
gSHk9nFFFpMG5XIoDX9sX6/bEW4fCoQoB+Nl9IHFMOnUMtnYCFsxOD9oMpdBoiX36yqj7BT6gYH3
BCNxY5jkyz20OmK59cjG1dZnezoo1tNfrAP0EphRgOYCinWXfz/PpgYlMcwbLaCaqixMrmCuVJ1l
tAOiBjeQUf/aYb5y5guJSkvFXtDbUDSYSqKqBNMkwPu/UYbbL46OsZnODEjvfgO6avTr4dEqMdWt
r3cVPmYKdOz1dYvivo5gjKqyzqauuXUbytrRcmEdMtQKrSPK+VvpuzIhILEVZJ8QMAMNH68DpEBT
WLE2rBqTwUP7Y8ST0FwezVKSewqdEdRy/zPDBYsqtZcRtEpoHIExEQLH5Qo8EJHNLXJWgBwGGB5y
hOg1m6DCtbnMYzNGMnlNbcQ9MG9Z8eCUIGxfX65/F7bvZ3fIuxGMAGv4KrAEEb1LP0EJ3HASszdi
d3l1vBhR3U+RWCXHcdnNjRpet8ZFi/9aQ4ceYGVUw/nRcRUKj7Ojr0ZcIuD6ABPs9IkMOzN3wtZa
brdx/jO3+49BiG7jX9MCGp/bQw9DLEqxaEYMBtliinsI49TkJvXy4PrCuLDxXzsYJASdmwdFI969
01QjDY5j3BcguHcA6fWNVJv2161w7v3BCneo2xwHKJ91I84qUKMg8dUAQEZWT6hk1kDketC2QsvC
AKLmw7aRoQIPjmcYsamogLlNft6goCibaBAv518rXLabgo/OqkYsBzN+0VJ+6o3ZtzET1tmStFq2
HM7JlQyDaA2qEjG8z5/qU9a9uLIXkMgDbDQCcFJ1YJzeqxJnAXejW26NBg7SsJbmbVHl80NpklLi
Z6LjirsW8CJGbgmVxsvj2njTQvRtNOPJe8IciqU288lL1H2rz0+pYnRgLVxXSWokOrRgTGDIOsSi
D9m00UFhfMbITVz3/c7t3xLlhHkK35tp6Dh69Ocufm6M/ZizbXSTdSBFq8An9Ps2/2a2RzBXJbLO
v2hJLl50DsphCK58u0yZUQqxm9yM9aV4sdYdWPQD9lzNDqOu7K6vSGQL/WWwjWh4qxr8JzNIl0+I
QWacfc7n73ZT+anxqxrnXSGDFwtcEK5n4dEPUC+K4ewYnO2dbqYUHFaFHafJ1h8XsoJPmpT9n6+H
RTmwJKAQjlDHndq+d7V+SksHrb1J993ZimetR6u6hrBJUvyw8vTr9Q0UhAm8iDHmgkfqe7fxclnW
ZpZ2CTquuMXpCxW9sgKns25JUkLKiaqHv7AGynu89tH/1vkraiyXAcKksEZHK6uCGTp/Wojx2HUK
Vn1zf9iTClKv6zYFpxq5EStmYHaVNYouVzhNuUHNDbeU0t0bKSjDKl+pj0XtfmqAk+3TP2RUZfcI
ME14GTMmP1d3uUPWVaXlVYNlxIm2hHYDst8V5GSyt6Lwu51ZYas+c8faGLeuaxA39O1gzCgpTBB0
bWbI5f75bXWxHG77CnUtrQJD1LFmblOE2dFXeyF4ASWdjNnl/etz6RLCLkBvSODRH+VHrjpjyZqp
SM0Yb4S9ucUKzR+7dL6tDUjDjZ88I9Bp43dlDeHE+ZZaD8YCqrQgQ6+RzUyBf1Xy/mJr+/CDXMZR
CtI6dLpYTDjfZPCfq0mbGPHm3UPi8DcleIV9yuz9lsTtAOHWcpERyYq+qwd8CRIddKMBQL00uXaN
XtpVa8XE0H1HraO5fKroWzbIZLoE1za4XU0dYHi8yKAremloqKmjjkpvx1T55Cqxme9m+88wtOwk
XJjgQmax0bYYjNGOs23L925tH0u1nMOkgK4foo2sUymI0GwQEKVEB+N6uMUvV5TOS1boboJ7p8nT
W4+2wBLWSSOJ0KJ901GtwGMLJETgzLi0AmGGNQehsBWnDG4Ndpq5hwIVPPR61BJcbAyXAKfDeUC4
5MwMNpJ40CJacWbuCkfbkTrzN+DLJvNZXWXk6gI/hzHk13jWIfPhna6q0Xc1SW/FiTfvm3QMljkc
+x81fR5IFqm6b5Qv15cntGjC0aESjGYv/3TA8Gg6mw0sgjHm2ciy8maqjOehHx3A9lzcQSTPjjMF
We3WODS8blxwI2CCz8BsGu5Z6PpyflnTEmrjRWPFtompxFcjVAJ1OizTTTFG1y0JTjMseWDNx6cE
swuXUXZIkxJVGXGaFQNER9/XCbXRZAhKWcNG6C5gtXARNVHH4RNk21tW29wSK1ZGshvVt9F4dfrT
OC3Rskg+ncgUYgYQSBgIwOAVFzi8AXVhhCg71vzyfoMCY4AC4vVt4+eM3iPHuQ3uC42uUxCtrO3Y
nSGntnTPqT34Xv/W1FXQAmkyKOt+SJPHIpeFfNEXwxCuikoK5snwjL483iArX9LGw1xeZdeWvxlO
qC9JAILRB1fLf0uWKYpY58Y49wATar/VBbVjW0+afK/mtqruKotgtGrWvJ/attiH3MjtR6+cb+Zq
a+8VzKB8p7PiRmD+2CY/gY+nwVDq3pfrv024D0yk3kG1DuU07qeBCl9bVpfYcdI1P+n4XU8nv06r
71WSSwIq31V7/9jImaAwjfk6TFyzn3J2y4IyuvvPNdFQxXe2UNHCpHYO46gEm+ZnEFOZmuFtXCvg
WF+vr1L0AVDJAqsF5sxABsat0sxrard5YsdLuduTRbIy0R6e/3UumQcNsaKBbARPBiBU6b4Erc2e
PF9fATsJXIqCxypI1XASgQ7kp2xHdxuom2ZO7Daf0gynUb/5m9c3tgaHHc9TREt+yJJYZCS12jhx
Ut02WMskU+cUbZStASeP2qXDNCUuPSCna+poXefEfbYDLJ6mh1a7zydJuUq0VbhpMDsFagXQUrP/
f+Zn1AY72kBXG4WqfZZH3dPixtc/hjBunZvgXJlqNSSiZphQlXTvuN0RXNu7xFWCstjpHZrSq3rM
+yUoWk2Spou20IGOHEicVTwceX23hSQoXLC41YBMtvBCDUO9o3mjT7MkNosuzzND71twtosemZVy
nnTErGzw6znQLFTBUZBTUOCuNIyh/M1Xw0QNZvsRHiBEdPnVJqOnYFX07LhtAXH3GhBDQ0a2ryWv
RKFz/GuGhyto42YsxQYzWe+4DxgggdLnsv4c8nJ/3UdEIcdBixbPUVzXHyoWSrakHYrPTjw6qQ/K
nmDpZaxhIl/AeDr6K6jAgOGQizt0M1babyligtICsjsEmx5XeuGPtYzXS2AJ7oYji6Y6Pg7PCkTb
NVPwirBjR31ZkG9v/W2i+Vv9F9nwhR3OCZJx3UCNihWR/ui4JxcDwZNThY4eU+cP0YLsOvrXlvWB
e91bpmSpmcOpI1TWId4KWgHXPFz3AuHGIVnD7DqYeUFYcenVG80AGC9wNSBQmGFj1ODKAZtpoPV0
gAaLIxuLEngdA3vA3UB8iSVyEdYbNTdxdRReuvFno2FOVHu6viDB+bkwwC2oSLdNhbayE+fat5J8
GowM6cLxug3hpnkMBIavAlpCLoCX1ZgOLa2d2BqPmvW73SApEw+lLPtkP5W7UrGUf82wn3EW4czZ
0JR+wlKInSdgb2nKvVehJ1A3GiabBvoKsmvr2NmN95SRVhLuRNmQiVczY6jBKtGlurRuACObbPXq
xlYxQCmTHurZN7dnvDh91+gPWfakV6+TdZrNSfLk1Fhc4Bd+bprLhvQOwNLcgWkDNkHXd9P3216D
RIiDKPWzNkmQJusuNcxD7UGxMpGxX4jXDggmhleAHANw6HLtS1moejeXbjxWTTSt6Q0l2Q2KILuR
3i1mcqvb2W3RtgVmZ5pTU3697l6iM4JLBlkoSvGovXBhsyNmOTe4bWJ9hjwyIXoZ5KoqS3cF9yda
gcBFI5tilQr2vDrzrm1rCLBpvRsjM/TX/lvREEwenYqiCZY8WmRaXTwo4D2cGZAih0gmYBQokV/a
swq7hOCS6oL3P1zXp9KF3MEuUQ6tmhy8VIEYYx9u7mdlXp8xjNl7WTh7ssaK4MkIwxgXYnhltreX
v6EdJnjrWHnxPYgfE/Uw94GrhEQ2XiAyw8j2wDzGujeWcWmmBEGOk1KU6JXF3i3efEjxnJrSXWvb
mEqS5EGiYAQWGEbXCuAIhBUujTlTZ5fDYgLAtbZL5NboR5LBsI6V3tqR7gKOfd07RQEWNQTgDlHD
RkGI8xtKlVQpcwMPUy9HqmVh/hA1/TloCl0y6SJcGfrveP5aYDvjZ7LdGSJy3oyV0Xk8jINTBz04
Yf0uBVOGLbkH3wV6+JjDuPb/Z4w78taIYbYBGW28arkFMBMl9qG1GrcEFULShBuTD5o7cwiNNG92
2lrtLL0AnmTUPzdJo/r11tBoMTI9WECc8+hCXm+3ks64wauoPigUigRGPkiSbVGkYFvDGJdtFGq5
SJGhYav2lW3HXUOfQQQGHTNbcg+ITSCxYnp+SHw5E2XW1ZRR7IOizH5rte47VakMeSw6L2wKwgLo
GFRlLnde9LQcIM1mYe+tJSCJtnen6XZ1kyDVMBamZxLmTZFfoabNHilooOG5d3liKCmrvAHJbbxV
i3ZvGQTNOuote1PP6A+yrrPkNSa0B/wpQCUsjeNpC7yJDjYUK5HSG7Zv0S0CUtAfmvvBq6PrZ1P0
seDCqgdiWwMpHefElQJww9KwNHh28oh6OJa23cmgTsL1IKk3VDxebbQlLvevHSza2C1LseplX+rN
cZzBmNHiFUY8SaYlXNCZKS5ddK0811YbbUhlRCk4T/LRdytbRioqCmlIRg0mrgC+Jv4pCaWrGQyH
uRMDyqtDmGKE2r2zzZEL6gXJF5KZ4r7QspAZXVWW1Df2fqlsF3BNANSgsCzJg0UlACBAwKmPHhaQ
ix6XpCbtuJZQK8Xjq34s5t8KSJRssidrlEPGyWqAW84fU5n+q9A1UL9Hvx15K0TFL12Dal5XeAWM
WlBdqybzsXebRzMzby17OP2FryObQC4BZYQPggRZlyx0JqjVqCb5ZGRoCaoyDi/RavA6RvIL3lwQ
j3BX60hSu/eq1YnnbjwuXh8VSfrSZuqdaak/rq9GFALPTPHZNlncsttcmCrN4cay33Ljiz51kUch
zVdJbImWBfkrTFlaDFnFc8QgT5hRpHGdeGl2qXo7VYE374iyv74imRXO0zdNXQqUdJ1Y0/12O7Vr
iPp1KxuBFFlhjG6ejrcyapzs/59lsWyStNUqRDx9qu7y/AZaNj4FU66C2aw/Xg+aUoh4eCSzVx9n
KXU3V9HYe6httzrAo+ur1uY7d6wqTDh2sse/wB8YBZkFqnK8QVS+2pR4TJMH5MLxOuT7evOQgeBr
BlRpgrWc3iojIZIMSBBqGTkem+9FCdzkL+Ea03zdtDZebNnkrcurPKhWxQuubyI7MVyWBQoT5INY
ERDOLucUQ9Vb1bKMXtxPgQ6iIEhPnpJhtwGz8r1pd9eNCWItaOOQVKB7jcTi/UVy5huVhqzCzScv
1ooNnJ+FnvqDnX9uTUvi6qKPhUIaOK+BvLPxwLl0wsTLwMho9F5caG9A9nm9EtkwRho9cIwvf7Eo
ULkzY0AEOJwbIiVvqdcDaJVOJwy51dp9KatPC84Ue6f9Y4It92zfyiLLAR2fsW8eCFNtJ0qBvVHT
OswXGZBftHN4DLH3C+NM4Ssp+ppX3dJhNbPzYy6Mm+a5J5DSaV+RJErOr8j1MKeC/jLmsYEl5VIJ
0jeAqqKbFQOnnDtB1u0+FTfu6C9P6Chd/0ai+gET0PzHFndx0NLtU9qr2EESVDfbD0xweqf8mM/+
TilBPimxJ/pg/5oz+V7hktKmUSCCGUN/tB9u9e5u/WKrv64vSrx/4NJATMVkGF/MhTSEMkBgyIuX
5fuQv2jmc+WFyzD5Xvqgm2W4lpKXh9A3rH8Ncq+C2VosN9U3DxNhqe/aZKdqX8vtEfpKczdIgp8o
VNhA/bLwh4vkHet65vLNrAI0nVgeOvHxsHyem8elGyWxT/SVkJqzQwsyUnQQLo/VZq90qGaSxLO+
BFodW80aJuZvXX+9/qFEawF23UQ266EswLeX6pwMozbA0ZNsLMF7MrUnr1er+1qv99ctCVcEnAae
GmiXoV92uaJ0RPtjMxP4nfECPLrf5CfUVrK/6LywAIEeAt7faDByl0Zrjs3iqX0S90lYWsHkQWft
8/WVaCLvBpoAQwt4OWF6gd2OZw5QVaOpEVVNYojUFBF2dzi6GoBVvVkXwdhlNXjQiy+g3Ot3qKVt
weIsyk3dOPV+qjTloaAaYybNtj3kpdSdMZeYzTJUeq9nYKYcLU2mPseiFX+RskEOFLNcTPXzSIvO
dOg6Ol4Sj5t6n/TpY63c1ckTmee9hdYU9b5d3yDRYTy3x0W0pMjAO98oSYwRe2/YJWhTD+lr2obX
zYheLe8DKv9dF5+bqgr2S7OSJM4s/ZeXaI7vFFXYo3KC0RYIaIPzogGuHWpIvSmrC4gODgbQWHMP
1dcPB8fdSElLsF3E+fKqw52V8YfbymodojPjqcwM3hSoqnCO5izENfKxSOKKOuQwK0u510rj29gB
n4MGlowoVfDdoA4EygwMpDkgNmQ/58yvtUX3EtCSJbFlnfT8dzfN7JTaWRfWxe76txMcIbzG2IwG
3BH4Vi4L8toNU8EtUeIS4mJmU+yzigYg/KZz7/dFYJZJsDWyW13wzVDztDHizd6BuNov1weZAkJJ
67BzQDEd5mdK6sucUmQDcCbgWdhk9we6jq4HsblCTSUuFn0/A1yS1HoEwerr2/fRChsVRNEY9zdY
TniuqlTrrHVt4RggLt+lmekb3uzrpqSmyvbjMm5cWvkQSxPNwyRPEtv1AlmPJsxmyTo+OjizgLYv
ZCMQoPh3UqKyscSlTmIyHhbja7JkoTLeV/Pj32zXv2aY45859rSoVWLkDc5RrfS3uWduN1pSH5ra
cyQx6eMRulwQlzjm62Dm04YFOTXgOGEWWntvv65/YQUFVkzpqYaDYW3uoFb5gARk1j0G0aoSN1DV
yMFEFQDbfinTeBfkp0iAHdjS2KgTikOXmwf61LHS2hZeMEbV9KDSObDMO7pUgUIiu3wk+mfoTEfE
kymzCu5ZZhnqOZivZhOe3GfDy6UdWgub2Qw/tOK5NyC5uPltFbX2XjdOWxYNHSbscvcheaz7SFV2
Cgj31gc1K7+aifu5r2RotY9hC78ImwEyPAwpoC10uRdZMluQQ2TZRfG9nlc/t4O5ucHlsz7rgPDK
qKoEBxBNXXDEAcytoSDMZbUoLvYjMuwkTgmCYj8rWVg0rSnJNQXBhKXpLqZo8Zh3efL0RVHTbVkG
bDNFuCp3SAn9ToYqFOwcYCi4WxjXEPIybucaJy8XRUHA37o18oaAzNA7j1gi2NKQ0p+V8+v6mRdk
B2DTR30bw7qMQImvaWrGYo712Cux0wxM/0nRNCCeAZUBynQb1x/2DHEmH3iP6rOCxhTECjC+O/rD
MIL0+fpvEXxHODD0PVjrDfSz3OKh9dMpbm0psVZZaM533etqgk/muhGeYwdNUxwTdiHgaYy+6YeX
HRT+PNoYWDAYbnS9OppOHYK83jeoG3hjRABNHe9do3wAZCGaFOC1/nx4ED+BTfJCORR0o/zTyKod
OwViTIkX/abovyTT3h0C6w+lDP+z0DMr3Ha2PS2txHOUWGm/Du6jQWsUDffXd/NjzoyVsEoQEhR0
rPhDMSljr/VpmZ5QOoHgzt5ZnkFvS5+aP4c8ojgDWCVQB5jyQ4fkMqRsy6Qt4DVIT0W6x/BwWLb3
3lZAd+fb9QWJTvm5He7OcAZ7GqAil56yAoNvtLvpGHZPpg4uuP8uVsOF7HzrhtSysW1FAV54+6aZ
D4kFcbXMCWbZJxI6PKRHcbhBtsjoyy63rlu7dtLcIT1tzTdi7IgZFpp7MBTt0TKPWUtAE/pogXhx
jQe9O05rJ5u/4zH17554/gu4j2dXWdqmw5ieXnIbhHa+ATHDsIqn29yBeE7Q5igdBX0S3AWVjI9f
tNO4lVl9AOQ+yAW5xevExXU0pyez9BO6A+nNqAY4cCuVnASR40CgCE8dlEUZTuzS0KaAoF6xjfRE
ekjI7Nxpny0S3xSkgda5Ce6eWxRLb5LNTE+siKgYvW8bnxyS7aWwX9EtBGZZTB07bGaIz2W8qnad
LO+z0/hI85shf1v727HtwFLxOvUPiZpLYMbCS+jMIP/OqTerN3t1zE61bfvz9tYpxa5mC0wypuPY
aIyG5tSSYpBcOaL4xfC5ULZHkQoPyMuvxvquzrTBcNm3UemCVCf/sqCNTE309O7dSSZQLfqE5/Y4
L2nGCvemM2Qnb9L8gcZbmfiJElIZkEOAt3PQG0fyy251/Ae3sA4KOutQL9lJLw8W/dIOt5n9c3Eb
8NLfYeQMqXCT3usDA3Vr2/e1fhqUqKvmfd79xbk4/yHcip08UwFg0bNTP9+S9Pugv2SrxH1ERw88
BYA4YV4Vk+ZceCFesW6ZbmSnFn4yJnqglo0/zrJulchX0BNjmt/AjwAufOkr66QbTA4oP41ZqDXf
VzBzatWhOI3O+Fq6n6/fQyJHOTfGnXU3M/tyGd0M6buLNNO8LbXHrPf1Ydz93wzxtwP4nHNjcLIT
2M/BFfQGbcLAHDQUTnSJJX7/gEDD/c1QBij4gDWLv1pHnGYjKZa4q3deoUaDFrZdZJtGmG1g/D5c
X9f70T1/lvPmuDt20kzIboM6JTZx46HPp9ehlv3YnJ+pfdJtLXTpL5pHVi6ZhOEvHMwMQeMbz4R3
rCKILy+9RG+t3LISQ423vouIYha+6S6nfgWJTDOUxzFXf19fqMggXluoEbFuLfCelwYrre9nu6w0
TM56kGmwD0R9cUbcdlYezHkqCZgia3hsociGfhUgHdxH1JfG6Raj1eK1zOvAAqdQUqtR0rtfp5nG
eWrKHgX8XeTgWDMgq473AEZt+IEBSCA3QwsIRLypZeDM1l1tbC+q0tygrh2kZHo0umQ3dq6kFsI+
07n3cGb54QGaO6lNS5hFYvHbQ5LiqcPL9Q8nM8GF6AKcF3hmZqj/lvpNRcYIDU/JkWOR73IVYOlX
UcwGEw7qXzzBbw/q+XZy8vTkpVW0Od4e18Uh779cX8jHT3RphfnMWd3ItL18Tghyc3UlPsBEQW14
QaU9EVIeM9QkRu8ejcin60ZlS2PR5swoyatEn0cYNSZgWlNMgjY7r9Mkp5m584cNxAwoyLMwxohW
xqUVWppbu1qwYtZQne+7wBmWAGhSUsjGsmSWOG9IPForJa3T06jcoLqwgt+02Zeytrpw10BWyBQl
0ejmE63Fqqd1aGEFZE9h7YHXpQul9/GHdA5TNyhUsukeHFsmT3C5a53Sqq65IhdeVgdj9aniDw7A
x+RxiOoye8c8l0DPheCMiK97xcczBctwYqStqIaB0P/Sck1qc6jBpHqCNESF5KbIwhWSD9F1K4Jd
RJUCWSNyDbBP8O1AuzbTIcFtdvL0+ggOBX/U0mNp/5lKjct28dwK85gzD0+VTC8zDEKcNNfdZfVz
a99kYxspnQTK/+GB+G4Io4cg4FEh58hjplejLQyzQmJjJK/lVEVu5oZWHbfr767/VA3fJ1XzqXVc
VsAy5j0GTnbXt5O/U97toyCMKRZsKmBulwvFMD0GYdM6xy2phZmVh/X6TJ8woS/LvkXfjSEA2Gw+
OK14lRc9rdzBy/CSKJJtX8/OvTorB8eUXB2Ck4y7ynLR3MDsD96el8tZMTvokmzNT5oF9cHEAUn4
w6Bi/lmmbic05DKtZbAJANfMhcDRrntncml+stz9QOwjYkamtoGzJpKamehUucgvwGeFKfUPHIJg
ykrLelbzU2Jk35MU4qWampbhdS/4kLChRM9oydEkxO7BC7kICJKCWqnrtjxV03NF48lpQxAXHokZ
uWUTYfwj2LrCxxNGBgp672hdRnk2h41/bBVDMzjRl19Mn6jqpoZRnBSHQiaw9jd3r9oApT+synbo
nHzvtMGU35rOEKljF/bka1+YkvV/3GQMEAKdAsoOxE0MR17+iB58ua2SJ+WpieuTjLjm/3F2Zbtx
68r2iwRoHl4l9Wh56sSJkxfB2bE1kKJmUdLX3yXve7K7aaGJeJ8RCJBqUsVisWrVWh9KMNhcDL6j
OoFe/LtbXv7tzOSVkjsJPSUFZhkOXnkg8Wns+ygbyN5TIdsc2NmdQ6qdCwlLNt576b6s9EdEHIkz
fTyEGMVENxivbnxk813X+iysNWYGch1Igp4m+o9R/QZOsuaSiLZmAp4EmB9QptATXrb6zESmz9rg
AYN+ap7r/l67/Wt0GnYT/D//GVh+wJmBNKVWqTdlcYoty1fqm8rXJiTctzkK9ddPxepSIF+CiThc
pFBpuLQ05XFX9LwuTrwfDzze2yW7o6ZyuG7lYyQBuT3cHxXphflSTHOauWvaHlIQp3Syjyb6Gzr9
pcb1QzH9vm5oJTWAJZyxpTKBR7RYcHGySk2mWMenoW2Q1dTvnzsGohVyLPs20KY8sE0kkbEMFbd2
AC4MC6/3ObHdSclh2K5OKa/9oXzKzGM1mjtaVAEZlLDC/5CgnUMDF08/vSF1tVEu9E7Xt0B8Bi++
A+o0NL9BTQAGYuGLgpQKIO7ZLk710PtJnkA+82vJDzZCj+ncTuiFf8Lee/4PcDIgvcLCnZS6Dooi
OG/a9GRWndn4tGINSq2jfeCGlgezxug2L81B8gT/eK8v45wI6GgvIZcRqWdoOSgjmHRAG2j2R5vi
JeCErhpmrvl9VEaJsbUgDi4wDxfhUvICT9flSQH/bFM3ycxwUgokK4Cd3Jt5lYV9FYe5wqug6LJu
axVmF2ISTtmVrkOjuObNQYM82D7pJhK6I6MSyN3a50ZzFucKEQNUTEKo4Bh8ZFNdIaR7LDJj66mw
6cGg8WGq4rua3YMGWAZ7WPV1sKwCyrQ0uNCRvtwKS2vTsc9sdnK0u/E55bvBQHgf6x0av3WyG6CD
VA4PtnPUtdZfQDLkGz1WMkbClQsNbTwMHy0MfsBUCY5e1sDlJDErT02CgbbZqN2NNuST5DpZC10Q
y7FRq0ZlyRYDSqeZhY63U3lyd2gHfaNOqEq+4FoIPrcgHCDDmhp9VmEhRQqS6b/T+dGUmHh3TiED
QeEIcz8Y9ABa3Fq86OxCaXmnc5R32GlWPR/dGVN5jjc6/8fcuRNIhqvQjPd6qvqcbRr7SOkLONL4
TQx62+JtKp/ZHegZ5nHDO1AUZ4Glb3sVXZbrgWRlH7DFGg4YSlwAWgn70Cl9zkYN07l2Pu2mrv1d
meAcTRtZnfXDrDIiJLrRmGcFO5sLxjjhyMyF1WvMHBie9mbhO5UbZrkaABG+6a2j+qvKvlXojldW
QGJwM8vACysOdWFdyMM8Ns+cpaiLq+Crcu9mfqdoR5K9fGIzl9cOuLKXoX2hapfZHpkAcERYiEGb
nhO/q0mYp7IXz3tRVXAslKqXRzgIIzCYLCTVKqRuFSVFKEjmfVulvgLxKtT+W8+fAbfi+W1T7fIZ
gjZaGXjuiWVbYBBBgxbopPAz95g/Zdl9MkKaItCq3qfQxWNupMXNUeF/OXn5/tnxBEAGjEQV74zL
M5B1HNxTusNOtAQNlOViJrKviAwUtPZ5gQUDIZGHE+eIIIPKG+dxsE12qvlLMqq7DIzN5eyn7tv1
D/yxKIae+ELziSkncKGJc9GqRolLOlqeaueLB8Br1r65MQkmANG8X9Ba4rEtOZ8r1+2FRSHq52NH
8xStj5MLPrmahXXOwoq86XURDkomMbZ6SEHrBHQ3gNcAQgoOrKVGYcwmL0/TFOQlx6f6VjoPXtuG
TdMFSWZ/I/2hGUzULMzHOpPURtYei8goFlIk3C8Az4sxggJxhzIMcrmy8hkffTVLb2N32NZgSOfV
9JOViW/2w9dibP14bmfJtbNyuQHbjHMLNB7Yk0RnTacsHlLAJE9MjZVt29Xs+9QqqqSUsGJlYaQF
SBvvJVymwun17JTmtCbVaaxbZ8PdeTwUeaNJUqcVV0VVBMkTXvbLEJuwl61i154zmNWpN59pcpcx
ZRer2l7LtK1XOYHDgYQY/hI0icMOmBxQjQCY4soTmeaaurSbXivrU0E6N7C10ggGqI1IvtLKkYAB
eAeYclCsE1Xb6JyyRFHa+gSClK8q3WTJsHcSHmT2qxRpsHI9XtgS7o3KzN26RHXgZE1oP87mTdpO
R8vjEs//+LHg9CpKZkAQoVAgghotVqhZW7PmpJrbvh+NvanX5rYZ82OeV3d61vzsOlXfOm4qG938
mMnCMkhvl1QLvi9CcCgOwqRpoB6cimOZ44nkQSrQV3ISGt5JjWUTPx/3czEHBMIycIva+3I2zlKi
ZtCBPHPs5gSx4Ha4Uco7gGYkUWxlM/GLAV5DQQLdLHHsuoFtzaOsO2m8vgEA7t5tf5LsBgSSW7T4
fpbZxpCmNx/PtLd4POp1QOUj2ROuOd5wvXbavMOWVdZ24pBHVnoANK9fPyu7hyl8KHEslJFLqeJy
9wa7YVSjdn9qnH8U65FZpV/kz9dtrO0eRm8gf7TwL+POvrThcVJnTmX1p9yAHlumIFEl6XFoaXCE
3OYbqRKAjdrddaMr1Wrg0j1zYXNBAQH/ubRacma3hHTdySqM+7LzgFY0Dt6Q+Gj+1KkVzVnmE5I/
9yQN7TgLh/wup60kMK/UMZZfAbgBsGhouorxv5hplsd92Z2gjBDa4wYXpd/TTTv9MI07TVH9shyC
GjMBktWvfNcLu8s3OTsVCnFrzse6O/UQJAld0yfKqQJpzxxad+k3ZzOlmxHdKQOK2oEje6as3LoX
qxY1gotktnDpwrqaqS/N8JvzXZKY/qi1G0Txqd2DTAscOKGJS/f6wj9G8qWPpIENESBDaMAJvjai
vOnkQwPL7LdlHXR+IJCoc3p/btvNdVPvFcjLnPnSln65xyADJQQvAHjYwsm0q+L7zvzGOGgMIIIB
ZuipVvzq1w+D37M2QUUjKrx/0IRs+GaUuJls1cIT2pzQ12+ToTvp6XCwPLBBjDtqvRS6G01mJjG2
8lZY1o1SOMIS9lN8hEKEwQHJYdGdKpvqv12Dq0fUi7zJn0u1eevnnjdBNsXdvCEgd+h9N85V7UCa
hpVbc+D9Zo6hWvtQd2hRJYVl/mpZDt28bKTOl7JgegViBsKtzWzrkFjKG70NQVFPlJ2m0qrYpaXV
q4extXPjxlVYep8ZnMkY49+D0oePC80WSE4gB8FD4PLjtr0HgT1rwsf11U25G/f5vbF39vFR3VQH
BTIQPu939s2X8ped+NYhdCS16dX4hVrQnx8geHLWGGNjsbk7dc9VvjX95FHfFORmHP+Z1X1e975z
aOpQqsH78d2Dj2tA2G2ZTcCwgOjUFc9Jn2LdfdbToLLj2O91VuxHJx6+O0WcnCSnaNnIDxt9ZlD0
XcLKxgPN0Ckfa7/I6r0OHI6jH4hThh2qjsX4rTDnAOrn1w2v3K9ocWDoAP+NCqtI3oRzSt1K07tT
VuhGQBLCfWuYk+11K2txGIh5XADgcl+4ri/dSLG6plMd2p/q4qbLfsT6q25IMr2VMh4eGGc2hEzB
iRNHTaBldLKtZ3U41fQ4NBu+KeuIg7KgvQEQpn2y/f5Gb2+b+iUBAPv6Ilfj/fkvEG4bpvM56Tnp
kaUf06S/bVojJM1rSjATveluXKO7aXj/tSMyroa1j4j6D9x1mZkHT9Ll9lZpq3tKU/cnZXbVL2WO
9AWTAfHT9fWtWkFJAZV4NIlQL720Ao6apK70pj9ZVqkeqN7UBwuTxBJ44spTGVU9JLAggAAiE+2V
SzNxM+RxRYz+hNm9rfni7mwIreqH6psRdHfMlPi/vhws8eCdmxP2LjWGDlrVen/iGUZurWwkYI0d
+58mt9NwrvI+qhplvscoIUb2DY3dGHaMOpDm9gEIe7LNPCddiJqGeofx7Rwd7MI90JENWzWd+bZV
MIdr6nH9rSYevSvVGfTqSSarwn1MsAD0X/Dq6B4AGfCBi3/C08dsM3c4FUqV/jZqmkIAvdEeSp5o
0dxWMeawDQpmA2g1gICnmrujBjbZf657yIdjjl+BZ9b7qDSY9sTXVm84QzvllAM+bhwy8JI0aXLo
Ohlb0gdHXMzADVGjMzCMLba+lXQCUEvvOU66RZ8Tt7NH8LpwzDpcX86HS+DdDsrL4HteilNCTDYU
RhI+NfxUowsdUqN4YwMYAU06QaUqK8Pr1lY3D6R2/7O2rPosV9Vz12IJEqaT7bE48GyqbGYKlvcG
hZK/DcfvC0ObaZkyxsiscKkyUjdjXLf8hJaDX+vxkRZD6GSz5PJe/07/mREu0Rqgn9wAb9Ypda2v
GG2Pj/rgpZK4v7ptIAAAkbCOqQmRpyZTe15l6YBtg4In08aNXTdH7v6lgC34OhYWlz9mRJBW75nE
HTBWeur01244cm8KhvxLrY+bT3jBmR3h0zhkrizFwqdxMansoJuRt71vd7ok7C1R7SLqoY6EM4Ry
JNA9GD4UgmzlET0j8chPal6nP0onBqNp2sSDz1V72JjAiIdxpk8hpMVkVYSVDwa6LHT3QEUB+JL4
oqcVVAycgo6nXmkDl+IhaDcbDVPT1zdybYUgUMVXg7oFmNWWn3F2nFItw65p5Yhi1qYyT3o7+Rkd
taBJsbTeBUy8kE3urMSLhTofk5yAayBnFTZVr1pwCOrzCNSIUfh105e+o+avWVpiNmPs/lLjeHHJ
C3PCzeU2hjHkNh9PnPOt58yt34E/wK/iYgyt2JXcyyuHGQPucBhURzCz+wE+1ekNM1J1PDFa7E11
2KG59bfw0WVBZyaEBMPsdQ6+OH082fS72fKwVW6J+RLHMnmcVQ/8z877ZXrmGqzpgcrWjfFE6HeI
kmw0UkOHZPq7wOSgSra0Zf6odwre4IzmxNISIqEGhYRdBoawPgObsCvjtV125ewo/2sHGh2AtAMe
geLfpaOD6TqeZyjuRmURezf55LmBUYxWWINkMijxCt01XuseSr2GnkQjUw8V3OL/raMSDpzeoigg
xCsyFSROaiePhsj7BfqDvzrE73879LUxBgH4qIFhlcu15cB0xkYx5xGl06ZxukNmAb7cDtui+qq3
u9KW1NkFz/hgT7jxvTFx0RGBPcdAP0QhQVmVvl19v76q5YuIX+x8VcJNX1atxjA4DEFtJC5l793O
rXdvd91x8Kp9TiSFirUvhDTJxcgWxrCB77rcQx012ynHv6PGnNWgLJIxMEZtDq+vScxA/9063UD3
BQ1UtLgEM1VZFh34a/KoBv2Lqe6VMmz0oHH5brZZOIHiGJwNYZsrklxGCLof7C5/fnaYqyo1FMPG
J7OLO2g2YWQMbZiHvpItcHUbz9YnHDOLEk0v60VRefSnL3x/fftWHe/sbxdiueJx1g3L7ukt9XPl
RU3UjQuumU9YgXr2MnQD/hgR3MQrK69HS8Fh9aodxzybXZhyoO2qe59ZEQ+RZ6WOOicksrRvdlwF
HYbjOUX5aHptjafrK1q1BawUQg8gyh/KF4raIsw2KokAJrJ8w8KAoEHwvNKbJN9B2N3yp4rIiupr
HwtloSXgAo0AoMClyyUs1uBmGYk087UDQwMdSpDLPF5f2aoRAEjACgF5NcAML43EWG5RuYxEo6nd
DXheJp11N04yfN3aBpp4zKNBBt1QdE4vzQyg8590UpPImbakeXHMiCUh6J5CItNpXF/Qf5aEBXFo
u5qKDl1u+N0hRc89l0SCVQMLCMYALHjx78ulJNwY+6qDgVotQHG3Uycn9BIJ7GIt3CBl/mNEuJHw
KlN7tS9JVL1zUJXJEQxc8yBJtlaXgisVmFy0TeADl0sxBtOYicrx8ZuNWt/lSFVT3ObXPWxtKQtr
BngdFmyAWMAmcxmjEmOhOpVuzPHWw6PTfCSyOcb3ErF4252bEbI6dWrN1jEyGqlNxXw6zDxoZu2H
NpVq6894IwKVVNCwtls0Y5CZB30H/HhpKr2vdvGxKKcqMJyJ7XKTK5uusT2IDY5JOBgzSGPGwdxM
kzF/vb43ax/g7EeLA20NuGkgU4y94UOk1Ttj3mi25F4WHijvFxew2xj7UZG8Afh5+Y27Ic8TtGjy
KLFv+v6pNrN7vR3An+FAwvSVG7K5kdUlaQgmCwoDyFbhiqnVpCxBC5Gj/9Ll4QAOmBujYQS4/Vw2
N7V2V4Kq9o8pYWlNY+Zjnvd51G7QY/vEJYbKD6RRAQFEMVm48GcKcguAZpATqqBTLVCVq+bA45Lw
u3o4zqwI131jTMlMTVhpMQnrkupoTTTw+pfZ7r98wtXgBgAK4FLBPXbpBy3a7dWkDHnUZS+W8zgn
j8A7XTexuhiwHi3d10XR70PQ6uuJdkgBrfxp4iak5Zhve4/S9HntKQJA2h87QtgyvZYo+oxcrOiN
jQWiClOpg1qZFiXLIJ2AStTSYEwlG7iaeqIgDUg+QDm4k4WbZcoSq504kqfJqoKU3qPwuUuqYBz4
3mZgy4j/0RMncNte5oqrfr4AmlyUxQEuEQxXpZ6PBkciQPM8qOM3r5QB8VcP7ZmF5c/PstuFEK5J
WzzuxviJj8dYG9Fw+3bdO1YDESB3wD4srDGiOgCkLGxu53jCuQzCi0Gs+IYGisUtwMdjvrtuay3d
WOB9/7Ml7FjLBzJlCmyRyt3OAMKN5n0MgTiz2eqWTChk9fMAPgL0LaY1ACK53LzUxkR7MiGFciF/
Ak029lCWVFLjFPnE3sM4/mq8eYwF7isKJzqj3fCuyUmUWI+eC/QcauzZcTu6L6AE6Mpv5pfcDFQU
GppNjnGpFsxJcM0xrDjxiS7TX1jbX9BtLTBKyPcY4oMZDEPzNNKCRAO0gljxqA/gF/JATlU88lHG
pb3mnBhLArYEeFnkjsL+ljGwZJmK3JEeShUFL++20GSQ3LWQshxswI6gW4HG0+U3BJ9/FY/lRKIe
k755DiHjgm6qRvUJ5OCxLBoaReeXljJKrpk15wEIDhAKULvoYHe8NNzZpNNqFeUblbMvDN+Mj+Tw
94fh3IQQLklv2r0S2zABTJ9jftEwEmU0WwYu99GRtfJXPeNsPcLJK0D4pymglkU5akt4FTUJJrSz
bWKO0WC6wfWVrYWU85UJX03pgXHJ0Q7DMZ/uLTqHdmb6lBcbJ75rQRlGdWmaueqMgPiBrGxR0RAh
4kXpNSkqsCQqWtQ5fDYVZQ913AK5pJrqyneG+c/cp27BQCXeQybCz7W2C8up1H+ZRefUfpbWReUj
De3/KRqnxTgXyfKNxcF7Uc10Dsq44a+J1xSZ77Sx+jXFuHbs2z2JH3oKVTkcbihg3yqEyoAt62sD
rQN42FBgFlMezR0J6aslxlDUhzQ/AbElGL2vf7NVI2Biwpg7/sEEzqXDx8mcqBPKeZESE1+fd+VQ
+6r5ct3I6qmCrgCIN5bXjciWWiiU4cVB8AjkMZCDzjxtytGyt9etrOU7iPfYLbSFwPYh5J859IAb
V8MjrQYonodxsZmtY6dJju/qWt6JJMG1oeICuNywFIxBreMg/M2Z7wX91+trWP0cKLdroLIFsNMS
igy565GsdfG3W94Tye8c0Nl0qeTmX13BmQ0hgKumUposw4u55RgCi0uoYtaZ24bXVyLOmv17ReJr
Y2AH4OIPHPtzp8SzNS9v5nk7Uf/ZvZ38IQn0eQ/BeEpO1l4t8kDtd9bTdctrMc/RYfcd4YIK9eUX
GqcJE5rUxgWVFdOmTTAzSR02H5RhLm8Urka6xbzNdZtr3+3c5vLnZxmb1qssbzsTvsf4dlar2wKl
67aRDWasLw2sBxbK4ug0LEfg3EzWtg3HCEiUghEodnPML5ihrrIHD7NMRSPpzIjQlvdPCOwOICZI
LsCNsvycM3NM5YNZJQN8HQNXw11qhPWxYRtbOfb2rnvee5/wflSSDc1GgxpYfmEXnZElCe1QNKjL
B2rrKIlaGyUvJd9qbRMxxw6EOChLkC8JVqrMYFYBFV/UrKcQjU7Q4/vMuxnUIqpK9on46r6DpzHO
uzRLLrewnDM8JWeDRHE+hKgpYIAHrc/PrOjMiJC1KLYdo9qiI10qxwAIUJ9mW4jgBnHshkb/+Peu
/j6wCIqI5WALPlhOLMdwJHxwUBu/5I8j5PiGUVJwW76BWD46NyJ4Xl56hKsMRkiPyvgc77LBCi01
kwQpmRnhFY7597KrFRzbrvfHdEeUW1l3WGZBuJQgWj+1SbOUlKw8qAaImBbtDrR517/JEtKubJdY
uJoSa0yMGtvlWm0w9JDQnT/RI1sSLBSt0EVA9Ln0Y4vHIMB3lkOT277j/cox0sCILO9f3S2MnGGe
B+WqD/ICGqs7z1CwDkt9Y81tkvUBHnCfOZJnRoRPUmW0j13qkgjc1z6y72Kq5e2QtWQE08X/W4lI
skOqjNfpEqld7Vi/0PhGoxsZp/OqjYVBGnUIA+SlYrIQm7i2ixjJb/rd6N+YseNpVMuo22VWhAgG
wFiWpjxFUNZuWdjkGtLph+EvxQrfrxrAkjB+CZgIgr9gpRnwgtXznEatxTDFeySdtzXozitfrp+U
5eN+OClndgQ/TtyscOqK0Ajqd4AVBWrV4oky+a6T+5nxiw5qIE241nfwv7UJOXbZo9PdkQK18J+5
99TfQficQFvm+sJEBOW/O7gIPKBEDWSv6A1dYeK6xF5EbH6YXX0/GgDjtwfaBUaH94rqt+ZrNX+t
58avDXNz3frawcWAC+5tiKFhdFQIpObM8Er3RsARQI4y7urm1sm+XTexWvBDzW3BLKN1gVrSZQiy
iaq14EREQmmC8lRX6c7MpjuADzcFPRnTfW8lAP/neJAxyTWx8rAFmTcuWJSVIGghgi14qRq0h/ws
nOaHUvpgxrDoERy5aG+/XV/kiqsAJQUuCKQmyLfEXu2cauk0jjWNcm7tUfozIcZHyZ7JKnLrdrAS
F3w+AIALe1nPSpXXWkMj11SeRrN9GbhzYFNyLPEclXjmim8syK8/tpbfcpZFJmpZF4R1NHK6o5Vt
sKpUNim5ktJdmBDSBb0m0AZ1sJyhxgVYQAnCBxHpQ0PJIxnp3qsLSalj5cJdprkAil76jsCqXK6p
MIy6LU34opp+XyZsXFlbcyVOXRgQVkRdiCmPHfLGGXwU/abWp11SHNyHpEy3dtPuzGp33fPWV4TS
8jLcAjY/wWAFeQCN6kuiktivim49AET49bqJVacD3sPFSLmGgWThvhq92VHGCWvq+oD9rrqbxNtL
pXxW14HJS4wOmrhGbCHYji04eRQVAZ6NxX5wra2Uuk9mYfnzM3+e1cSL64zi7KTQ1XUeu1g2nrF6
Ys7WIJxO1OaNYpphwdYfa8B3aPMbzdRPHEt0hd6JFVApN4RlWLmjlQnFfVE4N9Wv3jvEm+ufe22f
zg0Iq7AxYW5iwIVGRunHhs9lquprRwR9rX+57gH3FM6g2qiDiTYxFqAOlW9a4D6bvD3Vod00Zb7J
H7VJ/WLp6f76sta8+NyscFDGqaOcVYxGaXyrtq+Kifo3tAMTWZtp7b5DF/C/9Ql36ojyeG7rWF9O
3SyC+I8SdB2n4WBlD9S6p5N2P2XeT8ZNG830uJC8/tcuvXPzQpqcaENv6hXMN/H9TL8OnPszKJ+q
zWSVQRtLrK3vKhoKAKyhbfM+sHF2qLKhTWllwBo46FOAWnUzVOiRWTKq3FU7QMDDgg0SObFriJey
lpoevh4wFnN/tMojo8e/FVVacrEFBgo+Xoy94v8Jn05xMLmXzLjGYSLmj1iJtFW9FiPOTQifh6ZO
6yRLpmCaPe4f4nx3UHV3mexeWN+wP0sRIfAQjVYS1cXVStgiv1ZwMAxuvU8FI8yiIePBsx/l6MuY
qlYAEdbNQKPOfXITN0Q44lX9iUsbxJZQKMTVis8v5P7aBLkdpcOWGYrCwgJMWJjMt2Tyr8v5F14Y
SBSX1ytkhtCXFsLe1DG91CpYaTU7xMeP1YdaOzaYtdBl4wlrEXaZ/gFFDkgZIQJ7uWuFwplTdBqN
vKpsQs+haoD6t4w9as3TMGSmwc6i7S7CkpRZt4YsnhCHAKX3jfjHrGch9VRZ13vN0/B6wbFErwON
AuHmrobOLS1qwKOB99lhJNE1gsz5++oV1BIxrrR0I5Y0+3LLqFY2XaLrOJlIQ4ZvrRq6rSSUrTnA
mQmRKHAyqJ12Or5KoR2rJt9Pw62dYH7XCTwiq2WueYCxIC9AB4qpVVVcjpFBv9saiqitky0eXkvZ
+fp1t2oBdVJ8e2g6YYBD2DBdwZs5RS5iKCCyqCaffQJcBxKG/ywIT/+iGkbLeH8ety8tKY6sf1Pp
UwKZwusrWb1Qzw0J5z9NnEw3GZYCsGOcHKc8NB6tJ9SZp2FrTmHDP5FhndsTHDrvDY83Sxq3bN2C
42geC0dSl1s7NO+cbrhwFjCK8Hlc0k89sfG40mNjpzS2T9p0O3c/Y0yfXN++VUtQbQHaH+cTCi6X
jlAXJZh0NYRoQ/1W1g8eqgrgF/K9wpEYWos3UPaCgASmGExUhC4NpV4XY2h5fH8vtplxgDMQ6bW2
5tbnRoSDgyhAqrxDUEtsC1WDIwSNPrOMRVoE/+DFI44i5WYfD+D7pxEvMKODnmRrvaqWpPC7uldn
RoR700g0xdYL7JWZFaHXvy0H1OM8vP7pZVaElJebQ0JaUBREYEUvQzq4TjC6dRvEeS5Dlyz7Lt6e
oDxaaHtAH4uiy+XHrycTrBIu4vPwbL/RL2wm/l7J/bb5Lms2rYVpc5kjBXzHwJt0WfRZxknV2FPY
nBeR18x2OLOG/26TyvXTVFUeJ8ZeBruXDeCtniH4NEhNgVsHX9WlTS3hoGOnpMBVGqP1OQYNAWU+
G0Kbv17/ZGuWQJ8K5iigTJFPCZ8sU1KlLjG0FWlWBDL7sEofQWrlK83fzzth+OhdrgTkNpYIWB95
Uw0eBlijfhPXwa/G/YTrnf/9wo5VbFDcpsA6VOemLyPArhOZpOeay52bEM4Q5rRGVlkFTKTfR35D
Xkp+A4xu0BuvaA0EUkrytdADTlsAJr2FnMoQ7jsNLSFmuHWBMwvaENv0+09g+96pigGcwoAsWOsv
3Uxvm3YEhW4RkRoMFqTeMPs5+9E0W9cpg0JKm7F6sQL4s0BwgPT/IBdYzMg8q6KEvbh9aIv0sUSL
IFG7mzy3FX+kvxL2xrOtFs8Pf+/l54aFrWyGGJqLLQy3abNTIMU7ZcM2Lh6pDBi8uJkYlhZKZhS3
QbkA8vXLHe2gV8MmD26u9DunPEIc7TMtz3fy5f+ZEDy9UKt5bDFPFb1vVhZM/XFI3q7vl2wZgqvb
tZGDzxGOobWPPN/Q7Nb5S0XF96fv+U4JgcemkGNoXJjATmFOAjtlytRc11exoGNQKTfwQS4/hmHl
qYuZxiLSjWTe4hmG+V7DebMmLdlc36+10IB34sLkinq8KsLL8oRVGoOCSuSOHcdMhjbgIWcBUew1
oxo4StLd9rFd7+e6037Ogy5r7K+u9D/7IhyoopmdWw5Cha3+xPeKydPnvhemilHMRv/mw9ntEoUu
fUwcIbcK3DJoyjmQcsGv3UbQ3v1jRDinistxBTtuEWXJwoY1hnx4zFz9oZLxiKxu2Jkh/dI1aAy+
vKmwEInYZplAQ+XFaSUp91risMioeYCqAGMs4uopsUyIZsdFhMFov2luW7eBoo/ibyRX35LnijEH
d8TSDoV+xceSGJuhgqcY72tRIC9b++kX9+uQ3kpvpLUVnVsSopvV2S1zBxM3oJ6EUFGJ6zeTDtuu
jf1KRni+BioCMSPo3UEVAvywWE7gQHxDGATGyFtJ/RmjFjdG+ABilSn26U8ptfs7f+WHbTyzJyxu
KLIh03K4hDH3kTPYI2b0y8BlNggW0s2E8QEgiscd915JS7Yp5Ga73nr29DGoiUyhdXWjF6JzZIBg
9xdVmNUYDGB6nrKoV488NbZ9GwcOu+msLzE3D9dj14otPAyWeSWU1BCWhXVn1ji5mFzNIqXy7Pt6
gliHkYCdBTTvDFDWAgx0c0klAfOdNl3YbWOBxC9pAKgmRAFAq3C6zEiaLMJwSxB/K61tYfsjRNf0
+6mqN56RPWj5LVUGX6U/R46KsvZdK/tNl74ZrN9e34KVsIMfsxR6wQsODkYh7NjcU3prqLJIh2Yx
21pt6tsK5Btl1ALrdpZqEq6IRbjhMuowy0pVpvcZ5jXyeoupGzDGm9m4wTwW32PMTcZwuHy6D5uM
2w//QoKPmahLe2Br5YgNHTa5x6Q69DFZ2I+WHl7fvZVYigr5f1aE3QOlZeYYOawYmHyGKHqabRl4
+T9hxEZlERTFmHoUmzi8gtCn2fAs6hq2c/SHolIOsYyIefX7nBlZjsrZU68qGJ737oAmCmZD86+x
8Qpyf0NyLawaWdIfvPZB/yBWl4lSzJXmYCWDbhyJunmdp8BtiKS4+P46+PDtz8wIyU82WZM+x2MW
JSQNCFjX7fvMVHaVNQW8M7+ALsfXk0eNPU3qwWvtwGvBfFK3oanfdXhMNxtvjJz8ZZp8x903oMZV
tUgh7QFMSsDG31sHoGc3faVs4vbWlWVuazEJQFKM8EGmENjLJd86+xDgDavLVDOyiEJkVbmpD+TH
8Fp9AkWGU//HiliyLEoddJAmrCAFRW4HxRK8sTqZ1v3qWlCnALoTozDgtblcy1ho6DIvVsC/GKPB
M89B8hB3303n6/UjsmoIHK7INTCpjQTm0pA2Okrf9WgBWoBTP4C86XfTZXo4x4Wys5IJFewK18h1
m2tnH1fUH5vCiZlThdO2x+JwZQR28TJqx6yX3BVrBwbT9BihQt0Sos1CrmZ1I0chPssjNH/8rriF
Tmbp7GQkhOZasFxklDDnvjD0iEIfWk4riJrBTL0xd0Ok7MG1wML4UD2UAd9BVyfxHV/zy4D6xTbd
ks2Pp+9NYByfho21Tx6aoAXd5cHZsQCnJyAHEn5jPgvyHT0Mr9d3XfZThcrnMPVpnDlpHmUMuVD7
KzV21w2sgcSM880QDqAygnlYj7EZhk126MdtwVDkD+pXqtebsTCAYzk21qMJXjCn9JlswF1ka1zC
1rl5kVg05iRhZo8F6o/Os5P5/ey3PwG/JE/u/fASP3cv4x2EV9JHlPyur3x9a933qXf8BrF6nZjN
oOa0BMdLDe0ySiEXkjqaJTk2Ii3uvwsEOt/FVYZBFFFKwo5ZjQu7ySMwnlj5z5hnG8fO91XvEx9U
fT7IMn00BNkUdiM9mXyPHqRNhi0mPJM0DSdp02MteOA5/ucHCYfMK8a4TSAwFDkp8xvMPYAMa9Sd
wIxRexoll/n68hfqCpw0bRnOvQxVVpoWKmRB4F7tFCz0g7Oe+iR+hj4z6W+NW/Zr1EvfGLb6kG/H
W+2kTttEeyhRsRlkEK3VlZ/9FiGE1fmkJKWNL27boTP/wyHvMJX70vZBMylxrrVZl4VBH5AdVHWX
NPBy3RSdRs/imLKP1UeWu5jZ+T/Svqw3bpyJ9hcJ0L68aum9vXTbcewXIYljkVqpffn198hz76Sb
1tfE5GKAGBgDLpEsVhVrOadxE+UolbtwtFZhRN2w8S3nidFgYJtRB1V73wkysYuh9+VHcPGaySiq
AWAPOuAF3+87WC1vqo+RSws3emo+nMFX3mJ3xMDDU/0kmv1bchiXwjk9I+h/0TMNw/9jlPmD+SYb
pldXAvM1Wyc+9kEmBjO3KHk66Hu+3maHVmM5TFhhtU0R+Krqrs53ffZT1g5d9wOtHX/hoTCHMoOo
z9kRPutnTCx3cgPHis7FkqIyia5PWiDvI+pMWMqgAlwfOLZzfyueBVxUF8UslNCCFx/ypPNycioV
y5ureSFlntNhiANWGo/E022juPQWB70EwGZwXcE0wT9cMi2JrYxg3HVgzqqcUm9KwVP93leuckhi
5+hMz0o+7WJBqMzjO/9jJhHJoPEZcRqqIdcHqciEaWmvxgdH/QXoNxQSi8AAE2hf7HMS+RXR0cs1
uk1kuuk0uSatN3hjbW6vfin+gBb9+xGcNg1hTuPaAICAbL2g487rAVOAkc9tbAnUaEltoUKYz0an
qIIzvl6tNmSG3apRgtX6NiisfzSpG3Ue/QUczlHwPljycygpgE8MfXHAsOasnjKYmTRNJp461Phd
sKr3CDgtBW5uITOlWfChGLJDEuMLkmid9FMGnwK1MQJ1eATplPajIIfWdltRMXjJil+K4uwKGuBQ
p2UQ1XvFN+WQnhm6RkXme7aMvF25FMLdPr0gU5L0EGKp/lvbuyxzOy+eXDX2MBVLHm/r3eLugbJG
BvTSjKvMSbPiwo7tCNJCS96O+lx+dofHaFCA0NG5YS1Q8yXLbDloEkHRHledfw1ZNo3nHiEYzV6j
Xl6GRydNP8IqFDn/paOyQTSEwb3Z9/Oxz2hGkZPIwBsBSP7GUDo/y/ZTs25LTyH7dDxEZe5S8051
vsWGW/WrVDY3deeR6SlSRD1LS9fABj4vmo3xA3wI11duKHq5AvoVMM80lmxB7hiD16YWMZ8vXWxc
MlCTgRYUUxecBcmLSRvZoMeHqQvXBNC9OUW7Pql9Z6Buk+/qsnuMLSZw9EsHimEfEBAADQxvGk5/
AIWD4Q8UQQ6ksz2gPVgs8YWudmkDL4XMv794qStKoStAy8TSqkc2fdPJJLh0PJ3fpw+4lMAdUTgh
YWMU2Dzi3Bdm64cY1DeyYicDVCK3JjeL5md11ko7kt3HyVFCxAoa8bhM1ixreoy46S5e+UGfUrRx
WndxH0TptNK1da24uVJtGjD8UNG8/JKSX341d+TJWEkYnp6PPDmMRRANthumbzT1mkRk+pbPGdDe
wBNFKzuPcQyQCCMpHDhJIAGgXwk82UgppsrqtjVaPGg0y6M8gygAAw3XBz0BP6FLQkgBSSEazakn
JQ+3JSyu40ICd9BSrUzD0GDLCgWNqr3p2eRQ5KL2pGUpFnrgkIfF8De3jjbS06ytcSuswfI7lH7m
HNYwrm+vZcl2A7/4XyncWjIalgTgA8A6mo5qaPhO/xtFv65KEYz6uRwJOC9nbeId0ye/ATrvNGTx
OW0r+nHQMwdYITS/Qz4vG5JjC5RNdOpFguu4uH1oq0L6GvwmKHFfqwGtwiSvw+EfKMoREYPTP6uK
CNl1cT0XUrj1YKlTYc3IrqRlQdqOj3Y3V1F3Uy167y+Z5jnFKINSADV7nk/AMpOqsUIcVGpSmJPC
Kw0PsPEY1WB6Ao7VABnS26qxaBkuJM6qc2ExaW5FEqG4SHXR+aGqrkanjFy7izaganypQlGpZVEV
DXSWoXkSvRdfTqxIsjKZsMIkrxxML1fGZjDrbZ4nzC3TiPo99GmdDrHosbKoKheCuUMkQMIcaA4/
b84j5u1R1X9j0Opv9BFI/jpIrGacQpXbTTTNhVMItNzQ0dboCE2QRalNQSS2eGRADkMNF9YPLBrX
QqKQ1JgVg81AAdRttXg7vDjdBK9SrB0hXcdSIVKXweYNqgQ88tAhfi1Nz8OubiTYQZtRlyjTBniV
Dl5aHSriqUsKjxzlXeYGbZquLTOwytNtBV24fOgURQs3VooXNJ98I5EmKUaaJshNIf2uRew7uLdm
CgXLC6NCEKQsCkOyFRNYSFqDVPV6sVZbDWkiAfKll8fcH6q084om03wbwGkBAlIRcNOiPBvtyTPo
B6rlvP1KbKM3+gYQCIOGAddO2WVj7clTHqiU/Lq9kQsXAJ3WAJkHURD8Jp9RzkpbZTIuH8rlmB6I
0gFpJQzH+zoLY+//TxRnVOqxiIkE6BywySIDQFtXGWK3Uv4rG/YcjEEzYUtmSF0gz3J3GuQkbER5
AbO15om6QBD3k6dkK7vhfXFgXrcydpJXbCXBk2Hh/l1JnX9/YTIRFsTgJp4jKY94lvvbWif+7f2b
7xTnQEGOjKLJDD2HCiMnQUrHLmstzGlWfQf4GdleYSr/9baMBVcDl4bpYFD8Aa2J59UgfZRbzMDk
pF4ScKza1l6OkmAqAq1WgoJmr4COaqSP20KXdBCdIToQvjExj7rz9daNfRoXhWYjDsVcVlK9pcjj
S6LzWXAxKG5hAg1ZGgxM8M24mVlZcYMH1KGJamDlqys5Ohk7Ynmy9CxEv11SBnT8wlgA+UhD68L1
irKxNSV5grAi/5Y5xoq+aXHo9nHmoaHvLzYPU0DomJ9xWL+gvDFWyYAXwbpi8G1EoSSv0YSVeawa
R4ECLq7qQhT3WJOmFG8chgtM0RQgN299fxrt+wp5kpKJHPOSsmPwBMYWWS0UL7gsdNuxNs16LMuJ
Tp2JTs9CxJu0lKeE65rRPkFyipEDzqzHSU+sXoMPwRSxGzklYt4R/TSjl6TghaunNc3eDSS/Hfkv
ZmJnrEU85XWw4iKsu1YPTTKTPooxPMw0t37tSg9P+ttaseRCZg7cmasSpv1LUtLqSYyMGnCxxvQp
bQfQUxY7GjsBFZXBly7vpSTO2naEjm1sAnYmairmgbOEuXE4qJ5tpCKOKJEozgBqkx0PRQEckpJ8
sOyjq95sffc3+wZDjquL5LzJXVyQezppYWE1sh57hZR5aJAFs/SKtgJ3sbwWNI3NL2IbIOnXKtCW
LJ0qhrX0Q9AVmxTBiyAxvawCfyRwS7E1FtU6NO1gj95P9AyF+7+ZbkFH0h8RXGAbTm3ZRjN8Uqi+
EuZW3Y9J5PRE+8TZHECp5ARYhsAOYFt9ZTiBs7l94ktGDQB1M0i5BffKGxqTjcQZwZl2AKtE1TI3
LI9JuO3tx/fbcpYM2qUc7jgqLWnjJIecDkQCwFeV4mz93yXMzOy2Dn50NKVw18MODaewBiBnVYqP
fphR+3b77/NEc5+B1aUALoBzWC+pYTLDKqRurdWBGhSFhwJdtLGmc08/pnwbo/yeTUHfMY+9NMBo
nrwyfRszxwVfdbRlPvCFJREAyJKOAHgaY6OI99DmxS18HKWmqm18l2UDkVb6PUSPwmbcpeNDNQsF
NICMwNdyZq4vtcHqLAe+LwdBEcYOdENwX5cKzoi8/ojglhFGauYUUoS54SzeROpxjHvPHHx06t+H
MbrPtVB2FTQ9DuVTA5bq8pwUvjFa60IBIzc5GXRfMVFfy1LUNPe0QK3QBYDH1rWZGjXWJV2Lb4qs
4qiaZzK+K3G5V3PtrtL0LQhbRG3q8yr5KBfAHXOXMLw/8qbXElN5UjsAOgIvonhQlHLFrPd2zkhn
ezN7vq3QS/1n+twMj9uimdAeLgJg4VQUTAV6ln00d/lB3thHzW9Wxr7bqL7xmHhZYJ7psbmffgKm
0Ndd5o2+hLaextP9bGWtZdcUzagv1d8vP4qvvw9SpphRgo8KVVwiPd4g7PY6R99Q2V4nY+03AKHU
2+Mw6p5N6WNeDw92Y7+g03d1e3+En8LZLFRGmrDW4UKk+2wjbZK7bBeulJdwA9zJQ7xut/R8W+J8
uPzh49QxkImpdqAlcwL1MGHqMPusFtOspHfV4aVjgA0XZA+WtPpSDOe3Mmi6KhFs8dCd1dKjRQAn
nGxgnxqBpKWqtI7iBqClkbdDnDTbrotnoVLpnQZWe3poS/3sGNW7EzV7PTUad6JPtu4nSZCjrSGs
LF+pTIFvWzKMn/xxaEhTwALMxZl1K2VqCYzfQ6Ktw8nyyoashiJzbx/a0o1FazZaGdAIiRQlt5uR
NmpGGaOnD6bCNWOQZVt2jmFajEiwTv9FaklQF14UiHotgLuhKZg8u95TtBw0zWBiT8nWBt/pCgyT
j7kojbC4dxdCuL1T1D4CULOOrkHUajrAEJbOm2oLbtiSV8Go4b8r4bRjIh0asE2DHlau4Og/oRn4
q3T5pzk72rLaStj8p8cg9TM32WvrmKFDTfebg/y7fswfpr3yXVvFW93Da/EBaAhrZXhu6E7IPKnN
B3LrWzjP5sgVHjsOvsUhfrQn78QzvhsrdE2hEp4G4U47KCs4tnzVH0izH9boKUoe9H32OgTFffgr
u2/uklXiDs8Omg3829q7GNVcbtRsLC5uaEcmOSQRtAnmLQAqLOxBEAHVLhiplyHpvWOvTuPaUGhv
3NLtIN31701AG0/eWIJHgUixOX9kqaNKp1mxM6So0m/Uj7dEMGS9ZGH/rBZ+9nq1kswaAhYqqLXf
Hs1VdRRs522NRg3u+u9TIy1k0H/SgxwEkXf7qG5vD+YFrv92rod9YcwnhajyV+FPnuwzwfvv9q03
+N4lR0pCBHj4fNPcy9muNzeKLSghinZo/v2Fvknm1Pbp3I4sdTvcUbdWRKwRon36YlVCggrOvE+p
22nABQV7wnsC9B7kN26fyFLhG4Dr/8+AwVZdL2ZmR406G6L8sLhTvQ802r7GfnKnBk/Rvn+mpfsb
GI3qKnlQ9yNe0+vke/ecbhSBZoj2lDMwsRzqeoKWkMNkH4sBURoRBeez3v5vE4bg4XqhkyJHVdnC
Hejot9bcxFe+NWtUMO+l3rXu8/XtfRWpIWcIerCpaVUKx50fVsNLK6hnLFZvLk6NTz5oJqmraF5M
8z7eSd5wTtYpMlGjq3rsjMcd3VTsri+OoyhUWGqavtSXz3DpQvlVUhWjUmJhhct8B/8c4s6NNupr
vS23/dq5wyhbD8I4gZ7O+3Xj9D5byS/E6h3BaGgINZ2AjWy7BV3Vhtv5+fih2WfSCpRFJI2LT0pr
kCQAPtND5WNq83u3SbaRp3gk+P9SEr7bYSCSPlB1NiSSXxK2SrQ0KE2Bv1hcC9hDMAOEQh/GKK71
PrVahyHxhrXAdZMdusm0gAxe9jLuRbBpy2p5IYvzHRXJiRnF2DdZQifKoLrOpLrDYK07B+0y1QiS
lO9K4ZI0e6SthUbodG3axto2s85tElED+KJNufgaztvYg0qa0YYrsGgXe9NgnXSmCbut57/yRTMv
pHC6YuljH8qzZobH1J9W1kZeaQf7gHCDrrqVaKB90TNcSON8jz1qg4lsMbw/dTPMfGyt3mfW3wS1
F0I491P0ieIM8nzHcyUYy+cxkwSaLzoazuu0utGUmQMJTv6W9ftCFnVcLD/bLtbAORRMIRGjbyFB
0r7FrR6E8XaM21WWBOglof1OIZ1fgPLBRsbw9q0WXTjO0RSpGcv1rBDZB91laxYoe+lZR+Zne1vO
/7htnz2Oc3stbxMrOlSDE7XoRlUT4P/mrWGqHm2TlnpsyHLFt+ViNPCgS8beBflz/xgrNgiFy8ma
QDVTaGzTqkpO12GemZiGbSjcoQOGbcGGzAv+ekP+fCd3Q0iHKi8SJrBA4UofEI9XzA0i9WHoBTuy
GBrjNTkzlmBc6EsmWJlUU5vniaok9DBh44bjKuxLv5N+C7Z+8dJfSOIMndxRzY7GCN3aderFJsZm
nGMsPQ2nBpOMzzoIKkxYNJBtacr5tujFNYJk29DxVAfFEKfXRu2kUq5loGxUM5fGmuJ2thOYobbD
OYvi9cWTuxDGqbI2yUXXDphaIXR6G/tI21r5MJfXiOyVHUalRvCbreyxEiWEF+8Q+HLBbYsyNibw
r50W2E8rg2RoE27Cnw6yo7S/H9VD1K+q6D5GNxGaUm5v6+JKLwTOH3QRX6SGIoWkg8Cx7tdAO0a/
0t0ANByioIpkGD6Z/uadYmPMAs0+mLPiz3EqwfyB1h5c3o9Yy3ejUn8zFcwD3V7WorsAr6qmA+N4
BuW7XlZBQaxnD3V8WFng1BvW4LyKdTcS4RguVmLRrDEfGCbtQfJ9LadHv+BoFVhNDkSDCZOL6q+C
rkcpdZXqAYOpblGilVbUk/o5J8dbFiCaQj8w+IoSHLc82pKiA2HKPME3HMaNuSPr/hi99Serd9vH
7NHcwgv/VCV32rNN/jiuCqR/23PZutUzUu9r0Wtq0SRffhC3D00f20k0f9DoWSsnSALLK9bVPl4l
z/oqudde48dJ6Opm+3lrFzhnStJR68MQQmWsP374GfpVIK0nTzn8yh5ED5sljbpcIWd/LCDdWJX0
ueX56jeGy9xcEBt8EgTeWg93+adaNyjtIQLFpjsHLM13Tu0dkGndqw/Vqdwwr93ACK2UXfgabatd
u5Vfbl+bZX2+UCzeHGRgjjVbfEK6NXx9newat3JDvHpFT4Alc36xnfxDLqzUMEscCAKMT9U8MrYD
DjYIw77dXtCsdze2lH+1obFwAtsZzBsS5bKreaJ2U02gFnws0kVTZZs51qHdl5s2GFCECT32qu9c
666407dRMO2GtXY2vH41+nSd5q4e5D/j1XQ3+sMdOfQv+LlT3eQn2eSeIYgMlma80GT4r6Xgx1zi
KSbIYeL7xvxbhca/o+4x4tIUlEsevct92foZOnsTz5TbG78Yh14K5kzUUEdmBhwtmCiv92Q39qy9
7tp+tlVdW3BxlnzYpSjO+Ex5V2YZm3UpMLbVA9ICwZzxFCxIpEqctYn0RgPXEqQch/eHZDu4tdsF
HXTqN2g2ts59Jsh1iFbFGZxOacaSEshrfDNwVq0/r0vECiG6hpzJ0WVmU6eDkElxpbtpl0DG7X37
bGi9dQU5k2IA9wfLwDQyxjeRlWaAS/eKnRqYvvGN3cvbtvO6Y343fCtgvtv3H6CAuf0Fi2vEUOdc
lkXbksaphzNRObYm+GinesRMrDO81dqz1QrSDYuGAPApGC/EWCyQVK4jgRGDTlGYNWg8N9wybz3Q
s8WOP0WekFF62dliQADUr4g40FJ5LaoAkmSeaZgS0M4W0O/tVY/JF5t+GxRl1dmqhxKs22L2wmp1
4AxheO5oZD8yIJDc3tfFIisG9jC9iQE6ULXOj4WL2DGWM3OIQyxZabyevUfmqmRBB1aJ71R+qwCl
ZE6D68RZkBmHSduJ+iKXYBRAZIkebsR4yowtdS0fxj21jWHuTme61ya/9HFwdWBF5v2m/8jiVQ8q
0n6rDLvBeRcsffG0gT02Dw6i15RHfJZtYuiMoItctTsXdnUoXikgEzCLJOmbopVXTbZGEXoe7kfY
6DX6o9yU7jQyd2ZHEXFpzVfoyxVDxwF4wYAQDYiN643IwaBmsHSeRUty200r6dwWzpk24NNzMFIZ
xGlM3B7d34DYSl4FW7GUX8bA9L/CuSdh0rCqkhgmLkBE5pNKedK11y46YMZlO8X6Xd0CMS2LguKD
/AWLgI5eX1Rw0W9uAGTzetnIckRF02IuB9QvjX2k9qFn94MIrXFpc+cBFnvGwsWN47Q8L2hlNqYD
71J1+4jmO5W1WFn5VBIVr6Xmx1Qp3wEQ9+v2vi5p2KVYLnkQ1hPmiyaIVdcNBhMilgVSmLuhVR6b
sRVc5SXfhqZ9aLIDuFp001/v5GhqEmsm7GTCPkAmWGDeVsgcteTPgHsEqNX5zqr807bWU0IkJLyg
GZFXaK+I+vQi95M4GFugAxWKwOwvZuwByI5aO/K/mBTgzKSslsU/oznMQGW0/hGVAP8vazevHp1N
m0orRlBlwtS07KCCQDelisRtMwU2s38wIguKZ4tbjEka4L6A9QCdItdb3EpyqksE56nplSspz4mG
iVxLNH+3GHYBzcdAIgjAiHhfX4vpx5ipiS3hTgDXRdu2TeLKiYW5yM7v4gCgKzrzaO6h9nNbXReX
B7yVGU0XfeqfteoLXxBOk5GRJgYLXmfPfAvGYPp9KFDTxdUBccIApRD0CB3316tTlUZNNdaiO53S
Ym/nsuYlWk0CJ5TjbTOpzQr5T20/Mvyvwn7V+tLct8i2C3JRSyAf6L5Cp+3cuoc+eS4WbKoudiRk
HA/d+BAlfkV7F6yJrmZsLCsopsCQtCOIosqp9qOcvKr6JtSPEpIQxcxl3USb/775l5/DaTq4sY0K
AzdoNbXiTQvQl2l4ziWRbi0ZQuBgYoQdaA2YmecMPaiE874v4WWy2gos520cqn1hYTjYBIhjHd1Z
aumWhQhFmVMsoIiigoNWc7CSAJ0KQwnXR+60sW3VjTWcwmjm0HtX6udwOv2n/fsig1Mr1pKhzwtp
OA3YO1ImXltpXhd+uy2Fs+j/SHEwrQRThFm6Lzy+EnoDw4qMp7CZ5DNpUPwyYA83JVNg2yuq3pnh
2AsqepzV/b9C5yEBBGoz1Of19pVO07aASBpOpNLN3ndCKUMDJinHcTVRvfplWFR/KVB5XvVECuvt
7SXz+YRP8UhQQTI4OAGEzV2UEigYUiZhZ/uY3dnTRtIO6K53i27bYcQP2COn1tg4vXdb7NJOo90X
w9qI98HMwumMaVSAlO/j8aS3J11Kg5b4UvvWm0D7fLotiXtb/LM+kBijlwvjWl9oZmiC1jXikOFk
OSnx7LBahUUCatYikz0t1EVFt6XTxKSkCT6LGYbuyzxthopGLmnjaYy0+uTUPRAOjLgyu5VDQFXm
dpWtDQAXGmGMQrOIpr/Y2LkjECN1oKL5wg+qp1MCJGZ1Ok2sOvQl9e3M2QxN9juVhldN60SQnl8O
EjRU83Af7gw4zKA/19rbyXqZdWXXngjgaUajd3tMMFbdT4n8AjXAfzzKWZY1WzfQAswO5lqWok1V
Wkt2ezJpv8qZCsq6wZu6aKuqgl38eitmdi2cICiDZnQY/kVaJH1n1VrVnUyzDcz+CHVd6+GwasP3
1GJuhNJcS+gTRrEEXpoz4aC+RjslYlgQ22NL0RZ/vUYrs9HN39v9KWWRN9CfNtlRlDTSLPdeu9BY
t/8Ru2kWiO5RvA01sMl+5QFMy9iZipzKp0oBbQWwaAl7VId4VaSdIL76chM/JeEx4GD6DyvklmYT
WlVJEcsnlb4w1S3HdRypLpNEI/oLW4i2WDx7ga8CfB8eXyVS6DCQyZFPSWXdMbUJTGRPoswtEcvN
YDxsiH8WmSC5sLS4S6Hq9bkpETFoizLEKaqpV5OtHL3j/o/az/98BdDjgrSCjfUB04Szm3HekLYc
sTbyLsstgHe+mWgyHjWBV/hixWDAPmegMQwqA7eIcwoMc4y9ktTKiRHERiMARAo/05U7nXSHRPVa
IgJw5+NGqCEwrhAWz6z2cxzBLSzqlEjWBl0/4TaCl2f0tALdF6nj5SqIzSV1P9gDmEDYuZST/UB/
3d5W/iXyyTivokSEXcWk4xcMkQ6EZ4VhTvapqdt1Q+7yIlnPcAFTFhTy2aEfbHiNp8d8XWqbGJPZ
pvkmPdgilqovkRQSwUgPwL4BYh7fol0rkQO+izxMzfCUShVxczOX9j0eT9gLRRPkLr/a7XmQH/uN
ujMiHh6Sh9pjqqSmSs6ZrLvawZHu8e4aI4Zc1LNgb+evvsh9zHsLUHbEF3Puw/qCgtUD7iGzxpae
tTo1dlFUfu97qtwlY66ujFzKXpxUVfwR3MFejRGNbamY94DOqncgw91rpqQKAq4vu4y+ZwzZgDMJ
OQk8dzmXZTCNWkzB93T2fd099XkfJJa2Eqz6yxWCFExIznitmBfHP9dnmSi4L+Rz1ZGffVj3nf9z
2MQf1Otfixjohh7SQMEMs+wOD+Ek8CJf/dendJh1IIwD15sHs2KqEqra0NHzMGcapycrQyvaY2PT
IFE/AHcWqGrnjlpwe9HzC/nqpGepoH/AExotgF/0F6j4VqGm2NmkjAIDMySNIaKY/mooOBncKx2r
yruRzKf3HaGV6sX+PHjqdh9ALHm2DrcXtLyPFyvidEWiaa52ckPPbdAjSyd5pt/6aLhrfSv2RVUS
0fZxVlc3pKQAhDE9SwAvCLV3SoQIbku6P3sPzHRDLXAjr7VSC52sjXroRe2ybbKPHp2g27Ux6iSy
Xx37jfTU+Iao7eiLrZmP7BNaHj8QTHFHRosGMDMq1hXDE3sKawEpm8IfN/appslbpkaCY/vijDmB
3KmlKXFMNYKORJh/yZxoF6s/K/O7yTqBoMXtRCgDpCtcdCQ8rrezpgB0UY2Bnqmix35nopMhRcTo
9bYsQmoTieI20SKpKmUFRI3peUQPo+yErpWJ4GSWrxeeDqaDtAmsNWe2zCxKhgnIx+dO/h0VyhoU
jY91ph3psEtTttV+9Gq5lVLpLrFqkdH64ijmY7uQzcVQaahVamM59KxbANj0qO2zldJ6VfizlI6l
6lrode3cAdUb6t++5wsKgwoBmr3wFsUY5ueQyUVuLKoMaiodroVsFdukHE+ODi6GNFcegSgqqnYt
nCRgRGZsdzzU5vHAa6VJi0ZKeoqTrLQUxadcOklGmq87WxOsauHezZAUIHSY6WLhja4F5b2d4kNw
loCrR2uJHlDNpVWQTQI5iwsCtyYMylzC4zGjU8MiWk4lekZEvpGc5yS9i21FELB8ierxOAFGDmJs
w1KcBdyytiJtlcZnEB8DGIs2lS8pp1hZF/BwA2t8TVi9mq8U586uRM7rvtCKRCMq3ukkPhcfPfNI
4X7Pffv1t/oO0FnTVR0XuIzCLvZZyb8KRcyEDDGoz3hiEMDIIkREUfk8aV72Udxlb3rQr6et6QGg
Mes8WzDwtryvf+Rx2ljHRgmQDMjr2p3zwtJHIrtIP+tloBpr6f32PRMJm3f8YkfzCuPUscbic0yc
gIV4/UW2Zw2+JZ0zMBkPNp4Wok7BJZM2Q/b8u6PcMXZGFbcpGizOUYjeK/2plN0h8ZmG+TBtCJLw
99y8h1yN0Qu8A1/+RJ1v1tk/kjmHnpqpJg8jdFb5VbTxFt2mG+m5jMZz3By6IYLDsDy7I54T37V1
J3jDLWvvH+GzdbjYaxATlXJWYa9HXcqDlHUT4qRS1BK1FCHhwQbjibbPmfGNiyiqjI1FF+fxOT8o
Om6FtU6LLVVd5Pwrye2nvaiOsahDFwI5q5YZslM7Mo7T9KYNqqYF7mKSu+OLQFc/I/QvN/FCEOeO
yhClFNDmxWf6bfxgZ2tv/85+tJHbB+m9krm/UlfbvR6A0z4NXn5SPOX59mVZVp+LD+CvpqwP8dhA
fYrRjU4onWvHfiWver98atbW1heIWzTjF+L4y9kb09QNEDf4wJV+U38/6Pcs0Ig3rA/Ogx//NgQS
RSfJXUxGGiNLJKhOFR47HYOb5x6pBgVJvZ6ciqc4pqvbS1xy80DiABSzbqJ3mB+YBuh7kUo6TrRn
d0O/UvKP9K0qBEKWt/GPEO7Sl1oUj1FRx+ewVLNVO5k/iVopHh0HUXWdbx37x76AO31O4gFpgM9S
opyf1yXM2xnYfKBM2KGnfKsd2vrZMHdR/KusNuNTlYCvBiR8t3fyf1yOP6K5VVq1auQaa+KzPdyH
6e/a3GuNV5deBizHUd7Xql+Vv8yn9kfcenr9LcLYbfgrZaNbl4+G86Lbqxj0Wrc/avl4/3wTZ/Gy
rC8bYN/D0MdS6BtlgqEKwNP5kqOfpakPbksTbgGXskKOOKOFVcCZgUq60nvEJejfSJ2fkdE9NA2F
Y9uZqYfGyeGDxApwXzaDsoqTzdSuWEE9dYKjfdRQAk7JX92sPzsx37wL21/rlV0Z8+nI2V7dmd6Q
bTvXeY4eZFF72mwUvhrJfyXpnPk3UPczTLRXn2OjUtxxrKhf67mIo+J/mMI/YjijX+gOsVmPBTnO
s2oFKOtWLugpMt9+iXfk9+2T5dFS/rlXwO2Z8/BAHeBL9BJppSZqOriYLJCdu3BM10X3VGiVO6qr
0nkG9n313Nfenr3b9X5sV6m0BZiy8nr7O5Y17M938L7VdJKhlXWYktzcAAvHWLX5Wp+OqYm5W+s+
M+/MGIgdtasa/tA07lDUczkk0K1DUj9K4aaVfoAnUD8JPmshtYWpnn+3h39XxN0EVgIT29N15FWy
V3m9GQlgpu7xWKvT4lEHlPlkMgzTbBLnlxq/YoaOKick/EctDnL0vJFww8ZVXvqpQbepiko8Rq4r
a6/1bmqPQUZFZZVlU3nxzZwz71M9TXLUNc76c/GWnpPH8pith6B/0l/IY3KWRHXARS9wIY/z3ak2
ggXEVuNzGYJ7daxtNL6VYeU1Vh9tb5/HZ92Lv4Ow/sBudOAHgOJ+fdvTrGqQjcPlyLXIjYvMo1m0
lbuT5vhM3jQEw+ztkzatzMab0AwXZk8gN1FGV8+8GsG+1QBDXKC6i2Hh5TdxtphR1UDDUon9tqV1
Pb3qwDujMfULCUy0za8ktUGZ+YYaxkqwGfPG3toMzir3mjrpZYM7Q6J9kZ+1InY1em+Vbj7dYzYX
1clw1zNMJh5ALX5b9tJ7+3LNnNVlfalZMSCaz0yWXnAUUhwdMqa45LutirDLluzuhazP/b+w8Car
nLjBf+cKbVm6TN1BdGWWvOmlBM7k6nqs1Cg2xedMHTfpqG6zst5MherJFhFMHC0+0YCcCQpi8MuD
FZCTFVFzZKqM1dR5AK8YSD8sj62ZNxy7o7DvfXZJXzTkQhhnCqbJaqqy6yFMDlBz6Fu/s9ieBaEK
n9JupOn7aFJBsMB34n66lMsVcvZAMlG8rjXYTLXL3JF5RrOpVK96cu7tcVcAtB6ZDHC7lsWjJX2r
M8GtWLJGl9JnbbrQlnyoU0utYf3C0i7WEXJCoF7Q4bd6hPe3L8Giq76UNX/LhSzC8iovyByFFXuA
aWTyUZErNJge7daVhkPXUy+q7osVgDFvS56v161z5cwg+P+GCbwDuPnWZtA+SqQwHG9wkyZcU+td
xDa45AQvl8kZuEQC4BLDy/cMyPlKzoO47b1IewuBTkeiCdHwX4R06M5BUwIq9aiwcFrbDZIKGu0R
Rn5rlNupX3WYE+nXWePbZ60S5mLnG/d1M/+I4/Q10pI6620sz0kPDODNR+X0fzj7st7IcaXZXySA
2ijpVUttLq/y0vaLYLfdWkjtu379F+q+93QVrVPCacxgZoDGVIpkMplMRkYYjj7ayCcszUUVeu1u
thjQUEHEEyHaDr91j1ZV1qZVYMJgJFm22seTPUGIdm0fLu6EEzPC8aDEmSLrYJ/3E34bqbaMtvjy
tm0P2KA2OoB7/UsLNqrk0czOx8hWFcega2Whxch68g3COQENKT7pCb6hJ166Va9k2SZfeeYU9Uv1
qd4VLmU3XH40i0MtZXh6X6sx/uYj/ra4//mAb0Q9YdTFEm9lHM4Ej6yH8KnLbN18ahnQQtuy2Ghs
17AH1h/N+/yFFVtLOsQ8sc0xcTol2aZArtbKXVy+9uZDkq5pR4jdE39i5cnnCadBxtsWxRd8Xkq2
PNl07U0EeZzmY2IbyFBW5mYK7iWQEpNuT6TJTaAGZJZrtC+L+/vkI4T9BulYresVivLZFsxSKXe6
e5+vgEYWzz2IUKHVFo4PeS8hiHBFaUsSKrFvXbEELx7K6GnxZ2ocs+YtqVpoc8huZXp6t5aezV8v
esCpYWEbTD1TDbUfYz9gz230K328kah9II0djp/QlGw/7i/H5iWXBxqYWEA1KSCtFgZaNGOUllmN
uKEn27G5JelTHepOkazl3Uth5NSQMLCYTw20nUq8NQ7Qp4p7RzefLw9lyTFOLQi7N+hK3WhqDIXp
haNA/mDqj4zf9slHCensrls51RbNoaPeBHkGKL9FZvZUhmqxPq9UI5dOWYAhiEGAtR7dALJNTt5q
sqsm1ebyGL/jYVC5BkgcPMXoXppfq+A/J4d4IktGIcl4imvc5qfk54OrB+4dCNq7XemyT9VzlM7Z
TXcrZpdSsxOzqlBNYEMxkamE2Ra1ebu6Dd/UB7KZ3siL9C/p7akpIcjIcZr1tMfjWMIDh3ZXquE2
4T21Hv9pSKDUB0xSgaCFkA4B+aJ1I1gRfMpaghuINLixEudPVVwdFYpOh2pko52WpXVUZd7caUxP
9pe/Yeleoql/P2HenCeLadWmKqVtkviG7GpVY0ftvgPTbGZeSWtkSEvbDwjG37AXStEHcG6qJc2Q
kRLloNAszUNaVLqN0pfkXh7QYoEGXSqzGiPEr9Bif27GqLscBznuJsbod+GhL5+x79TpV/mVAbKp
3csts+PPCTyAHwFxe2sXFF5/a35c/oylwZ5+hbBJwDbVSnWN+14YErqleQFUKuFrcMbFhBo41JmA
30L0FBkMppZ2QZ0geeeRpxroMe0UtC9cSfldgKqCbjqleU2OXfM5rFb3fu9z8Zw4tS24TjMNvVFZ
SAPpcJvF8SFopEObp1BYelLIoSPzq2TiDPWrUvyMO+6M8oZ1xxEc99W+qz9GHT0t0Ljb1/kG/u+G
wbtUJHsmJzsNzLNhKu2TgXlxt728Mv9lznDJA3oXmG9xzijlWdWMyJb71Aubj5xco/1lJ9maEdjT
c8T2MeqhVbExVg6HpfTSQIMfwCAAuAJZd+6YzWRZNUGO5NeRBogNt9QrU41K8E2odCVGL3rfiSkh
QaG8R7m5n/Bcgw4CLwJz766Q5cfLEzm78Pf1/zse4RrQmQEwmw3BtbWQd+wQQcEABMJ2FAZ+EL4H
vekZ4RoMajErOp3EeeQn8aorAwCXUiyeKYf7MIAgVYbmdBXX1TZ2QzVHD2ME9u/jAKWIZE2IYmkF
wfkz45SAhybiPYtTwOf7HvcQbRhaT8n1bCOxSEIXHM3+IS4j6wM3CdhtcbgL45TQuZpbjTWXqlK7
wft73LloS/NIR9EHtpKBLY4LzW2AIqInFg+155OKCmtJxyRivgo1JxuwntGJ+zp222xauzyumRLi
opaNALSkKfPLhtMtw3XYYyyMNyQ114o5iwEKYJD/PywqZAykZRJE+Sj3SVFx1WvMahaNtWqj3VRx
N5XXwST36XiQdNSyHNKrWmH3cR/c1v0k6x5DGhR7BVVidQcZFSbv08kI26vGQquhq8QJ/jtUM3QC
tr0hQUMyRLPpL+jylqgjUmXYjoGe5LaeVXS8MnultuyQDnW5q0hRV07XkRpszGOUmw62ERiFVrLD
pboSVKPMGbqEqoBlCXNtjSmPS0VlyJhK72OyS/erdmL7Z+hUYHRYqzouHbzICkG9CvA54Npih1k5
MY4N33C/Mj9lWh0MnEmBFkRAVBBfyr/qIrEjCaVnPoE3JLuGrrvGHrM+2PTq1yD5gf5pxfXn5SC1
kCKrKMXIc98meoA1IehmVs+boQhTX4sqW5HQU06yDeWjZxUboqp2saZktBShYPF3v8T87vqNsZ/2
RT1Kceo3mwYimqDxcuwv9X16av10jaNs0ZiuIxdH0wvUpzQhBidtauS9BWM4Uv0UOrF298wPDsQ+
D+UKGGhh5wLD8deUEJHyCLZAkY9xcRzPkWl8RUX0rsvpWuhbdKRTS/OXnMR4HbRAsmLC0njo2a7N
t3iJCMYnNc/dQNrl0nXmSbgM614ALrFnk7zo/S7p3KR4uuw7/+VD0CWCNkZCLPHETs2sMIq0TP2h
uh4Ujw0OJwOY+OLNk/IDnD6ll92HmZuUdgqKWx4/ZIodDVs9f7j8IQtJ+gyf+c93CMd5ZZToWJfy
1E9TyAKNrgwlBJTABifMd5ctzYsonOlnlgR/okVG+96CpWwT3+drj/BLr1FnPy/4kBHG45gFmNAY
TFO5m1TbhD0mHAre2Vf5AY2O7gtEU4lDXsZd9mTe9Fj4tZx56eV07jhAZyH0NNAKJ4TFhmuR2tEG
7hXcVXtq3hStM7ikti0QbL1WnSP3P5vncDhAX7VWvby9Kztb3hoVLpvZKmZ9cVsB0Ae9JIQpoIbO
nT3Npo4rJb6mPQy8cKbgtZOuUhMPUWOxa6QrYAIi/VWjt0PbbNKutrkErd5oRSR16Q0UCvZQQkNj
og4tFyFONhMbJFntUv9Z1t6nLLdNs7KNzuO6nSau0u0C2dekV6a99+raQbW4IhQXYGBE0eKCk+p8
DoYyKCvTHODfD2j59Pbafvoot/E23Rv3nfdkbUF6/mG55Cbf1VftSlxbcvm/xr8VPEnUVVmhTalf
mAxIhfoqBaPA5V21dOVAxmjO7AzAMEOP4XyAOh9rI2YELjcdaOFwbVPjseMYUUd/rp5AFtYYXqU7
l63+roiIm/nUqlBY09GkWFVkHpnbub2XuTGz+aa51RxICwx267I76aB6r/vmVj8Oj9vsobsBqdVO
/5W7eAF+iD8uf9DvesalDxLyzIhqtDZzfJBuK4f6vdh8RE7tJJ/XJToOOhcEUL61A+XNV7m7z68g
yGpXV9LDz9o1vHBrPZkusAL7Zhdec/sV+dxWxv832ca2fUxsvjJ7IvPRXGk+WzPBKZu8bEKlw8dy
tJKgrHYfU4f7jSO5yosnP+heuwtuyEu7b5yVIPw9ZwGSGcn/jMz+Lftz7i1KXRqJpo2Vz6XGVgmz
rWiDJ+MW4QlVtgBF38vrMo/kfFnQ8gTvBKJ4BouJpI6FysDBVRWNbz5hoN3+JyCa1XPqrtVfFx7+
QSCCd1yo3qCsjQek84HpvWam6JCDoXgfAWDQPljKse812xgKV2L7skWb8Ao2fN5a4uAMCMXO1UrQ
wovM+rXVhSVE6BpfS/QrOUHHrhV9Vp266ZTi1+V5/B5JwClEKOh7YQ1dXYJ7B0OqxSagVX5Yk6Ou
aLhJxSvFi++ZwLkJwSnNpM8KOpaNb/TDhtcF3vh2ZenGpgyMzMqZsDIcsR8oGxlt9Ri2IDz+EHK2
UYM1FPSaCcEhSEETCJrPwxkrWw+hTB++XF6T73sJi4+rOrQn8c9vyj5RHeRlp3OsSTEGtoLmrDoy
3SkGjybPvaTsf0ElZOXpZs2mcKQDb6MRMFs2fgotW5WW+9EM7Sy9Qzyx2w5YG213eZBL0wiyBBAZ
qAqUusUrRwKln0zLMI36NFJvNBLdrij5cdnIwiE2T+VfK8Jx0oeVxksZ7l3a9dNkRy47vgStPR0c
PXaHlXL/8hz+NTb/+ckdAOxX+aRbWeOPzjja8bv1Bo5i3Xm+PKbvydf5kITtlFqVbhkBrAyb6DF6
XjuBl3br3xkDh8b5IOQeqxA2iD16rXnS5OtWhwTPR6dGq60cV0th7tSUsJN6VgBwNs0xvP5ZgGO5
5psnqSn+yQooyiBgijZB8bopQ523jmNYmQbJTYttLKubSk0+mtZcSZmWx/PX0uzyJ+tvWRE0N5Wm
8fPMAm+WEj7EcnYF3NGzVOYrGeCiF6DJHMkvoN/o/j23pUPViSX6CF8rQzeD/rAmf0xIyi772vL+
QWatgDNuBkjOQz4ZUg8MfSFPMBNV12ENULYCwlsr24PE0TYiTzHCmyhQnTxUf+jF5A3h8Hr5CxbH
OafXaLYGhY0pbOA4TEHSkZHG5+w1tzBMyOtFa/DiNSPCxqVtTqs0kjFKS9pEfXTFpf4uleKVGLtw
lQS/GvJpMELCD/HWcz6bQWhJraEFcJD0K0BlCd2DDhBbBE2dVQJZhtTm05fS53j7SdE34CVd6rU5
3iPy5FZnuaPgClrGj8UU7S7P8kLieP5lwgwArVLGbWXgyMEl0pUqN3ioAHT/FUxeemPsehmoYNd4
Mm70bkM/Td8MalvX/LV7zffgg8/AmzruuCD2wlPt+QS1jZaZwdChuY9ZTgTeekW+4ukB2io6XX10
m4+08yxrrlTjNg1Q9PyaKIxZkiR9rLWindHIU2yP6b5i77nl6W9h+Y47rg2kp5R+gU1oZe9+P/qA
egKnDihfkHdZVIjgZjGAJMRAC2NkvOn0qmIfl1dzIWeFgZmfADJ6hqGLBIJVq00515LOb+q+o7ZV
MCJfQ3Gu1I9pa1rxFv9tfciS2aqulpqTYVNWGjtFAk7Lvfwt37cWGujx1jffCdAdKr6AEzZBnzGI
Bh9Fajl2wcJBdslISeFCrW6Nb+J7AIaxWRV0vhTMrDOC+0AOMlTKbPAlzvdaOtZOAXkNe0gG3B2z
tdR5cWiz3id4YFS8ZYq7eZjy1qyLwQfMhRxGGtCbAbyRe1CXJiuZxaIpgOVMRI1ZiUDwmCCmhGVa
h4GNoK5CbyrfKXquXqkBmg0vL9jiHIJJAwoWs3jrbzDTScSvzLgro0AZ/CSPaztUdhErdDRCDF6r
j5N32dhCuX/mlUKVElCQuRtCmEO8vPfIpovRJ4Nk3VkhrTso14RgtgKhkAW5XGMs2B32MXdYGFYb
I22M6hCXBv8o2g53PiMP+GBnhtw9Nn3K0+fLH/h9q+L7UN/BXRMqmyiEnHtU1bb5lKEl0A8AHoYo
tJbNnV3KyjR8n3P072sagfOaMx2OcJgbU2hIpSqNfomGrit04Y8HKknRvsnr+JFofbmC2FsYFVYX
nDjA4KCNWrglXZ6h766Jbz/5LWGGUCBSAhpqo0/v1Q+2py+Xf37hteD89+cofuKPoHQJAynG7yuR
w97YVeTvrdpGE1jxlPL53yv2vh9B5/aEtdDTRG2ZCntWdOTNFa+38ktC34ZqOwAramoPg+TJjU32
RRI5eKSz++G+ij5Lba2Hf6G8ef4lQjSboEgZFoOK7trQU9sr+k6LawXluPI92ZSZQzLd5lurvX1f
mYE5wz8/F8/tzit+MuOWokkT3m5Gv7V+FKVbsV09bdJgg7fql/DnmhzIku+jc3GGyUI3A8fhuTW1
ky0lrbPJj5mC1/c8HoGtDm6tuAzsTsmrldvAoj+pOHR/N/mC5UJY37hu+IjjcfJbVXFp/MViu3wM
9q+TvGs7ExKb8f8oXIqiHDiewCMDJRlAKHAJOR/haMl1rPZkwrWA1puEJMVmNJq1QtX8K+KqnVoR
5rHkVhQMfTf5ZpU7lRxs82LbXqPn3w6uTCtZSWWXdgl4ZWXQm4NfCkt0Pibe8CyRC2vyLTNMbwju
CTZvjHIvS7W6rbXc75Ik3192zKWodWpTWLlOrvoeQRo2CUTGSqRR27TMzd2/WMETPApiQLJ+61FD
rt0YTYzXX0Vrrrk5/eiBVVoxsuT0M7mghdoH8j8x4A8MPN8twROz0gzhdSgbGyVQHzi0gN0x1rWV
iVsK0YjQwFvhBqejv/Z8sVC+lPKgSIk/4Yize7NtfmJpsxs9a8uVk2wh9YSzo5I40xmCQVFkaA87
bdLqwJx8wB7V/TBkHE/pde5oljk6GSPhc9fg3dHoi/ymrPh4MHqLrmRLi7OLt3MV2Qv+JWZLc2OK
bPSoXUyomx4SZjZ2rLajy1A5caLJ/PwHjwGXNe6nVIc1wS8npqSDEYBWzeiGejOlMrHNqpBWAteS
96OPwABKYeY1VYUooqeSUup9RPzc6KHgzEq7tdqH/30kpzbEGGK1khFz+D5LJdmOuyaEmPraW+bC
CzUwbMhydEREVLhFfl2DGZmppgOsoIJ/QLdtfWWYo7UPhrF5aAkKc8ysLa8KDVDWaBXwpeFIbTkI
R68E0NvTY8na9HVf2XI5Tm4r0fgxLDTuQJ4nXunkWto64IDBmwbaEU2E8vOtg6f0MrNShQD/GQQu
w/Hkdw0In9qEM//y5C+bskC2qpggOhV5c6VEycKaWcSvpXZ0FB51T3ltarY+Agly2dSiL5lQUcDN
FzUGKuRsgw7VHyhvwZdIG95MSTJ5mtKQf/GmEyvCGdFUKdQTEbF9xWy1TdQW+Z7yVtteHsvitIGh
G5y/uFKjUnS+QqbCh47RUPbBbAEGzg7YwWJSkhuUpOjKFlxo5IDn/rUlqh4UGkA4iWQSP0VFAS9A
ZpV1R3kY834XQsGtBTl3DA1hqZ66ylWtMh13amyR2paNqcaTPdeh1xNyjdok1uvQbiodrc+5lqBR
4V9mBRI1YM9G1U68m7Ykb6VGDgga5BiEjhpD/zGSvr4PINOw8uQyT7CYeID4HUA+3F+AkBa2CCBx
RtFYTAa6UXkaJv2jKpWHSPdDGQ0gyJ5nbEmz+d+HB7Kp+YyxQB0qkgpVkTaVQw2bfQVtIUkvW6eQ
omgD8ES4Ymop0wEZuAW1BwoaS/GoHpEOdHJeyH6UZHZ81VB3CLyu3lT9Sk6wtClPDc1/fpJ2B0HA
lMTMZ0fO7tIodniYrhSeFg5GHE8AbqDeBTpZkdy41+ar9uwVYR0esqbeJmD3sPUeYtP50+UVWsqz
8UKLkAkmHdX4pj4wdlVkDR2GQ8B17ihh59Im0jazkuaNqVWS08R5f2wqDS/7unlNW3N8SSUIZa58
x+KY0YmEXBW+IosF5IKjdzocEhkwCWqHOb8eNPTmK8+VyW00OTjlQWtA8BNCWaPADX+kNzVvvZZ3
txCT2ktZOKxszYX9ghflvx8kHORFlVsSZESxXyKHavFG4fkVJLmdFtKhrB/BI3zU1kDAC74FmyCE
MxAOcMcSQrE5FBqJ4ho2w9TVkjuSrfWKL4/qrwX13HsHXLmspoIFrYqCDceLnjX4bR8/VV2FYkZ8
XwzBsbT6lXvIUgHpbGTCrplQ1i141cj+mH1S9iLdhBYqSNP4mBBtmyexnTduAf0nSy09dNTesNyO
rRUC1oVXEkyuqaDrjSDNtkSS9GzKkFNLiBFAZanAqRTQQGKGDlkgGWDNLEXxMTgkFEJt8kDtLFGP
6rDGez27jRCGz75BcCujxolijTgHq56170QiuPllXde+DB0ypQlk38eedYo7pVm9EiIXt9jJ8IUj
mPZmJsfz8A10I0jmT2SvjmZ8THytmLwcVP5aEg/gsiqTEJBlxEifB3aSzApihp08l4/9rfaxxpuy
kFpgSsGKhecnFcmSsGuqII6jLqlknzZHTfWleqONK5W4hdPlzISwbbpO4XzsS0Qn+hMjAsugkr6H
vYnjbH85EC4v0t/BCBulSXu9pxQbJZ0cIIR2upnaOc1v+Zpu9lJ+fzYmISFAzjkWIUEoaFGfLdm+
Sje01hxV+1LwTilFvSvLjpSodxNLN4O5LTosXuxW2rgZO/qipeqXHpPPy8NfjE8nazlPz8npKuNu
Jqc6JtqUX6PYJUFha9Ohj99q6TaTb9VoJcVeugjjnR4lVgpeZvQcCgazNokT1CiQN0CuC76qgiXh
nX6mECMEUql4qNdgsMtR6MSieM3PJzIO87zXUeAVZWkbk7Ut2H08hltNes/ZsW+VbZGT3K67Z71Z
CcWLZ8yJeSEAtWk5RjRoZ8ilVW0jU07sOiwT7/I6LuXgmFdglsCGP+NhBT828gGEeRnMUNNRnvYa
dv8Eiq4jhJSuOcg1nLVrzOIWPTEouHMjgdxbMrFxNOiHjLyyW1PxJPk1LSK3mX5cHt5iyDkxJnhN
2DZFPFlYwyIv3uqWZ46ZyDL05zlbucwsbogTS4K39MZo9OMAS5PeQC7vnplepe5qerRGpygmB8Wo
FYuLEejEouAgVgqh2d6ARaPLtmawG7sfdYqmuW5zeQ7n3zk5CcHxi6LaiWqQELY5aCpH1kM1qDB+
pWjrNcGRMz0bA+i1EPugcPa/jev/2Zv1NXALAgW7gJgZ68EESsqA2iN7AiJ+kyQHs4yc1ry/PC7B
N/7YUTVtrjPJKFAKKxbGdRCiTpIcJe1XJJluC93KRpFWNtiiFShozLn7rJkg7K9QY33TNRkEr2p+
rbdfYWJswunr8lCEPfVnKCdG5o84icZjif7gdirYUTNqZyx/kdyptbspdbO+ci+bEsLSN1PCjpKk
FDfFAeOBYptrHnEzXjEgbKRvBoRlyWoWtyRBdKW9+iJHxE4hsTJU2t4AND4i2h6IBi9OINZxeWDC
dvpmV9hOwQA4TJhhYGEdfDYGs/V4+JyodDURtHddtiX2z/8xBritBikHEw2ogo9XuIujTwrGusbT
onsC7Qp6l6Ubs7vNwvc51pvTtWFEdkGvQ/IjBENajiQY7Jvby1+y6J4nHyKUrvTCUnqtx4cUMajX
lSeFMuCpV4ws+gw6lA2K0gLomYUltViR92EH95TD0DXQARWtprKLq3diQli9cepGKnXwmrCObiqq
u0ZVbyJD+0zrtbLV4pSdmJod+GSzBWWu9d08mrj+RQrICkRfheH9w7JQPJooUPqYOdvObeiFJvek
b9gR1EGOKX1VJu5Z2YoXLg/krxFh7bnVpEWL/XY0J7ABQmawu+5GY8XIvLbfTo+TkQinB3orRy22
YERJLQdvaIX0KOc5eAhzoNxe/2XWgOqYa/qzXMv5rCmkG8OmghNUcmWX1VNhaHa11uO4OGsm3prw
N44fsSsX3W99F80KhkYNvuhM77udOeTBpimYtRIK10zNf37iaX0OfvYgx9wF2TPoj9y+vB+ZvhL3
Fjcn0ER4QAA2GpWUcyNg5MzaQO3Zsa6Mp34yv6R6rZghJpl/wp2lzDIIMxe0SGmfGmj7ACcJtCXR
PGuzqLuRtfQqS7kbNu0mTpu7BttU6ZJrSOw5ZQd6pTD26hj4YjU89jRYya0XJ/bke+Y5OZlYRWZd
ENFhHjPqxf19rX8V7PmyMy5EJDQSoRsWICOQsxAh6KGUjXG28JOsbXcDMZMtVQr0pnNjtHvwrl62
JqIb5ik+MycEwEKx8i4csIzpTDNRIVz0H/JEnkzSv2RAQ0Z8z4w9npOBhUy9DEQx8f9IifTnE9Ak
Ob/dUcUSoQDSEGg0GzukOkllE1Df6xLUGcjkRQq7S4Z7tEVeHvSC66Kh469BYRkZjchoVROonhQ0
pA2lgY7QIDNXrCxEsDMrwgap1ZRrAIux45j/MpNZc0Lf9hQ66My7PBzxxvltAoX4hTyjTZocazhC
L4/eg57IbdXracf0O4a9ouVo/LluMndo11iE/otpICpww/4NGT3fERrhJmG1ikON+gyncwjuixjC
s1smx56pj46eB9fm+DBQ5QYZ4EoMWtiPmGIKbQ1wP+EFQjjusiEhY8YUyJ92qcuaA2tR2OAPl6d3
IbHUyQzEM0EKA+8Uzm3UNU3Us1toQ/xKqV3dB9oV1yNAhI8Ksr2Ufl02J7Ko/VnNv/ZE6uOyzsOK
dB00vdNNn+2jI7o471vutv0tqdCFF6Hl6a1WHke86cu5F2pfVf0p66DLdjLdDUFPNXjyrbSV5ZVY
sfplwsEP0U25YTpmgnJ7Umz1NdjiKIt30dHyi0eQTbZb816OgEy3SenwwtYjj5C7LEidXWaHr9b+
8lQt7mN0nf5+P52FLc6dbzCSxuqMETdM7ddA33JzZSkWdzBQpX/eNIFmPf99KWnhfNEsXD3IV1H/
DHIXJXJD/RdQzCutZmK17s+qg7Rjbi4G+FBELxRKKDdKjNsyygxMeulTV9aelQalDpAwqumjosou
BwOzmQMMQDfZcBvpm7JqXQnpP2Tj1ppolj8It1voqEJ3C0Cz88HH+NBosPBBLTlY3ZYWLruBwtcm
VN7a7IHzqxK4AEg+Z2jl0J4Ut2jfJm0Xgc/PAiDwHxZaBxsFVgJFJ5HPziARm8YY8iwDzR1df7Xi
lUN3cY+fGBBOwalS5cwa4ElB/YwXsG1fDnvVPOjlz0ozXwf1mVtr98bF2HViUggrcgI/KDqYzPiT
FoNXHw2qfE2qRyx//nErCNtAjw7vf+CgPF9FxMxcTlITVook9zik3j0GCPVGIeC0IFaDt5AYEPuQ
QLoEjHDBtpNXWZMWJ3eWVp2hOTJoeM+/IaV92UMBHgG0eFdf4EUe7q0ZelNrdXJM4/6yr8xLJVwc
oMOH907I8gLNLBLtdEQNwhSEn8dR028RrdwBTWB1v9O77MDuBtK0/+KcJwaFjRIQsNKqA+pBXXMd
TrhAyGvuvziBUHJGlz34HL8BqVhcyDozY3ZUJWYn/D1tHbl2sg/KvCArHElfy+2XDerQ6UIxDSAh
4VxNigQXJRV739AjxHHtmAyApiTcA7OWk+iuRrxI+18Fdf746twHgsMPNS8RH1c2SdQmYcSOUdNz
twRFoYPmXijjKTzYpi2Us5pJnVyJG1sgyJKdgs7Ph9EK1xpll3YmEKIykAZzu5V4U1Mzq4lZi+9I
bWhJhI7yctlDf98nRRc9NSBsylCVennIsZ50q7p4Z4IQk/wj3Rmb6GdD7O1j7gAJNB71bfSAxiTV
Lj12A3azwq5v+QqwajFAnH6LkDsahNc8ifAtSGnoVs6JJ6u/Or3fpKAQbN/k4BjxlWC7mDSe2pzP
3ZNr1DB1UhbImODrkdvFj+upctHSkKEtBfc5hIVo/vvynC+lCtBMmq/eqCV9A//2gdVoA+GoWTDD
jspfCn29bEB8Af/tvacW5j11Mqi8AhUbmyeydaLNsG/dhjnyUY038SHeWR5q+oEdj/HKuFbMqmKf
aDOStjJrhkJcZyda9q703nBF2u41g9T60NyiKz8cnsPsKeS1PRHi1XQl4C4vpwIYG2CECBmGEC20
ssYRgzLGkTbFF+uywjbA18eT3JGa4ZYbfBsWrg4kjRTu6lA5KJmyW5n8+Qj5tqOQp830AKiwUMGj
xoSDqKlG7V+So+csSW2aIDZOkpNSZadUxCGQEQebltMm0mbQ/iVeAqf8H/NC+sA7ggkAuvuoW5aj
BYVT6qUNPTfoHRHVIQChQdbz8pAXg9SJScHd5CTRS/Sv4VBt37PYcHMU4kIgei9bWToIoMAFwkGw
u4F5UIhUcdbkBEgl6FxDYx7EyB6y+6r/oYZvJD/iHXejamsd8IsRCS+1c+sYiKnAa3O+kRizmB7V
BBHJqJEi/GgGCyx5P+I0cKdscnCVDfrpPu36lYrjUoiY27oAHQEVOiL/uV0j6pRyNAyUghm1zQFZ
7dp1dY6lopdCEx31FghC4o1K2ChdL481kxCECutaBR1yGj+3UG8awl+XV23p3nJqR0y4IqWJpBDF
+UwbXN4EMbpbVSTOSotjBScs7hOsX/GUpbTr1KZyPnvNVFTELFBDBZu2WT4Pn2b+1rpKBeWVrv6H
lUJ6oBpQLIf+pBjzQiBaSZ9UCLX5LykobaqvIImWNhfuPfgLMuUWsFrng7GGoZKMCWX0CSJM1xIk
9eJmjc1Q7PX9fWDMPYRoyQS3CEZybiQhWRhCohpVqLhRdnFgjmg6AEwqs0D7VkuqvBuhce0NWWw5
asfR99s3slPpJRhwAGx/4x27RwODm4dB4EQG9A+MYay8Ia9MJ6ihi2LxUF2Z+aWJQVKEnBBfLaPu
cv7NrFWjJCYgSU+bwWH13jRtis7Wy+67aATkWnj4wR75RrIFBQSti1nJj+gGLlJcdd+05u6yiaW9
PuOu5zorcgJV2CFxG2imFcX8yFHxl7tf0GVfGcTSfsAtHpEEYFe4qHAiDXVdaBHBIFArciTcPdI6
dGp6jXDdKngrW0PgLU7aiT3Bm7QM91cTJaFjqNxXqbbp8h4cuiuZ29KgkPnDdfHAhH5MIYBFeqdn
ilHzY6JQe0QnvC5Pnj7z2pFqgw75nbYKp1laqVOTwkrpnVTnSVdBLSJ8R53aJWa+4tOL+cupCcGp
LcL1pgp6fmzLztjSqlecmET9lVWW4TbDzc6p8mbaFhDxPUhxgeKLCndJIy7fQxiOJCvfszZi9XyP
8YmDnUDHiCPc9hhUaPs1BMPSqY52aXSxQMcdB/vsSyepqm72WmnkDT82+T2On8CVk2t6zI+S7gQr
qPQlt0RKCMoIgLDQ/DQfiSemGmoGPO0KftS7K0UBgXYEJs2ny5t56VhFuwZ6WUDVBICrcHCzSK+q
QJ7XL7ecLusB8tq3MkSq1vbY4rzh0AFjANh1VTH6tZVajF0G6gtsEWcapq1G3hL9Lcr0QxDlbjUa
XgQW/cujW3RPHBNkfqcxwQoqDA/krhJAnQY/KjW3Sa+DW7F3Yq4dcvURjYaeCsC2wRwjwTspQH2B
Va5dnpbyCUgjA+8yw+9lU8g1cQx1gTwF87ijyZ6fi0CTDO7kZjAPowFGzXqN2nAh0FCQLsnwzxlm
agrRbNL6PFeGFC+y0uSU/MoADZ12O07MofwtXjvuF8aHRp+ZQQD9r+gyEmJ1gP67aFZyO0bKUWEv
2fCzekdf3LQWPpfsGGBfAOsIlSkQROebgWXMwDMw5ccedDTBkVH9dqyhqtlONlXk9xW/mSOjkG0i
sQAlAuBDloqWQsGaFf8fade1IzmuLH/oCpA3rzLl23eP6RdhXFOWMpT/+hvsPWenii0UMXOABWaB
AjpFl0xmRka4zsCtMQdox2XQoE7G5jrK28xDedt7LrxyOIyF0wUVGgkDNTHHbV60yvb6h6wcT3Cl
o8udC00gzBFG3dRaq2p9WZ6UtgmG+sfShy6i0V4mP7NyOkHBg04qQ+cM/iKdR6dVOZ2mujy1JpKc
Y+czd9/sDS/QFt80f9FcFs6vLudvg+K7d6wYbRKNGwSLWgXOZ3/5rHYHrYiuT+BaKh5E1KDTgCfl
JVLhDsRZj4c2xgyybEfBKPhW38dm2CUBIKzFI0Gq4fOynd7sFCxXuyKTEmqtruCZfeGCrLO0nFIL
9jMbbwe05NZpqAHf32WLxNmtnXuuX49MP0aMstrlnjWINjoUnGunKo4UNdvk6MYD50yyGStvR7Om
RM5alx0UfqGKBwWXILhaEKqhT1VwsDpVErQVduXJ0cbsdmLqVy22AZ7w4sTzx6KqA7cGRDouXOu2
J0u91d2Jvkw5TUIvG5eoNjQ8vq+v+cq9CbYLsJmY4MNGfVFYcnOMqe7GeXmiZCjRzFr0QZrAITmD
LoPzrG1jBKnvzg9QDhFl1eZ1myWZV5yc5ZcNyotBPYwhHnPbQZEBU9bwa7hDTLBlof8ZMHBhWLVm
pNqQ0vKkte14OyROHMWqqgF7mJDI0rV0V9HKjVIgAqD5MALzgVsimsa+joqxZZE20gFQCHU8Tgud
NiprKsnEr84Guqb/020g3gWdQcHHPLclqq9Vtc2r2thaNPE2eWUX0WKZ6b0ZxzLa6rUDBqAnx9M5
8Ndi6oF1qbF0QGOeFqe/JY5xP89fwP9W+WosG99KdIlGd3AYozMSLa6ecCtoRZqSkWKz17zn96Go
ZEd4ZSwgHzXQzQrQKq5u/vtZxAetULdbCJa4th6H9FGJ/RF9Bo2Mt3BlnRxNR0ipIvPoYBdcmulS
gkSKNmOdEtyn7i0YAnwLYpWz3u2b6cf107gyaQ7AdCpCTKhhO6qwbTVaghIn0XAa6V3W3ZRUpjG4
ZsCAv1MRfXBBH2HSJkbzQsswGlbVbpQbmuJ3rHO214extjQGKAE44wEXqhTWPrczag0xrLwCSeeV
PgH1rRlet7G2Luc2hJHYtE5JM/GRAC2EFFcelTSA3p4qEzlb8ZDOuSH+IWf7bMY2nosehnqUDIxp
CbTpBQnMP3cHF1aEC0llw1zGFawo/XaC9DDxTXe/VEFaSQoxsnkTYuxYtxtlNGFonLeLGhhv9es4
h7bsdK5uNEBZuPwWSDXE2tYwN6BHoW558kxU6ls8EiNU0XTJrK1tNFA+IH/LG4NRFrhcG1ZOfYVy
fXVSWfzNi+/jxNmMubsjRS3Z0iu7ALAcZFPxTIBwkygM1RltajSLifWpG+fYmoyBD9Esd6lJjOj6
zl4ZFNfD4J7NtZCXEt7loBmfEqp45clVinBuXuryzQAV49BKko9rDz4Ue3WwZnjoGQew6nL2rBLS
ATmIOE887/iomJ96+3u7nKil+qNydIPFCMbuXpEpga4l3jk7Dpy3iycKQuhLu8kU8+jCKE9q1UF5
O4/M4dGj43HUiG+DH6WyWmSwjo6UAnBtZoHvBngd7g/9ffqlYdJ7MUpY2JT8hduZBvqDv06Tr+ov
f76CyFvpIHVAol8X31+10tpTo2EF0Q8Fvii/Yoe+vaEyPN7angSBGChP4Mk/Xk2EAZpd9yk9Ffpb
M95406smUzZeN8EbsEwdyQixg7xfEK+qTklPk/JKndcEuLCxeLg+WyuuwkVzFy48kyOsRPnvpJzc
JLOr92FYKCOy8m+W48yA4MGrWp1aO2voqfVugPBeltxvIJYhq4as7S5ewcKZAgjFE0Ppmmg1Wn1r
emq0G2B2IciHF1osc0RrVpBDAFmRwRkKxLiKqui0t7WMnrThyFlZzfz7QL6k1Zfri7JqBmle5OA5
X7gqeFZl1tW26Xt6Anp4W0YMolmN3gVeI/Hg71G/8CiC5s2/ht6dxfn16uR5q1QDdlgP2Vy3i2Bw
U+TpA4JGNhz5uycdG7+wnrMiTDcLsU9gizksUwchDlUmd7gybMB53sNj4JgQiF16CGsBYUKXoHJG
6as5fI3tR8W+T60/v0wurAiXPan7sdIoCtmFNx5AQAoBxaVWJQHSmpsFrRTaJ3AzYleKlMHoLNNT
x0T1CoiLanb8cYu5bFQ1iIuDZW2X1PZ1g0oanFccBoy6Lvd8QEV9EN4sa63JdICRU3Wb1I2fKfda
J7m4VhcJHgnlAahVIOUjLJLDHIf2M1q8QJwwjCSYq2qTo+EqzmVMwSu5HnSE/zbFh3u2O70W8PTG
halZvbGz4ZgWHYKZfe4BZEB/JYzuiKyxn28x4UBcmOSjPzMZG1RlE9ieT+700oS0OjqO7TNrCbW5
lhw+2eiE3Z60i6orDkzV0Cn6NDfVfWYfaf/a2vdN/jX2atmW5De7ODauA4nKDlIOH3gpcCjidtYA
iF/YQ6aiL1pJ0CbdRItphHOS+Gbqj6A9dvBgKBv3z0sE3rlxIa7CG7XU9BprqdO3Udd8zXiw+5/X
3eZaTHVhRNibTpdYievyESJ/loX2N0ULHIJklu8mvqf6kJakxRYSvJKl5H/32swKGxWPZDKPkEPA
tVCFAxiriN1I5o97pWsmhI05d0tM1Bh4CZYE4xYARDtgIdvLCvyykQib0tFs4MSIhu71w2aSPH7W
/zbiJbyADaQ4hVsNHZSsij3MEnK0+kl2eazdZVj8f/+8J+QKKmYPWswr7cV+fjG35a/y4EGPBQiW
uzY6VEoASTdIscgSa5JRiRJgWdmzejSRSVTAyHLLSMyiGALIe8nW5l//cf1/j06InkuPFW1RYnTA
iftdOPmFD54/v4hksjZrbonjd0HhA25nVA/xIWceUAH9u0ZyC5nRGxR8lGOiAAIQovyP7EtwfVAy
U8JNjDKNQdsepka98g1wLRMob2gt0s76F9bt8/6RzrLMmMwm//18eOrctqyBzQq17HbcANTmt9mG
zf2Oesde/eXJuEBWN8jvCRVzWERPFDhlE6PUtnm3RaPu9VlcS7cCBo1AAw8RVwOD8uWQkrpiMY3R
neMYgXd6rI/5QYmc71DF838Yjd89qjtQQYXXra6FGudGhXl06aj0gwOjbUiix04yprVrGCoESF1C
KAfZP2ET6ilezorpAWyof9WqG1VVd3b5gsdPISP7Xgtnzi0Jkxc7iaYlGbAuThNW6eR/b+BbzXJz
fbZWd93ZeITZwgNrwNUQ84tpCsaxDibruLAjyV90qqFvi+MsZEmtj/sOuUwU/i287/AWFTVbqU5S
V7GAfmEAPGw0bXwYW1W2DUSSIESB3Apys6r+jrMR0gn2XDSTURQFymNgWyqUTTYEjWFt9UEDI8mP
uUcX7JQeh0+xtb8+px9XDpaRRn9PpgLCLswp4mvQmFFgbwbN8zc6KiZGFiaSXlCJEYG8+/9sVqeI
p4FsMPWbsSj405UZL7EpMbPSA3sxGLH4V0ypWiw6gD1Fo+4q8iXrQZmT51EOWGnbfdabFw1ZE286
gWur3A7UAf5Bq3ezUkvav1Z3DTJ6qMmDhg8i1JfOxFVaA/IcGLBd3hooPlrLy/VlkxgQG98MSOrU
TVEBx+E0fkxfM1nf58rTC3PJyUE4xJOXxS+HkLtGX7YO5lJPzF3OrE3N7ql6M9D7bIZCGj0Uk+qT
WUZm/jFCg1mOO0fanasiCJ5ktjwegUwwW0R4grU/deW+TMuoU91Qil1cnUUbCQ9ARvjxE44dKPZo
PkzcWOL4jnKPx7Qkpv3o4DEcXnxBoxqelLoQsGexpSdLAgt5YiOCnv0efZBVJUtByMzwgZ7dx0ig
AebJzZSAWHHCBEZvZqv/q8Fw5CpEiXgK8tIKaMV0q48X1JBKxlu60U6pEEl4u9JkbQDJiNQxz24C
+iHOWIGyp6nmGMqtWYK8yPcYno23Wb819VdoLQYk7oJkhmJ9RgBVl5yrVRdybl6YyRzA4zQucbDA
/Yw3+m1pP+lpGrjqjVKA1GgIlRp0Kf2rm1lRpzc7B2qqpYJ+E1tK6fHx+sZMgPOdA2ttYCyF69tl
lRuXJk6guW3aHyRt0U7+K0NnuXzSP8bFl6aEUweCV0vJGow6a+k2bjYJuZ3TfFONc1CmYQXeNQ0a
Hj/+3Iedj0/wMHVsd8M8lwVPzDrmSzXI7m7+By6jfT4qF10OiH5whwujalq1UtUF6EBVxQo6UZM+
EvJCzJ29nV4URXI61jyXoevw95yvFO3Pl6ejWNSaQk2yOKVkAK1rDfaNeFZmGGbQmOgdSD72aNB3
nCK8Po8SwyK2xmkNarkEhkte79iRMSy0H5O1tfKnBCjQ68b4/v8wp79HKbpMt9XrzM5hbEx/uuVN
PEv+/lqocDaLIpw8KwAkZSWPRyoXck0vxAJTGqW+RiXB5Lqj0QHU46k+CBcKx8sBe42jTkNxmpFF
HLu3knS3dXLDflTKQTd+KMZWN+JITetgMA62jPpuddFApQ8eB2TCkTW63C0ctVf2PTy2gV5Wskcy
RXtkYRc046/rC7bqRc4MCcMcMsWscwuIz3b6NZiBfcpoxHq/QAv6/2ZIOG1ZOU/90mFE2ddkk8z+
HKZoQpE8adYuOoAxEDCjkOlBvfVy2nRIttZGjdFM5Sva2FN2Q5O36+NY3YEoWnJIPS4gkT3ZrZKp
Bn86Iv5I8ctAC2QhzuqKnBkQxjAALJNPOgzUey0c0DSZBqok/nxvj/lwTM9sCFe1ojrFVBmwUR1s
/8X08wOA2od7L6p3v1qI+MZ+77OoDX5SvG6DwA2+GJsmejN3MuGw1QU7+xBhn6tLVmTGjA8xrH3W
QXZjozZP1xdM1Kh7fz0ZZzaELQ7qqzZjFWy0Jx39y8fmmH9LfhhvDDpaURvVmyGwWr9+VJ7cXRP2
EjqCd2ada3MtbPw+d5NSW2C+j5wN9n2w+OUBpAQlZMaPpq/4TlBtgJgj4H2so9ZPcTDaULtLN9qW
fls+6d/L71qk7XX8cn1mVp0MIDicBgAQBpELoC9zI+sVA876mxFagDyetJ29d9Ld/2ZGmAA7U4lO
GpjJi0OZ3BjjWwuqGLozmp9A1f6NBzgbk3DNLlPrLjEHllsT2OghuJMilWtIyjOru9ZBF74FsRjw
KQm71oy9AkpzMOIkL2jb823lE2tlpI8riXbEJ2dWhH2rlWjbznSg1R2sTQqFhnhnmKfR+jo4ryi9
Np0bgBYvB2xVKh+56uQgcYeGRQCsQTVw6UeNKoYiW4wlS7V+2pIF0gCz22qhVrYN9RvXkAGAV5pv
MViU4PEafr9vBa9nuqQbU+ribW5CAKNBJ5FfhHkfWsbNWPc+os+gRbAPVk+C4k0OFIVMu3X1NJx9
geATNZCkEaXHF6jBaH1uc5xHui0OAG84mSwYXJ/f36MVNpBnJyNeEjFc0gKOkuTXlD8pMThAsk/X
j95aiAuiDwgHopsXLybxNDgWsH1dVp6sL0mzr5yQOZ9pOt9b5A6qrpHeKJvrBlca8sEYjlsR0HHg
etDZdrlzJt0CT1KRAIDiteaBjZD97Iwui9JhGEEnlpfgh7KXDZ746b6fqyRC856y8zrW30E91wi0
aqgPYxcrz5UXf6NO2aNcjoy11UD7kKKv1KcgdoiGskd/Ee3dQ560JjBKk3fjaql3BIyV7K+PaW2x
IOMFuiKAmiExINQ8ClIpDBDS4qS4bINsrF93adCpedS6f85kgtmD1ON7jw9eufrl7A1WOuY22F5P
Fi4nCNMS2viKKlmj1dwNR0byLh8DjJDCruBNgTFL4FimH/0reuurLQqUEyJMcMoyiatcnbzftkRe
qarLTC6DhjsGt1lzsKqDpe1VS5baW3uhAiKLmAzvOTStC0NSzcV2CMfVL0SPg2WcSVi7w1eTLiDK
r8ZvWd4XG60tAtMsQUg5zNH1PbKaoj37gA/jrIcOfSFAmdch0jjof3nWA+/z8J0MvjKGw99kdEBt
5HJlHayimGvR3casiIrxlsUOCNR5Y3myEa1OKTDU4GNBWy2Kfpd7MTXtmjWjAh/VhmB0W45duSnM
m8R4cD/n1B++Xp/BtbCXQ7b/a0647bKpSIHnhktEkf5nW7xo8bAleh3ZZRZ2nSQo49tBjMnQ5caV
oWwVYo+Csanr6tZzsFqGEix0o/wo2HSbuXvLze6AUv08VZbk0K0OD22yqLcB24Ro9HI259hpBpYM
5Skvu5A0R7tHexlaQFD9S2RE2GvhiQnAEVqNQM+hviexztJ9bZ/rs5YDA1817aZR6kitvENVy+7s
9SH9NiNsEGdBVqrMem4GHUJVsh3AcwJkUajHyyFdoFF2fYesnjGOWOJNgw4vWV3OoZrE4Pp00CWk
V5+mbpeBwLKl7c4kwKurQUurLYpXSfOlY6bE9FpscG5ZiA0gXYUSql2Vp4GEzCpCtQwtMm07phyw
7QJvfLg+1LUV5PLuqA4jINLfkxNnK6gV0M5qTLROaOyB2in0cW/SSkaBvLZ+50aE6bQn1bCdGNuk
cHZJpUF8ogrHPvDybQ9R+b8YEK5PE7166DQQu1U0u63MPrGA+LVLMxi0mQaLAvpLSM/LhrU6d5Cn
5D2eGIFI/wZdKs3phxHb0hjsY6Ytc1ip7l4HYF9ypvkGF70IV7nlaWgcaleIdSpjtpe5joHydWtf
6aewTz6poCDL6+jPZw+bHmPBXoDXMi43fk2LpEdnU3ma80MFQl11n/7NUM4sCHuh62nnzgaA0gm7
qfJoaIMy3lNZ9n7tGJ2PQzhGWa4OoIbEOFJroyx5OA6Pquk3L25MI7cfnq/P2urynI2J/352iBIw
wvcOB7TjKThFS2qgUbJ3gql2ko3p4EF13dzK4LAPIE/G9c8dgOgvzdnZaNHMxJ3CoAkyQ4nD/g6S
S7070Oa2zCUOYmVsSPoDvwkgHVLXogKrV/VVPfbcITW7mZ3QDw6limBw/3zjoZKD2x/4yndvdDmm
HO0PhAJVdlLRDW25QdMfLEV2YFf80IURYeJQXJgsg3cD5DTq22AebkC1TRtQrki8+Joh1NlsEL+B
vg/e4XI0xmwts5fjvKJymBAzUqZXWyn83n4F2liyG9YWCCBbAL5R3ANgWtjquj6XShYraELRtnEe
ZdUBBI/LIIl7ZVaEqXNqK9fYAiuldrAoaIV8vXnIZMHmCviF10nQ1AmlLUyeWCnplQZcKW1OT9CN
9Inx7LrIWPUmbn2nOnnMPBnsTQHgTEUtm5juWw6lqmQbo6SRaEeDyooAa5kRcMkAbwFyIU66IDyT
Ojp31EQDI+pRUTIlvusCRqq0N1pF/ITcQzjT8MJ++EI86seF9uv6QX+nkxH8PswDlwscMPqxLcFZ
mko3T4QB0E3zdFvHh3HcN8qxTRSU/IYH3DobwmbkZ1jQTr0aWPRlVBuoB9xMNkgVjpbyK3Y2fb4d
+1sKTO+oHQbjF0VSQ9GPqb4tu70r4/lZocgBnQMHG6AzUgWmWJiytlSVPlkYoPtOWKSondhkV3hm
gAafJHB+lpZfQ41U0ZbAUQYfXzWofpXe5uONNkH2ZnG2eK7ejUz24uVz9WEudQP1fLRlgyqKe9Uz
J61O9oA3L0Dail6RaEKQvK3NppOUjVdOPsQVVexe8KvDk/Hfz6yQCRpuXp0CkFYcVBAbG9/wXvKc
e1kJfKW/HDh/JM74O4bzbwuGei1mptWCbcF7SsbDkPxw6FcKYpzKyIJCDdtxOU6M3HnfsvZXV/5K
0uGp1yHAMzw7ar5Da7okHbriIHghBC3JAA+hrUv4nhFbAerJ4K9qtTzoiv6tX/TtkjmPYy1z42um
wPCIfliUzAxMwuUcD3G6xA3XMijTPHSTvW5lfjVlgUdlqIl1S3jYoGEHS/qBtMpcUtesAfv/0nnb
sbmt7S+zDPi0VjUAY+dvI0JwhxKuQse+Acxfd8Mi9gKl+K64NLCIdetMP6E0aSGbMA8b1+iekpiF
SbzrjGFDkA/GcgIJppy6PwfSGcBW8F4o9H3j7heWE0qtdlsvAAQu7RcN+vXjwa6/TrL2tZUzeWFF
OJNUra0OPYJoCdjWO8mG5F8onHco2gJLw2XEkF0WRmBpA1u6GBDbjh3QCFoeLO/Yuse36y6a366i
FbBXoPUcdwTK7cLizaBXQm0fBHSoA7pL7QPL5cePf2ED16GH2pILpLUQlNstkP7Qq0GOXH+2llNJ
0AUsaydY2+m8u/S/NoSbZlaLMm5a2EByF4BJM8jyDc462C+98Ppo1tYc2wrRKxBdwFUJ6wJHMdR2
AjBoWt2aKfjHiYx9ZyU+hkD2bwvCroo94PfLEhbmZadOAFR5G7BAoW0AjRGWJRnO6sShLRt0LWhq
RR/NpTMyphYTNwAmlD5aaTSbSKYeEklwvLaVwTKAv8+z3SD4vbQBVE+rzzFsaF8c93vz6PQvDUHH
pyRqXZ23MzNCatOheHo6PUfavSpAe/o2hP4s9Vl1HpksSlhJiyFGgPARx90A8ylstwp63e5Cgdum
BbtzTPbkEfW2sFF/cTP7WVPULXr30cBSTpLzurJcF4aFaFkBM0iR1vA4OplCZurI70Ni2rZ8U20l
DmhtjAhjda5BACi3mCkm5uIQZQC/6YKYcdH23vizvoOohPZiqCwobH1z/WCthQSoGvxrUHx1IJfS
50WHkCCuGu3ecjqyyQya35KpK6Oy7bNNW+id3+cauidiaEAZQJ0E3tTOQQoiMH8c0mEzI2H/XI5F
aqNB0aLVRgdJ5AaiY5MEGrCWZLv4XPHkgHzVcAkIWN3SOCXeS9Kk91kM1t34mHo+Q+0mK0nYT7Pv
Wg/Xp2ptF3DXgw0NUNYHeYgcnYm5nmCmLLwEO232B+27q6K8aisS361z5yxcEFw9CCER9JyRCBAO
VUxp49Q6ghWDgWK4idys8yfLDUGWujPY0SiPBFp0qAkGzKXbLPE1Z0ObHzTddbEXqvXWs4NqQvoY
JOVz52de/cXoZSd/7Z1z9pUf2Dm7mZEirnr0o5QQ6P6KjJk/z3eD0W8UkOQCCP45GZcvtN2z4dbo
8/vry7HieIBph/Ig4Efg8BaBY/pSK02SI8wqOHPYgx3TQKkDbZh9EhshYK3/oz1h5xX1mCvLiDXp
0hN6jHxjNPfE29dd6Q8o/il/ZQ5oPDCko4b//ug9exOkSuJOuYPJBUUpNH5fFIP5tjP6CkQ/FP25
J0xyJ73jyz9sunfiE96ej3v98sKo4cyoNUNcxhpR9R1ytCRCzjkxukOr2GENuj2D7mb60mbtrhjV
TRo7gdssL+Uc72PtsVxOtQEd4ji766pN5W2I4X66vuRrJ9BAWgnXNIoU0Na6/ELXbojTpmij0YcB
+AwFjf26021qfY7sxZgl7XZrrhhTz6cfoTYwKJfWktrp9QpyCae8qiKzMCDlhcOOnjKD3DfM8hnT
fy3U3l0f40psyNccAGVO2Ih1uLTadRRsTEAIgzjpWXGov0w7RyZ6ujqPaNvl/V3AxosJk0pt0I/f
IP50sm9dZ/OOBk5VmsoUGtbs4CEASjiOEwFY8HIscUnaf0hk9exQe7OvGiSg/cYmsnTWmi84NyT4
S0VnBiU2AlGW9JuyIc+T+wAFk8HstlMbRwYj2+urtBJcgdMK2C30qnMAvrA3AG6phu4d/Ru/TMS8
oeaNOgS16xxKXUZ3t2qLs1nwqoEJ8rLLWazUcSCdhnYMNzXB8T72UQW60tq77fJ0B+UuGV/x6h2L
JMS/BoUt2MZdMZc28NRp+XNRNkVivmjqdyg2hFUfTORhycwwxjEHG/FfzKqNEiSno4CIifBmoYU3
sKlHi5RJw8I3jWBOwlL2lFiDznp4fSGZg5478JUKawcqZotlJqCereOR3aBwWDxrltBZehPlJVfZ
UjsujjRvyNG2mynK3OEh0Yj3lDa6daOBG0HietfOvKWiPwv8G+C6FhOGzBkSrylGYOUZeiy8N7d9
mIgsslxdVpTreDIL/6Dh7XIfNZ1jD72hAUFkjrcjBAmryQmtoTxoxMa/3VZPvZAp5sHqH/Ju2Vxf
2/VpB5sO77+ANxWbSuliUGcaHTwUSAHlt1gfwmZOi0itEzwex2YI4Pq6wMxpHGb95KLnaaJBZ+Ph
OvS1clIXSAtf/6bVeQeGDTkmGzlw8VWpllNVpBbHkfWFn2eOv8yveS9juV47v1hZVwPhIBf7E86v
61HWVyMnHWVNuAD8EalZ7flx2mfbpi9vWflwfVhrBpHkwj7iNK64yS8X2rNBVjwM6MdjmX1Tjl81
Fa3PN+bSHuw031+3xT9eDBrObQmbavHseFp4oxVLuDCsHisRmU1Hcimu7l3oQgLLiPc/Xs38pjmL
hirTLUbi4cxmXlNvQFiTRUnixhtwwkHJdR6nnaX2c2RMGo3sYvE0n9K4Pc1uaW+vD3jtquEtUdAP
QNUJ63n5JUbVzvaAPuyTudTg4R0AOCQgxt4MJJ+Cwkg6SBh4z2PaDRInsXaZIgwEARZ6YR28Qi4N
U9IkZhZjpgfjrUXC3jNvWJ+F7l9gnpH/8mAGuQn7gxJEredsMmMMEJAhBDmume9QJ2jCbiayB/3q
kJBpswE1hJKTWAufB1wCrMbNZhmA97bdTW5A+jd/w/Nf4n3WTjqSpYAicXkqeP3LyTNrMx4Zb1go
20c06fspVL70cv4LfwLhJgPMv9gZyDVfWkFLOYhiB9RYK0TpN3guvHRG4uwWj8SSrMvazCFGRC5b
f4fkCUdcrxKPWC4KrBl3543vVLdT8cNKJM/t1Wk7MyOc7nmhQ1q4oHhEBVdP38ho+Z6s6r46FF4F
QPEHQgNi5xGA/nn3jl/02ockrkPQ7jnQlUvKb9cP7upYftsR34so1tHWpbj+UtZyIesE4h91LvEO
a+4QT3aUcTkNuiWy1MEx1TkuErhDzQBVUhnG2GzXx7E+X79N8N/PXOE4K1TpKECYdbylsRua+j0a
CdW/AJHjYfDbjLCXXcR/rd5iJAWQFtpL7+3b+Nf1kcgmS3ClU9v2FUFH2UlLXF9pmoCojsRpri/6
71EI5z4GMkUxG06NrTngcmyT0EWzGXjj/8bBeAhucOXaaHkUNT6APveIE8NQb+YbQ/9m5OiPcd+u
T9ja0qM8CH4zMDoi7cEn9GzpKzuhJB8BicJx9JxXZik+2n3CKesk25hPi3irc9YxPH49IKVFd5na
9RwvHggCbUSGxUM6fEN/fQWlkUT53E4k0qY/DlmAAwciCsA5/PcBj9DkQHk4Iw5nPqHFY75fXOar
BFh+Pd+P7dc/nUY0roHV/52yEskjYd/lUwPCEQq8AKMQunybq1M9vhJwZV038zFSAKUzUhVokAPT
Eti8L1dLKfRl0VskqPRtGmFzR3WkBYXkDH1cKRhBOI82CGjYmCL6W62c0vNaIEZG8HvYauiq5aYd
alxwM2iP7AA3CFSW5931oa3EY5yuGkyO4Jh1kD0WzpVljPNYJkjFg7o2S7eW8WaMceYD3BYooMDJ
zdyf0irIl/mkxn98pmEbiUecakwturYv5zUtVGSBClRqcLnuawM00eOE1lHZGfh42C7NCH7WrNLO
dGv+GG2Yn5WbDjl/W3u03c31ueSO9PKsXdoRHK1tNRpd0IR9cscyyhvAb8eb0eiCaX4eVZlM6Ed/
yI1xtUNsGMQOwgtba5YsU8YEERe9K4o7jXVgQZAw0An7HglyJESQlcXrGuEq/v9yfcxW1wrL7bQn
IET95GnMtmpn+sQkfp426NGRoRqEMYn2xApGPJlZ3llMe4LrYICGQOEb+nd/Fgl9MCIEXKVWpfGc
YlD66EXIE+Te4sfqy/WtIGbUP1gRXIauJHM2trCiPrBvNGy2j/HPdvcju23yQFYgFvY3t4WUPZIs
0GpFhk48RuXoGX2MmPmpalvr5MVI4caVpX5PpjbDHvQsSUJ73R78DeSEdCD2hBk0M3BLJg3sQXpn
to4TIL2KTjezIn0sqpcn6j8j+21JmMXRU6t2VBbtiVR4DO6b99fgTRaazVdW3GWWP44yHmTBDf9j
EgVduHlU2y0RWINeCOh8GrP2VNNl3KttXTwOLaUbtNvbUdery6OVtcXsl6Y57YD3MfaSncNn78yL
/PMBPDDA3Nqc5OLy0OkkyTp0PmlP5afsJxzW9Gzdjl/Ke/XU3VIZtH7lxOG2+W1McI3KUHR2BWtP
LK2PpdpCbjgP5rmLJIOS2RFcY+k5YOWvYGccEIck5K5v3BA14ENjHGpIpOW96VsloiC7oHf16O3d
PD9AQnqbEz3U5uHPoqIPcyzEDWViaCQZLQybLM/EPGjVcgP5MugXGOClRC2OqpGSMcksrJ6bs8kW
3GmWp9RmFayORb9BOmwTx2mYU30D/gmJKcl8v3dmncWXk1JlHqIw7anTUEY3ly8Ou11McPRI1pXf
Mlc263t0cWYHkvejCwpfuLnyrXS+QPTr0Guuv0DkPq10vymUXYIrQ0U1t1JMH9LlgS1Fra8e2d/z
+u6Lzz7CYtVQkQGbSykRLo3WwZ3aWxP8mxZSN1bT74uijTpDNsdrPh6Hx0MjKWqXvIf18qSSJjcV
J1XgKgCN8jWw6PpLcBi29KEGt7O0cUkM1f6za3/bEw5rkw12g6waFjVxdzUksuvUiKpyANK8DnCI
g2Wp/NIC8txQA+bJoPsiJ80/9nm4xpOfCNkEb+xB5LNrBld7ouABc+bsZpzB8mMMtwsD3tQbt9a8
BP1sH9mC/Hf+NGemv6Q7W1n83vizxqoP3yKEP+2kdZOWYeMZxWYE2RA6cTSkDyOQhIMudJKVqFeP
LgCdmF0usS0OXSVKUzAbSz1PXxtwuS8bzfRpL0FZ63wGPxynMzPCqJjmMjo6lf4EXEwLCZm0BAFp
24HNVc0Gxe9rQM6DbGTAR7AsDkprAsVSV48RNOOR8QdZ6kFnU7zFW3mKBn3+mjpTc3Q8Fh/KvjSj
RV8638mrJUyZOdySss4k15eQCXhfFwAGHaTJUdMHHf7lmUBqd0BXDtGf8ri569rqifSurKl5zblB
thntdBxt+qFkl7pZPzhahlmy53mXGsQBjlmrAicGV8tfODjkiN/7EiAjJxaqwTxkMi2t9ScnN17z
zN7YxXbUb3Uj8y3vKU/1sFC/AboSFDmLrKlCWbSSdUgK7wqkbvCA59qpGC7PRQrJAgiqL3HqMPas
WrWvArNjpnEYQ27CJiHRH6+P+EPMD3YwEEEjAoKeE2S3BWNKqsympgzsGUR5T0qjP6RTtSF11/u1
uuyVpca+V0dVciF/9C3cLF7wYDsBSgaJ18t9Q6CksZTGxJ7ZMm/cbtgil9zmDzhoCls2HbR1kCZT
n0kXgXtxO7L9Mm5NSwZIFTk0+FTr4LMFozLKApolPsJzliXj7HrseUlfljtqBFMKMdyt0/sxMGLR
vIW6q0NP/RsaAOb/J+26diNHluwXEaA3r0lbvihR9oVoqSV67/n1e6gBdlVZtUXMvRDQmO4edDBd
ZGTEiXPKXSRbGWd2blmaobRtJ4cdSLUPOTsSgLMCEItwGSBMOw7NH8ypeVyTnPp5nV84jOV7eTSM
L/wQCOMolxwqldAkld945Ub5yL4iE3yNembOjm+0O/ZcmwLuo8aprdYanG5fm9njsGuN+cQeJyde
CTpoKPM/s/frayj3xRRiwqgRZo+3O7MyG70zA8LoiNdxMfrk82syYvIdGCs5jBvnA3QO0PhAuIw6
A01QlnVzhQYMtvW4yBhlyNTxL4qEqS/gMeE7758Puvq5DBIVZwWJO9TjsGmpnVo10+C3LXZq3JeO
ktdenryBBdFOwtZug2BfJJwxcyCKl4fvlvnq1Jch5VYSJ9ehx/IRQBDgvQdIyxWSIPbRAMKUcuMl
Wq8Xcr0RqtgNXKkwYpHXp9YomIBUWm/61aCQhOVeV2bhhptABRgtHmBmBGErXXD1ozxi1TxqPTF+
8YcWXONfccBvhCwnncISpTyVSbgZQVeyGcpDmQZOHbZ6A/oXKCygRaDkxZWIgGb2+FkYdMUJgLDi
xXiF8mEGsAJWmdB6QsORWgAnMNTr7RHRKBpLCk0yxu47Gm05PldozVAzyCoK/Epy4er6w7qgmogG
EEjA4RfqaSwPeY1Mftx5ATCYQOtNAlEHftRXZv/qjbiYQfkLFW+kP9EbdOkt+zqcQCTZd54Y6tAo
hmJToj5HwlGprHTw/MJgC6Pr/q5YXZzJpbMBJbcE/TH0myHapYtivRZ3CRuH0qM6O3NmTcdp1MWx
J5K0AyQIEQGRyTg68+pr5vrMAduBqr6K5zhk3iDQcjleJh6BJKt49dFgHGvzEZmJiYBb1+Xdiiu5
vgAoS9T1l/JSK3E1LKElYV9vcnBzf+UEHXUELUx6a0y6xZHQap1eD53ejGzQgRqjzpmREW4zi90F
1nxeA5n/6MVezDz1VdRLo5CEDhg6Tn3s9Ekfjfivus03+b63wF9DhB3npFZqFPoXgaSC2RgDflhD
thibtxSbJ+CJsBOrBMnM/R1x9fCiPot6kMwpkMxL49zjoHMwr5g5QX+ysVb6oZHNwE5fLj+13bmm
0Ioi/rFTPLO6hkHnhheQz5c/UKogzd4nLFnZ7XQj2z9Gf4R6liozGo4u95zGMkMmgdHwcbYGzLng
SM7sRDq3jY+TkRm1HusnhvTGFvO6Eg1dXWhL0x+QU5AaWG4YGmeS81XLj1GP1q7CU/lDhd7RuH6L
ykMKGOe/XkKkeBfSHtydS9rrcpQDmgjDOi6Zx2giaPwf0XaJXuIScQvyMcAfG/fNLZNGbeTf5mg1
8pkLZ2zlinlU+JBU8UfW/Oupw52IBjyIGMIxXglLS+Cv5uq6jzyhLYkgNUQtLaiS6AggdC7oVhzx
9UKBqB3bAz0ZoDZH0Hg5eyITNDESILAGSQpfCEjxxr+IzW76l8hBbEYYWpw9ukBwsdAhTor+ryJv
hcgDIQuZAef3SuTPKqeKVm7R6yONOUPHEsr3aOLEDF6OqEPuU1KYKPaUxxQ9AaGYmoXfkorR04JE
LI/OyZU5vH70YmwghQOtAegaABygDhoyfUUZJ0HstdZkdocPcTvp3wyJT5kOkKSd6L35xhqtXeIn
NFdBhFc55sW8hqedgHzvwrF+OWJVbNkWpOexJz9V+mz4Vuk0lt693N/4P0n4y51/aYa6wgZo+UCz
NYu9jPi2RCQymRUJ9Y+Z8BvwL9kiCY8d+PgiA03F5O2p1ANj7R75oQa49xHUVKeLnG4T4SPK18Bh
QAnI6z3p4LpnAvkrYzTP4AzUB6Mkpa0SONdUl04sWWPPvHVsfk85dZ3JcQagIospV8jEnQRFF2MS
Qumgfrw/6VdBKpYWfWAAmoOmk7/aWY04yXKetLEnITGo5iFpdLTRE4Vzh0269hb7eRvSk/vbGjWq
quuiYvCb2Gv+JBDy6C2NYDvpqsnrvK5Y6KwgnYXKMRmN2fh4aJ3ZlkmvR3axl3TI9Bloc3+TSbdh
SW2zNt5Q+jcADg5jxHpCNGM0WoPZqCvH7wdwd/XZAM+CnwhAfOAML/d/GMd9nfBi7PWWYPS7zUwC
RyGdO1u8yZsFeCTZbWuUm8qOrcB96KzBkkmxYS0hxd37JzPyLYT/HiODOYcrzvzm+uF2WigjQWhE
k/COQ4vbIlo+DYJmseq03Wy0FbgjEWfEAsnYh/v75SrLh/0CTB5wiUgtyeB3vZwKXk20jOmrxIP8
zCafU73wNzKjQEh0JdF3ncqlLFHeoO4qPOpGWAKHl2AFlVV1lq/s0soWDQa5hVe22Px3Y6OOflhr
pcBAKM0rupnE4bkbjz0UMtq1kV3PIYhqlssX4BlUJWm+/ihLcqi6M7HHK0bd7bLUAxE0Mkch+OyE
Hv2eIuLRedczDpTrH7mYlF/Nmk+/+Q3o/UUrPvLyaN6+XEd2HkKJY6LEkyenVk5+tPOrA8993J9R
mq0ClzIaL4Dcw9sDrzGwm16aGfkRL282SbzR0k7CW2VmUHmPDX4DJke7dVBMI2jSrM7/ldmrBMSA
LuGgmGC23YOM3i3cxugszZy3ncVa5VYx4HlO/Mpgr102AsQF6/2TIAOd3+VY0zQY0oQfEy9kLP8g
HpvEmXykGLiVVh2a82KZVEQeOH0Ak4K9nEZGsRHevWXApt68b9xXhVQEgX5kxtZMRvJgn/f7F/vr
/PXlvw6n5MSg5fpf8iL/fIEMpogFGozmQFo0A63DsSLKVe7572Bs+8OZyepFfJ0pwyhlyPYCP482
ARBSXE7nBGk/v6/H3Ju24nP3Hp6Cd+ArbMlhHqa/rTk8+i9wrIcE3BilEa+d0WWxLl0+rIP5Emle
dKYC03RpvQYoJatCIfeAONujKrAL7BdOV0mOmz49rEGMfnK398xRbpWbkj4Fww/MbTInc0dOz3R2
ox3rnbwB96ojGNWTdGys1tTs1o4e8yfNA+O5072gNVI9Mm/p01okdCOjcDkF1H5mtShmSm35JoMF
M7OsV3ZoSeZg8EZh+cd85Sa7DqsvzVHetyz7qI4KJfcYpiWz6grpQZpOIkjQ6idh0NPYuO8kFg93
b8opD1ii8XgE3iv3WP/I96khVLsIIr33jSwfTRmBVC7w3iB3W+QNqHWN5GASlJoNvab+YLmXci3N
dWMQ6DZD2AZJajyCaQhun2tFD77U0JOUvyPUk3M78tcgRzf8GqJ+VDPBrIA4kea3GqVMG0W5iL2T
YIjmA0+alQfVdVoSb4vfFqijjrRkzvglLHDBQzGm6HA/c+mBnexC+qvyVuGJwU7cS380UFSjhnt/
iW6kTn5bv7osUJHKQBEF6+J7UOnDc/IlWfMu/RiM4EAEZ4pNcROVm/JJIHK8YvzGNYxZhUQli00C
CBmVKRfzXOiEusKTJyMDHjtO7cprXI30HkSIgVw8jPAKAIw8rfDdzEPUyEVQeAHkIBPpCA7flVFc
+WraBHV2885HK30GE/l++GY+MZzn6pn/k23DxwhvJWmb+GT+To/ZefDYlXzkVaL/H+NoDsBMYox0
hqGvh7pQpxjGPWFXvoR6+CjvU5M54zCEZO1moE8cbW05Lb+QFEkxVuW4WCvm1BjbfQohUb9/vr8n
6ah+MYIoG/0oS7UYJDOXRuJem6tOZAu4XlW2qqck08eZTLthJRf/s79++yfa0LI/f42mGtosK6u5
8ATiT3qwK57SHbctj6qzdsWtmqImToboisrPGBOz8w/lJj0FdrAPH2KSrtzdt1bo9+Qtk/t7TFoC
tyvD0MLVLvp/K3kTr7U+3Nx0KO2IqAIv1FJ0SoSTGSHxOa7whq2I7izSf5Qv2lPspE/KGWRL2dpC
0eUMLBSSnSABRSISiTuRWqgaIVm5hCSecOJTMjw0rnpCpLkTvqPTmlO6sfsubFEr1c5MF4RMWnnJ
Ltq2xHcqq3tZU1WhbxV6QNQqhbI6gisLRsJNehYc9sTv17bczXEAHSgBsr2oRVLjiPw+4ZOyqrz5
E6oKx/BDqAn/4v+5f1ZpKoHlCYcrHiVmtDuim5cuiINlPUUHalF56Wuoj7sH27LGHUGkePTJi+46
Memc+yZvzB0sok8f3m6p51LuIdOGpAvYpvKyh6Ai/Km1se1WgM03ThGac8HphVZdICvoMl2QM0lV
MEztsdwhTjXCZnoQBCsXxy0jyNgCPQ30BgtupcujmghpxvVl2HgRt4mBDktCWwWQ4P5sXd9/eC4t
2XsUA5f2O2qnSalWVyXY0EDTU6LgmMqMXnRpav53VqihsB0oygoWVsTwEfx5oFubVsZxBQDBNGEg
UEECph3dD3QHoVSoUQzl08bruO0s/mEZzZJ5ND0gHXUuoWZitTqUrNCzxgikQvFrTW395kRCzBgb
DvJ4El1z4RI5kYQga7yxbzWSKVWmdxDYXhvmbTPA1ANajFoqjXORws6fpgDwGohcsBKBulsxQ25A
5xsCiCT/yibv/fzegeWtNzhpZUfSAdkyx0DZLI4dnJYAEl7uSPB3AtrnA59RTjXabF98OTYn/rmJ
13bl9da/NESFTOjQ4gF/VxqvzVGdFjnSl2dp7Zq6qorSw1m+4tddyEgc+qgKgCAkopAPqzmMH8FX
3ujI3TlAKaEmGBml7YBqZbRqw+XJNoTckGQs2fcAifbHDr/99wcFyg0QtF0aIK8K1eFcQBuAK1uv
UaLwYSHKRJ942Ky4yKuSyc/Ily5YtA+jP5H2yso8zZBGZ1oUE9Qtt8seDIvVc4vbKcg8AYOaOvIO
NV/e0LXNymX9AwC7jKqwtr9sU8mDrupBE6LBdkGYlwOK0Xpp1Bt5258aCxlhq9j8AWmr8YwOJis1
H//en+CrOgo9dP5y0dO+FLguCDoPEExLtcuThBQRa5cbsMAix25JNmhW9MFCEeOB349HCISuVL2v
MAL0J9DHCLRk6OfBDASqXrQfysvYbH3ltQ0t5SUWdS7EI6+xkoo0kKJgZvCsgtXKYPO/k1ABKLPv
oCoDPtsoYYyiifW60GUG7Bj40/mhC+xi/JKmngy83hWO9m9FOZaWRqBEIZ0HHCtAbjSngDTEoFbr
gB0JSj0q901gysyOcZqX/KDt1y7zW+4ONx/Klkh3Lb7ncrXKjmPrimE7j+3+9Ggl44Y1xo1bPg1h
CQoXSxc/UKGXFqI4EpURqhte2MTpdmyLfFPnaq2znaYRQOAr4/4GvErdL/OH1LYA9Bd6bTgactdM
iZIyadbh+SKRQ/woHZxHQNq+75v5qTXQx+y3GXqTKamSM9Cj9yY73vNb6VH65HaWdeAM+Vw7/t6W
3olNyENPHjaaGf8xmY3rsiR8dzvgPR5LfSLfK0P/UYW5903Lav9yuGzdzJIGbnPk1Umi7mIF0LIH
NrQ0VDFQTUQm0c2eUNUqvVmyutccErMo1JABGlIOCGDExmyfhHjHfbfcpuE/NIOXSL2HdmO4lv+6
qnTSq0TdDXXWtHnbpJ3HJ7umPwil7mBCAivXNUMfyLDD7yaCF7QZm7Wt8w+Gm3LW/TX8QTPcmy9q
b/JjzzI8eNW8IbOnxAYwvWA/gNcCI4zmMJrbSFstc7PhVJUzWMh2abmJ2I9STvVUIaiXZJkuMK+z
qicHpTY02Zi0hx5498QU8WAWtwNvZYPODN/lph4gTUk4xq6TE3j1RxX8NybXHcPyOPpnMAsNZQMd
UJngf0wb0n8lmd3t1dKcZUvYRJ9xEO3UAJhmEoxrFAc/2WxqHtBaigoseqqQaKMhk43W9OEsd433
+n76AGiGIe0G+kpnhnxEpEHpeSk/I7vPQBwoMGNj+Sl0/Df+kAGo6HjcmluWbP+kzpNgsiTG1f4Y
miFAVxNS1v/8DA5o4zbu/SW8ddoVXObILSEsRQM1fdvVdZaNyoSwUNmkLPsZyd1BfIn/KIwja1Ze
t57aPcdxvbZ1cJKuZkzkgWRBKIxwlNq+QhGlPrJ2rTdI/QxW7OpdjLVXNg4OWjSzK+f6RvYCkYoK
FluUjpDOpUvAQlxHeScvuF0h3WWT10iNUbKioSAzLb/GwinrSVOt5SZvRRIXZqnjUQkVW4OpqPG0
07NGyrNYkfQx2QZPsjEAtyagyZonzIY1OKTZmE2zy+3KWdOEv6oEwFOgnLMkmBd8DTbopVMblKgU
mR6QTZ7dRkRTLR70WO3T9FiFZBQAUDDxQDyJa0Ilyz9LrzAarkVA+zXQ1dJZsGyKM7FmEccw0qHg
A9Ksso3dHtkvE9T8MmGFnNTot17F2SWWMoSYEg/1nMBKmG2pFyXC3+ED6kfD8/1TcyNrgDn9ZZlK
TshlDC2HEIPDI8aqN6yJNkby1ZPPT+AbsJycXuOSCgwNP2s4jKuy7M+C/jJOxRy8GORzF4YAxx7E
bY8+TviUYBvCpwAPz7+iN2u0K2taIwu/AgzSdqlH8qD4daAymG4ImgKqEeqyzgEyCBZGoOAhTweJ
AFJYuZsYGoAv/Erh9KrOQJmn3wRa5gd9IcA8syv3zFE5ag/ji3JUDqPdfWjn8LCWtvt/VhkpXMCt
0ShCo5DrgO/lYMTJ8UeSPScP5WNozQ6olD5DDB565BFh3gTvsTHZgIBA5bimGnIjUbnss//7Amqp
WQGIgkzEUpeCqUBN1m6QhncSdpfFxOeJf2Irkx3+3t/dNwoCi1VwO+IRjY4VmpBbZVg/FxqEQZC3
3iy8GgER31lTFCwoKKO9mz1z017F4/JRTL2uASKW19tkZb1vPLEvPoJ2W1CHYkMZk6+m3WCGHHz1
EAmF3svly/3x3vRUCwUO3gqgPrsCwgajxhelhPaK+YsvDmzdrqQlllW6coW/DFCXnSaUnRIrbOuN
e+ZVciQ8hHbzk7wyYTdvOTAm/O84KHfIzXWuCAPXesk3ZLVfky/tSd2Lj9UpL1YGdHtf/jJF+b95
ykvIAMHU3BH+fcZROKShXgEuvGP340EbSPt2f5F++OzpSZSWpKkM+kxkainvo7Azl1UZjn8ZkfoN
uKU3UN5L28EYnxPoauwUL3sBDYu8yjG5PETuGKblGMSGZRBWaOgEwSO83su29qrtqgNYlZnvzIrO
iXF/pLfczpLCwqWJuAibklrHOEcXas7jxddWBzyqQ7m2pfipFp/qanba0SxQWQKpWgrQ6kRG1hFF
SLYJJERjULEFXbsOwhinyK1ijQTt1oV78WXUsndDLXD+hEeHGDt8tZPQfdKfQ/4tTwxxPvqMVb21
h3mbxh/3p2RZ24sl4NA3BxDyQtOBWPUnt/rrXVar4dB2CKdc9KNpAPrLOi7Bh246V35tcoOPjv41
3Ph1vhaYSv6fFYD+HxJC+KZfNqOgEVE4Lxs3ZE7B5PoaY4ziKW+B2Km300so64K8LzpLGAiSYPFk
s93X/VFfZ8HwCYAFoPMNkkGgwKCmuyjVMIyg6OpCbKvDdmv1iX1P+dYMC9biJEaHVKceHKNpk1Yb
JTSq7Mwz3/M0oXWrOml2Xv8NGCKoesesLMiVR1u+DB1IELxGNyF0Gy4nZ5barkbfaOOC9dvoxX3F
fLeNN0yvraw5Aq7L+zNxdRcs5mSQCSKCRxjwc2J+rUVbZAzYQYbGlYNEF8OdNka63Kzhzq4OOmWF
yrwVkpqlkzw27pB9K21P2lYxtL4yGhYZJPYhSayYd3I/g3iXk89PYxStuNXbC/5rnNS0shD2kwK0
P7tdpcdhbitMa8ZVDiWhadPMhcFFIB0tyYwSZfL2NlZ7MXlv2ydQyph+aPjFVlQaosVn9J5xQe78
B4uAZCw2JEhRQSB2uebQNGAjOZ4bdwYEoQuc0QfLf7/590aQ7ELTF8Dy4P+hjHSqGtWt4jdurzIf
TRPVTqLMqY2a+hq1w3WWE8sNuUE815fDBQj15XgaoQvbruRat2fbdznyzWA8zBFQyqLNgz8SbBJL
55Hg5JnRCA999yCM4Jt1onO1i310T2Xtfk4fQ94K0UbwHumxOaAfNvNPPQSie7tQyADej0qvqjXE
xs19soRmCwAU+i80hUoxJrI6a0rrJgy3SwbJZIaeTOH0EKG5RSxEPVPPTPPtY6FCCF1kygfe4aSJ
zlAGJyUoC5PU4l87vE/a0khF1mCwq+8v5HWIgOnVQKStoMkHlZifBNavMytOU1xl0tC61WCEHFBw
Rb5HF7lv9mD6f1T+AsI5rdycN66JC5OUv2y5OJDkGiZDvc8OHfBGzPggTG6Ph0r+Z1jtF1w2I3Ut
LRBZFJo0lFpFutYVwUEi4xR0bvcNDXBplIn2kPkP03kAET7iVCeSVlLzNxwh2BM4UPRKSzqYTjeP
AlCqkG4dXWRzZiMrB/SLBHyiN6wSrphaogxqcIt3Rw4drcfoMqDibyjd1iE3zaMLzJUB3noC2kC9
qJwueL+/U26O6Zeh5e9/bRSu54O6bNnR7VtbSUvSxttuWmM9uorxEUD8Hg0VU6lNgzu2wWiG5CWI
P0r/+f4grvNolAFq700+J0dxAAMSRzjF6Ts9nCy0RaDsKRvVfOyf+5V4/3qBwGOweDCWR2Ucg7uc
N5Hv0kTxw9EtiqiwQ6lMdu3AToY6TwWQ6Xywcrqu73yUN9BAg4Qden9VukVr9qUYkIx6dINIcdpT
KgbE9xszmzpjTrDhg3itC/x60QBgADYD0txg+IUruRxhL4KmCsW40U1VDWnTCC3fSa6sWbl+WYAJ
4edhAcZdOC36IphSqQvVSMJE9pWyqdNMtYBj4PWBLROjq7PSGRkmcdIab4tmyr97FfzN0aj0JMjA
MAkWp4CgxQSKZRMTmGoyprYQ1GtJ5mWwl+cRXwmSbCg1Lv0HKrWDI0jaa5UQTq5WDkTTIh2i5Sg3
qYY6WDEEsO/v51tT/9saNfWNpjUSPyHu7avCCBrJEZt8BTh6a0D8QmuPxnZIi9EsaxPSkt0gJpMr
AOzlP0USttFBFp5Z7uH+WPjrwA7eGQcFzQwsYhdaRCJJ/UgSs25yw7KwwvSdrS0VwPoYzIWn+qwE
aG9QX0J1MCpAt8PpPYofssCOtR2YDkr0Hvef0lseKURdODnGj/tfd+3+wMPxU02HWg84OKljPCig
xZyqYXKrJICcL6AgWjWRKszTlRv51pICDa/iYYmULI7w5WmSi07hByhuuhAUP0Jcz+Gz8On+WG6a
QP8kphn1BBi6NKEwYteIA8YSciGeLDkHEuaKnVcGciO0wJQBC4tLaWmEpaFhUyFzVS1Lk1v4ObgN
4RfsQOFao5aKVofA8/QiRU3v5EwI9eVpakwZMOhtW9eNnrUxb9wf9K0FxPtMgZQgpheV58tBp+lQ
lHXMTa7UKCcJGyftshPojez7Zm64e7x8wXMONi5UtmlIV5oq2BsyO7nRED7kYMVI5tys6z/Tmkb2
rXMJ+WXUtPH+RaaFCsFnqZH5Skhmt+njrzrRjBy/ENSJDH7WvKpt1soz12Eb3vS/DFInoG156O8M
AQx2rT1wsc6Vn2LupRDnLgmvfgq9eX8qb24gGdUncKoAdQ+nf7lkMwgeswxAJTeLt1wnGDy3BSEy
GM3AMYpndSD+nTrRmubgpLDxpsmDlafUrXOCZkRQKi6ZI8TJl/aHmKvAzl/PLjCUs14LQWkzvLAm
q3edsMfFpgBvBsenKXhRUcdxgpBuVkUKkhdK4nCl0U9GHRG+NXzoacePgmKjaRksXHbJaHYJ4nxh
hm6uQBqUZqPkfZCdOKu2dSs8rsz/deCMD0NfDqg8OXBtXBF68k0LASd82MicZMBYeAF0zSZfnaAd
V1qR9D6s5XhvHVJMBABFgGaj84na1LyIUnkiCjNOT2AyvmABU7HJ07UXyK1DunTkgkQTQs8aXfTi
+RzKD+w8uyOk59BcHoO9Qq2gxRSCQGkI/96fxxsRGYJvcDmhxwkbWV7uvV+RcxuWiTa2AetyRcva
RZQ8qSkj6WwgtPssjzM7qznF7MVxrXHlxomF4YXWG7QA0HalYhFgalVxakIYfuS3tTfY/KDP+bb9
5rq3+0O8sW4Xlqg4JGMzgStjDFHL8k0lgfID1JLhpJzvm7k1IBQ7FiK0pZ+SdghiBiGONi8mVz2k
Os5I9fxQSLoQ6gW7EljdWrPflqjbYspBfOMXsFQnliZ/AUao16yboH+bVb2mt/79uIAawqYH8Pya
WS0IS3aItXpyFTY1lTAAEIszBNWA2ghh2Ye8RIHU9+7bvDVCPEoWKCYoca66pvh6BiVvxmOE6EgQ
3Qkt3WCOgw6hYPXxClhvzRZ1AtJAVf1Uw93L6uyxAI4fNBX8rlixcsuRolUAWGqeBZUCOIIuD5rY
grtcrcTJnTQAELviVAy5IY2x5cfyBrqlMWPWQKAMZyka7HxunxlkHPy/mnxkJT1Cet6d1L/d/Hl/
om84m4uvok7hyHADw0QIg8YAHc9qv+FjEOOAHywBcfB9Uzfn+dcEUMfQV3EI2Q6plICHsFeTo+rD
B39RkyMadm48YInXxCNuhCEoucqg4RRkOBk63pmgHxCncwSP3bKuDxUxnzW1cNOnH5Js3h/dLSez
EC3ycNrw3TTizefmpK+FYnYBruucwVcnC1IMyiYW5mpz39SNsgLgsxgTB0TK4j6pHVtMMvzmXM5u
kj7W/HOWfKXKZ7vopkbzsa2fIUWZl7s2M4CpBJNdbN+3f2uoCDyAVER/LHAZ1D3IqkwDTvUJsyqO
iZ3lzacazYE5N8maSvEtl4rkKm6H5bmKws3lmeFB3adNHG5cUN5nD8JjMZ2E3cxHIDiwgnBtg94c
1y9r1Aatx7kMmEKeXalC7bEHSFiFkkEXrLxZr2F3SzYCFztaKvCiRAfH5ajaCQF6IDKzK/ZGNuss
0u2lq2lveV2SrAHQqzRjCUpttT7Ef+vG8JEdSc6+QOJkWzWbio9JvA/SUufnozR6UamSZFAO8r+U
GVRVfCeyr0CkoXUVHSDUOvtjJY6q5M8uENsQhq6Fcwfqeb1Pak7Xwqg3GpBh64Xa/gdZIvQYIGOD
vCjkj+m0bzU1ZaOAO89VXhMQ3PONoQaAiG8gsGtkL/96MyPKQskbsSSw6HTvYIJOpwmPP9YNQSRo
cmHGkbItIrPu0tK5b+onG0GlX1DmkkR4CZSgQf5wufBxrA2DrAycqyqBJ6dsZhQ+Iud05Hh9nmrW
lMA1bow1g0b+WQZDpTRzVlezmRPAkT3U0ZjvEzmqydzJyU5F9GspfT9YQhQFBBoR3SHmoSWoply9
L5NCNfO6K1MkD33uVejHzkS2WTCBhcjO6cSGD2MYqIRN+8JI0e+14qVu3CwLjBoPWqScUHijdnnZ
tVUcdrngFt0+a+tDNp3VBiUDVV15O99yh78t0f4oC6OimvtUcDPFAn4BANIZkVBthnnhcNFRScEM
1kd6EpJChNzz++Tvunwiysi83V/gG08yfIiMNyE025CVWv7+VyzdofZXaxo+hOVyoxGRYF8DxF3j
tnAsfptYfNgvEy2TzaOWJ4KbSDu5OCo1GgwQSwwdbyvjfmyOCpCASKqm076VJ50HO1FsCkD9xA//
yVjxHMKNjkuP7qnikiZpWrkSXIlloLzc60oSPd438RMxU+cFg/0/G9QWiuuO5dq2FNxJzwUjle1M
L1JdsettUpuVb6Sv9w3eXr//tUdvJL5He1WaYUwRUu8SkFmAYN+3cI2vATYILSk4EqDrQSsaNSRh
rMtZzRnRbcbNKH834ktLxOmr863ss+JNxrpv7/pKgzm0jKH8sngdlrpAm5af6xAEfS52phXlpzFz
2LRZMXI9bQLKSKB3gYo72mxoigNowzVyAhZPdwjRuj7lLVi5UVUy7g9lmZnLzQDqATjPpZaEX2Qq
38I0mRIUjCy5rSVXoJGf94zORG4tvT5x8Ro+8sa8oa0SPSDowEa2U6FCgTTpgyaJAsmVIT9VATrG
GLnQr7QpX0NhIGSkIHmEsgRg01dZsnpU2EFQGgzJh3xvw7U1dDNasMCyEETOxzAyZXFWrSoZOGco
FVC9dUp4VIS2sCs+KJxBSuKVtVwGRs8yuu6QUMKljyuRuqLqOQYzUV9KbmOqyivDkkr8HAA3Y+z7
q7lsvEs76K/DzpDBRwwqvSsWqXaWQUnecO4cGlCvJcWnPFrStNbicL2OIg9hX2RrkPFEbw01nHCh
P4K4L4cXZJXaoFMrCF8Lmol8Wu3cH9GNB95iaznXAuqAgNpcumYNVygrNRLncvNL1GgvwhibPErr
CWsMjdkrkd4pDUHLYqvOgF3Zkcw7iUiKYhMxAGh5tWgkwN/0f+9/1xW7BQpfaOPFRl5mGmE05QMq
GbTvEWpX7gASrRZMoN1wLqtXaAB/9C2nQ4kX7N0gqw1YXYhPcRGh8HeqqxcoMXsVkCJyzv8VZnXl
4Xl9nIGHEjFR8IbI9NNOg+uHoQbRIe9yzFbJCjJMBUFbolqHVjE/jwwppxXvfiNOWEzC2rLplmv0
coHGIci5GH/jZg9TnwGsD+XdIo1JwCY6NAYjwsYq6Y+VRuREOIWDyUqx7vfKJqi7lWN242oDrRH4
gZemL3AT0/tfrYqkH6ZQdIfa10xeSTKr8rnR6aeqcQuxZElZMD7QYmJPfLWQHQaIbfShDv33yvZY
kkWXJxFfguPOQWEMmBn6MZnUTSYHTCS6CjcSKTQV5q1FB3ajxoQDg3B6bHV2V8VWqZj3LV/vgEvD
y7XyK5Rh20QRGhFTkGglOCWnAh0vGV6yeqZtmeTchCvvrhsZe/Ayo+oB9VV0FrN0KttXGQ4gqFp2
w30Ret00gADcZtwYKUhmIHmbE2kgjSZYbLmCg7jhG2B6EUlFYIgLkkZDJ0LmM0Hfya6gRCTKBMjZ
vg8+QCxwDmwY6VEKmkmrLk2hIcEn3ERRm2XqaH7pTOIhijdBkJqaOq5817W3Xz4Lzh7MKYuA8v+Q
dmZNUhvN1/9EitC+3Eq9zAwaYMAzNtwowAbt+65P//6En7/dXaO3FWBH2DfgTlVVVlVWZp5zhCVQ
7bgrEn00nyRDvdPa+yqEEntRDkVpnIKfb4JVDG1V9AWKj5geLUfXCz5Eij5qxmw9IT8d1H4DT+qa
TUzmU5J8nOn/fdeMj6V+HyXzG0vZCyZf3ziGRpuNTOaE9X+Vnu3HghKJM1hPnXYcobk0g49D4if9
x2z4K6s/WC8TdNnFlJyXFQf2O51b87TDqLDeNsJWu/oEIW8rg8Nupni0nszKU6STmr7Qe0ry9NHu
3iRwhN/eX6/vvusBC1ki5I6XQpIW64nnr+mNFZJNVjXTS2KXew/2jUgGW/AR8M/KlyYiwMaiW6Iu
162nKQJUWb1ElN7MN8pCL7dedvdkJxIaL6xDFjym/fvb49xc2Avbwqyi7ZPATqtZT451jqv3ZfAh
zPxx5/D4sUOFtaOzQ2ObwGEMsnud7YvTihYGo2gzLfmgSzIeUmeBHh/QQB3gQSjapD44CcKGbldr
9HTEHXy9j3WrTL/HVVjVKLBKXXA3yW38pUaw5nfJcVCVochSvE3yCTaHoZzRKnL4y+GhkDNwGUMc
FcFdlyay7VVLttiIZdDLexjC0foGNDmuPNh6y9yLJ6V5to0x/0OPZulLuazZAHbBglallnO7G+Ni
mQ8Qhkj9Sdcr0oRKTE+gJxX6+qOdlHlj2mVfuqVFmwjGD8hKtQCZpKyhEcmM0un3Ue6D8VDE5gBM
U1Nyr0g00DplV1uFl5p5+UdiTT0vMqOU3ufQecERRoHU8GZ0BO33U0Ps/g2Kcg0nGCcyGHSAz1+b
fGwLd8oDo3i7cNb93rd9Bok8sA0/VbKs9qomyA8wj43QC/Z2NkGR1Un+Imsh4lFk2NqDydykh9FY
xq+mGbW51+YDxZdeVUvnLC2GHn7JnYoTR+6Nsj7FpQ6/5pyXg/Y8t6jUzwEdaju5fuFmo/tnbTul
ckeXjUp9Vog68yCbQCEiO6mXb9XFc3JX+kJ6n7Waf+Ncue3+wjZ/ZWz9mAvHnOVmqWwFlye7/kEj
eLFp+VfH9ueeX6IZ8fDOG7u09ZIxofFSLihOuvNImsELExds/hj+t1GJr716oJtUlhmVydJl7WOl
PJnWTmQsHBw/hkTjm00JkoCQSOx65noIacZoyZEUT+7kL+1nIni3nL/dXp49I8LydO2ok5rCSK4N
qJ18UPLUM3X0A51fWKBV2wUyKsUyeO5fj6ZmONWQlRx9q3Jreo+mhzF8GxXjwZKMU5WrXpbnOza3
BkcGaH3z01IG1OvaptKY1rQMqBBZieyinF3Z4SkekkNr7jyVt5z80pDwHtfMUR3VvM18UoheKj+U
8V+gVHdGs2mEGrhFqZOcltiE4xgLLI6rERVoXpZ/69Tzrvz7hg2FVAk6HfyXUFDIYrSa3SdyK+e+
pSenon6YYbTIl71Kxsa60LZBuoTsD09sEa7bjHE204GZ+8UoPZlTebBb27OMT8m084zXWeCLW3Hd
Qmt/iAF9BSgTSlLXDhDQxlhIlpP7XT+tw6mtvYynEKL+bYGEKgcqQtnIB1xbsFGUT8ZKyX2AIulY
eeiZe1n8WDvhqTV+rov42tY6dde2ptlMh0RmcYqMwlly7HT9UI0/78rUVZgstN/oxhQJO8MsUoag
Qmy8Na3OL7QyO0nNICMGCOb49tmz5Wwr+zJqfGvSTOwkSQq5kCA2pWdePneUA1G1j5u9GuuWEd6N
pD6IwQx4LK8nLUYOTuMVUfhh/NTRpkLGFvJ4zfv5ocDFSr8VPYFrr+e1FT3MzYiLrfAPUnv3VUnv
f+HnaSJCvBARExo4rn8eXUYqJSXogiY6KsajVZz1cuettTlPFyaEnd9ZiT6nAHH8cYGZ4o8ie7D7
778wCl420MjADUdK9noUaSLJcqVhIq6I42ROFgJ/2dhx4K3DhZ43k5ZxGu6gebm2QoKQAGfASqvA
QUCrl6Q+GcYnK9mDMm3OGI/mVdiGVOwPiPFFZGNmTWW1oVL4c3l09HVRhuLL7RnbOl3omP0/Ez/e
7RcmrKGtdSi7C98JPxj6c6sZEJCYtLWAlJP2miK3Jm6dNZ4PuBl0hNcTl1k2rVSNU/hTXNwneuKx
H5WyOETLXsvO1rF8aWmd2Yth9YpULWFvFr7ifhp3IrO9Uax/fvHbsZmD3arQ9zPio6Q/ttGxzR+n
5vjTC0PdGRe2KKdRwBCs8JaynaiSMuBRn+epv1eKu0WO7/LMcBNlJ1zfGNGVLWHbyLNpS5GELZg8
Z3oL0IX1M2Byt0e0ZWWFItBJCZIJ4rPreWvUViqloch9Gb438r8h5aX6z4U+w4Ml58HO/IkZp/Uu
W+uQ/5gTBrXMSZRaZom5z20E5qD90ObNSQ8Dt2vOev2bMf1lNK6GRndyskNfP0Ov1Y6+o4Uex8hB
nu+kvRnY2M9XnyQcHLADJ3niMAPRQAHWX8Z3kXl3e5I3HB8T1FRojCFmcIRcwJKR3F/sKvdV1IXS
8AMv49sGtsfwrwHhHiqzwRij1YBFki7R7ovm/eic/psN4ZyorUabW6nJ/d7+OITPo03OPt85xEUm
jP/5x78DWQd6sY2VXh+AGhGGgB3vPVWJu4926yDUZkyhN5V19w6FgfKUmkp05IVN3USSlVOsd+l9
N4EbTyLVoDt/SD/cHvzeCgrbBA5p20rXCbbtj8X8lzR8/W+/L+yLWO5mPQiZXDNbjo7RvumjdCfN
t+kjFA1J8NNoj0Ts9dQuUpuavUxENHXn4aOkPDz9whDIYBJ181aB3fb694cptUIp5feVSHbV6GFq
93bq5iJcWBAWYdDiwgrmuACbDvohlj1r7+GwOUdE86horc8gMQrWuJ5CNK9zX0q+xNODXHxu97DG
60cKbxP6l/41IQxi1iazmBtM9NCr5ZXXqyf542zvpbW35gqoMepwdELQsi08UHQZiEPd80CJ+y+A
gFvtJ4HrP3bqhQFdiE3noB8VFD9y34FfSRr7x9yUH5Mw/X7bq7ZW5NKMEJ9Swgc1bmJGHyy3sx6V
SPKsw20bO3MlVr3mUdekaVEZSti7iv2bav9128DWmmugmdEgp8gC/OR6axRDb8jDOlfFqN4hgvfN
lN5WFq2t3fKTKn1/LwvSJPQjWNCeiQkxpdCtKJIZS1u9TANqT1Cy3B7Meh+KDgyb2j8WhBWRKsOZ
rIjBBEv9vbBSUp7jfVm3v1n6H1P6uFjRnsXN9bmwKFyfTT4sALzWMaH8JWfP2c9qOv1v1jSwzjSw
0gQpbMo+X2Ero5X7Q5gNh0aJvjlqA2iv1VzN9NLRBa98SBbjj1Ke7+XAPt2e0nX9X08phGorMcoq
kyr4x1wt86TbOWElCMggih7qQX+wipdl1M+NPO2JuG1P6L/2hKM6XCreTya37GA8J9W3Ydi5Cjb9
feWl+994hOls1X4pIaLP/ZP6Xf/j086vbx4JTPgKT7e4x4TdZPSdrpGxyv1JOhk2aXP5TVbu+dzm
kqzZCSToZJLlgs9pIQ+u0goLH7a3rzXp/yWcjmZ7l6lw6+0cD2IvxN/uhzAv3ZdY5Hq4Xn+FIsjY
xWRExmyIzoE+g7qdQ5of7HnwYEMJPBkRno92B4N/pJXJKWnrpypJPkEl0Xn0buneAAn6QXES5y4N
usz26goOD6ef9t5wm5NvEsuCJVkDeWHyc7Nq+rpLeWcNhtt+o3Wemfn5tAddMeCnaMYxuCqFiHzK
St1qcmjClTDwlAVWMmxNycvtTbfppBdWhEl3ul7L6UstfGpb3XiO9bcLBas/bxvZnq6/h4I2nZiG
Sui5mzNe077VPXTOKR4/dsmOiVvjWE0I57FsUoYK19lKi+NUPRT6Y1V5uymJvYGI+4E8qBRGWKn7
r3P1PDRv+z0Y6J4J4RFjJJJmjeM6EPWJWo4Dmfxy/IXlsGHlhFiErmpRPUsv0CK2o6bwAzt4q83o
cFiSDJNsvdekvrkoqwgwgDE61sQMThho9SIVPCdHvTkpU+wWETVLMziWe9X71U3Fu2N9utMqYZL2
EmMLOelgPu04O6wOEtXwBNbbDv6S5j9HO7mL8i+zFRxuT+LW7XFpUdiemT2PS9XmhW/L6PY4L0Fd
7oQYe2MStqY9VGOTS1iQxumuGd7XNB515gOcmG7b+Hp3TJNPt8e0ddz/OG2AjqAjIPIhZmEiF6nD
Pp1k3i/uXHqZfSg+63sIsi2/IMlOht2kb/SVA2pjuVhVjQMu9l2VvMve9MsJOcDbg9laILLSoCTo
K0NeSZi+Oc8hn150TjbrGwSxyOz9wjYiAUYL6gr1AaN5fV+1vWImVsXlOEVF/gmxlAa+rjzykwGB
yttjEVuTf9yN9KCCUQOkBt5PGAxtpUEnLZwKxgIVBIqJhXwKk/goq34l06iZoZtufMvtvcfm1mnE
4IBNknunQWj984tMRJ2UVtVGI/uqno9VEnlO/C1Zfj77rlGQp/IGFJQeSOERZUXJOKnRlPqWkZkf
mwq+Bm2CjKnqhmAvtbIRtxPgro1Oa6GHEs/1gKq46cfQpoW3jINTHcXvtGg6DUCml/o8WQ9BORFq
yECMtGd1Mj3LGZ7MoXeLRxuCqi5FVVx1aOEog36niWVjT1x92OrOFzNtjkMnp86Q+rSnf4oc+lRo
TYFy5i7Z044RG4JWZ7oyJSxqNxdWZPR96qf9fCpoI44e4uW5tx1X095BiBVUvjllBzM+TmnC9RMf
bnvz9lDpAEEnkw2kCtFTaQw00ZAp4a5u3Tn8rq4qkca9ugcZ2HBexvmvHWGDUi+cndY0Uj8f5+Bd
N+b5vRFDDj0UeyJum5ZM2Ath7CFrItI22cYiGWO1pL4Wghs1PkdRg8SMebo9byLA5O+FuzAjnAJD
bQZZpaqpby4eylexR7bBXYrgtCjD13TQOQPqYwqeZwj1t3IJB7XTnXV1AromL0cb9Xh5tO5vf9Tm
0Nm6HOPOSrcgfFODwE1tjWyoGHIF9T4IUjfZKf1uXEsceQh+gmuEHucH/cvF1lgyqZypdLNnZTu+
a4qGVqbp2Wzqp1zuXyZ72iOs2DRoQ4/LNUiZQxR0n4KxjlYJMT+Ufo9KA/Vft/zUp+Mhnb7fnr3N
4+jCkrAVNYPY2ISMw4fTUVV+kwBLKFLimjbJfkCq486duJVZ1si68S9JEQT5hFMmSZ0kqhMp9ccE
2ha5zpOjscJBMk0OvW7KAhdN5+6gRFA8pj3sf8UQ1nd6VSjuEqVfg6qbDlEDqPH2NGw6kQMFFPVo
WhXFrKw9ojQAVin12+KBOrNbL42r9h//mxFxrue+j5QlwIhLNKj7sPfdNrBxrgGXYPtbdCKubf3X
R3hho+2SKFbqJ3PjHECT92smLayeImqWx9u21oUSAt4VmsFJToMHAbZwhhYB5qeKs80otM9N091F
ffv+tgmRN2s9brCByi6MF5CriX1eSTkMslUwYR0w6QJGgWDg0Q0JXpt6hUqvT/1Spi8LAIHazD6p
Y+KF03SwKECMSukVM2Wrbu+bNjzl6puEF1it0sQ42HbqO6n2B+hxWLtAoeaxV2vuOH3MVcMtlOEw
dG9hA8KZ5S+JWn7WOStTPd4JJjaOiatvEWKJLkjUWab526edUL83BzQv5HRGwLqvAjdDrOo05TBK
3V6VzYVfpay52TidbOGhW8RRNXYji1IbSeuhzsbrQ0Ge/LaVzWm+sCJMsxxOld2HDiFZdHaSd2Z7
X+wy6q3b4ZULX9gQpg/dUyezK6YvH59/tMUSe8nNdzv8HtBW28ytF1nanVQHv7JNATDDtWbRGyNC
p9NebYqeLixfl88mIqjDl+5Z3qVS3l6nf60I61SVUb0s+pL5MDggAqFO3THL4vQOKkQlO8SDsryx
TKf5PRmT5r7qJ+kt2a30KEl1SP95kHh20vZumQTBTgVs78OEpc3aMkILL8l8cE/vpZ37bNtv/h21
sKZIpMwBhyBtm3LhtkZ9mKdvsbWT+tw8Zy8WcB3hRTwAp5zWNjaOg4zWMQwtt5+/tzAOOJCD3N4G
e5bW4V5YkovOiWAZo9NhOoXq43IHFqvRfv75A83Zv3O2fsSFka5Nxx71msyf+oc6rA5mcG9n6Y7T
b55VPOA0wKaUJkV29bSvyXWvPbtdEnhGf+K4TNqvTvZQlF9uz9mmf/1rSWzXUvNuYfG5y2EPeVj6
D0ls/srhdGFB2FrIx9r2rHI40Y3/Vhnel+bz7SGsMeurk+nCgLBFQlALSZcwWcpocLo+oDUPx+77
RP5tDUyg1nPnvRfE9vpA3GcBvKJ8LJg0SyVIopn+1mXIW2AuQfjU5sE5dAI357Aiiu+TnVFu7lWU
/mBGAUtKa8a135UcgzgEr4la/5Q6b1ozcQ1prwNR5Gb8O4i4sCIMbDHteconk5tkjHx98srkMBaZ
O+mg6NSpcBcdfYml/dgTgI4gDN0xbWEB5c0ykMd18vYIwZs7GqGnN9NBoyWrMw5IWpNr6T9aSrGX
dduIyCl1rOX7VZAUZY7rWRmmYe0G4nvjChxSOx/G6E9Ne8jkP7pH09p7Cm+uATxK0H6Si3glTRF3
CUPp13jcbtAC6MdzBzFprY/OTh/VnqH1zy8OmcGa5C4viZtoHfAM68nqeGmEeyKom3v/YjjCURap
BGcouPKyl+9ope93Yh8Rmfm3M7EoKyiO0qvIKye1dJ4lDaOoiwcF3nSluE+L3gOayN4EAXMIu+NH
q9h7D24PC5EANHeBqIrMuGWWVy1xZ+qr6pNuhY/W4OxcypteR5Lt/ywIqYrMsiawCNwBvVMi2oS6
Tix/jsM3UlWjxRj5k74XSK9+/OqMu7AovNvnIoireYWmZJF0V5lR7g4D1FdIka1aTpFzZ46I/sqH
Jcp+B4372+0T9vaMQiZ27Y6JrmZyajHexizu1S6/K+udW3Xz6v5nfK9Qb03SEvpNjK8eNbdfwvd2
rL/rdOjTkz1swt5ghCOuj/rJSdepjKnXPO49W/d+XQipeqmTl2xiquqH6Xx3exm2NxRwCqiOKJ68
UocbYqkcl5RPL+vea5LhPJTmIZqX+2JR/ohLbfQopH5snP5j1ER+1O919W8ODso1cqorzY+Y17ZH
yZKUFRjTzoj6qcBVPhR1s0fBu9VwSf6a7ogVY8wohdPPUaNcy5Ii88l8ejBHgWtTDovBqzFUkRF7
QwtdNyeu/qCPv8XdckwH+RRkEQg/zaWh6zQr9T0UsKepjn2INL7cXoWtSbj8OuHUrLoiT6APImhu
MzdsbbdKX25b2ApoeM2j7QCYnEBvjT4uTn+ttzSk1sEC5RmA+Raq7foExN2V74gOeM/Dpavv0Tts
RTSXNoUjDQWDopSsdc7DL8mge2Hae3n1W8B0pu332+Pb9GOovcE6UNfkmhA2yaBnTWIphE+W9pLT
QJjXzn0ZTp/SwYC40nzUh6PShGCajc9xWu4Fb6Kg1o976dL8usIX82uXSZTb4Zz54Mhg7kjPlO6B
q9XnoZYfu+5DKEWHyaRxt3lTUyEqxmhwG5IHhz46RD2ULBlkkcReS7B4eiHtXC5bdz90dCuTydp4
LBZxlKgbo9xgcpT5VMZv89/Sdie62KpPUQzFCKOz6RQRzvM0NbWmdHjtljXanwH6DO0HxSi9PJQ/
tDZqeUFwtNHvlPaA1FvFjCvLQrymZG2gDqrM4TsiwtkiiTq+LbpvU/Wtnr5p2uLKP5C/byTCSiXQ
j+3e4fL/GTvoPhkpDKqNwthlNbTLwWq4u+XKs+qn0i7WhlxvALD7gw/PyR/C7k0TDzun9+YOIwOE
cB2c3KaYF+9Q3xhAHDPpgernBriYVkMiqnEtuz3X8R6IcdONLswJTk4DR9bE0UTEEH5Ix/osRU/O
Lq5kb0zCSb3EjamUek/aRIOBoXYeG+WLkj8AE75X0vx4+9jYNAYGC0gheWf4/sRtO9ag5PAdtXG8
eDw2cIok8ueKRN4Sf/1vtoTZQ3rALpo1HxQXx6TlPdd+nSW35/Vj6nXl3ja2Ffyg4/DPwIRZrNKJ
O2U1FuXDSbIeYPND41j2MvbCbUvbJ++FKeHy0uJBDhEJJrFgfs2b8k2qvgkM6RgmpTdb0LX6EDn0
du1X1bAT4W36IwybJDRgin8FcF0kszGdgkNXsSOvG783ce2Ne+wgmzcnrzOVsjQEFWJPpJ05pdL1
zKQS2Wc7fGiT/JAOHObBqRt+I5UID5m8k6vZXL0Lm6vbXtwmFt1lZjpi02nuc/VzASMrKOUz5EYf
bi/epiGmjp4C+C7RyLg2BOjNLoau5orOpvlczgOaWHRhIogVOm7Xl+9vm9tcMOQJ/ld+FolWoi5s
6m7kHspClC3U5wGuAXMvOfgjlhMfNlBzI6Ch6cS0r5BpcjKUXcWpODoZdE5tfx9YlGONSvHy3nZb
M3tuErl0lz+TNjtXtFMMyinKU0iWDuVs75W2Nud4pYNVgX4zx8JiNp2c9b2Dlzb927rNF9cue1fX
l6OWEAT8/ATDpkU+ByoXnsfCXgwNpLoDCHx9i45TTA3D87C747ei1UsjwoCgUO7aeIIFAs7zA3QU
OT1dt4exdSxfWhAiR2VMRrWLTFYQRkG1/0sZzmakuR11XhXw321jW+uzihjDNkbdkVba6z0wO7y0
Q8I3mk9Kry6Sh2pCiy16q/XshtumtvwfQnyYP2yIWHiNXJuqaCEhCLDhzzAhBVcPRUt31R4EcM+I
cKflVjfnkcnkGc5zMaBNHh8zBMH+20iEy0wPFFSnNQtei+EB5ibPLB6lZm/nbDraxXQJK1OkgIGq
humSR8++q/OdMaxeJJ4Ta6O7ybITtxnCGJY+SQxnAVk4mPVvpFe9Zkmf+15/mFT53JbVn2Hk7Jjc
dGx6tZGoodOJDrtrBxjUQUo13qJ+HNe+YdJag3J9ReWQTmeSnLfXaHP6EBTRkZ8A6SRKOFbQ0Ndt
lwLOlzvuYtkaz3aiVTt31aa7wQFvAQYF7yT69JBrRSRNObjB1Cm8RK11Tzd7hft4LM63B7S5U004
oDUuK0g0hIzVJCWO0chAFJ1RP1X6SxOFp6lPXSvZEd7aHtM/hsQ6fkfHqhWUwNyqHl2UYTo643Pa
mzvrszMckW0CnRXeTAsUloYVuGNuf23s91FWH2F8O96euC1P0OSV84b8ovEKQJ/OZdbqZpj7YbfQ
cWXqffonyIQ9h9vybtRMoYKArwWgihBNZIOm973J7TPOw5tZ4oqFMelb1Csf9IbKeB58vD2srQnk
xNZgtqL5CCaN691kj3kY1jIo2rppvML+lqhkT6T2VIxPtw1tdc0wqH8tCUdFbgFDGOU29xOIdjx1
juiYRj/rqYXR8RTKdupVc9Pd62GKSqPsfOvNIPR6TZbg3nEQD6hNmI+08Bf2w+VXCaeJFCfxME3s
h0p7sey/FPkL5bwo739hh9sGwQQRNtAMXRi8OhZ5RHMi50haHc3uYb1Nxm6PU2jrNF4FyR0CbWPt
4b5eTDODhXVSAQSqJYKWdn8I+/Kz1dUPrSodE8Tu3FjZ2RZb/sOeAC0AjT1eJGQOGiPsCuqIOUDK
BXXl4b2Kkq7SZ7I79XvH5J4t9Xp4NJR1trHCxei2+aOIj32WHEISAkGwHG4769YuJM0HKp+GHXSX
hFEROZWyNBu5r6mTnxiKH8BupbTdOcvMU5WlOz0wW+8jesmgyKUJmo5u4VDWlUZHKJUm6DmHSsvs
zbft9IfWO28i441GCxD/14Mz7Uqhr/MlXt70samocdHi/erlrkeZOUkRMFsjIqsUdU9B3L4rSBLk
tnbWDDK2S+HlZfIo1+MbcwnceGx/4fhxHDqySanBKS4edwi7xLNqgcNF3e1hrK3f80TzqnS4Qxdh
J4G36T0rOyZ8rEBMtHXNLx6E+GRaKgbohmKZ/ckZoRmeT8NsPNq7sfeGKaox8AXZKyetIQvrCdEm
+igzjeZ28WI3aFf106EuLPoFnm/76aYhXoIEQlB8gWK7HpOqVEZRW6xgrTwatvG+yL8X84Nk7in/
rKeg4CmGDNIAIhHookn+X9sxWjslLQaKAm7A+5C2xlxuz78Cmb6yIuw6xBii1h5ATlSkrRLrKTZC
Nyl/IWS9siKcItqCIlS0ogCGQXo30JNpSh9VqVsLhEUXHwKr2zn7RVrWNbGNxZXWB+5k7gBhlap5
HI24WhE8ltm7mZl5TvpkGi+zyY1eHUso7stwcGv59xCaOQA697e9ZGv1cA5S+uSt2e+C55dOIQ1j
KbPP9Qlh4+88NH6F/Acu439tCM/N1qQyovbYyPXKpTSu2bpr5F9+YSDU+HWyANw5Yn9HnGXUIivI
bBL1u1WQimie0G36+ZCS7pFV3YDS+Mobe+3r/VLLcGFmpb/EennuZ7Nyg1z7Vsn1Oxi1mp2bZmsH
c/IpsBxQQcScYC3RJ8NJbbAh4XLfqEjr1fXHXosOBfJBt2dv41IzoA7hqGV8IEQFx5cNSBtjPSz9
yHlGeHXJ7xPzjTXeacmOoS1/U7nHyNaQQnJEKEotq1VlBlLhm3V5LILugfzwYzpoH26PZ8+McFxM
iYlGhZaWfrvwUjpbuevskaKuO1M89y5HIkyZardTYWhJ6Y8I1SnD977eE1jfHgTsZTadMrwAV/+4
uJV6dI5Kq2cQZv2CAdN5lvcIsDeiixUL/o8JwaGtCTr2GCSsrwBAduN5aFynW2hPOKbx9Maa9INU
V2+k3Hy5vT5bET85XzBCCqUVyLeFa7AqCA47y4Bko2y0s1Pl1bmKtd6NA5ioc8jDXZNA6zxNqvGC
TAAQ5MryUohXj3Zi6feUPhNPrmZIK29/2NaeA4pt0fUN0pFm8+s5r5oxGh2ytr5az4g7WjxGltOs
PZbLXl5sq/sbHmg48Nawjit6Xf6L5Z2UoeVBwFZQEuN+tuvTkt5rtX20Rsez4R2nlDrGzh1MP174
3ukgpbZGiMLRoLcnT20+mnDw3h78lktDTIAkO8MnkyrsmmaGPSKMy9IvaqN27UYPvUgPhp07b8ut
L60IG6cZRxUCWnxumlq4cPPG8NQIJkg7mKvT7QFtXq/cr4AINR3RKTE5rJWlGsMEXZIM+m7VijfS
ZlbFa5FylGEweoM48aS+meHerxzr3kRi6fYHbLkTvXmryCMa9ySLrte4CvPEzIumpHT5MKsP+ee2
qtzvt21szSfvOnTm4V8hpBRWbR6LOu/6mlVrpUOcnZcmOETTzjNkz4iwaMaUQx2B4I5f0t5G/GXP
NTTLv2KEZANX0SoO8qMUdrEjHDlotcyaMBIhZzR7dfNYDOMvLAn9MDSBUm1ivoSTxxnzpSTkqQDk
t6VrZY8VKr0q5Pdd9ivhAh1SP/QWNGizV++4GE+bQEPXdXXlJ017Tgrp66z+qeTxGzbvbRfYuL65
IXSNbUUVzbK0a0NzIsfwLnUlLDloXDiVdJK68MG2eFqgaGj8pGzYGrRemVvPkYtxWV2QkwdrSx8d
dzcovygIlZll/fPnBIjcH4Ume1VEE/w6mPJajgIZv6YnuOjac3gXG+kOKnSrvcG0wTCu66ODmBRO
4QBe+jmeqspvJfsMq/b7KHyu+vjRBL66tNWhLL/QSgvld+O2QX6mecRLs27H8TcOXsppsMj+YBF9
Jc4BkKLI4r6tfLus7tE1fijCnVruhocA8FvVl2hQ4jQSJpOqRZ/1SVb5TWu4dfA20s9hWLhaHrnB
tHe1bQyHZDVhBXUySONFAIhlhoVtZXNFagT9wgPeX382oogn20+7vUVVHcUe8Fk0nQmH0qj3wbLM
KueF02WnvFaLe3MsktNQ6IobVOD87CXSd9xyY3DE4lSYGB3E2aJ0b07dbxwgafONrDqmS697baL+
AvSdqdNZqhUeiUzi9Q7rEH2WnMmpQGA49rmrpPQhjhzpQS+ndmcHbHjGukoIWvLGsNCHuDZVNDLc
+C31kpi/cJqMQXvQ6z52TUSKTkURO65VdtpOpXprEjFIFs2iOASf6rXRqXN6KQ+K2s+C5osUrS3q
TnC+7R0bVxZN9wDeydSBfBTpEOPAkJsp0ms/ah9tqDcalFYk4B8/b4UcGQoytC/QnyUEjKkRJEVp
JY2vwZ5rLc+UhBvp+N9sCJs3CSe11ZK08bNS8841+D8l3TkfthaEzgFetURLDqo81wvSDbPa2mOM
dGKY3NlL8y1PfgXEDVUTmDDa5FgT8ZGpdYrR9FrVgGQ2z6ElHZQ6PPZ9cHd7tl7HXAwCEVrqgDwt
IDS+HkpRNu0CkyePdDP0G/2zqTRukyOaFu8Rbu5ZEictqTJu96gEevHRSj7lAdIT5rv0J5UVuW4Z
EOcAS8Nj7dXatIlldrM2cLt/VWa323uSv176658XY1R4ncKeiMiXUutgWIciNXf2yJ4FIeTSazMO
o54BjMfW6+9vL/frbc5TBb57wisuHdhyr5ebhoW5q0w+vwnOllO4Xfdi76knbdogV0vWQMOxXpEf
1QWJ4dBiBZonO36BulhWn28PY2uOOEP+MSHcZYbatGE9mXitPbvF8AIB3W0Dr50VFioO3HVbcGGK
20Iv5GjOdKX003Zq3MiUe79RKqryVZV4kzQuO/fkj5DiOkFybVDYHdU0AkuCisZvBs+ez1V1aJ+H
+tiEJ+khLh6VYccR9gYo+HFYFPokU6/0zTLQPFuvg/splz4VMo2pWpM3Oyfm6rSvhwcLBBjuVcNs
XdCLIBhNq6jotYXhSRrqMB1QK504QBmbozr8VWvdYVJQ9Qrmced8W+fttWEaXGTCKzTUVme9MDwE
S2xpAa8k2nby6pQX4QFNgKCNvDh9uu0zW2Nc6wcrpzoAKpHtHOhY0heIyfiO1fg57HdW+RCg3WDn
JzVI3NK2XHMvqHu9EUAXQinELcGlbVrCvJZpqRHkyK2vad+6lWJ7p5V6Y/qufl+YvkJNrDHV+P1x
ikk8vA3cJHxXxm5q70zehj9y0TFtRCD0iolUECtFp6MtaktQ/9eYvcUXDDB5+W4iaXNAqxnItYlz
RO2TPG8Na5mC1o9M466y4EX5rZdKb6mHh8z46c4NFofsOnlihbeS2IZezryeVTnuuFtRGobWRo94
TXy67XXrCggObtvokKx5z5XrRQipmlJaQlvHSMh8lcnL0J+y9uW2jQ3PvrIhhFSSAqdUH2YdhDKy
Z2fJQ01z64RMxBzLx6j6po2pO3VqvPNi2XRu2yLkJdZiZwnO1wx6YM5z3sE+8qEonsZxL2e86XS8
ZlH8pEoBb+X14ZDZJWC6su18uX6fTQE5munAiTSp6vH2BG6MhPqwtUrekimExfjaUFPUsjaPU+/H
UDgctbEe7tsudvYukfX2FnyBvhrerFS+6YASb61O6qLA6fXen4vFy5zspYzsx0FRToh2uWY+fpj7
/IO+FA9GfDbTB8V+MYfPt0f62lVou6K9Z2Wj5d0nHvTcj1Q2TW2AOyUojhGdBadEUskKq2PgNmqa
HaOQ0jzSJvfGNOf3t62/XlCskzg0ELUglyTu7q4iLOxqe/AB3HmDs7iZfOZ6dytz50n2+hi5NiSc
u8pgF0EYWIOfJndFdhqr0wi0J3yUzL01Xffv9ZpSaefiotoIVzFB+rXrtHHQ2O3/I+1LmxtFlrV/
ERGAWL8WBUK7ZWNb9hfC3R6zgwCx/vr3wee+t6Uyo7ozpzsmYiI6QklWZWbl+qTWdttLF5cJQLzT
ci0ucmxsB3CuFY1AsDTNzLfQfV6Rcx9IjiDWxfL+uU5EfnwEpmkQ8CIaQUbr9iMiKdPiCyR4m43Y
NBoAQSLuiVApHIWfuT7kZVHZhaKgaMgmoHvfzwe1Axyj0dnxQx1Mo5Lb8JxzyPyU0Sl2BwAotkYg
+FGnz7jyCWrUTlI9qYAqqJbi5rxoxl0oYNZp0WKznQ5Ubm0Qa1dJhyc0oi84Dsl3Ju72LAHTiukc
QMyhKVxnmTyP7Wj0hS5tVQAXDQqWYY3eOd2ln11Mk405Pg5yTMTW8htHTdaXR/zQcvC99itXnhJ/
JWqRxcNg+3nuxjTGDJRFzCUi8z8d2NWBZHKuYqI4lLdRX5/toRIr/WjmcVtaaqgWGMw7o6LDMYkz
g0oA1wOQzzQwgatmy8NtI6ftJR2xzkhvyQKjZ5nZYLzRIAA1JUpp0iLV7WGM7Ur75+YYRVvsDMHo
IRJhmNK75TeQ4rSoU0naLjIBW/ASTd3W0aX07ivNzKmiGQidXAgfgG3K5orKtGrR/x7gVPNIWomt
VgmkwDgeaRYItDtAEXCM0k8txRv27XKg6g4OJ6N1dY1lPPYG9nbKW0xXyoDs04Cl9QubGatsF/dF
ZHAkeSZmQfXL/MYLQ4X/R/mvqFDXiIta2ooazUpL0bHNjZwXFPD5WPBm7jOM4fT/2MLf0mRcETH2
1aozCukbDOPcPTS0UEsLGOT3727GRAAlFlKJXjyglBjy7VEmJaJDZPqkrZ4pbWWN6gWbLNOiyhG3
pElZWOjXxd4Q43wZaRCOGEHLBEA33v+In48MfO//DI8AA+IHrjMWlxlCL7T4CEGSl8gxGbQH5pkj
xZW+UsfI6Rol4qjlHM3JBwcoG/InqMbdMg6g/LEHvJ607QdjO2jhbkAFkBQLs8KqD3EbmLw18nMn
jW4NFPx0tM8B4u6WYCpgs/MFWIbbPO9+hyGGFYE2KWdosQTspJvHWLhdYIlqwlvCPqMseAWg/nhd
0QbD9utKVShXUQ+bhy5BwTb67vJRyJlpXeK6HTiP+IwlAIDHtMEby97RMscoppllcDSxzQAYT8Hj
pcUYe1LajQYsIvgm92Xmp6eJVw31U6RdMEfwAzQ36YRz1QIQDpsAlPCj1KrWkYVK5Kj+PBUkitHU
Cb1n+/ICNSpGCRZoi77qiGTDuXGTc8frFJ+7ImRF8EMQCxQGp2O9smdddym6VI8XWyPNxq24aL6U
MLhYJTopOVZlntI0KozWW5RGmAs6Q9OSOEkXWz9Vf/Wd+jSol73Q+n/dv5xZMnj14XzARQdm2i1D
KEejfJpmCzTayADw6QNzOWVL3HMpjpxCxfSEMV4GeNHwvMINx8M+hQpXZzeGoirUgSYDEz5dozHK
WpSvZSVaWfuwELDLXFj+Y9ZQkYPVkDC1pCssa6Wuy2GDRvxt07/lY0pMDLfJPNiYn2KHKjQkDh2Y
yF1iCf0tU6KSRioAwjWAKCsYUT8Pb7HWJxyrO0sEHVcotEyrDAzGIBVRBXnuAxBR6kakZVmg7NcZ
ZyP6N4QADg4lx553+CG33JhNci5ytdQmcM3SkvMMfk8w5pfPf3ozuH7US7HqBGYdc3+3ZMSxUmIs
+dSwELXORLs29bZ02wEuEGnyUoof/zk5yJ2IWhwqIwisb8k1F78Cpluob1O9akirt09KaLjaP4fq
QN/Nf5yPaVp0wZAZm7IDCHWkb0Oh3E5UAML2j9M3JvowkVnDth5lqvbccmKmmVakQqBv20v0jKDF
R5VP/yxTgzeJ9/N5mAgBtfY7SQmjfUtIiVH+9Y1ER1HxvU4Er8CKo0xxIomXIJgjpKKejZdBwbYp
dkNq1TWifw4B4awVphV0QOgNMNYuAtmZdz33Kf1Y9dmhRVNsRFwPYLNs+fK+MM60a4CGafDe1p8O
CxyV/+UJCyBvDy+8lCYCUlBa+DupqPbAYjoL9V4KSgSpnGzoPFcwCli1B7huNhbvSqjxWOL85DgK
rTyQQ6c6Rw9FVuSb3Kg5ijtjiNBchj6LqYsWuWuGswbA7U0mdvAaQlTmiSAFLzo6nX/f19dZKlOl
DL0j8MDYqesokVU/l0sZyETxuST5Qq6WEpy/v+6TmZTl9j0CTPx32zaOD74lI+PlWboE5wwA8Rc9
TWlsYmwnFcSFVWpSb98nNcsRRkAAvYI5EPTa30pEEclS3tUXeHZK1FrACG6B/6EbnIrGPJVp+TPM
Awz49O9XDyxgd0fDCFtAXcSZ+YgJy9jR8tCg93n5Id1A7oXRxgCbLiKByHZYCh2A+AKAHm2bLCCV
rzxiYRytF3jOdeVpUdSco2Px8VBFmGQAjzWaLTFhxbYBoHKfVGkryV5C6G7Xrkrya+WtSEnJmbzt
VctyBXrk8MhmAn4QZR5CYSGdTbkA0XB1oTRaV19rd/N5/yAZ1f1Bg7muHt0pMZIxskffXznOMNs3
+eO3J9m/EgXpokeJn+K3nV2/OgSrmKwt17c5ZNjE0Q8yjAq1guzXJhrtvZedSgpy6Mlq+fthS6y9
++RSznl9v9NXCvuDGuMSX/yxqvTpUjb0JDnvu+7xsHr8vbSF5f5iAfrL4onB93t6j+Lk0l4d44A8
TFJOx0h3klOtRvoeWqvVipxdm+SktRfWc0yevswVh1U2j/GDVcZgjIo4JGI1EQZU8+sIIe9cLneT
tf577n5osq/9f+42wL0i1PFI765i+vjw+3VwLEt4+6T3JX7+BtHFOy2pRzZcY1wktNw3Y6UJsne6
0J1Tk8NjSB+Xv4l9JpLlk/WRvggOh+Ysl1c0GVVu0F/r+7Eve/lKHJf7YftmkL1d0Pqwtjry9CSS
J/flPk22Nfw/13dFk1HtKO36hYlMm0fDFfpTrZEon9K6+ISwuAE9HnnjH/P26oogo+9+1+DQR1P2
OitQiEyp61ufsXWfrelHfsjLFRFG2+Ng0U1VK9lTLPHBf/xvD41Rb73Q8hhBg+ydKaQxGe3W638N
8dZNl+6zVT0fU4tHkglJf9wTo9+LLhOiC1wDb7CKFJn902/Lynf66uiu0VfhHLnSyDyePwgyep2Y
DZI8UbDwqPbpfr1InKQBi+3C/j7bzaaPQ6WIEQRvsxNIbRX4u3yT6TokLuWJw/f80h15+DFukASi
2o7QZux2tHYZ2R0OB2/1qK3+engglv3xAbLrjtBPXip0/t35I4lsJ1oohPVCkEB5c+rpLrSc1eqB
bA3yFliW9cmREhYc8cehMhZEqpu6V0VcWrjd0Pf32gpITx40b3kZiOUeP4Nf3KPlGC22iaKqMPnQ
ihoY3Dh4V9unlNbLkKIMI30NpNu4ydNAAhovuY8CR8nZ7pTKKBYp2u5l7+K87Hbhwy5xHScgq0eF
Lrf6cmtJlkwry/083jcuHM1gh6UCIOQVSQZV/OVFJCC8Dm3uJTLWBe0IVZpPT8+O9tRxRvK4fCC2
ba+fvrieyrz7dSWfjF3RjSwK8g4Ss3mvj1hM+EAD6nJ8hL9RAniJyD+ZmHxmbP4YxVK8kJIFOHp3
UjpCKFcPeEvXMTlbR/d4XJD7V8QOff2PIvyhyDwAGJLvpWGiuElX7+1KyS04Xu1uIO6RB6rwN67C
H1rMfVVRE/QS4EW9jLzQd4l6ziMsy+8lsVL7+el4/OQc53eH7E9r9ocgc2e+IuVBqcUwzfRX83gY
AStOsereKnsykhU295At6e2P6LR2n4KQfIUkPU6hhzs+JARvFCewn3+a/nwO81KY3VmRkhr808Qd
OpKtsifK2//0N3L6v0TY2e9LmftZewHPReKeX9XKIe7z2n1pyH/HzLcoX/nRhtzol7EAM+qvxLN8
qyEqx7Vk50BY2fyWpysSZ6XC9vUsXHgv9KDFdkfXa9oRt+0IR1DmfXMAl/yP3rGoklmah+MZk4ze
gqj4e+psxFhSRynn3eHejnIbfbR5fonDMwhthKfwyW9sn7jB0zESyYZD6m+e8j88Mbbk3APmPoon
4d+dsDCdDBbYKsi7aL9nz+km8I5nOMuWle7frKeYMz3znZi4o3psJqZrjMwX62hSvZPz7qy8b1u2
JMRG2PqM9w5/efIy/8794ZixL60e1KM+0WysF21dK3S/hrsiPGw+Xa67wjTM/JBNxrQUQ1PGyRmy
udkM1s4RiOOsli1Z2ggg1wiU75tpjuVg9zp2ZVcOsQlqNPSJdLy8uF88jniiuZg4vtI2NLIAcUac
OMLqgfVu6gv3zhsM4OUKz3ZwaU2+0jWtAvXfXpo0e+dowOC2YH8dwePFULz3lM3fDxdfO2vft3Qa
LG25e/9FPPLw+vbW0Q8E4Jxb4rLFeJXAEAEMXTIJvQQXz0BsaEU0tSjHr/ouFN5RrgVjRRozTHPx
+yE57c6r918CQYwPh47o9pIY5CMmzyEchoHAZeCY/VmfDkl9FQgI04QXw6KK6bTFQikWCBBqezzS
Def3pzfwB2tXv8+wpmEJZgZcdDjmJiIQpPIvRPwcVrybmlXfKzKMcVRgg311YuMFzrC+29tTcH1f
Z+cDtysajGvVGpFfJyZYycjFgZHYORFpN0ZEEy/ehcsz7TmdOVyKjAHsk8AP8iyfLkdeXujJJJjh
7i1ENC7veZl3HK+4Ywxg1Fx0bNbLFl7lVHS6qX5bpfT5yT1+8bKq30O594SCcZyMMcg6RcFJNqBD
nZBqWxvqe+QxxRE+tkohK6IyKhp4ijEY4T19dST4xREKjuB9eyLXlu+c6905A4mXnWKVzy1JMVNt
OFxrPunJnSP7NlVXdOSkxBboAHSG5eakLd+ztdCTfO+6Je/Q5p2nP5LANgGYRpUVvorb2e1iNMHa
8Co6UuLJ5eb9eIfHGIfUF0rA2YJSaZ/owXF68phvfqfEhodrbV4K9/5lzT8fV5wxVgIbibBk9IxD
XJCMnJDeXD0+6tbDhTxs39zUMizutU3Z0nvXxtiMpBz7i4/eDS960YRlb9muezS97BXtfJzIj8sc
YyyKNAhizPZPxgIer07A3Wr5qExVGNtaw2JwXq1vYIV7vDEWoyz8aBA0EMQKuvfN7uCsLmTc178t
9+t4/BcniWYHFMzQnzKVUdk4qPVN9PApF7gzE8yxoxPlGJa0ldcYKDBe7wvKd7HvlrVbYow/02GI
oJWSElq9OSF9hcTOark0j6iZ4A/nhZzJRN8Sm2ToSrVNoS0BOj4RQ4qTjFvsjwrpitj7uplKQjxy
k8jd44158ctaqdqxAzksYL/QwZLXJQFqMNV3WwzreGqPGMbivM88moyiB0o+JHFULTx07GW5XWB2
vBOf0K3Lubef3sztUTIKHuZRlvYSeKMnREYAeYnsenDWuf3kuqPAdXt/2q9bcox2S7FgSl0Dtjan
naiR/EPcQtHu8/TzDbulwah1XrVR0GEKzis76pxCS3kQsSzKsu5TmXn+b8kwyjxUfWEAfGSB6sRG
BAqQXQQks4aD0liNBIeDJ4WTlN2TQsYF0I34ogk16NHFYVd5iUDGHfJhXCvFkTw2ChpGtMhW8vcV
ZX9VzzyBm47lDhtsm9QZLsaolbidZCAnCAEUGJ7T71NLFTsLH3UOPY58s/GPYJryeJ5ObfcSfYRO
95DzjDrnXhaMdWiDpMbEKhgajqdN7Ckd1QQnfTkjsbDhSPaMe3sjc2zYI6iRno0GaL3sqEB2xF+1
FkKsp47wUuYzxbdbUoxh0EP5ohk+Dg6d+/GFNA8h6PCyQTP5yVsqjD0Is0K5FAaovOxOzcv7YJtk
PK8bWmlT4PhkWxp5SwnZC2+b3UY47DbUKg+oG6Py89++lyzagBYVgDfvJ8GPNNIs/wLwFRwrl9+H
wZMYxnIkYmo044CHubNQE+zilW4B0yvXCLUoR/w5tnDBGI1GioP6ErTIUZINPbcEvea/kyeeaeIo
mTJZ/av3eKwBgNh1k1iqZEeNpUne3w8eWS6xNjokLxzDO0neHQuiMK5GXvlhAlzDhXfqA1sl1Zaa
JACKhq0e23DHr3soHHqMt1HLRSWHAAdDSeIQlustqqm6RaUHkza8BN5MgeBGH9jBOrGUazGdThKP
iv8Ol7sgzmGFsk6wilZb9AZxX0veO8ZCsuqNfwnKDuxRmOPDjmS7bmVxXV+eiDDmJKhLw7+MoNJY
3TobCJJel4wQ4VldwlKi0MAzyxxPg21qr4fBBDY5pGQ8vBjHEqWqhpsKmgn8bq+LcTWqsLj4XVdP
Dv2Jjsh49dRf7pLQvi/yvMNjDMaI5YyXzpysZEbGTc75dZ6p/zGWdg4rsW3BRfZSaMRYR2erNlYK
Zqkd883kvWGci2ERlPO6HoDo/31mLRVfTEf+bGQiu7XLKzjzRJsFoYuNFDBGC5CiOzi3EnXEXe2U
b3jJeEnBmWz/jSSwqE/NUEXopgcpDT0DJw2Ilfh7QJWrJqtgLT5Vud0vS6jvFzcc4hkNtsG9zLV6
MZzxnixQ5tg5so1+rggRUbbTbXPZtMSSybPVWGea7zjGmPO+sOs05Dxpkmx6ytKLrYyWJ1ipQdWR
Fw1xb5IxH5IPl7SpQGeYFC2kCL9SBzlLuFgcjmZSbbc3ybgkUj0O2aI/L9Cx87LDCHXzqO7HdyTb
ApTeuAm3mRLfLTnGhMgtJs/KKQBDU8Tu/MsgkzO34Va5p6++82iyI/iY/s8yUQWZzno56QeHynbX
2ChGjbbtXlTrvsGayXTccsX4HZVcDIk2hcwvqgT/fjOeibjsLKCP2Jgws0hMXFenBo/s9PTf4ZIF
8g1SJQNm1HSY2LJ09i1LJAn9ChyedzxvkIGLh/lP1AHYduGk6OOqSwY4x42FzQHCUaktnlM1z8sf
Goyb05pSM2CH42S8Nv2rjRQH+eLVUf4mbfOHCOPblEZW9aMPIqepC7S2VpmFpqM9Oo7W+dL9l/HL
H3JMrKQnHTBOBngBm91pl+2smlpPSCNyjm4yBj+l4A+VyaG7ckc1LV9oIxYAey9nkQD+imchpkO5
9/uMMWovspFIFX4/IS+7BZX2e8RgLrdDa15l/7DBGKKyaHu/778FoP4wnXGzc/AHTaaXT9PK92VE
uq01uHjNDMf6ip85Kjz/Tv8hzximQc98pWpA3jk46IC2MQHMcQVmOpEnK/GHBOPXRHmphYo6cXjC
A41G5IPnoektWNpogkdb6frLpF8c4Zg3uEA6mXAzvhf83UqHkCgdQJ5HhEQhibfJPn0T/1IOzSq3
sQ/Yf4pdbv/izEliiAVLVCYIO4BdMmz2amYGfjuK3uDXI/ZyLYK3ILlg0Xx8FlHjGyN5Wxjm4Eam
jGV0GAXdw0f6h1NWKNdjJxQG5NVpKBKb7hlNR5+YpAqCLHrn+hinAVnktlG83peZmUhpaiEBJAqG
KKb9pLdHq0f+IBZ1KXt94mmSRiLgUN6n8D36w+geSEyDQf8ZFmPYMFRMGMhlJcOtT8gpXSFr/x5U
1iFFjTHYH1bS5lGwlrm7fdVIR88EnMpOs623e/u5XT5xhGmWYWAcY5PcBHvFguEnAHJW8+aM5uEQ
KYNFSdWah9Ux54+oIuBqAGWBLU4ABrk91DTDvHNwCeDdXawTcEtDYuqkO5OkI0jUrtFD38dU2/uc
k54xogB+m7B7FwsdcOjMCx4YcqA0lQyyyoIUrdv2QMnjeuiTRDDXCZw/AEUDuwlLdNm2I8wMpUFZ
mLAAh/K9ffW3wnr9BXx/9YHeF5w5tb+hxDwKidoF4zkEpcrZ6CT2TDuRaELdTUMMq3LuU5sLBzAh
oppYlDCtIWE3nBdpqcBBgGVLSEJ2ZW63MhkDJEYW6JJ5bC0Fkxb1uBd2vUba5TNKXJQjmnNFEnSs
iBMy1oS/xV7gEPR9pfgCXOa1vP/Vu5eIRC4cdF1cZisrcnKLjgceDNxMA4gBqljwIk1YmgB/uZXW
WBUv4yBmireoVrHpNp1miQD3s+LH89LUts1gNTpgB8j9854LxHHWmP6CrGI2kZ1FEzvgQui+ZHpI
jNvtRl6Vq5DIr0eeLf/uM2IEdhrzneClgGiDOfZb/jIh1vK+XIAQHQaLlh/i1F9QvaTkoK0CNFUK
JPto8X+LnRRar9iUXNLFWiRoJwUunfTAe0PnPO2bD2LMQyyZ+SUVZNOr7WC/S51oXVvvgSsQfZ+m
pN3HdhGSI68zcfrVe8fAWAe/C301wJS6l0bEfEy2UKQn9/6dzvjYV4wBJfr2pKUGwIkpsKm9oaV5
CAz5Tb9RVpHK8+Zm3KwbOozEGo1Z11IAOpt41diDabWdY+4VUnuWneYUA/1kjbXG95mbiZtviDLP
WHxRsqDBiL8HmqMNQJ5WpIX/cenRR6p692lxROQHGGkeJKpSnrVJZuV197GgXU1iJ7NUjezXC8vW
TgXlpmnvS4gmMvY27FIhHjMcK61Wgt1b+9wKODZ9RhmxHAgD9xIQs4A0z05RCnUtpEXnm96CLki+
xC6fno7L0QqehcNl1b6qy/o5RuSpEl3dBQkWljpJYgUo0K3Gx/N7SqoLSVIvUJc8BIqf3APUVMTS
GiAfiWCeESrx0gcZpvN9byypVmMYN1sViomNLGgTTlNH54HZ/pQn0MM2CaB3TNBSGhMr9LmIxSRl
4nsn0fa80ELl4sR7rLXpym6V/pYIY/s0tHya5wpEXk6HvxxnY1gb5LociUotydxiuXPoZocxhMMK
M62BGx4e3tZrO9x/7Pf7xTp7QDR+BPo5Wa8jx1qvn6wPXvLmu5x37xOne7kK/YJoDDRfxSdSdNj/
+mUie97SAu3Mu5J4y/0aTVPjei1Zo+2iVQCbRHgP0aS4Pz4AaBYmcAzQIsi+umMUADS38n1UA0cH
u4RVd3S7t/NAUrc4CG+8HpbZK/lDjk14ZAAZS8bK9D3FOFuxdlJLDjjDjPuJS7+iwEhyUC6ADtOC
QuXkq6gm7yUR7XJdWqYV7oO3M+lfKkvm2P7v5mj2GIFvgqXWgC0TcZi39xiVZ6PPi1yZpmILUhLF
OkTEeSRL9B1tIU7P6JjhCc/MNA18CPiiEyAJsE++q6/XwlOnflxHneIhqJAoGkrRnlNS/7D/6Ehh
N7YOX+7p475x/i7ZMpzeEGU0F7PsvqRcQLSi0JqaYCwp+sunK2d32nya9POzcGnXumUBtVnnlnXU
sDbqTI7//Bm8ZZ5RbuxzboVLie9QkAhyinVKo2Nw9B9WZDjltvaq/BK8+6zP2MgbzhldlUVDHeKy
Ubw8Iu/nBdFWQGHmecEz+nhDhHFUgliu00IFEWoe3rW/HgGZ0y9RRDve5+Wns3JzemyvVVjnel/J
reIZy/Dw+LBYC5/3CfCEk502GaKz7osmKIwH8f2CRNCCYqJgtSQK3fbr7pQS67njWLOZCQqwpWHT
A4DDAI3ATuwlQwbY23TA6WFUHDMMge3VO48I07Dg5nGpW0tLtZ7EzUCinHwdFysO07PHekWfybQJ
So+92Wo/KUeGBsSpiuOUlgfnZbdKrIfXacZ6//wUrkMbWXPOnc4kR2+5Z1QTHloexdhH7rWn6ENb
QzN7Fw2XMOr2w+u2WO0B1BDy2hDmTN/NmTOKiFgf/zyd+TSASp2D6norTcAc3KNu22gqWX8Nv6YT
DyjlVrFmteXqvBmVXAy1hnQGaKMdI0Ap8CV9WpHxaNvZw4eyjZGCtsx/0w9xe86MjmLzaauPWOuG
EMbJqQfjt1TQgvmm8+R5JiYGJaTgsOgUGRXAZN0+K5oZxXlgSLhRqM8vabNapmQLIAIb9YiIDoTX
fTSD83FLcMp/XD0pRRToF2kEwQ3dvaMUCBl6NOijRpdoMZUnn9VCAoJb7Zk1rVd8Tm7DNVm0K6C5
H2TRX7I7O5KySvfy9lP3Nsf0fRp64hVE5hyvm5NlNFUfs0I3e1BsrA11Erdctm7/Wljm41/oHlpe
UGn6eH6udglO2Vwd1YO+MuzUVvYcgz+vPlesM0orX0JVCjN8SIKOl53TroA3jcGQZbTdbhfrM1kX
FJ1F4v+hDjvnKt2cAaO5JbaqSWoC0qX9gn42zFUUy2qAwyu6R+781YzHf0OMUVXFX7R9W4sTn/FD
m3tNYak6qUQ70Q5awglXZ7Jnt3LMqKgsLITifJ6ojVabww6KT2/rGm2Ox6kqSu+bfd5BsljrAMMV
AuzIhtbsEF4YpEWFDRM90zwPEEM4Zn6mDfyGNxaIzqiw8XhRwegZu3INlBdClpgmwjAbxo6t3I6o
znnWZhoubikyZqgIkyRKLqCoooD07iyTlcs5wdmH848WGIzdqcdLZqQdKJypo7rY0bu37f0a4Q48
H16yc/6dvCLGWJtooVYLNcd1tdRY10S2qPftHzwYdCksUzdzBCpQ3o6jeefkiixjckIzi2UpAdmM
bHY7DJPAH3JWBiXkN9l2FKHe2g2cT5c3jMMzMQZjYlKsj0qHAoRfThu4JI4jwcIUz4JNlr+3NqLK
9ZNAcyu1Yosnq9O9/YgWrnhmTEx8SetO6UC6IOGDZkkEEwt4TLZok7Q/bOsJqb6j8S9CwGtTwy7c
yAYjRi4bRMVppAp362XW42rpO8u9jK4qjujyWGRMTRwmqak0MDWbjdZZFQrEUyX634xH3CghuzXi
olZGEgJY3wvfwif5U0MNVXjryObIE9Tv9sc7l8ZC7/amJGhisoC8hFv1kOwxW71rXqqtRH+tpv0O
5PER7+N2L2MUf68RuPNbW1++Acc/mpA/kl//3QmzabM46KSxmfRVtiWC6ySJtdxiaje0lcf7pGZa
k24PmbFDl1yVtL7BIUNDBSJ+OKueEBJZENfnfokZzeMXT0V+VltvSTLWqEW/VyrmKmKWs5MegC8r
rtDP4FoCNWm3eQLuTkDNN2Fb84oQ352S9+6ZMUhxHKhVegGz2DxJsSndugj00UFyslmWPkF/L/qW
p3oQumShRxu6eXKfrLe3V7gmo/W2R4vR/dOfaRe/PQrGUGHNXBWeRbwC2q60fwmIXFbSsrUtZE8a
8nmfGM8DZCsjhniuw6HGuSdfQDy1kXBzgIW1ipZSRuTfb9O4or5FMoO61gfywTCU9z9gOt17p884
RFqYNPkQK3hUf/1OeKsMZgpMt0fJWKV6USy6oMPdxlBbAnw2e/9h32eAEyxgY8Kt196Pl6gXR1g+
Ndg4JUmwVuMhtDBWIqBsKJCuWSIIuzzGxC5NVyT5M0d1phP6cYJAP9REFNiBUCnd0hf9JohiLD7x
NvlW/aX8BmoUh8KsW3JFgXF8qmFxQU8AKCThUc62bUMHwVIF8nL/JOcdyCs6jNkBorQeLkbIomih
/mgvH15fJWtqvoSvygvY50XjihhjcLIL9jlP4ZZ3MUl1PhhfbfaM9c6kz+3aGzYNGmp56OOT4t67
KcbSmMbQ5rWEc4y+TjXWzwjrhrcoaj5WvmKLMR5VGNe+lBmo5JLTBIM14Vc8Pj9PIEmc6+LJHePU
iP0l0OoBB7iJcjpuFDoalHK9VJ7sMfYhl5MY23D0yV08YdaoF0n6q7cBjxHRr841AWb0wu1HnKep
I6OCVYCKwaJWiLGJp0gJVcxs0fQAQ4iH6KvbIIhxP7kF/0l5fgrF/xJjB7cqtRWKLolVRBV0R1Ms
+KAGsYBdwaU0+8Rij8D/sMXOcJXGIMlBEKmILjCIZJLixMVxnI84r2gwpmKosMJalf3vFMZ7GxI0
TyxlsgY4UbrkyN9M0wKM+xUtxlwUI1bbDj5ome6OLtCX5cir3s7e9g1vVHwxr7l/jo4xFmgJwY4q
WYAFxCVNpan3w66xzytaW473+Pi4NK2zvV1u35rtHigW668vIARy50zmI9ArjhkD0pt+GPgVBNN0
8mmK3F85zUre8JoIZzr8bk+WMSJJpDRN7AdQgE1LgRSNAG1C6cg3yAehdrS2nnLreKQ8oK15z+eK
P8akSF2b+osB/L2cdifdaXbjcf88iY/FjY7mrNfU5oNd2aICPHvmRtumLRd+l6pevUY5tMBSI6RH
hJdopZzgaMHZ/NzQ+8/b9IusomODB1YoyMiNKiyyQSCW56rKFqqnaAV2qUWk57XxTN4MSwFrDtEl
iPobAOYZ8VDzwC90ceKJnCVSEetD+ov3hs26O9dEGNlomzAVjLZQMZ9O6Hv9kexF67TJvnYnrHde
INVDh+3/Af52zkxek2VEQ1EKzT+PE9ndhYbRNPhfY+rZ9y6kpkuAQdkXaw2h/Lx/abNZkmu6zPuj
FM0odEM2GU0d/H6DJQFTcms/A9eO55TMCeU1McZdFQvjcqmys+qNjWWU+8xfjx9hujQpD5FiVtP+
UPrhtF5qtfWxjBPHeUIv9OI12a7bZ6AP8jiaTdNdE2K80zZL1LCZCCWoBAFB2EE+Hei+ywdMMciO
yscymn7w75UAfXz496skeqwYF6WZLiwhQCJEl7f19clHoeAeIPP4YAF4m9YIWEGmoidjqaPcraON
67wJH4OYUMo7ye+hz3uMMRZrjINGXWAXmYdc/WmnIlV9ElyxJKNJtd8WdV8mrNphjf+WR0zaPj+v
7dF6zVM0ZVuAt+F9z+xTf32zjLVZLMq+HRb4HlSdnMwulv1ja7uLjhsWzN0oduICtwkVIKw4YW60
Ah5c02cdCAk52ZknGXCyToD6wBNP2eccv2tKzKUqrWCYcQNK4xPcZyG1dGI6LSwN2kBhTqdENoEw
cUzMnNZfU2Uu1pSHTO/LXvVikwwJzZbiBamz8QH1ngkNS0b295NXb5l+kxUm7Lkw0JisAted7XRq
sSr9Ug2q6p1OEuCWCjQ8EomEjmrSs1tW1Ce2ikzs0WrczAde6LDkMM37AOZSsbwUbqKsqB76Mf0P
7B6WvdYVQyvIPhTRQn9tgUmCoVwuIg7l2QfsmnXmkuOqF4Q+Bet5TcsXVGjFN9PabhuknuFqEH35
aonoiwyPI287+myAe02auWkkZAMtDUH6/Fu2+8pT5JWGVvfGRx9cR+U34800LdHfJOgWT9cFZso4
pz4n4PrUVYxLl7BckeFdNHMwPoY6EtEA9TrsXorH4Bim5Pm5ew1R1/y8T28G8M1EbPaHHsNwlmGe
o9FBbxOf4Z+HkqXRlvgYBDy/op0Z+e/B2QKX2dyqQC4t7HA5YPTLXfyLyTYTLYeyoshY5Th5Ybev
QtCJiQrwPt1LMbckKiTUj52jri9TbWVwu1/HozISNO7w9GxGt2/oMu5DVumhj+k2HeE4cKkBmnEq
MdLq/Rqha4/KSvF+50D+XY/v68vOFVZfOndWjPcFjE9RYnvckMv4gsBVXzGG/AszrceXk7I+ber1
Z+AMLufS56R8mgzQsZMP+5sws3N71sMZuBoZ2sS8LnmIPJmioDNsMmdK4xzrTbhU3/4fZ9+15LqR
BPtFiIA3r90wBO1whhz3gpg5ZwjvPb7+JmZvrEgQl7haSauQVhEstKuursrKfLzLfrk6Js7sxuBk
iH2U+G7UMNhlwHZDidCjh073V2xjMOfY/lq/OPuXtUG819/6EkADgAxUIKwO0UOw8CnjpTf5FBFy
negZQm8mZEImn1JCwbLT2pI5qa4ZdjERlZP6XTBW4T9J6FPisnUrfKSDQqT2EqdmWB+DVve1jvhs
RjL+K892UlCQAC4wAhPoKgy2LSTkkkOj0qazmaimvHoqmL03GDlof3/iJbzo3LP6egi/dZGrAKrP
0r7KoMZ54l7Ki1DZvOaB8rfWdg5nZEfGzh3a1KfH8zYXJt4YnYSJ/SBzrRrnzIlh9QKxkxn8ZThD
2gwIZ0xK1APlduzpzALLclxCY849q2+MT+6iyIsVL9Iw4qQG2PgljFjdfZKF5z7T0xyywcwznyyk
vWfQ3Tgi/2yUKWVELqi52KkZc5J4mpemo1KOhyzcT7P5BmWw8JMXdv3HIX8UiQwifGIecEuXwcJe
FSfOeYgYdL7xmHOBpwFPf54PY2kyMzrGQBsp9ChWC4s8zuPN4cCpQF+SCsFQqNjfUZuptcoybNE5
J1el5i7dZy+iEZiKQiLUC/cGbQwgemh8WDiUvzv2kd3J5ioyNZA8HnZLzq7eig2E5EAiX1JhhUSK
ftqxKKhFJrFK0zolumm5VoDwOfDsl8jQZIA3EyuiwtPj2bhPQP/OBrptMBEgZ5q6SYlNO1l2eOeU
v2o+UcuQNN8oPn3nsV5oLwxbEzlbiH3ud/rE5sQ9qU3lJJ4oAGit/BE22lGi6/MS5dV9SenWyF1G
MwV3KDrvnBOSZPEKl55C3jeZ3niG/BRaaLZRnxTHkCCcDFogEzcwinwX0Ejww7/e4eOXAFoPRWlJ
4PAvtzeRlvdNxCcyhis4KPgfvg8joXRQ6omDDpu11y3stPvs+8TgZH7ZXCq8uJGcU1esqgpg6+Zv
vVN2g1Hs9/EJLtv0kR3kVwt27+OsW7tTrY2kyRIHM+6cNuFl8x7uUxIbEIsNPx3zLfRHsBxQBuPr
RXs6vkTHl+PCXp492f9MtDI5YWqURpxQqs4plQhbkoollcEc4ydENXDYj43d94+Mg0W/KnRcNRki
xJMMVO3WWsWKHnPaiJZzDJ6SrWP0JDCAaaLiGjThwJlCFMO1BvQDfcTNWJ9HL9fL5fF33Mc5k++Y
xJTQzlXTlGMc0AlYYQ7xaoPf0lD3dd+8BEaVk8tGNh7bvG+kndic7GjVYzjIBbvMSYdApW52WzP6
czL9kJzsHWk/RYF8yeaK36z7t+NqFRnK11evf50R5S5FtuNWnjpVKN4DXgz1PbwnJreH5uZu6fSI
dNA78uoiCTicmoP3Hu9FGq5Vq921HFlHRomnpLjS1tVnsC7oOueIvtTVNuvVrj9lkonoha5gnBqf
UkYrqXrrWCoJm/bF5UjQoduesR8vAjcObTJ0DdSceLuMY0ejw61bydS2gvwQTjnilHoPP2p0ELpA
TcpDgejvY2N3LzYNMkO4LRVFhtwhRD1vbcWsEqeajE0mVbQHP12yYVT0Qu2102M794nOX0PokIS0
nYBVnRiq/KAuciVAQEL0+Ln+bEKkV+WDdPni9choziuk/JVFMoH7LNKt2SlosAmVFClPyHpmSJlh
LsWAbHNTNhG0L0kszTmOUbYbDzL8jUcAcjuXYddqaZDCVjNiO47NyhRW7Tn8PI3+ggDMA+kv40V8
Sw+oVwFW841j025quoQvnrv6bz5EuP2QVM2VOk3wIblMxH2grWXH4GmnHmvlT0XjmmTtgq7BffZw
nOersU+Oa5j1bDeEMPm62XV69tc0Pz93m81mlYHNrjwkOMUyPfQ/pzIn9dmIT9yYFcg/cD0ny0na
2ROEcpooCdBERqfS7QRwXBqiACMxp8g16gz8VRvWPWQVRM3NWrPUiMrd3v/QOto2VqmZC1t9dJJ3
5xdXCNKlAE2g/3hiPdNEr65bOFGFOLsEPUo+dQO9NXlw+v5NR02QJYrz2QFjCWR0IfOc8OtSrh5V
ScCEYVorUK/lDg2mlk2TpRjgrryLn5c0JDnw9IQ0szyd08xxu76uvTOv7gEyoHFgC+ExY95lEeS3
icnQ2JBBB+C4r4nwoW6EgWKC+2wt8RspMAbNWYg2Z88b+skVAZ3loCT4dTlXg4ZsfZH6wHScB+bo
VXaXH8X23HVvJbJ7GVVTyuevfF8RoXxveD0YFKMZyPAatF+KQhv0KCtuqgsDyaIfpqW+5tMhNVt5
pwg6VOILv1qKF8fIYboxRlFwSMSLEBWdQmlcJXMgot24Z8FUHGghRO+igoCxSshQEzGlqmAkhZW7
tMcTLX6K3IWQ4jcgnX4ACBUkaJ3zIIiYYg6Vqo3LKJe8c5yghvekgoFfRxyX2O1XJert1wDmab18
HbIdl39UGYgyZDDLK99pSgFdCfJAl8wYLAWmWtFaGHObopEyX8Nzfo41yrmElZ9FjfhG0xusZMSK
CZFZznK2mko1swtt+S0b6LD37doh6EDnND1de7LpoEP9r4NExKnaORSSQ0FMBIbUvu59tdD+cv4+
PqKz7koTNFEFpGnc1ZPYyitrR2Id2TszAfUOOQneeaquPRrpJhjhKQ6QbgCPmJCng6hHq1A3sud1
aH4pXyvFlvTK1Fatu5jembkkFdTKwGIyvtnAZTJx3DHviYrbizhjw47LiD/Q7KlWWCIV7irPd83O
jykTkfRFTfWEWUnOS9GR5rmSaS0una57l4Jv4aFCiDAYWfxpGNyjypUMfeCfK3QmZ3bP6dEXVjj/
kQKzDzuShafCpTynM9J6jINaUgYN6VFScH2Dj0zG1iSahAbXvLXMUnR474yQYMYfOEuIW1CNvnWx
cRbkYdrG/tmzmXfPTJ2nMlixlxJP772TkwxN1SkJmT/DTxx+BuxOC9AswK74fw2C1vAdIrYQ2qsh
SyZM4uW06+Siagv/HPVP2guOj7SNzygz1P2RqX2w+JjFj4wM/KCzqpW/KM3CvTvzMgPRDCos3HjN
QRltMhE+Ew8F5zHBOQfAoKHlQFOFpj+l85YaTL9pczCKbBtS1HuEq0zx3KVm7hqtStJv9xBKO4dB
2GeWwSF4rgoqLSQhxqDu1t/cft24x648dNF55SCMX1ehXdejgY+LCS542Gnps8OSptIfn+uZB7KC
GwEVAQFKyiOzy63BvBjqvhq8+Bzw2wx6GF+sY9SBnrObdOc4JlyMf2KLFScQ75wGdMiJu4RguE9w
QmkbkuEg5mFRAeOmYaCTFAHbCGFyrq0EajdPzgcgXvCuevtW29GZdReulZmDemNvsgViGSLbTgB7
CXvRcN0BOfl4Vu/jmXFAImJ3RFIyBMRvJ7WLE05xtSQ5g73ShSDwpf3+/+hOG6OiyV65sTLZK5yD
rkrZLZJzo9r1sdsIZrXR1khWu8Uq1cUNUy+cnXEvTA0KmqpABAGIFn6aVADeo2IEwUvPTnGpPLOr
Xpt0+3jmZp6O4BK9sjEO+uoApP6ojZvDRma/Vzxhg418Yix2U/SoSj22NbdKIh5XcNeKKCnaZP4c
LXb5qqnSM2KJujeQ7UrAO14a3Cuz2Ek4t1bXtibHLGvyIJKGMj0rf9oCfoewG8/bhsErUx3k97Km
ZWNGqfF4gDN5VgSeiG9ldP7jVvploriazKDOhUTzlezsQVN+QAChvIeJ3TAmZIc9YduUehwa7JNw
yaOBIJ9dhSe3XjFHV9sy0qfPBYTnSO6uVMCxWiIFOh/TKFkpynvFvNalPZSGWtqNj2zLukdkgha9
HnFiQNP6xVnKld7vPuQocXmNxwrh9PQ9nCVC4/ltm589X5ekzzTZifXCQ+Te+8IEcgjIIMg8Xtxj
OHo1X1FSOoyjDfkZbN+k614KwAz8Z7aVVr2dHOXnx8tzX3LQVBC8CTLYpRA3IHNxaw5oOKFn2TI/
Ixna1EThaGN7heXVe9ku9eKZe5bQmK2FIeLNv3JuMUuHbfRDtwcaH4DTrCF7h3hlSnsRBHEbc36H
8XYA24ESzUX6H8jhljQ7p6TaU73KxIUb557Taxz1ldFJalLpWhboTRjddSf+/G1+By/RoEcbDowz
6wqNHaZBFQskJy+STYNm9XjS55ZYG18TOPfQHZse+qxsHIFrq/wsDXrmkLZTrbADqljT9OTLr6hU
svSxxV8m5rtZlnkMGgQgHHgDb5c50oTKyeseGk260Jkp6opJwhGON9RL/lqDqignmpEw1GH1KDE4
36xT0op0eAbOhvibXqYJKm9feYAcLt/riMwitBoVEA3yaBHRwaXlU/eTZLQDZKS2M7Df+rQedp23
KuKV/M2XtGFWeWZkeJssMmfdaw/gITmSzmFgCkjappuI63hfHRqpOHsCYauIRsVbEFM3N4uwp0L7
6acW67xqnhl+9NJzJ+pi+yL8oMgkSSDtp4kGBjdTUA0tXgUo75QAXBd2AxgVr7N4iqIUpqy0TveU
Tc3pqWbi/5SQz368SL/Nd5NFuhnFZFdyeZTJrCQXZ7S0+5quAHCk7ASwcg3b8jJ8Ay2BEpBjJT/Q
Anc/BtUOApNTLKeniroqAxoOa561er2X9aBatYmlDU8RuxUZI83MwqHesyQc0ifl038WMsMX3twW
ipIoLPeGexD/VI6hpFtoJDpvHbMpLEFey9pRwaPuJw+sItYZ/zXUrDI8hJw5MCsnNHmJFvsUb+5s
3weZETY5FT0yWGiU8PAr3pqRSCBTAea3ZW6whck1tG+fvO/a03ONRyoHfz21wL560sJ03vd2TjbF
eB9eeVK/KgW5UMXizK8De8e8H2orzkmEXJrF6iDv9IiM0JYMPxkke/F6NRKrsHxzqfwvjcs2XVYZ
TQOILkGEwv2+Bq6+I28YD8RkanEWDu1F+ZPu831leyYHEgj3FG/NBFozh54OZrh3ibKTrGAPBVWk
588ReaNgu4QkEQsNMvQasvQVWr7nlWTxpn8IFl6PMylIlbv+0snDqC9SISwZpTizSkmT8jK2a8sv
ybNkYVVD01uydx/93NqbpJfzrBOEwsXMcIfCLFGvGRVrB9CCqLpnOrZjcnvxEEG7uF7wwDNlmhvL
03KkkLByDJ+BvXEMX91NIz0PH+KuVWlZErn+GHobcUeqB+E6lbA1+JfHR52fufWuZ1qYHPU2lB1s
f8y0tuKp79IOSWeggd5dnATim6jJ6YKdbhIqfTi0XKdGuhHsEZzy+Dv+H3tTBpksmsFAzDdZAQmV
0DaOx+/Y5F/ysaTdJtGLweRlvD43OC7sqPcY2VlC6gv7lj11uZ4j0bKv/rIB1f4oqziOibTOrbQx
gpA4hCmJllMGzEa1Oe6a8NCeGM5qh61DKz3Wm73Lk/o7ODZwIutQd5SFMc2E71hbRQCmAGgKXvkt
RV+dN67tIy1W/PLct7rXIXi8yKlG1SRa1fyWZXMa5My+UP71qxlWEUMhp6BqSL5MVlRlm1jyJQd7
WTSciNSvXecR5dPbuM2LvMToOlNtGq0pSFOreDQrv77vaoy5yAOSwwTl2UN2p/zxKt6Uq12RvgEY
JGarIfgjNT6pBMuHYkFNk4hfiChmj+7VB0xycYFXey2bhuVZDO0IIFGE3XYV2mq56Ra8xEza73as
E68kD0nhCSrGyq53zCE4DSb7dQB1kEzjVTW2siHjV41t+/StBpVPbOOtRiKa0Mr4ykhuXiJ7BeUE
XFXUNZdeVTMvgpuFmBwgdAwKfSyOHxfaXLaKA5HI3fPjU3pPGIWbTEF6EQ8C9KbcnVI5kZH2rNzf
HR2UH7l0iqSVdIhD8K8qZ7nf5LXFZKYCJiEGiIldXiFPa1TdRwdexN5i/cPjD5rJ2IwfpOBNh89B
xWbM9F1vP9WN+kbG6iu4wmtv35kt4j5ETRU0QJntAAkfiaWqBhAPYZyniEp/o3WyBOCc24N4WoKV
Uca5A7Py7VcArSxnuVRhD4Kzv85Nx3sd0j9OCYCB0y28U+ZsoY9WUZRRLlic5i7zLAzbVvaqM/DY
1R8EMgwy3EgWov6AzPfC9PIzEYM6IlMBUlEQ1E7egJ5SNl065NVZaDcq965eGHAOKwrIf0joWoJU
UtU18jJc8+FCemXuPchdm56ca07O4sxPsupc/OG+Q0GgQq+LEk0rFeRRPi1JLerpiyxZ3b4UfZoA
ZZAWG3XpoT1TAgYi7GoKJoc+TdoUosZldYaysH0KXiS4uQ/FelGRLD4oOr9wxGYd6rW9yTluxMzN
WA72HHYNscGQ3+XQmM0CVFyOVWurNeVCwnJUaVbKSWsWvOls5KVxwoi7/71AJiuuCYOTMlVdnesY
BZVsk4mGmFOn22WVZBRaQEsObQA5ceTTwl4bf3kanV5bnix4n9QyV6LF6ByULakTBMVKTOPBcFlU
An/CUh+qryT/E/cvZb3hNdvt3+KKdh+PP+OeAWYsBSJCFuBTWFb4DZiuPErIeZ0UKZiAHkHwE1jQ
RZ1PaL7rA6Kds8+Luj9KqOH4JkfPkh1vVCMwalKuJJtfOgLjiO9mBGU2EZngkbVyPJ1Xn+KFfi3k
KVx6E372uyY3kGZUx8xI30JMc/hi0k0o2opH/XfuoLZ6mq0eT8Zv9Hf3BWAdRYJAxe2uTNaEH2XX
+TIuz9x7akhPLRKCFR8RkTVYf4N3CiBOpQW8cNmZ/QbcIpYToSQf/FR4ba2LAnUw/x2CuzvPpVJH
Fd8CfLBpj4+/cs4jIqf334+cnNDMyXktkDBNRUr6nPq4XeNNnqFM61JEjY+N3bdWjftD46F8ACp7
LMskvJK4GPqmZYErkIIgSyb2gH4BPDT1/j089bZnIPW3UK+aPRlXJif7oFaSEOxVZXmuQmQT8XD1
nH0S6IGy8BiYKSDejm18LFxtuKIOUmiP/45NA9VItq3RFifoyNob6IuwwVy6FUB0FhkJKKUfz+vs
Io6I3t+WdhBD3pqOkqhRsropz+qaO7RuRIsBVoL6ECkLF+h4Gd/t6StLkwXkhjbTIg+WqgRE8m3C
SKZb5m+PhzNTxhmn8p/xTNbMFQKuEUGmdkZK7cx8y5cgXyXAcAhbOSFsanu70llIJs5EgOCqFzlO
5jSJhy7H7RTWre+KSiOBnrryjAC+Mcw+JGFhj/w+SCfTd2Nl4hJqp1N9kGSV53bdU9Gof/KRCzvT
61VuVHr05G6E7w5JOY6yZkN9/F2grd0YrN2hD7bbhy9LCPmZrYNdA0LfsVqmogfvdtxaISFzGzDl
OWrffAVS282xQVuqbwp4Q7dN979M85W5yf5pfS/KB8Ypz3nyU6cQV1G/s9BfOA6zaymiIWhcThk6
K7djQgQeDBWkec+1RkPnEgvopgiXAMFzRjhVxc3CckjwS5OlzLiuZvogqM+uY7giFHMrkJ0vtZXN
bhjAftDOhfILr07vEKaQRQaRYn0u9MjudE4XfzxwkA5oSy3QJmmotk9jWz2ENp6M3jNYxkFvSIUD
oBWGuOL1glwen80Z5A8g/sjzs0g1oMo7zYNpraNqeZrWZy4huZWfuW+21l1Do6VZIcelUCSl0XAs
sqDx0KXtBo1XiinSTYPGsI7km2jpop/bwdcfNFltJRy0OhGT+qxwz75M02jDtGs/9HU1IK7oEsDR
kM4wY5XwQrse3nlLhtjGq9wvuMa5CwACRhra4lAAke8eMh3XFWrTFPV5E6PQDu4wuzkMK+W5P/To
hkZyPTJi0mz1bM3tioVrfMYv39ged+vV5eMIudqELFalQ1F94HZVly7c3eN+nrouSCaNQDeolyjK
xCf3g1hm8VDXZyEG0KzbVdnGqVdR+SQ65sIWG53AtSltxOGghxE1DqD48A+3g/EbTlVq0W3PbqtX
74AzAZJlAViRgPxxh0bOfuuCjUalrb5CYfGx8bu8E+oPIvo2gEwCilRVpqjVoUvFIYvy5pQG9vuA
I1Z9OweQfbfbdOE2mG7cX0syqoQQZUEOaKry2US1k0YBX5/qiPBtvM5aducFUBLzqmPQ20DOLkzs
dJP8xyDICkfYDJr3Ji5L9lk+qAq1PjE88sHoG2zEcsG/z5oYceMovQOTMwXlQEo8SkLNb05RjEov
76H55V86999BoPkQ8CNJQyF88sSTNY9JYr9oTtwgm4z2lAshcd18YRx3ZYfRDCAkWJqxz5HVhNs9
WMs11wyjmUKXrWKrWupaXbev6tpdcXqiM4Zi+NC0yW2OalZqZ/va9lY8aeHvFjbk9KIZvwRoOZEV
URYD6/dkwNyglgOCpeaEQou/wotKBR0BiRnIJW08dsVu+dSuv9NNierHvzetasjLQMQCiRl8x2QS
2ChQCy3sTjIqCb7R71Kowwf7+jkUX6TyJNZ2w+9k/klKjGAPpr0F+1OXg5GrwFYhPSrgEod20cS8
lnl5kObdyfc9mjPAPapnVKNK0S6VhZerMK7nrc8ZbQlo7ACOA/jQyXqrrci0rlvDlsISXK1acBSb
nYhiHYOeZvhzVL+UJtYDvOBkxYpFjzbVX6c0ZKEgffHmleswe23LTYRed2ETclaaGE5AsorK3Bow
3BeuWsupwYVAO+bi0t1z7zJvP3+yUlLhtEyhYKoqxebRA8sRVPzc51C7RCHRBBJpNPr8X3YHB1Ct
CDAFNuhkY/qe6ISe13SnUNWrclUaQr3JNs2aF43sLeVeevAkaXYT7qWPGujA/8U6VGbwuEYkok0D
V/T6Vwo7VN2pLp7FrqYF+o97h+A4EwewR4EjfLZK1AJ5GJsJDC6lafvKqd3Cd4wTe7tvNPRC40qE
l0C0KU72qAzEDB6WHXtis5ChGS/GiDX7ZMEJjK+PGytAcABoDcZ/Fn0iqELenoQ85Zm+Q0v2KVJD
IkS7vjdb9okLjMeTeteri9MGO6jB/9qBF7+1g23khD7+86k7aC9pQcp1Z5cU5eCTs1UZUrikWcfb
7Udr9xtv7XMLvv3uRvw1r+DiBZBqTJnemm+UBsp6KcxLW7fb+a2R+R8Nh3IiNwJyh4XR3pUPf0cr
IoqFf5VEIDhvzfW13OE1AnNcdsq5lZKvysSIBegwBcQvFVoN2cqDiHIZZ7ugrr/8vPyC/hUNeitf
cvOzKwzcpCxjI+EhP5l5YQiTlBu/pStAXtxF1hDsCuYpFBZHPU7idC8BHinIPPrs4N4nkzxIuYjC
qc+dpNIQ+2NyEhOqMs/xMz/W9z28YYped+tDx3AEICY9DOOFkH1umdGIBOwMj1wF6ARu511WnUxp
s4g7Re1l0KwqOvI1TLJgn49OUs4uhD13WclxnTGvKppCoDMg311jaZ+EnaOwIBoEHwp53UDB5vNw
sE92A2rq7VutA+xNXjw0Ua6Or4+P1Ny6XtuezHYslLzmeuPJ7fZ1+VpscoD+q8F6bOUOn/c7RFUC
rA3B3Vhjup3SOoj9tlIS7rTD2MAOKVp450DejpgptUD2b1khGKLtE0dCYyBgszsLBv76Grvue3JZ
pBC6e7j+54MQQ4HVB0s9RUc1ihNEueywJ70BpXJKT5+7z/f3XUgHWputlevRvrA2q5eX/f4Itq23
x/NxV3gYzcOHQZVUUyF9eNc12wKM3IUld1JKozzHoGuI5IIKyL8HSQ65Q4HwiCCPzfARK8lae1ow
P3fGFCDycCmCrO2OgyvuGxehZcGdBKQ0I8C7i1XhRcArHbXms2tjNCqfO14yKglihaEutKc8HpXQ
Hn/G6DOmJ33kjuXh3QQRwIDbTaGgLSn0xI478bKZRkbeoqr9lb3yodm0Zx/BzGNzvyX5qT1A8eHE
0EKJat7EhxW1pJZZyHEnOd2HHFRQraHTcBvvoQ9ftegAGKSVEOmdY2qOXmbn4FWE4p0cWp18EmIi
u1tZoh3Eh4LBYBsKfbi4+Aa2K7LTbjeUCeljI1sS/rurGY1bBcElFgseCe93/naW+q4Cs0eBo4NY
wXsfNj6KYuKKA8PWywVMiI/naGZjKKgEApc8qv/eEagA9xZGDDRpT8I7kOngoP55/PszS37z+5Ml
GGQ3TwS/Aof6X6Q/JPTq2s1GlazVYzN3kflYQ/1nGNN4RENpJWh6DOMTbxC91+uF87swTVNgTaz0
bp4z+H1Od3Rtx308/vy7Qh3W/Ob7J2teSX3Dyg1+f+SHVPC/di+uG5t4Pk0XbM1cADemJg8LTWgz
JdNgytl9+4a0C46Px7I0VWOAepX5yXxHEvrx9/mLZ6JWv9hns2Rg/O9XBvw+rGtp3FIhQT8aGbYq
2o30eou++8vIO7DMCrewiX8pW68sDo6XtMCuiZAfKqHyppEDR/ACAzjkD7B0Rm92+9VlCUQ1E5Tc
rNO45a+MokVRKOIYw4R4hUyZr5X6/PfxSs1dSvAxSC8hPYgX0/SNGTJyGXajeNaO3SUvHE3XDamf
AojIbdqFqtfMAb0xNdkVge93ipj0kHL7CDeKIfqE3ywRrS7ZmGwMrUG2whNgg81pSYm3r5cmbLyg
JheKitcVHgTofMGbfHJ2vEhhKybixq0HRB0FaMACRW1PluzcvZ7HFrIrO5PZghIELzK4Rk8uytbi
l+3aghU+AUK7X2J5GH/p0Ygmc8aEmVMkPkYENn5n4Sk6ux5Xo5jEgHggSWkY4LfjkgAb224X80FL
8zQ5I2IqFVk56imdoOv6DOi4aAroK0ielw7jjAe4WZDxsF4dRhmw9mLwYGjjPpvfIRWMVl8IjmbO
+42J8ROuTLgSuhUCBtz+8nrnbhy9MVqbXbgmZ3z/tY0pwCoAO6ocgArx5D/XVvSq6UuynLMGEGKD
aggxtjINc5XA5R0AqxBOEE53AXx+7LGWfn7yQIZmUZaKMX6+vARPqTX0kEZ/bGEu+gL27J8RTG5i
1eH4yoEDGBv2U4Jd9dyRn7VmvayihQVfGszEmSh9mjQdMp0nXUL2pKbpaWEos6cDArOoPKIf5C5J
E4Wx19Qc+OzB4ZoSn/yUOr+o6zZzG4/J7/8amSxJlfR5E7Uw4umZof3rNOLoCK9+fbIarJJLeV/j
11O8lHlqgm5HgkjVUhR8V+BH/HVjZ7IWbuA3YZmA312HKvDxNbElk1tx7SIZ8qwfuRrPxLG3g9DC
aWE8Y+wSQxH+lFn6wrLPut0rGxOXjvVgUz/AWF5fkZYH8gPxCrS8K5fw2+PxuARVvcP2Tedu3OdX
jkuT/crpcLuf/JW9U57p+QUaSZv3vb49Xx4PbdZFXo1s4u7TIStaP9QQWh4jU7S3AzjcloazNHsT
Ty96YRqoFUYT2CXxt+vL8fEY5kL9m6028fM92pIho4vl2W3cfWKfTs8V+B7Igpn5jaaB/AzUkDxw
+LeLMoRqUlSSNCqTJuiO/EFjzDldYtmbM8JJKKvhkger3BRd14BlJFBTD8S6VLV6g8PLCCwApFiI
I+Yc5bWZ6aHJ0GHW11BEUC1/hbe65S4Aj+f21bWByYlxSldhqgEGgIK55Gf+/U+w7peO5Zw3vjYy
OSZO2lZ9x8IIG0GPsSTCMbXlA7d29XKV/g/3/LWtyUEJcnAdyR1s8Ra3dVapvRTOzy8JaoAKamFA
Xky8PniPwOrcQd9j0NBHSkQ7GBATLZyUue0F4gsJGURkcLTf9rwrx1LJTRAWjiDgBfQu6MVbskE2
hmYUOVF4sQ1kUV//F4vIuajAniP9Ps33D6zbVylkFU4+SXfEXaed1a2bPV0BeXiU9L+MWdPusLRa
dxoYowcFU89/zU62Rp86gcMEqgAtCl1iSfCSoPUN7Hb65Qh+t8sFnYf4s1ypwKZK4DRbim5/s7HT
V8D1B0z2CwtN1EZJ8QGY6cHEFfj6WunhTjHI09PzM7d/uXiGZ1xWfx/PNz9e33d2R4gKumbHrpPJ
yU4ap43ZLBivQ1hGb2V8lsGZm4Gaeb2nBofldk4B6nXAEJPFUc+95n5BKv/X+uTYSw3vBxUP66+v
sL4xuZA6tmy71scabXIv4Lz19cRaArjNxhrXZierDVULrpJLmHVAC6b+TdYQLB0VXB7P7ezhuZra
yZJ2fiaybgErrKwfRhbSjuAZyXkLQexsDuF6NJP7Uimrmoka2CnX4ERMya59rndSpANbdfy74EPF
ucv52tjkVgursGKkCMbE3ZgoayMirJwn7fkbDGOfrRG8OTrC9bHju8OIm00sP6XcyMGcUT+DiFNF
mKfkBxSgrv5yWZ+/zig1LFy80hgq3u1p1F9RBkaBR5InrrFyWlkK1fY/Id77e2QrSFIpRLVGPtBu
NS7FybbFp54DBJ2lYWyQP39CkJVDBrhYZUYFuGWpB4aK7b9e/b2MCS3XTOglsy6Xv4s+b975IPkP
SIMERMcUhCPwbpT2MZJApcEfs20HMZxTanmm91bYZmmVxLWdP4kl0LV/AL+inupo2bYfb9Y7HPav
B7z6iMkuCro4DYcIHyEcoq2AZtboJd6FZ22Xw5prepv8aYlacfQtd+sEkAJqjuh2wxPpNkLKW6UQ
snxASjdrMjoSQ1EEUtnCMZwN9wROYBGDQY4KdIC3ZrJWTdHEl0M56h3Nr/ZgtyLgGTrAVcbCzpsN
xK9NTRwL3zKCHCupeAJEbbClt8T2KJdb2udFCQDC5Alodi6q6eryAvXRXPx0bXjiaxoVhKzC/yHt
WnvkxLXtL0LiaeArFFXVVXR3+pFOJl9QOg/AgM3TgH/9Xc6V7nRRqFDmnjlHR5rRZJeNvb0fa60t
a/u1jfMIty8kIAxsObRrIBwmcOGRMgFO83VgoRY5WtvRHNgjV77WXRM48xfav8z00NjO4ctUApps
tIHNtlpWK0sDXQj9bwDw8P9L6C6b7JmKXuivZ9+JukPyA7JB/HFLoXvlJbqwsvBrpd3XwkTe9kqd
3+l3bQgFprzIfTn9nH/2kKtws80u0/XTi9uuuChQLXYc013cuKISpWshHX2tMW4kKa29L9+6DL12
0O1SFtaifQHYurPDxPmcmfuN+3694EvriwXXfTNMjTDGV13sJNgPTW/tE54HtX1X93ZI3GNbmGdI
Mm3YvX5AYNdzIGVmQY1RtxcBx1jOgzd7HLCkeV+Kk+Z2geQSqM06souHbP7d+nuaQj5sOjsOZnb4
7jOgvIeeh4n42Q8b79lKKICfAxFAxSgGjvXPW/IhwrXT1HQLv51e3R+d/STbp0YeufZN/CYCsgsv
eEOH45Y85IqbuDS62IPcRtxr2IBmaXofeUYXtUMgprhxMZySHuf5q9ZDJujO4+M73830cTQgS6jl
gWTfZ/u+Z583vol6EC8d8eXvWXhIvRFjjtM/vcpmN7OzW+Bh5BFhIHs+pcanOTAp323ipP7Eltdm
IVID+QSUmJbUS1mOvDHEOL3qJzMNXfvZ7aZDajqHrv5GvX8sd9+Q6oGW0OR/8cFHnPh93d0V8s4S
91YZVs2nyRiDPnu15gOxH7282Qit1Lpv/cDFdxIZKG2dDgQgHa2vta9lh3zIzhoz5cZtvCICAxmL
Y/jvViy+gFvMmQY5z+k1bd+K5MWF3jOqoODhF/VeI68uyIPzzgLsCVtQndomNJN7rXumxlNbvhjm
Xk//2TgTa97JBYwPhAk0w0FYu3w1nVzWnpUa06tf5t4UsaouwtQu7O/+7Mk9c5pfPbDhj63TJJFu
TGeNAiWJNvb3sfSqjSKk8kUfvgNoDtDNV4wKCMlh1N0flMHHS5p1Wdfyto/Lcu80x29zcUiOHXgw
dpT/ZU34jy3wFYGbARAJkOLlujFocpqTfogLXQtKww995ofV3k7njcOlDs9iUfB/gIRAgFRVcBaP
aTJ1IKUY5hD3g3hLvbna+75mbRjxV7YOmrcEO4idU7Tjy884KDmBdOhk3DpcEyGx5hKsAybs9zIp
637nUI1ZDxOG/JVnCu7Ks29lnn8oBCnde55w0Fi81vJkYPsY7YbXaCI/rb526ihx3Pyb51DjlSe6
AZmhye/B2e8G+8Eax2LYNZrRPFctA7u1r7n/xqfM+s1n3vxwelM+AkhcvLLCbJ/KftaiMk0w3cR2
rfpFmJOwgsHiJd/Vchif6TxUj+AkQdGRur42RMIamx8m48V7NSf5K02ykgUOq/lTUki7DGvpkHur
1pssmgVEBsKmzbOvWWHq6LEJdJJBox/nvSk74R+AiCshpCp4kb/anGUccEp/vm/tVrP3WW5qJ+By
rHeSUB2axby3dOix5uWTqDTJHliuYQiN1Oe0jzIUFaFQUEFsONXz4qt0Bf82up17R/Vm/go/WEBi
gw6MhxZrve+MlmUTdRUX0O0E8j+PSszqekkbU+igpoLztqsco6Fh3zM8zWXWd1XQDCb5DCHHaYg6
RjnwrSDOfc9y7hTHYZrBFkgGSPAKnTYVNFubnu/8DglvVDTUTwKoKY3/5Czl8m7A3pHAESPmvsxT
Wm1hN5fJorpLYLmquZsYVg3xReVjPtzb3KRZZ47TGEMomU2hMQveodJKxmyvS38sdwmcxvPQcqiD
VaWfv/S8d3NsiIWJuGLg+BRG4wvM7piN6ntSl8AOuQXEJE0MSAEm04C4I3bFscnOrIknohJqu0VY
k7wC0K1w+3uvcFE4ymfIDISJ5SoZIzxG91C1q6K2ls2PIZFts/MN2f/S6pQVOya8HFqyI5QEFTI7
O4PeCIecV5V2NIayGvYg8bfTofdbIBStspxYAPym+zx1o67vtNlJIaA+yRkzwZ0ulXUAoTwXhPq2
9eaNqF9d3oULAbEI1WXFjYGs3MKF0FnUGSPzGI+kDvvxQKxsL5pfWrkFNl7WGNSXhAQKCnIG5BNt
a5miehoaZYOeTrFHU+NZamQKfL8je4hD6XgbGoBxh6mnQcM8JNnQRdoNiavtuTs3oDP60Di1G7pF
BljxoNAScFD3hmIfgrdFCDtZU0F6u5piC9Xp0HIxwq8k5Pfth3ARr2LlyEyxvaCAgn4Ela7LMzwN
Q8eH3JYxcZ09RqGGmdufho6g+jH/wojeDYe9Zk7xKhCNEt81lxh2KYmwuUz1mAMZ/DgkNkbm1Di8
VTuLT7ySbmhhAH10e43X5whPkGpTIBMB+Wj5SJRe547dpMk4r6kfOcNQHfHeDic853zHQYjZSALU
G3p5bpU9fDLkkBjs4S7Oregmjo+a6XFGczdMU7u+94Um0IUV2kZit8ge/3w+MDh0HS4aTBl9EcK5
Iwp0rUn1WHeS+c4h7LvZe+NhyiG9YCdSPjBi9GFpaM3+9p6uXBklgw42KF54VT1XCdgH56drmFPG
TUvG09SEfmNGuieO4+A/gRUezjb0LqdX0QP9at3lvMNMMInRW3WyBQZbVpbVDijpXXSa0PVHnXfx
OxBzdr7omRFDnl8PBUd4FbgjERiXwSCBgMmBEOVvSQhXCYF4maMSQwXIkflQ4F+Z0qAaxa8md+1w
MHp2rgZdu9d1KT/3YwcCdla1OzQjyjvWTv6RNVn9goZ0H8xsTvasos2Dl/L+5fbmXt98rElJQFk+
ghrQDxd7W+dm3ZmDHlvT/FCbzZe+tuy/P6QEx9THtiE9QaPl0kY95y1Gz8gplmnf35uYKLXDec7f
XXPwj7eXc30fgPxCLcAA/hNVlSXHorJEzjOrNmNeNHbgO/187CpZhfbUTxv3Yc0U6mAopkE/Cy/G
cucY4XRC9BCjmELGsEsOgB7fXs11yIktU90UMIIV2nrhljEuL1O5jhW3et6czb4DXVM45JkB+X5G
RAB870AghjmRNPTljLnxt+0vc3qcePUDQI1T/4WS0aIY1vpl61joWsXGtHeKcQ4SH/MeinfNtnf+
HHUQtbEl9F/0cS9SHrL57r/8AMi0o6iJ4iZGnF8eHa/yLL8iagfsajdMaYSRtmGpNyfXlm+G/rkx
mjvmWjHVvEd97AKRdxsefeUzI/RC+gb7rhoQfvkLmgH2Z2HA7fFKfG4Nm5+oW3o2pC4SVOlur3fl
g6voAFQ5dV2sP+WOD55utFzaU7vX40q3Wo4QXWLql7DtvVt049uo5UnUmaLYMxf9JUuitHDb/vXz
BVquZSGOUCNzgDK/XKyXTVqC06RDc9jwz86ciwinvENMS8pvjGl/ydJV58v8I+hjoEXpQb3h0l5i
aLpsfEePc0bJ0TUYO6WJV+691BSfyiKpHrRkRD2Cu81WgVkt5fLlxP5in00bhVilGXpp2iwTb/QE
llqaWZhw/2mm8xtXUp/DCI6S/5Tx7LWj4JbbW5W765dUmfY8pJPqQVu+pBDDyCYP6l9xozMVFKAe
9w+nsU2KAHDmMO8Ot7/qstqstvnCoDrjH46VlWNmuT3AoN+Mgdb8U3jFvrOqR8xRDCDMdsqz/MQa
SOqPrrFhe+X6QImG4PsiFkNCYF6alkVpZURrzJhUXrUzi9RAl0hUONVOsWHq+imzbdcmYF+rNjuq
DpemZhBZAZ1nZrzH6JONYHJZVlJb+PEPX75heQ0+GzJ+M544RxIesGk4eYzcy6T8qefdQw9aolY0
d3WTP48yi8z3cRRfqN9BJUqLkgJcIB0wa/rbbCAlO5JPtz/xysW1EbojKlNBJ57Ay7V7M3FrOvVm
7FjgzhIe5s03ysawgNTRbUvK5S/uzYWlxVkaZFolbIQlN4tqDVI/aENm5fnzbStb61ncToC+CIYC
jmZcFGKni/ue9PvEuav9rZlSq4ZQM4SHR0sGIvOXGwd1PL+bktaMWec/jO032td7b3TAitwAja8Z
wgOKyR5QNQE/cBEuOHSaQI/2zLik5Y6R77wmR8saI61wN87q2j1AaolcDp1b4LoXTtVPXGjt2KkV
O7Rnx9StPiOO2BLoXgkNMGoH64EcARTJMBfscuMMAO6NtCyM2OqSNBy9YbzrSiOVQUvMAYPRHRkR
jE06tp4asoLRxtGMMBT6sX7/2bddsbG914tGS0t5cvSq8W4u49g+02yRtYUed50pA9HJ7oAmVLG7
fSyvvRlGE2OwArI7SMFDWPFy0UXh4vXEh4wrQe8kSe77frhLyUZkef0+IICFq7QwvAFViaX6TT9X
WqFn0ogLE6pmGHfc1A6qePKMWWTfoSn2ZG0JiF4fTrTNMC4PEvcYsAD/ebmuyvZHX6B+HduMyScD
8uu7giXk5JFBxtpItvR9Vr4WuvMWAjv0QLHKxa3TUPDxuGwR1vUmO2ecYJYLycCJvv25rs0QtMWQ
i6uROkDmLMIZ2qKBnOuTHfPKxnAju+gOI0///r4BOIYwHVBXdFZxLi43r9TaQmQdrGR2BTzThIoO
Hypv41ZfHz1YUbqa8FFK1mRx36RbsWTqLTv2pqSJkTpCGwhB61PTdVtgtWsXj2MMa2qgFug0y6is
qwyZ05I6sVb39ODUFV4snenHqjStA1rI81umDVuv99r6FHMP7yyq7BDMutxFUIiTivHeifPWBnsy
GyjFpFtUmO3A7njq/PXRAAUeis7w+XCSSG4uzXE2D7UcGyeWVeOEnpDDfuj6LVGYtUWpQSlIRVEv
uFJs8etCyAb8gthNWcDlo19A4YSaG15p7Xshe4e4Bq6SaS6p9pUNBUyzr0icezmGCAi7vCOlNR69
hGdHv0czAAJGaXT7bq0sDcQCJcaJjpIDJvBiA20yCX+wnbggtdh5WYYuczHWwWz4/YaplfgVKAkl
N4nVKQmRxceyZqdo7cR34sZzywOvZu0MJRxyJEY7xIPbpneszIbjrBErtEeTnqtpNjYxG+qGXUY+
mCSqQyrMRiET6mSLG5hPItVFwkjs6wxZwXTq7TSy2T+khHKeEXADCssEnYvAql7czaRhbb/xnkM0
CRIGqDuof/4hhq9bX08TqTtxVrgg8XbZtLMzTCVD7F1v7PeqKeTa6BVCYBY5yqWpdNJcbRg8EnsE
5PqzY3XT+InOeYlJ65qYrI2e5LWXxjgXFMRtyCYR211iYaqyzBobgwhijWMSc1u63a96SvSN7OB6
UcoKogMHvULELIuIspNEg3fVSWy2XvvdFL61Ly20u4K86LawEKsrQpxnQjsFLnQpdM5dAPtKDfqQ
fp+N0Bq1uhEDGDGP1t54FFYNQdQCzVwoeUGF4fJLGY3nsE7gS+GxZm9l4lZHjIqvNyQllsolSH7U
66bEyf6gO7wFDLCjaPhwkiexk/r8q19XfgCxce2xHVtxGkZHP6eTNE5s0uaIQnd+X1C9OnRVNTw3
RnlnU1qGepFgrDJtkoOnCfubDvjjF1rP9aObjWQn2r746aK1uOHmV746pmiCFopPAeGz5TxEd2yR
+uddErtVmoQ8RTmVVM6LU25C4q/rCbicf+YJAi6JusIi6h7cCR1Yx0ziHs8X5sboWfaV4K2GJCnT
8h8NJ80rxqc2mC5DRIZJk8XI30ThGFtLXuIP1ddCgIpwGCcCLfFlM4eXJvTzaObFiUfprqb69Npq
md/vvLTYN9RNjgLTt3dFhbCuhbJR1M/JQ1757eOYjcV9WXhvdkutcwnHv5GmrnwOhC+Ix8DRxYFd
TlzTjUH4/ZB6sTeQ+ZWkaEvyKq2fJIotG1fj+lFENocpj5jeCyEjkPgur0Y/qCoXq4v70a9CUv2w
wBlqB3BdMUPxb4deYct9MI8hUQTpPqAjl0qSs5V2g8Pd6p57D8RvA0NCx+rb3z64quWA6iCq6PBT
y2IwloLuWgE5c8nQma0m46cNFbWQpKhZ3bZ0lQ2ADoz+JKgQuDfQUVi4SqvwmZWlvLxP8Jg+lkWu
Sq+ZG5aJQ0+4OmJ/2556vi8eVgVEgcASPhi6g/Bll58qU7O6B3TX71ml2y8zyiw7YQ9gw2fjL5n0
DtApvdwZmeU/m/rENqxfZVuwjsAdhW74B3QnFqsdmqS32l7we1Gk9j1lkEKqzWk6dFn/q9Cy/JFn
ehtmfmG83F721QlVhhHoKmQQ3opl784aKiuVlc/vgR70ZWBZKaZ4aUmSQsccqiPTvpJ9+4vW0/y3
txCG4aBQaUauh77PwlXlGIohmJHV94NkwJkgooxwnPLAK8d+49W9Dt2ULai4AqYIDwzY0eW3pQ6D
qJsFjSenGZMda2s/7ieEaQY3jE8y07PfHgD3p6SfgE5z09z8ZPgTO97e6SVMEDEFfoWaxoAmopq0
pz7Fh+Bp9NIMUIa6vpdGS15sDbAV3ZkUesHFtF8TU7joOLO9DpHPl8oZnDHIITT2NPO+DKRfkBOg
+u6+T/x3M5VsL33IJJAWs8CKvv5++7deucg/PxUdBzReUGhbeu86F45f5219XyTUjkoMpWaIsg81
86z325auggdYgh9GNxO4QfTcF9kx2j6FQTTg4KRv5LuGCOjb6lO14YfV9bm83Op2Ke4eoKqqDXi5
9bnXJU1OGgsd0KQvdo1gJqq/Lame+k6nY0hY70x3t1d2vYdQgIAelQpgVVlj4fuRi88lbjWJG1um
8oU1BQbNMOCLmsd64pjl9bfmbLSFdZws3Odr0S9nsEbZD6UXF+MAoJWLrq13D1Vo3QlyPUu7v0Zr
KPgZbpSa0IdXbFnrqu22a7TZc+PULDD7LNE9KvYM4p3pRmR+vY8Q7VEqS1B0UZjexeXFkZFtwXIv
ngDxC0G3yPIAULHiZUwyZ0tY+vo4XhpbvAKo4GUOg7RTPADfEyCjgsbpRL2/9vZI3QDiQ0kI6BuA
gy+Po9fxTFZCc+O8EebBki1GO+MUiSC3ARgfR0x2IE4PDmtrkWIDZHTt8BGGouKFzg+CBYTUl7a7
hM7t6GR+LL1pV4vknE850AHdqxTGodFeb5/Klf2ENhjk0SC4DpLuslaZ9jMfKSLEeGjK2Q1mRy+1
sPdI4W+EC1enBOpXyHEgowoQpioZXS7L9hoDOUjNY50Ux9zFe20Ohhb55lbfbMvQ4qUmjWclzOEY
wEcERl/85uOTW+cbb8XVtmE1yBB1B3qTaAv84cB8eCqSZO6yPJk4YEM93VPOX5k+VBsV3lUjf+BW
KJyD2Kz++QcjbaaVWuJhlOAgcgAZnXTIH/SUMbbhfFftQL/2fwfCY/b6pR3HL1Ey8j0eT2me3I0V
RvGgr7ylGrw813jVcaYRxgDUBR7CsseX9ZWn5MmcM5nDGsTDYaBBQqPWnQ9T+peuHbYA04Pwmqk0
24Htv1zRSGbXqZ3EOZf6J6+fwmbn9v3u9s25Chf+GCGq4eejAAIYyaWRuZxVpcInZ50SDRjWjL5J
22VvAinRqZn99GuPXPUkgdE7pJbMQ8/q7C/6QNInMrWYxad5LGjttDuxumzDqbJ/cO5bmJtH7ZRs
BAzL+FX9WLAukJz/keNfprjI7xLqSUbO6ZtbR3vnYETiXvxze0uWzDoAQNCbQqUBE1nRkEB99nJL
akvOrVeV3hngvipMbMbBv/S1ED2f9oCO4LRjc4s5C1Pj7aiXFw+kAwVB6wlLURIckhM3vSZKXJ49
uF2X3Ltazl9bnffPZeXVu3EetYOUWUJ3bZfqu743/CEg86B0NF3gu4PMAKJ3w3MtYxMsCgqGLqBl
wHyibrpwKABXV3KSxDvb5YzE8GCY3Z02fCtQ37i9fVuGFvFnrc/AdXSudxbyDGgD5q1aQZU/FuLt
P9jBM4oKIaraaGpefiVpsr7PbdhxnTnQJIl8ln+r7SaapLu/bWrl0iM9/NfUwrXMZOB6lXneufeH
T0lF3txm38/3vaMHpjlu+MstY4sPpbmQSTOhJHgusKx0d6+1z8d+Sy1j7SP5eBAhNoBMAWWqy80z
yyG3BFDfUJmWLBytit11vPWO3jw82O5sbHyrpW9Whw/wDxd8ecWoXIqg68LKEoPD3Nj6U1AQNuxa
M2cbJ29JDUIGgVFACOAMF7w4SFssjkSBmhf13SaLRzOvMYPISRPMzMl68aVLhYtBNu5ofu/GTvnS
ucymcOpAnwn1yeznsOD+8Dp4Ost2bQoJ7wB1dSu1gpkXthVY6SzfBanKJ8IwJDtihW0mCJ9Sy/ih
1y3mZejz0I7eDk0fpLO5mTZbXbEr50cMtMTA9oVLUsjQxcWqLHuSDnW0MyD8zWfhBuSICWQaxfSn
jY28ymSxkYhwIZSu+B8uyhWXx6PuCGWeN6QxpCz7ffPQBOxdkV+rx3rr/bk6GgDzonFpolSG5PsK
jm3MQ564xpTGPgUmR3hPQPQf7RZjVnWmBb3xTTSY7mJRdMaqLxJ/i+K624OIZm0Lu3l18y5/irtY
dYVyjcHzMY177VRhnqk5NIcS6rcjxn1p7PCXPuWPMTCkMDYeELRlv3bs+exk/ZzGefklt7RIzL9F
9lpi6oiYvt42tYwl8TVdXTWuXHxNReq5/JpaX1iAo8s0NmizM5PTBJ7DnG1osVx5FDBSUfXA84L8
V4WUl0Z8hwtT524et5V3PyRviVEcxgwCwsNGZnEFT8JyYAlrAfUWvstbOEjh+0mSYURObBva2XH5
GFnIM/rG4i9jA1JfMfEpKg0n3ZPUKD5Nmdft5wx652PmiQP4OOaTPgK2zg2E1g0il08JwvrHgVnP
XIA4CoDyuKkyv7I9GLaO+BekLfUJVF3wQxRsJ+CO5GNO4wzUG/vOSOPJuUO/t/rkn4xi53zvfibJ
bp88sV/4zbe/v/qzP5YlYBC2kUHD/+LjLKuphCVZZ6AxEQ8Y2o35wTyWT5BX8OlhGjFI57axK7DM
pbUryeI5B4S9sWCtoT+ztLnL63lnSvsAN7N3fTCR5rOA0D/7Al9aunJjravm0RwGE0BN4EI95nKj
G9B/2ll3aGxUIrAbDlBagvalIwJQlYJGn/AsOJ8c55+0/TJ09i6jQOjd3oIVP+J//AmLq8CNonAK
h2C/5+8pfXPnHvrnO9HrobWFtFp5E5RWFBAZ6POpNP9ytdnk2tDWwmqT+Tg2v6cE4qbiWwWWo5l+
dophI8e6PsVQDcLOqg4AIoc/1K0Pp3hkVl+25pDFRh4Lj4StB6UVYMKd6v32Fq68QLBkIv0BtAtQ
/WVa4iV5alJE0LHYOxCQa+7LoAkzghFn3caBvfaOqJqpWQiAtOBtXVZtR63WPW5bGSpapmJcYCLK
52rLyFJOAqEJrMALq1oMinTLliw1OokOYprHYzTFyYmEz8SO0p22a3dbc9vXPtJHU4s4gZYM3NAS
phr+S9PC9In5577dyMSuiCpqQQAUQ0bKRMxlLXtOhM5dzlmXx+aheba+6hHYeEHr7p+a93JSci2f
b5+Itc/00d4iYi2a2THpAHvc6MKy3pUZWk/zVnnz2lVermpxnwpn7jDDDlZyGeXRHhgnI2qf/F+b
c1auwx7g65FmwiO7KOAuA3DNTS03IU4OLsoX16o+6Sk/cDd79tpiX0s/zFkXtvZXP4WWgNe3j3LW
fjfgoWrD8fa+rjhMZFBIDJFaA5aA5V+6kAZhdO1WFY3dR+ORvHk/ye4H3+lHDPDEX7eNrR3Nj7bU
R/7gP+Q0176CW8UdO9UmCE3ue9sMwThtaUStnRbcZ0QISDiQ7Cq/+cFQmTdZU3ojjYlGQ4aRdoMD
ZSG6EfNctZ/VJQBVAgV/TGVVmcelGQUHSFknaYyG8xP9RE7AhFbP1TNGAsSY17vjBbTmj8OGx1rb
RTXVBHQClP1R8ry0mtlcy6Rt0zjVhwDThgLQnQPUaIS9EWqtei2F91OTD6CBswxSXeTxBo5pHn91
9mQO5HnE8O4y6u6QAG3Ew6vn8KOtxatZSzoZpQZbI4Qv/eBbF3xBlABRwj4cNx7otcv30dQiIO5a
CKehOpzHXeRE/+kPB3AKHWUgcPB6XX4d3RBmlibgOHS0h4pVNQYqMNv9/UUCJvf/jCxWgOzQIHJq
EU5iEjap+8fa4kHhP6Xtljj36l6hiu/6SNNQeVscNhOCI75fDDSmbgWVGY0+6hr0uG4vZ/W5B/gK
QQWGZqGMv7AyNbxu2xL3dTbFdGgzA8+kL51dC4Aw2hPej1mzdPRMnTLq2eRHyehvDey7jtoQIwPi
B6kIXGXkMJffDen8RNA/hB/MnWyn+d65BQ09ynTr99zVzm6ykVvcXvaal/LhPcAQho4ekDSXJhNp
t1NSqItM/QOKNfKI5LcIKVRtNzZ4xWUgugHMAXg+cLGXbXBS60MzsrSIDec3x/4hJLCKNlRE2r9e
0oWhxYdMs2GobarR2DHLCBj1UzI6MQQxottmVt5plWuC/gKVEUWBvNy5FCx9UeVFEeej30R1wtIx
mKX/TiiGSqIZifHXUIQOeuaNKVj+4yYEauXTXfyAxaeTWt4iueFF3Bn6V1PTD4PuPJazdkx0MgaT
Zz9QYn1p0uY4q5llaHECP0kb6M9QSLpOZYWxpkAm725vy9qvQo0NbgdtbnB3F7+KcWDxoO5QxFmL
EQsTjUr57NbORoVy7TCh3YauM8p6KBItctmGWtkADJtae3ffNN8z69Ew86OPQs3fLwfz0FCKAjIT
DntxJXPUoXLdL7Ecq40MG/Rg971r/rqlA0H+j1aWDnuw3DHpqiIeIgIMRMY+G90vDo7159urUWfy
Mg1Xw2wwE9AHthb4qcVqRkv4dGxlGWumz8JW1Bwp6RjdNrJ2Aj4aWSxmdvraTrlexlkJYVeTBf/h
frso16EUBg44wp/Li1elLeY5OzWeg+6rWb5R89jS37eXsHa80IlCjgkNWcgoLPIXo6kSCEo0MJE+
VMnzVNwNyY5Ud7etrH0NgGDx2ABUgKk9i41qhsRpJwce0YI89S+Q17rQccBz3nC8a3kSgLH/2lm8
1G1Xc200siKuv5aIBrUsSDDwOBFJoKd92Db6IanKU1k3gZzj0s0emGFv3Ne11/XiNyw+Gu/KoXZ1
/AYUwdhPdK3IL++f+tx6u4xH2dPtjV15R9UEAUVjBl4e9bnLE4KsMO+ckRYx1+I5rx6nEpMru+NY
QIq23qJmrRx3FFBRKsB0bjyiS2T+0OZ26lKjwMhsGfTkd4rhTqXrbFyqlRMJCg/Qs+j5o4JmLE6k
0JpsTNoZ39B71zGdVEv30KHBR9zCs64uB8VgsMOAWLsafEVTb2i6ycQzPbSBydNQytPMtjCPK0df
NVEV+0nxKK3FcsaG5R11XbhVj+A0pqHetf9hx/Dp0bMGdscGuv7yEJRjR9O+I0XctD9y+SQElMig
Cli0L7cP29qXATEPtGkcNQRui6cIQzEwOM7xsRTEwdaYQScoDa3yAKmujYu89mngKBR2Ewkf5DEu
V4RGDwaFDmkZOxhIPNhffCj1uPTvMzvlKhSOVwmdLDHuhWhEUokORkgepF7kp49Gdt+UW+iSlfAJ
rSSF5FLNJCBsF4sBq2TqKtjpiiTI8yJq2/yuIA3Gr8aCp6ds8E4gQhxuf6y1FA/2wGzBscCLfsUe
q4Z2lqOBxyk2n8AYGAL9wB49qKvshp+iACRv46Ndl0cVfuJfg4vjUesUBKtCGXw1o3KnfZYRi6yN
l2TNiEKnAQ2HJAm0wsvNLBypV5WYy1gan4oJg+vNGni//U+7/rKxfypCWEQQDl5F1A+B80e9d3Gr
KET7AV20SpBVgiryMC5nj6m87pv8hRF381bPYu1ufbS2OPFMrxsNdVMcRpECVf5up9Cb1Ltwuziq
/qRb61IO60O1RvLUyBzNxg4OZ+mWx+kbnkY2Rj0JeRGK4pzTfVfvhuZU7G9vqXJ1tyyrW//Bck0s
q5p8E6ym+zqLp6j72Q2B9/7/M7K4bSKVMk9dfLapO3yj34t/JGRJn2/bWHNPIEIjdUbwD8jK0obe
ZoM/l1Xc9fQnB/mmk2AzkW73/zOzeDq0Tp+yWauquO6cI2PZnSznb65Nt8KmteUgBPwDVkeWsXSE
gLolFpNFFY9gQQcD6DX7YkxVo8HZqqatvYZ4PwByUrqKCM0vjwBQIwBAGayKfYuS0EhA1CWYeX17
31buEiD3yMiAI0VhaBlBTGnr+6OEj0BtOcwcCAl0ZojWKDBxG5b+pL6LIw0mMJyegeY9mjSLa+t6
jVcO3lTGdDgNXRY4/YNZfmn4YaiBvPihi9Ocv1fpd7SeG8MJ534rvFhdqxLxQTFH6egsImuatNya
Rhx3rh9dJG11vh+TPEy3gqU/Z/pqpeipIPwDcA2cycsvl3XQdsT/qhjai3s7lLv36oShT4GFujWL
nLBAe+X2Z1zf3A8mF4dFFulc2GNeoesh9vppjPQoD7I++GScmrvpwEJnw+LKRSC6C/a4j2QImA91
ej84KMPgji90uMakrA4cemDoTmnZp9vLWvGC0GexlXic+l5L5aGB1OB99EkZY4AdqLsHWRphaz31
yZvWbZTMVx5LhLVQ7rDBP4HO08Lh9lBmbpwCt41B/CYQVUohCUirQzXb0109IJ+swMG8z8HA/A87
qaY3K86BKigsnmkUa0yzwn9i146F+DXEVPw9gAR0M+DV0eOHK4Fw2uXHskTC6yzNsnjo32vA8HUH
VMjhVIG66qMRffujrZwMVGQBHAH+TdHLFvccGmYd0eScxzKrQ9acutTGwO2NZG7lLiM6RAgNAC/S
8WVdFiKflVk4Nvph9lMlh53u/CY+ehp/jx5RPK9/7SyORe5mCAxttMNc55kk7m7QvlP+DFD3hndc
Oenw8ei7KdeIM7gICD3DmVrI1uYxJE8jDwnDLncMtOYNBJ9V8U2K2tj4TKs7+H8WgRm+PBN2Z1g1
eAd5XLtlaCP9N+kzg8YqwTih/3AgPlhausOypsxgCVqKXQIo1fg/pF3XbuTIkv0iAvTmNWnLqUoS
S+6FkNrQe8+v30PNbk9VFm8RfReD6W5AgILpIiMjTpzDYoDy59AqK4+UxY13YYfygVpbDjNlYLhP
S1TwhMiQUjwj14hB5rNCOXcEMkjPiIAOIkFHnSX0r3mxpGYAUVTSYGtc7HRCv/ZMXTYCZCKadYBK
pBcn7muJ7SNks1CFnWT/Nxi1f95flAV/h2H8a4FalM734zbhYCFmazMRP8Hgq1es4jDcAbwFBp52
+n2DS0PCSxhV+e8nPk2Q0GoRWoBlGESp95iBGYEdq5f7Jm43gDDftgAyzRANTN71lgbnjzdwKXw4
U6h6HsSkab6GtdrI7cTNRkANN7MBA5tOGelqJZ5a5Mn3eeFZiSY9RMI5lMVdMAzHIG1A16I494d1
e1IB7ccFgVounBF86vWwKo8RNWC40z2atEmHi2g4+arbRX/tEK7NUMdHbLWkYdo83aODAPzKSvsw
FQ/yGkpubTDU7RAWXhNUWYF7VjaTRApJWCPDmJYJqbRf9+ft1qdiQHNhCdU7BWViakC8xiRqxPYp
EEFHLyxeGnDbFEONYQFDG8jGfWtL+wJUA0igz/JlaEy4XiWPbRkUChBJBxEq+yGSY8zwUoqNXlbN
b/Q7rSdlbrb7fHpRMkM0Ozcp0ux5jK80AzsV7V5MosqoAdE0wNSVO0I7rHEFLZhC7ADmBuAWEMDT
zwQF2Kp8DLhuH4cepJKG5G2AMqs1KVJr35/GGzeBKx2wiJniY25lYqmLsPJkninLrtujpGowSmEE
yUpaZP4NVw782gKNjUi9RK6rAmPBaWVI27KtCYuVNWVx4wC8F+kMW/GWKNWaMcQDd74/wNtk02wf
VzzqpgC+Qq3jeqMEas5lCEK7ffdD5B9FfcMpkETKgPEEc6Ze6fXKeG825rc9JEzw5kJxh+5zUtNc
jksV4x1qPf8VAA0FHvrWmJiVa/7muFF2qHF1pReg5ZOHncHypZIovOsblfDArxblF3ej8u+IqKMm
tGLEexpGhB1fvoBYdhP+0qBzVZmhfv7NGrG1smZrQ5t/fvHY8f0wgJgODB6mH6fAgMbiyuV44xXn
uQP7NzKfqBrjCrs2gIjdr/sSczf9yEN90nPeMO9vuzULlDPMC2Qc03kX1PIuAa2pV0ugNgVD8o/7
dm5fotRQKAeP7u2WLyUBxyt8imojrE6iSBpn73WkSAi0IV4HaI9LkD78fxqePcvFIhVS6U+JD8PS
kdcKyNT2VlDqr70lsI60fa8+C7Iyp4v78GLV5p9fWJyaMuYCDqvWsC+xcBD9l0RYoX1ZM0Ft9dwL
2TGMRMymcOqGr1495MLHysTdZG+pFaN2N3CLU5rOmy8OUgO0X1qgi29FTWKjedIy2+NXHMWSiwcj
IhrSET/jTUqNCSzpkQDu1W7PhgNhPVzGwppK2tK0XZqghlQHaKeO/LDf8wPpN/IuXLns14Yw+9yL
lYcYQwYbGEITffDNMeqeVtZkzQB1DQYCx9SlGPR7D9mHYoPGgTJ4ED57tzuoD+zuHB4jPXm8b3Rl
0miK96TxAZ1V/H6fZKWRc6WeA5+YrWm7LVoB3waIDudsizr//GLqihDcA0mGpfEGnScAAlQrvnTp
vgPJ1B8D1PYCiU6f1E3c77OfwG7okeTWqd11ZhXa4lopYtHb4YkGXRAVxT6Qw1yPJsgSjweTUL8f
uQ92piG3kKEiAYHEqqqLH1ikldEtRS9/DM490pTBLh6aSpkN6oWgs6GufDVgaekhLYMM2co2X57K
/x0djN1cS23cq1HeI5E5/tYIGX5/riA5F3YDiJDwxkU/BsJjOkZXW6VHMxv2XFE9ZpGbBIcxcu9v
64VBXJmgLqQ8LwolBtnpnufe8+QnjmuZH2v0/5+4fOXYzluLCi2vTM2n+mJv822BrmNIvOzTpEai
41NQ3wcoiHBrb9BlOyj2ohT7rXFxbWd2bn0n4AxhC2i9qmcqEnlQhhG1tR2wEPlgRP9aohzdzIDB
jQoOU5NHegy9HjFjzFjQGW8g8srsLfg8kEarSKlARFMDlud6VD478qNaJD0w7i3JxIn0yH7d3wuL
Ewftnu9nNPgMKecjccLUxAU2dM9u09K3QJlIRNkRh9S5b2hp3pCwRkUZXTCoy1M7QS0HqReTdkDT
f0vCYZMUr2r2PufXuPbv43ukx1Gen/UjZhzI9bQledSHoZAPwMl3bs2QjDOLUgfeJP5raBKI9C4t
UYOCbJ7fs2I97KF4ACYqIQr0tsrWHtK3qKDZDKAG+B+VQwTG1wMC3ZOvSCEUBBtBL/as6eU2yziD
TKbELjf5Wnfukn+4NEdtu16FxCkzYKkCId7JPxneN8LxlfdNjrOBMv5LOhe8964GR63WiLykNsQY
nNRFRpqzJIVq819yHwKkhoIebiXghQGkQTvH9QxGGjNkUT0NLpBd0BOUMnGj+vJa4YKauBsr1N2X
xUESCgk09aS3qLdBpdJzoFl8gqge07/dP050QwNti+6ek6NKSJkatmJmz6TvagpSsg/5g8/2Iapq
TUeC2Ike8uGZHx/wsl2rdtFouX/soxgLEiu83G+Kl0GolgI43wYX/eFgljPSziTgmJM20QFdv6r1
cn+83ziki5vkxh511DI5U0Is8uCKdtI8S5PRQUjTgmJzhlpeZvfO+IX/ndAa8SezSWxDNu9/wrcM
4b1PoHxlN+ecagmyPir7nqjHBk0+edaZeeTUaFmNdgoaL3ouPLZxY1T5u9x8jgDtTdkGBUNdzXdx
8CsvTRlig8OuKRpEJ09TZse19KAy0DtUe71gTnVTbhqZ2/Zir48r9YDlTQPEkoqsP/AHtLf3Gllu
20AZXKhLsLpnz/9VGwjD4u9AHypr4O1ga9yfN8rz/7NygOR9s9SipEN5r2LU0GPJM4M7AOYmGkVe
oqDjj2JIejA5G54yTuB8Q9P6fbPLO+bCLuXGhtJvZDGWB7fm8brvjDDrLQnxgeidUOCJxdjqmVeu
sP3u0Gqb3gcBmEZCnsi9ZATyWxoD9Sv1egglzmyXr3wd3bDzz6woqOSCFVPGo48KWxMV4ltTh6Wo
xIjI4c+keEB+L1FRddqAo0jpGVJtvdWiA82a+o/dmXlnTiUCsks9BBNGRBOqj9WQgs6KZLC/gGlE
9iDgrmaGp43E9xPI3pmMt6uQM+AOReEia8GBA2JqQ5JOwk6BWLp8GvNtAWbl+4u2NC14BQF0hrQq
mELokKeT+0z2CrV1q+EhhXRRET5hrw5iqMddBp1A1y9IP+7X5NEX9ihatATwAaKtBbRB9KwoZQaV
NKZzJ/al5nJ7ku06L60hS02h/7sHy7wCsAXiMvCUoLRDAwU0LUWrg6h2rjgcCzEgXf8SM5bMIyu/
Q6+M+LQypVQ24x97M34UcBbwztH0pp3IZNLECZ07xm3+PAw+bxawixZvUWfRJmQKCYRsQizmM+/3
yjbJoF95/xsWLkaQ9AIABCZNPGxoUehCTBK+CrXOfVIDHhlmkbBoomR+JlOlJ2tdtd8FR8pPAwIM
TBJ8HAsqSeqqSCatZbJU7t1YHrOHSZSYp0RpGKgXxr4MCpUm3w4tdrxQVKPhN2BbzlD3z0atNcNx
4vfMpEJkURZGffRAsoXwuLBaJVL1tinbXRuqZ+hGCobCj7I+KWD87rwi00sNzgwit40pQPqz4urC
ZtqAs5geup/i2IikBXu3JbIjUsF1K8DfSEI5rbj4pY0MnwcqENRAAOilNvIQsKUfpjHSIkn2Cv71
R5H5UvrHrnyohfP9RaXz9t8bC4BhIA5QX4TUGBW5JWrTg5sl713RMzVxA63SjcZBbysoSNH/7kA6
CDTY61j3eqowQBWvldFpWNH/fgDCYsjrohhIoyyLrvUnhSl7txQtb1DttgysWQK2yA2QH+6qaZOF
2xSVfFn8wbbPeQuC41IGXcxbFvmn+7OxtMVl8DlDqxKqDngGXkeYUjZJnSgVvct4H2X7Y9SOcUEq
mSj5w2qATqU8/hk3Ck+ohQO4DUT1tS2QjaV9kLW9yzfRF2CYJFZkxGDhUf7RMYUOBeCWX0EDLS/2
hU3qNvWrgS9yvutdwWN+CKodeXZe4Ar1t3lS24C3GGMLNh1uIF42GXyzipabJ/DmVKOPRZtLzSxY
pK8HPRUN2Cy5pndTcSdGm7LdS8khbo9Q623McNBzdOlUxY6L4EInIztMa0xMiyt88QHU0aratBTH
ebcJAWNKSUoGKbO8kwjy8BbUYkomrsT4ayOeP+gieYIrXI4iGcscjdzDwNWbMtX2UruWf1y8c3GA
/8ws9WxhekioaRFmdmRqh4tLg8WrvJA3ITMQyNghWzPrvQVWJJFUsu8fm/+wr/4Yp3Os3sAr/Shi
kE1iHWRZL0xk29U3czo/185K0LW8glBGxFU/SzZQe5jxKiTZa9hS0veSdZr4OQO+c3wSvBdtxdTy
pM7Eg8JsDe/O68ULA3/gQ7bq3T771YcHGUzVHl7vmYH2NeTCcs/6nTe//5vJRCcW+Kpncvyb6Clv
MrbpcEhb3F0q6HYsCc+lAlrLOqORTnLUttm0jRP8um/4m6r45nBeGKauAuhVqUku9TicExj4nkBV
eZ5YwE0K+ED4wWDWL84jwoYQs/Mhk7Hp+0PRqI6G4K5vIh2ypJtIdIPyVLLPvNeC/thGrmtAUq3l
OxKLjtqtvChnf3Hvk6kooS77ZmhzzBW4hZKNigyb3zsNs9azuDQ1SKuB5XLm1ES4R/mtYOjzdoJY
hRtpB8kKzKzVhbog6Ysn2bIPeWsjAS8AmIeTr/qsVS6TofFh8kiueSeeOeAFL+cHEJltK2BPTsNk
94Iz4H1/fwUXjgbwOyyagMCxjtcI9ZXoRA64gplnw06n7eA9SsIGIujGKB5LaY3hcNkYhAlAN4zb
ku7D8MJpiJlUwjnMQIDs+EIPZQIixz9Y9OBnXbQSfS6sNMb2rznKvwEyzoHKXexdjVR7z7aU8b+a
vD8GaABFNEgStMbZ3i2SWi9Z2RyzT3/r29KEHrd+jZh+3pjUxr0czrfnubgWSqboxXrEcHYS6Vam
6hu3cu+XUy5SLIQmzjr8cj569gCE45Ua+RZxk/mlUYmNUTdHpiFKs1FxUryBBVGTCCRPday8asuH
zSEe11LUdPpzDncwYPTZAZ2HXiS6HRf8y7yP/jXsTTY/aYpXPARjMivIN7yiq/0Yv3ec9AvBvbKV
orrKiNRmfwm8/ucb0CeJDwD6FVpQ1+68E4tWCwRs2aJ8DPgn1NIhDS77vi7ym/sncelGnMld/pii
4oyoHHKtEmScjlI5lpnTvJXIh45hvWeZbfijkozo4IGHxVtTgV/cWHg5fGcHUNyiPKIQe15VcQwM
t7lKGK2HVvEQNWtbbCGsmZ+9f8zMP7/Yv/WQFdGoer3Ljo4ajlZX73J9KCrSvvutXbXHdqdOBNRE
yQjyyeyTW5ng7+a1mz1+8QHUWjYFF1WJFCAZvBmszoX8Rkhis7VrvTkdJUuwPhgyGYeIJaPx0CVO
ow92o+MVkTuPK2s9r+XNp4gius3VOfVA07b43pi2qCYhIZc8DNApBwaFBZloZSTVWxTZiP9ILT6V
b03dEGHSvelBa58avfXe738ITcj5z/6++BDqSVHGeT6lYY600LHLyRvmn3uqU6dRIE5gp1AWTbAi
T0qkd3i38v1+ip+4ymomvY5boyktMIDExwAdqtlf0kn982XI3uOBNyeaaSLvGiGwpobh4Apd/hZq
5c+x2QXp5/3xL64D+rFmSnkwRtOPC1VoRomLsA7ZwDHI6oI82WNDQ64yM/caMF6u4QcXz9pcSARu
GhcufdYyVDz6tI0GF2Qf0Vaop/hzDKJspZ988ahdWKGO2qAJXqJwJeYubsU9RIv9XSEEgZVLjfZ8
fwa/pYRutjJKKwh2NEic0xQpastmVdhgChFPdVZjjVve5m00zZ8ZK7CLN+wWa/hhRBt2W5vjeMxt
f/8ab0ZL+2gtf1OYrcXZvZX9Dj4lRa/bDf7szOfQSvS1gGApONfwUP/zrZQHAD8rEAUFPEDEByQf
ycAhK+AdoPkT8zxRS8fzn5rDf5OJuzJLeXYPfByh3GArM8UhZD9y77kTNmp2lAADS08FBy9zf1EW
1/9inNQLMo9VLg7UZHCVLhy3+TBUZt521UZWw7Wu66VkDAaHFNaszohzSg2uAstz6ofV4OZmv20s
3s5OnMH8kJ/n1QUt/l62Mrt27g9w8dxeGKUG2DHD3JaQwX8yvbeDIlioF1Uu7qs6kEiQCz4BAFhZ
CfeWb+gLq1RAmYJNT80CDJXvc3NwpGYCtPlYOdBTq7IDmI94D1ldk0nXvMbyev6ZY/pRybWIND1U
tl1Wao483g0oMKlMv+IM/8Px+NcMfRkkUIprmwKFLg1p/lOsqXrHbkOP8MpP/73LAqJwz8xa7LlU
mkDan5+5JNE6LdGA8dTjY64FjZ4bso6farqCnGkTQjE3NOCMN9Iw6Y1nAZ5sV5lvAIFkiNypzt61
+rNUNsynz/zmhx0413RZXHuyLJXOrj6O2t5cxXRZLOAopZ7pR3bdPjaRq4rG2G9StAboEC/PDSne
Ra1KGlAcaX+f2L2yT+10JtSgb81g6YvM10MzzfexYjZFpSvFWv1/8b2Ee1eARB0YmGjROEbIuk6s
cGt44hs/OnL7LjNg27HvH93/sNz/mqHCTU/2s2kGT7gRY4mgaUApRFSfm/SIVh+zRLMSQh4eUBHV
SLDXJGwIFXC1HPFHqjhsfhyYgiThjos7nQ+5lTO+NgfUzRkyYqnyXTO44IjTxTjQM8+SmPyxXSVA
XHacF9NNXUaDlysdx7a4FeLcisJ9rD2UZfReaCctcjK/2E3suzA9pew2ahyvbQ3wXm4ZdV9qa4D1
pUGDrgAXxixFeaPmG6pBM0j5CPeilMOnGHazHXEwhkLm9l2aSmuzPG9aOma4NChQT4FGE6OgBIjA
f6jlk8A2BES4bWiF+Tbl18oFS3cFSossSJ1nlkSagUQdG4Efcg8n+NPPv+pgw4IuvC0Vu/+6v7OX
DKHGjmQPr6ElmO668hipV2cmM3coS2Mq4MSY9lxUvTPl4VEV17z1Qn0PKCckNSG/N+tLUZ5hjPE+
9zqURqdcseP23A8pRNo6XW23grbTCm4rhL+17C+7Wr/j8kuz1CXoc40QS4EyuiEYQuptWL7Fa5wP
S9vjwgRdI5+kYcwzBpqMXf3Wd8eqGqC3Z4WJSNTYreK123Vp3ZA15YBCACIDHADXu5EJvVJgcmZ0
mwBpnBjPPuWRbx21b50AlcK/3SRovAf1G/wfit1Q2rs25qvVEAUBVDBFAFYqq+M/hY+cJ0q8cm/c
nulrO/QRU+MoCX3YYbRto3xMyluBXtCn+4O5fc1cG6FcedMlEGCMgIwB0qHUedFjt0w+stZ9KwsP
d5iBeNpc/UE2lU5vQ+xwZDtA5V1p4PRB/UL0M/DgpDUnxvBrSIt0m/yND38y40sq7ZTx54gMQhEw
hgTUQClGTtD8CMJfIqAN4zZTC4cXN3xu+Lhp+raH0sTKtNzu3+vvpeYeaPFQUnqgztL8NE6PjVMb
nUzQyiL7K6jhNUvUAqQAqqBdBpYqZROom1gqzdh/RV+ezkYs0BormL0FbA1GhgsC6TD0l6JL+3r3
YlBMEA8aRhYnB6ELnLowq+55EAZS9u1zBrYg1eprlvTxRAAqiURWR4MtCT27YTdtp3PZZ5SBj7BH
SWnDrzWp38bJMtw86h/gAFNRHqY+r+9AkzrU/Ig6COeZalWOJC7AL9zF0a+VPblwvuYrRQESDtzQ
N7xWQs6pNWA+vCtWuKIHnUOvV24q47MmPUHqpiiPnRyQmHmufAldkETKHwvmsQHMKPwdSbsoiH6k
6k8FfW/Q7G7fIELJtL6VNysbZOUzaZ0QnyvgwjyRdzsx5i1Q0pqNUoZbJFzjUzA2a+0g35wG1zc7
7j8AXGYq07nYRj0hQMGWpDGwrO4uJ0inleQo619fX6L+ddq/vr6+v78/PHxuz0ixkd89SfSff70s
sI88Dvr7Zp4duhW0CGS5B02r5AZ74CyIbA+WZIER6eDbod3sBNuzhKfUnhx5w5n5UTZZW4lIso3O
q7Tdt/fzrEKmzPzrkN24aV0PNV+VE2ieuRKACcRqIDjlg9yKea+dNYjiQqocZU3cJ2AgmaHCtPIM
F0RKWLWK7LLb4F2zJgekLg+ZKYMj/P4Ec/P1Ti/wTLcDekn0rNyk5UZWiISx1WQ3J8dRBzO4/nb0
yS+RlMZp/74NSE9e7pv8xq7cmESbFDhk5viNJiVT0BpRgItcdo3doTq5R+vDOhiJPupaSL6szRGt
08S1CNzKU31yHEd3tqZpkwiDNx53K/fqwoMQU33xNVT8E0wom7N5IbsKCc28M+ozgHyhGzm6Xu6H
bYJs0nYN2rRmVKCqytjREKIdMAV4cL7oH+NXmZjCq7CfHqBo1r00UJJ+9p9X5n2+pu7MOw3gZMMI
T/CgxLwbB+PjcLSOx8ywjoHOkI+SfM2TbqVQmyP5pnowMO/PEdE/eZIfnUfp1BJnZSPQujIIPeep
BzEMXinazI13fftUWSL741DLrndonw5WtU9Ca//KW5ppo+9H5349At/5e9wqa/DExU1/YXj2shel
C6gAIT3Mw/DEGbyeH7TnqrPLGO9/qxHe7k/7QpYJowRB1HdftIiWoGtjA+g78pBtcMJSMu077dxP
IO84Df7Be1VCPXoKIDy2MrW3ITCgwZB4AiMU2gygQ3RtE0TETB8OvuoWWFHJPBd27qwM6/ZuvjYx
hzIXc5iFUFLuPU9xWVvcAnBrRlZoMnpHXl9RTXNEZxWKsWaROqkAIrRC4jOKOxid0eu+wzxUu/jM
PfFGbmGDOtnBW3GP31UJ6syAyBVATw0Sw+BcoLaozJUj7yc1RgmO/G4X6JpZ6l+BAb5yPSEo/1u5
lZGn0i63pV0fgIaw5jlIbZ+w1lNihE5kDOQk2RWJzOgRLNkkJvPXt/hXYYdGQhj9FfBFvd9Jm+TA
bBrdtzw92JTgyX9mLHVlRIs742JA1G6U0yoNGaVSXKOw/Mdzflzr4/suEFBTBkS6CnpGEITOirTX
G0NBmb5JO0VxG0PUhZ13Yp4KK7IwY+bkxB+BMTn+tra519qqiLrLrWAXkMZu7BiL6D3xmAeQezve
Q79+ry64QNRq8HoBtnKB7iFSuzBTk1B1oTJntuZHtVGsac+bxHeTUPde75+RhdQYsBEX5qgzAnNp
MmWR6rYm+tMBzbcUE3kgopmfuRFakR2YiKmJYty3Szdvzo71yi51UnyvDsRKwDBlW902m/whJAPp
QCPwWm46u3vwzPsGF/zpN9pag2gFWEno3s2pghB3lAyq69mRITjNDgtrsU654nPWzFDBqADRMGRN
YQZhoDNs/EfNjpxCV97vj2YBPAFtFoDH/2841LMjgcSzUva96r5lGzTgWPEjELFP/kHeT3YLhQwF
VySSmu/cmuH5F9NHB8xz0E1HKxX4WqkBygjl80QaVbfZl1v5U94mRmWKhmKPz/EP6XR/mPPmo41B
egHZCxGYX4Vm32Ejr+T6LtBcoTRDkcBDoYjmoz1gTZ9jKZpF9vlfS9R8+o0QQAwv0lwtMHtdCoBr
3deCEbfPstlzOr8S0s0u7HZgMtQtwC4Etz1vo4ubqUbrSjOlmeZm++hZfuaNNcmz5Zn7Y4Cu9kNI
kBu92YB8YBwgw5/8PWuJK5t9edbw0IBWlgSWQDp9D1CKpnRyqbnigf0st/zP6jeIzEz+iV95Uy5a
QpQwg3PQpIok1vWEtakntkrTay7oM8qn6IcC+TQLxUywO0+fysq2W3ROl9aoHEcTy10oea2G9NwM
F0OTTP7oP3KHaqc8sLFefUB6kk/J2gt/4eKbQ6E/g6Ru8ggNzB7Pwax2BK/Bs/iT+9WusR8vOahL
G9TlquWFwoVxpyGgDTrSf6Ij7Fj9zq1mhTxjodag4g5H7w9eo2g8omEHXOhBhSnNPNeIa5Kc+vOG
P42GLun1njO34TE53/cVC4kiGASAi0MuBk3GNItkwnYZozYwyG4VUtoBnqTSrsX9GaAqDJ55wlsp
MACCDsFSvd31X6ssKItze/EF1NxCe9iHmBW+oDLQ0PVIFDOwhK/aljevD7wBco/35BzZa+KKt74E
OIi5eAZMCZibROqhNqpVyoEMynMVdrI8flNW3Hb6zTS9dX+Cl+xALR1zC6bEWSLh+ghWclnXbVEz
LqsVW8ShP8rJVxxQvnVmwQ/sSoAw/7YrDykiucAhi4EXAtio6OaxUYgh81HEvJswcMJxX2VGDnUG
kxdaYSXeFG/WDWl4UNahHAX1rBlBez0yPgA8ZpwEyWWmB67cssVOjTaFRhR0onnMq+f9DKFkEh1Y
wEz852k4STmR+DOiNF0R7OEn63+2juI9F4k+nTlUsPH3r+ozzx1Nfe4rnUXPk78bByiOeZbnG21t
NGhekCGdBP6/lLSvcUKazpRLBOYpamDnId4J/gpC5+ZKwChxhSKunIUNb+4cEfIsaTa/KLNA9cyy
HiF0qiCNGIE4wUzCqHQCvvDNsh29lZ2zZFkVZ+Z/aNCA7HjeWRe3nSgNYAdkKtmVBwZ93QP45X2B
Lzb1gEkOJS21lTrOHiVtXCv0Ly3t3KGExCxCJRRbqHujZ6rSh4KCDPgNcBIcYTxobMRbKTsLHCkO
aWC1+RZE6XJ0mPxtpB4zLdZL7sD2Oss5AaNPIEv+0sbdNFl1RXz5xLVAYxYfvO/EqimAqrm2mPwl
+R2Wh7Tx0MNpt8m7n+qdRNpYV3f8W7aVxEdWnawwIl5vVepewL/uH87bOP57B4PVTELqD82F1EBl
EZylzYR0HKRsT3g/VcAeg0uyLQvfKepmNKou4Y24ErpNKdWPTSKDq2ssn305bQ2e81Rd0jyjT7Pf
6TxC6MXkeiOkSkh4IRVICT480mXKsLn/3bcAkBlrpwGZhngWQ6DjSSHge3ny1eQs1GqyAcVf+sAz
8iZIoG8QAsDeDVDME7zB0gqcNYTEhSWl0d+KW8NdKZIEmWI8BudMMu3cuhxA+aiaPLeIIOXQcPlj
hCMrVj0BhQkpsZKx3JwC5SXkVrzPbfIFplW83EE1DlEMlo4FRU8WSrZi/XOa216vC07PWR1r940R
nvtmCzim5P0SV7us5g1x7WBhFmOGbA7ewRItySLHucDGdeafo1ZTTZZBuaj3WM8c8y6w65CDKG9X
184UeOKWD5jOQl8JaaOpMFQIt5taXzZr4eTN20IEowqvSdB2hT4Ion7KT3QNeNej2j9XsYhMW1Tr
MhtL+iyWbVVCPlotIIVG3JSqrfnsBE20OrOaMIo26sivIRRukwT4GpDNo6wO4Rq4Duq+8yM2LECx
4Z+5ZzXQ0/gw/mZBzDXpaCiN8M4Sjb43s9AUvCMnmrVvAZqTiyVh02OS/+D3PPq/CyeF3lZCIlTH
fo6dLUXbXDIVbicJhqa9KGdf1BVmbR7n8JRa2jlZid4c3NMgtp7vuwt/m0oQZ8jTHjvqxZNJ4OO9
K+zTx1Z5KEWN1M1b3v8ad9Fkp/K04oe+M7Q3tvH6RIUKf4JJ5Nr2KPQ8tA0K/8yrD3AenuE/jQyg
cSQotq2q850Ti6dGsljP4I3qM3lkn/oX0RwHQ4p2nK6YIk+Ek+SmqtF7RseYGvj315zO7YWPpb34
SPpCaktJCcrcP4MuUTsytT0IpqBs/YOEumFz5ExxB135N8F3lEcGXr8yOJ2VVpbpuzBETRWYEXAK
ZxDrjN+4nioBnaF9K6n+ue5jM38cy5esNAff9nJd9n41zL4r7LJ9z6aICOI+GH9UrCFztgJc0CAR
LrORY+hM6CNCWZuwhZl0hsjY04jWhIckMSPvBKEMsTKZ2Gk1wiWm9Cj8RIXUe9aemmhTgUqiQXKX
+SXKjwEoCFru0G6n5l3RyACZ13ATPscj5FiybSOtYTi/ac/vDZ7KI4hM2okphJrO8qGWLTQ7knp4
Cv2D1unxNoxey5JkThq/oqUJlzaa89+zU5Q7sWRMwd5vLFl65Qdj/Cn7G595EoEMz7fKaLTw2Fp9
lL2ECNUTvA3JhjPa0Me5e0QP+5MiW+CzVz48caN05yTelNkRKMNg1iDfy4olToes2CXAlYakYza+
qhcoHOcvWWUUilkOu8oOlcfiDU0q92/ChRschSYZAH2EaMitSFRCfFTqxmcZ2T83sSWXOrDxpb8B
E35nAKyVED601UYfD3mDdjUT7W+1nqGfayurujwexDVRj6Vr6epz5qDuwokkGcSM+trzz+MhFdH2
a9Wx0aOIHrAkD16aURdFU2RjQ+XX6DQWTueVZcp9tQk/TKnI+GcmI2magOeo0LVaIZJsgVmpylKC
jvOV2b998iM2RvQPZz9zCIOe6nq4aO8WxKryg3PDPjC4eaJpOAS+SuoCeIpspkk043okYE7acgia
OxXHMRg3mrpKa3fzzsKXCP80Is35NbrlOo0KvhRbITjnqtSDpC/UHqSWH+yyUzi9H+tsXyuJ6uZc
f/Ibttllmj8YeTqCFCzg+LdcbjV9ZJPY4Esu/1kw3hrU+/Zpjy+EMClUBniQ4IF+73qu0I+khGkd
hOfWE5wqjAxNqXRA2WvFLmoraDuzZjZZ1EFJ7iliXpJqr1VWrACu/PU/pH1Xk+NGk+0vQgS8ea0C
QAeQbMN2L4ju6R547/Hr96C/vSuyyEuEdmOk0EgT6kS5rKzMk+fcPzPXRUoUu8G8hbAQC6drKuPI
1UKWRjXN45O6igFpEl41e3ThrGKZit5GVNYVEd/jA6iCTvctXwOEZstQ85VwwwLCqDCxSgcshlgb
QXJSy31m2JUPTp51Hh817ySpfyLNTWviod2C3zeqVeu1mXn8WyE+D2AMCLJZSiMH0PSt54GsTjyq
F+EWpqAF2FBJ+Q50cMUECw/Aq/QS88lz2HB2ogU5kTnEXfFJVFPpNMAN2VFf10DxJJAQqaKMykMe
LNy1N3YzinCIRKCvgSQum53gMmB8Q75KThUgEU69RG4zbzXmGrn48cw1Eop9BZw6frww7rXxpf/W
pG2x73S6lNj/rQldWkIWAv06ACMh940c0+XsaVXq5VIQJ6cxmbZ+5MrjVqg012ud8lROstXn78W4
7ihiC5OTvef7++06AYr0DhAu4HKB6KAAZfZL86nIya0XeMGpEmYarKgn8YiOT7tL3KyKSFqt+KXe
lev9cmmSOVzJCK4ooTOC0ywmEostSSQBDVjv06T8cEgy3R/hPABmfpHc1VDzAlkQKPWYAzWk+QCm
Si08SUGfmEE71YTPecr1WkzvW7ou6mMuIQsJZJ8hwWuwkX1e1v4gaFF0yrPdqD743QTaH/SaiT/I
6Cif4CtNMqu0hYj0jqofjMaeXPDzkLYmmbiLlyq41wAXfA94I5FCB/v0LFx4ubZaU0SRyCXRqeHc
fqaXEGnKPSoPns1NpMg26UFHSXIk9VE6GeqxGtZ+gTQfZOWyham5rivNnyIjfQC46EyQzpyngh/S
KgdX1qmSv4viuaseau4opZCECiw/JKqHpv7opAymhFqxvPUg14fwUmxFKFNa95fp1vabHQbwl6j9
4LK5nJU4L4degBLHqZUkhENGm60qKWqAy82ndaSViYkgYen9cssoyJnA6YO1wM3CGFXiOhDSIIxP
SaDra7mr+U3fvgtNtwMKacITLzIWXkw3MiC//AlYeQiMz1wRl+McSw/iHCNmdZL/yONm1ARoMuC9
IdckfRoQjNehJbSWvgQLvnXgFPD2oAWfn7NjTJgl9m0R4REenTS1m1wBDCdxil6XppoWfNd8r7An
WwMBlYAEC0j82GYbqe35UdODGAkOyB9JIZzXwiVzyzmL5ybmZT272jz4ZnT5R/EpqAUi6DFpJ8Tt
3xKgCy989j5KBJpSdexEAxkWSlO3dsy5aSYYUn3JQDhUxie9UDRQswwcjRIBkKRCw3NXy3XQTqXp
6t+fDQ0vfPQuqUA8shHYFATCxBt1fGrGCA2zz55UmoHk02gocB7TpS16fcvO4kgyAh4FOCHc5Mz0
5l0cTDnGiHZVwc57XYSK+lBuJ2F6hOj5rOSgxaaPWHUttAWQYRFadeWgDc2Gq0CFoE+ZFQNjb7e1
+q1FowRqKy7cpZO42NI+O6irzYZyExLdaO8Cg8/lpzYgxijSScBypLtWQdoVrXpEl/Y19OCmLVpT
+XoVL/H13Nx/mCLwqkPBDJkPxoPzuTJK8qjEJyOtTVB5Q/f8iZtomj0j1y1VdosX+qDvat5Ezy/v
L0VB81FlB40eurk2aoBUg2WbaXhPLCaxSE583oUul+toodaT5BjJwSkGjf0hm6DgpuheSseif//X
exH5C9TdgNCEuvxvjH529hTJj4uhaJITqInQbbuTFLMvLTkDJcvHfUvXrePYguemGFcJZlUIQEl1
chJd9Fxu3rTEbjzrtX0LKQgErMRGE+a2iKkGqb/0EEG/a+0f1MVq9HVMC8SvDmcGKcpZ0Jo58pDj
laY4TNIT0tO1mYsCGMdiSEz/+wvwwgzjoEs9T9Koj9NTOkXoUt6CayoQd2CPGZZynTfeURcjYoNb
sfQDvtVhSnoSV1NOtFf9HeLJOlRgaGMhBRbaQ09Q+3paWFHxeucCqwwQICKxWUmZiTfA4x91VVik
J8DNLCTcP8dT7Ub2T3SoiR2ZOsAlvVkf1R3EX8cd7o+l4OvG5XTxAfMHnu/eUQ0BU8zSU8VnBhlV
I7H8eMzs++O8kU3BBJ+Nk4krfDkHcr/I01Nhqt6x7U1Qx4lQ6wUXps2J6/pZrLZqtl6weuNuurDK
OENVrysonmBw2uG7+pMS1KZiU34bKDLBm4pKW2qNXw/3jd64K2ATVNigpsOD7zfRcjahvC/64DBo
0hMX40UJatQvXBpQsmi7mIZdyK3aXhyonOVLgNIbqef5OQ5MDYBlyKmyuu+o4PgoFLXJKQE73yFq
hkLAVezLLfULTgAYSykn/WnOvb34fDw2ZEjySnGKPG9yGo5x+hL4Ufcdc0bdfeO9V49IRXctB0oO
Q68CtI+UYJKtBLmoTD5Stcn1lQk8ImFVFyqKEb3xh4N0sGIPcS7nSCkaiiUkQ/AlDaEfmu0QVbEL
Ie8ho3mm4kaQlSbrzfvTf/MozyRguKVxAaKodLmhxbxTlLIokxMyCQ3XmXpNBB/0CN6DZtDeUVCw
1mkcgg2qp+jvRWfr/Q8Qb1xGUGn75wOYIy3LfBZBFAsP5WjdKjwgpG0Iaep4W0ONXaIxGGf/gJ1y
sHXAS1EasYOaKDuuBcNy87fi3oIXzHLSPDY+ZjwkRvpUqi6qLf+LzwTUGfSoYJ5HBodx4j0aX8ci
mhKwh/2En/w6crhABilvZYet2fW2WpFOJ3gk0dJvaaW8cd4+BRK7o0aV0AHBebzxPAtlylikVbzp
hk0V4sYnpUb4JR2Fa2ov3HwyyufA+AKtiZfZ5aq2SJBz0yAkp3xcl+quLWMSBzbygxJ6mSPpp+1D
q0Fuv4sE0sVvIxjovW0IBZYY7T8oYJYbXXoxRqr26GZ7HaPHEfCG1KxKjvRLRfdbHgBvKDzk8Z6f
n26X38oFVdiPkZGcUNXvTL9VC7NMR48YmHIL5VSVJEmar6uKW2LHuvGkmZGC4E2aG3KgcHNpGdpK
XhmrMmZJ5f11PUg1gAbjtFfSsli4nG/FACg8QnoE0Tc4y5iQuNBKX6mmEA5dEmTwWbejFRn5C8o8
Wz4ul8olN+8PBLVQ8QZGH7+YQ8Uhvgxb8Lic+BRtToJhRy1pQIvVPKujjXpA+BpP5hgsXVuzs2AC
S+ncLHM7enoQelHZpqdSJWp51BS35Xe6jQPKxbtiWI3VwsPmGsWFjQ7yXmSWUXQFgIxZwkEpayGA
ZN9p7JCDALIIallfIsDqNWnFVxRD9GOAaCiyuNHsaqrZPG5SgPoNcFlPf4Vx68kLn3TLnwEvA5pb
DdAZVKgvNxVfClzYchxio8DotuChBXSkUZ5ErlZciFAHOyEvfcpzaUhbIHYXnpe30gMSXJSBhxdK
4+DKujQfa14ATvM4O0GUiKjRmzaiuievOW0rSatsaFaJ/1DptRUuSb3djLZhVJRnHQjkHhkPKQsp
UEQdLPcKGcqHms9MA8IgXmTFXUorPqe1+to1Dnr5iZ/ailrDNeItWFhos58EFPICiHSCV2w/hC96
YvIeBQvffTd+4xhCpxUhOFKDyFmxx5AbGyUSUiE7QamactLGrztwYrjGEr7mRn0ICCa8uI05PakC
JHK5DGXZqnoRS9kpcaonbpOSmkI8izw+Co9/KiIucTneygle2GN2XT9lXVMFsJcTN7Dlv3PTxuPP
tD/GjkpeC+iZn2qoJS7e3jdO/IVd5qLJMqHWp0jMTt0fvANieZcFn5m2UvIClBlQcap04ikuOLr4
4anmdh4+pzCT2BrQOtTu8sLKkwUk6Y3zd/FF8xY4Cyi5SVY9PDuzE4rkc5dAYXZ8il0/ECH4qYdF
spCb9gBV48FPiaZOll1oHJNQqwvYGwe0T66RbCWbfBU8DVhzIOspT2jhzl0yVldSuu6J+Z3uvJq8
3N/Zv0gJxvfOscn/fAdz/NIOLceBgR2wAw0JMYiEgjABnSv23U/7vqpNJwOktSDb01P/9fCwlH69
lQq+sM9c43XWSaVQzvNOAGcFB2Hl4NWSR6thm3sYfoBHYWg++F/3x32r0nFul2UeCscWLBMhxt3S
USFosscjmyYe5C1WprS5b+zGA+nCFnutyn2Y6AHGqGu7DiywUXP0xpfB/1kExtxKEV2YYq7SVI/l
fJQwLOmQor0GmRh0Bne7usfTllTyPvroAVF0vaWM9m3P9c8+Ygsriu8jqAhwokdhnZekzSnv8i/8
tI1/gMyZYpMD7UpulU+iupCvuemczywzPgzbp++TCbPLSw+qAChdZA8QnlsMjm/6rDmVDZJXACdY
No2qVzlZ9YHpVLjdjHlU7FRAswMY8DccdIe1ubYT29Wn+MorLeV124j2yE+mKBIa1RJ7+bxlro/t
Px/DuKusFZJgELDOUeF2gTXgXcNRqC6gDT4BbmeXmtxSXuz2Lv7H5PznZx5yfvSCXAbzLCmOENkN
eFHlN+CKhUUqEfZwoiIEtv8zfShmSath6I1RagZHrPaA1KgUj8puz6cuHnFcZ3ELfTKsE7qyx1xH
vSeofa9AICq3OjTVR4f8hNyF6ZGGCOg+DMh3agausb7vFpgr4L+tAhMK/h4kE9gjUwkA0NVNNThj
uQu9CkTByIWV71VJJO9bT2y5DRbiGGYJZ4sauo/ANj8jQBFyXy7hVFZx0mY9dLfM0i3I53ap53Fe
mLNteWWAuU1qSe04LhwGp5fcXAlI5f37ObsYAXNdSEg683KLEajxYPVxRNuCgH0gViSSiBrui8Iv
zPvLxDz32DH9btazfT+AhiRuOZgUSmjxKS4eBhDjWFgZ1nFfWWHuiNFPPKOQoRoGFKAtvUl28+Uo
2/GtsTxkI/PX+2Nir/3/NocHB0Q6kdBnVS0bUB+nco8d39PgCGmvDWQtiUyUVW0rK9kMkSWtVyBX
dPbTAIk2Dr2oKZqLv+9/xq2DjuX8f59hsM+OCE1fegExcyeONt3ok0lSaYl2ha5VSRyZvN8SbaIS
ry6EPfM+vN6n/9hlZzvhq9jvMPxkUzz3lvfeOsUjv7BX2TuRmWSDZy5jEKxEU2pATU+vQZFvCi0R
+3BWcP8o2zcpzC0eCMvc+JJjhYxIA6Hg1cdLKYTb2/efoTJPCg9MvSA8x1Cfj3SJRHBhGyFtdOlQ
vDyrwHKNH+6LMuGgXQwyFlMN3AZDjThaI46fNNNLH8vAAs3RlNk1tFRKkgCpDGXvdtWVdt55Gzku
6DSt0L3QGPsamhv399ltv4csGgpIszgVc1sCn96NjYEj3PKrGjA2tF0bqC1anmD93wwxDrZSI70C
URpOsQ29q822XS8JO/1/NtU/Y2FcLDdAsyQOcGQaMDZEOLWCrRHBDD47UBo+mND8pvfHdPuQIleC
4hu08YAfuVxkXfBb2Yv4wQkFQBShvlA1FUm6nxaADQ3t1N4+auw2XIIsMHHdf07PmVnG1U+gxFDS
AHM58E+Gn5Pk1Zc9wvlLp/TmAfkfO1epj8BQdb6SYUcyPvVklRy5bjWe0E447+DgvfM/arPoJDI1
Iv4Z0qWu4BthAHKYPAIAJKMA/GJSL2Kh+BH6ZOAlQh49O5zVF3+hwWFPIKQXw87mhhPnbRbWdD71
Vw7wzCjjAJO2bwCAglFoNT/oHFCCAXq08i2wDIqy80G2J77IWrLhcV6DDK+ifCHmYuFR/1leuHck
rzT0P7AldAGaVL04CXD9SpqtpOa5lWKr8eoPobRlvrNabdyUfYnUqhmAui6DFE4sPHVolhKDfBP7
UEP60Ay3Tbxt6i9cD2w67Orj5j1zduf3FRTlwHMHv6YqtuKlZmMcvXYlDaZXuT2m5FEYNwUE7+8v
y3ySrlZl5oKDU0akxj5KszRPvamfzXo+nfxVI9Ek9d2KMz6nQbF0nfuXeb//DPTMIrMPpDEQq6mF
ReWJWz97R2E7bMVjaRqbcCHkuO24zkyxt2EaJkE5wFSdWoL97Jmqqaz2FkRfV8neWWJiuO21zswx
915WhlkE2PPgcII5ThSKnqrD/eVSs3jI6FI6hwUrX80jcxEGuhGHaLcfnCJTNtPUrv0SCFuRKI4K
covArWUBf/QiIZ2ZIQPgQwwRxZwJ11El/W/i1bn/EaRZBpS3mSVVoSCWF76IT2lXYucq4nMhLWyb
632qopMOojw6XsNoZGNcc14Xg+Tnwui8ARphwSMuBRbXPhEGUKlHDhS/Qb318vxNYy2FYwEDmp89
cxWtQUKHfEYoW2WZQzn6XSy6hVj05phmrTP4YDSHsX0yHpgYmwl1HEd664HfiihkC47tDO+4f8Z/
+8suDzmGdGaIWR+RbyCZN8IQTrdImy+kGKX1+CKZAgm3mjVY4aa2fyoLEmglGhFM49h/PS1pZN0e
LTrzUOjDZfJbCTpzcGgIUAelwgSLKvVpReUdZy6BHq4vcAwUypBzLzB+HsvbYHhlnamJOjqpTj0o
fuilJURmvUg4fHMsZ3aYsxdDGm+qZGV0omdeJVm14lJSvVb8QyvmC7EQW/3HOb8cE3MxcEISFg2v
jc5gx0S3GhvcPiuI5W51Ou7JBIopY/5FKwvsKDReFfBv24xsKzqz23iLEfh18HL5PUxkW8ZGHgup
ju/BUymJbE+todC3MOrbRkAxiYABJAssdrQcukTyexhRZbtBmXecsIrNgtu64bDnofxjhYmdDUD/
CpWDFTl6zbTHfpVBWBgxUCJ99L5laCmVBmVhZNcPA3QPQuwZlH84CjgHl35GDvQRWjywqcV2ZPzp
o5XW7AuDGmhGvn/sb2xSlNdmEuV5GlHhubQ0CqksFXU5OF5MqmcP1Iw771BtjeN9MzeWChRr6kwL
jXc9tOIvzTSCPhpxHU9OEfGYs/ZQGM4UltZ9KzfiIyStgP2Y7xgYYS+AtmiaoZ+iydHyQ/5YOQVG
lRZrqSWAAQ4gjAfBeYJ/WzB7vVwzswAIKLAJBfWqHK4hYNTiDKPTXY4csk1j81ZuTXgEcdZPa0sB
HUH7sZTUul66S6vzn5/5SnT+TH2hwGotK1TMdxkwNQNVpGc/imgTrhcGOQcml/fDpTlmp8hzW4jS
wNwU217gyhX4Z6rnrt96j3GyajXOkiWLm1mWA8gZdl//N/PsDvJjFfqJTTo5zR/91ANxlKMKbEMz
qFr5NgglQgTgS9WDhXVlyVWbEr0feZZNThYWVObfSvV1fOORC+r7v/eHd9sS5F3RcQ3siM74S7lu
E9wWHLZJ+xRxJ977CKq/kveTLzHg3EjoYRlnTXLgC7BZf0V9z3aNbnRtWIzB5EStZpZRaMVlSHDh
ckgk1p1d5rTwErQeO6PAPRQfXVMvcBoL1/fv/AWQpRKVGaPMIuKnBGDdsUkmJ9jkVhOYebAGVq2y
vKfg0dh69Am8xg/BT/x6f4qvY7fZ7NzzAsg/+BaYKRZTvuENH/t3BJpDBZ5iJUzQQyBNk9BS24qP
983duDcu7c1LfjbRYto2aaXDF428y01P9WdOkT9FE3Ook2LaIF+ycGncnlhMKNjpgQO64m0FRUSa
a0UODksbhAWWWx0AOpx/bWTike8IxVt/4Xa86YPOTDJOQW+lofb7YnJ4KuxAhLZVNhpZykSwsBjs
FUzlP1ZYNtZK8+MumGCltbKDSJ8nEtBpfXj86si7j+50vNNpsgJjnynRhfD75mY9M83cxBp6SZuY
hwtoppKGMmrQUwVSkAO6Xxf2y/UVeTlIkdkvhtoISg5LMgg7Rd9U08lUJjvmn/PkDbRKRaCA+nsl
8j4tCmGDlwId603TLjjaOSq9cvNnA56vgbNtW9WZXg8GNpHhvYfGVzwsnIubnu7s58/2z36+PqGL
KQjKeS3T4lH3XhLpIJZmLC+9fW9kctCZAog6/gaLMd6dl5aySvHqpMKuGWxQurxM64EU62admJp9
yIi0FSgcgQ1+GjTHvC5av3Vdnltn5rH327rjIlhXt4qN6gFNKSQV3GqtWSEdKD6AerQyZTcCp6i8
Q4qdLKSyWBTN77EBlGyOI/FoVQ3GA4F+TMj9GlPd2LXFHYA5tXxbMWur2IgjcrOAQzYaQcpZTGzo
geZ0Mdlxyz2Arw5tdRC5QWmamQSUv8a6C7rJyV+alsaP1XN2FD+1zsz2/au4Q7cvpMegTbrrD0t9
2urNBTizzWw0TUn0TObbySmtkozAAFeb6jhsvL9g+nxA2kU2gSNa+fTzvaAvCl5BLf0G2ad1Wu1P
J52E1KCPCfn06fvquSYbUB0RDrgn69Px6WA5+2ov2gptVk+nfqc+LsWUt/zO+czN3uLsmLRTool5
ipkDq7rT7FIHYhwLDmfe/+xJB1wUeHXwWeIBycSPRZ0lY1JP8N1+4ip5kILyqNbXHM8nQB5OnJv2
6PmUsrqjuQqCDS0vN2nVRigP+ZJ9/2NueR30xuEFAnQZukuYy7nhO2EsQ3FywvKPFhyyZMG7Xnsd
DBKsqwBJALXKszFHAoCfJweK7jQyBYisdTIQh98fwo1qPYD/Iggasd2RfWIDjFCs5UTrI8/RT+UL
D/Y7QARpYg+Ut8XNaKoELHyJ1b/eN3vDzcEsuP+AdxeEmbP9cqcoAaj/arHyHLsIrOk1Lcmm+5Kf
EVJBJHdVkHEjvwLuD8oZUKlwx2HhZXfjcoZ9FZEVDjjcDEufzaW+1Lcg/3J2RkLVrfjC7eOP7Hsg
4sb4MNzezJ/LYwMi2HqtUOnI75fadq+dDJgIQMUv6zxQ1xILWQOCyfMKUfUcPwUhBzQQxqPCHZEg
Q0KzFxeemL9pystTc2mNOTVCUwhGrmgeKtQ54Q7hJ0dmGh1x1VuKHT6C7dGOV6o5EKQFyfOjavrk
uH8FanEv0PTYbwaLN0W7W/EABUwWhGjM+/vh+iRB6xmpM/R4A7ELwObldjCCKdby2PecICuJjIbl
JbEVtscC18qlBWbDgZgw8ZqBMxx5xdnKW73KT4VVn7pX41Tt86dsJRyDpezkjWj60ihzmXspmlxB
mO459WOzm8DLPFkZjUlGl2AVNzwF0iGgZAMBFuRC2UtT74sgHXS8fyArD9WqfWpJ8YMsxPD09xfq
1sE1eOh3whjWSfwN589cvJc3fQM1cM5JwUrkBsduI+2Sp9wteCJv+I23Dvajo5zknX/w9pyzxJzJ
DhQVxbmxHC20Bmh30EB8uVGEVO2GspA4h0OKzg+/s6IjCTQ6K6mmebkw2FvGEAQgS4exIpXNGPP4
UVTzKfLdpt5kR9wu69SfiJ6hcXdaoFJg3cE8rnNTzE5pxqpCM2jsu5LnbaBqhx79krPLGok6H5p2
EbIEvL/0RGEfl6xRJtAZRr8ANQ/GVz0f9MgMXXUTw9tii37d3zVXQd1/LMmzu0eNEgjdy2VDKlLK
ILWE/QAxU0ekhZ2YkVntkNJNELRAX9WqSG6nB+O4JAJ6dQhZ2/Mqn+1YtW7lqEU3gGNAf6j1n9Vp
1fdr3w03Q/HXn8ApGX7fH+7NeUX4DtQ56jlovr60OOaip9Uc5lVoVqJilgNP+Lco94nmPY4bLfy3
IfPvCOE0UfGGD8W1cmkvj3sxmWJsnilMnpIhN8suI0LtI622kU5B+iSGJ9+bu5nL/BAlD4lW0BqM
7TOJFvqPih9xCsn9KbiKK5hvYklkEmGoIM+BOTACggTjwdu2bnwae3iJ2MkdNETs280sdEsWAYi3
zhK4J1CuQ4A051QvpyNo+qwN4gLUcIBTutGf4tV7Lw7tSqM+pFcmya4DwjnSabS5zZIGC0sJhtsL
ls+MM2sv9GU76gWMl1ACSK1h1xzST5XmNHZDRwkogvNx11n80547dujkWmr8Z0Nw2JdFIAFmmgED
8TETgucy3GMLKWfXz1Zpe6iDh8E7isJS29aSGeZAS1k/CmULM/XfbjvRBW/IhgO/gwD1Ldrz52bt
31fS2ZHlFSHMECDB8erduxdWG7+NFxJ6v+mX85BotiEpYDJFCQHsXWx7VgCdE7yzu8AFFeWqsPXt
ZKbb2lXWLmep37Wbo6Nxa5iTWzyAA/bgIUuzXqPcgCJV4hqo6f/7A3PxPcwNkGQ6+lXA4+rW1Uun
f6AOSHJQ5IGz7F0vT2NtYvNUkA2uvmsnbkkHrtX0pCC3c/87bhyei89g7gTdCDUuFDEtCWh3DUDb
DelB5sCqv5XiVaQsWLuq32IVFBRYoNYzq0Th2X95Vqs0QFdePoRukEMkKqbCa5ORcSTg8IV6wJQC
NFxY8mGwkHD4O+54MyhJjtYNur4/7KsizH8+BOldUHAi/fIb95xtuV5LRilQ+9A1hidRIZm0733I
54YDCdbxAclPV1l6Avx2YzFbUEEIBSbwGQePnM/l4IUBHWSDMYYgHnM0uxzQxG9X2jaS7fBhyNaS
Ycsles8hIvLt2ykJdAfvoVxfWIOr5Po89PPPmE/j2dA5aLH1vjqFruR/9kJNC+BFvfqQHj2QnQ27
tngWC7OAThjasjnl9f7E37gr0fk5Y6jBGo4aG+MvhyoAF4WvRW6svuqgq/VAHit4JP7IobgWQp8v
KxZZdK7iOuAS4FrQkisiQ3vVLgRlo7KIk3JwU5IjQQLOWloTlYpWd1Tp9Ib//PF1fB9NMAjTibxW
JDahJYP8SQEcw4Ro5edXkWiiEwWgeN0Sw+zxMKImj+B+55sFEmUgooImz/25YpOteCrreKqj7onE
lAqS7MuFmgojbltAYN2ueA45n0DfWQkWDsKV651tIMKfO/LB4sR2ECZB0Ple3g1uqxWkB3ljjLbV
+8MQ2DZFbR4Icnu8gZZRCeNgFr1tuD4xgmB0R/rh7jpzTd8qc/oDOok1sp4i/RrIa0g+Uszgm2yR
g52ZYOQHrpceng/gRSVk8/G8+QMVFfN1FqB5eniQiLl1Ovr+NyXb3paJSo5IDeEBm9D1DKrZCyv8
tjL/dvTzb2vFkP1LaE//qgcZLVkS/vW7sxX8v7Syn3QyUJ3Em4TskWRTDkjRrxxp9dqb7xk5OQmx
Wnp/Tq6OATMjTAinVzyQqKOPGVlN9bPCmfyfIcPW5MFRsjGyhXyANE/whee5NMfWJbku71tZg7md
++Hy1IzJS0427vfHZvXomu5hU1n4y7G228+V81Ot3tbm/fH+6g7f+wLmbZWGQ5T2Ar5A/WjMylHp
5uNg/9j20TIt+HzyZHVkpZIVsdbW3qEva8ci5Ei2ZPVp6nRpS97yCGcbklUsVUdZ9rUJXxOT0nrT
6CI168L6slzvXaCGkdHDQANxC+AVcMn9bX+4P2proQszw6bfTFa9kw9J+IAOUd7M3iBnfn/Or2Ny
ZtUZR1/rOjjCS3xEXhx5gHOBdRbnBjqCGB06ysE35+1y8DegSdQH9gel4zhDb/BScLc02UyImnWe
52cyPsN+yXCo3bdDTni6i4kLNhf6THD4KPbAm20/Nrj/nZV13K6cp1eJ0t3pASfwe2n5r29iUKqD
yh3lBiSW0TcuXnpWr+uMsQhBzJiKwMds6vpU55lZfoTZK1jV8zoyU94BIUg2ur1H+Rpo+xrN/ASN
CEa0JEXOyqPO7hEiljOfOpCHILdlzobGaVGvcFPivnFQdTObjb/LTG6fHAYz04kC8TcIHpjCqlrr
G0xQswKjrQdnaYL32iztv5HbnLIl2P+NORLxqkCcBs5dgIx/U6rnYULJZbWQBbUbZjlAzOigd3EZ
xaZXePzKEL3GEhW/XAnj0FhgpGv+yJlobMBJnO5jLUnMZMwCO9PF0MqMMV31dc65vKb61hTyS90i
1zclvlUGQ/6cXkW2itnpgyhPWi5GtVvk760EYeX0KRqWGr6vnehsBCs1E9mqeKpcbppSM4KyM2BE
nbO2z2i0n0BKoxN1iSsM5AHzz7p0l6gvYE+oEoCv8/64tDXkYl5KFTc8I6oB50kCiN4EaRKoq8ut
L3z6chf9mYIh4SlkfdCSynHNzzhCWnaF1iQPeqtjmjlVD75UM4T4zEeVlcJ+HLnwb57E6qw92xt4
GkvofUwKhOO9kXuHCam+lyrrC3B09QpoSbqqA4qyq7jOX0soqqx6TvSHldBO2XMAwjSFRmowQHrC
SwC0USCtuBon7CXiDTknbBKlS17LrtfBgi1VAxqye7n5LodIf6nyMpA2BahnWwrqRhAUi1oyvfBl
XdcgByvTfCwcpahBTkRAaMdHfwNJ83z0+OkeBK0AMa37yc5lJcs3YWukox3Gei+i5blto6+x5RQE
c5JUNWakdBMiiXAE2Y7qN9NYkTGWQlDHFLEM4h01UEszqcNI2cu5nqeb2sjQECcUIVjyPKkFEZSq
JJNHxykC+jLuaom3ulkzjEplrKcrcVLbcI1PAfyG8/Pmu/Gxe4BSlvOEoroLyvaEByRO1/CDwf6i
Nq+57g041EoTqju558BnnoJSY4Mu5+GxTOIKffq5UjhBojad2RVC/TCkvP86RWnzVcmpyNMcpLqu
GMVGAxQTKJNKTTTKVcTzOUeSUW56Uxg7xVTyGJxOflFHINAv9Bj0g21f/Qwg+xJMRcurxIQ+VIkL
ShqjyB5DKfbw9uOVTdGk4k8JwRFulckZh/pzxoHDJNeHyc60ebkHqdUUoidpE4D6jGv8FUQg0mdP
49GPJIaKD2qmKKg4s0Gz/oSMbdzLtDEyPrXmlg43qWdm7r6Ki0OWBcmT0iR5Qnz0lYd2WhVeQ6Yx
qR5yLxSi3QQpQoypCJpV2BeeQHOOF8e1VhrNrh/4cVaAF/yfWM1DbiPlYJvchFUj1naOzpOIjDmv
fEd5pUE4pM8TwxI5KZFINaDtuZLAl0GDTvGGdQu55JZUZc0LpiHHwZ881ds/htShISni6ga92cqA
dpo805sXrhY6cAaqE9bL95sWouaqWIH+QJ+61EoKEOSaqtwZyFTLcXWK/4ui81iuW9eC6BexijlM
yZMkWVay5TBhOVwzAmAAAYJff5cm7w1c1+YhEfbu7t09hJlPSkuBB74n1i46LUXaEPBlQAjxzApc
5ZzBI6Rv/fZfwpgkliWLS65T3wZBFXmZ4p/0EULlHV/jogImHk5bl6OUj45gc/eWtGfvMWM2Nn9c
PebWzoHsFAhGcsRhBRNjfu12Kb7stZ++WF7jy+br4jpKtMwVZuD7X4MxIrlpHRB5FfgHXFyndPR+
xF3/VXjYiTdJ2tZluBdgWZtp+P2qZomV2b6l33xhM74osYf/MRsh6ZEWDB2bvmPra26/oYw0s0So
9/VK/lKNqxeuJVMxltk6KmaGdju8B9ughwqsevm9y32/CzzhOsxLkvZBZm0xn6fcNEX1Mat221WB
yxNvUVmewA0sEF+E5ZZP2XdvjuRyC/ptNOCwfX2cjlq0Z39ePm54lXiPrg8AH7BUnb9OUyK2TyYP
R97W0HkfaTqh+DtqO2MZs208aHekY17pRAQdnh5dSDyt8rFz0iTCfUHZMUOI1AwPYLSZ0Ksx0Z78
TZbaYkhh24IfnaYCMWK9BF8zxhfdCQgi/b1kmrrvWBWhJa3fDV9kJ/Zfk52HluncPiOdpP34qGPR
wUlm/YSplcV05GORcSAUoV7uvZoplHKQKQeWDsdEno/s8KNbz5zm740Ap4zBr9pPzlEwN90nBLAr
BkiuhruhH7Sl9aMhICvA8SGMLWx6DoLeJUQOFZY+OT70VPkYKn5PA61ibNE3ZcpicX5xlnsT4jzY
rfnL1ktqzH5otjuZtv17K+bMu2abFN8KGXnLXV6s6nr4+zZdsWlTQck38YbLqESRP7Zt0fUvJLw0
4clbBU7WEDH2Yd+a/gMfYpSrXMZ0fFyPWaXXY/f0WzEN3mcg4WF8szj9YA7mbypAKRh/hBBFDWN2
nPrfIaStK6Pg0L/XLSv0GYig+7UjS31zql+jMjR58oI7qp6rXGbLl0OPsCLRtCdJxVRxxPxSJnxz
zSkaj/NYbCDKXbNv4i6O6xXfnbyZ5NXrxtSUfTOrL8sA8X4L0s1Lr2vi6qc94Kap0sHwo71YZL/3
Vc7D05HMRldiZMbgzU8W2Io4qufpcV+n/HFKiTniJMpUe4rUGA6VzWe9nUKbNO6B6LiW+GA/IBJo
dZGUZ9noAjK95umrgPU5VSkKJl5j34+4Ge5ELFNpEK9Fbm1yPIh2Jo0gXuIci/JQN1MVhKDIVRst
6w+E0Nmr6mz7g57N9lzQAZbASdHty6fV1vN2G4S3vwyINPvL3PnUQGNSKFidw3ln39+Ix8Bzy2KD
3uYhe3zIk7uw0RPRSWHvF++MihxemTfk0JwSuWymzD19/GwSn5dQ86LxZ/Ns/CsykxdVkul/khAn
EV5aCY5b1oFf73fJvJBEAj3YdVTom2vegOGL4SS2Fd880+JFxKGg0vG+cUOTvZiuYBVNws90ZSbf
YDz2oc4+cZ4niJz8rJVM67G4q7pYp/e8SX081dfdQyI9Nrq/xnqK5dlvlubfngz7dBZ9kj0hKPpA
TqLMDqfReqMu19TObNAOtdipBgxdTp5V4UbQc+b5BDNH/CvXrZnRO4QeJc2+LK2+51v4T17au/ph
DTbR3kiU8JrrXhcmvZpA6S9Zl8u+MvW0+pc5FcP80HSd9+DVzfRX9sn46hJDSI9uR2QFaTNt3blo
tMULbFbxelcccSw+Kc99uCM0ElcIbACAPlUUmuCC3bp5GWNtmjcVDfPylE9r23xJtA6/Cq1yPK7h
ztaHVIfOcJs7zJ6Yspv97l3q3QfNjWtoJioPjhu9z86SdEOVWjl9aIQdetq+KczC/x1mnCS2MXFo
b6hgu6akcC+CS63nkVqPGhQlj4hMS5esUnPZhqAj3Qbrz7PK5nxi9Fjb5NaEOKK+HrII21M+zZJe
bcDX463e66A5+a7Gqt3PlD01fj3GnzKTHf3pWLepuR7tolCAYoJY3NHQ0AQH+2DkL68psuatZg+J
0vOQhZ3sllufCmugfqJayDPr3tSgTPhZ8lTqZLI9+qZZHT/DOg2mS33wP7bVjXhRHS1mWSDn/R4F
3t5WEQM1r6vXHH8S7eftmTw38SJgDu+VyelVTDcOb02d9Nh+bsJ/jfYcEvjj0qWsHMP8L4BC+xOi
y7lXUQ95c5GimSkftiVpL34rj6lqt6DFHn9STV910sxtqagYHkni2v/Eo8nz0nbrXJDP1dWI7dKF
b7hwiUUlKXwxfxo24m9LosB8EWpb/olR1V/nzATreeZoHKuoS3Iyi3Pm9WCblqY71yKL2tIcAprX
SYPH2BL5a9X1WfO5R21E4eLP4TN3SDqWQ+7kD+Uoc8q1MDQVrrPso304sM4XDW+5zG3XFvQfo3H/
BTrrX4KhPhj20+JPwan2kYpoOBjJQsTOhFKj+BbKJKXq8FK5MVoQuceiW1t6Fz86xDnsuQ0m3RYv
256J92kP6usgQxgdr0iuw+Hn3xrcuD8ZT5oXIt7quhrjmrCwyCzBz6L1QW7abe75HDqP8RRN4uFG
ulrGB1Vb2l6zxp/1uZ23Xd6Hmz+Zc5cQ0lbu/oEDCTx/HJ/WWC/2M6+I+rvLF2D1ERc22KZ58u6b
hMb4nOzD/F6HGyB4m1Pml8dICEHptTvzdKsO8/2s96HIzsOiWtq7Ge8pipE67k7Jpnx1opk5JKX7
AVEEoM4U15i1U1t5fVbM/zmb8c6jtWnxyew70V9NX6yaY4vr55H2Sy3XpU/EXdIs3XCLPBOHp9Bf
pvUlQ5sp2JjcWeM1bjzTn5j3xuklG6Oxkv6G4YuJgVL85qPSCKORGs3fSXysCIjP8lIFObGa3J3p
903K5FukexqOKbZk9np5P6OP0cZ+9ralEKVNhyGBA0Bqh97f7EvlFNGDpWqm45xwUhP0vEC4E6ST
SOB3S1BEmYbR9tAkTFyLRPCritiqT+HWiYLKKsjv527bUUqmCG3LI/emoxz8Yods7LLvTdjh2rVK
tyG83R2u/kksi6c9UvFUjnOTQkxtyZCW8SoGwiLHD8dOmBH3p26y0cd9thj7U6tTo5j2mOSLGgbv
r59vGRhbYQQWiHoZZYU3HebFhvWkqqLr8CpLlvhlHa3Oz/G6ZGs5e83elIsIs0evLZKucjFEScnQ
NvzIrDsqUYuM/d8CdYMPRGzih5k/I+zOJOMTM2a07SIaxH8mtMPnYGgbec6nhS3ZpzLvqpGqqanG
bogyfOCzhBmKXvJMSWzcs++3/XLxQw4aTpQ5+8LKa9+MbXOwOr9tvFNQjHg7jzJcnvZdNct5PJhI
xpaKF8DfoeyzaGK/Pzfz0NFCmZxknSMcxspPJ2mr1G7y85ZCLjRBjykqhdvR0MbuBptwY30yPJlF
+KajsX/FVj8FZ+ooh301kOUnPoJCiKfzZ+Kd2A2E1sUBL0uE0/BfL5aA4Oyk4RhsTV64c5Ee7R+3
rcer7mzsTlENxMF/0vcPvNkFj9sgVZ9FQtPKW8+8NxeO8a9ARco/+0ufMmcZDFF6CtEcNGVAWN47
p/UuTkPTD/pWZ61LTzmd3Y98rGOffLdUPInu2NNz4Y3tD0e3Ciy0JTop54lyCCffMX9iMFfiSDA6
Tt1w8bri1SZbpK5xN7RYL6aJv53tlnTk63EE3wRMKsr6RY1BGcZ58yOIYyPvaSZUQEm4gVt2uUe7
irDyIMygHmd1zlzQBOcmSofbZHuXnbH3av/MoxHPCjy6vYXzEM23Wazz9DYVzchlvfmrqqyRiEjG
WYiG3Cq5dJe8PXR8ytUgzJ0OxPIdz+Scm3FNMGcWYjqqjys0K+PDn2iDSQJuq0bEU3A7xn0ermQB
6+gStNS7eYcvbqUwjTm4PKKAhGkvCJ7Spufk3qW/Pi1hoCiuBy9k35MWhZud8sL2k1qCZXtIlo2G
kRFB+BEEsgW1PgD+jbHj9sAnJdg+TsqQKdmpjTFMbrWIpjJlCQK1733N6wrjyZzWdo/zaunoA05g
w+/8dfuVYRsQp7ZJtm9HrtRe6XlRNGMeVOWT8PwVBEYDR5XFznTHfZQEe0dFpZf8RJBGxkwXKyGs
giVuAvIrmEsos6wny6ChfZ45odZQPqR9WPsn5dvxc1SIYippjjjtDl/GUWWjJu6rKGvQuw9ro7Jz
rY4BjxUhZ/SZBI8EHH1ddLZBPxxv0ipqSfkx1FK6qPbmah1TOAQQdoj7nPbkP/9Q3o9jTnRwSamu
NZfmEEcEJTPdXsp008XT1DZFDdg/ZE/T0tgCmHAPJNXlwM8gRQlHErU0YX4bo0T8LIL5eA+90DHx
Ybz9XyiOnV4m2gLMymPcqvPa1a/F7LHibThw/2VRwzW+oSj45vW5ob9IBuCvAshqZidLd5lyjmia
9+3j1DuYs7zQT0+Iw8Z4TR83DL7wQndjRkBI2HHGbkS+5+ex90gIaV22rZXtdz+v+hr/j6rdU/0j
WiU2eW3fLHFJew3a09rt+JXbLforXZQC38gkfDOzWzEmW6mNsDuN2cwqa1WEtbwauEOLSPwxQ1rI
Kv2o8AEHF8EBvjbRhxxDbbLSOmAaYCxGzjHb0TzVwnkefZfJmPAJB/VUW5cf59zfp+ZEuEgUPQV7
vetq4Dj4b5yGwi9N7KtHtcgIaLBT67cwSEbsYv1DP+b5rLqTU+A0Zdfi6vpYDEPa3tLMrMEldDYK
L71n4IPbQUg2WVBH5gLXY/EiST6834Zw8ZuTZ4KovxnO9uci6UfvFHYpABNQUtZV85Go7ilxXt89
2KiXTbkGAQ4qiyXdiOiqvIsrN2/6T9TqYDolQCv5uQgRhFZTILocb804/J0z6Mq3OYbZYNC+xOH5
iJp1qcwS2m+5ycxnQVwttwDW+lsVNvPy09u8gup13RJcvOVIoKdse2KdbDCl323yAUHuKCHvVOEp
ezcpv52ryQWROntyS24FaI47CcYCglI2IrhlGw3IuShG0V2lEyIvoX4KztLGyz/P2iMAaW6pqlRp
do6GE/mCEfOhjgvbc+AzW7OMr7MYRiBjq9Ls2mtcPauewiovjcv3BbhfRQzoMPpERkkf53UViMYH
XBYwq5diXkCGZ/qylrhH/Apxl/aGE2JOAaa3tPHDGs/Zcmuaj9ZiHna2WM0VgdgdQBO9XCYWXQXz
ns2nTYb7z55VpsgoHweK3invwLWKdjpZE/b33pYKD7GMFwHC8BIxbR+4ASmz4umBFBignB2w9DPG
6uSaF3Rtt4XM+JWIyt23YN9CfdLt5vMIyYagABMJ7HkO1f3J25wzsHH+O6DO4E4BZpgUTJKhT0qZ
WRF0ybilJraPqg2kSOf/gq7AhN1TZvWv4ZRxtfYOqf8JEw9f3ihEhKoC1ugfw+eiKnBxm10zBy78
fYuW+hcVmWurtt870j2neQrXm9oDotyz2RfefR/I2V4Ow/+VMElwcHm0zSHuPmBTH343ObCQ21x2
Qt2fL5dErunbMAfDvW3GlDHjKZ4T0imZkX1vzD5ML95omsAv7eF3YZn3Bdkv+4CAet5356CstprQ
XVCVCnwlSkp/VOY4LUONpW0GRPzddTsVklK9fSWWu/6etEfyZ677Q34fJGXm88oVknwJubTd3VEP
QfvMU+5kg/lrwtWGT1344Cd1WP+0ajn4YHKePgWTFaaSxdioiv1lMDeLspm4HpxCfiwMTrEYYpl/
mW3OuEDtG0Fx4u+1fHPTYDnWhMBll9LINbmtRq0E5gn5mmJnWft5rJ5svK/qrgm1CjC6Uuks30bn
BXyLyaTd09D3vXdKKHP50ovqXsdRdaiw6JbM31H2OgcghyygzUfkIdJPSySJCqrbwxeXum69ouLe
s7iLbCZptnvde1nIgS1b7+RRrdp77EGCr6Dj+nHOaOCuA1UEcWWL6ZNHd9jldzPmi2MgXMb6czT6
uCRErRMg2HSLtN6FymHp+ZvEnRiMmW863ffxtK3Zbu4NbBXH9Ie/BJVbsD2KdXHT++rSsQN5UCnj
uyDwTH6uU3wb980XN20U+uQyyXddXxH2DsF57uscHz/MEloSag4+12Y8/we1btqXfT74OH3kIoEP
CqLj45lIYK/s5GOxIpTl8TaRZg8Adut6pjJNMEKXW7qWcbCg7vJCII9q0CadXhd6pPHc5ZyjJ7J5
6vmCRXZTX5kPib7GGVUKry3vvFOnR/ezJdGUGnKb6tqcDzRkxMtaM/Z3ulhj+bAH+Zae2p60vFM6
aNF9swdH4l1fU97UYHwuaIOSa0In/0V+6qOqO4L0TjexTstCRfkPpnyD78JbJ/e3001W/wGp27MX
rteIJsTJD2XiIiiS2oBAqVipDO6qG6liJUgNpX3r3dY4VgBdS6vwN62BtmAFECu6HXBsiYvjxkm1
+NVRkCrybzHqEA9e0gp7aadMPhFmPiOL846IKm1ZDxwF2yUcq26e5PE6UIe8ez0FXuXSdPwCiQ6V
g2Orct590RUm/zaNIU5I80EtcWCMNd65g89TTbkvplOz+iq7psKq5KmwQYeXyDSsv4MuSlHkOjsO
5USQV3rL8TV+yuzap6VbdXBOe7KG67CT4XmqKfnOkRLHw678JS2bukAeGZPs+DdsBz97NGrefLAo
gDCK1HRPKw6ctcUD3izLa6LCHZ5DCZ8By36g2G0GEQNJ77kA4dR5SysSMlVhpDjuwjnvv7QfJtfn
0UuRf26GuI15U+7VUF13d0gagBckd2NaTpOiI2prP3znZebPdBj746Bt+tMUfKxSxa25Zt1R52WW
ivXHkRQ6KkUyUnK1cxo1rIJsRqQ/dRqA1C7pSwCOKcAL0oypj3nO9xIQwJFqYFPvywDk7pWoOGuO
e0n4AMaLDe1zMTnyKmAx4oWnUUyjZNzR7KI5dOeM0/qLdZP8tQDfPfdGU4d5/qKqmLDKu24EezpP
jk6vCgbNM3XxuMzkBxr/nxRBpMt4moPvY+upX004eFs5mV28xhRY8Wmj6d7Pa7gsLxb3EfK8yMv7
to2SUm3KZXI+WjeT2vhRYMJfpMN7mx405SJtoXrSsK3fh5GsgE5+APWaxvu8I3roqGXn3p7a3XT2
ZIYxLdgP8fJWwEGDUenOoSQESJHV2k7Fd9eirLwbKf4/HwwRvjWdgcOrg5l0ptoa9zR6CxB04Frz
q6kzyv22GxFuBCBn96vsh/RiA9nf1avFH5gBqQOPCqBMviONPGvUi4sbFFBCQdOL9NmBAbxzOUR/
0PnADOWw4XBs9RF/8XpudzqmbXqPeJF4wQvu9NJbBKEMiezCX+m25p/XcZ5gMIJ5Hiov14ZDLAqX
d1349UsQ47+Q66P44vJ68KF2DGbUQbcA9I/bCGK3d8Hywlhb0p85HalKRNMk37bQtt11zrB9b+PE
J44HHurTbiUBXN7gCNHdCw07o+LeLFVKBXi3F7FQmF0W+m+TwYGUgJ/ia9oEEiAM0PAVKwhpz0j/
16IalPOxtQvaNaqSkSKaHsLUfOnWRfcZlm99Oe+d+dP6kjlKLmWA2iCxs71RQ5oYkB4qu2JaXkCa
TfHeX6a19p/nevaz0u7gXFWudr7vFvtWX5eJuB5S2JkJ2m0o4JLNuH8dTN3/s1Mxy6qROoNF6nX6
RXpSRVi0Reodtp9M6sLSA1dyHXN15VeHn5s27o5ytV1x7SMqBjiImsFn0XWvy3yE6908aBZVTNaR
oknE9Y1N7tRtmnviooloGd7aeT0EEZvFLs/JhklU5Ucu/3P0EYNnm6jtKwKB4VnwmE9bk1hWxPrB
atAU6+/K0+oTwEDz15l2pXWkavul5+h4FEMIhJO79F4EH7MrRhfJW9S2CRMbckz/yf0Ii7Ppt1S+
7RFUG2vQTXebZlktfhx+o7f4gMxNhsbMNFI9zFs7rgBu4Uo95Id37ejq7LxGiUOJlg7tr2Lc9QvJ
dPxUTbfsLuCTe13tNtp/ebGU8uK2ZfqOSoKqJ2+SLj1RVnp4h4MH3NvQYalpbYPHv/Q78nMG4ex0
6Sl537I2OuYfSE43EmyWRK3iGnloaCuRefPF25tlftjWAqY5jdzHKutnc9xSG7bxDb4ibKHLfSHu
tsmQNLanO0kerfaO8NaPhfjWs9VikNoliX6DxergK0O10fKD2rJBXWFx8YH/jtpL6PUqqDi4gx8A
8DK96n3t/POorOYFLnvq0UbxTwPmZ4jLti3AuQEJtE6efXQBlINdPc33yUElewphhH+kEmr8VHNG
+Wc5DjGSCeh9pOR0H92Nvqy2Vb7burgch8aZKR6Ap65FH4wz82VuBqTIrPovLyCgQN56/Z7RlOWs
9pQXaRAuDhUbQv8Z81wIxOEH40zFZr3gfqa2Xy6R2ADBS9HP8qtsIGn+5Pxx9jB1vtdVy0TK6JnE
tnyDjmhEdDoIj/O60kF9ZKfl4C/8xJkWFw9TvfYEgYGfc57U2XPi0vjfNju/Pus8mIKycV32Myfu
AizC33zYYJj4S5r0nr31LXMiyKFpSBEz+VgguzU25GouWgEZkGXqrefE7hyyuwc8eWE8OV3PLDtQ
AbjqGB3d4SQD9cZjo0rniedIDV33tCYKbDQFPUEJEaOuuadujTEI61SNYWsXoyCquXJFNSZxJ6to
CR2V65wnb35QHIRPTY5WMlnnAd5eZLOl2StaoLTIH8YLMhim5F2M5AjWM5NQdVsefB3C4IPnGPHY
ududrbNS5SYNOLeLRFdjW9D8bFT0eellQKS2gOOtgOPz3+zjHdHItGkYyV2vzQmXktx9DYeFGz8X
VntnpFNTf790fs/CPFpoMYOMIj2blK614kDNNqakGhed8E3veEGuF+o0iDDanxq7BjC8C/zccfbC
tT/O2yRc+7wvTYqr0QoD9ZxECP9azlOTbc8WNM2eZKKO9l5NRgxPS+q3/tXEY2jvisUC14u1971n
JFV7e+vSschoN3f5mK+q0RThXmH6rwB4g6HRmRb1Gi2u8x2MTzx1X4I6GYq7XGWQLtvoJQlvGJj5
W9NOwXyVgQCjLw7ffoloz9KyxWX/w3y3XcfT7grrrkWtMvC73mP6XHnT/hetGHAYAcKZuSDzIwMP
tDJSl2E48vVSO8hWFTv720Tetl0Cr5bqJFXu9so7FoI3bKwQ6DmeC4KF7u5ZtGZrbgYDV+4naev9
AeGdJlIih5mt2sQAR/hAUCCXwsqi2j7CFyvqD8sckgiZkxP6AJHN9TJNr41oQeq5aO1xDoaEuYm5
Kz6ERb5N3XWYc/2DLqd5yfYGPiTMujWsVnQMM8gH9ltnPUjzuMDzHxfhzU2DiQKFxffeZJoJvW7K
6wsfGSGcHGF/yU2bGn2a7KQKVBXhUQB9yHr+VPTkLpfEQ9n+3O2KxSR0tCMqW2a1fx+RKpIct4Sr
eT/4leplrVHmnbdERO2r2WDPvze5N8SI0GoMvJNAjdTc+yjM08LYwONMQJP+FoSHmfBbSmd2m+Hy
req5wzy2CVasbKcGb9KirAmG696EgKGp6pjxAmBgyF1ArfaoH51UMXRRlg1tCY+Ryju0knt8L1dk
tmcA626/TFvBLKiZij24UKHm6RkQRzJiwCev71zXLE8eJJa6OcZZ+retAMx69/OpDe8lV0/7d5NZ
rh8Cx9hy2Wd+st+cHdJPgcp0e23qXRyVbF2AS2mKEOWx3kdmtFFV4lW1HQfoXOvlB/02pEL31fOz
aCWxIVPFZ114+fYjnqKe1RU3Nrw/qHMwfK3jZakWfqw4Hdr20JEIRjZ8ocaAW2uos/wT7kpZcd12
+MXbOOpiACtNqeYqvbJ/rjDB61ZGIoyDCzaWvTvPUVIXrDKdIchI1ri9l7llVVpEVvt1Vn4q/wtm
/+jQa0UI3fRUFAJObFW79zWPB5Gc+82r+ysqjX04eYkJpidO5fF5EgHXoAqyyT6P/LziJpd9rN8l
cY3m1cffnUfnuqofB1tT3u7CNH8Cj7nsT8GQcTKnYNTeA+whMQUjeC8mDVMb9H/tnoaEPqwqWs7N
rmLYU3D4+q7vAAZQbBw7jBQH9z6ej92OAfljeaK/eFA6+oO2ge+j3szRJAJS1+3dRh7mH5AIK70S
0U3kTnJxdVoaOLzxboMJgE0uxBJePFl49pL4CRbsLuzz5j71lA6vCSnLXzJZd8fNc33YXo2B/y7X
Ja7/DGmDPGdj6nyEJeHaViVYDMAukheaDfrjjTGrzJu2E8w4anzP6JTro+CyRpy2hB9SkjXTN09t
3vLANkfIkB8iHn7LkX6sdOEcJGdbmDA9xWZLgImCcEqxTdtl/5CqzDwUc08L6LSHLZOOj3gnCrEn
7cUnnr27eG5AMBIlKo6rcE1Q/HJLcq36k6MtWGpq6XmAhb0qtMd7KSh6ltI3ufZOQkpMr7c6bGG2
AX2gMRBoMWFTQH2eezmn/Y9Baf+njGczgzks6PDQXRRLudgs+wFDHJNclavgjf4IjyM39zFHX7/O
3WdIE2Gvu4Tquetl9LGXtb+z93uxp9BW6c41vcTpXM3DspBPefi+pnFjAvzea7yQRXAkgNthMvRH
OcUf/dWyhZFDtyKD/E4yAOBu3qF6KFnRUJB5cRJ9VBArvSjj10lxkjWyCdrAMceOaDsa4iendf0n
FEl2Tdr36VnArbwcKgWtKTbpMwZcZ8c7JweTRjN96EtUQIZe53rdv1qvZcC/UHJ9BdCfnop87mpa
oNW9dRh62Gs3y+W4jDT3B2rCOfpPspqSEpiHyqYLIhdDmR4p5GJqA9RFRa7/Jd7q4luTbgE/Hs+P
AXTIdfh2ZIn3CxJFd6jupvR1dTBt1Vb0i6hqqVGULY1vHvHIMLivUKEEt8AVBV6F2jkiM3fdfvO7
IvxBdzZ9NgKNd7nZwh8qg9o4uC3Qbn+9MO4nhOOpWCqfdO3mBO+6MlOY9fMjJscNg1Vtj8jHQRx8
zRACqlvm0Aj9XoC7N6SBGcsW/bjo7oEp4hnnS2H8cttVjqqsYc2f0YxZTQUYsuCGZfZBF9Z0/y8z
40GwIMmu3kU3BlXFTrT8cUVJ5n8y7J7hJIvEUsLyLWCekojidVm78IoBaIE0QOYiPMsIbO20Idnl
nokj191qXy0K+GHQ8ipVh/cf25XJ6izVPZBO3vp3R5T/T9p5LcmpRGv6iYhIEhJzW66r2lW1UbfU
N4RaBg9J4nn6+Upzo13SqOOcudmxXYgCksy1frcszk3fKQbiGgJ1I0SITtFoBpFwFnBooTCYknjn
9Vkg14Ok6OADayu97YREjjh5ELi0WGf9oCf7CWtajW4JVmG0ZyZ3RCzwaJhpeKiNxLRvy2y4T1CK
V0BxVBCEYWUkYRig5XFLaZztrTC09R0Uevgcwv8XW9/tLXTybempdW8Vi3PIkKNO1zAHfA3Wgqx6
W6YjtcDoNBU61gxYaO2lccPgQO1PnwKP/mgNysls2tEr4PDzNjTp1nila6/FMghYvrJvHk3GOM2V
8oPqy+gpjaR2HiJvL/uA32ym9t7p8uCHqjPrCUmOfxoig9ZAt6j9rvkx4F9TJotirb1xQG3eBGQ5
0QbM3zq/UdXnyWihV341y3aVe1msTpAVTkKQXmmVEpoldm15KODoWHaQyzYqfLTGWyNatXxKAuDb
FQhUSiR155Bymru6L3att6h7m7cTrmtl0ub2rKX5CiReFutyadJ27VR1/Bhlhoq+ZGVdQ5Sw9h1F
T7mr0rZ9ShjSw9SXGTLxqutiC7SzFdFn9vsl2FGCLtGmjDTQnGn5wtf+UuXirvKdee8sbYzWdu4q
Su20A17mznPrs+8vhs4zTzHNDKPjRm8dTND+PERCIdRgCc9XSpQtGn+TT0+W5XbzegiAPN6qzjH0
K7ohgI8cW8smfZ+dGCgjnx/KaK7QeHmG+RO+xleyc2xppuuSLe4ZHib4ZhTqxkMRtP1bg4Yi2TTK
5euS6IvHfWr8Eou0387DQ82YIkZLJXObvPrumIw7nm3FNtg51svQNr63zWL24XVTdGq6Hus4Mj7a
Dte5HXFzDIixjIPFMVV+uAJFWIadn0ehtxvSvD7DMnn45ms7eK96OWlUwJXzbJWm/ew2FtMtGcI0
Z9vKi/p53adL8NDqPOO8Zacxu8LLbAsDe0zGFAIODT1bBbkT3SPITNtNNwRElVF2qOYJNsUjY6+m
EF37o0ekvNAaRLubS/HWu0NyytrEYXyWMwM1FgXt2r0MF8ZK6zidUMOMVkO6eNUFcnN2ejQgGJN5
kWMlmzX6kOh5ZDCWRgCbpjFHAhvZls64vCn9LuBQc2NQaOoqDBjAycVrJXT3nfo5n+7q3IDZ+OPQ
B1vLyDo5pLyFH53Sef7mCuwgYFLsPJuhH0ErHGM4QkPN7OFNq+Kk23pJG+dfeYEJ0mw61H4zYYEn
/ZbTuNx4jpt/1RyPRzGK6Q0Nbq7WwaLQLzX2oNr10grvaz85jdp17JwpjaHXWJ/s/OySg3rmlK7q
KJzfHTwMx1yjNXs3JpusQ4sqWmzQ66XNTUau4PK0xFCZ69TLQBVgecGDt5hoyuIAmhy13ymDXLHr
Am+S1/k0Vfpo2cawr03L6KwGZ4QfUcY4NkoHO8qdm25WbbRBINh75ON0g/uo9OQS65GxCewXzgWG
b8RjihZPyyG5Mks75rvEbZtir9q49K8HjmjrAEYMAcpUWHh4z3Y7e8PpmIhdLBX8eEwzBuYRxN1j
2oZ060K5zcuYaG9eaS+A8bXRTD15YZfaGw7DgtBUia0daUUCHdqVQcPmvnj6Xs+MWKecMu6wQ4Jt
86ujGVk8UzgmBHaLw6YBGT5UV42xaveW5ejH26mjj1/HNkD4qsFp4V6xDy79usQ/a+1DYaPi61CF
8Xhzzeh0MVpvhDg0T4XpTP8QtoXjbutRRO9ei+IkLVQRbcYqSr7Hkxs5q7hz0vRu8mcLQAZLVnIr
iUR+B9kI34fapwXOJ6GCx4JuXyA1QdGWX+XQZUiMYQr7pwj/E1KMpGwpP5Wa+BYXPxK7Nu3m5DAq
5L/sUyIZN8I4zbwrxjaIboWIJCfXGEh9YjxKwrx10571e5nnt8Gba9ErsEiL+XWsu9y+sm2D4D2I
dGjfDt4C+zNVy+zcRS4CmJ3ty4VCw7bl4Otthcmi6VH4FAjcQMGqSSdXKp2VRtBQ2xo8wFU+6Y7Z
MnMlC5FxVYaudWfbwLIxX6+tsCFDROvnEsqx2pUAAsu6aSPJ3hCW+feU9YaeEu7Up/2xu35bWlVu
cc6dhzBlIhudr37utJiBQmfEvcaM95b8ijZZwJ+pxcZxMO8aHuxHOLsVJkJJsOGjNc1VnKy0FRTA
GHo2z3nWiZAi3JJWfdOJPGeLKmL9ajC9QR4Nov6y6Gl4NmLuncdwihkFVeu++ixN2bvroexGsVKM
ifU+M1lAoxxNUfOuZDKVLMBlbIASM4opuR4nNQc7JyAIA6+Ov9S7aW6nG+ka2h9kaktyHEGqbFrm
FISmJ4W4/ubqBeC4C+qOweq4N5xy247B8jInYXAqMSsZ6mWZ+XcCuLJk2HPUxbeDTLJgi4orze9c
Yar4YXKqxTGUT2FaomSgvJoRUNZT8DAjcR4+QYzbX1oBQ7Qlw8MqtkmH1oVtOvE5aMEXxlVc9eSG
VLZKnkmby4f9YKOyhuaZpvLoRPLst8FzN9IAMitjGxUWp0ZUJNk3iHUBvIdooA9PniEs7qkICIxc
sxI5X5BXB1+6Niufcx+OBydNWQLL0r/auzYPPVZTlHRyjRC2u4X6pXtta7e8R/98tlZPrRxX0p7V
F+OLpTzBf1I9TQQtxxvfbss3cCuHUwwuEu1Pr2qcEzbA++BlTEVWS+rhmajOAmeR2mNwix4Bqq3o
/RZ1FE1YsY7zNA85lzXcf6T4rz+Bf+P44IEi1bvUQ6pE1YHQnl2ss5sNxk+7vIuYe2lvUypeRDBB
MSCKLIRTjseYijE9jH629FdCVOYtg70menVx5oG+3x7SlZ8lzY9JTd5bIhrNNlHZ2TobgvxUR2Pw
2cYK8uZbmUGIGON23th+0KpN1dfYQ41d529m7C37JlU2Pgmk7OmwlXHYHvKxU8wrRiunbp1uTPvP
mVF9tOIT9pnpAZlqNr6XonDuXQv1rw4dEvmzqnDgwpspeKWsZoCohymBlKcoxpeG4h89ZBjNE2/I
76Pp7NmYkxWPnnpryDvVrLF/d4IiXTF/U7elPX7pWwd4kKn3U7wPXO3iGQ3PzjvIJAr6tQWFlOB/
nPGXSUTcD8oMzh1oRdeDsRbdt2oKfPw2CiQUuAkbzfKDeml6mSDb+l2sNeXoLvbRz1YreqlxI72k
IOWN/o7m282nfh2kEeMn2qau5CZKDDaLyk3Kpzr0Eo10pPTMuhuyhth+e7Bq9BpR9YBvk8UWykFc
U6hHwUZYTfLEhAPXullkaZtNNvXRfN96SUnta3TobkJA/pgSzGOv4qNA3GGM3b0ySqv11r0P4xcR
VTPA0AXTa5T2yfi6TAtgtJFe2iPtOi/TMc7dH8A1vIcM/2W0F0w4pfbms+YtTYsj15CHijfpDkwV
cVFmbfzGtcjaGM8AR7ScS6UmdnDqtiGsJoL6VNzMaYi1XZap+9zETcP8xkAixPHiuAVPiy2rZyBR
3z9D/FZocgo8COD/aRRtfGnGG8bDZMCiPMkj3Xl+9LoISxFIVF2uVd2P/ZbR2WJY9e3ZJa0sAaWb
Yvd0V9Ca8gZspH8bcnsYV9OQzXclTV/KARhF01U1nCWbsNDiYRI8lPuhg7E4QKsNmpDAtvqGeF7T
pitV3fMAswmUDm0rNEjqmJ0d5jU8w+DaGIyQNeKRqBdzaq1eF5u4qOn4rZAfsVWuCb46To/dACgU
FXrpyp5SPCZ8lsmdC55vPoeyQZ1wlnaOVkn7KIJKYN9FJLgG1gxfPT/03iuR1fwzqPZrVwhxSxub
Lusa1ukljiiZ1+641FgH+ih/aDGx2asA1SIoL+DcCjk5+AqHEppfDcz8jd23iXco6bEM8komZzel
0WSvlFPMfO9xSBQ41VLv36WL6E5xas2nRNqV2EBRl82VV4bTz7LBkbLKVAd/GNCifoLH0J+wIHFM
BU6Rq73dosK/MTCX38o8wrWw5M6gtomX5I/Eqg60/I3T3ysNTX+WA3AMT21TPrmTKeSWlDSUk/Ey
ZdcRc9pw5FWCXBdPK5/m33aiqmILTnV4xx5sIf6KlAzQEthWqt9c9Egk4ODyabOvKYpIBIusiPLa
dq1m3BilQowjMfMWHoSgDz+5TRWYa/au4SepA25zS6PVJ1dNqarXiSloCn1XVrfPmXZra5dWRXCf
gk9ytqaCF8uNIKobBNAIUQIOUgSduRB6tKmde2PjiWywOxWTO27LCiTzZSlVfBoniL1boE7xmIug
MDdZ6IFqd4520vvRb5W5iSrnLMzuQzvZFhPVO0akfPmGjRj+iD6HwoY2EOIZojj+ErTUTvwfkfrp
+OC6vN2kZiwil4Ha7RAd7s0yBuG6KmR0JFwq7bfDFLYPo8UU5YOCLbY/RyZynt0ua78urj026JR6
nazcQtOyIlgIOx8BRZlbyarPQ+YQ+n7kzQcjCrHc4Iapgwf81fOTU+UIIqaswXZ/Lsy661b7ycRr
LLD54faATZuKLLA2mTYNAsp0dKKtFCWHBUKqaA9VMHzqZOW8Ar1kzA3qu4xg9dYLgnWcxOZtCQIH
kfcgZrHC9JF+NUvYfQmp5PgAJxc7yoT49LukQoJGbMFx1sijp+F1tPIeKq9nV9zB/DjubWtP9MV4
irrbAvMrFrkwZjuiic834VxP7ioOSiTTA0BEzZmwQBH2jitwTZCO6e1cQZ3/EI5jGJ58XEOo/Pwx
frRADYfj5I0h4QwOrU0F6m4huMXQGRFLZVWIakpMqt1aNLVx9q6ToETL6Sn8zQyxF64bN26fq1wN
+Od6bEIwv360HVxHuIemrTWUTeKbL9pYbXs1lAVe1qTvi41tUs9j946qBnU+8wQpt8QXPSwCPrrS
NYBr5pR7G7z3bGMz5RZkQrV8P9NSrodM0sf1rkz2Y8FmcY0fPkLfnubW+JlqpyR2CbIrvc8R0HQ/
aOMqQjSKiHCgFRhp4XOuJ/O9xkXwMsoO8WzVUUusHCnH5ml2Qxc934KmlJ8bqOKFmrRPD2R7Dd/z
BIPSCsFSw/6gfeeLqqz5Phczi7BOa53vhqbXn6ZsKp/8tFiAJMZmfus5rL8PyFS8s1GqP1VJaukN
Gd2zRN0vUPX6waSeVDSjIVQmcF6LRJ+3gtmPyjWmu6rgfVDqoQNEW7lKm44knc5FFrYJ+Z3+amYv
elFkTaC4Mmn80kVJnj456Lng/9lXi6dGTsmnvAymGa1i159Ah41mKS6YafpYBMMeQgggXsVdqXbC
xq670gCQP/yZOnPTOkt2380RDl0cZy2KF6xxzwUZdBEaXUl0C6NGZ0w2c1q8dYsOMFyOFnJVjsav
gs/bbBCRVm8++DvpU3gRhw1mDnIMqlH4ayjq8ZWEuNnFi5hlR/L6Q4bvBcISVx0l5h3aiOQVNRKK
eqWXjHhVojtesXgNZkdEcdxcRaieYoTibd58XTjHqcFE7jzRZwbJunQqtP0ibc0D2pMpvUa3FPOv
vXGqDh7hMvXtUpT9vlmMYZVAKaWsXddDCA0x8EpyP6/Ab7vhPl9q981IRKcrn9nHhOiaEajbCjH0
ICjyUE0BDbfPLk36N5weZXdVRsb+SW5HI7cTs5+YCgRHz9TMIT6/jV6mKOwJNVt6GD6xKMwiWkPw
NlrWztrP9Ux8Ojdg3ftmqV8AyKB+4misXtl0q/uJmkCswWkDqqU27c9j7pP0GztAb68whU3h7Uxq
BYSxzMJr8GJH7ZHClvmjSyrAwG3WoIGm7wLKxDAf73wXdRZbniZFNG0oqVZpXrDhDIVqvU8DuWzJ
V2wrcXJVeUN2i3zKCcEXSTZi0aLN0ACW0x5wpWn2bdITq6AyRJRrT2bM1Jpd4cv1ov0Rb4Cqwu9n
hdXdAIsgrpY2GBUFezObmzOW/DUlsCJHouA7n3IlQ7DzaUyCY22PbfMIW4XHrAzO0QZWmtvmvnCq
Lt/2fqU+d1k8EzpMdXaMYJ6o5RE+fdb2jKllkNUCaW6lc8WI45kWORzyAQagjosK5Ois3QCFZyHw
KTRYHMVgqPf9Zrbvq3aJjyT3ZLe97eHDXrHBmfypxLYX3nv+WNlUaV2G83stXGHZ4p4QFtqIXZ01
KgqQ9vaqfV9K5vGZDegtctlVGbj+OO2Y9zpY/QNyfLuxT8Hc46+6shOZlnh68AOW8WM4k7DQ3AQO
ymA6RfotJ956OOqVj0EFd3h6YJpfYDG3WdmFRZ1qkuarp71F0AGietrk6aAxpleeH+3SiPE51aY2
UhJLmgVU3yRADaL6qdu4QZkJaz2Od1YduuETGvUl2Mp6HKm8REqMglN3frTqHXv+4ZDdUl8vEQUH
FIOrq+cxjUp9nbATqk3P9Im3kPAmcWrh889ubTb54Ls1lGN8kv4cwtwEMg9JqJzSoj/kVukvV5Uz
Mv/5nCcC8DLGZfx1mT1THmY9Js6+A/OM78KR8M9rUv/YM2W7JOVmFJk/PXV80wwirnzPw5tBIsJL
08tsuWmDXEV3OIzwW0kaVFxccKKIIWy+/k6uEORhy1pVfF2KuhULyRbkw1iPgCdYd6YcAvfaImJz
WgkyYPh6FjIKyDEqEOfEXTjzx0KlDys67/EM9DXMwxzLCklcaNsnQnxzlPX9ZC9YiUNoAnQX2Sc1
GO+rxETDeaHH8NHWS8VAYwnkOUMwYhYqyozKhnOnohEPI7XK/Wg+uZFyhyMEFWcYX6T7qXUCRnDG
fOP3gzUMBB7wusNrS5nw25Q08XvOA1i2CcJwAdAAsrPtjdd+K5OR8nF0U4BQv4RFipyRPzONlhHn
nCuXL3qJrWgvc22ZPSTe9DJU/rirPE+2V10bTcN9NRmiVwJUBU9DCNCHeAIn8H6KNK5T0n9G1oqf
k346sALvl5oT9ibxEQAhnmR3IDAoi7bQ3Wa/lEvXbOuuqR/n+dd559jTp8aBitsYmcBlYqCpvHXC
df11Mob2BFKucrwmTe9O+6jOk1dCR1K6hr4Mb7GzkngyukW9LVxb+Sv0FmhVU4UYfQWA29d7tnfN
nuUOpP8sSfIA2GWbFW07cF0r6MDOwJXtbFucmE8Q+RDUTlNYxzlJAG5NXGJdj4aw/zmOXkd7ygek
txmqClp18OIakBBf2n2MRTQi+KG2+8MEhnITLB3S6YkZ7QxQJcNH3vSODhBbxy0KCgFB2/BBlVO2
TRzdcmtx1C230gcMxZxuomE9tmDTpIvYCw1JS/zwqTDOlF4FbZCcbVpNI27lgLsAAsECt9NmGqaN
KOm41vS/AgXFnKHI8usWQ0k8ELQAL5et4lY69Ubm8fgDAT29X4TslJDMxO/dq7r1Y4wknNdXNdGi
y5Z0MPWYNGQmbEjuGB7EGEB091FE44RKj3VWoHr71EWNC2Uctu3Gd0GcEdAJ80AATAqehXHB3PoE
jb3M9ThF9zVTZ18DMZtNLmU/fJkdiG/Q9DnMqHth7fm+YWuxyxIIisrRDOEKckdUa2JCCXixM6DI
LcoTlK4OEQPILmjNbBybRr3qc9uziRQ5wfxiT5eH0F2iT0b4uJ6hb9WTr8W8wVo+HJvBFLsFuWuM
mt7rvmPiR8GDPwQUnpw+mo0F8Fds6eLFkbiZ8OxXhi1dgUDmONaxcNtbC5cT0R2okVESopzAXKoX
6HZZmuI1L8ciugmKwppQehdiU2YecQGhHfD3oVaknI1qXO4amvZvNWYDrOrWmD0mi1ESKx3mmBU6
5N6BrURhvMtseH7WWdje1MKOJJNPQlM9ajcGR6lE1f6s7EG/10DD/AJTBTTpIAbz+6BK42+DsJmO
JdDWuEqryAl/eMKCSHJg6K9iOw8Z3zTb3RMhEp7GOR6UdEWdrkr0Ao1zPbkGJqWtVBIfaq8Nlk0I
EaW3QS+ZqxOgvb+xz0FD27lOhiMb65BvoZvQotlsB9bVeXKbc6/Lfh5v8ANgmxhJILEPTYpDLKSp
Rg0o2vbd8/1wusU3Enon8OvQxR2LscOfQgKlBqvgk8NrmFjZ3it7rGCp6ydf8Q1k6ILbcOyOSTx5
7Z3TT2d12mCndy4eiuSY92Xp3okhmqBNMLSk+Q41Q8DCHXOMgTYe4G8pGPDXEOfFCfUQmm8KisEn
JijE8cjfy/rOx+BgHehaBok7uKuLbQMXVZMIgZEGUCJFqbaKqKWsdciMsXxnChonvqwUbnCdGseS
G6+IguiaXY4kT+VYZykR4Xqk0QzL2J+Q5RNkzsLXAZEm8YLur1ur1O2dY9zCGSQr/MTpyKGW4NAw
a5vNunwEA1pwaDJ6TO3GLozrfahy7IlQbr2zW8jmdG/mEertjARLFi/H74bWdEnWaWF338e+cU6l
S651sQ57UJ67mUGDRFFVnojYMuO5a26Q2pTuZ5tACahgZVnjAxBVYl7QTCYYqn20BO4mQ/SCJkZC
EoINkqtSvaT+4H0r2GjQgDhwFP4yuLA+o0f4I8I2v9iMBjE6mnDo112p8y46FKM3+Fdk9Zj2Khwp
WDgQUXKEa5GZXKN49kISNSeT9dd1VeJJTgbj3E1TLOIQlDqxnfelcs2trED3P/vIuuxThwBRrM0y
d8Fjprsmug2xSoJeaMsiJ33hMlcNtlvrs+22Q808X/60p8IH79+HjYHSxwMjEeFhEs/dciOjuHno
rK6Shx5sISCCScqnTKYxUfBCUlw3+Yi+xzobIivICHFNzRtnhynmi90nvJXHzth0maHpiBoo/SB5
o8Gc2itiM/vTIP2m3aaj1w+IlTsrPuAsjsVaD/WMpwsrgm3dBID3hHZFYRI9RLmW3zJtxc1BB40O
0KeHdCEYfL03tpSOfKEOyo40pzgYcsAG3wmg0FqEMc3neuEA1LjoyiS/TpJMdG+BoN4GG8AHv63T
uXHuFel0yb7O0CMQjEZ61EoB5DEguMji/JWgljE+K3WVeKybVtdHZgAzYsI4btue2rBB9LbwysQB
t1BMzS4t5TTPbq89iOq+BfQYRhLfNmWbuOUJ2Hyarh0P8Y81OB5+AN+tI8xs/eBSKU5qvCN0evnu
BoNKEed22fsHIbh/BlxLIgzRkighOX7lRbhqPpR2gP6pu0M93KdPsii3JUo8LojESawWK36Ol2LX
1/Yh2HfrNW/qg/Rl+2/ppIFEZCQYDsKUkIuf0HiVr6eQn8BUu5m463hLkMgGdchdeWBgxTrefThd
4Bxge5kfyrhkdY70drAsXgSiWtzWUPhxfzcWzbwdDBNQDEIsWOGR8YK4CZBWhOxq+dT0O8vzv1QY
1w5iSOQxxqgQfRBF/Mf4CFuGaEqZd+8LIlQvk8xVT5pOUtf9HfTHdpj3WfkjjD8T0/XBy/4zavh8
HcLeedhk/wQXT3oZ7V7iUOrvgoepe67X83Tw75S17da+/ZxWd2bjxFclcQzrmmmOx/KjySx/edP/
uf5FrjAASCLJWMCB+pWOWndMNFVbTH3zd3U37hCY72FOEnuXhB88YPuvdw6IGTIdW3Lvl3fup4zi
E13P/BW9Xvr7hdQMmp1YXJFAEHJQKo2v4CdtJ7DzVp+Fx91hdn7K0drpOv9gyf/5HADghDi/7vOk
6V+T4H/LDjYdNs+B5LI72J1j3Oyg0O6y5vHfb/uvF7EZ3sD69j37clHB0TpTgY3hznbLBxR9N07/
mLlP/4uL0KpCA1CZycvR43kVO53nRsMdYbYvoWf/wLv+ECTOByHZl/fCZ0EJginQD8EVVXDxvXpW
2IpAabKU0ldjP0r/U9B8cInLFcIlbIHEhDRhRc1oX8xcs/UQMllcZkfUqLrbGkyl3t4UezQW/35k
lx/75YUuliIltOoCqrJjph+6/DGPfsrw3fTHf1/lL0/sP7dz8amlzCxYCmNnx9a8y/R7EB6Xj4Z0
ffTELgKfVZIXcJU8scJdt/3R4fCat8jAPfPBvvHRvVy8fW1NUTKlTnb000+Ruo/c7279wZyHj17K
+Sf89kUSxTa54cDjGqOTiu95KSJ7nNv/4ddy+eovxrskg4PVSnAVkgTXhU1YRvDZ9R7+/978+bX9
dispbgEXGWh2dDCg5NYPQgSxX36wvM6P/PcD9P/eCYWlYwvJl3NxJ+gDtKWFlx3PWWQriLNr0WHH
/fed/PWlBJDxikPRQ+v23zuhkUPVzECUY6KPAYmyGZGjdvrdjPqDC/1xPJxvRyo2GMcHSHGci6/F
HypbJHNeHNPuFnQjbW+DnjhnVISL/jIrUDt4LlIyd4s8Rv7nnIBvpwzWE8xMggIzJAzs37d+GaZ+
+YMuvq2pW9zZivhBySK3BSFoqZJQvfHGWBpjHcNUXv99wb8969+fwMU3xgiMyGsBhY5DeCW/VuRL
lgG85odP+vzOLhfO79e5+NAWvwE0beLimJNiWqJcxm+HOojQt/CKUL0QA2Y+7XwcEP++v18r8vLC
geNz6jk2Yu/LFdsHuS1whxTHsLKO2CfR1Z2I2MMPQHyf9ZQ/+u90isNtee3dloQ2AYN/NGfkb884
cIPzNAOKPde7eMaZk6h+RsF31Juk3yYWs1Tw96vqo1s9nyB/3KqyPYnPQDHZ5+IZz3YQIT3simPT
PQL5rshMK2jS7C/Ryn9wd8RqIegr1h884MuZHr5kchPljCcosDzpXWwJORIvA8A0nyRxHoI+tiUb
ggHN2fDojc92fQMwmAHY9P5VIN+npjid3wUCmJmQML0H9dipofzgV/1xRl38qIvNsEvTeSL4bT71
2C/n6TklDiEkYKwHvbDr3b8fwR+b4vli1NYO8TqhZHbGf/crTQaoKiOegB8/gvysjPnxP7+Ax59/
Hg1FDNNlpwRkicRI6fk0wuI5DkHd1pd/X+FXmfOftcM9/H6Ji3uwhkkFtObziXpo5QW3ifude753
8+1IeDe0+IEgkKEJP3hP/4/r0on5vqIACy++DTBfEhCrYT7l1f2gvxCKuLHO5r3waAWEIb1PPaGT
H013++OD5GZ5jD4TAhl0Qgn73xfWYmhp4PSXk0WkdFdikOCbRLly5yYffJN/uxKjsW26TUZkMDjk
v1cKmigyY9yIkxsTwE6wVJQdSA9HKPXBBOuPLnT5HMNqyt24EKeejIF70n4t4Eryc/lwi0M3h8Hm
3wvmr9fzJfj8r2YmuDijZ8AFOuJJnGSbr4ruKaR+IiO/KQ//vs4fB6L0zhiBKyXwqC/lxatSMdok
dC8CG7x/7FR+1TXPcWMIVnKhZ+RpqMXTv68o/9w7uKRPbQMqQdNxuaGVONxbd5zFya9JVy1c672N
vOBTuUD1lKR+3SjXqa9baLtrt13s76B9zd4FBd2QGNvelxmU1mLjEl5FcVbeTB1adzLc1DV5Iqu+
028dvhcM2qrbD8RTrDqoj7U1WvdloLIDyZ7JF4zmyQdf2t8epIMXhlgsVrxUFysRMU2NDUWKkz0+
VV+ynH1wvQybztzrD5biX75peluSIsFZ2A7ty0Gs0DFW3eqQz4vs8FzbO+1523S5doJprcnYmXDq
jAvpTsu8/fe7+/PVnbcRZpoHbJI+hd1/P7e6zSVjO6bl5HvWjgwEMkCs3VBeJ+jXWuft3xf7NQzx
v3vmf6928Ugx+9ucfMNyMt8Qpndflu/2k7gOd9ku2rgHeRhichBX4dfyNn7un/W12f37B/wad/PH
D5C03/StSnm/Bsz9VvK7FgE+iFGX03gdP0In3DAs0rpXj95mudIv9+mpZLZreGj32R2KrA8u/ke1
Ibl71wkYKa74izzvEL9dPCccCYWwv5zilggnHFY3iaf2blZ+tku4X9KeSYjr3plFcYVzbNM5y+f/
zS8IAVpZ19IBJPjvL5ikQg1P+sipbS0+LvMCbnuIps2YqQN29TfM0mjxvSBf9dS1/77431YaFQ+j
t5V9zma92Jf6NF6yFtb/5FTtc3Dd+uuwqp7K5Wegr/6/rvRrFf72nBNYd+wr3q81Xa9cnPPw8dfl
UhysEZ9TUL38+3p/7uxn2IhaHaBTcTxevNfKQfYU5rE4cYfXvRftiIImGUI/BsMHV/rrRgH8i+uX
w5jD/+JSgM7J4oqSPenYeDXGj29Z+8xcuAzLmxXpVVOIbVP7H+1Pf73D3y57sW5IGHTK3HBZy293
ZrhKO4OBRd8VWfQcRRJN+TaJ27tYG5KiN2R99dZ4nYb5VoPOm4/Gj5+r8suPmNMGhNJXRLR5Fytp
kvVQk9IqTtVYpFfhMP1k3NC4n3JiAv79Zv+2ZumAlAhtBhmpy5VUykqhZuW+Xfi3fCGmeY9wUo+f
FB7mf1/qF5R5eVe/X+sC7VrMpBu3yMVpVD2uLybLrKGf965VfUJUcT9Kx1pn7nS7NOYBUuumXNyn
slhuMzKt1uRMZ9u2RAytCNlf+SGZXZXtYOkSx5iw6GTpHuLUJsXQMsumBkEk4QJiJrK/J4G6ksgb
142Mtt4wIsqW7Qcbv/1nwQ9VS/ZFEAoJ+hn+H9K+a7dxpOv2iQgwh9tiUJYlW3LoG8KROWc+/b/o
OZiRSoTqzHx900Ab7c1KO++1qMVpRRig/bSEUyIqwDWW6n0TNS+8MoZmEqe5if7JDwAir7JC/oPa
4C7Q/XVcZiLmiKUl+rJHhm2f/R4JFgDJUpAIG5QzBtcTGXC34Q81fAnSKWJoordWZkiZea46HAQF
7DcSwj3kKq/1bd4Y4NuKOOGQEeC6rrtF1tnhA/qBw8IB9N39G3T7SK+FUcFsiUl+TpI88aCXmJ/I
xW2i7UdQrKFzm1/eFzW/MBAHqKgLSbxoUApBAhSklGOg54C5kE51Qkv74+8Bx4WB+XP/nxamSIYo
8nCeDZ5aGBqix6BBRhovA/EoMBV94Kei0QCjOPeXdatYsINwYaHJDVS8aI8P0ELxqA4QNDYVUFvE
YlzUYLdaeJnkMbz0WVEqj8K5AdgUVZyczwsbxQlDkjcIgA4l6t8/GBkLTC/o0k81UD/vL+pWh2FR
UziAVj/R4HX6qABLrRgeJKVoyEDLhhm3a7RTJEDSymJGaUCYHLhrJQZhBrCaDVUXEIhQqjmK5agC
bYmIpokckMDoutPOIJdaytqp1v4kaCIIgmdMQQJwdRlhzlPyGfTstw8bZXMVUQjUtY4SIXVXUh8T
hEUHohB9QCs7XJwE1fZE/Q8XBVGcJsOVEdC7SUkBxJmA0nQnHuDU8+iMkdFPKKam+Hj/6OZe9KUY
ytrLJQbyQd0sHrIYSnDNBUeguqIX7L4U4dYvxZ5NLgxWhHtP13jzasw5F5B0h1D6HtAbyUWnGoCq
abKM4m80LBE5Abs6eryP9wXPvYFLudQuDjny75I2iAcPBVw5kTdatxTy2rkvRRBn7uSlGGoXJTWX
ujERxEOaAdlAdyUrAxeZXZXI/k9doWD0qNsVoqByDzDvYA0AymQXaVGwHQBRwPiaSRj1QEBZb8gy
bA/Mgkq9RrlOMfbfedphQOcOcg2IfIGyQ7xSk2xAEDf2/cVP740SZ2iIzQ2YH5wsLc5FGUWNZIAA
tuEfCajiyJWZXn8Uc9zYGpM9XrPxi4rxBm+FGjwG7hVZV5HeQ5iBj7rQbRilaTHGFmmHoBCWXErG
p1g6dIOwjcJHXV0bKkPezAkDsUI24ApKCGRB23otUHLDHj2VnXEQhcYugABSBcciWgHIHZB0JSla
tJ00Z1kSTA0zv1AejF2eiWvRpKxjJHPSfPBLpyt4sWIDIzR6KA/+MWneFeMBI6tEDhcCWuKi3mzQ
3tMDhRFbDpYDLjmif3EcdhqmpgAIVQA8rFETEFN+GUph3T/+uZ3RdEQlhgQiUcS81N3PMDmNVh7B
PUQYuUErFV/Bf1yjMb1FY7wPZlUkhjBs/Ko6AYuu+aZbZTIEAAUXpkgb/hRN1t6OUo3OW887do34
nJerPDLrxkGCESj4O63pbQMArSUHECpjXGTJTgkOArf0gorx5GaMEho44MQjOIPLgiD8+nQwfYMh
KSHyjpiZtCTlmR+RVSmfsk8RvRs7NPDymWcCa8fq8jfNY5jf2yzStXDK0OepUrfAzvCOUao7xQCY
c4AuGPIfgL6bObr+BJfF+jvd9us3j80G2L4E+8QDcZx6DQHITDBOJnlHQDhh8DBAVxvgJI0lQFNY
dZqZlz45F3h26CyUNbpOA/6ucdAGzTuqO4BLysEq7fdaZ5BYjeyseON0xkNjyaOWJofgUgFVm3fM
m6kYBXSZdNuAqA/T/BagRO8/ntu0poTGE/QaIVmDeBte7vW9QS+fqAIHJTyOw95bxvJq8HZy+NPi
AKPw1MiosgMXP3cG1dvHHVLIptB/hhawmThT5BYGt6kAiuwCR7XIObPoFpgU9IFoHocBK9C4OfPr
T5WoeAaUisDnj5rwmD37bzhw/VB8F+feblbxGt1oZxet6oztufG0KJGUlu9AHgv2wi48Vt2bBErv
5vv+9t9YSur3UzoV4HJapbr4/XIL0BG9MDEoXATvbfP27+Xoooosrwr7KNEuq96WdTqMQ3isuxe5
rPZ6DpWUqMMx8DqOcU43vjjWpMt4L3AcYZd56pjSQulqLnKxJi1JF3yfxYAgLRADj3m2rIamXWHu
k+Fl3cZqEtqB4G1AHUAbI0V/fY35AYEpAOTGXWOCy8TuFridK8w+BMy2tZvnCUlIrkpTQI0EDe0W
JwoGFYPW43fIWFv9itsHpu7wy4Bh1W5vxrUYyqgNhuYnIQe262bdW9ESzasiK769vdyTCANFDXRV
TP7T9Z4ZgZbwnBzwu3qF7LSF4SVSWZ/ewVwDcmr79W9v4JUwujKEfCV480ZsW7T0LcMUt8LqvoDb
a3ctgHqq8eQfDfzvuXS2b+pbtA8wzkS81UDXMqjnWvAGIJI6n99pT5gLSTDUgvmbx36L7XtxHwLT
xco6Kzgg6b3vPo2jS7oVZlAcbdswHtmNxf29hX+fnS5dn10N6t8i6UJ+V9kG6gqGaawDS2Os9zZo
oqRMN+jC5eswXVMBaBQ3xOpsoNY5uiV/EpEgl8VYz/yr+mc9lNED8FnStCHWg/mzTWhxpnYUl5zF
EjOrJy7uvE49K0AYY9o4xQlWNrp5LCQEoSfS93bBuo4C64QojQRcDGAJt5DkHo1lY0+PGPMlx+ic
b4y9uJLMwhFfwP1lWBLDaLFeAuWNgcAeOGoiJIumb+YbyfbY+8haHaU7xqKNCsxz8bvRMZykX0of
cL/NdCMTwQRcqanujQMAW43G8pjrm7+WyGjCIUMzK7yW62tZpKEcKH48XcvGdtexJa4KC30kDrif
GFrlNriYnsCFLEqtiKILIkIQNuymQxzsaKktXStd+kvJzqzYvq/DZvXLhTBKv6SKLo3T4NRu9bhk
Wcjp/155zNRCKI1RImlVSGgF2LW4iYGd4N53Vm+biMut4OX+Ouafmapq6B5BEgCVsOsTAh5OwnFp
waOHPFoCscXON9Eh37lmyNAbTEmUipI5INL7EiRND6wirgX8r3W6dk3Wq2JKolSUALBjvpjW1Nnt
qiKBDX/QkrflImM0uM7qwovNo3RUDm6a2BvySUf1lmxO5lJb1//71tEaKm2GTFewIKAjrvpVaNVE
+DEB6PX4P94GSiEBD8QQQgkLKh3gOJCKGPvIFEywSzFuA2vnKK3UgPQ+dSOsqIFVjDE0Ah/QrI88
Y0Gzyu+fA6ILK27ONZJqYD29NRlfcYUivsnSPDNaHF2BcNgFKDnUsqnTQas+yqMYcIYQ3wwhZNgm
/+GZXsmgDmYMZRCQ6b9XGjhDFqkJyVbcimV1Z/brSgx1LLkBAiwMmkzHAuZek4fxAycF4+xvy29o
tLvYMJWyCh4wEIIxAIN3QTC+b9Zb8IxaIXR1APhxDJPEps4SKd3q1CuRlHEASZcMuCksTHpQj5Ne
5cwUSPKksXhr/cPSC3N2D+VgA9ENch7oGqP2UQA2YJi12mT3+lX+lm96vCLtPbDA2sdY2m22b9rN
f2TR3dYduEe1vP6VlexbIDc/dtBGFdIR4BLbik/ug2BmXyKJ1/zGfWQq20ltU9bqSjy1s6DoKzEb
+St+UuuxhfbR39dcOOBmMH3EeQwlNf3GG4lodkSnJvYXrcH4+YWvKwqqEAOiD5sbEMyXb3JbJr0J
yncTGMcMDT97VxGtoi8UCURFVihDX1dIv9dVJOySBEPWPsr66lFBCPY6dkfFW1fJUUSHknQCRS7p
MPKtcSprvTMB5hQw//0J092+WK/gF0EErFkB5kw0Y8vYpx8YsO7e3CXqqqa+57aumX3wPEPu7wgh
vc+XcimDPfYKB0gMyK1s7gHI4qUVWLo5brs97OpWfA7MBBDaIK+z3If6HZhUVsUq4M2YCRTODBVx
L0qhN9kQYL9g79HridhaAbev5Z+Cx+Bx0rJgXHKSLbjbwDzmP6b7kkQWS1HNPq0L8bT54KoYCTdQ
j+78rfJQW7tyK6/rbbB0HGG/ADnvO1jdfkZcvXTBuONzr0oxVBkjnhhuwN/UmStdJvJDhTM/Nray
rHY+bL67nNSISMQNO074zcndnPaFREpl8Wo7eFJQCztg64Gn2O5M7albTC5NuqzMwUZgiYQNUKs2
/apbTIGsuxxNA4Dun2BWjEnhsOMjccYVRqvL39ugUJYi5AIMF4/YBmOpPOhHVPePzXp0wAIDZws0
9elH9Qkq+kVugtcCAX2BwIJxEjOe/tUnUPqtc4MQ2Gj4hN6KLXATWNnOPYir0QyX6Q7E1CZ3YjkU
c6HMlUxK6SBcq1QO/Ng4hjwn0VL6DbQxM2+hXaV7MpaMNU7beOfs6U4DrZSUTtJLYfdH2vjwy3tc
stw0LKYg1nlSKqUGV3wS81iYhOeU7SuTM4EJawIcpbPApb1irIvxihQqECgBxuKO07o6e4rrXTgZ
ybrF8pKDC33h/acg9OrkqIgAcZZWJuF0cngsUxjabytTe0yXg4XedJYXzbwolOs58cPInIvL6W9b
K9mD0Oj39DoLWETrnGUQWNtJKaW+nlDjNaiIBoaoXWFMDWxsVm0Bq8oWV+7ShRLgjgpc7NzUcHnA
EY5cF/NUZ43ChVKgNJXuAcagVHGqYOT9zQsBZcpsHyZlJVuAvjarw6QHDItjJvOkydbeeSm066qC
uRDcTzhf/eiuiz1UoQ2mzb33Ultok8auPyDN94CWt6UBXlnSruNntbRGE1z1LdHWjRXv4z0IXP9j
DvDy7qmUpgJNum4oLS5DZj9XdoUc52GhHHnCMouz3i26hg1BxbwH3GrqkmPKPgqbqBN26m781H41
BtiKbXCELJmJ3Dln71IWdcNLrunUCugnv2lA4al3ukW7Apsu9H+69A410RbxfjKLIR40IGPIfRUy
Xenb8/5nqdSVB3Z4A6YDiG/WwME0kTiG0QtZDa2sRVI3OlQlNwDUO/SUCc/dTB+C46QWQWPw8J8i
oYsNpU0qdL0AvHnIQtUdedX25FrtZD1xfCKR/1uwhzZLjCygRRbNZdStjKUYCaZB+Ou1hlt9B9h4
6Asc3qrFe9Ad375/ZLNeG1xGFXgMMjAtVerMkk7zkhTEjjuQJ/70lvgs1atTYQmLYssNNuCWlvku
c/xdhkCTWygsn3XuMKGdAA2hiQDmoze4GQCDlIBPbWfgZei4oeh7NYGVZcFLZ0Unc4b7Uha1uUWj
83EN7KndsEDEvjPM/rEm6fr/Iw6a3hn9EC4lUS4JQAH7Sg6xKu0BYPHv7UlbhjCo+rb+Kd/TfeHI
KAK45vB4/zBv2zamobyL3aSCH+gZgOa2WCHIQY/ZvoVPqmxcq/zR1p4pffOkBtIIQ+bsCaKPbuqK
Aq0nreRd1xWiUmlE2DmOtA/Z2rNxigvMSfOb/6JgjAtZ1AkKgJAJirHGbVlOxdDgu1qhoZ3hxM5Z
zEsh1OG1ilIKEQAJf9/8pDrh1i8UOHj3N44lhjorpay6iRFm2rcIufd2DTR4gi5uxgOftT+Xy5n8
lIuAuBxyEQXrVkRht32ojtLGszNkqtqF/BIw5uVZS6I8yFrsRG0EifdvDRnU2pUFvmTcdtYJMddE
2dQANk5HOV6ETZ38fc+e1HJvukTYFS/3j2kuP44Zq3/uN2VTI3BlZoKHRZUWhm32ge2jvOAv4bz9
jxeC0sRZOgJpabrcgOvfTjmpSe9jUSw1OJ3CjXK6WBBlP7NMqNSJURJWerJp0VJ+H/ZTkAowRQvI
+taYLYyv/20XNSo2lVpXqCsfQqeSK4/ETGKOayD4mS5DH/2OgVHLA1QLLyFVrYMWgO6Z1hIgIMfy
IKJM2O2jJZoZtpL1WaMLoLMwG/5+xkOzi6cnzzoeWVs74wBdyaaOsAKwZoLBCHG3ec0Poh1tRgJM
brM1IVgxgV5rJ068YO3tpCnurZg60ForpFzsseJxi7Iv8HKRvAcNzjY59HsVTqZ0YhzmTI7tcpl0
pqcCsJ2oxFimRnaC5W1y52F1sPN9dTgvvxh7OqNTrmRRKj8c0f8sh1hcY4MzFgFbtA1Js1QYj2/O
D7qSQ2l9o+8D4PFiTa8AD3/jTQ5tAeNq9Y1GX/L2JjpA2wS5H64rq1VNnjk94bfJR9XQ6U+3eVZB
VItGX2Az5WafFOU5iqMF48BmbLQooHtJxrQCpt3k6RsubECAvh9BGqrpyf9Vdol2+abeT1V6ZnPF
/Hr+kUUZASB8S4BZnmSZvylYnwD6evLsptQTarKWwTGDrLkLiV7VqVHaQL8fT62vCYayaYRS3IVq
hRFIm+PftORH1ZigE3OCRB6tseialCZYteuNbJImSoRQFnfyokUkjyomkmurR3TH2qKDXKPFw4Qz
Dm9OqVzKpBanRDIYYGLIFB7cY/LYPKcr3pasEwiTzNJOn+N9cqr3kt0t7wueO8hLudRBIhTJODAN
iTugjIKwwamU7/sC5txVzAX9s5uUGQdjjKfJESRwwGKc8JA1y803vAtqlsxO233VLsr8o0m5Va68
6IVVggKY1X8+p18uv4Ey7wDQFNIaEwY73nTX0eYjsj2b3032CeCdUKOdhTIGaDfRbcJ6+XO9NFfr
p8xFKzYglWslcQfCWDvatytpK2CkuSUtiQkwhAdLdSS7NKHuToytZ10qymbIQi5iiGCyVB+7DwDT
ktPjYnFAYaBfPHWEVYWaq45crvRX+14ooCTDRQK3DEIvU12M1kdBHv7E1gqYKDCOKixzOcXTm458
/a+b/PtpF6L9GsjUwoBNBpkT6rQcGVcPp8VhyoK8gz8JydsjK23AuFO/ifoLkXIpaj3Kp5O67SAy
dAAsimw7K4K4BXQCDinQNiYMAIwaSTTSoVZyAXiilOn+gEki3LbOg/MQkO/v0i5tUDW9e+YP495M
ZpD2NS5FUmZSqoGDHnjYTdRq0V6RrQukeep1+aguc5NZ0ZpVQRcLpNQtCNHqxi+wQN9HRtrZnbzf
pyG+8p/KmrNy6/7qWOKmn1+cmyhzWpAEEKdEGRn5vZyFDAm/1vze/lFK1WhDsE64/+82yqZsB3Zm
4rymFxAvS/MHPEQMmbNPHVOsBujWZAwXUBqOQ4oFuAGquEtfPfAStlb+grbbQrJBIXx//yhJGI1C
g7SiiFMZH1OYCqXPRBGgsEYqpmcHoPhnARr1Acxxy/tCaE/tLykTygxK2hh8oxOqHR/nQpTL6fkZ
bTfhg48aOhDKQIhgroGrSUDgseyWT2ZHhJQVW1B+1I1oaisNTvO8WJPS88Zymm/fGtEulToj0dtV
CpRp0/yJd9lHl9ueE1Um4xxpAIwb6dT2qk3XRWmNhZeflZ0HGKVNSHMypWd0ZRiNXTrHjhynQs2S
JVm+fvV/SUbXGwrcGACXVOrVBxLngyY6SM6x9Am2qh7Y82rhk3AM0Ces68+VDzTJGODGKwBalxNH
OAuK73eo9uLh/H4CdByQhVQRJV46zaTJcQcw8TI59+Dz0hcVyKoBWmCL9gCMdHP4TiJnAIdMtBjl
lbGIduVDWaDSLDsqSN63wveY2OKyqjdhsEyVw/0rSXmFf30bJjB1XQHejCFT16ILvRbkiXxyNgQw
hXOZLmJaKIXoMDdBNciq6Uw64mYrMJoOPx5z+TwN2TOUglyohpKck34AHUOcErkEc44uLO4v6xc8
lRYElYEnDVkYL6X8M2mIMrlV6/SsokT1AYa7jDtgdAdYOvwzcNYKwn9XOTDxO9AtraNV6Ttc6Yyw
B599v8BYjxZasWuPCYD1114Axqh19CJu5UeM+IKQ3kXh9MdL7DGy/O54/9PpubHfI7n8dOpIwLYS
wXQ06VlXra5PMMED1kwSdzse7tSGC1dpQbJl98BKMv8CwdzsmTaN40oY2LhBqQkisEJ5GnSgq5oa
OALIKULzZmsdAIJnAndrWNSgrifFV7CozhPjDjgwayQHPgGLXW0DedUojGOk+wL+2ouLT6JsDjr+
fL/t8Um1Yw22bA/fzko9LFLY0s/8R17CcicOxpsWmDh7vH8O0pzmwETb39tBXSFfqDW/EMb0HK7U
Y/T+Kv88BI/aRl0l28AsN164qO0fJArNdfIUOMpqjxnXB/SI4N8d0WIlKOnE4e9WQH8ZmKXHGO8N
wBbPZUM9FEl2lgGEWaxA9wXAftBDJq9tK/DPdQC6TksCRDoifTFIn5ox4Z+BM5+8ZpIRewx7Mqc3
kKRSJMy6Iwah/cTBx8/AwJCdm9ofHb7KUhDTJ59VzStPbcmzhsWnO09dTeAxA8VHlpDOxJg9fn7h
3hi9BtrzSsvOmCiXV3ogiE7OF4KlceBukgpwPMZlLDNuHx3kTFsO1HVEy+j4lAHDTiVwxEGIhLyp
s7MYW6pCytDGkyyzpfRYoklnIQyPslXsSnUjCUsN/RsliiMsh5z2lP/6CNS3ZMC4ahJwjK6XLg3+
ICp5k525pSrsRLATy6TYFgBjHAh2HY2Nq0q2U1AoNQ7gQPNPbXX/IczdPChRTCMBNxIVRRqsS/Y9
UfOVIjt/IMQszORPdqoxKxF8MOTM3CnImYBkZRD93hiHPBWlkfexUhd9IlhoNZ4KH8z0uE1FBC5c
kGaAnE5QAPTKkab0zHG0lecIoDOF8m9HG3+3HZ1oAsAcJtijm0WDqjP25BRnXzp1tj6vnzhrLW99
Aifl65mRKZzT+ZgQBkgNL/Eq0PomXXRxv8vWD3pPGbJzROCYwAXYlCA9SU1lDwrZhmipk3OE5RpR
RcW/lgh1AthvQJBjXPpaKPgXOKEBE+i54/PO4opBI2IjyMscfIGEy9KBaC1owGJfP3WG5y7GlmeV
4MSZh43HhcOG66HzN8j6rVCELl4+vsF1+Zc+8LivtJcMyUpBvQichDID1jwcqO4EnkmUdI1Mr7S9
GykGeErdNoqsCKO5oMbrYw9050PThFsMtlWRxQ+R+JLmkvwCqlTMw/N+1WE+XgsE2AwtE7ZeF/MG
McTOf3ZzUXku06pFr6HGyWepTXPWEPGcLcOcJ/gxgcWIMWm61S8GEWrpGhNdLPoaVRt8bloLUKSI
gOHG5IoP8Q2fw61FiWSHrgDJkWCqH91r4aiuqQsmwNKIyteMuIfue50uAcAS8D0YUIcbSAPEiyC+
LBtf8M4TB4+Gvr9IRNOjqi16cIitPUykdCBji3t7lPb33/tv9Hat1DGvqQCbHk2fgHX+1XwXl75o
PFmPwC99tl7/DHa6QsdAveLIn4z8wUaQhwqjYIWZoYypr2DvCTGfrJ/j0VxjiM/abqEGUTqLyZtp
Lo/4sxzI01NqPuUmSNXRmbRer80nVjxxq6PwYCT0xKBHFd9O2z2gQiaFZLjuSSjewB1HqnoV+Qe/
Z5ie22dxLYbKHvhupugNAKZPSLPZXryvACECACFM7G4kULnfPwh6iBJ34FoapX28rIDhiSDN66zB
zFcaQePNT77d7XYOWChW35+DQfp1b5Lt+BMdWJ0UMy/jWj6liIS2LjvgVbknS12g13vnfFQmiIfI
Sj4cXngnJyocKrAdmcD8Z/gxtwHJtWjKydPFSNeiSTRoC+X8R4geIpCp3t/fW0fyWsZ02Bf3HJQ2
XgK14p78+Fw0BQlqxkuiUzN/HaAiTXA6SJUAXeVaAgdWs26UMu6ULN3D96Jft+s9AC2/UM3eKNbA
uC+3uRKsR4FnDHETJwO1Z3yheq1UNtwJ0Fmkr1cT9doAEtHio1ZfOoVRmZ89IeimyUxpoMEQr9fm
iqU8ckMLaQqmDqpFoj1LaAe/f0QzPo7BA+ILShCPm4dbey1lGFH/11OOO2V2ZCcLfauT9Y+Hrl9W
UndOgWBfZPS5A8ICgda1IBXNe1rVu9yp9xKnz9dhJZGq2hX1v3eZsaILQdS+SZWcgRoWgoy0Q+yG
FgqZB4+sRgL+M45H1gbOaaxLcZTGqqpGrtzS4E4bcEhiMkU8oluUIL7+FEw7tc21umEEynPPCi4p
gHfgLwFgjNrJUiqkeJSxwNhobRVkeQri9vvXYubuwQEUptwgKpzA9b4+rDyuarDoJt45VsuXMii3
YK1tiB8k9n05My8KdVSQp2A5CDl+238vNISuhV3YjpV3TqtsDeCcB1eJXo00+JCKgRRJ6wgiz3hW
M1kp40omdWC93Pu+pGfeeec8AGsfYAP4q0cGfkUWKwJja66X7j5GTPvE8HZ/J5Uow38lmlJXQqmo
Vd1B9Osrbz6r9nNngu9xqRDLcVaGjU/4QLrcI8g3lOB/28iWigEus14gS1gtN7ll/TAyszO39+qL
potwcQAaJxmhUhfeOQiMpTqCa1zht0UvWElZm1UlMjZ/VhyUzBRVgVRKpe5VKOS6Kyaed45Aqiza
QaMAk2sZ1Zs8SxgPc864or4syBJGlZH+/DX+F0sT26iqe1n3zs260M3Kw4ZKJNUJxksf6kNqKa5Z
uaTGyDbxMAvqEtk9Ab72vStKkr25FeN76Fb2yVZdfQ9lPcDWC3htTvTOmBQXXnchWiMc0Ob9hOga
Ml2GZaTKWTfCKNMLhl0lakFrf67GRfHYbnlh864gkaTshn8LPPWXLICNYoYLNQRkHa/vENfXfFJE
sX/eJGQ3EkGwh6+vzXOM3NRXt5RY8JRzXhsKCf/Io3LqoesrLY8+9XMXrtp6A8jDaOO3jgbGZZ4E
7hL5gWAEln1sxb5kSfKmDR4E/jUxVmK9QScTT3JuraU2GLKtPt1Grsbwe34DSPqdX34hlbUZ/Hh0
+Tb0z5iZBsehg6IHkGIJ3Msvb23uhT/iNOFc29+nhwfnccuhw9t8Olqvu83ySf4IHgIrNZeu/aVZ
HenIktUfN/80/tlBuoM3lbR8lP3IP4vKJhRJ/VKBABZz5KoZamtgU2frASDHYrkSrfg4qLviVAmk
f68fudQctGPuM5LxMwknvI2LD6L0AnIjQdBVOFIFdAfum8AJtmIsJTe3uto4K5mTATVWQu6JL4HZ
va5yC/y6xnep78BUT2KXVRWbiQ7xQYApAGEIshKA27++0wDx6QsAWfpn3tTXsl0txhfxEJj8a2cl
lutiEJNnvNg5U3gpkTJLQyoaSe1n/lkrl2phDhWmxtPhD1LzPiuHOb/dKERIILSYwAqpF9Qgw9sq
A7a7kB0J8AuJJT+Vex/zjobd7WOSWpr/UPEoBixG0EaTGHNwp/uWf14dKurEAwfyO7iE1zvcTMzj
4ADFkdeLUS3R/yOtQ++988xCRH43DVeJHi1EVwNbfGUqrJLknOOLKjWADAHZJsEUUVpLaVVQVKeQ
PywUUvyAoD4kYI4WTDNyGHafbpr51ZDYbOR6QDYAcEDqercjiHGLdPDPmLV1vOoZjOGJ61stfxSD
TahOfNdmAD5P8a3IicdZvGYq2jNjw+d8usuPoK70mBsTUN3onxvtqdFNQ18KmFboiZ5ZwzHyj8NQ
WUIWANjNGVYiQny1FBk28Ldxg1aM6O8EZQXUN+DcqG+I8lGIxxrfgFKok8SWUJM3DJfu0/35fE6c
yMLYAvmByjv+l8VPmWTgJ4POk54h7ytFrz1ehcYzE1sDxBSHQZdFa9vvivmVfSiM1PGsjYKT87c8
6sSDSpOLXoG8Zo1m1vKUHiK73mrLbKda/nu5lPbjmlvswfoA1qy1T5oPzJKZrCOftpPebjQQAJ0G
8aoCcNzrN1Z6ZSMmcRWAw/UJvNfBUSttkLuJ3loz9km09b64tcRi0pr1ci+lUtYv8BXgBraQ6kum
8/pn5382i8qsiDPZwVdE5ulqMDV09qiBfVCJSoYAxbT9eQ9eL1KS89PwsmkYN29Ou+qYbwcfBC7e
DbagAWJjI9Fc/xzkC78+lc0mFd80DIP2GWHt+qSp6V2flApye5oA4gnKpwb1ZD7GEo/0XmcHxFsP
u4DoYKjdi0QDT9x/sZ1QLBNfLOY5gAR7fchGiQZUKeKCc9Z4tiJ/ehqRRDvvgW1iOI164DMzwIB7
9lMDo3CbhBYIvE1VNpNyERus4HsSRq0duwtmPFlH/fAGyA1lsKIIPDE8G/VCjZcCf+zcRagwHKyZ
MAJD48jEQMAENErdsF4KJQl82eG5rdecZNaSFdmDf9DHr/tqY/o91GrQrqLJuDTwBODfXm+tKDe6
XitcfI6a3EK3MVBmidysgl0pLQPRI+hyZgTeM/snoagoY5QMABAIza4lBkKr+lFvxNBTD/V6cJjj
RjOX80oApYHLKhzctIGAbD9uUkv8zjfo/YC/h75i49R9cM79LZxfEDLd8KTQCkKDehYpXIBahjx5
IG31omj7dFyH6ft9KTPlFCSmVUmFbgeOwg1Ll5AkpVgVYXLGYGhWktrSSHiqt+0WYKxbxNQjeWxJ
bh9SoMqkqV0/C0iTPy3vf8UUvtPX5fIjqIfvo8HJaxt8BBjjbRnTVJn3cV/CzG6iRojuQR6+qQQN
c309OrHRhK4q0KjVw3CPqwCIqF1x9Bi3cGYhMBoyfBXAsIKwZfqMi9C5TN04HzIspGyTZ42vdUco
y9y+v5Y5D+xKCrUYIDHJvgzO83NsPLTtWtq6QWyCnScWdkP2Ko2LqgcDI8sXuy3+ofJzsTbKJjYl
qJTH3E/g2UfakzL+VOMxLPapdxIqxEOrsGP4AjNKBB6uDCUCiEs0l1AZ1jILjDaNouTcKaSpIxJG
j0P/VtZOL6Jx0D+y4vGbOwKFCEEAJUbSGJELdXitJoJXUM3SczCEQMiNc5SNF6BJCsw4EhkX5UYR
U7KoI5T1MumFMErPQqVZIYj5fN5J0AIegOSo4T/vX5ibWwlhcKKntCRgqLC461uZpdpQaQH6g8CV
ZHjtR1tWX/cl3IZ9k4ip8QFzAsj106XKfMLdEYQWfYporPBRE2pfXwVAxSmOdxA3G451GW98csw9
4HmhxQJ0dGCTpc5KykHUAhKHHOVvKCyMfXOAJPPIt4qp7xFwH3CG76/wNvSnJFInhjq82keclJ83
eb/5AD/EokU38HfotARkZ+axIV9LM/q0MtZrnzm9KekHowZUQR4dgdTpBW4QhV5QnBHdWH+MDaCE
XId4ovVeL4zQYjaR3zw7LBTNFECIhyFVEGxcy/OCTNXdvivO8iJDsdv2HXBxjBHJv3tGUvPGt6Qk
TSb3QluGiYE0owZJTfAVq9ZTw5OnYWC8NNZypu29EKKEnJi2k5CEyIOZykvVIGfdtRiBEksMbcJU
LhJLVyjOhT01HodIRBt25BPhTTkFgXP/Mt52f0w7B6x4FBl0KKxfq36xKPiJCshv1QLXX/2j/3GS
P0a1b1bAQH3qSNyyruCN7wNxMur9PIaeZTAYUItTa7+qc/RdntH3qpFN8F5kTiVbL2pKMFqoJswZ
p9tEyyRxom0WRTiSUCzXp8a7cl4B17o8o7o2kBHRHjh7QKjzoCFrhSED+YQRw8zSXLONn2ruMf4e
WR7lbaKF+gbq5rQBmNgqMIidMU3RTMDhVp6Q2jeB0bFe9wrjnk57eOUDUdKoPc41rXULoy/PpQMM
9w0LlnROQ1/tKKUx+crXpUytynMRrPCuibVz9ILw1VsfWUvpoJ2YHIaTy31vRZTGxHBcJGZeU55T
Y6eoi/aVE3F7wuRYuGujQtssYaUCmdeG8lFCLVeiWsK1kbKdwFljgvbTF9nOEyf8zDF0g5F9gPAn
Irql0RhIBC4ypTe0yijMJ3PjLeE4pwm9iUERmVCFsrl1F6EDkUuqs+A9JgCI0lOiCevRNWvAJnbH
0WbV2G875mEFwdb8y5+Et/+bS7vQCfDhhyaI3Orcl68R2uHO8YuClGQytamHe51ou3QD0rRxrTsS
EkX3NdKMPwOSKOgj0M/JwKen3grPt1IYG0Z1zpvXsDFbS22fkpzoMkPOjMkAFdrUSqDBo8GQB6UX
/CbR/4+061puHVmSX4QIePPacAS9SEGU9IKQhfceX78J3d0dEsQScfeOjzkzKrSrrq7KymTSuLKD
4DRwK8l2ix02Uku8boGtgxsPxGT7QhaGQV1GQXUGmqe3ppATyaEOyFU2rdfIwXwCZyQZ7tq3n3dB
gQ7rjzWL7AvYZUA2ZrqHRFX107n42aCnFt1zSw2Kc/EHPge5KCjBgTJliqEY8l4RnFas7KhWPah/
GnGuJ1t/I3W/WNkVCCvNQdmElSUMK9YjLfLtlMbv5d/otQgXLoT7dCT22vXHTI62O/hB0xZyhUu1
+UYjIWj/AHMlIJJGGIaKByEhcGmeLpEWjHSbpdTNuJumSyOw2AMINKGCQ0+WhikzsaGyvrYLEapP
jsINapxB0PrxnmZnrj0RSEe8ikekIQK82x1QtDHn1GBbs4uhIFAIYl+iwhqFHEkZ6wFoO1ceqJsk
4g4635o5wNQl9N8D0nzI7cWTNwG/qWs19d4ef9df1vt2+AwAzej3H5+Y+PvkqsBjPqilmO3sgiHi
yYEetNkUOvcFmqMV1PoG1/R40mdqm28HVmtTneEOUUBieiUlWhtuAAavzZ7RsvLb0SAnzSvQ5dSd
4TtkB/Xxt87M4e23TuYwjsI0ZFy6s0uyw65EguEdVYMROTDSBfj6c7LJ9oJ6jlREEt8Lxu+Dslvj
k22KLKMvp/nQ4cn6Hqm7XkfOMoTkw+eYPH3eKeT94pO3D8FkVFvdXz4W7N8jsUfZtVGZAY+j8fk1
SUpRCt8lci50CNOgMhDqwyoG/DAstASCAq4mkBY99o66YPbecd1anZyOmFMqmReUzq66fS8gPotK
KGmuYmYJmcTdn8NbS5MojYUSJe+XGJ8RE+OgvfdqZ9T6gFaxCvALXd0iS/0JSkYSm2jfRsd4QVR6
o8Jbk6U89X0vymSux2+9uv6UJO7EnHE6O35JttyFB434sDpFMOXBH+VqhQ3nfisB0Z5QNgArxsLN
NOVOAYPa7WRMTuXAAHbE1PgAN/9mqk3ikYrfhjVP2OQtDLIR+AlKcLKwxe99FKwyyMuMwt+gFZ4k
SSjfBR0oQ2HYhPkyvPPx3aK+KiswRJJ9fHAS0LDOwdlzJDJpl4yslAsfcH8j4wMglIp0JK59eKTb
eRdcX2EH2e1tmO8jskNP7nO4dsnph/82T1Z0NtEriM7jT37/vfoFFe9SUf6+c2uceECToDaM3hJA
r26/gKKigHfiuLdfNq+Hnb/5hP7O/oBSlU9O2cY0zb1+7sl6/VFae3sd6R4B6Pdp9fJ4IsblnTrl
66+YLD8TVWzqsBHmAQyIxUUqQwKGuIXlnjtwWE6s+MhtAVz47VABPcikosx62x90p5T0iFH0x8OY
W85rC5MjXZROKnpF3ttlDMo5ISIch4Mbmi4jaUKI52a/qJJ8HzuO5ft/BjVZP6YPOnAsp72daS+7
HYoFKdn0T6+vu3dPPTznu2dc8VrCqKeOWAOxHMslz9zGilWTEF23U4bYHigtAV89rs4BWevJHs2x
9m+ifmuPJ2fOs3KjOhtaMtEeOs0Q8tRYoI1x2Np4FON9Cob3DF3NsbywzLN2ALHG2wFwWeij3S5z
4AxDEI9nKkMufEx9ygiuaBEAiur38Yjmdu1YWEcLDYBeEHy8tZQ5XNb0Stjb+I9aIghoGBTZljTI
gP5Hhu5odFrMXTQeUiV+c9hNRdsc8/rYxOys/TOWO+3mNi8hVRv0kKEG87O7jfEwYMKLmy3V6hYm
bQowbmrBVXCb9nbNd3hgJTiHCeRI89CzHo9o7rhfrY4yOYxClfZUL8GQ0+JNpaDOn1b/j3WB/iVC
XLjOsaPodgPUMsundFT0dhPWGhMBPOruhWAhXTulkP67G6+tTC6JVoIGbZ7AClJF23h8nLzuDrR+
MI7ZqiGnbnM6gTeq0d8+eJZ80ERDf8bjqfyrl0398/UnTFwnsBONwxfYgJn2ukmJpMDN7AzjcMJV
ZQ77I/eUkO0HBGHOK+AoInXBdcwt5V/jDIe+QOAbJke6Z9E5+Lf/6w4g8TQhcvj+eIRzu/LawujZ
rwKgMgtEN+gwwDIEZsHTRPclY5YQev/HSqKb5b/HMXUYQsxKZQQrfrCKycsuHdEJB+skICNun9rj
F09axB4NSB5AsKKOc4kejAX/uDDUv1DsaqhSG0DYVcZHVKN/VH4EO3KNf382UcTD2w8NlKCTmJwL
punyWnJ7nAt0b5eJYDi5bOXKEl585iWNYiEwPWCrQloDjUK3qxaFAc/VbDMA7wLea+zJzkLzuWaF
O6JD/sxVi7X0kamrpeaymezmjeFpdQ1ibokIyc/B5kjhmeKHH27Kd/qYN8RBoxy/Uo7p5+MpnQst
ECRCcRfXJ2p6kw1KM0VQcWk52DFATH2i8wAFBPUJ7+T3MFjI3ozTNj3tsINefrSg0ngk305r0kPl
p2zZwZb7hNTRuWYyLeMI/UoFTwqXreN8qWdn9rF3bXKykkGVpGlccgMee5seHN+AC6nu6h3kVYZr
k7hWE+AeljBDs68OZN3AZQsJVbRVj0fl6ii0bBIGciMP9hAaSmTkHU26MNVi7uJTpKW3da2jW9V6
vJIz9QcGIcM/Vser+MqqWytdouTOYDcQeRBJ0ugAEUu82tS/jKrERyjkggIgfnXY1WPLs+t6ZXji
RouoyWk2g2FWOfprBtol4RudvnmcWazjJQa0ucD0epSTTZRKjiApyWjMfWohCS/8ZKkZdU9L2JIp
d/jf9Tgi+2h4AQkx5OSeD9FY68acMNi7XaluDGSRVs1zblO6iS5G1TdozWbUr97QP55iuIh6lZm/
gV5vnhYuqdkBg5uYRw8zDurfS+tqWZnc4fxWUQYbmXpONqoV56nQgF6qrMwu4pWZ6byWac0rPcwk
2a459Dlp4QgSMLzJyksFAZPHW2Y2BSWC9hnIIATUYAO43axlzUDWOPNomyGWReknV38+fL4LaBo9
fFrWyQK5iuFSi7jk+xtfApgNJTPk6FBGneqn5XWd1HVFNTY9sDYlZKrALXk57v4iHG2grRSsCggU
6cnGSQvXy4s6aG1ENLiJRVX5ZDa4iUlysH6S1dcFoubAz63LipxXtkO81cd6BeIcSXMvC7N8H33f
fspkloEwyKTIDVv7hSPcAeQfhDHwgAOEKDZHoTraMi9v6JHbl4fzU76EU73HMeEoXs/ExA/KFHh/
+xDmZfu1/0Xvv3pgiDEaR3wnbr8u/AHclvt9pfbEe/9Ftf7x+OdX+5+VmHjEIeRLMaywEll/iatD
Li3Uymd28e0AJ56vattIcnkMMNPAz268Grw6jN1XlUuOeoIyz3atrlbfsr4ozTFuotu79Nby5LjK
Nd1KRRq1CCxLUE/ReJFqiqvFSqhGIHKRypUSmR5zKIRjlGzibLHbeOkDJjfrUMn00IaYW468hvt3
FGM87ZlbWRbhNVOnjXW2PsMjLkWZM7HZzcCnMaDkDV3IjHY3DUIz8HxFxvPPKbiAEH+tevqKOq7Q
LPt4H80k92+NTp5KMSUFMZvCaKsKNQHx3Pvuszk/h0/P6dqyTEG/REheJ4Q23hAckpoZS/AtWeSH
m7mUbj9k8mDqhTZJ/T/fkuvjcW719/fqWSHNmKDZiepzoJ3MZEPi7fYtFfQ9fDg5j203IP1duPWX
TvdfPHJ1MbFKnadpgs1PrV5ewXeRI7YSVcMCjzOo9E8/kr7VJXT5s4Sx10+K9rRwuhc/YDz+Vx9Q
d00fxx5WZSQDBBMZojvcH5gEn4DY0cxWR0pSL7q+xgxEuyfPXHhB39/Mt4sxcW99LwtxQ8G+h/ZC
p93Imc2A2sRJ1CBfeEfec87dutK/3vGrsQayUnfK6EpzPUZJb8frBwsqLkedWe9VFheJtrTpF6d3
4ty4MsvqOoNJoBIEg9Es7+ySZowL8K48Ae603cYaHPcaHf2X7yfuWzwt9fXPpJFvp3ji5qTQoSC5
O552kBpsRqAC0Ar0uthioUdy624TqpJ6vFwgTQEKCZ3riQ6dwIQ4h4wAoo6lX60Wln1K8I3I8Paj
Jq4vTOLcLZrxo6BUdECuEXc70p8n84vA8flH+Hxwe39z1mMv9PdseODz//bI1R4YFI+Kw9FuSPhd
TLRquzMk9No62unUnbaEesJWAMoO79KFo7aw0/+c8pVlB8w6TkjDMpfnFvJVRp+lG79y1SAcjLRh
9ccjnYFN3MzwFO5WFGXqxRnsFdpr/rHjtogHidkaKNEdMcSza2gLizrzZrs1OY3aFI+lwggmM83Z
OaZg+GtnxR+cTb/kNxfiw7/tdTWZUfw/N9jYq7XbNdshJYdDAsJflzhb84iUWyIS8CmfsY0WFSyW
lnLitCqlK1NlPFFibFal6aDjPoYU42BR4WIeZTydjzbsJP4KZSfLCgW2elMLfPKKKyonBspPGKh1
Okrql3x+S+HHNPv3CfQGm4Vty81+gARCIgjZjOqek0WV+6gMggRREg9C/BqpzVw1TuHuJD/7rQoB
Kit8sjyj2nAnVC1SHB3fUJOn8bJaycOI2VsEcs5ARrDPrj5pcmnlri8XVYBP6p/4EEQoO7hyYkkD
8KOO8UX2SNGdVbwFFqZidtmvzE6WHa2BcR5zWArQU2mimslvsZ+pTm7GjPr48P6hqO5W/crUZNVT
SVCiRsG9Ab7jp+ZrfBzTCP5Z9TNBFyiWHn8ym+cCu8DCqd7vWQ3F3xQVQHTpGsXL9sIBxkuDLKgh
P0VFTqx1qY23YC+sdZAEaU9oEwBj91bslyZpnPtHXz658djIYzuej1u7dth9HdI2xXBL9fmZmvi4
AYDmBYSJHmukt1FL7iS5r8hj2ISMlDRGLMhGOTj9kj7sgUhDV4eOHpZVguLZxv1c5YvtY/d7QaZZ
WhElDjnUsWH19guGnC0bqULBsqYjLagqq3aoQqWdeM/KEkloKdIebwlmHNPtxN5YnBaa8qRh2sBL
elujWBL+BAHUsPnNE6VhMy6Yuveut6Ym09uDpyocPAyuVWlTOGw2srrZgQsLMYun5Qun6v59DWMo
ksLDjPmvKcKOadKqaDqMy/FUPyfod9UWTtMMenI0IaIOhNUCjeEk5+2X6PbrBxRiQa8xNt2/v7sr
0BIM5NIf5Jrs1achMR7P4YyPAnIeJGJgxkd/IdotbzeIgppdF1TugDmEsigAY5+H07AStdIAzje1
iGoHekt+g0V15JlbGGh6Ho0RoAlC28K0j9kJ8aKgaqG3g3rdt3omiaAm2pcVIF3gfZWqLxA2kCRb
Sire3xO3Zsdfv7qSG5b1WD+HWWROdfx0CkHmNnBVaiGEu+dSEG4NTY5ekBdS46Fb3X5Bki3RDsiH
hJtn8OSh50/ZlOpnaR58iAEyyDaO2swHa6uzG8gP2qAbNu3UEFeNuV43JkSNzpWKP9apcaYJTXr0
3i4BWea2NyiOkC4bu4xBPnI7LWIVDFEmeIPN9Odkk+e24hth6y1s8ZmHBiblyszolq9mn+HLXCla
bDd2XT/lPLo4viJi6vp+LFT9niNdXVXG6rz6CLXIfLzV51wh8oFwxbyMco882elsnsVZzCWD7Tqu
WikHhwMeLdhQXIx2SHnB2MzDYRQIVlhwNKMkLgmT17viBKhCpqgLJFtqk4EkD1uAwuPhJKmfqNFd
ZKwiRCl3yJ4U5hIWatxaUx98bXyymKxTFkUdIcHrRivxJRMR7EjI8rK/JdxWkSMAqRaJJ+b8/rXN
yco2iqc0bowBM9sOLbzZSpJUnwL/ccGRHtXQSy49PV7QOQ+CBiQRcn5AaeApMgl0mDaJGi5iGlu6
wOWD0jg1cl7jlV1jO7GFO/2xvZlZvTE3CXbqAupcbkc3Nr8ONPTEgXOTiVWqPLqe6VQLrBozu/XG
2PjrVweFjwahikqMjVclyugTLS9e80PlLtTpZucQkcGI5EXJFo3Jt3aUphKhElC1dkdH0VEUwp3c
pjnxnF7Q67ygrDaIGcKDwTquPcUU+H5JiowZd8Zkt+KggMcf/GojonZyjQOhCplpTmlsv9PowBSy
kcmSWscX9pR+5p9cS+LPxyspzkQONyYno459kckaByZ52syKt/qTYj55X838DZ0QJtf8kPiM5XVv
NJa504RslydPGXhsE7NTdpHzEveHCnBKAZy3P6ECrdNkLUMWtN+lzonH/61EuoioBIsnPPXvoC4Q
O8MbtDhVS4hYyGaUmDWU4s/DmkNVsvoOwJq7Tmg1ry5e9CUKX0l7EmuVay2hLNXY2YqZ3kmWv86D
BhwnlQpiV7Ff0qeZuQQwLXBWaGpCb58w8RtNV6NGUqBkwmeb4VwyKmXU/CHsx5aq1FvXHYicdU4G
N/sxQQv2pVvCos1czjcfMHEiSDz0EZf4SHu0Gt+T+Lf3flGijhuzFhd2/kx/AXgVIAY6Nocg6Prb
I1cnjKOziq1wGdlsbggkg0xzBvE2Izg0RmEkZmRtZE/1jGET244xREgrcqpjxHjCnqX3P2Vs8GBQ
C/fGXAx481UTJxNlHQUFGXwV6C1fBYfsAJsd4bOU/kqBqK/0N7Vnqpm94Etn3A04dWhZBF25AL2L
SbASi5kIOuGos5NBxBal1QQC5wlSyjna9oLXx8dv5sBzjIRuWBTlRrKASQiGAqwcpW3e2VJF+S8N
XqeEFztnYTfPlA9kjpHB0QfCS7CITHtVBCX1WEcGTF+CYA10DIzI0ZTO00DVlDWkkOwB5VVU6R1E
uLHmcwBFtGrUSirfn8ViXZbgriuoVebpDGc8noF7/k9wu0nQwQXqDxcYQC63bjeQXaYPB6mzA3RB
dUYRb3khI0+598OCCwPFSjAK4y1dag6l5rnp0uTxB8w8TW8/YHrU48CHQwZ0PH4Bw5fx3uqvmvsZ
kqffFSorK/C65q7KvjU0ifsN/s1SDm7mpIMFYARMj1K86Pm+nQA2b/DYKvCcKoBdR7bIaTXIaxqH
gdAH8dBu/WNpBevVwqhnrvAbq5OdV7UD+JxYAJc2lREBMUHCfU44KBk9n2LzpyLb1th+SSpgra21
7na2uvABc6/jmw+YnDPMBcJTfnwd4x5gDFD6NFr3wbqAaJ21x4Odm2EUvnmQBqCdHqSYtzPcpzQl
uj2NCBT9ZwIKFd1LMjwP8apXLEleOmwzNyqHXjsAiaGEgT098dwiQoWk7JjB9mKVe60/QsAokHw7
ElH7ulz2jY72WFAn/pyLECNdmtYl6+OvX/lyyaNyuZVgvcp34OCE3+TQ+EMUZyA9p+YIZUDsEq4k
T2WfvXy/JGw9g8cBMxMw1JCskUARO4U4RGEohlnVA1olGfnOY4js/gIIsPHwko2crSschmblQpaQ
1v/tRb4xPB140Urga+rwngpWLLN2RcLKW4lvSMqqXrrwepsJD9BJA60RgFLRma5M7iYlz2pKLvCs
qLht88krv0X3rEgLIxJmriKeHdMCsiSAMmT6TsvxQmQqBbcDR156yDoKr8G3+NttGQNs96pg5OR9
MBqNVoetbLYfDJS6TEAbBjX7wC2dbxt9+4Y2h7Vubrf6R28xOg/ZJusyqNu39fp3SYd15pjxvAQy
fhbkDnBlE0cqJQ3dBinb21H2BLpKJdeUEJ02FQRnEDQ/Xu2ZshCkRK6MTU5ZgaZWWvJhbLM7iB+R
Brp1m0inavVlmjq6okEgSYFznb20iw57xnXemJ7stEbhakAwmd5mzRxhkU8+jc33y65EF1n0opjr
D8oSFjzYnLe8sTnZcG2ZJU4lwGZM8heJvAbWjtlnL8GC+5h7rPNAYEsiqEeQIphu7IivSmpoMK0p
EmCJlqoi3hyglKYtPGBLxF+OUenya6zlB8qSjt/CM2gvnpfkfGZKYVjdq8+Y3ImNEzi91+IzQBjP
gMd3X2Fy2fXwqvMHym4+0WvZoXkPnK/WmUE/obCwvcbdM3mIAYKO30W0WIBuYLLEvFOmmAWcvD79
KYN9KZ8eb98/MO29ATwuWHRn3yNQh2BAMbUrOxtwjncoUGrDln+R18Dui4ATRFCtd81CD6280CTT
PqM0omi/o0gAyNWoY4MGxgrqQdCqJEuneH7o/3zZ5F7GEzin467qbF+iy03oCvJekKPz4/GP8/dg
+H/Y7qtbqmqVimOyAkYc9o1l3folTxBdomsp2T22NDsctLsB6g4a9rvcqtujcaHOMdFe4J1zGb32
3NKFv2Ri9ItXg+GEUmgCp+7sl7pXYwhAYEkPmfGHCdrGFtoPRU59W59Ro348ttnTKlwNbrpWbEcN
zJ/lV3a9M0ZB0dQ8+SYCdy3X9DcW+2P1q1gRqipLmbXZJfzH9jRdLiac3OR109mNKKxa+oVWPmlx
0B+PcO6evRqgNInc6IrqwE+EzeimP5WjSd2F8Y3Ai7X/hxm0nIzUIuggnNIfdyUIfBqu6+wsc1W5
+nQ5o8nOJZ7ej+3MPXYQL/xjaLJV4iEEjwrbd7bMlHqcoFtbcAqCHZSSBI3bHoDDoY9kWsD+coGk
ZmDeaxqUpxyBN3Kps1yWf1G6eGEHj1bvTuPVV022EScADK/QWMoBRcxntpRDw4sKACUr4E88Lw+f
+ob/LCiZW4ASzgU4goCqB3oI0bcpjCfr6uTEkAZxBApd0WVWPbWsr+f5Uz+8CAm7oZWljPsMLB7V
HbQasHgBoz10mojuEgqv/hx5WacEWMbXxIIkChDjpISI3vDNV2jtW0eXCkwuoOvofsVYHTgwHy7k
M2fvcqRb0Avwp6g4PTmC0CgQrgEKOP+N3VeH4bWI09NmF3AfEm8EHUR0oKozKK8Lm29M60+XeSQx
G4tqMo/63e1sex7bQOTZpQH2oNUUaeIdtc9IfHQu3kIOZS6XChpL5M1ESBwAgzAJV5K+a9yEjQdb
Yy4MSE0+zRrF7oSUl3rBB84EY7hBIcSDIqGAOHliiQvFoXAS1DICq6rVTiuBgIOGc3RaetmAOPp+
/oCeRserABYGHon22/mrw5KvwgxBvwLFkp3SDY6olxWSwQbojRmZRHnFemo+OHxnRKxEfeYd77z2
addQJi0nnUjc8WFIQg9HQk05TwCNbCNS6U/HeVX4XCcQNkSPhMy7hHYBflchAx4mJ0l0S4COihx5
CD9Ks2grV5Iv6mLGK6mexsjefkO93qENqMlRMhKscuqrMi/QvVbwDZ0cOi8WRskxdCzrY0tpYiQ1
kKyEhbAwpSsQheCIG/a9r3WtG4hWO7TKExc3EXdIpbSLNnyfsu6u8PyC0kSPcjgC7e6MNocUdZQN
iBXY4BAnlVC8SqnUpMcm8AvF6iqgJc2ijLgMV7voAyM6tBFvKF3EMZs06/tizcaiM9YQWEfcsQyd
ozmldTjGSKLSfYYP9Lpz3PtRufMEwZPUApzfULMTchDOpoUf4JWn8CA9V0Ter45h3GaBMQAxVptx
qsiFxg9Zj9aMPob6ne9QIZh42IiudcFhOW/FFHLng9Ypp0M75aMm+RKEGEh24g3Ikn3GbMZCyyx0
Usrboz7AZ09i3Cr8SupAzP8k5bWHnrK+4CjCVmye6lEpRT2mvuj8QZXbOI3fEzBWibqPhEH5Vcms
W3zxZR27YK8aSipZ1SmvtGuXooTgBYw2XqB76IKNntMwYMOcFCU66aBoEAfivmkkwbchv+CijQ01
IDTRK2GXod5TNAqS8q5bS9D1LsWEOblpWw9ahH/OK5ILNf6aKUlihwo0fPU2cxt3UxZIjPxGLuNH
7bpsIsHbU3UtCm/4MRngEbHUNu8VV1UV5OsS5Tkaor4nHcQMWT2v4yjVnByEzDqLmcYXKYHU7auC
gmZ03QesaLpp5AfbmlU86ISxvBMKWyRoKH/jFA6d7KgICTETDkTGD0WH+YYb+JoicdOknd77aQJB
+NQp81gti1QIVTlHPzDor8qkL55dqBtyAZRTlDY5Z1kmDdtEyiE4ErFdRKk8hfaoFZeELOSWJUwS
QzIkK1oN31K5VgV91QRs3UnC6DVVcPEmT+kEk+e1lQC1VEQ1DFrfqlDuCJolFYo0ZRvnVhy3TH4E
A0EkAd7b532/cnyqpM+C3AEyMyhiIb+7rSQFn0NaZILp9pRYovAh+o3eOJHSqyzrN57BiG7IYam4
jt8PIliScDbqfM14vQjSigwC9WZUFlECxpacUb6oJIYgAu3WrqAN0Hv7UZDi8QyoWLrewSsyj9oz
RcKEehS7eaVTst+lBuOzdFaQhqaiQXPRjCL/tklC6aBrGS4dqH1cqB613c/CJTNzpYMuGRVfcKWh
F2TK/cQPTYhbOB1sv4LGdqBsmsCmaUvybdQoiSLsuuS9kZ/z8BN4HJJ7/m/XZZri/PgxeF6V34XP
mbnz/sV8xYHBDQXvyfVQxEMCoMlY6nYNqiIQrWNMpJNlwgianJuPrY0/bHLBoqqO5B9qRhj9tEk6
URiHAu8qbSeiHBscJb8Ism8kdB1oAd3HxmNrM88OXHmQsULUAkYPYRIbc8UYgDdoYuwDIdeSynd1
4GbeHhuZK0mCTgvlAwBiQNXyBza8CtG4qpYD2kP7YkShwRzP8TrbMzWmr0JyXngWBjRiVAQPr0qP
XFBqKIWWyrImLvanTi56pJPAwHelpz4JncM6bRUuh546x5B4UEUBb2Sf1eiv+ttfQsZMFvLO1iQg
psWiKNhEZneIxYPtqc2ArH48r5OQe2phGgOWpTvwoo/RZAha8EwDuPlbVsDWSLIl7N3CxE3fUILv
RoLkSexO3Pkxgr4B4ik94Vy1XyHb/nhY08DvX+Mai6bIACJjOWVA4aAUWaZCwO3iwDEab8sVGqhz
DWdI4Xu/FX8v05XGgQVvwe6YW7w6end2x9jtapuKZZsosQy7KCYMWxE1eohQ+GhNkfE7sysP7WUJ
6DvtW/6XTcDTUFQDCdpdjVig2yhjQo/btb0er1qRQN1WUcsvXFngDmB2ytuSydml5CE+gacS+OCm
VH4lkFR8HYTcDrlVOSI0ryUC8b/758DugqWlHP3H3ZTiVQi2VwS97B1Xr1/KUQ0R0l39C+LAVbOi
9ty+ewmfQwNwtMfrNzuw/7UFHrXb5WubehBaJcFUCgQQAeZZRED67H6nmvz52NLkfvrXol1ZmnhN
yoVSjNTCkiyrQmOA/PE3yxE2LG3IyWPhzg57O6KQL0Q2HO1QhN7573IwipOAtbNRw2O/KuzyU7Ja
iYj24+EtTeQkB18WtCMPXMztmlgN/ETPuZ8Y0qQgDPC2VIA45/Kf2Zu84D2AWTInwjDB2I5MBp0Z
UkHCY3Aq1tTxPzM1OeK0r0R5F2A/UufwBF4n3QET/HNPkyWe46U5HG+HK1/iUA3NuFX6Nyb5hbmA
5tj30WfCuCrDLWz8+3sA2gSgwv5TfUC0NNn4XjuEEciWlV1XyegroUkUZTqbHSIAaymo1bv50sa8
95Sg6UUSAGwE48v8LztxNbowDzIZEF5nJ3iQHi4qPXdkK2HAj9jXWoJzBwBPWDSECkJIGB9raNn0
FL9EH3V/PG6/YnI8Miqo3XSInZ3E/vShmSboU12IxpZMTI4CxYJ8h+ojZ1fzrBFEFt5ZLb/UqzVr
BPkrEH8jFgMTwe1eYRSlR3zZOLvSLUmTHat8WysLCIH7/QgwGn4D0yWPBMTUOfJCT0FyZ/D2crgW
XplDxul08F0qhwgdM2WxkAychJVwXLfWJg6yTyFyB5iQt3c5V1HrOGEIVfKF+vgwT9E9MCOjPi5C
oACE+kiF3W18Lw4yyQ/21ZBYcXr2eZSH1TQieFZpQfaCZziBjoauDKQYrJYDEE/KCJjWD0GT6YHY
6E6/xCA3LtbtjXf7TZOh52xGVSESIPuAV9Z5cuZaxXKjpyZZ2v3TKvnf6KE4CnIDsGYD+TPZNlE9
ksehkXgv+5WWS5csgVQ0gkzX05Qnmnh71ifdjyIsuNApZ85oF0K0gCaAog/I+rs3w+BD3iWto30N
pk4UK3SUTBMtMFzT1RmN0ktN1gDoIoUZo3ILsKwpQtGpMmzmW15Ig05RZ3ffMnEBgxJU4Atpon3E
ksY7oh/Mr9BQzDUkqTcN88mEiZp8c4IZyJIqQ5GgrwgVrQACZKnXCkrz736syfWGovQ2J0JwiZJz
7GlMEBD3UORakB96gUTvXGGFSB/QF2VROfb+rEBjABEg5DAhjH7XphAMYc/mhRjt8yj9BhswAqPu
/Pig3DuYWxOTPellIFupIinau8Bjpo3ViRqyZo9tzG3Hm3FMloKXGhfUnDCC5hEoPQ0VoQO9S1bc
btAVQa0rwmZ6vxT0LQ1t4qC5xhd6todViDiG9Kb0dZZdeGZNc+3jJoOM08hTDLAAkrYTN0O3ris4
ZZnuqSI3SunIFGc+rNUWwNSk1yLBUsCg3Jah6dULpu8DzVvLk4Vz2q7mhrRK97F8fufSQpcjddy+
7ZIi28yb69bSZPVKhRWTzK3TfRYaEqO5sp4HQD+QVjarXU9abyGEmB0ZtF9lGS06oyu5vfMyLo4D
pUoxMv6NqpBikpD/zN6QIyQ+uxQgzfhkkGn8Y2ziKemOj30mzjC4ulGD4MDVH1JqFuBtWzgD4yxN
nD8MAfEL4SaULqYuWQryoQhrrJfX5mrJWKK3RtAuoT2ACnaMc+7EIwBb3ngIFzzh/ALKSLKwUJcF
emaS2lCGpGZSKk/3zmAVHqVBTocmRYpOVVuij4Wz7YKFi2BaCxvPBZAN4JRGdRVCM9O8GDhBs1b2
xGzvfwxGcvyk1PbIQ75Ql+H32Y1aryJbWlYQuQ93b82OW+sq+KRLX0ZyWMr2ff3B/8QNoFlOhPhC
Lyk0BK/EVne+2MDk5V176EPFbmS1694kaGSLrv54wafF87sp+C/Ormw5chxJfhHNeALkK3jkJVFS
6tYLTVKpeN83v36dmt2ZTCQ3adNW1tVtLasKAggAgYhwd27Wm8FHQp8ohStsRVNxIid+lsGpPRyg
lpGYTQRNlckEUY1dgU6iZyOKMlAStfNXdVVX+DLCO5+W+ecn0zKNBdoTC6xGtJvAGIsuEOS4zGwL
QOibcVveRNu/QEYK97ot7a7PwuKCoPg6M3gDzy5ykxDJpS7SLCvcvMjNUcPrdPTNeHAiGckhCFmC
WuAfGCSzqh4IBYAG4gz2Y+MHSBsXbq29gVjfFPvbyPMt1DfqHK1Ga929C8cHOK/x1oEKOtLSPIa/
pJPgja1cuOkYuLGXbQSvZDnexq2xFtHOVwl3gGgqDsRZZgE5mguAqSKmUliF5UwL41nxBskZ9uzf
ySsNLUsx3KkdPnL2iRJIUwQ7nZM8NU8TWP4lFt0Jdml1kBsXbARzt6gOWJ4zmJ8j8x8DW9+maOSH
QuWjsVtT11gIgvA9BpRRNUWn6F84d16RZBEOr7R0qyIy8zwy+3plapcs4OED4SEckcqFMpxctNGg
KVnp1mEqHQaqB3ZEUXa97pk8APT3QEAv56zJNis58doyRl50UlU2pVvsZHNuho63oq3a2mFgN75J
tpOdHAvzuZ87shJzLbe3PMj/WOcuutwQUPWXW1jX6wq9IYV0LwfhuHLq/dZfeC89HSS3WqrWp1Vb
YZDyPnsS3sItnnciiywQz6s3uhNCQfd95f26ODJZxvxSeAg6/c8dpMo6CJiiyOrGExij0gOqliuH
Cl+l+NfSnZjgQhLN10q9iYfSNbbyPvoGkZv3TqzKrm8k2zsQKLOuAacWb1BwOv57VNx6TbWkhnmN
UQU77Vt5w4S+RFb1lR3CHWrTxj466k5gz4qM1910KVpA+hctHMj/kjn7fD6doR+FdWBg/2tZzpTa
RLLIs0QocG0y/1bCK0GPypUN+P/YBM+0BsSqLvEhn5ZBsydG+tltIIcu2859AkrV/RrN1fKcEkTp
GJ9hoIJ2PrRkACZfGfsSJPFkE28TR7ARCQWeWd8okDdpD8qfmbH/b7QmSL/0AtJwbP+f5d8JOLmB
K1C2pdIEy9rdYFUgUtKO6Hq4m8xPw2oPdGUNZ3c824QqWA2hYgxdHkRgyP+dj1Mr8raoQajjAhuU
mxUN2i2BmLdd4SVmXXcXnq0NCrbntrgLN/AkI8r8uHTT4SmN/vyMHwG0uS2hOYyGz3T1rkappHjw
QMXSMK25iz7w7/GrGvbds7+rRyfx5TV3Whs/t8591fpSqeObiPIGEmKJ7gLpUQjeyykwxYDFuy7e
RGAGBKZ03Ey9SaWVs/7yXXg2K0jena+AYigDlRV8QdP/9bae9zeFIlt5Nym9VU8OlLvz6UUq1yjt
53U9W/c564KyKBCmCEXQJc9ZLcQm7EjbuugNsQvy0El7mWZmAgXjxv9zfeEv5hjqaBTXsoxDAnoM
POljSJW2LAmp3DJN3orYd7IC+hdt+3LdzHzMcUNCWR3kHtDyxWOQr/dng9ZrCcTf3Xr07Vx5DAFa
7XOUxNYgF0vjOTXEnbdxjalNWxhCr9BTlBemnhq3k5qvTNvCeADomJNjM7cFJJnPl4iqdYEWoBDj
KdwC4qV68EwLJzfWSswLrgBHQJyBIBfpY/4Ul0IVfMv9WLnji5ow1azuS9VuDef66ixM2pkVbvMX
pO/0XJ0ql4qZWUf3oT0hZ3zdxuVe0uDToDNFOlGEIDyvgQRenwLdCVHtSkQA7LcrFXB9SlVn4V1j
5ZFGzLj2YrPo4tI0ZL9kQy3EdtfEa1XgpTkl2GDAy8y/Ee5YEdOu6gtNKV2RdizR1I0YfsdqZno0
BBZ+LYl7ebJi3LgywGsEsBMaEDlXibKolxPdr9ypeJ/877yUUeO2FBmFNtSglT7fCsV9kgfPQ+EY
H33jbxpQx0luIG41uTNRiyC0Ra8nKJfujAG0BNfXhWfPQy5j/j6kJ8EcjCIT78pxFXeZ2Oul21bG
tskyk3wHyiyj8SHto9qMnwrKAmUriPskDh1d2RXDbR3Qje7Zo3pbQQk2ebn+SerlYQFEBVKlIL4A
OZUun2+utp3iZtApYtyxfC2N0GxidSXYXPB4KqMpC7USxYAyGucDQFMFQ9aXjVtIkyWH+wFAsJis
HBILjgastA7yDIgpzXv4fBxhW9NyiuvGzeO9NP0tDcOKIsOUg4lRJVnJzi6cSGfGuD2c5L5EMlI1
rlbpptzeBcV3V/yE5OP62sx/DXeQY01wLSkq6ju4oc7HhArL0FVB3rqk+RLQzaYbgN74EJaTb2Xx
WUMp5rq9y+cWHgPgIEEaUUFFAg5xblDp/UJRSd+6gb5Rmgj1Bz+1tPqtaWSmGG69Q79YSO3xO38S
D/EufwJJgRHv4akuOdTq9vrnXPqNiuQbAk+onEjojZ1d9yQATNJkFBI1bN00u2/Ij57eRDRf2ZFL
NpBehA4XsIOo5XHuH6h5IoB3pXUr9HSGEOrLkWfq/tu8M4Yw5zuwiDOanwdgFplI6qgtWndyGrwP
QB4Irkbwka49ly/95dzOPNiTCQPcXEM/NOzoI7Jnoq1HmyjddBMUYla29OWpMVvCnsbbHG0ov450
YilQerVAsah1W4UEZiMNdzL4YFfWZmE4SGVLIsJlMJSBoft8OHXp+xOAA52bWU5sItXM1JU07+zP
5xsMYhsnFrjVb0lpRGhi7ly0uICSD5JzO915WMuX83B2nPrQaJ7ZBER5FgrkD8CQGnnVKlHnJmp6
2z+RHhF8szMqQBXD5zR4mNriTRzS3Vh7+wTin+B9HFSnJqoJxXv/KUB7MPD/yW2emUr5mIf5DZkS
B5gmwTte33IL64ovpQhQZWj+XMBb9bGV8DgpO9fTa2HXJF1od/X4c90ID7n53/n4jxVuYYuqGqpi
rDs3nW5bH7LLZhLgflY/g3s1HUztzu+BTjXy+0HMXoq/JHCiyfblZOV8WRjsr4ISJDzQJSD9ki2f
OHGXE6/Qs3p00RrNjK4Fhf/1gfIkD/NAYQFnKiJK0Inx/VpdpvRikXYjEhLAuStv8TF6al+Gm+Ye
tCkbYiWgEQ3v9cAKJrveyewPsa9/wbzjOQfXRATNaPtFGAiY0/kWEoK4j4VaHt0a+hIkDUwpPyR1
Y123cnkdYpiAZapADOHq/Y3KTiaSJHmaT4M3ulI2bAlIIzTwVGTZq7yWkLtsUcCEyhjL3NYB8Wd1
XtITS32TEbGpq8kdzckadsqhePTBPjyYvZXZ4wEI43vf/BttpsfrI1yax1O7889P7IZp2GaiUE7u
m3W/9vKevZ1fo9O/e57dk79blaNGBpJkcg2mbr66QwNuO818iJ21rtOF6Ph89rgYaayoADoGWBrN
r3QTWfmtvlN32Xba1G+19Vlvx43gEBdZaWhPVpZn5ys7bmFDICwHwBbVBsC+cMCcj3XSJ5qVfS67
w9jHJvr7mSe8RmLI1B9NtCGDguKlST3QZB9z+aWqnbwKnDjr70IPXPJIUhZk2nb5zTTa8pqu2uV1
gx6sWScQ1Qk8M3/fVCfrUAUgXpJ9Ce3/aM838wkgsEkmwTYZChCyqClxBCK2KMMrZHPdu5YtI0YG
ewHo2PgcBNVzZGiRvHQr9Jj06L3I9JSJw8bf5fVbCAXq6+Yuzz00uCgQqEOvD2J//lTSqRgJUxSp
bliRW00oHBDdrEQ8C5EkWDZEpNMQkOuapnCuJo00RU3RUN0msIv7yEPVdjfpTN+kP4mb3hSuLLBY
Zv1NlVqK6jQQD5TuJSe0JLNbzSRenk/nH8N5XeRB/zP2dNUdH0SQEpCDBOorRGGhGQ67ut3qkEt+
ml4g1zY2W9kx2t31Cb9MokLECW1VqEKJMzaAT7fnetmP4JRQ3VIV0PBpKtIDMDc0ey4imZF2nwS3
cruP9b0mMTrppp44kfYFbqn+6/qXXFaqfr8EVy90XJCu5rPGglbSkkwAUNJvPUHXN1ObY+zfCWZ4
r4V3KbhIhE1a3pYHeR/sVTd6IHfVPjlOP5Jny0x+legWrVfGVtFN0ABNKxfJZTwGxiVNRxHcwKUM
6s/z4yGuajkvInzd2Hy3oL9sjIdU+ftXhX50KeBZ/np9Ni5rFJiNU3vce0cAc1xPUtgbug3d9zeu
AZmA50/38c/KwJT5oj0/5GEJfEKYc7TgX3R5+WkyizHFmqvcQexXB0Ljfpgc/wiom+YA9Zpsep31
wxH9fVXO/EP5YkiOfNu9Tx+0uxWcSbXlxpnog0a2mTCYBWSlS0fYhOqaoMblVXf+pVzI0MRV01GS
amiS6RgpoQk/7TV1rdnh8tKDFWRD0NqNYwLQ1/OVlgNp8Gnda643mnE1MUPFK+IYAk02BBVTA6aq
gLDEsbMWEV1CBOY1R4wLfi9phhxzlg0Au8dU6DQ3LL+1gzCLh1pZbXUg2hy3TXg3oim8FY9TuDLk
xXk9scuFLtroSa1WNxpOvpcqfMqw4sU/Wjt9xuRQfQ46uYRB1fTCGOeT5rZh40403nZ6s1G0YeX1
Nx/eF858YoaL31EsDIgxDJqrJdpG6xNi0rH4rpCUTYwutcOkLVaurIUbcr6okDPH2slIbJ+7i5SW
HtRsRc1Nive4AuO/U8faEVB11gvhNhgE+/rJsDRCqDMBsjlzskK++NxeTmKqTD7R3H7ImOq/anK/
ibzHDLDJoUpXBrd0H88Nt0jBIXiGSOy5sTQENhV0rZoLnknChAmsRXmW0ZUjaCH6Q1PrL9k3yoV4
3XFXctAKGuDMsuoSkItlOlic42OavKgaMDmqTeAog21AIM7uwftPwU31FWdOacwYbkDmDOU9QrNV
A87JNrVXEwqLAQPRJfDN4ZEMNA03CVobTq0cE9XNomTflDqDaLMlYH0B0AiIzIA6NjXwzXmel5vT
J8QLgDudSeMV5ck3toX2akDV+xES3l17k4RrqbHLIj2ODQBfZ6ryGd/HdyJU49QovY4rHPyHTFNM
GRq/Vb31LDBlfnoWWqNb7RjeQ8nWGsXneg3FteiQJ+a56RlUJOzg7ghOB4AymwCc1GFUllbtA0CG
2URvhDEqK7tgyTHReQ7ROYrmGfRFnzsmOChpT0dcWp5c1xskuCLwXkJHcGWvzd/OHyfQxsK9j1ck
2uq544QWCgDBvYJY8QkRvm2r7GiYN0efOR8Gc743IbsVTeg6O9QVLNO2b/av9g/7vPl8fmwP4Jr+
E4Cl/hGMWu/b7cN2+/b09+ERvIHWwfLdt8PeMw8Pay1TS8tx+sncJVnofdfUI7y1mRpziJ7peOhp
6XTSnYR2jevzsxilnBrjbiwv9adaH1XVVdBiX1R7NDzK9FnNHOlLKB1VtdNnZa/fRMXBAxH7deNL
t9apbe7WmvWu6yjD2ijJu4rkZV9ZQLFft/Gr7XnNAbjT3ffEomgGqroHcC0OzszYAwI10DDJIDql
s56THdsD0y0o7PjA9e/rGzyPITlurT2RlwJQnYLDDM34yAjzuzxWW0VJYtwz/viRD9tuvqd91kx3
YX0QNafK0pX5XdpiqImA1wqnPwIizvfLRi+FmTPBLT2RaYBQBSs1hN+3BT+5SNLi7JLwwsAb5HwT
o6MgQxtXQlwH+obm7mliP8RS2Te1qfnjWT/3oVlahNkRujget3SXvL2kDIoZxz9rQLilfX76JdwZ
po+DKk/dPFbtMLqe0uMF9oFGiBV3+l2kayPmLjrwMwRjRjHilI178He+GdAN+KqZwaqbty/naadb
P78aN5Zh3n/3bxBpYgVDghmseM7nTOMVOw+HHBKaL625Rhu3tKFAeClBfARk0ki0ni/HVAZ6FhYt
uCPA2NGO+07Z5mm34lWLM31ihJsBQWsqyAjVxB1wVujosAQVSgtG0fzz+s5d9N4TO9wFUVNki5sG
g2n9AeJbtAZQpIzHlfhoecqAdZ8vIiAG5q84ScyIlZ4ZUzcQFzxCeCjcdONWAr/H9aEsRZgGlgR9
1xR5EVU+NwJikM4Psoy4o46WyRdgEopnOgApiuRE/nXd1uLynNjiDnRZBHdUFaXE9Y3D9C1GVlFW
plSvBc1LhxkIW39Lzri9fzUgTuZN6tq+IkFJ3AJk3pGyq2vRHIPSGoYHBFMDiomGcbw+soV7EeuE
5y2ucQP9B5x362Bl9otEIa6hjeNBl4LSbkJpMxXktkaWCEw84YrFBReEWCz0sVVQIsz9xOfrZowq
BDkEHCpKBV6jCBmern66PqiF5TozwWUJaJjLIIzAeSLFKlPQ1qsibTI5abqmGbPg6BR4AzwCxPkf
g3P0ZAr9JpZgqCz/oDMkAFp+HFawhGs25p+fOMXUiNSnFWw08QfG0tKtNKy0Qy/OF5KZqoZEh4bg
7dyEQcYuaUa495CQDPwe4xMheOKrAji+YsA4rq/OkssB7IXGPQ18GHg6nFuT/SyFbHhPXEHOA7sL
cnBWT3rMvDoAdCoNg02bBysb+Ff/nLtikCamFLRxwEpiuc6NtoUXtFIqYoggiL6l4Gp+iTYvldVD
+rGEkEZp3vkMwpOb4/39+71uHdkIzbgbCZpxZs9kMAD2bC12WZyIk2/iJiIV0FQIrgd4j9E8NeGg
m7HeQpoBhRgIKrNOK1R2feqXfOl0FuTzWYgqsKAADUegFvWoVMdI3iXhSoV20QSOE1ABYV9gjc9N
9NmQglFIIq463fX+4wQYVa+v7O+lIwQNZv+2wR1ahg8i9bBRcU5O/fcgNd9CXtvXZ4rMU3HhMCc2
uD3RKGLVIpMPSMV+3L/UNt7UZgPfwWsav2JWvUEfqt2/KaxyEAQ//eSmMDsWqFwZwAu5efzZHbF9
dgSAoNCENg3kJr2ADfjPmZQUVFWIYV47E9JIIttq1sM/cS+iICEC+gk0o/C7uqvVcRhzisXWfNWR
/QR0Umn+VoxkJ7dyekeAmbJWZm1h0pAzhfgTGv9AgsZNGuL0WOppQl2NPo/JDi+gHIpdch7/9wEG
4P50VlcHrh8k5+dOlo7t2FdSSBHGAMIgZkpuJR2q732t9ytbZmmT/scUiqXnppJMq0pNE+DPdfUY
qd2LOsivNJQaBjp0zQygJetcn0Re1QhF6BkCgk4adHj95jzPTfqJDpthSt23BoLBFR5UL0jnWIkZ
4Z0FtJeZ3NUMfFpOY+l2b77JNrSxSbVFMeD6lyztZQRX0FlH1vcS2JRpWjkkakVdQ9gL5EEUfwzE
PtdtLM4v2lIIINyI5HipCIHG2tj5OXXLYIpM1MDuoSeP1IyGnLJyP0Wb6+YWhwSVH9S8Z20qnl8b
jUuTHHoNdUEHxzTg0XL9s5merxuRly5UVE2RJwcQBg2E3MlOx0AVwrGlbgVVn6A/9GDNwr09/h2a
ezFhne4YOsCR4n1JkKFTN2DsS7xDNtUs24bCcehihjoHGwSfjV5/6wcgT4KoV3svrrUeX6ISZmfD
JkLbKRr+gBo7d7Z+aKq6akbqekGKVnHFCZpDj4eev5MbS5NMAniGWcvGP1gHikVQZ6wX6o3cEV71
ig7WDoW6Ug8FakqbBwEMbRsPycaVyuZvZYI/yU9NzR54EkBVPXACQgRTrdk5A35pKJaP4PNHugIQ
JXSRHbPdABloA5HAHcKAgcWmD+L3CdjFhN37mx/fZjchZoEFhhnsHx5a0/gHUR5F2wc6OtF7JPLX
JhLomZaAQcQNJ/KEIOiJVLQ0vUEWV/bbb3h1MR0I9iHLgu5RSASeT0cAYTZQORo4o3FTJbuYdZbk
jHbN7lDG2krWXch+OvadsJt8V4DkDSQRqPpKNs46hoFf3ym/74trX8O9rKSZsrrw8TUJGZnaWga4
Pv8I/UZrNl52IKkbBbWpEOTsDOBzIKyE9nvIr9S7MbfVXgbL7OCAZAkqS2jLFg6GskPfslWQw1hv
leigR3hOx2bTxCAIfpOCfTqErI3v6tapBVAD4/VrEp2JbghVMzWtrZ5A7MHfacVokm5tsJjZa2Od
w5oTRxQiMIJPA8Wp0AFsCKJeQDevT+fSuYNSMerV85sO+dlzC3UcF9jjvu7S4b6ZwNkZPukKGBDb
lStqKWMD0BZI3efmITRgcHsKRQs/DDIsW4V9k7M3cDJZFLERanIMtxJoMQxg/4gJZzpCsML++dbZ
97fKyK+iQmOb4vcc/oxMtx9iC5kIZkXmWgFlIUMALRioaMxqPUQh3EuzK+WGKkGku4r/KY6f2VCD
0eyzzD4NrbRVPV25LS/JOHCUntrjopKoHEqlKWCP6l+if+spTgnBvLp3aYBbuyiZWJppz9TEMg5h
1JvG4HjZLkBQSMaHRo7BQzOYiWQrowIHhCg8uu6RNU0f69JKpPdRMidoDaYCK8pj0r3o3WPsMW2K
t7GwhqxYvBbmeZtBHOgJ4Vs5h7bP/VJLdTfZ6cO7B069AMWmnbrtIJ6uusNKrXUpZU5P7fGnEo2J
EZSw14EqdcrTV814FdvAJHdabvrGQ6HjpAY5whTaJH4AfaGnTSuRHi+Y8Bt3nX4DfxYFICqY0Qju
4N2Jgellj6AZZyF0ZiTLMDZAf8jqAyIYU6HOlILodLCp+CmG1bEKoOvkMWkVtTu7DH9koG4LaiSU
i9CIzF2TjRiIVRjDpXqsv6uUyADl30VhErJP/G0ZrZwfCzCUuc6OEiqid8ggypwLl5DIEHK/0F2o
QSi1rd1r6D1z/eG9NJu0ZhP4P/Ld9TNrqZB4apOvgSPLXnjEzzHt6IAGhY8TmMNWsEHew+519prh
nAAdmgWBSxdAbCtdqY1fwhaxbU/GzOcjRlLWQT3b1wanqcmhKwZ0XnZQy7NIvQnG2mzqOxDlptlB
la06XwOGzmfl5Rr/e85/O1FOroV28KNG62G/NIq9IrzpiknFnagAPxkEKz6+6E+IfCERhvogqgvn
F0SkBtqoexW29SgxsEeZRm0liEgjehDIvayUZrxWLFo+Sk5sctceiKtBs4rGXVdRbHXTU+hVY3JR
CEbnAyPNa/EseX+v+9RSlI/aO56HYBQCLoIbpq5FJZhje90NNdFqsjcR3Th5/HTdyOK6IVcLrmKw
V6LJ4Xwux6qV1LzSqRtFqRnKW69PLOrZjVqbwpqw5u/L+cJJ4CNgTEeGDq/ec2NE6NCvXuMgAPrb
inbRToQsOjYk85mKKpHPngzcwwFYoFCFmyyBfaEKtiU39/lNb73PPVIeS3c3zz37k5gZQjmQo6CK
IjvPf67PyqKH4S2HxAMm5uK9HAhErrMeB7kWZK7uwYPH+BC3Fl4hTjwOH3FVgsL97brRpZsesiTo
MkY7KDoyuHBElPIW9XAY1WuFZTGikZt00xqgXssRk0grz7tF7zqxxq1F2VRxVGpwaIIjsZC/VPnP
iNfa9SEtviERTwDeCDVT+DHnw6ORxpksBDj6hZe0rVlCvrp61/ZPvv+WNNukYS0a+8QQt9FtlLmp
tB00CvKPHL0gX5FxO85EAS1oqMbCrpTitfGbTRVuCn1T9Nvr37qwExAhgPUHbOPgQPlNvp6cYLGq
TEEPenjXr0cw57+r3hHIQRb391W0Rni1gEVAOx7aydGch9KSwb+UYoOOuZHMRxgCfcQl5TYINhPd
jpXKIki9ZpRNTWzFSNJ1bJjwP2VQAj9p/cr2XzzX5t5AcJZJSLLxesG+NDVlIXS6K/l2oNl5vkmP
bWVqSCwEaI2WjvXa9bzk5qcWuWiApqofRcF8rIV4q/uT8O5nsZ17DTBe31Xcv/UISa4v7ZpJbme1
Xt5GyQiTYxzbk4q4vnkakrscKGU/6W1V0FaQemsG55+f+FKK4U11N8wG994+rcOb2PtT+keINVhZ
2G2vD2/ptJolEnGw4k68qFRqrazUFTI4bgqhEqE6SPq2FxhBFyMIdPW3VlgJsBZze0BgzyxqM2jv
Nw4+GV5f9Rm6J9CnJqNFRt8PeDX52+JeccAcyD5Uu2RkP9ckJPYUgzypY0+1OVE8fe0sWVna2Vu4
K0VHisrAsIFvBWHL+UxLfjdCcBz5YTiyTf0vuai3DdVZ3q9xMy2dD6eWuDVNhCIB1wYsJd5HI1Zs
fgtJemslMbJjwsqSLg5LhU4r0Hu4/PkZ9rvAh6pxQF0UnxBBRY4qQ6aF5KYkruWGfxudLqbwF6KB
/hOUNOeb4mQ146Kb/LIM6dx9EkY7AAEmuiP592R1wns82HFQWPEzFBmar1G6CevRBA8E2mHanTI8
jWQjx2sVyaVTCXqKaH1DLgmHMt+bVcZGlQkpksdpD63d6bmSjqpuB+SjENIdze8VP39RlNfr22hx
gU+Mcq+3GLUFMmQw2uHMFYYfdC5aTf7TAieC+uXKzTjHVReTjgsRBVfc+Mgcn0+6KCgkC6Gs4Yph
KptJgg5CISnXOD8W3ejECrc72ilMxG4qkJCT9mOKShyqQR1Q8D20vMe1homldxd4YXCvzfKb6PTk
LvteARkgrm6kwd4a0fqaoOLtgXQnutGP/kuy0mG0ODRMHfYIXvjQBDifwEkqoySLaqT1o3e9wSGu
ftX1qyysNbUsLRRBRIbGmRkLfREg0zBRunSk7qA/hZOrNyuh5pLXzR22v/EwFOe5cVS08xqgI6gL
Lmamle8DSCCM7KWE9E+vfV738PmI4p0OOJt5ugDFuYDEl0ofRRFgbkCE2pNcsVx+TCbUYB5qpK/X
Tual9BpaR/9tjXBFJ9RDEhn909TNan2n5LdiDmap6L0SdlL2GYBUyzMrDSdbkByiJLCKSgLHz7Qf
ksqGIDub4tehhl58vdODFzqkzDPuvP4hyCGgYgpgux+Q5A4PMdRSxN0MA57qPXgnduA61zts3CMg
wmAHYZkA5Eh2AxLrdmRCeqR+yOTRuj6zC1fw2Vi5nCWon70Q5BfUreXg2DcbnQgmWuKBpDoA8tPv
Gmmt5LTkl5DmBM4TqUucI9zs9ogeIXmFtUxpZEaZeKsLxe76oJa2GIQbAJjDrkYiZR70ycVgeG07
gqaSunGuqqxLZMOkCogAxBQZpcL36cqlp8wHxIV/Gii8QmkARJ98NxQVgzhtG4+6t28as9DrglbM
lznD//Zx+xVZX1DlZm/43WcoSZtzXl/Frw1JzO75+tAXIJ8I0IGZwmMMhWfwep+PPQh6oM1lfIo6
2ErLUmql5BAHW9LuxGnXDbHZu00Npu+9iGa3KcC7xUHsDpbEZo2+4yKtiAYxoPOQ+wW2DTRj/LMZ
arp61QdT7soNmlF9wCQTsvPCcBvLt+jSNbvmFg3grJWImUrCndoOhzpVDi2QEddnhT8/8CE4qsAj
M18pqFpzPhfXQROopCzcctrK4AzByzjfGACQQcCzBSdre5SFcCXAu7hVZqOQocXhq4iEar/kJide
GE2NNNUzHV6V69vO/xTKhzJ9pd6dgTIK6Oi1qNmG46Mv/7f1+V/DQKVraLXRZRSxz11AH3OQ2Eog
G5TU7G9DfTvS+griDWud6HN8der1sx2AgigCeDBBoVx+bqePvbjzdKNw4xjUNGqSEkZevEQjK6vH
3zS/dkB/rOPGRB6WR8FGiRght5+X7giCZcgOMn3yTa0PHTV5UtYIxvnj6dcYSjhzlg4qSHzO1w9B
4BYKEmi10K7xIAlZtvH1xlg5dpeGNHc0IkZGbQStWOdTlyOd61EDHE2FYiLHtdVHaVNG/m1XP/fi
anxzOSZ44FzWRE4ZeAH+TMCQoTKGdicXdW/kMgSD6fuxhVBnc6dtUqjwfXhQH0OqPaUfkbHmjpdj
hfYKTiSghOetwPOSiGKfj0SJCjfpSkb9D5TITAVS3gRkQ+EaecTCUM+McW+CNs4B6SriwoWUH4oH
KDYXK0/kC2gLcFVIz6NPTwebIFaQM4H+8yalnR4DFm44+V46qLvyR9vW4MNA5RrkygyVznIt8zJ7
xPlmm61C7AIcojPwhwu3Yp30SiXDqiQm9lBLZgwu+Kj2blJaPFw/LS/39bkpLhxukUScMz8xsp11
FCJ3eIyTtcfbmo15HU8OR6GKBFAFhomb9RmZdSfC5FYLU8hu5U3zcn08Cw54NnXcgqV60qcgoY9d
aMuxKd+VCRxQP4gKkFH6SjPnmi1uY1fotshCimUSH3LiaMMLpHhz3UxSal8f1AUw819u+B+HmL/k
ZAa1YSJFlMISibb5ZA4Bwu+Zhm9UgscgqKxCeEyjmz5BH6CHhmZJd65/wOJIcavisQt4l8KDtI3G
awNQeMAhe6gc+NVrVPeOOAYs8T1Esc/XrfFx6jxaBbcZ/E4ELJyHOjd0hMqgGENqoUS+9bYtNipU
HbStEN969YMq/rlubnF2T+1xISRNZMBeNdiL0esl2pl1d/wu2GSDhHglKbUQJ5wNjc/fylOdGFWc
JLhxoBd5SAP0KSF9PoLh2fGrApVAQHuFihXDWkvE0hICkgT2hnkBwYx67kJxNeoKpJbAhDoIVgia
JXeWsqyy73iNamnx0Dw1xe2LIC6pWuUwNUyv6DSD5jeT5c7xctTit3k8bhSQZU49E2Q0i6PIF3oO
qQdWozp2fWUvska/nnQyaG7fBJ46tRrJcfLsSre3O0uQ0DTR2+0xuwvu5Hf/tr9v7AnaZBDoAM4l
G8xyDca06M0n38BHaGpc+qiYJK7qv+H+mN6o5wKl3j6l32K2cl+t2eI82UsQnfV6kbjU32RoZQvQ
6SM4JfTl/hDqaN1agug3muBvKtTIEGigQQWYce5JifhN9iQKhZYJOHwH0M5B+IJQOCQPt9J0FNo/
yr6bbkOCukpqTZU9tg7x1jbVHNHzHwHSFCQ+QKqBb+A+okbhfowIZjgtTVkBJX76lsos9Vj5ZxqY
/18n/mavQg4E/S7zqYHddL6VKkGIU9okKRDXFfojNNHAKz+LpLAx/aiTWrQ20bJhtGvzv2kEFWWW
iGKSsRKNZv/gukM2EGEjinGgheC2Wh0NQyOWcHBNrR0x3crY02NySPO7IVmjrZ5PiItpPrHFbaZS
jIhP8SdcrXjwayhs3gtrvXmXbzfMLHBwsjpHHVjS85mNFVK0LeTtXQNi9qj1lrlvBbrOxtqqhnc9
0lYOiCV7aG/H/M3cfhdcbaQR1SnrygRSFrf+nOb8IWTnd4eRfPTG9vphtHjNAKhPlRlqCDgG9zAN
g1DPR+jbul79MkZQJ2WdZLCoG0B7JzFRYJlPTKHUbHn6HsnKybA0UghnzNQ2aOKGfsP5zOZKlYVB
F6eugH6bNA1uBd9JKdJ3bWwKuo3K5fXRLtmbH4togkPYAPGOc3uVryjhIA2pW4XiXhMOUjXj04++
atHMMJu2XUtALB19FBBp7ANMLWTHzw2qSQc17lRNcYkXoKn4H87Oa0dua+vWT0SAOdySrNCB1d2K
lm4IybKZc+bT/x/74pwuFlGEN2AoWEAvrjTXDGOO0fpv/0whf/4WNF8Cpf0fDg50TYukDCf2hrZw
NLrZRPQ8w+75aJHbSCTbKSgyDSXtPv9chP7r/fW8oUdl75C8oNZPu5pFvmd1egyUr6UaDe7LPEdv
us8bViiXqfqqdE+t8qW3hrfU9L1BsaGUPYgTCKrnoH8NMtErZ1ofKrSYo7+F6LH7fv/DbrBc7x9G
TZYbhDKHsa4CWUEJVs5PCzpd4oeo157qtvqtWOUfLT+bWmgPHDgNhJ7aiKdKkJ2aQDS0gxD3FVTH
0a91R6znVyE+tXskzDfkQsu3AayjaszXLdD360Oh6KCf9VEoLob+DyRsL7Mc2ya5ZNh5AuFTHidu
/abPidv1tIv4Z9WEZQs+caF/mP3RnnfLWMt4KxMKiTp5MiJjyvfvSIQPfnyc1aovDEEGh6DvaCpc
IKqRe9EQy24ZfL6/MRsO39VYK3Ndw6ar+7O6+AKu0J3QwHYqFr5J3czQd57gvXmtLl8WRKnZmIs2
lhIeFMS35M+C2B7zYSdavam5vW8oMEmkNbArOLPXGxqTM4IRDDNWD/IpT+g2FDNg5RagtUR0ukR0
w1Q5zn7oGtkeCmnj/ePqkXFVuX4QXawWFCHCKc76KLsEYA+KyHhIpvqrRcr+/r7doOSWOS5QFGgJ
6X7HvlzPUUIH0mj8JrsoUezVzXgQo+G5Cz53xu80sNxWt2dddQc/OgfN8EtVv6bWHlBuI7MCOxmM
XFR3dWjXVsFC1dXKPPs55k1XU0c2C9rgLf2fnYnKG7cByCUNU4taCmS+1xNt0zEJtZqJRvm/Zho8
ZGF20Eb9z5SPj5qVO0ZkOFqQP2uD5pkiTRmje/8Lto4tDyKPIhVc9aZvSy57Ta3SKrsUAaO16gOk
njbacnYTTDv2e+vwcGYhhhWZLgJ813OVc4XNGtrsEjaiZJudhVYEUmgHyQdsfH9Wm0O9vxLU60gf
rZ7ehlKMHoXdMlR+GBdNpKlpniOSBv/TQMsOLo1vOG3XcyKSrdrIGNg/RbWD9ms0GG6b/Mcux+U2
wF4Ez62KTD05xetBFEENs8LCkRDkwTz0hvxnqAsRNKO+Vx7bOvSU8Zc+MJXW1TXfhJ8VJerAeBC1
MJAseiuicWfBNnwUcFuQc4L7hcRtXTrS+t60xqrIL/WMpC0dEm0rOT4Ev6dSmFr/IRQUYmUkoKzY
FWBKOPFQiXvg+Y3jQSaacgW9Ziado6tbVynxVIdtn1/iBLwCWc3OtigN3T+DW14BBMhgfUA2m7RJ
rAx1VqShqVeIxKF6+d069EunCxQll6/fDxOdm986VMr2gHwbNSji7P8/6Dq7YpVmpsYZgyZN7VaW
U1Hxmjj+9KzW8UNrOWPvWvHBV89lAtHYoyDsxUgbbi9sVADzaPGiuWi9uH2BPLKqJPklqUX9aESh
f6hLdbSzQacPQimPNd1Gx1kp9xLvW68GVNoogdB0DU5mTaSdRWOBANOIq2OI5a9KbAfgMaPqiGIx
PEStuZwoKT6VUwTaOat0Z7DkwYmkOHvLdUlwUiVvjvcPwdZigI0BgkX9l+aVxfx+8HZGWsHSEoLn
SyUk5lNdWNKhwS96lMtKfAwqKzjUQzm5mhqKn+6PvHXGwUOAuKKow34s//5hZDGc+iwz0YkTtPno
l/05j52pEk/3R9nwsKgawYZKSm1h+l6ZJtEK57GdUZbs/ENV/ZL78/dB+3c3Hbo1DL0OYOMwtCRZ
VmZWLLKxKcSaZSwTdjGNcR1H8WGYlZeinzUwCcoejGzDUC2sa5QgcD8wFavbO2fhmOVJUaI3ozxK
+YuEk4Wsq1cokqul5/4k7iqMbF3ej2OuGf3zko6etqdu2w6fzcCLxJ+9+alLxYeMrFyqvKiIQDTy
6xypbpZ/qYPiVO7l2TdegKV0hhYD0cwiknF9bCzJF+pi7tF7rGZHGH82xZ7/uuHy0A0Iip0CNf7G
+o0RU3FIINakOJ2cpfggWu5QEjQe+v7bkH6Tps4O0i9pchh2WjM3PJ13Nk+s8WL719Q6/aSPvq8Q
PXap3Bwytf2lJJ3iJEYk2llp7pFRb52fBWAlWdw9NDtXCykKSdFl01TgWHUzQMtIRJzRL8I3qaf+
01sPFaiQh7qPKzuRBHHH19qwOzit+HXqQlFIYud6GwsS20YcCRQhrcbWmtBJvDhJj7UC4jRfTPHO
4m4cG7rz8INo38JtXqNcFH9KeqWsqUN23yXUh+PhvydvyK7SuE2fOmy5xsqji1M9k/uZ6xgran0O
pjK0C22cXhsIuS5WIdOqI8jByawCY6fEtWFIl0wVDFkQ9PLLylkYlJFG/3ouL+DbyFdZ7XPfTed4
/h9KudgaXQa7ZtIQpaxiK2A9nTRMCFxN8+iEgY6U5+G+sd5KvwGTACVDSWmpTq9eo55mhUK2gGgE
ufAIGO9zDz9dZbg06dhBX3wKUZm1E5Duw8Kw2KbHNvuv0hD4svSMQtexTJEnevUJkOIFVhcB1vCT
iDLal6b75/4kt07ixwFWy9g3kIhrWor0ZP40it/HwrfvD7BVwIKwf4H4sI44OavgVCuFUMl8NipP
j3l/qh8s31XdooEbWstcqbLNvfrJxvNn4ErhTpEAk3Fwrm9zTq9iHE0BinA+KhGh6BnZk0+TkeKO
xfH+7LaWDz5uDD+tcIgVrsxWNpeiWRYNkrYGOD+oc0QnSKOdy7w1H3wTCVABvWEQjV/PRxcTuWhK
tbqoZe10s+yKBfoDTQwOdXgjIt6JOZYft0o5EcJLxLeLzgbY6evh6iEezakvUAhLKX4F46PRqScF
C22HOxPbshWsHYHTkma+KcOQVBaJapL6QhclXb9W9TIkXQEn9s4h31pA3k9xQe0QQ1krmzSnUzc2
nVrj3KXHQQgvUnmajIEyf/lJ3CtmbhwJ+DgIYUBYASx4zzB+8CT1sg6TGLX5i+4X32ZrdPK42iEk
2BoCLwvIDsIx5MpXz1WSDRD+VxzwuulTOzf8+NB36V6pY+McIOGIFVdILOF5rI6d5WP/UglglVyb
T70BknseH3Q9c/vodP8WbYyEswpaBnD1e7Hj+sQJ1FvpRCzaSwYSUI3+tMU3MVbtSthpJ71dt6VH
jxATqBhpqjVUTBayMld7tNb1WTRfRs0cfgYV6c37s7l1ZRiF8iZ4HJJy2IXr2YiRHA9SgCuTh/2z
OuS5K/e+5CpBaz34cRug+G2WtEM1wsFspz0Jxtu1xNTik4IlxmBAVHM9+li3ZcGLWVyaAc73Jo21
N9U3UtcvRnJkoxHuzHbDvi+2nfQqSA8ymmtHcZRbyQrVsrwsgleSPQut9NyIsWmnkmA8j00ev8wN
roBZZ74PZYmv/6X3JajwfND2kJy3F53NxeLzRRwktuF68pGeDaHuE8VF0vQNbuhnRfyR6seuqRzD
2DPLGwE0o+nw1Rg0B0i4ydejtU0SDrWMa55goDO3acrqBxZGg0YAVPHbSCNWeBDySrNc0NrqX+Ce
Vfl5MAc5dIakLuxe6QWEksbZKHde3a1TQAJsgbViwkk/X39aA3O4EVVieYHDZgre2vitjpx62PH1
tpYbRXBQRnDGEc2uljuuAy3uMx9fr2n08xQU/knzI/DuSaxBNx19FuJqTx58c2bkQ7nCFgu/Dvr6
ScxjNcadaBEzEQUhcwotezSquHQqvfl1/yrfxgVL8pWKPf4Xjrqy2mEpa7UilxkMmnt7qYdYMVo5
kzP5wO4T60DGe+fx3TIeuOu6yaKS9VtHBgXuMz4ARrdJPsviz1I6hMajQr/wY6P+ifU9G3/7AjPB
D8OtdnDoGkukjxCoS9y+GrVwHvUfoIr2xMe2DopO0mOp7C59wIth/vAmqvBYVkZOvMM/n4Y0ODbj
5I098YGcXkRK2/e3bXM43nvCK+z8TU6tG4WoKydOv5lIpygESz5b3T+zAvXH9HdY7oGGNk0g4dbS
+qrhsOsrh1OC8LJWVam81M9J8m/nysfadJO/m85Gbkb6+vX+7Lb2jKLuUmahqAvA+noxk6QTGgjk
SrCeo200oONpqoG6c2cRty7aIq6sEWLRhrk++2HgV5bRof/tp6qTN2LpTlrwg6bdz4Kqf7s/pQ1U
EI0RdKUvQrGLD7BcxA8HRGoMPxQSmcHIwyIZfA6H4jjKzizakeLMGiFeeZSnb4b1WYQ3dNBw3oYX
0fCm6Hj/U7bODlYF+ktADwvz1vWX5O1YKGmFqGiFKhIMg9FTU38xgrMm7gy0+Xx8HGl1ahIt9Qs/
RCw0AX5vOB2dpenf6Afkof1QDLbf2VHjzrtMKovpv3bvWeqlxxUOBnzINQAoauekxH2oLrOoOxJJ
34jmw7QeHiDStVOEUihkf43L9Otc7mUlNnB+lA9QwyOQXbDm62RWnam5nsZzBV+zLRNc5JFbV15b
/8gM1S5iL5U+afIvsZxBYzwlRex2mfA6dXtxx8Ye4xhx0ujGJLu+frfkKK2oEbHy2aRDsJU58sBN
Vdwd12jjomLEQRLQZ2MsGIzro2QUxpyGvoA+Lf1MLYDBSH5Kw+zL/QO7cU+vRlmZg6moYM3LUOmN
0/RR1x36kGxyL4c23zmwm9MhDcGCLV3+676pISgiTYuq+mL23UE008eulB9aZfxzfz6bwxjohUiw
Gy7qOderJnRBNfoz80kFxXJrkqNOUqXtKSS3sGPiNh7bJQ74f0Mt5+SD1RHEUuuDhD6LsOcAJJ4W
B04YC5+jVoB5lt7VpIKgy98r6m3PkOoklLcLlfwqfIt6w68VLa4vFk5qeo7+9vdi0M0zAd6QCsrS
grkGBGh+gdtdhUvAG9t0WBwKvF81tg5JsRPCb41EHVdiFNwkosTrJeyqppmmuK4vAciKKNVdJXmc
8+hYtf/cPxYbQA6CXZwIoDkWMJW1S2s1kiyMwVBfpELq3pJiqo9SOc2/c02GPKMsYruU1Kc+Mubj
LMqPbVRIO/d5y2ws8M13gAPwoNXJjPW5q6WBLzCS1NWzxC7GL4FwjAT1WO2xuG2dkY9jrY6mLmR+
l7U9l+3Uo9b7YvS/76/n1sZR75KIE6lc4Gpeb5xQlIbvJyin58nXID2pxU+wmf4eHctifFaPDZlL
HhmVRjPwVKtpBKlWDo0iISHenorypCg/7s9iw0GXgPCSPFBgbCBNez0L3WoEvU1wUhQhzF5C5vkj
E4pHMeZvlRmZh7RNRbsqKn3nLGztD8kRHPWFspq5XQ8c9I0w6gONYGl3KK0fWvhmNjtFiS3r9HGI
1dWq+7TLQ03EP0ipeqDBgFriqcynT6rVHkTxNRUPcnW6v55bR3xJxRHLIZaNCb6eVtcsSqEi0+IG
9Vrv9urPCmK3vnPUOtjJxmzeaHhicGIJd4CDrO6T2AeR1Jt6falL+ZcQidIRIqXAqVWtculoko6S
krROkQU5yjwA3rp0sHYCvK350gIPgIM4mcLz6hOsrA/GOCAz2DaPZWQ9E8B8DqLoJAXSS6vvpO22
zgyaZeQ7kV/m6KyuXEyxpO4jxMRCKT3w2mR0w/jSzpu2da8/DrJyOoImBzgrh+2ljejQRrzVehUG
u5z/B7sP8zClT642CJXVMAKdnaHflTjs1ih6spQ5kAk8NrGlupDG73WFb00KvhPQPKBg1Bs6FL/N
6foYSbNzDCq7jvvWbqV6cFOtOvt6uyfBu7FRCz8Wdusd77LO6ouxQS079ZtL3bacPd2Eei0rEhB0
obBjR7aiAIr0Fj3QHAqdYOv6xkmKn1hh3bUQUZYljRf/5jHA7ihQFXcaZwtNJH08mrOgntNOVI6N
nOUvQ2jkxzALTXCwZb+zsxuTp9AAvwF4H5Z6LXFTRebUGGPc8MoBOwtMW+k7V1d2DM3W5adAQ/f3
klkhElllqCx5rLqwDruLfrKqR988RNVTazQU1h6KojjKRsTNf7hv3TaOEWPCSU6cTuRlrg5tYxgx
jcJpd4FVwaTGfEmLXzv7ubF65BUhEMKtZIy1j5D72YiZafp3l7LTPpWSYsed6Pz3iXwcZWWmmzSo
lHqu+8sw2+X0rWvdQnodqJTfH2ZrMviPC7SUqJxduj6b8hj7aZtHw0Uv/gzhY4g+XPv3/SE2toS0
MWW65bQRKa1sYi35hUhtYVjUy+Poawms2k/kg5V3h/sD3ehikcMgHQ76htT8EpCtvO5mEschFJrh
0sXA76ewfK6r7yTGp9BVoOOxUppuSFMrFhJC0qfaeFKtH33gdPKnvPs96D9n/aXIoTRjQ2uVPMVr
mr/o/Vc90p1oACXWJqh1V2/3v3preYD9UUayLKCZa1BclCEmN/sSNLVR7OaWW9Gt02hfIz3aObfb
A3FoDYwRL/zKkZommKd1oxsuTbkwfT/1lfIpiIrXKUiTnaE23lxgCeRv4dTBnK+t6ziL45gkynCZ
TkH8MOgabNJOrA92vdvvfeseahocN9SwSL9ZlOWuD3DUp+MoxnAQ6D04Gd6L9il2o/DvSvq3FP69
v1UqP+va1YVAwgQ+xlZReV67ukpvAL2MZOJwbbRHbPi4Rz5wex3RigBfhRAMyTJckevZ1HOlB022
ZKPTWnZJotmDGqX0RAw7jsqt58lA8qIbTOWAm7latriZdZy/mPxIqre2GDbAj82TGOn0YmbOnIqX
4aVP0h1/cGMByQpBnwlMH3uzzuz7o5E280TQKqmVl9b6T8nKd4zARqYWOAfhIz1GrCKIiuslHMXG
1JMIl7Mb59lNZ8lwCgO5jTaE+LlqY6dXo9pNaipVcmg27giXsA9lxs4V2JrqO6AW3g+ewLVGRlem
pVmIpFKKRDrAEH1Q/d/3T+PGFlLtfmd95OyDAryeKIUTvw8bUlxlWdpZpGTUK3oSXbXvlarUuoGp
/uvLYDrFvU6A2+uNK09hbJkYyQ19mfvHpEqvaeT5jPoSBelZI7Gih16wgNeS4FlRP9+f5q3ZAnsH
Z4tCfo3M1PqkyiqIaFpl+8sEuPGhVHLVlc0wdsO2nR4Mpdhj6N+YHMsJxBGMI67LWiBL7sJCyvqC
8Yr2DGbse+nLnS00sGOoU/+oJurx/gRvLRgT/DDg+s4nUxaUctVfIHQ/y/RsITlmgK6aOaGJL5/o
JjvdH3G1pDz2YOAIaAmoobC4iVIkNVCG0WwKr4olwwYGmD+gSmw6qhTPT2mr7RWsV1btfTwywYtO
JM8/fR3X5yWUBlPzxaL0DDr8VIqnEQn+yvh5f1ZrMNf7MIvmHcKqC6B6HWwaamOmFA4ZJqY3BcZg
7VHyu9RuYyi7Z2NQ/m6nNPnUDwHkI9NkPPmSOrpyPgyPU+RnOxZ2dY6WrwEstIiqEGWgtLbyRK2S
emUky40nqFNzlOboa27EX3QN8hUryGAN9uthx/ZtrDPPLagAKmKs8zpjkWdNMEeK0ngKJ5jmYyF8
bIdwwM2Zw50jtMbyv0+PF5As8SJKTnRzvadqkSldOcutJ4RSYhwnzfLB3nY0sFpJJODkR3pSAbSs
6+9hkfTmQZDKvLMLRQj+9rVE+6treuEt6abatLNurn1bN+dcsaEEKepDXaPMBVFxLoY2HcblTt5l
XYx6/3qU1NFNBgm6YAyvv54OQJ6nymy8WkpLpMWCuDoHxpy5RWEgVtH00JC2fpAfm04vTokwir+A
PLYokHSVcBSqOD/motA9xpHVfFP9EsbJ0q93tnMdQL1/5VJHAa1OHeMmA5UkcziFudF4BrweEF/E
9VsjBIDDxnR2AjNF0L7pUkfT0UWRWl2wAzOXdjb6/dZ8cHr4iCVIJp/x3kVLaHW9VMXkl0ZAMsyb
/cSU3Ez2tcCVx3lpEPYN9DzmImq+cb/97hgCNuyONdjQ1s6nMfg9oNoJwGxoKzwzqa9ezAzVplrT
4kdIWfKAeok5QYeGHCZKIWGo57+jaexbJ09zhBn8PlC+aLQCQcGh+PN8SMfOb+ALG8Uv943H7dVB
jgWqAIhFUH0Cnnw9yzqaJz0ZptYrZAkK57qRaEsmdOg1azfNvTja6xXlXcE/xgJT/VitaFctQaoo
Mha04q4fpLLitE0c0ozhm24R+P7X0SiAUArhdK6Vjosgzz9ShS6V+5NeBlp/CNYCAheUdAnUVx8S
FHVUChrnqzBG6wCh1hdfT5NzPkSkemI70uPG/e8jkpCm1xVCKN7yldUwGlWrE3VuPX0uC3vhknbb
WUV7pNODA+dsOAGFax/uD7pylN5PMFkOheBAhwlinYeI+sCkeUpqvbyP6jfKhhG0RnnhGlU3HfAG
m1MnhSpSAxOqE7Oe/y/DA+3nHi/9qWtkhAiFUtZ1bLde6rWjatnwI/cr+P8t9U+SNdmDjtKjk/Q1
jPK6voc2WRdkl9lTTsFX40Vc0OirsE8TKXebvtB7uthEn1O9Qc9BFWe7Mkf9FFV5dFDGaDqMXdE5
Ad77sWkrwcHN+QR7qO+0lVy5RT4E342+3avOrVyf928jUgeFCmQPqsbVrRO7kdYsaSi9ICDzYLZ0
cfSq4RCdSHZF4u7NpJD2Cn2x4tw/EhvXndrjEsvRHIYjsDr51JLKntJg7fVxjoZ6HTQ0e1qC3okn
X+Xi7xyBW4eLfiBI+UmEkdRmK66ty2x04RDTR+IVACDeUpWeLxVlL8fUSro7UA2Kvt+f3/IDVzeb
NgssI226dAit48goiMN4jqzaE+R4PgrLwSP3vVct25zWkjwi10Ledt38TNFmAIYWNF43+hB4t1Kv
1IlD2qoUXiM/nfH0BGSr550ocmNYSu46Yy6qHTdujh7NYACXycnTT0kDhgb4OxPg8QnanRBr43zi
RmnL6QRuSMr0et+MUrLQ7Ewar2prt001x9Dbgz4BWgCvVRrFCa0F+/7ObXixOCVkGCjC0KRG8uR6
zHKo86Tvut7DMlnfAy39PuppcSjTTHNDLZkO1qhAG4rbaiexAK+2blEYjVSttMfe36Ne3DhIGogu
7Ba/LVih668Z4aH1m3zuPdp51U/hGMzHtG/2svEbFprUINycEhyP6g2VcEmBoYoiufcSNXvpLP+Y
GKI7CbATQURbQylmKF8GNdzx0DfOEVkjOpVBeLLaa8M8SnOeG0Pde3XQ9XYIIEdqs59iE54r9byz
q1sz5KkHPguHMf1PKwuQFUThja/1nii10WfFFzr9nAlxbzlx68cvetzlnxLfLC07VLDTrohoHqI/
dZX9UQI1OQ6wU9sJz9hLUEbjK8nvHxXawGd83OahTgTptVdCbcdKbi3Qoru+pFJxD9al1wB8WDeW
weC1dMUMmtWDOul/KWNVOmWdnu4v0cZdI9NJVwLtCJSR1zay1Aclgzudd2qse2eqZ+Tx0vRPG8g/
w751mxJQptru+X1bo0IRRTsqCWqNiP/6fMed3hldGQ1erWufm+x5rv7u01Pi44e0B00Md7rCNo4B
NmtJub13/K2DQnOIS2Fsi8Frev08BgbUot9yeFnL5GAp+Sn/4w/TnkFZprB6CyhUEBOqdGstWrTX
UzQnOn4SMR08Y5F5LrPJfOhTvT8GvBynVhX7E2S0xTmIpsTNNPMv/Mz2IJHrtDMrPCFYtNcHvnGs
lkcQM7f8d4OelwIDQbOsGbyBPM4T/KjtaSIzfYJXX34Q0nmvg2drPAhdAXVw/3gTlzPwIV01d6Mk
dDzznqTObgFK3ubm/QqU4i980fa/3xnQjXgzpOQW4NnqQGWt1epzXI9eF8Q/KlI41vxvqU1fA73a
gWavlbsW74ncG5hUilBE/GsCxphHKBatqPMmXZ6+wKf5tWviH2LVl64Yz/NTIKeWG9aK8YU+lcJJ
h6Z+CYQ5QTYtikLbirQ4Q54m/0fvdFRGx9EqPzdM7OiTwbXD2JftuEjGE+wp8nEg67Bz49f1GibA
G0eRbuksYCpr/6EpBMOsm2TwYtWIYRwQuvSB0MH8HASQrPd9fA6ytn5LIzM4hwYEzZIM6nzQcyJd
BHqPZYhK10RNxW2pmpzqKraOnaW156LP4flOpPaoCihKiqn5CbUtwQ2tjjiHTjYnwwq5SZk+Rn0P
+rRv93gwNnYHKQFqLSbeF3iLNYZ3pJ/LqrN28KqkK12ARdHnuG+CLxE1t8Mw9HVmh43yldbiyWln
ZTjmxjQe5KmO3b4b5kM3AQ8dm759hELbfzQxUE5NgetkaYF+yifNt3MxSul5q8RD3BXqzkG+ffn5
/oW4eyHZwGYtLvSHW1OLctL5mjZ4/lz6tK8KJSxNaHrct/q3d5NRcCB59DGL1nvt/MMoJj3lYpJj
C9RWaN08kebnQC6GY2qISFqOnbwzq1t7TzoegMuSI8SdWfcHSXqjNPMcjh4SczKC78bwDIHVvKgd
9wcjKUK3bc3iMqTaHg3j1siwTZFFAUYOvmzlSSU9tMV+iRVqxtI/RXLwNZ6hbB16DQZoUZ6e21Y5
lc24l8++fXIouChLgzC5G5mG7+t91LNOR4utnr2+PeGBuTAEjW+ajuSAcJpKp9ljQVtCp+vnZhkP
fpL3RCT0+9fjGRSVpjyOZm8oh5McRbYipWi6vlWS6sz5Hr3H5uxoA0BsBheFV+56tKlbFlzrZg92
h86trQochyUo3HTNsiXELwQAlO5ULVknXZ93TtPG6SWRTiPSEl2TRlzNdSQ3AxiRtR3k4zQ+xKHX
1z/N/2kQoixavSGYWsP42lJJi3yCMbOW2p+NlLlR+nPQ/wn7PYbpjZ1jNsidsYEwyq15tGhcM6RB
bGaPdp+wfhHji9Z9FZPJgSHs/q3fCHIWnCeTYfUXfK58vW3h6Au6mFqTF9TELgp440MUunHiNCQh
VKf93rapXcsAIzV3Z+jlnq3Op07tFkg4p2bpE7we2veLvpWDefaotPYOabp2cHiDzCOnRXuyxrCy
BS0iOaeFmTsZECSFVR/thB7rKuXy9MGPRCpMZw3wrZXrr0jVrh4bg6/IZVf57n8h8+HqtuyatgNC
+f6Ut/b141ir2CNoutCsVMbqotlFpGUmqyM9amno8Mbs7OyGlSNMJk1EbpP7sKZ4nKVRHsdCFT3y
Ls8UAMwBv07jdwXSv/Yvuax3POrbTM4idgjeYxkUw75y7si9j0VSTZIXaemDQNTwJSu6yEZIdQ+s
ebuMjIRArU4tEvKaNTheRym7aQZf8hqobOU3s/rT649iSzULHfv7O7Y1KYw1OUO8Oko5q0nJtVIb
VhrJXm4O7VNem6GtmYjDd2Ur/Lg/1O0zr9DG/P4UUmaQ1rwYbSXVRqBNihf3eXmg2tM542zuTejW
UIIzI7eOw7dc+nVXyGjkeSYOoux1vfpZRntDrC070manTtXT/QndvggMhUmhT4soCzjw9c0istD1
KTJkDxa1V0V0JfG5msVjMIkniBZONVkbut13UlK3G7ZAFgntCLJA1a6Vv+F9GhKr7RUo7H0oTSlm
CMhT9PBg7pyMNZgQw8FICxsuDwGu8Bpak9dzkMYZ0yv1VvK0vv3ZtzTzdbleHrMieJXUEgyRAHlT
b0iBm0jVbGN+Qnueq5cqav8jQdr79+DAa9Q48WzIBF4vN6m+flB8UfHKJLfr7B/F/3Z/PzcS2O9l
ksWHZolvZFRMLajRJJQUr1HFOLalTmlgNfFhDVcn7JfYyPW3qIqG3CXOIK5RtDoFSQyCrnWaSOjG
w9C1o+CEslaETorqDbq7XZvtXKSNah3UtsQzdIWjUUK/9PVKWNUYlvGoK55RNqqdJqlx6pK6fyoC
q3InGjkcbebUK4rfOVJl/u6Ebto5hhvXDJIxjiDlpaWks3rbBi0xuqHuVC82fyndQqd1zq3smPny
jtXduGTwIS0irLRHLwSG13OdfCWY4q5R4eGfgLb0TWqnhqDbdZkWJ00s40NZjelRSNvw1I/KLrv3
rdUiWiAtCw/N4netWbYCoYxrqR9Vj4alJxUJrViMX6e2OY9i9BQkEBgoD2r0K5Ii6ggwcGuSW2av
/dy59w/nxr0HdoZbhjtDq88anGL42tiReVA9zDUdIlJmI+ryRCP5l/vjbG0sUdjSWCtp4DVX/pIl
Jm0dy6XmWRBgW818mhABGfoAjvqdkTZn9GGklfmUo9osArPQvKSuAdN9j7LosRF/3Z/O7VNKPEnD
NRUYajB4ttfHpy5LisjtqHkwlEeuNoyDM5IjgWgHToGODrdJ6ur/YaugcAH2rAEOvkG6qrnf4Cea
mjcOpHeHyQD6YabqsWyrPV2kjd2i9kKlkcCWJsx1yS0NFb3hF9ULyvJVt8DTheKzVv+p4Na+v5C3
7hZJPdo8Ab1QWSSsvF7IqYxCq6gqzUN06VEwHkslckMRVnnpt1L/k8vH+8NtJDWWJCJwJfpmoQRY
Y86A3PVl106al2mz2Lk9noPMkZemk9TNY+2MVWg9BZDx/mVmOUTmLUXJkyHktO5PagUj0CBN2qWS
rEi0e71PZifVlEXQiXZAWLi0NvyjylkIDt9Ih8IWgll8ngyj1G0lNqLf92ezEYUwGzxwpoQPTvL5
evUUX9I7JZI1D8UluYpsw5/sVEhOJU3QpujEEiIq4ksHSH4aRpuZ7+zeRhSw2GryhYzOH9bJQlXB
+1oSO54RxI5a+J+GlB635rsSxpf2uyE+Zt1gt+0xDeU9DN/Wc0VGdNEolZk98LrryY9VAuAOZihP
Hn9Fs+aAG/yZNK9ArCkV0nWuxI4ujyXt5//dQSOqIgEM4Bx/eo0Gy5Kl90CrdM/vgdr4Y9AfwqwV
znlvIRAho6Bt1qaE7Eo5wp9Otetwf9s3LJxOyhTXcAFcA225nngFizH+VY8vCqOxG4xF6moAiJ0q
UpqdyOt9LtfBJk8U4yDaRHfxDdTDD2dNmUK8tXiOD9DWurH1o4r8lwTIpq84U9jQr4ksXtAf9fpL
oC404+cpP5fapQz+SaeTFUa2BO14QxIF9lSSKUejhaNCebi/KFvHYclikKcERg1j0+o4+HCU8X9T
xVOlH34VuVVj/aES6Zry85Jz6Mr+WI/KuUn2CEE3sFhLhfG94RhJAJbqej/8uRDMGMcJjzY4y0pw
8v0zu/aXWY6OnwILexar9Kwm2slQWtfvzmHUnv18PNZaeE5D/dP9lbh9m5bPwdPkVeej3t3RDxnJ
iO7ULEwnnV6Fw2C6wuUiT9+LPSmEzVG4S+Q/KHbdZleNZNZC6GA9UQsKp5wh4U/iWj0QvBKrgPol
E2L+56d9YUwGhLlIzmHD17kyJTZL349g7Gz+j7Pz2nEby8L1ExFgDrckRUkVVMHleEO42zZzznz6
87EOzukSJYjwTA9mDDTgpb25w9pr/WEe9n7jl24sy5md9VN8uD2Jl/nholtFro4jpsoTdpVF1GKp
63Wr6mQRllOmCto0jTNkxWkeFc8MOt59OtlF+3w77OXFS1gFQsCS/bLDV1u7DLUQJJuuPwr521Q/
h+O/aUC9devWvTq6D2FW94Ys5OkkBqb+qMSFR53/twReRcm7p3iANkImilihOwgbrK2twa12KBs3
zzpSgEfu1eQwGo/GnbnVEr+yLJlA1OzJWaE5rFtKfdjVlaEj6lrVS+Em1IP7cCyrY5rmmYtPa7sz
S7Qzb3+1ywN5+Wr/BV19tTacdSNMkKnsYSO6tIkox/fFt6Dy293tSFdOOUJB3eDdTA3wolyct/6k
DQnrMrd+RliPGNaBk8mRU/GQy/dJfdeHh7DcWi9XB/ghqnx+wlVlrwFiJyqHOaBhct3eDrZQMcsx
eX7VLENb+Mp8Oc7w1SyWOAiHQabpdDZcaT5sWlZdH8R/f/9q0eulCmKp5+/niWen7VsgfdH9LVmf
rSCrNS6ndZML3bKzRsmtDd32Y+2hVP/6KcBUgcejR4uBqbmu5AVWrCNIZ3H4WkGwa6geOl2W/6L6
13u3F9zVj0K2QYLJsuPJev7lg74cK1kIjcdYA1ipS3HllIA1/ocoaCsu3UaKD5Dwz6OYlVgni5LQ
45BLxdEcJBrAJvnb7bFcvjWQsqVhT+a/wBiV1QJL9Bmgsd+aj7mYoZ2eVaKTWqmJu5fV3CG1M9tD
Uf2TInezkSZfCwxklC7qciFb66oGziTTJIij+egPM95leqZ7cAozDIWjeTfGRnqQWrnZa0le7G4P
ee0VR3VrYZchRUZKQGq0Fi1SlAEEujCYj1r5NotfcBH2smg4zBmajNGPEURuIh1UTdj12l2/1HVo
kEJ3t2N1sq2mOEAwusN+ex+J0Z3RLKDGzT7zcmuv9j0eNu8pG7VVlPHOP36QpXFpRAL7vk3j30i4
lG+dIPokbn71pApq4ZiVkriUUdR9qc8UQzEKQYwzdJAsFFwzVDqvkgbtiT6o6NSxan6OrUEHC6pX
bicJ/4zZnLxGojBsrNortyicEPQzefzwDDJWp2LZlaqZTpyKxiw58aS5Yu4W/ddQPM7Fv231LGnf
b3/NK5uRjIQUiGYd5Iw1DniKJquc/BxFKU3odlJq/PBbQHW3g1wBNfAWZ6svXtPsk7WksFH1BWqx
vv6YTtVjYe0y455CfouPiZ3MdmCF3jz9o/u/8zi0s/ApgGjkt/eBflJou0n54EXmcN/wHKrtZNjV
5ltnHir5oWggh+6SkIZqr9cbedO7EdZqETEpoEiAHsIKXIucCyqtDZ9T8VGcpYK1ndb+J0mvrbeo
1dvMGRNF3Mud0WcYsKlscFUOrQBscD796dQI5mVFn2/2kCuLgDWEVfHdr60osA3ZF5H6NtIclPOA
HFRoJHLryhmSSaGWtf+OszZjcjYkkeJKyaz+GwPgCF1ZiXLRacjDG7RI/R7CXtF26U7QUEZ1yzDu
MnCm8WLtk0/WD61qDNPWhKx6XPyoEwC9PioCcqqh3dGW8pzSEJ6aO3JG/xUrROmbGiY+JYhGpn5R
aInUcZb5gmF3qZTEDrKo1j41B/VrMCv1YFujVn9uw0yM7bpv8q8pvjCtHTRFwKNFszqEMIMyccFu
AujwZSFwBCvicmyyqencaUAP707vDd6XdU2Rdqd1hR7tUXTSy2PTNt0PsRckeSegaKPudW2qfhTU
wr/rQZ/lHlPkB47R5fNwwErWUOx0lrVyh55q/knsaBVtnLfvnNmPqwHCLlU52sCg9GlnrFFqdNEU
QeBgwRY0nltbT4I6tf0GtLIjy7E02klHJVVBQmm0BYEWrRpa6bMh4E5sh7M13RcVfF9xNmVP6YG8
2VIvDb+sOg2+ZFnRbPRS1zkrxA1MYFBY4EZfOIKrxCRqDKudG4HCXiSW+0JCg1Uqx9i1it6/jwa5
3fmh+LeJ8v8NCjCW4hEO0MbqgSPWUiQWfaQ/Tsmh+2IWqjsXO6nx2uhvyxVLJCSNudy5iuABrYZX
iyGMOqXkTWMpth/qX6yqO1IX+svXBd1wjkbeTXBnFz71KofIolItxUykHCSwYTVX9tEZG/aKskUB
uSh6LZE4YrhOeIvCBF6d+2le+nPft9rjFP8am+ZJiav90D9EeWa3vfY0mspezF/axPqZDFsqles7
h9hAzgCZLmuFka5ia5U1C7NP5udPi9xY7NFptfNcuzPi2pageEoI9XUbidPyhc6303nQ1VpRwGsl
KUTBRyX8GaafBazvor99Qy0DY/UzrWiH8odVjNTSmwQwoP7YVbEdtrFbwykJMJnZuN3W2QZxkHkC
TkoZhBrCGrjRdaEvybVkPkpFbu7TxoQoDnrcgZYmeXLXym6Q6oGD9EcDHMacvzV6U3pmb31LDLm7
n7JBepx8MqW0Rhp40lrlUdCxZhTaJD6qPer6vpbrni+FWyrGa7NEWJjoYNERRt0OnQXW3nmiFM2Y
I6pN7D9GaWAryZzboZB97gPRE/0H39xX6r1VG464KJT4wsMw1bu8nADZdU6ZuZrwyRiCXR1Idg0m
JDa3ft9FNZryL2VCdBn5aWCW1sT1tk4CkXq6/yhJv0M+Ylx5UvOS7NQqcHNxxheHYpjC3SY1D0W9
9WXXydESHbAfRkBL4UZbmzrILYY/SpP6jxmUN7uIBNEOfX0jA7s6RkQ36R0se/DCKUCQQqNEUpg8
Y6j+KAaAg1g++L8F31GEx8hv3rRg8LRA8hAdxjd3C+29fl4ySOxHFKzJqEwhRr56woSFTPOHVPbR
VHM7EDNPhEjewFm5vUu2wqyObEX3w8DsJ+FRjia71fZC+UvCtu52kItaxjKYhbuACwKvWZLO8/Xc
pDhHJL4lPNZmspeH3kZsVx+AH2jf6x5h8LTxHbNsnXRKN27cC/LvEnpxUuIhCC0AzvV56CxuBQgo
cXDyJXT5DFdQjQPRNf3Zl1qkk2t7VrR/UqX/JHTtMw6s/w7oG7cqKdp4J+c6BeznKHXM6fX2nFwk
3+8/DFgXBXwmhx7x+Q8LKZEnepUFp77ZIT+Ce4ejIAJUFV6qHQ247tCEgvw1w2Qcn4AW/Ue5eF1M
hHBhc6XsIIHK7eLPcbGzrNeu9uQ435XjIY576tC1E5V3ZqNumNld3kk8F3hkcisylxcKJsDRYsWX
S36z4E3guYlE66uLkHSMDccUmbrShEgFUfr2bF3eS0vgRS6HtIL29XqywljVYHAHJyuST4Mx2BNi
Epgy7pIsPP5tqPc+LyJsMiV+0Ebn3yWVjEBKsRo+Vb5puq0Re40qzbsg/wHRw/vrWIwIiC+Ey6US
vALaplQupEydU6yxgCXQ3zsEuX9Hr2/hXm4suMtvh4rKh1irkrohp2UFqQmr8yldGOz+4BbT5FpI
EXh5aH6LBXX2QjGJjoEYN4f/YaAWyRp4Ytoz68S38llOVC7SkxA/iIGnFw9pHblWt9XFupKxgehd
imUSpA1QfavzjGp2nVlZnJ14mzldgI5v/blU/1B42M10etPeHsJ9lQuuVhgbaenltaThGfFOl1ne
1GutZsUcU99qMcfll7WfEPWV7jMtUV5uz+S6wsSDBxV93jzYmyIavGYBVUhtmMaIg6zW+9HdSIfO
AV5bAiga5YjBicrnjDoiTvZ17W8s12uxF71k9h/+P3QkV1sDdax8FDA89RELHLD/UqvECQV0apCs
SmTlpVTKb38/XMDElLVYO4uB1HnISupkweoUTGtxV45m1qyyN+JvzLOXNC1U5C+3412+0MCs0HGF
wMP+R2T/PJ4pT0WujFp2ynuI75Q9hjAQ3LIYh/y5HotY3luJOdcH0EaJ+et27GsLaJG7wkqW1UsF
8Tx2OxVp1TQzrrUZPMJ5aumeKmru/n2UBYQKxYgDAcrEeRQZbzMwSSJG422ecbaJ0pNVStNGOfJK
+gR2BWAtXEVA59wV52GCbBCzpPWzE51F29BCpx2gTvUHEQ5BGI6eoAW7VrfDzPwk+N1jam5lNleS
aLg/gHtJUhfd4fVqFQ1aDJY2Ye8KTcMW9bj1KiM7iUb2U9Y630N0KbSTwuA4GlvfydX5p1G1h7gW
J8/HQmKft+kb4mCZk/AYsxeMohO0crczlEz1Ilqvf3/zgI6hBM9DHbT3msNYzXjcJ0jsnFpL8BCG
ehq54Zv6ud5UZL52FyBwzzaG0gY0c7UGKtFKrEpdpqb2dOmu2Qe7aLiLYfXt8Ka9vd6WE/f8SanB
sDAXfjD6MuAYzhcCXCq5E8U+O8mdn3zBOdh3cRkdn4fUUll5mryx8q7tYF7L7GGkg2TUFc/jGZ1i
5XrGLhLT35aV2GB/Mi7z4S4PtpyK3x1AL8YGfJfnGm/ZC70EHeVL0OoC84hd30vSI2AjB5J40AIr
ewjh67t9C51NzIR6Z2UCpzQqui54s3gf63XhKUpmPZDpxw6AY8Uxhqh306AWXrIggGwvNeZhslrD
bZpQuw+0KtnTvn0KqlLYqXFe7odYCe5EZQCO31b9b9UMJ56nRergt1khs6rUx0lueOgWhulR1fOh
Tibtxt1+7VagBAe7nfOEVHb1gfsUPCslRbwZhfk3yf9bKPq2JCUee8hRm8CZRDC9/8OiovW78GhQ
7FzXxzPB9OV6rPMTSgH3tTRh9POghvmj0X6/HehyNXGCcR7z1oTDyPo9X01J20YC1kBYbJM0YQmf
Sanbcngks/GU9fPb7WiX+5JLHalXOEKUfFD9OY/mz7wpLb3MT4r+b28cFoZQVtv18EcN0nuw6q+4
pd+O+I4xP1/ChEQ/DPADGFlsbM5DBmMbDaKEGYoW4n4GZHlqCzsRIutXixjSbBfQa3moKVZdONQc
4BAMOLE9KeFYfBWTQvssI0402UZfzp1tFLrS2aWYKMe5zeXvReeXn6xQq34GoEh6V8yyABqkVmo/
Ghw9PRUA58aArn0wqAGgbt7xKuvrrQ/yClzckJ+EFg5XKdrUw8GpTW+JOThaF2+pkl77ZLzi6PUx
hfxnddyMYdAkPL0KwBT6cYKb/Rjkk5fiLxv64sFSEmie+cbqv9xxHJrgQpFiwzOCPXf+zaZex0t8
CvKTjmRYaXm5/qMyiztgCU0Y7iwe07cXyZWsmoAL6xzuygLeXGXVZiZHBghtLNlFoaUXgT7AtwyA
/l0wlP5n+C5m72RKYn4KQZvr5Ggp5dCxL5CHC7URzPPt33N1/Ih5sEGgfkEvOB//PKcWdf4q50pJ
EkeN6RKGeY+hYp/ktBCt4iVQUffCDtfaiLycZevdQk2W1wqWjksefB65o0siigkb1BxVt9cFJ0n2
Sij+9TObaSbRpxHF1HGvnEfxpRGHQH/KT4N0QE3BTuPXnlbPUMyOIQ7wQpIdZY0NQP5l9rkERTkD
uSOgUOuCk2wlfSpOM2fPgE6J+sTreCPzvDZ5SBUu/EeY7dQ2z4dV5YHlB9ZiH49IREHulzymm63/
a/tfWdDaAAyABq6f1KHhSwo5W34K8EBO4FhUwuvof/JBIgXz6+11eJnaLAoJaBYtJAqe8Ksctw3G
SplGhSlT0t3cqyS4naPk807umy3FwOWbr1ceeDBUuHg+LvtwNXnRVLfhYkifCMW9H3wSy8+iaqsB
Pi6kNj8n80djbam6XVsSoNNYhHAAsdVYxYR23ICGxCCcTqbvNYY2uzHiIN7tWbxSHaQwiBgiWwrZ
A3L286FNPfRCRW6KkxSWuKvQNX4O88rxp7f8gBm8W5qanWxlENcWI7xOtjDkE67b1ZHWK21izDL8
adW4L7O3VLurxa1qxLVz6mOM1d1AHSfvwx4D+SaeEK49ziVkeDTFkY9TIDRurMZrK/9jtOXXfECD
IpNbG0odYGumpbsukZ3cKG2l/BI37UFTtqxWrq0N4DWAhVDL5m5YbWZx6OJY6HnfaRpgkbglz0Oe
fasDd2WHwY9DPNgiSQFOtxpTOkpVO+dJeQr0PN81s6FUQN87eT+NWXTIkafamMQrw2JMvI4hGMJd
WVPyZitOyzztyhOWJKEX0Pe2Ufv5S7to+jv0o4APL+8GExTDamONphnFk4mfijrK/lPfIdVkloLh
bmysKyti4dJD4kcZh0irMAKg9gSngsVVhars8FaO4UMivqn1wAO3fE7pPLfKdFz+Hw2unYK6SYh9
DQ4UdpH1HqV81w/VjTLZO5Ds7CSjykg1h3ofPwoq/Oqb8u7stYYxn3qjG7+nUxLFThnDdHaHSS0O
baVEotPRFohdJUoEt481fa8qUOhcqcsqzcYK3viZgI342U4+ziBB1co2q7BunCme1BfkxGo4CrUV
7nzshoyd2obD6FQ1LGaSz6qFIIFo8C+hk9XAEyCT6w6Nz+F33Jnj6KW6P3SvRa63w6Eu60SxK/SL
GtsYLDnaBUa/VC5zP+GPwaSDpygR3d34csuRdzFHlNgod7PoL8y65MQqB6sMdbLYSjnqWXn0xYyq
dzOIxxxUo2PMrTHZURg2st3UaJD0lrgYCw7Rg4mpwIZ+y2UCyK29sJGA3ACso2xyfrbg3sRbFNTN
ic/U2kWqHIusdRVrL6UK8rXBHeLV3gzZK0jil3nwNxKii8P6PTzFLp6XIGLXQsdRnkpmZ6T6aWgC
L690iXdK5IR+EW1kuhcn9hKIqsHi50nnba0rUFVxF/dzqZ8KMwcMg+ZMWvOCyOy6hXTfPgz+xh7d
CLiWbbMqSwHmVegnmB52h56nhSZwU7qSptpG8luwvmysrCUnWa0sLnQQ2EDOuWzXbafINMJ2ENl9
AMP7HSdVca9E6p+5g9cBmQDzxqiY1bemgrHQ50rhlcOg74XF+ef2L7n2TUFt81E5C4mzWlLYbas9
vlmAyWrJ7ay9Ku0o1m18z+tBgL7wUUlq16kFCVqmIyqpn1qAjQ0dTnrinPsb23UryupVkFmUbAI/
J0pz11LUNPK9qm0kgJcLhaVPIZxGIfUO/ni+AxF4RduhUJWTD2UULqAsHfzkiLaZo6RfpMjcWJfv
HZnzdcJOg15CF2XZDevCRyji2FNrsXoihcoccMAzytSTJu6y6EVOnif1uyh/ESlRi2rutNSt6n7y
cLJ+DFToQ+nWjXlt+B9+zvpJ1OrBqAQNP0dRHlQfmU/9obW+tLI3xvdDvtFjucxIgSmRdAAjWOwu
mO3zyWbtJ7GhCQYW4KL+MCa5YQclcEifbM4DbVqf5CzgLuBKeem1cnIqXM+92/vjIhPhN+DBhMYJ
XUAE7VaFGVkJE5ChhnFKuR/pdLlJ9u3vI9AB4A4Gi4YE2DLnHxJGc5GysubGPJWioDoJm90V03LL
HebKl6NEAbyUegwaTesjtSmarsDsliO1GzxB+Q0A+EGIHtUjxpcuz/S/PlaoiNBBAbgB1E1Za/r0
EcatvZAwbaZ4p8mU0HP8WtVC33Kkvdz0dPl4uPC/IGfB0J7PHkbMpSRjaoBjcH+fN21Efz56kXxr
YydepMBg/z/GWW98uaFRIRInGWbbRAklib4ARt6VW/7ZVy75JRKQE5oP/Om9pfNhPUQscbNfhIhy
DgXP7BrFFoMgtTuwyK6f+sKxb2f/gCgxymb+KHhdl2scP7m5u70wL3QUeE6r2OjxvtCUJQlfJa4i
QpOCEfgY3k6CPWC7lmVfQnmXZ+qbD9202huzW5XjU6zln8pxfKM/uABe06Ta+CUX1b2FGcZluaQe
HIJrUoQeVCBiG9k68UahnyzlzbFKjeEwKXmyI/HuIZ/6kle1gXH0J1k63p6Ia+EhgqP8yxdRKDOc
r7FQr8rYygkvDBaSqkHjlgZpYB4beMlbxxmxcT3Hu1bbGPbFw+EdV8URSGFzQaCtzr+mLkQtRrXk
1P2sEhsEin8/qna2UXG6Ojrm9P9FWV2bEZs/CpYo4ovo9M/d5z526JP8rrb6NMtWXN1lwMT+C7Qc
tR8WNkI/rZrNBFIKm1Lhl/T37c90OV00B3gGU8AAYou0z/nfH3MxQ/fQupM6PfnRN42iZDT/NvOj
r208ni6nTKU+h7QN0DfEmNbAO38SEhTE6vE0W8jpCh0+KqMj+F8psVaDSu1TcNDO3khvLk8ggi7I
LfzuMIFfk1qmQQkHLZDHk6S9ghcj+0Dl/znXp41k7co08hZeYuFZhEbj8u8/fKamE7HFCo3xVMG+
RO3H7swcmj7QfOmTFFUbCdX7IXK+KlRqWxQ6KXjSn16325HP8hNaFdOpdzlNv5uVPZqc4U6l2p1q
J7qDLo29//75U/e13gt36Q9Q+O0+8sLRLn+Pv8uX8i53tl5+l0uVH8VCQhaFOt9FWaUMxK7xh3g6
QVB6GEB0lALGVPmW1Pq1qaZ2CZ9HpVNy8Z4bzbgWaE1Op6aBvT48hyHY/dxu0d7+e+mA5b3/Mdjq
ButMCBgYt0wnYw5Zno5Y1K4lBo9Kmv3J1Z9189AL5UNRHiJhY0Vdm02SjkVDY4H/rWnEoiCqvZ+0
0ynUj5EhHPPE1kEg/fXuB0vxX5DV7p/zAg6xWE0nqrd7Q43sdJjuu4cg3M3C1ne7shVBX/Nf6mEL
73uVso3wGi0jqeeTEgN6jb4rjeyI4j+GspF0XMmA0c0gC8BzBLQWMJHzvVgb7Ltc7+aTUEOPMPbm
N7GFz+YW5PjIi+/ydCNvuwSMIKj9MeLqrksGOUEjhIhGN3umWrx2zzNibA71KLyTx+JhNMtDPtpy
vxH5/RG4OggWdX2w/kjvXj4S4eJ0kSgP8+nbt8fI9h5f7gv7x1NkP1l2Zld2ZD+OLim+HTqVE+yO
yS5Z/mCH3j//VHZjSzZcqd3z69eHt+KbY9r97rtvfw7tyZbtes8Deh/uqGvbkSvbLwe2m2u4n3b2
6/7h4e7Py31o//n15/aKfOc33hrR6matLXM0moERaXZhP3n3970n76YdAGLH8rBHuQfm8mTt/Afd
tX40D6htak701L44h8G+A/puHxR747K//n0/zPLqEo6TetT1YPlNT36e7epyn1HK8qjt68nP+gVY
XjO/bqUYy1+6mgicjdSF1IqOwEX+hur8MFUSFnFxTE08EnZJmWxcye97bh0DNQp4zMDyoImsBgbN
VEx8rRBPkl04/2AqxD/4+jmp/fXzz9AW7ZP6uvF9rxwDMAP/C7mcex9uyixS+3mwCKkq33UnOaSu
4LR25rx9WxbsD3Q47MbLvilM8cn5Y56UI3g9W991yDaKHvocemFzt8je92FLU/VKhnL201aHvTTF
SWRI/DQxVXaaUPLsw/U9qtuGPCXaNVN0Uhp0U1Rx4xi+OifAknF6UqB9rNFTEl1/aVJq8WT03XNf
HPLs2Jj/JGr3/fbkXw7w3cQRLuhyPOIDcD73wC7rqY4D6YTqb9M+WGVvZyWO3+4k904uKTuj+XU7
4pXDGC6zomAJwxkJvWq1nbNZTVsp0aUT6mzqnNlxIzly/GdI0fDK7/XuLumHIzLTzxtxl6Gcr+yF
Qw1Hhyr0IpG5WtmK1pm8mzXplD8I5mFWJQry2K9M/6KuDwO2zT9Ver6TjN3tuJfJyRKW/AfAGM25
dWsuTjvO6s6UTjEGMH5ynwg/WjyWo6dI2KiAXNYmziOtMs6+lFspHg2+ZRvb3U8xeJPFL3mVuOGd
jzLn7WFd/4xg4ciGQC3BYDtfOWJvtOiYM65m2s1PFpkCmjG+htVoLKEC6iOF9Svgmr0d9toYmS8a
1LSOVZ7V51EjC+01Tc3lk2nA6bS8sH02sM71nS76KYgbE3ptjCxReu+LIwgaOauTqRajZI7NQj5l
MDCHwY0aW4VUWZm7jJu0ehT6xE6x0bo9xsu9v/D9F9UiCqMKV/j5GMs21Kc5TuVTJT6CM+2SZpdP
b0E3bOSTV+aSOMvwyIjoGq8Ot8pPlajSa/k0lo1jFj9DPAnjqAR9x4FvaXfYrtwe2IWlGRWQs4ir
r5fmYz9rRsPXKxI7SbH+KOy8/wawRlCcaqz2veCqjYU/qGFT6bOF0IIr4hb8sR3/bbTq3rf2bWYP
Fb5NLLMmMvZ5oO9T2XA0BZJL6N3+xVdXAChPjotFWJJVd/4tijiTO72r5FMpeLFP9SCu3dwDkC5V
KJtWtm9A89/S8r1Su0IFhlSVGglHJdCo86jhJJWgWnrWXaj9wqfMGa1oJypuyRtZ/MXjFQ+B2u4M
JOoz63B7yMvfvTomuRJY7bTHIDis+aiSVg9zV3cySbmpISHUFN7sp8nGxF65d7B8I0FFAw29G2t1
7wx1NZtZ6LMS4vyTP86nalacIupcQc+RRhD5nArV8GbjML42s4sCNSU5IJB8ztX31MN6qAUq5aei
/xdp0oEIk4DXva2QFZt2lNvK70aQ3dtzejXsojf1vs1ADMmrD9pXctnUAv0HONpT7TXC5I56Zpvj
UZe+lUn5WRc8OXpAbnIjU732OT9GXt22BRSKxEgC7VSMVQ3/fyBzaXEhuz3Aa5+TawClEFze8MZd
TauSRkoe+6F2in068AnE/fbPVB0FzBGCvt8NL1Vs7G+HvLY1gbss6oEWORqonvM5FWeNLjFb9hQ0
trhrp08yurNVvB+Kz2JqeMOc2NJGDnE5mTweSeaWcvyiN7uazAkVBAEvl/mUyrGy67pIPzaCUR9v
j+xaFLAopEaL2OPFDpxCdVaKsJxP8kx+P0VYwyEa/7cGU+QjXKOUTGguwO9YZ361j/1DUlXzSRfm
zDMjxLrMUYk2TpPLu+w8ymrhF5mlA3bhndTjF/5g4I+2w/KV7F42haPlq8PG3F2Jx71JyQmUCFzJ
NWB2tGY59ZNEOvmxov8oNGvypN4kPdD8sLZBFcUbW3tJAc6PS/LYd2XT/5vRrg6yxQK05llG0gVM
BpKF34YQLtFxFIqq7Te22bKNzoOh2G9iOQ2lmm22bgeF+QhSFO/KU52JtjHxah95l8evWvB7Nu+V
eGOLXU7mebjVrh4rYcgssOFAHGNHSyeHDec02uf67wEZ54GW4+XDC1Cm86S2gWgAXyv+Tcv0IYzi
2e5kWzZCWzDuBUFbpKO7J9X/PmDCdnu/LVnHxawu/RCkLHhqrYV8DLPUrYQ895TBn/81BUf9e5n+
ThCNvB3ncl9TWVvIX9Cv4WKt12baRGEl4OV6muvgnwx+DBedn23ccJfrkSBQPRe1crA26866hKPo
aBaZebLSLHIA9jImes1Qg9rhfxnPh1CrbE7PclMvEaKifWzmtqGW+S4a0aL+H2btQ5TVIhyCOe6L
iQGZfua17Yzt7ZZM3LUF8HHOVssPmf8m7wM+TGa4uVDmTgYSoDPeTD1Flyn+fHtA13bVh2jrduAi
B1ToPtMmaWnjWZ3fucHcfpqs4CGpp3ljPVxpDLAg6FmjU0FZ8EJuVp2bOuqVyjxNU+7K6CP6bfPY
WNJOjE137u+sttvjgXpU5c4R75IptaNO2ktF98OK/W/la9Ibv63Et5V5r0g8fmgVhon0lCm6Pfmu
geQZq2A/QcYpVLtPelLS19sTdvl5lnUsU44iseBGXN0hcx2hNw+aDg3LcQY7y90uu+3oqv4xV82t
M/ZKac80uBPpUZKX8mBfLWt1TEtLg/RB8v01tg4w0LMCey7BDmvEcaNucvyx/aMIz2Em210m/LUg
BKziRRyYpIZUg4bO+WHYCAvkXCiVU4/arEuPXLHVWNzChl1Jn2BcmMQid1jU81e5TFAJAhy9SD9V
SmnnDabHO958xhd8aOu34SkP641j9nLd0wdDTc5ExQQ59Xf62YdD3ipgfAV+DUSqxxpCMKuvZUbR
SUy+C5XVb6S962MQ+VgQYdR6KOgslMnV6KDDN6GcxdGrFOjPsQm6JfkpGOOv2ytzfaIThRSTv38R
76IGsrr8My2r4G5Y8augaV8Fvz2ZQ7R1/q2n7T0GU7YYVuMquz7QsfHukZMR4tc6g5oc3mfDnWmN
AJTebo/lahzYMKyKBYmzVtwTFL/NyyRNXts4dccgJCW8B5t0NKKNT3N10j4EWp224xjkkl/GyavY
/uPnn+d643zd+PvXzql9VOI3NRXJK72lfyz2raV3G93Wd6L2x5Th/aP8N4Z1Kw5fwYIWXZa8Jrb5
iGtmyD/SfejpgyMeR93W6LsettplF1t2HXV1MviVlgqKwMj0H6M3/faf1WPy0D34X+fvt9fCld3D
Gvj/a2ENqwx0odcblbUwmo2Hid9st1HnjZa4ddYt3/pyHlUFChKtck7d87OOPFdtEZlLXuPUkR0T
VRDqh5mtPuT7eUvi9L1adyvYavr6UMtRAydYaT5lP4eTENhN5WLVmNvaXeuMj/l+st1u4wV0fS7/
G+LqJAq4vORBqJLXTi0fprk6lJlcIeTmH29/s/XbYFkciPtQ4KZxA6ltdW35VamHpW+YL6kvP88y
Au+lZneKfje1L3iuRNxdtwNe22cUDoHU6Au3a80ei+Io99MusF6U4ZNk3k3Dlvzo1QAMhANpEYxf
A/5lsW90Oeitl8Z6UM2nOdhaEdemDEwiqQWHK5XQ1UnUae2Y1obvvxSt7PjSk4DKadRkHt4E9vhZ
pfx6e8Yu9P2Wb7QUgahb4xnBQ+58uUtlPityFQovMB2zydZT1e2iL/XwpewnpOXsEeHP7pNVeOb0
RYzsQs1s3/I0bH/jYuOUvFyWMGVR/wR/yx12wYYqCuDKgM6EF8hzKDqOu2yKbCve6Ea/V0TO9xxY
CUiNBjxgbK7WFrCpUBlIEsbB6/0/02v8DbOMea+Nu+IY/av6TkPiuLEqL08UFAlNBoTlLqNal2gM
dcrVUEujVx1T+4SzpJr3+XP6J4wkL8g97C82vulSZjofIWhTqF4mkGyJjt3qCDMQyB3zhEyjAFPX
hNletb5a/yKlqSFuLKV3sxE+zqnwP4Rd9OAWw0eWsHjRVjKUotC7PnpFCQ7tbpMaTmb1xs5HNvM1
zqr8aFh4Z8C8CI9JVEmfrSQ3vdtjv1xDyN+A38aqmgo5Zdzz5Sz0GSWyZo5ey2gyERJbOBxtIRxL
DUzz7VDrNwBa0cB6SbNg7pEdrxEcRj8NZI1x/mp84jHrjXfx65ac5eXKOQ+xGo1CiShFJ4UQkm0K
uxYCeKPZufkCQ/c+DQ6Qx3a3B3UtIkenCF8QvSQO7vP562lympGY5q81/oOBDWciVx4C+h2d06uq
rW/pi27FW/79hwxc0WjoJhrxVNPNqAGH5U7WUBK6424w0zf59fbwrly4YPv+G9+7psmHeH5azlES
EU+QHLP9qde21t2Hc44y7CErkEF2+ujYVgXnj+qEL23kZFt2D+8xzrcn1WGad2TPS116zfXJmlTs
E8PPX/Xq/5D2ZU1u6zq3v0hVmodXUpLnHmz3kLyoOum05nnWr/+Wuu49sWkds/bZL8lDUl4iCIAg
CCw0RNtXKJATPjz/ILWYV7hri9918ctCIv5rkJ6b3HSyXMLwMtBXDeEuxvNU4qfbqRI5lrNwEsyf
ha0H8RHyr2y/SFslcYjzAZ+V2oK/x6yN9If0ATIZPHz98jEQHcU22qHf1K68B0/v/Y1Z0AOAzxki
sMrPpZ7XehA1iYRhA1F+lFpMCprsFs5/NYC914v36LYy/mEtAzCQo0eD3FxvieZixrCytgU9iCJk
x0DNzvFRNhEGpS8g2VjdX9aiUNFdhsQ5rn5Y2hxQXOhbXVfNGMlJfuybD1XFI4S3623YVer8+Cod
6yv0wMxzrjXkoXPSRLuSc7O5YS2HJ4aiodhzZj1CQSvzASOe+kO9FtVj6aAE8CHZqM/6s7yNNv7W
3EzP1s/g2J+1Fagi7IpaG53jT26emVj82WFfCACsWXOLkKQeM70Gx/IJ0/nQoGsXeNj1uycjlImO
SqkxI3rncbBv3nZZ7Pl+eYFdFX42wIOrR7Tqbgo33qYrTNBcozbLHXbDOlwhr+pisPijtpGflafY
zV15La+SVcE5Km6vSfMuzOyMc/XbTHRy/SV9KU6B4EMKunRQiw9V3uLSRBRxowkrJT82mtsP3HII
GT965WcAOldDgF8F7Vl4Y7wGLfUCEwfCUjtqRP4q8Kxtpwd/n+79J4/kjwlP1ec1XMEh0EAciQAH
Uc7c/nYNJ46mXreyoB/fk0f/J5qW2ojoj8UBV7UpsnkUDjenLx71ECciZ4OmLQXZr2u0GFXOsZ/E
1lG2nLbbJMKuVCnIeRRe79mtCc9IJrJR83k/r/AaqQYZR9XmiXXs1t2ue0NNzkH+4bn93lzHj9Gq
doJ99kfl1YQvru8ClbEbJD3RPOkBdQy+vGeh/xrQKd2sjKDi+f35l5h9u1ofYyVpW/n1UEOSRWV7
+ZsvONq61El7rMT9oFJrfJWDnwHaJRVx3YKGLpM4vv/mzoOrNrgdEPrjwoMDkTEOrxAjY1QG79hq
JFwru5j6/upBf7nviheWeYUyW8uFM5ASr0h7dM4eU+K+cfKIt/bNLIG5UZttLojiiB9vH0aNGI/n
/skDTw8KVBuemc0/xWwXuPnhyjV0rOC4ZtZRJpE8CBizekRTR0WE32CnOXk/xA0UPwqp92Y9TZwn
5ptWRTwMwcZQ3Ym4AIlSdkC1hwFHaqtJ/klY+zt0Ig47y3KGbeqe2rX4qzqYD/mbZvOmJywJFfVU
yGKiJRq3erZCQetLbQrUIDiBDQ63FQyNiohS0VohlVO6NeekXNBClNqBzg4OE28S35HjhX6UlWmV
fRYGp2zfrgwU9CikfvRSInISdbM5Xe/fd+SHe+dMswoPfa2Heh5n4STEMS4NMRk+8+40Cg0Z8UZ7
X99v77lzo8NMvzF3s861rNdAVe7ppY+xCSd0mJkr/U+Fgva34E3AabBHk8Uf7XPgTIK9ESGDyKgm
qBZ89Ln6yUn6nRWke5tGWu/REtD1nLXdOEcGiDE3tUfxvOhjaSFoOIl2NGoiK+v78rvxFwwG4/ZR
bGpg/gMW0z1ZDgLR+7/O3Z0Z/kLdMALKLEEul5yCM+hLaGSj/1Bft++Y/a4JiAQJyJM5kPMXX2ke
syLG0Xee4vk1RkafeudX/5LIVLe1Z8dsth79fPYUjqO6iegZtHkPLxZoid1kVPMCS6gfyjCfotZF
tDcdrCfV4JxhS1igJESca4JWBPmsayxJbq1SqmXsVU7wFCsgxfJ7bKm5FnoU8HK27laMGCQOkJms
C4kdlhwsGMAX3/txfzKFIHpso7625dIQ7fu7davicA14WkFjDbAs1s2jPVwo+yBTT/MAY83RcCnc
NfnTpD7fx7lVc+DguofTZB4ZJjJqrmpjkkRCq56MeC+hx7YVaGj+uI9xewlA8/MlCLM/KQqsy7If
1NN7/AF1CI+Bm7xlr+Dg+4jf7mPdXni+sdAGDXp37BDrxzNQwqBYZVJPjTvEP9WfWQcui7Ol/E69
pzjeaMWANtZdn1IdOW/pWZZ9Ur3W1cZCn0RL6n2SOPe/aHEn8aL5/z+IMbtem6RoTCT1VL6mo5MX
ESZC7ftEdkXe4M7vtvlrC4ecZ0YBcOsg5cimNhVQBOLxUlNPu56+g49r/VN1wDBIA3RLDPRHff74
+BrJqSX/lD0AeYErYOZQ81GmHjeYcnwyX2KdmHb04W8CjkO+eQW/BgHZ9bWVgwdhMkApBZBDcSo2
v7xNvLK2qNlaRU7I8Si3iaKrFaEb7BoMLwBIzyLqPXXVWkRi6NE4Kj5ZkWYb7nXiP3UPuocSYY5v
WbaU/+zgjdkn+WRNYgRBxq/KWaYqDR3p2ThgSILNu5rPevfflQVD3K5XaBVlIkXwCie7fN50rwIn
xXIbNTISZDyLAZI98BND7+XntKSRbAdPI4bHThT9pk4Nq0xtZav/nkYHhfr3TW5JjDgMUJiBJDgK
F9i6pkIRerzpBtqp2gvE2Hl7DP55hJ6s6t24+ndY32HsxUEXWXla6pqnnsTVsI9s8vtJQ5c12ul4
YfhteIUU2d9FfS/6AqgOwkkVQgOu+lSdXaUhzU78oT5lu9pubYwDptULyCkLIjzVvHKkhXDlGlu+
VpauHJRRTS31VAWOv/Oensi0En5qq+lLoX5AuIC8tTLKidHhfhxXEKpGJld0urW1wgw0zhl7+2aO
usVLiTIqmhao4ioHQT31NNpkT+XBR/m8XUGgCu1egm37xuPpXzgMrhCZkxB1UVXmlVBMc5WT/eBw
zpr5g69sGu02uBKCgGhmsQFz7/U2qXEzKEOk6ifMViNS8eZzx33MG32DgM6DeZD1zOvHKEKIGr75
hmicinfxy3CjCMYs1ASMrAjFHTT28CLlG01AfRgounAvQx4GTYbMkqow19JQkfxzrerSucqRKqxg
3DQLMDnCrFDpANZk9dhZKEq6b9k3DnJGRqyHQlAkitHjfC3MQAn9bkoH/2xgkCZuuiVC1779vA9y
e8v9RkFqGMTOuOay4aTn+UERRVifVgauEjqVGRL08pnRSq2njW7EdrKSGp/jtZakilYevEjOQ0Jv
CtgUFNY06PXxzygYopN+wKsZBSEcyYOVFP1WEl41/o3e47Ec+Z05/wl3jHLQa1k2ihJUyigH53Er
Ov7W30hOz7nAL0lyLhwDKwjm1IG6gTmyUfYWWmGnBudgo26H/bBDKfxedVHevebs2YJmXCExRuAp
5WjEqhacK1dYC+tob27LQ7WOaeGAvuU53EjbaFvxagNuA6BZiBcLZIQYi1HY9pgVfu63wVO4Vmn2
JD3/iB7KjekKG84a52jq2tCvwRjtz4J2EoRcD87xw9mPiXqaKGR5KNc5T5q3LuUaifGJpSz6Hhp8
g7OwNleG62+9T1x4tigHXQcHgRPYLSrihQznrb04RPvUVIIkw7LCh0fpLfvA0G7Oem4uo9+7JM0E
Auh6B7fXNUKmWIkWg5H9LNLe0bf+elgrK+8ReRDODi3YMFj/QYyN1kNc31h9R9I/12O9Cs+5M7ky
nezE1nbdTrfjzUQVCmO2Q7cn7fqVA3yrGqC6BI3RTKCOB3/2ut1iXLLhFXL0rf7+UcNLSvJlrNQd
b8zwgklfIzG7pQ5S5ScdkBq720zEcwvnTXHqHW+4720kgC7AyyXNanOhFkGfh940L0nBtenhZ/f0
2zVtjCV0g6P/Aw9jvOCYJ8J5by/wijGaMEEdeCM8lUANp3VbGxlVHsHRsgTRPTc3xapg0WKAwiRV
S1D3RGekNfG8bksP5qPkgLX5xGua/55DcO0xIMMLKEbx83AyEpTcROfSqfaJW9LE/gnOQ5KuQ2dY
9wUZn+RH87HcaFRcG5vxOPz+LDPCI1PnfQfbhRWlONXLBt/Rb5MNJhHSZm8+4/1LpKOTub7jr8JN
77bv8SZ5jR6slUIx58Y1NlylmrXzjkBY+urALE1EmPiQwm7smkzoczs2b79/YHLsoQLRjed4TvSP
C7qgyZhUAP+DuAeDThiTiVM577QemtW5qG5Q9gGddhOmv9niY7lvPrY0ei4O5Rvq5u97hVvHeo3L
WFCaZHMyC7j+h7qVdjJmtlPxeB/j1rVeYzDKPBRBiDqrb6sRQAryC50Dp9TlHRHzecNuGwjOQaGu
oSgb0ey1bQoyiPfrRoXJaPs6ehrR7zrynPfNWAg8dYEM5S8Ic7wWnlRU7QgQcaVuvZW4xXgYvMnX
bogCi3blrepVtZa2k2OsdDcHLUy/5qWLZgh2nXjXQc4PVHCg2WM0BYNPfCVM6uSsgzR7UDoCWq37
+3V7QoEZ5AKB0YkEFNZlJFfJuTNjMhYPaMqh3egIMVG6o4I5GPfhbphCZqGirg+9b2gfxDQ7+Xrn
ItmI2lpT43OtPA8tbQSU2jl+fxTAaZmB/hQlCF4qbnLwW1eaG4GvNFNbO6+eh2KvBzkpcvf+Fy2p
Em4Q4FzHd+GxjlGlSsZwXhn1H2fdK1ob+dXJTpMEBDdd9XEf6TblgbXjGXy+mIErDcp1vfZ+MsEl
0YNpvf2qHzAZje79TflbeokOvJbTxcMS1a+Yb2XC1YDK+xqqiKOmaMIyPU/JNMp0zP3ij9qD/YW2
gZD/MZomN+zAaKY9GsLq91EeRp0mvtcfdKnJZZSyWREuOrWQoIEerewrjijmpbKKffl9jChCPRp9
cFan5zjfgRZrj2nemEWtYu4eKIKSzxxngqplZPRLW3nBnBWi9Jys+pJpWWB6RC0rhj0YbJ2wJobo
U5yS9Axq/a01YPZlrfIe+BYwwO2Naud5sjwuj3OIcRlCpGnrIw+cnk2xQNFqJPsUY64tjgYvbTZI
hcBQMvf9gsyN8RIzVx5GQ6bZubI7e7IlhLPmRrdVlKhbWzx4r/V/XKALr4jBWSDixaPzTI5yvbAM
ExsFWcqyc01K5D99x6JPzkexWhtPvABzSYYK4vQ5q4aaR5bVQDO6smi8HDVg9ImXX12W3MWPM+uw
vMHIxqrIzl7d9o+WUMnv2hhVz0LRtjSYd5ZIYqeDE28wCuhkUUsBWINKXMUHHTmBVWNiGhKti2Su
BQ+smkclcftWAtZGFEUgXYNSKdToM1/YeGjYLUyjO4sFhgtUaCcLe1pOz6X/p4kwQsSVrWPfbSI5
PIH3gpRtYI81aD8COnYr37MVNGgpqHMo99XAMeJv9b02Ynwbslh4LUctIgaaXGuBOIllogtVfxbK
dYkpwIX3q8WoliI6+kFPvWk9ZrWDwXEkNdxQCDdeh7otiWSgQRFymr4P1nsj7FG2kieurjlBuk6C
L3DO9Oaj2aoO/ndbHSKVhB2KzKcCfctUH0G9XjgCMloiHvWKd0F1a+2A2aG26P3OxNwJHsI/abeq
4l86ZiT2pEY5/H3ndXtkYj6i+l0vDhY6UCBdLxtOtIk6SevPKaoRSKZ3uiO2ieiqUfhVq+XgdLL5
2bVC7NzH/T7tGXkjGQpmpzkdhLwec1ZLoaeHjWiiGHB487RhM4hu7m/y7DjmRzF8UgwSeq/W8BqC
FwXFCgXaNYtH5Ze+kYVtuhdPkWFHpkmjh2GkhU816TGoUcm5UXeq6Wq6jVnfoWFLw7MBMkgnfJIt
14gaUoD+/ZDrqy6kpfJi/ZF59L635bZzKzyWhTY/kAijvfBaoplW94aHhvizGAco8G1JhbF46hqz
0wx1FUyYkl4QPbSNZ43qO80/6cahrAZiRCt03wYYosOrdVVml8mK+vKLGNUeKnWIx8Drzx3IPSS3
L924fIotWoMtorDS1ajvR9/Gq0i+1zd68NG9egGphCdNRBvwO8YWg+HFM9dQxsMIEkQDHBqHTMWx
aksoXPbWcVJCc+jY7Hy7CZ7uK8ptoIHyegxQkxBoqAbqtphzJ+7jYpjkIT5rxPZGZxxwc3VOI9Ge
As5dZnY/V3JikJiEXiwbITq4+/gceYK2GTRJotU0mHaP6eUcs7u5WcxQqKtC+wkSN7CBayXBKOIu
KacpPsfENka3oyiTqUbCuyPfnDczDPhQkfOdybe+NePizK7NNkpQgQ0YCxX1iJBaKpsN71T7zhmz
goPrwDYZeJcFS/f1akD2UqQGBv6c62oQ1pmv5jItxNDDeMNSzzWajwZ6eZJGrVZT0rYVTdQkNGkf
j3FFulJE7ZMwhWZBM9nURpp54xARLzB61H4VYY3him3b+Q+hIAQBGdCyIxEFc6tPZaGANtfTUOBO
U33EyOWinUbwWwYx5pVZlWchIRXo/UdiCREGhE4Z5vRMmdD9DPMI1LpiNRoCx7HdHsOQ+UxahDwV
6tfQb34tDFGtMnBGSBg16jab8kGx61Xghniiix4+1HUyEB7F7O1jGYPIhEx613ZT5yPqb9xifwiV
bdrTcAMHN7kNFWzvyK0vvol456MS3b4gT4Hvxt/Xa2zHKi4UFEThnvHQuH3torq4R+rPrTunyV7V
Xf0ZoJUBcTDHGdzksQCMVmZ0M8xzuiyVES5IobxRCtP0XDsGUbcH8M9uGmc82/dx5sOHUegrGEai
iRGMadMinm5p+vLj9MUrKLtNkzHrYE6/GrNgEr8AgLcydg3ZPyhOROg/L2lkYJizSDS6qcAkcqzD
KUkEN2OShwAFGfS+uJY08EpezAmjhZNXWym2BUUwLpbkuj5RNybxqbGNQJzKgZsd8c324K6Dhz/U
nWg64z27SjSrUJnh7N5pNvKf2ibda0X0t8/7SDfR0Sy/CyBG3YJhisa+CNPze0mmnU8iJ3U5qnb7
yjJj4NIGJ43EOrT62pYQI+FxZ8yB4T5CbJt9vD89c/OySxZ7icJYbGSWJXrKgIK0g0RcaY3+TpSW
vLwU9ItzGV0SGmpnUAKKiw46qBllGCQzTqTQz85CQN7zgRqryCfr9f2dWThAkd1DiwsGZ6LhhR0E
k1eWUqpKi5sU8X4qj9mmI2KzojWPDHbJ4VziMEdbi9BXEDLgvE8esQ7EPzcJ2Z5MXhv4ktAucRiV
xgSmQbFC4HjPMq2p/ogHFYejajdxIDTtEoPRZrUM2rbQm+y882Ye4eRzyDi3qKVg7QqC8WtCbSAl
0NYQV7KRVyIVHOGnQk+8p9dZGqwDuFzJLM2LuEacGkULJawk2uhbt9rPTYobozqqGTkFL7zk6dJp
cInGKLQkdZI11lgUuhE+4pDQL87GzIK/sxx2GE6CZKFeYUzwudmodrTl/Pqid774frYbqABFDBJr
+Hl96xVEc3TyUNH150gxCe3tvlnyFIBNiRqV7ndVUGbnkSLgJOlWoKWd7iX0ynDzghzbtBjbtAax
6/KumvcFgYArRyR2Q1ewOdrGMU02aRP1+iBUGH+M02Y4dXBnFQ1tn7dJPB1gjDNPBhD8xBBc+RW5
6uaPtdugKVNz4tO4lncyrlav97eKtywmxukjQfOLEYB2ePyT7rdr3pI4ZsMObs+9RPQUEQDvKpXW
6m9MttrcXwIPgXEDfVEKLUbpZGfzsJvcgeCyzbN9zjnDHmaB6k9JrGHze7BzlKvK2eKKTjgn5mIM
8NdC0UF37c/GNhFko+5mTQbF3L4k42fvbtcmFTaf90XGcQY3hD2VP6lppcBo7IBG1vPeeRFFcImr
b3VAMsrrclkMdC9XxsQdrVL7kghCMUSGtmaiNrj4wLizbUF5IlwKcC6BGGfgy77k+cW3M9BIZ5u0
cidbW1c7FQ2+lPIY8ziODl0811vm1xhpUCmz+cTkp7KLbN3ev8SPPCO6f2ajrfcapvHKqG9GyA9p
Q3VTb0Sy5ijEfS8KFtFrBLEXBzmsoHu4qDYn8ynYUYeavMZ7riLMtnxxZGdF3fQC6D/O4hcBmf1E
6TxRgedF73sEMHteo2DAoZSNOsKonuKZ06SoAH4MaEjBy/aR4X5qfLV7YZU5vAvdMu5cDYlMFZoA
GCGCk3LwkZ2A93Yq+1CTNCSv9/dp2RH9RWDkl2phL4p5kp2lU37EdICtgodaHt0lbxmM+KRS6ysR
HBCIqn8iFe+ulaf7q+ABMKGUqA8hsiYASCeSkIyYv3ncgv9F0f4jKLYcw2rRLjOOgDj0pq3T6cFR
MmdLQRV6fymzLG6Dtr84zL0NowMRV2VxhhyB+BrZ5uNL4nBsk7Pn7Bwq6Jqplg20qqcWEdDhNjjb
4sAB+S+e7O9CGM8ZFZ02VkYEF+OaqxT1zwKJV7UdPSRrnnnO3v6ezBinmfRVqqQNrobRftc6mmsq
pKM/pkNG17ys2LLj/LsqxnFiznTXR1qIV73te0j0E2cpt1U/35epv7/PWHxm1aFUtdgbqd4aRJJt
SSPSg/CAtxuSuhVxwO1uH4/xn5AaGHKD6IrjEJYVXZnZkcGphEpexiPIGiZVBu38mEhkOmwkYqxR
bAT2MErva/pyzHCBxLgFdHu2SaHhTVb+U/q0QkonIJa9Gw4FXXOC7aX06fwc+59VMR7CSDOwtnZY
1Yi2F5/2+w/qJOvt16uCKEXm6P5i0P0XjKUsQG6sRzoYYMEmONHSvS+3RWd38euMhzBLK/fgILLz
688pIMf09+n+7y+6B6RCZ8qFOfnObEuJqmAwQCD8tQfbTtfjS5QSRFb3QeYfuTHZCxBmP4qirApp
QJxjrnCQrl7Q8/HvEFg22EpAC1LgI8QO3ieiQrWalbjmhIeLG/13FezgRaVo/1/Ue1w9czR2cZcv
fpqJcOUxRB1nDQHJr/1K28pEXXP2mYegXAc1RVPMFNQIbWvU1jXOyTv+yyUwbtlDlRtqZACQPHW0
tx3uFXrZV10IifHGYEjrx8CAqoJo5/grp0+9Le4rylkHR1fZ567EqkDFpAJlfH7/ZX0gwvz8V8bA
utzAEhqplQEQnKd1vNrnbrW6j7B4bF0IirHpcWzSXMMT0jnZ+C8iCbnp5tnp3LFnlurbzAuhTOZ7
krp6rWxlZwazzwht3qMgZyGsazXUforiEmZRPvgkPmcYmHZfUgubjXIjDUTiKHrCIEtGpdLSw4Wi
UXKELbiZ53R0SebzNGopOLpCmZd5cW0p0FJu4Q88bTqK+0sim3gz4Klm5IX3CzZ+hTP/+wWOlJfZ
IM6rwf1/Mwts5OnuwoZoKG5CCT2IczBpkJFXrCpZgBK7HDdxV05QzjqUHEd+28SKnptLCEZY01iA
bUUAhPezdfrXx8KtXwpHtKVXGn8GhGPtC8ffFRojMqvIpakp9Pz87h1csaQqGDQ6RD/Vn/uKxsNh
TLKSzb5J6hkHNeYDUR6o98C7ePEwmFMWZ4ig6R0kN1J95T0j02ijdr4i5fn+WuZNZqz/UmZspjlu
jN6IZxywJ5O84yYTFrwLJubgAozCUJTTsSOxrKaXJGGCrMLX3qmJuQk3REG8yDf/paD0CooRmSf0
4G+TAaWhC9bApcUNaEqhAYEzEvGNl/BZ3KG/K/s+4S4MtI6UNo7mlWnEcjFJlj7E7hfneFn2Nhcg
TMQoq/7QtgNAYhJtdpgq9oA8yQsnFuKiMBHLqDWWEYhAKR11dYh3GH75In29jG8cIJ7ImLhlKKZ4
Hgkyi6z9kNb6ycl+ft3X59tqKwwnQ+U1RrGiWhSjwpjQJe+lvuoNdb4ie4f4odiM2/TBW509OzyE
B5RC7H8Mr+M+t1EH4dzH/v5txpiusBmP6qNcWRx0YKcBTT4rO7TrwunsKliljq+u22qXl+jkr/pt
Z6MUvB7sTqGiM1Jwhgw/8nnYHwl3aNNQv9Kt4ZRbxU1yYlYkPZgHeRurxP+Dcd1VRNJfFSjwRxK9
9/vMt31v3fopVQ5JahFpLX545kpIkMM1YxoMH6g6DKtzM626zImSTaOTzue8iy4cvmC10NBbibYF
1PwwCesuy0AAXkm4/Up2sZs08hLa9n3x8iAYW+gMXG0Vq59z4jJ19f3Hidd4sRSVXq2CMQRFkPVR
bsTsnFfkvXRkqvgk0yDHZ15v75K3uoJibKFt1NzUK6ymdqJNkdB3sCFWtEzo/O5ibHhzUhf8/BUc
YxZWIIMzPwXcTvyDUijpx/29WXIhV7/PqD7GNiTNhIrR8/SIV34DFV0Bzcj6NV/Lx/tQC4HRFRIT
U5SoXFB8CUjjSqaHemX+Xv87ACaMUGOtwqCkaX5EEukv/aniLGDBC14tgAkfBqnOsyyCqSA1vFGd
KiEf6y9OKMSzlfkbLg6nsg/lvo2hyCF67tyxdUZlzcs33d8IVA1eY1QxBlfkBjDar0O+Uu3i1eNU
4t+XFMi5rxFiZWpMT8ROeC856c69RWhuU84Zy1sGY/NeqXeSWWIZuw6J+pf+n3KSofLlr2O86cBJ
pHpQShGvKTnB7OnIPlpOzOvE4C2BMW6w6Gf+UI/I+4h4lEzs0u44lbALd4WrVTDm7QmZ3kvJ7D7C
LeqEXZlXds5xIDr76jTEYS17HhCEnbg9zK8moNIa3Bff5vW+3rcNXWTsW0SOfqoN7EiJ6eOE+qhE
KNdc/77winYlMcbKixw00HGDPXnH3Qoz3B2DlnvjdcsJqe77dZ0lmkELWq5kKhZz3jSEdwnhSIoN
cXHcq1aU4McxCdmdSPonPDQlN5nMkdS3Zlz4qjxN1boP4A97qrg/575KnYRPEe+6y3Em30/uFzCe
agSal0PBNOK64ol+5g7H6S4iyGB2xjADjGi4uevoJvgROgVGYqCaKp+I9kz6T04UtFRbjb6MvyiM
a68zZQp9S4ahrA1i18m6RPbBbcCuC8LsnHh43O5WIoqKcwQW8YO+WjdoxW/fvpwP8XHLy6Muup6/
X8OqCGLxUBFErDkm+c/S/oH6ao5UF5XwAoE5BHI5z/3SA0LTEIsKT7se5nr/xF/0bhcQzBGAZsgi
kzNAvGLbdKDkvPG1vEUw0V6ExyFBbaDjSWW7ITH3gU4KylENjv59v6RcaHjSBqXc9wDRSNCRGjcP
69FFW0x+vi8uHg5zGKitWYdlA3GN9Gc1uRaaIqijvdwH4UmMCfOqwQxrHbty3lV7F7WJdvXKm77F
013mIAi7fojzHhDGo9vtojXPs/HUal7ixX7UupFbZY39QKPxYDcgFz7dlxEPgHEFVjbhXRv+/zyd
3rVj63Lrqhdd81/D+L5sX6xAjYYgTmeKenDvbyzyHj8MBM+aydZ376+EsxXfjYIXQO2goKFXAFD2
OyePsPTwk2PjEkdrv7kLLyBqocXUagm7XTqNLbkYp4x3pYwKeGgO0VPaVdR4dipy+uQVw3M0+bsT
/wJYU4N27oGchSjZdUTetj3RPu/Lj7c49VrVMEOpGIsSGNGmd8zX39LKWE1//p1/+X4Bv1jIYLZW
kRkA6amWg3bLluiP6uFfgjB2r3jlmIB2BXZfvsKBPaQbNF1RXnnO0qvy5SnKdhvigG3GblY4e7BW
aIft6KY5l++xq/7aqWse3C3bwnwLuDAkxhVEtdf1XQ3le+/2ku6E+8MZXYhP8YDu4mGrvFI6DDbW
KcXOF7pH/8fMxsUHMK4iav1EAxHArIQHf+1v1ZNJToZt/i83tr8w7NOt2g19FsyH9bu42o3fRSro
JMx/3df25TzNBQwTE0yBkRWlh90bcDSgDu7zw6PZimNTS68Xl5v2HYld6LsIZzEaAWSGWtLewfgi
z7SRRsTDUiAfIlLAe/C4Y7grYwKF0AsNNMdBgHaTkTwiH8ijhe4aw0/+pQgZjxH0UTmqIUSIW2n6
Eq7ePjJqPPEyahzfx77JJaLgGamkfZf8DsTfdI54/JcLYRwG2imHVBsAcUjXrht9ZrVLk/f7IIvL
QCPjXFljGnhluHavZmiVQ5WbiBRA6vwjB3mcvg7/F8d3gcFYaBGHuiAlwMDkoxhsudJWfR93vCTq
4kHxF+XmRC81DQ/W+hy7RT+UZ9Thz8W+Bmcty7f5CxjGQHUT7BMG4rezPdLgySIqbYi0bR7W9/fl
u6KFybijafw/G8Me6pjcYPpNDpy4WBmO8dMjM+sYoQ44NDfbh/q8izaCa25rYuBGVICoFx3VnCv4
cir34iMYm83BFaoX4bxYOd/5zxggpJ9whrxhTvcqtXlnybKLuIBjLHcKPDS8jlCU3UFGt6wtdXOR
jLziLWsx+LvAYcL8MM37NK+N+WqHlwny3tn+dvr6ur+DHMtiR7lWaZeEmHKOAoqclK87uSe4GaEZ
5T7K7APuqQkb6Q9W4IG8GSU5IBoiPUbR/E+x/oWwGA8xZmkwlt2siDpRbTQ3f/67FTDeIZQbtDf1
+P0BvSAPGbesYb7i3pEQe3CjCXwcYw0S+n6mdX/5TrihH5HDY0NY6my4tFi28CroZWTFBCxkrmuQ
6eNEUPWLcW/c+n+OZrGndzfoXu75WFFKQPxMWxI8v7ZoEhYeg6diU4mrDq/CaNsxzvd3iuNh2d53
weyz+Rl6voVbJ+GxO4MvwNUDm6PSi8sD2dhc64cic1aO6D+r4F8tOJ32tdnFm5fY5nrxRQ9wgTEr
zUUANPZhLPQ9MHb6KtuLW8keyKjQj//tnmmifxd8laCOYtkPQJsVh34Y5tir1+QMwuVXn4TgTMHR
dH9zFu+ZF0CMT9O7tK1LMZqBDMxzQXcgr8x4WcEvIJh4BJOcJymZ4rkMSUJ0Ojo1/TNQnOV2QHhZ
5kVdu8Bi/NrQDCNmbEFuXUwfwOqHG0RoW7yYYfnEuYBhnJs1mVNhRIB5n+xp/6Q/tvvnnJPmW5Yb
pnaiix/ajHEF18pWd9OIQRDZXOrQuflH/4G4lNb2mBPVlW2uys0RyI3D+wtnzLp/odt1hHFhgljk
uMxO7vgKlkLyNFHvXXI4J9yy9C6QmFiotDKrizQgiZiI/RjYKilIigXxlGFRty9wGGvFyNVWUDA6
8mxj9IKAc07gvPEvrsRAhQYGgswt6uwjf9urXdynFdQNbJI6neOOOd3Mr2RfOq8vgRiRZZ436KnX
zGYaP4SYmNVVdrP/NZDSln9DI+p9eW7o/7JRl6iMAEWh8dRphAAVMr2nuFc2IJnvkBPiAc0/xOre
JRATMA5SJwxj2uZnA3nB5IdKa3LMyORUD8WWkyJcNKtLLCZaTCLRz5oSe9a4iOBGR5qtyq3tAt6C
N7RiyR1dYjHeVRtbKKGObetmttw1OjlyG3T99n0fLvG0Y/73C9M1asXCYG/AFHjvnFmHwWv6iEkV
UPmONg6mkPlwg1xaOB4s42xRIysZjVXPDmpyqw1IDm31Q3VQu9w4ycPwU3rV+fPtl4z6UqSM640T
lC/H4DOEJUw5aV9Hx3AN13rvPwLq46HMMKmoOekTt9WIqziMPw47ZTC1CsutIGU0sNFiBwoZcMcW
Ky4ZxayE/90gbiarKGmiy4k6K44rz8zpe1fa6zTVHDKeeNqzFNT8lejNYBVcsyOhQZsMlDT5lB2f
/O7tduPteNenpQPmEofxJn1f9I2eAAcsRL9SJ3D/NE72IGOIBDem5i2J8SfWFBd+nwNqclU8/2PA
EB62M1Q9coOb+ZfubRTjTTTh/0j7zubYbSbrP7SsYg5fwTDkRIVR/MKSriTmnPnr91Dvu74jiDuo
9VMu2+WyPU0Aje5Gh3NkkQ8rHJSmx0QZekeSPif51kDxMeetGnF1bam9O7Qbo3uryv7/DFuNPCoI
U+VvHDWgPVNKmWpRVIfNtHQQaqgJSXCmdokXf25etzHr1+4fOd+e8MLEIOJWuKD7ltO8Do5g55t/
0T8K2EwgZAFAXceAE7UUTpe5NtXGRQ8x+7icGXdQ3tgshmt6CM5XDbV6XsRYGGVBgsHgmgBYt0Ar
4E0nh3bcKJuHxPm4vmOr9uJSDrUeRWimsNcgBzj6f0C1SyJvcoyNgOJzYLF6/b8PgFbEC2n0AY2R
LGe+CGkgFSbv4+7P/LhloSWJa2bpUggVhsz+UFfhYpYGUNRlRPqD55ylTgRYRtbpbrYcvF5vAk+W
7fErdreGx2JrWS1TXH4BZUTSiBeznscXzP1WKXYPu9vg2BGeHAcPYZfO0Po1D3cpjbIj/twlGjdD
mgLUASQyuuf27bqWrN2rSwmU/RjlaYSSwqkEb+it60NT864L+M25DAtxKYGKQTRx4lulwRpqS1xA
bWYrRx+4RhQvI8+H4DYyUzI4N3JgjQ+29bbNzS+WlVx7ml9+AhWfdJxmzIGyhFzAG0iQyBXJFwvb
nSWDCka0KAOXyxJqdY9eabf2W2CxlrGa17xcB2U5qiZvJ135VgcN7KdndBHbvtWj2+SB3xk31w+O
tSDKfIQpLxTZYj6kk7OIGc0JhY/rMpbfuGI06OR3GxR+M7Xwk0gEiW8yyUDdBm4F67oUho7TtWxx
msVojCBlgNoB3HkOzePXdRGshVBmIZfHRuc4bJYVIdgliTmbCTqmWH2Fq/YAeJG6CuhCWaGf5EZc
CkXR88X5VXJmL7mR3evL+E1tvVzWvwLoR3jJgcw5qmasIw9tR92q5ggQiJiIBanh1Y95bTLp0laN
+oVMyqjHUhrEWgW/C0R4syAqhrWX6Fa1epN3zOr0n66ROiuxKso6ybCJiN9lkwMpoviQOompnnvz
LbQ5j18GXPsNQwvXPSTA9UURd1iSaGXvh1IC2KaAtMOmt+KXxgx5Upy38cisf6yFn4C2/UcStaOc
DGM0SZCkiND41lHIYSysedOJzHEilihqMwdNLUYhFBcP5cRWcthvAaHPrsIuP/PLUFysiHKEgPON
9EzCmTWJi3QxuJ9lIv8RbHOYHZZ+sGRRLhEBbV7GKZY0Oz0Qx+MQkHKS2ZxuI4yosHJEqzXty7Oi
3GMzKHkGJE2M+gCBSbKzvVEjEdBullcJWgZ3hYtymRlurl/0VXt1sZ+URwQq61jwPaRK+qZpHsvu
Rm83ygOfPvCdk/HkurTV6iPSleD7AuYykuPUlialxnN8IuGVcvIctNsNh/2I7rF/U7G9FEPtJSjw
SkAbysvb3CCdTIRd+aq+s+7xcnt+6+LfxVB7l7SAjhcCLAY9fRUJn5dh0L1PtEegG17ft/VT+iuJ
iik6UP7OjYFHD29n9mdK9ssTkhVjMg9nCQQunla1UXZBtRyOle4PuQWEfXh6yWZdq3Xf9Xcxy2Iv
xIS+JnNqCDH5jeWMVmc3D5XH349vA4nN2uoY6evlq6+cEl0/41JQThQ+bvHznJPyWKK7M2diTH3b
7F9SZHCYA4R0oZlezOPFogQO4KNhBY1boPQE5zmyzMcuMhNXckNHPKMz3+vvUttnKeGqZlzIpSw8
2h9ktUwht0ZF47V6uKlubq/r3ur+XUigDHuJLsZYaSBh5x8wfGjCrjNOiLUGyqZPIL1HuQwSwLqS
ucFx9AEPdxoaNxj+zfQuUuR/z4kyQEpeB1PFQxYG+Czhjif55pY1bbhYl5+6ABBvjFcDAF0BPQad
jJfloE0LQ+7Olsdys8vnXfvpn8d9/WB/R8M/P5M6WGXupjCYpQ6IKo2THQbHZBVcWRtBHewACOgh
kLER73c3rL5U1m9TB6mObaZ2Gn47M5k8YSvvq59bQ/uPwOA6gGl3Z8m6ayzA9dj7AM73/uP+8foZ
rMwM/JRE+ZASlpDrly1KiAfU4oHsYDDuVYs45v1dvtm9WrhvtmVj9NBmdAR+F6KvKRPlVXxMVCZ1
DwU4OK/DQ/Sg25n5CfDpg9Wf7kILdO+e6Ub3ttlZ9+4xs3wzcAzv4/oOsM6RcjpgjY35vsZHOHfI
jTL85m9X83N3KVfT9frETzp+fCSfrFu+kla7/PFfU3Z6pyhNECjd+TGxuWO2Kd9TAgz3+MHiWAxq
1689PW73n2w4+C5/eipR8OdaEZcNv2EcJesrqetecY3vRxV0+T/+5UXyhXft504y/MVUATua1dh5
XQFVGrZx4vgsGiZ8tUIIYWTFV/KUP3WEut55krWRsegI0O/vGsMWi4fb9K51kFK29h/7Drih024v
PbaKqR3C93Ak8T5mQfF/99r97xf911zdIPiTpi93DGTWpkQSsC46+yWv3ZDcrZznh4lsXPvrP1QH
6mZPmpb3HI+NHYnJ+GmJpWrUxR5LNH4mKn4bj7KkIsltsdnap/1E7kzrtiN79838uO925sZasN22
UmxVrDiW8QlUnvv6nfxNt6T/0JPv0PxCwaNQwDjHjPXsXjuCCndsOQffq4lI7E+wAFyXBp69q2GE
+m3aLsQNojFrQwq1rIhnGcQbLe49IR8JSqaNyxGvdjBWmJGiIrJsJccDGmQUj7O90Nl5E9LbYkCk
95NyfG5zsxN35xGg/mDLzeyDQviAVHZQ2u7sdpvnZnPSeVv6o94KYHfbyKDw3Rh7CXx6JNRJBPLJ
cVsB2YLoB+EOqCAkCNGWmnpdStob9UtAF6UH+AX8B7MV7UYwdYL6a5Pun76kGCV6/Vhbwn2TW/FN
74PC4y7fl61dPGpOYbb4XO6P/qbE3x0RcU6GjeSAW7Qxi72P5FK2EcD3cbgpFry0zwPvtc6mdD4N
omDC1UPFzOS3lX0YIDRK3NGKO9S0kdJQ3nl73o2nivT3J90OTSSywUSmmqFVOrFOnr2KgGAa3qww
xxN6eB2uJZ6jbKCpRmbiOWoCNlgib/uNCyyIO20T2bZmIyN9MG6DXZmjjHGrbzMb0J6DU6J0nr4r
YNCbyWSNgml8ajvRk1uiZKj4Hm9CqxiJp0ZL35S6Q4LutgW95uBbHwqmM3RSDeb+jX/PNtunanes
LOXxJPZ2T+5Bn5ZbGfCeJI+zbv1t+aCdlZIAcRWQxiANsjmExhsADguoa6jHfrAml7e9bvtQvGeN
qWxCy9Q74MZEjnaE77NbUyuB5IW5NrRoQEdAJpDMyN75nl269wORgImbf30MlnhyPx6GJ0UiJNxa
6nby9DsMXGzRLeuS+lMdyGarQvlnjrQHk+SIPEwZpusPKJrOmkScGtQV8admGl58RKvLidj3NUnt
ykosIH314Dh+6s0ePE7bxPrqBMBAuTXxttLBnG+PkcMT4a5+CGEBzwh8cR798ejhf3YGUo7YNGSu
enyLFZjYfVf9OCroDDJ1/Ch2gjOfQyt/nzcO0Nlz/KNg7zLigGvpiUOx/8O3i/cBENcpmnNlMlhR
aRupfXSfzPRT3pyK3bEzsVIASmgoCW8i8KOcy41xIwi7lHRW8vAJLzdB8/f+HuCx5eEDg6JELskH
74qkcWfN2W7SbUHujI8gJ+FXZE3PvvOg3YCyunzoUHPdFhg5tnDReDLayNe7RNpsPS63/ABaGdqd
mR9Q8N6YysdbYgI9VrpbYH+2ndU0JnFTgq39g0wo5x3TlkynZpfadUKI69kVQOINCzPTgS3ecIh3
klNJ3Mn0sTdfsFXAIyXt7uHjOTs9Zs54Gx7iNysfndnlcRm69LBVsf7rBm3NzSoAMpI1WZIx5Eub
TzWMNY6L/B49uJKDqz+S1+i4NGSkVpsR/aQ6Cwy84eGothH6vhnuiCmfiqmEuZHqVDZ6wEcKmSns
ovPZiYCn3znoHbopvBKRs3RjwIzmB8YL4nttlHP/sXYq6lKzMOZzHbKribyeDaAYRKZPkKV0r2/y
SnMPJhAuNnlxiBdOg+cDDePgXH9+tiL7ANQb6Vg947IooPPV2DWu39m1n+KoN1igt+ms1jjTsiRP
L8JjTHaCgwvAWtZK/IdlSaBUkURJBUTdz2WJZR+KvR8MZ4Og2p/zDiwkRumLG/S6x8DDqm6YCHIr
FYBlbX9lUluZVHGXBTpkAtk9D+EGwe0SOV8DY22sEOXn0q4fP+u3qE8epUKM+xIRinXH+Mrf6Z+f
sQ910GHQCDXo3JYA3CCJrRwVAPcPpGCIEVlyqFgcEGQF16SQ8+wAUI2Qw4kzXw/nwIarIy7Ilh53
Nk/uH10WvuKKhl3kg9TvWtvFxQmSphKy5fWCYhbr9cKKhOkBKE0fy4Fbni+Pu95xQusco48kJ09n
BCDOHXFtT9lsH0NiAir+YzK3gcVql/nuAacs0I/1UcG4L4tp1Y5Y37NlHe4+Tie3Ii8ILZ1dQTIb
TZSOAz0vzF2/8y1QTQH/LSDWjOKo+bW5HU373t7Ku3u4BnITWXdfcNbe9tP9PPLwUE8SORxChGCu
bl/X6O9J0ivfTdfhOKNvANiAKFhwTr518A7WgE99dRS3wbMBw2qZI5E9GAyLE6uCz7hN3++BC5WI
ZwFk1EvaJzNtlrrJv0txPy4UPXqlDmE+VstjwjoH5OAtO70x7fczWmJCgjAttzrL+ojwFpyQ01mi
NcUyEVqpBE8nRm73G8b/2ib/tEH/JZVqyiUiPga8C5b3fPcU3Mre8+ZgeZWp37TEdjcmucffMTmD
tgLVtvGB5sa9B8kmYDJclrYyLiNdgeJCTVf75dCBqMhyxcta6LUaSP9LIEvFyMQvVxJOQdZmIM3F
g6UWEAYNz7qLMVHOanasU16zZpeyKHushOgrA6RdD6sZ2b37xyf3y1levyJrwQWoqv+uiLLNkx9l
yagqQHgyD8nde2amb5hmYCLAr0AAwBteyKFss5HqTWEokKPhwTfYr9J7DUoQoN3mAC7n0JIPllNi
P3zVzvUFsnaRSoF2TYwKb/q9i7wdvGrwPffaQFhNcSwx+s8YI4yNaY5KLM9KfSJlxP+TQSlS3MDr
y1nN9GBQBxyiovFNvvhTkBJqSeGPOmK0g4DhLfiD2uXw4gzRHFTjFZFZgTO4mpd+LggLFeOyr1UU
LqVTd10opXKKqkV6d3fXeLn9cX15qynXSwGU0k9pUwuNBAFC5mSTVWi26Jsvgcc3tvE4+RaOjkVc
9L/IBD6kJmoCuM6ps+NnP+EmA5f6YACeSN3GSIy39myb+cO/Wt1fSZQf5cDW2kkxVmf5j/FsNRYe
r4nVuTwOjGNkJldTQMt07v9fFu38ACGe132EZZWWQgZwTgrE93hMKgHCXwMqEWEsbs0pXcr7Wbn6
r0Qe5yATsLj0ZXaV48YUUYgNt8H9dTlrTzFYkr/rop9iftj4coTnEBIphStbUu9wdrlDK4W4y0DQ
lR58xBV4129j1NDVY6URllFZC+9/fAN1D0KwvzThcpATEkaJ3br6XrDvq/f/eFOp++DHHIfpdBzi
BA4dzI+ASsd50I//YpJ/Mc9/N5VyA7EoVkY/fS9oQbHLALQwOGDX2jBXtNym3y70ryTKEUSqLk/p
iBUtfKEGoLN6jKdjeu64TM/5iJVi5CkiDFQyJbMUlHIFOc/VhiEs99wBdOWNanGbABKFm+sKuu4K
/i6QMiexHOZcGODpl2FmJNmkwFx+i5jdROKiYtf2kbIlnaQboFzCicm3AzKq4Pw1ASCMAmOJwNYw
fScC1Oimh/XcpgfOC06Ny+rnYxwl3XiRck0m+jJ862Q2D10HzBg1KC01tHv/6/+8p8C3VWVRROAF
kFvq6LJhKuuCw2J757kBSFiNyYN7lm9dz39cSKFOTu2MeQ7ABn5+NEhoJiMZgdgakMYS0SST2pET
3E/vTKkrB/ljbdRBylkqyZkMteyd75gSb1XBRi7S2TKZN1YO7ELUr1mfxhejoFruXkZ4zMYqtmjd
s1pwJZYQyg8IqloFAUAeMVxh7PKXHHmy1pXt6ta4m29TfRlhRr+bWSJQKdyv+lZ097DeOdk+IEdq
WRhBtYBeY/GuwWyyX4tCf2wA7TuKbMrz5YSx17xuVqaBXp53f3/zWe6eSnQAEtWdCOdNPqpo11V4
zWcoAppBDRnDM6B/p2TnCh8kcQy7MJmYBfT3+7eSGR5+T7hTVuGHEMoxZUM8oB8UQio7OxpH+dQ9
BFvVqzaKHd0mmOldfOIxt93diFT4V4eGrK/8lkMKnUwYtGAlL9aeFz++h/JfRqKMVaPhe2rnINq8
TDaj3R9bNGixxsuZ+0u5sIzTyk5tIMrylzpMAgzkh3vjhfViWjHvP1ZE+S8e/bapEkLM4T3Y3uhQ
mYGo9nVdWb1CF6pCmTuxq/hKniCjvPH3tS07t3jDM0J51jooY5eoQhzwLbKvh/gmsv9wmxpPsH/j
c3/sFmXcMMYjxjWPlVR2Yxd2Z6MJG+49YxMqr4Xxl6LohvY0EEYFjnc4Y0aZaDtpF6Dkdiyc9qE8
sNa1lvT4IYwycsaMXmiZw+4JJ+GZhyE5eBqqn4LlYNjwVd5Oh2CbWirsifXSeWb+priFyZl7W5IJ
TJtPzMrbhgcJdSgUwWzfOW7d/uW6Fq2lv358JG1xwl4s02VH9BHDCk+RhOIXZp21wSl6N1Q3nUQK
yYrqDTDjY+EUTWRWzHA2a95MM9uPUTxC4/xU2nFoxfO2Lm+basOX94zPXD7jis3SKJsVYyfVtkXZ
gTf9rfIU7MbvyufG5ncACHZjYmKD3j8qAKJEziND+PpVUzUJQxYy2GuogxxVdVKKEAc5mcPbM2qV
A2lRMM+taDscUh31vdksZ2JHZ/kEz9Xh3yZk2BlWaTG+ZJH0axvAAasizNHFX3SZvMhJAQdmSQTG
cY9EuYAyOKq3n5V3M7oRRpleUHu7j4m8wxScxRpqWrfUf4s/PGWpc6n2jbDHs0rqzOQTxKOZh0t6
z1jlqtW5kEIZ6SApVSEPsN28WX9wZvKCrDwLF3fdE1wIoUx0CkgoUY8hBJHEo4ohnQivweHMk9vr
R7aSDbmsl9Fo1h1f8bVcQg4wh+/EewkvQPe6hHWjdrEUykrPdaZn7aKecGr96fMldQuLEVszt4uy
0ZKC0d46h4wJzBmCW+76bfNhxhsWD8LqVfu7lu/vuEiJB2GPmtm3hkG7R4+7U50eOarrO7Zu9BRN
klUkyGTkaHHNLqREMh/lXZkMSJsCW8R/NBJT2qFXBGG17qSu+bK8x0R0Z8nIEiiP9eaDoeLrQebF
F1A6Lodp0M5SOJyfx5wASjDY9jsDnQvLWF1M+F1+0I/AoQTzcr5hviZWjemFcEr3J0OSuTGB8LHD
kLaXE39vk962GUZ7ra0V/c+aqsggPjUMmVpkFIedFCr1gDsmo1Ohj3CmANMwxxxcbIfIlbcVUWar
fepi0pzBIrgrK5gtPgZYpPqU3OOvbsnqGlu1LhcfRS0epR5tVtMecRM4m9LElM8PAPxvnq6r2PqF
0QUJAy6CLAnfXDQXKgaumTxKQSBynrYzKkkv5gOz0LBs3y9noMMN8LyKaQOa6twHKcIY+uOykvxZ
fd3Jt+lJ9ca7MSM5uHpfb1mNtGv5BAUj8RKOE3kgWaMOtMD8usL56XCOvpLHhXd2ySxH5t55+nNE
FScg2kG4ndF3cx9uypgwtnTx8fR6ASqKOoQuqookURHvVPDFGPPZAFM6Yb6iPic2MCv3PMhbx809
a1JZWIzANXGUWY0KoYz0pBoANwNuiOrojIDw99F9ZXIbhQWH9l3r+yVNBK+Comm4LvS4QJDXQ5Xr
0JfaGp343GZmoJkqpKWube5fXmYEg8ULj4noD8a2rqmReCGZim5af/aLqG+G/weLj46q/ZLZAAXu
h+iIpEKGj+ES127gpUAq5AwmyS+4DksNfXKQ9ilRUsI7LcvIr1k5qKohadqiNSqlLn0yz2kNAHF0
s+lEAh1glZuNfJuV4DDm30bdUTnDxKidaQDrqTj66UvGuZP2Foci6cttIaC9Me97ohauEGKYn2d8
4Mqsn4IW678fSClYIxaRVC63CVdJc5JtQILDpw/IjJfA5N20YsN+rgUjlxIpL67GeS/pAXZeAvJd
tU0bWOVGWroQOf9ZVb3jfDBQEArNHjE+8CiYqLZr8asIm8gbqmooqkZ9QBhxkjbF+AAFeJX7OwND
BaN55Jh53HVL9VeQvuR5L8yvPtTT3C469ghkdwxFPSdEtg0nvxeAXb6VoQnW8U3clWaXk3hr3LQH
Vo5rrQqH4/1nrfSrQerFPuErfMJuwTPvveGzOpRP+W7eZN4bpkhBb+/ase3GG//ISiSthVGirKqY
rhQ08Rcg7pz6YpqWE57U1ZI1Q68fs59lZTgc6nshgzpLWU/Rg1dAxqG9yRNzyaVsEbhsHpCXJGih
4SxWymP9xvwVSZerfKEqh2mYBxSilV2GV9jSLGvfALA9PHCW4FXvzMLfqtO5EElZR99PysmP4WSt
hdasuQVjNzDHMGoMrWGDwaxKUySQpCqqbMg6taf8nPZgKZHh0j0n4s3cAvyRehr27Wu8nRjJndXX
HHLl/yOMdjl+lwE/pYGwRw25FtSGBdA3iQAmSlmR4GrW/FIUtYtqlCbAqhWHs79pPwAgFR5FzWsK
B39Udohy3PigbGakHYeOUWlZK3GCnvfvKilvY3TppA4ZRLeORk6xaLctQZ9EetuiJwNd4awgaTXy
uxS4nPGF6cnyKkvAV7LkmGIBKUYYOMCsEQ6ti//GcyvqQugn6ZqoUqFsgjfZlBnKEgACygTtVMsb
YjT/iJYb2uy+gtWHJgIFWcQbDH8qlHZKicpxQKCBVRklNALrHdfPhK+T+aRm4EAmfVcYrVVmGkBI
e7+KKtKmtVCDCFHvVNvvxPZL4jThz/Vt+GZA/hU6YeRWX2iYDfG75e9iw/k54QphSMZziiebbArd
8yRuU4mM3UCMsHB0YMqkrzwAWAVM1uh38fynS0gl3aYoEaXPypuRoqddqd5T4VbMiTg9IXVnN/Wh
kL4ysTJTtGWK70lJEh6N4STJTbXeTI0HqAZNZVTkVw03AHIQZQMTyqDXUigxrw1SPJ5BORirn/19
XgCW9C25lx6u79r6Yf6VRBfmKk0IalGEpNgzAP+NSYzgfRq3CbiwcHqvUbiJkdUaPIbYlQKrgurc
/yzwexzx4rCWaC0AONmIUUcBPXao00nmtmVm+tcinYU2Ga0aBvhZNSq2ikdp5jnUkM8RiEznY3PD
yoV9vzZorbuUQF0GXeKKBOMz41kr0K/K+USd7Mmuc4yDRNt5Pxqk9/JTKZvKsxh6abjxS8y1gJwl
It3oAp6tMUXJ4iVQiw4HHvm0GNo6m1Pp6cGG24IEslePqW51pWswn1JrsTFsosRLsoCOKoU2itLA
J1kJR1pb2deh50zVK8G3YpvlZ39gh31rWn0pjjKJcy4PNScPiw1eXm6Hcw5IMM1+Wuoiuv11j6Qp
M8mxpgGXMqkcz+QrY4NO9QG86cgjnoAGVoDfRfUygHfsE6uwEPu5CguSZzXwvBRLPZHzssuieYbY
AljWwIM4AUIBpojIA6J72VoiI94d0NBY7YpdbcWHwkaVk5FeWnSP1s0l6YIeMFUDfTilm4XS+Zne
8Et7wXtqafZsvqUb1rzFag7rQgqdq8tjPOKCShpwlSvyfuIISigmqPpa0t4n+3inVawRi9UA8FIk
FUcUrZgCIgoLm2z5cz5bzqvV72UruOk3spv8CW2GtVqLxy7lUfdk5HIenZyQdyjBrxSV5ud8TED0
jYLM8j77YKU/197iCpCcBAEXkwcx98/YoeWSMpt6hGRy76dWqOGFOkZtanIz4Buvr21dR/6Kop7H
w+TzotDpSHlvpOdGIZVmaRjS4gDmKzqzzJC26m4UQBzKGsCjdbTQ/FxZ0KqRH8pYmYXQtrkrtr4F
93Kn7mJmf+D6Jv4VRdn+rp84YYgRFk1g2xy9qSK+he4ClNBy22ruOQ9NAyxFWXvYXi6PunF8NY8R
GpyXhy1vdsfA/tNZM1oncmb5Xl504Pfl/md59COoroZG4iSISjPoRWsKcmilqimgD2veJp1V5qmd
fozZoSgis+us1h7m51ifyQAMsnwryQdjsAYfGcJt1HhKEECVzbpz/M40XjvjnBY7X7X79E8bPjfl
wQg/ZgCY5O6UOCEwxgK7wMur9pX9IJ/45hiPrp8y6ExX35botNQEzVBkCShBP7UFiWNdT4HCfH7e
vfKqWaCj0zZvDeurxPicxWxS+o466D29lEcdn89LRdNL/ghs7gldkAawRx5R2rO8O+9OM2/spxdt
IqZipu623QCfBNTJwQmzCB/X7+R30PXrO9D7gTY7UVI0mfqOIgHdba4P0/n5GTmLGQCqwPWbXbQq
jBgbIXtiv8XoJug396VZbr7ALI5a5O72+lesPpmWt70uibqu4cL+3H2l6fTCiH1kLlC1Dkh3DDEr
IzoBZgbr23HzdV3c2vDKEoL8I44ysi0/87laQdyw4L2N5KBiaBLdfrZkCo/83hZfjjWIJWti7jXT
flhGpEjmJBZ6Ua5/yXcXL739l19CxSlFUeTKMOGBc9A161X/TG4NBzg0d1q5Mx++2rdpj8FWVp8A
U6r8c7uNtGv7rIRUK7jDvHXjLvCeoh0ilPwiUmyKPfBpwoPGeGqshyoX+77Y0YtQvE+VuuIBznKe
HiRg3HGeuuUikujmiKQn/1zcjAB/emkf269qCkyMFkeOcZ7lp/iopmjOqeP369u/6pEuvodyfhjf
DJOmwT4AyjUnG97RUf0pWVQq8rKd1w6Z8kSNwatNX0NMbyWzmXv8VutIcHwEmVdvL4QTymlA9fxu
8R0z0UztNdpkB/H5yDubF+MNeGwbtGaY/RfvDNbxhXck85YFbbuaRFhe2CBbUEVFVSlN9NMsSXI+
WJ5JPcamACZu96gABExAVqYkSvsiHyxC5QRJs2PhMYiZp+SmNROHlaxY9ZAXK6K0TZPBGOrH0Xju
avLae+VOJk1E0NzusuYsmEuiFEmamq5UUixJPSTH7tgd5qOxQeceYmByXWW/ne1vZfp7TpQy1aqa
GXGNVZUWp9i+xpM+6MkoeoKGIff7MXTzipTbLDPHmlQYw1c94N/X2yB2tMJhfMz6FmPwCHlnFW0q
1McYOeJKccnPlPuDPgPLsrkT0A9yuIHzKpwv3UWTDNIWu/owuNZ12f+Lz/grm/LY6tzxmlxhI8ba
0t/Gblff1LJZAbvQVs/FreK0oSOL/b8Sq4qaIYgCL/J0TXBMVKlvEkSxSeI2wa3W3scfWSBtpMzO
e3Sw7pXwj5SaslJ6A8NNrj5qL0RTK9bLPKrlaXFbxpED7xyQKCbLUHZTaQkxY53rslQRwye6zKOm
8NNUKwGyRWOPk22dbgtKhZZUXmZ9XD9DlhDK7cuGD76aGgsSF3gOwBBg3jpjLGT9bqp/V0I5+6Qr
CnVerC8SpPBtY2K2J3natNl2mvZa8aAHjCu6XPZfN/RCIGVJZ6MGymCHVVV2+SFtBVNixf5rKS2Y
6H8OR/55OO1siHXaQoJCrOoODcKwoQBc2CSM+73++r0QRJlQv5QaOZUgSN8oIgb+JuCu5OaLiCmW
zuqellwKM5u9fPzv7UO5DpC8GioS1HllACNNwPeyBGcgV/S/lIiEL4l9k77l5S6zmKWCxUZdk0cd
1xTyid+HkNcqH6o2PJSv+Wz2D0Zb3V/X9nWLpf5dGXVsoSFLSd6HeGO8ByMBTYhsoXVqcBt3ZNQg
WGuizs3I0QmjxwYCPOUpAgX8nW82/3fuH4QLF6uhfR7QDOV2CRj4r+QhBN08yNO6XWBxH4xtW3Uy
F4IoJ5PFtdjOE7Yt+nqGkXW8Cu2fKBvtLIag1WulgXFM4BfF06gVTZif8nO/WFxrcgzck2Y+ZWeM
nV4Xs9p4Ac3+Rwy1nl4K5DbWIaZTiB6aSoq2lmKjnp+Sj9bOnhuOqPv9ko1FUvbLCEm18xkQfKtx
78UXUI6kn2sxqBV8QYznDxovGkfY6ASI8ddXulrvu1wp9bjEXEHZ6lW5bGhoxo5/o1uy95LeDq7A
UHjGimh3BdTdWPIbSCrs4Biad76bAMaK9VxjSaH81VykcdzVkCLdh2cVFczK4h0mA+ZqH9DFttEW
kA/9uASDy3j2P6UTOH422adhg2nY4W5Tuzyg+Mw4p8XE/TKBf/VBp0xgkZVNoGYQ2C8Vy+LQusFG
2h4xEuPtWNQ+rD2kjCCf8IPQBZBluAkoi0ai2Hv5mYX4zJJCGUAl0tELslxl8cB1aAIMCH+vHXRA
yF/fuuV36J1TgeuKxCkPCjSVukmD0DaSPCXTueV7yU54v7Z60BZu+nIwWKe0Fi2pMkqOgLFGTw1d
qcuVuU/5MEP9hwS7/qY8GaUVo3lH2wh2gfwRUdE5tdN9M3z9Vw+cC9l07Q6VUFmWU8h20lN48sOb
3u6e+CWt6bPqXKvqfymLumWKOkWNUUJWV+zk+RWj6ymgpjovtXXfSvgbtTHTxMP8G26fvLl+nkzh
VPTR+lqeGg2KbMWXf9hZqjls0GQIipDRbjElZNwy5K0Fi5eLpa7exMdpj2G7cenCC+znyOZM3lNu
813qIx+FvqyvwjdZmDSrcZ26NFaiq5Hn8YaCWl8kYirdj7o4XVzQ3cGJZvTI3qkk6k1M3t1/cYw7
shqBX0qj/GokZYkAAhaUy63pWGLeaxMgobGdJ1ZIsmbHLgVRnrUugjhR1RxJVWm2alskgG1yv3wb
0F+sy7jowa+Lf7GD1MUHz3QtRA3W9JzvNXASym9Shlpbb7MUhLWmxdJdHFWiRiGsDATtwFrTP2m7
yGtfXQCodMxGkjWjebF93wAvF6LyIBCmcoKo4DGoQKnIWcw2udUS3qUM6nJPTZhG6QAZj4P5vEuO
rxKGk6zoAZR1gLq7RzLs8foNW820X0qkbvQc6CBd62FOdqfGTOz3d4BPAnlYCu2zbMWT3e1Nfncf
WK45Hkzw9d0q3n+Tdl3LjSPJ9osYAW9e4elF02pJL4huGRDeAwS+/p7izo7Aagwrdu4oJqKfmMiq
zKy0Jz+YteHZd+JbXGiIFv+SxqLPk1vcFk4cmMHyivS+5wXOh9expg1m/a4py9QbW5WVWLUjWB7M
F2xF2yuWYpC1Wypz0xxLZChDIvtJw5UlKMWGFe5QFwXO0gert3BmqTsiDZU0VWCAAukIyoBofZEk
ZcVDr6VfzT4R7Pa1+w2gxg0C0KOIQUfPOtX7k9mvkXxy0NNl4FxZ6cTZK5x8BGVcmmvF5+oFH/Fs
bavN5Yl3HGy0Q8/F8SeSbQFrl8RstDhlmrIwcd5VtRqBXmE9Y1EnABDfd6Z5YPE161VoIiDjMQMs
y/TZpsNQi0Uq42zhWNj9EpBdrOHU+edmQoM6uiKOwiFPCI30V6oCNki3FWvD/1gB92mbIyfDiAZm
M+7KhCB1dnqjV1cuBEHu7U01hFUcoFfteDyORmkGq9TdL88XqwysYlWevrxD/vuA/jXzh4m1bZ0d
YHLCPB1g+1iCTPj849GYfBZly5NYK5WklPBoKO51PSwfW7rZiveE69s7PLHfySWX1bTAzwuVEbjS
abXyDocD4zWf1fhvHm62Z0Ik7VS+rDQQsdLSlKwKAKyQysecEPtEnxNmTNBHwiukn4Q6J67ixRZJ
O4j+5SjGvFWgR+wxhTm3C7VetDwAfhG+O2VRgjwupOiaDuesj5yiRXcv4GoDrGutWJ4Cq8JKr+jo
hLKtFRT5MJotKi7gcgGH9HlMzYuj29KTC4i0E/fzq3qL383Kjeyvft0bY2ezBsBmR9DU70qvTL28
bXPp2rK7otJrbXP0z+zjFQpskoFPWXAmIO8q44RdW/j7SgBOe+1sZpn3z1NXMEQjYDcFTh6QFpSz
20fKpZP8pj8vgIG7EVbdJrUl7I9dh5vG1uFeN64ApANWSvFPkb0nSz2HvlJ1Yy+DrGz4uABtudEA
2stsv/9TakEGmgGjjSS9rFFGh+/rSvRbtKcrrswZ/irIbIzsnlBTT0zd0H9HT2VsSWaxyXRAkhjN
r+A9C4yqNqRy2z1HV5Y3/KeLev89lBYtmrHhkhGNj3msyx1Qq0p9ybdy/1VwBWB9ax67Ro2KL8uz
PnRA7+lFNTS4vhVCw5dyFbjVUpqxTOBMowX5KkXmUDBSgAlPuWOpGgk+p6LBiQw5LYC8uao4Q9wJ
e8xHfGXmj257Qovaz8fq/ucjd0+UEjxOFDvFV3nUANzyR+34+xNcIe8xjTkpkwRJ0DHMqGl/rOLB
Ttd+oZQqkbLBju2LJbsYFAeqyGMyM84d0GIndCg9TgDtX5cF6LRm44SY5Kl+8rt0WWDvOisxdJuX
vDfE97Soy+LjQY30HLT6VbY566mxL9ExoVqX2BaXLzAfKywPQYep2a41swGitoA99nZ+XLoBhvN/
jQCJGE073Oh2BJS0Qw+kfBkgSugn2VrMHMWc/k0Phrrk9hpLyQD5hmQlSwConzU0IgpLxVgVrm8y
rmFOoqbEyMdMnsGKG+UEvZDktknXzPYXAbJm3PScAk9pUM61H7WjvpBw+uSee0DjBMD0Us3FdgGE
wv89t3l/1dSLWKpDeen72+nlxr5Z+w72tNcMJ3ruAZhyRDmC6DXK0agNIuWWd9FZwOpimNdBNBAB
kElQ8Uv3t5IEfdMPKWp9kNTg0/71Va+fH18KiwJ1TG19XQzxFRQwEmpHVuFpBNzQYppJIqx/at43
J9RJDa2iVgvSKiM7+5fERHOWo712gDZnOufEXjyiRD1bgY+B6Wty42gfuhFQ1tBrBiQc9vzWvIJ+
80Q9SDXHRaJeglJtR8DphTMOkP+TAlQ8zPUHVrlmoVfMZJ6IUP9NkU5bDmVayJGOU3yuDyVaac1d
ug8s87FIzPjd91QoixxdpLjTFVTCZGN0fl8s7tXf8CbaxlQrZjxkTI4oixwq2YXzyW0Bx83GXtzh
gwwzev/u5BBtE5xGzN9wlDFVuEVQy1hbi+jzLTjgfS4AVQDUfc5gdYXNRIc4vgkpypT22VUtY/5G
CtkKwOhffvpW5Cx2ASBqXGx8YOJXzIr8hCJlJmolEIIiQ0UxwgqS3/H2uhrRZhc4wCF+LBqz1mJC
iLIWql9ntRQju1vaL1fVMGKAr7IGBokl+EN/JzRoS7HoqjDSMYyEhFoCbUpW/8axmRCgDIScC5Xq
F8iqrpPl6HVGvERliNXPPAPQdi8FlHHgxVFuFy2OKnupMLPxdjltaxMNc/A20FWz4kwe+7orKzcK
9MgJH9IrGVaXHM2xX5UW/6it4SleruRlz+rnmH3qv/mnw+qWVy55WUJattJqRGCNNdS4xseCcgtp
H9wiHVbr16ZtUglEnrvM2L75ZgKfBSsOrK325EuYWeaMi71bHQ3sWXA5rEf+TFym0jPE9Wbopk6N
GvpJrN8MmW5wWyDPAhar8F7T5e6HmWPfinJkeeYzJJF1Amwwyu2qoNF913pyrSMuaAFLMgJG3myA
XJGfGF7HnIUhNTP8J4u8xtF8qdcgCX3SxpJiBAzpBKdb4y0AqkJiX4wvnwX4MZPkRkkHyBQEvknE
ahDqQSjjTFoMGWR5XStmipBzi1GgzoJDGoRYls6bqZW52jFtDBZkqjRj2u5IU+/DQshCOZNgTMuv
zlog3XXdaJFFvuDlsoUtR4OtsdiV2NmJtUGq2TvCk3S6mpj3u+6kNfZPbFb6kkhe4CSu+sTwnmY6
j+9PhnpWBLmr5JSUuwg6GY/QIcbXyHYP5F/npO3snb+Tl6yS80zHBaEqo/MGzgAG1KkXJpPrqsxC
WDARFFuMScU7rGgJbLSDqSYKqKtTj9mEhYV1O4jYPh6r9kxJ8Z469drIKQLtykeOnHMFF3iDvAcv
3r6uCkN9y9z8JwtDb84fwcNN+kvgBUu6QvpcJmoc+0XX+hLYlY1qyVuti7jBkFcL7LcIHFbcIJA3
jLJcElZ9AQ5N0GHC6RndKmmvXayitIGQS1072IQjYMlVtK/WgPrfLdzCtr0D2skN23wFoPoPpqtM
zu/BB9DswqnMLw2prTSIPXl4DtiJuI63GOHYrdALKwIJkbn6Z/aMVQ5tuGTRKsfT2bTriAU4hagh
DSqsBhvbf5DY2z2hqhm8PxafmeKHIk0pURpdyyoXhWRSBLvA0AuS4AkcnRLDGRjkDM3gnKF9ejSB
lmgv3qL/LEnDIjfTU888cwZ1zv28+xhKf2XstcykrhrOun+9rrJCjN+kuJSMouwu6ypSsQNISzG8
waWVKxWF5Pk9Wt4ZJ/Jnn9b9iVDqjPHSsAtKnL14ivRlkplNZ3SS2TmtbCWy42N0BoAQbWIW6CbV
0V7uyJrFwah1y8dfMmvop3dDqXYriGrStioqJ6W12EhXMxddFfDfsalY3HW1jS7mMOzUYBk268QU
MBc6/FZFi/EVMx7g3aVQXmbVCHELvCY4KJBES7EwVLDxga7QYS8bPIgDq7wy92ZPuaY8ziytpEjL
wHVj5fCIfr52mFBiMTXjdd0xRXmdGfK1iArAlIjJR9EQeIDldXa4rFVzwLROCniV8YnXf7b6R9Q5
SngMmzPHWWVzSOV2//iEZ3Ln9xJHTmRqUTk0wCQZ0XZAT25TY2xNbPqKlttsGS2rD4LpWahWuFTd
1sqMV9kVLFtLTSZcx0z3Pz4E82mA7MWwpEzD9S78hvPlMBiAMvPypm3fUDvXMWm7swx4w8QjJmvG
HjM/l7G9o0npfOFHGEiNQJM7AJHT5E8ESM3GOgmsAGy8HteDaSmfOXY45xLf0aXUfNEPf4m1CtAM
FQsidU89qdlbo7sS9rdXDjonOzRJOmlslslayxxRMyrhh8ivAH0hpj8xQHQB6jgWKY5rtaiNstk2
8bKoTBb6/6wCypwMPAgJSAM0EHjNKaislOGA7d4S8FT11Y6VpWFRoLRhLGrMJvaX4Zx6kaWbyc7U
Px5f89wzrk54oESc59pB5yrCgyH+Nq8uS4xmjcbfv4+uo3sV8iMuF5oBHFgjDqnYN8ar6f9+zMOc
q4XV56R0qKK6xN8CgYmeJiWB4dOE4VyvBFeyZVA6xhvd/FTQHtcdmK7HzLXc0aMs7yg1mOVegJ5+
Itl4ZMdrdIUqy8DtHd1VMVHGoR3i/JjLGcsokw5lNG9hWvKPoZuYFwe5GlDIa4VDtsCQERC1K95o
Gy8LkF8v3h6Tm7m4O3KU6JV1kOtNBHIi1HChqYaUHTAsa0Z8jrWiP30dqOnh82Oac+7VHVFKGgO+
VC5o+RiQfsqfW7fdpggN3+uNCAgdVuqB2BHKf5zSutncidAMiybVkxgF2ksAhL8cCIPDxXvMD4sE
FRBK7SAMQgISaRuaWfU7Spb/ggBm+DG6B9mHbNxrl67mddASmdBiOKIACKn/905XReYnFKhXQFuE
ahj6w3AO0Kx+sXqG6s448Xc/T05wcgmJqLXiVQQDofC2EGILgDhGiJWrj49pTl+nTFD+Wr1oi0Al
9yAnkaUBiU3wMQ6U6aaevMs1w2uYGTO+PzLKOiQ84JLGlB/O6/X2VnJHzvucvJ9z01ga75vO3sQb
4xUjnWZmr07VNsPaqQ/kjBlMs46WHMrkaP2FcM2jEJ/BjR3A9977DsArJSsOnBXxiXxQZqJOZIxU
J9xwRrc0KoIBVtEqAkNIRGFOVSdEKLMQ6WE75IhB0Ea3dfpjCDDZwNB3AFk6HY9ijXhoA0w44xRm
Rro/fWnHr7V+/lizVozMhUETadXox0xdNHF3TSGt3OHydF2mx27Pe+lHgCR5zri92XMVecznI7aG
30eOZHJ7Upi2HLCNhrMPpB9N/Li0rObEuQgTiOzfJCjVliMtVNIBJOBSEeTR/bg8Z875ukbuz3Xt
TW8V6KRtEMKf9OXXB8PWz4rnhDql+Ze4L+VIxZ3q1Ytc/swyO63dx2o/+2Li9JAARMePSHfpX4dI
voZdOJ4FYXgXotBq9asZXOsPrDRobD4GNJLfD4wwdZYvWQeSH8yyBK+EurgSjV5jGI/nqtz68a5q
nvhFxRAOFg1K6dq84cO8TsZzpP3OW+CzC6tFwMJuYhGhlE7SEz/h9Aimq8KGa3HZFbxdwv1/fEez
vhuv6ACj5WRV02lBH9VibPkxH29VtLXmLoA1v8DGIKy6dnOs4mPVZuYSVzKPXh3kyjhEUgrhe6JZ
SEwMZI3pCI932yGNA/ysTXUWnn/v84NjlNZGrYzX6pg+VcawPGUmCxF+Xu8mH0C9D5J8bco0qcfz
+uUaGgE8uafB3v4uHCc1jyEWXtvAVimxpsFeCVh2jIW9exRlWfMWt6L4H/7P5DMoQa2lMVDEuhzP
z8/bYvNWG7+H3AwMd2G6GOoLnrCxu3NjAAr2RoSwgKH+s7o5oU6JsDYuFteWq8ZzVxyk4NRn5YYr
fvhyYQsdnFqftx/LGfPaKXG+cro/cA3YXaN1Y7Df9rrzu95ilf1naLp2hBx0ZeanE9bPHFgvsTir
St/M0ttA5DZuU0EntNcvmvsWfbxJP0b4U0vDtTu7t15Xv06r3vtaYVXcK/DRf0QGqxgy+55oIiQf
GI4CAtZ7qW+kPrhg3xDOW/jMF8dKOj8+X9bvU1oVhL20KDqocZS+xdoPZcEo5sz9vsCpmDwlcR5W
o91/fxUJNX9tlPGsKvmLeKle9Pz6Lyy3KHCACwYyhyr80aYYd+NYXrjxDERJQx+WrfycD9bjY5rL
quD8v4kQPifWZ5T0OorkEVonO4rJJRjErE7nn6kAbDEAKDnoxmxTQz0zyBJ3gVZ2IH3hLQTWD2Cq
KWXn1CgV8hZvfR9dF5HZ6+j/NoNABxyj1Eulb4xpHfpmKsIYr5VB17dhxKuJ0VzRuWm0YZE4ZZKP
PMP6z2AXoxkQOJ/ArucFjHhT3xUqfZWhhYKH9V8I5gUtXE65TbdYHhztFz9Qco2Mlb4CFMrK81rv
2fvfjwVNwCLAKoB9wik0DK6ohWkaYD0y4Ji2khmuSgsu+deBYevmevemZGgA3FKLK00ewSUWYRno
6UnfKjt4ZXfaEBtG3fIdHUpJfDm5DGkPOgsP/tx2//sKSCFzdG0YN+N08FhvyNzjjVYRtHGQF1XH
xtB7aRaDoBy6UubPaBsFsOd+6cKYAijfXjF088/nQoV0YAYSfeE68DcotdESRSjDFgOXllMbw+vG
HFnuzoxzf0+CsmC+NmTXvkrg3K/GtWFvVrvTwBD3GUG4p0E9/UEZjotSJXOjqAyX5tLYDJbNOKqZ
JMo9EUqnhBDuxaUBI+uFIb3u0EJgWmhxYb1qzAOjnvAFhyZFeKFISm9FzKlkR9ZkPuvSqSfbH5q8
aCty6fVheDkpR4YxZvz+jcGJLdaxz3occ/x+jVAyM8zGPTHsC5H/e4W8uwq6vSMUO3QEdKAgY9NB
5ITmxfO8D9ZNsPggxn/CR1CMadnJuIj4l/4LqGWs2Y+ZRop7NgibEwKXaJE2I7qCEX9jdZiLo1pB
qgbjwEL3mdmne0+J0nM5ypGPlkBp3G9fWvPl5e1ievvc/L3fOgWGea6YttzDSzswLurP9/GeLqX8
XBFUtUyUn395e+oMY2PbkfGDoZl/mmdCBFMQOlK4sJaUwmSR0oR+lWMkBM0YMMwIMIzx9TEnM2Br
90QopRn1UljUfHazlD+OewBtXb3jMdi2jXXcHOLR0gusvgkIIjmDMoM9iUr1X7CFwK8EUL5s2iN6
XjY1YGmd0MVCYhwpf9wYP+18ifHcH+gzVV+/ghGzVpopMvVhplx2dwa3bpmJvBYL4DhVHA76Wfvx
jAW7hrM0nlQT2wt/2juTJbT/YAj/vleJ0r9aq/XgkoFcWaK6gVLc+mD9K1P1TYLSwKukYLKNJMYt
LJPMzZ+AxYskxgXOlLXvj41SPr3BOpy+wQVuLcdxPoUn92ljkzGvyHxmAdAy74jSuKt6UdWhwKEh
pzc6e4fHJbmVl3kb1GwKdICyMYbIT/5pjb8PkXp9Oy6p+gI1lPO4bh1TPz+W/3+wkt8/T727cpeJ
2ZDW4Ogl3m0xdXxGada4eMUOG2YZtMinPmKFMiUxeusiIcfpWdsr0CAiB0MPpmGfQnSY6RbrAZgp
hN9LBmVU8kiqfU6CZKzXqWFtcV3L5VNnup+Nd4R3ucKAsY4BD9bD9g/+0t9HSg/RDVyNWaQF2EwD
U35bQRQ1NIrVHiO4nH9Av8lQfnOOFbkyxrSRCc0NbqnsLa9nNTYI5Dce3BiNhD6kQ1hhSQCO0Hpx
ahPdrMi1KJZh2+apcDGxyQo6WExRJkMeLn08lOVwVn7IiDKdZWp+SpaLITjsCDNZR8i8Ksp4iArf
qLkMEcmwjsIKtvXLCtP1hwPjqmZaCe9EUabsBn8RiyAgdCCGsBmoA6Az1rVN29OBt8zEEWC9pzJl
NCK1HHUOK27OzykadG9vyfnTeEd+HDGV6QUWCx2P9ZzIlB3RgV4dYnc53Dlja/Xb2sGbsme8Jyxb
L1MGJPKRim0LSMeLhR62s7FEzh8jvZgdXms2S49nkm/3l0bZjzrGShZeA0trkHsDvYtzND59x7Uz
9AdCr78OHx8cA+5q1twLgobVgFhcJ92C14kXgCGqGv49JEVtjfwFUKqPbfC8Rk9+n5JEbAjKfLmD
RovGMyYY3t72SyT0sFW6BSKICZQHlkYTjf3DhEwIUqJ4BUoBj8Q/VAzlL6CUkcDedDSbtauXqOoj
OpQAJrLAyV2Lg5M9yep/Pj62mQwYZGHCBSV5hVKl6iK5HRsAPDEKveFXWM3h6U+9wXQFZ43ghBgl
eK061Eq3wMB3kCBtgCIhKzExb4++KdBtBEEbLHI1AjsFckh7mPVPYo6QPACkCMv2/dkBeXd0N4mc
SHQnDmiC9HExuhPtCw/VTuzM+2A5Fwy9ueXsJlSa5L/XL55CV3YfX/9M9eOeB+pZCmquaxPiLD+v
/9PR+hZ7zrl0ly4S8ZvR7C17t0ut1PEQ5bFYm8k33lOnXilVG5pG0HGCazQtj8uExxR6heF3bAU0
69+AS/Q+vNMPbs0cCSI680Cn6BHFNKmapCXBUdSaif/aGNWwx/6Di8gwegyBv1niyeXp2SKLA+As
n9W9tpSRNWXI4LzfPpF3yjhU/LiIm5ycoIVaBrzcPWKrBoWM3jJXg8eqW7DMxU2eJgxVHdCpAVFN
UmZY6OI4/zGyli2bK+tfZQEmvFHWQtYzSc00Ag+BKQHV5N1Xc3U4NK+PVWD+gf8mQ48nVrKkFjE5
wvBqcBCFHoiFmIEXVFZAx3gwaHz9Xi//Erq1xdmy56/25cuP7g1jTMwXfta9nfBExcDXkM/5tCRi
kRrP2Me1ceQNvAoV6WAAPNnxy4oZdpOffKBSdPJ5ABQu4ENxW8hKGVZtXNfVSd9yaHZhjYLNe0sT
7iizUZdCm8oRtArRDwl+PoFmBufFNr2v9YGFKDCfBJtQoxwLTotGQfbBmIVawdZJbbQOLY+15b6u
7NVgnDyEJ+uPx0I57+ciK4V1EJKGpZlUDCR0V6UpeESvInAT98XpvER8IiwNG9fnYSz466u/ZfwY
ZOcfm2+ylNwUF3FRaMKN7MvLHhs4sIXAhlNvyjvi1Jtf6OMt0GfOeSjLsIqKM/UL8hx8U6ceoxBN
/IlQNSiLmc0mOr9tl8bVBP3zbsdC5/oHd/GbFiVDkRg3gTyC1voZizpJZ1hoOEe3QakBttOG4/34
aP9BaL8JUmJUBhJWwpPgmUScMJuAYVUsF/mvg7Jj0GJKD+WaiqleK4pKXnXOfcFM35Y4w77z07V3
v2x4w7blMbgjv/in9n9zR71DndZF0ZV433jJjRQig9YN91flMlH+/8Fn+KZEOaxlytVFsYBpe27e
VUOEdizdzBvh6f/EnpDRlBzARjHY+4dn9pso9RSpl/qvZGptN9b6gg4VbWO4mHVtTfNDXh4C6+OZ
1RHGUAfU2XHmk7e2aS5SpxNftrKsF87cqt4efdS1dXVbBn//8Kz/lz+Vo83NRU3TlMQyb/ret5aG
hJy7eYuoWY1mM2sbp0qucpSJacIeUAcXEnxajrUnLvoxdZ1w/YYkJzIw4G+zsT3eNE+eBZw1L7QO
yQ9WCm0+O/i3qVHpyXqYdDWtVPJAQvedc2ggH2OMK+QPmGc7/xZ/ny1labqFiu3HFRFYIBNg0DLz
EGBrO8aLobDIUPZFEwOxr3qQ0WKsvzRQ2R5M8T01GgurB1PUgzsLA2u1scw0fMby3XU3r6sV4qKT
bRvLi+Nb7+8/McDygn5Y/ZBvzA8fQfNqZSN8bnNWuD6foJpcAGWiFopfRz7JbluA1SuWmHJewG04
MMzSfIj2ffaUWQoxhXn1SdIhx8ituXjjHPPgsUC9iMX5Z9uncpRFUvks1wISQo/L0vINgnX6mI35
hM3ksCjz0wVCI9RXsBEbSB4eXtCrQrDzjpgyMxqo6s42wydAS54OayZK7bzX+vcR0mXZqJB9nSMR
4hZUa1O3uXdzFTQGg8V59/GbDGWBYq2OoyvJSQHYkfhY8Fbdjmy+sivzBFAIVgmHYdLVW91+Yl3z
4YrIN0LKbf1WklFsOFjHJ+zDNATja4XdCqfIfcwiS+RvWJMTim1xRTvTrRaorPze4A+wA3KPeMP6
fxKiLE5z4YqhIWF17vqveO6x3cA7MQXjsa+o0mM+EXeNNfEKwXheF8BA0Xfca3hKzMPNN3zM0S0e
f6BiPGUtuoUQhPKCSMfzdsvjycdiHcPF7nEPteGT6YmvKktAiE49IkmZjljWel7PcIjrC1p6sTg+
OB9Y5umx14QlL/cvfAAk+wYLWUmJL/SQ+tinL1/lTyzXQEjBhL+dWV179/LePNSJ/F0asc/4DBJ/
day3NeYmt/vz8hhuP8/J/ojepEE0Pj8Nw6zRYg4kMX2zPsWnwfNYJ8twhVU6SRfViE4zonqVtX55
2zvnJ+zswaN/OqjLxGQ4wyy1o9N0gxiOSUnYXnhOcTF8DzsFCTYt4zIZrwCdp5PDKJCxu4JEbEpn
SVutMMbE4li6zSJDxUhR6/9VcHGwRhmFdN08GuavFWr40D2WC8rQgVtoPJGYMfivIVlvUen2nwAY
91ixWY4nnYjrGmR5agVaNrgWEkr7ZeQ063dYfTLowOr1ZlgsOht3TQp51K6QhHD1iVHxDwYvrKuh
LIZcpGJQkhq6hfZt8pygfdy1yc2g8vbMIEZ+7IF5ohNxl2vS47UEL0AieDsjb+pvNrcyxzr9zUon
zaAg31kOGgp2KPRQLIhst6nFyUameJHsJddNop/EErJeSm7WHAcMvNXmYz4ZZ0on57Iu5rmOB5vr
/kt4rXZfDK2dmW++Y41OyrVtmEQZcZvTX1t0n8emu3S2kutAFI+Bi/KzsbMxyNQbX2iwYkg/kzgV
CxUL9D5XNbjL7ReUK85vjrWWtnxp9eZY2H570Pbm8NM6eF+nZBvlMFvr/6d1pNN2TRspo4ZOCZgt
C6DM8JLR7pHgj8HrP6RZ/3bwbnN6E1tSZSKPzdzkJsNfaCNTTeEFXWsMKixxoYIgRHVRfiVxbJmb
hacY+Xlg9YwzbKJIuSLDRdVCLkbbCqLycKW6HstKseJ+erkdn+mRHNSg8LJNd5z5ZhTISQEQ3F0s
HysXKwqmW+BaUWpahQCJ9CY2X2wCI3aP7tOuOqJyzyBF/PcH9uqWFphcfxC3cd/jOTlbVq8YI3rI
jV/IZF4YTjZDACQqZ5IsyrYJR3CEYDIHrC2CFYlR02Fk1wCifO+1iQuu0JIBSdLeBLCNtcfG1sD4
RDxtYIp0F93aEGqsZWOBxM+HLCI2sukyhui0m+BMzlAIeF8NiBnWvWcnts+K9YlEjY2qPcmWsHuK
Z93TCT1Km/zr4lJHGe5MNtZXT/8R/34sFPO5vAkBSpcajEYkmDCHpGMKyHn7jaAPVcfEMF53qJUd
1v9OCicEqSc6E9VYa31ygsZy6foOuqYM3x6Oj/ma9TMmVIiQTu5JK9LsmofErR8t4MSxTPZsUmPy
88RCTX7+EiTJRS+JKimH0E2MW0mAYUhZskb76Ngo8Vew8LIGShdpjv9EOL4xK9M7ITPE4mk2y/DN
E+2k96OoXXqSHb9sfuNqVOyBXivActEt/rVmVeJmTfiEGPXsypyeCcJ/iFnbxOHePYvFz6y5m5Cg
3PREiXU9vGU5JZM//kSWHwEqyz2/hb1/GNUJFeleEtqkq9NQxKkl1hvW+XxeAX9lAJ4HLTxBYT8W
aiYxyhqUQT8MogZi1stLtUmNdW9K6Ax1pFdO25dLr24dBkXy+Y/Yo81DmQmA0QPFGEj5uWsgO2yg
YOLJS5a0s66LsgvY9wVXmjT0ooiOQR20RLkySs4bFEsQlurLHoOvz4+5YwkhZSQWaB7J8oZosVQZ
ixizJ8ySE+v8KEMhhnrR6UQIs2W4va5184r+4S/i3EX4nyHy8zmab2GkXfV2vCqlroPa8xZ5fRwh
MGStIwCw8IfKE0FYwFqB1uBQkn58lPMl2glp6kWOhXgRDToEpQJMKQEqVZEn7U39VOwDY3h6751u
Na7EbRDDhfa8x9TnJ3wm1GlzEpd5l5J+1fVb+lk7MiT0oNnPLNiM+UTGhA5lU6RxCIR8xAGLhg9I
+13aY/nOyjuFrGTsfIJmQomyK6HQ6H0kEdnckvZAIMnH0IUV6moeC/dlvmNrQosyK1IqpjJ3gQ9Q
WS+tjTIXHubGwCoKjMmhBMS4K4bW/eG95wEWwBLTb6H18XcAx215RCEErQPYOM+0z4yXmvbkZUX2
F80Aaq25LY3A5l0suGHo3bwTPzlAypCoYKgtSea8XSUbrD34EtdyagRY2LfDDp0vpg/FYoqyKtfW
57hQBb3b9HRi6W+Lp8e3xPILaS9+jEXCFEg4+9RGkqsz3tHiqxk7pHoPnnh+TI4hE7Q/r2lKpok+
YWibWPwuM5QjM4PCcAnpoZQ27AehIYeGLjvj+ElGEWx0K9uHivFosghRRiJX9FpVCxDaYoPtMmSg
6bB+nTIMRSQKokYS1msFeKb18vFFsCzpbRPGxLNNBL3IagE/35r9yrqShefv46pcmmuWi06U4k/X
QkEkJenY8krfRyijQ6qMEMNpn61l5hZ2ObA2Ls5m6MRvEtRN+AtFyLUMJBx+LTwlhsA0LywmqNuo
R8z7pj68FrQ8b7ftW2SJAGz4ORiZi01s6IZCvohxQ/OO0jdTlLXWtLivxAEkhbcEa4Q3T/brymQ8
qPOxh4SlUICzBXAuPWfCj9qF74qW+H2pMZhb+GPol2kMzD9hDhDPEMN/mDUAE3qU+8D3YtqQUcfz
+J5gcEdcwW4yzo1FgvIRxKoLy07vyFUBTwBtZHvMSiyRbUS+DQ9rzKpGzHtj2O8j6qIOsGUai0yu
BykfCTxoa6ZGWBujR+BEiFf2drG0cO2/r06Y0QidbCtG6wOrgW1WNCfkKeEfFD/r2gvI74MDXJSv
gPGQzydhJgQo2V9cFK3jfYJMalw224u5dyKr/bE0jtwHOgGv7gnDV8kPVgpmPos5IUvJPw5bDYZR
uZ6v1mikP0IXfbZ1A6+Wwd+svEzoKPeRXaZfF1yqYXfe87OKW9OsYV/+ZMjk7EM+oUEFPaTFsFFL
8LK2fCAWof0FZW/59YNBhtzEH6Z2QoaIysSoYz9rdZHI3sHyGGJZy/HWw4iS1WlgMUSU6BElcqgT
SihX9YmagqGoAyZZU5uGE38GbiAvWaHVrVT0z6QEujdLkLVLqYwQvzWaQpXPWADetRS6VYDseX4x
sLmFoHxfHG73YR3UCLPZa5khIvOO398HK9BNW1nY1PXA42AtKykMAw1+mZEdTyfmuh2G1At0z1YB
LJZY97FucF10a1TOUtgOT10eGJIy611MGKKMRh8l/SIGKtg5SpwgC4y6S4wIML7dUuIMnl+Flqis
/eblx2J8akSn15aMD3gsqn/iWojNZcwicqtbzixe63CXAH9kUJEj9G21YMWt89XPCcOUNRlRMKx4
HecqhUuNyww+NltXeK+eW9HkJCMsjau7Ej6u69GWLy8KK86b9VAm5Ckjo/eqr/QSAJXTrzA2wqdV
wHrK5yPJCQnKxgTYxqvWEWQUc8WAeYrXeMoNLLFRV79E+2Qxh7JYLFHGJpazgFMTcoNW/ws7hkl6
vLeudmV4JsOwCSxalLnpAizN0ULQerbInofcxu4XK99t39rR1E5GvtxsCrt1lL1cAbwgtliJBwZ9
ujMrrBSAbNeQnsxqfu9sPEOP1YHF4C0hMbGnbVoWvR6TR+jlxV8tQxv22xGWKNyRFIeVe2tvpTie
aTFTHUTyHphXujnrCrDrMCeKYW2Lj+XVOLefgeEUni+ZgNb25PNjTucDj28xpVuztDhCh9H1Ri83
evuCvRjxRnEypMkYlB4/7AJdwylCGXtbiY0jftlgYgXtpvDeE4N03O5+5ViAbTG82/m80YQ5ysrk
uZIXUgg1z+1n6atZFYmxYs5yPXb4hFv2eCIriR7WrTTC4cME/OJdMq+rtMNe6Menx3ggbvZ0QuTa
aWMREe12jl+Pf3m+xWFySJThKNo+KQuyzqCyWtUaQjM+qpJb+XZXGsWzvkVTVOvlLBw8puBRNkQr
F3nWNTi2ywVOnuHCXKH3C4k91tAMQ6Poek4rVtdrTO4n/hWdxl/e4+NjmCK6fCNmSihyAy5m67uO
6qQMU8sQLrq3SlPjMpTIKaHvL0Zh/xWgbI8ZYEjWLdyYSJY8LPigyMGAv8T0R83YAsuIxgCAeu+Z
8l3bDWpPtONl269IN3azyUKnTkwASqLV9HAyTft1d3QLmWVwZiP2b8GmO6ywhkjQ5YYYnNWLdkCk
VPTWB2sWdj5kn1Ah4jc5P6noMP6VgkGgLPPOGwE4cAGqjPIJ9t2YzA5Ccl4P3ofbyzUhB+iQsA9j
cp6JVTWGKRg4R2SLUZhkutmsA6QsA78IMIe1gGVoK+PlJU9PhRf9H2lXstw4siS/CGbYl2tiJSlK
okhJlC6wUqmEldiIjfj68eTMa6Gy0Myxen3pQ5kpGIlIj8hYPF6mcB/z3nw8oGbbrDJBb5uOwlvj
nbchkh2NzyeiuP3qw3bv37+ULJVhpNBtKRcsWnqtt3VP7B1fDOfKsn1VxXiWzU7GW2xYb3XbfMzs
HvU7zHNdHJzcRnnk9rfy3kMsd62YKWJ+UiHSCJAxdgmmGQI78j55bVs8X8H2TFmamEpneqUGzSmx
Rvd+/6l9oqBG64T/5ZuIbZvSBkWc6hbWl6Gglbz02MrXOz1WiV3A8dYQs127oncbC68xyI3bdSVQ
nd2uLMnKKMwhU+lAHvKUk58tqJpAPcTxGhzQZYsxZafIqpBiqZLVkiQkZx6o/8v7Cl0k2NRiWio7
5VMnfV/IFpamgC3EKTzhKdu+2dj7tt4nnsPlX1wuW4DU8z/iGJTvjNLssOGdFhLoROEu2xzMlfoz
wapCywnWKQn2wY7jGv/lY30LZaK7rhIl60SXkkwPG2/lCfb0hGX2X1yEp4/vP43iWw6D8OfLqVd6
gZ7lBuScD6vQQcs4ZaRqsK0NPHpcgcvZnG+BNOaYWWELKssqDiGwQTsknX/DgCYl0KSRMvwK3ArG
6R2O6S8HMt9CGbAXMZPUKSZM8mUDkd52GLBr8zHcy44IOn17V294m0P/BfW/RTIhYC3WbTyI+IAg
mDkT8/GOUt2B5Iuj2bLL/EcM+1qMwag3NfTh8ZLfbS/25CFfVG4vCV0zzB0H5RjLVefZt7POgqLJ
qUCXg3nee3FQf2QZCb0fZedy9OJdOvapGGViW6h0RRXmhqKN5nkYPQ9WZI1eg/3zfbdSEBnw2nuW
g+nvs6Tqz9QTKilUzRJWcjKcEOun44SjFQ+52GeiEWL1tNFTKMGuVZkcVR+V3ZfB9HUP6XSH42V4
tsFgSGll0YDiG4B4g1G/5PW26V19/Q3oYN+GfahERaZdIco5ymts0caS0Q9KuTVi4iSxW4yX351W
6O3JQb/l5D7mPm//BO55MmBStWqVZCM0rO5O9x+FAww539293sEdBLy22sUnvmGY2HJpYtEpG+zX
WLMqV1WK/tAz+MuwScEDpQkywLdVWgywZlKYb5aPg3oaZHBkCq2da25duhqWgKWrtNqcWo45Ljaq
a7pi0G1H2LLGsvSDiaCO9QudlneAUf1HaYO+DPhv3f/SnUe0J0det4k8/f4zAuGp6XI+39J9m4tn
fE+h1SbqXBCPHaolOrPiX7fPcrGaNBfAmIcUJheQjaMCuNl6H94vfdUGtKEXpc0Cxvj5Ini3BS5m
1OcCGT8jGadCH06oB4KnaKO6VZA8BpuX20KWLGQug3Es49iqlphAxvHoOSP4qdKa82peTF/MRLBU
+lnbDKlCP8xmW+3T1/on+jOis/3JXYq85JfngugjbYa4fSf1ZkLpGjCmEK5D5xENQjm5ozFpoLuc
g6PmxOLVXBiNTGbCzLEblWSEsLOLcW2X5z0WHyqGomkg/pdQ32azJVLUSaCdFmmbg4GJbKklJojX
GuiyEyqC0QuOPkuGMJfH6NPLaOMeEshTEpK+5iTeFeBFvW1si1doLoTxiZHUDGMvQ0jjHTeI1jr3
vXhLXPntbJFk1WpI+g/Q7SsIRTv1ay4xxNWLsF9t/gOok5t9tSFqE10TJoBEhvzK9qP2CZ6Bkk8m
NwgkTosS9xsy8HseBA2FDagLYe7WAbe7fqDJuwu05KDfYohvqDJqy5JuKLLJPNkVWRKmeqDfD4od
pf8DwfSeXF55mHF9/v9xijNZzEW7YMDgFJ4h62VjEO+9ejSC9GFELc5pQNfm7EMXTYB7W/fAEwin
xs0jLx/s7AcwxpplmKAbJPwA5/geggcRL4wA0bDBi3mWLvn8UBl71aNTqZwqyNmA+6V6jfa378Pi
nZupwVhjmQljODb48zneSeKqc9yg4XI8L+Vy5jowRtjFZQkyDQlnhW6v9xVJ/N5WnbvXAtO0dkek
1cAJFBdTH3OJ9FRnl2yKyrIOS0ik6Yij5wnu2SP7PXcGiqcZ45DHRB1kbIihFE+Y97YgxV6rT7c/
0aL3mivDOGHVuIxSjrw1jWowsomF9CqRXznAuBh6zqUwbniopClCAwGkVOhOnmAOJ7vY+O7zOog8
HlTQ2/HH9UWMhqYp08SYECNMLwvMWWkKhLV0iYYrofAZABA5J0cN64YYNolohVaqipIKMbSf6Tg6
xr1K0F2O2txfHd+3Rmwi8TzmWmhOBtXI2xYOauGN/WiTGCH15/j/6MtfRtuZQAaAoljOZC2S6XgX
RsiOH4qjOjk6T794qi22rRszSQwEnXIxtbIMp4irhGxD/HgGq8GEFpLNo4jKNfA12YsbyP3UXd5F
5hgKm1cszepshrUOin0nfJz8u/06+NJWps37fNRf3LIUBqLAQG9lUw85m2FteRgJeJ12kr3T0LJ4
2yaXA5DZaTLQlCRydq4tnOZLhjw9Guy8EfOMlu37/j3u2tcuMO3bIrmmwqBUpbflWGcwFadxtGtj
3+gpjrwqXmRnzTvJRUic6ceglRLLkRm3uAhOT3kMlPvyKGhAeW6DN+9yMxiiTnpdpCYwXkTSoV8J
9/nm/PP+a0DusuZuyeF9NpUJbnpBqtLTiDOs35VXzH2pCmld8uz6FQL8FlQYgan6OyTaATU1N0O8
6Ka/D5Xt/a7GVE2kBtJfzi5Wikf33rbzlRPBzqlp9ya+7l54ncfLXmcmksGXEJSghYj1wbR1DKD5
9AbU/MIaiBfuh+TccZXBl/yEWdH6rOFoXUrvWrVEcNXX4PP2LVh6ms1QTFV/DwnQEimU4YB7Vyt+
0voC5ilX4qvVbm+LWYzX0K+NhWPY5KiJzPVGYGyak2yi89if7gP+aOjyYX3/feYuZ60o672Ov1+7
Dvij6bKMzrs4mEO9rcdygDtThLnHCUgo+tCCIDS52072FK2j7STaekea7Q6V/3vtMHLa9v8FqL6V
Y6600Td5KimQqYF8m4guFjmjCP3TJOu4Jp+fXFaBRZvQFZixKOHcTOYwVSxy7kNqeQ0i04/i4fSs
Ya6iRSq2fa7sCDTW/JFLqsMfnka3TBMd/ci9XQnSZqGpjLGE1gqxXxRkCuD/FogWxJItr8YGC3Iu
JPOCXW7L4l/5gJlY5jrHzdRbiZxOiFRxx6TUfn22g24TKFxg1uh9vaUhc5+VFrt45BSiHP29JIpX
OFg+4j1hSOL1Fwqsj+7r28WT7JA8r9drdJwe6dMGIQyqX5+f4HKz79/wltoBaDi+d9m+ZofAYECE
hH9mlvhlWyXQgGj3WKAIugxpxbk79O/cOgEmmuhE0KyJ9BtDtW25lRUSrezK/lIey43ucoQt+sGZ
UgziDGqv13IOpRB5HrH1CMmEewkHmNu89PQiKSJWtv1ju8x9Cae4N/ULFQUWHNM/KthJEWVueBdQ
Zp8gsEFu2xJ9wKA/Rv1pXIjFUhjv6DZ4j3PzU4tQO/s1LEIZcaTlIpbmHp33aaN0nmVf3X/8rEaE
O7F0DTVvfVQGnFrBaCVZgThapZ2c2Fs9reIHs7CRFUtSJwAohrYpBxVYKWDG+zXdOLV74UXEi6HA
t9ZsLlMclFjKEtgWPsHgvp+xISy8U3xM16O+Sfd4ff7dM2omkgbPM8iazql5yS/QPMyIV6/FlAiI
QXw3wbaOQHvruN0EnC9rMGAVhTHGbQQI3Kg+gg/phJrLWtwk2EAFvopPXjZpOV0wU5BBLDXFptCp
p/LQJp/uLw9BADJPDvpwgN9gwCerkrHUDAhBAfUEClGUabn5Zw70GgzwIFUvp10b0TXFG8/yNNF2
4cjA+8rjxOBBqcGgTifAdwpnaPOCeBQ7VUYSgYefDr1zju2aZr5x79jd2KfB6NHdG9LOgcFO7wzM
JQF1kLGV7kVQd59XXzuUckJbd7mRKQfHDQZhtLA7i0KD48ywrMNJdsoTnbvE+IldCOS/g3GDgZdU
1SNcbCqrIZvjVi5s8bNCiR0rTInm/N2b8Nvk2WRtVRStUWTUSb+f/ew52oKAcQ/6poEId7xsz3KY
9Y/bMBn8SIr4VA0lIGsLzPI+Crx4iw04TpN9sPnLCHmmGQMemMm9ZALYdWgTY/ww4UmNE+QNjvHs
32QgYxwt2SwjCsNOthsN1EXQIOkgX8DbPsGVxOBGN8im3DWwf4xYXdOM4D+6Q7Fgw8V5ejI3bprJ
oIeRRZmSqvGEghJ6Z0BNRUm4EbfwemZ4eGsy4CEXVS6kCmx9czxve1IEFQEfkcydZ17supgFLGyA
H6plUZx6nN3Fj0uCYCxxBdew7PCuaEl1caqG6OR8h2jpcxMn91Zv377V12a+W0fKIIhgWGWYXmAm
SPZgRFS3lQ02KedO4oJGbRXWdgiyY29AY6icuJFtBvCoEWIJ+t7hMyVxbYkBmU6ST5le49Zf1p5X
29YFq+LBrSysUCHBVsXbyi+nlL9vIrvBOJukqVRE2BMSlFssjFqB4Xn79GoS7C6zVp8cadRo2KM2
VazB0BUTe7ivD9pZlFJ3stZPRo5wUHHKrYJBQT9IHgr7M91+4pnDkbZ0V+bSGBOekMQrewvSMFVD
CiexXy+ITrgv1KW85FwME3FPedmjK+V0DRoEkoEPMrh88GpMi2Yxl8JYaREXSTFo1/gHDf4JONxA
To9qFrdAvtiAPZfEGOClTqWsD6FPg/JgO2HlG+babdroiPfDF94sFtaN8r7V0gtpJvT6o2aWkWtF
eIk1+q2OTi9Cv7uY8iTigfTJM0KeKMbVaeZUgGIFomhy9+hYSF8M5HxUT5D28pkf/zsrZCcODAnZ
i4Z+uNCP98pE9BPqurTakPL4Oxa7o+aHyDi8BizokXmGZhe/xgjZxsNksYnNF+h1jIhmOTW66G1x
Q8UbKwMtxuE16cvll1mMB+c/hPGHWSz3cUtvnrN12pZAOtaU478v5AyQgP184QSgi00wpmpaeN1p
OrrpmNsRnwQtEaozgmpMUMNa/8O0xPmW9Hf/iV/fYpirEVltJ5h9AfzCbBcG7kGX90zLObxojCOH
vQ2qNEmtSa8g3iHRLsK6ogRkhwQHd1uhRec7O7frh5xdOyNGQ0CkQCH4XY8yLY3BCB54ZPOoz0Fa
YMPL8S7Occ5FUtSeiaw07LEyc4hEYzOobN63indaa9tuJaISl8CvOrd1XOyKnQtkboXS94I5DFTH
/KEGjXKwu/gcEbzvRf99ptNwUae86yrodJzusppYuxTREu0bdT55W4SkZSf6jxGyYzi5qmei2MPW
X46ALEdHRwDojQIwL3C0otZ8w9qvk+szrTRTjHQ5qen70RHth9gua9IE6sFYf+2NN7oX9v+xGZan
HeNNBU3WweMEodPDC/Y50BRz6lSb7C47gFeF1/q4yBk1Nw4GOKK2TIpcotZ49Pp9GjoI87CyCzXh
18+vLy5x/3JI8v3tGAARzxEq0CrEUT6So4NYMzDs4cAFkMWYxFRkMKJbiLdExiAv59OoN6qJVDLY
y4ad5mprO5W93Oe+vxc1mkliHiSdnKmRCaVwgNprigEqDE8JK/AUcKBqqdiloQNWUrHoRTKxqvL3
OybHp6INWxXXWPUP1Yf1NLw1NdqGNtHHbbtfqiP+JokJEMZGF4TC1CBpc3zwPg7t65Pl/vpJ8NIH
iX1uD0TjRsYLdw0zb5IomZZOiyvMBwvFuKzLyJoOOnI1LwIp7XqwTZDpurXzvK+2lf9/s5yfPPBa
ivdQAwM5gGwoqohGwt8PNrlcTlKmliIA2QvXB7remrxdnPsf2ALC5fa7TjQxoPKbNAb+o6po8svY
idcUbYmVZLjhPyzvTD4iknpP4LHJrzsH334096aHkb/KBv9KsMFT6/ZnXnr66DIUl8FCIRn61Qxm
8Jb0WtUVQyyierbZym6tohCOqFqExODLWtFFTByJFEwY3X+TyHzkVrwk44jVHYf8EYVhwwDfKtLB
6Hm6vO4QV7/wEy0Lse5vEpnbeemFNJrCVKSlyK3ihAfKfIZ0C3e58VIk8Zskiuuz0yzy0wSS3wxW
1CM/+zBNjvz5GthdYB0+4QdlSjBoo1uU56XUBYehy5JsoToMiieY8O+Cm1JW8MzLYVAaGb0eRjzd
gU7Hxap7g8BDpjatjiIrg0mB2jffTHQFfOSvlm+noz1sAiy7ASW2Hb9UT/bpYe/0vLThUsv7b7+Q
+Qh9fBoarMTCL+zWKExgVcUW9jY1fuuCKxBHYxPbvDupRKO7Ns0PMDL2vL73Jfj87Ucw36fO1OwU
izgm0FlrBMO7qEl4Jkm54RY97z+MfPY9GAeeppFVNlYBbfHq7vfy2+ngPn/VH7zn/VKl6zeNGNc9
TBNCuxgadWvHCawWxOOo1oa77UYjCokx2Fh52dbCVAEiWh8rnLfYUwKDEF6MLLC5VeOlR89vv4fx
7XIGT6z39DM7zof6Nn3oDnhYwHbZkh4jjzRntAktTgJn6c03l8o2vQjnUD7nEpW62V7uk51cgxYw
dh7VlR/djUgTYDNX7F4IFkegfe+8+Yycy6b74EHbItB8f3W2+yU1oni0TPyMC4qIyIL4TRB6I7as
Wli9xoFRGrDfsDCWcW+IytzS81qEf8Z1D1OnfwqQmOAOui1j2kwp5uUgd7HaCN1VkIe0eK4QKUJa
fLQFjHNgoMOGclHB3TV2PaxbCjKQloGMSSz7CgqW5OJm69Kegoh8PHhxRTS03tznOSkdBKmVv1+P
vn0Pzia7S0CHRRGWPupRsjft7PVvile/WRsDZdW5nKxYx50Dnh5RvcKMF3br8f0WB0SuoD/zJkaa
RWCZwMmHu4tUkVMYETP8OjlR6sXljyEk0eQIKcE6DWt9Ud85BrYQ0/6mJQNhZWWpvRji/JGMEm0h
8dRPNUGX6FR6vHvD8V4qA2IYOMwLyaCf2qGLQ90I0/p39DnXBbHPg0z6u/+wK0XRRcuUZM1gG5+E
TujOg4FTzS+eRfLhXg9/iBvDcP/m/GZymPMzRinE6UHOi+eEKUGWRETvMLVLjqBFJJgJYk5vUMbB
is8NPT3q4LN1573F8Aa3xSx11yI8/D43BtmRMWy1MISYzm4d73KvbEKQO96Rnyt4loIE7faauci3
3GTJoiV+S2ZHbVPVjPq+g+QRa9Fef4Ve9JmSabRzABB3DdvipZsJYx4CnQ4uDMmicCe7ZzuB3woB
M1ietOdW8xfep/MTvUYrs/udV32M9SrQSyHbjYRGds19a3xeAoN3egx+a0aoaWoFKcIDoqs3TEOj
3wXtF/Zt+1hKaf2mDYvXVgMGWGrvumE78q/QAZ+2WmFKuVsJTvBJW12Sh92OI3XR5c4+F4PFplzU
+ZDQM+zt/MG86zz52N471fOX4HzGPnd99VIJ4jc1mRDyZJ6kpjIgEKQEknPedh3Zf3UfwCru2nFp
ERdnyjEQcj4XonnSqCwspXqvibeKSA6utz03P7hEwPibWgyIiFOKIYQTRFVO69Etp0ltY7DYIrqd
ucLTKdlMdrP7mp6DfeF/GbR1iOMFqIQbuHy1r9ltwJah2LKo/dB3aGnrP194HWhLj/y5ktd/n4kw
wcJxqluI6OzrBmC8toUJo+1fAfgz7U8e1c1y6IS8k4mXtShJJnMlTpkmnAfMqhz0dVORYVv+yran
559xsG4zZ9894M27oQVNzkkutcTq8kwucylGo0ulqoXc+G5zbA5ISClrJDLsPZoIORdwIWXzmyjm
OojR2CRnAaIykh+ke5T795+cK76IyDNtmFuQhVFTmSZEVM72oX81XIzK7YPc5+ULl5+oM0HMHTBr
Mdc69YLIoAmQmDyR7AtVIczt0R5C2W1MIj01budkB9etMIPuCbsBz3zyzOtpXroKiqSLhgKbwW4i
JsuXGLEYavpEk1FVZis1cXhB0GLeR5FlvMYk/E9lqfTPWRadxdakt817Cns3RFNv49tfuwFNKBgB
5nzDpaBrLo45WkUr08ulhLiMOO/vE3nwwT6dk/vngNsxtPgEnctiAhXhIsCJn6lqeANvjw8HD3TX
fhioYDhB8pwbfy1+re+jZB+fORK/ppb/71Hq9nhCMISX9iHyRxcUq5+7mJdLub7tWKicaci+M3Ml
nPA2MHC/E6J8ZNNakNwEu9rX5mbt+hjv+0XuQnK/JpRlSNfXOwepvE/9CbRoPyKwkzicr7sEAvPf
Q0OQGa7KZiPUEj1x8eQ2543vP8Xg7/35Zl/QCvllt7L3V0O8+lwmE9YIFyXV8jPOYHM8xkgSk9f7
tRyE95zwiacaA+GmIpyaOocY3P5OwmqrZNy18o9IsMXGt4y72yfJs12Wsd9Q9ChChx1u/iEidBGa
a6X2yvcJWsDx1Cvs9BcwvOby9CxFGoqMhhRJoslgnTnNHrVI7A0J8VgRwKxMjiCdw7RjOZKxtlGa
4RnMUkw6F8ec6qmHdzqfIQ5BVH83pnYa2LsQY2yr2+e5fDW/1WIcYWiUZX+mhmk87dGgiInR239/
0dPOFWHcnxzmCQi3BCjijLId7yVfP67VD+y9D6IH7nDXYow9F8e4wqiV9dSkUIOluLnjVGpw8SLb
vXhv9Wrdvgfc8fElpkVcs+8TZID7lA4mRiSgIArVhYP1P9hBRCkj/Ue6O8Cm1fGBmG5HdJd3tkvP
o7loBscvchbJZh5Lh5eLD3eM5Y3ZQHSe6XNMhG1Tb0rzrJQVjrTdDw7IKdBgwIGQxZfzTBGDKjqD
x/o8VJcJa14QwFCqShCc23SY8sm8A3kEdvP92GNV8yf32y3V/Offju1OV/rkMpZmhAN0OlfAl0PW
zueF7UvF49+kMNBRTLLW9AUs5MV5z1OCPc3Ro0ieRYLeicih27F44S39i3+6v39ski0TjuZYKY2F
8+waIpFwNZ1orwYqCKi5fnE+3mLJQMHeDNRVVHTWsFQ96dTo9aidpEN3sR3xWaL1qvvy0TY9Hn3f
UrepPhfFgEnftnKvW7lEXZojRqsEQ5Nu97C+SC631WwRgWdqMUhiynmL/RkFbOPoZG4TKLYD3jLO
42Ax6psJYcBDH8ZBPncQ4pg1EX/qwf70ygFg6in+sIWZCAYkerWa8qzB5xlgC0HkHs6kts2V8S7Z
61bnUr8sW/u3PBYu6kqUm8HEN0I9TdlIQfVYneyqrlzBcuLTZpzcfiCNZ2UOiPXlCpObSuqW3eNt
ta/h+Q21WUgpCuzMUJA0PWzOLkbdqx6oQiemu4i8hD5mHEjx8fSEYrKTehropfRDcsQM2Wrt1iu9
JN0KUT63J2cRsGdnw4SB+qmoOu2SSofKJNkQTJONVNOFfOknjlvn3RSDwRyr1nBVBHyFQnZiC2Ol
QbwL1s/ruiJc7j1qQbeOmolVtLwzTskFR03zItvtKgXZWU/8u7u39ZrL0rjUwzfHAHYwJhGmE1K5
kLYdE4Jdl6mtHsNXHoXcYmZC0QwFuQlwW+jsunO9i1qlS0tcGzu6V5zaD1fKUxGMTypdutvgUYt6
GeonymdG9OfbxrvsD2fCmTubpL0eqkUtIYoBvfH2QbcfEO0+tchtNe5o0+p84KhPf+U2vsWyJBtV
LtUttmFJB60KiuDeHiNb3aCtgi4X+asC8OyArxXLmc8fQ6lVQgkHjEaWbe+VBOu3rN5B/n/DJT9b
tFBdRZIJ/Hho2mHOU1NAPhFeGuo3PNnVbTx4n34SrBNb779AlHr76y07xG9p7DEmclh1p8tZQnKJ
FuWi9fhBR1SzykEfAUfWogOZyWIiJ+tkVZOmQLPtNo0cfXBVGU20tffcvu8zrIXxeR5rOS8yk8hg
WNqEhTY10E4hvVfI9t0a9Lbu6MoWijfO57S/rSHn0ykMkKVNFZaTMkgHb/CLQPX2Ime7NvdzMfCV
nLJJyAdIaATn8tiCXzbDBp3Vhjc1uIzJs5Nj3lpFnKpKV+DkHKTpEhdFYoxBolueT46+GLLPJDFx
UnsGd4F2HiUkk44OfakeJHKon0t7Zd75P2w7ewj2ubtH9Mnrs1nGzZloNmzqtCGThxZKbt63797h
UhNsUiR2HsREpL36u4AHW7w7wARRU3aqQrWFtjhXTbLFmiTPxYZO/+8vLdmn6+6j/LhtlYuFB7BC
/AdR2O3ysWTESmVBpujjhY72tMFNtlZjC759rta5zU+iLcaj3xLZJFqnDIURazDTF5D3xDb65Se/
Xp0/TN6z8nql/vDnM0kMpqTNf85TK8FKgQqHR9H5pX9DV9K28Kwn7enX0wFbJbvnMRBiNAiVK31A
9Yr3vqVmeuuHMFAjl63ajBK1JbA6NA+5V4DS73j9qJTiFL0cnK/KuTcsf4kRNU2Zp7ihLTr3vfd2
ZZEz0vabAZGGt9Y/UKXjSFx8qc3OmgGfvOkSSxk7elOlByy4vlxb0NTD1HBf2QrvOBn8kc+xJZoT
ZNVu49GlEMfi7mKb4GYuCYboJB8kbm+j6776KiiFMFuDhbgo/ViOs+EdNM+YGYDSZFXX4wjXp7ij
NvZxtvWHBheW+2KkOt0yIQaOJLTAn0ILOoPIXvVBmwjWtfS1go8sXPu/tVcGiNpQkgrFgLA0t7cb
76PW7KryzXsHXampnfwNw7Y+AyGVCWtKyt2oizDXDaJDvOsSYtnwkEGIbNNtO72GuzfOkd2QWZ0v
qlYm1KO8OOU6fjinmPparR4Kp7YFjbS+jSBxk9vxFoyb+faT2xV73bBx6xcwqBSdwlTXuwvctLfd
YOvL9uFsfyQkW68oKbybB+uKyN7b8547dcYJQTQGhqLTaBZ9BBjaOujHPb/yHNgSzcr8O17/fRYK
h72E1a1Sj+/Ye1v0qile5ZXPg+VaLjqn8GrbDx+Fbff+Gi2g/s/efnx6PPkdOlKfY3D4gKHDn3zx
4b53sfE8t4OXcfBHzoN6MbOKNaw6fQ2hkZ/tCkrOrSHUF5EilRBggDlfjc45c7TEE3IyrKyXdYN1
65sdL7+0WJOeC2au8NjHVitFV8HiTiNFQjDwcdyKF5AvrLs3sd5itJ6XklyMCudSmbtcR7kl1SAb
OiAzeHzYnp6yyJZO6KZTOVdrMSycS2Ju8SlpdTAlUUkW+txVu2jtHme5Vlxpa7zdvseLfaAzYWyn
EHi1O7XMIGyDEaSo9rL3+EE/nGKnW9mlAZ9TuwFWgp2ce/desdeFG+Bi6wbh+T1aoGVv8/x3MLdZ
jPHwLhuqdBM7wlN+IXa1pixGt/VdfEnP5TB3V4qKejxZE/TFGNnDQ20/YeuVb9guWcO30fns1OaV
jpfwYi6TebJ0bdnH9QTdxs7+8FIUA9CwveZypPNM9NqIM4ONWs3+z0Q37V7x30A5uDNtnqemAcit
D8UEDad0inR8LByg9bDdZpjFRsdubNG21k9+zZJ+jlvSmLgg7ctaj0NICxuC6fr1uvd/VOsdx/qW
wrz5B2IQxUr6tmgjSTrI2Up4Qj16iu1Q4E18Lw0I6XMxDIRonSX3hUlt7wWtSQ9oTVo9kcdXF9RK
YBTa8Amped+KQZJplNJzmtNvtWkdRwPxwzP6qx9qL9bQf8vNqizFrjP92CaMcchzTIBDHFiULK/Y
YEQC+2bQHHH7Di+WEHUdU0+6psqSxsYe0qTFkgIGw0M5BQZN46b29DHEzvMaJfwUsQc3g7MUKc8l
MujUSqUQl5KCqHHToIlYQMMCHpPIhO12AqegvWiLM+VYgKriqesGaiQ4RbWwNRziy+0DXMSjmQgG
jxq9F7BtQJYOQkfqrfYKxp3OTrDw9q882UwQtc8ZIBWTmKdJD10G28kfS7tpCJ2j3XBZ2Zai+vn3
YUCpjWKjDxN8n00fEkTZ63tsd84ednvKHsStBC3a+UwtBpQERWjTUVDhq4yf1ZuEhRAnyclEB8kT
Lm8iz/IYaIrjvlWNqzlsvPeHidQwB1SQQW/AfT3w1GLgqRZLCwQHOMTKAUvR5JS+8SysARO8AiG9
LX+A+uz8GFgSQRBdmq1GM4bb/iA9rWXnmXre21a+mHmaGYXO9ISVVdKYSQExSCir/nH7/v6wwhgG
Vp3euahIPtub2L8tkodMLANknwlFL2awDDBAbhs8ZWU3brz0flOlBI+h//IgdQYrBrPpFEuEuJej
QNQVugvQsXFbJQ4csW0usVGPrZRCRJyS4ZeIrgm7l3kWsewZUTE26Ey1oVkMIkUXLJLJwPiLF1Xo
wzeuvNWvx8T24RhBvmRjISk/f7YYcc5kMuCEDY5qG0c6bjHGv977u8u9AIp/Xux3Dbr+NPZv1Rho
GttRjuszFYPRTdD6TaTysFwbuarQ5jXXUDC4JYsBplMz9OYJr4cDyPilp5CsuY++ZXP41oaBo0Ru
NCmuDQp9eJsct7W7HWOQ+ipb9Xh6qPyvgB/FLIP7t0wGl7DjqAF/PbRCuvHYyKSNieHmP6KK7JGv
5vjGZbz9FsZg0yS3etzmUJAK2yar27dpMU2s/2N0ushg0tgNaZop0MXwPtBK/fS0KgKaDUffX4n9
bjZH3GL4PBPHxC2VqQ7hpEGcgGjiOLjVPt80L+BycTiCliDdQHGUkiOraN5k7EIc4iK/oBsDY7xO
+PZ4cpDYx9wiR8qSh5pLYSxhxBRBduogBaUEC0l9lbiKi314HG0WewrnchgjSPN6UC415Fz3yIBs
5LBCPyzmfX/8wCJ1XjPoYnPqTBzrqDJ5Ag3/CeLAveN4EeKJg/dgkA49LNvLDs0KBnmgowzk6fx2
eaw08uhe7hosTcVIcFBsd/Ur+I5uH/VikmX+mxjLOWEldB2f6Qcdne0BE/YE62DRNAREBhnpp3XH
uXfqEnbNBTK+TBuNTEGNXUb0IfvZhajviA5OX6gwDO72gSTbp9LOvcPq6Ql0+qOdviDHp9lgaD9Z
aGR1JdctyL2N2hmPpW8JEeY/jPFNlTYKclPih700aAOx+HyDS/g2F8A4okvRld1Y0aP2tmc7F4ni
/y+zofTG80aL6Y+5LMYb9dZYnEV6T9G0isFBZEAKZ3UA4a349jN91Um5qjBu/1KHvBY03inSf589
BdR2GLWe2riCnfPWfe7ettfFbORcMQaA5FMeny/Xr7Q5vsdY/vxkuHew1hSb5rlpiSUvaBiWJVvY
Rgf2AOYUjVYSLyNClkPTrcHnJHst/WhmdmcanCB2MaKci2LOrRe79lJgJOawAcfg+3vhgNXGtfyT
g8llDrzytGKOENTD8agVECX6L9sP9ZB5HFxdbNWZK8Pg96S1GDvPIaHa9y4mCyihBMcOll3E96dh
oNuiBP1GBBEOxQ0sbF2hQYffA7v4uJipwna1jVOlKqnVU3v2vMv2ED/8Ij9phxNmVr8uQZD6vM/z
L5D8j2psB9sEDqBRnDp4pePWA+cisNB/RIhMB/d4GY/F+s5cPwaOQ9ns9VGCfiDGOJS7iETrPEZz
PUEt0Me6RXtf1eQLxOfCI+1m/uTY4mIucy6fQV065ZNOMuRffHQsABTRrIpXAM/3UnNgI+a5GAZ7
Da01wqmFuWDu5UyibUvrJRyb/BfQ/f5wDFzkJtgm0hq6IA2Crdkk60AqmZKT51R+a6+/MEa3+0qw
HYBzF5aiv7lyDHZUiNWbroRcmAsw3nzrA/Hj/METwztDBjcu43+gd+OYu6NFtt2PNlBbdKWl+Gpg
HvZp9wxHt6XX21w3BkpO0hjncgLdsPRgi2V/JYl/8BTjnR+DJboeZlVFnWVJ8kcVFZDr4BrPOpYD
n3+sg6Vr1pom60wFJgg717zVR7bG1MB0h3DPsnG946f7td1t1I28wYwE5xQ5GrL0zXqhCUB8QMrG
kzbR2rJrL/E2oFrkyFn2/t86MmiCUrHcSRNOcoNK5tiSQaBNFA5yWaDQ/Di1qIbz9zEuTmLMbIQl
cp6sURStDtpR1jT0Hl2JCrH7DOMYPx/9uzc3dq/DGGfuQ4VzJdgxVrHSLihN03MdJ8dbobUQrBt7
4ZH294OxmluN531HBmGyYboYpYLzRWsG9scqAfawn210+b/RXQ2Rh84u7KC+/VF5/oiles5lo0J2
A0r+D2vftRu3Em35RQSYw2sxdZTUalFq6YWQZJs5Z379XdRg7FaJtws4Mz4wYBzD2qy0814Ls8GA
gYStffrtAjLnYGMkn7Wlq9J0gdcVSRYQ0aoy5UAaccb5ybLE4+wgRYRuA1JZL4q7wwrRdksYq1vb
0mt5P7a01eV0CYCAhLdD8rAhT2gNtyaJKOYd7+xMDCoaaIRh5XDWvDBMP2uiIi3OpSJ8X6eYlmE/
gdMZl9bp3jQ0qJesZ792O69FUK9RiatIkBoBt9Oy7j8G58xQzqvO0bUA2njPRiAqKQQg57UEGWjL
QPyM+ScbMyfgM2LIW9Og1+Koq8EVfdVyEbZMr0kfoNf8N0PAao/rtQTqMnRKOGL8AxJQNUbl7oNk
iwcEEMHbl44ph7LYgCPr/a6HHET2FyBnhuaTq53g+gC/gCFq+WTa87leEmW1w2hKkeb6WpIFxZg6
ggvUPDwlVkZtNTS7lkSZ6q6uQvDKzotyQreg0ACiXW4XzR+SHZB9LTba/ZpzcC2RMty61hc1kio4
rorIT3Do2BaN8UzpnE3RlmGiDBDRLQ168B3hjSNj/YIeidOf59tnxbjfdFUhLysp1qIRGzjZYeTo
ApsQel3b/dU6dCWh4LKmyHyckdLafP2cxK42kpAz68isBKBJaqklWuX4dHthDEVEFxeKejLyYdlE
oHXEgKXabUwWm8NqLu/qLtB2I80xjYx3tWQ8LhfVlAFTCVV0sKOnO7AyM2/7ainjWh6lKuQuSfR+
UUbWRbjwfwpSb+/RqZq58mDOGC/a7AqBeFVITudfzKfGOkZKfyjNLM/DtAi3BnA3LYiNLL2x5spd
r4/WG2M1pSKPm4LRieaxMRdatezhbgMqWXQ5M24+SyGqlO7oJ38S03C5IZfjCGhG50m3Hl0yut4v
hjuzmpy4XhilNJoyB2uthFcGdHdp03wqr79u3/ZVf/RKAp0zmHtQJoBbGos5wu5Km4hgOPj8uEye
oG0BnXvueQDZ6p5V2WWoejpxkCvjPAsxNjFyT8xmSJZ6p2dmBalPKr7DT3+2lM99uEW+GtXI/klW
zDQF3B3SPMyq2v/iDf7VV/Q4W5j6usIFXzYFeTFQmgAI9iOwX4HZ8m6bzZZlmRkqmB6glQA9Pmrx
4tHUD9HDmYUnzdJS9BBbImh1ikad5Z4X8C8SO9s05EiigEgBkXvgxXcJnADWa2buI6UwyiQZJUBC
LFcSLNfzJrQW4u53kA1vTujc+X98zjThE9+PmTqXeAHwb46OYD1V4BtWwBS+har6xVJVDBtNczz5
yqBUsfj13hTn+Bb+Ck7JQ/JUbKGr/j88BEqBlKoYZNW4iLPgJF6Oz7x7MZxYMIOC+I8oiEVgnbyt
UliPj04eaLU/AyL2Sxsj8+LcP7ryk2vvdl8DekykN4Z5odMFlR5JU65hhQOaai7Ho48yc2FvjNg+
sfgvGK6BTsUoVda2syx9nZ3/UByQHmDVdVYr81fqmE4P9HqBloMlDAJaPIJlIKq/orZ1RrmAZVtW
s6nXoqgIJcmqcpJzPDP0dAGYDLE50rcBSFAf9AMhh1fwpICtB1w9CzEQC0qIpVxo8id0E4eBKGCh
AIRwUqveuK5po0MKEczSWcEIYr6Qk29EFnReoFfiXkkmiOtMJKqRGgdD9EgwYvngkpdD/g6/6zy9
nNNTuSDzMyfOVkEcrjeb8lDSTFNHTYP8hOTowJEtPyJ/EAQw1slyGHTKNwHqTMRx0qI7UVvP7BC9
9qz0NPOOUjplUjkNLEvLHUWIMW8k10PniMU04izXhOZzEpDqjIQKcmrnguYRxJ1PKSrRvvW4bYls
ERRXTdvcJJzJSkawrotBJTx6YI7OiQTRl6UPx/nYggQNVmHcLMyy7njyHVclIzhTDuYdBh9Is+cO
v9KBsDI+X2O41/cWpL2KANIDydBkUdbpYa+0irJibP3ZU+7njvi+re9mZH7P6aHfzBeucptnfata
wj7TTfXYHGPZHUdLU4gfuHoDgDogedjPwHFSAI/dbW5retqWfX2cqmm6pEqaLij0ZStGXkujnvf8
Sq3Noa9KsxASlZRlyBFx9EuSzB0IkEausm9L/gHgsIgG3pmkAYBfFOWvbM9V6daYqyQfhIH30AIm
nmb9cWxE8j59aLsa7PaCE8nm+Gd0h9KUMIZ4FwFjizGSSzuwX1+gobwrA7ROBfv295yYLFZ1kkQa
76VKOlhzn01ErATNLP0+3DJWu6hi+hZIvK5i0ci/YerguyxeqbpwbAreWxQ1Wj8uHZhYLyXZle5t
ST+MwrKqa0lUpNh0umBIfMZ7GemBrZ4gVbb8qbNHK9io7jL6wZsVkSwn6skuJw+KC7Dm7mmy/tz+
ktUTvv4San+jVMvVVsGXwPlcPgKuIGJkMpuNddjFGPhgqU7autNLp1R02QZVC/isL4EtWsmsvicY
HFvW14MrDwBa1kAYi1y7RNeLpF5Q3ASiFHQ42CVD/mHcubvAQrEWRJUMQXQJml4cpbOjQeu6sVoE
9WDS2peOvMX8TH9kOe8/jMMiCEgUBmavRANTWFSaVYmzUu/Be+IVJIjMt7C265f5MQFaErAJJxJ2
1q/49+3FrakhFYhnUAOqiA4I6uDS2C/Euhl5z1E4U3jkgKB3EmfGUbGEUCelij1eYQohKeZtxwOY
1nqTB2S3dXstP5ILy/5dL4Y6qFTjmhFjdrxXyU7xkr7KW/05Nk4hmq0qdBjui4JokZnGdqvboUbk
/3JRVA3WRtIkQ0Fp47uqGQqjlrJpEDykyVufJDKpZDKljn5Bc3IiMTTbmmLTVV0TodQEXjEoxaZW
la4Pvjx5XCFsi2YvZLxze0N/eBHLhl6LoBZUaWqmzJw0efMZfNLPyfubI6ADo973ZP4CKzGOcofZ
iSXzduID1hDZj7oDLZ/SY0XC6boWY4m6p9Q2fO23p8guXN2K3GTYqZAM5YKEBBjsbAUzuLeXz9pg
6m3wwjhkqa5MXpmOd7pabDquSRkylhXQ1ul6h6mn0ZR4lkOtTZ4YOGGDXC2/1cvKafzq6fZiVgXp
y9i1YGi8RI8SK3WoyLMUz54QerFEjPZPMTuyzLiTP0hUlxMzZFB6Sih4CZJKnViURmNW6P7kPUsE
dkAAk+qlvliXe+BTjCjVCkC5GV4jsM+DBR3lif3Zax5MlspeMw3XX0GdXJVoGXjCucnTylOoHDl1
P7BycGv7eS2COrg0ErIqQ+zsyXxBEm0ypWEidXeYRcm8fXI/4p+vPVVkTAirsqqg2/i7WmkjSSzG
PJq9eKtcso2wr1Ff/8i2WUlSmUQft8Wtus3GP3F0VlOpBj1MEmxejzjP3KMfHC2jDtoKCxNzlQeM
Otreq3//8gmHzbbfz4hxDcZl/RGKUUumM5xDFgWZPIezJ07HSutJWJ543QqKmQydQJTmPQKcXxKx
dnrlUEGKAPMLdYrmBroIxItakCSCPnvZnfocVKbgdDut3hdOPG99EiKpyw2gPQXt9xQwFMGPpiIs
WRVkHme8UAzINKiQlqapGlcd7/XB+yiei/QlamW8UyLP7xghdufhIWySXZjI5zbqtzHnu5WeE+3S
KaTB7KkebSogzrfvVVhYSvBHmWfCMxgx1hQy3ARAeQOWWVMEnrqK86ymIHobZ08GhY4Ah3oPuzB+
jg7ilRS+SlFb+V1gLgVOdiv/2q24lv7191eBy4SJTqnJp9kbm133OIBjW3vhOWeUTlFj4fWxUIZ/
NK0tZwLjqmIkcYkiNUqb5YXe972gzp4/kkmLgZdl2H7k21NyxyMlLodHHdjCYEERbRHIAbcf4o9W
0S/pgmAsHqEi4zp+f/exykdd2HKz1+0AcTc6VjG5Kbe0wJqgpxpIYd8WuHq60pVASm3OUz6PuhLw
3lgppESiuh3Moi+InljjR5eARDY16zwmZf8ZBG5Z3nHCPSdZKuIb1R1ktwY5RUfk0UB3CuNpLqIp
O6lKErC6eU1QBU2iPBG1yLmWy1p8mkDe9JSo703CGNRcFSFjWglnDiJyhRJRt35s1D0eIKihDORm
DG98Tj3GFq+4wgC3+yeEOtMkDbtWFSFEAf+XCOL2aJe5UKzAaXRmpzzkW+XgDKoZiAsURetCBVTn
cMfv82PksHIQ6/fb4EEqIIkw2LSalYSyFwOwzniBJn/GXWSLzbYewHaQ/pH9J3VwYu53FzmaMJCc
2UO2RDP0kULfiQa8EiC80yUSrcjHWJor3htGjozdJSKoOpm8SpJ0140zQWoA+M+CU4Qz4crnNH64
fRZr4QKAeQAyrwqqqmHS5fv76tI50/MQZ+HH5069lOVJdbtnPTDD0JGf5LM0Ymqh4c2pcZuQzLnV
dvcSx1L8i8qkt0HhETJoALWWgF33/SugBEo1SlXeE1Ui8Q/Vc21Y0bYJLbm26ml3e83LHf4pDPkm
SZZkUf9KYVxpUE1HQXlIA8ET9IREeEeSTLqGEQetWVG8079CKCMxVZU4xj2EGI07qs8xYEkx1dFf
bi9l1RpciaENZtJXjShzHO7PpJma8dr2z1m8D8OTrhzTESCkBWHNJa9unyiDY1CCCy3RMIPFqAlc
OoeCJ4m2cdcH29tL+sI2/3E8/34+vaQ2qXpQYhaiJwWBOpGGl6MTz2ul6AS8muYoH875RPI4n98F
cAmeORX5TxL0AMGwYoSKI5GNHpZJDqLIcIapTO1Y8UfAtxiIv+28S4zDKBUNLFgsND3x2w4RzSzA
lye8XuUSKf12Du1s4JJfY5Z2b6Gh4vGP9QyLgJQSGh70MdPf22maNZIHUwLyrWYQcldQ+qE1SwQZ
BZk5BMJmXmbKPd/DN7EzKZWfCyHXZWsSeKkhmRK1hQtM6NCJ1VlJia9U3KUeQPbl3N7T9WtytadU
Orrpi8zIOpyZ1TZIP2ibzM2QlZrNaUFPvC1sLWBGkvHvBfkKj67eF7+MmXF9LHj1QbBQFeqtdDs7
0Ub/7Yhmez8/YtrxbjroDm+F++4pJumR8QV0q9TiNFx/waJ1r76g4+VJVarlivIPOmdzPOmbe0U6
VKldzg8Bb4/lRs91K60dvroAytbq1dySwa8WOknb27n+YKSsCfs1q3f9UVSqIiwUsSpUaIS0saF4
+NlM/ReRVJvbi1+z4NdiKAs+NS1q0SXEBBOJpYMW2r3hSsg0ZQ3jpa5664qoy3DN0LTA0wPOxqz2
4IvGQStE6c0IWd199NxvOxcEU8Btqg78QQYgorhJd/Fp+CjNtFoyzswk6HJ7f2qMf99B7WxShnnB
+5ngZb3VPrSlNe71Qz6jP1mvX27v7qo/qsDxx/2C6y/TCSc+TMduKnLB4ydbdYN0I/SoWVjGKbjs
/M/mvpzN7Mw40lUX5Voodab+XGXTpBaCF27hlTUkV5ctrgPSWPp979Wlkyb27YWu2i9J1yRNMHT8
pnw0MQh9RW9LAVkvcVfkVtfYYshw7ldfxJUMyvcIgrLJSgEyOMnkT2pu87lXWIVOponh1q7aLE1V
YK0Qrwk0uArOLFfQESJ4eur66Yei7vmC4VWsujA6SKPlJV3I0xvWFjMY+BAuekVhVylBWSkODqVK
+Adl3EYsRguWNGrrpjDoUqmAtBow3xoR7/0lDZIAv6X8D0GHcrWu5RCvdCk/t+Bf6CFJT60WLnD4
UMV233/E1X+4DSr8b7jDQEzgVWpJYj0FYQu3yYv+AIDJUduICPFrwY9EUP+LPbyWRS2qQGZsyLta
9OZ7Hs6EERFO+JQGzTQKs7ivdyUrq7J2Aa8FLud5tYtqFynaZEBggr6nON9IyiX9ffvFrl2JKxF0
ygoQTGjF8yGiM+XMng9v/T5/1gUrZOQ/VrXRtSDKmSiHsZ+UAIKUat5ygW6G87MvAu7+fcaZVcHd
KJ+7c4UOiTFSt7cXuerJXAunIgV9LII+LXLRC43d7Fs4vAbEwsiCg+w1KhlvmrlUypHwjbFpehFL
bWonbc0i3QblA9fsykNUPM48uCdbJ+o2TcnQvqtmBlUUcPCAa4KXv3ysq/siN3KViWkjellozkt2
x9I1K5A3dXk/oolBybdjG9h6aaUoATjzYDG2eTGZtEkFfDIvSipCGHCkfr+vYlNwPt4oEnGgkm7P
eWlO1mgqtlTshNjl1UMjb0fZMh6MiBE4rWXPAen5TzT1VDhxqtsWAaunfDrJRnHmLZ5nfeDIbKWO
w5l+blaAGTf9rXaSN0VI0p24F5dZSpFwLufKh9nsQqQNbm/JmkH891mAVP2+I7HSYDZ6+SzUDQjS
ryeNsedr7xfQ7YasyTLi8K+WkqsjD7iqHP2hFjxQWExuGVpDScbQDJ6QdGU4yD/QGBcHWZd4DVwm
iPkVmml3KpQ2DeQRvqglfPjWHQY2UUECeIvPsB5ri4LxQHXOkHVV+/qQq0WNU50mwSAIHjpPhqTf
+EYBhqTGHvrEqmsMPLUPaakwhK7VkFUduyihMsYLOp00LH2N76dSR/C9WWDv7ozJbh6UZx893XZy
3hfs4Yw1FxSpa8C2oOqJig/lLvWS1M8TkAq9hOzrw3FwUw349BiMkx9vX8NVzYDDUwwesSyv0Bm6
aqyTMKx8wYumt4H7zWnbIfilNtvcLt06NsXQ4nm7rs3oNR72lcAw0qvneSWdWicnN5PhF4t0dd8V
rvxeBS+Jvq2DewVZYZ4hbS3C0AQFaSGMjCH7S8OBj1GDv5oi0ZvcZDbFqTQNUs0XKbcFvwNqNfJE
dn3Mk0322VT2WU7tAgmzotwoW4GzxuBPHqDRY369fQYryhEtO4puQEmBm5Hm3WtmgOYVujB5BqL4
uYocI2WVXdde6DcZlJ3rpqxXxRwyuEZ2Bi5zZE4+qI03dJuxBgvCceSssNbNshicorrHTDRj75lf
QNm+vJ7EDj1sk1dMdtT0bj0jUm9ke4R3JnD71g/2fSWRwm9JM4yObGTbqmH0SK3utCAiE42GAsQi
1HXTBbkZu5GfvEnq30ZfM7k4Zhzmj9kW6ELgzv6TQfmdulaUWjVjpyd3cuNDuA23jf0GijP8h8nP
hQsl2Mr3KnndnTvCygCv1RsgXhWX5oWvd03ZlU4RxnREgR3jmB+AyTE5M3PbTWK6KOx7sLsgVmvA
fw7U09u3eMWgXQum63xTiz4NkF1NXje7jXqnde9DfklVRuTFkkI5i3oxF0Nf4xa1WZSZRtU9NJm+
mWOk3PiOBdb5v2wm5mgFAx0hBp16KsP/u5kLOTmgcHOncSOgkz0S7OYrqBu3lQOONdZ469o1ReCH
riQD5luni9PxyCtTr6AmJ6i7JHgUVRbo5Jeio/wxxER/JdDOvSCNcY2sFoqyZFjQ7FW3Ryvf/RMu
Z0riZ+NoHEezJZ8ZmkzBuEFyS7THLTpeUVb5/UK4XesqpmAiu25yEgGNwe279IMzd3lE199HHTOX
tkqQA39zabZDfhFZv9SJncItjv6Dv80AenfnxXbi1G7mpDbSt+ZAOLCCwOm4/SVrjQLfvoRSnJk+
GGh7mGcP/YayKUUE8DLFcb6bYue2pNXLdr1mSkGqWi00lYE6cIYlL7j0OZasb0OrJ2jKeQ1QozzD
Sxz2ucvCQPvRX0zv93Ijr/yqBNokM9Qv2W8gqUDYhQ7HcLug8VUEhz6Sh8/OKe2etJvfh5eFCuCM
VK+ZHgOr2TO7hFaNBQo4grAU7hd4xu/fI8uNJPnhPGEv6qci2RQn3RrqO1k6Z4JgRU7egQtsMrXt
7TNYCwdBdfRP7hJ3X+1Driqd3qaQK4IbUrg0v32DmJnDbFlfySh/k0MZoj4apCFIICchrcPvLGXG
9BJmKhjLWdOWmiqgOxx1SMRd1HJ6X4rESh14iFE+7++fKheN43xszc9FDjvA5rVdfS7XEqmFzQHq
PALGVb2qfMiVFs165pAinbhVwMgaHg3lzmd1Da0eGjw6tKOLsmyg7Pj90DheVit5RCskaACQ+nuL
EjfYGirBNJjOCqTXDu5aFhXIRsgL62IyIWzrQAI96FZhavPRspWeIekH6PzyJDWsSAR5rizAW/m+
Kj2cfKMaBPRY87rZuZV2MPAKhV0GkL1HIIoTp3HMP/lRDwjAY/bS07N892xYRQNVyIih1wIgfAuC
PJnXNQPpyO/fEjfznAugMPeO8SU4aaawM1s3xA36g8fPuLQ/SAj/z8L/CaN0/6Cl/hDUy3HuZ+fj
zXnr3MHVdw6u7uOjYfZARXl4+m2/2O+V+VK7owfyhtQ2rODMjjd/zI4tH4OF84KB6E9R6B6JYdST
1OBQC2h7Od9PSWbVRqrjzGfVbtBZv1PELrSMeSzueQ4zbIY/afskV4vnSM35rYLSnBvzs3bXF1GK
f1YOrjTL2n2DXyTqAoOhwVatiK6LaOmQFAV+C/XkuTkKy5nzl7wCYGI1nmCk2uetGFDm1snYnooP
IGGBjHnbEd1kdbssL412K3QDbQ+o4KDbg262rvJSD4cCGfhmtmfhAzDJE+dgZl2ZGM4mSxBlH/Q4
k0IfyX6v17w3uSvNqD+V2NBSYAhadeevl0TtZ6xKBZaENIqWE+uyTJ52KP3a9WuoYygTORUFUwkP
+h5zWhz5xUIhX315Bi8iNkfd5OdxZnVvBGkG8WUdmKl2VKTfcpyQLopMmfvjc7XJc6bcV6g4EnBo
CYGdyPPTbTOyeqeQHxBECVVrNM9SSr3NSz/Vk1bw8sBN9jMx3l8ax20DDKvZdvB6t9udtFdoHaFk
+IHCigEzlreHAjYPdUh7wnrGSdpco3mw2y04n3YDbOAJ+w2mDwxMP3SE4e6tHbeBpAvSLsumA0Dt
u6YbEz2Vo2W/91JIQFT+Uv/JMeMBKGyCUkhuGla1z01p+7zZ3N5k4+fTMZCkQ6CB9jYDQzXfBYMM
WNKlWuS9fHCM/K0KPtvhAEg3cNloUmz1Iqs+sqyEeqvfBFJPSBFzRR+RaPPiT6E4akJtqTqr2W/l
mSLQBgeBjNBahUL6vqhM5Dm1ACEMKqnHqbdnM5qtvL2/vXNrPUffpFDXU1aLpgwjSJkb8EbeR6dk
w9sSET5FA3PhlrqBTdxkwzNf2ozrsvY8l0wCUnQaxr5gJr4vMFJDOTJA5+DpYNgJ9LMhHIrMzhIb
jSXV2Fk1V5Hxt6aSiTPTxmMy6v3cYCgHAZ1eaLCF16pQhxiVspD1wAxD76h40j6XVozEdgXtjr9g
oHODLoTG9u354faO/5iIN5AuvBZLnessh1yuA0jUy+uTOgWWmKOp7mg4+rCpe6JHKSk1x1hmSrPw
XXnkkedQLPnQP4PAuKoZ3slPHYGPEUWBx/pRSP8xohwMTYJYVoT7t41IuGcVbZaX9/2hfP/51B4j
hS4NaTdjsVxLVG0rR6GJ1KKpzPu8PssqZ/LN0YitatoW87HtWXfs50P9Lp/abCQhxj5b1idOpHgZ
HxrlyQcPNMiV/Pf5PVHvtcHUfhWAJUL/6u2DXnGtv8umnlapTb1UKVh7mpqoWfVNSbjiYXypmk2N
PmlbblilhMWB/rHb8uJ2GRgwVejhqU5sp0SpkGuXkjZFtyao6DSidSkGKLVBlc+JL/Lnrol6q+rn
WTGHPFQkktaJqhK54tFa2GfAKHFGDOLv5wzghGQKh/EjAebLe8Fn869CC6rMvr1Rq+/w6qupsGCe
ohQ4uOgQqmUwdjbqRkLfdhLulbExY50F5LtyIzC0sPTtLr2e4Hj5rnUEoS31AsNSXqS8yNVWj5+y
zrm9oJ/myJCRl8fQCTq1YXepS9+l+iDlU7/0wABdrUnNqWq2XJhYWvkspdaQZmZRsFIgyw+lzl7G
zDkMMHxHtElRu6gZHZAIZRlNIkkdu2GWvoPHjGN4dCs+BZJqImoqIkaZdf4r/riO8Qc5C/woFD21
QXt/umtqEsnHLhTRJOs7fQ/2kKaeLb1zouxSp26XnbK8AoHOJ6u3aqX4gk+RJMD1LWOCmCL6fpBB
k3Rq0mei5x9LwHxUlmJvo125byxbJ7Ody0R6un2uKyVoiFw6vjG1BKNBpwS4UJ86XkGpbjotiA5o
3DNlS7gbzTvQ0v0H/w1ZaAxkowLJCzIO9vsCETRpWjSkaCJIYYnQxlj+4t9FMzMjUxeIH5LuouJ/
Pg4vsctY6NoNRtCGJmBBxNwgvbcRYAF8Ds6HFwI3C7UeEm38bbvX7oC+mO9be/e7AhlI6SF03N4W
vaLCoAr+Sv6ynlcXDGOZWRqIpeQJfWJypcsPJBvQumnPqeWHDM2zEqGi6noljXJBOHEeCo7DOvk/
pVWBdX0b7DIT06D+fW3LGA/zkUBsXfBaV6x62upTupZNJUdbfZYzP4Hs8gGApZ2bW8FewsydyYe2
yQ2k22N/zezlP6R8vi+a8pZbePBdokGwVlrJu2ym98p4UEz+CQ5GGjMcjDUriLySpEHjLsNiGvVM
8xbJNd0Y0aEy7sfe7A3yK1Cc0rDQGz2E73PDaolZU/BXAmnEGnEWjDnse5hdNPBPZBQXhA71gBF3
ZTcc3v0XkCVLW1b0zpJK3SQkuse2GiF1zA58bjad26n/aWWAjVARzhkKcknfFQI3iF2bxBL6bcTn
lpO3kjBb4M4hiuhVEtG5bcbrb0L+p/GdVHTEeMP5m6FhmIAV1aDw8Jr1xYoKAn2eaZgUJR/lkjeY
4zb96LYLLBsLKmNN015LoQ+xLMYU84eQIh8zMDWMVucKb9Wl2KKMz0rgr8StsPcIXJcxd30Zs/u+
r1MLM5OqX0uyMgBLwyU3x0f96XP41D89kRgC8N3F43yPgd/QkUoiP+asaG9F7337hsVJutJ7YzMr
SaHgGxKM3xhmFD1IO78gw0dYMA5wJe76vlzqGkXACte6Zblg+1J/uQFAc4i0+1PYxqZhFaNWngUm
SNA0tWztko79viyunvx4XGQdFfsX85as/3QEU6q6NCp+tSxcbVonqkFhSIXk1U7+JJpOtnmM3Mbi
Hbt4xTWxbpsmYVGMlIuFxfwTt3zOlbg60XQ04i5nRGqn+TMshLgwh/x9dzh3mz5mBRCLBfghT176
udE/w6Nh9rs8RReqMsk7yfMzcGPteskW9WP8EZ0A4ULkh75+5OdDkxesda7eRTBzY6xSR2vFF5PK
1Tq7GMm0IRlEz7qIuxmhSmzehWT0hjMSR0xooJUmsyVHBSsg8/glyItneyWu1ZNuCtsSjSWZXfJW
Yph+F1kpn2KGMbGDVLdyP8UeHMoyIkMJIHbpJGhwwMLB7idPSPfhvEsL0WyKTYsmkPKQiJYWngfB
lGtTfZNChJcW3/9KUUdJWa7S2mYJqDIYS5kbWW7q4YYluqYHpRO9Z2sWSb/ZJiZQ8KEcEeFVmD59
FPdWoyFfDECd2/dxBd8FG3clmnrI8VApSRbA5kwn8YRin9Va/qkHqa8SEemFr237Fbk3U47I66t7
1x/BoMoabF9V1AgEgO4lYW4OocH3wxsDDHUZIsy7RGJkcQrTFxZW9bN1Gv5DLL/EHH9FUTut+hH6
hGeIerasi7yrAOMEeLgjDwdts5EZ3S7S6rkiyWeg6ROTcHQsjeybFtQJTKtyad75Z20/Wv2TdJfY
T5rpHgRAyIQkPNXe+Sx5Xk2I/ZJvDgT53PMpYPGaLJtIKwKgJPz9FuqgtXGSconT0Y6NQVNAMjmK
jOOWWRmLtSWDbQaj9uid4zFo/P0se6XSkkmfJa9VHmODZLkb2CNcw9yOEu/23V3zvBdmm7+yKMMw
caPoTwUP1W1hOMY4y2BYjTzOnhwAuOlkt9uA+sNkSF3LvX2TSmnUHtWOJh5EyVtKABMRDv5O3fVP
RLUe7AMYr0TnfZ7NcKOYza/bC14zVcCzQVZABRQLWmq/723kt/ncJSoiDd3s+4AM53h4vS1i7ZZI
X6OrIlpflK+A+UqP1nMkRGKDxaUTmnKNmkjdIc52IcOjX5kpW8IWgGkgL71kmajbKLaBrmUcljJg
nGx6Dl4wOvzQAJCh3xDgln/igiIk/uzJb87+kBoSTq7A2E11bTuvv4GKKhpFDgMh0iWvUMCcS8Sk
SRU3l2bjxajCymuTYnoKBEX7rfqG2llF52NaXOZC7TgGM2YBjapvM7sdplzAhEi1gO6Do1wjapnw
H2ImozGn6FFUIlXFNYopBVyI5x77OeZuhRhENXyg5J+pKmepo/qZZtdc9zFj5ORuCruyJ0M9d6/o
x++2szB2lZUZnOJpYqM+FWWePohF3SNl0YplZeYTsJxMKVelwG7Q0RTgz+H0GhdajVypUJYbTs7g
mLWagYbzMNaPiSKlmzLVgKZaqsEvUUHN1+zAgWGmeZsDZRXkajs9F7ltWuYaoNeFUuvNUky7HOPy
KT/YeY0xTAIoAbRO52H9zqdDzRN1GDrfxKBu8pFhqxqCvATf/xev5t/R/WAoHKIeg50ark/8VOlo
clbOxgS4tYJw23Dv20bgBKFz+2WsurzXMmlto6vNlKPk6oUH1QzP97EVnARXAC5EaqeuwniIKzU/
vBBUkDFAjdf+Y2JAH9LciHMft9MOD1bvgMZ8U6ExqSAX5R4IaO9FacqVpaamyRUuC/BwfbUqcpuo
qSzwHdTjUOTIn9Qxkz25t3ruNBen5FnGoBDIkbe4UxqYxKzm2I13E6s3bvnJtKGS/kmmLUhQiFk5
K5HsGRexBISrVLticSh6t+kfGO7AqgaAbyGhtQChKN3igZnQrA7GXEbAfTGm4/8w92U7kutYkr9S
qHfd1r4MugsYLb6Gx76/CLFKJCVRpEiJ0tePeVZ1d6ZnTMb02+ACiZvwdKcW8vDQjh0zPYI08E31
4utI99MYJ5lp288uCWyMIVcHKMg/QzOozq8/ylV1NmZpsdvcfG6i7X387fn3y5sDZdKHTwfoqD/C
30+h3PIWa3aqxb/bEwzz58VwTJN+e0c//fZJxqYBHUfe8bfnu2J3V4MA+Off/zIlPPI9//PiT/K0
KDA0THoMENNNua5BLHzkI0p6Psp5UZ8u3hXXYZrws0l9k7T9yDb/dG8nW5OIWkxAgaF5cTg8X6zA
1konAb7PUZH/TGzPz+EPkt9ENK2+U2v9Mhv/+bZPVp2paE+r2vaPbQeH+fMZ55HUL9AgtL1u9uv+
8+GpvT3fHb3UrjbAEPJvnvpxLv7h1k9ZqZbT295Ecevjo3MGvw3vAdqqUTZf3CiwH9f0m1n0ZZDB
gQ15P46nINmfPGqz8MFxCELqD++jOWuDXBXz7Q46O+/ld3qOX2WmPw928mwTM9FqmQPACH7BdlHW
XG+cp28e4HEPOH2AmLKIKLCHBrZ/si66kVWq1I0PqGLV7+0VBMrfv9WE/hJrwpEeeEXgQGXEPs1A
sS5gbosISWRWfq5eRdqV2Bdek/3F9mmEGVcs8/PMY+ndeMfymz/f41cZIoh+Rw9dVKFxBXgEP4WV
JtKtB5s4/46Gr2J+mflta73MbvHnUb4gxCKv/2mYk3u0PK9rwsFD9Ho8Rs06Gy8pGFMifb2FH8E/
DRPPrKs4nc4ylYUM4pVkNadWnuTQ7tKoOPz5gr6cPeCGgDXqgFFxuh/2tStsd478O/vZumimdai3
3IU3WBN+U9v/eqDQQ/89jo14vb8+38gVTsLjOrhTeRyuvFe73HRdMbJNn3z++Za8r7AoyDpEwdEd
FB3OJ+cJq6qsvm0xFC+GIkqtm2W1eFmzfT76ZPU3aNr9qI7gVJM6V80n1JXZLaQ020t0JZMc0n53
f76er6oZqDdDBynyAPRBV/bXWy9bK3GqGlMLtpjZD2d6lPUz+dDs27NgV4eZzr5bse5XO9nPY55s
z3FQ1pZqMCYSDaAfkN86CuqamxWmWbp+g9GAElmxOUqwXuX339zwVy8ATUegr4DtBPrsSbgYlH9U
OkC8tW76Jll5zWNcX3uQCTJdAd0zavosFmukXxZm93cg/Jd77M+jn+yxPhkX7sfz8dYPcIxIHiIb
rb9pTLNPqN9tvrnX42Q6DY3ICsIjTxj4+ClCt8SlcSwS+nct2mHUVqwrmXV1lDM6oi88zg3NVf32
50G/3Mt/HvSYI/0UrDSBLW2P9BY5+/1jCf/FCEZfQ7r9mC4vLx/42ZmXHQXRs/vvwsUX0wqaAeAH
IH+HztqpVRETtKTh0AZ37idESibAvDm0aoy1/vMNfpHj/TLMyYrhftUwZXoEi2Dp1wuN8UwtQrO5
RAXiz0N9hbaA2o1MFjKCENc9PbJXIeuDZRTBHbDI9KiYejR2zWQKz0DwWb9ZGr9lItjcMBrWhX0k
Ov2guf/04thii6kJqumui5sqrzVuTE+1/maX+V1T+jhMZINQjuo/AvvJApyAxAeyisc7c8HOndzb
tAfA4h+Q61qTLDg8qMLPhzwZr765vR9S9b+shpOBT9ZeQALaQdFmuqvC81LurRu19dotqVdgtY7q
JXLf2xnGauEZmm74itWr1+Sl8YsWx/PkyR2GVOXttcjJQdzNesvIA/QpGjdrzuq1LNNhRHfGkA9I
m4vqll/wJhvPkjuHPsRtVudtlcrmwvTrQGQDgRzYpr8JxaV0VCrRoGaldNO9CGigDMmqcnHO9Tc9
2nx3BCRQetY6+eTmbcZQo0w7MPyCuJg80FFclbJzc+zeP4ighXNsg2K7sh6gZgJcwC/qg/9Kh29b
248b4p8e5XFD/WmqJCVBMRpuancBGvrvB5F5CnLIZw7E/HAx0VVgFUNdxNd/Xg6/bdM/XiBqUg4K
4Yl3ap4Zs3oeYT4/3Tmr+iICVlVW6XdSdt+NcRK9Ro7ivuwxxt5fo/ut37vfrenfgvLJXZzMf2P6
ORYVlhnE6vPuQoGqcM8wRVKxL1/+/MB+59qcjHUy5adZdMHoHMdK0SwY8I3XFMHVeZn2qQNL12nv
ZDdJ+0274pePEBQYnIGRvEHJ/tfJ0c6hGJTNMKga9EqXTZPODjMFn7ayBePIKHPf1fZ3ilW/U2KP
N4tiBnqdEcbApToZl9M26ka8Okqf7QX9ai66Yc474hz5xAOM2KE4adbhO3HP+g/7QsY5bAVSX1/+
+aH/hqWcXMbJMwdvcu7sjk7Han+3slAGl7jlsiCo54iLNvJWfx7vR7X0t8X4032fLEYa8MU3Cs/b
FytVp0ECxwBCt9LP1RsP0miBgQCH5FsWXsakaLcs2vA352Oc8hpH7MJ+d8Ai5A9/vqpv38bJ0W+o
ieYRaY5Tjzcbpq8DJ6tfq/42yVqe+lv9OJEzhkfSpUOYM2tP5m/Cxe8ne7yJCOoMSPVg3IHi6q8T
onPbQbd9MN0N4Z6EwIgvu8vEyxSs9/qnoOxgJRJ0abMVAbwV0DJC0+TaIQ/GW80xInth0PwSAMuF
pQhde9Mh9LfBtzybr0LpcR88ClgiCT9F/2dUx3y3C3GRMg131OAFhledvw3VujLrhuxY8Dwkl4F3
880L+mq7hwTCUSnDi+B3fPKCPJwqBytUBu4dZw65HhaTLQby04JcUu/ZhDYkfXbSXTklLSyCi0ue
pf6G+Xp6FECTI/wJYvTqOTh84Xh7MneZVUZDoNFk9eivHzFDYprGTzhYrvm6XROdgak2b9gKbSCH
8hrMqjw8HK2Sgx///fmBHMPDT8vot0s5eR4WKGVg8y/2nQ1au8emlNnnIHOX7Tf3fHoGOB3IOYmP
HiQYRmZhIAmFQ+K8m/IyFn0KbbsikMFKtVm797SCWM7zrLtvosVJdPpt8BMooSLL6PPBtu8Uv+Uv
ZXuz2DsyboiTO2oVWt/UnE62gt9GO07+n/IEx7ZiZc14vQzFnPCWTBNsc3TeyouWfdfb8e1zPVnu
ZZPYhgdow+y2dlENK2FvOp0ZCO5QtHV73SYozLfyGj/e1um0Ad8CwgpOCK2UHwf+n2+RyDla4Cl7
1Aoc4zXsWVYUctpwiwD70nn9TuHmy7s8ShohVMB4BzTPXx+phl2joaDi31G/CJosUBu6TbyNmC+R
RNbN55Cs4RiYOuXbn5fHad7+411ie7UBG0KNBvzdXwdemIhoOaP9zNN1eQ8X82kN72M0DHWVm3pt
PT/PZGzvrdijW8eO5k1rzWjDa/hTu8hP5rTTeoh8ftWAC3excBe8JTt46Wf6nRvdVwsZhXB0Mnlu
6CenXGfT2jVvSlwoGVYau2HtrHnuxV325wdyCpf9eCDHTAMMkvDIlToG2J/e/DiWw4RyBgRBZY46
UUYvodJ52V6FBX2f1goy91YRFGfRimyD9ZS3W3slUCqDuOkVy5Pt0VO5XZGV9V2CeQKI/nZdpzOE
O27pebiuyP0I22YzrtRACgNYp6qeownHGK/Lgn+O+m9v5n9VH/zynzN++Me/4+9vvJ8lgZDcyV//
8b/1oORLQ166v6Vafrzov/HPv92oF0UGRd6Gfz/+2H99+R+//hW/9a+x8hf18stfik4RNV/pDzlf
fwy6UT+uAld1/Jf/rx/+7ePHr9zO/cd//P2N604df60ivPv7vz7avv/H352jePS//fz7//rw/KXF
985J9SEJkvB//th/fePjZVD4sv8XfLicIwqNwwlYicj8po/jJy4+gFQUzvDYbROQfxAHOy5VjS95
fwHfRLXRQbMhtLGOSczA9fEj/y8XBptQyEEGA5YjEoS//+eV/fI+/vv9/K3T7SUnnRr+4+9ozcJ8
/O9IheY+D3gXam4YD+sP7X6/ztcIUmg+1RA5HCnpzXq2DYVus8vtZLs09hyf9xH0J1IzElYftIoU
Jopq5LClFTqCM9mHXZgZN5S3ke4glN+zqZouEh7UVWoFRLjgEWlhx7teOR14KDAMcxvIKLjM9nJn
6BcccVrbIivmRpJuotmnQdbblIcHvxsm6GNX3EJuRmwdpC32DSflIZ5UNhqKyo+xHDTwh57jGxxm
OAP3emDewQ9q63kByhWkQk82TjlQCTz4Q1I9M0oQ+r3WncesC9E5m/LWLyd0BzMQclgMxfKNb6ka
KTqb2iWjpUsJ/Dcg356jEKsEmAPRpFJFauGtvDHkYQEt/R4LW7Bw3vid3zwmEXPP/drnTqGqprqQ
i0peaicOHnml4ve+dBOZDXMAB6taDiNLZ62d8LF0MeRD5QgFUzh/Mu0BfsZJu4OoVzPCntAto1yD
mh1v/aab+Y230FDlS79MbsGiJRmyqI9iZO9jjY4CCgmHe84Hz7kJeK2XQ0BhIZKEZWzwDi3QCaCu
rMG2E6UY0Idd2s3WpZB9SPvQZXs39EBl55AgeuyqEk0gIkFP85COpivveU1HyCclVg3r2bKWXlqF
gnqFIIN4lXPHQVwQcfRWh11ZZwDs/fupDdSTTZQVFA7AsrVGfiOyuu/it6Hk8HagE5kGqCHBKT2z
nZb7aRfDZiyN40ruaRCARu9ghwlWkoawRGE+OWrdzOEIrWjUQqLMOLisdTCEZkyl0MNGoR/gvR4t
ApHpiZC9Uw71tYXI9Ani4p0iVc/SeoB/FeQGY/RHNTQmN3riHcEDYmLVNI6BrssiYf4QwnvlAVYp
zIH1ko1jejQHwbX2RwqiINV2lZG6Wfp0bMLESiHbOECN2bTm0YAMYmdG6O7NVciZs9hTDtTTwmC5
Ek0Y4NpQe2tXrseRIjTduLAMQiDyo3bb8q2c2u7i2C77SuyFNquh4gbtBJHoxjwcy4DhTzI9x1j5
Ij0aK8t1aZe6T8kMMm2qDdS8fSvoL0Yv0BUYMBKoNht5rHJbltgI41rA+KR2CeU7V0kPveO2y0lW
BYM3pXY5zVAAJIuzPEJwrnxrJyg0rPuWu90+iHWFpjIcp4Yb7Pd+nUdlQiB/rVx26dDAvUZqwM4c
awGeUUtmvwsUrJZVRUBoADZG40caVOGVClXyyKMIraJj70RkyxtP8W2N3qoL0XAbRcnGLX0suYhC
qEzF1Yc7zHCECqSIbXw4LajPinhu08DjoM+UxjR3U13VCUJZveg7ypvqSdPj+0kaSuCbpcC3yMMZ
HBmIaTaug/qR4VCX9WKBIOVU4pCgt/7OdjFaUUZ0vl/myasvxnaQIeZhqNm1NL4scw+tvehCjBfI
4ri1QEXKDQNVVDI0wFXoJOdMCwDEuWc1LRYUHBnttCM+OhqSsq2GlGlAJnCF0F6f+53Ttnk/0tpe
ka6C1GfF2fHuEmLx3PL5CD2aZiSHwXI9P+XAPljqLHFf5rH0ynA1R9b4ZNkREixfuDqdJqsfU0u4
1ZQrQ7wlbXQ8A6PUlTJo4hzCi2boptchVnLfg0/VpFUSdEAQ5970+QAvmWtMWOMUc9k2SVr5Ppi6
ZBZhk5MAfVV5jwXXpZ63wM+j9DXSiDmM6VREEdwmL8rarreSHf09FhjgXBMBPlNqykWvOlcgJgsf
ryCeG2AibSWG9lAuYcf3qm1om4qZVjiFYw+C1e0CC7tVXLYqKcDS6p5JLDApNAFxJFMiia6H0irh
7NCHdZhDN8mxMa0NeSIEVieZHDqY/ABQJ7coFShQi0tobpat6wwFq+IAiZAPfXowjhfbTrFnaKhF
CjeI06M1SIVF2lgibypOhpRTt70nQ112eaTswEkF/pgz29j9vUt4YmVSM0y+kdhdDR5XGzzVqmY4
sPKS5DKkUMEXTl8DcINxw7tJiC2O/Cz6hDJYaHdbfxqCabovwxYLOg1r6bxPqu3O9bIQlrrOEm2D
gbXjuiQu+6RIuc8DE6LIYZHlqdGufKstxMJs5jx8dwZtlSn4mfa94TSZU2+Q/NOvgnptlojvG2dZ
nonj6kNSOgKM7JJ7SdoLKnkuREMYFMi5cz2rxXkIA9Ai4IzDWZJO+PZjKTxYIcBfBlaCxFo+maXG
HRpNwMmUxFfrqaGLzuoxSi58tyWQTgcNIUhH6Qrw7uAmhJasenS2gY4wZ/TEQoRGLBqcsfU0elgo
Y3jLKstmGZNlBM0TVFTEyqdVr3PfyAl2f2D7HepG1G+DsVicGtF7fhY0zRxfVd7ioGEX1AbvfFCq
rzLw+KYZtkK0a9EK4rOReC8ssRXwfrMoR+8nGHOby2VpA9Onbjjp+KxK0MB2FlYQ38fOYpayuw0b
olg+xdTHHGCRKTeaWRINbknV2s52toLGvpIz+nezyJdNm6P2kXQ5SKP9IeYibvadqkMJII46b+AJ
TtO7M8+VOMMppbFyROAWkalJQJ6fJ1Z6x2/OULafa++1aiw6ZZ49t0OJUOSXKhealGW+GGWX20HP
un4IF3QVFYM1dPRWzSMaC5qS2iDxkKkKSRoiyjvgecx4MIlyZ7z2ZRjLZ3SdDl5hT10CCVjNIeKX
jkkzAhPloklEt5JBMNofgiGMpTjWufZ6Dqk1LfkIHgF0rIO49eOzhKhy/lSJsdn5gAAhV8prY3kg
rOLyUNqM4qyTMGcJiha5hYFPq93Zzaqeeh3tKzRGVZm/VLw6c0e/qV65tOBcUitj4zXRAI5UxC9x
oW6ty2ljSu17MIAzlee/a6N0s6vYOLPLCO37SyaRTlvrbhDK3pX9DLKmPWPubhphiRCIwMIaFCoW
7mXeEhLnfrAXl6wrHG0bwF0kMHfxSLs47YJgghg/dYWInhKIrz6aEtTndRvr8tPWMONdd4yGM6IE
m920LW0bHrgLJnOuxhbgTSzGSG069GjPWzxzprPZHlFPDiUV6oIi8KD9gbr6w0IafYihy/gcdbMd
rZx4ZmTlyGFw1148QnZ16kjnZkvklEvGg7AK8mWJSIyHNvLzPh4sr5i1Y8P3Nwyq6szCjUF1x/Kc
GYZLLrw8ZB+JV8QEolfBOMSY6o6N1vLKm8b4QkUay9yJIYVe+Eg7BLI1XXnY312hizCM7U+IWTBk
8AnpkH+zRXhFqF3h4uRfszKHoiuMQcg8qmaNBAFotwgM1luZBIh6PfbNOz8hCf7X88Ut95FNr/Qc
qSCT0+SjG7d0TFj0EaHXvZzrz84NKcuaMdTQhDP+vFd92Yp0QEqtct5FPgQe5XCE9KHylaQyacN4
59QVHrGEJ/YDGFVRn+mwYnamPEnbrAs0gOZRMLu+9LSs9LYLODFIb2fN9/CxQffzXIPWni2TBWHx
BHI+UcY6sLLSUWvWHaAYGwLpaGLh7lnC5wYPT1qwhdDRSDLKncnKLRtvIY3qkAWFz5e4zhh+rMlt
LeoyU75kQ0r7GZAUxBtmaNrReprRN59Mb6O1NMiih5p/VD1pEhAROkFf+6b3Z5mLCsacxTyQfsmX
0Bn4kgkejbEGvVmFEuj+qLQBlB9EvTOucOxIgiaPggoE47QzngWXltlTbsZYF0UXMWJ+ifYgReV5
JFtDH6JgMiAQd9KjTp9JJP/+LVJP6iFBkH2rln8iJ/8jrOBA3iQf+Kf6FQb4FWD4x0X/0d0o+fGh
Di/96b/8BU74/wQ/AAb0f4cPfuAjJ/ABvvAv9CD6C8rXwK0AEqBHMwQO8E/wIPkLnGR4a4HEcdTG
BPfgv8ADP/kLJS9kN4DvUU8Pj2Dgf4IH4V9eFNswLT8S/Ww4df5PwINj68yv6AFUzGH6ANNPqCVD
2+Y31RVaEeybi6GZDe2XHQorWdLMhZmQF1R1tPIisUvksLa9tdfbG2J81PHNM1a1zka3CbPG6erb
JJg1vLCgqXA3UV5YQuDQb9Kpvp3dGge0OlgjVcuSFnuCQ4IwSxh6xxrXrAi5HWYPXfu+2o7OWEjf
S0MO5MGBXn5cwTElidFO8KiGgJ95yauUeje7COQ1jAWRPLDcH0jOK5aTaMfqC1cnWxOOTQqQ4tAh
vipmrgcXdvI+Ighq/cmcNRCGFu1Cs8ZeLvwQW4dHyYOLwJhNBuoQEWxx5GGCnYhcrLxldGc385Nx
ABlQOKAj7VsJC2SqDgDDUD6Os7VxGSp0huqCBGUuq2feoc9i2jn9s1JIxEj8GDIkwRC78p50944m
Nazgh9HSbj4z19tECQyjB5ehZjbspIbkYNNiu5vuNPPf4HMJt/eE3fFl584wt00Y5GmYOmuO1U/a
AbfwzD5h1iYauwxksJX2WbWbXLlkCa03/gQiVLmb6s7co888G+Jb5HKRkLjPAHp8rZMZbi4krWHK
5LR6zY5tFTSqrwQNV7K2N1CuWgsXndTmuR7hmNwA9brnfSxuwUPSB7vk90rhACTVM7gtBeoQj9D1
SBtbPLl+v0P7B2L7DUUzfTsQ6P1VEwy/alXlYeXD20nyDfoFiyh5XWLrwIZlrxoz5ji9FMMyQZbO
j3M2e9sRkAi6Fci91EMmprZdkIvKwo75JRpb7yefitcFaNFH3D+U2GYCM79IBtJFGV/i6Hgp3Qk+
O1cA31OrRO7TlHnimSpvW2A/bQ/0Ko3a5czFCWqQ/i1qkMM97FHu5gYx3rRduyEcWqkgJHUQcwEm
pbmzNp6ToVKZo0adBd1dEIHC4RzI0ly5Yb8PS2vM2oVnKvazmibnJc40ODPmgyablgZXfQIohuOR
ziJlbOc3LrS7QfJI4JjI2+2x1TSsDn24LcMj5mWndu1vDE6SlaVT6bZ3MSZ3EL3T6qhisoez7cXQ
QiYCJ9E42AeuXs3jCCQIcn7JcOvWyQ1p3pZqX830zu33+Keg6TBdIEkDDvG8tK/JcBX6dOfBTtzw
tU76vHagnMv2Cc7YRnNcvzPvJ0u9OmWU2kaYzK+vIGWTlrAkpEKWOKlJvOQOSlFD1glyJ2b7EhrZ
D3MVn4Ojt1pcVDLCzJuRT9RGZHG0a+KuQc65pCKBfEhYXfXR1jPNNipHMGQCZ9MOHLaHBrRVl6Ks
5o44UPae2ViD9WlIRIBl0EuHyYMn9CegoudW6hoKaxSA3RKt69ouxIhM2aVAGC0i8o4G85uziOpx
6fv4aoJ1xropO6AqiBtF5zm3tT+OO1heDhftkuiVFBAxgcoMlpaE+wC1YiB6ibx0h+BGevyaxdMB
fV5r2tDuE4KowX0TTRNoChX6ltzyNgCNuAOyhBfWk+GaVWQVDPWusocNpGEOmtk55OFSGQ3Py4g8
Q7UhJPncV6eRm6ZUezlbN6UCpzCiTz5UOGjVqcLEY7XqmkFnVjw7RaXjKfctv85EVVTipTRH/KGL
4NPpXnTe5yRaZCihedT+nqO3run1+AB0oCrGsKrfp3IyqRc4lpsuck7mjWFzYZfxkHmR7Pq0Xezn
CWoVZ45E8lNDOAv650oVEbOT9dBhmgIyxEF/CKx8EBeMDnNOKx9AT6kqlF/FY+vGt7UjoSSZWAN2
isV+G0WMDjDe+NmwCFhHBejUFQ9uJB5p1ARpWT7KdofDQ3wtyHs/NFjPDfK4Y3aHRUY3IxZHb+D8
lFvRBbF3Ps76Olkr743LTFVYGhA09MR+bvgW/bnPIW1roD3lpqm8HRvsFcwJ0p5jynovpEbgrrrC
IwAD0G/GJuiczHbGjX9oJqDoJSzuIqde2/PjgHjmRtYTUL08EmCCDa3P1sHC4SUf8Sid4+naKeMC
Z+EzN17O+pZe10F4AxGkimR2w5t938bnUU+eBwNIsNbmLMbtjbLB6foGfJYBDIYQHLR659pIEuOr
2K+eWgLG8NRlIGvlejjz/RuB+CpcME7t6tmnQ+4y4EUKyrHcZFOSXCQhyu98O8izoXoslXi2Bixq
gQ72CC6aItWtTEcnKpK2yesIVS+rOkdD3jri1iEwzROJzDYUd20jH+MezWGIgnuI1EA7svLmorMj
mSL7hABNiONfoqLzsIfBqw9VrXqUSGCVA532aTyzJnblYuytv/Qqa6tq2fQGpmDReVdN66iGzkJV
nzfHk+qItzwn78iTV5Vw8ziWMdBwtE7UDVSMRrI3VGw1bLeqHokGaNBZwMdxm3TozCMNnfPeZ08o
O9yWU/fqN/3eyIilUwsHZArNHsxgnKdWXPHxRsNDtGbxu2tYmLuV/67C5EE5ONlMldr5WPlpNbgA
v1oJcM6Fvn9p+cjAA0yVpIszO4L/aPNkQgsBzyxe0Q4UtYjm0almszViwFp0YwNBELgEtLgZe7wV
hm55kqgMcPIKWEtBI/kYeO2t5ZRXDiT3V0L1K3hZHBEoMWf90pC1j1BVq2UFh94VgyiFWrx9H8Jb
2aw1CiIc0qE01PcqHLdR6+Ph90KDibCY1HaRmSy8YLGz57y70HQLXj5N7QmHfxHh6Yg5DTu266Jx
07AoLf1pT7o1sgOuPbLFJoZjBnRMaBOtlzaBpS+54BJELNv6GD2Z9kmUJzO5gun5Te+1V7OlL9zQ
XFs1L4xXtk9oYgRgGd4wgQqC/dm23lrzT2f2dtOwd6qXKgDE5HXbyUZp35o2kWjWTKHCgmVjy7Tq
DnV/GOPn0t3Z472DFV12fkbaYup3wfzQJWB526CU0E0CXlTnAMKsoaCc3HszlJOnFyjrg4VhVi47
J/jiaKoMrxPvzs+NHdzSJsg6bjaTU2O7aJ/pMcFTduc+SKgUuGWQcS9O4wk6qbGZN+4EpWIk23tn
wZF8hLCNpdFAHIcFkThPlvTThiVYrdm+8if4IcVgS8vxnNZbQO9708w56lb2uTGgnWr/TWqRAWfx
ixhFc0dZKxu9p3bZo6k06TK3J7kI0Eca86uQAUiOzWvXi8206C6Vo5XB5WXnwk6qqZoUFHizCkKO
Zq+hULG4doaDCwOMpXavNPmMbJYvDkO0tXdD7e68BdQpxyU5rG7rVCrULSJ9LyoH+Yc6Wlk76Bks
iy6YVj1J7v1RbglSp3OrIX2bDaWTDQyB0w/gIzmbEvIQY2tAyULHM0gbgONYSmMer5StYbK484KD
bo2NoON9huVyxyfcggOoDzB5dJ1Qr9wA0MehgrqXXBjwd9uroJevQCtUnhi8E0D8e0Kta3R0PptZ
QZnXunClcwGlve3E3wMu8jLA0aFF5W6H1lqcA0w2BPRGL3cdIIZE4oHyYesxYFGoB6URjw92M+wc
Ke+Vv2xIMj8E9XTPIvfQEGePfSKbXOQ13N4DMMmJWx9czjeu5cJ9bdF7Mwg36/1xQsw2qRVGLWBx
f1UDBUIgdvuip/VehHbR+6gVLrBtFRKwHde3kKLeJBYDQ4fcwrsc3vFtPrQIKnTpzsbORVeoAuUj
HNVd3KLmgxJVXaCnbE39HggDAKOeqpeB4BQwafsNqat8CjvEf2Yc+7xqQ8AcZOzWZPDgNKod4JxW
5YZAdpgjMyuCjhjEtvZR2ZNN5c5r0TveBiJzwbahVQ7476YJl+qyMVaXjYPs7+QiEXFr3k7RhTUb
dmEWigqE09srf+zaPIHo2rLYPnLpdemM+CSM87BLVtA8ROov8DDqznowMS8vLReHvfH/UHcmy40j
XZZ+IpQBjnlLApxEkZpC0wamiJAwAw44Bgeevj7+XWWWVW1t3bVss9xlRirEAe73nO+ca5P4XQe9
WxL7SA5cHvzRfdGGcQluJg6fHD6RlA8Fu96gPsQ1vWkjmvXQBgx+7TTGgZ8Zb1nAOFA0fvJpeOFD
YRr9Rrjc2C1RXpfCX3diLtURwzLYyLLlceD4sWzbUxkmT35vm2CU8pLlhICbpnnop4TKkOZvXrhx
1Q8i8hx5c0VLY1vUzZflFcVDXqTqr+Wu6hBU7DyHbN7OOVe3Dg9lO/uFsQ9aQ50H32m2nqq4GSCm
d/kYnr2Bg6xPDdbkmsbJnZwXYVRZxKoxcHQmLbdBjNbiaxLK3rXN2B1yRxjR3CGJrQpl3WdjyJH7
z15aPQ8/iUNgYgOrcKXIQO1k09OOtF6Hrjzmfv+ozPBac/3LcnTmcvrrr91mdtZx4/VpBOD0bTcl
+0Ap3hypBbx9WcTob0XN7XGwDKa/NveQz5rsyj3eiHKGXSInvG3JCjUg3Vrtlt4WW8vFuhtM9Sl7
8U7N6JMtxWFR/rntuniwm6vmk31X5j+dE3z05niYQ/+nyYuobMrvfnLxsZMv+toPov4ThK/sxXq1
LfXcV86Lq+vslCzZH8P3vtxefba1+vCN8Sm3+e0NR1zrrK/ifvW+ZHrzffJ4CTOuzHo4KiEju2WX
Vv63Zoi/y7w2j4LESgnb297GVS51tiNSG3uKV8VFohjXt950011r4DF2SxUVAXvsDWPdqPVRSJ3B
Wn9KCyM2NSfwW3e4tn7nwWxVVeSN6t5wDfciFKWSddDuQgaFtTWfFMeHU5UnoeWpzsffmW7mjd+s
koeMpyOEeR56qBZ6OLVp+lY12XPbVJfEVRcpaDOsuEzJ9e+Ujxubg3eLn5RsupIqnYHjWntc2pY5
XnBEzarYM5U/VRJAqHRK9Izlazamw7gq44xP8ZNzzbHS4q7qpoeGHp5w8LqodQqGfp8C/rV5D1Z/
Z3oZTq1vc2lvKCgI3pFceYFM4IJGhqjifrr1RZQW1mdeDA95lhzclSUqt4NEeF1cBUUVw80wrNIR
JoAUHBA25fLJt06NZd+Z87jBo/vlihrCrfb3ifZ3E1sZS2uOckwyP7e3LlfJTciT6gZm9PidfopC
NNribS3SmbJL5A1LMWazxmMejtkIpeX7X07eHupAncack3CQRzxN9JnEwA0Yy26zhNU55Yq6TIn1
0PfZxc1nRGXjFa6InbWG7DhxiwD3kWvrIVVyPPstC5DTTh+nalFMrcUwvHEjgsboxB+Hs24w1sia
ufoFmUJNm1L3Mi2zTpnEtXXM7CW/zP7tcmLYmTdjUgb60Z9BS6LZ9ebHQk3wHmb/bHeS/aimvbzT
wXSaZYkoRXZ0M0xEt8dC/e48Nw7134Idg2U9vGS5vuCAfbeNM/DEnLtLaktDbl2nX36liTezTS6t
EZo6Tl4nBspdqDCu+nTnF117KAxlPqFL3/HXHraFCQew8A6SMQN8mQ290ba+Tu0QT43atgMr4fmP
rxXvvBHW27nt7jMT9Kf22r05BE1EYZAXOfh0x5GKyGDutmmu4qzKXhO3jQMHWWacXffsIuZcSM2Z
W4sR2S6Wd1mxLE0uzq5xFO2hcnZOnmqf8GHz87joJfbzZjfDHO/rQZ9Wm0O51NggblOUL10v+6he
JnNjzTS74r6AyCAFbfJa/6lbFbuWHIi9Ljv/plJgNzCJHObBj5Jp2lm1me7MJC27ONd87IeJLBEP
+fItEAh7BbMAz+uPcRnqTTpzfxm8et+7OZ2f1bBcRldp2rLy5cuozPSnbJA7x0tXG4ec7nNbDFhR
0k6ILdAJEmQMWzxMT5XsaUyi76Z6dS3m6DbZphDEm2B0n0cf5GbQhxJQcT/ZR6WdHxu3HE/fiFmO
/qjbZmcX625KUgaysFvv6Tl5M2zzWBv908yXGGMke1LmlGzSxP0Zsn5/u6PY3swuunNW3BmWGbWe
s3Vctbf66iWw/9jDtK3yKh4q+ylspiWqO/veH+e/Yu44Rbv2OPXlXe4DH4o1eSqc7r4T1t7USFPL
dEMSBz761e11yar8qa/N+9oP9c5MJweAwc7fquRDFfoshqeQzJXXHNLZ3dFRYV0RprC50DmrvSw0
8Qa/sz5XtaitKmg8mtj0Irvq4ih9nye/pf2crz7gxYom19vvi4x7912gy6Hp6bXeYvddcm1sV44l
UDBsnCaJnU5N3EXWd0SPE9T6wcI330LknvyW46+yGAas7nlKDAa43AXCqMdNU3rlxuOGjlCP8RY8
5RK0a/A+F41xZXugDL3It9ZQ37yfDszpRaV+5PIwGzhjR8SEJs3vqtY6BR5qT44CpHBxU3PZGtz2
RE0nJITfMWXsWUKxFfO0bIYleNNJ0W/chFw2jTOM0pTLGsAjzfChjKtClV7STSBF7HHyLC7kn042
nioix2eFB3BEmEZmquf3LH2sjU8qzrEcFRpJ+nP7gnmT3JpNt8fyfh8qnsVqLpHrl8ucPms/OCnf
PXqZeUMAt8W0n8K3ks8PpPXjWLefAFQuxUlJLGR1DAceyfPw3PK4SJaXwkui9lZnzWtf6OF+mpx9
Z94e0OG+0X/AMEg+ZNGavHsIE+O0m5fgu2DKMRBAy7GO6pW43mLuPZ+UnB52WR03Y1yK50x/i/qr
Ct4XYLok+zsE9V3YT7E1CnLrHyr/haph1vleokKbDgX96XyhiminFGODZV2c0NiVU4Ws1qi7Ov2R
LSeLVd/3id60qbkPxpDfYCGJ2TmR6VTbrAu3Fo51IotgZ2RvvlfuGHR55Zz0JLLPTNjHpqqPxvRA
rU+7BYg/9LVzyI0Sv9R7cJvnwP6qRnsjFnzFVjzVFUN97xj7UYDRYB9eVV7eJcxtLD+2YwsqR9sU
1a2o1J0xPnrr/Lt20r+txUmolXyoAoF44zwA1p1Xnnpdkx+rYMWcqLPm1JviTVrZxuveuunS4IQk
86tl5zuZ/mj8hA7iU7w183WGUAzr13bRvLhq63hr/bAao3maneZo6Kdywo7QyttDTMZVGZwIOZ9N
gBLWDEeT/Z6vwzGX80slPisMz2Lynybl7AtKbDydRVZyl7ofTh4cGlgofBf/1+i282aZq3Ojin3e
VXftcE3CsX2x8gzNyTh0hb+xWFRRqxCf+jkvkjviP9uGrK8tlh2kWbyW87YUgoM/2A7NQ5f57ABO
OAifZueFOrpNIATB0zxOh89RnJYbGnE02Hnr98O2nIvtZJ7weaz+zCzlWHe1vF9NXjoEyuzEtk6V
3/Y2nygH44iPSy6Ledw0r9V6rbx659JYwDFenGV70ql/gKTZZvoFgvB+zmNgWw4RVtJimUl7AygR
BR3AER+Z22joGO0hX/8mto5op32sWuAo/RY4yzYVMJkVxfvjroUDpTfrYrmMkbO9M5v0gUK/uLLs
fWEfWNFw6bt7l31hoLJ6C2Ia5ahreTBF9B8c/c69UsQXJm8cAZvEZ298d+fC+VX3nvmqjEM7IBft
7BxmVn7r5tVWGF9xLjgDpf/U1fynbNBIciQRUR1w63fGSt1ybbz2VhEPOWbHVJPuckQcrPtF2od2
JlnPks+2v/SCz22678L5wy4eVxUt9LIisWycQp6bZh8AcSERDzYPlpzHlGAz5goCZP2Gf3vO/IYw
bf1AVoGO1xALJHA3VujfGQJsK61rjECnvp8qGOQs9N8WaL64XccDe064J85x2a5HQegNtyBS9PCC
DeKWXFgdzB7A2vRjEMnyZcoCwZAw+szrXISyY5Jg0sM310dnUQxo1VlaiLbVeFbr0B4aQ16HLPma
vfbTNhhwh/GNuo3urZiq5hSKkGuhVcp7Vph/lPp9NVeF+6/+tFV+7qGP7bFE7Rm3+SjjIIsGM9jV
xrW8rQZFJKdra9/77GYGSZTLNTH5lZdPo+mYhJ0bdZj/chwTiePgOKNx0IpwxpJvFlzbm+T7UjJf
dKuCwSnIALLOp5bnhS6RuYnr8HWxXrviYouE4CBcnNHFLZ/Pxa52iTjX9vRgqT+zbRzztj+K4Csc
8qcCFVbkD4k54Mr0sb8u3GW6XY+SXAJ0VsdljLPkXbC6z31G5b70tc39G5hAuAKe00SEAtN5Xqsi
2xqD/RG6c0TQOpjkWXp2FEpcto4Alt9RVIDDBdJ5by723yb97SAeRyM6JQ2WQNqJn+86v7mgF9ho
UVIDDE/nyeQvqcx828zuoYahuzZJX354K+gkzM7Drfk5LvBJ4jXbBygSofHBnM3XyccFUuNHuTbb
rFypiLAf0xqWxfTy70SBolTiPpzS9ZTTGTGU6aFTdo8wxy0lMGRUFHySOwt1Gjk0Mhb/MPlGiLEM
SCd743drhJdmxcdlidulKsPgLsiH6WVanS9yJgrrRz9ZqEM67H/GoTsuRWJsFlpusL1Q/EPkSfaJ
44lo/RiGhfk1uIZ3UOsYnDxGFH8dtp37tWC1b0LH0khFSCzp5NVHn8ItNdpdbPmpRztrqtEEs+7R
cJOndWT6GN3sVyhSe4sSKbdZQq1rSofdoagt+7G2dkloZ1yvr3PW8dkyiHPVMHVhtubIqCm4IfbH
teN5tAmGZT601FLw1DLz5I3BMOQjFK53hZUO+wCe/FR3o+XG7FIpdz7Se+TU/UH6+i3VvBvd7OjY
6d/mOTgYmftF/c+uZFfbhk3Zr6m5MoKJnWJTcSnWqzd1RxziXRrwCVTZUQrzPITmxc+gCAvD27RC
6xPU1UaOYXbWZW9G1WqY+5BP0gPrke+sNiXAXzVpemxKt9qZrAGB8C6q6k2MkhY2gUqyVwruNzIF
RcyMSbYweJ6kL3k5SrHxVYZ4WWb83KhYiv3sVbGS9nAybNeLcXHsO4g7HStcBzTaoUxY3Rbk7i5J
ZLtXZvPk2qJ5ai0M0nBJ/KtMRbcntDzEpZeLX76S92QG7JhRE1LJn/uNJZltJmnqqG6RKtbMHJ47
VJcYRd96mCszS7d68QY2c1R41aOuV6gJkS+P3dThkbPFyNpJwWxsOugONfGBMpF/AMAsgtMJ22G3
ULD2x1z73c90E3lTYc1bOaM0VWXX/6w5xHaYruM338GJg8QeiXb1fmyXPepKXWAGS6O7r/lzkAzL
xFi1GvwvcGMcOkisUMdYmX8nuahNlVXioff81ylEIoPQPRTAG7tsbOwPLHeM6VaO11GsRuyYFk+P
ZrYiU4ISumsevqfUA6BKDBDygfjOms6Bv/Nm99yp2f7qU0zvFN7hW5LNruF9udmbFszJbBzCBOJ2
E64dSpuXjWeHr/5hNp3m7BmITm1y4L0YeDZq99R0/fcwWZJl3RmTI3Yk5632t5KjCa3HmBzudbN5
zAzuZaaax4tVLe771IS0RVpKhT9mrsH1HdOY9qLqd8gesxvD5C9RxkTD1noD3TfJOuWzXSnomYOr
pfruHb98HodEPk2NVhgoaxvl8/o5JE29Y8VL9R0Wbd7TWdysWLGTZJdXnTfFoxpTeoZWrm63Vnje
5FueeSLQw8VCUKg5iw+rGcW1MxPxAf3dHWXp1vdiXru96F1xqZkfuOHAKW5b2phEBCZmwct0Dqfi
nOB/Vknn8b222nNRhMiDcxbsZafz2AkaQq5hj6GSlBJm0rwvg8XASdQO2Rh3qmMcbZM1XNAtV7Nt
wt9Vb1j7YjX8eJK9e5/4rrkzuR+QUgWwzjhLr2oy9JsPvbcVvfAelLWonVdNDWKldL27vrfDS1Da
fjTJARLGZqSwQwNNR3dzxzjhTb+rOXX7fW4YzCxJZW57u2/MU68C57yI1HqyhhT6UNp+Gychdi4D
2BK1gPkB1MWA0WcP6h4kBNqxbZf0YUQAjkfHmh5KT/P7DYGBK2357DUjwXTvWrjBqQ2FyFeZUa4U
LKewUxdGWZpvQZKs/a6rc32glzT4nMohnbZmWa+suDNz40mUYD++b/xlEycB8WJJ/ta9A3baYDq5
tmXFOThVg0SRhJcwRTXpwYmjofAD3pacRe7KfdBJV3NqNlYeJ5L943R5WkyKrW+9OVViPyDw0D2r
PFlZF68sRypJkqRmPmC/IFT2GBtGUFh8Z2mGRNtA/y7cKfIdNwpEa0T2UgSPvkyXvU7m4s7si4nG
B5Ch1Pf8Q0Aa7impdP4omS864dcXWEMf6GNOfnK4z3mTdGlwL9v8QYdy2Wdls7Wa3tyNvo2Rm6yo
xFIIdh7K9H0ufedUzO4b+Z3u6gyNfhBiWHlcCzvm1xK81klyQEQa7roysd5vj8KdGzJDCdksv2Zz
4k3gM/GUlsLdL73kz2riop7Tm0fHoYTWG4GeS11bcWAD0eToE49mL8ZHlCppYL0v+bwJzCn0omwu
en9TGI4rySLUvzKchCSYWUNS1fNdUi6Uus6q4xuRGpEOrODbyQtcGjcYdq3E9eU7hKnSOXw8LK75
f4s5W+4R5H63I445wO4+XCec5KFEjqn02lz8NmR8KhTX+6GsneMtcXPwtOAjPNv7JYScUWFw9H0S
cyrwu21rdqeOOftRNs54j2np7KxOL/f2opaYMi6+Y0XfRGQRvSedNN69CObxykJufajbrnwN2gLF
SdIxNYIp6PHCpipUpoTdsNx3pvKBUo98l93U2EFkT0vd29eF93bccDmxY+wkGOxMv+YshnqkG208
syUneWuNxURxK98t1IVtbSgLsF23h76td+HkzDtr6mWUcGv8FbrjOxmUIJbzTRyFwR1f2deU+dDq
qac3nQdYjDA9yEPPYsGtq0txXxQOzn/amjuuP/hIFa5EAJEcrxikV+LVYFk1KhBO8p0uZ4IDsO7b
vlw/EXrQZ9pZ/04SMl1OpWEvZm9EQhdWrGW/kmbASWdiWBIRS10jeBpmgltcEy6a6O+NffpkIy4M
A4cGF5GmVHK3jNOxRs2rNgNhNMSXT5GWlsMD2wMaCplBInYjlF9Ww1uXCMACu2YtxIbEIk/NTs8S
zAvmZOjq5LtJreDMtrJjB1sTrTbNQ10BcRy2/tY0Z/PEB7Q8hGL2f9dlCJyJKXkF4rD5Qb2/r9bM
w+WxhHExRcbvzdLpZBh7FJhUe0dznjCBtJ0yOi9DcuXTxlxO6q+CdUrypwGwkStmMLVxIUV+GLh/
bPixwVtFavTQQdZBoOcTb0tKWcwUgbRn3gZZUF9FOQ5IRlBsF9+s0NbnRh8LQYHXlnVY69bxVfEm
mRFgvrpcRNJK9c9cd/nVqVYP0n1iJCszrVAtQn2Cf8XRyfj/kbSiMcs6B4HsHkpnSX4r7fPSkSQ1
r0SPur/L0JJdqar2FK7mUsZ+auAU2NPNgdXpJwSGezV4ku8EAtRJTFPeAse42aOxUAq4ptZwN4/I
5HM2WIdVT+pjSNc0IkrFbdqu5FM4dvk9GlYb1zNtulmmPyrmB76JZBRROIA8XsZErz9VWdQEcRKY
7WoN640g08OwRyXcaEL+ra3uIbeRLELhQsdW2bJG/drBsdZz0F91Gh50QXWQ5Eg6ekFjndhJQfvL
rCHWlWyivFiWq27Befrcf0rwJ3eaxZofWUCmY+sytt6NxkjYDAAfnH397BItX9QQgmcVLZarr4dX
U/GhIjln9gh0g3/nBbhKxcwyi/QdBR4YwVz6Cwy9vR8aMV41QUKq80o//NV7ozy0HtWNU211sdGO
6tE2bgeDnipOIerIo2lYV1i2gDpNtRJCXhugK74zxjkj6vu7T3kxM1uknJ9ph83eIOMFWEObJF3n
x7UoFO+dZ64APl7RbDUdI3HpFtYbD5PfI67iEVuYnB/SAp1wxrJrcl3cJ9QO+PRHFXwXZnedv7xw
CR+D9J7MUTxmd6H7kNRZffLStP9bNzanU3LuynWPnr3xvYErQJ+sO9+6nearcdel6JTO2GC43LkT
1GE/bFiZAVJb3zlNPkRDT9SOiYo9CHgmdtrjAyX+gQuK+wdPwvng5Ej2sIpVjlniu3/Czkhex7rJ
DhVCBu45Fr1m559pcLEvPHbSEWyNqqppN6bT9VsRZPva6g9pmb+ayH/jNlit9CGwT4SSDn2CvC77
GfO47ddj5SPe52kfSdO5K1eVb0eXEHe5nknovBot/8bO+GkCJd9dvv8Fvf+P8P+Xtuaf/070/5d+
gP+3hMD+u71l8/9/KBcQFDX8n8MBm+8qzcf6n90Ctz/wv8IB3r8B8gdUhlIHYP4L8//PYgHKygl+
srCSznCq/cn0/0exgGv9221zF3uEw4BeEs+nDuA/swHhv91qMfBkTfwCAgXO/yQbcKsN+EetwL+i
B+S9QlZL0WPg/6ue6h81GKZT6Kqrid+XLoc5GB3D6Pg2Vs5dMvXDTqxq/4/X5T+aDf7ZZHB7Gf73
n+hBKzkBAQcqDfj3//iJeZu2M7tuXM5DlsBaJTAmurJRvGCzPouQO5ocJQeD/RaO7h/T7p8oPPi9
1J3a9Ia960f3O+OOXA5AF516b+2FSR2sNXZU8H9ptubt+W9/WWqd2J8E7etRLG8CGP7Xv+y4YK0i
9grO1BmRr65oL/C6Eo4E9mDDe9pw68yKwxAM4qVn8nws83LfZ/3MFLT+WtrG21RpgxdoJyy/mHqe
dxpriBS4ulR29uHm8LYQUctW2Z39iTPxSDgCw4nNg1S1sAkouKZ5MMRdae/UrB3wLd8mupROvxqk
msj1a2abJD8IM+TZjFH4W4vhormhMffcMFaDRcm21RjMWzRwK0R/wSNrO/Z2t6eKoNj0QqfnWRY+
aafbBcpvP+s1GKOJXNO0UZlVIW2qIMp4MD92A+2qaZJ6u1A0OYufEYfH2/DcrT5b7UYzDo3hQt1O
sCP4BZ3XFIv9nZRG+a2gD3ZjauhoEPgg7mgA9Rs3Ljx/VkEPVVo3b9nghEfqL95XRz67EOYtZ/ZW
aagKigSo1B7Ncu9363o22Sp2LObk1dLpBKHOY7bTvEBmyAOQpmS8lz6XO7PtFMCacQqnjpqf2nxa
JznH9To1sWVMJBHY9vg7dMZinyz2nvcvPHRtO15TUq8k2Rr3PueSXmf0wuRG/VDRn8h2FnO0ogZB
bZ8z/G/KOiv3mFt7YAC7jIbOdI9uiEBEXDxx7ohN+wCra/bcCajzNlH9tsN5GJg7NrmgeWFAv+Ib
SEM1q8iKpQyP4Sq+4M7ryGqtdbugK25X0dR0MtgPSCZ9PA5rEzUKeTvP+vbiGjhHU9mi/srbRFTi
W2bVCHqyTARjguSn8LL0L/Lcl1oG+i2nqi62uZcNB+nV7eNKCIGiS0tv4asYHwOLVDHg1Da1nCLq
pyzduRRFNP6af4nAeJ2zyr7auFrnNbPUXkjDvstgPP21rd47T5nP5YLWmZk+Ok3qJlSO2Klz349c
dNnZwhTgkqHbNr7EzkrkJQSF/OyIUh6YvDMqJdIbJ+eXRyPnMkSfCNGaHoCDJpNrVlj2y61lgBfH
rY91D/sku7a4JAlAbVmF7m+fbAbg+cKKxVH3O0dnD61bwbC7DY+bOgxRzYr0V2fqJ2jKgi9oWu36
YSGjkhzyDBBLev0c9dagIjolqxiS5NCTuIsDJqOnyoExdUfp7kXjtBfDDNePRfjzx7gmzmO13LCt
PsNDWaj42As4yg0zqGrUeNd7OI+1u8z36KvOiCUVQM74yX6gFYK7rDH+rrjFehYQo6wIvgxZyzCx
3Oez/8tBQ3ds5ZzDZvb3qg3GmFQ1ZgSBh+FxqhOysYbc2X3g7E0PknWe/a7b2JZQsaLEMCpH3f2d
NJJ22jveR5Ko13oZ8sOSUaaR5jLkDiuhwdKZuI/TjF+rqOXFKgPn4PfeG4sQi1+MbOpR2WNyaZWV
3vMIykkeKOuWz29ixR7DazOELSMJSj2xs+BzMRrMQD6rj7KTWAT5bR1LUU5bv826beK5CxJtCZGX
N+wHSeQXKp/at0U7/KClWQRU/fTqOtLEsfdHUM2hfe9k9rnUmtdyHJ6GxbT2GRtq7mqXnpHRMK9D
Or8YwnnTrvnqYjh7jOoyvS8JoB9KB+1pK4rJgtky9cmlWeJItERFFQ/Ib0s3UL98gQ/SIt6+4bqG
SNDIOgS4KFLriKTKJ3Ea8zsf12iJfNiKg+1LvteqnuiKVJ19MNlHvO8KA0WjS8rcZezt5FV2rplx
CnQyajs5fvhDb+U0v44OZGEGTbxtksF8aZdW88r2zY8jx/qwDogjJlGc4uyn1n7w6ZFI8uqvGBYR
5V1AElbO7UGHTon05Sf+b9dK251t5DSUhmFGcWeFdlSTqT0hnllbyuJZXNam7j2VX/Ix6auS6axa
Dql2jGPK2ExVzCj+rHne6dglOf2i/NHC4KIFIGoXOV+STmenYVXNY1qMFlZAf7SCkPgvo7K9Md1+
2Rlmu0ZjpsUu9WxGzdr13agOEYGHzA0f2j7h8qvq6jQWcwRwRnUQ2QkEP2jiKRPFfUly6odWjumh
R1MJd1bDDZxvzc4cDYZ4UeBiCAd/BbhvxOUh1RWexyT7mRHEXokah7HBGf81TBQoiNFhAu+QU+9E
lpXyIkdP7rmQo8+1FrEIdvjUV1kkzm9jgbdN7Hk9aGd6Fl2TnLLFH3G7bSeWKECxDMfvrE6ri9J1
G3v+bN0MjRO5njIuEFgeFP7JTrn1W89ojvLQgvMaYZsdlrwxt2mFZ9LooLivTDPFQ508HhPL3EBt
heZjawicA21AlpUBHTC27G7voaE/3Bad3CUtP1KAHtbdNVNrfilnuLipTM4BJxCRyJmchnbRxauJ
Q3IsCrbM9tX8zNQmdzTrwIsF06ouSVg+DbVDuKsXydkYQvvN5t5BFKFprm7QOYdlxICbSlbYFGxu
uvUTmxl2sB+cu8q2jqVjJT+jT7CFosj2zlAwmZYje+yj4idXgX0kCdredVYV0sTBh5RHtqHnjGjc
0vUns5CTfmI8Bc0PUhOxjVrXwzLokXYYOyPv3yj0sDVjqQh9QdSQoM8K7wft3YHPa9dwV9ECsbiK
hdeVpXys1/S+zyxYLhacR8oD/DLqgtzqv0RR6RLQMz33Mvcupv1oyPc1pxSiW6G9lTMnd5lO+nNK
a9VbSknHTpF/pNFiyu76iZ5Wgmujph+gL04AC5LQSZ7cUYahvg19E1znOm1jUbfz/Zwu3t52s/7J
Afwb5jGLmiZ9npXVHCcEuu3qmGIf2jcUkaggurtrRjba8iHg8RNT+9JFftEWd61l2FdCCd42GGzn
7HgQj024DHsi4w/YOtg8uoURCMpv1+mSnWsgJ/pZg2MOEDKSgtukA+Rp0y98Aa2ljUZ7Xrbz1DUH
ysSsi6UrqB83P2cOTmLT+y8zjivJI5xvZxJ/m3ZuTwru0HNr+1WiIzym03pTBFukyf5vnxLtXyGS
k2kuN6VZcn3PikcfNyXO5TQ+/jt759XcOJKu6V+EDphEIvOWRpRIlUqu7A2iq6oL3nv8+n1Qc86u
SHHFo77biI2YmJiYnlEyE2k+8xpaUg0P26zUHS9p/LnveDwbJyi4Havq0KIPFptDcIt/k/zHd2iV
NWNtf46iQH9RLb1sN570Gj4paL8yzuV9aOfD/QDpA2GAABjKjM4fjIyho04XxeXB1RQWiij+6tU+
waMNvQu9oIiqcVrfWVNAQGhguuy1xb1vZc8C9Y21beUmPYbY3Tmdu7eNKXqi6fGhSrGSd+1623pG
eusA2Iwb6mCwh9Kb2ALWVNQSzrPZX7mlB3QJkFjmRXrrerxkfRj/LutupjTr/MI5/e/Mb5+nonyY
ycU+ALf5SbP8b7gQ4XOhQ7DbgU2LJXsuCbIBEIdfU7SBJaV0GAnaSjaU56K1NlKiyYzNNzRNcJVU
/XATR361BvxYrtPU7a4xvgNwN03ZBgWcZO1VY/lxzuanusgVRl8tskLNCC8moK0XiXu+5FIJrT+U
qVk+UqgHM5vxgmLch+1u4f8yJGpRZQOLa0FTTApYaTKFwC3NIF5XPGBA5QBRU7cH44uBwLMUSXib
QIvdueBiAuAablD1NyAmsg+pC5IqKAuUfTr0gx34dASjyr43o1SsqPmiV9b24O3n9jpYmjBxOagr
inDu4zCWv8DigUufEAaKkRJrzbhfjS4cq0E6gCxb8w798WGV0yylOIguR2k012MdjR9FFtF2SNur
IFbzIYeoAULUqMPbiT5MPggSrqZ21wmqLsHkWUB3uCMLKeiSGOK2rJ3sPozSbGW1ICDiOG33FCc7
8GJJWnxpG8Nc59F8m4yjAmtdfJnT/IdZzcPGqUhwVg6F0xVErP5HkCyxL42RJ0z9UMIA6cVGHd0a
DFWNdx2yFmJdUIzbTGm7gASFAz7RDbrrrtLXGnzIlJcFnBazo2mWxQPOlBACqEa3v5HNQLUNYAWl
3kJG67mlGW/3xrSpG/NbhX1uMAJuzhQI3zIavw1Dr7G3s/VPykf4WtcFbUIipJVuYCdb1G2vxqRA
zNcVj00m2zVVyIc60T9o7jylbRjsRbFUhWfSyHbyniIQ09c2Ta1FTS3aVaTkYyY/tVrhquzC1sX1
785cbjpPQ3rB22/c4bfSbTPEaLI1ctBUnQn1i1udWTdqKtN1bHu0NuziFxJ42VMSLPT53DV3Ikg+
Ug6TG16WGVySCzUoQ6KqjvhlVaf3/KZvcvqcTgFlQ6v4SLJuP9beuPT28xkRmunRLUBqqNhrvhV2
QpasAkm3KoH32dLlF/GSao7ugmujQV/P5Ev8vv7KHJZlUhzYEpzLxo7ajIPHBLZ1EO/LLMmQ9yIg
CuNkhwn7vTLH28FO4ysk/vK15z/qKUk+DLnPk6UBXiBE9qnw0msRtHx0X8630UzmOpsarDf34twb
4skpQuMzMTfNF0dON/DU/Z8elIC1BJe1d0yEZcqk+VIn3d5LAKKVRTitPV04m4L8fGO4Q7mPJbX+
tXBK81NDL25H89T4MFPfuKEp3lx5deGusHgL/5mdqfw5o7+Chh+kwf9fQvyf6JN6iO7+30uIRLyQ
j44FRpb/x39qiML7C5F4yn7achaPD+9/K4w49l9aw8PV4v/UF/9bnlT8pRAzlQgKmyYGMoud2H9V
EZ2/nEU8nLPFP3Adab1LYYRE/7hQRlDmaPRTqSNSuEa1hB/+sqoXp9NotiBCV/TDCm/fZ7V7b5du
RX0jtIN6X8fcdYRkeQG7KTEdygKbPpmNb01dUxSrY2HXX6uwxjs61zLgBfKIEmpg6Gn8zRl0H+7D
0QFP6HGXS+gvtUq2Fk6c6qalaxYhp1FgKBFmsQU6dfb8b55b+vfI7dBisZPEKjkBwEYQt7OyX22Z
J9+TLLE8mI1NHUDmt+anqLKxrI5qiqboByUlwo2q9PDGQJPygepce+8HaWisQA2Bwya/wXiZP+LS
uKxgcGzitqwPtm4Ddx9Ps5dS+TNrd4eLA3LGTcRFTWPGQFothZkCOCBZ8Ep10WpSNFEHwRXix0HC
Ua60+TEXk1HvyJcq3locUEekFmwY+pKUEF4OLdesB+E4Oo7+SJo8Q3cYlEni3vjVtPQZOevDamjb
utmWcjZDsg3Po+bkFlRQFlaSJUDAoNFVrjrIUcGMQV8RNM89lqzuDFgQ5rP6YYN3GbsDsS7kzoce
mFTqr6veWEQuusGUzfBoG1k+V+sMAaQuuxn7kdbUvILxmlXz4ywJQBCRYVJ0W5OGBhCPvRMNeo0K
FPGHmdfag+icNehVWQU0p0xWTnkoERFsD1GXJt8tg9IOvVsvrNQ9KQjooXkMAciZ8Dz7pyDlvGwF
qK5i5Y6EcY/0jZzkg9O0Dfd32g9osKVxbUBSVDOY5aoDDqRq7aMPGcyFu3Ei27Nv5lYVBFt+MgBt
KIZKUxRBWeOmybux2QDe4ZlBhiXqNzWSmcNWBDXofwBwYKHmoDcdZFtCs/hQTEMkt2MU5c86z2AR
jRbZYEArst9YKDt7qxkExKYxUq/Z0X1U92HTjIBZBwHjDi5mf8sXij9GbpKXvPeqRcnUicavHsp7
ILYKNSz7Vvp9dCWRAeY9bwofcIXsgMMq1VQD/NF+sndQFwBTC4R0oUWlys0hIdWj/d02IA6Cec4b
OPhO31UHXing25PKbIkojx+U9YOla8i62KxH12NvwuiqeCj8CTytWVufjDo2s50dRjA74GikS9WN
DuFNgIWNfeOjRAdYGOqrG39wJ68hHY0iX8ivJlWJHLNd3kZ7G7dChV/7BLE1urtgcndt3KbiezsH
JspBbuoaxlXUasOL1i1xiP+Rju3gfHA5/P1diBiDT6DUuhhixDkOCPTx5L1ZgdZaO+Hsb7s+QSLD
lhlBf1JVd0ZlDWJt9ZZ6qFCQAfk8lr1BhNsYB7DGc0/zbgH/LpBAsQYCZRVrl/Lagx24qbU1jXAC
LxOQlhN8JVkAbtZXT8h0utcavCcuehagri3xZPgQjE6yY1SiPlibQPU7EeLHKaqsIZHqRB+C++qi
G09Q3UATRskcYd2u6HZSyvKHG5DybCOEOpAkoLKfrI3Y0HuwfU4AayDoHyQow8cwjkK55TbFIYMX
HBiAKEjlVoHnJpgfuQVUJq9QAcKq/fR3Y6IFt1VZFmDQGTXWeFUJn7NQg09AbVsjEJEYk/oxzhbE
CFAn5ndJum9tKgQubgQVG/DBjpXsfd8kEaksdAVXPQ6RCOVMCOeuke1VlLe1b4PchEgyk6qH5n4O
YHytOCHZb8/I00Pd1jhm5hTibsw588PiSwKSDWbQco9Mlu7/WeS03H3kNEvtOPbLZ5pE4q60TGpR
sjclVc7BIq8arXi6k6PiMbBpuxdsfzoVu5CLDn3cXtYPc50h0KhCtNZW4MSa6IqXLCRO5867zxMP
vTfo8RyoALAAgI9UW9+k0S7cBtFND7VbBvij0wcSCI+Wdqc+TgYnmcgt9QNKERRvFHzvhpB/XWpz
dMeNlzh8gjoDjQVyNBO8dIra1RecSkdS45bLa+XZBl5LVquo7ZJ5BWOP1BHKHCsR1mELOlfKhyhG
ndG5EjIFm09gPwNxbWLzS22kRruXUxwVhI6trUA4qMxb61xYv2yzNnKyz7DJ92U6QvekqMzrl+Y1
vmqiJe5eh9KxfuWoJ2IUXGsw8slYghwBpkzieIUeD5oJGVSqQwmUEowJuonRJk/Q66Z9ESbTqikR
uKW6Ln1nVcHM6j4NWnRPPhUJCcA6re45AswVPbSpBUFoAJuJfKatHYvMyGZvrMjbqWRZTdZRL7MD
3R1kNyc29a+ocpPfeRh56oa9QS8jsxZRnXJM++VHTnUCp0WHORgzT6afvQT+GFJ/YRc8gzU2yjvE
q0X1A/h4zOpC48+KTeK7MbzIdq4TtY6RtIYhnKVzbF6VKFTZW3BaI1IHcWmYm4buAi4msxXTvFt4
3iuz9Ot2W4AZmdYzDON79GRI4jLowzTe/dbCULvXYbKlzZX+zf9u+uz1rX6cYgMQjp2O0zOoNe9u
aFLopnqoqq+uNaA2ko9AOvbIgpMfzaBOfhtNDBwFAF9OQ2SIcOkWLdQQv0QMLdDzF9364js/tf8W
G/X8R6azh/USlQ8p6rPPTl/+wSqOSXeVCZ5HZHc1aAa2GDXI3I7AgSEGpeVqVBFA71AjWLyiBE4N
I3EATK1dHZCZp2MmUCFAj+AWn4SxpQSRBde8qGgHz7JPriScx2wXSgE8iqkgaJ4k9aPhjgMcCMck
f0vsGiNu5eIwpob6rg98u1l1cxk/qrhsflG7cB+TxM9QhTMBCMFqjsmHpF8R+0Hl83epWNL6Ph9y
xEhoY9ygtOd2fJGSckK0FDevTCctPrmIuu+NOqjrjd0M5S+QTC5A6XCsvxKhwRnLdej85IIFdjIi
OE8Nb0xapBWUX38MaT9hEjT36FuxT5b0XvvwatlNw3Wb+xHsV6tJbieY7gScqjR/yipMDDQXhhqG
l6sN6HmYpCyiLzJ/ns3AyQ9jFkByijNFzJPnxUKck7VsAKyDn12FdS+/gV5uCkgahcwXrAyFFqgl
AAshZyEukrXUULezmVjkvloHiER4LUJoqWj6bx1OAF9jx6r4szh3cOkBiEvWJgFMgyh0l9G6NcDp
rzvg2r/qTkUmZZUMdJ8rODBkyBNKtBkiOmIloSB+WsYfts3ow+dcpQ7yq+vUowvhrUrfVZoXo4La
NgQGrJFSO5V1XQTDmF0lJZICI2Vam47u6JTk84DzF+kIdK68orZ2BtFgtJN6JjYvhZDNBg0Q8xpl
enhDRYNcS5HWPlyZzBgeB180wW5yCRZRTggFKwYecXbSdR7T9Qck35pPw9h0mzKtYDUVAmEWmHxC
RBqMUkwegUD3bD4Cwre857pBuXQji6S59YsUBZWsbcsHA82fjOkN9RddpXnq7CKt8JuZZqPmRo5Q
Q3L1Sg5URz6Ari5TChe5TwA40WbDtoA3e4bLgHDFQz1rmvN1zh6Jwm589GVTIoHnlBYyVZZEAs4k
jLQ2hl1kqHEChsBpELA60UIlMqhcMOC6qwD4/GcVILVyyBPDCrdZOOTogWSyoVFZlMHfWEbAZpgQ
tiI0UX66o7yDiFGSWx10WQzZ23+RoP/PADz/r0l88uHfysGXAl5U0n38pzmC8iz/r/8S+rTlX2By
yKkdsnHHFCTC/0HzWJb8C0aORmJTSvEfnM9/5eG29ZdlWxYat8KFBmIvRlr/jeb5C3kUUCYKuKpC
Esx134PmOZH5JNmntgYybUEHASkyT+AqiWs3U93n5m3NFXVlk0JvA4DTNy/W5AyE5/UoQtggYizA
jACU9GJV8gLBY8VZKXiC5lvdu6gXR+iANiEGQe8fRUBIABYlPJA3izvVi1FQJFapRkH5FugCjBmE
F9aqAaX59ijWCRyJJRP8bem5dB5ZulMAlNIGNV6vHG+RR2/MDWkA2mKeCOUngwzo4wzl8DfZT/Wc
VhbaYtJHgn7jytSKN7B/8XJ4+/ecWVsXxJetqcnghi5P7X+4AclhQ2YNyn1jhkO1RzWn2L49yrlZ
SwGjFMcaaYIhO7FLk6QlRhiUqFa1RCybOYlgxlvzIgxL5gRnIBgWPiEWIilchkZln+e56yS17KQI
NzQnhwu+i8u8XuDQ+Az4aXOcTOXyMUz3xFYtp6Pm4/fRU/ksfniw7a6suviFtHJ1wULt2F/KWwaC
FyUdE2NBW9riZKAQTlcZ2VV/OwVh8TMIehi9s8y2VeCMdxDn9IXxziw1QHQ0gT26isutcFIZC9Ku
iSOTmfUeXPwiBFUeA/Klj1s0Xwiy0xicVu/99uWE2hBmA7/RivHWhp6G8L2bC7QhRsSIvdse8z+1
YG2KMV/MIrxDzP0B1qcFic4RvHCkXm3h5cyatouFrKO0vcgavzy4VlxqPIi0ezCWBifA3t9WYcrr
t3fwmUEkt6ag6qmlRl/5eBDl5BbbEihJRT1r3XpW9Ymn2/ry9ijLfXm0KwWFH3YJmv8OMMDTO6ju
urKoCp++n4X33oJPi6sttI4e2mkVD99K1WAHPBMkiQufCnuo10OzPVGBxuVxKeAeT9D0QzhpFHZu
vbqEzWkEcZJvajQ0D20/hsj3I4zxOKMuYl+7oYfzooQtB67ZkQ7tRrpzD4t7X/v47gVREoq5BD/n
Cf79+Fel1HVt2BH1LS20rlijYjM5q7I2899pHFfqys5m8buK20ZduLFeHVtqX2R5Di8s3NtXvtOh
59j4W0eIx/qh2EWguDZZp/xNY5ot0G4RXDi2r/fXMp5UlA557OWpHTnBF9h1G7HaLBjs9TBS79Me
vZS3l3NZruP95bCMHvPhtLBJTj6y0G1cdnmV3hZN7Nh3CSKTlAZmgVYa1YVCHXpdjTRTRfwP8T/E
+beHPzNJ4hHecBzMln+dvAJIT5HqZ0VxW9Sa1zXBuIlg1LpwH/wxQT2ZJS8ZqC+HA0/39WSWOKcB
iqhUjuSykVGmNtIEz9o5N76HcVqWN3bajT97CVcOeGpRferpAn7RwGwR25888GmyVLy8jYFoBISw
Gm2IOCvCSz/zzGoongZz2dscd7GcyBcBB+lv6Sapnd8ShNufhnYKqY7A9PaGMNp5KOV8LgEBf8Kp
Jt4R6Xvoic/JDfSe6ItJpghNF4l/ncv0wiV0YlLJk+XBcpQkt4I+D62ak880DX08aGC0B8o+4V2H
ZMfKhGxMeaW0on2m5IzOs9leD9T8r8U8yG04Rcmvd+6VPz9iAasT4RI5nPyICgC0ZVcQJNCL7549
18/A7qQX98qra49hQMLLJSBzMNs72StjqMh5qTgc/CEKKL/0DsxPz3GoGQ9i0M8xyrDfOjN3nspk
Ev6mnCMP+oSJbgv+S3QJOiylLp2TV8GJx+UvPM9e0PjESyePTVsnABnHcTwYo+usw0Y3N3QGhisH
ztiFXXhmKGpgdFhc3mrKcCeb0M6cckA2oENgyAk3qEBYWCvP46FXkfz97i8Kj4BXWhAUOShqHe93
lz1FbTPrDrqbnb3jYjmtsam4MKFXFzdJkkuP0cFcFcD/6b4BWmtmDiiWQ5e03XXaLzF0CZGnG0T5
UGGFtX97VmfHo0UKkQ9aBf/heFYmWjiUDBjPpMuxGccy2TpTi4KgD9e1s+bkQpryKkTwXCShPDIU
tVyhpzFVO0h/qAKvOgQj4s2OKh+62frcOuoJWuK9nwMzfXuCr3cIlQO2iKQJy0fzTg6iVSe5Tgl6
DlNGNEfw0fjfJoWECVYn5sPbY/35OkdXN5kkVFomZ8Gn5+k/Xs2gpvDtU5Y/IPoPgUnQEfFWIisS
azPUSPHSJ5vQJui1FdPKoFNIA6uyQMwRkdCRLIa5fbandjDWYRfrbt0UXPZonuV5eAVQyAjWietb
SJymKXwO082ldVubECagxVVSrQlR0TiLwSsnixL7PG0AsyOp49LLzegx2ohPGbmFlZwyS/Ht7dm/
ehCWyUseLfrrtMnlyV0EU3VsGkObh9huymuaJimAaxBX7x+FxEdy3jkqVA6Ol1iEagAXiEiRRgv3
n2zuAChS6fz09iivdw0hvbWQjJZo1vGWY/PicRMwUYxSzNahQd8AnpweN0EHqdZP20sp9bllI6km
+sf5xCIVOB5qDiQQ+mwyD3JCtsaJcFJ0JMKkb0/ozKvIjMjjloIK+fLp9ZWRr/mmZZiHyMGNqMqL
hi4UQHI8AykAQ9+d0m/8lO6uhS+9bku/2HgNZfW3f8a5yYKrwEBPcUioixxP1qplQhRQWAcvGYqr
ZIZjm9CgvXDmX2cDbEX+uKnIIOVS5z4eBm9E2g5Fbh0cheYiOMiuX8eqQUoISyo8m1obOjL10/yT
WgxscZeibQeACVfGtczaRj7QAUfN9F9M3nWhcgH7UP9hT73YVHbJOz60vnUoQ9R29EBbIde0iN8/
ClcesBJHCDSXlhv4xSiTWztl2trWQQVUeJEY8z8Os+NcMDs/8yG5Tam9QPj6w8c7HsXvdNCJUbUH
tN/yLwZ1gv1Q5pfOxqvXaRHGBGwD+U25JqWt41GkgVwpOPDpQJs2/Bvlcfe7S4VtnRAEPoIRLt77
OiHkbAnk0yzbxplowRO9XLs46oeeastwQMob5VLte/UzxJj8a9Q59S3cObyt6qi6cCheb1eFGgll
LMddagF4Kh8Pa3qT8vqgtQ5ZNCMhVeaVudEgEB/g8APdbyya7CV2vQ+2DsZ9bTndZwudPDDCQVZe
m4BZbt7eQ69vCyJngg8yOfbpEt4f/yJMjLRAvNc56EHgt5H3otlkWSUevKb29pUpkZOLq+BDSyR9
M1d1hm2iaXgX7vpX+d7yKwBoUw1ipxFGH/+KJotjDhJaQkYG277wfAGsuezLKz/wF6dJOoJG6Lg/
TMNP3lswWYZGQRZ41sK9/EPLfHGKHJ0jhB30zsHLZfId49XwR4Z+8NvL/OoQKf48mTqW1x4n1j0p
D4xaRVMuW/swI26Cnr9v4qnhFO6Pdw9DKU1xFfI2g287eWEWq+OZQpl96P04/Zai7HLDY2Rs3z2K
R796KWMRkKtT7ufoNU0IH8k+oLaZfo7rCqUesqvivdfbUs0Az0dhjlIAi3e8J2wjKUFClPYh9hOx
wWsjWtNuTzfvn4y02HoLa9jF5fR4lAh9gQaHSftQKb9fo1QWbY0UL7p/MQq0FpJEgfXxabiYeFVh
t17FKNAR9mSKLZIHyrxwmF+F3KyY4i1c3l2iMuv0Es3HNsuyzjl0IEMeY1dP3zMb/KuJvSVg5wwd
ABQUL4TCr29u7g+XnAwCiim4SI4XENzwHCHinh2sMKoO+ArKz1xWBj3iZtoFnoHX0dtreeYSBcpO
5RHJG8q2ZBfHIzoAC4M+DfMDahrYAMmq+JCKYIDl0tvXWpUJjrdT5MLAEuKgFdbgGUAL2JNJhQGO
zv6rKwht/7wH/Z91PUoGSH5xqnMoAGjgN6dLMCJXPqm8yvA56EGqqKEsHmWdy9uiM/t/lD3Ij6rL
0nwrO4CSGyeQrVolYMf+ruGmBhsjGqsIpIUTlrtEd1hLLKEbjJgRZSJD5HlyaQmXi+DkF/Og0/ST
3H6KIOJ4CWvwanODOS+6O1UDiD3yb+26D57o3LiHoAQNsQV6N/xWFvwSP6NrvkHhNrwUJy3X+snP
IMP+U6bGMk2ok72T2J6kDZ3BSxl89FTMTKEarMscty+8tVexdNJ8XWAl/qHwZ4xL8YAPuwu32asE
gGvSpdMDIMlUkkLG8VJ0gYWVJf26fSW97gZzWb3RhAYrlML9C+fz9Suw3GecFi4bAMunN9oIupXH
BllzrNeaG3sR3iwIif7FKLSvUE8BeLyMdDyhpMmMsClDZ89+x7cuRETQX+zR3j6F55ZteQEcj/Il
C3hyOw8g64p4AtsZ1d6dacGT6PHcsaA+XggNzgwEQnupkkjPsuzTRbMdAkKrzvy9yINuP4BqXCFD
liGcFvx+e0pnPo9DwZm+iUkDhVrC8cIBPQ61AOe2V5jc7yyc54EvqODCwp0fBbQ66SZFX+dkv8Ef
imw34BUIQeFdu40OVm1G9+TtuZxZNaIarAG5mLmVTuPpwsX32nEdtQfNCMu2isrrCPM1hDF9dWFC
54eiObncgLykJ8tGZ6OujUmrfeE75c+oan54LDFFCDF6Fx7rc0MRsfN+enwnorbjL9QWNFBAWKs9
BrXdT5zXceiUIr61ktS5cEUun+H4avqDVcC+HAi/LdVydb0ICzOwV6h3Tv4+q2uA6TrJn2IKrURt
RpltaLK1h7bwos3QxEF1YZpiufdeDe6RC/GM62Wqx4MbhZMoNywwrcR4Bc/QSePbMs62/jtp+yG6
sbJIIFdbZN8nwEPmqsW6+x9sFMsblMhManpsiidTIlK5wt0I8xkHCGd/hbJa9UMi1w6rFXLusEOP
CYyMNeU1Zi12X6/M2F60nGiV8V8H9vAL/gFSFwR3iAg3ioOxUkgEfGohzbmbaVb0pYtOqTVPRLgD
nYdAwegSDG7KSjePlW2Kct37XnDH/z7s1kJxS2yrtjQf27G0p22JKuPfVdM4X7DHrJJDERjzYltf
ohL+9ol4HRxRSXLYpIp6Nandyd6pSmwg5tJXe6fQn9KyeNYRcgNdbtxnMX48Ybt7e7wz5xzQiwbF
AnqCXXTyDZ2RXq+ZzqjXlgSWPW54+8yvowtV3XOjkElSfEcKmshv+ecvtqlrmhMmgZzzAX0OtG+V
u47rzLt9ey5nzh25sicWfBjNhz8uui9GsUc3D9qeueB+7d0YwhnuRc6+E/bFc3fuM3HfUzX6s3QL
M+flhMp6IWH0g9pj0NxupBjzO4ocSNBasomuKYq6V0VT/qtlJHT2eDKpxnsnm0PFQY07CneYn6gC
qRO87WBG9hc+1utwZ8GWLA8z6T/LuCzzi2Wc4zl05s5Ue7QL8dFeQG7TVHY35VD39xAuLE6NM+zt
QNnXbRdPFy7qM7k+HVFyfG26mLfq0yykxsesAMun9y1uJpue2vKu9gPci/ol9Zmncl9oXLKQmNiW
XRN91I6v8gvH8NyGFUg4sZ+0Rb5yEp20XWGDnkr0nrivsFZ2Uw/fE6RVr96/Y2mHU2ejWU0H4uT0
pW3hd/0kGGbGScvoSzCiCY46t54h9IUK2bnP6lrYSJOLKDytTz4rEhk+BFdH7xEM9b+lVjs89PSN
/+nGZLx2nNb/UHZYHpWp/dEIZvnz7ZmeWVBaoFR7yT2WHujpgYnzIBWDYezR7MM9tyiRbA1gL11q
r5wdRxGGcaGR/Z9WzJzArgCbe8a+Rtf0zuzgqRFEuY/vnw3NcHPpci6AhpNnN7Jb/rzW/t6OS+yD
2xQX3s59f80HJCL4FaIwLjU6YscHcQzzTA+98vedleEias8I9wPI3b49l2WPnbzifxBFgHFM0MCn
mQXiG2bmdtLb5xHR+Ayx7J+oVvq+ypvwuXHKiy3FM9c0HUtKAMyNyYmTjZibmdcFKJjCCFxaMpS2
9kNXYgAtjUv96DO7QenlgC20Rs7xSRTbW/7i8Fepfe+0AoEX6Ibks5eqtGcmpM2lp7e0mF+frBBb
PjubXAWUflY3VVXKu6oN9SEqiuTT2x/rzLujYflwNVPLIN47OUYTwmFd57F2asalKK2wEovjerpP
SgOl+z6ynh2MAK7fHtQ5O0EFxNLC6p50wD7eiCmsBKSzQm8PnSHfj7ltfFhATL+LxrZuwVJ7ww3i
lMkTAjMequxJ02tiT388mLR1nBWcNfmV9j5oS+hJtrdqmmH+NrZFQjPZlfhTtl1qfnaEh1g08nFY
jqdYL/CuUhdoV2XrohJUw9pEwxq8562eLJQ8SuR7YAAmufzmjHl5rxbndMORyVebaxQdsR6GgysK
+M8YiZrT5u1FORN580TSW6X1TjL2BzXz4pUMx6nza2dS+9bosp1SWPd2ws5u8rA2djZmxfsEziw+
F0Xkfnh76DO7mqGJ1TTgEhdZu+PPUWRo/lWFpfZTjqh+5WH7MqZD+/63CZgI28yl00GJ82SrJR7P
alIxQceFHm93COvGYxSsWwHx5O0JndtfyxVHFw42BPzj4wmNVZGXkCW5grpxRjQCp3OrXHzlas+9
ECOeWzsHi0LSdPJOLU5ublyRTNROO2+vUlT++wqd+LHyyvdH1UyDNVsQE8S8J8kmJjLYnZHk7APE
y5Adi/VWqOb7+1cN1DkbYMGKk9MerxqBWeQNceDtCy8UW9+K0ayr7GyXQKJ9eHuo1yhYEPOg36Gv
0xOmKHRyA3A9ExJCdtrrFlmCHFF/QAPVbSTx+EUIGM3vCTZYLfLrDOGLeZ4OY1l8/hc/QsLepsIC
XvAVSb3MUD8sB4JuUPJkEVUcb0XR+RtT+ikSE6bedFqiQdfhP1PZxo2LV9zOVz1SUG//knP7FSgw
XQVK5Zy/k9VQghTbmCMS/KmOdi5SfNedMbhrie7j5u2hzrzORMBUYGg4AsY9xcOgX6bBcxOMO+zX
NQ3W4CkcMtTviAYOIpXRzdvjnTsfyzUPm4FQjUGPN1Xe9pnEuEARCLjtlfbicqMtUI3/ZhRBfxH4
IiHHMusXl6dr1l4bB663J/lEh7d3UU/O7PrCDXZuLssVSaDBWadxezxK5Dp9WNDw2jdGb0IMFxjA
9e6lPtO5J3nRdqDpQon4FdHBiO0piExD7D1VWTvb9sW6EQq26UxqVLsQinO4Wh/fXsDXOxA8D7k0
J5F+EE/Q8dTAClv4u4dy7zUW9HyvDjdehpsuR+fS5fwnSDoOEBmLm8yiaQc7xjvZ7UY7eIayE3cf
lrhxrGwVaPtq9msP/TZMBXiJ0Ux/rpMeCz7L6wA3Z47f3Lqdb3orO0AtAYBfmO0CMZgQ+/yqrLYq
QXZx1Tc5xgEzZhwYjpYITL+9SK/PjkesRMl+adYiX3ZyQRqOMkKg+2KP5xE902wqPwwim69hXyGY
W7tQ/94e8PWGY0CKGbTPlvKsd9KvSHGPAtNVif20QADbzgluxsBVF7b1mQTZozkLh1qQMwI0PHld
4mEeVE7Re9+qAPh4ULk1VF1U0ZHwIy+2k/AGn3s0rGAV79MgGX4v3kUXfsW5uVJFpf4BohJ21Mni
aj/OfR07Yu9kytyNlftzaoZLQda5QRZiFTEnDCusxI63eW+ai15b7KIM5eFy7yo0jgQaEG9/tnP7
hFiKt5rgk873ySg+sB+jR+RqHwwB8U0j3StuyHKdEYJfkU5eahmfO7zKhKxEXZHje9r6CK3Wahzh
u/sZOvCqGZNqP2SG+gj0Ib0Qup9ZQBrTlGgp7YGCO70CRSW7Ebsfb093qcM0oRrQa4P+Zb1/5zPO
kttzwZDTnWxJ366rEJ9euc/ow3xoBLCQ2Ege3/5Or29a/jgkAnqB1KWQvD7eDfmU5mz8Vu6dsvG2
+G7TmPBNedvioLJpXTvcT3MtLoRyr8smbAhyLs4z5w0qx/Gg6I9pdFIqvQdyMUMA6s3u81xXizl0
vxgs848/GkMzhRtRh/p7Otl2ff/2vM99xIUmQ1+JqdM0O/4JEqXQWjez3g9TL56q0NIf3e7iO3Zm
Vy6XCiExsTFd12X1X7zJpJGFtjpNLWoQT8qwnY+oNQRbs0Vx8N3zgbTHYbMc3hQoGscj0YpxEY1D
khMTZZQg0DfYBDn2ev9mFJZt4Ynxgp1sydJGPKPCxGqPabO+z2CKYZ9hZRci4zPfBtQH2k3c+jT+
TvOJNBIzmQTbQ+rCv3MmnCSaNC4uZC2vk01Q3gBMPWJwMCansHoUnPlXL9U+9arqWiRBs+O2TQ5S
x9Tu+gp9stq0r+y+FO+OBxkZgqUNWwsC3MKXfbkrhlnN1AwTKl2lsu46p6wjLGKj+tLTufydkyCD
Cxih/IUzRc653NEvdl9ExzlL07nEji8qDk7o47Ckkwq1OBOA8CYJk2aLqYkM3r8X2YmmAxyJbipc
oeNx3UTmvgj84pDmlr3FDgtgJrTVC9ewPjc9MkHAIH92ijyN10SL7AhWwYd0hqm+g3RusPMp8Yfo
B1rlrs0Gx0QiwrF/14YSj+boxD12vcN8KF0Yrjg352m0CY0JEyz6W7azlkgyRStisja5DtAmTzYT
slXfDYGB1TqqStO56rsUSYgkkeoZnIRjorg1Rf7/4uw8ehtHujX8iwpgDltSki3JqdvuMN4QHZlz
KvLXfw99Ny1KsOC76ZnBAF0qsnjqhDf40umV2Ot0hC92mPNWic+YWUMvAsH6rzMuGUjnRhYShT3h
8K8AqpJtNNsxBZ5mNmIECOmk41PNxFvfJHjUpXuZBIjTk2AHvZ/GlvOclUqHVG+T9eG3eI7s0c9r
N8g3bqQqr+kEx3PDdFzpbxVMwMs9foUlNhhcUmDwrWhA5xvZH3tbdZAPfMSWe4zFZYtztIag8Wto
9ojal05X4wuHkeLr1FX2wEaNQfXRsi2fgwHtHCSWbeXRRIoKJops9dsYkUQ0AlC9ekQPa3C9sFCT
b23cjOgU0p+mLZ5r2bDlbrbGR8MuzO+JnQ/GPYL5UeZBgVXiOyNrU90XRV79jVAiskGYOYUOmy51
hYq2ioyz7BbfFUSbOrVyLR8NhMbdOcqg3lRh4zIoDUF14hmdZX91lBOOc2MGEhMAtHRgj+HX+H4g
fEvFVt/WgugC/eAssI51+w4JwryPEqs/DkNTfAYfFNw7haE/J32rYJUe9RjYzMl4awsx7Cwp2p3e
C+tB7xoHtbQsDDy9StxnVUET6v/x00yb65XJBPyodXmr9mXH0y/ksc3N9Gmae+2o1MMsfFFC3QQB
3QftX2QN62mvpPyH1+ZpVz4GWZ9ymm00OktsOH4HuVo2nu4OrfDf/4Xn8X2hTiw3P+Ud8I7l//8T
l/SRW6yESHpM80Bp/J4u/4NpIs545Umc376sY5DfgPGDGbvuVCt9FbpjovdHNFVtNMuE+kmtNG1H
G8n6+v6W3hD8p+eBtSzabMgZYGGyRqNXTtSWSqK0RztSU32jWvHwgqVqhqJrmSGVjxsPBpJD1CER
gJgseu3tYN5hm+N+QegGu494JmfdZE6D7WvRl2gGFT3iL5I6uNhMzgTbfkBsaju1ToR6VFKgLs2E
/xGdEtVgNJ8vXg9qXhi+5J0hOF6k8nXsLeQBFi/N5uC084AucjY05pXnfB6ImQIsGDjEDimG11mO
Ncs+sWTWHxEi0TdanhZ/q7iLb8Z5KnYjpBXfLka5ff+JX3q5DtwzYDsLT35N1NS1Jk5IH/rjlBba
wTbz+A5cj9wlcSiu1LwXziuAqkVNkskU4NfVRYPdEdFSjdojRxpp9lkL9tWgDR/OCuhGgapyFiwq
ifjqq8AmLoPgrjaQXrCZGCsEqhDYukavvfDYICtzsSy5D9SXVd7bGyoa0GrcHFNz0Pxscnq/78px
W6ImtvnwGwKoQ/qrsBubE3L6mWd2iH5dXTRHUaKgp6QKWtIKzMQaheErEeVCL5VadpEMIaGix7ae
LaNhUcfWkupAH9QR9kucrSmx/a3EEH2Wldl9YqjR3sHYjPG1CGysXSuQ59uwKqrd+9s+L24YlcLY
JO8BIw0R53TbXLeiwzS0AWAp6oOJK+KDgJmKgBHKTDigIvG+q/IpvM2IF1ul78SVu+nSD4CIvjRz
iXln7U1tKCEauGp9bEZ13BWtbWGZnGoTdpo55hVC2Gxebd0dksHuLgL2fwXscP69LO2hZY5CCsiE
aVUliMqScwk37OhUBmJPeT9vR6HnV57zhVWWSSfKLjpcMZBhp885kfh7NhrwbQySVIAbi1i0pXQf
/ioXXC8jSKZNBPY1cAL/yEGbKECPJe4K6Oy1io/E5rUIemEvoNUYAwDhZua5nhfDv8AJc7L0Y2J0
5YJE7bfcI+JKxnxxFSIZ81SwqBRxp0+MKSSN7yg1jlEdd/s5VsfPCZndtWv30jKLSA0jGj59e60Q
kXVuZ6IkiioDBpGPi0vO/SwT+0q39tIqDPE54bx8nUxitZmyslOMk/QjHojMm0xsdHsh1ef3P+a3
u+v0XneXuh0wyTJeP4PUZrVbUwvGxrFSUNzaGsooPmFe6G5iG0kwgcjh0yRRF3MQhtu201D9NgRO
iSifxeU2TLMctwE8V/WkGqgoerR008TeNgXOi6SXwjeGsdxmhhHtRhx/tnTixnttrEevWkBBiDti
gtfhnZiDgr4SNM+vAibe1PAoKJMmYjt8+gQHG6eixk61I9MEvCByG/3ZGLm0kX7R5v3HeGEp1FUQ
R6K5DrxrTU/oUYglDKnwnpBlfMXSIPArwvgXLYzFlaXOkxG2Qm+a/j3twDNa4Cxp2UtqH05fVODQ
WKmPFay1lxRnFjrnZvi3cPPxSpS4tD8QEZT1hDsYGEtI/iejDZBEnMrYYdFqym5RzjPvTYhsuHIP
qnKlb7Fai9C6sC0AN5H5LATW1f0ykGhZmZDzcWB8sp9sW9lMOZ2eqMLK6P3XtvrG3pZCrwbEmArT
kEHl6bZ0N1TtUdbzMehK8bkYEBYOy+b7+4us3e/eVln49jQ6YRSdQV5xo8YHQWBZH7ZDeTMhc/uc
9e5wAHSaPpnNHPizHKF8OFJsmzEwN7JEsd0xsv5WimViEpEIH6re1Cg4dReoQjreUvo3n4JqmKng
s8RPF2pIVmrhlXnxW8frn/jw9uMX4AB3PV0ISDinjyivYqxkWfCoKrLusBBaLClrq0t+u1GvIx2l
4iLjlUmgjI9DI6vwRiSd+ldF29rZFyVsgGM1Jho+HM5oDVei13IFrn4cei1oLamLmyKx+PTHDRbD
tWQ2piO3Z7wZEKi80Qfs02KbHCQJbO1KoryWNVmeBriN5abkcLLkakFK9sip9Gw65rWqPzOFqHC8
SscB+TBElj5pSdvukBt166fJiW1EPeuxvNGRly7v2ihQf4p+nv50eAyN3iRH93tnj01zpVq59FBo
idE4YtBH8bC6BaWLYOSIiBpFcezCjQoxqUaMFO3bZqtFyBu/f7wvLGcx3XcWniEHfF3sMsdXLHRZ
eQezUdMHplNVh0F8r7uJ8hn7hWu86AvhgSkWhh+0GBmmr6WmwrHpY8VOpqMqUW/VbDltihDHX1MZ
rs21LyxlayAlILYS2o311lCBNWSLCPER5CHKnPRRN6j/DXtRjNeUaC5EIkb2kFoW9rxNkDg9yaMS
aFUTaNgG1umPdkYc1zOFq/18/11dXIXUBZbCwq1+6zj+E8ZbBh9IKbXGkTZBf6sXdnDfNY3+8v4q
54+Nv5ppi+NQtqqMgE/34jgNBiUi1I+M2FP0osLmTseE3dODzLlyV5xviFE8UiMoZr3d8qvvUQHm
1YMv0o5otKPqCRaFZl9zjdu8Kjj46umDLR8+R1wl8V+tYk3KYPTSgdqcVN+cKLrPtemBQTA6YLjK
U2TalYeJ+n/vP8YLe6N5hE4kaRnf1boqR4FD4N9WqcciQ8egke20GVFM2ry/yvLbT0MozSNy2WXe
h7LaOloYEZ0ceKLKMZBYPuZ2dYgtfcSzXct8bLm3yWIb8/6S640tUjd0qVGsJFPCg3aVTIxJy2lP
sbusYne8j9yi36B9ew3Uu35pyypQKSlQYX4Tr1d3O0z0JoFc7exzuZjv1FbS/NBsvNMKTWvppAp0
bPErK/YGUIxto3Xq/v1tnl2d/AKOP00zJByWG2r1C+C3wG+ED7e3SyvpPYvbY0DdCmNRupvjPaKT
8sap5+a+68fiRQXYmm57oVpfJXYC/jj29mPTgIx6/2f9n1rMv6/87XchSLCUSAhfree7pSVwlZzU
YB9UvXg2wxiiDLRAK/ASde5130YJvTnYuTFXNxmAtEWxO4WP5PQ9AizMPBwIqW0I4jIBbBptus6I
uxsgVFXKLd+ZnR8KLbfwV2riH6kbuc8iGaV7M1PmHtTMHGq/F0WMB27Ut/Uuxxz3PqKVo/lmIfUa
ewhXeUkHrLMykIaQTvN4MUKrjD64JZ9Q9qFbYrOnhHaC9EwKh/c20G1xL9sw6LCMIH3yhD6VX2jR
4xvVJzNmq4USGd/mwWm7jSJR+/LzPJkzPw0cG4eGpC03unBN4TfKVOH1mJjZbVzr0Wemtuonht/9
g5ZZ849RGoiJo+eQ/qHFoKNBPs5MMeIMWXD80UWGw7fbYqljtI1Zem7cu3BJqjh9roxA73AN6UrX
y7WY6KhOdb+rkqYbce/B+YHxnEq3mo6NrbxYOUIOd84cww3XWmP8AgXZRKG8MjR6qfBY/xNt3Mee
jYvlDwcrvHs9hGfhUe+AWxqcvFH9FnlqeUQyZP5j4phxj457lW1iRo1/a4lEumeW5oC++6xmfmlV
xbHNRJH6Wcds0seWAdQLEB4HkfkJ8Wlci7/M5hS8VgGui76JndpOG/s82GVVMkwYAehFxPgkxCAA
/8JoWxmh2tMPCiLYHxDO/rNn3fwNFAMJoy4YpOFjNF9ulNjW5M4dimDwDPC6yCPYUfYpi1AyTzvd
fWpTyEZbaWriZ6kELn5vM4/Sp/OVfWkBzQye3ndT60u8RVooyp2ZbtRJaI9NVyW/pdME3w23L3Iu
IBwAN6VU4MDgMNEHO3jU+Ko5qG8Nvtor8yvmuVoLYj5tfqq40VLnIgr9JUcpMkV0mltvE0h7fp1A
+Seei09cToZF6gwUCRMYzDwHNMLmSkf7uZtF+ESuOGPYrILu3DZlnkV+r6flfe+k5Ys0pNljDTXN
o18HIh58gT7Sj7CXovTadMie6gm9aS9p1Oi3Wfaque2nTA98vRmb3/hBOurGHg39D+6kpbxRVVEc
I6BlxTZ22+ZPiufD3xZ3MNrrIPJLT8WW9FtiBOWrWbn5c8HtHPltkWn4dRXj99y0upduQPfeC0SS
Nr6sUQQmMqRJRYJvymEboxui8+VIXCPichyfMfPQ7nDrshvPnNoaA8rJFvPW5k0MvoMiur5TW8w3
PV2WqGoLpWm/GnGc/R1TQ/ZbbYyVh9rNp8JvHaP8HgY13gNVNjjYinI5/gQm7jxAXA2eU+6KEMFL
JhS7AdGpdqMjTItaYCUxGimrOg03QI8i8KVFwkQndFrIu8ooxUapXOgpsUaYwzXZ/s8OxDRsc6Gm
j32jBvO2HPQBD54qquSGt5mWG4Gm332gq+5/86D/Gl3Dr3hkBS4uJvLuI+fqh41STOJPWhG2zO9q
9SmGcvilyikGfFspNYFhDW43OyE0ZBDNOoyfAhPbAY9zl9deC52vZNhZld+bTNH+DIObNNsGd9bn
KZ5roqqeI94Tyin81ocN9cxURmrgRYbAX6nvXY5LrjrJo4iECkrB6sIvmPia1eIbY7Q+Guvht9CI
2ic15dBsitgFX5i7ffa9D2J33xGAuy2cfmuGf1ah22VJW2yg8KJnjl1f/eX9a2ddJvANkEU7JITU
Cud6egh8QQaQk3pwnPkOtrj1tbWichfpuO0UamRfaQWu05q35eAMLSRhmjKLmPe/DQvZj5oeBq16
UOcqe4RUEdzhHhq8QD61N8yMDSxSYv0aNfk8s2F7C18RYi2tVHeV+SYqLkzDrKsHe1a7Qw22c9fn
5gebqe6yt4UFT2q43OLm8iv+yeJBvqNaLTL1ICoUZMak4DxAE76SWq+z+LdVoNQtBTbYnvUAOMHb
rlAKyQsr0POJENn3iacldiKGtv3o2eBjXkgJQIhhR62ZnhE8foGGibu3GnO6GUXUv3ZxXvyqE0t5
QNY8+fv+eueHQ+XlLOorJBXMiVb5/JgbPRQT1d07cE1+5nbX3lRzXt6bVlLo3oRTTeyN+HZfkUg6
Px1MpKjLyeYBDiLRdPreXG2cgzrq3L0JFRnP70S+YqwSX6nxzt8bqyxATyZ5Nqjs5UP853TkwdgH
UkkCZt8WOhPwQr1o6Gf4z8m10v/ihv5ZavUcBQymPB1d3luJSl8Wm+VO1fGQfP9trWdfnHc+YsCc
EJtpaiDIcLqjsEohhQPk2FtZZVieQjPyXvLgeoSTBLTtvFJMzMgnGlSYZTRcE066SNzR9TUe22xC
dOT9X3Rh31TQoEmA7aLa6aw6LNzxSum4obuPOznjWOksxqGFuLbvC8cUKWi68gscmc7rKprQNFRh
aHX23p27ttkEDGowDZ9iABdxrcYbCeDkU9MVVrkxES+ut2SR+qOujIqkL5KGP8vExqUGWDD0C4gf
+ugb9SjwZcUoW9mrGM1+/IQvoHaKrrd251qnUgYImAIJcPaiXjxexsneTJ398fhHO5+yjikyFSvH
/PQ8IFyhcvlW5n4u49EHBBb7caUFV17yGjH9Fma5OBCdQn8aJOfqCsmDHo3vJtUOmRXOD7oi4mOt
6MaXtLIpjeMwPISuKT1sk4tbLRww90Od78oQ6PxjpukKx4m6HNbY2TQ7ZdDYLO3PQ19UtZe4U/C7
jXN0cU2RX2lTXyhXAexxVVIs04A/k+NPlcQSyNQpB9zP+IaAak8PMBEMb7QDzNq7IbgVuKDvEJ3L
Dyl2b3fS0gof87ni0cUj4MHWS+fP+1/ahaxhAT+gKwaQ8ZzrXDC8E5HdKAet7uVeqXFk6+0GGZug
ohetBdfUgy487zcxQOa6hE51LdxvJV3fC0yWDlGbtxtcYwz0luYEd28y3ve3pl7Ym7GQ5BYlS0jz
1ip6MqzsDTC68oCvY3p0oYDuokBzcXrhpFUlIW2aknwLIGe6t4ZAv8ejaNxXRju+hExhUNkyqanH
MHkp+9bAQy1xr30CyxE/7RTQkaSUoVnD7Iee8umX1iWRyKwS12PqTZBs0tjCrH8WvfpXjFj1Mv00
G/kF76vMw2PnXoC8277/lM5DrUX4g+vOy+dRrXsVRWSYRReZI75mEAVse5o8Gbjd5v1VLryKt14l
Gtc0RVF/P92nnZLKz3otD7MR9E+GPlefyI5Vv5FljOv1LK/kVpd2tXSGwNoYyzWyevX4QoewFHR5
KJNUvGgF+Ew8OcSV4HFxFZp7S5+HFum6D4uXWVWZ0qC7YM39vjPrYddUbf/8/rO7sAoQvEX1CZEJ
0DCr27nHaVCTyOYeTLcwN6J9M9K0ko+fg0VOa/Gfcd8ah6dvSNEBROIVJg95afW+lXbVrsU59Mo5
OP/8yctQNlm05lw0TlfvpWxNkTDO7w+1qQSbRpTKjR0bhY82X3Ll8z9/bOD2HGDZy1SNP1aPLc9K
3EljXTsEfVgcJlHQaujN6MpBu7ChhYVFrkK/34QLffrYcOQb49Tu9UNFPno/qHV4I426v6nBsNx8
9BzYVFuETSSZmAatk3gw0a0b5YiNaUNkbQatLHDhrK9xRs6/VFZB13QRpcCLSVttCFVxuJkTq2SN
akmvGWT8GNs4bIOOqr2+KeMrvOkL1yIrLrxpzAyWMeMqBhr4A7fBxIuy6cI91tj5HYuonPZhCY96
KnuxQ/lC3OM7Gz/Wcz/9GfKJjiEyE6/K2Kfov2XJ5/cf9Zpdx33IY140JBDqptRcf3PJREScplY7
tEVkPhVM9u4ipeluzHBpj9mVY22bupabUWusT+MMBcUotCTaZLoOrFnp1PGhEk31PRwi7SEu9PRZ
16Xt2W7bbholu6YWsYTP02uEn2sy0X9TnWd+enoKbZG6UpYIRaQmkoB9pzf/cds5TwosjBtt0fNo
hZKBZSvDKwPbS8dlQcwtrPtFxmv5Cv8phloDWZhO8PLIj23HI9tLDkmmIY4UhsZ9Vg/lp/dfzeUF
F74N01CGxKvTUjloNgexox3GcFT2mRAYSXLRf0vpnO1Qr06+vL/epTDCgOgNmEptuWbU1WiuOb0+
aIdJNbPHIXDVHQ541z6CC2FkkUcCjQRxcOHunT5GKNoNOhi5fsBc08GosIl2XeXSSh7dD98mS6gC
arD8A3zHKum2nE7JIcxoh1Jxs0MmaJznyfBBbNXy/YCrJbVfhASBPq0OpFnlVRfgW3Iwayvf4dGe
HNwhl7fvv5sLZ4EmAlgBRsgEkLX+euGWUVAwQ4NHh1onJWy2CczKui2aJvQzp+6uwBIvvKWT9Va3
11jjEWx2tNhKXA+3SWhMvirUnGah9kFp2bcHaMFvAwFJCYzR/OmBSGEWgf+K1AMNRuljADz4U1FV
Vx7gpQ2RHkMgQg0V9PXqNUmapqSUuXqQeR4/uPkwkJt1w02RVB8dti4nAr4D+G53mfWvk/HErMsp
hqpxGLuu2SgK6X4CWfBKQv0GTlhFQr4h1BFZDkTNetra1J2VOq2iHBR4J1ja26L8QaOvbX0Cfb0D
TtxkPs7A4395jXwcfT0LfdsASK2GUECkPNDxg7gr2jGcPE3NkHkLnEZH9E6kzr4P0fjYdLGT/zLm
XPxaQH83Th9Urmero85fBFpXoG23uAhDWpn7jyc1S9YEiRn2LXXbKtyOVR8p4JidQ2r0zqabhojx
z1X15AvfFV/McuyWyoTG0OnhM4xKn5UUUSohpmKxKM0I7y4u0sCgd3kVJFdSgAvH0CLX4HyQABBp
1zGpFEbVRZ19kAQVlMzFcDNicQ3DwdI/fuItg1sS7DqQT7Lp063hXq2MpoFIRNS0+m5knIH/Rh/v
AjP/+35wurAp3hPS0yidAqdZo/HtIsFWvXP1A0BqnOV7N9pwJ4u7WXX6K4PwS0uhhraMwWl+Ul6d
bsrG1rzCaV0/KEicvuJBjX9rrWivSRnbHz+A2L2CPEE1g+jurNLDUNCdF1FmH3oIlcxTNRf7Z/Oa
KtqFSxfaH8UIqoGobGj66YaGTrcDrMKUQ9EW9s7SsTGJlEBe2cuFx7YMSiBhg6CiS73aS9eO1mwo
rXJIgXQdDFWkW4xMDdz15m77/mG48EVBIKK/ujQ98HRYfso/aZKb6XkA5l85dFme3iKXr2/dPEKE
Qh1wGk6tH+8vt1xEp1EQMR1IGrRPYQ4jiXa6XKflmijttqStgHQnmIN0P2pKuC2FwvCXIC09kdEJ
eX/V8+cJswUYDTArMDWIV56umuZNqifMFw+FYZXbQDHqr0Wu599sQ4RXljo/IMDT2NqySyag6/re
HbWWsWCVo9OdBCS8FcPQNsyvHJCzVUhgEFxRqLu5HTmJpxsyNSjR/WTNhyqY+507Zt3RbJtrLbHz
VUj5mDSBgWJPzvrrhbRVMN6sg0NgT9IX6lB4dTgZV07gEgNOjgSwN7oh+GwRJSCXrI6EriWAwJPG
PSDrlDC/RiPHcxLL3BSIgG4bs0KkVVcKHBti3bpSJJ+dftYGdkedDIaMKmWVsweanCazRIZ5ilUs
vUO38Sy1+YaGyovs1M8fPIVvC5nkAOC/F9+z05c2yRZeqi6dg23n1iN27+7T2BfJDvnB5sq9deHN
wVIgyVgEn1Ee1E6XqjRhaDH8nUMAchrRT9H5RqhcG96dfVZsiESQASHDdwNV5tNVjHomFAeme8DY
Xe4bIv2dNU3NZjSLayKj53Uv8Dv0f8ACLS/sbKo7zok1DilCQ+oUyds6dGevn9TsrtOs8G/OebnN
ujk7UuFZdyPAcY/+qvvZxofKR4wmfww619wXZhodGC/O6McoXfQapKKOADgU16SELjwZZpk0eZZe
MtPG1bkCM1TAgLDtg3DEdGuqdXXQ+T3fnWacdx8+VRTYMP0pw5bRy+qKlS0K92aDokCKB9AmzEf7
FtBO6/VOJDfvLwXF4OxbpU9Kv4ggzoLO+lxNrgUFtDSICKM9QEFo4G2DdJ7HaasrC/agkBh8UeGA
Bt9xj+aJNyJ+i64PsIhfuMWP3yw5IK9bWVOR3CRBEBWYNfVAXWYRm5+DpM2ZYJWRNmIRkE3fIggp
d2Mx6wU55RQEBzUSKYjyIMLT3sLkbfZNbKBUeMeR/QUVWPeTJccs8oxSlo/Etcn0clnnz1rn0Dwv
yij2JAD6B/yQVUBMSmUBmdLyhnS179y/APGq7wGqBc2G5o8JyEuG2oMaDcUjJkvdnZG76X9dr6po
F42mCYm1qM3F6yAcvlojLQB42t34jflR9ckSdvFaOY2RE9VC+28cIjCxxcyk0V4qVy0xeHVDBVnG
ZOpumfW3fwrX6ZBCDF2RbLGBrbM9Fr5Gd1jmII9jabb2JtMUAMK5EbSV39ZVz4LGUCgenIEovJXg
YlC6NpvsL7KwAupAlkjAsSU2A8QeVNlLFEJhbStTcwszq9WOE+mm7sexFJ9mDby+pxkCEWy7ihfH
w978psPjfokYU4ETDfVvOnroqAHMTZfvrCRW603YmDInZGvddIuOtnKfA3xhKFy4HaIMTaa1Hqre
s7MJE9NIfasI08946AXt1oAeHXmi1lsL/502hNNfO/nsZ9oUzHd2raf/Wd0MDlCgufNiJUb8JaGc
+zMaLVWaERbabxuXsxqhA6yfvayy7J2t191DOWvzglesLQQX9Qpd4mLQ3XobFlblbkHt6songUGQ
8CI0/39JTXDgILqnHeRisEQ3GIxpJdxew+w4WjqkDD1Si+HK1Xf+OdFYQQ+O0mLByKybzhDDI4X/
UeDQPCvd1uLYZ15aOeEu0PThmrPW+TQdzANZP5oZCNqT8K3SIAmMkF5+3hznrtJelGlW5Sarg8D2
BAn1b23Sqz/azCW4cWYeOIiuYoq2c9o4wJXKHK2SK/HkjFTB9cu9j9EglEruxPWVCGQAUPqUu4fG
SU1rA0s/mTZ94Fg/S9dKS9+RijiKPoP+M6WWCPZ0fW3lzgjroPGKStXRFMuHQm4ZD1Ic221m4ivI
JZvsdCfWfmBBMiXehP/gj2bOuuZGi5z+K3DS/meajbrwgwlZiq2G3tXPeugSzLnDNnyKoQQg+R7L
1PlclHp7284N+hZNPKv5YQBU+q2m4AyOaB2gS9/2Zv0nN9wavCrAC3ETK6WebCWXY7odRgdsQtrk
xuTVArO4g56kyZOtL5hHmonWTT60bbLBANj9pdDvCr1+tsvvtaXmPQT7Wu03qWnXT7Fa1K9ZNLVf
ex2JoZvANKbKz4oWyDYZR+ZuZx2JPG/KEJzw9AJTqRvLwT/XGxO3kbdKaSGhptdR5Hiqkzt3bRmM
ycbpJv1morrIPKT5k9JrUuoNn7yyS/aunIqvVS+z1CcNawEbRVmsewXGCzZI3xYVC9RPCgcRDlc8
NWqO3krljCXqFAiPRD6dIuPXQAcx9GS72L7w+0VxG0ruF681s8b16iDB6YZKdAq3GNoAObUSV6Y3
bhDHT3iLWJUvVQdKYYf96hdElbCldzvhfOt4k6+5jKPID614bnntSfMSTjahm1qpR47c7uv7MGwG
htdhWKNQoCs/U3cYp4OLDEh3UzhF1S/Eqq7YD6qYQcGm9KWvFPZnJQ/dUzoV5JiLDO+Z63MXpw1X
RVke2y40AMyG7VcSNuO2Ac/ryySlccEfH1QkX7gkcHKW9aD2g2FYf+tdWw2pa5ZHMcbDruB8fE7y
qroSwM7z52WVpY4jG8B+YAlw/1SPjB/0oDDb8ohRgoKXApDnRxnb/Q5kzHDXq901RNCFiIk8I6kV
BTi6xm8eE/8smKH4WltKVB9ttGmOYIHzY6jP7mOb9sqV93ZxKQARC+FrwUascmhdkRHJb1Ufx8G0
acHhV427LZPorrzWPLu4FJNa5EFpaplrgdAmrxArsOb6CJXvz6Qh1TwrSIa4E0iA90PueWHAAQaM
ySqMDGDOnL6wWReYTMm4OtamOexza7YPY2aJj7Z9uGhISal+Fy9geuCnq2R6J23IchyLJF1M6nG/
U2dN2aSyvGZTdWlDyygM1ywd89a1JAGs8yYYAqc6Tr2KWnxsOPelYn1//6m9tXVOa1R8ZxbExiIu
sVh0nW6oKzOGf0YbHYtAtLlXlPmSF+jq/GxFMVBxg8zD9uRsJsc6XXSHVL2JXlIdRR8GdcWo3ErX
LcqNURqDskUJBR6FlscBuK2xyg51XhedVxhwIEi/rORXFljjqxkq4SHK6U8ybNSwHHl/Uxe+XTjs
QKnxhyWjP5vsmIPdauMUHRF46X7pSqSjJpTln/EaD/dTDKjs/fUuvCl0mqBqMhThtax1QeWMJp01
mNFxjpPO68Ze/e7iuvLj46sgaODSHqGcP3O4caKatFY34mORiGg7jVm5m5X42iz6QkxHaQCOJdEP
ZvS6D612yEGlUccqso8Ps0paoFmpgSIONPmdxlj6KyOF4kr9deEJLqwpMJGMlIhIq+ZjlSADJukI
HlW7cFLs1GbYFTFtvSsnwz0/GszhEMJfwvpy5ldRojfwWm+cLjxOw1Abnjp04XxrBHU/+qGKT93G
RK3aeB4tLfwejG2oe84M3ZMPoOm/lmY2fAuzMUk2UT/O9yOyPI4fj6E0vEItjenWVTNypaJ2qpcO
MyJ3JyVzOa8frBu1kQ7/puQLLB3dmF/YPfaR7yAs959rtvr3hPpq8LXIGJ8Z8SX3FjTAP6VKNer1
bT6+OGU8JUeVQaz0ulR0QB5dF8khNa3G6i6MWvxXii5MXudwsNqNSb03kIpIN38IKzMeN2WN6DdD
c8cKfSugb+hLO+yyTVKmw8+yz2drU3au9tBotfM8RXXrbJSpn16kksIFRKyBateVKtZkBizv2KuC
FDdkHbZMt62BQRebnP67e9/bdRaT/LnqJ+yB4m+jmatPyji41q5IwuRWQZvnLq3CysX9r0AArOtw
tPMGpc/0beEWc+frbslu0L3JfintUBRQSRyzwUFehQZFSleMd6wbPlJrlj/7qRSwINxYU700VJvM
m9CDJt7g8hF51iJatWALpyfkjsIHU3bGAz+pnfBvd4N6WxSJQYyKePyTn6QYj7z/3Z4dOXpqxCKa
jTgL0TdddQFrxgfJaMnkIAw3uYkjvfLGQjO8upiCmyG7BpU+h3iCIn2bAgNyW4xFVxE9KutSaasg
PjjJbB+Nym2+ga0YfgU1hCPkbLSt3pRpvKkCIVKPNxD+oHGdX5nbvknV/3OxLILgXMY0w+kVKQ4T
tNOLhcJS5Fljjcc8qqzfHLp53vdpoLX+2LdFsDVFGmINVxRt7XMnIJ6SOsLexvVMSQQBbT5iiaO/
QmG0kmPrFtmd28w0J3Dha0ZP19po9vHPCP52UVqrGyJZfXRTWkVeZZaE+FHJgIVUhYYPbjIhYef1
Wq+5ftzVerfJm46avBjbxvWFOejabmjG6fP7b34V1ZZHQDbH3Au/CMihawPxTkEb2E6FPDJaiZ/w
wKD+z67qD69SrGUVoDwIN9JrXkgUy/n7J3EMhJK0Bc6LR7M21J2aYBtaY9O4oyq66j68nJ3VS+WO
W3DD0E/5x+osR7bSua7gDjIK6GG0Z8GTZmp8E9d0ZX2rr8YnpRmHfZIn+laYfeFFkIH8ErTYlfP1
RtVY/5SFB7OoNsEwXwvxR/HcFJqMSUsUu/2ElCFfv82te8xtNU28SDhhcVMWrfmrcVT5xYFd2XnK
XCk/5DSj9Jh3qM1f+dQvvApqfawiSKYoTNZdjy7qMRFz7PTYqBR9WTdo/+PsTHbr1pEw/EQCNA9b
6Qy25SGJHTv2hkicXI3UPD99f8oqlg984AYavQguzEOKLBar/uGQT5T+M8g5Z0BAJ/YWjy6+A3Vq
Lust6z0Z5t4pcpehhmXw0x7Kdmoan9QSWfcWXWmyT1Z61f5bf8U/ewtHXwf1KSsLowlKodbzXG4d
uZzJn7blm7/DECGp8QIaoay/2cK4eAAIpp4RIkKUJnt9MHqwZ12K8KbLJ/bBZS9OANU7evZGUtEg
i1zldc7m6p4H+2wePn1ugeaCxue9wqnacpEyOdJbITiGc41fRTV28jh19Tk95RNfkPcK7TRgXMh+
bXsMqpSt4ooqC8VSD3v0BMdLhDX6z/WB1qVFXg0AMKY/NLq2tnZIcQpz0kUd4iKY7Dy0C/c4FbaX
g6EUQWGV+u7jtTtxBEBu4WxHeuWwYTYJ1pwg4bLYTh2q8axdktFM+2ZailtT0c8haU4sIAd/dbii
GKC/U7JAlKMne1IxMdYdqjvCK6/ycenOBPFTmxN4BGk9PRreSluTbn2ckHtL+jpUqt6DfNSa8nuU
2YDVndmLfutemR/NTkl/O9rs1H7XIL7p995UNYE5ZtAYP17gTYK+flB2DCwR2vQ0freOW2XZAQrN
Jxl22I3sB0yI3WDOSrjqIPsTv2dMbB4M85xa36lxuWFwpuGmoS+zCf0uILaM2J+HJBfOpWtE2U4Z
ezWgxYHlZaIt9bWmoLt2Zj8Za0NpE+e91XyOa8eksvuukblkba33eRFGeqNy/TsDNnS50LR7dnUs
ffgp3Zch7VvlMarj/LUS5cpmjU37VeHxme+trChCrbApmycNnkqBkcX5C7PIXpa8779mPZIAQo8n
J+iQ2Me0Yehcxx+VRHvGzjD52bR6ibSNDuAM8HQmL+xa4pcKb3CR+1Kf0tn3zGJcdnC4stdWuuiH
1i6J1g4KoPWd9FWo/EycQX13nt07snuIbNUIm/jjrXHiQIBdcyh/cOYRvdz05nItmvVmRHXJLC0R
OIjI7kuHLunHo7z/IBQkuHZQJwENYG43Qj5MOBHoRRomyBm8Jpiffh8dJblvS2nWh25S6VEpdbb8
ziTENlyo68ePf8BaY3m7I+jOwsii3QyIGQrl20vJa9pGKxQ3DRGU4aYHkB1RUUrG4rdrQeuQWexB
denmyF8g/5ypnb0/BkQb8jl6Gmv5Z/uA1IwSX9clT0M34qExxemFqbfaYelnFUrizO5pAUJ+POH3
35Vtz1hr23uli2yLTlrNpWtxPWZZZ38xUmQZfBmL+OnjYf72bjcLC32DMeiEUnja4m5L216qPoub
sO4Sb++CXCgCqmr9b2E6okatxW3XvF0VVeAO63lS2xm1rLgYlV912WIUoZSzIPGpMfzyByNeXt0Y
Ra0DF0XR4wZu5w3/rDY/B7OxxjOR4v3NsyLo4YkC1Adk9hfz/k+uIjwk/PQKceeEfXEQXvsbduA3
ciL9THpwciASI4DqoJTf8dcoAaLy6DWI2Co5BdNCdaqdS9cjlJXrfo7uwkwgKK3gYegbcF7+1jP+
mZRVVWYs9aEL48FVQ9q/UBwTtTvXr1oTrLdfHhgMOT140VXhaBtk0TQRntF6MoxTpfdzbbJM9BIm
erUSR6kkVYxzhoQnFnFVuaaeBRORwvfmOmlSRCmayZJhlirLbvCsAbXlSd8vMLLOBKz3x4fJ/TPU
5kE8LoNVzaUtQ9Wqm91i4rI892Z0ZlecG0V/G5XmuCs0I3ZkKHmEBuri9juAsOcktU4uG4GPJicY
x3fFBFOllODOLJtMu+8ShlJQg1tGaFIsx4+jwcn50LtcK92rktLmA2EZRo5nMhJiYvWlo8hmr5qV
e+bQvo/lfJt/Rtl8G3Pu8x4spwyd3lEPKfWsA+iAaFdTVfia6V66wz+jvaRA+Gm/CrIo4I4rjB20
Gdibt9+LSm1fUqMqQwgi1j7Xcnunz+cQ2Cc+F19q1Sbj0Uz2tJlevMLzWkgGoTN4ajDnTXrRzpnc
lar+STLZGikAmZGdQTCBGLett0irUabKqJpw1KP2V06iH44utYdP7wq2HfcQdlKMtr3+RsI8KFFG
mYueWwivijW3Kp2Hzw9DIOLQUuimK7a58RyJ43EsIqyjwCD5o+WMu5ZG7uXHo5z4OrjWod6r80Ja
sbxvt4C00D1cFSnDvOnjR23wqI9583xfUmo9s89PnKa1ZA8cwl5LQtvnulFbCjw8HhGlcPVj37nN
Xnjyk5TPdQ+srLiV1kK5EfDF2wlVpENxblhVOJaF9dS7fXWYE925nrI8vXdk350R0jw1KzYdGDlq
6aiBbWIe1e9KXRvZ4RD15rWNglzgyDI984Q9OQr7ja4b/Q80M97OKi4Q3wQ3U4VwnqATt9hQuep4
TkLsfWIHxJo9t+7utS+6bpZ/btrcBp7ToBEWuq1MvmbjgsJQ3FMRzp3urmVZj4PSF2e0BU48LjFw
Wm1zCKUIoG/bzLMVTaW9eLi9sHeubH1Ma1/IKtppvTXcRXYUXWp49t1og1ofIzQ8b5yxbh9SpJXO
JJknUgDu/hW0w/WyhpG383dmoSlqK6qwFRoGtqUZH+u0T15kbzYHXCVoXnx8+k5U8PiWsEQZk3ye
YvHbEelOr1nvVIZqXoWO0ll73ZmBw0x2tc8UWom+ObnKXdy73l5mxkSroUqPqjvpfTDJaH/m5xgM
908OROkJfidofrrvIINBAb79ObZWK/rURFZYj5qO4hpANB+8nrFrFTO6rgHZBE4jvfuUds+9PRoS
eCDadzH9mAdCs+3Hi/dZtvP6m7h+rZXQQC19K9aZ6tbI5x8shGp542QJ3ratDjvz46lv4uDfmaMn
CDUD5Ajtt83MK6mndgOoKswpK/pdn7mHfEEwSnTGOf3Av57Wm1WGdUIcXJl3PFY320ymqtYtszDD
NGriO1DCYP4WEt8moL+ZPCQdep7o36Xur8FoMbirzcZI/dQe6iiY+iU5jG4XJ4GiTDSaG6QPX0sU
fWJ/kGWb+lM3ug/zoBdNUICLjYGpJ+2VAmoQ8IGiPkQNjMJg7mJ499lcWFEA3GR2Dq1TSjXouPVQ
LasQ7XGdidb+aOhTFui9KxYfgotEa0RNqTNXPQSuPQAlLQtoopYvcnHRAx3FtAA6WIpxl2WLFlpD
3HzVzb619x0gn5H6Q5Keexy+6/cgasEbhL3BKrGw6rqv/wlcEogwQLNKpyY/lbhEydy7AZoYoVtm
xuN+cGh629VcByDCMU6a3YLGce6dM1M5+TtAryC5D4lp7fy8/R0UOCMb1Q+kPRtdlQye6MIfadgp
h5LiSY/YYeb1vgrxMvGXZekMf4nNYUK0ytLOxNXNlQHZY5WppCHvcqtDjdjs6MjV45L2sR7G82h+
yaAcfekrezzTgzg9Ck8muHzgM7YAZawoui5VVGwGJrc6ODp+15NapmcS8W2c/DsZPiubj//zqPq/
XdgCgu1gSF0H8DRPydFLR806DqPRvmKe0TyhVaJ9n1kQaHNzE//E17kBbjqPyRPxs7jnXYyG3ccR
gy4Lg27OsYn3wCosAcUGPZ+3PyrOPOFiqrWE7TC0Lwof4TeErPR+xOEBdT9XtJNvemLa214EhjZH
UUH6UrGK4igKKQdftdHo3IvYqRZqba0xHICsg3pU2xhAYh5Rbgz0bEA1UK0X8N+uYsJGsoHmEyoM
Z3KOdHqB+anWlF1as7M8Lj24E3/Qu/zCyabxq93H+CehZA3AxMLY8q6Sag24QFeTKsjYq+gUJtOY
BWPsJfG+GVNxC/IlH4LGaNu7uImXF7uZIrT5zBRwICyHIbrHtVXpd9Oy9Olu7qO68LuyVu5nUEDk
w7lJz2s0avePsKjZ7GHFYh/Stpr7WnpjB2RbSP1rw7RN2rDJVPrpbIs0MGqvGkFN03nb8SXTJ9no
1g85RQQq8I3oPJZTNdKyxl3mh+vW/WpL5HQKr3S3vZEqSJc9KkjUvCrL6x8Uuqo6onktEDzgHlXg
xUph7JO+ydsgEVLeG6MTjzupoQfh153Z9IFBVIQg2pRDuSttNFoDN+moZaEaQe8197TbVp/ETzru
f8ZW17/HcUKDdSzj+FY1RiTCZ3XVPaXN4CeFOtybqVPc1lkzPAhE/Z+QV3dRMx7QWOl72bA7bJFc
NHbb/zciXFYebGvpTN/zchq7mdc1d1HUl2j8pYZbg7t3eTtBCEX9zp3S8jLvLT09FjKm2jiO9Twd
Y0sfXt3ZbFaRx6V+UofFu4idtvmN1NGkI6tQLcAVuqL5abnoZ/Ep+uI+b4buEkxy+ztuACsGtgfE
36+tRX0tFk25aaoo14Nyauabjh7ic6el9ZHeKBGO0ntp7VaTvBiqXF3+GjSV2oKS1E5IPXnsjkvj
qV9yQ1GtnbS87lkt6/QXRKPlLu0rdFdny/02wxpf/DY1sXBbWGDfmuOi8SOZIE2Z2AXiOJn2UCdt
h9QkxqLfXc7B4netikCNLXQr1Od5dJHWHfIbGdnlvdcZgNFjWQ+pX5tWVQUoelV3Y5aqqd/2pnOf
a7be75EZEwqpdBmZFx2qGo+eVowPtVTFT6nE7r0ccRI9DJ6TLbvU1ZWnruvVGXByU46BrgwGMvEC
YPdXZEmrbyhtOlFQiiSr0DrVl+zotkY/3USIMbtIjI/9jcwa5GqBn0MuaAtwyBkmHX8mG+lbv6ot
0MhRBtT2Pjel1t2Meqn/EmA8HyyMeBLUT2u99h0N7JivyThuvgydqd5brtmtTh6K96OlfWYFtOtc
LdCHqREXRjIucTA7pVfcZrLVKq7xMS98K53m+maOze5LnEp+Xw9TXvpT1jlElKJUbuZchSmNaq9C
sjEm0oZ7UGGhyfXaBHihAk22wLYfM1qTtb+MS/MdpVpqgk1m3c+2Yr+i0petZB3DQfc3Kn9ntck+
SIBVKb6WVz3t6pFC61VXJsnvbBBj9A16nfagTq6Z7K0IA1k/0xarvNLaySYH72p5A4C0JtNsUnVA
089F65QWY5cESJMvv3RjdGef0Kf/xLxpib4mliazvRiA9fizYrYY1CQSiSsNpbEvpTEL9ajJFqvC
pm0dAD1plP0HIMNDkVNaU7zPytT9w2U/1uzKYb5oex6XgWqjVRtEBLL/tGHsp4MzoPC8N+zaK1+R
S2uuaT+Mz5mmpMmuX1novsfEeNjoovrZoS+BHxdo0Z1ED+FP1mY0QqQB2DAQ6J5C6O6s1vI9VAXx
INYaWi3O3Hr2TqmKePCrqeQeALMqhsAoi+rCdOqu8dmU7EfZq8aFYTXVym0o3B/xApNfx9ayCUbE
Oq9y8EY/8Cl3vrfquDyCRlHc21n3lGdVzbMUuJbexQcDoxekeNMaKlahN+gM6lFNoI+mTDwti+lh
t9JLInMnMkzbZgzIvwvKDC9p3S03ebRwp7RjygURJ0PEE3LqRPUAgUzmF3U8asVNkQBD2elpNt32
zYT3ZV8q6Q9MPcVjggFfiGRwi81npKFZturRP+sJVIJqFdfxUfJKvmUKX3yfzIMWamOtGkHfd5O5
Q71TJksw1EWVhH0cV+OF4tYaaty51U2HQYsn6zqDYOnBAcjSJugaTp+fKIX7vKBQOwWlueq09otw
L4rEjb52hdE0d8uAtPLezsCxBDEMqIEvKu046JTI1v0Kl1JOcNSAlwdJULCzM8jrsPRTpdtNCdfT
XkF6Mrl1tRgQTIQ6errvmJPOh6yyKXDndPkW4XagkdO3ZhrEqQpLxU66+TqPDYkzHj5h6c6AUQib
MdXS//qV4einaG7DDasXjcTd7dBZdipRPS1O1tTHeRRKcQCBz00vG4g5gWEUy4UnaOneFjSZcr90
U824N0Wh1GQbeZ1cgotWLyRV6UPt2nG8418F0uAdrfpjOzm1CuqoHX6XWp3eRF2PWpsVYdQZ9KTE
He/UiP06ZGPWBlppRZ0fkdCNgdKY+lNjTrVH7a9abkxcxQouI2+xj1YiylvZDk35LW4pR+3GSO+s
QBONwruGz9T6YhlARdEMyO5iOLE4cwyGwkNnSF7qOErvsD437EAdUIAJMhnbeTDEZnOPt2Wj7mi2
xB6/UluQwhWD5iKsqw8XRVWYiJbTYP8Pa+7ORIQuHaYjOu2V60eOWV60VskSV2Qo14XWF08epXP0
tQtz4bxFjn3jZWbKX654F+8at45/GYpt/mc6Ct0eIpqifhv4VBPrkSjw6MjESLaWIq2Das5E5AsC
k+eXw7qKpSg9I8CtdPhTJHL4DxZI0/rV2ppHw8ca6fTa7rRLUFv+OrlpkvmUv/OXCqLztJdJiiJj
VkLruJDCKB9n3ooTSDNhwYW02wJl+pmGrg/GlNMm+rqihsJj0I/czHxYRCLETh0dNfYXyQW3N71q
kjtaWPHXMfOyXzOVN4wf4+G6NNXxJzDD6qiwsA18sST9JhYIT0GRjAZ9E4FEsi+GyvoRmxkACxSS
FRSS80677hNkj1G6mOdq13aJqvtjNveXVEeaYZeOSWkcljhi19SkLK1votkNokDVImtnL3n1mLde
1l3C+plfyY2ydD9kZXwFqhKOb7oiMnyv6tI72DI9ovFVbuARwBMIEqFazn8WTAESVOQ9s9wlqG6T
qNFpAJ7d2tE9HIo43aVppBx7ezLcPaVEK7SKlit1mKwJtkraTZe5ipg8V0CmZFDa4gYaEAKzAc6q
DarnQoy3WeTN2Z6/Nj6O+GbXX71UktiVXR/x9VOF7Wx2Mtd8t5wEyVsOyxOlOKvEcc8VzzFCOQmq
5t3S+SKJzK8ttkLX0VQlLVLbA0UZrlQIO3GpZTThB5n+QbpDNru0Qfsm7gEs7QSC4hyXuSNhUJRK
G+AuqsMLuJXO5DmvFl90c+Dvj61RqQAxMw5akSDcfW+ACzUQi59GxQcSggtQhHCJvKhyNwbv7yXu
C3yJlYxU2DNaAuOc/ETOpGwBAtQoasemmmm+2aSUKxxjkG1oSXP4kqF4jS0wVwn1lajx7vN6WZpD
zrOv2SfTUPwGIG+bOwPqdHmJXnzzhPRhWe3yWJfGr7lbSvNotDGXaFS7eRU0sU365wEpHv1CsYsK
L2KTFnQx8Tz3uXItnfDbFn+kUfRfLZO+7D6Pq/jBIv+pjjIflOm+0zLvZ9F50R9A09mzZklO3DzN
RqhEkfM9TkfxajeDd0w97FH38Kt4rcuJD3IzDdls8y9Kgk1hbUMBy+OEOAfSSajBlLULiPGCRd4t
xjBa+whDWtAIVPvqfWULOjxDPtvVXa9TykR8fRhuqHom2a7o7fm7OZNFXooJM+jrZRyGuwHiMxCf
2uAI29x0XyyU0EFlz4oWATZoYvHHdDNmnqrLdBspGa5OI4mn5hsp3BS/gmz7nQhOz5rTkGm7QYPK
4duTZv/uhSaPZP1i3EXzrDw6o+Gm15hMzCLI67a/0wW6ZGhBLvM3PW4d74jMuRtfVGapf/e61LyF
AG21fxywXPouQ4XW4dGSFN8LdAMBBeCDbOzHWKSCFElUf1DFo7Q5NiWuryWUcH4S7mQ2lGPHai6H
HAn1XddUsfElh03/XPO4GQKsS0oBWbR1n+acZfcjipmPTtk6DxaYatX3ChdOceQuWhBnNBZGqGYU
W5SFnF+BUyh93H3rn2Bo1OsKiniyW2ZN/em0Rf1ajRm2BBqM4lursXHU9vR59aMnnxNB7djFL5en
wy0YH5JEJDBwhrKLWkQXCw6VF22nu0iz60v33zSPA2/ZRIr0UsERKtobS16oO0ttzQ6H7KI7J6W5
6R+utRGQX9DAACeumIy1qv1P8UsxLVf0TWWEC//dVVEN1Vo/nynHjHLJpr1n5rVFttZ5CRsnmc+p
wL0rndJApLiLRgClbI0OwtvxKcBIqy8BK9t2UwUpDOIAGczu97hUWAN8XHQ5NZYBjZVRQBQ72yZ9
1ELvH+1SDdXGMr4hnmEFyJ/YF5yp+ExFeNMMWJcVNhCzAuSLUPA71OBalckBN4ddZXxp9Km4pnaR
7AFvai+9V5wBOZwcDeuctUdvUSfcVA5NoNdtFVlaKCr9Lp947jszddKK2suxqeanj5fxLxn4TemK
zhg4afqXnNOVWfX2m3XoVdVTl0yhnBQ921m9jJTDVA/ZAYN4Nd0pXRTRhlZQ2b6Qjt03gULMfYpz
0/ihkcaOfi/sXL1p3DgChYdGwA/0WRbNj4tInHNGfP/RAYCse2yVzQEsulkb6c6TKPRh4aMnZTjz
aAsmMVGCHhT9c302PrrO9gJAs4K76QFthgJSa8RrQyrsnEzbT8qEBDc6fF8+Xv5Nn+3vKMhc2+xi
poRa09vVj4WTlrPSzCEavNXVDFDubjDLEu8ivXko3VHbde3onTk67yu1+l/eHpQE4E3gDd4OCoVA
a+GIzmE7q1ogtKEPPMoeu4+ndmoUYHEURa2VEbtV3HVF4S6UmudwcFw8BagbXyA49PzxICc2BJVg
qG1r1AOCsZlKD+lHM5N2DrkM1HAxvHg/QJp4MqOxPxMFTg4FwxfCFK6wtMTerlo9q20qeWWF5pzF
F1a5QEKypef3Bt3BM1/o1Fh0QZEM4EASAjaBdOlrJ/FSYwk7Xpw7ndsWgOVS7BkqPTOt9+EGygBd
LrYCnVek/t9OS5SO1kd2p4U1ZQK9g3TVtMO1UDAioceindkUp/Y7GBAA2JwsPtxmYg1Xb+EUNW2R
WsxoQUwoaYDRFbeVmlIdX9rcF/E0nNklp7biv6Nu0C2qm0IjzqQWOlFtPRR6/eC1Uf3r81uR3gqb
kCtidc1+u5D0vERHCq+FnjuPF7pVy6NoFfEyT0v/38dDnZwPAg8EQFiqKLy9HWpuE6OgoqKFOmJN
pMmWFQgxLGci4KmdAT4DlDG0BwRnNt8KPHeGNNOsQapQ5X7prOgypfKdBNglUHCrEe/4rG/c2uGl
5wrIBVYxXdHNh9IzQW4SIaWpJbI9ovQTB15Ta2eC7rvlW0dB7AxoPmgNuKpvl681pxgQtUfXNZfx
QZO4lZHAZ2cgBKdGWT8R55jkAf7X21G0OCnKbB1ljNv5GGtV48smPac3eXIUE/8WnZsRwOd64P5J
+dzI7RyU5M2w1aZ6n+eVuutJiy4/ueEolcGQx9gWfAb4oM1cLPL4DBaqEyagund2lslgyL38zIpt
8R9r6x04MegjwJ0qsIPNnWtKd/JoGjnhUFj6N6ORFlWexSM5N8uj5VbJVbzA1ihG/Gm8PHGPdSPE
cYYv+/OT8yXwgusHQUsnmb7p5oeMMm26dsGYUbPLKqi74VF3WrH7PwZZU2Uu/7/khbefLhOyRP1U
JfJOqJlQDkWlBp36M6OcukpAP3FLkjiZnOa3o8wY9NIG0bRQqVVe0DQWdmSd0d5GLejMVXIquKPg
T2BC7IXreDOUblI+Ba5CBITdvAMlZV+qwpivMphwd8zUpbIr52k4c1mucWiTwa4d/7XvyjxJYt/O
UC8J/S3aUaGbafaFJZrxSHUUB4G0yUXvW2OSPxY6xOWg0HginRn9xKSB7JLoeCjzsr6b0YtajRMB
nTPUorR9QXmqNQ/61EcHFRRFEjSNXHWvTbs+M+7ffGMzbSwlODIEGR1q1maPVo3WVLbWDqEeL/lD
0sSd8BOYrsl+0oxaPRZ9Wz/LsR0mXmLxqr/k9eVXzBZKO1DmGnvv1I6g5OHOKS/wKrDo3BtmhW+m
5c0/UtzYKN26WhfvWtNs73PgqC9potu/Um/tpaEZVKZ+kw6RuKkR8sooHtJe3Jk98ti+U8/zo67U
uIqklDl2CxzWOUCD0vylRqM13oCNqCJkakBr+MagNk+UcJVkl6vD+AyMngcq9WHd3DWruaC/RLEH
8S0Dlxqozdxdy3JCqlBdnPhZYMVWkZvHibGqPzUXlllTSsx5n047elrRs6PlXX4QS9M0VOpT43s8
lD0VbqaL+d04Wq+zYbYv7WDGCFuthJmk1YorvZqEs1togt/kbBwlRLxDz24w+vZeJwW3jiqvcoRV
hTJ8z4q2sQ/JQhYNjc2qrkiI0cGZldFKbqq+Mn94dUItSO8z7cnAa6S71GnSiWAstOqrzFwU1LDl
835lreHII/R5iliuuoqtVJU2fuemcr81kezSGxcZZo1yuhzvxjmrsEtRVFiVdMgNA9PFMZnPhOV3
VwyqkLDKeJFC5ERRapMhJl1OmxR73zBlSxySdmwexrllC3wcDk8dJNbSI/LzHgLl//YYu5Eiepv4
EFbTQHkOEsAR3bT8iyyH5kbFyNgfpuLcK+/U85f9jBDvCvgCfb05vkau0V2NhynM4edezqOXr36d
9asx6tW+7dssgFyj7lFgnm/odrqIcKrRhWcU1tcCHQIbMbJquEDLodqb7oLyhz0ovz9emHfqWTyi
iC5gsyHb0AncqlA4alTlZlZPIeis6lnFlOt2nqPol6J3DQ6+yWtqTEhc0fQI2XrRfhrNHi1t4V32
w5jQ5nFtemxqEURRqR8//nHr+myiEBQTKk4k9CRVW3WRNnG4tBMesIBHtDtUTvRvkaqPfoXQ2Q+E
daofnx5vhTKh7UrCg5rYJuqNE8g1pdJJ5ascJVm98AxwG6O4poM+oORmRucMBk5coBTTSOzxnML2
b4vRI6JYLY9lLTRF9zvLXCSqurzGR7lIP1350dmIIORXKtfKmX57AlRdtnxmzQz1XnOhCWU8wcoJ
Q5QFOR0HlMyZ8d4ZX7Cx0K3kqFH4YUm3Gb7VRzxqaR+Elg7MoVIM+bOqVCq/ClUf/G0V7VBpkenQ
Bkqda5FG+ZVaGcWvuJ6aJ0Bz6IwJ5SytfoXobbYUeEgIbS6SNzzf10DxT0o7qkBGrMExEZvC6BRZ
7mxvV030n5e207PhVNrjBFqSjnQh74yl664MOuTARUqjuHRHo7mtxZJ+1jfm71KBhnXBnIEJtjaP
oXKoG6uuYyvMBp6sDQKUvqMlk08L+RwB/MSG45SDcWUnsPO20FtmbvTccWZYC+NVtXL7ovesJ7Od
2jNZ/Ymz63CKKHOxsbEf38zJmyI3zVppotSz6D9SZABvdD3bJ6Br90uuiTNH98S8/uLx19Ld+gDb
BPhKS0pjgEEXuhN1u1jSfZMdAiNYQLZnrqxTQ7F72EEr/NLa6rlHwpQQTIsx7Gd67rKdLHpWQ7xv
NXGufvL+djTIdnkqGFSJV+z/292a9Ou6RYILpAct3dCO2CV135wJs+tfeXsm+EoqL0nKXFBN3c0o
02ClBhI5cwg8w/uiUid5iGDZPkKkNZ9XccmHyh1ot34cbE+OCnfQXncImf16Uv85idpSxEakOmOY
G/aC3uiito991TovVlPIlxSLvotlTmEgfzzsiSXFCw4yN6fNXTlJb4cd+zK22nHoKUm37l7DhyRA
B/QcXvX97geey52/yg2szHl9M4qLraUtujZ0IIzvaxrgtFRpFT8QTcxvoxD54eNpvd+Uhk6GwWjo
2tFK3oT3aNBmLpJpCB0QVMeym7wLmCLtwZtk+fzxUCdWUOeQUbhGzOx9tPKs3jKVRu/CdpHq0dIE
3f/JNi8+HuXEClJEWWk2Fi8fRAferiAib7T8i2wJl7jVvlnm5B1yfUiOqaloOyyJgKp/fkAEvEmC
sMpcVYTeDjiXMFLS0p3DPDbjxqf0gT6m2YidMuf2ZRWDiPh4wBPruBolEowpk/O/zQFInE5Tklgh
J5Vj9KClw3w1JJV7Jg6fAItTfPUYBaYFx23LI5tKq6cBbMw0mEZ48ryKvqo9XDIvLrQgmhbzqCex
fqAYaF1FOsyvVhWfl23jwuWNAEZ8taLcAueXeHGXtIrSkLp9f0iHernmXf1Jxib8AdAb1JBWc1Wq
wFtB+8SKW7TBav3Kq7xo3wqQfJ0wxwDUjP3JzbIOZXKDouS3cgHe3W5pFPEoa42rNo7MV+nM6i2g
RazlHSEhK9vj48d75S8h/N8YvQ6I0h76O5T7wKVtAkpagvpQaNxcGYhlXmBDALCTCHepVghqWdIr
D3Dj62MNVuVWSeyZpmUhdhJE0Z0mTMRcM1k+pH151oZyzYnf/jBSZoRxdKgzXFRbQRmBsDGAijoN
p9TQHhchbA3FPDpAfo6yQR70Iy/wfbKkMEdSuzf3jjMgBTxpSv/lzBqtJ3TzU6jr4r0HQwAJMGdz
oCTk08Wpiyg08sRmxrGYH0kC3f8A5MlXKU39CUvb4gbsvjlgZz8CHnRUkCm+o/bGL0RwUSrzMFe+
EIOzvOYp7+BdZ+pzvxtkDxSsULXOJVleBuf149++jQU8cFbrAno/fGgK/ZsrGOA+uL9oEVdZkbKL
VLveYdFtBJ8eheVZxRRWOad3eq50muXM00JcuULyCpbiVY3sT7LbOIUQFOk3wtTgKcXb7W0cdTEY
TkAhuVcIElRBZYi7vu2hoSTeU16UZ0iy7xgbyOK7lDgZBlYkb5vNdZ7xcxDlwtx5lmWOZLBo0qBs
pLxLoz79j9Ju7uPDIvYlmsqXXdVZO1BW6p3uzWXk58DAsjMX8bsvCRCAKIdUJ9k1S7yZvp02YvLm
3rqM86ncNybCcM1YiDPx5/0oWCVSM4GHygPL27Z2eyUWttfjqysTq9o3A+2nZFDO1cxPjYIizFoA
pI4Mz+ftpxzrKlo6VvPKEO7ME01EgRi1c7pJ20SQbhb3O06m2NRYfMXN3q+MLlJ7t4qYS6cfx9zV
V4RVhEygrHdJNOf7pDDbM+YWf7fhm2CxjkrnhHgKjwrq0tu5TTFy7ZbeRFcJxrl6N32PJw8VoeoL
XbarzuNWrMbrMh2P+VT9HmhlO8jwLEZ7G/fLbWOZwWJkl11vHXi3XTZtNO7LDEZC5ew/PrPrBt78
TgIsd/fKrqKRuiZ+/6TJngSqZDVDesXzJonR5B6sl2qy81/TlGsHA0/jlw7xRvCbkFzOLNI2qfwf
Z+fR27i1huFfRIC9bClKsih7PPbUzIaYkrD3zl9/n+PViBJE+AKBswiQI576lbe8rYyFvywtM4LZ
dT0E+rk47BwchYrqoVridK9LAEubUg1e7n/mOtwTQznc2iqWF6LgvdoErRFW6dIHoT9E1AEtMKYY
RSc5nqN6/DXWQdpvzOutXUcMTmeaZgxNhdVjEQQqXiMBVh49tQZc0HTHlWf5YGZj6gI18vM6eG+T
/+0b/xpyteXMkr7BSLHcj+P8e5Mr6n5O8R1P7XArPLk+uNQ4qeoBJkQml2bI5aaZnZ6NUUzM5qIs
pywIfgxt1b+3wsP3CMtI2kvkOMRCq1H6uhmRo6xTPxm5YyHARBhRjJFdc70q/b+B4mTjHipXZNL7
j5F76uJcR4dYylrVjZWAGj1qneaTnOHJ5t3fTze2rtBNEKAD/rHWdN5OkQUvk2OD3mm4xybLeQoV
A+sPNL3+vT/UjcmGVi0ebdHP5u9qsnWs3TNtSfyiyElN9MzadzU4wf9jFJMKHiIehH/rBA/HFI0T
byW+0aazp49TAWe9ey+bkyUFFIKABhMHiHmNRhtp+gS5USQ+orHQ5oDf4/kzGhtxyI3DDvcd8jcv
JMGIvKqzcs/3USOZqY90WP0URLL5KE+h9DCpMNvcSNbHd6INxGeJjABBNTHuWxTx1yWKH4xdyOiJ
+Xjx0RwZZIObmsIQTN/+oE3JcHj3YlFdsxF1BqYnWueXW0KUPZ24VCO/ZN/v4oXccU5S/f3TSIMO
ASZuaP6se5MV2qv5HIuHc1Tig9Sqp1RXo31Q1i9DgrXN/W96M5dcvURo0YHAJLrjWlnLuESDNJga
vSI/qtQsegibsX4GAh98DaNl8Bc6giiEyaHyG32UrHfxhBn/QMKOoEQWIfI8kpMV6kHIIefnYplr
iMtJ2CoPjNS+CGB16IatKcc7vIBqGN1DjVxtWvUwHw0Zdk4Jng3737mbjr2M9tm512PZ2GGrM5me
Vk+1p8ECMfftrFhIYCVB/mOgRv1qqFk2b7we1ztYCFsD2wRuRHtnfRpx1Ym7xAoUf0x7aydZLRXb
ArtKckIairQqNzbUVStJEeUWxtIt0cZCY+lyRy1x1EEicRY/LqVK33WDmf+I66Aud1WojZOrWmNl
uK1UDooX02nV4dalqnbou94JcQeNLGGEotYf1SrRgkMqQziy1ARTnjSCoHl/q1zfiPxYkcwAzhM6
jqtSSkxPnuSUH9sAMX3s7eQJGeLpnZTwtxnhBQfJhqwQE3M5IypwMi0MpcVPkSn1TA2is9Jb08YZ
u35HhA8ptzrFEwDQa8BsoJat0tO+9tOk1z0IP9UDpe3hGSkA873QSb5I4TIkEKa4QNS9+qJYKWdL
Qi/LHwHoubFh5p5qFFtfdNWYYRjOMS1OOtA0/dZ718axacBapfUJt3e51KfHpIm8IS18jL/dKo0O
wvClb40nBKsfl7A9xeJwLU7+XnyR+CV09Wg90pii0rd6ByoJGa86dmqcwAiwaSrWbptr78VKvY3C
7SgeNeqW8mpaidlTZe7VxlcW0/7WEAntpjBJvrx7z/OYiesYkRXUA1YFGhqVs9mkZuO38AcPodR0
e6kaw/dveuCulEVtSrwCx3256YHlR40mBbVv2pF1KGylOJU1NYn733JVM2TK8MPgBaO0Q4V3HT05
atQZuVQ0fhcioAkaoHyCrWlC/M6yD1Lexkdl6s0EPpoTHhbS4SdpnIKNCvCNowf2hPBcgIsIMle7
wxqauQa3UfsgJYydqUb5STLN4FFRh2SrSCoe5Mu3zSBGpDxKFsJ+XAOZag0GNDNa+6GBCsBU5B7I
dn2nBckHWEmSmxQJNpKSgldCrWeeguYsMOqxe/cmEv1nYiNRnIF2IKbkrziFWLnOy1lrsLLSwiNa
WbUnKdKWvuz142WKC43NgmIKdqar69mqoYlaJg+50YQSzgSmfdAiVd43UOmfwqWNNx6v6+eAe0a0
Cij+Mtq6jQ8zXJLDYcT1Kopjr2ii1JsG3dqIT26MwvVMC5U+Oiu5No9O8XvodEnK/T7Pgp29VAhS
wFrfOBrXmxKtcdTfOej07WkgXa6QMkhWrmRq4RtQvp7jJVb3iQnXJYJ6tJFfXQ8FoZ5nn9ybG5Kb
63KoOEP1w1xkbpRp0iSc6mJjZ3djsKcOYG+BY6/LDEj0CRyI0P4ly1gNtmj2YOhYwPpyHAwfsbRS
QOKCfDDLmn0ydNrnKqixKnQa2/x4/7a5Xjjw+6K0gQI4wiXyauigsGa1iOqe7TFo8EvL/CUvTON4
f5Rbswk00HmTdRWabZezORJBxWVm9r7TOd1TNemLp6MRXLiWXm/lN1egGu5P2i06wRrsAdrRq/if
olOmG0M+4KdZqV4GiOrcp0igI84iW0+iX36iimy7C7q+kZvnoA1cbIulL2GhRP8WKVJIo5FywXaU
MouDTh/0/XENG5gHiwNJ5VkXi/LXTTNPnCM0Xwa/6SY8sPQ0Pw4mqDeQlNnr/Zm/sb5oJVPhE01s
cLerN0sv+3JSUfb2EwXIRbXYlWvhYbq/P8r1pUa11eZzQJtQRV9rvCNAg19jyNWJytdLAN8xKdrA
XRrtkOX1uwvpYKYob9PT4rngeVytr17ZPYz1svEBD+vPnRTYxwoFyo01ujVxAj0hlAbBkV2JEdcx
AHn4yr69zPPrYpbA8fW+27idbxwMyE4CXWpQxKBReLkTYh19KOzXGKV2pl1qTd/aeUm8xpo/3V+h
64EwNrA0SrygDIinVwPBfYET3NSNj5VuhlHIMhxB6ssHiMtbPu7Xm4EtTWgLyQ0ZLOBjl98k0YcU
1rWNH05hcTBCCTkjLcXTT1myvdNHW0Z5tz7t7/FWwZ9RZSjv68whrKrmqy7X2CnUSfB5MBEkvT+L
b+qAl6EKiAkcTgShzoBhtXqBEkokM0roLZbupdz8SBHF+4AnSe2cGiVwigebz8VspmsJUZBfX/4U
QHx1Ny6XID2mJNURpOEEXmyvS/JCHSSIOkx/cPJ4RLwlkfdsfM3eaXJu6Yeo0+evITUVwebtnRcF
/ShsdpHI/q7WReRnLWoeiH+b4z8BUkS87n1VfIPoqE4CJBttaRlfHwmeX5usXaDzuFdXd0kdtcjl
RUHus+z2scgQVoq4trz7cywygtUU00GE+fUGX7PXDKkaXdesiKrCz5VZ+zRTdvsoGK2oKAymfOxt
Ge17DGi/3h/1xqZFdwz+g0WiL/51uWkBH7Tagj6IT2sZlvHQt96CiyyOOaXbls7GPrriQ2C4zSaC
3GZyUESn6nI4tJYqp0bvisw2zB7JFiHqTZPz0XCk7NhnQwn7H6lFCa8TQIlR76fQlqmNl1mxcc/d
/HASGp0Hk4xjjd3idSg6kvmCtmQth26qIyZOjlrs+yxC0isqJXkjtBIhxWqBNXGr0kATLobr+1sa
QJYYgZZSTWFy47T4Bx2Cl6Yw8Czt/2lbJ3JVRz+M2vL+mh31CgIscPXwivFsupz1ADq4aixR5ptI
Fh6LBZR2KimF1xtmspezJdyIV6/jOtJeIgviHgEdWAORSM3obMxJ5lugzpNdQ7fjOEqz+SOgjlzu
lCKNVNcEp/c6KXO2saNvnFZR/qGpA+JSXMaXHztNSTDSecl8TanDbyFmvI9Knm2RJG6NAouMTg6H
FujH6kIsJAtxwybJfWlQY69pyuqp0cd5o4R8cxQSJjBWyMRfgUsqu8zsEdtxv8VTd98FivYYR3r9
8P47AF8jRACJhRVayZczFpoIAw1tQmUcZOxR1qf8pDSRckioMz84Xeps3HQ3Hi42Bo8k/GDYQmse
WSeEP4Ed45iG1Ynbm0NWuYju2B7mAubn938bnGd6ibz0FLhW6zSWAY8ZruR+XUsQECpQIocwD4qJ
282YT0ClzC1DuBuLBiaARoYAPxFMrKbToXqBuIma+xh8Op6ttY6HMke1ccZujELASVWGDilv8rrA
hI7IUidYBvtpjApKYaTjR+Rstmy4bjxKbwEatEI+BCLDamtYizwiGdj4stbmz5GmSKde7uYnzLny
D2otx49ybW7hpW/sDzaH0AYXggNXrCsYeTyDQ1n7wCyGB2J3w7Ox2/GKQH9/ukskrcHQBBLKkq2B
maiiGWono8GGbUWwa/XiN8h0DZB6VL5/04sUgUodNS4qkKtdkahTVoxIq/t5Euf7ocDdPkOc/IjQ
/5Y5+61FY/shJ0pZB4jfKuadiiianUmvfC3qRi/urOHZqqUKX/C0xKRmUarhkPfRVmH11rA6aCyU
SQQeao2KUZxQzWEUlL44857UZNgGWc3HDk2gh8mR54OslOHx/vG+dQp4afhSRjZx1rncn+UUTrOc
zqVfqukLsod0ZvrZ3li6G6ECjxnwXWqtgg69ukOMucvgJTGf0tjkpyae6QLZkvwI6jX7N427aEPd
9kYllL62kAChOo386hobjSQ7aXTZVL45FtnscnErL1o8yM/hZIe4FFVoXT2kzdjuCi409TTYQmkU
au4WeODW9Ao0FWEbOJArLA6W9cYUj2bl97WmPOpObz0uEfHY+xcR9QFgjSbcUZBil4uolsksDRmG
w4rSOg+11hcPZtOV+/uj3Nqef48ivvXv4kNZabFTqZVvzaE5u/ictnvkQKiBFJl+iuY+2Y2dam7l
07cuM2IumFjI9osL7XLYgdZ/oIKj9EORWsAPQH60GGhxV5C2t3pgt3aqRVEZzC0AUTK2y8FkCIcy
qmONH6PLBlZzQTQtGis3quHA1AT2G0H0jf3BcaAfBlKHG3SdGTU6alVJWo5+MTk63zbX6PjGW03g
G1/1piXCUcAojFbk5VepWmM10VANPoFS85BEgDrNug+8RJbyXYkJ1MZX3VgyAaMnjacoDwxN7KS/
dorR4RebVM1Ai5tAfUiH7KHV4/yA/qBxuL8pryZQPHSA6IV0hACyrra+bQ9Jp+WSfsrMAqUIoQpy
iGQ4t+89YqtxVps/wwa2nRubfV7X6dnMgQUESRdsHLGruJ9R4E2KLBnkGPXjy4krtAJWEUHkSbaK
3HiskNt56cyphfipFO3joHcauOGwab7MRptsrNqtwWGd07gRQPqr8idk/nxYhlQ/2aFcfDf6CV5C
3ZiZgkbp4MBMQNn9YRLuZg95k/fVp/evJDtGdig2Ue1b183kpisGOdW0U9RHgdfIs+QaWvj/rCOc
VWIW8g6qyqutWaN/DMrV1E7ke9FOj1NMFWxF29gtV1cl5wyCrECowbgAunK5jnJjBJZTWcHJqOTo
iLSd9YyRAwKIeWMd7B5b6yFL+tf7E3h16sSgoiiPLgeGEWvMoRqqWkAhODg5RjR9kkrONg2e6NRT
1T7eH+oa2M51TKBCkQXsOLHz6gPbRssabSqs02BW2k8HEeIjSJ30i1IY0hPiePmHoEmjJyR+y2OG
LOsxiUzzmDl5dUgdWfo6DErcH0dcaTdO0PV9wA9jB/H7hG3WuqEb4PNqDURspwrONUz2pPq4zGby
/qkGTyMa/gLMS4H0cn1HVW97e4itU0RF6J9oUbrHnvL/v0vaqxuxzNon2gGhz8snZDzptpNrrXas
hlbS0lUqY0XQac0s4ZrrAI4g4FdBMkMbvlAx7gVh8qMM5ebZgOs77RaF799RTFeFU2MSPmXzUg8e
hM3oK8Pkz3SxUORMZif+7RQmHtP8PxF0XiRktBDLwznYVWoqhq07GQhpumxdPdgVvBaGyw8OvlHl
CTV0kPO+cSMloA6UQCpwO+AcW4Xh63iOORBoPUS3iMuBHazm23DYKalmnrA0RdbRojbype/mKnF7
Q+sOtoPpJK+a/qRE4/RrUdR68UZVDb372/7W5iIhAFsrgPhEWpc/I9F6dEXy1AElDteILDXxqniM
Nka5hnrwtaLvCr1YhfS7fj6nLO7HEAGt06JwPoSDeO+Wed3sciUuDlHWTp8DxS6AE1XO85Qs6QyN
u4HvvKiqq5Lo+aB8oj/v/3biZt5PkfBp68JjlmFMgjKmfVJjEOtq2aj7Znx/SZ5PF5pd5JLam9vx
5QwPGSqZjjHbpwIg7E5bEJUekS3eJb2zFTTf3FQ8dRjZ0PGjebcq6s3GAsemCO1Tkw1W6+aljrjn
OBt+N8jyKWxDJIaHuYCdYyPpldrIUmDC1m7Ujm7c2rBH0CuktClKfatfIYGorOqgoA9g1fp3+JPD
KzJLSemCBou/3V/DqzhQkH2YXP4SKtEMv5zdOQvQ3KDVQ7DUdAdlsZV9ahZ66kadZux0BK63rAVv
fR0NHcGAEuTNtWmSpo5h67QAaiobH4LQqPuHLg2+d8DZ/o95tOjtC9dJjsQanYoHRGjXXSmdxqmD
fhplMZq1DhIiXhEvyv8zmMhF3iSjOKOXE0k0hHlspkonRAm05y4oxn2hDfpLOqnSxoN2awbFC8PD
DuQdKu/lUDoq4lKtO6E/yYN+tvCWP44ksfsAnurGxXNjKII/7leqDzzt61JfJzreeZ6FfqJhczRJ
0YS4t916DdIoGwHSraFIurHbBnFIhUr8978yBG1E+wU7uciXZ6V6mO1Ff7Sxh3qyAZBuhLVigi66
BiQg7GlCIiQ3uFVXKV1sG5WKrE3s98OEIFATWUeEemtU2WVp/NTJZfkTOCgC5chSD5h2OFslluu4
mh8A20foWCHa4axSlB4trngJzNifly44WD06/pG+uH3h6N4sMRwRxo6Axty/+7RbopgEuxg6OuCa
yzk2CsL4XiqDU5W1yU/spPRHKVGyD1m22B+FYt1GpHJjTfG74bCTjCFVsE7FegWXg6DrpRMUuB9q
XMfCgzMiBk2kjfBTPPfrJSVDELRK+k/y+svIghD/qfoY4wcbLTBd65z6YXGcXHObTFM/l06zwP7j
Zfzn/pS+BRpXIwOuE/MpGn6rQCRqOisYiV39yUTLeAQxvV+UPnO1cgi8LFF/Z33wwv39iNrRs6Ys
e8uW9hnVqB2ReHFYjLhAGjgcDqE6KL5TOPHGItza7RRHUYQhvUF/arXbSR9LXRs1LlynUfwsjPSf
xahl38x+kI/h4NSuXTToV2P58FLFeb9xrm+8MECeaE8J1jKNkFVgnHMMNJxeglPbytWOU5G92nnY
Pqaamn4rjTz6en9Bboxn0f/gfFPoY9Otbsfc7hHXMrTghKQW4t5JVO5RmkmfE3ssNjaduNNXS//3
UGtgY4soVorib3AaM2k42NWsuk6mmu+/gxmFNJzMipr6GtfhlBMXcMIoltKFL1Mu294iSeVHNNKU
jfvhGp1OTVY4oYK+wRCa6v3lBVFQvC86tQhOySJVJ6x1yn+h0Nmh29V1B/4pybwA34kjJX5MpuKm
fihzezkiGdQhnt9b0SlOcd1C1lt3E9DHX62wcV7uL/CNyxPYhBCQIyTk/VttKDkyx0aWpgA/o+Sg
lyAaxrJ8sabRlzG2p98bPJddtIHXvXWTwduDr0PsAhpstat65iqsNdL3OVLgQmuF+RoDi3i0kkb/
f4ai3gLKmYSC5bhcg5YymQOVRTrRc/1iGilEK6B8h04Ntp6hW/EuV5ZAWaHuSs1/FbQsozx05Ux9
QMrUZR+j//2kFEASCwv7ECqR3bNsl91DgJTPwR4T3GxG+Hz3l/PWIUJdE1NZJESpPojz/Ne7Pzlh
VdV2GpxqCy8pnuXAg3y/BYu8dSvAcCNZEXpBtHEuR5HLDPplajunTBjjuHS7q4eWJucedehp8Ax6
YxvLeOu70KgECyFCQp6/yxH7YEjAktdwLgFAexgudrsikrY4t7e+C0aUSITRboShdDkKtJ1iXoB4
n8YABjRd5/RRtob0NOV1/AkLSOn9YS7POMwyjACYzLXYS4R6bVIBDDtZOhreYUqVpyTJfBlLfdi4
XW8dObjKVB1koSi3RjbGddnYkmlJp1qfy0ezSovvFq4C3hA4W0PdWiteCwiGvBxwc1a7o0WcGpXm
NIS1H5t+H2GAiRfSFhrp5ig8w0S30LzIZi/XyikMZLEQgPDHIcL2q9ein7Bp0s/3z5O4olePEtxC
hkCPF726q35FsVglzlzmSS+s5bGVHGdv4dWMR1Spjy9dpmPNBgxs64BdrRbZKu8TJFIx9hWRKqi7
KNXzqTnHyWB5Ux1qD4lU2fvCzN9ps06th6SHfcEhhTnB3XU5j6QpSVBGErbD2WQ9aU5juXU1blEN
ry9HXhdWCywlPUoqAqthzDGWOlzImnOQKUrmjks4VLs5UuvYk9o8ExY9lfYBp5oEr5RwUAHf623o
Fbot/ffOJeWXELsJJhZ39VXtuKM07+BXwy8xDUyciYIna4eXi/Wc4F45HbXEcoDix3gv7e6PfBU7
0r4XDGSgehZRwRpN7pQVMQCCTmdg8cHgxlhM9dDiRmVv40/60NptcDDk3PxPT1sJT9jc1jfgbVeH
hrLXm4Mndzax65reX+G/GDR6KSzTK+c3CH39UwqTY+NauwZ6M4woYlG7Re8BGZTLPRXzuFdhPRVn
reyaj5h4aPtGHutvQG4018yjxCHImQfCC2r4P2fTJjl0lMjEz9LqDmZfQiRIpeYRHHgOzSqzNqbh
xm4kxSCIJ67lmkIq4/IHamOmtLIRlucILiQiBtpcepDC009VxK8wwB/8M9DG/DBJlvk4Y6V4BMj1
7oDXInUUCAihVM0runqrU3tpEjuqynPXdsuzkfa23zex8V6E1tsoGjcYkRYrvn7T0BMv564rz4lk
1V7TSvlTE2mJd39rX+MmxTD0IimkIDYHXOVyRqmo9soYjeU5NZT51Y4SXA+HWPKrcuQoL+VwzIY2
fDZwK9zXuj5+zsN+fBjIMjceuhtbXMDPwUXRXkY+ZnXRdJWi5vNgpGeK96bs4lZQ/VCMqvt2/4Nv
DSMUU9ke1JCvmPQo/2igp6bsbGUdVX0TXzVZQrbg/ijX7wBR1hseE2wkzeNVtpkEdlrZcZGd0yJr
bRfSpYI/CR4Zbllk04/3D4bkOAsJ6YWkYDVzWSp3xrwgRlNgCfoFXKv0RDTmPIzVMmwcwFuzx81A
I4QIEuL06vwFYLXHanTKs5NW37W5q3eSDTXw/vdcRXNCoINGAlwBUU1YgzwHu0it0swxlKc6/FsP
TeXQTcX0X7IsoSfrbMn7470xUS+CBQa0KYLB2+RAM/LlGZhRY0Y6M8qQhB0plNL7UXByLYhSdums
pYVbou6F+UJcWI9VoCK4HGdL2+7ycWwRrorwdtrNqCWcQyxxcneZ6QHCbZLVcNeMqfFnToYeqERX
O9+R63T8uhmNB7xr8FJSlLrRgYwEVurq9RT4tFJq4f00Js+93dMaRb+Nsu1cLtrPpBxgm2CDHVAa
zOT6g5rRXESjIXUs7MryOPQaRbfxC0MDUffCri9P9Vh3OBshxQbZr1v62SvHevpktpoaHrURC2aN
fs3sRmDLGlfuRzs9ATySx1OPwK/hZlNtVq5jNGPv2oNc4YRXRzHUn2AUXlyY3v3KxyHIX9reqqLT
xsow8auFgZiIKqVQuRcuTZcLo+Pjo0axXZ0rHi0MxKDNWzhE0lZDC/P/GIr4Bri6UB5cYyslkoto
hHV+lvvE2jsVpAOjkyGL6lv8wbfs4OqraLDoIPKBE6xRdDQPsRBtGcogLfXwvagfhikz90HTy/6s
VbZfS0v42+4j5dVwgmavlrr+GgZo41R2q+xQeVZbVAiS8GHIpvQZFa98VyS5hRlolxHcLtEj5IXe
Xxb4D7qVan8QOtA/3p+wG6eUBj5lWyGsjuKluCr+yljNQKqcImBtQsnQCAuU1JurDtvoINB3VZJ9
vz/cjRsV3Bp9cRjPCv7hq0SyySQFSrLMJaeiczZp2eCWtS0fJNwfN7bCdTHTApOGkhpURW6gK0sD
jax1MZqmPesV779rh8heem1XOK/hsijt3i6rrkQ/1yl7t8JK7yg7eCW6ZKeypyLwTlEoC1Jr11l9
8OqgwfO7haFOJWlRmn1vJHXv3Z+cG2uBCChMeyFAwnO+egHKILeGqmuaM4qP03807TQ0agaE+7i5
5OUpLDAnvj/idUiMkYY4kRQs6IysiaML+6ud60I+h1Oj7FEfQjR/HObhX2Wi++3loKEfM9TDTvFs
jb5iBm19uP8LxKW8OkWCMsSjxzLRQlh9cwD3UsjYyWejszxNa+WDHbUfEz39zyiy9AACYAsig7Dq
9Zg8R3A6hCbvdWcU9cWmKHDwOkdR1kQuJszgqbj01eUxxG229irTkJIj3gry0SqigI0a2kbgOrPW
NV5edwQ2CxhuTm87jYY7gGlz4KAY8R/E59JTXuBHjr95FHyQzGRKjjJmkd8WNVfx+pmosdWmkUWU
UdBRcGc5L1640vG/TfP+NZytHp5WixSAZsQVfZQA1wJXHS0Jl+TRbj/rRj6DOpvET8/UcXgxB2f4
U2kh1n8ZnOZPRkTF0a2XcvyeqVnyw8IMYXkdTSlJeXWC9FMBLv37POrCuN22P9et2v0yQ71KdlU6
Jk8Fvg7SvunR5l/SykROfQjDzG2Lafi3CTGecHM0U17nNAeGY+rBJ7j/beNaxqL/CqHS8sTKinSW
kzj4Gck9XrBDNANTVYIwT3ZtMg44bWfUqlxa38aXyomr3EPuevisRf30IIzOMrePIyYHVgIgiCaG
8QRcg6lyy6XpVCDKGBe6de5QzbVppau7uGmW5y63+n/Jcy0A703RPVuyFAZ708B8/JiOQdQeegwy
sbvGC5xlK1tndAcYa51nRYFy5F1FdSSfLHQsk0SjU16347JL+EEjejnjxAvcDuMfKR/oZvGM5c0T
Pt3p9FxqSdkcgz7L2l0vJxmPb4A4/o7cGmMGScIz7xgNQEoBJtYhu0qVm3wHZy77YY/VbLtaqlgf
snREVwbsGd+vTGb75NDDjveJkSo/CE/ymXw8Mbsdr3hX7vCwjaudYleYteWDndTepA1GvuvGIn9s
0S8u8UEVO6xTO+k/Ens+tsXx3YRcX6r4OAeT/htmYJ67Eu7VwWO0jJKNcfBCjIAlbPtLEIEit+oT
zOJBPmUqhqxJYWI+nEpP1pTO8QHRsCE4JNhw/gIob3aCmTXLOxbPzl1ZC/ifIwrTJcfZnuvYBfcx
oOBs1OOuJ9plwyoDTjBxWQ2pG1QzvpHAYLrXIpGyH6ltpX+GZTQGl8Cqzzbi0xtBMJUAYgXwy3A/
1n3LWoCcZKWXzw0Mt13tRMkj1mBbN+yNBw8KBq7XRNlCyFfc+X+9r+hqjs486MuZ4k+5J+9dvAy1
S6+ylHbjKr05FAxBijxkP8AcL4cqNW2Zhfrx2ebtespLxJactJ0fQqfcUri8cYNSwiH3ohUHlWst
5YZeadQSwS9nVc1rP6OF4AW2POyDIht+WakNh2s26p/3n4ob3wd2hlItfTCUudeDViX1/YXL7ZzI
cvVSSEB+XUpY5bdwxt70/ljXICWLghzfKAoEPBNrZr7FG9HlrYz33VDgOazzYnDFSYTH7rLkzbyD
EyU9L4oRRzvbXsIFJxq7/E8yVWV2Bx7VTx1XwH961hbSxjpfb1yQkAI+BDBREOJXMVSOPWW7EFvy
aNfld6M1Jh8tQnPLZEjszMuXWaj+8/HsKAGDXEXts21lYRja/blNgnqn63SiyzIv3Ir19aqIS/z+
lN/4LMYjjkZJSvQHV5GAnCKM0VCSO8sBT0wdadE+wT5nf38UCvu3vgsNNOpjSEoQdlwekwp5xZme
anOu6CPPOxVXGp9SvI5hu5Rk5X7mUafjPWK+8JSqUeh31pSgimAGRu8ZTRDjBIaNeOU5RjdNB2NS
1LNuTENyAJhqfS70XP3Sok9qeXJWtYtrJNjCuk3bqa0Xgg5tuFxL64ulN1WBFnJMB2dKlUn2QrkO
ql2MO/dvM6wr2R3G3k73dSlFvzC7o0rXanb1WbXmQN1JcuXMh9qyJLxAux57brOVnXaXTpI97bss
iH/0aYifed/mKt7pMT6m7lQMeQmE0WherUwZXwtSXNLMude0Q9FMbcJXptqHnKd2cjFQbyucGPvs
px3G7Y8M8+N03y8m3Mwh0e3g1Oh4l3kdjZp51xGlFK4x2eZrHU+Yg3d5PHbncJYo8AU4l6XuwC/D
hbd1rOU5dZZG/cSkQ3SQUrP7M0WOKh3bKKp/z3kX/wyrBhd1swkbWvpT3hGDBbWFDwXmb25mibwd
bZVw9NJaK8sdyi3Fy1iB8NnREumzXRoUBoIrfSWdI0Wfv0ggYX6NijE+6BVOMi6vUf/PRLykHqI+
N5/7opOygxMbLEHULGilSaMs90hZO+gEK0vnyPuIDWUd43HoUP4JJWU5T2kqkocOaWZvBMP4O8hU
fMoteUFY0syz9kHW+r7xAG+WfwqjiQc3MzuSkT7Ws1fe1b7Zy+hefa5iU/vJrqpVD5kOSd3BL06L
naktJMsospv8TQcHmRVpICK6fybEhbE+6cJhFvKEKB+ua5S9Pimd4kTjuYmw844om5zIphK8xoew
9KIsWD6OQRP7VfB/FGGF6wvoXxgwLMxabKuxslFJ6nI8j1hkukBew51cd1vQ/xtXGex+Yn1xlV3X
u4Y0X5xUtbtzgS/8I9SE5kUTNZAknzMPnHP37voaCE9oL1Tz4DuAyrq8YuQFG9sojXuIFInxYRlH
KXdj7MffXVumtABqACAF6BA+7XIYKQ2HAcuB/rzgS4kVrIAt6Og7398db5p1q+0h+m90w8R7D0j5
cpjatpq2LaP+jIL9hDk4dIkPwtWqcVH4tRoXxvF0tqW++SGXRUPUOakEAJyAHG92KzP/aTMr+A5e
S+9dXZi174Y50r8qOSHtbjEQlnEXMpJip8slBuNRuSS/1aCJ2pPe1M4PzEuTeK9YxZJ5YyeRDbfB
TD5SjP0YuMlo5IkXtKC7KY/1Tb/PrNEMd11SI5YuDeFziMni8yin3e8+W4L/9L5OD2zEunVhF8fz
IRpG/M/COHYyz5bRi3XVfimJe6OhxzmeKjZ3iqr0ulvAQtui6V5HUgIHA17hjbtEVLOaXAkn+yyS
u3NUO63m2r3UenoZJ6c2UtU9ilL5f4Xe2J/ur+l1KMWooLyJbwSIai1T2NRFVg+NxoHAculzNFvt
Ix5rGOQZ8rQRrdz8QEFApplKR2DddctMrndnmbozaaaZHFRS+xcdkb8XNKQdSpxOKbKarercrQ+E
TwfmmHkVEjyX05qkGha7gdSdK8o0kxvgNPe0qFr2RQqNLUOwWxEFCRslQPjP5Lf6+hyGTUYbl9fO
1ipj2k12oLsDdf5db+bSrg6LuXIlrW/dRA7rA8+H/LGbp/SpJ4LeqYnsHIJ6qB/SPpZ/UM6SqEVk
+TNGANODlarOLx2jnac6lZMXy4zyR86G4teVnm+s1I05owYkxDEhIiMmsArANHOI7X7phrPejyBJ
xyp9ICWb/KYMo4f7++/GphAoXDjACN8S861iS7nBtnBUe5wclar9ShEiyzzSQaoDMvU6M8VGPdcV
tM3vD3vjHaDcgygtUoWAWNYg/8gxuznpxuHcy+AWjYZSgB20OVbkMoaGY2lvfOY1uYU9jB/32/UM
Dm1d0evoPsR2pg/nsGzlX+r/OPvS3kqRdM2/Uqrv0ZctWEa3WxqWs9rHu53OL8grEBAQxAIEv36e
U7dnpjKzVJ47aqmlLNuHA8T2Pu+zMLpirSNDyJBmOAcXCMdNXppAq9tOrCuSEdl2sm38dgYcAHIM
8I9Kl8rvn9sgmR5M2aiqgCrCPMpwEqdo9WWbjuD+PvK6NKJYynA8zKs7XOmGkHupVXnSbq0fYV/Z
vTVhJL3UleQxbIAUoOJ1+bCxPfSU2d8/5l9P8lgTz40zGDaiUPnZMjSOlroL1nY+DiSJiibpa/SX
va9iXn99mWc2Nwg8Z9Y4eDXnn/+psq5Cox2fx+2x49MGvX0BYcOsHitNvf2ANsQXN/XrkIUPFRpM
IHWDMgTzhp8u13eCgm/PjgZx3dhelg1zSgFmbNelrHQfQBz4iobyF0UojhHwnz/jlBAd/dw4qdo2
UEMYdUcBc+guC029sPOmCwEhlBxru/FQE7+M1cw/RhSFYxrAfPgb9FSwPPf6GRoq1jJiCjRLjP7i
0PjrS4aDwHmJhfEDKDJ/9Pj/9PjjFoQ7AOj6SOYJmAZEWWfI8asZ++tT//EqP/W13W7AzVgsrdjE
463hxDLUYFWLCNjEA9PPTJs5MXz79wP4LxgU2KnQSwczAC8da8WPL7slYzPJsNFHY2Coy3Bmv3Fl
uOYTGfg+RrP9IgzqHsxRNu99Hbm7MW7sk2PcMJsmR2+VY+ixS9rkuhRN98W3+3WdPn851OUgRP0h
CfnxyyW43yWKan1swVMC4d6j8Bh2DPKh5X/bsh9iMLxhHJ7PMABCfn68VEQWvtpI6OOAg1GKgbUA
5jVf+kifl/sfT5i4DFrEf1BgzxPsx8v0ve+pqsf5PEDhmQONLJ96dDqvmmkZ4BHB4I1bJrpAV8RD
Z21iBVHz8iBV2G7BdRv/P56vBwdC8DixcMND5cdvoyqiUcu6KF7rlRyhSZuuo1jIzQJ/6i+23L+a
RGBDYYzhKZ9dNX+8lJSo/pElgkmkfJ3it1QWDQsr/n44/7pSQkkAwigalefz3s9dHi9mkpcuNnbg
3c0OZb5JfeBZuQQrsRjVqr5YGr663k+TdoCdUm1Qmxwt7fQjhDYmD6yBfawgl4tnvzIZ+AvyC4YO
SPnAq7Aj/JJ9OA1trUSUmCPkOLBOoTVk1VHt8Z1Qon4se7UA+qiXaKvmsL8wS9Qf4UIuM0cb85Xs
7i8mJ4g+6KidHZF/dfRUVdm4EdLNjgqtn7Qi3XoBO1U4TBr5VRDOryplHKFA34br4zkhETZQP44e
LZNp0HGpjyUZo/sWcvomU0q2TRpJHaKxxRp7F3OKKxNj+SOJ4ukR9iRwnmx9wErZIrCeFRY1z5Qq
gP1f5XCdl8mf5jUc1GCmBc0/Gsw/i7t6Hi2+WQEhhhWNLrzOMpqO0AAeuD9Omdu5cgs7UJnRyV3v
/n7M/8XMQv4SZBpIVkZc5c9WAwFcr13siNORcFSWVcn9rTfqr4qbv7wKWggQdaJfC8nhj28gHLht
XVVOxxruCXknp2FLl7L9Yv7+xZgCGxpt2jM3EgqTn97zCJiuL8/ziXYw2vQr9hxYGeUUrZ8vDjl/
cT+4EkoY+EZBKPezXXEZVe4coIF2nFdERPWzmHLtw5vx79/Nr5s6wuvP3DD8H8hqPy+wFl/ciXus
elj+sAotgZtDOoDEKN+uGRopetus5CuP5L+6KETtZ74tXNkwY358VRoQPRMMdSgB+2mjjK1BNUWM
erPY+eDPPLyVLXG+4M3/+uag2oHfBTgiWJewp/x4UZDsRgYp0whh43KnBYzaRm/4hmyI5osL/dLI
x+KHi0AFh7uDf/7PS66w1nbco4h+kNNzqYUP9ygOPxmvU+S+6cay3QjeRScGq5SLWpEx//t3+sud
Qtx7BhJAQQRx4ZduwUgAoEJAPh7V2MapbP01l57yM4YD9RfD55dBikt5Z5qED04RrvnTvZYOSQyJ
qvGok7lDWGTkZuvsfkXG+IsbAh8B1gQIZ4Gg+I+orj+db2c0LOeE9M0xcnS4gbTsNhLxjHDm6v7v
n9yvPBW0BvHOgB6cu5EwvfxxkEwcmUBlwKqj14I1lHl1HQmkWS2wPRgWO/RZjBUc8Plq22pj/dhe
JXa0j/Duaq4af5q6QgMCR3r1yCOOtA1TvdNhsmcJ5hAF0LLDIGP399/5l8l0HtboWIJYgzkM+dKP
X7lF1GMTVDE5WDASXuBBpUgaDmFzrAM9XyHRrgkz4YzTfzf6C0s6OMpn2QsujZ7tj5cNkxm2JEPV
IJ2X9nBJkiYTTT8WzlB3X/GifkF1zowYiIkA62DthRjlp9eylNVSz8Hq49zCupcGUoubtV9QkXsV
FQKnbbdjO7va6lBCVzRl4Neu/Jua1vHWVdIjNz48dYJr01TNvm0IF6nj2bDPacDpDAccMvqAShOS
ZAx+nxq2qk6k07J11AecL8urmTKwARwOYV7KiLWgKHIYioEqoBhF/yeq4qxpOXPyVUwivNDJ4J55
CxKVWFQGoj1oWrU3lYyiPmunoUTWSsh8uVFw1YWD/7BO+VLNIz0mVtnHBKdpNydjWH6qybO3gQJN
OXM1yhylLfLVktJdYHmE8MDvvZiIs6857E8wIVggs6ipaJdOrmlMVnthRzPVmmE3l06J6JxqzDFv
/FceMH729WjlRel1lZdVHRdlBkkQXWC9iHCszQQFExJr1gYcDr5M8QFJndUrWjEJ3VThLBqUtNB3
ZZ2ytNy1KwFXowFUdOqjBs02nDdGlY90Da9oOa56lwSrXjMagFFQhIiufoqHVqgdeNihs7FuJ5AG
qYzubwPEWqsCJLjqkTgG7ESJPALcUusYJ3d89MLwzKVqQF2p6WuZzCUmGATAcE3oAuamsRqGEZuz
V791UBIgdQi5KfDzIitiPUuu5+eOc4VIk0QhjcculDz5vI033qrcbyOsReYNIn39K0cSTjZdw7s7
xKSpjW1ovGktd+p8hhHtNZ508N1tlHcYzRjtvWROism48iaZ5/4BVXKwSRTjN71eQKqPoge7ih5f
D64xjzb0JpXBeA9DB7IaOLvb4ANmR1honFU/R7Ad+y4iUJAlwvvaTQKfFJIOXm+eey+s1w2J53gG
MN7UT7zW7A3A+ZKkHsMCl/cikhApGwGcAi7aIAnVsb9k1pN1gPxSDob2CJuKIfd6FXMEGPqhStvZ
kx/jGaKCnlZ/Ckxw1AprOzyvcV0/oQU74I9biI0KfyjLJiUTa69VIidEuK3jM3qq3kuAxLxnPLCq
RWt+pXc+a+K+aL1hBh+24z7PwdFhYVaPbnCcVlYlWVN63ta1lTvA5kQuPV7WbMs0UAna2nDl1+xG
AGDBEboNHJ2KGHqtUVmxCyPhdAWHNf0LT8T5tQ9Du0DBIE2choyMeNcDKPhZF8e93ZdQyYHzYxz5
QsKxe5JrooccBR8qFEsAeG59SBSvO910Mh0tGDTZKEuFlu7K+JIxdzk/70Ubtu/ByPOyuI+rt6Zt
XF2sCDCuMpx3pgcXiwlHQGs5nSoS9M/UjLLfQBdV3TXN2sdZBbZichJgB5+SarRHj/vunNbgK3kI
b0yWMO2TttZpTJldClpz/4hSEnYZqqzayxknoxVq4Bl98SkYwOkZg6l9rBf4UyKrp9HtAVWsahgO
9xTWCtT6QSEwCU2m3c7sW0+FDAqqxbuVMRzIM915+g15gNTA0ayGhU8lcSbaKNxSsk2IHpcCNVOn
c1dE9R0monF2K1rVJxU2HGtiBUODdDDcXAe2tHPOcVNJqpRVQTbaMk4XVs/TRqA6qlM6sngsFkaR
XSIgOkmHdhZLEWl/HVM9LwxmzmVceWkMonZYWKyOsNPWKg5gDVS7E6hPTGAaGKy+aZzA+yqFWLm6
nwVrvZQZ0GOydcECmzkrj4ei4j5YxzWDmRqvWzfIEhLS1ypg8d2IXaC8nCY2vc0YQjfBSlaYIFP0
QLPSZ/LUCovwnEA2y8mR0YB3qv3wrhWTHnMYgLTAq0PS2a0nwZrNIxuV5lJ0MJ251MyCVE5KFzsv
SPDilPRu/212xRrmrBHiWRMPNHTgALAOkGDOqVQjCwLqGoijIaAoVZcDxrQ88zkTGv18GR2D1i/r
QmN9zitvrerMeAk48RHy1r5NsQsGL1kosDBx7qCFHNruLe8a5zbEsnr0EUfW5xpo6Qn8+oDD5x5Y
y2GwntNivQnGb2G5DvsGsx0NduQ0dCmpB4t4iQ4uWxlIY5jvxqvKqyBGEEzqaGSfOxbHjqyerYuJ
pmb/ZugHvJa6E7XOEZzahSm4dvp2FK1vNjhneyrF7KMf2L7FNTDcNdi5WHtkikczv4NuxOTGlIBK
rwKTiCANE6arPOlKzGcZR+uQS0epTzTfQ/yQLLE4562CEtCYtZux3YIYexGbCN1ySnVLcpDxh3jL
WIT008gu5DMqLf6zx/C/DaxC3THvV2kM2qZdU1/XDP6Zm7lEftDW9u7KzmEm5gN2eA7bjCYZaAYL
UE130I5hO6qm0YkKJN71spA423+X1GlvGxPMny4BrWSzgplhM78hYCREGsr6sVrEi/G64Q3CC4a4
6x56e0jgvXbDPWx3eHaVHxYurW1feHxgTc5cgZovGQPipw7ct8B8FctyFThVYwvgEKW785Hziwq0
G+UWAQ0WSyR6FWM6wboiSMUg4Kntru0VCX2Dzo7Poze1suQbg9fW92FexzB30YbqNxqyhHukbYE0
xQVsJGpnnCGFhPl7kSC9YCP8CXBGSyqwRTtmEYNqVl6SDAEBvs7RuuXXkGcyL1sb8Gw9NdogQ4yj
r7IZjME6C4UPQ62OSp/C/EhE33yvD07g6DB2I8GPafMRp0A4ewZkXXJOxxKEgJAJsHOh+z9BEoKt
DVFPWAqFcEdwPWq0crO1HCHVb0as63SOpx5KjzG5dmAg+k3rhDzQTtExFUS5C1hBgcdS4obi08AN
6clRceeDEhvOFw118XAXpclpNA5s1rvEkhe39Zwr1+funPuLsWUGp5n1GMq1vfOsB4sLZXzwYRMt
Vi9HS7L6bCfp3q/GaV+J08RJ4UvE9qU6lsNnCEjVTwcUhF0qo9axKei9SCGqu8n/aEDS6bCaNbZJ
+9KMVYbUV3EEx9TyAvkhsZ/3FJVJNhsfA9wf3PMhr8NSnCvelAtk9R0QtMl67bd+coc7YqWpsqg7
e1VWg0teedWBjNNNZbhTZaReOQujZ4tNBuNfGfRJA0AAY2YkdUvMCCtFCs+qEAJFIF9ARIG1f9ST
HPhuRgvtEyKSDoO31JO3k02CpAhqEw0iAiiud4TPtkACAj5jdZpeZBGvwARI5n6AvpX78GF3xRDg
sNPJ5iqB5ADts7lqwfliy7QeIH+BfQkgUn4x1b77LSbWgxvyOtG9Y0cdZUAzyX3vgHWXKj13b7yc
ka48OAkfthKV0C3VyvEz0fXYBEsdgSY0M+Q+7bpRmZvAeMbPjGrrb1QPs04RtiBk2sI+8IBOKXvr
zVpHeQNrj2dWx9NRUtYCG1sB66URxKj0up9m5BwspaBtWsHI9XusfH6zgMhL0mVBIzFTXjWSTEU4
njNrCRLDEAzo7mBeSzJGvSXIg1gxbxsiTux1iODyURjoJL63SJJPMmy/5ZFPQ9jejGWANaBWq1aZ
A53g9wX4w72tuYm/d2GjPoe+103mljBlBJkVBJvMdnAaSyOMzgbmQw19lFMSPXs66sZdXc4oRcGf
p2sRdK06KRbbGP662DnBpVrVKyQR8GmIdFJDrgV22XVkYwKq1yTokM5IBLj3qoYRsIQZu+0MkkzT
YGJiwrt23HuA7P67gRGI2IxeVNEiqi1k4QDEk68sTH6BXc+FIexf3LPDGPqcP/tYtwQQvYP95dDU
c711yko/AgV1LwMpu+uZI64knYNoRKBQU63n7JFlV3ZavEQBm7I4KumNRNcUXcOe2i+IR3+gEn9G
XP/ru0E1jg0TPcqfo3IHPk1rE07+AVBClVUTNQg0XbDDl7rFWZ66Fd3IMkZgeBuM21GDJN8Jt9q0
q00yZ2HuDdoUcaZq4RdUuStOdHo+sKCR28qBo2jsoOBN11EumxH4QPEHrPAfb8v/qD6G6//6oupf
/4l/vw3Cyqaq9U///Ndl8yYHNXzq/zz/2f/5tR//6F9X4qO/0/LjQ1++iJ9/84c/xOf/+/r5i375
4R8FRqi2N+ZD2tsPZTr9x0XwTc+/+f/6w98+/viUeys+/vn72wCY6/xpVTP0v//7R/v3f/5+FqL9
x58//t8/O71w/FmGz5Av3W//81M2by/9b7cfwrx2zdvPn/DxovQ/f/eif8DSxjsngILqfe4E/v7b
/HH+iRv8A+YSAInPnq4wvz97pPaD1DV+5P7DOQ9WtLAhqQd4BkhHDeb8I+8f58hsNNHhGwsWIBrO
v//vb/rDK/u/r/C33vDrAe45Cn8NYh1gmD8NQoj8knM3Ah0QgGcx/dm/CuKVaNSy2yI0jVcTzthU
+WSHqFjU1xCM7ALpfA+VL7ZncuX3AJL8fJxDfSXiZHhysddewQcfxtuYaT0UQG7yiPSVV3QsZHnG
OlQOpkq4jaClyrEEN9APSId+RD6zB8rdEAUkPnEBDTUHefXVtp6bW6VhaSmjeHiqwSZt9jboxd7B
3ESQkNAXIw4mt+B804vQtbADhTYMf80IyzDW2dWAY/RDCdv8R/B8oQgz6j2wLj5RUa/eK8qindCT
fzmHtZ81Lv7WsUtfJGXXX2IzzBUWgKsa3ppXDTXvjOnoFHV8yUPYee2ZcJyd36l3XpXkqem5hucP
j1D9RcMTgRHRqaZVvzU1mfaIVo5ORgtshaR5nTip9+e/ROhjdHJan94TM7+jhLRHmGd2F1WMrzwj
Qe9qWQj9HEkT7ZqmjXbxyl6jCg9wjfz2Ssbr6md/3EbdR+FO1HhOf3xLgKDtleON0Wm24n1u8Fft
Ch6z8JHoqxAGNCw03PUgWudom9LPgDnDU2ICuQIGwqHauNzZUVW3kJ6X9d5zYbqnwd7Nl4h+4q1C
UgNGSr2HM7nSqRpdd9sBbHrwHTxmxmtnE4LVsWk4brs6f3Ht4fvaUpaFGW17NQdh76UDRtxpDT3c
CRwDdhRF+tEY5bSZDbuWprLunN1Ud0vRQ5DRQ0oU4WxV1t47N/jMGWUOjBGg+aJIgMfLG60G03iI
2u354WIzDnfrwnEahkKFfuJo/woCHa7oz+9csleo+r3MGynEhHisPQgBgJ1wy9D+u7k/8tcVVnXZ
RHDRSFThZxxb+UkRnbj3B7yQztbRjvnq3QeB5xTQ1p4skcF3pH/iKcbTqdV0vu6tMwNjnLFv+OrR
KZ1rtysHwI7j4O2juCFVauaxu5M4qRQof6Mr0sDKGwfMZhtNM8KDYuPGj07ryhxmVs4V1diABSjl
FxzbXIFD1zCliT8PG8hESU4wbU8jSu/CEUt5hHbQv2z7hOeRZ+Rz0y5zFgZLs0/8toa9nz/ldaSX
NiUqqt6hkKC7PuqXMoe5VrmLDLZn3xlArtQWXJ1UGvj381LS3B9Wdanhm5TFQ6w/2AyiSzQlFZqn
S7JmAWK7U9h5qKsZAz6GQCdFdoWLQJjVp9sIuocbeNf7T8LE8y0LoqGQgODGtPNt/VJNmAjrGp7d
Vai7q8AkubVVxE4Y9eZJ1sQt+iVAK7I1MA8eAK8BYUDOQARuy8YFgR1sdeRfpZUbjsXgzd6J2BFa
0CGqMbR0cm2cBhUEa8EHd0bvsrXJeqoE2s1z6fl50E46kw34owA14cgg0R/MKp1Mu9pxZojJ4M66
bfyVFdHMwpMOjX/l9OV85wxlvRljg0KDRtWhQ+cGFUS8hJezaQGj4rIbu3R0D7PFNxOF6tbFUjmn
dlrooeOUFrDeO4XN2R20Kp3MHdW92+PdFnOLwhFRJn7hl2LEN+zlxp8wJaARprnXeMGeeHWZmZ7P
h4kEj8OYDNe1cd0TC4fmoXVKROX1JHhVSgSIxfIAj5HQqYF0jsCBuPJCYOMVsiRd4T4oJ2yeEthV
PRkRHvyVBumq5/oezmxDERJkBCc+WlGwZrc7COxQ/M99rQ8BjJ0fqUdqANza7pAZoq9NWJud5LE/
AE2lazr7cNiamWiP2mXkMpRReeu0OIaClTWNmXRMkNJwBiSuGEEhadamyeDm0L0LUX4gPmJIa7Ls
/NqNchuuzZ1RTbIzyM5wMhROgOJbwsqNs2j4pNQyfFKs9/au7nk2y6XdyaWOCgVs4YTnb1ITqC7J
Os6uagsX43iMxweA62saLi491AOQ23NmL1R3Os4lDZbnxY/QL1lhYz0pkxQK1WhKF7gGLK3XFbDm
mVMjIYtzBg+mQFVUvazGwz1JpEI06GXnzkq+tWu5+ukiB4KpsgztYY1XfrnSrgIa4nl76B3DXKLO
S0H4UCh33CkpRr4kBTX1rgoEpjeqqbcpMJewQ1lQKeJ+YwL20oJiIVHdtHdCm+xE2S0aU5QO4Ntx
GMoYKy/bccDrcJtqcVIx+S6cdRJ5hGELd7CsexhQLh1va0fUOxxK5ow7i81sUs576Uzhk5xA1yCA
lN8IzBtwBhD3CFhr9gjL4g9KJOsj6Czx0S6Vc54S/imqKw+LcGC9g3b7kaZhFWpISmZCbxoomXd0
JXS/gLJzUcJqYefTaCo8DzU9usqIMyNlVEC93Z3KHtx0CI3HLccXKUgSY211BkyIGBuynKID0GX/
EMKe6wpMD10AZCApKrV6j/2O7b06YDfwgUchYuyponNybPTavpsZiPJQUoAVQ39f8g7rs+vNmfA9
/lG5tr8MeQJU1QqMYhYMGwmq+TV0Ine8stAQD2EZbXhbzh++rHgC5YtlKsOCr3ZJyb1j3IfkBkxD
VqYYqdEhxAXTSk3jVSJa5x1AfHRUgMsevXB5JoBDj87ZjCUtA9MDiGj4TafC4cJWWNTCAa2TsVxn
DMdmuIXcL4DRhYvGmiea8koP480CIe/WE/UlqGHjTRMN0NyW0MBBhePtKD5/Qwm/NmTp82bqp7t+
VjwH43DeljW/EjV9bG20XMO0f8qlnqB+Hqspq2FzEWDDRW+NX2Kuwt57xCAG4IqMeQk/DiH4VSTH
a+VjA2i4d1+zPof11itOsBY9s6beDAn9joYUhqmO/ULAQxGTtgERrkMdI6Luzm8idyNlUhUDXZwD
t4RCiRWRzEEI5WM516A31Lov3Nl3N4MJAICIdnpdwTj73rIZkGQZN/JqpRDDEOD9V9DxAfkMluS2
EUmyVdAUp0lSr58ykQcJ88E7l6ryaoR/+In28VQE47mdBeAKinHsc+Ec+1s2AiCmzSh33kBkMcFK
tqhn326YDf2NmE3w5p+bF10d2bGw/gLnDq0eQmxul5wtqClLi4itwDOglPcD8ZDaMntIYObhmCM3
2HmAVip8s+7SbXocfDMaqbpQSSiQnWbU1lg9bhoQdDf+sMBYfoqjzDEDz6d2OdQQtEF4jSl98Km+
hA7YzyakPRcqdOiBIQ54CwHgZQfVVzpKsDSSSfUnQrBOxI0KH3zNn5j0ZljGeiNQ4wD+0VyLLaWL
d8Z2eBF3YZDBRh9W7xNg9JDMNwBT2MZPmibF5rBkbhW1aEJiiasGuu6GntjNGnAXkhEdoPshMdHq
qTlOo4/mTDCbXQzfjK2wrNmSYHTebd2GW6YSmzrKtwXuqcwrYLVH6nXr9YJDQd+O41sVcp7B8/O7
SoBWBIFlaO5G/dZHLtbFYAOchqf4JGh9RVac3Vy0glOmeufOOu4VuFV12gNpge+djbfYGABB2cib
iikh6i1B6uozdA/6rUTO1h7NUowuNNjcfd/PsbtxSgugmbbEv4RZOAH4DcdbL/cnMx/RIJOwI+z8
a8xYsXfXgF6Ce+hDEOnq5psTqfaCOvVwKqdSl5m1dLmfNBlfYBVAcuEN9S5ZsaQYBQK0O0zskndn
Mn/M1zKVUJnB0V+tQ2omd7ylULXe8ISQZ9evpZPBvKDczr6ahgK7StRmgdfb6wmI0q3BFIVhy+CX
r3Royx3OhOqRlg7iwkK12j1pVPCAmpheNSDZb0pGxy00UgxZDgwplil8FuPrORHODtAUcHOo88eb
Ca3tKPXDEqxm1U9mv/JIvPohj96xUax72kyTB31hVV+Hk7du9YCRV7ux2XbjHD2idTOjVwXXqxQa
OveySjq+78uEXTd+DyE/ep3OkjWxzy7rll4isr7Ow0ith5qPMJdT4O+lEfPqfEGpdEtctJs0Dlah
CeK0FvylZaLKORSKx3jpGyBKWmYLOAgA4ZsytRX9tqjGZjNxH3iIcNo+mt4homzQAXJwZhzQUDTY
py9M2QbFQlCd8BUt5jGKX2AQDx8uOZldheSii6Byuoup0i+t4S7etCGbZcJpvCI4rJcYtO+TRge+
4tNttIptDP5Fiu/6aG0kMxipHCoTzugC8ySL65FsEg7t5DLRSyTyNpeBt86vbSjbUwfl66ebCPdm
rioI4TyA/aaPcCizTVUsSNfd4fhzE/X2O3qTMkWmWHW5YL7mKzNzYecyPEQurQ79qEnRgiefN2a8
WM5uCg6K0lxWCEQRpF5PkG+2OxtN7mNJiUzDyIYZIz0kop6+mFr7jrUT/dq+jnfnSN9B1m0BIHXT
keSxlPy+Xewd15RvNJIxMhAZ7/uhz9GAhw3yND8sPAJK1bDgWcz1ehw4i659W/YPZBnL1Iv8x9WA
B8XX/hp2tzBDC90y8zAVLoVg2M3NewNcsWi5+7pw2C0sJplyA8uq1JGhyWbOug3zV/nggCF5wXBv
+wHn3c24sjtADPuoBu4dtHP7rWtYNrEFDnJ+68O3UL7axnntz2ephvj3csEuiQZ13uJke2C8HbOF
tt8h7mRojtK7ciafCOTLl3W4GpzleZiHaRMu8zWnwwrvWmUvyjIkhxBEzw0CuvLOd9GCKmvcfl/a
1LjkyZ3QAsMJ8AJ64bNrVBthuRlZkajWu/SBkRbjGgwHyAXbVDuCHgisFXYiEN02rtgJx1JIIZ0A
NBO2lIVTO7YQYSX2q9fBJkKbC59Ow9sywD8HIXLOlDLqrnmCTS7XSOe9J1UUH+N1Sr6DtKPyCWHP
xQSf/dHxUO0n/hsgc3GYuzj1kKwdd8NlSzm9SsZ+2jKchTPAQJ8WNjv72froyRIG+BzB6ZuyTDCO
TY+ORPIdpqx3qwR8j0C6S6j1jlMzfc7UvPlVuOnH9oCozSlF3+Sy0TS5GPry2CD5+hJIzgm49rYD
DESg32AjIOcASQCgEMTDBgjhY9+RI0nYg2rEfAl9MLkVJYsz10P/pGUbI713StZ9lcR13rqo5DRt
T8YI5DwbITOr6qnQrvs0OslTg/MtwmZgBtXTo0CgL+ruBIZxsTqgqZiqDtSSZibh3YRNssWASHG0
fG4RYJnKpA221TJ/mx0ow4kbQ2cdnqpwlrDVALuBmGFbBtHVQOBA58U1TX3GTd7pjuexNy8ZVAga
Jf36iQGOEG1m4Q8yONuSL4+iovwGOkSzJUl/AD9TAADoHhy3QsuWsII3QY5t+5Ho5EKYbjl4jvkA
PtcjqMM+d30Ahlet/HuPlE9ocK83gjnPg5JYrmb1zSXjDWgPHzzgT2OS/C/yzms3ci7L0q/SL8Aa
enNLz7DyUuYNoUyl6L3n0/fHv2q6/8KgMZjrQSIBmVAEeXjOtmut/WvZkm8akZcZNatEmcjGre+k
lCKzJe6WS1m2k2osnVVNn/Zp/Ewbun5ATtltLW1bvRyiZNT7j1YQRhshu+I+gjEmVkSlxKBF6WmC
YriovxcEmjSui1JHZQWyaIjHQ+ZsqLZARWHHUkxb7KbZKTUhmNvqtA5K0DfqqaoTsjpBD7uEUeT7
utJupl9bdPsZsYMfLObzWKfogTe32kxXj26ZPyklbnWKsqTXnYqpFV5T9GWITFfnl3Wj35lG4JTk
aXBSpWewyVC2u9kXs7Y+ehSt32SWkxjtU0FsnjBqj5onaRNjvGHrB41VncxZZ3okrHeyCvpQFQM+
9P60ptlbudPb31KmuEzJJyAunAiNJrNaAopN8Ss1+tJBEttHZRvBldloQ+L4R2EXrpyHgHd50vf8
Lmf9AGxEu6norIxrvzibWb7nyfA0tzjKuDmjYCnQ+J3cJt9f2z3ZENjIBGQLqGYMavpY4beYTL29
gSU4oY5F0xxuV6KIQVmkswPhJUqTAt59NoW63iYvgEtGR9SnHwAMzuTDtIjrSnX0RkrDFlMWrDT4
7XYw2L1pSkm4acWYnltpfPY9AMiiyC1nNARzQCZAbp+Gdn6lSCgFA0pizCMuRWcEzhwU9dCVyI/k
w9suMAHAntKGAoZVA8WIzRwer4FVTIVxvzaMFoimRhz9OUPNA+K54cpUkVdboTTkHQjEk16M1p9S
ns0oNjSCgHRYf41NbdljVjG/1BrmK5Fq/cXUz/J9t5I+oleSnWj5TQM1ghUqWL9W9TNg2/Q3DEPp
ByU2NSzrSX4AwDvAXYGEkfe7YMtjLpKWj/GpNIrtlDSqO1nDX5fUvBGZGDBCSH+kjnRvIFB1t2b8
s0tCeebYav5soMUtbsnmx6a+PoBEqA87MTwNQnoUjUadVC6Vep/ODVAWA5WkYgeEssmq6smlBQKh
I1NWW8n6KGA7OZmozxbt6e7NmNP6ZUjL4jPZii5YQTkynQmvpCyjfBL7RXhEYpSrT4UpC2BIS5mt
tPnwI+8hqOnjiuZDf1DBh1lGWkElDROncQnK3pgvZOsUHAZ6tR0HrragY5vtDKyHrkPmaugwPBty
a7nW0iEQW61dSEe99OfU0MIur9RHc9v/MHkuvnJLSPw3w+zHTUWkISYkvBLt0ahGgQK+UDec69Ls
ggaqVAE1QpE+9HyZryQdtZfifP1NpUSwCDJlEiUpnlJr255TILWRYXTl1zSNxlOqDR/HWLbBNSbh
WpEMMniHMD4mMD61tfyo9zED8CaUbCEecLg7Khr0rfvPODO351ZD2awdgU5R6loDwpjpx07dAOqp
uTm1XPWh2vUCqkgmgashDece7shr1x36lBIWu611cNtNKV5gpMmXQRdo5cIVOCXFFuVWTuVm0obI
rFvwVn1vOsDRhXsq5j8XtSda1bPnXSFtqdruPpZicmnFlkaGWb/QNpafZgsMRWrW8N6nsUpQFiNh
8JF0HN1YRoICFEAdlZWVuW2xF5debwrM3FiGRtVJLr1pBDOrtJ4j3rb5vRfzdI6bBvxdMwkeXCAe
bF/nDDntp5m+CuvAzvSQiJWuy9DujqUuzwCnRm/KxQ5vvsLs3yotQrw/dzPmRXnJgFbDlPQJoACw
a8z2qF11nRNGmZbS5yqRI45yn3vJYVUA0rXXdeVTSSoXRLISw6tZDD+uJ9gFFhNQTQV3k6yadi+3
+WUCQP80KhmwskRco2arZ6LlJgfLED+OMBaA7vSFA91jP3UDGL7cgjkDdocstNkIyY/iak61zWnT
KkX8IM2e2LnjV11KjLLXO7AdOT0TGja0+OVe8o1yeoa0Oz+PtNu9neYNGqFL/V5Y+eTp+mqcppyn
Qcm6cQujb93eSMGmKHIXUGuhbaIL2k3qqDD1cd49CoWgX+NVi32u59oMRUEdUVeuea3AGDeLnyrj
zHyAvGVEv78LWtGggELOVWlgy2FPqSfOr/wwS8t0n4vacOQWxdFUW4oQDnHpa8n0Y9JbgDWFbl7i
Wq3DrJiKINvWX3Mvxm5D/7+mMrkn51FYxdvIYNSvJB/U3K6qXTptMzNLUrQ3To3Yd1daUblPgOpT
4/LmuRt9WZ0k4u16d+WyllyJUbi+gCylBw+lcfQ4FoOVKgRyjpPoSSmKnrlW/JkzwIpjnq6RsraL
l4i59Atwg+n1moKYSQIksNak3ul16rOtmJq+uXfraW5rgAfLbrojtsFf2722e+CbjNibzCs1GON1
VtTymsQtg3DSYfBA0AxOQq29b8vC6ap+eEEtb/SsEcRFrXecwNzsT9umAAAo0TSMcq38pNlYBl0p
LteZVzuKWApeLhjIjRei9pLtrQnerYz9RtcuaaUS2u/atDtJ0YGrSYByx3rFSUd5ips8MGjAokQH
/6Q/HgNAexuNoYQIetyy57koh6ABXY5AjpUFqV5JAyzytn40Cjg2iK/qrxIE87s0WHsogEX9LY5T
ewOpufwRJjqZErAx5IhKmmIxHcPr1u5dgBwSaRg1lYc9q6lWGIZA5TfjDEi1EulI2n5I+1FeHcrq
zdTmirqrWr7pZD5uKVJ/5jKthy2jywXvvDxVyMG4uzXPr3M3f6Egl9wqIMGI+lf68tbOwnprs3wH
Tjl8WYcijQAu0530GhTdZIiZ2+iz+rFzxB9EEJCYO6n/UMvMelAExJecWNSm2I6xMoTmSiG+d0si
0w/W5x8ghJbOQRRb0xwwcwkbIkd4VJ64tiQ1v1eCIuqtGVduVsxMGKR2PM11vb7lsOndnIAQJb5c
eAeROYZgccfTpJvzD3G1qkdpBEmGdoOq3+BxfC+1VswIoKjGj8qUhqthzerdaCXxJBVTAkSmZzEZ
8I19Myhz9HQhr30yNu+zyOrRnPu2ejq+/bYxLSelwamurEAypmAEN4Guzr6s0peq8XG5DuAV3f78
V2day2MHmDyqYQR5qaCKQSdvdJQVcXBhy1kPRb/EUZIxF8Kusn76PjAaOVKfs+52KzIDnSHXQOZq
oXbLnYpGetCzTLruGoi62GklEut+4wcojLNEawolW6wG/jqvkxAUcfeQott4ny01jiSDeuqETY4U
sVc/OhRGPU4eK7sr7Urqw/1aM33uXZr6jzqmKWqD2+PaGohL7mqudIgXCsKod1SkyUw1BNYz9+Wv
mbnxLj0hUNsGOjJtOcN6YbNYiFOWJMEItdJmb0/NgiZUrk5JmBiVcseoWg8oManU0uJqduS+b35t
GjBB4ENV1wqPfMx4lrUeW55kovkmKey+hqY1rFllN8bgWJWae32IB2yX2zKfgvK3QmV3ZArpg7qY
9OSUX91eABBo0KKYgg1WB2AwKVNDan1oICsdEMN9ZUJhc/TKRaX8JcNFhjXVKevyFVPaRRq4rDdq
OZZU/6DN3mtPmdgm67UvawhCh7rcVs2TBeJ5TLtLMY7ZguJjyoeC4136m7W2+Z+9HitEyvKhLe/A
IAV3MRtDOudbtqveTiaZPsmlId/bWFSQOBdESXIBKjSzN9SlNuBNdsSJHeyCuvv7Pq1vMVWU+Llf
8nlyBTN5Am0vG/jNTkRxsmJmGIu69V8MjW/pyHKCVlL4au9vUw4c2pZhqH6g3EX2S+W7fNvJevCm
wy68V8m+GO+1DkvEL8AlLMS6M/oO0GMKe6tanY1ojdBqWwMs6aIVcn+lTfM6yfwG8cq4/WQYV73f
1BmN9WBtzOlkZs2IfxtjUXrL1kaQnK2oxS6C85Ns7lLmIOx4LK87nN3dlqYd6Fg75R8iunqfszaP
N/QNBCVElVsGJ60VnWozvKg07GxuUuoQXf1oJono0GuSYlqwCYY0NNhR5wSYjiuRnyYuCoHj4h41
Pd8qx3DohPMu6rG9lOLeI0BGXkQLMs9tqMtZsJWV+UBxGxvBgNqKXGZB/2wjzjBPqtqu5fsyMGsl
UJdCrNCgTfPcW2h/lFNA6aOmIdqM3UXuup5iZX6oHCELJw89nTtJLUHN5pnimqAWFrup0iojNJvm
a8pljMS/6JJfqJUwlVRLdf1PPJcD5fulIZErqf0i0GVY5S+URdXNaWS5+0o1A96KXDQJgmVy2n5r
eyLdhU5UY2jYc/5kbTo5smLsO52wOu+eEIVdxXNeKVtxpnva6lR62uzeqmqietMiWPMJgSL6YWPc
FU4tjgSuebxTqLea9FGdZcOFaJYtIFIPFlSVKELpDTKGWbSH3hKd2dgN4D3JUi4RzJMKIGFd7BPv
1TJDxh9WWh3fK0g9p+7pV4PAz1zOHxyneEN/QKoitDRH3xJE/U5FZAiEZqwvUsOQrhEwjkNxINjT
dnwhSlZYtDH/Q3pSM0x4iBFiMDaP0E5PiS3KN2K0607doFcKysaZvkWqtPYuwk/WMZx+dhpGdTyy
mhmdvO1DaDaQ/fH2yOQbhFRLSuiEIKMjTMpv+pGEv8343uGJLyoN8RQlLT/XhZ8T0pj01qVHYPPd
Vz9hLFpMJwPPqkBaBoALOZkJ1evzShHEnRc9vrS68lz1CNFmqhkxMU92C40MSatr6hKNbBfG5qQ7
VY+0cdfGMMGcElF1I6QeyYXiaU8JVCZCFX9vJ+vHZoC5LSURHCmkGZ/np7zsGk620s2XPVE7sCpU
1JvEpDKKGaM/5RnrPHrMszffTUWpa6eTyAjzVZScfEq4CPCpENrhMjYVFrHOqAL1zV7fsqzP3lta
IJST2qG8tDASXzTkb6/plrxWHcGhsbVvFhXaJXYsbREMRy1YX7vNN626mbFxTGxFDg9aXhdLyKr0
cmsXyDE4EBI0D7X+9YGiwXzaG1qRhD9ZMI6alx4zqTWJwRPT8qhVCBfn2oO6tyEV40gQxYbxGrmK
jpHwQHGsdxjnZhH/9o9xrGAHCkOsQG4fshbTtjhlbz3VJd3cwVx8CCkpYozGBeHqzBFS6T6J1HMZ
X81UcRWuD7OpKLepxa89HwzIDWv9LM4FOPMWAeQl3uSAdp/oUAk+T6tYBHUOiA7NhH229ZHQsRsS
nQbBTkROCoTgJOqpPMMkf+gsSp5pPwLybPPHqtTPCawsJ5G3KJFKj5kEaoQo2bsKjWMZuySkDEhF
K27L8mTlJhU+aWre6JUun3LWUEQbQTbLZvYutGmB6l7xk9E86dNayj9WNOKccdAEz1oa2maLOATI
PHqKBWGn2+VoMzX0rhu8kxg/9dKyemJXLOGgznvAXN3pj2XEX1KRUpGqkUTuKhqDpdK+FTSQo2XQ
zBuoRIpwe1peyroA98xvXWVIolJQVp8RqrIrQ3GyYX3uX1imjEIw6Aq9a6QLYgmij6qdi7blYCdd
pnt6un7EOCqmODQXVSipdCSf5FEf8YBQ4SQBQ9HU5VXTpI5ieQk6dpsFexAN865mNJxHdfs0V5Jm
pUb3ScnVPwpK4Am2q76b0k7j2kwb0LQFowMGgCXzukr2buafRiXmRzuWnpc8gdCBPMKaWosD3/yZ
ttFXKfQEFetqUmTM0bDe9msq12bUbsaroBorDh8YIRgcWhEoff9oCtkIVIUuxqaFVD8Ep1nVn/k8
pEHWC6QP30UtX/raYmgBUBVd3nfAM0wdrZK6f8knmkqSlIWWJHhSn/iTOFL1hgNc6Q+yxVMfZLOM
tkaRb1saP1by/CvPnxG7uhcCwVHHPFjKbGdRzG+qMs7ulgsPMlyEsBo3ADRK9cvoSxcJyCtyg/FH
OzfvxYg8RdYTKC6026G+uEMfx7/nfPKzudxeek2mH7lBKzMpa5nGSer7WyrvjVdDOxCM4ieJsGu2
6bc45pJtGZRtkFjwFpS3bLMQ/CxeThtsYoItxQqgpBCh6809X7XcB52ynaQqgTebISMOYv1jVduP
vJdGJ1MKVbXFXEXlWl0vay9yjbPl64xnBn4vo/Q9yujpkZRU07rcZT27I/r+ajKPG8IsU7faKtop
SJGGzORa8y8L0oltwfb1GiG/aWVOgdroX4/pj2NfuHHRfioEf0UnwNwa6t+DJgVzUo52mawMURDr
9B6PslPK+VtidIGStKAIx0eLWQuDVN+NbAl303KploRKNt6QPtDPgzgw2xKICZHPXE8kdKWb1NlJ
rQDqNTXtf8CyrtFTwqib5jU1R/iKavzYl0vlNZvg74N6GqfiTz7Lt6LpzqQ4kl2Yde7mAoLEYs2u
RwvGLk0RXEy+/pJQDXcaytlerDTaT6UAOTSnaebEYBpsEEilk+eNQXot60e/TvZ7YWUmQ2IsT9aU
KNEM05+TOwJ3lLoK0NBsaLWLmPcFPTDphiq1DFxL3mM4j/G0bDCYNS3N3KXfxso3wJDuNHQ6CUls
ueKgWakKFkbcLNVj0k8kpfG9B2RzXyApuBoAEavgwsqFvlaLi4EM8lRqxZtJuO+kYHVDkwxEqFVc
OemcjvVU9+7SdyqStHgwvEopOFKaA2qsY2qo6RTRv5zvaq+ojkIq/TAd83WHeqGzV8BZmbTuUkPj
vZR5NzhpsTxmahzstMLJJYreFYtJDSjhMK1qqItgGdbzqPS3TNLecG1nsdYMW+6JlbJSVAGxSnpY
NMyfGha1ehyVRXno5kqDbgh2lEmVF2axed2UhSQntCapDBVxG6Rdv9hr+4viNL2GfJQcsTGZoG4K
bqb10QjnTRghcdfJVdyViHklb3gi8Gqrq1TNa1suIHynhapNQ5xtb3Fsfqlmh9T7pI+HmjzR9Z9F
VbJrzgCUC91J65rQDj2lWafkSMajPBzPmvqlK8RxWVd9FxbuEuRJ5VZ1RuRuDOajRHTsLFsRu+By
LRenY94WWmYXaJjVP0Un/kUN+Dec+39xDv7/oCZYh37boUz4P/MTnv/UBdiD/4iG8rP+Gv6Xm302
G3257D8ep/rrs/k7T+G/3u6fZAVJVv+hHSwFGAEHNeEYk/MvsoKs/AOdGYpO6GsYJtqy/0VWkLV/
wEcgj0AR45CuUri6/01W0P5hoP0AwwXoH1InDKz5fyArqH8pmP03VwHxadUA0/d/qAdS8VKNbM4p
kEbZuTsRIN+FEGwh8ZxtXuXT8a16M2866aA9++hyhTiDZzpL0j1+zG50G7z6ur2DTvVWn1LwfQmy
k+zAjDvll+KzjJgpolBaIuKMOLBnKtPu6uuO5MdO4cougcVpjgpvDmEs8jXD6IPWLZ7ik+zRbDmD
WXC6ED0VT3UEbz4rbhoJ4ebsrhRmYR9t3uiLAbNEgiLI3c0T/CbUT+1zclJcyS1uQ5Ch4X1lXFTU
+q2v+dUtuc14cF9xx1B1hSu4GUYymJfiaoTdTT4Zdz3obtsVlEykuvupvGXRHLZ+FQ5B6aueEJJO
n5rH+EG4lc9wvm9MGQi70xj2Hkww7pOI0ROuwLKdODIXhjzZxON3+v4kxqTtxWv8QNXNXn9VpzFS
vcJj5rGn+IP9J/IGN/ZfMttypIByiid78TdtVl4B6f6vy1A9KeQdXHybS8PKbqLB98SH+IL8fdAE
hQfvjTubgtpN/cXvot2j2XueXCnoQ/1Hfx7cylccypGn4mJ4i28ERSQFIOvDmb9anqrH1N8D6xFy
L40UP30Eru8UQXUCSVwEs6M5dcDEVgdnZecnwBwnRut9S6fiofiSf1s/x7DhOgDB2NOLA2fSpXft
zJ52Gi6Lr9+bSPVje/aKoA1Fv3LTcLoYj/F9uxDEuqIvuooDvtLV7/mTeKm+9rcOZgMgIOopjHOh
zn8T3d7TbsrNug5R8dy+1l4Xrd+iTwQaGW7Fm2QP6XkO5DAPtCj3Rk/yCj+/qlfNLYNYiVBio2eV
PRsPRtTzaSghBIiB+XvxUJ9ou7l5kLniuxq2J/m8vAtR5W6uzMWa3vg74+vNFUP1qTor0RRS5maC
h3lTn6QHdmIQe5lfeh3nRORnX9O5fJUesl+cH16ZPxrRFlDX009qQNx1L57za36RT+VFvzZn8ym/
0vMM+ksepaf6pJ6H/ws1Dt/5b7Sk/z7q2Jm/C4UuzSQ3gF2lK1gtbwZq448u7sUZQuQH7JZr6N3v
b9pCvsGpLCOAL67qiR6i9q7wQuXSHrzqM30gXXNEW3BHf/FkR3QK+y1zM3+yFwf6h2eR1obkxREn
zC9CKQRCnv8GN+axi5zU7RxK8L7hFx5Ri6uwy9E7TE5VgLQ9/0Y7c0y3CtawedTOUohciZsESZAF
2Z8KPoNx0gZn+LP/ql7nEO3HoHglOVxDykX3NrTY/QUy+OcnwTEc4U11e37GtOsfqa9H5VmNCocW
zav5I7mCYodLczHZS1f9zoaMkkh+2Z+0JwDt/nwyrhXV8Gg+JRdUxW+xP/jqXQuU5sHk1bGdOGTL
1zXQHGCZHsABJ/aJJWxydvubWMn5/FHav2usAtBiGzkId/DE0+gq9td3zt8vLmeS1wITcHIH4rfL
O3lDhHjVJQ+BBGFYzVsXjv7q0uCO0NyW3MWbeHHm18SrocV+FM7JOzvObZ1PFCGizEE6zD4u7gsb
flEDHspVONeX3QfY5S1O4yFg/lA6Gt8Vt90H/eqZT6phl4HFdpADsmeX3pxbuKVXerWj2XUk3LfT
8bnldfuV3EF0JLUN3dXJvcZPPY5AxNB4D9BOKHqrS53RoZB/Iz1wUUHxepeQxZHOINscxc78wl9s
oI/+Fky4GshwNrU9+zvBI8wuVt9e3TrSXMul/2pFOa/qQvGpC+lCvhg/EhfFQjv76Hl3aDORgAcS
2MY5t2Y6hhs/GRElalsOhJDhFG56al8Td/pnHPRvDM2/0/sQr/93/a3/PkfHz/+uiGVkwEAYqnHt
PP2648ro7AeCPbpdyFgQgWcCTtDvXcpobsJSTo5xSXkSNb5qZSksV3Cfac37k6fxZcZqvKGa4G9e
ZX/VDrGhDSfDiYOZlTTcNihPWzidERHhyFEc4F4nPm11f5qBHoCS8xiXaOd+4g14xcHrfYClx7Y5
nCS/cMF+O4yJ8Gb+Wg+Ag0fmKcZQAYbAlMceUyJs8ed0KqPjDYdQZ4+JTnWD28pXKUaz8wb+TV6/
nlGf9dBnd44fsYM+j/08hJrb8L3o9BH0Qd4IUFAICsmT+Zg8WpyVmz3evPOkKGezjO4/byQnUGBS
O8YgdU23dHd2JbSCQL2aDgm+3b2h2mvLbB+dm2Fr3Vg0nLjiY724c86G33zmL7w/6wqfymHOlScG
o7+znvSZvYx/jHpy5RPvx3Kzp4SH8jX2TK/jkrZvHovTuhzAX6JoJ89U0tLX4dyxd9Rgd3VWrnQp
AkQVz5nKK7Zz9Sk6BvQHXctPObMu4mKOGYw82+3Y6K7okdVzcDZH4MkcvzvWjHyNh5n4TP0MS+9w
jGhacBBgo3AaOXQR+lT+sZUbz+LvJLfhQ0DAecAEtItkl27sxtFxO0eoNPrTGbaQzx/xQXHAAvEK
wT62HopTLF4d7R/mlcSe5Ri4apNnTzwRxEF7ga156o6N6uqBcD+eNPSfsMYGGGzgxO+D0uudZ0AY
3MPGhqudb5B3NlL1dopVKDizx1pods5Fl3x1LDIoCYK6mN0j4zhA8qPezYblckL5PAZ6qIcjXjlz
Y88KhTM26Cw8UNMKN/bx8VkqUd5xRhI399K/NiYIAfxMzwNqAwBnQlRiLnE8nsHJO7ZEfcE2heWx
k7EutPm8FOMRe30AL8ol7nCoxjoAvj72jzSCbrW5aYC5CocEG2Tg6g32txpAoCnZeSJeuftlRVrU
+zJnVg7SYAkFTvGxU7ObGcin2RfC3g9jB6B6NIRpcByHkZfUTmorWODZg+3gpoS6mGhHCNNo/K1i
hq3LYavKYGJJZbb0casoQLg1K6qwDXrXYFcx78DZPFY04Eg9mq/Lo3rDpvGsK1e6wixhvVsuRnWA
Fh+fi3MpXJSmsHqge+3O77mOOiiP9XAyXrNx/w0WwQwWnstyk/jrw/BT0iJcnTgJMbZI4apmHAXn
gjBaDMyr9hsSQSQ+boGJi6GN7LafQtBg1qhjcfybN3YAUb/MnQw4l5xnA2OU9UaXwzZ8yrEEEsSv
DmFbGLvM+/It7jPhs0FBeoxScgnmnJJFBvhwml3xpPxl28S/dvjqS1isw/Mcp5UixmGGRB41J9VR
iD+ZfMUt9JdBY5OAzGRNKa/bsUuDzZNoUrCMhDuH1+NS5gvMfXe2V5vqzFP61dyOpe5OGhcKHsTD
evJ7eHuE5GjXvMSE2O29CjoCldQFc0zQvZ93/Vrfq8ftD2MJCBRGIpuMcKUPsRwc9TiQeJl1s0Ag
nslKvJJzXFyhLwIs9qWQb0+1X51Aq58aWL4XSjjpfT131+E6/KFXYtPsDHQblE1AVah6LX1SqpBr
8RHZcKi2+WwwGxm0gEKFnV3Jimz4KkRJYM79LASZyKuIRlyAJXZmV05PVHSEXQL5CcXZ458/2uKX
4AAbCoCDeEfcQi3Krf3tOt3WCyB133QR1/KsYCRQW0MAGgNvL3sKWUkcKXQTbm2oBOD3CdkLR4yY
AHuLXyg5j3whPhuvnf669Z5+IRDzUr9a7SqgpeNoAaBPsgA7Y1lM1/L0lxljEqHfGzWvrC8bRXXl
+0QWUp/lh0UAEmdnr2okE8EpP9Uv80V9yAKWh9fmzwmXo//I/li3/qw/VEHilXDHgGfaiZcg/vAo
eIxxDKsAF0mYecShCDpoXhIIXsd9VkSKCT+OyZcqh666M7mx/XsMAcbYWsAP7M4Z7Adi08/6c0B3
ZfOKS3ZBQstwJl8JFr/1CPNCqgZqFzIfDTbwT02zU/7sQ36ORVdjn/BF88KLifmOxwv8xUc2TEO0
hZ1M6dptoiMPs/56bhZvOPj5JxNlhJ+Ep2xAYbjEIXgMGzQp3Z4o66M9gAHm1G7+Q2I//F55iPHv
xV381ftEWw+j0NsmWl22wTUajuEh3WTr7C6KeOxdIOQ2vV/C0JmwGwwfhyrhjEP72B0mCtjkXKSX
omsFsg/WlJ9SSrXHb7DtHsOyGb9JbzZ5kX9XEWxFL73tmr9+b37vxXzcEd0iXcUULq/jE+jf2eCd
uca/rsI+tG1C4VH2db/zj8sYiZOp9iZf5VN525IANgTO7QjrCIIwazQNnTYkEb0aHrsds574ALZd
nfMwkfNJvKbFNuBzeHDsXedzdBQcLRfvHIem5dNbwu4j6M78I9g+Nvd+2p3X7zw44tljuY4UBAo+
lzOR5h3eQ3wXsFG6PZ9Q97IhNePz/jIoNi147mmzGW3KVzCNuASSAvwO74xfNLD/m90QSR9RnXDO
HZwayWiNsXNzfGpBJMV9sOikoUHtjVzs5O5cCFIlGPkjHLQIohGj8ky/ewED51tRGQCd5PJ3TwiO
V+J+nfWucQNqaJ3YRy809nEFHdYPILBPRRKjbOJ7c28OzLAl28CRBkf9ZQzSwwx7xyqTAmCUCQsu
M0SK74GIUfDBznv01fEtBC42f8AFE0j5iBWcslseHTG2CQzAl20yENVF65BALPXaP6TaeJgjXRSI
Kv5WePtXGfLv8TdTl/6HNPb4+d/Cb1NYMwa/ttKVIJVIs9odlOIC/Lr3RZxCm8rZ8CEU7UkAeACo
c+FkZ2pBVI6waUDWCJ8sXJ1mH2Hu7iZh+XDEW2skHX4hSDFw1KeoJRGZ2vs9fo2v8bW/WPc+kr05
WgKJCodFxDo41JgIqpeTRs1oeCtfNi8Jxygm3kMWAIstYv0p1ITVabiC2j33Yc1/3cUIedl1POvR
YREn33yej7SNK5zf1/fVfmBot1cFwyvcl/twzZ+HP4cbQOCHy68o3hSeFkp2gwsYHo3zav+GaIml
p/uCqbJsSJ64fuw83k5lO6euFtJVRccG15FhgktenLswOI6k8vAroHTP9Ah9UKwn/Vsi8KV+5LYj
Rjv3axaPwhJFusOl7CSWCyEqn+9QOXE2H3obecZwBK3+4ZRWztviYiZ4zRGjxY+rf0Q3GoUGomZb
fgPciEM+yney1/oDhuxYCHxpIAS637jII3GFKcGn7HSYKZ4I0HdPxTs30X6qlcdB57jbDaWsGYs+
2guRNJYctUg0QigQDb7+zK1jBgDSe/Ob8AicEHuweigWkepreO05xDEHG/ZS8Tgc5FmAKYmVAM0Q
//T+EUci6UmEeMTYZAvcg0Jmr41366G9iu80if+TuDNrcttIovUvwgS2wvJKAmyyuyW1ZEuy/IKw
PBL2fcevv1/JE/c2QQwRPS83wuEHK+RkFaqycjl5TnWOVUK95N3I9ZZOhBGM8HjMCcJAJ4EE5Qg2
njyToHWBCxzUp/kpPH1OiBRBQxzodeMjso8ThIWPjLEdkrNMbUmuubMj35HA/MAF/CBDxJ74R4Z4
dCPUE82p6jHzVX6QDAwnNq6/8LTiSyq8hgzpKsIyKjkEdZXxLJMSgP64VDyY9GPPwd/Z+/AFRA4+
SZYcctxMQTTm7GXL4r/d1pWyQ57C0ZVFjv0u+KF9MB+ZY6IMIeO9z+qn5TcrPejvhtPiyUDWwTXK
0FI7FS80nqgyd9/EJf5NvJRPVNU+omP2zH//mb63T8aZN953Hhl5PdHwo34so4fghZG834an6kl7
MB6XnyX1zZCYZ/F1qpzzKb7At3fonkmgCWNIjS8DITFJ3Kk5zx8yYg3rpXmyPy+P1Pe89sKj6aeP
JUckfkZLmBTz3TceR2JJT32P6gznyi8oujDM8K17zJ95hQhowclSw+0pctaUJiB8u7hAo7zxb9jQ
6kt9Mp9oEH7ILvh3vDjlcypv4Ibet0/2hdTblwl+8uD+Q1X9psbN72XOP2uaqCt6qf9KOyUNve4I
/cfw/08yKVnZ/O/NmlNcyC7N656M/Av/tGMM7V9I+EltQhjJXFjRoND+px2jq/9ifMEwYEtDcwhB
Jco7/+GOstV/qeBBXNPUNYO/LTXc/tOOEe6/0MalH+OYTGDpyNa/pR0jK7H/rxljw0+FRBYSZC5K
JSbDaCvKbQPmXkaCReRbE3SXB5E546Mc//3slkZ3ebUpGw+ppCi/tgU/GtpwmkTISr6s6+c0EWEm
IZOxD1DD/N73IFhBbVtgFHLNpqCuFGgYLjaNVClEv0NkvmkcBQTBNiOgbKxKaaoZdgBItQiwkBI/
MaTEjXDhAzeHAC+WY5pxz/zRGpnruL9sTTqem3U7dPzQg4FGTMgq+aswwmgHpVZKxHUrg+FllLtj
f25m5QFAwPh+giITsNBkFk9tWEcPc84IRZja+gUIpnWEAhca8p0fJOn6b34QzT4NvSUplLDylIw4
w0kEUZWfFMHwnJll9LgkojtzJJdTsNTlz5x5DcJ5tYduKk7xPyLFs6iWtqOnuWb2k/xojC9DggbX
BVqo2ur8LYHW5EtZxn43K3QnisLimUeY8QLBDV36XonyF2VsnegE10D5zc365SdDIyGks00Iw5Kt
zs2zFQGBA9EKDGJvq6RGxWqrEDGFdAOdB3njVhoWk2to7WzNiV87Y/zJVIfJXxBoOlqNI/ymiOjT
oUPyZDCIcQJjGnt1WLbv3/69AOijywLhI6Kj9upHOEokIvr51KnMZvpQMwTlMShNs7BvlQtcjzzb
InQJXcImfU4jVA0Pk1UMf9lW5uwEw7f+wpbc8Ig1Gaguor9yfZZRCIDstw1Tv4DT8t9NZqanKQGh
3YVN8HB/2fLTr7f+lSmxWnUVREx6iTj1dbVuB9gelP6xVoLgT5HP80ufafbpvkHpAlYG5e7iqi3b
cu21uCt6A4nCbEfiGxGA1taoGXwxmbe4b0Xe9hsrFsKcsg+Pa5eO6pU3KAQcwGqncqLGKvA6WCNx
etDXmJnNqIkj/mJyZC+F0TY+G7fT1SVPISfZWO0lYgZKPIXIXKGQnJ/6PJ1fwIlHPoPI3Z9m3Ucn
UU1wKJmqe+ydBc7/MeQygXa2X9K8hLkdgS5KAb0rPkPYQmXi/qbc/j4cgC2fQcQmXHUt9YefAnzc
l0CKy45SaF1RB8ri8cGoQTTfN3V7rJhOlbK6Bg8BWiMrj1Pi6EYGkuVXFihhV/CgBPyw30MGu+Dm
s8MP9+1tLQ3EgwmdF6J/tpB//up75xNsa8JyEz81u4g5O0s8BD0Db1aluv7bTQkBZI4xJLmRq6PV
pw1etITI2YEG1kftPPOMhEGyaZzsvTD79hij8yrBJQQohmY5q0cNmUQ7VqOa25m6kzjmpjI/lsM4
CVjrA7qMYwXC0AE/9l4rm/m5T83qHXyFEcLBgfuzzrX+Kxza7gt6wOMf4N1JthSmeH0z740dpZ6t
n2qpGpgYnhsd53X9BewRClc1QCMqqLTyNHaWDXY2zE64N8NTrY5ufqGPOxu0bZQNQo0Tylt75SiX
FN73EkIgP4bPDugpwhMfBZfq3ChL8RO8aPQ+NQzl+9tPgKX+X6vO6p7XDlxbKloasPB05lPsDB+z
KLMYPJucnWt06yxxKIC1OWWayyJXZ82xkOEK+BcqEYnJI+ia7xLQajsQgg3HdW1mtY2jqOJGcxhh
SoM6e4RpBYl0I6TrDzeuD89M3x1ru+wZq+8ZEROBoCQ9TTkwAzNlXj5KmdOcCvrwY189i3G2X+5v
+JY3AU3Fm2g5jjDUlTLSYDNqPEQloCKC27PRT6FfdY71Wx9BrDqOenC+b28jYGJDhIXOObccOvDV
YS7VqrOWQmN+VdT290511R8z7AP6cZg6YR1HBAf/6BgjfylG4Xx0OrOfLpEWm+T9LmPoAJsD9S/0
QyFCsGJTtDvxwdZ+wPGA8KF0DcQr13dtDBGedqIhh+yuG3+bGRGCArmslS84W2Dp1ly++Tl1CGOR
vMO1OihkyHP6yr32Y2fYoz0BWwq1JGdym/cj1u30K8wA+kOXuFNzTIbC/Xj/O8hzd/2KO5LtFzCb
xjK1tdp1GmnaOOdgpak6wDeizIFfT3p5Uhun/MB4k3NgciA7agCImW9GrvS++Y1HBfPkEr/cGlq1
16vW67nO25x5aN1hRA9hzcaDwy0FlT9PO45sy5QOWk8YmoGCs7F6L0VJXJzBduG3dql4bTm0zBq0
4MyqsQt3nMqG00SEwOY5MXTEJddieHYfWGVvpSgRIBFzcAoNHR6ktBhd1ZlOhv7+oe9H8fYFCjJf
2JMFKnzW2uhgtEswVLAxRU0ffYIzP/DicZmf+lTdk12Vn2V1aixNUjS7QCClxuv1Z0uh6dFGPaSN
1CcGrIkg84JM7z0otUCVk+WgjdeBUo/Sn/fPy5ZhIQ0S90A8LVZulOMKkZQGOSkcKdMfGSNyfxSR
jh4fQdCh7XvdTxwn/Syj370UasMjECmotjBI8sx/sC2vLmhmmo1ZxhUwRdMFmViHP5c2pnw4A+xJ
SmPciYG2zGGNogbegFB+tcWk2eQogQb6AqaNdxBA2l/TZam+1FGRfdKCQN/Z2U17roosMwqkNm/9
9SetLUTFdGWECQ7a0ueCx+oAZwjQ02GJfDXvdnLB2w+JLBrXQ8WY/J7y57zazcQW4RD1Q+QvARxa
ZL/dY5e2mb9kKjxDUfOSRupvRSTqnW39pS93fXQxbCOz6uroYiMNcG0YIu0Cxi4VakMt0QdotPP+
QzpV1vRgJ5P7sTSmovCnkFt9cBwlRlGgVZg1rGxrutgJIeCxhUXvSVenkA5RpDb/zsqgKb3RSNwv
dmK4H/pwqZD2YrInJpPtZqgs6kIVkCoI9QVlwHY6opHFQHYM+82f2i++qDqCUVmr3NDc8UQbgYeL
LiCimUIVYLXXEoGN2Qu9WMbYrzsVOY1qqqByMSsPktbESx24zYalG/xCVaGImBOaFo4CxUZpZic9
qzW4c/L5CbpjqE51pdlxWZo8xauvgTYdMQBToS4ec3UM9HiECINJfb9aIh1urEX/VGo9AEnoX8+o
BlgHTQf+22UugCEGeR5mOV5UpJa7U1a7fR3QZTBR7Wbg1HXRfb0+FohazWYUwz5maSO9bRh4jl25
hJd8qMzzfR+29UksXVZDWTJ8ButYq3W7rNMGDfAZ417tQZuN5nEwKhCEKbIuB5fRic+inVT3ABXM
8LeiRAa9mml0mMJcaDXVNJKzJVdh8BH2KQlzKEfv/8Tb94sCL9VUVEHB2WsS4v/6dg5LlTGiGtJ5
TfgsJYo/3hDFzXMlKsfXFQBhad7sxQKbRuWuEI3bVNFWRsPWgb5gDEK/n7ibkqU2OqeqCyihWYr0
j5F57CM0j3tf/jYBkMXs/2d2FXhZijqiM53i5JIxuWSOAQi7YXr+7TtqoHcgUAV3GGpYPVyhCb9m
1eJ24tKwLiizNMc+HQffCYDDNeh5+BPKIDufUZOndn29DBQVXDRkqfutL7+OzlumQZ2OEFlWHjMU
bo5GiKwShPXLJ3eIyR1laJ8WJr6gnGDDJEHeO+7yu93+CMrzqLsS2KqrO+5WAYmL/BElfCsfTHMK
z3aYNe+trOs+8mmHrzYEM48CT3Pp4jC/lAyLP0M3DnWhoevvhJgZj77/OW7DXpdHB9FZAm5h3Oh+
axYZZmNTOCIQr3xUvgtY/GzUAib68lVSdc8dTEMA3EbH7ynL7mQXG6V07BtUc9G7Jf1Zpxe9NoUD
w+K8QlYNcJoE+5SjsvHsNtF4XNBbeyrnEbYWRmiT760DG0+xtDbYwyAyKTBUxs5zvOX+YFoizkD8
g5reKtrQYKIZ6qZBsQ2hrrMGn+xpCp0vTij2XMvmzqP9+qsyafAuXbsWMjxm99WJi5Cm4jw3pvlt
oJL2UCElOkHgCAWc2o/GWSu0CKraSf92/8tvBB50iSB60l0WrOvrlRox0/UZgUdmUv2Dk/8Hw+P9
77C39Ge7ikDSWtByjk0T/nXf8JafETojwog6M3xkyU/wKuLJF2Tkx4UtztRqfCgKl0HwgAr4fSty
+9aXjV4cOseyS+fo+rUVOMFkoQPm5r4qVD9Wi/EYtaLxEB4ABNUU+U5hY8tpC3mTKKRrGm/5tT1l
abV4QJzUX2J9fhRLA39tEdSMH1dMhn+GCzM7qQy47+nDb9m12EUDAmlB+Xm1m1OaLGoSKbGvlTOg
BN3+Himz+sEa45+GEmvn2jJ+3t/ZrYPDK8HIF+VC7K48eKTYSD0S8vuNCZGQu9QdMepsgwSjG/RV
s2JAcHnmvrQ5pOg77mrreloyYKYmajhMvl3vcmxDL2u7aew7UGl7SDcYXgnv7RmxcnPHE2wdoNem
Vs9hUWQT1DB57CtOPhwciznxwdBgUsxBYLXoe+wc2M0PSSqDYjwRh62uP6TDR3Q1JumDDN7UZnGc
dxUKGMd+qhmGQDTikM/Z+HD/W27tJ6bojRB6coTkt351F822bZHZYJGLGdLJbBT43JCOPpGjjzuf
buva41bxqYbpao5Y7WfaJ6lL2ERjkBLbSUcM88SceuLfX9Cvns763jMJSW3YxrlRB7heUdqldQcV
IXogMDM9znoTnOhc00BDyqU6Z074PKhJ802zneqTDUPFya1Rze3qpX/Q27o+EwSiazOg3ZUqGv0p
PYg908hH39ZFteOCtz45fUA69bauUcdenWZ7ydO0y2AZXhwVtoq6AHQD5ZrfoEB4HKpyeTBhxf5t
Z4c2YiGgAbrlMvpJcWad4M4TGgRp08R+rrvgR/T+q9HFy5c5QP8CPV2mB/s6Ozca+ixQ7lwGSx93
msQb66ZVDWjAZGrUoBF6/Y2QKcrCrqB/rsdF75vqxLDY1MCKAPmYx7Rp/KAu5bSz2VspFkUa6JFp
/cJmpMtf9eqstwzLh1FDtlENTvMQVbTBEHeO7CPlV0ZisoEZPs3M32ldN7xXtALp46WOk1NMq9bY
uQwb947fIlyDqiq+bJ359CaD83lohn5hhYCx8N0f7CE04Jebh512lTzwqwtBj8qkxOzSJtTXdf0w
zHQ3Q/be1zqUdB/zoIu+GTm8dn5Nj+WhgAH4R2LYwOhC10WYpWiay/0Tt/W5KQHy4QjxTNNcezaz
CrupLyOf1pP5VEDHcRmtPr5kofazlvKpQzT0p/s2N7w3VTGWTaKv6zcQDW0iPYYri26NFiNBlYQD
/Pq9c7FVKzv3VRp9uW9v41F0ef1VeLp4GeF+vj5c9mQGVSEK7IFf8GGgKlDd0tCq8dq/+wp6ixQN
hJ0XY+MQ8VZwgSiLEUS7qwPtCmVKpoJWCo8xg87mCDTTgH0fyYv04/3l3WwnCYvKg0+Hm0l30qjr
5dX02RayeKaNFbOXGVr7gNQLgHVTQeYqUOudpd1eVo4qD5NGgOiaBiavDWpqpud1huhvZEIHTC1C
+IHiMgZRqWn9W5xq86Vj+B3JrUE7pX1RInDi5sjy5NnO/dlYOo1sXeV5NHUajitn1Y6iHtSOKhXy
E4Ck1ZaJYfC0NKvKJj/d3+abN1Kumkl+CABkKchZ3ZSkxmuhc6Z4OXIv6P9YOZT/c1Uh1HHf0Oai
wC/9MmQ463JT2KUUetRO8RJ4ZSjOBfVRKQTDL9rgHqLZSo/37d0+y2Q4HFUOqQsig3Lj9fcsVa3r
Z3q2ntk3yJk0aEA3YxO/AxkX/ahbOriIO5tPkzpN38CNISUdTea3XK3ECW0eIJgorB+qMA7Pde0U
3+rCbp7TUil/DEPT7xz2m7ssfysBEe1wOkH62l+54ZS5cKkxTRdPxaOuGBGaNpANa2kYMgkgmuYb
5LaV7zS5srNPN1damjZUOo94a5Kk1bEXeT2MBfqmntp182VIav33VnHRG4WdeOc93DhroA2JyHSX
LhCFn+svMi1uaiHZLDupc/jYZ8l0pMoef7n/4bes0M361cuzZcZwbWUJxhLETcJka6CXF5IFhlGr
aq83v2GFJhMNGN0g7kOG89pKgoRuSYE58KbcNJ7qGpZxfRB7BZwtK7+qVmTtKi/3ai0xkmx8mzHw
3LBzzkWtMOc0FM1O3rFxBEityI9dsnOWs7Ki9EpPDauTPas4v8AsapwG4WReU/Xajhe4MUU5HPyi
7HIIEA3OypRV2U5OTUjAYjY1/gSXzNc0WgrKcHn49/1zIP9XV1GIRY2J+6RSRTVoma1MjWalQuI4
YqpJtMdGMxmyTEVEQK6Bzo/aCEFK8Xs+drp33/DGGqEDJcEh3edSm6uXq4FaqYPxOPDG1Ik/ZAVS
y2bVO36yQGH/ZlMWAZYg++dmEddfn8IqVEMnbDXXE+oEYKaDP5VG4Gw/9W6Szv59YxsbSn+Pxh/Q
PUfgNa6NDRZ82CIamZ+ZkE461oilPDUBGB7UI1v7r75oq68iTGFXM7Mwe6ubsoCKkMo5RIh0jtYx
ZRpIcSAN0qCmc/6E/yt6zEN45JwAfMrbl2kJKsWS+8a6iR0XuN5GHBRg0Em3kP7oYIulSBd9MvtF
0lZOkQnVllt8hWQ62fGQG0cHNkcXEAjFQJIV+eevEoZYDEriDhYzVDkJQN7Ytm8MHbOuGgTk95d5
41rYUMBkLvYINMDfXJsKAJ4aRQYBUzu62mWCbvCxV6x2Z0E3r75sMQE7NagwmIawVlacSQvHHLCH
R6BfPFrZHB6n2Sjeg9bSz+HUWm8/JlAzszRNJeHX18g8AaKgKRsYXPMYYjY7AolJt1w5u2Uldt6Z
raWBuAclR5f4FimXjrEeqUrveAq15seuTPJzQrM2O5RwkuqeOXZDfL7/zX7B21c+jexdNk+pEzlE
m9cfrS8ojkmQoGd3lIMOw1zmjNHPGYTEczh8QuNoZMQdPmNvrg0HSuFccR4Vd9GOKdR3vmuVhm+1
avz5/u/aOLb8LBfoEkkBzc6VGxqUxmhZv8PDHhV/qjzxgxeGw/wwQ6H48mZbYADkvlNL1rF5vQWi
NIN5KkI48SD8PLSlAYVOkQeHyMj1031TGw4PoBTBIxkIn4wpiavb2ER2gOBNwKxZO+SnKNEQ/wCS
w/QZFHnHyGiGL06/fGzdvPxx3/LGhmKZV0vHCUhfe225L3Wk12YWucDiBotQAMEDoF/k54Z670zd
FGeowanE43w6EmZnvco0QQdCDy2uaA7IsjZb7dKYaNSko6ldLKfOT7MxBA+1CRhTt5P5FLpm8fZ3
zCFtlhgIvJKzBrgmixbR9NQc1BCBPQ3LCCtHAae1KAbzj/tbu/VRgc9QpyPPswBrX29tOLojrPu1
4+mmrXwY4tk59nSfT4GZMDGaJILcVkc/KUnTNyOU2WkB0sxhfIVrsh6UafQOoJnbOF6QVz/yxR4f
QgPLNFqWnXLX1vkhlqfKClAI6Kh0/q/ekdp06zns0aw1Eck7LBaNxiEtv1vj6O58uVsvCApAk9Vc
3C0AxlVQMALMm2iUOV6SAyBEGLvwxNiYB/TCrOduHrIde7crw55pg5UhN3apmV6vrEfCZK7QC/e6
sf3RBE52Hvr4w1Sb08P9c7JliMIKKHswHIyVrFxtSb4nukowggcS5qyG+FQYllWvtvcekk1L5F6/
LjtqjXKLX32sYnYhj880C0CMxihyLMQ5ROxX1sWU/2FRvFmk/DbhortGNiUaZJNa1liwiWcke4D4
gTcOUEl37h7l0NaqCEjlg8B7TBHnelUMZcm6aAVxW5Cgv4YO1XFCLh4wg275b/5UDBWQjekEw7TD
VmeiUmrKzktmeaKmn3Do+0A7V3pRfuhnMX6/b2vjvMuiGx19uSwgadfL6tVAtMwIocg52H8AnZ0+
DKHGDLwyFDS0DXG+b+42SgMdCtaPdcnWpVidjcwuwrrQRstz7TbwE3VwfYTs47cWnHD8fKp/kFnc
rNWiXFLYmRK0RfmBpmXeInw4RE17CZKuPAMHpJdxf1kyBbqOY64NrpbFSEzLd+QcaukcHTRTQdNe
NDXyQov5Ph6N2G/dotrZS3lj10aBQNhM5/C2Mhp5/emWKQgmuPURJSly653rTooPy3N2dtBqO2UU
U4/1MtkXppDMS17M45f7a946OQxqUvcglIAIc+WTSQP7OolNy1MmeG5HLc2OpQm7bc5XPYP51d4K
q+KjGg7zOhQOyIKttWcuB26eMXMB1UZ8S4JOgcajHsWjA9HqXnVPnpCbvUUdDwiXbLSvy4g1CWpq
tCxuKjJ6OmM4XTK7nM/AKJO3tr1ZF3fCpodmsTx15ZgLKNzzaKktb1TRTcwzQ5cBQ+upmdN84gFP
XrK6/B+eOTl+Ix+eX8SnK6NdqAytk3BD6rlNz/SKOs+dQrRZpgY6PcTg3pzHsEiqsoKGImWZdZRr
OvhmPWaRqI9Vp8GyIUoQSDNDDB3t5Lu3hW+5oXJwigIw1Zm1jymMOqMuykGxTMWdkD7vM/PYDEvw
aAJpfo+amvJ5agiMVGAb50lrOr+JLfNhJsPYWfaWu+Pw8HMAvzkEFddXlHw1DYbBYNloQ9OxFaNX
2pGxEx1teR8Yan/hHklb3NXNUOo2Ai0xwK5ph45HRoVAamRAPVHMUM4FYvDauLB3nl75CK1vCKUT
KhdE21T2VyfIrJ0GmL9FLl9N+YOZ6CDUxwk2mISeTTdXI3qNw3BBX3fP2W45HplJwMkLFo06//Wm
zjlvY1MbkLY5Uf4hTYraJHOMqdvQZR6kMmsIe859Z7f1IUlRafqSq1kcsGubpTkreWvMwgNxFJ5m
dNPRZOvUnamsLa/z2srq3UIwx0ZRYqHEV6i9PyvtcOgGqT4fDnvgni1TlOcBEhBo6PT3rhc0GrXq
LNB1UyY3wIKpwXKM6A34RSVi//7e3UIH2S8mmsk68W+Mpsjz+yogXKYsC51OFV5jRb3qTVOqw6Mk
AueP1IiL5JKkkf6Q95qbQcBONTiwRpAboxNO3v1fsvUVaYQxby+JAggRrn9IXBh9qWmUUIXByMTQ
dfa7KHeWr/etbL3LMkSkeQpMmtD02kqTB0HoqqGUa6p085ANVvDEmN0YHcZuVKKjWUf996moM+iV
lqB9nNyK2O7+b5A21reTuEAO9TNij6zn9W/gXcykRKLlZS4KWkU3wZRpD2PjAbyqHlpdi38KC1G+
nWuydTXBCf1DaQAeebXBRiLKLnQoh0/TAh0ljSVY592aytWA6EWlB8oek8CWRaBp4IoRpsIrrJxB
UepTbMW95RWlar0geAKnY4kfD80+8LuY0c+dJW6dIQkrZooMWnDS39XOKkPQN3FneaS50FaaYfl+
dKfgz/vfb+t6OtLTUMlgZMxe+Zs6C00bzVDLA9SIJKMZOmhZ5/nRKVP39/umtnaQiqULaJ2RIeLY
6wUZepkbw4gjt6KAiVyh6MzhKvCPI3PioR8777yJt4BV3MFrg6vnqtQjDc02DklXp8OT5tSuZ/Qm
tEo9ugt1Xbsw7I/pSdVa511dpX86YwNNuRuER6tD4vX+6rd+De8zhXiQNBR3rdVttRoFqRGLZGtB
vOfPGJRsc1SaShmPsSLyH+VoLJkfWWHKyFWq5TBy6XH+DG2FQiGiUKrpPC9d+2Z0Cw0e0D1E9TIG
1cz1HrVGrzkTsf3MaKM/ddRCu8Z6nhFA2vHOG+f5ytLqAtWJqQdWgyVN0b5WTVo8TAuS1Pd3eeM4
Y4QQRbaDWdDqtdHmYEFcDoW6oBHZ2UQFw2MkGo6qMN4LuTZNgW+EmZ95CNKF6+O8iKIc+l7lexYJ
ys10WR6rFMkMdDl3wq6Ni4ODp7UCXQceYZ1/jYivMjlPRcBGDx7WX90+qcDezo5TwCcvkmTH3oZP
B45DiwM/R2vdXH2pPlGcysjxPKPN0E3c2sZx1gr1HCVOHR2zMk0/22oE8v7+t9tcJpNjDiUWRg7W
tVttdDt7KginRbk4z8Bb5hfKEySX6RK8Nxux7NzIjeeTdiOte1nRYTJv9QGTem4KM1xIvbQEYj2l
XHzR9BDxcCOKo1P0+UMTzjDrxibKJLCf7Njf3OZX9uUBexWtICjYVQsO0RtNcznrqZL6baY7j10D
qN8AS34UaNXsbPJGNE1bl6kKohPaDuuYwVHDqTCnDD7csq3OkW3rEKmr4AlqNzq3QZtdDA1dlrIv
9J37v7VcYiLieFwND4D881fLnZOqyZDHtD2Gw6MHXqLgYPSxcYznsnm/pH197vP6zbgr3BvhCQUz
+p987JV7A8CR8khzSROHwiDJQo5IHRIsONI9BpMtf0CJhIERjrBOOn+9vnxuMmOYqXsuFpJvKOcg
HAd/D7pKjrqzlVs35bWplZdDu1QbRGYT+C1spVMn0M1qgXaYK9NArS1yT/dv5u30l4QBsFm/nlOq
oKtYxA4jpaV2R3oZBMqPerSgeEsb17frgGpMsEQ59JlNa0PhOw/DU2kozH2lcxx6QzJCSxubzdc0
RIXW6JPlNwN5uj/u/8KNx4VjpRrUginYMKd4vfmOMdcZ9Au2F+ZB/0xk/PcY1vXlvpGNL8yzwhP+
qwpFzf7aiKnWfWWPPdzzI/N9gVCShymthkMV23vDyrdUAxRKX9taZb3x3E1uH8AuZM2NDf9is9gQ
OFrF/Lceue2PuJ46RCdjzc6RbIrTb9bYmtCehjUKcGlkgRSzaS/Yfj71SC5XitW8+aWVPEQ0g6hT
8wCuHYmNWGQfgIrxrETpHkelmZD3izVUTmtnJ1u9/bhkF7xIjDxR1SHmv953pV9SlAEz4Q2K0N+P
ibVcKnfp3uwZqTITNchsXwYqq/BUsTojWpSERJUg7eRMVXkhGqOuk2ZIdrdzVfzejqOBWrdmvRVH
RPpEBkf4RWuWVuLqejUdcyp08qCh7HgJWk2v4Caqp9PcZan31jOMKZpluH+yNpKL670M6iAzkqyG
hh693XdplKjnJejzIxnMl//BEhmFHFlypNFrSxKPPcG/wldzlQ7wdC8Jl1rC2kkzdiL926eF/z/x
ETEDEcvNIIFalsDIs8BESLRIzmEbf8OfdScb/XQi/hSB8Drdm1649cFXNs3VN6tnBU6PFpujUOAz
d8L4CPy+PsZTFZ3idPyPIhd0i+GP8uWflPqKCZftuk60r+2tjucyud1ILwd78Nn5i63XpzAy/kMf
+V+tbK6KV1pW2sk71+x0S2MvRhEIoP3DmB5Ht3YYvx6sQ5ku01mxnPDh/iHZtEethtk24lom7K4P
yThm1gAtk+lFagJFwNw6J0eHx6hG1t0LBWrA9+3dhj/sIm1JajLEmKCxr+31XZ7F1Ek5KamTn1A9
hoAqmqcPzJhHR13vYfFXLDQvGyPZeTy2VirHN4m56IDdZCZW0yZjmyAKKdIuPDfJRB6qdPCJTyoa
OrPy7f5CN2phzK7SMufJxqOQDF2vtG4GvQZiLjw9UoILcJvyMRDdckiSEWYqkfXIb4b1gbdb+e4Y
xR9aqu6V/raWDGhVDsxYkv1s5bd5SedGsyfyb5Rl/VokdniIHUVcWggoLrOS7sF8bh9o1qwBALPp
qJMgrNbcV+4Y0dFGb6Ll5i8OM9+dVc1+E5R/3d/ezaVhjGqQpB9ap0h1Flt9XVHLgFis8tUBAuDB
huirt6bsqdT0cOf0bPQasEae7lDZ1AV8F9ef09CbaSyhUcFvS2hWOKCplSOwGoW9ftDduELuFblb
lNDNDxCetQ+5GyHDY6XuzgMiDa39EC8VHWNmoQBorSItHXBoR7cR7Sywz6SgIf/qVJQmagnwqZnq
PjO9o3Q7ZrfPsyzuOiCmCEZXhylL+ywN9Z5v23QuheSm1T+NwsguHWWSv41eUf4tZngWMjs2X3Q7
6B+mURn2inKbJwx0gxyNg3FhPYlrxa0xLWFF3dFN+3NeptG3IOt/C7NFO90/YZuWZHkBIJXDNMPq
gzOhSjUgIBzJO8f4FMy9+9ybSntZKHDs7O2WKYJ6eUMpN9Itvz5btWqFs6JiSp9NqLGhE0CXM0G4
Kc72XupNU9L7AhIlUF/P1SN/a7ZjjFdKyMKOEZPVfyxpmniBNcR/399AeRDXB1UCUIg9AL5A9Xu9
qizrnGYRmukxK9X8pfcx74sZ7Y2CbjgCaHVAuwIHlRil1d41i9ZpPT15LxkjRDD6xv7mTM3wrFj6
p64P551FbewfdFASyctAGhXblTkkYqdBU0zTy+aKgbDUQsaHGd+/lLKHueX+Bm7aYggEQC8mbwih
GDhFQ7WIORbMgTCzrNuPnTC/G+6Sfr5vaeNV5j0mfSNBl8jE1afqCvqHtk0slfWVYZ56YYQfLS1M
gWj2S2PAUewgPZe6yiOzvePO6d/yLCbwbFmV5TPSzL0+KK1I9aqdiQlG1U5OY2I279q4QzLSUbrf
szSDUsFO2uQQ4pcei2RAOKaE4+z+FmxttrwUnCJ4kyBZuf4RUxnMTjMRLXeK2anHWo+rx8RhyAQU
QtXu+JatQyu5Vv+p7lEnvTZGY1of1SAn1UldwqyE3sJhFGN3avphSD2x1Mr8Pxym1yZXufMUzYPT
zS1yb+bQXVotRy9Ei5wPgRbv0WNuniYm/OCvtQn21rhMYyrVKKtJF9Feh0yVdKt+mJhT8kXq2Khc
dRa6mpPdfFGsUdsJu7Zsw2SAiCsOhwd7tUw6HGNZ4zC8Mo+1Z9eFLSXUtfzoWo3hU9tE1y/M/4rD
Ktv5pFvnh8PD00Sfleqae/1Jp6VbBuqzplc0tvpgxxF6NpmBYMY0L/7bjyqD5YyG/RpJtlY+qDBh
PVksytFW2f27sFPxkltZ+8Dgi9hZ1NY5NTWK64TqLsSxqxxLobYNA15peTnO1RvawXwZpoYpxlmV
jDv29/sL2wqyQMjQ6GfOm9btusAzAR1OMomQceog+ivD7V2iOhFPU6AX312Ktb/PTOl5SsnAWayM
4mM+0zpOy7jd6apulH+YvsUdypK/XPzKHcTuoPdWQ3zpkC0clEaZn6sS+PrSaN+qaqkozVsI+ZpN
eCkCQJ2umqscMgvJlyqFISzMaIgKYw+bKB3D6k3FRTKNwBAS4Lr1IFpQCtEHI893qsC24jJC6Klq
iDJgSMwwTAynQUG5R8G98ZBfGV15qyqD9jCgxitndYZjaevtQwDyfOcZ2DprEsVjaMBbwA/JX/Gq
PJ0HbhCPY4wYb6V/6e1YPCwdOAGhJs9aoBYf7x81eR3XG0m9QlbCMUh559rarOgjI3Ka5alBqR3U
OETTMLdGdM2H/Byq1eSHyagejIja3xjk8ct981veQggOAJghZj3WYGDhJoMNfgZUVgyFZdAiVNs3
engUcVQ8/C+mgEEAGSduWecLC0xfrSlBulUZTWfI1AufjL/+kGjmXnC++QmZKqHi5P6ay7zeVBGk
VQ7nKL3sMaahU4T6h7of0WmkjuZZVbmH1dncxVf2VgcT+saqHWGo99xKyU4L0ydHUji01BRnr22z
uTQ655J2iY7jOvtxnDmeWgp6XggJyP/h7Lx25Da6LfxEBJjDLdnsnqRoSbZ0Q1jBzJnF9PT/VwOc
g2kO0YRk2LoR4N1VrNq1w1prP1KnKGY/a5si9ouqHd9YZvrb0qNoHVBMg4mHG4IyIxf/4j7YJQW7
ZKDkD7fbCUqRMnAwsleGG0e/TaXemJKLf2Gq7b1UsCSQDutk+6kmxKlvq/Ggirx35Sgw0X2nikxV
ZHPB+37UuowLdTIUr5cy867w80jzHgo9Vi9WQgBYNF70WKdr86/uzf16EALt/gAJhpR1XpRIN69Z
H0VLj7g9Q50GJn34WQ7gwhhH71dZm4yJq7jvtjEqZ0WJi5PmpkfCAHvHlREcNMN4StHk2bwptYku
MgGe9HCiWnyvacrJdxPX+Gte0ywKbt/73dVKphG7jZrFFhwJdbSorAhreq/NvhNN4t2KtOYpGRCt
stO0RKpRiZ+cRmO6rjUf9Wr2AjE6BZS66VtRENqcKdqBWiUs3LnmJWXmq1P1VaiZ8pdmRQxlm/i4
+dgMQVf2/YHD280npNw/lS+SJ/Dn18d5dnqhdjNIIU8T64/RnJlga6v1nVuP3l2LitqTo9TMA6TU
ATYVygfVlOaom7H3aMohB3xpvrm9JQYZSg8xfqG5TA3rXVtE6GPG0fE4kz2/RMsTzVcpagG99Hqt
RYZWSKaCR7fU/j+z6LVz0jTM6S5MJnKt6hHnfndVzw8J8Eh6NdsjXBVuGg2gI3uzy4J1pvNkr8tR
6WXv6MoIgFobxG6CwetFKXHv5bMg8W31eDYCZeiWN12BzuV5QQwt9ftej5uQi47eKimyxthpp5j/
AM3I8wzenSYNEkBIelz/DESBGXuiUWmLtDX+R+Wl8cdpqh6U2mG4aDwzY80WzVl1a8M3y6K+MxoR
HWDh977vy9+wdZpq1qZ5D3ozXeg0K2vSPWl9qd/lQmPCGYD4u9teY+8D46EcKG3wlF6xlW0xm7YT
UzI263q6q61Bv/MYUvDXbSt7npBSA1q+0Gyws7mhU0LVkoYjEwOZtvEjGlqz9N2yYBqiN0bjEa5l
zxW5pqzFw7JB1Wizh5pwhqVaiV8VI+tgmVqe/tCkU8EU2cRgDNOgpdAKKnvImKmKgPRRxXZ3tcQN
yJPiDNAwvD5HZjeNhdJ3lBasyT03Zb/crWCWoDPM00HeIjduG9ZyLCWdCF0MEGXXpvJpsauV3s1p
tdQy9rV88AJHWarTAJYzTFFmPeVLecSh2LX63BnW6a+8OjRthWhRKTu3uV3U97Wdf6phnV1URBke
lQn5wCrmpv7+EaIIRyH4GWCybX/XJsnoc3EsqWfxpovV9bM2psMdjNPDmVF7l0IGtJTdDY063PYD
6tDcYgfFsaLL6nONrM6bSavjg6u3d0xlxgYWSorLblc0Fp0pEBS2TkmtG/9ZVV9Npw7x+cuSVszp
VbX0YUB7DbhQMR0wU/ZOKK4WkD3/cfE2j7UpYj2xIL6dZpGM931SMNWU3XiIu/hIfmTfFBQGIiA0
trbzwDytBbcXUwZGS64MF2f4t5+jMUQYYTgIgHYskU8yNgrtfl7irZPpppmZUjl4T0ekZoBWTPQw
Tq5V+KYtjMtvn0Z01+l+wwSmeLh1MX2sjTOzQOzTsMTpaTA1BZFWd3mT5GSXt03tvAiYAuPEEaHP
tuXi2iaEKCOjRhLXQvmVMe3BN3Q9+Sa61gFUWx4BVHceY9pd0n+ieUtYJY/ti+TA0aY8VW1cila7
FXMhS0X91ETIpPnF1DfTQ5Y2hXue3c6Etbg6ha/M0/LP7TXvXMDn0UhUwkGHkIFd/wa3iA2CZSo/
wrSzz6Mn1rCHpvnrtpW9A0NhH3onhRVaCpv3vlvJXtFAJLjRIqbkDVP6oxVK7UeEIQe50J4peELU
HciV8WGbTS1qr2f44GyeXC/p7gy3td9XMZGNrR6qu+2a4kVwUc+li7WtZC0q1eUZgtjJGZs1jL0o
uc8FVG7hxOlBsLLzmWSfwkMynosAeur6M9l2J6CTMldoNNL5nKSFc0kdqhq3P9POBSAYw/XTwZKq
P5s0zhQukBL52pAiD6Gmi+Zvd5zKH57Sf3f1dDgoSu7sn9TkwO+jhc+iNp+qc50iqimtomzSN++Y
lYQOryemUNemo0Blb/+QHJGtLGZmaVsYEo/PYGkrzaW007U7tx1F2Ma5ebB/+1ZMmLkeMQn56PVX
itp8aGjhmkQCdXVHSKI/uTDn7m5/pd1to+sHxAPKAWngtZXcG5i21tJPiZmydlbScSW7H9U3o5P9
+/uWIL7g5HmeEcffrKdSu3pAdYbKe2+ab9Vq0e/mJUmD3KbDedvUji9EywcWLn1haIfbWYRlVdHL
6YkkK63QfCNuDF+LlOROSZx/DKVITJ95KupdJ2bkha2eePa2/b1NRV0QgiW+WLamrzeVGAviVUV0
Dg9YvUDh/FybNaXLxFiXL7dN7Z0SbDCCFaIQ1cNNgVSNqrwskQw4mW3XS7H5BWmJ1tOLgyXtbelL
O/r1kvJGn1qIcNzmpRdfHcZb3q+L28JwzIpz66zDZSwbK0yUOvLnqT8a7bG7ozLXAaFM3XnrTIas
saehx+evU1U86cyx+MtR18W3Iu3T7Q3ds8QITRlGwj15JVc3rytdk1SnASfy/I5RuN7HpCdLRzTX
PtjTnXic9SATQiwpoX/y2754smdvduuip9eH4kTx0xOm+mANav5vDKDhAXWz8q01G+MfXHiaEvRv
PRoU1rYB1gOTKDLkNE9Llht+MtAUGatouPNAGpxub6V0uZssR74vsrKC8CNHdLM+Q2u61YAp2Q4z
yUweieGS1nXxmBhOdO4Gq3mPYrzyn6fmR2WdvceH143GEKAqqMcb052uN6OSJPQ2cx0qY03Dp3LW
3OeNMMJerbqDwHJvqYR51DIkCQ128fVSldQeFpvgHNC+bt2PKPv4+hx1p8qIe9lb1P16qLowTQYR
3t7kPQcAuZEuiNRpQ3/32vIIH6FduXon7LWBN89J6ate1R547z0zxLKyVkfB7ZWaV1uaWVo2su+e
l+a/NfMVLk2hLQeRyd6NIGSQmqx0J1jR9WK6BCJJHKFHtprt+7rMrUvTl8rFaZQKtLbFEPhIqQ8u
xO7KeI44p4j1vBqtNTRGr5spK6MrWJwmHfb5uHo/b3+lvYXxGKH3hsY79bjtV6qVxKOThKqMrtJy
qafBR6SzD4jPez8tysYXdSoO/MvOyuTjJ9G+EO9fCfgifK3W6qJAf7CEGH0nU5vHbk7nA1T2vhkJ
JybkB1G4WVuaxIyOLqjXM5tA+dUsVvFZa5yjbvquFbrG4L5xJ2AWro9GUho0JXKY+05jK3d2rCyZ
3wphHpzAnXcOHW85rY+qGnCyzWLMcqzVTNCGs5zMfFtpyvcILV9k642HAkTWu6Ebv6kz8x300T2q
z+w8PWg60kuSsvVIEW6WqDWAIsooluJrsfdY9S2KsmZuz36nzaZzcDh2jSHHK3ldvEHbzmqLWnVn
prLNUy7eezUanFC3StrFqmjqObx9/HeNsZt8PZi6RIDXH2/s43gBY+mc6rb5hXNs/2L2KMMO1vSI
XbR3TGCzsh4CWoBCG0tmr1RII0T0M8q2O6NJMq3+wsyuo57mjlIeEFqKTJKoi+PYki2KSaV21/Kx
1A7FymbRk6exqfowXZzxrqjh752KaTVOrZ0yY3EeY/39iED/OaU2HwfdVLSQIW1UvE+3t3r3AIMl
ppDCqBdKCtdbraH4r6wCho/O0/ot7xLxQIrcCL+dRXRmP1wPaRq06PzWUPM0sPOyaQ/i773PTYkR
lI2s5EJ3v/4NddZCd8874BYkAm+g9ounrLPnczfph7H2jmcFh49uCrhM6mLbWFtLrUgYFDSo2ibu
fT3UymWxRBfYHLm/UQucAz1O+z84z+ToEoRGJP9Ka0PN7N5RSkCFeW8vX/SJybWeVohvJQnNH9xT
6tFU4FxmtwGVut7LDpBzgXo0TkFHnduP9Mj5L9eLsrqItlPN8+3Ts3d9EOiF0CoH6ABGuLY2MjIj
i2NOTwI4O39fuA1q1WbrLH9A0yDhRIsBABEHZOsRBPIvChkUHLG1eed0mvujRd7nv9urkb92E4Ay
5QyeEtqDsv68WU082F4XRfg4lVrwI1L22vsIOmCQpLpgcPicHmVJewffpK4o6w/UarY6V8xvjj1A
g4gfeJ19NkpgdFk+iLOooiP58V1TlHAIrGmAUh+4/lK0pkeNSRowuBWGjvWDkd91YzuGtZscoZn2
XAoN6v83tbnORmc6ddd6iLoZ8BMGmz6FPQ9fB6Zpoug8e/60amuYmN3gl5nTHPRK9o4kYD200MAD
4nA3yXQ9ZJZu0e46mb1pfchhnJzLqRwOosC97SQXI1SidMknlG7mZS5WkENPGdiKfIm7uyVaGLsO
RPEJOfHpfPtU7j4dkIolie45pd18uiyuwcy3MaiiVous+64giw10dew8X0GUE9nVNsY/zzHl47f2
GjM5hdEadevbi619BdE/X/SqnX5Og6nUBz9ub7fhtAMGgNdEBrX51j0kpkIzZN3fLJvPSw3GA5Dv
H4BmGOBBCQ2ok8wPjevdjpMmcnMN5rzotCh0zP7fWm2Vu1hb/8R9SkokgSMIJMrj15aIyGdr0oFG
oj/MKAu77BA4KFSNwaQ5NaQDRYDdU0SpTtMQ1iIrk3//4hTpYzU3Wi5l56w2+eZRJrzLClX/lEeF
fVCa3nv3pNwJlQMECJBWvTalwqtIhlKiZGCShjoZ76lyJ+rT+hL7kzPND4qdKJ9vH135P906VCnz
xEQQOexvW5PUlioxIdJwF7sheZqtxvFxrU3lt16vnpp+PELF7RokGiFxeoaIbDY0YsCCW9YzmnYM
U0cARPO+tw7EnrE3kr+T2jhqEO3u6rPyMSdD2r3eVQRyFG9R6bDFDDB8WxiD9VlTSnEeV6NA86RN
1WBA9O4omty9dS/MbjyCBbN1YGYTHnZS9aBLi4ZGWHNE6tvfTN4m4C40NbZ1/9KwFT2RQg4ViQYZ
p6Uxv9ZCYzqA2sKIM3JD9M9vn5i9GyHVsrXnnA2Pcr2heZf3IygfWpaJab/tl9II48l03uSumx5E
nXubCBYUWgCBEr3ZjalYZcDITPvpZIk0T/xSBcflo5VwmKftHRLqWgxdIn6FDLQxtNBtqrQSfns/
1kz5qO1hPUfa1DbhrFcMWi88N/REO/xzeyv3nmEHDCwhDYApMtTrrRRgeuKc3OqUQGW5ZO4w/Lt2
GViMJDUeLUOxzza4iQBN+Q7eq+kdOJw91DddZ3wbvEzqJa8y8LrQphUEDh3GFlk7CDb1eythVJ/P
lHWtO3XrOD0NZsNUdFNMAC8noPGT3wjXRCbEbeujHvXedwCEjjuSQR5j5q43BKVsPm4ho626MJ7A
c8dnUub85A1qlfmr02onVIHqg33YtQp2g3/wgIBMr63Csh8nMRBUZoYqK4q18SvL5+wRAcf1bZ1S
foNeeSQturv5vCtS6k6VxMbNx6cTxVQpNPVOCYivMyptfdBXXfIe9RcnSMAOf/XA6D1VPHbMgVBt
YoUo/dvtkd+6fQr3bpmkH3ESgFyZ2wBBdxJ7ZMoOmz4m0YVcAYk61TjKIPetQL1HQ5hy6pbppMwF
0F1BGm9Pa3Zv6FPxZGeWcuCcpFvdPmdS0IYzRMMcTMf1p5wzxTA6mR94U9FTdbHtSzbn82XK9PV+
EE7t1xHS93bWqJfbu7ijciVb5JCoyE2A6G3TVkdoKNE2uYvVXLzXXUUNoqJcvqAHP4lQge0tLnlu
6I0/Wu70xGTTHA03+cHL2Xpvtlp2BLvd3Qw6HoicqUhjbgUI66hF1qF3HGKXaPluzKqeAvZymdCi
N0jbPphajAZOZ5hPSJIeaQztPU3kgZRGqWLT299cZSYFa0a8ylkHUSmyt0rTF6ek0pV3sZm341c1
ic2j9e7dY5lV6CoVHDku8vrjE1ulVj+x3imKPOuNPjjOB515heoHfW719/kydGFvtcZBOrOzUgD+
OCxAt5KgK0/+ixAR97hkcMpQTne07F2hc321tSx/9p3y92qN1YG5nUeDaQako8zH0KQy8LW5Ja/z
lgIU50wY9vti6RgoBLH0mx1VxhIso2c+olijffIqOSN+VY70pfeWS2nmmWjAMd/qdC5FFyt6Ybqy
FRs1vjIiW+DnFFC/rZ3wZEjlrj8P7pbMCDfXmuwbiQspb2a9ultduSC40g3Oae6b5EvfjvrFmfL4
Pewb+2eai9Jf7KGp/dRSvhuLMZyQ5tcP3OTObeI3AMYxKXgSJ2yy1t7OmK4wL1Q8nWq9dHaDtgB8
tLtodUrftqHewUZ3ynPeldmBV9sJuUjf6OnDmyHJ2gq0iNKyAUpjeinT5WM7NO4XmKvuvbZ67n8H
Wy1P66utBjtNR0P2a7YAmdKg5JEgbnIavSZ7Sxjg/XKYvToHXqIzYjbKNL0mGsi7t84UK42/qJWq
n9OY3+dXatbXYUpTCUHFvkxwdZ3eHH2I/V/ISaB0wMO57RzbikhKkafI8EbOUjDyZiifqB4bd7d3
Ys8M5TKJCOFfZhVc37PWqku1TjlzWpQk9WlJa9BybbEWf922s3ef2G0QXqALSDM30Ycl6mzwDHTJ
gHvlcaCJrP2k9nrkDyQr6LrEH2/b210X1BYUHBhrjb+8Xpdm5NXiugTVqbtU/4A2UH86tjjCuuyu
SgKfABuzpu3Ymb6pTHVxUHEq13V6a9YZPQ8kuE+t4gwfkKs4uiI7vh9tApN7SZkD2MTG99cuPb8s
m51TMwmlCFQ0N6qzYSVDHCSrKONLrQFeDxkGnfx9ez93LVOnJp915B+bh85uXGvxenIHV8mzT4sZ
xZ94KziYemPz7pcaFcNaWU63re69AvR5pHQMfcBXxcKxJQhXMoL2ZvQMATBq7d80uR6/g8AH61bL
DKU9p6mR/Eq61EsCWq/LH1RikKUGdiBleMG3bfbcXrUKoW9q5mavtTSb1Cr+6lW5t/jm3B6xavYO
FGUsIEAgZRmisLkmvWcJgjjCq6FI8jPzNnM/spf2qYqj7ysJ/cH+7n1V1L0oNBM60X3avLKuMU06
TV0XjqvxtEZGd1cJ9Z21VO3FWwCtd6I9wnvumyTXRQ6AfGBLXIkKxS4pEDI7CHkx8E1TCxt+cBdU
GlfvW21n5SMTkqwDBPKeVakKBKSCbeWuXrsDvXAZ+5aodJcMyhOlkiihYsXDfbxm3nebaSYBc6EO
RV32vuYLq9tg2UZSGDEzuhLK0qvvPRTAznOpLt+WymzUgNBn0n0hdOoYdmq/VXRhnlt0G0/aMK02
wkygHO1ENT6zjf1fcVYvbxkiMLy/fcf2PCXaWnLSEeMAefOvt8ZQlrivaUKckjleL7VXRW97MTeX
21b2Hnd0u+VldnlqtolRt0RqbtEDOjEBAQRzWZmBmtvqiRhuOP++KdgYVBhpr1EXl1/lRaSqqUxp
8gYiVc0bGSatZKafUQG7ID6VHtyfvb0DoiCRjgiavpqcUdoEaVXuAunNivzMOCrlXOjOeHB49/ZO
ErCegZsgCOSveLGgOcsZiG3IKlu5/AKQF9/p3fqNWvARpGTPEOkkUZUuRwxvp+w1qiaaogWtpnQ0
zqLcmAKzQs8pj4n2f/sjMaQINgItO9KmbYurWvOsGCXUsYYU+ogifh7q4M4DqIrdQUi7sypiPMIb
tpDMZatnYOq5CYcd8PyaphG69CI/15TWv6/ox/+BKTJyMHE0IWgTbL5UPKIaMEHkJcpxmguF/SR0
UlQN+kw7qvjudWPI/yQPR2JXEMK5PhXkQYmWZ41zKjK1vmh6qwQp4yXDZYyFX1FjDubcacPeHRc/
WmLodKXWXpJ1rvxEFct9X1nFAaJmx9/R8GKKqZQAp/m7eU4Wtyo6vWL5qkjb02CPMLBqjfhYt9PA
msSR5OyuPTRA6JHakKO3wStPNgPSWuAZyaQo4Ec1aw2Xbja+LEZk3EVJpx9EsXtHyaPGYDLNHJb2
dkCG6A1kD0eiIGVqpl9ZVsf3E5FAOJVeewDoee7wbFIUikimLAprMhPebGY+FRGgPZ4sRatHO6gH
tvatonU9Klz01j8wLtr+L9X7TpwU3Gnkr0TWqL2gWdXCF8zm0V8sEsYT81KgHk+903wkFtacMFm7
UvV7y1vfNxMYx6BZ9fFzBgui8te4gOEOXyfp/IJYPglKU6neZoVUHFFVMeh+HDMm5GetzarlM9Fe
2OeEoD6GcNuO1PTatvtQrI34pc9dofhDYyNjtiyV2gZqN9RLYCRt/mFaa9FckNIz1DBrel052V3Z
/ZVluvVjbWv7Y1LG3scuibr11CM3dtRTeB1Zyh6eRq4KHoI/ZcDwwqeaAvERSxuBJ7h680/fLkzM
Sa3h0lpWdfEcdDkbj+h2yCKN51D9dNv7vT640jqvEyGQFFrZPFGCkUdRk8u720fxG+Y2DL1POmq9
sa2xN4Mp0d2ff2ARZBFDwFAv5gW+Xm++cG40B9Kyi0N+a4MCCRbbqN9rTtKEfTO4B57wdcBFnZVE
BfVYVkpR49pe7VmJvoy0+Qbmu6FhkgxnQ3eHoGY2ABm0tpwzeFMH2/r6emKUDhEK49B7gWlcG/Xy
LC4NvN7J7u3iy7CmOrXI0XobgRw+eJOlJ7++nZhC/4fCI8VkkJ/XpuJMKNMSkV8mXMagTJXoXZyp
1kHNfu+cvLQif8WLU5ouxpxWNtXzZlWch6KtxJOTG0WQjKqV+Qb6R3/y2ehBAeeDaMOzeW0wcrVC
mfDwZLDDENb6WgQAy+dLkXXgPWG53mdMovztWIC9lCBMCX6TPaJro7A3DQtKD32pIek/2mYa+SIa
y/dTe0hO2TshSIHBsUCSlGrEJpmrWzH0isW1F2aFWok5tgFakraPOsyRqvHeDWBSshRGQUmJp/p6
VWQWUvgCgFc8MDO5Gi0voCkXfUaivXljr5Pl2255RG3fOzDPrHKqpnQHtmFVurZGt+psZQp4cLrM
Wtp9GAtXD9EKaIegNSr0CG57lt11ShURXkUUudyNJ1XR8xh6F0Bh26b6PRNgxxNcxfapXCD9GAzg
uKBLUF/+xCgpuSToUivdXD9zcFM0kIC99IVaQ94fvgmPuDtRlCFQlnwK8ko7Wuh2b2E9S2IMoR1M
b9z25uwgMgNDMc/XkEpsderzmPHlUZUETdnMJ7301oPS3PaJerZH0AoVAP9J7Hp9gKK899RlTNdw
yofug+w5XbJ8Et/yaGkfwA66lyaL1Q9eW0eBrrVo/Nze4731smReR6m488qbOo2gk2HPrNdJvjlZ
N39IoZX7tjndl0Yy/bptbW+1FHmYh4n/Bky82d2G1HRNaC6FcaQz62hpk4esqdTq3PRL+5eqNHDx
tKX7Gom5eBpmV/922/7uaukRw6+FGkcEf73bjP5Txq4f15AChYv0hJWfzGQo3thC03xlEUcUzVcy
IvLzIgiIHhmFPNry8ge98O0TYxbHyIQzmQ+VdrdOq/NTJmWXXgxaaC7ldFIaRQ/F0qqPppYnfyVg
1g6igq075DdwdxwAAcjcAkPdPJgzXY2ej7yGZuEtpwkYRZBZWRFkcJTC2/u7a4qTRH4AQou6/fVy
1yku9ZqmSYg2inhrJoV6Hiq1+TzO1RHPcccU14VLSn5Jx3mLZlyH1HL7nnEfwBrtj7ZRkhpMefZY
5srB/m19H/tHxQRFKt4ScEXbsbFjnCnAN2I11As7OSnqiv7fvCjfY8L6txlSk4ZfmWV/EBXsrc8m
SSc05R+ezeutNKiA6hXjxkKnV50gQoXGj+iC3rfZ4dzBvVMKooh7AXoCTuJ2hdHAEi1NWcPRk2yP
2ZkXCgOZfVfS+Pi6GHnxY3UXBzFeSz9ra+OqiOGgyHjgi3Y2WuqhSlouGJlXXA0mfwi3GxQ1HPLp
ixKbyoNFDQ1R1mo5J+tIg2aAs3VgdGefiV9lEQkhRPgo8u9f3NC1tApdLWItJD3RLlocK+fEmtOP
M5nvwXu24/1IpugjABmg9rul1JUVlXfNzrUw0lo3dPnj4mqITqelvoSt0Ygnz0UikUEc1akWc36Q
uL9eqRTWgDXIRHPpBzaX01DqWVWsSgs7Zpuc5jJO/om9ojst8bre3/YDr/2sZDuTdMmpEtQtNm4v
LbusY4aIFpbAkQKnLMSDUPX1oWm8xje6fvh8297rndVUBhSACccfSI7K9Ud03Q42IULp4QwPzO/U
abzrneGHIZr8vaXVzaPSe9qDypf216YqTret72yslLck2oSLT7l786rpURHFtTlOIcrw1aOSJv+V
Vhu/d/pcPd+2tLNOohPUqKhyMPJrq0q12GJxFxdXNHf6HNaenn9EfH+5j62Kgvcy9I91zGRLRc/q
k5lN3kG54pmf8TIhogGGr0WchZMKZnWLSREtnfm+GpfQzvXEuBh2lKs+GZ+OaLkdJ296ihFewJgu
/YfbaP10li3BLEjVIftQkDqV7zqmcWZ+osdeEwxWyjwfyTZZHgdi9eZR2OVADQuxqvS+6LOo89vW
pdKVOyK6FOVUNQef7rXLoTlBh5g2FmujW3F9cOiOt1o81Nz+yK0vZufOodaocvOomxRxk+INo9r+
dfsz7lvlBupSTvHVQKOyK9C0VrGalkK/wLKbLsMi5rfeUg3/dTNpezlWyb+3je6cUrDGrtT8REmb
wsT1Uu1JqbyFaQqhVUSDz0AN496xqjmce9c+OKa7phxaaS6ygyqVy2tT4PuMzh4cNUz7xrw0IKAD
fLASoCNZHnxA6bS2J5LomZwEO2BzNqYQWi6rOsnVsLTdPDDSbLnYkZv6quLa77zIU0I77R6p33fh
728n8RzRHTg70AWbqGpiitrSgPsL1Rk6oa3zNbXEYaibZsUH127nfea28UDLJ4r+zXYGQ4NHBzyT
EYFAqrkHXvd1Wb3uXFb0OnJ1bu+GbugeZgNUvF91WRuAtxwO1rvj0rnxZO9g4smLti42dWIbGmXH
8VGZcZ2JUjykY5b86ICEPdUt4i4HD/OOQamiIoV8AQgBkr8+RIYbx7rRtksozLn+FNcZFe44ru5T
JsGFCinogb3Xl1IyG2koEbnQK93O2sht6nF03tXQtdP4UalcAZzNiJBjSOz+XBfz+GnpHf3T7WP0
+vwS7MhheQ5xD51L6fFfhB+mGAw3qdlWAeAokIUtJtAr1Zek6qpHSCXfq1oCzyzloCH4+oriC+gy
sbl8TtLPa7tGTlC3dLyYutV7H/Ihp0Gbp8VDmhfJwRXd2dgrU5srGs/CzPIab+C5WQmgDZXKIrbc
d2pnTOc1appAM9bhIALZXR8wIxW2thQU20BD1Jp5qEnD19RqM/sH5HX507F4T6ak9A5uxmtT5JM4
OakLB5d5Gz1PjR1bQ790oSDuCxYKRW9WPfloNo7y234VfATHBWQ31xBlw+uPhoBGavfdCvQv6oqg
RJnzXPeu6Tupony8fS5fRxoSioGv4c5LWYvNa9GkSCLCW8OUo4v7ZhoHX3G68qzNGcUQzqO/VAzH
QzMH8vvy+4NW0RpSTTRrqfwAg4GNd73USZRrzUjrPlTXtL0fqtn+koyO4VMs0t7W+lAFBEn9XVU0
4gOP6HoeIFKeRuAGRRDPdDwOvMPeRwbbrsm4VsK6N97IRdi5i1BID8tmnRBsKdXPNEfoemnu0VC2
1/fF1Xg3SWlxCpRMN0fXZgJ0aaxRFcaWUQUIWf6c7MZ7yMahD+vRWD8my3CEVn/thqRNIksZv8r4
8nq71cKJ2oLgLsyVKJZjoHXfVsblzZIX4pTKSYDtsuhnr0+OJsq+dvPoYCCzz9eG2kYD99ryCsYx
Liu9DusisYhcNe2+ydz5oghmIa4ESh9uH+y93SW9xNcTMkic67W9IquietDMOrTKyQ1T1ckDpMDS
0F178y7r8r+pZh613PfWSFERcrmUxMTxXtvMCdoJ+dQ6jOpZDzKnTcAZJVwmdc6CuHbt33Z+3JwX
9jZ+YrKc3qtTrQ5ns0l9vW2cN/UyVBfVbeyD2GR3aRS5mNHAw0lucL20Wsn7JuqnOjRbc/QR/aSI
UDXKuxyxDNSJvd+v4LE00h9EeQlEoAtd21vqvkjIUdjKOY/v3Lz+NeY1U4g7pCk7YXkHO7l3L55R
BYyCIG7eetxetzsjd0UVInRmfYnp+Aeek6anmtlfp77VnDdW3+VBnhnlwasiF3Id2NKkQ6OfxSDw
RmvheqEmPOeigLITJlHSv4ObvjzZ5ZgfVJleAQzwsy/MgAi5NhM3jbFoi1WFtPVT1JyH+GSYXf/k
RvGHiNHED4lTJmECSDroYnhZScZum5OYnpgjNxDWz+YBTXHvRNEfIvSj94a0/uYLd25Drj04KMyv
yxS22dCGa88wc7Vdp7ObDEc1y117HiECxGhZKt2c4F7YjDKFlBN2upv/LNXR+afR9UkNxqUvcz9J
6/HHbRe0b5GkhRdcFhY3LsjO+oE0nU87t73pd9T2QpFG7VkzlxgountEZ995uxAZsmRZDdkQ0tzr
bzwsJvhf26xCrXT1E0OQ3cBdveq+adrh4DzteVdZJuUxoVkE3+ralCvqGSESl4/nJt4bc1qmU1vV
zl9RX05PyH/h8xYB+O32hu5YRXeLthTKqlLMabOhI8VIZx6NOkQlt7+v51G5K0fgsjUBfyBqWwsy
ulUHRuUF3FxQqWOBTuFzh2qr9JiBzs1Wr2jDQXNGKhpm9CavzJ/WaIgTY1Smh8TS4+dBNY/9pBUH
t2RnyQg5UXDiNSGj36pZ9qgRrZOBlJk2RSKoWngDkxcjiK6P+SfH7rQgNfWjQY+viF680qgQUQQy
pIbtq42uKiprttG4J4DCjR3SSVmRBW5H6zuxsXkfD0a0hCWj496VM7jhxyUbon+8Ok6b02wrysHb
s90D+Wukd0ReCgggg9yuD9ti0u4sc92VMyaX+6wXIly7Ngutoevpp6FiGtXlES1r65cxSuzNRFQq
N0ACtvIhqMEqVpIX0clJkuoLu139vXSHzPDt4Xq2AgAJxC4l1FcgPS3yqIGNZYQATmk86Ypifi09
rz9FRizu524szr3RWP6QpvVjNboHDmrrMKR1KpqyRmxK3QG58S+SUkMIi9HwpneKRbM+JZXxYMTq
+NBMFKtv39w9S0RE1G0AIkhCzLWluauNCVEKsN9kPZNvVZSkfOiY7Ve1WqsDOMeuMbA4kjz9THLa
GGs9a1pXHXi7teZ9YEZ2F0x0RrPA0Nfl0+2V7Z0TSb/9P2Ob97v3VrEoAkR5NzQNkGe3uzjAZC5/
YEVmgzRHCIu2LYXKXgwtGiXiFmbNWU976y5xB+fjbSu7GwcghA417wTn/3rjnKlhviq4+RMyh+WH
aIo/g4cT54WJvAfreVXqkkdPimOC7SEBfdWKQunC0bPGgMAKSpWCqFF8a83KC3hExGPTJVrQRqhm
I0PbX4xudN8TKP0uev35NzzjOcA2UTPdRART05ap24PPRy8yfZj1XPNVrbXvEbZeTlqsrA/KYE4H
L+c2KMAo0ReEDwDsuPQtgXqwMzNR0wxnZjfiVKpdPwVZhSeNIr27KKS0Bx91zyAhtGwuUjhFpeH6
o0JridIc1Sc60BF8pxZqKdutn9zVVh607HDm6M4hwhowKoRA/8fZd/XIbbNt/yIB6hJPVaast7jb
yYngdSElkZIoNkm//ruUFx/gHQ924AcBkoMk5oj1LldBqHUpz2ApnzoTE4gG62A8ZZOwdyxe00OG
qP3GXF4dCi8Uqj+4WuC8+fLThsZyMrg8r5rQDVUQTX4hUY4+yBgsv78+GqiH7oLdO88MUM2XQ6kl
RRbALb6qk+7MJvo8gQzwLlBIhF4f6cqTAGIzlG6gJgW1oMsgR3eeDeD9AgWBmafvVhvOX9APbkFm
S4aPSGPTN0Oz0dKnrkHN29Ebw1+bU1g84z0CpBFo7os7oJlXCdg2kKoClbVDoGZ5dHmvqnldnl//
0Cs3J4ppKMGi7gQN+0uQCIM3UbYsuNOIAL9Zxh75J+zJdOMxuLb9AUXDmQOld0cXvVy4KR3SZIYk
S6VnJz7oWbBzSztbxsrkpwCtu/L1r7q2fECB7l0K8Kqh3vFyPAOD0WxL0HjlyprjOlHvh1hT/s4P
hriDgw9Tx9Tmw0OTGvllyBS9ZbvyR6q33zC7PubOd8UB/KPU3DqSotBLKlDwfXpwydyUjTT8GdBy
/9PMpuHQBdSpSk9pvMDQRukaZofkA9q5Au4/pM0+t4Ta/2FjZUitYRyw50N/CCU0aPDpYSPQfN2i
A/gza5FHUB6S6AjeOKxXAsZd1AvMul33+w+wU0z9vIMqBak2Ce0B3HQTebcykwdFQhPzOHUqqo1M
bm3oqzMPuBNwznvrH4iOl2uPezbKFUjXFR9Z+6mTITtBtGp6koymR2RGoyuiJdy90iefFtRPhk+t
hls7UP92Q3nXN+Ozn4jmFobmynzgoKGoCXwQXp/L6ganMTemkaTK52AsNObttCkMyFYUOqdAj20x
w9X18PpJuHKT4G6Gw8he4NyrOC9nI5lkT3t08yuwKjdkC5GuXZJYGAkvW/X6UFcOHYonQHek8InB
/t9/ym+BrEuAVg8E3jjXenMNm23gHlI1gVzd61IjTTinfPgUS8FrsUHL8vXRr1xk2GagUeIeQ2J6
2cEaqdJdShipAFiMTjM83JErOnbjYrk2nTDxhNjHri6DvODlN8Y23aKmx7sK6vy3IRnoJ4o9+AY2
qbeIUFeuTACudpjgroGLQO3lSLKVdBkE5tACuVaOEgo2I9RVy2xTu5e37E6vz9+18UCUxwOOVBN0
1Iu31W+lmP1IEWBVtABXvf+o4HZ/9OQ4lBPnt1rJ/3X4fs/osUFg97p3ACHTj8LTxfcpS3ss0kwq
M7Dh0LLWQpI5U6UMw+luVd52YjK3xQw7yWK3+S1aiOY+8AjbljiVnkyS/oDAXlguKYro8N5zNybk
2lLj+shwdrAC6Mu8XIDQAJtKCCegVbYRtjNN380i5gWAi039+tzfGupiLjheTSUGDOW4L85dkAk0
7aL2bQIpihuH9MoxQayPkBe0QfR7L28hRpnpHJQ/Khn39BhvA1q+mzfeOCZXNhNyJChHQn4Aal2X
ihoUkF89wSAUKq8e1nXYclpkVAX1FDvwlnSe/np9Bi9Lx/t1A/zDfwU3H1CIiwQQndetSVNoVjVw
2v0U5KhHZQ1/8KZ2/bqi/PcIsQVdDFvLb3zplaVDlIYy338IHdCKLnbJmIqQuARfujsY5NA6KAia
6Y8xleJGFerqN+56SxhwNwjcJ/23+5WtK0qnIW0qC9GdnyBgQG2Nef4goSItu69rQsPHbPaa8yz1
fHh9fq9+JgyFd2ocUCaXZJfd3CbKoBGCIL8LP8sVOKM1TxpekNHeIhJdGwv33g6+gPYxsLwvv3Ps
smhNlxQ3Qy7CAk6o+V3X93f5BnrT338VCi97JoieMkK1lyPBmGFBrjk1kEFrpVej3ANoorFiNCXr
bbveeKKu5dsAPew+IVD82RWcXo7nJy2MiHPWVM6OKFcSkeh/0rAzcPzK/cLbelB6mvTzpiWHGYuI
y2FQ040Ne+UCwG/YIRegqO+F+Je/gTU0BhFswDfDM+cLlJ/lJ4n84sanXgl2UN1HexjFu/+4fS9H
wcPpjemYoXBnhd/VuWAjmHVg2EgTVDHEhZKDF6jgb31RcQ2gaII9ipIGIs5L1UU/HPu+jf2m2oI5
+SfxXfqxc/TjX++aF4NcrCLp2LBNAQZZItWAcoLDFo6MHoR07tfrQ10LZjHWzrGFcjuEDy+ul16J
ps8i00CEfBV3PV3IXJhM809h2G/fAi9t71Zv6Y/SRd1nGnZLCYjdxO5UPo+i0D7A8Nau461NtH/i
xeONQAHVExSCgQm/bHJ4jkUm3oKmMizojijhLgeY5O3GS40suLwlqXJtN+0KY8hR9079ZdaSr4FN
YDGA4ULKmr6YQTkyBcpkmz2jY5a/XSyqVY+AUKhbccqVywgAPgTuOC+o3PzRTR7ihYCp4VV5EwOY
BOn7D63kEqZZ/Rr/fcTxX58cEuI77uSy8ud5GXcu0nBr58FYql76KAe3snaBaM+vb6xrC7i35P//
UBe3QAByfT4q50FaS0QVX4g5QJ7UHohndDkgSbsx3rVpTKBwBpwJxDGAP3x5HwRENk4mqwc5HIlO
eRPEP8J2+SICk35+/cuuHpm9lA5RXTz7f2DMbcaoDkKs2ErG9dsWQR+0iPz5m5GQJl7CNPywp+3Q
9OWsgHBGdobmSVxIH+hYhUoS6pCxrF7/Tddmewe8ohYXgaZ6aR4eNdrjmed7lcoIKFxgHtonCXe2
YoC+wxm0XfO33uz7RZjtmB5km8j3L4EeK5+k56+jh4J4rxFJZ+o5Nnaq4Yb1uJFE/A9XIqodUCFC
ERfVpIvlbU2DhkLQYc7zQZw6YeAnk4P/0u7+16/P5bWdlIHlgzMJFPEfTU+E5H3vOtyIII03n3g3
fgWAhRyCjP4vexYYTJAj0IVDvHVx9wak20SbLl61LWH2dbXs3RzPrmrb8BZ5ef+TLq9ToCsApgcq
CNjT/Zt/i+zWjPXTSrA/+iVU1dTHqmi85dbMXduFKAWDmoSJy//Qj0eKuaHKgzMYp+t8zJVzXwAP
bAqP6/5AexCmX1+pq1+FmjAoGAANZ5cZuednZnW7VKPpR79ask6+M2sHQPrrw/y5IZDIAE0ASBPI
XH/UVfwNaoUDJI3qhKXjFz4DQFxOwzq+69k2qRvR05XBEDWBCIXHCP+43BOLDhfYbo603gKxlZEm
5OgnTVbaLHQ3wv09+Hy5KSBRBvcFgDN2vfVLsMgEuQEwMGKcKRdlz2Cv0eMwOV8V8I00ZwYc7ymQ
iUmKLYnJUjTR6m6c6j8XEL9gJ8+Aw/Ifq+3ltoTlScicJF4VLI6/WbQI7roBovmvr9+f23IfZafY
7tz2P3jtkdWr6mZOgb2hEKDyWvEPZEV5VzM5eR+9YGjD6vURry4i4lLIH++YkMtCVbNOsGXqNUUZ
aibnbmsbaEHIuGbocfz1k46P+22o/eN/O9lmpW4k8Uzreex5pZNB308N0qaQps3717/q6mqlkKzH
pgkRR1wUEWAxEOYdM7RWSw7j6UCpDz4l4n/4IHSW9rt+L4pc8pqMjMmQMki9ju1MjiyZvlNB7aHN
YAj9+vdcWyUUkNFm3WPfP0AXcxNtUbQ0FHzNlp7ToPHfD1MrxsJvUcL9+7GA9N8puXg18Ya9XKYg
bzt/0Z5XydQ3FQOo7qRWtdQpkH1/3S6DssqedGKNIAdwKQcZi2hiq6fZXgoRp41G9DQHEnZTyXIL
NHNtR+BBBqj3vwLFpQGMnzoajCZkNSiputZqCXY1O3n4+7nb5Q32Oj8A05c01JgOWdy0ktVu7jPQ
/lNdpPA0OEeS3rp9r1wVO4wUJWbUmHem6MtlsgthDh3+tka7n95ruOocIs9ltRSCH4FKSt++/mlX
JhBEEFSy0AQEF+MSqAsAeh+kMmEAucTuCTY69BFeztGNC/DP7GbnJsHSAlS6Hch1UWiMPY/KaCZt
PQZNVJo5smUK0DAI9533NuxoW7cIn2+8Llem8sWgF7cF7YWklmVtnc7jCHDBYN/2Sz+/ycTmnvNp
0Tf4kFemEvrK4F3gOUM7+tK7w7hQhSHFrS6UikqsJDlD3PGW5dGVCsuuurdbd0CVDtv+Yod04y47
AQ3uevM3r25Irsolm5t6xG1Spp0Xnu0w0KMGO/QOCw7X7LB39eu75srFBfI3co8Muqu7v+nLXUr+
zx6P9vWaTKzi22iPufYadBwH8vXvh0J2jbsY7zPgDBeryBXab+AHdHXji/k8LV5bbMG0lWrO8xu7
NMevvghHdssu1DrBMkXncP/3v71kIPWFYmQcxhk2X++wTeZ3MCLpjxqv6ZP099KDHXmLOE9APeH1
z7yyWTE2wEH4C8ZHl6sK8dwsoInoa496aR1ty1hAVj4oI4lHPJzcLVHQayv4+3j7if3tWyVtxJrE
GA+EYVXmnRvLnMbzm9BE/EZifOXwo7qzw1AAbUQ4F74cKndC+zwiXR1uzP+2CDT5l5h372QbZ0PB
UQn8F9mdOL4+oVc/EAki2oK4dP4g0Rqc+aSD9EYtE2An8d/xEwAjwR2Rht34wGtD4frcNYvQcUYa
9fIDfbUnI5Jg7VzrqoZ27efQA55hhvzyjaGuzSViH7CuURwHTmu/g35btnEWfFboNtYwehjAlJXj
gfqwRGGrjZ8214/HFGSFG2HXtb35+6D79/82aKaTyIMjCM5F5k93qaZBObV8vBuNae9yq/9WBAcn
fcfz7PkUCPSg7r8cL2aQ9OkbxmsQ9R6EcHjTDTsi/EqPDTjK5UjyW3HEtXnF84R2+v5kIJt7OaQN
Vz+VxLX1CrQx7DSQjcHINWkq8LATVoy4go7tnP99rxVCzeAAAUixe/Zcnvq096lHwrWt9aBMbWeY
Ongk0/faJD/+/jgAhLlzA3fN5kuXaK8bgUts/LYGbT45dRCyLtslMuU0eup/OHlQtwcQDNCQPzGY
oWlmm0nV1nxu6VNCB34Glnw9rTa61fr/88lF/ghYKWKyHcOUXiyb6XL0xLesqwFIG94C+jrex1re
svb9c/9j1iJU9QCmi3e8xcvNAX0J25idQBXB8xZiAOaQ5ga09NF/lmsbVa+v1B6Iv3yF0DCGkjpS
EJSeoeP9cjQVbANpJyCxs4GJo9x4fgC45ykxvSwyZt1JEc2hoaebYxQvtxo4fx4EIMJQhIdK4E6y
vKzGM+OECRYww/qmSSDmZ9c7eFGMH2JiNFSFpQJykszvXv/kPy9QaFKGKHkBnwzlq8tGed53WTzk
RNVIgWzZ90odYZPslXCT+1sLePTbQAZBEoTxgO+/FNhaGsKsR6yoQYqETWxnKOTEqRrIWIRp1t1A
lP8ZUWC0/7gguyIA7uuLtSS4yNK5h75mE8k7B9hZtUHboQwzgIZEPrwXTRSdAVQ5vT6h18YF+Hl3
BQAJDv5cL8cdZnA5dQgUStSJ7MH6vHtyKbyQqPM+MBHq49BBqj5csZVfH/jKSgJ5tXNfILKFZs7F
wK0PXxxMLK/pPLtzYPvtHGbGAJCWc/+WO8vVr8xRWAGREnrtlxJwOlpkatTCawXeBLoVJlBFpoR/
6M361EsnPw5ErGVv01vYt2ufiU7J/zmp4KG6WNd4sSHK715fT4mPeFDY6CibbTkPsy9ubKGrQ4GY
AWII7i8ckZdLCUNA3KKt2mc0j9AJA3cs8Wb6FMtpuHEMr80nwEUgAgMmCZzB5c0jO8I7b+R1n4Mr
CRqhOk6eHcEODoPPNprC4xompgIl5JZP+55t4jteXnt49HdCLCpliKUu9YqVdYr2zQLrAngL2ahA
7hHA222Cm1yhWCAg1tb4DSubaFlxCWE3yMpQOcaVt3RhReGFtRSR3pa0kJ0nPwToRzTQcI7kWDjn
4rMAel6WA3ipU5GByfNr9vD+1sMa0+c1A8eozMhCRKFGIiUoq/AoKaY407AhhaOlK9d2xcsSCtZi
nJYt7gQywzAhvtTRv5b3UpwX2+SuCrWJdGkm/JcYqIfGLBNAKhdunvqTn/RClWKi4dcWst1zpTVb
H6EpQbujocb7N1kTchpS2qsiWNo2P1J8dR2aFow5PS4mLFGNYqqO97ulInDcrCavUyBHqjkAZAhT
ePbVSEUBpROIIjoCzZRCQTXsQbUs/tVBdXUudQfrBpDv7CSxacOAFbn0vK7grb+9sS3zIqjsdJ1/
9oClAd7DIuMr1hGly2Oz5vyDpQFUEFtKs2Mfa/h9qnwiP+LQU98Bsur3YqDmd6bTWfxmknnLChem
1pVN7NlzP0UyeMzX1L/vU99Fb9iy0c/IBsJ3dmvdt0G0/B9IVs/fAKWZbOGp3CfotkT9PRnR06ob
lQCy1SRe+i3IkFSUc5Y7evBn5Bcq8NcnPDPzdMTj3L7zFRjIZd9YeYqhQwVxat2mvLShFbKyEkrV
hQ9JBFZsYva+S2/oTMH01ITA+LntLKeIzwWBtMFUesYP3+oI2KLTtjXclZqbKKuXKBvQAYChJuwM
4gWwPwXtoLyAko7+HDDVPAZrr9tqnmL9tWPesmNf+4yW+WL5g0Se8jPsEAUW7QSWwMkC3vnsG8f6
Uo5LFD2Ehnaw3qIcwp1J3g+mCtpRfIGDZjOWK9ns3ayonipoEoxnGw1pXHh+A6LutJnhE7cUwlpK
NosuGy2xEpRLOJUBOBH/RGWLAzMELvFcpIYuX9JG9s2dwGDfwaOJRAl/CACNkCsjGgDyZn12kHd6
0w8y/QF5LbxiPWm2qRYCKoN1D9Wkvo4yM75VJPKyQvlk9guaanZQKHNnRdck5leIqucP5hN355Km
50ff28KPOhOwXPLGIVWYk8ZHZAortQM2MdRlupi2a5lNnFBo33utOlBml7lyQgTtYfXtMEJyOOxF
CYmzcX23td2W1tzRVEDua0zvZ+5MXqAO5X+jzh/QXwe89uyisMczOPX9dyvh0VmsQnhvWGTpM5Re
1g+JDlFTibtlDUqO0v69UoAAlGDwtvF3P2tJ9nbtof43oQZvqziTGlT+eFpkuTVb1A3V0o8TO6wd
lJGxGki5y4FaQGCMSeEVDaAM+SeevCB+14RLBBsQpYESLHTmHD/bMJig3+cpyXQBtkryTRjYNh2m
LOXjL0CGAO2dIXTh1xNi+ycTdMYfypizJi7xI5rxjkL4uS/aTDP3SPtgswVQMe4+m3svhsTyCIih
8+a5+5p4MQAWSzAMDkfJy87Q1ZltYQJfqTLjTaM+2iWO1uM4U9MXztuSn/D7pA9Q5EtZBHHnYH1L
e4RApXTKo0U+uYUiXOWi/0ZAKpsL6Emb7knDCCOfi1FmLHjf5ygFlFvatZ8mE3ikyOLW9nD4CyyQ
D1AWgp7R5DkAJNWix4pRHkVFvrK1PZLImi9JQpu0yHqah6dl8xDB4c3P2EGs7RIctg3qGocVevfh
/QodH/HTbgFtPkQzG9T7sRnjDxvg6TB2ILEeH5MuDNsHnUMr8wf3mmB4A4EDwh4zf+HhVwjahflD
bqc+qFBh895PE5s4LgQapwB2KqjrRukSRmW89l17VH7a/yQ8M/eJ650+yQDXzSGboCF7ItkoEda3
hklIVclxK4e0S7GIrafgbJE6fYxY47pD0k9QoBBNZn6yoPWjB5cK8Wtpx2QDxSbVEpfaYMKHTmz8
0+QturlLKbjO1ZS2+fvM+IGo0UsT82GNzfgrNdmQAoDF1k+eNpaXBsFge890u6QHgt8TVZsh8J+L
12Cid37a2LxYuPTaE/diyO2bHIo9kFxS6k0Utwn9tmo7dtU8JNtWxZxPU+Fr1YfvlWwH9hYbUPZl
qiPuyVL42G6PGSIxiM63GagmfOUhOaZTn8qim+NIg7dMs+w9cA2eL8tUGdEcRt16S2WhBAsRMtXP
qzpwfIx8mBQFItZvTa9FCR0LFxXtbNI3KJdacSJ2y8ih9cWKa9NbDKpoDRz24jqnstU/2mij/+go
6VRJB5ln9WiS6BPPfDffdzTMW0D+YOD0ARDvtKuGOIVVDGSMTQT+Qh4ysy2QKyJqQ3SSM7ymDzab
hAeqATy3CYUYH1vIryDizH/iPPDtl6DxKKs7voGTvaDdmESHdBBbfphV6vgOTk3nGtKsEMlQmgJc
cXAiWOVXn0Lg0ysYoEj9wVOehaTXEMNu/qi7rp+KGHj77ieCRmif4n1GVVvCUE8e0Yx2+mPq+fNa
qkky3IqQDA0qlw0jUPJs6/HmRashOPLBGB263GQSUL15nooReCxXZFs2+f+SNu/GYteriqAuvkwE
dULQzEvcXoMraB4tU7nADwEFaPhNZaUf9rgBtA9Prr2Eotd70GAg0bPahj0Zm4q1ZqZZ2UO4TOOb
2eO8q9pZ8vuA9J44CWh7+2XgOH22HdYQMm95z4GtByCq7FoZokzCtSEFAKDJWjEjyHKnY1xyxRZS
t5ULX9TXFZImT3ZYCRDTc7Y0pRla4xcNeEznhVIXQ4S31bjcbKi/GMuIgZ1ISqOiW/T6NFideEg+
/ZCWK67Uz8TN8GeCrw5/guo5rlwBfBSrAlwFfZGYOGzftr5GahPEvRBFT3VLKlAkTCJxh+kwLuc4
3MRBK3/sK+25ITysDUcy3UNDjFdRtK5PahnmqAxQTmuLkaVLDLFzzW2JmnMaYjNulj5SUGXYDyU6
vfBytE0PzDqqckOZ8BwBcdBBW7PAgci7Ax+XZL2f8kTFZxWzKDzxYWmXU6ICPR2p12j8dkBLxArr
jFmQ9KOc1lT2CIGMaghA6jKjRdwlA3mQ8cj1w9Sx2OC3TaC3FmG2rXFerHHmya8IV+X0JZPT2Dw1
glDcgT7ieEcLL+nN9Ma6cEMpO1y0PgVNKh4poBu0ymTP9DluckXnCn/z2p8zoyJB5XtQtrKQlBzq
1IMDY9F1OaIzXA4iLugcoIEOURDVFisRUPJbrMnHEwozk1dBez9y72GhHH8K8Kdtxw3YDFosXjjP
tcA5mA6hv+bfxnSbmgKO3GN2korCowCpZKvqiDSNfeNioj5mG8qcdZy5DCyagcL5oEuUnp8mzT2/
WNLsP7S+hhdNhguCFR1PFG4iD6rdDwvCZ0gS4mmxVTA37fdkyfIV56VL/g1dk8jSZYS+U4hJwgoo
jPjkpT7UyFZO0HhDesM0XEeCJoTNWazusf8a7xh1YLEWBA2KJxWRcTkOCv9uyFncVz0w07/gjQIP
ywm90vdt7JZ/tBPdo+QRysRtD+78fT/xGPGHbGiCeqYz8sR8RUEmGcFMDRvW2CoN+ojVUCWLeU0m
G3xKepbNhY5XINpAEh+eYNUBHqnH45mUIDCEb+UChkMBphXRR6Rg8se2afGGmDyfTovg7itUAslD
txIY6hgLDDuihwD/R2rJqk5tnx1UH3lPQzwYXMEsys8GfqQ/eji6Du9yZ8InbMxoRuJAvQ/AO2QM
IR7v7wB5aD7FwhOq6JFNvG/6hvpV3M7jR3xWzN5kbKAYps39p8VbSVAOXqAfSLr4IQJetTVv0nGJ
vygfUSw+pVn1qVvTMapUlECsA9nb9gWOGTjxETFrfFQz7CTPMpc8KxaB9anysZmfulXOWdGbjkI1
YbSYbR9v3Rvfhf73IaY93lnoMT7Dkyv84Y0UopCrJt3DoiVettxYvy24xfVT4yjEXzsu9VBLkOPz
Uugk4WWLjCcp1rYDxy/O9VYEtA3O+RzuVSSXUwieRVyVZPFtWEaxNlndRza4H1vsUchuJ40oOsU3
UaIo2wwn4uJ4gNYAlLPrJOy8O+QTHj2k45x+Z8YDzmezs2iRT2+8xwsz4Q3ZooGoR0RiZijooJLg
oPACgGOPJsRPvY4LnAYthJCOfdI3z3ozHXIF00VJDbx+mhZjCKhShDyXgunDwj2d8tL1Q6TyAPEm
xDbeTKHCnw3Um8+hfTwMadlvKz9upnFLMbQi6t4bG/jfYcqYmpLKrB8OIllw/mek0h3OL4TM8C6k
wfc+I5xWYxIgyO+bdAiQ0CdAU4yoWy6lTnnIqw6O2n0RgDznCrYMNi75CJwxikcWRdbUOQDUvSEG
DUeq9JtlZl5qPNtU4WHmMigC4sv4OHZJ2NfDIjtbmySD/kk7alJ6g21WLDDKLCfWpWNXBPNs8jKN
KZsfl4ZPjwL6WLqAVg7JHxokuyfLRfQFoKzGFKNTo4KjCok+dAzoZlR72q1ifH8bIhPCx9T3Z4T1
YYe6WLmYzLxPYxWywqQs7u4GiQZjAfJ3/BGujGo9qakjX0C0je67mQb/+ooP/H5roT6GN3WTU+kG
Hr0LB/ilv+2GdPrWxR4fDhui2p/Lhse45PiJv0YQanCTrFv24AQ6TgWiRN2e1nA0mM/Ia8cCoOZQ
Q71jbEmh8l2qIGxjRCzDlv47DYuld1wNsHFMXR7bEjy7BM2yOBEZdJ0WhW0K0288Yani5NEMbs1Q
zkG55Qnyrb0pQDVQ70Iqmu3g/GX8KfpltWWeLATR1NIkqAkFMXveMxI8brix3QHprv2BhyBoIXg4
tJCY4wYTkuZLe0jkAkdx1AO2StDRI29izcIngJ+DD8NEfFb6djVndDQZsqYs694NcbLaYgohY1ak
0I2Oizzh6lPQxO1zGM3xT71ogt50M43HRUODrETKhlQ8Rvab4AgSedfnm1WFHnIoarbjxBvc58H6
E3d/PsJs2Lh/o9H3OObeUDR9dZ8/iV1bElAqJr6PsdPuGAuiZIU5hSNKStPwfbONYVAsyxaJwhuh
+36MOGKBAnM8f5v8bjBFZ1OzFIBljB+zfNT3CQgDYzFgJzzNY8e/tJBi+9mypDkhkvUcFGpFh9hD
pefebfKrsyCKFJMkKBIMkRSol8MJFZ3bTHsCAWMf3OmWt+0xEiFFbW1GibuAueMCGS1Ccc11bnbt
OYV7+VSiLwQczah9ZAK+GMNHLbIVhj/M2BkfHgcnTMZAYd8TxVONP8N+gJsdWnCdiGRf0dWN2PWE
zQvCAD09o+CS+YhF6PK+Q/A+wFYI6kRF51L/R4LWNi3Y1PEcjCWungUYYWkxzTNy1mVe8sd5nkdo
yYou+BB5fvAv4cwF5aLn8LvmZHzXYcNvZSJDe5evdMpKTyMCOacGisSoTSbjHTzqSF56nY4PbEVe
C9NXP3NFH+RLWmdT4zwEaE6suJym9isUfPgXSYL+q+p8lB6Uv9LkoJvJPSvLxvekG1G/VCRVYZVM
SfpPwxaOSUOxaUNjOfKf27iP7h1gcK70mQebrC2z9EfuRsSDBrkT7oEw8f9JIzahpEUtRejkpLpP
Id/mIVHvt3u4MG+stGQDLiskY/oxUF18Dnvbfx0SiHLVTCXpT4RbK06jJ9MPKoMyYcX8tf+CEm73
HPBkNWCDjfZbAJZriLLChhgohR89AyHDAOUFJ/PxeQ2A0C60JstnADiFLqHNkmKXwkcorOk0Boie
GoHcbVKLPYoGXrpQ7Uvik8xa6he8H1fURHLjsapv5v3Ghpfuk+TBQlErS/LvC5PqpwUzTBVDnsP3
JdIolpcZlIreg8Sa8XJVUn73FW7dGtsq+bniWv4MmPj4uU1UiOpDmyCCaLwRFyjncprLrO09V29R
APeoMevwq/tZ+TmKEOjWQU+QWK9aSCr3pzCfzpN1uAqcidon4lFoWaaZdlVvoRxZ2rjFI+SQEP0M
NIIosDqH5CyMgO8v0pz4s+4A3HlMeiSGJR5sneF4aAEFdc34AvFWKFSe/bZdwrdDnGEPbRaGkyVz
LnlC2xNaVJFhbX6aUe1FdjemMbuLUGTktWYdv5uixdqD8D1NikD4yVKa1E5BmcMXA52LJU5tEao0
+wbwxYxlWRsTomQzQAYvQIn5SLrARSVFXwNCOj3r33AYpHkPUYcsv7IR8aYi1xHqNoQmMdAOfRQg
Krf5iJq46uQHZ/2+rcwYL7rQghj2hNo9/VeHUOsGg6bXb7VIAkDptiF9EsPE6ZnjlX8/jsyCrcAQ
/Negto+mUGCxKbDZF4SrQzDGcwn7gOColen+H3Vn0hw3kmXrv5KWe2RjHp511SImzpMoMUvawKRM
FmaHA3CMv/59zojsEoM0xsvevZWMigg44HC/fodzzi23zTxUj60KCFX7KcCZj/E6WpA6fnRTo4CN
nqhS4y2EPvJEEXzjZWX3PueaV3pBg/PsLMWq6sZGriyyjY+2GI30POry/Cv+EHGgEcsAQfGIpAwM
z6rDIFGTfkiEU3/NQjf+0s/T6OssMsLwirpEuB5zIpr10nXeZSAKOayrpKEoFqGYXa8mHLTqbKq8
cLqoydR9pU+S+5AYQZGtG077aJWw98uNOVpWTz/puL9JnClA/Yrki7VCc4QMmwg94+tEeHGXLp76
3AxzcV8XEudKhHX4mW3FS5JhXFzVY0x0D0MqtD+ZkWFkF/TCdcDnKil0XOEPfMcYrrqEestslUg1
dMolJnQJIvIBL272iCo3cTiA2KNLsMzX1Im8MzcZbJo8icKtOSL9+gHrIe5rUU45pwIEqk0be9bW
8RrhkMcarBvct4GtBKHKC69bSY70uiVmQxMQSa9zb5yGB2+05m+96FV2GakOM5j0nX3eVX4arEfd
+mRdx174bDSedZdgatjCMlHFtgym6AtCOxZ52EwEX+e4AWQ4RipkgcV98Fh0rcjpQuHD0BNVK4NV
FqFXswoLGaRn2Wj31s4MyQdwujUJgEtRVjH5PC8pVk4b9J12Y8OzsiZ9t5nyxvrcu275xUt695Z2
tDOdtVqTzG+dTPMZuASXOpQjcokaqBGhrBWl6b9a1cfdOXjYhK44UfnHnEGKWDVLQEAEl8CsdmEb
l+bWF5F3J1TP5kinnCKOn7gTiU18TXMz+Kl8CCiL/du1myFHgRhHCMtOnnUVJhXAhHJJvB+lq/If
NLJrEloU5P15Qg/H4roWPZGmzRFA6OIH0yWpN5S22yTosgfhaIKbJ9r6BMj0LYAiAqqoaVE4vZTB
jwBSsdm0DZLelKN7F9crSs2dNDuL5pKp9zlPuunLx1XodzCSDOjSwCHUMptoj70umnalQnSANhw0
0hTzrRN307roMJ1JR1et2CpIpxFUXFRlN25SY4h2fZWfEld+R9yOmwAbqQHrWnjtCJzCYlfw+9MK
dHfcXi2skcc+UsWf2SIDtUVXHU8yTVDJXg1LyvkD36tJNh4CfJcoqpCh/XhS3mJlKLACqKKPGRlB
+Lmv50TZVl2lDb0+4VeLa0L4+nPjVNkJ0O3bMi5lIWDzoeaQoCt9PPOz21EXWaqtmSAlR9VyxAD4
3lUilvTs7z4QyB9Y/i7gHLzg41WVUhxtyiQS26gcolWfyvGKKod5ov7+DiBGs1LRJwCMQ+tFvbZ/
Ar/VlVqccKp4oK7FBlRB+VwvTfvZi32YqAt97VqjmR4/frT3ZpECh2cB8tW9CPTnPw1KPnoENxVW
2yVtxnUdTs65G9XxrktrcQJR+O5eAW6nieggN96QEAwaoi0g6MXWTZMn2QPldYahW1PJE9c04ojP
bQQTd4hedk+1s7TrsrTrU4qib9cmi/Knezham4ltJM6oIp53QjwId6oU16lR2n8f4KB7saPWDNAA
EZUjO2QGtESeyYVsGYu0RGfmP8gT03R2GdwfFGNwB/JiSL+CqTklofyeCWSCtYIfjZ8Ron39RiFF
LtijXGxF6fbXWdCAoZzTFlQBan7KoID88Qp6dzxkeHxw08ir2Brr8dMKyiTcfKNsUaE1y3lLpn5c
e0bh7waPYlyvZXk/Hu8dTiqvEE0a3Rs1wPTqV/zTgDA0E3P2SrGNq1KmF8XMSOva9uLrefTz23Zy
1Keuozwn6G1D3+aRqrFTGIu/st0h3CZ15V1WfWH//vF9vbuyUDdD1hMxcv9YBq8XnpPF6ExuabBc
fDN6KOUGUs+rj0d5d7Zpsg16G+AMMfnrh0/7SREB2qDKFnIAWWTUd4U1Upkmyrtp8SpO2PJ3jBKd
XjC0iDyRID4Gxad+03gDIcGWpqjRhd33akdZ0yNrBubLjJX3sARtPfzdp9R9D1D3Q68HHWX7WKp0
aQrLxWsV207I+Dnw8uIJUtR8K61puZhdCLknHvOtbXoZEU413ZAABh6zRtMKMYBsTutt4KkcIV7P
/eyWEamzcAnWGRjvtShZ3vOsSNtZARCKCjzMx+/2DSpK3wOKqT7oWXCRx5Br1Q5uns8GC9sMfKSs
lvCycDXTbSDfLsrE3oWmDNd5U/Z/V1KOkWFoMOXoPHADR6uKMpqj4rxDm5yu2+e9apItQJRuJeeR
3lCDe0oi/M0q1uNB2KItPXbqjdfECTon81LV9L6x8+9h6styExBG/VjQW23W9tKe6qrxZh0zoqYe
6xYp4LmORRamKqIICMobGstAP7rA7+6GFHBKRhueK6ANwS34ieCESXhzuOpBgcEH6DKBsz3ux531
gwgRg6u3vQzFKooWuJFULsEJlqdclPeeTx/fjKLxCm9F1w3bpUoitllgls3KM6qmOkc2zApXzmKq
MwKH4ptgcs8+XrMvG+MVmo5nRFIYCD0bFdmgo6VTDwBJgAPJrQFl7JMijCUnFtERvMxHB5E09Gqf
yPXl20Ym4e/gkQXVpiFOrlOwWJQkAHZtU/Acj2lqxeGqtCl4/i+sCVQp7SNShnhD/sX3dIbUj+tt
KGtxbpBM24I7lmdhRO4nXebh7uM5eW91k08Fa487p4/h1zY6iRpVuUT5Wzk289qby3Q3Gal7hWZd
gfZVfooX+7J4j98Bp6EmvEFo4J/XA0q/ohJaKbmNR5e0sxkv9zgXyXQV08DqLpj9RW3bOXW+KsMO
bnNTVPe+PbTxqmoX90F2gN7//pSjtIn55qSKEK7Ry/WnM3pQshk6EcstXXCrbdTV8py8S7pFmMva
BaAdTtjvd3aahfwGTSpoCASr6cjfIlvhiMQcmfLcyc77Vv3wZj/Zhijm7D5+uW+Oedw5ePGEWQi7
QQU4Gmlx49RNbKolOc5yt/LNzHlGKe+UwOHbs0CvH1S4eKUa3nwU3SQjfVvo/dVsCyHNHQgfxKUd
x7gMlxLJRQ98RhMHzgURwyl1qrfRpKaJAM7FkkAPQ/bz9bujA3pUB6PTbB0qkYTPBZiMIEg3Cj2r
YSt7179Q9dhv7RQ/x1WRvEubvvsXEdKpprtv3yrNER0A7ZZnsZOONbaLkTDSBI+BQEAYnxvTOP07
grFzPyqv6U+s2HfHwq8kiCfhj8Lj66em5hiCf2assDHVqpwcRHetfFlN81xsP15C7w0FqTKimbgF
BPlYX030nqyX0Gu25ty5G5ZYeWHH1ZfCavIT1vntYtW7EOolWsIIVh5bIkolDjjXiFc5FUu3IisM
JDTtEpmcmL03VBLWDJryFtNHNzDOg9ezB1usGd0+p5NUOz91yv9swH7YLEPebT2f/tOLQ/op0NiD
xmiKE1vyvfnkEUl9aA0eDtzXg3e16czpwlOORhntWio0F4CRsvOiXeSJod4esy9dAelczv7Hlzh6
TlgHlgQd026D3FO7Upr+/YzntDWDWIKrIUbyKLVF7Ylcx7t7MqBu9te4RzQA229Ss6DFKggybMLY
DMlFVYXWzhay2wm6UW4QOmwvqjyKOGFU+7i4bfhd0LP6lGV/Z7IJ9MgQ4ROSDDlm0CxuguBwIVpa
gPT+GkS6eRlUUHObNjpFlXtn9bJkWb7oNvu82qPJrmiOkBKft9uZouqGbJO6qklvf/vbu1GrL2ji
KAORd3m9etAgtTgfm3ZLzy5xJoc53dK5zl5NwppOnFJvHQPIxUQ0RG8wyDCxr4eqUc5LwsZmlzRl
uw1LenQmnSOeJzbVKpxQyDmxLd8dkBbQJs9gQzg+OobTcLLAgwQtVSbkHEfY1Juy8P4ETQD7wCvK
E7vjvbWB8URVDPkYYM1HZyPdmFN6wNQdGgmJs86EZ66QNTTXM5N6Yke8tzY82rjCNOR0QAP49VQC
lw6mMqJbRstsP1gjHcA2kZ9D6vp4dbw3Dl41cQOqLT5aYq/HoT+cTIsiQYJXheE2itUtRJBTfdPe
m7eXLplsqwCC4dEgPQGtkcRjux3TCLlYigW7JOiXjSfY5x8/zzsGjFZeumcFrgUPdmRIOstTQztJ
usG5jm77i9RenHVgXIZsukF73l/32fC3pSFZ9vCKyC/qDGxw3LmMVlupHPKx21oVkXvUju05NJV7
OXfWiQPvnZnEDpihbqWM/3QsF2DBKhRjJLptmNP2YyxocZdDG16PIUW3j2fynZXBNKIMFGhtAgiF
r1dGpynf+E/dtqSZyz1VqGDlKm84sc7f2cEcaxaOCVnTyDvu7ekLRL+mxWWdl8W8zdM6PRfU3ui1
QNmPVPL/wg2CEEo6GFVZjOExA9WOO8cq515t6xTGd0+L2FUjcAPzKp32SYf/+mP6P8lzfb8PULp/
/jd//1HLmXp4qo7+/OdN9kdbd/W/1X/rn/3P117/6J938lk8qvb5Wd18l8fffPVDrn8Yf/NdfX/1
x1aoTM0P/XM7f3ruSDy+DMKd6m/+v374y/PLVT7P8vkfv/5R90Lpq1FgEL8ePrr48x+/0obwp7Wk
r3/48PZ7xe8ev2dC/XKVKdX98l38+cvt85B1b37//L1T//jV8O3fCNLAPLFh0VeiwPPrL+PzXx+h
nQWPDesEfR0379dfRN2q9B+/WsFvZEbpEUBGR3d30F2Wuro/fEQbMj5EqQCGvpat/2smXr2z/7zD
X0Rf3dfcc8ejvV6gaBYxus4ckfPkpEaq/PU2yBEFtjIae8NWUPmNT8b1kyMcc95UQWLf5xOsmzSs
00uPtn7J1vFqgEl5F4PxHYNZdIA01VSBHLGY7TTbmZNFrm+eRb0Ka2++tZXVCihdS0ObcA/OTDnJ
b2EyTD/Iu/tyI1Kw/1To2mdOin7z02s5POzPD3cUWL88XEDXGA9bwi6HN/z64SK/puozopKdeH72
HWqx9e/J8o1rKBxutooMuomtImFdGL7rPEZhFVmryFmyfy3NcEHyizajLzf0t7bMh5vh1Sa6G56p
87bPv7Brul92vfjzu2Kl/n+wgRzii//6a1W+2T/r7+L7n99/3jD6+4f94tm/4ZgSB+BpoXPwUo84
7BfEgv9ng4TOb6QdyWljw1kZpqagHjaIa/2GPKyWhtaeEzH+39kfL8fAf3IzUKJfdq1WRQ511eL4
bA/lYhqE08kjkiXLMv/oaL6VuhuyI0OjvlSh1/vIeTfTWBirsu4tKe7zJCWFRAuFRNKIfkAaeBYr
ZQ85PJJqAUDiXoBRTgLzTOG95t+RHKy77AxCI9yXu2hAIs0+d0xpRd3F2GZeXt04SVzAOyWZrWtd
vr2E2aM5Wy7DeIUxy+URhg+arHHb2611m4/kBkDCeYHFX2gbTSBGDreFllfU5Ds3t1qn3JSGEbXt
YzgbiOiuiQmautxYAtAZQDTAvK4lVjGJvTzY5ku4WDAGM2G28Yna6Usd4qdppvBNBRNTSLUd5Z7g
2IuvOH6kcMOEDCPMswgOXDfAdaJbURiAyxENDbhXRj/GzQ8DVP/krrPUhqywK6Tss6ch88caoJ1H
pRdkaWXFoqLdjx2LepvwcvL5Ash9gmAwRDgPfkCo+jBq1/CXHSbbh1/GG4Do3ATlSpZAzeSazGZt
wuhI+oZ8ep6OJfeVmMQH5jYxRjuNzrokd/x6FQF1BPhXTbEsyFIS6wYPzlglYUCHYmsI/kTwzqq/
uMwjdyegLXFBtKZMhp7SZKgQ0vdVydc9DxalfW50RRw8Gk4RdB0MiFiZ1tUC4aGHRAsEzfV2msov
q5tEyFz+2RI/9HS0VmM90b8KIBAcmwYYDtdvmswYhutwKgWTAMAp5i83r3NGazxX8NiNtExuoW2a
yTXOyimzIGL5vanvP4NqwmOnue01P37a9O9Y59c5B5dXTl6dg5Ej0aLV1XGeqi2U55Nkbp8Wp52Q
nqXhYLyMl2ZOpz9v06Q1ZFAgCEsxj8jC1guL3FCQ5PJzq4o9vzj/+HZeZ+y4HRxbGqXQCgBZJ0IT
DMrPKc/MS5Ud0f3nC1RUn6VBfTmZ4O/442xUW+lPeqoGunjL9MGwS+kP11PWiyQ7EbFYr118fSNY
P2pIVOtAwoBMeX0jSziC4Zdd8AVKeO1Vt0OLrcnPgHJnvvsQ8UIgMyY967EEoFYsTQ0miG4jLK1s
Dt1x3sVLr/+BDheBrap66SnrLsiHGf5ENdEz6kftqD4pbiakwIob2JWW//DxbL52K3gI/BLcCrYz
tS7c0CO3gnwgtsmT85fJbnLaK/vD4jCNbo8E5HyWOmBshsvIEF2NftXHQ5ODY4ZeGRNaaVDJIAFK
6poM3VE8VrW4Eimg1S8+rTDm+DMq9kXQwKzyARWfQYPQgwfZoPeAS+4rt9em0Q1RcyMWrxPOrbQX
KCl0YE30Th1of7WMq76rLb0uEiNt1YaGcEhz3NV9hTt+5veoktDTD2gu1/TbZkZOzbYApCMJNKB0
8TWuinySn6SIcnaxm7algFDq9YYb7RxOADYZAHx0U3Yg5cElwjfqSm5zRvCLK0eO7LE789D23FHV
hXpXGlmmbRLyuD4vH4SRyzfbYSpUt84C0k3BWja93tuOHcx8Fu6vMoCw4tKmAtcPiNvttGGZZEqd
5TJEEk4/3iT0M+dZxL6f6q5hcLfGI03/iLOyH+erDj3KERqgL8zmB0ZUMMOiW7DU6M11qS03cWn7
1saSmZlyALaAp51ipawwkNkFWqCIjD/gfha8EiGDZIgfZNEL3/he7w1kGSQNL29qFD7j18FSJZd2
ZsF8/04yDWGC6xJxkqJApMiu8wlyH/0utIFdBl0BHWWp7xrcpeS5ojwZjEeX5qy8oGp/n1BWkTkh
BafP0doLkjRf27PdVhYigDBiLWhyfulFkOzivoN5C320+eHntJxododLQeNTs3/n7S3qpJJ6+lRV
ZkcDYZQZhuTMy0ooHp/7utEvN6N6DJBeDSMw5FURIBQdXxap0OtsVH3k91cwzzpsjKAUx5R+vDde
B7161wFp0Z41ijb4xMc215ZzFsZBPd3PhhlN8lnESdeUT8Nswb/+eCiilFfbEA0+X0v1BOSutGo0
VfnXhsydFjsk2RLcp3XNyboqPHdwqNh5UrZi46XuMNXnaMzYnsFngBEukkSC+ESvAUKlR6eduOaL
MUt9L1s+GY/71zhYzqy/9/JOEbKAvbf2LBNXZp0YJIO++ajT8X85VXqsTjnHMVfolRvF6RWKp1CO
LtXowPDa9NDL+GYaNwu3EfqtMh4tSMNcCp58PzyNFhIB03bIAUeqdWW4rROvsv2NGmmvHyyYkMoy
YB6CG7pNyyyO7ItqpFuPvZHLYurHYzNN0AEnmgox5n4tiMGTbbwDSU9rnS9iPxEjqdRp/h08A/pc
a9tSvencsZnpwHFZ5Z3v9ztg8p7bXPlQYbrlgXyufnxN9+1cvIoiZc6yrtKnVhrZaSlAK1NFmM5n
M3d4rMF1Ur8696ZOuqh5SrpCJ2uXMnGZEd9NA3ed2rRnK64TlHF4YQvWPjMv0mLKlvi+hOZs5bt6
cMt4Watw0VYjLUcrDh5iNoj/LS5DfSuZI7wuuinKQhvfwzsoqCfrS0q3ETEo4xeThYSTz94Qxdil
QMIdLXZ725sK6U0oF3aCH+ygSsDBgZ6Nvr/FSASumRVBmIiRJVH6lRuTfuQcLe8cGQtzWExnk3ag
tpEswdbw5Jre9dcSMpLS4sXYwgJ2u41pVT2Tuou8okWNFtV7JtG1oBvU5+QinMo4L+I54T9VbE4M
M7WUGePLDEAImkzY9pnbQpWF9nk3EOwwopqmXnr2WTFnQx/cSrOZpvRzCneha59sv/AYXWYLCfiV
hAA0znQBjFmZFxkEGu65DF392eDMkbtWmVTW9cEz4RBwAw5vlTfeuZFHU7JNbLfzs7tcY+HFps88
yU9P7OeXfP1/jlX2M8LDnKd4JQDjUIE/8pAYHc9lKuv7ITCkS+MtnCnDgVjnJZAc6LY9LQomlj82
OYwxfXAcTphw70vS8M6CxLWGzKPPQNuXSRM8GZykYfKvMWbp1CvEDI1o3LRRpI0fB5nln4GH1Qjr
NiIuqTemYxrog5Ruyjl0QSrUZHYHyh1EOrgV+kQ7+OqQs3ymyYvd4iYDscmhuuyjC49L8L106EjQ
rOj9MlkoI7oINVUriWhRcobkQUEjRGnE0TwCc5cO3nMYgwkcV5Ux6JsrVacPOwvjydBNDsIHAZK6
BU/X7PIM5FOwtbgVqa5KEqxV9NcPZxuxhBCNFVZstW6aIZibDYxNyLMbUuUqrBAuDUbxO/h9/TiJ
IwcYyZPjVcNE4zNWPYf+/rPULhK+YonFbX4cnASb9hysdm9poZ0ussCxXoHvlxymIo+alLt0ilQ7
P3VHk/nqqtWWOF3P/pzyXH0Il7fZIVsQG5laG1WvHQJsJ1Lvd74P7YTVKaNBWdONgbIGscbhAIP5
7C7Nfe4untWcF3MHGv7KbmaD43U2pdPSumXwajM7y6t45ueHc5hmqdq5acTkMJOp8gCn/eUN2ZLW
c+26M6mXyzWCFwQSUIcaP//aWUTYgmKFt5T1hShMdHDXQdJqZyhiyc3whRbDivsTqtWvHXSSRAiJ
UdoPgIcQwoCcfH2utaWXzEUSLbcJGH/cDxkMNmsddMj0EPLwLGNBHZW7RgdAR94fb8TXcRPD0/jd
ZrmSIydj9eYMHwZjqis3nG5t4eo8Q99o8uGKc89lZMx5Nj0kWQVvjtyWrzeVqIKcRdKJMVuePr6Z
F93sn40CG5IcJglnF5g8YIejQ362C3RVUi/ntbn9XN2UikU6NpsMa2AaqAJ1Tj5uBwkbAlDaqJip
NJN6BRv7XMVhtSpa1wX5fYo7UQGe43ds1yguFvZdbpiEKQliN6wLqDZG9p2GdEk1fCoKoY+0bB+c
wwUL/GqbYLjnUwA0IHzH7gwZXE5BXfi3SQcdlzPdVPkNrlxyBy41BR3UTkYo6h2uCMt+CxVep1zq
PtcnzVJOfnl7MOFRncoKGQTE5+bqwg6bAmaJNPu+v1ZIU4ldDNWE37JdJrIsgJ3EyknbdHnqKmsh
VyPhSRc3fZnpwHicWz1C1zLGA0I4euf4UfUSJABu0cYgzvXrloii0DarM1K0GbdDL/VMhX2rL+L3
MnPTVYFeWvPDtVW1PFVo/OpNyOFB0ChQEO/sdW6WBhktol4dXuK6O5p6NOYBXzFGsyCyO0RHWqqy
uMlNTPwd5tH2YNq5fjFf20FExuYqNIyWA7wcypcYbEqcuV93yRRn/apAmwGQVW/LgcubXqePjjEF
FPDg2GIoHuVI9uai82d22FQVhJS7zIKIrJc2nP9l17dJVQNU2ufOCkUMlK3n3uhGnC5eg7wig1Uu
T9I19eN7kwFYYxdWrZ/Vl8PIeVdv2gHazAPFrjCFS24uSbr0V8lSWQzT5Wh+tmu/8DlLXBMRDCjz
9AjiibCWHteiX7jehW0zFJiEzioTP7jIfRpXgryZbBOfIZgakW7yGmDquYhiK5ovScJp8324YbDe
IZdSLX3o1aYjmGdM0yw6PXF2FwfuCgAWygrnIq1n1Ju8tOjRgqlziEL9nWcKkkln4Wjmpb2zG5pc
e1dj4erAOwumhPua95PXi4jW7Q9FVsCMXwcEyZlBD3f0B4jF6mCe6wuFNWMHolYwIkGRDaNM2gs7
r/30gr61EY4domE9A7AoJ6bUNNycX3Pi6+B6jgiRfgySvWzWyLMkqEc9tT4VQxtT/pJfCZ2B1t9X
M1oD3JgFsYzhDpNpG6O7UGEnnbqoHSY9xMC3i6FdwMPPbbPvWjRn+NDN1lUxJ/VdHLRq+hyBQeTt
U9uT3NcUVoplrWgL6CP8ovxAfpqzavL9zUjEyxYSsXboOCRZYoc/6nLp+C3qRPqtKxdNFOKxcuB7
KVpQXL2wDIom57RFWdS06uG4I981gAczH2XKoYAP7dmtzsv60ASH69qoIbddeYklUoii+wzxYTOa
mQiGAN50YhkStqyp90uyf2GT7+pFFkwVhjOSGTJ+521f9jYkz26/1no69V6Mc95V4ZXN6TMk86Yu
khdv5OAllMO4cNOWIr2xG0oTgwQW2c5QGOnS3IkfURiwRvOysQWtobeIRo1jvTk8sTe2UqjV1E+E
57d1LbRJIrFSKASW/b4XP8oXMzLuMz2c/XKa7nHEgqAvV5zRSxxelRKvZTqjHxWp5hWKS2lxKW3D
bSStic1kiG4VfhRrUg2efl956DcEwaNwtBky5kbPPToAMEhXQUhGd94ZI6/pyVSLVfiwaXHUuK9h
MHtW7yHzbS+zx6bk4NI+gYVBsdrvAt4l/4mkqX7HhyQZpHpte4yCXD9JP56RmzjM3qKQVst3iWzM
/mKRXXg/La2XrIdR6NuxchdKPLln7WdWsdS/NIKxt3AwA1QWTHoZlLr/O5I5g4MukNFqtm8HfDCX
j0HCKzO3BX7GLLZF34McuPTmWT82NWKdmYhDQ+9ImM1Sb2i71g/TxKk2TA6AzHmXVf4UfXeL1sY6
oR0LpVD5M00NKNV1AbNqTengD/n6sM1GY4wNoE7Z2C7eGK+mvM2s8h54fhqgeGTt9/IQZj61hwzG
OCvY8TtSqBfZFOoHJL9jkpVpbUI3c3vYk4hBUWhE7ahMW/5XDlGmlz5EHZXtgqwNyMCvcP/S/oJm
PaSN6E6A7h9J8qbCFCQ8LSYE8TJ2YpsNkSyufPzwRtzHiBfyGI0lY+4Idq/+7OCOu7LTJwHSOMVA
c+DBhsX/hEp+qC5S/Hfe0OF+qv2ZZptdsTwhleNKB1ndl/fVl/bAhKPw4hIXkwYwtMFO88nVef2c
fKpC0SOthLoZkSMjhU5P2kabyX04OEjEgmELIevKRbUuqOHtMpRel2dUBNm6MWpsxU06OC8nWKu9
oDZJ9bIZG21jUEHUKVvM88sk7/O4YZ7Uw3hdwURu83M5Eeea2yHwVafWXkfufDzzUQzlKnLIbOYg
0SWhHyX5gAa+0lKHSKLut8nhAVU4vKwarXiWrSmgaLPQgXdqfhxMDLwdNgAi/AYTdzguERXQI9Ou
y2X2Dxa76kefRzbtHj8EBTrtgDQy1LvIzgxT55+hi+E8DK7IOQSHutLbzgJnwIlXovPPOHKiBxe8
x/0B2aKLow+IpX5xV4Fms9Azmt/wTwIUjs8OGYOmkDqxA8AmJjxLyG/zV+3jOLDN80qf/n3YaUPt
+aP2iYq9BUR9gDO+fXEkAFTjuK4Wt39ZdUEwk0JseidFb802QoVx8PpRMejBm89R12B9FpPLsWHD
QeajaqLgTW2tUXqLlmUqOfbRXRzYqZXr6V/7VKWWp2yKO3rLd1hNc7q0c3RGh+vDcx8W0WEyDjvb
c+Ea8HJkoLd7OAWClXV4/IMRjgK2obNSOGLozyVjCnhr01pelgTr1DaT/sIeSuZvN+6dP5CrCwf3
jJxPVdPDStJk8dprK6QMSUXTlfB5Kn2M5QYhR4VPa3dN4H9z+U982X0OrRnQoUbzm+pNHKyE8nR2
K8Hz51cehweZKE0a0UYXkRZ+FiPYWFHGIV//rXNoZ9MgHtZ6/DOEwcggrOqWZIVbx0JFNyNatzp/
Jajv2psWeVT+idzMtOIVtxRP352hiPxvyI2MPBiES71RW2AO5e1ckTz7ppyeAHvTGniaWt/GLuQX
NHF0ns5pQ52n65D+5Uf7tBEORMcfh0RRsk8DylbqTYmSjs5NKjdGJeNEOuU4mrDQoUdfn4jC1tHc
ceuCtGxbIVTt3I4Zx0zNhgimXG2cgqn5QZlEr5wO7luNOkA+5E5+tV93H4dvb2JJrfmt9ffJf/FW
jqG3Acogvmt09k3ooJFG98eXrVOkrAbCjpe4ltZr2gNB++elmGQ7Mfs23XtGH9/M65oRgS2wbQ3K
9cFL4X0cF77yuFZN58XDTeohk2BupwEvCwvzEg8sY/ayFcWoCwYfD/zmXaAlD7QXL5+0uEWO63VA
b6uQclrk9jdoKugDN2hJpxVX9ogxZBW4Tdx+OfgCQ9ZHqfuc7P32j2/jpcXyf2JpBtf0Q3IK5Nhc
Ouod98+G42J2yxKqpxr2+1KsOT6iRvzlMBtNOzErqDDo9Mgocot/akGOljZne5/ayTJkTDYOYiTG
AzRaXUl3aptGIGdqDNrxEdKIWXWbvmwLMnBRausskGxp+HrmVfDrG6050XruY25NmJFsZUadrL1H
VXu2Wj6ZE7niT+OUe5N/3QTLbCLT5tmyIc/j7KvbtgMw9aY2g0Sn+F7+sBxTJ0PqfSnqkC/Lw1wX
VCkJGFhwEND0fEAjx2s6Az+kLk3pIzw01Cr9/VCKtiZ75omNBJGCaN0YkTk2a0PO8FIeqF2DeVi1
yMHEap24OeKYO0EHODu4Tvqw7f7ATo0EGJbyyO9dIy/XowNIt8em8y+9wiX1ijQxHRWmM6RGCC13
BYkjfehJaFmn2jQe0RU17xN0Hs4QmSRY/0DfX684CXqTgqFXPAb+4tbmDtGLlwNZUDki6t7jNmLX
rfJsraaobNDFJ5doeVfO7IyUTJe6MTP3RGbpuPQcAjik4uxraXcIUG9QGEsmbS+bs/aLp2y9A5eh
1v+UiEJzbihJweITldGwppiqEMsZ/4jKKJDz2WSHY2r8MZvKxEOIrKl3/DN7rAckTg5hRDUJhUBm
08a5G9wYYe67F2iZg3w5QYZ8nZ7DoNlQ2aBLODDpKJYc76LJG41e2o39aM1tQw43GxANz/IVx4YO
+kWMd+RcEGKqUZ61HFyu/fnjjfzanug7YB+T72BhQ795U/haWs5gfUA9JrUoAu93ZMgmj4Alsirt
P5BEGeZVSqmJdw0/Wr/dIKicedr+3fuA0ufpyhu0OWCoR6usaGw64TSNfNwXLsnJ6HQlO18nUA5O
x8Gdddj12HWVQkWzzz++jdd2nemAWA4xlS6h3A30rqPbyItetanvdLyQzqgrVJ0toHcocoLPtMN/
+yqvsLZanytITuCK3rwJBgaGACibpcAsHFn2Za7boi4W+ZgamY8virEIMPADot38czA+jvbv6gtE
lIb5KY4tr6xPzAC4llfJQ27Cg6DArqIdE+jcFxToz+iSsaTDdFFF8rFO+0lXKvYbLM0Fb++8VApz
TioJcUXOvT3CoKpmHXeldZyTxSpQT3bynbVP3BcvGdGsz6hHH/LlrvRenml/YQeURwp8DLeN6h7K
L16LnA5NREmQZIZBmvJOxZWqDagvBaWei9BFINS/It2m63lj7JK/8UhwUglog7k22k1po63efkKW
Va9iabYIxFwCXyq15psRgwjZ5alJL5HVIR2rIkqT5HlJJuiTam/+c7rDNj909pJhuohaUXc9eBPc
+zMkOfShYdlZ4vgrOHW+F+2Iy5b6iyDi5ozZlzkOJ2BttrMKULpHIIrPCmR4uFkX1Ws1Xi2LxnDt
cBuR6P7dQCCzuBU4GBQdYqpyHEcqT3jGnecoAEdoDNHEDUF1vFwz28Uh+q7RanRRZGo2biimHP2f
/8vYey1ZjWzhuk+kCHlzO215qAKqaW4UFNDySvmU9PT7S6X6nAXsoPe66WgWXTWnlGaMf/ymHP1l
oBrzjeYTz0Vw0+IKxsu+QPYq+Air56nJidCEAtlVqnpkxBeky5EDHy+Hy2oPiusnhavuq4YhJR8l
G1eXD1aGnkK7/bBL+WEe9q78FVvzyED3VUW6/wfAaqoJr7lzGXlAqFAPmNDbhB+thrXMa6rUgu8w
DYyrMYjKJ3eubrjo1cSqlpQLEEUagge7o61XVE8aAFsCGB5Thuey4YY3z5YXc4RSXm88MWsmlR3G
zJzanbLg41mlF6eql8QrAGKRuk+f58AGirsfR5ENIw1mHsTtORsF9Yg5RN5aXPqpHuQ/THM2ao01
LDwjQqdELg8hXZGJ9w7eyjCdmPGC+vs4shNcGOitscKY5Hwa1sJpBrya02oKjYdqTboMM8ekX1pz
OmVGHqb/VIyNbHzLlJqif3ZLAj+Cu32umGPZGSQ35OqUoh8Ircg4O14N11yn9s7A/jK3DmVtqi60
m5lXj5e4x7oOI9ikyHDljJc5Wj6wY1YcXnCscgkLupolHrJMN223XfGRxHzKq24tvZ/MYFAddIXV
rzed8MpC83akTMNFhhR4p+AX7YOrnXq0v2/LT1V5VOtyyvUC9VP2W9nALopSJsIVkUeiiRF/Prh/
Oz1Dmj0SU7lN6VZw7Pu5SmlxMJVuLdIXfX9A56O0c/hGM+5bW/vr6u7aRSFCKy22huHPn+G3yyMk
tEuFWuM2wKsK1Wf8HyVymwUin2jmnjXQkJqCme5Sw/R5NWoHItKljkhi/C824Pbd/qcWpy3yMQIJ
SF0jjAkbpF8IbLlf0bZHQ/eSQucIk6tVRYCvNLI2yZJn6c4y7R+tNu0jnMittA2wJgiCgrY/KuJh
XT9FKQOu5EY2K28bU+kyCJuLlUgK15teQxs7lsypFg/50bDKdnpJFg9L60Obm2kurzZz9sIiwyJg
BnS04WFZ5TXj6GqckzLZwx/rz497y3v+3++tRls+5D0UYPD2iP/9+XkT8SoJwyjHlwg3VtBSILCO
Oi/r+pFqxVGxrIA4+C1z1NQZ4z/AD+GCq54y9lv4cZgTd4NdPDU1tjasjbwRk78gmlkG+cnEcW0o
IKiNajCR6x/sGmmed3cDkWIYQUVGB/v5QOoO++ue1tXH8DEdEuqX2x3oraa+5WEPNcbO2dVyjCJz
f7SB4YOdW2vGJwHTntPu1GfwH+UdvjYL8VomTuFYkluSWyg+NqmNYSUBOLEZjdnzzIjMa26g3+Hd
eAm4fS370PbRCEHhwNy6G4t6ExTzi5shVthZDrRpmReGzpVf/wdE8GshSwMIc4pBJIJ1pVT/pXjJ
+zmLYsz3n0lRmKbmM3Q70MNVw1Y7JkUwj2rVZ5tcjv8aNP+69SB8MO1kbExgHgT4X8tHNTBh0F2F
DLXV7GxH0vZBF8QiBfVRwHMm/HkN/l9+LypLPDCCIHKVF/DPS9BrpJ8x/3GfTQyG19cd391x7352
4LkHJVKr/ySO/sIbhaXGUB1Nok9qruLg/nLWlGlWz51c12dAUnzhD/bQVg7eRLpc5YBKbbIsMfkN
jDNu3nPjvW9LRibZocvThbQm0boYdd6KdG4tzPN6xtKf4f+FErn9n5/RZibz0z6FhgDT3KTXMPmw
v55P2HhXeKY56fMchyNd4j45cztg+i/UADkOmMB8IBf51EOoJE9mmfNv9H9qPrK3ItjJRmtzTDMi
5lHoOo3Rwr3RiOOfP+/PQBPVPwIj3zMR9wHygGH/8k57fADCua689/+ONjIm/SncU0eNBDXSlMk2
yk+erYZbV1PjxIXGm/78YX5bYABe+M7RJar//cagUGXCICDCP9f483JvmaOriivH69Xwp4fSNj//
v5AlrN+fAvxLuiEyPNlav7X9UTInNIcuJ03QMuOou0mB9zVujQRj2YOnuL2rECOBKtSezBEZ3Gw1
FzJjBYIPUa/wbhkCdUYHz8IbElyFt8t/hzTTX0ZgglnxZexpScbsyWKIPawnsH1B4eAKWXjZP39+
mJuE9qeVqFBb/PW4J1W98Ot2jXD/Xb0pn553unTUiMh/N1rtEqbMnVe/aW5IBVvX+lQT4lIkN1lt
90NDVlSp+CtJL1u+DVbKipA30beU4gJttJMv0ASD2DhCmfYd40hoDK3rwXHnyC4uLQb9pXEIcIYk
PDfAiLRwru5gUPx+mhyIHMZZFws7jAffQdH6O0Cd7R80w/3fYP2+B3E46PNkPgeQlErnqsZu3nKI
a5+4qHNZpFhA3I3tBDN0JazMHd7214H1jEKk1nFRLw75uXBoX1xLJHw5+IVld5k0aRyEjdSVw070
LmfophB3UHCIkN6pwaTioXQwUGKEEvneIq/0eWEFna4pyLYyiFkycUGmCp6pho/BZGUYgf75Pf52
26CVInkZJiQJm7+vTd8jBwNa4fA86ZnrKqBFvxESpcB8eNoKCg2sEpZunxHf9V+H7++/Xm0K/PA9
1SrTq/9y6OOxmsPBb553KNO1a0yBj8UYKuw92/QnrlcoDkuZoGb1/uPrb5Y2Py1j4Hi4TEj1XRXE
+WvhA30pz2HbTO8Tf+O05SX1Gxipk4z5eGRKus5kmI1IsMb7FsiBF2ivLmvkbEStoLXbezNDk9l2
Ft0OG9easL+X84uIWEtx73VmgMt7Mo05ISjbb91XVuWWSoBAiBbOxzdLMNXVdIjMYcz902At8C/J
jIk5NXBggqVQ/Zcp4G8HFTA8FDMAE6Wh+814hIlPYfdNM77fj6idXLYryRza1fatWFLOMN/HDNaG
O6gGa7JSk80/r8ufJeHIX+Gqsx6YDwUELv82FYitWfHtyvkjw1c1k9RzSlnAGDr1Uch6/PPv+w2b
hRZPBRB4rpKwREB4P69EaXh+IuIx+Zi6cebgCmIinSFwawG9omQU0Km+Siz11EBqiFsUYpx1uHAX
JhhFh4s8aor/2py/yRAZDvAIVD3IbOD3K4vsUuIzsGX9mESJOkkWhzCT/FLAw6D81QWa5rM0xsgz
qWY8DoGJt3uGaw1qgpcukjfFRg94jP7q0V33maHenj4oq8SBBxbkvZ031xVvdPullTHasGNfVorH
pAvQltqZXajZWPtAMnN6xVTVo/uSkVNe4VODlTRhUT4qGijOZhw8tFE9mAsc/aDxlHG/2tpYuI/0
r/WIIx+Zhnoc3nSRqmdxEbT4eOFI0qd9nDV49+fX/WstwKZH8YVajgBcXN5+5S+OA4lpEXOCD3tn
SRTUMF1EZk7xhdZ0yfMDdj9qt//594IHs47+/wMHWzGOOSps/Kg4eUwSHn5eZyb0FVb7ZF8GL12N
8BDkSe0y9MG0oGUOM9D6tEClWeTDJ5TRHCdnFLOpeGfrQYjv0GvZN1nQWcabNYI0gKwmIajPPtfZ
9USToPdR2RQwd9MT0hy27TFNV9E94uYsF/NYBSmJINyvpmLq17IcA8SswDXMbyWidAQwNE1LddjH
LHAfFIHTnZqJgyiCc27Xh1GpkN52YEuUTd0aJIZEqzVdGzChPjumee81j0SDOkV1Jc28t78iX4ND
e168yglecbf3uIwD18D05BxPK3S++9aOmfwT8EIv9ASVYqmS08qYvSH/xSsykV/LJarjR0vdEJDm
vMiQHSkAUxMtT3gghk5D2ZStrB/gzDWBAzchp1uIPmWPzCdHxhnxvIUYFNrj9X04G38tC/iXOPZO
h+6PoC1CXz660jQ95m6EWi/lpQDAsYNrRrQHN4BcoG9TkK3DUibnbOp740O4cV2rfFRXVow2JfgG
XpTm16SMJfEPmPCwiU9dO8g5PBAwoi7YzAdK5JdAUMypCIkjMvHxxpG0TY4DLklJfaSkh7KFfVC9
jN1Hhv4rYhaTqIg1e4Y4gd0WcJ8IzB4x6dgUX8d0luZb1Bo2iUkNaZZknJJyMKbHBuoteN6uDRu2
Q4JM+5EX0hXxuBQPU9go/E/DrrtgDjanIiQYvFJOnqGFnfE2rUIVQkPRKCRrQrqBC3pjSG+sDgBL
3fRdTwKTvGZ5poEvuUT9BdieZE5HYFjS5aGRv/7HFqNd/HmPcZOjQnQZs4HjMOT9daTM1q6Z/Dbe
7USEjzMdoKElIv9owYlCdVXVaXxDBjiuYugt8KOPuob+3o6DG1kitDvNBOvieT9wCp4a8L0HKYcG
LHe0ko9lOaLnjtwqkY92UJF/mc6uf2fyDAgQhQBLptMdTDVRiuKIFWlvnsaO/y+9VnaB7WteoAe/
Mxpg2yuhUE12SkU2fY37YskvjpdJdEu21b3ABMvEuQXuLI8dtmMLxF7flrc+BKzyIpw4aiCDJcFw
zIYZNtnJGorZuo+iunkyAkqHg4k+IziMVSpP5EB566FOQ1I6Uk9Ed4k39SFi8Dp4oLmoo7MENiGw
iZPgQ1mP1uPYuaTxMnuwv+CSmd2Vs9f76OICnHqJajh14B+vc0XQRjF0X/00bV8Nyy6eSteYrcM6
uIztiaUx42oCr06RvT20XFd2eELEtGbRMXe6qjdJ9vON79GUOFcGdCQBwmQ+Nw2LNfD68IbvaoHd
0GRjxryKjz7gy6FnZA/SHK0Pw0rq1wGXveWTWbrrZWhdVxwnq8QlNGub97HTdI8JSolLsQzeyxAa
zjWOTHEWeaNGcZ5X31NM1VfTTZeTtTYkMBhd8IhkPrlpmMh/NBvP+3uxw/RT3A/d82J08UMCfn5b
9t1AjBCCJ4x/hAVwJ9ezP+dEHZCROd+azjDeCzj574TdW+eVlMBzkbs2uPuEjRsCg+V7E8riA0aj
8n3lmsMdHV/6JDH5L+DI5+25xObxHg1M9AHYuLwjm9R7H0JtJMsRrSBJgmV4b8Jc+1R6Y/cpYi5z
hSNhHCevi2+8bmy4TWq/OkKmMIhzHUP3xp38+kMzSNJwFYH24iyT8TWxM0FucpMdfcsePkCrJNq4
6ZyrDIT9aDuJcZLrtP4ouli8JX4GhrfExklMRQenJrbeSDYsbwKxFDdO5i3vVtsYHv0Ep06L0dpt
KnOEJ/G6QAYlL/JIApv7Hh1sOOOKVtX8Fis+G+AD903jLgfC/LrgEpZF/A80wVe8PMY37LeIf1ny
6FDQECLL8TgPs8L86HIAn425CN95SRDc4OEhwNcJYjklle99DOk7KbElysiTIN7lKy7+HilZ5Go/
sDQzMm4ago49Iith7kVsGTJ+HxKAqK9z5hrwYjv0OvSPtx7HybMQGaI/jCBewaLWg1in/GtaF1l5
lHYN9dWTZE43JKMTPFhPUPwmYr4rWdZvHKiVc7D5B3EMxDcfkZcSFrPYRvt5MYLx4qEyvC3GZuTM
IH7zmRnb8Cy5bOCpYW824s+A05hTf/BhStmHuBJkFByNjOixpD/MzTxdSpJH/raCoX5KmQ+eDVlN
wSmeAgLkkkJiqrlWrzJnoDWP4q+UgdQtfgnfpt559ctqRllezBdjDIrjCi3wUvhBY9xaQ1tED5Eb
Vzd8McIHGdc0T1QUaXQp6Y2mU9vaXMkp+UbI7chBIS4OAhsa6Nz8iq5qJmHDw+eDEOO/jYRkl0PT
ZW6Np2BWfifXxbsh79q9F+vSfkFoRNpcPkxsLnd+THC6uhuzPm8Ote9VJzrg9m/J3XFvLZ7/iTlL
+1zFreliJkNiso+L+Ktt9aTjxLHR3QWDF+AFQRH4w0irdEGb0wzgAOQTWefU67PHdnZGwK+4Jxm7
IJ6NHE10ouFnt5Lh0cZEk+kWT/gOGbl9MklMvU1Xn2RgphDn0c5xvZm8yHxJoG5NhKpUMV9IcJbA
AnihbDeeCbIVP4SzcPxEmfMAkTwn/8sezDuJkcc5dMbqI0C/p8K5wq+xI5JPBVnchAjgSLEeeArN
ByvKvUs+W2j+s7grr4kIsy8u1f9NYCykmfVOT0rmEICcyPQ4+qtdEs9Vx2xNRJIXJlTtXWZn9Qkw
nvGCi59cnjXZd5KY2mM5h+FzZ4kIXxM3uSlDkmvLiRRbcNrkvlqn5r7Nlic++Le896tv7WrVIByM
uUThcHa3znCGW5fxX3lNhOv1ED2hOHDPS+Z1F6eVSXXwSGg/5Z7hPbgN0VUBsbFgcO79XMyotkoH
j+PIUnxV9i6kz6b8vLp2irLcI+UOs+7opiGo7KMPVsnEpSiyJyMx7COXsHipu3m68SNjvTU5za5y
WeIbl9+dn4LJNV7ScJqYTtV4SF/mvMjIH0zCNP+hqbFtHys64JqFdJTFailsgbw7BbRpvUezUqhl
xwz9OlWkHSUZYguUllBe9g4Ut1ylo9HwxN4L9bJGNfiy01ALDhSYMbpFCwdCkoobRDVM+IlgKosy
IpOWZNrslSRshQ0RCyT5K57mNlNcqVYp2HD4FVyJDESzGVE9HOD0C9jM2ZC0f8VeVM1Ez20y9Wit
0SNQ9iMpuY1qr3a/sTcV3jgbA7PsY19Byzgt4zStj/BEku6miw2jAcVOmqU5sOv8+iknSpyQ7STC
Vv084kKT4rPYOd3JMGo1govrJfxhwhmI7zBEsCoUCAUlnoF7hry0gdvUz65s4/wzIeBiaIA5epG9
MI2OLXINmqK0zXsA2tnzr2BSpC4Tz5HXsHUk9gzLGadpIwQaa4lAo0FMEFkQrsTFdaBJV1qGfmb8
UOpmN49K9DWjRaVzgq3G/x1tE5N2XZslQn+VVcMPGDMFmboDbGLv+7/DKrsJi0fpecRZL6bPFgsD
0VxJCnWqEvlHsfpfKciC7DzmcjSubWsV9fvd86FakcgJXgfBJa+6Q46atQ3pQVIeY5BOVv8Pw35F
fjYXqdqF2asUqAZpWkAF0aVxZhoKt91ZQVBy0XKR0sMp8LyPmnYeVRS7JZGcscPl1z1RSzEikbsS
AYt7Vijhjyu5fGto9EtyZRLQ8DuzjXpurIwab6HDUrQXhEKDc29l/87uhIfPRXlhnatuHlaM0oWR
R8W/pPrPmLgq1tKumhDSVqS61JRqKqgVkLqP2LnMWqW2I4qkfYMI3NIFKZK0qdmVgSawYymkCOz6
0xROyMurNfTf09Lxw3V7PkyW4ouj9orrUh0+OGTepsHkTcZtibtABkoW8GjEle576ex38SQ67Otw
N+zye/pidCSHSTKpaO7WBIOX6Wij4mqgoEOkZJNrRxSsQ+0eakmqxQ6hCAhxvgE0VNsnBvzjTS2x
ZcBng2MgbAvKXoGe67pTvkVL0jLGOqmEVJtkcEtex95VgzrfDBVdXut/VGglsEpi0x2QGJ4x6v0B
A5GUyUMQh7UXsHr8fH0dxgikrY2SIQ1vadaZlR8EfjQ93jlyBaC5WqIbF5ii+lm1rj3P5rkLjMlm
fAbazhvTJiaTba/wV4nyTdH/1Q41EWIbzV6PZLItn7pT0FEtGn97I5uu0dOvaZ8BJq4MlVohFquS
0KSReqExBUvpPeSF25TDocqYXIlDsPGKdx0cnYWaGfpzas35tZKwkKh9YuLaqQYZH/NRyJQoecZW
HSqJnewNlAwIw9RybBfQibdFTzrHNRgCgRxApkmlgKnW/cTIUM2XSXRSsZxZTueAVMSbw5EB76aW
GcnL42vvih2/nSZ6lNklZqrBuX7w5teZ+UH/tmuwRJSBm5V+pTSDPVLcjE8hmTv3WFSsamQUZUu0
cAkQ7PYl51gwP5pQUBpO5yjNq8uI+9P0ha4t+1ormow85qjYixczLUc4M7PTsQ/7rs3d13RN8vIh
82EnYoGc1/6zPksGv1NzZrHdMENSoX01PBRf6WEaTCBXAz+E9k1vularQHZB8KQ1LTiDqidqlwMH
xT683fWG09a8Y7PGkqybUVE4IMiAwKEPr3zAuzDDavaxY9d6X2TAYOmbSCml3wpvUI1+Z2OZ4v27
aTdKmkaB+tj0uO3QyyrBxNCgMH2pFhFXXxvyBczxgEXlvKg0ThhB2VGfRztkmW+HExwc9XFQn07r
danCaDnGBGg39IObFK4hnhhVzXa+d0XRVGQmxOESsxZoH+fPxHnxaK1eJDwpV5Mb122crDFKfWMX
UaD0YfXsqtveDjd5qwOgwh9KguD5jrJOGLrrM3q/5pcgn5+bqFicH71H2GqFRhNq6/MuPITWr3Dq
yU14rOSnKUZsCYPDnk9JR2olsdOKwwKzRslidhS0DE1EIr0GUNQY1RjeSa30rYZe/cWxlQC2MZZQ
7dtob0pZcC/1Ea15UTu1mZhCje92u5SuYtghDvFMEYD1SUMVC5VYA8EFbghIldtGfXnNpYGyq66f
nWUvansWqOgmu5rx09EHsW8aC/sAfZ8aoFm40yn0ccI8IT1F0aJel14vg4uvExr/TEqORAdrt/XV
nxbImLfzUmNjdUwKjFkr6nlRkC13Lr1q4Thp51yJnya/VCcB0KCqeZKSWMrbhaRdvk3N7SPag1WK
jJO+8v1NLkRDw/vY+RhLrGaiExI4TlsZZuq60O9tF+PvL1urcoQiE4tD2yWbolfG6nrOql5JhgIR
qApPMSLnZ6TPG9eIYaABnxI1WkTxu+myu02J7a7FNHY3MUmyznjG5kOU5R3wZ9h2V6vHS61+X0f+
TOSf6Vcs/isof2HC/yU3BY1ZUaVKMjRBQYB+N6JFxQCGwPISCd4NckdFpll9EGUkf26nTlYc8VRV
ir6WBNcjWc3N8K0vLayvPzidW7nZyTOnJZAXy1rUqMBkhMyTcSp4fm9iihTRHP8kNfFmmuPwD7+k
fHz2tyvHKHv15DTIn9CA8uFwBEWztwuS9gEEU0v1AFE2qwqg8fHKeY2LyeN17lN1fXnx5z7aRwcE
l+p2H+5NYq0DnAsY1hIwAcjP0OlOwADio61lzLJxB3NVQsWqKt3yNBm0lCcUczh8PUHqpjU9JU46
B8VpJ/bungJRiOjc/pTjToOj/KR38r6M9Yau02lw4sckM2YiblsIDKL90luzbM9k847Tcmq1Im+v
dLB2V+8/q4zAGd6g7G/LaxMQJ4kg4fa2iCZSW85+0Gc8K9Pt1Km7CxB3Fa/2Zsh0FY6hhWJc7w+w
6LB+x7NDloqQIMZum7rGqVLYZzNDdO/UaLZAH4Zqat4ZOYcIE+s+J/UR1xqWS7qRcUY3kmglu6RW
h8Ou1Om4SnlBVUmrCjtAO0fs0u19MGT08BNQ/mtOBL2+2gSNiWcheKRLOEf6XBRt2ztPgqIP68U6
N9TPtLiC+e/I5VoxSCrycgSinyHVqtLAJIt4uhsqeigsOnwsdGDgD1RHTHVmdILGcS1K3wBxxpCl
wsRsK6P3IT0KLeQwt5PhZAGprvvkC6s13oSlzctaihY+mNjKYH0jThEOGd694YH/eKdd8egRDMoX
XxCzoBzNF7ewu69F4W1iYV3aAsJ0vEBmW+hTRbf0LLJ9zXSNrQa9EtIyfzjEHfRP4mdiZgzXjHni
puysKceoytS2me2YfRCWptpk+3OFIqh2SoSAgw8yx4PavabkOCFyoEeDb57mDiJvddR3G1C6ItIt
gJHyHDjmWotT7js5/Il9zeydB2zVrQHpmRbf7sd+psfmBLltt2gVKJXc3iYt0H1661SjDGT+oTvS
REDv46YmSJ5npi/5fU/jNqi/Oz1xfmn1YG6xAvQT3HExF9FFS3r3A9vQYlG+vBL/7t50VZOnrIMx
B2NAza4tE8LFUafuPvJzF3QpjBX11aZHzAjk1JWzH9m5PttHE9ctDxLtpmkvczwJvJOeP2dp7DbX
Ua6OtG6brfreDVmMxkH6c59mFicf/v3QaRC4bUWEXnIRlSHPSP+RjYmDugE2wwZbi2X/fZujrS63
pOvVyzfdGbzpAJWcu37tkX2jnR2VIQruqVzVCyjeaPiHZY3CAoQR562a0AAmW8D4QE4mNlGakKLf
gzOE6qVryVsXJspLJtj00HvJvV/kkZbpRlo/vf8b8IF6RTvlAGm6uqCt3ktDOMOhm3hQFfSmaPtG
ff9/qYTpoO5+XDjUciViRClaU61w62BdqooZrIWvtktH9o88NKSSvO6iXW1YksbQ+hSTiiEfJdRW
AkHTVUtd3wO+BjTAKDdR2roiALj0TquevbnMSuutHiZrZZd2mrolVQxdnndiC9WJ7RaJkxUoHAWH
JiWMXzsU0dAwgDegGk3jrF7Gol0NBQg2v2gnLe5C8L3pXYl3Vh9Cc3JHLZUdYcrzM1W7pj7LVsPs
1eIUSVjPJ0X+EcT1xhICE4Ez27yd/otqHEWEOvyHrWLToE3ihCCYRw90MEhwMLAF74ZmVD3qQq/k
ymDZIone5vdyttU8Uhe7+9WN8ytVptthw0YfkiKAogzTTFzNlGxBNVgw/gaNaJn77oCgq6jelRxL
la70E5fMeexI9ElR5ONExEtNeRMbd5bWoWFVRv8zJkj21OGtuXJEBPCu9rW+PzsjdWZ1tm3l+L7j
dK05Zxu5fdda766SzrAoYacun2I8fto3opJo+QMOMvV6NdxFgPQGk2kR/84XNptiqinwit5Ye4gJ
6Vg84TNhrvLYmnNkUfWodkbknWI56FKbmYKyUPH0k3PWsCEXacxN/EMgeqjbFGshVcZaNsYf3Ewa
n/OcfNsXxADjHLPVelzki+J/JYiKXneR/E6BQM6lznfdCoT6lN8fNXSrDcIAxeKtkzmgjJqCOU7t
+ZEQM2xdj772R7VsannvtDtcuLoTJw9UsBb3AwhKtMv9p/Ev3QAZM8SBR0QalgdGPDpShPslUvV2
hrPCv5Jy/39I2TbmQGrTmcyG8HNA8M0j6p3CJdid+V5JIDrBX/yxfdwRzb2lpxdTl8r+b6R6KXhh
f7OFNuRkm9Il6uWwQ5iYhS54wEAnhr5bdZihPu+QS5PkQ2BDYZ7NS+ob6j5kCrdRVbaFrElnKBEH
Hh7uKeqdgFdSxVIneszMHZJfdoeUbg5l/1hxfItn2vZqeVe2MEDDgzs7rDLIl0ojBY0+4Hjab0ct
aNiJ1LvjUtbSplhnP+3Xbrqzmopa5QJFG4+gW87CnkW6n3uBFOo+2G1mWu0v1Pmb0w2xedRoCfuV
Xb7jKYKmjtc3dZPaqnur5PhSlQ1CKxn2w2r3oiHnWzWnta7cBBF+/M20Au8RtzaUSP4NYZkT9lyk
yNqaK5QF9YlwSVJSPssL02HGBiEuwJj2T9ujZaDB9LUNEpNl9YUSf5nN7goHOLSWExid4t+VVuCw
L2HG8S++av55fNodB90Yqw5sjFftrIbFt2ITKxMWuQGHGsvbSbXFtomCHOifprR1VZnRmb5y51A8
Z7UFq5rxzmmQuM9g/0xgEsty7KUqklHdKB4QeOnK1/WIl+Sb7YXJpH0eVl1J7cRwpe1XP9OEOkQX
o8ua3QbNwJc2YCI25HCbjlpwH6/Y5tg30hsCSse9l3QYC/NRdH1gbS3+OFr4UZ7T1nKH4gPHnSrM
4WapBx6aMCxxMCS4bgUMxaI2jGF5oHOCDrCBFmlp+C1/cdg4ja4Wm+ueWbjEXnH4F8goxSGDYcMq
35lW+6YIEky43iIwXXafi7iTBwNHVdV+vdsqulRXp0vAziycHrx8ByC0Bc4u1InmPhnPVTh0GRkr
+pDaIWdTg8c+HE1eYaqrvlDbTiCEUM1AvWaqD8V+TmEKcnQS1zwKWffL9Gqk0EbpKMPasua71eKk
gZTuV+W4PjaoXmbvaYhw8owUVrrGTZn+wEOTGuoSFLWdvwwF7Br/mtr+5IVIqqxkxB8/gHoFKafD
auqY+8PS/kB/I6b5ZGASWDzRalvlyW8wsB7/6lFQuOEJwVyKAai3rk5wbmLAoes6BY1/UmiU9djn
ePLcTy2kqPQalXTi75d0Gp3bmsyK8rVmGf3jGYx1X0t/jKYL7qgrc828WnzgeKhTd0K242ezaTvx
FFhOXF3jic8Hi8rpl1yw77Dr8c79artXML90fD93rK1LZceLeW2EKdd7G0uHUyFyG2aQsAPqgoTj
F7qJG4nlMJAROZ5MOcP/cvpU3nXe5AuQGvo766Fe61qeGshd/gVnChJkInuV4j7MytXsLm4fDQPD
khABX3ZxS2mgAs2EMT4asIfL5RiW9hKzxBgBzsbBq2NJQKBdmrUTMK01MPg6jmsnF1hIYd5PqOog
lrnzUWQogvJDRiCCT6vJ+eCfTLaBc2oJw/UeYip8GxuetJiC6A6bl2zwD85kmcRvTMys5LtS+FX3
VXg1rJZoSj15b1nBKC5Yr9o1UsrSvMnyvMKL1++md8SNBs1tC+LpPkZlL4x7skfG5lvIodx8a0zf
z8FADXdYvlQrfCeiOcd5cqdDPyIOBBkmZejNL7GoNrCN+yvlTSTxYcexGydhSMQSUaMNj4s7JTPQ
8Ak0lWPgiC/eSnmFm9s4g7bt4hoNHAZWkhgPMGNs/z0kGZ7MoXOjRTjw2AtmUVCCGUJlS+W5N4ny
p1wO1WiCogp9LBuQWNiqu7POXijrEt/evD8ygXH/XyFIO82BLpEE4VJcztoG0dYSLM3fJKsODHh2
IMQ/ancv/UNyPb/k9FMImf4plrXZkaO9YhyxzzJQIMqQHcY+iJfTvMnq9gtHQ556RBpj27KdzZjj
sFiDUG38UQBlZ8egyg0EJfa6ep/iqe3M8N3srrURnouBAMbXLAtUi7RaMP1+9KjJRM1ITRWi/1/P
poqj2Wo53fpQCPFxaMK4fsuGwo+/S/IHsHk1J7N6HsrBFf/o8ab+tsuOO/XKmFsaER1wtsgMhNkr
zcFmGNSXr6ibyF4SoItjeEEvmszOCSNRhU8U2tUk26qShC9pw+HA+TyrH7wxb8LrMg9QM2PTRjL6
rrXGpFyuuMkPqGZGj3aix1/Dkj0lxVgX73ynjtfPI4UHYRo+RMrpiBsgeMHZGQrclr7apZ1bxlX0
ZYa100vQ8+OD9gaqjxVN9ymOmP5kHLnwUxFhX5xlCarrY9tM+AnPlek157Fru/YAaco2ji1VuHhq
5qiF/LTIJKcE8MLigmtNd/EGmZbXaFigJ0HyDqILPuz2h8I0WvOpZ1B4Qjk2MzIqy7+LIfNesVsu
boQdjt+4fIbmFKzmQtyyF+NKQwB9eyiDdLgHRIQZ202NJBUJDO6Gvk68pKCYTxU06bswn6bzKCM2
4gC+7H5vsN+oTz3K6u6aTuX8rXOhlB3C1ZbZUfZj89Ymjd09LHCATgFgyofOC7t7TAzdBwQrTn1Y
Jeqqi+1V7ZPvzfnbgvL6HadbyVvO3RRQrnI+pU1n3JDi6KPqF8t0Y5eW7NAtOI75Bc0Xp1rZiOEv
ypDkrufll90hFqMTnBK4nrc26Pd3MOj5DifFFNZHF5n1gREED69oevuNEUThPdq0eTVcZplbx5SB
dnvougyE3PIn/5oEVHrkikvh33remhXoYcMkhwxm929rXcFASmzfMQ9kRTGLp3WRx8XO3IOdm+0j
FGumxXVQ2sUpp0FibteK26DKnFNuOfIhjxPrc2iK4MuII/m3LC3GO5iPzjs5W6yyyI8vUWOb8JdK
986WfREeB3D7+WCbcXdHoLb4m7uNm2Fa++Jvw3LrS5qw72j1Po2Vn36O6YewU5H5+9qMqstgD9HV
88z54uCT/sWu7PQ1zjwiI6Miu0hjjV/SHO5OIO2SSexoz0ej9tun2nU4UjOD+FAYdlV7daog+z4L
w/rQh306n4vJ7L7BfSWpBGYjAKCbGlNzaIqEkyXGgu7YdljSodHCw7U0iuYpHGaCAs3RrqrTFNUO
RFMzm66BH8iveUQvdqqT3jzaLumBFi5J9zmuqo8ed/z9mozwBtPF+2DVbXkZ85hYArzVb/GqSuBE
DlLGt3A3x+TMuSQ+hOOSPODU2IfnhgruWSaZ/G43BCNiFh0ykXfypu9OfBHng6Nk++/NGfkSk+g8
NI8NdqaP/FrMi5N4vfwf9s5sOW4kS9Ov0pbXg2zsy1hnXyB2BjeR4pK6gZGUEvu+4+nn8wDUJUbm
kN1zPWZlZaUSRSAQDvdz/vMvKIbSt0TCH/ZrZHdY1vAvtraYD/wVcma+EASTeXtZ6sz2wRkhMxlX
dj9YFgGWqTw55lfD5hsaYsIpOkj0OyyvIfQmrs4AVcpXUhsglaOv8BRtM41AwSjKm3S4mWI/bq7U
Hhr+AXpOoRzA0WLldRxxjo9WttPbxqOPz2LUupbC28beogIZU9nh/5LeyJg4xBz8vJDykK7jUTKd
SXO5aFpHNyEW7jCJGjoa6sEL6Mqc70k19us081rrapAJqF4R6irLlz0x8dEq6zBJ2aljON3mTUXO
nhwb9W0YOXqeYDxPkE4FQRFKmhvJDNj3I1q1HPd/ZkVrNBHNuGPfLeUDyyDRbqM2MabPZM9nXHxV
iCmZLVkKCgs8jM/libxSXe3D0LsipEIgV7YSCICf9ADRPoMni0nQ0j98QlImw+pXGQCXVpFxEnqN
1tqyrHO5CTNbH3cJT7oM5rFTYnlYzhKAWBYVPJXTiHbpf4Z5INjapQDqljJcB1DyvioFldNnqpP3
KiBkYFin2BjIaAyWUEmcp0WY1LBotjz5sp7NjZeGeUbyipPYf56m/AQI5oGcEfw3XK/Ps9y4GUdE
KKoMFhkwck/v5RKVCYMPd5nqkqWpT7hEzD0hLXMn340+lN8W7k9jyS9JbIpuWtGqTHkpWzx4/JVT
YsmEVtK3SBndG11CsfqZJPe9hA2plEOdpRJ5YwJyMmI6u0PZk3GILSf9sk9tewqeNKNqivgAsVhH
DoCVHvJGi9yv9FnlCcGrH7rIYfbX+AOly/VgQTjsN5kPX7P9KbXoE+a9ZIkJedA36Dmw/JYxIAZi
ntRsP16N7x0f+AgK908EswoB2yDJ9Ez7hGFdh/2NY10teE40o8AFdGfeinnKsjSsaDPrrTKlBo/6
45sw3uuwuQtV48u2LTp8ZNx/02E3htz1tLXjVcS8HJe/rqxzu7pyOifxHv1hkKDrN9JIB/dlYkrH
9xrPOV6LfCJGtqRfN6h3ingHF0umaCTcNn4JJAVvMM01a6VDH2q3mH2GO33k5MKl9aSd6RXVR9uS
1wESPbAwMS5bfEDLlPEgETSyJSxcFrP9HA4RbSpWiEDqr45poGr/KTJdjM5ZEjm/su0JJepdyWY6
GuOSiKwgp3cqVeqAGCsAdWJN2za18oLgm7AkpHsfn7AQsYbWWVW3gUqr1XZGjx8FtOJdPILJ7+Su
lAqfTxC0bbqL55msb9ei+E/UIAjkjWVg7VesZQYATXNRlQES+w1+yoH8+PG3p/xtDWG8xb4hG7Sp
jPHPNReWjUEegHx4tYQMFPPHx0QSQP5Cphr3bCKPetJq1wska8zGJoubezmnLwFJCxBEnmLhgzNx
DvCnuStZPnYK4zR/kAfkBT2IkW16n2XYnEfYmBQRaMMQxlIh8XKfvQ8a6WrYwMnVJbayhZG9MXQP
tGw7w49L3NAiiqLlgeVHkSyG5PO2HXSUxfJnb8fZeWEhTTUxGDOxK7Mo3M9kYx34cGVhiXNpTRKn
KbRGL9X8tTQTPf6fjBktGWjT0AjysUSq10nJ9osHC3EVdD6RkV4uWS6Lj2ZZnVwyiZsLqfBLE+a8
+okY83xLZQuA3edgn4UKCT3qmSND3JVCqdkXl2EQWWw0Kbie+e3n9RML599by6lF6ImnIHT7zLjr
b9fXFJIekCQr4nhmtPH+0MmSMWhGioHjYtLTsyEI9Padf1iqGGJAUs5sqI/fpr/dAF8zaKCJuJ4J
F9vz+xsgN143Sb6rL5DOn3YP/WR1uxx+PjCY2JcN/JND5hthbT19fH3xAX8RKao2EAx1iRAC4+77
twMhHnodU0R/PEZsLtNX226RCwW16WG1zE1XUr01VWwrP1nk6nlVhIce+6iD9JiWjzV39rljQ+u0
Kc2rIx5XQdleW3qRj49OWkXTYckxymIl154aparpqQxiBsSTmJH90FMjxnZg0UAv69pCmT+tMG3C
eHtbqangLy1BSWAqYocnFiZlDTF6FFPGTuNooXkEBcwftIbELuMTp8UzXRpnswjTZpxFLC364b85
K5nlqBgoB/YaKx86znzbDYjKZ/Lp8xoO5w1eIZ1jx4Dyyqn6fgF5tFQDBNXo2DgdbGYX3DiMUR9y
oMYlrNe4MxgZz35nxihx/RbjuA72KF14a36ynIzz5cS3yoKyxV0Bjp5rXntEpT7NbXScEa/wNDef
a8gZXvt49f79cuyRNBf09/htUDy+//BRCKXb6SbjwhfS4defdKeko1RuZsz8kwueWWjyjC28a022
S7IkZcJjzy5Z194giLrlxTIvnemMgw8DBg7waZohgt265BiMoC4KoL2JvuNabcGUki3GoJ5cHSHt
xrAnFnfyxUTM8Bnz/iSoDCd+1DzfhFkJPkiUIW5mt8bUNgmUIH4rkwFDkGZxg/NGQbUoZhYQ9YTF
y7IQWwOPqUQDoiwwtHlavUyzjbYTQwkrTEVaUhP4FZDZT0wx6wULOsKMAEJN7iEd+hLO1SKzXCQJ
dZcK67K0Y6b6aCmhKCAX4kBQdeEkA3NhvjoSHsTw8RBOdD2gE5kkCASTlYk2DNMsMQ6s8IPjIkv7
kfuZIJd2RSs+Em8qV56fQx2ZwpAfAEjYUi0UXeBUMdNdUM25d0nE6OV1RBtWb+1K0v3G7SupGs1d
nWL25RyicsJkdZ4NyXIPYRzuTQ+vZGv42Mrezg9raYuWjT/CnISecTHKXsIBcrRa0+MSFISFy4lR
eMJ5gxMhX9OEXe4crypnhjxGOw9HvFFZzWr8pee0VUc8TKvsxEwvFAa1zK5hYfOsZmb//ATmf7QU
73qmh/qXBOJJB5UaR3Od+qkfuuIv6lg7ciEWR8PLjMViP5GEjevzuPEsSxEaR3ihh2L45mWKmPBK
M/GFEKgq2xa8Vo55kaoYCB0Rg9bt14jQQuzvyBMwJmc9F0COcIfItog/65T8EyxxfQ0KtK4jLEei
mb40rRxaq4aABbPcdHIhBssLX36masPblnx8eoi/6FxTQdGsbfIkxu3L5f/CsbyJI9nYLWS3DN9o
B/RFwQXseZpTDGCXNdqNH5t9Mq4X0/2FogBLS5Aslkmu1+J48ArREB6fi/lXrF9XMqIA6IFTG08P
81RTK5l0/kjhDZDfGERTYDzObK+4pvh+w7Fa0R9bKoL2hrzWtFC3aGqk8dHSJ4gpN+gnBAPKgNvF
yDXGJrbGKSGalDpZ13PuC/zGE0dvZnYgvD+lS8xMVqtk6Na4dOWmQo9YRDlQmUXOyLRdCHvshmJW
MKXYBnRfLDtuJJSys6P+wrtYuIBLqeiMph4+AYAr0Zd5WbfmwCsbn15cKEFGieK+s9U630CwE8tw
5vp4EvkG+0JS4W2uujm+bQYFYowQWZgzOSFS1ciQsXnAy3laF7Ae8WFd5B6L/saM0CVWG6g+Rotl
e8KsBiir8rprK9aYHbr1YhWRDYJFtnzSeYmhE4CKsQwv5yn/olGZX/XYdmzpCSlsp22c9jQOWbI+
lvHu/OLMbBX5FGawPKafZKcIvT7Up5mVNA9yEXcLQcYsKpip28usVseYhL2HfFVffhwa6hi4FVBD
eIEYHJXNfZGqAHy5ZnQplv1zqMFM1THtQaxG2GtwL3YLl38asHAijYgn4/jr8pSasfBBlpHuos9x
bCrj3BVZkOXrkjy7zNIrwuzY4NG1M3SZifFyoAg/qVIJjODKCHNzYqw/b5Rh5tlsoumQG7yMcR7I
MRCeI2E37TqSHkyP5cws7effd0o3qLRxtB8IrebbdT2IejCjsAlVgJSXZnb+an6u7dOuV/MU2OQX
csG8U+IBxSmk2JUYNC/TsUW2NjPkflIrTnSchSDjI7KfHrvWFGfGckos2Toz3XnZHmZa3UJCXCbo
CweiIraMdZkhBkwSH2VaCPsY0wRMOUg2pNVuV5lUCWq5MnMD5zkb2judfgB3X9HoBXPH/dPW8SRB
+6/FBh0iWPcj6DsuJ3AD+XlthheWGI5sLgJnqtbyBS3sHBXHiym8ixgwkw22HHM6ChiGXvYk6CEL
QrPYWNRzJNw4zzchAqgcmBplBjKdhaLTzPtKwWCWQ6uFIoWtJZxnQ873itqIbBM6gqktnouZIgVp
YhRlwvwnZWYQD/PV59qN/DDRoizZczGlEusoZkMVh3GbsfiIThJUQGs2/qK3TZWrSLJH+bJkqgtn
pWD0963CuC148gmTwVUEMEP6kUSMnGd30WTmwSwhJAVxexyIS27BzDecCftZhCCawG61Y8UuJBQH
eZaEwxwef0CCnu9ksbaVTIIec6YQJ8pRPWsX9KIX5GmCAfTEXuHy5fnZ2gRqbOtNK8sY0G+a2RNn
XrawesXVlkpgOe5J8GUHOISl2hL3SHD5lDkrv2TOEBCRkmrStE2YOrAQZqrGsiEvheOy0OehphKP
orZYpsZoKKBPLb3oIp5Y/P8cCSNfZFSz6Gupcdu5qFoy3VRVE/FiEKcFCzufswFnCY6RqYIeTai8
2GeZJrQsmKk2g+G+IW+mQZg7+4FVc96Ap9I35m6kEHSCJfRpqL5kTS02IfryG6kP+Y2IrwQKm84k
riULblZnQEsQ02SZo4C7qmch23wezUNu6SR0CubdaS6eqrk8XOQRTMxPy29WDs0C0OqU9LIsz5m9
MrMyzbkgneGkeq5sCZc1iXPvAjg+qGpIIONJssmDTh0imPO86KFkCyf8eTUvxEgsQMW+HYkUW6FC
6jQCPKsa7bB1sJuszEMmr56pv6bzl52fRBJNhBMw7r0B1lFfNFMWxr5a5/t199Xzu8zIsTsSJreJ
bQliHi1AR+0/T72l6ESHWjx4wYLShOBAiHEqYjKdanq1ZO6MtYHWfBt6WMtB65gliIuPFvr6k8US
5QV3X9aQYPNbuQ81hZS5WbxnzkKh+SEt7xjZyFPVrm07nBLzsMAikt83sbLyGa4HpltG3QnW5pSM
mfV3bEZMOmWCW0jlmUMMtcSAAy6uAz/UtUY/QTK43PRPKuEgibWocCSzcpaHvLgbckLnpb4S8XLB
cF3PkWEY46As2NCEDHmx1uFQ1dGfH7d352iIY6uW8CMGHLfxcD+HAyfDHPLQz5KLNCkg/S8a8IX4
PnYUf+lmobP/jy6MCRktPEAQ4Lyh4Sh+BvolsdaUdj4FF1ESlPbrSKdgQYItcB3vXb2UhjTbZBA5
2eY/vvD52AUgnobW1glHYb6CT9UZAipJtlbx24N91o+FrR+APxvTv3DwVSenl0ij1rJ3cJ0qZajd
qQ3qJFvp4ajh4G5yplbqZXwS9DUybtvxDbzIti9uP77J8xBSTZURvSi0D9Cr5b/b/I+tYPQVnbar
531pjh8cloiUKhLArGwPRSJtmdkWgRUhjLMt+35ouqIodnkyEF7oqrAqpfsqD6XcXxGShw+bm7IM
tHSjz8HxZZAmCRPYMJEyokiNCucEN6BS1YJNiicG44H5bTFO2P3pY/772/C//R/57Qy71f/5H/z5
LS+glPtBc/bH//yap/znP8S/+a+fef8v/vMqfKvyGlHzhz+1+5Ffv6Q/6vMfevebufpyd+uX5uXd
HzaZCLb/0v6oxrsfRGA3p7vgc4if/O/+5b/9OP2Wr2Px44/f3oh7aMRv88M8+235q8P3P37TAEX/
/ddfv/yduP8/fgM0yH6E5z//46Vu/vhNUYzfNWHhjUcuIK6pAhBhMnL6G/132TJICFFBtcFYwcWy
vGqCP34zfpeJy2ChYCcF+quLAUedY3P2x2/8G2xbGe4ptmYaumUbv/28r3df37++zn/L2vQ2D7Om
5m7ez7mANbGC5bQF1yaLR/vbWz0VkhzoSp8emGPAlfMfpAqiku9lg2s642Ovc5A4EQPPQwFD6IAs
LdzjZXA9OtG3Xx7Zcmu/3sr7jW25E/JS4J8IpFQXcOwvCH9bB3HqeWF6KOL+4KG1TVxVD/80nEJx
P77SP35onqGq6SoNP4/6/aXKOtLkIG3TQyN7T4FOfvOgXg6eqe01ksC3hQdnJfb75JpZHUBQmI8b
E2UHyQlquFfa2tl8fEMoyN+BkqcPT2cP0q9RrrDNnkF2nKUGSJwj7ZsSh6NwLO8ib89+k93D9Oo2
cTAdsYyI4CsrDqZszMTxerJl+eiYfblT9DA9jkPZ54xi/DsnMF4wGF6l5aFLGJDW9bYOO3hU0cvY
qAo5GFS6372p1M01QRqxW4yXerNTbbXZt5jduaOZrkvJfGqn1NxMSOIwUbsIJWsdtA9tXVm0I9KA
FQumUCtsmXTMPUYp/EtRe+tW1+32VcWMjxie6xb3G+igkrpu/elSHuQ/y9L7M0+jr+1wDJxrX2Zf
i6LiQBbP/ZTF+F37IVy3ZLqGaHkwrcZ7zeG+jl3S3UPqbY56LpW3durw+0fFvA3KKrqCxAdBpYND
AiUU67mgGl+DaUqe8tDagIK4tjEGTO/y8VIq0ys8xa8y3wpdG4LQOKbPxGaq6w6qKeIoIqot88oM
nF0+OZskSNVr1TYJUU/aW88qHnot0DfGiP/eKrJkxPRjCDoDMwkMpCYaPkvrcoX9TbUxcG5YZa3j
Ha0qoyizHYmQEieeCJ8vzZVNBio5qNM3WFUEFaODz/Y9xp8rqe8hDaJCzVp5/JI3ylOu5saqreSL
Si+kK1rA7zkf9hqmWb7BxeG7hXQYV5M0crOyiFaoGEw3GpVhl2ZhvnNwBrwA0NDXpQfvEazRX6dM
eVcBkZ1oNEr1kOfdPs216qZOOpzcsnxHUNJb5BTXWsqLAatynJSLTNYPGsj9ZkzTbyRLPSLMeval
gnznaRxdUJD6IOMJtc/IPVkxgmzXcH6V40S/tMJohFOqzuT9iJbNNYZ0orEP5VVc2eVV3FCleW39
1Q+wiUsMKbj0ICjf5ZqvPjSYeb4i8JRunTTta9dqJoJnpd6GfFYFb7Wn1jfRAO0HgzS/AnWWtW+1
HzlHv4ySC/6HKWMHZREaLLHso0nyn5RS9+60rPaCVY9C7jWjDbnWIjm4ceTKWMO1NO7gAscxAm+J
h2bRSd7DFx6wA8AA13VaRbkiDNF4ddIxyDbFoGaHJCu6W1QIwwGRdbZrjKS4aJTaPjSWVLs96rW7
hnFOitbZKfcTFsYvWTROf2FH7ZHRkK3zUcve1FYxnzDCr16MNiG50vH7QzsF5l0/+D1p9fp0FcpV
cpvGUneFzHXywVWL/GgwC7+sCyvfjVNja6uiooK8tseq2RejPD4UZajdNm3QXRnRKN+zvb3FIJ6Y
I1pp/yNRtSvMZIL7iVDLclVambaelD2UpA3QjzNUuuRqBvLu0pC/t01bvGRy82IMxY0k2+HRLjaE
j3q7CEtxt8TuocGgUD8Y9TcwzGDCxXJT4HBK7OKA/Eb39pXSDk+4OVw0nWrdTtmTKX6enIp0Rfzs
SkqORRJhPlfUD5rSTxftaO8HOgzBxFYk41n3BfyKvZKF8MCKXZWSd23r3wQFbUfL+Z1HQjxFO25I
X203GGbDK7T3Y6+2JM7GuIA31VYdUr7Oi64ctiCgU9Zg1TIxDoug+CVM/VmTOf7XrfTVk4ujmu4M
B/J5elSEsOEVG+p2RcOzgomxVoat4uCPjEn0hW2lF1OsPJGPEUIdTUP/yZICoMju0PbdOve1I6zV
bWHoxz6w1lO+7Yunsjua44hhzrgyia/FqgFv59C6Ndq3ts8st4ub3VRKX0u2EkXZ9uo+tiZh5u22
XYv5o3QTRRcqZp5+ZK2rAOGG8SJEl3kb7H1CufeqWZh7sjtQ7YF/D026giWuHgLyz6mZy8Qti72v
tftJu6dGYiSEt133lxRLwWY0CzCDBtqI73YygeR2u+r1ZOWF3m2rVwx9c2cXBNU2sMhYnSAFm+zk
TcqdZKFJlk7BgCDYRE66SizUKVrhgmqtpEp3Q/mLH/QokguUTuKkmSbMVL9abGjEQ0WFfkxk3rnu
K8EIr5r9w8xRsoLbJzviZuFRBlhADleSN2L3VFqE0EsJDuHSbaDWyIcm+2qoJReL2giVHZVoWmcr
RAPYpPbaNdSsIxvIJ2NV45RJ8a959eksJ8YBqprO+I0AEzEO/aWQYdoadIZBTEg4tG6Hoeah8K/x
UkrWJVtHURmPGZ5oKyOXNthzFoGubkDCntWxDnYp+dSGva0709k4mLgfmn6XNOFIMGAWXwf5MLnA
GevCL9eKN+brXpbyO4Uki1uUbDW7ov7KTPemnDoG0ZHyDP9VWzdy7ruqsg+C7gFFd7mtzfoBzAuc
AYnqJmUWtkajxdcQen/Kut59YVDhMs61ma0RLjSo9jWAqrrpNS9/rBq9wCKry/5Ua+l6bKP8YtQC
TGdaCN9R9yR1+koOo4s4DA0s7sjAm9SRKC0/uMoH58oZdCZcaUtwErIE3xDeIfGF0kpbW+ntfQT3
zi0GTqbKpwhkoPHA2YXPdZ72mxxNzj1r5aj79HEECWwq1MrbUXx0aypddKn4qxrZtu+cOyQytVti
TCKABfaEzqW4m1atFPzZJNJlqCsurM91alCrDKNzXWkD/kfFg9ynz0Hbm66qla4vQ5R/w+tUcicp
9PYRWW6HNi8wfZDrYj/UBOnk6p5C9bkbG4ip6o84GvtVhQ5zZ49Yknr5uOohBrpYw+qu3rb7IuMo
jHrtweeIruT6VfICXjYGlkAT34BxbddHr9U35W6qmWOlLVaFqU89TCpPiijAf5ZJztt1mLe7OH8y
RQMYc7Exv6+qRnGzsLyufTtx4UeB68WNv5Fr71ZFs4bbDT+QmwxDWSAOfPeNjPDgEZCt3qhj9E3N
ZdVNPbMg7A2RvFNQ9E4awHzqxVRhVuI6uapeDGhDkIZlz0bRvRTMIB/yKn1Ff1xuUZ0ksMdrKLft
xnY6wVUf2FW0TViol0Qd7nrRt5bysMnKQ2SVb4S/rtp4/JIoiMMDijgriJj0BtpaCpoLKfUVcunD
Y6AgQIAJup7s/s6T1C+1jIlaJHwa0/xa9hryexvWQCKt5a4hsVdBItyEdxNE+XEI+zVetXv8cR5V
YOxBM3ET1VdSx4E1RE92Vh1r5R4py8EfvvuBepnAJi+GZJd0m6I11onEjpa9yvq0NrrqYHvVFXvC
pvBxIFUbF9PZg5Xf+/QSOaS2zCSTVMKMJpLdwXrW2mzd14zNS+8CJc6qbuuVmV7mGG4NKrKUgwQA
F5fOIwTuFhdQDIJvoYlombLTjR9WZWy1Ya1KV7YRuWa70/T4mtrgkmAG5KHXDhH3bbUbu572ZdrI
01rGXFIevvn1rm3Ya+P2si1vyJHb5hWbffnNsMcXPXgp2u8SPlJMe1YS8Y/R90YiaFO59ZWHqinX
2D+7sgoVv4aUPazQde5Nxgf+9wjxcxX8NUwWQPu2aL6H/UBrsJ5S6dio3dYuLob0Dk9+6PfKBt9v
QCLO6nGtm811mrL/KPC8K9xQY3zfOTdUzSTBgLfuWzKs0T5hRlpdNB5+G/HKqYe7AZfOgVIl7K+L
PKY94Ak3tlvhxALT71qC/I6HH6nzLn55rlPqF7guk6xaXEQU9JjTEq+GnKDOcYtl0zG/aOWbkU6b
Eb1ZW+9IV12Dsm/tNLhRu24VZfZm1OlszFVTtRuj8dZQBbEZHghI4VVMGSXqWKjWe0xkoPVmbow9
SareGdhWVf49Rdims21EgcUOs5n1oAXbsuy2xdihFvfdzHsm5nXTTpAfo03PCkx6b90O/X50alcJ
1XVcUZmr49FUXzq/2kah5LaOfNlN9oWf89LvSrl6NL1kZWf6FUHeN7LSbQYD3oF8OabVThqr40h6
bxvnjHSl/dRBtIw25A3c6Tmu6QZswtC86OxxbZpHExiU3eMqw4/W1G8ibJaVcEUU7docsy9ay6Zd
vfTZjZ+hofLfjNzexv1VONS4YjhrQw5pnryV5V03SbuD2oQdF/jsKuXhQUNVmV7B592BocRupSmi
NC2u46rYxCgDdmkcfskq+wsyl6+hh8HqCD1067f0EbLvm/wWYow0xDdx1131JCSuWnaGaaQIIlHm
Ma38v8q0ueqhhl2ESX8/6L5z9JRGc5nRpxdFZ22t7uvo2X9pandbKWvdMXfQLWwy+qpjLlMeNPZO
ziZWNrVCJyU/PNhmbsRNNqFarszI1h+Vukw2npHu/heGLuFkxZYgVVfV9VTY+VWils5ziSPpzo8i
0YulUnoI9STh0qW/TZvQOdQAqLcYSoTfSPW1j8iUo52SmM0nybPKGRAJhqNCFhU5IhaEUSh7Z+VH
UQ4SqZ2qf2CQJafr3iqHO3pDclwixeb/bIsLT/Qnk52Nh6KSu9tE8bIDnypk8xI9jSe6m1T0Od6p
5bFF95OdGqHo1BRJoj+CI2SsddEz5aJ7YlY7vuqnlqooY+lOsurgSSmG+juu6uGBs86SXd+ukou6
qiFspJH+rbaoVF3QfusKgmNzk+lm8BYDfF9oEjWDAfcDA1oE87cGsYyv/tSoD20jRXdFWoSX0slS
XGm/EtGW0WCm1RViXxlvP3rLSXSZ2AzWWwZECtq0QaHHHwoEjc04SV8Sp2/fmjjv7jPNedJTVYLL
wvZa6M8+wx43bfzbuFEuB+LfhfD9ZTIJZNSRvB6HfCCGpvNuJp82J402zDgBLmJjJ7f49wYV7W6o
oITDYphdtMnWDZzIIak4l7TuOWaMwuL0Myc6+J3fPgdj3eW4FyTWBsYPOrp0jJ2LmpbbwrsQH5iN
LckJLYda4+ql4nvnjk5JoGTKcrqvRUuXi+YOx8DxwRINX37q/YZTH1iJllAXzSGjqfzYnDpG2Cvd
VSDaSIx9p6tOtJaNaDKZ8PcHXTSek2hBFdGMkhGQvTGZRhlOo5qKlhVnyfgF3L7cfwyECSbgWels
AQECcJpkBavn6Wc4ZuUibiA5eLDVN77hPPc2sXtVAehv9tY6xTOSctZ8+Piy/4C+vbvs2SvD+FVT
0Holh77Mq1VmUFcpcU3sim1/+fhK/wBy/nol62yU0SojTruVkhyCoH+V/HDnoVV0cZL8jsvaJ59K
ec/wFDsBoyIEDOJZAnPKZx/rXztVAAn1mIgdh1fdPupiF2rEfgQ07mB21/vbSOxWuA6mBykUWxiz
ZEX4NzjPMobi04zA/v8xwidjBBNQ+/8+Rlj/yNKXKv51jiD+wTJHMH7HOsURlHt4tNBJmUjMcwSb
KYKtao7OwEA5myNYv4tRodAEEYgDxA+uvMwRDP13fp2KztO0+S8iwf4nc4T3bxCuWDZ9rsmVVN2C
Dn8SZPzS86Jvwm4ZTyDgtEqjAsOZ0GuKEvPt8jM+vFi1/9ojTpeCiy/ikWQFSZh9BpXHoeVNeltT
i2nU5FxO3YZjHV8OJFRdBrJPzVWlyUNUVPauAHc4/PKV/MOYQnv/Vs3XF1IE1QSytXnq79v7tg+w
+OQoWoU6Jlu3ihrYzA/s0N7C9wadkcK0g6ZUYpWw8hWztChxfeXeQjzzBjhDI4ZaCIwmAQh1o9go
EZYoFaE3XiylyhbYkyACS4kIKO5LvGQzMyjh/9k80kpK0mAVdTncANTQ2V8D7rcJLMTIUlxIasFX
1o/tryq95LS0xu6p6wz1Qa6lDOXSKDWbPkuCz7aZM77x8kQYWpDVJb4RUyyOX778EYM+SA4Y7/Uh
rBm3lXX1JesMEHZ0zWlKtLKpP8mQK14S4hA0rIWUELpQLg5jc9LK71Paq6obBZ6xlYLENwlM9Ys3
rBALi8q9SL2VkUU2wLDviz0sbbU33JENyi0jbr56xI0H6yBKklejhcuwlTq7GvZ2U+TPQ2trVP2m
N1KcY/njVnYAKjOYUpSsHbsC5cY392sdW7RnEp+iv1bGNrgm76ZUL2ArBcZN4LVRvJVTAlYOcmmQ
poDpMiUGUepmux5Mtak2ce+YI0psPajWQYpb4sqJs+ZFThiauXgOKvmhblUmCxNmNdK6rjX7m6eU
Nmp3K+gFelop0zaskN4C7DghyBkc6nsGgL5/q+HSqq680g5erMpSzb2aq8aw6yECdogIrFp1Cf6b
StwOSBkBMzVqXAwn+MWroAplxNwG4dIMQCAPuEBDgBCuljmtvhq7QS7XzYT/xiX4rWMda89jgEH0
enIXkrWCaGuQMmWttn7frnU7qSyov4QfvvGBTeM4eqDrK/QTfvgl9myrv/J8yfFI5rYLOCcR+Sfb
hFWRIi/LVM51TUOq7WGdBehV0G7fRBg0IFNPIwBPg7BSUFsUfzeqmU35WkOv5ax6A0KRYLXU3iuz
c8IOsPyw/BVf0ji5kYTsZz0h94cmHsOCcuUstfu1E1PCb6hl+q0Ue0O4lUebZO6Pd4N/2oxsRrdQ
E0xZkY2zoWUdQW4HEm1Wfm45OzNQ9DXgGs22onYTPMpmICpbyredTGeD473318fXf19PnF49B2kM
h7yDHAvt7vtXDyGOT7YrBWdBctemqXL9SJUYXqjQ2nY5gQ2XH19P+YeNXuSUoc0ErjJhgry/IGIg
JS8UHQA4Y9pI4iVQ8QB4QpKK/dKWA/az6qSvG0wS1mPZyYekLLRXQj/zcTswsXPTyKPQMCTtqEmR
b82FxTt6wq9D5DOuiHggKIQgiUA+cYSi+azAEsIaPGuSZlVKHnwHZzR2rRbpm16Ou8TFHQHvHwQF
exx1LSSWA77pWkNcT55Kza5uJfmTivbvpwVnNTpE1C+c2+i63z+vDC4cAiOB+aR6iQV61PsOZCMs
Zj75YsQ3/f5YhF1AipuOQBbg2TjbhBViQ3oZGuMqyPvuNkiiGtuHsdci6CO19UMa8jEE6TIYhsl0
XeQijSFHNR0XXgFK20cjqMPYP5fkLCnb1qxKeW1JAO2phLpv3eapUX9yz39fvIZiYtZhqRpPhiLk
/bNBDG/QRolb7qbiVdHyeucNXroNLQZRIdz53SfPSHz5/3pG6NpnYTHdKRQd3pmztxX3obwlsENe
0eXrj6UHFOCGldm3K2wuNdyZ8F3ZpUri30ROHD/2fQWFqC9rafvxjbxfFNQtVC6yptA+KEwITqXc
rwdmMBmFUihRudJtqUcdYauujJ7068dXOav/58sgA8chA/0yMWRna0/p+0KPCJ9iimWQDK4EmXOf
4mV5h7Xe+NbqhQcmVk0PaZHgkupnKoJ+OQOy1PGMi7eSYufKPh/KF7+dsvCTN/X9ziluDiYXZSO0
B5uO3jnbSAo7Umv8fcWwPPUOpWFLmyFRgh1qsAfyf6KNrXfK2ivjgNyprr7/+Nn809UVWyiEGQeD
lJwVkWGl1r7eMteypkbxIdLmvZvHoTThcOUzOsIs5Ar1QZ+ulUJuN5U19Z/QXd6/r/PnV1HzsvTZ
uI1zmAb5ckCRxxrosiibVg1ZTZB9o3K4JfQggcCehHtGQt3m4w9+tkGK6zKxMin8DXZJhKtnJ4ZW
4vVdFX2xQoSehxtPleWHxMdr0O00P76iVrOIV8mVGyM10Rwid+iHbWiEMQ4rRjIVWwTzwbD++K7e
7wSnm0IeJ3oX9Nq66pzt2qwRWUs0qV1N5Pu4FmKoQysP7aNOkhqG5JX99PH1znAG8RCIs1cs/A6o
4dHVvt95tGFSUU5ziqFiIlFXkozN/6HuvJYjV64s+kW4AW9egbL0rptkvyBINgkPJBIeXz8LfTUa
skix5r7NhBSKkCMKLnHynL3XzjSwJop029tCOO5aq2g5hpVnH7n+n1/95cgGu6TlyLpzsAQBIStx
QxldUGOeX0VWSMqkM+ZHVtaDz/SfC+qyRWKRQ0PmgMP/eIIEXZHqVcse4lBc7PBVheeGNLKgJqPz
rssduXzrnrtGI6ypoO0ZJ070w2sj9dycNJpPNFr2mKTKJwsU3pF3z1Q/FhF/fp2GFI4FwKY/CWXh
46/rQPU0k2fXQSOGq6g23GsY6A0AA+JbfMpvuXJAyfv63PYUcBeoj9ZeVqysVNm6cQaNxk5TDH/S
oVETsUVUfcOQfN6MObQXNH9rvxR6BR6mAahcMS1NgSzFmRY/0Oqm5Z43lM8CAOCWB3++omN8n5LE
cubwyQjXmeLGBrsYpu9xbjFhp+zt3qzYix8IFGRsUbZxwpzFEk0UkBuIF60cxfSikKgdr9vB1fdD
B+qAeQj65lWY6eFKQnFkSXMn8WjWg3qpCA1hXRHbfc1YiYOfZj0ZAoHpaSSlMd5LLnUF5pTfCE3f
q5Xwmj01s6h8EAH24LuZsG6xcdF37zBPaL40sXQG5TQRLgPfgNBwdgeG3JaJ1jYnOCvaTUE2YL6i
fHbf5shVZ38cWu8HJi4P7TUbN7IhmgwFrdXW8lUPY6cAolxYGKbwKp6UmOvWyC5olGNBaO9Gy6ge
MIA2rxCC6jkgUKi0VlYj09dYYwuw59k0XR8gYW/5kxyHZ8q2hJxzKqI71YyKcWPPyCx2vPgD81A1
zOhCuQBFfK3Spsuyy7XXzh3HZ1rD8QWb496442S8n31Dzt3GTBrzvFO0km1xpcdQr5KqYvA6IpUN
CqXzEj9sifMN9FFtM5j4VckcMWIN8wdwEC7pTXbtXuTCSB5g/RKhomuI54JWjTMBUrmTy+AbHdhs
OyXhJ9gNgSOWEyZu/EH7EuH/7Etkv/w99nG/J/x5P82Q9XQhoIX7sW60Je9vajV601O/KDIUj/uX
N+lPt5q6p7RvPROTmao+6tSlv9lGTDX8mGJ+szMnegC8T+84U0dt3E85YxE/hmN9J5Wsfqy6Qb3G
U+1dwzpX85U6GekJ6t9oGdxyzYkII66X3sE8XrREozbIX4zJ2XNezgu24dwjGJCkdV+vTOPEyuBW
bNmzsHuXldHJtY6Uqj+NzJ7toWI3rr5tRiWKQNdpYPALIKzhqm+zrGdcQzQo+q1x3KduLBBrTIrB
aXSkiZwYpAJkq6TP0PSUC3KVBT5mW4rNtn6yYdiREIuMbQjoCJAyN4Km1JCUj/UbMPP4ya0MgVBi
nDs3QGfn9muCWyrg5T0tKK5kJ0nNhSbqnkzSRpBSZ5my7yc9VnD05hMdeL7zz6GC73HRB9jihDMX
40U3WRHdzXii8OoMyBMrKUgLW7WhRmJiPxvs3ekAU0NvTYFoxKfyFkjVWttsVl2oTuU2aXhO/Exp
ImOT6wTy+nNb6Q9s2AfwVjiNL2ADtYAZcVUUiG96lbyENrXFOpxV5IZm6Rp3XseYwXeIIrmouEfu
in00MUA9L7fgDibtWU1KEmNQu2RkQESPyx8sIv0BkSTyJzyaomYvldo/h4aknZXddrSKctJLH0wj
B+PpKG6n7DOkHL8gzynk7XmV9jLarSC0B6INaojJYRyWKB73fArLUzlHcbGm/eLcVLYkTlJxS16l
vDW8R10x3LfW8xhfWuWMRhxkI9d1XF47w2vupmnW+d2MxMq1Nioe48gk4gvTOK7yCI2VcovEAcyx
+FkMpsz4rTd8Bq12tyhjz6G8Cwba0CvdtSVyJxhEX9NEEL15Qw70CJNaus28oiKtl3lLN9yKic+L
X/VaM63NCdKCr+sWAboRQrKzJNEswRPbxgJnTKWeGmo9X/Vjkt/ipwaKKXIDUQVKMFCnI47Pauel
KM4DgA2LFsQSys5oyz4OmtHWmDynxrihCxTtIBHz5JdNGv22NADzAQGCKjPnOEOtkUsNjdqEE973
WuJpGYz2CuqW1qbQasgQIQKzma8V2uqv6myk9/wF841c925YpdD+H91CLhAXaMfJKgmTBQJogCFf
Ta5ZIW6FE8E8VDVY8ZrSuhlMKzZO4eajsTV0o7x0ddGGhDUZtApV6dk3Y1hPP9Ny7Mk41N3xvs8B
z55MDQ/LzmzIWEYjC94V5Dgb/1Ujpjzfjdps048hwrbz2UfMb6yc2oUHrpgOUuMOEQKgOEpWTAxa
SbSPaqNtGx0KKonKtPBV3JDdZmiqTES+FcEUvuwGsxvO4thurhD0NDb6wspmIJ7mTRFIOcImFKUo
fpXz7Aw8cblnOQg3ZtxyvSZNUi4AsRrnWl16GvFZVWqtosR0lLWhz/0YTLHljqhqEW8TBtH1jOaE
BkZx0uLmhDfHNlb4kftrEhG6DTYv+2etT8rNXGlzu5/zIjvXUfPQVwWMRY/V6LoOYUC2zodKORu6
UCQ7M8zqNGjkDdhnhH11HxXBXMP69srmFVOGQFc6XElybX1qmhMRFVVyrLD7vHGxNRU+HBgNRuVs
UD+WTjkIlCKROXHIeoaSG6oeeVTDJEVF1rbMXgic7OxAx1TOHH/UCuQnS2Eg4gmVSqHoKE+miYAQ
v4uHjoA+B9EFQZei8VGem9CQPDUBnQcEIPHp1OTdkUr/i/0HEJnlp9PlhYdhHBTA9QjJPB9t9CS1
CrnUNdKtmArPW3VCa3+rTn1rJlZX+bGWyT1NJfUFoeR4l0CAXNSHEJ6PXVLV4Jq9bwtoqPRIj4Ga
5mIIYHPw8Zq2zFS1Msu6gMBq1zgBDrm8AUNlPGGHovPqiYSA61xXkp9Ap7DnCbglbqANSfqzUI0O
hqir9ddeWVFUDagtteVFxi5KTyZxLxvwMa+YFONi5eVtL0mrd+XEDk/vp+WQE+UuSN7fQ2unqPRj
UrkCqIoLq9MQ+XMtvVA7wbdZDwF6V2XXqdwvv9cUhCN9P4W3XQF3iMnLFN2FPO5PjRqCl22jznij
S6s+5nNkJn7m1UShZ2VI4LI6mBWSHYBWcWCGrodwBlSjupsHKBmnqMzsHznqxRgOsiEfMYiYt4aW
FVZQlOB16U2TX5q7kU5917ZOvTZpriunRoUVdmVFHfneNpZWEimm7I3Midr2RUIt4A/UE4gGDBMK
DAFt9hlDS+eXC7z6iajNNIeAKQtyCRpPVVa62Ua0fantyEQxnBRJKOJJ3AvwCzbAMwtMgmoVrvOo
q+87T2rRqrMcYSAZoScblI2X/4qULqIQtKp8rehWr21dp8nebOo0c5d3vblpKRpZimZDANbk2EhV
00yEQW4j5/NmJxE+baH8jE+Y2xDvIARqqCxmus82VpxTn8JPCSt0sv7gQcw90iX5vDFe8Fq2hZaD
LiKb44+Ppow0t0O81wejdKuNNhVoXlODbwH8EZZLaR853uedGb0Iuqc6g0T4OH9GPe9GOQVljjVI
l2VZL61Tr1WSe0IPio0GPi46cqzPS5nFEI1j0K3UFx/Ox3PrKsVL8rAirwnyxJozHel/zFTgwlFI
mmALo5OzuyKjXr2wy1Y/0oT7fGkhNjBJXbxZHp3iZVV4d6raBHA8pLmJlM2bLuY4FItsylzZXadu
bAyyRzrBnxs+0JZsh7UbipimHo7+BbnKA5noLS2VOnpwBQqzUuvGjUvB8sOT6UBlGObX3zc6vrrG
i0/MApvlWeYhNo2xEIldvU1KiZeIs9wblfu0UfuTOVHRPYZKt1fiLvyR9UJfl2z9//k5my6eX6LJ
dNtjif14jRWUrrQeYg5fpQot8NZee0SR73qTWCIn1mCkT5m6//6cjS9OmmcY9Qjvi4tX9uATk5no
VJ2ybwIjb/rf+FQtE2QCsZI4q0TZbloF0SyB5bIKt6U9tuSpevH0FLd6aNCXaUmonoUuy/XYztGm
1tAh4UbrunNPL+080IGdEP8xuEO7ybBLPKpGQ12si/xuhva4iuLUhF+PjS6rPOPcs/qKqKuWNHSS
kGUFvhi9D2rkEjeoPxVmvp5LvYxWLiNrYNj1FNqoi3O12SKHaRjDqcroD2oyhuuqJVn2yGv4RUcK
FZEKb9N2Vd7Dgy5xWvSxynZiwGFUhvd89zMryHPgyEeO80XPDVYgUgXavoB3F0fl+/dN4chtCroh
SFrNoM/qmosM0tbWXVVdh+bA0ksZL7HAyuHYOX5+120qCdd2GAG4tv2p64akC990zLRUj7WtZ43D
GgjnklDjTidKiov4+0fwi+OBq9MBT1JRqKSXfjxXtZdAOWTRLoCH+YLPeJ0weh/Dy5Y3Hmklsxjl
yOX9fBsXHiNXGDwG/6ovL8W75YwQA/5z0TKEtw1woa2LFIHn2amPHOfzy0XbxlkKJmR5Gi/3x+No
XdVg8GfVdhCBXfHOQ+4gWZL1Wypg5+lwWBTie/qS/doolPTq+yv7xQcK06vD+S1edPaFHw+vqkQC
qj3qi35E+d+B57zSOtTJhapWD98f6oubCI4Zpy21GbbdQ9qv6jZRzrLMmTrzdEt0A85I4L3V2vXY
81hx1vz85wd0mapycjoHPPzY58ivFVlpbQDnPQUKNhS7kO7BXU16AXSSIT1yPH35wh4UviiKQOAw
0F2mhgevZFVi2QP7wAi3YFMVkHxmsEnAarKqCaLdao3mzdts6KY78nDwsOW1Z/5UMDhkvuXUahrY
IGDFJrT67qIZCYxdwaqB8EXwR3eTtoqVrlQx0VefKk+oi8AWmfL31+yLx9Hyltk3KwXKusPHvsDt
T7YojaWIDvCJ7MbssigS+gC1pUrfsaLoBLKxsW7K1Nij6Z+tI+/D5886i5qJ+sVaBgoMFj4+kBGt
tK404V04i5tQuoWxHdVJvLVhZtM+wF1lq8gxvj/rL152VlIdUi5aGgzDB+uL8JwJH67X4vXkoZyZ
XJ0YELyOgBe+OgpKK4a0vOvLLOHg1CqnJY2Mo9iVM19LKqQAiYg4plj+YvsFGBPEA9xzluk/HM53
KxfvlUNTpRgC2he/aCXLUwGGaKWy19gnoq0DQ1OcK/q/NMyBAq3TJNYv+rJAEr6kN9ENzKV65K7+
2fMdvBru4sr32NGhazqksfez9OokG3H4RUp46Zql2LlE6/xsNTF1ga0O4NFFiBNApEn6yENQslMh
Iej7+/zVbpk5DuM6vs3oaZyDG122kREnfcHWtKtNxxeMU380WaHf1gg0HeZVjfLoZAkpT2o1jq+u
7L3pivxW7YXaGdtQBc05OvLKffHEY2xjdM0AEYTmJ7xk37gFiVxIQJTwqTSjaU/KqXGi9uO89hJ2
hgOahyMXYjnPw9thGYyK6N8xOjMPinU3V0jUAy2NaXFGNh1G+UozM3x841yjxR5b7A29ehb3ffPy
/S344mw98Ph88Cjd+QUH37toZE0mF7dnf52pVzHT1Uu06QVyOzvaTZZsn/MyrZ6+P6j++agEfUM5
tpBy8J07fPWqpIiWHhmvnl1JN1CA0rUX1DV4Hhu+r2RTZG03B3HtMbAJqQ27dao2s3ZW62V775Dc
2DOyMOMymEhcwYMfYfBAv9XlI0hJgg5oZwrtAtkZfI3MNV/j1mL5MjQ4uj559dYGOkChYMQpbRKx
hkQf+fY103kxh82R7+znTzoCBz7qKkIYXvXD9ouS566oXHqHSteDUTSzfE1h1fhemFT776/rp0P9
2W461Gaeg+J1IW68L5IyctlTsLNY8PX2DjvtuA3lYNEdi4/RdT89sHzFaSUtk2vGJp8YrIlbTIU2
0Oaio5+sBq0O9yW9HnI0NEHoiBauakM0NwZJrpvvz/Gz7IOH1SVFgrmvAUTkz3//bj2lP2BYIans
gWfn6m2pxblvTPTDpWtXu3ma7au8RAGozIzyGKQYF03aVNcgjk3CSKKFzlY3F021LB/f/7JP3xOb
X0bvnHd4ER7bB98T1SuMilOfsR/b4XnsdvapFWXGyfdHAZ5yuFhQ4SOHXvTIDv1/c3m53l0AKyOm
pa7w741khrubRPOwXwPIz/W1w3j2oXXy6kEdrUWVZRHoAV40HRiVGlUEy5yW3+QPjCnzAIq8jaOr
jeUvb8zc5yqtRm0dl0Ppnuvs1sv1kKnqraLU/WXhNm29sRIVWh8VUj2vAEBXOMfYH1SBBk4j3ptD
rXc+PVz8eQoyZiZOdJ7i9dgUtdxofeeeeykgCNqydLnJKIlpKE7mkiXVDMQfBNlM8ouTZN1jo5FG
uNCCUDOZTtFJn5ni/NoBTLWDKs5j9ZQMabM6iUj8LEDLdk3PNldViWLL7B4ykpen+H88JWRkx1qv
rMRgdM2uYyzq3BSAA8IV0TVt9GbUg/XDq8f+twX/qdzFRZF6PuuXQGcoJWgN1h9hbNi4MjCTaJLL
VdH37TOpkfovJkmNh60qKigtSUdrA7CT9VVbEEnlc6NCxM4Qdl8tPN9L47lOGBjYtfmS1CZZblNb
d49ZFZpvDJz103nUUYvCqBHe2q68sgyKKS/PGQBp6cmcZmXh22ivUPDAKL1l8GfFlKCeS0t8yuUS
1pbaixV3wtWjlg27IyexbWU1DobD0U0hb0sgEktIHsJjrJ4tMtahhZ9bilL9UWHUhv4wLmKDmYfB
9ZnqTCW23rzGwdcM4jIyx+HFJZtcXZeenH61c5jofl2L4ofS1ba1jrPWVYIYz0ntZ2zpCpzWBCQh
ghvwWQwofOOdM2tkBmKdK3cqAiS5o3ng5mRbCk1dPFeY8R2FgnuFNBxBQp1NIw4it9XfzKSVTQCG
jI02H+Qaext6BlLHVU36ZQnyjIhcvTpHlFd4vk1xo1Hxwz4N4qJcxgVFpRB51wqyHBCwDSCd064z
cdqD//C1MHKMbZwP47Ng2mucxXrobVTcw+a6m2SdnuHP7x0/TUz5IFnlrkDNuBUJ1HUHJsYo79O4
1u86pvPVusnHkLyUBX7oD6Rd3XhgVO5Sb/TsYKAH+6wyTnxu5n7AJYrO+IEIcZcc65rED583DD2n
kgyT5xNgYQGFZuRIhlsTKiup0fZFaaroP+Dpi7WUc/3CBqDbk0tpFH5TAEpbxXHnvdBRBcvS9HW7
KYmMY/JvmVyYvmmRicuBFNxNzDSYWzwpRAWVtBPRpLvIof0y45X046L2fluVXT/kM+1ujMuGiZJF
18SpNrXe6zT0EWuBHfe80GAMM4Kq3BowQFLGjJdNWygrA0UULjHX6tUN5BIrwayTZBeU/7iapYLj
OqA3HOlHiqrP6/Ey7NARqNqIcQAXfFwnCbcr8mSg2WtGNVmQPNtboYj52Pfo86fQYdFH3kkdw276
cDluQ2RUTC0ZEncDY1PJ4/Ir12bs96HinvAsNVd67vanwhTTNo+r+hGtAc9MBfYyVxdR2KzXu3FC
MKMjv9kySX4UlaL8qLgNx/KGvvp6gmuH+e+5TIQ+bcIb+m7QVZkfEMbulJtIL50fpe0ysEgZs50y
+Etn37HH8YaFJ7ypGS/vyxoT64KQ74iTRFfCiEKT94xB0u7IJ/SLAoZNLtQwfp1GAtFBAUMNmpeY
QoZAL1LjuWU0H1SYLh+rKj5Sgn7eAdEto+BFt+yyA2To+PHpQEVR5UrYDEHMuHelh4j2qTrd9JWu
iH3ZjV69rbrJJbegiM5jUlBOeya8RzaHnz/lDu0zOhNLKQOr7OARtaC48NFk3Fng0NwOU6j7bj0+
GlZrXvRMDI9sbb48HOMPhhEaT+zhOY89XUjXoRfaQ/eETlUANTDnbI8ZAWsTeIwj78an7gXXmFkL
phzKNXw/ByOQjK8MUGPaV7pCkJ+bFUJiHi6n81KNI4BdobMbwtm9aZhEraUb8u37vlj6tM9YfgD9
LZSoRDPQTfh4kys3moZ5xExFqh9k1a5wTmAIOE9Wmr72aTE8jLFp3X9/zM/PMMekLKNfA7eQDdPH
Y6rKQtVqqhF+TJYyQUvEfkQWghQ1co6scH/CUT7sG9kTkZrjorZkA6c7y295VwqGcMlik6FrwFAr
SYIE8coILMG0H4fBc7pTJ+6bR/oOebQ1oVYna1tNkrMZAJzr82abNyKOuvtESfXbVolQBeE4mbtt
bwnth61oYe2PiXWB/Sm8Vpm0F+SgFPiXjErSEFBmoZK6aJjAuNEYbokDbX+UwoufAExFqLPYJ58O
femdz0nvxhvd7C0EVWBZr1x4K8Dmx6Z0VkKr5+1oeXmySmF6u2uYZ+XTBGYmgYdkiGerocBl2DoA
aZogTK2wSGM3SZRC1QMIMbG1dYyof6P3PEy+jjmfIdvgyei8R8FTX/dF7BYBXSoCOm27T/iiYiY8
1jb44t3CrA7dz9EgDWLq/ngrGD20tmUQ94nc9bEobMBiBWen9ANSLBQe5ZFH+4vjsWbQ2GSjxxDq
z5To3a13DS+Z0SZRwHhaixXNDBWEWY4oAoWVbcWDrR5bMr94sg1sMfSw+Os4ZA5WK3xbFmT+eUR1
O88XIx80PxJGdYFSpnmq2jjbxFWjrQDnEzntGRKVMWJzJ7MfhKdOO3Rr7rpPIfakSpHKI2vblz+O
D73G7pfr4h40MpSapIbSZFdUa2Nyb8QM/dO2x5QPEGk+ss/+YllBdcu7jcyD2eqh86DtiiFWDIdj
eSlQrLquz0Q3QytU45p/W8XbEH31kRPUv7rj7LQNZn7UGVifPz5hXUWajWJxhn3sYYmqJ9sOT5fQ
InMjTL23KdBDgCXOkOv3ca1gn/RCofpaixByFSdJP53xRvKZm1IaWpA8iuxFkOqWMwhM63skWu2t
RQtuDuSSdr6Zi9q95G+azpq+XLfuoRTUW0EiwhvSYGaEsP5b98iS9rklyMZe1wHwOhSH4CIP3qOe
F3cM6fAFrt3JnwkdqQ0NXNhjQivxzIeywI9nKJCQUa7FuYFQIFNaE2uN3ZzJ2pO775fzL6pIfo9L
Rhl7blU9tKBJTYQe4ml0m6XIEqpY5jM+o6PoyL7+DwD041q+OLqofZj64HU+HOJJ/KceNO4hUKMp
2XWaCj+HaJnoeiIpQ/PtEhEn0680fprpAC2JuGSMICcvoqd0RMDg5+S/7BO55AOY5IDfqNQWzgko
F3gPxNZoddA503hN52i8h66rLuhPqHtQH2IlQXAVhxDbGTKeEm46ww4q7eo3O1/tNdNHh824apU3
WHjTM2fy4qssR0rsk/zRhBsXXrtGARnW9xqEPUSHDjq2ABmR/UYETT5vpriOeDXIqTg2GPzTP/9w
3VD1MYrkG88ky8Qp/vG1iFrHTcNEWAFqZq1a2aDxHsjONQYkMXOP8tDR7mnO6TeuYnmI/rJeFiC9
0uIuDR37JoOJHV1TejTmJmTK1p0p4Vg8lRNOaJAQDo0KIvzqbu00tVfdOk4KiI0vaiL/9h7+I2jA
+f8KLHwpXsvbVr6+tudP4v8BXVhf/Bv/mQtwm5TRk6jk63sywJ//z7/QAKr5FxZQCqplVoCLhqX9
X4hh1fiL5jGzSyogeFbLfuFfiGHtL+ybKF8AxfBJBjTNe/0vNID2l7b8Zx6fMItMTyrTf4IGMA+W
ZVZjNiw2GXo4E/l7n4rqJDGnSSrllqD07CWGJlbI3uTdQpWd0nr/qdsTMTyOg1cxxb/r+mPYa3SL
Mtn7VtO0jS+ckM5O6E7R3hpkvG4ybxYBelNILPkEp66ve4TGodNdjkjXIaJFKrNHwrYUEmqUCP6o
rpSXMsftIUSYln7eefk1Tlnlh64V+W1iOEjk6Lq42Ie9+RJdGUWjyDX0HmE4bzU+C6qf2ol9n3em
i04SdAuS7M5Daj44gEJb7FKjrxloWvKsnvd9X6tHzLd/YivfvclcSYNRJxx0tAWLr+/gTc57ApJd
OwfPOls7O1SrUymtZO82BYEGpR36PV3njbQcL+gWlU8+pOdhOj4it4PqFg1PRL1HO8PyygtpGqd2
2OZn8Zy/VpBW1o1nXGOgsZ6jCo2i2Yv5fO6NlJFu0k1g1WRPSz4j6yc05yNL+7KV/HRe1AouUXMq
H5GDrSaz3aoZ1aHaloPy7HWNrzi5cQ7Irwy0WLlLF/Qh2turdy/R1d9//71X+PNzydVcnnPEWHSk
D6ffVgwyIDXHaqsYvbtIZo1NkmE/8RZ+A81Zbfv98Q6Koj93j4aLxQvlLp6zpUB7V5DKgkw/nGYA
Wk19ulL6SD3TrRqQI+yqVRrO8py5zXjk0i5/9PDSvj/ochHeHbSi527L0QUD3Maqjz3KDZos1GAW
pc7m+/M77Lv/fYKMZpbaRIPZdlB/UToJAE+e4DZO88aivpW6cdIY0QmcM201RVG0mkwv2uD7ucja
lp5j2acvjmgyLCUKXoyiqM4BGYAhq9Hyf//zvrrdJBgsWPVFi2Yvt+fdlZBRlHcEH1fbzr23ZZOc
tnKe97qXDjspqyNV2kFR9OdSLF9btjqOiSPy4F6jlh9TkfKmsmeP9zyB0WbI82NanK+eKBo0GKeW
uShuuoNTmsLGpLFfbVEBm3uZwqOa7aWJBjM8sEZHsKKl4/r76/jlqeHXXko+dDh/UObvriPKyCpr
cZdsB+LSSQhJoEOSRnPkYfojdvn44FJMMj9DXME/EBp9PDeCiTP6gVA0Y2cfdTeu3IdSXaWJt64q
7TQH7TAUN0O5U5T7rgYtKMhwE+nKU95UZaNJb0NSfNCGPybmDmVlbGaqeO03fWaInKaf5nAbUelN
BKwPYiWdbWjYO2kgJm5Oa/W32ZnriQFF1DwV4bwflBM3d+jW/mrrdeztw/xcLLS9AhgtkMYqvDZw
ZbRsIMj/8OGR0K+ymNYI5OAE3LfD2iKCJYLcZcrkmALlUMbDw8a3kSYFZThiDTzuHy+V9Nj/zwlb
DziByob+A1RrXoTrMrXTdSqcKaiRVWwqg8U/NihES3Lddq2rQke3CrlXhzy5SHp4o6ECPrlOncgH
rvZUJ7FLJ3vKGB+7zbGH98ufjTIVlA4KYMqCg6fXJuVuSjQJudIN6JaYuC74Lr84P4y34oxIH7G2
g/EengeDLsjD9ta+ubYv/jzM/6im/LZa/BBy8R+rz+V4/87C+L+RWLHUc/+5pNzIp/Ll9X09ufzv
/y4nvb9Qzy7jU5gV2AO8pWj8u5xUYFBxsxieY5xHrwPs59/1pKX9hZ1+aezBoSBWlaLxv+tJUyMB
A80g1ekf4weD338QWfFxHUcnYNLUUemzgDXj332a4ddWKEOGcTBX6zHDqUSol4nF7aSURXOGjUM9
Jj75dET6wUwEKLowAHNpDr4caqEI2KHMT/NSloERW0Cs52HQ1AASoBQbS0/m63d344va5GAMwXmh
u2KIvxA9ln86B6VeVWOrDNVsQRXNJMWmS/6X34wM9328604wMlddEx0e4mYmZuiBUa9iQm1jTmrI
/HkQOpaQyDDGe6/FX3tkdf744Vl+nadhSGB2RCK1g9rg44pjVB21I4o7EP6kyZGY2tjTKpwb+9LS
KuZpcz64KwKkpqP2oeW8/+ezwJHpr2Ee4sPAk4bcdfk6vfv6JJ3tYJxXGAwTkVkFFeqtbZQbs/RF
FXfqPsH71fgJjIPLjhaMdlonnVcHOSEU5NxGkMkZIHZJfmNpxFIeKTGWbdvhr8NOgPaCDzLtdIN3
4P2vM0cTTLVdsXaFoGV8hTjzK2k2aGeIS0t8WReJs1MknsqVZcvJ3hLEWL1VrsmzlOFF+NURA3Jd
QEpVzgmji5TVZCueOPozvYPBA3JvJN/LtgwJLyLCw1KtcBPbGy0uRmqF1j6ha7TmbNLTLMvVnaPK
31WezmsNUtnPOBrM5xqPOpuC3GkvpVvmZ1MaWY82DfLEJxasuVZGB6r8lGcUca6s7T3mOOvBSJSa
HgHNqmnV9Jb21ElvaoN06NFWZFMWb+vIy+PV6CrtfMUoFwyy6SXa80xamLkTethh0BQI07OrOUUj
7+OgNoxrSPKzvjZkayRo6itQIr6eYL7BSx+BAN/kmjanVzFZFOM2ckpyZMMow7rbsriRB9i3ttPe
glUmWUbQ6X92lA4PtUxqpdl3udJu+gk3+7btRZoFYas4lg95D5syBIIqUHD6Yk3rRKNfTn0ZTnss
4s6iwCND1s8l6KPAdnpFAikexqfIie0lXQDa9moBRCVnxBbMJJhiIl2z4PAXZxIa8HKpPQ3jkHTO
a9lM0SonurMgZaRJzk06WvK8TJoKZauKrMVXxhxbn5Itc9WoIsjVV6XJpWyrOay3yMIwFlezDiyY
NIZ03E6Kqj5HthUmZIsQ5Qh6AlUhnkXZAcOP6hMRRhp2qLmM8zum382p2wwGpqYsTqfLTl3aiFpV
5z81x8So7EWe+zufcGr6ljQIQNG6ERE2Y6pndQJH7jvoA3C6YuO+ss2WdXoOVeuUfuiSuaDguPPR
V7OkofxSX1wZw5tBZReeu5FrbuxJTMzvo94w14pVYkqtvDmYwWlBOZ6ibm8S4sEzqKPgAbGFbCJM
u/h6xgLwO6kGYO1TYpMtvGDDmkLTrqmhW3kSEuyHrzu1vPGuM3ug+NKoYm/D+IPgOK+sr6wIlhXT
j7a8V1hZ+h0dQ/tWMIYc9xZYOXQHbKOv3Yx4MR9qaoYTVdL1X2OzqYDYAHxWoMaeGLn7VAABRvyL
gftpbk1FfxF2KDcNUaa/p9SyAAXaGUsVsaVoiizw/WsyrjuwzfbpINr5t5azBaq7ttkaid5DXdbT
c1Wm6p1DjtkcMIDAwtzPY7trB2lctNCJ95HdNfeW7IyV0aKMzROtwC5NZRU3LZ65tuf8p1GfuPHI
QqMmrnEEKlW/8bJ4iY/BaZkGpmgXtnIbQp9wU9bxodFeIEZgzWhJtb/XSkB92OPLwQiqPpU7aVno
yUK+Exu22q92G6V3Smp6b7VS4/Np+f97xCnmxIoJrKGYPp3khIg8JZgy18EKb4i1NTfiNjWVCTQ8
QIz7rIJbl+BEi9aIpkAJatxunaSiLFLXauQR3NeQb8h3eJpPUENbt+acWs/JONHmYRsd2HUd+lFX
Ovs6aaszwlFtxcfdVp0KS2dVIYPHQCOJE6jd2GlpyQ2NHbFBXaK8VkQHn9cOetZOEzSVyyqMTwZz
AgviVl32VjVzAsnAwEU0xQrCjmxQsqtRRq63HZ3Kgl8o5xuVzJtAgx5Nv7hhp5Q2Snw+taApkHco
GZakXIP92o42bjtVrsWQNF5Qqny5VHW+zDzF4avWtsMD7kce1tCOjHO9iTHUd3V05ZZask2zTEUP
FbYN04dWv84iUnS5MsbOaVwzMHGF/Pwv5s5jSW5lW88vJCiAhJ9oUAbl2luSEwQtvEciATy9PvDe
kFjVvN2iNNFkR5zDvZmVBpnL/Kbxa3jIyZTA448rHD/9VgwGtWZRBbJJ8VyIIxetcGUlx4lcaqc3
ud1fVVGO30+pTzsgkwJIC8bF9BNK+cjLn3/znMS8RqlvCIpiDMP73pipB5toKg5oDIrmAWYsvQZt
lvJ+Mp1YxxQiBPA3+F52Gvoy3g6Qu++0ckxXNp6PM3YF9PmjGPlBTvH8xYw6S5K6WQ71And5faLK
8u4zlMi0e5IcWR8S5c/+ngdZC6m3zSNq192I1jonlm8b8+zOFSjIK0dtB6FDr3dQhhBZKjdaZ3fH
MbfvBg+9Y9N7wnkYm8BhmgL02HciE7vGNb4X+fxQ6/7PzqgfjArIWSawbI9u21kF1pzcJTRWDnaL
4J9ltgY92M5DWlGS89mx8ZjXznVv6MnivgVSOVfI4mMhbmcolCwOOysL1u3W4Gt+DlHrCBphOwH9
4XQ/TLQJAYKYB146eqRRkv4MobNvLfKyHWfQ3WIm3n8baEOdBoZweX0qB4gA60iZrXmp8K4GXqhr
+3iiwR/ooD/x9EDPIDm29iSndZv79QkjYvpdrZ7Xa1RUMBKwMoRJSBaNsdSTayQ6UCUwtFgP3ES1
OTYbIgujrxoED0TTQk97rBNkQbif4+iQpI5JqGUWub0HgKp71womi7f17bh7qnQuVZHWtD5VVmzV
3MjwoWzMeWNFZoh3aRzBBvRBmB2Lkoyvg5d3NWDvHbg9UvM7Qg21pvVlg1KmK3OTKWhbK8+Xqr0y
p3rcJoNOTRgAajps/AZ1iy3lhWGPj7N90zgN4Ts8EaoEVYVjJ8IC7oQSHvhLnNZYc65B2zSw4C3s
z410Y38rijiG3q8DVErzCFsDaiLOM99sc4WBEh4fpea56HEMpbNJgZHdzVxAaMBqU7kdoA798KLe
XNbI3U4tdaKNWU+2tcKLNX1yie39Va+wc1pP+EOLnac0697FYmSdoz33qzYi7bmRdSK3WZ6UB+xh
o2iLY3u7zly3W/tRJp5Hx/Q+xUg9ymMDwaZcQ120qkOfmCEvxzCpHcbiaDyUQ7kZh8jHjadpbyv4
PfGe1yS/9TR//AwGs34A/NAep0L3AAMU5bVpG6+Dl3ZHN7PEdQU84kVMqkA0QPTGF5s0EOM5x99j
SmL8SjvTRbKt7WBvh/I7K2t/7gGSn9g4TgzTC7FZaYWGZG5ut69OUxkZ2IbZ3E6azOEyt99GUaGU
SS63Rhur3ncigyGPpDsiSqgqWhg4aabayyg3vtQZ3XyvRSLdaCpKXN7A78yUWZYBzE/wchlq8HOF
bdVkjuPRKbphJxs8n1RdQa9XdfKaukR+c+14R72IGmPt1iM7Kek9BBZQe4IrI1NXg4NRU5QOR1xd
HQrC4LpCXbnfJh3hBCDrzlaGEkXTFOyIN082XmyduqkM86SmvHqQuY2xxhSZw0GNY7RtMKC6U3Zv
PGE7W56K3mhuJree7qa6sHpSptLHVqEqt2hskF/q40EDpfiF1BQBEl+N9z6vxo46ihZu3cKabxcb
1JVep6g32SYZETlj86MUVniFHoBBa0Drnim4G/t0sppjQQH4Wqgqumv07BSl3a0LgPkKNgvKISQA
x8jVDiX+Np8cxNe/2qGsnmmdYj+UO/d6luwI4uiNAGDYWZoOWMkd8qtWIgpZ60WHXIMjAqMx5PWs
Fe7GnkXKg4b2apUXNh7Tfg9BQSNhbIr6yVTk6JVn5jukKFCM8eIY+abMAOBVXyH9ZWz9qJc3Ps1F
GrpFfBIuflx943k0WMbu1syy8KAcCWVfquk0dXWP0YPSngi5jE1rlxpYtHgG6sp2s+8AZjZNjNcW
/G7xMkVNvvPMej6pslSbUtrfYlTSiENks1VU/7d4Ugy7LDR/NhbWVgHKTkjihFZ4arQ5XcUxgOYS
QY1bjBaqJ/RFyuui1J2RFwrDwTE2iaYnOLuzzFTguXF/mmqXWpY2Tbh2afam1uR0KsDtPcVz9stX
XvejUD7M4WGEPxmLyAOWjMZzIlW4Q70MFxqdzg3AldLfOGV1VcTFDwzuw4DYuzxZzoxmgqC62JuN
+SUzMU6KFgAvkXh34460lCv625wpJ1lTAMQjryTyCHE0Wg1OyhYn2a6zsvleAiF+cq043Y/NUAb4
suPPUJeNfy3Tbl6VEsNH5Bw4B2ZL5ZR797tPZPjTbXPUbkFhBzoKWIcCEO41cNBsN3WW9+xbi8RT
3+fqhCcLHgZD/uLN6KBmlB9xc0FeC7fm9tWoeuwSwvTYV743rJTpkFoZGKBAPNQLEhcVXWntYC9R
sb5NmnG+CmsHM7Q+emRPxlVsJiZI5bALpK9evNCG/jKN+WGc9LvOwnLF1HikDXiPQV64u3jC8cJM
+qJeNzVHZHCqaaMLg+sFgHBQou+xzjLSGIO35SlJEnNP75x+G/EFCV1pfs8dvQgKqR7MvrbRfx78
+FVPtLs8SuZAE/iVAf87stvG1uNpOUCP2vk1rnRt099MILZO3AWkbkorHonX5n1m9fk6FoK3dEyu
hLTxqykLC3gWzDu59Zt82qEnnNOk5HmP+Lz3lL7CgOD4c+GqeEdz2HzFec2/bqaByKqKkdBASxrU
C3Ie9E2/db73KIbaWNMHbdd1bSDaY+RV4Ihpr/EBrUplmVfQHdIfZZ6rV1V4LMEYIfDlKdw6prm8
y9O8KNb0Pd3HcKoRWeqhIKww3yCoseNwb8/zp8SO56CzTBT9EHSZVjxgxbYZ6nw9w9SWBw8RGBQ8
pOwrNJgGtrCZ4wrkCFmT1ZAiUPQl+NDz8lvYV6/5OHo/GsBxJ/7D4tbF98I5hI20r62opnActy3W
HbKyjg7s+hstt6evmWa0d2oxIUHfZGr2um1/tWp9oVV5bX09oL3xNbf0+s5J9RQgCOaCrSjNOwux
XhCRpBfKwKGOhNI+hl5W7uoS9xTQKTX8Ly02FhU4edQop1/3STvew7tob5rE538WqCNLqZmPfTFq
lDYs9aW1BuNbofpio2s9hk023ojuKuuyaY9YeGauUD3xD7bjdvyDTKCDeLFtCOuea3fWfywyZltf
etMPkxO+U7Csg9atQL50sZGfIFIgpqbJeodPIiGIT8OUW8Gy8FpCAdWPedXGpFm1XWE+o8ir5Das
bILOufdfUZHH8cfFuufnoHXIWcuwae47PBhfzJmRNmk9yPvQ1abj2LoUQrOs/R42o7/PUIT/hIYK
RJPS/qEleXm0cDFaazRenwjbH/PBTq6alIx25ZjzvUIf4zV2CGXjepR7Xdfjb5nlZT/ruuZ+Ew5h
Vtvjhq13x6GY/au+LYmR+qx+8obGu9cxU92mHBq0unQoxSnkgbGG7VbKXuyQwNEehCrvxwnBLMuW
9xKRvO95N0Zrs6gUmq7qs6H7sD9iQ++RDhu1+htY1UHfcSO16yqDnLMhS7J/s1qwO5Fa/Wls7WZD
Q0o7RU6KaB4LXq+kHl0XRuduHIy4ge6kqXM0S4gkcCgKCjlEsQBmvJzzDpcgWoOP8PY9zrHhQ51P
WbYfTL/Xgrkd0aIUk/PTVc68bQx69rQPHwszHKvvcT9a8BwGYZfGfVS4w0RVpytvhyy3w62yG2Ug
DaMbR0O2iwmenIW3bRcoKIT8bIxfGqpPWOw5IFEN9OrRNM2V/AIsVmbBABpsh4ulxil0Z3FC5ty6
H7KW8pI3IWJPo9rSfAGGEdI6OnVTmiV7s3WjOKCCR3QM98bxTnYzhADS8Y329n4Z+v2hnCm4XNUi
opRWaeEgVkZjC9yLDUPbpL1HlmUoILe8fBBpsHqRWICWZfa16VWycBtRX4Gk4/r2J9wWOniKiHc7
v6jAZQCk8TXA+5cF77k8Vyg5yzAwC0LuVea0tXGLdj28jEIOXRqkRC0/BsMsngQJAb3UXD7QRx0x
5bVU/tIXbf5C9oT9ZagX1pe5zfBXS0rPnm90bBaSXWLXMV0yZd1IvjLS81RAKWrGRZRoImu9jqpp
7A4I52BT1eBZdtcClS+PrpCY0VWlSDbIahVXZV5rE8SReAk38Xovd6UXJ4SaQ3Qf2yHGelwJWPl1
IOnrdVnW+S9fUnPdLIQC+xlt8T7fVQlqLpxckaOXI2oqhzTj6UgCigOX0WsWWFNDH7HXy9zWoQxP
YTLbm41DB6EVYMzXiKuxrx2KZfpq7hAbHmYEXjdO5FjDQ5yIXtyOHXCSFZIhkEczSnlPYc3xhJ2m
I7ZfK4ho2wzRZFrNUWwNqNu1lPEgkhJMoCs2Q7EyHD3A5ZTqCPib8dpJO3fGCsOVrzQ81H5Am9F+
cJD/AZFn4zYLXdFZBBX4rB7t0vSuicrj6yiiAbE25VjEmyqh9bTuOBD6OiH6dBFxz1S2dqUFG8Pw
IMrhoZZSRR/8ooQRb2Sz3ORjnyA5SAS28atEufezmcDpwAw4cQ7mkOCVgIcvCrR2pLEyJayqwplx
fXXSHhos7hMOFSeU857S2HKJkmdg3CtnmHhABgu/9MNcqrCH6IdxaTxW9Y/Yag0cbEm4P8PXi+86
0yx/QDeUL45QPjXwuru1Ot3o0N1082Rlz2O4SstiVDtphra1t53Q6A5x7ozeAeMr6rQxYhtqkRTt
rvAggzRDWHWHEcuEJfRQ5i8m8fvrhLDBjY8FQbGum9o3eVAr+9nWJz1ftz44KWwDY/fr3Cj64lTK
eaXHEi6VV7tD8Zr0aHMS83Ru8mvwB0r2RuzKbN8pi5Cf+nNZBJRhOv8q4r1FPqVFURHO+YQcIvfd
12Hw7X5laqHHiUcPdCtHl9NnZkId23FOPom5ap+Qie1vjDaLdtQZODI0hF1v0xM/Rvu+t+fsNKMF
pKAto265wfm5yDeJVfApp3NhCqxRdQIrTTPEnd24hXmCf5O3EPBsfCU0kZQQiIfG5eEOozHcuFTj
p3VsFP5pLDtK9R4ELn3VZ/A686m3jzLpzeKIgoBdbsnVONwqJd7fOPBCvyT2EnYmeqEe0UgrTVT1
JV+FTuLONycL7YA0N1e9yl1CChR7KAwmMc6lpODOtkPkkHA1HNtiP7dFdtN5vS9ucQfQBQUJg9AK
aEOBuKYLrmrV8lUiTVNrpIHi93lHZS7+OWapcLYWad4NXjT4ptQDXU6vAzS+HmVbfelsZWJxqhwM
icOuzx+p53pfk6bPvkyiicddWpv5CzqifAUzRNuXWacWsJJwEymuu4u9cj8Otx6fH76SpTu+GlPW
qU0HzCs96IkqSaw7jV/oFiJztsDm0UpKI1jUK2FG+o3VlrjFDRSeEWbgA5VRz9bFxqjHO1eh4blK
BsJuRvQLWG5WWFLpnsw6yLyK6DVtNBr9iJvUG9+yrBvLb5iazHV9p/pWo78Zas5Wh7uAk3JTQ+Il
xQj7gy5Ep3alUZnjTrfnnBejjemuDOWAmFKlckwti6FW1TZnOmrFxYW3mixEcwsHmzuPR1huqHOM
YUCCU5RXMlXqCic0jzzR7d35E4Dq6vsEwxqPww641skmPxrvu7hEuHiFXU2znnA9V5vWq5pnBbm4
WjdFRZ9j0lJvePjdxYIBXhSHxYgFCzmaYN+qTvk3Q+q1U9BhqluSvYuIrq1fR49ZOgixXy5PiK2g
l1YIc/kvmTW5sDwyr3/wwc0bB1Rhymqb+NHPzhfJGsoyMV2VWP4hhg/Fld97/Ytth/O4aWWLzlKF
bB917oanDnt4S12FkDvqoO5Kf2drHkX+nip/uR86wcsQO3lUraKyvAoNUYanzPML54fEy2+6S/2+
iW5ap+fjRd567q/0cWj4AimUiBMWOum8rwZovUv+bOYHwMThvGlarcaYuC3aX22lgVDSUF5/qc1G
n05qRBv7s5idGRMkMYY5ShJGi20OpjXziwDvSRJgQMLcAkr23a1HjaJ5tODGxLyC2bY2evRVncrD
3J4KUILecUfdZwgb3gyaKAnQK1aJ9FLVMuvXhctL8c2ake9e1K/bQt5RlU9x0msS8TzLuXK3gJiR
edWrLrLX8EqlfSs1DY+lErVTb0CnuzTEg8R/OGgpDb66eTZ/jxI9vLaREiX9te1Tm0TzqwXihwi7
6x7caK729eSBF4ocujm94+0zwqXbRiTtRkDprTdlOLtXBHOMJGpdbujKuo+W6fTfs8KNOD5YAu30
OG7u6GPnP426Bbg9Y2fCVzVB1M6H5iEBceaflCy8k1M3TrvRMqWStQaUdK0wUwbkPSb7Lq23vfD7
ZIMxu/tltPzwc6e7/rNG6Ltxe46Cm+FbmGqR/bPAHBgvK5BH18OU9gcstvTb2DJtdw8vjNRWITiZ
A56v201Spf2eywBkqmOhwUuppPpWxzVMilQqbQwmHdFUB4Xir+ZspXs8b6kAeMqHU2mNRxv0xtpB
Ofw4xZAtozFzb2IfWTqEGCFRYLgUZhtrtOE4hTySuyKP50f4Ho5OH2vhJkfw9K+92Rr3ORXCr6Lv
4jUUtOyWLwiOrRvnBJVu3MnvyvQR0IS/YtD0HtKrfgHPrzPKKA1t6QRAe0SmGwzYmGXbysUVdqbe
Gq0SdGl2jQ1PfWUZ9YCndhMWj7Odx7/oZXPZGQMZW1wA9l9TUkaJsi1iuMtD3KMrYGXWlri2PKq+
xhoXymi8anJZsa1GhqlXEh4mX0Ez9Tz52cEoYAOZv70S8xwdjCqnOWaEr7ZHcesw2aGWrl2jqmx0
T1T7Oinjl5dYqHrI4RlBvImnsMq2ExWtK/qn0+1Yx9m41kCfPVS9+q2kjMYqVc903Yadfeyhc1I7
1+RTPFne1wnV2ysDiMUdxdRF5lc1ZaDbAPDGBbGa+hGc9jYE97Lmp/kR8ZUIDzlcTnON2rEKXKd2
qo1f6E38rTA77UjjDXHeFlIMbqDtLp5Vh6E8A24sT6W4rJAdr7PRftRHr7gCSVKt6Fh77or71NoL
1oxuNYn+nSWnCfMwW1XXc1j7BxLk/IWOQ7Hp0X2gyFbG9OlDLzHXlvL9U1rK6suYoBG0UlNcPava
c2+SOZ0+I54ttjAzJWTy1ngtDU1R0e15UpOqpWBhZnoSB1JRyEJ1Oz/ZGi85zqpOFES6aDdKq39p
rhj2dln3+WaBCK3/W6yMia0OU4Tufeqi0urFlmUHhGcnLTFbFFbHNKEo1Yk0WueeKj/AZ55jc8Da
e6hqkg+ASBAA/y9ly1ruS72sY+7ctOGmhopnn+ZQDt+VLei34WN2mypBZPk+YukcJPV7WATmHKBf
gDUdDE3OoS+lTEZ7nsDqt6Xmeqsih3CHazarve0Kj+QARUbvgzGN3/zU/w0HYlR40A42GgjSQT1C
j+h81LZz0NhGmpFHyFqqmWml04fSubxWIIj6NohHJZ/GEOvm0iCmBgzhpXua/mR8Q+bM/TaeHP3b
lHf+QAKFKuahdLuxfrVFb2sHR6NijlStn1b2N9rNxNC1baW/igx1eZrfHigVG2MzatCp0X93fVSp
A4nZC65SqFMUezuvyvuUsoa2huVj3gxGLZ89slwQoj1h7X3Vgn7fCV3W/T6WBZ7pPTxzpCNV6AIN
723acymJUfPNn6wFQaLVGbcoHx2lMl83nvxE0kFFtVI76OGEDG2vVIOvjTPMB9ssnYfRTCHDZeQK
39SoeOvi0aMGS2gVmBrB5bqJLNPapJE2ExZqRdhRg4NUsmljwOwHL9EH9GY7zIKRkyFnG22b6gcg
n/poZE5D34T8+hUn0QaHWLvSfhalh89DOY6uu6NjlXx28lLYO8zgvH5rhcb0PYf0q6+1dpRIYODi
pm/TYQQY0MSzs+lrKtEkmtXIFUB1TFvrKDc0h7zo64xsJqNw7Ltte/LnjGfGmxVWfqPXAnhBnG/K
NnXtt+RjGkpUUdEBmKsQdyq2qdPLgWID1lhBamQ+1zewGbwpsBE4Wkau+0EzTvOh9id93P3+OP4J
ZvpUgW8oLtlIfwJH/8d/iS89+7d2P6ubr8XP7vKv+v8QhGoYIAP/axTqofxRlT+75OufQNTf/81/
EptAjurwCs3FIsq1xCI2+R9IVN/mD9AtBFNqAwY1FhT6fxKb7P/uw+cgqEFjFL8WboX/BUTVDP4+
8gX+EP4gDkgQU/8BiXoBogPZb8OYR87co5Osv0FB2i0Sprb07aAoCFE2jhHRkRIzjzgIHqMugo7G
+XijEAov9k0MjhSN/Rxhpj/W7G9Y0YVX8ccl+Pt3AMOkOgzllk/zAo0Zu3o6IqxqBQN+iWIXZ5Uq
b3RnyMYVSYP+ayoLkoQGts/32fT5QfaU4CSQN/Hj+7/k4g0Ah76gueEawkFjZS6tWUcR+dSUKHuK
pvqugT/8ntuZ+qyVPSqvfvqRcvub9Wc4iIlMnMokEpYLGvMPLGgogA322WgFce+Kmyx1rVMsmjlB
LDc2bzSyE5/+jTZ/c0v6JIh+e/fvz3cBm54t/PIDoGNBRyXa5RE6/wGdoFBDSmUFVpf7AbXF/MGK
uuI/Lg++6egnFoT5FFXlnzylv45iLXhgROp51Zc//2OarllS9FeA80TeVq8V1c1tlPfpB2KP59BV
CIA82UjBwFxHa9AA3n0+SsXhjbCQNYNKdd1R6XjIAIqkazn2H4mYvJ0QJHQHZLlBigCN5OLR5jWd
5gptCBp3eXYCPuOcklRPnt7fnLcTYq2QLqE2jc8eyn3nE4ISXPtUJYdAuWlPTq27RyqktD1lln9+
f6g3E/Lp+XCpwMLgKWFm50M1UZTRb8ImMJsKl8ZRhpoC1cMPYLtvJuSzNYsWJDxrOEWX5ujmjJml
Xblh0KEeXG3bmBSCIq5XgWZJPOPHv84JKgkII6igYNEh8Z/PKUoTzx8cIwxS5E1jCJYRNi+m6vvn
fx8HTtbCUSZy5Hs6H2cY28qRsg0DdDGKezBggqZVpr/+v41ySZFxbaKcGia21Bp5qDJ7CoaGMtb7
o1zuEO8AyRX5AJcR3IRLdZ4mTk0xgIsM3KKerqMBFpbEzuYlitv68M9DYbWE7CwK00vwvfyUPy6F
lDoU/ra9CjDnFHRnNchlKCvpn1CxLD/6YC8V1SHtwukzbPIttgjix8VhKAq3j2O9H4OSEroZdHGV
UvN3bQpE5iDLF8tp4dsu/7COaRGH4mR1tT3cSJUjR2DG0jA3WPcofZWEOqZBgAnqV8saJGXPlKbq
C8jmqqEFntGndPuMgnVhZOAM6BfUtO3BhNwD+6O42KIB0B/6xk0+U6CiDGj18EnRLpftGKhiNspT
QgAYHgrEtnZzbPtyV7vKKMCL0HVVxJt62+wnkZUvQh/aKwflkX7xN9LGD7SL3p4GgYASZFuHywci
x8XJlhIBwKjQVVAsrI1mNM2N1WATPqZ4yr1/Gpa/6s+HiLoxgurIbMHZgmntXLBFJhzrykhYCoU4
A+xLz9TDARRfWbbanV571YnekP/w/qB/mR8RGK8F1DO4OJfvEhIvzVjF3RQ4mQYcg977sNKJ7/eu
rIuPtCP/NhgZG/1g1MroEYvz895R44lZYqpIBaK8Y6gAZLMOAIBAKP/zvCC+wxJdbtrlwb0YKkOw
KWqiKZg0P6aGXmSfHTUWe5V35pf3h1qunYt9M2FZMSUHads3NAw6FYM51OMYIJWNY/WU+8daufOe
jou4qtD9f6XhT6FGTKn2zxcIegCLLhIbjyT/ZdCYAsRwPUrgQVukQK3xbgGZAcsPgzt6aOojne63
+8ensDzIzFf43PTni4p9fSsqib5die33FlT9fTvHWDKh2Lh9f02Xu+h8TXF85H0kIiM94II8H8lB
5wl3On8OQM/86JC1xe9hyv7522YQJsIVDE3uzXFc8uPenyr6nDhzrRqK4ntfIk8c6dL9xyCTOuTZ
UBffdtU5NMSmQg/qwbBWIx57u9E3nH8+DoxCdAGnb6HCOxehLO9y4elotwTzVDQr0+4lUnw1dJTY
qT5Yu79skIUPg0F+BkWKM3i+QV2tpbPRJHpg+La5LaWDE5uFLdD7x+AyF2HZsDvxkZUill2qUuej
+K1GD5f7MoDYX1bg3JQpaPfqybcWn8ctMCYt+WDIv5xxbHoQZlhkqnGYXSb+x5vMawIcrKH57XXi
OdKS/uTm8Rfhdu2/bxZpJ1Ggu5xxUoPzgewCo8qsXGxqymR6GmDEHLFEiHeT+6Go0l/mRIBBL5aE
jhzrkltsmSBs0F8EGBulIYDf2K0FYmR9665gYoXj/v1dW375xcdLHkf90iE3gGR6sWuF9LSqqOyZ
OM1HPaptPkMEdz5ImP9yNM4GubiLUl7TxPRmbggjVtnKrxoDeCjlcTnNT2ablR+ciwsyJxRVigNQ
Ji3yEE4lIijn+1V29dy0rpiD1uxaoCZlrnD7sWEsrBojdiTYpNLGqi6Xgm+vBgIGOT2m2uWCTHkM
DQC7ViIrtaUi7oRfJtorn/913YmSsNOAak9Whk7L+S+cTHruNcFW0KWACJOu/uSYo/nBur/dXP72
pTLgIt4kuG/OB2m1CA9FOxsDvAaaL0Xohk/8Xx9Z5L3dXa4WwqFFusZjvItRaKERS8b0IKYFYTFi
gJpO9Y8QV1U31j94v38X08/PK4MRd1Dyho/8ptiOzWOTIdWogrb0omFbJUIiCFOkFfJvQlqgYWJg
Z2iCdUW1ryaaIqjeDc11q7eauIO4V+c3mAL5IEoAC7ZYrmYVLVUNGFVHkz9CaN5pbavYShooztov
vBqfVU7LtDfLGUvMHsFCsWtNu37MdKu/1SkNAEHR6th/ypqMoGMVq7wcjwATZnyNQHIPP0QL2IAa
fda030kwahPCrI9qF0FP+mBLuAUfvMlvbxELHOBvuxjfs2mnne88wvGyyl2LkMqjQ2+CIFhLetZr
5L4+GurtISPuI+nnaYGhTA/kfKi6cTUel0YFflWCYJsGsYFL/ZHmwqU6KifLgf5swfmgh4gkz8Wr
LCoLr11pDkHnpoA65/GHUF0ROBGCQMk011eRnKorWHczDdhR3JZ6+eGPeLuqjkFChkUAq0sV7OKk
K9eUWVQ38F3xNF1FqS9f48E1gcSEyX/oJPwf16CYLkbwxCEUXZfpXtzLmeM3RdGVQ+BYNFv0iqAb
APf0wUX5lwnxbvLsQ/IHuvxb+u6PBxQOlVamDRMicyqhJs/iAVKNuRJpI/5VF2eZEOIT1IqJEtBS
Oj8mOp2FPqo7hkqH/CHKYWgtmexnHdft/5tZIZTCDYHKMvt1PhQyKnQKcbENmi7pdhViV59q3H9u
nMgAgvP+Pf42EWRaiDyieEoQDKT0fCx9TL3QtyVj+f42MRK4C94jOIxbO0ZM3c2t8IMB/7Zly8WH
KsQSbfkX6zi7rpx8ZxmQztuGqzff0owf9yhNfhTRvR2K+hrVQgrMPCFoNJ/PrUmsZgJ8MQR9THvV
yzHILOzY3RZY6wXvL6PPX3V+rXsIz6B8wWouMjfLn/9xEP3WlXHdjCLAU8OFBG23TbMdiYqblS4b
RNV53wDRpWJKbiZj9sQajZ55+seSLFwegF06H7nnLy23i18BaxjasMevQL3FgP+pgVrxQEMcYlcN
HxzS5WBczphqNg5ifOCkDxcHxxnzqFelbsK2YzaFCdIQ4dhs+/66vt1CpFERYaJixWtAf/p8Xcsu
zzstqUXgTy3u17i/xyWPNLFTtHt/pL/Nx1+0M1yKcYu6+flIk43rcztiGjnCo77Lnc5eR7mXfHBO
/jIK1iV0n2yEFcHSX7xrBmBVjba+Flg4L8O5scVuqRT/cwboL+IjuonoBtm6ffHWJG5lzhqU1h2N
HmgWgvcfULYG6P6DRXu7PagBEn1z5MTSd7v4wuyihgduR/GuK6vk6LRWukUrOT05MwDH9/fn7UW1
CA+SQKPuxCNmXpwEK2tgKWlztDMbKGtraGhEB3huULvEgtt4kcqQCQB0eBQfTPLtni3Nv+XVRjiL
dsfFU6aNWYg6GESclJgNNHXZJCOJ4VT969kgCiX+5ACyZVTJLmaYAZMChVyIoOq0Eb013V65IWL7
76/jm9nwIFORRZ5miZUo/p2f80EMYYLBBqW+0fHWvaWQQCW//yBlf3Mf0pRd8Lh0u5ZW22VziJDS
j9NSH4MO36FhrRm94a0cCBTw84p0yBDwNn3tZy+s0kE1UUgDmIA/x+m/nhp+B6LORAc4BaHzeznb
um+Roc/5HVZxRZvX3ijbuc59406VWFU7fld9MOJf1hdFOzqMiBhbS6x1sb5UF/rJoVhhjl6zGyZP
Bf1oRh8oO74ZxeGVQTGZUuDySVzafDnlYJSOXjo7WTT6pnQbvgilyg9O5LI6Z3c8o3BI+OqYiI1C
zflckmqoeyQ67B0MtHjVJp67Rg8Nllelbd4/lX8bCeH1paBENYl4/HwkVTQGKvb0ogEO/3CISV4r
t6vWuPt6H5zMZf0v58T9biztS+BBlxJ4jRa3wu9yTEkqCw7AWCVA1Fz6b0U6PRaa7ZxMfWquxrr6
SG76b3P0llyDljeX/2WMUMsO0EpVmTvROTmJTeRB28c6UaZ9+MFyLs/Im0mi1UM8t0zxEls1emIG
5s9QoMuya1CCsGfpKT3HWpMfnXnIvr+/fX85jov5BcwSFNsZ72L7+lmVixq+ufNMrd84Q1dszREA
3/uj/C6kX0yLC5hqBr1TuviXytFdNA6hMKkn9aHWopmDmLC+nTBHaVGUKiZzNakyJvrKaz8P9Kix
b2Z7al7BU1fFwcURAjowxSlENoACfK9UU0TryUIIYTWKzJa3Nva/H2EO/rLrSwjDdUi+z90uzk82
jiyDRRtW7BB36Xd1mENkC/VowYd7/3r1kHojKbB8rUtT+TJpnvwU1d5ZCVT5ZA66YOr3jvahW/Lf
JkSpcpFZXGAM+kVwgZ5Dh9h4Y1H0McqVjDC/QQxlQe4nHzlg/3Wo5XrjqxGGuLzlOjLiIjFqa+cP
otzkZgb/JjGx9fDVv6arLB2fyVJzI4Cm1nS+S7CR0EgXhbXLK2eG2InUY5YbxQdx2d/mAwCJKgAB
IHHz/+TsvHYkx5Fw/UQC5M2tMrOUZdpVm+mZG6HdSKIkytunPx97D87pVCZKqGlgF7PoxTBJBclg
xG82o4i8TDllNSuyMflBAwbYo6On8TFIC23nmPtdT9juFZJzUnPexbqzhRgs3dBNQSfsSFRufzdN
bnDqV2jFdmJ0JxO1jkctt6ont1vFJ1G1y7s6naqjp3HsaZazhjzM7NefSjQKuIhZY1Ice7MVEI9Y
kpg0K6pkl72zndn9u9CaGQ5AnUCn0vqdS/LGKagaEyy0C+CTltXlR5Um0ht5kjkR4D390K7y7YDj
7JChaS6y7OfLh9OtI9DzKCLiN+kAVtkcgcEQDBqmZU6ETV1Fkz21nnsRxDtTuhVBgcrdeBNhIrvd
EVmO5VdCERGaYVu+HVfoJjUV4jOsQGNnqBsTCkyTLAM/FBzZt5c/8lZjvYwM5RW9G5VaQexIy91J
rq/SelcZMNDe4eCCTbntTNho3jrazGkiYSAeK2+aITBl5acV9u19ldr1o3BR4Xj5W93IAVTPRVV7
SYB5JV0GhiOQq0Rgz43mfBX1UQxD/X3gp3QQ6xFovBeFj+/UvJjxNx2Syt8vj37jG/IkA4dMWgra
cGuIDYfaF3Npk7uZ6LzGMB4+lq5mo1ubNjsTvUrDWV3gjmBlHI4A0ECXE52rdgX9wET5mr4DVWUt
3UPe0/p/rIDqmOhzxzaSNAijvfdttJCiph7zZCeNvLncPtHKi4P3zVaAM61k1VcLqGWIW+jOiSJG
xCUv1vSNbsTQ3luvGZ5J0uujN0trZ/Bbq83nxENSdc2pcF0uASDGRmhe7UVjb3ZR19bTWddc906z
VrGz2rd2zJ9Dqb//owjUjegELpAio0G27kHHejA0Ers6vhw+t0ZBlw4RG6UayYlzOUo2raOFR6cb
edCazuCQg3tTmMHhP4xCDsEfR0XOZi5IEsjOR80+Ckp7ue8s8VWVrXY2/82p/DHIZiqTtXotSkxu
5KSWDV1k/qivr3Uf5l4HtQvjiPYxPVDsqy7Xy1rAmNoK25NP/RPndxwuefNEVSzFkjf7Zg/5nhT1
rWkFPH99Ll9QmNtdZwrg7K3kcQYOOPuL2n7+NNEt2/MruhXZuDEoAC3NwqsSu9TSzBJZwTCZh2wR
r2h01GLtDg0n89WbiNsTdLQq8yBusI25RFol6lfEnMxIJhSi91hSt4IvXv58Oe6uJ6WgJfgAUc5H
EngL+5jRL5hLpLWizJyakys1FE0NzL37Ru41D9Thd5khMRTaZmDFCREehJeBUVhofs7c5NEyud3n
mb12SFd8dofBMO9it8/u/8PUGImDEC3cK/R3UbX+ylXKYZzr/bPqEB6pWkxvRxDBp5eHuo7A350s
5aIInMHe9kU8npVlUVaEhijSsw4V9hAUMGj/wyho41u8xHTUFTY7y1trve1QuYrg1i/nQS/HN800
FTuNl+s7jBqHie2mejaTIWxGEdhbdapiGxmrhZxi6uG0OCVjJEU2ITg0WgcMIdtD107meTIoNr08
yVtRQivmfygNKnBqqf841L1eo1KL0kbkFEhnSOCEod4NzZs4QzbVX/J4J3G/vixxD6cQiOYBdwnU
7svxqrZEwMU0nMjx0dW4Q7oVPlGQJfnPdqRudQRa4X8AERi/7eg67J0p1+mYGh3AHJAGh1x9M7pR
tb0f9BPbL3CW8T4P3Ha6xxXJLjG+Th1Ia0Pg/vSWjqfYy+t8I2RVi98jMaLdyz9dzjsvOlidvDwi
00S/NXDr+KjP+V6v/8bxgnIetTNeHwpTtNnzNmIsvV/gbwcpviVwwIyY0jYOZt/LncC5NZRFSwiu
CVvDdDavnTGtUEl04DGZYkJ1Dg0PeY/6JBzUpS52LtKbY6kUjwqmQktsxsrg/AZBW2K8HlvrodDy
4imbuPLqbN4jj9wcCvAhEB/QxETo5XeSWt2Cja7dqGn1+Vg5Jg/ZhvTKU+K1L4fEra2ALjzVHuBR
JmZAl0O1ngg602rJdHpveWMmk4mraGJBzvbtz7Yt63NTQljPkI3bOXNuBSPVYrIB6pG8gTbruShR
snEhb15ttHrbqikj4aJh9/L8bo1CNsx9R7nYYbzL+RW1V2ZwnHmfjivCTRMyydOU7zVcb44SUBhC
/lMBpDaPHV4VQ4o+qxMVrcjetbZdvtGM0fr4+rkgOs+1Q6QTF5u5TDDqbY5qO0q0BIoG+qxHN9fb
ncPxRvDhxq3CgdYxSd3mkEBMywoq3RHorXop5O8YDSpQvoTA+upl40oj/cCAgPwXMNsmBGijZnSX
OxEFFXoRwZSKO8Sa9gq1Vx+HUWxol/TCPQr55mYUUnyTC81LIw6l5jyhmHQMVj/fqW5dLRujqERU
tVLBk21pVglqwbL1ljQi8UIcai7i/sfUJP6xyPTu1Y1hNRhMOR6dXNpXVZdxyjtoVoDCmjirfpSD
qrKPKZTTlwPuusAFMoJVox9oksWR21/unip2xyDv0ZmcVVX4c+MLD5rpkjWL+KJZAUpIpYYL47/o
GnqoTy/VLA/IzlgNEmm4MSM5F2P8IubRzd4tDtzurzs/UG2si/ySKh/pJecH9wy9oE2w6lPZF8gG
i6jBt/RUWmKSv6zFa61j4M2j0R7Sxhn1z/hGme1djdqT+LigoWs99xJf4cNouLJPdy6la2Shp3AK
pEtAzwiu34YEf6QzjUAKP/BFhnBHlc3HoW8KzBerOF6eKRj67nPmd+OPNi4d469CE2PztXa82j4k
ZuZlT8BHRXJCyC52H9aMvPDR8Kp6D+R+lfHxG/lllgIxUKbZYoe0xh/SytGzKGn7HO0ShObHg++M
Slgb6IZ8b8jSQZWf2t4IjYDVQqxh0oPjzgdUmeXlBySAFSiGajrg/m0yZEL5aNpyzCNE3voWMVyi
Gnp8HBd/xwmSRZ8MVGgnK0RLSKDmgBCgU3yrKr3B/QBU6Cu9ppVFlHLR4DhwwcKQvlwGfJ7pmoUO
Th6ZzoL2ehoYyNausfHOyJLlTd/H9U6wXB9ONG/VzUtGQet7W6gC9DH4tc/dF2hO8g792eIHkf7q
eoZqEcNQA13FLqE7tpmWntJ/TouSwqmJnBFyXIda6P3OC/Z33rz5mJ6yzVbEW4p+/maYSqy210td
YNuMT9Rj4aKwEDYDBngIYGetmZydxZv8g1PEhvNIKawu7m02yo9B1qt8N5emhVqNPwb1IfE8xFqF
Cf3+aPbW2JyEZth8+kmgCReOVu+1e7nC9Z6g28saAeig/MsL+3KVFm+IXaduyyhzkyo4BAaWpmFS
xuibxb6STKGI6o0YdBZJcwLRaroHlG9tbSckrm8S3q0gi5SfKsfI1hMtoPRsL+S10eAs7Xlqux9N
kIgHiFp7L5GrdxftekAQEDLxXlNmQJcT7vVxFfAJ8qgY3fIzbE98QfQy/5ybi3tcB6ntBMiNYEcW
Amk8tbvIYNTf/3EwrnmJpCuiV5FANed9v8TOenKFgQvYy6fKjXlRG1Jde6ifcKA286L/LJJJOCVq
nriHL7rrpqEQ+fI0i379Zyzyvark9SfjUznsLjIn9XzeTEzrLWniwFhFzWAUb2dr0U5OQctABl3/
6uigJwivHO4aDXZ6BpdrOJkBQYqKTzS4WYoOj+/AN60ciH6jkK9NBUEmgK6g+mChSAJl93KsJmnH
xC+zKlp92YWLO2Sn3oHZ2POQPL78yW6t4J9Dqb35R2iUmoZYNyrhUbNK7yDNaQ69yUSwaNadnRW8
jg5mBUeDHU7CHvy2QPtjKCRr6Uy4bRXlToG7sFM85AbmmlQhjDDP0YR5eWbXQa+GQyoBugs5VLAJ
RmRrqeE0dRWJXqyPooNNwAu120k/r7HP6lv9MczmITes5BRzwreagzY9dpOIv/nzMh5XGwvjgqbc
wSJjm0LEUpeHYJT9P1NZ7Plg3/qK9EF4HFNl4A2xmeuSG4NGz5GAWbPhXbGAgsfjZjy3SDPt7PFb
QwHgMyi8kdqDPboMGFSDAGrGuXo0ivcQXtvIaIFZj7Mf3L38AW/FC6BFMwATQaa05XE2Oq9iimZF
tOJYENZ+nB+KtXvQdCD9elz/fHm0W/MCbc0LgvY1I26WMOhpIrl1WUba6JhHPVuMsy6H8tyPZrqz
hLci88+hNiGT94kXu1Wq7ruBo38Bhloexw5V151z5NYKAmN1wNty3bjb0olntIFZ+kkZwfVNPlFo
aP/tkee4M7VufjTE6O58MXUuXeYhuNAhm6BgybRXt2u4aiKB8sEa1oVeHTVg8veejNv3XaAnv0jx
1nfWMI4PdYbi5Mtf7+aS0pEAuEH4AbO6jMrZQiJ80IjKNhi8J2vOEByZcTfo/8OnUyorUFTBXNN3
vxxnlWghOyiLREvaoanlxeBQe7HsrKMKgO06kpsrUzKwKGANL0dp0VVHtc9jFJLmo9U57qeFnf9s
GK1B6aEzHsvaH7KdV+etNQR6RJZKDkTferOzLWdxYC27RYTuHOwsGpmnlif0p5e/1K19RkOCRj9v
dpLVzdyK3EYXIGduUozdN2cq5uJbmgBUek+1PcuPL492uZLAXsBGqM/F1UKH1tm+U9uhiVND01Uf
JK1/ZaUrn0Tr1icQ7cUTnFvjxDvodVnJ/x3Ug8vJ2BxbW29jEaQL0vg0wa3Bj89Y4CHQl1fFYVzk
XiZ5+c3+71BkrVSWKRldyWBQmBp7O1npuxjp+CTNUnuwRl3fifrLb/a/UajAKhU10NDwGy7jkZpu
2uAGTcN0TMq7cXaLUxkM2Z3slvH55Q92a0IKPgTvkW6cu0195rzHXgg13sgTXfG2sab6IaaA8Sr8
BxOiBQBYlbYX2SONpE3W0+hI1QMZ16KxKExEgDUkch2cNl6ey9Wy+VzGYH3x6MRp4Aoel/qrmQeT
4UW9X3l/+UMQo9zqBHez3cTR64ciDMCOU5XCrXSzq/Sxw6UmqHzKClP83YxLFNlwkMke8n7F5e61
gwG8V5QF1QKgXb85BP16LccZPYAIYPwaja7m/yiVnnbaV9aeishVPChKPvoD8GnoY/pbYGnrJhry
wW4QEf11H85dIT5WTSB21u/2MDR/yTZUbrMpJNe1L5KCXRaVJc4+uNdXYZfE/qsDgslQmqLFQDXA
2eI1Mi2QsjDiIJrs32jxeViOYuyHYw35cNz5SjempNImqnTKv5Y28OWmDeA46l2MCVuZNjWa8yhF
VIi8HV+OhZujkKQBYERwi8T+cpTUwvNAr5I4GisbTVLUnZIfnouPwk42f72X+DS/US6qeHYlDlHM
bjNQGULKQ2Q4VptdfJR2359nPbdfxTRShwPFGoo9nNy/yT+bKWH/NdlxaQcAasR0oj27HAzc2g6B
Dhb3tavnsmjqmqfob1K+uVy90Zs6COtdENVdT+91hAWaGJW3s3aX9RU1IZfeCDU2ivGKMraJhMbz
hxaLtTjyOz+Jv4oOm8l3tY1odRjHE/SEbB1rJEO1LP8JinpAQtcztb2i9vUXhEqjSgPEI0TRQEXS
H88/Z6lwgBVzEOkzxy1mXvYhRqnqMIi63cmfroOS9IwcRuERKAVv62HSkSLXwI9GRtnpqFpOuV7C
yqiQ3H35+92YEw0bBqIzSc9mW3GOWydpPb2KI2dAsLfwbRmVdYk4ubvMOxvtxlCKkEa5iEVEU868
XL6Og92m36BFZrUi2dOYfyNL1qC+LfZqwzdGQpiE+wqICuTCLSogL3JMo+omOXdD0aNLgbdyk0vv
bhJowr56/Xybgq+iZ3KAbImnI7o8EkRKgtVP93fu5xMHPDUcDjP71Qc8pCOmhV0y9eWr8yPV8Nay
siU5J3bbHVpnHQ42Fko781HX7P9P3H/vNPrvJBZI4EGl3V7D2BTVUzIZybmuqjuNmlwYpO7Pqh+f
ukrWOxFxI8opmVNcBjtiqcC4jAj0THs49EN6TuPBD+0pcZ/9YQ523pAbG2c1J4onoGQVfZCG4Zam
qJlph7l0q+F0ZsFAC8dgztCR1oGuvl8xWNPCQbSje9CmVTTIiwr9WfAKk5j5+L0TrlMvMetIXSxt
9D7u629DIT3jvjNSP35+ZThxQZCRqJSflvoVD92YEk3WOCudLX/6q5aiOyay/FuW7h7x4WrpWXjO
VIj19MA8NMAulz6uMDTGhUeeZziCuCt07gln8b3uwVU0qVEAKFN2JHKRCbwcpQWVKJH/kGcLZhKK
HFZdYY03oj2Gyek6Fg8rP9J+7ZFGNwhEEPA9NgmouM0rcFBYO9fIfF5MAoc0F36NdaQnBq04s3GU
3jmqf2dWF1uG8ajvgMSmXnCN+g5m2HTSXb2I5v36Jivn5KGNjfJffRmRurfRORvCoB8DeRaVTL1z
EGBqTE1NSzuowHa1x8u4uiy5nHiycfKRBnJmbJ4GZZz5YwGeIVqy+Fu/rJEptQcnSf5GhP0pa92/
rMZ7Kq1253za1BHZZozLmUESTxtHyY5cfmy/s2RQYfPCOtQGTsrgEkM/i1Fz63QD56U0eDSCLnss
KnP+QLnP/BrbpfPp5Q3kMcjlx+BHUACjBqA4Pdsid1qNto25WUCmUEPzMxvTb09BWVrOuSxi0kgf
y8P32CNP7qsKOP+bvupOoFPBVUCv4nL6q2Y2nrksQZQbDYZiTu3RA4pXZ/wv43BY8mBWhdIteTOt
XMw+hx67B1R7vif5OnwAg1fupJDX5wP2Jci/coWC/AfGejkbqWWZ0RFbUVV73hO8iureL7I9kOfN
UeChwgNVaOmt3ACJauGbCW+jlZzNOk0yN6ZjZczo5r8cFlcZAbGp4L6wlXhI0OC5nM7sJGVVzyT5
vJqzg2no9WPgDUjfF81eefnWnHjngelH1IDsY5MR20GuDVmRxxGUiewrfqV55OS7mN+bo1CipEQD
UADI6uWEZNfG0sGbL7LGfDkBNdbPgyZeJ630v5imUfT/RtksG5T7puNBFEeTl8l3+IBVD3WK0muf
aeYbuA3eTvZxa/cGlBuUcBmQmCsOEnKpM9UgMmy62/fu6n/LGzh/MJKOWrM8iGp4HbDx9wy5n1BE
VwAc8vrNoYUeFs5VRhlHCc5kka/jG5nOwfrh1eEHeoiBlGIIdbxNTBRNDARR1HGkxfD+Of+C81Sm
+onocHbaOTciXQkYUDFE6wLN0k1ONfUTaYM1xJGXO58XvIGi1cMilOunOL88qRshyEgKU2aAQ/C8
TQjaWu6gpTzHEYrvbTjAnDvp9uDsXK83RmE6Kj20KJ6425pu0brukgipRegxN+4B1/T4ybbwEd15
Yt5YNyobCkjMyYouzmY2XPGTDGQK0CC3y3eaKKdHodXBYRk6+c/LC3edFaEapppuJPOol2+FQKyi
RmLE7NPzIE39sY8X/x4kfffsF27/j4MW/l6tUG3TzaWocuDf8+PhtQ3ylntSx6YnPRuFOdfh1Fh+
ejRb+Fvh7GrtD7LZ2Ecp2knlZysHHxEuete1PwdvwJ4R6o+OOEsdd+U7H5W46f1AF68JsUVAb1+2
yJMfpOch2L/69Wh/H90h/hZrkAVOXLYz9bVk6etjJ8wEG8B8df3vbuNhatvlhp6+jSeciSKj7oY+
SsBk/cBcqvW52FpZ3Rldj3e3yDu9OSBZN9jfnW4Es5ZPk5YfLOwAHYxlpw6pxikRX2XbzpJ2lJ5h
CYyVoL1zPt0IRnpQcF2h3PFc3nbr27We7dm10jOIw+pZb6S4g0n2H25FlZojnMQrkaR5E4rDiC0Z
tigpb7DUOVFdwV9+pdTxchTenMsfo2zOdnyIXKSFjfQcGwKezTAfa+oYx5cHubGrKGQoiVfAYnSx
N0lRCaAupbhPqOfjdPL9tcYpvDTwHlv3VI1vDsVIQA54vFJ5v7wRWwn6pSyK7GzUeXEWDm+MsRZG
BIDK2lm666FQIyXTU/9F9Wz7oJS0EIvMNbMzLvfZycu1/hQDVr+z1tndOWRvDUVqRJkfPQRqJpv7
CWdeWkNFkJ0zQbsOFJGDmbbnfOhtew99fx0Q6E//FnUFwKTqW5cLKGIEcRsnEee0HYqQG7oJjQHd
qddGBKMAGkJ1mqIJUIrLUZpejNLKanGOZZYQcjh+Ibv0lz7tEr2ul44qC4ACEktyWaTxLkeiq5xb
vAGqc+NNONHTylv6QyoNxJb0MtD3XtTb4fg+6n63lFwoz58tjHdK7Fy6RRBHpb+sfeibhZmfs6RI
TE7TIV13nlvbVEkNh+UFT1wPDCZSI5ezc2qz0b2Wahpe2nhplln9CG68OHZVNkQtYu/HTi/0nTxm
e3P9HpTN/Htd0Srd7DGNWh0oODj+3WKkHzVv7E5gb+z72lrGN2S5/c7xoSbx58XFeKolCK6OOihT
3ZyEcZova7L6Gs3BDNHXuvslTeNL0bXvJ7/4WMZGfVeK6d4u851H1o2PydtHFSnB0/GY3tQQ4maJ
7aRak3NqWkUQlnVSPi9uU3anaXXrvaP4xrIyGo9Vn/4/yehmtGaw49boreRsAD6LJl+S0Wdd/1Al
qGtOY7DscTe2W12tK3wA4gaONc8uFVx/VLJdL021VjJg0vi4iuCefaiKck8p7/YocCeIUXqu2zzH
9xusUAM7OdtLmhxgW7dHW8eH7+UD5cbiKU0I2P0cJko58XIuhsW7zpFpdnbBW/qhsGX72KZV8pS6
TumGCa70O8f/jXkh40Y+CkCEUtM2JdUXh5a73TFi35fveiMfHvLM8D69PK8bIahaHlT/HdAgZAOX
8yqyYPYXUWc46wGzRpXUebtophmZqESeXh7qxllCg5KnJGcl3Y0tnVjDZMzPsUc7i6ZuntO09s81
ByS63m1chEsHPWVwGufdy6Neb27qzHhRKP6vEg3bbG4sWgOz0ldxXkDVjVEGTml8tBMHmcOp48/D
5A7Fjz7O1vqUG+3gHee+cOOd8Ln+mIRMoGo2CORQDd2Ez4TloNGnZX7unaz6OKX+8nEY+vr55ble
f8zf60rTWckvU72//JiN1sROZtgZbM9ueJSTWA8xbtJvs1h6OxnDjQmRASHqRX+busw2R+3SQe8r
08vOs5x/Krw75ruvNLGBd0VJlwOZ6hMJEJtb/Yg/DhBUtITWJszHR7jjveZpOCu7cv328qpdb20a
isrHhpOYori72QIUWBqbKqo4l7WTvdeLxPuiOTXaiUlqGPeBmaw7IXlrQIqnSgFTvWu3uAC7dfPZ
mpaclMERT6C1jQdcQOyHoo37O+ktzf3LE7zxrTgelQkHL3XwRJuwSBZ4kLiqF2enlu2dOQ3pvZkZ
084y3hyF5gdyzYpxvG2zCH02LHQC8nPtj/UhE6VIQ31q8687k7mqhP9mf0FmoyFM+Z3332VUDOZs
2Y1FMSWfsapA3qkY47sAhcjxE7ao8pdG2Ux77JtK3M8xQl/nhnmv92LVmpTXdp9YJ0hB2fo0dbbX
fCiHBY+kkJS14me7botncZ6kQaSGqU8LFOOCxHsMfozE+QhXtJ6aMBgapN3Mrm3xjh5X4IlVnjTy
qx73EOMTN17dj7Ezce8l5qi467gJL/eJZeIeYqzp3GAptKbpM4w5N/+eyLgWYTLYhlaGY6mZ3SNU
Ay/9AuIGSIwoR3+JhOJUfcSmF18Up9FrLCjjptf/ic0E77/WnFCoT8vMK55osJbzIRey/jAGBraB
WKoPVn2Yl4mHuYgr20tpOM2DGZpOnWBCnxbtlJ1l5TX+LzSKrfE4p4DonoI5WZ1DV7ujPE6llXZv
FqT39SgvqlL/kPq5BScmmPXpMZU6ENScM9bDU7lquyOMkdL6hApwFYQu8Y2cUi2TNJz6cZkHnCaH
MnlLLdXSnxwdM9pDHZhLfpjQt/kelH05vMvH2jfDadYr59DLtv41ezR6HoxVW8oPLZany4kmolY+
aLU+IaEkZgefZRd1weOcz6t36iFvcObacSff4BvtDXeahj3jmXfUVH5cEvpG93Ebu8V9u+bOdJwW
wNAfZ8TNzKcmNdEMLLo8N/6u1t6bsrAG3LW8ZRS8mNHiDtofGj1H95tVlTGpx4gF8gkd7EyGjjAR
tUWASUvTEC91MLrh6BnD9NZ3aPGdkE030vck8oCfZctlm4I8cUAKG/1i6VNouX0lw25ZOmxm8IDs
j1NndN4bTEeVK3WT1OaRcks+vS+cKgl+mauWBB+aBge5D4E1QvDTvdHK3XAtta4852jLeD9wGO9R
pPWtvv3Zak5lLWGMsaMwDrVlaNXH3sOeIj/4dT/ND1U/WN1DIfrFeGplLquo0KCgo1UziDi9RzMm
Mb+gXW+aPyfcIr23bpfo1rlGbHf4PJvUp+9aDYr6XVrMxvR18VusgAt619g8Otj5iJPC4tb3IrHm
9LBWTSEA7icpmwn9c1HRTDPbav6XMhqc34Y8qftY4RaP11jtyfSDpirjd2WXUABKQReIQxJMFs+8
aTHEXTX345e2NtrqhNtzChFm1cDQ63HAqRSvNV9lxHo1x/tmsOQ/8UzxKqzt2dPuTa3oP6yuHLw8
tIvVj6fQBLsevFurTvrPcjCd5L3eTKYhwkBOeraG7eq7FD/bfCJpz0bpvNVH2r/nyk0n80uJasBy
NKsxCEJ7KNS/qUeX6GhkIu0fZuh+2V1t9w4+85Dq/Wi0Mi/AvBrn84816aYZdp2V/VNXA8TFgzN0
vXUHkDn9TuVAZqfV6PL4vBrrUJ8Q0Zqnrxo6tuKEK5btgG5rcZM9lOk4lSdjMFGmCXgF13cp2Crx
zjYbzUrx7vST5jimDZ7uVoHV6Hes48z53sSzVMF3kTzIDnI0gdVmWVYZpylOYnmXOXnZfhmHwCi+
+YuezYdxTYN4DUEreL+MssWbNJxLf8oQDemNw2h19445gUvym8U/WU7XvLewKHYOsneb5Fi58DmP
Ik+T7rDkU9d8QLU2e6QOOOUnM0+H8aEsXJE9xUuLY9+qebkAGBYM/Qc07zSKdKUctTe9Fif/qEJu
miGEP7XrgYsx7v4Vmog/DUabzQ+rHOJiAKrkY3F69LIytQ8UN0e/DRM65j16/MtMjh8OY9YjuM1Z
JvQ3RlYghAPNK+neuouZ6Z/buJ4JgLgsxvXoylzTJP9f0YwyNDAkc9+zsuZ6XwWLVX30k8qZvs/N
4PZHfG2rbg7xm26G0B9dlGJaXNOtgxyQVM7Czl0xsDq0jVUon52sE09ijedaw/69Vce3KV3snIHn
5u+zos1wwGowa62mfEzyUCYtZMXM62txvzo1v60by3oUYTc3rvHYxPjE36924bKKdddCiSNs494P
PQ0S4IO+mpXxEORl9SkA3DU+pLifyDBDnPWhbGZdO+MfvTp39Tw0uDALhjnm0jK+doGdY7RUFy3N
aDsdMIEeGPENUH5Le5slRATuFfocaG98u8UKvGn6MYmkh2rhd4EB8vp2mc2x48ZqzLY7z2JRRgPz
SLL7IXaDuH3XB7H5HFQ5xSO52v1f/mgbP2IZY7UtuZnig1/M01OXDOVXcoj0fT0Odhm2aIw1Z6x6
3a/g8scvjcRqFiqws9pPaYm1xQPdwzELM4jE/4pmdX5hFkVKaIuhyc9yGVnDEH9knQJB4MxW/zb3
7Hn50hqj8CLAdYl/55drwi6y8KP1WCY3Hp4LZ7GyR783sgUvTe7j8t0EfdV9A+JwzH8WY0dPIqw6
qy2/GDN2OngqtItXhXkiXVQV2HErLAHAneVzqqd+H+Z9vNqIS6Eqsb5v1P/4UlQCS91QK2p7SIlb
kvW7QLbYpOn+kPyQbuzIQzk6aYuFmui1N1pj9e+Njir9g+ZlDWTeHoeNUDSwEsgspNSP1jo437W5
z+BViUw4P+y4KvPDGODv86zFTl2Ejgte8s0Qp1lnHp1MuP8akzA+sZ+0+Isc2xJmmwEr9t+cBxis
XeDer+23kgkqIL4CBFLKRhzmMhMkg9C5EBd5NrkVj7WjuQc6SYDmCmuP/3Uju70YapNDG1ZmLBQA
5blk8d7MaSH/0f1pr/J//UTmBe7xDKF7gm/CVphZq2ZRQ4oqzxmSAfelM9AQMVbnefFl8yVze/0o
5tz+sJNRs0qX5S96rzzMaR3ST6Y7dbmK9aC3oyekPLfGLKBmmUOsUj59z9Hm1usUpDqNfhRDePhs
xmnGTDfLyk7PCN8VsByTtgtrffb1IzrX2n94CiOOrKw8caZxt9RR0+oba13i9OyXI9CrzLWSTxU5
9XKogV/toa+vpqZgqcCV8WqgqH2FHJVrTdpr1NV59jgKE80vvrMrrXDIyvXjy1/r6vFIdFC7g1Pm
qmf+NkTy2qZfUyX9eYi5JW1Nzw8ItX1pLWwibOvVHA0X3CYkA+jSSmqD/1wGh1tn7TwFJsNhFnlI
57U72+bkhoUDHvblmV0tIiUhwkJJdQOUvhIQ1pdOJPwtEIN88U68TtxPuCJnD9VS9L9ePRTpISg9
aGxQD7YhHzR8rmFlqD4gIvLBz8KhQEYCP7tpp/JzY1aqZgjEHAkb2vKb16o2VyPaK71xNuxYDzEW
yI+QrmQ4OtkeEdDfbmRkVWHyUKYn7aaSsWlFGMbsJQiemudhsY32Hhyx+U3qHcJDZpKIL1Zqxh/S
hImeirXKXmehR7FGjf7bBJgiLOiDzfYujaTPrJTRE16/dzzBPa4kdw92dnUOM4pSMKHRTLkXxshl
PPIGqTFTtcyzXtAM0NtqOOq53+4cidtNRj2USolDKYPWG+Rz83IUjsS6cVcDcW5p+PcVVhr3hT38
GorCu7OHXffBbYzAf1FtFoKRwZCI3kyqd4SL6mUZn4HBVHfV6i9H3WrbKA3SfCcct+unqDZwilVr
GQ9qNPYuZ5bNA3ihhdIruYFzKECk3g9tuycxcr1+IA74RNR5OTfAiVyOErSVCLTZ9c9z6v7dp8ZT
V7pVyNPxw+SuyWunBMVWnbwcVIppuxVqyuSoo9u8WmeQBfV07JeWHLTKCvHtdYcGhy1IHnoZLB3Y
oW22kTIXuO2GuG+XNiEtElV5UJiHT+mYOh9fOxalSM4mthQwP4BDlwvo+EPplrVd3C9pYD10XFxv
s6nRHieA0zvLp/bln9c/pWIFBea8pdZCMXJTmkZLYcploBX3TY/Q9mnMM9P9njUxFY3VjL33qKXm
+jssI3LxhKBZ8az39TieXz1fxqY9oE4R3LE2YbkqfFlirOW91dXpKXPT4YvRg47Bzyl9ndmXwsTj
gIiOCh+T3iIv7cu15YkG0DxN5H29jsnd3LnO0ZuzPY6vuc3l1DDKFwVuBsYJzO5ymJif4JqlWd5X
Ew/Vo6w4mY9Yco7iQKHF/9QH0ojvKVlkTVhN7bw8+WPirO/iYhE2lYdk1c/r4rufjSntE74LukHH
HnJXdozNWMwPfdv5zZdYE5MOFSvJgxwRca+YP0mv9pqT08xLda5nvZ8/rfbQTJ+M2nfGJ7j9QXyy
28r7++Vv+L/K62Uo0RJQXX1acZg/b6+A/0Pame3GbXTt+ooIcB5OyW5Rrcm2ZFu2TwjHjjnPLJLF
q98PneD/3BShhrKRkyCBvbpY06q13kHHmd1uPTc+FXpF6nPF229Ss5Nqlbir+ots3fHZMhuxfESF
eDa/zI1eaanPf0mNB9AOuXWwrciIHtICeMx9JCoMFq1oZq5MFV3O92WSFfm1oExEHctrPHGsM1Mx
/QnkZ/VjLAD2BBAA1P5d2vFnEY+mcXvUnKxNg1FvkVmnwJQoHwe9cUuEhGSdH2VkKJjwkf1ntu8V
6vRL0DkxD3WhY0is561rXY/TOE/YJxjahBwcJg73y1xU6V3dtEYW1pDv28DNFyPBkwZEHGTZvIkf
nLhxzaMloqnz00I15K1VQP3BMTelU//O6fHSfZf0pWG/Z6O15d0SI7oUaJOM4QO4vPxvk7JqlUfo
zal5w5nq1LcorMWlvxiG/M7rvVGPuLdV84OGNKt7AgcA+MrXuoRc1FKivPuVLzNlDEqiJt5elRN1
QZTneXmV4NCeHRaeZdoxriYjpwbsOr/Yo4x6ijpVnDAOasXVUuIwHIxVFP2VFAVeFfjwppkvMTEq
/EnacrxKhT65YR/p2neuhKpksadVd60ulmgO7HeFx29fDOrjVEv7ozKNsng/FJGloOuU199hFaq/
0kGPH2WmdtIXCOJTmYYXr97g/Dj1viGG9FNKLdU7QDlvHzNnmd93tSIgclqzcjfIARvKqk0Q9E1T
0jsf6b62CZyyyuKgsGKU4kod7cy7vHCsH2pJhftIg6LQnqnSmPIuxv37r1wvsuig1WY6BB6m4kvi
27mzuEE+Wv3Hym5wAp+mpOsCtSu99qBp00RdF0pmOoZzE3lNaKuJ2nxMVE9Wt44dTfEhxo5xDKcW
huttEpnGt6kzl+IvO07c8pqyXKNcW6Y0isfR4+L3QcHpit+3jve+w6QDJcdRQ2vrE+Ro/WNZSjO7
KrSZOrpfkzZE39wG0bO/qcaij5MmmQjVOp+sd7i7Wu1BNRtQG9WSMSVyWWrnseqyPg6wOEnqYExn
DeVEW60XXygNertCLwb3vkqqXDzUmaJ+KxFnTq71pHazMSiM2BHvvblzmh+TV2WfzdzO43fjXLVP
kys17amagMbR6M8lZapsXuyT27VoHoMhmYrPlpdL6yB7T4tuImq4v2Za0qMvdYH/UKyMhup7qqLO
dzWaJO1d7ozpR0NZ1BTgByvfNzIZ2R/nqfSGX6kegaueZaHiSTNG1efJTJvhIR5QTLuyVaGqodvm
tnVTt+Cx74DeVuaHrI66e8NskGMz7C4r7uso6dOD1sPOpJjUUrsz6EAs7xt4wflHmgPsxoLKtOaz
vBKHTIkn2b0Vu807K15ojFjRMKLhZkSa52tqX5RHdDdb7TqaZL0cKGXXpykWbXnUIyq5R0eF1YpL
a1Xit2ioWXug/k6FP3FS94eqWEt+S1Evsa4kyWcS4Lujf5hkUliHJUFIDlkPHTM5iscDxagpRvHW
mFYcJSUb991sFnQ/bEfaYwBKrYEbIYx6DFK9p7dkCqUffWsoqTE1sY0AnQsoXsEs1s2z06S3pbtS
kIzMb218qR03SosgTRQde488tZpwcPQsCTpaJj/1qdMKrIBaScucal0WWFm8PKXkdsnRMDr1XazR
CDwaWto+QO3n64750J3mXGl/2D1Y26NppOZ7tcHL1E/VpSwCOavLj3ZJaNRbS+OedGOMymMyeC6l
JxIDX5FzI49O1jTHOlqW51jEhX5roM9vIC2RsAeUruyCeKxHi7PYiOyDkszO8wzOvw0k15LmF3U+
3PMMKr+KRnemq0TPRkq4evtBo5X2s0vH5a+hGpMv+kBvIOi8pDWC3hlsvpyWF+Vh0rkeKNJgU5Cm
qvUj79L4a5a7kxcMA1R9dPX1cfKVBZ7ygda1m9xO3Od/c3gajQ+qa9L82pw1um/wOsUhHdXm2UIb
x7vK+2WBL1Mlz66jROUhnSfeGZlwM9CvY5FOfu+VtKcTs/1gtqX3fTK6Wg9mqylve7qNuPylSXuT
errQDnOBpl9gFPrS+5oXTenRyzr9L63g2gooEvA9E0+J0RPKPE/6VkfRFMAuQJNwojsQ8WB0jOmo
Y/fkBaQoCwgX3R6bQwGF4jaSGUz2aRkpU6XZ6PNVYXfJZqh/IiZZmqfc1kQeDHYNWrfmifHOyiEY
HI0CKmaQpo7709Eb/ZNjSlVBgH1waMLp1LrEUvYdmLZx5ABuUwW8rRdZ1iGNprH3UWufLB+KavMt
EgB1KDmr+d8oFetfo8mS2bHoB/E8jh0N2LFxvE9FLJ0npxJFcpWMS3EXLQIwIFZBAtlfkoL5Julr
ukIoDjtfe8XR+depRp1o6Y0kPrSxNt9DqB6KgyA9vVZqjy8Dw5P713U6fmNldlV6ELHFhUEJq9e4
z+rZ9Vkh6ofWtJuffczdDToo08sgqrh8jq2ryA/M3PQ89JWl+FrWNU/60uat3znUcP2ui437LJ6d
+ei1fVYdVEBbwq/BjsurEi7mc22Y8ehnExzk9WilpUvTpeVgGLOmOIIkTR66aYhnTo0ueVTNDJdv
3g3WSedyNyBpO63l91NkJ1d2Kaqnoukwv+JSpnOAyU5i+lRcOGjmjHrZY1eW5RHATFQcCreynvDK
7Uuf5NMognmS1mPaK1N1cKapd68Wxawdn96K8UVZ2CEMXWDW7PZq/bmQ9pAfXSXSftaydrsAUv5I
8yNaIOVogg7ubdfL8rvCS8dis2ge+zZyU+ydnN7gCyuz/G6U+EX4CFfW0RGMdK6GtDGRC5lnnZ5e
niZd7heJ5FpuGxPfQxMvnzzQ2qq5ocsgc7+biqQKopEKblBQ3n4cZC1pbgNXv28T1i2Fbat1fdSW
1PzQL62bBo1wrD5cBN/smC9m1gWemaKuNCuD/GWatfWpiyflS0n7+H1lemNPr2zsBr/z7KX2q3qU
3LZj3qLto4q/VepnHmd2b3xuWsAFN6paqXqYjGNzZ/QL8HX4g9yaS2fSRrIjO6UH3FTlE4lX86nM
q/6rFSE06RtaMX6IoqqtrqhmOU9FO2nPSDimjj9OlAl9iDWkuVkplScHuMHjWM1O73tdjoSHNqs4
7emJMStH6qfG3ZKaTn8orWXK/HpcKjy8qoWP1HUtzYvIsqN57Ye2Nzn5sXiXapUX+7w088dMHdzp
YCGPqF0vdTEh0jQhRcj24O4LjNHWf+qSI/CAuN701fa66OPqwlRzppNT+cOip3VgmpDYfK3XWj3k
hTIpaPvOiFxeZ4Y7pKFQKnYjGMBUXDejlU8/hNm48p4E3FQOmZGM2sdIzo4bMtouum7bXODVXhmI
Ss5lbDOhjsVFADe8i74C70jkOxKHrH42LaVTjpU7m10gvC6b7xrwcv0HuM92e7DVkVdaq5uFWftm
3HN4+6LOBvdYYwhfBknXJ/Hz3GQtzXTukx925C3RZ7j2Ey2bKlKq46Cq2AMnY94NkCS5Ru6B9Znt
IdY7x/0cJTxHr4xGH9CHdYc2vxGxzZt3QlZjubKjXHfvTBp8w3drcHvlqLq57mEPibT3Dwh1gk+g
KRKwUtUgRFQR5BRl0CW+WpUbzQ9eHCvLaZFy0k+aY8lnnOr77pPpLFoT+zlUp+a+hDxrP4AKMT9S
htKVIx8pQ5IwnqNKBEo3Zt5JRKPX39p9y0tnYjbFqZu0Kr+dFK1w/R5ai3vXWV6lB86YWfZVmtPi
5bquSTdhf8RZoGaima9JIpyJAmXTVAeNp9X0l61bivHZ1AcJeIKHrXvnkIB+amt4KmuXs+KyrDVe
H5lZVzzalMRpv8Tk7vFHoUQjLHWF50sdoJnf158tWNRaQIOl5Y6L04XryVSR9To286jU32UpoKRq
uWy8W5PXqvFQFKNShI3Uk5munFkpD5leNKTEWm/qLPnEVWPvOKf1XJwqjsvxQZtLUj9DaSf3Fk3+
yVsObgkI/NNkzLk8tFrqIQQbWbV1C54m7a6y0rOWa+hEVhVW1Kiqn6WetskHUWhi8WNrjBCfh6Nb
XlWA1rODO/GEfSrMppfo0kjHfsjzxhGHZR6MaUUyLPLvpp1B+vlzJd0SMYDKTI4gIF33phrnrD3W
sdo9dr1SGyHdyIaXjJv3hXqDwVeqPFB61vihS9V5eODILJl8dSy95sauau+SY9+L4ubvOghQfAou
Gi3XbS3QgNSHDk55SkUljlUcRQEb9xOF0P70egFiL5Kz+h5DDaY2vAVZGqmrCuqR5WnS6uRec5av
i5NS8Ojk89sDIVUEcQYq8qo9fV7aSU231lSO6BPt0ymIItU9VtQzggRa1dXroV5WkVxcNXQL9CMR
qSadh5rnnCwZs82TV3nWPXQTD1O6/rPXDPOJE8U4AvL49XrIFyViFNVAq1JgpwAOBXJTe1RJqGoe
quUJ0RPnIIxYcHKMxpsni7cSfUeSXvoF9OjOB5arClIgmVOdlrZI00BOQ3GTUCmTBwNpggs1zpdf
cS3kw+5biz9ITmzWYGzBNYkrXmNrLdM9KHaNEkSnif46XvqYZ19naQUCQJ4sL0Te+Zg0E9AlgIxC
HXDL1zA7BpbPoj7h/QC4puwoTPtD6+rz8fVZe7H4104newxNq3WnvaCka6a9qCBkTjKS0jcxt7zB
1b0KFAq3F0K9qO5TN4Uxxh1NoZa9tumOoPpLWcRW5UnOtf4Lrx47KEVtfxGu1nIiNuObujHOKsgD
ppRa7Yqcppa6VrD/gAEjz6i2aeIW4UTx7JPVK8V17lndVRTV/bNeZnr4+qdcK7P/K2P+jqepGAau
etfQMrY0bq0UcAPjrAgxG1fLp7aUdfOsZF6G4HYBIMMvR2UxTz1JUvId7EtziWxwvmj+/QHQltj6
FFLNrcIyar1066VADsSV9o2a9c2DSf34wjD3omhQNEia4PHCfjn/rHGu5GbKUzAkk/puLhLFOkN5
s9k562MV5oCNbNCX2+qSGTnsF6vWkQttuCIDI3L1G2SlovrCmjxf/v98Mg4t2Mir0DFVi/PB1JQL
9ARqXphThglmXeq3NDI8v0/b/MLJtfvdVgoDpB14l1vBMBTYFSfppzLkjYznaVbXSIa1cVzH16+v
w91AIDIggPxuwm8maJYV9eMMCci+bqOjElfxfZ0ol3bXXhRK9shC0wBCm2zz5VBXLiRuyEiC4vUY
UElprirDeRvb9J/50TmiNIAmdPm35GAUXPrKUJE8TccyebBijNzxjeXNeAFEcH42/RsHkDtMUBM2
l7U5m9q2VTQql1WILQyvGdVsx0OKVEgSxHNDTitNzJzedMb/E5OuByIwXGYMbvMFzb51QVQibdwr
uhrMIp2OeZqbFzKBvXnir1/VhCFU6VuS62yBTXfQWA/VEWyfQmvJn+ieXBjLBl3/72BwQ4MxQweS
k/58Iy1GXk8iHqqwc8SddEoZKEi81dX0pMfDR2Xob8VILwKlEx4V1MiMzLswhbsDhfnMygc9DLjr
/Bdk/dwbZbZUoWGUw5HCTcuqVJoLm2vvwODqWpuNloUmw/r//7hUysUVANaLKoT3NF01oukfmha7
OYSZ3oZZ+OeTsrVWrsxvzffNPrb0OSMv6aowmxrbF53t+DP9xwsztzsgaHbUd8B/wHM7HxAFNJlJ
dMLCts9day1Kp8NDHUsR3SrSqv5++9lk0qGGmrPCTdzNnSxzNccIBFQ43LHBb8a0u2sqQ164onbH
9L8oWxlhuqtNr1HJCBEwGq8WjayJIjdqS2K+dOeep4j/ThLCrSjvIUiDHN755zPKCmcKs6hDHSTX
Q5m2w+zXThT5fRNR0eNB/8S2uOSktRcVRhjJtrdqkm7XeiGNfElzpQpB4Jf5cZiHrP9Yj8Xy2V5K
75ukY9/5s1C19kJOtbfJUIq04OIBGSLJOB8uYXKFSWP+MnDQKR5+I303St3/YTMj74P+BFEww9ys
SgAsyzA7Ux12Lbo+RR73x0IX4sLa3z21OC4MVBtXhp262c3YX+eKY4x1iKSG9l5Akj5GJWj51utp
OJaxDOZ0Uk9Fo0xfzQQh/XoZJXqzg3Phl+xO6B8/ZLuMErXF4BunhVKOX+J4onHhKY/0Jp4H2AH+
nM6f374RbXCwUM/JslCEOp9IDoMREUc2otm0CSwRlV5F316y7d5bLrDVEPvElnDNfc6jRLQWbOpM
XD6mMweAzr+qyAX8h93+Z5DNmlwxUHZWxXVo6Wl0nEzZBxoa39edo7UXmNe741m1FBkTWNstUxJT
+TS1AWzSCFS8T3gT5LT+ouzCIbnjT4U22h9h1tXyxyUTI2DcaAW7bBTTd22xg8rVn9AN+eao/bFV
4ruhF++SefAjfXgojOlQKb9qupavL5G9U5Tn53qZk32R6J3/CluRuq1oNfmJpMaeeWN90sa8uRHj
cEmebF3e26cTxTXWI/BUntubq04VtaUAOyvDwhh+qcao+Jk6nrRq/pxBcbyw13aDIdqPEjG4LFQi
z8el2bNb0eGo0B6iUQLNqlba06Q4SxWMWaqP11lOXvYf8oaVRElezGsUeOx5UPo+7tA1cjUlWCCW
uLMe9KWMjzGNswv7YW+Rrrc5LHAVuNlW4ysZCr0xAdKH5dz0ij8tNY0ry6mm5OrtCwT5ijXbgtzi
bMck6aYYhZVV4UzO8KE3J8pKQ10H0pDdhTnbHRMYLLi9qxn49qCOUK9LwKhWIf3S2DeqWLmylsK6
IMa5t+K52xAIRAoLG5rNK6BLUEKc9b4K85GEeZxhmKWj6I59qSwXLrj9UJjdUbCkNmFtLrislkNR
L02FN2xbmX7cYqZOF7qdwA7NJjZNr0/Vzvfjo62+AADXVtPi8+Wn5m2SGK6oQjOPOPOlLgNoCMuF
J+7OoHgRAseDqw/acXs8atMyOS5ekRghAW7xLTHVzakXtaEDfZnzSxt5/dGbUwMuLzLE6BxQJHhR
5AQ/WaKtnIVLHhdQg/rRjf0EbaYmsNvIKB7qxrOL65aqU3dtRInbX9hpe+OlSsEhQnlwlaQ9/6ox
bZQk04FyqaUU74dOzqdUcdxrnczr7fc1D4HflYoVLb31CKCLpegKbKSwtbQyObWVVT9zdiSX1BZ2
hkQx0KCSC5QZDu3mxp4scGVOTlVzkIV2dLCFCd0OflkW0+V985r8XXdct5oOaXNzDheatAuYcUU4
6xYjotZ/XSMrcWGOdlY+VeJVPm+VW4X1cz5HpW6DnOiIkhUN3ercsAK8jy9pwexHIWNF7YN9ttVp
N8UMfMBao+AJ/KNalDKw8sj59foX25sc2jFcIB6vJy6S87FkwkY+QcFCJCq97IleqWv4hd6JU0Er
70Kmv379zeYiaSM3JA6uZlsmjCSfE9OEVBkgtuYuqTreuDUzedV6Y3QcNJ6G0E2qtwll/X5P2aus
Drk4uhcU+s+HODmrB2Wa40pUZFPQZ00WVAYabo0xT4fXv+ZGE/bfWERai5kqrjprovBHmtUaVdWP
KEvxyND+UjT6+0tjfx+r7os7lY6/YDD1oAXmhUtmZ6lQnnUdajKrdoS+mUQUANJMyJnyXDU6Vwu8
8qNtdM6F5G397S+mj4RjJUyh17ytBXuJoFY9dkWYOkvuqwu0cDqOp3SigIYIwn/Yy7iCIoMPxYJV
sy0KO8KhXe/peQictH7vlDbE35JS26V2xd7HY03+dn304DNt7rEJ207X7Guse5RY+Djg1idcC4e3
nxm4sPwvyqZKoaio9HooNYdqUxvXbhTlt4adT5eUD3emaK2V/Xa8hYuwOf+A8DUobKLePTS8pfNe
Nn5qif7CKt85M9aT/P+ibL7YaM/8dK3gzKAXH9hpbQcZYMgj+iSXtK1fTg5HBTUQk6t/LT1v7g78
d1LVKWwjzOqZyn3cOp8rY3Z/vL5t96J4ZLeYmZLSQHc837XNOCSxnHo9jEuWQLYY/THNULF+PcrO
4QAxD8sXjSUNSXRLLYAIi6KEkmphjAZ4pUhUF6orOQDPSdUmzPXs3jHz694GJzJekv15uXnpxlH2
tk3E9Hk0bNdfnNT4eisG2gku4hP5YOSfDaS60QwpzeomKvPYurBMdr7qarhMUZM70qa8c/5VdVPw
/IoJiY/OcF2W+Xwsl2S4kCD+vgfPjyVqVuhDMzDYWC/WvOtlsfBAMYRem2Fd7K1ZWVDEAh3iJC6r
5ACKqujCGcZHFg4ZkLuDkYsI7YfJKDJ/amJF+moCUPGmLjRDuU7GOldBPul5d20Ceo2PuNf3np86
+djdZqnafk+Bjf0agbaWUCxn/nxpalHvk/92EiBOBQCspHSRB2gmFD0c6KzLj31t5D8aq3eVCyo+
vyW/Np+Ah67F3JKOIO+4uXUEqZugfEeph24dVHwks+OT0lrDdJqHIY4POa7FU9AuU/puWDXpg2la
lo8gemztQFoQY1msTQUKBkaVD4ceXKLhU4KMtdtorB0EpEtjMC+8H16eIshQraxpsgHVgOJ2vjxM
ECFpHHlUVKXq3PbAQUCXjsmVuiI2X995L1cioVgeZAArW29b+rMG3LUr1P5Dx2hBjgqsJLqx7C7c
j/tR6FUAx1hV4TfrvcCdqpk7pQ7tYmhC6CnDQxJd1M7bjQJfh2cenEBulPPP5o0jj7nURQQlLr07
iabqFTZ60QU59N3JWfVz4TWSyWzHYmSN6nULY6lyKpY1Ov4IalSLX1LjO7w+OS+zQiYHDCUHPM8d
2g/nAypQzWvFUjcIohXd/Tir2hNKD+IYW5MMOy0ywOn21YVUdP1LX+wY6hh0r7hXYBOfB23KVurY
9TXhOM36k83lfN33dfyASiwgWQC0V6KmB+k5inX9+nB3CsQ8mdcjGDNhYC3bQnvrOT3iMVTi9Kgo
muu8R64poP1NLWUa2v6LaUXW1zJhx1xPozoASCmizD7Oi9o6QU8Lwj6+/oteXg38IFS5gBiQ2FEf
P/8WAxoeMwT2OtS6GcpO6UWYsGvV8IlCWXE1NcX87f8v4CZdVbUk0lG4rkPVyT8IRGrexcCqH1Ur
lw+Asi6sr93hrb68KIKtfNzt5Q7+resEw0vyangEIiY+mGplfxxVcYyKSVyY3739qZNHon+3Yole
QDYWM6mqhGPNHevoGRz4hI5UOl7IWPb2J0kRNV0kzrheN+sXsQnDjaA/hhpdwmMKn+EJJTc0sWYl
/vL22Vop3CR8iIW/8HmI0sbE8NclVNdMP73Ora6VRPV8PrgbunNcvknQfX1CrQKd0FUdiprcZusH
/uMJBdoelG/c1mFT2sV9Ezl6AOoMXLaaWRdyh72lsWJrKJ6SlCEEeR5KSaNRsVxq7wldDVCN5uLN
oSgdb/Ybb3TiG7VWvOzCbb23QKhHk664nAColJ8HTSJFz4eS9l5pjH3vd6XTNbeTqsrq49snjiSD
IxX5Jbb1ZpsppZykyMsGZXDYQ7kdxx+tRC0OCsy/I2DZt4kJ/jNxyGxxnbu/m2ybicuWpY1GnY3W
UUsNSrpEAK81uz6U+OTeSDnKSwZlL+eP25x1CTsZM017axidyGWWXrUuzWro/aiFQLKY6Q9hy09C
VuqFLGIvGi5bHNyrOiOSsucTB4Q9AfXat+G46FUWON1sHdCqdX5aSu5+mjPFfv/6BL7c5KyOtWEJ
SgWJga1aYhPVsOuUrAuNXjGPZq/2j30zdYdkisdPr4faG5tJqg4JmbYzoijnY7MNIMZZBbmqAR31
FBXzkOM0p4I017kRT6hbdZeUSl7uAzCrYNtw+qY7A4b1PGTbLY6atkyereTp0ZrNHFjx8jbp8nVR
EoX9TXeNUj9J4HkUMnnVSbK5gZ1pG2OoTDA3ylZxl0NkGNmFCdsb0vrKx2V4rfVvt3ZlIb410v0M
gds7QYQZwKHDburNeSZQrz+ibPaZYydjlyl1GxrwkPBUTI1Vi+eSotHLtIwoJqouGsUXFsW6Yv44
hmdzSbt2nlntsLROaDlpz0JLzeNkdfUHqWgdDNQqmt98OBLV+t0L1YBAWJszK5nguihF1YbIT8Aj
0kbLFoGFarM4vL7g9/bWn4E2R39txEZuDmUblkNU3NQYph1FWo+fvcF0L7z7X+aajIkXARkWrjxI
G51/SUfA/rRGuwktRMTLYw3nJZjB9B8qTaE3Y7rCvRKFmYfOWC4XspHdWVy5/2ufC7jbZpj2iNW1
EWctqnfWqTTUv+MGm8hZDmHbZVdp/Dbp1X+2G+jY/4u3udyEcLwlbYlnI7FxMN1U+rkeXRL12N1n
q3QCmnXgmbc3G6Ke/OMweXCb8OLoEK4TMOKv3r5EQDEwYWClVo/ZzbylC1roiByFVSXia7qFHFWx
Nj51VN+eXg+1N6A/Q21OKaEYtSxtlghCpBmMDpAbIihbM/r4H+KgekU2TIYFOvV8SJrVOeCYRBsW
PMy/ArDMVxdA2ELH1+PsXSekHkgoAbqlNbi5KhWBYl1pckSpdSt/KEIW1O4KlzqL3Tqh0sEyv7DJ
9vYzGQVdJvRQYBttjqtYs6di1FkSrkiTa6PqrGuzjudbvdetxzcPjo47Asac82vVeDM4J40MFbHF
LqzNBrtEDSvnu0ZoS3agzzz8aOsIasTrIXfWx2rgrINYdRCw3+I6Bf4u9IjA7ZXlbH+vEK2NfddU
ICS9HmenREk6BWJvzRl5Cm0f444qOInMuQqVXHiPWmOnx85N21tTbaM7sAbu57xvsytztt0Q2J33
2ZIKJL/Xf8XOXK7MCKSwV7D9C02sGEUJ8K3ALu0CSGeC7/eVHGMkNJXImd/82mDA/4u1VaqqIjtz
ahiEYTkZSiA91EGQMq4RK7WWC5tid1i/Oycr6phHzvnmM6qyd3J4viEqFsN1Zw39SY/T6FOUNNmF
Ue2tlxUftb5tVvT+5ho1cJsplkzWoUj1lhQuqh/nxkve3G1AiOiPKPr5gFJhSfRKBRU8kdkIztXz
l0oZ3QvbbXcsK3MLEhCw1a1jL+LJuWHmjMVyILS3kPiPwrmoPbS38i1MIqiRr88JFv/5YLDUoHmi
s+hgAn+UMDE/6DR36T0kvrCnm7abriZNmdHYUILF6IYLF/XOKAkPVok0H2T69rLp+rKTQ886VIox
7X1I0t7BLETTXjhJdk5mMjrIFuubAmGczTk5rQa0LuJeIfivJPTcpYWsrsKbpPEL970YLiz6vXEh
xEOB1+Wbku6ff9YJzg+5uVuB29by73PmqY+qXJzD6yfGpSibyUPq3Ok6O6qgLkfNUUzNiGRF9+vt
QWCJIU1JZYc+62ZTiWJGqTp2qlBvI/2uUkf7yGIo3p7dk3I4HPaA6zGD3URpy2nMioqjXgOJcouQ
UHJnidm+kHDs5KRAzZkSHl8Uk7f6SMhW2CkFRbD1ECX+yrNs/KLphfdtHOK2e3RqQ+mCbMndWzLb
yQtf/5B7axBqGBAvOha8OjdrIjJHx5qykhK2Z9xWC/JeDbpBui6+1D2ZwuvB9pYGlEUIb0RCLm1z
SDk4iwPNA5WalnlzC//avKl6LavffmdRvSa1Ii+gkrptdsGcGptkzCiiVon8NnWKGbQqCouJmnpv
fyNRNmLqwMehYboFXnneKPCHY7Hj11N+g/6joc+Kkvvr323ntuIwJIBB34TqinG+cRW0wsusMFiH
g67cIRxlIbs/Gg+lcC9xIvemiJKRR4kDGh9glPNQSMVTRjQIZbZ1eSincjks+cUMcS1hnJf8qbZR
/8VregXumJsSRxLh25fAQ4RkhkbA7KHDZTh+00fvbKf7m1c1nMiYvpcni7dDGdbQNuNbeR7G1t3e
G2JHSxpmrMFlMECpWf+miLi8sKd3P+MfUTafMV6UZCk6BljMFtrybWqmaHSV8YXq/e53JD0Eprke
T1tFxaqVAAOanKIp9hPAC1SJqFfRxFdpIub3JtJYDzYdm5vCG8kbTVu4F1bmztm1lvOprvNF0Sde
V+4flYnBFppMEghcc55693WsZccRtaYPspvs+yotkqPr1E7IH0YW4s2bAkwKhW2Eb7F/3pYAEywt
kl4Bnjp4TvegQxr7Umqz9a1ObfH2c4vTEQQzqHB6u1soG64IKJIrKZhRz1aP6JrVD2qm259eH9DO
mjmLsn7rP75lH+eJgZ4QwOWmy29jtY2ta9truvjqP8Th8OW8QgoZFNd5HE+kY5+3jKacrME3IH10
fi4TeanWsnNq8TTDQE1lilZl0fM4TaPW7kyjJxRDfSxkYx7dKXtu2vrtqKFVtJFDC8QQsBFv8+E0
fUG8piBQmlTebdK371Deci4k2HujQfB4dZLHpJXj/nw0LmlAKhYoq4bKVhoa8c7GW/JQikz+fH1+
1gRpczjCaUazdy0C8/jbzA+6MKNe9xqR2jFA0whpBKNWjWMuhkEEheaia+OiF396Peze8qM2u+IY
scUCiHE+QCRLBWdJWoaZPdu+i5PlwdRLN3h7FChTnFcryY5W1nmUYsE/QHFAr1tYAQWtoU9XKXog
F86GvbFQjgJPq5vgULamdoUAm2KgXBq6sRP5Tivq95MR599fH8vO6bv6A3pkNKwIqqHnYxnsomnA
dBDFK8Y7RQ6qdbQgB39B3qgOUKN0PylWnAdWglK/77ZYqrz+A3bWJIVtRC+BgAFp356+SoceHApu
nBgLXINSwIHLjXG+lS2ahK+H2vmiZ6E2eSJilpmBMUkVwv1zDm7nfEeULPpPQcAo6Vxn63l7/kFF
aTbFQLcoTPWiBcvefx/V2L7+DyNxKEuBVNIpWm6PJa3XyynmzqzUBKASRm+hRpZ/fD3K3tRoa7US
WDej2TZxjNIo3Tjje/VITOAOkWIeMlrFcJd2yvTp9Vh7c/MP75xNBWlv80xJEYnpJ43nMvJc9BUx
MfIVhEie/kMUmujWCg95aWPfKrJrAGOw2KbMdXzNbDF2kury1+thdjYVwD9e30AAIe8Ym8Gog4ls
Em45TMog3y8ysQUaaPkEYRXVLswBSvQs5METfdse8yQRtyNSqpjMvP4z9r4pJyFdDyRWQJZvV0mP
Ok49RWW4zPFfuH1pD66Wlhfel3tjpWO6utiBFmY5nq/3slfBNxpcXJ7AbqeaRzeInfHz/yPtvHrs
NoJt/YsIMIdX7swZaWQlW34hHJlz5q+/X48vcERyYxP7HFgwDBiamm5Wd1dYtZZhtL+Eqvaqxf2H
vlWR91DmHZTyPfcUZB0Cy0vkuGY7Hhii7pUs4ziXhnUkHZNPQVuAAa+SdOck3F3kO+Cbngu46NUi
GfCfS8VkHss32r+rdDwWDXw4luP/NlvzWYrGN63TfiD+sHMq7oSm7z0JGgbkt5Sil5vbooRQISyZ
Xfy8qVCxhpvzh1apzRe7lmrrS9jKMYRUDOnUJ4oJ055+4N0d5hkFBU29BZTR0jxkIFIUJk52YboE
nkToIVBegZoNCaeoV93H3irWsgoZ2FgQnqK3RXCyujgjvUgqSyMWVmDXg50s11AsqnoN2SJSe7iH
jb3q9L3zIY6HKByQaq/hGkjUqnMKRfhlLARdwyQZ/THzZa3dWdldOyRrqJ2KB329jYygddIk2dml
V5z8S2b288EGq/h8jdYCA0YGRJYtCNaXH0vvSo3lAPYtIsb30HksX4N4VHZOwr21iDNHMMx7TbS6
sjI3YaG2uESBPscxjcrgYuuJ9fmxL9xzvJ+tiN/ipzQiMRva7L2WXZzGif8uSsgnHPjefk/9QX4+
L0KhmPIRYyRwa1krU0YmdSV1XD5O1zjHoSqD4wxg9/l8Bb57jrFGE4TxM7HgnxYk+3Za5AbbRkc3
+dssM981C1v75/G23TtCdDKY9OcP1bjVx6HqEc48rtkF4MzvDFh+VvrGOaS1BKfmuIeEuBPisyRK
YYYIqjasHUwEyDaK59ll6puPoV36H6TMnH7hQTS/MCkAyEPrdx60e25B3QPuE4XvRYi13MVsKC3J
tKiY0tGCQbNLDZSrlPkgEMc7Z/be6qhIgIZDY4cIa/WEh0rSVwEcwRcYzbsvkVLnkFuhj3eCkdb/
tUXD5gSbyNOnCxcEr+CQWmCZeZ/lAuH0G8PBanJYipvyTUsyC11pqz49dpPNGcYKWTPqFdQvBUZ2
aYWSUi1PaIddO1sb049qObTzJzi90+cI8rjrMARiRlDWwXMFOmdpSOrBgDdRml4ZoquZU9VDt41g
x4yTZu/1uLMmQUPGMARYWKKdles3kaQOsWmn19jvHNuVCUvO9aipz54wiqTv0+bQhMEduh6IoZsE
3r0KkyuuE3r5YPg/xrhtDihoG/UhUczy+PhbbVyefhvtFUwRUHIPrbYw7JrRQIsO7ugwrD87kjz8
5VdDd2P6wdnBaG+RxDSfgTWhsENuS21R/C4/XVK5MaEeEdfxVRmZ9NVGY3jpY3V66ye5+1EXmn2C
2s55cfqhecnLNrkiGxl9CoAp7Sx6+zG5KiE7FEw5fMt1MtBnRuMbWcaih6z15DYpzlEcKztWNkec
Cj5ZgBgpYWIP+MJyuX04Gn1b2tG1FsT0nTHanwennw5wa3Z/1qM8fULfQn66dius0kcFK07BkGO4
tIo2jUXtYELJupvqL50mj59rqsyfHrvNvR3EjkIlCXHwTf1FGmJeHAN96QoytENStZ1bUbTY2cHN
e8NaRPwElRwHnCn71VoQclGCwYiuyWBln2ottH03d0I9BfJeDf8YOhDRx+t6l1JfRImYNMirIdxC
VAhHXZqMsr4zdLOMr7OaKNF3R6qT3jWVWtPeJCrH89WeSy07aLGRzYfO6u0/Rt2s/SP9FNk/ySUs
si8qfX/povGJ9UOdtRAjz34/pm7Hragi7zihf/Mmw08uV65ghJW++LrT+h+VwRmGlxRyPtNT2kSK
TrEf9fXt8RK3J54IjhaJ2E9KgeubjHS8nmUtlC4SGqvFAXaZ5A+nygMgt1bc/HhsbJNgiLiHAyZy
YTg41yl+OEBJSWoTw0RSlmdrbsuXObfrNyQ8e8h5fflvdFpMasZOf3lseeuhBtATW4HPCSwZyJfl
hzQHpYwbSI+vipTaJxMB2gug0PzZZ5xGiRCDEgJlgmJs5aEGXL2m0pic8cCZ2xeSRDU5M93UVC7g
fgVlZcvpkCs3U5B0Ty6QnIm2BmeQ8yfO/HKBmRbws30puDqSiT5a0kvqMR14bJ8NilCvA2MrIjCI
nplcW9qJRikyDURjrygN2Z8oF0Gw3Ua2em77FgzR40VtTjzGqCSI0Q4Gd5lJWBqD3VO2SoR9rtKo
/DVLLWNdk/JxcKS3Wap3fHNzEIQsHw8ApDz0ZbC2tFU7c1dICA1fC9WvT6iqmFeu5uoF3vz+/HhZ
m6eA0ifAICgFaOQRe63cxIf0VkaGgotsipX4QzNEhvF5gKD6j9zqQ8QhOimY3by1sp3e6501Ur9g
9orUEMDw2jCIZTUb9TC69k2vHMyae7pv7eQw2uMeFcXmwLFGnh1iZwf8PoMeq+0ch5DWA0fBhjb9
0CRl7foKtO+Pd/LegvB7MnjavKICtrQC25xuz6gCXJlNDU9pILEWTY5Pc1LsofW3C2LTmFMndyPw
oxG7NDVI6L44kx5cy2zsT/NkK59TwcD+7IKI/i2gE1xT1CXXHaAM9ea5tkP1krZJ8mdqk7c7Whl/
C2o6vo9Nbb0QU1AnCLoOWsrvY5k/x1/EeSWKUipPk/E1qwMP9ajPea78Xk35x6Yunz5fugB0iduf
63Ez+SdHVHeZalAuZdjaV78b50NsqKWXQj67c21svQJTgouQQAE3XxMv1wD/QuD/ykXOra8zelI3
sOaJq0joNzzewzuWmDegLSOyAK7FlVN0TGYxl6wol3RCEGLSy+5gliaaORY4q8emtnchCQceCJcu
n4xRsKX/5fWUDqYNeW0RoJjRMQSDBOZfdiwdUQffm2694+xct2K8gZgYxuOVMUReVbkBUHZpUP98
k6M+fm3lYjo9XtJdKyTojPySfW4kPRVwtCUzPcqlbczpYwRHzgkthb0s9+43AgFN6ChYadaAk5L5
7Z5SsnJxcuaHXGZ2KfVVjh/9VVVms9dZvW9NEKIBseI9We1caCNdXZSWAtPiYCFBptTn2XDKc1o+
zyVHCkrMRmADsS2VYrG9Px3gRoNkPwKWcrHD2niJqjxGYLt+mt1YWBGJEYSpTKOsCSaaCBkqJzbY
vl4ZbhDkd2d/ruqdDGJ7GeFm4IMZagUsQPa5XEvoV6MdhInKdJIgOZQzOWvOs2Vkr2gH5IrbZ0yd
uT7actPOudp+MIPOFnBoEBGCv3mVIcGBJEVxrUNiGAfOSwZJg9uOju2Fc/k0+R9vFJATgeMS8tDr
QXdpHH2rQ+38Utf09xW7NQ6KPfVPnyoBb8EhmOGhmLRGeQD5lKljO9MlC9LBtaK2dNNsmnZimO3Z
NQSARnwqREOBRi4/WBlm82SgvscYTzigE6Gox7K192pHm4SBAXDgFhC+KkyLk/otrSCmZjtNOo6M
Sujai+3n5r96p5SojBTRj3qe7WMTOvlvadHuzQBs3YIbgzl1oKbES+RHS8uyPDDEzNzLpQnG+pr1
wUxYhhpkVsZPI4LE5cRbxQ0FTwgZ0tJU6tfWEDIKf2lsRmKZzTVsl/44mqVNUx0QuLLO4pfJDu0Y
K789ewWDkCNKJxjlH/4sbetqMcP9Fpk8YIr/d8Tc1CFAG+3vp62IwVjBjw5/B+QrSyuWHFtoy3UG
lFOhCSMZWuLf2rjU91ofdz4a4CaAVaK0BFptFcOnDlKEVRZol7wJ5RPTr/2xniY0wMD2PHfKeB0F
Gg+ktbg9xMuyXJLUFVMg6yE8iVboz+6k9Ygt5PK0V4RenbP/7CBcoaisiLm51QdKaq7eAjDVTUMo
8qCEoX4KmaLYuQRX1+9/VlBuA5LBPBIh7nI1yLTMYxhjpc7j7i/muqzkEvtBXx/lTJ3+7TOE4G7R
ZBvPyTpAnSC28SfDqwMe8LyACTLLWwmb25eUUsjXliay+5T/vVvR8WPRehEM+qvlFS3T16ORV7fc
IpnL0QO8hrU0/fF/s7Jai2RVZdFkWXUz9G7+gNaj8ymGQqPaWYz4MT/VpP5bDDN5xEvCAdfE4urg
F3M7JdUtDvtXsx2+5KzsYHRI4IwlfH/PL4qXkTY0ES6QmdWi7CD157jN2hvkZPqIpA7SaK46zUjl
PjZ0zwWJbrkJsUUVY3V2wW+1moUCHiSnDUCqXII3grZfMU6/hF3V5x9kPwzKk5ar+nR9bPrOjhpA
uAAV0H4B/rS6gAu9T3SqcN2taYEnHXoZaMjZGjPolevW14w/kywdQHg9tnpnwTgjMxOwC9GGXjP5
F6ZSzQZPyi2NkSpL0AW7WEQIkUukKB98pYpfbElvyh2zdy4UIFiaptC7FZIIq8R8HmuklpAfQ1tY
GlS3LZzoJQtn9fPj1d01A8ZQtJf4pPLKjNPlZeKgIncz/Mbv3LkhJvkWRlOwx4Vy1xAgUgr4UFZT
blheXRA/5XofmZzt3orcMYAaT+rHJ2UXxKGjVSZ6TIIbg/d6aaWeSpWiTFLfNLV4HSWruxrK7F8e
79kq2sEI4/ninuIUUK5fn+yks1S/mprqNhpt8mKVzZ9dVVFvDuzsxUaDsvzkB74RHtNcLfa49bdn
AFAeCTqVDWZEeKeXCywctWmpOpW3uByaz2WZ5o0rKQOKdalloU9gBEg87rji9gSQMfOCCsgH0d06
TzfMTLYGjfXqBYHIoaKY/7nMGH05lekw3XSrb4/0Pts/H2/zvaWi3keIDJiN4eVVaFdLbcRIiVrf
FBrX9UUeJ5CjmU4YBuFDGqlulxf6tHMe7qyV8AoKay4Y8vf1WhkcVewA7u/bFI/1RxS3O+WXHGKC
9IPkwG/lMiUmRVceYqf+9fFytwdElGzBOgr3pXK1OiDgUcyx6bPiFrR+9uJLWUYHo3xyUkr4LrVa
MEO0sck+1jJUjAfW5jQMxa2rxuQiqVX1aWirvVbdnU8nxmN5HiwIz2xz9enAGdt5nKLiJcMX9mJm
ufNvxtz7kbQSSTtZycqdwOju5gFvkKnFkc6vK6a2noLLV9XihjBlAjdaF13CKKiPjz/RKm79b/MI
TrhY3sljVsEkgymG3ibQiRcmCpdFYHbo3gHZ0wp/r4x0d0GMqwiEObfM+l6uZV/RGIxhBwejO9vd
kN+0dNyLGu4uiFYNc8YgijfezoMaKoAnCiQUiYeCqJ6Pvd4Pn4c6as6P9+6uS/B9xJg7pbh1qaqK
DathJKa4qaieDW6GAu65L0eIF5TJsF4Vv1Sfq6L/97WoalPIhJMerP7yqlSDgjgVMabbqCXW7wYk
3G4hW9HnzLGSHce497W4H/ELRup44FZBESoPCFfJE46hKv0JpivzGALo2rmH730tpgEY4Sf6EgoI
ywU1Ylhk1IPyBm9q9y1Oa/NzHziNF1Ty3vT5PVPg4jlQHFUgnKvyWC+1ZlWnmApJuQ9Bk3Snqc1R
M+/y8PrYMe7t3c+mxP//qTxGbjZXtPxQ/NPiqjhS6TbjY0kguPOc3LMDAoQjxQtKMWT1jZRcmZVR
CYqbmWnjOQkN81LrsL0+Xs29jQMtAdSInoooZi5XU1QAmasqRnEgL0v/lZniXD8oDDj4L0iGoqT8
vzAHETCNdpzcWtM3x/LQ2rmF0F8xdeVRD5zwGqNtjsh8ku4c4Hv7R4z43/Sh6C0uV8bkBmQeDXc6
uzYfCy2b3bpsq+PTCxJdUZ5BUdaBq3lppS1aBzsVh7aVBgMVk679Dnmv2n+goqMEO9buvPZAkAiw
qZ3CpWOLS+sn34tjI8jV3OFu9S35im6pGwXq5E6B7Sap1BwSPUh23H1zD9KQZfpagMjE1OO6khNJ
TExADJffrEySP5nxx7I8lPLcHgeI0k+PN/OuLdpTvCM0qihlLpfX62op1TYub6OMbR2ktKvLc5HX
fLUmiLVPtWQNO5fuxktIIkgMCU9pFwi8wtJkmRqh7tPAuclTNH1IqQwfUkQ/fnm8sM0pI1AQ7Rza
iRRCsLO0IvmjntptipXCCA5q3eofC1Str7FTTTvXxj1TYpSduSowJkxXLE1FQyHndg5z/TgGhUvx
uz6X4mpv4yh4DrqOW1BV57FHpIjzzBu5NCXniJGn6HPeqiw1rr4kOx/Vzkpf69aUnw02hSlefdHT
oe273kCtlMPCmozgFsQWUvZS9T1Ppj0txI37CSUPQlmg+KBbqd0t15PmqW9FTW9dVWP+mCmKh669
7SJd8rWX/Cf7A9zpNIdoUJErQ7ROJ2RpzAfvgfh1W9xiwvuT2fphitR67B8r/tqTM0PvxigJiBj6
P9zR0piutIHQlslvsRGrxzycHXfW8j2g5HtxflFCIsMEYk97iheYXG/1mDDHPBQO+NabrbZ+76Z5
15SHsIsy/ZoadlN4Lfwl4wsA3/RYl7xubj5E4Udk3VtjB0e++ZYi2eXCUgESA5pZD2obs9CjsW22
d8rRqe98R76C+zN+2HE9fmggjpl2nratRS5lqrYiYhRMpquXoJQtv82rNr1FrVn/1liK/8r8b5Z4
dpdYGZq2fqTsmNxcXpAVMdcpyo8OdHHraVinbW2jLvX0VjNB7WZRphyQSd8bFNzcKNAnM4MOmgu8
LUinlaeGDU48+kZ/Gya6MUQqnQspR30oZmOPkvj9NVl6EDk7vFJkYSItWq/ITjkNQVO1t7ALxg+6
MqHjU4VNgEU5fnVSBABtxehcDTXRS6nm+St5m/XHEBiWG/l69ORwBQeHWhoM2hBdga/cTOgyzAGA
tMrqW5639Q9whKpbO22y46zb70gODTjjPYxQAUAtj6fcKP48OkFz63q9C0+jqUmIP0Fn8GywJ9Jo
cjNBaEv/fR1Szn6EMGrYtDdbUto3ZOXT86Q1yQ9Ec9Xj4xdvuyRaeOCrqAayMLrJyyUxFjCkg9Tn
tyKGLNk1Z8n43Kjy+PWxma1vErmCJ6CFbCGisgYWT2mlEejNmGlN/UAEA0d9R4aLsPyThMCUlAB/
k0sDhANfTOK+XNE02xVzkMV8q4KhcsOyD9wk1pIjzcraQ7Prx5MrAy0Gmpd3j84JSLVVLNToFSAu
R+tuyYyucVq2CgyX0O7wuO9BiDebyPEWbv5+a0MIvnK/qgtkezKm/lZ0wXS0WOnHLkMquij9p4tG
Ag1N/5hKPLzjJLvLTQyb3IQML1ZvXQYjAfRuJVNYZrYTmIhfeHGL0NdiEIoemglycQPNmM3SKSsl
VckG2+AcDr6FGGoS/dHrSI8Zeam+ZhU36s7pEl9kY5VCHE1lQcu0zm20UXOkyRnVm9xr/qkO6/o0
t3Z0dqp0+KjMbf9i5Xr2sTZT/294PfYKFpsTRycFZJxgJ6ejJ6/bvXpRxgxdONNNqk35CKH/CMlg
83QChxXyD6F1T+GABuXyA4LItNNE4RQ0+Zgfp97812gq9TiYyl5Nbr0ewiMSRUGDT5wpQLZLSz6D
/WkyNrLHZI70NnDOvVLT91p4a1d5t0JlEVohwSy0fnBGwtrMiezZ82W7FPDWr7U+/KICb3Db0Pgd
FPP58blehwnCINE5xVqCZt7T1WFDkiGeLKj3vTQzRzewQvM4jaHl6lr6vcnDL4+t3dlEMXShkr+h
4LWhHKwrozStpBq9jtH+o15L/qGN2ur02Ir4FD97PuEO9D404inQchmv++OSiKiB3w1ekOTF30ah
6MdinPvLWPnp1a8a7bc0jvNzW+yG7PcsI6BFJUm0OPD+pZO0ml9lhhUPnq7E1XFs5uaoVk1z5NeZ
znZmFZ+aET4bv6qdb4/XvL40xZqJi2jcwBUlBsuXlut0LGdtGHovaXP5BBRfOiDcILu5Pz97P6Op
RVsNySveL9LVdWQ5RsBQ1C5vva6cza9QHTD5XSnh19Ia9yb83n/W8lNScqIALij4RQK5uqCdNpXD
qFc6b9TMWEYPdc5CL5Yas//G45hGx1AfsvirPdRBcJ16LZzdZsxi+6PSO6FycGRQQh5BVSCdplQe
g6Oho1G0c9Nu916jyiwQajxa2xGfQdeHQR3HzmOOCtwH0oHlWx/bxdnp0j2o0D1b5IXAJHBi+rir
DTH6IoobFHG9KDOLQ0cp7XXIhpCzVI7fHrvU9rDiyEDSkZPn7d9QaCZBqORMnONSSdl8cexW/Tal
8ZM6bcw/A19FXgR2FjGAsgYtyH5WNHZgNl7fOf4hSs30EJh6u/OJNrnguxkQTiR9WKEuuzwfaq76
AIyRj5l1rfhDRs/03zGAQrNt4/aUlOb0EqIIcqYfLZ+q1g5vRjjY18cbeufbMeb2zhREa4zp/uXv
kPnGPMa23HhJLOcfDb+MP9RqO1LKysYdAoE7poSQCjENK4bobFVHiswsLu1icry0nxNPjYHSVIbU
Xcz2aWwLMxK4Pg0QISvMBgs3+qkIqM5Z2/R+ZntyWipuUDfxOQhKf+edWkczwgrPOzecaFBzya2s
WDrAIMJ4L7S64IxOsw0kKS6ukGr756bpk286AY/nZFl0LiczuTz+dNuLnZIqg20iFyRPX/c15yzv
kb7zLa8CD/hh6szXioj7Rm4zn4kWqvPcK8qbxpzD8bHh7fvMxxPjvYJmiuHclc+oftsYxhzbnm6l
v4UVHOlw2CaQW6aT2wTyXvyxPfMcdujlucVE+3/9dELwUydkn5YnRQkUnkE3eA0Pzunxot617pbX
OtUBvEYw41EyWFcFqe1XAHkk1VM11OlAG4ZG7xGnyt3RAsXMxe2M4T+NqRUK1MeVXbzldqvVtyyr
iwiUJC8PLfNWVd6SrLaiGwh1/9chonvgTvbYSdemLvwPc1rABe0yJWEEbgouIHAZeGn2iK63vgFq
mFgGGnaeKnLapWtSkZzIggzFo+PDlMnkt7KGYNeYDm8KFZfhnEuNAcCgkig52eZUKjszplsfIUen
eYF/AjUjx13+AoM/t9BdB6qXKshUu0iwtva3ILenX+3RsuZDyL50OxfMxlGwJXShmAQzBZpzdZ9K
BAZMtbaxV8/peEmcMDo3gCCujx3lnhWyW4GpJMXdEDZOul8YdIASTy+l0L/pftWVB6gSpnTnfbhj
iIlgZmtwfpazRuAyANYqyTwkXmqXTM/JeXuqgjr8+vRyBPEPICi8RUz5Lz9UHdWtNIZR6oHLYCTW
mKpDHMFz+NjK5u6n5scwEiVjfgy4E7HWny7kso4MfRz8yCsGGJnMuFQ/FCr0GJqaPillSAwiTFEY
E/guBpNWTa0mTVAhN+PYA000H6Vq9A+I0FhP1hXfrQhcB3gLCotrGrcmr8OCLk3kYawiNVHSojok
Y1js3X6b7Ivl8EILBC9VDr7Tcudyu09zJ8sjrx9q+5c2mfVTGlfGZdTl4MNgSdWF1qjyZHVArI62
NNAuQfZLwrI0SgW8GmNE37wQjdc/GOOY/kjtPnwNrT7+Umnm8Ck2Idt87CPCBxYXMOmXqB7x0QTk
Y11ElY1+0pVEj71MlbKzX0UyqF5uz+etMP7HACAIQDBI2nJpzmxTlNWjxLPiSDvpAVyXvqLvgWvv
+Dt+ThgJvps+7vqJDMMw6abMSrxKHYb4gkSYPp+1pAmDQ+Zku/C1e+ao7lFbR9CGt2t1vCzoQGxN
GkqvqgPfG0aefLtRwjNgo3znkt28LJR5uWT5SkBgSc5Xl2wx9WXTVmXl+Y42lEcHIEb6xkCEmR3A
LqtI1UZOqRJuzV1/CbQSAsDHH3C7VoRFAK5RsxJR3rrB25eq0dnMwXhab8xHdvpvmaf7EPbz3hnf
Hj0ssaHv5JN0LlZXYxDUOfyFbeVBruJ/KCVJR4zdsn4hFteOyWg4V8Oao+eoG0UKBZcG7zajlbBB
rEtkYQ+S2YjagsRtHi8MPDaHagQL2FdJvnPg7uwkyGEYjpngpGOmr065n8i+o/hm4VUK4uHUWNQ5
Pgzq0DQnpZV9aSdevbOddFwJlRmM4tytnRSEAOp1DvGGqYXDWfHb6RWAzfTJYurxkzmnyic0n/b0
zjYxOhkpt5lQJiBQpwG0PO5I5/ZJ7jexZ5ESfIStTTtZ/VjcGLFTAjcvwy7+MmeVE3wsU8loLm2W
WTvbvL3XSCLRHGFmWzQy17/CxMi7NvS2dIMzLUK83LJdHo+9zuIdKzx5XNWO0LunWLdcaDWpNF2i
2r/NVRB+YrruO3Os8ZfHZ++eEdF5ErVwHll5ZSRR59aojNS/5VGWnvMpbQ9aAjnrYytbv9SYhAAi
KhAHJDarb5ZwpYSqngfepMBpMcNa6RUZU52hIe1xG21NcWlSNhLpPgnjGvruMBWTG9pQeBkjYePB
RLcIImdDMiL4eAZouB+vbOuNpDC4PnJSMLWDh1l+JCmt+sms7dQrk1Q9ZqmmeWkyA60PxvFDhHDc
WbFC61g2wXAaguFJam4OAtkqTwTT31zIVFKW5rNUvLtSN3voZaXSsdA1YCM61Y7eRXhi2iPT23oL
5ijWMB8pJCvX+XHKfHvUWsXsZemkX8PSsY9Ij0Snx3u6/YSMANEGAipKTYggdrmolphhSKdw9gLf
pF9Sa1bjOm1GH8iH42uv+nfXmkUJix2k5rUp7rcjit+SNXmKXDUXw+xR+anw0gaNpu+PF7bdPt44
9M0QQAYXQ6d+uTAnygeI9MeeMrhWBdTB45j5IB1E+GM72yWJt1R3CJt5buCJWtnJweiRqfWe5vey
i4hicU3hJzi3nbynKnVvSaRoZKbv9f01E4/ToPE0gx/xLKnLrrKTd+dAgvT28YLExiwDSfHzSQB1
oWKyedfKURo1plcUz5IB08McpuWIdIUoc8NtPoz9mWBdfnL6mLMlQNHEyiA7SKbWHUIrD5XRt0vF
S0BqHGPEsg9BHVmHzkme1DZ/N0VPVxBIC3zoevq4zrJZnrNI8bSRPu7Up9k5RJZ751xtv5W4Dwld
39cExHzpFoZaTnABa7LXUyk91YECp1c57cmp3bUCBBE+bBHMrYs7YaRA1RPYsmclfneeKmN2tbbe
42LaFnfEVgmOHYHToO+4Wsw0z3DA9KPszVYdjGf8W4/+HdNMzV/yUW21i0VFRv/USlNfHeragCOn
l6D8OXH1hMNbKndVeC3zsrOvQWKAywwNP5QkV86qxmBuM0vt78qUJ9lJhnadv9DnaJXETUhkajSl
s6dadW/bxNi0ghQXfMprUp14VOua0HCi5B6P31Xm7F8EPn/vJG2vBiaIqL4BxOLRoHq79IGAIDVt
p27yLF/Kz3LuiLZRYh+0oHqS5BWnFsNKBC6AoBnSXmd/fBY/QoyTi1UvwJKXA8NnsE65WlU3nx7f
D3c2jzo0vibaOOB5VxerXqqRlTXx5MkEgYdpqlTX6u3g+NjKnb0DLUA9Eb1W5vfW5ydKpwCul2n0
2qKurlMNYUlUZuGhmNo9AYetKVgC2D+6i0ROG2ptQ5ecroj9yuNqUD+mqaz8Hjuj9sKsjbSDw7ln
ilIz8QsMOncCpikaHWvUaq8hbL+ixlIc2t6Albq0dwCh23QBuhemH7FFu4cQYul7SF+EatzVlaeq
QKvcJMgk05XqXqpcUIhFdu5HJSzOQI5j5+kXUSh+khvRSARbvuaELNrCNjqOvFcVk3IDn9ieGkmx
zllEO+ixl2zfKjRGwRuJSgSjeuuZwAAxNj0szdqrcym7NlbqXFslzw9Zl/WHvpPNnfR96/v0mXjv
if6oytI1Xe4qlV5j6Ao988LByW5gv/VTIPVfHy9q6yQY4ZvRW6RVyiu8NDIkWaZX+Zx5+SSHP5xg
sI4Tkyo36gnD6XlTJCSidQ/95AZgC/45ksmtMo+mVXcI08pw09oPjnkRhv8LU2C8mXYki6Xit1pV
InjkBn/IvM40/tHmWr0yVRYcg7LVdxKgrVMQjAHyppVN73xDvuVMapGiR1x5A53QPzNLzwsPCY9u
OstKE4d0KKgU7lxX92zi8OSOAnEBwnf5zQC+6WWMpoIXzGH3Faa15hhnWnQO4jL6HTVmZ8feHR8R
mQFuT38AEppVmTYwClmepbz0RkdPJTdTS2t29UquEjIvufz3sZvcWR0c7ZSN+ENPfB3j9uNAt5zm
gEeWD8u1rqZuZSvf/VG6jfNYnh9bu7M20Pni9mJhWxycGQ16qUFqRp8Kqaxz2eVKfUIuoA6uwDDb
Pb3RO2caCCHtOLJlKg3rxqrdNbNTphHYEjsdv8oBKexQ1vmXx4u6s4U0xCE3edev3KQjw6RD09L6
Hd3OwjkrZhQSBJXGpQXDfEvQH336lQaMI0irwGKiU7/u5uh5RHWoC3oPcIHtBpoxeUYZNDvv2Z29
ExS5wKcY3AC+uHJ7a8gLTWVI0xvjHhxc5jS3mGbV9fHebd8yRg346VxQIo5aY3BiGgVqJCW9J4Fi
/S7PU3/U58S8tL5VHBFzbz5Ik6Y8e9XjE2KkmW3kCoFTanmiczmKzQh6R2+oFe1LpGrhp7qyfjxe
2Wb/MMLotxBlIw7ley2NBJMdtXko9V4wgU2Y4jg75Em4R457zwp5MPEulQSixFUTJFO1yZGIzT07
KdJjm+m9qzvzXgltc2zFIYInjV4+PJK03JZrgU3H6gpYxejYT9YbuqHIAFhV/DbkWfD8t6EeAsKY
cqh4/Vem4lDqqiypB08apEb1ZCdrx2OIrtGzYw1cP+Q7lHf5/hRj1mXBVpcGvnw+eBwz/Ysl9ZWr
obL77WkveB/dIVoiV7gzwp4hcV/jasYYTC0F6667taZpRDuZ/cYPhMYmbVdwzLTCoD5ffqGu8/uW
p2T0Inz7SPI4vmZhWT97fWOFW+4dxUzb1V7dCcwyOz2dfdlTpjQ6zEMTukXvpKey3aU23LicMMUh
JWgH088BWi4oDrRumpRU9kzowzI3s/2eIJcPRMAbUoQ5Pf5Om/qjwSwN7Sj+TXhL3XNpbpxRvzYi
VgbKMT7LTSf93g+d/rXNovAcEpQA61TGo6b5/9RQ4d4eW7+zWOIL6uBCsY9kUnzdn5vAo5SP4FJk
LwoV/cUsLAfhsDw6RFpU7TwemwuXhRp0LwU5BViu9eR9bBpxZzEd4MlUBg9T3r0Ntn6S1GQ4WVb2
OmfFHkXy1jXFsCEHWszxAk1bpcqRVmTaBBrCq+turFxTUv5iTM95Flws5EMdIGma4Dxk0HHtm5MW
xxwD2ZO0EqRhb3GyC7k/KaXV7Dxa288FNZUY1AGsJVqYqwQshikhQdVZ8eQ89/8Z2nE45aVVHLSy
k3f6zXdMkSQLRnJ2T2AElp7h5P0sZXbte/5YRJUbyaNxkhlYd/3AmZ6lYWELRUZOI0agY6jZLY0h
5sj178Q+ibkU/WvmWuZpavWkDB/dX957zjTQJXBi1FWXVuqUgcbMTywviYb81JWqIJ+ui51MYevn
jAkAqBAYPrx8rV5ugzoNfTkxPamKinMSBUnrmkNin5goiW5+N4wHCgZPl3HREqBBzwQb4Sb/vfL1
PAjahGfH8rRSG1y8p7hIejntrG0TcPKO0AUSBqipsqHLHex1Bby0r2qeVmnqydSq8Jc4pHcSaJL1
agda8eybLCrtgLQFGJJkYU1nE4o+JFFB86JVCJczO1lASuKnvz55CfI+CqQyqHneGAa4lqvy/XyQ
UNnEShL4v7eTnrtOVg+vYzcPOxu4vJI4T1x9IJTIsQTb7AY4R7vRh09J6c6lPWaYAUmnuaMySHtT
ocvj+58hQuh3XUMxk7P6UkPukx3MQ3+uHSU/B2MPFqCvolcEi/aaqfdNkYXQqhBo/dXh1YI4pJcx
9eeh1U6jpjVvhdL2n7t5D0B9b/N4IUF4Cxg1rZHldwoaZjySxmZNLVX8wYlbN5u0PZIT8b7/T6vi
v50jNWAOk1iQZ3m1nBApH2SXsNK0evASjLpxliKtOQAKMw8psINfzEIaX1q528nmlpHAu2HyYR4q
3AN44NoNK7SDYhUNknOgaNIFRHVIYNiW8kU2x/oYx5V8BTOonBGgdY5mqu+JGN35jiIAFh00HrRN
d6FC2DOeZ+y3uZS78pAkhybKJy/Ly3gn7FgB9v//Wum60voUTes1j2op6bUWpeVwnnIYSnxf/X+c
ndeOnErbto8IiRx2oePMOC7nHWSvZZMKKGIBR/9fzPtvuOlRt+azLO9YmpoKVD3hDsFRq9rxaNlJ
t3PRiw8HY5kfV4/x1azS22cGDgqz33uhY0z1aSiRTqmWwvt0+yp44YjBGaXAuPa517zw8oilRQs9
YsxZg74y9kvi1+E4VvHu9ijPLZTNGWMYSh+UdhC32m61kRZu4VeDOtgtaKAK2MdbG644Nt1dvCuU
VYSJ6Nzj5HR9pHU4jCWBme9zr+0/3v5NLi/0/+0DtwMVLaAtKxricr5TofVdUlbq4MWpG4rA1x4b
mFJg9OL+MErtdfzx/43nIuhOroC6rbvF6CXoDBaKgvXBzXKQSgmNuMGoJS256p4sw/VxXqllBH+U
4H1AGJvvuFsWA6F8i6k5anlniSL4XNai2OeIew13kqCXx6LRCNeFyvi2iYoo5Zynk68Oud2Qa3Uo
PoSgMHAB8/rx8+0t27CN1zVkYquXMNKnVOK3vRJFE9hIBEwht1ti+SjGNhneztBx1SFNvd76Ohe+
+15f4iALHQXU2KkMp4kSLVhkZKUJcmmhWdTEKXdW4frjAUxGYIAAvc9rvUVu2CBCpDV76hA7ovjg
C8zq0iB4nfbF/6YPAgx8AZhEmvCbfRV2qbV9wChLVQ4PlluZodSD/s4n+uJcKAKsrwCw3q0eYeEl
owugfjosc/AHmWcRBfaU34kGnpG8l/cAbyYSBysvceVJbT6/ljdFakYzHwKVDxLFyjhtIhvdsz6c
rC7QImTv4NvVnfLl3tbjojwKaSXtMUZTrHs05tksd4OeFvZ7YtFmjgpspttz51KCD2dj7O7Vll44
6Ej7rCyDZ3LeNswcl8VMW4myTzn5X+cF3XU7Vd+Bbd5z1nhh/QlakGmD3EgIuO1XWAqcgO3HE6FL
rYWy7IqojKd7o1xff6ujFCVvhGngSm2Rk8poJrcr2vmg1u+kXYD46eWjlaBh6/TWHfz9Gp5sNpvw
D3gmAe0Kdd0UFhLMJuQMhehQaqKMvME3q7DzrWXvOHP+WGBwdii6Mft++7p4zqsvhyWvIh9BOoLW
Beziyyt+zIOiH+jiH5q+jv/EkIu7o23nYx7WQWME33l81BcEc4T3WGdqSELkiQvjEHRGFuwzN7H/
04Ch29Eg5mr1rhBW/DZvPT/Hkcru+r3RLW4SGquT8G9/MJcnGkziS780Rf9g13mCXrRT4XXR6KX/
aJY4roey1az6mMWm+2XJY60LJ6VS810p5dLR3l9gCaw2RPJkDrOLa2MslfswTHJOjL01FeVvHfm0
+BiXlpR8HU42t3e+zOvj54MIo1Tx3FAloLpctNxcRhdKpAVrZ6lOKXDEiGT4dfDq9SojEYAphN0N
Sa+77eWndpFPnjl7B6PUi7c13KGHWpf32BHXAS1BM6Qrk64fkCJ7netfNZ6+aQ3h9Z53qDVZvrfL
STsoLZnfppi279p2TL/HsHh2NnyZO1W7F0aG004Zkmx7zas2lZEakYvaH13/YBvjyZ3sLJyl9QuD
sTOCXW+n2JVhHL+yIomVOwyXFUi+uvJQ2996QxiVb06V2zoHJVpzt6hpPmSNod957LY3IaOshMeV
Pkf9DsL+5aomXF0JfU7nYCCHGmpJ5v/qhzKgIe2kr8qCnyeEhYdrM9r6j7vJe2bZ1vlI/eWgF1hq
IFA4fptzf/lx+6LY3oVMiGIPJXZCGJRntvFSMmD6unIQDnnXOm40LEv7Ka5VocKmm4KfviP1e3Le
L6zhav2DiAi1Eopam6tJCdiesytcAgbECoeszQ+Ka2YPwOUedOqloaCrQR6lsAsabFMfGd2qNbyZ
oUbPGsJ8Mcco12F6pflyD1H60kKuRw9JxJWgv42p8QkGvbP07iGdJhH5SWH+SGSHkYI7xe/VUnvR
qzeOHjg3yGoJS1Vm/X3++r6XSjjSWLEQha2SKGkQkneNYj4i59rtLLLF/8N4BF40pQmrKUJuxjPh
MogY6NihyTPviVGqw1wu8uh6w7wvDa36dHt+L2wd6TiyLKuwyApevZyfnbuE7Ot45K3V17oRSFMb
1fy99bGiuz3UVV7KR7CqfKxKuKCCcUO/HMtAknPsGxEfvGlsv+GoFNcVmr9D2X8bfCn8j73ttw6S
V3FtnlKjQwxKwp9VZ8dI5seaJ2NEZ06k+s6scrtd66ZtfeeX3L5N1MHIUDlDNMYCqsCb+9ymcCQb
W/MOmbOInT3M/a5U3e/bK/HSILSnID4QIJFGbR5ANPVokSG4ebBzfANgSGrh7Pb3ai3rT/k7Nlmn
stZaaLisBdPtKHMiRY7ea3AQs+rOSnT4JaaDvp+cYXw/13FythdP33uDmfzjjUa3f+0keROpTT07
I6349svdLnIpRzHkyTFX5KBFYhkHVxa/bg/ywpnidK4vL80P7p/t+ysX4dd1MCXHDCdqYh1ISPBM
6XZmu3ZYgp9G3Or2cVR9YHyM7UWPc9Jhp593kMDRnU5qX6MeofKgf5oac/jtDZZ6nUHZ+sRgqLBi
qMFhQgXZ3llYjcf5YCfpsZuUe7Ty0jkObSlfJVv4/0dhJaCw8a1Slrxc7ya2aytbRHpM+6yJ9E6k
lMLT+tW7ylygzxBxQNakPHw5Cg382ZvrOj1afm2F7pRXkaJueOcWvP5AQBQTzq9iUeiZbcHFJQB3
iRRMeiwpiPNP40eT1Vd3ujBXo1ArgZnjQjVkX67km8YpiBO7bhnFCLJ9B/43yvH+ee1c+MngSTF3
BiO2trEuV8y34lTmuZYeNeHGKL8F2o+mn+uftz+EjX8o2/88DK0yKu1kXfrm4Vg0y52GDiMDfSzd
P0swOctn00ulExJwJO+bOBDtgzZqi/6US9v/rc9F5yoiEWynQ9FnKtv1E0jKX2ONGeIhCYziH5nb
0NzG0hvfJMm09A9WWqk8XJzFSY8jGOwsmmWedKFuVSjZ6XoyfOj8ARb07cldPVLMDTW0lbMLvftK
eHmtTLoxKRNzaxAItO36sajy5UGri3t0yZeGouW+GhLjVQ3M7nK39CLH0g06zNERLv4IJZZGGW2U
MA+yezyEbcq6qq1hV7A+vavuz/apqXLPVaoL4NI35alf3Wqc0fnFdfxxrtz3A2YQr17F59rrKrqP
PdQ2IdLQVJS+3eVHJ3ebcMEbG9HDGAMg2raH20O98GURcK7AH2JPotDNKuYBGqN50eRHWZjiGOit
2jmF9To/hucjv0ad9BEwgFyFky73qrVtMmKzz48aNNoIXfhq5xldfOfwvTgX8h3KGHDaqL1djmJN
/TxqOeWpjOxvr5ShotxFR/X2im2zOQ7D2pogEiNjpSy2iY0cJAWbLDPy4+hxDTV2ZT+2ojSg9tha
14em042/Z8MRZxv5+++3x35phoxL5YlaDQKLm6ujLlVSeC1jk/00u0CZ805DBfpVyLP/7RYZEAkJ
mR2DrSvwVyRdN6pudM3DaQXh6l2dwg1cFlyn/g9zWZUpQdvQZNimc0JYyTKWen4sSkePvMWDs7Do
wWtfQaJY2kgQQSgWE2Rt7vSiHfrRSEVxNBctPQXlQAbeic+3p7Iu+0X8BqWHZjp/we3TQNgMojLb
mselEce+GdCAXajG9JZTziGooOzgydb47/aA13cfVRmknfGLo3dCt+pyh7xyjCGEUDxy0n58twyz
tZNa3vznFuLOVXQ1NYIgCiaA6Gg1gthaT+RfZ0GhLqT01iyOxqR1+qOtBiMPqwTR+ZNt0i9+mqoR
nsnt6b00KA0E4iNaMkhXb6aXDDqMvJRLyW+SaTfrSh197CChN0OFDHt24d/bA16tJ7MEjbh6NKNn
QMp6OUurFl4cQ7g9ismUwT5OPZBHder5x96urHuusS9Nj/iX88jbxQWymR6BbJJ5+sxoCJ2FiPj3
n2UX+7+4oq03sea+0iGDD5rpPXeKuXyJbbe9gt6FvZIgsnYs26l5o8WG8UEDhv5TtiTlRlLesxR+
aYLQIsjCaRqsSl+Xy9lTQS4W8EDHap7zBu6qNlq7vk/yU6m8+MPUKHF+7QZSGiK3IBLlgwBNeDli
EguhGegqHeNqoSuMmO9D4WfZO22e68Ptoa4nx1ABRFUEViiVbxvjXQKNS0xWdfTYKCgYuvzieBlt
i2JM4upkzFK+tgwLLWJlJtLtovQF62M7OypPmV32gD6HOaF2EnwGLtfdyUquvwHK8qCB/PX5ZF7r
///1pRd+a04ZfaTjZJBQh5qMs/cjj92nxU6WP7fX8OodY0JgdOAfcWlem/xACmrEnJX1kcaOHbUF
l/eubQLtno7As2j1xc28DrTCtMFpcxq3K2dr6Why+uQxCUT+j3Kzrovixc+mE+EwYnCzCoqw9rOm
e6j8rEvectUln6WX+TPgl6Z5N7iFNfwa3Zz6bCwSB7dxHSpTWAvHid/JvIKnJdJ2+gIqx6kjSJzJ
8gAlb7EeZpDdLhr/Y+vsh8YwftT+MKRVSAFgCmTo2ap+bSV9PSgkffjmEtOt5oCXexhUyzKLzi+P
2kTXbCxi443Ms+Xz7d27ioA2o6xfyF8nBaiTaVaFVbJ7QY7krONHdTngsFKWxd7Pe8G6pvJT1Uhx
vD3yenFst5OLGtQQLLm1jHA5sgRK0SViRT/jcnuCIz7tY3NoImOS7kd0ReZTYyTZJx/O8JtkNDjG
/4fxIcwRAOIkeSV8JO1EaWjTVquXZInWVpn/SLViikqpibeyM9PIwTXuTa+NwZeMZ/+1aTAFCng1
PByQ1ilNbx6OAQSJu1QFn2hc+GfXGpd3Q0GYcXuSG0rq+lwAwFlp+ICLVmT7Zn+7QNCAww4Ix+pA
9md9Eb0TZtncWWcarXIO3cLUxn/TwdKSUK+9pTyTlTbGgzQ7Vw9rQ/kwTDU3lag2FVqOs4U5lZGs
IMKGnedN6MqLRs8iJWyYz11Qze4Zvb0qfxysonXvHNf10F8emvWV5V3ndiOv3/ZQWSEsFUDZUAke
63AWwouENnxClmbZ316566dhLXav9xkXjonk1+XxbAvV2oi610e0ih0jDLJZe6oruzo2MpahNRji
dS49z1tFGQEkJ98CNdBteIbAgL9MyCQc5zoR+yXPPgWtFkSBmd7DW1xf2YS4vLDUnqFDW94mUZyg
TA0kb/UxgZS/H5WtH3Q53sMqX18tFJGIjQCA+Zy+bTvJXKS/DKklj30Qf+elHyN7NPbco3qEsJUZ
mbX2fm7sO9HDC/u2HnWkICDRUUne7FvRJVIqNGGPiz1nRztHbqxtxjqylzLZj4slv9w+Jy+s5cV4
m2sMl+QU8LCSx8Lr9PNijXhZk9dGt0d54dwjB05MBB2BIHp7GgefAChX8yoD0QTZrmuFN2PtqFs7
9Bq8OzfzC0tIB5dLCdnFVZ10/WX+ehPqtKp7q6zlsa4tUGuT+jNZyZesqn4vffzr9sReWD4uf5pX
XIXQ/bbxM6qgWlxURFmV1NsowQ90V9rBvdjhehSIctRGVhicz+ne5PkY19g+/hPDUQRet+rk9loY
u2P9WrgQ67U6lgAYBTZFtLLJtse8LHxPMs5odkbYuItxchNh7W6v2fVhoCLyDOxdRduuFAi7NHYx
b1r6Y2bOZhLFE8/mfnTM3D66S+nfIwNcHwcav2v1irNHu2qLKOmHNh86exqOXgpHKfRbv6tOxAwi
e4v5bVG/l53Rvo5xu16Ga3OfFhjzRGZx28fQdE+4naFjcm641c5vMy0Si2VQ+x7uvZHXy7liu1bt
TzrRFCA3GQ79M6k3hqYf435UURpn2U6WfnfuIWTdkd26OocEc1S8yeBs9ICu2OYFh72aqIofk7aZ
dn3SNIcVM3nn0X+GLF28kvx40hkQEs8CkltNl9aIhwKXBLzbVdV+NVwu+KNRJVkXpYVK7P1Q2e23
ObbNPovivFXzU23U3XyyCvCryZ3f5nrONEaIb0h6aFxc2VPaZaM0a0jsYzAg+h/3nn5UPnYNt7+J
Z+bw5ZwBnXE4OaM21/5We8Ob09rVgW8dx9Ipln3Xe0n7NreXrNrRo9L8MHNT0YeDyiftETxoYBPO
S6N46ii6LWR8kzEYn/WsrVz9uMxeM8IN6Wftaz/o0OV9irb2P5ULSGGPuIwKHlNZQ5ARDfh62dTd
RDJQJ/2yKzyzMX8E2eJ9aUGLiixsByG9KF2Mcn6kgI4AcomLyZfSzyEIj66SMpSV23l7KWVjnBod
JOPjoOdGsR9H6Q5vy0CCrG/qMU8QM7aLcbc0qSn/q8uu/2KJzu7CMXHS9tjknTGGfqPBGJfSABMQ
BTQCH7DU6rtdQvmugplkS//ke3MsPixJ2ruE+fHs7mOjjfvPA8o83o5MKlNvOpAHwQFCDQ4Ri+P1
7b6qRB7sJk9pC6WcaVan0TbR2IlFan62gmXR+WpWuf4Gd8g/sgbS/a3UkYL9GVux0J+E3+Zi38ZD
Ff93e/+vT9nKbSOaJ9AAF7ZFX0/SmLqcNuCxCzq5c3sjiTCpkafbo2yvQq5bikogE2hU08Xa4t1G
NtLQh6U4L2ljfjKXyf6Sdab85WsIvIEDvkd52M6K8dYeK1Eoflgc781LLJHLtzBFE2fVaVbkSs//
R1ZV9fP2rLYX4PMoGHmSJdCEobB6+d67FYbjk65hmKTHfbHrZmCKK0w/ncKSPP5eyex6UhRx1wCX
Gxe3vq295tRMQa3FIsM7DxVH8LRD+8Pn2bonYHQ9rRUrBTiGQJBDvb0RQCY2vtWWOUeSBDpJO+Qq
TdDSZVvcM2+8PhdUdMDWEe5yKAAdXa6gjOO+N+hnn7WybnaFHQyfDKPpdqObWV/iwL+n5/HC1NYK
0jo3niz0WC7H611o8ksy5Ge3HdReLEpVxDOV/tSXlfb99um42q61ublKBK9KEQTnm9ORWC0FJuTc
zoOdqT1qWtrOs8vXEmGAWIOz5mCQsJIqbGNOrGFcRJq05TyCp/xXxsX8zbTj4XVimytzck18KLOD
hgF/tgX7OlOVmap29DMKG26Y90FzHsRkc9CrYgnzNBdJqLJk+f3aNVyzkRUpi9AAmJ9NkhAUTuNT
r2rPcx+0hxVgGOHAnX149SgwsVhBIlzCte0asofWIHLVcjuRIXcTiLNOK17ndbYuIe85/TKuwDUX
2bJ7qwxxYJge3dm2tQFf196LDDvudrfnsp6qv5/z51Ge23I4nqHLsImkS9EUYDyb7qy3kxflLa+G
Kh6TpHj0A2VForWTOynW1TcMVocuBcTuFThypSXuokwCg83szlo+zB/LtumPQTK1h9qLrXNf1OpO
onr9XSGnT0QETYX2zxW1IJin3lh0YzznXZBEHvDhsBjEPeWz63XkkuCtQlKDKhDev5c3BYtnlR1v
N8VtL/njZVapQoD2CU58I9jaUwdP6YOBH/q9IHT9wZcbCEZ7vS5oaSHDt61mjF081CNK8MCd6vmP
bo1y36fV8qhjxn6aAVYQyhS588VQ2T0J2OuVXYd+ZmZjyA7k7XLOfV3msI4yddYDNIEQDpnPZm7d
I/he3cGA3ilHr8A63jLAJpejpDDnzb4c1TlrDRcXRzt4shqp75EfvPdivjQU0AFE5VAuA5+zTviv
hNzwKdSpRlNnE+OlUJ+mdo8ihhe1se8ebn93a7Kz3TZiDg4kD8zq93A5VBPrdaHLfDqbhsi/F4jr
y32Zu9oUDa6koRA3S/zO8Abn55hOo4j0pK/vVEavP0SSWzTnIJSyvFecyL4FDgKhaj6rtEyngzmS
s/wU+lz+9EowZO+Upk/NK+EGFKjIpZ+vGrAuV9ISVp+Z/WBa49m3m+JBH7rsRA3Te/Unzyik0NQV
V42WbaA1T3ixDIJRNJlM+7pu5c4U/T+3d/A5H99uIW8NqGdeAgi5m0/eKwIMo2tGSb0U1g0eDNxi
sTOr5a1ZWfYQllZvvHdyORtcrLqIgUG6ldwJvIK6g6HGDjKOaPM0TGupsN+a2rSA64De9yvT4XXV
4QsQwtDTcbgoLg/bomU4+a3rwUFWH1PD7X6LeszurPoLR5qvlBAG3DxB07bRANqhcFOAEGdfOJX7
jiOduFGhT2W2Iylxs1NjL/O/yoyN/EDFF7PH2vHj7s5v8cKlBCUCB0uYK9wYWxwQrliT12eTOsPN
9g+FqzePJNv3TJKur/sVRPssGgughZ7m5YomAKaoIGfTmXij7NhYPTOiqRVmEGKXLqc3aaxp+RuP
cOceD/KlCfLZgjzFaAhw37oNf11SBYzXZY4LTH2Ctn+sCvEhyMv29d8p0Q2BNh4SdDe3N2FlmQlK
98xPdDO1k9Qo9w2OHHfO5fV9CxxjxVrSNmGMbZchnmZLJPW8nPOeYHDnx8rLQ7A6sbP3QPffs2i6
Gm7NhlbVZHOVwCA3ulw5G7jwVJCkYf0+VjL0RVzss9m0H2K8ou8wtp5LkBe3A4NRmySRxU1oBYRc
DoZMOcjCxPLOeePLP1mDBPZx6DtfO8H8SOQuXqTmfexro/hildAnopRChIhKilVy19AD+p5qjiTJ
mZO0fMdz4Mn3M6ZSnzUT5m+E3lD6kXZZMIVzXNnNEo79KPtHsy+KKsoGK/k+Yvng70xHK/8DBCLK
swiE+GqljpChokil7YIJK7edY80K03iK/c7eRH4i+2Q7mk3RUVNVdWhdjFq/LZlT/LaXXpj/ArYo
xXmoEMT8YCKxIMNGa40BUJWW2R8XgEnN40CWIUJlEr7uhyWGimwbyprCccJ85048efUpstA0P2jC
r01ruFeXC10Og0phETpnrdc/W2RMXKfjUSskktEC5BxQojtXzEvniJsUIWe29xp67mSOvwD1d8+g
a2fj0CF2m2FLlYP5spZkfHWYBb/rmX5FCxUs4JbEkNmqFfNkLGcsped9JjMR9WX87+3X7CoYYBCi
SGrpa77Lq3m5ijwMfToCSz5rQHgiJO465JWl2T/ZRdq818vCvfPtX11jDAi3kAo7qpwE5ptrDJ3A
QPrpSIYYUKmzYxVE4HnMO1v14iirUhZlYApK9mYUla56DCrQz/5YjO+nOtA/zyq51+J+aRTUOTDv
AkWw9j8uF6+jvFdbRWGcU8tsTliv4RFIzeXOQb8+divuY00vzDXY3iK8TJQ3OW+pc67q1txrcVpF
wqiGEPTtveftekKYglDnWxljPmjaTcztlbrBx28653ZanMiaRnJ2edfk4HpCKxmFVgAmZquu3WbZ
yCmMxOwXH9elKROf9KCgs+0YuSz+U0Zuf7x9wq/nxOWP4BgfLARwukaXmzQioqqmtvHPM3H2Vzza
sy+imO9x+14chRoVSqk4kJIcXY5SDU0nZaz882D4w5dmTIdHQ8umL7fn8vzNX74uHDWiLOqW/L0C
VIEi1O0inoNz0M71FI1J1WcHBKvcJoodiRGBZ83+734yih+x1oz5MU30/leVOX1+8JISx04X44d7
0pUvbCjYV3Zz1bIGeLW5ilWJPVmDUd/ZLYzUfT+pZeyg8JbF8nmu++T37UV4YalBA9Lg4VqkRLJV
TqADPcpGTYzmZk7E9+Ic3ETds8d7aU5IcoMWoJkEgmWzoUM61HoRd8FZAXYMDT3XzxO8vFOZDn14
e0LXLxnsSWpS9OSeZX42y7fGC7ZANODs2Hl59AnAwkUGCKy1egVN1NF/W9ndj/CFVURGhBwUjAJu
NVuMQi1Rz/erJj4PSf9MQCsjfbjrVXH9vNBlXPvq6M+vYLnNx5f2q7uhFcfndPbl2zrLin9hJWnh
MJbqEb+W6c5z9sJSEk4CnSdIfla0vPwMpZpi28m0+NwnQxBqei32euLmn3RqjrvAaM3HWo3tPWTJ
S2uJxgH4Ylhp8KE2G6gDY09jlWOoInipfV/px8BcXks/4HYh+OfdXFG3aDRuLuc5MGfbnmFCW4v4
dxh6tU8b/9UpNIM8sxuIChBseGam/ZVllHrrFcTm2nmcfJjQtqkdhHCLO1HyCx8XEdTKmqSLCrFr
s2BpU1IQa1Nke20zi1rTKQ8l3kEnZ6l+vfrbuhhps2i60yQyQeT/HEhL7LzFrVArdPiE0QgtD97Q
AQkT6Ansbw/74gQ58TbYVzxTtlGOWQHoSw2WUYxZ/ItigdFFamibJXJV0/589WCourhU9SlArnDG
y0NPFAx6gHL82SYEeW/Rag4hu6Ly0enOndrRCycdwcJVTItaDg/QZuOWzFrccvDicza18UF0zbLr
Jvd1QrGUwIl0KI4RI4DMhPu32bQsoNPYTbZ2Rlna2WV6vux0d5hOr162gJlAgia8WsuZl8vWawUm
nnOWPMRWJ1YwYrAvMZ55qmlYvL891PU1SOePO5aUBS9bzv3lUMOQjY3tLvN5mNIf9hT/DnLr46LX
QZRAt7g91vXRW2HyYDs4CCvqZ93Cv75gc4VaJKOazyiKWJH0PX9v0Z+PJjjHu9tDXZ8GhsK+FrLD
ql54VW/L3MwvHJNKooB019qdvcuW/nXuTutpoGsFd20Fq1Cg3fodJbImspqVfS41o9/VXvpvvwRu
ZA/TPbrS9XyQiqMk6vGHatmWu6apepJ0DHjpK315D7aheCiC7nUOys/zWb1UKVMiMwUKZ/O5Fl6c
pemsmee4T+0DNH/7jJ8hdEVjuQfWe2FCgGCAqrNBNE699f//OguGN1YePAbrjItGFlUjijXGVNxT
E7g+cSBFucbp7KzKqVsGvHDHEdiQ655BtdGTHfyfqXDfLLk93rlVr6dD7EsahFqW+UyGupxOAIjX
qr3cO3ep8ad3kuxkF5N9uH2or0MIBlmnAUqUUH7reRsnSopCdt55bpdqDC2pVY9e4S5fSZO1IfQH
Omd0NufKCW8P/MLseA4JAqkpo3CxhVioHsJf247WeWq75pR6w0cdMYE7s7sexAfpABaBLikv/HaQ
2BelPcueUEWSM7TTFIdao79ONnU94quQ5AoTxbgPH8T1xPx17riZ0pLyEqIts1PtRqeuoqTr7yGf
KFPwcy7TIa5V0i0CIlRTyb4245idbFKZxWfRo0m80/LRM04dJLZfuZz6L0kz2f9Vdq1rByvtBz8L
QV3i+Yy/dTAHUeH0iYy8YjTFGzOjcPSxFRIbjbVZrx3iPB6sNyYd32qPO2YFFycTeCgpPTb6Q1K1
trbzhW4Nb8AKSOfg0wNLj7VTUlQzzLqIw6QqOvW45JWaj51jD0E0BmVQ7BeZePZO71sHQaWsHrqH
3kqE8eTMTu+KMK9lVwCOwrHnOAhzWk7uiHzGHhCQbX+2NQ3tJdWWTmi4GNN8kJI75lRZWqp2Xhsr
WPKzVYppN0yju5zEYgjnbE0UXSKnK1taW3PadB9n8LrWLsb56E9bTl37pq5zeoZm2yefldanwW7U
4yV51ytLy6LSy5t2t3ATL2HqVm6585rW+cR3L5OTa2kmZf8UFxnAWa69rzy7dt6hU1R96Exm/CZR
plUcXC9xm9Pg2YvaB5mYilNlCvSpRzuvrXxXawbW43Wluf3OyBFuDXF7HD6P2Tj/yGXfTaG2DMKJ
xhzG6EfMwWQCZstSadhOrpt0oRjKrjxPRlZP4KYsHiJeLkAjXraUwQBcdETSakYpo/zg2MCK36RO
gKxW7aD695bSZer9NzeaLn52cprSR6OXKDDYyG/p30xvQWGx10BnPMzwM5sQGQGf8p+KkYFFCwwy
y4mOL2Yz1Ee/Ol2NWWXVOAbRpZVoJZgVe/J3S68Qcs2rgeVVc4u/tWEPSRGWDa2Th9wBzPfgrcKA
O0dOfJ/1MPXayc7AmO9SEETVMRcEew8a6um8gDbb8kTqPf8eZmcw33qT4ZWhBqrlZ6s7rU99wHHb
04KNRL/3qi5xqc3mcozI45cPWRy7fuR2TZq9tUcKDk/O0hnDAzE57D4376DNpiBh/NBTYNGg3I+r
AO0s7crbjbM2yXMRN0X3OJVTEUdzafcYuNbmUkaYpkN3GDorn3YTfKAu7B2tH8Ol6XSePBeoYDRJ
MYiHLtbGKcwkviwnqwU9tStcsHR73hQxc1aAjkYE7f1IJgw8b/zoBRPbm9i+OUVz5vvTY9C6s3XA
5i6x3+TzoPq9SsdkPNa4k9DOxe7KHN/DFWuqE+bVurYHAC69b/GSWt1TMBb+t7TP9X/6ugqCKItl
Wj0lmDiiZwpZKYadaqo2KpaW86RprlZGvjtqcbgkExyWsU6NJtLI2mKKwChHRHhqJnPkinEsCFbs
bArbpAtQ56Mo866atfwfEwW/f/C/zfP3iRFI43OrlnJ6b3Be6lMDzn1+cJti8sKqaLryew/FZNiN
QNW0na1EUEcY1kCPCgfIdXMbTSBq6zArTSDEqaX8b44XK7TSJruxQiOn4/2rT1sxRGXtdm1L3VDZ
H0Wfih+DIw15HFtrFkej0McvU2/lxcfZAwP3zqsWoU4dRY/2kz3N7H/WBfWXRhsTY4eYVJCGiaGA
fDZVmrzLe8CJh8DU+HqcWcRv0Jv00n3Odzz9mkdDNUCA+NwfR5OtCw27K7unAVcyIwKuY6BHno5i
PPprRLvvO8dQIV8JS6jVQRp85xqOi6NltUMb9sKIg9PsxXZ/gn0adIdAAN+PGg8s+B86G9KPelTp
zGMhljE+aCowtENLIXB58nowkx+yxhXlrp5Va35wNZUsRxxKdIW1s9l9XWKvV+8S3c6bfYakoNyN
bCWo9mbG/6Uc5TK9zVB9hliOJh3AsCLpOx3500Gzd4PSUJ4d4LXYTzy1cRVOJW3JQ+qoYnoA7mmj
vjl1vTqXnhZo74JBomfa4llhPhWDKoews4KpO/tLbM5PBN2O9W9sOtjATtZofYROH3ifC+lr1deY
mqb+jyHSoTiLQUdmPV2Qxzjihte9zRednNrNRxF81qq5Q8yzb2ZHg+45zoo3f4ot9z3HZDaeihx7
cl6dpJc73azSEtNSv9U+CgfjlkMl/x9n57Ujt7G26ysqgDmcstOwZzTKmvE6ISTLZg7FWOTV74f6
T9zsxjRmY8HrwIJVXcUKX3iD1aXHUkb5tFOd6I3nZEYo9egBq8U1rIlnNtYCrPnkNRAA93Exd84r
N1Zf/1q0Vdd0V2tFNX9pm6gaj3TF+m+umK15NzRe5J47QbuA6wHDopADrn92FqfWDoNqe+PBR4FL
/GxBTLbHJKMGeaSrUOg44+QCf9x0ttn52tjYBY0mSyxHZZNpH0wabfFzinv1X4mdWX4XGHMk8r3d
cm8GcVrV8qNP/7Y7O9yEH01LNNUvTWFet6/riMQWE1f9H9pXpE197i31A4AwqXaiTwcvKBZV2b+t
FPe8AHph3e4RbxK0TNHjtTvWeTGLf3h95PjBF57wg7ktu2EnykzHj9Zye/HYZZnDfzzTXznYdcat
iqJtHwX0/2yKIp0XE2LaYnF3fj0b3xq7bD+lRVfbAUvvuc+x1jlZOLtLlh2WwhLjviu1rkFe0em1
k+OjkrTLcLZHCoivNIViyU17x3/kFZ+EES/z0VOUNPeOTPyPs7YkDScJgDZ8nkn8aFOEfT65c66j
CJou5muPVHz6GTdMybFcBES3QAlpdj+l0I00wYDZqsavyyhc/6sf60scNHQPzYNXtDQr9NEcqe87
mVOfFvSTXuAjWuUnGolNxHOfuGaAVoMAqz3PojIDryrU9zrtAOBw/y5PHb9GC+GgpmLfRzBPfyPr
UoM/bsfqJxo3UQJkxzV/KVOJXxNeQAvkrhUkhBGMwX0ctyMbfjLa/Jhqsf17nONUHYyGyO6LnWDQ
+lTGpTQIDsfGqINiyhFSWpO/JnCquU5/IJORtz8qlekJtaqxT/cK4ZM2ACg3faLXCOS6mtUivs6O
Uft1kPCOfberpZZfFAm/3Jf0aLOd17XzM6bIfXEY8rmrP0zjGA8fXKGN6gHjc+3J8co6I/Lvs4Jl
Fu2XThssOsSZmONT3XWRu/NAFmi7eKmgoRBd8osKXVWfYxvY5WfNkpFz8ixl/x2j4Jvuhi6pko9R
UitxtgX2g0+Uwsblkeh4aR+ayEjVc+FlbbXTlmx2T5E26MMvt0L0sVx6WwtyCX7+VC96On4yx778
1+ugjoat1es/IG5aw99+FEnjUHVM7qvHv5LB1Gbx/DKXIjFYzCY9SYLTUIfHa+8MyKoTsVvGXdkM
zaCOfbn40aEzaookgeybVmuDxmssZHkavQVcIRfH3YGWjnhszahG0kgT5rfYo754VIDhgQ4s0mrb
J6eCHBSUwsoJHOAjcWX7osbb2ov75C/cyj3zq5fYffOj69kMYTtXSkMVYvLEPu7yxUwCMC5j+eSg
UdI8dXFWUptks9qfY2tw9eeaDSchzDbGcJCwaq0TqucuMAxnRio1B0q+1/Mqjh6rsnH9HVFwOj7m
Vpt7T5IFrB90xU35T+HIqIBA4QmH/Yy/92F0S1S0Cy1V/cnBcSLeVU6hiqAbIA8fQfa6xkdDSBEd
KlS3jDGIy1YbnhooRVoeKC0up9Oi4lT8W3hR3h+xIVpoDomELZ/Vg2ftpjxdOD0xNMQloMWU81W4
0uqdylT0PCAO9zWWqzSd3aYKH6s0r5wwFrhK72JNlC8Nu6fEk8+vNaTXLWSRRlhF9WlqokF9LJLY
LZcgoqI3BdlodcVn21XmVP4RMORcV8kwPvlYJS2fZ9vp2W5CGeNLqVUSlHBUyWQXxdniB0Za5rBi
axeNgISn0Hmg/Rj/bKYpqnbEbcCHo8VP9pPJNYRccU/YxePmzPu3c/G1L3GZWKIWAvRwzS3Jl7e9
96gqM7uMfJ8KpIkKm583R9U75ofZ9MIY0s/nWiYdHkzljExUZLV3hr+uqFD0RBmb4s2KeN+yiuO+
H+vGxAYeyEgJ516kz/PU1yHke/uOgM2f2uNmquhA0DChw4xq7Va3VnjZ5ErhR2E7jn6GdL7qf0Hc
0b5C9ddcFESa/CfiNqhtlrwxX/w81vzdkov0TuvmxpJTE8OQFATf2nBba6j/qRkUDQYkAANFaOdl
HSg3l0c+en9Uc90eRdEMoZ+UMclQl+zzYfny9ge/rtCiEcTQNNrhOdHLuRwdorjkYS3iMydskUdk
OVDciwlpXpZmHDKQF37l3yn4XI1JOgMmmlrJyh2/wuRrYlIW924UdjGyukTt8rh4vfVszfW46zX9
nhXLFWSY8aisr/otdGvBXlzOUSf957Szq6qUzoRuN9bffcGFmimFgwKckQ8E6ONfmdO/V1h/pb04
KEMizQHxlQr45ciZXwooyRZ1mqzO0WsU80dkdDKq3/P419sf8qp8tw5FjwI07//ZEF8O1dEznjBn
iUIQmfNrXrhYzLaOPJZzTHrUk74BEMOs4u1Rby0tX5BGKmV3mgmbzdsSKvWeos0U6/lL4dNfQtz/
UR+Gv82aZDajJZM79T1D7KtrYnVRM6mIex5MHBp3m7nCnBNkViKUbq8f+qghDixcFUSGda/WdnMo
ekjURZkflfjLoabM6FfTWRG6TeQdcnKvYB4jYiwjfi+ZmM1CZxpwA/z5lea7mZUjXKxExSBCQ47N
MRmRiDUXrbrTJrkqHTIKxWQq4xalZIqilxMStVbCRNT4YpRE9hUksB1YpHsdhRu7EalHmhYU/KHd
aJtlU1OXKcNT8TmtRPa9TxuCH1bSPLeWRAJ6mjxKMlU7GHd6Wzf240pToWmC4i4M5s24+tIsgPji
7KyNeH3lhSzO2aCMR2SI0mCo+uwQK336kie9vHP+rjcKteUV1wNPlBLztkMIbsFpZ+ogZ9MtFHI1
ifo+kHvvKBjdA3ldo2E443SEVgkOtj9X2+U3jAQm3KnKK7yl/C4/tVGVq5+x6uL0Odcgl566vtft
cwLO3X7QqRV/m0l4uqP0IgQxI8ec84CNqPU/3r4NbqyBgU09YAAwrtAZN4+JY66dKjVm51bLLPwB
7DEOulUsMegJG49vD3a9xbjoQDvQsVpxD1fHpZtMjX56fl4m0/ild2Proyng9I8KQqLAclVLyucm
K6P5zh67PkHIBxKb0Pj7oye12WMJ6XLbTiI/oy0sdgvOKWFL1HLnZr1eS0bBZ4EOE9E318/lNzbz
rK0NLyvOVtGK73mVRgdzXoYDQIh7F8/1oVlxfBx6i9Vcwf2XQ3WINTdxTFHSrhvtnKHGfGqKrueG
WCQ2GfDWidb9HSWMd99FDEyJEBo3XSd28mbgwugizSuLs5GJAXeEZAqaYr4n+XhrJZHtAKbCqfG1
LUrLHW2hZDUW53menN8IUFDJNBf5GnlD/16QJwockFtAyAN9III1LiekkbdwcBkq8vFqWrB523te
/vvtjb+uykXgyiD8/ZoHXxjFvS3kzkuWrG29hc+VF96nSSGbuQe4QFk4z4HkNl5t36O83tryJAMQ
ecGtcLGuf/6fGLXrdKebp6I4l2op/5qGYnl0s+nePrw1MXAcaw+SFj7i85ej0NDSZV2lxbkZNffY
kIvt/Hnm/zoib2vMtf27F5I9ARqTKhbgou0jNaOK7mEdWuLHqinkK4sfHb3OoM/H0Nezf98e7MYh
A3Cmsdd5FOFQbLaGPThDr/kzW8Pbl66qT7VVfDUS0hxc1KLD6KGZ5Bvyzi1y48MB2gbYSvsJtYSt
k+jsx32FdndxznGofG1GLkN2JZoCb0/uxhEjZ4MbBBtmVYXaPEgSX/c81RasKHM4sCO1/GNSmflj
5953tlsfkc32J0YmpvBWDIu3JVEsC2UdbY6asxwRZAhKlTh9oNmZyqnwu04bTLQZvmlt0X0Cg9n+
nGQzqlCL4nYIuLmzbg8FZP5a5dGUBukU++bDPPhm8djmnWk8ePYiCiSQDdqcFV2P4eCmfT7t8eiT
6LXRdqXZozhieAgQNnqBhszDcuI1EsYHfxz6/lfi+X0Wyp4PssvBiswH6gqFEeSmrONzXfWxu6M9
WGanKdWT+RBZJnn2KmtdB1TTo/xBgDzRdzbMXg+M50JAofuyrR8hAtd38uAbOwQvBADwnDp4RNs7
OPI6iz2SVZgf6/mrHXvqs6mSexKrf7LpzVejv0/ffUUcWQTul2cb3cXZKwYkFydpms2jGCPPf8lE
Rnc2Xyi1B5ox0DqkIUibrk/k1D8ZqRmXe/juc7qvndH8R2uxmjx5UdtI6rOzQj0ibspfAiatHcoM
SP9f/agl/W6gABuH797iq5gu2gK8IgDcNue3HN0qovZWnYXIxWvBHhzBtGn6YUZgWh3ePxhpFegU
/kEHf/MiZ4ZwZp1s9dwm9fDQqyw+pK7ZHOmIiTvzuv7+XEfIcJK7UQ4BRXf5Ydwu9WHKuSU3xOKY
h9ooBjNYUBFOjm/P6fp2p7JEdYfBSFCvYB5u5me6l3IVLcTF/a4pCm0/p6YZ5FErbGqfdz0Lrm8l
rnficQKbP0/lJhyti162OaYp55pzthMxfXqjpJE2VMY9o4/r232FZgM/A/gBdm+7isbklVhOz+VZ
l2W7N+YPVVPtvNGjOLiWkyfU5YLZGKI79+6tNfVXXpwGyImYdF2B/7zLRQe+tzCd8hyneRYko7dP
kUbZ6dJ6Gbnn77yXN7aKAfweUzOETQHjb0arVkRxlXrlmVAh2ZedmTxaCR7jb++TG18NaOI6BFE2
BJ3NQVtacA5DnTXnkm4RTyLVVuAtWuDzOe8MdWNCKIOBqfpjQEP2fbl8wxjXhSGG5jyWSn1KXT9+
iHLh3BnlxkcC/7hWLADvc3esv+I/H8nDigt6Wdmcu+bY6yOLVmVTYCnaOqa4syFuzIhXHlVBFm+F
2W1CKJUQqtWI+5xjqkFHCd7imMzF/PXtT7T+LZeX+UqdIuVa/U6wy9rcGZPJuxplDus2k+ES2ue0
svQC7ptdJzs0XyYsQqI8Xu6s5I2t8UdAjhB0ZbRs9ac6Vw4V2mfNuS1a7aiABQd2Kfx9937Ne9JX
rkOkNAloEA7ZpthmhvuB10X1OcmmZd/Yst9ncrynTnJjQpxbAl6SSYqw2+rrkgC3WFqjOS+rsFAZ
S+9rCYD+ZA6Zc4fhemMoYMug+/7MDILY5S4ckavFLLeRZ2HzoYho/F0pM2s344x4eHt73NiEaN9T
BEAkBzO9bc1sxVAPGcYTZ1NUugXC3Rf+YTblcK/KdGsgHkeblsuqrr59JpVKx8ykEHjWU2xeXHqd
ByHEvUz81ig+KGbeLXjlQHEvV64oZmv0e785p9mofUzEYniBmIG03Vm263sCfiAkS/CJ65205ffU
XelJalXD2Y+y2H0w1aw7dG77eDrMwrerU4p62L2w5npyBH28IACNkTIi7bqc3OQpuqtzPZw7JF3P
I7ECjZ66TvM7Ycb19sPSgYIGTHXoqwiCXY7Ten3blUobzrY/yiNF+iGAU9btII/fqw7fmhLxMTp4
/A9cxGand4YzUAl3BkAOSXYcTUOhtSLucV9uTshZ33vIIjxUm4WDjeYCf4zHc6FP5QfhgjQIusk2
kcIWcLvfPlHXFy45HJKxlEgIogBnXK7eaNpZ1wImOo9OV+X7KZ5892h2guTBdoshPVN+xxd6Lsr4
0/tHJjOAeU83EPL65rstlqMVs1zEQy7NytlVeZpUJ6v2wbHMM1inp7aXTrQ3HDVWx7eHvo6p1jIK
G47mAkovWxUH3eoT5EnzNkR4og3cyly+64ltHlC3iR8WGvSfWsdsd+D97plOX+8gXk506TkYFjS4
LYulNWUnVZl34SCkdcqajpfNSO/hnq/PO2vKzbU+aWuOvrlXlNKbHmRnF+Za+hWJzybgn1cvqf9x
8H18eHsxr7crjJIVhArZGZuaLbVETy3gTJqDKlCblrAV4vmYk1eg4qHfw/n/EQK5DA/WsVZcPPVE
GFubPROnRoXpXYJEj4w7dy8TMCF7iZadtldNauUr1BPMwArpWfaLUWtPNCDG4WuiJZ7c2UAI9T6w
EmVGnwBS9n0QT0Drjila2niMx2bc7ZCtQVNTZW788+11+nPhbX88+AEKyqQo1LI353qKjWzSZdOE
XZEtCVjTtjQ/WSYCCoeiqLwG2cWowo1rUhhCnCOYnxlW9+bY7VOpcmDV2UjgvTRzNx6nIYnjQ95T
NSkCFZe699horWk1n0uVmcaLlYB0OInWy37ZfJ0lyBNuzwCAskr2WZHoegDSKbOfAUIs1tNENbv4
bMiuGPcx3F4kxcC7ZSlw16J5fXsdbu0XgvxVaVmjx7a1wu3GSgNcYuUw1YC5aHPxQrRgB27TvD8G
ctf6G7LARP0UqTbBZDY0qTkBcA7HtXjTT9Z4yo10CtQY39Pevj7XLmJcyKWheczctjV12fk+b1tU
hTUP8QfQQeW+MNzizmV9YxRE4IiNEbYjX9oSr0lWusb1qhrSk1bsewRgHoym1E/v/kBQWOnaU74k
fdmKspUCcJWdDDKUdlK8trqxZPsxn/OTbdR1cSfwvjElOpJrl2VtSKAutnl/Fr0yZz2R4SK91xVC
GY688oe3Z3R9H8J4Wt8YUgp6u9s6PSjy2gZ10oYo208PC+j1JajHrk9DLc6t35EjBnmH1ne9y9em
K315avYkFdtbEYakNVgNT0xSZMk31VoTApU4T1i7nMhyuvPJbkxwfVXQ7EAqkIxws9PNSUpix1UJ
DlTJGOS2I1twg85SH+PZSlBZzmZa2W+v6q0pokC86lARFIEOuPx0hph92XdFHzZV03yCuDF+KWpP
PmVzvdyJFa53CaQ63hh4L1S4uTYuh8JuHoMhpKFCq4s1PWgRrYYi17Zzfnx7TtcDYbQGsRpgBWpU
VzAhoadqKIXq4Tz0eqBMHAv72GzevR9XOzdO8dqLoO6xeQm8MqbAbFt9WCXVz9iWJ71Uz1PTw7cZ
tPcX6te4mCCcigeh6/bSkBqdMDsRPVyyvngdwFYfwAZPdxL3683AKDSpacgj44jM4uUXQt8JSKom
h3CqVPWIHpqLX5yjVkjivVz9xjeiUMqcVqV3ov71p/yn6uFqydhQJ5jCqcnFDniGEaAuP7z7YkIH
gVd6RS9Rj9iCp5So6H1Y1PfRO2sOtdDyj0JfljvB09Vc1nbeejkhELJ+os2yZVCZXAwSp7BO9eq5
1/Ik0Lvau3MZXV0PEFM5NMCEaFOsBNPLFbOK1E+NYZrC3HSpnwy6dqgGEIe5KNLTZMX3zBFvjsfy
kVLQAcPV53I8TUPUy0QtJoxU7H+hwj4d6kk1v0cjyTHhi2DNvH1srwJ6John3EpYWwPE7VXUClTy
wZ3jACxn65DGyYNa0lc16SdS0I96ZDwtpXUvvLg9KCcL8W7qBPa6Cv/Zh1VlSq1ZHL6dpr367rKj
wdgGXePPQZKkVeD23cepnO6Ekfp6rV6EketcKRqQPYAeIhK4HFaaWdYZba3CNga8P+rafhnBdnal
kT/iyya+ZG0zflNVlYLsLFvriyMt67eK7O9vr/lV5sjvIGv8vwr/KvV8+TuKbJZgsx0VxpXlILA7
yPKzoL0c7/oI+3coTpX4DC2X7OPtgW/tLsQ9/hDzKRJu1e91NVAeMnwVDsM478bU+SUB37YO1nB9
Hf/v7cGu7jVmiSsCL8+qnUnidjlLau7ONKRIOyaU4T8OUxyB6xfOaxTZv989ErkoACoYq9w7W/3Y
Kepxr1xQ/lSVQzOrbqGy4dkSqtFwDm8PdX3rMBIKKbw9q33Lll68IBdbNHikhT7A9hd3cPOfeSvv
+ejdWDq6qJTkuKJXBeHN0iW6kcm5yrRQ84bsU9UU7mNZiuiTMXblnfjgeiiDzBOsLRRZ+mjbaieJ
Z2FWnaZCL3OnQxbhI6oMGEZJWr+bMU3x9o+ADfkED/g2i6M8rbsK/lBYj3L86hbR+EKol94J6K4P
F48p34jaDLqEFNwvt10zaWkq83gO9UXOO0N62fc4XWXfRlMc9SEFxQ0E6s5jdGsVwXpykYJlBfy1
CUvg83mzsso5TGPAjz5MpB8jqx6IOr5n4nW9A+kIor2ydvTBO22LP3E+t50OBy5MaYE/FD2YWQTC
1f7tfX5zQh7BwqqljgTGZhX14Y9Yjz6HyD9/m5H/O4Bqg/Ra4fr99ki35gPZY4WnEWdzM19+r9Qo
XDeZzTnMVbvsYt+PArOHFfb2KNc3H58GdB4WSMT4V6DfJUFIw8FmLaTl/bXum7Cn8xlUs/y3Qcvw
/2cwju6K+mVaW157W+i1F0FMC/3BmxG7wCP1mwUEGL4TXNGzT7B3z7/55vx4StdYBd3z7Y2xsimd
apyWUHlQ/HaN06qd1KC6SN/ogHJV7zVSIXHRaWYBGeejMd7msyGC780zaI/Qi6o21NEJPw4YjiNB
6M93AFzXe5GhwIgBrELNkmL/5Q6ZujLBiWO2w5XGfyJz+ddpTXXghmrvfLjrvbiOZAJ/w6xjbWJc
jtTVcxR5EhlHwxXpMa0GC+0mKqxv78Ub81nhA2udgFYd2kaXo6RzNeqDVXskuIY4jGUrflolvCMz
du2Xt4e63hYsGtkfeCNv9RrbJJp5MXT4j6Bu11g2WLShhDhemGZ80KPE+JzVvvj+9oA3VhDRCFRs
KBigCLdt0bXm4mPTYDnhIjL3Q7yAYegXa7rTN7s1iselwe2OPyTf63IF7RZqYV4PbmjijcQt61fV
/7Q8L+7c6jeGoVi6brp17eirXg6Ttl5ONGp54Vyk8UEMRRmU9KLfv+nWi3YVXaNiBDricpSs8ntn
SfIo1FPhBnkp/cNACHdn092YC/cr1fO1gM44m3SprvQkp6rnkfrNyW+7XLyPWh7nd47q7VHY3Ab3
Hs/G5gDJLGn13sbjsE7m/oNb1P4+Rgf7zue/cYDWEAL8CIkzZbbNaxurrHfhZHqhhoAacngSt8y0
MBGvzu8Ju/556C5zBsprPIOUHTSCy62skFNljYhxKQt1MqG4e0L8MuilC4QEvPbg6T8KF1J0GWhV
HIxZvWdddug9YNGRIcA5f03cDk+iH7P3TZu7XZngMQn/wym/JeIlktmD60/lXprqf634/fZRvD77
q207558KAunr9hUa3DgbcFaI+BYgKc2iSc9Tg4WY2VhogUfjPU+F62/PeOytP9U0jv/mUJKminHO
YBDVpqfCZqrqPZ2pe6CedZ9efg9A9hQGqStQQaNkfHlasHnpoe8sSAV2zRgSkdFxSOG1BzCd/U9g
z/Kz2bfyyYn86oUsa7qjFndjVRmZw0rpdWVnbXY4sNfawQogPtNdSEL0NZIHw6fRQLyW8iRl93R+
rylxVK1t9h+MjbVxsxWM1rrUcNGEi/FFTmb1r+7NkfMUV6Bid7aS3nDKV8TCw8JLI/YzTM3ftl2u
wJbEKrzDu7cUsPC1Dkz2yNu/mXw6ZHCs6yI5a2Wj7UdrMs46fqHBhNLsN5RA928Pt+6YzbfmSqTT
SP+dxvMWStCikEfnJmlDOPfpoddbK1RqMh59mckHgKHZg+cs04+3B73+wOiZQ70jWaEBQln4coMZ
c+VmveP3YVuWLcc+RYwYIqKbuqHVzijZ5fXS3WtccxNfzZUcDBdGFKRBrF0ZJUXJqo1MFzWMu8ET
uxSx7HHXtt3UHf6QEZ7wQF2+e7op3V05aTJ7Xfx+cA4OPMGP/UjdGjUoTcv3VYLRQs59lER5yQ0E
zIXiVQP3OE9Rqd5BtSvt7+nSRHUwxAQ8z7oxmm3gDPCGQtkNVv65nYtavFaC1gW9bGUPn3zV1u5+
KKus3U92OtR/F2qIXZoBSReT0TVDWe+TCFbt19kQdnJQjqAe6xbdWB60yUuGgy9R4j7asKe+i6n3
2lc7TfL8gBOB6x8cOWjeyVGrkgdyAu3vFvpuepQxhMXHHAPYjJ/pwiTTRt+F7oUP4msMzuQFOkiE
ZguI+y9pPg3DTl9Wdzv0WQo934HvWeqTkfaa9pew9Ek86M2ydEiaimb8YVhkinkQxYWvHXByz/WX
bPI99ZxI8ojf9Ypljun8zSr/dzKjNnkyOpRiHuMFZzkk0op22hmpg0xHOhbxjyzPEv2Ul0uZ7LxC
Ak+ikuPk2mOi1R4dU5XNmWLsHAUn96BwizOPbu66TTiMrkq+5lodx0ngE3bgWWC5XQuZnOApAHun
Tx99vzA4Cr7K5U6NKQzClmqucfKzxnUfmHY+7MxeS5tP0dLnxiozWnUvGHYLHykKY2ke8AuK/pGi
X8oXKPvxPw6aJMkhRcE9/tA0uhc1O7OK4HpPXQGxvxhqtCw6ClVIQw11J4MxHWztENEMLvcTvqEW
iiidpn3vCHL7b8BJYv3rTG05/QJauB9D0547hJUQu46Qg6+RgEmy0h0OKdhQ+Wks8vF/i4mG9Afe
sNHfJagCxfsMC76Fhu6E1lWC1FW7HwrEOA6dXWXpqa+KQT3OaBPY6D5Uc3PkU7PHTIO778Fc6hZH
8lw5yTl3s3w6aqy9G6Twxt3/0cr243+k0odsr0+2L6G3FC0c0Eor64+yS5N6v3iTLB9k43b5k5Zo
xl9pkjk59uJmEod1ryTskS5x+VEJ4sjPMpHw9pGLKfpdHQn9y2jNXvuUZiiP7IrJGO1ng89OG7BH
jeHJNTLnA/pQQxbINM67p5jep35EQnB0v8zQ8JLvaR2VxcfUB+SyBxsk+1cZz+UzCuyIlZQsVH+q
XT0W52TM4HqjquLoPyqMOv+XIzeCpnKJxNmz0IBJHBMaI/MJZ+YZTRXDiwwtqDKznA6mxeuph0M5
jOb3dmiT9Ntki1n/aEcNIqQ5LMBq2DUI9aUiwBNpNg68sliLKF/REqcsJaOzchGN2i0pWtkfajHJ
l5QaVWQGkVlmH5pc757UVI8IhJeqNE5u25u2CDyofq+08iNVwyEp/LEIkCzjytujr5TEX0jA4nTv
4DzV+HsrFm537Oy+6uogtkfBrEWcR0cTlJn2PBfczkEUlUMUztTGX0DLeymyVL79g0AblX8AjxO6
Q8loODt4xoI6ZyI9XA2pV8q9EkhpoYVStjPHMR8Utih+jSKbO+MSpnsdEGh8oat038vJDT2/zfzH
SUuaf8yEbf6Yoz5W/5SU8LxQmF4JVH/Os99GYqXZK7yfqH3sdDX+DSPOMwMT4Sg/mLRG83bCi0dr
v9jx7J1GHn1xThU2Rs+ar2IzTCTf9os94ndwEpnplkGlxzJ5iZVNZa5aVKv2LZoYEqEcs7dCLfci
E6idW5UfNB7MGS+QyV4gsfQpmqhJ3U+7qYmbZe8OyrM+Jnha/g2GcnwZp77TnsfSyz2k2JBoDKq0
msd/335Sb8QwqN+vpWU2LaChLfhQZmzzpF5MWPOZdoCPpfZisaoPeAMloYm66gkNKQt/obH9MFoS
6RdMQ49v/4g/SOjLaAI6BfbrMCvwWbwy5AFF18o6scww7+PS2aklzssD8QzcqWksJEytxHEe5dBB
/5lKMqhvpi7d5odeivkTl1El91W6DEh8mEs72YGI9Fwvd9Jwqyw5mF5fmG7AwayGs+d1AzISIGG6
30bOWZ1U5Q3HqOtGcQBJo/xAQt6yjuwA/8cszZZH3c0AcwVq6Pp61wxItx1bWA1GhbIVfbQ2MJQ1
zWXgxKP7dznp0fLRojV/z4v3KvxZ9RjhOK5qk7DHt8UWgWheuoxVeq6QHDd3gue/DTi/iXea+wbl
s8FRhRa+/W2uUgcGXQl6QLJJhGnPXMZcMfC6BRWm9NzF+nhYhJwxTOLm+v8YBdQcHD3o3FSJL0eR
zVwti2umZ7dIpievpZSZ2519Zy5XQStoDLLFtTcA1IpU4XKUacRs0HJri0DOsIkA4MDsBFoGT3Ym
ujNBqx+y1+/5Hl2v4DrqCgjEQoCm6yYlHn3qEmh1WaFECK5GPQivlQCihbpTRrg1OxiOlLlpUdIB
Wf/8P5273KRkhCeLHQIEGcYD7+mQfhknvTZ3RlPP4GvMoh8fR2mK/k42cL0zV8kGdolP3sXx20zR
lqiUsRuRglnSv4dyemrb8Zefu/8mSXTP9/D2WGtZBoYXEiDrn/9nmrKa7Wag+Ry28NYQUYqi7pQu
mo8DhYkCAJXq1/fuTSaHgNrKraD1uwVcIQo324ZgclPZNztfch8hPSiPd0a5sU3Ab1LkpHD2h2B2
Oa+pTd2orgw/rB2YvQcIX5YRVAbAsp1tI1a3m9FlbB9t1DaLvVd3C296MUPJw1RLPMo0NZKHLrVj
a58UiZ1Cn/NNIQ/2ItW4j9y2mh8tR6ZIXGXu6IX26oHm7IyoRFBNFJ2X/ug5ms7RQKryO+JvE7Rf
Le6WHdGK2X3XkdXqv/upiqNTQ4t4CKNsjLvQrvO0R97QcfN9CbaUiJnEDx0aHHCQRmxjT8MrOSl7
fk8h5nOjL5BuCyVF82BHabYc0M6LXhpHFGPgD75K31vDA++1AkUACwCAAbl0ua5ZklhZUmjIhyJ6
lO4c9OFg8yO5eQeOcP39GIfaw1ouBJy6RfPESjcGaaCurjtdFvq9XTyiuFbf2yb82ouXcp0NYADK
nsRBqMZfzsYkBYCAgOAQEq3qoUi8dGeZw73zfFXFW0dBYnit41Jg21oDy7ZNyPnZiyCSqheJSO/B
SqP+c236yZ07+XrZ1rhj5aZSzV2BpJcTUqxZj3pbcm7MqvhuGKNURzdFhfdOfWT9zJcLBwUVZ3la
ZqAaOGiX48zWNBj1JLLzQpcGv0QdssWesBEacddayxy0cN1wyXLF4ARFXvZ3eKPrh7kc/w9lfwUg
sjloE16Ob9p14VQtJT9cAdUO5Vz0jt30wTOH714x3ntPrz8g7sdUSDS+IpWSbXkcUmhXDRUSPpGU
P3WtmI6VCfd2sUGj37m3rua1ukQSktB2X8WoNi+3E2MRTCeXKL9IKbWV5T92Nb0btsTfDOOWYj/9
CYBsm/fFderUaFMhKOqlpDWjIoCW47vpbYzyp5qMy4pDIW1zUwyZ60m3mONzXKniF3CC+qzs4p7G
0fWGp9hPMcj10aGmBLIZJQNnQcLuxmctL6hTV3Xkh0nn3HPSvLEDVn1yriPaS4TUm2HiuR26fC6T
s6gS67O9mGaI2ZY6e2Nq7N/eAreGQomLyivVwBUYcbm1s74Ylv/H2XnsyG20a/iKCDCHLdlhhhOU
44aQJZs5Fovp6s/DWRyo2Y0h5ocNyytVV7HCF95QCTcJkRcdA5UW+wkh2+wZyZlmZ7e9bNzLY+Su
zHlzPcgQo15wRH+9/p0h0HHUYMWOWW0OB+mZzeB3VcOVW1iS4jZw5a741VVaptm+pqHI6E9FD3HQ
SmbUfBfLTYrHHtRB8dAucaqd7KWCa17hAaPfG2M+JDtV6Rvfm5/LaVy9sshvNmEZQOO67xstC6VJ
DfFOoy5t3MmlI+18/TNcD7RGKQAcdGA2vESbL26b5dJ1eVyEnStqcoQyf2956Z6B1fU9ti4/HTfS
EBov23wgz01cN9BiCGWhxs8IRq5+yWJA2FaDWYuGadTu3Ny35gWaECkNcLI0SzaH38RENcNCFdKu
XJDlQoI3PaZRZr79kvHAXq44YzYxaPfN+nUZ3rNG6sDspz4fUv27h1bQ7jwD12eFvgj0lTWk1BGu
2rzfndc6Wm3KOtQnkuugc6cMyS+pyw8q+Nk9n7b15F2ellVVhTuG0NWhvaVfnszcWWaZ9nCD3Xo2
nxvYCAuVcqmUqIV0UeFroKmLf5KxrCbQfROlKO5ztA3evDHXhAuxNeykV0jT5a9wlEiQM1Cwd4Qd
+9ZSKI9obCqf3zwKLxHoAPBSaxS9rvxfN8NUp20Z2VZ038a59gTppPdxFih3vt96Wv9e0bXXiCQN
xHUeJNrbmxWN3EYtoxEGOcIWsj178Krmu7hUh9xHcXYZ7xIXWVS/tiK8el+f4LpMm6HXnUOhhuwO
KsNm66h27GCb5kCxdTIXmdhJo+au6WOPGr+TdH7CY6X5YypVgmz6rTvDb48hM7cgY0MRpBQAgW9z
j03uOMxlWdZhX9ZK0OvjFOjqHO90qW+sLzeYul4sLzi+9Vf89RVJjmOsVJY6LGat+YFCclUFVS+G
42SRxqDvrAVzlto/3rq0oJ5X7CCxGVfNVqximhGa1rSqC6Ga/5t1c/NRK8vpqK5d4GhxsjPgoDHo
he1+en3g60VFQxIUIVsKjQ96W5fTHVUMHVDP6MLU8HD9gTj43Pa1vrNpt3f2Oi2adJgbrmUIcubL
URplWpzKbESIk1t/n7g05mSvjadML8ZgNo3s/NZZGbTLPOJ5ECAI+GxmJQvky0CGV6FQKa9b/QBi
nnLszqyuzwMEXLhQa/jJzLbgDDSqXTdR3TaMRR/1vm5RxA1a257qg1NowaDepcvcdfedVPectF5e
ucuzuPLPaQaSUgKd2orqNI2VSQRAujCSix4/8n//OHERn8xVUP6ggctGBEy0a3G3q3Th27k3N3dZ
H092mC1NnwckxpruA8XAl4IZkgBlHgS/ozK7S3by7FkWT8tahY59+JtDciolKjfPWtrM/y39bP4m
+h9qCvhuhs5vHE3ZfWcUlhOolkIhFwHYThw7bEcLqORaGp2jqZVYN8S9+qWnRk5xvSnRVgKr2U8+
otX1GCiqG8X+hDWxE4xRadgPc1R40dMy9nZ14kadrUBY41z4XFKZuJNZb2mowFc6ys7wvrvPE2rc
3rMXYb7jp1Kns9d36X+GMTnJv7Wx9MtXQzGT7A7cWNPSrMOLEsW0ZPjUlEZXhZOCKPyhjBvPfBjr
SY0ORhtP0b1qDhgIuHhND4+0IowvU+SxbnVJheKA9IJBJ0MpUIJVGtv6DtK1EuEkquG7KYzmj96q
qXXokK8ug1zM8/yQFC5Y7swizQ0roHRvlVXkBcKvifAUhx4gXtu3yK6FF2tRS7W58OYwz7HktUWv
fWmXXr3Ha6B+33ZAKHxK3nvGPdsAgxrNannJmOvBANN7edZzp+b6lnMXEtZmLmvWzb/0xm5angZv
HpY9Is713UKkhEgclVsa88SFl+P1Lp1dO2pF2KJFZp+bUbG6R2Mp7TxI29b+lFS5fKtRN3NEWAAx
QR7B1d5zM8cYrBROdgvkeI2nCNnGzlcMsrXcWN6qsfYyFGnaah+0sps2j64e1TMPOuT4wuJ9WPth
7V2LlNK3uvEaXBi8XJ5evzxvLCgqyxZwHYQhV+T85YKW0FuXhVp7mKgAEUGKQrkLrKSrjGMUm8Lj
6a2tPQ2AG7vmRamG9UQcB0La5aAzjVQ9Ec4QZi427n6qqdFR7XsklHJIdjsZ0fUM7ZfHiO2yOhVv
BV6sKnFJ46YxJO4tPpAGY0gO8+EMF258L/NsL3K5Md6q1QTxExFX1nYTf0b5hAiari/hYOpt7Kcl
Rj6+VOGs+0tSDjSNRBnt4VWvVxRfTHh9/ENMCqvrckXpIio4/wxqOFp2/VxMVXGu7Dj51XFL7yR+
t4YiKUO7CTAOrKvN864LvTcxZ9BD9OTTn7UiJgTVaeCHnVXJnYDleixnZc+uKiV0C8G6X04rabVB
UqMxwsUY5T1hjfaQDFg5jQ5SY289CIQrBD8UfIiOUHy5HMpsZxRG0sRGFqWISBvk/Fh1ev5x0fvk
iIxd/+bxQJJyk60CBqtm4ybPrOcEHXNTsUNsTTJfSRDaKHP91Oj6R3AsYqdb86JteRlCrLEDORFF
upXEtskkpDUmmgJEJcwGtPcCdAWGIiiiplA+RkMRTWCCIqFSr84pjE9ajE70ZJp1fFZUXPS+JpNa
Tydqv84/ry/7uqyb36WjrAN9gWI17arNxqUEl2uyQnVg6rElKHGoOemKE+9Uy2nXXI9DWZ6mGPVJ
mEhbgUcUFgRvVZ+waxPQTfUqRnhnY4NgfJJtJmhtdr2Nc0eFA3h/niNAVwcB1W6my2G3za/RMYrl
mDeNdA6IJxjqh753MUpMKnf8XC+Fq3/J3bwwDuytFvcXVZus02gXLm1eOhRKQP/Ibh4aWUVQGqa0
an/2o1Cbp8JIovjEHZXXh1jv3fd4AmfeMVqNkr7YdKIf6Qpzd+iolav4NiBO/kh/pcaqDYG+8SH3
zLZ4IECpwxooF/1kAn8lwI/K/VI64/QPyRlYmrmhnX/IdXc0fZqiqR2AzYgNHzMSXDy6ybD+iCJq
3TuQsyXYqWoZcYaIO+innVsoyyHBrrP4U5gYTPzJ42GR90Ni5NGBxrhhhmUEGPC0yIQ7XJVZufxb
N/gZvYPBCLQ4Qa6xPBlgKdp/RJGU6VmqZck7E3E5o20fYc7VU5BPefIg5wz3BVzvGJd3vcnG2EeQ
rOjvSOrN5pBppfnOqTPZvxtTz/5mOFU3r17jNPJzRAmUkzV5CK8kYDlcpAqaiB6k7UTRoTPK5AM2
eJX3AHoHV562QwMbZ6N4Iv9anK9UoIomKAh1xJHk0ynvnSgXJk6EY90eIzlq6mNfqJF1hN8M9CxB
gQJmh9OW2GQ6wnDQimyTPjpVniqesfFDfhDomqKdBthav9E4VcagJaJVH+m4WzHUUQ/3rkrMOOWo
rrIsRyWhT3ZYnUH+scZWa8+qXrRfZ+x2vLCkDvndS3KzJffP9ORslF6hHW0sqLovywTtaOfQvKQ0
m7MJfH+tskK6gKC+vnR/ZcexNtW6tpDyZKmBokypp/WvVFvdxy3kj/9MLgrLxxjnj996kg0PRsrn
bXFpsQ9zTLcnMKy8dk+DVL2PZm7EGY1hwuLALEztqyMVytFNhB7KvVuNHBakavro7AltfqvkAzUg
sASEjKiiUXDbFhGduV9iy6rr0EjLErBS1b2zMaHaSRBv3DA0U62VJkDNAqz45WppIhpyu4ubsDdB
AdtLlxyjpu3ORrVLK7o1FBNak/i1NrLNsIvSSaDqzk1ozWOFNZUzvV9yTfvjKba7UyG5cT87L3pX
BIhraW9zP7dZR7xhe23YeaP5hCaJdhJj7dy99RWgPYEIH7p4kHF5aC/XjntswAywaEPTiarHya3L
c0qs+ubIZR2Fz0O8u9bU1mX9az/jwWOJ2cjasJnS+V0cdwqwygIMIVqxh7dPyKCytNawuJeMzbKV
ca9YepJ0YSO18uiWtjgQEu6FYtcfhw4mKZ8BwYxa59az11NQCsq1qQ2XqXZ4tem1DJGZ7MQO1wEt
o7gukZiB6DmwmctlUyhAmp1IqRrRuHxEsXg+zxrEybnTh4eEmu757WvHOaXmT1eBPzfjRRaoCiB0
XZjZ+G4VdWwcG3XodmZ1a+1MhIoNS11JqNuN3c9FJUENrF8ozY6tLEF5Ns4eBuj6pK6GA2jEs+1U
koH1V/y15XhKgK6XWcfbLO2D6kjvrvK0IZBLHe1M6LpAxVBUTLkWKJ5yB10OZfQG0U868pnAawXl
kHxzh+y8jJrhq4s6EZJUBvZr2sfXv9atGSLBSH1qpfCjIXc5bF/YeRXZekddLMsCRE5VHCrxZiWs
3duIt4aisUW6ynArsfdyKEUuAz4CuJlaioUjGiLOtIcOTjmNh9fndGvHr/fqmlHBgrc2F4XtJYo5
jWUX4n395KBlBRgvlYholiU3RrSXDl+1GUkWeTrQ+IW3vqoKb66/ss+UVKiMN8Z59qilffEudh15
p3h4BJtz5R0KSZipkDV/G4HlP49Jjd8mDrXfo7gvTxJcQxAbEOC8Npe+FcXKzgX94ll8GQvQrkKc
co3TQQxtwWyTmPRCyfAmjMq+Xk6elROTernqpQFpYgVYXe2y6GS1oNl9t+0S5dB1lvclEeP8y11y
e/QTxeksPxvNejxS/rYn34k9LsZUtxDLqpiI7QttGSd/ghLf+za+kR/Sngz24IyZlaH609fJzqde
98x2Xt5a/gcGSPF469VMeBj1KmDasEXPKXCTUR77ElPGN2+oFWyFihHCpeypTU0gTVzFqa1ahHOk
9wejStKPLVI8mDZ09Q9kTkmh3z4gFw7UXMpzSFUbl0cFMO9iickVYYyDA/BijCezZjI/6Lh5/6tl
UbQTK14dTY1+DZYi5DXMk1rg5XgtWSWQpHkILRfiu2/oDVf30mFHGdiDY3x6fXYvop4XX41R1vof
2nwvDKzNAa1rEdktTrkocGud+tzSfh7hErSlB77LrBrNT8ZZd4MUPrlz7O3WKv/B+rFGoz2abe2e
R3VyHubezbRjm2S5/X2oEXHz57ot0TIWdocrUqs50XKo+2jwwiWJMKYjFbBTHRQFSP72YRDFBFe3
Rzf7SeuUkXwmHjVME2UivXNTlpq8Jy7uk4OYY4/K+gxMWH0/TU0kficKKeOfClNJ70tl1CRDpooO
8aOe2Ln8MHa988fS4uonJfm1/wVMHrW5tMjlj4x3Ez/71sg9v8BqNzpmduE8TyBUik9Gamb/QAFw
P5srKei9Ny+W9SiXvpgem4my41tvf7g2YFdouPL1OUfr8frrfZvgr4D7GbSwBStw9Lx+8IsULB96
/HscsOstxlBo/iKY8qKzudnSkKZcDIZtLSyzIvvcVoo4UMKDZSCNrNiJeq8egLWUToSI2hP8RbKf
y2nF04w5ddVroTKZ1n/e2CdQPHvX/ITGYXKutMbc29H8hZcbmscGQDrSd6s271Z8QzF7BXTdYoQp
10d7nOZFpMdlEdl7kZTaWwXsue0IRaARktTRqd/WnqqUrdHWwgrzNFYPqIW6fqcOiW+o0z+vn1Sw
ddczYyHxr3F54VAB3lx9bjJ5HoLQS0gEqSS/9H7yhg+2Oo/LkaIYnIxoHowkEFrfik8ddJtvCwKf
Q1im8IOCkQ0O/4GqFkalMvUeRWUOVAsqVzTdsw5Sy3N9oVTD8l6Dz7L4MZIg1QfMLdM6qKbWfmyp
3+eg8dEePCzamNm+4mgzhM0lhyqRjz0GQXGKbILfmHEzQUsp4uwE8GXOD4JFqU5cMbP+cZnrxDm4
2uy6H6TZNqg35L1lwFcoXWD6Q4ExbM8JE4/8X1WcJsWepg/c+dESDNKCG6S2nYh+JIab/ESZkPZV
nCxWdoq8YVTPOgLq9s9STT0DMIhXKx/xPXSto4LZa3yyrAXoKlaUuRe0dOzxDl7wk3+sC9f+VQ6y
jIJxnLzcz5YJWoJFov2f2tPW456oevuMS1A1HrzUSrV7zYiHHijBnBFDlFAAtEPmlEWGc1q/glXT
RleifyE5aKaf1tZkH0SFxtWpNLI0xf56Tj5jjI6ZMvw27792XJTlqaib4rlBVfQjUQx+wOUyF8mx
kIrzc6D6B/0vQq7EH62B7ET2a4cqTVL3d76oM7UTmS2pv8xqo58EWx/r3khJfqOLFZV+C/YIN+s6
TbUfsTIO9VFPCmmfs04ubuD1qZoEtVsUkLGxHYFtPdnqN8KP3ntX6Ih+Po2zzOuTW2Qyu3fRBypO
aoLOO5bxJIqjrw+asN9ZiZ70R1OpPDybU1IqmJ5zBi3k9eOwRcisB48GH/8AKKNftq0RQDBvoCDa
JB2Nt/CQuD0Gw0biqmAAisqm0UPuM+Na0evpeTJwYQiGdu72sIcv+efmvkHYwsJ0cS2O8GpfXnAw
3+gqQakMNUsa7gdM1RPvLl+IJQJTGmpzVsB/aA9uM6Q1wWeHBScVFGtAYDuOs2OfVdPwDud1tzwX
VhWV51ZRMVVeJWm6A004K/EHvWmQ1PIq5UcZNbNB0XPIvVOD6esQFG5ffkvlMHzjccb1zJGiNA9D
5eVToA6Kqn9o66bVP/RlbvyyY9SNT8qcVFZQF83Y33FqjfTJbHh+MLKfxaz6fVVJUNe11mY7sc31
R6Opquo0ICCk8Ofm4XHLAZWirsCruM6d3J+tKnc+eTQdo/sJcsWCrQ4d70NaqkqOaXqHoIwvZWn1
31/fPFehKs8rrG+ADuDtIHZsYqwGnl6cmr0XTjgWBD11Ljq65p6cy/q3XO4MovsXrjV6elBxNk/f
5OFKVwvFC4d80OcT8FGcIhcVi1tXWPmjYVZGeYyHSDg7Iev1MpNCErAS1q087y01rKL5P3WVmj90
7TDQlU9PveYIyLX9PYMumKuL6lCr6dlq+m+vr+xLC/dy0uvY1MyI0N0VPHZ5HLxkciXgwvxBldFA
xVcf2t+Kq+Yf7SxG4iFOVfElq5X0G3iCZrib3CRpAkVBawLrotp6nOma/oBe4FXAhatRP7jAecUR
oc1pfEqk2qen13/x9V6gibFq4KzQKEC3mz0J+LnAoDgpHlDJlRist9M5pz6/c11d7wXyFY9WO/Ky
gNy28FdqFuYSK235sAglmkIPHuMXjZpTerJTFbPp+uhN0/z+9aldx17UnEnxAbxAvafNePkt7KZX
m1Gv8ge8ApxjPdn6d8eoFO7BNvtq2k39Vi1MrHzouxsQAldaonGFdMstIx2hJz9oSNU0vskNjUOr
ssenu/HJXvRDVtH0lRa2CZVJhJNqdsf8obEQWZsleL46nvbACtefjCo3FQTqCKgzELxerp5XzG68
gFFYq/HzndbE87tBOM37WUjxIS/S4R9L7acvb/1kLCDNYOpOgAURZb8clEaAKfUoLh/cIu/OaRNr
31x0r357Sqsd6qHRdsLz66VEpA5Bam3FBMM3WFOFv7KOnuhJSJrpDyC+Gj9dKH4SZpbB67Na/5bL
S+FylHWj/jVKrpn0hgAhPqipmbyzwbgjjY4vugDz9e71oa4oqcAPMX3lPwjHUWPdVoCSMevzxZ6L
h7EU3X92Jj2e1KRvLPpri8zvOuzio5Pd0KE6LpmZtEfbFqnyicJS7gZRpbORqtSb8GsqSqDoZewM
Xyy7aX6mvVf8y5VuIB8x0w40hCm6Y6XKdgbEhmTAM/WzESjNoCldMBetjP1emGURlFUUO4Db6C0d
ak0RxhGP7fqX0shFfJDDmMW/YxzUIz9SCvkFI7Qpe6Zov+uSd/UdKCxaq4QfdXR0p6+0RrTRBEKW
JGFHSHKwEnQvhOz0Y9PY2Vs/+ctQLw6HsFnoeV1+cnq/JX5rcRIKO3VQWTWJP6PkV0n8fH79i1+l
RetIPOagpmiFUR2+HClPrcz0aggTAocjHyxv8s12YuvOzHTtMLWzhAwyjg/u7HU79+vV4XkZmTI+
1RqiCHszxxLNendsWM7J6t07Tph67sH57rzmt0ahYYCIFc4Ua/vwcn5Y5kE5XUrl3o3b/rlxp+Ep
qjPnrc8gc6G4jgDw+hry7+UoC/hHBfSxco/edPrc1lPzUPTWHirrxlwsOgTcM+srCODtchQoVITH
uUTpB9sA55zWbfNeB89j372+J67uboC5cOJpUWm01OA4XY6DdsaIIkcWh4qtDj+R3nd/4GzQ42kg
p9n5NNalGM6LlUd77/yNEwbKhjFhXPLHFl9KRrqSeiIFAl63wszSpMFmvuwoCXSel+5cdreWU6co
SWzJYSZZ3UwzJ4+dQJmGone84USrTK8PVm1z5by+nrcGoriBXBsKReoVg72J8qQsooiBPMy0ET4R
d7Sasy9vH4Xi8QtHZS2nbKYD3RPF4HKMQ+ko/3qtnh1zPdpjIt24LuhZ/v8g7uY4cb/DwAOdy3Vh
zz9KT1BosyI53EF7Tn61aW8ErWbnXJEmmfzbJ7iCrAgoIE9edZtVOhODdGsgw43wTg4vot/iDr6T
Zd3a/FwY0ClQMYIVs7kQY6Q9hjbpklBzZnGqh1oe2uaj1T6jW2+eCgLhnWnd2PQ2CoQr5RSjFxgr
l9uQ9hKGl5aahnpkmr88o8N3dZrsRT/S4Jj3DCFufEDiWcrWK06devy6V/8KJrophpjluWk4p1S+
xgXpD3wwm8NQePRv1Ey7iyjbfs2yJIt3JnrjGHBpoROL1wvo/ytuXqW0QsvR6oLkMN6h4kDqYtXx
zqm+sZzYORFw0vOGvbBt4bfIMPZZCvEMYqV2Vq3ptwFw7Nh0qfv2+QDVQyIWQgyllC3Qok00OcrZ
ycLJk+1z3lTqT/BI2c5l/PKDL8I/fJxX2t/a/Aa0tX0np567cq6zDDaTo+AHAd9sTI7CWjsbk+ug
lMQdTuNriQ3FioOhV+aJyAnYO73PSZnwOG9HcZC6TeltSUZkN43MpbCkoyumHjqz8bSHukn6/hDJ
ng6QCu7na+161X+ybAcoN15qflkAR5lPWaekpr9gQ7x0QTxklv0JLjtRYJkPln6yPavr7+zSKNr3
Vb4Y35JYBdb/+jVwlZfxwMJBAAJNgwHLgE04DKyflzgesVjFjxStHDEfBD6D/qyoz6ks9/iF1/uJ
0APzJYIH6hFwwy8PTJPQMcmQVQlFBVdAzdClwdSw8OHs7+FCrg8IQ6G2RlcRByZyzsuhIDJGbdfA
shrQaj11VhGfm7r68/ryXd9vNC88FB3AObJ3twKsnVnbUaGggjqXbno0vVH8GHW3eKzLWjugAzs+
58mwp/z4YuZ0uYnZv5T3VmQAD+GWZNyb+dxS14DrIPLCtv18VGLxrK/wlHslrUSW+Lk5et6zNulJ
+R6FrMYEamgJFBQqVY2SzziVDupXJdPz5UdVD8pTly+V7k/s3jSg3N19Ns1hfqwnuIWQpVwUu2JR
VcIfm0hH2cisYPuptci/5zUyt75AkXg4J7FS7qW+11cstP5VRoDqGEiibeGg6UaCRLvrQmtwGstP
3Lp/mPVE/SDjfv6qDo089322jA9lMgtj57q4BtgSiXI0MJyjZqFxd1xuIk3P58LIBlq8JmJsh9Ex
Be0iY1Hsj03myfyLTItGPLZ569YfWfo5vtdkXv0LoDsxvtmtmPVATSnBfnx9311v7tXpC4o58Q/V
y2144hGxer0rylAa1Gv0WSzvNHQd/nt9lOvTCqvMAzlNw5nO2da6JHWGFPwWXE5nBsLvN0BG02CK
SWrvoJ8ue14V13fRis1AaxqO7src2yw2ei+6sUQcJqyDm+pougrtHgv4bBMsiT19s3LD+v36DG8O
yWe12VzcSlvMndsU3eShAR12uHoF/ajax1a4w6muGvfYZvme+dHN8VaJIrBDPKpbkqCNVUKJHBiX
0jRGzSkbk+irnlflBxq/PDFpRxtl52G9MSS1G7zbYdZzgLZBZt2pGnlO2oQgpMWdknRdoBtdcoed
enfIEd3Zic9vbBoY6mjqEDeAft1qpSBk1ojWTZrQnPPupGnF/DTmnfMgELLbO55rJnh5Ea5kVi53
jgLB5da3mM6cOam2BGGoxyBMMmnNDqwC1/4yI54qw0w07vveHOv3wPLpeeQl2zaw+t4sT6lhoLFo
OaKfMb4TY3V8fWtdPw2sAZ0hEEeUA6D5XV4dpRB5Tqm1Ct22lMjyGkdRZu2/FLjKYOooxhzkKJqd
ePvW4v896Hpv/BWQogwrlj6CBafibXUSRekdtCpGeVPV6v/hOxN8ui9KqpQI15/y11AzwvoGXBmo
7malnSrei1BXS3nAPn1P9+SlJL39zsT0FHOpq0B32E6LZhfoFq0KI9TVU99RFWQjYyManzm/LG6H
5U7t69KL/puH2p0e9WWOf1C/NDs/KorsrVrI3qqIQaePAGZt2WyDVSUZvVaLoPk3aEX6Sk8VbelT
7/T6DrpxyYMSWgXtYIqD1dxEML1ijAly4VW4iByjUcsUgDWd9vz6KDe2DCGEui4vAQy34OV3tEdz
UUalBUcdC+UOneuFi69aQhlx774+1K0JrZUjUgouQMLOy6HoCi9DYtrQv2nrA1NosORuCuuNUgF8
HE7dWtdB525FMF6OAjlKCFQsECwYW0T4lcZ4lksuDq/PBRYdf89mU1Icp6UFcoV297Y+XnqDEwEJ
HkPMqYrlRwrEfflpQHcQj0YZV0UdLArP9/dC5EpJxzdtWnF0h0UfgmrGEvSTumgYqGFqMw1HO006
hU4rRpP33ajM+n9l3hhfAQHU2ZlqGw7zeparWmBIq42DJUuMz6pZkLUIkCTuE8l8hpqrPbWae+ys
FjBRj6eCfZdUk9Y9dBa5vU/BpBIochGuvLOVbqlT38q01Il90QL3zHxRZUpynh091g7FjLbqoXYH
s4bIUhWL7wxWV4ADFH0//FTrYXbupNWXVZgqhZoGOorZzdm0xoErNhp6CRkvactgHmIwEFEBZLUZ
dC35OFSlUx97AknPNzRhxc8ab5MMqiybi49xDESr8ocp1VM/U/VpOKEtaw94h0RmdVe1hWP/rhp9
lrDG3Lm5R0GzMj+WiI2BlqbR6/zOLDW2Qyer1fIIDyON/jDbzgoM4UY2eJHIUKnAVwNC26n0kAxb
kMo9NXytJ3OORfzdbe3mRzQugqJ03iJC2lE2b8/Ypo4/Z0q7zcHypG3609jhT+6kptLeJaYi0w/O
jJIrko74QXa+gSVfcUYOUv8WDxMsa99Om2yWB4Rze/0PNGJuLXTZkGQVQ+F8lnLxLDR3OzAsVYc+
Sp5W+NG5pXTwwkhsgQM79m9F+bT05OznSI1K3dfqZWpPRqS2yiGXUep8nUbedn+0DbF8APvZOqwU
Ak4BaM5Z+9EaVHH9wbTSn4uRVjrkoMFsjkjwuM63Wa/kx0It0Jfp804sT56aiOLco/0xHXFf5aUE
2dHBnfants/6+yyulf5u0poBaWfH46aC7smm8xvgBKVvEMuNJ6zu9D+jYS/x19dP4Y0bZRUjoKy6
tqiuuvgm27ascqXhYchQ6BfLgNJzXLfeThB145JkHLCkK9qbuv7mTvFQ0q2wp2zDYsphRCPfjUTy
LCEL+dRImj1k6Y1p0bUkQ4bVB6hkm/RAOBl1fBDbEKpae1CTNvqiw8jZ4dBe+e5yU1KVo6xDgIjD
3hYtbzaRPSU2spXANbzoA/iY/gfwcu1jAbC2/xXTkVveEcmWy93cVDg+1pnXsmWHSrrWfWNkVv40
z27WBl5DQznseA37QOkd/Rsyfrp47udxzoK4wyv3YKdm2ZIMRdG/aTwUqJO3ipF9tvpFTd6x443+
KVsWW953KYBNf7IGiKiq0qOJilCAmx5qOArl/ev7Zy3jbu7w1Qp63UHIP1yJTmq95nW2OQM+Nxt9
VQpHAiqLXVqCFkB0JVcRgy1t8EdqYkBjsxT7z+s/4OVTbn8B9QNYEWQ9YF83O8uCGDGvrgMhsg62
dZgWr3kXCSUr/aKLcF2WSe6pwaw31qNrK9nyIKul6Q7GMOuaX+clzUHHVTqD5DuussBW+kgeSzMT
doBKXZucZdSlP2U7Le9K4OZ76kA3HkHbQOePVx1hRAA1l49toeKMNQ5E+xOYI7+th0ONpFgQi+6R
aNfaiVVuxNQ0a9i2EFY0xt3EKjnqvBpiyyhTOUvnW+zqQ4OG/ULrxlyWBw7STlttTTm3X4cID+wz
EC+KVuv0/wpyyQ6SOpU590s+q0+6ISu4iqJH5r5o73AbU8M5X1yQcb29szNvXAHY+iC5gkEC7eNt
20gZ7BixuqJhqtQbC9QUD23U7/Flbt5rkGVotdGKvUaMVcaEknjUhEZdDYEi8Ihcqk45uGo27Vyh
tyaE1wWFecyKKMxvllJIM6b+z1CxG42tb2SRdq5yc9j5Yjc2JLkgwiUoDRkU5DaNmwkqLoptVhPK
JHqCoFF9l6b7r4Gm2b055fHh9eN7PSnIMRQPdL4RKfa2ZOFmTYYCnyPI57vivgCr+jTpYt6Jm6/n
tHYZKI+DYqLBtmWutLEJMA/VlbCa8uifVaYcCI1dNM9aZEZqYESe/Pn6vK7vxfV0cczgPlL62tY1
Bw2V8DGfZKgOZTsdpdnK8a7qhtI8DnkRxz54Aae9qx2HK9ISriGDXJFR9Pn1n3F93inTM2fSEmBR
1taht1P1WY3Vrg+HKsNNtFDNZ9DFekAt7kWdLv2RRPa8c/JurfYqsMYzT+EYvYfLMx97+hDFUush
j4zZHLaZKsGpeZkS+/i1jvEdCNJmz/j4JYK4vGlWtvxKmcfzCsT4plzQAmOSOSSakJc0UT56qeyU
LwhSSPkeItEQf669JZmBoFXUqGAk426/aFJRe+gtYDKDQjPlQpWhbH4CfPay76neAVjucHeN34+y
t90z6aT5U436OIW1Q1H4S2oOinewxqaYnpVoTrud+syN0wH6DjlszhnhzFaGJGoVbxnwrQhdC2sL
eyyW9xXVi50zeH1Hr6Um0PWAo9gpL9Xyv+7oHoo2jkFShi2p16EiYmiDiMBn8FVhpN+scipOMUJP
DzJx8re3URmcJBC3N6prSDFcbpbBHns5KUKGC0D4c0XRx7cdNKRePwc3FpLuKZAI4CvknNtnaEkV
WkUJo9iFYobGpJXf1EaaO/Hg9WOwltJXZVtUvlZ29eVc3MmL6yqxWMgqm78a9jA9kR3qd0aNP8T/
MCGb4/V/nJ3Zjty21ravSIDm4VQ1davctttDbO8TIrZ3NM+zrv576B/4kVIJJfROgiQHQVikyMXF
td7hD1yGB/vtUBGxYtRbsw8G+KbIGkA4q41MP/8Po1CClKVPeLTrUmSLol2UG9EQkIYOx7AyRtRr
y71KwObHAUsJjhfsN/Wa27nobD49iaohQH7bOyfa3F7wGlh+PJ7L1seRTTqXmw2A0Vq4v2q0Jok6
dwiWvGlfu0GPubOdEvSYpewUUO6HotwEo41+IPg/WJm3ExJ96bRLMhL8e614zk03/SVaHcoE7bud
23pzKNDBeE3JTuNa+Rd2aTh4LbgongW/HVrAfmTV1AYGZc8h9P4rwfmklPZnxwGxXX0lgFNzV5qx
FAxCmWNWysz30Cg5Pf5K93fH/0N+ASgnIb4TJQj1SSR4qIxB3+v9csxprFzgWZTqaxzyaXkn1WZy
fDzm/SVJRg2jWnZwJdR5dV+Bt4d0kDGm27b2x9keZr8vammcoqeBbdjxWXHLvaO1MVFQUygGoSJO
Rrfuo+PigZoHDP9ANTrgjBGivRmuHq+Ra9fvRKnv+RtubBSew+jSStFMpIhXk7SdGULH4I6B0sNg
6W28lTxRhuekGbw331q8vHkZ8+CnfE9EvN3+KaojEK3yKWhdvXyCwzA9wyDdw/5sLSBUDZuuO1pB
6rpKaZkD/Ic0moK67OwSv5AU95yy1+M5iHWn/5ovmf52jIXkvlHJhG5HMrnuvhcD7V47qRFwTkHY
CtiUiNakmZnuXFdbHwvwDccanScmt/pYk1km6Nd3UyCMsgnS0NYvhYGWPYpB9c7m31hGsibKJKYU
raLhdPux7JmGh6g8NWgrzXqK5iE9Rq1bHWKC43kwin5nvI2pUQciNIIvB/G9buD1VqnaDUKfgYrP
wj8zLlhICAqruPIAsHbu4625IZFlmZJXRGle/pZ/JTZt2YY1u0ILprpUTm6Bd3duZvmHckFBvxa7
Isn3gYQGABUuEGGw+vQ12CeLsq5Wctpmeupa71VqnkeNfON7keblswB0+imb0Q96HL3u47JshuKu
wFvXlPLst5MsJ7Bv2EGNAUm3etISVfFDPCzObx6FB7yEvZJHkyuuQJjQX5IlzTGqNeulmZ/oDiE9
gWBIPbz5lQsaBAUwxgAQQjH2djqdjbNG3nCsG6OHA6bZ4uOiKM1bVWlASbFqNP5pLKo0W29HwZfL
THKM0oLKJafhBW8eBULNflmabxVm504Bwk6ZEFwxBMZ1DkVNSovgGU9BB3zdhxVZ4DujZQfHjqr/
Ye3AeLiEX6nUve7mZiUV6KlTp2CBXe73QknRgnD2rsv7EyxruAxC4k5CvUYIFq2qLe2Mij3bXcHf
ctR8JR6mi42DxOnxrtsaCrY+dHZyDwrUq103ulZmOlW9BJXj0vUl84h6H/LGmF4G8I+/3zyaCVQD
LWApZwlV5HZTeDr2YSyXSq3KQ2pstvNjO47uGbvGt8qpsymAVaEQT7gAH7ImiLdVWrdjOqpB04Te
Ucc28oC6Vfn25QO4zBninuRltQbfdIhFTxW2PEAci+pAnx1t3FwsFyNV9uQd76IQvVzeB7KSw2tB
XzO1dQNSCN5lTuBSpv45TXF3rMY4/fT4C92PAguE0AqqmAufa//2C4WjmUZVg0JmM7XNhbr/8uJ2
FezDx8PcbTsDRzpCKXRmCf5eJ9Vjn7nZqKSUEiSeJY89vEGNGpMca97bCHdXFEfJ4eVNI5x/AyV1
O6PeyKdmsLwh6JNWfLGHtD922aJdZjXrzm1b7oHp76fG0UVelOY7uCc0Y27Hg9uP/ESmjQENZuXJ
mPXEH/sqOk9au3OatmbGe4RnidTV5lzdjjTX0ABTSx2DBDPqEy0t2oTxVJ4rray+mVG59yL+Uym4
KQDJqESyJKXnacevp+b06hI6FHsD0UXhIYINfnVyhOr6UpTvXLBeP9J+tq5o2nmwqnXvQid0vCxA
5oJEx0NwNgrznaHOe6fwLitglXHKQNFS41tbzqowFcVOX/aGMgWZU87+YhrLcSq78n1U5eOhQXHt
s5N2e+zce+oUlTBuUAP8EK4g9GZul3+qrLqGDKYHPbV575NI+jn/khlQcz+XJRSoH6G7mNkZZLWp
v1C3mFF46Wq3vY4R+s+nVnSWwIKnIan2GlP74CFGZx7AW5kL3ewcT9lRr0Lxq6Pc6vpUOTPlv7YS
WlmKpeikQqXPk7w5RGMbe09dnLr1qccjuHjXY8zifZtFWSVHcuCy9XnuZcrPCunqyI9rTtsRhZ8o
9HGcmI3hWFOdEoeSImnz1pIAqwNeA3yePAl3FCpq7PlAOmMELhKgKuABnfdQjHXwZBRJuxNU7rcB
g4EEh7DFa51ny+0HEZnTGuniSK1rz/7b6Nw6/FQ3o1kc9dAyiktjWiIL6FrOe0Sdu/oe0+SdBJKD
DITy1yrFr63CC5MZO42kcU3f8NL2CadcoGx937y0PRqYB6uu2lOZ2uLT40h6H7CZKDhbntZwupj6
7aQRAs4n16yMoEQy5ABrdnjO7XLeIT7ehxpGQS0KNxRw9ox2O4peLVOmi9gMolCfE98r7bT5QsWz
8hgNnjrSNfk47aSQG98TDyRAv5h7UKxYlxQtBT3SeWRQnoJzf1hsNL9oNiqFeaj0SekOGWI2Iag9
4s/z41W9ny/RG7NzSkt/vDxWH7QCzLJYo2kG4LVs49iUSTnT4cRX4BQVUS58swnr5vh40PubA0iQ
ZBxSJJbuP6tP6bk9wAxo4OCaPPe5DU2GgdP/nOTunjLl/YaVXXXeM7y0TVD6q0vKsKa4qelmoLCJ
67Ghiw91Vn0dFzT8zSH62io4OZeDubOL7vcqZXap/kACyDNu7aYuJTzGxAD3MttAPRI8jo5DH7dv
BRhSEAEvIDUxpUjQms+Pp5kKaw2JidFx28NUGeGlM0PLr5Aq3fli9/x9XlGkMdhC/Ulq1zD31tRB
v1WNG+RqmNf/dDPvg0MK5ArICr1u5wL4WYhzHuaxcxRNaGhonNOOQJPFyq3LlIR99WIbQseLvKfK
8lQYgkyVKN6WGdIqFRZgndUU6R71QO6l26tcVnaIl1SQgDGvu2dT4kVZXhdeAM6rnYJUHS24FbBD
02M22lp8LdxKaw445uJl4yoYT53avgi/Pt7x9xuCiIkwKgpEkq+5/lQjAkcOlC4RJGrZ/xWmFRp+
MFK+PB7lHiIvkYmAIOkhs+W5rG+jl+aOQkK0RYCsLIcK6BiW25aV4UyUD5RDn/CPQBA3tST8Yyzw
rfzo9gbqPTMIr+FZ6ZvhWW9SZa8ytDF9l3IvdkwW4Dy4Ere/q8zx/ViQdwjyOQSRwJvZq/yxzsc3
g3UkB0NKG4BEluXy1XHv5jIOK2x1r0jCpgdtavuLUiP08nid74ImZwDekkRaUJqhwnA7nXDMSqxK
KgoLtII/eHXUPlUQmN9rTt5dcbvv9kwZ7qIYA6JNArKKThDvidW0yHOVpVAoR5pj771EHZ4+F1Sr
qtKf4w6169Ip0n/MZpnRAWJz7cSZu69HSx3IOjc+308y+m6ni6JwKpQSfAVm76TfBV1ZNFq8tNhJ
azaWlZuIvFZKwSBUu7p7yyJP6a5m1PO6aFHOmW6K1teToXxBby4yzpYRTXv3wz2cGYlShLposf/p
5q3rsOiFYtk9o+s/jck0HJoiqdNTMUTeq6tNjua7bh/+k+G5B0wPzN0RWGTl+lhQJ98i+vHi+Hhr
bay1ZH7h+OvSv8Jm7nat07aKnJxMMzDsFg6CNUTPIrKqp8ejyP1yExSZNJqsEmlMDMZe7naUSRng
YbaFFrSiTZ+6CvGPJhZeoLH9djbPxtalqC5ZK6ByuUNWR18US5vTqdeCcVKHY2wnDmIqFpLUypQf
zMIxjkJT5w+NHe4R5LcmCUoQNijsDoZeZRmJPRqh1zRIzCGr9ALsd/4gWWi/Cnsc3nrfQ4jisUg6
A9hFKsbcrmfezS0IX00LGjCsT+AHnCc9K7IdAujG3qCzTpeI8rMksq+KSgqSKTXPGM5HUlWXuNF/
Wq0wdjbgxvdi1xFnZP2FBt3qe8Vt6JSxwmMvtAf9FLZ6dQXZCvbN6OzWn1Pd+ZzhGHQqwnbaCaub
Q5MCSw0AaVSw2vvYzuSKMEJdAryyj1WOpLud5trXpbeHbyruSJgbeQLksL2nfLgRefB/kpoxIK+o
gK/Og2isLh7FogWFMIeXMG6j89B18Q8EqPF2Xeq3ugZyO/OMB2lBFRyq4tpPCBCYpkndepT5He01
V+r+qC51gvPiAFbw8Vnf2jWyCs6OoSOJXMTt3qy7UKX0iptIiGnJMcnT6FxGZD+PR/mjCLMKKdTr
DOqr8AO55VdXVDsLGyizqQe2KK8TIipZpTwbkfJOVcOvuWKd1MH5b22YH/vI+1trXB+DjFNvGdBb
C905RPYePnFr3uDAqCPSqeRVtf5B2oQ7WpHodGy64mB3Ir3mUHmfHs97I8hwLcrCCC9xynyrVECp
kqhfqhpZySTPP/dpmAZhElunpVn24C1bm1RS8UDNs9B3LmyqWvd14jCUCov/JxWqITCixf4qIpE8
p8Lr3vo0pJMHjIdkkvhJyFkdx0woqrm4qRm0eZ9/oECfHj0UCA+looqzatfO24OoLG5R1kJnFPr5
Kl5rSaOFWNvpAc7NC+6vhn6MVfPNAjTMCoAIKCUahrx9Vx+ssfslhvNAocZRWpRNteS46Ogio+m0
J3K9sQMRpwenrvKXPO+3J6/SDQHNDG+dqC3qT6MThk+VO5Y7UVOTl8vq5NHUANFFzOR9dtfZGOrR
zELVCMKl8y70IwTkyUJ8mPN5KHzggl2D/I0R+UoJfyMdenEadXw4Hh+Ejd3JASCf4MYleq1V7ZaG
mmlZoq2ZTTyFqJS2IlBgcQDzGT2cSc1kT459a3lRxDWJOWiW33XDptlotBKJUVCBYj5aiasfiqpb
zo/nJZPb9eqCVZFFbt5ud+rrg9NUiaGHZmBZ42+7Ur7Us/VCT+KV6/6zG8+vj4f78x5djfcHxcFD
BrAzj7nbTePkuW7MYWWBRUCu8oLg1BA/835axmNHMSM6ZkuC1rwzpdUzL7dQvYwhvn2HdGmq4pcV
Jbn9rLh981qFg2V+BnAXu0cxDbFy0CrFcC+OMjofOjhPMouNJ9wmCjvTg05RM/0/Q5YgVESy3Mcv
7RynHp6LhvfFspe5OlRRRubU4vzaPYtFV9PLHLUW9ABlcPMneP9D50Ndj4fvRj2b+N+0g6IQ58VS
HqOpNb9XY5a5p0lXO/doNIoJbBJGE2xYxMfdo97wNPATBZVY33QiHY2tyRF/8eW7X1qeTeExrfMk
OhkiQZ2RxBY1rbGibnXOQNxk/izS/LPrCP33TA16PAy6OefHCYMang6qUL7bFfTUD5ZahfpLGeVt
oIdOVRz62mz+imYhqoMRqb3ro9lrZE8175QflaJSkbC73Iz8mTgJ/0lT0t+ZOgzpZYwn/dcg4Iwd
YAw1HoFrRH01z730P2HmwfKs9TxXj1iw9c7OcdvY/DYYf5IVwLEgtla3Gz1brG1y5Iy7AWRpUTkA
f0Z7OT7ejVujSE4Ka0xN9C4ZLAuq+97I5g8V3fLVGVq0Ys57OjFbo3BTk3nxZudhsgrJA/AJZwFK
FDRtHx2NYXJOkxj2vA22RgF3yKOK7FKKqNwerJGbxXMVwVwsdfiyqOn4PR/S8PR4xf5ola7Pr2SP
4GjIZ7mLFxPlxQaPIWqbhYm88iybYy8lrxQK1wiZ6Ec8zwDGtHZEKrv0qFgeE7wOf2Og2RpHLXGy
9qtT6f1vlRpNsvfrNu4K+JFETdnHVQHp3C5CNJdAqgS4VRtt2m+F1Wif5kRxHNRGLAM/06RVfSlU
9HNuxvRMT24OaDXsPfS3PgUScODopa7YHYW4s3NyGcRuA73JtfeQ76P/oDVg7ZQT5AddfQl6kyja
oRVB4WKN4l5cU6FkQgJI2Pk1JyK8DJz9Q9YP/c6ybswHARUqTnBDJCpulblAOgBgUgs9iKYRQppV
uIdccdqdm2hrFJeTyDmB3MNhuf12g2WlBQFXD+JeA0eYw30bS8LV4w28cd8Ba/3/o9yD+0aUf5tR
D/JyHF6qNLc/wzDT/XyMl6tWt9WXbCj3Hp2bUzOhXpEveWQQqzdKH6ZLHrU5Uyvd3ldab3qqC8fa
WcCNDQEQFKiYzBgoeqziTKhEnamXkxEkwtKPY+h9V9XZOMZlGu0sojxGq62H2iQFAcfmpc7uu/1U
uLQldgNwDbY4YEylzuz51M1u2p6Htkg/2LXyuYiW5po0wvz2+PttLCVDMzt2PHtkvUsMl8dsRhcw
aHhAnzJC+Am7hL2C5D1VThYHmBxCHWRg1CRvZ1grczKVXmYGWdh8FJb2z5C7CjS5/uwq1k8vjo+J
8s2plfcEw88L7VCUbPRXF7SIT5J1pAFb+mE/forb+bVr7OWgLXvnf2sluCBBQ6BUIFl9tz/RoBXi
6DMrQTsLb+J5cc9hgp/a4/XeKiBSz+d/ZUnBLGZxOww5I+0nrzcDAZ0esIBZ1ugXD4v5IR4xhj4j
6xn273J7LLIXfUmpnWo6QjZnk16jRjKUOnsPt62J83yCCEGkB6IuU/V/YRXB1iOTDIszyHuMn3Hx
yE9q4u6JAW2OIuUnqSLiD7iGm0xUojrmZwa1NXXnUh/MczzUzf+wnSnkA4ZE5JJ3rwxX/5pLvIxz
hGqESXk2G061ahcXG3P3nfN6Hxkgc0iEPVAd5rN+6o5DTQ+prMzA7NXwPLjwar1Y685V2b192eRQ
QEsohdKqWDOaZmTyM6MtuYHV0IJU38Tjdyfa5cJszQh0DlgtqtuSpHm7bsOQ9bFiEOsMy0xQ6Uio
yISp5ZG/inLnzbI1FkRCWgRgZjRqP7djQTIFf26z31DyDt9NtdEezNFVgrkpvZ3Tdn87kSeSv7l0
Ik3K5KvD1veo9k+KZQXliP+6FZrlh8LsigsAJfdnDIrar4dO3dmDfyoPt+GcUaFhoIZEzYBO8u0E
47wrNKdVLVJHXmYfFkr0/01ir6jsYxlVuJDXPBwi3md69aoj0rCcRNa030dgwsNhbvWh8VWcc14F
6hAJKO9xRBEAcwdYioNkNPOI6quzVZX9R+FF5d9Jg3TEoTfNbDmksIQW38i98LUpy/jViiztK0XU
pvH1NhFfqh5vT19XhkS57EQ2uZjraeOjwHeFDyJb2atpI00RW61nB/C+hU8f13hqiPuHVBBRzE7j
QZbYn9ohMZ4ygZ0PnhVYY0xxnL/DOK88Pv459/GGX0GGIC83YMPrdE7B+9Lui8nGnaYJj/iTOjDL
ZnfnXbW1wcgZoRzQONe8dRlT73EMSRvdDsxYmX5Mo94ecMbIn0Qbx8ECtdgfhsrbYXhuTI3uGo1h
KAHAP9adikHTe8PqY+SS2vCHhg3IazMU9vfH67dxZROsIRaDd5RJ6hqKaLWD6S7tIIIiDK3mh+oo
OjR7D/n5xM8cbAGWaUDALgxjV79wZZth0GQY3vqI4mZte6hzPY19L6TH/AUb9fKjW9Z6+uwkIhsh
5dtWEsTxUoRB0heZ4yO/mBs7W3Ij0nAFUBWBh8qVs0YhTNNY8EfoIFk4lkek5/Ak6eAolehovP1K
YLmk1ZZsx921BJalWFJOoUO2ndnnWnjtUclL5ZJWfbcz1MbnB6fOpADeE6fW9hf1kA1YIczMCtQX
6jMNzd3S2UvZtkahoiTrc8yHtOD2NHfq4OnhVLiBslggYQw8XwZ9ETsBemMUKlfcljyI6FX9KVb+
677W8zarukjip2hUnTs7ni7gtvZYcVuj0DXRIbDTKaKReTuXufLMOIlBLRVuj68tMqVPVTntWUDc
Z/ESbslNzWfhGl37Pc5mSnGXg0uZPaeQqqZfzWh+cowFMlkUH2Nhn+hT//P4mMqgugq6IKPo04Aj
ROhgDYmvHBs5eS+1AofIzvFUoteUs/zdbQoNXYmIz/Z4wI21JD8A2wNvB5rEmjI5DDn4pGRQAtTS
40NlGskxbu185+Tej4JkrUQPQJ0HM7FWtoJQAqK7X5zAQKLk7IV9DnWWwtlb5wI9wqK6QRZC82L9
xRqrdTqSay8IKZ6+inLSzzGkibePAh2TxEky7qCnre7FoRkmfRbU+xxZn+zBP/5tpzRH3zwXeLJ8
GQAXgH3XoMA4QdOsBYESAAcIX6femc7ZkqZf/4dRsIWXoEo5o1VUGBtrRu8pEUHX9tXT4mIrFPFQ
fXNrh64LkY3CMQ8yUvnb80pGEFbIaItggVrtTwu45TEs9mxG7o8OGANo04BIYKHBW7kdxZ67zqt7
x4NoGZtxoI6N8bEKQ+NlBl2jnc3Z8z6/efVANcgHPlUm3sGrVzCSGVipUYkNwK25z0JNh6NdG3u7
+v7WA6BCawwmAShRdY2ewiKqH+IsF0G0lAop45ych7lKg1FP9lwmN44pWRZPIBjUkjW47j54Rl26
ZioCgb3bb9qN8fuqrN0dvOvmKDSJoamxs3nc3X4oT3jlMjq1QKSw7nC+iOonFbmiL48/zuayUSuT
dWta3OtOX+JGuIJWjIKTnTipehidrXjJXkZZf337UAAIQN/Jo0RYuJ1QpHt5aXSd4JPU7UHTB/dQ
CAdr5S7bgypsrR1hgYfjnyLgurRkde3YVSrNtQLP+vfuMsbnRY/3tFS21o6eF6VyThJ/X+2DtNa6
aFTIFSPhVE9h6XH3RDZGZWPRPz9eu60JERsAKJBqoWu72gyDpSuQZGcRpIjzAWCPrbOTDf3bYzZm
PVzXkm6OA8MqAqkhloxubNCTjJb0r7SYvoJu1ndS7K0AhHyVvH1YNl4rt9tgUMw8zupYBHVlKBf6
dOl7rYxiPx7U/LOjLsXT25eOwgs3GPubfqFc2n8lWxGig1ULOC/o7KT8PDiR8UKY2HPp2fpA8HtA
lsIxl8DS21FssLxDggtqQDljOi049gSmuXifHs9la8c59GZolqMWCWDrdhQ8vOlLtqMIjEGLjyEO
1y+hiQhmjfHs+fFQmxNCBkU2jf80rG+HMpsSJVyPoQCG63+XZTNfY3BNe+u2OaN/DbMKCg02VUne
LQSFstNf1Nj6oJRedKkUrKQfT2hr33GAZCOQvIQ9fjuhUBPIHrW6CPq2+zoYTnIJlWn0m3LoToix
Zv7j4bYmhmQoh4imICoYqw0xz3ioWLnJbZ6azpe2T+tvJRyf7ChwxNqZmlyk23RY2qii8MprAlXB
NROrQ3ANmtkQXhfHak4zFc1frdWLn3kyFaacIQ/TaXCQ4Xw8x409gjAWhEpCOnCUNaJvGBfoR8OA
ciVqg6eC4PWxmxzj15tHoYrOnQGyFsr1GvFqKV2eaSCigyha8EWjIHGKu1J/+1xksQyqrdQHpvZ4
uz3GuhFUZpiLhk6VDEbjS1ir8Q7Qc2PFAJ84oAax8qG0adyO4kxh5bZY9gRiSQZsTyf1ZDdO9/az
i30OCEViBPoJa/FHa67qtKQ2EKCEOF3dCDsMgbLpjurK1lzoEgGzhFrBn6sVi5ckjDutdoJ8MQe/
HF1x6qxdVPf9OULsjXcEB5YFU9dvIg+5R1vDGhu0/oIfY1F6L/Rn3VMWdeqbL1n+/3CsQQeRqfKd
bj8ODi9ZpqgVtqjOZBzVFskObv9yZ9m2JgRTlsiKogW34CodbivdyjyDUXDZdf0INZSDN+AcWmJW
vbOn7+MCU5FJHQfnj+Dh7YSUSRl1PWJPz737rU+VYIjq36HTv+QzJymf250S3ebUpPgZHUrqNOvd
rXQYkSwTU4sKVT9M7jh8dmvdepcZnXN8HBT2hpKb81+3eqWhK5am8iAp6vxl0keM13O3uLRZFO/M
6v7iYHNjvwJlAsDdHbJfq+slz1PHRuXferWc5je609/D1m19wES/H0/r/kzJsUB4SBY0l/wqPuR2
5niNrN3Filf7IIqaU98ue3F7Y/HoE8ksAjQOyetqC/b95CmeOTlBCQl+OaAXbB2GcSr1I1VMd+dU
bQ1GTCZLIKPEb2uVsyAo7CZtaDtBGE6ZrwBu8rNs+YVTtfHmsEcfmQ3Pd2K/U9u43RPoKXvNGOlu
MFOSPqiZM5wbetc7h2rjE4ESlitHAYpX+ipKNDXWRXW0uAGofe8wo+V2VJryv2/eBzSkuIyk4AOP
2tU+4LIf40ynFqA1neJ3ZZc/ZaW+53zwhxN+mzjw6pOK4HRtqOKuE/4R53JlxJwswCV6aYJiHJJP
DRD2LyMmebZf6zNKOJ7TJ++VlJN1TJdsig4VAvrQhI3a1jl0Of+JlmHs/d0cl0o/NI5YWt8eO90J
2IHVq+b1y/J3SNwVvzLE7pTOV2NDKYWPd2MUf4/KRmsPIMuRm3q8inJrPZreKgdDEkkKebk8ocnF
82Aa2vIUG9PwPM728prm4isEu4myfJx+aNs4+/l4+I2dDyWJQrKsjIJJXsUos3BFb1otjs0e9L2m
rpJzhCD3NczsX28fSTbewLlB3uPNe7vzB1cYcyQfbqqJS6Y7qMqJqrVDZRRa9+OhNrY/iRiNRaQG
gKGs8yThJp2pxoUSKGEengTmYRfW4M0yr5QjQMijYyDXD2zd7YREoy9KVcRKYFTNfHb7Cp5aHf4w
O3VPjHFrPtxVVFttOttksrcjDUaeZ/lsKwHVVvc4oKFhgRiCfL+zblubgQ8j1VAhHlLgvR2HjkxU
dWUUXh2nLI9L3hZ/OW5YPi2LM14ef6INtAVbjp4kj10SZkr/t2MZtbJQk20Qi0ERkdj7qTHKr3Ol
Y6aawde2nUj17aL4pBTdBUXNr9E079VGtn8D86QRxQHgGXn7G8g46kYD2xIYmd3+Y4mu/tHP6nJ0
UYY9Z8L2fE204pLmjXMcXb15dftOOyRE8J33/5+e5yoK0KyUnBWKDfJavf0lTmclKlL29XVB+CM7
mGgCeF+hbybReZ7UxPxbzSbxszJnZXnu2hBtkIoMB+tJLSkUcSQpRLgKS2Edlc55yJQvbTwryMpG
MHCOC9QRLQCcqXyFFuN1H3CurePPo90r/dHuTCjiaa2W9SHrcqe1fGd26h4AcKMGFXAD/T0Ue2Kp
KuLmZHmxl30fzWr6mjRGkxw6FyMFX+smUR8NEeMNbfOMNc7KpP5pTNnO8qz2zaR8ge1KHcCvlbpZ
3mGoGuVf4rwqho/VuISvxdCFVqDlwo4Oc154X6Ikm7SD0MPUuxr4blV/ZfOsFgegTMroZ0bkVbnf
8uhMv1qwmYrLQM5QHnm4RPiliLTqDqKMPHCo2jT259LtCuXFGJ0su7hVa6fB7Fjd5E9Wrmm+pei8
Cky3xzEXsQVj9kd6J84TZIoudH1qgM3vRNVy70zrsPNIq7RJ8OsmbUqKQ+nmdEsztWjnj86cpfWr
3pRF8ZcyNZOBoEPnzL9SMwmzU6bpjfZhgvjk+AlI+ko7zokjihMQj6j03TB2pktr5XhTHu0qtMwr
+lt59uLGXlwdQ32xeMgudqbtafFvhBhs0insk5hQ3F9nQGGRYzohNBFIW+MrxjMhUIWw38l+/uzj
1T4Hawo9iwoegptrwQCIrUoWtZUCPlDXrnpmdl+TSBsPsZAQb9ASwzMyldprPC/eh6VS+y+YQaYf
H8eerbni+A2EUF56aLPeHrZqMmpMAz0ROEiyHTTK4qdEr8edYLo1Cq91sMiI4UuV6dtRTK22tcXj
ZrWTyP0c5iKiTVuXOw2ZjZAtIUjUA4B3UCLXb0cx9AIRZT0Nr7kQEAu8Uv8su9svkRaqe7yljRmB
2qBHQs/ZAS62CpdF1+TLIhQlECoh+qCL4Qs+Dc2eneGfHHi1SQBcI9vBexqIyFqiKnG6dHYNxomH
5QVdmoNih4mfFNE7ouNzO3lPieoeefG8m8b4/WyEz62LoWTbhx8yOzs2wFg6bb4g6Hsu8vw/XVaf
MR07pTkkiFApD7M6Ha12Lv3YMHeutY3XLHBNyXoC1MAKrW5qZGrTCUHt8Apc83tPyPepIitHo21e
coN/lvbbWYEcWNmop4pH7XiN38xhduEn3oRXw4o638y1+ZlMa9gpCGxdlQwgL2pLPpzXjT+vju1J
TEV4VV3cakSeXKIsgzwGVtCy39tiGLGVcX82bYGzof1x7J2dK3Jr87GmXJCUJUBnr1Y2q0Ijj6M5
vMIx0X7HWtprft0A5XpzbAADK5sYlEPB3K1OLfVxrNYWPmCERs0xSRsNP4hwT8tzczIcIx426FLd
tUrmQRm1pRThNRvNkLpUCe3E1/G7PT6ezf12pILDH4jKSurfGmpVIihvD6oZX9V6sLMT9ZcCI9Ql
RQkw1Hsn+ZiNXvTJKBA32VnH+7iEmgnkfzT2qYxR37mNSwBKM4jxZXrVLeOZFCG9IPHpkLvuyb/d
Vz4ki1pCiIDn3tdzcAroVBdg1zXm9h8Olao1uW/WTvzR0aYZa84BmtHOKd8ak13CQQeTS7q82iSL
UFtrqcPiWvEZX+dMa+JDb3bIVtVZb32QL83Xxx/yfsPwBf+IdyFESPFvFXqdxDWAFxfIYZha/0PY
tfqcakW2p+d8/9UoF/CepxXOKUMf6varkdtp3RDbBYJoo4f18mDzbPamS6lWby+EwHSEYywtcjhq
69y7SFJDmyuGwiRHlM+zFovpMnZpvnMENqYE5AJlXgqZqux83U4pKZoU0ILOpRXOim9YVXwqtawH
c6bvwRbuPxJtKDBMYPYpLaJjezsU7ApFW5AUvw5w5H5SdfEuLoiMPTmEu4oBZSNQXUQOIKw0qVdH
q0IfF6zqPF41ZcEa0EE2zHipI31M/cIKyx8Q96LkZanzfLj0YyMwAqqKZs9b4W6yEr9J7kTpR/rG
rG3nEgv7twVmwjXDylqDK9dpSL7BzH8zfk+CqxmCE27Ldvmq4evgplCFXKxXNa3GYz8l8+e2X+pr
tOjKt8en7O5cg0iWVnq0iRAnBKVx+wFNb6n1PjOGq5nb4bcm84bQB4eEBXVv9dSOUMR/s4GLBEGD
aoDHhdrNXU6FpULZFbU+XBs9qd5jalv4qVpNbxWcwOjEJhijjknfnI9wOzHhYmZmN+ZwHegiVk9q
tuSfYtTC9nSHNxbQAdNLfKJvLumGt+PUGMJo6mKMV9No6YEoQ2deoibrQz/p3G5G/myPcig/yU2u
yMz4WNR4MCNA8GEViscqr5SmlyPWXv/fTGuLp2HQpktmhUh1GVr0o+Add4j1eYhPj3fLXWSRQ/P0
deigcoev8Xa1U+IOzJ19tfDkeDL1Jv6rwTjpYjX1HhlxeygiPzGZOLZ+NqmL09lzNIzXXth40ldq
aeSnJcvUd1q87BXqNk42evdAr0hNgMetMTBhHHK063a8pqVt/K0XnXntSfiPb189yCD4jkqUF6CH
261CicWmjKFgMZ3rCT58kV7wnjZHp3pXKogHfX/7cKgOUuyBMeahGHA7XKZPVTSZgsJmKLnETlef
KzF+H5duT1lx6wwg903JWpJUrbVOGYxjpNOSdLqqy7T8BA1W/T2EszY+oeWbxWe9SgptZyduDgmI
UcqMg41Z67XTWh/Gwsqma0iZ/ikz1Mb2Cy+x/tNVc55hIBaSnv8P6/nHKV2qHDnrlmemxWpiO8l0
tYsh/2lr83ymFoMW2Bi2ezfA/YVHKRLAKY9paq20NG6/HaM4NSnVdO30PjkkCjHaV5oieup5775O
hTO8z7qiObiJUV7KqtprVW/FGNpdpM8SD3RXL9CsJR/+j7TzaHLbCNPwL0IVcrgCJCdgZhQsS7Iv
KEfk1Mj49fu09rAiiCJqvC6XL7Ld7EaHL7yhp9waxlM7YuUVlQ99WedPYvnTHGhe+p1Lsxdwob4e
rPJtvUQya/mkCCPIKul26s1Uogi2sG3ntp37Z4zjkzaoDRQogmqMo39jNR5T34xF9THuuvGTpph+
Q8GhCt79uckt+Q1ENkAsvc3LuLTStxNfHh7hrLm044rdppL+NVrR8Hh/pJ3FluEnTnQ6oTVQzOuP
nSY6NBgnnUNcZpYnJTWN35K2qy+lmLW3KhoHuDuKfibWO0KJ79x7CLJL43eiALL4zTarvUw1qMLO
ZBLNeJ6NPrsMeSQO/Ad2rnKiUNRRuIVkH2QzP/zYy4ZHfw7bpm/OlVZXH3pnmM7EdOnBq7+ze6TO
qguKQxaIzG2nVskwOVOqGHiFsOf5s150teODd8te5zJXpqCLElH5RrLAXzRmfNACxYAidSliOrsH
O+j2u3L7SjI9RR2A+Nvf0mAVoLlJzE5WxZ+VN3wdXPupm+ZvAgaAT3HZj8zh1/t76faLXo8p//yn
Bjy+vKVHBW4MlZED2oBLRAyiTQ927O0XJbem0kFfF3z3DbvK7eIUR2H5ODul87VpO+N3M8/a1I/c
aP7n/ox2xwIxKm3gdfbPZo9qsSCuQScmxNZsClRzms9UrpVgSrz33/CSNUNny6AlxCu9iRmN1Cmq
WGdaRdQrj0uaFY+2WlaX2XWP9sbOd6KzKgsUCJNSeNmcCeL6ZS6TiYwmTfJLR53xuSjq+ADXJNfm
OlRkQmix0F/hYrnhprvL0hmFOk9h78BcKCqoocmHRlVzf66TGgm7Qy2t/XnxdnEI8TPben/YStvr
as8S9hMvU4qAxEs9ttkBCHt3TwDDoOZIbY5Ddr3L2Qh4BSArE4oBvapRiWc4/g3AZaN6N8UEBT4p
wUtvlWIz9YjroeJIdROT2kDYD2JAOhJoWEun+Hx/k9+GM1QfkG2HQ8eykUlcj1KSnjVVrU1ha45g
Z6zex3Q8Dzo8r/1yIEP6D8NRb3aBtUi4hPw5P90SWjUZgw2tO0ynzH2lwzd97Gbd+XdUNeWR8tJy
MN7erkBfjTeOMJR/6tfjObWNxFg+zmHU0t73G8Rfcj91h+79y8j/HwoNbWMu/23sYCwCCFejLKGB
kKrz4nYQFk+F204do01ripqVltdP9xdzZ3IyLQIKicY/1HW5WX9aTBrUFFfyUQ0phIMxjtrvKSIO
l/uD7Ox44iIXPTMKIbwom5JAG3UL1Uuhhmaj4S1sJ/YnnfTryWzd5sj34Tb4hE4lWcqy2ke6t7mb
1nSlAxmLEWSxXVxmO2OE3E3XM64wtrSQTSf0jqchyFIl/W0R1pH5zd5kf/4Bm9NQVIMWVckwhl0L
M9/JlMw3RmX+qGj1/B8+3s9DbT5ePZZgoPJ+DIk66Xh7ieEbOV6k97/eTiQgYcBE0+ik0wXcruji
OpMmljHMXXcOGnaMP8W4n5bdUgRVov2RDZnnd719sGv2tubP424Wkvb+GolpGkPNymgzGm3+ivXz
EZR/55WRgBDADexPNMM3a2govPpmQkHHxIj7RJCbnCJbi+Av1fE/ijpG/iBa9/T+JeX9/LFDKZZt
i6kJ0l7L6FK48sq++L4UQxWa2dh/zOimX3jkuyC1u/gjzbt3I0Ul/gUSMtbDSHQQk1yfd9XFfVgU
TFehWvwUx+N3d2zEY0o/9CCA/KF2sXm/UbeX0EMEs/iQm30z2WVWmSn1lsws5wc97WfgD6JAYbf0
3FMZr1owVgZmFYXZPaR15V1MN/EespjygjF3/VmLPfcMuEsl7O6dS7SKI2rujyj25jdCzQZzS4xB
r+p6OZolg1xjJhPi0X3ju1pZvjYmpQY3b09eb8RYzabWCf2o5lLUJOyYxenPmG7oaK/1ynm18+bL
/a2xd31APaQqQE0OGPQmOtC60tLEoI5h1ljxg+Jmya/6ihrUKrwjnsTu1pfdM65+quBbKbOlVN0S
fecpdFZKmJd0LssalENcCN+1euNVtZVoCrI5OVJh3TvZPHHkbvT0JQPpetXhjGems+Rkp5PdtWdL
YDvkW7O1mgddrd2BKLTIAjGQpW3RylY6ddXdcgpdF0GIDKc+X1ApO7iGd+If8n2pPEauTZCw2UQ9
HNt08cwprFMbya7ZXInour5Ofe5NbKdsoXZHtKq9bSL9QPhsrOKNxpYlgNi4sui3TJr366iOC8cs
XV40AqODe3h3ei47UfIkwDxtbsisKrVqKKIxrLxKfTOyCZGWUrdLXx0T7ODn5KgFtPvVAPZKVqy0
aJRP/E8xSTPailbUmSxerGn0MC5rkfvjkNdHGrJ7MwOnSpMaMil+UZsPB2cMCeypJ8cFuaL7Vq4R
iw/GMn9HetJsLrXSNQflhN0hiUsI/MnVbjhdxYqbl5KSOnmJljyIaai+pK3qhuieG587+kEHJ2B3
PEmkACtKgfiHevBPaylGkdfJTAZQCvOkttlyaTCSeFLsyg5Md/rl/uW1PxoEVgAHEp20eV30xvJi
OwGOapTouONlvP7adkoHjcfGb7Bb1YPx9nYKjRKZRAGEotx1vVPitdLs1PX4gEj/a34zVdQolsz8
T8PwbFLZg6e/tfKshipbvZQOnuj6/HOudfMHFDbn//KpwOlwhQBBAkJ/PZklsce1mWiNaEof/64k
dna2XSf9rZim+vuU50fN493Fk/BUMl2w2FuArxYJcxq5R8JuWvLsokQ9bhXdpHZf72+KvatKXh4y
j0djeNt3yfXam5IimUPeTvdsV3lzQZi2f8bYygruD7W7//5vqG2+mxS6tVoV5Vd0AdOAbk/jx9rw
okbmU9sfKhrvvZ+sH1kTiTybY3N9rB6mKk3L7kNazn6cqmY4ex2upCMqGecFllPsd5TIz++fIzkU
/WrG5Ewb19tErwaYIxlnzMWo6zx1fXzqJqG/rAm4Ch8hySPb0L2MihMmBa1o/CNicj1gY9WRMq58
PyA8OhYuFYffr0et+NZHbfHLBO/nXOSL8klyE4XfKJX7z3+YslSAor/FE7QlUSWupcxNQfPCVRNM
N8bSU5XAmSgBTOBSHb8W0jb1/ph7uxZ0ALeLNBhF/uh61kplKQMkkzkcplhfgijP7U8ESNlbXfBM
HuzbvaMIzRc0mIdTDu/R9WB5VHpzpNKxUHHh+CI4I0qgKs50FPHtjiPNlrk4iC63rwFtSQrytqCY
XWgAWivcKodkFAcX2V7CCHmT/i4hNdiHzSuQicRom5FRnHgZP7rrUl+GFqMbjGey9aT1Rv00rRXx
ZWlHByX0na8GPRENF7w5aYdu9f2bXHVWgni6EQAhOByeFWC5E/ur0pXv3yAQpllEwLE8rlugiiLi
wnDo8oQsQ/zNMcql9AuldM5ZpfcP796M9NOkogJwH+D+m5vGWnp8d7SUGC9aY0Tl4imvL0qhrsmz
ro3iqCi0c7GBhoQNjs+ctA/aBGDx5C4Ao2BnR6bQ3CAigvqTYEHT/UE1h7+lv9T6YLuFYx6URnf2
J8cbxCrPEUaQ26aDqo6Nq8UcdDSD88cWnb3XuKqLg3h9dxSKQzy1OM6h7nF92mgqCWXt2SRgK8qn
vNfjYKnSI/3yna0oOblAfuDP6BhoXo9SOeVaVWKYw1pY9rdFr7rXDgzCN6WrGPD+/th590gZqYXS
dOSq3tIRcrOLhWJ7bPvBQZE87U0r8CILne8pzYR+cltLe/8hZzwpCUbll37nZo+43pxig0naQZ++
i/B8LOz1RTeKtgwGYCO/jeQ+qV+VTVIG1MP6I+2uveWVDG5UbaQA/w8n0Z8CWw16TauIBQWBoik/
TzX6oKekxQY1sLt+bg/ulZ0TQQ39B0yYkjqCFtcfk/JD5i5g/sNceCOCjkmnDAFWoGt91nJ9aZ+a
Oms+OGmjxZf7n3Zns8pMiBubOj6SzZujX0rvQttdVDg+RnnqVSf74HS29V5YOjqtnHWeoB+FgO0L
m+EJSnPeUsEriiYsVbO/WIlUHFRH92CoW2gyY+GuzlXGl6M8tFnL0ewEJpq9FqYWBT5/TaiQgiOJ
8VEFi/SCSsMyn8spK82AAhBS8FVUKZIm2Cd+NmrdkarC3gpzscq4HlsY6JfX3zZbFjuhIqWGAilA
f8jU8awr/ZHf1e0oaG9JBjNoLmwrt0hzIay5LLJBDSe09N4GpXcfNQeV/vu75fYiALtLiCaLe+QQ
2+/oJS24cyq04eKBLJg9rfyrrZf598ZWeszszfTv++PtzArOqqw/IGmOqbP8859OYd3i1kkP2gyX
pV7+RXt3WU6LZyRHgf1tSMGzR3WF8jMs+htIR9rpmGroVRWmdWq8jvYQv9iVkjwVWdx+yorIOmeJ
pT8Ywmreff4ATupSOouvJsEd1zMcB0drK7MSYZlF2dmxVjrwiLB4X967kBKfiY45wSZOM1t8Tm5Y
CwxYnCoHu80uQEan19VwjlIxuZWvy50QOvEkkgQXYEdb9olmC+Gp09CGlmL3p7JwCl8s1i8AsUyq
H9XZQWHN79rqE5/hr/sT3AE3MLYU6CekoCGubnJ1S2Tm0CxqG7rKBM47kUSR0nXECZbp4Fd1P1yM
onZO1OG9k1Vo9RcD7a33f01wqcSH9DN4lLeIUWOiELQ2SsejvKazL1J1yAN77bIjo7fbgyijJxmy
kVtT/d4cjNQBPdaVSk9fTXe+QTHrl5MdL66HXai5DKcs1tv14/0lvn0SybCJn6i5U0O4cbNtcnNW
zLaBDkaz5CNYq9r5QyxZ3pzmktbvwT1+OxrhLxxkUiSCNdhZ1weDrlBVciv86FzUD0a/6h8HrmrU
VKrDOv3OWLIugvgsNutS9Pp6LKuNPTNO8zp0pyx5tO0M1mlVFo/KqmsHL/3tjUakDT0HfTQyTqSH
r4dKuc4mVrgOa7XtTlYz91/Woeg+3/9Ut9uDUZD2hRsgqXXeZnuoeltFMRzOMHc0capqW3mJLXcM
3TVVPpei0w6wFDvjkTZzsfDyYHG4NZfLkzVaBj1tQkP0JkL/qVEsvjLGuHsDEsizILZgdl7ePUkG
I38APiQDxc2JhzzelkZuNzwODoK3/To898ArzlEzdC95Y0cH+//20/2QjmGO0i0XssL1pyvyZKBU
TFcN47XvmdErl3hp5/P9Sd2+RLTCpMgYqGkbwbnN/rArdEF6A1SKmnVakKAw8LlBa+WhipffHC0p
Yr9xKvdMx/nr/YFvzwCRAxktmR51XLjs17OrYlOPEF8BhlBW4/rmkRj9mrXaMn4AK2u8+xRwQfPq
wQmSGM7tgZudKa2hnFOza+M8NJY0CVpK5Qdp7e0H+1/xLJnbgtPcCiMXbQ5Ky03WsJrmeD5ByXGz
AEHz2Xv3ToQsC8IBRD3AGxLL67VLoynHC2nQw2yey5fSTcagc5L2Y44F6WnkrTzIx26/FWgH8PQ0
lZEnoTp4PZ5ixZmNBZERlraie1ipGlUTzJFovUezNu1P790ZeC1wzIDEUIxAEuV6NEsAws4416Ej
Oj1YkQS4xNacvPWFqhws5M4rTihEqAzWk0N9o5gtpl4vvCXpw2qMikc30yFR5Un/V6/DV0elMB1P
de8oJwlG+5APTVpBNTEW43x/yjs7B4QxKsSSSEkVZnMYFC9LFP5kAPmQ16e+L3Ll1UYHSxxcKbcf
Eqkr0KUEZFJqZptlpnqUVa2VjyFqQyZNKJ02Iih45SnpJ+3gTbidE/gpigXUkqDPkI9df0YgFVo5
oBQdGmvsnXS1mc454Yl/f+VuM1mU4yQnlF6GJKZtNgvGS5k+YkMbtnOt/D4l7rx86CkHPuTdFP8K
5C1TEFm2liO7Dvnrr0NPOGrUQ6AWkinAjbuenWG3miPqZg7XqdUeumaYHmAH5+euzvMPClqK7z6C
CLtxccFeB+fJ23c9Xu/koiPE4wZLlhI5hqy/VF1nnlJ4NAeh7c2HQ7gHVD0EAk4Fie3mnRur2Zpg
8RgsKTLiozY5l25M8/dueTkK+Qc8MsIuHvHrCSVWaQswS0ZInvSv5raur4/Nu183BpGYQYki5era
lm6pp7SodaY2RNc6aX9tSkeUcZA5SZk+aEtt/1MOtTe/xXmfV495YxTuQaCys5ZI+gEDpjQgU9jN
zdnWmcjHIldDj57hpVcVNzD0RDuoM95sRimRLl3+qHgY5FybLxZzNKAZemo40h56Tc0ZLpymdN2r
Kdr0vNhTPL13OzIV0KxErxTe6Y9uDncajQ0OGqYW4t6Q/IaHj/upVHP3raz1/Pf7J3xnCcmR5Sdk
w9g3knO9RSLQRK4WDgJ7xmjpQX5C1Dl4u3eWEG8vmlhw4TAS22rcpGYZESM4Vph39vwlSVUtmOta
OeEIWJ6dySgu92d1cxPTiCHvJ0ywCcpJxq+3f9QnizctnRUiym1759xoNKpubgPqX1udMXu6P9zt
IvJ8A+igKESqSHHjejhPbY2+zzQr9IgYcFEUOubjsJXa3/7DONyH9HxBYaJwcT2Oms6oasK4Cgct
Gz+UqSCKbOru4Bm7/VgU2oAc0Kgk1+D6uB4lamG6Nk1hhxy8J6GW/UmxmrDVXOWUZe33+1Pa+VK8
MDbBMe+ypMFcD6ZGbpu69WhJ++r0ZHhKga+lXiHb3x4xjXaGwoWFsiz3L0/LFs0WR73rjfbihIUC
oOiv0nAq/C8aFcXpdKAsdRBo7SwjjUCgPlROaAtuYXvDmDi5hTx8aFPPfqb55Qhf8/riwY5V4Om9
UI5aFTsTZBGJ6rgx+Hub0jQeEZRtN25o18N06ZVsuEQFbmbTKN6NKJLdLElRQIYLitgW5tnbhdWo
y8RQaY/HBwptxnhG0wYbzrou1IN7fm9iwO4kLIXyNeNebxKkIapxGWwv1CMUdAal/SV10uKx0/WD
g7wzEBOTknQ8mXD/N3FAqonYzsYxCksoCuGcuqN17kUnvpp9rBzZ6e0OBtKRvwBYgnq8nhXcsqJM
8CtEjcJuTD+N3OF3pStAc4Df/vPdxwwMnaxS8IiRFG4mNiWxmhCOR2GmW/Nprpv6UThAZBVhn+6P
dBMyksJQMjMklU66rW1uD8D8beO0WhTaos6+U9a3XtBd185VOy+nLuvXhyb2ksf7g8qluooX5aBS
qxDhfcok2ybdWhU2drsMWiqGfskd+rdp5h7px9+eaO4P6SWiSmwUuNjNB0u5ncbR4hVby9/raf0G
nBoB1Vo4/pK2f92f0u3uYDBX1uepZEMk2Oz5LHZbZUi5hWOtjc5aa1VPFISbR2PNkgOY2e3qyaEk
OgTkI3VlOe+f6vLW6PXDMikWNOt0Vc8R/3IGZUwG3PfntDcQaHt0Hlk82XK4HqiJzUREQ+HAIDeX
xyKxrEcumCMTk9sdSB+VQpmszJG1bO95QXNqnt3SkZWIwscGExH+5s9ZV5+s3vsIaezb/Vn98A68
3n3wPCADAwsEpgqb6npapdLaadpOTphq49uQiVPWLCjYQ3wbXzx1uKRmhz4R5el69d6caoqD1jGO
iC5yP9z8COLUH4YqXP6bEw5FjCsLmmpoo3mHe0fRFoFOdfKxFAlymDVCzKc8aRY/csbh8/0V2Nmr
YMRlvCBNv8igrhcgyxXT6qPakXtV+GBglEdo9ai5ifzI7mxvKD6qVI2Q2J6bM1iLBCfc1Qkz0PDP
rp7blNBoAVZTpB3cZDu7lRP1g9UI4u3mzsyaysE0hhWtRS7+LuH7/Cuc9t3yj4Rz3Ca8OMClWLzN
2pEc9XaNmVeYz0n+sXam5E1kg3IQjNzOhTGwNCQw4OShm3n9hYqoWQsrX7IXpH0N2FbMSA3MpJ6O
ZBd3BiLglvckGxHI8eaIg/5tx0mY2QuQGhVJCKU4IQCo++/dcFSmIZwyCHg6bFCup5MqC1F4bGUv
/dzNZzQV1mAYTe2Bjob4D0PJNAKQPcDRGw6EkdQLSnZ1/pIUjpY/z7YTjQFNhdV4rNqoPCKF374x
XCGY0RIRSL7aVqVzKBGv5VXOX1C2qG1/7YwmUIRlvMVdAWKvJAx696UsR5QiS8QaXGLq9VriVJDk
eTvlLyyzwGbeW84ZCdTBC317bq9H2RRVo1yHHqP1+QsICA9dXzs9wZbs/aZNi4MJHQ21uY5rpa1F
in/Ii2o1/Yu7Cv2D0Q7dx8VZhvdWvmlYYJCNn6wloV1b/87KaUjCDIaaYxTL4mxy/A487sFFtLsn
eFZksM2G34I4FYqsWd2r+cuYqYqPpeXD3DuIg9ivg+ibd9cemBJpC30L2Vre3hRY3FlZ1xj5y0SM
HXjluJyjaEif3Ww6+lC787IlkILA4xYUV8/1XHJl5S+psb4VRXaCpv48JJoViDE6oiHfvo8UvWXx
QYd1KiEI19t8GJfSqSgfvtSrlXxzum41fB0nE83PtG4y/LGSahrePA7zaS2cQ+HDvV2JkI2cK7c9
0Obr8RsVwoBRFvmLaBWDfW/3IsjByfXBSJXn4Ajs3MKyjUZUgjsdhGj55z9FdD2OG4XIONM9Cqpv
BNz1A8X16OH+Lbw7ClBmuta4N4N7vR7FTlx7HnA7e0mn2cOg20wf5348qjLuLBzqyET2kC4cKsKb
p8tYVJ3aisYFXKPslUbOish05KJ05xyy0PbGkogRiWGgsqluNklSm2URF0vxMraLp5+1son/dKKo
W/1l9Oo5GJqad7NybPhnLfK7/1awkbRAKx2VLj2SoK+1Yq3/DqLy3urM9RSft1013x2vA+VG7Iyr
gFuHPtX1uq+Dqg1KEeUvOSWuPwA1t+dpUoY/73/dndMJzon6I5VPsJPb4mo2K22K6mP+sij2r7mR
PrrgOU8rnodxrh995L2tRA2I5i/YAPBIm4Vvk6Rca1EVL4nu1pd2qKVsxALY4+A13x1HblZiVcnk
3GSnNhtVy922eGmVqDglyCn7iZOap/tLt7eN0HOSywbmAcDv9Qdqk6lJ+6EpXtLGeJtNRcHpR6z+
uMTvz6hI6sE4yNY5qLMtm6y2PKFMo1m8KGs+nUrPWS5LmcyX+/PZWzXpUy51W2SUsJlPUTVJT/2z
eKm8rjyVSzEizmqYf/yHUXheuBxld2R70HlBjQTdkOIFoGR9mdxcnM0B3M//a5StWhrFX7XRY6V4
geGdBtPYEaX2y5G+xt6Kyaau9IzhDd3WdpyYKSYNo/RIxAb1mOvcBOhu35/Lzj4jvQVcwN+0rrZN
wMmqFHOo8+V5KWOB7RvOB+Ormhvll2WOjSN9593R5KUj21MqiJTrXe0kaWraqLQ+dxN8Z9+tTDuI
tNw4damp/vb+mdkSCEJBk1Rvq0+SWEWU0QVZnvXW7R9ADeeFr7Oev2lFMh48Y/J3X2fOso9KPgL6
WhZANndPo05LNTbW+pxkQL2BFPR5/zK6k9qccztKzXOuFK0auPi9HgUlt9tE+qzYnkSg0BnZXntr
sdYmKHb92cQp/Zs1oYGYWTAe7i/m7SiwnJBRZa94gIK3xdpczIL1xGRDj+31okdL/aRqY/NeiBeg
YxkL4LEipT22sbCiVWKNzQEjRzQvPtZYrj8NSqNdUEk/eqdvv5jMlaWA3Y80cMvcivFTXGZHOvgV
pRMYjV3+qSut+WEwY/ekLYr2lz0a7wbpMT9s/Og00uChvrSJdnTI1sucMz/6mOnq24M3nPSFzxeM
KQh6ZxzH5OB8784T9ielVCZKffP6xLlNBGFXeoEb6aT68ewkEDIxbxAYZl6o6S5+Zttf3r1ZiC3Q
v0VNxzBvmrrlEFm6mLCjSGd7elGmfvjAQ/xuGzLK+FDhADvKMjtIm+uZefTlnLJUGSVRwG/bqf5o
RGr7cH8uP66J66ONuhqeATyQkl6xxS94blqpsYKAetGZ3fRLnhhFhWh3LbovJRC69Em28ya/TOt+
9CPojcMUrJmJ6pvVqsiSE5mXUdBpi/zPOjrNb14K9jZUk9aZfMOrRHE2jaIXPrh+z0J1MC2HAGB/
fvRs3V6+zISNIFvdsKq3T/CKEFVtOsykaw2M2zAuMP/FRxkf0y5f60OV9p0rQ2ZKgNClohL6pZvv
Ew2Vl1hVEq7WbKvnAVGz9tFT49Z9sKNO017GCeXscNTMwfuKcl4VP/ELSyowa0p1H2XcqgKTbClt
YCwY8Ja+FS1rjECiMn3RB2dQAncxouo1HYTev/V5NGWB6NRZ/T21yzJ6ss22npAWQOT/69TX3vju
lpIU/CM/onCp0WLfXPrWItZW7dQ8zJuSPLpf0kvlxcVbRxntfH8X3gbSPJoQlSh4g6QmsLleS3xO
kHTJRBH2njnD+lqLsxCuCoaA3RPV67uta0DtQ8wA/Uc9B+Le5my5jZerkb4W4RgJUZ5WKyrcU491
xWddzyz1IJ76YahwfcZgeyIaD0AaT2Jk5K+nF9FwpEPBcCUmGH3lr0NrDN9dQHrOacgpdFc+2tae
A+HGRALM77LOioPJUt3mI5btoBwybUj/MISNeC2d+s6+5FmsGS/J3KIeg12GV3310kyfT03s6P/g
QxuVUKqtCs59bCjJ2e6p1f5a6CRjF8VY4WXMCan9m1WN3j/Um9rM1/k9XrgOi9o9FCg4jwff+Oa8
oKtAz0tCE3lo4b1eLwIk0ypb6ioLx7k3/cVRslPuFUdIwVtAHUgv9itlGcnmpf96PUzX9GtumFDe
BP4o50VoCCdblXXJRFT6Y5zoPmY3+CFVFgI8dBcfumVND+Awt1OF2osf9A8oDCWGzW9IuroivAWa
jxiD/qRNUfeLliTdL/cPzc19R1kNiSmJUCS/gU58PdPBQ9YBsQqBLGjUnBZ3aYKsjPQHS02OOic7
E4KZycsOUlE6s26ym7o2OqwvbBE2hf5Hb+UmEi54xNyfj/yfXJ0S5kPWSSkaJrYssF3PJy+Txo3X
VYQchdw8NytH9BSZqWWclLabrCeVyoF9nih1/E2LL1/8rjOUo1dEfpvtr0DbhOHhpzHTza2HoFbX
OjZy22Vb129WOmYPc1ZOD9gyWoB2Byd+qGa3+CefbPUAaHRzC5KlSl0+qAaAmmhEXC/AQg3VFBiz
hVEyfBtzc/gQDd1Xq3WNZzVLioNbSZ63zUSlxzcvJlmYtJu/Hg0908hU0rQPlVrYj5FqQDtvshpN
/bQuoy5YpmokXxbuenQf3s4TGqfss6OlB4Z4KxGFdp6FhRECKKVAofNpcnKm2+pachnbsSmeRVS3
7cHtc/tZGVO2Q4iIJQ5ue1hKnN36LJrDbh2JWopqUtTXSuBxlZ46tXW71zHql/pD0yT517ru1uVy
f3ffnlbiBDJ24jZEsSieXS+3VOzQptmWOkSa9S0vPPXJVFdoV7jbHTzct6cVKXWuWrSXiVJp814P
xc2oN3GEHFChp9MXc8iWDwvQoYNkZmdFZbEDUCiUXyhrmwnRw1KEWnCL2ktuKQEiX2rvKw4slnNV
j4sIsY5yok+CJHH0VSqt5cEte7uNCLxAErODIQIibHM9zWHQzK6oYazCJVVkISS3u6CO7TJ9hUCE
SKeANHTEwbj9jDLJILVBVBatim2Q6aEcCN62W8M4H+tTPEye76nAAuF7fH3vhuH2oQgO6wkroBvn
+nidB1RYNCikqWU/IgrRnY1Wix+0ZjYPst/bqwCvTFp3bFBOJNn29UqCczOrfGm10CmsCJ2uQe8g
syz6Z0LD9LOhjdXbpGjJwZHcWUrOIdKqUPDBVGzRXxYaSMvaAxr1ps59RPwjWvw5bcWnpEY/8f5i
3m5W0Eosp7Rr5arbXjmOFEErWksP15JCOj4RWkKan6BBfGmlu3gQJ/kwfLC1cvotnmrtqIO4M1cy
E8mR/19o4uZIOpGeQ95V49CUFl/mQiceD6H5qcIQ8uBcAu7lc13f7D/qDNJsksyYGOP6c2pjv1Rr
PJchFKSx+lArYzb4cWclq+bbPQpsz7EY1+wUa1rXPXFdqk6gd4mp/FpUaRZ/aQcoqKEJeuDL2CFI
2ASTvapomU1mlXWn3o3W9Ox4Uqs29bKx+GpHNn3XsfC7igQ1YRd9Ja0UgQx2g3WOTccfTCW/oI9R
Puc87u4ln9vuF1AQSpDbSAWXY/y7ayajn6cIP2Dt7RQaEu4oQvjm2A5BXVhF73e5KOugnGzn1NnL
321u1a+0Mp38o2ammoHp1Ji9Vb0zP3pWYT51vRVlp6hRL47ird0Zm7wMlvnadx4QPORwfVtEVGvV
xtCylh8v3I+iaEYRlF4bT4lvgMB1g07xnGcL804oO/3yUhr6tATDsCj/in4kTo8hJ/8hvcmjYE41
761y+0s6gUpCCr713UErfhG9QX7nruNqBA4Pqh+vbfJgIDM5BOSzru0jb/ZHFWmG3+sI8kb2ZJ1d
QsbZX5tKXYCj4byxRMYKwslqTqkTc0xclIz8KLLnYMIVZAj62r4YS4F2pFmpJ5dnVAkgwQE1rzJ8
av8a+A/+MJcWo85OLLnpD56eV4GRJUl2zsXQDc8uOlZTgIBi0/hjvnrOY6H3kMrtMrL6hzReS3Ey
cuRIzrh2xNojVabou6nOiTjxcQZOcDUMMz81WdfSTzoUIYLOVJX+adDiarmoS7l2B7fXzdkCYgkn
iBIoqoMQYTcP0TpYc4PZI8yEzk1oPYE7+EXPusz0J0ftvty/SG7eVt5TSFZgZE3UbLhLrs+WlzSa
PpmDGSpULc9WNnwrqvJIif0mEoYaA8GPGjJtGLSJNjFobC+ZyjdxuY9TdBsNSjNxsJprx5TWwv2k
Lm4dBa45Cr51o+TVR6Vq1OQgQLx5X+WvwGyVHwBE7IbHX7u1odC8dMPZdOlwxyo9P090r1aT4Vbu
4TJ5f2lvvyMBLqqRGm5IVNZurEymoUdCdkC7TetQCHXiOf0rqSKvOVFobz/dH+z2OwJyllUA+s1S
cGZzIatt36oJFZxw1Ks8cKCXneaqPsJT34wC3F0qvEqHFvDNW3IjtWQrjrkwwq7OcLw027hLAPNH
lXfwrW7WDhEEMkG4vA4jkidcb0ujLsYoKmsrVDDjsoPCzOOv42iIf3prTg/A7ztjgWfmIZNQLJQn
5J//1DlfrHpMxtQ1sOzp2jVAEK2zn5as0LUTTp6HWiw/PsXVcwZEilIH2n5Es4QLm9OgTLJuVA6U
FONmHCgpjl7kq3k5TB+8KMHydMlK7zMQkzR91Fudmre1uuX4bJXW2J8EnhX2ax0Tsz2vWEOmByt/
Ezvx6+j3YTQgs1YW5no1XBHngocfHgXF4DNOTcmrEOoMsk+pKfjMTvNaCthaB8nyzeGUeT8bWOKR
QNhstdJmemcxDl52uMyJ81AKr5i+x3NbOA9DE431mVx+fW9PHUoFeRsFQWBXt5u5zdOoy4a45p4d
8+iSmw6mYt3qTgf3wE2sBq6GTio7C20KiEubFR3MKnHHKFvCstKicwr33s+m8W+vyb0vjrEgZlBH
5qe4mo56hbenVeq2Ujpmb/MLfpSWftrYRpbn8HQbJRx70w67fsqeAa6+u/ZIpQbaLGhihIVA6G2i
s8FKXaFFGUh9/F7Yx1b/1Rna6G31Dq14bvfm/3B2HjtyG+0aviICzGHLTjPTlDQKliVtCMmBORQz
efXnqfkXR80mhhgbBmTAhquLlb7wBgwcscyGFCDZN2skqFf0bVc6wiMRzPJPfe+4l7js3LNwx/bo
dGr4j53t6VLcb8wXdwsWjl6a1Ay7PQ991yX1TIcIAHNsvCdbyjFHGzUnP7rtrMyXWGkK7607huoq
TXGwHjK5Z+fcjlnSrChNa/SulqbVf3bL5DwYSVMcgN/gzWxHef4gsjz7VZedthN8bOwZhqYNJHXm
ERFcbdZCjBRiB9O7hlmon/CGNk5eNhn/ZRQ6alT7+KIQr28nCCEradXW8q4FhWt/VELTb9Gl2fmM
9xc7dnq8VvSaZFXcXfXSJnXoMlSYveukh9UBwSn32NRjE9gVNfI3Pr+sGAOQnlAd5R9Xu8SpJ29Y
bCC9bZFqv6gt1u/Ksoj/fX2Uu5uEUVBq5WoGlQo6WcZZvx1oJ66qbvHk/qcGvvx0cPL4YCxtOf7M
59htD4pD/Hs20RVB81DRip+vD7+1N7hnOQYykuJquR1+rqterfrI46EMk0NbYFaiLv208wDdBYtM
kisFbgdjQEOWv+K3SeZzvYzolLjXHH0M82jHTgt2Llvi3u9z1Uv9BFesX0bdiYVeJUxHUALZuIey
2fgVoFJMQjeq7ihxrI4gMThkRdKsa9sPrnXS+6n80KvLrPqxOXqB0fax5+epvixHFMJj/U+ziLEi
fvMHl9K8NEspCeGtueqzaErF7dC33tWbk/JkhiHKYl7Z7YyyccNxtRFlUfSCkrauUyuhM9Z643IY
3aH08TD/XoVa4mtG9V2bnbc/9PTggL9zZco24zpQnZNQT2fUROHIDep76BzRAyDd7r3RYKbmmOEe
UXPjEpClfmJV2XyG3Hi7neosiim7peF1wPgOKQLISemYeL7T2MtOAe/lS91GdoCCCYxhhuA5Cbz1
dqxoUlEVwa0zaCd3aY8Zb6aUu8EP1Y+y0vg4OVmYn22Ebf8dKuQIPthe7Ca+0qKVmsf6MBxiA13/
46CN9fBnVWat+KouGZF2jEJu4Ze1OztHNfIi60PN550+aBVO9ZfFdKafhHVWcSmGsk+PA+IfatAX
nVsdszmkRTfhKd4fexvTiYdiEOhYG2OLKYQ+cJb9QTTd+7FTIvOgOUuq+ZnXR+mz2ZcOuBirsZNL
TTtjOmgwMbrjAGbSPeZFaJinsZ3Kv3IHDf/LEjXGwCE1h+rgKZr1bcBluvRHrzPFUYWJAvJOqVLx
MBv2UvnCs6MeJXl5OWvZMs1PY+kgy+vURGY7e/z+5iT7BMAk8yNJUVjVVodG7YGiQ61yIzUYnUE/
2G1uUOTRUF5P0Zt5lsCcdzSx9wzdN2KWF+Ik9ybZBdCH2z1BsAtItOZ0QbmeT2hvjCWtSTV71/dJ
f8pcY3nWwsyNduLpjbsaHANNF2gzsma22vbZiDjmGHfKVW28pPmq4mjCJhx1pdiJou+/LJAtLg7y
eks2hFdfFurfGGvNEAWxG4pPhRjC5GiN3Zw/dE3oZrGv07PsfKt0hfNxcCEL7pRCN2ZK2gsNCVlx
2ltrKhauk87giAj2Yd+nX6tZNU9GNdg7VcitUWBsSulyeZms+U5TZuO3ylG+jrMZnZJ4Sg6m2b65
qYL2Brk79RhiL7oQq4jF8wQJSwupsR2acvR1J18e0NmZooMiyj07ufudyRPOfBA5hUIG5u52Z+LA
aI6iKqKgjaY+GLBpOg4TezIvjPiRAlT1DXetPUfZ++8IVwxNStrmxEl3sgDNMnl5NbhRoJFPHryu
iQjMxJvRuJJ/jYwilS2p6bPG/GZ0GJohtqMgaSLt0Szc9g+P3oYf6yNl19cf6Y3PSERGMxmCOcWK
tXAjhecIpJERBWa2HCq7+wttFPxZqu7Rpop1dJWdA3f/oDE3mjaAP6V0yVqjL3FzLQ7DLA680VUj
P8qT/ECX0PzqCcLo1+d2HxrwlNE1ltZMVCzWuz7KKmUR2N8GVufQQlmmbyhK/R3a6uDDwtpzRnqB
k96+n1S+sFYDRk1eTmvjdkdODrJIdRMq19EVWnroZdp8ta0hUnksEkX9HmYDNyca33F2iIArIRkN
qKy6DEhCqX4b55p50TLL6k4dPZfvyBPTmOhGvULFqepc5WCbc1X//fpH2lgQKeLE76XrRP67umpt
1NYdoxU2ovIoy9Nh/zsFPPWU6PlO/H1/1VIxgqvAbY5GFcWZ288zezyPg5fZ1w7IAiRI+kqfCBKm
8RArrvEBK4f+OhXCfhZm3P71+iQ3zi1yvmAlkHx+KVzdju2aRWZPI0ID5L7JOe1s1afq5+3st41P
iWAIG45WD6iaNbBoob85CBjS1yRx7HfFrNK0gIE9foNuEv759hnxFSEuksxIvOXtjMSU6wQFtkPF
aS5PUVm2T7Xh7t3oW98NoQuEkBmCKsxqS4t0KkU5xe617unV1IAQCDfMvfBm45xSkqURjy+cVPBb
zaU1wH61KN3jMDP+UMTycaql0CK5g28IxDTf/uXYh1wMXLPkaasnP07r1Fqiwb1i3Os+9FVqnGrF
2kM4bO0FREJgT9H3R2dlNUo96AXamIKmgeVMf8x0iVwSXn9EFuLf1+dzj7ECYYUSFCjmF07F2oXT
K8bIrhTdvZp4XNQ+4j9lfvTcvnssLaePjkaTjd+qgTzTJ/BPK0BoXZscVBt5rNPrv2Vrv/AzcPeT
+S+Y3NtdOVZu2eX94l5jRdHI9qL5YNqV+/D6KFvflnefbgzVTw/5hNtR2iZ24NvYTHhIB1+xx+6S
h2XvO8u4l39tbU2g4eSwUm2Azv/tUGloTHVt0JgAE9n8Ubhqd9UHs/8TYUvddyvd+/j61DaeY+mm
StpgEt1w5m7H6/V5tPK89nAT6ZZRUjDEQ7VoICniqvtMc7Y4xH39ZgF+KddA7ixVCOiQrBFySatV
2jRJcRQ3Rd4o7JV3Y1VUJ9cW0X+4t2QTnFYFCQ3aw7cTHGFmhnHI6VsG2qWR1jmHdqn3HOi29iE9
GACz+IjI0uftKCKJ4tFq2Ifa1I5PSpnFJ2j4e9Hg1uaQonby3MGbWrdCInRvo7qYuB0HdvtYJsNz
Elflu8lRy4coKut/Xt8cW/uevFiKXnjU6daib7UuPHJfDnpKcPUwR5r1ZVYRRrRj0zi/PtTLOqyC
GapHIBpfeoBM8fYLxi4SSuGielfDmjCK4+fkz73XGZq/LKPZHQrH6Yv3TVNpse8qBjqJuhCL4keV
kj6j7md87Qa71J7mLMu/eFaaf41Ma/5WI8HyrQyr+RnWSvQ9NbtUPVSt8ielUP1chCmgg9Yb68sY
Cmt6MLs6L041XtDo7mf54pw4C9o3M3c79di6aYfjTlJQW9OywtzB/72Q3tafQGJ96Hkgxcj9evsJ
nAjmZh+Szuh57HrCz/NJ7f20MQD8IpZhUWWiZTlFP109t40fMTbo7tGoLBMSZQLY4aqiCVvyhgHU
+DTmoy0OGJlFD/AyasyPmnKpz2HbpuFjqXZt/GzmSv7v68t4v2MkiwaaItAswvu1tk0DV1m0NImC
2rCTL2Nihr6bLUuA31K3cylvhHcoT8DskvV3KT5w+7X02ClBQXMpT3qxAGbQIw1ByXF6aKq5yvw6
Gd3HfpqHk6ZX4dvrBQaFZS5oMM2UHNfsKxV9rKWmin11K5guXorwAAH22+MU4hPaN4CjCGNB2t1O
McssiEkTTPMpmxZqcNSawWLofVcc0zKpCVz7/O2tZGIIBLKQeAKPetc0cpyiWcopgsnYUlyy2zK5
pJVQ/KnG4uz1zXJ/nYHQ5hoD6ABqW12Td1S82QsV9+YgpVkE2H9uT2A0+0e3moxjleXTzgG7v6QB
vALMVhkV88I1MCqKQtNrZ/k582k4xZRVj9i57YUkG7Oi14AAHV1h6jzrRau0Wc3mKs4DK0tmHDrN
y5xToJuK8Ky4k7MTXG6NBoxOCpBybSBNdLtFRuLkytMrsBla1h+F2qRnvdQQgNfED7uwmvPrS/ZC
l729o1CDhlICZVdWC9aKltlEsiWSsQgMo9PTC6UJkFUKBL72ITTdIg3ytqrqp8mEt+BPC/SD4zhb
nnmI1dT8iQez655GtWrzk700IIucZm7ej/AwQB9n6firUo2qoW5aJA6V0GIqfs0ECs3RHfv2p1lT
LUaNoHe+WBov07GYKi/5IwYUszwTxMzNEU5Mpp70DDmvU6VE/ae+sTXhi3HWG7+YuJ0OhpiWvyM2
+uAvQ+c+26BWcZjUxfClN034zhapW3qxK3jCx53Px2qsvh5ZGlkHkbo0cl09cpMS64uJ23ZAByM+
aMYyHIuqWE6vj7J1CUtgruwuUxdYS5lpQFvq3hJlECmW9UVXJvdrOIbVt85M3sxKp0NA05W/qfMR
k8gj91v3SfcmLiXRl4Ea6ZaPvkF6sjp1T/Jlc0KEBPRX6UncyfYlTu/lwDTLYEYm/4xUZ3IqQRSe
i343odgaCoKrJCEgnUNWcTshRbET1J+aMoiTcLkoeIogECuySw0JY2eZNq4jklDZr5LYdOA0t0PF
pVcosWKUASKt/bmx3fBsUgTe2XKbE/ptlFUTlHpzlVbFVAYKeue/+hEITTs42mXS53Tnft0airqe
BNhS3blzS2mTslVR/2YztN0nfCPx7+ui+DBNw55B09an+z3MWAX12ZSNQAwJM6JIz67gEJJD7ine
0+vnaHMU9jX8S1K/O6JCZMSqUPCIDwyMsn1yTfVgK4l7efsoDAD4jTYYwkarOEYMQ2oPulEFeW6H
JwV/olPTlXvulBtrA6OFaRCrUPxfdy0pGcSJKLUyKGg1+TTEx4fCbT6JUMnf3GBAQgbQKrhFOvyk
RKttrVEf6nqXw1pOQ0KDVIseo6x3dxZne0L/P8xqC4Sx27lWq5bBYOd/a6mjP5AEjD7aXXsOkVsj
gYeg6gXL00Bc9nZCaB1WzdwrZZD2iXuGolR3h9SIrGcghqm7855vDAYBkiSPm44dvrY5A/aVpHlj
14Hu5sMlSZBRqWqRf6+FsycRJkOD1WNExx5RK/kYsfvk9v/t7nbayEs9EYtASnGgNjxpH7putq9i
zrSDXiRWkLuNuRdAbAwqtb2lNqpOmX0Vr1SVcCJ36ESALbAynDs7Cvtj3HrD59dP1T0gAR81KjUS
Pv1SErudXE5WpDezXZJ5TM9TKxDbVH9mdQWVMn1KKyPxo3n+jGX319fH3bgzZHVMopHQSoDsczuu
2yrzlIZtFVC1Kv4Uc58847tTnnZGkZfC7doRR4CfQUZOYuTWUIfEXsY85kQHyZx0+ie9XOzoUJtc
9NQWy7q5uGqY9h/H2ojNd70FPNDvzCHqDh5vzRTgYZzG7/WFJsZTV+iT964coqH5GOl9Ur1bQqTI
/GVa4hZ1/n74ChxQ/OV5aRo9VeYSFVebIq1zMXo85LEPtWrCmIglP3kCACZwPShQVxUktnZQx5a0
aOzV8Ec8moXtq+4c/eMME15JWj1U4vPo1MtH3Sry4bzkpvIpp1SF2WybJv96oo6Hox2m+jet7sb4
2Dij3e/kkfcnjk8JBgkDI4mlXHdRFOR56QznVTDn0Mad3u4OvQW3IcvMaudw32+O26FWJy7Ol6ZL
zKQKYsPJThiddycBvffNR4xRKGpLNBev8LqSIqYJwURPkIOHkXLRUsM41LjD/IdRqGrzcsFpxtPS
vt3ovdnHCUZvgktiXpyHwYinGmWJ2U53Ppr8H623OteefFRISMmGbwea2Gqh1bDVw0xoh8ad2qOY
RtzgTaXpH3EnXrSd07W1I7iBJXOX0jJNgtsRWzdPho6kNzDjzv3bclLx1ai6SvUtWhE7n/Gl33k3
PdCmuOwQCt6xPh0vzgylawR6AcLCvs/K2vrj5NbxfCZ9ar71WtjXX9wZpSkqUrZWHtvOnKeLFbrJ
nyIpatWHh6yWR7cUqQdBwF6QL16a+HsO/cI7uIK39wA5QzdornrWcMi6JR+/2OaQO343dJZ7jhd4
BX7flbP3iYs7my8mcq36IeqjDkIxNbHZN93EMi9dZDe9X3GJ9kccmhflENWaM/tY/enVscSALHJ9
lwpF/6g605Id9TJOszc//RAoYR0itATmjTbE7frwEaRj0cL6JEl9okipnDIvzXweuj0RhI3NR9df
AmFIdmnEr2L0Cg6O3dWmCJoZj4+8HVCFbo2BztSiXpY8eju4HsUFpOVR3pKWv2tJMSfSY3qHkwis
tMx+LQiL9X4d1Q2NayVR9rDIG/cRU5PK0AgxyQ7i7YdMUA6y64TRVHVpDxDH0oMTh9pOmec+zmBO
DuBYsKUSO7GqYnkUWpqMUDqYaNZ8YpNWX7NejEduqcwfjWh518Re/s/rL+TGGZZ5tgNQ46U4snqH
jXHJtCRhUCufdH9Q854z4P5tFuNy/A8jsQ2JZ9gkyLXcfsTSE1NY9a4Iom4GjoeOhbA+JAUGSScz
4WnZ2fxba0aAwXqhh06xfBVAUa9KUxUtn2BRx/BkYIL0QfOWPYPIrTWjASWduiX/bN1p8FIzDa2i
bgJPqIv1lwU1bfTzNsEtNK3dyguw+jbdk0IEtgeiuI/cABgSP7H7IQORhd9+z0xbcJwdnSYY9KH8
kfE+T5GvwDNUfCWqtMyPy7ZD2ChNs8U3Ikdp/CQzYnvn2dnaQBAdiAhoT0lRgtuf0ehaFQ9t3gSW
VpnnujGrj+Foig/WkjSPr++grSWlwULqR31DugndDtUliM1jA9MEIvOG8BJZsW6fpxAFgtPrA23d
Zhg1SmSCpBWv+5hNryEublmsKuTNpyhXOnAhYhBPnj4vX23gljvgm40B0UGjPStPv2zo387MVpYF
ckwrgtQZAPkYyS8vLjPfjbIEjPIe6GxjybikqSTTZGd+63qyFUYjkAvehUoxxMc4E/0paVv3Y29O
e0HjxpLJ94BmnxTdBCF5O7E6xYRLH7leQA4CbM7U3J/KwXz7eiGOyPMD6oIga91/K/JEG+kr8vrw
in+m1rHQAUoq/b01TvYfyLLt0dvveyrUvv5/wHX3eQETgWKTLYKu0nJikfhjleefF8DcIKrfgd36
V3jWTgd661OSypDJ0HUgCF+95n1S8gkdh0kuitYc5nnxigPSStrbSyBcJhLoBiKISsj65tSMMCk7
8p+g8aClhnWn+KHQysM4i70678b1yVBgBOFnwadYm0spyaw04VQ0QV8b9NJddZwDL8ySx6Kes6c5
1btToYZ7EJCtUck8qVUAn4EattqUTmg5YTrFbVDOTvTQZ612jsyxO/e62Qfm0IoHeyz2IpbtQeng
0PdD0XNd7hmLLPLMPGyCkg7HYyOWwdf70JTKds0xKXl382q3c3Rves13RdccQA23JlWS1SOhzUYK
xKxqg2ERojmHSlY/unzqj+iNg9y1q7ZEgCIvj41qZGCqXTsLICThxZZY8M1fv1Y37h3AExosD/iJ
EqZ5exmkEdwRnmx+TGkD1BDTsQNkfIiwjN2B1W58bDT9ELuApQbXef02hsOSNyOCd8HYjvnPxFCj
H1gx1k+w9NNnz1AagpAqurw+vY0DSt+MDivizJydtSSOKQYiDbPqAsVcsvdLWTpP8MnLnVFe8uzb
RIgyApKzsmKDau96bro3YsRp8hVtUTenYtJyxPEbG7EGnEfxYk1hrefLMc+S7okG5Xwsunw+6nnZ
n7uiRy0MEdbibSsLsRz/BNlglq1sypmr8L9d7NFOO6e/qi6VFSOsy8d08eKrNS5vZB/KoQCek61L
p2H+WA2V1AkA1SaZrshCKr7uaZHPf22f37SWL6NItjwhAN8ZWbfbrZpjY204k5iuqpGrh9hSmzOh
z7wT8a+RDAwjhfFgrXAR0ZxclxahKGRdkyTL1WipAge5V8fNZWxmh7uQNgEod61tq4faLI3iZGNX
+jNRWnvADGfo0aqghfe3nadL+bE04iUu/C7p7O8ZfF7jZJilE+DYqlWnDJJGc2oj1XmjtYz8/cwA
9hh9cCxL1iUU+qmuVs/WfC0nm8o/XIyI39CDyiqMfGfjv1jv/Lbx5WCcaaB7PEvs/LUSrkcl1FS7
1LjWtgZfjApZg3zwjA4J+4A+v41uXJunDylFM93PNerDZyzBVHHQ9LTqj7gIWX+3PEbdH2NR28mH
SM2G7GiKMkY2VYmWizfPg+NnmtJ/7fRRZKRdud3oftHVrnFqk67Jvg7aooijafWddjZi5EoYe06r
ncmurkraXCr6OVgQSa0vUPur5kAd2pSYsacKhsFFSqLvO79zpu/tovc7sdPGSLKrgtweFRxaHvLf
/1bdLjqo926htwGlI8ELrP4wRUOrKFKOrx8ph//RavngwsuKAzU3uIarp8iG0ZvWeWZeDQ9xF/g8
aXdcFDU65HpofRyMpPirspo3urzITYOktYRRG0yPTPB2emOPRopS68aVDEyzfRN05GWB9Vf4ZrtL
ylm9AC+D0SGAaA+TgyKp/AS/fUvLaFsvSxfzimSYwa0cL0eI1M1O42iVLDCK9NjgBeDckQmtpwRf
XxdO4pjXGWnMR3OIo89GbrrvrERbHrD/HXf4Z1vjAeiUZD6OOJvxdlZJ7k2ofCCakCSh7QNbqp40
O0kfjT4Cb1A2e4J9q+D6ZX4uDRccRKhZQei7HS/svLZCJ8q68ovi7yi9jeeadtVjBVHRr1DneU9/
fjm3KNfvPGPrcOl/Q2PP8kI7Anq5WsC20l1IrngICiVpfI5lfOnC6Z8Wpa7HMYmLoNGs5FiTkl2y
0CtxufTwe5j57q+flbtDKaXCZL/bI/nEfX61a7sSGnZDDRG6dG6fKTxMhxDeyVGpq70W8aqM8DJl
qfSG6JMU61on1UPrqdUiIuvaELH5RV6px6SoymMxVuqD3vTXvmfguStw/4uraKdKs7HWtD/h7ICV
gQGwttcs4L3kVqfjQ1kt9kEk+nDhCPFhrbRDCKiOT/DYkV3K+nnn3lujs+XEb4ZebbO+blpbEbF9
bYQYT502IzmSqdYHU6+d8wLC/hCy7E/DWPaHVvTRxYzeCLR6+Qnc8VJzC97zHRHXhO2b1W5qX5O0
sM9C0/pD3IpdrU/5WNzevDS/IKvzmiCWQLdvdaAI6Cs0TtWr0OzJOQ9NSJGhE9ggnoYkVivfQeCz
9vU20T6YrRim49DROTs0nlN0h8XG6Gwnl71fdghU9ERQECeb1deM1lxH+rPLDfXaxvV14WmdnozW
eUf8jG+3Y71P0cvYibXu72YKEexz+Z0BXqyfHzDWM+KcJh+hsPKTosaaj5HhtHOD3J8mrkgCVAm3
pEexrksvWS5o7YXGde6t8dDX/fDYguU9lnkYnSsA0ejcL/VPdKooyMfDnkLdxiTl+yrxTAZh5Tqf
FvNC6SopzGulVRaaR14SOAAado7O5ig0wrl3SKHdNT6w1KyiyZXRvBJ3q0989exLGmXOjiPSC65n
tW1p0BEB8c5Rol5XFmvchJHUq52rWnn5cBVJpkVIoAlgbXgy1m35Xlfq1nqHcGMXvZtT25t8My6j
f9zFScPntq57lZsrNTPIeU6LxkF8QIOr+qeccRR7UKARqpZfNKHzJQYDPB8QAk6+JaqL5p2wLAGG
VMkK1XkWWt6OfjJTeDqglJH+pRrxoD+aTt8hWKBU9vRGIVkuBu59Lii+30t6sLqbrBh43RSl5nUS
bvleoG8Ol9rJvr/+ytxHZLxgdGxopKD4wUG8vRcopZo1sgPmtYzC6XORLd3nyO2gyw/CONF4Hs6N
UgzH1wfdOPp4Pkh8KZkV1/tqUFOPnFZf8M6tta5+0O1CwczQMB6IK0x85Lzk1Hhueog7ke1JQGzs
WzqjPKh0xKhJrl93Pa8STHlw/MOabDiiHGYds77YE4zdHoX3DAFnivvri0bt2Kdg0Z3rNMz5ic6U
+YT/2l6J+oWztjodFJOIbSm7S6bZKkNItAZLhBgGWIrEIK4wCnjMUcOdaWras7DT7PuSqcbzNKrJ
Z4+l/clbFx+Hph1+IqE9P7++qhtbSabK1OYpzlNXXufLIsf6rVUwrgSy+kRX5F2b4SXkQiKN+3B6
7ylGen59yPsYiXqWZHXCuoDStA5coiiqLSja6KCVSviu6z3zlIxm+1Cak7pzq98vKatJesRqUhFF
cen2oCS9FQliQeWag3iw/bl3av1YOHaq74T293NiOW3wMFCbeCDvynVuONEca5Wr0kzT94JcP/Md
0eh/hKO3pyt6fxDl1uGhkJ0rCkmrg0iPTi29xWWsMC2dg5oPZukXmVuJI0CouPVVs0naA6I9s4Gg
fqq/0XyKS84C+0YiyJ+g99dBgFctSxtpZRRgN+36NRX14zSJb2/dJQyCVitJNN0yCqG3SxcnRdeZ
SEwGTlvbfmE63RfooMuh7GN7p4mztXiAL17AiVzea1qKprFmFd4FQVUV+kOD1cNZdIX1VMWRtnPc
NofCzZfoCSMH0sDbWRkQGEmJOujuffmxScz6gVLyH4uTi51C6v3OR64GZLR0DQGYtH4iaq9L46j1
oqBrVeVdpw7FTy02y+Pri3R/e/DWAT9D6+hFpGe1SH2YTBl6okXgFK60me3Lb03Xil+1Z7Xvpzbq
ngUKgTvLdT81+cpyXUlJKhTGVu32YsYlLLMT4IouWCYYQ/wjLDvn1+tz2xgGyiXHiwifSa47YBM8
B17ursZ0rqWvkZvJ+54n+fL2UUAL8h5wjojz5Rf+rfIQE+KkoQAdE+Z9d6iBYh7yQtsjUdxtO4Jn
giJw7FINHdjm7ShoyEpCj9IGejaEh9zm7Yy0PEOY463I5RcTCNDRsvglufvrywEcXFNnAPKu3dB1
n43Fqn8MtfFGYMfLKITrJrE6O+CORk3uO8xk/KiwRcn4uVxQhl0Su9uJZO+2AOARkFn4aKBwRVgg
P+tvi9MS0HAPodXSTVp1HOo4OnrLrgLS/eKQSFN34i96W+BVb0cpEUTxZgHVCtkoQzsli51dvMIz
xqNe4xby+n7bGozOGb0chAAlhPl2MNvEU6E1Qu+ajEtsP5auPlFJLYs59HWYuTuX+F0FSjptyleC
ohDvxfr9rZWlrmbADFfLFLZv523mV1Z8UqbiWzyXe8KKW6NhuEcGxZml27o6S9OgILkdLeEVJIv+
Y6onzDyzWnnsyOwi34qsN7av2YWSW09tm/oHLY11oqP2veopQDgDA0TTUeRNd+qtcm7RY+7q8kI8
+UY5Pjmi9O8CqAULgWr6qiKQ5JHVjfhs47c5WP+g+qE8N9SBP7++Se73vTxT8Ja5ZyFDvVTbftv3
OWxbjVaUCFB00r94dSj+hF4kHv7LKIRm3BSSTrGaSwkJCc0rIAYebPsTrtQU6MS4p5l290RRH2Zx
ZP1ECm6uK3LYg+GFYHd94JWL8yFTE3Ea8DF4MlKMnjJ7nE95rb0RYMkykQXSHCd6QVEC5sPtKcvN
xlLQie4DxOqKs1Zl6VFtegSjYQ4cX/+KMtq7SSdWQ62u9t6i5dXQEw70wl0+G3ZqHudYor81Izkm
+ZQ9e3OcP2ZKNp5eH/k+k+GQyZ4OKSG5GTXI21ki9Weh3a33wTS08WMWg64z7bw69m6Gu0+I9vfQ
Ln7Vhs5FtMqA4Dl8oBa+L5hJP3fbYucH3d9tBIx0s+g2adAZ1jKZfIR6aaZ+DDQXNxWwm8oHJ3HL
04SE9U68v7GrwPkBQZb9XNkZv506IqrC6Mx4CoY2zS9wJW0/74bR16Ymx+eqmk+DiI2dA7M5KO7t
kqmOgfuaWkBvYcwVRHcCzDHLpwiY2DmrzSGg0C+eHaTLf6VuuteHuSuM6cAekEPmzaDudwcEIpGJ
iqbKhsCO1SL9kIrS8hEt+yeUJl8LmueHHD1vvwcwpF0Gy9kVed1YVYJL6dyAzJasq99+aqtKhrbu
ohHdubA/T86cHMUQkeX00fS4s6PluVwdJoqaUo3KkZTkNYlo8KgtTLMxYjwVtaVfRo1j+VGf5B+1
TKrbGOkU/iyZ5eL3mh4rx7wzkfNfBkGFKWzSyNo53VuTlx0F1gCuEe2+28nXPU1uJEdw4Suw/3Os
wTt0o3Lx1KK57Mxdhs3rubOVEfQkqubP1Wm2pZGJ3SdTEIp6suiQ1B/T/LueuxZk2zqdvjl8cPgS
CWbD/oBxiW9h57XTstK2Jmygg0h4gv0Ioti3E1bh2FbFwMHShxYMXeZ5/am2Y++dpRdWkETaj9rQ
UZpKqin5lmbiMVbdL3Zkxpmfue3Z0wvzUEeoHFwSga7hTvS0cRhgvLAMiHtxFtZJaT/Dx7cydeJh
7HXryaJMbB0E9XDHz6150f3Ear7oItTjo4lMUeJTn4/mndbL1o/gzSTAkQIE1G1uP1GCEZ83KN0U
8Ao109F2kXMsbBE+aimtGNfL+oOI1H8bp8l/jG6HZurrO+U+zCIaNmlkcuNzE61TFgSWG6HmXENJ
X9PFzKf3Okach4Jo9UHUYme2G+8b+4C9QLJHY21tRl/UmD04aToHTRG3j6oIa3IXATXDN+fovasW
tY8wfBvUxH57adNagEy+46g8wFnEBJGi5xouGCZpHDZxOQfURYtzi14BXRUXG5dUqZ+VEAFMo7Ow
0BDCFC4CCU312VNbnEBSr2/1Y4WDYWAsY3uJ8n486Y39s6yW6mCU9V7EIc/F6vT+D8tDpPPClL/d
FK4ytjqOH6DwWJtzj6SG36WmuXNJbGw9KTnM6nM+acyv4hqjHrS6ipM5wOgufq/oOkCNMtKwFljM
Uz9mMzprlvg09FnzK3eS/s/Xd96LrfndLJHWs3DUgdK0Dn8LB3n0mjcH8Eg/XZbRjU66GisIR6DJ
21Rh/9mIvOxLxJV6cC2geW6k1H6cJ+Y5mRTn6MyO4c+RpR3SrJ1OLkXVncOx8UZDFgdIoKPWiJri
6sJuE+Tysf2ZA/w/l2s5zsvnyUOjx4+NpqEVqYfttzzXdhLVNbbsZaNyJ0ldJSA2lCFvl78RXdkN
wzwHo+LVB6tvMn+Ix+kDv/MTexfzx7oqT04VekfTkX7XtTp8EbU1PQ3UGUGcO3vaFxvnFp4gdu7g
6VQQfau4tB0zZQ6TeAloVtASVseBDNBTeqQbunTKLqJx2rOR0yAZXSX74/WNsrUKFFTo69hskjvK
GyXSvtHRZQlaVRv+mQ1EqR2DeL8FiOvXuRe/y/PM+y+LQC0MVQwEq6EUrE4HOmu5gQ/YHLhOrwaz
q3HU+1ao6iUrdRUFZYvXw9fjRMUJLp/iPxQ4nOVjhoKeheh/1rQ+SZf7tcI8/tvrH2TjziZyQkSD
HwcqTl+tBpp5oYNAxRyAZUW0I02hrPta7NDnWJro3WRMXbvzVm7dSHQWCNnARBg0sW+3JM6uaqlY
GAotLV4aypTbn5Z+KXbqnPfID65o4P7ycpbtqXXQ3yXMrfw/xr5sOW4dy/ZXKs47qjkPN6rqgWQy
B2VqtCa/MCxZ5gQCBEgQAL/+rnRX9y1JDvs+nBMhayCTA7D32muohD1yDwh8USVJunFtjVqcaD51
+zQW3g0TY/AjAmfgB4HRWV1KSI3A/1Ce+6dElF++iSDLRtipIMyFq837j23CAP7IRK5H6XeR2bSj
EwXZqOGpmk9wXSqdHnc4QQLkaxoM3QyLB8/5qmMznCIla1gCItrkRbextH+6Ur8orVDHQwiF/gj/
/4gzzan2SdXM67HSfvDA4S/hgFYVrpuFBagjQtcOx1Sl8CmB/9NLH4zbFS5c+zatAXkpaBcfV1gJ
ZHABi7MJhgJ/aKl+zi3eL+4QUMFTBiEvcGlHffP+yknH0NRlg3P0gLOqg0orcrcA/6t3gQiA5WBG
318yrKNu1pK0vQsNY985JeFJRAiSlbPVX5DDnJrNWaKMn59mCOelG1zEBA6joMioSv2hOvn8kL8/
5/P3/wMpgct/FEne4JwtHF8mmvo5TBDT/e/f3s93DkeJUW5h7vqL+aed6jOPtHKOPngW3bHH9qg3
CRt9euWso9/lvz/c58YemzuMAM5MXdAZ4QH1/lNBoZd2dYxnmKwxuJT+LP0R22aLzJk16ct5lqdl
nvQ1iS1HMQRE8cxDJ/qOwleGI0HMwEP89+d0PuS7hwM1NHoSYGyQ8WFV+fBwmICuXeX56xFkEM2z
hTG60WDCINYMoMIFifkS59JnvVOAJtKqL27QjN9+fw6fm5PzSWD8jA3lTDX7CJ5KE2HFhifDkY/w
I810h8yurPaHsm9CA2gzIMuRhB5Fj5aYvIeZ1R7GVskmbgCBdjMBPkIsvTe2HYvGwCH99+f36WHE
6SEzB0Jb+BwmmNJ9uG0d/D2rZXaOFO/tkPlNR8MMZi++KX5/oE97+/lAP03JID8EYv3h+Ugc0q8t
DHWPXFOKQmN4rY15JJK8iZAXIDaXkcPK3x/zM+0LQywcFrga6IOoxz9sYVFFEScNLfTRuqCp57Mi
6j7ksgJTZKkEAjqNkleoeckA0lvnd9k6+NGQWWgvnT98/s+bDs4lwHXGUoqJL7ge76+09RuGIY11
jjKYU3FFGhRQBxe76KXoWJ2WA/q+rlBRYKoNOGRjCNd/8HtQCirwDuELHDz+/ur84tajIkavgoHf
ec7zof6rufJGKEXc4+TP4qJKHXXThTb9U3d+fss+vIUAnlB/4+nCo/bRBdJVkzIcdejRah19j2YG
en3DyDIWrK/DISeNFe3BQbaBWwh05VW+IhnjazOnNs2MshhwZB3zRoR2TJAq/UnN8FOL8+78ALsC
v4G4El0QHpIP9wUYGEEVsPSnbnBpuBm1a8m1B6+tKkCso0YOuestxl4z/BtMBdMOgWxlFaMUveDg
FvcbJyZWbCio/RDh970jd6JB5uOjErU1xTAOVD+0fhfo0gs1IXe0Shbxlli+Tqe0auNwzjqvFfxV
+B1GRRlsacJwKmpkEQ0rZHTaZ0XNJiTdR3btzUsEfkV9KZB1oY5s7gfyh2Xz81KOHR/QEUphbKuw
QfnwYLRjZDxh6vaU9NYDhRCWP9+DPvKfzdpp8DMXT7hgVIcpGM8B6fwn21ko3KVfd0PhzW4z3EEa
I/w/LFXnG/H+Rp0hNrAnz0MvPE4fliooKqtOthRZYnGjr6Zwnr9iyoB32Y2ITq+a2Dg+4msQR7j7
/YvyaekCvgVzFjRMoFaCqfHhCXEssKWaec1JNdAx74Qe62RLYcOGSLFAUDAZ0/kECVUtkCAPL9U/
3I9P7ymAVJCx8R9mEhBxftjGqOYonKKoOQmaapEhaHT54sX8T9qAz5cXTz/KYWziZ//0j0zzmGOb
MaHDTgwm5Unuq1TLG6eHdeurTRr2o0Kn8g1pU4hj+P3l/VSpYIvGKADqHqwOYBGeP/9/1ENnYx+P
t7BYGU2b7CVJyZYjbngbhJz8oSj6fCnP1QCQfghHwQv76FqULnpIMGThJysiu/OQgLpt4A9e/P4D
fT5KePa6Px8GgBcmwe8/EGmox4Wa+MmRNISeyMQF9+X4h9r3U3sGVeP5M8AmA6/FJ5xpXtYq7b2Z
n1SQ8i1cFNVWJyz4Ei9LuvFcgrL79x/rUzl1llECyHHB3gaj9yOHyEsTrqivxAm1vodMUXSpCDDz
waksbdhG1RUK0Zbf1pAdmg08jGL9dUplI/8kpPr8vICmAkks+iRI0cG9fX95lzX1BSz2xhOQXb5z
hGerEorq0c1U7P5RJvCLy3yenJxtNSAvRBDY+6OFHtOAaRtxInikNkwOcscSm+6W2ve6zAXT1P3D
4/OLz3fWNgMxA3gJGs6Hx6freWBBdRWn2nQRMnM6EOPTLp6ewpiYH7+/p794VFGPnOlfYMWAKPnh
WCoxTmsdR5zc1hdzHvg1Qj8dTwGp//2BfnUZMRkGLf08Zf+ErnQuAhLBPRJISm2d3EcM2RHQlLj0
1IzJQK+N/cMBf3kVYaX6334QACDf3zdnWpKktVqcuEbDDm6xc4B35XqIEpSav/9svzwUmGfBeWFE
Ef1hf4iRW6/WUIiTrtJoyFfr+GMhw7RO980c66ffHw2gOU793UYIfiLKyORM6TsrqT+8ABASUs0Q
i3SCITJSj9Nc+C6/gg/ucESwPS98GD0/JhE5Ekd/6yCi3wxrykorAOtbVJl5svbLpVEgOmRIJ11e
glVEb9qy3Jo+zpuauvsGkq2M+UJPOQIx0Bh4bY+QNO5mvqLNVgwUnqAzS9vHxrVHMfvxZaoiF00+
IRln55zePqUnQNrmwkxBciXbRm5Q7S5ISVqOyzhjqksqak+2V2LjNFECf6sYjn+rbR5b6wqOydmk
NnXdICZHqQJ/aik9RZ6HqbuMKmZ2owOLNt1WimatiIcmi+tJnkAkd+ui85PhlvmhvIDpSX/Rm8rZ
slBarBROlcEy84pVCd3grMwpQSh1OarejqrZY3hp6scOKP4dbADNiyuGqi9Gm/bH6ezkk4+NnqLL
GLL89jauwLw5jNGKi5XCNTu9D5EZ0xXgA+L2nKdzXzRb3CWjnHrjLrUxf5FGN00mnRH5WRwhl31p
hwgQddYMHsUdWRkqO1zvgIkTZN7umh7amsQMsUQifk0C3bW7xCxnd4V5WLRsTjO2ZvslciB13yFs
JageIfJrpyhXHZwlwtxR7qx3YdyPPxYTgqqbNKYJSriYGb6d3bOjmdP2TVuuYPejdoMWCR0xXi25
qQiSAwrfTrot4TUm1g2UsuaCQCL0zVNyRFgnR7m3rDKqy8bVnsnneIZHsp6t8QqncxKehxI03SyF
ZzMyVRw9OfBNXqjYzXRq2IVJke20C+fWMwU6hIF90VALzlvMjxd4F1YUSDjcKiIUCEi9cI5gcIXu
lrJuQBbY2I0eZBYJqafHmXaSfPGrXv+YA+mH9wzL0TTkASZufe5yZ0rLJu3jZQvKPSrrxaMQllo/
mQTANuyxJZILFrZxdc9hRKZV8uwFAzwYwFRSfSbHaETaEBCwfrOEIr0dmXD6vJW2GhC/VrU8C9Ja
0+2o+1HdBxBir89tM9n2VlDFvy4IE7I7IVrbFWycpiiLeTgON9UUD5DltF0MgUrUSIBpge3QAITw
cqll1vWq83JEhXsNOsKJ0q/+2DCRYTaw+CpbNCYKsDTv1B0MlJLgoPqaPmhDa9B5IfCarkew9nwK
IoXrzTjM2TnLnwYLSSxc56pDPSFU7BROYxyd36AqmQ9ziJTU0xpwIKLTHCOTqG0jrUt4Dlt6WXVV
o+5Jwp0fKNNlUzQhuja8QMin2ySusD3CLpxF3hjfyvluSudxPrtrUkefEMEj/AzZQ8GSDehm1kPM
O2fMVx4C+I5EcnbSQlx6OlUZHH2Wfp+sBg9SAqebaASiuPqAn+chIhc93L+SG66N31gIGGoaFyjI
Fv49AG0lvW+6eWwKsUZjlJPZsQ6gdKXgyWdiDQUzIqi3tg8T/b1yB04vSYeDIiHEq0WpNeLpvaBK
sMFDJ9thRNw1XfdQgxg9lEEXLEuG2HukC1WwVHhsbC1kFsZto64QP2xZ5theqwsYxLF+S1BrkwId
QmihmVZBfBNZGKflcHcM4syJ50BsLO7bnKWrlN0h6ONBFdQbRn7etXoU3iHl9YZGwbJurZjpcKzg
QJZmVed7Yq9k6OmTbT04OKhwQJqTC/cqSF1YJysoKM9IRruOjncdRngo8rYaaqQ+B0hc2zqOHYc9
EHckkakV0EMWQUf9AE9AIA4RaSDrJtQJ1DXCj3wH+nTtpXk6pdNwhOGBT26547XyBicykSe9QL1+
it3KNBuGBzzaxSP11wJYyuwVuNWJn62yXx/DGsZ7HLe3CRqsFoC+83gKbJjHsD3XeAeqygtzRBlP
YTEMLvyr8dBrtYl1Z5PtaM1MC+KIsb2uIpcwLKKdslkCNrveigBys0yiCZ0zNk+ruLZuAHWUa2D7
lzExYa2b8Mf4zp5NB/fM7cLhAvfO0N0qByDAOh2Hh9qglMVLJfCw9qOUD6rr0qHgDhNhBib99FXA
LOipTuLK2cQz3JDgjAjh/cWIgQwSCmsPa35rQPSDvdzYDNvGQoaRoQeaIDnnDBolQpfI7mEf1yx4
uTlHSAPnrZPNYGE+O0IGUy5CyCV3zmRMUGgsk84tr0bMK3rDbZO19JyVnDDYYWZmaOm6MTaS4U2f
zLbbT72aoVRSC/ENZquWwLkuaDrV5NG8pP1LF6hgOo0kRSYXFq1KZHDXS+Yy9Ll/5BLSiDXrLLNj
lhimYLpqqpWU0zgE64vbJf1YRqaKnxce8qlAhhjAXs8RymRiDioGayrkyG7hE9F4mSscBqmKRbZt
NnkmuF3ZyoYyxBnerVD3T8/j6sLMAOIqiFhyLB2Ulw70O4+tsw4cK9C6sut6RsoHUDqIeApMKad6
C3ZYD+KGbu246XAVzm9QX9uMmFGmOUKTMOa3y2yeJZgypuQxTE7yhbsrIjKZTr07CBXUcLPA1WuU
4JgObZ8z3ipS1FBHJ0cI1P2nVYcBXOtFbC8HWH2CoEl9f3lAtomZDvO69OppjmwTZGutyLQHJSpm
WesasDtkEjbTBizenm5hi9S1xToKaDwwflTrvqLT2j5Z5sSynDBabXO4UKn1pINF6dJJJpkUOqhT
exn6Y3ofBx2Tu2p0venOAMGMcm8MK7mT8TnUeeQVbFxAZU2WG4SudLTsSbKSC2wm4glu0IihT3nf
IjcUIMkrYKSuKSZcbIyzQ3gp7vp6FfzS62IWP6P9Q4ngz7GvN9EyEnVC4J3HtnWCPLp8nZB7sDEh
pz2WJJ/XJ7AYBuRJ4O2Md9BBOjTnpg68Eo5sKAUx7VjWzYpK5TxdxkwrT4YxbLLJ+MG6DUavplee
P8O5cmH1Mu3TSVr3kK5NjJgm5oJ5bvHoY6pgRT+VjROyqHDcfly2dF5RvojOqx9MgsfigKcflDqn
AbK2QZoatRdI1VtkaVxIQTPV86a/rXy/Pc1D7I55VC0dlo3KtxSJnq7iuDhaVJBBn+du2PX8pvAG
XuHTJjG71i08Xss2WL1hG7gowspapVwdRoHqdkPrRpA75Jr5SRFMU0P6DGYUCwo9RLOk1Zprr6H2
W51OXdpmMyXIZCJLz0XeUQEfDWjAuSiJHDFSlQnSU/N4FrUujFsR8hCsVf1Sd7Pn3ZFGyEe3cuHl
XzihNdMugmwDKd9Ny+2h1a37JEkA3lelgNZl6RRVpkQRPtqrdAgQECMZk7ezx9N0XyP8jmUo8KZx
A3p+xEqYozZwjvNDmmLjGtVDCNzv4HZV1O0hzZ+h18MV6beG4smHgaCWuqAsHF5d7bCwMN1sgh1X
K7l3UIDFGR7d0BRqdROWm6jzyYkYZ2hLX/D5wP2OViV1iG8RBNGEDFp7wmYkvEgsA3QNELNUh44Z
Ng2W4/QAe5QRq301KLaP8NzP2epKA8sbvx+uiWejBAUYyt+T9l3hFxTdns2iXtch/s9NBGbpjBGL
nZo0PtRA6oOMEOrdIQvA73bB2LM4Ixarz8W42ijNghEOjXhNUAhvcadUVQDWWdwLPlSBvZjXCdFQ
JvHhLlGFwuA5i9cWjwy8D7ESTUYMh8iLR75HwTHzvEP0MpIvqlm/9asX6627Bk1dVhiqr1lk5kiW
vRhaf6Ph/9vc4F3olq1QDQZAPRKOEjRjw8qPzK0N3Q5nF5sMEZVwmsrhR7rc+K3bdy8VnKZU4U6k
a0w+jEJc87oXX23TBfAIjNpqFFgI/Dm54KDF1hlAVIKoX/SSXVVCT3duDvm0Og32cbu0l72TKoyf
NWajB+uh6doCC0mrqxQFlV+mxknromfNOpkM1LFKnkzrc9Re4JF0G8dCeL2bOdIEweKAKaFfhF67
NqeFT0IU3TDHax51YE3m+OdhujxHpvlblHAQAKNmTNoDRAaIY428GZPbLl6Du6AXmp2iTguz8TqU
KE8Qu4vAYjZAovStwyRtPvltE0IMrBVtQahyhhoacPAsiZEZGBSjwvRxSKckg7HF0r+CGbiKm589
+n+9mv9Tv/Hr/27Gp3/9A1+/8tFKJFnNH77816l9lXziP+Z/nH/tf3/s/S/962p8Y3ezfHubT9/G
jz/57hfx9/99/OLb/O3dFxuG7dHeqDdpb98mReefB8GZnn/y//ebf3v7+Ve+2PHtn3+9csXm81+r
W87++ve39t//+ddP5d5//eff//c3L78N+L3jGwCvhn/6jbdv0/zPv7z07xi0/IREzwzwn5QS/fbz
O/HfgawDXIQ2Asg+2Bl//Y1xOTf//AuZeX8PodsCSAzvS0xSz5O1iauf3/Odv0MOi+EV5jdAReAM
/z+n9u4m/b+b9jemhmsOT7sJnwW8lvfQCjAVKAfPxhhnRB0ijQ/QyhTbRDgGe8+slqUQHch7ikkw
43WCKG7lXI6DvHUDiRZtoUfqwLNuxibg+OIrqKP7KlqgbZ4gHHEatQ17ABbSwR7ggaQhYtPktE0L
BYeFdp7BU32sxDeUdHlthkzUeMVGmlEVPS6zZNkYzJeL036xWOmuyCTKeMbUPo2/J8J/XQbPyaSm
ZTXM1xiK7GFT+7UOMJHpKxTANFDmgQGeySBQkrnvS4SdREUTS9SNFaTzbNFXPmsuANwERRNgXaHt
NiLTddTHOo8ad8mZWPcsxskvgI3AMGmKirtd1qjpLfTXr9Csb/ouwU7e6lKQ5YcwkS6Rmpejv3jp
enoFIAWN8UjpIRBzAcfor3CAUUXkyzLGPIGsHc85V09SDtfKDixHt46lNH0N22MQ1vu2eTBELF87
JxTYDsEgViG2tFHXXk4tTnNBoQtiZz2SLwyVO1tMZmahM/TytwnUfvk4dSIfVwZ2m1ifIjoXMzXB
1olZgSpuKHzTwIzLRTiYmq5Yq2+CxbsClSBfPTRoLj8hNr3LYJDyvEpYP6ajOaR9HeczpiQhh32F
K2W7MYRj/+w9pyS66rZrPNwg3nJDUfbBz8lk9XoTVPQExcUlSf0DghMRkkjGO6m62xqj5pzUBMUH
bEd1QOJXYiqQJKKDiZOpgAsj4s2pD3+a2Qp0Y8FQLGAQMkyqoRzGuwJSOWze1ojvpoFeUjiZuP6o
rpn070jSkrtepigvKsTfujplW0+tDySoL4Ke3wm5ij4T4gWSDycPje/+AD/Vy5SN9G4BqSSffFs9
tAnwNHiOwdOibf09whEPaIfWDdZSMHgpimorpzDvQuiZ+jrYRtF0LWX1Q7g++EnjI3pYCT+uALtl
2F+18NA++kFTeksclynopyWpQpN3Ij0BS9nZFo1WOMeHZpBQDVh16YaTLIlDZTGvbnCdJvpb0M6w
baAxyVze4bxE89RzXCMvQf3ft0CbSBMeeyWfJE3vHUJPMYV3eCMciVfQM5fYWPZ0DVVhVfesldsX
8AxeNgBuYcPc4230+KUeMewkQTVskI/8Au3PyeVxnXWQgm9a39ml3Qkx9RjItYHez9hf8kGhCR8C
7XpZYPgF6VDBAOiBc3jDh6J1MbyODUV/mNBXEPiGjLWSQwRCwmLuABjI9j5K66WY9bAbBMULDhV/
XIOREHfmFWjCcZkRx9pUoVOOE8k9ORxgXIcyxsD3rPVe2OJt4ezS50LB5hHVBORDENmmrZFwP7DZ
XNNNQ68QKyzAkG9hvHDDKlKm6dfOFejdYHdxFk1AQVD4rbxuAgCstPMWcL6Q/qMWi/wq1cXwoPKW
cef3rjhGJJryEE3zRoK0XHpO3exdiIfgO7N8pdGoS3Av3CedyrtQnUm4tsphPSuAZdXh5TinIVDn
kGFDgt+HYioq9OB3+4CYNbewxQUTdtkkA/TiLOZX/mpOQMUOwk2QSziJ/rC4bIMHYbzWKbmw43IB
QtX3NV6+dJ1+oEOYgwPOgfqQtzbCYKyFxejGqaurOhpzFPOHYLEXEwe4HYVW5VHU5dwiCNlfOdlN
c+9kNtR6O3F/OHnQxsckUXlbt/nANcDW5bpJ1GXHe6wFTk13CsZRWV3rCxUmh6knXjGmLNqtqXNU
A3kS0exlnlictw6DhCxJsH6NXtK9gOw5HNAmL0AqTJFAknR0KGNbNdRzNsWQPXaTCVE3x6Vd2F0Y
0+de3nLr75gm4BN18PekAUV8Qq3PpDf7paJ7OOVj/VbuMj/YyJtOpPYOTKMbU+zQ2DMOCykaUPjQ
wM4vBD8BfvUh9ochzjWMa16dHsun7aP+1EfNFRkRIb9QNCiOaprNSGdTOnF9pYEE98wBGVXBKb23
l9QG0bdFjd9bJNxupdv4eTCHO4m0zIaTUiM0kld8zUb4rMxNdND1msdue0na9mHFIHHTLMMB2jOA
I1h8QzkWC4EINKqQcWnnNxsnphA1vYiqpNp7EaBQU69dzpYx7wHfMgd7jFAnaE7uZYTdQFUX6AK+
O67IVwxL+nDOZZU0p7F23uRE7924Wjc8kGHZSDxMPKRDGTUGjMGGqaJdzgj9XJUpG4FfTL6bCSPU
DsAa+hipFrCK9G2ApHDTrgAZWJOnXH7rHTLnyJsbcu33UTkR2p/SFDvQsurnNq5GjF4m14XIDaoE
Z07woCeVLK1cw7IjMMBiUwRLLkbWJ7OumOZgyOHrGZXFOGC/Ip5B3ReOO3TiZzgD9TnlTffSdvVS
BitCBAFINmERA/fKMGPgeRO16sVp/GG/Wt3vSBOoxzbw7ENoLX9GLviAYX+4SWGKiNnVVVhjqBuK
LExNPi7OnU+Cx4H105fOWXS+xo9sDGe4tImgbBCicsaQGHZzLLKkj+dNSGeaTbr6mk5xksXjGGS1
owf4LzbllPKDgWgdcNwbRin+sYL2Du6AoSgWG34D0rZdWBzuB5c4d6KeH9HaYS+Lb6EO3M568R+D
mreYKpCTX3ssqz3BDtqdWe4LdynGCbslBinz3k+cEp7DmekbILX11cy6A+BQBGB6GR/cnHtoitA+
7Gas8Z6zFG7b5H0MMmKns66ts4CGD/E5ZANWeAwUvQG21pXGGMFW7lTSpfXzKRl3tne/DCmCUdSA
rHGx1tlYGX01+962gQgNm3NdjAOAP4vsURFtug7gouVHRwFbQBYYg53miK4qadRd7flfLaZsqUUD
RyWM6ByADsH9RKEbcVeVrx0pUtsBqbU8S+FgiRi4DW3cS0QdYp/XeUhJ0UUyHwLvzZvolntH5iRF
m1p4mcA3pgc3NryuWfuKkdTFOkUFJFxDvgADHmu8CPFQxKTeQq20q9rxwIW3he4SOFtdqig6kHlO
tm4qccsZRCutreOiCtbbnkWXPl941g9abGuz3nNMLnEmOsz9RqmdUPoBvDivCCw2NGQqXSmGzx06
L3UcXbiQwOSTXX8siz6BDNWVsJNFPPy0o4jK8lvvCg81Sr6W5+uKaFeRlppHGzoEu2WqTq2SL3K6
xcDzbgyiop+qYvTvOKfPy1g/Mu5u0U+WSyr3K6HHoSb7WDiXIhwKg2yCgnfUKwyApgxAXIlkJB9W
UfYH75OnkGKrwtqA1OdnHsu3wIEyXatMQVA9tXSrPbUlbbBtei8L23Hbh/o7aCYbDEwOS7A8r2KX
OvWWixrVvCz9IT36/WW66q+L9Y4wEHGC2zpabzjE/Ap0kSCYyqTpMhAnjpGDkMYKSEvjYiHjRl7I
ALUNhCwn1bffItS6SH0b4N2WoGYa2YsnvF00kWLsT/M6VrlTixAh5D0+F8OfsU70g/V4sFFNB0cb
xaio0pMQ/Ar8lJuFhCXWj1MU4Qf65DoE8rLKW2D7JnMGs+QevaItkuCBJZ9AGyhmifgUTbCZCFhQ
BFhw9ql9NotTVhF9bFt6ClCohpN7EXvxQxs09yMLWiClbb2x7ozBMjatVl1z13lu0aQXC8dAa27U
zir/KravYJ4VSHbIVjPZgiUkkybdI+33YY5QvIgZmJ90SuP5cqt8AltR916MT7GJjiZKX/EktfBD
7m+9mrNsiZoKMg5ab+Ae/wLMIt0kY196NAhOgLn9LYySd6vxLoFbXuto3QwTQHYJ/AxQmu6zIX6L
2rDNpLIPoJKfOwoM0rGN1efHckmfDWqlDlsZFAxHCo+d1dzD0mk7EhCmwhTmOhjg3CKdurDOdCWM
myNX6qLHHtggizILFmwByoSA2SoAE9HzslyldLy0tTz5JLlLAT/1wKORLp+5WPawZ0iZg8F5r9aX
PvrWheRt9S9aEl470QaJ4fy87N1YG+6mVZ0AX/k38MT9bnh74k74MMAnLA8Du+kRI61xdk1F4KDf
bjA+OHjBsgHf+Efq8htTLxs+PgEbfmv8aTd07KJuHXNZu2HW6OpqhOFJNi3+AZs2urU1A1jTFD0A
Zszcy9ZVexeppRiTf2eC97A85HvCfS/XNPZyKNBOdCTb1ls3EOjtpJRf+4Q8SgztetuZMnTmHpIr
D85r2BrooPdE15ehREm6Eiw2Ptp0YD8a4izY88LEUcPtT9Z5r5cEWtPxB4GOaPSQqVoz5xagOIjV
LlZz5FnORTxrf+/CYBpfQmBHky/V2DyPQ49ia1HH2vUuAaE9wF98yI3P9GEcoiqvbPiA8bFF8NCy
Fr7fvcxjcId0Bb4FG/NbcyZK+DBW2qIyvV8WG2deJfZksFOmiHwC7/h56BlF+UPqfGrMgLlX9wro
GFz01TiHinNYUqpEAUGOXmB4fOtMwFZdlVzLrhP4ayAJWD5deY46rXV02QcOgzrHjTBeA2sCc4Vw
U1V+lHWY1GXADp9JhGWATMGwi5NGbzsERRR8MusWuWO0bIHHZXocRNakRudp1LEDnZwOl7ytHkGm
+NIIDDXQH5vzX1NXPVbiGhsYAVbelLg5SyZJWGWOB8/WBPPnzA/UBa1QwRNZ32Canxvt3bIEHAfY
UFbtNEL6qjcpF29+7F5TuZYV5W5u4wrccFpjuiShWjjFrYdmQnR+ESeCFPBYm8smQn5TxNv4rl2C
ZoNLarA+7K03oIesUa0gs+96RqxAVkdLdWz5MIG9MhLvIlAMCDdQ0axL/y97Z7JbN5al61e5qMkd
0SD3Zjslec5R31mSJU0ISbY2+75/rnqD+2L3ox2VZdnOELJmBSQQSGQgbFE8Zzdr/etvpjJInNo4
FqRl+1B38qfInYtjkiw7WrRXpbG39XS/mFuOivNQaS4qORqlTpzYVvHmctfKpXiKI9092pK1Oaeh
xvqzGJ+KZLrHZOsY5gStu5Ina8fVtnqmn+sSiTLLfC7FKaVp7jOOscO2SIJs4zJo5pltccI5RnU7
GLXu7ZbcYo1PWnzM1YJZLZ0HCRB8mwz+lsrdO6WRPBv5bOzmbMwPDNfFQfVgMHOMci3GfSY6JjrR
KXb6OuYBkwVUdew+Tg/EBSo6XzopffIJ7IDgk5a6TtwPUfwCNSg0ZuN0dMoLplW+28XPiqVWOtpt
4nZM2utsF6V1kLclZG6SmCDZ76y49xEyRqAwXMtpUZl+FmVtgAZ/V5oDEQjqyDamU9XCu8C/Zl8b
GtOBKmkDUNxTw5AXKaVaIcqTdkq+mV62S8zxxEvk0VjEp2bzQhjo3dy5V+M0Bqaw9oMrThwYA+OQ
B1gKMq4fu6fIS5jxFi9tNl1gVXeaL48KX4mqXK6lqS7nJXsgDfCszpoji6LNrqyg8JITnG+u3SoN
JFq3rtXisNSmM7NKryQYe90NV2r80szpTUrUj2+u685y6wdQBfPYoSSmYKw6rlgsk5RvS7XPFZ7h
ebokZ1pMeRo1F0OEuThMnXMw/8tceNdsyzC2u1tTRSiPtG8mdd8qhy/wbAa2cXWalMlNNgvvYoQJ
eN8Mrb7DOjfsSJBm/CtDsg0e8xG+QaRx7lbGmZYyd4y4p/zJ9k7TLr0bOwWc1UzzSRcn1xHUkZ2l
N8rPyuaiH8klNIb185o7XjANWZDN2pe+NC4Vs91AVILqcjXLoGyZImbLoqAA3GiM6KiI8numIX6/
MuZw8pryffD22Sj8DBMRKpT4rcva6jiCG31eetjGo+CUwz7N3KM2ya5IzOVadGl2h31XufemWu+E
x8k5ZsVyGq3OsVTxOcCQF2hFbHMxEOtAl5gmB8bMxJrW0GJ2uNgcY4VPg2g6n1U5f06T/IEI7PiH
uOnfcP5/uHAV/zmaf3h+eY/+b3/8B5RvmJ8stCOMmazNb8/bfIZ/QPnup81hwMTPkEgZbOS2aIy/
oHzxSeLthAEXPqRw1iVEyn8A+Z9wzjC/C9UYNVqbTPxfQPLfMzIdCKZQWZkKkISH6Iif9p78aeau
03R0XHHbpNdmBUWhTux6N3dCfiBvef8kGHyouvgU8KvaRIi/xcv0tQP9a5Es5ToJnIaIYsZJYsfB
2+5++uj/mlb8PJ34har740lbvguvZjrw2N+/k5vETTFbEi1wwyQyhTDE8HP+17jH20MIQuY729yw
sOf7Zf6hLHwaWsejk3GaI+XRNHdwuPauiKuPIiyhxr4ftsB+hNuKTZ5lwuZ2ER+8f6PtMBqUlREh
gguYP1R9E517zECzXTPnbr35gnugabSozNfhup1iMxt1fpOskkiBCKpgsI4z5KK6VHD4XNU3eSCn
ljmfl/XVStGc6HIXLbIYg7QqhbhQcZddoqgR7aHXpXptjMhTO8sa5trXKqf64lnRwth5mkvjQmsm
/iOMMPstKdcUj2U9LsY9Xa71lqwJ1zE/wkyvl4ICAvxVM+CezTQ3xNVUXAXTRI2dIR13TyJQ45py
XbbTBVIn+26AhaN2Ul8p5jyjoIpt2955xRfTyYNRRExaZgi0wFWZQ0/V6eND3JkOA6AUdwmfMAwK
W7cs5y0rQhYnY2w1E7IkvftWZlMR7XJ9Xl7GKJq/zFNRvBGbhea1yvAX0WjHb+YZlsE+U0KNvLgZ
a/C6EuvB5dKGjVdW2ks3NM5dZBbZXdRbLXWQCU7DHW6ASBZekQ4PtGa50EP0Pv1D4U7D5br5sAQl
7KAnrHLLG9GqnDujn1JYm4a7DTiYkfs9lMCH1sqzl7JLkhd2zfAMQQq0L8WUT4LVIEzzdSm6Z8fo
1jxYDb4ZXVNJQ3FYFArVAQw7fnAzPW7iYOtQuBhZUL5I91HJUl4I2XnXmCeMKR8m3pkb6Jp9mYW7
QJzM5su1xt8+WIc++1wOrWiCMivMe2OcoawYw8JIxPP6LzPk0/sm0yLXT+wlebVk1n3uCMPO92Lp
p3MqDHjr82znug8qPZ+53gzWY4w5GF1cz/o3faK2H1WVpwGeXBbksZGKWABZDeEAm5OW1nLH7IBE
1zhpmMVK3+sTGkiRR3qQJZh+BLOHeRuouFVe98zjQeTXVkbh0CLOYv6hyhHz/LVYr+d1UlfQPMen
bHLiF9UifrwhPkc9DHYCEtz0cVkGbeO6cbBow9T7zaBP4JnQQVB0NxmNP6NHmqU5NerXrsH0z0dW
PjwYdVFRvzmTfM2qnoa3scntBZKdm5j1VzEl01Mtu9BWfTT9qrc7+pB53RjYbkxGrRmLwMOfjmLW
7Qq6FZRlT2NKdefnQPnSn6WV0RJFObss54n5zsAT8qsRd7rla62VxrBCcSEPYxIp7tp0XO8yjn0P
CbEdfx3MfMKQooudx0I29rVoMXoIqpzkr+2XIRKxbD3ETENkidMlgpbl9xkkIkZYOutfr22PEecq
58lHYG89UrAnr25nF1dQwiHUL3AAGjgdUAgCImdpeJlgFyKQYNKk01bz+LCiMO79if33OrOAbmQq
Hiov4tvKwIcvOgLgv7ljwkoagGMnEh7KKg+9LHJ3GfDEELq1TlOYVSn8syaazXtAHeepjTR3IkhW
Tk3IgdMWxx4sjOekWKAzgp1GrChmiOleVZ2ih41kmfhxTBSfD1WwNf0ul8s5FIye1zS16ZK/V9xJ
LeUPGHrKgJYzbS5CWPbybTVYKjM8bXhDld014ZxEmvRLvC+6XZIv+bVYrTzfCbOabrASq7I9NPQ1
cGubQOo2F7hCRooRRWebU+Qrqul5L63EqoNycTP3MHYW88kxFXKCjDLap1iWT49GaWGKYxTkIviY
7U+MRGoSebaWMLsiZFMzj4QOI9vDFwF2FZLeytctRl99nm/E6cpgRJDAvvXnZs6AlSTnsxNF4Sib
42VwW7kbDaeEyjxBWPGxaLWu2rGAckZSd/JqsloT3xGDl4Q5k7kipLQkzbZS08D4bPAIDa5VspzM
paW+JcaCJaSy0vHKzIt0DFWa14JmsZ8/Q6DNK17BbJZdkbq2ebQZgM2+nCtakkQuPfCyMXav0RhB
xIz1YZtB5zWHb6f1xpFXKmi9yVQmTVg7rfmlZEYGjO44GJgnmv4NzLExfRiteuGjpjmS7hJjkekI
HFHMtZdH2gojODNLF02IYcdnYxtb/oB0eIsoyG9hInovWmO1T4zP8s43tU514UT4yLlVuN1FL3WA
MFK2KjAfNyGcwiJPHRANRcKd5tT6CxHT8w30NziH3O5adqi6PrkqStjvgbmI9rXGmeSLisdl9jEd
i6BIj4SS0h2PLUwl22ledM62XT64qFoHpCwv6Kum6wrKV2gWrXHFteBcdHWrT4E2i73QHOd14ufD
neow4g82X8b2CK6ve7nAL2Wdq5ZLpkkJvWD/ld1t1BXxjVdY8wI2IZ2vmRkJOzDq3DZCpxUr167D
+eWbRt2eaJDdnEDZDu3FMuFfFLRiY4n1Rtwe9yy+F6C0kYh4iKrI1qWzHjkigclaqDYJYQJbl7NR
JtUOXoR+ZJUGO3KMveazYrz9DHu8c4JoBdMGloaPrZmityBXpsUxd28HkcsVJeqLdP3C2jSeK69B
Y7xCUMLzcFiy/iCNkeWkl0UOtlKn/eO6ZCoLlwVRiJ+0Y7f4pWfOl46JrdxZtVig460gCCGoG695
tFh82d5Zq/x6IZrlLWbEfTFwUbCO2H2KLHuVPIl+2x+pKRm/MsdsnQAJYPkFxk3yZKcdtk3raGlw
5BQQMa4SXai1cjIDBJtQVnRv5HaYcK6/U1MHnqiXzgDcsZi9A44+D/XeWQZRAFItvNdENenROar2
bGklIF6hSWAajjOdCTgJyNzKuxFkmtQONenjdQkKkl0bcLuZ7hpNk8ljMmzMa+E09N266PjuJGdU
RyGn8iXghG9eRmCoXCM9kykrchx/RnZUhdkYJ3Mw6Rj9nJajnOzjFrUm0V9OZUg0H8l4lSohqsPg
dlI7nReSyP15wpuVzHAF4c9AFXNbJ9SdNPywPZmn1P0VA/syZkrttkd1iTvubi7srmN0nKYliLHJ
Nw8Bb34BUhB2uBBedZJqTNv9Kc5Af8xsiBk5p+w4LhJNXItO9NAaIKi2MGWdVFz1wqYm6pqFu0tf
hXvW1ogd9klvp3aYKsRpFzF8+yWEEkphN8yGnV/AvJufW0LbGU1wL+ZhpqG8C9PUHb+2CByoION+
A597yVwaUUxqcMlvv/OAoLthYYGaB2rtxxP4DN3XYR2XxLfsqmzp8/GLgABjcuEgu+omphA6I1hs
7CEEzD1nsF4t+jFuD1pLwJCTuxspo26uEXR03Xk/onbfofOQ4AaWPh7lYDzQiWKtJqcNcrwJYwVD
mhdnMjpnJ5AOmLso9wT2oK3VpfIy6XOxHzxNrMcF+n02RmxzA61JX55IL521dpcNeg9pN4oSgyNH
jOZRZKs+qsNOeST9OORsw+qnprBxOqf896OIJoR7WVel/YIkRuIhEyNKH4NRZZ553ribA44R5fUD
anRl7ADzUx1yVTXXz0mSYqqZQUtwrmoB54PKQnEHU9fZ2bd/Mwz75TvDcMsA++eYRPD//rP/9n++
/t/jEVyQD+0Ha/Eff/EHOqGJT3gQk8vLsYwh8Zbj8F/whOZ+4hwxiewEusAUHqPff+AThv7J2YL4
QCfADTCo5W/9BVCYn77bx9Pr45am2zQS/xI+8d1c4781nBZSVwvDN3Pze7O4oH8V9ac5fjc5MTRD
gZjnlik9ZT8anMoebrvegSPtL7UNvGfrhB0+DUmRiZtODfh+HzPUM4oeSZHqU/fr3GhZFO3juraq
r1BnaBDO58gtH9bNW5TM4KbWzpJybj83fevURyVRZlekiLsvkOPzF72M4i8ubHu6TqwbGa8l04Id
bYrVdxDlLXyq2ljnN693I4bfOdYWaDwNpw7NzJ2Ts8zcJDtuaQy347Ayntgie6xwnYrZ9L2Jc5v8
nPYYxwT5bVX6uOwgWZgwgZGlZpeLXqfytjI0I3sQHP7DhaqgiTiWWTxZMccXREwsP1qIStPyFpeG
uJb5lmW7ukP8ZDZaafomJfwZXobMHqDC8/tGSHEmEM7Ytsazib69wSHCxeRnpsNd6dYr8NG+U5nY
WIWDcS+GJKnPEkyRAGCp5mS8g+lVuHtbzHIIzFxNX4aEaKHTJYvNeqdDmrzPG4cDtTJURslQVyvu
xeTYTcdrkU3A9Y6pQUR2taZ/KYwudR4QHkA0rBvOt4DKPLY3wgyAeWOP+JyAxSzDTsrSWve2arOO
ekVmmK7h/1YES6G7JeWs0XyNHKxl9wNV41lhRVOCIMNQF57dZaYv0diBlxqyv+WeKYpArnYDdt0T
+nahmely62AuU4TRPOvmqyOQaTCaHyvX9xiyq9PYI1o2sAqxZnSX3EZUxU3cHdKhg4gFEIxeAnFn
ymduGfxgnVHtJV86026UO0UEfLxOrd/oA+QPalcDqgOZFY+ti34kcNYaeYbTidql6ci8+7KMevBn
I4qOJ+VRtqBypSwZpsGNgkbwnQFz9GZ2IHXeMyhFGZhR7Gru1wkjjNnPvZxCheDUYQlbc3BwTo37
yDk1zaxUe5AG74rw8/W5nqeuCxY9QtQ+cdj3PjxG2/HX2pyfXJg0N0arO89dPWtciLZK0KJkggiv
aUBuQpkkYQGPaoyeUwONnm8PsXefwJwlQVPQFASm4mc09dg9pFpRXo9OrsiprbrsW9rAtAurYkpe
1JyYn5fJpWKZxnbmuus0k/kyF5UPQiYPHVLuFWDbrd+mtGWAnICt3mlxWtzzJ7lR9KQltW5ENYVW
V54VXrrVbIaktyYRFW1n1+RAYrNpqiGsU298TKUd4zRMfzTzseYDBXJcizcDdiOdOZs7aDtTUEJl
a0PSTTb1X9Rip2tgdb2V7nMjy/k+lgZ55NxW8FvSvnvNVke/zDtKZtippsjghK32xTSnatq3Tabr
x13RlWbAZK7H39iJnosV71MY+CAWfmP26akwqGYp7zvmHpDrGZytuu5FgVDpcmI75fKoT13/ImeH
zkwag3mxmv3Y+iU59m2g45w1IRfSi7vVQBLsd1aZu8dKtf1Zpmn6S+5R2vnz4Dh4GehVcc1DSUpm
VqXRnlWGw+h0Tr6IyLVYdAbmR5v49QV99Vb5NPw94IF4ue/o/S463GM/N14WN361OOWdGvUe3bcp
T+eqyYWvicyA9pX0kHrxwHtIiskFb1BL2ZzUdHLdvug665EhqIOGptGiOVBaVFzDMgVNEIpoEl82
bgM5ocGHwfFQGYelnmsXjXSyKlReMXwuZDIT7cCN+Hko69b1Y6svTnnvijhxLV7dgEd5EEY9A72I
mzZtcW45RfY4tG5532g0VkHRjZMeepOtT7tR5cQgWoxTzuqeEyuwqUB72qAKobCsdKp04Df1oskc
23UTYAUf1EhrXzM0ksuZMzgaUEmb5t824Q6SzTWKLgq94Sxdk2UMkmGYriQ6TyidqBpbX9hVuuKO
E8evwpnTESksSBMY2UIZZg+Nge5dDZCDhFc7zk4izofIGrW9v0wpQ+2iFdmbgKj0KFONnjiyujWD
+q17TVAxTrjFSwN3tT5WAyKeehTnHUjQGORutQjmvajB+yySN6wUbOb0KJZfvaiaWmhfZfygVC5v
i1mfiIFEI3UPyyU7zpwOC1aR4ZCBBruJXuA1iS04URaPmyWIc0BZChFrsGqW1ZzYw33L1zQCYjrf
CU5ObPJVZ+5rj8z9EEu7S30zSl0nVBkWKftCw+Em4FYo1C5Fsmhu/9+io3CdGmZA2kKmKHGuw7dC
8+JDqiVoeF0bcGBLnOVraazosiRKtwo64r60sOWdCz+DBHVEqCgcXk9ypMNK0xXOlhgID7AHuQ1n
qx1W/OZyrwsm18UcPXLldFrbPRxqd3VRD5cdA+sAqC5e/X7OmSp2fWXD0htz+8Hp2vYEY0TrzbAx
UPBLI4/So9qM+MPSBKNABd5Pzb6A8TeGmY1Q7+CieTUOPT553fkA3hzRXNTyzkgbjcTVNb2dbMnM
fvVy3qwXcwFcg0EI2x856RQYPajuqZEriAiMRkR8KAFPb4tiZDPMS2HxUZU5I9GpjoEeBk2PnjRR
QBMpEXw8R9m61n7R8wPCasnEi6pbBAQimYAO+MzFdWQ2xttmGn2DFNX51tYg62HRRdlbXE0ZKvwK
Xx34Q+t8WhtD++bUcnh1dawNoU7Y6dU4g0NzOxnQd9Y1bTF7L/qxA6/s1jPViQznhhXCxyg7a2fQ
DGdBlBatt8cyAN4xrXh6gZKkn/g0XZbPiDvFq+loiDAHpK3TDuGsw/Vk4FDYAWTF4SR773WyhuyM
sYe85+5z0lPWfzT5qlj781jVfX3IK8srTr3BNYdDm5XzNW36+tUz2u52rL2CuIcyty+lgN6HbUfb
lYFquwYir9WZ32qvNW2/lfF8aZh1h98np58Ld69WBQTEEssN3D+mxR/sVP/cD65VnQyxUXuHCprg
aaLrmNtbS95e5m2LlDhhDUnOGmVcpFDVz+mjbU7cwmF6g6RtFczvXYQWSzwRTx2vTv8omA2dQlwa
75LamVz8vcr0UBbrNECblBnF6Ojg45lRQIQceyUqP6eeTrtBDI8aJ2XDqQkdW1BZONRapcf9PeFk
tNHlU0SthIh9KSZgXniUg3aWzkJbQbKW6rmFCKOftKVRY8ioy2cHwtUNQ+ZIhGNvQqLr9M793Fh4
XPpxJRiK4+UY2+yrdoEVNtfmHtzAsk75rqc7GmXvzVtKhD1eQm+7k/AQhoNpDqQplZEzPlnpAJay
9lrCVRD1EBsMd3pUy9JqlFR1edtw2nzG9WxNCGJGpDLJfCaJZKrTo1xDhq6BuvgLfPxjvRf5N1mr
9HbIIk0/ymSvfZktIREcCe/U7sa6DfrcwOeaGx1vC13ZSEb7fJ1OFGMJXmVQxakxp/ACNOVq39La
pkKom7z0wsxtIfs4MZHXe2Um7YG2e9GCueyQiHiTYQGPV85wU6gYpLzU7PXMnVpF0OwadXoYpyOA
izcwKvDhc0R4pBcNxMi46e291VW1hauHyK5aMZDAY+Cf4vjoBin6vSZh3JWNykZqQVbm8D8Y8/+v
0+Nt/vP/vFs+7trnb/n7LvkfM3xpfcL4EyMtE3P+LYGaSf2PGb40PwmbGTO2YuhAHVOIf/TIUn5i
7r8FmUjs2lDO85/+6pE3eR9RKmRfGYZDUCNZsf/CDJ8ExHfzYQbQaATxg9t+FL8KusH382EzLqiJ
2XYIyuc0DZk9rA9tVLTX7izWh6gaIrmXxBsjCZD1fSkwsNurSUzOtRMz+Q9kRY7jbsmKWYZrYSd7
mq+OWicqrAujB+6nCyluGUPpNRCWtUIQyNPyXs/ag0PMUBmCUVluaJkRXjuj7Duxiypy0bi5XXaD
Cag5hb2sZv1MpXJaQ9XAQQrnjEnwPnHd/NTE3eA4B787x9VnKI/w54C+PQG0xcEYLU20azVIcGYn
6UqsYq7L097kFPELwXlx4BCtREi3b1afBVNydUz/UmOAwgD1HBVGBMGm80rjCGeXgS0kh34JVMLe
gu5ouH3QQ9iiZ1K6hhVIZhvDkdSqITueh9R1AeXS5mVGWTDjVVEiykfVb0D3Vy5yjtHK7ZPMJhwa
Um+XNUEC81kHgk66KogKdyh2RmFlEm5dPl43bROBFM4J7ELifJZwBWcYgnkYuiSAUUsfoU+lcd5E
XXmPjNspMITwlicdHxEs1uVM7k+y6rCYXCI7ZD9P5d7TJ1mdR3J4TmMHAyM9IlkBqwuLK18D/IlD
O01wru8w5EiDtJUZeCq6/+S6h6z/1dOc9aYALoAVVqfRkVIN6pZUJjg7MAxId/BCIrw3ZmzuIfNF
7unY9iU1ZKHwfanJqmnDJiac2tcY/qIYqOCxMZQfizUUE+suEKRlmIzR2mXh8bwqLOuhguvXJt63
tXKrGmWcEmtQpKr6OuKV4e76JdOeHEM0aZg71XJw0MCmfo7x0nnhyTEm58HQXr0+7toduCRmoh66
ffMAqdN9qEezPsGjiPoZ/Y7CF9VJy/JqUHV6AQw5sTKHpI8C5nuoYnSmF2/LgrgTKxADEVqzlUag
6+2Iqkl6Y3sEWS0fj8hhrOJLDAikdY7/vDedFgsu+ZQiUbuUDxm+Hi4OPLKJTmiE1g6pVOnph3p1
IvsA22CYofnHCn8wY62HTf9JRICV6HDlmD4MTBOXUmPT9PFyMjDljI9A2Eno9lUNpnBkaBnC1pZg
hpm9Q4wZUsLEuykaWRZHE1F3myX+KuoS4ryruq+dzg2Iltk6gu5YPltTU+GF0IOqh3bdGGuQIWa7
ZUwtLsoEiKpBPE2h4kztIRtqb7820I+90Ss+8PL//bhCOozwnnNTNwQ0p/fHVVFhHqiNcg4qj1EE
Ll/IhTxKATaf8cP78d+EtP8wbD7Wf36fnT/nX5PxW/fuRtv+yg/c15GfbK4dMhHBfXGE3/TdP240
R3wC8oV3tlm5/nVt/cVKQ3rubREM/A+0Q+49/tJ/0dIAhHUdbheJSeC+DtWg96/cae+dZB0MVjF1
lKSMYc1OqIC5LaGfrE6TZV4Su0MAl4w3nn1TZYrhH+W7b9C7BA5q4lPD+8DD/z1vjGe6hoRkRb4Z
zkG84C/LErU3k3pP6WHflLB6c47lBbRo99PX8Ad2mvPHxyCcxzMYu1z7e8bBT6+GvzbN5xSjAwTl
E46E1XVETTx3O3SnZvJYZV+ynCYRau4JNnKNFyQ1UA5OTrBFj5s7zaC2P2FoVWsIzYOey8vw+YfZ
nmuivgrWOmzIQxhC4v5oeXODf3aF5rtnxsXMwLLCOeO0XnxwInwIJbdREaTP2Vf5jD2qBRVd2+kC
7uwek+LldXlFPNMjqwQpjEcf5CFZTx3vrFSfadMY+e3MGhkNeNtRtobRj0rznT3Ez1y+39YB34mA
oQjXjjILpuT7dTC1SaMjy9TDRjBTBH7bxcD5p2k63mQWXCELMlGwrPYPW4p/+tg/fUemA1vR4+G2
+asxbY5mb6nwlQ71uEK8uQ7E63ld/QEl8rvV/3/PNn6sOEd8zz/6zu+jQvx5lY+kCs2NGa34DRyP
XKIOYaGHuDufvAo3gVdaypob1m6fC2qBHH33ZcH4t073Lst/QeEWYCdiHht0PIE7X7Xel82UoNQv
HXFikDreXiaMX6c1Op6nx0Xe2UgXnPFRDRdz9jKWH+yfP76Oy5gId3BDbLvo/eu0C87ShZPqIUxq
w76siAhy8BCN1dm06EEF8yFL+4Nl54EzcoNVsCenq9TiX1nJ+lHlHob6stBRn5/m67OVvEHnHxuT
+38Gf72z1VnedjtGB9guxUPopBewkSxp+RkJG1N2bQ97Akt8Zzj+YMvye//6NbkQGyjhWYS4BLx/
L9WtqBRJHGLYuqkMmpW8I6S1mQtrKhoQw4vG/GDdG3QUvz0TcqnlAWJZTNh++SyltRZxKSxKZVOc
e8lznmTRRWyZZxO6Vl9j4BMk2XBUAQMFQy3jg7s6H1Bct731y2tDn4V5alkQlH9zoq1kBLeGINFw
cECpV8wIKLWKuXydll4//P1H/KdnYfAl2enbdv+Vs4udA/VOxwHiJtESzoOP5Zizd6MK/fSkj/u/
f9r24f36ZoTabCUI9Yehb9v/pyMYEVu1CvireLDj4QYa4lcp1jiFQMcLCHOfOc6WYbVzU/eDLf+H
g4X7k8KH65tL1vrlXpuJcs+a3uIVU+aDExj/YRlt9cEd84encLFjEI6tBQnBvy5Yc9BFafKOIara
Fq+ARu3A4ZcP1oexrftfPkbMZKAjMpw1HFjK7z/GDAujEquXNfTGfOcuGXYqQ7yTg+FxyvSun6eX
KF8t5hfoXrR++uCQ/sPdYBk81SRni2H0rzbbqzcx9LKRliXFylelPze9N4eY0GPW1i3LibLIvHXa
D566ca1/fWnEtxwDJpUreQjvX9rLIRdbuVrDisChQ0wlj0MlHk7JMz5pBjZNjFf/frX+8Ymcqpta
gJQOfTsqflqteEdk0KxrYDtihaDHYG3vxMTxRSvSbFSTgMEp9lJ//9A/bEisfRwmAttCAlt4/9B6
i/3rSXMIC+OSUKIKkdhi4ahSvWH68MFy/eOzkDRs+57N+N3G+acXjLDY1LKMZyH2309Lou2quUdv
lAJFL5rxwRb809N4EhaS1LicNr98nIxSc4VOe8Hn4w5l8QQhEJG8WEbFAPCjOMc/7UQ+Qyo9+7sv
+vbL/PRqaHFmsWARFoKgA6PP2iY7j80PVsjvrySwjDekxXnNuMmT758ywLdiwMNTomw0sRTAQjd7
WTADMoVMPriZfjs7ib/B+AnSCD2cye30/llJ45H11jkMyBjRkNLjTkfDgJBoyvR74BZfb40VU03m
Mnb8QR6UsdVD7/Yez8b0UReOgxyCk+39s+MF+FlOMOmxWHxd2/IOm9mcOe6Uh11F4LTehMUidkM8
FfsRrlXYrt1dk5gfbY7fdiS/h6dbsFFICacy/eVbjWZlEzPS6uG09l8Fu2NX6+Zhwe8vExgFJRr2
A3+/Hf/46pSjFAJQrC3G3O9fPW3cFWX5oIcyGyK0o1E4Nd613TAHaTwTP+JEXAP9Mmy0CMscPPOt
xMSlx2P4o99ke9IvX4LJR0/3B2fI/k35omsuoKaT0Jpl64BNDAZdSmgnOgOq+8a1IE5DBctxbQGX
ym/nedJ2zEJOLEbEmjnGHxSdv10CNJw0iZt2STc5j7f//tMGI3VvSBhuryHG4KiZ43g7jYOmXMJm
ahnVi/ikqOO3v/82zN+29RYY5gmwM5oDut1fFqJQ9izyxF1CHWX+ULyNNAhKPVT1N/YMbB7Ll9E+
KndavOvsvbfeF/aFmV3o3VM+3g/DsdCeYu8iaWrfrP3r5NI6yacjNXkh0y4HM5vRz6xvuInhVmS6
x07+OYrDxdjV4rhS9+nyOMZvhXs9Zedz9wE2Y3w//95/v1S6W+EHbE3x/CvhatWYsM01n2gK7KXD
+62ZcX1d3KsCY4u2e2xgXIz2ZbTcVvkprPxhuYUjOtX7IqaFsS7a6d5gjKqaaxPzoqR/sDEjcR6w
/yhpa6sDqobF2zfNAeMSiCv4kORIF7nIArVr7Cs17Vr8UjpsLfZRepzLM1Z2OVxr6qvIz0dxKuvn
qjzHhOdxzo4k4xybLKhrMpEY9cmH+XHjOvZfxvhznl8I/NIJp6eHsvzqxYofyDUe8VLU3lT8eTWP
Zbo3k8AbcM/xp2i33Cy4DQBETUelzkTduurbU0ajRnNXeUfMoJvydnpN06BIbspol6hDlv9/9s5j
OW5kW9evcuPOsQPeTMsXTYlGVEucIEQZeCATHnj6+yWLO46qqMOKnt8eiC2KrEQm0qxc6zdUJ1fm
E5iaUr+L5wPheB7Tj00zrwOx8oIN12zHuhbRve9gUrgpUZwxhicvfJQ4qHo3qKwTvmj+XoWiCOhJ
7xqeva/v+m+NXI8u8CyYLquoWvU/jBsnBATwSTc3RbafsD5Evlq7SoNDOv1wjbsYBZ6k3c/9SxG/
jOUaSn0pbvV5Z6Mkh8hvNWDEgWCnjz+NewsAHpqSz2VsHY4I3O0MjKntPfImpX/hhH+/YTKnQH/i
ZoY4IVfe01XqczoVJaidVVyBBDaM9JqQMF1DsfinhxoFMaKzLpyJf1uiVJGJfknp2L7CSv65MWSh
UdX1qGJ8/mcJb8xGHk4vLu2Gr1mh8+VCZKYDReZkMvSzrYBKmyMnvPpWA1xlwb1l6YK9o2qP0vEP
tOt9/VnUnyeIZPZPy/5FyXjRNzsA6gtT38fNykAwIF4g2T73q85fa2KHeKwTbAdj65nx0mhWrv81
7cxN2a17uG33VrYIH7RrkCeCWsU6vufSYqNFRxh43d5EV95tAUTZ3cTX7W2LXhrWeXy4XAZb57Y+
yEe4UHW+dKdlCV/BXVT3pBRQCpDGFuGVHKvnXYFiabHYA5HA0yv/0bef/eSxDGAr/543kb4uqRV3
Kw2qldgIbvGTLGA/5Uvd+UfMP9pq54RAbpZIDPnTIWn2GrrwEeqFB0FC21gHFgIFj2QEfAUfWrfj
tptXAP8tKlclS2QRy42NKFjzDcWz9j6c/6nypwI5F5tV1hvPfmFTexiuMGRY9OjIudp32wdy/8mi
4NK6uCXKOzQ2qm7nWffZ9PPjvf9drMWdEdjrqwOaMulW8+6PA6et2tyT0uZ9u6lcOUn/w6kRiMW7
8HqG0r/6960h94nnXKD73DnOZheiXXbf2AOiLoOFMi5ZPLA1+QLEjYHOS3qhtfc3OlK+uNvgB657
rFjFSP6zc8ApNcuikr6afR+aR9FjqGahu53N2a3dMfNQvRw3PpDGsDEeAT04F44fNXpnq4mcM7Gs
A7GWGsHZA6TIAMddRn/HOeA4zxMsIEzQNx+P6t9aoZBLfplgmZD5rJVab4Cj+BKYRuX/BMY7wtPs
L13C/zJR+HALtiJVWd6ciqP+mChmHvSW3UTcoDxnAxPRW3Y9xabWQGjM82fzwrt7HwiptkgWAZXG
4dU7S1KB/QL/BgMGAUlX7lLtKtBJoyngaItgdAh1bImmibiwsZ930kdulow5aX+y/vAPzzd2Ec7S
GVGARfXlmwAnttT9W3N+Qa1Nu9DB84sHTdEMJXWCEoVTP1sKaT+WgC8q0tpG0N1yvIoMPqQrgycr
JpEeXvVJvfIQpdh8PFnOzy5VFfDpGrUBi/jyNTL/4z0a2myZo4DJk8KWWciCMl2B//jCK51h6Q0r
fda8C02+W4e+wWkJ3h1tXc/l6n82QfERNDoffM5KOMK9AiB6q/fJyhug7HRatp5L5GpS09x2ndyP
+mxcWB/v36qDIoHrk9chuuWidzp1E1TXKy0LqlUAKNdL0aToKsKmeiLXAN3o4eMBPp+5dJa1yCFN
sopY+jw4IL2E/aiWipU+fmqGKlzpdrnwpREvROvFSJf4z235++M2371Uk0ssySvkE4hysT097SE8
TAQ5SuRtdX+swVAj9OGF2KtKaq+g1LvfGeD3CxP4NTX05+bmQ6IjhWPif0VmznXOFkviNJoBFgMi
jX83J5sgC9Z6eOPXT560PnWgl3RBxAi+DK0YP5iWQuz14oa/9NodMmhZtpm1neLR6s9x/wTzeIMc
boKRiSNusOrjz6lK11i6SISGlNoLPxuIu8544jPAA/IBjsZhjyJfpn5VK+C2hjdz9fTx4L6bPvRT
aU0TeJGZoxR4Orh+X9kONNZyNYn6MRxqbSmFjfn2iGqn4wrrwmx9tzGQw2HmqDIK4Bz73FVsHMTk
jjEIPQICZGqLiAAiWGiFMNd5nv+eLQjsjZ7c4cR993FH/9oydmFEfdhqky477Sg0YNdoK5mspjT7
hRDmsPaUkoHsY20b6ERRDZxfHUpWcKHh9yNMl0kIkjEnOADeedpwh3RWY0mMMoxc3046MHYfHYoF
mnPBUoCS/bib74oRPmPLuBrwWnSTnOvZakGCKhcO4NRVlTcUqppVXbvurmjGvTO40wGFrA0MuPJA
oSzCobipVn50Kefymho/XT0UzKiHkm3mWSjGnPbZEp4zwpEcV5YRYTe+lzqY9P4J1ufKNLVFZydr
fXgqdjo6XD1E4ZwKa7K3oWWU+Z4JP1fdJtSz61YD6fS9qG60ALafUnWIgfdzMXuMqUzh7KK7d4Hc
c7HnHlpkG2w/sA2RCA9vUCGn+IJsOIuJP1mERl8taxIcItrPmEnh/RX0xMRgwwWN3YR8dNwSi/7r
+hCvxFFvn32EIiW1hNPR6FPDj4rQ6UlDHxJjjKBGFO11zkVk0SKFMJQ60MTKWdWRc1+1wEZNGMoX
NrR3G7cqlgMjIJFqEav557mX0ElaOXMVQMcBLm6iYwCiLUT/xRuxf0Ojej1H2ubjufh+5nMSI3xv
vtaF2UdP+537uUzbGlGIuZ1XHQ6lJL+TaBnZpEUgQn7cGEUMPu5k0mHty/GgIBI0yyl12tyA5sU8
aEO70u+tHxVIzYX+xQGZixxgdB8i6Dmt+av2o4ThSTkTgczupifp04B/WoLebIBzPc3X0X4sV0ax
KsJP0vnJn934Txd8goKbyq1vbDBWZsMGc2R9H7sDdFWyISaClPZeoEOP0kO9Ls2HCn0TqPIwVaKA
FDkTb1noaEQv+BNTT9dduki2deDdAaSvEBYMJAkZsg9rBwYXDkvlyut2wLUbsKlw4JNtQyoj3uTa
TjpbKOgW2g1E3fCTUEK/sz7Ndy0StqCuPnv/4BMFAiHOEMTYGeXOTreBvbWjn6W/GcWW3PN8CLjS
9UvqHyS1zEf0PSr0qJA+Cw7C2dT1pk6XUBlSfS+aDRj3Ut9N80EAsIftEmwxKuKb9oR+8HY2t1O7
z8qNEy0Ry0+fm/STFV0Z31AW1hEEuDEP49fhd3HtPptb7ab8hcppjyhv5ODVthimG6w7sHTaZNZT
OP2o5ZPIfiTFfaEtSQMYdyJaR8aVHqy0ZOXqy+BnfDtf2KHfHQ1q4piUpzDyVFWNsx1ay43JLsKZ
idNMTINAYBTskdSxGjAsoxVfzUUOj8EzQWRRzd1fmLh/nbdUN5i8Klt+Lk+UONXoo0CDm4COUHOd
LiaSlcPUb7UmRZV2cqjlIEmB7Bz8sKEvigtHxrtlSvddoADkfDzbJ1l/um4MOoy0bsRU05qrIo5b
pTT9mM+SrEg5Xmjs3T5EXE6ix+Fs0tV2dLYnIPjktV5jtavUrqNdM4UIx0UbpNRAt0z59wjSNhZd
sr+wO5jqBne2OdAuYCHs6qlHn/vCF1ki63pwoT+kTrg1elPhN0wTHZDU3rJrF9cw0xQGAmmaAS2d
NnedtdYnBp7RhCoFYdq6QndvHsgDlZ35q5hL/4q4zcQb1enjDQI35BcVULGF2/Fvd2/AxyTMuUl5
lDIBWZ2+oplqY6/hk41ouLyunW5HCW6ZDMSMXZODRxqqf4b0wvX+Xdit2jQxO1RQCidQjOI/78Ru
IXykNltJmCbn7eyMW9ftrnppXlPI0dhWi0twq/cTEQwFuWxIJUp0zD7rZR+2ASkUIFEkPtqrXHvJ
wfIjwaQdhkl+/njVvZ+HqhYEjExNQ8jPZ/Mwqaq+wWWsWmmcRVupk43zRiojgbZOvW5VRkFwRVhc
bj5u9v2gMvegWyuFMJdUp3M6qEHSAkEtq5IwCJOFxmjWwG30bR6akB4M/WuWIs/ycZPvI0KLCaNy
npTCKT2+Kpb9cSku0Sp2ZAzrzhhhEFIDgt3Tk9N05y7cAzBPSMTlw1UmCsxvO1NuSn8AyW1k/3qb
hZGmUFrcVQMQ+meRaScyy80k6jA6qtJji9xnEaC3ZCfFMpQDRBam8OjGMLnm+4+H4P3EOm35bNSh
fXeQolXLMP6QpF/3QYLeauN46+iSAtz7w+S0rbNlI8g/e2xnxaqR2vPkc9+POwsYJPqx7WFuMYhO
5cbAIfHCa1ajd7rB0S7bKlsBWTIQn6czq0hK/Cq6mCRghA9cNzUIN6OYf+H+9reRJKznisFBASry
bIlGs4MlSGyWK6cwUJvV0f1A9qip8Y7AGPAS2OAvUzewQRkxcS3PYZ2eHU3p1DgBKi/lKh3zH4mb
/a40SM+9Ed4OnBwI9a8rYuo497w9lcdoRyl0//HUMd+fzuoRHDZAC/lHkI2n4xrVFCs5HMtV1T8r
i1q80DzkRuFU3IQiRQ2j7pPrSkP3trWN7/akaQt09BFdgjOXtcZwU5PYWNJEve46p1sg84WoSlyI
ZayV6QIW5b8+YXlghB6YaFy9GLbTB+4wyrag/5ZwkrRPosdDJbIxtqzRH3EnGEk60ltJfcnf/d3E
sKkvkxICjEvK3XHPYigf9i8olDRbtWhgbSqRPmsQTwPb+welWf/CcfjXxiwCfUXY4VpztpNUoQ9z
uomzVZDUEac33jZDZnzrhNjCX3v+eAa8bwx8JJQdLm9MwHdQY3BLOn7UFDzGCDl+2ZQ74Qd4mHgr
nDDcCy/vb40pxBmxKEJvlKlOX17YwFjWch9bKkfufNfdOspU2CQ+VWTc3x/37N1hBAUKcVIVj3He
2uera9JGQG3oPK1w+SLplMLQlIH/vezjhVF4/b6IB/fCLmVcalPFaX8cRhq0D69PyIb4IdiH3kVs
S2BympWd/rVrjDWZC8rY0thkhot+WlzvotgMrjJC92WZ/zPPXM7cUbOvPbik8GC9C7iVd3EBYwJY
gDwNBSM0Vc4ukePUhex/drLiFqCtOsQnPpnti6zCrVshyQBl/s6HnXhhl3m3eQPusVVenmbVHfas
1WJ0a+Tv85RsoxbuUXh6MYKL+f/XMur/HBEYHBsWGi+WIhOoiXyOpvLBHiEDFSarLI/FRk8qgL0x
6Wm9GO4bvvVStu49XmDGbtLw8+4C42eTdV8ne76O4wmw+TCLvRnH2LtJsR/0sUJGxXpsaiu9sAxO
D9Hjk6KYS5BAuo5pfrabdBjXDCEqEWQl3VsrKA4IGMGpbaJ0L7jjYiYcJ9ENDCb7wus3Tt8ELZuk
0MmoUwOy/Pfp9LiM7I5yEGsiaXcpwpcL6A27Wub5Zqpqc6uDim4cEMWhESXrCVvoZLouqn3poPKP
MMeXj5foWXXh9XlgDFqvxzrYSefswB1TDfnFOktXidK3t1Cvs/2VFuFij2H1eoiqaju3wVeQN/qi
yMgvf9z+6XJ9a56k0StrEobkWeSUhJ3e9ynNI7mNZOQ0fkbgAjKBficbWPhNj43Gxy2eLsD/tsgt
DQVmG5Gjs6Ugxs6dKCqwFMoUhJoze3c40kA8wwwknqyd7JHRDj3nOOP+P/no/5qq7P2/k4+eyqT9
9fP/PLbf21MG0uvvvSlPue5/ONpfdw4KsVxFObeOFCRuav/hWOR+ocJPOLe8r/9SkIz/KJSjBTiJ
/YaZ88Y/Mvz/UMvlJhCodDznj/dv2EfW6c1etQi8EHib4p5waJ6jynIDXRljAIPl40PbBWtT2IKr
uC7gXn5xHK4d323EVptNKfHls1foMDgYyWpViElPidSbhmcSFL2rIMYsbZUFGuZJQ1DkuHg4hdAm
SKajI16crE1H7ouum6fWMmL2Gr88TMu7hzwevfy77zsi/GEprdZDhKCF4K5l4OCaL23h1MWn2NDb
gfA8d2rkkavBKYobw5skj4z8rzFBqbfK9LfW9BW/88crvTvu8X9Sc06XMWUdSi5Er1ypcaNkuM7C
Cg8d0i52Y/8Xmm5lijdUYef2DqO/pvZ2cxO1CbnDROTJ71wPEzPcfNz8ayTxPycP7XueRcnbpnKo
xMvOq0xzikIudILkZ2pkKGIs24oSDVipwNRkuqnHIarbVQ0CnmuRZmuzKO8GQPCNuTTs2R2sq9bl
oAIdA52zNg4QMST/9vFDMoX/uEARLlvw5QA9oUpBAMa0PI1MRsRIzbi2tJ8olPWQqqLZizy5yYk1
LR2t3dZ1n9H0C9sLZ//Zu1HtgtCl2MjljUvGebuim9Do0yz/ZzQx59xFr4u8+Rqj7wn6DEvuLvmE
nFnbtkjgVpDXL+y3p0et6jZJP0OJlQMQJh5Uw/JHQBY5PSKsI9IxmgdYBnFU9EKd7ywkDWTfnHj5
AeJ3ZdxamZy6x6zR9Zl9P05yBuXjF6DOkj8mCWUiTnzf4bwn4wS05ewFcHEAIZqV4Y8wmDlOcZcS
BTl7bhYwTrcTrqO8lY+bfN95znhKvAqWimjdOY0wBpuPm4Ve/7RBK2TjZjLc2aDyWg9dY68TP7Td
57pj1MnVuFThnysoC3WwxrFLh9v08cO8sglPB4ATllWiwAQqU6muon++igBZt0C02kuc1F6hkf2P
1YIoRvS9YAsPqT2ThsbCCcUelFksngpCMv5qBWItYMQ0oy4fgwKP0ZJaAtHKQ9EnZfPy8WOeHtCK
pvKK3rUdw2MPB+N9+pTdEPq1LufxZaxbDCwWepfpDJY+DhbKU2Nt9dqjMEn0sGjaoVJfEhFd4nm9
GyxkMhXuFcaDT7TO1nb6GL40m3ZqXKR2c0djD0/ZvaAd9hOkaecaDWn2fbQFa8qHqOiyo9a4HBvO
ztdSPOoXMma3VTv/FPNbZYKQ6rU9ZqK6iDo8n2OGGiTYuR5lQC7G7llAM1pDiV3mbL00KPZqxRpx
EpF3d3JuE1EuBzlJHk7zip5/Q62rQGfAz+ZJexyECPdNUOcoHhbzrBNnxrJslciQ7obtsnN0LX9w
iwC9z6VpBRhBLE3SmUZ5pSM5xKdmSYjmzIVlepaUYaeifKhoJmhQkpNhsp6OPDOzlD3GlM+eUzmp
s0TA2mEqhiEe0PXSmNH3iRfhdNw9887m37rX7UQYSDLFZKtby5WbbrAuL2j7fBc3iTaAHQUGCCC1
kZxNC5zjmiKMKwGQk1Uk11aT+fatiV/ndG01yL5RNgsRd/tSxOME5raL60GS7dTNwX2I5Bxqu7qw
0/lLrXWNe/ATVwUIo90XeQDT3lGvp2rQGcB4rvec/kHUaTZ/mXPcOJGcyXN1aKFapvGCqjKI+aaF
Gtz8xS/GkXdHdmbiC3b0UesDGUIkY+N6nXp32RglBBjytfnAj7RpWPjVmPIRFcEDT55oeBjky1Y4
RfZ9bNxSig2KB0b/qBhk7U1dZ+jc5znCYgUSN2Ex7iKbw/Vb6Zeh/aXXe4NJ5vkRcUYvy4oQ5eO9
4XwLZ/RJOaHho4TJHMs4mxpWOJWREYj8eUbrGSLZCHZRII5cpVW+tzqJkPIxbv9f2b/nu5FCOyg+
mYpKObvPW2zAB8IgsYZv1typyTh0ttr+zMbLOLzdXjruc5haSIgvBrNDIPOWKr3HPP244yqcPTm8
oA3BT+LgIielYHZnPce8o5Na4BZfClyYW2uB7BXmdXg4S3ajOGtKY12HXgWypfGhAC1E7FRUNv3W
RCsa/uSAg3KLKwcwQN99HK0693FsGgy3f2h9TccY0JlxX2YSYb2e6jYuluiuAcpkscc687DqY6KL
fZhmJJDwjLUd6xNaN+Si8YaorbHfftzjs2wCXeSAItyg1/QWaMvZaZVhE1AOsvGe+g532mDNBdgk
iO1nNW8pgNj2LjaGkWmL54fFl6h9jWw1V6gpbXXpYIaP4eiqKW3if1LUuwSdUrVFyrnRjY3Me9Ek
lJ6mjFUXDoWKqY3JL1idniFZRh936RWK88cBjHKtD+7LZFeje+CUzrZqpc0xV6hOPvltbLG2WhGp
B2g1NGhYuq/rGKHdiWcL41EtcfZKtaXUQnLQaLFBGG+MjvpWJbMm+54HqWfvUGRT4yAn3D0PoUS3
5DqJLdXFKSrcZpNhgmBthF9TckawvRR090LXzqJMukYWAfARSwXGCPHe6abdjpnh5V01PVlRr3Yq
cBlMrTmfk+pHq/sZlrMT8Kj5CxYn6nwstMrghYxukUdgQxAyQ7s7sDDYeCJKrRmOwSPPXF5Z/cxu
UuIeyRSD3SXU7taxbe4S9NfY1pC6VbsglVGdv3HHQuwcoXmboWjBDCJC7uRdypKIAzPlb8fxUVth
9v3jQThboz7hAtEVxUOfaydlmLM1agyz7U6u1D73Be4ecnMMb83YH/tsyc0yRrji4xZfqy4nM4oi
n6WqMhxLyJWfX7z0tCKEFKP3uekMZkg7tS0TirOf8bGR+axwNRy0akR+Bk8LBjzvw5KQhU2PUcL1
J2/vPLeBvb4JW9tnM2BB9g91XvFTY6Gx8Fs0ytzD22uL5FAylDgNlawVVpF6HVE2qhehpUgxIhIz
oaL6gIJoxZM4WcbZhJqhuqd+3HdUsk73RMb7lZNK+hwVrvc3KsJBxG1x7PlM9tDNUT3uMksswwHN
o4NrzjagIxnXLtK5AUlZ3FDqWibySs87C7VGQbSjXdcRipK3YRF71lIiSB790JNc3w1hpxxxPfxG
ftopiO2HonKL+juOffnwye4NfYSfnpYBUGpJ/Nh0m2HAlOZQyzgkb+kWemHcWBAgg1WJjwpWm1id
omgPFkOSYYzLvrYRNUUZicXQz7XSjx41J7XTDeXrzn5083ayo6WOMcrQbUUwxEZI/Ibw9b6NPSIz
tIHzYZ651qqKIHJ7E0pLsgFrsekDL0ItGq3U+fPgVmbyBbOXKFxZdmtiGMn9tJoQuGrB/gSJOaAJ
CosZiwZgE7LSh/kauWuqxsZgxOYm0ho/1tciqwr7aXKQdNeegkofx89jO1rtrda0pfbAieF1Px2w
gPUTRvJRSe62qrCiuQ8wEcCrJyG7Ae7OxiwJoynsFGOkW+ZG+i8Gth/lz9gUFUoQTJVJ/gq6dhiw
8smHxkhxmi4lkmLcA5DX2oaFlrmHwPDgCW97V2DXHP+K/dJqGeURd4Havp2xm2JKI+LbCFgyrt66
UFVKWwhv3wVhEuc3pTPiy7lO+6gdULx2QiSMNzg3DZ3zEJYmLihuaseRv2GuuLAdRD/rHOt54yfY
5kQYVcp2hWHZnE4oMTdanGyHhEQ7whbBgMbpqhdJ52CC2blOs2dyYOyB+iBhi3HoBFEXbg6T5Y8u
roaex5f2+E0M3ZUvD+o7Ns3NVYOD49zJwOyvQNGIyNwZ+C0hSjClTtZ52xETpALtcbtX56LuaAnd
iSyHQ+U7lCfYzyhDxYET4fwhBuHdpaGWDvnGy/BDF/usmwK//+SmWM4ElGcClZPw6taJsy9eFOKR
iDR03jBS2iTZsm/ZtWXsXGsWKsX5jZHIxMjv0hTyb7geUjaCaF0lhsWzs2WpR5p6LdfNtR7FEyqs
usjS2keJStec8iueTiXtFWkeBE8d7glyWXMPZmRNv0s4QdAOidWH8PyELAspAxXTA+Sk90sRG6Xl
btIYM5QAIe8240vVUOF6LNEeYZ+y+zbyvWUwoKGpA5Un3ti2QV3wc+LY1bhFXYMPTj3+4yxpQlrD
GZxLJjah6vUYAiMm5x9lGMoPlnaQkkvSwOHzKrQy82P7l5RcaOSmThIiLdRhjclD+s2PnQ5dswrq
Y/elTcsuKRkvhIerbYxDpDHe+qmnHjnhTYv50WVm0YLFP8mXUBvVBHNrkKn9lQP1HSPPoFBD0/eo
fOP62Ppy4Bl6/MDo41t/6tqy5AsJt5jvOaOo3McMLb6AvP4QkABaCC8GrbV+mz3h3AR8pJfiS4FA
cDu9DkbHrKmXbzFu4MyO+pvVONmthZ629vg21Nrxx/87yMefI1NgZreeKQoewCi1uH/JElegeJmU
1kSnUe8ZaQvP9ijRH7mAo16/cI4vqpr7lqnGzburo31pBLiSLIwMZxz3E5SWilHqzSLnR0xBjq1e
kuYI+2CR6ZMKeqPCMflm7kW6fAmOI1gJVhD72rFPGA1zRwPDW7oDZajOV7dz/fhqj9PDDbOc8XHt
hN9YO16uOj+66NnITWTUqpnYxpG3xstX6l78NGNk3rVX9NRSw3ucSHMHqon427TUpxhJ3fB74B4s
ZlfTxurRjwOqzcPMX6rcqmwPG2anzNI9giQeQMpIZbT09aC43D3M1UhlPpqB95v0iMy/GMgtMn0o
FyHtuojqnmD3U0MuW32g2asvdh/5fMlLXS2HYnbU85edG8XDU4f2QZRsysjnc2MJlNraZc3kGe21
dZwrSYpmord9G/IAOyIeZ0ysjA/hBKhoPBXAzxNsm7HD1Z+I3LBJWQmoE2Wy1JsopHF8yCquTDjs
ktvMSRiQsuE1xd3eqyK1nDvlzQb+cEIR199kBIvjhBlJk4/VrrUR1i7AjWIc1S/CJiJtCPuo4+fj
VjZ8IWh0lGsLXk2HCcsU99nR0VNF/5Vcfn7oszYkKTDUKa0bMb5EX9wyHLkFhNOs5v4AZIwk8WhJ
kx3Gx9oG6mVecMQW61FDkbHZU8+r5/Gb7o6Iw2+ivKqybPeWTk7bPMZKrItz7rs/JrtBy2wn0pjh
2Fqva0ZWPhqxiyYcsnD+YsV+NbRP0sJR3d2hHqu6PgZRwxBZYpwBYlIiHRA8dmfdYJdra1sNnzEK
NWvIV6kpfsyf+k028NtGB/ZTW7RJYvKlZoLz8zIhFYrZETrz7jNwKVy1FqQsJre4tYRR8xPuZKg7
bO90DfPqmGSZDSevww0yMXVo7qNQznzGfEy94WRokTWUjp2RLw2NjKtvUXB3KpHFJTHhXBeZq9ZT
aw8JSfgIV3S2SvzeJs68BkEIhpm7nhq8LkH2r1ibHbaH5V2aI/3uXNcTSpri20B4Fmq4/6KYnRwC
K1VJShQR2X485Mjd9t4mjTWF6zFMtSneuINwckCTlQaEZIFTue8+2xEULokI5YCcNzbB9kyv3LJQ
xwYWEGrMa7M2mHzHkUzbiky0leiJ1V8Ns1OE3j2SBoP2iM9zS1ZhFjJwn9lvmV/aIGZGIIVMqKaR
QK1XbrheqixVnnCpJbIOimoQz24wxdJ4scccjTbXlWIKN7aJmor2e0ig1odrTjQrxyQzJ/+tLf3c
8OovZCSHrP2MZUkaRcvQmdCSfhg8Yhv5M+gTIJLfmtAnNYE4ddcXqA2bc5N9maksYxbYcTogqN4a
RkVMidls0BkQ5TCfDExQd+iiezCCBipT4+qtJ8d3KSH6MzyoAEyqW6/bTY7MFdMtmCK1mxD9q8Wb
NIX6ifI1ex+mpvoeTBGNn5iiSf0g+qOwi9bc3FVtI8lD+D67iGgxBKI2GWKdslDVqgwK9S9vU5aY
kp0IkJT6p2M+XG2nCIDXI6ZX+Daate7fdbGHwfti0Euy5/Y0h4G5HzCR5ZcibVbpwIY6EV9swrJ2
L2ed+W3r1B8gpQTqybOESuPzW0NOHXCkSaaK9ni8sZU4i3nZIkX73b7PjhtWdkw0St9QyWgtlyoJ
2dRubdurIioAcMA0cjvtsUscQZ8Rik+ZSokZqTAutkfa8PpcPVb3uuC0ClsU8phOpxa5MFWZEWbv
qOakF84m9DrMO8qiWMdpzmrcHAeEPLDa9DLQn3yu3WBdcB2bFlqoFxJfZxd6cjnsD8xgIAEIrLxL
K8ctNQTy1eZjXFUuT+1F0chqGCq2WanZagXlPYmXeNEnUj37hdvd6d1ONY/YHqgCKH8go87zrHU3
gnlrPFJVx60xJQfMU3APYCV93NRZAp3VBHcKMA64DKgrJGdOUxeDn0k/JJT87xzRs7FC3kGEtv0J
eJOa3YEbq5eKnw1vGPCIzSt72xw/fpbTFAIAfeYPmGE6TzmceW6ePkvYW3iksvQeoSqzjSWOoeLx
psF+eD1XhM6Xxvl9g6+EXUQVcaN+zx3K4lo38kIPH+RYclBEGSf+3psytrm3lf1xB88AJ6qH5G7h
yAFQBslnnycyEYu2oxL0+8PbjjFgxMEkmlwLIsJmtBu/36RQiev7brBACRVdqfZzq2Zr0JrZ5jy6
8ESnM50nUvLbirCMSq5Niu4s0TgFOhiYyZIP+XFRDcR1rPERGXj29QQDUl5BbHcTKzNAsZonkFqs
HiQVlsQUopfc7DdOYVWAZEa2lgnyjZD8OOsjNA7JZHGfXA7HepY4brMfd+L8NUL6snVL0aFJyUKX
P0s9ce7KFkWp/oBVs9qZ5tdASGB20t1Pmt/ZF6R2/taeo/Mi1X/IAp6NmTcSjZi+3h3ejr0xihGz
wHAUtgn+PEn0r1JrkHMV7ZrMIhs3S/XddmANIZlocH2H47FEkKzehpflrIuykerA+HhAVR3nfxJr
5GdB0TNRFSiFsi1/P12IwzSPST072c4rtRrdOq8oPOsZlGt8cQm+b4pX51P2QlaeS+b5VleEZjF1
kRvtjqFI75AdYR6ZsuDLx706q63x6SA0kOsyGUXuAeysp91CySYOUfQJfugpaeq3ZWW6mQoVawsR
710/+D0MNr2wa9RBEOum0rHICUWbJXYio/eUDjqb4IXnOkJE/hhwcpgMAdxvRSFADf+8jKnr1Iu8
BIZmPZs61rkmUgK84g4oelf9buaSQvsSv15yvsECNhW3WNQMotYorokigAZFyyoTZKRuTJuciH4H
IzKKqt1EzOJUh3BMMuyEl6FJKQw1HVlwPatT0y7lushRysaAs9JduHJ+7ZACvLFGo7Lcu+BYZ8xc
LknWpxCjaDneZni1BkB5ut5NoPrpKRCSHRcgLylWir3OFHkLnDyNX4sX2THc4ebgc4i5r9vr8QqU
vY7mEBcmRwpXVhWeDL2pEWhXJmr4h9LsGG5CP7fzDjDGVJCpHWMuQdGW96YL38AgPGvaAhWUsqkD
ILeuQG61w7TrmIrBJoLHeAuwXiM7Kn4D4zvjosTm5cmejBd3nsw118KvaLLIuO30VzpVFEiV+Ygj
U7KlzpCn+ZNFOB5YBxeOsS32qatrKknRQAc2l9PxfhgMU2PJVZx16Gk8kBnyqH4s0rj1q3CpdfiL
6MCBoZY4JhRbDIyGdSQRmZOfnSno5+ozdRBVaSM2hUV/gLdKceMzbsYuEm7Mc2AOm7iW6ActC4Ng
+PfElbjxrxx3HMxnAyPb1j+QzgvFPX7CaWauU8xv8CQQbGhju0RCnhr/usTZxvVXA+YIGG3pGhmT
fknIiJbQcrKncLjJICmhZ0+ZfEi45Qc+VMsxifVma+t5O7y4epFNAKptLgLlovDKov5akhHSOoxn
XFUKfNsjJXX6yL3xC86TdFPGuWt2RPev8R8JeRW/TmWrDsPj1MB8nigVa/uMq2QdgNQRi77W3cJg
h40qj8cwce0Dmq71wWcOl8p/FGWg5ZsicSJnEUfR8OhMiQPMNRnCLcbh1i7RLZw/67HfkWGpHrza
NZdj4MQHzLhynVx2X3/G+DPY2ZFTAd21zfglrUX+NQLPuxoDXDzRTrLaLZdwUl1m6Vxjwv1cAade
lINwb9whgWBlxzFvV9fqTeqN9jqtEozu07yFAC+tFoFQHc+sDLPwH7HoHk3DFte1rUXXRd+0a1x0
xiUAmWiHRW6wioPBv/dELMEbiORngrkY9AcBctYuIYqEgbxCQqXYTCHS+4hcOTYf7U/l0k5LbzPw
kXufe+JLjaz+FjxG+BNB/nybjQbsoClInU2c6tWjsKkZLHJSRw2+T1X0/yg7s924kS1dv8pB33OD
8wCcPhdkDlJqsGRZsuwbQrJUnMlgMCI4PP350tVA267d5S6gblySkkkyhhXrnx7nZYtfWqsPaDHo
7hMJvKjKXWWf0ClgUz9Ylnft0z48SDX178QV5vc0NSt4VMpL3hwgKM5ZjnA+GrcuKzSIvbV3pk59
nIxPI4SlYDetiz55E2YaBFkQ1JNHSV7Gz5Vxk/USZoT+Nrl+7ewHLUj0KKoOva9BEv0eqyDqdhbp
YqcugSax8x1V36O/aji/dcNVMClnzPK4HF7sehLXC5qeqyl0ziMUqTbYbmHm00KZfWNHjbmkK2+d
qoZYvF3M6vfmzLPXk8lEdBLHeWF9mcU4v4/WOX2tcraXaaoHF6aDgNa4bRMjt2wJ4oHJJYnR21A4
nkJd4KRhO6K6XZ2IhZijXmbI3/FOSChbcZILCTau0O5V0HYkA3vBUzCv3wicz299h+ljJo2eMhrJ
EiuWzkQ7jLi9PYlOPe5RvvyyioVa0QZ2L6ZUI1lscMyrikCklvb8FxBzHJrdtj8ONDBS1+7U/eL0
zf1UrqohYl4Vj6Q7jM9yEdhkjYsmycyRKNdqvh9IcEwvkIm3lIQbLfF8l7hT2Wb9ZuqXuhNEXBR2
99QPRD4KYZz7BHDjUrgyzrS085Nf9f7LFIfLdQ0OQQwWjWAuSn5wrq2Rk7IursPYIlGdyMDkRVoU
W7uYurEmSHQa78I5bA4s9Ei5k2qLLpQzlHfwh+CcIMx8dIdeHI1enGMtTPgivfxx5vz+uI3dFh8x
2SAHc+yKdyKvgyMxV1rvKU/XByUTgoikP4IkN4VCQm3MZZg04jhSH2NdGE3JY9Kr5NVbhPeplqSN
m81s75oBvjPR4N5g9ukdbXYKvOVH9UDda6UBkUPXlpyar5s99EevdXIYY7S5b0vo1uxlCyuSXVeY
AqigCS/wVMRKYSKXqgm0fIRz5vH9DV7ldu8d6tCbCJDPx7ukR6LhrG3y0HUS8fxUY4QXseRyPO+q
29631Ulqf77rCb77JOPY/+Y1WDCk7riaW3/tmDz02j44ntIYzUXzZTUvHpbqOu6Pedj5O47tMD9p
xySXmyXz6zwv5T1h0eVjTEvny7jF6hMbfnHBZItuNsdScKvIxWmTPLgGeXe8TCE03MXb2nuMd+wj
sDoY7hqggbtiGQR2a6K1D5LgmC9Cab/g0L9t12TX6SsIVA1di274VHgbRmtl0S17L2riCwcsMjNi
8z/EpvBADKT1ZuUu3LjrNSCvOcGSa6EGR8ZPqz2+bgLPRGpvD7JpVdomIr+eLVHc0f0hidJf+6dW
yRf+hgwuVTlPU0cFU2uM05ekhhYaCKc6JYNwv2or1zPOhbN9AwVJP1auMSPuxq3nk4yLlzxpdfLs
6Nn1CXruWOzAl33818DhdwSldRFpfnhfpJ2X97co6mznarXGiGcd2rOS12NiAKCcRTrzZe+P3Qdv
8a37qE+wlwwXWWJkhybuY11UptsDRa/lVVc1ePBYsg9gauZktBwjQ0jcxzUmIqg8nksPXGjHZWgH
sjUxnyqaU0OvAHc7J6JyIaBV5+aGLk49nRXXxaeZePc1G+w2vIZGiIXa7FAiXikaBOopqDiVStYR
KVRA6j3J1tCdLowKo1PgLnZff9pIv8EOEtN+O9Enl8XOvoxJRViPY0ti2a40U6AfEqs4B+y4RUuG
mrTyom0yy0+Wh8qDzZO6pd/eDyu+Ukei/NY6s6PRta9n8k37zJXgCzdRy3K6g7h3dpneqlPtknkc
OlFzUhax5fWHdrXCZPN4/L29dCTRE512Zo8JN+g+KDI8Y7UjnzQkdrPX08B8iIFdM+2sbrf3Hd2W
100Japx2Pe3nbFPL2KdetwJIRbpuLnqUIcO+mIP5pqlo3+7qpVouvAKfM+wI7TKiVVdL57IppAAm
1QG2I+4MKh8qV91aQbJEZPnkPk4pfuPRIqSX+OQIS76ZhNLEk2J1j6QKESVfmNLVbkYJV1rY901n
ityMwXX4cbV8sgSzURO82GaspIpfGGyLqJpvLEJjHO7JeBJ4uIzOkuybLnJQUQp3GYLghoCZUD8C
Mnf5Bea5/kthzNdtK4vHohRfi0QEeCKMc/cwwznZ53Eujzabx9k1JZTActF21a5ue0tSpT6YUuKr
Mwr8qCPoowQkdkH3IAkEPDvhkOoXVz7rq1HdN1Xk2yEaWuDFYslvQD5jO3OWCZ39xmbj3yVT6T1E
EJsIJDX0oBgPDJgUnt785gyiuRdjP8X7KYqK62nohwc9TqrY64Vc3Uu62QWxnd2SXHb41qMbHdsD
kZvBQ9/YOCuqcrhq8sC6IY3Tv3IFYOpQTIDqCcci9OG5eel1pI/b4uIiiNCzRb+cmJFUBSccbuE1
zupSoJNKkwktVobzeJ355xi8NHG6HG4rRE19OYXc3H6l+f5AeHb1loPHj8ca3G8nmZRzuq0Nbo/a
ZfNHYdvuEOe1b3yF/CO7DqnMeIFn5LOWT3i3OF/pCC4HyESkIeITeohEVN9ZtS0z04Xls913j20N
Q63g4HaI3Lz+Mswu/uCBNwxfPDuXJ03m15LmcqnjrKJpe8qFy00XNp13gkYzDuHeh5pjycnMTvWt
Kb3oa5MXznPjePO1AVHeBWIcLj1a2U+AAm5zXtMWkXo1SbNE73nUrSyO50Hof/Ob8yF97bvzrr24
0+tgYqvat2EFQEuTewhRbvWkXUySGD4wsG2giRnNNb4PLesIhpVVHdy0YnJfyXlFOu+2fIe0bqMy
zho+l8TGkDFRrgKP3FDjK8ER3mDKQPx3gZ/xoD7j+x6WWSM8z/7KxkuadGLFs7mwVBPulKiti2oM
3Mczn+HgbKbRmENZ4kMQLPWrNrFge+DkecCODJbWkAfeNZCiJBYGsksqC0qa62XS4rVxFYawE+1P
Q+Zku3xTamWuMCk5p2lBd/XNgKaZFKTQ7PvaeCea5wVUrmrZKOahs75jb2nyQxeV6spfOb+lFuWI
2rWE/OKHMRL6ldmbCZ7U1LZfImGWDHcr5M4Yo9i3eo6cB1C/OIGtRA2Xhmou2+NMUXVi9evn/UKm
a00pl1B6wi6xhluvnB0rI/UOvhOR4IHYS2FQPsCUYRBl5OWVhJSbQwGVZEzwXK4bijS5Px9jMbBZ
x4q05oBs3e25n3TffHAHZ552nCpyQg4YvMMmMunool2Plk08pv8h1F4ep3j1V94LKbBkTGbGipc6
PwDkEY1705RDiM0qp+0Fexy9kdmHNQgbLmEQJbgaylMNyxxj0d6seUeEepzT0skmzQFM3LWGrhVZ
zdDPE32QWowVabyNT6LXzFQB3kEl5BFIaZZxCBU2rU3YX+pSW90f0zgtJtiX8LK6fo9drdM85LYL
JnQUELjQocvVt+z6rtai4T34FjQubA61Bpsw0O+5/ffOSiKb5zjVeGsnolyC50AGbvnwZxPZEmcg
RGF6ScvWdfJFXCV4AXMShsdwxmeYh1v0VhARuIRH+N4b823EJ6ZCYo3/P+G4MQ04/E2bvJ5RJUqW
Y/WkSxoK8TWBaPZya9eJvZKXXUx6bI74Tbm8Lba8eqhfvVj3Bjlfq/TaX3ma29vSaoD9MWWQcbwu
f/BUIKpwH0KgrbyTjXfiitmgVylqHM4OxXgQIsaWF/rgsCNdqLhBl7pSuouEFXNNSClTsX+sVNRh
RE932NDhxSyZaqSd/T2Jp37V7sUMEyihd9AP8fVG6Rfvc4v4TtA5k+OmkDo+hu37aN08/wge2T2J
WLePFqwflboDorjU18ydPSyY7s3uG6osWPmlbPZDiD5yZyT8mSXd3BFQdAv1+p39f0qqwtwFsHYv
6E9X14Ode1njhvqmdta12wuvg0RmSKPzhNU+1MkyR5cjJVyUkneMlfTSz01/lApNtFpiMfeIhkzz
JjY7x3BYYmaE12bs653ytvUj9p7zQoFgtXsqUE6IeS2C4ChDX3U7Qg+XV4vQnFWkWIGPzse4qZpg
N1d9/00i+JfpVBuOBv1mGU4jsiZ9knJCThe6DBrzVljLueNCRe322daQlop+zORE42knhjTkjkmf
5Ta5hHt/tacLZxqiL61pfRqWEemPeLJtbkVO40p43m0Xh7beIfvX6hlKBnSOVJJvUWZwTTAF6rXj
wneiuXVbcPLuUn+kDr9ZAAKxRvKaaB81YXuyimmAYq8DRB9w/kQHpcRd9YSrVpAAlWEceURPwYuJ
lsJKPTh/F6PArSzTNMxeN4gUjI08uSdyeeA+N/wTHLHcrbzsnZ/kcbKv4Xy8W5CqaB7Wori2WIan
rxwu5/I+qjt5rro8t0K9LsKTJIakemWJ9NajZ/z640DU4g30zeKtkA5PPp63BRpdrumMbFu1pKKy
50cyq/XdLNuSW0BeB2oddQOrKZHscKqD5KND+zDaJfUwXzo0LardDGfn8+z56BuDZvIveh8D9HGW
wcOYF8NBub39HMrJSZMIfmQp2w3lwLSRZRYH6y1aT7fCLnoyiM3I1ZpI9TWJuSxCCWuOQGtoqsXZ
hCqek/ZM2eA0TEZ7tLoHkCvwXzzwqmlXGM+w9FroMLAgFRG0R68gzJv4znW68bTQ14XrmHhnB4WI
DhA0xKd5iRRsaNVzl7AUoq++LGOsAynAP4zWueKdkAz3KTX1iot0kyfQZJqxKrHliGsYYbRL7raO
DkC6hUKE+8ZA/Nt5dlftt5GAurQIoPlBZ+nEznjij/lsvOHm05LNKli/RKwW5mpRvRS7djTxxymQ
SnO5gGQOC67Ryevc4cbDqOcqLtsmgr6Ur10qnTy5snBEeV1JfTotlpju4BDWGdw09wW1ju7BPyIM
QnEUrWUWzX617vS81gTwyFjlBGBUZKqinPHaq9px1+Cgwjl4svJSLLd0rggjhWDSrWkrOudLlcDE
SDsIIrcDzBcc9ecAZf6WuKgtxtwOun3n1OWnJljknLFvUtVRn+9KT2K3wHMLP8zeTBvac4f8Nm47
73mE/VGkRrdfvKkbnqUahrSsenqPMD0hcBWGId/KL4U1Iy9vpsXKLCqPG+LWu2yi7/K1L7R1KWsm
9U5WTfRBaTWcVDCiQZFRc01fILqwcjt+omNcRQyDInwV7ubtF9+ePhq5upfNNCg3q008n6s1u4PS
09PiiaYpvpi8sg93W2JROHVVshz7wDXtR1S8FaEhGw6XDHU/G71A7ylfnKt+HUo4i7PzXObr8pzk
JO6JiTyOAsBo38Vt/gd0Z3vnB756jCn3j46fO68DzPhnmz8JUmvhwSFFeEYLFN8skA+OwihmXaxf
IE6rO6HtlWgPNdgO82C7SwoLHz7p+N2R/YA8bB1P3g4H6Cu6aNb1PLryc02zY0fKL/j8UPVbupTO
8GTFrf9Ql57fZT5d/UshegeIDgZo43nfVk33X+4bQT9IvrJBNWTPg82jrnrmRDt04qP0JyxcP6i6
HFnlJ6yg4EzJEV025IVlrbsRrAEgdPhAAPhZSDm7aEjcnTfYiyovbV129XYJwXxVj3m1zMG3oPeH
5qJGca/8LPelrSyCUgOfqFEmNiwbsDZ4G3WCpSqRuop0UsrG2F6rTDahtJdLvS50MdPQXYKD7/dz
/DXse8WiMoqmJXFkjoLSDnbUefAndtYaFsRJjD7cL2jSlPGwvVY02kwa6PV+AEW1FMO7PVprhMU+
bf0IDqKYVyJEsLIsGlhMosB1x80Yg9hZH4u62Ozx3nix4ghTeUso5dMQz7mpyYEJYs59SJmqpb6t
62HSw26asXZ29rbw9DS+6mYzDs6NdSGqNZsHn5Is3UTJynCRI9+sk4yO9flOfGKIk/ZYFouJxs/a
KjY3SKs8bvgZHP0oXK4sNXFgvsLLKG/DbMH8A8/Iv4fnfkbIQQ1hgNhAh2clLwDsrz73tMpiZaNe
eO8GcQY0zJ8cFy/oJUD5FJW+hpJm7MVCgFHVQHS/+QI/w83nLwBRAPFuAgAMDf1Xd9EqWNFGFVX0
1vz5Bbo/mSddk7SMOGs4Oyl+v+V/5Nfwaej47/+e/+bbIFDfFKX6ns393/+6qb7JYRr+UH/7W8f3
4fale59+/aWfPnn6f99/XLwPuxf18tM/9gTzqvVev8v14/uk2z+/xX/95v/2h//n/funfFrF+3/+
x7cB6tX50wrq3p9zYUG6/2c3h5the+leq1G//+WP/rRy8O1/nTXm0HYBmSPGCmPpTycHz/7XWR6E
sBOJzBn44if/5eRgOfa/4BIgkk7wgHCRtPAlgGxV+Z//Ybnhv0CDHddG53pWkuMR8g8C0n8eSXwM
rBobDTg+UqTKcq2fAXA7qgOrCBokLJD36LwOwXWn4/qeJjDb/w+P5u5P8PpHV4QzmP7fkPaf16Km
CTEdtIE0vnsV/aC3bkyUmKkVqCw583KWlLGhv7545beJEO0rL26K3+XD/cwl+H7JGBM8B1KThyXf
rx61QRN3NZjBnFohRrUGJt++h/X5GyX5v7mxs8eeGxALBEfpO8fnhxuDdOHTZ4LKXBb05y8jeAYZ
DqCBPpRuHxOfE/T976RO/+bFwcmADgay65+jGn9+cWXbiihQ0Qx6sqK/oLOf06OmlE7BNorjP35z
XAxFdeigc49/dRau6RY4Lg0wIKhe3HrIfN78YaaIt4w46UomyW+GyplO8uNQgfqNdQYEiIBhwvw5
c9R+eKIMSNsMzbCkZi6v7Gl9XcpcXGHo9jSh2b/u+vCqpDP393f562A5XzQGVXIw08b/zv5lLpQK
pRKU5iVdOBfi0oQh1tQipP2nVyGnkN0DrbTLxP/VW9SMggM+FPt0dIS5rSJR3aDqfP37i/w6Ojx6
+RBAOPLEeNMhkP35+S1rH2+CTjIpSI58TOZmvePAO1xOju4u/vGlIhfuE4S5KPjr/QBL12VNVZzW
RWNvWQvRly0ZYv8zuJzefvOOft56yZtAMhqyXtlQ/s+W678MjLkaUOxzNILzEdO9RhDxuRRGf5Zw
g29wdSkF2YiLnf39Pf46wb9fFcOdBIo8++53FfwPw7FQ4TgKtBFAk6G6r/KN+iJOyJIX4tzA7+3g
N+P/r0ORwpEFhdcHKZDC+Jf3V8djbHcDbRps2/ZJRQ52HK3Lb6b1v78KXDkydEgK/XVaV4FvLdUZ
ufVc4aaqdgoYDd7vcqr/zcM7k8ccdjFanozGn+8lb7eohHO8Ubi743FoAgtNbhWdXHgff5RQ6+/+
/mX9de2AvXhmcbK1cvyIf3l2q4RGAcq40QTfLnjKJo0RNqSD0s8c6T7UMeWrks5vnMz+zYzD8wcj
dN/Bj5F59/NdUiW70HOWjUPKGu2lDobDgIESKOmmH//+Bv/y2s5rFHS0s7EcNrPR+av8MBrHUFgY
5dGXQilOIPZW1Me+p+H+D68Sk1+IzRMSLYcP+tU+dqPBXPtOR3t/rTh5w8BadkIp5zdUt7/czHmV
olHBKGeHJjD355sBf6oSTg0EaIUCneicxOzQtBX+4c3AvsF7kYKLDZq46vMY/eGRJW6sosZnkKO5
sHauyclC5Liw+/ur/GUMMGOhEdrBeSUkBfOXq6yB45r4HMHFwcE6SVpLdyQ5LVkdTvXh7y/1l8f2
/VJQF89EybPi9+cbssHE1pnmeiqxgYW200EMvFxFFbn7v7/QeUH9aSc+0/4DDHJZa2F//hquKU2s
aRXQCtUizB3W9FVFF5XfTbjwR+uMQ727NmeCbwTMbmHpAs0L8ePyj+83pPhg3EOD5hX+SuhlvqJ7
qSKgdFoFxWml8WwfXQ+85zf3+9d3iMMCXmnous9hW7/yLq287gqJBiBFbdUfymSM0k1v+qLwhPvp
7x/tX98h9h1Q+GwX8wPqxvNe98OgDDcnGGW3xOlkNvEhsvz+YoAk8Zu9699cBb8rDhkRV2GtP9/w
D1fBIQQ2ZrvGsHh6tKiNN9HWncvfPLbke8DsjwPlTN7DZ5o7Io0Nk4pfRmRQ1fVmSOjJao6Ny75l
/5r29lyObxF9N/nFmiqApTQaqU93ePHkIRbUMveLYzE1Zf9AnzTqDi7gNcunZVnwpmFwOzsXwMe+
rppuewMw8wRgIAjqe563A/grOHqXrtVky4fCm0x0wBLFlvutBnohwadwGnmyl3zLfUy0vLGtTlNC
Vz5PV8esQYRVStn4yS2LdLHGl6NbJ9V9XS6+OcwYh4Tejv1sNPcB0mGT1vwY6VNPW/yemFcAN0fU
BJJGoklICayDNTquXi3LK2gV4ikoByCFwTRdNnJ34gO9DCv6ggPO2t7YUxdhxo0DfZAZE+Z2Zq+D
Si6aKnH6uw0S23q5TOvW3Fu5X2FhPVnLck29vZJM1ONgE8AvrEVyNP1M8DzZ127OntoEQ7RXCx3+
j8O05OWhPAMzmQdLH+1OF0jcSN18vK+dDaauX22siQEiyo1OI8UVtLGYQAodTO5ZjZwX9mmAn+Q9
IrwstyITi6zaF1KaQ9gEaMzxPCg8ukLYiupup/qYqEzg0AiyozMMpCmGc/G1qWcS8yoJPXMHR6d6
tPF+oweWCAvt8goMmwH24NUSrWX4GMOsWS+GDdtX8nQi749tMou9az1EZkXaRgO9/tmscAQm+H8i
W3Jd3he6iYYMGJWWH4K6tqcO5dPvSyIFKvaukHRPrwvaLYNmusxpqLtW3TYl8sFTL9z2Dk2yF35a
/XhaL6fJ7+GEWbBlEwg3pkCisVvttlDoxpaptF7jGo4VLpmevUy3ssYC52quLMJEwAyNfKtgi1xK
D5Qy80RLL6YPOw5mPms1mSxuhf32YelQAz4IBSD1uko0Uh5omR1jdhZ4QnnTRRMmFgkYUz6QWJ+C
fBeEkRZjm8zRzh0L27wl9BTVtR+P7fSu0Rxhb5U0KtmKg796zq3dxX15AtYtlz1KVWe84EtM3xob
VOaYJ1F1F3f2iAFieAYohkpZV8UMUAFLGp3VcDc6lqN8jnyeZ75tdV7zVmFdJdYlFgahebXnzu2P
YK4t8vRkhHlLoD2pmf1QqxmURNZBKu2tiEkQCq3lEuPuNsq2shqL+6X1CKx0YEUlN7RFxURLrxve
YiaVOZaKOfytow/t0/cb+yu1FfZ63aKCbA9zLEx86ZWNg2ibyTPDfQ3MrQKKKa4WHav2Y9wOoX+Q
HSlw+9IaYTU7Hh3D3YYwdUhz8KSVbC9YcfumxsJxP3pNFx/LOscknJWUHWzBkUCn1ooZehoONPGX
Znae1nawzRELldHf+zgcIHiLyrLZx/QrUea6lVegCbD1kPmTGPMsxkwBfBDBwPumoooCuGxdktu6
wXcuAj0TCxg0/jhdlpx4kovKkh1huBNE2TudFHP4eRi0rj7OdtKLyzBu4+3oDrMmix3+VEAWjEo+
j4GqbmwBTWaPnzFNWwfX3ptSjCtTU/l9tW9yMQica/24fRgl0luyaoDseUF6fvENgmYQoKH8RABu
m2S9jMiIbpj+tw2wp4QXFVfrRVQMHiDLRIBFWocc+C/mpiQTt59K06UJs/EZAvZ0fmZtdz9p2cMx
WVrrtlmb8YGFP6JX7MVWcfRc0HrCUyfibnBlbz6JZiSUyS0ImztCC8I4lIDNWnyATmaXvD+FYc9U
yaDL4IjF8R52ksDRsl/g3PmOGNF2L7Aynws2K47uINjOtZcoS946c1JdDqwX8C2dAGQOSnzVf1GF
Lus9XMzkS9iycWboCubwj3FcSxuKutOrq2gqYajmaznD6dRxZ12HsG4leGbbhqdtdqYghbCvCTXY
nBVPPtWPgCEwb9cDBr4EmJS5gp8lJs9yUmT7YDyFPajtVDJbnIOEwjNlwPKLOo2mINp4CTEZgwc+
eTXpXXbepUXb1u6jUlIS0RD5RXKy2cpX7Ny6M5hBU4gaJVyT8eD1NG72jSuiV5a10b4Jh6g46CIg
7IjJIuyDqPKgycoITf1XQoVNkiH4tpsTOpsCQBVghH5HqWlKQHLhTuZCD8MOzmxVZ4EZAvKapV88
r7lDK21dyLOHGWxmYnVF5OGmN8+DpJPnovTaHEFRKJJQvg/QR+UeAK6dMwYUFI018eaLxUyywziw
hPkwYCRbHBR7wNdqlfND7VS+yjqLNJSsbSWG+lYeOakragPoCA4hdm5tkvrUNq4lCTaH8cba5aM4
j0ozujszLo2/o9VY/+F2MAiwsHDmCKZIt77GYpwMSbHeHO8bOWrW9rCAgDvbzhTD23AmvXft1m0v
QC21n0L05LyKJ1afaXcmiplFN8lZkU34OVZ92V/CGbH0fioxAUmHfs7DDMux9Z6uH3T7cBLIK6Rr
ifgwhHV7pXBOJAI5nPynaDM9eRwTKHs6Fa0N788gqMs6Qoe2HUmv6r7cNvB15gAk5KCpg3P8dfid
54vcnOCcrYN0AbGcSO4gHJ5dtj6mPMaHsBNGGaGDCEbvrYxkzwY4e7S1JqwxmhTcZXRR4Bj01XJj
M9hJjHvarNqa/mUF+yxS0CvnkwGKZCto3fEkoSEQt3z2SdmHfQ3qX5jprL5xNvxgkniJKZDaMaNJ
gsMBlAwXgxMxRk19cNcza7nI7RHDFTjxSYYDSYdhG7kMZr4a+xpc0mJ9r7LI7ofypgGxctOWcJLl
wd06E2QDZlv1rY8bpzk2PrY5FxsyDHBrXI6cq1w1SXMlqCXUJxysXex0ChiH1Sn0NHA3CXaTH8Xp
EOSEgR46q4r9S3y3BlVcux5ikG9yplRgf3XHqNglko0UT1jc5/wmE5bni6+ULe4A8jlNJIiNc57v
fKvTFxUb4nQ0YREGFxXmgXUq2g6LsoLDISQmuKUA50MPsOlzEnwGTCv0CZu5UnEx6dAVHqL1/mzr
kuwqvN9bWGpl1RxkDm+FkGGQCtyIPAByii7PIKeuXR7/yCPY82aCk4IINh21r9p72yKDNA1lQB50
GcDxqItRj7tCSv8j7i4GLVLjVZnLCnVd5J5fZ8UqQ5V5RWixQw0ToCesscSAcrre88rZluHmwpU+
YMDbRynk5kYdDCGKxZ7f28hM81XqjUX4Rq8/JCobJ3+81GxvvCvRF+c0X6SArQC7akB+0Fu3trQj
SLVTn/P14PiGkMBgZOwnp6qfcxtPjNTCexbGqEeRmHpTBbMScF2/SDb1OdOj5ZIP7nZoFWSbz5/H
Oob/U8wufBzhiPDTVG9tu+8dh7xvt21UCCTYVXZG4SrNfoUrblBdOC2hbdvYfwosEOezHU+gDpR9
0V1oF6GNb04L09yryvoZega5bHFgFi9Fe9ZfhL2Axi9bwJl01Ev80Zlrq9v5GPbAYbWLDiercjTv
rXJxsi9WwTSsx3qSOw21nP/jReoJV8zy29BIWqboSRJ42mEw/9HHq/gcVnV44ec5tZTdOJyWOAsM
E2SfZrpeI8lcDaS1nPcbtQDO1zRBYRJEBC8SEzu8zJaKrrbeX3CSKOo23C9tUN4trHTikeiOETi0
jCaGkkZxt4Nq5Ry6AJHbQZZhEx7sZuv67Jzdq9MaepjKDD6Bctes9Xav+xp1RMJmeo2IryhOZd1b
j2NYRPajiN18TnHDNB+20ffuYEfaXoYTkPWxqpPS2oe2CQ9JqfX1aBsfngeWfTGrmhhe/b4Y7gwx
HAsldtNyGHbDEYGJhhjA64eVcN4O8vzoQkNa0NZx0Lin5zG/F2Pf/9EKQ15bZ03snlXQuHKXOEv/
sqAW99lyfblMWZ+blaDKpggUx+Bo7bF9SRElskwzfIZ6uoKAuiRfoFl08r6xQZX5ilBi10NUxXbz
iFKvV10q3BV/pizxpKs+lHjcMistYU+4NFEA8ZPIzqOnTi7b4xwxvYhY7QNz0MLDjgPaS/CMXMN8
8jkK4tTDKdTbORtUOIYSbIBsgFsWH3A2ghizUbRjaLZxDGG2Vgw6W4fluuxdX5XvcrQITxQQ11+W
cdJv9ahK2MwJuw7j9CywFNaoJ0486NehpjX9FTnCJSSNJI5x/Ou7MN+3Euryfutc72moPPvJ1Kze
LLat3R0TvAsv6r73mv0ILRdZidd2vAcB9z+iUn8rdD4kR0Kzm2fMRrxyp1QP21r4ZAcgG0ueg0Vb
4s5twjnn5BV6gXjVFQe5T20HSPaVZ7s6+8bCjndfLpTeaUMQwWMpZNJAMQIETVFIqGqXe52BjOpv
m3/VRTr4hCpNL8eFUrBvWadHldxbtDPqqz6y4mgXRo3l710z2UcasuM34vx81rYQsWIaKQ1Lwnea
xexpNlGQD8ovYKuOgpOCmZbgIphxloULi0ERhGLs4rbN0l+LMJk8bOlt5zleg/CmX/mQjMQKtopq
Ds3TXOGLyuSwx2DPiKN2oH0asNdq4WLv9v+pO4/tupFs2/5Kjdcu5IALmMbrAMcb8tCbDgYlivAe
CJivfxPKqropqir1snEb1U4xQQKBQOy915rLpodGcB3miVXdJGG2RWyLi9jKZPEVN+jMzseUdvQs
gYgGTZzdHoyi7JGRR65NuJQDr94b+rJ/U7A6xdDZSiInk8mxmy3jzwACZKX2t02bo6zWkNZeFRjr
QPOXMFL5yNfjLfRjDV1oIVNkbVJBYLNgRfhTe4cobW0esCChbZL0Img8e0JRtfqqjGOXY7eTWfZJ
5lr4XDS4VVcxii8yOUWu3ytQACFZSg67Xjtay9ktS5pjnPeE0dqzkjxy5Js4gEZ8Q/0mELz89WCn
IEzgtoJpw6+80Dvc3vZlbzZfQSANrYdJV9LnsTV8iSPfaiw16Hbg8kK/0NZKCIN5lYWJimutj7PX
emCb8doJ0SMB0DOK0dqZr7HGj9+avJ55yzGvd4ehkvKddRkaawMXQ/yBFL+otypnY+UQaDGypb6b
I+bTstGyndP0XbF1SA6CBqs5vbGh6lVVGD/mnBKFk6T1ulG7+cuIJpodPo+0SxbEQ7lPlbl5ga3R
cGgied1pgJilkxKclQk9Un4XTb3J+1X3U7IdKo4k/RWm5Qk+ApGx2qrEi9F8pXGQ5K94qaXmo1ps
yUEJK9pUsNmo1e9TjnHI9KoByPVzZqpxdMdQ0TYTNLkz+ncvEmrW3hKoI9zFQcLApU7xop6dwBo+
hjFVCEwvxpR9Wg+oluH3SjI3rfiUzk7wTdQy/+Bw279U0o30JxlUffaRjJy+4SdzhPYwRejafgKw
WN5FUVjVWz1zugibC8NqugB18tSF3W2RQpKniOhwTgqWBopaDrtEpVEWCWzCldB33OfXFj5kXTTX
RWl+UO+mq6iy34tMH18S12lRkYXu1rKHQ7scOZVK2wJ47vxUG3Tza+ignT/+veJVCuA6FYR7K1qx
kihxL4pVGC0hr0vQnwUANCGmre1eaEsIShmbFuxWbwdx/XfQz0HTUP5RoBfh6IVlokoGRUl/7faG
dkdlpsW80RHH02lw2kvlliPfmLpPH/68L/y5Be3YS0K4pkGb0VRopp/6wsRFC1amBayKuw2/s4z8
sQrcVYsd+y82hykMmbswQ2K8D9nd/dy0HY2xm5HeepoSp+eQz+DK7KbxL468uQojEZWRN2MRcEuf
5iKthfCvJB7N6027OVAEFSeELcYvrvIJpYIUS7dclwKdwzmDRv07QfkPnW5iNRpTxyXluWivg02T
8tXxArkgDew2na5iiK5Xg61SU6RhrTwgpw0/VGCW1i+GFf/uAWoqyBrINSZigk9DakmImKYoPEAO
yj2CVxskldoC5q+Vf4wr/pIu6/9PdHVdfStws3771p3fqv8C5ZVuM8n4z8qru7cvMFN+13Dt3//v
//n+z/8Zn2MgraKl5BrETDAhNVjWv4uuFIv/RO4GYh2CpzQB4udfqivN/g031bJOl9xOJp/Gv0RX
y3/SGNTAWuGzaDFB/Cuaq++hZv8zKkG9gATKYY4F+poJLtO1H0cyWlJZ9hzgd8cWqmw5i+NLAEfn
9MOHPs9U9fdWFbZ+Ygxf21DbI/xU94S0ILzJHb4OzSkrpA570thkVKhn0b18v5P/G4tKfkOX3Xz7
G2uq/RscvPe3DgXdf8PyEjz5/7y8nr613d+8tyL9YY0tP/P7GjPEb4IxpMOAkNhAB/3EP5eYYf4G
mUdlkcHqgLuxbEP/0PUZZDchkWFHR+2KcnRJF/uHrM8gvIl/y/R4EcaxLLS/ssKs7yGz/7PEFkEO
IR1MMTWTqdyivPhxiVkpkzKU7gBj3fQgCSPoDKu/VPFo4kxLwx01Fmqugd6aKLP56MzjRc+aclPk
qu1zkMOHgs+aWa5qnXq1Mbeqgj/ATY35QnN93I1xgsPAHHVzKwDnGR1xGVLt1U2cW52H5ZEzKe64
td7W2qpK03LdF0Hmu5Zie8I0jrANQSHqdSmIyOxIHJ7tR6Vn+M/ARtl00ko+gqnUCAPUiifOKtql
7A3lRp+t5tIPsXqwrSE/cawgi7IsJmn4BDNET1oeta8caLFwTDO+mW3r9CRel2vb6g5wuL8tvX7q
X/s2VBVlBbrh3dB7BT41bWxm2zhcmlc9ftb7+M6K7FMkmr2e5VsxtXsz2qdvgaafhTJeRFm8gcN6
Leb6C/DIQ6n368x2j/BVTqU9buKhutihddHC4kKTsPsuRsFWfT9OIZlW1ZYKbLAvhZPcRU11V9i0
RPEuXelhvg5juguURyQ6HOmGXQbnOYlt3FiB3zTZ1hndk9WOJ4lvdih6BE+l8grQpqd0zm+IXLhb
+vGcz5NXvMu3osufLGc+Ral9nGTwkpbz09Bm+0DrtlPZPgipr8Pe3jBZvZnCZmNTKfpFGAI7Kl+W
zLvRYJEowbWUdIlzBfu2+mJkp7D+Nk6YsOvklNblrU7mBCen8GiXLsMtTNlOCMlCE/wmsXOmRfpR
Uwd6dF8shdT7ptlhXLzWYV7YTrma7SnZhQ6s1wW5KMk1Ta5xlQGHu6aRvWZQ/JanxXthzyulu6ET
tHhW19N8BK7vk6Ao9EtftCsAK/P8Iou9E42PkTYLrzOalSTdJVf1t6rUd6lxbWpI52ez2bpIyVsF
16lid89KRh9EmTegZB5EcF8aW0DPtxhOmAaN215PtgqpN1F8iZVwr7iLQS1Zu4N+hXfuqpPOFVLP
TV0+zu1TgA/YbJrXGUJElYudWWFQCy3wAfMB2/8rKaqXCJbGqGbX1Pu6Z5ZciRnxqu7o9hjZXklf
W6nh1ZU7UUHxUCef+BQG2hzsJTgLXT+jDQmvnFHD8xq9Cv2NFXScm3ajSfUl1V8SmlMRz6neFUFA
s1QOHySm36jpcFdIYzU40TakFlRHY28Xz4VCT7iwxBHhytqpuhPE20NiVw8wu1dtx5TVPreG8J0U
g6V26/bySUvsjTmcHePciyMnswqbwbR1p/HUR+mxsR5J/jmoYbYx0hYrWujZhbHV427dtuGrmzGH
EkVww2zgzl5evshx7zW5q/tbs/6WkxtnEFTGNLcQuBM66QuMwoOzt5p646jtySiTjVW559JyRy/d
NUBXObzCd4p8Jv9es0zBM0psI78WSvOc2WI36cED9DKcDNVJQU5ApezeyAp2t3UjQ2hPBb57N9zr
Q7ge5i1N2vVUyF0rKB+i18kUF8BH2K1aHLaj+hjU8oo+6ZOjml81B59uFQ9oA5rSkx2+2zNNeVoO
RbjtsE4gEYAgdIjSDVzyx5axaq/r9AMT1B+N6T5wjrksAMsMZZeHUqLwm7ijdaNlm1H7MjnTdrTm
VejamxmD8eL8UC28d/JRV0GiNk3wEQWz76pzQNZbeoTvtO+NxPboxx/BML1XKrZsRwY5QyexU3Xz
0MwUctEAV99hhOpocq1qZoxrOnOfCDNo2fmrV+g7zcmMkurcdPT3W1s9usK9NpT5VE8h+oEB3Oak
SOe6D3hb6ShEWzNO3qNeXgdadrJccpqdtk+OeApvhBULr9Q0Foe9y/lRj3NQ51EvvqTFfNeJ7K0v
5VWbZdGRoAJlTVNJ3YlUk6cOK6tvEct7ZfLluRV5q1+GZcitq89BshZ4PVbIiBe/L1ighyi04lXF
YIW1W1Mqxvamdc+MA98YKoHHrvL5oGsLaqTdBXThu7yttslUPij5vE6zapuleXcstkrqiOukSPfk
eSQL8pORC00MNCnD0c1Udwd+feOWdbmuMQKy52d+Pt3pwWruLeBgannUE+e5juRDaQYKZan90MTg
mgYeVmqnONPqHjHzJUaa4OlxgFBDaNJv8/Eg9fJ9kAzee+OeYeSxSAYARmG6cwr12lRADFE8PldW
FbxVjd37kYL5jx7vZjwUksh3AMthVADS1tE89BX9ElcmHhjqiMye5qnpITCq9Cq9QbPWqpo8LRSw
vYLKau9AJU/mN1uPngcsaSrp8U2yzXPHc/J0XhWJ8q7CD8sBjaPj2LpFPazS0JjwE86hBzH5Ctcs
Bw8851a2qFvmZ7U3PgDmNx6qkxal6UJzNXDCgzfpPdAPJwrhU5oF99ocvKZDcIOL+koW7vNgDm+D
q1+E4Atldu/RiEjnNiwHFQ6Wcur4KN0PtVlsE1VVVoaQ6gHHtINbWCWAoLToBVRWfiKETPOSFOcR
IcwG23cGtJ0i3xhwKcsMEYec663ZinoTLHcMm7rr6y5VZJlp/Rk2Gu/01D0WtLdX0syCU46JzKP2
IxY3Ss+xtYw0nbB6FkHGB95kCGDSjd84Bath7BtrlVUCE7wbdwe7i97hrQOSSOeTZYuAKfKCR9By
uS9oRp2i1kqvcnJZYZRpDCeanqgrdDzelFRe2De7pZcI2Ji77NiclmY0rkCOfXRg7Xawim1mKAYd
4+dqfKlj8xSKSvFzN7gY9pAz9FEPHC8E+5Rzr3TudZs1+5FtxFCHXYPTuhyZzRumehWmX9wSLEsb
hUxGcaw6Q31XTw54IKWEkZEqN+QHhmujyu/VtDhMWrJyyICAACqjTWUUd/UYncir0djYYGJ7aFQO
NPCdY9ElDdJBxbCvKqcdz50zZhewCeyedWoZfoIveFNqU3GT06YFG3qoVHHjLBqtIaqeO0UJN0a8
a9VEuYWX6j6QLzmhY3arhOnIOPSr0AwhYhPBsxrqLt/WpOhsgbo/FZVt0+tVPv6el64BCsUYERbY
d7it95MKd8tROuHVSr+vFRJPQuBpYzWd9Ub/AucZ6aj+3nPQNKsA8lfxuyD7f6Pw+i+r5hf58H+u
trb0Yd+K6Y+11vIDv5damvhNNZAWLgxkVM9Ylf5ZagmcUJTwLp2WhYKKCeFfpZbghyjhKX4MEzU4
hdW/Si3T/o0RLKWbIdhNv7cA/oKBamnG/aHQQp6v48YyuQhv6iJw/7HQ4oiXV0Y3x6AxgpARHylx
Q+h1sByWDOlRNGfLFeNXhlLt/g+36PL7Nf5op/pR524vV+au4BAQgpY81eOPV7aHNk2UMIJA0uYQ
COxIVb/UVhfYa7SqJOu6gwW7GEVU+q3Ne+bif375T+225foG3UNhGBg/LJcDxI/X7xA5tQRhlj5p
tKXqgTNEEudYbblFeeg+wDXPvpn6VOgrJZ01P+4qreQwpJq/vzT/MZJuKWV/fAJ82TWHpg2/DMvj
k/JeqmWGdkehsZvM4qgaafRsGv1woFPLN/HP/+ilU/npWij5Tbxy9CzxzH2659WAuEUq+M3TPDDl
vRNMzkpA5VDOHaTqfoVWZvyFneHnBcafpwsTdwEuCjoKP97mdhzGrleT1O/IN4oxVo8i3WeddHO+
98q4bcZYra7suVW//Pnf+u/uK6N7nrOgr4qz4dOFCwvSQMWgi9CHxrrCGRUkB2NUFtYOkt1f3Nmf
V7P53TfBBJLFRMfix6vJaZkZpfDJ0iwTxzZv3xOoVv1m5jRvSEJimc42cICGovjFe/RvbjA7CG8u
vi/+UPHpylXfGc6UGjmCNQogmYwp4C0NxWmYvCPUcPfpsq7+/N4uD+3TOnIXO8ISwGsj1fr07owz
49zMwLHPZ039IrSSlZrQrPzFZX5+hGgt2DsFLXG2TvtTo5HJB9Txasz8QbA9oM+MWo/idH6fiwjJ
0p//TZ9Sp5cNgdvHZRZOPpmlnzcEGwJTQWVa+pLYrkcbQhVBqprabzUt7tv1WKGpAfmEZNJLaOZM
3tB1HVhZe1TWdVkAC8+XiMNf/Fo/3wNbpdmr6sswBcb6p/cnddSw7Ogl+T2f/+mItA4QY+emwzmO
I/cv70V8cJhOshct9vDPF5thO0YjWGMQh4M4dogGtyQ1LUpRc6he/vx+/7yGlo8bUyKHnQHvLl+4
Pwr7LXaghHek9AnEcbdGMrCG8ooIxV/MiH5+M5mCLdxvIoC/pxn+eJ0u0Eb4CQs4BqblOZmUbDsP
g1ghomGsTaubjDhlzO9hoMnkF9f+eb/FfKRiPnH5tPKx+bQHdQVDHWgzJdpFna9bH8NOoQcIgNnS
E3KVlvn6r6Dg/+a+2nhqsQthofz5pWHUG5KIY+V+RDLTRUFTRNzs4Kz+/On9tOtYWCbZAtxl28Og
ufz3PwyrevK4kpm/2CsaTbk4ZhKcsfqZhzTuAx/5SnUHX8G5/vOLaowwftx32FuZLuKL40Xlqsv9
/sNVy2bhb8uxJ1nFjdxjYITODthshfofwuNOyeYp3MoU7T0k6J4FNWVW+B6jf+GsLWd3n4DHJRap
xz/wi0f9/d34YU/kQZNcby1hJObP5xmjTN0ONRYSUlGVW2Y4idwmlkCgutiqaKXYyZHwxegS5CG0
z2Qu9shpQl7jOf0W2/CKCPgS1OKO0ce/eq9/egmw4zsqJ55lxsix59ONk2M8O4lB06jTEuep6WT+
OjPjAZkFiOZmRgulnuNMYWFyTuQYqM3YHehP6jZqv8p4EiTM7PTehtoL4UU/2HYwDGuzQRW2ov4a
JyjBFVtyKnRrBMTeS4JRCM4Do8fNQhtVFel72bCYEGUB29lMo9MNmwHdIio7rAqBZ1ZTC6Ea5s55
sEbnG4qNYty1gZXQQSvrbNhUusO/0yfdXYSlaXYIJ7ePN+HybjVqEtKQiUZ+CbfvbsdGiy8qxNKN
DmwU5OcwZl9tLUOJNBDL5jsjQh6Q0tDD6ALI8VKmSGW8aDScIyEvSBNkJTkRdXPupC8JptyrWGXa
vP7zFf35ubCrc45HQcPYBK+n8/lDmqVjlEu6f8pVJjfI14xsba5KmuF/fp3la/Hju8OcnP8/lm0m
Pgx2nc/Uj4QqviOmi96CGVvRm6IT8OPB0Eegp6sxMke6r3Rniclbz2qC1ifpjEtAr9cL1EC2zEMa
42TB/b2yirAqVqHlRpe5nTdZGoHX1xXP1C2L2npITDq+enA706WsVwYvHkL4fO78Gc3MVsd34dkB
kSCboYtfZx05D1FmQeXj4LHWZYVKNx4r9W1o8dGMdfKsNsBIPSeg9xubC+yPAw/NHO5m60cV1NZ2
0uZkhcn5ZtkSY9rYgbkLArsC7as78gS9MfHB4FvNNulUeJKdE7H3owIzDuwH9ioqUNp5gW0X9E5i
3PvErDr2zVA1Ashs5OupolqEgilqswpcpa5orVXWFobcuAHWRdmv9dr8BE5rX5mVQfOJ0s03UQ4g
wI9GancFbyIeLr48zUYh++yeMZrrBTOq07ZKsSciIr/RZIX4reO3mNZabSnWzp1xYqrEDK8SQrFu
AnWqboH1pHc6gulv5JRiH3NBCRCmlIkWpU2VjNugD697t6qNLXpdOi1q27ofTaWB5aoURTwHsgCW
U6J+DnG6w3PFr2P0XoN35qLi2L7RhMz2FuvkVACGOCidsbEa19k0xmjAuZhQ1E1m41emkmxR/7SG
r2iia+Dk1Wa3wwT5DfXjq5JEtM27fnCfEWont5GCngFLSI0QCpmRlw2a8dKptbbDNUvSQRY8imLQ
Lw16djJU9XctCYs1jGkHSdOsaDA6JzltSLh3VYgRtn6ecis5AmwVt8QHgntCXsT0Tibke3Kx5mOc
7NLxS4Wj6RYjqJZeEV31FcAVlo7WwQ2kD9NWjjm4XZNsY3q9hvZYAcsLt0Go6xtASOqNjn2KCG1B
vFZISG4Yz2iuJecxQdO8lfR3qtTobwH7ophM3RpvUj6nK8q3coteB8U8CxFmr+62CDd67mCCuGLd
Kkp3APzRkbwVpEHgx3Fj32thch/pQRceKFqyfdqoiBPzIm63uotzZE3cVvbULqIX9HyCaAAmXXxG
FDPzx6zsL/msqKQ60F7sNXM+h701HiizLV7u+EVCxvLKpLkLSHz0ECUjnzM2kTo/4nV6xEuketxV
XE9KsZ/GYFwPfMdpsLo4GKKhWllKnm6yutfEegb2+46dcK59+FYajWrCRK6rspWBB4kXm8ci2A7R
I65jQia8OR2btTRD80aOmnKtN9GlzJjLQPQzfCmih4LcqL3thndV3dU3ZN7F75G08j2Jvaeka+9d
MhBWVq6zTMUbYOO31CbCwWuLVL5y2nl3TT5uJOYQC1Cbz8k0Y96jctmPRG/Rws1vkd5dK1NZHNXa
VJ6SYL4Woz2gpIlfmKLiMnhAovUOXXT0Z2c6TCrR70HA2KeXa7trCWHWaqTOdbEeW/MlDF3pE95x
rTHt8KFPbpJifkAePfq5Oh5DazwXIQNjVGYPoaIZTGDTj34CYuXoLy5qUjyED64ANWFZpeXnfe34
bTi+YWKGzplW01fOd7ejMd8j4FU3Cqg1T9cQuwuIX36Jnc5L2vBE2to2iwJPMtQC2efQKpf1qcT1
3mhoHHU5Wn5TJuEqsrTrzJx4QjOK/igJTxw/SQjFhLqKK9DvA0FyVxC8Bq/PGXpopmNwBVUcRitS
iW+FuJ9j/CLpWPHr0CiRaLqMFGqE052BT2HojCU+VVmEhffhQC7rWMwcEAR8d94TZI4EjFXhnW7w
DjlFeZ1iF3E7+rmWHn9zosjcc3ojFripdbOlmSzeUw4elZdg3H/HetI9I7YsDgHv2clcIK1mkW5I
I+BXHxV3p1TyOm1BwyK+He9Mpel8LS8e1EkeZxt7QOMuRUYY974uiJiv5j2niTPeTETqRCG0+H5W
xM6a60zPj1Jrn4s0OLQI9QG0kbKgmP0a9nbp0+pDjyhGA3dCjIlUOu1VZmcPNn4HmGyayoPJ7fsa
4S3usv4hwS6liPAm4/xF8IQxepkYbkBHf8UMJbE0xMAga9GtKwWOkB7GK0Tr2q4Ak+jZpFn7Bdrw
laun4Tmpqq961BzqKHUObgf1fsyKD4JJImioecx8eop8evsqPqwyeu+CuTg2mcg3kBKyO1N02cNM
AiQ+r8jldKPMa7UqKjZoLaJRnG7Iqtxyat6iyQS8Yunf9NydWXU0Nfp2is+4hZw9UJbbSDN32iDv
IIyfur66LdoxeR7H+iYOY+ErkT35euWgXc4wbEeZsZ8Bm9LPmpK1FYMc1epmHWQ4AKIuvkJkazE8
lreqKCOkb+PWwoZlguk0aiQaojIfypTiwsE969ThJUmjQ62I0zzKGz2q2eh6eaWb6VVqV/cBYQ6e
oGuxSwf5Uc6gpCGBnaJQY98oipPUe4wrITZWoLgfVuuCmCHDyDjGCJY5qg7HtGxxg+S67uvZcHLa
kNZ7iaZSl/Y+aMcbo2D1g11mJo07wzfz7mVxE62IRdkqbDgQkIsovVLDAUEGOlLdLYoHF3o4lQ2C
k6YdFA8tcQ9NWy1ZizOK4tCerup2OnSNO6+N3n1hAydDMJ5fA+y/yIlBsSNCTzinKCGZw7p6JoKy
wiSyuIvm/mbIWZS0LrCSp9kEjjEovQJGFcxkYHwRMeOYCJKNdON1rabbCJO+YU78my6+TUmn8StB
PHdT5VgwXNtP5+JdjRF90A1wN07feY5ZRF5uRtBdpXFdcI72hyG4t4r6ZGUJTRngPF7uVm/hoB1l
6I7XaZD2OxGa2iox2hpon/IkKys+Z/lk+30VXJVlHqw1GgxZnu7V7D6wiWQYptWEqh9M6zFWo7ON
0VF1Gr7GeNb9IVBUxit1uSICdg257z2W0VdSmvbhcm8ja74XKizFaTbt/SCalEFkw0/ktOEaPdNW
cPExK8zWFmnRViHRcSMa/bJkogj1riZWeYMdYWsZymNA1TYkva/p5oWTxkZ1Z/zPabWio/GuZ/LQ
xuVxVpVto+KIVfoU+bZQNmE6baTtXOgqP6h58A7gYiM6saZztIb8u8ZSfjeA8Z9b5qVznr6QQ7uq
jeGhdOJlyrmi+6ytTWmasFebdGM42YX+KUP0XpZrPTcGsJUI/IMiRvLa8ziI+CBHIGkBEw4c2C3g
CDgvIiMYmO2yCghp3kZCAiccmrsa5BRogmrj0E8jo3k58Cjlo9o5lmeP6ilT1Fs9tIlZot1kjcpR
K7tknalpd7AmAn4KScJlmYVHCKeksIiZG9QpcApILHiN6fasg3Rqlk+BAMQzXaYpOc6IZVNrlExD
y6/2JBQfs0pyKh1O5Jymn5y8vtjOUFz3sxUhg4l5a9AU2DkkX12Jd8QyKA8xVck9ycdfrL6iXWTv
pVrfOpZyL+DWdy0NQiRfH7G9ZBV/NxDa9quKg9tD6p+j66hRxhvzGcYqMQx8BDhiyxfa629959gQ
kO0KX6Bzbw1oWSJN35RFNiPcH5ODkxukhTgoxBV0ZWZ9g1TuxiYG5ErVxZLnPr8iIjg0DPj9yOoj
fP727ZhJzg1tEKzzsLooKREHbQDhMbFscoL67ZTgEnbHRjD0EAz+hX0dBxKXZ2nVG8YtN4iSvqRN
b3mTEl2XVcZ5qxtxtzpt/WFq2Q3GSzZ/+kiealWPLU4Rv56q99IYbrTKNfeI8Y0H3O9osvDt+FkQ
ThihW6byw3zdwV1bYc2XGxEmGDLriYQPJ6oJwelPeladYz5gh3pWAGhT9az4XsUEoLJxnFl383GM
5QtuGcsnfpd9juPIzBZ6st0Yb0WuWcUuiMqvwOrHQ9e5nW9H8XXdBdfkmh8G2feorBJ3i0WUr85k
K2uFdFyfnB4k+bATSH3TSB7U52adEDW8SpoUd3+SP9Zzu7Odke2MncVToWxMBBacMpHgIDXQovbF
AxEG32ZROxc1bKOz6tTTobRrnQAtHvNYagok/yE8G7LGLBbssUdvGQwpCK64sJUpWxLZeYMAf26L
TLlAHFmcdY+h7B5LN279YQr3NqYVdrOV2qEYaUfjRJTZTdmTuaBX9cmYg7UrcEOlE0FTouKQk+bR
be/a92Uymr6Ym0utiuepcBdZ/q7PVW3fONwmvOHjKuuHdRK2D+asPGhxrR5rp7yBPnELjuI27ydi
4eb4RcXXa8BC9WZhnmRWjn7Z6odGuId5HtfIws+j2lCWUMHwqd7gTWOPKpE79Q3Sn3FNH2OfzdhF
tLAtrhyBEcK3nGI66Y2Q61q6GIODGw1rmy/tMaVjEuzdKt8Y+fCYZ2h4w0xbjxpF7ZiCQB+0j64a
l3e30rwIl+TazuzKBTbGYM0jeFqlZi2Bq1Kj6mm5qpNhsDbgeRsClMSAeoji8c5VA9KYaiD6IF7H
irwxJUkCQqhgL81XIuMAfYtzn880KXVZi65GRpDnlPRmDMv6oy0lm5/StBwZayM2rhY5KN0sRPOY
Y0Z6Pn5YCv2dTg60ZJmPO0WNhqvOsELCz0Z7fKzgnF9XGOYCX9XQmm1i0euXAAc3H2tNBta+xFu5
7gQkQQIOQqdeqe3Qr6teuy9l1GunXnQ20ucuuuh0lVcgWa5nPbh3nelmSdf8Mo7IV2vnjf2u8pPp
i9HM1zjtDC8G3HKwwinjWx8lSbZByd29jNwgVhjWLTcoLSreSN4IPe83Nv0spaVYSKJzoIT3o6nh
nOb3HsfsNqB4zub+oofuDY3gAm/f0KOeENdjlNH6mMrkDJgmDUi8bYMvIkrSaxRS6zKxCUsoccbP
ibOaavNL3Tj2OkcrtM8YErO3l4PJD83CJxu6N3zR8JVphvAwo7pZF9ZYXpdFc5S9fErjhaheq/19
Y+svhVM9wpuhCUeoOh2byP6SjEKh5gg0UNzJfIzdjpO+HT1FqUB2o5EQsMM0hgO2FY/Af7K7vAqf
9ZwXlrVRCi/lbyLLAL5NhhmbUx+8tKAs0JjIWaPwDOvIQEXbDKQ5FztMo0iD6tu4N667meQhTDDB
kfH6FzJ4yy0sqvEuqpRcnvqxL96oy8IvmHmcSwbdYTPiILsNcU/6oNZ9PMQKoPhhuKVBuZpC5xAN
1nyBClDCrw6nLSkz7GeJRiUFWfAE9UDc8YK/tc14iTnNXxfuwvFw3DIlw3BUHiiE6bgGDHbupq6Z
93wWCRfiw3pf5dR42TwnF9vup4M9u0+zWigHR7MvoZE8mTyHY2kWJCzZ7vwIdoCFwKGtRaToqA9Z
SUWPmjFaD1GXP7gzDQQLrdadFob8CZYGEZBJ5n7s8HCPwhouMGqir0j+ra9CCvnYZwLFa2c+1sQc
H6M4z66TkPQSR4zJOXMCyVGCKboXo1pJ6hGUwQTvvJE9hh8hAGlBUIo0hvjt+BW3+ZnHwgRtaN6Y
bAP/FtXNUJfDWxXRfeKN2RB+A3k/NaMj45FijbEx30ug6HunzPJdjIlrV1ZCPhjjFCR+41rPutbp
65pDtM9RStuYbo7g1UbMnJL9sbZddx3TGvLMetJ3RmE5vhwnknN65t7qEokk0ZOVupEeIPzJDS9g
6sUCOZItOMg0TouCbPhIjGIzQdEGCqVFfob0cR1HhrEiyqpNtpOsrfIubNRcWeW61Zy7aqZjZRhS
fTCRU3m6XpHQF7rJC00S6P2DRfwOA3rtqMejugXaSP9MmdDAdf1lMjhJZ8LK9jINilUHsI28oYZk
PKlW7W6qhL0a80Fr2N4zZV8SBXXV5FZ1iENTGbwymgD3WZBcJicM72w1Feci6U9Kruf/j7ozW3Lb
6LL1CzU6EjNwS4AskjVPquEGoZJKmIdEAkgAT98f3P+JY8luq/9zdyJsh0O2xCKZyMy991rfirGx
Vm/VkGdvjSrceWcqvcHhffHVysr+gL/K/sRoZTIksAkHGdO8/xqGReZcFSohJR0FfIYGSpnfuq3T
TL0ki7hNRi4qPDupQ4BlVrAgF+wju4W7INdFgiI8+4Dxb6KBFPgDuis1O4Z/j8CtwTQyOizII4Jv
OhUGXWueb+2OUToU4ddVTItHcbJmITdu1GnJ2czyvj1NyQCOfxX0ds/mAHPjcxgQG14xcO8R5dXI
WN8L/kz9iiiVs8AsBzv9CK0mn6/EOnj5SdejSklXkxXJacMfUwkslftR8XjtCivoRMQhwSxy4dY/
cNcW5oWUie2eOCu8lhLIS/NHUTveR1qjk5cU/OnR/2Oc0MtSFSeup4vDhaJRx1HkXXBfTVzyzg74
Lpu4G1XqYzvUw0vrVSyqpvT4BdhwdjFAKGHKTyPER4GcWfNC4Pwy2jbMP2t25rPGfFDf2NKZ76pl
LPqDPQr7mEHhwizrZgn1FX1H+tl9vYiPWtZwOWoRtJ+Dhe/6dpk8p94Xbu24jMpckcaSsI/50JOn
KY+05esJn70nUBqnJOHtOLmQuvpThxMDDf8Q7Au6qnEP/Ipy+8JcjfvFmenIBvKj9n0IOfoi1N0D
mBX92qL4E6H5zdDkurbqti+7w9Qr6AJDx3YTQnWaaDHfr7Rb4wASySXf9lvGrTabRmIxBXpWX69v
qspjYILdblFByyWI3h0VF/2GPRhBHQ8zuTILibDsI5bODg5ccUrN9z4jEyQSnsHYKFXmgSoeNM2E
nRVP6vc8DI6Tod9NAKk3rTfh5A1nkoNSectvcR5pmZdPdji6XwSgtOPozh/B4HB0ZyQUSG7be0qo
bIT2YflwxsSKRNMP+IppU+J+sBv6deW0qfSJNWy9e11VWLyxcbAbzL23XChnCkjH6ZaZR8QjIPpq
hCLykTo6JR21yCfnLJWuCbmotnHrwdRWoY+FyinoHbfsg7jJBuqC1rcpT6gbSYV0rIqwrTZYnKtc
ogneyy7AQpv1Xd4QNSk9/7LJDaBeEBKa+sCCCdTBnmCUXZKsZ7i3yQg+5Gi1ueHvHQOJQQJwoLw2
p1R4lxoldnvi683XozlZ1hon88DP7fsS2RiaEaawqDlSfWjlYJX33Jjn9Gmolgp97IxZ8eBNBv9c
2IWCnRBtiI2mUyRFrE1y1ROWMhzmhiC1Q+Y6nWB3CVLoJz0Z2lfEIS/2Y2nr3rwMB1fBucmrVR+D
GhIDoZ1/bBPEe4z1++R5Mr9z8LzW16VkrBMLPWL13dkY09Zd6NXCuA69jsQV/uSEBkafVZfmEPxh
uJC3qdNTYVlInM9uW3MkOqW6ZQ2vw6Gf7MFAMtql+ssYNuHe7ucu3+An6ghhAE5URXvjrhRdf0RH
ho551V/wRZgBzmYVxr1meply77xZ0yY/MYv7EfrrC0cqRRYX8EvZ28stm/dwmTveZTMF1bHOQu8C
ucKm/ND0cmx3uCBfZN1na0YWmdE7kSlD7kaNo08ZaK9dvw3fl5m5Fubp0f4OE90g4jJLXpPGgpdG
Wy17rVWe6YPSiJKo8vu+ONKC5m459cNyRbRJxqUOS/WRjCV5CSWcRhD4ufCmnpf5aOWBougib5cy
pEn2SQtnI2Ytc3OHkqKetrHKYcTj9Tr3Zcgyt4PmmzTKZT/2LhiXsvyYU3O5N2B23+N11gieg5LM
E3A6p1WIx9Fq0Py4Ij8gz4BsIit/A6OoJFpkqA5GOlrnnC1CkqOyGBfWWH1WqVHEZZjIRwSvVDU0
5BzeyYJZbG7795Av7TFjfPJe5o2ORRUqoH8OtD3i8sydaA0+0yXvuM0utLfWnqjTVdn5uSH16g7C
pb7zWXcRkPEXp4GEFzGptT4quggMzvwBHGDqLM8ETIRfstJu70vTBzlKY0ebdbCv5ym5J7Wnm/cE
Gt/VfSLYGdoq8q0GY3vf+zTrh+C2DEfU1Qvt7J1YKqzkcI+mUx8OmKe8MvzQRApcdJNur0zdqBs7
ESMGDWui+natnZdtu53MvpjkRF363fjRl5B3kPqd/DyZr5ZZejEnxnADO42wrLTtmDD13Vc/L/Mk
hq60gJdqth4pgeHtgWmiva9cmeQxlkLnYzSQU0cGsnksXmXNCiu1t3zdcEl6VySGRdlf5HcEXAev
mbMMr7oKOCZsAegita9tc/VuR5vJEBeMZj0LJsdhvDAyu9FcRQ7KaKbvjivVfbNm6s7ox3OB49Bg
lKJJzQ2REe7cnqyknVm4oBfxg9lvmVyDHXQUwnTbpbkB6i2OvY8OYBcgrsQqQ/LlRV0IAEQIdYgx
Fmv2niVecDCAXCa7gbk2I9gOVbQTjAi5upk+cWaBhC2tyzWjZ2iGnkWbpLZ0pDsXsT46WZNHJQhi
kPP+oy0aygEUlTgNXLiLTZZYFwDzqNl90mOiVDfrYXWEvE6Nqf/AL2bfFOX0OYpmg2jJ9URNkwLg
SsCG2LUhTkAMcQt4XETdMnQvzZxeVrIK98IBGEHuLlDQ+9ny9VunOiuMk0mi8w6F+9CkmpsHKd/7
dW2CGxo4KPdb8k7d9Uj9lh+UQJHfifkBTYjxtHjNcN8zFeP6mrcH1j/yiFAUB3Cj9osySU/dAZmw
T6nLStzNc+s/JDkKgKAtqlPYT+GxK8bkSKIwHbo8jMnFbM88sqeyyXCzQb7a2ym9R2AQ/b3hJIqQ
3lZT0aqifBzJF3rVrpXeuGU+cTZbGX0cz7q15vBL6W39VbOui4vRNfNYtGgLkONlkCLDmtpO4YjL
V/siAXdzt8J44JpRARRhxPFp60R9x3X3WRWNhpIyjl+nwvKJ03Gk2nUjClRfjbwOMz2G3XMEV3CN
Am2BdUANfCY95hBUJpAck1waaRznpJlOrpeudEvds2XhaAEDCXSxXd6UVRR7hCTPdV1+cwdkJq2B
323pHHxi4qolSMzhuoBeMIGoRv/Kw5FjQoM6GPV2vzGMKoZ/g1ONPt1VSTWuduuc4SYzm0uMdg8T
N+eJsHkvJsFvi8RmHGkjuz23s2Cxugslc1oTjH6pepkfwmlKL9F5DHwR7ImhDjmAa3pY1bQ+rkIT
g8cmup9YxFGlFVIqEeKjdJ58UXzU6MUObgBPnYHgnruX+TyY5ZFWe3Guw+W9U6baQ5QyP42W8yi3
de5Enr08r0GnCU/KNZLBmqCwepfPQXY2iNp6SeqkpmHpL/hAc7Ngr5xIvoqDhMJg1JxkO+k2xmVl
UFa3kzaeZtUNZ4vwq8uU43nXZ2N5DOmm0YSf1a2SAQ0lv8Kt4dXZZVD6TZQh1CSlqqOHTtsZGqq4
oKdIEULZFTWBjfIvnERUyLp7yoWBXIlNdd9UtXtoOQUPzooncjFqP+7ovVynpkcvWNS0BHPi50yF
QZbIL05BN3UfgCUtV+sySuyWFLE1ncpXoAmnZTHO7TKSmTQVbXtFFzsSQ/+OE7G+IwEivPSKOse+
5ZpH2RvqOQkcLGVSBFdtKuV3msfiMjdkegnLA4gjIbXolQtxi8LLSPbsZ0wdGJMx9EmbyB2K+tgt
iAjDYLsztissxhnu0VI14cGygIMxt3CHu9GDYRbkjC1SCv+nzuiCuwTF6b4y6YVZ6UpW8AQh9EFY
3Ve47M0V2RFGe1ALbFCAft4+dwg0HnARfYTEHe4qRNU7iju259q6xHw19tdkFs0Pqc6YDK91Ks1o
otV7xppCC5crIxOgdton0izjRPhQkCZlnn1d4SxLeAdNjwCrIKi+OZSVUmdvnnFl9ssSnNtyyLch
d/u+sNPMR57q8LEHlAuuuavnOCP5a2GSaZBLP5vsAXk17BfkasfaX4Y92gSettzt+5ek54pJ7yMI
8dWSgqh2dO4EUeKGc07pqViRPUr/2Ukt8SMLlvA49NzJoD064rlzPXWvHcd4bvLRuu5xPZ/XYX0B
Al9fz5RY93bh9uc68doHo16I3evS2j55vhx72ugWAWia4VhsNxOVvZiXa1r71d6lMBQ7kE9We6pA
tAF6mVKT/jXYNwe7cNoDXRzEGLVu13xb7CYb96G1Js+ZHMofNuF2zFTAI4PfYtIwDIJlAyW6YMnn
pO4C2sqLJ6uDJIURbosYz1vpcgc21SWG0PKCDY07W+WuaMCoGzWSX988qGElnYVB+yMaBmJbl7G9
MzKqhadas/t5mOXqKDHs4FbS0CsQ0Ji9+cVBU8HlqfDSc9A0SURF7tlHq6HRILo6H0gxaxl5bAlZ
xMZNnYnRzhnTTzEUE3NRH5kWrKWzZTfmh620PMMDZn9wcTlVib1eQYql0gQ8dd1qI3kBN/GRzU3A
RJ7Zd+myj+kcBFDpzzf2LMqD3xm6YzS4VclO+90J9GkQXbKTYXHd+uNbziKnmzjnVpS32YQwyQ32
cnbwCSZdV9cRqqvm1kUxle4RobHrcds+molB6qkF6pq5UiFhJibthZnWEmTiUpNDbm6cAHx84Ic9
/xttvPzQy+ZCua7eExmhris4y4D4AJFSGdAutLGpEZrA+u/d8JAtfX2yNjO1PQffQj9F5ICY8qKW
5vCCFTA9hW2SEqM7yP5IO0ryACGEoNgFCCjn9I7PGx0RerzLcguE8RvdTocVI86hzBaaxytfkpHB
pYLgkRuXGG/rp6ml9oy9Wgcm/7G5Xh0T/n8I/Y3hUmqsZ/ZVZrQ+02NuUDS9mI/iZiUXnsUX7Gdw
YieVNtzR+W9ir9ikGSDXUtAxQ6JCQUJmsGfjZ3eFBgWNsORA+88Yo0Y7D5oxIxmgM/Mh30GENbvv
k+26Bof/tvogkRypsIbXtcn10QRLzcUhaEh1VEb3ao8uA9WudfzX3jXQCvr9Ul8PiVtcajHzc3Dp
S5h5US+nI1QkY1L3mU1LU1ULPdCxaddTTgP2t6LLv0guUel4QuDVCqh9g1/k3/CPB2fq23/J6deg
X8iPrD0PhgCbHM0YrgjsWVvVOfjJCSzT8JVhvc8geFA4MoeQKvgIsrNixc4NAld2w/kuZCLJbYxQ
+XK3DvZoxV01ZMZnPSwMZ3CJ1vq/9cP/lrGP7DT++hWN8lOY2v+O5PP/UXzaFp/wP9v+Tv1n9bX5
/mfb3/Yb/kXxcf8zDHHGUOCiwuc8Iejs/1B8yEfDigAlC4cfnXMQs382/m02QdAs+Hn4rVs6yr8Y
K675nw5kH37VJh2J3/9vJaf9bE1w4aqgAsfCAz0Wdw2Lk7X7Jym9mXJkqqXvNt3Im2e66yHsWmtf
rLVx4TZ+/Ru/wB/paP9XHv/fr8dP7mKFQMTm+dbPr1daMFoaulARkr003RkJx0dnpRaqFKs5DN40
XIQJTReUs32cgRR/LVzp7IrBaU8gjFHH6PlhhiZxJgbejI3RYnzC5vy73Jjtmfzl53SFyVfmEr5j
Yk38+ecMQ/B1TVF1wOT6d8qU7EzuQsjYR8rfRO789RvwXVYHr8YcwseM+PMrQTpnsqlgaUKok9tg
1rvAbo+7twjad58e8G+2o58tG9s34BO5w8IxWV0mppSfXy+3qrzurbZnwqKtzYDgRFnZ5BEw+uUa
nDtyCdv4nU/kb96k5/E5Oib2my1V5ucXrYqqVpWT9zStfJJgN1Zxp8oy7pF4Hu3W+PGnBxBJ6JK2
zZ9Npda2jH7++lhbWxCgZ/oEAG2W2j8va7ZN+CN5KSMHjxgD+rycnslghyrdika9Fnjash0LyHi0
/c6kal5771FWgfvdpxMTkgoNqxv0bW9SFHaZ64NwH7si4j2sc5wUjvdESWh/y3Qj3mWOYJlBzBo8
FnVLL/uf38zffXYsEAxwmz3UEb8cH6AWEHVnnYzmieqgAVB7Uat5vQKL2u6bEWj6P78eXsW/fnqE
MwXb+hDE5vyaArW63kDICMQWZQDxTFIwuojurPEux6SJXsMkLLUdxUi+8jinJ8+u7NfJa8PLVqYj
VzyntkFdLwH5pzSsIXdTh3WoHA0vPxsFisc9/US+FkK+l0+7lu6rHDkET7jds+uM6ADaCyX6TxRa
fXkuVVrY+34xmy9ItQfyCV24OMjXKD2jFLfVdVP2rdr7zWCdO7tP7wsY0AwGwEA2NHKygC63ZSLi
RRBZPMzjyoBfTeKrpDvO92ZCaIfp3sNgz8m6fRhoZFp7e2hgL1kto6poojsV7GZnkF/CnARO3All
ilClzacDfGliyL2+CwfMw4mEkzN2xjdCcd0v7GmkQbHY5GvVrequHJXbRtLP/aMvhYPhRuhiK77F
UaGbcq/yua7eWkih9JhyIT8S0p6fnZ7OcLwBZ2Nt41zd1X4yOPHMIIIkD52Ib9qW1hs5H0Z1J61s
MzIsakbxRC/WiHQzKyDtybrR+2vcgtyDewHQIiD+BIGwa+o9SiNT7s2OhgxzCI3krvGt556h4LIz
8olrextWDNRdWLrLflm0qqOlcoNrEEYzAOipzPxNEhbkxxFJqR8DMc77PXawAmWl8sdnjSyG8cOc
GSAfhtx5U1rgO5g6sQDcVt3k7hc19e8IYTIV5Wmr2ODnsNhnE72ww+o7aPtyy1QZ2Ruyu+karuA7
ojs2l4nUmnKgWRHMKZsZIOngCno2MYlptbc6G0KnYTLyjiTPM5hbyq84KIqCWWgXjglX19bm3x3R
vIRdt+q4D3vjjdIZTS0LnL6Zjd1UYxEv7auhHrmdBqKYX1ArOSHay1ASVr4I/aanLYa9D4v5q8+I
liFvM4ASd9XidTvEDfgbxgAq8gGF6HpDUkMItYQ7WxAX40wg8OjJIZIJ/JhoGlo1xt6SJkdvWRds
J4VWComm9IfIyZUJ6Sxk8FVOzEiRDWCy2FLB9XVOCPSPae0kKAxzql4qz9V3Hlbdmg1ktQMkJ2WK
LqYZy2hhXetDmrSk8biDrG672rKfBeyRcb/guT1ltY02LKVTuLGXwukQkjtDGvLgex+ZcNcnYMku
G2U/Ytpa3Cb/7k9YYHYppNe3Mhi3Jh8RVMPB7u18ikDn5B66EaYURLNLMp/TVYIMXGa32edFYAAs
LTLxg498S8cYOneN1wVlEaHNINB7ezKG/TBWSwhqa+3bPaE+3hghfzQusyGAlqqdJK3juRHrGtUZ
Q3zU74xD2DMgiHibWmg3jVDtgZt4CAaHuiJeYkyFMcT1Mog0alwDchJYbJeZzdAtHwVNaoT0BpOk
wQgGXEOj0sMOjIYggQc30atlTCWm7rLqm7hpLY3wSUonyicZfh/NkR+WTHvjqRnK5b7eutsXU+el
EGw6mjakZDxsz7Nz4S0NbHN2punNcLrwRTFvo72Nopz6cmk02QLsawhbuzr8xDGSrRyfgvSB2YQE
TpfCQpefSbqCWm9NBpWm7WM+jNO0ywnCMFiilgJPM7gL9yaBgJSxunevGs1u4FFFqAjrV/tsDTi2
sLoI97s7rMP7wG2hvdCTcocTZl1mA6nIXNxCEw2egTxHQCdlOz54TU7jMiXTZDzoqSAZgjnnlCIR
nsXEPEomt6WTo+qfOlLAo83LLTHebtuzmeniIvMTe4jnKrVfLN0HT92SiAHHhDW+h6svq5M9aFnu
TerM1yVrgWtnWxQU2iT447s0G+X1sPQUns2qys/Mz8JrnsTuPZuW9ptXWErHroJwx45PtymurBpE
OR3G5ZI7U3aLTrAq98Ijtw+kYOp+X0FuFVHOMO99LHtsghlC8dtikMhUaASQjUG0kLg2x6ACRs8F
pzxMnosLymcQHvzg69TNgx5KtLkJAS1DXNaEqbOoUvRnSQo6rGfdoLip/eet8fu+Zr4gcwVid4mN
R4+kVlEfDBFVXVjuBrLpX4MgRbIl/dW9Rd0AuwcQTN0eEYgHYpdjc6gifhVIqwz7+aorAwRvZpe4
36YgLLbpDw/DrpReYuH3wI8a6YB8HJ7tOvVPQd0iRl2LLZR+FotxkrDyQCtJNKY7pIf2ptoy6MQn
uFavCk8rsaeAoNskCQtnM/cZkTDDaAzGcKTB38pyThZg4VhK0QQlyfPCzVRFcyPbYivGqxcOrYGd
V7vdvuOSmNHHS9YPrySRZ88KXR7rUUg+DYZk6Y6wsy4FX91in5CtIM5qHCpk68wYWvxedSntqBxq
T8YL/YdTnSiPHn1d+h+Bn5Q2Z4DuyIlwNNu6mfUwSvluravWy6yejNztLXBr7L9IR7ZZnFd+iQwo
g7sYhcbCQ4kAlPGSatdX21s7nicHyvzOWUj3qoGSYaDMOqwvLW2UraCvmjfhWRA9yqrFBhGmGRQh
7XfvkznKOl7TxXlwVt4CBAy7wJ0o+jmyksn85ktffHpGg65NcIHCuTclP9IpIIpsCCym+8TTJi+9
wP2Hcsvu3FgTuXKFB8/+bq8aA1qztu8IRRnjZ4ip8F3Z/V1VGta1scUMcdRVbz5pVndBboDXctFz
0MmaBZkcE34amtgcLHjODiWRSae8LYic9Nti05030wBU2hg/W4b/b66bOeDTHX1p+RLbsLRUz7zY
H9Ubvs3ajWRWj3GNYsa7duzGUUcoFPpFr9BjQSbY4rqdfSR12JHHl4lL0td5DJV5YpJXPqHks9hX
rR5ZvBbVsk8cWl1X0vWLVyRVLSMX2aiDJcuJz7Apq3yXMh8heyPNebCwBhNV0vlbHgAO+zUm7aas
Ig7d5Ucy1thPyZohtKmYJDJzOo/m40rbxY4lwWcvsvWMNgZTstwUraQv15ezwsHEEgopR+ewf5gd
jQ51SlqMPrpjZ7ZmrJ4M+jI8LJFCVhviB0vIhKBqSL6Olt1/V/BunoAUiA5h7GgxAiqgVzLZD4tj
onpcmcrznzIQLWfOOfCVaJFRO5tzUDcx10EkelDSPUIHqzaXsU+vyNwJmoTZAeFql+wLs0pp62ZV
np1FFbQnqcSMz6Ew7G1sblmvxuJzIHqoFOxIGsTzcKJY2ZWVCXvjbZbWh22Z3bgzRZ8jnAvr4kMG
M/YjGlfwRSSSNcpiupyXziLmat9XVfggRklMrKMsgncs4apH8lXqIgrDTD8DsEQ2I6YFo55T1G8L
CtwHZDzh964Wy5PpDxA4pyInO6AR2G5jvrR1ofgQyVtSTZOD9RhwH5km6NWPeaibe4wXIo8rv0Z9
XYjMvpWZcswoCRI0iEKn7O+AX/Vz3ng4fOds4Z42FCOiUouLgKSHHhp3hBhwRfOk1ZymFlD6zjaM
8rtTCi58OCy7e/I20LdVGPfPXY+Ie3MBgg3jRpCHF7NfbNe0WidyX9qwH+Im7Na7wsCxye3A776D
F8koPYg0hKuUMwdjEDCZJ8AM3tFrcQOjm7b2DicJ3kRz8VCCjehFPaxMd/OScTvHcE1SZIvVsIyF
pZZbw9PTFC2oeo17xzXJTE1A/decJKv5SbQIFrbM6CEmQhln5JNK+gozE7dml6OvV7ELhh3FWann
vXKGfN57oAS7yB/l+IbwYIG3Ngk+U9Iq5acMUj9GTWSiqilwAyHcq3Nj39Zm7iHgGTM/TgGnpQym
G9RpCH3I2Fn6pGXACgUPzXeZTASNsDOTyGYSw1b1mX9dSGJ8Dv40z+wDG0yxJzViwTvcz0yE1oqI
NmMR4t4hMARvRI7ECi8myS27ahlAamoph2vfXvCdpLiAt8xHhgY25z23cv5vVDwuwgmGEtOnlzp2
QdnjmnjqTYRwzD7W/ji3uq/irLcTCH6TbzJ38ab5qQhqzF4MlOzdzF3/VMKmKxm32v5JNhMLLqk6
52GcZn0O6Rq9TPj8qBB4NBFnD3J+TzbzFQRVIQ+r5D5Ie6WzDvD4hp4CjqN63xnOfJ/4hr+pDUqf
qbtnTKhSArONgnbEN2DSbFKRW7PnRAb3AsyGxTQ/OEvDzraC0rtL29X9HMyBa71MMrrBdl3/CO2B
VMQsJTajUGv35qL35D7ok2N6wdscCJiTbVffYxW3X8d+yf0ocDLHQIFsDg25lqDBkO0jA4rTFmEA
Vv0+yWJ8nELGierWF5z/znxp9TPdOlXM6CkJhqmwQhbsxJVvyONKX5rjnWUPba/ynWSvuPOanG91
TeRhjweX0EUmEQZqxi8GXugp5ss3b6veXEqAuf2E94EApLgTyj3TEN1y7Yop4403YXYVQrU1MbJ5
5LPyx5Ub9rFtnko384K4hm75TVYmUYxFM8DabPW0k7L31gj5YfWGxJ5paZoYn8SSFzBBDDdByjiV
BKvpGlAlUrh5vF6J5ch35L1oc889aStUygB8HkVncGFJX72FfoPxQCzItnDMz9/DcLGXi2DBqROr
AHhGvHYmLQWS2NMPZ7QFX1iLAt/jdmRHswwqIokquJ17f4tgt6S5SewKKQiCLYngi/iZMBdyIpKq
RCfYKA4DStBj5kisXBC9yq8rT7EbL8ZY49ZK+bSzbMqxP07Oj6JfnE9FlMclvFAmn1zeqOBmqKFf
rNV3ny1kIVvQUo3XvMua4pYR8QqIZFEVGUOyyU49bHSP/Hm8VJuEdYwd/MzpG04WENmBhRmOTIpe
nOlNwILEXgHRajRrro6MV5dTu2XXUTJ6wj0gyO+wpeSqqC44WasqHnTJfBFKS056nd8bl7OTY8+k
HCrYe/KJOpl5Wb5yheu+DQiJZewSpnJT2uX6Pg/DcIXsEVA0cob3StDVZvjUWpzqS9jYZybnNrcC
Tk6cNGAbJK73cSFFsFq6r30DVW57/hcr6oY2xc8K6Tm4ccxGPDZ54S/7CUsGbQb8gt+JMXK20ctW
Jrd2ljwwi8ZJUpmVPyIYMItnd9DOK4xLfz7Vg3Q+l1yvD9IJrDQKK3CzVFOp17H48LVsyW0oVlNJ
BbKraMvgMC2pItuyDZ5t4dYhkEzHbGMb9S0dGp4CsL8mLxZpZ5nKk7an4CpsypxPfMqyk91bHmgJ
JyOBamhG+8NHT9ADDHVUc/Jd351iv+uLsypha7P7tqgbMdGTwyOJkPNj2FFmePAJ1Ex3qiiGi7FC
DhmNBZmycU+i6g3948yg4Vkv7oUcVvUl8VV/K3NbqkiUXYb+jjG1c6glHRpcYBZKWoJ+sWFw2St2
9SzG+3pNjSz20rJ8dUjg7MgZGkL71PMwc8a0FvhfMWKuIIaLoehmjKW+3EGwcAmj4rDRG+Y9GG51
0bofudlPnETDYnAYNmPxYmUDwksa2D2JSXUCyCBNly1xGcVCeWHS6PvBADS4Qp1L1cljXX9wxM1X
yqy9LN5aksgRhXbRXcsCHq7JP/apcL0mJukDzTPbEjLq3HOSO9lX3GxSNOHyTP8EFHBpLziNRgrK
SCrHW6+MfNV2RIoQiUAleYtDFHaAUiFvTqFZPs68t+agRwPp0oSsp0f8SXFkByN2GnvKNBAeizza
SYzDIQRbez2XSeqeakRAzalo0d7tbETn7j5Lt0VZeFV6i3F/fv0Pt25M0QwGXy5dxLtukusDdrHh
5j9gSiwrw1wa4VVjVbHg0D5iZ0/rwz83jf9mqsCCsBkuuJZnWb/mc3uyV8mqW8kswXBoFozNlWHY
Y6zwE93I2kgekwJn1j+/qLmR335p8wc2wYlb0IVn4yn7uc0/gdBSKdmDyJk0RngXdCsA7aq/6B2J
Z5j8lJNJ+NuhohUc581sHQgSSqhfXOc3g62/zouA90AxE1h/3dD2NmTVn+ZoeBZUa0OojdZ506NC
x7hY8mB+9IhWuvnnd73NLn5901yO3RDjnAAy9cssxQLDi9SXfc6hm3fplEg0Ja7h0//Dq4QMB23Y
ZYATty/8T29IuZkypc9N307NdV8NrfHYEPf3m+HXX98LF1F8oYAk+PbYln5+FXqHdGF77jgjYZaH
xk4sJoMMHax/++sJXL4XE4wguSiB+8vYscHzZuN+aqOZ/wnRPm+kJY4tYlae/+al/uZJ4MqCKIEG
mevw1n5+SwuW9znBnw4UEfnLuiodGWlVXJp+TT8VpcV+9JH4/vO39XcTG8hywgy3oXDo/PL+sGRm
nclhQIebIm6cuKDrQnoXvdt8yMRcYoW0OUpKv/rNsOjvHkE+VGaKNhBGE7/Sz29XGMnWVkT9Yk8W
or+00riDvAAgvdlBwzZmMAWmh/+j73pMQQxlRIRMF80JHJ3ffAq/RtJss00yoGyTJ9D1A3iJP/8w
LiaelhoD2rdfdg8llvDYmuip6Xn9HCc9XdWGDWlpLVBMGMN0mpy+OoaOQloCuT9uprw7gB60Yh/D
8B1TSuuUIE7ftZjGfrNh/nXDCDyeXuhqfHrC/gND+afny+XS7IsspPlCzXJptIl/Ivpa7Hup5G8+
lr95yHwBGdRzPcHfv8J9CWWdA8gxeOZRG++A6hVH+ojNb17lrysBIYPJfdRhSwI8uLGK/7xjuG5g
bG7bDqNNOO+Lju4wJ2rwMU82IYltvgmYkxmvCkHMbtVy5QBDg9kh8X6zQf7lCQSTaZkeNwq2FfDI
vzwMqe8hIXTJXjamBMoMYYER6QHuJayRLlY50BY7Dc3f7Jd/eQJ5Ubh6sFts22fm9wvCzddcTvJt
JyPrs4hs7pC7hKzXyBlIT1cEqV5MEBbiKmew8c/P/t998JZrIVVwSfELRPDL+zWX2naNnPebObaP
fgwlYFFkFhVwbV31BtJe2PPWDbJr6xKCBJf4AqdpkFjzv7v18RmwxjBq86GT/PbL1meOCX5/ii3M
7kiMjbyFL7/NGxVTO1BJBvbKoD/+87v/6+cO/xEKJacHZy907Z9XHcAGYf8Xe2eyHDcSZdl/qXUj
DY7ZF7VBzBGcJZKiNjBqwjw7xq/vA2WatRhkkZW1K7PeZKYxJSICcPjw3r3nFjWVOSa4ChemUa9m
BbCIoFe5Clywdl5pEh7Qhx8Rd9+47zbauUXQxfcWzL0vL60Cjc5j5JTYP1AsSmj2Jwo4HLeLMH4Y
VZOu4bAUvgJYu4kd6EMIq/M1Pexw9/49eDWXsLgZ0FrZ/gH3k+c7gjHx0rzJPRiqEk5fUwwjZ2m2
6cngfSRmezWXcClTODpXYYq19bMZNhvq3lA2G/608NJ9nWXBxjb16YNV5fVVGEW8TpaAicgdPruz
k4giqxuHgv2s3hC3ksd3o4Zf5d/eNocZi7kKKDUCrHPtkxLD6IUzuehVxTmyj3KYOFaKfqGn///+
pV5PSY6x7AvJ0TM8+QphHCRECXTIqfGGRzrJ9JVF4EHsOZucZMyVnDsKZRk46sv3L/v65WD7xk7R
EobNXOid7Y/jRVleGFDqWldLt2BXzNOYBQCQxDBdtMrA4oI40XfUR7PhGw+QC7NrdIF+o2k6GyYi
G/TAUxBvXWMkLVeO0Xoy9XT//td76yoet5Q5z4a2/WoNDfAGgHYp4S9B8SpK98uYaNXt/+AiCzuY
V90GEn82wfRo9YXeAUP2zBQVpqizm34uvQ8GiHj9DqPnQ6tEruTCXD7fwXXm2PR5ERQ8qs66Moee
biJb5wsKSJrf0uf2Bcm8W6e1oltcBclqbru0ppyNhQJYRLHPIW+cvHYhCdi99/z+TTjD2qIa8xba
rm0YLuYu3XDPHigIudgIqPStSIL6pcdh/dRV9Z0zzOUJc3VyzFpgQbNNFqzvDm536cGK2gi3G64A
WoALskZ6giIZHt//XG8NcCIVCA7A9wC6+2zVBedGopGL+zGvRL4NS9Lm2x7DiswdzPzEl4QZ7lYx
yR/vX/eNp0VSw7LlZXZbDhQvp37KawTnCQZF6lBY6QOPykhAQ3HQ849mqTNi6+9bz7UWqSfREBaS
kJfXonXZa3NNJnKd5qiFqkxf59lkbsgoNjdqQjzeh7G8KluC12w5o+GXs/bBbtVYRvmLQyfDkk0G
vGWkg2yyz5b2TE7UkRQ9794y0PMbJOdkbDx8VycWPuOxHwR+9SMNi/G50pTx1ZTjr0Y5gg0I/ZDa
AGGUem2xieravUFzOo9kSdfOkiJMXawi6hY1QzUaqMwTmwJ9DP/JqfWPBKhvDBjwzAboAU9nCTt/
cHQKJ70SHSsLhoOfdhh7d2Q+5Rv4XMUdMRjao0A9cDmaVO7eHzLLYzq7g7YrlqMuAkjbPN8t4BxR
lU6rYJVz5W+Dh+tTR/h6xzZCv6sn+dGr8cbkuNDyWdZsdINsTV8OmwIpkaFHMKEyBIR37LK764kE
9A++1Rsvgsv9JFfBBuAuzucFVpg4ERJtUcGD/aQXZs2MFcbXXlqJf4f9/v0isJ6YPDzOMgipz8bg
qGyLGabJVw0xzJgl4DdD7utOotcQZyh08WrQBe1qkHqEWVe7ZsgfRBxccAYPTkZffzD5vL7DrmDK
4dj7u6Rgna0MVVaHadfjDrE0keywmc+od/Lwg1fv9bhhz4AUk+oI0wDblZfPURoAgUzeoVWYjfFj
sQR39Ti/9gUy3auyoCXw/jh9/US5ns0WD8kpwnPjbEq1tFRnt8n1LEAZ29aiw06POdhGZav/68HD
pVyJEJx/MVTPvlpMsy+rR3ymbtc1B3vZH82pNx7s2PsIwf/Gs1q2yMjpl0Mam/Wzu5ii1XAzRkyf
YW61c8faRT2c0Pfv3ZvPCgcww5RNHqKel1eBC6On45KfFiCd4THZzamg07FSWIn8gDjTDzZAbz6r
P653tgy5I9EMXlPzrZpu/lQ7HpYvgWU3GvOPighvXcpkrWOhNW3Cqc+mk0a2waAJvhpztecTBiJW
rcqaE25u64Oj9FuXYqGzKahilxHOcpf/KI2ExlCNokeqAX7cOhCOGvjmmIurUgdj+f4DE6+fGBp4
6mWeDRKd+u2ycf/jWjnMAir2qOUKYQiCh0rO6Vbi3QA+JbqxLBtn1eVWd58aMwKutpm2SzHrxonq
YJXYVZ37sLG9tUJgTtdfVfUaN4X44JV8PXiXD8mgEsiypb1EOv/5IXXFvrHqmGSdEfjkKIJgG9I8
3b5/L17fdo8MYNsx2FBxnD4/dNGOpnTUu9nKQGG4i4I8O9Q1eY0YR+sPLvX6OITbZfHDsw4vBdmz
wVTG5MZgP8hQHs1FukYs4D6MHsKaSQAMBhDmCqBz3vTRLvaNp01hiq8IQogTuzy7biBR0lpspvG4
Dk7gQ83GCe0Kte9FQCakWd7x8NsjQ32+MnqrP5FqXcJ3BxJUuZSsVonbx/ejSG90ZAOfRQ2+4N8+
BEoxDnst8rvZK5zfmVASFKIrJHWN4XWfNLAMl51OVSkKtY8Kdq9vBhEQLF54TpiAOWW/HFV1nuqU
quOUVDspvxpGCjUNSda4hvtR3tRTNH3wsr0expIzBENZMEHq9EpeXjCp0B/UFaWSsrbae1jS053X
EIX8wSS8fO6XGy02diZhZoQG4Ww695pUdmCXHoZHUigxFs9jjji7o5+HatqDTaYq9DH9gAVUo//o
ywzx1/vP8I3vyVmfnbJFgYQD8PL//5hTUijS0shpRbGNlhtZdskmJU/n0/tXef26LvFdBBksZ5Al
f/3lVZgjG9R2KqGha/Z3ZI7cUpnNv9gZS837V3rr+0jMJwLfDos0sfEvvs9Uh1o8LKk4qS6DbVDl
/TdXl9Xn96/yxgmYyhUFVOqH1HyM8zSpGcJpJ7IuWY3QPjaJodAFpEQqrl0wb+s4leHGwam5tgyF
jALm1WZ0hu/Kbr1dhXZ3i/gLIXwCdVNQ5/4fDCqG1XIA86zl8PDyHiDTxDI+EJmmxRHUAfTAwLro
18/tiHCEt5mjuEPMSOWQMNtRqv3g+q+eAfeFUcOsjK+JJ3E2czE5NkGHfdVPkj69jzSZXoKWzT+4
yutjPltr9kdUIZZKMhvOl18zBYfcsiBHcCts8N+OiqJdMgQo0IuMnrWTpt5eJh4SUIH4epNH87Ml
on6XojPfaHGnIAtn7n2EumD9e3j8K+/pf89Yev2/LFRy2Ur91+7SdRJ/owYXv7CX8jf+tpda5l8c
ujiFLLkuYH2W3g4aP/Wf/2GJvzip417GabnMRcuJHSqxiv7zP4TxF5I205QcqSgaO0u+0j/mUiyp
UnBMZZq2sf5LBsi/SJV8OWhdJmGUrLzJNr+JntD5UUKWwJkS5Rp+LYZwT4mJNBkkm7s/7sfN3zP7
n2a/N6/isTXFXAjT/XwLh5ZrlsPEVbzUmi5Y0qOHTCDif/8qyJgY+/9vXaHsxffh3eAQxpwuaMC/
fDeyPoqB2jmTn+LnNnwVYUlbI7n1bryu89odewW4rim6NH/kvMNGGU3xWlq9gnDnQHFSqCI+g5Qi
3ibXbVFe9sSLmMc61a3eN8NmdLdF6sKTiwucZWuFhBaPQNGNLSYBoztYiQji/YzCYCfc2YpQ6ikx
dZWPRN3loyxiURQegX0XR5len0Jc+8EK/Rg0kMqywlsE1Xax17veVWsXaazYOMFofrfk3Hp7a1Ri
hwUD2mzmActC25Im10FpQaZFcTeeBgyXd7Ybe/G1Dm3mYTIMKP6ek6T3fZ9LHS9/UV5ZxqCyrQrr
Dmt7ko9EZqggzzfYGWbg6SOmNAxSNmhMxKHwDZNZL10cPJ5ebZoGUPFvIbrlgNmJgodiUJgUbCOw
meRTr6zIEZEBGKDcabKNDOKiP2l2jF9FcdAsVkUBm7kxhlldQFi3rGcLpS8Gg1aVxUPRWNWpQS9U
k7TuTqQa6XTpRIO2ipoZLDqQodOiRyXA5hkjgnxuKzneF15T/epz00FmG6rsa9gb2ddY7zBVxL35
i/aCXTwh6CQEpcrGXmzQkxlMkwhxAfIkWhfvxSzIyVKoy5J9ZWAruZOOQhlnA5FHnlpD9D5hKONg
lYuxSteWACiG8UazinVpwNPk6ykr3ED9Ho2dLutq2EwSOJM/h5006CHDdzg0Dj6QLXUT3UW1kSgd
7mAoMI2QngqSGZVuta/JOr2257C/+P/Ts5oOP5gtF5XBfz0/H9RzNv05Of/+8/9k/np/UcuX7HQ5
OdGgXGb6v2dn5y+89Gy5sS2C4qJtx57qn9nZcv/ijGewcRS02Jii2d/+Mzub9l80tKmX0Mdfokyp
Bf2L2fnlIQyNCjZ8ovmWLQ3Zfa/W+hKJMWoUD9Z9rIZTAv+VoHswUMow9xCQCNWywc/8cW/emKuF
MJctxB/TKK15NGIEPrJYMY2+0mgYVp42llC6X4E/ne+rwUuKQ655FZlyQSJJn+3bxLkog6mqyDPA
9HI9D4EAz2JZRX0iow64DkKhDJZL33ikDbQuaT3IPOL5YAVDs6m4tz9EiOV3nUBryVZlE8lym2Tu
pD95Wamb+0pCFT7qbZyXUGWSqti4dT+u0zQFllelkFr8pDKqxxA/8w+2vsTMzy0C8JAtcE1CWNt/
6dMk6rcDWlVCQrA5NDcJpeVP5NSlwbofqtk5Ct5yjJUt4iNI69L6YmvdHO40z+FslVApIuRnOYub
mxZRy7gqkliwWKYOe22KMBopYHJKYaaO6RRPa9L4Yve0EF4RryuYV6lvNA2sRybYMb9rZYytqwx7
uctF190mkRDXRhgS88HaqT9Bf73WiDLH+ziHw2UVt8U2apwera85uF/yIm+hlJWtVd4Eg1vm2wym
vPapNU2aDWowuwxqbqCzzhKDl+wEfvqnQRTO44gIaINVB7G2XeXVk1fRDtHh53/rWpyqvm2nXrAO
4pkvWg6xrFbCnYz8m162+UDKB+dFPyNeFE+YxsK7UugWxJ5cdn7emJFcd1pe2eDRdbwqRDui/g4M
81OPnMnemugtCJByQrUJK0tt5m4gkhZgH6bcm3ia+v5Tm8Ov4Y/k9dOSLrNy6olGhtmanJTC0Z2P
CRLkq7RtgT95ROh8dq1SxFsI/BAxgVkl33UEvhjA49rGF6VlhrMbTc6RCJlA+UGjzXGg72bWhRl7
sjebwXWTaP3ww4MKKkzMAjW5UNgxZr0iUooU662yWuo5XU0C2U2ulxU0/4T/RDzJs+8tDsj0hzMj
Xlx1cVlec+mpTrZNEBTpRnNl0NwAhjTTG9yIKt0FE/GXpFrA1kh2SpmML2Hnens70gIOSQkj8qob
1oNhmMONztqc3CNuirILm2HPKHTS5U9jXWvRq/v//NCDod7vR2kkwCd1yW9Gr+66UBtSz8HnSJCT
R89LDIHdz+tYQtU5IPFxna8WeHAyXMLcabcVVn/tsakj7toc9YxmM8afwNrpmButHliCp6HjW5Pz
y/8Mq8q7LaoC3UjXt3X7NNkjq2Dg0NrjTSnxunno0TfIupf1vrf4+xqZhvqudCnM3PdZw6uiVyOY
MmJls+TBZaeW3gyOVeWfkbbnpJ+QBMGQbgH2bBIp43hNHkD7GWOQFh/oPyXocieqV985jxG344wA
oXeFWxc/VavFv5AFQwkwYJA/RQWW7qQrhdraQhzTVJDrF87eg5lYqdwOdmt9DuvYvSrBi13WU7aP
wtynaovBknChqG4SFGoTgBPh7jANHRLkFV87d2p2bAG2c2jfmxNlYzvkUSmIXnAZwhUbSfdGhiV2
fxCUFCiBBfgO1vOTmYrgocct02xSclPcW8dgy2nmv8hCXOTmUAl2eka7v5t7sNsAzLj7oLEjJmNs
nNIaPhWCiTCLjfKHkQPmX3C9t2Qc7SkVNVs3tB/7BINEUUTWuptBNEGUznnOl26t6nVkiT3objbD
dRUc3KL7Vqj8GoG7t4HcALMv0D5pCcqwoXWntVwejJxqJDLIqhuM0rU23g8xWFOlR9s2gvDoxYN7
2beBYjj0uwXsrU2x2GAShLLVlVcu+HALX6xbjYvv7wpQ+QNxLXDqcIBnoaE2YKoDH4xy9UWEAodo
+lBY0wncOk50ER672ds5egRjzGnWjZNah0nW26yhbWTAFrQs1gKzm08gCQjas7FjdnQMtzo2ByIm
1MkkQW+D9eqOFQzrWskrG1r5EfLDDT5Zb8tUZT/O7vSZyB60+nmh76MWm1BgzM3B0iE4KQIf4nK+
CIL+azVT7GsKDN1YyIluIxfOF+ngraRsGqIqzV0XE+MnvcUpsOb48AO9yUETGf0gw/TpP01PAeTZ
aIXnnBSgQcfbpFOXENqFkYSfTUlV215idSSt+nmk1ucHpO9Y6ylOonQ1zFG31XvTu611CRPNVPWl
FTrHENTeFUeLWx3i7CrCtusHsnvse/eW/AnN79r4ApfKvvdgg0KmujLigIl7lARuWMkurEj9MlNj
gouY3dhalK8JBt5QCDXDo9SoMLNMslBpkGgOWiW/JTSSBx+LWgLCo3eAauvMjyAQ5+FWeuMSWuIh
IxyyW9GQHcZJSK+R1LcKark3Fc+Dmn/7e11w/NXYkyU6LxD+pO5rcpiyYdeLwt4PhZPcT3owIMsa
QwwaHAZicCVO+IVSMY7jGJUF4M8urtaR0aXHJhgrjPyueJZ1Hn6VWlU5K8dtJL70qbpg5pium+UY
hlzf++J6hThac1o8R3g7xTaPMDp2eZJCJcQ/3I1NuA5xXO5DJwU71iRmlWy62vA+t1UHbT1KkPXi
8LOAsA+y3ASsF5dRSBQpQ30O1zroxKcxUmLf6JH7lZ5FTbgUSb4pu0eWibTvtw5JB9edkM+6XWcb
L9Qs00dMkGGQEGHpfAMqq8SFRDcb+14XhkiC2CxgdfT6alfh8vMH1TmrcKaBX4tw/CVpra5lWaKq
JCwwfrS9aobMhrwf8XGZYsoWNgb0NKiNeGMFptOvWycAv2lg4R0ws5E8rCeZusrjkPiOwoh0b1vo
qX4bYuEa1ppe8KUNYr7WYdKSRjhHDlsuqra7rsdo1/ZNdJ1r5M4ExuB+k3qf7iGZ6kcP3h+IDjDF
TasUwfdRkq2cMSeGjtMRftsYD2mtO2QsMlJvAXS0wBS62eR4qKX1pTBkvMrgjdTYctpqS3RYTVjW
NO8NfjquPMpgBz0e4ayJNmXVD8P+O6KNaWe2ifhSV8LMmBKzbF4V1hjVlMy6aI+vFJdQ5/SbNO+U
sQ17TWJGqWP9wR3krpY2SMq8VvvAgvanExuJoU9jzinbwF7Z4WBdiqR2j6GRl5+80X2Ms0Zft6hc
Ml/vW0Ksq+IqpiyyUoWza5kXATciz1g3piY+48owNiyx6B0C4AxzPULlZ9N+G0My2ltMoHtF6swh
NksKqGzcmQ45AXNIbE9urTU7rEVYXc2sP6gG3o8Zp85tz177tms6sHth7ZyUbf8CPpsdKuxFOPO9
PqCE0EHnIEGqlL4sQ3GZpOAMnLabryIjzsj2AQxNxYDKwHdOvy1JBG1fHDzs51fzKLdd2QQ7F/50
uormruXVNlXq3imtYYcVOkmwExoNOdDD2jfiOiLCgVvyEWxZZQeqYjLYuz1YJ3rLHkx22r5z45Sn
1s11MkmG6CdrKgUZD1bMzh3G5jhFHCqQGcmVOQyWj+dpuGXqASLDImTvIr2aFuxz0+1nmCo7BDmd
R7M/btbKhHqZoio+Bhjstwl9wntlmloPuV+boPTr5H1zGN+CjDafJAed8qdVBqjgDeWQ29I7syKy
Ug4PlU5PY1sBBmz8zCLJ0p8Ag3zy+tq7NBv6rVaX9XecKCHhzJo77JY85lXkjSEhO1nHZD1ZM6Sm
TG/Hzwgh4H5w8o9+QblnSCf5ZHwN0bmt2gZD1kqfJPZvq6mGLagC2D79oJPHVYRe5zsjOGtc8Sl+
/376VgHvSbYyjfoIZKoxXjuD5plH8INxs3eUjfGKcM/SPUEsuc3UHC1OQFniwukb9xgh1PhsUh5c
LYyMY5ea45EAaLzgpUesnJt8J+sVivGsRH9hl1LToDpH9S0e0eGY0J/1ZUMcthGrwk/1NNTIChoE
DO02SFdmz6ReasApfCOeEvLNAhJINj3bnfA64vGH/lCR9zIBpeZwQ8AJ1IY6j3dG5xJcwcjcm679
3AK6uIsdlaVbcquxurMVg7KjquxyCArtoJipL7qoi1ZYKx4C2FUnZnVx8vLZvurjRhCygaJAAsna
IhgMLi1m8Wt7KEgo92KNPUAY39tDXazcmhTscsLd1XPExh5lWt89iFSPyCPai7HJ+lstIJyxwBeY
mFl90CczvbBxeN03xBJu52qMN3BqSN0i8GeP4bgJt8xB1RqjX535uY6DsvKM4TJVMMqxRerlpgSG
atczo7kj67aw6vGO/FcHwJ/ORiMu6wjWXha03cnmQLmJprpfm1Rb8eux5O9Go+4P4GRNdaFHgbZd
qh1wXR2VrnhltH0NPwnAT0EyHVVaZOhTzA6xAiQIVa4r7Qen9axVUHDuTkLe2s5WBov43C6nSoEw
AujnLlUivAlGx9nmdCgus7pwH8Jgmn8lUnMbX8Fqv8715poDZEvKJZ92I7PeWulYabF/kyiwGpXW
yVOQsFfUHFXqJ88rEhYcz+JpIbtv4ma+U01iQ/tnZ7/LBi29cdyyl75mhSQRotBiAgvJIDJ91xTR
scsGsKMkYkMCqxNF9mQW/6hLcrnzzqq2UxRbxJfnMFS3sHvMHq6AsQxIjpmUSwdXA4KtygtNFe5h
asmYr52sX2F7UNdLB/ibM3X2p2mYoKq2OEl9vWtJ8Y07a9roU2IYUG3Qj/hRA8xgQypXuh4JLnw0
w7R+srNQAUu2zDthdvXGhhR1MDyXlAJ8NwzINss/d0Mr5MopRovUqrSUv2ymos+67v7Mw5FVtw/Z
BEdG2xPjZVCVBZQXGI+kWTWwIpLK/N6gPVib2JzZsSuSMpsxorGKJKM6RbORHtoGBBqaZnQQaeaF
m7oGoaTFSYwXk5rrlisD5I1FvjYUBBer6cCw2F37yOKWH9qhMa+6eVR78ErlwgaWJGeg+84+ySRM
LzMYfp9zZ0qByZEe3Vdq5u57J5fHcgwgbW9rE9DzBmVNR3OKOZ6FQk+THxlm5m2fdbH5ferM9DnL
tZwHO7nfYjWNx4r45F1SFOVBb0iU3rgoWAU+7zSeWIvD4VY1gYuOMnJzEFW9sD8BQTZ6SreqeFQ9
D31VMo9dDKmuQbHryEP0mQDB7E61nm3nTOHc7tI43Rk1QKbVpNL4NjE4ExGfZjhfMxFmhLGNORRz
Y67g2/lTorK9a6SkV2Wqdb8NlTfUFyn5CPj0p3k0AShFxXNWTPWzruXz/ah3M42GUpMNrxH7Uu4e
FefLwaIEvupTYEOnNJ0GYC4egWoOajU286k+7xt2nL/YnC3hL26E712LtfjSIH2lW5s2r9ho5uKJ
6hRxLIoMtJMbm8FjnRNq13b6kgPYlj8GImoibDWythlZU/uc0ts9DlGx+F5+17fsrOe/c8KFv7Mu
9NFh0Mh7Ilq9rzAYO819nBLHAKLfTCIAQla5B+w2g5GIq/6oeXO9iYQ+fI4V7njCoRr2j1JEj13l
ZccEXLlYIYULn/H5U1iwtQA+NbwMjVoDCiwzOyxg4MfeMaC6R7OguqYpl8pAOtGKR5nctgotgJlF
65Fgt2hdM6lTpogQdUEFE/HXkQzldNV05eJgkciDfC+PDAg9jS2qY9AiJFiBami+87fZ9Ns9Ww2R
ZtUTPLfgVLRVMHB0SNIq3XB245dUCLQhb4W13m+zyrXY2WO631htbt17op1XrEz8Md5Jk8Ere9JK
QjNPCBD+/fPkd90JwUz1hCHCPGDhAlUOh8qXiWNkkIttfXEeDw2r9WLw7/SKsCVobPusNcaUlJIQ
8vp1HibcDLTYs05G8OzM+SmT/UD/rJoGyk4msOx5C1VqQRmNsBiBx4ERX01yrJ4Ky+ZeVTBTQRh7
Af8UcN9z0NGsM/emUbSGx/HXzO4hOvD4G5h3aq+ijlVIS7KJDzgOtZletggoCIoqkJtv8mARF/xd
yqF+xU0yVEIpqMshR11EiRbb66J2g3Ijyb5N9vqgEZ3m2F0y3mK1rJ402+QXIIXn9v1d2yHgh0+l
QSpvt0Or8wycKuTLOebIn5HlAhJr7VA4u8mea0peA/yLeQ/ni6+kWpPfr3hOVF4JWi+v4Xzx/Cm0
ifxUN3XePqEa4idkkc3lvU7mzHjLdBkmuxbVcXqpWQ2DkoAUvmk+jVZiE8SWdOmVYOrJL/ou7R7Z
+LfqgbzEoLkXrT5X26F0y2VBCwO8cTie6lXjVfw2IhT4oM0AMv0KkRKfiqZv5xwoA2o1zntiJljS
yfBMmpYZBYS8HE8eiHUyOByTsh3y4MBaDVpVdBiRSr7imOGm8A1iFWBoVEQrk0uAcb618gsNprvf
NKP1QGiDwSnVS/AWiC1wlzn/bAX94Pj/RzeignKbZfslfG0XG/0UEDVKNbO6hookSrL6Wvvp/ebB
S8ESSlQa2ZYHQAHhFsZka2nQ/qGrSYbQkHpsMmoNs74uRjOmp5r3DqIe3W3irSm6XH2giDBeXZS/
u0iybHyadGXOnSxspunOs3nyHVernqje9WRjMhp+Nhzv1kY320drauva93qtCDn3QD/bTpRaECOn
9W025PjhZK/bKFqKzi9GPd9OZm1/rUE3QaSLlpCMeq5Y7CdF6AEHFwXzEyrMJwKLo60UtTjivhbN
WsKv/8jP9VIPzz3lzfRwDntIWoxF3vLyns6aUQmWD6QeVDYZ22VzCKMUFaNpjzfNYA2XposPKyGU
4vO/fJoSXgAqBIwFaBBoRb28cs2r1scwVv0eqc8FsC7nQNU4+hnZ8HZ9SQfqIw3womv4s/XEl2XT
CoIdp6Bjopk46+A3Rdyi16aM1JAOczVbfUHZSZPHESgZebGB9C7gHrnXmt1XR9q+0qd+j7VQp72v
bTVVYnCOIhPiw/u34qWUa3kIuIAXqTUNQRpu5xiDooaMU7Ogk6ZhwGTL8/EmiRq2i42esDd4/2Jn
MobfF0MaR31zMUjzPr2873D4nLJsBQxDUgkDUCOVCUFz/JcqXrqXKLjQfpAkwciS3PaX15n6OUl4
p0pezpZqOzzBGFYY6QrdilIGa8P7X+t8IHO5RcuCAsaj12rKM5FaMYm4YD4q/er3whOPMb2HaaII
tPOClEkfh9JShGJhoLI8s8dav/8B8NOdDS96nWhLXYx+tFQREy///4/5KR6MeEzpCxGXoeruMWqz
WdsklqUcOpBaeM2ew+o3WoswZAteIX1C/15q1HjqhTPrNhjVOwSf0lc0Fa/aMCqhWBWuV21Aa5GV
aHpJnKwCRYQF1Jugp8immD9WBDfGnDFmY94THDlA4tXI/6QAXLiZP+mo0/aY2gGx2J1i7v+7LWP3
ioWWRsKyB7VMWkwGtemGloAF9TLXxvarB6EwPsEaiQ1S6mynWmsgGSf4IUpXN9kAlRG47yjKe84W
LKh0bugO1oT60rzqdX6xB88tAhIdYMIa9YU9LIeAf5Y9hBY84QE5d9AFbkM58VPAfjbqi8GEsGMx
44ndoKNsANwGHnRl9GgjuJEq3ikTXRqdUzN8DquxCrZ4ULxj3rQUgi3ldhcYYuUv+IUsldzjmD0A
0t/62CknCB4LCUfPb6IoepgbNd+62qRYTA2Lj2BnAV0pg/p7dhE3FQt6huI3u1CeNs77yJ4mTEOZ
xS66lFGnfRoTM1CHqcSqt2txClKcqMyE5CIAR/m2ND1+jxlTSdoYc11MviXZUq2mJmIXleJOarfU
aaDzjQn3MqCbM0MBDDV1UPnIAp1P2Gt2f+9H7DqV8XEsLUI6Y1NRSm2LcdT32Fj1/ETgSu74Kq4p
X3dyquoN4dbLniW2uAhyGTKWynaoASCFcSz39PZ+34Qlj9mlDd4waEAiXczs8WGo5H3U3gA5rJ6A
JZD1aVRjQKV5kFuQuu6jYTaMmkSnzzFpQ30VKFXkm6BCqV8FmveMrviyhcLFslIk0xWyLQ6QWZuQ
ifT3Lg2IMK5U9FGWr9V9vraobP4SZWrcTmEqwEchG7fXcOtmArjqipDz91/WM+0Djh2mCrZQqBxR
pznnzlGJkLEyBYjaGFTWSCqb597yHZmnPAs/1krU0RUALm7g+9c9n3wFrhCWWZfrI4t75Ys1Bs6H
AdliPsxE5vcQYkK0Ljnd3rx/nWVy/UNkYaAsoKCFudn2kPqhuHg5FVFXRXaWlI1vmZr7EEmR/0x0
s6n3USLtBVHncnDNZsxNp2AW5RdASsGv9z/Cq1tM7oWDFYYWDmpCdNgvP8JMCLRW5BBYwSmON+XE
Np5Sk3uLzwJRhGlPP/Jw4h68f9Xz7RrfGHXMQsdBfOh651+cHlyEh5cKUGF5yWlJGZyZtZZ2d1Y0
Txgl+3+EqSSahD/LNyQt54s3Wklme0IG0HktusAzySyZucmYp7SB5yiW10RSE1QUjuZPOTVMJe9/
u/Phg3eBNUb8VuYucQpne6YC0QoGgaQmRpqjCCB3eLO34OLn4tv7F3rr4dncycU7iJXn3PQckckI
i8ud/XEu02+2HcS1j+CQH8i+rAjW8cYffws63r8ub/7ZyDX0xYzvYtAw2ZsCrHg5bFj0CqcNxMDe
R2XXuk4C2GTpDVJwQHXVBq6w8yN20/GXDRf7hw3FBcNK4rXPbWTGaqN5U/3DIL/K2KBVsU8khtHN
R8uX3bp5b95XZJpcyJHqJkTMPnmQNKOf89jQ1RIy6xFsTXWPpZbIaSCncTWsjbDvn7PYWyQ7sRyP
RJvY5doY5PRs2j2wFtCqdXLB7EyLCQPRtwFHZ72bhTEe0GYU3s0oXJarKW7C+EspvVwpSB01Cmyf
fKjc3BHozkLVsTHQyEIJOPHrPYz/g6Im1v2UhmIaagNvro5DOVsu7bSi1/YIbpi1IytRnd90wDZo
VS/1AxIf+Xnxu7ikmZwrLrEizN6N1U/8hjAjAPhKV2VwB9tX0MadB6Xnx84JEm/TeqpCPQQclzOv
ATPGt0gANVg45XwTYnBEVuJZiFXmiitl9Bcv6x7yxDaeLSayYki06xZ9wCciZ5cPFzazD6Bw/pGo
YqmwxVK/bu1c8UWQ6VBzJh1tjZ583NnpAmI3C3Q95N39yjLTLlCl9CEL/+TpQHuWiKWL1k6oWNsp
NG2IrJ1FEHwxUeGE5fgYR0Xhbqe8k/txDs0vLQGED7bHzmLtaY5dHbXStE9FA/JuNUWJF28KiWy3
SZaZSaHG2/9f0s5sN3Isy7K/0uh3Ji5n8qHrgZNNMpNpcLnkL4Qm5zzP/PpejOxChSuyPCvQAXgA
gXCIMhp57z3n7L0242rLIAEsZAtcUq3XXGuexvbUZSvitHrST//cE3S6gy3rWihlN/9sCqVaUnYv
dTxtX5VtcSaoo4Tz2D//PpMgKzqJBJX2DSROS7sxaVk+z3oF4dky5noPAdc28EF10ovEfOZRQ2ZD
90gT4foDWUx2KmWpIrK6lgjQ7DnmwkW39WDCNtwT6DvjBBDrMIRnsOthHrRF3zU+KpCiIA+A8D43
n5FPezoCH8lFdsjD/E/5y4qIWUHN0Uf1zigsOtZYy4k4NdU6Fk7LO1Iwgdu+XJjQm8HVaCtyPpZ5
3v3x5v8tff//T7bUdqH3quZAFMV99x9/BFSxgHuv/esv/+GXPT3eu+GzXe4/O0CQ/6mg3P7m//R/
/q/PP37K41J//p///V4NZH7w0yDxl78oQTeXxn+vHD2+1q9//fv/Tzmqq/9A+UfL4T8Voygl/7GZ
M4TGBrA52P5LMKr/Ay0l8UGWRUFNZccOtDUlUPorgqwohWoIwTEGEuQUf0cwitP618WZn49fb/Po
4J2zKHG+LM4lER0DNMryil1IOVlQq4g9CDXHgN0cVDO5qebMmG7op2+WPV2grBKE275oaLdy3Tgk
ZBUPyExpRQtz+KxnRsiQqp3OOEIMCmicr5dZLX90SLHD5M5Wwj3CfpZgugOA9aTCQ98ye5HQQ1zt
JnzkYiodU09ftdSQHHOVEn+K6JFQn5E/WsAf7zj+E2Mbo1ZzwyjJn1ei3rwyVT6iZSG50GoNx4pu
ybg/JWn13q8wNopFyqFYmhGKwgdFANIZYm10+9ZWSVBVvlvV8q4phba3MzO+SHmc+11F0gYn3uKs
Ulrv07bfZdf0is2GrOLoZi1uyBL3rEwc7PUE3vVeypEdmVNTM8KR4TJms+SvUfTcCNIzkIajBH+3
K87m05G8UlM5bARrGyoscLN1S8zQ3gf03EhKdA0+PDznWUXUqJclWSB+FB0m+lCeZJLLPbE1zBOB
sY3kGsp7Ch2KJA4MIiX6H+jIFK0QBLtK3pdyTraB2as/a6ltbyOG3B4YZe1ZaqXXQtVCtzAzjY61
kN0iWtOdrRYfacfMqovQGfQtDEZm0NFOETPj6pBww5IlK6BJ+j4OswXzvrL9TfN47JYm92aDvlmr
6ZNXMzJwBNXiuZi6yZ8qJH82Jg6XEXdDcHyb3tKDMXfrDIM2k8b4JkH768l99hw1U+eZUv42bjT+
LM0RV45hTL2YIqALx/yZwxtZhr1cwMjgsR3q5kc+Ltg/lzL15KZfbtRpNmlDV28wrWR3WMyXEhoP
txGmkt7Y5KGRHeqa/RAHSq4/8OUlbkm+xrHf5JpmY8x7Wjt3C4oSVJEwkRqtAsuhL9UDItUI0Lf9
TYd/E2gA6tyQRCCkXKXmWdPUHdcpCa+iDy0Eb4t2Iq0kelEnIqf6kqypppRlkkoBe3iiGJLXwYhM
fxm3h3zINEQaJZGRObMHtRSIh6KlOqaQQA5MGzkYjR0Q6cZCNYNcCXj9ot1wviCDfm5n2qhoV5Oa
ABx2GLoWWLkRWJkjSSxNSSHeNuNPpG7juUAgzBa5moqfYQbzaVdPjmUGiRwE4wRmWc7W0FOUOb7d
tM0+9P1tz5UiB14t87+1QuXIGDcA7cj7KkNjhcgJ6iYsiMKpRnWfhyuqHA3atozq5jmP5cahIW+7
g+i7nYLW+SR3c+sbqUXEY7IQdojGbXIxaGcB94HYWGPN/TGe8ehuIwoyUIdDrCiwaiUieeYhjPw+
qtQD4H4oTCPcf2D2MGwjlUCMMY08Mxq/lbT7yW1RnwxpwnMh28uRMiJx2tn4zjxd3s2VDBDWTH6a
GsGb/YiAadL5ONKw3BKezt4qkcljt4V2iU3eZA3asheBo0cqTJgRBRvnzsSwdktF6A+hkM05r3KI
uDanVH1A+5PIc+ErYyj7dMMHEj1zJroVjcqWCh8DSkQ0fTFlzkAUg1NmDSqRiAOrUSSvk0TcDSKo
6hjxcZ1Mwq1uibbccyQYD8WwvtAOpJer2UjHxpVQpLmlCzOhQgOjV/lt3Zl7RMxG0KRYTv60t/2L
MulLc+yPrWPz8uOyxw6Gu+zXc71UgvmdEAlcqclPBTJ/nTdB1JaHPOfbJt92Kzk8/P6af5TxfyqD
+a2pA7kmHFO4Dxgmfr1oRliDaOZZvmrQ/ddma54xIUs/+ok7Q41RdA9kH1P7q7xPavzv0D1fahku
j18TNZUAM2YBZ9v+/58aglkt6gGzvrimWxavk/Ig/v4D/mU/NlDOAukwaCcIjVL/1wssTIB46kz1
2mbpD8buz42qDc7cq/88nP23Ne6XqpoBgTBoWjAlAPTJZb50Npu8wB7S5Pq1RJe8jN50qEFrxvH+
9x/nL/drq9ypa3HHmdslv3xdoQzNpDEb+zqKkES2dxH/G4TMv7hff77AV4vxUtiV0ihcoFPPaXdJ
tbu0eP39Z9iOQL88coBTFMGDzrCBbsBXBCkKe0Pq0eNdB7jy8XjSGOPO2p3Qftbx++8v9S9ulw38
0Nqwpww0TE6bf368uF25qBLZxgNwnMrAVk5/9+czI2EgAcSWDwMf49efr4RNSzR7I10l7L+rx0Hj
9z//r7eKOh8MBHW+LsOt/3KarMHqoOLLqjtV9gqY13EggCeCKZX931/or1/71hYi6lLeYI1/mfuk
vD/rEI3pnWX3wSh1D3ayvLST9fb7y/z1LaHtxntisJVvlKcvHS/THhIG83Fyp/T36voUoc+Rh/e4
Kf/mfQMrAKCH1glDFvp7f5zS/7SsRCrnKUZ2+TWuz3l+Ow6BOTtLCDj537i1vt43LrRRk5nhmPTS
jK2c+fMDBi+wkxcrSq6Qc1wlf5WSB+Txv79pX/BmBFjxDNCL3Z7hDcrxBxbgT59m1NqIwZtGWnU6
IoAamFhcUxuB6k0pxmNhDq6lp24aPv3+ul9fHvx4W7XEArrJ1ZjZ/PrZ4nKq58zQ0it2/fCTGOx/
8yWp27f954WACwAKYKTHlsefry1mEEbLskLmu84RIVr9OFbnFnsGZwkg/IoIB7+Ax+UgPRTwIG0y
IeAF/1AGFvBeqp4VMeG7JR/dRXmm3+HOGg+LMD7nSE+uSYWu3rR7c1fSbPblEfC4JXGE6JC6UJI1
E3zXhAMydI3MwTi7Ocz08NYaZYKytG4N4OXr+0rRp3/D3v3rI7N9anrcYC8goX9tHGbhgpOPhMtr
JfZ2c7SrC7CUv/3NcQne2Y1dAmn3y2aUV+hBJyNKr+WNTkUzur//8V/f4s2oiVeY1wp+JR/kyyZU
N3ZBniA3uUrPsfpTGn72s4mE62+OAnju6atasBQ12uRMpL88gF2RzrE9YVKjqedYjyYBfb//IH99
wn+9wJflGx0Fut7tAjONHLKHeu/3P5/FbVsAfn3G2RUwj/KPzODV+HL+QF2SikhiYm5mDMXzspRd
xcySfU8s6L6aa7LpOdM/o3SN3Z49ZgdBg7AdJbZDHl8mlaWMzI+yOhqb0Z/TMSRLFHMN3cV3kvSM
q43J5BjnKcQjY1JehEgTd5g5bHkMurRDW43hjUmtSmthUi4iSWe3G1D8t6jnvKjTrVPUpCbeoYHk
v4MusOqU3JTLWPXFY2wnEIMnEgddsux/zoSK7NayTqfj1v3ykXRR4tOcDFrM68gS1cyLpPYbphmC
I7qClHu0mlANXMKip2NGlyxQu4Ie9Rj3Hgj0l3q29d1Yw+Cr2QPdWZntSyLwvuBKRY41GwTbCBZZ
RFt9+F2NUUelzCl3QOzjc5c3NFbUsbq1YN/emxkSqrLsrB+b2HFxzTqMbwxkct/Q/jTnWCuMo2lE
rT90pY0YeMqDRIm1t4Rv9WjpJVmiMEV3OpmMH7ipJnfuTOFF9ST8mZYJ+iQ58gHCCYRlFCRSpE5B
ay3vRZIh1S7HFyibGiwoEB82Bkg3X0irbpPBcpQovhdK/YxWFXV1NxsBflpmiFY6n4hnkLy+GTPd
U9R5DKom506FWn2mEVn65H0Ta2whY6c2Y3xJDtq5yrX10iQjaeB6g9mqwO4QtcREN1gDcT+ZPfUp
4jkaPcO+InnWl2sVpTMtzMFppIqWUi/Mc6Nl8KtyhT6ClVt3kLW4QDor6X4t+yf8x7g3UecFncpo
Q5EEM5XG6g9ykdonKDTaDVYgcdMaE8bjXF+PHOnsnY6pKjDIqaMbJSxqc5twHqmrLe0zHfQzpSVJ
RQW2fBTN1T3CF3K7gD5/mhSsmh9b7fDZFetzaRFMMVvtdFzAtt+sYYfxZLTX+0q1m9NQlNPPaLDe
GHi3RK20RtDZrPdqXM8BN1q67WkX32UTHCuyxOK9XGI/sqpZvaWXLPOdmuot7RXjkJqdCreP3I3U
JPrMiBrVK3HjunYRPSH5GIOlY/2s+jlGPGUSImWpyAB1pu0FSnGf7EPjRPlkHVa5zY+ZiIkqKZb6
UFbE20zpqjgGzWjSoLTxUPL4Eq48FwnTjU69a8cRgx1xt8Rk6qDLwpHgyiKq/XzVt4ATi1Zz1hHT
vOiDi1v7FVd46ZdqT/CrVnf7QZApJjMhpUJMix2dvujTxN3pqMTxOLpVLA498tBbk+bVWphRl7q4
qwxiyggM6g+I76qLNI/NIdPiEePTou8zUCkHqtDlpkVRFzQ4dg6yUUb8ZUN4ctWTNtsa+AqXYUod
bV1y8q/MwmXDm052gwx9kYc0kKNWOBVU06mq6V/UoKVSAz2qSZjEccuC8YZwOeJfKhktGd/omFwo
CTAthxDRDQ5UN5la06pCwB9EfIOOhdk+LR8tMp0A18LRQBc7NFPij2r2wfHogaiYXmLFrLQfSjS3
ntmN3yCRENZchvJBizHvxJ2V3q7EVe4Z5hPe1y3dUc9MyTemlEwn+rZ7QiPrXb40/XlY8GzlRKZ4
U458xyFXjx5Gj/mAocr7gvzVm8LeutIBoknFJBDJJ0LwpDPU88LAkyjWSjBbHsj1gx7mTzkeFBGa
2DXLLcPL0O0Yu/Rc+zpWmvt505IWy3BeImGQL8VKJveSeGUq051Wa+78epsBtXHfEIVD5E4aL7yn
ox0fKqMp/JwkhkApoioQm2fLqrPqKsO094tExfholMZ5HPU1AEH6saa1fWOnknRUEzigIiE6tZIr
+zhU4TMKjR9LLl4m8jFdI6lR7OZJEuggg5mYle/KKAZ3VQgGmXqLxTLLs7d5Kbr9XBbVHbi38XMV
cRZja9AUVxjD+DjWTUoIy9AcegwpF9Lk69stX8aZsJzuFju5lweTdNM1n10ORw/6JI97wHNmUA16
cqBfJNxua90OjOZ3mJ1mXwL/Egzqkl4w/EvOJHFfh0ayX5KlJHs8jQosqkuNfYtYLnnuTd8gTApD
6ZBeJ0Oy/KQOmaWhjHdWPRouy8QQZ6411O3Eg0tYrJkgl1JtPuKNIdKKbKg9CmG2wZD1zoXNQntd
KvpnQtl0JBKWNLHcsz+gUJzfVYM7lovWACSjZg92lRLgq+dLQjswFECXZ3Hp8ysypiylm2tO711h
isdspefTpg05x01z34hqDVRlGQM51rCQx9NnWakTedmlfWxTkN4zHWpsNCMmV45kGE1MOvBp/Ems
BI+4sVqOjqNkT3yp4qHuH1020uQ6m+obcWPRhzJOkqd2YXdrkdP4RiQePrvYkBJPUub6YqaqwvKt
57tCHbvDEisyAYRTepotwa1DWewOVfo+zETZYyck7sVDQpPdxZaBXZk5Z7TLxiVRAKy0jSf6IdkV
aD6viw010CmR8wYVZ4xLxVGBYHo1d7vewn1o42LMuyoNUEe908tDETQ3yjGVtO9TW8nnqoreBB/C
K7CcF7gCcgxdadjCsLPLjh0yVKsHTaO93SQ5e3hZE7mkh0Z/R+Yq4udeFxeZzKmTJSISdDEGWU63
EmUltKGWCcPttaMUm5HXzaZ0xYaGFmTcMAH49ZwILfWlA+S7syyyImNNRAGK/85V1bDARj0mzxNV
xqHYWrkwNfjRuvJDLD2zTaOy3C34109wSQYytY8zkmnlNSNWdIAeP1MtbF8hinxO259Jbz0enP4Y
d709uK1k2We8jq/Ej008DQjAckvJ9yDu8k+GWzLnCrzYdNretTR+rSZVeh2pkoNBs+COZUIhSDG0
3EEvF9Y+aW0vaSYx50Gt7OW2Gu3hBEAmh8DjJnYs3CmpSZm3FsntGqXyO1xExJsSMTl043IdcvFK
Zl9KbHjUvsnq+qnpuMBo5rWEamJMcwWxx6D0y8Q3CqYckzG+qeBFnFFMLB44AKiXSaE7MqqAgL4l
sqoLmy8BX3PpSXVl7ezRuJ2i5aIyR+qF5rfaUxs9WxGJqzIYV2kysa6N2nyrkQTqhUP9E9fHZytJ
Pd3dLnKIIMJwq8SQW5BuBwVaDqpnJrdLNRG7lQl8RgbINstoR1cjndInNlc64zfjwV+acs+5ODtX
rDwXxmmlMy/0Y8dVzzf7UlgRwWk0L8wUBEcrXW5x3keYpiEueRQEkVek4RIMwIkPqqoT5p2JHyXu
h/2Cyt3Fot4c1UwddhJZ5cemNwQ7Z8RtA6iOh3SxgnzW1522ApCaMdcGSW68qygZXFWU+JDTwTgB
LNB3st7E3ySb9mmtcoDP+mw4ZC3hIpjOCQ9fbfsmlsxLa2O6rcpVeoryRfMHxjhPiQxc2CmZZzZs
tfTO0zLF0YUWnnHFYvCrzfMxKmQykxrNul8s2viKKs20VGYSg7X+vQQ7cDMNq3bGLftqyBy/EjSI
+ECILXWQc1R7rCPDZqoDBFhrtdcPZubP5aDvQV/0b8tchpeZyLibeKknZK+1fL8lkzkyaz+bbnxI
5+qOJ07zBKqB25SsmmtOohkOzOrbHMOPUjtIZsgq2kPZqt8xU2h+GBez34blx8JhyTdsvFYxraed
hQoXXWMXD15F0vgtYhRmUxo2H1Enox9P4XKQK/gvmJwb5anT1DVAQ0Ytw4yHAGymuadYgVTJezZ0
QQZdx0P9EF7xrE3nMdKjMwvdsh+bXNqHetoGWgP0lpNhFch1MvD85gnZiPjvznDBEdG0tXHAEqXY
ZAmjzcDObzf3HdLyd4ApqV/UGirIsh4eCWbV2DWbcVeYtfVY8az4FkbbyNX0GtG8pegH8NOaK1Ey
HXFX6buu4zVsZK0/ysL6KJXI8JuSgW+FvpctJsbXM6pRwClB98tZl8j9tlQCExPbW1ZlH65wgZKk
0nzmEPUZWwVvrDH449JdcqV3lzAeGf2RHTc3yxsheiiD0nrBzh196oW1nu2OZ7+vYvuAQTi+LLNO
WPiIUNFsOUsC0pWCGPkiTljyIJWaRDNGXHEEoFJZH+YkaW7BPTDlWpFwIMPVxH5o7OhdxQ0XqIiI
dxhFmefWYbrPF3l8S0p1PRuiinwlEwPJK+VytdR4eUoBPxybdQSMKQGnsKOlOUuhpB/aRWtO9TLa
z7nRpN8kCaUpSyAW+5ic4x32Y7iNRYK7ylbvUYRUEQNZoAtrqGf3qlzvW47oNR0rdIxQAVpR7Ti6
xQig1OIpFQ1HvK4Mn0dGYRAj8nKno1Txyi5U0fEk9LgmCW/SOoD3iJcwqMX6QDlmMPBedIc7t5CK
zBFvTzA80/1Enl7LrjT8QY06wu1JdFfheB4SmXoZTsd71NgPTHclZ7aKzgmnzNiTtKSf8eun9wbP
0sEIm2indexfHFTTCzLt+dKsuhbI6vySdAwOS06Xfjwoy8422tpfV/oBI2EzbjEx6aWwhiOn58Zx
SobOSwwOpgIi7rnt5Z9Qn4vDxGu8M6TV8iY8jUHLmulRrN8lcjQdYgviRp5P7ckQM+kdHXhQ1jbl
xkQO4FIJx+DajfaOHEb1KBNI5S8GQQRKZcgehsVy39Z8f8ine3J7k3FlpDmgKqSZRlpZZaMuSj4l
BDwO4Bl9j5Ecqolk/+gJ4CSWVPtuIFvYN0spOyKzu5OiInyKBvuJcov5/shJauxj28ftqfG1NLIX
jiWZHaGqIU7m1G5oo35IFVIkNWVgkbBUVoKE+1JqCYpmhK0oJWTB2MdAmrA+SonCuUxnr0bmNZ1T
e6QJia/rOBa68U1LphESgarvErwcGJSqaR8OiOpSzO67DSoE2EKqESlJ+re5LxQPFyWxvpP8geQg
c2tkl8RH5W9LqLeHMUPDpK7hfNs30bwT2fQ5mIN9AaPReClDBtbIaj5EWxJz3LLYx1JanirVtPcE
k05+xPvsdotZYwZIqadizTqifdeep0U1cQAq+otiD9aB9L7inhtHZtc6Eyc8Q2MxsuKHNqoz65V6
4T2BTQa8OhCS6IHa6DrsKrV2hspQob9Qn8Y1Lq6hVGCKVF0fDBaFXIMogLoUgSLe2dCNxiFnZswS
A6pQYWCH6R21JdnJ4TA6xth/hlVLm6jeIoUFz4NmRajzBngB4TREe1susVHDQSDFcMoCK0H3zphB
quTuIJpS2fNiuMmkHdAI6LcqZtBHHJUGsbf1U2a3oa+VdYRUe4V/HCdp0Cgln0DOacDr1eSbUqcd
6lR+1uKIjgFHuMAWme6sdYZ1sYgNgGRiOtd0NtmplOesbSVfpAVJAUKddnT5lYD+NT11E3rhjnaY
jaC/xHy/Ui0fJpFtC6xU7nB/j6iF0I6MGMpcOd9OqmQwbQfVxlfXDmkBHoBL0vUs4BgZaA+WnPyV
SDqY1fBT7fSOxPEBJBV4Wr+TVzwRFhEs2ahl9wSnRo7ZdOUunpbmIE1Lt+uqiaicoQJH2oxWMGrY
Zwt77M98hNJvMH2eNVR8N3M4968YWF5QCvTIAPvU13HWetFUiCDF3u82sant0obU5DSMlj1dLKr3
BIgZjzES0y6uH6sorW6ZDf+sYK04cpMNrjGid8Jwld7axMHu+T1tt8gUDiq0UP1xqtqLUgPa0E27
uyZtl50mbXgj9tBkeaODAhIsu6WOWVDWWNFlS9zlQCQt2qHJMvzW0mTvs7qrThH5Y3i2UVLFIbc7
75r0aCqF+WxHQnntV3Xx23kenLVbgFw0qrmvU17MNK6BRfSwP27CKIzcetbpqrEwO1o9YlNNlS0s
F6RL2yv7qFuKg8ldumVYwXtgpe1OpI18V/cWShmIeRwww2Q3GSn2T1kYQRQOdoDBrXPw8PBpGg0j
NsLFvRHlY9Ak1kujKf2upC92bRby6e2kUYNZ4dmdUd/cpnoy7qpwlneRvG1V1HaBCX/BR05hU+0a
2qbBfR7bttor6G+cgtrFLcolvouIVz6o6FPOKGw6L1Sn5rDOioFUZMyJuJiRLcXIHsI6yQ6wPOhC
YCPxhoW86yhKjH2ETN+piqH2eSZZFXEJBzX20aC06vZjCpv4AVJB6Rk8qA6jbDbSZGsiUy4SAdqq
wRrT4ph2sYRAvIE1gwW5AgekAsPalKxqrtyQIoCj05RpAtRRyGkuKstToQu4MYP8DBZDuBGZig5N
nIEw5RX2dCZh4kKwjY/fRjKL3uMGjfV8NGO12IWUQqDrq/pGsXrATLlW7qquyRxdM6rzmovJ600D
zoeRydcYudN+itjXV6n8XKMMHk02DQHU2D5Yi2E5AjWjp9uHnCOgVu34IsP9GG21ot7ZXr3q0jOo
GLLYTYlDqWrMRwRO1THpJOWxiVmbCf1EBGXFAmpC90bzXNCBWSUnMidKhKKGuYTxTw9IjyITVsrk
3aABZugnExGOktc0htsngZ7fW6in/GUmLlpiiH2IsCTfT0vrdLI2ke1ew5flBOXIWr24hWUvLmVk
T4+P8j2nKv5erMp8U6vSo2HSHuzMULh1NAn2B7RFkTALzhkdjam1eddyegeMjU1/Eo3slOnaXrce
v2t3Ftu0Yi6fZMsWtJ8EI0wVq4ObDFm0B/iTew1Que8hFcON0tKbTLKcIwPFvaPOQguQcA/3KXEC
5SlLNenNKqCKSVpn+22ScW/l2rjQyMQxJfPlYuZYzmAXs0AaLbzG9mAe5sIcHvU4RJqYiOE0J0Lb
dWrUB+FcwqBpm5ZPnm/DB9w4Khncnq2SkTjCwtmRCZSccB1LHnjbyEk1o31OMjRoLQDlh6EpiQ8c
OmuGa5sNZ9gWkqdkmepKUqU8MYYZncTkIEiweBMxXiixaatF4ocFCiR7g7fn+XWWuu/tuE0BJgC5
hBWPfMNTewNzofFgRLYfWW2PtyGQo1uFWPuTCShnZ63JU7qG/QklH9akvIRqQje6okufpKZn0sSF
OMlRh7Ch6htgUOWnFgqr50mxI2cOJXRZIOH8Xq/EpZzt1wUnyK5JJ5nGVM6xULSdp8+LdZKndcVv
bja7VEnheVLYu7RdhdNJSxbAEMhu5lR5jw1gFPQ7cB8vJAWikVvzaHYMO6pvASNFL0NWSZdB55TV
zytR9iHSd16c8ApMYaZSzuU7sKY1BB2TfhlNBNBfMR4oS5v1U58Y0wXZVBe0Vbd+73h0b3tRFzFF
omUhT6y/N2OJTEtu60eNYZ6GsCBEQMG8gs1G1ZP81UqFcpDDeLo1OHA5KrFh+zBeJU/vEvmHZRfi
J2XiC4DG6cL8Tfyw5zV9So1qkNiyRvtowPPBEm7G9w29uJ00iUdNhmbXqNQItWkFst2pFx68JxV0
z+TJ01A8iqGucYbUOfa3dS04m67FLm+YsXrVkteWv9b1hpLmWSlS0M9Da+q3VJkfLIjDbYiF2y3n
/p4ZYrzP2Qlo7nJsGBUm4yNODAZgveosemp4dt9KINK0lJq4kL1mNbIbwAYfYkryE+Ul050mHG9b
kVCTNiAQYvwLmCA1PGnN9Ib8xPBjvYh3w4agcOocIt7C8MHD8zB7HU/KNZ1oI4ydPlJL0wOQEfVD
cGjVm0Is46u8si9nWqS/mUYIOwE/yXybEMbt12qsHPG60uDIJaSxEj3rjsZo6xYx674MhOfnWsDW
xZuU3ytZnj4kgEG+GZren9WsWHecKkaIeHb/0jOrV8zEz39IMpZDKe3HQywatXCmeYYTmIYxu1My
vPVyrh3oMU/XXFg8ltak2kdWpNzNzDb+bidZfVTXoT9N7I9uk66Vl8aWdMZTcp07Mk8UiJGexbzL
pxhraU5JaQr/tVzcqlag4I51t6stqDe1KnLO/5m5wyCKUSVSltmz82n5NshWCgWhoUHbmnF9QDqO
etkCJF4lnNOqQe29tWqtT4mQncCowm2PpuZStn+VSSXt7KTi86rMzeqs/hGqsOxkJf2Y1Ww9MiF8
nu31yUqrD1MStKqH2MKsPDd5hTKy1atv1mA/VMDI+x2Par6TJJTJ09wT6CxoFzw1kqx9pI1CyHcf
KdZNmMUqxwf6V1ViFGz6WXTT5ZV6t+RrwXyrMYGAbTjSc2KRHyagMZ75nVanweiZ75SiyVzJtFAp
ZciluzXEyUfJM6K5SCMVL002L7uer2hnhNH4EqdqeoN9sQEuy4imlJFxJoWReyozwgtdjrX2M4Nk
Wt9iCunBzCqY2dnS9wpjkEvDGaAuTSxXiao2SBghB6NcMkeMcQprYR/7lhTHpxAR4FHEUbSPiZ3a
DYPVUNGYGXQSmbELMRVuwTzkToO+uq+bhUIGBvM9BRmi10Ybg9k2pr0uc4rWQsXeHMtmUIDrCaoC
rms0sgYM+Vp7RGMwm1uqdY+TKkS8rHDqjzTSpyIrc81MVZ0hCw1vnOgszarVueZHWNyl0svY1As7
eUzvTW3AvRR2+zOR7LUGm0PMmJMqgpn9dl4jOxfPck6sRNOKD5rcGLNG9vWHsS0tfxgiorqrvA/i
rJ+oHAoBSDVuz32YM4BaJsWTLKRwZmfqJ3M2Z1czeoXzH13yuUswhhmKNxH/7WfbIa2zi9ZLiIjc
qcxoXAGkci/65XXL8YLRB+yWWaBNRqCToVx1+2F5w+ADPqAlOCYZowf2Pe0p3IwE9F+z79x1+d1u
ip5uSYNiIVMT6rU0Y6BJA4ql/T03zOyqMmXyizk33Ixs7vtlsPXnDMPvk9TpMFTHmR6sHeWK10H0
d4p67Jymp4VsZsaz3lWwqUqqZ9uIoNYoo3JaSymDbiiljG7gNmMvpog0e5NTelonwhUMdF6lBcxX
kFYS3DPI8KU3Z/OPKeQFd9a06g92Z4yEWU0Ejc4cQi6DOiIh5uBQKxtpUDbaQLGmfi+Fa88vMIx7
QEnREWm9BmDKVJ6XXNaFk8YahxXbnG6HptY91VjikxGp4oeUa5yY9C4kfa0k5pFnTvVmWAoHMH/S
I7hJnZCjwjqBxEJxYMnVd7vlSU7xXHuLoaGBD0XoUUR0zoAf/AhZCLRhjvR+ZVwLNFo1g14jalya
yBbnt5l3izRYgSFC8b0t4TcLEWrHdNHqh9yStceowJUXpgP5t1EUUS73bwTKDrhRysLdtLseMuXx
FNdwslM8q6jrk/gogY1gnq5waDKZXFcg0lqdOIV6yR+lJU8/mAxab3GogRML5/FnXZM3RyE/7fBj
Zw/pEtp7WTTJ/yXtzJbbRrZt+0WIQJdoXkmArTqqs60XhC3J6IFE33z9GXDdG1WifcRwnP1UO/Yu
gSSQiZVrzTnmjzFN6eLDz9rScBs4RObAq7FQP9pMSu8ZMjJS7RWMBOBqNB2Uf6/edjqY0EHtUeMb
czyd6IczqlWbDqN3gPP7F3OIZi7ml87OqRInZyuErDZuZ6i+Q++j88GKT0dag7PXRzZDu86cNsLI
bgxEyrejIgVGF+MttwuVSpH+9WAUQG7nPNnPC1nNpTZAfKOIVzjWtDelrdIWFD+mVFF9OxrmGuON
+h5R96+GiWBGQy/tBSe0mtViBf953cfCWvU5GIZCGTHxLLhvsOVB8gCxxr5PsyF5ozPXdRsh5/iO
oSIyfZbLtu8WRhgAZC/jEY/WrqZPqxIr+k3GUI82/Kzus4w2uVZmeAC1tDkVVa/nYBD1u1g1GFBK
67an7DkJDm7wS8es3wJVDTazjlCEIlj1ddWo9mWa1b5W73RFHMMYj1E6wO9ZRbmcPMtQGx/EV05z
1MYnvlKZWVzFBYkfeRXlB6MLyjfTpo0+TuQtW+CpvoEPxVEYwvmV2VK9UaRsGAQwsLND1WdA7B5a
rTW9nlFTZNXKYu6YiJOo2U5gotEUDMkbQqcYhyx1szT0W2YT+recY5fw6pnivcFyuWbOgXQgEzGE
MssZpmcp22aHtZGmg6XGwTaPDFr2tabcpHGHEMuOal9pG8EEC59NWQp+i8CY2q2o2+xnr5nB16DR
51OSxNazm8K2U5JQoe8omTxk9v0A55qE9YTt8oK4bAlUOpOWLTazJW3cZHBxLiSsVDNUW9AYd7Gt
X9tMhTvAh6LLj6Kabk2jeGrD4EVFhVDK3v/82r8L5xbJM8SSJQgJRe+ZMq93K7IE2NzugLnXW6I2
//bPu9g8MOuhdWVKZ56J5qJYY5Yv+uBWY/vpaAIf/vrvI8dTIfqASdKt3/SRY6EOXaYHtzBZr1OX
IBml33x+CX35jP+9O4to9pcRgCxgRO7u2XdIu2kSoVVXNzpMbfpKCngSEOLDMatbfDdW3uD6MWc/
NO0BkmBl3gQq9EJZcF5WkiZ773oH8K7bR+qhDzvhu+MY70YTMoAOh+6uRKryQkHAFMAuqWAuPF2L
hvO3j0/4BmYASMjkafG//0dznOlqLUc7r24YI6764rYZtjGkmtZ5Br+7LnWWEzEJF36zXz/Kx6su
UmcaERhSVMJylufuP1dVlTAUdHrbm9BqavxNNg3TVKOeQmIxDz/I/8JTbZqSHAgmX3oSLb8Q4rMV
RQdtt5kKfpbuCH86F7uY1vzy/hyeAwM2bCexOnX60kfGrPEQ0UDZKGAGd6oQAB/apM33qEmsjYYt
+QquNdOtlvqN+WjnzbnGfMlt9hmnZK/QFXfN5Pm51zvyhCxNejwACuqL2t6VykTXMqcNooS0+ou6
eApGm0hagLOrMox0c21q6I8oBNkA8QZug2JGMyeLwAeH3AITBAsZ23l607JAHqauq2/sgae0mKvH
dAza21hTm2NhILZy9prEzQywDwA0mp4deE7FA+/3SjXhrjq9aoAoK2jPwrH1aqQbXqKmDhjM+kCR
TN0exeVwUMzsnWfVOUU9yWWm1c/XNsjzva25w9eYeQQ96N7COj4B9ushyniERJYZYCrMZbbj/pwy
AUnaUhUCFIxs0xR0kirRNA+kVI+bse2Tmwylx0nKMBUbaBDzfqo5YxZYu3xjtHISICZSGIxaix8x
SAp48coCYbNedauy9vMicppw8h4g7lvtaiRrgMHMaEDfz6xrbPLsr5xiKAIA+PPbZtleUabkvill
5w221vtGiT0dP1Pw7lhZ5A/1rVaZPhAagqWi40Qa8jqJcyyX6lDeTXQY33WroB89MlqTq9SiCUyA
EXL0xrL3SHUI0tJ1MPhFVqwkjMm1q0Dw5YVNC8ahSD+6VveG28E4uYkt9409U9prSnKjzWW2n6Gf
YOlw8y2ndqqRKW2wIAZkFQx6k52SpgRw2lSMxB0yEdZNLwJzMzm0XleayLsjBIXZ09oAXx/eSisD
QjcxR7Dm1x5P/Krg+UtX0ZAyGbF1aW66uaQijmQsmQ1E3Vf04bw97TndtulUHkXRvjA8iZ/CsqfP
kyJywlsR3lStOnoJxvbryhZ0/5Ve9cAh4KaJSlmS3QQY0MFjc5LKt6n50q5jXZ+3yEkxAsIPenIM
eafU5VXM8afPA7z2c4c0kGAulHzlcxE1xksNyPQhrBqIEG4Y7aWWD4dO66Ibd5DOFbUDzT0+wcxA
JBMjhwTbOsZTK32TefiXEk3iU2FQ/8zNrtaGmulfUmh+jKeAYZE9nlSbcV5YBN/qaXwNGkP+UGqH
bFptGSbSqnRuYA+4yEiFwdQvpHHCrJisDTXb0yseDqodTQyuOo79TdHNW4TqzrauOqIf9MZLiHmv
PYtUii9Oj7Y0N6kLVpQp+BJApzLfdhXBkNINjA1jHf066iewlJbyJmH5bXGivocIjLwmQ9jCRwh+
IqSRm1EJe3RtNSiwCX/2ZFc/p56jpxXZNLjDRZNKXPMuk9L1eqEPB503DLea5DQFEuejo3MQH6zx
u0X19qbVoX4IUzvGMlyY10rkEktsTYU/Q868Csqh9yX8/CsCHDjcu1WzGgQOSvg0Kc1/DJ25KekX
t3MS/pOK9b/65s4qCdcEpUBwt+MIJo0LRPDjjq81pSBqBYcTT1Nl+9yXz98pl/7+ucSfkAlSf/j7
WXZyaXbJC76/xUrxnzfWArTB5L/YC3lLUImdvSdjNyD9hkLmTszBsY3CrTC7Q9bby+iiWNXMNAu2
+c+/05+uCa4eZhy5pngAz77TXA9BHVqtdqdHkT366NHmWzUo4ofQlPaP1rGap9pB1Fmg8Y8vXHu5
H/9+X+xhlDKL+8NkRGm6xjk9iBwjQD4jKv2q2MaDD8u3TS8Ul8vH/3gJQwXxh/1DtzBW/bIN/acI
KDq2+Knt3Rtc/ONbPXuArLtL9dmli5xVGnOelSQvcBG4z1nlMb434rVIvM/v1KWrnD3d9I+yJM0H
94ajzzzcBORgIYjs/sqF+Muyh4vS5BcjftHQz5PbEayR2Uz2Ii/buNuE4GNvkqkPLzzp598FAiPc
IdswsaBSnp3f+SbVGqmq1XzHkJkIi3lKyTSti42KPOIApetSpu7HCtTRUNJDp4Kk8WttUYae7QxD
SK5vGeWnMvqCCn0evroNvcc7vflKqCHyz0t+tI9fkJhgQuXQAGriF9UJt+jHC6Zg+TVir3QG3ZGP
BK1VPfLM2AP/bkv67Tpn7qwBlxC9h1K/NufeuY1nZ/Jh/QUvf/Po/f5tzn6+jhQ3hNN8GwnwIqKT
96qgYu+mC/vB+f5KLDxqpiXHFI3Twmv7+KONMXFLso6ah1hkuOWrtVY7Fx7vs/vCGdPmz2s4ynCo
Q3bRP14CK05gREDhHpiz0xmmOTrZtJAv7DofNzYs9YSX6Do+dPYeIWzz7IsUJkxqtSrL+1b3FiWK
7U2XTLbLA/TvxrZcwtDYMiH+I8PlLp/tBviqTYMRXXUfUJXFhvSC6FCPu4R/GiAEf37/z28MFzOB
0eAVx2u4ePs//mpG1WWmI7vyXn9huF4//fVfZxPAkMoJQAU0ePbaUwYD3lWg5ve5uueIpP5dA4Bf
Cr/rgjbDU4P39JzAKsRowqQQyn0/uKv4hIfjwq/z+922dVY6jGTuBmLIs7VexQPJCEQm3m+m9FmN
DBQ3xd856ZkRAy8EEERasFiqhLNlHjE/MWD91Ce7nxC1+D3+No4hf3kfdB4pvCLwidm5uNLHu1wl
uWn24DtPJHQlPl37/9ufP1sUjZuagbL8eaPf2NtI33z+589XNsAJ+jDcawpAUJ7nP9FY5QTM6oM8
qWLwWzRgvYrb4DlHc//5hX5ZiT8sPX2RVGFw54mlXUUs6IfGAml5epPOqXGyMmL5Yl071ALTo2jR
pJZdfrvIDBkjHJsG7988UnoMz7ii/q7vxCNBridJz+w07JXOeVMllabIm2rs78NdoGwL5W9XzfLn
2b1YjguW4LwhqClVhG5K9Pe6On8XUnyFhPT57/jbpsIVQLCxz1P5ATw4W/aZ1lRhrzsdZLxx901h
svD531/WxIfb9Gu984bkWSa12znbtMZhRL7MtvWQycpT2vTI8MzDTrQGvLNv0tIPFUZtn1/zzF7/
W6FxjrxAMQw9Vy9yaFo1iAAzuapda1VN0Vs6NEgPJdMqBGvA8ZpjLrvThcsvv9m/3/n/Xx4fvMMi
gAh9toQnmIwIIEOmgFV94O3wtZsR+aOz6WNiF/s+sOi9YGSbpHWwuuRRYbB04SP8qdRiG6eyZ8eF
BHNWK8RpbWgtQ6yTrhg3o9Je9xl0djRlP51y/kq1srbc6Ps41tflKDwBcXfhMqKGSb4nirWrk0Wk
qq3H3Flren1EEHxhH/rjBySUmQ2DMlc9p6p1fYhvFCfBKctZwvOI5MJdINAoqgpMTFY5ebXVvuLX
uFB7/PHhYECnLVs5SFrn7O40stFSM8nyU4p9q5mYDBAKSSfWz8UTK8zoX5zmShkvbBRn+9U/D8V/
L3u28U7MdiLgyvkpMAm9JUCo/zEOL1N4EpHrxePXIFhowbcodfChRhdWuftxGf5+9bO3I8iUEotb
np+UlFkq9thjZleC4Q5OKiv/0VuYdtuQGMMBgjeWkOKV4e571lsPIiOMxVA31WxfSUxc7EJ7U2VI
PGoSv0T1ShwIcZyReifozm20rvDlwDXqOb9zFgkH3cwtMDrCdnRnM/XdzzLHKCUKgJRIAQdasVqB
NUix/KTAgb74mKIR4No8f8X0cnRSJEfOIPF0Nl5eRpupLTzD4IGB2U9rbdx1AQE62M2esiB8tAr1
LkgJAWn41zAeIV+C3ymLg1NpvjlVD4PlbgBSNzQc4dcOuQXDu48gYDGbM7ERrwnpoXmnJV5V6lui
v977yvyO1wvr69D6dW6sa9prMbpUhC+IrsPwsYKxv04a/YvWkBzjvKcM+WnWPlvmIubt+q2cWe4D
wkuoyxp6q/5qKs3HURmuioT4QuSWa/Lp6diE9xc2go8v5P9345nnUH9RqOrn64x9gN4k3cQTKQ93
jJBBmpFpgo5JOYyhviX2yhc5/iZr3hrJfNTG4CmKh7WGLIFh2/eiU044XC7tkMuu/3GHROrKtOlX
tQYt5Gx7MkoG0rFZylNavQkOgNwnE/2Koj2R9+sip1Cm723/aHR0rOrthZ/k97WA7Inh2oLbtZZ/
+lg5qKjpevKVqFFIrzjOiME2hqLXftyaM0LVUf1ZI4X6Mbst5g+7lrdtNv9AXBEdZk1VfSUzrEM3
uO1tXU2Y1uKwPZjMHjbqkHZvn39W4+NEcLl9fFaTchkQDUX5OWzCwY+BQlOUp9rdx/1bXH5xZuAR
hMmW7p2JUiXprkP1Be3qqqxuDFv9UUM/FHNxVY+3AUQUDDee4XwviMLpi5/jEgmp1KxdbNQZs0XQ
EqFxBaaepnh65yZ/RUb55+MzkXbEcq9p/pzttXESSkZqkzzNZnsMpvQuBdYOxYDgss9/qD/s6tRJ
GgUGY0bgHOeFGLxHrdbRDJ4KstyXYU30hnIn25Gk9DYCBr6NXXO8Tix0AEjSsRnEo3mh9v3Dc7Wk
S3BAo5KizXVWSll2nA9B18hTXD1Pg7gv8hkVDglU9s7NXk01u/CS//0Vylfm/UnjRjBYOw+bUIhN
UEXKjxsWrvVqDnOG5gYgYEj4806Uo/5E6jzxlaOG46FF2vD5T/7Hr2tQ97q2yizunMikqB2qwaqQ
nCRUnNzMNldhWdzHbQ6zd1L3Zlh4nWtdWL0f69VfT5SjQx2nQcuKMPSznaMhjI85yfIjR8BNGzoU
9vj3FQI/7L/X+LUo/9OujO2ANKi+lSdT37pIKdrJXEvxjIwZQ93o9a5faPF+6ooLD9CyGs52Rbqk
kIZd8PGCM+zHjQk4P67rwOEX1dzH3tFQm/VPMxq8z2+c9vt1KMdB1NOg1+g3n/f9qhh1NTT8+tRo
4rYJiielJEEY63FI1wefjwfg6RHexr4l6a8cZiroGtQqDl03l/dDeokmv2y4H7/3x8+zPGn/+b2z
QebT7Dg1FdmtaNideHKQW6+gQm+G9PHzb//7C3G5mM0Ik0YBPrWzH3mESjTji8OSFsd7tUTf3rX7
2cl36O0vnEP+cCkNwI9g/E0Dktifj98rJl06nFCynbo4ebBE6Z5STbqbMNF/kvJ4KYvlD3eVq9ku
/zGMBfb78Wowgzst6dvlahRbkpQNu/Bz/cKm8/uq5yhK3w6onIrS4jchh4tNsI3G5iRF7Td5990G
ICCIzjb61E/a5gqLyoVl8fuSXy4JaGlZ9PSqz5a8MtV2NmpcMp0HHZKGphzVShm+fP5c/PEq4As5
NKmq89uhzXBBLWMZpjEiixO5bA+GEV347X6Njs4edDruNHgQJ5sCm+DHW4So3MQGNtPbyX/Wermu
hgkh8dvocASU6BxGzyxOM5axxI28v/96/7302RozsOqEjrPct0buKq1FbdjjHvr8In94BJdOCG8/
ED5El509goXER4XEXdzZfV8BYDKsa9zq+XGOgVx/fqnf1xaVGxw7aIo0FH+7XUrSu81kJfGpE/bM
g4esOzKgJk2MsT1ZpfOFTfNsj0IBR9qFQ6qHpeq0Ss63jZTYPK0r++nUa+BkCfmQ27lTYQNnk/Rd
5DscKhrjwij1t4uiLmZshhEbRsCC1vv4vASZnuF56kiQJKd2E2guB55oSo+9GOzNyO97SIlzvfSU
ntUVQFVVuo9LLxU0EMP4sx3SqGidZKOqnHS03nu11tINUTfKvis1wEJNqN0qdjx84UAJN4lS+eCE
TZqva/I3v852ii1Tj+Zk7ZJ2cIoloIwcy8LdHMZUKmMZHUqkBJ8/DGdrl4QQkw4TZbLGI8WnP/ud
RjIq6lDk/H0QQ1a07fWHzy9w9rSdXYAq/+ONMDEfO71FrRNaxLTnyBFjJs9mDanrEiD0bA39cynk
ZTT9aJ1xDz5eilctih2ynU/ljIHhNSHeeLw08v3j1/n3GudNv75JwbOgNj5h2jHNL6AY0M0EhnFh
O6Cj8tsTvNyZf690XqPa6mhNQW6UJ1XLS/TWrnOTJXnnjRVjgAZT0X7gcbtJMcYfG1Mnc6RRfM1G
8COqOvEkzC2aUvwL4POcfV1pSIzzZlEEZ3Sxd6bRErArTWWFW9WE1RMWzs9YK6xdOdjfoD8wB5bz
e7qksBKiYXnJVFXC6yKbpnBsiBbciO7uiOYGSViHqR/hPdrUA2gitpBFlB9pK23UbAKSBxIisYdh
OXzKEHFMYP08HLdyi1D51WlrkmE5Vq3DKn5BmPM24C3wk7Fq/TxuQGA1Js6xebDekcBxWNNTyAM0
t7d5CthOcKSB3JNEp3mcDsWc74amVdfkr5QKFgTYAVajO+syKoi0rDr5SGZapl+DI4hhWNXIg7Cn
gGGIzXYV69BA9NQihF6rCs8WUBnYr11wMFBqUn0MdpZI5J1eZq9GTnA4FgD7m40hFQ5tWm6LKupu
Q0VFCawjyWKmglVOJbaxcXLdb2J2HTVNIaTEzCcUqxX3jdE3R1Vi4Cw6KgBIOXKfAsEnnrwyd5oW
lN/sNmy2YiCz2dZxTbolsnknMuxDoXWuN2eZ4tcYUT3bwJoe1P1LY4bWuhCd9jMwgU7otRiepsoi
aVVMYwdAC4TURJK7N8+LpryWASYax0j9uO9ib65CDQLxNFQrRGdiG1aAjVy3aJ/K1jK9lBBAYHrA
uq6yIdKv9DD/WWlE/9IscfZ915ckgoCgq8kBW3UFXna8KzpASVb/EDvjS9y7oIMwQvuqE1j+VMTG
Tpp4ARGe19dx6pDMNtTtTrgTo1pGndxKSztGYfWD58LeZPpkfAtnCyuMDuGo70J7X6FuXYXtlPlJ
Pb3pw3GAZ94X0yMpsFCkIppmMor6myCQwVYkAYmo7ix2Yze9ISFXcNASLa84ReVZcBqWoBkoaxI5
45bY1sR3mqLdNxYiq0Eiw42v+vQQVyuo8JhIutwmeEbTt8iow13RDOYuKDt4XkAtUNhnBv6rwSR6
Pu1+1oPyUk2CI19tB9vArvUbIlTp+jUyYl+c7K+wZCZrRRY3vuCYWXU61vO2yWob2Xij4ZsldLmP
I+WuGAi2Rs/TblqRjKtCx7/QdfF4HADcoJ8EktdGVXjd2Oa74qrI3Z1WkFOGP6snLGdlpvbLqCX0
qKl11wXq703GzHcVEPm31+KcvF4Ckq7rNOr35CsF90E4x/tGloD/x6q8dSestO4MHRPbIkDGAqC8
omOvN00ILCl+RT/PCFxtSLK8iduI5ABcNVsnEq8W5Ew8eojg0sr5ATtxAcibhOekOh6WPOB8Ucr6
iN2cl54aXg8gLvZF4NBvxQlKCyS6c9R+9KLSKZ7D3LJXBv91Y5id8EagdZs+mW2MY+VMe1LBq5cE
+KiUQd/IxWsrZCG9qlPJBXCxZMf6YlccsQfl2cKxy2lMobINryz+6zpuYCJFhDqDWqvla6jgxAX8
BV7RtBWaE101rVtho8K3iiXCnPABUqFIjwiztdE6BUradET+b4GZdBzyEvqw9KJWtfDetM3RCmJz
hQawXw9h1T2ENMg27eK87eRcHiIHPXlfgH2wyrnCdU+eEnEHwYr/R3CnzZB81Eh+S8gtX6dTCECi
iU0+MulXigFMC1ZFC0QO3Tjhhfh1XaI+iBBw/TJGwzdDGNvkSlrRZi3MH3kwqusK/9Q6ruyXGhPo
2ozTt6Fo3iUGH2YLyVsvlC+G7OAvjsZrEeQB2Dm+aM/4kBTv6lUIeja2Hsi1RrjQ2jaSxJuhXKPt
lNEDp8p0FdhQZYpWeazTkY9ZWRnawwiZYa7OyFVBd4VtzrrJa3ycTmFsLSgSq6GicOhNM2TmAvOo
6CcUXWAMmif+j6zELB7x9sY15wJ2jKfYbvAOiSp7tvP8yUKt+aXrlPw4YNk7THMZHkPI8kSUgave
dIvO1V44C9jSlFczdFwvL7AwYjVE+OmG6DtdBTsTx31Pi1zrUIT2u+mgxZpx8V41tgt5bGiUFUUw
Yb+iGfGYc8QL657pqiWTrT6Ypt8nObwM1skGUoJ1n3TasEVg1FwDP2tvpDSTQ52z9y4F7RWVcuql
JChiaxU/2YSk15PkwXZHqk1vtQicUyfZyN6dtqBdxk3EoIhHe+hoHuEUwziGndM0pjXv2vmg993g
zU2jP8gksnqkyl0HORts5TZGmI1HyE2ezaDhra6XonhVJFCTFaAvTF1mzY+pDuEpGRcsr97j2HMZ
crml890ltHEFFxMGiDsj2s/KFKwRYR0rHS8laFAzvYLe/9Um3Fl03fMkoMLURhbfw7ZM8TJQA4qe
ksGyJncFY6c+Zp0S3okY5oCLwXfdNgZH8jHF+zIE44LkqXOsSLFmGrsgS7gJUyjqQyFNZi/IczCA
heGtzl1j1gAi3k4Lsm4ocTdthvWoWOg9cPCzFeesgPTNEDC23UFAiYpslRGhchhtc9zotZHsG7x5
N31qMmoMiZfUA/M9r5h2NZgSD2rbtv6gZc7XAPIUfL283GWCaQg+AWNDrBwmL6ImvjbA1CAfoSXD
czOLx3ly8D13ZoJ/JtT6+xw+Ec+8WlxrJsaFQcl+ypkNMkqQKzaqVcNbVeLbuURynYs+3TEZmW8l
c3r+Z6MJr0xrQKyNBfQ4LW1T+FOhxxsveGjazNyGojG3rQoCLMOgjhupk89FRcOqyytnzUfVNgpC
t21b4KBcl0pbA2fu3Vu86DzHU+W+OjVWB6dWNA9Om3sHR9fxTXVAMD22rNaM4gloc4TRVT7rhdJ+
t3Af4s1Kpxzm4pwLLJczm72edhAMzEE9aVUVPAZdCGukq8ZtWmiBF7rF5FshQzW3mNmVA4cwF6Hk
3XZup/BRhWNyX48oBwdDOqxKZkhRHtjkpvWBz3FSEjWORRN0ueO3CjsQYCamgqORbJAjO9vYURMv
qXr8vi797aRzHqyigToVUENGgzOU5EFV7wYuIiic2YA+Ft99plnvqskIrCJZdNXUTPlU3sHkdvdp
+QNKq9gwyVJXKEFNUmVnEqemub5V2x79ceLyhVF3l/kxibX2sSIC0GrUhhKoe5tG+GjTaNTXfa2r
Xqpqb6NY7txIf82SOva5wSHjBsQFQI8p2o0jkx4GUjgpHPZ2WUXaTcRAZqUU7KhOG88bWQsmBPhk
N+akjQ/BOMm1ErEioyx7GtDAg9xIWq+oNIvM2i2Js69SjR5V5LKgjjmb40eZtkNFCNAAh2KljkO3
RYmN0yaZUkY4lrYB1Db6oOAyTAJB5iMdwzrWhBBpHIrf4yQ0zg1J1h7iOKvuRZUnu2q0jDUgquEa
dnX7nR972up9ip1tAHnvJ/avU3LV8LXH7Eh8UoLLOQ0esZbjdAdgtC04wsJQdADTUntoOAqi+qgn
WvelLR2wrmiaydsrnGu07OFGzNRMhrTaOwhZHAJU8PYvTcKBY5PW03CSwCtqqtS++kZQ0NU4ihdi
kAfjLTGNQXsUVRsbzPWNMtvFINqCjSBP8gWX7fIwkmGIbcIw8LaL3q+sdgnUKYS7zroRWCnBtP34
3IBFurYGXsu9ZdqrHGv/XrSYRnPbje7SwrR815HlLp1jayU05VvWtOkqr2J3M1e58T2tNM4tRAXG
2CFx0a7DuFj8gYlKFUWm/Qp7TrsKMpj966w10j29gokE3yS60yThRJgDavuBfFHglrX50BMdz8iX
yRd7vXNnxRhwiCQE1FNXOK8gh9vtN6SG6CGZdTgHSeW3N3ol3lSQJfZJxthdoaT2MqORXtwPb8BI
BKGIDXr+JgXoZQIfpamVg3um5lGt1MXhKo19Iu0vRM+ySpyabz/U+GvZzVZFFHzLgrZYm6mpA4vV
Ey8dln0QP+lKWknEickBIDVO0XXe2hA4CWnNb3IYVYnnApyjqncUPqmWUcMALGG7FMl0DQIGbJuW
iPna0eRdWmXfOhhuu8HCi7nqDFyWSubW8BOg79ijWnsRHAIf9SDpyyrMr4W0iyGSpxMbbfRMGUDj
CDDpmxWF46utBv3dxKx+xx8YoeW00Q1sRiRt4Sw0wM92H7AhLAG5OU5VvXAMeEejvdPnyFgpS440
JUe/1+POvk2DmkVeLMDFntgF0F5V7tXNBIDHCdxb+law00TzLbTtdyWj4ahzAjmMBLV9cXVH2daT
Un4nnh3IA1MsD2+BXEct+Aslj1oskIHC2NPAOMqGsBZKpewwyNH7Yti3UoHRe1UQ1lfWgDVCNYj8
clCqrCSHep1QU2o88IXK1hwGYrkskG53ajM6K5g9uq8FcIVEmMyrPIV4SNAabS7DnteQejTPjYp3
NwQkIkvQ4VoRmoTrmqFHsvSI35sU8QirD4YoxfRKt5vvdDHp+zkG+Aiub7oOjdTijOFKWmd1vTWF
DK/qRmC6z4UD+C/ubtNcdITJ6d0LoHTnaI2JcjPgY+ROxf0mB/P/NWKbOYInSL1kTIHE8jjpdxS1
0DfKCO6dW3YPkN7e+6Gu91HbuysmYvOVHj102YaYv2TN0YdboafaN4rXnv2Fmkcqol0PXcOMuJW2
H3E9Tw91sdJayZEPo2zqxVGUeurkuF/JnsWaLmAr/JgD+zuuquEp1Ity3wqFMAA1n8p4z0gDTpGo
NGj1TtRaP6NUjPu0Hg0vGJPMz1QmzJKY7BwqZiv8fGrKm6bV3yzDUA5g9kaCmXsdiwWOPtZVDKug
Z93PBDjAl7BeCstud0ZW0iCxibHFpYbBvDSYMBYJwzmcyc+uOn2xMSNRV03A/hpJdadkytbuyPBL
8xFcXkG1ig4LJFJa4uUhqYB1B1wF428DImE+0broUaghFWHUbN0aPY672GbQl1RkBsS5Gu1iMwh3
TlXU95Hu2A98KSJtbR7L2EE11AwvIMnw65nYtFUKqBU9XEAhbd/5Q5qbX7pYxv7UZsZLG+n6jZuk
eryqmtD5ObcZ6WrspsfeRHOTtcTspmrwBfMY6ohIIWWPbdRrTZhrRVbru8btQw+77Y+5Tnsf9A1u
bsdg30TquElcO8ARJ3+McMGeaC2BsiEzbUODHlqbyS2epsm8L+zoaU4G8iUVFUaT4ZS40qfco+do
4Brs3gdy6NZSS+Uu6mqCyzPunhp1+r6cRHMv+kI5wiSxj3CUoxvbzOYNudCpP0M/pl8r+RracuJX
vrmlUd4iMqRKbYuapp5J2yIMWJbilbfKO1Et0K8QQazNCdN8q4wYzgbhetYiFSK/3eblCVW+soby
1o4VrIwFVIYCfgifz4rIz9ArP1Td7wyOq43SFSMHQ9F8n3u6j6hFKauaYaObZX5DRdh/GQvIWUYd
RCsOjCUsQ1Fvg7xLFzwJB4JZWuk34tPCTVGQn61PIvc5yhBaoE5Y2mWbJbu2hLEe2vpPUB+o6+RM
VmxFhi9N0Z9SqhXc5SwlLX4S12iHCs9sBwRRYWjU91XejZzdsxYHX23CvMVYsnGwBa8VAN4biatx
ZST5D9SvEcu2fotGaDMgDjTjYBU8/d2svS62/lWkEtjcAJKmlCb/4T0N8KmVjdBuc2z9PghtGnFm
b3hdu8BEE+fKnoECG4gwD67DpkBHqyPtKHXgUwC2YPoN0EuJlOdsatRTb2jRqW6M4tpNHfsrNkk6
U5xIV/y4UN9nQAcgY8TOtJtp8cwaPkz43DctyI6qTqWmhJ0OF6ts8m9tawVHaIT1LiLscBdoTXQH
rLHxCmIPtyO3Zd0lg340em5NaIVs4mol/HIArJUHybwtEwK/dPAHcPw0vKUGCHjS6MrtryyROmw2
czF/V6LOpuEqR2vfDma0wXICfYqKbaM1EBoaqQw7pnBwtZyI25ENJJfEprUfRnPnyPixsoA1RGXT
+ZnZchhTo2TPWLy6ccGhH3Ras8cZ8CmvlFozf/aZLb9ZTvs1kFl01KCBbdMGItIYJ29hMw58fBq+
5rxkFwZth1c2bgIYMtZIrrRFi6qSwKrtVL0FPM/6FtAOptBV/bw02h2L09gQdmJiAtTlQanH4n84
Oq/mRpEwiv4iqogNvApQlm052y+Ux4GcGmjCr9+jfZ2anbUl6P7Cvfc8gct23+fV++fWM8+LznmD
i3TYNi4xULNWewfb6RrOkq5+7jWvD02bgkKv4S0ZhZZ9KNMdzgBJy8DJNEKSKfoCbYW7mbclfsRK
a1/WbAC5wESC8HgxxPETXwbw9bFsfSCgpDO4Rksgs0D6Z/TC+VhWRx0dDgwyC2eTPGipTy9cdfZt
omseEFvo92nLUIISSO0X5d5iHLkiyZZm22mTAFO11P0Os/afHGULeGbVU1ynCfEr9VhWf4xcEYR5
khN5GWdx8aA5PVKBy9ByCvE626ikc2JMoDzGUErA1G5xthH8YPNk38tZK8PEnRvmFoMMvHiZQXYM
yrmMgincahJpCCj1HVcqqoC5+8VsOe3h/JCyMk8D8ggdu+CWxQTxP1Nbby3DSi+mbCbyYl2SkX2i
1iV2kDex2O8sz3QKtfbTKdKeSIKOnp8Mm+Fgdwg9NcC1ZhyPP1blGwlTXFywbDDb4ehBZgfpQaDj
oA/y3axMknFk1YcKL7ZZv98i/ab+yWzAhhdD7fx5HPpnt5o+UGy2R1g+xPAzY2J0+ZFViI7nBLwP
I4MhgN9DJwkqJiITmfOXuvcjd0nKMivczePg5k/KaCSrgY6xggQqHud1up9aw2TtgBYEQEt17AUL
Vl45J0X8OIqG6LTRP7W+0X44aytjktd7c7vY2cvop7Qn1vSRtrcUcJvPL+AGsJ88pgRkKI9lFiLH
X0m/riqb+OfKijd6Hj/CE58uKezSPGIO3fUvGUrqcZsPcnixTHsM9D7zSVTqoR90qaUfyTD1DjNR
sG+x1PuQ15YNpOjjQ7IwLDb99JUNgh7UXgIMBbbcLiYxYE9jEx/wCMAHzxPIzQ10IHh5Q6AlfbnL
x4nJna+aW+ytE3Ze+6/S639FUxkBEaQY8h2XydpJ0UjKqIzHh9IjjXL0yL2G45LTLaVm1BH7xFi3
+DcaHIuqrcobpZklij668VunLw1F9Ox3e/AWkZ9/Mjdr4nNdj651IcN6QjuqhizbSVbAdyvuXgRP
drZDUgfemdgdUKiSAVdlQA4QmvhZC0KAa4w8uP+b77hMbtPIV/lW5SfRbY2n2y+A4jlsmq0QJ5v4
NLL/SdmyZ3ISuEU2+eo8dR0RFk0MBsawOmMnDLJxB5ZIRFAR2l3VLZkGNsfE0o7DEaQ7QnqlbZa8
eMEAcBu0SWObl57zCLbq32Iap6Uonlde+J2OmBHKCbP4knh5aG4Xe1oM0EQ9NBA9+yWoGcuGe3LV
Q4X30CHgkiGnWQlK9qqM31eqsYtZsd8J3EVL/1p7Gp9z4fWfBoF0ob8QroD721i5373cjvJqUFdX
t9ajZ2afntW/Jq1OTnxJ5MRgKKZfrkb6+9xIvuA6C3zSXp+thvSJjU1e3f3Y6tPJbkhtYyQ8bZpM
w0SmMYiuM8YRY90kTH0HCZ6appQoJtYjFlmeliIPn1CIaVPW8IRKg4k+c6KSzQan8MKnFdgTGVOq
NRVYhDHbEtCFRrmv4LEsdUp8KxMayCPcarY7Pvcze5QuS91TmS8fnOfmzmXVEXDs6ffEsudhjDgm
qNEgC158zOH01+yYUnryLxszHwtC8zb34e7ZlJXqfyuMJhur8Jqo6anViF+ARTUlv7M7pxFErrWO
WG+8d5w/AYsVEq3i+QtAAymETIZYwuiUJARDb03NpiXM2ln/MbS+P7UDgRg5BJ5NwuxmIxXkXwZP
ZL0zKLhaSzM85lmK2lvphvXomlVNaby2XbDU06fFMRWWJI4HZCN9wVln32qKbmFGO9oEb+f2l5l4
xoV9TXNxOEr4QZx/Da3wKU/EQtKsY7Mw8ZFk90aKSdtgI1vFBZ15+aEnSUeIf+4fGTn/G9KRYa/n
3TaUMQ6R3OjjJSwHNTx1hD4TUVNIcs5Is8xKENKOm6TPqk3G+7qSXwThm5Hd+UgPc65q6jjwuqTa
KnJ7XbmwfBnf7ApYAmGc1UUbZdWeKrOoLjobJBdl+TAT86vybaEgemmkFXC1p/VZxXN8bZnhE+ZX
Uyvq4/Ay4aYPrVybyatvbxQJ87WxGektJv7+0XHy4+r6xVHot3Jb8l2wSKV3NpNu2yVFGkp/GLZS
uXLPogaaVlenW2oOkjQa3+Tkq/WNz1g9jHPnHbLqK3A+j5e6T6M1i809lC9n788m9Vs8zN6WFeXy
qCwUXoM7WQcCNOZo6vvq3MyS+M/eW0NENAsppaS5FVbiA0sTCGBtMV+01fdObsJ/ASf5s+nJXZwL
gz2AbsKc7yV4GMjtAX0vZyYJutfUkKkM9VhIfyP1IrlIItbZybjmhjU6mdx9/MBhYkPJio2jMMpi
rwY7298ygGluYEIauU+DAIkkKmYSrNHCw1ldmGARJoWM00FggFJfsgEEjOWk3YdtGPUmuzGmZqa4
2yFhJq5ysuJ96pSNKtrqaFIYsd1IimA2uv4043A56U5mfhXQsPgryNUnSaoZwazN3sPJdzWoz3ZJ
Pl4LaKy7XHTQL+zSuAz5TbRtWyokZ3U9IZ+2j0I47cHWcDo0XgzQTGbyM82yNmI6VwY2lWiw+pXJ
9cI9AAqjAI6jqydLsZAhUKY/QTmQxPkOfeTUK2dJaiDrNhwwcO068JsusKP8Yl33vp+ISCk73U3l
xIp5fVs7JfdwSprIVfb4yGG9sC7C35hjPN1bRpydW1O2JwJjyJO0VHdtndxjq7WMFHkr29guye97
OT3ZFJ57bbYYig2aDV7wtp229S/Hl/1lsbFW1O4gDv1iLk+tGpk2UWAELkVNTSqalebVvUwFr4U/
/WQEl7wnUy3SzXKLtxAF50I7JT+VWsS28LKY7nkqWGrr/AfqFoZYT/aVhiL5Ghyr3gG4g7o0FCx1
E2DYRe6qO7TDhPvrnc59FndouBL/CNLKP3Ilm4ekyFv0vhU5PW0BDIFree2LZQeGTobU+B3k6Xa6
1EZV7DlExluZqAWQgiiVR23ZG1pbI2kQ1MdLQ6L2tKQbkTsvZTv6O1Y88tiK/kaW63S6X4UJQwzk
hsY+iTJNHGjZNN+1c9IQ/H1LHrf8BlSR/wfY8lvSk7Cf/nYsAE7C08q3ybKLq1qWKdBlMkYWl/A9
UFk7KhSrXdNJ6mPuF86RwLlsl1fFS267JY2ooZ96x5z5AAayaOqCUBk2Nqyb0LSJCUkd26vlYDpx
8lYky089dB9YatLAoAIIqqZnYqYoBdgJ0vpp0oHF60gULa5+n8RIln236LeNs5obcDhmmHESXeqy
TzfFsrAgF/OLasp+p/kp7B12p3eTiCvSuA3tFZbVASXm3dIY2ZZNwB10TW+7KudTmUMaOgs3rWfw
iBN5l559vtUdfZpx55NkeEW7WgT2TIoUaGJ/G4+l90PBZpBr6jbsiwoilDRPHpaetB1rcT7JSGr3
6EuRk/gxIdPjbG1qeuNtChGVV8H69LDksgWUHVG2t96s099Xe8rOfh2PR5oaHA0sw7MNdpIJBRrT
gQzNfWDYNY9Lm1tXcHHFxWgJEl1TDEJrmnaRkbUwIxtp3Ju31YFf0x3aqOM2joC0iJW5uopEeGQx
TG8dJXtILKVEFHCDMRm9s19jn/W70Oy/GH/s7UVAaOLmrySyqmB1tR9H6C6xmu2HP5Nwk07jeCk4
ufe5xm+TWAyA2t5+RUeQ3jxJ634F1huItbp60zq8CX6ykOEUX7huxicNCGRYDOkHCh7CoG3n2VSZ
GxpJOj17jevyS5Bg7BTMlgijGg7t4K7bnugib1CvTcwuMZ/AQxlyzAjS8f2QtUcceFJVkZ8aw8Ec
y+Fh1ONh1xdZ/UxEmhVC1zEDI3GgLhIbWAdxN4lPx9T7vfIW6z0hUeRFa72EqM8GpCJbEw87WOlQ
2yKV6mmtIi9lVrh0t4pICrLpWzFepVWvj0op/EXMogAv3FJ1jeJiia7/go5WnxlL2az43fiZzChe
3W4iNjOpg4mWgd0mWzCaT6l/F71Hx4Nz6t86xN17aXjrfk5zd2ulFtNFNo+NZgeNjziLaBXq9d+h
md5SLXkGQQaj46bPmUvGgWQXeWjQxPTqJfwfCGhsoq5ngUh7NIY21t17J5/kP33o1Kuh0/nkdLub
spkJidQJmDIGbtne0/Q7msUETMDoBmMxEY5LVEnou6MRJT7igzmuEwLLhPlsjNav7vg58n6AyrNp
5YFhdPHVx/W06Z3GABKPLXIQLDDgSADyMal60J4S78y6Ym9YLct8TeX3VjzxwOVUJ30l83GjSHx/
RwZlbjPlvni9MB8tuzX3dF6oc0TRccC33CyeE5/jvFu3y1TlMGPip4zU0hOrwuplcJBV1ItXng1x
RBUFV6nQ8jf4IG7QNi5404bux/YQk7Gg0B+t4hOlLOOcK1FqlAOB5GXVGT5npDMVLP2n17zaGsiJ
2B9euvpbGfldvC6EIT/A3MbRr5snxjSwp6lbkh/C6LkqGf2WJOXddvreZVxeEDJuHSH3tniGcAOt
jJfSeWqNk+Oc3fo+SY9etidEOmOFpBOy63t7p6PKO4PQiIGa+FVN+2NvquzdBgRlaXy8+7Xci+rH
d6+0XZtMp3PozwwijZVWSD8NjD7rMcoklwoZT3xbX7V7bfQXi56qvk+zXe9SxDqHpQEPVP5W075k
CNVrgdmzoGrOC1Ol7GDMDwNDppENY6kGliLM47ja5PBHiBg1wm+vhcSFy/E8Vz8jHkgzvluTb6OS
YLEA6vioVVK5TZrnxH7XurPR5geHRbWwr27nb7n1zk18U9c0UcsnT0J0CJT0pI/buf9ZmF84BTJG
+ip9el2YTPVJNCnkBTRGRN7VTLbLaW/kR3s5eSm7VrsMHXuvl9e6fa55dSSN9sUbGPQTEKqGMmwt
QOle4A1e2Kif27cm0j+aTOijOJtXCByR49038k3nvEza4liYu8k4QQU6VCVRqTTRnAyj/p2nsCYR
oRrkNi8kAE5PcYJ1aSQgeP7hBNpUJD2OzOLs9ign7h3i9wsM63r92oiDYBIBOXOTxdOms44pSiOe
GO6RkJ+6SLed8aDB07U/kuahNA5D+nPLlsdcFEwOH+BFMwFLXfzqtv36YMYyuVefmJreAQH/bRvP
y/yKBWrDmqO3L7G3a1ljIW/XEOMMuxz9TOVEg/FTolKsuFUJOs9WDbLZpYnvMhuGFlqt4uJxjwsY
Vnavd9uGdpf8fbRfVaNJNrjKfkmVUx+Y7n6ZhVnckbEZuSvdVXGZ4EV7wPkovgY5I4WyHzzw45UF
vbkE4cuhQ5q6OMdmd0pJuTTKfenWmwkwG7l0kBzg+hAmhDiX5VJVhO58scBN2Rx5/ovqOHl99mol
g9R4Y6sXkspDEomCjmowL3YZe+UJVxkq1v2SZNgYn2b4X9VFgNaZafCd/j0nN5zIFfa7nnUpSEjy
CzLdhntnftH9xy7e5Qgw1/aP+eROk6/6+mj6L4ncreXfBIGCBVbTGTfb+V5XOWq03Y1tYjqk1i8f
WfeSQXlU+j5O5oOY9KBAutE1OGZ9QvoZ2lMssEE4LKhubORvPuwCWT/1xmtvUV5qe2rbQ2PegBrA
Q7Jfe/TZ2FdAAnDlwQptVb2pxL+Z9MMqP698W2OGFoSRzhIHTl0yT9IeEBWFBF7OThX6/g+wPq7f
B1f8IP4LkpT0fZf8QAbuq7kbSb7KOW4XdvKHmwqS3WSVXvzFoCLhQOQZoGkKtbKOsl57VcjPiPHd
ePG1cB7mtNgX1qeJqH2piSFm+Jq0n41K0Gc9E614uwrn2wjAtsJSQwnQbnxANHlJRVoZSFOeYdPq
dIpQLOrlYsOVtLBGzPGb46PMSONjTLiyG2+G7MfVAKpYkZafOvBh3i2rUz0YJBQqySachRElK+d+
F4KJP0lIWgtoxNQJE+u1bgCi84nMNDwIAhpBbtCWpSdf2LNIetyOd4QU21h3E+9zMG8y1PmuWIaw
0uJ/vWrDImXJUF/EctCqt3H6dvT9Uu2MnNxJoj39r8Z5wAgcZGQKFxbxqOIo6RNrZ1dDipqgdRUG
7t8r92pG0qITlJMWzO73ypk7dd+yeHadM+3Fxmk/kvEDKVnkoBpAwYDk8m7N0bDvJ+3izXuc5YPH
+/Awwuaq3rXmg6lV2Nr0uO6X1j8lvClDtq2qnZm/9urbrdvdgsQWsQH6tiebBJ0OfWGtjTCPc45s
wumqLzt5cHvSVJsD+xnc/E99+7Z4pwq0w/9uZeg+tH/8w6gY1b/WebhRFH1t74jHcv5j+dH0P+hr
92SW0z9XG938qRaQkf5u6c55x+XJKT4Qie0iU7Ty3Vo9j8xRsvVeOA/cblvq6YBsg/ivY2TyR6Ax
zOHfgWyU5DVXV315r1CJGMNJo8hKXH/Y34TFyDMyTiRBEnOOcCmCeDUcS8hNO779gXTVBg68JdJT
Z5UPE+4ovvh0S/0SiOmqJpSDIzPC6s7wmUDmeNFeswkgqPPtzr89ApScXHFnJgp6TW7MqIiHIVjy
X429gwfYaUBbPaV2iIJ0cbQdw0U4JW9IyiIRr3ewh3brLO5jKN3stSOjwKOOyqkU48diWNs+OVTe
O/sCWulyWzlvafwr7gayCfVq3395h264Fy1/cKJX3qhqN7CRW1VymNKDAKPQEuicruebnkctLxan
alFxZtwOCPun4p6CSE6w1INb4Q0DN9c8emA72oIv+YNDzIc4SNhdXZShAN/M2eIZuG/Wj8R56sdz
7v+CWSjVMZnPoAs3Yrjc3jQ20rxEB5+K27zL2sfYZCHvuBEINv6136aMFqo8ZiVT/89nIsYShatH
BjIhCTv7yotLi/aA2INVRKP3pjl3pnm/GAfZ08rqe3t2t4prw/KOhsY+ot/a+Z1gRzKtV8Sp6NLv
Fvm4TF+uwRPzUWafWgp03kNQDzCo1S5jF7L9j0gSDXT1MbmntXkgYbNhMdim5ykDvPnF7Eer5z3Z
q1X3rFuoLr909yTsx3h6AWHUJIfV2cr0VBFqte6w2gd2deczmG2m+zJ/sFHaZsNnmQ08BCfHe1HO
buYWyxKMKi+O+ZzkD6M66wnEelRSw3sujkRCjKtHvRJlGFR5QomRffRNgKfEXW6Fcngf31fj3h8j
GrnQGb65j9h1k0UINi7+nQV8nfrsQUh2SkALehlJAmPp8+3hmhaEnJrkH+f2xtC3osMigy4q5nLW
b0CySwWMK2kOo/uY69NZmZ/JGO9K02dUDbVM3tHRBMKV9D31RrHBmPUdpkJIjW1EmU7BzOyaDkAT
Oixm2pL0DrbJxuUC9upHHM+IT19AcHPa5ceZsPyy/85QTVc1Qe71oTJ+U+VuOvMt5wAw9Rz/Zx4w
k64o4Ge2icn0Oy5pqGULFt7lPu8rUkCY4jJUq/j1jf6VjLe+nQ6j/4ChgpIg2a5w2hYqjtmNXJJw
W/FkinKbTf3jmAANWG1OmSSU8cfsINqfXuL2UsZOoHVQwBhVrc6f6qtwTZ+m9itOSShB0plzHjSM
MKUWZvp97zsPq1+chxYyqs2NlVQbIrCwb5jBBIjYN9ElCk680XzpSp7mpiTPPvm2LTZW+W+nanYR
SPaR03AjwqEfjwpTG6ttzlyi/hk41/yTNdqWGA6wy/Aol09KvYN5E8M9wfiILzix462sfywW7GTI
svL8a7xIjPbOiGPSpHM68e6QuuNWGT9dJ4l+hk54y+kZK3loGYHq+HJIFUfPq71r+Xxo6vGA1ITp
6pz8yXjneXsDdZsGz2iZucjS58UkT7iREYO/84D9eOeuDnL6v9YD5SlfB2G9mkX3tepiUwK8tq2f
rvpLHffkQMpIiN6oyvdJZnTo6N3YArJrXhUIwYdW4+JNXzP/JTWNaJRoetd/M7qQ+Lle/vwODBlu
G+NjJCp35CdO9/Z6uJG8F7rEUnwmQF1lmK/6XrnqPIrnqduKjFqF+Jlc2xishOl4dPkDznLsvhzr
2kEEZ92Wzqeu2ZbG/egSjHxwXAO0RYgLI0I9EQzUiKLOdiNMzglVn6lfB3ka7ZNkLS7Sn8pygpkR
8qAdTDalLYPc3Hhx3YvSjB3Cz41OL0XCBKHRfPO4VVAGBNmtI2NwM77OFtCMEUJreZ29H5Bj/1b4
GnZlE6V711jPCFU3WTMz9/nljLfjO6mdDPdQ5buxgBnKz8ba3FkffedvBPrMFqCU2yp9m9yYJFFO
I2xIR42niI0B2JMz+2fL+a2TFqXoM+uSDJ0bxhWCWvLyT58vevfsoFWtz0bOw4lPMNHvRIvsay9v
8BTv1Pb0Ps5ZVX+WEGEC5EQyr8qexci2Cb5E2z3E4qWYnEAtd0MXs+6nLHszUH4t5IK4DNpp+ngA
+vjikjLd1E+VetW6J08+TstOyStcyoDpLzP0o1PyF9oH2X+YdDC2f+oz/dAwzSgWKiB8hlX5CqD3
fs7uWu2EIxBE+2PpnirxnhM/vy5D4Arwr6C8UgKa4emtBnt57HcWw9WKljqlrtPzPwVeox33SXvJ
AWdmDW0ut3dd//hgNgCo7zJjB1bRMsHFk8ydLGGXA3dM2v2YvSpgGjjbWF5/Z9OXP/AbojrQrPfa
/NdJtUutJbT0A8QINF08x6s3XkcN8jAprKJBsEHM+CBrbIJqu4ISEh3+CxtgVjH9sxH2LXpBwtJ4
xtV1ZNwQb7DyvYIcCVZOarTUxTH2me1r3h2GwWAt6nPZLOzLcTky7wEGky2RqfpjT3QXn4eLuMEr
bgAu+WAR9jIaGna4LqpinP2dHRSJ/udJJEnmHJER/uEnmIeYxdbg5VVV7xBWHN1h2Q/wafSbrgnA
GNr4gYT6wtQRSa/fRmzeS3To5KLTgvk7qx+Asd9IIirsanvfLbzs7jIdvCZ5H+fm3ba1vb+qyBP6
uWngsLZrwDhsI5bygXlmZKn5yIz/w6FAFL46TlZ+haAYTtOyzVoA5qbbEOwkCIbWD4OnnasiOaWW
tq3Z/m/YZvxKTWzHan5MFp1FPguryQxWpz/0vDWZj26+sj5QvlBLQLrhNpabrNAC0nqebBcFWCoO
tdV9zoWHQLwhMcAv/SPEb9CqZaCP1qbTrGgl2j0gEBt7399SXYf+SdiKEnmtN6Z/6+bKd9ZDD1NW
bI0Zq4C7HNc12aOGeyh9Lcgsf1dLg00l6Byjv9QV672aJf0o93McP5iZInOFxLVx7e/GtTrVmoL6
XYexDouJ4TLY5JPHAb1J1vgBReFlJsinTpw3sx02iktzKEycfuhyzOSEPSkcl/zFIBZrNteXfu0j
n7+jo44clyTw5zyyOTg6eI7rsiLQgdOT+Ogr1p3mGOe+qfZWz3uKpHICZCs9N2J1+dFp3r5opos0
5qDBX9nDx2OrCcIZPvcrav69kPMj48i3SY1Hu4hD2GrgJQEFk49C23Pra6eG2q5nLA8WyFsaJLz2
vT7+jLFDdoq2z7hPUt2JHFbOwPCYFelbFO1XzeEKFry9w7Ke0pLqvcADNwjjwdJVJP7nOBHZZ/ch
6rIgTeW+6we4VcNu1Ge4RcDs2PDBuD24ZhMK7H9WcXt/+Nm5mNEz//pA8CbDPfbGGpLUdCcaKjZl
Tk+KIdLgtttEYyanM/mZnTksGcIzmvrVF/8xI7EocBQ4dWq4X9nwfXtV1DpcUUhsOxPRmUUJCckZ
prcdLxHhpohr0H5MQ34opjL0ZXnQ9Rp3Z77r5vqDrXIJCz1N+G20rZSsYm6aQ7MGOQCzJ3SnmSTA
eMva2I5GXPdpnhD530BNi7kNBH2pKbJT4U0AiZJdrGbI576GqKiLyrk9NQlnube+2Chf1UBB3IEv
gHPH+kvdeMc+00Bdlyf0RYdiId4VK1/spzQk4O6b9YByaKStg8MrrCdIeiG4qntQUSUx/euukslb
x8MLK4Lkm/FaWy4xfXbVQtvIn6zhtVB0eT2WeEPgDOTj5Mjo2idnKD7yRaAFhFrv1Pu5SmBmUFmN
LWUdhlAEkDWisyqcWSrFRnmWbMPagSOZ6ofHI+f+6Mb2fkE12ae8FEYdeKggELBi2kYCvnLKxxmw
M96EtqPAoMFxZHqs42GTx21YN+y2cTdApkMS2Qay4SIi2gzZNcP5NkqltzcZsBLXGOVqjorB3ZiF
tQOVEZpOfUeZecTlS6dFUTxoQUJulmdiXZcCrxBOSxcTZFYzD7OBjLIgQGyQN4FTYsgauqMPGrW5
9WwpKOTK6Pc2Va8cqz84GlDqrPXdmFi3qeWi6AxXxrItZHHDI10WpbE3EMpdc2IKvEP1WDDZM3H5
ERF/MX0PnW3HdKU59TSEfVMGhjZtORkON+X50svQRJvnT+VrO+bHcc71AL3s/ZrGMN3s6rFxkCmi
oqAzxLmW2/V7b9ioQjDQxBaa2NzQL51iWO7xg8KO4a8MrGcpyW6Q7XSHLSuacja/K98ig1GsSWEc
zwHRY1srdjej8FATwGUsBRYy4L8T0nCXkXzRWsxM8KPyfS5InLIpnzYIvfhybij3NY5a4rnKdaoC
oTnMNfIqFDiTW6lz7WIaSr0QxVaQzLd+vQusuj7rHi5jg5Ol6WvESiaAb/FjYS0JlsIOUhsBgO6h
nOYq1SEDlgKzft//NhTiLT+vtk58oe1pFjKKVz2yGO+1hnUxGP13QNQ3iSI1NJHmqbbXZyu39qi7
d8BnnsjzvLIVhgqOI3kWu1GLZr9hJppP+xQ+dTKIHUapEB9ZFPv5VR8oVdlDejgDCeG4upX20U5o
RD02f4a+0nBgwxApm2M/BMUb2NRw6ag9+hbt21QfBip2eJiwKJ0ZKgEE+15idTbdnT//s7m9FLTV
HnNkj0YXeriqwkFgduBPDZBe2UApbCcr2nf7eyGkC8H9F88eByzeYRv18eAO7yVKR6vM7ycGdMMM
vXWp8XYlp0x2O3z8rHiGQMzFvW03B2PEDteonSnyR7zfzEPZzrK4P+jCPBi2/9eJDO5vgfkmrZ8a
skVvK3ZL95nJ8FLM/nAYWZdXsf3QGEOIfZ6fsq8AlqI2tDiQHPd90RjED717R+3xMSElBDGqGPIg
yipu/2Btsljy34o2Pq8jzrRpQFWZJs9+PV+GcsQ5iPjfaaE3jAsfkaWaHSNm1hoZNkEAtlnOioHL
wcaYiPD6tlDRokzhcJynBp7s8mHmoLE9hajHcYnPw7ltBlk5UkIP+hHkCauAuCWJwUHPLdmwRukw
wxRDuBbTpJr+ur9JNxe3vwCs3hFedHLHZdyzYvvxZmvrZPl5ZspY2WbUJuJNT9R2jKV9N00N40OP
EIvGp6fxQpedcixgHykSMd3OC5Nb61gt9PJ4UnXaCSH7u66M6cCNs9Vmf43l/freepEkfLZQ8Wy7
py6sj5Mk7cKzgtlMjw7MpJsahpo3XDwEabchEDMlwSDGMCUzk3ndWE4CtJQBfKNxY3sMchlQJrfL
UMNtk9Gu2nJBfARyuytSSrlp3OSCpIyqSyJEDdvZhP/dAp5kbb9VJYvXHjN5PcvmYKd2YJKm0M0O
RbfNeIW4hNViJj6onVvWaCxHJOd5bVfRSALMo7bgzc9x0901rSBNFN4IbZJ+9XlB27KSMHC925pI
mVfDa1pvC+t02FVZip1Tld533nv/dKn7d7rTsYMwiCB7XS3WWKZz7vvclS8Nuo83snLK3bRwG0zO
iDRaoBaySDXdxy48nk3XFF85kNT7RiADI7+AtNldnCb12R6JAsTJoNHtOO+jsrsT9JzvtejHHRbD
DMN4LXDDyQK2YRrfk56MtTNZ05k3KDUR5DHIM0mq0L3XtpXmu7Ek3oNpL1URjLM0dzYz7UDzoK4a
NROHQsX5UZnOsfVJw7AlZurVnIz/CZl7fC7VpSMHZNevNh43bJd7NrFD1BUumqUe0d4ssBQPWCIR
D+FhwpzWXyrzl6x4VLY5nBzLc80vsKOothSa+KQd2PXlSXzsM5r6qhhnbKi+yeoJE/UjyrT0kEs8
BsxIso5pbJc/j8Uor1XvIOZHXjvfZz7zY+L1iXAxsetcc2I4POJLkulhajP3W1QOKSXLyNjTA1db
KCjKhmPHIJl6DS32tDyx+t8mCcxNd3GJeOhhNg3gR5hKqan69ox13Y45355eEt+BO+lrnLUpQRvV
M9xRhA1gowxzGESsFeel5/hc0qu7Ds1fsQ70uFlT04XapvARYrsEjeAXNpfnArFENI36UzVPP60u
82PtGJfKKQnmSF3qwbwuCLq/3beDh8nYIVzlwc9ad+cYA/ZIORnvrJ/9ZxTK8yspL+SWw4vgpVjU
SfZSbRMITyfdF+PL0Jusgv1qPdBH4utBlnXlWbEfalIIokY3ux8dweSuW2e1r1mdEov4H0lnths5
jgXRLxJAStT2mrud6b28VL0ItsulldopUfr6OdnzMmgMGt3VtkRdxo04EeS8K0XCeqdPPUb02XP+
hkFd3ciSEK7JuVcQK/jvsa/hUXCslUVHaLkT/Pva+bsUsFBiC6XYW7yXPOpc2C04SJhd2tK5xawi
EKcHBGs/1RxSElEYPbB6I0N7NX+utX/AMpdfsMW4O3qMzG1bA09hLTram8nV2D4CY14nO5HMiCM0
QBE3rzQbMp5ODmd0SbRFbKpCkZ0rCL3jZBwUlhB/PDbXNU87x+FXnPfV/hoAgwUwdSQSS9inwcBY
VrW+RchImajzLNoC3J8RbDl+aqhVL/wrOJ5cNuCN0ObeBabDAWqvu+ggJWWHsHAcpvwH+HSOvXlG
FqrLmLBCx/4r6zR/tbaUSVYNfxrpDRH8V5pTK73wyR0gPSwZrtsIObQozPLgUPaWI6Dfmnym6K2/
0qPgbRchk0UYt6e2Kb+9ZP2lS0uO5W7Kg8coAwJHJBMcR2wXnH5Ya05p33CUu+1LwRxFdVPGUaoj
NT/4iV8/ldaL+CDBxedGqpIbalOvTAnpvzrWoGpSZnrwE37SZRKTDRmC5XEMNS1mzRRh2kVi2FmX
1uKYK6xh/v0oF9kQtHSnm/kVekA2Hfij9zf5sHa8/uivTISm2Wmq0KiordK/Xpz+YT5Z76Stm48K
YUgtr2nVIngnmwyoRgLPgGR5uiVyygGnk+RfT7XpszBR8jMugUxZiif5TZhEDwnfwJd5Vv1ZOdgK
tUOjGoC3mPPkel5Uq9xbP98OyXHxGGlVRAK16ofpxsfEuTEpleU7pp7C34psjiW8ZROY/dBXcAwI
u7Ynj0DRFhYuEuuSLmxIik70JHCRWgvr4nVEuKJ/MM0O/FrTG4fycoqz+DB7heQBXB3pn2dwDtie
uClcqv5D9x8H8iO7Oamzu07hJXaZz9YoYUE7AV4Gri825egwNAfd+uGsrLvV7Hg8E/6fxfK0jG6+
n0Ao4Yzl0gKsOUHKd9DQZsugB42bdXEzbLteJcfB6RXCT9EdzDIADumihHFjlpqxG8/VmEuSK7pi
rCM/wYBOtg+yuIBXlSUBOVzcPrz1ojzgj+X9MZokEXvuTe/mfIho1sUVTXG0SQV3GM2EnDrh50rq
YVcJQ5d4Sc8CExxjahkr1MIxGbZtvsAnEsQrkpjwLT67bjtkfYpxIXhKSY2k26zFL2H6kahIWRcN
dVNJ0u+mtb1r5/FHgOWdngMmMiwISfHYz151M/SKJRFJJYWKnt1jcFPcJxx3/qf5jEP68twvKh3/
ImHF+3bWXK2Y9MttnLD1i9Ppdgq/aCzDW6A7twVz4Do4a0EQ8zXX73Xnu0/kG8wHiSOxnSEl4Dpw
/4xjU3j7vJolQ98IcCyFZXbDwmC8iVbcNgo462N3NT0WLgJVyL1mH46lPlQpX2CCWQSU1RA/dpWL
gXGQ56q0wwMpgRZrZd4h2AQOGZu2+ojWCiZP1H5yazV4ktKy5bVnKgnhhqhtXA2cxlGRlXdwCpg/
RIXFwVfLQ7sG/xKTX+da337j7f3bLpifbBc+xIFj75IsIdArY25JoeimcQ/HTqXgGIKBZ+Pa7xQX
iPrWBtdteeyIk9cU8hMfOpWQQQo4eon1IxlK/6INvIbNHM8Z+0/X+m8aD+zel1cBjBJk587N8D1G
M83bkIRYD5OW2BYCXMGlCYIifsrTmF21ogFySQMEfocdSQCPJbXx727ErgmbAhO2nz+kqNqdkdvU
/UhGrhGILEmTsRqwsftDM+gzKLDnThnEwXZ69GbnUvdl95YkfoHloUMQMJP3y8NxzQZkmP5qdxDs
jNXrPNJ9XYf6jXaB7E5lqXn1uX9wh7cItR7hdHqqn5aWwqDa/1VF5KcUmUk+35yim7Xr3sfCBve6
YPJTgQPGKIeoU6pm/t15uFK/ieP8WokI6gfRVm9deo2JLSHrrHp2ZIjvnaIjEEl625mVxUDElyJC
mdjoafxX1RpIR1EjRmEPCnxW0B0AKt6VIjXTtvUcGAyCxzQ5ypwGXYpqFYZ+2oc280h8emIe3Xad
Ux+D3PzxoZUc4WfE52VMr1UKMeYFVQBs6zOEw4Xb0RZKF8i0wXNPxmuw7+dT3MidLbQn2bEqCTK/
GP7RMK73VTnBaFgxXFdr+J2jxB3qJv/dtjWJkoWLT1s566aAzbI1S9ghHqzsOiKIF/t6yfR3q4X+
hI92NXGXqJJ71bMxC9MQG36gWs5rd2H76JmwfZZuIbnVi6xbgasVv5AzuHHy9cKOMNC4mzfZ1J2c
OfaXg+lLRf1pZOUNDZEzb38icRn2SwJIJ8Ug/sbdI7jp2xawxCjxDNrG1nsZTNkRP62A4Uhh76NM
Z/Nd8WqXeydy3ucl+NIlm16gcfUBmjaoqHDyfyavMs22dueHeRqmN1/GuJ6DAX9Unl0pAhBWuR4O
v1jf/hJkJCmdckICSe546CrW+IzcGSEH8eZlVJGcMI4oClCjnyni48BFJ9xPmpvzoQPGdOP5Kwng
Klr0w7CgvXVhPPA3+dycPPbidBMWd1k5PK098T5mOJeBrOzUkwYRyLp1EexJmZk2ZW0AABDIYP3E
74SqSr3LhzFEP+lel2COnhzqRw5TNulzEhh3z0DToXOCjo98IPmbUGXxoUvi/qe8QtmwnTAoTqHz
aOBJ/QWMZS+jUtPZc4f+xpoQNTiJ6q9ArWrnaDFyBRHmwtvVbCvFYwYOaz4F+JHupjjobvIoj26q
ntLZSBUEV+exQS2Tiv2GrR/6mVNFT+hqKJTeVSsmbtRDIkHFc/B1Xs8M8E7TB/yaYFuGxr9varf7
XYphuO36uHwabJHcud5UvIuQ7l53dsx2LvPlMC0l6yZQVrchawzmQaMy0if9cqt88b1iTnOgvm1E
AzhdF7FzMxE1P6nUNXsfUWxbhF57QhnBp+AKTvKIP1qSee7tXOfBpxGd3C5+Pu9cMAc74RSv5f8d
XTgDCS2Q26Pswuxt7iCtxTI5yEn+rGb8CBYC96IQy58IxebsWZLbLOCbW+D25csqsNKJytoLDu5g
3JJEYd086F+rn4+cJkiTysE95gTFV6t6BiNmrc0Qj+pfOPq8jkzPW/rQl2cCXO7Wsp/aEDKTG3b4
SKv6No+XKzHIabe2pDm5wFvJub/O2X4wHLk0c/Q01ZIbGtJWHiIby50QbFTNsLSwEZCufOws2h/3
vPhAPpI2PPehdP/NLuHmwRquQ2PurIecsftvCYPpcYkFRrWsY+qH2nMxVj5WQv0AKRs2fTaymGK0
jZkXygDE2pVlY8NUsX3onJc2LP1dGVjSMYlX0zI1u0H0GZg2e2PGiD8IF/7J4eHjr569+b3Xqjg2
BGhI+REjRv/pmvesGwcWdGW5HeCQHswkg3958Kya8pQE/vzUVYAiDzplKdjGKV8Jd+lvO88pgAII
h8AlMzYktepDzR2QiIasBLLikr/TzrNw7SAISbu1odF+Rb250lLPgVOjoWS4mpiyuWKjk9zWTv0b
sF65oy74VzU47zKmSwUT9XSBT9W/4nke7llAe0QPUxQrWSbnmCgfgcEu/UayodBeEEmJ2qT/7hYY
Ii6F1BvDZfF306wCwWpGV1l7/8Lj1YK08H6qrve3zGr6lGm1umffTZvxrw2dIN83RTRcTJhK1HU3
P/cYtm6hgMxHPQUzHqai/qVHQqRhRS1vXyzoS2JxJ2ZcYkvJNuZq7Z1quLkEvHWJewNVZaoOveZ8
3fvKRvfpUMwI0dI7d4rI46KT5bTigH9RbEgx2g/VgX4jSlqIGVxkubLELIJm58aOpN8ghnJa5dm+
Wltnt4bhHKInCUzu/dJ6mzAKoDKVwsdeu0TvY47yXrpeWu5qb33zVo+FEcwoD3k0SfF5LtiP2qQt
T6OUn2XGh2lpFzYNQ7esLDqLtv9Yy9xgn3cbrALaZjR/tgZkUyi9x0j2EyK7q+4z+pOfEgF8yU5Y
Yqxh9wbAa93rbOiPxZxe/w3xazhW45cr0deGgRiAi8dsx4JAb0ej4r1ey+ov/cL9pWyLBF5cUs3B
dvDY+/VhIB9W1UaEuXv/0I5FtK+4rt3qNhvZ9LGAGoKaySCT/j0NOfFTJ3yzi4MRyr2DPjdjzlty
oKd2rdZXKLvNaW1m+Sg9J9jGUTE+ks2uD6276u0ySMoMuXxu20AlX9XEtIEuyayweuJI9hWzxsAR
nxc5tK0af1wCufBYRY2EbY6STmYcfxa1aZT0+Axsw/w5F0P7UNTa/wYcAKzNR7rXQB1X/shs9lbb
OcdsCLNtwLiwI7c/7QIr9d3aLhgVvJLHCX4h9d0TSJkSTP2hXmROeD1NdmMYpK9ewfaNj4bjvYne
0QTXR+cSRUz+M5+GIxJdc7SD0Ifc1vKRt+C6bULF1BkKKKAz+gcmHUMKMn9Ml0Qbh6TZEfm22kuR
Z+82XMStFqb/pQ1PCA4LjZ0yoFbccdiJVko4uDWzFuApdOMIrAlUWRZgZd3/kVne/Z0XbV/Q3g11
9vShdalu7+vJfosgSO+ZIjTPFQ7muO86QlFrfYqDdn5c2zo4kwQGkMfKcReMPmgZL61JCxKImyKO
9bZnv9FMHZ3XKbu4OEfjykfar6tmII3TAfzFwrfO+I9hI8Mdpv25XjYLKIdDOvCySST6newFI2WZ
Xh9gDrJlQbsYCdWsH2Vq1OuQMahR+RRu62kMoDtG8aHylT4JhKpNkS/vjJ3o31yEYXEEAp2CTpRd
qNz21dqSLxNjCssfyC8E6O1RAUn8l2EbI84yJyehSY76Gs/dBNcD0Z/7jMzB5KugnBG74/zAJsw7
mjljwORX+XA9tzYhGctNzed2X1OPQPC4AU1l+j+LwImb+8l9EhBjT5a62PWApXCqZP9yRtVNIO3H
MmEm7vvEO2Vz9cqUNG4j4bxUHgPbRs+qezdBhcVHzvJiyv5H0awBI4F4/V3oEpCNFkffux6hz5GG
y4cQMv1H11ao0srDFNdKVltZ/qPXiIUw1XBvLV+QnUvtxY1YlHOTJoqrM9vWfS8UoLww1Lfw+TCN
ZGvqXr9rfLB8G4kvrq6oR56DM8WOnrt3eD62WcDA1ikZHKOGC/DsyektLerkPhpMf2nyetpzIcLF
N+v8hUUGyfEeN3AOpDjbrKSgNmuff8U6b85T01dnbBj80UEnceVPsUU3ZpSXqmyRVaIRcpSXgitk
JFDVC8Qx72TWWj6x+cHPPdS4zyaCCTh0rr+HVBZMH+voD8irnffHn0V9zzMHaiHLfmBnYFTLPXA+
iYcVIm+op8vz0dsNHlIpIgdwvZEgjd867iZSNZM57Ogk0t7eEsA+Th2dUWnXs1cNG8R0t+7YDF3r
wczgwWF03fMqcNR4GV5j/JpYv8aGiAV2pI0FnnV01/G5Qj5BDdEv1qjHyqTtXjTpfATqKT7Dq4Ec
vFd8fXuYG5XfY8j1xV0wOV+ymvtDPijbAXVt+31RyOkW7MgM+b74JGCdbLUWOHfdiNRu2olDHHfL
OVsVssIEqwi23HTojCu4bYHCDU32CdVGH1LsFMDNSntp6oaLxRhjYHIY/XeZapnjBc6JOHD1MV+H
cJ8uVT8esKGxjF5ju/UCh0uji18r6i2rSzueYxKxyyVaakBeiYqz69FfPmZo/F+pv74iUBH3Gpic
zm3TuBTjVSPYctalmPkhAg4nF4jZjxzG7CkPougxyXAO9xQoPdCCdkVSkaHne1QWqOLF0jTY1PHo
kjYiRZNdjeQj3o6/bIn9+6S22YOMSADW6MdATEBwuW31IzI2qojVRPjYY7MSTwlV6lW9dZS5nTKI
JUeCsKT6g1TAG6F4dW5Bnwbpyh2KyfzouKR/BolUi1c22Ckv/Zy5o5/U1M5PGXikXdGTg3BMl29n
TuVtaePgPNW0QIW2fk8pET2kMbHecmlmkkFZtB/l4v3qGzrLx5nhSjpjdXCX+Wq95NeqVfO7SCNM
wJHD8zzxSnly+MttliXq6pKhKVbipBBKXtxpjHm3xTWEgO+e9wNO0TxMZDYYe3yFWFwlwE316I2g
PPwhvvHR0HGJ6hCWU8oe5JdHJn7aD2u+fJDjGLbxQKwZjuK0SYIrpVwuzHp9hIfCaxly5qpkdhzn
4jb27LJVtXmpOwQnUzGxhrPD5hdO1MkNp+gyKzIAG9V07N66ZuChKVLXstDuRbCcde6CiJ1s8Stp
9V8OYOjldXBdAzXFs1kS++Jr03AqFcQ1oxBHeJC5HwvAtYuyS8lgj7cnZlqHMZnlr3VXwN9f8W4k
oc0OmUC8V0Ei8HSsXnPEe8BkH8U/aag/R26X/FBkflwpRDi3tqOkcA6Z89oekGwG9Y5PX44ZAI1R
vKaAKLCqYekVgLKRStd059lARpuCncIu7dYcDdnxRgTUTsut8PiRjWvovhDklM+eLjB6ePxzivwP
WkHMLVpPu2pOmAjAC+FebZLTSoQAjy+OOdui2DkJ+41iYoUrEg7sKndO2vTZn8oJ2BKgjp1cx/a3
cRU2O/wV+KZrII63lZYjn1VntPxqGGkBFpYXajpxpEyDf+CHRM+hH//QnYrxu0vjc+X13LF5ZyCG
tytX7txBtI2rns9+Ags8TQimolxPy7maOtD5eZMeJRevw7JMyJU2vTJALOVOSVB0sLjTYa+8oTkW
UeG/zF5QvSx5CkwhbIsro8Lb+APBynRms2OYUEKXm33Wu78nmvAeFvCxYLMlCeNE8d3y1GFWN4n7
M6NS78RkAmh7QSpfUpsNbzIqcWAS4EErH0Yko4H/qsHB8iBG09/2yil+qYgZ2R29AIXEmH1fYydz
vKL6SZyifGrGFFQn3+/PKCegWk5cDaGD2y3KOLEsNbjgcxdY1hG2vnoKvCPaP4NxDzUSqI9l11fY
J1DR8tYJ/PEz6Xz/ihSz/eMkYYE4UTlsZdX+RVrwfiYjOc7Ztu0Dt+DOHAFqWJ0SuwZZAZIvKtgk
HZdjaTL9GVSltzezHT9qw6UCAAkz9hx9S8iO1GIm3oERAkdL5PfI8oM1T1kX5ufGoJJKrGnWm64R
Fm/OOHVk+Ttigc+FHW/CuHTOY5dF+qGKgu7JRcBCQb0qwFKR6AlWXJd2CTDDlzllC5DyiX3MYX2I
PC5/rNoMRRVzuMuEu97HPqME6UD0nRS8SaM4rUwHmwHAlXFR9wr7g5u8PkXOGB4IDy9HwIP9aero
DhC4sT4rd55XjNZqODWcGDu1DpynypaXZcbzsQhJ1W4Bhz7paNWqKrRLDzfHHbdlKPUziRuIVJx+
jfxh9GFI86vrZ7jvbweHgWKlPG4PJpJ+TAmF4rmoU+52YZs9SmLlMPjBtN0Yr4iOJpw1cfWgOybd
OoLbCJfPnhaIA5l4zgs4gBz/RFfZDoxvVbaAzlI6QP2/ZkkYD06StdIvO2IVF7NY72w3Uv9J3+kR
yCsIYMHnd5auc+9Gajpw9XJPcz9mX22yDidfGr1dG/s1+dTqjY3O/9Vw9vA32uEgi7k9zNTLHnwU
LvhVqXeQK+ZcrRhwNeD/g6J7AxcqHrSskYM6VgvyYpG7RwuBe7N4pLGn1AexUCTjfvWGED8p5RjN
OAUffTsjzV0P24UM383kOcltZNG8N7nt/5SOiv6opWdz2ARtcwPrt98Frs/vA1JAmv7W5gpP7oJ6
z9ohOYUFGZuEOpR9TV8yNIjQOZVZWuzz1Dgcrmm99xZsyJ0b/RuVAwDqiv5C3QHXk5VQS2TBl33t
0Aiha/CXSAtsNgfnORWNOl/bfZ/dTmd7iOvlhqAJvgTjy5ukZF83B270xCaHBp0o+M1k4V7g/jvn
AJQgQwpMqa0HSHlHMPiHbdzVLhWE4TYXIayloaGloywNzMcyLm4qH7d2BTMtiM8YLQm2VUX1EdYO
6MUmaSnzImmTAXk5O2XbvvsGzExAwGxveJwePEag24LM/7YPcKBURZHehWygLjOPPh+pccbngPu/
LtednhpQgZn/xT7IeyRk/o25Dz2O+uLjNAfjrku94Bhz/bulbUKeI3cZDnx/22O1cvgVfR2T79Qz
JmWVH/JyiH+zfbMb7pFi02lsvnFAQUW9FMM275FMeAC30MrQSzTeyRY+yIaVS/GF2AoDCdP/HSNi
ueU2TsqMNuutbRo8ls6EkB/V6jrJhb8AAZCEgBMEag7iISGW7BpCX7JjFsx0NRZ1sy0C55uPfK7A
iXEwzcWqDkUSphdcrfj+VrRRTmOMtLJRB1fodwSvdN8hJG6XyXUYOJ38jHKX7RcnZGDSrfi3ZvFr
T8TlNagcXqkEwPRTaKy4I0vcH+IqZ6Yi2kZw3qN1F0jxZg3x71EuFu36FRNNpq1/Sl2sJCnghB6S
R8i+9d4Dl/AuUzjR3Eqmsyt4OtZmbXdZsULxykgH1iJ9hjtyWmnFI6HVsZ+jA5QZbKkQv8gruk5d
HUtNkprRgEzA4Ij9UEH/zUIxbxtRixsEXiAUVd6eRcg5tI2vvTrevIQPjsABNKIIAf4isFM24XG2
g7wHbBltUp396LaC+8Pe7gJve93mEp0gDvLmFLPCOOGvBWggmWsO2oUQYPP6bajZj3PyZjce/MQQ
Z//C9NxCtNzYaAx3M500e6/u8ndVLzR/oBpi1ETDv40c33vH1+Qfhut4MU1Texxd1GckMXVeyY+f
CkBcB20xz+b5BGdjxjFslW7eyjysnx2foC135wWjFup3WbW/4sW6B44LGHBsXk5jKcKnKnOaA/aN
8A0nJwCPKmIThSOBVWcjyauyoLGVgSIPdvkgSggeG8uedBddt0LBGnsrENcSz3ItO6wdQ4zoHI18
JHCQXvsKhfOqSg2kosr6V0db0FjsCO8BRPOzHlv9BL4dGIcCHzms7bBL/LkFAC7Q38u+uiRVu/5q
mMQu9E0/zkAqdkVtfjhduCvHqWEwBAuf0GQCSIRx18feswmYGGnIQGaGvYY4QVPGWE03LYTAS6KR
b/oOcZIfJk5j60nsw6M4gtT+yCK+D5vaZICOMX4l1dSKXeiX/wB+Npe8jQzzUNkfhwHXLjgO+WTT
+ZM0yZ8BrMXNvGbL24hYvmMfOx2WFHBdXo8xo0EW3LFRa45DMnFHIR4NSYF+nJTWo/+cWMSiAbLF
iBdbWDLxpixZKuo2aLbeEHQwhvkW9dS2f1ObrS9dlLM7nBhshVizOy53HdcUzG7PbVTqYzTFapcs
6ESzhPHRTl7xgr1v3s6cb0zNuHymJrJgOdEzhzrHAt4k4cW6LQHZ8rJ2T4MAcwKxX/z2W+N/5e6V
nRWSBQrgrGwLUKd3MpnDbWDK5VCvSXCIRNy/F/OAphByRaaIGR68n9kLDnP5zSlAyHQQlh1hbX8D
TVd3gBv5oLrpQDSH9XNVx/qCX1QzXTVMIF3rfHMUM3WBHiGVIeIjndzhmQVfuXetBy2pT+FFJSgq
RZnkB9nlE7WLV9BlOeGAxuwGzdpD0ppa85Zj53oXDG74bgmXhhOq1SZOKB8qWpO9sgtOGM2r8nmm
ReQpBkGPs34ZP7B1uwdwa1xMAoXNhv8p3ubQUycfR8RNZxAttyWKDdb3qsL/mld9d+nKukM36fQN
R9b66nqtc+uytz9WneGcYWKRhvEJIwxXxCIkaJeIT9g073gCngzsdhD+iExV/NrOr02IuCdRch46
G0bnFIP51oyY59i6ZjwqTfNdSFvty7RsqEIOr4lxiv2e47URN642dCcg2B49t8x/udcImAhldkE0
K3+0xxJaYBq7Fw3m0l4au49HW525cDSPq9Xq4NBudgDIQh9BUL7ljtc12+FUNBS5wImL0WojJHZa
UHZ+Cjn5pKO9h8FR3WT6jrwqIBKTsBppR5dMR4EYEUH4uSJRxrd8umI1ItCm/axxk+DtZBWAdc96
+QpVv2/2nCT5fqyxT5LT8A88C3RB0qp5qHuvx1vfJOt30lSKR+Bq6Kjz7jYd0gJrqwOZXfD/QUZW
T/66eixlbbOL1RgfI49fV9BDIBAJKC+4Pm9ozOKTFiP/FBTNc2LX/uAo6f3nlyOcTZ34RtqYUqPS
/o7mqL0j15R984mzd1hBMOoAA9VolUSoDM0AO1ps9CPC8PI+NZwFbF+b01yFr11n+00f8g+ZZPLt
rdLtaLjhjgdvGvOAWt4X7uIb37P5k8Ne5rh6LtiCauRp4UU7F4YfAzh4GlYInhheDwXE8FqpghTV
nlP885s8YM6Kx2xvIBLXZGUZ2rPr/wFhJ87m7Rg+TmXWvTYK/A4s3iw9x7ZUt5j32l2wLKw9hbfc
dYWO+ICP0b2s0cro66uOqYl5YKYwxgXE3p1dID0bS9xfOpTnR5YaOTjY+oucSrqHFZ0+BlknT3aC
F1ewPcRK5OrbKE3J22q3OU4eNLnE9OmD7YJviPT1rWwmwrzeHAHWT9bNwtXtnjopjmX845wX3Nil
bZLnIMASmYYtykoNzLFkjYkW0rM94t7zaEPyBLlEf/BmoENj0Ub3/TTw+YzVdU4j51FYUaIc8ltb
BIGlsqQ6gYfd2dMImZ/yCDcV1zf3iniuT4bXEbwth9U8xnSS5iRPYGUMz/4S0TTFx/LOSelawrvo
EL2BksnFNedLGrVf6XWCrrtu+oncyXzrwKSHinovYHLQVzInmY4ImPWLmJaU9hc1suCCNVsUWHNC
TyxI1qAGE8wl5zEkY01hKD0SLjABtfAf6fbjeQjJBvixWt6GsHMRGBN1iw2HLHggf0fwI4oCyQnA
4eiDa6NHHIpmfPSxStyD7MoJYeHhoMtu3lHaZXBdtMhpFd5hh/S0TAiURVVLkUKdWDhPUHvGuBLU
IEp12+LAPwTeFN90em2PjsQ8Y1anP/HiMVUPiO1jEea71NXRucIAu2O84zQazUeLi/A0YJh57qJ1
4NmiGxFqQnFAj55vYHzyuoYDc/siotdEiuew8udd0Szqsob+hzv5EOQrvqpjzZICg2X0bAjQXcpR
490eeT46Hzd25ZjsxHalANJAM8YSU3/ddy18N93xkqCaMnM5Hsha9k53tFtlu7n0SNvA2OZuQwJ7
WIaF835ozjImGeAZ8qGANA24h7o+wdASOL1NwVrU7z4ZXJlyMJ/CfykrwxGoxHgDU4sHFx6Qg1WJ
O6z+Uqpnpzrp6dDGfXvPc+XdUMi2Ao5aQ4KD2UAXX1P/ZQQiERuO7e+wnEgKT44JN5IbKg5Fl2hJ
j/UDXY9beuhJzkosRrbsyR+VBGUc/ObPHi8XR6BUu2AlpTKpnlhVngzvfd8PT2KgwzHtovKYLpZy
8kz5Owy5n2z+WQvC2bw0fHf2wZgCWm8HaAsksrf4ecJTVQAO8EzMYb+4f4wNu8vA6p5QESugQeJU
rnBwbybKiXaznD/pRxNH0vXRIdLK/FBMFNzKuGB7FIvvcPL0oQe1+hzP8WcWRpjZehQEFmh/8fPK
PdsbLqp5RQW2A9Mtame8IMpQmTUFaH+iOfoKcpQk9w2Yxk8O4UICUNHUtVOpQ04+pn2rsW7DG996
+mQcL310/VE/K+6NmMRHi3CPRH3LQ/XdjewpWt1wgYgyPkTJJPazK3CQDlJswtCpd5bQ7kYtNTxC
xretXQlh4gRs9iblyzcmbJxo48uIw+X2aJ3MJfSDIIOas4xUYwE9jP1wvC2oudjxq+AqnollH1X1
P5e6xB1Mp+prXBC6/dA4nx2FXogN3kjiUD13DJb3LNhgTonE/mHa+427LEB0JQJDs6nd9QbhaJ7w
KhRF85f/OF7pxhLruHaMNAXbqKjNhltbKbUZ+q5/yjh2TlkLFBOfHxsK9qpuTWQdCw4tKiwyXOJv
pV/c+xQ/76QmMKtyblChpSll4yZLcuNSaMKAFS64iPmmiRXUjKHpA5MUTqYh7NfbOJ7gG2dR+T4m
KNeRy9JhKPk0+GKmhRVg4rbKC5zNyMAQdPsBX878m25JpOWyCoGJCND9pEasbU6saZxtWRJ3nKS3
7LFOR8RHCE6ImX6htSYpGdPwtBun0Tu65UAavV8oRGDXeCZr8lCUZfSKDajYdnUXHvG2gHKC4rFF
7s+ICRg+/fjqCcgI/MWhM1z8MehYOmCwYU2guF+YpU330RT+S2MzpWxIrb1e9x2wVaSjSMz4u2Ze
FOJvgjMZDC6MuSJYzG2ALz1lAPTN2NNnlXLKbYOIeZL1qHzHbvTeXaiJRJfyKO0ZwIFjW4j9iVWr
D3PRuSp+eTyUv2czggQNHPjmAAvxqqX+7dCmKCoYNv4GszX/0gBKoYLt61TtT4Qwe8R7Q9X1Ei3X
P53+N0itdpPHMj9zebuBQkAOvHJKBQfwNo+AdusMxo/41QHK3DQ9G8qoUvOuC0R57LHh3iiGKtoQ
mdo2A59bMm5heeqpdgJhCtAsj8iomNgFCFwG/YUl1voW0IXwwt9LWcGYOXttcmevTLYQ28OAhANR
/HUMzsv/kXZeO44jy9Z+lR/n+idAby7OjaRS2S5R7btviDYz9N7z6c/HPmakLIJE1eyNaWyg9zCU
mZGZkREr1iIhV/6OTS3klRCjITCUTI02cx3oHV37pmZzz+tUA+mdj7/U6NJGXOv+jBauaV6552Xa
0VsQ1fdxS74HKnn7RqV+B1mIZsEMEhkPqhKHaIEOR62kB7mgVApffddJ6mfq2fRE6ioZStMyH3SP
yJLrgoYmwsObIh2rd7CHGzfVlJYwQyAPYFUh/WyceemgQQlk8BGvqkskPmfiD7LVYNDCcK9XLZw1
pgGO0zekW1vpwlugNFQU6HGn8qN132pdbz+q8HPBpkqa6VxqIMxyxIb2U+FBuazhi1U4AhcIq882
VfGj5Z0cmhiI8WZJEnkC4lpKwGngQaZ2h+DLjU9bGKjPuWyatfp3n1jha5lRHZu6RH7qg8xwg5TM
rATW/r1cFHSnDY5Daz2QVsCQFcl5gwIvRXB6rgB8W4aiPJo9rZKQlH+b2hkuqcJDK4e0kfOQbG+a
Jvymcy3uko5kBTl2/RbnJzOn9zoMNADWQnjAbyGyAy0hw8U287FKEjFIJDvUXRX6jYjlnHcGEiRg
Y4bqM69g5bajJ5wuaNvzHkpFYd9EqM15SjTcqVxgIGGl4dkizS3fDSUYZCTGYqs45wPtux6YKs4j
kmWqSnbHThJYHwqbZUsR7gkdAwJ8I0u/gCf/bDUmR06XImMcIiFsOoAFIOkF+cTrt4Y91owPUzpC
JYYA8c4p6YgdA05zaYCfrOGH7qNSMt5PAKQA5YXVF6Rh1Fu7SPoPcWCY3Cq4Xa1SUKWSNlFThkLG
DlX9UVVBs3N3K6BWtJbSKiktfSZDCOssv50azf6VRw3SmnD27nwP5NS6PPqi/rpm2zqNprrFf/7j
/xW/frwPCXP/8z+U/w/2DbnkEJ5iWNHgJzS/vPbzhqZqjmpoVIEMVVauP9+yYXlxj/mZ9ueP/lTs
c2X8vm7ipSI6JgyHWF1TTUOXBdV18mxWG5Vdflamp9H+TG+cGdObTMvjK+0wRbLt6Lqtkq8Gq3U9
lEJOVOpRuQST1494PCARTgkqHh//nRX12opeGlM8t2+de8f+wM7MP5gBSV5wdNITobx2XDe3tPws
PETFqu1ouq5dm4tl3vpaaJVnLh6u8NHb0JHf+v789xfuBVNAqpSyU57L71RqEPT5dz/fuP58QZqS
Pmx+vj7eWMlt7h3Wv6/M488h18yz+9//+R+2Khss98X8zM538fvpJrboMPNK2HVd+7OjnP0OBjMw
hLSs7iExgxajBrf7ZZLer1vemjhhXzagLLlJ9PIsGXDAHop2Y2Rb37evB1YUaR+YssHCgLWksTz4
lwsv7MoRMhNJnliZbKL3+z1tMP9qfgz5+vdbDgFR3vB9n2qzotOre7tuYHadlytvIdIFcYZCavPa
QE3puWhNqTzb9ocS2CF0X/WvdRPzGq6YUIQxkGlHgCr3IWPShxswGLu2JaSyv0gAHjNeMOvWNgak
COeXDTQJED5bkeYY4PB9fV/pG061ZUK9nrNcSxxtnHc7gIqMtnBAd9OGiWW//b9l+bNhLzYkhFm+
AlCwPIOazLsdRYn1Wdr6/vz3F9/3YC3PgDaV557Alo71D+uf35qh+e8vPq9IPJniiSWH0ChsqUoC
k/uXIxCOLKQKEzNM7PJcEVVyOm0swPyvv3BaWzcshwDPNnTh8wWXPeXOujoPKRoAROZRtO94u3jj
eX2qFlfiwpBwAtq1lILhq6qzQ9kOdXs4nNYNLK6FjS45uH2dx4Zw96UWxVqljmAQn/mN6Q82y1Nq
vft3RgR/sj36zkxEw89mCB3vZNDBbFEDzB7WzSweJY5u20DWVc00hM3dplOH9qLGaXULZBHEuauN
UGi661YW196xsaDAASIrwpIYXS3Z6Bdx3cLe5z1qCF8ezK/rNpaWXVNVzdIdXtyGI9hAN61pPK2r
zhLsfvaxoNXx3xkQbj6TUms1mRhw6n1bfg/LasPA0izpsqLLqqYqDEEcATUrZnAqzumPGgnB4ZZM
cZE/rY9iyXl1xTZsVaHHxhanyUsaDx7apjib7ZOUfB2q50bZCEXniRB3uq4aOm3Xmq2YmnBW2U5i
+10ag8IYEI1wyidJtp8NyKxj33+gfWNCa2vINiZvafkvjQrHC5npriSRV5AP+7VTnZ/rs7a4NBdD
EpZmpK7Wp11SnEmqm/69F5KdOzTt6Q1WdMIGXUZDSLeEgyXz7YjI1C/PZKvCkx380uOvk7pxkyxO
lElhyEF8XDNtYcerMtn1AoD62Ywf6NM3NxZ/0b8uPq9eX1STXXd0SMksPgX4SD1zWUHStD5Piw5m
mubsxeQGdCHEmtIij1R9KM4+5UWqcaRHYFqci9Yxibw7Q3vTlP2fPTFmBHpqJmOMvYSwJJ0+jEAt
1kf0J2R7sWccVt0y9fmMFPaM1aSQXrdefq4sYCa3AXBg+wiDG2VrmjnTn/AkrVtcXKcLg8J+CYM8
NdMKgxBiIukRQLCU362bWNw0DrVRx+B+0cSHr2FUKHNnmEAZUxmggS1/l4a1s+7XzSx6w4UZwePY
9sZkpZiBgwEduFuo/ksViojo0FEp8zG8bm/e6+JSGbIi64bBOlmq4H0lfAy0dQbFuc7c2ANkcBNb
TyUM+d3G/C3t1AtDmhDmU7ajJ8fGkP13mD9p+vP6OJY8wJBJSygG2VfZmef1IqSUwZcpKA7yeQ2B
ODDMSARtjEDwAI0jhnOM9KfJUUOFSTzQorH0AcLrJwPU2KEhZfCs6iGyWrBVPyH4CYJjfUzClP23
QVPRTVNjYRjY9ZgmhzZTfEw/zc3P8G5SxL55vQXdhJppFkamb1PYqLFiw5A+lfqpCLQzaIX3Eyrd
6yb+vKguPOzPKHQbMCnwcPxMFj16MsnVo2SGfK4xQdSsD7/yFDmCHnjTXoGLCbrmPkRQuVS/xTqU
IobXewcOw3Ljl6jzfF3/EluB8oOonbCEdRR8HeFE1OOcqnZDBD9zKj4mF3eJTmswfKm8xwm8ufe1
M797IMhluFJtKgPgibpPE01AipXuk9qih+bvIRnu0x6OgfKd3m0El8J+nGdrTkMBsrYsBcU84TcG
MepmhY/29QiMCLMVQOXcv+EBo8uvX3xMOQB2+XM2fO1esJJo9aTpykkz7xPzrPQb7qsIZ9n8SdNB
B0mDntnRQcdcG4hSIPMFLLMn1A/TB+r95Kbbrjt7ZqOAPUi0cdfWaQgJ0wDjfg0AFTZsWznWuQ8Y
AdHxJwM1pyPgae15oPpwk0PA8tE3rfBYwH83bfze+eesuIcjnFDQUNIQ2Da1W9Q3dOTm3F3xxpRv
mRDClSDRQLoNXe22yZc8dLVZK0f+tL7htmwI+80aKz2oNIYBp5Kaf09h/e6y18UsrOy8kwySpTAZ
kG8WTltpHKOOomvtQtjXP4+pLJ2A69DYDV/nPpryufdS+jSm4O9fOzjDsmzZNHitKvKLYMkDn4Di
vaaddOM4FQ8j6lvhxtiWTl3L5gpR4GKjIiBEx/TYOHpSm9op6m7z4ABmc30IyrwA135mwG2ignKy
DQNgs7DFy6Qfq0KxulPgefWxQi/jkwZShZ64vIjfa3GgfpwKE3ZLLz92oF6RIuqa58hMU04tx+vu
N37P7HTC7+HxxHJapDO4C2aHurw6Gwu9TigdT5Eet+RYkXTI7M4GvJUP9j2CivR6OlDq2oHTfpAR
yiNbUxuUYSyIe9Z/y0vfNa5+ynwFX/wUI/Z5+QI8O03VveQcfQ3ejZt1EwvLy9lqa5ApkvJQTGH2
o7EORqgjh9OYPWtgHaXu57qBhTDh0oAlHCMx/MaKnGHA+ODQnqXfAcp2+o19sDEKSzhIVKNFhD3G
iATbVwX72RsW4mKWrNmHLxbCHFliNYZD2Za/pyHYttssf78+T/NEi243r4NKDo2d4AjRTeA1k6P0
cnOqkhFwAFCplJ63Vs5+l6bj/4KO2d9VBf1Pg0VfLY0Zo/LqQZqyYhLOwRwDJl9MbmuQggR067an
oafVacbMKJWFrB71yfWhvnTrK0NiinucpsmIQVGdkMFUisOYHAdzI7h5GTcQAVKAtlSFAaniqWXo
6aD3dtycQIV38L6l9JceG/3cbiVWF+K5a0vC2V/0sEtOWkiDv/pZQWYVtb7hk5qhP3xLExowidsQ
6SNgK+tz+NLjr80K+1YazRbqTcxGMAshcGAaD2PathuH4YIV8rnmn7yeKnPPXPu9DI5V7xSgy55O
73D0haaV9WG8PB3MKwPCCZf6FU/8pG5PYyyV+7igLSnsspSGgbg/xqT8juv2Xu4ywntFVkheqbbN
c/x6QLYtKXEck9xBpOWTku7t8RZ5WbhDstuq38jyLkyeapmOaTuKQ+ZFjPfo4eLBYsUqiESUtnj2
v37uVIuHF/J1hByW+B4qSOrnll6op75+ipCwsvZKfRx/rk/Ywl7VqHbNJU/bAeYi+hlgI/SeHQJw
+a6MED4/WNFGjL9hQrwhatrLasP0lNMsKAnmSKV0t7FbtkwIyz7WaUOXASa04TH+3qHaFm8sxoIF
3eG0IUTiD1VM74Hdk3Lk2KcTVFUQmSfxfaYC9DeN6tOrF4TsHq82Monq/Cy69uBYTSR0fMfpZFfF
/QQlArS3gN1HiiHrhhaOUAyBn7BVR2bXCBdSa9QghKqaEc0a76hUALtSwwyivYIOnJt1Y/MpeX37
8egCp6FbZF3sF4Fs4AV1n6OM7ZroyPva34Z3pgPXbO9DFLQtdHnWzb1crStzYtKva8MpT2GMcNvp
u5nc5xQNycf/OxuCz01jNiSGKuVuJr1Lsju9/xBoX9ZNvDxhroehXvvCMBhBFgRe7oIH6IHC1cPP
f2dA8IHIVMpGVYLCHZG6hyXQk7ONG+blBcAJNicfyPXyMhbdeVI7k/4CHn/W0IOKNoI73wdi5xfW
EdK/19+a19aEy1pvkBTvqjJ0QwiELTt6DgwUBtfnbMGVNcUgSTW/yEykV68XpWsRjvdDK3BnZVDb
7eozHcI00pX1efRffRhYlJPIJZHrV+cE87WtNqvrtgys0JUtoMlIWxY+uN2No23By7T5CCB3bcva
C7iW3gVtrVdd6Dba/QfDu1ufroWtePV1wYfRa6HnAQSkS032DCz1WcklOGfBs67bWVoW1dFlUALU
rtCtv56qLBxrQNBKSG/O7RA9+sl9hKRpLD1WwDCtjULcljFh7wdlp8GcKPNS0L/1xklGxRdus1nf
aa8bf3l1sBHuLk/iP4MTJhE1gR4pBgYHkwKyHT7cbOk+9DdGtewIRNUasbXD3XM9hWltRb6p4m0I
bsSfiqisHiypVTZ8eskKVG2O7siywrN0HuvFWyssWjXQDS90jeFDC2be+rruCFvfF0LOSfOaNIOw
201VGQTityZRP69bWFqNyxEI8wQgb9AshRH46b0c3RUygPKN2HL+hHBfapqsaxwvFmeNGG5YXQiB
ZseCV83HJnv0YpitdAS8oQnS63pj6yzP2D/G5r+/WBEkonnBh3izTJ/QmKPC8mt9wpa2y+VohCU3
ECPo/VANXU/6MCBGEA1IHEEjV0QHXiDwrmzUMZcGRIXHMC0CKZ0H4vWA6FhQMt6fges9jN8Qml8f
zdbXBQdT5SYPY7j1XDh+d89FuRXMLq395a8X3KsBctzDJRm4IbLmPnLN+fdY/tH5p9dnPSjwXEzT
vGwX6z7pGS1asyGUY37ZRyn58e8mSrgpIzqiwgjYv5sh4tbtzZv1zy9twxmRBPUE6NwXAayVZ5A4
20ngTrVF89p4yGprN6FRsW5maTl4xJJnMHUqKWLRqB99H0hEELhQmTgo08nvNaWHvwopluj3uqmF
fULdAGUOPFdTTDG0yKMBbRFt9N0MlorA649joz7IQ/1JKbI7OgbvU6hVNrx5YRZ1h7MG/JA1V6yE
vaLADVuWjuO7EmKkP+36lm7f9VEt7BdjriUq2lyrZCav3SxO7Yb2yypxFcP/lGr36CZtvDAXLFiU
dLi4gEQYlOCvLWia1EuhnvuuR4vXgzNsHMYvp4i4yLB1UG4mjibGsGiX25KpS61bQCEjQeKwt+3u
I32PG8fW/DOvD33smAZFBlB2VECFaFxPU7NXIV1189jWntMh6w7ksdFhGGCsqNSu37AnAhfmusaM
IqEHADAcYHAhrDDonpHhFuzc0EL5CI3PgGa85ldoIb57qnxEKptp3yjH1/oDD0B5RpM5KhU/EVoA
6QSNNwZs/Jk13VV5dgqC9GbdxELWbrZBZwAvD5NeY+HogcjFCuli79wkgztAQqIKsbviLs/hf8sa
BOVzZKPt3UBHtp5KG9Han+yjuJA8dkFRkbYhQSR4PMrVTamTa3Xtxnw3hMEhRhNKMbNj2EUPUIQh
c0AzVanRup5BVOBXpC3NlBYp9EusovirCHX+7/KB1uKNE2bJlQ1TB2E3lyp5i1/vFKke03wyysb1
ZQ2ZViMyoDW27V3tIdWxvgZL3jyXnsmQ8e4nnLw2FdlaUjuWVbuRBqkc8ijTMVEO3fh13czLvW+D
tiOYNOaK+wugSmC3kLhFau2mJkx/ifJekZKNuHhp0mhjnIuA9G2qYjYhsCAnMIO04Rl+o1h0G9O4
luQbLrs0jksjgs/YgQW3g5M0rpOgFP6u3ViN2eFFlwTIQThJptICE3C9GpLcKBSn1db1DHvXBn8N
MDRM4Y9ct25LGe4bt0Lb6/Urc2lSCC9odnbGQlZaVyuUL7wFPkJK8Yaj5NKEsM2R7/DykBYdF1ow
xXjIqo1ZW1yUf2bNFB6VBSTz0O/xfT+DUuNXob7l95N1ZTfChKWKgE4YsNRapyXA7WiKjhLIrru3
uBXrTXqXeFjWhF0Ic4lRmqPVukCenb2Xb6AeX0YsNmmJP+hg7nhZDI6UukJvoNRa8nrhHRSsu6Zq
eYF3T2nifQq06EesaId1t1q8tQhVIIbnYNc08WCB9dAM6tTBZkwT8NckeFZUcxf7OhTkPiSa32gb
vkOIat3skivMHWAqA57/K0xkb1oBzOxy6xrJKfiBqNe/+/xs/iIWD0ZDieA4YH9ChNT8iOvXAcb+
XPXERjoYa/K9BBjX32/Qp4Gxkc2oVp9DuAtaY6Yx2wCkLy7NpRUhoLBtrVVGhUny7BEGQknXYXvw
jY9lWUnP+USTqGki3hJOwTc6nIOTqo3pxm9YWidbwdvnh7MFSPp6oNBzFlMzma0bw1SaHA2oBdZX
auk2uDAg4mboCM8tHzVENzeREjrQPvwmX7s0ISyWZPmhPAzsKr0Jb1TUoYu/1sewMUmOsE4k+8IA
9ZEWSbGfxk9Pe8vnVTRMiPplpJrm0ODCmasobKQJwVPXv1NUbn57K8+7FFvM0QuMpYAgVVW4zWDu
ChXJGdmMwTd/9G9SSC7QL9WqjTbTxXnSODbhZ6ZkL4aRZm8qRtlyesrec/ggF284PaEk+t/PiyBR
SLT/5/SUEQRo++S2Vp2TGas3cjE++4Z6CtqtqGx5RMDTDAMUgCULN5qTZCDU0Jt3nTtodwjKtm79
eeqFQEMhuLcdWdF080V6T4a5qULdtXBjdG767hxV921Z3sutB23DWzBsYHln0L06D0fwg7qYeqnz
6tJ1clr5i+5WVoenDBGt9e2ydK5dAcCEQ0UtHMkwm7B2LWRXSv1OL54dCCmDBMoH3bWaY1y4U/D6
yFaZ0Q1Apog6X2SxAgQjMsXAqA42unpUit/ro1rYRPQNWUCD6AQ3qM5d79IeRlRCG7VwowT6yvJ7
DTXOIB278F/amQ/Ui9MARQO79xWtcHX9KM+SeE+hgyjWxmN24VhWSGPYCjBMnuriBVdohpeWZV+4
KNg2xX0ywaN6sz5hC8EOGQZAJ878qJNFaK+k6hrUVbh2MkvYKu/t/ASv6lB9DvL7cAtzuLBRr4wJ
8YYXyYk82RhDsqVQ9rG6Edou7dPLwQirr49h7Ict36ebxEm/jeWdX/+u0WfXjY3n05KfgV7QdZ2H
IHkUYf2dCgyD58i1qwU/rLDeZ9TLIBXXql/ry7M0Y9z55DRmdPcLf1aLYbDh9axdr5F2uxbx11d/
n8IIDobSN8U/RZixOJX1KXei0e2+qspjmN+/4fNk/RCnlWkkEZMxMY7Xwy0+uslTYH639C9v+Pyf
lDgwa+NFg1rYENcWkTO4PvwzIZzh01sMcE0aMPsCyBLD8oFMDAK+6uB2eoK2CjTCm8fwfMwKdwtK
tTIvWJ04nHfH9UkCW75JA6pJgqx1lGOoVx9KyK6QZ3seOmsPiceuRkLDG5G56cJHObN/jyS2bJjz
+ny6i2LUSBPzIUyr34VuurCPvj6Iv/x9unC5Br6sSBCpdq5OLg0eh90WJGjBxcmbyfPFyhlHzu56
AnTIDIehGDvXQqkuBrPaxBuruHAsUN3+Ez8Da3qRTonKPO3bSupcc5pmRbTyg43aVFk2OyuIwfLV
w2HdLxdOBwzC5oGoL2BnMQaqoaJKnC7sXa9CB6Jup5+9XcIcXcX3Q93/vW5saf7+5FYtg5ynqQgO
BEkd/K8mmVxrV41Pziv7M+dHFuPgwxQ3Z+oT4YTQPKOI9NpuUf+5yaJjLx30rYzH0nSpqgxLgw6U
k4127QGaVjQ2ZLmdO47KyQrScxtBpzYl74d8K4m6aIrsMNBwulrZbtemIvp+a3NKOzfSo6+IMRya
KPloD/Zd0271Gi2uC/c2GDSL2r14tPqkJb1Rnjq3LpLdTcEf6+u+FMBpoE9IB8+gb7IG12OBGzKf
vLbvXZj0lZ3c9u8GuXwHz9NdGajTPR0Zx06Jn41Iux2T9A3HAh2hdNFBvEg2WkiExXnSw03dDq6u
nk3jfbRxLy1EPrStkNTlyYsNMYmUWBE8XP3Yu0gM7/Lgh6yfEJtcn8ClBaLzweLcwcmBalzPX1fV
2cgbvnN9RKR+SqSz17+/5GuX3xcepPTI04ko8321iu6nJnWzJv7Rxx3inFu4rcWhgIZ3HAptc9PR
9VAgWEn8aYp615B+dPGdGtyuD2VxOUhEzxUjGjfESyr0lEG2a4cd2j6p1aMWntr6DQ4157r/x4R4
z0hBVTljjIkMLjg9SHf2hkstLQeoU9mB78E28SlhjkbYPocGyXHIFu30eVSf+/ZOvnv9RCGpRY0E
NIgGSuzaiB+b7TCgoOy26lmFmhqStC3w0dJac8orNLjMu//PsXDx9FCqscxDox5dKfwk7dvhw/oI
lspMPJ84j/80CKli+hOyarmbklJ2Ib1Jv8IJ6R0S3fJv/bDUEEuZZoUMZXxopthEMwbZlzSr4OiY
VTjXf8nCQHV1BnA5JuDRFyQNWaGNBlRck6uM5NiQXEmrjcfPQux1ZUE4xIa27m1zwEJZHetq70sf
POUpJsRpkdJ96uWNAS1004G0vRiR4IKBBB7Oi4zJ7fx634xf5FQ7WsazjQYQoroeFLb5+N5v0P/M
/H2JRBciS77p7WTj1u+G2yxxc3kLcbCwLXjFED9DFz+3TM3B04U7WXaW66GMinWk5k8pjKuN+bWE
lRudns+vX0+idOCF3L2qbgqW8CtafHWPBB18c0Z6o4ftxpW4cEwxFIW0iaMbnOzCjRg4Go2XFrEK
Uub7Un2XSM9ylW+s4oJbGkSTJhk60AyGiCjr0UNRoHns3CH6AdNh9/XVs3T1ecEnoyGzIjR+OnBF
/r6+zZOtq3Xp9xNsQTQ3h9wvsB/V0A1GmDuNW4/76KiMG8fs1udnf7v0p2jUwrLg8z7UmPKpM4yN
Rd4yILhRUpjwuCZe44aTvRu/TQgxr6/AghfN7HugRm0wg4q4wDJkmEo/BD0tU8iA7aLssRk2EvqL
JiAqJJtvcZ+KAJVx0CAyjXn0VUV4m3GuTvCrvCFjTbWe+BA2PBPcvfByG8PQCo3QH9zS2CNHstUV
vrQOl58Xwie/0RNYuKQe6fJDnu3fss2oHUOgM4M4aEi59qOks1q5V2MCzKY4KPyzEW8sLQGJdlsh
xuSoEDM4FiqkAMWMwc26fePvkL1FkXHdkZZmyCGrZsGfM2dw5p9wsRW6YPCQYpxITxjK7sYhSH/1
900ezhbVgjm5IgvHXWf7etuZzeCqwx65pCjY8NL5qBFSEzS9UW+yef/N7IHXv58noRkNCSvs+e8m
rdkVWrXXwnd2/hjRVBUPG+W8hZvoypwwXeSLp6H2vJ6Nvf+JvgEsuOZbZkyVHS5hMuwvWqmSrupk
ZOt7FxnFKb0NPq0vyEI8QYcbu41mLYd3keCzTZfR+JqVLPigSI8kDi3UrOz6L3UqYCJXbCnYSWPq
P/oQ2t5MKKu8+kVDmo33DNY13oTiWx1lG80b5lxNH/4lK7sBJbH1Ab706GsDwhKlbdMYHjKXrn4e
1cdguH/D520KLWTvuZwc4UjJFIXoM+YZg8YSTPRfVGPDo+ffd+3R/P4LA+q1R7ddavSeTWIGVv2h
u6mi06BuPJUWp4jy4JyznyuFwvXUh0FpN5XduXH57Esn47A+RUsjIE3PO8ni2KL3/HoEko7aABJg
nYvY6hPCJwHsAxAJx/awkeFeMKT8cWWdBheOGWEtqgqAqlHVrZvK+Y2VolPHP8O4lZBZmK6ZxooV
h8QE0J4QLjhjHWZ6oDRuczLp0FLlreTSlgFhPZpIlTM90TCADGFvI6mjbTjVn0ed4FXECSS44QU2
gDgKJmAvC6rWwUSUoz1mnAvjY1L/bfRf0/FO1qGxmTWsGwTM6wQG9uowetVN8nrYDRELaBWFbO2M
hhAuAxJQmTTahX2alZltG3lNY6Oyu+ARvGgN0I1/zjcxaFGtFuVI2EpPKtr2GixQWa6+N5Jsw8MX
Foy0Fthn4hb6EsWByD0SDUVSWqfUQJwtLaHGbl5/jPF01hwqawAHyZlebyLds+vAcyL7lJrFLk+1
fSJvVO6WBkFijmOMBifAfIIFLXR6Gd50Z+7lnttCutef9ITu/3xfOMgsKfcMp4uckz7um+RQf1k/
ZbZ+vuBMoWx1yD7w+b7YI/gOp/5WlXvRgqVBAqKB2+S0v16C0m/6IoEb5lSlKRrV4Pe2ekG3LMzu
fBF9VRUiyqWKhSA7T595Zq9P0cvgiDvWmRvmiCHJ8ApTVKoFSuNewOer6B0S6vGuDJ1uZ0rmr9Bu
7ypHulf0t4zp0qgwa2CM6TuuYgcFomifSPI+2+oMWNrklxaEWWtitRodAwtTcvSjfVjfI42xPnNL
C8OFQvcfjxJSvMLeGGbpDuRf7NOoyTtDBjj86kQD68JhjL6SYnDfi3eKlhMdtZ51QkVx+Nj4H9Z/
/8s49frzwnFfGP1kqB2fR14UteO7wIDL6D7e6vddmCaa42j5n9k1HOLKa/8NfU1LYPj3TnJOD/Oz
kf1YH8bW9wUHzqcMHCvZvdOk7Z3yiJTJ679PKgZNFNgjjRfoPD2buImmyjtZw/sIEaHz+ucXHBV4
/z+fF6Yn8sliZB2fh6GlbXf2dNBeH41eWRAmKOmMRJ9aLNAb0d4gV7E+gKX5511F0Qu2CnLqQqKn
I1MWZVbjcc/Ju3sdCcL17y+4KeVUosS55Q6qImGb2aEko3RfSZx/GZJevnFI88ytUdWmOrQRLC7a
AkMw36Yzm7Lw8FHgaYaJrCfcdX7W7TcILzv1G2qs6yNamjEu7f+1IiY01Eiy+jrFymSnB7NzKEe/
Ycm5j9h0nO08FOZfcHFnIEgqhVrbe6eDmbZ7u2nesCcuvy+crmMRGHJgdx4MKOi5PGrTGy4InWYb
njiAiCG+EhaCdiIp7uiSOGXSDzv4ER7WV2Bp01183hZeH3qt1x5yY/ZJGR4T46dv/FSljWh6aZGp
apCXBA8NJEKYojpBqE7rCu+UBDnC1fI7P1c+ro9iPqCFeJ3KJZwNIMiZKlNYZTWxSjULHOdUQpTZ
TJa/T03lxsidW0v1j7ALphvLvrQ9uIbIKfLm5x9hVQajNfxOYUzQpu/rPkZzIYa+BWH1jR2yOLJ/
DIm1oSkdkrYbMCSF79X+HKB9qzWo2PbOSULxen0al0flGH8YPeggE0aFiBPidgrOrKFUctPdJdPj
aP1et7HkDcTQFJghOIXYQ3C40vNbCOMI4qYkImOzK2B4XLewMGU01hOOzGnSl+0KradFspTk5kmz
P0XlXQlDWxB8jSQU6/INUwuDwZQGQwk704Iv+Pp0ydvY9qusM0/tO1v9YLTf1keysB5UT5kqYGmo
xIsZzbq0JT+qIgtyU+UQpr/SLH+we9fpio2b5Y8bCRvInI+XmdH0Ty/a9UBUq9ESFO3M09Dl4y6b
osc4yB5a0zwE8fBz6Hv5nnn9pCKA2CP1/vph0tRJDg+OeLi/hHvNz5JRDZvAOnVD9hDod8Gzkx/9
1Hn9OWTOMGzQpLRIvsgPg5HWqzbHTKvc+si0b/jC4hxefl9wBqMfyLAgp3uq1OwmHm6N+r6XXXl8
yNH08lOkE9s7b4u5ZOH8vhrUvBku7repNvPIqxiUdDKdz8DI+s/ri7Owm64MCEEN+bBB6jQMDIhD
yzGwVZJTQYEesaLzvz+uW1vYUCbUutQtOVtpxBVcITIrL1BMNpQUnkzpexlu5TuXhgN3hE6hQIM9
Qkx5ZNlg5/RTShClmbvC+2T4iDoaw1FJsiNKfsf14SytzqU1wSXiyLMbHpXSyVcVlGLRxTX9+BH6
2I1pW7JDRAik1ObUe5HaS7MApXvPkE5FNd23Rf0U0mgeJ1vV9aXJgwuD9jzuWHp0xLPb0XoEQhiO
GiY7j77RE2mQvtnRALJxIC34AWhvUlwEDLzHRSSUZPZxUusS9DVoXPrNPnY2jtaFGYMRDcoaGrLB
Suvz31/sm9ZJrDDXU+fkJwfD2WXjjTLeri/+0hguTQiLb2WlaoRFRkbnHJgwK2/41sLnocOZO/Cp
E73kQZGnUtLb3LZPMP/dV3lxk6bBRn5wvu+FW4FyHYUuQivA6uIqTISeQxfwoHF0ae/onwrznJtH
DQ3g5LtXP9ebbRlLY7o0OP/9xaqE+TQ4uobB5muNTCB3wIZfLSw7VPEcTbReaehJCsvu89Av5CaD
JgGKEunOQejvlVT+wCsdkPf8SXkN5TcxiOr6qM96DW1X72GywH3crXvVwh6EAY84l4gDlK2IiODV
l05+o/juUGXavm3sXRkMd0X3W9KKuWFu+rhub2lJ5iz+3FxEF75YNSiVoR5mGVm3tx+HfaTev+Hz
kCHMnT6clCJnKkXhcNDbKnAt66+hiXbOxs9fWnC++3/fV689avTS1O+8InDjohv35lgcQq+7kRu9
3oidtwxp14byDP6IMmUgFAabZJ8m+7rbMLFAUkz7EFk2A1itOePRrm2ok2mHVg3JRz74x9oqntK4
vGsH7ZDa6lOSWQkS08aBVqRyl1G8CBSHTOxIE//6mv3JhIrnwsXvEB8lke+32tR5vqujSXuqtdjI
bwpNPTuOB1dxYsQ3FB2KR3TizJPdGF8TxKgfJ9hrd0U1qr/lcos/eOmguvxBQthQxj7i2TkTw+V1
lMtg1yQf4U72fVedya6A+vfTxsPsDwr7xSTMKGpFh0ThBWdcTjSZWSYbw2HlYb/4DrxoZynlh4Fm
/51edPWt1efFXrFL/9jGTrFT89DaT23b7coqHQ5yXZSH0EdqmQetfoiiMHmksFQdHX2rSevlisHg
DEsfHCozOgU41bXnVJ7ja1I1eievKSpwEYpy9gLrLz2Xstt6rJxjWCUV4qV+fpCt6u9Oyr7RsObf
TYhYn3ItGD6tu5BwilFVo9WGZAb5XKSUKN1c/54wqCZjTJ3sXESnQvqlF/4B+Z59G34riy3RI8E5
XtgSIthq8LRQJnN2Hodvmf+3oyEwXSIhzvM5Sd/V9aOyVUmYb/YL1/hjkTcuBa+Zi10Vk056i/hy
GQ7ZWdFv6I1t8mea1jbBKPPvFqzMXGuAA0DAwpYsnDitwmYyQik769qDgSB1eFN/HZ27RL0r+9/r
yyX6zzyiK1vzLXFxMfsNmdNZdPxMBeYmSUtaMs+6XsPw9tdUoiosFYdAf8z6347zYYiP6fBK9q//
/gH2zJ9DQZSEpBBM+V5OL32eIgb7YKGEvnWrLqwYSdt/Pi/4o6MVdaWNcX6WiyfeHHJ0K/kPhemu
T6NwR7wYhOCJc+uRbfdYKdMHPzhM+n2r/1g3sTAQiKZxPh1pLDCNwkZPhrINSqPPzj+T/HvnkyZ2
0Pk+rBsRL6J5IHMxBmKuP104IgVU5BujXmtsqfiHtfurs3ah5drJA2I4rfSgt8/DiC7x53WjC0fG
pU2R38QzJy3tMjs7W7CNjfaXuHBufFX/L9K+bEdum2n7igRoX04l9TKrZ0bTM7ZPhNeJLYnURola
r/5/NMEXq9n6mxjHcIAEjbBUZFWxWMtTQV5FsScx7hsHdUZLuE9I7OmzkcI8uSz3Bwr4nYkFmgwU
ZpMj9FQAdmbBGRQHNpToq6bcglLp3ltbhPMQKr0XdJYeuPOP65v3EWQVjMUS1kP3EmQDb9uF45UC
t0hMDCoHRxjW7tzlz3Rv7O1fFg/z4JWZr5YR7/rulFo3Yzn52Zj4o7nL8i9e9YDR1Fl8lydf8ukL
GW/YJ0c7oEAaf5FOclEXiDiWCCA95owrSuqh8KBvvzb6ySjtX9eZX4zTGe8CBcF48X8pGNVz6T39
x9WFnQXqjqemBN/faHw30FDBtPLr33+h08L3L7+vzq6Jba0bUQL34mj3eeUnmZ9bdzJ8VW2TCjri
gR4G84oWmnMqvcYSm7S58TLy2PULqzzq8JTt3jiW3fCXonv7Nmmf9TH/DgyQPSrRIg8VtQnJD7bL
07Av1NSPY1n2+vLsbBRmw313lyfIBfYMreIRrYZ1GnXeu22fyOdiglj4fHmBaXOmnA7ot4sae2cX
e1n5+sbXo94F+4mWXEAziBk7RrMavpMVv9gz/PQDGSWSsb0+2tEWxCQotXBtZWWDx42ixS9ACMPk
pE8mrJfd0XW8NHChoPr+otlXL5lWO2rrvDTtQ3NXyXIbW1+PvBBaBCHgy0TNc4mjpoGpHNMYv3TJ
7bRvZCXZW8ujZhIBHrR0w/IJV6FWV2h0VPIkstHnqkNxPq34yGUtiUUgesF4iS1URmqio0JxlJcM
df1J9cqUz5UEfWz/ioDYQDV2NvpkEG57SSafJBj2ISl4Wfb33C5+AAWi80hD7uKiHWdMllp5XiWR
1x0mw58Kf7L+QEARrUCtA4IV2KvljFamq1ZrMpO6VV7a5G/vQUdZ9mdN49Ktj5jn4m5jNoRwUVsK
58pUW1kECzQle8p8Yz56usQd2JCkMypCEEFTpoY3hpFFWbnjU8A+meNdDvpsfcGTx9D3vGp7rM+b
G57dSMGAZN8vnAK+HK5tZmbR9Oake5cdPn0IHx2XeGOioxhdZueHnFkuxsaMRh5VZYioen6HF5aS
SYIfF84SRBQoWgDUAjoUMnuCNrcME2mQKMsjteN+7J7i8h6IvA0mF38Sa3Q5DWjEUrzqLP2Xolkq
sq52HNK1UeE+4p1IFd/0PhdYvSAh3OisSgluYtZG1K6S/Vi2xd5NJvagZrP65NEuajFV5dU2e+rr
cWHKIAouXsTgEO8DwFzo6Mi9wGxBf37aUEyGiHIjcYJmbqrAVhLrsUYe8Aupre6gzhk5ekS1blp4
3ZLakg1xPCMvcF+m6qyaitZEezZ+pcrX69K4SJtg1bD60jUGDIzLoLXFRmvSudFEo/bWzBHjwYTc
S9vfeKj5UZKb69Q2bOgyRQ9ZEdRgXE7qdtMm4TrmckXo1/X11A2Z9dOoZUhSG8KPVn2kmoEngUZX
UfhzXiLQX1lNFAM4os/Csfg5DAxdjTuHHq8ztHU4SLygzR2qdjnZo8wYYwAoaaIhrV8aO7kdLENy
r23tGeqKUEuPEPklJHJTZuPskqaJKi/pX2Iv1Z+ohhhaSxRVcsVtCYODwBtQ/yAPGKh2bpoSldQq
MSoe9YZS+Y7xVYn142C3pc/R8JI72pcxlqWzxerxD+124EbD7/swiIKpMpKy46YCooVWdj6y6vvU
vtXyX7Oe7hPQ77v+fSDd0zADatXbaTVACT1zz7jzcv0stzZ69SFinJazoUnzGR/C0Zhp988TJoxU
7P06kS1jsiYibDFDupHWpOFRx8NZ+UKnW8s5KJrhx2qEBqZWpt9bAopHM/QNfd/I5CxMr1yKjFKL
1hOYUgEO2vBnEseSq0ZGQbBPThn3mlmUPGqYlvizZVF/lPV8i9UC/wgJXF/kVBB3wmVzzgbyRupg
WlMbtcrTHN9Vsx5k2pPHvmkGxrTExxYg+lorC91vHtaK6qIvq82LnbYoy2luo3wsgXt2U5pv8XCr
zjd0KAIDcWuWtOF1+RDbz//hFAFyOAZLMYv4wI/jnHhtlvKozNtQ1TCl9VsaP9XxgQESL73ps9En
ys8WoMfXCW8e44ru8vuK1yQD+EidZKCbYlovbd9jVE1eJ7GpYEA5QYYUMJ8XVZJpxVEiWcdtZOD9
Yj8U6YHLukAuQ6+4rOGJoDPgo7lRDPPGbqnQDBYl4kWP6mcvIN6z3T7p3T2K2AOt/VU5P7Tki9Kf
0vqxSPfXOdzaRCT90EqO7q2NhGmheDMzoAsTEhYo/pDVY8jWF3TNJRPgUE2sb6BnowzMTvLA37oA
1t8vqBntK5pTjcA6TYhcx4RWITMT5jNH40ExjtRP8ymNlFn9r5wJqmamAyO5C86qeYYR6f1ChsW1
7I3o6eBg8O5ZGl9QMHMu4NrkQp2LGpJhHz37zW3h4jxn2t+flQBkGvGCQ40EvG9U8Z9TIYD/NSYA
BkXaXjH6MNeH8DqBSyVaCKCQVf3nkhYMOqo1TaDV9yAwvvP4oKsNhiV+WlFBYwlqAVUM7pq5iOHK
FphDPlI9TdpoKA+MolfrMGiSW+PyNEACjxQ4nQibAK7gnISXjHFvKiBRuaHNQzXBbbijVOI7XerL
ORVBXwp9NJrOVJqoML8S44sn6967vCCwProh4Gp+7JTABZLJcJ9rCxcE+4osHbyXw6hX/pjfF+1x
Yo+uJnOXto5/8cwcV8PmAVvpfN+QDilm1IS00TTUoQL4jKGAty45HAkRsdBc642xnXKnjdL6y2wd
vD5sNYmzdWlp8FyEAADVD2/gC9D6mBA29gT6niGOz3dWE/S2b5JwSMOslli1bXZ+0xJ0Uh3dNG+a
Ah4KR4UzEkl7IsM6unxynLMjHAsh6jjbLMftOfGAoOS4c5BIsnRf557fNLIn6YaXcEZPBDEfs15P
Zh3blyYvMaxlpgDJFl38WsjdowNJVPI7Nt6OmkShttR2dWwXFYcxG/EH7qSh3ff0i56EpnfgncTG
yajo50LeW10zOxaowNsbybeE3KfNC+6iz1vSNS/GOZWa68DKTEAlVW49LzRcNDxIDOmW/VmTWH5f
GdLRZpbLJoiFa+71wW91CQuy9QX703Qjn1F5ABbG9zEOVFWSgt1cfyk8AGAKYrbicVeVWan5AM0Z
2Byk1ePc/n39DDYJ6KaDQBgSExfoOwpJDXVgBqJH5D3dk/rtD5ZHzR/QXixUvIglec2okq4ftDYy
R99ggS4xYptfv1p++X11vCbSnu48YnlVV3aIRHbF/vr3byqCBXuuoecdDq3wWsxigKn3WtxEDqlu
y/mtQewJ0YZd18h8800DtkToMRAVT3HxPu5clSnNjPtYG8hOtZO9Zle53+hj4fOuxOtxPl5nbeNJ
twQMwRYKzgDOIt5klBOEu23gffa5dTOZmJUw9WHiHQznljoPA0anZL3iO4qE7uaWIr2B2OvyFBH7
a5wuW3oqEM0baAPAX9c3+8ey+OZaN9f527p0ltQggrAo1rtIxSUDyTDftUDQkuKlb8a7jOo3dDQl
ZLZEEM1tSxMd5spd5MwUF2PUS8fgke3MXmDNwyHPZlkd6JZwrIkI9rg2lZ4ruckjhqBgp+8nm/ot
+1b1e5RHXd+2jQccnKkVQ4JVbhwWd2jiAK3yKY1fB2AGWNl+UktfUSPVuUf4h+O/c9Xv5xhtHpIL
bns/l96OJaJ3kSPUe+RWe+SmIzSqBXPbPZhx/+06i1skAHIPeCULg+yQzD+3GkZbadRoiy5CWM/H
7JZUculsSfh6/eX3lVVKhyxGoxrWd4w0yO3ZV9ij0+1K43Cdjy0JRy0aHglwgFEeLpwUIArcTi+q
LgII5HEm6CJDJ23eDfvrZDbZAe4i4OARxsID7pwddWpdC2PnwI6t+4m996ZA1/1WCp624ZHCDqES
GY0BAK4VAy/9MBpJkqpjVJl1YPNhN2s3A7txske9CZnMJ90Qgn+A2hGoRs24WGKoYCwcqQs+RXby
Nw8aWXPzxqahWB9NhAum+dITdb5pDbGn3kqdEYY77Ad0jt3w+QBzev1oxKFYCFYh54kHHKq3UUJ1
gZ5eqJ2TK/2MPQNMqZGcSD2GpfWi0GfTeUQvoVWlwBvO/Jo4gParwrJBfWkS2u2jbYZGI8vAb3Jt
AtkIeH74NjEFXAEdwGY8m6KuOFTzjg4osbgl368zvXlyKyKiPGIGiTaoZIKBKvxTNf/B4xt9HL+Z
EIxt1iPsYiXlFBF0RCUBsiNGLtFc2T4J0jHVqFDsjQIskL88Erj3ihVkvSzbLNuo5feVHSKjMs3M
xmmk7XFEvLZ9vn4QMi4EO2ryUQNybY6N6m7TKoz7h9m795zdf6OyfMWKC3uihkMyOkWZdWenSmD1
hY9mO1OWe9neLWgrXAaA6Ii3QgVEhUlNqylqMVbOAeLB/jofsvUFPlDToGXuALHS5v1oHEkueSps
3AYQ29/fv/gQq32Kc7dA0UEzRQmmNGh7BvSyWsLCJgl0oxloHUURjyMcuOEmRZ528RhhVINR74al
q05y2pu7tCIh7BIzGoDRF8kUFc2jPQQze/mDU1itL+xS2qD6Px3AgtcFTh9C766vv7VFqGMFPBYK
WnElC+tjwtDs9lyfI8t+IepfU937hEjqO5Y1zgOpH3jewLxG6w6yksIeTZM1lmNWqxGKWn1FjxKM
MiHk6Di3WT9KjnzrPNBNhdsFLjs4EiyV1tZpUQ1cxbPkrlUVdIlMsjtsacMT2UHVFsqekITEaHYh
dNOo81gleKNEiVkdJmh5STXgsnAjIE72xSEz5sK2P7rMup2JrKBuy+cAX8Aixag466J4glsWTxiq
GyKvXaq0XXKrJ7e5uffinR5LGN3aSgCZwTPExAj4toL2FNkwzYi46lFnqmGHWsWGhNeFbzl4cSfX
FATBaGeO3iEHFIYhTB7JfvyVyJAEtuQbOX2MHoHkQc4FeRimsphtwL1HahE6cVDSI/nkaNsPnwYA
YohLo9MCrqCwT04cm+NspXNU6QpgkJH7diRKunUSLmQZ6e4FoFSUOIUodTpjZmfEXTQHo43r7+vn
sLVJyD5ZCBzADQIX56Z40gD3ZqrwLS1OdlrxEBNlp/SSd/QWE2siy+8rew9IdIQreD1Fc4wxs76u
764zIVtfOAYOcFXCPDBhJAeuBhgxfn39LWFdf78grGiijy1S4r7y8DzS6tG39GcOVObakJjLbUYW
iH08KoAwLfiLhh7HDKj3U0TJvMNQU2j251lBcA51g4ADQPm0GEmBjzU6gzEMCEPRvVapDwYf/Hy0
dihNkTyPt57n6NABVAT6aFD1ImoHumaN3DLYEI1xW4aqN2p+VQ2mb5auuiv1IguMXm8DR2n4npm1
9wzQPPaq26VyHBEPD6ZeHXuJZds4yrNvEo5yslTUwnB8EyuzgBd/98oL0x9d9X/XJWYrYnVGR7hc
s1EpmKo1Q2QUpT/SZ5Wckizzx/qJuc+9shv4ybRlxUyX3SOOswx4RBAWbf5AVRUUwdIQe21o0kfU
MH3HQ0qx8WceOmxXjwdMLfRn4gVq+WrOT40hg7rYuOsxJgRmBGiXyNqL/bOKlw+e4jpdpHn/Ixr1
UXVXugA+vItl0KSbh4jODqRm4VfgWXluT9qRxuh2KPto1n/lbusvNTH15Pik/nQ9nYOCSHWpIcVl
hSf/OSEMRps7S+v6aGj2SuGns8RwLech3IIosMX1hEZzhFNFRhyDKQBNGIeow9QyuMyHWWuCxpCl
s7fILMjZ8B4QfrlwHVRM2URTJRujrAiL7NiaL5qsN1tGQtCrpskouodAYvT8TA0U7daRRRBkJASV
MoiO6UMzSBjKfsru0AinyUR4w/4iDAKruAR8jYs24LSYqwkwq2NkHogaurLB4JLlP4zG6h5Mdaes
VQPLD2+u+cjp559V66//SASuljdtXowxbCju8h1R7konKAfJTb6leasN+jBAKxJqlfRo+MQZJG8N
9+fKB5xcKWuYkW2ToN7zjEHYbdqMUQcUWkJgtH5et84yAsvvKy4yLW17Z9EHc/yu/MjLX3+w/FI0
j5IO1PeIWp3y2nTbClqtlH7eoZUz/oNwCdLgvykIDOgmS9S2BIWsDjD2lO7+hIHlnYEnzhJ0PN+f
YtKBSJi2Q1TPLFAztLrvrxPYuipQCft/BEQkB+bmvWvGuB1d5zHPgxHVL8lchMroV66kIPxjt0Ub
i9EBiPKhyhcQf4JPVY1k9mY+dVHeRJq1S/obg5y8+tDr99wxdlxfprWgR3o3oPmWOG/XOd14tS0O
EIwvprKgSE+4QerEKKtGz1ik55Pv9cwf8i5YzGSa+nWCqIHs7Da2FhFNWDBMDUXUWKx+tCfC8YNX
R1pR+W18NNMHpRn9Bq371Jah9i9fL+ztGbGF+5UiMdeIk8Jw62gZUVqVt323V9rnJP+bpieHGr49
GpL30NZ+rtkT9jOHi9OlWVxHcZl/bTkMUKrveTvdAu7GZ8rk6/MQXT/CDWuB+NFSzY/5EHhICgKU
tR7zRlWro1L3p78ryeobFvVsdUHXjF7Ry87B6v2XfHybnBsNU83L03UWtmpAzqgIJrUdvNJsDFCZ
puNAMTQqe2+TLOy8Xw1qqD3PV8ZD3N62pmzymmzzBEtlNaNb2CMI1+hlR6jvD67UM8YWp2ElgUrb
smJGM12EogNe+Imsz3D5/0UJxyAiYOR+NLGLkZA4LXqOrHoVWe63jN3r7m1Df1w/nK0tQhcgPGeg
TGGC2xJ0WrGQcyC1GGleR/m9MofWKNEY2fKC+KoOQZPSVNSROvl9/7XvZEmITQIA2Ic/rqI/RITq
6wZVMxXFqKLJfPQwfbWRTaLYMmnAM/Tg3CAIgrfx+QaVU2sAXxZp+Kyq7saM7DlpfWoB+q11d3o9
SB7hWxq51BoAEAbYeRf144hNl5yn6NPo3RdghwdFlYedGjmSt8WGZAGCHnEdoIshgyxKVp4pdQJc
bBZlvwAm0P6F1q7rcrVhKtH1jYtgwY3WcRmcbxsibLPCMZ0sygmlfqOYt9VAd6Tr9gPmjzU1sL+U
T4NJoEJjTVNQd+oCvyl2Cxax4mesKGGa/EFo8oyCoPCF5sSlPoCreop9t9hTV9YzuCFuZxQW+Vjp
YzG4VUcYeKBN66fZHqgyanNAw4Bjv18/oS0RQHR16QhaUK3E5qPWVZxxiBMWWWPk8gcGdGbrcJ3E
ViACw1X/pSGCOwBikA3ExIXZtDe8TQNLOeWY2ebZTybglDHKjD1ZuuyW3jAJy8BnDOoF5QWM9HwL
1aq36ezo8AvcMHYPBg+vcyVZXyw6zbgOg9Zg/dx9MI2wHX9eX3/DBKy/XxyukvZZo9mJWUcpXxJU
uhtSeo/N+m9UhKs/SftqSDIDVIqgTW9MPYx5ENuSilbZXglmgOoKyzsXvPQ9/8qM6j6uyfE6IzIS
y+8rjUH2lv2zXXW6a5EelkFBy45D0PlMsVuzMrBRc4u80U5ht4nizzJtlHEh6H0cx1xlKqhggCNA
xvQ6/G+7tNid1S51VYfxKsniCuHpiQ7DpLsHLlv7dp3KpvX6rXqe4JI3bT3bfQEuKAt69V5HE726
J+QJk22vE9I2rdeKkqDkFepJDKOAEnrIDmUJOQxznvuuxkPdyMwddeMag5v0Q6zSG1fpfN1r3/NM
PTKluh/6RA/61Pl2/ZuuCwqqRM+3mFQacDJKbDGGIadlwNt7+g3tj9eJbEVZV9ZBE6P0MysyNafQ
qLjTtBDODyA766QLaZsNAHDNZx/u3gvFYWMq5dz4buaOfucBOy5BL7LkGLalFmnPZVomeiMEqdJS
22MDw3svbva02iuy+uqt9zO4/U1AECivrjVgyNt1RIzmxaF8l5nKAWh5Pmu1namTo2J6+360bgdw
qafeHjHMQ8PU5+u7vn20vz9DkLZZpTOyybjHqu7e6VO/wGAdVDTjAe1Izndbg/6lJNbLl6kx2FYD
SrP5Nqd3lfpUpscquZN2aG0r0G9Cgl/rORh53vXY2V4Pga/QZj6U4vqubV//v0/PFu4YGtOhjEu8
0BnQp23tZFePrHjM1Aezvm/Uw5D8mNJpd52ojC/hOkh0l9cI8OD29+6N9rFw8Tj/o6vz99Ytn7Cy
pQ5ntt4sJBRD22lN92zZyc1UtftmcPbXufn/qPtvWotkrmjNyYRSCWbhmk4fuf53YZ4c522IGwz4
Bd5d/Vevn7zpe24dACUjEUWJ0ItjYJ026fPegIS02qHle9U7lfGOysZ+bZ6X9THmHcPX4bKdM6jk
Rj2XfMZ5OW2QPeOFEEiuvkU5hVc0svC/KQhGyo0tHWMQcVVYzY3XHc0qsOpXquxZuku0u6mVZB43
beKKnGCyjB440LYz4A60/Qno4J9vQFyKCn6zI9iiOqdJndnYMEYP71xm0SWbJcYDUHxB1UnDZqVa
iKBW85QlP+PMd6r7JPiTSo81K4Zgg4DV3GvGwoqlp+hFS/xUYrclwmUIBojlmtna3QRNzfddglJp
AOHfXNdQyXGLNQw07zEnqcOGVc3kv/TSifHbLJgLYDYQ/DEv8lw/ar0g44RBa5HRHOO+9zv3kMyy
2qJtJn4TWX5fWRlrrDCRmS8+bnOcyNNg/YmPjnHr/8eEYDF7rWi7ssL6k7W3spviD5o0IUi/1xeM
CCZ1VLijsUla+0yVWyf9picHp5DNQpOdhWBJHA+5Apcu25TsiHUobfhUEqO7ef9bDgwhioZQWytI
bIw8GiBAELJ3x50y/KLlwSLoB3K+V3Dbr0vupn1fkRIkq0dmNhssBAAScpzMd95/7dCs3zqSJ+D2
pv3mSJCt0tHSwSng0bTJV7sKFPuO0v11TmSbJoiX3pWEljbc0IHfA4QYpf2+md7GrYtp9H9kUX5z
I0jaxEpAbn1ETTw/Z0jbBFJYp81zwbgEy9Tw56IhpxhqZcTzBgae0TAx7t3yoWIPdifBUNnSeTQ8
WEgqoNbnoiFndIqq7sgI45vuAGKnys590/tbExBE2fFmLycxLsKuuafFj6465E7nZ/0Ld56t9i+n
z8OqlzC1tXdrmoJMM8Ddj5nb15Ft7cvSj+led3ZF8/55eVtTEUQaWZ6Uah0405V3Nh1IgZrufaaF
swwlQsaOINgFt0nT5i1e7V4cFXy4ZcCRzrXU9Gk5SbzaxS8R3aQ1U4JkO05nFRWGPUZW5ac0iOnt
PO70MRzUJ1c/Xd9AGV+CIdXGBMUUPfjS9HDKUMB8nMcH+snJuEuBpLXmSPDEyk5tjSmHhKM1y6lD
Y0IQVfLE2WZkGdOABnHAOAnOmMbU0aMubgTM1Lm36vpFc4dDBs8S2FJ/UD0Gdv6lJcYdqy7GtOrF
W2pukqOKimbiT5Lsw7ZN+E1CcMgUYMjoRYcQhlscNP7omn/gB6xZEExCl2T5PJElRAKQH5X9r20S
yYHIOBAMwDzysSMpKDiRMfvat+tyK1tdUPwOVVKofIA/WVQHu92Vf3Ilr/dH0PeuSGhiJ4s4qUel
e7PpU1P/yGTzP5ZVLjX99ykLmm6ldkd0W62jpHoq6JuavSj97r9tlKDg2eQ4KFmF6o3TPjECWVZ8
M/y33ihBtS01pr0X45g7SkNGsjChbylKHMv6TimezLHYo+zYd50f5njb6w+p99Mw9oUleyLL5EFQ
/6oF/IWTQCU7VFTwZK820fV9vG5fUBR27pgndd0ZyfKA0bXn0TxmxX5Mv2jk7TqV62ygXv2cSgz3
bK4KUDHw0jOOxiRxAWXrC2qPqZND3tR4I+kMjRE3uaxSclOgDVQWo44R4/vEIokFIsbN6wbPvKJH
savhu2PzI651icO8ycaKjMBGlWn6ZBu4tdrmqcneY6Dz/8E5rAgIxiubdMKAAAI/tsZdxX/a1df/
RmDhcPXOm10+8H4EB5hToc1AdZdY301xXcbJYPSnhvZowX71GkExFABfUP8TkMbP7YOm7PJB4oPL
qCy/r7jQFRex7na5CNGWMGq7wfpWweXPHVkmUUZIsGJeX2Z9GmO7kmT02+TVLF97oHZOsmFsm4IF
9wGjsWCWMPXpnKFp4NSZCcz+rKCO2IT8onzq+slvqsi/JFAscU6iomqexTNsvuohtOPP8XsjC9Zf
5+Kif6Bw+hjIi9By6y8MgOQ/rzMgW11QvthR3HGc8MTnyQtK5ajE0MqWF1SvURoTs0ZxBIpzKA1g
pEv2f1OUVvu/0F/JbMwNvckcyGxpH9x99e3ZkGWGZCcs6F5S9wWzl7S0lQcTeUQ2t5LdRtubBMRN
jMBCdZ8YHFQnjhIiC0wgM02HgEoTBps8QAFcjAMDToQjXOsMDmiRU4Y4UUEwpn307eEusx+HVNtr
mecbWR9q1YvDf8zWLY3va/T1Ee8etY+S05J9h6CQxsBZ3vY1viN+mvjexgQWmUBs7aULINEFAX+Z
vC3cuSWJeWn1Q4FCH+3o5WVotj+va8wWE2sKgsZUMabMel1fRLPxK6keTXZjAJzikzRcBN0AgqE7
1oL1JUYnrTzWh35qqxOtleyYVol9h2iPc1NPtie5W7Tl8M/c1g9aloe4GKp3L0ohRwqIs7yaq1PR
6gEhaOoZA+CWhF1x7Nr7Ljf8SqFBO9VBxekLxlpkeX3UsvLepLUfO3rQZhTV6bLx3cslIH4Wxo6i
yAWNcuhwEC1H3s2TUvfslLSOb9h8p5DXCoW9GvnJXUnZ1oUVwRasaQlWJO8blznFyE6u+55iyl1u
VEFKdD+bsz842DWlRbhW9mpSbcoYcrsnO4l3U0p8iOpukDYNbW6eiw5AvIdRgShiHcKkF1ZXMXZS
y5/qWAeF9iVLEn+albCsZPNtLlQOu4d2bIipjX+7KMZmTkwy4BTVJ8Bzv1k8u+tpKhFSGQlB5wBZ
bJsYfl6fYl79oIp77OJYEqfZIAHQFwxRxT/okf14Gq1Oxpx6ZilFWZ84VYP63S1lI+82hOyMwPL7
igASDrqmkKo+6ST26XALq7HHrMCdJbtzL5ObAEtZsyL4VwmSDujcoTiQ+YulpUA+5T7wRvy8acO5
usEYiT3hPDTy9NB5xKfNZ1N1Lgo6MaPGAq4J/oodVsyqnL5Kh+qE+e43KZjtVMnLZ0O+l4J3THVE
LB+I4oJxcIpas6YmrU/jGB96oo9+PMx+j8k4ftFasV+1VEJxQzyWZndtmQmHSg9H2FNXcZOUxKBY
KjpuaAx5lnjfWwQw+AEj9z6aj8U2P6dHIoZYVnXq+PcpZbvekyFSbQigB8grwKK4CKlhFuq5AHLa
8wrNzdXJwnNXffZDLXu7fm0t97dgs0HBA5YEBq1dwpXlFiD4x0qtThmm05ls8O3sr9Jq73g+Btpg
Y7jfbpSNhdrm6jdNwTTQEbO40fiFq3JE86f5wtXXTCsDazxc522TzoI8AYlz4Eotv6/Ut+jrDsgK
HYQapU/DODe7hKA0bqidPigAZvn5i8JDd+1SrYy+T/S5nJNL2y7PgRxIT/PAkG7JdwMqkpj6aYBC
gIbB54SuAotTRSL0nIzS0VLxYo8ss6ymsJI1KW4J9Xp54XD0JJ07gPSTU5035ZfGMutbx5aG9y48
MuDVo+gao2U8w0ZZtMBEMxW6gmr/9MSHdK+k5Q4TUHaNJkNFvXSU0C5qow8Xs7AxHVLU0MbAgE5H
H/kJ/V8hMY4T/e6kt5Z1p3r7Mv9xXdwudw7GwEKx7QJ9AVgKwd60dtHNdgIPcJqSoEPN9acnhGCu
LxrGVcRFXFSTi6XqvVN13TArNepczL01vFX5PTGBNTR/d4Zvn+bljJSgOuOQ1bypnfpU2L5X+EzW
z7GxVxjrjIk5gExHwk30lhMjB54aqmFPpIgH31Xs3G+bUuKCXOo/pAaQKmghdeEgiPBgECsycZV3
J8zOUeu93aCfPXBl8HcbrKBNYfF60dkLr0Z4IbUoLdSyYU5PcTzoj81YFjvLzWpJ/9wlFWeZF4++
DogYxmILUQsLj7C5iVn8mjTcCjFToWnN8LNnfk5C0ElXTZVBA1jPq5W+FGPUHv/b8oJhiRU6MQ4c
x9f6Q2pz+ukeJ7wf0S7iLRncJWMs2F+ztIp+5Mx9jXu2mx6T1tx9moMzAoJS2AaQSRuMh3+dXYir
ixGCn83ZChwIFqTBvEsTrw33dazaENU6/l9eAT9p/jSMLnw9fXlrYIKMhnG5gjBldFCnsnaLUznd
TWVKfWNCvFv/vMyekxEEahqHagLeUXHSDxjhHWLI8KclFlVyaNtBgBUPTkRKzq9CY9LVuRk8ekLz
r+8ee3X49JW+EFgikdBwOHriiVtxTI1OoScr/4KmLaJ9z7roulBdGincF4DUBnLl0qQhXudlq1UF
dXuKs+Bofw0qTNdOd7VHJcbw0oCc0xHUj2hxPmEaDT3FlufX/8uIDHFURkA4DJc6bd1OIFCPeCeP
ZqBln83JAkrSRMxjmVxlwB0WToMmzJi03h5egSSGp3LozjIssQu3BBQsdekVXy6MizFEhetVo5sP
46vZhTwJE2c3NBKn9GKbzkmIuoeXFiltAhIaEnNfPBn4wIU4CcsLOkd47CTugOVj7bb7FRN0AtS3
1ad7KBYqsLDwRIFxfDFYDwPQCxuDLcbX7FZRMUAW3fWf1AoQWJ6hyGzCUl105Y3q3LYZRrC/Ts+9
fdPHp3h672TjGS/bcXFTwEShr3Rp+bzojypBPrbdQQcAAW6MwborehZgZO3T3PGdDXxjRYn35mT+
qtCqpSqyC/cyd/tB30K8DLgjC67Uuf0q2ZwQlxU60Dpyv7a00DCO+TQFSOEFg3lbpw/9dJ/xBJN5
DzEwOcfsaPOXTmanL2Vm2QbstvUxGUF8uOQsxQOQ9HrkVEnAAencpnnooN+uHD/rAywMa3hwYlIv
tlssEWXoSVBTNumR9a72R9X6bBRDWH7RvdWDbx40zMGosbwxjDuU1adcNglwW2QgL0DSw8D5i5I0
iymt6zILHAx44A2VX6GNO852pofehB1KhWt7Xw6OX0v7IS5tE/ZuRXl566yYi+eBGvls6lGr3jbz
w5Dcudnzda27tE0ggXcy2NOBguMJ8ohmS9ZVqa5HWev3TkDn8Pr6G4Kmq1Bp3HYAIcQ79pwFgJbE
SQ2XHUmNHWfH/K5lmHwgueg29gk4zYhtgoUFNE9gwowVI82M0oyUZrjJlP4+M8YHxub9dV4uAicL
wj76rF28LTAbSXT7aZOqXFMbE0Vi3zrzxjJ+cbTDxN6XVt/nDAVJqqyReON0UPOkoU8ZaoouI4Ex
xuey9ErDiqosDRr9eWSSeOrG8SCWpcMU4J2JDIYgYXPjNCOLUztq0+ehn/3qe4OSztp6vb5zG3zA
3i5IxyZQFDVT4MMyZsepcsWKem+vK4Eh4UK2vMAF1T2GoC2Wb9VnC9EXOktSD1sEMGIcCWqgiQA9
VbhiG+ZljRrHVmQ3lf+3Q2W1DxsCvET8VExMX5Ip4jlTL+6bssvtiI6n/0falzVHqivd/iIimEGv
QJXLQ9ttyt3u7heipw0IMYgZfv1d8hf3nEIQRdQ+L36psBJNqRxWrqzTCHwNWkCcm20pNA7QcITR
9xgV/XLzAJLPyFOVo31WgaQnpc/iPzfvsgPrAAdKRe9jwA+Xd33Si1QbB+6cTe3YJYG5R4i8sQuI
gWD1VSJaA8j5kkJXByNBKO+coxYHacUDPdw6AQNBedCaQR2ihFFWVnZHOBvBAHo2oqApfM5ufqwW
468MwQgPFUM44axqj+1fVu7op/VlRs8sgE/EPUY/WUNa/4IMjdPaWnQe8tTjZH4mY/Ps9D+cvcY2
6+O6FCR+v3iXzNpNerCzR2caH8oHZTzstavdmokgd0enbt1YM66OupP0MWcAnZDC1+h32/wS957W
qDsPx/pEIRQFGXAxQG6xouxpUTytUbOK32bTL6LHxDzffKAwPjJuOrqygFdSWihWjTpvujZ+Q2Aw
6090jxRs6/thVSGIgzgILrb0uroDFqk00vhNGYrQaseHDMSSO3b5jgz50BbgyIkbNLR7m1BPO6hH
4uyd27UEINPhz7uOhVsNs3h5nEhOiVIQzT23AbDX7d5pFdp/ke9AlOByeHHYLk6roadFgqCIe56y
w6CPvpGrvtE9t4bjR4bmx7e7e5AHawQ91GHvrsg32ziteK+nBJTL7tFuyXFHj69v33J8aT42mVlT
VBHmM6NdThB1n9Tb37ulCPm9nlhuaBlE6PZRab1Kv79+L8T/y1siaKkFEZlhr97TaB6beHYy5azP
I1oOwO4sT258GqJnEsU3W7iIE13IkqIgY5qxepwgy21CRIVJsYcW2Di+QLDoSOPDeUTaUTIOIqd3
SKVY0dn9SkHPryY3cyPC5vzw1gDl3KD3VGMT/U6cNjo3D6VJDrMxHK5vx8YNWQgQM7y4ITVAFU0d
NdFZo9ld3DkP6Blj5UGtB7beniLDPV6Xt3GCF/KkC28rI2N2hgkxS/2TZN0pTfLTxNjf62K2NsYE
5kATfcHBPyddlG7kRZ3mmBZlr2DfsHdCt5vDow8J/Bqc5BVBNM3NFFiBKkLnhO8Fiu+Lm9N+2HeA
i8C8hGalsKqkgzWkWsNtt4jOdQ+g1JHrN1u16CiORpvIY4B2ZxX6Ss1u6uyGWGejDnrNZyy4vv5b
2wxPSQScwXW/inP2JXAHcWWbZxYXz5nJnnSju4s5uTXpL1yyCzHyBU/qcujgHoJnJ1B/q3tFieKU
SLpqMbwU5LRAMg6GQ2KeC1Ay8jTzZ4f6sYWHao9AcHO9wBgAbeUiQSon+1qwRdGSUgs1ifMvNSOf
GhQGtZTeXd+WrXOLtCKcbniyQGVIyr2v2s4B17V91vrWb8rjwJx/s/EEES6RmBFAqqU+AW9FWoFe
CQdrntGUh4NL9DDtKZHNaVwIkaZhqjkzhx5CwMeM1Mxrnt6afxPn6kKA5FVWtHCzOIaAbspRTUG9
f2EoLARI1pvalCjeEMsEJrGAfHLI7f6M4B8DL7XITiNqK+lZtWTUTCLHOBvlfD+kymGudjzvjSO7
kCDttG72XQTjyzhHyvvUHGp2uv0oQbka0FKg6dMAI5KOUskqXW1T+xxH472CZgLlyD29P958JdBt
wUQRBXCMYBiQzpLepILTO7LPVfJkvqDX3O3DIwKKlg5g5EK2QUq+5XYTjb1e2OeBfnVfFOP9XwwP
CCHiOAI8LL8TSamVxdDhHCFcbPxIp1/Xh99QgI4GaCc6dsO1XGE8Y4PkbK4U5Wz/sK3e15jtV9bk
l2Qvrb4umgVITNfwXAsKfuC3pHUqNYfNs9UpZzWdD+pwKIpHlT+n412qZb5jBCoC4m6583xsHOEP
1nQEqQkaiDiS0FmvVYVnMzkP8Tu3rYNZVScW3+wIAjAG2+3/C5Ge8thQ0XpNCCmsl/LIbobGgisY
CwdEpOBkX53fyVCVZAbb7tnJ0Auvqz9liXpo+vwTCF13XGZxFaTnENgHQHkAsXFQpi1dlWyosznt
InKeUS/vkF+2HUbs3vhKtT1A/MbGiOMMZiXNQnZOTpWodtrWeFxguPfTXQ0/SqtRxtbod9eP9/od
QehNQ3drIFOAHJSjSqNiWXPZ5+1bYfzJ76zq9+3Di96gUL9oow1W6qUC69C1ZhwLt3kj42c38bXy
fxxfUpBRNZdG3WD82PWdLze3ZiU2Grmg/6H4fvg2kn4fyDzOY0TiL5N6X1vH5uYnFpz4WHq45wIo
Kq89ySMgjpy0futPjp0fSL1HiLTe3A/zGVa0qSHqKafaFX2KEI7O+RsQ8CQ5qNHNEb3l+JLt2aqx
HZkW46DUyT7lXlrwHQHrS4CVB+EBwmmIPuty+szNtHh2i7Z6K0n1s+0mn/QCy2/+uH5K1zoeClco
EORgkeKQUacJkPdq0bPmrRm+Z6bhT8DoRkjo53wvIbTekQ/VbjtgbyNAaInfL3xNUtfJYFVt+5b0
d5x4fI+xcG98saAX46dNr6RGi/GNOBgdL/1zfaH2hpcuxGi5aKY4NO2bghyt9QNdtrybBQBQaMIb
sxBKX/XSsoem4pGrtm85iL3rew2d428XgMcVhTcfN0LOZZRFb6bz1LA3mn9rD8XNfVNhIeC2IVWK
GgPRVne5/rPtTnZeVfStc4MG3RB2tPXGfVgML61/GiuQX2L4gFk/+H3Rfb95dRbjS88byxsjUgaM
r4Oo5WflJsfr4299v0VgCNiiaRWCw8vlmSZNn2clo28sOZjTnRYdRn0nPriO5gBTpgGbKNCv8POk
F6EjuRvPKqWAlL25aem3deK3FDzErgOQTuENe4WvG3cCuE7AoKGl0LFF9lvNvmT17Cb0TR1Ur0ju
6/7t+qKtBRCQwSCzC1cCyUMZ1Tk0EapHFQsFqNlr5JntzU7Mcngh/kJlTGlGEYjB8DMdj9Y4eaXW
opWKvbP1e7OQbgZufFPC8S/euFfSAM2Bri+SOPlLw2w5C+lmzOAbhKOB4Zk5eZb5VTlM3TdgcW9W
H4hyIgMOXwbWMnKVy8UCNg8UEykb3+qy8hyWevXOU7SxTCIHhxJLROzWOKCSoQtgp4/dm+2b3SvT
b7bERYcZpCjReRYWv+wTNwq6wfe5Orxp6VOZEz+Ji9v3WRj7QFSoomGhbLci21BPU0OmtzR9iO8S
cnPUThj7/x1eMigTOsZJ3GN43X7v8jf7cP0YrRUU7DAQYKCGAk3vYBEv97euJq5Ydqm+gVxeeShV
LfcQinKBEmrrXR5Oea+RZEVPYnh8tgVluOr6YzL4RTk35jeu3X9m2un6VOQb8TE6zDs08EZUDdbN
ciq2Ng0zrfj85uaT+wJi+SrUFNbc2VxFk2WWRdy/LnA9HUzFBQ+KyH8DViOtXec6M+oo0iFMvpXu
IeY7nup6PsvhpbcjAbKd0hrDGxNaPbXfdBMFwcdkLzmzNwtp2TI1qbXYgpje9CvXm8nOCdsbX/x+
oW7hcMSkSTF+QZCmnh4btuNVyEcYliWgtbh7QAmjuk3OimoRvN9+HPpQ428aCVwVl/z15p2+FCFH
KmIjUbIa4cdQ072a+8mOlbOxRKKrA8phiLiGcq0EJUbHMyPvw069c4snspcS3RofOAMkFUQiH6jL
5RZ0Sq2VbZr0ISKQYHKj3u3LAwTFRw2egdugSSaIDqoj1wCJfyiK/lLU6ua/r6+/MMMuHztsMdIu
cNbx8JsASElntE37JrUAbwit6l6JUKXpRe493rpMebsuaGOlDBVweQQIwPGMCOFypQDcZbjRURum
thfFgbZjeuwNL36/uAuZ46LrWYXhB/auDD/MW0kLPtbp4vPFVbkcf0r7Yhgwvqp+1+qQhtdXZ0Mj
AX6AmCki1KK6WLKWFdtq3CkruhDEKj941RydQfGUzjmiR8CO3bFxqReipGcvN3IDwf68C1N+1Po/
jB3KLt6RsTcd6diWVl/a9ojpaEkQ0UBhB8I9Jd253LJ9/rEn/100WXegi0Zao5C9C8d68NJS8cCq
481W49P0H43ft+netLYuCww9sVGoOlhV3k12hWaKcU3DKnaiH5o7omFjUmXmfcKi6XGkfHpg2sD2
6BFWWGdMVNBZADT3fwxx0nIqFQU+onJoWNeZ+YKu43aE16RwQGwxoO+KQ/4Z2qQ7RszmTxWWPvEK
pZ0ab3Tt4ajUHfrcRXQu0GikyY+15cQ778R6u3FmAU52REkiSkrE75eXozfStOVYF8JPzXho+0+2
RYO63Ouis95wyEFUFiUlQovI7kvdzq6VNZSGdvtEx+S+UKpgALVlCp6EPAQ2d+cYb8pDASxKRZEX
RS3xcl5NjwrO0UhpyPPEA5b9wcne9fGzYh+i6l4fkh1xax2GTdbh/0EfI4YkT49OWW6Nc4JtpsfI
U/daDK8vPrQLmoEi+oX0DyIjy9nEmtrnY89oiMYjQeE+NsXrvOcUbJ0EgmdWRToc3oHs1DRNZdYJ
smVh5bR+BV6+qH+DcvOzTAmua8wPKKf0csFHUpHggCDUOUg2ImE8ZzTJs5C3Fb9zUD+cenar2Q9V
MRiHSQdvb+uaILrkY3fiLkq0mabFRzTf+Q58rfq3ZzPalCmV8qlAmMijjGRA7ub87/XvXK868MAX
n6kvV11DqVjEUaYUNlPy3JnFXwVNUvTeub8uZn12RN8tWArgLUPPPFcSQ2k7kknHy6S/Otrh5h5l
0EAOevyIsmkAmojszMxpa9ljrddhe1SiN1KFt389MunAl6GWZJ2wT3Qt52bD65D1vsUCa/BvHx9Z
dFixMNTga0sXOR96R+V91oRm+khPXf4vFv9yeOlJjWhjlUaD4Sfrzcrf+U4camNvBQOPyBUBvLKq
kp3yVGlTRW3C2ghceoidndD4zvhy4o43SpEmEcYfssCMvGHHht24AZef70gXtWjTqhxA7xOaTXPP
OvSvJK0/zc7p+h6vVY8GDwWKByBRgCU+cqIXjxDl9dSWqlWHhXWaU8ub6zC1ap/QX9flfEQWJcWD
AhbbBAGMjapSOcddGJHNY60tQnyN4buta/haYWc+KZl+TJSU+BUoug4MmusxIUUd2GzsoZvAY/wH
lQ/12UnG70Y05f/MU0pf0H9keCt5kt5pfey+cOqMx4bCilHjMde9sTacPYNiY0eQQRMsCCK2AlTB
UicNSm6qsVuwsO+GexO94U+cpXNQR8a362u1JQh1ssjWA3RlrB5sMy9zh6QNC5uq6D+jBkN9dNAZ
4HXWqr2ako3tx64D+2oCJbwm4zDckaV5pRRhNp667D6unvr0dap2IgcbV0UAccQDijAqWrIuVw4Z
JHQ8zZ0irNInzT1me4XeWwt2Ob6kSThaadpuifEpf9XJJ06f3WznOu5NQTImDd6NqFiGCFW7m17s
Ori+5WsbGRVEcFWFzWQh9SJZGSTv9KS1jTFMTU83vyPbDEMmTn7Nf67LWU9DVCqpor2vYYiI9nIn
2jnNHQs0P2FJT+khq3e0ycbwwNmJfuMA1iJxKG1Eo/PUbcxmDsfun+RU31rhoamixzzyCrgVCFDI
dSpjb/WZGpM+bNCvwngvbsbS/p8AcDsBFoyY4Moe6EExaVtsCIfmj+78YTc/qKiKQOQXQQnYSgij
Lle/nmbkgpUJAbo48rM79CDYEbC+CBAg3CyA+JBHMqRTOjhZDDgwH0Mrs7y4Dl31HOW3ll1jkUxQ
DQLZBdg/3lUJscJQU0cdnlphi56o0H/tTgR+rZPQEBEEQQjJgtoGScjlKs0dS1Crlduh9dSoX92K
HTJSHizt/fpVWMF9xDwQNMBtwJIJC0eSE5lRm/DUCesk1H6DdVsxj/U//fQHzE2nuNzx9jauBqQJ
WihEcdY4j6FIEDifIK1LwC8blsW/2BZMBlgJJG/xyMpBrzkmbqmORRsyzfY+EX4r3zKWC+Mj0ya8
SAHEWi5Xjz4xdZK0bQgcuq8f0MRq5/AK5bC0EETiFofK1cFKAETzUgA4oZwUpeRtaCcDkK4vbfrS
lI/uF+Vrlc2H65u/sRsLWdIZK3IlIV0EWUqJAGrqK/xW3K5YLnCCwJkjIgwh8w2Zo2LaUzO3oaU+
d41xcrPeGx0NpDN7XZy25oKECViNgGoXJajSutUshwtTI5r6s7XvYufu9qWCewTFRVD3huTMcvgY
QRIlppmISnmdc7Cbm+10ALkuxpe2otQSYO4i2oXF/KhQnzk76MetYwXzFlVW8ATWweyqMtAqrM/6
kJp/y+l7k/yp6l9M/ZGP/1jaXoOoFVGm2HZUQ6BbMQwSMCcJDX1hT1u9MsyIInQhGYlXmAeVnprX
CdyfrfpuM5+w+4I9VL8496vJH6KA5meUVsN/Q4Xt9X1bFY7LnyKdi7IkpNMVowsnp0KH9Ode+TGl
P6jynDHRn8Nqwzl50dO362I3niBcYDCLAPULs1KmkQWBvlHnWQI19K35AQQMcCrXBWztJygkkVPD
oRFJzuUKj5VqKCaoCUPHaQ88PdWkvu/n2tfNU07SY+l+vy5vc0KWKCMAT4coGVrKU12eskYjTRhZ
1kutRMFYTV/6m9lSxG7BvUA0AjEsoQWXYoaRFlyv4H6B+EGp7pQ9MLb4f1m7ouwWlhksTAQ7JNPA
nMEmocRRHar1U5PYwTB97twnu3ppeXu8fcUAnCS2yN8KROhyKkVlRl2s63DsE24cZrPUvWQaOHqC
OnvEtGKzpVmBRFLUkCPUAoNTEmVFVmmn49CFA/i9vhXZ2By05L2MBiPQebxH4b6xhgKIqCO5CqwJ
jIblxGwAc5wcpGuhwgFxTcHh/uDqp2QGwd/NHhPWDsfho7AHz6FkSCfUScx+FkH6+MDa1u9dy7u+
SRuvhvsBcUBcE56HTMHRaFGaJ5PThlEZ4WEKknqvME2cKHlvgHnEOcCBXndvJ5TRsVSKIWzj/AiW
Qs+h47Pa01M/kZfMKT/ZBueeGqu3Hz+4suD6gxOC6gNVukm6Gk9oRTL34RgZntN9Q6tlP56029dP
+CAIHQJXL2qwlmehHtuoNyrE9tKv2q/5562bg2g9So+hRlHXt4LUi0pVt0J+Ouz77BFG0SMCWTvP
4lqtLUVIz3pXNm7UQGGCC3Pw59I9oSf5J7SN2oGL6EI9Lk8B5MBbwK2Bv7mCwHZ8NCeDNWnIoqZE
r7OxBwF+ZPrO3D07pLw3tW8xb4JGjw9ubcdPPMqmn3FKi18uukocSWYP3gialbvaNmNQQ2i9V5aF
GXSFGx8JM/cQcuvnBRyq2E6BMkfkX37AY50N5jTHaZjS/C42a9/V7op5uu/d8d6G2Qtk6vW93shT
QSK0pGDbE4E46SR1PWcEBKU0zJiq+aaWeaX+5AVtRQKqVsPBYfHg6QoxAuraQIfFxu+amyPe8Kw/
DG3a7TywG4YDPkgQgzkAUaJ0XHoq5oYjH40ys5DSLxNDsk498OyxjB7c4VPSGh7T1ENb/yL2XpJ1
rV9RfQ1l8cGcaa/qyZNZH2buZFlogZ53rsZ3EI+2XjK4tZe1xmthNMHO2m/sNkJfCH6hF9uGuabr
VZWjbzQN0VrQm5rHucr8hJz6xArM8b1zj6byCf2yAkN/YCDgLrRvhIBq1QqQvkwnX8+/Xf+gtVYW
lQZo6Qz/CtVrcpQ0y0HTMUd9hn7LxyY+xXtO4satX4wvvSsc/JREzbosbPlr1hRe03Ev2+Wl3ZuF
dICqzCIZivazME6tQ8V/arvE7zvzMCWjbMwnO7amJgsn16/L+1G/c/YAjZuTAIOdMPnw6MtlTbEB
by2vpyzs/1D3SLQdt2dzBhfDS/q3gbFJGBiWQviEPVCxoMjbo+9ZcXyDh1Qk3ZFhxpGCVpP2YbBs
FtuKmYXp9DCQymutY94/4a9jnoo8C7LCd7pXc/42RnvkfxtXGWQpopIUSh/+naTUCksfrdqtslAn
T1Z2TOfcd2AqqS+o5th57zdFiSdYuAOIZUuiTL1HMsDk2KgqiKOgy7woOmWRV/U3Z3wM8ML9V5Aw
Ri98u063eGFWEGRqr271qbm//e7beNgRnEVwzZETSuNQ91xv2cfd77LjsHPgNpfJNrAdIIqGAyB+
v/j6emhRL2vVWagYPnpWK8/GT3SxK/a68m2da/h+CHJqH8ls6czZqckrZuLxmMbAIcjZeqjmv75Q
mzP5r4hVzqrUcr23bRrGxQG7Xeqvbur30YHtmrBiRyXjBRzo/5nMx0t5sWY0mqIhsQkgGprX0iPr
jxMadt7aDVRc00spkiqoq4a7Re/SsE29YfDKvcTV5izgJsGhAKgPQIPlzmeqOyiqnWRhNPsGIlCj
V+T3Vhle35XNjQcMC2EWwLJXQAnwLpfIL1rYFfRhtuOvzngPOrTrMrZ0MrjcBOE5IAwQtZwJbKPO
mKyqCNFuSkuP/R42dGulLscXv1/sd1GDt2rWmiKcyRcL7KgpgnYxEPkZ2esY9OEES0eLfIQIEZcC
CEjGlVR5HqWOG5chZUnjOYP5nSUueovovloBo9+VJxvYrMxI7oqq9Vpueo1BD41zawkZDh9KD9Hx
GCoHMRU5nJIyM3NtisSWHh1q5+jSHWty41gQWDQwaGDZwi2TljTLxo5zK89DnVXPVRT9zkh7n4/p
jjuzcTJExZIDT1ZkTGXXXM8b4IZpAzHJ75/WXvZ6b3Tx+8W5SOe6Rh1inYeJ/jlzwj3Q+97w0rE2
RkAVaoTNQjK/k4PNvly/NVtbcAk0k75+QO+reGobGlodTI03xXq7tU5THKJLCdIEZhQq6Q0XEsxD
bh6G91snIMjpkKURVaACTbNc/t6sCUxKqBY9q+/04kunayC7/+e6kPUmLIVI7+Nk1y3ai+JVAQbT
Z8abWe6FDNb7sJQgGd/RGCmNOUIC6wc0snshxLfL6ub7thQiKXu7aQq7iPH+omd9Ut3P5aO6x8W7
OQ+kR1VB5I0sqZQ406Z4BncEtsNRjvOseQPq4ol+syeEeVwIkR7FMSYVIn4QMtD3NPlTRzuBie1J
wEYVwEFjxT4zU9Pi6oh1UvTMr3OOyn6kgtq9t3fDmRbz+I8cGW4Lm7EDZzhMiPYb7TwzCwp+N7ZH
9zg4fvOOtqn6Ht52I7G5FCntj6X3c4qqZxqmRePRKQHE/r7PnxRKfGSHSu3IwCKbtefr90dcwuWD
tpQqbZgxDnM7jJDaC1KwoJpODvPM25NdAEmgrBBMbeh6tmqxM9WtE7elguUcwIYfPWvJ7+vT2FID
aLFHYOgL8JgcvFbMuuySVGEwkxNPiz5HSfAvBFiIuQq6WGBipN2ZowEtiyjPQ6V6iIgSuEV3d13C
2j42oSPxHGrgzUBESZIwOpM+o9EwC7s2YCbzXfpUtQ8zTX2S3j4ZEZ90RfgK+U4ZC5DnwG3b1RCH
sVYejOTRme2dyWzsx0KCNBkSzxNrFUgon2vjUDnH62u1MTwi+aIxiIkXZhUGVyinU9WrSVg096Vf
ZTcbrKaLKC5iaCg7R95PehgLc041NWFVyIefDFx2v65//YYSWwwvPYzobFklTYXhs9SPcL2pPQT2
rT3JkMMGCSaoiGDYC4I56WFEkLSP3KYvz6oZlEUVoH9DYNFTq99swi3lSM+jOWZVrnSQ49TnocID
+ef6Yq23GsEIpIgIAtLAlcgZNmLnDDCrLD23v237EZn568Ov9R8iawJ7gcsguCqkg9pRZ1B7VAUB
WuV+t9XpSD8rSX2HJMf364LWmw5B8H3A6okTi1biS2so5pk7pXkXhY3yueiO8Xy094z2jaVCjyTY
7YBAQd/Kc9FLg4wV0v7neDxUv8q9SsK94aWnwixMXuoEwyv83f1VtTtQm7X+Q4IEIBvkOUWDHBl2
XdRNodd6w85oWWUY5yT/RtjZToPoduUBzhZ4NQLyhrthSvOwgGB2BqvNz5WSe5ateI5zuL7XGysF
xibUiODBQEzeki54bxqp3ZlucX4Bf7U3os3T/za+dLcr0psKq6LibM4HczgVw85W7H2/dKeB8B4Q
fsf36+MpG4/uzvJsXAVks/HsGCimRndSydjlGlfxkpbsTN2fXKk9iwJQnO51TdiYxKUUOTDXFGNR
51rFzgrxyt/2+81bsBhd0huZ2bhlbhfsDMaKeTw05s1PEGi5QJUkuPAQgJHBtz0fsL8kZWf0KeU0
mPYYVTb34GJ8aYsNLWozZiXs7KCfWg+HwM/3gsl7IqRtHmcFaS7kk8+6eSRJkLp32l6nsw3tfblK
MsqD9mwsHQAPz5nr9H8mNAIPTY7GGFZTRQeYWPPp+q6LVVlay6LtJQhWUA+H3hSymTmCUEKZUTxz
tsYRvZVpEI93pfW3sTKvML7V860kroB9gMQfGDEIg9ksPxqZHuUU3dTZuVZ+ps2wz2KxviRLAeL3
ixBJ1yXM0CuOY1a/2vyeD8frC7Y3vjgjF+Nb1hiX04irHs0ndAzdhbmtz9jy+yVNW8aUzx3BAsV5
UBlBT57ZrU3asQfQ4cJGsAzY5rqkbIvIGowJFQYhgrAAYJX5zcoc4yPGi8w1ygdgby6XyEniMo/z
2A71+rk62Xt17etndTG8bOvPVVWbRaZYYVlXz66p/CUOfQBlVICQxp3b0+D6hq9vJHww8HCAhR1+
PvT7cjaMs27UumgKWZD8qpJjX/gT2ZGxcahQjSJqOpDng7snPeA5yJlJY/VqmFWfx/Fg7MGT9saX
TDWOtvM6UzB+YoRV+1k3dnZcrMFSixA4woJeAvVfsNOE/MtLQYVLxuw+LMpXQ43r+zGtn0Gp+xcV
Y//wsX7ozDZ5IMn5xq1BZQq4GIGDwlEDC4u0NYnWK9Oc6F2ottQrTc+qE091vsb9n38hB1g4RGdE
v0N5erXRjYqroiA6RSF00wc5Dyqz8l6vS1ndfMwCNMq6MHZBVir7aNHYOTynZRdmxR1SiIkTGNWt
ygsiRH26YA8S0ArpjUSlXpdoYLkO0ZZ69tMumBIy7ZyF1VkTMhDKB78MGgqg+nZ5FmjvMnSWMgG8
jO7y9vT1+iJtjI4KQ/QBFYCkNdu024BTS5nyKUSxdn+M+eF/Gt6QPl7p+75hM4Yf3CftrqO3mqGo
xLz4ehnqT4vIsOsew7fKMT5Y5u3bi+GRwgMTt6h/kb6esQpYclufwv5JK099fH99cTYO6GJ4yUJk
uh31kYPh0UHAdT+Z9FN6K4cWkMpw7UHrA7ge6oLkThG2kqKoruRqmDaRlz9MZA+NvDEHCADOCbcZ
F0EGarblqFfDlKioM4y8WDG8Med+P+zFKjaOKdpM4rEA/M8UlKTLS2ARBBBwn9Uwt4NqDNy9Ioit
aVyOL+RfKNyxV0mVjBi/UV/y9HNRHud0xzL8YD9ZKHXsBfLBYh+QylrVgoGC20VhqTGHWdzN94pa
VUe90VkQNX2cQNc2r0nj3plu9w1vy/CH6zOFMTGoPPOyTNfCVEkL3zQzzTyA/TNBpbebeaRp6D1N
YuYDs1g8J02S/oHXSkYvM9VBOerg2gw6Z7Af3Nnpj32iF3eI7aFdxVSyHyhiZi9pMVQjkLxz++yM
pPE0xYn9zB2sMDP0pn3IrSogDg9aY+KWb6uDmwdOMTXHqFGnA51i5RW+snHsmJbcoYk5Cyp1SBLP
ABTliN7F8S99TIbXaLR+KE0/ehaAbx5V+24+VI0DkK0e+6o2stNM6pl6hk61J9QVKl5bz23l14rp
vCdlwg5mkiaPdUZbv05Y81qV0/wnNo3+Ef3mAXrJ5853Uy3xXaVRjzU4QH1gIPk5d2ns16xsPDfX
+iMI9huvRWnFb3VwQClS2mY4GtU8eKAnivxpKu0XNMPQfmeuO1K/YhN/he5XY8AerN7ylCginwc6
0iN34l+tGbl7ANv1YcSjj5uLqBwOPJyJ5WGsZ2a2VZ+aoWGCuwJ9A9NDZP++rnvWF2opQz7wQ8fr
GqCOUEsD8pzwmzUnhhdBJgQ5QO8q19S6RmWU5egYoT0qD41fAmf4L74fGChRdIxeZrJiU8yyLtoY
WxfDcHD1sKM7M7CxyMvbihlcCBC/X2iEHoU+sTZaZjhbf8E65NU09niGeo+9UNCmIMQuUa4Ld3GF
qOpNtGNgETfDzD0P450Roev3N1ff6320dajQoRcQDqFGV4l0u2f6MMD/RYVa4yX1AwXgk9Zfru/K
ypUQNDCiXwmK4WB2yegwnqHrRl2PRjiPRjA7uVeOz9y817ovNPt7XdTWAQaED+BO4CmBc5De5qZU
h1btBi00+NuofO7vrg//kUyR9x9ddmDZIb4Ph0Vy6pg+ppoW9VrYsdEj0z8ZH+6QQ/KT7IG4f/Tm
gfKnQY19pXEOVfU4tl9QquBxuz7MRagVz0P7XPDfxoyGxTtGz9ZO/vfLwP++PJlz07lGTDDzlH7m
szcBgdfvmM5biysKGlGkiecWTFVLEcweaU6HWkdV9EmdHufP1xf3w8eTFxfmAi6YbaMuUKaSUdVO
1fGk4cwbqu+UrlfozB9Bq0ZPjDW+PrGAK58cFyx0cdAPR1a5Ry39G4FNIC5/lMVJr0/Knjm2njTq
X8GmDQ5V0RtdDqU49uzaDZyxV5XWvpfttndfX/Tl+JLKrbQ+pQ3F+BP/ZzCcg6m3h4ndu21/s8ew
FCTvHo8MsxogyMDTBF7nLJ296xu4ORWsE+BggG+sqIASkd+PUS/3aprlZxA9nduquh94+6Me93AP
W6JEuRm0I8iOVsSgHZyvKO1KG2w0w7PdxndNjQRuQ5iv6/GX69Na3yxdUBj/R5YUNqjLuCWMQVan
vBu4zeiMyvfS6VunDBFbwObQW0awSC6vVkaGwYzSyHrlDtoltq2311htaxKg2kYWHRcImTfJeigS
ir4KeG9eE3P0VGj5KhoOuDzXl2pzGkAeih5CMGpl+JeijNOcgd32lYAGWPUUNEu5LmBzGuIZQYcf
9LaQo1I2NZvIamdMo2PoOaAGGW3eOmXcuStrHAc61iD+9R85khPm6L0LeKBqvaZu5OcCzpxrB4Of
O1QgskPfd/6kll6TfzPcr9dnuLGEon4Vxw2xA1QbSRtFNJqg6sVWX3kMz8kj2vH6+BsruBhf0jdJ
3I42HzG+0vkGCczMT9+vS9i4mwsJ4gsubCQnzUgat5Aw1EfN/Z4CVPmb7gHqt5bJAGMlXguAkhBk
WQrpI7DGut2gvjrOC0tebq4qQ7zWQHk6Eq6obYW1uhxeiW2edEavvhIDfZj6A41cj+7ls1ZZAUmI
FFiLhkpp1QhzSOcCDsQvNpW+Y3/W+JGmp4bvbMvWxl9MSb46de30mlqO2JaUvziF/dMd+INbJ4fr
u78W80E0JkrHIW31CKDGJuZqFs2ANx/S4T42PJ7vIPM3RSCfgpcG1MqunNpPrCIxNT7PQDzdwUvs
s1Pa7eiZ9RlG5gRFbKKRDkKfsskao/6+MjJrBsTR9rX6mCnP/4+0K1uOG0e2X8QIgjtfSdamklSi
Zcu2XhhqLyQB7uCKr7+H6plxFYpRDPnORLsfHM0sAAkgkXnyHFMLi/GjqmtzJubczvw7zvZKAzcW
jFniEwEF0k+xJnN/vUtmzS0d5GrgOwPUWdolaUnBOqg0IKCofZEF6Gm6vdhr35euxnp0WmRIuP2J
5RvTBBFTZqydxAsrgXAQZfGZFnVGIF7O0NgmWsIsGn0aiYjfOIuiMHfstwy97l/zHhKeTC81cGwA
LOrlnSK2cyet51LtGCXFoddUv6+VX40J+cfJ+Xx7+HNMfRmwXpwSMgXz1IDdb5iwgUV/1KNdyj+p
6YPmJkAXrqW6Fk0BCYdmZCCwwFd+OQ1CU0ist0wNLfZ7yr8KLQ+Gsd+l8aeiylZyUtdTjmFZwEqi
eQC9vPItjnY4DiK+Qg3Rlx8U6ls0h+CIrsjb7elbtoPIGpgKdAG60iFr52CKUq1WDbN4R+zUL+km
MZ51+vO2mevjYh7OHzPSMTsZk9ZpLVfDLk78XEm5V5iKN5B4ZThLdmYonjXTcgMBNm+Ws72MW4pa
cZ2S0Hb2sRZUwnNX/G3NgrQXTHTSEuTySNjawOAWex4BeLkyivlXyj59PgrpRIIEvChyARvM8Owp
yNcIQBbHgGMPBRJkO69e6PGEjCqJMhIK4w0qjYjY3X7FfxeHACLD+cxDnkmuv+TxULp9UpCwynqv
3zvI7N32qDUDkkdphcrMvOUkHMyv3bblK5RI113UCAzQ9PLfAbz//ZknGZnV1FpXY515caxRP247
3HO6PXyz635vOehJFcUuGtuveWcHVIHQrGFvVJCKVBbbMAOdRayA2gAdgwSivS1Pg4xVK5DqxUlA
OmAmy8Acy/Vn0N2njVm5JOyTjRMHYH/9i0n+8305XomhgDlFzCJhSnY0PdRrJ+ri7wdGBqS1SL1f
KaqiKpHFfaTh91tfnPbzl9u/fulsMxxcXPgfIiH52rKEm01NEWtzAHkQo+tP1q4bks0w9MFtS0tR
JFqa39l60MMtp7y0jpt6zFWc1hM92G6+IYV5mAzHH4jSedOIhlxnjdJ9cXRnNqXbyMwdnk4MNlEg
8xT3IIqjptee3fy6PbbFw+LMjhRf0MjKp6wWajgVL+BEMM3XOP6LrAXIof7Mn/Tg6glv4WiwgezT
QzdMDx1BUaxCzSVaw09ft4HNG/vM1uyTZxs7Z50dTf2khuqYBrM6H7u3601qQTdgqjYCIicxyAaL
5ls5vlQq3gDPt+dzad2gCIn4AWkYZC+lG7dVC6GDpQXzaSJYOoErHwq2/Zps0pJHQrAFwQqK+PiX
ZMUouYmqFEY5JA+Mnpr2Qek/8+QzCEI2Kl951lxzHGNOz61JhzGt9WgcB1hDF+GdCQGJFIQjo1H7
iGE2RK0Otdnvy7QKnKbxVUe8jmMWtHW8V3USdLn4HjeO39b1yvF43Zdx+bvkQ3yq4jbR57W2Wem5
7i89OjAbWb7OU7N9wlxPJXQTrfX9Lq7wn7mX48TE0dI0qrEzNWMKqsR4sQYlqFK+iemaOOOaKWlz
tgDEWhnDxmmnbTE8VUNQ1nt9rXVy8TI8W1+ZxHIoJlFDRUcNI6jeUTJuIyvzqry8J03kTTE6XGNw
Z6fTJ7PItm1WPPHRuptqMCrQfEvjZt+gFYImLNDjzKN0bPw6j/e399VSvgia33iOgqEZTfgyo+eQ
Vi6n7uzy2V1ZQl9Q2RLj0DX3U4Ou6zy6T2rEnkXtjSiB3ra9dI+dm55fDmdnisO61IL7q2HDN+yO
Kpvbn1/czCCres/KAzUjHfUW6rUKngM4srLfLoL0PO+8lKKi377q41uSrGFDFuzNck+gLcWjANiE
2evOhsNY73LFpUiKRBtWbtXf1bib9K1JPsdrIMP5ZJBCXTymZs4+HcRi4K+6NJVkTHWtJMfMWdPv
xhEeBcdJ4aSfnEhFp1afB4Bqbkdl2t6e0oVbDXYxPJwQqOPKOpHooEmaKE/UsI93Fg3MxNfX1L0X
nOLChLQ3kTjtzc7A0JSh8En9Fci6j7vdhQXp2kzVvrFZjnWywVIDlhHw9PT/TxPSbZkVyjBoE0xE
7Jnzu/TDKFnoT866PfBqbCBbxglpcRxnOc3wpqZa0IsNMDHBx1cazF4AgM7Nylf16LY3k465ugiL
2nhlQxYAHfirWEXoLTmUQ/BcR5UC8jRyzpg2CW1zZotQce9ca1crqSfQ9Hd7LAvHPdh4/xiRVkMp
cAqjKCpCx648pYRcBhSgyT1LVw6ctcHMf392AGTFUFCXGRiMsUm47+boYVwxsZBMmSVKUPMGQnqu
e1+aGFGAKVvDFWFMDtN4h5CrfxnMD2cpwV4MuCbqFDNg4ypL2bRWYveqCCeya5pdU+wA7bm9JEvx
JOiRQbRtA8oIVlBprqiqc1xH0xRSTdtHauylrDt1QOv01N70JfDmRNvlvPvd6vxoU8Pvm9xv9bUl
Wzht8DOAU0BeCmzEMjRFdXvFMWp9Ci2fZsw3ROnfHuiC710YkHwvIUYPyLE9hQYwyNmmMv7hmerl
zUd5+ODewA6itQQNm4BeSNMZ8bjqUYkD9zo4+DyXrZwGS1EC2Jrx5jTQhDy3tF76HQrJLUjmlAmh
TA/qU7qv9dwv7SPTlS1aXb2JPFpR5jXmk2r/+PgMoscVqBgAMHCvSi7fRRpD0kLVQ25tW+eHXSXI
y2/1lRL+wsZC1Qz1RUiboGQqs870QC6KmhE9pNl93jZBM6UgIPldlK6PqulfjGimzYJ2mYUsjxT3
a+DB1adON0JnOInozepOGQE6jK5BZJZ8DyhP4H6AKlnIEzSakWTZCDuUbwzzjpee3nlo5ljx8aVN
dGZHBsXyScvsHg1U4eA82mntdR8mtYd3nxuQIjkUm4CP0mFAZXfosM3WIPzXBFSzAZDazahhA1gi
KRJNhwSEbqVqhKWWqTtudo1XkS71UPHO7/UYeaJI8HpXW+Wbxgfi4elY+RxYAs9N+rUKzrxXpeAO
2xj69GAIQVbEkIK73Iz0MlEGMyzb+xriDcU9aVeeeMsmcOfORXu0dkunUte2MVAHlRlavHrLjPje
cUsQ1Jqb246+6BjA0v7XjHQqDSxORKvCTGqA79QZgvEv8pmYqz8W5i1wduXmqdOmllWaYQYd382o
Pd8ewEJID8q9mRsMhe3rx1FKRJIWFTFCqw3M6GikCFK2lB2hlbgKp1lckzNbkg9OfMRVgUsqLDrN
yzTfqYBzXUsZLa7ImRHJt7qumSh/N9L6v9SPo7OxjdDpYYLdDMGpHDhYFMXtPk1w4GCt9VK51+zp
cHtFFs+0MxPSAOxBUwulTrFTk9I5oreW+5YCKmIOtTCvMopx+3F7NlL+FiDOuP1U6fYBXotbnVrA
XmsEEFjzdKPzIeUX8I9j/zFhBBprc+EewgXSIWdP1ai4VWWESr2v6H5/exxLC4+rDTcB3j5giJa2
ItOtLM9JjCM085S3fI0+ZMl5zz8v7cOi7KwpnZelNzYmg5b2vWOswAQX3rwIFv+MQNofTpxHEPDC
COJiB7x8WaBCsC+UDRqzS29cE6NbG5DkZ9B1yGMonBmhXjnIgD8OhADYt7u9KPNH5JMe+iO6PZcr
0QkjBQKgoTLaQqdGmLLnXoH8J1qDY/MfTX+pnCeGY+C2uaW9g5o6ELN4wc8iD5eHJfr9GxekXQaQ
Jxog+C9WrwTpQCEkuLltaP7Q9bj+GJImLwK/d1ZrMDShF++O0/HUJWAmY0n2kiObETi1vhbrLPo3
KADAVEnm/0v7tHT5ULGRGeE4PjnJJu1WYrbl7xt4oyL5gSYvaXeWbJyl94QRmsmuyjx3WJmyJX8D
9R1OAG32cXl/onheO1lVaaE+bLtii5IEy1aedUvLf25C2qNZMgwZWoC0MAGNvwhG7a5M0Bex4mRL
EwXGBwJOAwjmosh26WSdiEGPrGlayNq68VKiC99t6zVQ4JKHzURt4I1B3Ib326UVNa10feQpGBWJ
vkmFdXAzN9AnBW/EpNnq9gclq9FxCYJ4wLLfRdGvgTuW1XYUrb3uCSk11XianPD2jnmPuM62zLsB
LA7w/4hmcNvIA6pI1WoJd09F7jfEH0BJZBzqyWfGs6EH9Xe13Fa616Y+9JbEGhGFtGZXxue/P4ui
nHaamkpv3RMtRf2PW7fZtqbOmmC2dNpdWZE8IzecUofymXsyE8PrhO2R7skV+yJ7JNRCIP28MqXz
m/RqShG6AUKEtAhQ2ZejGoDwqutmcE5WpAFEZADdAuwXGNlMcPA2rCGek3F+BGyA74hWO4dcZc3n
2z9C8tN/x3z2G+Q9l1rcSfvOOZlARWtU4O1quD66ltB7oYWZWQe37UnHyH/sATUFBkv0+Mn5tB7a
NBC9zJyTUfNNQWsvjaKgiddSqHKJ6F876EXGtoB46lUiuEUqQusj2Bnj4hEMxxA0bcpj6wJk3OvJ
U1fab+iXeW0j0zd4vjKpszteLeyZce1yYdUWZevSTZ2TLpwH2tCDS/OVfIr8InwfICBE8BpU2a8T
baw2lII1tnUy1Se3KAMR3Q1jqIkTK4U35ButGzaR5vrEinctWaM7kY7qf61beHXMgHTQPkm3jesA
9FOPsJ73OM1E/tt2m60woyDP6pXEx+JS4vH7P1vSbDILTNtl71qnBk9cD2nHXRsbn7VCfG5bYKfi
sTxUVbe1R3UnkIz72HXx70ghIIksxTxWmQMnSaKo1ahinZLxyL/oaw/dJVdxzz4vDU6NMrTgJfg8
eJe9rYk/PrrfcFvjeMGzB8sElqNLV6zx9SEaB/tUVj+LdvDHfG8qv27buB7DHBEAVAPYOPq/5eRE
M5ntZNu9dWIeNQ+Qj7n9+Wtfu/y8FKxZk1bGzMXn9UT5XmjtY1yX94rGj7VVrTzeFkcCEQ8syNz9
KtM1UV1oUDuZrJNwW0jyJh77eXss18ctxgKWHaRObAuFkfnvzy4yBVzuZmF0aHiEJgLqlTVq5rg2
++qoO2tH7eJgzmxJ81aXIqU90OInrYi3Zc4Dc43l9/rCvByN5FwJb9oxsTAailZaOyigr8Ldhw5E
iVb3y1kTkF4aDyjYkfhHEDLTvVzOncjsNrFHap169KvWkbsTw+fbq/Nvg/nlyQ2ubdDf4nr4V4/k
0kasTM7YGlP8BAx8bUOxXC/2uVZ1QYvbmvuj2ZnAXTtik2tD83mw+ySgYx0fKq6PXg+OvadRqc2D
Wmf5U1GAbCN2mPGVpnR8Lot22uEEG752Drg/Cujs7HvA9faVbkHKQ7iRX6scuuUpSyovQu1jw1RS
b5jdTs+84FjDKDEATUui+7qt+x1odvp9hkauwLEg8abzxNkU3KZbvWeDJ1SW3LGMoVvEHjtUr+3+
OxpQf9uwfuQkU59aq2HbXGPuhmTud1Gr7a7JaA8BGwDalM4QW7DZG8cODKW9F9U9oru+nE7ZaMUn
M+fMFyBD8muoKm/NhP4zQkXAs8uE+HGld4FRR8qjOxXDPXoW2KZB19WRVAxCJAPo70Q6lIGFagYw
qQa6+DK19MuxizwtTZKNG1F9O9la9SnqktxPema/RIpVbiMU4/ZGbyq7ksfZsaopyiJi1A61bXyr
zDHx0ThseFMp4tBWo95XYq31CU8zz2lIflRq9Z94IElQcOUZiVHxC2T+t31oaYfPrQ0o2KCdGMfu
pQfZLXp8DSBgn6LehKwKO5qW7jHN+OJMfFeQ/mOJUlxPM10JILiAoYNOQq63tTYn5kDM+MlOkm2u
FOgRj4+ZPa6M6jpsg5m5oGdBVQsNQtLei1vQnqvCip8MUMkgtZHcY/FPQ2dtb8/e0h5HK9UcD89a
kvJwaERjPpnYfxBLGSOksde6nJYuE9C/zRyS6IdEjuFyecCKGIHfmsdPNGq9UhUeqMP9ygaNq7m7
PRS5JPW+NOh0Qu4E1Up0O0hz5pbROI16Gz+hv37v0nGHnXuskDXFG85TqBrwfAA+wnhjbf4QZepK
Omppyc7NS5FFF3ddOqYjjrLJ+S5M7cVM2t3Qr+VsllYMetSg5HwXKZNP5Z4muW6XUXQqnfKHAV4C
ryXRSrC7ZANJW1gBBgins7SnmlbLVZRelZM2KZ6G1EyTrWRPFoJM7V2+9D8m3v/+7GImXW4gjumU
U29VlheDzw+0UmyP/sQvWt2FVmMHHZ8O1ojjTTFXrC85JfJrczyA2vlVsoBR4ZipXUWn0c62NHur
WrbJpjcqVuZx0Q4SbMgWQ4/oqgEubUe9U3MRneoCVPz8CyiPvM7+ZBTfbrv+4nrZ4ILVZ6I8JIwu
N1k1ZRW30E9yirKNzh7YGm/2wvdxdc+tGjiQZuLIy+9jX6fo4nejU5d/Qitz/un2z1/aufg+cJwA
luB0lXMdqSJcp4hS5YTDXINH9LpfKHp8JwA7fuh01gcqzx0PIq58D8QDCYphdPao4a+hWhcHCkIK
vGMxl1f0oYNA73mhMXglD+wHc60X8x2GJYU7ANYBWYCsHlAAcpaqNJpBH3U9Ok1tUm201BJ+abrI
vhXgBaEZyb5NQ1EEWlE7OzRWghukj+iuSlUTd2yU/GwRZGxHFle+zWtQd5Au24HZ47vTxE7ASITI
gLHJy0sF6ntV9zt1zWPam7861hkPgmtd0NMUHaDmNHz8wsLIzDnHgKa5K4VooyZFSlUnOikgz45S
fRNndqgW5f62qywuEC4TnIDoToEC1qUnIkrVhN3CU3Qn8sqM+vWKARmjOd8iM/bxvxZkYMMQV9mQ
KYlyiqIhKBhgjoaGWEm3n3Jh+k5bHDuueI1WBEyQnWF3T73pHKfB3cdWcbDMzp/Jc51xeEApasPy
dE/yNc7HhasG5CkIC2YlEQd/Xs4CMeuaxsSBm1YPlhOUBMwd00qgsxBXzZ0tqguOFrzGZYa5rDGH
qVKJcpq6T5H6pciyQFNrT7iQYppWDoCFdw3aaHTQpSGBi5etFCRYzBjMIs3ip7TCqtY/FMcKErbr
0t2kaL7VHj7uRLDnYIcj5Qdsx+X00a6oObhZldM4PVIgV37e/vyiC+FxPiM58LQF3uLy+0jwlbzX
BuU0jCY5KpGl+ompc59W4DuiAj19eetqoSgbeh/ZTrszhJ0FcRt9wys2DkSnR5sc7fnPQNBEP8bM
Jn6VG7032EqLQkBvH42mjleyo0s+RWa2fwfStDMO6/JH14gttSHDpLTOl9hCi44G9E60BsFduBHB
7f4/KzIjrTkpjFWpqZxUAsfy6Ws3HCldyWAtGgFbF8i/5/y5vL6tY9bWWBQ4JLjpBnhi5kGbQrIY
Oihk49TNGnxnaavgYY5DHTmfOWi/nDoBmUO8gkrlpFjUq5DSHdzfGXtsa+hOqytbZdkWMpD6rLiL
F8ilLV1PcpeXGJsyP9S62CN5F5TCwl0AFud+rayytDOBFvqfufnvz8K0DBK4lZlhaIKaXkx27tR6
tvvSamHaaF5T+Le3zqI5wFcBkp+RUHJRTR+IS3k1B54FaGVwgkLAyNsZJlga1/CsCxOJkx46q3O2
bk7XXY7M7PqkqQlisy4ZQLWSvvaRvhuUdNPwFAU9sXKcLlxc5+Zkx2+GNC8TZ8TNLzzwkHUf1F+c
r62L70s+mNk8tycL3xcl4iQvXyunyow2/xoAp7qrAWqMKpscA7YzQLPoMABu/NTsIC49sTN7BCcb
HNMJ89IBV99gbdTcfdZo/armvWeSDMGG/TIOw31dVcB1pit7fcFjMHA0LOCcRWHHnuf9zEGtadTU
tEREJaJtD83NrL5TAMBiSbIf4xygnDUcwKLfnBmU5oFMtGe6o0YnR+kfTObeFQXG7SKymqZAKGRl
R7yHhFLICHJPJMJBDgG5NfktBnRLVDAxYN57E73hRfegi2Kr8lcrey69GjR3Ayi1+n0ljB3TsO5x
tabytDjHoKKCRiH4zq6SqJPSJmDNnZ8xaeQZymM3gm50a7XQAfqaFSv30LzvrsY763nhHQ9OUDlE
biqActn8NgPIJjAyc+OQ+3j8WRqpF+EcyB0/slaeae9CEFc25658SLMBzPrel3XmRKR31Kkrm+iU
WJ/KkXmVRYIUxDLCALKvDe3xmzPtFHDV4b/d9J3r9VAgrabU56T0lYL7LI+9MsEbTzwwWw1c6N42
xHiE7O2uHPcturVyoft8phWI9sqg+dQ42vUxVSfcFYmntGDJzz012jnmI8WbOx4e0/TNjPYmg3bv
m+J+ncyDqA/JOAS3T9z3DjZ57HAvHLmot2ACJH/myYDHRp9Gp3h85f0mn05oCfbsRHhE/LCmwuvI
XrP6J8V8LAANKVmCPMq00UDAWA2qZ6kUjHHO/vavemeUvvpV+EnADYB4AA/Py20dGdlkkZy4Jyt+
GLU2GLuvLiJ+RtDyBGn2SShAGG8rcSyrV13DnTRBoqj+rqjCN00oAtB/Yl77Rlr5Ygz71gkM6EXy
aTu1vyN675ZGENVrmZl3vc7rH40YFl4LIls5LG+j2u4oNaERjl9T0AoUAKg4xL+LQQQauVOGl8Jo
8eD72lYPZW5vmL7pkb/Rkp2ubnODIn2pg4jn1bQKKIEeiZLtsuZR2J+rftcbJ16G3H0ZjL0YX/s2
O1jFz7wekdp19lWyEiIvlDu1OfnoAi4x0wub0vXoOKJoEx4ZqFND5jV5VPhdzo5TE5pweVq9tPUv
Iz2g0PFhEd75pjFwpAPzhpYWG7w1l2vPm2lo+hhwMSt66qqHKrztWwuBLhjfEJqDiQOpGdnhDc76
pKtq8wSmsgd3BKOnhTyd+CAdyr+j0OcBzAnJq0YWm0Mluqob8wSmw6CN7ltSrzy5F0IKDOSPBenq
G0Gy2nPemSfAlGMTgln619sztWQAlM/oKIIVwFDko8GwinFsTfOE/jHPs3n2FwNw0GmDhcCb4Co9
phcglOHITp9y8JXu8x9/8evPvi5NT9NwV+9afL2qPxfao8PXavIL1yIy20i4zZ0icFppetxu0vu4
qK1T1RsPxtid6Oh8oWP1mWpRMNnxfjT5GlP+kvMi9QGYE2SyQIKjX+4NoF0H0lM4b085LkUOxaGy
H+NNAcGVldW5MoWNP6uV4cbHzY96x6UpaiEJktZdFqr6XVMAG7gV3QoAbc2EdmlCg1Bo30N6IUyK
qT90GnoHG8gxnErNWYMVXIVtGA3Sl3N+ASxYqAlfmhJxWdA4gSl1iIN6aHcqpbbnWmWCPgv9ZwcM
6W33u3qEzgbBhwSVGPTlQWfn0iAZalOP3IqFLP2aWHckeWuwgdK1fNXSuAAYBfk1rpxrWTmoJmh5
17ksBGqj2bZJvq0cfnSq4QeebXuztX/fHtbSkumgaUfWHMmnKwxVLfQhjlyLhXyyQO2XsM88Nk6V
tgbuXbQDbTO8zdCRgJ7Gy+nLtByvbSFYiO4Ur+EIOH/U7cr5drWBsUT6mQ3J/WgMZDqNVBbihfjT
MOKvQrfugHxAbb39ocXlI6h5zZVdtWzTgIAefAKULrIfou4xlaPBcI+inyh5toYKvNOvKIQY/RFk
9Svmlqfxf+Zk5hElm3p0degM5JLgNcHbUO1raCn+hVOAYQ4BO84mLNnspGfxM5DKMeuyJgszSFIW
ox2akxuKYS3tubSlAKlBryOuI/1qDw/OFBGdVlXIONjBjViYX2md7PrucxrhyL3t6IvGbCg2A7KK
FgYZODeZRZwhPVCGU9MEpYHSVJke3CH3JmUNK79kau7+As4C2uOo4lxOX2ZUetrlvAo7jtNoeJkg
6MnFDzwVbg9pyffmDvGZahDoVTl3lJtlx3RdKcM6i8lWYTO5rzChnEx+Whp9RtR6r7ZGuzKRV1EE
dhmQubgngZRGG5N0ECYK5apNYbXV7oly764kANY+P0/ume9VLO2KtI6rsPYGGgDIeXvOljbQ+a+X
XNuiJVe0Er/eeS1rvNv60bdWCsdrI5iX7WwE1GyyzppHINKNwlcbGdc+L504AzWavEHvAkhh9soj
mmhvT9D8n188erC86EoDAh7KBYApSxOkAt3R25ZRha0idmV+Nw7bKv9Gy0/FuDe1XT2tGVzYLbjw
8DoB/hrRuzuP92y6OrBvFx1tirBQa4B121i5t1mDxv1SU4J4Qv/77QEu2psbAXEZoSQuRw5jI8qo
7kbYc7f0GeXPX8Vae8Q7E4Q0ibiHEJtYgElcN5uaE0ktBTxfYW6hi98DLb/iD9hTPkBK6FF/ahJl
Q8vBVzL3S5srm8ZMTxmbQLcAENBQP2kmqoZVSqiHY7r7XAoxHjsnYTGoH+LqGUtIwKPtZPoBdiBy
X6FBqupz9b7SzTSoakvdVEXaeBb+k0NUGINn8S49xgmN/LEZ2BOvLXyrUmjhV0qDzio1rinY55oE
q136VmwEGfKmlhCbAhmU3kObKfQMaOzuE1UV93jQKQcg76IAy0RPICsoyFYfdOSvAUHxUI6IqKfV
+evgdOSk1uTVKaPvVapAhYHmLTCIKVM3g2JDdNiGpicIEm2j8HTq/CZ6H73oiqp57hhbZIOH/2er
4uxTVhk0VEniZgG1oFcciaQ5UKJPXkJicof+0ujNZZrWe10MCVKFpZqfGYV5l2f2rEZKGo9AaeIx
Hyc9GEo2PDZ5bmN6hmbFxRa2KOCJKL3MqUwU3eQTwO7HTMf7Cvdmd/8r52Ql+bzgwmhiBZ4I9XvQ
g8jkjmbrQKnCNPIwNkovFa+EPaTDXY8JvL1VFg5LJCpxBqB4jkBAfhHRQXRN1KZFmE2glGf3VeMA
xbEC3liYLMQAeJHgqsSjS5eitoTo4JmtmjzMk0P0bE9rycDr8wyt5cDLz2x7eJVKl3E5mYKTWslC
O/4ysMiD0MPm9iwtDQC0MOjCRlrgOr+Blj41VZKiCNPaN7sXa62auvJ9uYJd5emURz2+b7gbd4MU
5P/r55tSZB67LDLVCZ+3jwB/t2ut1/N9IR2FYB5CBxy0fJAAku8TPmVxk7AqC4XV+bzqDrp+QoiO
E++grpJjL03VuTFp4zlDZubMLTMQWxwdHCfa8+25Wtp4M6oOaQLQDiHXcXlXGSwfLQeIgrCNNyXj
XkdLLydBub1tZmHfgY8ezUKIwVXws0hL0ietjupPji0h4kAnxclozH00aq9/YwYYHTS9gdhIXhrE
ibViGmkeJnoXotbgDYO2r8w1TqGFiGImrMBDHU5wDbGM0X6Tz5pw4aQMnuZ2G2ugG4M8JOJkUXC1
9IMXrbXCLTjCvEQI9ZG2BdmbFCRRo4DPkbIJkyclLzZNWX5808+67DNVC/inIBpz6Qm5TRvHLss6
1Cvk6zxzrWyysG1MHdn7mQQKm0YmAEpLV2es1arQ1IL806fxpRmDNXHlBW82gTADVTW6iQDfk8ZQ
Gx3JaBZVIQghn/tqA+UtQFIVxxMf5HzCHYJs4Ew4Ca/Gn/KLyC6IUVMIb4VjXvkd/glve/LScs8M
xDNVAITz5Ir9xLFEBVQwwinJ/CkYp7WpWjQAnUEIkyEwRr7ucrlVBSc84NFNiHpQHWT45+MDwH2O
9yKOL9zr0o7PSOnaQ95ggmxt37XJVieH2xaWFvvcgnTNtnZNGifu8SoB11xsawGCpo3S/wMtk9uG
lqYKrfSui0c9kj0yBDlJxdRMIDkM47c62btrxEKLn0f4jpLMDKdWpfeJrfSxOllWHfLyZap9zV7r
+FkzIC01HVjVJToMGPmOqLvoY+Ly81ZA2RXpInT6QA1IzkMYXZ0bVq1UIU+b3zpHcK8VHw958ACA
VM1cDcH5ITkT2owF0EpDFeodoNkAvK2s8IIrXXxfciVO1C5pM3x/SPiBKcMX5HC2VpTukeVbuQkX
FuPClBS9oQUYOaIEpqbGUyF49uW2ry5ctBefn82fvT3LTmhlo2BT2JDncbwI1am1vu/FEaB1XAVJ
ChL98noraZMnbeyWoWGVqLYD2aO40wc1Z2anQuoTMFR0MDt4d0jXXW53SmlFJVbEqDeC81duGNuu
zTdRtaZwsDieGUYOz0I1UU46kdFOAOp1qpCye7Hv2MrTZnFFzj4v7T5LrSHnaln4PGcHW91wshka
tnIWro1Bmi5i5f2IXHgVFvnWybbD/rZXrXxelvDGa2CoM2pXoVX4IFhV1vAbS/sPKRMdXXA2Ehhy
elaL2oolJVyqLvr0ceTaLyWN0qeWxerB0AexcrnOUy5F8Ig/VMDGZpKcqxOr5FM/6nhpgkC0IA+i
tRNfY73r5VNn+wSXVRCx1HnN9FRbg6tJM4lCHGjSUQlBnoYAICyXjocoRtcSAVW1CXDc136N9Uya
yP98fkbdghMfDSbSXaI1jSsmgj5te4qjFzsfdUSKTZ565mQovmsO5sc841+D84saxIsOIH+z95+d
N4NQSmLoHFhR496uHs01VJe0e/7zfdwwyDvNKKp5Ps++30AUtGhzFY3nJA/q5ClKfs2t97fde3HW
UDACoA8JiCvZscbuNKUYLMxaZXpoagr0SN0aDOjMlbNgyRCCdzwfcdQgJpJGw3vLnZwUq9/1wJ0x
k33RBo17GoHijc5I698elxRyv0/euTlpcVAYt2jezebM74nzJcu3UbYt+i+6++22oaVVQnkA4T30
wcDVJN3PBNRcTHcV0Lt33+zhNRLbJl2JMpan7o8J6YquNcidiB4m7OaQuptKHAx+IOnu9kDmc/Ls
ZPjPjP2xIt3OpOAOzUvMGGTuxLiNj2i8HOwdUGX6b9AS/IUxODX6IcFZjwjq0rerStFaXcFmzet2
OqhWZj5Tldug7crJAcwdYDCu68EKwDZKVeBtRnvlByzOKZK0OHqBn71CVtWOw6LEybWQxN1D3bB/
Rh6hnQBcml4frTnjoo+cGZt/zNlOjmvUzCYlw8nXbJqfBd2Xa8m9efdcLR5eTODjATUr9H0vLeRm
Jkp3Plt781OaPlrlyiW7PII/35dGkCGhUOYq1ULgID2u/WyK/fQXqiNoFf1jQ/KJfKKCuz1s8EiM
6C4WX+H5mpeW/dfbzrc2mPmOPFuOHt2AlFjYT8Bw70CeCthkH6TKioetLYkUl9TJCLiJASs431NU
ye19VDh/c6gCXwCSMPyBfonLkeT9pFc9VErhWEH8oKh+8zB2K+NYnK0zG9Js2VAyVhRg+aFf8ZqM
25bsu/73XyyIOSv2Aq6jXTXUZm4RM1JiqrTsroi+z3BSdYhWbrrFcZwZkU5REPZkpNUjjAOgrMb1
6LgxUuv/OLuyJUd1IPtFRAixvwK2a+vuwrV0Vb8Q1Ru7EEKA4Ovn0BMzU8aMGU/Evfel4iqNllQq
8+Q5G9fO6qJ/MrJwonnXZJVhwQjVHh1wyF7P2YfSOt4fSFeh4nWW5YHmdZ+rwTLwYEYHyMcAgOfl
pTj/AAPBIeRQkGAHq+WygDcRCrJ9TTcidT+h95PJK5MvuGbgciFYAnYMxGmutzgWsT4qoaHeEVk5
2bmqCJA5vPwJ564dZRS8xsmccANNPjk9FI1SE6gYgLsz+Jg8oMP9BZksKKKU9dET2UYQOJ+wU8eL
xyCShmhtRnyLzsRTY0k8FHYB3EjUyHAq3sUERxKQ5IdhbBzDtYXBSYYNQFPOsT0AXqZeJqQZxV+g
OxCzDQe/Pjx6BJGjBuxm+bJVkra9lYMxjRT3ABRm7dPlRVkdH8lCoAYhOQm+htN5EqyPLS2DKmw7
BmV/QI/K5fHPTzfmBeCTGSEO6fJl0jB1SuXmXmpFjQNu6JvMhjLR9UcDfXCQ50UiBoXg5fvFqqFB
14BzLNIrpT/zzBt+aCrdInj5hxJc7ChEx+CnQbMSUtFLcK/HUPmSctQjTXkQZEKqhBgfSjmIS14b
y0T9uTqI7K5V6FYB/zr/XXYbB2hlrQB2gS4lnqQW+JUXR1TvNZ5YpkaifWySQ51dCRKYXcDn8Zc1
sAmEFB2hkP4a9XGftO1OsdSnQtsBV315V6x9CRg0TajhgBUCiZvTXWfxSWg1w91ltuPua9eo3dXj
U+DfcP0iz4t+xcWdopssr7OhMCLNfe+jbktGZ+XnA9+JFk/0Q0J+ki4WonNIpZsAF0YuFLeGV/P6
iAvg/f8Z/4wKOimZYwvXQO7v71g/QDcHZfrD9VOECwWdi3glg0hmsQQCvaOppQ8GoJa2nyGXtfWC
PT/5wGSAFB7JBfgVHP/TNSbo45eS532klfsK8hCZnyXhtd8AE2DJnRNlFM1MizArSeOy52Y6gLf4
JU7zoJUbAdD5lQUDmCHQpAHMhgrU6Tc4HUj2FLLhkVHWe1xSQVOHrbYv3Y3zsGVn/vunyJdDTU4v
FOwkCOOFFhoG38fWTbVZu11dFEgTos0fiIazuoHUaVWqmvaQdmShkORX3zm+Yae/Li/Mlpn5AH36
HgoO0dHK9T5i0twbSC2WvP7pGuXHZTNr0waNWRSJISVIzkq4OsPbf+JdF+V55BgZJEgqkHuNYSuu
F1mb4ZOAMwE9hVzJkpEFktPSlo4hI8s+MOux927sRPpu8TwkH2N+depiNgb4JFpxQSm3ZI5oLVkA
y67JqJluUicCBZPRblwlawuEM4+qtIfi6hlRJjKQtOyaoovS3PQ5Oc7U+S7fXV6edSNoVEACdW7F
W3hhgKHqgpimjJBYMlWIvjDL3fAAayZmCg+E3niiIoN1utFICgCYZmI/l/xZAp/FyDdzi1J6bZe5
yPzjAWTN7fYLG7lABRelgQHeuLhzuPnVq60970XILff28oydR62IINGcAl4v5AvOcqUZeviQmilV
5E6d71S3Q7azPBoawzMq4Rth09rUfba1eD/GwpMD1I9UZA4vrvsKmXu/yZ4vf8/61M2bDIlfiDnN
v+GTHwAmhSo0eA0R+uT0bK/yOz4F7lYCe8vK/PdPViw9YXouYcXU1EFPQA4G0UuHfiXtdbBZBEhY
HuwzVL/R+4xnzKmhIem8VBitisDF60/IS5Xjxq28uiifLCwWxVLcK3JPqEgYv1R9F+dQr9vq6liJ
ZE0gpwHDx7nBsbQX88ViKdxyZDCivqfja0XvpsLemV4JObXcR5e1rN7Q+hFo9E7QB9E1Gx+5pK75
N4+AjaARAn0l4A1ZhAZu4qZ579Aham3+1jvGXc70p4I33ybX2Bmo3o2NcW/NGUYbem+TLd4vb8v/
5QcACUfAE++eJYe5BcmagWLHuOLI6F+970NR7RvtlnTf3XzX8RupP5jG1VkhzDs0b//L6sIfslGO
bWXD6mhxv0Fg1IRj9jOxNpzI2nH4bGYR2TV52Vn5aA9R477Z7J2D8xiCH87+8hzOV/jpc+j0Y5ZX
/FhbKTACQ+Q5uZ/yzE83gFNrvhB6JTZuQmBzzlLRAo0XST4O2CQi5wFRbZhM5UHz3F1GknfNSb5f
/qD5aJ19EB538z2CEvLSVxnwU2MaT0MUg9+UNrd6VfudutUHGoJ+0C+vBDf95yGYGdds8Bqh9LLY
DV4FHK6RJCrib3n8YtobIdh8K519zqfhF7ugRHeH29cYnvBH1qUhOFJSENajpORLAIE90ENpG51p
5xtv1hTFg2t2k+evLkOkGdK3Carw9Ys3UN/Md1liBDx7vbxS51tvToeAigx5qhk6u9h6WtezDtRa
LKp9e0wCD/9eNnC+9TA4amGAIiGyAGj21M9PKWUqn0YWpXtP39l/vRH1sF254QbPff1sBakdpLnw
zzKugP5wOmU9rID+0vcNEJ9cCdDDFjuxsHzQ10VfWu5sQXf3ZYLQeGOeVhYCLzsgtmY+JeSnFguR
tkbbceiFI4o8VoGRRP+PZcA9a859X+BTWi5DZU1DagwY3gE9V6b7Rf+uaaHuhcCThJdtrS2GgZ75
WbMN4gfL06+GEgQracEgmPjk4DXBdlDHuGzi3MGA2xhlFOiLoSwNbfLTXSV6yynSfqgjkhWh3t21
05vlcDwiul3G9hq46S/bW9vFn+wtswi53SmuSjTAN0Drgz3Vr63syaw83Se8ukkYGogvG1ybQ6jc
Ixk3ewG6TClIO/fAG0xYlJPsO1U5wqQ8GEtv47vWdt2cAZt1nQA2NxeO08yZW3WZg+M/Mf92TLfy
iaufgffE3CQOTPvyTaH1Y+VWg8YiwIAgUeH80RkoqFQ8bPK/zz741EcjmwiAK9hKAarErJ3uCENR
uIA0B0WBKH3Jb7Xmlk2jT2y1M7Qb274F6fvU6fgRtU/Vt5LtLi/Y2g75bH8ZbZpZ14FEr47sgn8I
U3+owF3rA/y5TwR7NJm3gZlbm1lUlqFBh6r8TGl1+r0UzKluOybgYS4DBjSY1MebJv9/bI/PRhaT
OoG2rwWjaItWp1Br/Ph4ec5Wdh/2BICFyKHA4y19XjsaHQrRlYgsP0OlassPrQ6Pwemc1AKcbZ7C
T28Z9N2IKWYjh8JQ4rf993oj9F0df6aLQykBcHFvcXiEFucqFxg/5q8V+rlfLs/OygrPzHegvQF5
A1rbFj8/jnUn6aocaOcu3dtE7AowYW85trVvmBl+8YCZL+mlmhRAkW2DZBnga8mH7DNfqo1AZsvA
/PdPi0D61uoRPfGI2t8b86+nP12epXmfL879fKP99wcsZilv+3Sw5Ay4rGK/tw4KHV7WPeFvl82s
HG8gYIFSAigS+dclSLgeqr6Wk1VHFRHQahVm41OWoona+B737puWyI2zsbr6aNgAjAwccgikT+cN
3UF1KV29jixwcCNljVJPkzj3mieuxA/PkQ0knwDlRskSDAVLdb+xBqs2U7SJsi4cn9kWMefaBjAN
bC2CZiY0/i4WyIuLsnJtnJIEijJ3aqzUse7SKwH7/z7is5WFO2Tp2MfQNeFRTbS7YjC/8G4LH7Ly
ISADQCkEUSz0cJZAbtMGsLdPqIzID9XeKXZ1QgS1g0/DLy6QqYGDSTMM34F78nEih8sbePXXz0wa
gKDP2erFOQTpLdI6DYZPfpjdu6Gl/uXxV/Yr7nCEYuBqAdJu6Qxz7mpNOpZdRCAZRlCzL+vQ2cJv
rX0ENFfRzgCXiAr4ouztZETrm6HqosriQbGLs3YjCl/xJqjfzg1TeK/MJKynp66usyrtrFhGo32v
+F2m7kdox5nh9XMF3M1MOwN5A1QPTq14sm2SXMNcjaDiTNgfAGIpxNYuG1mbq09G3Dlg+uR4ewBa
arvHXLXWWxN0bOPyW1lvqALiyQ3tqflcL/aTgiKo6IjeRlp8yGkgtkC8W+Mv3IbOiVvVFsbn8k7z
ngcjmPiGi13x6XjU2+BgnCXrz5aBgslSV24hoxYrLPQxNOlby46KHZPu+9WL4YGwxAX6FBLWZ9lO
0godHdxcRG+6h+bUjcfd+VIDbIDeFWBlgAs4S8F1rWdJmhEzgjRPexPLjVBzZXiEZ7iCgKhGw6i5
8K36RC2eMmXAgye+ELm/hQ9fNYCrwQZNOV5Zy26rjmiQ+bBGAEySP3d9+vvauf9PqUxAWFBlPmM8
KftG6nreW9H4pWy/xnwjAFn58TNOCQ1EeOriDbXYqKaBZm3wrlE0pdG9waZX3dniojn3SmACx2v3
H4L+HPadM6vNTKYDNSj81AqEBybZG+tKMiT4Irz/ZvIU4BMBM1l2V45ZKknVDXrkolm0tHe5Q/bM
dq/2sLCCCxRTReCelpxejdkoN9YaChDL4NfOrTbu+BgRcyPjuTZloHCDEwfNCCLbhferE9sZoc5C
o1pnN8TCSxBtZF+RY4XUuXu9Zjsyq+jcBBQeDh0tcaeu1nWTtNTiVoscEBJ8T+PXyxv43BWC0Q9c
E3MuAPz0/zLwnzw5tKDdRm+4G2W9fOnQEs6E4Xu69nLZzMpGPjFDT78iKy1zrJzGjSpag3vR79XG
mqwYsFElQQ5wpsA6K/51toR+jI6DaIpf9JkWG79/nuXTlwBOCEB9/7JoeMssDmJs5NRmNbWiqvyV
yD1/I/WDonsy7TP19+qpwnoDhUwJqsdnVWUQq7dZ0RhAYu1Icpdf2Y8zn0Q4QtRiZ+FiZOwXYc5k
GenUE82OGPVz1E+2sqVrC/F5/EUy0M1IPhI9cyL9ScSF7yZbguErpw9hDZJXwJDNfN6Lpei91mNO
negRQzvRUEvQ4eZ+wyvwh9xcvRIAbyGmhWwD8uT/qNA/nY280Kp25A2J2ru8f4y3SOhXZupk+MVM
9bTJM61oSQRG0tjPxYYz3Bp+ceRAuyRIpTB8ZoV5GmRbVBXzPC+OBAhlARoAywPAN8sia5N31pQn
+RRV3bGzH83ih8qvd05oR0JWGZH/nORfLPWo8b7RagHIce76LWROQYhhqo1q3+p34E2BaBNU2XgO
n7qm1CTFZJe5DgqnxC9UpFoDXOPPl7fSqhH0uuL+A1gERZFTI9xwOy0XMYl49W2y/oDBAuwYV2NF
0LyFwiWCZhSMAao7tdHlLVKEFmCBNr1LCulb07eBbjF/rpy+OU8Bmi2UQnAwFh+iqibO4yInkL/4
W9OHGDQlGhBXL5ena2XvnliZf8Wnk0dGxxR1k5LIsP7U5LGI95fHX3HnYK6Y2T9nKg4k+U/HT8sc
4PCSEYCoj2b+qrW3XnVrgL1cWo3PtvqP1r7GROADqCOelWdl9AGCgw4o5EgEFa+dM4DvuNvaxCuV
cohcz71AkHxApXxZpIp7lHebSpCIkvGnGOiuq0AoPcX8pkQRO7WaG1eZO7u2dxTdaQK32caTcGWH
o4kB+D7AxhFPLmtxzTDmRDO9KRLaizV+MdLbsr+9vGpr84hqAtL9aBSb1+501WQWc40ldIrs3Hkw
evk19vqNt9Ta9gYIes4nIZI8g1nrMRRORTmbaH7SyvC5x/xhtFAi3Tisq4aQPwZOaY68l15HYhUs
3gxw/gQSq5w5pk9GFdqZkQWcq9fLM7e2OCjN4y0994g4S8U1NwPnhAsiLLQ9ZIHVI4GSPcVZGl62
cv7mRUDxycrixnHrTLMEZD2jSrO+VHXnS7DHW/2HlsmDTTZcxPkn/Qu9gfoEuwKaB+bN8slFgHY8
EZlKpyjvOCrleqCb0KnV3i5/0qqVmdJkDvbBAbe4HOLURhGrdMZIj7UEqs3T4zQwCK7VycYttNQM
m7M1UIX9b0tnNWCSjRzderCkU7+qnmLnu1f9tbLntgV5eod+vvT/kKY434Zo8wA7G1wG/nu237tC
I2Y50BHtzH5X7JoOzFY+pICun8W5d2F2tXhjLB/5MbUVet8UThVo2MpxxEP/0ct/XTZy7h3wKZ+M
LLyD1TUtiLPGKdI6AnGt4cEy2o0NvrYb/l2uSOgArL7cDdmQd5PdWmPkeIdqgjr6t64/XP0VMxvG
rEEBwDTq9afbeirQZdXmbX385grTx0Nkw02vzJKDhwWyUsB7w5EuZgm6d8Abe2l9tGLmuzpEdjfW
es3ArHCCRCfyj86y/YIKK6/wCmbHrgxHtk83jv3G8MssbRE38KYOhk/pSzLt7fT5+vmH0BdQvTMJ
6xlUOVMCRIOuXh0nCX4m1HTrDQj52gfgBfavfwvpNGfhUWhSlWJMqupY+G38VtdXv4MB8AAZDKTm
0LmFdPxi/xDGHVeR5kiZGaA/nLCtfsbz2AkWHOTjkTLCW3t5CzNT6VKv9eYINbCU+LV3n+s+qR5Y
Dhjsxi15PlmwBdzfXNoBu8by3jL6bOA1kQK45wc+3jeTuPo4oGsAVHWohZmAdy0DQZoC6pdOVnNM
xyIEP6WfbiG4zy/F2QLwVia8+5z8Ol2QTmpsgkxicwxb76vnhV0X2L6+Jam6NlFIoiIoAuj1nIik
Ik7WJoPHj2ZFwnjyAlwa1x4MfMcnC/O2+HTfKrdElUfBQtmxYMhIOGzBTc/vIlhAufCfKAPkMeZv
/GTBqxyrqD3Cj01xV9WApN203Z28koIG9yxSRHOKEPlmpNTIwsEmI7CsE475sZV8Dw0mZm09LlbW
Akag2gPgywy0W7hYJ81T5SVuczSyF1Y/tldHwZB2gAqHB1IjJM6XHlyL60kvs6w6jvGjygN2vYPC
+KhBzup4SDmeP1WldLwyLo8ybcLYglCzdnN5K60sNKTEkFcBpG5eicXrS7eyyR6lXR47c8+1L7a4
84qwbDYuohUrM3bFwrmbcWLefJl/2k6xrZelO/TsqPmF+POn8H5tOY9VC2DQRnoClAHwhqcW7I7X
DeEKK2HccfcjzZ7R44+Ww43pWnG4c/5jxiC6wB8tkSwFstDKAvHoUbOKh3ywQm0ww0Z6e0XQhO03
7dvl5VnZvyf2FhNXpk3cixz2+nTc2abcka1GgPM4Cgg+HHRk1mYBgSUzS0/ySRXKYce42bsxlIdc
vzGvDqRQMAZ6ZmY5BwDtnwbMp+VPah0spLFeH7vxB6V/IEF6eZbWvgHIHA/uClJuyLmcLr5eOk5X
upQdnSdD+p64z8qNytuqBdCLI9OJkAY83acWSjDOqtZsEOqg98fNssCzIEuWb9Vy13YxcNv/ZWZJ
OdsU6KYSFszU1c5kj1r+hAagLaWvtT2F2j2q66jjI/FMT78FvGzcrWTBjo33p3rqtjqxVodHeQxv
NJx53FKnw4uyd4BxINhQHiKSodyBynFjvVceaNhQ6LfH1p2f7cvMF6GN5ra5zo4u0Xy9u7HcOEz4
nzzPd5UG2mVUfwZOfK62+MzW9sHcIwsfsMaT5JYpE+1kVUc+/TG8F715pePfy5t5JUiBv0cwB9gA
UI7L7nUzzbqkGhD12pUX6LXxw0mKw2Sx324D5unkej4XqBDjXEIWGSIsCLRPl8uUeOC0bVwde3Sz
GhysYI2+M7yNC2Bt3uZ2sDldhBTyMnis87QvxwZWmv7BdQ69CulWf/Ta2QEpKRq9gdLDvlgEdyop
tdxpcMd01T2QHbusqfx2+NoOW+CUlQVCnghvdIhW4dI3FzM2UJMB7TimR1mpt57pIUJB0JRrvi37
nRqc71fvB6QRAfxEiIFX+1LA3GukAe51Vh69KiLYb/kLp4Y/4l8SP182tXJ0gUGGPh18w6wPMf/9
k58uVIUAubcQDDjfbb+n119maBUBBxi6eRAFLDdBPE6xkFiWY/mcdQEkRS//+pW8KzKF2FzA7UFN
zFpGS0k9YWUEwuLc/pk4QaXygyuroOj3khwSbx+3+a5mX2O6FfGvbL0Tw/PfP82bsJ12coyYH5U2
fJH2EDrKeKir+BYULRsHaamXNsfMsAXVwrmBG6HtImAjdVqCggmRuQGesST/6tIvZv8l5+9V5+1s
98P2no2Mh7Etg27riK1EP0jFEuwN+HUoDi2OGDo6E13YLj9y87cU957xgDaMnTMe4uYmGaatT13Z
jogXZo+Bp7l1ppwqGk/xRA145kyPKEIE3FVIzPIgKaqgtP7YyQ1IJVv0OVDQe/Hm0TN2tfe+salW
TjvyqHD4czIdahCL2CLjjVOYdBDHftK+6TF2LSpUYZxme5oYz0ZF911rvKE0hv5T6C0bZNdDWyPB
g6AaobknoZegZ2DuE0b9cfmnnf0yPJHnjud5NdCVvFQuSiq3T6eYNE+D+gZkjA+dQiF2ZnogydWZ
KhjAneTNND0zimrhGAzFh06Ijj8ZVRUceFJsLPXap+CNM5exkNeFCzo9QPaojTR1JcbX/ZqCJ5mJ
sP3VNh9p/fPypJ3tqXmqCN5r9nyN46NOLZVFLg3FTPFkB5PaVen+8vBnJwTPNRP5qhkEhgrgModh
MTrqk7D7J8v4W7CnTB2IgNjvMbbAP2Ru3Awr3wKCSAvtmKCLOFczp502CMOuxRMDSSy50x8vf8va
8Hg4gxsf2R6AGBenva2KuDfLVDwJ42+yM9jf64dH6QiYKtSpoIa6cJpz7t4tbCqe0Kz9S24FHGs/
/vPo84775JJ5V9mdkxniqak+AtvYyOydhTPIJ3wefRHjmrlMetPFb/+Rj0ftx9C9Xj83yB/B4Zhg
fDmr7GrtUPYoVDVPJXuXkH3tdPPqjTq3MeMVgMQqOo+WNa8adDKanmFxU++LUgib7YfB/G049+N0
o7VXv2sQJeFSBh4Mr0ykSRaXlmbiYnTrXDwNKRJulQwqtrecl3irm/J81WEHnP4AQphImyxjZ2Bd
vLpPOvGkZ7s62w3X5ovnz/g0/Gz+06ZShJQtKzF81z5k/KW8moBrHt9GrzxoMzyci+WmNb08TWKM
TyAkq+rkW9NUga5XAXFB2Gu4z5d32fkuBmgHEQTS0zB6pjxWeq10kkkNT8A1+vrwJ3Fe7WGD73Nl
RWZSTIT+UGwDG97ik4YpKRBW5uppgNSNVYuQXu0EUSJGMI4pw/hn/RNJ3Jbgfe4GbGTI3H1JtevH
R1kYZJTzswVkGYsPwNQ1o0sK60nuW48DL3c1hgoih7jD59MOBeKzjpOpKsqROqn15BU/rPwpq/YQ
6d3qaVhZapw9HHS8ydEhtYzcAHUfEd9k5lN7NAwVyrbapVfzBeJDPttY5BV66UjsNtjIMhpmw2tj
bOW9z29XWACgEFW5Oae7fOKZddehpRUWeBpWxldcLPuS/SHjrWbuCrIFcViZM7y20HA0K5POybHT
0066vgYsxaBP7kRuCgL9Y+hnJ4fLZxDB2soRmbFnczsFCOvOGCMb0U3xENvGU6uk+cQSUt6oDIpW
QKLRI5oL629xPrCAxo5xEHQEH+qARi7fmypVBZ4iI9TiPLs5KKsqHxopf7au85MUwLFxq/TkTq8S
52PS0+xlgg6qgOQ2yl6BacTxrTkYv2wTLS7AEhm3TcGczPc8lYc5pLd2Q8e0gydsdUxVp47a6Nkf
Jh6Pjd+VjraXOtfRAZL85U2675wcZFUZ4AxNoxUYHQLafeIgSeYp/TaL85+5VkDDS9rC98yihI5E
2vwplN49KNAB3jNXIvEoaPYjZWg48NNxpNijEr6wTMz9JNDYHDSp9UNU0kJpyMneRCPtwkfv/JPu
Dq/l0Nbh5EzF98pz6rDL9H6PzzcgG8ZU0OvxdJOVBfEh+1XseKzhmpPFC4hDkod21MjO6LSf02i6
wu/lRFPfSdzqrzaq1O/sPtuZBbe/8lF/gSZU8SJA+nujc0ED1+qcMkjKCUruKRp6jF3nQ77me1dI
721AFavduVVODjrvPoqm/657TPl6PdJ718Ok+8yDOKKQXL3nvHawOLU1oQGzql5GXuO9QzUvvh0N
ow0qmpuPTjZAWcsVrCpDxgw3Mjs6oCqQVkHcVEAmFLpIHh2jHn9lpP/DRdLuG97+YBNyYX5qaInu
myRFJaHs3deBl6+qdb/TaRpTHy1bJJJOwX0g8EBrrY1JSCbmcr/qE/D32Z6qRdBpGvttu8DhlEmc
BH0bs2OGvMyN6YlnYMt/WLqKEpanNBxatcta8kfqg/Dj2lbfvHYaZNi6nVV/abW6OwyC/S0H04n3
AO+jpb/trWc765suiDk6v0NdGiBPTXq3dQNXjdkT8BFvzJYMd4lmK6RBhmMhsh9640RjLnnrQznu
bdD5L5U2mt8UqRnEnkInH+uGIDYzx8946u5bbotbT+tsY5dlnO1KnqdVSNBbdi+nNGt8bjTgl0gM
CNBlcb+z7Tw71PmU+L0leaij+fcvLxS/LYrqBSJkiU/qwoQkXfK9azXj1Wa0vh3H9ndjy7b3bZ6w
O16OWtBJ60eXGJMTao7RujdVNum/ewvM1ECfKkjQZHJHweMrIiILcKc1IGiqhm4AOWJRI6bJsrBM
8ABFzea10gF8vwH/aZKipbvozG8xAYpgasXkN5asQxUbRaB6zw6dMvtr5w0LnTbv5K52rdK3ZFeX
e1f1E7aSRX06kId8NAjzzdFsmtt2rEwfdG56YOdDE7CkAUtYWYMgXge9FkGTSIA0kgzJWEQ0BQGI
NNVPUMY2B7uskmCITSvwaGPQ/ZCithW0o/vbmLS2ehgK8aUAn/0XNrCcYmuIF1pVD2OuRaVTc+0w
9ZxVQWuSHkyR2XOsynfdzeF4hswyp9DKhjcOJqbhTrhZ/mD1Am6tY0Wv+xo3XltFMXXIx0Av2CDo
KCq8YnhhpEqGW2lpyc1g8eRpBEOChnagjiPUsphfaIlxcKc4uW1kxbJdrjldfMBO/VYIcpAxhP06
Wrw5BD3tuAZFaOMHBK3D6yAttK7zk4RmX6ir0keh4iIc+r5vdqM13A+kweFjGSc8hNC5+4viotyr
NCa/YrHvyn0PdPaOxAP2P7qwv6ncpDFwOVBCZJK4X0VGqywsakt8d4UxPqMY+BOsz+S+kv0jK7EY
GnTD3wBMcqFEkrVp4EEMKPG5iV7fNG2ZPw2lCkpgfx4SC7oSpUXURydFfDB6t3qB3NnLxPJ3NM/w
W5c21gMtbePBbbA9cJq1oLf62AciS/q5RrIQ2dEYjdxs3E8AST1oRayxe8Pue+WX1fQTTEG5djCQ
xKa/m9ZxQZwnTRoWgxrCDs7eL1PTDlEoNMPObhpAkKQ1kaC0a88fBtPzDbf81TfGEJRaD9/K0OEB
ScdUr74UM6fGQ1cBjjOiRt2GotTMGhTkVurt6gq0BpIS3EPUHnBXK5DBZRyM6+2N0Y3v9Vi6IRQ2
Mp/TqbpPJvHQDqn0ZV8ChKeXPz03hY/k6TfpTDSE9qOxsywQ7pMBjtUaetNvTa694974O5pZRgJZ
113o0lFghnsEeT7rCOf49DjTDw6uvyKcoE9ZHMaRVdimaVJDaEUaaSC7rPRT5qH/0KpfyNhwDrlJ
JNMMGasQmJGb3NGCqUSPq84YWCDxE4lRYVeVg3GoNYPuspS6Qda5+RdDFZVfduWBW7Ef61gX2eOH
4abungBEJo9UJCxAcy7OqNk34M/IwcvsN6VkryAULfd8JHRnZUWMTRu3T7ZSIDqMeRMNKH3fGGD/
fgBGMjmUakp9Vw5/R0xlgAuXBy6KYI82GvwPc+YwrDxj2CV9HuM8avK94WWB1YiH96YElxnR80eg
VeId03L5Dn84vENcdAzhquu72k3bowuRTzgJx2yC2BmKr5LG+g40bl0bgBCRyfomS8va+KJ1+vAD
VMXUn4QwAmAqcQqlHr8LUf3SW9va2/AUPpmlNntFY4iJdsUttEbLg+d0v01DHsmgv1JuNsCCaO6T
y3Nj73apLYJMof5toFiBjI0d3+iGaMOYp3UAosksMGOPPoypnfuJzdpb+Gbms9ytd0UmnGdccM3X
wSi6O6sA00ZBcWY6Wjt5UOEddhgKszvEtBjuPS9OfDdVLkXkKiefuaz5gs5j893o8++SuunrICHi
Zym3uS/hWXya5+jTahFNcafBeVII8R7dqfE41LKU4Se5wX63kjghfitu+bYtoSEdk99JiWJf2HPy
bErVqhvN7gv5rTf19FdLEd/0hrgTHo2kWWUPzTSW1a3Z5UXh61BqEMFUiweSOcfCHgpscL30bUu8
J6585HlT32helUF2JT0giHMtBYJMtc/T+CDarr8tbM0MdU3Zt+BOkwFQyY0vSE/7fVaDtkzo0wxU
wj1ujFUbUIbG8c6qviaTkexiMxU7pek9/o829JIP0TpV0DWa2GG/gP/FNsKM89xXnjsdcAf/NUb9
58CHPfgUGEDkqAAU3sHM3bCJrd+JwQj042Jg8dHJ5zsiQ6tHXiFRl6W+l0NDnNpcBqDVwiyDujQw
daja8iH9g07Icq84VBV72n43iiYLSmq/T6OV3RXS+jYYFFRRLv9b1cz9miek+41WFfKQuXH3PLlx
fNBLhv5+bchfWCLrXRWT8Sbh9uDtRrMk+Rdw+De+VnnJPWm8CVSp6Ep2naH2Qio6S/pGrSEqK9AJ
sPOGERBUFzedxbr6B6qcmeVDcbV64yOuQZ80Rvpkgkh2DLSsMT66wRHvtGh/gJH1Y0jsOKimtEVE
l0NKZHiOoRF/bIREQJjC9TyQVvY8LAu7JEGeD0oELi6r38qd3ANIqfsPRBMiRDbH8iszQyEll6LZ
pYnW7Ky4HHeQuc3v0d8uvtFqII+ttLN9Y3MLS2EXRZAnbeX5PBvjl0JyIPpi2pbOg+ycmvqJ2U9T
mDga3WuU/I1T2X8rKXsRtl3t4JLxliBZc6MzOwYVSg28UK9VyUfWMongVdgCs9N66QEa6og+AAr4
YWqivsd7Ahxek5aq4YH9B2nnsdu4ui3hJyLAHKZUdLYsOXRPiA7ezDnz6e/H3sA+Fk2IcF94aIBL
f16hqpYa5/IpyvQk2aPm6dMdDKcXEW8n2IZRHq5D3ztRcPudhrh/qRasFK3uuQtrAg1r+Meymorr
XePGMfj1NELUNnFohq8AsszbIZODTReAg+4508dKH3Dt07z67stadRJU4SEvGlBOllERG/X1StRq
jkLgEPpkiSedWE2z2kl94AeOnSa0Mr6R+zjxkMdvBKvGa6WaUNV5ji85JFu3FaHH1IL+rWGBvjmR
pbl3WkWq2QCAthf9LlWvska6p5LZoEvYKOkqVunOHQWaUm88syDv4/YUUABwq/e57puwk6JfcqDh
5yK9dy9ZfovCZetd0905zW2JBNWLUKfula84brvOZDQrhERHJwkyQHpt5TGXDpe+99rprmkLRsQ8
AMxBSitLYSFISrqB/vND14ZQBI+Ob6x25mNWlZldFh5t88rBX4VucBKl3l/RffsYi9VzSlb/WrUy
XD93qHj7zXLleHH8kIpxsuqoK74mevI4ZB5Omkj3J70WOdVe6l1JMoKTvpSZOyQdZA6zYq4BJyfX
yBmKxRPcFtk2VSdP7tzWy+N7NCueKl38Tv+gsr513Eo1D44oIjY0iHVkO3n0K9bqk6hEz3JeaOxX
tXn1RC17NqNSymxB7ofXTK27+yYvbs3Y1dc8oiG73jK/N/7wqpo/Ey+piUMEce/qmvA9SALRRncG
uLdv5LK39Wm5+OSgCvOqu/x6NU2Nn81Q8wyqygHRZm3T99lLGtT+Kgk4F7FZvpeN6XLK0le17ZKV
NBAmel2e2gatVHe5HiWrUoHyUneWeMInfvZM1X9Fudz4gYaXdz1oUs4zWhqRHXVOeu+kclev0ojg
NoKIsYmo39/WaC+JW2lwnafUTKxkTXOCJNsPav1UJnrY3vrhqEoZ6cR7ngWFq26dd6np38Oqvmny
ACFoPf7RG8Mx1WX0rRuN3uB3tWf+UugFbsc5cMpN7tU8Sq0o1UjVmUBsTCNB581E+YnybZWy4Kiu
y1dWlRqQZ9T8SkvFn2Kn/VStOlilCRekFos/5RJOosxVZA8+k0H1KaYO3HnMWe5ULwMQlVVvSg4n
KGr+ydVBsCPNcFd9YQwRqQjPva2Spr7OFKFW7LDNbp3BFeDuaaBMArnRpHXo6q9dBoxe8vvHLtKN
NVE/UWDrB1ws1qkQnVeB3uK2oUXqbvCjbNUPSrQfWtPbpoFT89P8/KC3SUN4n41kAycovkNCr9b+
gPedhBkXtten952pMIYW7l04RM1JaIfoR0hTrTe4f0mzJ01UPASgjW2Zp6dZtYZ6HFCOes5RKtgb
beEHK9kTw1ukxbTnLHR9TrheVCDWaFhk40sq3zLgbleD3LX12kkFI98maazvmjrfalkivhIrt+sY
DNR9g1rmpozTEuS9Iv2I0qru940LYZm4CoSfy03BK2jZViXmq9K0hl3WmW9MvWPjlUCfMHFi+0E8
pZHa7kOfxIDR7AkSt5ZfWddiYbQ0PnD8+r6qwkK9teiHuKk1X772S7NYUWou1mpbvZA1Vfa6IH+z
vLyzu9R69hoGpoQaDea1WycQj61T4ZyH7i+jzL7hmBmbwVOsq7YgNrSo1HdG2B4z16uqTVGI0aoQ
2yJaCaKYrHPF8deFSaxT9c5PAwmrlSZEaPap0T6O5L2c6/tU6ONihfuc24Y+bHLcK0uP9krxZir7
Si9tqdfe5c4ttmWeSTeK54FKJBv7rpEU+eEZFaF5Irr1Wo9GKdkoeSAMfZFLN9yETRPjd5bBtrWM
0g7rMrpVW7KrfS5+6wU/u6FJvBGvWyf7YSWVci1FTbkpvEG/d1S1PbSF6xBuojIjGsEproZfgZtq
uwbZ6t4uFY+4WSTN03iZxc4vte5kRtZzIoiRB6RKJxsX+c065FyswkqyrvJIiNcBKkWp7fCw/HJ4
RZ6BYjTSfgiCXxkuwo3bKeKd7+r5umu7xha5ZG4GM5MfKilWyePEgmg3qoNGrSm8WXL7qA6DtCsS
td2kQeXftjJiug40LNuvk39MT3gvtFS1LTM4GiHiXhkO8xpa80/HSZAXdcAROYNvXLlarOvXHeJd
L+pALkyqBeutqws9XDduYZorzZUqmlUHA/IAWoYfYAk0C3Riw66lJkMrPMie/cTFlGe8NpbcrJvI
lJ7aVsne/Tqni4jDzQlXfhjeMp6DXaUQ7m47wsNDocvElLqeZb9KJUQutMyfCqmSEeFFsHdVBV5b
rSQ5OSWh3l3zylLQ662ou20i39h2Tfazc0MuI71p60NdyvkbqjEDGodFvHELwbr3klzkroHEEUAs
NOzCiTvSh9Z3kgPByq3i8nUA2fWgd7LrrkzTGRgWrsq1Lue+SPMQx9i2Tt+uxDpAWl42X/qy8N8t
MqGPyCm9gjzS94PcKysywwOXh9erm8HRXyVSedHApaqj5I6knhf+qgu54tcHZUR6oQn8tVvWyncp
dfSXvieJ5DstF6DlKt8rgtAbYTDz3049rrioPvK7y3VXOH21ykmcrem53WyABeUnxyLAlRrrSW48
Z9WoqWHLSspBTOLWjlRfXXVcONtKTd0fAZiHJwQMqiepLIetPFR3jd4qjyDZgtpuZX8ML4RQZScp
XccVS3ScN4W0S/yBXAioXVAGGYmq60HRu50qxv0jdDnzTm1pnNXHWrIbL4qnqmitYR2IiWlHltDY
nkiHHFuqBoEII1T1VS4p4UJZdq7mgMKINFY3YHRMwV5Zpkr4Vb1yNJrXwdg0yj5tv17QQr0EaAI6
FhBH1EmZJjRMPIs4VKjIraVg7y6xkufKGQBF/sCwpM+YdY1clkLOSTnGwqbUVtKS0OzM98cSMiAO
8Px0k5wAcuJQdKywtMxjpf3kCmUjXq7IzCzBx+9PAZF6abQk4Ph+lDXkjvZqcuWSibtsZGEQ0y7q
JOl7k/SPSaH6lmdEWKgqzX0eRAUS8sDtIICN//9QqJbJ+tBKRDeAD1+/u0uK+5+/jtwdaG6ALnQn
RRvq/OtmbymC4tfKEQyYcGXG+8tzMwI/zsQM4Bd9/PwEd0L4psqlx+fF7NYyrprhqu13BvmIy2aW
RjE5B2QqKX8IlXJMhl9Dd/J//v8+P4E8yFmZuRSLlWNW7Ul0KwsrPDtJlCdRF6AUCoPtfA0Q/Ep0
P9P49eLWDO0+s9X3dEl7dG6KAIiPesWEiJ80fJxM8sIsoPYd06rb6lObVpZfn6VRsWKUvwTrPKVY
+kGZxD4SuEeV3KSvbuL0q6w1NtNHA8ZknoJ0CDJ0s4610tituXbEJQD13CSBpKf1hAJnF1vnFoS8
Ucg1yerxJaM3ou4skRvmvo+ux9jCasS6T4verWWGvpLV+rHlPcRjN1phYRHGOZgcuBGfwc8Ha/m5
gWkdqpRT1co4Nu394K6RX2h3xZOVfP1EnJmZgKaEOAhdy8RMRglh7UYLGMKZEyGDT9QgsQCa/9TW
JE9Jd3heauAga3dht9binUrluCAJc3nPfn4g0MwCpgg+GtYuRITzBa90SWnizCK2UAf/tteSI7UK
7SGrG3XB0syQYH9BN4J0MuoQTSy5HrVrOTTFoyS9U9NatZ1DOc+H41B/3RJ4sxFYPAKnkeo9H1Pr
o0jB5uuPVS8TDuRt0dwAOJC/h61PFtIznS+DC0loIBwBsJdthyD9uUHqbD3ot0o9euWmbDbVkq72
H6rMZFMDJJUBvsIdHoE15wYKxSBKSXFDJIsknSto0Sr2IxPIcFHeDfHgdjD7M7pRU/Rx10IntaAh
VMOuBim/GSQzvKIE6T9JoAxsl/h5R5LJuMd17W+VuBeFXa/r9YNElfZe6b7TcQzRLn0fSlq1jUS3
3SQFLCFfzIzEdrSgfBAHw910mij8LKNQegoCXM/L+3Jmt0A4hXhDx3AA01MZZItWDKI+FMrR5C61
olMvy3Y37EjjXbbzGYI+MlsxRcUPH4B9cz61XQgXq/ZV5Ujd2lbaxxo5BrJafUmCikq4293W9U6O
rwgDyTMvXFafuT9g1tikOg8TBAwu93Pryph4SkzROUoPpaGhzusywb8y9dny05WQEfuRaltQhPh8
B7NVQedAYMGwPCWYObWemkaXOUfPdXeOIGwPl6d05vvQquEujC25kJebzKjRi22kO5l/ytP2PpHi
a0X6qjwzP/qjhXHzfPAI07iySuQd/VNNubXaCPqXoZF8H2zZiDFDmtKcrEqo0RapVkL/FAR4CatF
it/sDKH3rrPjwMtNSWtWndVihCbeUZIBycQ7BG7/Ygk+GJhcSKXTqVmfYyATt+VJlBcu2M+/n4CF
4hF4Wyjon3QKxaZylJTs2BFmX5ghLPxlP4fvswJI5o6h45QMEEquUKWtIxxj4yaRdq25cOw+P3oA
Uv8cu1ELFt2a8/0jCxU9ICQtPJnDVWKdAn2b9NdfXYFzExP/IOlyTQQeE540YQ27KV6SdZlZgj8U
VGhu+LSfDpmLcHGoJfSfU8Wr+Dp1v3wCLOT8RlGVsZHDpwenab2ojQchOCW/PADOzdc3EDRzgI9c
ENx9xmR2wjyW47y3wpNCcly209evT/7Hz0+iarkp9Mpo+Hyc3Jj1XWEs/Pxxf5w/xyNL/r+fP21k
rFJFDBuV70v1KjOAK8g26Xlq5ivfXNIKnNmrZE7Af4OphNE8RYF3ga57kRUnJ0N/TuvG7uhwtkRO
+vzYjiqz/7MxbrYP92kel+iq4J6dhE3W+nazkcbM5ebLi3JmZPIsmHoC99/BSKrQOy24GZIvv2uM
AhkquLpQ5nA1J6PINacrgyQ5caFvBrW/dqJ69xdj+GBicq+2paMnjhMlp5eyv+uCLz9rNJ5CAQiB
G43HZ3othVFTdC4F3mMc/qzSlSIv+DozdwYMNODZFhMFhX2yzFEKNqgjuXnsxLV/BUrmy5Nz9vnJ
AocCZFYQ//qx8bstOmBp2C+cu9kBoJaKEgl+C/79+QpHsq8PzdAyQQXQR4N+Nu2ChfE3Tk42SCLe
NRpLkU6cxqeBU0okZE3j2BZbAG96uHWa7eVpmjls9PUgxibt9+dUnw8iBcojpxQ4j+jartTgPhVu
MrdYRV9uYYAiJBlLGnki3DiSK8/tZAQIPuqQ5tENshvnOl70kmZuwTMDk0vckz2v6CnWH8N/ABV5
1lbzV0YEXXTh0E2dZCgXgEGQriI/NAY/U4J8I6lOmXWGcKoM/DF5k0bytVC/GLAX6vpqsPo1uC+K
Et7+8kr9IRJ82A0jl4QYkuAAOSyi1ikHN6l8RXKdTjn1HdASmJmharvgH56toVd2Pj2mKV+kL36l
te9OLNfvbapbN0nWOv/Elh5fJ474ktETYxvLjmULyiBTzW1ApikCoUWVl0hU9JFnPnlVThuzWvYe
EOlt6fKO2v4qvm6UFUSTNneBIXTPgpkAT8jKDe3mrR0giGwn1QrYNACJVyVYFbp7hB3I9dgKo1uQ
p95Ta2knmJ3i+vLETLbwv/OikDCF5oiey1Sn2pWtJvaMRjn52s3bLk1uw7fLBiYH/V8DKlqjNKyY
cT+isqwsUayVk9i4a3D3RSMvDGHJwuSxKOm3LKseQ6CvhLBz/mIAMhK2pOvwX0eZ9fPD5yWk0dJS
4vOqsPMDb7/gnykzSwBtD26mCldS/ET9VFqfPJqZKyfaeKH96YThvWtI2bNUpe6jqKF0JGgDnWtS
J1g7KAettDDT7ihIu5rdtEa5NZRau87kUH+Ky7TakTKQ/9Hb9s4BMrcX5dYkOSME6zwQsitrKKVd
oAnQBIwad1AqQdKZZbZtKkBVDSyEnaR63ar3YcatKPaXdhbW4u8cIWK7dqBXDH2n3IBMWpInnVlG
rgcmQSKdyFaZvjkBVFJP79STIv9j/XCVl8v7cPIcjPuQBURYENKU8pmjk1WOacWmo5zIKdoqsIOu
uwYgftnIH6X1yTUzknJg+KDbRqVsMoh4MKoutFz1ZPTGOo12Tvlm7RqyN+p3wHigwZV0Hb6PwHd9
Hfe/demgG98bEuVCs+BCTVUH/h0wCkpoQRh4hNPIS7ZKBxnFVD3JdXpX5NGmVb1HiZ69jUt/Im+4
VxyQTggeKKm0kdN04VTO7OpRkO0/85NTCbKorgMf800JlDKE6PAoZDeuOiwEgJ/GSep5ZFTKyB6N
ckFTIvxQ1pbmcHrvyRU+CIiF6BmXeZuFWyXKg00bhA+56b91wkYqw0dR9RcGKo8ljY9rjjzrv3ob
pAzJVE4viLBViNHJrT3INSXftLaklSyIIAbT7BTnYnRH36P0ygtCdUznyVfsnQqkJicwJKOtifva
jNyV21j/DFWADnfsZgAGO1QTiqbdA3lf8r0mR4GkJhNF0E++AhIvSbPzG62MwySIuzw59CqCBdW+
iPYu4ITLR2HOCOE4isbjgw8/7txIFNP9jKbhY0fM9zj77rR0vni9bGL8xIeJ/zOOjyYm4zBDsJSW
jonM/6Er/lVk7UzHWjFzsexua28pwT5rj1y+ApGAyGTa5dWLBzORBT85NAIt/gZ1paKgJ8T0G24e
Mu+XEFxdHt/kRvwzPnx7BS49PZ8+6TT2ai/AXvBoLQapKSvXRv/FvrX/WvjT2OOPsM/URxYcs9UV
LwcE7Gxd4b01vpY6+fT9ySUQZGpYJaS7D2qo2HL3Hg4Lh29uilTyrRL1IdInUwG3ugrktBYFmnwq
q4JZWirGzu1iYG2Q6jktCvIm57vYD0VJSNBMP4TWymmuBGGTK/vLq7xkYloQcJ1EtFw6bLZtvjHr
9iDV+YOfGwuu95wZ4iHUoaRR/2GqOOhnui8aaR0eaK5iRdu22sVLZaElE5Mj79WW3FleGx6iZsh2
JvJNO1xZZxOWi27rkqnJ0c9HkFeX836zbo9G693r3dXQPF1emckT9mf3jtE7hN5x7adKEHkDQrBo
xPBQJptA2Q+6LRYr5+dlI3M7+KORMTT7kLDJqG+ZriWHMG6s37DQepgy7cLaz9kgwwsoguBHpg54
bgNVZQk+TRAdkAoe0bhLgsQzq8GLArIGeas/Kjzn3y947eCN+NlBKN+ErsLNf6qgkXx5os6MTO6S
rvDMwJUC2lFWG/DDsrDwYM1M0tn3J5PkCUPRmhqD0JVgrTVPYaEvjGB2mkaZIrwRE6GpyVL7cdzE
sWvSw3Gw+29wQsOFvTRvANgCwRz5dmsyBEOBuhQ3Q3qoG/1W67Nrs0pvcyc5Xl6JmXfQoOL0n5lx
Jj9s2bAhz496As2PFWCTzW7QZbzp2u7de1X65nvfLpubXRi0FMYuaURJ02RgwtOYihKjan14MIZp
y+XfDOiDhcm8Oakm5mUppgcpMfcWyriS/lC62aozHlUzsP347fKIZteJkJgmHyqu6xTKVboabBw9
Sw+DHMD3GP7p25zalCMsOBDjhpo4SAauyn92Jk+LD84+0/I6PRgjHyKSGx0fuIcy24Ecb4xKeAJs
FC/Es/ODo1UpMF1jBHqd7w6SInnj6uyOluxHvquda7decCuWTEweGj9PpQwaZXqwwLDr1+4pyP7q
rI54O0JSgEzTorXW6Y1SFahnBdpT0rxb+b2fbS7vgtnV+WBifH4+HKMsHsBLZLh3aTqsQu3gV6BR
9d9e+FsK1l83BZIJOR0aJdI3apzQD6YShG7VqHCSQ+1ZKzmN7pw4hf4hlXY0qK9SDCXxssG5FcJv
UkdnAyXiafCpjHBttaevt0xw6XuwllNIxOFSM7clM9M3gStb8gzGJci/g7S1lfyXJi9oKs0t08eh
TC6HeEj7vFBNbKDIXcrZWotohJbblehu9OHp8rzNuBw0Qv/fvE2uVsEd4tSNGJDF2qjFi9aD+JbT
jZMtHKG5S1VFNp37kprjp6aEohzTDVZ004OcaDeC4t5CAVgwMbc4JAAAXfCHgvNk4gxX7wN37O0e
WilEyodBeKm/2D9+dNHG9sT/2ZjMVyG1ggN9KDnE3TorbFQkLq/H0hjG/384OFqvqxDg+D5hn10O
8D2bBrb1wj09t+rIuZDeVwj1QJmeW2kUCc6G3sUHqZN3gvqA7sZaiX+lXyzr/DtbaFHjAepIukyv
gRKtAISww/jgCE++duUs5WJmx6FzwyB39OfePB+HErel5UOlOojDrooyu/bI90a735fXZM79QBcK
KDowa1KFkweG7KTboW6QHoQhWXnZvh6+KzltO5u1obhrtVxyPP/UoqbPKFsMuKmB8O2nHHmqGBGi
B1F6oEnocGOQjV0FQqGsxU4SdoGZq3u9aZ4pNqWbTNb6javowQbShGgXEPFtKSeD0yuk92VfSFe+
bKXXDspR68vTMrdV6bQAZm2M8T7JLhpwDdq+srhyk5dQzpCDfJPrv3jbP9qY3LeomYuCJArJQZQP
Qv4ACQZhi+3lccwu74dxTA4DNaDEhXKcHpC1ujbk9slQhpFoeZ0H2Zqsa06jpXAhWbo0d5NrJJbk
JmpN5q54i437Il43+d9YACBGjDSiM6eXIWnDwZByC5cvjVd5c+U1P5O++Yvbipv2PyOTYXSxORh9
76SHJslWquCjtlLYZXC6vECzk4V3By6XkhEe+fkpN6C+o1ahs0CQmNthN8jGSiKkuWxl7tnF+VJU
8umQKozJzRtkuVK3vYGP16CfhNZKuoutwu7zkxf9vmxqnJbp+f5oarzWPlzywSh3rdf4el330jb3
ysLn5+aLq508NSXPsbnW+eeNRIuMEJQVmZfo1jXlrdS6V4Jnfg25+udyR34MiZeRkvupfaDh5OR4
moGzqSI+QBv6R8E0f16eqZmhkApjORBQJyHyJxf/YaaK1E0cQTHCQ1j9ioJNLm1DY2G2xt0zWQyg
m/glEK8Ij6bhg5UGgmZoQnjQs39aB66itbIEePPJFQJJa8l6yJd6bM68WmcWJ9FEGBKjhawNy9/Z
oXKXu54dD/pKF/uFPT03fXSO19HNpljx6RLw/CYWfUR/DpUQ212wLRB0is0Ft2t2OOqf1oUw1tnX
59sNJVxvMAqPZI/7psXZLtT3QVmtpXSpS8rsaEA86mNzboDn47H6sBnqIk+Qc2EzqMIrJFNbMt+q
fMH5nrWBajnwTYr2iNGd23DRvnAHj7WhE+0grBXvQWzfL+/pufka43AQnCOXYZo00dPcN+mjFZHN
0FZ0Y7dFqVuL6FrU/cLp0WcuGotmECYdECkU4eydjwZxmWYo6iI6WKpfPuZ6/T2PnSRdaUoQg9KK
hUcncR4Ae2yFQwBHQIi0bYpfgqYAum4gwOM3Sn3hxqqG0s6zQCdsHJK32On9fTvI4T8RyfytNcjW
XagXynWDmgPSUSiTaJlG/UCQqz0NV7oDIIzELtq224WCGqyJ4ZpDQTOJu6YV4BaLKCSlUSXc6Jkk
IG9RKtYvMavVDikUs14rdS2vhyFv/6lUWtIqWd++F2hgPLuxFvxy09TapygNXWtpLKxNWOw7EDrP
QZM0duoO7t4X9GGHYLi6RdAAyQnBGwhKG5o+O2q4j0I/ea8VlK4ElMFQswG5g8LjEhVtdtk5h7SX
sYiBpsteBoj90XGcs5jvaNZw3wl2Fuwub63Z9Ub6idSSqoEFmniq6RAZCmpG4SEG6nEvJsXm8vc/
jwHdWsZOU4axedSUh6HruZCoJScQuZR3lBI2VRG9tp50G8vGwtX1eShgdmhiMxIoRXAQk0tSS+F3
NFmIqZ1TUwdZiICm2H1erxETRCV0RFkQO0wOeppKA1JMlCdiioYIppY4L/lAUSdttmjzXbtpd9MV
4vfeMW+jcNjBwn0Tg3DhZ8xNKLURmBmADk1r2glADBP6IRsk46HxHDo/2IsNcbiWlnv0FFeXF++z
nzuO+H+25PPLQAO+p2i+Eh7qodim6NXpw1U40De8eDIL8y5Yuq5nV5CEDEgAGaDx9GFFKN1Q8d+Z
4cbZwgG8bWT9y/udIZG8YFfC9fjUGE8KC6sySQDSsJSrwn0v46U+J7ODGFt5klpkHNO8UuMJiV+1
SnAYtpZ+XSxBvefWH6SSxLUAgIOi4vmauEIhp1pDLS726ocosjZSgHqEj05BYRoL/tqsrRGKNj6d
VGUmtlpk7UOLTsmHYAjaK6Tjum1hlN26MVA586w8W8CmjN87d6xgMxL3E4CAqYW6dT62sOkdywIN
cVDlXWiizUX2ant5S8+tDtybMYNBXACr4NyEXud6kBopJjrX2LqGnG1qRNYWgtDxK+cDGd0npLTh
UXG5TgEfkRwnJXpOVMz6U9CsKtQIw2Dhuvtsg8nCz9TIz9LZYqpLnEaSGiL1QCkTkKIYv2j5T3PY
SpSEXH2JmD5ra2zIRxmQ20+bZOnLCoi7Vnkhqea4OemkG1caQTAlLqRwd6irGT8Hx9MWrrrZ7fDB
6uT6sXA8JAfq46Hyuv3oQax0pZZWSFqnC3M5awk0FN0/RuzqNOuEUlAYloEbHrT0W9KVCB08yfoC
3nrGBlsaqXCV9WKbTzZ3iwxNX3iWf/AJr4ZmbSXyWl1K2M9s7zMj4/8/OLzuCJYIAozEP+iUvA7I
R1w+P7OjoELLsmiMZuq6i30qRlmdB4eszddVJb5mfXQnu/VCLmJuHHBiQMLqpJo/IRpBAtelDwL7
EKPo8iz4x8ujmP28zB0KAJ7M5RT5Y8pNhVPN5x0El/W9jMbUZQNzzgLR51jIBmQ/0qjPFwJB4HKQ
xc4/KAj+3gKlOgLDj7cF/ifKtLjvRpf+LARNu0O7pEH9tkquzTTSb7MmkJYgIrPDBeANqEKlljcN
URKhRzaoU/1DJwvrpmvuvNZ5vjzgGVdBGgOgkdoICnx6gvq2kPJeYONFygscknUkqjuvvM0Day2h
Z5wpCys4tw8JwIGIoQpOuXoyv16mR01ixDxNTvEUa8W9lfv7qnXfLg9r5gUciTf4UhQgZopETtfX
Vab4h8Ip9m4jfvdSB4Bqd/Br9dtlU7MjssaYiwuMKthkRGbpJ1rqm/7ByNeGCEDhvi1Xl03M7oMP
Jsb/f7gd8tHXF6HaH5pWStcjdAt94mhp7y9ZGQf6wUrRFa7o5gYXXbiXlXut3f//RjGu2Yfvx1VT
pKXJ9wcknBSxe9QAIX/dBKsObAuwiAw78NxEqSkNmuAO10+yiYt1sODnzDyndNokyQJYG3TjlBPr
KiX3q2qS/qr2sn4jm0cLQbnuxlC+7u1wyZGboNPq2HdlMg5yl0HVVaF3oAPTtrGsjaJEX2NPjlER
Jsi4ET2SA5k+CGC/KwgAvnfwTogQf1EK5NPXJ2sdWb2vuz5ftyrk6W5LaXN5oafQ3E8GxqX6sJmK
rOwjrRx/vpSvU9oGhqW0EoIe2getoTz0vuK6e++b6s5Vu+csW0pXzj0UIJJo7Qp6DxWPaadr7vyo
6uvcPbih/KA16Dn+TKCbyBGSsZUfrQJF2yUVfQUlhPFc6RhKf3FeP/6CqXASxHonVxN+Qamrj2Lq
PDe+9XVPDoQaZR/2CJywKUzN1dW8bQvZPYjWbSfcxcWhtxbO1Mz1iQkozhK5Pq7ryd3mmXpuRIru
HnxtW8boU10LS5zC+bWSR3Q+gBjkAiZQS3SRwxr5DPeA4GzyTTYaxNp6qdkLZiXcAvt2dyoib3Zq
OMKqtUhLeTma3EbvClehQoOxy3t3dsRjV0MDrYYx232+ddsslQu0G71DJT1G8ZuWv7vpQqJ2SoYa
jwdtQklxo6sFD26KB6MRcINnnPgH7tvf1BJ/ea6Kpt17lddbSY9v6qR4RriNphMV7KLL45t5R0gO
47OYFoPDszgfX2WCR1dC0zuYjb/qXgffW3gOZyfwg4HRp/lw9oWih7cJXeWQDbdSSFsiqoVfI0H+
O39IdYCYAOz2yV2uxdaRxDLD0RzyTYsQXJyf/mKWTJROoN1RI5g6mmZYJ1UpNP7BDVqHTkd0U04j
ug/8/6xMTlcVqApEM6wEjWyrQEvqXF4wMeNBQv2GqUAykkr2NJ61MjO1jCL2SXKjBWn76DQeA1S0
b4bBC/d9JvUPNPyQ14rRLWUOZ7w8HnlU5gn9yAtMy/UImAZWq+KsC3l9rXfVdWQOJ7ltnt1eXdgQ
s3vug6nJnnM6YKgokeOCGZVjN7WX3cvp0K5MMVja3rPnhzIbwkq0u/yEDR60VKGjB16/Ue+SY1gt
uGFzkwbhk85kMKHwVibXj+OHbmbVg3+AnBil3b2p3EpRvcpLfcGJWTIknx9TRRxQGjYxVETPTq3e
COUTiH2oFEsoirkJg8Mqk6w2dOLOyfXudEEVJKngHZxoV8j7fiEpNPt5kif4SIivfOoZ1rtRGA/w
JEEN3LfPTv4XDyCg3T/0VVBT0+bRlI0yKegz70DbEWiMg5s9d67W3uoFNJDLt8HsQ0i/c/SBOKrk
ASaxStajrZp1snfoS6FaOQmQvS4Mi3vDqbrMVgLJ9nxv1+m03vDrZq0FNDzJQlF/V9p6SWBm9GHP
c20wH0EKjUVLElTK5ER1np61NW1HDnUEYpAyR7XylCHbSmZirg2jicf2KxE9TqxnmmN1C7fW3HnG
Ki4NEIAR1XK+OaEpoWbsmO5B78wbKfJpDuSsvWh3ecJnj4DBmo7vIAm4iR/vxWicD03iHcS0+mUG
KQrA1nuYU3CryoXMy+yATNCkqgTNEcLK+YBSXmStNQPvIIVWs2nzPnuoaat+3ebtUvu2uRt/zGPj
XXDts3jnpnqhbvLeZxd5et09lBHYGS1/1Eq9X7uw0O4KN1fXSpH3CyHL7PalKS2yBJSFx9rUuWFL
8PVcDDoPtFTymHnWOoKYU0U9WoDZuqIMGRl0TzFKC0aNXK3RTN46vfJ1/K6JfJdhjNQNkWzaZFED
LzWzIYtiAn46FKBN4n7LlyL+uY3zwcaUHJQhvOXIJja6epe2ja3pma33V0obLFwJc5cbuBEorCS0
NASfzqdUhhUkhYlMiTrcG+rKiI9fPwGjkgQoJN5ndIDOv0+KuS96PYgPkdfsyvyNsih6si/ykkLX
3PZHPVZHNhAtPFWb3CauTO+uxunjg+IN9qh4CKZaANTz9dEQpHCDSgTmnxoXaoqbuFbYxIeCRkAy
Oi5XqLipSz3/5hb/o5VxzT74t6hvFImitPGhpXNQoRXrqPsReJ6dCL//YjjkSsDq0uzRmMZejagm
SUzzvUOgrI1iVVn/x9mV7catK9svIqCJkvgqqUdPsh0ncV6EjBSpWRQ1ff1dysE9xy03uuHshwAb
2VvVJItksWrVWtCl+j51/3LWImOyvCORIXuXNkmAgGjdRuWP2oRmFGuhOGB33zTNrrx6zvkAbPzl
K0Mgui5DSjHabAS1/WM5K7zmbN4ENqt2c6FeLs/b2YPoraWVtwEu0bfMHPNH0wZn/JhBXci/HQgL
spwehHAjlxvbefafZ5dCG0JAWMO8srHObdwlvYmttfCQrGt8XEllknzOHz2/+wY267gCt8aVYS7h
wPqKRsEDpHeAZAEut7okzZpC8UqUxSNr6CenmaNsFiCawPCyKsRlA7y6o8DOOd7agAFlIzsWlTyM
6hoNw9mFxdsCZV90DrzPtUhQYoDOonisrAZaeqSJoAyRRgoY4MsjPmsIochfPB0ipNVplRWZEOgt
x84bM7BaUcG36NIEsUai/eSKrbMLCDAqwHtLaLC+RbO55R1U/YDMVjt23+X/ELWizPjfz69ctEi8
hOoRN0hvusEAYRL95fJcLbf8O+dYNLiRhEJtfl05aKV2+9LixSOv519efWRuSIryaM90M6huc9nY
2YUB3RooXoATeYeeMBnvRpMBgej5D+g3CQz1kIMJ8bIR87wVBGuIbCASvG63V1qwHDRXJXShjDxg
1fxAE38Hvb2tw/utI6CiGUwB1POgRWXN5K5KzYekSvdKg+7+8m85N7soo0ESDtlFNHMtP/XNHVAk
ycBLE430Prro2WS+NhX0tyY8FjZj4/3RaU7+YYpRkPH+gjwBKFoOgzcWpTGAcwbFjMeJ3C6gIia+
Otb3y6M6d7NR7GHAHl3gEtYHSg15oK4fEfPb/s7KNma6tdjO/qCK7d/kzZKRheQ9sucg+D0diceh
dJA3TvGIAuIOyoY7KKvcz/k1doZzYTBFigvpoSUg9axTMyIxEWozVjwW5itz0zDhvw2I+6TeV+0W
gTanK+557sB4a2+1QA5U0qB/5+PAgEAN/WNBiury6pwzsBQEoMfto7i69oCqx/5raLbc0wfBb2j8
D59f+BoRPoM5c/0YKgq/X/guMsTNQ+CCsKRurlHUnR3B/0ysU+LItUP3xAfCt0y74jCNTX5vpfwa
/dfZ7CqiJXS8oQCAw2j1AMJun1qjBUyEisJ7nZJR7IkgRUgdsGqMWZLtwHxkQlQzTwDzEc621BOE
cC5P57nDCmlzlG4XTnQ0rZy6H+8bnXduj2iHzCGAPV+zedyXEL28bObclC78phbiKoCv1ikDD9Kw
5lwsjWlJEk7IBwzXshLXLCx//+bg0ahCEUfAQm2Hfh6M2f5fRgAqCsQwwNsYq+/TRPmpV5H8cfbv
cshxXskMnstjoKC9tA+jRv+O/iu3q16qGtFt79z6sgtcj4aQHQtwN6TklkkrpOaVwOzcMfrW5OqA
4wi1RcUA9u0QmvjVGBbtwUIVz+6vTN1fhMH6kn9raeVks9MBzld0eB4Kb1+22R76kBtdyK0W9DiA
ICXIPX70QS3ASPelLN2o9MknncgrT/+zPoIQFIEsrkTczac+4nFIi1YDQntnVC8sH45Aol8Z6zkT
6HBAeQiBH/5ZmaANcau6AEwUHVnpJz8pEggS9uPny8547tJAg/4SNqGVHg1PpwPpK2BmJn/OHkd3
jFL+4khkX+8qetvRPvDI02Vry9fWy7ewOAOJAzwLCKxPrXFj5mosgJqz3RLscD2DihM7pFl+xzP7
hoFK8soVcq4uuzBf/tfiarMxolA/l0C3TVLd9XWRhqXRHqd+RldCoW/Ghm9J7wZT20MLFJqngdcN
0eVBn13INz9hFTpZxTTPYi7ArdEGox2lxZVn5vnvIxI1UfegQAmdTirtbVABmQ3uMf5k5T9nUl+Z
xHMnO/pU/mvAWhnoso7IFqsmigkCY1V5ABH0T9u5Rraw3t0AFiwElmDfXko3/jtom9H2GXK96HxQ
HaEbMZrNk2jHKeolA7ElyN7vUb4pI9WWXiBTF1IS9rCtoVFq1P0vUersysqtzjW0egCzvKSDgZMF
UnYd9NrSyNu8yMXjwK3yUA9Zd+eZgoa5BuXHLNxrYh9n7QEvAovAZb8rhTBD6aLllXxM06g2g9Z9
tCE3bB8+5I//GdUbK6vllFY9zZWGFdP8xeYuwEPpsoGVv7wzsNrlbZ+PKPXCQJssiOIXs39q+81l
G+uN/dfIgrlbFAYQ777LLyszbVk5ok4/TDeZqO4dYu88Av3VWuuHEZLnJk2iRCQxIqdAlf7L5R9w
bpB/ubFAyYQfs8bCdZ0vIAqHGn6e6ogLe6e8h3r6etnIOYd4a2TZ+m9CEU+SzDahMf9oTejJFjJI
J2i0kEfSf7ps6OxoUMJmeDdj562DN00HBjlTlj62jfcjFdUvtKKAXax/vGxmddv8Z9FQZAY3EzLV
77rCzHIcKlHa6aMUAk+StMdTFYKHwnyu8wGKIfafxvzgs+ivTQcZUmSTEem/a7fA8lSIKFCIYO4P
RvdSfCrE0WlZ0DAVDF52xTHPzSRKz0h0ILwDX9/y92+WTFW28vnQpI8DhE/bT7L9DA7Jy7O4OvD/
M6KFMRosMT7qf6s7OzOHBkztqBVBut43n0v5sYfR8n0PzyJMF8BlCxnv6RBKM50nBoXRuJEcCtSf
LH0lRD0zgKXp0Vr6HnFhrb0tL0tNLOWwuBg2xta7djac+zze9GjeXOJra517N/3am0xOWZz397f9
B6EYf2cHKE7IY1kMgJk1eedo2KVpVB6LSQoq5y9Ii19e3TN73kenE8BHuADQIbQ6PaVLpD2lA2BU
NEjkT2ArLRa0/GNBwzKKEyvLHL5xU85GUQ68x/GVlzuIW3/32uwKUP3MMsAE6vrgygckfs0h2BsJ
Xp2gDnl0J7Tm2ckNKnDRv8zV/0ys5qrgqqvnESa4dbTRgEfDtNx11yrDZ7Y0qgV/WaBATYiNfTpX
zO7rpgcqJ17Ke5P9lDSH5vnyQM7MFSDIOH3B3IodsU4RmX7SzS0qnHHXhU67h1rk5e+fcSq2XPmo
QqCRBKM4HQJ6cf1s6gzsuOq3QYbAYMe6t8LB+FioCLfCkgPpBQw3WuaBdT61M+Y+5VbLWTz/7LKH
/LPuP3x0wABFShTvB6yJvTpeOfXLlnLfj0t+Kw7NteaK9+uwdKotYmhoLMfzeeVQJp4LNfoF/Bjs
v9MdvUZz+c6TkLFAzfGvQBAESNYJ3ZESP8lFY8W6unF+W8ON6W8uL/S7AcCCiaf/QroGCvC17GBL
xqQlk3Liuk1BEAK93PljT18bfoQlXhrS4E44YVdTRNzeT1tpOnGRB31xKPwrrvr+FYAVxjazl9Yq
FOjW1xvtea/KpJ7jNNdRATEbme5ANRwQcSybKcj8ezE9D8Yrp5s22SfNlWPrfWS52LegLYZcKrg2
14Ckns4gQSrEHJv0yWmtKE1oOI83MxSwQWD+0LYR6Gv5R4Ny+N0CBUXCG9Q470GYJkEXfWKNsVtu
SnKTdVcOmDOeh68C1QOnPiM5qnNJnELXU2zkUaLvHHUk6UfDBgwBlyJwpEhFouy9CkuScmB24gBH
n1u/TFtEJvl92bfXZc7F9WABIBkMxabvmMosDvVe3gwjnLsN0BwJObEQD5iheyBzbP90X6l0N3Qs
gknx/WXbZ+cPb2sQTkCgD5HF6cEGfuHKqEQ9xrZmn/sJ2c3Jfbbbaxz1Z7avbSHo8kHC4yBaXc1h
MUHuERi8KVaN0WOhRHvIs/yaxO0qDfN3HuHayIrAFRbk1elgBCuI6iWZ4r+K5h3OIuO3IaeQGiBs
mZ4uz9zZIb0xtlxNbyINl0NhvAS1QZwqqDwXEdRjr50Yy+31Jq30n/Es6WBcPWh4WI/HbPHkYITC
udmzn0Nd3s13unmtzSForTQsJh4UamuoK3H42WlccItotgHPwZpSuB+QEUAxcopTrWTg9u6nEdph
mVuFKHXuVG5cO5mQA1iP1FsCNwTlUIDCZb7W7OtrSETTbJ5jMndiq5Js+gNma49DHtlswbKZgbXV
xxyLMb+fs7KJiMzzqKJoe8igRQymJN2HYw1cbOcm8wYZuAk0qdD3nktdokaEiG3hX272PbrXg9wu
9TPXNiSodd7uRWH5Gz4o596ZBvPRBrVi1OW9f1eNfr/PTf7ZrtXwpXDs8VdGC7anXJDP2eT8It6Q
byBwJJ/cNCs2agQgy8MpH5p0wNr45Y9am5CZBkazLiJd6VIE2Vgk+5nVxZbwrjo0YnT33Gn7oNPu
HHUu2ByZmKZNY9DqxVOZCJ1GOmDgs/tHuxhpYFuFHQ39BAHntK7v9FwxEPi4bKty7R2THkLxZlXW
EaRJwW/NpBGYhTFsvGYR7+s7Ym2thIDg3OTTkyekeBqMVjwwZyoCx+F/Kt9AtpC2+UM+UnSVICEV
JgaYiHgGNrMKWNO7ws6cTV1kLBptOkQN9OQ3uu2+oxdDhg4tzKj1JzPCmQp4SFoktyCSM+4LqzSe
VOHccqR+6nmjp3I8OiwpNoJlbpCWLT+4vJv2NkJ2lGPMLXe9hdLB/0VpMUdCtiIAfQ6PcimMjTQo
pnSQZMO0yr5Cqae6HWlpIGkBsZXAcUfPvO2EeEJDmR3m7pg8ovPzh11lw37K+rrH1CsGJXnkB/bE
0WnQ0fSVTS2O2XGov5qz8Iewqxyuw7adX6dWUhWWpl88EJ8MEWD51g/w8ionGnyLfRM+N14tAA43
ZGiJDMnkeS/WZJU/Eq8wPzFfVbdGAW9sLPa7Ncruy2zPaYCpeYZjTJuk6H4XZCTPSZbMtwWfsm9+
UTn+wRa0i6inRzdyqPAD+KJV7ZGH+pP2s/s0KBTFBWdDVPgT36M20Ieu6N0d0jjpU2lIvw5YI/Vn
5IzVD1GLPjRIirxLaw3fE4W6KhQoSJTgbc9D6aUk7Mfcu7Ob4dkjY3rTCjASPdSO5jtRE9DejiB2
gN4IP4xF0YJTs3M2ZodTNl2cZKJeFY3DFNdO1WOexc/MnuS3kvv6YYGdBmhKNF8kiqLuIQEQfzvY
tfs8JZj7wEUNEcADnd4Ts+Sf8qb+Znl18UXV1muWAOEzDVMd9s4MSfmBqG2GVZrJSLdYpPEBc8u+
2FNnhRBiMyPhVF0EOc1qC30zP6oy45XO6CeNpk5B40zoOkRMjD9acJzyvGOfwcgmAlMXZWSgA23j
jYb6xrEz65B5Bb9zmk5joKicdf6AvpYfnvzR4xQG+XfQ2795TueAgl4jModCY5Fr/IdU54GrPLkz
C6lCf2B9NLtJFdGOyW03OXlYgrclxDPG3Np92xzsijlRxlPvRTnSOPYi4WHOJx6WynbAQOezYJiT
PKj5aIRzo0A+JLz22OqBhDJ3ZYaTUEHLVwxiB8L25ovqHfLDRf0ymB0posKr+9ASOXhhUjHs5twv
UNQqnQB72AgFlUVoKQ2VxUY46hkNQyq0EuHvirytwlZ7458ewcFNi0fMD12J/GBbKQ1YV2UccjdF
F06QH9/j4DHCiqYD2lx787O0S1WFqCbp20I06Q9KcPcEAs+p0JbtvGOt2x9t2dBdPRBvM+Rm/8XS
me7C0a/NiPR9t+PT4O9rmjpRU8n+GaIXfiCzNvtkFZ3YtQJl7h5E+zc9EFyPY6JrHONk3KO07IfS
1Ma9ziTd5gTg+MJ1p0eZKx3pzocCazm7kfazKu5J5x4J6FD3nSbzhtdu9lXxodjLaTLDUdESIFjD
u5lEVR1dlRhBggoCgCrNXP1Wdo7DbsplRIzukZpjGcqEPXJiJhFE039BbE0EYiiBY8zzL8jxFmDS
IVCKTdwu6gtHbA3i4dRg5XyfDZ0IiF+ZQdY0uBjULO5U46sQ76I+sHI0eFRdBm5CJyk3Kq9qVEEV
lce2sfCb8KNue9npregyfTdbioGpx283NsTxNuCymUKoElRRSidnz7lhbhOALTfA9CFI4qb+hts3
30ypFJt5xFvII7UTjoLITZ3Bp/vKcQ8tgKHh6DqQQyIg7E+BGbprep2HbluyUDHnT87c+bn1eftU
y7rYKRtmPd3SrZ8YZcB4Nn4uu9yLmqGbA1BEGPdJClykraVxyFjS7Wqi6k2KU+/IOjFs8qJ3ty1Q
9VuFg//QLvQkpM3cgwORpWdd6CEkCggsZK7RHlzDd1TmWRsv7d1oLiCJQyZ0uIRDDRWd0VY8AtAJ
MMKkc27zySdocccfNPHKcEqBQ2IVdCGKAYfGRLL26LLR3MimzJ6URBebrZr6qa3yGpwfs35pWpS/
zMl3Hltl4keXbb7pSd99z/SUBqM/NQEzoVYraTfsSm1xdMxisgKL8XJDc1UGWc3KQ24lgIfaVXNT
l3iT2RMT+xZOjC0tumcH/ek/patl1Ldev7cEG4LEAgmZnPWvitoqgB6XDCwTbjZmlXmDLZuESBha
29rL0h34xHB2d/68BwIfmwyY/EiWnR2ORTMH9pw7h64k/T2CeNc5ogY0DUEqE7m1lfucSV4fx143
m6oz4LPujA72pAJZpjbcY83tftsU1Av83iruZnQZhq6qvYhUtIAAF6IrMPwaoT3WCCF5+ZqVBsDD
zuwckJ1Ktg3wMNvBd3RgGLkfTKWrALzRwIDVlG3q0WXQfXV/+nP/s0Vz02vfJyZCUYEjT1vGru0r
iZoSROgmUYNurq2dGzml/E6RVOzsTFefs5kkoUV1t8vy0g4Lxdqo4UJGBpSzttSo2l0JqaVbRAXw
wQk9iqNOjS2Yi9gGKjyPmqeMBuDlEWHetHQnkgq6YRXaNqNpuWzACoY1nUbEEGPmPI0OCvZORqA1
ADAdCZ0ejaqN1Q9R4mbjJlFK7EuV6niWebKvlFb3xQxZIdJ27j320bQZJecPlcqM+7asUlDWWmQr
TTIApI664QQdKC8ockNGSGfUW5l1SRdp7ennCZw9Oa3C3KYPDeLLjanT4Yvri34KK9CIfbO9ScVm
o7NfTt1lX9ns8g2VbI4GI/2ZmZkZJGTIQ8Qgdlg2zA5Vj1AWADprD14dtu3axNig5p4GTa+8iM7+
uOm0GMOkQAdnXzt8KwkIVsAt5uyZqbtNTkw4HZ5sgdlXr1PF0P0ysuLBR1tZZJcpCubOPIGVpfaD
EfmTDXcqsknNSWxcylMjHMzaojunnOZ+C4L/GmzeYxI4Kf/CZwdtAV3XviKMSOnGQZkxTh3Z31Ko
XeVHyWRdI5iF7BeKnDqSDijVaMvUPePer6HNhqCu4PROUqfbUY8ISgHh3CdswLVT4BoUeeVuJtl3
BzR56eehApTO41X5alu5d4tSRvfJ60h+VKqaY5dw4QYZOIarm5bP1EB5LmlCqdRshkDKyQc14kBI
rXkMNdIiuFKgbgRulQ7d1DSLFSiTnhCZga4tqfNtioTqbTn2/os286QO5VDr4zhyMOV0iTE0Adhf
xG/QPOjYIWgoyLmX3XRNjwZH2XMRDH42hh3af8IGEd4uqTqyZe2E44EKNwQzlx/Nljns86pJ9xUb
VORk3rcOvnCX1HUH+qqk+DyCD+i2TysIqhZLvmjqxUsq9bQdbbeK9OzbYOxujE++VYvY4kSAz06k
eA41emdPpb+xeF+99HmDV/hclCGrsyXo0R7Ukig7pt1cbipefyGqVZtSusVtKXV9A23J7g4vHo47
324eaN6Oz57b8IPRSriKsrNDQ+Uf/F8ySgdbQ4gQe5OmU79jEPE+4LnVxE3dILJvTR9aUs6QbNKM
93E+VSQggyc3ttXlQeHgiVEAu/ZiJ9Taui01Hhg29qfOcKtNmiZFVMohjYRRgPpubPobI5vL7eT2
05Nwiu7JAVYbx6djBuWg1bbNktCX/gE9jJ+zxCGRlhCT4taQhbIo+3trxFtJ4TgM0RSgtpaVO9tF
Rj60lTHsUtqbUdKVv5Os1Tgs+uZYtcK8ryxfhrmhotEFo2U7Dz1kv/zu1jbT7nteKgB1RWPfgWLX
B1CoNKMM6HFc1WN2TI0qC3mX1gCVG7vUJAFIcuuAzNZ8HFDw23SJbI6Eab61aQL+bUBHn1AaAJwK
cPVo7NriZgFibPNa8tCfB//WrGUW1ZKxbe8KXOugm/jkmOUvKTr/wbBxzLmsRtgyNARFXTs/TFz4
363WLFDQTnRkdW334Balc2OWrDt62vjtehUOaN2aRzna4GgfpRMgIZdvZwrJzxSVlpCVnRPQtpo2
rtYCfIq+uyHjaO44NXQgcl/+cSyN3L/NyUPjZvIoKl1sMz4YIeqB6UYNcg5whJONanExCKpKIFY7
BKEMEpZoLmvjyqTznkyOH6RZ7Udg+iRhxtL8ADl6ejP6aR0kQ50GAKzXr10DGgQ0MCeH2UIX3Wzk
85FZU/Ydymzu1m/N8Rbk9n8mmeUvjk0wlzT7PDBFtpVOfmqliufWlnUM9CLULEfLiivL6wOEo3zT
W265QyDOw4XHNUJ+ZIjQEGUHJtbnoAWBuqTbkKPmoPQLkDkx7g1kKUPdDV2Um+V9ag7mIUH/2oaz
iTw4HZISrnSqG2Sgq7vekcNjIcj4Qjvzee4KSHnWRsGeE+Y82L1BXkBVY0I2MK9A4idZGqfZ8MrS
dLyr0OoRSif5w8pM36DzbzxafVMeHFxZoUjHIaggemZDkXBYKD8LFVaYHALz2vAObsKHKJMSshKl
rMNSGH4wqJaHiaD1jd2Yxq4vDT9sar/fFmmShY1NP9so/uxnkZd/QIFGg3nqlidXmm8yyns8xdrm
we3ACtRZbKZBVZvzkwtBuYOrTRki4jV2nlf8afOM7XuryaKRu4jLhLJvGnA6bwti3qb1UIQ+r424
sftlCr3p0DHCItD7fS/Qr7DL8fjayjbXSCrYWZibSECVJUHEjRcYPQLTML5UQJttk9nAi3KUxdeM
kPYLUKvu0cXe2KGm1wRVw/oHgngqEFnCI79pkN7qC3MPifX5HldqE/SicB8bAbE5vFyTm8z3rU1R
j2TvdF7eBIOlUkQXXro1eFshDMi7QNQF25RIfgZcN799oZsgxxbfE+SZNhDBAMvC2JLNXNf1IwLm
OSBAJAWNAY/ijA6B1Y7mnY8+htu0aMXnD2ZKl+Qe+9vgb5oL4P80U9qOg0tn5s8x8M6udTtXV/Kk
55KHiwoCvozuZPDWnX6/VFy5gMzMcafvR3lIrSs1hivfd1ZFxgGSmb4p8H32kCfheA3m/C4Fj+lh
qDuBXA39Re8aVEbPxx03JnM8VDkyhUfb2E7yGtbt3BjeGlkVMBUt6OD2MJKlYUaCa2R71z6/WgIG
0JgaO3zeQ8qxemz468ddiC0FHiDazQUkfbrEk9dMbobsU1yob7Gyv3/462hjQJMXGEP9pa3x9OtJ
O3Sk7V0jBnnkNwvpIWTAPlpdRA/vksZHkQW1ZFg5NQGJ6SGrVU3jxCgeUAJCXn2y/1wexhlHgg1g
ElBfwVtk3WOKCgKzgRakMSi2TRW3JTIVny6bcPEzTyoSyzBstJiCUwyoKn/5+zdFD+1UDkReKxpr
3JFgaXqmeY8cff7NQ2/rlZr7e1DVQgiytH2gmRHJt9WxMSHR2Mx1SXFBjvus6I9zoh/RMfrJUvyn
MWmkIz8qYLt0Wi/ASBBiwyZ6Z06HZ9Rk9KXT0LjiMsiPKf91efqWbbCePpTHsccBEwJcYeUFuZUh
nikTL7bKXzPk+8QUIJcajNj4hoks0DWKmHUHBXALi7o86FyXqvxC/nM6IFozlpep4cZl75mbxkrQ
x+22R5ogPVylm0z0SNmWn0abbIayTsLLwz1zKgBKhNc7JhX4j3XRHlndjrjYzzEgGuE0HKX7QTmU
/4zvjYXVudDjTk8HabkxB2qpgEt6/+Dw4CFbqlOQQQV64nQCKwTLPrJJ8AgIO6PGMjio4ICcn+sP
itctxT60fWC6/gqvoGZ+amkyEfcPnrZjhRRaOgUEedzLy3EOgYAeQpSwgUb20LG48ga0d7ZG17RW
PKNkxvWuKOOyHQI0Fc51s6WF+kK64quRODvFyl2KfJ4z/r78G965BErdOMaBvgPE1abrWCAzGopn
LJtidNKEWVrczra6Uk48awLyNei2Ryc8sISnE1njLYZcgj3Fg6r/GG1y9Ap/d3kU747BZRRvTKzK
2UAaSZ631hRn3XezBGtR+TCWeZDS7WU714ayurXx/vD9KoEdtI/j6SwQeF85ZM9ZQPi8qEqaqFKt
qX1SAB9A9CBgYUkFcvTYo7P7arfCmUI2OIuxjRYmN9yz63N1apymKawhbpXHS2DNoGXdjK2PFz9T
KijTtNnnsspvptESL5Ur/K09lD8uT+aZsjaoyRYiCfSTWWBCOfWLgvBSomsdUAfkQDx0efoWAl9H
Brapwj77oPrJsp8dG1aWnsW/fV2n5tA2bnnatYeYgn8YVOejhlQbcvhKf3Gu8ZC9u1cWWwCPoU3C
h2OuN7bXQhrBrMYhHkfjs0X5tnXdNqAoVCHMmGRAhzISbv7TnK/Jt521jN54YLIQvb6DBQ+OXbdo
0BxiDYHwQXsQ9TRDtzwkYDvqH9VQhglpNpcX8l1ggNGiiWIBFEEC6107QdpTF2Ulf4gdUENF5VTc
u2ApTysQFPodel5wmEE+2vog2/vfBaWgicIpDfZtuNHpgjpKaTBdMPBp4g4o3F1q8UASC+9aM8K/
Vh/Ud/trbwHmLI3fCH/WsVbORrykPRv+iu6zAlnBa5i6d/Ei5hEofxTbFngjKuqnA0LBipa6r7D3
8aj2GYgvOiSOuw9HAYsZ1Nlw/wP/C7K8UzPYAoBbWGqMZ8eLxpk+gGT+cNkjzpxiMIHzC6Dxpal2
dR6nE0GNo+3HOKsr/Tj5yCTjPcKfL1s553cgXUZtE+z7QOOsrBQsaSkl1RjDJVEC3dN2qacda61D
Tfdj/3rZ3JlLxnlrbnX4d3rqJ5E0Y2ymgHCMv33r08Tc7Sx/XrazzP9JUIr1AUUigKeIsc13zWva
qFnKaTnGSG090aTGITy9ytr57CkTemciZL13XwBTHV62+z44XQw7YMnGtYAG7vWGqvI+z6EIPMUC
ypJmQpAJajaUKmTqfjXspUJsyu0fzrU+oXNuj04AhFpoB3iPgySE0U4JE5DE+cXEq4W2f+prjC/n
Qi3IAsAVgbSEy68Rsa4hUL8c5jHmxgPFCWwpEZL8QSduKDwVmPOjW+5t4y61/pDh8PFeKBzFOJXx
p4PHMujnTvecM1RtbgvDipsSDK1I+nKR7i8v35k9d2JimeY3T0G/a5a89WzFfqHQc7gj1uNlA2fu
6xMDqziudexc0xRjMCVKR/Y21YcBfdFSvmrrSmhwdiy2CV5uXGN4nq2OKDDoWbZEZTD23J9u8v0a
LvHK561VAmnM2OxPZY7PB7Ulgzm/ln4549JocsXbYTn/8IxYBfaid1DGQv94zFpAh5tJmy8NUELH
bDDplQYLc/nW6rjwoOSMGB78HeAIW9maKlXOZmXMgPSzwBSvjn07E7FNq89O+sufl5pZs/cBbHOu
pFDOHL8nhq1Th5M0s/lI9Ry3kj8DVrxJ7S/JEHeWgrjcXudXnhHnjifYQ/sCHAOI8HUnXk1ADtXk
ao5ri/9wM+NHDTEMVLJQekh5IGS5Q7P2zzlpbu0eeJfLzn/GZRaFFGSM0EkErZ6VR2pWU7/QwGBa
6JYB/dmVu+XK59d0YX2ZiSm18HlkDZCS3nT+n3/4/Qj58d4EIhePzdPF4koo6Q96igsOzdjRQMTN
/WtEMstH1q6Ihon/N2Kv9lXXG9JgQwOgagIDADI/lRl9Qdb+15ii3GEYr4TNMij9cXd5dOf2Gwhj
kMdzsUbvGDzaFsUDM5GA0quvLmLsbodi6mUTZ27/hZPmvyaWFXxzvDrKdcdeFXMsvMj53prgWd8r
esXHz7oBGvFxcIDwCVHmqRFlFpatZhix54hOEBW/Mk/nB/G/76+2bDIRo6bgLYqHetuzHTe3Axjd
r2Xtzq/G/6zYq1F0/qTLHlbsZmPYgfhqXxvHWQt/A9hFeuddZrVyJ/SKp3/f+4Cv5376LbfUvdnS
zeVFv2JnzYvlp6ly5maaYop33AjyPo46dkBTFf+LHbzZALX23hOrJKUCvk8Djk+ruxLAaRUDoHLZ
xFnX8v9nYhW9Mt56oBWFCQ6kk8qqgF6TZjvrXAgb0VBvMUSwK+clAD5USrpIwiB8LAcLmB03gsr2
YLX/MBYcxEilWlAwxIF26mAZeqKniTgoniB9Cujdlc+fW/W3n1+9K3I8WlkBWCvw9l5k/e4ByHX+
4TRZSK4wSwhvUIQ4HQFoaG0xycqI0yYSdcgPgKC4197l55Z8KQ0gkfl/pJ3ZjtvI0q2fiADn4VZS
STUXyy6PN4TbdnOeZz79/9H7nG0pRYhQbTS6G2ijGcopMjJixVoIVNP/emrE6qQpymvqZPYERklu
ik1kG58ub6ulRSfzRucl6VjSDcJc2Ynnhb7iy65t9TdOVN1GXr4JHeXGjvaXLS2NhpufKJ68lcPz
6HQ0oGdJQEgjJa3K7g4KmlU7n3zjCp3skhXYVmjntZCXPdNbk5GiNqWQaKqv99INAKTLg1iaLtZC
MeiopvYqMj2YKeAIbzImd9QAjvrlNrGsmza/NZuVsHBpD5OUQUiUZ6RNpel0ttQ6M3RUcwaXkv6m
i39kIHyydOXJsWJEdI/gj2utLWYjOXzJ5ZdOJymylq5YNMKzae7GQr5W3GHE6llHqDKwItU2lf7F
1qZca1tbXHYCPBKvpF7P2q5U8nURnXqDawMSvq+nQj14fvvv5cWfz4IYHrEa/zUi7GCvtLy2Mnno
pjGpx/JbBuig0L6xMk7+HlPUTyGwpH529gDp9S51JgvYfzSMqJ7J1YMjKa9dPj0hcfqpAgN9eWiL
8+fQMQbDDzxkoqspkkqv4lKnM8ooNrbCw1BbccqLJ+evBZEZOCYLWNOMP7qOdYik3QSVD8DAtQBM
Wdxt5PZm0lZibZGd20Pmu2h0Ji4LRniV7afeHDdJUn/xq6R58NoSJA0FEzLHqf1VapGhT4FAbNJh
sA+t09Je0+0iK21XAreltxYUWzMegdwMjAynx7lDPS+WWsoCRVr9kyrhk1G0wVaymnDbUA7bOAhf
HMosvf4dDi3eX7PCjh39ogdlE4xuZfRbYIk3q117f7h2xUNhzG2W7BtKen9efUdxteWErRPQZ8PI
vJ6MJ0C1bLTTPcG2+SCPSv2AWITzDPKdVosQfMyQSelNlMY0x6PoePDVvNxKrR59u7yjlzbC3CVL
VX1+x4uFGGOC4BIxAk5Q/xB8bcudHNy8wwLMDpCUwKlNpu90TcOAlrYQVhlXAYQa2xVA3095vYZm
WTo3CIca5L1o5qPX+dRKaYMk7xx8dDIou2xq7kn21g39FleKUszpcXIdfw0Je8W3s6zpIgx5I8AN
Od+BjXoZ0gFCGUf/cnnqlo7DTHRMjpL0ELT+p4PqQ3/CX1NSzCTpSe1RP3KkA9xwr6VC3Sjpoy+y
HH6/bHNpIud1oo2VzoSztLlfdoFnV7REJt5LrsNPKm9gJUdH/bKZpeZjwpb/2hEvVdkZI7Uaidpi
REtzGpFqEGkOWspy/NlKHrScDAsHPrrvEvmuaNY4h5em9ti8EMWnY+l5gOgmF9RqPW6r6Ute3yvG
LlU3srUSPyzdGtyHTCZ3O72twt4M46EMzVbloVjBPVLozYaXY7gyoYsDohIHaz1AH/BKp3vFjkIr
d3zWjbdXd9AkaXrUSt/belpD+ihOrJtI7+OPdRqssYYsWiZwIdRz+IcY5GsJXXa6wVRW9W2lNtuK
usGkvoWKjtKuq1groetCeEGkb1HfpBw2PytOB1rNRFGtB+bLkF553KfjvqgemFfzavINexYiJhKj
H3km1hFOn96YQw1fguzS9bCdql+0QTTB58vHYGFr0GbNtoBKAMyAqMBVy8oYjyCR3Xx686a90d+9
4/v0v8+hPi9JkcW5yP1U6YZScWukQMZNaW/+t+/P3uToWpOryc9aLVFc1Ym2sTJs0Ex4hwUYG3GD
hPncUIIF8h9pMmqyKwfxBvH4a+VlZoduww8HMwZSfHPR5NRAYdd9mmqW4tpPY6RtJDqfLo9g/oBw
9bNV509z989StqcGGrlLak/vVFdPYmvXOumdFxl067YP2mDcVkYTb6vemeiFjL9etrzgy+E9AlU2
V9goWQtDQ4VYzqQZHjnRitBvzc+Sc9NlH95jBFwZqspUnMQiqBZ7SmQNgewmcovOyjjetZ7sbQNn
+mRq6UqAuDgiSJ/R5+BYnr2S9N5RJRlkmdvW5geo3D/OnYQbKY1eRnuNaWHBr1EE/2tr/vOjvS3V
dLaqQ8ybv/ueJN+V6hXhHHAiMFakcJ1dnsWFOAypQRLWsBJx74pMOZqV2VZlgTTtSiA3qrqBo3zT
BVeKT/3Z7JTmQLNCGDdLyJ+OSaU3xPImiguZ1mwdh8by61O7JBUQ8AUOMvszYbNXvk4vPETg7twr
YDxEw5o6zZLHPDYgeBzNnIAVNNrk6uXe7O+b39evAw87PA1TZMEXdjpBQ9VbzehR0oq+jfK9rbne
mvbL4gBgBVTYw5SgxeS3Y/UBumbUk+z0V5FtjGRNL+v8goTMBUXrmbCYf4s+X1G9JIJSyHoxQloF
/Hvf+RrSyq0Fw264mtsOkBHGYO7V4ds58855Rq+kEo7mS67chw+hd/VuOv28cATDHpaNKePz2aNN
K/dazLRQLp+Z6smygUCj2CZeLk4xmnR9N8YL7T1BBX/E9NL6Pp3Vd4pxV6jyzmx+KXPvtPSg0Fiq
DG/X7rZT+8L4nHHMaZ/rjRfJ+VTS21yF922qXO1aMALiZq7rgV8SAc2d02flFDNIJfxQtrRnppvY
er08kD9Qr9NLbkZV0psFHotIQ4SC5RNgi4gQ+IXcfLmvutTswfVpxsegDaMvzDLtr3n6wRnr5nNb
qBqBaBEGGylRvO2UFDTiN079MKhW9Qywlurj5EXhl1Zq7UOjD+2DHga+22RtejdFfnow/Co+FBoQ
N3kEcUCjuNrcEorU487IxuF+IHa89Xnxb2rwEHcIxSY/ujL0X6k8DdTybeULfOrSF380YEwcg8Lt
Aigz22pKNp6Z0KzgT/EmQ/MbzaTR2vVxq2QHLp6O9rapeI7odQTKrGufhsj52OTNv2EvqRspkBM6
5qawmfbkwYK7ahz9bzmM0A/VaLd3qKGGYJ260vx3AEv2O1FHaXd5Jc4vkjnHIOPkyfDB/yvc+VZG
t5WcGqx2+ZLQNUoz99WEkBz6IxPi002rvSoLCkw4+zamXWp/eQRL/ot8xCx2htz2WUCR58zk0Prm
iyz3+1C6ncrfRdpsdO/epwvxsq1zZzwP5a8t4QAOZaMnfoWtsbMPPrRNprryLluwAEIC6jXybASB
YrlIyf1MK7n5X5RuX9wYa0Ra5wERUTFefjZB+CCyQlp+QbrQV5BNGT62PIFKY0b53OprWZylYcC/
SgQLBeXMrHh6L9ZR6JeS0tkvofy9e8jsr5fXYWkYjIPuYyLlc6lP0vtSEfiO+aLA9/o62BP0HVC2
v02J1j8bnZyscE2pKr/31F+hd8TlCJQTdD14i9PxeG3rd1NSZaCkyvK1L8Y7xaZD+qYK4wn2IluG
vSn7ZstFfNNPcf1sNXAoRVkWbLwGmjI5JF1Q27XzMcdF2Te2mZT7sdIzJt+2tlqhxj9QXFBfZ+qD
bS7l7dvlCTs/5rNHhyYLFMJcZRF+v58oTSelU/oCaYA8c8vX2qa6uriCCB9OnXwC0SKQg9M5Coi1
dRo6oxdLLrcTQLnaHGCT2F0eyfnOmq2QiyEeWghXsirI1ai1ohepe1CcYNtP17tELBCSUrijBeGs
oyfw/XHQ5Sx+0VJ5Y1g0/svtph/+vX4cmgHVItjW+U0pRo75aFC8y5OXMdzmr+Ma7/K8oMKG5YD8
/fw8jUevkUhp+qA3+LxnfJvCG6l5hEzjtWwOUXNQyqvdoo58LBEdXovElbjyVFOsUR7YXWqWPFk0
d0PEdu1swWFrkW+mbAtRvdiYBtWmFdlNXr8UKopfhzy/vfz92R+dThff5wniAEUEoiuej1CXg9DR
ovpFUevoqZPt4E2WuuA+NszqUfe6/k6TZGszBP1a/9j5fp4tz+V6EwGBM87BQC/UOmnK+qX51SWb
6NPlca19XfDD8hjDzhFV9UsZhVuzuevekQ+hFEKfCeEDIpz883SjOXEChwUu72WAr2DcRNpaPLo0
BFwWq0K2kJkSDormK3qm6Cz9WD1L3qOsra7A/IoVFh/tJ4P8AIq+bGNhCEqrwrlg++pLg60bP+uN
rVfBxrSVk9Rybv2pDd945+Vb+nf1bSHxytg6TVfy6vZQPsU3GNKP3HPQTJS9asvJ/sSOURCR9TuZ
thGz3UvUUV/jTrV3QR7Y+9JJJMggxmRHxSHaDpr60e8b49n2DOk2CjKQe3C1T58GxxzNjZKr/m1N
X0gBk5wFlWIeTQ+9Wvaf0oY7vDfDHmhJLVnStq7kcZdVhXX1y2p2uiZenVvQOiNIVTkLaIYE6kug
7koN7virPcjp9+f798hdhVXR17U5L8H4MdW/6MaPy+fgPEg8/b6wiZpOibJUl5SXPgllt6+a+kkB
MQHpotxpNKsHavgMsXh5tdtiQyHYxi2CCs9ZP61cBmo7NmPpttOdFb3Z5cqVe342Tr8vTFtpV61X
tHy/o11XwX0MK35xAV6KBY41McycbRKzA3XgD/0AAzfw5g8J6AxjgDgPGocExjfpqQwSFCC/jVm6
u7xef8DGR2eSBAGyexhGEdqBCF88k0Xsp74CScirpwTwD6QIURcjpIB5aI7SZvDG/lmJc/umbOVv
URenW90zX+Ug4vdoHUBsOA/uSlQqdmlmf+QNGu+01of1LJ2ah85vP1kJvGWXf7NYozr7zXPUerSJ
FWgkDCU1stdCL2DQkr44TfDglcoXpIr3ldZtMxRcHX24tVPjEUTQtp3Uu8u/QdgQZz9BiMFGx4sR
qmDa5OmbJN1rEPP9bwaEC8XogkEO5jG2n2HSKuOVzwtx6n9+P0EkD9J5A4h1WS6BtClgaXnNywzW
pqci/dBi5x1jODIyT+LROlURKoqhjBF4BEeTLtaVzbs2COE+CWG6q5N5EDOr37QbYStcE2oW/NnZ
PAlbDSZO2456OXtN++9Re6cr5U1bPupBvlelNVyhmPY6MyZsKhsYhepUGuMZv9fSg2cUkDN8zsjV
ps2n3HmBAnZf6/92srUP86+Rv7+8XPNYzlzB0XIJW25Qcz2RPcz3xsbS6MC8T+Ld1K+40kUrc1KS
ZgG4jMUIs09yr0x6O3udki0qbUpxiFui/5vLY1ncGgBauUHJGZ+1gJme5JOs4PjU6Y2q7J1yn6/x
Ii+6gCMTwnRNUw5HnW1mr9Bzxt03x1p5Cy9NlD2DvrnR5mhfeEpCOVSXgVLnyB2+6MMB5M9wqKKV
i3Npf0PFolHd4DGPItPpEYXMyKeCxCAK+6WbHjyVjpr8c+K/DdD0XF6SeT7E7UUNhfKQPSddxMeL
3qpapsdO/mpBtejnPtfbm9/f1+PPvLlNjRW8xJ9ffmbOpF+CagcEdCK/fjmRMfB1dnPiNd3G7AuY
VaPMqG75bcUmGeAcDIw23k4kD6Avs+sdQMb+kPYw4XiSlNw60LzAeciVYvdpcG9qbbKPDTvZgndL
tlJQQDbXymXxVhdG/1FBZPUGRmHruTbK7INcl29GVMY3et38Y4xJ+4bAlvWWmWa0y1R7uBuU0IJh
tc7KTZnbcKdB2fuzCqMG5bbSO4ymRxtVQxahKqbsjWbpeq0ecb5/7Rn5wBaDnpMitBCqaVB/+mNF
jTsbPnvpN7ChK+7//AyeGhDcP+ARu5hCDNjjAbaZHQyNcrMmXrZshIsMXC4pBFOIzGBCSyezcWR3
1LNdOTXbSfqg1ysXzflRBM8ADmuWSKP/VqwCIvFkNqrUlq+sylYzn8bsU+188vR85YicL4mqkJGE
fwxYACDAebBHF6asNkEnsQlec3ubmtuxW/n++WSdfn8e59H3p8JqgiHj+3Mi3947w42TrcBAFofA
AwbHheo8lYdTE4OBCqHkeOFr0Fi7mp6wIF/xi0uDQPpjLptwts+gcalZyIFeZuFraT+E0SHLdnG6
8gpbMyG49s6XYqil0vC1a7dqDochj9WVw7E0T8ejELz7aGVyowWMwqz3TQqh1+6yt135vi1UlHP0
BbXcRNRPT/710xSO3ZUIeGWOxHt8sEazgrE2JKX2xSz+7apqK68l6ddsCIfbLgtDtRJstOVWHuFc
u9fXYkhl4Wxzt3Lk/kO2Ip65EW7YQiql4NXKYX9Xii1KuAjuRMg/ep9STd022h187m3wuzV/Sc7v
LLwN2n1c1fvLC7Y81r+/QzibjtbVHhSeweuk7lp1bwc7s3uHCRpaeefBH3AO+ZRIloxFE4WvMJZr
5qHzPlZrXThLozg2IRx/q+o6K46DkHfFVoaasLld1elcWrBjE/NPOHJiXqDXlQRl42tofVXSGym7
tcqtaRwuL8fS+Tm2IiwHt4HiS6nPXHk0oN+Wa2oeixMF0oMqBxooZ7dvaExjhBps8JrLd9C+FvA7
KjfvGMKRCWEtNBK5XZ2o7OwGfsWtnd2+4/vIU+nEjWCIdSGAqCUlLpvQDF59cyPJMGyv3FaLC330
feH3O1rR5qTDgtfWeaY4HmXPNvRU4XsOxZEVYTshCGKElWcEr0ayV6OHGI9vr1Xh2ZGnoSjR7pEJ
YS/1IyRbVWqxEF/RbrPtLfDZrF8xMl8Yl4wIj8feToBXZ8xWH2T7spHhpYLc1fjR6jet9QqbXZJ/
+N/WX7gljSFQAvAuwesw7uEQj9Zc8+IRPJo24YrsNBoTzWH+PgrlmmteqdzHc/tkWcR6uRRmjh1a
fB/azPp3ssb4s/LzDeFppTWRVVURCzKpm/Kr+c//NPmGcDWqcaPZ+NrgtWnujXK/SsexePjgzKLl
jXINsL5TL9v0tW2NKDS+Unc1SrjpnkNolbUv7xjFkRVhCw19YPVqhReM7a2RwrS9u/z9RS979H1h
C9VwueW+JQev9XTXuVF6N/QrTnZlnsQ4q81VT697RtADS6OkjKZO/7vwvl49DsoC9IOQqlXmnMPp
apRNDLR88P3XJt+Uw7YoDkOzwqewsF0Rv9bIB5IL4FkoLAVQnFAvglaie97bONavUh5WPO3CVKk2
Wh/8hZ0ziVpZ9+SY94nnDr22G+MHJ/po9bcp5LSXJ2v+pYInPLEzj/QoQFA0ye4oQnhuIn2nzImI
xqvq5DsTPZeh/K7mKxM3n4RL5oQLRLX9AekGzMna1zRyveAwpt9i/RF905UL8Xw3zxhOSmj0YcFx
LELsPUjTpjH2ZNcwbxFVsLJnSOwvz935LphNkDYjJ7CQdDJ9Xg0QNClupm4tX79pgrUIccWCCN+f
7CSq0z8Wwm+zBMdaWm5pkkCqAFpB5IoMo7AcSoP6S5YNijv6Jjgo40ORjrdS3h0uT9T5qtNors+Y
XTKM4JGFE1lEdFaA3lPcHOYexJoOUlX8UrzypgcWWdbtytlZHBXsDw7dWpC3iWWaqRjGdKwZVSp1
90bobexMRh/j5+VBnZ8cMjYycCKaK5AAFN9CcOsDIA6IFapgeIjK/kNtVQkZsuln7xkP2TR9tIPr
05zYpCg/rxUPE7ELJwg6p4r6hEaCFCr1KU5/jHgf9KZuKy0OV1zD0uYDC/nfbJEQssaaVhlRHiiu
U9810wsR0uUJXPw+iHvg6dCrnvWmGGYH7JbElxvrH8PwZ0Jh4rKBpX0Ag6rK2aQL7IxqBGqVEiSW
Qed+iLiE7QXmAR1ZqO46zVzZcotjmXPDcIEA+xAjgLLvC6WTmCvdrHcU4LeG9p7ZOrIgXDlof6v+
VNpsN7n4GET5R0qra1lOscOTy4b9hcQUhCaU1c86EDW572OpsZgxE51vPeIGCORHeNY/SYG2sZRJ
3/pV/TufaJEJghBJwPzWK5RNHUkbsyxuLq/f+R1Iz5UCgEOlGYxOPsFtqGHbye1A04mhbcvPEg1A
iltO71g5Y2bvpFFKh75K2OXyOFpd6xmKG2lBemsPKOOVhbXWGrG0Pwwg+TNXARkUsWchdhDWlumU
ckN0xvw3rtx3bI9jA8Jc2YXXdbgrxbWix3B4uBJj+mdjHH9ePQ0TKt3w42qcFHfywCXs8qtDW1b6
aHqERSinzujgxVJcybrtirtcXvn+4k4CZYjEISTfmhgMtMWQxWmrK0jrbZvyUDsvjvKIMM7l/bq4
yEdWhEnyypQW2EzDYZbRTmnD3b+Xv79Qy4cigiZFAj8YUM+rXJIREXOAFQnTL4byMTNjZE/cQH1W
w/yxQvbWaLxdlwzIFb10/Uqed2l0MP9BVwqAD0yaECvkzYR+ND3Krm3DiOpnu9vLo1sKEiycDm2W
FiB/MUeKRGZeJArNn/GQe+HGkO1qa0hx+3kgQNl3qpzdGehLrQSkSzsDd02/tQPw+AyDmkVKW7fA
qtw+A4XW5sn0ZNRUv/LGaO8p9rUrNcQle3NPJvVD6FfP2B7CMQ60yq9lfJl5SBv7tka9zNxH3sps
Lq3WsR1hL44j+Pl8LOdxeV+nuLpF/eXz9Qs2t86wWMhAnQVAJbqSk6PA8uKN+cEIoif4UtBB7Yan
RDUe0CO7PsfFlB0ZnOf26K2SBEoU2DIGs/qr0d3nZrkrxrdO79/hS2lXB9sMVw5tlaI3UiWv7C1Z
hkCu2LbOVp7y3eWpW1odwLxEV1T2AY/Of340Em0aCwp+I3mmEAmaAm2h66tXBDYIEPM2RV8MwvBT
C2iVhr4xzfu6L+ifdgtTQfTxn8vDWAiwjo2It9qYNJUVBRjJe9pmiZFRtrUAKKjq/j2G5o6/GWx7
1p4doUAbp3P51Wlua+mX1zxU/dtlEwtLws1Mrh88GXRVshBfxXEahpYUa26qf/Wd30DJLn9/4eDz
yIIkk8cWLUbiFZQrzVRJEg30Uf5U1V+78hAHBjrUHy6bWVgSwiWoJWe2Za47Ye92ZankI43zbog2
DlJRX9HNeIcFOoFV+v/UOXA63VkoDhkjuSKYAIbiJkz7p2bwbspqre93aSAz2B0eUzCeXAqnZgql
0u3R5q6bpCd5Qr9zirZVsVIeXVh0GosBdlGiACUuvn/zIZu0ZuJO8/JneXxOfl8/VRoUWNQs0MCi
+/t0DKbkoEdr032foJGHTIqbFs6nyZNXfP3iVHF9wVsAOQvGTs2MaBDbQ9uztTr1MErdPi6ar2EQ
r1Srl8IPiBcMW1HpxkcRR4gxgabGlZn5+F/H8WYFzXGrJeEdqI19jErppomC28xHqKiYHrMq/wlT
RL1pYRy9PKsLgQI/gx3IjPJyFGHxgxkgeO5EsHt0w75PkDw20s9tZH7RvID0/fj1sjmRtXWOfcH6
cHap3UAAIzZYdvRdeEnXQNZAV99+KpToV1s5HdrnjrwLyqG7GR3wWYMpJV+r1jJ3uaf31SZH+fgd
PoQsykypRjvLWYOiX9kVDQD8Ej8YNrTlbUbP2fop/X1rPbEixPY/g9Y0Da4mDJ2R049GGpQ1usyu
aubtU+DHX2Jp8JFXjNvgkJh5/pxImnkvV3q9bTzT3rWS9Y4nLwefJzWwLqD8oi8zvQTZ3ZY+5qEO
bjS7eG0062qAHWt7ZEK4iLOedqhaoxOblMDGHJ50R9pVPoKD/hpgccnVzM8POL7oEgJGfHpIg8lB
WllJJhddUH/YJFey3v5ZMIIjVouDAUuTcDjjfiJRNcF/2W87/9mSV+Lk+fo7TdyiJDxzusHsRquh
+Ex2It7InQrHkpIUoMK+h4l8UyofU9+nRfYDegWXD93SbYk3m+eJvkBQdaezhbRc4GReNboPqvVl
D3XPl+u/TzevgQOhJksT2un321Kn/hc3o0vHbbMzg+dJfQ7XmkAXlpzdpXLD4EHmpN2pER5xg1V2
o+FCmOO9RdWny2NY/vxMWsFVTxwmzpHut6ZETzQKJ98z4y4kZX/ZwMKa8/v/Gpj//ChKzbRaqpIM
A7iCQ6VWjKLbOfabanQ3A4SInervLltcHBLd7DTR2XM5TT21GMR2P8phYpBTvQn9Q7py3S9clGTQ
DMSj5lPPO/P0803fVVldNRYaVeiJb7vXLHrHAI4tCFMWd0Vn1kZtudn0K6ZYE2rWyqKsjUG47NvQ
hzCyriy39W4U5UaudvXK2Vi2APoUSnf+suZFOlp2zdOMnKy65Qb1PanZPH5U14giF443C/HXxPwT
jkxIWSmPNZk34JTOJpVmb6jH37NP1++mYyvzrziyYiS2OlUTAwnlWys5qGtoiHm7CD4R4UQUAhSI
zkGnCN93zDwDdZpYrhH8MPN7qLKL8If+rZqux6dRzaCaQKJiLjeIDQhKBuGOneWWOyXfaum3U1yf
lDj5vrDiRdkqJv7Wcj272/byTQ2Y0tN/FePKbbs8YX/HISx7UyNR1HWMo1cOnX7rBcgm771/nPbm
8sIvbi/uDkWjKVM/g82jdSKNJHxMVzL+Seg/s19ifXtlF+N84TJpf40Ivqr0WjXTbc905cb+EqTq
LZShPy6PY56P8w3214TwmItGVQ61XjJhprK+lV2897NupM9oraFqye1yG8IFPStuIC52elCG3Edd
CfYAV8o3Y7nz1yhHF8YB3yc5L4iNiSjFB0o5oYg7jB1Eas7BSO/aX9YahcDCCCiHzVTsFMZoMRau
WlWvu6aHDtBtERT/GYYrG2ppAHAmKzZ/qyAKhIvDLGUHhViDm7AAGB+V26BCueDt8mqfj8HBAjcf
vmSmshTGYMILJSMFrLr1sB21jdPdXf7++SBmBsZZmnHmfjzDRUwowiMPRnq6prsTaMFNrsYHPzCv
PuSYQQ5kps8l0hVrlDY4/bxSJNUdB/AX0t60XlPlsYkPqvzp8oDOj/mppXlCj/x70JhynFdYkoaP
TnmfAtRWAFOi83vZznkcdGpnntgjO4UZSWmeOKipQAijay9tmWyKxh20bFdVj831KBn6S6iXE2Zr
7GbxtNhOpfuwrKmuZfnsAiSz/SckKDfq9OHyuJY23JEhMcWSj0Viy7MhD5Xkof1eAYS7bOHc4QOP
gVWJnqIZkSNu6Z7+XEhySwPG2HI36TFiPlH/T9HE+7CL/1Gn/utlewsjAvdD6nZ+pZyLuUmQRXat
Mgyu1Vu/EhNXY0VXl0FmH4NyBSVSEvgiOZii5TqkavrgRsaHYK8HK2uycEgVAiNzfvgQpGrCXmsQ
ulUDn89bX+L2sQqeknhlTRbn6MiCELUYVpsOqQd/thfHm7b5OK4Fd0sG0GKe/Tz/wp+dHhc5sK1Q
UzPoeFG4Lxpz0/lX6lBx95IUODIhBMGpb5sDzZhosBA5NtOuJz+Y9CvZloXED1YQxjbJD8KjJi61
n4+a2rXspq6+QyA+0zZZeTD9gy9tOY7GeINogrlW5FiYPeprSI0C++LRqApXjd9VaVw1Dalutd/a
dUvr8PX3ABZIpFP2Blwm4uM8fayVVkPQIPP/sYMMnNeuiw+XD+JC/gjhLpK3CMvN+U9bPd0ESaJ5
SdtRqymKp9EY9zEtWnJmbuTkzm+f/Pw+6dK7Ir86kMUq9Q7S9zOzjJjPJdFrB4NKkr2OEYKdup99
qd/Imf4dIpqr0+CYoieMiJwKEdnw0wGqoZEqcpuTdHVus+53rzxLVxKrzrv8xIRwUqO4oLemLcm3
NtIu7senuo5X9sLSboMFgN/Pjc2DW4g5SilVylgKyW1GnQ8tWPOsymv8rQvXJ4ElzDjUbYhvxFJU
kPXaNOtRu1Lv7FMneUlLe2umEFKW3s5TUMEO63LFjS6Oi+IBaRHaVc6ObixFPPMzVkdr/I1BhvLX
5f294KbZTCSOZuIJnhKCj8tNuwvNwhvdPHySyxgZ6mjThddfNfB+8HHCWiCMoiNFEsKOa5+UXgKd
UFRN23TtobQwTScWBD861pMUdQoWWBH7W7vWxTr/76fvl5n7zKFvg5QOsmfCBi5or1ErQ2rcwCjv
8zTUN5GSQxw/PpeR+mz7pbmJFR0NkrVEz9K46D4kF0qnEkSkghMth6DKgzZrCaH6bR142/56bBJD
40EBeJY4ACdwevw1zxz1dgxaV2r6jVE/jtJh6Deac3N5ny3dQTOn78xiTp0YX3NqJ5clQBESdjQo
ANt8L9fmkyzdVs29aU+3ShPs4iw7+PZEg+JKV/BCeK3NKQcuWubxLKNMvWqSfC1u0SX5JE3xNmnv
xxZkW3I9OIq5PDIk3BWj1swJ86R1J1ODgTnfRAkEspcncmlHaHCN0TAq8zIRG8QpD4VWVCS9myZf
pBgo28pZXZosQk44nwh5ALkKjjRR28EvYkp8ZWrvG3yp0pp3mm+jfrHi2uadJR6q+epGg4FS3Bkr
FGTBBmTPWef29YfJ72/i4ocvUbzw/H1YfLs8a0tujkcI+FZevzOO4HT36Xpq6lnD7lMD69YcYBtK
o/yXJMsr4cLCFUHp4q8dYQdMdaf06EK0bviv6ddP1U/te9PnT+XPd+wCEnUW17YC7sIU3HaTR2mi
FUPjxt0ONsY1Fael6Zr5iKiUIJKqif0NfRymXVbXrduOiTvQD+eV1QfLXoO2L+1lUB1sMxnfQ97m
dFVMgApqn5qclzjY/faVtTbxJbdNUhPuLDYzBVZx1fMwUfrQa105c/PoX737QgCvtI8F/VjRdyvb
X95kS0eHrUydnPTmLKN7Ohxb0qosSfAzXo3gYPCtKn6mE4XjtXTBAmXIH5bM/xqa5/XoHe/01LbV
ejaUPmt1tNOz4XGavFvNLD6VWruR/eZFj/N9ClfNVk9+Rb65Y5FX9uBCGZ2fYZJX56E6t8kLV0ct
F/bUyFxOmVo+GU3z1IcZVVx5WxkmTf/NrklTRDHix7rLnA2w0dvQ1t7eMef4KoohhDBnD/OiV5wq
bzlwaqtv0uTW7l4t62vurUkx/vEQoreynRmXAHSLfKywlzozMQbJw4MYPQrWfvaQj8Nb0Xd0QFb9
Rh7NXRrpuzD7Yjf+P0OLRJyRooQ+ZdtKtn+qMqpu+fDc2pQ0lZktN3mxUuWmltfYBJaOLrgf2gV0
5Ml5QZzujTbzKbmHTEhi3ublY0wXuB1fDyybqUfnxAGkl6TghJUni+sYgDZHV5efMuWg/Li8qAt+
gbQRZRtAZVBni/Fijqp6C3PfgCh0vSm+GOP1IGMejLg3LlEgmqY1T+LRAZpgJPOMjN+fx+G2JB+2
Sty34Hp0dIQJeP6kWMSmilSO/UIu+8GVEm1r2Snp6Ndm/KkZb4H8jzc+2OXHd8zZkcHZOR0NyS9y
J7Y93vil9CjV6sZOv77HAEldPBzrLno3apzQK/ry4Br6TeXshndsXF6hoJqJdEEwWcIAktLQh8kx
O7cYvM2zrX4qvZWq6ULAgQV2rqUCkuexI0yR2ti5Vcod0i/RV2ly9s3UhBsHYGSc18GmM9bksRcu
hGODf3ILR2ui62HchJXSuRbCPcmwh/R6W4Qf5eb6J/yJHcE3DXls1RXc6W5sO0/yaN9XQfsWONX+
8g5YG44Q3FRKr2ZZP3Wu35NwU5/N6i3rvg1rLE5Lp99ATIZ7ZZbbFDOHqgkBUlsTgaL9PhmPXr1y
ZSx4SHpo4AOlzkItRwSz5VMfFWXQDq4+dptaBcIC9KP+dnmulgYxy+9AfUQcJYtU0KY+/r/jmE0h
0qcf8nylOrFkgJQe+WjiG5qDBBfsBEUlJ33Vu21AeFkHh+t///HnhQCzsrU2yqe6d8thN1nbeC3C
XDqLx98XzqIcgrOber5v6+gBb7zsoCj3RXHTr5WcVww5Alypr3JTiWjWdbV6VyVo6L064zYxyICu
vDKXDdF74/C4PS8RZHZjSHaQ964JA7Sjh1sfFb/Y+iDDYj+0K9traQ+jucLLCaKrc0bdPpf47+HA
6k/fivijLT8W+opTmVdACHh4X/zXhDhxdC3Ug2N3vTvV4QGqs6GhMXBb5Q9J8Wia4aZf2xJL7uXY
oODFqkxX6njCoNn9SJOHPnzMy2+JsnIJLM/crI1DDfGcEVgaLR2srNy7ksOlTPuSHsClTcvJO84P
l83/NyOcH2rcXgIWmG2X7yaDECls7y5bWFwf+jzIR9EbThP36W2GYoMyVD4OoKzk/gE4QvlEmvf/
SLuy5cZ1ZPlFjOC+vHKRZMu2aLd7Oy+Mdi8kQIIEdxJff5O+986RIIYY7omZ6BefYAlAAShUZWUW
QaI35dGZHA1ZNnU4OO3sHbJ8tg63za/NI4J/pCaBzr6mELXmHPn9CW3JVfJJU++NKRy2+iq3TCwO
c3Z9thU6cAHQVWOt+j7naah5nzy0Stwex9o5+o5mBKBRv8aZ21Nd2qzVUURwvrdhr26Esmv1AyB7
0eq6zNI186GbjHPCRY/eaiD0rNqH5EbZP8zFz9mifmX/MEGT65CPg6s8tD+i2INuFpAuy3nDysgg
pqILNe7AMBfgNiqeJtscToIrW4TuMnv/kt1fWi0hXAkaAVDCLMt4vkwKIMfqhDKMO8y7toUowTPS
/TuklgOrCTtNBAUOXmNs/QbJZQUSH+q9DSWJMSpZ4pvaGx8fuvKn2qN7KL+r6y2FDG1tp6AJZikP
IBq/Sj263JvLxkCrkjD3SecEVaKdjN4O8GwGaeyDSfbodUVkCgbAH5Z5l9fP2LyBOSEsMJ6H4Q4B
SciLrZS1vmxQ+YAF2TqyEwbQDLjIpXlzyiSHoqO6vOJN9uAR1+/Ug6qMz6x6U0r6bPdRbVU+cx6m
+pFUbyJjgPYOPhfNPjG8+77nvtKkkL0+jT19dlstSNtx47xcX15M3wKDQOuqnDpr8xICtRqWt6Zf
PDfzZ/Gkdi+irndQAwo4pIBYEjXmXdL+NMsHZtzzMs6mDI/xMtS1JmoKO7Ac6LxUiY8s/bNNn2/v
4JVjYml5WPLyi3jqey/wmf8ljTtOCUPvw9C288sMOu+HReYjsst5C9GwnNrSkiHfgbafJTQFll5a
MpoOitW0WDKutPwhb6F3ONFhvrfmoQ1cwdtXN+/5S6N4ysZpv2r5nUITyUtEF4uPnw3S0nNLo6ix
xKMLpjBbDbX5qZ2fyibdjSC7EM1Hj0XkyZH9A9gJOH3nqgBZajk1OWVdTNyjPh//3F6yq6seX4fI
xOL3qAhha12OZhaKOaq5hnpKZXlB2eeZD3xuH0ABlxzAF5pudHxcuYhkT75JxlppR2/s4hF0lFOR
6X6pApGA7NzGtF0FgYuhpVKEbNSieCBdygtQM+/GqY+1erADcK67R3Q/GL6rkM/6kM17zPcWTml1
MhceO7S0oIJzddZ7Rc8M2+xibXpoTQjw0aOoPrcffnAsQzszI0U0iCi6QZ9gxiitUDVzP5u+3/aK
lVVCEQ+7a0nLwDkkH29to+CaJprYEdmXXtTFS8mFFhheon27bWllytCSBRVfdEYu2BdpH7vMBtaR
lLCU2D/AN3VSmHeXjEU0FP0W5+PKqEwA/4G2Q7gCELo0qpIIzUlrq0Y/3nPVPxfFneq83h7Ohgk5
z4B+UoeyCiY05b6FZFqtPY1b/b6rNnQw+NjYuEv+53LLMtQ3M1InPG6JMyJXwoaIa0XxxBLhbGyi
ldXBkeC4i0gvGotlP9DTeva6ijco5kbCvbPEoR0OU/F2e9JWtirAAuheXqDhCGQlH2AJR4LOpk3s
DcxiftVp06FXIDuhIZVyrLqsONi9IBvAjuuk+fsdtVDKopKMPKl0QiQz64mRYnDFcI+2DZ4cuXNy
NOzXk4l6S/ctJ6ekvmPuxuYy5atrsQvybZRD8Ay4ynqIvhhnRa+a2O7y/A4quiJwHXcrZL8Od8Fz
gS2MevLSiYio5tJNageq9KMtqjjtu9dC078OuhYMRhomoBUH3CUPs56HWm3NgQfl0NtLeu2jOsBa
4ARG0sjC807aaloCGspJHVmc0iHM1RQcH6r/cbYkdCOfWZF3m2mwqk5VwWKvVD+PyIMlwo1uD2T5
oRdxhmRC2myZZYPLb9RYbLM/c/XSo1INvpe92T/26T88i50PI3Qkg1JqL+OGruDBwOLMCDzN8ZWP
qhjhbsKsYbvBLdByC1H4S8cQHq9bt4OF6k9zLDZ21bVzX35c+vm0c0s3n/HxXD/OWjgkL7fX4/pE
uvy+tGlBkD9B+QHrobj39etsHxg9mPxw28iq99pIIEG6G/9q0gWb2p6SWq3BYurcp83DnB1ta6O4
vzJPS14VvReLwpflLuM8iyLb0itzm2YsVsHc6A90w23XP496LqA+wPrIiOmGVqZtKDmLJ6h36o4v
sq20yvWhjXNlYdX8PwvLLzgbANOHAYg/xuJCt3dTgaOFZQdOnb1mJw/zzDbWfW1AAP2iGAX4NwJi
6TTLSG9XLcpPcVe5/mjkUNUObi/6dS0XhyTSuMu7FNRlVxGjmlTuSKcJI8qT4+SRb6lgD4nVg99a
PSqdEnR2sTe1/j7TlEgTUzDV1SOxu41H1OJc0olz8TOkiYXkcetVucpiYQ15QMh0Amo0aqtu74BJ
D5D736QRG1fSNQvz+9jR6omYAlQiV1QCIPV1lXZgsTU48eQVh6wlDxAK2DXgZJ0FiyCI8jhls695
PDRaEeQTRQ2ZnjIwz6pNHtXoV/ZvL8jKLtQgEAkNRwvA9as7pO+91ha6WsTa3ABYEYOIPyz4VgFy
5YCHFQ+1NEtbeNMlx+qcCnJejlMAkvQwu1BgOGX0JSvtgDe5340vTf7l9rBWDeJFAuampQ9ZhkKg
/UYRbKAshsqiM7R+Nu9qx/NJ9tiYjt9yFZmE/OMHGojtIXYOtZmVbhlFqcRAOxwHRn3oi2jWUvR5
b6QnVpfrXxsy9D+t8PjpbIwrQzrNzWCB/EPEloDWipWFghHIT/QALAmby2PHFcjC2swp47T8OtVf
c/Y51z/fXqCVo+bChLQBiTCdXButMu7Vw2/d29/++tYAlr+fnZsdNlOiNhhApj/YAPpCAkyh/cZZ
tnJLXgxBul2qQaeaUcNIp33tVLY3WA6OrTlItzh8twxJu6dummbCHVfGVu9nRpgCRpjfMWPLfZdV
lc7Ei/FIF7JJbEPkJczYog/y/JdTQK3SguhotkP6O3KKN6dG7hCqde5Y70u78G22L0doKFcnr1eC
AtGv+qAy4dvKQy0gR1d9x+MmGAfH97z8MOdj5Oq1P4GHuLzT2U4n3avQ5p3wIsiJ+J7+G8Qhfpl/
LSClXOolUlph7WhhOqshhWaXa/1Shy95mfo5fZnVtwmJja7SgWj47GWPqrZ1+674KLYaMhtLCf1a
rowME+TMWckXjIGtV1Fr0Y05X7ewsGvqS7O8nGysrLnktpXzWNemYHTRI7gFRF3ZCRjDvxakUDFF
v/dcOYTHlfY6JHsyfbWU6PZm2xqEdFr03eB4blPwWHPfdP2hKcPb319x/4shLPbPNvPQNSpXc3x/
VB+LEZjZu1ns0m5jNy/eLXn/hRXpyFBtq59MHUvhGPYRiS0/TfaIhXyb7xRljLz+7faoVu2BHRE6
fsiUXKnXa7laKKquV0Dws4Cnhe9UsWrv+JiEunJMP9yhbwFSjdsJrT2gtAF67HISLWRMzG5MqngS
xtFsvxfswyX0xQJq/yDthNo0IIGXFmbdwDM05RyP+gfq+N0WJG3Vzc6+L42gm9UOXbAVdqP1zSze
qnwj+F11s4WycuFowXtaOs6NohdT3ehwAAjsVP0L0b8UNYoNW+D6LTvSaW6OCIBJosEOTjji9Pu6
Pybuk9hSvVp1MBskFlhuhHYyAl2hbQ4CHJvHue2j+tOKQ6n5nH5VqkBstfGunjJntqQtqjFieGmF
uUtmd8eZCPshvxta9+PB6sI2+Z8hSXu0FJy5RMeQlGTvcsufyrCjW5T20vosCpFAyWGLAAi8EHJJ
x1kHfauZj1kW46UCvYTxpRDklFp56Hn8Y3n6K1PytA2pDdpWmsW1YwR2+iMzdk7ywca0dyN4YqMe
CPmoZYte7ktnFmo6tiI5taC7topDBXDq7aNM2plXFqSdoySTlXDUMk5DHw9zRN0v/933pR3TNTnN
ChvfV38zGlrDxy7hq5+/bKSz+2VWbdaVDT5fJq9dGph8A7q05lDnC7C8Vc6+b7dUVZmrJafRPrbF
vO/MJMjpc2EWG+60zMPZFfa/A1kOeQB3cc6rkjuVCeVMd5PkZCWPinc3ajR0ew26mqfE3Ap+V23B
o9DIgLMFfOqXgyLGpJZDYyoYVPboZUCW8WfeQZG00iJ9SzB4dQaRygUWGVmJq0cqrwvV44WlnCo6
RSjTRdxMvmaV8mtM6/1tX1s1hVQOeng9ND7JpToy1H1JcG6eWEsCI33Q2zlChbUgWyRZW4aWv595
xWiB6NEQMKQX90Qv/aK7q6wumLaox6Wj+d0p0AYPgmzQoF13jXLc+qY3jMlJKNkdZ/QxBTamndON
VJvc8HRlR3IItIFYVuL1yQkJjdcsJz9G4jaATXqRwcSjQvSggtp01Rq7Dm0onbGF111zSKwbQk1w
XYHhQwoPUkspSlTMk5OXD37JR1/heI4pn4vhUJSfbjvJe0OIvNPOjUmDrZaWGh3yhae0hB53YZop
EBPOL07dHjK5A9nX6J8OjJqgVm1onPsoXE8Hr1mOL3iUrw/QuBhRV4icWa9+kcz5qmjsCFaSnVqL
9iGxdaiZzYX+YGldETaJQXddoVjoKnAYJlL1QK1lgzdYdF7ILJNDCKdMX+w8T+5423hHNiO54qHb
yEfjBkrOeZscGjXp/QGaEU9ZSb0gmTXv6KXsB8+n5ih6NDCITtD9OIHQPZ/y8a4uzepptoc2SspO
D1BGTB6bvPgz9WTXk75nPjqaoIhG7eFJ6VoeNPmM5IoOksG5bLs7vfd81UKz/TwBHnGkwhuCzJsN
IFIya5eCqjyqzJQd8oF8mxW0xKEUhx9sizdHaRufkVk5JSVRd0KYaKhox2xvCsZRIp3GPxaBwNft
Zb26x9B+rAJZBtAH0lRXxPZo4LdSj7EctSrfsJ7LLYjh2vfB+AVYFLpzrjFkrBJZKXIvj03EfCeR
b1QFrk6UpXvaWLKLHjC4AONdnii8zWpvSvUibqwfUG0cd56+s5PX23N0vc8XK2g/RzodqppAr19a
KfIx0esZVmaz9ptPEw1teizSUG1DRdH8sRP+jCyu8cEeDHQWwK4LADBoFoA3kJOnwKloFsjyYBfb
43Vs7m6Pa21t3jsml+jvmjcxKUp7KpuxiGkaT3RHyNuHv49TGAlWLDx+69XrKLXAV2oQEif9i/m9
rjdo/lZ+/sXnpdMvz2dQInr4fMZ9apIwm7ZEU67uEbB+nQ1APl8rVnbaWChZbCfmfduon6aRUt9q
PtgXsawzaFQWJkSEFUup+tK/dIAi2tJkJFZbUKS5v7vhgfCNxV4dy5mN5S45u3sZHZxSFBWJuwlJ
76H0bQIV6mEjV7u6JmgBx0B0AItkKgXe2GTUNEriuha4iV7VaiNwvdrwC+ExzhHU1TFt+PdyGFCr
LylVXMTdg2+K5x2I/TZA3isThTZF8B9reDksIJVLC0aCa6TvcAy7SjwO/3D+m/Ubd+nKLF2YWP5+
thaKm+tNqwnlVBSgv/f5VlZ+6/vLEM++b842EAgWvq98mo7VRgV+9ePQ5F3QDcAcyUduR01lBl5H
Oakk631ROI+K22xMkFw2WnYEYnkc6WjIX7o6pWUWSasXHce5ZE5s9GsH0nfo9knuXXTe7tBJnP3A
VVj4btfxoGJ03pWq3uxzldLA0jj5qfJOCw2w3kaWwEHhKzX4b2+fblfBl/QTpSeUMSBb27RFGg9e
/bOmbRfV/fzsKNqjqJuAAAF82976vP87JdJVB/xtIrScpLFDsgjcIQEZf962sDoiC6lf4EcAJZGv
OZ1TxeaZopxs++vsgayGHS0tDQV/8aZvt02tDga0LojENHTpyPifdDQJE+6YxgmdPxfM/FQr4+62
idV9/K8JmfCdon3X6m0tBePhg1d+UeygIH8zYWcmpBuIoGWajpUKF3Bzn7W/+qwPnQFE+d8IKm5/
MRxcD2ASwnMX2KLLPe10dp+oXZsiqQ1GtPJen/90yZ/bNlYd4MzGsmpn5wavk9Iyqj7FHaGEDK1T
2vhWNdxvh+NkfFBF/H+3OG4KtFACr30V3ED/lyBmwBZXZitM9X9Gpu9qNfmLaUP3FLQOwSEE/LD0
ajFm4jI3x5vd1ZR9Ot1Z+R78H/vb87bmaudGpLURKcnM5Vw8NaDRBu7jrSXTD3XKPn6FY6v8OxZp
eRQyCODZkBLg7uc5jyvxxP4iSlh2I+gVHYC8rujZB2TndD45ymngAw1mpT9o00BREtta/bUDAHxb
AF4guwn8sXxFGekEPHqDs2Y/WV9KbeMSvwoTcDhr4DYA4amB6rscJnAQUXakx1E2zN4TquWHlBj3
ZM5CdTSDv1h8QHJxo6MVA6+Ey02zsLFPQ2LjPtS+29mvxDlk00aiYdW/0CmNh5qqLm/wSxOZUs1d
pje4DfN9QtDHEKVbHDGrJtAxvVTlAGE1paOsrjUTRDSGcmo5ze7mtJn29jAl+7Ktt5Kzy8V4kUhA
TA2tO9zXCLKAPJcmrHCnUe+qWTtp/fwp95gFKZv0myjJJ5zYvxuBxNrkaltwjFWr6HAwADuFIpAM
HCxRjBQWdP1OvM+iVN3TcvKt+guFHoQ4imyLuW7lKAWIaalzLWxS0Fm9XDLLTVJlqDz1lFR/0tLx
G0j7jV7vG86xRvPzbRdcrv6rGQXKHuqOAC9csTAmEAaze1pqpxyl6aNjII03k6HYNVpNfVOh0Vw6
VgSCFAKdNGerzLbiOiA/XxKimNfrPgJg7ZsxT6l2GrQuUPVvTfOSoOHu9hBl1OlyXYAFBXokS40C
8E/JQVPKM4+0mnZy9ecMyrv9eK9Xqp8OO+qABTZCEO1taca8e700sSgkI3WBGHSB1UinVJcgqVag
bf1kVmiPnZwKgtiGAr5vYDcPTG2NsGfa51ywZvCdRrT7oevKQIiu/e027hTapNKePJ41vschNpOr
drfXm6z5Phht96lsGuEb9Zw/jjWov3BL6S96LcqdliKyVmcGR60n8tzM9vdprtlhciY9UNV+2CEd
xgKHz0MRVgWpIrtRodoh8ilq69kgfuFBOHjCUXJKhGJ/6qF9E9Qa115vr8rKMXsxP8vfzwKGtDPU
rDU76wRUSNhqu6wCWRrCE+/jZywekwvDN3JJeFlKu6noTa+aGs09We6hAnIbr4EtAvyVoVyYkMJ5
jpCYFRVMIKFjDIE93WfznfLrw/MFNRBUEJARAzZMjrCp4Hk+ksE9ufknUzuAnBe6wvCPjc2ych5c
mJECha7OoKZUwEwBhUBkSzXjdzaGU33ifPZZ/d3dksqVIe/L7rywKG2UQgcSDEhC95QUXiA6Fyof
WmQlJOq8yk8Y+ot2BnLUuvY2MVBRfjwwAusl/gcuo0X3QXKPqXZSriuFe6qJdZxq+5iQ9nV0SXh7
9dbOINDooW3FXngirxgIs2Y2c0fhoOiuq8CboqRufQXyJha4qO3sh57fl6bls784YC/MSjEsywVt
8rFxT071OjR7mgFX//EI48KEdCcTQRSCdhz3xNLqpzHnb8NEognsNrdncG2TnU+g5Jg9a8HWn2IC
jelrVRzqJVmu7kcjum1m5UZC7gY3OpYKLRhyisIhOm/5rDsn9Dr5XH8ZyGvhmn8xFrAF4tBAvuv6
taziGHfQBOmczMGIytkLDKEHnP1otwi937n5pVsIVw+SvWh+RJex7N5WZfQlVVPnNLasQzei6wRc
iOGzwbwsmm3SfHNMouwSTZ39biLjzkqS9EDL2tvPLQNgEgPIdomiGPegb6rvSiBWgt5waASoW35P
IZxxb5M6Q8LO1AOhG/N3y66mwK6BGSUdjo5+atG5W7sAYA7qCDBaZdHmpRuE/ZsWVX2coF+wwxMx
37XcRIbCoVbY9on7kBFlDi2XNDtaOdOTJii5mz26sHH05Kmb9RSZG/As8tZWHmnTbwFoVhwOx62N
oAhcekD8ylGDk4GfOjFIbFkCUcKfvKt3pnJsULi57XJrhpCohwo6YtslRLm8CfXGwSIJGDK0t7K4
r8jPZgidrt0ws2wQyRXeo7z3FotrikW1b1JmCo3Eoz6HiZf5Fas+7tcwgWhu6VHQgAO8HInQikYF
71MWE5TXfFvlB5eWnw1HOSh8C3eyslEvbEnHjj7XBBwDsFUMuud7oMQO+KwADWYlYuNMWIn/LzaR
tEAmFO2EomC71uNns9mb7UNjG37f3nPxPLLdh70B1FCe8d6ltHDEXM5hlaNBChGefRpo5RN2YNUP
uLo/ai+37ay4A2BOQAcg7EedWy4QofexobQ17ZOwqiDT/kElb8Mb1iyY+PYiHAK4vOwNzOopnfvU
PWVB02e+t/lQWnEBJBwN0MuBR0cFx8DlVLGkBzakynB3F76ZhzQ/qO5frMa5iWXvnkWphpdzxVxM
tNpznvqOGiT0If328aVYGk1BG4we0KuEhlXQ2RRUdU6N9aIk8Qf7bt4DLJAbLEgX/P8qAh51gstu
aOG+BmKN/ClVtmSTV16s6P8HzwOoRtDeJ6dMBpAQUyBskpMLYRU+DL9woN5VwLMZkPH1G95trMqW
PWlDdgNT+9YESEMp+iejMfdl2h9SHcX4xLuvum6jMrXmZ0DwgwZ36TuGR186AVVpa01TB6CQdxqV
30P/MA1/EUSdm5Cimwx9Lg5TYaLzHg3tpeheKncDV7W2HRewx5I3x9ksL5JJiWt7NUlOZKr/oQqq
kSCwP9z25LXiy8I6pC7E65gruewJ4eNWlLaHGpsrNN9kfqYdUCq0M5+W9KA01T3U9u4qQveJluPA
9u5spYt6J/laFOb+9o9ZHTBqEu/5W3QLL0+ds707loY6GFUBUESmZX5Ji69tW25cqmuugeZg3VwY
ShFiSTee0jV1apY6PNFSoIXI613dmxOYLLY6wVYNgf8ISVyAdfCWvRxM1k3cJdkEB3HYY68ZOy0v
nmyx9ZTV9eVEk8IE0LT8a0gKe9AeqKXv+EdvMMix5tTe6S4p9sWYfEV+V+xUIEqo0hiPk6HUOzEb
yV3XDzwSiWXvyqxtIteq21BoQ+33PMeT2LR+GgDN7Iu5Tu9L4fRhlwCwo+gJi2wwakYjm6q9k7ru
6PeNAlvc9r5bIxSUitJjYQallaNAQL0vHJVEfO4bv+mKJqx10gZFrZXAywDFU3rDcCzIRO68zoMq
S+MCc+EklR0C1dkEA5mtXcmr8r5LDW9nEgF+jnoC+Uxvlb6CfsFdixapfV7hgExpOx7UDMhsVJTF
Z3eGSEk1jPl+aoh1oJqWBLYK+M7YduqL6SDjLVBKtFtwLnNIrKpJqt8ZlvgMLgFQcQxeGQlHiH3L
zO+OXbyJ3HR2+qTYx7SgDybaYQo8ciOlNtiJlGjmHcepCIx6hG4BN9CmLFIU9mcKqLsowFDmpqbv
9un8otYIvnkBHceG0yS0HYE/IK0dlRkqSr2eVZ+tMmvCHhwtIfoVi33TV2agVMYUOKrZPSnEsPem
0ttR76rpwZqqKSSN5fn2wF/BUjdqoNnT9AhJFKYHYwdsNIpXQFC1HBn+lKSPTs5JWJNJ+BPaSv3C
EL/rGQ3kTa+p0Vjp9cnTmw6NKng/AIvZPw1lpUbmNBfhbGRFpDNzOLYjASWV3Q/4kck/fWPrnxNw
tt97jTN6wZwrw48OoqtWWCpGEVpF8tnr8tIHEf9Ctt//YcMw+Y6nsT9pr/zQx6Z8FAXeL51Xkpd+
Vqjf9iOUJpIEDD9mpwZohM2/ud4u0+7H5NNUul6cKczeC4jL47fOzpGX6LNM07oIUg94r7DqwTeY
l4Q9skwVwdBzz59b3oV6yfjnTHfqWLgFnBGuVN5N2DW+Ok4qchgErxSNct9RGh2ALajc7FSigiej
yb+bRffHaRr25Pa9EaAoof8x69TdmdCc3APBPz541IDuaGPy3QQ8f1h05ewXptOeiroDY5Ke8l1Z
t8M9KQuQigMPh06gtldCBzfxsbVG+x4FMwx0YiQs1OL32CT9fhgz8qxQQgIwOaefdXtEP5BHB9Ru
03RQ75wqn/eMN7VvpFp2r1HFO+hoKYBAcZbdsURz91WrTWGljUNU88YERrdFb1M5ZnfEaPl+EH+G
Xg8y+G2LEltomHyrGXPlgAc7BwhSdBTnkJqXzkRHOEmji5bGjRkBMmJGt++PlSP34vPSSaj2ypCp
SUPxYEp2nkmfqKvegUB8415eOXAvzEhXSJINbTemHY1b4bvJP5zsMr5Lko0Yc8uKFMOQGavlJTWF
zvS9xe8U87VqI3uL9HlryqQwBiQgDu88rAjJEx80mgExH1pvI/pbyxhixhZgmI46IxR4Lu/CqgWe
FB3yNJ7BMYIdULq/dIIMGnR858e+QgoWGyZPdx4zWUB7pobm5NGQpfkW+mrdA//9JZKLgFxaSasM
v8RJQmOOwF522wW3vi/5RpdlACw5Ko31ObLDeYvGaSWOdpHiAI8KnoFIkkvLNY65AqEqLNfUPrP8
Ue9fkjw2yF2XboUvqwM5s7Q4zlksBlJFrRX1QGNT+Q1wgCh//MVEnX1/cf+z7zdMsUXaYBN5Tdn4
iWmiGR8H5m0jK7lxTBfKVVDGc/DolFZ7HpQ+AYU/hbgCrq8pyJQ3AXnSpWmgTQe/Z79aumFyZYUW
BKTl4IiE3JwsAq6iGXSECnVyqqDC6TPegyKwzHb4j/9USfdgN8Ov22NcJkoO/5ZmiKUtDVtLThhO
aW+ANrJNTvXkHdCuW/jV1B6qJkHgo2/li1a8Ymk6f+8hW6ZUOpQgPOVWugdceJaGuHj4VsPQ6vdR
QQWGGLQ2eJheekXfUL2kBK0kzOwjvdGe24XS8/aErRx5Fl7XeBaiuIQiu+TZTpm7jdcS+5QXe5Xs
SxopW8pCWyYk5x7qPlesGSYgjOKWuq+nil9+uK0HyU4Qf6D1AV6GjPEyl2c7qECcrBkZwQ7yuX3f
0I039MpSYIGXfhQkttAlL49Bx1tvzi3sHYgihfaHe6rw64GOQdcxmOOASJYOSkXVlmY3gYuHtf7o
oGg6v95e57UB4OGFnjCAQzAGaX4Y1GnsbEb6tE2DJgvcfmOnb31f8qNJ412Lg4fEzldq7qYthsCV
gwT44IW4Ql3Yj2TkBE8bvPoIMLzc8u6J9yWf3ijoQjoH1efu519M1ZktaaoQz1ulB17geNrN5idV
fbn9+dWhLOT/oOjHeGT8z+QqrmvPFY2hSfyMFhD8a5Jqh+xWWG4d+Vu2JLclJUQzRjzRYoOxDBLw
9JsYVAD2QLsS6Oj+R4eo+fX28FZ2OxQrFhzNkk+4AgUp6pwa3UxpnJVkr4K3hlT3JPl+28iaty35
OlB24tiCU1zu9sQxZnVAUBSb3hPozYqtNqplXqRrxAXoAoll9IUs8sSX39c9YlDkoWicNI4/4Q3Z
qT+1ZIwS7+NorQtD0saHPpnrFhwb39B+ue63UjH9pHm1qg0E7YofXJiRbipWNlpJSgRiRPxToYmH
t46P4gM0S59bfSOWWXGAC1vS9lFcnuW5ptO457GR7Acek3F/e/lXTQAJ+t6NiB0kJVDNLOtMnWP5
c/KtMyOK6FLdcONVDwBKC6RFi8rjVQf9zOwSrwHs0ryAzG/GaPaaGTR7qVuihrXB1Y0U6tqzwNMM
V0O3voaWHrkcoBQ07axsyGKEFaGHKIlU4rfbKvd6WYVWlv3RWzWaUArxE8eLhkT9nZvJxo9YmdiL
3yCdF1AwFMrsoio1aGD4bEo3akn5jBf8X7x9LwwtDnt2XYtWUDepVPSXuPZD0SF6EmBLim67ycop
AUFrdBChwII8qtzPULYFgwiGmcVNH7QBoBn/3eclR3fseUrTxEa50A01XKlvf/F5RDKoTMAPrxSa
Na9vVD1tsphNLTR4LPIwpp6yMYYVN38Xyv1/I9IY+rKptXHss1itY8P4kdnGXtdZoOmfbg9m1bHw
ClhqREtSS7JTZTOz2sWO59zN3R6pFWRrtjAWa+sNVCVWGng8pIAlIw5xvbKrczT6GH9Quk/VjZa7
tUEgQQLpUtTU9Cu11LH3eFtQFwteRlURelVUbNVqV4dwZkI6qLOSiaIrYMKrI7CCOOHHlwG4EPA7
45wAJkDadsjE6TydESVDLdtnlubPXcSqjVzNyjsTwib/GpFO50otejraiADwLLfaWCX3ClR7+CEv
fvT1WzdsNMOtr8q/5qRXUpfXbUpTmKvU1yQjvqPtLWMjybW+LP+xIccbZTWxXEXBGbpTd7mz32KZ
35gxGavBFFG61YBlmSwtnJXpMJPpUKt95Bb9Y2uyl2Y0d0iXb2z+ZSGkKOd8oeTqD6+BdW6nHGaV
f1Ioq9EEcsYxLcc9hGB9IHj/K+d7p4w/O/O9ce5tlWESU8hwVgp4zCCDlaCBsd94rG14hC6dA2Of
TLg/YciufiXZs+0iIz4dbg9m7eA8c3I5indSsL83WobkbRoRcqj5o1f79Vb9ftXvgKNfat8LpeUy
0rMpoykhtgPV2lhhZJ/kNOz+oqcN8nb/WpBufE0xkP0HyCp2Ku6P39HG4d+eqK0hSEeOPTe56ypw
si4/lYch/YuLBdhvKMK9I50saa3B+obcs60AFmRConZ6ruevZfLx6HmRAPyPDWkV0oKxbnITAiW1
KoCKtLBe236nCjRC/7k9WctkXO3IM0vSahhOm45WlSJOH6NOND4HCYCuDQFFmabNxO62tfWl+Xdc
0tJ4tLONtMXcKZAN1fyJbJwvy6+9NRrpIgC614IqrouHtPZAkzeXfqly1x/yn7eHsWrGAiIAhxmg
sLZxuUnqvndrR0zIMjMvHrPqWBHdrxUR0NzceNusrg/on5f2c4Bg5TxNNbC56HqPxM3IBOr/evcw
dCiWmxBGOA5NipIZWrs2pnF1mdBFDuE44JCu0oB51ZkUapQkdjMo+bBZGf3/Ie3LduPWmW6fSIAm
ariV1JPbdtp2JudGyKhZoiSKGp7+XwpwdtQ0TxPJt4OdmwCqJlkki1Wr1rJr1YtXagRvaYAF0Vz8
hkF7KtEPjwRXdrHbb3lcI0GnCGelh/LGgOAMaDtuwEduZpcscY+NBySx77yQNNnddgb5ONDGZSAH
8ZZxNivLDnQnOG7yca+jwFmf/rfvr/Y3J3IHKstmjnG3FB9bVBNVPDHSn++hDcldBZzekMb2qQtN
vb5Cbaj4ZLMDwrN/+Pmb7wv5hglFx4JpeNYWS5jwJ4zjf/u+sBfNqaeOl7b5xRsjv9qpnlzSre4B
XQjOIyDexXYw0Pe6DRh7kOVdfphgWZ9q4LOcT/WiK+ZJ6q0I9PGYsLHvRHo4vweLPQJoXIuGEwDe
gU51IyTjGN2eLtl4gBBBLxgAaCtl/rU30WEa46IakZV1V32c7xU4YhYSDZC4vG3IkA3IAn+TjtQv
WjBEZW0rp9RMwMB86VJ+SOP6vdajV4preRXEBrAPTQtN75RHdXoYSzC6+XPQVu5DEU+HprUPbvr5
9g+SObptoHkCRAMr4aaQYUsS5CVrDxW1eTy+slERnam+Lri5Vbcd5zGuBPbZmiNL1ZIlm8ztjxe8
3J412iXFjKxduq/7aK7fWez19vzIPAOFTXBIA+4ColbBMxZvrsaxRczhF3ZA37vnoQqnToV8XA9d
8YZG4xwEkIAtMd4gH4tGnxhzsZ/iBKKX5JGhhbM4js0z9X0QHKiKTdJl2ZgT7oDO6aYZ7G75xcg+
4AFqsOfbk7ZOypvhQL4D+TpU/4hYzPJTxymy2Esui25BBGucozSe56C3xjvK7MhHRjKJh9eBq/xN
FheAQQwHEzYxchyrw2xuhVHTtdw3QO2H23VfjVNkNeZ+Mt2jabKXblTRvKrMrc6zMbeY1eTRGuag
JRzQcdoXjhah6hOSan4HnN0/nFLgHQFS2QKpGBFj7ILTLOZLlgJJkr+2VgH8aIF6hRaQQcX+KttZ
KFNB8tMH0hONVdcjy7RuJIz3KWgsI94eQFAFJNBtJ1GYEBUudApRU+Yir0brV6P52CffJ//HbRMy
P1/5knxgxwElFQ9bVpCKgCEzu8ztueg/p/7H29+XDQEFYaRwVpYW9F1cz9KUpVXikay41C3eB/Z0
to1n6qnAobJRoMii20jXEVDaCIcovAxZIq8oLiT+Viefp/lwexSq7wunaE21HP4KAi672wM8VHSK
ZLbsCN3+/tX+ZpeUnm7FFsH3e/8F2EI9/aXr351C8ThUjULY+ujO9BKW1sVl7N/N94QpBiE7obeD
ELZ6MhR5heIdBsHuRy0L2vxn2QDfOZzRmkI11WtdNWeCZ2kz5a7JYG4aQuggN/EzmQ/KtIbKinAP
QCRkNmIo9UBtuw/y/jW1vWABhFalC6BaG+E0cdwh7bIeo/Hor26p0Yb+etuFf6eUxRtnszziYVLr
K3awKYtL4fpHxs+Ff9bikxZ/aLIfuT6FvH5m3XfLPw3G3oKAFVdtIsVU/iZw2zi54WYLK3P8gJiG
8xQl6TFZ0EV9uj1O6USCkA3HGS5XSLteb6W0dE1tNBugq8jBBhxF8XnZfQb+zf8+LwSDVe93rQnI
5gXdQjnZFz+hfhEbhyxVLNfbYQBtB15c4JFWFioRUp/OflnxBWVdvKkDGxlOrgiz364GWnFRGAY5
Nhg48Qq9niecN5Obeqy8oA8zGLPPoEbq9LupVHHVv70AoDsBMjAYAmrsTXTYzDnqdC7o8Sh95fNz
Z92ZKjUdmQnbRlPHSo+I3OM6lxvHsoGEHPWOZ5daY+gMoIGqc1q2GFsDwsE52nNtNTUMNBULgEdg
yh47iQUkTMBeAMwLAc2fsBq54XEGWdHqcp7ph258f3tPSCYIEA5UTABJwStR5A1Bbnb0W03DWkPA
imk1KCvLwK9VldK3FwAcCqw0DtIyoPAQSzZO0jpLQdIShegnaJECjP1UZk8TAvWqv7PZX7/fr60J
J7NWOx3pPFgrjuQxU3XnSxbEclbqNAO7A8k64XaZTL+a2gTyBFruBdOzx0bF/lMZEH4+OhyAN2Qw
4OURCAUnlaytZH9fDcC/3hS1Nrn6QvH9mn6eyN1YhWy6y8nLbc+SWYEeLfoogR5E66awM7J8Yq3f
5O0FcQs9cuvUJcdCJcglmyo8u3EY4i8EeMJa0M6IDT9z6YV8b/2PtkrxRbI78PP/fF5YiWHM9GYy
HHqhJQ+bHnLdkRcv4e2JkhqBQrwNQS7A2sTb13W1JaN2DnL94a5L/WBAn2Y2KwI8qRGw9pjAzuKB
97tHfXMQQk4j09IG0g1uN0/HIiv5q53lwwd7bP3o9nhkawLiJihKoyELKDBh4SvaEpJnUKVoivMF
uhC3vy4byPbrq9ttBlI5Swn1EXydkbsuo4Gl06AbFZVSme+CrATgdrTPgStC2CGFUaZNRbEkTTIB
iXma50uDDpZFsSiSmUKBH3OE0xcYsN+UzZuxEG2OXRecChdbf4Ikc/H3C3H1eSEg0XDxan2Jz0MS
lECKRHFMSVYCCALkFtHQCD1dMV0AyhrXbSeruXAN3Tgt4OoE1cTIXwymiKyklgiIdJExXU0JVyDR
84pYORQr4XNBAVpzg2fhCNKO2661rup1GLzibP6YWZdrsxwxolAeWzBT0I9tBxm3xA9M8i6GyJt2
sTQWjvP32xalA/PXagUe2JBmN68ttn1ds2SxsfRTFUxWNDeQuVWcw1In29gQJo9xnGHVaiPrfoC9
PWLez9uDkGyWNRsGgA9kWoBaXge5mTZPc+qiHJfkYtL7ZXnW6uGQDc1Rh5r8bUOykWwNCVvfrXJP
A1YTNGphVqCXDTrrtw1IluO3bCG4zdAJjhjieiTcLSm6TFfqWPNVd/fMOtkqPJRksgi2PEJ3wIje
MguAmXzC05Rr70z/xc7Bqu58Y24bLCoZdMlcXdkR5gr9mH419LBjO2PQlK+tinDu7WsHEbUFtDe6
mFdKS+FqrJNsBhQqSQC2aLFTPOgBmUEPfXsA/QKr+3t+jmtzwomM6mFc1BSstUXxqSMPfrzr00Nt
R7cdQMIQtL4TULNa0QSgSxA8gDW9rbdmCgZNA0z8HdpLq70BIQpGP0zuZxec4UX9PqaTwvGkqwVy
ht8MWUBPCnu0APIH6V2aXNDYWb1O+f/4+dX8Zocu5lD5rV+A57Tow8xce1UVJ/S62sLRiXn7MwDh
DOiJXvh+B4ZD9LOVkdMctOyTnqL1eBeHt5dIukcJuhjQb4iagghqRhRT5GUGrs6y0p8NzU9P4CPs
T0b9D0VS+MLGknk9axYEIKdylQvxOpBfhSVVRDLSRcdBQ8A2AeoM8U1kgSRxICMIVLvv+nTIqMKX
ZROFJyMS0B5y3m9IJ+exa1K7AJX3lPBXxppdYflneP7fxzC4kv+YEc4BVo02g4YkGMM185Vn9ss8
/MvuAEpJxy2J4BVUftcLEbuk74aaZZekOc/dcTrc9ijZSWauargIjpHsEIO9frDyprFIeqndlW3R
jLrchw7gXZNmJ8NS3MbSVfljTOTUt/WG+nXjAqq6FLs0IZ8gxBHw0f55e0wy30JK3QTPBIJlVzyd
QR5gNKULM5zd/cx1xW6Xfx3zBdQt8ERihcpLqIW2Y0CSZyfq+YP297z9K7Xsn+8Ll5c5sRrvLuCq
bfbsu90BpBkhGAUUp6JsKbZWhLdjnUCv29YxCtK832vpJ8dVGJA51qrkaoKMAy1Xb8pAesZ532Br
uCZasTuwccfVM9OnU+5ru1TLVUkW2bKAW4Ygk4O0GiKl630y1j613Bj7BOFa8DjgKXnbqWTjgRYX
vgxGIfdNQUiv9NLO0Dlwmdidwx88MLSj0cOPsh+37cgWBofiGoivl4pIkkKGpbQHs4Udr8oDZ0iP
pkYfPKIispXOFwQUDeSkkKMQtac0EON0U4v5ovcF9wIoSSsmTG4AbDygCMDRJZLINj6QVtSYwF7W
pTvP2fFcRV4sCyeRoFi5vtZHhMiKs0Bp2Z29CWdXp0X5GAeD/TSMaQR+AMVY5JYQ60GpBcGx2Heb
9IYHcfgZ8R60bNwq4BA0pcHkKK53lRnz2ocXuywSz4WZZETdAdinFvjupu8P3vTxtpdJXnuoAuDV
7a+MbG9QOBRUSua0sDWADZh1JOPeNu7RZOYMePGHcae47SUiNAgmNvaEW6yJQQINsojkMiNQrgFU
sbo9GlbrINuX4DGLMmD9mn/IMFwZFcJm3WnTPAUe82KVIS0jjSq8QrZVXdDZr4Q40DgUbwIDxFyW
0UAHwPcfMg4F3Paceu3/aGT1mU34yvXZyUvQM1yW9j13O0gxndxZ9fiX7VWkEQFRRnu5h0jg2ojl
m9NYuHhcNs4r48+zfbztbtKZ8iEhv2I6oLwhOPYAAdLGh2DUZbCyd8M0n4Z6vHCok9w2I2nAQgpD
xxENXnY8zxxhsrTZbD1GAQwYqNYHCYvvkjbeW1oB2fgpnOe1mmeHDR8CCG2EQzxGTvn3ZGfXv0G4
WR0zI3lD2vSi+XtPP89cVeCV3UTbQQp7KbVJ5ncWBsnHMxSbNbveu4sTQT8ksHWF98kcwzN0PDbg
3wgRhSfhMFEXArcuwnR2XIqTq4ilZH4BmkaIXIJW5i2kbb1tPeS2kkttVE/j5Dxo5vjUo2Pitl9I
R4GXAPixdGS5xL68dkFYbgB0CGmIud8Xueb+MjuSqV6askMVDGZ4myHv+zYfD7mRCbwGiKU7GyFb
YxxqevLLNEhAPpaSMSLNy0BUcZbsztgaFbxBY2bFTGakF29ltapTwP9e2zQOU13lC7LFQqZrHSCO
CQCMrw+JvoprUI0A2DN6zUOqoWTmN1mY+cP3v1+tjR1fqFSjz34ZLI5GMwitRMlkRKmKlUF6Hfkg
TUCi3gCVmVg5IYY2xWa/pJdJd850oS9x5b2rBy3QeXJB8/77uG+BFXUuRTFEWt7ubo9QOpPIfCN4
waYCaO96JnWPz7FexOuapY+oPV54nBxiz/qXCwo0mu6KQkSBRTwO0Zg8AQM7pheLzihz/ZrYT5eq
EpOSwcCrwUcAzBdK5uLd0eQJt82uRGuFCXFRop2WfjxoxaQ4KiR+DjOOA+0FBCfg6rieswTkVJVl
Ys6yyUUxewKxjxMm2lMy/PjrxQHRCdh7oFxnr6X5a0OcpmPWMOiZmV1+Srh1YAYJzd5RVFkkZxKC
bmAAwA2yqhcLZirDBt0C6C4umndM0oOqNC9dlT+fF9n6zHTKmTnj+UU1EMLNDFSL37lpKK4HlRXh
eqiBb02yAip2PekRmfiBhgTYXKtiIFlmEtz5YBCFHgWgEmIrt9aB6mxC1vWSD598rdy3PA5Lm0Y5
WQIO2kOjeDHMNrCzp9u+ILlqr+wKcUvS+CMhDItE0E2XNimo4T7EzalewDSXqq4PmUdYGBxIEeDp
b16YM58WreWj9g7lni9lVYd9Nn74+/EA4ApCafyNbmphEw3MGU3HhraawT53Q7fTAXjzvwFXHmml
otNWsl9d9KStL2YkyFxxv7Zu1wAb3ibQZ0SU70GMK94tA9rsln8oIa+HqAPQJ5r80WR3vWHtxEYu
vkEqo5r7XbEYxwFgGr8lu9tz9zsPLaR5r+wIN23tsIE2iQXU6aw9xBoJ267aT3p/yNpncL8cLKMM
7XgIObq8UHY69h4Np0bVBrCeC7d+hXBusBw6V+Dpw+3IrMBmTVgVqJhP52L55MdjUOigglqebw99
HdkNmyJ2LO+NCpArBDau0yNT8Jh4eTgN7GHozANpxovDFIlCyVZwEWWACwiH41uZvrHOW1ZT9FDD
w6KC9lGvegArLIhDGtrc4hbzEcxkDwAxBw77+Q9zBlgDYGqgZ8XL59or58KiI7I8ycWoQZMYzZBD
MSK/eN+Oh/EfgF4oBvyxtQ5280akow/tQAtSbvG8S6yzW77YkyLTLTkJYQLpVAgfIZgQa0OTidJD
6hM8Q8ezke/L4gHc6vY7V1WEkq7Lxo4wbdpgJHa8ljkt/2mhkCT4dntZVOMQpgqy4A3ozvD9Ltu5
5rFzQjDy8p/+37MdrT0f+H+FlqGoJdyMrdZpEIaq8LJx3OTozfFHOtkfMm6zYJyZfcpB26e4jGVD
wxMHwpO4IrFYgslRrz3qTghgfVInj97sJ1GKM2vlo23DnC/+3h+L5tft+ZREAC7uE183UD14q7nW
9bbZQ7EFRiEgR7tvKC1+ixPFXSI1ggQSUvmI2fHXtX/3BtRZwNaaXPT+G/O1IJ8+gAhJMX0yzwNb
0NqXhuQXrq1rI6SemNPPeN7EeR9MhAaq95N0ffCgXVmjECaLQUztub0GgGF6aQJ3Omf+2W5Rafn0
93ElsiwAG4JvGmAR8W3hNmjLaPIabwv9Ne/u0vbvG46QDPhjQOQ8xWFjj4teIf3g/MjcXVKFVgGy
m8Asw4lEt71LuiY4PFFox4hA2nG9JkNR9v7AEryotTtt53mn25+X+RVatXG+o/71tvjFoD8x1K2n
vWsd0OPMFP0wIAy6H8ZY1TYli4Y2lsTKF4TELZY0qOCvLXtL/8QrFkKKNijJ36M/wYAP1Rh0AAOu
Ib5e2KzHDp9xFXgJ1JlAtO+d08WoFXGxLCDYWBFvz4qU/lCteRvXK19Niz82AzmaNnlJCu+I2DP0
ix9/v1QOiklrEsrDk0nYna3J2m52VnkWdqhSFiRmaNmKuZMtErrokDm0UBXRReyeszQFgF7AP5jD
Ehj6Y2UgnnL7wDN2twcjM4QqAuoivxULxdiAa+WYTw0MxYTexU0SB6mtHUApGyXN8g+FMVzba6oD
TgFdD+HwTHyHg/4AbaONYYYQanP/nll1LbP+MbCOdhN9+GhfIFxHc/tIQN0MQmb+D8cALIBXywba
HAICQkZooUmsNYmNztcc3NZ6HSicS7IegAkAzbfqFKGVVxhBQhbGPL7i2NO5DBi2aGO6oZvwn13/
9fbSy56yAFWuLyO4MyrIQvxeLXkxxA7qiDGP772u+UnaIUxBQY9mx2OSLBfe5Xc+tXes4arnuuTt
sLUtnkJOOWV20sD2gnKLNd1XwPmN+plp464mr22XhdaoOCkkJzhMIoW8trqtGdhr5yiRA/GTEqnX
NgN9/XyY9Dy8PaOSQxxUjPANpN0xp+Jm6uvRn/y4Q6eeS0IEPYE9kqj0VfVSqRk0a6ySmIh2xBwy
aoJTphcL0lyWc2cMRuh58TG1fUWcLZsvVC+QcV8VMSFjez1fAGg4jbaScFrusU/A+K6IciQnN+46
YKB/J57ePEuqltMeXomCSFGFpD3E/AiyMO54QQP2mIqomC8kQY+HpCDe53jPoRFa2LpW1fZ6X1sF
nqtNOOcFKtogYDGPbpocO3d32xWkmwu9ImtHOspyb5grGxZ3be63xUVvkkCDUFha+kHKDRxLY2CC
BN8foG/ysyKq59HvZnfhibziJtdkh4+aqritkZR0095EDyGwZu4ZoKcySLvOPrNymgKke6rIsaiH
clTThDHyi1CYGIqAk3G+85wK7HNOfR9nXd4FLHXzZ/CS9Gh2dvxd23g/U3emd8NoTzuK+FURMMoc
e4V6r5RrOGXFiKE2vYF4PS1w6xXvG3sGlsnGNdGogEyy/AkaxP4zJAYNTtHQGVRfxaV1/Clo9OzU
t9m9i5dkA+FefkRG9L4b62iCXIaRNHuNlKceGmu3fUS2wYCiQlJ85ZdDv9r1BnPqNuHg5KnAWsAO
Y6od038oAIKk948F89qCO9FhGVxYKJug18+DSlVGtmCIgBBOevgPr6Lr71tda5XYbtVlqJa7rnzv
gQ4iMb//wzTh+WADVQ7uDJEcixpmUVleXF0IX5l4olKFc5EdRODb/s+AcOdmrW2ltIABoFD2Qzns
xhnqGNgtv1C3uRs7vQrmSkuj28OSVYiRXUAT5CqmhCKdcB5NwCC3Xu6XoIVtQiv3w8QB6VTxk2R1
wNw7KCr7/J3jlHu3/ZEB6nPbvGzpttYF5xtKXhMSu2g4o/dx5+8qK9l7vQpsscbC4lkEFmpUMZDk
hbja+is2ARlwjx5UCZIKOZQ+sIf6CIXRU5y24AkpzdOIvECxVr5t724x+ad6Ns/elD80Q/Lz9mhl
YZXnrRjptTEUR+P172AQGx6qooajtmgStv2O7rSE0R0I0YYgTaxGsbUls+vrqKohlEOh9402t1ZX
Fuv9pkaZtw6B3Qsz99ng7/96UDjekfFYpZVxcAu729fraponXKB9DsARcHoBc6AWCwXrACqQt21J
zqorW8KjB4rIpIpjr7gY1d72g8JUhE6SPYhhgGVjzbFCiE+IRa0BjXZkQqtgbj1nBtnF9J6Vv9ry
Yai+QAZTYc2QhJ9bc2IsEA8dQNIxzHnmkwEdy/ZkgNE1LR+IDnnp6SGbIXLylXpDMM8vLHmepymq
Ibo7fuXxr9rZa/6vf5jfP+MXk3TWYC0crb7lZeL75cngp9ufV0zv77Nouw8tiPF0WlGCUkQL/eWJ
eRBLeuLNcxJ/LPUvt41J6IEQMW4GIziLWxs9d/wM1jL0kS+fu+RM5y+69pN65z5mgRafy6YPYmaG
Tf6uZCeUZ4LaVsT7sj24/RWrS2/G3BoIX3C1lxetfxloUCbBoqLOkBwrGOiaEnLWkrO7TvvGxOw6
EJDtsWoFGXZk0fZEL4+Fb74Deu94e1Llo/ljStggA9SniF7BlF6eq7yHMP2JqWiCJBEykg2ASaJ+
hYKzmNwEhIxmNcFpTT0IjTlf/NGL5vsy7JPX24ORnSaIw/FBGw13wK1fz1sxubjQPFx9Zb6n0K3a
3f68bFm2nxcOxtRmrDMtjKPNj1kZ6R5oTwE6ONy2IlsRwIVwfetr15VYwYRT+MxiZnGhaaSXp7GD
DrPi/lSZEPyr9PuFNg1MNJkdlclDs8by/6BNihwTOgeAIEdHlC52v+mtM9uj4eLBEGTufVL+w9Wx
Yqpw8+IxhNTP9WJrXj6gDXVGsE2HYHoEnY3iISmdJbwZgH3EK/JNA6Q99Dlp9RHPhqSC1JEelvze
dhSniSxcQ4yItkQ8u1EJFFNyumHyuU4wS5R694ORnRod2GsC4kaw+iOPFpqtBjncxAjytn7pnDo0
If142+Vkjg16AKgcgeHQwf65nsrWHhs6jlUJOYRB30O7jOwgLlAdiwoCZczh9cs/2EPUDSAmnieg
6ri2x22/tjtaVpcMMzojM3Pg6WcUqm5bMWS3E4AG/5lZh705Rtc2DcufQK2Qj+79WDmBl1SPZZHu
ats9p6Bz0dMiqpEeSt3lzqLmidfgrLf5V8LyV2aWj0NGd9RyHpzWU8RYMnwWOnfQrY1GNPB0itne
NUVm6nNcXpD1/e60jCFyRefrAPmQu6QA5wcv7CJo9RlyN0Z+7/TtAaTYXOF90oXf/ArhLjP0eDEh
aYgDc4bw7sdFbyCr2Qe9/UGxFOvJKwTsGC7ce22ExaoLmzXF9UytlpQXa84fNK0+6KVxsFJc2nlN
oXuZPjqT/dy587uiqj84sypQkQ/0P/si4q5MZ3C3JLDvTy/W9JxYgd5BXEThcbITA4U13HLuupfE
oztrqrZldlFjlG1oscca/cx6tr89lyojwuHd21BL1MusvnDyrWZHjX9fTMXRKruwVw5X1IkBa3lT
Z2372XeTxKkuJsrtens/a36oO9NRK+/azlGMR7oVttaEaxVMapPd1m51cdMvKO2gXSoNkSQPuIVu
8zwNkw4cw9WdbT+guVaxYrIjYmvbuj4iaGtTvTJhOx9IUNkv3E9DEMwGDjZfn39AbU5xqcgSeADO
/plbYcu5yAHoaedVF4jz7qcepJ36izHVu2F48tYW8XZn2BBaHFSqszK3IY7pr9RCOtqThZwK75rE
LReGnA2aOjzrbi6/GoMKqitzHCT84TPI3KyMHdfTOVK3p3OCE7ddupeF+OeqNu6Y7qCaNbmnLFZh
KaS+szW4jnpzxPegbm5GsINfhm6ftQEIYxcr6r1DVoAMNeDmU+kcmQoPuo5CPMzWq3otd6IfXixA
W84yjOARANhaC4tDY+5ub3Dp54E1WK8nw3zTiuOXdtKbDtqKGrCBVfSh7Y+3DchcYUVm/k5NIdkv
rFLpMJ8tGTCNnDzz5qT1z3GuiChkY/h9CoLQ0UCCZD2PN+vCGjblngWVC7M+V/yTmykiWNm+RaCy
3iW/RSqFSD+eMrNJOYZQg0ys8UhEB+0JCRp0OywXq+O7aqmeb8/a7xYOcdm3NoVzKi/BOtdmgM2C
zX1f1kUIFp5Dskr+9sWuAAVvgiz3UJUROpz2TZvuYyeLkBJGIhhvHa++tOUSgnl777HmvmLpPShI
TjWhEUYTpiz9kdvFLjOHMwNNmla1kTcwKLz7Zyt2T63t7PRqiW6PSeoJFk4DBy9r9MUIywSU9gK+
3bWlkJ+GZuc2h+rvuajBHIHsKp4tOBGAGLr2BESwOfEyiu7eIUKGR3MUu0V6BGwMiKVTE51XCQdE
9+IQLyDWaQYBLWHl3tGeSnfX909M+96B3Ez3VLMndcI/QxOzf5Y5t2giAAJ50ECE3wad+z6ZLrS/
xA0LSxXrqHRLbawJ7lfFo2MmJlDoFeMvLJ0jXhSqJ480xbKdTOE+dCYAE/0KxczYKY517wS8I0Hh
dEGW2ScHnHptvXwG/OGDbbb7vPKeSoJOI2KF6QTuwNH5eNs/VWNe/31zjPAC9SJvra26GVgrGepK
i+I+lu6Azayu/76x0EwxRzcGNrUB/aI5Pi7s2VKBu1V+Iuwyh2mZ6Q5YubzhYWy/n0FUl5SnueD7
ovlu+IqYRjVpwk3fF4xQN8aG0IazBamMvFUk4mSlQOxpvLrBB/O76n09aUkOWt8Fot+XBBLzvPsc
5++RTNDjx8l4qvmjR561pQ/a4gOnn6qyDcpmZ0O42rZYUPJDU342mm9sgqK2orRsrDP55oje/DDh
sMlmt0raGT+scB55k0ceIPNJd9Hnk9nPEbUAam8ug/ltoT/0+itv92n8K+9PNX+97bf/n330/2YI
hI7XM4TO/9rISpx65WKEreY8ToD3BZlR7wnikoXpQQ+unsTuIm1ih4X1oY2fC97poxHrd+B1+nH7
B0knBqpWBOA8VPfFlwmfoWVGZzQS9/MQWOyEVoPjqMVRTxQXv3Q/bQyte2Gzn5ZxsBdjQkOObc53
NerSfd2dB6VEgGxLASuJDnKQkAGcI2zbKdfiNC1x/8+EhOis650xpCQJoOgESsvkUMaqBmmpb21N
Crt4mdOkWzqc9mXPw2zY+96XCXlo5j8VmR5OOvo0ijSa+s9Ttke3UGhq084ZH/sG4bavkmCQPiOg
8EVArQyc1RsUheFrVknXnqR6+TTTA2Qmg2o8DvQd4VnA6VebfZ6Ky20nkh0sW5vCDDhmWhp8PViI
nx1pkC7p8bYB6apuBiWcXHXTx8ZSYFBkpDu0e4U1ffUdLVh6Fhn2y5AcbtuTPVcQQoJc3kIx8Q1D
KeuHfHJneFFHswNvp2iMCQo044Ozto0UpmJ48vn7z5wYqVgmzwfbhAeBa4wCW84Vw5HtPRfE7tjf
QAuBH+R679UFGP9dHYeOCXwv4QeCLuCs3t+eM/k+2FgRQgT4sj0MwDVcKEf1Y362nXNdFQcw0Ezd
S82f7fxdbN5DmTRw6XsKDtu4f57YvqpOt3+I1Fk2v2Od7c1JAy4MU4sZfgdf7quPfh7yPtCtXefd
O65qzKqZFY6bftDNMc9hK02/auUTJz9wfmbZ52KmkAj82JILmw9O/sVrD9ylwdp4a6uYEaWBLuS1
sMJIdgN0L0z8wupFa0COdLHqJ5190Oc+zNkxz0kAKuHQj6Eq59qB4zzlqn0pA7bgUb82OgFQgjye
YNpb6JKByA4NSOXY7phteM+Mz19yQqsArfU/Hactd3pqxHvisBxA6fxXNpvdy5DV38a8VyVRpEsP
L0dVYRUnFhEu7jiBVnFtWuvsbtcm+iWFuqWGV1jWFfuyK6KBq15/EhJtA1Pwx6awuXAKdz510aAH
+OYjgE47Xpi7su52nj7vNcYju8rf9VX/dcrjo95kEY7KiLLsnltm9A+ev/kpwmo4HjfrcX0J2LMb
gFw7zFbBvy5wsnI3ekedfrptT+r9G3vCTjM0XmvcxDGp9zj30V8O9Zxfs1t+vW1GtarCJvN4Our5
sMat3bG2/KgcPlKGEyxuw0RHoQ2+dtvgGg2K0eJ2SYX7jNQtA7M/zuMsqV/itv5RTdMpjZugnkH6
a1M7HGq+Q+FEcQ9I7SIJrlvo9kX4IiQvPM0aSwiaIH+UDg9G2d/XOn2FwMGuKouzrtWnrFgil/9D
v6KPJ75pIbcEGRARVdW4wF0aNfqLTb84ZktzaoHZY8DKUEIUMyv1mI2pdak3Z3OTGk1sp9gsVjnv
uKE9G8sQ8bxSgI3WBXqzgOhmcYmOTs83daRqYpnd6jBT1Czos7MJKEW161QoH+m9vTEj+Ek9DybV
fJgxY/a10OxfeeMqRiJ3iT8jWSOV7YRZSVyNC040UC0+pFZ6b9KhDLSZcADs0CBYdp+WYt41M7RD
b28C2eAwNjQ3mWCxAuru2nICdk8+9pAJIl0RQrQjiFtFWCKz4Ntr6gfgWEjfCsfVSIfc4DYAv259
Yo80/x8/L5xOfqflSE7g81r1Zc6+xipQj/Tnr2SbwGHgsSEWR9mo4ecvgJSjEfwxS7onbCFFfCHb
Lqj1/2dCGAL62kprMADwtr0oI2HFw1Q1SzIH25p4s8wNywYyIGpj8dkHq5dLOTS653fVPISGXfzE
NfpOS7rwtnfJdqiPghiKsKBaBMXftXc1yZJ0dbogn5QhK7ewnWUNH+0yeQS4WTGJb00hVw5MHLon
ACnDn2tTNbQ6QBwNVTq4IHCP2ZcWkUgfu09N4znR7WFJYrE1MY8w27LAI2uKVXstqxY/X7WUwLcd
LssPwB+CZc4DrTn04yfdoNhGyPU42S7XVC9R6UDBl+ggEPRX9Z7rgboDW0w7phBWckb0jwLHHOoj
tQ6I0DojcMBno7L41j8xWhTroWcHQKAp1o6mEXhpauJR347aB5BCQw63QKJHkTqQjmvlSEedGF0A
YntiPC5xC8kIkJ3NkDAdSLcrDfuuHPx7c1YRq73dDhjRxpaw4xxHW3zS4S4s3Bzc+Nq5qMyIz/6e
dnGUVdVOZ+1TV3FFm6d0iLh7V4+BZpHoNkvhUAdMD2iQHOyoqyf0qyZj4Gfsrmih33fbSWWrBr00
hwAGjOy7mPNZ4omSpgZvjkl/+DNQnNjprqaIZd6ejqBMQvrhNwmi/qY3xexio017JJbIvExIarUo
vLUqPiiZEXOF1a9SFvBB4XZ0zWEebYaAqfFe0GkRkErFOSCbq60FIWAZR1LE7spVsoAWp25QvUf0
l8XW7u+XBBJlAO864B9+I8GWmDHaIQZUDpf4rtVOtRNMo+LElR5NWxurD25CCZBzJXrHENXOTR5M
PiQmPlbdHDn5IR7GYDSfYvY4T31g2O9vD26do+toDBHEZnDCKoHW0SgXC8+S3Op2tLKDVH9N0XBK
lwJlTA4CApVfyFftz3QKq6YxI+k4gUWakfdD1R1aXkY5KNIUO0mS87gemnCNpW4PnPcMQ1V1aJP3
el6HfnM0zF9p+q0ri6gtz6P9EQ2EgW39H2lf1hs3j237iwRoHl4l1WiXPMV2nBfBSRzNA0WREvnr
z5L73NtVslBCctAf0A8BapsUh82913CsIMltMh4Y7OCkT9fneOkAOZvjOY6lgSUcbNDQrnDULvXV
wXrUa3YsunLLiH64Hmvle3qzeyYjieuht44qvxdp4hblfU8t/Bg1T1u+OWv017V16+mX6zajPDEb
C88/6d0V2YeqdyAUYcG2vxgcxOIaGiD1hO3/pQ0P1we6GnqWoWawN9H1YZpVEqrNK7DSWfsxePfc
xY0evxnyBOcN3x7K/9txMIdLaKAKFamCIXv9puIPrXYY2crYpk13ZVPO2XYk+3+bElnRS2Hqh6RL
93kKI21WhsxRVnbK8kn9/3ekNzt8pDcaseliJrn2B7rdvuDfr3+rpYv7fAPMDhk3Vazc63CCKobt
pwqUkXoI1fKshwxFekMVN2Jmfz+wf8BpTkcAHtAowWF8c8De2DW5UpXITgw33RVa6kut2lHOg6Fu
AtluC/1YJlnYV9vcuHGHlc7W4meEQoAOBQpU++fIZqlp1BorHECeGo1xaMdF0IgnW/kmAAy9PsPL
oab2njVxKOdQvTrJW85bvBQGCMfpQd+ETbJL7dBa62Esni9QsPzfQPOzzHQydcwnZEAMQRftpW24
PwEQq+RWN/84zeP1YS10TPABz8LNjjNiVXlh1ZPfpfdU1sC1VQ0syp/t9qgav6lzqvL9QFae9YvH
9VnM2ZmWNOD7N6iaQYTW2RH3VieWT/uT5a3klYvb7izO7AATRqqm8BNGF9tCBfCFjL+vT97ap5ri
n+UUZo63MdExjm7sNqzVfYM4G4d7oYCsTKc3Ydqhp3095uLlfjam6d/PYibCc+saTuP3lr1P4ZNe
BpURXg+xuiZmx1VNTKZmFebNkvKudrMwqa0HamRHiAiGFd6Sraru0ALfa6NYib14kEE6CR30CXgz
f1PVoMmq0F7EQVbTwKlvE+CCYBSTPsU537rxz+bvLaKw/tG+gxYyWsAgzl3OJ/DPegr0UgbdDG3b
VN77UOUh6nQf1+d0WgpfLhz0CiYaLByW5k0oiPKZ3K1xUpV5Gwzee+usQL/WAszG0WoNl3aCS7NX
qtdxgPO5nfy8PobF5X42hulPOFt6rpIPtKoRwrKEb2SPrnR3CSd+0z9o+Ys5ruWXi8fEWbzZUs8L
Rya0wZwRHdWlb+mg+IO3XTdYX5w6lOIg5WyjFzSvHKQx77N2hApEzgLYK8Xu7vq8LW7Zs9+fHXeK
2ucCfpUARLlBMjzClWot418aAaouU4Ix6SHMFaBoCoVMTzgYQWZvGjRYVBr+/RjOI8zGwITC0kK4
uJWgWuFhIKbR7tDWvB5l6ZIFbVUFN8b1JsT45QqTrHXyvlZwyULrQ+/YRgxvSkJ9aRpBQVcS+eVJ
+2+w6Y85W84NXu25ThEMNPxtl90p7prl4GIElAFAxUXl5gtgvCet15WujbQv9/yKAeXX+dcnbC3C
7LO0WdlXZLSy+2+efM6dl+u/vrQBgQGAuCua5x5EDi5nKHagiZoAE3tP/UbZiyFAQ3Vc4yAsnSqQ
idRRkUH/5UsdXJrchrU8dKuy6qOtcDhmWQC5Rb/Ajq8T38hX4BqLa8xFiwmVBtDJ5rvdI8mQOQPi
CSysmPxoNTPI3e+NZu6E/XZ9Ahc/D8rjk83h1I2ZJVcNANHWWKMMRLTvPfA+v6///OL3Ac0a5Xd4
uMA44vL7kNhQyrLAz9uDtVH6MZSmA3HzLCDDSqSljwTVBOT4+iTDO0/zCbrWOlOREejcCuiQB7ly
qpubthumJmSUpsU/LGw4K4HOrZrwqZjLajDhcgLBS9S26pD7pRpcnzl9cUAoz30aO0w2O5dT5zVl
HFdNXtzngqmgF5ToWicSdWLDQm9zHGTYZlCaQ+v1VQOo/QevoUuQWjHZlBLm2lXCZQC7e2030HzY
KBBf88HDbaE9Ioa7zG4HXybgwMae9ttsRAOiXNuGEEcGi0jxRrSKDTUsFea+8TaWKyt8dt+YKMGj
Co7/QwneAYB5doqSwehjpWJDxEgW1GrUmT9MSVZmcJaofQZBrRbV78mDFP5ElxPoAuTAyrwRUd4p
LW42GGaLTu1KoC304Zj2jfJamGbyaNgVuTEhybKWCC/tLXR/7cnJYoJpz7KDNu+ZZUOE+F5JYZWi
wn8Nu2CtDTibSgNqaup5kNlUNmOpEFlimeD8I0XuuygYD8Y/XETnQWYXkXC6DHoYCKL4tbsd15iz
ixOF9yQAgXhTfmmMGLUHNf+0KyAbYtOjSiwYmEglX8k/l84i04WU1mRP5qAafbkeTNGZCeCT4J2q
+VEtFb/i9QZEKV+25srZsPhRINgFEhZ6s9CRugzluDQZrNTK71WzFfvRLhso8caOrzpttr9+TnzW
muZ5O+CN2EvQn7ahnHwZyygduygVExzQHjQkS2KfV6Nj3FlmDU+J1B1c3zXqESjDmG2ojFFAHqn7
HVP9poq+DlRuNiGF+tLBUbiJtcOlr1qtgSqw10W4c7vQUBVI/vTd8L3MYB6bdZ04gsvd+Wh8F1uz
xhPPc5t0FwuVxxC56sw7UvZvKhfpjTfyKkSJx9y4ZQbmpsnck4uWVCBT17mvkN8Etmi+QzljfOzU
Wu4sg31HKepdqKJ41BKwPnPAqm6EaxebHkQkCEHhmSeKn6ogya6X+STPA0RbLSRKffr4xNMuh68x
029Hx4r9Xs0sH85FEQTB7f3QOJbfDw1OgbLK/J6Xb6onfqSQfAmAJpHbtHipxm+ufGiAloTuyg7i
a2JbdAwmMLX00zgfwgFoLRieUg4BJxE0iRXEDdzCHM3dtV5VhYSC9Wk0BjjaJsqfjVE2AdV79+gC
9hYQdOS2eduQfzkKgAYAiBAs9K/qO6wpJSs4Hr8Sih96VwXSfG34ytG9lJycB5murfOclJU6LZM0
B4RcDeCa/KKX3kZWsJgZki2++MpOWgBkT+5v8LLVgfcEr2oWr+wx1r7s8/tc77lfZ/Fw76VKc2hs
L75psLwDLRXjxlF070ZjavpECbpqQauOwwnMXHtrkLw8jigW7PqkNFbqREsbHU1rG28y1Pi+bHTb
AAtHeCS/Hz0ZlGoTZiqoRcXzyh7HnM63uIcKImhrMFj8osNQ1nGbmx2eNplplxO1bPiGJPFX6crG
73rTvksqxnca7ppb266tlXt0NsbpHoXTNvJQAJ8gLDMnAmHzUTcekj5idr1njnjqPCcYIMC08qmX
bgGguqZxoliL5+DlympLtzD73i7vNfEKfl68MolL+dTZz89BvKWGBoxM8fMiO5LxCMCwY215uzGy
X3X2D8vCBVzfAhEXX23+LKFjo0JQCbz80o7vEyc52RDZZuUaWmvpRkMvHLgwQKCx62fXMsubRGNe
D3L2hKCvwSo2w7SxtgpbuWQ+G7XzFXgeabYLbTg9owPKEMlO7nI2qD5T9EMMJ1ZLZAGw0WFBS9+j
w95w5Gbw+ijVjVc7HQNDtPu+rEJl0MNhWLvTZ2vzM/uB/sJEJkQuiWz8cs2kukrjIR7K+875ZZo/
PPZhrTk3LR145yFmCVZtaIK0uSih4f/e06fEu9PbbVw8JtDvu77N1wYzm+QSMqKpTjAYyxS+Vx36
ceIxr+zm5TWDCZtyIBCBZukClRl0XGsK3RgU0OORBw5qPZlzQIdyJdIs//7fb/PfSLP8W7HVLosb
RAK1RA0gXdIFeSaNox7n2TY2cD9lDTxvkxa3oyrQd70+mwvfDaBnpN9QlEHpdD5QqFO1EAWvoIZl
AdWjc/tWxvkhrq09ye3X2lQ21+MtaEhB4gt1YchVQaECJ+XlWowNyM16PBmBNYORXDHe2Omr4mjb
nEaAxShxtaHpd+J1vkP+DOYQZOqx7X65xhPeDj6mEcTn7E5z18QNv557yAlhTYNH8fQunnegYLCn
pEkSi6jWXnnRbmzyXWQGIGQfkprH1nu8Pg1fpx3TPb3sHNyIk9rz5SyMxC4UxVRF1GaPQ/WTVG8l
FLgrrQhV7f16qK8L7CKUNXshQzq7a2whRVRUMbA4Wy/fFMAau84zS+6JCKHedz3g1xsKdz2Y46g1
Qf0DjdfLsWmloqfwmpBRZWxzHqYrt8bizyPRhVYsOnhf6kxtKQwhrFJGXVKGjfbHiJ+u//0L/XIM
wJ0UndCMROFi9nFKmL+hOquIiI13Zg/3Hf2giNfOjYp+S837yvwohwdh9SsH2+LA/hv2s5tzljO2
EviAtshlBMSb7T2m/4CsgzQ2wFnAKgLW98VTmWdWmbY5cPxF3wUmucmyibS4U7qXlQn8vLkvL8LL
SLMz2rYFw5snB1WmBl3ZABJgaw3qTyPp3OcKXqBQMmjs753r5IeqbM1DYdptyCA3+KOOZffTcQjo
xhb+PHV06LYH7Q0MFENsK5W+4M1oRUBtQQshK+wNAO7OcxInvwvmWCzIpBX/kp4qIMk80q1bEvbd
yJxvOWv0oKV2vUssk3+rtDEfN0nuZXddo+t/siHhdG/jOXADGgp5VnhHgpbZcAAcYvc2q9rxkVRV
h7qQ0j+krvKSOoX3AFeNauOVjborxYgyUVIXaTQkdrdD79cqfLgrGBungvZRwDOXHzgtIEttpwoe
mww4xlJPEp8DlLszeAGWA1NgLJGYxralMbup0rE95JrV+Qnh8mjaQ3IwG9wDuezTnYIFA/l5EOcp
xBC2vCR6mPR6fK8hq0eDBYwk3RTIentKA93IEs9nlup+H+pKuUvzThDfGiz+c3CH8qjKrduxP7HX
vZvAYA+Zspe5ETrQfHlMc7u7oSp/SJXe3NUjYYfcbsZN2gAEBZqKipccEQFvzT5wIK50F/O2ixja
gm+Wnim/GxBattmY8yfTU5Qb6REZCKN3fhB7atRkfXVndaLbFbbI8YU1KQJNWOmPjmnuQ4P7EeJX
2W8J3c0tlaggQsY321YtoRvdS52tzKwm8Jx4OKL/A48+o4r3Q+q1eMTC3QDAFyAQG30MNK3ID6Du
2PiVgQfdqP9kjVtDfkDIUFpuGiIx6wOlBm4keFYzLSiUsXhUe6d6lk3nPhZ6k59SqFn5DXpPN7WT
aHc8LqHGEXcVECGwY2q1pH0lFWM74ZZOUEKRfueUsXXSjAQ8FhAiIEuPKoPQKdwrYaINHr3T+5pV
OsfSqo13VRjKH61HHuXlkEOwQXc9dFXBNrxR613GVEz2UMFAwx3yDYp18FQQTb91FI2HukXZwY4b
7agYrNs5CeRrsxivcUVoJCA05oGe5/rONgmSisq1Vs79rznT5aafHZtmrLRO1xX5HQheW937TrKd
BzX52Pt1/XhxFm40lPuhuwF+qDmJvl9eMCizJWNRj9ndaKT2O7GcvIKBkkWPsWEz7AEUrJgZuxtH
7eUeF4nty0H3wtYm3dHRCs8fq0KB9fcPVBsDC34kp7HLq0Bnb62pwtzW6TcsAxV/kL28Tyt1+OlS
rBjdzra0H/QAlil6QNTBvKvxUtrBV3jc5AMoujmraEi6sjn1cW88omNEdoou4y2PYRUy6nK4z5ii
hC0tX4VHu31moTKimLkTcsah6ArB6F1etewn68t6W9neL1HD7y8hqLo6MvOCxouNkyAoT3Weu9Ut
Rh9VIYeN67kEqM7C5k/EKMq9gZfqpiv6PxU14FPSQcLAECrbcbvqkAUoXRpUJRbECAEYIB5UvERi
g/sOzfo/faaZvprzYRdTeASlBRxWSUmzu0pjbVDTlDwMtVir5M9Wz3/ez/DnRhaKexeIgcuPqmD8
jidYHxEvbX3WNDfIBbe1DvsTtXNWFKBmK+gz2GTjgrrjJI08z3q9vPAqiV5+5FRWOFrKCbLV93Cq
rILYdQuQzvQtzHh+642ykm4v3PHYsypq5yANoP0yz42yplQsrqV3OOUaCLSBW1dDm2xlg2Cq5rcv
aLg4G3QYE35pJ+lxAtS8kOmdPoQGh8rmRuYhWv05C68HWhzNWaDp388yljjLFYnTE4H4XWxmfl2t
5K5LqRhqdABaoMEDev9cW7NONQHHUiW9I4aMUpE+l2zgUPwe/shseIhTC7Vb/QRyxy1Nh4+WjM8r
I5yy49lcosiCmTSnIwe9zcshwo4pNyHEGEeObETmp3bl7ShkCJ4tvTJ8Ag+Q0O5puee5JULKHHLb
VSXdDO0AU9CR5G8g8msnmFDHmxJ2joG02+S50Zwq9DhWQAfL2W0cq96+i125xQXxBzwaciJeSQ9J
n7QdMDtauS0swh/rUtoPKRgugUZLcTukoKDqoOCFduaMIYrbKNVKrxjfBL7KQyy48wBJ0uRP3LnN
t0RFJnV9cub4ov9sI7xfTPhg4Ok4r0UVWmz1QvdoZHpPqrJHxuZnXR3GSgEPyTBVXrshwZGzUlud
PdX+E9WEJiYAP2DsfmkpFqR0ElelsHdpQyQdHI9jCBLUCso7peXtGqdKd2O8hk1eeLLZU2kVOPpJ
XWpOwKGVSzmwVNldaTinJk5hZBLrL8IhR68ud0kaP6zM7vQSni09G0Jwk5kNqCmoL14uvWIkVV2r
Ds6K1mlu7awfbwkqXJvBYvpG1lZ+xCyoHGel7t0Zve3dMJkqRzSY4zVrrWmVX/tT9NmfwsBt0rid
3k2SEE1Fj57RPkpj/OveE8wzHTSEAOZw8LKbn47Myh1eWOmdo2kBbiqf2s9EoAU7rDy/lw6u80Cz
9wkpiCJg4JreMe81h7RRCdDp9a+3FMGaDMxhuAdHonkbTRCvtRuXoVShjb5iqTAIWjnlZ9sAhSMP
FClsPBOa0TicZpPlSa+huYr1KBVkkK6Evl/td4riowsWQgA/0Nc8MpYiQk0ToFlwbsDsnZ2FlUBV
OqMtPk/pOjd4+Du30lLlRquJF6WtjZtTLWn6JHt9zUBo6SKAXqOKUgl03aZK1eUKLAUvVDeWRqRr
ROzywdCfKyh/PTq6rA4eAdbLRr8FVll2u01yXKkpybytLrXkz19/WDRfgSlCQflTP/LyD9FcYQwJ
E0bUluUxq5rjWhV5YeVMNk8TJQ0SySjXXgbQSV0UiUicqL7VrLt6jSa99vPzjzgoY0YNSPb0/FiW
e3Q/r8/PwlFx8edPed5ZTtBws9SA93Mi1H9r/huS73TNfVtfuJSBVMCqxwbDiTdH/QOEZ2qiyuyo
dcoihjCA4kCPKYMVHLQCBodsHHgTPEz1R7EjGSDe6My2RyUGxpF2ySNMPX3QHo1twZ3mIVc0dcPR
CHsvSC3eSIbEykfaiYK9Zq1BIWez/5+7C7vHA9ReBWN0NvuFl8tBIbi7uOj8tLCfAMr4ef0DzEJM
58LF5Mw+ACRG87IAFS9ynMfi0HV/h8XGCFQA+3AKqKhfoqc3G4FbAx4Qm0yLWAGnsJze4gH/en0E
syU0hbDApAZsCLU34wtISRiNJjxROZGb6sz3eiV9UdN4wAOMs5VQs8maQgHQiURisj+bDKovVyuU
BJQBaRVHiSHxKr9MTfYzU1BY+esR4fQCQdmC8D0erLOzmutoeONtyIHkAeaoyQLGX1Pt759Qn0+K
KSeaxNXniysjKDpYtRiieDQ2JUTsWLqx1duerVEvpyV0lg58zho6diYe4BNNeA7v1Lo+HlTZD5Gm
sfrQwk55k3ZQ1KNu+qZh64V/P3vn4WazRxoHlGAb4QjJfVQEwlEmG9P6fT3K1zch5gyPMxRG0ZH8
wsLUWe0wXXWHiA+TEbm9c0VkmoOf5+8UmE/P7ICUK7bXgy4sdaR2eIFO3uiwRJglIg7UVca6GxF0
7PxRv7c74mfGSsK8tMgdoFchJIYGPHrTl4sc26w3KKBskZk5vnyJ6V/SSz/Xw3mA2S6yBWEm1vgQ
qS+wrffNramtmSBO33i+5M5DTGM8u1ZguSPKUiJEslehBab8DmSMQtzK2bm0sAFShIwwukmwIJuV
sGq1d+OGIYrkvuLtRljDbO1/mq2pdgUsMeCkxuybJ47D6JAWPEqpt0Uvwxd4S5j2x/WVtfA4Ax4E
DnTuVGaARu1s19i925FCA8e7ptiY2wxkQ47CaApIz01hQVLtRawJji0ttPOQs5FlCnC/RtLwSJyM
ZjPU++tDWvv52dcZ8BAnuouJo8lDL+9gm/73vw+0+qR9jDMaaIHLNda6ja6BCMui1u39dGpIrEkr
L233yTLLBP4WX2beiO+gbZQA5c2iNH/WEzss+Y+q/P4Po5jabxMUEet4thll4QjTsgoWUR9pemC2
azWsxUHYaJChA4cm2fya6YeYQlNc5VGlo+R+KLxtX+/+YQxnIWY5DOtsR8uZxqOeHrnY93+Xo+K8
mrp6qFjgfxN6fDZFLVcLN+9sFnl9c2x7erLpIzB1fzsGDYbasJdBMo9O6PzOH0F/0Op+HKO2P6KV
j+rO9d//eiLi9z91yJEBm5AOuFyt2iAKxoBejEwocXH7D0OPJJXH2OSb0ixXmq6LwRxcjx7IVShH
TP9+dvy6sLfN1KQaI0+rD5U4eQAzCjXz1d7yVfoPMzf5ZuA+RKIMcvJlsBYwVw9HvYiS99bYu+7K
xC2cjEAZA+48WfZgm7iz39elUZdFp4wR+mH3hs4gruS2AQRCHsHRhqBs5z2bRfGk8OTYG8Pz9c/2
dfegIKtNLrVogKE/PjvERt4lJjMYi5imv5St+g1UmQ+DxiuD/HpWXoSZ47hMu5Ng+gwsGirnjyqg
r4RK0fWRTJvw8kpGCBgfoZ4N/jgKcpefqdAI72Ehw6JE/ugNd4uaBzRGaAg5lfAfIqHcgVwdNZUv
xusJdamiuS2LCkPcOIQnAbdIkHZIBcuRrnCR5yiu6XSYsIo2evyqh7tg+oJnaz324pYYzkijthma
LSINgVqR7mHQEufGG/Rxw2w1MIs7oIFzv3Pr5JjbVotua1c8CVjyblI98/y2teWmYbbpx5z3h+sz
srAfL/7G6duc/Y2mbLSy5pxGXaluihTKv+VQHyVUc0ytfhVVu7keb+lbg1OHAg8UgSYx0ct4KP+5
HE1aGiVEb3w9UfY64RvQE099uao+NJ1c84UFnSPU2ycDXUjAXgbrmFWrpGlppOkfcvjIlO+O8czF
vQap3Rr15KNaKAerQ/Wc/B6Nlfft0syeB5821tnMdrqieCkjNKI1RdNMH96JMzyPheoFsrb3Bl9j
lM4tkj7XmwPbQ9R6UVmCcfBlxLGYXOYMSqNSrenUftT2xMhggayjRlCNLL9pSyO/Yzp0IrLOSgKv
A3TK6jQW4O6xVr700vmE0gpybdWcSouzXd2Tsip5KvuoG8CRoK1yV/DyY0zXcG9LK+o8zixXhBcz
Sl8qGo81OWksD5VSCfIyDfr6L5Xl/zO/yOeRqkxNpHkPyU3K1o3jDsjcVEl+QjaG+kWRp7+v75DF
eUNnABhLG0/9OYDM5lSOttD6qPfIvajF3mnHTUbTFRWpOdL7czQuugHTpQ8M3ZyvQ7veSEvdQM9F
crnxhlpuYg1YpLhXDL9G1h8mAEMEidGW33hdVhthOjIEnkUDl6C1fKJr0DCqkZRUTP1L2OT0x0HC
CAAM1ARgUDe/EgAeHnuRFTSqISiCHolvJEdFP3Lr9fpkL9xuQDLhZQN5aENFHepyy1ALLfCMIw5X
X8fqQ+vqlbttKUe4iDDLEQQo0vlQVgAljtsWLDAHRt48qwDefeo0MEaGF7zdfVuXwfWRLRw/F3Fn
Z19VoUNf2YhL2xdiJoFLoYaxp8VjHr/8fSQIYExyt8jrvh7pcV17dDrorOIdLh/pGPH6g+INLx+v
B1r6WGeB5hQ9pscmdDIZ7iodDtm3a4ZRaz8/WwueStPcjDGOETAQ0+PAQqzVuxZXw/kQZqsBTY+q
MpTpUmgjgbvdaWKwBott1b9IvQ6xUoJCy7fCWZm6hUMFhAJsJw8n11cFUN2KFXh7pxSKvJXYsMbs
N5NOxW1iwEPl+ldaCgXZF2uCRMByaN7eBHG+9BoNlWnPK26d1Nyn8W1nrVyua0Fm81hXgw777oFG
cS/hJ/NKnfcMBKnrI1naQucjmW0h26Eg6bvIjVL3kEwoC3tv6s+W8c30wv9bpGlpnuUKBPqlfVti
ODINMyfAS5taQUJPeb9y6i+t8fMhTfN6FogbEphaVaLlHYsbNbEencL4eX0sC/cxhPT++/2nfz8L
MZZwKjYUzJqNt1BS/8wMLdABylvT6VgciuOg/oESPwLO8gu9J05KSmylIhfWMbEtNRwV2Wyuj2Zp
DaB8BwojkMhTO+hyNFUB4o2dTflqWXmPvEM3pyvUBmgsww37rCbHnsvu9XrQpSk8Dzpb3emQp2Nc
Ywtp5S0QKqkB0MWtUj9fj7IwNPCMHFSpgUmBweQsFe/Swk3g9MiiTDTyQZdk3Ktl4x5cKEeF3BX9
Q+6xNXbTUpLqIK8BAgLkU8zpbFNxFTtJaFgeUnmw6Xvn2DddNmzgBxWAcbYjNg+t9BSn+SmOx7CT
K++dhYMDwuxoN0BXGpfVfNU0zAMwOO+7iBq1PyQmDNde9DX+7sLMIgj+w61ogl41GyPcGVRSkaqL
Us07Zgkgcm13y0ZY9ZXHlq+mGNManD1zICnwCTIHDwD9xss1amZDXxVJ3kVdlT9YZaz6et7BKrR4
t+gEbS+KzE+4+Vzxzu/sNBgrkm+vr6WFzTjVIMBBQO/L/ELM42Uad6LyCJrZ+Q+PvGUDW6NbTnn8
l1H+N8ScfoAHCmSiqEOiQtujrnrKhQ3Lnidd5n5r94+m+Q8rBd4Z0yeESg/sbS9n1SjBKE1Mk0RZ
3b7bbHzmjD4pI9K361O3sNmx9/D7SMMnIMbs67HR0jvZ2yTSchOvtFPFvrH+wc7erodZ+kKoriDN
BeoBFePZscw9sIOcpCNR/NBbJ3fNZXhpFHjjTekfICRflryo2YAvQTBbymYgN5y/Uwew8JXTeGH3
AsgA8BxelWBIzisqYK63qgAsLqpK60gVGkgGV6BiXAmzsNQmdZMJogVADPyGLz89oNRFTcpERTNt
/GhT8y3uvd89c2+rSol9gbqOr+Gfgutf6GvUqU2NphGAcM5XmFbm9J4YW6FGFhSSQ8mkGxJd8e3E
hFNEkQQiBhVaE2vVt68LYwqLAjxqMhpQ0BNG4uy+Lkc5EKUu1ajVQvOZa7vro/qcrMt9e/n7sxsU
D0vc3y1+H8KgpQ9BYXjSw9A2ZGMZwRVwU1Tmjg39Lz1rvuNF8951ctsqKNJosg6Uksah1KztKNxI
MsX3Uh3CY+Z9Hhv73B0fWu5hr+j0VErCQ9Vgz9B4/jYmSaAn7a5x+UbTyVNRtwBOcdDiknETow7X
A8dvMPulg0I93toZeun9S93Z+2KwAlsxAq3XbgrOd7g5Vyrgc9AJ3rYglUwq3ygN4qSc91W82nZz
uxgw4W1a3MnCZcehofqpHjW+T1Jde4QBaMZ9EAuaO89UfylK3z2JpPBs32a72D7JH0PK2jJUMrc4
ebFdh3br/uraDjXTnomV3fB1gXz+mZPmvYNOzbyspJiscQAJtU/CBdPmexJeXyBQb/9ysttoAQGa
iJosuPTOdJ2erUCHFCIVDbVOtWtXAcncjZWL75TJwNCGDcxcMl8jSUhi9FBrYwuW4dHqDGhIkvoA
Rct3UB18OvaAJnfxg+K4h9HM93XdHfBzYQPbEbVoAsghIHUTPZQaoYxUuwULxYgHeOcmd2rfF0fQ
CeEQU5ofunBvkkZHh1vv7lmb3Fal90CaLrkZm+7E0gZV44xs7Aa8kTzb5YZgfxKDANEe5zTsYE3t
tw4ki+t42I2t+1rnfQ440RilYz34hUY3ilbe6FPykRnE8IcUJrrMk/RAMriOVYOp+9wth80Ic/Ew
K4pQd5Q/bpsHI+g5blaDttPACFMhvsMhQgNNo8wvRNZvY9SLiR+n5dvo2re87l8zywuH2j2YLbmz
NHqy8jw0jPSx79PDGKsHs/duYkjpZzk9QrL4FRzrQ2rae/CHINbLQkllWAzlVrP1UzXSfd6Qb07c
HaSV3Mq03DaoTcn+rWm0cKDWhjvKCR4zOJcHb2MNLSxAxb4RzjfNjh/LlKNv7HVqWEj7NulUVCHJ
8A49i9fGGELUSyO70jdk8EBwKaO6GNJDpXAgz91xo6dYCa6+STPrJ8yvjmrSs6D28iSopZf4oyjT
baMlGSgJWSSNHBXHIX/MRhoavflTqS1na8KFKARWH4ItQ/3DSJzuSLJ8ZzPYu6GeZbdg/xgiLFhp
7qykOphOBXIHpDYD0LQARnbj9zxLu2PZeVroEBUIEmcIXeC9fdDO0oAl7Y+xh3SYHVsreNaFLQgB
NACVoYOGYt2cSFjVjTbQglsnU/F+aE3zmvKVTf7ZLro8pu3zEJ+Vi7NNiJdM2dORWSfVo2oUm3oC
8cNBfxVKU4sAHDWcTZYRauo2RgFbhHe80w9qlqubrvpjqO6uhk6uAt3j8YOQsMeiOjWMoitqEDuq
1A78HTusDcE3cP+WITTj5UuRa/S2gLfMyp3zNRlBYdMCQMXAWYvHxqwknMWpCmiENp5suw3oGFH4
THXtk5ukK7P29eS6DDR7QgEvbTm9IZG0yX2jfKAzlv59peM8BGBSl4cjswau4Ak9njIYKOTfWrIl
/V8XUy5DzG7otgbnsJ2mq6g2Er6Tyg91LT10Z0jL/yHtvHbkxpZt+0UE6M0rmaZcFitLUsm8EGoZ
eu/59WdQ95y7K5lEEurdgNDdEMDI5WLFipgxJ5ce24uUuciDfW5aWcwU7SqFByRYO+mVkYGTnqqj
bLYfMjCdUqA4Fi1JitXGu0mc+oMlhfJBLqZmV4nCD7ke94XS7rw4SPc++uNT18EnY+nz5XjfCfGr
oGdf2qHa0aTW309DkuBh/eApatC5Hoem3Bc13Y3xVH4aUMG+14XIqTzhq1gW514QaQLvX9NJOQtj
Bgec+hT2fXwa5C5FmW181a1s37XqUeYCaAv1ixcn36w0+Jz4qWbTYyU5UlURNFjD9yzqvmlS8ySL
xWlUpV3YFScjKe79fnLiwFJsE26bsQm/UbwhlNG0p5Di3mH0/ZwOTvmpgW86rtWP4qhxl5WO2imO
WFUHNehIdIEdCzrpkaN5F0bTBylRNLuPrCcSsx9uX8nX71cWCyAA2mmgQK+y70Fi0sYUdvpJazqf
y6ws7KIdX1s5fM1FwfZ0feMNdB36ztBzanQaZTqa5hcJj3iM87SLJ+lkTRmMK0Fgeg9jNjQf+thC
mZT+Yk5WMDanrB7zw+3B6vPHLz0fPlqni54Ezwqm0pQpXxit158CSNueSqUqPxlpk963Tak4Hdml
Iz11wSdqmsIs7KH/kwC8egDgAwmpLyoPyB9UsxSp+Ub/rvZUhU2MdHWRqLZmBDT5DGVY2HTkhR/G
LBn2sa/9k1ey/6Ed8yJ25KL2X4ZI7F554Wt7LfEhaaAEI77JhSL+qD0YENWu4RrmHMBbPIHIhP/v
qydqzcHKDeuT6ck4oFHISLOV/ZMx1d6TWhfdY2kG4UkQwnJHirm5GyXIiLvWa+AkkMLHth7g/ZJj
46XuvPGj5+n9py4r8NjEwb8kuaZfmp3phPTLenYZ6EIKmb/uO5HXVXCKDsoRnuitnOvsBxaLgYMg
L4TvhuBnWTWMI7XnlWx2J6VuvlRysC+1zjFLZZfhJVKtPEy99xpuMhyvbEDIXueHqwitydXD0qwN
wQzlsD/lgHja8Hcefgqa+ySgjEgTRK5939hz16Pkicx+I6PIg3ZZSeS9YnZmO47cG/u2dbv0HjJ0
dcuvX0cNlILnDhgaXPG8S5BYaXRl4ZvZeIrK85i5fw8/BPKiIVelIonO6VkkLnrExJtS5NpIrT5F
xVgVbKn1P4s6wjd/P11cUbQxUNQGXr24oGBlTY3BV4aTNHww5QObbjAe+y042krUAJzuP1YWTohd
IRX9fJYMJbRRSTwmytdmTvtrn24PZyVquDC0mDihhDg3FzEk5r95QECbKYqf/zsT89Z4F80Nsjlo
sYyJ2HL84VSrjtBvtL5eXxIs//yEnUHv1x2oTax6UpPO01Xj3tCSDL6XjVODNAj/PpyjOUnDDqlq
+YreqZCGdmpyqTvFmtH9DFNxOsZIRrlhpMh7aFjA29+evZWdMHdDUYHm7cRNOA/93ewleV6pbaF3
Jxg7ae+O71SGlYFc8IYtEfKVWQQ8Bm5bJiWtSeb8U96ZErVJHVNuulNX6/L91IbTMSuK8mcaWMMH
pREjxxh6+kVvD3DFM9A7MmfrgCjhZBcDVLwhbksh6U6aWpX7ahTFQ2eMwsa6rexzDewlSqhzS+cV
27GmVC1cnUV3kvpqfCmHMSaf40v7sVW2oBl/cEOLe4OK4ywkTsIONNkivoxFyadJJ+5OwdRFz12q
5rYENY7b6mX9EhST8iMem+lkGJr/XE2T8D0K4hBpYb0HbpZmX5vJDB88bu194QWTU8s08qW16b9a
ncVzPJc8EknIuijZNNl6qsmt4zdpsk9QwrCHJIAjY2jgIi/z8jB0ibnrq8l/4sJvncJqRJuLs78L
hvpHU6gdaEeBM9Pm5X4c8uMgDrw2uwKqYyWD/pF72h71YV8FcP31ZhwShQy+Dd7PKSLNP6iDRu0i
Maz7UGnwvFMg7+RS0O7bDLEbPVKTz/QU/5KGRvtlDZPu1EXT7BtVah9kqff2YdCUxygrY1fMWnjl
Wmolv0DBC6fEbOTEVqQInhG9qvtzE3l9tpHnXNsWbAmonXUwoFf5pCL15Umku+SkNqJ36vO8/hZD
7/IkNfm4kWtbiSZIq5NiA7hukMdd7POp8gol6OL+VAttdph0zXRjr/PcUkAkEqYmZe81efJkyIn3
i2do8C9GOpPRwr0LNoJq0+XhjutYAHlb9SdTGn9ULX3eeoTKlJ9sAc5XvMjFg3cxzlZKAgWuoeEU
eDY9u6a/M7vzGLndlqr1imfUAZ1LzKlFhWsZnsHWUlpConSnfjpTtoOw8zFTP0vCz9v+aS0cIziC
atyEeoD09OXEjZGQmIPhdSc9NxzPV1M7HdMvxhD/ECEtnDlp3iaYOTa84trgTEpYpo4iA5DUxSwG
SU8XV9RNpyYAleG7k/bNl2JnSre4rK8MAdrlkWOwMagv8MC6HB5gcUsv+zJyVesJaRWv+ZIBATG+
3p7ENSs6PebALVHCwTleWpE8Ot9iXQvdrkPjvof9QkLKwAC4FW7s81VLKu9ERgMYeblcUVyoVEm8
0I005YG9eFS73G6T/CHRzbvbg7q6uZg6U6NAMrcN0vewWKO206Zeh+/HHdNH41BMG0HNlW/i8xac
IYSaNFdcJdpGuZC9FNymWwnZoTTijyMZSb2eNmAYf4p6F9fVbAcFeEp+hgxCfbE2gyWSkhjQGLCU
dKcUkPqSQv4QxievfaVjLGo+FLD7UJaxo+EV0qGNnX7lL/6YB/M/A6GvgbFmk8dpIzahW/bGnLv+
UAzCtxaNiMgrHiYa1W4v2uqs8mr7P3OLaBSClCIJNIhfYlmDqCh2JO1L8NdtEosxLaZUVIc+1cYu
dLO+tg3lwao3ztPKKNh1igFJPPLmrNzlefIDcAtqzyjo7HWsVHJS9S3N729P1cr+xgjUxYAfjWvU
rBAbAfRlJu3+yVdPf9vCCqwsPLgslSoOTWMg0hfHh30nloQtkVuIJAMEapGPma923yEZ0HdRYkSv
Fjxlu9tjWp04ZAJEOj7mhtzFyvSp6U+9hHug39qRzdIZrfsgSP7eCRkicNEZaM/FtMSd6VopFIM/
sf5KYLfqORveonrmjNtYoau7icsPKzMwlT/QwF5uAzUNkJTXjNht/iD1zEE8NAVCwdA4fUJAurR7
OigdNSq04+1pXFIXgE7FMt3epkymfv4Jl5aFsgTTSVO2q5TBXhLUIzXsA0oD3wa5vu/y4lelaadY
n3ZqmT3J7e/b5q9XkVQCkh+ACOH9A9l3aR1CscREBSp3xXM9OElj+38NIgGW887CshKdyWKqFjoW
KOpqr01ZZt+HWO62NsrqQP4k/HDxpIgXA6ki31MCyc/dYThkP4f2l26eb0/V9SGmWWu+nXjSoYew
hHR0rZWUU5UVrhpZtRP1arUTi36rlWJlP2Bm1gGGwlImL7JMiwxyFFdSVbhikjx7ogwxWLDPrTcl
+pRF6pM5SbtA0mHQoQbYpBuH+mqMwEhAk/APj7sVwEevm1MZSZNb1511X0dCfaCyXf9tAL+wMv+K
d89jYaZcTs1ZdMw7hiP4Bwio0tHcl+l9nhzVqbG5PG8v3lUwg0myTOBYyEjTprbYHiUSU+jmZqJr
dIP3lPHgc9PBi3Yy+MydpVTRxmZZtSeT2iKegQlhmUazrKyeosqb3KFKQ6cvtL2RpU9WEf1o4RS7
PbarrT+P7Z2txXRaeaYonhWgYF5MrqnUx64aXvVJ2v8bM1yRSGXQKr7M1wmFT3keR+Qm6MTYU9U4
yWBmdln1G4HFytxBtgDxGkQq4HWWvRIojEF/5o2Cq8hPU/E5rp6V5nsdBRvTdg1apMdW5F6BEJ6s
EEDqy22olE1cglERXDGXXw1lsKeYlonpMdPQRkwhWu6kbFdVg/YUCF5911E635sdopu35/Xq6pl/
BjcP4FokJ6+Yo4RhzAFiwLo5tZIt+ns/33ehB33Uhyzu0JM+3Da3slswR6ggzZcOXRiXo441XYAD
gFGHyUNkQiT9qd2iqt0wsewutMpQ0FSvFYhHnoX4i6wf6y0c37ynL0LtP5P2/0ehLLxkQh82Wa5e
cJPk0GeHON6IO7aGIF/OkhnmnNmKWeri3AYxC89IYsv92+21WFt6ghrAleQzyDQtRqGKeSqkgum5
jfIjMBNHsl765l4SHq1x4r2/RXW/Nmnk7WYVcQvaqeVTOIsCWfEt2XP76WsIX3ZZbfGFL7Wi6YJA
lu6diXnE71z7KHRFK0eYKEiLPump8hbTedhD+OwKSZHe1eNg2XGTV5WtKdOLbPkxYrzjd2XQdhCE
Op6nvOahjhac2RYbB35tTcnFmrJsGiIx3uK8V0pUqL7neW4yPeaQUw2Ugq2tpM38keXGxN/Pdwy4
zCsxNcSo1bEeRdMdSTXcf/QelS2KHWqYt21YC/RAF+ShWoPOcOXBlNwxIQWbdXAaFz2gmdok2ZcO
xY8iMqxDZyr9l1wv8309KMZ9B3YC2ljzK/3zsCFH/s+asHAn1bDNiCBxHa20ol2Xat1DjokHmVL4
XSnK7b2fdQIZy45cZCMb3VEQ6/wopZxwH+6t1jbFVrdVSLbuIWaOdhRcQ3ucscmxLkmIFxSlI6uh
aHta+M3odGk/tF1GVlTTdzWomwS1awgSTWGnhiodpE4p0SEmvvZUpc2xyx2/GgLE1C0nFRMofyNf
sEc/N+ymQhIKNlL5WQlV3Y5lqbYLSSkQ4huqpz6S0ie5N/o7kZbCY2Tp+VPYWKkDZFw4CVn4pcwM
MK25OaRf6m4gpzuESb4joT3S9z1WwrGcimbfKZG2b+KgeIl8Sbmj/9L4nPqBcqTsrezGNmwe+soL
H7JcT+hXFJoHAR1NW0zD8bE2xNoNAgNIQVcA+ITG7ggl1VsQoqTi9Ya3H2Uje1CnOrqLLa06tqlY
7K2AJoiA7M4ORVYd1E6duPQWeU7oaYlDFM18pnqzywQuYi/ulH2lK9mhpzn20BgCInEmDMHD4PdP
eROoD6ECasZvpfhukL1iT6mAwkSAAg/8PxY024OMnK0aOGMxDLuBJls7GIzxqRirlgVq+yfPjFN7
UHv9KE5i+9EU5mR3ZHhuZUTeoScv5daGEdpa2Id2QrUDlhzQEqoomAdV854Vr0n2tReDVgenh+CM
KH667U2vnsFADebKB0UQkNfED5e+J9Gtsg7NSoeGUHMCz9zF3ngUDO+p8yhlJvFmK9GKQ8EgZxyu
WC7SJeZTkhp/aKZGdyNEmRJh+qgK4mmwtN+3x7VqZk5gkaGl8rJ8EYjFGPEu8XRXVkvBFiT5Sysr
zTGXteLutqVV50VcoEASNWO+F/dRArl313i66SKh6hgB8OReSnegot+iVv5829ba3QcRNm9eMmbX
nT6hqRVEer7nWkNm2rjSRzWJT4I8AP4zczqL4p2UWBvd+6uek/I2uUaA+VehZZGEiDsljefK30zU
rva3h7T19UXQUCnWlAs5X9dz+l4AZWrtRiZzZYszX5Ar0pDBCJZbHCxhYk3a4LlSmjz4SnBMymiX
WdoLXLe5LYT6xoZYGxFvUdIvVDpo7FkkJ0yjj6aOcpJrTekvKOn3VRT+iyFRBaaZfy4M0CJ8eWpH
0lVtp/SeiyyV06jik5GjqSD9LLVmHwhbWuErZwkdGvhZQYXwFlzWSGnA8qI0lyxYyGl7po891qJD
Mm2hq7fMLMKgKOo7OCkny50MN5RLW+jvCZo2Hg5rm+H9WBaRfJMqPXATjEipm/f3aWErw1MB5rbe
AKquHdV3hv7AAN8FdUUbTUNnYkhpj71x7vNXPYVdK1BQ/ftdaxtp9I25W7q7SW+EKqxHrHXWJ0WI
jo0+PnpcZrcP66oZhEdhKbJA7SzTOfRQEcckg+WOk5NHL4CPBOH+tok1dzoz08EgCCXtVU0UfpVC
NaeZftf3nE70bHBYZh45NAPcNjSv9DLopEoDAwfAPmRq5rG+WyAP+uesMFBVEoAb9r9D4ixk3Ctv
b4XEgnRjAPj77yzOQ39nUfbKqPUCLFp1eShy+HGK86B9Q0jL7vO7QC5oatmqb6xuw3ejnM/DO5t6
Tyxbjdgs1dSJs5Tw6k23QNkX6aFOSqcf1I1X4OoCkgwDzEVODqj8pcWRqrvoB4GH1OthQn3H14CZ
e1+j8Mft2Vy1A6p4rkOwWZbQ5rFr/JgCFapYtQ59ITQMxTffqg9es3GS1/z5fHuwG6mdg725HJAk
dDEgRM9yi4p+QnMftluCsdf5S16A9FkB9+M2oj6w2IsU7BOl6gbdhX/HzUr1mJr6x7IfWCbttY7G
PdCexJ51AuBkDY5WpPy8PZkrB5uCB3GgqVONu9JqEuLe16Qw1V1phPc17fzcGScEJ81SmPa3Ta14
YEzRTQgOGgj0svASx7XY5uTEXF34PA13fs9LItbvQrRDNqkfVoeFowI+STsmqlCXS9eLZVzno6y7
ddTYhqccUII/9OVWNmrNDBR0M1ATSWHq5ZdmgE3VRW4GwLDb2q1FubMVGiYPnRps0QHCiMy3Fm6L
jaIYM3UBxKfLrTJDw9EV7TW3glfxPApGCyu1J9mhX9HB86x1nYOwjkCtICirfamH1LaQdLaFqviV
il3+mTaaobTlppLuYKuAcF9LK1DgknouY79/JKgcDkKZhzs9SpGwTvpisokNG0dDTGnHr/o1xhI4
EqnqPvhdPuzoWcru+7It7sMg0e3aqnQEUXzrKSg9koJaVzvAlWAuCYWsfPYFS3mRvYCeFT8dHT00
YtJ2k3b05CZwvbyJUbZv/L2MLi+xYN7t/XTqkNLWtFeENvT7ElCuXYlqtyuQCrB1Lc/QG22nkx/1
/2Qpv8AMDf+hB9Pt1FyJgLVF5GvUIX6gTRlKAWnWIfEr61iUonJquhoxorL76PficBxy7jRfi8xH
EwTRMfC93KFJY3j0k7gh+PXpA4n8u0k9RMAIcql81MjOhLiFNtuHNPvzODWNh4KC2B2Ije4Yge95
lIpJdEdDHc9p1VsfqbjIj7WviXtBEDM7kmPRVgdFfEj1wfiVeQworpTpIQCYtEtQNnlAoOZP54n1
Ma5Qz6LHpz7O4pwHE8SWgxa9dM9/TbYSt77TFmG7S5QmA0Gv+DaPOaTizZoeKV+hUbiZhYXURt4l
aNnuDG9qHQ5P5kh51Owkegd/t4MhHDMv1B1RCc2HFI6bU1dq6gM6LP2zPoAO8qHzeiorNAI8NRLu
4q6X3uJAbNhYyjDYYWdKn7Kk8jZc8cptRsWR1g+AbaDMlxXHXjMLNa119JCCaZ8ln4T2VzcU9EPA
v9P/U9RbReJrlhKex+8NLq5sJUC0TDA1jR4ft0q/Dso/mfccBneacibdadfi5HRbUK01b/Le5uLK
JmrzzVbAJq00frer6MXTD7d98MqVBiEvp26u7AARXJgIoxZmAs0ziH2aXccD2SuOty2sDYIuSVgp
0GOeV+vSJca+TDMQ29ntlJ+Sh2LXlILk2+oY/8PcvvSGqHdT85v7Ja+IMwe55VIFc+bGmSYcUMnK
76oCki2hzf8Z2lZ9RNxH+ZyoeuSM8J47SKZVu6SKgMDFRrFjBPU5Shvz78NxiI/pdzPZpnjpxYWg
9bGM/gHzq5l2LnZOiZdufOfvpxhWKIDgUB0o5jKjKbSJEPl1p7l++bvzEWnaWeWv2ybW9sl7E4t3
ZlEkjTJYmNCeajNBEWoL/zVvg+X6URmDL5Q01HW3QR95LVLJiUbhNv+q996EoPUw2l4ovmlVTUQe
bTXZrm5MWNJk8s3Ui5c17yLWkmyI5x1TGr/BwPlPsqJHeyWGQnxj8ta81azZSGBF+uEaJkMuOQ6m
yXR9Myp3QU8/V9uVn1HolR0xNH7SwZPuPBD9e7PsFXo7ovjYZNHMigUj4GSp/rPeaqlNlQOVmzAP
D5U0CU8hgSI1L0gTuxGm2DSNxXvBjBTkPSuS9AjJkcK0BicPU+k+L+iZJ1upP/p6rR+tcPD39Nhk
byHUZXtdENqDCv9z2miwB5Hl3bVZzv/z4iItGg/AXkHkkkwdSEoO6p5bBYC0CP2ZSiso10DHXVxD
tG1WsIjcnr+N6VvSXOiDrIyJJ5mu0WvwQXmf+67chbrs2wCGjtXYOVKGdspto6vbA6o5RUcF5xrW
mSu53tCPjNFufBqL/A2I3UdEDY0NO2snayZM/T878+DfvcssXyyHDIk8tycrMIahrU5bqr4rDyTI
Xv9jYpHqkK2EDmmSoC68Z3LyWGvscvVDQDj2X03Zny7/d0Mx6I3K1Iqh+OVbq0tEJ582xd//hNBL
R/FuMMv6dok6RULsabpFToowzD4mumDLav3c1uHPONM/MNoSFhT1LlbCUxSJtpY3u1ErNiKQ9f3B
vQB+QAGcNv/9u8EKdYbQoF6bbickjkDLY0qnOyQj+9tzuhp4zE1ReHe0e0j1XtrRhiCLE6E3XTH2
dh7kSkio2p2k3qmj8rXS1J9NRD/51N+jYbeRgVkbIlEB0cEMy7yi023ETOlQYpnX0xFgZWVvvt4e
3boF8L7wSIGKWIYfcpVPaW4Vpqtnz2KfMoevWf3tto21A0bsAVcDQQgtWYsARPQasSO4NVzE+YLu
0Pgbs3TNGklo+N7A4gRrglVU6BSSqyyfI+FrarZQL9xpxpMYP5veviXT11t3fYualHZqi9MQN3bb
/7w9ytV98v5XLA55mdLVOEwMU0yfEUi1o8BE/XAf5xD1mE4W/JI8+I9+37a6MbfqopYaDzJgK24B
10hzt0/0tzoxN5zK+sAAbBO+8d69Qo6VaYD+QRAZbjTEblmOj2YBYEHNC5RNvS9amHzn2f2hqbwf
kWxuzOofPMfS28yVIzil5wz+8pQHhujVmpQTH7dKKToNmjiOMXn1vdmq7Z1eFqGjm372KQlHz60D
3qz0ZWUog8BvgVYgOmaF8KPufFYg7rpd6HvBndTJBpTlQ79LRiPdF5b8fRwrnTqyZe1bS4/QVxLF
t07XgLMA+z/EI5LcXoZeud3LgK9vr6GyeggpjAA0BMgD+dmlh8nMGsxSYBiuHOMo2996LWRPXa/L
d4ZcSIc8SmOnzWFzKKec2L2pzEORyjlv7dFiPwvpGWEx4ZgGbXfuYSShgDkZtJLHobaP6hZKotFL
LZtChXfnEx7hSHTxYRi86iiRbXAAVgoOeIbygUe6+mQhPoQGq2a9eF6b7wuhVJ5KjUJqoo/lm1Vt
uIc/F8ZyieGQB5ao031zBenxmwZC/6QmGZuRjyitf6pR+jJpAJmb/NVoYuqT3lk0G5fUx1kSKkBp
ClTtk2/LyUQaRPmSivF9o0SdXarlU2D+DroQoLqydRJWDxvpVOLwmdJMXqwTNB31VBGAuCGUforW
7nXl7vZWWN8J/7Ew/4J3d1rYqNmoSbxWxDbcpXG9E1JYBbK/LyNaOqSbTDos1FcgDy0IIBw3ZcM1
i/KjjMrXZMgbJtadxn9sLJ9ERS/JVdZqhpu3wkPS6uRM9emXiR6BPcSdq0rRfhiEhww52ynY4hVb
i7feDdBaPJbURrXSiEPuDjDe+8oXQz/nZNbgMr+9XFt2FknNqQTnJyUMskQCG+2R5jkvd/IWpf/a
y+xPAwiy5izLVdW0DqCPLjPTbd/yCfwLte3SVjSYWTeCgdX9PXea/K+hebjvdh/ocDSoQMa7k+oo
rJO54ei2vr8IBIJKr6FG4vtfoBmY8S8bz5S1788Mr7zyeVFeCd+iMUp3U5ybrlR5cBZZ0FUL8b+I
OmlbAhcDAosa7GJrSeoQKH7MCc3qnZi++l+a7F+sAq/imeltLijrs494twpCEfiB3ikGmXLZ1nMY
P4RO/utmW0KmmboHHnK8+1X3OpCYmstewkiX3U0KrA1bRPeriwGN9UxhTS1jSVIqx0Eop7HFM8HP
D0r93fPNjeVeOxdzPDnDZuan/SLgEksRgqA8sFxfvLPkf4ij91H8oFbTXexvuLM1v/zO1B9v925N
Ati8YqpcVFv9k2Rkdt3ajfLhtjNZnTCqdKC8ZxzisnRRWiKC7XlsuYY4vlByfRkb4/wvTBhwSVDY
Usg2LjavVeujL2md6QYiibnKnsKtwurqIN5ZkC83bxxNRlL5PJaK1KlD+1+gf605k0n1j3LjVdd9
MLV9nHrkcUi0DN2vKkSp4Xh7jlZ3FfJCtH3QG3SFUfEKqZf01MNESaN7nFjcG30i7qQ0F52qauWj
IcP2edvo6v4yDXzvXP4G23o5bZ3W+JmSzJ3AUCl22mPePQ7mxlPh6rJSaJmmFCzxVv5TIbu0kQyR
qgRCFJ99UZBsbWpfJUoZ6Kl/V9Fj+Mvx/LFFmW9GQF4/K80sMFpRyOIzMiQnY1Q/hmq6M5Ts520z
V2u1MLN4+MWDOaZ6ncdnTedp6cvUpuDq84V9HGf4/8Nta1eLtLC28DeSmAmDpjKoQqeJBcq2giJw
qG+Ew7etXHNrIf+cJnkan4Xu0fQPYuXmWwLxWyYWbgAB3P81YVR3cn+sf8pbZBXzxF+E9BdTRXvd
5V4rqrRqeJHG50Rpn4ZA4k1eQq+mnRXJcw2//1DL8sa8rW/vGRs+M6wRxFya1AOEMCJriM8V6jTB
Mc4PARVQfcM7XPm3eWAogiOshXwmQcClFUXRe8EsxfhsCV/iFzP/fHuLrQ4C3wPBx+zmlmgynrqt
lQdFfO4KObYlBMiott4N7Xg0q2wjbbJla7FGQ9aYqT7W8dlQqFvfIQbZa/ty2rg5V4/ouxEtJqwM
zGJMUkZkeFYEY9Owayr1qZvMexz5YzdO40ZUsDoslJSJz2TtOtuUwnI1ipWfnAMkgONzWoxOZQhI
KW3E/qs7Ye7xAS6y0smOEGijy2WanM3hXgrv/rohcN5ohLBwMfHUJDNwudFokp/KJDDn7fxdFF6V
4kcXvf2LzUZVEMocVb7O63hFUVPyYQRN6kzafZTYXXoHv+1tK6vzRG8yyCfemiRQLweS+0rS+fN6
NKn/izt0nwvaj9smVpecjnGCZXPWsF/sZMELrTA2ouQcj06ORgFkKBL4742NteLTZsZAat0AL2Bl
WwwkyWRPFFovOkttec9oZTIxTWWXPbigwTwZmfA2RiQlbo9tvlQWnvTC6jz2d5FnnieJbvh+fAa9
8ZyD0cd5OKrWfqiz6bc8CN+Foj3kQf+3zxz0WtERhGqa5xS9XYvBZoUGBNSM47NpPlZFbNf+o95v
lRznj1yNTdeI4GEDm5lXLsfmDwQeqSnH51I5TtMzaNlwi6ZpZffB/kCPHNuD0uYytVY0bZIVqPee
k8SpAQj8/ea++PzilJpZVsSyx+cn2kX8h9L4eycD0pf5p3QNIkacveu71W+6YEwyFQb9RoEn2Mk2
wMtrs/P+84v4qS2gKx90Pu+n+yT6NBjFxu5dOZmqChoAngVoG2k+vvz9vil7shWp4ZmuTNvMae+R
g7sRpaGhnP6NKeJ1umTxaVctqyE9Q6VMCeZsqIFdZnBkyb9FGIoG8Mu3j+SaI6Abd253B+twpS3k
xVElZkEbnlstPyuJfic2UGmOVm2rhfD/6Jf7esNXrx0VTjZDE2d/vYxuJuhtoJkqwrMcJS+DJT/2
dfWpR1739tDWNgTvflw1hsigLW5rSc4LUw2j8DyVZ396Vv7+uEAggbgHylYkepfY6G4K5SJr5eEs
Vwfza9jsb//6a/AmvYHvvy9fbrfU7EsDmORwhncq1rRDoT4PMvRvpi2lD5310a++TPQzK1sSjitB
DhkbXtUwwVlc1otpS5EA6KNY6c8pJLBa/yNRHlPhHongYqvWtbL3IDek4xL6HHIqy/STkXZKJvp+
f57ys9A+jhFwq+kbnODl+FnMt9CwK7sOayTm8dBEU8tmWyWlqtIJSndOreAkRPpLnWmfwmaL53ll
17GnSarxNp07KRbLNpTapAld0+GkO/Si36x2IwjdMrBYH8tq5LHsqI4gq9jmB/WvwfhwDrwfwGz/
nZuuoanW1Pn7ZvqPL+wGcW/4P2/v7ZWFvzCx8KSRZ6a+MfXzED6KfbgDD4SredbFZG9mj0Um7m7b
W9nSF/YWcUfjNUGv6UPHQwfiNzmjpDTa/IJD3LxU5oaxeX4WgQBcoJTXiTloZVh2XIdW2ye5VHTn
qPqgHaXu4+2xrM3d+88v3rttK6peavD5kXaCGCKjnYWAtObUwbFMv9y2tXJkGAq0Mtx5/GvpqH1L
g6GvzLuz0j9DRbkrpzeo5Tb86Mq1agLZtghqUANB5OZyv0GkR0d2Jbdn6MvhWHG4gyHMQwXE7I+3
h7O2MjxCdEIP3NsVhaFgxhHE0X57DpBxD9Uf08a9tvH95coXmdCpg5+05+allnZxvrv989dW493P
X/bZ9yjLxX7Dz1e0+zB6nIaHutwI0VbWAmzIXLmkKQH6kUWIVteD2Bh045xD6YG7JVHAgjynW8ie
PyR2iyOCGcp21MLp+FlmCMc4SSUppQBqqp0d0Y/glV8y7x9PfuuTT3SlvgV3nW4bL8EvwXQC/VBL
jubf3Z7N66HyjoMjEXigDN/Pn+75d26uqC20o6agOav8hkS9jwJ0Fr7n+V9HpfT2w2xBwh2RI07T
5e7mN+SJQP8IxxViuJwc2xbDw/Wuu7SwOD+DXORWOVsIClDYdhFvbLvV70NEQ0iApvNVmlrIjDIX
I7k+h28w8A/599vrcL2r+fnMzZ+9cB0EyGVSdYUYNQSDd2ro0K2Zdn977nl0SuSJxVlHnGfTYld3
UTN6GnSsLwAVO5RoqG7eHsPVFM0GLB6YFG5Aky39ZOH5opiosfeSPKFdwv1y+/NXU7T4/LyV321V
GszTsdP4PFpjUlvbkfDT1zYSaFtDWMxR3YYwmHuR9+K1CorFMdiQDT+/ZgHINIeepOM1nbGl1L6g
+K31ko/fPXOfBsm/mKb3Buab89006bllpLLVgPSocvFQ1ZRkKRuqTwV86BuztbYieEmDZnNqTyz+
palMEYYIeW3rRZVOEvolpZQ4/biRtlibsLkHjQ0FBxTllEsjIyymql8WwktotMG+lbr8McmEbONw
rA2F9CyIOY2RSEtf3KVx3PY0f5/Ndjirlv9o9MpRqpPd3+/hme8ZnhuMwVd8OZgQVFvah/9D2pcs
x60zzT4RIzgPWzZ70Gi2ZNmyNwxbtgnO4AQOT/8nfOMed6MRjZC+xfFZKILVmAqFqqxMM4mRDIwD
Nj3m+hQGtUr98MKr46jAgOMAEMJ5RvloT/YANamnQf81ia25Qyw5bZwhewRAHMoeteICkS0PQFxo
lzLA/gnHeG6qBLtIwoogPdZ1rT+Xemq/OEnwbpgOBnRqhafUTgZkrcZSTYyQY2T3b1b/dn1VpGP4
630hDAU8gfB1e2oXSBV06TFfAJAImOdGa1on2+tWZIsSIAWHHkCIiSLyOh8DxEaWYgAv9DEw//TL
j4V+p/r3uf75bitImqJjA0cSlNvic79cnDEf/JIcfQ/U1OhfH0x0iTXRkKuyM3xlz8IXnk08scRn
9WRNQCFezLqek2MP5V2vq47MXPIQCrM/ayfb5ab3XFHz1wdGB7IcMCKa6AYU2xunLHfNJcFuW0DI
kiG9XTh7fXnIPFV7wSUVFx/diSVhX1Ow2vVm56XHAdyAkRW45SYHYcm2tzXnOdPMKewXSGVlRr1u
ch1I6IauJCzL1toiA9+pvLpk82C4qPEDjiqhPQhydBcTvU+PTeBs2vpJW+vQsr9ZwZ/rEyzxg2iy
tEAriC50sEkLF6AxLKYxo3R9hJJWurHQ5LA3A7S91RS6X9dN8VN1sX9OTAkzPJS+GzC6pMd1YbG2
LPWmWUtIEA5JWHYr6JCDcF2B52QquiLpxgXbGJg14R7xOD3fuFVOF3NC51lcOGgPWDP6B1lzns5E
45vzRV/G737S2e+/lg3MKmAtKDSChE/wMXObQ0zapukRWmz7CiSNetVGCaCq1ydVuk8CJMzwokAC
QyTOpo1V2a1L0mM5LygBLb3xWECQZTu2y7IpqsxX3JuyReSFTdQU0PMDCNX5XDaGxRIXKm1wN0F/
W+HZuXPTpXlk44M2b/N2WxsUNcJ2ZofrA5VtVFw5XMcHoCZEBueGa7bWJimN9GiBspEsWRG27rq1
7VQxoXI7ePX/NQMs67kdcAxNCJvhcUxnh3JNN/4cVEORrRkC8/9M8L+fOFKuU+PaRUqOLcDIbfrW
ew+Bc18En6/PmOSWw3z9MyMc7QFZB22mGpaKaEAClsUPMNZvrtuQzhbAIX9XBMAnISIsfX2ymO/D
a/rDdvUeutXZViNRWJGO5MSKeT5hLWgPx8XAmlgNBB+KtStvat9WuVzVWIStDXXllbIlwVhSUDos
gKKxBo/kAdWB65MmHw6aGTnpo4VI93w4NmMp0qV8/efgOOnIlpH+vdJrcDyg/EAbp4nWq4vwtkUp
FWReUxL7iA1Do6+rLZmWT95s6h9YG1DNoYbOx3JBwux6FGpQXo1HYEqeK9uF0pmp8DmyhTFB2q+D
OJ3LigsLQ0b4G21okrjqliDq7eXXZC3pXQDww3sTQZg2PAfQDA3UI5AhwpEpktau0SqfxD1n87DM
ztlD/HGDWJRu3NJXoYJlA0MkATkYQIJx0QsD6+aSWWMH593Nu6FqQ9c9MFQDru82lRG+G0+8zWpr
g7W0/IYA7aH7WHQPBVPc7DITnEgLNQ1eExIvIWsG5cRiZPCZydb9kRQ75/f7x3BqQAgdFrytIPmR
psexqM1NlUDdz57dOXTGWgVwVo1FOJxQqymcpMFYdDhLD1zAzm9dRcYutYFzCaptUMxe4BOrqXbM
pkVAQnBbQ7K1P/YfSGzweOc/E8IdQ5nlVCt1tTgBN3o+IsOkwtPKbrFTC8JZcdPOMNMZg1iL3TwZ
m2yl2zqpN9ascJeykOPUkLD4K2iaTbPF4lfBpiluKXsMyltQbdh+CG6hTIXakXlnEAYgBOR8etD9
OT8vteWj3KxhXFXYtADoz6qcgMwA4Pl4O3OfBqGEcwNmonXoOuhhoPll0DdV/Ve2ueD1A1QwkHG6
iAin0WHATzvIBVAtSlbzsRxemkxF5MonXQzmoYTKiVwhs31BnDJixYcsqxFT17RiYVLq7j71LLQp
LWDsniey7MuMTR2YJPxKwQcgnUAORYDiJ/hhRECIU+jlYLilFtvQ4VyNJnRyxZaTziFe7qDFBznM
RbBZ5Ljppq7QYuq51XFu9OS2zBvrUPVJqfCdsmPEmc0QKQecwEfwN+6Q0ZrRVYsd8M9O+qvtosOt
+Ibzq7gHpLPmI2cDZEUARL+w7fqhWdETj21nka3HIqLCC6u+L5ybnq2kq9JBi4P0HqxHXvty/Q5Q
fV/wNxZ1EAN4/NhMUcDysPK/XTdgSPf0yQwJjqZL+mDouYXM3xhVaGRh/kV7g37rm/H3P6ZFmh12
fyyKHvMQQvHJ8/VfIN12YO1FbxpeqUjmnHsGyK4vFiRJ4bTHLXQsIApnqISWJCaQ7oR4ANwD0HYX
ZcfVmEEyRvx4GU2wDy6bZLVA3ffr+kD4Wgje4cyKELBPNSpqi615MRj6vlRBtWvmNM5AnLRJq+m3
DYGnD9hD3AGUJTgosL/PJ67VvWTo3MaPEyfZBWNzcFgR1shVbdBneGMOqK1eNyjZjHgAg5cS3Tcg
vRNJHB1IfNWEdH7s5dOPJagifWm/XjchWylARIDcQ2DNiWWEMcGPD/7aeLGXPJjk2Vo+sVZRhJIt
E24iHlRzTg0x/uyTaV3yOg9iV2vysC6NR430oEmzq68OVLKQcMpvrg/qkp0bfTGnJvnEnkSjvWm1
SZtlYBkfp70G4qXUabak8h8nwC4Nku603N+TfPgysv6Tvs7biZZP7gLRZbO8cUh3s1DV6/Kyz5H/
JtAPQDgL+jsXJCb9TFYrSPG+sKb0mWrZcaqKbc6q2yEBfzGjv40UP66tp8giKqo4ic8BaRtnioNE
MC5sYedCW6hIgKkIYmssh73tJsMGUnl0T7qUbseqbe4pyX/mZcAUO/gSaMVHjS+jQw3W0Wp3vhJ5
WUAqKNGC2KhH+35FEvMw95X+kEHx7x4EVfm+ATfV/djN9KmaO307ANt2Y1TDb8WWkO5CyABgHwI6
hDvw/IfMrpcNWYc6n5tZzqYrejtMVzrdQyHZOIDQjH2v2rIIwWczfup60t3XaOCN6razPye92URp
k9ebhM7tHvxv6RySTmsf6jYtXq//UOlSnfxO4UCOBrWsKUuCGHgOsiGULiF6Od2XYZmSDR1csp96
3YkC0qjWSuYKnBPLwqEx2gkZgzFL4mGxIp9A/myJNFXBWxKImKdG+I84OZkzmRK3nGGEtyubW+Lv
GrZZvffCuPiuw8bi0ACeoxB2XeE5ozaBtTPuLHsXsG43Z6qUqHy2/jMh4lEmQF1qxL5+PK3FlwqQ
bjSUHqdJGQLL7LiA1qHGg24VqECeT1g9+ZrrDiSIWfqU9kh6zvYuHX9f33Syiwb+3wJ3CILtCzRn
DkqucjXgL+scBQCo7s7B03ULsnU/tSBsLnftdTMpYKFZD9Q/tO7P6s1SEQXLzo4L+hDOLwoWChE1
6gV17XRl4Mc6hBe7BpCN4Lsx/lrNCjTzzcbLttcHJV0bpIrQtgRBPDCana8N2MqTJJ/0IC7RJrh1
S0YR7HSQB0OLwea6qb/lAzHYAQL+P1uC/6qQnaKdMQXxbPu/HQKp9959sIPloako8DXOEdpuP9zE
BC2tfkDLbrQwM549c3f9d0jX0UUywQfPL5pB+N9Pzi8jvQbZhwU7BTK4HYQQLOet6NCkjV6k6m2F
9qriLlcZ5H79xGCed2BZclZsnJfVKsPG/pHpYXu4Pqq/Yc7F7ELjjTOcYu/oApKoBo1WkWdFEPej
N92gb+PLSk0DbBhz+cCKstnqfbFEXes6L25SWjdltaJNcS3phqE3Ic4INB7WzGcHslbj3qZtt+ut
kW2cOpg2ATCfu6kgSdSw1rzH5dJAkCMgikHIbjgO83ORjQeDlBgt5oMGwo/VS+LCyveWe3Ccg6ND
HxndGCWLrk+YbFVObfGTeLIqxpS16AkIgJppPPrkG2VyGJeU/PJJM2woa1XipjIH5SHJDLkklKEA
cTm3pzXMyNElnsTztDO+U1WvvvTzyMTgpQ/IARjgzz/vaLSsmx4AHb+4c2OjiK/PlqzsawKkhj4t
RC+o1AuOwu9ng9HKTmItS5dnF4Sp94vn5+ij80Cg0JEfbE3cB21xvNj3av/noul6CkJrgx29KvcU
QZl0tFDgM4FEh6KhK2z2IU1qiJ8hbW+RSHc2habYHDI3jGAfPWk2Z2MTM+kriOgGpyVIPGrN9zaZ
vtS03g7NHPZoiA67iv7JEhWwXmoTtWWIFaPidAFA95hZD3TAhpy0e5DQjvZX2lYbjeFd+KPViSKD
L3P8Hm/sQDQPskDxfUtR5Ui9BEfNWuPVfMuRKEB3kmIapct0YkTw+Hrjalnv+Emsgz62IVWoytnL
DPiAJrkBskIcbHW+6+t8GqwxQyy2bA3rxm8Uk6T6PP/7iY8YjZEiJsKhIrP1B/y+n1BRi64fLNk6
nI6A//3ERDuBjLJKYWIxPgXObTrt7VFxdlWjEC68v3SQoB9GseZRZ88dUXxeNQLhektHK8s9L4Vj
0/XbtE++r7X+6EHy6H+bKMFfk6TunSWFmazeJ1aUjBvwjn3ABDwKKjQGkH9ieSboITaYMi+IFz/y
tQPzUUNTxALStTgxIYyiRhfl0PcwQfAKsoCSUQxBdquhtIQLBvLg4McW3HRVuPk8MwYnou+TFNn/
Xbd+b0sFallqBbQz6JcE7gaR1PmmtfIqqD29xWUwbsinyg7752pQhYv8p4oBDdCT/xkRbrQRvpAB
F5jEXV0/EpuGbWE9sHl+Ruw8hK2PGH/kUifrHKVjvympSqpBFo2c/ADxkpl5InXo8AOqGkmftL2b
a+d+qq3nMp2hzOV8oK4O0groxXCCWIxbcAV50c8Flz2OhyxEF7y2bixNsT2k28+Cgh0MIfsX8L+f
eJsiQMNGk+Jp3hFvVzroQIJ+2/VDJLvG0C2IBBGuF8CIhB24mhnAFHihxR0YdpGRyK0X1HXNne4N
xm06FsMB2UIIl7VouL1umW+Iiw0DHgEQIkBxHXnV88FZUE+uiA8/V7P8FVW3o51bEZ3RL1Y02wBC
4hvNWyFnkCs8k/Q0QHUHeuVcD1aUze0Ha7W8cUVlH4wmh1KDPGWPuHo/Q75xg2R5t7s+Tqk9tN6B
+x+AeNSSz8dpDIjF8gxpuMz6nGZ/SPBYpp87+nLdimz3Q1kWVRBECOgEF46fh3C1LCfTj4F62xoI
fSaQLjYveYuEv6GAMitsiZkIhvR7ruUW0tLjzzJ9mcyQIlNEoODRfrs+KtkBOBmVuDvNVJ9cNsES
MyPD33QKp6X6vHm+NMXUudqAZ32c+z+m9vXdPaVICgV/2whwQyFCFPyuBoYeEy3YyNgUYVqEbNp+
ZHZ4m8L/+76w5mzQrNXU8H2jfk2g2pLlquKXLFj4NwKkg84nKDX8dJqo78du82i5eyfZ6snN9UFI
E7anNgQ/0M2ehXckz6Ho6U1TGJEJzT88m176Rnvyg+nOsKsno2Bu1Azmq16ryBP4LIl+6NS+sAm6
3kLZFTdnzKDdUPov1boPOi9k7JG2JCTTcVp+XR/yJa0k3xjIyHOBE8B/dCEOTuANsqEu/VjT24zt
KRQrkO5ds6exS+xfAZ6dn4ycITlMs4Q8DN6y7vsuyVEvKcYwpeSVLVNxQAtA+8lFHnvLaA7VZZLM
ESnJ1yatnL3WuB0yNdP8/lgCNVYHpLygNcaNIexpENja7pLYeDZOSHhVj9sG/3gq/J3kYKJwzHsy
eMvyRV5NX3LLYMTw4gnima9++f36Aki2NbLyqEUGGApOjxADr527gIoF1UKa0mcny34sjt5Dp6E6
XLcjGcbZOvO/n9zfXd+gB2/N/dgZbycajoniapE6YjSr83ZLAP5FXBdrg65NvZR/v92hNrmfEiiH
NXu7aiLQWilCBeloTqwJS48nNCAerPDjorrNixvwWH1gtsCHwfX3OMkZX7WT2SKN1RqsrP24Dayb
pOtfmOW/XTchu4vx8PzPBP/7iYneXLqu9TI/thMa6uUbElsbO7kb5s/X7Ug2mBkg74JGO5erQgme
OR3zhjjgxYxRLM43petoe8hJzODz1UqF/5TuATQSBFwgAf8XZi23cA2gcOTHJu0f6FjtkAy5ZSV5
Wpfyhs3vZpnirsvXec7bRbun+IRPNc0qCbQ0kem96fKD8hnBXd+FN0Z6gFM/gvhHpLJxtE53sqFD
PDouxe8F5dpN41VBGc76pO2NITBvV5RBVgCMsQFb9Lce6gI4k7DNjSUkPdXAqlrqiohHup5AA6Ox
1MFPc4SDXGpN7zIXFeXVtKEdNu8g9ttpT9c3jfR8BVyIBN0EnMb+fHNqXpr3eV8GsQeW8MeBqnRQ
JN/HDc5BMkhboU1W2JSVPbBW7xBM6d9zYH5UTAOyixzEVj6K+ygacNHJ899Pm9rsjTXA1WDMn5yc
/LLArOeWeeRn2mdSAtjsVf3W9NhTW1v3zaqiUpAVvAHdcjjMBM3O6EA//wEmg2YVbVzAM1w/9KwH
C4oY/fBcVBz2zHbQvdyQ2tvo3vH6wkm8ypldIYJYoaxKtdKHXW/5GTTLKzX8A/h9VzBx5qruVKkx
1A0MNC1xPhkhJEPvw9wsHjAogz24NyRfwJVJ1iSyvelLMOeuwr2Y3KsLBxJoPpCxQowXcHixVSlt
zdEbvQquDP3Vnx2HpJ9KczSevMoy/mRrAMYCkC1+HVrLiNbGNLtQR3TzgKI4pp31RndDx8x/8DPI
UOfQ3LppiT5uqNZPIe3sEeog+hwOXeFtSN9N98RZjeNsdykYv4Z+4wVJACVpPH2Rmy5xRWfG9vri
SY42NHl1pI65rt4FK0JgrSnUnnGrZSwaoX+lN9vCe/91ABvoGQd0HeAk8WQ0iAWT1sd14I/eJg3m
XdV+cnpfcX9KbgKuLozOCA68uCDO7fRknNoW0Ya1duFE7EOS2o9o4dyRItNCw9MU0Y30wPMOPeD9
kf646MRe/czuzXTk1U/tO8usZzejd3NRHZfV7MOyIriPklDvtG2W209l8G6OKETOp/aFgKSok78q
d7iLhvGWFend4KhYrmSnDe2HCHWBJfIuOP6ndFg7SMGhC7mvzVstMLvnuRn9fesW/o1FZlsxpzIf
jfgHNXHeKXoBOc9MxmyDIKlk6I8OYKB5qipZqywIk1ZSZmst7vjYmnemu1XdlNLPc5lwAMhAEije
lGSGqlBNGqAHAJ/VljH8c/24ysrSWAlokoHAAKkxMe22aFrXTP4MpFW9d9Pb8Y9X44W4hU54t2yn
n8mypc2m9CLt23XD/HYU/aDJpbrQ2YITJgYmJuRmh6bFM7HUH6vki+l8tlkDDgiwhTev0/pzVG09
vhAXBqHeyJk1eI1QuE6h0Nzoc4WYo86rHUoO96ZW3TYV5B4syBqFQ5E4Ww24quvDlK0fkGz/WeV/
P4mQg64mVQ+Ki3iujM/VMr6OFMXj6zakUwmecujJowZ0kfWuoQaYVehUiW3IChbJFGZVHmrrt2o4
jvbT2OfRMr9dNynz8hAJATUNGrwve5MmL2NeSxx44PrOLvZud1OWH7hITkyIWbF26Cc0Cut+nOb5
z2A0njs9WEOSeIoCjszNI7pB7RgHDJK2/O8nK+RUmU0LoLvjKaNvlkNvagatRc9yfxs54HQJtfX9
9cmT7kSILiCsgmtC2vTcIkUSA9ufId/nJTP6yoclChI/21okrzb6MOjbFIFXtNhJq5hT2VhRXUXq
lGtbOGIfXlK2yWLONjkm601nbmYSDc6+K268UhHgy7Y9Ws2ROsX4LjukVjbo0AXsyNH0N5N1Zzvv
x4chwODkaGi+gJqKcJhr3+m7csnI0W7utDIKXMWRktxTIMaDAAMol3hKSQh9Qb9gpQy5gJixeZ8y
PZwNZ1tDmU3FLSs1BMeOjIPlIZst7AX+2DRaNrlxQiFUbuQ3+rzeAGhZqiqtkhVBkwLCJbSrAb8q
zljmtLbe6IMTj7kb0iEMFlXjP/+pgoNF2dDDg8UEbA+8f+fbugNEd1pz04ltZ4pbq/g8ad3noXw3
ZxC4GOBRUcLh8pMXaY3ZLsZhBclFnE93HLVdvd9j88AE9BgmB6eLONOsNSrg0jMnZhZUdvfN8Pzu
03/2fWHr5mlBTWfF9/Vp23yv+mLbd/nW9zvQmI+h37//JHqgrwYmhitpXyhlDKZbrGDLtmMbFVG8
7RW+7FKRC8uBWhr6bIDZu4zFNegUUZpOdmyslf44J2vwza/LPhzslt2mDVyMN7ndvV/jSWBVtY6i
rxHsG2Rn9/7o48aHhuG+Ddz5PpiU1HayLYlMDppz0AbEiULOtyRAfa2+eoMdQ6fgGWHawUmbJvK0
RMWsInGsKDfzHlq4JPQ5C8e4KvWcJm5tx1bBQhgJHTSGdngCGRlEBPLo+haSOQ1w6eIoo+AGGJ/g
ndYyWGi1VHZsajG0dyILdKu+/bKaH9iqDuohgGuhoHihGu77dW+npHViM3gmXhWa+sOqvxT2faPd
jaqAULZWSAZhr4JA9rJHnJKicdugdGInnRg08MCD4GSjG7mt94FmZOTD/pkSEgx+ApI38O7DhczP
Nn0KXFVEJt0OoNH7WwW+jCmQ7GP+1OHQTRBI3Nr+kkFSWl9ucg9iSIxBr453hSiOotQoxLXwYAVr
20XnlluVoz8jlRQj5RglZbotEMbb/j1ka0j+dn0HSkIY5CsRuIOxApeKzXfoadCE5Ghd9L4T12b9
xyZ0U3v1DeuML7Y//Fim+nPSgonluk3ZBsG7GISL4OCEdT7+E5tQTV6moMJuBAf2pq1iwzxYXq04
WrJrkmsIY7vjWQQsybmROqkgN946NvhPHyno0FyqAFVJR2GDaRXIDgRgIrZuRJuQNaeeHVMz0ptd
a4aZSr1C8h5APe+fCcHr5UbWeRBVs+NRQwtapYVa5kWs/8O8R1YDqZjug/n1+tr81RsVL39+ongJ
DkGAyJUE9fN+rAJcA0DmDJ/WmZHbjBTu3jZaO3IoCuiui6aLNV/1zcrc/q7zx/6xaxZzQ4r8N/Xo
HBdgcnbJrgHwGw/1xNvTqQd/R2VCBRnsEWBgv/6jZQcGRxH5zQB3w0W5x3aY1XkT/83zVsML0DpA
cZagVKnCNko3FTJDf+tKxkXIYrO8BnoY/jptIRZZoZJku64KDCgdDResQLkHjz0xwDP1xtS8drTj
Vf+6mPA6XhCy9qfZAUVvfIA00EMrEgJWCL9xjZnzY2KWyGHq02rH+vrJ926gPn99aWQzBqAAXino
NwNRmXDW+5JUqWYiSNJo9tIV02Opq7plZJfoqQkhXCUEbJ5an9hx0ZlrGDANKiJwlghhtymrouvj
keXS0dEAdn2QllvoaREmzLK0ErJYgAenfepumqWMLG24I3m9nUbru1ZaD1nVbs06+zKu9fsROuAQ
0XEngMkTuD5hpHStNGPqdNhuhi7qurnfAqYBP2ob084pl1ZxOchcHNKlUE1BuwuctbB41LGHoaSr
h3K8EY6ptZ8WE50c8/76nMr2CA5V8DdzDy5p/veT+yBrasvo3d6L3TZOtIfy+IHPowWWJ+oh1SU2
Ssyt5ZESDISxvezbqFbRe8s6FgAR+/d9YZaMtfcKO8f3y8opndDu8ipu18X95OcG5MMBVbD2raaP
zcbR7dc+0XM8c6sknDyibVq9KvelWZGdVwAtUKBdN7L1ib26XZcfl3FGaaZJittmaYJD2iJ3aEH6
91tTEhXehP9M0fGjBGbw5BN2mVgFS6H9k8KoH49BtSlWK+zKIwV75eyntzYa8K4viuzQctlCPGYA
/rqEXpq5DurKBUiD5mAHX5a7rDya1uG6Ecn+RUEIz3Ekt3CfiRkhkDEaBjVRXqjK57KeQpNheVSw
OZUR4VDqaTGyMsejyCTV3l73C0MZI1CMRHJEgK7G5kVUiAKliGKr3No3e4oSYqCzF8gWRE5JVLIl
Chtini5J0SverajWzXXynA7LvV+sL9cXRLLqGAYAABzrDiIkYa7czElHu8NcleTFrL8MkCCuv2SK
x450HGCQ5gIWiMzErJzmdmMOog+Mg4UmdJIUVEuyz+MditcygDLAZwoXQIq63Oqzzo2XOayXqHEV
caUk6AMV0b/vC2+a1mgmisyFGzPa7GqvumP99DTXVcQsNKb46w/0N3xDS6rCLJ968fhja+Hti8c0
2Er4zzpxwmbam0FGWj/up21VR/pN9aq14dRvkkQR/ks2ASKN/yyJ+wwISZ8YZe/HQasdSeI+Jw49
pKAlyE0VoExlSlgrz0o0UlQUbftVA+5GJ1p9GmYrEuvLz+s7W7IrzgYlrJpRQ9enyeE9FyfKKISM
FXGUdCR4TSMexLv6ohq71KxFJz1c2Zg7ty2oP3VvOw7Ow5xqH9kIJ5b4LznZCDO6svWZO81++FHX
RsiCN9+eIzCYhVb/K1dVB6QTd2JOuD39hDRZbQPyV7pmWHr8waDwnRIHDenMf1MnOB1HT6olWOB0
muKwuDtz+lqqYgDVIITDk+ZL3uGJg4tmgvr1T9tWREiKIYjQbNwIzCMEk0SDl9n5rmd26JUqGJus
N+50okSYSNV2ftcvYNWw+hmPN/pi2+tr7nf3rDGeIeb9bPvtb5poe8vJtjZYDBtTJSsiHyivaYAT
8ZIhrZxSSNyZswcAYvCYt94+DdJvdNIVp0llhq/nyR5PC2LZaJ8FVgS6JUVgvtlGgKKvqThKUjM2
8m4ceGBd8A4bwUxNXxu9OEu/Ntl3mv4pM0VWWOoXgCPhUAMjQAHlfCQ58WqXMCAdifbggHffddAA
l382y8/X/ZsM04Cs8z9Dwikq6DhM0Ery4mTporafN76fbHr2qdWy0Fy+ptVxGL2wb+qb5d36HLhr
ES/oyE6h5oVy2/kYXWIUI80ATqyTh7W6yexNrmJvlR7gExPChoA6rJs1A0z0XeiwPWnfHzRgCEgn
c8wjNrZwEVkliLnTFDFJlnjfaM6+mpaKflq+QohJuBUunSJMk9MTalil6cap/i1NoaWn0XbY9DVI
09ysB50H9Fa95VPVaDdsHXYz2BKu7xHpXkTAjfHxMEIUgSjNDM8LJ/fisQ1bJ3JfSwAOGkX0IAmP
8Dj5Z0SYyYTqtafZMDJB5ARds4z+HDS7/toM3vSkBfr4o17TaZsv/QDcf7IqnuDSMgn8EycagALC
BRClBCDLzCvqxcbs3pKm2KPDJBrQxmeY3We0Ne8XsrzRNP9lzf0NqE6Oeclu/YqBPZvdVqNKIVj2
akPzGrrkgIvh/bbnZ2Oa0nVkTeLGqzamYU4Gdp82WRXreb889SSw96lJVUkdqVFgcbjaBzyjiGXR
wMarz3oBQGN5m1l30IlFod22D2upuLpliw2fxjkTAQ676F8GKXZd4ke4sYnwCrq9FM1e9hjmNXta
2apvF7PZpcZ4IPMHmuaQkEBrGRr40Z4tFtjTwM/0bk1xQ9TfB/sNEGIXUHI3OCyqwFvmek4tCZFj
viat2y6aC/T43krAwBJdP5UyCiYMBcBWXBBo2xcjez0p17UcDTf2SlrRsALtWGQsHfgIsp7+WEn7
BXd+EZqt3m8nope3FKIV95PT0+M4MXYz5GQ5tJlFN4u2uNu2dI/Xf6Hsmjz5geKDwCW55pojVnmx
8tuhQZ6k7kPqfsAFn1oRHAcpjEIDVQkK9BVqwZGlSttKR4FLHh4ebY8Q3Tk/iWVv6wmxcNlD9+t7
bye3idu8JpCTuj5ZsrMHDw9cewCZlwsdqRJISVdzESEFIP2vegpiouWxc5M3o55erY6q+iCl2/PE
nrA9vSFwBm1Gx0m66lFSNY9J+wEYjYfBIDkMTYtLgky8sgcT9QgXGKRNnkR9u5vcbdGEZndnqd5R
0lU6sSW8bhgI9xanhr+khR+6zQ/XaDemKlyXXYTQgMBRQ0Yd6XVhq9mFj174DAlNjd40CQnnuju0
uRZaTNXkIB0OUIWYO2TTLljnq3WYlsqZgLC25je6oIK8es+IRvfXN53CjHizQ9Uon9sOZgx7iVs7
OyDXv7VcVZAp3WsgBPsLJQTRJ//7SVie1cXcZeAXj41k/p2Wzb1Z2oo2LenxOTHBR3pioh1qtIm2
3ASSQ87GL7aadt/NG6oquUv2ABYfFXeAKXB/BQIcHSqw84TSmBu7OXRmsfb9DiXj1n65vjKS8cAM
R/W7uB4vUOiZAQ7rnkLmsZr0G2QP7BAcbw/GMu4sMhyslSpAdrLbhG9qaGeCAwkyJ+IEkkIfNb/h
btR8ss2vlLyl9265Rq3nkqdET8ntUBJ0WwUjiIgrI66qYpe4OVj/7FL/MRZ6dYMuJ1XyUrJDUePF
nkEyGRMudoSb3dhSCGYjUnDvtOTbrEHcAhXAD0w2uns4fJeTdQgunuQWVE8GcJ4b6I3j7TT7VS9f
1tr7glW4dVB3vG5PEv5AYvn/27vgQqKt36w5hWNMC4SQkT9y3bNN7m0WMNZkbNOtN9cNSg4g3ldg
dkdLD5BXIvKrQhI9G7wZsYgXWX1YP/1vnxfmbx4Kr9Z1fN4ZX+db3fvI51G4gKwJwCco/p+fbb9u
WKdr+Hzl3QXN40f6/JC3/Pd9fhZPfMeEcGnpE3y/vDGNXZvtrs+ObLXRfQ/ABy/+gqLt/PNL62g5
glon7stqCHvXj7K1/4Ymx209sW0NVTrDLxww6agiI5mrOjUsuN1ggmjZbC7AgEDwZirGDXOgT2m+
TX4SXR+ibH8BuAIkKWB55sV1VdST7QLc4uCm/5Lrx0BxTSk+L15TU1vVk9ni87leALTlhvr70ap4
a/FELxwfXLuwRG5vDmwZJyu2vc7f9ECW7h2IPimsyNYD/pV3QXOSOTHfMZAULw+qWbFZ7ct1N7UH
sz8sueIhLbUC2D6g2Vw6WhyL4Y+TUbLGjCkSA7Pl3fiVCeltrY9QzFK5Z54dEqoLSFyjLQU3ocXv
9/O9nQMQPaOZ3Yz7xUrRGDBBSsb72o7NNyjVW2HpBmnY4eF8fbvJThQqs2A+BlEwV6k9t1oVdgqU
6WwBeU7vWsA0fYqOASv/AYXkaTNmzasVIFM/loGKgke2EwG2481oHiAg4i2JxrMClCSpFevj+JlU
wV2xVoqbWHbjISEH4W8uLw709Png6mxuS+ITK677A9SVwkSLRvLt+gTKlo1DTVE6D4DTEp+O4K0B
LCBogHFKkVUIjal6qwJQypm1W/8xoZx1KEHuGSUNxFOuW5aODlc59gvuvYvSLTjgHIvqOANGP7Pv
1O/mLz51y4iak0qZV2rqL84K9WgwLwu3Urm6i+lprR0nRfOQ+dWhMMht0uSKTK10S/wzI+bwUcCf
O0o6mKn2bb0pqCI4kQ8D+wC9OAHgaMIRM3Kvb2YX31+7h3a5HZMfvvHygUWBliveaWg6AFj4fMv5
Wp31DWqrMWu6L449HYIs+dWO/v9m5i8E5+SeXVHnSqbOtXCPW23UmCTYLbjxkbQgruI5IJ20fyP6
m1M9MUVcfVxJ7VsxBc7CIUgxZaHn/h9pV9YkJ650fxERIMT2ylJLL3ZVu9vLvBC2xwMIxCoW8eu/
g+O7c6tURBHtGzEPE9MxZElKSanMk+dsnLTLzKuHH9By/5m233WXCyMd0teZLhMgqzO7IT5eoNqB
OxWNZNfngc4B4xnNTeTV2tCQo8OzEK3ZkGpRzocZ0gULPJ2edB5p9JAmzyzfSKmsmgAUCRZwoQMT
de0PdS8zOnEd8OW5+DrGzQez4JEFUbD3ux2A7/+aWW6yi/mzjYSnVmXSk9R485pnNAstzrVv42z0
W6aWp7m6VujnRQYHRyr6E5Sn+2To3DTTxDpBSpT6Q0aHXceyLmgcq+j9LGHVE5+l3FVlU4VuF9tB
XWtT0EEjExtbAu+ci/wgIM8ZTYlh9f4Izdx9109VQCq9e3Ah1uYzW4z+7PTZg101Z4bW7I86a3No
AlnxIUG30U4Hc2goqx7a52gnkbaB4721f9qZOyYoXgv9BbFI4Xvj2AdjSpJfGicAoFb6X5ama1/x
WCSRlsruqZMT4mDUD9GeT9EjjNy5AVFF3fxkxYnhsyzNQloO4thaVbbTh3grX7Vy7AG3jxlFXQLA
IvVNr+UkyRMHAMDaiGQIkvP7vrESxeDz6FoAFRfF0accSS3o4oG9m6xT0z3p6bmqHrv2kPGtFuLV
USBwgawv0jk3z+y8bsDKlZjWqTAD6BDV+sZLb9kpittBK3hBEiP2B/BWcfGh6VjejJ114vUHR7zN
6JDPNoLjVRNI/eARDPjATVOyTGpOpphbJ5H+aEYrAJd1aMwbRlaWAycdugwAUsRY1LinarKpowJ4
eU/3QtMEx5bWotsV3BO59wf33aUpZcrSJKWNN6bWKfFAJPLcIsGwRbG8dnAj1wrkIHgT0HWsOFfB
vJkVDq7UahBPS+q4ruIEKnHWx3Jw6a60tsghV9xskVZDAU8Ht88NZ0lPRdL1GjVPwLR9dxy5A8rr
fH/DrLjBlQll2rwsiYehMBE2GkYoDevFm4xDW07H+2bWIseFKt0FmRM0HG9unyqftLJ3TNAE88/C
qB/mdt7bnAKIn9ahAIGeX+RbkPzV6cPZhmQo9RaKweuLYtYSkg8Z4n2bv0Cxxeo35m7l+x6qbL9J
4PGkUItt0N618t6uzZO00Q3pZn4bZxtevbKB8GpY6rfQcvJw610PoZriXqsmBCRQqP+ZEKF/6k1e
R7zWaERHw954aq6OCJVMgBTwOLuR2htFN0z9gL4qx2RRTKywGTaeKasDurCw/IKLy3vUitkbC1jo
0/iltLxDr6WPbT8HTl9uhcCro4GqBrhi8KZFe/i1LU+r+nkJjU/O4DeOFsWWsbvv1iu7B/f+vxbU
IB6yd8iREDxLJIu/JzbgvtNYf3EnnHJ/YAht2QBeI9q+6YuFCtfYFnFsnkZR/9JiI/Xd2Ux9Ttot
S8ukqFcPjup/LSkLVKPXdCYSHqd9FSyinxdlAyfoWQiq6Fm+HxEDDqNF1wDlalRWlxP3whugWY2+
mRmhMO3EZ8ryyOUlUOXuxnXqrHnCInQDtAWE5W8oPyiZW5HZIzmJSS98qXMAjCm30J3Z9adMWFZY
Vr3ue91svphZ179a+iR9EwG58O2WTX5sOw2S2EJznzSWZweWLZIkEGvaEUtMXwt3skHc27lPZt12
R9vVqlcQXeaBkcT1Jyxe/shnHLAUvNGBNJv0IIYYPC2x5HxHYlo+xjmKeL5Tg3fHSal94K1oP4Ll
qXj0kjgNZX6YRX9s0YDpJqFbhKAD2CfQppugvKcFUxKHpe0+sqShz4jakIXmdRvq4L55SSFBGVSa
3j4a7mCdrc5N/kGg6kaWx7pdy8Z510o325VD1aGPUh+DekR42ttNFiAAcv6RlZP5XsWIT+peCynt
psiM3WIHaHP24uRacigMUURi0OeNhVs7LSxnwRUgQajbdLlWLvyDNjNr0F6ElgYAz1+aJCxZFN7f
Wasm0GvgGki1grlq+fuFiS5uUwrVLetkx5EDEc4MNwVnP4f6+307a/sKdB//2lFc3anbJEXvhHVK
2VtaR2kXQTAxZ2OQTVBorQXS+VtZtrXT6dKkMnsASZhVBZqCkzfuABG0512yJf25Pnuujq5VUBAi
73Q9e42FvNPkDYgidTxMsgbJ6dQ8zCP7ptEteua1TbwQfqE2jPscMLprW1pdyWHoGA5b8kDaX0lZ
bzzMtwwol20xclPkNQzoYxg/2HJ33wNWP49EPrKe6HK46dQfbFrzhFQmkLTNP705fOyrLTKAlQh1
EZWEkjs8GR69eMSFM88NNyavNgieq/EBdN+17hyq8k22Z03fAk2utT7BGDQTwAq6tKcq01UNEhIr
BUeyhIgIofEreH52IH/bA3ZxMPrhI4M6N7V5EgAb9Xp/Ln8HjOo1BdSVbUNCFRkulfVlEl0OiB7i
VrPJ26Br6aNI3T3Bxcggtj53ueUbeY02SVf7RibL9lMv2eO9Pvk8Ae3Dxq9ZXO/m16DrB30lYGRE
wHE97yTt+3TGDXGy84cW+KrYavw6+eGZIowhIkaMPEzr50z/cd/u2ganS1/gEuMuObhrs1rFLaMx
JDlx95HMx0Q8dMPGDb3mtJcmlOOxHox6tsaJgLvqTTwX2UY4uPV5ZeJmBH2N6eFiTvuvpvP1/TlW
VC7/Oz/KAWg1tTGgK5ecyGdrEqGdmOH9Bdj6+crxZ9K+kFLAAJ8Ott74eHFsnElrByzFGx1hEvRW
XbU52qhyj2rAwgM30Nv+mHG6F9KAfo2ugcvRFX/A1r4ARsEqiyeTAW6Aa5dquDO35UwIyghWmM4S
20UPhjy6P29rowKeY1HpQCYIJDzXVniCK7dGXe2UGaXfGi+u+8zLv/L89X8zoyxPLJt5MiXMDAZw
vOTFdD5MeGkaSbpxAKydu+BrWERk0DR/cw2CcLl00qwmJwbRXdkAUdYbUNMCa1814ySIrf39ga35
HZqN8CBELxu6P5WB5UnFDa+G300kGDPmUxx3/5OF333hFzcJbzWnl1InJ2v4NIk3wMj/5Psob4My
zgOJieJnrkUzBA8mdk4pwsnKPnSMbSTz17C5uJwIussouJFuKNDAP9qJvumMk8xs6zWevCRyqkp/
K6Z2DKvazj8blmOHek3r10GTybGsiQwY6eOQcyRH2zRr38pG957B7pi93Z+ANZdBYg9daXiZInZS
JqCdBzMZ2WycUjPfZx53Q530zyRuJ5/V/FG0m0XXNafBZYkLCl1D9KbajpRwLoEthdOgZWgn+sP9
Aa1+flGrAT8k5OrUPjuXgxlBa1PcgSWA/86PNN86C9emDMyp+P020v83Sgjc8QTNnJictOnEqr+M
xA1qwLpn+tCPf8CsjZ7B/9oi1yeU5E5X23qC0aQBNFoOBc835ms9frowoVRk2rGcJMDr5NS6M0dW
tKqetYbEmDuLgD1M6jtLlOWhYrIG/ANd5IZZ/QGXNCjK/43fVYgEQMxMojBgnXLdgERaFo3lxhm8
+LEaGmEHQvwML28gpZZFvThIiIF9XpkzHiEQUaXVy4JshrTyfd/7He7dWAHeHTV28Ech0XhtpZuc
puAueAuMsbQ/itIZ/QlEAJZPtLmvfWvsfyZDXR7mWJ99Lu0kyEb2kFvPo0nBBT4WNA7shlsfEk8D
JycZYhogVdU2fiUNhkOQmx871KAjsFqixpPJLsrBMiH82ED2AoeF/VPqTnqc0wF3ppR5tpOTbX+t
dXDrJtyTgUVlFQ1mQ17qgQ1+Qup29J0q/uDh7K77OkiSvSb2haP3v1JZszOZs7+J1Saf09IoI2uY
yqCqzcp3C1k84rjL/XGuxh2Z5sH3sC0OesyKH/fndW1Po814YXoDvg+B/vW0mkXviKrO7RMTD673
gGzI/e+vOQe6J8hSoUbBQ/0+G4xxKine9zEeK22nAURqHxlk5O+bWR3GhZnl7xc+WBiVKTILPqg3
QU/Dod542W0NQznLZ9LmSUnwfYs8QQ/BIud+i/B0ceBrBzeAe0BjB64x9MKpHUOGNomxKEA1UpiJ
c/R64FRSoDrlDOaAQrjTYzaNfdjWoxXdn7vbscEwiEBAMLH0AqtE5oU1uQbIlC3Qj+BZA+14m0U4
dO8buV2gayPKAs0FB4K4gBHW7jkPEndjgba+ryyQm9XcjJfv6/8M7ae8+3T/56/0Wi2/H2lm5OqR
z1TTIJZdNJhAZqGkP+wrnQZjo/lx6yBE78QTH809majug48dmu5D+UObt2pTtxE1LKPJHYlbZylR
KccsSDu0no02PeltfTTxZIBGPd+1Jf8UN2LDJW5nE01riNuRgkHyGwWd6+1EdCC35tqhJ5vu6uZT
vNXyfjuW6++T6+871Tjl1AGDSyqf8A/yiyXZeVl4f9G2RqGcbSmdqSmWUXA7KF/6LXDw7b5ZBoHL
FdkAIGgdZRATgK0Ab2IQs/CR/hDlW9ps7JpVE9bCaoUgF5A2xas5672xgWOd5JxYfkGmAi1uMtTN
dH9/qlYXBMyoAJcBrYn34fWCaDWeMRawcycPrKkvZmFlu2GM2fc5SZLXpp3/gKwLcTGQoZBkh4+p
UQlEBCbBZYvzNH61ns3x2/3hrK78xecV/zUtoQ/uhM8bhm88kq1K9OrnEYcA5LCk+VwlFqGz9CqL
VtYJEHzaHthWZ9H699G/BUVcF8yiiuMSu6xRIcKlKR8qDTjJ5NcfTA8Yo//z/cX+xW3ZEVnqmsD3
LXSVP3vVRo1x1WsvPq84k9AFGdvlzh++uNK39H2xRSC0ZgHkhjickJZG+KKchQjOuniesfVq91gb
e7PO931db+yJtVW4NKKsMoullVgmjNjlYxPk00bqanUMC8H0IvwNrl3l86gDxalr19bJdD+S6qkj
gaTR+9d5QbCAHBklbNi6Xme9q8GHOroW3h9HxLTVn4xg0QqAzjuy9ioUJwYREkCvtX3Sy1Bmb1n1
YZ7+IK5bKApwyi6N4Gp1HNIJljQowlOoQA07Ktw2Gse2Otyfp7XTD4HPAlgGDegNdgFveI6L1wNn
WQLBAI2mz2DB2+tJ/wS8bfgHtoCdQ3IM2W3k+67XxJwk1P2Arjtpg9sG4BbmD5kRt/u5GIARI2Zq
nu8bvHVjQKEhD4A0KYHMH1X2ypjlUP+YhXkS3TFzD1uX7K0bL0jrxb8wpFsWKVD0p5SnFT1N5hhA
2SFkibHz5q3KzZLvUqPjCzNqd1XGdZBWzjUiBq0Qzr6xYn4yR6P8PKUlOSUZyYGaK0R2nKtaggl/
St/+YBpRmtchxQOIsirA13EtBc8XgAAx8jjlFJSd3PCM1YW6sKDEE4M2pMgYOeYpfZXZoSDH/20A
yqUSi/8MgM3Mn+qgKLdopBdPulmjiwEsA7y4VqoakGR9tgEBImlQNDujw2P6QL9DIfrdxwKcDkGR
u/DULVHqtaVaVnlaDngrWd4P95gaf92fqpW8Ir6PJAyy8qCbvS3kcRSlfzPaxuS1F5/BXIq+etBv
+nbCAy4l+rFmP0M5n6G0Oxi73k79D+z9GVr8it/4blAALUwc16Pk0pJNm6L0Ov8sKYLLl/ujXPM3
tB2h7g4mEbThKpOYeE3G4760TpN+0tgX4/3gHFQXloYFANtwyam3Tz52DutweZxG5F1BFLLhz8v9
qHgbSGOAd7bcJUZSuQqrxoJwqgP10gyZncL8MR+0v9Bd4xcUkljDVv5/5ZgDETV6kvHyQp5EvYi0
trQKkjceiEDjsI73pVvvxlh7v19jqlBfWO5ThDbK5aDLmoLwC+IMJghAUVYY358NBKcKoI04rkGt
gofktUs1qWHWfaXxM28+/5TN632PWpmkBQm64H0IAWmmEtIIQA3NvJTl2UTHyBCW5l/esGFixWmv
TCz3xOUZwzlLrBEmrJ2GG6DdYPtYOcIAnl+ghPBcvE6UBXBFCU50t+dnNxuOUKwIqHECUSHS+4E+
7+7P1pYt5bwvpgzyl/rAz1oaZQTDCbTvDkQuzU/37azlLq4GpZz8BohyNUMIfu6rn9hSfodeVrN5
zmTyYKP7JSmAMxtkvcCb/G7wtii1V5YM3erYNEuSEZ1R6jE2ScD4k46fHetj7Tv9xpKtD+/i+4rX
TZTxqhYtP+vNzorfiPtkNaBGOixaeSI91jSysmeabDxyVkeFHo/fNVREBYoj4nECRBi6Es7p+FBH
TrPx+VXnWGC0BJg2PDKXrXbh556RmT1hJT8z7XmwZ1QoXlmPNnzI7U3JuxEA6LTAIxwYQxCSgsP9
2lZbGU2dFCB04lOg97pvpf3GubZyMOAWRT4J4Scg+yquum0Bfc0mFxsJLEWGeG6RMtHot/t+vmYE
z+KlPLDIIVFlGIXeDiO0t4pzOgTMCPIsnLeutC0Ti1NcrEqdWa1kIH09gwE0ZOMbNB9alCDuj+P2
NQK9h4txKEufN3rJG45xxEVouT6AmVa3Q3B938qag11aWX7FxVAal095LGkBUd8+qPK/u8lDyeJn
xva2u7Ewqzv00pZyAujSa2otgy13btDuokcakJLQaPHlUP9Ke7kTbv+dJE2YePKkFWhT+d/GqpwQ
DvhtPMrs4iy7LMiRrmnFU93uk+ZA2cahvrp4lLqOu+g7oE51Pa1Fhh5NMmLxJgogp/mhdYLR2Fn2
hpm10wdc1P8xo8ZuHAUPAxUCOGJKfI81viAbtfVVV7cQBIO+9Xed9HogGdFSnjYEczb9JcCdI90f
ZKu7enWyLmwsf7/wQZN7IhdAyZ7LNMycgKGkBlqtrQtiZSSODtUZPNsAYLzpmzW7pgIteFGcB+AJ
HajQlvOrl747F4IQ+sKIcjKAsUXX0R5boCHpQ579PZGHagtYv1JOvrahHAwlMpoAMiAcqcXedp50
z0ec1Rm7FDBe79F1vnVbVMdrOxfDAgQPst9gWVBZsdrCLNu8qeFnqISCxKGKH0TyWKJI2ds/bOeb
0A+aHuppdH/DLrtEie2vzCqhESs05sQJzHaAP83wcJRCp4BIf+wjQdDYthXer3ginhKIXJfnK24Q
5e7ILS83kGfPz6QIcUYAes3mwN5S2Fx5slxZUZxEuHXWxdLOz8jfE3l06LEbv7deHWbgCurmH/cn
cdXvUdbVwacGegy1iDM4dttUTMvPJfnH0N+M6sNYbUQOWyaUdSrHyiisCiaqdtdnPxmP9C29ulVX
uBiFsjLA6nS8cLCx8OQ4GOVflH32II5RD39b5ZeCPZTxRuS1NSZlkSbpDmjQZMVZr5yorr933bHU
x40badUI5LaAollKOyrjg2YMg4zdCaer9VjG+wGlw9L5k4Fc2FAGwouuy0U/43QtAnTeiCqEhtP7
XQxPVbwuwO2BgSi3XWnkmQsQRn6e0peiBFfNp/H9+HMkZJGcQGcUEsE3wFvQXRHoevX52dNA4HAk
zaEaPsbTFpJ+mQz1xAHiCMkQpEmXxuPrq0jLkwEYlyE/W0PQDAeuv/zBTF18X7nqcq9eWsmW709f
hvSbVv1yxQbSds2nLoegRFkZ4aM1MpnjtRqy/gPPwj/g18diXIxCCaTsDvIQFR/z89xFiWf4Zn4U
2dZZvDIOpPoXpSAk3W9rg6YtDQ40SXMuXVBoST2s3ceGbAES1qyg7OIuhB0Al6s3G7d7O4mtrjkb
4qExDrQ5ynRjA65cKgjQfiMrTBs5KuXoGrS4hhxB18J1h9CkhxwtNG32dyr3931r1Y6HSipg+gsM
S1n4VBubqSrRAkC91hfS892sh+yF9Dvt631La5MGtTgAIcA/5kJl8XqXoK7KWdzr7bkp87Bm3zPA
7kVJNg7HtUAHjK//NaNMXDOVxE3FiAEZdZgyhtblCkQ1Q5CYUS77A09df2xMXzZf/rfxKUembLVx
ltrcnos5D0b7A6fEL7cS8auTCKI4sJPhVr4RXHIaK7GrGcvVDtPDkI37eXqL2/fHo3hnoza3SHiC
y0U5makQtUtt0Z6rz7qOrMs5RufT/claOTKh7IC87pI2QHihuB1wI6Y3OXDvMZdHzypCtL1txBdb
JpTzBtGS2WceTBgclN3J9DcB9u7+KFZWA1U/D6VwXGEAnSq+Nmek526dNmfJikPb8Q9ENjvqbqWL
fqejlQvmyo7iWkVBgDbEi+pcFLl8AND873ZwQLpWcfMpdzLjCLAKCYBicyJpjbGfx477LKjzyxx0
69wkunWo03F4mxMQZTKthG5gQ1k02s4vrWY9VGIgRNDq9fBIZ14cW5r8Yj2SejPVXu2moUFnsjLo
JvdzNgw4Ux36adaZudcaxzvUnha/zpVOnt0kLT5To8wCu/OIP1oSDS6SZIHZg8PGaeLYN1o9Q4Kl
94LSm6tDapftrknLEfRYLj1I3szoNLSmAIFBciB2bYYoMlSQFcjS14rl3XHmRA/S0aCfPVqICBwf
zitwiB0eNXr/ZWjKPohtu4+StPXwV0//mILZ+tE1ahCQu0byxdMTG12Kcsx9ijYrgKuXf00YLaIq
i9LqAZJj+QP6aSxwTHn9x7ai5UNeNGDXgLyRPzkMSa6JaPtet7rIbLU+kCUBwV/RgHSmp25038dW
DmjsQM9FyQqlA1ApXh+bRiOmqm7S6uxU34b8YzdPfoNX01aovGVGOZ2nGnzJOU+q5Xbm3E/z5xRg
92p3fzC/82iqJ+MZg1gJSMVFQ/p6NDJNEg1eUp05nZ1DTHNo+qFsHZRNyXzLnLT9bGVaSJoS4Nyh
yXyXTNyfMtt4EHYrzkzw7GCKPnviUFYJ+lSfHydb5NEMyYsXwU0WTLVJg0zqwDuafRuSRBRB5XbT
2yQsb19m4+yTpsFKNvX3WmS/hr5k+3Hy+kjTwZuYNG4StJ7VhLoF1bpaohqMKpHrF5yUgYEnk2+Q
8UxjIf2ybF2/40O6kZZeZkGdpctzZTl3LnIbdlKyGfrvzblhv8okYiBv0UE9W4/H1NuKmFbelUis
/pasxGl8A05MnM7QGxbXZwIUiS3PjfbFRJEXpA9H5j0Z7ye2AgU4AAWgFDFXuN1qj84ZCn7VmbWI
NI3sAxNbDEArBz9MAJIBMjBEnDfAt7mA6KCT1+exmQe0tjJtJ0rmhhuuvLJGeLwsxBsO9qZ6g7E2
qzIAwatze2TJE6bqf/u8cnvJLk3qKdPweev7k1f+uP/1td2OsgpKkUBVL4+WawdLM0Pr9R6c3Ukn
IEHjVNwH2W3rV7H2hBzkxlStuTME/dBeD24URA6KO1NcMZk2prBWMWRkDnmb+EJHVMECTWxVjNaN
geYOdV0HMEHlTqZZaXZFW9TnsoE6/ZuF4D/x0EDRtH7nbqqgLHVudacCU/uvNeVm1twpcTUb1kb0
w6fx7CdaKNxvbnNO7E8N/5bonT/w7/dXb23LovtueX8si6cmZ4x0BPPA6FVnWkLhZzi2PfdjqgVi
OmTTntttcN/eWphzcQWp8aCMiTMbMi7P3ZxEmnyaYqA0tpqTN4yosAyRtKLXJhhJO/2RJuw4asZz
E8+bzSDqigEMAXVCyMjjBYfQTXF9QDYsvaNeDVbRNhw8EZRC7Fukj+/P2Y0bLmYgd4AXLyg5bmJo
pIFil+YZNArt2s/7jy5E672HVqIq7LzeN3WzmWEKWFjU/aEAjLNICdcdG4XzGMrTJ/ByJECB5ccy
1Xw2eMe02CIEunG9xZYJ1UUkpRFnqvc3/ntaZ02JYaGDug5HHiUc9eDdAEHQbOMWXPbO1d76bQtO
jnY/iNmpeS5ps2agSd6cXPGmNyXCgz9YI9AW/2tA2bxzCnKWOWbNaeq00B0eDfaNoq0KskXm/v4S
rXnDpSXlBETkW+mxjmmzPuVjWOMxWu3i/jhPG66wagdwFojb4gWHA+L6XG/iQfJEps0pMVsUsEf9
kBUxOpvL00zJozenG/ZWXc8BiwSiOTDcqveIZqeFXg0YV2r+LPWfhl75ov9hJD/vT9+N1+G9u0As
CYCISOSpN3oj0NOAdu3iNBvukwOZMVCJgLHw0xj3+7TQHpnpbhx5gM2o3gebzsKtjFIcJHxVHDWk
E+RcY3wnwiZjZ7S2EVQdEjGV7YCSc0jsSCvKJEj7uDzG0kGMKdvqi8vj4XFkIws1sAs9gF0l21Ge
zOFAMzQS5LQLTK9gO7xFRdDqA/7qDSCJK52QdsWXPBlBlpDaGoTN3AGEe5oJwD4jn4baSaJu7oTv
xu0YDXRsHgobdYZJgJu+n6Sxl/Zg+7NIyyc5a1pEsqz/IBh3vhV6oUUMPGRSCOguw9HrfNcZBd5D
Arqdn6rpyRjzl7Zyjl/SaE7to+s0QfGiHbViPNsaOWYDKSIwpM9RPQ8gCDSWrMCIVpyeWDzI9BqF
FmxtCLvg905TwsJszOLALcBJOHVonmC11H1CCiNIedX5juaaeya5DIZ5fDM1TYRaY9oh97p61w1z
jxGhVz4TrRU0wNvsCUte83K2d5k2u0ElOpBX9PEY6EbyyxEFBOdkWURaJZBH5qYWcPBHgRQvbnfa
AMAKmfAHq9dY2KWy8qXZmn5dIyKYIJ9+qHTvV5XZpd9wSXfmVKMw5tL0ODJIyLRJTCH/YRK/iXtw
OhaGhEB10e50KlM/JRkJJgtFNH0A6ldrMst3Syjb1P0c+6aFETK7IkFuF0VY4id/tRwrfeg5NMbb
3ut3GSSCPyI9kiZ+7M5fdD1jKYS77WnfeaJFRcQeHj1oNWFr2abP2EwPTLZdhLobSJCrgmWnrjF/
ysnSv7nCEseGgTQmHZGznwxzi2L+N9736kiG2KSBYx/NRNgZQIdfny9zXNTxgBalU9q1T9bU+KBb
PdfDt86ynyBA4rNKO9e2+eiwD7UDOmq+F7F4kc1e18FzMRYRz0yf2wweED/z1gtZhwcgqFTLFByX
debPMg9Hlvi5rfvu9K3nf4+G7o90CmYcL+VDPSRRD2FwxAZJ/iEZLRxwhU/j16QZorj5SFKItnb7
DC+mmlovxtQd7h9FNyfsMgOoWSAFZyMxqyvv5FIWWTuzqTx19d+mEAEfyiiefyTpB22z/fYmJFJs
KfeTI6AeajhjeQKYnABbA9X0TL671V4xolxNqUbRGFrBSGd9cYpPnfPt/oQtP/LGZS4mbLlCLt6y
ujAyHHP4PvJXfp9997buvC0Dy4pdGLBT3sUEjaKnFIfSjGbZ8P4Abu44ZYIUn7coiMGdAQOYWgQJ
LxW0ytrXztrwq621VoK4ogQbcy+xs3onDmpR+9A+CDtt4923YeV38vxirupyHm2uYSx5E3TNy9B8
julG1LYxXb9RARcmTGEhrTjDRPOP4fp59aT1Idnq2NwyouxC18krKJhjzYvYz8ydkX0s2sB+N4HO
9crfpHd5CU20sS9PyPFZLKCVDyL4+851ixZXbCjr3ni8t1Kml+ht1WmUUw15VpyyuDFdM3LtDsIz
DgEtkaNDZ3vSLLC24fKtyqKIyq773uT8p5G6X5FM3zoYFss3GxdaQcBvEOiVG4rfl4b0Cmp3WEju
vCUtWEbHaKLfEF+A6DjwWBqY40bKftU9PVQcgKNARl0NX2U/16RL8nJhW+vJDt2yxa+N+TZvR4Uy
LbAwBNhvwAmV0wLIaFeQyc5PjmyOrngkyW5MnpDLCUogJKty17VfrfZtZE+8f7SnfoMEe+2wAsOX
jnbppeFFzRpVLmgdho7wU+ycejPzB4jf3B/hlgVl2fp8QhpigIBAYYbtHIh3V27gsJcjUBwWcR4I
CdFYDtHAIZxnzTeq/f0RrG3uCwsquczkVqIQps5PCXlIUUdoUlCt62aINv2No33N3y4tKc+lTprD
ZKL2jcagOaqIHVELIpRkC7CxPiCkHBzEDo6hdhsw3W2swTb5qe92zXBOrANDW/4WcfyqFeRVgVSD
uNMNGazecwGyRac4MdDSk+p7O71U+t+9fLm/Oqv+BSQ2RNYgawRxrOvrVjrlKHLAo0/zV40Fw/Qn
7osDAK89iKdQupi/uD5onHTdDNDlqU8+sfIDnHHDwNqaX4awygGg09FovVggXPD2owtW/UhvNxx4
1QQ4udAIAGrKm4QMst8kLlOjPI1p4FaBNvmV/geeC4kN1EmXsuNNHobT2q0dD+FCEn+Y+bk2v7Vk
owq8ttCXJpSDZBK61PJhifWzMEd9awtYuzpL8FRknwFwvEnv8GpOe+ol5QlUS/4Y1z71BA6Td4Nz
lgsWmBActqB+uaHGEA3tc0dj5Qloo6iejqZdbtzhv/nWb27KCxPKluj6BLdnn5Un5N7ssGtteXQ7
Sv2WiD5E3TXdm7J8G0vsFzHX4zPIXPnBkmMXEtaCq1cy15+N9C8nLz1/tpAearoUpaciKYI5MyCl
2UxZhHyEHTkjSqeTG8vQGaFtCqk9PBwN591N5MqkLbfoxS6c0JeZwXp5qlqsTfex796LEP5tAFk9
iocrmviVW8QZ8mLKHZefmPVdSJDlVkedFBsLs+rB6PD+fyNqtDugQohWbxiZjdzwbQ19OAkd/sgI
ZJoXBSZsROU8Kdse8USVlsiIDv5HHX2498/b5f+/da7/fl/ZhiyOBas7xER4HSflfnJ3cTj2D8a3
+2bW5+q/ZpQF0c14rPoEw+j5j5g9Wd4/979/qxf/e8X/NeAqHYNlXo2N7NB3lcfVI5oHw5zO0Wyy
F94YoTUVEai7HvJYdwIyT1FqIw9Gq+j+j1g9coA7+f+1UuNLx+xFH9fo/i2ajxCS9WX8NlpbNaHV
mQTqHbUFFBpAt3K9d+IEGCBplyXoKZDdQyLCtLZYuFfHcWFiCQUutictcoKjuS1POpJb09T7sfOA
M27D87asKJ7tsHQQ9YCBgEckAFdMAIUnsErv7q/J1nQp/k0SacUkrTFdc4jAZXy3ctnidxdzpTi2
B25v8FlX5amcvuRegdTpg1e95lviV2vR14UZlZSkdDlOdhB0n3KkgqaK+HMC4kXyYzL/4AVxaUiJ
WVFl0JqRYjytGWM1sqdm1n7eX5KNhbeU+yyLAUXpaoylNepoyBGutlnI/4+zL1uOG9ey/ZUT9XzZ
TXBmR59+4JCpWbIteXphyLZMggAIAuD89XdR3X1LSWVkXp9yhcOOtBIEAWzsYe216uhMifv4MH8H
mJtLRmAY4YwIMIm8XdAfzZ1HQj+cnsrxZfl7jHX3vTkpARs7t1hU8zA4QVJ3t5YVpiWfoY5wDkdx
fB//PdI62zcj0S4o27nCbIrlW21bX7oFOd3Tkzk3xObYl2GsZ6vHEHJexsTS7cdOhhenxzi+KH+H
4Ju1L+2Fmpng0BtoEv2q9K47R8txbEkc5I+B8AvRfr1lwyqaqZTMwQZmZF+Aud2hd3GTl1BHOD2T
4+OsREHgA0fpaGO+2ngs46CJMBNUTfpepF0wgK/vpv1jlmJYGAd9y/870MaCKc/qer8NYMHsGx2a
tJnLf8HHeDvCxoZNMxIRo8QIsX8F5QF+Ttjj2KK/+f5txF1oe3QaMAc9dOFP2/niqms9nNlX60vY
ujFvh9iYLYcS0aIYheMhd4NAVkvFNwb2vre+IcpMVf/r9OofOysOOARQnFy1xqLNWVlQuxhC1OYe
huGLD25kr/l+eoBjfhk8S5AsQOIJVBKb7RUPnUVFLCSkcYCb8fdD9VwNLOvjHw3QNKfHOvryUNMF
/A/MrGipOrQt4wgt19pHQOmE17XJfJpYz+XefXacM20AR9/am4HWz98YMZfW7Vg7GCjSCfyjacn/
hYkE4J5fQQTvoVmozqglloF4AFlpVrhlytuHpvkxh2NqjRdW9fn0cEens8rNQR8VxGThxiajZs2I
bGLkd1DvK59C/uv09x/dA2++f7PJmAigDdGs/iQqV1YKF2mKd0zdt+cYsY8e0DcDbTab16MrlPqY
iKRzIsuPttUk8hzq8NwgGzvm0Aj6piEG0bN+gpbCHSSMUgI28dMvbTVW7ywBWlzBFYcs7zu6uALK
dkS5Arn7ud4xlFnlL3sROxVKsPCL1PhNPrPizKBHL4M3g25WqgpqrZ1hzSzH4A0U2Vxmrdtkvmuy
07M7+hLRtwH9WKgs4PfDE6TjeCiGdYd35M43KAruaX/mkB6dC1o2kOMDofI75OHkdbJrbSIeGhQG
ivhGqy6h4j6KHk9P5ejpeTPOZj/EQQ1PSc7iobXSL6w986KOfzsaTnxQZKFzcnM27XIu+qjs8e2K
3Eze/GhF8xlX+ehagGPhf4fYLPpIAVtTVYf4/6tTffK7mzo4sxTnRticS3uYlb+0GIGVHyCWN/Q3
UXEmDXd8CMwCoCuQumxxKH1YU09ag3gY4h92/XkEYr378q8s9N9DrEv1xupD2QS4T8j1Pozkionn
djiT7Dl24tFJ4tkBxFmAV9z4lFZl8yAq4bdCivIyMGMyL3EWk8+z/1uO4Ca68/t/Jep7O+TmGCKF
bHW1gwiZlupm6FgWLCC/iMiVnuqn02/v2ALBmwVUCOfxvSJwKUmHZowFzhkFtEQ9u8ZNUPM8Pcix
04IGLRuYJODu3ovpugYK0RKvMALi2G6DyzJqznkZR8dAVQx4u1WIeuvRBGXfM14o/sASZ9mfRdsd
+3poR6zC3ihOvJMj6cTgIEiqBHi3Hv3+3jlz2I99/ZpxAZE4ARHpFiM2iGgAkh/nxPBETAl0wv98
Bd5+/8aYWFPLa17CGvp8FzUJ4EJ/9v3o/4fQJgqtMeTVIby5OSTwIompgrG7BUldEkY/5HCuMX57
b2xH2JwJtwadI2mn7paNF3Z7F8RP+oad054g23XAKAi2gLrHIjgARm8c/cmK59gdaXerRnLvtOVu
LspH4jZ7zp5F+Smq6gcer5lrcmVZn333G+BeVdILdubGf5dwXB/Eg/+Ph0EZydlqlXCoT5MpjPrb
QsUfhB0/d03RJ4wWXtKzem87weXkeRfghNqHyv7hVqxK/CU4JwO5NX6vj4FSNth+8Dww4YfGNTKx
AoQHj0EgrxWH8X4wXpV18/g0tRWgSwxl/8gXVeIu0G47vadeadLe+lo4DGuTeAyQqweR722jagla
a3R99vp2AVZ5Xwy9uApNAwqdaE5DWuytwPoM+t7otp3NVVH737U7vHil/kWm/mkogWiicfHJjigA
5o6w7wrS6Z1GfTYv5vEjh5ZUxsGpD6TekmlqXVb+klTTtJPhcuXGyx2uszQ0RcZ7ijrF1Oz7oFv/
0CXeHF+rRcoESi8vaEy98QdSZ2jYq9OopLul9fcUQMuBofRkVLmza/sydnBV2P0n4YRVaoX8R0l6
duaVvd++cEbgWQFCC+0q9IwfLlfcF4sbLVzfms+ivHLL/0Y4/PvP6T/KF/nw3+/e/Nd/4u8/QRap
aVl1m7/+1y39qaWRv7v/XH/s//2zwx/6r+8vjabN9p8c/AS++H8Gzp6754O/5E1Hu/lD/6Lnjy+m
593rt+MR13/5//vhP15ev+Vxbl/++ddP2Tfd+m0llc1f//PR5a9//vWqy/jvb7//fz68exb4uTup
x+f53Q+8PJvun3+55N8QmoFZ5fWuhsIelmN8WT/x/i0AhtmJgcLFdeege/+vfzRSd9U//wrxQ2ge
WiGOQOauaiJ//cPIfv3ID/8N9Jqr+hu8vlX2Kvrrfx/sYG3+Xqt/NHAxJW06gy/GWv99euCsgEiP
gA8Kar7rlbUV/ysCYuTYSSAXJ2b/RP2ofQikH4Ll1WlBItCJTtyoKT6HCTrcguuwAWRSYD9RszwS
tS5uCGUdvaBLkVvNU4sC875yGnN52ja8wucPZxegqcMHMQu6E0Amsd3pTW+pBuLl2VyI/gsxnvXJ
ny19LynvIRZOfefR7cawTJXdRRC8F533iXetUcmg0POG+NOG7LRQMDCZa4J4Scgopcl175TIIq1v
KNAcLaB8moA7NlRDFFM0tBDAtgkCCjm+dFkJ1PSSCyPtaReiVPrItALGEb2dVZsSZyBlKm0ml8Sf
eo+Bq4ZTnoDqlBR3oJzrf6ECspIVoHi15kUkea4raM3FoDbygNeuWXmNDPP4qQIXpspVRe3PXURl
l3RIDMgkDKSJE+GOzIHOui+Gq2IM2SeQ3o4g/y7GusYq22vcPUOtfr9ErAovlrWmmcYVgzdpQual
ap4MoK0Dc5eUoG56OauWypy0o76DcBDEHGswnfBUlF3ppf+n4a0v4kJDW4gr76FhNHASoUZ5zZZJ
MaSpK7wpate0Bvib0ik7vfKHfsDr/oqQssTxQO812M42cd1gz9IlK7JcudLNe7j+SeBrlSmvYQBz
0/DMTnu98jc7DQcI7SKIV3Fct+eoimTBQtbjrlha6Dk1teThTajBk5z7blvfm9JxVN6h2/jjmlZT
STkwWu1Rq4O8Tu96YImAVHjpZQ2b66++31c/3KUE4M0OIO1zgVZd8pvNUUd3lpr5TltROyToZnY+
DibS61KBLqxhBo75Mo36EoxOukhHUvAytYpauonhlop3Rd1WlzykIKeIwgV8+S64x5rEJdL6bAYD
5T6QS8R9plSnESgp9ET74dwXwGGX9PvSyPqcU3hkqcBWsWpA4Xf0mW2ch3gmEspJIcnEOCx5xT2o
FPLJ2jm26C5oG5Mzkdprw8Z2qaCS44D0B2R7CGkOrz/Cwt7ndkkysHGGP4QEZL7yXWBY4na8M3pF
yfNyVeLFhf4oPRdaaQOH+FBE4/ZzCQLPLGSAzy2+HpGbIIGGspptj3zPCVdfUYrBzY2kqb0bI/wU
kkPnxAGc99YTLH4hujZ8RDArg8HhDMomjMpmKdxMNDIC4L809FoALinQUzCAC8p0c4F8nRgCUDva
S5OADL6JcsoEzqnwjJiypppEm9UFYWg/QEcF8DuojXtJiVb/ImmU6U0ClAbwgaUXjcnQFpC+iV3t
3As62VXSQTe4Secaynz56aN7GGuuRxcNrUAOhnBr3dDe0uIGxmuIp7mPFnzHue3QUpQzv4dwEWvO
IYxe0RGHWwGOPCTYXLxNUFTa64t+kxVgeAzdTwuasS0b8WzFJrQ0LCyUdeobo3AyrWn85Vdu+10t
lF4DezPGiLsaRs648u/vYagA4Q4G5H4lCbc3oZcclkhp14I+myIqL43jJ4uyVpsZOSIZmEfTruXn
YD2vF+DhC4D01QpDQ6sDQmJvg1joGvSeibCrcm+YNU87AY2mXd217Z1boPiW2PXIWOaLCB0pIYsM
hBCrlUSF+d4NV7qlaI/pLZbVkVlIslQ8nBMdyyFMmVP69+7alJw06PMkqII0rLgBuM+BWikUn1Fu
ZW650hnAylW2U1+7FFSraP5hAqP1ZLjvIzaoHTe4ta60dOkXv4IZSlq51Ese2nNgZ05IexjT2LLs
BCrx3mdgExt56VkWlOj5Etr0Qz2DGJSIwpvykZftZVkSeOqirsW9aP3OT2FRF/SiNAAbBX08eUmF
1pb2zLZ+Z+bAVY1+3QALDHFasAwfbrWuWsoi1hXPHTHEL7RT9YVaCL2e6qrY2ewsDuT4eOAfQGkJ
BNbbAjcQuHA70fqTU4MANdTRvCTg7LbSwe+8vJq5r85s4XcHF6Uom0QofSAqXYXGD2c4T04ZkFKi
i8oD9mthFfq10It0bYEB4fG0jdjw7sFIrGOBdg8kxGjs97dVD0G4kRBR4znks8abqaPuvvdq9D2x
vu++tPEAagRq+dNN3UB+HP1ekQHX7YieUTr0zu8zT/POHuNpCKwHvHW0wYI6+nDmXRUUraNbnuOs
ku6Sx858N7YomGh/YDdtackUxB7LrynquxQcqebJAdlsvnQBzdyZlDdSU7VvkJc6sySvAPaD840n
Q1kYzxYCDo7M0eGTWcQvRsV8lrtgU2Z7wyT5EJEZPh+dO0haFgxCa4kacT9AsYkWS9oSLr4vlqZF
YrXxEqTFXBCdO74FZkg1DPTBhs5ndBH6Em2xikNu4JrPofVnANPXFX7FMoKkZ2W32wLbignK58ix
xBmz5uCiDam6xhm2URZSMjuzfquV27wlN8DL8dC7v9bsN1Yw6AzIbya0tXPHmCcIxTcXUG4Wz3NJ
yV3kdeX3KliCy1b0yw7I9ugHbaR3Bily5Lyu6WNsIiwXfMjN6VlCb0LDZVBkNW5cuptsTz72gaj3
Pohm0DhWRss5OMerSOpm3pi0AxcZZgLEBZt8XG1DOtpqgVPjtEIyojPCrjNue2hEbpAPeWpc0d2X
Bed9xn00iKB1UUE/DnzMcSobMYH/JgaNYlb2SrrZyMEMNPcObqnWpeFTvfQLAofWrp+GRqDP8Myq
rV7O9ukRCMPthgQB1J/Wz99c3hLJgdXihJnsimJK6CLRrRkUuh8BtYVYcLroNhwT3C/ekHnolJQJ
ev4GggBNBD+NV1piF9qjqxPgKJxzvHzh+vI2jwfnDOYJX4o2/G1uzmvLmep2CDPcj0txNWoAWzLW
FuP9WIzUSVD1ih58r/HbbLBH63rsI4/DF3OZ3k91VDtJNVpQtp2r2NxMNXTfE39QQme+iWqeWQS8
Zmv7aIsapqEmHVmjX6yJIPnUWq6cMkiUoXMVyGoy5HZs0ENo4rbpn9xST1PW91X1GNhVW6W40s3w
bSzpVN1SoAp2BfVrdlcEfHzsTQdmKRHx33FrV3ai4Mf3cEUcD7gG9KE6O27HfElMayGLxUs/up9J
vHwqnGF6AU0FNbd+WSGuGVCtwH4Zaht3b0lVkLTabWBvXKofPNDcflvqcPhoalWhiXjxhwtTBwhf
l6IU32hrBb+YO5kX4jeFndt2ZUJ0wvX8uTK8RU3CNLjawhL8UFCdExybuYvmIHGt2rX2UBKavpaU
eR8DDwWA5PRGPHJyQbHwKnyCFA+4FQ73YVm6vodsiZXBjJlbWqA317eaIGFASl3OwXiOauS914rY
2wb3OZR9Acoh9mbjA7BYN3QWVjYUvv6kx9nL+pZ2u2qOnd2ivQFu/By6O4Sg5qffhf2uIso/c7Ws
9mizvYPXVnWIGYBT5xUw/ub0wZsB6UygLdB8E2/HW6ETDVqrSwfdJhn6qn5NM60+EuPPUACsqjMm
+527jFewXrRwBHC5oWR4+M7Rfyxi5kRFpkexkm1FgFo0ZPnZ+XLvkXK+dC06nrHQOBlH5ozSEehI
8Qt/2NhLX1tWDKthZVUZd0PqeAOa9NK+UdWEPiSOkAmhVR8lwcjH4YLUIhCJsD39ONRChGj2LcJg
P0Nb7JpFNRLjnYSLlokgmrwcoDTv0aqQts+6ZbJ/SMbBwtVYkPK68JcCRm3xNGyAi066KtWCxVPi
WVVwgZeLBu3Cj+lHpuqySp06bqxUCeDzk5jbAoGcADwwUw5bfHQaEfNIfCSckoZP0f1YWuZJqsh7
Ade0+NBxXT8YVBDspIxqdCZ19cTJvtWy+MDl0Fb70FqWXz6sJ099f2R3Xm9VP3ruznVO0JgFNjNS
w5Me0bIuU2jkOWjTBsvqLRlt3GsRZapP4ddFTuYt1oA26XgBi8AwVuN3HfqWlbjCs78XY1TbGWSL
OiRtKjn+sNGbDiDwrKOP89wADzyZesErDNr+42IImj0nV6qPktEuBvLK0O9t4EmCEHVVCendgN6G
KA7ZSVAzVyUhuOrvpYH6L3oq7UVn5YSCHmRwmx7JsrmHdo0jLYumqgsIg2DKSj4T9C6/iaTWfcr8
0PoKgYrql/JDFHYCVIbv2Ny0X/1hHEcENLJ7sYdJoBITTO2FLmz/N2FR1aToCBIPc9UFT5AaiR+0
16tPxgrHzygqCbSIdMVYpnXFmgkGe/RA5ehYgAyL1iq/zMRhDXhPrJgBRdJB/I4j1YV0JZX6S2Xp
wOxoh97utIsXCzwMtIke6yaYWLJAmP3W83vFE7KAqjajEALft6KO2VUQzLZ9UUtR37PQH2XiQXH3
0oskahc+W3OV5TiW/fOf2s2VYwUIEnDwAkW+9ZojiswWicEKMQ91leNmDJK5l/OdX3lIbcXjmJ8e
7/3pRZ0KJgO1MsiUQmrj0GasIlwU4HxcyKINYDPc5QFQLfeDIeQcm9CRK2ENuoAhRn4exHYb8yQG
znxJGcwT0yAUjDi7i8D1k5Z6UKCzRA7hT6eG8gLSj5DZRD0Bjv7h1Mjg9qH0TZzJNg7SSOjmqilL
FImbwDrndh1xllHKgM/ooGwBUumNEXRoaaEzuY6zrtAoNk489m+bKbLAJTGTPKSd97R4pWH7ZqTj
NbxaAwLMXp0DCh+5AaB7h5cL9VXoM21VeV3p+YsHAqAM7HlzfGE0GZfcYZZB0qbqhiInXd+4uVBz
OZx528eGhhAoGP6wiYAW27jqkeZEuLEusmpm4moUQb8zyP1dTmporhYxq4vKmtj+9BIf4iNf4yH0
8iJ/sKoSRe/iIUub0ZcTmG705LjjvkINARcfaBrqJFY+LoO41cG9GNA7ReKOnrn7jmxo7GfMFQ+A
h3i9Gd/c9o4MiJZMWlkJ+OZPqrsRgWLXo/WvDsa0b0377fR0EX+8v2xRmbKRSQC5PkQsN3saGruC
sgVqUrIMICZO9GI/l6wHtKbX6D65GOJ5irLA52WTxWgXA4FNRfzgw6DdqsvQWIPEHZtlmM5OL58X
hFwmrQLbineRvRrwxqK4AxmUY0XKR8el0B9fqoew0PWPph8QJ2ikSG+5i2sqo1FXfqXw9mU+onYM
WpJxCvVOxir4aofo5kmcaMJNN9q1cWFb4uBWwEufknKR7IuMO0hTwwLGbmpVXQ2efjB3RAm0Usrr
IURGJg/ADTSiIlV0V0S5c5mg447DMo+1fTFbRE7JIkbk6SjSPT+hrVfU+UCd8TvE3iPUzwrepSOm
32FCYEZJwKwrn8NwmMwucHoiMstwtOhANAfX21QyViSqjYwEb1I0Pi3VrO6bquLrE0QFaADchfXg
eXOsRx6ztkyqZqpVKlQHqXjTV9YzbhDQ2rXAGVaJmRYHnYAzg2pNa+vAQhGj6l7kOPgftUvq33Bk
gRsaFcRyP9Ha7upsrIr2dzRTKEhxw/s549IdPwUdZVY+Te2s0tEQTyWiYj2YAboK6Na6FRSkQWbU
5U072vYHUcRgwrCK3lyMyBEiVYFUIcJBzSq+X4bQvMSUgF/TlpP9pUHJBOlLDwRBoAAco6tCoTKe
QCunZcmwFA5qdspt1ZeJq/EnLE/tJaDVN30qqgmC0i18FgRWs0YNEJ6GBuGO9H7B6vTYS14zjXtb
SsHv3bka2hw1xKDMiq7Ftwhw9Hg3qP8s5JKUtQnSrigLZycciRYHL5ZM5Ta44VrME+3IqXQo5uyX
avg+Ci6avQkpa4E56MOvoEsMeMKpFePOhwuuEtysHBBWu/E+DK5epotgtKYftNTFlEUWmX7a1eT/
hHCMoKCLseLfcM788CpirgRuM+pDSCnOtq+uKNI8FpoUI/nbXZbJIBEh0CTnOJAL8vXq6eumGHjS
LN78bXDMdN36dkNvK+o6UMipvPpLFzXeT7IUbZzWyoIlAskPynyxkrq/cKjyu90czd6ShVY/gx29
9UG2N82DlSsIB7mZB5Q+5mXGsktR7pQLmJGI5ad+WaCRVPNq8LOYNc0jnoTLzKEV5ymxlsm9JHbn
0WtdI3O+a5Gx+fOAYwVdoSSBkD4C0HpjjeY61pyDBjGjGjyuierILNIWddYyce25vjSlrPZMmnPX
7TErCKJvBFiATYWeu0lNlTz0p2heU1PwoFCtq0JoEg/etJedRGXPR7EgVMH0wRYDKIY8iUT9aUO8
TmwT563QGkjDIMUJD2PzAGFn151lGM409Zsrf5BgJSoWD6CZ6o+6DdYbDkEdeO1xpyKcBEbs0Inp
2s6U4eRFWQw5IgQe4FzLCR3LX5a/6L3fAq03zJD5/tP5wQtFsxkGx/qCNONwVKmM9OweTNNjVCyX
uBpmpA4mcARH9jm41vsrHEOtrhOEOYHe2Jbt5snlthqQsHIWW6JDupwyp0G2p4N+0H0o8EbheAf9
V1PzM7fp+0UENgu6rGA0RIUVONvDSdZUlwTkK3i1wUjubGkQD1Re9HnBCz0TmW/Aca/LiODYXfFF
cBKRnTscy2+G0u69Ls6sjpfDt3amdtYPXTmjRs27l1DXHt3TJoRom0acnMGtKMYcz92BSWBpLZ26
bTnIdK48z1xCx1SfiTuOvAzkPNEYgQIqaD7edchKCTsShWgxZvV46xC2XDQc9GxeDAbv05vrvadI
0NHiRB5QNvAXt1u6qv2uHhavyEJNIV5sgfmLyV4mSo3WXdM5Q44PunMwzvc2A6OujQdQzYbfEGy2
9OwGHCz9Xpy5qHeVexE5yGfzWRDE0xZoxkDnKi9R7iWwsg5IakMQlp/TIz72khH+oMaEJoFVS/Nw
F6BYIMjU2kVm10r8bpBM+WZD5xA3OgqFH/74LaMQjs6hVWMbm3szX420nxcwGWWVnJXZVVOs5qSC
sa53xJs4Zl3Zn/2u+DMNwtedjvQybBX0B2E7orUs9MYpbkvfU9PsRJmOa5l3gV3/lgh9oOUKkvFE
gecQOHa6/Hmwh3sIbLyv5XEg0zZx7BQUVqBQP8WlCbbrPUh+mhS+ViNzoFW7M2iJIzYLM0SyDS6r
68CJOpxjY4eWaXFQ8hqJ9Txq7AjYE7Q65EM581/z3HmXrj+GXhLE2qL56YU9sonASgmqRZhmvORt
UTxkQ0UAwKjyco7KT81gevAAj/atxU18ZqgjJxVhOu454GhfCZwP58miiAH/BLQOWWZJblyvtfKC
R4gjBRLJTS5sFuZebc417byfooPpAfWOfC4KBVtIt/IbHvkuyrTEuOHv0Fbyix1F9SUphnP0a+t2
PLzJD4faLKU7qq4eHdRMaYnYPuWitpDeAfjqj2NFcJg6QOQCULCSXG0uG6Qpe8eGzk5eNyDSAguO
uW9Q8bqxGoiGhACZ7U7vktcu1+3EwJCJTAD4WddOuMO1gz5FjT4IxvN4UCDrkbWIaZsoXDQQHl28
9q6gevyk4iqedhFAlh8YsoZfUFzT+wKFnzLxLWLVuwY5owqAsRq8/GIsZNbOvL70SYHy7ekndt7v
NsAtcD+uLQgAJvoby4GQp0awD13bagBAFvDSkj9VY1t19wp5NhRni36AyhoAz10+wrP83YeiCzNL
C0gIDDFv2L50qvCrDQBPl3WyBguPo2T4XfMW9Q6XmeLTINzqu+0Y9WECVqhONGvEuANIaHgSC4ic
MiG8CCxKni8c5A/j2Ulap0Mi4fRcj2xwJLGDiGDzrX0d6+dvjCQJhYtYqKK5N0FBgjkiupsi9lwU
nvN4eqQjngeAPLh01iZl4Fm3/hXkPEIRQqkKNK5y3I0C0n/MHaKHLqrdO+Sylwdpq/Fjj5DpzpOA
sTCfFgbxXQukOCNNXkFQFpjXIkQx5/SzHVlwD9APAHoB23rfELi0A49bSrHgRDd7XYllF7eLTPRQ
L/ekg+dJ/aU6s81eQYebgwGmrBUiASFeUPxu3j00mmcIsMdWRobZ81EMYM4ttfmisrYZJzthDYHw
iesx4u6guuKEj35Zml+O3av4thjMxFMdj0ihAAnv8QRwtvArugCo2AuoQ8X70+/ovduC4AqmY01i
2gCsbBKLgGiVZS+R4zAhshteNwueaDXxMrOHgkZXvlsPCWl61+ReE9d3iA3jl9OPcMRE4hGQVwQW
G/+/7rA3mxVXfMQgoALM5lKJnW6s4QVkFMuX06OshnazLJDuAioV5AAA4bsbewWKGGAKlqLKZblw
lfCRWPnCZpqFYd9ZcBwQ7Z8e8f3RWCFuUE5HKg3YHDveGBwxt45Umvq53c+yROTc8kd/CdUtENLF
zpIVeaiADtr7c6svYyTcdBKVvo2SMQv1p7Eq7ZtuoWyPFvfwzLO9W3bIpCCdCYgkipkgQXcPDYSq
e3tQOvDzaDFIHfXw/b8uUOsqc9u4iuzlpKIqhaNR/p4sbywyB+S653hg3p1PPASgwg7ojXA8Eewe
PsRcdpYQcohyOUGopxNiuQScGmCdzioSMczsqqyHOj+9Ku6Rqa+8XTiZLiJrVFMPR+2ccrQkrUEE
aTyDPJrnLWoHv7WBfIs7MJnHTVC7u5IX7keHFdUL0JbmJ/rLxh+jKVpk29xI/Z6nRcG8u1YMotAo
QsJrmXnxjB7k1ga2bQlUMnV8/B2OgMjD3nMd7cq6GD6Mg6fB1OdRQMXreayyRgDZnAaw0fuITrVI
+OROP/yglnZuupI88MHmIWiKx3K5HLw6dFIP3DYJYYHfpC6es0LzMRn8Kx4WbnBx+nUdWaMYlMxR
gFO4uqTbNfKsQbWu1jkN6zZrZqHvu8Atd55nXyN+q3aIqONzG+OdRYAjg9wzwmekJ9bb5XCJZjP5
s5KtyRWpzIVE1nhM2ikEruT05N4X9VePCW3CiBXxC3fY4UD9GLRtSxbMLnLJbY+6C0j1/HLv1drL
VdSorI7NfBFXGg0Ffg8l8moin08/xLE3DAcY+X2cABjBzWQBEXMVGrx0rolNkfChcw57MKbTbCAs
F3jqApDi6lxP5rsQAyfvVRrYxfsFudhmVAKcEECbk8mnxriXzYJmFGFb9DKoCp5XaF/Ygw38WTfG
PkPF+n66K64MgA1UIcEGs70eK0s5Tc+IyQH/jr85qCalrJ8VdPPiWixZYZw61aS2vDP38jv7jwmv
GwoGGf/F26wAuLVF6BcKUGyi2d0Estj94DL7cugEuR5F3f84vazv0ZLrgPA/8HrBCwYP5HBvac8q
OgHSm5zGzJ4zDYn2DMo0hVpBE9HvsEQXBtgDRJh2xFUm5WE336lxQnWeOtruz+z192056/NAUQ6J
zQAoi2BdmDfXrLTCasKdYiC0MsuGZrrQrkqBRO7LzK2tmifVooGggRiZH+djVa947AZig6kUqlAp
ehDNta3lwK8i5bosR4+KGZMQt0MAlzrgVgLLSdq95iOq2VDAqF4WDjzRFcDe9f0IT/G75QHqDxfb
sZB74tpOdIlsbqYmG+4wk9Rbbky/1N+sHkiMBH32w5BFBeCBzBlnsP17Nh4KPX/BfdXz4hHbxv3q
uhODDPSoqs+2xaY24WYZCMoDRPrpVNrq0khADPdtqaqv6Ljw75ZRzHNGUL66iBcbMuKBAl4zR0uG
W2S+4nL6VWjkCHNwWvO9g9pEQxPghlH1q5mK6aOODd2HkFUnIPcdK3lRUBesv/COS1BGm0lcuggP
npqRIP+PJqDFvUBXAcBBg9spZ8+GPrxAQdeOgCAR8+851lrlnqKAz53ehOseO3B6sOYQ9EG76pob
BGbncM1biKI5I21lrq15uABoKUxtr14ufGTrz9yryA28HwwZPiTqEX6iILYVwFGt9Gq/dETOEDN2
XwfLa77xqCEExYUVK2eNVvgDIWqB3qCJTt/gHbnOp8ZYfN7BNbJ/1r6ZBuAdubRTuQz6N3G6AgIq
trXM131Rdk8MCdXwEiJqQXDFLXtybsamEQCT67qV6AIKh0eoG0iS6WAOvP/L2ZktuY0ja/iJGMF9
uRVJSbW7vNs3jO5xm/u+8+nPhzo3FsUQo9x90RM9M4YAAolE5r94ibzIXJRdWnxKMlmL3KoGoYSw
Hc9SbwCR98VpzVEQ7vTZ/tBUQN79yTC13AsA/DReLWvQdHoL9s7Qt1XvDjIELNcpo6w90NwDAKWP
vWE8Gk3U1GcevM7LVKT1rywulgk0fp/Khwy446syz7LlOZkahu6I60jlGU4vfSqJBLJvhVH5SJ8z
BN1XO219b9VL3rlaRnnJndh3hhsaefkzlTpQZn1nlvCI8qg3XQNJ9LNTtjCA04lONDHHCElrI8RV
ClCGutvQbx29OQMU4pk570LsYXIut2WpLYrDxVic49zEEwPij/IrtqI6/66Hg2Z46LRSFqacjLTC
YPaAeiYjqQ5AFQHDpFIk/SKdqVTfmMPwacg6+9vYUaniz1Ri/RnidKm5Oiic/iDpxhy8zmFdKSCU
UktxwTh0P8Df6wM9HC3+r1XT2v40pUE3naI5aU2gPGPQHbK+0eFW0Qcz7ittDBw3C/lFxyZqg/TQ
h92YfWZrt+lLM3TjaxZaSubPAfQGr0uchSbhVOnHNonHwZuVVhqfHCVMv05aGOsnoAoVmvuSKTRP
m0J3yQFxjZADfWhcNaU6d1Ayk7q5Y0jJcpjluU1ObZAPkRtUc0DqyF/GqXFoRZ2cKl3g1glTaC+P
9eY3PcfEPkLDrBu3zAzjnzidnInKt0KLM4i05TkMrOVjW8vy9wYQR+vqQ5igU6g68XdDKpPQM6a2
/ZwqE+QiBZtmGBwBvSYXztv8DLwl/NeEPREeoBajS1C2Q/grtIbEoVUF/OpQQqVyDrqpdOVrG+Jc
9qr1Jrb1RjKApe6aVPOSbJy/93FvfL4ddjYigSC4QG8BFkOOrV6GHa1uuAnUtvepMI4fRyeI7nD5
+mVDuHulhrCHMdrIZUQpTzQJafVw2V4OFxo17hmR1vtFoKYhnuUmb7lJqlPqD2nvA6rBR0oJszus
wet3uRLAc8V9DtcSCm5UannvrSJs0jeQaKJUoqifUcZIHGP2YymYH+vYegGG+Pv2yl5VF97GA+9K
E4UgRz5zOVe5mtJmxgzIXVJsEA9cJ9BWu8C0wBa0uVN7ELbwVz/EUZl3ZK8NkghdZ2DiMhfIe4Gx
nKGUtY1RH+Ym6cfnke+hnrAUa0Zcfsra2EPqXiXZ4iejl0AJhnIy8J3VgytYZqXv8DN1p6A0P5ng
oD9x1eM22jfTgZ82eKFjlWceXfdqMldPYUzH4vayrd98bz9B6H4jc/LGGblctQjzWtAVI/49ozme
hxLh9zGq1SPpV4l3SKXeWRXlj0Yxk8cMLpx3e/i3XO/Pe/htfMpwgvFFy3Ut1G5FBFrV6iRXp9IR
H5ylqN2kkPRfKuyzp1nJtBZ8dlL+iGal+RhhZXlEsm34Jad9A0VS609GpDhgiwdq44lT7/Wb10n5
2++j6G8JIyxY8+KE/ZEbyqGhdAldBy5Ix/b1NEhdJ1Qitw6jHvMh0lelzffweutjKwYFxYxXHpBq
qrKro4OORlO3AaCBzpyNb0EF7tGam8FTK6vzZtlc7noeQ24iDdHOG2SdFr2NLFJgniAoRr5RNP6Y
bm1DWLDqLPJSRSkOVqJyNeeBfa/RGDjf/vQbQwmBJRRYEFMXu+9yZaVIjYtZZ2WbpEOO0BrTxU0m
gEzeWDb53j4TkW61zxiM8iN6IOTj60dOrYicNEskN1St2QbBX4oOK3gdKlBy4mdqFv4ujcAJjoh8
QzSELuiAcSmCnR+yNWuVlo7wo0BxZt3fd5QlVSJq7a4ghIeuo0wKWsJRYD20SJKc3r/EYEPg8VDY
w1dkFf7L1lJw0MpD0qseVYGUNwLc2SDGRWqIJXTM3z+cCGWcZSjUPPAuv+hQqvSLmjFwa3DCbiBl
5fdcxi9OatLu218MRZMFMDQLSdPmcqim6foQS4HAlfSG3pFu5eekjXUvmLT8+BdDCZAhKAkAlubq
yg7asQKxrAVuOIFkP/QLGoptMuT/SQmuWu8fC8UjilJ4GbCIqzuMDlYHt0UOXJ1Ms/cKZ8QpASaj
YN7aeTf8xWbkxiQfoaIAuVi/XMVUq/lgoxS4aqYmT0ghpSRkfUESa/Feuz21rfsZ2wE+Fe69qGqt
q4uxCs2ob/GoS/Shah64D7uvgWFKn7RKKX4vQVq3B3mu9WehhyAfJa0wPkmzYlduOi7T//rYgl+B
utE0HRqSicydTXAq/RINv/7il5JAvDVeifprFrLRBHNk4X/HsclRILAyO59QLag6P6kt/SM4k14B
SRlVL1UtR7MH7yv2pV4ZaJS1/bMRTwtSG6Q6uHnnlV+34XK2AjnYw7Zs3N0ca/4mVaVou4bRhK02
y8VsQAQILclvndR61Gm/HBpYZD44Vlz0ykk7gNxrDd7+NOVuL9Q6meWyAAbGy5YDTzHfWZ2MMM5H
R0d42S3avD82vTSc4db0p2Canksjl3YujM3hhDQMTBsBGlqVaRqkUhbbIXTSDL1XDXh9SSpSpDYb
T8ok+7cnd1WlepudGAihRIoE60s4X2hWjnIOxLND5qIB6O6Xjhnd4fukurWW8v5VZqP/vAxZ9Q2h
6OIuagfzrhkWa6eDLY7h6u7S6EBRP0B3QnBRLo9p3aoDbZJWcrVBXe6HYAqOPKT2bPY2dhMiaMRt
UmcO6lrxltwHNhG68BAEAbCnaGl/kJLRuacTUbn5vPTHjh99mLtFOcZKL+2Evo1ES4M+TdzjroJF
tUoHCk3qbW0WFbdKVY75EjpHqkSw9ZtIp/SEB7xtRHt90I3bmL4XGnAitjPwatBOAVIt9w1tdiWw
fLTyUi+rMssPxv34t5GBIJNEGxhRME7Lmh/aEMQdTmLkUVVfYhc1IvOrTlXzvtHlyFeddHrUp3g5
dHNJ4WVMeXx3IQ6mt7f1xowRTgQhBGif0uvaTjJGG63EjCv04mVUToiZd55phdm/PYnaXsQXaepq
3yI8iGDUWyP1igYST85s9RnJJD4jJXTlmfqgKXWnIk6z85C39fcs7RxxsRbqnVYG4Z3eVJM7ZUbw
T18r0svUhfD1bi/ARhShwsI1boIAgGu8umIhjoFWA/PnSU78W2uppqOoYvtmPiSn0mmnv1hvUNIy
jQQK+1cJ9YLCTzZWaoxHa2EnwnSnIj7XgGWjGom3988NFRZAZ/iFYhm9atoUbdVKU9EzWNnKvFwn
5xHnW/uuLAxFdRutW3YG3Hq+ARkBCoWUBO3cdR4G0ELKjRLdgFFDX2HoNOtktarsBUZwWhrpJW8S
07OSMbsLSUAOlSmrL20zKF4bD/V9omkdyK0q8OtR/3F7LbY2Ou8YKvsg/gRa6zJoJrNWzaDKY6+U
S/uYLOa3plYDr6VauvOJRfhdb3OwfmRrpkUDYV1KloAPLBZ1To9G4YuJ+O2/HWgYCgpl90jJz3w1
rA7UuSVlH949Rdg3IEcdkSoCcLqcIrg7PQiCIvQkgBPwFFDWKdu49HKN5sBfDEW/BnQADU9W9XKo
LsI5t6vq0MN6GqHSIS8fzMggUYTo7N8eauO2A6dL850upy5k5S6HmgNghLmYlY3i2JMWhdoT0Pvo
/U8j9GXAeYr+k4NC7uUoFBujrKZAS1txCEe/anqn9pOxytmZsrIz2EbM4ViKPjENRQqbq2tGG7qZ
ZgOZi6QsxqOTD9xokEbjQ1w7Q+MFkt7t7P6tEckZhA4/4kXU4S6nB1kzVwuNME+3ODhZFRgbTbd/
RzSoHxLRe7n9zbaG49GH54v4YFQcL4dr8LAYassIvbauJa+rFZ3uKQpN0RLZX9LWjncWdONw0xWy
ZfrvMkQDXb0cb1GSLgAoH3rQ2XUvDajAmDNwOiVEAu/21DaHAgxB1waONYiVy6GKWgvsQccePK+r
xUO1oXHBxhuvKGru5fMbQ7FHaEpB5LOIWOJk/FF8sRBgwShWy7xeU5dDGPTSWUbA5hiFqvb+Oo8Q
OgRgCmcftbPVUHUcOxbMmcybx7p90cCw3A+RPT4mC4CCdy+g0N/hUUvhm7tpFaVQjMobAHeph+UQ
tOhUqAxS+i/qQzoM006c2gge8P8p8OAS8ebKeLmE2tDbwIjQiEoNuf6qd/hq0EbZC1EbqbIN9oPj
hVwkQl2r7R7XcS+rcZN6bVDmJ7zkcJSrLes4Lrbi2aVKua5RFjdNpxwZRGuPe7lx2tDy54YXNGWU
D1fXfM3nrByUsLzZjMZTIy+vfRDnn+t+6u7KKQl29spbZrq64NBlRbOH4Xjw6SLP+2NfIkKWZZpS
J16aNyQXZkezBRp5MHpT4ORPHfXEs9QVlt/rcf0CfqX41NL9eAwLHZ0weuTaP7oxxv+7va82PjXV
PBk4uEZR7+r2UwrVabS8TLwlHmSApFLzxYjSfEfjeuNy/38eDkAFm0CzijTBTBLVT+jktsGM6mYq
ofVxVHmUBIdqSc3TNFrmgzmS0diTRUPr9hw3IgJ1NIIBTyOqwevUIlkAwKFMmXkZzg3/FZYUPoZj
bd7HdvHt9khb89TB5IkkBrOQdZhTe2so+NCp5xSNec+7JL0jF5B9avaaP9Z9/xhAHjmRBOjn2yNv
7GbuX/o24Jk4tWtqRo/vYoW+S+YhMhj/7gyj9Ueg7+FhMOr23EMz3QlIW1Ol4kx5hxkgjin++z+2
M9JnZr2McealQP2OCDIMB/qgyKxFGaCtpLZfg2GpQKaF5etfTBWtDiHAi4ruWu6dx07cJChzevqA
kg4I//FLa88/Z3maTnbh7KmAbu0eQbHiQcMeMq4mOqNYoqOX4SGEUnyfGiN0KTeDX426Pc2xrY9I
0w3YJFcXELXVfVIVzewUi5whC1uYd0tRKP8UXYaDgqJQtjAz5+ftlbw+/FTZkE9QKFoSldakqRjK
dTukUo5/HSj+CrmB5xZm087hv17Ay1FWhz/PETEqMyf3GjVTUI3CK7RRiu7DBK/avz2h6wUkcSLd
5UbhQ4E7vtyUitQgTpctBSj/yPoEB/2ntJTmGT0K4yErBnXnDFzfYAxHF4IM27R4Kq6G00eYmqkM
VR153exY8khtAcOb1bM8LY2rY7SUARwSb7cppJFuNWm856i4OWNcwoCdUYq8UhCogiXpZOz7PLNf
bHxZC736TF+/vw80R0K8lAfTu6OpJQt5fNF7kXHGWF3bQ6HTZ7EZUaabhsJHrCAvHDk0oPTwXRYi
ovkthsJsjcjNJ12Tolq9aqjvALaI+qGjz0y/4kllDftDhjTOTqd96zAgwiAeM4zMw+ly72AA0tmh
MxbeqC/RR/pBBZz6Kd5LA0Sme5kGiBmJPI7oRdtudRpS4Bwj4s2FF9etTm0Kb7cM/Avt6UX1Eg0f
pnlWMx/Wxnyyo4BuPyz2/24fk+vYzS1AHw/IOIVKsp/LqcpWirSxrebeUA6w5UdeUgWqr3cWPlou
kprYAGvG7CHWMOwUYbe2K1BXnOwpHwntzMuR6wV8Okzy3OtSXHOMZP6dGeqQ426QmO5iqXvQDbEZ
16sNf5COE1mmIK5ejpdkkGJCdLDZrMuvEY2c/lCCSXqcos5C44keJboi0TvpdWLbsoOo2KkKQodv
gIU/rsYy5BWcdTEKFuClANWQTqUJiCk9N9KnvlfSUxo78VdF6sP3138tvJsQqOGm4kWyLrcXcdXR
IpoLT6r6yNWkon2eI83EtmF2vKzAJd40k3nnmbxR5OcyptMuVD3gpaz73VJhV+bgGKVHcXZKXVTb
Mt2NM1P7SYgIOz8EQFLcSUmqd4fGCiYhoDU0YM6HSfu3atHpON7e4GIbrT47cBD47TCygKmsUTMF
SWCfyErpoeesHOoUVwfkeQM3B/D3+/ZQm5MHX20IOXoD8MdqixlV2Bp6mwAPTM3RwytQyDqo9VAd
yGS5UI14eCzHaPmG/gtZGA/G4XU2wv5U64mzE5s3sDCwDuglMXe6D4BxL/f7jNoXZbQ88XIrSt2g
W/If8DDK50kJ4rMdTCNZt53fGZWdeaWjpscGPa2dH7ERSMULB3oSRS6RN13+BohP2iJJ/AbQAuMh
zAbtQJlhJ9/dmqntiIarJowSUVe+HIVomUtByjM/JPmTn+rIGJ90e3aMA1IhrDN5cgQTkkS0eZTM
OPoaZEkznipqB3uSmxtpAK1mQKdi4QVp+fKnTIkEJLAMU29R2uq+H1X7nCr5eF+UM8UqLdDuy27I
0F/R+y9AA+edcHO92QHD0RCmIUIKQDnncvg51pW6GhTHXea8ddU8pPivSeib91Lj3d7s1+GUoXh6
ctSFeo+1uvsRdammGGKv25ip446gsb8OVTp7QQ0mGWkA45s+mfKu4O31nUk9B5cqdAF5svMfL2fY
lQ2GODRd3ELp1HOLnwIm3NjBwHgYQUOWhLbFVD8ZDrI6o10+KFOb72zqq2/MwmI7ISpzlHw47Jc/
AXJym3WaMrqzEgMrQ5AugtkVYwM7yoNkHRR7MT5CVY87CvXNVPiUX7O7d64+v0Go24OjMgBtrKmQ
aI2BEQTb4y6gcO/TuStPll4nMBwl63XsM+fgoKK3c9Cubuy3QenLIuhma9ANLifeKnCEhqoaXV0q
q4NhRv05qPTeb+f8mxQGw+n2HK/LJGI8LBZBU8Cko710Od6UtoNmzgO+mlnufC0zs7pvnKi9r5Zl
RoyzX86dY473JAzWh6ZPgtcERs2575z+EUUg7Wcddrg/3v5RV/mSqCcCrKNFL/KWNSiScJKWmgxn
Jisl+1iUFTKuYdG5KNqj6eOko4u6vOGqQ6vvLMfV2RYjw39+q8+QrK92vrEgh9SDEAAn7YR+3dSN
Z0Za4s5Ws4dh3JykKNCSmJHbrysIOR1ivQ2CwbWAQz/HoAIO0NiUc5Mn1XF0HOnYqHVzkOn27uTE
myML8QNRHCZnWU3SMZcCmwYmaRuDzpU01coTVgbYq6pLeSoVu3mNJKtBxD+XtZ2sf2uBxbe1HaGX
z11yud3Utuoas2Rs8hcQ0GWsaf/r54Tudak76V6n7yp+8ijlgkDUD9Y04MRVqA6RVy7aqRlcO69w
ZRkigJjobkPGHNvxVGp5/YovR5O9N2yLYclNeHnQpqdccTlJaCso203p4ALQX06BNppntZgUCIJL
7ENAw5Qqj/e0vje+qsr9L3rXMEOwbbkctOp70mQTRdU2bRI3RWnC02fc7WojQO44HoJfmjWGd92S
7Kk0b3xTVRQ0BOKER+o6TtIiVwa05tFyLWTEeuFnvNiopvynYPu1s3U3oiO1XEFeBO5B2Ub8lD9S
/RSGUEe2i5iW3qJOMPSR5bVN1T5mvaY/FWXYfLkdirZ2EAwzwYABEk7mczmgqoYYKbb14AZWpPth
Mmd3mebkgNALWIZNoLtwX4r3vsPZP29oB0pgRIh1TCYe22jz8ymTMpqOwaA292PVhg+SqkXH2/Pb
+nZ0YhV42gb+Wesmn8xymhzEwW3qPj/FSSM/2WOTu4iaBT9uD/W2VhevBDEtnD2FjgGt0nVVumuN
lKs7HFwpUfoXFL0TULPcKdC6RgXdplij1nCcdQUb7hoi7g8Hf5+Pme4E4yEJk/5ZgdZlAzvX1Nmr
gyn7oCGuZ7jFKEfWfZe1FnpJWaB/d0jJn5IiC3/WvBgnt+3oMqCL2qHTfXtOG/sR/h2MUxJS3p7r
cKakbSVHA85edp/oj73WtafWGVK/VZz2AVj4Xtf+youA7hfvTapfILs56WuspanM4aLVpJwNaAr7
0IadFf1H0SwzDkmG5u390o3pD4uVXM4Ixuf5a4LV0ehRPJ1Ut7eC+AN6LLlzMNQiVylyat2MWt80
BefAqGL5gN788CkblHEna95aKSIipQHOL5F4HfgdJ4OLKk0uDzYr5RaPw19Nb9TdCz5KERZgWMNY
h9tfR8TZ1YYT+5oaPW9Fcnbxm/6IFkpvRw0SiJNrVHP1GjrOv51aqjvbemsQ3A6oyCMPYVFruRwE
KaZY6VqVlCHKejQeddNvqmLP2HsjDlH1BN8GkkEokK3StKWq7FjuJHJRZVjOfNLhTsdxiGw4nM9L
XjpCgH5PTGIjOGg0cCgHovULZGM1aILOo5Mv5GFp0xS/h3mJlmMgwXtME5RUdo7S1gwB0VkkJGjk
EfYu11EellZLQjL+qoozZDJnvXrt0Of/1miANRM5aY52E5qvt7fIxq1JPRlMOw1l4Qm7ulAQwsSM
DjqJO5Vy17lhYQqvG7X3h37MVbC0Rvoo62n8lHWj5N8ee2t5QfEBXxSiLvQbL2cMWi9WEPUZXdEV
9PtmlsMTPY92OWRpJY07l8rWPmWDMlU+5zU9o5CdCcxSNLlWUZg/+OaqijORuVdx3JoU+rpYginA
ezFyuZzU4jh1Y9CPd6uhnI9mWLUPw1Rp91kcWnsc6K2xcLiiKwVGjZ6A+Lh/nO+J21mee2DOPTUu
z4gm0p1WkZvHJG3a0/s/FjpaBDCR61zpFRcYYIFrdETglWLhkMrTlE7v/Swre57UG1+K5xhBm+6t
wF6ujl0/LmNd8dR2NXlxTm2lBw/YUlQ7+2EjIFNAtAlZ6ChyAsSv+GPxNL3otHwe2X11RCdjrBTU
2nWjy3HIiMr6fs5Mcyf5v67dYRUHHpgMFVE7auGrS4DSSc2VZA+uPFex5HO65f+gTOlPKFTOv7sk
AF+hJG0FysKZctlL4zA/ybXUqrDhcJPduR829o94/UI0EZGVxPJyCaI8BGhVJIRuyiiHZJotsAF9
eRrxjd2Z+sZQILe4+Xh0URhfG+wm46Qm1Dmg8SIDfTLazvyCbL4GVS7NdobaCGkGVTpd2LmoAt50
OSs0CMa+6fXBBcKvH50+/9UpxvgsWer0YiypfLahxLuoWWof3n1E6FALUQYTLTbGvhw47ljGQGOO
hjFHzyEqWqQTMR5OBznX5vd2OanL8J4B+U0zDv37VfBEcjfW0Koa3cJq0y9pAk9WljTjEZhucnd7
XhsnRZgKkbRSlgGfthpKrw2zkgf0eZdUGp/nVlGPb+jRlh3uac24h0vbuAkZD2EzAhsRdC2pkToq
HjOK0XMv9MMxpEJ2QLXli6lE2tnKnOkOW9T6eHuO4uStUiXCGt+OdAkg1xp4auLX1GbYermzoaf5
AQsasz3os2M+hwvMl0OpDfm3jP+vibthXX5Wkfrbc3fbOCNU24COcFKE2dYqnPdOoEDdY51DI83/
F+lS+nGWnfnJxLFzL3HfWmMBxoMyKMis64ek2RioDuuoMgf2rN712mT4UKSGp8QqZg+yE28S0Cs7
Kc7WIv856GojdUqiLKHJA6gyC2RSFmu+y5YQlnGUWofASeIHKOu/UJQT5j1/c4PRCKXfSucaZ8ir
p2wqGxjHM3qfYiVUjkp11KZSwlikaHd209aXhPVBV4JXM1fL6ks2ehhSS2J1p2iYz0rBuyuDhQKJ
31R2hroSLuRFBFKax5cA4tD/WEWdUg2Lppv03rUGs/WXpkoeFgkjxEaJ0p+lpbXDwUnq+mPdq66R
9Oe+yhFzyvUmhsOAx5FI3smgF/NXW2IFwJu7N/6Jenmvoi0+7vqEQcUTjCPB5zRXd5+NvrsJjHtw
qRlLv6wpwvmrSOX6Y4t5GA4psfLp9pHe+AiwJQhZfAiWZp1GgBkvujThOMFMQ5ffztqnnJry0WrC
5dtfDAW3SUCTaMmsXUi0kXpfg12gmyaN9BFnT3BQ6ZwTt+pB23lIblxvXC4g91lFEqT1k5t2QZ0X
xty76DkJwh0Nx5Zz/rkvEukYYh5zrgBTHhr8DP3bs9zIyxiZrIwXJfDJNXxHnVsK3thLu5lmSucg
LXAMhkCwEySuO22AIqgpCLgHnW1yzctrtK54aSw6G1rK1fzebNIPllWP/miHko9jUPBxHFDommT4
TmGlFwfJKpydG29z66DaTximr0sF9fInOLOmtywEt4HMqdVDW/ckmycuuMHZu72om0OJGj++DRC4
5dVs21CGJpXY7FJnts8YkaUevgn4UKj6u8EJYmFp08MiIv2EgXg5K1sOs2ihKeg6lRX48UC5qIvU
8BRGmHB0vJ+xXiv3qDTXDNK3UQFGY8BBtWn9iMY2U86jQkNspg9xFsut1A9j5ELsUlHPNI+t+YjS
Tn3EzUpIF5Vo8uODPTwGcjYeNTUZT4OEMLFnhX3kZ+A4vAJ0wZ6Erpj7KjqJxFx0nPgHB+tyberG
DpMwUzhViM+89PGccE2UWEotVvKpymzHM+k0nm9/+437kC4fDyoyOM7TGi2io5MAlIpthn/wcAff
pPmRJsv8JC9Lchr6PDUOatAHj0mDjAC2Xqq2s/m2Zs0pE6h1jEOusIZT0lHWich6NGmyT1lrTw9N
yBsP80jcu6VIcxdVynYwOVthROwDlAqoSbEXL5c67tRWLSnPYyJb2k+hNMoo3+B8fXttt84VPXeq
RSKSUJ+8HGXS1WrE0bEHtY5ImlIVxf/qvP0vSOpu5yH5VuFa7x3ko/BApG4jJBgvh+pRYQsh5vVu
1QY2/taj9IJ9+3fT7IpnVQoLepe66smhNLsBQMv7Ae18ZHhr/bHATPvHX8xbYARFoYz+yyr1KPFA
G1JVXA9G0B21Tvp3yPThMw2QcqcXsbF5uIIMxFCotAJCXh2Zok1VcvOgc1OnxI+xRQX0rlATDOPi
1Fle4qbUXrug3AOTbXxYgaKnBigsXRn5crWXxOmHcsH/baI891MJavswGZ35MuXTLvt9a4oaWt4C
AwD4cI3Zj5IIbi2SWO7Sy/qxqqLpC2ImFCbU0ewFydXyrLpoA2Sg2g5DjyWwj2ls1Xfgz4sTRj/z
dLCLJNH9Qe+dOyemA+Xh5Cv5o4Eo7fu3PPA6kkGBreflLmbzR0WjyhS8tEcHwdGIImzmRLGXJUHy
aA7NHjdq6yPoxAuqXG9N+tUZnqS57KUaBbGlhjQXT1Xwb4R95INpldbONtsIF+KNKzICNvWVom8T
x1IeMhxdE1YMgbPcV4JO/Xz72Ky/NLc8xR1SU56b8Gu01a6a1W6SeXzkPijoCIHvaHGFH9K5qFUc
17pJ/Z4l2l57dp0SMyhXIq9cJJtosqmrQUHKB9VQT6Uv2XQk1LIy/JRjfYQDqn6N6tHY2SAbk2Q8
UUAXDHl5Tf3ve523Toh8XlGEy6kyNbRezbn3taTt7qxgMBE1z/d4L1dFLzFLUcUTbS8oPmtTYomC
JG02lLGlTuosn5M9/p71OjM8Kx2lFFvAIr2fwVtgrasNXfbFtqKiPuN3Z35vU318L4RZ/B4eBKgn
IRPBxlqteivnZjGbceNbkhN9rZcWpytcT70ubhe/Kac99bD1WWE8IZ2t0iShwwiv9PJYAjAppMQC
wqJWZfKxrjGCwnTMecRpbI9hd/UYZCyenLxBhEAPbiFix/0RAuIqskatT0Yf2V7tjBtTdlfxv4XZ
S0QYjLzzszqWjl2XKPgwhJmnZUr9Cdk38DaJRfm4LMz5WJvqSOMc1LVnzk1+lNXOsL3bB+4qzRc/
lVYYFROyH7bj6j3Y07AyDMp0fgTU6WtudeFLlRXzZ72KF+sgjeH4oy4j2Y+oan0i5nfntA+6nRPx
Nsqfd7f4FawT/StCC+dwtRkCfpdZWPHgo02epie9M8P8cx5q8uxneFu2Xk3P/VOktL3pQf+AW6NU
af6l1xblGzglMrIav83nEaPa/yX0D++XRB8tHI4zRLnLsRy+AWsLPumBsrw/YtGOBwfIY0wwOFYJ
ThmHcWG2S4e+xWQ99Dh4+t0QDw9yVVR+gpfx/bKkuX/7q62DMcvFtYtIEPrCgkG+Wi4phBZod5h4
WHYC+t8omq9lFWq7UuPiTKw+CzFYsAyQOIf1s9oc+EUloAGFpV3Za/MxmeziR9Oq4bPdjjr+ouB8
z1A7u2MW6TVwIcixj4ESFH+xxsAkeQkSM8HQrK45J0fa17Cr3q8dLJ30UVYemiVqPGQpkkcaVb8U
FAt33r/XlwKitjC6kPSGkgNo/fIIY07lONSOez8uEsAWfTT/Gy+BZruo3PIAigJtL38Vf+LlYvPs
JOxSFIPAjc7E5YgJjY4eGC/yhlOcKaBmav0URUvZeyxp9EGJbJz+llRVKYN2RowSuB4pzzUK+z+l
tFf+u73FNgIDXGRgYdyIgMqvxBdQT86DGkSeb4dR9M8cEiK0scvP0mhjTNf2qlcUMpXKVE49A5cO
TNv1cCeLfoOYrNcECUZBBgEdCJLpck0cGN7tLBmj3ytaq/jVgrExWNfCeaAmDAAPmQR+iN22tYRk
cNO81ss854dytvVXKzTU+aCCYwwOctM0PwJzqjM/USpp8ib0mn8gMxRGB3NIm7s07jMk/KDqpGj8
Rmp7t7OcG/tJvLbAkApDhKu+8oAAcxwOFFAwWs9xN1rac25jSoKupMbazcpEiG2SuxS1dr+UYgXt
IYky0gGfeDTeZThFgPzLO4s63X0cyZUvD1p1vv0rxXleLTeNExtAnAgrV4TNqpuyLsr7yTfQLMXa
IosOXUGaXGMX+hGH5OnDUPTyXY7vo68OSbNzzjeHB1giI2JD12jdnYosM5mwwpt9Mxq66TAkGphb
ZFCs4DG3wGC6LczgGW/PzBgPhT7hgontZiDtdK7eaiHrZYBOBlaPdEF0ry533WIgI8a/HXxuocp+
aosliR6R7emVF1w4sV8P0cX5ECBi/6OSokh6NtRxKMlccufeKboiPYPW1BK+8tjPh1S3h8XPlAUK
bD3XKBcMCmq+B0cqnMadkLlDwCXAeMkbkRvl0SLF0j+FliDlX8g1GelU6Dk2o0GJoL8ySsm5zlNb
P2RDxFeY+kFBc9OIHni89wYQZR58XhLW4VldrDZACGi2O9dywuSuyYoEuFgkB86hTKOlvR86s/3H
7qbqaxMM+sfQjNL0yxjo6V1NG6o+mDNpsa1menWaaZk8UtwuHBcVA/nn7Z13nZ3xcKeWKb81QhEQ
u1zyAYiHmQ3U2npzjh8LHcnarGzZ5GpZHG8PdVUoANBLJgxKUJiZifLi5VijszjyIAujOket9Qhs
KxK8XoVVHWqCia42foSqc/6sSCGSmNwCPXTXalqs/yltU8t3lIra6DNbEauG2z9tI0jwsoLkKnQd
Qduvfhm2jH3dtmrn90ss/TCioPBwY67/HYf2G2XLxbs93EaeSv/FFshUobFz1X4a6kDuu0Joa4ea
VGPrGsZs2GCUrQSr3iHrj1Yml9p90HWIezjcB42HfEmmHKexHXLfwRobeOkw4ABajmYkwevWms8E
1Hb4ILS2PgxQkPWdn329V8DmgATiZMKYJVpdfj/LiUfTyZYUewU0Jw9JR3uyb8bxoWqjwHz/YAwl
yGsiRyUBuRys5W4RTaTSV5TauncWyI+2hYJLiJ3IzlAbVy6XHEmwCICUOdZAEqfh5YYD/eKXRjQ8
LopSfZNo5B/1DADLoWPY80iaeVRNGUHKKI6+UJ6xd/bg9esUkwK6y8JqiJfSlahs4Kg4AjmLb5Bd
/w/zLOvz5JSIKDZRZfkSrqQDprdGae3cPW9H/CLqotZKfYG+r6gxwCm7XOkIUc8hqBMef9Mcdfd9
KMvPTbuk6ZORT3J1jJq2Sk4RMtQ/kmjQfhRD8X+cnWevnMi6tn8REjl8hW66V3T22P6CHMkUUORf
/16s80rHTbcW8tFoa4+290w1UPXUE+6QfbTAPuYnetTub4xtkrd1TioXWjmEQ+54fCj9rK+byS/a
VPb+4MwzNr0RgVwxsB7xZ3qGkd9Bqqj9eSmtKOiFiSuvHfXWT1Pp3C+ineP+UOM4uNynpTq9b6HC
TAFTiRrkL7/st91KZ/AnsDiD72Cnkt9J6SSfdo7qVSq+VkaQAqiX6RHbW5+FlgbFkAqXFlZC0Up7
WEcXXK1b7UFmSRodAdFUZ9XVWq4Is77PUNlIHkyMyL68/kOutgdfiQ8ERm0VtaDRdfmVcJ5MVgjS
clzl0HMfn+T6ru2kJo752IPdYWoUh+6g2OrO6Vhrmu32WDU0gJTwJjgHm4UrK6JyN9XjpI9JdT9F
esu1hmM4Zsa9lX+qEzuLaWa72oi17jTvPPdV0OG5VzgJElWoa1LeXy6fx8rEJFdSeBYFF65rTR+z
KtPCxUUB/PVXfONJaYBx1jkMdHa3eCCLsbWOVepyjN2YnZW0eAD5sT2NR3Ck9iOIxP44e7h3e0kU
71TiL+JGm9fMjAgoNlhEekVbWlmaAuqo41o7WvTEVs+UUWBK4BXNI+JvlXuYsM2BZ+pG1hmgBgqP
5lghWl85WZacuWgQ+qaKUae7IYrHB1Od4e9gbKDDV5rMaPDttjCRJvUi9zAnsNgPupMhyehoQj10
qtDnoytGvQ6WTtRvFn22vqVVYuI2pzXxnzoaIKA1vBd8r9pS7h2yGx95JRAAZVnfPw3Iy49sAUYw
+sjSjp7bj/W9qmjar8lwkva5T2KEBb1SiDiMLGf5MVTeoj91sUHPxlOdqT62zeycSgnqIHAZ4Z8n
8tMoaFEHqP41RHP0oJAzMYIYBpR9U5vS4a2i2VhNEmTSob6OogNOkNJ1pydE6e3xFA89QHZXX6J0
5xReJ0+sDa4KxRHyJwZ0m9x4nJyKKN3pR22slAUUQep+GoZu/tNrPXExT9H+d01MC7BGc55p5so6
sAY7/2rmGB1ZiCPsnJbrW5NfhIINUBJQSuzYTWBwjVhkrsqONTBReS+qYb5buCn0A5g670zhKO47
MobDUtX5O2+Ab79Isrydb/IyXtocHCCgnB1q+FU6bJPBannr8jJm9Zhjbqrc16rapUAnjaE+INwS
/aydOIINamFRPFStlZ+TDudNX+1rKXwlSlDGiHTp+EZTmmrQMpE3d37iVXZpUNsho4l0y4o42g5X
9d5O3VI45hHtOPNZYEUOai3T3vfNUn0q0O788Xocu7Ee4AFI6SvangRzc5pynC/RzB6Mo9uYUcU0
U0YPmaLAC4iHZIYSTXdr5xGvQyfoRhpW63dAKmYbOkdhpUk85eax7TU4+NJLc1B/4MZ9Y8akOstm
TFiyaAldvJyXf20ZETD5KgDm1voeed/L6NHkfQ2cyzKPdT/2h87sou+SGrogsyigJU2pvhg7m/86
YGkr+3ydmDjIrG3xY8PijYbZxNZxwuzjnlZeXx1E0SoPrZ3Cqfvn70mLE9mTdcrKqGT7PYWOIdFU
spjb05eWgLaGosBoIC1/YYRV7yBsttsHFTdu+lXOhe8IqnrzOj0nnrQ+beIwswzlvTdq0T1O2LM8
aGNk3Se4+e3tnm1u87IiXEQYausVv0X+wdsielqqciRk248wB7sw7RrxTh0y9QD9UwTS7ffYDXTa
2Rd/R451WfB/q3IUkzwUFS73zaBXkTNlsXts0kl/Jov16rCYmumL1mP+59deZ/wy1UjJAsyQaM7k
mPfce9jfdD7MzRUnQF39FhHmFLyTLYG79p3I1yFw8k7yD1DGV4ZVB7Oc4/dNYlQfbHyRMl/FB+LX
KPtqDCMR17k/VIn83qVq/185dYgBqtZiOz6xs4+DWJEwvOcuxQhb0IV8XlzR/F7KAsEUICHot+Gt
pd7LbOrv9apxVPpqafItSTFSwjSmHmZflcKpA29GzSwTCs4dpivjzHeVehkY2qJWxN/L4XuMkXG7
GgXFA74jSsW/Crvf3+ySHi2HheQ6SAWWQ7PojDxIzE78zhNk8v2MKArkKpqn7JgnGQ/etkqEsH0j
lbcehjfJMZqd7HG2hngJxrTq7jyVb31EosIrA1sxsp8UCFruY6IxR/7k2e2niKxPHKNGR+pKszAd
8bH1oW839kb+pKgpltbCGJMezhcwaD+VJS6KUmtj3Z+lIpfnJYqzJejRhqBKMA2l9WNalY8tf/Yu
KuMGeVN9UOJgqqo12yvTZqbAaox3YBk6OxxEPfy2pUsyNmWm/CLwofndDYLqhaLXxcevi8UXvWzn
Ck2XuXkQnYjQRwDR4fp2piV/KCq06pBNdg31qkdYGCvdyJX+XJpLfWiomXt0unPnP6dXtficVWp2
jnRnrGC9497nk2XUOGe2KvU9UQVMjiVEVwXc8tPsM59N7pmMxAarMTL0y9xTrM8zTkAI/g/MZvwi
narC92KP2SJIwC6+M3rNRqfZU1oHe7dhcoLaKudfixq1/M/zEpt+VabFU49F7ccekaM/WRRZv1zM
sYoA7B0tNztPpwORcUge6eLm3zIr5+QiwGDPYIaS1Pb1srZ/wqpJ1eOsD85jI7zsBy/Oa3CJTonL
r4fHK4jVqusDqItJMgxNLqFNq6BfBxjZ6JWh3jO+RODclvh3JgPVSjroNcjwFimOI7Vv/UdFZCjh
KprLn0MzxM7BlGP5FnFEjEvmWrjnul4tORPXXWx/Hir9XyVj+LEo7tLfp5ii3t8Ooa1clqmBoHLI
AFALBCSAMMUK83tfpP8NifmFh1Q/vv6CXoSbLgMdYRyKk74Skumgbl6QcBViS93WoWr3puujWi3O
U96o4lhnkiK9TTS7CnQshcqjqVQD/ntKOc2HSu+kFch5JaInsVN8xGOr0n177Ozojd0M9mmMJsKj
y2QXH0Q8Bz6leKMicDahkUGdYTNBdLHge5vijNs9GbO3MMeYRHuQDsn8+14kRvpGT4wZZ3MTNP+U
pFiLlwrAJfZk/jlFT+g3Yl7WfxaWZOkhRfFmvs/1ov6+MI7qD0nc0aF33I7GrjokzG/cLK6eU2Xq
fpTLECshjQUa/WqmdR8xwDWLU8Urfm8Xa7/C0/JS3kWycv7jsh+HewtjtzHoGb9+7ceBDhoy0OmT
Z+LmyHEsqz9tkqg0klHoq2n2ovwjm0rQN8Th/FRimIYCybgkdPGcohdB0WBqFnCKhy/1pE3wMA0s
gO601u4TfIALI6DV6RWfuqUV+WnEPK/xOy2C+rKzA65uOpsx3grwQ38K1v96E/41F7dmc65GJrXr
pFANF61klCUZiVudngetiilaMZntP+ZIXK+8hnVWuo6XgRpcLgqEVBrI36Shaoj65EomC+6szJgg
q9PX159v3cCXG9xkHEp3BFE9aqRtAtHGcV7ECSKXedMqDGxMa3hUarvZIZ3cyFMYS+rkDAaiGRze
yydyGRYtdtHFoQGKQTsqcR69AfHgNIFdgJ0Z5iZ9g+nUHoTkRp4Cc5oagqITm+Nt2QkESWF2kyZh
N4CmU+NFO5dzbzzTiJHPepRYexH1Rbdq8z6RXcFDAmMy5pDWJmA4RjNXsWlER/D2jvzRL1P3le5b
3R49LHi8BxcnqXNpVODeWuGKL90QSRJ+rTW0oGuiqPjsAFSygpLhzXNeeXp3toTXNMEQwYI66LFU
amjZmvZJ8xCJCiTzxJ8pgAsRVlii0RMEguDiGFpbqBmlCg2vucqNB4WjMfhxtcxvaA+bre9FulGF
7mypj0leDy5zqQLVKwWPeuXQqGUVkvsvmV+WSAbh3YhzH9evqtmBkRXGp17RqZiTouv/s/N5inzR
KI5yYJZYMzBUh65jDBjn+rGYYhOPr7muP/QWthKnKe28JYS6jBCQNtfaj1o4beJPBdwx/n+Zg7Vi
ZKTyoJoNVL4sqxxSgbiMH9ocDz80yBO78muhV88RAtDDQSWMWIGoyiU7MvoY5xMXpver9ZiM+IvF
FCTAXiL/OatF9VTUntqfXz9D+vXuptEJlZKblF4Mperl7nYaa4o0dcjDxUh0KyBiZB8RJ0JEOraG
+lhYBXL8fURETYR2J5deCbw+j1aZFtfKaDCN6sILTLvfVWXMJ2euxy8WF/5d2aXzByMynQfPbWda
UapA7X9eAIvCQguqOK4ChLGm5yK2oN+UbYRLuejD15/vBRFyuam5BZkpAKxh5EWdePl8bbkYbgd2
PjQyPcEsLNYNKgzVlH5kN5hGDlPjoHkyFGfipaH72mRbnwTWn9VJT+zJCBrMjr91RdHVj4PR6uXz
tF4JoLZI86nIBmE9RaOetwEbj1zHmDFB8vUcRc6Q7zWQTqtRJd54Q9w9eUk+jwe3NrI5KCfHjTnX
ivO7awvlbem19i/DLmuxkyldBxLLIUYSS1YGMCyDyzcwDaXhVKiChNYkqvt5mXKEFeggV0g0nujr
xTs3wHVYZj1sDIgiSCRcYZyGsWiHoW7yUC+TRHsqSYflk1cUy+n1T7utxsmpCIu0qFmMDtBW5NHS
4nGp2IPhkGkeHK5WhIXayjdzi1LEPy+1YtZXxMgKiN1qOWLpSXvOmopQwnA9WUuE06+03bf0YZQd
5OdVS5jHAsC9NnLo+TMQ31w3kR7PTummaRiZoEsfqt5O7mOm/97zOEzMXWxiKoVFh8+wm/U2VVyR
1itX3ppVP1/s7OxxBxbPUeYuCOhanfEWumlPFO6Bwh3YKW1y33WA/w+tomFkYg/Wn0H3+tZ3NTjV
B/o4/efGMnHCxPuayc7MQLoLVEu2n/D2MWzM7Wl8PkbSTvd0gK/3KsrR9stQFrQmA8DLvdooAp/R
uitDRcUeJBhGr/c+RI6iPChFSwWuuMNo7XzcK3kNmnPrvBElQyZiTOLWjfZXnpSWhabKcazCTMk9
z5edpZ9kJq2HslfUeyOX1hn9MxwrYrv/bSrxPAetm7bwgCrr7BUa+rNOLp7aatF7eNQ2xZ5XFjjC
ampf+bo04p2gfR2z4b1hJUd6B5XR2OZYiWGm9jK4Rci3c04jfAafLPRQNxYjYactH9AH6XYC6fVp
Q8QF0ctVbpO/thVMVLt5SYrbhiOyWBliBZb1qXIKEGH1rhzaeudcxmyoC6hdggRzCdpbfQZzUAtr
EFKEy1J7RzLKo4e3QOlmFtlW6T0LFAAQOzLUnYTy6hmZA/Nk0OcsBD7pvF9uhNkmatXT2IS4s36i
v5DR1TdzM5wHo3n/ekS52ugsxbTXcnD3gV3sbU654iLUzoyrDpdkzn8bJaJmNJPKH8z+6c448bKH
d9tONIF1oebBnGlVE0feY3MLmIRkt5UwATFtAtsZlXKFIk/a51o246m0NIykk6Tjz7kw7hk5Vjh3
Ke5OdLsaH/AzUAhEdYMWKriLLeioLIa6d8qkDZMsVX4i2Iq0j6vYxxkhh5Ee2Wg+mCJTjGCa3cLv
VeBQs1vVO0f++u0z6ePcAP1DC+EKHjYz7FFRye1DtdDmp771lgMvz73TihhijqoqoP5e/95XW5rt
TFGAvCL34rq5L7eWNuAGHqWpDKNcLOdCp7GJSXh2QkhyebK8cjpUfbUEjOj2mEfXm3oVw3mB+tAD
AH18ufKARla71J0MU7vPkSNj7XthUVyTAGXRzmNeRSYec9W24+zwpWnrXi7GmVXmZrFl6ErD+A68
QDtLqYpDY+rjwWsreTcN85458c0nBMgJqwqADZne5aLtYDAiN4sudGngHPBDTY5Iaejnos67ndzm
1lLcThDVoWagIbGZx1f5QjKvezI01MT2+374rqf98J8pnfjt6xvmxhZla76oZjgkb1dyYE2Lo+Oo
k0Qiy3c/j1P3LuvVH7Bz3A6UHo2P19e73qBgk9ZLkIhrGGRuly/R6ifF6eYOaIMyFj+dKE8CB2aP
jZcdo19fn0qjPbTMkw/KbLkfXl/8+mEROvVgVZH0EPO3raokk14H4pAUVSvcEzxs8Rk/yBJDv6R9
W8jl/7Acpx5CtrcCv7bYFwqhdhqQDg0XuZhP5iJnf2qYXVmxk38d0fI9vv5416eCdgD7ExDcS8q6
2TVrRjcktc3jSXg2dm9P92rVR4em72tfk5ryUE3oR7++6PrBLi7RF4F+tik9R+ROtqlUSfYxATvk
3uxnO4xLBKHnUcHVpm3qgG6cRR3HiFSaoni06yHeeebrkwJLjc3EdBDtAWtLyaud2XNrUxagg/T8
jVK7Dmp63XzwGKLsPOmt14u9AkWeTY0OtO5y68ato4/07YpwnLQBeiH1V1SU9lOZlO6PqsAryCGR
3DkvV6N5AHyAAUi/mLcyD98itwDhOIuyWAVyR6N4F2c4756WkikIYCj9zlqM6dCNScQAw5yKp7TI
er8uPeuHi19zsLiZ+v317319gMGy0ezV17EWELpNnAfOFVfIVxWhV6ribTVHCuZMlASaWVbH0pXJ
0ZGGcvBE6/7zp+bFo2+AnuC6xb3N9k6UqnLnTkKZqfP88yDp6Fq66O/S1G2C1x/yileF1zcfGVAQ
s/yXfXX5ra1OIynRKifMOsc7W4jBPDM7Wt6aqVTOxWAZrZ+J3g3HDL8+XLKhOeVa8bmo1D34ylXM
4pewB3A1osGOZPHmRndyzalLa3BAi4PFwanyI1Pu9N0sY5xAS9PaIRBffV742astFfIl4AXBuFw+
eJFVxhgb9hRCCGjeg9B4nAfN/JKPeXlumGm+NUXf/ugd/V+9bIHtruBIiEKrwhfUgMuFedm9mWWL
Gja9sIC/UQiZaYuCXx5/zyt9DyV7/Voh94BgIGXBX4QjdrlcOiPNIrJaCztZj77wCv0UtSVjqZEh
z9DXys+dHXWVGNPNxNudmwDFWDBY6w/6u/rzKnW2FZxiVRowb01vzN70sZ2eREI+7KO516DSYlMn
Z3n5ZU4QHpMqfjs74eSKe8FrXq1FGPi/FCDbcB3XilVKt1VD2eMX/EkKr7Of1TrTvkALAYLmjVYy
Hqi4OtNv6soNJaY89SODQBSy+sJYPuuo2GBPGRnaggSHOloQr9MGwPUM4QamcmN3CFHpSRkQlorU
r2KoWgjBZG21k+Vf71UaxCuTiZdKpbHVzCgmfpOFyF4owJfPoJYc59MMxOtNrtjR2VCK7JgKtTkU
9rSHCjH5Wn/feh5zfWYPNibThEGkHy6/ZgdioNdmJsD5aOhBLFz7PkOUbgcssb1x1lUwISBRQRaE
nHOzZ6ZY0c02URe00vXlZ+ak36rJLp671FOeaDYzrE3aPdudqwvnfxZl2gkXCp7Y1m9hdE0oCIO5
BDF5fMMcAlSuiNzmMJmx/lFrk/RY1DAgA0Bh6QfRgVVevLl6NivRnlpMTM+vn5ybL4HkicybOxcy
/OWrRj0tT1D0VMFJVMRZp4P4kPC+ZnASrjhH5WCc8DHdE8q6Yi/yHpjSwfQmW6WW3SpzWWXUigrX
hUBJJ9WPjNI7KW3ufaxMEf/KGiAbWe2KgxzU6QTTt2IA2MR3hU59adNpfgby1YReBHLYdKryrEUD
yKyyK75McTVhpeAmO/fjtdw6vxj28arRDMDmSvIiE2jIZBK8Xmt2zqNtMAyP0dIsglaJIZnYrQP/
ovBUX5HJGLZmbh8sQB5HnN2Vj4AnSWi6bK/ReEVHWN/jiikEQUfYIQBefj9NETSNYpRyra4bv+mF
HHp/nAfv87gI916kkaIeJLD4+JAoPa1EM9VbxV9dqO8m+p6MVCjUhb+oivpGKar8c22nxltag+ng
VxZwj/D1/bbNKNffy9GmyqN8XsWULn/vANSn6lAYAkaXyrcjI+B7tF6rQ2/be8nrVZviZS0YWTgx
rGSErYb4WNhkaQXQkKRcuo86ajsfFQXwFUYb/Y8mVk0faFbG9q7T46w4Mlx6u97Jddbn2YQynUJz
hSmtKcaWOGPHksDVmVMgjOWXoqUM/FoVkdQW7O9XCxWpvW26ZiybBdesitbXegfBCbh8wS2VM5Rn
Yqex9Iz3XyTLYRCdmXvmKRcFxbUtcueOI6efSgC3fj5Nc+PXRjS+e/1b33h2tDxgzlNlI7+3zQIG
ryw5zc0SlAxeeOJuOcSZWd2rqpxREVn2NGFeSGbbZ0fJhFRAgwsBDfPy2RWkuSPWWwL0KJs7fQRT
/WyJSTLvhwja+66MQBkWiiTBx9Ios4MY6Pr3HqP31jetMTeOuZG1WkDePf8YMiXmgu2TYfIdjFpO
E+FGOfWt2X7T6tF8FxdTyaaJ6+7Osjtr3AnNt14fuEE2L41MYvMmiYpn6VmFmGaQFZXiy9HOn2fX
kf4IBh5Bw2jPfe7GVQDSYFXVWy98BhiXb6/p68heVDEHjZN/771RDUuNuWbRNOVBLwuCRNEsd69v
katwQP+FdBQ/AcSL6BFvbvpmicGFKWZ1iHvTfRgWvHDg7MZnT+h7GoVXj7cutTaFV88n6r3t48XL
uESKy1K6VB51dxpPaVXNENcs+5B5wj4uQnY7sIObz0cxBdSa2w6G0OU7jdyUoj73qgNAluY7o+nk
IFu1enTj4Z/NhHg+TGJXtCkYdz7j5VJtxvaf1FYcHGGLL5mJ/bOdAorbyXGvQNscZdQx2Shrlwdu
zebGqadB6gM//1BG0XJPM4S+i8eLPeRLGn00EFcLKmgn3+yhHN4kqJ7fGZJ8u7JLoz9GnWP97JrB
DHN02f811iIEDR8KJDP9A67qTS7T6s2oRyIXdA8N7wNF33SE6jJD9Zy90yAqbacdf+PjAiTGSgh8
L3PFLa9nwAXSTgVAokZgxgsSCxyaB4I9Xry9j3sVC3g0Nu3L461ia5uojofLDGiKcxL1HWD0DMym
jDE27oQsTvWM6eU/n0seiqBNPeMQfjaRVI/UvLDgLRx6xpIfkjIpoKvUzUPvuHuN322Li/2E0wYf
jDEpxrNbiIzLgF41kVA5QEOa08OYNeUxiybszsbEeJTJVD/rPfYDYaNY2VHNu26n87Qe/Itbgx/A
YxLyGB0C7tsEBtGpkRNVJYohTjM9getQ3lRt2ZzzOhqflxljwxFfkIRx4FSGr7/m6/RtXZsUeG1D
cZy2/AJqWdFpNpzVMeuEONpmnw0n+Bp6C0XUiM6NSu11TyeCwW6CIaJzisxyLM8L8FvzT75UTeho
ipM9NUthfmpmWrO+XJTkW4xDK3JKUG7Or//kG2H04hdvOiZxWSlxS21/MBVPfnAwILqDW5bBejUB
DJaL+2EwdzVuby3KoImDRsnAplyPx1/lve1kU0YtLA6DF6V/5raNcl/L0dsp5fgGPE8fxiAWjq8/
6a1It472GCsTVKHJbOIJag60ApVSHJIGk4uvqVdERqDKLsoerErkHMYMMNehbgfzrkhk/k0uFtKV
kNyn6e3YKgg5510zZoExV+DMXchhH17/ibe2Lu+DVGetpmAZXL4XUWSg2hLym2EsndB0xXR0B7W5
w4oKOEAPNF5tzDJ066Le2bm3AhLACDIFFJy5uDe3gJalqlnMRX2IHaND/FBFZYYPYX126YS/mbXm
+z8/KWEA/vIqvMfn2ATAZiEXSgBDH2Te6AfpmtlhHkQULEWvHssp+SVUI/vSEEN3dsGNB2WigcrP
qkCJzsgmEqKxk2YWzdhDGXt2oJldedcXeX/QFcU8xZo57dyv679vE41sbtg1XYCPw1+Xn3R0zAbl
uZgXS8Knh71rVckdeiu72inrF9ouRHpOAc6ICmDpZqEaeZjIHZnKRsaKdF3mzD4NfSQfx1aO6NZM
yqlRaqwREwaq/lj13ZM99XD/q7i0fToVWFhoerZTM9w46QAi1hKR/2JLb75zNntxBylWHEzA/8+9
3uWBAjT2XLWRfA/O13jE0frT63vr1isnG4DBtY5ZuO42r3zJC/yPUqqEEbfZIi7sJ0dJmp1+2tVG
AsRNJYpQwRpQqIAvV8lqUxtLc4QuHWfZs6YdMrSishWSrA9avxMYbiyG/Ax5GnhIPvFLB/6vgJlm
tAUVJjt81ioNgIVnBwQNoaJOvXrfA0/auUNvrUcEgo6DdQSg4c1mcmpd6urguIFQmU6R4Hkn5qL2
k+pWTdCk4y7i8Wr3AqxamXlsYLD44J0u3+bCgMLBF4cFdQU6j1Ikzk+AJlN8lJaipBCeWpEcrKWW
dPVj5MESWBh6oMEz8I70o+kvCb01jkqarxBgYllopX1ShU6ZJ38mIJ1eoI9xc2yMwoFQlNb545im
9XASQkjPV2L0T8PX9+HV3ueZKIQQBQFzjUnQ5r4x4lhWVV26uLspqycXkH3kemAaHqu51k9apaWh
Ye1q612lsSxL8kOHYpVT5yBcvsrC6G1X6cFwaLMhQUBOdnLKu8oATqGPe/rEV2dtXQxJPYv8Y3WH
3GyUclYHM7NYzCwHKzm7mTMmgaymePzXOMpCyIHQYFy9iwjcl09VKxTvjVJ6wVCBczU7e3wvhFV+
fv2T3dr3THJQJlzjKK/xchX8qQ21wDGYjeV077XRZUP2eDQsCKrddQ3aV6+vd+NbQZaE4Uf3mFi1
rZdb7L1hn6E6XlY5/Ub038Vjlwy25gtdtD9eX+zGfiR+8O5e9uSVGd4IAwhzQy5ZK9Lkk2bMfxZj
zHyzzvs7ryrKx4Itu5Ne3nihSPoSSZC2o7G5nTrMCKRR3FheINwBwtzU2MAhcUrGQC39sQz6HrT4
uiHPvBPEAvNfxh0rK/TyC05WXi+Cpm+woCAFKaYsg4jMImj6kgQvF+oxLpTk2LUMBKbWaWDmYu1i
j+1wRgqx3Nm1Nx+fZG79OQTuLQoGAaNI9HoSrbCN/lQOAtLc2tgtE+cLuXwavv6Fr/JHHn7N4VyQ
43jzbRUaHLVviiUhiipVZOn35NnOc+6Nw2OGnMaPxVzUcyMN9y61tH7PefrW7oJgaTre6gRCi/Ty
xZsIpnQDAvhBFilaYKV18diksPCqspUf+jIb34/pOO0Rul+mOhdpD48MY5QdBoiaSfsm2kkmCCXq
TFFQtbE1PyBJk/dfoQ5VnCahTFIEcGdndAJcr3jnSmDnwTho3U9lkU0K0EJxMA3OoGieXAfhrUCf
Ivd9FOljG6RUP9UpTRhv+14Xd01QewqO6rxbOH7Y3iX6D4w5k4/Z0FW014GQYHU+2F76xUQV6Fjb
wgZb0Ude9ZArU1v42QKxMOx0V6bvED0bzlWqitFvZVl+siOroVNpuFGxMxi7eSZIsVcVP2oKbqPL
TzOrUYqjwoRqVTvbaGag1vjHjkR53wDlPUh9Kb+hb4OmV+/Vd9qSST+rvfFDoTCaQYl9rvfs4G4c
CzAD8LVJL1AUucL69O6c9RIbvDSq+v+WZrTXKzEbHjJRWEE+1XG809u56krQ3fr/IGZSUZjNl6+g
qbBKGb1MD7pJ4hS52BNewo12mkuglv6gdHSZs7qBo0kS0tLfwwJxJ9bfeGhKDrJgsvPV7Gj9879y
uLxbMfhxo+PFrmnnGjtslpSF6h1b0+if+xKP0J2nvr5egMZjMsKxYzoJNOJySVHNLcPl2ghEJpbH
Eb8GX0PYH85ov9f5vX46gPG0mlkESylMGS6X0hO9p7Jh0FlkI3WVWs2h02c/MjdLj7qW/asAFgEV
+j2xDkV1kxx1E+ZttNqNlP8EwEZRV5iGBIPzQnyeNRrerwfVWy9xzU3/BxyLf8blk82YfsaitnXs
XB0v9yeR9j/6vrKdkDEVJMbXV7veqBSJCJswAOS6YKK9Wc2ZU+oK9O5dK6eDLrLih917Q+bnmaae
ljTx5KHLFTjCWl6LH3oxKnuX1nVOt/IT0VeFzuYhRbsJF15rOn1sjsB961Z9WIrF+MCm6Xce9NaG
QbeVyTltAMwgNsdhtPC9qgtIR9kk0KWy58g45BgMHiu6Tp8Wj6D7+pu9gimte2YVVECTHGgJaITL
V6u2DXpZaQl7qPZcEWoT5oJdL917K5FAdWgnKkFh52XQlEPzX8Sgg7Kjir7GRaO/ff233NpTMKQR
SWFWRzm32b5y7oZmGiGddnbihq0ok3Pa2erJgOq4855vLIXN89oQgATKC99k6NNsGIoDJSWIMq14
Y2buByrx6FHG08fXn+nF8fTyKqbOWXuf1I3QTLfiH56pZ0OWtWbgTG31nlZb/TEi/6nJCOYU+SJP
098CTjDnY97EcvKntHV6P5bQlvzElkrkJ07VH+O+ETZ+63D7Aq2Bpf/v55k7EJGSFe+uM1y83Aau
rqiyGECzM1htDD8DohCiPVGOKEfo4rDzUtbDsn0p7DmmGHTDV+jl5WqZhSZKJ3sjKNWS7eCLWusX
P3W1JXnv5rMJZyKL269T4TEDQMNn/F26DCQXk38uUM1RxHvHYP3g21/ERljlpqFX850ufxHzq1Yt
20wNYIIVmF2Oxi/8UMqwwQTwZwf3UkKwKE00rDpKEg0mdTgvndx5Met9sPkVAPoJ3aTrQB62si1J
tawalLEaiHGAiDhRRt4hT5Q1fuwpaULaMRRfmcqWOxO8W7t0zYRA7QEQhbq6yQRSlD2VyCnVIKqK
8V41u+yhyNT2k9XF8z1d0PYdsFwRJM1CClgosf5tUFVxLqZ0OFVYs30A6SO+jUIt7i1hZb9f3y83
Yu9qZIDgME1Y3ssm9romAqilyNXArpf2aCBDjgZJa++ZIF5jKVbVT1Aq1LoQMDl5l5tgxku7meNa
DepGt1HxG0FKtB2sDj+e6gb+vDl9rKncMF6FOvImW6D0IQEb76SmNy4BBlIQvFYt0rUffPkzRtsc
HCdtVZKxMvmo52nzn6mn6WfEGuyHCbzqzua/teu4bxB+4trhmt3crhrqOV7t9tQnkKXfVK4TH/ux
KO91b6zvOqMFt8Wc8+71b3pzy8Fg49CB1UQ5aP1Vf2V+I09TL1RMgc2V932dg93XYzF/BIpdnSp3
KVKkCqLoj23P7ZeSuYAJqN8DrEB9rj6b8WTPfhfjg7bkbvduLEX/7/0+g/segAnD8RWjsG7Lv36h
WBg3cXdoQa6ocdjPtfcWhhyaewhMNO8cc2l39vmtD8/mY/IFQpzYuNnn+LL0Y16VWjDoIs4Dp5nT
dzmMPQPJSjttAn0Y0KB5/TvcOlsgEFeqiE3d8TK8++shFemotdnMGp6n5vJB6ZLPhpmPX19f5MZ1
Swr8v4tswkteJW49MfcK5hYK1QFC2//j7Lx65bbVNfyLBKiXW2nKWsstLnG7EZLtRF2iJKr++vPQ
58ajEUZwEmNjAwHMIcXylbesaOkFSV2hjCnn/7KMAGRdCh6qrbs5P/Ha8erXoxGhPGtVZ5LAYTqz
/xc0CVvaa316pLt/X2JQdRxoa7AH4GptyUT4oRlaLTKi4cysnsWwFC9z0TuXoRXGsyXqH5Q8xEsN
vvvp9xcWvgb0JQocYCLUwv/y9QKZr4XXI9QCIhgCKB7diJZ241sIdP3BRtmdI+eAZ4nAFHrI7VA5
IAnN5eaP+iCZu29GZcTT6zlvjNc0lmsLHSxkpC6JNWp2ZBpzcmQBtreHOBTcFRxIUCabPZQ3WTml
PsmqidoVTnrov3T6Wv/RIutwfryq901RHgKo+Dp8bWWGu1WoE/TKmrTFgH513Xl+5Y4Y5L5DsW1K
IlRgWOQ2tgEz13rRaW+K2Ub7vOtrkthyMTUQ/pb2d2wvhrx6Mh0+p3pnH+kt7l0VCALTsaWfTua+
uSoAMeFJjPJmZCbQyYSR4RWypv3rzC9/QHdbDwKEvSdCUbuQF9FVfLQ5UnIAcuLMlLAQvYbnWFmf
x5rOfTyU5dWfWu8EBVwe7O291IQaIW0PPgR55tYjrPaczBoNribcRof6i1/M6YvdBe18BpgqwH3m
KKcv46oN4ZDVmvUy9cWE4WAKTDEkU06b/7AvSEQBWZLRk/1u2V8AD4yG3adHqYY16VVPHENegDe3
xVcAzV5w6VqvL89SWOt0TZMMAhxRfc7y4PL1NTcqE39NE3x0qM94/AB7N5KjzbtzoXMP8IrgzwLd
Z8tblaZWkS33OmW8FreILDYvZekvl8dHZOc08rcjMYqqgQekZLMhaKsOYzw6JjVr13yem9X5XA3D
ez1vtevvjsTFyg5Q3X8soLavcBDEXScT4aIbMFXXLPGRIKJQ/lfejvXHx0Pd73KGoifFZ1Qjbt/C
FACD1Vu9G1UeD76faRh4cuWg+gb9YNGM6TI7y3ywkruDggxUfT4AdFsVhXa1PUiSgxvxLEkKGC6F
eGoA/iVAwfp1Vtnzc9DqR7Kk9/cHgQt1DJBkvJJccbe3OXb3mWW2nktNGv4pbzBiULPuXFEaq65e
Ux9hu3Zia4iodPoVQBCr6i2NHE2caSio70Tdsqx/ppWgyQ7Yq/wI37g/gyCO3xgo+53zzrTexLO3
fOqb5ei5vOOuKOwg9XBlyaOKgNs8J8XSdEKLziXCEoZXoOCj9HCSfMbBUsDsxt/dlNZLMnjzd9mk
5rtyVZpBTgyPKDRzt/1Xb1z/u1PnQr5xqqn9gnICgpqpMy9N2I/a/KNt/Ta4BKXtv2S201kvUEy0
Px9vVBWR3+aJTIOKKcsJaPauE22kiy0tFH0iz2gn/epWRoaZrW021OTTAYOhBXTOZeAKK87FYGVN
hJunYR+E8Pc3DeUCeo+UNhBGRrTldg91ptvrsQVH0Mw7iJNOnr3vkfs4iDvubxqVD8NpV+A5yhOb
UVYXsQNt9e1Inyej+dCOotRO9mzNf4uVNPrg0dkdjSoYWZdShdna94qkxX7aDewomNqie6FzNOVv
VhMdtshze/QIH3/IveEoQiF2gFyrkrO6XUKUxhSpC+eQVWb+d9fP6/MQp9nXxjz0kNj5Wih3w+7w
oWpzj25KXhInOWVo4ZFEd+n/DATCPoskO4gTdq4VJQ9O0M3GoM++uVYAH/ugKhlk1YVm4b7QFBeK
eikEn7lb3ecKNYnvj5dw72a5GXMTGAYmQBB/rD0cOeBQgWpIz4gTzRcJ2f4Dlc3k47oYfh7h7DFf
8znVX439PH15/Ct2PuTNj1An9pdA3Im71R4XTuSCKOW5sNssrEbRIduXHEmx7w2F4D39U+AMZKab
ocAO9hU1RT+Cv9KZKM+s8Yu2tlxQ2rwe1QZ2bhrwz8DviHhUjrhZXEHTUASlADehjaV1FWlp/WE7
/WpdA6Nqi1OQmSjIurJYpyfTnSDUAquNq99u2VCZM4AhkxeDp7A320qPE7ujL83eLXr3B0TP6i+S
9nkMc6w+jzLivT3MASH9BrNLXWQz2EjbvoZKwWAlwoPjatVvjYmoNy30PjL9ZTjgy+59Txz2GIu0
lGdps8R2kmX5aOQe0BRPM06oGvhTaGR6FgMBHJu/Hm/Un0WszdvBd+TxQDkEjux2LRFLA5w/cERJ
1/lfe5oGGeHvPoDRKkvzY7Zmix1yX2G1A5umvo6dRemlBoBZyjF9r8XTeHr8m/ZWAMdH4kiIC/C8
1Bf55fCsqLAlKTq/kabbw59V0o2RoJkOLds5ckbduwWRI2Kp2c12sKVL+YjzZyU10CjLp+57TlX9
RaCglh7c62qPbBaZsr9qr5JFgqvd7KHYW/CtrEHGpI5TmWG5evoPFH0Rs5SaZYWdVunf86o9EjXZ
Oa0A8IAtkKKpmtrmObEba6kIA/xoErZfIxqRtpeUuNK+4Ia3JuGyuLjImLpIPsluLkVYTtIzDh7s
vSCL6yKAsQcXWxGxbz9nu87NgOxWEIk49xDnHjVjPXUesOFQDKv2IdWqKotm10t01JkEv0uLnXU6
OZnMPunTuv6zlGXzDYwtCzi4hsgie/C8JCw8wFuRr/cQzLwlF89am07AViyRB2HeAfH8/aPpELAq
CR5lhbntimhZZvVjq5R/Zis40f7H66HU1x9u3hpH5mJ3OwbvEEYCskGLk3jqdtH6yZqbMZbY2eu+
fO1lqNAg3VrylKT1wea8v+AYyudmgyzvQVDcbE5DeoVYkg7k4Di018JVYs2+VV+LpSvfg9Q4AsHc
nzmqqCrYploKLHQLwNHIqfBHyrWoDlBrTMoebe8hPwI53V8iymtTGdiSJiLjoX7FL5dIu2Z12UtI
IhqqrpSKC158SlRvLSGD394WDEUVAB6+SqG2ALVgHn1s0GYaow2Ilk4MAyAWpVDiW83ld69GJTKg
ZFF8sDxQrG5nFY9W6y3BAs0pduNLWTVthFiefjYF0maPh7rbFhhpqyImlxYFDqBZt0O1ywRCdIBQ
IXVzIemdquA1WpL2NzFL/y2Kc92/jwe8+2JqQDCFCu2iMAvb22pxumlpLBzKuR+fbFt+MjSNnm/W
H11Ju1NDOpTtDs0BSObt1Oy0FG07MRL3jHgSbTBGWRLPYVtiSDPkdXqQRdyXrtTUAAorVSTKRFtk
zZJCdPda1rKuzDgckP79MhPJvVj2SAejm73sTIdD/6oPjvUa41ztreYn+dNYtMORecHeKiOWq+pn
PHiwQ2/njmZaN4Jt5I2fuvZdGVe4DcLowt9yyI9w/btjEZ8paS211pvdOvIkFitciUhUCeoNHUzF
l74hgAgtrZg/PN4+6i+7eWNZY866gkrwwJLQ305s1tAiXV0GQ0B7/ZYVQ/G1HWTwvkmzQp4mF1Q4
koZG8O3xsHe3mRpWWU8oEikNrG245vX8zY4tkUWNwVPLIr5oQ6NfHo9y95KrUf4fxWdzRW9tZq1s
8PDAZpQ8kNMpnnL0A/zRCcWCbLGfGMXrWJbZa8wVsIFV8rf/ZXjebl5wCgPbpFtLZi2OG2Q4JJKs
13p2RFiMi3W2VimfV0+uL9Kx5BXvBC1sNTs+OD/3n5b8lFNDigOXgIrc7aftprnNpQ08vDDW9ds8
lr4iVRbIls+BaMMq9iY8RhrvSIn+fv9SU+cPdQ0Vj24JOLXvNrj4plNEs5kYFCXmP3q3e9c5HNXH
C3zfYlCq45xKC/yhevI3U1w0tEfyPh0VdLtzzpPua38YGbDjMMUi4ZveucjJmJ72fV7z+h3yAeZL
kOXpq75B/0EYo/aaFND/WOvx0ZOzt/hAkAjDKQwi4rM5xAMavFbhxUPk5HGWhz3K3mEH7aEBidHD
EETJFjeL1TmISu53PIcZLJIKGLlBtoaKEpKHZ4N9iYKgqNqwWX0Me0n3+m8UTqHRwhfKr9Yoxu/p
SsyIV8UKKOPxV7l/J/gNJAcGFyYJ0rbzvla98GavHaO0Gdsrxibj2yyR4rNZuuknev5Hzo57+40L
DBAQRjZEmJtNsHppY+IMNEQTstp4ZJFQ4+o2RHYv3IMjtTMUM8LhHloOu23bwRmoGnhdyd9d8hxH
bYqUSIyc+6kO6u5gFXeHoiGJVTX4KqLM29Or5bJ2W1sHqROk2EkpZEEVGPUr1xwOYXm7Y3FNufR0
FLt0s4LmqJz+hDVEGgDS7tXsTCJ4agrIXXpQL59/e3vQCzSgIioIIFni7cTSFA2ZMWAw0dILiFP7
bW4pK7V08qqTsUzFb/M72IbkAog8UH3B2cu8HZBXILMA5Q+Rt5TQdGNuQENwEzye1s6BVxteydgS
PdPWuh3F7grNkXM7RAvJ8Yw2AaYSoUjb4mmZveBT5nYmQjUxxa3H496/pMwOBtxP2wcCwc1LCr7K
RUGr46KBWY9bXtZkV9pa+hGbf2+PcMVSQOJSA/O3yQz0QfHifJzgwbIM576XzbWaLMyCYO+cHk9p
dyj1tykFbuK/zVCFKGMMOdghlsCKlSjJeMEF93/2UPsHIKH7sid7IwCzBUeGk0bAfvvVNBDVCv3P
ZeH3SK3YffOjqVf/VLa4NDer5r62Jc7N42T8nWfZ+gWEwFETae8DEqRwJpQx/d2VTXXIkYHBS5Hm
Fm5T7rpeqFjlB2u68zAAZ1ZVSMVcBK56O1GQQVWDxOgY+RhD8gxM8fPoLNXZavzhjWyDHtCadKOA
6tW1tYKjTvveJ8XxG+I6lUdK2ptdaonOSp2xHsHHZ/ll1ooWBwB3jFp3luff3z2EtBTnVezB972d
KTIAml/VOCdPdY6vTbvkpxH3omi229/WPlC7R5VomJe6zzYbNZEY+7Q6hTaqj/3f+tiLP4M0r55T
f4wPdurOArI7oOBQSqXstlX1r3C1wRFSjFFMFnKyqxRFsNmbwmqCYvh4AXfeb2BzMNWYk3rEN1tl
0uPRSEtsq/SVFyAz5UidqcV61O9BVEWioJn6eMT7cio5FRw1gFOoJVMuVrv3l7JDVzklIuC8q3UO
vCesyrVx/sCgZzLOiGm1/3Olnclo8YbaCSGWee9bPE3rE+Bq792MMnhyTtzaGI6qvDtHU+kDgWYk
N4JouflZ+ewkGoJ3PPf13F40aNbtZZAT6CQuDfGP6xR1F1GTSc3PKHm5bwqgCbh9lSkqbDmV/tez
g3ebNZeV/lFaWJ4chCM7h1pBOimO2qgdIFB3u2xGFc+OnuXYKAXoJLl1nkfUR+1z0Bbvsha0Ic+U
8YRjzXABs2kfvDx7WxIpRSXBjNX7neJs4zlk5C4TFikY7DFwtFdZYvwNv9/43VIR2wPlXhqRFNuR
N9qcszwoEwzUQS2LAtqUotWe7FqmkbPitvR4K+4842h2o5zOm0rWtCXxYwmUplh7EUym7fJKdAma
YEioliFedAkCYAsMlLY7qt3vbDS60DaPKw8eOcMmJvIy5O9xURojK8mmaDLn8hu+D/VBdXRnuzAK
ttKEsLwE20CZNr2RjzZaEwZA8RNKZ+YrtCisv4I89y6atNOL10j3lAWJGTZ6b394vLQ/dfxvaw3Q
eXGR5ZSDB6XEfrtdsxGLrWoqcDgfYYI8mXEs7Mha4ngJ496Ayhi3Qx6fPVQ/7XOcNnhJ0X3p/8nt
efm3dAb9e1un7bWhF38Z4zh9nmyv+rPXisw9J8VkI9M9pXi5ZUhsUB+auEYRnuxdcVmohmVPvlNO
5YvnaPUZPmrQHMzvPhslhIAardNmo4JKAnQ7vwLUi3SJjIDzBJ8VATyI8eEbC5WOQu+7FH4FWGJZ
RIj2J9Yz6qqjbvy1ytz3Nb59eE6+f7zkd7tZ7ShshKnl8moAib39RdCni4wmFKWkZHFe4baJGore
+vqrhLrTBQnH6kS5yT1CG9y9ID+HheNMNAORasuUFR54nJKHI0qWQNGqEVC3e0k/G4PI8zgU/fPj
ad7dRD8PDi0ixlIwh839UFG2EunCNLPWC66iHaenMh6qSPrmfBDm7w1lAFvj/PjE3FvIFslt3ge0
GCJFYThJx+5IJgbsfTh4B++wur1vjguzAp2i1LPonvAZbj/eUJtOn1WjJDbt4iYqPGn/VRVG/EWO
ZX8CM9o8izyf3w4LquaPF3R3aOXIQmiDldy2vYl0QJPr9sQHRDTmnLdYKfuQKK9IoSWvZyNLogrB
+rCHTnl9PPLe+gItAp5K1Zd5b4KPAklMx+klJTuxrsq9YI28yZ3OcdkdSSrt7VLYcHQfOK5g6NVP
+SXoKKzOyZ1gkaA/eww0A2s5zUG2hpXjlKcVxs5B/313PEq6EMWQoeD/3I5HJZKPTBsgwnACJZq8
Ls6tjcMgCqT9a9eV6cFH3B2PjJC1hL7MfXQ7HhFXPk9rpqhOxfRBDm1w6o2+ee7cZEAWfjnqiN1Z
dAJkBEmFMjgEXPKZ7YKaWtNSDq+U36nIEFjWaM5eUm10jMgaPOddlbuVf7ICb+DdCbTkXQNHZvpD
T4eV9c/TaQrr3qr90C8Gfw5lvVRf+I/mx8KWzm9nJOrHAm3/CW4nH96sDrnnbPgpB7nguT8Hs5+/
jTOyZhLb8uvjPX2fZTIWgEh8GRUJgrb57ZdIMMOtVqHROcHn6CtnVnwt7NV+8obF+FtiYh+ERtVl
r7gF3A+25q//GHo3HClC7O0Hkmp2A+UXkGabXDdecnvJA2asl/F6wsR1eWNL0/0Chzv7Kny9/Px4
2nvj0adEW0b10sFK3M46TSyMlsaO8vdgDe/muJBDGCPHQvc3zouTzMSRrOddGMU6c2F5dJoVxH0b
RmHiBx6xa7kxMSb5FBSr8T5N44Moam9aAOche/JF4bNsrg36lus6eThkTcHivvRt9TGHbx46iF2D
Yh/Np8eruHch/jqc+jm/3FKGATFM9xuJq2JWndLMDKI0KHNsu3L3/Hio3ZlR8KCorkRht4RCf6hG
r5IqfsHB7zURhf6+IRz/KojnmlBbuIIPnri9EakGQJklg0GDaDM5HaX1mDxeRr7fTk+BL/uQGoWL
cJTjns3OLg9Slp/P8/ZNhSxF5AdEiAx3ExCtHpf7bPGmItWKt7Qje+u9SU3HvQRp1n3UJiFzIETt
rMTZ5JKdiXASL3S6Wv4JeGvxQtdujDJKvSlxnrk+ZiR3THNMw6YUCCBkOAz9kae9pB5XmsVzDubJ
Dkeryn9MNlj6cJRxbx58t70tQp2MOwylJIApm/Cn58O4jcMqBt6qNAAwKZBWoV8D2s2n398i1Gwp
5aBLpaoRt7vRw5vJqx2lLD8Xy7kbK+dvCmRFNLmOdkKC/SjD3ZsaJ5nmPbtDNYFvx0Nz3cqMeFVK
9hQ3aw22q/RQYrbt+Ggv7g0FWxFyvCIZUxS8HcpISpuiIy1er4wzSJpT+zpfFivs+zo7yGd3wiuK
CuSSyFkqAQX1U34506OjuaO9pEM0QPT5JzYR7w2FvYyRiybWC4bD1XkSCMlNztAekXR3pknODlQO
Wh5uJltwadf7RdaImpoBDt6h2zryqYB6FXrGVFweb5bdoRADUiRcmlFbxqlnLJ3V1gQbWZb8O8rG
uphiGGlHTfnBSOrbbI41bD/0Ieh8wb7clhdFkco113lgUXFtznmVi4vtiCPF7L35KGghZVRes7s0
g/s3QP2N+UhnROk5bbvpayvNaSTXFOXfv794PGP0bdGhwCpp83ouQa9jq0r05oIljLRh6l9K2A9v
kTQw/nw81E6WyF5QBQ/Q08h7bfLWGeigm6NUGBkBcEnTbIKrtY7DpSgwlVBcb0rTh4Y6O1e/oiGr
eISKBKnU7RnIJWBfMTAo2Jb4NUo2+mmwJvOyxMYMsWAZDhK3vUmSspHLsPdVXnM7npniHeNlPNuD
K9vzZA/TB1gx9hPbyavhbXbNc6ZN9e/H4MTDqnrIA6eak7ejrrPdOxTieG/azjuX9eQ/B6JYoDpk
XZggGH5+/Cn3tqgShUMml24Chazb8Yo8S5pMVfObATG4whv0p0ab/rd67VFDYWc9YX/RcAW7RQ1w
K8qkugyy97Sed863T2kszC+Fjd/6qUG0fQw9vdOAvkrTPkCq79ydSsYEKVOX0Wm13c6QyzRuOxXj
zR2WS36OMYExl82bpsIqYy4dZBcaJ6WBU7UH+du9rwM8WNJS9QxR4mHyt0N35VAHHdwMyNay+VCY
8AuoOIzTOzlSge4rHicv16tLPsjmZK6dfN8Hk3HCg137n1j07pxoefMfai1cSfwsHxw7z8lmPYQ1
W4PTkDADf5nOmtOaz4llxWEdyOXZTZwj0Y97VJZaBTwdVRcCe9BtlGh1PkqUObUBQ6NMH/VaQ4BU
mFXmP2njsH4wlrq3L0MeJC/UZxvjNGnFmEe2WLp/R38kdvjtLc/vUaRWzhirsPkqRpv5ianze9J5
IHwUtQMC2vxGqeI/xMdKjlApzgGyBjR1+/2tIVuoteQUDPS6S69rS3aJN58l7YtwqvRtHljlfDC7
nWuSriRFA+wFiI+3zWvPqBzhNG4fjQNGpeMwGOHixtOp4qH6sJbzdPCS7o6nAPs0Yn6y2m7nWFK/
TRbf7FFaadzvUs4oh2ulScMjoacwV+n1978eenrMkAyZ10Ad919CIV+m7VBKp4ctaMehPUG5tKj1
XE2p/ZehuMwDxNGJSRAtux1KW70ydVqjj3IcNtCtarM38xL8wAIq+fB4UnuLSHjsKykASi9bEKgZ
r+XUQROKVsNNn5x+ql/DyviquX1yCiS5wOPhdi592oJgbYBKgrnaQgAyxNUWtKb7aE6cIVx65Njs
JpMoLByW53YCLT6VQjgQAGGgtTkCWKc6CzAeCsq+3UN7yIwnl8Tp4KbdXT8aqyC6QE/xwtx+KYE9
QBobdPzM2rTetZoBXx1AWejBGg7p6tYH8fjunUb8qBhdgKt5W24HDDKnz0ufU5aNHrp0gqJghqPS
WeuM7LQW03BZpI/BnqiQdpwMrEDNqr/iRGgf/JK9mTsG+TB/QJluTZ+k37V0E3m/Db8uIgRdq79M
4XXhTFfq1LZOf368dfa+J5JgHD0WGmeCzffMaPTKDB3CqC0T41IknhN12Kb88XiUvQ2q4GhwGWgA
EfTdLm9GbmH4ssDZBR7QmXLYD+En7QcByuNg/faiA9UMRewXKY47MT7KiogOWcRbriyrKIPk9S1G
3/c15Y6K4lO2vgqKOlGxQ/Lx8Rx3V5JDz9WpUFvbXqw7F54vJHWadKyML3WTCbAc/nxwMtT32CQ6
pMLKE/Cnm/EW3IAfGKGtoERj2pP2RO8/+5ZZtbgKf5rP1tSPERkSVORq1CNjHrKD4Gv3Qyqs3f8P
v1VX7MSUuVXAJCsLLvlCg/yPJTC6yLL77Onxeu5+STikGGZwg5KZ3O4Zw0w109DYmR25w6kxEv3K
Hi1OWGkS3MSrFdFt6y7SX+XBGu+eQeZIHA0HEwTQ7chang0r84cjoyU5ALVFP9mp7kQpEV60tKIM
/8NM1WhKJJ/7e5OZoOOVd93IeGi1lW+DtIqvy1gX2ABU5VycY5REP+TrID+sht8cPB337mpEcwRy
ADYp2AODUl/8l/fXlRLQgp9QXqTVsjxPLWIR4VqtxWeQD7oJe2yA24QeQvrHlA+pYvWXxbkc09gM
WylaFwelVg8gOgCGDOMi6PEYnGd9CvsWc8rzYvf6F5wypw5+0ohz/eO129uQLjVIhVuEFb8NH7TF
tHp405y6Mh3ORORGGs76WoI7RqntiPd2NNrmtsQAzahzU+1JzUsuc1kgyd5lVfaSrZ59VI/a24ak
/4h2oKDi8ef2y0zg3vopoNpgSoyxyMKqJ322tMgvl+YS9CI9uKT3rha+KAQtHncew81OSHBUqhaN
pi0Aae2VZXelHtp4ikAvS7CkjFp7KabTYAzp57x0/P/Ni+2mp8efc+8SVbwArmMg83cSQEWWpppb
dBTGShjGq+icj65bTefHo9wDEdj0pHEKwKtUcLYSZfi7JXmMYG/UNOlaXLPSzH8k3VT2ocbOt3BK
jz9VdYUOgI6z8CkzyvQfD+vFjGZRN2hUCBPaKNM8V280FFzkycC7bQknDSe10O+q9bsYhKwi36oQ
uM3RH3TC3HXmNDQ1oxJvs940MP8poaadJl+2v43MYW8oYUbKVMDtYDnfbh2vFUWHbeIQzUPlvhv9
WESB0IuLlPrBe7tzInjW6RFjDEkBels0bdfWawtBVaVoHTtECdd5IsSKUXkAFf34q/3sF23ePlVD
ITqj9kyut9mgWTURyPhk/kGc53XkCbHg6pGU4nuWm9p7mqv4JCR5WQXP8IUG56MUjcsedpKpCjPH
zcoQAp3xxqcIhm2wLobsddd30/t+YSkvIkHA7SB72ymSqIgAkLNqu8FTuP0QK6jgpc8p9NpgBi7Z
4oizr5l15K5m/2NpUgGZs2pc5+BW3ItnESKlmqd6+Ar+cTuu8Eq3zVJS7c4q7bdaPzkn+htpFTaU
RYYImSs6nd00FpFftNN5XLQgdDu/OXPEzX8ff7edLUIyaVKqofDGP+rM//LCgG+Xq7cGbYRQtPV3
lo7m2WhRvon6cSmO3tKdBUcIE8Aebzfqb1uIka9RcjD8kbc0bvFOK6QVjf2YXEj5kCIszeq75VD7
/u0ZMig1bu4TIsBtY7XDGpkvvQKhndry1AyD+YyYlR4FhvwPrR4kHCmYquea4r16NH5ZzFYf2Tno
kqFLNFZnX9BCHcvZPMcWBZDHs9pbSnWqgSQDQLkDt66+PzsVVk3RiC3pBdwL1ExIS1dXABEWWZC+
8pCrOoi9djYLCCqFUFb5M5TG2/mtk+8m5tQSew1IlmNELS+29MACZP2RMtbuUAR4/MNrcEdLLic9
c8as7qO0MtNrEtTWVQYCz+WhPoL37QEA6KrCT4EOAxFhCzPP0GKn80/poc44acjV6hH9n/Q8m0t1
cpFEOzlDI895JuZTENAh16eiP1jae61IJY5CMQKfFyV6s7X9sz2hizFuqEosVd9eGuU2S6Ei+XPt
hCdDr/C5J0WB7+mT349wG2ddCBFWUpY+N5aXvPKMmV4fpT73eao7wvIun5c/H2+7nbAH13MC0Z+9
fKqstztgTNumJGLtIj+da/o56Xq2BuvPvjPKlzhwjmRCd3YBLDmEI6jsERNsoaWNvgBacak/gc4p
3wkclWBZxslrgazm0QOmNu/mAVO0OOj8yj4OYcXbqRHsjbE1U2UQ7Ry7Z2vxMIdCoX2MnLGtn+Ya
IfnQiOPpioOGds2XIalCV3O0y28vMbQ5FSPAelAirbe/Q1C/8TIsuCJ9XFKEqAVIajNbzk4wdK+a
uk0+Px5vd40V9ZrkFFmwLfxF6CQI80pSbgUodCUrboSUOeTLSEngt+MRchn0qUxSgZ/+9bdTwwMV
6SnX6iI7KYMnIVH0K4wUf9JWOgereD8rNRSD0DmD2LBtKPWVmG3wz1006PV8cWAHh/oYD5cyPuSC
3Z8JSu2AQOg6KtmvLSN4wWbVjptE1RPXLtQxBn+mCZ6eV9dsQ9oC7fPjD3YvPkFNiLuCHQl+lDaL
mvsvz0xa215Dh4y5Ucy3cIXyneYyaqTi4cgZeYeyNfDroDYwChaOtF81hR3UZ4Q9kz5Mk4nUwZow
Tw5jLLeLs6hc6yWv4vFH7lfmJY4zWZy6eTZes3ZTcRKmlf6RJBoyFI8nsnPxUqXk8QJXTWuf/Pp2
InGjLa6Opn2ECeL0DwX86rnx+uK5ruCchZ4m5bmYteCK/47+HCC79IVye/fbGrgsJ5QwEDOAv9Dg
U9/3l+XMgg5OelpwyWiuiZO7p130fnCuY2yaEUYy5cH324n/EN9jUECNEH4Ium4HDLoUaXZ1qxXu
4ryp54lqgoWn+JMo09Av80vq2tPrgpsvksns4fg1XAynPrJwug8h+BkYzJrAzZn7lj9hL1bsD5In
1krsKUxNb7jOZTqe8I1Tfnwyeyrs/KjMv3NYiDaBYlMApG+yFcoQJEZz2Tsdaq4+rB+vWV7HVta/
nYKiGKB+j+WRvNN9qQoZC/CVUGg5MndBy+ThARbPK4ZYpQYWoNWXqJzM7kxvMOeTa87JxVDi5I1m
++nx/lax8+2Lwsiw8sCSKJzu9vWiHDiLSVCAW9LZjkTd5G98dHieHo+yA2xnGDhV/Eta4W9PUTv0
xRrPQRfpdousROwuzTN+4UhHx2bRh1LPvPSsNdZ4Rti5ivJMyz9NVWac9KBI30t/LJtLF6fpZU0t
/2Cv731u+LiqXA7olPbO7VbX+qzIzYyztWLT9gnZZfvcTV5x8XDWqE9GTI3v4B3f29W0WxU5BEU9
NIJuR2xjV6dKxoiaLutzldp2lErfeyeDIo5alJ2uDtWxg0H3pvnroJuU3mmbtXL1lHb7ULg0J/L2
FGhEDrYbm+9GTHAPgAv3e5pzq3iRoKFIYLeJva5P+ZQUYxe5CKc8Ay7rkOvttHPTFWuIsOOExmSH
raW+/raNJn0I6DdUgaiFEptvZioyb3Fp8MOF0TKvf7LtLkEEA8n1AIGtUi+u9Ton4/XxFr97zMlL
CYhI4mBJAv/a1HzjNc3Lhe5ZNMCurq7mYPWvnS42XtWuER9di3enVg0GBUape1B73Uo+Ln0hhdk0
ZMDJar6rhtm8BG3tfXo8pbsvyCiQ4fEDUhX0+9aODoOJgA6AzYTgWCZoEAC1FFSwvTUkjoAgSQXz
hEDoESX5HijB0NyDVPBIURGn3wSYSQ0+otEokaFUbvw1mE36D1EtUvP2AjSAUMxyX8bUyn7EVbd+
nmSfBMocIHgb552znEWJxhtQ8Lj78HhJ7k6u+l28CBQXgS2x9rcn1/MrY9bkQgEkl4Eya4mNizeN
2SkZidm6XjiUQpA7OijH7Hxv7DXpZcIhIA3cRlOeQj4HCmruVnHxpa791KBWaB/Cn3emR93jp/48
HXx8qm+nR/TZdmwGxpn1/FraKQ7chj9nVjS1i/8ndWOSOg0Dx78fL+vOTlMdYaWfjiUllMLbcYtg
8aGpMO6a0KSt+04i+9vYYZMa6zlYjeAEOMQOqUkeQczvVxaZL/UyEaUSgW8bxe0MBIq3Z0B81hve
GLG2fGwzeWTrcnf3Kg4FkT74GgKKu2h4SPOFiZO993mCCV0/2k+9k/21rnJ8SmfqvI+X8/4zghZj
swDiQmgUtP7tcsZ0pgbLpp2fwWMuI28Z+kthyuQpt5z4Q+xM5kun5eLgwr+/ARmVaghi1CqD2nb2
KzGSmTrgudYeM+GkqeZTU1lZlOGZdnAedofiRlKYJfLgLbRR2iOyiD44Goz9nL/TZo5/zHlpvMsp
/375D2up2Bc/S5DESrdrqRnpxFLTsHQEFZE/KzNJ0rObZCQr6M5PHsC/Mrui1F8HB19xd5IEoKqX
onzLNnfNolltR/mXw6i38VW4dvHKryrvalGcPRjq/vyRGIL348yDMCTgv51kNguMbE0KO7D6/auw
If1dg24dr5bV+v8gENj4iBY63hu7Tt2DjvB9hsXhgKSmNqpOC2ALiiISSTvyqD5Kus4swsrXMfm2
3aGdIyxJ1i+Z7U7VJVnH7pPj1+u/AWAVE9DgMBsfH3/rncuAoqgqGxI7qKv2dhm0OC2mOaaPWlR9
9W7QIJZGRln71sFy742Dngj0P5VlAMy6HScxQJKCy2ZP2VX3KjG19rKYWX95PJu9S+fXUdSv+CVn
pIKfjwLdHIBYQwFjN8sjv4+BgzdSyMsQxOM/jwe8J+Er5DvIhZ+FZbo6m3k1FAC1WrJ+tKDNT2U2
2ekpLk3vbU2T/dvIHfxCwcbIw9mfrGdkR+TrMrCyD1VcVy9eakGie/yLdpcA3iqsYVIbbsTbJWgQ
csgKBeZoirL/7GpN+YLrq/Gt9Svv5JvUIA6+7N6ZJQZSpSrwTSiP3A7oDLLq5EphLC60/yPszJbj
ZpIl/UQww77cooBayCIpLiIl3aSJogQgkUBuQG5PP159N2faztx28xdZCzIjPDw+n84W0+yOCD/3
N6zS/6dt+a+/6iY6wqSC0+n/mQxtVbBlDYuYxF7YMVQru8BosHU0scX5f38b/9vxgGEn1g6hi0GD
/h/PRblEO90GhJ3tccWqrqjp/ncbCRjjkczNpdoWc43VFB+xbEFP//vv/i8v8z+bnDgj0KTBs/t/
v6PhtkGxgvFxMEPEH3Yv4+fBVtgcxeLM/+eBAeL2vzyZ0K1QCqD4RHv2P4XNHGGntVTwzFcG2bD3
kZtr0e4SM1sgUjP+osYIL3MoxzScVLLvb1iBd1CxaxVtbT5W83RMYKV9jeYy+u29I69cEVK2YBMs
SYewUwmeaC2TpvXJ5P3JJ8VguolVU3wSeyG+pMpycVRq3/6U6+pcqwIStlptJv0MBnQCYm4p8q9a
uvkr2ZD7cvZhzFkrtXDf3CB23kJJuxXpNGN/UNMn72utVIkZgah/WF0ZffKB0x8p3JscbuNcl9hc
JfPLlGeoW1VKpm9IadYjbbEuHD9oahpxhuSKpSqUnHBh0DioL2NUyR5ZCSEKblJ056had2zbh4qQ
zrFJlSe7Iy9VZ3PGjmMT6ulMGtKgt6/XynRgW4L267lHTgfmKGvoIp5M7ghACDs3AkDcfhZRnbXL
4uXwjHBS/gN22eH3qtb9RznCsQyzBgJSsfYJ+l6Xm1A8GD4Ye9v2NY/QhpKoi8i+I7C9SV1yTyjC
DlocEvTPWmxj9FBXY/ICPxlST7OpIq+JEig0dyCWQKQcGcznOl4r+mKClbQHAnprWlas/gNrACMo
zem2e/yIpO/BBZOhI4rzYwHuCJQyM+qHNUS3dO5kxd+0Fwlxt+2q6W+zVgNIttjdR4qNm51+EhvW
AUEAA0HrOACcBa0xmtLHaORyugPhbX2cqorglY7NfDcU0VIclxpf/wMuqPwHN3T8jcg3BJuwuqGI
UkRPh3kA9acFF2rWT0mB2QBDkDBtST6gC2YrxZxgBS39IY9zb/uBVxJwyClxyFgbVTHcwVTrl9Mm
MvE8rAP5MEtIClgNAMfplEVm6rFCuj3DYs4q5gdgCRKYHhYz3skkhnENryI5IsNwzO+i3EHihkEo
n1udLaNoawMMy7kwVRx1267T/YwgRX8XjaT+C0SSsuCBQC3CG7o19oK1Eqo7O8TV79w2sjiWBOs/
LQOBuW6RCMCbl92tsz9NDXP1ZfVFQjvQKnlxygjBPxZFzt/ZfCoiACMof65TyZ8Io2IDRFjpKyVj
9mLtFAP6uy/2V1li1H9ILZzAJ8DC2QxD3lYWd0lNSAZrElrMfoI3YgfYuQ5JW5hCw8U21XiZrDKO
XWJEtW/3qLXXrK10I14A1o7Ai4yHjR+ZV6DSm12SP3tZ+fmcS7L94SRdP1yRhhFud5tDGBNu4kc/
+OTfSEt69bGbcBSVozRt7iqFffpqyKt2lap51UOEryv3Eloa3uP57PBdxMJlubNnMiDP7eTQEty5
HF+0EwslOsmVp+s/TTHfgB3cbOAPsBKYiWiX+lJVDGmQCoX3emSQo6DXjGzZz5ZVpGtgz8/7eaxJ
eoE3gc+3h8L8gUyc7a2FXvfSBPgWO6MWexmK2n5XJoLr1ucz+Vk6fFW6FYFg6mIGN/5Fu+1/Frks
ZWeWzOKm9Ag4OhN80nEn6iZaDqzem5etNHbt02Gch0s0BuuAxIzAMUoRnjz0WW1jINuLPQ4t/BiI
o5gzDLn7Tc1EtpxjLfpgfSLWXiVIKGpliAPtsXIy1J2O+Rq3ah0p3PEx3+njOO7UnvS0e9N5BMGZ
80SoI/fNyq1CDCO2/ZEGKqMGKZ3OmAuvI9ac9Kah6HkHYsU58ggqbKsxjtyvcRoce0OHm38ltR2H
AUw3xR/gYEghpc+Bq/Cs8efYvs48BLGSM7dcE5lV7rSFZajv8eYn6bn0cJ5Hh0Yyuj352mXTPQmR
Ib0EKI5/lZkplx/DyFacid5LoNxbU4Kfj3l7oZrqs5wGXX8Oid/SCbKrUR40T+Bxq490LoDWbG0R
9uhV5gVt/nqUi6JDBuiqkK80EpdEbeEJBqCtS1KNLatI1MBXY89WWY+gzHgu51OoKj3+HjzyJ9st
C3X4ihJjZNG6vRTyTIYiHap7Ujc4sw7J1Gzx2+b2xL3DlkiADkt4Yh/BTZy2rxnJ9OlHlCOE+j7C
rZIdwGIcyD+VcTvuR1HfHDwn9EeePsM5m9oH5xDHItEXNDBat3pJIk47BcWR/52Am1/Xtsk2vr+u
8zLx+9lZWWG0Vwe3XBQSf36A2lbEAl+feB8eqZUiPyOF0vHrAMUeBpt9KXT2hoRWxSDE58hdgmUR
yPOXiJV6HnqezhnFfSU3UgtwGWA/fcX7Fmcd7EipfqoxvxyiNmjQLYGrCfmAfFW0lwU3HwxZzYD7
xWvtxcFBkHZT64fakvNWztv4uC2NEX+XKdwokTbDV/8xl9YXxwTPBow4Mfi3IN7EUGzoX4xM9KA6
k/lpu4zooIcuJeXyaFK3bWfleMwxqs+NuK85CLND2yzg9WSHEpFa5AkowFuiTVIFn9ftKmwDlA8d
c+QSiJyz7SEPSGB8GNmNBO+XXRMYfzIPYFRr1dKUb4ue8KHAmxbZeW431+zi5OaGuvO87Hl65nWh
88vMXYEN8Zg39ChK2OPaHOlYcN1EyBU9BIRYxUMXjc0wftVVMMOjgMcxbUOxgEA3SINshHjfQY3S
0Yj5Ypp5/6RvGI4OBHAUpoJlPD0WqRVzl4FQuxx3x7P8IC2IV7KlwzY1XZzPC+bj85TE2LBe1fxt
TcbsdksGMnaIJIqHtkh29gQHOCDNYU/o+7jB+X3gZiuiUwZH4xMS64esTXmEuHpj0u0jDslmWoZd
wLxDYqW9YEYHnPSqKoeZ1bSToZvmMnvyzOkfmObbcNjzKFEteiHi7lbRlL7DSssOn8ck06kH8wJo
o7LaGPxnJMXPx5YNn0sBxMpBNGZYz74I7JrN00K7zAl+v0VJPD4Q7AD4PhgyPhmce3jjYKn9Xtys
dWMb0rmscWFh/nfYVskwjajw3x4WuqM4qGgFl5kZoakeqAKQDwAgZMsia0/r+JeYNSKJx61RokWp
iCywhlQiO4J0b5pTDQBG0Vq9irqrNo6TWQkJDrVMdu0PJN799iaWzcrTNC3BfqJ0TPMWEz5G/46R
pXCM5FLaE9FYB3OPAzJJ52MYgg1Ra5vVyh/1yra4OoawRilYb6RQvdSlZb1MkND7mRgV/xQK+/tp
W6/SX2KrbN2W8F/juZroVPWxcmvUeqzzILmU1ul2v+qCnmNSTOudUXav2wR0tP05iW0co/4uvOiG
mKyhL9HRqXu/Oe9Ozsl0Q2Fb7Qu+6nTLu2lYmhEwjgbiLOJvApZoEmMBSy7qcNlXPYau4WuR9GZS
qMtadNNqeMRhnMyPKZIy5+dpW5P1yXPwgXqaccWxP1W7VwD7CDvDqVddJslGgViHSYRTPkFkuzb4
HE85CwW+Gzmq3h4wUTc/89JnWT8KWd9pGoW/lYDN0clbXbqyaX2ci0V9MEQ+6baSMUoU6TBwgFHX
LmVbZxPMqFXI2Ceemu2zwA5G3KYyiPIqwib2nsdL+a+s90H3WWnlcpfNvPpnTK7HbsDheeUKiLdu
KGfYthcUuMshKTibOieb5dXimHjJtdyw4AjrIO7pZVrJI6KYMtXqfQbpBQzgdOxAN0lfnJgob1Ee
829hwe120WOKm1asQP7f4R5WIBmOK6rYTQ03+ljl8UfUiBJzD009DQ+zuEGklIrM3OJIlUhRjuTa
RXBf61+1WOZnnOV1wJB7Xd7dPEPUw5MwvhJR4B/dS6xkHhwcvajMTORVb+kERJgZmiLuy83j12sQ
k89YObBVi9Eydu3muVkRgaAjtGNgszUHLQuGVWhH4udxogVFWZVYXMa15veDM/HyAXlO/yZEcrgO
TSLUHZ7J6hTtsB79LEc2jJh3L5S2FLfMuzHUIJfbFUF3zcBU3KLAm35tpUQaomxW0aYGjve3UCK1
/qpzEU0HqMDbdsfcLj4N4iDwB2NpEKbXbKztectxCiyUN/tRVsqwu3KqwmVW+LReOKnHa2JwMvZe
pSG5w6NJ1gvUDr60uYyH6Gr3IPUJCeHog2a5quQUNVMpUThsJuu3qhHLD42goPVHYuNybYFiW+m7
XaKyOUSB57Sd6SqBKFmzhsDiJLffQ8Tg70DnQ6f8sNhdVAfXoL6Dfp2iwAVMIg1HQ5mt70aVIdhl
EWOsfgCq6et2qCbyI8XZCuYGIru/53Qbf8aISPqoEWH+Ln21PvpFhN8Yb1F2qXF0uHYy+CZ36VKY
5UT4uH6vxo1AAp3w5q3g/Wy/o73KbJspWLxtKet3OZaNOQ+bbj5rsgV9KgZi8pdG0bzopU/zPyRK
XNk1dC3qC45xHKnFhEpVhZklV2Sc8utYoqhqcVHUcLlKEb+YBQ37GfibJHscrdr02SIWG4dMRfj6
wHTY57PNBU2+L2EX6tucoN69CjMhW2txVMAwYKI7fJLuTx4Q1nbKI27XbwsK0+ya7/n+b4Q1U3WK
YSW4zesbi2yuueaHndO5arcCxpeHcWJYOk+AS0yeSFpHMwhzRf0VIy/tDRmrYbtAzJjS1lK2xg97
jEGvneaadEWU1+ZkdEZQim0FOy3ZaofzxOPpW2QWizDXNd3sGZm55DhCktmuq6XFpTQJLw6DTUN8
v+DdsS290faAvk/WC4avJb0Ma5a9ZYNkKC6ybYajXtXZRxIHLo4bh3DbRhuUxNvWD4NGoLN0xm+H
EbXFVjaaCj437sduiaQHWeA7SkVM0l6miXiBbzRbD7gzo3uppKKdrTKEJuQSvxgx5FL9TZeIoGoj
25TDD82mHaXtlv8snJuXS6oEWEWkRNggVjyQJIUMXpd9c3qvjyqtanIqwpKyVqlAt940BC/PLPgy
dThBcbih/nN/knyc1o5LE8VtPdTTX06VRxJ4Wbq7yYLj5lqWDBm04zGK3ZVxwlWb7xukomyaClwo
nK78GHtYKk5o8jaQJ+sojIjOTFa53ReTqfljWkSzO0cSo4Q2Bu4dhwnWstQD2yy7TwMt7j1F+mYb
Q6tOninXMhwheqXF0WC0/pG5JvUHSYHtPMZQCoa7lK5b6OC9BYiEIAru74r8Md4CGBglJzzWaXIy
qFGWs8tBgr3kQ/DTPfVOk9ZiHytv2QZYMnpAJH0eanxG8iyzsTrtPsMCJU6dBKsVICcVx4HsI9JX
cG2EB8A1zdavDU/39y1CndgH/Dk9albsrw/wUPCDEdk8Qn9Do4NntBkKwMyQ+nrQ+NWynaKqeh0S
slbtNA7L2A58h9JSj4PEutG8kuiQAoP/NEUrQ/AR1rXVUz766jzHjKoOulXyDYc4+wGTw4i4Lpev
n2OUL3f1nsKEGy1TPF+ERZ0IWGNhy47OIX+h2Jn6hb/2liYxJ40+UWgUP4EAyd4WPH3mxFIpWQ8u
TvGxNn6SbZZZ9bDluJz+2S3OvwNwnegeTnz6uA+mDuhISmg/kND8Lyz65LrNjUvHg6VpPF0jhTer
HQ23F8EzzYHGTJPnnc5xdB6VqMi1wDRg70B4Lu9XbJ/MHV+nRhzhZ8te6iVSDXzHiJdsyzIiCk3f
fz7bYJvoCyqdEK+hToR+qvI5xpG35wOCvnNds25XiX4tcEj8DQaV6gFQsaW4ZEyb77EC5bwXcL43
fY3rJsHpX5urw24ivvl4Tk6zaxDZydd5/wxpZXm3sTGTxyS37LaulYenTQrNLgabjluL+zN7X5Ii
DF297CM5Zz4nzyHlDo9THKFGtlEsO25GQJRACcWWDjK5sFWQbW5w7R42meFjHfCx7SRUT3A0QzvE
12dDcJiEkaXzsFeerQGspk0F7PK9W+NYdfmMpRVUY/sKesPM/W8Dw604UMKQiTdVfIJsuGzjC8D0
ZAaECwX0GQRi6DhzoefnTWCp7Qi1Vr2pYoa1DGbETR2wx4T55jSq+gu9jbtUEfrHFlqCOC1TCu2h
2RjfP7cmlfrIdZyJ+7UYVPQ7ND771yhEnR80G/MrUUx81RCG5556m3/fdzJdQkoG1qNkKKa2sOO8
tDUkxH/ZDPGsH5EXaWCw1RZ0ipVgGt/i05/3F8VTF44bFphMF3BSXHIU06zHZmH+1hDuMLAbI/3e
ZKt7cSWuHuahEx3koJI37keT3y1OsGfnLYlfShQF+zGKLYabHrsC6oSJp35i2E5gLY7W9SkKaB77
XKr1UmMImB5cQA35ULglnCwggOgTQsKWPh3p9pHC+6wvwLOyR8E0WdtqKDZzSiLNzrXj6XS33Awk
aHKKhUPsYhylE+4IbEYTu3whJdx5SM4KaeNmy1DOW+RUju1Sho10Pq0dgq/RobRzXWXfonIa0Q+6
On6QBW6AvkIO1W/UpgxpVxtatw7ZvQU7AGnkfoiGFN9ANqTLaZir/Luqc4h1piwpkqcr30AG5jX9
vZvp9lGnoejLyK0/b2OP8SDCSnNsC+7hec0XtHBgWAC9G2IymlaHQX7DiutCUBtVOx4EsVTH2ubI
2zKlbAZYKcLWB7qX+nGvI1RMyG2eH1DW+KnT05SazlWlTdoG0vkbH4Lc32c5L3ibEIukX2M0YD8B
fq3DQWS5LB6Fn/ZrDiBMgacBy+UUR57Is3ZGXsY/xjFmO3mvxCM2xsqAaQBiNZ6yqcQXDmKzaGlK
b8X0YCU/DavWPUo52O3SbFn1MQW5+3WDo2y9L4aJnDVulFce1vTKU+4dbMo7h0N4aUh4jpoxxUoO
Yp1aBz0T4KE4EunDsEfFJ8TBQlzQxxcPQfJyONsgsWaJ7a/sF2zy8yfBiQUVGztuV5+wibcouPQ7
yyYWYYYT2YfS8giPPoI5QBr2Ms8O+VJPuqvJEFNsVix4PvGoNravIrwWCK+uuvp6qPI+AWwc5uah
mJ+SooA+4ZudSfgUdB23UJzyqE3HOrwJhUziVnoPHwGJMsxjdGQJ4PZ5QLp7IsTQQvXAw4NOCxoo
ak5Af6sMcSwoHzDIuBTUixgaakjpGSK1ecUdjdjK2cOu2pdjMNO1TDTuHYe6TT5CofT0aniD9gfc
4VRclmQYs66gqX8iNCy/qKywKmOKEazNOrLxY64p3jaw6aboMIuNhQe3ZMuHKVCBvbOl3H4zMxXF
C8synXbxVuzJtZbLeuddPpneIikGTxTJphxa6lp+sbkZkhZDMz4+jCK2D5vWmKNo1ew/0mGqKBRI
wPRWakPVKiyY3IsScm23LKN75ISa/VUZ5PP2AEiotc2zQWBygziau8HNI/ve+Cbdbx9rCV6/tfxn
VsllvBh0wlGfgeD/Jp0z+MYi3qf5zBTEOOQrxcO7taz+wDIq/ugJuZyYh5XEkW7nbudd6TIiznJx
lbtn9bw+e3xB/V0mBPles0TlbytfKnkYMYJ2P0tB1R2ogzDAhDhbosOiUgd9zqgmhulRmg31El4K
ThQGFD82R6LmTCATR+dVR1n0wCZ4EB5uUuLvkmalAyKiRFlihE5D59dY2c6awvg+imj2K9s3HbVJ
1Ky6Jc7I6SgtpmldyDP1Dkmnic4b4gQ/kxXjjEeRLeqr3GL6tDGTYXMP1tb0sKUei51z4qw4VFMj
nzGIx6ZWNYzNxYMclr7NxYRhEmI2/d4Bb1E1Hw5TtPkMRdmZaz2V+pUtmJp96nzf6UEkG8dBXy6+
Q/o2tloLjwa8NcGVxX3a4Hk6D2Ya8usUxC20VmKx8OJB6GZvehzVhNBVL0cMeALkVI0GrznMo8km
vIuVh5hdzo+2sPn63NiN/ytwNSAVCwYvnKbLEKnzhjmhOJOd4AXh3td4a2AjK86wn1T+wFUxnX1E
ct41oFvdRkiE3GPkU6AfmNbmAQidcoLfrKFAITRS/stydBxdtuodxp+wl+G2hcKfsYjjniRlyh0E
gIcEN6hA6kWJERXUbxyqezfUPD3fnF/g/4tqn75h5ApeGYbm5E+Mjh2QjqWKMN3dShUOdZmox6nc
IPGOyRR+Y/yLESFxe0Fa0EhRqcBPipr1BqC856Xh2VmLmX6UdYOTY6Fh+KMXTpYePTd+2MLYCxAu
dvNCK3ao50e61OQrlIv6m08Sxbadkwl1+lo8I8Z8lo8S0JT9qEUW9Sgno/EoJ7luz4Wx4pygvgtQ
H1nB23FEx3SE9l6IE15LlUL6WvxrZuCUfpHov+XJOBu9N2zzgA0Z2SQnsLyluMxgxOt2jkf3rcbU
hfZbGhBNjT7dW7BKAloWqElbjICzBOdg0DrxPzLvJIaJzerQnNYMywBOCeoOoXLxyz666vcux4Qi
6/r2/VixBMI6B2M1ZuDBJjP45GnzI1ZhTDDJ0OzPmhDgoHnEsdo5LnF5MrWmU4d/kr4OMpLJa7Mi
aKS1qWb62CiZacCEKg+FZ88wRpiRw1YeMS7LKWT+GIsRFjat0BaciPUO4ydQEZEl5tSxFlMed/PA
B/9AgN18CpmHFQeHU/xv1RW7Mpi99xOLKdLjEABa9hRHyk2KXCSDZwWP+dhg2eoglE0p2GQZJCyx
b/V1LmoRXTKRcNojEmgVD2g9h71Fv49GPlvKucM0z4m7Zq4xfk7RmmJWXaeG9waXAATkIYIwB67c
b5VlM6a+9bqJflxTiU5lT8XSrka4n6AuaNx7LmMn2D4H5MfKJZ/OzTRQfZdjvon3Ibl9YZlwQ1cO
KL0uBdy30yGrLPQxzQmIRdBRQCEAU2zNwVZLSw4mxti4duZjgzw1XFBwkmQBD320YvOnZ3IXj3Ke
MI+EtwSp5WhMxE/Uz9S3aNRZ2SYVSrJuhR/1ZZ00qe+prdAFRbpAngMQ3NkRSziL6sJaWXotCimW
vhlIDQGlcMN900Szv0YIgbxybbERpbYUI7zcjdjg14Pc+RnXVPydp0v8t0g9IirGm0MVSg5flruS
JYg1DRFx8+E/fK1eD5k+EjOv60+3MhTxZi7iR70NC/zvbsW6bZ6qBPpq5LVqa+xt+7ZCnMwFpBBM
FnJbsLyFZ3N8naecJcdtJ5hlobzZ7zHKtuNJJznGdiEZ8NODhg/n4pCFgjxSn2+iDSBAK0w4vXkZ
MIzSB7YMO/4HYjCLzwJQiH6p6HREzWzBxo2Rddeiz7KXxs+3vOeczvLG7AgvZoapvxuwEVSf2YgN
jMsEJtS7xHzyzobN8wPHrH5AybRbdvRijaKWoZm4hVok4vsCXeV9DT4AoWZvFgVTl2zryKSBIMIW
OZV3EQbUrxJlU/4d3aAW3/LMyeovdPcRNoFqwvBmgSDkOmbHBBoPvIioegfLP+ddaYE9W42dNeyz
kAtZKMhx2s/5dMkSp30HHyfOakzNif9XRgE/aNAEvcKpwVCvZwhMb2H+idEayaY5TvVYVDhPF5+e
GRPzKx3k9GvYMUcGq4UPMCwkjQnY7FzpX8w0EgwYAmZxE45zV+ujD2JLO2gFMEKgHodtEbOqElzP
ZmvuV68QjFchBAQOqaWAp8hwIT7RKaAUCHXF/nDMzUzrJqhQfbIkJtz7ec56XwMIikWXVHYFTO/i
gl5j1z0bsFnQIYuwvEvzm/vAjDjLD7BfeNxwxegwKRfFGiMNNw/qiXvAIaCNIWeu5QJHm2TwHJzN
znFe16pcv8HNI/PnOMXn9KsUgYXzjrO8bnVsxvKV1iKtsGlGMcJ2oLWMj5h74KzDZBkiXKrztMGq
L0Br7QCZC09ryVbILEtiobyx7B2TI1z9y0YH9V5aHPsfiHFnaEFvdz7u98wf9mbTb7D6k7m/IbFG
pJtT8SHtXu0P0xqn9AKVBVP/5T8vJcQ1y/EBo9Z5HqYMZgMnAv3wwo+ynReHnbtGDBTMXQS5Z1jC
DuKCvOhF3azWc31IJQHaRQO88iOHlIFvFswhy8Eh9mM9JkuOq6rC//lb2qKwUNXr+K3kbvqK/UiH
FqaT+JPrqhzviZLImcPwrtyOiRfizSq//K0FU6EH1Ynaq9iXvUGuWS3BCc1GYHnDDjLwXZLo4d8S
6Xo8gB0NkCOWGeMX9EDwn2/Quwe892iyTFrDiUWLZMP9rXGkH1YEndgeSLjhzw5r1NsGJ73FC6BJ
2dW5hAyp8jxKO9Wsg/0lKs1fTWQbmJSCHtjR5T6Fr2Ccym7hwNODIiIloERxouAfCLLZEJ6Xh3G6
alalrqUzWFtdNmiI9xLS5DXACABnkXfFP1kZYH6BXpffkeOmACdRtX9dSpEkLe6eDJPrGTjFaxA4
ErsqbCVCSiEPkwepNCR+LV1U9QJES/trN2ucHwxVe/yA8Xsi+3wFuq1PI8Kear2mDkoVwy1G9B7M
c2mjsuyU8lbeURehZFCzyh9Kku2+RxI6UruDo03c43gTcTvWBbJoJMY1Pa+FCt02wuJ202f9da11
Uh6NN0mOVSgpfL9GtCwx5/PsPTKwB0Ii2PGezxYOwGcyVQ0O7F2U9wR1wivJchi+sga2VQOdBgsn
RJb22DSqekIZwn9i4JWpx1rP9LzFqbNnLvFPA47B5sck5wYMMynEU7TO1b8yMFQJGLgiKh5z+PxJ
ofT9iWEBL1rsx8BgAxA4QKFSuKpuixEGiAvJoTBFA5DWf+dsDL6lcIdgOmqFmztUmbC+6IARiFh0
PvVSriYGMRY0ryIeaI2BR4yWqYXvBjVoLGD97hF0i/saSTobKlGGYU2/FssABxjG+S8Sy0bFYbOZ
/iIex9g93WDP6EjCEtOJWyeJVpbuKKzJMD3t2i3qbZrh97tGSOB7u5lKQ1vnPpxLqMr6J9pZ/YlR
7ZI9boy4pYNrhhR9hMr1GjjmqIfERuE6aefyFn6IpmhH6Pv7FWAo9ToWBbLE8E3GEeS3AscfInnF
Iw8lokrhv/CsNdYvv8plL+Y73GfFpyX79OgB0HlrtCxBG/cF3O6wS8zfwfc35JDHUFzhZIrrb9D4
8+1hLHHxtEKNDVh9e2m+wpRDkgehZwhnlo7zg4/pBJcUZvkQNpSGHaKWrL5DkZ6N3ZhgAtL5clje
rEEg9hGOaBU/0dHg5EEvqb5W7+jTokiEr+SK0/6wETYfkw2JLBggQon98Ouy6dZEyHKGH574R26D
VX8KHv4PR+exHCmyheEnIgJvtlCUlVTypjdEq9UNJCZxCQlPP1/N9k7cllQFmef8Vl+V7czhgeE+
s9Ipm+YIDaMR/dq6ymMhJO8fVAlVkfUncNAKptXsyMOtKwN/WuMUjH5LFBUJR9EyXoST6wn2gJi7
ZPZL59oZnvrNtbusdMY4Uqf2ZMmPXGwV+qORfM9jG5k6P3eVGmE8+yZ6sDrlu8mahVDLBIHV9jGP
pvaN3buBktZlfuUQ6INdgcb3u1sD8eXMOWD8DRz7cJu+eBWZdIIkBzPibya7h4exqsJ9FtIzkQab
mb/VZiFJi5yQHKEeqrMckZzkQM312D9DfURxtlAcjJJ0dACfRlStjA9h8Vmrsh7TKoy616zMOBRQ
DHiPiGMRcln8fU/N6EUeR0UumlgNvTveq8bIvwBYKd01y1ISLBp1HLN+Xo1nx930mmhZkupIYJ7+
C6qHcZPI/q1OlIDgTolEIzzW6v1ouO0igflcqVrayNW0VRCcbjQPW1Q5nwp/hX2eQ2s5s7TZ3Gnc
KvPBdjdne6oAv36LcKXhvlMBWwVrZu7vSzUH7xuJ0eJBl5uds8HW7Ze3GoFKtc9Hwhlbbmwl5SjN
NFiDCeCnqIU6ChVJLLS5k5/AokW7by1fXHwH5TGceM2VWq8rKP+21fZvQ7uRccjrOufPiXr7XgAy
Gzyly9DttiJ0+DmrbX+uo1P7B3T9y9FmCbit+0P/GC6GXaSj5/FkhoiwvkiJAxZdcqdFOl4Xz+UQ
5HnSK+X9afwAxVFDNd+b1bTWS1kZs4FKzifcZ4molk36gNFjbzST9xXMU/2nLK35nYwM3Oe+5ONl
TjM2ECwRzbHygu3fjNREHWy/N9jaWuXc1WgGP0tUfP1+gcYJUHfcaGdIOYWXke7sDoE3U1vZut2a
IM7KGYvbrr5MWbC0yTDa4s3NHGtNFtJkjMPW3Ch/un/mpwZtFNxJFtTvKHhciRrB4oOyS9+DMmaP
eCy9KafKtYyW37MpOG1IcArvMhOF5X5Zl3CJwWrzr6xSJipaw7NIm3LqZo0NAfPO8EisVJeXnUjB
SJvPBiEj0qzJqukbciWJM+MtV+cIQDpyylujDWoo8qeMxxpxeWkAVIxDGyJpcf2WjGvl2MdCWWZ7
7C1PX30oDZFMiH2CmOwULWKCZobhFicSzHHurZAupgvw+hhUmfGMXApRRj5O4m2e4ejaeGZrPZOU
ULXoq5YS0TOGblYmRkWII6NzD0RZu+tuGoKo5x/MkdOhf5BbLBERT3ExZN0e8H+AMIzWwmWXmPP5
V0QG1R/hZsFf9EDBhbYlgGRrYa5Hp1P60S6MVDGluaNt+xDwGbwGUWm7KSI4dVKk5UwPNG1Vf5be
KMwHxBjefB6lrtW1sLrwCb5Ttkk3D/ajWMggO8/San61iL6RXLkm3XGNsagHCgz9Ja6UU94hMpl6
CuAb4x2GsEB3jFA9sTufm8JemvpJdkbwvZCcG/1BbOhMe4Hq3IXPXMQ9gnnAx0650Y+cQ2AlB2VZ
OmAppfrDrmSZhPPkGsdqncWGfnXd2rM3ZVofmtFqmt2AutC9gwzJHlUI/7/XQ9sBwzt5Zu71KCD3
jb6vqC1wSuAgttYXE/1rvWex8PfDWph6f+siwSGydeGMYk1BLFaQbm2qQ6Qgz3Ov9Fc+yvmq/DDv
9ipTPQSBP/QZTkITNr3yXBckYDacgQBB27vkC9K/2BwjSdh/zenzvrRuNXwT6849tza9MHYbsrbq
3gnXtn/2mnLRsdkxLCDcnysrVpVWO79nyb0V4JRW7E8w2qR/o7vYY68NYGI6r37Iw1u7J6I4c09b
io0PQk3rJW9njnoSIZCGDbLJf0qM0T5DN/DMhefCSdul5SyEgO1sdMc9Vzjh7/VK6rbXfy92iOco
k8vgJj6GdUCfcFYFt0Zf9W/WZAPrsKjCLi43rwFS8n5qDlTWyeqY0Xj9nNO9W90NbqlaZmqxXNC4
dO8rIeqXtc4dC8Cq5FgzeyyRUFLroq2d6yyhlRpdFLj3oVrM9jBZammPnSzNdddOTMIgTQDBsUUr
Ehc27rlj7yHjxmDsVAizpFV9sxS5mIsGaxlTq0T7ghS/oGcVpWVx8WoDTqgICsGTEDr6vmnJcUsR
orWpWfpSsu6GHb9KrYcvd1zR+3RzI0+R3cEq80TAhy98G+PT2OUIMYfa7e6jjtsizo218GOEo0N2
DWerRDCUrW70WETU3KSVopfgPpjZhRLKOyLnNNV50zJu+PW8K7TPNlohXrqDbpbywAarnjzlok/L
XQzXsZWF9nDi2BonVjUp/4YBwBai+2niIN+isE081EzZ3qPQCN1JbUrrpEAnaH0IOUlmmsBeh7Ku
foIAniylLI2XN+hH9WkAszuchix8MSrMfN1LpGY00nWCLKvKmus3uyyWYt9UjmmRs8jlmhpF50FM
9/PCTdPmtMP7ogvfN5QTDOSRX4B+CI20f0E3wD4hEeaWyHOBzDIF/1+EZrVb56zxksVb5yspD51O
caeXQ7JtaoUgmKe2vm8hj7q4jGwhd9VGLWy88blr3utq1TvIV7QYk+Ebh5lTbd6PFOUU+2JzbxoD
vWQPrp470GmjK7K4N5f5g4jr4WmRw8TaSNFpmXRI7z0oS4wysddUpU6cSjXbaeFpBsxt1uzT40c+
Ok4wvTQjXVFpywcBYxjMCI2HOhi6swNScg+SpcgUdW8JCzZXx3VYtkrsw6ILiPFfS40FB/XjkOTa
NMXu5uOHNuXU/A4wDTip301LRZCzLVjHlaYvJ5SUzsalKxHPRi6HAiLDPmPFnhFF9WhwFHEzjXgx
5jIYTirzzLvWViHQmoWTcUT3CHbgSce/mAEmLLwNi3ims32EYQva8aKrOeClBqX6rjJT+nsAaP5b
VnGpJoAT08vE3JHFzhSVVwAFL0xL7TnVNfA69bK0jqk/hFPk9mmiejL6bmdfn+rRGQzI+qwwf1aY
suGhHYjE2qF+d4m8t6p6OmS2rg42Yn3x16Kfyv9ndqaWMcIAAlKFPVo0hoe9+UglAkBdt43eyzY4
TfPusyYPwLHlcHvUt9sj060N0LsxhAd+S2c94oRQ59ppcv/oO7WNyDbYmtQCEdMpLt2mhnsin/GU
Y3PS/D0DbHsGaPeZ5y1ni4Gy/l+bu+YPmYOIj8jn9a8ZHiag9jXHwSiAmqKDWoC1E0UGzQRNWytk
5KZwP0DPrCHtiFPX0LCz9xNNHXYSZJOopy0E0V9T15m/smGI/Puhnjf1sXDRfXKNbNHO9YmtS1Bz
5B2kTuN/44wBph0WbygfZjbWPBVWX68Jld9GyNdSLUe3gy5CEVVU/q7te3CPduzMl6GA4zzwy6CE
ZGHpPmokweMONNceU5s2JpGyCNR/R+yK4p/hZ+1P1aLgOIgxcKadpDD42Sth28Swsf87wCbeBNVc
rO8mjzWFwSUVzkkUbdtVIPNdz7zdffde6gARV7zMcv4FTNJPBxeCXLOguhNVhH6wTm+1ym3xPHUe
mfrK89HWu1vU/M4a17pzhgWIqAoYXHdNSDJ8li+gydZqWusFCWK9JWKr1fMUtBg9uDuXc+vOLeH8
RoNEEsaQd3WIXE5kR9WcPYOa/MfCrzVSdiMP70dHTuHtgZlgekx/E1WSO0NUfDZizUXMCEkbA+yN
Rb5QybdBFlR+KZEUDqdpDnq07KPPQpCFLXMoZVkDY3LXrMvOcHGoxKGyhpWJxWG24JewHzXs0nSY
S1O/8nIN81GISZiHnIvvCFOGkGrqJ/uemFNr/Z6hD7KUDxmhqEs6NVonpbq7qCLYZGcF7EMnjdXQ
RfFDrW2spbZRiwlr235PLiWEV5uKq+www9K5d51uwn0tZtva20Sl/iy41e+BmhBjaxCg1BM3poeP
14Q0Dpb/j2IxF2DNUv2bzHB7qwakrLE1qPLFJe9q2Zn1OFyN1V3lofVr4L/WWBrSeL0cjM7ZeNFp
8UYvsKOLXuqkslyv/W6DsQeDtPrsHyBLhbnE7udq3484RpKq5CFjwqnyz6I2IdGYWZcoadoNvEUE
4M5JLhGsnJcVnEg1IyittoQJzdCBy7MXiqY+Crgs53Ewlu2KyQJ32TL566VmR+dKNqeCW3s0iyne
cFkzrbkNZsoSNNF/0DMmD9x2HAhhb5vPCCN0vbO4nYP7uRva/rTSYIm1zOWRTNmv9JWZVFSxKMGN
WaxxI4L9knOMhity1A79renuSG4L7F015fNrKBiZz1ZVsCg5i5FdOu7Lk+n46qMbMzg5h9YRfPyi
QYA2hZwU+8ywzY9lYESLG9GrFw9X3iNOePCTds7qL2Oas1cTCBkcbp0qmfT9kP+A7bFNVRMxJG8m
M8Ef0wFdBbpjkodyrdfHfltnHvoKc8whNFvT31XcTU/ALh7wtsK+ewjDzHtbHdEab5FwMsbhJgg/
pOy2T8nciMpiK5m6Zk8T2mG2BCwbs4m0cLCa8aHmQa3TIMcCyV62+OVdno8rnBG/E6AEhaVnUBLP
3LsqNNVb7TVBfjLrKb99P02BZaTQDgMskx2kiOdQ4twH5QtgZFYeSZUovrDHmBocrh3gDz0sS3vO
iLa9to3pPdCdU6IfJarwtala45Ovpl0TZHLNm7xxuol08uDvTE3yPzmYjPfK6RxvN23hUP+odhLe
7QS1Fwlp3Jlvg00J3xlt89a+wL97OSfPFILdCOKpfgbeTJi6zO8Zf0VhMahVpp0QRzYjyFoNGuPn
sKouWTA7+hnprXNWA2mNBMehLDi2bWf0R3sEiGd6DZW7B0UoUYwvKIagUkUEIz2435Pp1NwzpGUR
6VYs0yMBSLg8Bbb017E0zT/OmK/nMbcqQM0a7hyJ4KYfsf52T8jVcgmsQb7Mk1u4/VspbeNdNfXg
JIq542qNppEdu9Ew7tF4ZtOb3eK72xFUOh/pvQfENppZPDMlOj1fXz7bMQZv8xL2MkCWG/EExTbo
E5EBnjaPQaMCeXDKfO0P7trPOs2FQh4adpMnHiN6SssvR0ZDdAUY0PP9MDBc7jrtHyKDNI9J2b/c
Tdgv0DrmyMw9rt6hyEy7PI4YG+SN7LL/UaqRgaF2YnoCHquKI6LG8lqt21w8Aj6ERVxu/vKXfH+O
pwK3ujZiYvpKtXdLK5DgdG25JWMWcEO3Le6wpHNLNzisGqDp6DVe0KX16riHZqIsfV/k9Gl82URH
FoRkiQHOWaAdA98CCtipNcTljcKBFXG3LrKoTnWn+r8c3fnr5kzGnFq1gKrqnBGfjKCd+Z/BFH5B
Nr8uFxmw9SZuuRDypqzNSRe786pd34Qi3G9EQOKm0CD2dcXnSmMKN7Dnrc0MzdtYGF2tzHJOONXL
DzQkYYXJMoQrZADK+ldjNdpvPBvQPx3AKMEAq+ocjCIDPs9SSnmp894ipWmi0PCwjHi130nrXiao
MDBsuHtZ+gzxnsugXK/IgxqX9hQEd9OfHPRcs7K3FfpyTMvA47aBOBGPAZLc3rL5VQYdlnuKCToP
5fUc5WBlJj4txlH1CbFY/3K4BCweMBZqRMgi33s9sbg3hUDwCg1RPGhMOUXc1r0rD6HXIb6d/c2B
+g47985iMv9nt8Fq7bcQfiHuCYr5M7LeFyfIueqvXXqoEvN5nr85RDqNxp4xdI9NTv4urTII8blw
6MR43OwhXjcMsbuavRAnj9dmEMtuFPzCJtuQC1I2oQWT1MjvIMAzPYC3Bolg4Ltk+RRSiTa4wx9G
ATRkcnG9iJSLVrYnB6XEc0tJPS9lrbUHTlnJf7Mywy9XYXkgGAlS1841731kuNyM3Th24WFYTSSt
ud/qb2ht0R8Rz/kP+M/L9bpNSE+OLPMQjITObwoX5WT+4DsDHMOnkJ8bEy8JQkirrhNdONpKMbBi
ygwmP7xYoG/1vt4irIYkEKDxc63Q/tttVvChhk49wNMCkbdhO79NvMcNb7nfXDDDIHZrFS4p0Thw
FuZalddldFxzv465y1GSDyjtC8TdZ8PjxtnRFjZcSQjvvsPScv+tXV9dthU/AHSZK2H0MD3+o9jN
eXXYS2FLqT0y9mUwUb5VzaCMttNuzW5W5H+jV8wR3/ALstsimdgeeauHPygeif8fW5ioY2V1/pEB
gCCFVhq4kYyxRYdIWqTYFb1je18Ra5Taidxr7cRto2I9OtNmz6elrtpz65llkeRGG7hHuG/ZJDlR
g8RHSHMbPz3aMKwTcnJ4d9INGsRLCOZGpCA8+PEStPqOLa+MzhYr0ng/I0F+ktptfJIImpL7PGS2
TUOTSL5YiHm9d5YbBGOJJQp2y+i6/CNG0Fa/yg0fywFgnMc8rCxjeCaTyJWJm4noUhjGDXDLfHH1
6FP8ayIiMfm/l8HFLML8F5tAtMXBktX+iai2tr50NWj2s1X2Rnlqt6HcdhmKfgSubWsBEWFzCYTo
qsehWoQVA9PIX00UQTu5bQuLuFg0EKZTbs3FrsJt/oAJFLsia6WLWdtf9B0eS7j3gMHDjju7UUhS
VUAw5Vg1rt7Zlq48Lk3KSpNuVPOdnY3ljx1OrvwKCm391vBCrdiZTZ+1Kd6j4iEE3qoPi1wjVH0U
IETJxEF9RYzh2H94n5rs0hTSfuCcLDicpbdMd5IDAUNjzd9n3dVAa865IohKnDw4wetSTPPvADXS
j8ku+TyRreimehPjZziW+ZwW7tQuzy2C712B7RbXfk/rYhuqIDpTlpkfTdkssJ75UKSlTVbwLkBR
ne+dzA2bE5hr29O6HXH68vsPmnFrqd5UNJrTta5KcQl4dlZ4qx6sIZupvTgoQGACo+qqTiwU9Xjy
CIR/t5ab8BElevTWhvh4Y38J+l/5XLg3DlpQOiZ9avCSCBa5jF2vyn/LFkoG9QTYJ30a0BU7LhX9
IoXP+1UK7Jixwbk2nDKRzZ8e8+pjbtWS6cG1lx/PGpZXLSjfYMhUzj7CovVLDOXY7BCPGUezHavf
4TCxkFdOO8WwWTYZ6kiXnV0BiT3vM7cs5I7yZvMTxZP8bXhivPBE9NyIhQiem640s4tN8cGFWBPt
nPKQNO49ylkskcQEqWfSkLtth3EPQ0pHnkh2YXtCchM0EP7xCvEwxoPtK4c9SHpfkHJRcbR47LkC
q6B5B0Ya57sceV699ykanYl7NNt/DO6eQ1FBZJvcUjap87gdQvc4sAFhoxt7iSXE1rmdCHFTq8lS
WM0d6XPzsq+iyYHBbWv51MBCAg1ZIkTWrzNvu28FIzTzjPKdU9vbkWRqsatsv3oAFekSWPaezK6Q
vRgOAnFc1vRJhd2X1s5qWnF5rrZxWhYGlHSZoKdiE3wERQGFFQRNzItk2yIpabhM800QbtvcNiRJ
jwFyqgwbGPpMcaVUFi7LEXogimaZaUpraOjck8u9cdfW5L7ERM4Nv5ZlrF+zsV2bc72263WsMvXA
HAxZ6bj2imxydPu7DN0oFmsjGxnCHUNdbZz+Nr4qb76MrYy2d9z/20NgTl3B6m+jnGaYHQDcthAj
Oa/Esw4IQtob/kYWMJ9KGBDxwil0FiG3/cGbmnrZG1CNXLYI6URKjkFzpfOXl5arz31mV3bbY9aR
akIGV99+DnUWXDaL4z5msG3ee0c09zOxy3KX19m0ZwsLMbIB8pwYdFEwVVKSpE97Wbj3GMN9Flzp
Q1sHQb/9dNJFNdFtXr+byix7INBkyu+ACr1CJENjRvxZ/fxuVLl37jB586lCoR10vbpzOiIiVLEE
LgWYLwO7+bEXCgYuSmB4m2OjdLX8qIlY+dP0DuoxY7K0jaedyPtldj0dt9KRwZ6RjuFHECJQxWQT
9tBl1YouEYLeytNmzsyLtPybVQijn0BQbzjIEG6qx6TSyM7xwNkuKO1E0mA8dHr1dsENhgGYcTP8
c/jUt7hHiTQ9GCtakWtXBf53N3UOGn0GhCHdXB2ZH9xwXXjWFO9tUOccvnGh5YA9TPsGeghPbGe/
go9pY2OZJ2Pf9UyEu8nsOcFbNJ2Jibc/TyLki9iHuRsTXYbzA3h5xIvVM9fthwqf6i3BXDsX5FSU
iwMO9EgOSzH8ZL6a8jeUo8W493iOsmSSPelCIewW5v5KDThvMRAWjyqzu2dkRDN+WHbBMCGrI/rj
LiqsToEs5p9Gr8W9CmefUJ+u8a6G43n274ocJNTRBUqVuIPdULvb0M5SUFQYD4d59RcSA5abi2zN
/SffpAqAS93oAEJtNY5PTYV7nh/WYhsLfV2OaVj27nN2s8IycZtuk7LDuriTR6QZOJgKaT4hrkAa
N5u5fLj5jk66QeoBtNKAcDRDgb2pj8p+ZPVug/LA2ISvwfHXF78jH/XXmuMAm+cobB5X6RbtqciK
of27GKD+MRYKyH0JTz0e0ecG9+jZJ5ix3sbbEAGrAQNlEW9+g3TwCfafwWawFbk/PoE8H0OAeyR2
Vm99BQt3nwY16O8SFvTLz7bOeXAqsRFmwwYMONO1DVNAUP+z8nz9a8LhZPG0qfGl4he6oSKwv7uq
wJ3ILlaan6MMMtuJqWgJeTUFf+0MZdY1EUTpJD1E+8xJ0LfEHSeCyAwYCZCM1MopDyoQ7U57nEPm
Od98q5QHzoyhOHOU3BrhEDH7qY2OkFvTdLZvNEXztqOAOQzPVQUEmbjuoC99w/2VVnaV94RT2dJ5
8eu+GM5hm6nfEuYDLxSBKu83R2tJlEKpHzgRmbeCkst5PxQNsPMwsq2TtoHOIkVtVTS/CqPjzFWm
GKKTGBfrqViJXTxavDd5nK/V/GCoaFVJRPQCS4Y3MvmP/aDmhL0e6yicwIJ10yJ8GK2/bP9aBZGD
cRNV3pQ6LV1VRHnn+ML4SzLgL9vP7yZEX18BhAakQFmQPO5OQRHtcrJSykRUQj9KGgM+jGbdxtfJ
4QnhKeWNRxXaNeqNBV6oj8BHmo4FdpveDGJ6PoB6bt79vpCPWV7x10CTqjuSOXpKdKgq6+KonbwX
cgnJIFhKsXErsNyjh8R4ECaRMMNrZE0DBnCN2neGNyjleOcGTohSw8qnRycL/GFvkVHxQRml/5uP
2/GObraZLOwjvtW9OVTaPyKxFWeL9lGZOKNnAZoBDhAMNaH2TTZq5iHAWXvD+6jWrMOzDPlnV99f
w0sv1+VO5nk/npcyC2DQQmJiEkCkEGgE5AELLP8LEBEcvdzjA8AlNNM9VSZYQBQursrclh0TLNEd
xWrztq1znrm7aiwQ6KohRwIAlMrI2hGbjFaAvDQr1fiBDqgtej81sPIxFIDymTsMlnYTb62LmdyR
tvnUjxlObI5ImeJ9LYxEKTQKSTlum42PKBTDcVl8zhdRy1z8aditJjJ3qJyN53Xpvop1i+QRbZ/r
x+bU56+lP+dvMyZ4uEsvmrw0L9vhN1AVn1dYVOPXWJsm7BCmkiDGRzTcQcvDCkzDShCX7egiPOAt
7P9UiphqwjzCNYtV2eL7yHCKrnsl5+Vpo2M2i80WxS6ZJ031QqrMZh2IZ8eQlvl8Dec6m+2l5lwz
b/HGpM/V6JIM7xziDu7OZR0QQdAyzY8Htnbxso4c70mOhm3iHwBKTgOs/Mu+bgldicOSMLidU0TZ
i2pMYV0t2fgn1ACqTMjZyfckMFf1cW2LqbwguuNCG1GymueIUFsZw5xN+DMi8gMRJfkH2MhhuLMI
WLOScJjl67i40auFidrdD7w4N9O7NA6qK/v8wON5O+WVMXBKq67aw+oq1EPaDj5Gv0FmOGoDAdPs
8k5GynYPS6/Qa9Sl3YSHWY7K3y1YSvc3uhafC/bTG0LpAoVicDS7vZ6W8NkYJKKP0m2neheh1f9a
Se4KdjVa4WeU6LBNGY5jpOhUNw6x6myvIRClQMOshwFPjwFTEiEyxZbF+FWyqGkPBSH2Ik0u201M
WPRWL+KJOLafmTv1TcuNrAEESHZ/XfhZD9aGfyIlPMPI+bn1eFyxTBkXIFrHTzQu9AVpbuWdMgyq
ale3BYApJ8cSxbjX/j+D+7B8bIQN8NnDTsUWXGN2WVbVmntV22QikI/juH/HwA0fwn4aFuh40nPQ
zImxs2Lcy4GZlFmknvjy5hoyo5XfET3Anx2CnuAcOJkwj0QlrxFjs223d45Wm8/b5tm/sHcF79zw
lZUqFJ9su6UVfVuDYb0QDsD2O8oFnKNB2TtgXPyJ+nGzk4Y4GXXestzKD4DY0d/O77riZDlmTvA5
ILyRLI7qtrSngEjfETrhlDsGKubgRs7DxzZkbhEPRigxMBuFhYAl9JjZKzQY88nym4nXJ6obvXck
JoJdl4Pup75Hqgd5exTvwv5nRvBCUgPmCz9HfbvfgBYB9Tztniwg4A4ixiV4zSNL8axo/PYS8sbI
OdB61JT6mW7IEYJg8Un0Wrjw0Qqcu0AmfHFCjO3kwfKK7gSMEcF9tqF/k7CSvTm+0ZZH3GT2N2QR
wZyMZwsxnMq20xXszUr8cBwlPJeHebiaK/LmCnwy3OXmTOGUN98yqBEOM/AF6L3bmAjg9p+LvUue
A4/ZLBENV39K21dwS/Er8GnyXkUs/eSPqDeGLb4lSWHjtnPXwBJfZu+PGtFaRyBKXmzNoxNRCXnQ
TME84eACzTMZnRKscnPBEiqOhU+jRnN+RB47kifZBACKtI+06LBb28/wGgcmX/pi8VFf6wFq4sRg
QnM625Suzoh2zFtj9FwRPerVRYivNyQ4AVM29N/W9NzkHBbbdglq1eIVabY6fMA6O7UPAND+V9BD
yb0apMCE6Qpuxw80kHURbLF1WKOcWmwHH4cqWJkq8/47QvZ4bjBvrXfI3Mzt4Cz4hg9zOAzzFT41
uyrpV99mO43lMyJwdIs8gysQJU5jtojeocbEVLMX/HKA/MUZx1wpdmOTM1FUfIESg6eNFKwf5WSc
Czsz36uV+s5jpbR4NeVExMEs5YKNoMrxCYVhWV/4YObHaJSyTLl+ZPMtRmaedDTKrT8or1zv0ZMT
Pb5ag/9ZVMgLNe83r20+jAUS2CDX1/amrgSBCp9N4qmw+9qO2Peg/QuUCwTCc5v7iC/wEVTqrooc
HexNo2kPm8kGhEfX7Imk4Nu4WFY39wl5aJGfzsKdw/1Mlip6fY+0fmwXQrWnxQmHL9I/OygKB/7q
2GqSIdNlZLE5CkIh0lVEk7xG3tR+euVWfYREBrIDWdn6um5CyDtbI6dLGWtCO81t9Mu7XG95tpvC
FRVmQSAT70aOVgtk2YIpYhGE39ehjYywoay6ID5ou2gChNRBRnnlJnx+1Yy3N9c8rHJon2tDLMYb
8mLadyNBV9tdQCdmlqI+LiI4M5MlyVqWtj6yw1XD/Wj046OpnW5O52mZS1QKovBSi/jLzwplVrkP
xmhSB8iVgnLbiIVLdzYqD0iShotwM8Scqqjv7hxHdi45MsFWH8ZM27zFHipe9g6jUb+nSKO+6jwy
ALGgR+FhQ85YxOwTNvvkZjUO4Y/VJD80dxJyD8uYmhiDUAt7BiavcVm5oiH2IlBdjKTV0Y/Mg3aX
kAkJkBtW0jvbAoH3aR7kUp46vgtgAqSv3R1K0GVJN1RM91U45951maqoul90qSGjq1EfkI+WP4th
BCalXYIvzbI3+wR6RtiT7be3F3w0vH9tMff6Ae43GPZj3YzRWRs4ASEPFkzgUGtTnlrEfRKENbrm
uyE9BRKy+RPXf7AC9pCbI7CN+mWIW8Frbh41g2qicGpN8gI32EiQNzu3rmMX5Qs5ZX7gpR053xwJ
E1PX3urAjEgsIphvc4zlB7WG96+SA/7rsBHYjh0p13t8b8UPU0jX3Gzv0y5aNPq/21m+Y/XRsLKF
zp/lIMB3EW+ACJqD6QhItnb4S15Z+c2SBYGUMe8dAjCA4g632Ej5NuozRSvHVKuXcpHsdVPhZE9V
b8mfZcJ/TJIDxsK0skaqX4tmA9SwQotM+AC0MyLLwSZmK+TQ4CLC3vBeNL0Mz1ku1fv2H2fn0SM5
zq3pv3Jx158wlCh7MTOLCIVLV1ldleU2QrmU916/fh7VbCoUQgSyG71qNJJBkTw8POc12TR9QEQD
/QWy8d+QpXKCj4W/MSIMtXOUNegtxHqm8aOIS2MGM4wgAk121/taBtERSy3/mWcTDSizgTh/lxg1
76RZdSzfIg+GjIJeqUq0sZtOtU5FE1e/2rKHIqlV0OrRoy3hLtlUH8ajgI1QfCoSRGj3s0HYdyMe
mvYu4+weYCt7zf3QZPErFcVaAC7D98wAptEgPwoH5dXpYEtRyQPpy/n1Sbw7O5XlDlG63NlU0ksP
TuT42ESlFELuhihKVJp+k0bd1oCpAGqmiJ/QKvOTJ0RqCMV5F5PlmpKSr1smPBnnR2zn3dmCxuJO
aJOV70TloFlrZPDoNjpysuAzYbc3Tzkn7ZteOc2v0sq9B4R/BKjmvgEPUhelOuvI87IhtzfjaTfZ
gfoeHWigT5WTFO9BR9DirlnmY40UGA183ojfBPj32AXGi7AzyrHIr09eocY7JZbmK4tVqdsMDe7g
pIeDRrWmQAZx6xlJbNxz1bX+AT0iPTjAomQJ+D+7ox1lCTeTIa36wQMSXdOWHz22YJ3ZnwNylOro
C2Ss1SxTfhvCi6fjlLWhth+idspnNk36HsQrtVi9V5rvAoUgCUyjmV7TFJm9R+RbKrkPOtH8RMg+
+M17ZngKgTa+1/sc2l+WqMWn2FblC0HPeQrbtPniwJNsd77i2FDkUx22Vq999kkkPxnT1PcbHx2E
hmfaFOFujg72KQbVBCIuFDrXuRib2o15Z8Bqt21Q/03RIsvs6Z7xLgFmrxBCo/Yn72W6l0kfqt9D
MJrfulZaX0XR4RehRogd8dj2jQ+J1gKMyvHw5ZqKzf4efSxTbhMKE7n4Skss9U557tv9LqXspW8j
yMvVniqX8mHywumbJqqqcjGoNr5SJmebY0rESwnh2ep5RMcACQMEW2h9A0d6p/sUwjckMRqpUqaG
T0oJHnPjNH7e7xzFTKic0Qty6yq0WxrqdCCAq2r9b32MkmfMfT1QzlxhKFV5eg1wzsNxeWtY/RA9
oMUpXpqOvEDpEg8j2W6gdCls+my9YWXK1nOkYz7Zk6Oiulkb4qsJz+E96J0g2MbAUTEgzXCRRwvL
a490RKDxZ6Vif8ZJ1VJdhRxwTzETLaI26RAbweRpCPYZNx64AbB4W9hRVbSDE0Yd00iRYvsHuL2A
K4eaCOyzoqVzPcytiIwmL1SLBH5RP2lqcwiAFcyKAHXCmyukB7ypDXqDKIcBHrtDvlA7SAxcy3e1
FSH4ADxH0Q6JOuCv5FGAlKDDCzP91JpIZ4FpZuz3lVnP0rkpv2gsq+aXHyKgQ+OuV4s7cqn8Ieob
FYGNoS9+j6YiHjRqNJTyaZA/ylgr2r09OiCrYw6sfKBMOEWuIQuHqCu5sZ/UEcjEbkpDJd0XSWt/
5m2ALZuokFvc0FjiLg3HCQm/MqoaxGLIAPt9ak+k3Z6082ruLfuha/QwGlw90uY2r2J4L6M5Jq9N
Rpb+aqjke3uUSNX2Pi0RuNkg8odGflfSRdzo0ZSbuwzbyJ4eA6WTTRDqxksfFDn9Blujth+VIRRy
+kHFr9Gc0gF1xrju3RCya7dBjaw08KHXzN8pGL/7aqzF6wws8jdqx5uA6EP1YdOiLjhzjoDsIwk7
Oh/U1O/i516x2+A+rAsTIh8kfo5jBem1zPMIWlTlN4cU21cERXUn4f2pTNOPkJIO4nd5pe5z32x0
Sjq2Dj6wQUj50SvR0dng3l4nx94yqGjBRxPVxmsU40OIXPCvxkQTGQkXp38XO5Xnbw1ZE2G9kPO7
NwKgCvukMkZjM8oif0Jtl/69gj4L+rGD+GzWsv7RIEMOokYjDT3YZid+R7gZJU/ctvkTZCasu2tP
qO1OqTwBUDqBoMgE/Ij6Jyrdd3bfRB+RP6EfhWRe9VLoJQad0IG6nyh0lfmmw6Dxd6XnwnORnaCR
geKZ/dwkZkB2QLRFy67Uo1eHI4j6r9ZFdJ303nzoSYDhKAWt9TNFwrZDbwrtnE3CU9DaoMJEEMgS
0fcw7iv4dA5t17upJN3g6TWQGaDNY/4yayDedVRV3lZLPG6PXFbWI+hzCC4gkZzPYMqDo1aFqPFU
aQ8VOTIQ5N6xHkBCECxvAOwMtjW32QLQFqos4+ydSAvtZw4moDg5CEamaJTX4hfOHorcjn4moYxm
ZhMdBGj1J90e0ubgaN7UbZOK3uZuxElHHEDdjU+mPbTQVgZfHdw0Norvie+HXz2AjC+66QwIvQ0V
h+kXboYiPaD91NYbMxW+AGzTtu9D/CK8Y1TFcXgC60BODciuOdl6riIiBXz885CF9mcbaX3yl64b
gL2kHSrT6tR9D1NJtj41Nei9ROfJCSDS+DjZukUxE1kuaIgGViv0YJo4eKcoqvGiOAlcYCXWk9nN
kxp3i4KBCVYirUzwxJSc5jQAf+f8g9FMBMWigGlHt7Pu6r3ZZcbX1i9M6OXaJD+aE4BCHBN8sYvo
U4PUQFtDo/es8zrlDAUGeqMQLVzgyBakywJ+4EbQEA136mhRZtI7JG83fkpodQNqYLsefaaWaEOn
fttZgL6fwIE06JXRBELZWkCC0MItYznlTrR9nHz0URrxkLkeaD6CnXS6HXq78A48Mx5ox3n2mB65
kEPfpRyiJ0cpQdPtCq2TP9D+rcJjIQLA2IHVyAfU7LvYbUHwE911/CDYbIr8ola++dHjbWvvZKpO
CRAl6G2utMByuKB2SFNhMOYPA3Ypn1LwED/avFIyWn+2/pLWY4dKBtxryhN+oX5Bez75x+6qkemD
8np0kKKo8FG+j5PxrhTmbKJDEf41I7aOIN7ywEZMsSuouSOBja+GZQ8vadcOX8oJsLtiRzEQ5Hrq
7qtwoMYsdRGihQu++yUBh6fdD3gQwAsjx5plBaBZHfBkqp7VTmOD9EDqPo6FzLErzPlKYIagLyPS
2IOnQlscCoYJklPZAzBCV6rBBPED8nO+9s0wa2rmPdZfTwFR/Keu+tq4NyPEqR8V2CXUikfHjgiv
KLxTDEyl/awnAfSDFgJHuZu0AFplFIxydH0gmCdulDZBkDQHOV0ruvFPmxotN1nC5VTAIW03oVYq
MfmkWd2ZXeg4bpQFFkkKCjFyZw1N922yRvlJDcZMc2u6snh0daXNtvYxtHP50iPV4wxSjQR2lN6P
hpCCIovjNV+DHvr2A/nKeAd/WWv2laSm7xMSoNjTvkcPHDpv/gz2kycqrdvgpcMrFMR368vIpR1k
U5j3qHm4PKniLwp6H+UWycrR2hf0eL9kQW0OiM8ow91/Sh4mvIboMlmJwS0jcoQ6uqpExPw/ZeD0
fZklONHYMhUPFT4iP6QaRFSBU0HvpPPgJiDNXcqffgPpFBoa8DV0Cnr/n8Kgo4OrS0S5L0vRaKAM
IxqALi26gN8ojbf2c1kFWftIK1sjh88r3/uotoOYXC2c9BNcozCFaVMG2eY/Ti/lmJHbuWBronv6
Cg664Wz1eP8ftaBiUVAgdAPLM3/Rq2teMhmFcwIFDEvATP78n2mCzCg6CfvXrDWPtFYAVlRAt1IL
KVJz/x/Ik40jLC/Z5aYWyK3g8rwTMSY8xwgM83jDFmrFz0ibfdX4K5ZAqGL2HPrLGUsVPuIusmi2
YJJGlKYMQC77oW8GeRxaP3mYwNh9G714PNkUDtz//q//9X//98/hf/zf+fP/99b9r6xNn/OQytf/
+e81iyGd3jfJvK4LR114HfbkNBaxjqcP7A6gS0jSUs5z7q+PsmabhFSeDqgRhIljLywA/WissAzi
9aRoNFdRYXxV2qZ64p0x3F0fafbQOnMQJk6AOteF5O1j8EHPP2YfBX6OphaWspUS3vdTqx24TPut
ruALYaTye2X2CJxjsHFfG+3P64PP01gMPq+haulYvZp0pc8HL4POj+Hh4x2RVdGpECF+lUh17Gu/
gSGodwEaPHGyuz7oxbel60fnj+EEgDrNWazgNBZ9Exig3qa6LT4JiTB2VpTKO+Tww7d6KjIxx9Cl
LdH3wb9ssYw0y4YGfwMIZkVR7zPLyVyoqo07eLgqvXVWukpNRTUsHWVCUyxMvnRP6wo08BGbtMwP
lRMlj4MsX/W0S5/ePhBvSR0XepXPKBambIlqGgCbUAtAJ7feDFQE3mlE1T09cNiZ18e6MIBjMrqN
CaSDz54NVfd8f8CwxXAldfSthdooWtKjtollTsMClPAGQ4zurYd7Hs+Zl4u4osGVOx8vKhofoTPG
q0DjH9B8VHZ6O6Xv3zwrfD01hyaFoLShL5YqLf2J29wm4cSObOvlkbOHMIoybiMQP5G9+eH6eJcb
HmltC26vo1l0hJZHXFXgwaYCDF4i2nqrGSbN3BJ5Ir23p0/Xh1pZMNiVmsF+t/iG+mLBurk0kIbY
TUxZYr5ERUvDwSr01waBwgN41eCtcdLScT4Hy0d5gAOmzVP/6ypQ8APgggRFpyDGe5z8nIwcCNWW
2/uWH+PKV2RbYGGHRJMOO2axamgcNDNxAcEZdECPGLpwAqjObOGutW+1IWRWgMCIU/zrsPPPZ6V5
MFPgEM1nWS83ihaKkweAsFIi/UaAWlsvYgaxEKgt0X+xXoUGyHAImEoFjgGGLg/s3h+iQ2D0KK5N
ZbS/vj9WPyJdU900DYdPuYi9eH30SeewFTNckA9DL31XxzPs0NTR678YSXMkUiO2sLiwz78hJH+8
cyyI4XFFW35qfW9X5RjUR4Nf/ZtJSeiUgk9oGnIxlE9Kr6vhQJTqNXTyUAo4GR60C4QfrBuukZe3
NTsDWU/6agAU8bQ9nxVQckA3HpLCaOFkgJl7VHP2Pvk4DXnsQl/7qgKu12gKXZAJXPLd6EgevP/i
09rCdnTVtqW9NGjPebxn1YDOg+YpJR5IsM0pVlZHYffRjYD852+dZwjwlwUmFqag+6upi/RE+GmT
0xCT22zKgi9KRQdn0wxYGxWgzN6JIImfw6rS72mO1Q+Y4Yl3XLnTjla7fQKKY/0e46L7DSw7s3nf
g82iux8fo1CluKtAf7lxYc0n89rPXayPogBTjU1bbmP6FX4W0IH1BqwPMLrYIdcutunYhGgNIxRy
fU3+5J3XRtbOdwbKKFBcekauEW8E8ICyXGq/MymcbUvV7O6dGRJAkeDVq2T1IMI0OJatd+NXrB1v
gj/rZc6By16EY8hDeiRB98D0Q1vSC9EYr4H7nxAJL28MNR+qi/kioMAJBwZsmotDR8klaqHu6Vuv
+WaA0TzQlMlo66IjWyAidP3rrg0mZ2NRkB7QH7RFzuMUcaPP+re0HTNf3eaqXjwoVlQdjH5IqMXr
sM5uzE9d+5Y2lQIyEs20tKWbsQPHmiwCD04EXGq0ffEiAIHtFSeLdP004vYFGEUz98gF9s8FNwUd
LjwBdpRGohdFc8z7EdR36cKfEfuSYvnh+jeZr4bFAkAqVpFPsan1cYWcb7hs/vw5Elqg4iBW2iV4
e53W2+76KCtfgWvJIaHlgtKEWGxrbxroviJ7sK1HgaSujkCKZWgbuPfj/vpIK6GV8K1ysWt8cWku
9m7Syw60Hbkf3aHqNAWZdyro7mwpo8wtCDM7dLUaoAXpKA84h1RvD6ok1MQ6k5o3UXWxxdIB5mfY
B8bWUXLlfWMKuBViLPIHKNfJl+tTXdnOBhbHOi8FNpa6fECDkIQDXDIWQOHZBUDiU0udDjT1VEIs
w/rsxrddWUWTm5ElxKDboJt3vlcw0UHM06CkD2itviv7GO2/orEfKs12bgw1/6nFtmQoR9VIa3g5
Ly2ccempMQbyuIwTixZQUoctEqVhgAg4pmq7XhfaI85Yyo0IsTpDW7NNA8yNYajzafkrEQXEWUWo
M6GIBuliT50TFEmBJjqsjvz45tWjM4EeOWfYtpAbPR/KVNCSh15Kkjt54oNeFhF9A3DHR1iVsQMO
ryu1G8FodXaOyauSO1+17MXsDNmoxEA2jPD9ptwpiIo9omxiRG4ItfztzxW+Ikto2qYmyYDP59fw
cEINjk+JsooJ0og8x8Kve1cVwDuvf8q1eRG5bEfTsYO15GJeMTLaOfhjYwvhzMBgCPVhJcGjtgV8
eGODrF3Q8wng8UBJB67nYlpw9YXZtkwLkyfL3xZ23hnABKz8iLC+goZxgORw0jtZzztt7H9XVdmd
8PKp7qZWJTl/+8xN7jKa5wRVw1iEmzrBFcrq0cnEdNc6tjCg9oNTv7Q9pNh/MZLjoIcFvofbYg5G
f50MXm8YlPILyBY1DAWghyF1pIF7xRHvxjdeO/vW/D7DVY2+r724LOqhAqJVA6cogPue0GOky4Z7
lVvRw7lDOFo5QU20/8Vx5H0B/5bITY1Cns/Pt9B5HBHOBlGc+DBtgWGkgal+HfX0WEyOd+PFuzpH
2keWToqFnuVi4XI4DrY2otvkhXn73gr1aIsHz3REUSN+gCWI5QRahW9/JhK75QytUknrzMUcJyTo
wNch3Z6AVVV3M2kUnGBjaU8OY/8wwiD8en3XrE3Ttmz2JjvUJNqdf1WU0HRvQMdja45G/TJMCI1X
OXDWCEfST31gJw9tr4y/rg+6Fg6oK6Mo6vCc041FOBBVZpV6j1ICVJjBzUdl3JqJAkGAbvHhzUNR
96QmQ1VwLgItvigu2zPTjN4B9F/VDahWPlBWjvdJ6XU3bsSVWVEmh+YkLN6M5Djnn7KFvgQpq0Yp
1hFiH4OspBeSmMhf26/XJzX/pcXdC82PTUn+RDVGLBZtEJ5Xx4VabyWwkqcK0+oBrmeGR+f1ceY9
fjGO5BEMVY4yibEIpbZVZnGEtC14l8o5clbygznUJr7jEsGpybReZAdmoeA6xATBin9cH36OWMvh
LWECLKFRZlKpOf+gdpW1hm9JTrww+g+WJ6Z/QHUjWWp32b4cM+VGxXXlLFh4nVIhp8Yl7WUEbcEm
WkFMS9GefJhHaW79zkXtb0Pa+wiYzPaUQCD/efMkidnIv0gpheAhcT5JpI8R7Qerve0cxOlyVCLe
mXSn9+hBomnCi/LGmv75aouvyqXI/rSlwRm0FsHbSfqRNmmNsFobxz+MILV+ziH+h7CgdMKdqtBn
V4MhgMI0QfoAzeV/TKlAmu71iV9+bcMyHTIKSZaFs/jiuEDmQL4ppFAqTEV7j2li8kpLAgdUCAj3
SCUY1maEYKNvrg97uakMi2PK/KGFINown+K/rkkTfeHQxlQJ/0Icx+JsljLBZvIEn+U3mzC8McvV
4VR77jE5qsOleT4ckoUq1CVATrMG4EdwPPqpSuDFD8oAKTvIkZl78/zmL4rPFyR4lTmeD2ibsypx
3tfQfxTakpFMmw9Tq5unyPB6DDTz5sYMV9YRQzfGtLhHSFsXF6UsuzDFZQnqp5PWx1AWqNdj7eAq
nhcfg0DxTpOiaO+uz3KOPOebmJo+8ZwnDq84nlfns6RAm9NG4qji6QG6qRowGYzJeCy1KH6ZQVn+
ipoa/wBIRjfOz2WUn0c2yQx4j5vAr85H1lEWGqvS4MJEv3RH69k6VdLWHtD5yW+0DFf2DhVcVVKV
o5RLEDwfSvG0qAh0HYhDgWZjNYzTDm41YOep+JB7OHlf/6arM2MFqSuBrtONxa0Sp1agTCHQEyjO
2T4ngwTm7yl7pHOSGx9xbflUCjyO6dB2EtZik0baAMcjnfVjJgiAXaX4Ox3dHRS+5Scav9oBQaPZ
JmFQbmR1c1A53zfkVwxpO6SRfNHFZo37EWeitGqggFBfUnAp2ocUPm4cicuF4/1B+Zh9Sai5OIOd
iiYJxO9mW9cRkjqQAlxEaIo9Sp0oDuEMc+NzqvNOWE7Lmh9ndJ40suPFcahEgUhyIxuaTqX+FCW8
IIMow9RMl2WIa4tXHURRQxYwRXosyxSp0tBpdk3nS2Q9+vJRIKr2cn07Xa6xiX6fRimPzjM3yGI7
gbz2oeCxxnWaoA7REWS/+HEzHNAJMj83DUzMYzTALnTBcQOyvD76yhI4vDPJ+vgH3sYizDuWOcDL
LWns19M3H/ljGi+YTI9QmgiB++uDXeZJRCGVNi3nxpDasv08m+IiiIg7hQDafcSQC5Eda+qPXopl
LoU165T7KWKSbdNEOwMowtvrwRaHiPH5FSaC7IvzlFAiFQg8tVs7jn7xIKofcWj3EJKN9ffXp3p5
gBiJhAwKKXc38z2PSW2JNV9sgLfRhgzGcRk0h5B2540NvTIKGRgPzDk1oCexWL1ScZDRFh4fdHKg
/WL+c6doSKVen8tlwLPmEuQ8G+gtbJfzueRo1qIkPSDPOst5jYHsTqYafZH9NB3+xUgmGZ7kZUfV
bJHJdoiWwV7pMXYFjIyfqW/dpYgPo/chk9P1oVb2IrVzHiEqKtV01pcLFNjY0pizdgy+jzUsidbY
64PWP6oa9fpNKuv4YzrC26utrvxc9+bbK8mozwEZ0gAomHQ6F+cegV7qOykwKswLswfa4dMu79Gl
jMWg767PdW0B/4AWnD/Lt2wIogHTtVar9cjxlNCkYshkcN+jZ9QOb3Um5s92HmFxx2VGM5BFICi9
2JG2h0mVOsK2LOUkP6B3V3wuFFP7rCngezddYztummf5m68rRgW5xoNSpXa2XEzkeoYh8fVuOwCl
vMdYqXDV3jH+xTnA4I464IwnoJF7fg76EWNooSPRDuMQXdBJotUqp2qLl9/bi1RMhfck8YPGKhXB
86FUDcYyIGtgTxaWJRYirTuc8IyNL5FjefvmmGspM4iADrixOHNaVWMK1MluW3r1eJgclLEDGsX7
pBt+XB9pLVrRiOOameFVNKfPJ2U2MnWmBLeNsiraU1PxQs5skP7XR1nb7Fyo0oBbiyqmsYhWhfQo
/UVwL0sb2xBU+ZGCrozyODV5d+PyvBiKSZBV8xLG5AuEySJLmtBZqs0Wb1dhdNYBe5TxWPYtNQZY
SLvrs7o4V/NQfDmTIimZrr64uRSMvOEVIXcUZ6l/BP7sI0HUBM94stVfnU6Hkhrh2JHfmOHKsCZZ
LvZCdBG4ZpZRklY2+6DAC5MrgKy6+YJtonpI0lj7jeSqnSMCZZRvPWc8GP4edLH5DaRwUj8YJrTs
cshpGgY7qHI0+zHsu+P1z7qygnTyHGYogdCICyhSyBNIQzNhWyC8eQdiGWVOCz83AOD6jXN2kefN
swI6SbuWbwlg4nz3e4BLQjnEszFnMmDNhrSrLhHgAb6gHIpOM7+Rh8UfBqu+cewubrrFwIutg6YL
sHo9mLZNo/Z73oGoF4UGVE11ioo71NYDFyUvGPiYDz/QWE5vHMjVPcRlwMGng0Jl+nziiOxNTeVg
dSICTKg2oUDW0vWDJHvwkAiIoGiUKIOMSFzcuOLXB5YGulN00cg4zweuLBUJVpy26PLF3SdUP8rv
GjZEB6gwllsKazrEmEC+/aDOPXKqgVx/AMEWX7svFEfNvHyeLSD+LSWrOn1omyzrf05dpjx3QR0p
VHDz6uf1rXwRXYEV8QqmeksBRQKvO5+tmU96OaKAs0V+QZlgk7Sg4nEstj6+fRySTkm66QAmXfbe
uC600q7gT5uUoWZHnbHy7oMA3sqN5VubEKGVygVHDgPGxYTCZrL0xIvFrImMeWuO/8JUd7f6sysR
wPp7lMWxDGI02hH+EFvkQJqDZXqouAfOrEJkvbkkwgqRrNMjgZxJg2ZxXaAjVaZdoAG6MXPta6CM
6nutteh2gSdyry/Syta3SGpxrTfn3vMSR4dRju1kiSe2KL6htodmJarg/XiqOmEffZx1Nx3i7DcW
bCXCka+YJu0DFfFNc5FJCCuwFEy2VCTm0uonlZfvKCJOTz0x4R4KfuYa0+wt51iIyl+f7toimnOF
i2oC9f7lVsHszm/SmF3SpuZ4gJaOEWMEy09Da+fG5bS2K8naZ0Ak6fsFWNah11P5BhIhFMDzQy7y
0rUoKtyImXOUOEuj2SoUC4HwWbAX7WXn0NKR/CwnXNyAV4+oR1rlafa73Zez3WVfjtqNhtraB5wr
IjO40+J1vIjRzoBlHDZf2rYysnSXB+24x/lrPMBrvFUHXR3KIoAI0nWD5+R5nBIlTCiaTdq2hJS4
I1oiTIhBGbqT1i2I7OpX5PajrkhpkFbF+VBxCFo/tRJtW+OJeYLEoJ8K3FPuBpiL73pD+ofr23Dt
1LFkREaNTI321vl4OCdETWMyNSmr3zF0xWPYwJqLcch1GwwjMK+e8htjrs2RJ8+fsjk1lSVkoADw
7mcDYX90GrGd1DKO3LHs0wwOPT6MiFBnD9dnedkZYXM6XG2gZwgu8GXPp2nkJoYAo0Ngjpw23CTh
H8nrwVH3MfLJCNehGkacs/dhYKBGB99Q3Xu5gGZ2/YesxRvmzRMe2BdNmkU8jS0Vn6ggBP8W2dqz
giGLAKNh9gfKaf3PLG8MqEvI0nd1JW/B4S7H5vwTYDHyo5xPLen8GxSKbw7d6GHXlUel2+r6EKOT
t9GcPdyk2i31oN81aa3srk/5MvowrKGyl/UZk7V86ELYp641X+x4q+s7a4y8xxjtu+P1US6P6DwA
aG9e0twUYjm52J5GjOQGsLSeQeDxMdNC7mU/FOXnN49k6USB+U1NjrZMJvBFp0g3WBrsRKntnHgK
Dr3tlAd16s0bk7o8nDTSZ+CubQLGuACZ+WZoKFkdAs13kFWXWY56uFCQpcpsbw8gVkFqoL4FVLo8
nfSdAYXy3uUxShvkfJu0FmTu1gDEB3czPOol3rYVNnPHoYF5W4fgiN/6PedyEs953on0mpbfM+vi
uMZ/CpmsYGrh+g4VkSHn4fGQgq+5sRkvz8D5YPM2+qtFWLRe0PczgsiqGoSo7RqtCL+VrpiMHqte
ePtWTohPcfW+Ue9ZCUEasC/EFMCez4nOItLmwmgMn94nHffIesTGsNsqgf4lUwzcigpkTxEmxT52
QMK0rHA8NlKtuxEGL5fW5MKEUDWzSwgA8377a/Z56NhBI9TRHSvFuVP60T+MieUd47ScUBgab6V0
l4eS8ehDQ2NhQCow5+MlSDgiAeSMOOloziMV5wEztEC6vt7eKjZcLqwlCDKaqpk8iyFinA+Fmsww
oZXRu0ZRdagadnXzEjpotqttE7dQhgfjG8Yr1b2PG/uNTXX5WRmbRQXZrFNZWVKsklFFT3XIe9fG
Kvyxh0FzzCjIonul1YdAqO2NTPnys855I41g0h8bDKM8nyuOOYNihlaPIWJJ8HaiYYOcBkanovpy
/Wz+aXmeJ3XWDHDl6qS1Nve8zodKgsqhYu+PLtaxyDT2KXiiTaVjlQrUT7afOjSznk2Udt6Byh3R
+o9ojmxmgWg8CjDY3fRJat7onV5eKJZGABYkzfNVtkQBIh7VCmDEqKh4AtNB5HyCreyz8fX63Oer
eDF1eFzGnKhQAriIg/DEcd1SddQV/BoFIajuYgvopwwPKr6jYNMkAAeYUraLXGcjN+mIbt71n7Cy
0BRd5tEp1iEGMW/6v86r7nhox8Y2m9oQ8QMpQnMUlSHuAMzLGw+h1aHop0HBIeaD/D0fqo4kWUit
9q42KQ1eaFmg6tugrlF8tmTf3nj8rARDisU8uCRIuPm9t5hZ0LESAskSlJB6Jdu2mgpfGk2dOwll
dds1Krx1OYYHWML2Uz1V/rM/qbf4nmsrDI2VDpENjBtG0HLOaAhqaj7gL6SqD6Mm8YkJqdxl6YRe
IW6wKF1qipsk8PvJYtqP11d3dXjOFcHDYD8vH7x6UntBTOBwVTU20KBUaSjHHbRoOzIG9BLBxwOy
blF5KLCJVaw3461t1oDG8kwKml+HizVoTKAd7VANrt+lxY8Cx8KD9Fpj07dle+PIrkRILh72MpxQ
qiJLUouvtnajTf2ATEqMlAYOysd+AOSN1E2I6o3WHK5/2rXdDPCIzi2dTJXk6XxlI0wxY91ie5Wd
M3w0GcCF4djcR0V4C8mxFo3m4sicLoH1Wu7kphUYR4ZgHWNZaPkpyGzkljBCw3jg+pzmULuIR9Qo
uLfhvMKwXVJerWTsCj/nhstLad9jjmrsvBwZorxtpg+Ngeg1clvO7vqgKx+Si3uux8zICu0POuGv
CITOqdX7MYJ6pl/0mIjhFeQWcjYJqmrEv26EhT+IuOUc6bEDN4JFMvMPztdtBHicZmLEshn0ca+i
d545GP5NmbD2U9mp0673wiZHdzkdfyDKYKAtj9wqgr/lLEfTUyHtN42IkAONcbV4Ap/djAd6oqq/
71uk5Ce0Nr61wsJgFuk21gjbGHN6r6i+4m2Myu/sHUrtQ3MXaWH+yMT9BGVm7c2cUfaKJN8hPXJg
OmiLslMW5FViGS2ifKhifhB5f+f3yC3ioWXdJTpWCm9eRehwvDYByRoUTOZV/msVEfbr6iRJdJ64
rfPFbiz/IUeg4KvUuulGmruyYWDQ2zBGARNAH1kMVfclOktBq7ulTO0PyMSk940wsqM5IHR4fVYr
B2JuZFGVMUlOLrLZtg7gk7UMRSN8uCe5tl21mYK7KKFBB+9Se9AwP7oxv5VIRnJJn5MvSQtNX6yc
nLTK8pAkc9PMzN6HVnjCxoIkrOpBxjfNLYzh2hz/Hm5xILJkflJT13An/K6cY2P7CK6JCbPEjVNz
VXV0SHGi0Quxu/5x19YRiUw0A3h9UiJd5Jgh0qnIDVLk7cdBfI2p1nwphV++JHE6PV8far5nFoee
DgsvBB1YFaiexRxrFdUTnxadW46T2FFExMy7la+Y7GDiNSjaNscA5rWsaVBcH3jl4zKwBXSTxVQh
5ZwfCyNCR6vzatWNGwsdnl5TPoKaes1b0T0NDbhKc1SzG991Zf84FH6o+NJ3J8YtJtvbBdLJFmN2
XmVzUSBQ8pgCAow2tYZLUzba1v76LFdWEpq4mAEjdFso0J7PskYWzGknBEx7tJC+qqKpn0Y9wsKX
Vt6N9+XaB51J3KwmQZwy1/lQSgI9LEXyAdnRRqAO2lS93by3msyiD9Jo2larbPu5L2ALvX2OUBul
RIOJTMqYv/pfAS4sKf1Ikki38jwshBpUUj+WiVIhr+ak1Y1kZu2DslkpKM7ZMpHgfLDK0po4pLnu
Zplnf5b5mGMsEWIaYdrheCNHXDsbxnwdgtAHLLJE3MTY9zVYwKiu5XhVjQ+c2t13iW2g1sVDlHLM
HAloemk7VAHaG6D5lQTVAfBDrkF1mNEXCSKxdYrKSsfawCiU7jRaiX+0PLTmt+XogxNrEk3/J/Wk
+THtjPY1q6lPXV/XtelTqZxR9HQm+SHnnxpfUMvo61K6Zpwi057URjQc9DwxvidxJU4GpuO7AOSf
W4880m4MvjZ96jWgnWZG6QV+QWpDO+RmLxELC7JkN1rSLxG71MoPsQOUVs+9+B7DANPludrtoMLf
wnutbTSetygwzKpCXKbns4/pulcKqkMgOmWGEG4jNmHh6EcFeY5/ESRgCM/oefKDiwQ9UOMosNAr
d9M+QM8xsNtDisfrKS1wOrm+pmsRkCEAPfGAJ7NcHB/Nz1RkziLp4lcv/W1P+eR31gNJ3uDt0t93
2DW/fUikFjg/1BjBJaNNc/4hfSMv0AqrJuJS3z23cCZ3+HZiXsN/Hb4XHrpl1+d4GQhtdK1Ql5h1
kmaJn/MBERivTIQCJzdRtegLeA1UrjxF3cQCO6cUv8QNMszDjej75+44v0ghG0u6OLPYA6WRxWkZ
NIEHdNyNKID6IneHblDve93wvvewyj8k3hg8NH6NIvZYZOaxSaP+Mcbx+DB2jvh1/QNcbl2yQNIG
evrQ3S76qh0qp4hEKFT+MAP4KKAR/8jACz4WWZl9vj7U5TElC5zBTFypvIqW6YMm6Q1HVTS5LWrb
uyHVnF2AX+2uSGvjo+O16U70YbXhdrWOdTp4u+vDX27nOQklQtBhJVdaws59mNIm5TBUMRBRzFBt
iJHIi0A1kJxpVfnQdU51Y6FXdpcqZ+QEZTBQ6PbitrNhSXcYFo6uOtMyusSsdrJVnB02LdMPPJDK
Q6xZ769P8zISo+BMld7mliXTXJaOMSlTh7ZEorCqw/AlSbXn2rPzf4iEylHtAzRHefy7NsnwjXCx
tpMIfmCFQWHzBl1M1k8x7XSCWGC9iv5RM2j+vZKA7Y+b2L9xsV9i7W2bzAVoBX4/7KRlYbVu2irp
DQwuJKBQALV9hMJ8jJGgXXn5E5un3yRYzLqR1g8nS/XHf0Lyro/IreKF2iTxo1Za/vH6h19bbJqW
VOuBYZEBLA417mIRZgaEkvD/cXYey3Fj6Z5/lRu1R194E3H7LmDS0osSxdogJBUFjwPvnm1282Lz
g6pnpjOZwRzNrqsp8gAHx3zmbxbIBpiC2oDRMW6KvBB7C8yVEBrel46B7tvHA1/64oRSVGvgy4Gg
Vk/PsFRg5pVO4+K3VTXeYBikfsGtNd/brVb8NU+NvBEIHmyUTB+vrO9LW4rjC4S4Sn5Mift0ZEWg
jxXW6CZT7+/uplYRvKsivaCL1R2aOAqvnCCXlhibmD1lgMWl83U6XgFQd7QS7Cmhj/abCVVqj9AP
o4jJFlcuhvVrnR3RnFXMJh13zqvziq4oMOJdHTKRyJ26RxoUOoLz3fj5tz8d9Zo1p6IuRTx8tmdq
RABnu01n3DuLqfbwK7T2dYlgjiJl1QbJTapIbdLhLgrLQ7qybi4sWCI12L/EyKRW5zhgyrn10FKt
8pdoqXDPquu9UY3qXY812ZFyee9OyiR+/xQmnOBuX8FKrJ2zT2jQ8jeSpFwVVFs8XXUdyw18oTfy
YHy2s0TdfjzBv/AC598RtC7xC7IHBrfu6ZLRULNVM8wdfRqlmYf4cxZgVTlvltEwHyutF38qKD/7
M54pwSTjihg0jWxu8dDMnpO+QrceRUndc2qSoiuPdmE1027ntKWKjxv7eUGSUI4+ZtvNviks9SFz
pGVvDX39Cehb+T3CFS6QZ+RUs7GJv1ZkjT9SLH9kRCN1scHxMgkW/ANuOs6inZyl45XVcaHyT/GE
vtWaBetU/8/OMwjh1WJpw+SPhmiR1qnGMfcTZHZeW1mTrI0l4ZN6MFHJ+DGC/Y88EZXyDdrMKBFc
makL5ww7UJFp3NGUBUR0+hGLlOJwLKj/GwMulbjrZdGmR+H5uHbalwA1F+0wY7e2M/FIRvDcKX/0
81wlgUCrzK8tqbwFF6tvE6sqbrJmxISvzyTjytK+EN9wChJIoUm5NgvWn/97bjvUFnwvefLTUEyU
6Bc9OaqzKI7clc6fSLsjrytQe2cqy7ly5W4Ov3w8URd29EoeoFkA2l7jRD59AgOxPhwjZTZXYmDt
F2GXfcDXYPhs5jbNm6FDeDvArc/+/XsAxhVDrrRFgCtn90Da1epAxx6vPqmvsBttsIl+ixtNgkKt
An/A6N0q1P1vvyz9cUWHbgWKTTtPeo1QwRwrGWUfx6Gm+jOS5niX0vWstzZeAYkbtbhFHXC6mX+7
skg1kWObygmHGNvtdJYBIerYIpVUhpqsqvHBcXBq0bI6h8UcSssOx3pNXDss1nPx7BwDZbYqudKj
J+w5u+Shf6pQpjP064WJ6p0SjhkWg311dIb5uwYGaZPK/cPkZMN2QmfFowHcf/p4wt+fV5QnINhx
z4M6QQ7v9L11LV3GmEqtD9JMfaFYZMCmMxBwaku0vD8e68LpA65FJoxdURg0d8+2fOyQ78gLm2VR
x1YcCw6o0tfy2HrV+6Ztbotlnu2Nozezji88JEevDdHgxrOmENfo3O9jAcAg1i9CF/EtupinLz4m
GtImkDGwZudYcdtaibcLljlXdu/7U+50mPXn/3Z+dGMFt8TWeh94mx3hTGr3x7bC2QBPj/abkw76
5uNJvjQgG5bKEbgBGmJna6pLzd6YimzAiw7KpC1wDMLKFBIVDohuCNzmSoR8aR5BzK+fk4ICanan
L4jJpgIgoR18bWiiW7G05bNqTNeu/PfHMKUK1DI0pJuIEpWzaQQz54xl0Q9YCdTtBjJmZroOFjQP
dKqah8Vwwoc6k7RbUUWFbw6y/vDxrF7YJoxNdEOAaqx4k9O3pLQR62PK+HHRlj7eWziNd217Oy9z
HXw81PvIn6qXBuSDg4jI6Zz9gJh1ry6QaHxsnTIsUqpUekkL1TpEioK1N+14nEBKNXwjM8iuVd3e
i/atNTdKQ+gP0a961w6oJawGIrXjRRPMLTwcQcKjNbbZsZQ7s0b4CMXaX5aKX2O8kr1Qr/ovXd3/
KOJOe26TJQ+yKp4QGBysG3pE3dPHk3NpHUDGBTK78kthm59+BxFPOpZCxUAru6+oaCMy9CSZIt7O
UqVp+EbbFnp3w4iEUarJnxB1N64En5fWO3EAKqkcYqRJZ08Q2qUeNg5PMBo4sLpxWADYTe32SvX3
0jaG4wn0H74pfPqz4ynDWm9QcZnzJUkePtdCznCaxIR13jrLUm8G2sb7j6f24otRODN/cTTed+2T
VsdJoGQjczG/yJMa3mkmScrHo1zaSAiEoMHEoQHD5+y4gM5dChFzHpZ5JwedFFp+UgyYgwnp9/E7
FC1AxVMxQWuO9P10rYRJzGkbWwhmDHa6FePo+GYsx0EYOdWVWOnSWyEcRI2EUhSDni2KXigiTzSn
90GUovTa912gxirG5nF8rSJzaWFYnOuryKJKAep8AruusSuD833G4Oyoyl3qY/xdYvacmqvLxfjb
QH+iArBeK04F8P35PUljo6x6/Ij8EBIRWt9Fs22mOvIVbNw2H6+NCyefKhNkg7EgQSEIPP1gAKC0
lHra4HeWjeRsuDheVEop4JGh3amRQ5Ig6cA1xyy8sqkvZJQoE3HkgUVa60/ngtWxCr6JNlDv61Lc
fi6z2Up8TDktV0kA5u3qylFekZnGAVvGQ2324pFyKlmoXq4G65hSsZp73Mq4wXZRBRnR/3hqLiyw
Fb9KhZOq7qpbcjo1Yrarlmba6Os4HWyXOn+tsAdCL9y8csBeOAVOBjo7d9qQFH6MQVMu4AYmHxUR
LEu0zmivVPveZzWkoHAbCRvAQdGROH2hHgPusZdYxuqyyFtnGBoyX0UKGh0lQVsu5TsJPcErg166
3eBSmnQGyKeg3J2tMJW2QK+1GJX2qRkLb5FmjIA1NEM9eyzV71JVyOhYyJ3mp2SaI1Yvmv5YalX1
VNUzitScHH1GFBVGx5S0c8uOmV4+/tKXJgYU/dp140TRzwV4MuwITb1COSVVJPM5x5Q10JJeCqLM
obSSTpaPmbZ55VS+NOiKA6SrSv3mnSInqvr4r1rh4Nss5l0aiz9zYE5Bhz3pHvMw/F5D6J8fv+h6
Jp4mP3QmuAUMjheFI/pspYVpu8C2kYg0nKh8NcXwNUMgc5tUXXkjdUO4TxQLqay5EccszN4+HvxC
t4bomO0I/nH1QTkn11b2GHaKud6vUApav2gbcZfMVuS4s5iNbSK63CtCedxMiVKNuyYHLjS2JWBX
mujXGE4XzvQ1B6NfA+R1xWSebgZ8LvNoyBW+edHme47Y6W6M1G+d1cwHc6rb7ccvf+mcRZsD65c1
wgMCdTZchnOiVOM9sSxG9xOnH/jLXVEZgTHW+LLjYJocIyTi7hajcq5cJ5de1abuQ0ubhhFRyunY
iyanAkvtzlfq2dk6sYxTtIHOies4TRE09Xilc7K+y/kqQwuYy2S9WmD+nI6XFVWsOD3jEZpOQV7g
eSyZjdhkhtVfyREuTStkWsq+wOD5H2fxRlouc1ZgpuonljomQWsb+NBRDMW+q213JCrdG6rPeJgC
01ZfPv6kFzbwymNcQb2AFN/7tKiRyIqIsftSMje91K0OZNgH39r8v7Wnl2l3mMzaDj4e9sIeBrxD
05PDY60gnH3N2KhztnYDAzZKzHKXyfKIZZlEDSEJpelpsrSx3g6qpH2awbKjq9Dq1zKWC7MOGoQi
sLk25ZDxPv3AJmZ+9iKFrS/ZXbZx5vyTVQ3YWy9qv5Erp9ojvh/7LZf3lV10YWWBi1ghrpzyaASd
Fb3DxGqcscs7X0oT+0+8afVtPqsVTarympShevElockSAqAoDO3p9CVLebHDRcZ3Z5ws43uDgfGB
zpS6bYZ82C9dH/txZMaepSTllx5LRBMyBDCNRdbxQMrscIhc6AnjfpgmzS8j4IgcrCXqziDP2691
pcV4JpXm/RguiYbg+jL8WcDmHpnPZTz0eVJ7HBOG7VKUwnUvNetdPCfXvDUuviW6iWvxDxbrOS7T
tmMsbduxw49KEs/SNB5yVNlmKKZq49JbnyV8K6fllpprfSX5uXAsgV4i9eFoArp8vpBV3A3jxmo7
v8Ou6pWT81OtiagF/Ao6wYjVzx/vmwtRFhWwlduxnvfvJEf6OrVj4sjON9uKLBq+Yq+6RXlNP+XS
EgVAxHvBY0Mt7WyJWnUbDmUsdb5c9xhslFmRYCBXtfOhsnH3/PidLp0FQGrXWwyFT7rUp2sU19fU
yIeFzE7S58+NrTfl49KFUMr7sdVuR+pRM5ZH3YC3Jdl1MGZY9H38CBcIM+AuEFKgc4nAOEXN02eQ
8FoYBk2BX6kY9YSwP8qx6EVUbXhjLiV4lybSmi+ohOjFrRXP6moJPkQohnTKj6yaszclKcYfHz/U
haOZGJd2EIE7WMfzAypunbzONVyMgVqON0WKffXQGd2miMo5SJpWjV3UdK4Jl10YFT7xil5yiK3o
R53ORKxmDt6TUu0PVWu+OHDM8BysQ/2TXKn67NI0cY5Z3Ivff1n6xkBWKWBp3Lln121jNwO4VXSx
h9SWWy+DLXSTCRo4noMTSoC2NFANbqor2/fS265ygMCeKQ9yJZ2+rSYnSmyGC37lpeG8GLU6kUjo
YQotoImqjdyV/cacounKsL/KjmfRBagTYqi114pN41kWI5dKk9mqBCo/Y2/dakqLJ/2gOfn3mRr6
U+o0Wubm0Lx3/ayXpqtkdBT8cExrFaR7jNGsjTSur6D6jSojtAU0zDqsydxFSNHbx+vwwmHwK3dc
m998mvNISDGyeKycEaGrplRxINZzJ5kfTA1ljgLbxr65diBcGpBjnDYjiTVH69nNDIKtoqiOspZs
VWD9CaPzY5NXyaHoEETwPn67CyuAzUWdYl0CLPmzFdBPdmvHXPd+GKbGS9uYn0W1FLc2jsL+VA/V
JqmjaxHAhUsDnTsivV/Vbxb86aqbaVTqWWXV/iwk7GHSvLXwE5dz9GfNenypnfH/owwOJRka+Zoo
rKWA0xFxR9aXrisaClnxmMGfSJduF9sTTdwscdBLWxQpvrUifSwO41LrUuqWjap++3iuL3xYWN4I
ZNPnXmPqs7lO6D6ERVPXvlIAMJ6tRnOlyOIcizG023w81qU5Ro6HJjj6J4R4Z4vIySkIsJ1rP06b
4SlS8vlzJg+Fy9D2tlyq+Eol78I6gjqJTwSKS4QB5yq0lk6pAwwKGWGu1I/I/eEUOslpPCFv2aX3
dRUS4dnDcI18cyEiWBVrIBoSSKNDdnZ7armSGmpLaywBfRPEaEL4ik1y/PFsXvhySEtSvqa3oCFn
enY8J7KTWE5WtX6e9QKKuT4fUlzfvdjJ6t+fSDpfNBGIqdYxz15oEXNXDFrf+U5p1LUbZQC7MhHZ
T8zAG5wiawPDIQp++/0crB2hadFfRPXs7P0ATMtCtVFiDstmeRhmXG6RCpXAAirplbP/wsJEImRV
yvr7aj8bys4y5PzrihCu7+KfY1E0gZLK8g0UIOupFOo1MvCl8eg2kN6tUQSV89Ot3+dl0yB53fn1
pFtdwMWaLjvm2DkSUqmfprY3rp1v7wlhNB8gn0E8hi1Fi/TsHSFGJvkwDxTp1By5g9FC5GEzUgcv
UjcZFJH6dStrn5XEWrK9MlDU3URz3W2jQSbQ1Gs51BDrEob6vTEmq9lGspG+2aHRzJsCDUvigbFJ
i8eF/bgKRmjhQ9SW0V9xV3XYwUmOAL+52C+5sIvCc8JSjbZ2TiPwStj4bs+zE7jBQRKBM6f6fHaq
krpNvZE0vCa4l8eUK8qftEZ280pfdqkx/GAePn+8UN8PCSGfssSq7gYX5VwRJV5AQGalMPw6be3h
CCiJ9E3P8a53qRE0y0bKCHMOPVCea5Hhu5OG7im9F1JXbhAaaWend5vicjfPkeG3KRoTQbQ63Sch
C+B39+I6Dgcp+QCNdjwwThdsa4d4KNTY0KBsMs7ujJS4N0q5djNPdvH94+l8tzkYC8YLiMSVzOuc
i6ug01FaPfrsfqqF4dbWKutr02gPvRSHgSh6rsHfHm+NNMEAky/KlGpP3021igZTS+aQglIh9W5t
hs7POE4GzLdzlvAnRyvRPfh40Hfp8YrBpbVP9xmE7LtKB0bVjYI5FIPKEdroctr6S5UWftMkvT8D
1/EMvIbu1Ui75hCzLomTMJeRYaKsfDQWHMrBp68rcBju2yQ1/Taupc9DBFBtlyKd4alRddWM8leo
dj4a3xI5U0Ir1ufZ5LZqn8v4wUM7cdBlddsu1m9qDMpHl6gjfZRtSI5uqEYq6XmtInNtxKl0rwjD
fsJMpvip1gXSB4xYaD4cmWUFeZZ9vM/ShrDXwTrsVs5iBZmKMJ4OfQppylU7GbikFXYidWUJIT6P
75f+aYpsfv34K76vPNPwkE3gPtTNVmjZWY6qxwYBGx5pfhUl8g1UAXV0nckoBI/ZpI07TnZvBKR2
1bE3GrQyrdloUleaEqvDl0Szit3HT/S+urQ+0UqFp5pFqnreVJdbPW4oTwpkw/RkDPioWbtJtGiR
AlQYVRoey0JOUrYgE1z84fM3nXwHecgI+zxvSWWz9Rq82htXBgNfuiai3MJfJlmXNwk0hMxL2jR9
KGs5RzNdM+dX6t1G5Xao1WeBwOTkeVYtVLDyTMcdA4Pmbp8so5NgM2AokHsg6v/4+J3fr2iEO5BQ
h7+KJAuV6NMVPec1jKu5rHzYf6Y3CzXfNUUH3mEZr3W63p9NMJBo55AK0cp/x1mtG3ghEYokvmo3
/Ws86CYELlPBmAdtP1cmGbxyTlxcYXS5yBHWUAFBltOXw5MuKlYUrK926Rhww4ORzZssIDCC0zmU
jS/VtuzG6WIECwCOXTmHoRdbIvkb8PWfJ17z7S/v+R+impsEvfez//zv++qt/NQ1b2/d7bfqv9Zf
/T//9PQX//s2+dGIVvzszv/VyS/x9/81vv+t+3byH0HZJd382L8189MbhtPdrwGiN7H+y//XH/7H
26+/8jxXb//844foy279a1Eiyj/+9aP9X//841e76j///e//64d33wp+7/l//o8mS+a3d7/y9q3t
/vmHrv8D5RiTS5hInGBuPQLHt/UnqvGP1ftrldXDxZtghNVUiqaL+SX1H6AEaQiuqQla5yvIoEVe
gB9pBn8PtgBxGo0Oetj6H//70R7+Pln//ipMxb/++z/KvngQ8Pjbf/5xumDXxUo5H+jlinIhhD8n
WVtO35pAkzEertLXPh5vhtw5FnXlwsD49vE2xIDv5Gr5ezCArTg5Uh7Dl/TsNMz6Vu3K2hi8TkjF
8qlIK6U6tKXyS9RfUBVRq0lVbhGYTn82S4PncoFH0hAobW/v5LaQCjcuKEIA/enD6lGy697YZ1GU
tg9qbdjlrqSVF2+MJSulfd0W5nSkDNbVOxPWAT6KeS3us7hTb4wVkn9Xxmky+yO+J/UxNuao3iy6
msf+UNjI8KjdguaBIslozStpswRZrS6lPzX5+kuGOiWuHhpatu36rntIOkA2m0HDCufQV0WdeTlO
UsVOH/Uw9yp1uJ+jnr/UTeWQemZVVK8OrMPaFdmiSV7dWrXuNkPMVKR9qz2kZE/YJWUj7RWzWZzK
hQjae6OaD9HGEQuc2EFOueI6W46l23Ga5D3FK9H7TTeOSeHRDsjqbWkKpbgZKiwKdT9HjcF20wUV
073qlGmIvy/yY+5YJX3m2a3iNNt4QdPRVUZJnrw24iPSIU8dC02ePvoy4iFQ7hcx6C8p5jGuPkTS
d6SeAkWRHqvBMH0uwcotcWDzYnWQgjEJFWLcpXYxPGhdbVz/UhaWK8wY0pZtbZOxD3SpVLxcoSCP
Imjkmp1x51TWE00O6ldh98WRKKzNcsQ103SuFKtf4956Nuf0SSq7LCA6u2eNq7dtpdpuvpSPvRVt
hlBHSlVuHUTS5X0928beKYzQTaLCAFfnRF7GM7hpUh8Ssz84s5x4w6RuNFvGuUnrtqLACUwyEi+1
pPthGnekJ6OPLuqOoK/xs2x8VLX4mKhxQr1C2tgd2u91B2xj7Tv4NR+7SMK/wrFzdTBknqLUh1HG
J3UK2x2yN+qtOhlPesmVO6vRt7hVD7SkbyubIlrWAoypl7DYKmW70WvjwR5yP536akUK3A1Kv1ns
5gk1rLtsaaRd1XaHQUnd0EY3Wrba3iX+uZXCEfyAcdtKo3Cnct5a47xb5vJeWXiCSpg3whweDDV+
A5noRXHTPDf98Enr5cAo57sZsK5b9OFnrRuOsh7uJD1dAtqrI/MX7idzCWFddF/tXI5drnSAvrgJ
yhDGeLbEE92YeGo3u2aEp3RkTbZbdujhU+kwXT0r8L1gn/h5Gb/oTSQhqdLfD/YsPKsDFQL+1HfQ
Zysl5y+F5BA0xnRnJfVq9t6+tZOau+jsg2EI04C732/yZRMuSBsRztxWSvFsZvhvGrVzHNXlplyS
B6FGgLwVyxsW+Q61E/C5s0E0Jmf6pijT0gsrMW0AfiOnpSpf1MqBLGF3+CItLZlo7xpm95UHvVFt
XgU5zR8OAU0tx+JhSeKfTd4+hYW9uIozbJvaPJZ5/9XUpl2nJTXRnkSb1Gi/0xkdvD7U+k2vYwc9
i1BCIk67lVDBtWZeWs1XsmzdfoehEbttuOxTFNduuqpe/NlMH7RK6Funqh6cIuzumnRI3aFedr0k
aNjF1hvI2k2BCTka4tFTpXTsxMkkzjOMhSSdmnPfNDbmRMuNTnvEK1SxIEia/YySrHMRUP6yZLPX
KUt5JMl6DR3aq7iNItpbvSFqp7iRKlmuIxkbQ+8DY0oldygSHHmxbkAoJ3FbS70fltWjt0uObSxX
24QmtYZxizdbduzmvXOvt8ohnrV9BK1bTovSzbDRkYfwsc16yuE1O5Ss6zENiZCbxBi9wcg7vFWN
L5GtoEBjoRcFTb53RajGG6s2/1SM4ajSHH4IwfUGXVWqQSqs56k2rX1aj7vayPawCSbC2BrISxPY
Y73HxUinyUnTUc1wE5JiZXlCy8h0147RVNbhlrTAa9DE2ClTujcL6y+YPMIvx3krgRh1ByvKAivu
NU8LY9yJjOTHkiurZqTq6s5UrXlFF0S1uqFlN93QyjQ8XR/SfTlIh8meeVJiLJz56kz+EhdhvMOI
YxNGVaBrGKPrafiYW9GdiV5ybbC+BZVIsaoROXYdwLlNXMum5SbPyXMhO77ajpZrjuDNGwMFA7WN
7lpQAPPcWIFZxFPAJVHesdZFoMhjo9xOOag7ZWylexmale/0ceRqeVq7WoU88jBg8Gi2B8uR6LCE
oeGmznAUNYyUCjvBxrF+amPGaUCjg3sxUvMA/Fxngyar93YpHeq0lI+GjcZZouNi1osp3tF8fYzy
5pW6960olGdcH2iGCmvbUA4evWWxXkrI8W9tWkh3JQV5dxnzWysXt2W8KjBpCyawxryx2/q7U8XP
6ij0t7nIZeTN6nvL7OfHrJ7z7aQlGy6/74slXtEqrl2nqOd9Ksm7UM2hIYXVLu7x6k3Lyg6aUexL
U5Ld0Aq/z1O0G2vj5wBy1YMVY+9SPa4eBjjcR8WstCCDr8UVWRbPGHA3254ivtfnucZE8ZFKefpM
s11x+yEOaHBP8FirJ3VVfNQT5XYR+U9UBduN01eVO83aHUmT5RZAnD0jKWu8vPCCTEqDa7bp73un
jVROuqaEble+lMRqXlW1Nhs/I15w+i8hpTLPzKzcLWNDcssinA9WQzoZOc1eJnDFKis5pqwNt4xk
EgErfS1pke0r2fhqz5UTyAJvp6p4lDieQjCN7tg4za2KCo6vJZl+IwMRwKgILV8kyiW/0NPdEmcH
WySPhmhubav8ZNiJFihzZK533xjQQ9efFmcOXQ0VQy9a5PyTbS6vxkROOQ/6lmpRwbeUk50U0bZU
hqJ/rNsqPeqqdFu1lePjd/YasSPcRJH7G9NJZ05z0wocSjB/jVr+o58mcadMyZORYLUYWoQ8ji0p
X+gZbcrRSLZ6JSRSPPN1KQu6gsTamy5WBc0EPnstzdq91nTbdpk6ApZsDAY53GedFthFvNfV/h7g
DWz+6ZYVrt+YAyBwM8w3uOYWrmQ4d8hisU9mW3hQ0nsXtDYhs2WhXod9gb4cFUyuXVEOfwk5DygO
IiOGFoHmZN/MTLtfGuc+7ZLnatB9Rc5vm1hO3ajKf2RO7UoIf7iRMOWViLwjLX4AJ/LYLcUWDOrX
acl5XaILArnY67CydxEp/NbZiUCgzPjC2wrXrqfvw6h+xo6yof87HotGeXZYiIUqNwe9xxDTzkfJ
pxGY3BdFwVJ0mgEGQP0KBWFy+yVU7wQPM+3TJiIo06s577d2M1XxY2KnBdeKLVmTN5hj+ZaMqpXt
47geVC+b8+IpktVsui24eBQvyYwi9pvFMI5VUsDMRDa4lFyR4rq009HJKL9lzZK9wLgQQ+3O8P4H
YP2Odtv2ukxICEXZS5uWP6JbZdney40WOlfS6NMS7a+cHUYYlJZVagaxvrMsOipVpi+PZU8UwL7B
n6jCFyy6m3KIw8ibE1jYHt6P7RW3wLP61zrwL0lwQNcr648y72n6XjUd5kua2Xu6IqSEBEjSE3eE
j1d5uW1nNNtqh55NShFB9VKTzoNbEjMC9JnhcYGSyj5BDh62ErCDr9l6HY66UsquVXSRjxC3nfv2
LAmZgHAxjrHMVV1oGWAgnG411V01Lp/7RkSVF0nD9PBxxvd+VslsTcD4cAopuxvq6cvVJZr/+WAh
X1M0+ZfWcPIvg5zvpELlFpZmyfpq1pl9TU/rrCTy62NiWET/hGYNDKLzAnEmLZ0WyaPsmSDMEx/6
ovZZqxW93TTTVIRuow6o6gkDlKBbFIDF/Gm2JWM9X3J6urVzjad9Wsz9e3X93VgBPAD/76ykCgTS
GCS1ARzDaj4WVmkfp6yVblMS0AepqqRbVAZCRIrH3yxeM/SvogOVhF+SEtQNTj+BEoPmdzSULnPU
Bb8P2O9yXJRLE3mamvLVG2sx7d9qPCLbD6p+JaVTUVg7gudKtqM6NZYV6pHf58uhsHZl2Ae9+Prx
2vr15P+3cswoFLwAn9jQcmjiIjhz+mbGqC1tYYnCVz4hCucv+/vC9Let+/3P4YDx5lfdVR65NMAH
yarn2TsO/c3Hj8Bo5xUNwJDwB4C0Y6VBmej8IbAdRng5EkBq4/roZOI5Dgm/8DSHWWOJ8NMUj42f
S8YBJ+D7qjD2VcfRW9hJu5tztEYJ89Z7GYvZGrVoT1hOe5is+Kcp9fsQi/bMK7qUAEpo2aPa4MWj
tHlKzBq/dBWAabvWq61u5mhWxd7SmpuWooExi0/oNh2sxHyoUvQkFSAEkrjrGnXX5VXrmlKzR9lS
uFXaYRYKRqkbbO5rTYNTQoh4Y5sQkEjiY1SIx4deC782chjgJviJkt6PRSuO9mDHICHCu9wcXxoD
v/qcWTbm4SXsx1e1nV7loXoJNfWA2u1R4nT1U1wbrYqUclLq/VBItTtJznM0qj7cc18OMfuG7SD0
aS8r9T2mVdaxte0fyMJulq7JvTGiKgWKnDAkTz8pcXFX6diCJ+O2texDoWFRNJF7O/KfY1h/ijvz
W1KHN2MW7RAse0qE4/UD4jSG2b4WCsGh1rwwK89i6HuXivkGKdAtYjKHQjK+EqGRNUd3cYGAt8o/
liKsY6v+ZbBIVlIFD9Cq3kS6tDVi6UfG/aoCJuOSHN6ELp45pzFF7pbtmIyHEBS+x+70JRF+Lu0I
4lrVBRhqeFliPcWa+hWwjjf2xZfFEYe+0HPXlGHgV1O7sYDzxpWJFFa2F40Kvst5LSdjHy0cI2l9
p87pyxgla2y8y4Zxk4TDt2J0BrfXxJOWjJ/yNHTrQgtQcf5TMq0dZm7Er3zYIV/u2zZ/jiPlUOjg
lLqh9RZ9GLkebCE20VKSy6Rg9QGse1FK5cEkTPMsOf5EQPl57FAUoCJXe7nMKlrL4Y+9REVh7O47
rXyO+nnc1PXUAg5u8h8lrYxNIys3YSq2i1oezaIPhDyuVopy4YdScqMv1mFyloHGD9+YRtwS1NQp
ltjeSs0sADR22ypfbmYDlX6IHY9Sr3V3JR641BXSO81ujyTC91LdsuTnwt4g+X5IzepIanpwFvZZ
P1vppnLo+ijDYm1RoNECKVKTXVxk830mqpshzbbI2i0UKNKhc+Ux3eUDGWbfEvRpy7zXG+mzTnVs
r9e99Ehx5mcKDBJevvQCOhiJgM5aiSaLJxdFt+/ZbQH+F6+d0z2bRYjvzGxOfstcrP5SnAedN8/C
cPFHQgpZ3Eil6XVhds+8+lDnWjdGZcszl2lw0SEY3FpMppc0xH0om8iUBJtAz5Nbqw13uVjUL/O0
pPzF/tmpuOHqOfQLYxAvdsVlCECovGlGJ/QEYSLI0C738260kSrpoClP9c9QNQ5lj/JaKYk4qJUl
c61Gv3Vi52ls+xepHZ/GuPEi1EA9CyUvz9IokVXsdhJx/aveyPVBquPdYpcjtQg6hoVzW6VzoGj2
MyzUIIeNhDDYInloqLvmYNzL5nBnTNFrm6lur9TbRp12SmFsq5BIuqVtFFJrBF5yl/TKfegYG5WV
0ojkm6i6A5JtgSr1Kw7Qg+KwAefqlXN238/J96JUghh1+CTXHyYTOXF7OaJcZ7hKnm9kR2xrW3nt
l29KrLwg2ZgenP9F0nktt41kYfiJUIUcbgGCURKpaNk3KFm2kRqx0Y3w9Ptx9mZrdmpsUSDQOOeP
Febig9sIo0BRZurDNAcyDhzWg3nsdrLFltPNY9/zC+d8uHJIaQ87WI3/1zdm8nndqDf3wlqDuKzK
7ZR5Le0GPkT1V9CiS83GfE78sWpfRVB6L2quRiBhLnrE2ZjD/1mYU56HqeyfTKNcDmsELznI+sNl
N+TmX+uPKCjmuEexlLS2Xb1Z6HhugMh/JsM6bZpU3Tqydt5s/KOR2QML1Iu3o4t9mk9bnaGSH6cb
4rwwsRbH/LdsgCTnYlIAnISCInwKzceuZlMIawjV0kM8TEZv7BXb9tiX5rtna+vFhIjOwDWDd1Ua
Kq0kvdqCYN9bW1kiInSSWLlw7BhnnWD6ndfucK6qfgWKNAO6YPI6I7B5tXe4F67zKtrDIOTJj8pL
q003oaRlirtw25ItY7taZ/+x1HpIZ2E8hHN4m2aCXDLWox2aVJkUxKzFuarObW65MbOABfrBaFvU
48cknU/8LYJgzLqOvUBSXuQPhJ6Hw5Nc5udVTw/u2kLnB8HUfdvr9IeO9/lgZbB1ejAAgZsB5wye
wGz6GZm6S5agFcZvUbghfXQTmKfepi1eu+GnOff9WZfuZsVFyHr+Qs9oCdTRiPIKVuX+tWAd9tKS
Q5FWg2vpWPqtB6JYF8N2Wd2JiD65rZB4OGnFh11m1xFhp3HiaC00aExkNTtJFqWIdZstZZJn7vKr
LNxvhcqmOUbBbD1N0T1RKSzaHYWg2T43ACx21T1uZV+ai5RxjVn7EfzER6S6edCtzvPaz+O+yzL2
rnHuO5nyLJO5Qg8RQB0FQdd1k+ozJxjjqVFWnu2GkE6Uyg5NsPIu/C1VE6S1Fv3L0jfZKS+rh3uC
Y+yYy1NY6NI4ac/RQ8LcHb1o5ou3ycjH82iLTSXRVDbPtVq5kStrt4Bb7cI+qx+4Gae4H5e9K4vb
qpfgEBod9Qfj4xI6RhxudoZ4py3TirjORK/9ISyMOulKY/5ReOMLFqAOzyYHYKln/5mibpFIHUSf
xlRQwuOUmfuvJQbzbWvQxKWrsyXuUl0bO0uiKkjdfjDTsSLxtxvCj6HrrZh+9TUJxranm3SpjpHd
Bgb4ZideGUVEHAxbeCpmT7xETVu8mysZE29RhzUd8WB+ImKAqopycH8gTBgSNG3Z3m7cPI1Aug5t
FdU7z6H3lBjg5VZZs3eot2g+uvQSTkfPXZ0D68NQAQdSKbSz3LIkqyTLjhrJbZpNYKRLrh9ahKGf
8GL+btnUK1zidhknAwjCzDLwkToK3zj3r2MwD2dMsX1Bzv0CUlgPs7tnxK4OYQfe55iX2uu/uDRY
YKOnStl7uK/TuPWHalsOVi4pRwzmaj+oOjfB04n6K2E3/2qvoLIx3/ZV0Pag6p65nEY1Zoec+/L+
9tSbu3dsLS6LzSHaGnUebzBiFziiIS4kVY9lpbudO+vthI3iOat9yZUXMOiB19+6YD2EWSmfiXTE
8NNYx0BH9IuK/gQlYsYEL3YXNW+PPCF0OlpqTI1hBtIe6y/e/s1RmXO6FgO9U139NeV8OVMk0GTZ
8002/a64myQolojzWf3Nfe/Ftw2MXNl4ttvqYbbnOQHxvlHO8T1U0YYR6J6WXno77U15DAuDzj6n
i32odqMD9GvU3IB0Zj6a7Sjiao7OldHnsFfT40Ayb14bVA7I+ujqaEjIjzwsbqnTJYfSg8vgbViO
x7wt+9hQ2/YeWtm7m/s0IbX83LGd30TWDqnjdbx3KfGyoB2YIe6e51hKZf+aGcLq+D5ROjPaQSJn
IAir0prTni5prjUxdjc1w7nKzRFMA7OgUTu8jSJzHgOFv8nQnvkJXDmdKXLEVNYEcW9HIp0G5le8
5zkr9ID9CTKA4LNgG73gxFVoEQEOayLbgN6BcEuE2szvcSwKbElwR3/KSoqDAVxxnVrnmaT05alu
Q+fVnI06Hpbwhve52XuN2/6iJeNRL42OKYc+zI6xPQ8tk2ru1e9DVH1MXrnSxlIpMFP3GmTmmLTW
MMe1s57zEfwXweEvhLx0DJkT+pIlDOS1U6v+19ZDTwbO8rOqdHCuiDWJpak/2zpjWdjq8qHJeY4y
c1iPHnjAfhjXPskkI+ucw3NJu6x2btaF+8ZRW9zo/LZmVF4CiD1R+Sf+SLLgnm27Ruwf9KnzH9qQ
dafNIy6SM48pGxq6mfZtZXwgjn3u9Mjl7vd5pBI/Xy3wXxlSXmT1L6XcknYSqTTJxbmLmKbDYqjw
94SGARQzi5jm7kNJvvqnQuiq3Hm89cpE+G7+6jhavK6uN3/4emr7Qw4Or27a77o67qfW2C2TyNKt
ZZxXK1ih7/IyJwswz+BJeVnac/ZkzVWqdHRgvu6Pm1M+Q1/GRSev/jZcl7FKa6N/US5cNbDOwexg
tsbg7uOS0T/8Er2Kp3b64c6GTvCzJcB45mVcMmO/kpWfVF1vJIqI472s2oy6tB6P/YZVJ5+bQz7R
iuVXW8LR8qUtWRHqaj92tnuxVHcGWfqGynBTDsS0zAM3DX3e1zPgJFl7vY6NmaqlYhlvyKMvSnIH
dLp6FW334MB0NqG9xVFHeAilhondw6MF+fg0TPZ4W9zoEgVj/UIapKCghdkhC8RJD/NN+DnJBKxe
A1TEENOmqhLkrT/KdeKUzJ3TQk09ijXCpe5a/EHY756ReS8w7wxU7jT/DFBZxUE5UnTS1jnfcvMj
a2y6QNbpZ2cUIWo34Z7KcnujFL17jvKCQZ9KkXT2wi6e1jbb8/icPBl1SYl8a+9UQAJ+RjCo6S/m
DpzRego43JOqKD7NjnEx0hhvA696cNasSYkMIkdUPfLis2PuSQQGbeZfbF87exsuPI5K+zmX0Utm
cNmH4N9oWzIJqug5WPw8LQePWahTeeIarOhe+xS1q30QODJTYc7J2k63Yosunt81p5LZJi4wFiYV
ErMzats1rXRenXl20Y6NU/TXKY1bwySuNm9MPKv9cqR/GZpqvNUd2IAOPiZewawUDjJINzsJ6Zyt
FnrJcvKQh3f8oPASfRnczYsbVjfE7sujzpsQEJl6P2dWD9pQ3oGgYPR2wKh2oqjMvAzzCN5d9OfV
5wXpkpXHW3mViRxbccyVvR5xUr7CbhixO4HDM4Tss96f8r1ZGc+Uhp+UoZtPHNd5rPE5J6vh8Pu2
2W4sYDL7uYwnU79Ow4i2IpdPQsjwTXuI6Ox6y3foMkocaabFu2Hr+IblB7Lu5ahC5Z+jGg9Ch2vz
OHokuBdtdrS78re7tcufjmKQeMb6dKYu+reJAOwckdcviurnQLFgsgX9z8YhJ8ns23TKfeMUNDNJ
PXOBz6Hu31Dd/KVFBfsIZ2zaNs4XgaZt0oeTlSxQ47KYgzSsFig94u42LDx0f9qxveQ3UbbEnNR8
TZNh7DFLPQXropM78kAu92u4qCtXqNxpvzkuWh2lgu+h5fHi2HSTe9lQHwaOY4Dna6Wzjgm7j64A
tb/MdRtplwrfV2X9g29UsdF1JyLcboWl3SO9zJ8CHPDA/mukpRoH2DC/TRbP9g+EGt7WvIJ1EVt4
jKg0jklzCJhBh9+9BDWfCB6IGfWfpOveQKqHpO3rqxxIza9crr9neL+9oOJHBG5x2vwNjyAhELV2
wgTJkNhZyry0jT7UolBxwQR4Lmar/SNEax8m/oj2q0+FE4HRIXigrTd8FP3yWhdg7UPI1q5k/2Qv
Lp9kKxeywfr3YTDf1yi45c0SL2Xn8EHsZZd5xOI4rv1GwOZV9TzQhimeob1/eROzUORVl95Z1mR2
hjUeVXmxlmlxYr8WIw+MXSTeYl29vv6Tuzw5FBru6C/uuXsYEZvBRHxUOoDMRDEi0L6vOaFHvNOs
XebzLF033ijriHve5d/FZFg/yLV/LwbxuhGLmAyV8Sa1+IHD+shV9AhH4R9WcVv69pPh9xQNbLjs
HsCJ41IjUjZG7pGIZiBHNQkwGhzHZKTe0L/qeXwXKzCPIYfnqhSMqf14qYb80THno6r0eMxE1cUF
iXhZZl1wnTyGkXxp0etTh+N9uLKZktEomgRF74/W9EBaxbXaivfAhb7qS713u/W0ZOLLDZf3qjIP
foQoq3SaT38U1YdJU3E8a3NfcGEQ5s4k/vfIcn3e2nE+VQ+LatfYAmbkG3erE3kD38PS456Zqr0z
tbdSBfxc/ekxoMqqZsVoKhPnS5fYg98lhu2CoYEoLd4B2vzq5+gflEQ+k+eIoZYvPXbH1dBMHlXf
7WcRaf4v4GzXm6+6Lz6GYvvLw+1eyOCvaJPJRJpnQ1rLLgMhC59roV8D7tyILivMGpbeh3o6Wqq6
+gsTpeGNtOwsBnsgnALzF3w+i/2+GMsbi2HJRrQ5TCzhbXWbAYhJdHsY07SZ/PozInU5HhzR7WaO
IHeFYhRkzaWO3wzpaoTcTm31JXL5gHhPE19f7nvbLIhbn4tdu+jb4A/NvULgCQjhZQ69zyFCyydo
D+Lp2k1ttNv8Zi8W8L2u5A9WERDdvXsFwXB07ASKi9kdx1/eMn4LvOgHNqyNU3ExEnejM4gN1s7s
HY3x03nmKN7ZDg2rwDa3kNU7djKPpS3LrqsnHlZTP0B5PeYD8JQzqgaF1BK+BN76Pi8zed5C/Wxq
s4Yncw6mn53R9KEL33gRdhYDfUbwl9mExVOxaYwqyv8KFXX1neTHNlmfpaGany3Ps+MpQH3liWFK
0Cuc62j+MLv8rZMsrdHQPFCoUeL4qt/c1c24IdojhX0j6TSZl8C+AovOj7k5PPVz+ERQ/sXsDGdX
iFIgytPfk+QIKJR4LVrzIFx4wE2HDEyDPs3udh5qyQxVwAFTs0I/eUdy3daZH5PLW70IbSZ2u5yS
eR2Aym2xI5k4iI2wNnZ5z0aBzNBhC87jBYTGjORxMdCaoAJ5treOKA0YpEfTaV/pDvZ4WebUhFss
BE5Ju5O52fRjhQvPlEjo1/gi/nX6NAeAM7drONCcWx4VbrzK1nyRLm+6uLZL47wu2R89In6wh635
vTSW8RhMvUiUGaXWnF1Q4jkAoO36Ql0dMHakLt0Y0U3OTp4s0owuRSecA92slF6P5RWzC/BY5oE7
lpwzKy1yMgNKEEIZ6Ah7a3+Ps4Pf7a8Zd2vslkQnrDLQjJwhij5ZGP0HSln55medvK3CzG6zYXVp
P7Zqech8JBT0xymHOUvN8TIFdXHJTV6WnJyHCUCUvVzvy6jk7GGM64bfnq/cxIHve3CKKNqPnePG
UK5bswv0OD6sY/FSLuaWDI37JapwPeKAyo6MfKz55me7ZN/S6PzT4Hnv24DgFDXWEFuh+IOrukyK
EcCp9uefW43yYyv8W70QHWvZ6gNZw48y8nVcMUDE/39keuJ0ocz+NHlvpZYarr3PMGK6lX2EkM8P
lkHe0CTvHsjV/iVyy+Bp5df3p+k4F8sLHbXO6Z7wm/qO/TeiRO9utWPDLsTF0Bvnd4jsykQpEgfW
8GMglh+Ov0vNPLysjr2dqUV+d9nh90gO06He2hSmEHWkxcSu7KU6DP9JXMDFZIYAOQsctgjjsd3E
vN98zRKq0caIyDo1Bd9UHXA4OlWZKhAdVHrMcyMWpZ0yXXSDRGeoInty3TlPAGSDHZop72mypv6R
VCSSS8Z1jKVXcM0sEhKG4skABts5+QjC7awaVWbd1nYSeCPvBsR4SUuWBmqNfrgOc/vudx6taTON
hRUZlELU+3EbJHhrPnSJ75fwO9Zk2c3B0yXJ1KNEpxxb451I8lnLG8Ydzz9LcvOS3BpQfd0R7MKS
bKx1fxzs/qndcN55md+l2zAi3iN0Lpl85zZQwhVz4Jw0vsq+YAB3dLbtozYcoliXXrPHEhX3FoiK
tlhtAxbCnTLW1G7mM/TjD234v2kb4XYNuiHpu+jdHiS3VfSKfeMq8nfwh2ukGvG0IrLdqTUajpzx
NRJN97i0lokmy2CMLdzu/svUeEFsikTgxTLAJ8NGgzucpqgHzWh+ell0AAoHbvLEY4svhUbwwIsD
Yzo1Gyo1atkQfM+HsYveyBspgVLsn8asP+7WP+2zVPisSQAWq8qSles1IYfKf2SF/tTzxhoH9L40
obm3tug9cOTrzH0b9GrdAb2D3kbp0vJ0FoyTufzVFJoadLd1KfEJqF13WbPdcE2GrPtArJJOuj3d
a7OVNr8Xx34ZF+uhJ1cCiEFmu2id8kQ4+qlFXxQFpBu4Tqr6sYu9rn4R5EqlNYl9CZ/4H2LZJ6zE
8iAy/VzPs51QXmFSLrYIfqRIh4jwuC28ZCPiNK9iOqtr/eU0WGoKbe0cNLPZ4EC4LQBPvb45xa/G
GYh9UcbZaKM0NAT1gNkP+Oa3TP6dVxZedqbCoE9z/M6ribdWZK+JURbHLnA/56546eje6swcs9XQ
XHLAU2nLMwvlkW7KX9a2pZ3c0n5TQEgTpGv4QnZJEQfT9Fj7JsrO4rqADHDXnFhZDl5f/go22cc2
WpKTWILj5FmoNJdTYbmnJijImSmC121B9yTt7jJla7sfkF+xPW7IMsrqr8jyf73X/DOG7ZZ57pV5
/EddiovV53cY2/nITYGuNMhoq87xIV03A9FKUFvzA7EUiHc9hj3Xnt8J2nhm/ppiu7D2LBuXqBE7
HLt4boKu8/fV7IdcGFDfpDa3q+2W6tGaVuC1Ruufg+2zECg1vHh5n71yRsFO13NZJ6trnet+hJmf
kFeXTt/s3MoA5l9CGsSMQIlUGJP/Two7f4/yMd/X2wBAZ08TyZBmM58ys002r3NSe23f7XLb0Mta
yOSge0eFLmI2g37nEJC+a8nC3dl10R6035u7+/ZOUE2WZFnwneXz8Nq1AKSxIvwicYQ3AzhZgUo1
xh58A/y6Ve8kfrGdplEj+Pa8gJIU1DFLEuQAMmLu9cFxzV8ApSNPY3EkkHm93hPieV5M68BM9y1F
EF2xVH5uLmyOmZVPU0E9B69RiTQtrEjXUGleuOZLmdvezln9hw2ZASqIdIX1mdwAjXU/9q/l4BOI
VTQ8ee4cmzXyZ6c3/th9Ge5aH2F6JJGpLV7fPRW95TOKRAek0Qdz2XQa2Bs9w5n3PbIsPencfQuy
4jkLGOLG7RsQ00utbjDwMxUBv3EO8Hdff5wg/6OQse8MGeSntcAWUOUfweqeSKd4lb13nnuVkERz
PybN5qtt2JZrebEXUxwE51OMlr6Me5f6okhE38wmGEBkCVhkhn9yYWS/q42zPGrtYd+TmQdgORgl
UjofVyEJEWB9oXx2xcpHyKf2MtfFUZgk6t37gDA/4IxHD012zr3cyq+PBfkD+45lMFFV+GkYxvvm
91dzDeZksWH5GrVAPvpe4nULDZ1ekAYbBCyVcjLu53rceTYbxhY9MyXsYFZUXBbOK1kcKKZJfMuN
9kfeyu+hbhjXOqjB4KHZ3DjLCSuzap5Zd7qpTtlpIAJjL4VKxcZbHeBdxXnlk83oQXUyh9LmisvD
oYEnscOGV7o7njdjTout3VtTtqSTDeXbb9G2l4M6raHTpHzv52olvIkEK2p6MuNp1NXZcJ0fTYtQ
VBoRhkGZ3zZH6UdjrX6O5fTeYTs/TdiJwSOqPCkUwey9N72QVbuPBCmOQhI4rNqaJ8V092NfB6kH
WgLn5/JKzdAbKD1cTEt9bhV90ah7WSMzfr1daAk8yW6zxS0xLJdqMva9use0rHn2SpSwuvtsPhHT
qISZ+1YJaz/Xfoaqx13+mMr4sUrFJyYvnSlQ+fGaOSQCj2Vx4Grg2QzD6nNxzXtq/vTq6hYjQys5
lGt7g5JHHbIuzPYt19fsm4tXIW12GiNKSMm5lUXuvNh4AKa4lh5vG+jrZERolSxjGcVT3n+gPH/w
tvsUIpm7u/BDNqOCJmNdrcmMf6I6YIoHEAw4p1XtgDtPoitsxF7D2Tc2/7SWTCpK1W/BbD/Xjd/s
ykjYBzWRgjnNNUAJ2qK73l21guVeFtkI8NubyOgM8pkPqDFtHRf8TvmF736L9mUfoGgOrVEGV6cY
MLJQc59n8TxY63rRbpCDrpL7711EcUe7TFWrnYPifU1I0Bntqy1Mr35c/Y4fRdM6rhkjp5O6p5Cm
fFtsAMp0qXGfnGH7oyC1vHZKSo1Fm4fGgSOvsUMV907S9Suwg7VLp87q/dTy2ZpSb9YVd8Pqq3QL
Scy76tpo/mrFbGMMPcf3MPGXPpResMo08BjuMNrUPJAyYsxgjaqqv365VO1Hu/CUxw0TvLmbrFKp
v/i+eelbKMKOq+Vu448RuFVACH4AjnL1czXd/zefEF62zlqv4M8Y5+N2sAznuDQ4ghOwvz+ucmxY
nOpedCGhfzPdNc3DUoR6PEMM8cXQfBT9pEqEz7X498AtWprM34M1Vev3bGsdfi+ITz6KOaOU1+VJ
4GNhzycsliH1Rc9W5+7sramJK9LBmliV6A4LVov10VQRNbUh43p78OfcGVIUwQ6CnHxAshGyL9WJ
NYrafMWWOx3sLFDjXqsirI68PReu+2bOlP+O/hrc7kZyMqY2M1Q/mfrKLpHoOykTEhyd8RyFs/FZ
ybI3Y2xD7K5FPfkmYEMBCGfIrXOYnuGEdyUK+9RFN1aj2OgzprPR2Q75KpD0Z3K23twgi8oUg4e1
HbRojYkIJqnKx94PjOIUkT6GdggbYPMHTKZYDgXYDCqjyleMuMWsegc0luDr7Ay1TqjOIuZhvHr4
pppXafg+wxV88fLcNTDTZ+miut+JgSDGc+5mpf04B/jkwEYgPLK+AhipR8cwE2M1Fy9drFl/g2K1
MyNX2JuPhQ6Y6k3KXcCtSfU2Xyx/9T6nfJzX1BmIkkYBCAH8bI+GaBHTVfM+zP0RQrSQFnKKgXZ2
ddeOnoltLUb0MGLNWPFU36k4dLUd4PNg17CvFop2/eILzNtHmZd8M9DFiF1VH3bBA32SaERQ444J
l9Jm9V96up8NFHAhHJfAU1+2zO4P1Jn5/F1jsF46s93sk0fievC0+bTRHjnWEUdHVqfnY71J5KOm
loCrRoEaIC67jOMDGWHx6tYbMIxZ+/17O+YF8RMw/t3jYPbhpULf84dqGqqfeL10R4iF+QHF/mNl
Q0DGvAVRnWhDT89N38gi6Za2h0/01ul9MzqXcaFG0AbUR4MNHXsbVgyw67PuG40xLsurPan9Ahr0
TluGS8lLUYA8x0sxwc2ij2gZiLy8KjX3otX8RjFi/S7Jc2JC0f/JMZmtjJ1LDrL70XvaHPdsalH/
aNdVuWC20YJs4J6rc2s4yu4wZP/PaeXWHggW5LiczQWp2j1h16HBy7d/GB5OhrjcAjwexbwg1Mll
qKoTqlIW+MpuBMq+atJUjYYlzgblE6fp+cVbXS6Icxd7NtY5trPZ7s+t38z/cn5u/dQCmwC3FYK9
ZXQ7QnSbAroKd6b7JsE7BpRatUc4eb8aG+aIkugmYMziO1iG0I/bijeLaq3wq6lFf1t0JG8eVY28
1OwKVg4MC4xpydf3oFp4lCNZT/Z1qfg492Q9cfKqOfR3VeVO351tozkfFyXsR43U7+iKBqPO5vsB
BjiPLjHGhhpGRpocnuaS12dVjPXMyOYg4GJ4NmRCfAn8q1vaXF8EJBydFroqfA7/qd79EjH+2ljo
FGSbwX2Md1H7mi3EYQzz8IS3mSMSauV9miSuF8eWfiq7oR6O5WrxtUT9UqK1DSfjzcM0lBMf4jjH
zGmoagT0vXUmFigampsgsRAhDPspaKw3e42U5sOaJTYVQ5xkNq+vquisG5AGgHk/gFYmI/k2xCmX
fX7qLIdHU4MCuiBVwGwHX7WcbEOT6yvCrO4TsS1HCMiSrEEtXLkeHXMr6EmZc85H9qisT5pmdf7i
PnGKnTPiE5zK+p4YnK1GBESBnFuV0HngPu24702/exjLLZzI1V27U2P5+tMnoIf117N4D40L4HLX
dbxwu5Dv6V61+mv0u6pJfLeheI2ePm+OceXJx2L1zd/onJj+e6MDw3CL/Iq+hj/mckrgdllMSnhb
5uMiHjJt/mvQHScR7Xxmks0WTt2QiFQ3zjcwzZTjZRn3ZYt9LF6xVZKdriLtp33LNHI2w8ZAQsLT
ENeFNL7EVumfslqQ8obzcsPqHFI0jsrgA8pQrOlsSdSepoFcFJ43d59q5XOGW+biZrteduE/k7qV
Jx1hGWMA7tFESV6cjrVOLaaKJvyp6XV6QwKlHssA7/I4cCMkOBS4lxpbYFYtc+m/ytZH8IkAEBuf
u4ZfBKW6nyjs+G9bmwniFrJvFTuTgx3mJTOKl4g0a8QIlLG9ZYV8cCchp5RdnGldTstbO63FZyQH
0C4zaFyUJnUh2i9p2u3zYpjmb0+gOhBaNb9L3xqA7Txs28QCsU5NG3WqXLbmBfYEtZ1J+cUOZZPZ
URfi6pNUo/+vpB7kcV1NphIcyPYeFE58IE0t8CF5BQWGMxVx+8bUVNzO1uK9KjFI4+hCtTyBwujU
nvuB38gp5hf23bdJeDaHFdFyTJ/eWr2tY9b+VVp8KZT5qQ8SR8+0fmHsz282b6PnEN6wJih9RBy+
lBE27iLCiDv6IwkYhoPC5O7UDYbiRjmdenC6LtrVIiB1H5nS9LSVQiE3L6ziu8yjDN2IK7v3UpQs
mBvangSqr8YArHHYmtY2PiOTCP/wa+fPrkPzKDNyZzwQd2q+jyoovzsUJwa2OhWFew0tDM0HKu3u
8PeqUxkCmzMNGOW+IPt6QU5ocmtXwuWVZjt3T64YV79BxbKNTxVrBYH16KCXgwDe4IH6zzRBv55W
B8dZIyDMxrrZ/sZ9ybTHfU9BXesjEG2qxAkFlMMqo9ymubL1/kHQk2CTUyD7DUEM/P3fn9NlBHmL
IYQ8U3zWF9Rd0S9VklVKHjDnPPBc/1IUKhoxyDsjIAqao1NtmJwZ5dJwwojW4TbOUIkenMxBbiMD
BP2yGnj5dLyh0Rx5/Gfm/XkSeUvBlrBX72SbsPuz1ICH6B3RXQ0sM7TtMHAXMlf87WAFqN47y0OK
UlX17xFRzc4jw+5iDj6nriZdcr1XI2C8GIyQqRXF1veyakfuJ+WJNmnwDPxlvcgeO5zHu6Ckv49c
o3pXEeGQMDZABQYbkCPxe3WIK8dY7os4M/MATtpWhyaytYwl5tw2xZcpfs8t2/sOXgFf0ZrJYG91
eNHTCND7H0Jl24+d3PI/Zh5kjjJLDPOhpa+jT1gUiuVV2oENhee0I3rSAY9INJva/jP9d7GmaSu2
D9AU8cED7CFGZBUhVFlMC+Brhimr3SzFu5P52R/DFpOi4IpMFuAW/xhmj2jFjZ05h2XSRtFyG81y
raoYXTQuBD4bMQN10+ErawiLid79MM9pepHuq91BnNKF7X0UvsNwSSNrY8YVG92nay0txkY3RLnk
T8VzIZftCYWV/Txvfj7uzKm9K9Zxj5bPPjrZLCbiaXDTyMgZkca1KJ4DRe/S2Zmaba+Gsf8UcEYf
RfQ/9s6kyU6kvcJ/yHQAybi93LnmWVUbQqUqQTIlJDO/3g9S2yHJ/tzhlTeO6FWHpBouZL7DOc/x
sRVI/aQVKmUdNPmHtZAFGOIqfmfC612xA6BilyaaVVxj2uZve1h1G/z0xb6CqcCszBx4XKq54P1Z
Ynq7jVJsBDdqUf29Vc76XGtHXrPl/GZB/ugjM4GWtksGqBvPys5nb4dpgw+0KHPukVx3tnM0w9TQ
u5+3/yh7tNZYMnm1JAL3be3M0+3Sp2kdBbHmCR+YswwXTsJTuhKW6Cj9H763cL1qrqrWaMW+5EnR
ILtTxsw//gEm4bwRCncukoNMtdOt1ySUXCJcOzfCtbikRlvxf5wJUCTQh5DnEuO8ZUYTSURGF6HL
Mt/z9VlBZY/F0TXNed95S2ZfeT6JlVfdHEzxHgace+H2XehhlRn4BeVxwz+C7ZMLauzmKT8KXTTh
DoKIiyxj6emM7W4c8iMRS/z5n6cAS5nYOweQBMAbBznYYzSsOX7PHwcYNgP4UUyiBhlEcTeimOtT
J2ZEUkibL4ZEFkGMUnxJz3fzZeSlY4XTR0HVk254RMOJnh69gtEhQhuZrOXnxc3pJQbkdSaORK8k
rQ33L9P9KPhRELYcPuZT2S15fcGIQJS36NPCLOp6FIkR/lg73yeu74THMPU6fbC8VQ8J7yk8LHHF
4TUvvBconYv82Shl00bMfj2Wuah7eKrRaX6Gmvt0M6HlgBAydJ4f9R2FFEAwOOlRldJXRdKTfJIz
LLHqsp4nKzv2BV97o428SreGofQLz5DHYFNNbrKbiqlnMhUTNrwB3o323HbC5KFrdUwx03XJuZaV
xBrhtSY+awnr/9TY9gxKndxmtVmWyjUOqSXxom8QBtrdk0sHEuwoizAR9o2HUso31vI984fi+edn
qBnEt/uiTfL+OFS56W4a/rSK6FfDb2wpB3FgEsRO2CRE4JZQ1aLnVAm6IDJT00TE0k8Yg4o0doN9
Bgt6O5r41+/oF2L/4E3SxJwwluU34THk5Myf5zKyl5mRqzt25mNSaad5mFDnxGc6ex4/R0/sYRBF
5c+tCHnkJZOXalv6eYxqKBvtG3QWcUGfmALmYLhYtGwIc3z8YT9V4bGdLPFGlR98yZt4lwUGGiqJ
vWZV8xpJcm/UPHtjUj0n0p64QorrYXQwegjaHkYRm3Auk/skY4uN06xDrdR9t3X4in2QE9F1uaz3
nfl36MrfoKjfGEjf/hWo6lGV/Pcne+o3XtW/JFT99qcOn2qlQLV//lPrd/PrV//7u1vhVP9XGCvL
x3f6rzFW159d+qmLr9VH+yvJ6sff+kmy8v+yCRnEWgvz1yLHZ6U8/iRZib94SVyONmjsxBb8SBn5
m2Tlir8IUzVN/iIW+5V/9Z8kK9f8y3dFSDKIIKtNkN/7vyFZ2aub+BdDqIkjgvZsTUGEdx2IFZn1
a/qiFSztNOc63LToFh6Z4dloTzsTJg13S7v1GTlRxjgU5myy0gO7Jmbaho8Q0x1tgOnm1O9Snvlz
AODxdUEB99KwOmX91hlBsV84aDwa/zB+dESvT9h9BuxG/vwPrtL12/zjx3D5ZaxsPk+ArvkD5m7S
cLBa0AF91CL2tRi6fmMmiCZE0sW4QMrmXk1osEYjzE/mwrH8y6f+99vxKxFM/OFpXX+PbkCYtYdm
Rdim+YcXfoYSUzKfWicoRXapM5M7bJQcyV2DmDOGXQOXJmGCVueBcfT7nPDrxHhYlbEnRjUspLQf
iXA58l22N8uQNzd2OLWHUTfhoQ5afRIrIYyJJ1FaKfKNp9AEgSXBV73CvlqcK0dbGaA+P1/2HFzx
+eevumTH/D//qNYfBvX1R4Wyi33Yd8GSkRb1+yNTJT4FOEcXavscxR+jOMxBJtfjstSht0/VQjhP
EGbeJp+CAHBPjQo7yhlQcheG6Us4jMVXnzuD+3kSIU1jnowFwA6X0mE7ZhlP3D98yz+A278/H2va
sIW7PbB5D11ewl8f81E4pAehnd90fVNcW9b02eX1smOxQrFnUwOVaozPXTg9oDlcjog/TZqjzn2f
y6G8GVgsF1tF6vIWG2hziLVf1DBIENc4rFWfllQG35K2nrudWrSco1mXzRPCU2NTMKg7zxKBt/Aq
lFaz2mdx5Rz4GJu9gXCMbUsrDpPMm3ci1/UVGXL6JbfF/F2J0LinOi4wJYdoHeLavq6NFjWXcoyd
P0zrqJlNHJ5X/yaYq2Cn+rF68N0h/FDx8oSQfHlWfVO9KOZ3z4ZfeKQ+MGvwkqK5oGcPd3HfzLdt
WhUzuZWqQmNUTudyybzreq5bskqr6kbbLNA1c7kXoe340rUWtNFhfu8PS3sdd3LMt8oHFpLrYnwQ
wsjybWrEpwZgZ4VcFtuEP8zjle9jR7Od7sT0UV5PWXsDNG8/oevB3JNswt58temmwUis6VEMz9BV
VYbd4dUMzTvqVwbSYOC8w0Qpsi2nILtK0gSDLVvJKA4V77bHxbZpQA9tgrx+geAQ7gc0/LeN3+a7
3OzRezUWOAN2cf/wfP15/Fgmb4MnVq4g+2bnB8PvlwzbmhTISVGWR6CKR3rNqQ5ZP9IeHuy61t/7
yTYhUVvQjoDn3YxMQFjg+C+dYRvQafMBHwzrEs/aWs6AMkYkFde8kkdQouHB9pmxIXy1/oE//ify
gcwUG/4wlAMmip5jij8wB1UwQBNRYKHK2mB1XgsIXeMycajP4XHiCfJLOXxa8TAemITjh05meEeF
jF//51/fnwfK+n04LjQCWhGSZf48OyeBc3aBjr/uX5vHEBcl9V8DIK6f0SXoxnt0aqv7p8/sv35V
LgsfzpBpOZZv/xnEYZJtRt0+Mu+Y7XTYpcPYfHF8nXzrcyHYa5I+Mh7cbKme8lyFh9h0EYJvpr6P
X4dmdjZdGjqvTd+2lwasyk0N0ePCa6ZtbpbpP0Uxg9X/44KzLG43rrc19IeV2VqV/HqAaVYotGTa
w4M0VJHb+zd88+/pXJPpyvohRjXC1E83s0DH66pDN3gXQ0roFcuaII3aVlqRUdlfa8dRt0DL9XVu
zxCutC0Phgt/C+Sifq+EcaTdkedh6Fh6uNWLmFm0OzTpEfaa+AGqfHlCCGMe/MJ5Qpg1WlvUd/PB
MTFvAOEKHnSchls1JtamtRg4RCkKz+sAL/0Y2aFnU+fikwqTgo0dm1vDYXYOSWTeLM3Qv7S2IKrd
ScNbNn8Jeu3YZPAfe8F+Ydz7JkN/PtNZBodMZXrHeIhdGh6FJUoC5e4xrzCHnHEw46gGRFa2SEul
p3ehWXEzN6nz6mI5RMAAIHqzZJb3ZVK45bCIM2lw5pydimE4jPEheOkRU4vrNu0djsDhw0mktec4
y6/Jh8HUGTsDnI60n5ZNVtv+lkkaI7GpEQiz7DvVZuOhtkX9xYuRtiWoB66hQQIuycA7JHFF4U/x
d5oyvETTiiib6Pk2dl6m55aV+lmT8nkoRZjclDXroo1Hwj1WphEw0qb2XXUEkuq8t42H/CrxFlZA
fSJ2biYAbPeilig8xchkQpAl5ODJm9qA/aTMZbytKl1/tRJVbzvRRYG5ZCeEkf01VAhSsWQ8XWZd
cAo8SQJP7H5B0CIuEFE9ewlOIToNe9MO8iqYqRQR0DNZHCuMGoaroBG03YF5WfhectscKg8lP1N9
kgK3E8sfArB7PmdXBVddoJ+WmdFWq7rgJkCOEQ15VVyhK82j2KrdQ+ubt2ZrvKX0yvezxu1h4KJG
LzEMaJibgj0FpDseefuQWeTatFn8JcmFuhtRLd0UHlZownqXp7iZrWfKaPuE+Q59cJKfhFiCgzWn
HTimfH4sm8KIkgL3wjpRuJgqpG115r1UxliwxnfGW+3V8+3AFAMRWeAcl5JyFuT+IS6GMar7LmAa
tEIka2bRyJyGAPVSAWkok9W4Tdqpe+MzhCvhdm9xXchz2E327YDq8NItW3XmmvO/sEV3WGt5au/R
aoL3QHgg+uJzZiV8KFWPDSycBJPPrCrs89KE7R46XQyuJwYZ3aSfYBRsdralL/dT7iLnH6zHuJpl
JJOluepNqtO9tpVx1/HC3I2ACt4rlVwBAwJU52iFdC9ccZ7h+gQFXnAWTmnfA+PW0QKX+blq7Ies
TpxzabcmbFLWmpHt8iAvklyrjV2zjSmRnhwLPoBr0I3OV4tD/8XwuvKoOHuegmKpb2pUbV8oVdMd
wWG4JUSCEIV9qJ8dvGy1no/FyCinlem4R56RJZsus0g3y8M0/oJqzNvnWSY/ta9Fue3SsrqS7YqJ
VM54KhLbPvCMNe+4K7/5TRVEAVafyPDn1esTegcrT+YL+uTugik5MA9buxe+O5mbwF9ehPS+K974
fea1B67GcA+SCwYpZG6bVUJUhlO4jQvLO/Qhiu1BekeFGgRpyqSPVDO5/+yHaQNrBZMyBRr4jGff
7huxnUK32LoOgSl7aeS4+BuVfJtz1e+I6EqZ2Y6Mo5ZqWA6QJPCyouXdhXWHqhmEGwpmJa/T1DN5
8/LRuB6boXpIwctzLNStPBTUDtTXZnKMMQczmkEaPFidJKh1nt7nHilxU6vqypBuzgSqCDIkm1Px
Ib06x7m1lC9BlfwQTTnvfTz3DynCHTHP6D1bI/gKVWa8yrxGH3mhreucGftu9EM+mcH1DURJQV15
52GqnCjJfbbZSeWifJTOhJHZHws8y9z/6nVu5l4whx312eIcQ9Lj2GwfyvXdrwEAbOxCTkeYNuWN
LHI729WuFYe7AWEDMWBTZU9P0nPp7tgbdtvJ7aHtdsK0PsZ+UdYNwhWUiT++UjZm3lUiRIJsa30N
5iBIzqAMmR31vZXitCanw77TaNnVRx/CGlZ8x9eDYrEZ4UUqhk3imcslhTqKWN61HdrOYGtitgMr
kw3yULMAuR2rGccpxhV5yKYF/2BQw3HUpjhlLodvj1yoxL9pTbeVr2wO4liDoWT7out9qydH7MdB
NuPWLKhRLpRk+BYF5JXsKBAlGJxKHhDpBpfc4+EzX7xo7sHyZ9l7PFWJuHW8hnWTQzGSUwVbdbGX
OiZSLLECDKQKr+wHSqSRSqa1rusMa/SPbzUPE+dUAxoFjIc2pAbVfHSrwgJWwGNs6cS6ZkeHTNTi
MqZ50wGuJK6qmFvmEiFqC+pz/enlNIa70snnex3OmFSY8KkntazrHIbclEBCsT7pUHIfjM73hvvJ
KC38IIptJOWk8zVrFI8GSx8fUp7hxtY+o6FsNyMi0gMMV/4hsyo08zIdXroMb7eLEMQ6A/+4tIZc
Lhvf1BChe90BS1ABwMg69JvIKhKGfyHsg2OlUufUy54fhK0Unwa4RL/bQmNlFt/W4Bf4OCEeAplj
c4r7dtcXxpjs5nTUR93a7o2iTqzgLIeraqAK1UWBW8Da+q4RPoeJ4lc3AYlDUma3Hw4kqud5wS8f
MXhGn8m43f1axJb5At+2nbHGTFO9h0U73GaMRL4vgZFdOSGeaHfFo6g65AFNp21gl8z+2SlFPVjv
2yokZ6BiFbcdfWdUu9zrin0ojXTXDvO8T83qztQLZgjXsq/cWZ9GA5BLu7TVXdhM6TkxlvE67VeF
NAYmqNFsyx9Fketp52TuN5V2K7+SbuosimI+huiXbnz0VXcoE5yrJTRJL8Utj1ZL6PNYWHI3kqRF
p9aG4Za9rNoHfuy/Q+oAUCnqUR2btoDN0sEs8WOJtdun6mjsQ56a4eqnDahU6r48Ehdffa9mrKdg
ec3Hmk1dHqWLJxbWdXrlTSHbf13gb1Gq1BarTqRqNyyTpLuRJTKfzSIgNOtGHJmqODx4ft2ia1VL
cWTdg+ZH9EKCM+eaBlhinVhWog/z2LDy27ZiDCm1Z8VHc6r8C9hy0ydLT/QMIHdOGjXF2crAt2SO
trGr0fkfFUaqKyfnzY6I/XmObeeFGvPBT5M7VLfQcBscee2MLrjou3twLsPGFfOe4Y9+T5RQUecr
wEU88Tf1RCE1u6VxZ4yMiSeUJod5Me7S0QyjMKWXNDx33rXsaflaXPSd7U43STdg6FGZYsa8TEem
CMGbSCsbVQ3OZnOEkpklQbVzdIldxZUS85JOrtoij6+9qQcEkTbZ02CIF7Q4zlG0gboWVf/VwFn6
rBGnexB963CD+UNuV7PhMYzb50Q13msPeSxC26U/0FbArV6CluegQ3a1eGNAYRg4B9uo90uA9MLK
uu6uw3XVbngzGRFawj8gmnX49MUHpNYnZPZXCw4DYkj07t+kStSYET2PHCC4pnlJdlh2ix2V6BOG
f4wM5o2ZD9OmmujYhKXfW6+7Jwbkm51bL/AmQb2b9b2O+4fcyB7TdMZVKL/aqfn0o1f9/zn44z/E
OaxjwH89B3+ov8rf4x/WP/93lsNfwibWI2Q8KnwLoSmkx58TcMMK/rLWKAeT9n8NtFlHFP8R5iD+
IuPdsZiB++wo6dH/cwRu+38xJAAh6LuECgvmF/+bEbj1+/AGPqXnO2SOBcw1mQcwbf+9tR4DeK5U
bRUuxHXHWCXodI8+VLH19iu9w5LkLUqocbY0oyyDjebfolKEVHrX9fEqt/ohJrBjl10rMq4Ez2op
A72Tbuo7kUIIUm8VKpZ6G5ZjGtz/8rv+b6bP5Pz9Tsvkh8ARyCreYcdg+8yh//gh6tlsJe7W7z1h
8sMdX3Soo5b0ZRNcBUDljV8unJ/ePC871LSUNtJdDgEr7884tIvklY60FwdPA+eIgEnN+UsCoYcL
AyBTus0BfEQWLKL+a09OGF6NxoL1o8WsPIw2voZpW7i9t7fkYuuHGsQG7uxCqFvDZ3JEGSO9YddP
jtseliEu4s20NCZ8No/Em4ibGdlIWBi+u26uh60sl6CJiJVvbg07DQNyEQwuXbMh4RB7c4aXdcFi
6mybmEF4Sq9XRehnY33oArdadYWpwGRlQ5yQlmxeAzv3rItuIk89TvXURt5YhSUenUIVEZplHC99
zyp0J1sfm2etDNOmBUkv4Y859q6AXX4/IkDHxoMC9NWw8QNh9B9644GtPwQgItDYUc/TiEK1QPH4
+EOSm3gFoMW0ShjKqEDze/y5WEXc1Exv/G0qHIbjw/iYhsoz1su6BgQSu7RhEPLN+4w7zr0aSF/g
DuloErY0ykayadq4ee1Mi/LPGBD2caMM+gMpQOw/MOoVJZJFt16OQW8OEC1w7L66lYThlgakH0T1
lKTLbU8KcL4PGiMfQf5bGO0WaYX4zTsrPaMDZ4PSV75/nZiiEfc+4xm5jTPJT9Fldv3KYDkNT6y5
0VIQxUVWItE357pblmTnDEM67edw1k7UJAMSfiBSkLvjsaWgDhKMvVB4BojnBHEjjINmuJx9u2F3
DPo6+NK3RJhth4EUkK1w+/QlrSgwcIDXubNzY+YNJ4O2egQhUZXNK8kd2XdFTHRCZYqY4UO5err1
uxSuXz8wl6EwqOhGG4Ktz+wHWM3HbQfrogtgFFPb91mz1bxT6c5UbpI+1azv322VAWJQttnxJhWM
n7YyjxERurAObVjUJLqeE8TL8d6RUCesDRgf3vuGKV255p2RjIW7nNyQCzURAghKcAys/Q9pCwgr
okggQg1sgJwucE5AuHnZWFuDckTNzj/K7BO1nAUE7JbpcY6C4Oer2GFUkuSdZAP/RO1W7fQ2KWxg
xxSCIlMshD6TSmiMaAA+nFwUCBY6Fs+GxlUhKR2whiDKf55S5U3OVnp0LtsF7v7rT2kC4pkh3v98
XBeCYNwvvdXzoZdGztHw86HTY1qG+6AeTBIB0fBWl2k+EtAsEDx3UdYGX304XuTaSeZwWz0kTJF0
gCe3csZsJbNjUq3drL3jd4LaSqaz8wrGLr90C7+78awRJ1mRpc77ZIwOpPFYrcJ088jmLbtIE07d
gdr81LdoLb1qZTImgT0ckZ1/T2hitktle8neM0rEb+i2oYDlpkz3GXD4GY9CJ9rNYrrjjjQX82Ui
GISjPyf8YMkI3qoDgEQAtp9CvP/rdZCot7HAOF3MEjPpbFTpGGHKgIhSxUzvFQYGM67DU4NC9soF
YwYOFH/4rRg7nFNzFuBZtMxgHXP66VOBjjAAsGPxSUkJD8YcKJUCe+z7bci/4G104mc2v58W60Ff
9QxuPZecU1sVYbJtY+xw8JbRBlA9kjBbI3e8zxVYh609D+4t6mx1SQfIZ4BK+LFfuQaout3z7E9w
SHTQg7DtRhcilJb3c53mE7/DAE9b1TeXwF9IwUIAy3HcPeU+jNDZnr+b2ahfAgsRzG5xY4MsHs5Z
OHXosV7ofx562MinrulxZ88k7TIM618nBKXA5CSA+HDMcW706lDnPLpDVws2yzKrzovDCy2HlDwE
YwJESQeEHQ+VE29uZoEO2mGURbzqFun3Xs3lAyc2ukBaQHaEWd02BzNMaCJrv0xvsIqF+W5sGr13
ExRsnBfglpg/B5iD0Kgh/WXTlEZB2vbfAtwuiMt8WRvbsBnirwoN/pH21n6DrwbJD05P8y6J4TB3
JLTPDw2z5QOhnQ07PQJ78q0/d2ubiRN8pxLPu16wM5/MtgwOnCT9ZTnm+I6ol8+2EzTHovKXtwHM
T5T0dl/uGwi1AmdbphCv0qpuciiWR6ba3bEE67FNltRiGBZUjn2WlC8+3AOUxJsBxAmy/C4fPgw2
2p9eOnyPzUVfJYUCEkE19TQ7YfxKII//ZoC3wzPa1u9dNQKYg9QbI7uOg3KT+HSDkueCL5WHOLsw
q4UXZjE096h3Y4xfCFK3mjTsz9ns2u/0Rc0tJ3zTbALevWtXeN03y+p8dN0D4k4MxKjo48W/7CuH
cawu7AI3oh3c1ewZvpZ6bu4yw5P3HJjlrmUm+cLm1L3oAryn9O7xVVDky7fWXCzQokm+txm53K0S
qIi1aripzFltS69OhtculhXnhx/q9rq00wUkYQ1XlcX6Wo61uh6O+SoVeFUUlcyeMJtDkMwt0G6W
JH99Y2LyuEpV7L2S0cfLjg+bxAzhViMLYWaNUQhE+nvQjQ4T2bFunwPNSHZFgQQFe9Jl4T6JGUin
srP3VVoOfWR3pB9w0/IQbSqvglU7ymya9twG+Qv9+uDtu3xBaudWg7+tzbA4tDj2UjB9AyQt1ajO
vJtV0B67rnQ/kTiq84JtDJmFEOBrGToWC9Ip32J5YWOMIx1B9E6/mfgMgqeBFMIWC09fkohQ+PDa
sCK6wRc63yCPWM5nYDfcCZcLLWuCNKkdUrq3isdYObxcW8uqyI9QIA0+bR/h/h6lOKuCpJjJFXAN
m7j6cOr24wSsMEprdLdcdzVnt2X4kJPN3kZy2axZ9rWrernNY93ip8MjbNyPGN7arULsmEB90BYo
MM8qrDclHeutF9CQbnuSpCJUcoC5XUkpxB1gDji/cBSkO70MdX/rUSnJSyueyLKp49nuzugFgPLY
HOf5ZYi784ucnfqOGzkYzqQ0whCKqTrQVMEA4BzWdf3Rz51bHEzmNAwjJqdXe38SK9IXtc1RQBVL
DtnQodpH4FmTeRTgDBxH1zNQ1plUrU6cedYd1qYC3Fw4kAM1+iVKztSqD73ICYGr0U7vbAq8dttX
I1vfte/gMJHexRyjcyTZARimwHFzb/cT96pTO+53iiMCazKEu01rNz6UrnaKN77HSHjDuLVl455I
o9wb8ZRdMCsWFyVTV+dg9jETE5gyuXOhyonn3zADKAyhAdsDmUjYvPp1EgcbZ8HtkXOHwv6c1J0T
p2W2NYGGrA5jk6JjQuNAKDQJPSVrd/iZGL7woW4KWrcd/QzFOrPl9Kuukg5A9sK1vECJvNK4Oj8T
C8/vbKRzBI0JFuqUecZ1XpT1W2iRqLLJ0oK/Hze9ZwE6RG23kR3UaJwoVY9AmbW9TYKm9NBDty4P
aVWpfgA0JNlIu+VY5Yjwl4Zlup/YgpgN17g0mXw0WwSfhnWm8em8iDxH+czUr3WjBKzDl7HUCTwn
B2LFiD7juREmXKKFTSjVEdakUzak4mzXQVCT9sKcPtIoNOgvhLKRpWbVZVghOEAY2rk5BIHMJ9Bk
7e8Ss3eI98rVq1PgDkfWmb05UlDMW4WaPmwkzXcBs82ZnziNmT8anjhVtmjHk1mY7Lfcvjff4jYp
mHX+aALSwprsyznPnzOiaeOdDpdm2ZOchs+sC8Za8AA5KSHdcTzCvLPi78Id5YUpwYVy/wcnSwTd
ZdhWKosaowA7TgTgIrZ9aKw+1bAH+7vYYnlJLb0899hbnJ3l9csDQBW/3aVhKS4KN5cftoihUyDg
Cm7HgCdsg1rbwq/GYeFaWtgMx4f2qO1EP1B+49Pl9WfJMMpjHa8NYboCLvnF51cIiNQJOIze1b6f
ntI6/XC9rkaRK6cTLx0ZJ0WQDDgBzZIPuTO8YyrjfG8EZKU4+HQ+tVM63/vBNe7LUOq3ELLqQzLH
KES5X7c2zCwjcqslyIDDVP6tx+v7GWMUY51Cy/Kl6xPQswgLUrGt5Fg0h0bP/qsFToZQmtacV9Mc
tscR48/WU0Ez3ww2gQB2qrp9kPsVdJTVzFVMA5xcUYnhONhOdWYmNh24LEdCV6yLoICEHMUiMeqN
Z063JpUH6Cr9IlFjPlmGDSJQOxwWprDZG05Hqrf5xjEaAPb1SJZB2YzYTUBIiB3FiT54s13d2oYA
u8fTnicQTqf+NM1Fu09na3iaCss/+AkFfGPi6IVUftN2NuKyGC3q5VL4H7jejQWldArYAW85zpJK
ZsduWHhHSEfA+gOqMDhLNdknbp/PdEySD89oQGkxpQPMFEKxCxVYehNjitiiScCZ2rlZaEXg2tN7
Tsniqgz6cjfWEns+IeAGwJ44JB1OCIg9UIS9L+SeJVHfJmwxa4vS1gQMV9L4gUQbNOwDWe1SMQ5X
41J8uh1/a4B9dtKeKC6ARdjHAU2x5EJzdth/y88AecpO+m1zExYtaXmYILW7z3Q5uIc0r7prR7VM
N8H2HvzaMs5IExIAoCEbY6MnUYWYyIT1D6sCeLJFiEiwALpGqFxbpFEWKHxVHcwRu62+Lkk9nSkv
uiMSe31Z9D7rQRBHN3aJ9H+AhtLsIFkAqgPR4r+MEJUPKSk3lBcrwQJyvhz3gly3iPUoTPNaS+zL
1Ri+O2iW76vW7PjwRTywNUiL7sIaixgEp2xAOHV2NnwvdEPjYlHVcE6uPn1dy/wwGt787jMUvWnZ
lvVn13OH29Y3eIlSG9UZ2N9Mf5hTilLcJEeBYrYTL7pblQ26t6pD7vvTeww3Fh0xVQdv74xoAdsI
DQqP8UJNrh3wxCP2T3AepYFaE6MtcnsXdkbNgJYb0WSBJarU2SFbH/ZNbL86TWNdwBSVEf77jp0t
y7f9ZBhv5mT6B5vwh3WDOl2ksZGcJvqPTd4ZNVq1mbtV4+BErWWhF2PRSfBIV81H7Qvraep8WUSc
Cy4wm47vGd+p9VIHVdxF3RROjKPC/DaZVPPmon0ndhDK2yN4rEfdJt1NMXk+ixAcwgRC5Fi2HnU1
EJFHdquJERDP8K10wL9DO4MINmgy/CqTSTSegPEwtwkqyikZHcBZiGG3DTqNe+rBZW+Nwm5ANbn6
ffURfgXorJmYNcM3WNzAJXrs90ADisMAue1A5WmgSQ1H5zwNTb1ry8G45gJs3nvLyG9TN2FzhX+d
FmwZ7Sub1l8dsIvEJxhJ40nRJN2Vw7D3fYLvtz7ekfdFdquzV+fhCc7eRS6Qzlhobo6WU3JQ9Et6
9BUzFPY5XR9VXh986tEE0en6NG1bvA49NYBnEOM1ETt5h5mh/9K483xkPN92t7PO5z0roTeu4/Ih
C6ppF+RlcVvO6QkQQnLojZ4XHeBS/+mM3uielwzS5znB4z3umnIy3hbtNl+CsmPpaJc7xfw2moQv
v8gElhnUhzIibNZmgGZK8lzbmjyznnmhbzyQiDAhANTlzP5mCMlUBGDMgEAmyD9Gj1DWfslPtJPV
QSAgfcP7YG3zRKRXGZ9SpwYv23ZezJ4gXdzqxKyn246tPZ9wdBj3bcZNRM0DK9wX92Bg+jNDP4AZ
XFN7jfDnKna6+VJJXPE7eyF1dxO2gsQYlnlEdPtuL69NHVqvLI7M49gqHe/63FAXIZtOZnN19ean
ghqumL9bRAHvGzbaz3YhegqrWG47YJSkdaT6Kk8W79r2C8zZVP/VUH34KjAf3bblDWqxYt+AI9k4
49TCoqtSeYlBrHtuHZd8QMy4rxhSUX24Ilf2bUYdMb1VbpAwhPV7k1QSvGGYffLAY9w1AthmP1k6
/IyM+qrmVi7lusHE3ZVuU7NpH/3SowIUmvYFajSToNiRZnNIYTCLTSMSqtTV2sMWpjBAcDYOxlw2
LsStpYNzgcuVP0Bj70FFHMtHblw97L1KUkupUSUuG56E8cBAM4J+ttZNfdF1Kk63KqWoAiPHvpdQ
TGuqL6lMwmzbdJpjZnJ8mi4+U0JzSsJGhn8QBf93E3PXQVTnOav+3lv1gb9oNjGx4g0X4WfgoSkL
yt4ESwEbB3yRSjo0tn1MPHis52s/N+p/yGH6LysH4QX/ztyZ7ciNY2H6XeZeDVEStQAzcxFbRq5O
73bdCLbL1i5R+/L08yldmM5QBEJwXQwGaHS7urqLQYo8PDznXzzDtCWQZESMl95Wrt3VpSimby5w
7keU4FvUGkS8myi6ouZQtscCgcV3mo8+yzZuNX0FLX/e8sACyuQXWOZ8cdnWYu6hI0NoNlSSsUQO
Q6S+c4cCohdF4w8/s2T3QbnWC9EKv9TNC9c2hrKOFZhDdRNPjJb6DDk/0gAYywzJrY9SWnrfFoFv
3ECHylACSOpyeC4mATRSjLGprYFXZ0D9fxHdNDzIOyxH0lXyJP9hLRoeWmgLitn4/hgC0fubsELv
d6Pls8sbHpzI8zSJECmpUkJPJ8xdmjFBiprNBqe+/pNVJ1l2M6FA0qFyOGf1GvjbdMXKTVz4keCB
EXYFsmkIfufpHoPm2krHLzEnUlXc3fgmuhD3WRfwu7i4aZD2EZqADb2aGBmQ77+7SF7h8ZAzysCw
oVZgMbsZnIqGJsYN05qF3wLMj0UBuFKLZFy6wgDW7y54CxS2Q4XQQwQwHjXVd78PHQpn8XAjFDWq
J+LGzHyLqNfjQgPB9zYY6ilFvzqE57EpZ1jzpoZXWyP5gZEmfzbZKX45iPEeaprZg+DqG9t9vN7z
Mue1e70B+MF8dckpMiRIIX1B+VCxBGMXolFhWGgQH008FF0EGEvV7bWRg/0NXJ9Idz1ANCSwDANA
KuEyjJ9QfS/Ce+mYgTymKWiCbYUddXqgBQbGpJe1NW1kBYAFrAjdICoBodzCNjQ+Qa6CtAA+wlZU
wTATPZTkzcMuy2aXC6crcV1yi6zgH5hpv3gxxe9M3aTWGkECMRCKdrVvKuzd/m1fh/YH8HzIZ5lN
o4qV02HMcODTxbEcDoCle9AlAQ0vDjjalSiN0tTB+iQcUGmMXJ42bRNNPnDAoSiAk4BzeqyrhgdV
FUXGeD95NsxFqef82eLR9obqP+AyD+lCCplCWupIEE3ie90eXdyfITzhK8KXqXdl0tK6cbOA/6sx
uEVEhpTrXr8DNxi735SdJdMtVZcY4V9HHz9c3wmnwdQxdBt4jmtb82bQCUuLLYysNFC1BPJc5oIc
JIPGpTwa0ttMz9SdHVXUA/QCLbcGgCRCvB6yY9d/gHF6zPkFLDLAbKn/dlB8ac6+ukqmcJBjHiO1
DxGkBsAJuokkcnKpKfxu6bDMjnXrAWz+Arwae+w0nOm3gwiMHzKUCoSRkhGiQxRnEfRPqVVik9C3
f+UxlyCvT9+/1ToYWXuJWeKNbBEf2ZU8dqNNLicNtweMWFCJtihU3qxMbrm8dNiBrrtCzN6BsKuM
0xgmQzvQfbv5m5dJ+UilJU+3Rpvy66kQeI+8IltkWoRj3iE1F34DnEc50cEHwN/rruubYETyRmwK
3fbejFRGdxg7xLBshmakpyTke68d4/tZ7iN90n2JVjrdG4RlgaCJxwj7CbBUgrI5QsMwS1Set4pa
nsSfwlPVO8vnMbRGcFpg7Q1mDFTBNhzLIWgDWzidcaoVTipxpGhQ0yOwvFB/naKea2egEpAHpPTU
Ybw3FI+obQzRjSyou5KT86xpShPP6OufYNHc50foruFJYWJMKeyZaXL6gzLLikgixjmQcp3fFoh0
vo9jL0d0uxV+uRtMe/yIboqgk4s5BfgsObr+g+flAIDgT6NM19OohmMaSO9XjhpVs48zHSV6MzHF
oUUc6BeW4bQqpSozdDxxDHmv9y7qBy8NTgKNgp1Tyw+ypV6/wXKd6t3Lf4vhiaJYr3dovY5BF80C
em6CqrKPn9KmaMpgo3c1zzdZF2gASJWRLKJIUyM/TBsbkQ3sMSIAzkPNju5yqnUAc9uQf2RvjduM
KNJ88WBe+Zv0pQOJCZAZHHOnLY9wW8QBwHrFQ1L6rb8vXF60tDl91JcxeChxHXcyz7rNx3hutWtG
8oCBpPiIWBkVYVnw9sGYEDIX8pLeY6oDBkOrBE+uPXx/0leZpjCmFasLjVi0tJtePuz/MzDRPND/
Z3zZFx7NFZxQ//Pvn6dAoZl48xsoZFj/gYoEUgiOG4Io0mWf/wYKCf0/MFQF7GyksCnvWUTgf3BC
tvcfnaBnO3PoJ0YZ5AkYNTXh//ofUv7HNF3H8MhuTFIbgEf/+3+yZMHP4h9QTb3469cUz9P3Aq6s
/ADuVJuIYDo6ZNnTQ9im4Oy83sNwTQ3jntau8xbJddCClFaPOEX7v4y4gJVAs8VfuWBOU53fQ5Ot
C9cg7SbtnQPWq/vFQF0OISklt07FScoMSz1GqG7tXCXyu+ux5vJQ4KqI+GCexfz3Xw2Fe0QoDHj6
W7e3SqwvhmkblarcaZ3Wr8zq9Nb8PSvkqeZAK0AtmfPF82ooxFySyqyZlcCU7a6HOoD4rDU+XZ/Q
pc9GLwxurMRhjVfD6ShtFgSxrwq5VRMq+Q1mLlQadXXXtnl5S38Scdihrsx93saDWJnh/M/+bxb2
zwwd3le2ISyLbbsYm/ZXGselpCjfIAjbWlVOVoJpQJfB3S1Qk0djyG1X7q9Ln9Dj6wnelYbg3jgd
1UOzFv1TRo0aeJ2BPg7bso3yI7KX9e31xT3NDV4maPC6AX2GBQw+3Iub0kXYcRQZDkilMdJcqVrT
hL4SOm/tKhl2lsF1ELownDy3Gh59VZv76+Nf2EJsnDkeGExXGouPm0dhjLA7H7fDVOneKDxq3HzM
Rq6Mc5pO/56nQZMdYB2USSj5p0va6cAogjiWWxPBxVsF6wDtXbt+UDnCuaAF3OP1eV34hAbPMRIk
MT/K5HJdNRwFqI3Muss0Ju2AVss4csfLZopX9ujFoUjTLcelHkQ94HRqKS8rU7kZoql9+SOtlHMT
uGnzNpSJsTLSpc1iMpDn0aEhW17sS7+jR1vJiEUcXbUHYC6iLSxLxFA9vf6QDRhMbHuJi4ee+OKh
7LC4vb6qF46jYQqQxsLGZttYVnyAdAo6CzzmQmVoHzwfF096U+Nt2WTDx5YsZef6XrryKS/EH3ao
oF4hHcE1tIgBxTACtzNY3wJM4Aa0IHRblAwOAUDmu0Rp7U1bYdGqsK77dX26l76s6TC2N6tL8Fo+
/bJZFw1tk7qotOSw9FKBndOUJnKH4r22srIXJ0kLhzLHzIFe7ldRk75xAyK5Z3vFTpRQCgd7EN9V
3dmPGdayzx3qeMkmUhbC1n88TaKPOetrIMTtmottFUVWHOhKWmjaxOmxRkplVwuAQJGAE359qAVj
+iUOmLyCeE+jzsFbaHEuabEho64zVlBRlfTKFM8lVIcOXKXwIMf0geTbuOmhZb43s0Lfi9j5WwPK
uRJ2xTzO4mIhueVG8yyig2ktHgS6C/ZgCvkdgP3Yzn74kTaLt0cHh5KeKmcddIlyO41pMA3oDLT6
z+srcSEgkqKxILO9O7F/3nuv7u6G51qghxagxLzh/aHJ5N5MyNptC8GtxKzCP7/TTOQmLFefE0Se
2afjqXyChSZ7NhhgyoMeoeZHqzWiF6+5K3v5QpiySEPJFPB8I+FbTA3FQqrPVEG3KQ6/mMt3LoKG
Yuzf2z0CJn4m7WPpdOqno/r0TTX3lK4v7YVja6GcbXGdYvSkO4v9PHaGXudayh6TcA5bi844uEE8
CfTxn/fHSYr7OqW9MFXXnfNi1GlQ35KLCKEUzg069bGtwxX0ZrSw2kGAFZwYtmeHFOgzHUw92CdA
VDcK29399ZnOoW+xi18Pf6aaUE1agAAd3Kxq3rKBnhxK2Nsr3/N0q75k6tRmxMvDmb9aSn9QrepV
OJpqD8cNpUEjsz/Tmzd3haf7e0rHyf31WV0cDzYDN4zDdaMvt2qa049HOx8Ljgq5hApn9UrN3Mg+
+gZJP1iZ3uk3fJkesj0UZuAuID3hLlITHS46ffq22euqRvXOSAJ0WIxvqFz6hxqM8L3lwby22zbY
0WC1ViLi6ZX6z+jcbsLgxBg8UU7PpdYKeAdAmPe+FNCpIfegRgB5nm4K5IcXkV1Zm8/XV/jSoPMj
kZ1rWDweFlMWbUCBV8D/7zHBuQWdn+712oph+U/JL8eNE5qabb/yWU+vuJeZUsjHcJ2blFrVst/g
4xfpYgY9NwoQywNJLY+RGu2tXgIixcWqGDaIVbazf5m5ssgXdpTH6USngsSJUtD8014F29aPmjEb
umqfNcBXG00LHhrleeByHEGfYNJvr6/vpakKGDvkg0yYyurpeA5ubbFh4PIldIptAzahd47sMb0Z
bPsBygS2yvRlq3cKbeOVOH9xqg5ZC+9ckt+5AvB6qmmIlLIf8mlHp4/vnbyELdc0w6eWH7GPx2Ft
aWchrVcx6PdnFZ5DgPPwQnS8RQhEv9LGosgCpqRMD2FGG3wDdiACNaJJfSwcu3S3ynD0CElNL/xJ
I8l7jn1udNRCx73oemctYVwkGb9/EmUUqgy0OGgdLS6gRBuogE3Y4qBC9JHz5R68gDoDgE6QD4gV
bYbKsB9AigHW0RHiivvePIBUbFciy+lF9Pt3oO+ke/QqEU5aXkROlM2qSVa9H1orYeRxukv6AJUR
CM8rh2veUf+9CX4PJfUZuEUzlqRi8dk1L9dDnAcakIaO92ihHnnTwbX4cn1fX9pckkq0OZeJ5mfI
6eYS3HQoNRcInlZYwxs4ORxSyLwf9daG0wWi8M9S03+mJV0K52C8JVWA0wEb7GUdOunNfqjS/ICn
83DnuWZ/25txePPnc7NJjmzETwyDzXw6FF16ipwtHytNy3KvdCc/TggoI7vZertgbMrD9fEubQ5A
uEKndWjD4FvEpLoas74wbfgu+OYcWkc2RwWocusb9NOuD3UpHJH12UiNzXJFS2qbNehUT8IQpcPC
Nna1nHLsAV08t6zAwLcaml4M5TvcNAOWtNeHfinqLTemTXbEu59/uS+6Yq9C7wQZxB7tqN67me3e
1iiP74eIts7odM3B0CBYRGPt/xhxEziGKVTpY0PD9qA1hYO9CkS3N00IJT8bgMfc26mBWaalhf6t
JdDXsVNndFdO0oV0gEcY6Hab3cCJWsRu34AaZgD4BNydiEfPHR4GJBKevTzHhyrAa1aPNPNbhEvu
wcwH77iyXufh1EP7jsa8AJcOyGGxLVIZjxQyaV87IRYHWL/69r4rYxSd6HtRXQ+n2ghwmay9b6qa
tSNauhMb14rdGy/Nq480dc1P13/T+YpwefLunjN60oWXcPvqE1pKlR2ugwq3Rb85OGHrbkJEANBo
7Y2/Sn00PyZG6r7Nqnp8O0KA/np9+PPdO9/dNktC7ZbkYfFk7CyFh1FRU/CQaBPIMvG2MzTkxqjx
JCsLEL4T2qZgJKp85YguXolz+AG2TvTGsgzmPxnaaUyYqKM4VktTipWxjxCKphsuLN28AQOpfjmz
v02Nicn94Pkq3JudjSFGpPcfry/AeaSYQS7EdeAu6L3oi6gbOr7A6hGfGRNh0xduPSdVxG+wnhlv
/81QhFB0pFjD5e7jFBcFhmkoJIBP/16BXEDBpMKjgtNorxy0S9/VppLkstVd4TiLg9YniTRRW1J7
qUOBw6qppzFqNraDx5E7/UApytmU5eAMZGhetRaYLm1qrksisAffl5zw9NMOcVaPKOKofZWExr1v
h7gu6wFCeCZOcQm94COvWG1WRQjvrXxNOW7eOKdR0aO4TA7MR50v00XWj/dq6TRGqvZx6+ZPgeqw
7cZJ07ifpF4cBVy6lSvgwoAk3TRzWGmGWz5Uu7FraHxqGfTgKjhGpdbhaTVIAMnOMCFlKHBSub6V
5l25mCKZD6y8OZIa9hIX4+MG2Ue+l+2BDStQnXH4OKKtRJ2u9jH2ogAM/DT5FyfWYCtRYmZc3nTz
WXoVq7pCxRAZk2KPfaB/Y4LJfxzMOjgMIJTeaqi+3ZUeQpa7PuhQlyqa5AmZi/7v61O/cGC56VyA
BBSXBIXa0x9Ru0buAaEt9pXVie+AzjPEkIbsYMiq+nh9qAvflfuZDhC9NUqHL/ipV/MFfTZv06rc
g9gKftaGl9/lPqLHZqPj01bHU7nyWS/FxDnH5F0z13hMez5Yr0bEcrAIRjcv99SAYahqZQOH0/WT
DzBX/HGDFE/3V0ksVfuIGtANdBS/wTzEd9L99alfWGVzrjKhvUvhEiDg6Q/h73RaKqNyT+wGzZx6
FT2wwcLE0i+pLV4f7MJuZqr4hEqHEhpX0elgk2vi/9uCW08gQD22WWY+I9ohj4nnvSX4B/tOi/Tj
9THnALg4QeYsrICMHafWdhZxX8LM6aORCQaobj73ncQKFC+kH9dHuRCGUeJijPlZTo17MbO44JfL
Uap961WQc+GC3SEPU28nh3RsC/YKafd4aFN1M7lh/C+2L+kvEYLuk+metZ9MG0GnAX9Q0Pz1Q4aB
+rYLOx8TQmsQNzZKuPbK/r3wIcki5k4mtXZ28HK6TQcGz/TV3nUgmSsgytBZnf4rMLa/dWT5gk2A
8dWfb1WOJghGWPfU9q3FZZN2CCYD/2aaeFDcZlhaPjX9lL+DueZ+uf45LwQEdidQRLRUaSUsi3Wm
qoXSEof80YQopcpEwP7OtHsRzZxVu8hXMoYL96jleEJKgcQWpfTFKeRbOejNpvXeiDFFiC0OBo9R
HBsjM7SBkhf9QwVliItmNmycRlzbrk/48g9wedVQMmQfzQvyKh7Jzgm5yPgBLcL+f1V+2j5AukdN
C+rLg/LQNJKDG8xKDMWXuDI+Xx/90nK7QBmkRxOVRGUxetymsd63dQ1UixZR4+PovKkVbWlEFoc7
Av4amuy83jL3NU3OKQUe/uAu4q+TUWGTEn9ad8KvHr0v5OKGAW0PDcOfODdvOyQ1twghYaitZfGn
scU0OR48wEGa2725Pv2zEMWPoacLnUS3gJYsC9B60pfImTQe+My+eawGWLLgpqzDn4/CM5EwiEIL
L+bFHvO9JEdZdDbIcNLpEDfIhZVdtdabOrtPjFk9FTQ0HWEa8cv7pGCOxgTMdTfASIZLW2W3osKg
Cj2I4Hh9QudDmVQFDYuLZIZbLusoKnAIbagRQg8P8q9ojQ8f3bF2AHQhH/XHQ5HtWfRqybR1YCKn
x8MbcDtEnMBA6SWYcDXVorbZmBjANPghW2O8EunOzgMFe9o+c88URWL61KfDycqFL9Fb5g6c83cA
bB1GDKM6VJ1DAyTrtZWFPDv8jET3bH6tU0IhAp0OJ5IxMCdnmFXSwnAXIa/4FMd580bvZfeoQ2i7
A/gDXs6vwwkt6Arh3OvLe15rnOfKZ5Sz/QBZ7nxCXoUfRxUz7rTFSo8AO0sH+gBlHX+wPqNiipRj
ZlXmZ5yVMPEqsrJLAAPFI0kx8GKYwyjIVSsX3HyBnWQN8w/iSQWoGAgY5cfTH4Sh1pSINDN3LjLB
f7lqttdpgvLZCNJ3I6aX70GRND/DQciVnXbh05OKCirAaEhSJFwEpqy2MXAp6UOlRTSicmfau1JH
JzS2Te0QT7W9EnsuLT1VCUoT9E1QwFpmol47me3Q2tOOMhoFk0qAlsHzqeL0pmkLmLiWiuflAEul
w6MlxrSSNhJStXrsV7863aC6d303XDjX/CKQICadK4ts8XTtQTgaGYBJHSGRMb4tSijwCinwPae8
WRnqPA+f4TRc83xmyu/cf6djYX2I0qTuotBHdw4TFBS4kR7p7sfOyg+ZRzkPN8t8j43ZiG9bg3Ho
WNd//snJTjGMRF2MOvfyC3SQo9EbNpH4dER5W/iwBQyoT3tk6NW+b9NgJbpcOO5UEmnZQ7lw51z8
dM5Rnc6OEFLfmVbYbBwZlo8C2sld7SK7IGoTN1lL88q3AEXwr59Iba2VZb+wyQEtzOkOFWnKc+bp
L0AqmGoqyls7amLJnaE3WB379fQxH4zpZ1+gM7uyxBeOM+pqVKRRVDCFvTxVfWYko+f7kPQ0vQ/v
ZqreHQbOiZzVDdG3pBHklhvgvTBQWmsWZLy+pS8sOU8PbhCdHIcpz7/vVXwLYwlKwA31nYakzEFP
pwaKG/yNG4WehNz40qnep8rwb0qjwz5vDP/FXUmCYbHgmBucLwD2jxXIRLzR+x41qbhFvaIQAZxK
TANXHnkXcitLp+Q7Y8ZIJ81lLjkEXYo4r2vtcCdG+wCDixl9L6wHN6xQUY8T52udmxV2rpp7TFIv
tcixhHwaEVOG99KEKxSd84/PlWZSdwRFT7awLH2OlPkEUHKJ8nGgHgOkpo5ktBVm41N6hyW3Qt60
6mCYoJJ9/bOfJ3ZUpij3cpfQRbOWNccE+QwJR1jCMbWiI2j+Dg9111rByp6fJlKgF8YJu0vqchHD
opHWtoosueNYGe/dAIXTGI15PFJLC9czAsjKbj4P0Aw3kwBm3A3ejYvbWgtr0M4mPvDdlGS73B+m
vWni3cyXVofrK3hxKGp7FPocG1rNIlb1aevi35PbOy5jsXVbl3NThw7ewKi4XB/q4jLONExKFCao
icWspqCKNIE91w6CwMPQxsEhMlNz37k+ruYIka4Md2lXktsBBaZZNlcNTkOCbiDvaAted8ZYqg8A
gtMDR1ehr1rH79SEfkQmTP+msKGi/IuJOtS6OJoGr/fFmk50U5GRQGRfRKLadrOr9tCH+mPe1OmR
fslaN+biwtKP0WdtyPNmunALfwyog+08WpuQtyDneoHkXZf6+a0dqerv6/M7D7YU1ubDDqoHPp61
CLYxLgKpSBivt1lAI0AeKBxl9dBPmXUIPIygtFbZaJDhwdRAKFvZspemS+OTMtdMB5UvVlevYn0z
qMxMEJ/fGQr/Et+X5g2QpoCivGfd4cm81h+fP9dpqgrbR7dxzpIzYGvZAVBjn6ByV9mIHcXVY0oP
+71W2ya5I5ZTZt04hwCPyZUQcHFQnnLwHOCTUrI43b0mAlOpREpvB+LSuvMCNIXDmORJuaN/HDUc
Z3qFKtWff1iHZyVvdl5+sO1OBxVDbHpln+NI7voFotTIaB1qMCnWRoSd/SvRg6zb6iJKAMdEs+lx
5YQfrv+ESx8XACClUm5R7vJFet6EY49asCF3ut/Iu2LAJmTC1nGntAl/w7ZZexldGo86FK8yrhGK
4Yso4Q1ummaUFneaYY4/dLSZDqA9i68CZL2JDH+RfL8+wQsBl7IXOIG5RmC/2MS9zlSQZlJF1po4
DdcC4dlwjA6SlHcfOO2P6yNdmBqlAswcOCcYyS1bG3GDnAPkc2TIgFnHCJ4Uk4z2UYQuQ1wi4vPH
o4G5BnFNVgJoS5ine6dIUm2YIt1BbQo72Bbhoo2D9CicUYQa6ybsVpKO89kRgaDIgNOf6wbeYryq
RNrK1iLcKhHQPDhc0Ns+1jRcY+N+O/hdt5IEvOBBT8OADVqHDi+5PU+ZpXywSnFXRhwMGm0+Gj8G
CyswTPWyt1nf6U/6ZFp/ZchEPYdQuW8j1ZbJjY9LxEHPov6BVoROoyHHodr13c8ksLx3r6//fHsu
fx6vG2yO4DPC4lycXc/U6Innob+zjdQ+cjIxax7RFrk+yqVV56RYxH4ucvL9069cI4ABFwPdwCju
kXmsiwgrTOdD5nj1LU7VKzv4PAjSkuOC8cAMCTBD8695Fekx1BzIHGt/lyDCC10WYXLPL0wc//Lh
EEoHddkwX8ORnh9QSkLkDXxlLjhOz+mglgnBN7RndVtUvLZiytANSgLrQJrxx+0aUjuyZlIUkHBz
oe10KKTy0E1QNe/iNBzumsBxNpg9FPspVYim9Xp5PxXIql3/hBfmJ3kbEn4gR8yA4NNB4yHElLey
I2B2EmyLnrVAVp32fdY0zQo9/dJQ9BYdiK0cHHf5DC0zNwgT38ACZhTmL+Xb5SzKj6F6hP5LcnN9
XpcOqOSGZhxegvxhcQJ4+dl93+fR3smH4qeyu+pN308tys/0qG70zFRc1NYYosFvVD/0Ni/2dR4U
+a4vUPVtGq4aBHzaj2PQh4+z9PL++g98yTgXR1RSDAFEyynVKXWernyRpugBIly2H7oxLTaVMKO7
yFDamziSM6+4T9XsVm48oxGknvyqjx5rpKRuSsQCH0uzGN8gfxiArwCTOuiVX+MRVLUYhIX5V0Nq
JjYJ+Ize1KU2rOyZl+i9+Olz8wsyBKV0GmCLk4jyV4E0ZhPuWz1/Xyg9vUVUOpxpUuE2RzhlE2az
JVSrjA1uTM2NxqUKOaF1n9LcCPZgRtTKap5FImIdXEJ6gXTS+fdFgjRjxPI+nCzEOFH7CfKkRknQ
ooKYoOXzTup+drj++S4NyHHhAqBxNRd2Tr+e3+SFhrwyKu+msI5GWJt3qjXwAkvz4lZ14dp+Pjs8
cN0YBnwuxTObeHs6HqrsrSWRb9+icYnEEHQV4AngESb42rvrUzt7Ks0Nv3kU6AgmCLjFWpL0ajHy
pNa260tZoexhTL+EgFlIYbSlZ5/oRy/T+h0O7fXK0BdmiXAFrwgevOBBl/mXxmOszlRpbTHGdvfQ
tFACp2+9tay2fXd9lmfPFkbg/FEGdOb++LKLazZxRSkKwoUd9ViC+qVDhcIfdipzJkQOeoRNsrF4
hwZ9h3Z5tgYsPy8EMz4mCBwhGAP0iRYbCLPMEtxQzPhQehB41lscn+ouPirHjnXUDJPZCzFDxPkQ
iV58QM5/fEwcVR6DxO+31xdjHuzkQM8/BlAPlEpq07S1T3eXAgUhnAD2S2B4aPWhLrnL67z+80NK
ssC2wn+OavOSs6WXYWf4ToFPSBt0h9ZDm1gDtLhBUtzbIW+69jS8OCveasbMFp3fw6ezGiGIOFjR
o1JIR+G2z4P8oS27dGXtztKSee14NMwgNyLiMvUUfQZMBIl7BHNN/28E2HkGRnb+PaFpgkFXY1jP
yME6KwTnC/EH+C0vfCoLcNStxcsoJvkT1qyoHonG/jKLxCNMaCv9MFmlwOnLxG3q+h65PCKHhdoe
xewlzA5D2M4WDrydEonSTWYhGa4HiBxl5gRCPUag7/p451/P5FrkLUYRGdrHsrWZGfj4GTnjGa2h
YcnpNre0G+XKrM6/HqPQYwSp4pF3LYk0iGbjgGTOZCjkp9+gVx/vTZytnnrVpgA3EY5BXF+v5QqO
8HwxSbrwMLE4CQSgJZaOVxBnuuUoWNAJj61fxUcL6Y195Pr6vXTTYWWa5zGd8SwqNI7hcHHLxfVB
1x3hlNoDNI2y3N5yhvy29Qxn7wmEe+n8UYaTbr0pkAFbSxbmPOY0tjA0pBLETFwHvN4itoyBpfXg
qM2tNBK0pZve2Q6NNPZV7WS7EUzyJhBddcCHrN/JzBgOmq2Z73RM61bCz/nlYiLHRTWD7hNndRlx
URb0FSZ5SDngI7b3SwyOddE4dzbmWSuTvvR52VeU5cnuEHBYRB7EhnvN8FGNCNpG7hxlDttKjNoR
l+puI+qmX8l2L44nWduZcTw/TE8jXZ2aogczynZiY+0DLWMBWzt9aPmqMGTrceX5e2kpAY5wMuWs
mbNElrV2b/NcQMQhcfV2I/Q43Y2hi9eLwMDvz8PAzNum9A0TFKzD6dSweUxsM2eoygnaPcKR3c7M
kZe7PsqlBQS7QAGRlJbq8DzhV2/LoB+DEOc1FL/g+KIgntqbEEF8ZDrj707niJXYdinqAEACX0WD
iEWcf86r4TB0TQzlCIitdV2SYcVYhyW5Btuzqu9qmN0Yj+X2yiY5z3go4zE3TgFUEbpSp4MKNdL8
dRoLPWABOlqLvfZ5GIf2qGPXWNCOG6pnVyuzTxbSh3dDog9fri/ypSAEcZgUg/sS9va8Kq9mjZrL
6CVgwLb4r4S7VG8hxbdldCM0z/vAe1fxmMm9nWar/u31kS99Xmq1JDhclw7TPx3ZHBDJtnvW201V
eaitpkRdFANHL2iaTVujDX19vBeW/TLo0fJFxkG43GJLMak8lXqCeS8HEjumEGvE3IYtGbTu373L
w3dnZKmRIxDi29kO42+pb8Ysyp/0oSu+CD+Ph42VKWVtsKAXmKINyuFRFWEGhBV10SEPH6Z9v3VB
5n2uI1v8Sik6N1vc9rL6COI/qbd6mSuqJLYd/zSdZviW2EOOypKPsdMGf+s236ipUyvwhgtbbOYG
gWkjLpB2LfZ1g/B20U0QxEv8jQ5hYtsbE0uRfYQs7TYs23w7ena5NajWbdAUW8MNnb+pSYgoz+Mr
NgsD0Zc4/c6eWXtK+i4+ERMqs6NpNfR17Er/gX9hjTB1XLXvGwEodWPJhOXIItP4UIrRxhqmiawv
hYsU8k6FVYlaLB5feGa3pb8xKG8Pm6hvSbxBc2XxJqD1AvcozPq1hGT+iYudQ2sYzNOLuAFPg9Mp
xOOUybAisXM0a9gJb0zfo/gWbHiQj/vru/TSUJKOMagEen7gbk6HQmxUKcGBZN8Au+TT0aoR9cSt
kTYr9dkLAW/mBv3foRYXYo60oEDOjCRAtuK+M1T6ZZqfRhtegVi9gGgdjoMspsP1GV4cFoljSCjU
KcjvTmdoWQFyKhEzdEu7yzeWVc9Kw31bYDKqWvXFw08T4/HKXRn3LN5w4jG9owWNbIR+BrCiv2CE
BvWtXeDgmRG4ARPvggwotOftwRs4f/olUfSkDjMz8ujVnOXmNUeJkK5lO1wzwy+1heh0o5r4OQd/
sHJ1nU8NehHizRQiLEjCy67QYE6Y4QQ5IawvsxvfFeG9M4pmJ51kvC97X63czC8iDycHwgZEQgnP
JAHgYl6GUrMZzcyUI7nibDOBMVE1fTZi7F3xHJfGQ26a/vfai4ZgZ1IFC57TsUA/F2n/dto6tu/5
HwsMcT6C8IyKTUL+5N9bVYVdmCpxsaR4WH6mkRTjbIshDUE2mNwnPTX64Lnsgv420+Le3OCWYZDD
JXapbxo4pFTtEk9+cjCy/iKL3CaIVCjRSjsDlI5S/oAiRxvLT+C62mILO079yM0+e6/j3/y16eCr
bYasdz+FNdZ3myoK6lsUP1LcxvK2ehvEmv6zs6eKcoTngxx1xnwcNvPX+Gy0VvsJpVv7Lq0T4+eI
UHK9s60p+u4OCPnsxTDNXkmpWyRvphB1zq0Zl87bsEvrT7JGBXrjQsTLtqrGKvo+S4T7EetVETzh
fIdUPtYCgXqPFF8fPjs+ATTZ5DAywEgFei6f/azEFsAzcgwFjB5YT+p6wyezCWEpa2bZfcEGLSKY
+lWEnjhHAGg69VUgGclgJ7sWzcRs09p+goqaZUCLxI71qY8GTwfsjK/gRkDNxuFAatWHVovTaJtT
TGi2tg/skwJNFdxPrVf0z+2AO24QIOmwsr+XQZEMmlDK5iZdmOszi1S655j1STWK7WBX6k40XvrQ
x07sbPGRwNDqenxavnHnweb+JjgS+nIUxk/jU9MEmPy1MJowxEi3A6YDB9dv16AWZ7UmquDcxTyj
50cgZ2gR6B3TpygwYLYj4jzEVBjR8Hten/5eBgPv28rwhvc+wiP3doeH7yZEPqjfpK6O5ZfIqfyt
HGnagPOIrw81v2heZyoXFDORzlkEZpwmjQhjNIQXc+SwPjgYMHeABSA87WKYt/Iz9hTugXCN3Usm
yqo9Bj22CkfwfHF3LLkumk2gDA01UdVU6tNg5YhQ0OEKi20dUAreGdDvHGDtLU9rP/KxzxKq0Q3s
XpLGf6tknJj7ojbIhvwh8sU+yWzngPtUFuyBpbTPVVcH/K9pxRBycJ/AM8QtgkM7WFO3tdJoRNkN
HP+vXo/K/MYzuwjfWs0Tb4kUTr5PcSt4UxlotGd+YIH9jnxJ7R6R8S8yUurZbUvvW4fM8rAL/ZpF
7wMbw5/QLqxvpersdhOVdfvkpwZ3f1Cbov1Qdcn0wadD8DXBeuzJGVpD39jYmPZbIbEi2ZaZSh7I
pcN2m+DcbO+t0iju4zAcugdLb90vRVVasJ0yUOJgi0mIkiks9YNeucPXrHIosICGxx0ZJa4PreU2
EuhGUT4NSVC8SZuyiHdDMDnZXem6iY95pluYVAyd+DHWXHZXV5TjB7D9zl0QWkEDJbLNyb8KH/It
Jo42Wv1Tk7U3iGJTXU7ScboP0iz/AGpCzyjAuPFfnAd+oRFLpPr0VuLZk2b1hI2cVlD1Dqyx3cBu
jt+jTivFrkskPSQRxm25Ac2WqJ2PUcdzAIuie9e6ZfVXGOsdivXC1D9mGu9GgI9G/zX3glHbYS2f
/63r9WQfC2FwWyRa5n5B+KIi14YLl2w7iDFfAHGP77u0cZ9CtyFPGrXG+zHx498PlTIUzoK5/RWb
aRrpumZ5H/Vh8vHotkPMX8d84i1nVb4R77zIVPmu6gMqZaPjB29w5wiRh8abJN3Auwzimzo2ca3M
7NGrPxWZW/8NWUwf99z46gkncFFRWRTyIZtKI9n9H87Oq7lOZGvDv4gqcriFnZQtyXK6oWzLJjWh
Gxpofv337HM1s62yar7bM2cGbeiw1rvekGjZeqki+I6SJrBsEu3Gvj6o1rJEpmD8egd3maLXDj/A
XxAVI/7T0tXedCXiwGC4izfYb2rATu3LeN1eAk965gV/bKTamPdaI0EsarFuF3x3ZRZhH1vDF4/C
x5E577PWxg1ugoa3lzI7Req6KTxhUshjVXtkHxVPyptjnK47tU01d+I03wa+bpProPDPoSIVXmEw
fXE5SpepFt2+kyF/edmZmeCkce2+2LogCk1imn4saxSPadeO5Y9q7fL7fomBHjHrsL8EnTtFoJBe
8aiXbVMEi7j+jg2hp52Fr/cH3wqEm4W4Af2aFVGTqa/jykvXQdT3bhnjI0vMgHjGDmR0j4m9iJtm
zuPgNnLyacFFwR/sq6IlMS2razLIKf67qHOzIKmX2zND5ltrYYfMrK6pnzpQ/ZbLbls/5lYw4pHs
F9iGt3mzzFmyRttx9dyB7LDQ8THK7q1S3ofLYIpTPlfDA4li4fehWyKVTls0rBkZn446hOykc1QD
i+rarz0CUCy/6Mis0kP0eWwK99guFR5DQdF6WVmFhX7QOSkUj+6EnXc21qrH0VzG55mgQzzzzprm
9QmIXsU7G+deIoPwq3uOts7qMHkpcdWW+AH2adiGPBgmEEbpliIAhtCcvNxuRn9R4rrd/PqnldOI
XQmi6ww5bx4hcjJemAM6lN4J0bFY3KfxuhaMJ421PPkIU/r95FfNfaUEHblbYjF13UVDOFTHs2cn
uu1iS9q7mZb2d68RYe9btzbewfL1GBwjYezv6zJDjIeIhcu6chrvVZmaWqgncuC4aWQsGUqD8MNg
ufhoyyGn3x+jhUQfmBZi3cPenOxry+oJKzLR5i1Zzei9vXNZdkhA/Th5Gko3egD48b8VVULS1TYM
S/hhQR4hDrJPyvbQCWk/mibYzG7x3e4hWkq+iRzW0rDXcdhPF8TSV7UbtN9hEuH2bwVGP/pzG5dH
ghW69drMa4eXXN86n7ZWwey33bW8RkzYEtQZuv2XKF79mfTzbvlELts5OmdDI7w3hS5IufHYLr0I
lDy0fhM/zsqZa9zFp4gM1qTc4r3QgtUtqmDl4WMX/1arZqJXRLL7xLa0CYBLCktcLW5u/6z9TQ7X
xL05j9qtPb2vxz68buTqDcdBiDHmJfXqKQ9DqkdbuaTIEORT3FiUqFQWOZ+lGNXaXkXFID5alWWP
XIhj+70C1HDTQQ72D7tUFaFvuUF3lbPMd8uaBMSx8TXhjwA+Q38qk+QUrswYiAgFD0tHYUf5oVzA
b7NBUSLrDuv3XeLnyr9JSjWtWVMPq0z7WTaEIBFA/E3O2FGniTNNn/3ekAtUOoa7Ei0NnHSdYwTb
ozgcMpv8tq9UmdCTGyfp+yyagSKvF8JJiURezxMqogeta8rUYAWTWdQmjobQzSYNZUUUddKbPiAa
tB58+J2T90kpyVmIl3X1CqsEqxJL+qK4worVECvswQX9kMMmKK/6jWiUuzo2E3kwlN7Vba+bECGe
V23Jtay7GoEQcaAPzeaQahp6ba73hm09Z8XsCI/OgJC4tBEb6HU4m+pXpXHQ2VtkjY1ZV42jOeV+
fQbaor79ZGNJmxM32g8PIKrRd+23/N/qsAjwWlqVeRhqSadSFJxUBwK+6iTFgLX+XFn18DhsBWZf
c+NE68GPecxhmxrUGVxOub6KoiHQO/A1t86qGihfDDCc7ovCLdHLxyurQ43BcjfgEEnsEyLZ5dZx
VjpFTIE4AYJB5k+2S3OFU/mQP1mWA1BUMM74vhZ1gne8tHGU14PNZzK2UveOJFX9uFSqUtcDM4Pw
c1URUZ1GtQ4+jzXOMZntltGXeLOEtXMDURP7jWP9lpKHXdzV20I4IrNXvdwFpa8jAlGUQjTXB+VD
Mrlkmq696wEYFBWhiDvdxwvXymDXNO9J23KPKn55VjCteIgwsncwfbFDwNMctxhXLxZ+4jp/lbVX
7AUO7ONhhNssDqTGshMJvD7nchXarQ52jZdHSlhY/rPloCgoZxu7fMa4BNdcsmKHz7UTiZZY9dm5
TUKCwFMXovKnEoBhTY3VMFNIItwQtTv73pGzXN5GG6ZVqTSO/QvAIPhtUSlSCgA8kmglKJtsLy/z
04rozYb7B9qUDcES1Dt8rZ1XgC3r/DUIzrCk4zXwXL1YH8wYdE8eOdmKu8I1A7heJbfUVUn3jSEB
90Yz+oZKVMwz0s24w/GUWMB4ufE4oOqbeK5xaxjF2NXEqlXR9YYTPa4Zi1T5gS2pZNaG03bnd6NL
Dq0mg5R8AarWtIp8BbABL3bJxEwQ7lFbGJykklWAHcIYkLACsDqfKtdyooPTd+5nArKH4sjYn00g
V9t+pD2Cpxo5GHmRWm23XWrnYrkTXtA0V8LhskrJNS1nRHfV+GxjazrtS6ybiLClNTvkhavUsRaL
/BzZ5Kjf0EMUHwLiUnFZLp2+TYNkGU7UKwbzv8kmqbYgXvmaytrrU3fCX/8ocDRCXUYwjZ0KNLKU
M+eo10MdzrDPQ6Fg8gJjsNVjFyQOOYE7pj49B2kPQ8dBWAd1OGWkX48f8yTg/YyM9L+MxRp0LM7S
xBmIekxB2QXfmtGdJPTCEuMwTOtKrnLgk1u1SlLvR3sMSchtQqI8Nh1Jg3vfNN51qyBuScJ/qNI5
HMUAZ5t1C0FBBN4B0jNNEKE5qHX49vay48mk0A1MSn+MNRNvjp42+VSHOiaBBGMDsqpW8vzqYx4u
5DUiVR1iyjAc1FJY7/4LhbNPoeaHc5zKpfB+Dt3sWqlrSTUeGEQM9UdyyBI/tZ1ujdIgmNcZas0g
DhyIODNocgzGfS+sLUiRTpAI0QIFcpwlOO9k2Ey241FgFHu9eQS5ZXSkiXNsg4YJoNfXpDBuqM23
rINB4xC2oecPwVaSUrpU3vZLFkUo6Aiq6Fb1EiTW7eIu4gq0S/Eh5xj/qgMC7TChCuCLNFu43XIy
UFZ7vaI0aTfX/dU1Zf6o2k5+GbfWam+9ZjbWnunEul9KglcPmHF4eVZjL/tiz8ZIoj4XF6p8Hic3
dWGCR74ItGBFG3DAh4R5bdXN66eiNtGA/IOVl/lzTgryGhQRGSzVELK57OEO/SqXu6oIgUxJRArC
Xb6EPhEeJcHXtbI0Sd+jCn+HwRYkxD9M5acSVzq+vp7XL1ozPdqR16deez8B1nJmP7pySAF1sxjB
2ofVc0wH4ifFLWMiRIv80uGj3xeUmXNR85mXqWXOG8qkalLluS2ziXXIb7AtxMRlaerJ21Vr2cLG
K2T5TMowiZLU7oWfVkmly5uh1EuOWVu4ELhstdOz6tdg289j6ffX+eoFv8qo8ptdNTHFyEJnKaIT
WVpFv2McMi0pQXnWC5EiqmfsrLb+6JLRewjJ4CZ2tAvJS+b/ASrW2nQCI4nmmlTwea3ZdslQ7Vie
/g+uvvx7adVRkap10BaxTF7Rpv2aT6+BnLR7F7W4OO09/Md/rTLH5QtFjqCTpjCFLF7jSbwkNYhb
o5Nt4Nom549FN9v5K2Gd7k8tC5axTaaHw9PP83crrswvk1fldVFP4fAQdIFoM2T54WdkwAITQBio
bDS7szgYR+2/2F4Z/44cArnS0iFWe1fP6xjdLq0/PXY6LAlq3M4xibNNUiXA7bhdb0O//nKnebqK
qbgSdKe2+OnYjb1w/1ZgCpq4xmd3IEPuNNlClCcCXRY2oL12v9vFXeo9uj6qnMntvC9rJ+bvOqp7
K0PqYw+AMG0CCCMWtZ5iqLxDGgyQUtJg9meZ6ZgEBSyaijAd/Ry2ATnFxCpHdd7fCuoqDpdeESeG
b0KUdrLwohQj5Oq3yJ0cdWjNhOHQ9cP0Siip/qHrsWxoo5pO7DrL1g3tTM1dxPLX625dzh0PSUiz
3FGViRpcUcv7JcoR/hCFDq3WiWZX4LKeE95pyzn4Yg+zM5zCpJ5RnFd91KPew5Vir1Y7+C1DaI90
rgWBR6UBka1rctt2rC/+7rYbl0+rw3mdFRRQz9Y6WBOFwWqdJJEySMkRv3I5z5pwalLK+GG4R52n
v/78SbawwbAsmfWr1RXyXsiq+Nk2ff55NVX1TVMtg1Vvq3iRTuVvWd4V24shF4Lfh3r0KIQfm9Qr
tqKAGW3mY0RvRjRxVbh3Cv+KbQcJNbL3hvCh4yz67kmZfnoycQXcMg6kWtFMS65FBQCtd2jOwiIr
zDB8jCOzWBgK9usj5zUYQr1ay/fB8vvfclj64dBzRqJr2vymSzehxsdxtbxnglmaK7oB/TvYJu+p
ZAf9Woe+61IBdNLT8ttAt0npEa0VSTtc0rxbMRy26UH1bvNN/CLpDEk5BW747uA1Tr4Qdmv1Xg4h
5TfT3pHJSrCpD+A4hhR6GH1zxlCmU48BLWh17SVbXGS123pfVRl2H7Trzt+TZmjmW0lq2JJZtIRB
asuwGG4rVcbdnvZ73oHcLf2uGmXSXzWMDl4roP6bxMTEbpAyGj3mqt+KdAlZ21k/+TE2Hrlq77d1
mB/zZq5/zLZabrBNycuMCaT3Uk1NYtIOxWOT6WaO7qJx64urrcZzNHU1GabpqLvgc9uuOucEDTly
FhPODyYhdDt1fKtTJ47i4TD5bWmlIYJl4GLusyEl5coiRZ0z+3FzuLYPHb6xXQpPlui20nZIdi5w
TnhyQqXNNeiG/7xRLcP1mWmc9ytJQlWKS/G6gTiK9WpuwUwzUeHwmzrKAsZvWxkUaa1Mh5NfbCVi
j+HO2mZKCwQ4Lik7D0J50pyKJGnie7+t1t9i3raXnoBRzV48V9KlaeKrIm+XmpLNlssjuwFwSE6V
vicuuFMZl9eCCD4poyZrGuW9BH7P9GKKu+A8f8HG/1aW3nRdAmQQQ6VQgB6NKja5z6suErTUzkrs
77INPxezVi8EVPZyN4mIMOK8DDTVp8IqE0hXm9/5sqy3Bibbq2g4U7FdcBZ26FZb05FSeL4Ott4d
T0YK6xQau9AMhkKdH9qFeKXjSP3yPVnxhEy9YXMPQ+7Jdtf6sn5sbHLs/Wjwn8eCuONUyzB6dFAV
fZXVYlX7romCIR0tl/8kWpVoy8Jg7mgNF3TQqbUarg5F30heAgd5syunHNgPPI2JedeZ6RtFbf0Z
KjUXY5RbxBqXfswcq1K1RvJqNlwqR48N0jQ13VZE6AnBB+SBh0uDgy/tdvUz9+ZgTKcZCe1ezmsh
mMi4Y5tCw8PPeENl80J5Ej75Yo3GTIt4vS76wUnSIQqsK0Fks3+zhHK5mnWrq5MwbvnSbgBJt6Xl
j/JQRNNQUevPtCi+NwRfNxqXch8AdHM91ABWpykidCEzs4hfRKuD+lAKvw92WhiJnbzjFo+JPyAX
Ng7g1NA7yREmvf4aYK2HY4sFN6xtXPsqn7l4mDApNkLTJs0tQkT+BczUqg+W63C3Kz2P9b6buvx7
ARd/SOWsOBjXpqqWNBab36Y25dRzbmaHMlJ0zbQP53z8vImuXDIFqdtN50SrF1jv1s+aBfBzijVW
98ws8i9+49ZEcVNBZNsiPaKu6jw/6k2B8ZXV0MGXDovRzoB0xLXotFUcHHu0rmMOvnCfL77f7cY5
yrtTQyhjm4WTstoUP0ounnEMnFvfn3S0z1eb2osuWIyZG1XlISGNHQ2gks7VBlDPfKGX+lgzGQtS
Xa6UrmE7LzEgu5w68LPQ56LmtKXaKPBDTzh+DMPipL6LFAYARzfY3NfWKqYfvV80FL6OcKgJpuEm
SoqKQxuBrs4Yv41RmvQ5Wop2I4SXndFG6aTO2cU+kW7+MXSEXdBElNvnCdWXnZGm3Xu7CZu1iWrC
wV0E02z/cy/GLb8p/ZYbTOXWdGcsQ9Q4xifOw7yd20wOn6C88SrVf8xx8bJ3DFacp4BCekwZqTHW
bUVzPZ+LHmRek/UcSSIIstip3QdBt9M95m67vbaE88ZXvd/pl5hE4Q+hjA9VMdjjCRV8CQUkVJgg
db5p/LTok+QOy+PlCyOLeDjBpGpvaIjkqyUKTga1uvwbTWudRRnbmFBbztMCIVZ0DwNXUb8nsBns
NqeIANSJfEHL2Xi4bNJwk5FGOO+Og7VIAG8Wosx6/G1AjwZB5pmx21XcqnPeFFt6qe+Nn69fJdf2
k8fHqQhCm9zffUyu5Q4l2XQ7eUm/HvmN/YNf16SGk96Zg5R7/DO7cnKw3sIpph15mYJ2NGKZp+fU
IvLN2xnDID7so7dg6sihXgffwjWignBVXv0kL1VwDZbGqtNI20tyx4AX0C/ufACqsJgxszCs0IDj
m2zgtAnGST2UXdHaaY9xLsD2Fk7Qljo5fYRhm883msHGuDcE5xHdisFWhG/wNuSpZ5v4O2lIzXAw
Fj323l5qLhtXlcV2TADdX3IjvDNsHNC5mJmR04mceQ7PaWwmal7lFG1mFRGq1AZPLzAgi7uD6yEs
4LluHXRBij40gdXWBI67t0m6t2XqycUEh5nAN+u+BXuGCzSQcjj8gvujyvu1iJecrOeqoeCxFC0r
p2jlNi5GywTjkhxXYJSp7glYij2ThaMn9YvUUm5HCpihsHAG9ezxIVlxgtkNgDXWszutPgk4g9vg
IJoWbcg5uI+k09VPiPvlnKd4UStB+paR3kffz4fuXnbWagPEcOn4p9EOx+K+sJRLlU2Cg/XZhn/U
XtVk+ETnf6+t+puyHFr9HDrzRqmFCCruf0V95VLaMPbjGdOAV4SV6t4KsO8EZbWdU7A27nInfUB0
JgbD3P32LJJG+oxxMo3YQQ1hkf/Okw3+DpDiKG7GTlrO56YQxfQaO9yd9zaycwK/eyYfnxi3KPtj
O4fUQlmehK3ztbeGwA4PQjAjPOXOPDNUHr0t3l6tted9Gsq58nsHaa458hjFNLGQrArDldiO9RfP
t2w2NyIFF7ysGfOJ/NlY+aM3Zj0EBRAYJirlsGt4O/apHXUUnOZg09ZzG7g9lYZehoBhST4rE++L
yZZsqQDeRfwDaW8Y/dBh3ETTsWJOig2Nv4b1MIJAVX77BTvoun9NaF3z/RqvXnWzVpWYHgIjndHK
plI47qmM1jy6WZUO12PlzXN7a9Oh+8cYhvWyF0Dn22M48Pf3qR0zKiBM3cT+a0Ewq/gYljihfcvN
yrXBrAQhu2J989NCp0mOwOJ6vnKmmSuzJPqBWXTXL+raWChWbsIxaubT2C4re7YT1cJViZHQvYWh
pDz0iPn6a7XZW72fA6Ty3wiRzyV97kg2Mqinb58UVBO8bDuz4UNpmTZilgHYksEX7eIvDTvmSRtV
r7ejCehmNpv7dT+tUyB3lT+Zr7pYy19q3Rx1FXIINLuVYNavVqF6Oy2seXkJOsDgw2onzVPVt55O
82QQ0a7m+vP3mJo0/bdixLaYXstL1lOBJhpXx7A3+VXBdnnVAWbSO9uUiznaQeS8aH8BYwrA7JNU
J+BwKa6J1gcmqYXYNXG9fTMy6p9G/qaPJi6IskVtW+1HWVYdQwRqxLSUiUuzaYnyrqP3/hB3Ymh3
xF0T7ZKHefltGovRQS2oJnJWh8F8ad3NLBSys23vHO3KnwaW55dFN+s1HseVgBbTh1d6bMkyd6pw
b0HKvtdJ3Fx5xMHBGZi2W8ZAs9j3BQnqPbtnSTdXM74ZTK5OGmlXcysid7pdaBtoI71haNO5dIeJ
vraFkzEAAv1oN2f9iIUX+lATibnbSeFNxW4rmfw+1ZyIHzFXHcGk2wEzTB2cY2Si2YOEIDDxz/cl
b/djJQNU500/qy/wjuKnvGmd5lB0eRQ99XjyfJZiI3lV+2vwStB9YwBjgtHschPgNRwsa7NXRYIR
GCBcVIAFNkBsy7qSWj9OzoIRg5Dt1Yz9z2kpUAbfBeEKRuFVAdd3ojqwDMzmmNcYJcF+Ftcub+PY
BCIbdF5jFi7HpEi5+DsGnxJH61QGkfomC+4mRN4tfI6a1p3buEkIsMFH0ZyAtQoft4KxLW9gU2Ec
HPhVK9CXbvplgyYw7mkjzY8WI5CftdXHcbqUwXqDgmWYD0bK6puaFui6MbLtD9PgV4wu3biHqGu2
iSnL5Kob+iXaVzvfkjvmjE6RkYQHuRWmD3MYhqtMe8nXWcCT8Y6foRwC0/C/CN9KZb5NzyXu6E1q
N30s0ohKR+18SNgfptojgifmJdkpcTH0hYWKBCeek0C4wviX4zxJBjMeHSDNzwz2YT7MjTsC6m0G
4LrequGmQMzr7GdEm8SYVkaHdPWV/NpIz/9oJ2suUo591o07msm9tQalIEIyCfpSFGMo6PFGNe36
UdXxgcMoLg8Oya8HbRNYhmkTHsQH4STjYzAW25n7F7h3faHCD6oUPa5xPYd4am1NbPZlZcyHCnnu
s1dJ2d6ohPRtmJYzMc0S0sE5OiYvYmY9FBmHWDEVP0MIwPpzoIsBLNMJ5MFx27o96MFPwH9oAAFh
p3XONJ5l3zruXtKaHDUzI4mWbsO4De4buFuJV41NrD3Swcgbb5ikGEjV9RZX+8234u8ROQKomGS3
zns294L2ue3aId3WkdRYaffT3bzmcZP1agZlj8n5vnZ7Cwi7JFteHCgQ3E8ymNUvzlCGW01ln8Ei
kG3yAZfViTNVl5V+qWu1ncjrneC3NhajWehBzYsqVfDRWXFhvnG47x631gmpB/4jrwwNJWYSMWku
2FDhtfxvXlknJqMpqsBhhxppzVoGV3P97lMu2bVoz/A187lYMStGBHKmiv6Dz0+TIsN264hKGcCg
I8HXD3oH7lMDp2M1mLBUI4XV33/aH/y880P/RweFZw6ieP7n/3ioLshX5+vAqpkSeTPWbf/cR2N+
bBnh//dH4ZxwNgNxYm6VS8FQhU5CmGaIssGBV+DF1XQswkYfS0d27/CjL1m1vEqiqgh/OYswSbW9
+GDlMnRsuznO8nro0ibH4ADJVnUkNTtMB729p3f5g3jI8/7HvSMpHivjS6J+Y4Yth0KSwB8w7pXY
5vUq5iB95wW+9atgNCOQxv4Vre3FAulg7UbNWicZFL5tNyxRl3m50+zETIhdgAA3+89rA0NxD5Mc
14V8Hbr/XhtuDxw/5mQtIDL4Ufl2syuWuMsq3b9njvzW+yPVAdUnBzur8YIlWjDLHqRVJRkIiHqG
EBDdCcred97fH36J52WRoCxlRWCf61763wyBCugO+UzWBIjfN4N7B2vD2anY8h5mGc8ZXhH5kwxX
5xOTRb134cg8//2lvvlTAzjfGDMjVvxDyzapqGN4kJDXFqHYqRKoKrC0PK9859f+ubM950wHjUHu
iIG6lOvixRxXteeQlDFFs5+ORQ6fbLEH9/O2DGr391/11sPwiXPP1FvOyUvVrlU6I6MTWnirbNYf
zE8Ybppkk1+8wKve8728FD5hoISPEmM2z8cHjF/473VZ16OTM+YA8CIs9G6Iuu+SKfWBquYn6Feb
lQn0kaaYl3dken8e0DwXj7Xz/jtTmi+eG66xsijo2Q/BTNhoW5lMaj86oAUddlaB6avttM7h72/2
zR+LzJQIYsjGeJz++8dCJll92TBXmgAzdlsH1f2cZHhY+zlMJ7/B+96RMEk7hNl/f/Kb35TkE1RX
6KIj/+IQ7XyZFGG7JuRhbO0nYbXdk/EEUOqyLu07Sqc/dwVKI8yjz/cf99GloqzyxnqYJXFsTGLi
o72Q0uhszBH++y8K6GgRJ7P//7BRoi3PgVEjDtA1UBnDJeZWumtvDPz4d26gt9ZKgFkQfBMM/JkF
/fuzbRhlyMh2WSuwte7XyeT3Ptyfrw4JA/Z+6/x8SSkC6vdClt96kQg7MaXCDdePLiVbVm2Df2o6
221x22/CLYJ2J5LJe88c8lKadt6DxElF/lluyelycTeMloM1kwkTpAReeNWHFTuunpwdE4kGviqG
g+iCglcFCfJ+8eJy//cv+edVCHEGrn/E5BJx0KX4Us8u41mGy1neUpb5kmqydqNpNy01rnX2ZP4f
5xvmEpR/3IcIRi8uqNKg0DB9zGGq7fkw6uIx97Sz66ow/n8c2/980sWLJU95q4zkxWLUH+zxjawz
WaP0buXgX/39Jb61wVEx+IiBkVXhk/TvNQqclRcq95PMtyr/B1Z09h40Zvg0VGX4zin21vf656PO
y/YfZSYFRqgZNCVEOyRmfw7Y3BXgZyQwlAGEzPw9T53LU9MNKFy4Wzw7YLKNXO3fz6O5cR1LN3q/
WItzRH20Qs0yyYFUn/LK89b5EBVAOPhWju+cZJcv9X9PTsjTZK2wLy7tXmpXY6zounofj038u+37
5Kph+ntwsYv7j4vy/CifR3A242caXDpchVZiCTPZem9tc/wbSr2fIYv4OM2ENr2zKi+/3/lRyMWQ
w1FPU+JeLBW8tJVbFbBYLW+9Y+LifFLtgv7VLsInEYv3VHGXpyePw036bIkEZxFPh4vT05l00dbk
M+9Xq4IjGcbH4H+iCTQUDE37nr+D6d07X+7ySDs/lOOEusw/N3qXDhlVMEsSSGFmxgw5b13imE/z
Yo0vqEfhSGGFuQfk6a9LLePvpVmX57/vxjeWLCUNX5H2COPh6GLjzwVDNAIBpz2xA9Nxag59/+S1
hf7QlnGwZ9TaQxnBpurvT31juToYQeJOlGAZj2rq3xtl1hTzPGTaN6pmThO61oY1QBf+xlAWLsHf
H/bWZ+XSOAfsno+46GIVSQ0xhNpsQijlVVnShst9r8rxQ+6Y8jBJyGbW0Nvv/ELnjbWLZAp/fj+w
yXS4jHsRVVTYRTMgm/aVe09gEdRW2GvTDzH1yUnOy/IxKrfmup5G95E8A/EZUNjbyya0ZNomjMqI
sKpAppBr7PM+91IH47P3Kug3/0oYahxMuLREl0t+pUkXXVtDSrYR6Mkp3tKzPfVJCWs8qTAQP//+
Ld5a7WdxK6lJcBfsy+oOsWfXeuGi9x6saAsOoiVyDAOKEbLM2t14GzAg6qX8pqnEeMIl2ZsPf/8L
/rDaPm84aqMQ14ZzMM6lZ5QC5HTLmfOrGcL2BtitPUS5bk8R6Y+7YTRb1o8kLY32RkCc6KFx84X3
UuuGUQoEp7//OW8tztjDFhWQglj4S3EzBP4i711GzNtStjetmczjbCOusMrgR0NcBzOmVb6zNt96
JmY81L6YyXBbXVxTi7DtzVqKaY8yqM58487nUdQUPZIAOTcpwzvQhDb3o3dujjefi7cniWF4rdmX
mS0OU/CtBGbbd+QmMD+YugqNit6gF9pxiWzWsstD3cj3LKTefC7m6udTDiH35Rfvp3KtdNCRs+0K
7xTVOBpAK57qmxzV927GKpChCGKyd86d82v8pzzyvNDYWlxhWFUTHHDeC/+oPhbovdr1UHok2zS/
VNU67lwdBi9/X0Bv7CjcQJCNs4GxIvrDWqWbRTAl27gPVU+Ott81V8gCIFGMxW9ky3M2uith8GjG
duWqvau/P/2NV4ta03ZijhBYe5d1B3WCUY1DwKsSdUjgBqz5uBvHIxXquJ/wCdz1chzfebFvHFo8
FDSFquCsYr9Yv9xkWOgk3Fkko+s0Mg23swFUb6K8yqJgmf/7HsXIwT1f0oSB2pd3ZDziZkrO4LT3
hbFuSBtRjzjCmv5go42sMltMxcEkkfnw398tnT8lHS/WJdvj3+tnQjERwKaf9pbepqPpnfY0BYO9
R2Ubf3DhqyMQVOYdk5W3PiirKKSL/J9n18W7HdqxskXAzRw2ZX+z+uDeKg6sn8UwrEe7c+8jixf+
zgd9oxygDGAJu7xH948wJ5PXUSj8fNr3eTsCcnv6eTIxelovUUhQ//5a36h4MDVBu8yq5WGXTf88
wSDU80LBZdAWe8jHroNl854t5pjphHo787zWPkzNpr78/cn/y0S8OBEYhGLag0cfhm+X9azdbVzx
JoFPBFLAfMLIe8kQ8jcCDHMoB88Od96ggp/xkA9o1+EoQ+awXPtazI3/wjQGQqK7dOUOVhN6gb//
dW/tKu5lNhYgJU3ERfUbzIttcXJzL8aQ1eKph8UPp+GOybid5sW8vmN+99ZHB/lHHXQu8O3LrHSs
ppxISlqWUoNZBxPuBS7g5LFy3zVBf2tRY0kEbzT4X4DkxUnMrMgbS/Rg+xyO+ZGS91PHLj9ywNC7
JCp4SNy22f/313m20MHrgpuWEcu/dy+Stj6ExK33QduDFTidfliqzuzxqoOJa3Cl/Pvz3vqNOIpi
XUgxR7LtBVYQdzauPaab97Of26e11A4a+nF6Qf3opO7W5vdh3zfv4QZvLRrcjrGdIfcJ99bzZvvH
HTdXZbIUaAr2nQ68LEz+j7Qz243cWLb2ExHgPNxWsQZJPat7y+4botv25jwPSfLpz5f6gf+ILKII
+RjwlYCOymRmZAwr1oKA08tiBVlOT5GUBMZO9LZxaAwQwlCaEr6RPKzsVS4emLazOFlTmH6srLh5
aXRzulBPS/+8v6EbS6NSbknBB5WSry3//mZp1kytc54TQRsS+KXj1g5jxDYDiEoP+DsegnknLNsw
aDJlzSMudVVv3tKiNJlAYVjilNZhcC5s8U9uxvo1rfLqaALS3jmgG1uJsAuMQXR44ZRYp0U00nv6
vqo4tTQvTiD70gu4BhN0uV3tRAmv1HUrxyfjIATakGijmrxKwewI6Jgdj+OpS6LpahmwFtSx0n9N
+kTzbdG1pJ9q8SXuW/WxrZivsdBrR0utD3/G82T/ZqrbhOHAaK5DEEpqeCt4DoOm/+SS9D1yHpJr
wRDLNQyh6jzePwdbCQPVHEm5T6PBRiJ9eRBmzcgnG/zbyWraEohQwCCWpY/WU2G0xUsJkoModhrD
PzzeY7S3YnhHgAop/3RGGTMUAiHAHsXuxhtGN4A2GVTC3HV9tZ+qgsKX3XBUNLtDbXHM3SOw7wFW
FhBdlWam11nxWoYrS2MngduyTG2eQja9CJiK1m7G6qPKiVBBSlTn7z4gVmc2vPvERLl10hCWfrGR
Mj2I1ut3ztDGcZVye1DP0UKT7HfLrxAy/VV0lTae6rqLgJfZ6cGhf3WyarTG7n/xDVdqs7eyVffK
b7Jao9FlocFzOMLZEEhwvinyC0idkR7uCLhxmpurU+vDzgI3rr/0NFD4Ehio+rqGPmlW36Qlg+3V
BMOJCiIWrDZ0HddZjAUeAGqPaudo3+wpp5kA05K9Ccp56wyF1n+pjW4/cfvi9lOrRcVFL01xAUr5
3r4gpP9QBtIf4KmnVad6y89XJdlgJw48GBJ0+cjsHdJHgwvOiIr2TiCztSqYpiASJ5S0iCyWpgo4
EhPXVqYTo8BU6PPG7I8WoJUImJLY04K+SfKgD6cwCYU4BVaAt6ub6DImAxIW2oQYuPQnENi0+ue5
hIDl/pncWBS+h4RHZ//4b7UoLYT0IKyN6ZQN8CCYzHwx/2KOp9Ar61/3Td0cf5YErQ+UxKpF6vFK
yv/m4bNTDwoCWTBnbLW+dn1bnVqmK/2uV6Yzpe/pRdUycb5vdGt9lOeQpafB4kCktPxokWeAgqo0
QEfA1+DN0ONvxUTNzukAx/4bUwaEvXJxxEpLUzZzbxqoRYlv6gZftVpQS7oHnr70nJ1+3HpVXC8w
DFBCIWBAwXwtZha5bTFGuDOoFoz8mpZxfag6prsDXd3xy5uWcI/kbRQdXXUVvWc5RasR+PtxjJzi
z6wanbNn1o1+yB27/nl/A9dn/nVVb2yt/ONYlEMR9vCIRNA6PMPSYP+syBT8+1Y2V+QRCMnnhtrN
6maZKgP7mV6ZR8gzgbqONQBWKmWPcRkU7zx8ckEaHwnsDhUFarbLExGXnp0GI0TOBig1BqbH/Iza
Y3pl0jTaOXzry/VqSjaBqdZQAF3XwIbcGYXO+DRKLg26mWpcnRVXMOlTDeElTWrt2zTm1p/3t3Lr
gyGPKg+GrES9Mm6+udEx4F+nHPhg2QQmV40H1ycVf29AKZcGLpv0VmY9BLHLXYQhrrenmqW1TaP/
GTbFP1WhO9/sOv0XZ52lQO5mMWBDo3tpyHAGnMgwGscyGuKPpVUzVqWHYeXPc6DsfK+tUwgj3ytd
IlAhd2WrYuzZzjwBI48u4Eekx3vAI3aXcpqiy/u/EnzMMhrnRaaLv1xWNGnCqgXwfI0hkDPDPdHF
6YI9eNU6zJBfiZcEWU2aITaHfmmlKixXSBqlo9M1vyEOruUQ1nzWWdBxYGjq+i8WBayQnFRqy60X
RbcQ6iW3h+Kecu+Hoge9fQwyJ1D9+3a27pX1xo78jm+OuCQt1Q0FOxA0wh+hMZ+nm7WcpvPm8zx7
DG5xt3dy7s29BBiHYfIokqmlUTEwAZ0VM0Zbs4JlBt6JlyGeunMdOWDJOrfcI9KUZ+BtIiW/HhTX
QMosao6wdi8tJlraJr3K0W+sqnjo5upXEar6DuJo2wiHBEEoQuC1SDhNAAbEGYeBi27oHr06Qe1d
T8fj+7+YBBUCR0FNmPO4XApca0UedzrTKIiMfXAICeGJixu/mCLGdQL3SXjBf++bvF2YrJBT2KR8
QBHB9ZYmExKUSmOU9ZjRCPU9q7K/aYPhfr9vZZ0ikSlCCQ4bnUeZEWjayg+2DGZFkVA58qjGX0TS
zk96ErufijqA3UIQA5RwARyLkrbbfcu3lwDLpEhkqzxn4HmX62MosRIok/Ph3CL/YihG/IIudv9U
dnXzYJhBcbJGdLHvG729BHTMpXgFNXlE6V6Lnm9uHgIZbQaTDbMenZBs2AzJq5mj+NBz/VHwip7/
jTlycff/7fNqdxmGt5kvkuZKuzlCYgIahweUrmH316QEe5KjW6vDW4KwxVmiUCn//mZ1nZWoDYM1
xjEd+vpI+GX7NiPtkmQh/ZH2TJ7dX97WEZXe5LUERPN4lebGmpOoIgTaTm0xpJlhiasaueY7Oxpy
6+i9q1Q5qU+itrdcFeQhBfHCgFih18af4E4XF0UkyVGdRXeM49r1hQU5yLuXJuMDcmp6YSCaVqeT
yN/rgrbhyymheMr0LDp5A17mvpXbB9uivO9CxwqOgxxw5VZMCiN5xyg7oN4JrWaHTDY2bab4HCvd
ie43rhsHX3b5ZF0LePlyFwVaBoOdc9H1RA18MCqwIkXu7MMTUh41hlUlpUu5kwhuHEgbXgkydlJc
UKgro0U9xyYjyQQkZv+nlobuIzid4kVRIHhwwaXtxD/yoywfHFkxh+EDGl1kstbktg6julkOWdRR
dyfxxUyoitgdYsKZSQ0vgzziqDDM+widUv4NoqJ858zcfk2qhcQOKg0pEEBr0G0G4zHMnQxGAhcR
P107UGu/gBn0NJfw5+1s7aYxQAFcdHJDtNGW3zMX86j2c5H7bp02F+p45oeG6uMFonNtJ9a7AYWr
Jq1h0LxAIUDZ3sBDCsXRs7KHEDsSjOlKRqATfNXZyUv66SnsxvSDNYrkiaEP81Eo4wdzcJsv92/K
ravBLoBN+UpRU1ijCxFiVGwDXjpfg+r6gWnj6hTGc7TjrzetyLeWgJPwbw31gdCdM5q5uS/0vrvG
RLmI8yEfcX8tt7dCBioU7KQ+hITZLj+d0Uk+gQIdBoMRqA+w7w0PejeEj5TTp/wAf0a78wG3loUP
o9xBickCpbY0GJqtps8o0vlzbTTfOi21Pw6V2+5Ez1vLos8NoNfWkc9d1wTzxIHAc46YDkxT80r/
nmL3XI4nTx3zAx2zPXu3Ho0dfGNP/p43r91UIkvmWNhzJoVZCMt7yUd1usYWrMGMIf/sPIqS7/xy
EgX0KujNo0T2vXoV1KDoqzxU4VvVGxNuoN47CtNprqYUL9fick/5/eaSY48ePpg7YDcy5V8u0YmK
uYVkhpOiRPE5aiq0g2C3Y4LO6Hac1+tUxcJ5SlvMQ7weEokDW9qCp02UfYJCElNBAPhNQZOAswTf
4MwscFbE0EA5zMYfp7z3TnXlGb/UGK4beK3U5EM3R/qPWTeyDxnshB/gxZSUnbCx+YZZ5L9sJi3O
EWxULyT17VWzwQK0zCwfx9ioRwhJm51Ab3Pn8FmSwl8+5KudK6paB3+Iy4rz0f4gVNnbhEbk7Lbt
HnTm5hzKjcMMPChkIEw5LTeuHx1jFKTePhwQP5kMLn6JIJ8uBQTCCK/XLSRBsHerO2/dllUpMgq0
nP+d9VGEWoOYElIcv1QoRHpQAflaBr1eUFfhOe8UFaV3XTvdP/9bu0qxxCNBdcmD1JUjmdOELgqc
yX5m2b3fJPrktyJqqRMyXPIvTHm4EvraYPTXtSfILiZG13nfull23CNYI9IYhrao1qb3+mM+oJxJ
I2jgoaPwtPyADL8KU7hmBjQ+dy8Owkz+YHXDSUmj6Gx4efCf+0u7fU+lQZRvTdq1lHZvUOUjpTbd
QZ1Dg26UGV6z9M5oZWePfaOUH0Q4t0/KyOywlqTl3/T89RNcGuXOi7pxgLBCCx54Bw3D9VijlyNA
WxZuChtM7PhNbJT+PJpwp4l4+uQFjEjbuVnsGN04QLIpSUmRLoREKS23us07AbsPhCIV5JenIAnE
d/jK22M9IrZ3f5c3TckGLl0VU8ZlS1N1QXI5CUzRNw6Zt8jC8+DqcD9ZTfZ+Z4Poo+28qgYSIa1W
FefGYBqFgikGdA4lM+Rnpa7h0i6avXLHTYhL9ENpjxo9QzNUmlerAvMNLtoIoKALco8Z/dS6VBAr
Hq3B8/6yrXo8DVpkQuYAGSKkd3tp0damAv40iAElUHDdXq6JiGyVrrbfRBqcJL0SnNuKDqBWBf1O
YecmnJArfQVc0yHACazc6uwkUZ1bfeZL/kK/CJrqOQtmh+1tiquWG9nl/nnZug8g2CRuDnVESi/L
88KsCs2sdITNIdSrxxyVllNZ6cVZUxqI+jVURJIIUoX7RuUiVo8uwMD/Nbp6dOMpnxlFwOgIRVZO
GphNz2VMGF9C2/WQMvJ49lJHKw+jqe9hRjZtU87y6OSSM617FtCETN2gS6GVsTOeZkC1ByJDRHdb
Izo2Rf8r9QrtsR/tPe3XrUNE5ViXEyASorjKer2pKFwFPhNf7ebwOpH7/khUCgi4qz1l4U1TNr1I
+UwyCrLKkqhsZQVcZBmq9BqD76rzXA6w+s69GuxUKbYsMcgGHsZB841bsDw+bNpoihnFGeRZ4+Pc
IhZDKxyFjtFpdp7GrQ9HLmZCVGswq7cOOArqgomt4m6iyS4epjyBjc3L8m8IMygXo0othM80hSZA
M/64f1y3Xi5qkfRbMO+4zMUvV4ly8dA5wsLTzRCb615inGGmRkposqNj34wQxjux+zLUUdlIvl/7
MFBj2wlVt24qg8EmjV8NpI638gxMSKSybpL6iCh5Dz282z6sZhGokuKXhvKVTytnD1gjXfj6ohIZ
MCcl435Wvlx4Fev5EFYTNpkfgm6m7b9C0unuFNS2viyoP0Q+ZB3jpnGOFMw0MiKc4l778XNh8j3d
aQzOvJY/nQBWU6YenOrTZKeouNz/tFsPC5QD4Bhp6PCGrRYoigFu4ibPfDh3GxAcHRxC0AGGV8tK
m5ekq9xfrgftDgjbfDq2M1o9O79gy+GTPbrgEGl238wOd31aR2PopL7NI3ckfYbCN+phtIW/7JgU
Zrzje7durHxBid6hDKCyv/ykcQaXSqdgz0oggXGZxfa12oYY0GuynRu7tTSQTyT9VIe4titTSTM6
LfAmwh4PBkevdO3nrAraa2YDshTtbO6co9ul4V8BDDBbx1bi3JdLs81GY3AxTP1hFN/Cpu0fO5VA
M0MI8sv9Y7NlCTilXBRTn9SCl5YYFS5RfoE2Mk+q/iJQU/Oh0xjOUH+ZO+fjBttG4YKjyf0D2sY3
W/s9ry1MisGwPbWMvP2pt+kAuKSPzfjQtGJ+nmjq/S3GbDwC6Ippilv91wGltINepvwgIcodb3jr
h/gxNBEYzzHh7Fhr0mYqrPDdnOKHlTj7XhYWZKuZ1ZpXW1CuOgR51f4I+6oIdw7upl0qLDaSeGAN
1m3eXg+R7hjgSjIG+69RgeMT6IHzobcohZNto1AFvvX5/d/ZxO2DtvFe68fL74xGgWHmdZn6ptCy
T5Te07OTCPXjBJ/9u6NpHQCFBp8uMYnMk5amZoCU/KN85gaB3LPlwokEbsg+hk2zN0R5ey+lKfDA
vNj02YzVS9K2UWfJARRfSGk45CaaY0eM68PFrl6Tudcf3r+L8tUCYSOn+NfMFswL9joqLtyWwvqM
EFB55C0vzm4XzTuWtlZGosDpkHq/N+/VVMSGqwhWltnxT8To0RWBbTk8wCPXPneZKHbwwLfvo4SI
EDUzMiChbKuPZupTqDilk/i2VtfnwVHaz7Xb6F/fv3/AXtg+JAngd5G/4k3JT9NLavx5lfg9tHoH
Kh/2yUppdfX4nNN9U1sLemtKOr43pgp45oqowxRc30iidEFySQ17+BdXWQ5coSvBMDSzhksrI0+h
Fpoe/G1BOj7B3OR+DBC4eIQML/jNjGl6rLrdvvzG2aBDQQ7JTB36n9bqdQjbIld57mOfLtrfQUDp
Jp8NmP6zdkBBjWHDd++krGAaqBKT9Fvaao2BbShu2ZqxX1IMO7eRPX5xomyP1WFjUVihEEa0T7Ni
fQAbpiLMqMZKn1dDg9Z0UB7rpkp+jhEanigU73Uk5AFYRoQ6nCOSkIe6n6aua2EjxPBYNORZHJtj
AosfUhMRDHnQ9+/s4JYpHjwKC9Qzef1Wbqrv1Wqk/RGjoxID8Q0Q3gKZ2uGLKRzd/1hbj6ysY5rc
YolIXfeVjAhST4HT9TMBu5iWNLDyBopZHIKYGjfNkeoEI2zEfJ6nXkKR60cpNHMp+gISfMS7ft3/
PVtLl7AERm74WVQ8lhfERJlCQD0SM2+pxJ+1OQs+4vRmgkLUGu+b2nhWoV0k9OUMAVhfQy1bNSoh
F0OLoZpgpjOcujmnVY9cdxQ3g59WWnAqU2++3rd6u0BeHzrcEhrPCPZN8VGnjeeqqYIgZ+yd9LGH
YBCJTILSONlJUW+vCONcEh4mkaQWaf9yL5kYcCoVGmo/H0WGmEM9nACsNaccPtMjzO57x/bWhUpA
qaRCeH1i13maEYSgxDoLosi5iV6o9eYne46Uy7s3kCoRuRKXgxbzGtIBGaad2dw8f+yEAQdIUqMZ
AwO3l9XJ4b6prQXBPEBixlw50cLqMIpimpJCUyCfhNYP0JthXgRlfv++FfmvLB0LFqgKM4HCKeQ0
Lz8T9Eq0BWEy9wttKL6qjZecbasQfkNueEEYAO2KUCm+tvXkvv+A8IhTXSQaki2nVZoiROGgQOYJ
n6W7Z6/zemSk2umfYk7UK0qU087Z3ziQREMOqGbZQUG3frnSGBfTMg8sfMQMJiBUZXbMkWB88PR6
utiZ67y/VUPyQKRH/xWCGr7h0mBWdV4B9SJdi6QOLhVsuecE+PYxiBvrkWaV+WjEfbITtNz6FYnT
pV9IngA082aGMzWIzMdx9INwLE56Cru6Az2Or9m98sGGVf1rPBTqTmCx4VYWRuXWvwlfVKYTVeQi
R0mMHRzLenafaEJBL8+8yLf753VzfYTpDLtwM4CsLU11adaIoeK8ajTMf2uaQM7TjZXiHOtonrY5
R6koHbFz7TfODgMM8spTi2Y2dvUpzXJsyzHKRj+17O5E123yx9HUHolBYXbqLXfH3taG0vuFgBpu
GhJ5+fc3GwojoufRjxr9xEE2iVCHCevCyY8Cpebz/Q3dcACkdmAQaF7SV1jn1EGgtEPZV6Pf0rt5
msNROUEIXng+Go6adq0CTbkEyI58LGFT37G94eJo78luGGUYiiKrc5PqY9LX3ix478RzCzP957E2
k+/3F7ixl8x8qlQLcNc2WIjlXhI1oa8lauH3kWEdFbuPLzzvUGlD67STl2wcTjBj9CylY4MIaFUA
Rg0qnUoP7wmBtfnYpMNMRVItHnOLfl9WJe1/lHzIdoxurM+lgyCJocmJeHCX65tUhTk8NRa+jczU
ISoy1Y9QeLjCGvteegGeBx3cGKQcFPLZ1NWTZKP4qnlCYTSE+PAnep/F0ZyH6htVPLilKfzvVJZu
rx32QG2CxAF8RPVjtTQQF5VoiIfMyXIf82yMP0ZZWCWIVIX579rr8x2DtwcSg/RmXXJYkuZ1x6mF
UhyG23nwtaaxTmE9dE9xO3Y7L9GGFQNq11dGODLLNXYlgtzG0Gt0gDiw2VXCIB4DvS12nPLG5slp
RJUkmXTPWBeM5sFoe41X1R8iQxhE1AIlQRGmL0rTx0+wmQc7VYCNZZlgjADVyQkE3tnl1yotUcY0
dXtUQ031UjkDkmJGU+34jNs7RthKIwJyQmlnjVSeXT2tPXvu/c5q4y9h0wWPSjPFeGahUU7unS9F
2jY7X2xrLx1clSTGYQRrPcARM5FLvIIMKGUN97cXFtkxTMbxGk09slbDWJ/e67PIwKg78tWYHKcQ
ttzK1qvtCL72wW/7fDzpUVw/NiYHhurtHox346vRXwHZRL0NfpA16mfqEyhSuoIjXww1wqyGdkkj
UpJ3L4hbDByMS0wNcf2gzVaioObFgiDpzr7oSdOdErNsTlUU7UBPb92hZFtBG0rmk8zCr3wGzaoI
ApuSWMRVm89mq1rfUS6c9UMsam9vdvNmfJvGCd0D+ZVMcD/WmgBl7JmzabR89Ps4glGmzAsJ0Z9j
1zkwb016NdNlQTgzR7PMIqaJjsUUW/0xLBKVFLZSkW4I5qr+q5vR0z6mXlf+EGKa/lLcNv4+Rebw
F3GrB1CvzlwUNCkxG4dM6Mbs3/9At9fKIf2SdDUuC7ohjEXQQaRGGHd+jMwJEi1jXv5IWX3ImJxr
HIamYQjLEzv36pV7YZl+0OSCQobiBjVduJ6WB93D40JnjwDAwIDXyxjMUHwVCFtop6rvJ/QqemGf
zQoN7XMjIFRG+MZA8bWpmCVNI9PbcWG399whUqe8DoQDZgNrde/GKMxaQYfBL402fmrJlE/IIWdH
Y0g7iLeccOe92bJHTxrUCK1xzqy8nG/iPDPR4lRLOoIvZDyOeQpBoldbwSECO3no9XbeeRNuLztl
bmZJyUpwMDcPajvQVkEdb/RjJ67BOqBIUxXpXrS8ZUW6Sslkjpc25BV9syrkZIBpA8b0hyLxLlLj
/UxLao+g7faiA/R2yLDIxkHrr8mjh7lBjBCxJT/Uob6n7tZ8NYMawizu4LvRIdIUMSpcFzSC1xiC
ZALMnnk14X/eTgdrzsXP3EmaEyH5eLWDMvzP/cu4tTQbLmpiY8BZNwwplZobTDIRF1fmCN1+VcOu
r8OgjqyJvcc7t2ULyItMMyjeU7JZfqxWqXoOjCL8qTWjJ16/4ETxKf04KBOajPfXteFkOBDEqvBx
Saq51XFvxrHAE4Qkb2qvXhU49g6BDmdEBQjpoUZ95aiTpp/uG5ULWLkY5prIwEn7GbBfo8ACrR6R
LJYueqx7wIpx9JynAg3ArHefJyuIHyp01s4tCml/3Le8dQ8gZABXBNCPpu/qKUJ83pvnjM/Y1xRV
D8IcGw3/L9zf9+1sfUKiY0seUTkxttpW6DGdPhbYcWcqxAht80RUbvXRFNW4s5lbDgteIuzwtpKb
rkzRQJiEMgWCclGJaCJMPmcIDHjM3ebJTsXw5/2VbXw7QkmK+TLaM8APLg/nDAVnENUyOS0s7YmJ
wpyH1kNFCP4Z7Tp1aCIgOOIdBmPeIxLZOKsy8CLt4Nqz4lUjAXQG8hxNShwRzilzkkbWgTYBK2Do
nfIHLcLiMDowf91f8ManXFhd7a+RhdM8CwoNRtM61xRSnycthCy38hA7uW9qe4Gy/IyLIV5fmWLR
Sq1OOLVRDePzaNoTUJaSmkbPG1y1qnhyU22PYkz+o6vLKJsKMDEB/uC515cf1AnKMQttbfQdlCQB
vzXhp0DM78dj86TSiZQRFRnCmjIhG4U6uWrMM+eFf3RZ4nzLZic4N0av742dvk4OrldEfY9iNwEU
XHdym988dhAXIHtTgpCxWzf/bEVZ/zCEgQl0OC4/aeOo/N3BH+vrrdM+onIEh6xIu/mIc0i/zZaF
Z+8y2/L1wP47jEzkd9Ou/S+9VqqvmTX5nhv2e93GrVvFJB0pGo1vOHZXUU4QirnMUEn29WjO/SkW
tp81gCtLQEZ+Y9flCRb2+URfX9l5SG/PHCVmXKKKO6bzsT5zwu6sLnUcwbh4FU8HKYH2VS3QSz1Q
sI+/aDMqtA894z7hjuHbe0U5BsoOWRKF73KNYhgGA8jIRPG3m2z7PHe190R2nx3mIQje7SIxJef4
PKIc+u7Shb45EHanBvY44rMSCLmY4XUGxAgaYX+24CZqEXcz7Hc7DSzKPBFwCOCYNfOQiqJ8pw0o
QmudJfw49uxzbkTiEOuNdr3vNG6PDqboq0LeCaScw7NcXBn0emIWHJ28c8xzp8/pP6lSuJ/rsmxP
FdLfvtUxCKqq6R5E//blwTKeiuYcxRNqJ0vLRmjUsLBzp9F2GY9eOgYfypyXLgqgh0WhvWqe7y91
06CDQomsnlBwXvlHQlcIymMZK7tO/eQwwndABqo85s2on6MYcPB9e/ItWzoSWPt5VGWTQmawq60N
TQ1dsgp/nAsjeYwbQzx6GvpCUz0Dvhnb7LkEzHEph2o+mHPz693WTejjmKXiB9AhWTnmUM/qnp4g
+Z9t0lcOY4q2ByN38WFe0x1T5jvOjJgVH5MYCkxNr/dQaxs3dPED1u+tQHIxF1IyoKaJR3sEDEmX
Dx9aa9wbdLp9hAgqaF3xewG00n1eHqVRSx0v94rejxKn9RFvN4+q2+0hEbYWhLfjQlJJVCH0X1ox
hLBsNDR6H/ma5hhMOJop6CskkLxkJ63bOKqy80lrgnCFnsHqDYr5I9RmCJurqTceA1jODoUwrUOF
hMAxUgp7x97W0hglJHBgZcR8q7BsKJA7tyq192GBL66ugiONunL+WIHU3DF1wxaOP3vlmHttgSK2
tD4XhuyCNnoP5o+RZaIvetiHdFKc37S0PET/rNQ6O50+FZdJZ8z/FMG989ntIyun0waBpkRLwN1J
hbl8TqfA/oBgaILQj2GhcH//Em3uC0hIslKQUFTUlp+cvhvVoKzrERPsEDwcTIKrJvoeh5n3fN/S
RuGEOBGGMggGwARSql6aGgc39GqNbVHLqj1Dv9ceQ5RcH6omqU51Ez0nzEtdTNUcubuqe3ShWn5k
ZKvZ+T4bR4/fQRBBvY2EYP321BNjuH3GUSj7DEVDxmRR/NU5caS2BvOKofP7/so39pgJfUlP+4rd
XXdVIz0eqjwJhY8WY//guAP1ygFiPcUKlJ21bXhkBgfAn+MuyBvX7Q4E1gHlTWLwCxsd1owZMTTt
kb/0yAV8RguByHTqcK1nGLoNyUj//pXS9wdpAPydrM5YfuLeZpQ2Ll26LXGoPrqZ8Tsv7eI/Q7N7
yTYcIukcIEg4VKgEr+HYNRQthRoj4ewWlXHqu7T6Pgd1/O7KLPhnmowUmZE4oCO8XI9VZ2ZEbjr4
sEjNj8ksxCnKYo2iqbJH37cRplCrgQqDeRdA3usYrHa8IqcDM/iWHeU/+rktHrPAM75paBwfhsq0
UIrRxkPeme+vSrFISinUpTSgdmvuXkfhRIE4H/w8qzWfkRtiXagKT1PU7cnPbfoAZkAkTQxwHjz/
ckPNyYFvyaLz16AVeEbrKrzkRVKexjR67kor/TJYiK3ii3IfCdwUKVm3vPTkRjsHdcsHEFYzYC75
9yA8Wf4ORDTd2i0z4ZeTorWHbG7pN8GEN75EBQKhaMoiZXn/bmwkEoD8mB9mipLe7loBEmZ+GwFX
mrpe3cV0/AfjUjIz9+ROhQrsdKLRG8AXdd/o1jWRH5ZGOOJ7JM7LdU6MEva61bPf5E+HzB6Vb2hv
Jl/uW9lycETW8gARijFJvrTiJIjImk0ELqYLrRPsquVhntL606iXexPmm7vIueEZoXAEsGFpygun
pK/Qffa7wFXCA6Lqk48WMzrvWvtPN+bDj0w190oAW+vjvQJJwYmB73J1WswcOk94IYUPMcfIoezb
0ld7W//UZ9beg7y1QArdUgVAdhnWfbusmQNdIGnsN9oQuQ+21cXxtxpVU+uHMcpXKixRULd0ke11
hrbuBOhTygK4NF6PVYwp5sk0O4gW/EoN2nNIEO9XQ9uf+1iDotmc9xg69uyt4vdAC0ajSrAXV13i
q/UQnbK6gYh/8txzOBh7rGJbX9HS6RfRKQfZuyavkHxCQz+Vg6+AYXspgrGODn1g9ietKeOdLsme
rdUxNUbG/1MdGAAQFP2Esr33WEzUw8op2sPob5qiWExrGZIqWojLGxF2Rg1DJAAAo8qtH13fxcdo
kDpciv3+GT46vCA2aLvJnHpdkkgHTxGlztkslca7wG7nXvQGFIDH9Tjfdylbjgs+HGjeJfaNxsJy
VTxAbmHpw+AzSGVqp4L9HOQUwp5X3jqEZAOcduiZAF+vXFeUxpTaTZeg1LTjr6aS2XQVrOSxcsyw
PfTtvHe/tz4XEAdadrBh6gw8LReGWlkLYU0IYJYI7azavXmui8Lyg7HXdyofm6YkvgHO741BETq7
YaHPAYGuOhWnNEmd7xyMnpqAleyY2vpcoHNpkVAkJXNcbWMTuHoTwkXpe8HQPhTkds+Ksguk2FwQ
WHI0FwilaXgu9w6GrtmNoBHyS6YoLokNl7puD315iMsq3XnTtvwwKLP/b2v1naD7NtzEAcAA20B2
YZTJfXKU0f3VZQx2om3j+AmjZf/i1NOvg2UBeDn1ThkkvinEZUnV1X2Ci6K0Uf6Taw0TXGHnBjtR
weY+vo7hysFm4DZLM1aWJX0hOPRMOCfJg5aF5mMUtm1zQQU9+zfGmMOSWA2JQV59tAaIVxlOFTnB
0JrBwais6HHqGoVUT8PLH+77jc2lAQiAnxKOIm09MKJBYKUOafIKQyk/2YH40Nej8Rhmu9xdW5bY
O8QPwTzJkYDlJgZa4mgKM3Zgh7LQV+egeZhU90c0lMoO7HgrNSD3IIUkSzepmy4t2XPd2EXMDlaI
hr0oI8wCTqmnxz5p4tPQdSryh0p2nMfs5f5mblUyLBkiW/C3UMJc9z5C21PSXJBldbE5P9nCnfzS
mspL0g/xResV65Ll5vilrob4D/iTgqcGcsT5aKHVfiqjsr3YSWj8RFkntz9kdlT80xvD9N/7P3Lz
O8jeAD4cqpD1Ya77oko0j/fPU4X1nEQCdG2mhH97Q9LtHOWtx4IeDSgLAJOyF7H8EFbBYGrt8CgV
gQdBLf7hbLeTclR0sA9jvjtUvbU0CW0h0gWZAOR0aa8rtJinZORpTyfYxAo7eTFnNf6z7Nx/kwQy
UUgLTeaeUF4uTXF1I1qVLM2uk7BH1MtrXgSKU/Yxhqf//aPFkh6DSAw6IMa71ulXGUfJxBQGoZ+W
BFdICLprocdojkgewfvHY+ubgYKTeReoFfCmy4UNAwIHpqBKPMgGfqjXTKcXJnW0PERBNPWG7Od9
g1sfjcomVQPgWiQMK383mHXnGnHSw15mKg9hpkMIXQzRzCXtgp1HauvZhXoOlgMKBzI1WS6OZN4p
JxNb5WAO39IUAQmfdHBwdg7+hh3ZcWV0jBFGelKrd8nR26nIIav1LWFED1Y+1acsqPM/7+/cphUw
AcBwyLNuOq1M9ORDHsbUIvO2Lc9DGekPYawL7/J/s7M661RwQCbyBPpAs8bD5I4V0K0o3unfvc7H
r7ojVJspdkowBUHs6uShKhsPCHv1fqUb0fRoZ+WoHcoqwy0NdZb+oXZx+UtMZdNfjTLTSEb6iGl7
E1TJL1GE6Liok9U+aGqoRH5Oz7k/FDG6ogdmtLqfDTLeygHF9Pi5i4tM94OqoLjQaBCafhqatJBu
cDKGwxAUxnzsmaNNKTMk5oPbkkqcmjKdvzdT1uyRRG9cODnuJ5n/idComS7PpLAF0DFz7vzQdaEN
QOL82bDL4WqWSXFIxLQ337R1aggHOTevcPJ1JyENCtOr4IPwIcdN8oMQanNwuqraS483AkJKc0zW
EkpTEFtXHvS2zpOhUun2NA2DaDqof6I11S+rXLvMTQGHH2nRzlHdcCZMcTg0oClAkt+tXoCZzuJs
dGymCqfHVSRj+q3F3oH5APP9ITzlcHQv6BtKCkm5z29izz6jqpKaYcdxTS0KYHn6gmSKvRPLbH0t
2QKQvJxymk+enjdWKkUfdCUsaNrVqvIHyFKRHATVcf/+Fd8qNMqwhda95PPmEV3asbwuNVvd7WCg
jnvVt90x/DJkYZwdCxS3/6pbwSxM3bSh+CiaonsWkTr9Tmxb0U6mlg7vVcSQaCDCN8o6ppRmfeWN
ebtsmr0JsFFcjkHtag41/Qoi9r+F1u2Bo7dODHxwUooNF8qM3HLhtVBHNZhDkPpUxP4cNLpdUMym
4yFoGVK9v8tbV0J+S3IISmNMFy9tpWOYZq2htL7WKo72UQ8dBzDjkCgleuoogX7zEsXNDpD/jb/v
W95yMpRQ8TJAHHksVtnZ1GYNCjdj50eWGmWHqcty384s9bPmhfaRyfTpfN/g5rZKLRWQ/Da9jZVX
iyzFNRVlIIzI9PSgIJwItTLM/pWtVztnd3NtBJhygJ9q3Jp0IcttxUyF1fllZ3YPjsjsY2BFw2Ww
q/7BkhzI/2JpAHlhggM5QKtj+RUbqsJEtvgYsx2Cp6hUjEMee9qjEWl7TY6tpdFgBnkOCapUR1qa
GuAq6gaYAxghbq1LP0zJEQWq+Oy0QfcfBfs7ccvrvVq/waC2pDwjmEaMrgwOjoDllCmInCbPMR96
1zt04/hU/Q9n57UcN5Km7VuZ6POchTcbO3sAoBw9KcpQJwiqJcHbhL/6/4FmdrerWMH6NRHdHc2g
yUogzWdeM5VL5I2FnD6WizH/qYuGi5XGbfxk6Vl5aaOcWz1//Rgnm5L6nDQi6vDBwGNBGR/iJnrB
JmoocfRv3BgcdyBdfskmnGJA4lgfGmuAQ4NgW+8nRqmC4kwlMlSTsXl/4Zw7y5ECXvefDp7s9KZX
lTFFI40MOJ5F5meaNt5QelW+vD/KrxPr9B1ijkZVhILKiog6eYcOhnGTmHpYsJVtbdJRxbkocZoA
1D9UY8sZb0w9rW7iEnxeVUzGQc+ibgfRtC08yl9Tt22z3obTQNFlB/a7ei5D0zx05M8X4vFf6Pc3
n9Vc5eVR/2Shn9zX2B5Bk2hBUKRa2/3IInvYyaVUFfo9nQGhVhYiKDJbDjtNy9pn8Pnul9jQs+1g
lulrUutq4Zu4pdZBW4+XrNDOrUKamKSTKq+LpPL4QZY1rU6VGjjQ1NZO/GYMnT2YTfOrhG574VA5
U7NgAEBIdBSQfzhVNq+oacoonNl4tk6CPBURVqSj5S8J0BwEk7538LP39ZRcOj3PTBK6E7BiBAog
xr3Z8W21LARwFHSHFuvtrpnY6GZKUBeo+uRkF06YM/NEORq6NycMbdtTLqqB3us4OHCR0tAxPKtH
XL00Rtsbm7q8BfarbZNMedGmUV5IL87Oc5V4I7Tgtj/F6tiygj+aQ0+iTDmCNDGLTYO05U4ZnEsS
DOdOUarwK4aa5AyB8/Wz/CV6KWEuzbrasNFLPdk3c695pV33npumhi86x/bVUI6PkeCIEWOC9YA+
/7atEyPTwoT1i/gbCcTpSR6CgIo7Wl84o9bXi9M1Nxqda6/sL7b7zs+XlA3Exmr/YZzsYttJG1D5
lGGHRRX3ZhmZT3DAnCt3xD1FidsMV7jZDgqk5D1bn+2Nk4aXrowzsRVR1f9+hlPEqwOBg3QEOfla
k+2XSaEpbeE58gG9g/JqnBL3UaZF9vs5ALEpzWn2DXnO6a6VoRuLogA+Mshh9FDc0K5DwtYLo5yJ
AlZqAy0rigmrh8vxcooQaQVAzCgqrg7PUZxWqd8YnX23jLOyCWMqNRdOozM3Fdzfta1KbWvt9x+P
qCiJ7EOp8DCNeF68wm2VytNi1/jx/l11blP+dZyT+AbKYNyAW6BAaNb1dpyKcNPUIG/GYmwuqICd
nZIGygczE5LD04A0V6MlUsye/YAqYpBioeDDub4k63huFaK/iroMSxGTkZMCk6WjXlmnvKreIMyP
tHCNfXEq7Oe2CWLO2j12qpfIWGefIko+q8YZ/z1t8zhWhVpn/6uiW5VXyoygdWdiRYaJQnzh+D67
FNfCAbhnxCtP82t1ATbRdfStrAot9LKWLh6vDucbhLs8iEopP/wbK2SVKNLhowD4P1mJo4OONJ7V
HNuNXqAsOxh+Wkzdk66Fl9zpzj5GZF+oRBIPktkfL3p1Xhwxrz05VWJ/F+NSHTRO6mzsSr9E3D43
FAZWKK3zL6Xq9Zb8ywVhtCjJq2I9rJqq+dQ3S/QVSw/zZizV8Pn9B3hu3a+R/MoRR6Dk9MIlj+/s
flzbSUrqPEOhzj8JtAsurIuzE6IMRlaLOBx5+/GEOkVANem48ajiiS3uHo03Zm29H0slvHA2nVuC
sEtAMaP1gH7jyYqIcCmZVIeLvM77aIvWutjnbZo9L3rfbpHpCi8cHOe2NDABJrVq2PAYj6fWQkWP
cCsgQTCmJqh7xb3HAnjyHKoemyTW40BYS/jt/bd27nnyvqiGgkIiYjm5Ua1U1PWER0oQFZnzDM1/
9CK1r6/DEUX194c6F5H9ZajTrITcOWuw2SYAdOJi2iZxIu7yyha1Z42x69udWdxOuA1LAKaqG7w/
+LmXyb2JlCmxAyXzk3Wz1Gli1AKc9uoddEu2eZ+brRIo2rzcJlpsXpjruc0AqAuWwVrpAd9+/C41
3BJRhR2BhRsKZCHDnLZCKr8v64TJGundyi3jpDwN/7pwIHQfRRf0UaweVKfG1Ca7KOt0bl2yHldp
OsoQQMmO5xKHaDjh/cW6XPoZjM48b9KcknHXmtpWz3RcPWKkqd9/X2cfIMA1OiXAngDNHg+aaQVO
vJIyIdC9bFd32FBACbnUXDs3Ckcwy56SJKiPk1URIgCiW0lOY2MqamAE+MvMXVhs3p/LuT1GuIpm
CehzUuV1bf7lEJ4WOLjmwMJP0ej8nKTlhJl4PUeenVn/TkC10tRginKzvHGApl5t571FQcOuHXOb
mlUBs8a5xPo6t5uIRTkZdWjMBCDHM+L2VNO4VyAIia5Dad1YAwGz2NVFVhxsu4ou7N5zVWOiABAz
K1iBMU/uMdp5CsALGJRLZYHRTBZ3l4vEujHEEm/GEBi/vtTmtllS4XWZVeJWZ4S7RcMk/v13eW7m
dJpXew8k4mghHc+8G4dRy+1xDGgr9d91I0/9AqgL7mfYUKhRary8P965tYOe2eokgsMxfIDj8SYb
i42+Y7xS66q9bcTVxjLq9vOgz+MFTPW5zUBndIVOoKBgnV6tZRLOjjvCa4un1t1Grsw+jpio7n5/
QohQEWUhHEggeTIhNc9jXZ2gQtWhJrxSTaNgFg7Rq3D/DS4b1By4bKycVVbj5Ayp2jEGeYe+V2p1
oZeaYeU1ajg85/M4X+ienDkjaSHQNwe2g4znacFdZpLymLtKicWmtdVTWXpzXo9bVNJa6Ay249OW
vSRTeOZCXa09SZ9Q7V9tCY7XxhD2Se6o3Yj4gki/aqmj76t26H1dttnPWW8XmKLJoxv2+oWVcmZR
0tYDaUh3m9T/tJNeA3+gmwc/cBCJtqVz/10OrblX0uhCdPJmSVIsWsmP4BFopkPVO56hNeR9nSQx
Rbc4l/4sAQpUNF2f3l+Sb/b0Ogq3Gy8OaBLNoONR4qwpqd7njDL045UFsuauxCpkS3D4FA/itzXO
1+EQZICDznohfTseLsr1sR1q6mtV7Dg7ofRtIAYjxZxV1X93s9E4JDRAhIoDhDvhNAyZ6WCGVVcH
jTv1V4ZbLIGc0+Iata1Lgfn6p44KrAxF7E+jEmFeMA8nQyldVNhFVDfAHMbVS6I2Pbu1su1cCncf
gvD1UG9pDjXFb290p9/W8luHJydEBBUyGQXG44daIO9VJRLwT4Hg0YZKWfNUFyu3lFAsaMuGxlc7
XwpS3uyDdVCapSt+n6vgdM610mIrVkRNsPod+RJG+rYSeHvqSRht31+jZ4ci5wbQRiGc5XM8P2vh
ypWmXgf2Yi87mWqcLRbBet3a84XL9s1ZxqwIHtCapFS+mvIcD7X6V1mAO+pAcaO1Za+H8kWLy37y
otoQj5XemY/QMuKP78/wzF4HkLHiBdYsEmTs8bANH6UdI7UOJrVCrmAeiC6iqvs3nuM6LZIdrm/g
0sejjFjzkvqyTsqhK3e6KbTASRzV68bI3fwbE1oxAhxhlEhPTW2j2RauETIhTbHrJ71gk1JNs5Ab
en+cc0uDehMYTi47dNNPp9RR6o5zo0bgKyk2TpP+nHoXYMrgXuornRtpJech2seEqOUfPzx0hl1B
maQKLHVx9g6gFa9JXeVmSM36d68YFiH9K94RuIcVNHo8VMQiEaNNZcSskxEr51HZOcvEXSqN/PD+
8ztz/NMQgfDOooAjc8q0ZAkkAyLmZRBVVt94cs6V9FYjxjtkiBInfm079cvvD0lzAMQXFcK3/XkM
4vSECeKBKsdkA33U8FI5LZ6Kd/audJxLTfJzW/qv451EClMe8jIH7EHNXjX8qu6En07afHD6UEev
IY53dZNdUjpaX9HpjUApg8WvcuO9sSkpua5NqTRloImy3FATV/ycisp1my8tQqdafROhSOHrk6Vd
2HlvpwuPdLUPIX2EBW+fTNdOzNaqW06wEqmxQx4tejB2cD6GKO8+KNnYHGyNrfL+O327OVbyKiUG
UmR4dKfid64GcKUZEGjgvzp9iFJcTeQRnoZCxG8fYqxW/qGcgcgSwx1vjr4iMmMt02jNJ/OTHKbZ
m8yw+FC0dn1hc/wSuT9+iwiBwi2hbwfIAiry8VipaeViYWYgMpcuwWpCOqlXiip7yaeyghGIUbDf
yCLq/H5S5S1wcy7bDOqZxl0VJS9WmCGq4BhAYy8cfG9vDJJqwkIOCqgvzunGbYaqKTLD4jEIPf2Q
UpzzFaxWPr7/Xt8eD3SawEYgbE2JAE2p4weAX2SXxw6BTaposMUTYXp0j93nPqu/aGPnXGgfnpsU
A5KnUykANr0us78UC5bZao2GCmfgWJ2xbaGAN/d4k1uXtA3PTWsl0ML1RMTkTXWT+na5sHAayMcN
wmNdnGceONPIK10Z3cleXKrov9U3hMVDEo9GN9gglu7JqkXWSaHkxqp10jg6TNFU3RnVXO0tltdm
NkyRedqkiVvYI8azPYewCBHTkrdh7/YvmeXKIMzc6nNaOta17CLnupOp9dMoKvNj3cQGbrpp9JTX
akL7qrkIxnl7mvHpMedei7PIPJwyQOyQlFk3khYeblfannAz5bFZtPxKx3zzzrU75aY0Z/3LrAr3
QnJ57lUBXFjRaQR/xmmTbEZ/a3IGndC6M372U+TeuUtTbhLH+NSC/71UVTw3HJAjYHF0HFcA8/EK
1MvEDZU2kcGMU9H3UpjTvscFAy0I3fH6wrhU3DlzcP4SNbM5NQliTusOSWkZZTeIFqEObbiLu1b1
qJ4ah9oZL4kOn7kYGGrN8sgAyL1ONpdixJ2SYZYTSLMdlq3T9PWmVMgRriLA4Ve5Lp1ARklyobJ/
Zu0Ar6GKySlKTfO0C6OOVBzo1sogzaPwozRg6u0g6snp2tRnp6Z+KrOXpE27nVqDENy+f4Ct7+vk
BCfCpEa8NoC4F06KnKUMc0dWWhsoY99/SXsDMXWnmG5adYxRXOv1T2gSlHhEaGPyNJfZpfHPzR7e
AtA8yqz01tb19pcTzZVLCPFayqCN5uxLjd+GZ8dJfGhsEflOki7Pc92P+7qyL3Uczqys1XWddJRH
z818klJAIDTVbuplUDvCDhprjB40JYqvgSzkj+8/5LNDUY2hib1WKE8hPB3MaPomFRIwJQ7GxRIZ
Xg98zy8SMN7vD3Vmf1LrWfVmnLUketoarXoVjj7qG0GvYEezW0Q7dtzIJhBPtZuLjdTiS4nu+0MC
oDp+hU6q48aExCfOyTbdUcsJE7JB0xJ+soj5ZpDm9Ls8XZTy/m+SoBGOR2xsa06FCFvA6ssSRFZL
V6iblxsz0y8dCmcnt+5Nur6/lK+OhxqFVJPQyBBqzQb9c+L2+c0y1AJr6jkBIZW71sP7L/DchsBY
hGI2SSgn0cnc6tiqlSVBxDTW+sQLq7I6uEPyI9GS9gEK9HxlS9O9QwXhErvnTGxBqQIk6erPQXfq
JC5G40BKPWnbIOwzC0ph0fqIa/1+lggrjQrMigZaW+knh+zcFL1ukWYHkVK/VmW+3OqqGkLXnLvN
+w/yzKbDvY9WKRUu5DlOC6BS1tUSDaRRVojDJNp8TTCOeEUge3sJ9XPmECX6YVr08qAkn/bsjVnV
JKjKImh1vZf+pKbNddtD/0MYSMgrByWtT/EwllelUWY3aQ/A7v25vsU+rS0qxqfARUbM5j9epotj
D3a5YhP44xOWvuP3YaCK14jK2LU6hRo1tpxNRPzjlZ3l7ojWLxkZntkp0ClJWQlC+AxvZMVSZZ66
BOt2oxjzrZUa4/3YuMCTp01SuPn+/RmfWa2/qpaQzdkqYCOPJ4wcupzCjAkjXhFf55UVfxx6mVwY
5cxmZJRfRSfFJNE+uSPyXo1tQg7mhIXwy6BklufqRXPr2nV9nWF88ETMUhP1LZfOnXNLipAOvjmH
AdJXJ4nFPDlzPLYKRYBINfdxWztBmdJKipJ03MtECnpqqhZMi15tbWfKP73/eM+9TKjGNLPWfhoF
zOPHq6VZHtYGNYFU1ReOHPtLQ1ixRcn2pyJi7UKudm6r0u7hvAOsSBh78jJB8hhxmXAoLCybyatk
Ka+0MkvuFqr+F7bK21dK151R6LhoxF2n5NjKcdt0aJBjc8dwfowtM/QLrDQ8UHvmDun2OoiSEAZU
yAd5/5mqb6e5ZlSk9QZiQeBOT95pE0ayj6NaBrYZYfSXxWay0XrRctDiA557yqwZe3sZzY0tBqfZ
KPac7eRQhtk2q2LDU7qmTT1hFToKgQLOz2CM3euFD7k+6+OAENwvBQqYnlQMCY+O37xjRWmVjAiJ
tlM0X2vLehP1WeX13VQigOV0N4v1REs/cCNjjD1lssx9ore/DWEjwQDHg8TRykGnFXL8MZCWsOoo
6pG/qnTr0InhJZJYec2DkW9VZFA3abhcqpW+XfRQtVe2yKpPBRFn/f5fYtFo0aokCiUsJxxp0o1Y
pkH1cnQ0lR3odRQh3a6d0937D/ztoiD2NWjTAeuha3aavwEqs/W8J9XucSDxaT5G/jRY4b1Mc/NC
9eAXYuH43dokpwbHJRcwnZCTd9vPbAm3QIoqFJ2Bk1ETFosnQ93VPLWOx6suQZV8hz9kU3n6CBbG
H0pr+ra0YtA3rp4i7qIspnPr9G1b+MLuh5dRa3GmEM7sfEINt563mA9HnSdLRd5XQ46n3/uP6+07
4t2YPDCEJNbO5kmUArK3CvOURdmnueIbo2X7oKLEz6iKc+iSQ/H8/nhnXg/ZCSEERS7qLqfZGc7J
/Hk7awM7NSILPczafVyQPHxuzZHHdmGwt4cToDVyQXo4HLz8z/EKrLM0NefWxuU8V6rmNtP00HwZ
sxH/eiQ0CucO1Is5egI/3i4QucB50iz6NNza9M3TbT6uQtVzm9efNfqH0qsqS4s9R6ni26hIqJD3
QxxSLhHLnd4XA/YLbu1+bGpY3B51NEwYwtGxH9KljJ+Xfqk1T7ERoN+GqRnf26HT34yOUKKgqoiH
vCaPaSNnuY5cIghCWW1AGZm4F4dg+/xR9KaJezm2f/sB5tfsT/U4J9slLlPsHiHQRldFlve6l1WI
l/tuPilwwtCDc6/xd4lSzLKTdNh2onH664EIL/7SgvfEuUDrIg3tQRftWz1Swgd9ytR6j0oZnhil
mrc2RTHL+brUiCD9M7/6jz+n/4x+VA//3C3yv/+Lr/+s6rlNIuDpx1/+923yZ1vJ6mf3X+uv/e+P
nfzUff2j/NC1P350t6/16U8e/SJ//1/jB6/d69EXm7JLuvmx/9HOTz9kn3e/BuGTrj/5//vNv/34
9VfIlH/8448/q77kmHr6ESVV+ce/vnX4/o8/1v7vf/z1z//re3evBb/mVZ0cX0tuk3/+sf/5jR+v
svvHH5r7d260tRFPBYGK6yrgMf5Yv6O6f2ctc42snHp6a2vnrqzaLv7HH0K1/w70Yq3B05v9Jb3+
x99k1f/6nmb9fSUoEhHQvVrzBPeP//lsRy/p/17a38q+eKiSspOMSiuUrfN/Z99KJ4VWT5GDvgr3
P5Wy4601Oh39yq6oPbPlXCdSb2X2TcQZibGRqyNniZVFXM0h5/Q9CNwKWVrXlE7/MAIPTAKzEbMa
VKB4QBjzEJTbpBB95rnRGIXbATkfcxMXWt7fRH2UuVdKJ3PHc6ZBdh/tiYDkoC9t9Dnp1UlS1QRJ
duuOUf6qjFj9+EgNqK5XcO2/6npRpGzM/iGcHOOVWnm8yUKZfUnsytxaoxV7tGOyF2MozTKgsv/N
dcfEX6bECRw7T+9E5CZfwimE5aB2SmDmrv5ZlGb+NZF5uTGaPn9o86T0AQ3i9qZMBU+AM8PT2zR+
gMEQJv7MK0282RLCBxuaUYSyZ+H1vTCetalu7ttChAVyN1X0SMnRuS7cxNwt1jLd2Ujk+XKBKuCl
vbQ3ajzod+rYQRJ0msn6rjTyxdUi1beVsuO0adUH2Lx25dnj2iA3lhLx2rSqPAMFGNKUrBgwrw7V
K1Dz3eDVVuXc00tPvqmlonqhnT+bdRkfyniKnt2oJoriuIj24AyczTwnzsdkUPi9Fh2EjemEP1va
dajtZ/7cL6PHq+2vJAGbP87T4OmQDg/CUvMdYIXso6WPW6SzgrgyKDbq8H/p4OciiK3S3KJQ3Vx3
dVLseGEClI2UH7OuUe/jUL1NquwjjbvM62andQNtSqJPy9yG13RCDM2rwqH43g5xgl53vuxVvZjQ
FZV5fGuNUOY8zcJDGwc+1G75bIUPOay+l7RyrqTN25pyyFJoErjxoQ9b4SF9Ij641hD7rlSNQDXS
DLcVq9q5OIBtKZdiJT0r5lWYa5hIOQNEvEzb5EPiMp68syKaiz2SBN6UpbvIrtWDhB4TUFW+LdtF
BFbmzjc4Rd2ZTalfKzGxa5ojoBLLVtt1aKjfhiACnkv8xe4AlKTfF2OxOo8WX3HICe53kz4nmxAj
408WrnFPS9nUfuM68Z9SFg22o3q6K8vKDLpSSe8ai7bqLDRUaabkIdEdeZCFZiMvvDTIsWXJti2K
myUr6n0Zqdw2Tp8qXjQiHZBqWeQ3mVbzEgq7QXLBwsrEnPuN1c7rZRfLZ8DO6lMjRm2XplGz05L5
o4Z6v0d8ZnlWWuGTnjvlVV/gA7EI0EWlpn4ddSM9dIUePSGqPM5eZOQmnVILi3VYovdOOcUbfXVN
VsQAPxQP4QVc530nzHI7YHV1i7mhey+jcrkrRRP5kW7K6yVRltirC9f4XkWG7s+KHA+ymZLrJont
rWrLL2qrRpuqyRxvtmcksVUaaUAvP+FEY03XUeTmkT+6aedsJ179VaQIPfGQE68Pc2TAl2wgPblx
a2/DPpq+dEsVeksyb1AC4ZXH5DlfnUnLUYrm17q2bFk7U+dTN2FvoV4doF9472DR5CUZOpFlq0V+
CL3C8Uha0kPY0l6zAEN9Hq1ev2pG1bjOJkilUBf0qwpnYcVuv2tD9i1Ra/sBBlq8LYSZ+LKeCTUk
RjOfpiJd5p0dNyChI1pemYLfUrEXSGlEoIgzMfbfpJpBpCa3ioC+t9F0bY9lqAaRW965/Yj3VROZ
6r4bpuo1M4if885w/SY1rNtwGHApJFLUY6bbqE82Mm61V/MM22xD6K3eLCbePp6mS0N6UcGLfJxk
NDmeivgUQbBaAQbJt3rV305DvIe/V++1tj7keXYvEHbyCIrSvYYn8E4t9NXr8VMdDVcNnB6LMW5g
cmzc0P5mGPVValBSR80+7RQNsMe8V/L4LtIKvBiq/EOnd0B/w8VHfT1QGtLBPN5JSKhIOfF1tYfx
7Tn2/KeRfFBCzjnHfGkW1Z8iZYvkGHrt2i16btsyXTC0LjYIBXtV6lzjBukVRn49FPp1OFW7qlid
wNrdEjeHOa13sSzv8LQHkJX69eBuikjfluFyP+vzpsS+xnVjjo9B84WRU0OWuOhMdU0zVV4Jk2hP
1evEy0T4pKcTh4O2z7iI+jK8GfMqEMb80InWmzrFeOaAg6gj1CH0uMVANYxaEvs2Mgemb/fW/Kij
SO8hXa5vtCJ+bEaQAbA07xtdv6mi9ENWZNs2b3etSNugKRRtbyq5cZfDx/4uNGNZrpJsVB/Vlss2
FtRsSye0PjagLN1NpmYfKZvHsDQoiFOoVktvsWZEXThMt+2YFFvTzcUGSeLMbyPb3GDh+1Mrm2I3
FK7iQwe+KY3oz9riSLGqEcPNODT8YV76gzuN38Ip7W7DWKH617f6IWvi8N6aqjJobL31S726mhy3
9KcY+XfKiObWTbHlnZMYfkODZ1wtx0BpwQdU8T6q3fvKJmDuuz4OMnzmg0aP6k0V2s1mdNad3A3f
w6W6VZMJZeqs/7aUetBW7n2hL9o+HN2WzVR9MJXwgykK6RO8vHYp/duiRZvOzK3MR3bd5wzdxnmz
HVOBg4iy3GLwM/tpPj4O3IuuiavEVHKY5FP0OR2GVS3fvupneUWW/KhE+k0zahySQ753ej306OEW
n8eiSgKiiHHfNVl525Sz/TrSpb/C16rchV0oW891p2SLACZgv65XX2Ij5WLnEKf+jIqVXbiEQkPt
/JRqrd1YRVFszCbJvgAqFy+jvdxyk+SJ1zulS4EcOmDCR7JKRTt06IptOANHHxsfIPSW8TUcNAqf
Sq9uTBSrRq+383JHbvuiThHivXb4YcxJ5NKU0w/ZLhTt5xWnUSEy4o1GVTxYGlKFSt9tcSxM0NVa
PmOTN/pum99ny+LVgym+dovkDITswLu/GcYlvcplexhG8aImydYBnu6Tjm3jqclRidcfcfbS7opU
vyn6xPAK0D47kS6cFJr4KevRuI2W8WlRsqfedPFzqlXWb30N/XIr+gpBcjf7mSpcGWIRVhDqXbbq
oe/Swa32aJTbQUyY6rnDbBHUdWgn4L/zUSZk9Sh/DH49i9HrVP0Fo8SfZphqW0RynP1MTdOyaxfD
++azlSamHw1V7dHVGVBcLdqtVWdIkQ+G0jAnSpK3dTjlV0s+qYA5xmcNXpxnFcZr6CB5nTRyOWSD
ggPP0PhiUJ9i6dyT3+p+EzbqfNPGtnyQto0ffRerGyLiPGhCYe0yJ6u+R9rS5r6qxPNHVcFM27fa
MHo14cB7Awrli4d9oNTpbM031TR1jxVPzHMTo1GgrSuftBCLWtPBOj1dtOUwi4Gv+7FZxF7N3KLy
RGRke3y6RdD19BY3Ce9U8fJmmJWr3GpmvymKOPLmuLEqLy0r/bGUev7VEBEDaotzH6ZZe9uZEKGa
cQrvImtaHro6X/R9UTbL6Ne5Vd7KWWu+KhAgY4+Y95DZ6Nen+TQcmlhhoWmh6REZODdC2KbXaqA3
b+GZ6LsCSMmWwNu+muz0S1ogv+Fp6qJSDTTUa6lGxhc5I4Sb5rnlJZ3ZbKekkBsnTh6WWK08c5q+
TWOv7jPMQ8uHqOuUOjDj1hk+qZMjUjgzIcaRQljj1dIi1LBD/6W6a+d+vu5VVZiWh0aEMkS+rEpb
7tKpWtTvk7nIvXCTeLpVOzQ4g6JynkIjKca9m+QwMY1+aj/GjsKGMZHBex3cJv6U6+Ey0CmbzJva
jsHtecbQjbvCjqL2uw6rxoKkJ3j5dFHifFOijKZfKX2RWLdVVZXlNWd1K3Yc44kIRFJmndcmFfkF
Mtkd+olDhyQXtVMl7HatZaTKVrNlY3pVYjXu53JqHPm0FipGH+oCStqTTKEEUmCiq+dNCNihw9Za
VrOZIvRwrpY+qbUv2VSrxr62cPz2WxP8MKbOpfwKM4eqil0UQD2yIY3ig821oz0MxtJxuC6zLHuS
KfIzr6GW3W8WqpyAVuMoVvwwM81vML6K50YT7XCwLE6aD81QhNodiSbXtN1gbXaD5HATeS7F32bg
mm2H17KvShFzMxrJY1y4RY3KizCrw9LqTrsfEgjtyzwk01U2ZHV/TWE72ehtwbzoVnlLS9fN06Mu
AussSGQo8P6YyyE66J2afctjPLjjRRseqQqaB4TNrYe4cBS/6pdky/sBDmhLxw8HK548Ublu4Ewi
fpi0IcdxwglyO/ZZlgfHFFSDYsqyKXS2ILPFxzIX93oxbLVMtQ6hjtNYk9kBDIjqnmuj9hBHjL0i
br+kuVNvAFg2G6TXOKbcfmtLtXnqk6QDnV25d9k4FF+qynkNpXT2hjV8Kie98QthU9UyKvVBA+j6
IVSsD3nB52zr4uPSQ4gpQkxlwubKLSLXT/vxYe18jXWtbvVcXKtZC/lD6M9SU/3UqPE/lfmn0YIH
TsE32yx4X/hKZTxShn5pC/eKLCGEggjYS9TVTsu6H1jTbaZq/jSO7t04p5/DHkVur0HAhPpB+olX
/QKz6yGuTNI90bzmVKG67GCW3Z+pUu0La75ZlsLcD6l8sVJewOT6RbcEuOP4gzWqAKubQ0r7hbae
+KSVylMjlW08qPe9CxqmK8qr0B1/KC7Y4TpyqztNyA9GvpRerhQPFOmfsqW5VRtt8iVAGn+ph9sp
lNdglh66CRxVpXQ/XfzKzCa7ysJpvtH1mCh0IJiv6N0JjcC4GR6Rov+CxvdXsvNxr2fhwWr02bct
MiS2oaXUu/USLJN90fxMw8KzrPAhd7jKdH2DVcmWw3fwR8X6mnfLddznk9e4QxAu0tiKMN0tpBtR
7nzrZp6HCfpU019mfHTLYUxe5lhiNzMmB8qDL7mT/mlUpXaNWfxX6h8HWO1exCEZFHO0bLSq+DRF
mrLpjWEHCuJVhHEeiEWJvdZKxu2gjIY369W+5Raso+7Oro1h8gdtee0MlmNSpnzuofBHRCoO/UQB
tVEsv7cAilaSj6zxl3DRfqF7V3kziauHZN73NhHbqovhmnGg+1DgrqdcuXFsEaS1StdmqZ3SK9Qh
Qv3vabTTj2VmIgYx7BrTbB+TQSPjd3jKjnWw3eRAcXjvLL1PT8LPasPeOV3+oRZy3yWS/OX/sXde
O5IjWZp+lXmAYYJa3JJOV6F1RN4QGSlII43KqIx8+v28q6e7qhoztY292ItdoFFopHIPJ512zi+b
Q17aTwgab02d35aVftUEw7zIqU6lyHaBDcAbVS/OJTwB7RLhDKe2Mw5iUxBM/lGpXu7UMNEsKNN8
GZqDaS9X85gdMS2cw2lkt69epG0mfihTy81PTdQ82WE3ANnIs6WQ0c2uuCYA6Dx21sEUxPcMxksG
+JiAuv7U7uCmVb85B3L9zxlB1rkdPTordfFUWbcx53yP0MdNe4vYOr74iVzVfbgZ4d3s93fgKCcg
m/dyED8yBsONI3oXjlV2Kxx3ujYXiBlO8Q9VrM5V1NnN0bQDfEA8Mcq5sXZlsS67UhnR/bI0XTyX
5Cp25uCn7FGvWltOQkGJS1OzpvEqG+sHWeQ2cEF3JRTHrxrlGlemvJO1+eQPPUkhRlz6w00osudL
DdC2RNEjvlpwC6Oa47UzIf17cI7oUM9OEoDynLfOPVtBnnhzlbrVaBwBeMy4lXZqu97TuHHful3C
2ZbveqO/2npyqasVPAnY4yFzpjPgFls4COVxM8BmMiMFDj96Td0cejPY20udEV7ofW5u8T4Y0Tmo
uhS8iS+KCKzErZpbGJtEmdGpz3lcVcMY535wDuSWhnXEUNOdyjBK81AeXW0aN4a6VW1/TehFFQPU
0ytdAYtYIeLeiHic7Ecj+tjsQsKgdcg0MZKes86vKu8ox8jfhtbhjh0OA0d2y84YeO49z+u46dVu
8cpdMDLHX3KFbmyvesyyaC8bP11HVJnBSfXhi2lvRLfUj2Q2pm6kTpPNttYwo1uMpHa194Npis2N
DBCyEKjizDyX3Xxb9qzgLTNE/y0stjRf82e1sIoLWfp7KzemGPFolwxmf5xb+2dTG8fN2n6FSiRy
qkRcKl/ynYZk9YN2ImdsfhbBfJNbvPWhZ4KW8J0wBfElhWFoPDBBiNhYBP2PuSfUpVq+VmVxQ3v2
fqRvkrqQN8jcDyuqSFTuGFY6H2AGMcZkLPdh7qSNN15ReXuzMHMEUx13rfuqt2yMK0u8oYS/my2V
uNNw1fTurSiN4MareXaQpcETDPtqHGR56q/ex6rcu8pTt81q65hcsYAnvhwTNdJx61evXRvuzZZR
fGo/wNNO2q8PF1dgXGW5c8oI2TajwUx6H6jXNlgJ9WS/5Fm7I5oETTb/TOxX+qbcpiAOG/EUmvVH
WJHIJLS5HxYKii1h1knleOfRa6y9ZefOoezrb5KCmNibCeLX0xSerKIEWrXcD1czUPZdvuylC8Td
oHJi2erUuaNDJ22KpkiA9z5hmokYjpbgsPjDkXnwoxoMM7EKlfqyz3aMpF0yD9FDXcqXBgHw8h6x
RjHKCndFh77fpFxkz78q2szf6SHouZjHsM4NaT7VQ1FLKzWQza6TkQT03zkJtFhD92pYEwtod5Xa
9othZY9DQYLSXoStaK/ckh7wg8xK92WraYrmeqAISmEgrWcihYqa1DZpFKnIvODXZgUzRydPWHoY
uTN+tEG2zPuqGr1fMBjBY7vNy2NvhlUFKkk2eKyZnoJ4CDueEbl0JxDOztiG1M9V97E4uVUlnVqJ
aIQiIIeTuJ/qVvgd3EI02y9MzpFLp3E4FIm9Fuu7DrqVxTHPDLkP6qlgqy94TvAeQ/Fi68yv4H0H
p4tHZwloJyFYLztWfc9ljHRJR1PcuZ7qD02xBcOpjIjuj7nsDhky1TAB6DehcdBrW+MsdceHJVTb
naWrnNp5i5n3/5NusHoXCu2iKPrvSbfHn930KcX3/2h//cdY/PyPpG3y9vcM3OWv/8bAWeEX/AcX
UfYlLOkiWfoHA2d9IekeBxj1Xjba04sf/+8MnPMFdT+S1JBlx0L8e/GK/BcB530x/ya5xtUBR4dr
89/h3/Bm/YF+C6m2JMOO8HWciOjk0R78kX7j+WL57F34EtcLaUvOzE1krwB7ukeufj0rg4WY46OS
6RJthT5rWytC9iYxJL5jt30STYR5JhsKiXK3ZNNUIhr0+LY0c+u3yAHWNUqwANRPa03yWqzXkn7Z
aljFK6TcEiUyr/V60TEXiMaqIvvVeJWp9qs1gUwGZhvEBDlPN1RIZG2ymST4HifcrM4Bl/06pwDj
ATARrhUa4aJcv/akANanaR6s9S0MVL+erRWoczcbbe7vesH+aFuUDCSzp32MYqVh4WHYVPbVHcXW
7RZmYJqtu1pRQLkpip5M0eYzZp0aS0zReOImMlaviQGgOhVvJAMZ8TwZ1WdNq8xX058ZzzTlgh1H
WBi9bqIU772aGjQYiJtvKzrWwOQiaf1qxxE2cA1UC27ltv5p0Qv7Ko81yV5ihW3qdHYbJk6X2yLd
XKNdmQohD6noEJlOvC3snkWpleJHEqsLUNYbYeyO1fa0COGbxPN6GVOR17bpovhhdpYlDT91tJjC
g9lN6iAaZ/w6iFnWceQ3wb2f+Zxc1DGJHUiRUcfgpmBdciBMJHFNzKSx8GX5TUVKPbZ+TovvIEa/
TZRc5vXidHWuG2fepoO5zbmbTJZobBz24aQTp2Ez2l/sJExT8El93Id+WT5qNY/+41b3izjCC9J5
whGAK2qYyl4ktWtXRZpH1rTt1kZaZkriWJbHdsdICWcxVAoUyvBUMs+woAfP57xJvXzcQO88YY7X
lSSO4VqQm1PvC99HnmD5yoSWtZ2mPw+Vbbz3pIiWn+Fa2kNa8D7Q/RhRV4Lu+L11mYYhGfLS6alX
124eJog6N2qyGIjHpCZcabom7TSyk0E4fRT3Wq60MHZKq6NRL+26D+aysmiemwXzC+ay3HimAgu8
Obe6SibragzlWVWL8SbqftT0yzKnsRiVubi+BFkGj2Lqh+nFk3ZZ7HQ3rstHLUo6Wwo5j+KZI24p
b6omG856Ceb6igUdY0auZbTcgTWOywk8bAj33dZMBfdr5WTvox1V7i/etwEnCSlr7QZuIG8/rCuG
HFox2u7BW+amSXI0cGJf9KsWqV4Xokq6Ih/FySpDdnPVFlwbNuZe3hITGoR3EoISJosmDecMQdtG
OyPzTOtQRKv3K2DHJoujAjNKTa82JYJm0NdUiVq2eyLfgB2JoqqLo3ZGszxQt1i0SbjVWt0g0DMb
chmmrr61NYfwPsut0f5BHLru4ppyjPE+soRnYmzTTbH3egIO0jHDHs26KNuGDUqa46k1Rr+Ajb38
ru20lTg6rtvXN7ZchpIOBQo1b22LJ88RZ7MsTsMAo3iUYwP8anMfZWdVzHN4aLZuAaEYPDpkA0T+
GVSTBe/sOUWBLGFwtaIhSAr3iWKBqok74WpvN2h0WW5U8Xa4+vwlwLzwnOlmJgcubMuPyg7Ur37N
vF9rpXEjN8Pavpls8ZgTBodfMIpZrTHh1JRsTlat3ITslC7j+Wbyu7Nv87gpxFhxJdw+SvsslHLv
Gnq8s73RmuNo64LbYt7MHwwUbU/wXNWxD2RloeJ2CcRPGn6D24p2O/AKkPa3wm/Vr5ExPzsOrqt+
rdrwfpW2BdZf0W/oIfC5+I3qQrZvoTWEduKh1fmRtTa3j/QY3ngYmZrhM6OiFNbeE/TTbutHtJjN
HBetTy0h318N/6QvYg7hbd3KUk654MkmtsaNJRZRcVJhWE77jcax1wVvUH9t1aIiPL4tqsPiqcU4
zUroNuHAMDq2SNd5x21SOQZ1FS3yelBKyyAABvDuelor047HRk9bArw5UpZr1vNLTaXZT7G4FVHn
0bQ+YmjrVUxgTb4keTaZz0VB4q2fEVOwz1sji4Ath+xmxvf4Q00MufFqYYWIFbQcZGlW6nVHNRrq
idaRFDK2vtckVrTWzR7wvb2FLLWt2MOJ9tzmkgVodmzogYZOUDtxm1pd110m2FScen1Q+Gbcw4jl
IQKYzCqeRat2gp2lHae56gmdrGIkW/Zzz8tXAP+NV+w3olSvslyTQ9lgyhMJWhioGtOot2fE58ND
KLX/VpIMUsROpAKYJFGjA3Hm4r1qoBKRden8K8ZRm+utlYQZWnofnCnqNzAlZ5TPmwmv6puk4u0N
VYKuOWF+QzSN1QDpZdVtv/bNWzfWyxvwo/1umBp5b+ba9f3k90OeEFRocdz0Uxakc5bPfYq3on6x
Roh69pTK4YwJaxTCVWYUJ1WWbW8c3NUwDTdx5xKRmg1Qy7Ots9c87cDurF3ll7af9JgRfthZ05p7
vfjzA5r84bkrPSCIy4KVx37RUXZQhkt4xxBAda85FDCredNzvHUhGwYrnJWx7NhTcDvp1gUe1UI9
jnbWflZT6DSoT3TIwew4PSQe4gI+obrNSu6rgDy40RLWm7s06rtsLpfSVa64911ySw752A41VLPQ
jwHFk5+Q1uJFighxUxOK3kkuub5zSoGv7RzQx7a3rXT4ZIe+wCRlVzXgT++pr6Ewo89t8uSznbfe
FYHuzivZjxMlGITF/cAmUZtxLUURsdqC0XKAatHv/Ui2RiyV5771PIdxetKWwUX2LYtkGlMZyRTa
A+mKl4MjKa15+C6C4LLQ6DYSiUmZnI5lSTvwEQNCv6aj70qwAHPUT4aQnZ04kq4HKOdyvu/t2XVT
7qf8p+dN+XqW61x8NPnCvm0QcgQJxiTFILiuIdqu0R/gE4me+z7M8JdxoQz3fly0ya2ftw3MktFX
LIhEEZcxyBdlIGYukRRpKEBqMzmMzuBrRhOjgd3CnWW2VWr1XeYeMxmV95jqyeSQPV/ZxLwcp7FJ
1qhONr9ZPgR87NVU2s4SKyIUdKK2tQwPaqEuF4KyJa8eFZSmhCvL+2DvKbLsd47XyRsqGdpqb7nt
8uhGDVDeWlXZfS3RudA7dLGZhS3wFVOIgGLlrM3fDSN3fikTTcclihFlh22UvB2dG+DlrrHcNYwF
czxU40oQMggDEiZH8McyrJ8XOsypk37eGrkfOlbduABzNeJOLc03otL6+uROztKTtz+ECwBvGHyF
JHRfCYudjJ1ZlA26MD5RSszQQqdR0bRyV+eyWpJhHKKQR5lef5bjtECPTlOWYC1bH1tPDt8dGaEY
W1s9vwftwPGBXLe2kaoJJHwMzcypwrd1H+uOMrZdMPj1vRoM8T10a+/DCku9xAMzg7ureMAyZ+cm
DdaakP4h5vZ37auWWfMhr+tqi6FAsxJRFCLkRDq9/5APRfCBNXNm6DL94odZIFbZ9eW8wU8W7cuG
is0l69wr0cQXg+nFF03/D6LCJwkqt3AIRXNbScRbeejE5TpR8iLCav1a1jDScRE2bsvZJvws9cD4
HnP8gm2cm+bsxqwn1a2mmpBIDbOA91N+Ibc4XGsG+izP3e+d9sCucq+d38d+gItfS6v7Tq5BpmLw
PJh/NdrtlioOOMgiY0IEMfRhCOKiuxqfklp5ooWeaby17pj5j4M3FJ8qquev64YzEntdtT14/lDP
cbMtix8XYL0GLsNoYlyH7XtYoxHsCGFhZ3G6KTQTyLiza7i6xontyTfPgxfO1SFrNJq1CTUkeYue
nT9c4sg9sIqWuDRrWcrvotPmz8Je5XBRCvj5Tm65vh6NiefKUC0EGmSrs9yMpFZiNHKq4an0V/Fd
NCDv8ZrJ5ZWAh+ntYsP6tGdtgN1yOr+2k7L7xKR1+mloJUKbqOGoiJ1+rt5QPLMQGSW3DgVtRfTg
NpF9u6J5/agrXw8JGnnLO9hjOH+QHV0tsW57CuQ2IwcUnYmfe+v7TVdJ0DnFZ9SyM8SGmCC78xUW
KJ49d/xWD0IgOXXKz2GIxvccnElg5LCIN58Cr7wGCmYj5Jebxzqsuq+sN3JOmnCZ7jzlDu8EdwPJ
75qIr8Y7XW75yDHA+hZnXq1UbLh19VIhNX0BbTQ+zWh2uiQchPe+2WFusADb3PY4i7YSdUgxPVIm
tCCYZty5WZe6/rUtWr+B0W2fgR5klrLRDz/pt++XPTdWfQ6aBlKrl1S0AYZmqojzwQ3KZBnM+V32
UfsVbbsXgPyOMB7CKqZwj8RgRn5JeSFTs+a4Tbeq8V9Gmzyf26iEPkrKTkbheaphNnbrwiiKBrLI
U1MY1g9hrR0cr5O75UOxCfo77Hb2Lg8wWMWi2ZgHIYr5BVIoc1ZPW1q3umjWmoFhbN+I4WNa78j0
ydPBdPLvNP9Z6uAORXXHUGzbt9OY8RkDi5pOmlVjuz25C9sUst4RrYb0R7glx14He2fz2G4ShdOV
KdLvMmiYNrCmKw5VP816Oi5jcZES7MKeQTGtbdR2N9GGbAC9LmWlj8TdDZc/pAvzQ9tjySxlEKVg
zUk+SgTwiwrbLHW2LbffhIf2Me/C1UYX4FVj/VtqwN9l5H9QSP9Dn/7/howdGOt/gtTAI8btp5Lf
mh+/B9L+9rf+jqSZXy5pYVgZ/4mX/aZl974gbccKjPeIRxJdUf9E0tzgCykgyL5ByrBigrX/A0lz
vS+kj1wSDYlLcC6ReP8OkhZG/Di/E7JfiiB4ICKoB8mjIgXh/B+RNEcMeW8J245RvDE0s90lJnGo
KDbcskCp1KNBiypSdGZsEqjU8L1aixHc173MTsXWm2lXRCbETj7cRsPYPRWO/toNU3sas8m6q5m2
ripD5tcRGoGbPBw5oe2hbG8aQRqv2Hz3Zo4Uh1Rgn+CbfSry5mE+a7GFpxAJfeobHWG29mwtJBgY
02ECbT6Xahz31tBuHyhaLIRkHrreNmoJpZ0dhshSPzVRK240f/vgBAqCB+bX4QmTq/cx80DTUf7v
7a57kJyPcaTRawWS1TgxEOocgnUpU2qNkGCCGcpYrUgNVYEsnaEcI3UtpH4oO9NFFOZHCTw5+5jb
uwfHLbtzMKJIoQTE2aM0nr8vUk975bg/1SDs1GwFYggiCBO7ikoa4eo1Xgw5IjRT8401IPe0JOHF
nN5WcFpmO6hTBGbIGyxEF4mWQ/FuNqvxaRvU9VhdVMVzLaeEVo/1rIeaJoTA0sbHpiz7EzdPcBxH
p0S8iX7lA9ChOiuxdk/D5JCG6SK2m0FJf0Fx58eqmfca/VcyFNMKvdU0p6LNsmDXNM5hVGYD69F1
L4sa6JJTXg4ZvwVXA490L0b+Mh/bYhi22BbSu2qD1sJBpbaTrCLj1hGmiNjqQGxas8SGV8KkCYd2
YsYHcTH/tEXcrrgZJ8/71ea9fzUrMue2rN0ettn1Hmy0NbHf1eGpnSBGw56etSgahqt5YxqanMo/
+xXaWjnr5hgsdRhDQ6gXWxrLLkPzC6Fk2Ye+GTo0rmG5Q77vIYQ0rGcilqjOc9HI2rVgq/K2DFFq
cFhhgJPB2Zrbpe4Ow1gFn0uAit5uEZevLlLgQAdvkV0jebxAiVXAU9ws++DsMr3dEIbhJVhGWcIC
UWMFkZg0ay841WBCp4LB+NhdDnN/udC8s/l6qYF6dv1s3C/0ZhpJZGa0ofsyTMfJn9OiLd33Vk7F
UWGKQ3eZ281VFjVFGZvDOuE7DTc2tKG03ulH3g4rGsvv+UxeLgSdjXx9se3d0GmkNYMH5Wg2ojiw
t2f8xxvTpQnwj2IAlpCR2FgjjkrOqspJp3bi/65cS85737bSkXUUHlTqr7baTEbtQn82BFs/Q59+
rQz4RmlJ5xYZ8ZXMkT4Q1mMdHMOz7iJXZemA2h8yrp7Ttitoxan5iEYcWTd9j3S3aZDi+xqzQcyN
5ul48IoiiLtVTq89YH4VZ7YZppk3vRv+uL3YMzrXDO/qfiCA2NS6PSJLsnYoZdAbWNV7Gw5murhB
9sZXdbouy1A+oOl5DbIoOE6e4aQ+0NgUb7Vy7rRbPkpBPtE6Iio1RFXdQw5kwH5j2MdMi9NtTw4Y
rrG2nOn0RE3/ypqgj85lrhqdOfjZ68K6WsPJTWrLH5yktGljd/qM3gJUseN1jUnGSJfcsG/saWQC
rpFM9DvtI0AnH7S8Koray2KzUofWZeDOpu3TWNR6UxBB8KMPgOViF9Ty0HWss9r19X4IEZ9Ym4x+
WhmOkoh/72BU63huZL1cISsChaIwqZNMdIbrYTFfShXAZE/1gj5DzNGdaFfSQ4x+qt56vuq3LW6q
MimNZntojeYmzJW7AxmxTxxlRRazGWFrXoaWOzRwm2fdEhV8Ms28ORRZRXVRaWt2f7QtojbOdnCh
OVYxxiO9oTG6yG7bIVKRKYq4VzmN/hUy/fKZuX5fR0t4nS8M9RAM9m60uXXxK5cH7We7rMX1DCcS
oTZj5rzOZ9O/REW6B7sb3V1Uzd+dfuTEogXy5OBQ3VOHgS5l5Q4qtFclEsl+cum+ToQqiWP3yzmd
UUm0TNP7yG2++5X6kAPJ0hGLoZS3rlk8+QawRlzkAHh+4/sX8SS1WnOuuyMC729z5qw3xtrm1wQa
8mYJlzyaQg7p5IzMzLnOrWO38aQst+F2jSbn3cgwYsDL1mcWNTt2dNY9s9utX0Vfh2m5+hrfySST
Hj5oxCXaftiyf0eBi24tugtHHlBqVj+YJtV+tCf0Cn6X8rRY9vS769vNcN0k57KecHZeQTSxl7nh
g0NfyN42ls9mMbK3cegKmKtG0HCxbRzb6MkHent2IowmHmYFciWMmk1sOGH0mGd2fidDx8XzWYUP
UoowHqbqeqpy2SceBzC6JWOpj66IzKduDqpv9daCJuHZDRItRIZ+uekP7A+apx0V1is5iGcVWtsh
BIFHmSgykrSD9n3q2sbdlRYFHF0Au2TZnfNJtmW3ty4N2NAQTkCq7OD9wKRr31ETYj6orghQRfFW
79ycnuTEx/Iflut5CfLstZ21V14JVqx7nWXf2QrlWWUcYn6rH3KCC54Mx0YfoLd2nw+jF/cBIpKo
EgsqIa/46FcBBdh3jvFRGXl3gp3STQrmcgqw/ux4Lof8x/MO3Jj4Q1qPsCVb+3fVapIDm0ure8AU
FXxrbHk/40Ke94xVWGuLemhuuMRZH48Ycu6XbZ1encpE/MI3SoegizBciF42DbU3ERPcKlzrFqEn
L3ZmtEeEdB4cOaMn8luE1LteMUTEXWRIjHqd/96JkHOwc9RVZvbZDRtud1uQWPCo8kGfMNYA3Bv9
lqx1uHZJ65Sc3pE2vvMepRtbpg45V+YwuM0xzV3lRWjso3xl2XfHxPaUnTp5nV1vhe8cCmk41MzZ
kppJNNG4PPps20dTcTCGrjmy8d0sYWnF5CFF+Xl2g4v4oDAtwAs0ntXkVmkwAgK3s6oyctYn9+uI
xR2SMzR03JRIFgh/DH40ttJHtPrrbZt1xWEjtOeslaWeyzmcOEKs1Y5nC93SYpn9/dwb3XiUgU/j
M192si9K2MZEyMz6Gtoh6t88tJbENurwgF0/32NLNp6qQvPgQu5BwjvqzddNlf2Hcsgxv5bhkv0E
w5mspwLsAciqC7Y9xKyT0WsWfFVi3jC2aOHa+waNMVG9GBU8vwxf3Hb4pRwD/tR3npYog8mrsX8U
HPt17I1d/S1yOiyWpiz7Q4Vh5Fa5wcQEUoevuCGNcsfvGmcalQ4W/m0mkqJ9ct1BHaDcCaSfq+3R
g4WAnhQbb3xGoDqqvbmqMmTWYr9vaxtZtUcZ3sgFv/MM/81lltxrrB37Og+KdNO6/BnWG349aMYT
7gzU+D7VMeZUdClXoj/qedteGr2N6Vx/BegifDlrgCpMrk0gqusmYhKrt5JR1cPF9IEjR8SBENeu
tz3lCitfRwDDt3L0UBqO6n6QVX5iTnlQbr+XfnerVPHTbqMU7TCilugnsT6PQrvfsRkejNakArfd
bOr+wme6IrBOBfcZUXwQfNZJb8DKQdOhR+kNnpyFf1K5z9lDBGDKgxAzjsdMv5g76RYHMKHtU5dZ
wWOT8podS36JO73wh8dV9xZZ0qJdkLVNbU0WcTB6wYNRie8BE+yDbTjjMw5hZ4qLESStAb1/MPKh
54OQS9IGttxt2qmfstop4y3S22665L5VgwRZ2JbtLvLW1Yz9SMFubCLzr8LNN3xOvTzfebmxPCwm
UPM+kubFI6pKMDz+SAZ6rKz1xlw64zhEpTiG3ca2QKH1CJHoFicjl8Z9QHlBiOZ63G5drJk/TVfl
rFxtm8BGtbcFREXiBMK7d22l0gDjKdXk1kbyLfviYWLK0UIfpBwCPk9pwC6Dxl4IWIU10QV92equ
OFZL1lACXuInaLjAnuD5w9nr9FclCHViYS66qUeXHArx7rcuH8QAt3pqVskEUfsHlV3o9akGciUK
w7rvVg7X0g4f5TY2u2Z6b+ocF1kwPdViM9Ng2uqj72RqH4aAmbkXnJt6XM6F44yHRcn5oejta+n2
934/beng5/2baSjnsa9A5ia7xMO12thie5oc3KXHtFzK+oAlJT95tpEdWjPaiIckLyMQoX1TWPpi
ZvHdgwcYDQga9A9lze292ST2TkMNbrfqm9kTD4E3W9fuCI0HYi9vsotG3jSbqEz9S4vyHt9q/biN
+gdgsnVcLn0Wq2XYKH6dnO5aMRnNtcfXbqGid/ASTBHiJSDyM26xZT5a61K9TVris6WIJXdTIvGH
ZxWSaMBOFeGkE3yI17lw+U8l8geR2Y1OtN906aqiDQcPTwRjs9BmFSRxFW7znhN2emsZLnfbnBvz
tdeg99rlnUEsQlimdQ1ZRpyfeQ6tdjtv88bCKp1jFXbNfT/DtSlR5vfbkkUpT7j60fPQyhXK3JAA
dgFEJVEfarY2mkgMbrvV7PofHdzSmzd6GKdGzXMozoEY3Fa0RbIgSER1HFqHtvSrp7lfzd2ClX8/
4tw56WCrbugtf+ZmYPiZRnw1m0Ebd6o6HM2tNnqqPDORBubacj6XXN8C4UHM/uFefpYiNjKt7+p1
DJ+QmDIT2mII32tujKthCUfwjq67mZzATBy1rs/h5nUw49r4zLZ1TYgQEr+s0Q/ffWMtT5U56Of/
bL2630aqo2LhWcXl2zXQZJs5Rw/2MBGB+Q2aYLn6zykotxKgAxDfieaj2UMgrnmkb7vSvy0FtETg
RznTgnhg7SzxzlnrbzFw/xZA99zW/O/P0RF/iJz434uiOPxsLykOw5//qcu7+T08+Pd3938zheKC
qf33grikEPLn73G7yx//DbYzfP/LBRBzPce6hP3+BtkZlNx8oQoSqhrUzKFa+5+Y3SV/gt9B3kZq
q88abJKA8Q/5m//Fs3wKGCx6VUwKcJ1/B7XjRX6H2fkmHRX0CPnUs9sBsd5/K8v9XbIQtTsO8i+9
QZb+zcIGLScfRhXK7MVu6tZ6YVVpP3/3yfwd4f1D5sUfk5zoYzIpayRykj5qj07Vy0f1+zgjoT1G
PSwV5yC+y+PHt+vbp4fqLxJrLolB/0zV+NfX+FMcT0QeU+d7Fadk/P71OY+vs/gvQov+lDH9ry/x
p0ycFQSp3yJeYkgf3m+e78vd/ZZ8ELb8Fz/KnzL0/vWF/pSO1LtKrt7KC11FsbV7Lnb8MLQLJn9x
Wf6Y8fMvL+P9Cb/N7MIyy5bLUmXLDg8R8lwotWLvY8EJbJVkhNpF4TEKnqwWaBe4wQBkyQaZILeL
HfdcId6fumn3P7+vv7iS3uVu+t0t6q7/9TFv+7u7KDncwoH8H74EEtXfvwQHhDf/rZG1jr8WyfMY
31IE+xcf7x/zmnzueEoiyAalb4O97F/qE7s823RN4PLhf3F2XjtyG127vqFNgKkYTjtyWhrlUfAJ
Ickyc868+v+p+Q72NJtoYmTDgGEDqq5ihRXeUNjmcFQSPzxYYCWQCKAEfn/FrhVl/jcUqFVeXRuc
Do2B6+mUiq+DeqtawH9+8SUQziWfRzBdSpBcgKNQOkkqdWOTLi4SU9c1QwWSKzACRIRZ4n9fLmEC
OXJGijDzqkZrTrNKI1YQ4h0yXc8v1K6j8/05PuNyXxzw5wE1RH24TLCkJDe4HtBX4kqvdZ0BQZHv
9Nq0jmZeW/tCQORDsgzp96Tyzy0902PYVuT5AnZlow0OYNwA2FLSDj/LUq3LfStrMH6ZwxiMIgRP
uogQWxn9+JNiUfxtROY+Qm2wdnA/yZSRPDyXY98eo6a3H2jZZG+UOIEago0ZNulVdRI6tMTJVsOj
lRga/5alx7LPxOn+GgCCfnnHmfR5TFMmZCqeARLHfL0ERYt3Tda5wcmQxU83BeAGpLJ/7SjCxhnY
sAQkc7y3lwqekyIMP1Hn6jRZoBoIrvpTreAleX8uy+OBORmWP0iVA+lSXR6m67nMtZLoYsrMU9u6
9VcoacolrcTwubNszXv1UAgJIiXLq8wzKxbLpid+ZoeJb56mwM4PCSM/TRnqB85sdp9ePxQeTQh0
IilraGJxKopsgqIBd/80awHiidUwH+Dda6cQWsTG/XKzGRB45f0mTeRzSX+t6wWMdYCYfhRaJ5RY
xRFc9HBowcRuHPPl1WIgjovjCCEJQlbSTvd6FB+zlqYd3M7D9kn/D0TFHIJ7NqP/Ut/lWpsbu/zs
Nr2bbtzQi7cJmB8D0lykzYk1lGEsZqfqoVq1Zk+DIQgKjNH7tP6eimRITlBCom/k0/UPlOXNiup0
o2+9D8vLjcuGUMy00OY0dM1ZavtlmR6WvdmkUPRVRHKA8yJ9OjYF/pF2naif9N4NtFeutMlVKo8c
ESB2CtAgrlcaqfM6a3NUB/qqiDxu3eB7aQ3ZvqltA79ysNfoqLUbR2O5idAbl4L9/MXFwpFcfF6w
SjOmjw7k3xyjx1AVxWNVhNGrXHK4s+QoLlEsEq7Yc1iLU6FZWjBxAAuP+nr2RstwuLPoG52SZlRe
eSoYSgfbQYBNId3Wl8FD0AsNXAkTsmTuOtgavYAZPYvXHXM5CurKXMWwVmCuLL4VOEyyyjCXfr6Q
fA9ox6cRVoRmqB8qAP7m+9cOx5uOgZfQDFQzMdy43hodaIwx0dsRlDb5OpDe8I2DqM4+74Z0Q9D8
dkPYuAiThnD0LHScFzObOwVYsbBQBPL9+p3wEblRgTtuhNJro4C4w/xGxf4GK5rrCSl0dwI7ayYP
B3fl1A4RpIEq/3V/1VYGEdgcSr6RZZLsyEP+Io5sWjabqyBSXBbafIzhJOS7OAq7/+4Pc3NXsFo4
k6BSS7pHbrdYscIZx8rU0sFT2JPvbUrXb3W1rh7LCdXSZhqn3/fHW4TH7AIbWUNBBMA7jSHg8jBR
nA86wIeehQrQRws+L+jSpN7FGQpmlYurXQvGE6Kwj1qtERUbn275bjM8atC2YfMukD+qixsj4b60
Qx1RnUZEytEvIxjBQ6gCiK2s/un+VFe+IB0UHm6KGNIIbZkHTWqW5qA3vCCPACxOyOPsMXtDIvT+
OGtzMohBVM3GJBYP7eud4peNEceGO3njZOY/WVG7oU3QRBSUGKx4uD+aJnfEy0iWKI7VcyRQDzNO
PGauh2uiro2Q2lW8PhgMB90jq3I+qEpQfM0DRXmHJ1PW/KBYSJHad5xPeV0AUEWnZYAo1QHi3bid
tZsdjImBIZBYRo2XyvzSpykY0bqOB1X1Atahp7o19u5ZsYHxnvQ5RKS3aifRHCO0uNEDE8RypyS0
+hKgt17aZ5Qa2vyUCpteS6bMEBlC6nZfNYhSH/QxR4vu/vrdHAB+rs0DLSyNV/pm+UbLjjvUpSYv
tjX6Br6iIqhCO3wf1rp4M+hBfHIzp3ns7ME+6rTRNm7jZUjEDuH1dXDPsPh61lJj3267UphZNXkT
nfmdnsN31YY+OqOWWX8HTRC9zZn7xqa52aIMKnFdiHeqKhqkiz2DBG476mgMeRHU+38Stwe2EyQN
Mnq9ltOOvL/Eq6NpQLoI/3D0WRrQlAOEh94Sk5f3dILRfwSUTn8CzGOoqxvbb205HYM0gOCAxssy
7uHY+0PXcvhSir0oe2YR1/QUdR4grOFIM2Q8jrYNgvz+FJ9Dm+tTyIryOvB+S/fupcsErTPJKB4n
by5ahPvmMO1A1Rpo+EbOYO5jIEtA9U9laSffoMGU783ROgLMSvZGWBsQTvroUSNtSVEUClp9IzBb
O5OEgY5jCZXC2XJVlMhW0kGNVW8yW7FH8Wf6knZ0dnZK29ZvDDXdylzWPgPynNhAEtzIusX1peTb
ceSoQ6Z6cABS9Nhy97EymuKpNDEERkzMPEPeUzYch1YH5SKkuInZJfHG9aBqavSKCPXZk3wEi06t
CZyv16vP8GDCT6GhguSJy4IW9f2Pv7K/KV4YBj6U3Fbk09fjjiDxbAuzdi8a3NIEsOA2Cs2o3vnX
4uN+uz/YyiRR0CbQsaRhqbN0B1ZG108T5Oy8MFEVdhEQ252IrO4dZkv5kd/R7fyya14byMl3jIhR
J2KE6Ly037F60FhGbc2eSl0U7TTNrEBKDPSrjvend/NIPw/EbSwX0uEJvV5LJ6SFllJR9rIYTTES
qsSDjPU6w3hSCEaxOKdMSpoJLkvIIBDsEbV9xDXh9PaIDQ+5etBskWUbW2NZ5X0eydYpp6mmA1Zu
efJyK3UVHySaV9WqOh5npMiqQ+mawbw3Arl8GnXgLzi7gdwYcC9BhbLWgVsoYY38VDukqo02iYBf
GTk0TDd+3tpqE6FjUMfu1Tgy16vtu35Ow7XUPKlT5QIdSURzssxw3iovrB2RlwMtPiu5agq3gYFE
PkqkZV4pKtDGKv2k1TCBN6Z1k+5zxZk81xjXkbZR3rqeFk6CXTEkObePArI+CA0F3b9Wf2jGEb9I
0djvoxprMBficbQx9Eo4YWLugAkGFif4CS8mOvkDoB+bu2DK3PyLcGY4kTVG1J94F8xgl7Y4xwYK
YkSGS19v6lM40q8+QaR3zB09cPKUZaJi60VXuVajehY6IlBv1KZBQaRryi2HvpXNw84m/yQXN/Gr
kd/8RUZE7xzKQ9LanhqgWAMRYjw0U5u9/ukiQyFC4m0FI24tRmkMKD3u6NueD0iE2n02jO4B7azs
NxdRmKDJ7Zvf76/gymbFGMGksMZ3pIG2GFIH5Ie3Ymp7+FqjvhTYzRE+nXohBfQ38p+VhxkLbbY/
kTI5+fKdJDJytLRFUqHK2vafLAnyD4brKz3KQ1mZQwy3624j9lv2g+SV5JI06Aa+4ZRll3VfAXRr
0pBa9KBywLtrplmfdiGuoh9qLUSwCWWpT0EVdP+ZiKjATZ0j7SOWF4hR3F9mJL3ZIYugiWyaciNx
AsyEZbJLER72+hxbXt92brxPRqIRxIba6iNmDKb1TlNrIz87omzjc4QqXA11Vhe/2wA6Atp7oF04
QXkvjhaMs6/IFlbFoeEFKR6iWEfZqMXl1zn2EJO/5nlUd3vQf+gy0ImP4SsiDfO50LX0m6ZE2Tuo
g0313ZiT2vDcRKNDb9mD5BkZwjr0FLasMx43fnlS0hhlnUlXzOENKNnW2c9mjb0goEg4Q8LJtH9r
9Bj+IwCtirehLpRmnw568rVSwgxR86y17SOgzOKT6ACf4YGsqMitNo0NDFlvzd+96wzTPkL3Mdsh
XMOSDJPifu/czEaywhwx7UhEr6CNzckYwK4hYLHP0CN4T3+oLz7FGLIglWb0LkgLanDiZMRVk+5M
kkBtl1WO7h/n3Bz/0dpQad/T968f+0EYcJ1DaLBxSYAOPFVTfjZ+oToPUxYN06EGJfS17cvuS9nm
2G8azax9MZBx+jPVuvnbaWAdnJveGD5CiIW0moxxiSOwr7twt5EuZ6LTKIyPKdIRAD3QCP1YR6oy
4YzRuh/AgGraTssD/3eYt6ONtJlfvmtVvFARwC76p6LrBMrDXcDrAYZNrY5pUWfvulwrm31GPQt6
qTEo9XGAZPjPoNKSOBuNkz6Ng9ASeExD96+p9lPgdfwZCYp1DZh6gRD4b5yoBuZTlQh8hVmLPII9
j5ARA2iN8PDMDri/3/GDThj+OtUpgp6VflTnAWYimqiaTj15bDrEqQ3Vf1CyeELaX1cHfRcafdLs
g0yKR9dloZ5H3S38faGjQXAIqgFpmLFPjN+FCIB1Jpo22GD3ayhpjlKmP8esG38TQqLzaifSgFjT
axRIdbBNp9oZ/V8BDii/TKPNEPCHN6/ubV9V8mMxOcp3JVAtqN4YlHwsCSOIIjqk9xL2WXB01BZR
WADnQ8MOQaAEufcxM48Bj+R//69PRpQu4gr4iNLIP3qi+rmDVA1j7f4NsPJOu7xzeMySiQLZlf//
xQsSG6VbKX4D8XkwYN3VKnSTYzKO4XfU0AfJ+6xzr1aMgJgWEb+t1H/t+oHuhE83AAqbYPB6+MxQ
/HxQS91ruSYlxNHBWzoNN665lYCdrFfOj/SQNs5ikqhxoaQAo9fTG6Uvph3xAS+/gxLsjOpbkmPv
Y6T2r9CesGa5v75rrwvPM30xCbzlFb2eoNmhvy/5TN4EkBNcXSSmc2OogDNLxz6PjfXj/ni3U4U/
RieRug/Z5jNZ7OX3RD8jV7RwEN7sZ0gnhL2iRnu3GtBuVZJZWHhBiBltFtilWzWG260EbYwaGE7k
0tBu+WbTdNKiShnjh3IKYvdYtLbxK4gSmAOVOoCFzwo7746dzt2600MUWzZyz5UyHIVbWnUyaSE3
WyYu7RRa5mQB9rciKwy83nLCCgsneBlI1BJnH1tSOqhbStQYHn2AUjn1Zm2gmtCo7RPgV5Cr97/G
bRhDK4+aFmgBQmC2wfXXTxS0D8Y0Sh6quqEP7Ta1+wYUrbig7+H8vD/W7U5jLM6yS5vNdkl1rscq
Ayw0CjVNHnLH6I6hAVEUM+zuMTQH9wQ9estX+3ankbMAGWDJqVyb9uLo9n2E4Fs6o34XxckZRJAj
2VLZoxFjWBA1SAVNqtFsnOSVBZUFQkTAmCNwjMWgBoIbQKsM1+PmTt/xkDfIE1tIM3aquvHtbq8m
RPu5MNgTlnrbOKmD0ALl27heIUr9pJhdcmnjaatrvvLVbJozrk65VppfL8qAmo8KK4gbQDlqjMpr
7Sufm3Doj9GgDpxSLdyoIug62+A64COSp59Gb5CjQjX+epvE2DoOI1kbtWG9SCl9OVx/1DPA6Y5D
ZXwsqnxAxatNEPQYNN/3z3Gohe+bobY/RIpZGHDHRlqLkLSVL2gSNcFBA5WePsa6maM5bkToZjWl
aD/Gatv7uPZM5g/Ei9ynOSAUOt3f9Cv7ASAA2R6tOwdGzSJPiCad0FIgLotazKiBA0Gp+SgN+GxQ
lQIJ1r8YTkIcXIaUpbzrxVMaxy1nkD9eWXXOhHQlkp9Hqsb1FzPNkCC5P9rKDgRwxEUk2YjyXr0e
rZoQJ7dDzffarCG8DHrrR2dl9QbWaH0UySvWqJ7yVl2P4kJsBDk1+V5hKehVoBEfd094L2rOxkAr
7wPCGzrdVd4JeSFeD5TYZl9ZZul7sx3ZaG3ReSL6c5o9WpYZXHTfGo6lM4Zv8TzFYOT+Wq5tFFkO
IH1l26sSj/nyXUypFyt9o/ueqiA1RkTUosQeG/kT1ECz/PL6wSgNkuSRwwIYWxQ/gsYJBnfs0eWF
nYmEQ+zGu6Kq1Idec6ONE7BygbDxqe8CrCDKuIHdjHOemNqENFTq4pvVt+1BDVCEwajt18Tx2LgV
V259mhXgPqmk0fBdtpOF2rajm2mKR2s8fK+rKPBas5W+hTec7/KyVx7wtLU2do78OIs7i0E5tUKW
c9Tl09b2YTvydiueXmYWIqYZRlH7pNIaceysZgSHlw3IphpRPvxUdN85600zmRvhxdrM6fPRKeIf
kFuL05jkiNwKq1M8CpeZ5kGGBhjWB2IY0IbC2+Ewu0GAW7g/1Z/vb6e1E2qDM/5fNQnszPXe5SiG
fdcgLpyi/P8GVyMFHhn2KK8fBTFNOrMyXEVF7HqURinRGnIKvmwiGZL4ICkGtAu3sTcGWtuxONYT
oNH6pkGxmI7VY48g/JDp2FSTYrct927U/2vCx8ceBxOy+/NaO/kcCyGjInrPy+FaeBFpCW0RRExj
HkyjaGg/gfGf4v4vDgc9dNl7BZbGVllsEUeAQ9W71Pc6fEdcRKfi7iNyIiZIxqzLQKSaJdOLK9d9
/SXAfYqSKrEvMkM3l0DB1m9n5tj5betRlk0R9Zytp7SnPkOxNT++ek1ZS95bNCMQq1jGtQJ5bcn/
dLxUg7ih+xos/tAxKD42W27VK5ufJgvXqArCniLn4uKmlZ8baCC4HmJn0btUz8MLBPjXWeXKbgTh
pETkAOwlflymaQHQgKEgkvfQlBvfOE3cHoNKC/64AUaI99fu2QZ6cZvxNrgQCrjSHHbK9UGDdllr
Qxq7Xuw2xYNJfeU0TkhiknxbAX7NZnpIWx/FwaADpdf00prQdb7ViFCeYXQ7G/XPlWcZaRFaS8Di
eJmXaVtKYSOrR/n+N1LGM3GK8oyeUX8JqKPtIxhkqE1bRHw8aNXGWqycTddAldIG6Uxuv7xTI+Bj
yJQzNr2WOn47WCNwKOSqQOVayojnz/2lXx2OHJVrhwv8JhmPjKjsckMQLSKM+oDaneEc2BLDh6GU
rnH3B1u55lzMRWWLyzE5KPLHvKisDP4Meb3nM0Pkkp43owIbXMeEDPDFDgFPd2O8laIykSmdQUDK
On8vY2FL6Qc07VvXa2DMzbus1RFUQ+nehMbmI4J3siDMx28o8zcJLpRNXxzD3EBjykW9OD3fn/1z
sr3c5bS6hYOxMYni8oqIB7MxYwQ9vSYeMnPvUoSpLnWRFeH7Gk0+lFUR3POP/ox/En7DSfKmz+Lx
jzVZ3fewdArUoLoUcTFnjGKNd0HLsrPadvZloqyO15Y/VP7Grbb2xWR08Vyal53J6y+GqGGAU1no
e25c139K14h+qElS/AAvl06HPO6FvrH/b88eqRidcqJil5R2eRXYnHMRahkGWeY8VIhH9doPX/iV
egBdgQwMQnh1gnxCaX6eEfbaMoW+vVsdFWFf+XSoMs9dvFedaBJ3Rn6TuMqoXaRQrNg+YZkHHuj+
blgfyATsCMyGy2YxUAjyt2sDB4+eIHDOSpjmD11rjhsn4PZ4Mx1eCQBrFFvYc9ffDzJtbSXFsxNQ
iJX73JuHrEZAF1ziuLG9VydECgT5CTgiwMfrocKp6EJwyraX+oBoXPgBXqn33f7+sq1OiDCCwiFV
HaKy61EA2apzM1m2F9p1fmhcrdrXvWo82Armm38xFKk0xUhNApIWX0g3AhGN5UCpn6ti7+TqdCzd
EBnJCemevxkKJAyvOc/fctPnGQG2CSLRQ4v9mwZYCCD20JyRpRs2nrbbAy0RVrYKmQX4BwHn9fpF
0FiT2RptgF1F+xBpOa4VGXqQqLbqcJ0M8eoLhDlJj2pggMDJlrUVPzT0HHSR4+VIAV8KjD/QMsJp
ITewxtPQ9tn4aCvzY7cbHCrkCRzgo9fzy5M8JHBouT7sWP3Q0er+SN5WNW/9rBe/Vb+I9Y1MbGVH
woEAvAlgTxKiFkcsQPYx6ZTS8UKlm1BFGIodHXz7MOEJsXE3rg3FhyM4INTUbuBcdlu04McMx5vz
GZsh0TYHWkDjITfzfmOoldNM1ZCDLEMgGQJer2PiVobV8uh4Rk+VtsW++4CQ5LCx79e+1otRnt/v
FwGBocXgeCccxjgagC/xKKDnN/VfkIltvRHjj7/YjWx6KuI2VztBz/WsBsK3iW4u36rAscvMC/cj
YjI4DOMdejJxs3t9jQXRDQqm6McR9dyUFhUHPnagFI5nSzFGu8FpzQKQR5dr3GKTyC9yHV1QBIb7
KtvoVIHdxf3bibghIMhZyxrD27akMYU4G52dbE7282CoXunQfa5gKhxEXOv/3r/CVmJ4xgeeQBUE
cB39luu1RcwxCQ2LtcVuyyy9SAuSP8hIdyjARjil7zPdaooPuPXVwxkHXBuPidFoPmeW3lxKSmR0
m4cwzjb28Uo4wV0AwhOeC5iqZcyVo5vQ1aNhU3eS3g3gBbTHuPbtnx3C+8OetrOLIK3Rd/9plaAF
fH9R1k4RXS6ILpTYYBIu9lsmodGVS8Br1UpzGJHX3UMjVh7uj7J2LbC5DHBjUCP5A65XPgxsc4wU
2g52Uk3v8KSIj3E/IZ8ylr/vj7QSUEtyNroyz4wl8oXroVqOFP4PwvGAPPTvhxywxl6jz2FhXZta
P8wc6cIdBt8DWlck26420O1tMam+/ztW1hWKpIPzH1f8bYugM5DG84vJ9XJ00d91SdnvevQTn/5i
FB4TulUu6MLlzV5bZqIPtdQ5yeNIivz2PSjsycEN8/5ActUWR1cC06FY0GWQ5abrVQ2zQOIqAt+D
ZFD4h7RRDKy30zr5mqa+FV2GOK0eDa1Vt4r3K/evTnbP7OBx3nY+pprOO5rQ7M800d62rDYWqGHw
aAZ1iwC9Y53vT3R1/0i8IdA+VpW+8/VMMZ8gRkzwh0pNo/+ROH75aOH7RI+E3kE4+ONRRMSo0F3d
c5PE2WlAkXFj86xNmvYB+wd5AFNflk9Gs53nJqKL1aH1+mOMsRk8W3YWI6CeG1hj8R/m5Hh/4itH
lBAcuQQa7ryry4eHssdgZC4PndMiWVTPYbQzCrc8xfVU/MVQjEXpRl7DRMnXS2yIqcs7EfLGAWSQ
ivPmn4bLWYqHC2QR789r5XoFq/r/B5MH9cUDrqrDmIuJLMbqQsS7FaLwH92cNg8j8DF0tudAQ8Co
duxdAUJ49O6PvnYNkG7Ixj5cNXV5G+n0Hk13UhxP0YfiXWRi5wpTQN8Imde+HTmUvGh0WZSR///l
HFEOs8pu4nqdRH00cc3ej5NlYiiD48/rJ0SllBYyQNFb1owZBvOspkRdPh45D4k/Y+6Nm/lfjAIE
U2bXspF7AwpoYzh2eWJ5IeatZ5QFi8McVeXGPlyh3Di6bAsSFqsSdL/YiBSwx3K2MstDWK6Ea6ch
G2Uo7o4DTk3PTKx96U/hucSB8dCUPqaJUN3eAh6jaWlK/XoF8XTbrmrE6QNMLJGf3viyi3sXkQ4+
KuxvAZ8d1r292L29WYIwsnATCDMrQPJU7xBP1Fr0Z5wIvcWDMJOYCstsf77/mRen5nlc2SmivS25
J5a+2FGiMErMq3HzflaJ18voGEN3eG/0DQ5bWtyc0DhX30t1yg1ez2Ivy5FJ0REU5f5FQl2Vd+OL
vTxmGcx3U6QXvHpGZLTC8NAgyHYcs7Dd6Gks7/rnsWSoIGn8hKRLvHODbGGIyU5xUYsQDrMdWeOx
1LXxFCMSGezAflenzirsi64o6K4VY9VZbyrX6L69erWJvsBy0TCmWbaE1Ze4RQWpriQX1wdTGGLN
ubcSxzlYif8nQeboCw4DExJo8AvvD7y4np4XADkw7iciQBiFi+1VJLMxYWqdsL1099Elz3psyzja
OGdrn5SqokEL7lk/R27yF580R2AyxjAouejJ2HzR1G444TXiIyc3bsl9rE7oxVByX78YSihlbyOA
DOpjLK2Di6LqwVbRZ7q/bCunA6VA55mnA/p2ydcu3SEsmzZPL8kwZD+jsAyedPKKc5niLW/GOaJe
rSYQpK6sLn+6P/YiNnj+ZC/HXpwP3Zh6GBF+cjFhBx1xNrP3VkVnldsDS0bWdmOLLAFa/xsQEXN4
tQTWSJ1fL2lRxTSIlCK5OBMOtztdD9KHuE2cb5i7JcVh6GZQoCgZ1gd1olS9a93UeCuCYn6km5ht
Zf1re4l9qFLylU1dZ/FrYnPm6yvIbkMIKfWdPTrRI/AIPPNMY+i+vH6tZexJzgLem/LW9dRxCxoN
dP+Sy6RJ94UoOIUxIj24W0YHyDbF6f5wq3ODD0VUxFUP4ud6ODe0K9rEU3LRIre8hKbZ4LRuoh0Y
WGIDUbS2gwGdUb8GQ0qberGMeijVjEHZXoyaGGwH0C78OCgFPKWww7QW0VVsbGrMRzBnxI/i9XuY
+h5gHPoe1PqW9x21ASDNZZRcVOTjT0la/VEn+G1CL7uPMYp+G1t4ZV2pa1Cx5w3lDlo+KRr03ilF
zQkAX99+cEVn/lcFQ/UD4EO3daOujgWrgwtVpiw3UxPUGDqrTC+tLca3uW+JB+J88dCJqd64hdaG
MimaqzyWKqnZ4hvmYLChxnKthmAtkAwe5pMVZP2XWKn0jaxo5Vq1TYfOMbREXFTMRTiQgC4j7TOT
S4oO74dRRPRcpbr4q/c/pA6ZMwNlWPlOfhFZlaPGl6arwh9T01b7NlWNR3AUxsaE9JUDQGoum9QW
3QDQr9dnDYxnFtPsiy+DM9uwC+LSro9wK033NGbobSIiiKvKHq+oiF55blu//Bx9Aaw1DfWfdu4g
+IdFMSX4HmjJlwYrk2gfIjWbHjMgS+6uTgP+vRUT6N1s0DBLyTJEGScQaEAZdDL1vQuaNjoYU8iG
D4rM+FOF9RCfVIHcyy5qHWxHX7++UoQBxjuyHPCKr+fc12HnjlkeXxJAXccSr0jpCuW8D5tho+K8
trro6FF0BrtFMX9xkylO4jewt6KLaPRoT9aJLOloJec2E9jaJ1m2N7pgRPXefGU7UL5W5D98VHgx
JCjLOXY2FkeZXsQXnNmyYwyNBreVZDjHbYC6aq72GzNdORngN2jIgXUAK76caRCSICiFIvENZnAs
Cn/+PtujuxGOrxx1cCKwNsFnyAhxsVsRwglnn8Ds4s+AteJeHz4hKN+dDbXcivzXhqIhrUJ2BqKG
cvH1JkFcXhEB6g6XoYa5VEVBfYrxx0Q5v9/irMq470VR6flbkd+Aq5BQOGAMi6GmbgB640eX1IyV
4Wy1RvVdVwIt3cP2iE7ZGGcfe4Fg9l+cAwZ/Ft0h+HcWt1k1aJS8Y4dxZTUXytf4A7ewd/j/VZ9e
f+LYirKCRQRB7ex6hkWq1FEtRHSxlYCSp44vbeVThZi0YivIln/UcjHlFsSCmLrRzSPXDp1TYR8W
XcIJtyML06GfKeKve4Hc91uMb7e4otJG53ZAajj0lWzkhJYvHdAlK8hTN7nYQyi+G1Ouf6vsJPkI
6zb7Jsos/DJCS8H3ycaxdBfovv5focTzZwfJHhXbLVuZ9sQ7aXmw+yp/GN2CVgCG5ellCNqsPWF8
0v/sBRboh9atRhTGR1Flh1rHY9CEh9Vu7IpFd+J5NwKyBmXCgUYedLEbeSt60/HH+JJ3Tn/hGGT/
luS9vwo7rvu9OZswIIJaHw8zFdInY3CaeeNRWrtLgBRQjaCna4FXvN4tjXBGu67s+DLPovhmWIG2
L5JgS/Vn7dTJjicZL4V/Sp3Xo+i4WvUodMYXpUaKR4+j5jxG2RPOapXnYrK9d91oS0dh7VJxqMI9
93OJjhb310zm2fgw8C69rfyK3Up7LJM49PS07TZ0LNaOAX1VuEkC3jjByvXs5oACBQFXclFmVfnH
UUztpyH1yXdxPhdvhya3vftHfO2pg7RDuYLL/1ZgMnQxg0aAMb7YYV2+50hMACOV9lDiTg4DfWi/
Go0yHdOUvXt/5NsPiRoPrQ7g5kJSsRYfskEXYiiQxrlQkEqPEPoGbF4dTDsqv96PXefsq0yEGwWp
2+kyKHk8cGyIxTcv0VwRwcRxwO7x29yDzPlrsBI8ETEpg3ufivdwH8VBx9twoy60VATgfDIyJxPN
GSRzb14LZxJGHQ0dL3tRJt+V3kwxCYzmGVCSZURHqGjBOYjrJDq1rYtEBx447le0uIt3VT5BKmwI
YfHJ7tNw6+pdNhb/99PgdLMwBqTc5ZEKKthyJIXkMyK2v9qVpOqLJo38g9D6/A+uF4UAR6bE7yF6
57+yYCYgMoF6/UjMokfEVbOyLY6g/PrX7wHLhQaiJGJL3OLiIGjFWChpRzCtZl3rGX1sniCQbuk0
3B5sygoAJ54FlTnei6fUzuMOch7hlutnEKSUBAfJMo0UfdeZEH02EoS1zUcKJxA8BZDEcl8fbvym
I6eDrHZJwkh5k6VC3blqijKNKNUzrczp1CFT+MZ0wle2LJ6/MCkkAilSrYa0+XrkanKyrkF//jIM
pooeD9bZdcUzpmj5Vu17bZLUAUmMaRdoN/UW5F7iDFQdsR5K7w9hXQgk5nxXMQ9OquTjbpp852vl
NyVuNIZbbryCt/cncqOEK7RPdZk9LrZNgHEcvfE0ulTG1OwnaHAfbWwldnMxxGdTT8KNN+8ZDrXc
p8BFqG7Tw0TKbzFgZGEAXxV9eGl6I36M9HYo8CQusXbFtDiLDrg4ZTUft86b/Vw4JR1y3w5+2gm9
qqPt4In8ECfNVH/Cuagz3s6Go6T06aLhXW/MrfOtjwYFo4tajbPHGZEHbsUOR4cD+R3cBLBnI2q1
8xBhOOFPmnsIzUaLT2PlYgyf9Wo4XwzTz7EFgyIFL7vtq8cBKHO7q2cfJDyvnv8mS3oE8HHvsr5h
cu0EOL5WuAJhR2w+IioTqvvMnPtyF0Rt8QmVi9g6DKNiFHhQ4Q15rOd0xlg4ramZBbyLeNFi+SDO
rWnM+h6DJAOfZJwsij2GUfW867vJgNE+Wf0voVCyOwxitKezUmP5coLSP9l7xKiUYq+LFjMZ3p98
OMwq/meYTfaJhf058j40cX3LOeldFGq7tFSzkfMbmuVFiTPs7jCeqCuPOM54yvJS7R6zRPXLQzX2
6ge1xqkdNKfVh4e5HTRjI2xe2YSkBWB6ZBmAPSFfvhdV3LEMctSveVOTsnLxxGiz/VQN5ruY3/2v
Fdj9l1e/pPSBpFQsBw8E2KK7neGPgOhAFF/SotOVvem+RcQAUwdfDYx/e5RAPmW9U268pGtXp6DQ
R/ceEJi63Phd67g8z1V4meLAOFC7Co4KMfC5GmAD3Z/f6lAWQo9S9p3S6eKMtY4QVWSl4SVw5+zE
LV2jWib8N02hbqzkypeDdkkSAldEvgzyVXrx5cQ82dDA+uiiuqUwdl1txZ/ItKxzOzrtL1Gpr1Qa
fb6YqcXDLdUo5dxElq099wMsregyZTZMRgVL7PToK9wXG2/P2swg21EIBwxLjUpe2y9mplqdRa/E
jC6zGtf7wYcf0mlVu6Ps2JPBTOPGRbz2zei/STVEXpybZ2DEoD4cHaAV8M7L8zDW1aFI+uZTV2/m
4atD0TYmdbThEjx3AF5MLeA17VVcCC+W2vVvgpokUiuN5jjRQ/6LnfgMLIekS+4h5E95MVQ+aeGc
xiOrmOfmUWkSEyX2sD6G2PNtfLC1WclKFxhLkDF0aa6Hai2YAmGZyJ0x4qSjDGixV7ru+ySZ2ZZ2
5UosjgQ0fAxqQKoL/eB6sAgyHy5mFjeWgXuzMbsOGhcVnoQAPctzO3XpO+oYxsYeuU1Z6RlSE0Il
HD4PhOTrUcu0wJZcJR7KRjP6RVuqOkIrrHBNF+OcHeleYFreWsi27GQt/ilQOncz+JXruHjAgQah
FQu6S17YxvWPsNWad4f3E7s206YkhUTVO8UdgnxXhlX61obihHu5aWj1bupBu+w1JSufMlXNiC8A
o+Yb333loILOJ0ORegoIfC4fDy3Teysqoosz4j1H9WPe1THuriKsk6PVYml2/3JdaZBJVBvMbDYZ
tRecQa72NDoNJnAiQqZQjzGRndzRw7zIQTIvtFGcqRLPsovyhHRZcEzmOabY3PkXtKTjjRdFXq7L
L0F0rEo+CSHc8odovVCjzOHZjNNUSoXjauRmpv8386WMTPOItjm0tMXBqml3NsJN8fB1WozwnMw9
mVVo7kssd940vZM/2G7Z7VvyoH0tKmo/jYY7KwX2jdhx5YSDfaesRgeEn7Kcb+qbBVrgIr7g4RQc
ECrhMhEJpoA6Xkl/8ZEtGP+25M/Jnu/1R8Zc0o8gP0cX068w/FaLxhGHQdXrf4kRy/c9jktPBQbv
ngint4MP9LChIvbQ4Kf7cP+nrFw1XGgIKgDa5XJbqjWOOoAVey6ZtWgUjxAsxaTVrLsPVvd/nJ3H
stRIFoafSBHyZiuVvVwuHrrZKOgGMuW9ffr5xGwolaIUdDAzGybIylSaY34TdWeS8fozVYdx7+be
GNaiXQfj3AUPQh36dgHEQiEuoIhfNTi1oV/MLjpAhtTzUw1bLA8yCIuq35Ru0+zcchsjY8ZDt3Cp
jfFvrXKv0hGN3beJdzWt1sHxGVNjb3DGs2JGxau4CY1TOed7QhkbZwkA0i8eGNSiu2qgMUetI3MG
jbQCpwePZo7dU+N4/C03djACZrRkqE5QPVpXosOkBm1nFc411jCKV6pYHGrTODWDuieYtjEfnMgp
Q3MXURxbV6JBbUk7g+FwLUFd+KNR629bEe8B0TYQNbDwmQ05CcyNuwy9iRGUb3VhXyvsd4dgaCvl
fay5KCEMA16K/tyVtvlaLeM6OhlaWWFxIxt8V5GZiuPjHy8un44bitbJosew2jfKZIfoOrXiKSRZ
PEFisz8NiQPK0JmHnarjxryxSSDWWDhMSyCwig6JetM8l4pytXNnxkARzzHeOU37p9GzuQpiDV+Y
Y1minAZdDfHaPG76N15bG98fz3n7hxAt8iAhg3LX13SrHto5N/RTAXHwUOCDEdQ10AWfQll4SPRG
OzWynAI90qdDFo06RGDT/vH4V9xva1YDlhBEBsLlu8MzVaivlH2pXDsVm2DB7/FHrpWgsqxs5wRt
TpiNxg3BC8yW02/vpbLITAneW7kmCyEFcdAqNuC4GGHvp6AnLnBQdNx/pKrE2FzitnoCZFo/VbWr
75FfNiIBEygZoQz3M73/9SPBcF7SWpagd9bIHNPj0v4QSyV9yUTZ/xsrRnSh9WS+n9J6unaFk83H
RGlMY/F7ws7x8Ue4Dw5vf8x6YTSV5HmexJOeq/l7iZZg4g/a5DxXcTkE6aS5R3tyU99zxVsw1tNO
MLL5YaiGAq1Ed0J11nFh1ZRG109SPsWkaCjSEuEHeT0Y/4zhROiXJqX3MvVFeBI4PL93WsV7Yi2Q
YXu8DPcXHxGZucjKA3DD5Ma43R+xyWYU6N89JZbTXhCDmJQAn4im2xnnPuzk3yaNX3CLtFbW3x7h
LE8CBxVPjQlpWDgxuEyr6E7IdyGJR73y3eN5bZ0xgyyK0jLQYs9Zxf4SU5rZ9EZut6xUDs1Yjud6
7jt/Sow9wdKtoWDxU4sBkclRWx7o35M2txe5O3CnxBY2A4Km3gHP3uJrk6tIs/75tCwwmSAFUSEn
yrwdy8GvOkPSSyDbhK6NlQKKtBp1BFtm7bXbNqcF6YnCI9EUudvtUMCLHW2UtnLtU1W+k05qfsrs
oX8pssz76/GstjYhzyKN0iU8pxx/O1QTYtGc27F4qsx+OCKno5ycJM12IvNfDiS3CQCHDb4JUFKC
CWoit8MYmbCKcJjCqxd1Y3RyIlNtX09y0sTb1tK6L/CSUy3IsJaNjn1Ztd8iQWPg3IvF/lcWXmEF
PBBTBIbPiz9mE2qGJwSMaGRBf1e/jzVPp1+GIzaZCKxGSYDYVmqeayKL+dDPE5XLRtriZ2TGdenz
FoWAYoxojIOiTp3+0DYKnr6zY0Uy0Cm2/MzrPiQ1sKzxLbShMfSpEKXjmyos2M6qO+ZtMHh6Ts4Y
145zEa5amUEvpZ3zpKbGqTPJgI8IvNj1oW/H0TuS8yc9/HOwRK9VfXY/YTs9Zs9T47VXGv9tdcQy
zcoOSJ2ZaJnkGfgQp5TxBRs146udmlroh3knQvQU+2w+O+mAdy6a1135plTL1H0m3J8uQoyIYSom
wCtDKcBET4PSfcbAMQuv0qjr76S3njwqapm81qu2wi51yOrJd9QYy6tWVTrnGIYRnrR1JqrCb9RG
fCBhynLQfpFe+7gpDXjy5hqUMLWpqZstOl7fqP1H8c5DsXEOFlkgGhsIrlABXcUuYUQ7WJcFuBJz
SF/xrlszrqtAPmaqzXtOVss/ttqicABhl/JUQxFdexqENTYaIq+jJ88W0ZF+woh1coSw1Ky2R5SX
D3mWRgfMTfYGvs8iQM5QgVhqabi2rC+WDsU2o3Zc+WQiD/A57mvly4B+qRuQZLXXMUt4i9sSt7nH
J3/jFV54HxRpNFCrKMHfHknXkGFXJSZVXlk0b1wW5ZIb7ZvBdOdXsYf+62Qp53rsKcSjP/38ePCN
ninlPMrLgKKAFaAedzu6Z82aicda9FRaMvf8vOjL8yQpA/ldq82Xpjb74sloQr3xK33OvoIz6t52
hkcyafcaKqtabZwx6xkuj3/YxpZb2B2UaGCsUHBc/v63F8XJRDZHtQpqqrDlkaeT/DHuxsNIU2xn
d299d8gqXLpkATwrq6GiuTD1Oa7lk5tF9lMcz12A5tYP1YCwEXeeh3hrvdeZ35oeV/AiWgK9SV8/
mDKesnRwQ95mDxVCLhDtGuIb/xwrWrdz528NtXiWEQiQ3JEf365kgn4moBraZ6ZGu9Wi93Poa60/
jUk+nR9/tI0Ih3yYTjLjkYevVzIcPBdwiskjFk+h4UPKE89DV/Qtbfe4PUd5Fv2hvSXpA3RdMn7C
N+pNFIxvZyeKyMs72xVPMinlMabl/5H+kzh5EgmzxBqVnQOzsVmWJi/NC3x47ktbRWwMVDAU8QTR
mye6Gz/kdVp8BZdtBzPXpG8N0/QfbibAyawseBUqDetAOQUO7tijR+4YVTDvet1+o0w5yfOIx+sk
3DYYy7Le4b5sRCSkKdSq0b5CSnxtBmfXXu72NjHdaBWx6wtKkk4QciD2TD42ds2vaIQYlZwUGNzt
J9REU9itPStXhK8zn4aGDIy4cDH6rKdzEaXK8fEu3ZyYB6VnQRJTB16NF2IzGTstHvU10tFfHTdH
YDqx9jbKxrFbRB7Zmiwh+gCrY6dE/RyjGaFc0ybXzwOExgC+vhs0RW39+bGjQwg/x2ZTktKvhsK6
zMNuiqFMXRSvBwXCR2Z4f8Vx5R4LD6jx4/Xb+l6/DeetYsgYDLNNf5jcXXqRL6WlnScjbw+WTPUj
6LS9cv3WSgJG43G0KP47axRTa8hmcsLRuy5qOr6udcWTFKMZdL3Svn08ta2hACWjuch5Iy9dZcTI
XWilBh/z2kzJMpeivJjlyCp2cteacGMsjvICQKO/e1+HaWrOVuJI58r+yC/2ODQdoIJ4uLo071+P
akhcNyS1lxxTz4q/12ZXD/5A6RmgUjdxIk0D57pLmxtT5qckz/YHNfLm9iPaDGZ7NGMBtlOn/VMd
smJWrbfSMfSzmyfWl9hsiyGwwOa8QrPH/uBArf3Sxi6xu23PqfFCUc4JTzzzxfcyNbI+wHKnfR2S
C4l/XALPyYf3gYtCNAIsC0Zdk9HBAcOu+oMSupCQTSDyvgeuwv2nmftWPUoww1/Rw0ckK7Wgbl7d
OscPLIzU/q9Ej4fujIyS9Zl6HI8UGUoaHwwpyYQUNBj83mkmsAfoofzMKJ3TOXr83TdiTsoQ/Fny
Vx6S5Vv9Fm3Mth3bUVkpV6kn9qt0SMLDpI3qcWkQkXyQNCuARH6kql3snN2NXUDRFeYQuhMo56+v
iUYjgFIr5BTq0CpOwyK6ksqGes9kje8fT3Kr3rLACAhxkUtnvOVt+22Wbam04MwM5arMjo24jDZC
EVOSifiaHaikk+LzeA1BLXHGNHPjW4dC37vHP+J+vsjegk+nPQHlGGbP7W/IjCjrLKxhn7K29AIb
GG8Q1s780cCqfOepvr/nQY0voQHNEFLd9dJmmZk7wqZVPdAYuhDdIk2ZVHu2klujuCZ/GGKjymLN
YHjKnPB9LF3tuZgG82pimbyH+VozkQl0bMh1VJAwE1pMYVaBTjtWRdKBswKt53bvNCAu35J+nO0A
35+0D4BYU0In92/fkM22n1Jo2OcpghYbzZr9DfJq9G881B5gZVV+nJpRveCAZH96/HV/oTdukzfK
rLSc0BIjuL2rbxKtpbqbD/Kpn0XzVFCrmbBHkNlPXDXEhbQiN30dauDzlIuevDebPyLtgkBwrDgH
q3fUU+909pte2vP18U/b2Hh0a5CEBPVLj8NaPZKym6PRjQ3xRK+hP6dmVl+sEMu23Nb2VGy2hoI1
sPDtyZeNdeTkKi5tsLSVT63SqQcs4JJznCNrlxrJnjaPubH9gKMvAmxQdBcbwNvzlBMWgIgjHhWQ
vr/1lFAzv6DMmJxD/H2+2ZZEh7UjeRV+ZYXdG+AvKE+C9mm/2ZQ12udWqNN5NJveBBJGtecwzp7+
TwnEy3ojXcgyuJtMi7WAUFtKe0pRoX7VG81HkWbRF7fOBukbtHkvkz5iKRmLUFtKL8X41bMA4+JD
2XVvywWLfTDsGZGTRtGqLMhwFpEB5tulBXlKNb619GAo/6aFVfs9b8jPcSgQ1WgrW9g0JKa4CvR+
dEOq0UX0ocJIaw+/s/HZFkglGTbVaFpCy9//dj0qdLySRhbyKXOjPtBRYD7qwLbfjUaxB91Zvsrq
mCxN+MWH9peN1uqrdV6Kd7tH+jfn8VetM1AwUKw2cDOjPuhuo771YEMcMph9Pgqw0+HxUbjPYeAD
UnCg3afSrl2naRqIA7dLKQzXRqKipee1B2jIVSA8L3ytwwsB1ljFO7fx1pQNInzgbATEVDpvV1cM
TpYoZko6ocbusab/cm3tZsHSdUP4Pg/DCVBKmIVniQ0wW6yrgQj/0bwXIMDyFCxpBm0vmEu3PyEE
WwJNHodwL9a7QC0IUbTDEVyTehyJ03ZGWz+3d8MtR/e3/YTtNOmuEPal7HvtWwhW8zuqJn126op6
sIOsNpMLCJDiI56KgCrBDfXmkb5gteegsdrYv34IgQ26L4uePkCc2x9CeWOyS7u3L8oQt395UosC
rG7Em8TK5fHxEq+uo19DwQKF7/YLCbAWbkEkg8orJQYcsBUjwICD5p7EHurxKKsM5NconE8P8A5Y
iztFMhznhshFkeUi5eRcZePqgHXFiCJkkb+lgC53UuHVgVnGo0+FTxp2k7Q51lq6YMhKopXQRgFt
7l6FvfRA5GbKC4drDEbLyk8Q4P8QUP5rUF58VMh4SegardIsPeF+cBUGNdo09JO8BMU7KNZF76xo
52xurCcJJB4ji8w0OifrnSoJ0ZNK8tWiJSjTzOjQl4U4S7dJAvyO/xBt+v+p/Tbe6qZN1W6O+zim
XG9HdJ8jXX9ximZETK2K/6yO+P+hqHoRcMKbB5V5u/fL0Uk7rMnsS1bGGfDqtHkzVMrwqbDDnVt1
axGXggk9IXgvQN1uRwKW0lR44IjrUES9H0ZA7erGbV/NgxvD0rf2GNerC/XXzJYym0e5nUHXglt9
lCnGbLTiStHaSa9t2Oef4lzTiiApjOGrS8EIRAqRg/BxRNBftUkfXx+fw43TTkICcAJqK4TatZBp
K0cVqSJXXLuy0Y5WiU4eBe5q57SvkrNfEwUwQXEWkSRgGqvdYulplFaVIdBjastno5T9axtK9mun
tu1nEbaFd2CFWuE7rSf2cqbNwaEU8VrrkOid5av/domDHhaZMubyKp3CqxBNwqIO4ezMNZ+7ZsCN
TasKpFTHEuE93+obGT5ZaY8ofA+GsTjoYUf3a7RNmPd9CjK/cmMgkIPiusnBcstaBLO2mLo5g1nt
uS1u/XY6fTprt/x3Lf3fYbhnlBZpj0DxVvqOrjinsJPybRrN7ZOngoZ2k0Y9OlPm7rwDyzf5LcD5
9c14BJaUFqIK5+922UKnCFOXGttFzdTh4HWzfob+Mx6SYhx2NuHWOaA3u3TVIYncy7Fx6FS6i9E1
72TinSvMMeaAyl7afrVDQ//q9ob296iYmHVE0nSfE4269A71bGu6LhVFG2InbdW1KLiRAtQxo05e
XW2Mjp5bh8fJEf82k5x3bpmNp4i8CsIDafxixrysxm/7MU5ioZpThAcJCErbl5HAUTbqlHoOZAYU
2O9trx2O0QKX2jmHGxcctXYSCoQg4fetLxx9IKZE3Um5GEj9wvbo3ZjmZF8gj1jwd+8bU+72pzYW
dgHLcJ1igYCxxCrrHWWkl16cKBfs5D6lVZt/UtPsU9a6/c4X3FpXVpMAkNQawZPVhk0dq1M0vQgv
aVqP0leVDOE3bK+fqsHpyUhwYciPo1Nke/KFWzPE+BnFND7nEpbfftBJ1dquTQd0+skY3UNSKoAk
wRGDUXLGet7B3GxcCaA0FnYmzwbXwmo9nU5JeUpQ5q/HUhdnDwij9N2J6t6FZL0uzgXX/Q+QDuJD
rohm2tlCm8OD9qKrRx3jTmc4UXrJcXVDvCx05ZPmZQgICGp7KVmhKMbnDnWR4mK6cVFfq3nolc+P
H6yNuwLOkAsrFTkGztBq+qjcFNpUx/IKgc7pv2M9SZZesP/6w6wPeESWrhPnOEUmnfQ7TBJLX/Oa
cg8GtvXNFzouSw0e/s61CDZKNSUlzi/K2IhXqdvFvpt2uKo6ItsJ7X41Slc3MdUp7n8C5qXot/yW
3y6MInfTZFYciGyVrYjXXmkI9aSpOuizfjLMawHyHPBfpzROepI2mPsvXibiMVCRcXJOVZ/V8dmB
r/pEM03pXg2KMr2MHUDRna25uShLeoZrBEXxdaRmZUOperVQMJ4bOsvvykR8Vfq+NgNAsIW5k51t
XWZsQngAC5WeNs3tsmRJqCdhgpeTRMjtolhgwHxYobNxFUYpvkWcn+n0ePNtREu8iOT9VIXo462V
HknP2lFHN+NqTlp2akqnOM2DrR8fj/KrGbj64AQqtofgD7cZ5YzbmSUuha7CtYhY6lZm3yuRaNGr
xlpAO7U+J6MfGbrwniYkAsdzpzo03opusDACxecmvgrdSOMvlWnK2J9qox5ehXnfvcCXtNugNfrS
CiY6WxOel3Y3PemxU9bvI4QN7R8KURikzKwciWpwiyx2dsgaPblEFb8ODZB2NPDuju9gamMCpyy6
KiiIgTO3EVJBcRFXEL+aJk+87mK1rAM99IQadHPDCmeW2egnwwBiWXoJLsGPV3vrm1Lm4yybPH6U
j24X29aURh0MO7pqTlheo8ouA5lScXs8ysbRIK4BoYG9Hy38deGiqnS3r203umYOXAaVcPht0sL5
cqJc+/vxUJsTonrLf+gm3kVTcwbuup5ZYh0A03nEoyKgYPqHZKhfH5J/m2MOwIcIcbVHU7VKVARe
o2vbUbVWnLpKfRCx+IKXWOuWpt6+Fposz/9lbiwieJJfDdPbj5XOPdSjlgOoCw2euzeZSnwoKjfd
WcONV45OJTELbUTAUtby979duSHCH4Ut0viaCElKxBzRc43Av5Z+luThePbAaJUvCCT3n8ysiv/c
O458Z+GM2lBjF0jL7fiimsvRTMRy0dSkZZ6OpkxWlS95rYaXvG3l5fG6btylTBX8LMBPiiNrjWk6
D6IEYCuvmdXGpxkHtYs5l8YhAlj4BfJZt3PoNsaDebEoR4GntWAJ3s4PVQToQ3MlrlnSlEckepB5
iKP8HJbReFGr/D+8TPRoKQpTMQWnvFZAd4xBpKg8iyvCilhntGl5grugn3Da3vPx3DjpDMULaOLF
ANpj9SxxdceDrBJxbezIw1PI1l9VaqldyyGqr4+/2uZQUDHYqgsMYp1JzCP4yEInO+wHjLnnuElf
hZVwn5SsG3a0BDeCaxvELgxl6GDo16825Fxo2dB3ibzOkzXlr3oYOTUo0cwyDmU107GYZByHf1lZ
O8svj2e5YVgElYXeMT0SYr67zalZSaVbCPlfizlOqjNcUDyvR5fOdiNb/VUyEnieurkKjQP+AlMa
tNgE2ScHGEoa2HHXTYFilOaXvkG/6VB1nfMMz7c0kROJoxeBWpD8/Pgnb30YtK5gK3OoFief2+2d
jLaNAUjvXYbKEoHA4/hCFSh9IvPZ40Zv1aipbQJlWtwOIK4tv+W3q0oxcY5A/95bHN/0l6iuTALh
Yjj2IEmCrJLyOGTNeKzCKDpUNTIFVRt1OyntxnUJQBj4CqEfL8L6umoad6hjtV4k6sv+Z1GM/VMz
wk4L3RkdLDMa3rtW9iOMq35nb2y8dQQU1CegQ5LyrX2SZmkVUTSijZ/0YXsJJ8N+64yDt/N4r7Vf
lseOPzRbaIdi6bKuX41T2RkjAinY1ZgJnNdGMYEXRG0nTzoNn79xDIm/tIgCfrHanv+DGcucXBPx
wOKkzDKxzzBkPbkTjW5cohTt1IXygpQUYh63Xz7V0kZicoCtWF0nryPkPH/aHj3jYgC+Vk5h+dfj
Xb3xlZEVYKFZgAXlvtrVEsFQZIaRBR/qBRpi/3S06I2s7deVsL/UmvGtyHH2eDzmxr2z4NdozC/g
x7tstxnwT6yTEa82YRR/N2E2Barb6kcxOpRp5/K7mtjmzl23cXo5uiQWHFwmu05jbAMVakJffCm9
+G8qTW3QZABry3qud87N8oVWgT6h4AIhXSArJBW3X9CuLbuwEhMPgMhEW1KBxdShYRSXo19VnDYf
WJ3VHwqpVf+Iem7CwMtq5c8QU8vmJg5ndfmktM/WlxWofaWPKgoKWokAtu8kqv3SOFaIh6rdVn+o
T/n/0XhH0GOn5nwXCFvNOPemSbFkiLo00KxCfK4tGQeR0Vf/ZWK/DbVcHr/djH2k9GLM+vASNXF+
rjrlb6OMh9OkJcN/OIkUdACdA+3ADnr1OmYDCUYcdtiLZoASS12qz3PN5eBOBS3hsTHPj0/F1g5F
xYS7aAHVAee/nVkJFxeX9Sq8GGrSRH6RTWp31Js2+2Fos76HFtw6g+RGZGw0Ru57Z1GuVmrTAmqP
basR/iLWE7942GokB32aSgosMfAx38KobE+9f2uihOGAfxaI9d3T7xmjPchJ4fi7cX8EseK+5EWm
BkZhVsc/X1MqeLSVwaxzHFdnURkjmHISi9iqEPOpo88aNKZQL1rn7lWAt2bFmeNNMdFp5aK5/Xyt
7NVyRHvtkhRD+jZTNcHZQ9Cnn8tqj2u1dcUQONEWXNqtd5H2AOw+mVUag6XZOW8rRczXLjTVd7gY
GpmvtUMDXsBrrgjaDn8PtGb28uutVwMVAWRGHWIU9KhvJyvAp81DZpEYyjBUr3oF8+Y0Uzb5oaYi
/FnJsm8OYkiNL0QL6Z710dZSw5uDmkFhn1+wOikePbwFLOJcnGzK3rSZPZ5gr9s+xR3ry59vIMqP
i1omyw2S93aiTlHJyKLheym6PjzVsTEfqn7Rv270/2Bnh5439XsG4puur2xDn8itFIZqPHd+Lm2j
D1r8gAJZxaPfJ/Xeht3YRCze4juCZc59c0RYcd5Fs+te4rZsG2xyrPlTheFTTSWqEH9PVsLrVee6
9S9JRPE06U304/HibgR6gBJ4krllYd2uT+ck2no2CjxW9NJygrpp00OfOXvYh43dgugBfUpql+ir
rtttCCu2qS5xtutG1zkNlSkxXNTHM4qDe5yhX6Hp6u0nbIe0Aodat+6jKTCAhQU35dJ3atJfLNRV
jNxv6W38U8l08L5oZRq6h7Tr0vqHUFrreUYA5kUrQ6P8PJslLSKzL53hZTAGZTzBwp/Sz8rQO/U1
aUGGBmj2iex1psnsQwEPMEfWup5f7L7plGAaasCafampH2gAt/VRGZ25O89TOH1HJruXQRQ2unHS
h2mRQEJSMximVkbXIgXwtZSdtQmVVmfhPA2hX3up95fmDNP4Diyj1wS6EZnaJY+a9IM2NxCuGg0j
loPeeMXPxuxS/ODKpmyDOMt19TLZUfsNWBqAqVp0bCW3auR73DGm0S8Ru8ivadtXPX0Gs4ywR8IJ
AG3ZuMWrRaVNdtSy0pp9t3RRD/OmOPlSgNRRj4934Ea0DR6SZJtTwAZcH++phg3QLWeOqpaC0kFc
XhUj1tCbtuZrr+f2TtKxtReR2uBJQ/9HvzvjESFoaEEhY2eozrvCQ168LfGo6VVv52xtjbQA5hAL
p5ROln97cbU9QukV5PSrxGmmgBGTCxFoiXCbkx4Be/zzkJ6Xj/iaggxEw3XQO1WAHcidlUsHMOjE
8yg+WrBQ/TiR9iE2TfNA5XjP4WJzjvyr0KgXdsD6ZFd2XTVQ+OhC9kNz5eOFL7pX2G/whG+PjzfK
1mWJkQQUYMCqNOpWD17jjOY0NDV9CQArPR0hXVC0sDBa8Guljt2DkU6FGUSpaj7pfeeMQQyuv7o8
/hVbEwZ3tLRcQYrfvfuhVLLJhoJwKeUgPmEsliNvXLufM0Xf02759Yiur7IFXkX5YWkqr5/4LKod
o41bGlQEgtOHzsuLr/RDndJHZNKUpzSdB2Q79TBPX82REj+LlgYazLzE/itBaO4lS0uou0ZqKfnB
mUfI9KoFogm3VsWM30XChjsYjRZ6hIrs6k9VmiduMDQt4EqrTZQsgEIbfQO7EX8mVM2V0yK59pR5
TirhW+T5q1qEiD/+8QovvCooXYjBgsNcRXEjNTkFqQrl4qnZpwRG/rmcbMNP1dHY+ZYbjx9Kzijj
UE3kc66Lb20f617oAMXokhbhuzLj7i3KaOfC2aokLZLwi5YHzHxwnrf3QFGWeKxkJp8xMsfnqgDJ
asM193sPNa8gzk3zn7K34yMi/38NPQq7otN+PF7TjUuWn0AVCX1/Epx1XVjrKGSC8ueYFuhoKGaS
oncclfMRoJB20pJc7IAGNo4J1x4Ffh57czGqu51zM9vJkDaTcklMFJ/ysE9RhlSicwcJZifZ3/yK
xMBce7/qZKvlrebRiK3OUC6WcPJLhNvTZfBqawfouDUKifUC6IIEfVcUivJKl+UQKpdGmFOAkmhy
BFy+lxJu7pUFJGej/UKXco2nLFwlckf8XK4q3I+rh3v4JR8N801vU/m28NP5Sc9atX2z9+xnI7Nm
eQABZr97vF02MlMP6cRFSwIoApaxt18P6lLWpkpEWT8Z5QUpQ3Koro6PhKYz1ZsRpToEmXe+49ag
C1YJ+AGwfZgwt4NWdKYyUwx0ufHsOQpVCZ8MrclfpzKpLqhoVO/1rmp3Kgwbj8oiwQ/im/4zR3P5
Ub/VMuoGbc8RtecLKiPlZ01K4yhaZNfC2YgOo1Jnr8bYNQM58nJq+X8xq1zwJkirkODcV23UaNJL
YVWcS5qcr/O2zA+aV/4IXSqNiz/5zhLfb2LqGguTC6kLeIPrenKstVqp6014kaj5fnSwT1mcwaed
s3+XmS6GkUCxEI6BdAl77HZNJ71qq5auxsUrG/dd3SPt3nl6c+jSznmpMsPBr7gElAh+6Y8TDYbG
m4KslPrigle6HTrrvDBGiqW7jL3sVH+2ZfW1CecZ8YjcCvdQ8/enlauAkoZHS4p2LW2J2+HE5Joz
fuTDBTQGm6bqkA33xRTP4k3vjJV90EoKocGcl1DJKhIP3U/1ISemtqx4j0awsewkyB49S04PgdLq
/EAjt1UR5z1zz70ZxwfNyo6C1fgSV537l6tWnXkSjeEMNJUskonHd8bG8At7gQeG8IjXdHUNd7M0
+oEO/4WwxQiKlsKSj81F4+dJ1D83OajOMk2xA+yynQLB1sgoDy+Z5aJyt76tvM4tKLLUAw8A4v2J
WyLEkZvV6JtZPpy1Wbiv6rrqDkCrw+vjSa9ZXYhvc5wW92f2GiHh2pwhdJuwh505XOLZ6Z+SujWT
w5Sjy6L3cj6PWqM8l3Fn/O1NXU/XKGpOsWqEfmU389LDRKsEdYl/uzD3di62u9uUH7Y8h/wPyCEU
5W63ZmFgTiRjvb90g2J/dnMbBYtyds5wEOaPtSeNT52ZDp8eL8ddmEHxDeIiBQVGpAK32gMl4BqB
a1F3KdHEVo/GmKaXxpHRm8ErlPqEr7O5JwBwd6Ut9T6Y6kvHBqmQNZUxHhIOoCj7i5eT91p6NB1V
yuDHxxPbHAXskLpU83kvVuFM29QmPJymv9R1Z/1TWgmqlZ1q/IdRyNF4hcALLD2S229WmamLugtF
i3pwrXPTY5JHA3KvU7A1Fxr2DmqrWFmRdN+O0kyWWU790F/MFheZsp4klnUyPT9esXtEEh8GWA7I
ukXMjbL17TBlRaXCDjOGGRz3jISMqA9YumlvY1FZ0aEEHO/5FECslxl19rdV1iFsUNGykgHuaO7e
03e3NWFvgCOBK0pAswhi3v6cwmll6WjVfJFKl+g+rHxMmnFIK6Rve4Wu0Pgep++P1+BupZcxKa8t
KuxgXu7q0WUhe7RP54tCePq2M9vmJSvDYWfXbM4Mji1MmIWXv77+4PxZVh+ZMyGMmIPC9LpL3EXV
e9q3+lmLFiWCx9O6u2/ph3PU6KsRpBE1rU65GFvw8Zo1XWa8p44ecLZnJ6/jD4tktD/Cvz3rWlFd
RBuJP+0gLiPTS+APbwy15NuPaEc0g0CBqBdFqRAFhjL9zpzoJdie0u5dLMu/dZN8L2PxnvH1FlDs
Ojl0DWyt4YXPF6DN5rEOvem5rW35YajNbM8Y+j6QYDANx0GwGJRhETS9ndhIh9BpbX2GeaxUX4xB
l6+IR118vIa69/zebCLNbxur/XcQnvni9t74Jo6pCO5gYu937NKgXbqmoG/xJlndQK5oy17EBPl6
pedvIWu0J5BgeB883kFbwyxkQw/e8eLwtTqMfdYWmL2wZdlgqGyLamrcABH/cS/33htoFRMlmp4p
VWrMFy1TzFd4UVXHLEn/GHVFc+u36axFaHDdIT6ECox+sdv4Mu/nd6UZ/xvqc3+oNH2PInv3tC/D
YSa7cH4WA+5l0r/nLHNKVdFR54s92fOxyKzmGpnmeB7iufLzXjWuAzYCh//wyX4bdLWSOerzEPr7
+eJao3aemyl7EtWg7+y/+0OHGycFL/67qMGqq6sFiVVh2jPnINTH6a3Up+rYOnFxEVAddoa63xoE
7B5PAWeOl2H92CpKLNvG7I1LriTyYEoQPGbX7FHf7ie0jLIcaSrO2LGvbqylYgnmsDIuSDJC055S
pImMsfwQdVTfH3+h+3cAwAobAwYB0NG7VDY29TRMIvQcJlzmfTdM1OM04/PSZjjBoKOlfnk83v02
xPID+DymQnA0eH1ut2HL7k7tTpoUBNL+PGRq9RUzI9ToRIk6XYzCVeUDZVV3CjFbK7r0CbBT5etR
X7odtoAi7MhMmBeAnPIAUq8PUo1meaEY6s6e31pRajELnIJlBYJ1O1ROJlepeWxeKtQxrrLtkk+i
sufnOdanH95EyXbnXlwO0e2bA9aMoInXgJcHv9TbAS0v0yL0FGGb6lH9Df8gp3qaY+TnfKPMMOCy
9EaxzmmdOYsEpHLNTb349/FX3VjepZ9LlEQ4QaS7eolCfWjSMsLpbQ41xUfSqgzMJNSOrhuP58dD
bZxAqtsg/pnyRmMXMTC6VCKzL3MBzR9SnH2YWZvj41E2PiLUmEUsD1XUexIcFFAr67lGiVYqh9ac
lZ2G0uoOEEexBklHVFkfD7iaFp1YHrZFbIiOLhfL+sg7oAByOkzplcqK+2yFGXGmKffyu41RFkfx
xbCVoJYaxO1WSWskiKYmxU4c4PSLJqL6MBfuHslzdcaXuaDlRuhKw4Uu1t1cTPxfS6CfV1PLOx+5
Du3Yzek/Tv8/zs6rOWol7eOfSFXK4Vaa4DEGY8BguFERDgodlOOnf3/iCo/n9RS7u3UuDlv0SOp+
+gn/YK2Yhi8OmVAGEuLKGzw7Bn9WBRBDUUcPmTnuWRdn6HsLlkUrT5NX6E8lQ6zbMXXKElersori
SjQbjXgoQI1bXua8FyHztP/lN8CKZm9uHIbzVpnhuMvMpSpP42KGHzyszO/nNAhwXEnLxC/W9q1h
RE3sL6V6wkGgfnx9E1168dQ6jPMopqk3tz//646vJaPfsWqrE2NmK2mXyfmaBn4Tk5/1iW3Y+i3k
MKLeP6+KZCB4FgBQdC3OORvr1M5dhAL5aYVs9pD1pn1s/Ln7jIhw+LasxX8FGIyn19e8sJHZX0zs
A4ZcL7s3VqVlv7YjvgRV49w3ldHEuWHKm9dXubClgB9wAWPMZoK4P+vUIXIOQK4x9AmdvfBb2JSl
2E/NJOobMps22ymUs6p4xJwRr9Qq8tp93aVtcaWvfhZct40Njo3WPpk+Y6zz0dbUh9FgebI6bc2E
p9Qdfy6oWaGgNdifXn/eS2/1D+iQDJFAfn5L5la9rn2hqlOTpv0hkpl3WJ1ZXIngF5+HGPfnqqC1
fBaE8q7IW7dd9akrKT0ZQba4aKYBlYrxj3CnP68uIPpzHBG0xPTr+YHoPKQWdd6oUxDM9ufJkTBC
B4Oz+9Y35i0DtqvRP2VlXtY7GpHeNbPGCweS1gydDBAlWPaexyR02UDSFn19WgeBZDjq7CcZ1sN+
qly1G5RNxjP3zpVc58JXBKAQOJtHCxDIc5TVVFaZ1uVYnabMdA5OOlRxNE/X/FkufEVYMcxAtjn+
hll9/mqdejSo9VN9yi3pxqKo62Pt2IhVG8Y1ab/zrtD2GVmLhshmoLt9zudrCUnv3jQ47R2G7fPR
adOmi4vGUe/lhCv5oQZ4fpf57bjsxtqexZ0NY8/Yt0vQTElpRvqaItWlV4zC7+bJQzsM65/nP2hW
eTas1sLDj7P+2dhTDxnet66hTi4uw/0JworGG6OR58sMcyca8p3qJJqufcjw0jghHGjsXj/1Z52Z
P2+Xvx5E4jYHeUG2bwppt3OEIbQ3RgKlPJqZ/s5RQ2kd+iyfbt0ln424HI3yWNmhsvavL3/hISOX
coB+OBQkNuzzh0TUEJJqt7YnRh/OJ8OrplsrGq75vlzaQ/h1kZBv4hO0Sc+WYdIwUZeo9pQZrvkY
GW16X7dmgIej1SW1cI2k7nMjGce1P8jeihJbzM0nPKnFlRLywsFhRgthmpklom7nJWQxD63d51l7
AgWi342+p7/QJmri0MnGK5H20qsFc0K1CpKA/20/5a98oKyLdbZKvzkNzLT2o4Y8xx76xxHsBlYi
Gd90oCCdkPmdRQLozqlBpSxOZqCnCunMyONppmjkjHJ9mgda8d17BLima3b2L56Plcl0NmwCJOAX
YHmpSYXKBmIg/crsg9PD+4aeOlyhyV5aBfAQFwjNWPLKs0skjdpeh5Yo4ZAFQ6yhPaIm2Vw76y83
KA+zSaLAfsUf4cUGVTIryFDT4pSNDWd8UZAQYq9VUf1uFKh0Ptp5v5q302R3zmE0x2LTN/O0sWcC
sArkS6OytE+vn03rRWzgR21j0Y2QS4Fyntulte5s/ILKk64XZ+beMkkfFzdTzEZnNtzeVOlyqvFR
DeI8LKOfDtlvGsMPM8s3KR4cDLJ6IWKztSiZZt/pvloL5KTDmmJX37W10AgiieIaU+XFIeN3owIB
Bh3CKCnG2Tdzh1HnY+mIEyow85vS18VprmT60EoVXbluLy5FcgGaGgmRF/ELdWDtqWgVJ9hI4mbt
cjueKxHcoBX5+PrXuLQS8XmjuwNUZVDy/DhnqgLClvUlBw0Thd5p+5NMZzw/s6uazrbN3/VXU+HP
oYbuShm3NaKIms/XGttOZJFZihO5pv2rcpmTQV1zokcDRheas71U3xq+wbeyNAU+lrBuw9jKBvMr
JLdWJk074LLTkPYMb7169B562XvGHtO+oEpmNC1/mGnqWvHYzc7nKhzTNbalAm06Zc5yTaH64ov7
05kHXfQy9tsNSH4G7uUpmCqZgCEu48Zsm2RksHKlGLoULCjhHbqtGLe8IINk85RrcMvlyS2wu1iH
pbgDupUdXt8Jl1bhygbnhlgV3oNnOwFAbh/JIChPfhmFuzJH9qgqFn/376tw8rmbAbogZnZ2ZXao
s9HMH4qTpxZvh1a2c4B32P37GyOCg/3YwK4ba+f5Tivgq+QV+sSnSdjZe0xru53nD+rfgzirkEcC
KN8ES8+eZTH8STtDxirm0qLHmIqDm07X7EEvbDTmIHTAUJcnnTof/7TYCdP9E8QC3SzBPshEV8Xp
HIY69ushLK9sgwvRmeWATpCRkUOd3+9C5Ugw9mt5Ah6y3AwYQUIikbDyojFav8xW3u0Ls3S+m7K8
VlltO+wsPiAPhe/cn7D3Qi2tywN/a6iUpypqnV2LCZgB88lanZs5NKu3Vj5PnzVQt9+9IYJfjen9
en1vXlqfFhP/NSmOEWJ8vmv81BNaI+Z9GrWqlgNZX9jCHpZDePIjIbK3pd20Dx3wu2FPxGr1zllD
cU1t+kV9R5kc8R+bvHLT9j/buxILLCdtenHKzVEdHewDjP1mq/Cht0r9MRdlYd82bnetxXxhmzm0
aik/yCTZZWe3m1GFU4Xbszr5k+csSRrqxosLut9gb6Ex/PsFRxFJoNlaStTt5/mdE4DG8PCArJrJ
tGNrddsPTdhkv2Zn8a+ldBfe6LPFtnvpr5RVYPbpeeiWnoJBqDdGiD+j13fYXJaPRmk+VZuq9+s7
6azVu910yAMwaonIIXnAs284FP3URLUrTp5sxRgLWU6fOq2AOqm5MMNNSUnN19wLL1yv6BgTIhj0
0xw4R7riX2Qg/ZKLkwqb9SFq1gzpsXm5QevO2WW+ng6jbMRuLn3rBj+HMQH/0O7JH9sfuJxeo79c
eulcjODS8eEAEnXW52L3FHNnhyQWHjr4nTkOt3MU1ndDlpe7lLoJuLioln8P/FugJK2mZRuQPz3/
1Og4Ce0blTilvVof+goAGG7l4Y9//7xMYqAQbgIp/nn2jkTPPPU9icyah8ZBG2l3QJGg+diCPvgg
UNC/cmleOpucEY4l54Wjfrad/J70vIsM3qVDv3lc52rvZUN4NHz1r6Y3287d3ptFH5RL5/x+Nmd/
NupQiZPf2h5GXvOP2rXWZIk8K3n9JV7IN1gJNlZEfx1nwbMQUHaFYUhA+6d8KPWdGRjTbUpv7Uq7
9cJ1timKkkVvrDJs2J9viMhsuyGYKLTcUq3jvU67DOPUqFibfTHossWuJXPsXZTOTXCrUZb+/fpT
nmt7baEA3Q4iAYJI5FbnVcPqdkHQraTyQoeIOYIcN9FYR2sAhf9WTE+OVQTyi24qzNtCmupTXBiL
yjb3tqB6XIoS9/YSp9UuWb3S1Xu9Ynl3iOrIGv/97PBLI8gB3AEv+U/gjLWTt5ydrqOqEbJQb2hu
XDk6F746Q242MSQHEprzyDimLt1f0NWngvH9kcIGN551qa/0Qy7E3622ZBODX6dXevbVURDS4yYL
evKmNvhgpUtx33lz8X2pQ/nYbCLoV97dpQU3rST6BX8mlmebOQDRaORqzE5GVTW7vkBLs5+z5W1o
rF8dht/713fVn9TyLFUiU2c2CtJ1q/DPUs86DVt7qsb81KumekC0PUezH1UIb8fMW3+0pnSs3oap
6cMVZOJ5Mw3rSHvfnZZbf1lt7+AMIsSmbRu5fS9L5ShwAWW+7HB7GJ3YXESWJn2pNwuX2bbAEltO
nu39qHAEXe3QoQ8Dx8eItSotA2PATCCgu0nwHKSpqkMUlAb2rGno9HE7y9LZ4efTMrUGfxkcWmuu
in+PkTTESSi4/6gvz99IZWs3hMaKhsziLvspFBPaA46zS/vumjb7pY/NVJVcnGO9NaiexxTJH21m
8fAD5mg5pVjDfOr7Sn6Du2gmhTDs/2V30cukbYJmFBf72XZO4VW4KhuMm8kagl1WOe8yy6XedLvx
dl2Na9KHl84oA8/N+mNjDJ7XNasS5gB4x7hJTbPbFY6X7Wp8ka5E5guXGjhppKi2CfXL6bSJDnnW
RL5xY9m9CbWrsd50qu0+IAgiPr5+XC490N9LbR/0rwQQghjqzCEySp0j+wTrD3UMKsSo/odVYBrQ
FAAygYjS81Vw5ZnzcWPMZLJtY0Ff/MgUr7yyyoULbTNa+iP9tjGZz3IBWeSztFydndLAwYtBWMYe
OnhxgFZr3yq/zY9ZKM1dJol5rz/fpW0f/UHluXA20AZ9/nyD2dvwjjhhw7wUSceRP1ajtOJI8LjT
qLwrCcK2q89iHK3LCF7DBi17oTkUQQujDg2QLHMX48HtrPAgaP8dlsxqEjRUJMTZ5Rog8OKiGCBs
U6HNB+Hs9fYMW2XphflpsmzcQ6d1TIY2905I0uDJV3n9TURP9crtceEoIO9kO7SdeWIv2vbvX/sz
6PwmNYwOvZtQW+9q4fcUu8Hw2Rgj5/D6R7y4FDwq0Llc8xzx50thduGPoeT+1UURHgY/lbEyVPYO
m9df/8NK1HhAyLmAvXNCU6kj5akaRbbQa3DEswoMFBiwVeqrGtLpGvb4HLi65VkQfEjwOHvcwS/0
A+Ysr3uR56euH4Y7NzTEIXClcuIwzPyP3YSa395T66oSN+3cb27lNHfNqtS18ez/80O24ReHhdHi
tsP++phZ3QRNJVEjL6zG2eVWI441lnyHya6rfT5GBjVgM/IqrCpMUM0iKqVDu3/95V84q6BxHO4o
2HMUYfbzHwGrR0/ejB57Jwak1Mrgl3KwB4184dFY8a/ZA17aVdSe9CjpWTBZPSv2ZDW5dlqh1Gps
/b1dNQ8F9MQ+/9GDj74mTHkhmrObmHPRRaZhfT51m6u1qbEWNm4KNU0JzLz2dhGmeXr9DV58JNKI
TZ0VXPD5Jbioxh88Cfl3rotu3HngtW4WAa0rHvvC+fr6Yhc/F3UQ+jub2Nn5uCufMC2rbBiHOfQt
/I76ii+XWkxBysraTSt1wZWQc2nFP3aqm0ijG50P9Gs3mLlb4LDDREAnP3TVAIwBZ6B30vAXjAKl
Cq6ZuF76cJSXjPA3UOgLCGpTGxRqcshOZVFyDJUbQRLwr61yKYKTlpFX0Hl42cdO4RYx2iMVb7Ux
AMTwnaI5thDWDqjM9296phCYIjv5NYfHCxtmGzWjrwnjD7LTWVYYTTSXcm2yLb3Sus1z3LmFMwVx
Cmzgysd7YTS25WUbcGEbRcFq9rev+1eMQfV7XaJyLE5jninzaKu0x0FQy3RNhslujc/p5DX+wVG2
Km607xlNkuoOZIy9pkBjzNIMP5phzhw1E051IwY1PkrVlf6h9FLPvJI4XHozf//as4jYGksp+06h
LQJwZOcuI+J1U2/HATXsv+cMYCiYLaHWbnHNnS0lu5L5HTNq+j/r+Mmc1yqpNKNjx+iae9y/3V3X
98Px9dO7fdmzRGUjSZFBgq2m2j8r/pBexoWyJWcIdFQ+9JOF9aJh5ckgHDsJfWns0MBwv/J5zN04
ROrh9eUvHGVQOZswA73G7Rp8vhnGKvf7qczyk29rR++yVjI4Db1e2cdsxpgjXsxguFYDXUhDKQ8A
QZHoUpWc1/EKQTKAmLgpRIZdvMHvszt40yTi1ZAWm4gWqyXqEahg/o/Um+2ixwYaDB1HjC79+ePO
WV0KGwzmyahT/x6rvJqBX24ldtkGVz7spTcL6QZlqQ2Mx1jk+ZsNFh+sntpmISWW57FoHOuofGEf
/ZrOZWY265WTcumtwqWgKtqkEV5oLpeDKh0QguUpz8bsy9SJGsBVU+5bz1qC26IboiomZEYHqndD
XVn8T8ftbB8HW12BSCApA9/2+eN6g5Uy1W54s0NeDhBHDbfZSXgcOe7iGB1gsl2NzDvHLN85PSUv
U5DctOPWCfW9kXfTY9YawGJFZnf6Hspp6yV1ZqW3gTP04iFNi/4hasP2LZq8pp3UdVivhzb0Kn3l
RFy4aKCbQmMiQvov2+9zmzdu2dAdaepyvveW2sriAQuqw+sH79IyETMT6hMGRi+6TNCeBAqEMj9p
bE/vwgFRJe0G10RAL0RPpGORzGAL0ps9zyf9zlsHf/LVqfZgvewcGCjoYhs1CDmXtvC315/JvrAF
w832DkYF1J4XQ7gRk6dabMOS1OnC7JB29TzGILTsj4VypyHx81pnMdu0t4+LvdRljD5nBMO6mxf5
TdleuR54jkLulnIZfjlovq2JO9utvAmqgL9gVgYK9EMUpt2xWrP5YYKaMd27Zp5NH3vfz0SCKejY
JkOTZsYtirYNN9Y4yDduNugHmE1rc+VDXnjFMPkQ0QF6R5PlPJghhKKGYHAU2bJWa5I243R0Mjev
T0PJP6/cUedU7S2ChVT/RK/NLvxF7Fyl7se1AEGaFqMVJuhcSSsZlNmqWHsyG5Lc7tW3vnBFfWdC
HTePdWaUU+xnAQ0mcKVdGBv4ww/05x10GadV1c3u9X1w6ZXAiAPXT06PEMbZpaJNS63zCN5elyHf
36yHgzEvXexJ+Y9al39eB6RRYJ/wyEB8ny3Vu1We4+giTwilWgfE0PqfeAzqZLBX/fvfnwr1aLge
23SVOcfzCJdt0+0aCZiT2VfhYRGOv+vROUl8oT+9vtKlY8T9BECO9iySumfNkikVg1g7JU90Y77h
whnuI9QnYxPRlAc3msYEKxexm6y6vFJKXAhKf9x/UGlC0fhFMoJdamYqj7dZVX29d5YleLsA/vr3
+e2mCkNXBqEvVEPOkl3ZuVJ3bcf2wK7tZhVGvc9n/L6Mwbqm7L7dOme3EkvRj+RmAqJ0ntIVvZkq
yyx5oDDLb3M16aT1qciKYbG4gIw8geJfPb7++S5s/wgEBDsEOMJLvHPabwYoI9SZYmk7wFBd+qa0
MGyrguIKiOTCRtl4hhgokWO81NnpCztqicbiNM3GuJ4iG7ne25xgWieNM8PuWMtqnt+NQE39j1kW
2um1cHQhy9mmMQRlLpiXsId+aZWZVSYEHtMtfqYGPfsb1HbKT5YvZRN3ga8+IdZFpxbpv9L/YCw1
RJuWjNePB88t7u1e4rk9osjwBoxXGJDdZ5kbyxR67f7173JhM1D0MJjkRoQZfN5UKgJ3HErBNK0m
JTsqe/bjyhTrTeU5ayIV+X1azOMVsvfFTwRIk2qS/hJThudRI6yryUyDUZyGQDpfraiSj0ulJ+py
Nz+WXS/uFO+X6830Tq8/7qVmEhkGp5jrmIr5fGm6R4vGDFKc7GDJq7hQULFjmCprmUik2JsdN42U
CIrgb52Mo7AcbO5CB4r22BgfXv8xl84EFIANOk5yyKDy+WvAxJ7aOfAk6pN+E8bU9/ZTkbnNZt1i
9vOVL30hjsGSgSRDL3ZLf7Zf81eJS5Wt8qrmAgL6F0Bz6BBiRF9u9+/PRL5LN2Kjr73QIcrIV2gc
DqwireABEK0T5+ai9xn34pUHunTMSEZpaEPD3lqizx8I90HRGL0Pg81LxbFTKigSZ86DL7OYcod5
waAf//XhYOGCIwJPRTJHZvN8RUSBIe1HpTrZEvH2OHRxN0R6se69uFrXq77iLx+QTJjpJ41ln3B2
TkzRmKxPRkocCccQVfGhKtGS1soTnwUc4Prkqi5skh6CYP0QVVOexWkaAR9fWs9Yjj4X8UJ/OBvT
vZ78Mt/7jTvpfaPtPo2xoWjcf/4gKBYjzbRlHZDbzqs7u0PXRCPzeYJO3u6LaPZukVOpbzhS4r6P
+vXKeh6v+/lFBrCc6SQYHahDL8w8wNPV9F2q8pQiHZyQdrRJGWLroJ0xuHn9y1svWxJb62trkNKM
guZxdj+jHIZfmtXLE0Fl6Xb5MCLI7m+y1DEqEuanirL9ayq7pjquQVsMyQJdY47hqJYZXOmmxt25
V7n/BlT6fIsPdfQLEFM7xG00m/AYsmnKdlBd/Wk3lhO38ZXfv/Wnz94VA5E/+prARBmmPt+6wYoG
btAAoCoCq32f0m77MaXkdVA97dVP2tRz/6NwjGBBqYgIJAK3/KiEUMudryUayTl8muJK0nNhg2+I
vA1OT+PthVY573PAaW67qq2q/mQVhh87UxTtRzVaj/Uwf3n9JVxYbuvcE3DJsV5qzheGOU1yLCTM
OeqRHNXyd0O5AmiKfJo67lpeY828vFw5umTFAALCC1iZ0iXEG8ID+1P0xYcpB5M9m+YCed8NsQZd
hhvkzssr+c/LOA+mGUF2bIlIWJmpP//SsAEqOGxiPNXCbPZr2MlNZzq4cpFuR+zllsIti6KWLAf+
3Pnky1dFao5CRqcua5384MNiyd7pJfD2kbUYeawmY7KSKZ+Dr1Y/Vd0+9+Yu2CGbMC6xCo3xFyYs
2t5oaf5TP3vZfZ3KXL3zmg4vtdbCj/0OVknfJZOel4oxc5tnQHrsrDumS4rYWZP18/i+m7T042LF
ZzyZRSpxHx5M1aJ4H0TfW1MaT27jqfeKWzajjWenT2GW5WvsS9KqHbBD4/eKstmy0+tYvbNU1n9f
llmqu2id55+eNY4l1Ahv1Ikj4HUkPEouYxT30AwEMNZ93o5wHs+0Rb1D03v5kqxRsIj3KJXJT6ZW
4iko7erJmteyPea27D7nIX3tvVWs6xrLdppwAxpSIf5DIiavTgO9ISMOI5lPce3h6fpxSnWPgQjc
SOEep8lndBIZw1J/zwqHHuGyNN4Hw6zCH8UUNd6+IA+fjjbObAIZBdG3d8JgVHqnoEtlu8GbpXgz
KGMx3wAad5wfo4wKI0ZcaVp/EtEEaluNtIGrW6tOkyJa5Ftl+wY3XtvW1nup0+aj8ow0G2GLzJH5
a52bSN8YdjM5b0unYjaLFfBs2oTmwNCyPeGpDTD1lx3mg5+Aw9Iz+a7j/WKyoP03FPDLUSxr0yXD
5pVzM9NxGm9kOMpfeWoPTwyMyVQUcIbHwUSC+2aW/B9iUJaT3pX9Ys8xCosBxkFg7mu88PKpSQAQ
Zb9DXTtuAt+xXONBK/mtWrIJcrfKJoYWTRh+QNjYkiDCVP6l8dK6gWLWyq89iq4yscOOnHzhsovA
uAHc22M+opoYNI+1xmqVQHVkqyMwVzDmf6UZ8muJZQH2AI6fLdkOnFokd7R758/pklvvSGP6r4CI
er3P6060+1FmUxu3eN0NsY/cv0zCCKnfpPXW7jdn3NuNwCseli7SRVwsvX9n6CEEahcweFSVJayE
SkQkZVr7QzJGefFgdC2yvx56ykMcuM3wRpShrDDbrNrPWSPkm9Jz9NHQqv6xOL6KjrZYrHrX4Zsh
kwgR4oeir/wyNrQ9zgnbX5TYJKLoErerF/xnjU76tOKUd1uVczHvYdXgDaZN6chdb3LP3OVNY0Mu
EbV7m9OvrmKznro3Q1EuIHeDLH2wVrN4irhCJbLqRfaxEmn5yfSa9VtulN2aeEVuLUlpp9lPnJBy
Iy7sURaJgGWZxQY2ZMsuFYEOb2qrnz87duO8j2rpDHFRZeLzLFbvMcrcYUrWZvHfDQpk6S4vwuln
5RqLHQ9jRf+yDcMqh8E1OFD/u7pEwDtQhbnLq3EZ4qhaR4N/P0T7MhzaFKeJqrxHoDWzeLIiaMrd
0FVes3OWrlh+QtvjKHdR4eW7ivmfvDH6xr1TjMzu1zSPdgqGOkommE4uMbBDd03QKB6rXcVwT8UK
7b5EyW76YDh+2+2WfrLv3cyR/MPT7U7Va6iSeZ28PFHRoJ8K0crf2OY60IZ1bfF1lyzo2YVav28W
XO0TbymGL3kmuyxp5kytMf4nHJCxnXuUoT3d/BAepldxSjBTuw6H2vTQ577/2TfL6Xfnh/Kzowcx
73t/7L0k6vz8vVcbfnYETw4RaNHNkO1y2XoDEC0agTsS/sgiy8nSLp4ywz66nVDZwakYIsVj1rVv
Z2GbgkinpsfUtml+aZe8Oa6C0vlZmEWW75cWwaiDEEtIa4fpy1dn1WW+C2mVYdeKCNxjZ+TpkKjC
977Q32v7fWlkbRXDy1x/G8x5NxrbHK7xahnLF4y3dZtEmaFuWpeiOpkaYSE2gS6r2PnsmSi2jFq/
h+NWPgGwAAM2dv04x1Fk9t+yLG0wT9KV+R2/iP6LBGuBhEFni2/SW/xmnyHr58fR1KP7GBSslZRF
sXEsYJt5cZkW9e+pAEK0az2/VPtxnIMgaUJT3tvQAR4sWAlz0s953mO6ljufYXLTgzSLIawf0970
exBpo/6+bgATjqNltPs101gn2gFOg66lenOH01vfJmGQz59rWDqkpljWerg9aSyqBdqa6KHgYmDF
a2sjnEnTFo1fX69rsA+NKQCDExjAF8CpIqLquvVyqszUS49dVW+Mv8AteCn2TMc/8YSwjUTXtqX2
5WTYn2kPVA1irxMAvaGqnF+diqK3sI+gGwYLHJe4UdWg8baUy4Mzj/WdJ/IuiN2sBdzEFSnuF7td
Ht1KrI+VbNirCIX5v8OUPG5fraTTxA5h386lQPNVtlnYHNwZ27o4qod+AVaJHGhslMqVd04zuqci
G/LvWUVYwB0xz0WylGPz2LlOLg7lCMllpM1f3SLFszaMf9zuNNed9R3zwRJ7jJq/YUDtvSDMD2a2
120w/a7H1UFSG2IP3WTVEQbNroreQnJIs90yLMHRsnXXJE7q+TpB87P/z9Op9OK1NvP8UC59oDhl
WfQbEneLhSzRxIjXitsyUcAAc8xcC6xAmUGr30Phjyu5RV7Ri66ku8QWsII+sbI2k7E16eg+z3JE
U8zFm5NFYm4Vu05TPo1yyP+ransad2mgwoWutuE/ZI5Zcf49w9VMnKRHgoGqKQAlLlbR8J1jd9Dd
/RraQ5cspMwfUgM63KEj9p8Gf06j3axSkuOam8imV7gMIXDqAuVbqHrcur6ftl9st7JXQDiZ+NQu
ayT3ugIAG+MmFd7X6A2Mu2BO2ZOV3c/djYCt9p+jDf1eGBpDHU+5akqyMKxFMpXROO8WsUUtphjL
w5xVhX9T2mXxFqkq7Cs67PrAc3jt+F7gILEclwqS/4EoYb4PcYSfSQqsZV8Nqo7eUcKXD9hbUPu2
bhOonfYWoG6LscEluG8WIvKayXpvFqbs4zozuXZwbMsDBHGkWdwZRlZXcd9Wsk4myBbcj+Ncc0SJ
9v/ptS/fI5dG9W+5OZ6xuJKs9s3a6/lXZA3ZsfO1F3Fe+vlT5S/Vm3xx+k+mqbgGkdxn/qCbrknj
yibCJvhJqClWrsnlbwiBTEoYgDvw28n/KsOSE2aurXOblirseQJan3HaEpQTS041/nlGPlZxZlf+
W2q5Yo4DBGzrnVs6g7lfRWXbyZw3xMXWmT1vB0gHGJFEncHmiEThPSAgnDmCNE9FbExLqtl+uXHX
IUqh4rrpRv6wGKP7SjK3454JcBVOp2iajmPPzJD5mSTxKnEN+K+2vaGAmU8SC5xSYVQqO5u9ki6D
+IX/7ZwilZxbH5Wqs0fDG6KnoDO55DNJTB9KbJ6OU56n7aHFJRNpIt+2WjrUtVHhYjP7BhteG4xQ
fF09jZE51nTuxHCD72uub+RcOJ9UO0iH+sMqnLhubTCN0dBa+mA2hgug2wOjsWOqgfihOen03g03
S+XcZVIMFslD6pIKS2LWudj5dMgZ1fRokBnIQM/Qy4bY8D3xY7D12t5oNzc+KGUiUtQBVH+0NoBI
4rUIqMWlD3w8Bh1h32hlzMzvUIDFemyeho9RUTdmIvpw/NaZVnaX4yWzJKJ1ZHNDnWyVCZQKbhKD
YkeQHir3XeummtlgmFu302JY01EBu+tiGU7DJ2RSPH616UmMvhbf/Cbqsryd/HQSiQ4QK036pp6/
NID2+ji3On/CCNiZ5yQf2rGPkYFJaxzHJ5HvrYFEPIk0lc2OrWrphFFS+zMX7ohaUVQEZcwtY5hv
LQMgyBuKg0DGNrJplFKjrT40RVF1MdI/9k9o5x4pSKQRqw6aWu2nUrPJXIxaphjBj+Z9BqSxilEe
SH84g9V/XmvVzruZ5EPznrZKoFWzanfjInoa5+Es2jhlaAn6pmmKj125RvcQFrj/V39pp0NHmuTG
ZRNlP/vGSb8z9rRU4oWNOSZ+6tYsi4zwu4o50q/W9ciwc9P/oBAMbGNttOJdVpsMYBftzd8xFEIZ
PrLgQSduVXfTbiHz+uF6VvtlUxgzDhP5yJOxWsNvVPuUgEM6hFuQVksfC7KX70qOPJ7dLSPdZXgA
71LmMdPBNmTxkxJt/i1rmXcMBCRb1FV1K6gmxmaKy9wlCKezxw+eJgvRFkmNoTpaTKnTvwXR4LmJ
0LX8iXlU+9PNIm4N6SLwFjd5txa7vjTcJ3egNkvcOZieKGgJZAQscJIh4flOZMotksUqxnxHmldv
70chKdKvcvnmzX5Tx9j3UFt69up8gyhK5mMUYz/vhBfJFv7SWD0VaTH98gYFlKNUlE4x4BTjnozd
o3wdGpkex0ZZUzwM/cxn/j+OzmQ5Uh0Lw09EBPOwBTLTs10uu1zlDVHDNYhJAgkEPH1/2ZtedHfc
m84E6Zx/7KNJnCia15gX0FkabsVt/zUIQuhyk8yuU3DBt3cVZSicNnO3/3FsLe6lv+n22+ghBZLO
EP9oMIp3Z2X3DDOCVFlwTwC6UGWqh/qSVrPpSuZOhYDF21d1GVbiGfJt3oOaObuSI7ITf2FzHkKf
13rY+sKt4itgPNRc4zSzzP9Rmpt2ud0PwQ4I9tefrpf25+GEm8ljpEFdyRldPW1TIL7i2IRtGWmn
f119V4zl9aG+l3SpMLhPsTsV+Ap8Kh3aBKBNG9Rzlunxe7rHy1xoaze3QBLicP053fKvqw48aZlz
yChnyd1uxjabvJzRan6v0z3diqQlgSJ35tn53XNp/Km2WH52QX2QutxnC2d/JCM24pipyws3L+X4
U05WtL3SH3ufRIJanW1Oztz7+/fWleI3MpnpG/lLw+ccH15y2VZvMuS2hixKOt4VN8YwLrJojiHh
+B+QA+cDGw7LcdeEv5dlNk+B4N+bCxpB/m2qG3q27sNW5Ai0AVcNd3VUuNNmX3r+t9deOJlziQdv
/1UNQ/ZarabNyspBeMWbMM3czCEAfv5/i1DeIGu4XdvqaAqnXwLkYOkR+aW1o3jvmH0v2ZBmn/aI
Q87xbGwjzjti6nOlquw/Mn+mLmcYnOdTNldhfyYXIW2LIG04UPfKDh9Mjd6DJT99yUMVebSxJ57W
Z+lO6e+tavfP0PrmLvKuGXVUt+7/OK55VlIT8S/MhmXklEQxWOceEMA/s0fp85Ic01EQHiv+MB9l
Yb6nzniHKcMkoBQLigPwgKm6bdQBjqQn97CXNrMtkL3bcnvEx5xkLLTBcGnZzLebmY4xB1N85Hin
Rvf6Ed3KvhfCpEJyMU1AUKNT8+u30zL3ufbHnuss2G167yjrvi/NvDxj+WYYOsKheWBoZl3bm74e
UUnolULq1QewE4cTMBei9OvzRpG/fxoiv/7m0htyM/q+fLWH1g5lFtTO5JWXbrK0VZOo/EhXOxIQ
kaaiaJqdt2PBUgFctvr7KQ2b/s+xetmn65i5pXcv8yBkpyNb8jXd/TpXKSB5sSwqeAvcVX62Jtso
OZ1TawGftXJv2RsXy8RqZ1HQbud6RQOwXOdRSuxqHSr2jXidmifXyfqpYKJrnDPGRNgOfJDRa9vE
3lj2/kKWbgDAteehFxN40iab/Bf3KzV99Zoc3PVZqn907Va92i2oqhKSwf9P89c8dZmPnzDx+vTb
JszGZxzaqxvZTz4rJFlD3rUsZbmuALXzcM7q34Y4x7oY5KS4YeomnU6Krf0/P7BpUxolJdeKWYMj
j1SALVQiLH6qgoE7dQKg0Wfv6rC7M8e0Pjt9OzToAU32ouJ54YB23ANgI5kDUzqgrePpiKTDwwDj
7eXucPh3cpFxyAeu4p9kueBmS/t1+OaEXvNIPcgWg+ht8iPZFx0Wbiy2N9v6Nd9Xvcd3ziyd5A75
cepBLC31RshtncR39JhvX4psNmof0M99qXAHlqlDlzjrATkK84rpl38qssuc76bzH5jM9uUyXK1+
eSbAeIptVNvzzBj7OWbxQk4NZPx7Rl1cw0KuW0ke5JJ+0lvXv610K3BVbMSkooNM2cW6Q64vWSbb
hk1b+t4pHI4hxlKVuN8hBJ35djTs1nlW+fFTH1XBHUHDmZ+na718bnU0/GGC87+CYYcLaOgRppxO
BQT5qCrpGia2w5sv1SjcezykakZYXcmtTG2tfotg2VMotKzWhDhksT6Zo55/rGBtPsN73akTswDQ
YrIcgsDooZm+endyNRxQNfxd55rjswezTUubSoc379iGF915zRcKHXZsf1rWt8PT2/MeNvYXz0fw
GlNC96cB5ezyTaMOJRqzmj4H8iIe61rW/uXo1vr3zsSYFnO7wwNmCctYfnS+/KjtOv46Os/9uY6e
+j6TFfTTGfQcXyz6wWf8+slvIepKEYu4d205gcCN5eF42wVdGqpChkz/vwMV+C9NiNHPftyGrSDq
iMWVSdX/N+zg/CVJUjHP3MJLsqRBR3Ce63VvcVgRn9f5FaKSkPvfzTOimbN8H/psLiJ327ZLNoOw
MLZI8wPi2v/WJpn8vkSNvPcmkXQ3ZnDdpuzIBgkLy2Wy5aYJXFpQfHoS892G9VvlTHsND+e3HzZr
HI7NzVLhIOUc/Tc6yQ6cCuXz8xALiZtNL1QItN256gTnY+9UbLcE1UNifni130wcanWQXEYipNOc
5xLJM38dUQP74j5wEHG8iUpWMK/KW7+QEnKquHtDfyTkknTOfF9Xto/H/G1Xyca+YNhybgO12Sjf
JTxirrJuS3NGj/VzwjUw5theUrC4llk272EFxnxSIqTYxHDC5AMCbAFlsvBgBbXf/6cBGMCzPRcx
5qyD8RyiLfSK0FC6Xu7NjB0XmwhH4+T0rMSHIlUljwAK91KCntZISfr+ZekmKqsbO8SSO1dmWVG3
03xnfeLd+Ijt2pYDBeaP/TRkcUFZk/uj2ub4S0NffB/rlRnDdDyfC0rfGZwwkiHHk3Yy+vr68cM3
hJXnm0jE+7oEa/BOkUv4OiElU+M5VZDeH3DW+r9l8h3OeJ0uNKNeNHdddKEPQD12frawz0zD/OAJ
9Bw3BPCtw2lfZfW5cHbcMhluw7lVaCiKPjbyXyiqltz0qk/nnAh1oGeq7jJWZ7ku75O2DSgrZ3Zz
WROzPGbG4AWnBX79aiZ73dhYEL9Fe6deduElI0kHc2AZ/tvh0SrPf+nWzRWnCYOWyFOp9692iIN7
2ST7W6S87mPgKY1IOp7sy74F82/ZTvGPEaIdBE3ErJtj0C7vPXJr+ZDQmzOzEfWWtXLyGZ7XwWuB
hNY1YpfgIBXTkwJdnb2bXqbB2gHCRHsUAO27uzQuaqbEH2LAglnXJ1iBMWHKaXcmdxdhcHdqZq9i
5/ICcafo/+O/HqlRy51089xy5nx9b50ueElBThk3kOL8Z0kD/Vg67fyc+SxePpLhv8MLaQ97Itv6
v8QEIfQKK3JQoDho7wyYliobra44IKfME8GyvcSF5dvp1FZ8HFiNLb7DGjGGZ7fBxv6v93Ar5yHk
tyF1rlqZZDIGShK52Og5HJChGTLcqlhUT9EWulux7kP2fbTTNt34RPXul3Ug5fUKLrjqxrcscafI
H7b11Adj/TE66GSBL2YgHWoUm7hwiX1ty2ZvDnPvxnVbnbbgSLJyHOPU5EKrxJYSKUbKWGLGVxwb
ewsxv09IsRPLF9Fls/0OECF10Wa9m/5r3D6CFUyb2b3Ti3dEecLt2RRaBYxnJq36jpeJMf0CMUQZ
gl5YHKZYTUM5DcO0g59i3TgF3uiyAIraJY0r2xF4nKmL3bwX2nBWpJvccR/+XqWA/2N0TXVUYTC4
p3hotx9rspistEFicDDHUFl5iPjieObnm/zCxDBupVlTdc+lPfxcZxvcZG0//e24wZqbFWVud07t
PrTneJqy52HVQ1fysgAhtH4yNawZcZedpIdbNBdLxIAoANjV+Xo9ere1FTJ5bFkU/lZ9SHndtAa/
pGl2Wba9N475RjqLLLIerwqpc4f3FY0hk00OHGbii5co37zskViOn4Aem348gMDjU8gY0+RVb+v/
cPHV+8WDuhvuByqPWAmWJhl+SDJI/bM3EYVRAgqG0y3S4rY+r8ncyKdwV9WW1/ZIxlsLnD6ziYY0
hfNeMASDRov9bghC7f3k2GKjyRQuBJELOy9x3gvu4KfN7UX04mQEnwS5k+2bOWEe7d+Yqqr41t0G
OT9L/yoQ69Jo98vBlcc/KYACfy9X8+bF8KAZXnkX4q4RrncKOPLak6jx+xWroTKdU3ccvPOU1gu7
Kc8PVKpnCXETRAcb/p+yCu9Io4rNfXYdut/pDUm3v23vLJo3mMMn71gf+b600NsT2asLR5t025ms
3j4IHpNti8Ud2+7QFdgjWoB0axuSQytu/PivjCOVXYDyh7roUw0/0kR1tp7gJrIfzZ45aAGnw/8b
7KHeXvsq1stJ2q7L6EheGVH1BJNbDJ4U/sWqfbKPBMw63sVpBaSeQ5uKPHPOTV9b4MwuvdAVsQ0G
LvTcH579p+oWHKSr9s0yvGTe18o/fH0Agpu6cwCIad6ThjPosh8jyyPfj/csXdxnhcKhwIRLDE9Q
eMSLmAffGcXNolYK9ojrWR48WhXnf1wsqS1gnkbvxammNCiaVGXOS8gApwhrOJb1KatsCkXJ+2+/
eXKZ7SNYdRL+9AgESU560yFMi9x9e9fuqTWPvAOeKdgyFTmdhheiDCUu+XxddeT+9eC55zIVQPO3
ge17dQusS7oA+nsuEYMfQXNucVnczJFRTRnFwuqLvyAnynGu7P5bDzyk86GzLuCOC5ReTLvcxscx
0dwFPXusLu08IlDfyK4Z8p4k6D5HKOHeu97aAjqJYN4LX4WZYTUiIPUuA3j7d6gdjhltujYnFtcq
ONdTRRJgzXmxPozZxHMExX1spWH0kd/bq3mCu0oQi7Mt2+KUkkrpjo+5VG12QhMQb0Ulzfrpd8ca
FhnG6CPngTPxTd0nrTnr7ojZIjL66k/+uI6mmEO6a0tNQ+F+qkiY88vGhNP+0aWD70JWhkv8Fmnl
JXcZ3CpLIrmGReCMfHCa78z7PG0VDhdqqmWxYjLdCk2381GKfl0pvzW7MdvdNdd7L7cjFO0JV43P
nxUf+GkaZ7byKbNj9Mo/nAtS8sf90MZqrzzMkhFvAa//j01KPxGCVO83kHzNR1hdryOaxVP3wW02
155VZpksIsu8CWPnMOY1cT2ou7Y23Itd4xxxiQLkgP02SaD2Ahh1Cu7oMAq/h6y3qO9aQ8BdDljZ
jawN1XL8kLs7DTnFi2kFvTDC/Mpsqaqzu7qheoeI0PwwazvU9wAZqAC0MAaMGX4rPvVbgxAR3ZmG
yq57b/0BDN/U52OrSBvFKRFPpaL7B513lJrtaVwS5zFCXpHeAifEKneUK7z7COzjfVmrCLC0QRAG
h6odTrA5G4Hmwi6kISlBeVj0e0A0vvYHBULnDVVzNkkdD3kr2Cbv1BGRCUwroPcKMsuKMfQz2Xom
G0FSh7nSn03oyaOU9hBVMcSH0lTlyVCU7Yh+55caBibfAHqqzZOgH/ubWQrtPmcdHsrzsA6p++iS
d8cJvgIZwGnCkzD1YA0IohMjBKE+fWVjc+FhPKhhnzXWnqbtAXk9lL/OU1AhP/8WXRM5PjrTNA1k
8Apbe1Jtxd4boryOvqtYuGu5rAQM/2tNlU6QBZyjPfM5+A3grMuDPrksYZdwBrJ8OnyvFaWD8DU4
mchm5masQ72cM/SBzfdl3mbGCVxx43lzSBJX/brLG0sb89tAHvX9TMX1XPrCHLCK6DzKoPGi8SEJ
WqluueUGlIabACIRRkMUziJYaa8PxPATvKuKCzGlVUMtTLR8DYeJBQEB/RLeqnomlGnFCvJPKU8/
W8ivn3jbt//jJi5EgDF7cAYqdnxqhoAH3ihuS3eq28JkKn3VOhVZQozEGyHIkF6oC4LzOBId+EZ2
DZL1hC7C/9pFb8fdyCFoT44VKSoQjjxy8BW0jeV181/RX0jpFkMH/P2f7G3fXnCcdkMxw2MnpT8m
8XqeQmh6bGWbs0wyT462o/7bdddVPdbEiq/EFQPRPKB5Fes5buX0aWa0UWBUiwBZzNyR+AyiPStO
xJo6du0fGPT79Zg/2CaG9XmOsuYBV/FcX5p5X4OzBCQGJVg7eFudHd6IzGYMKgrsuo7mcWtS1D3x
DCioJzdM8ghX2pBvTmAfBZx9dhGWw6TwNJRhEQ2bv1OuNbPNLY4Wy3nsJnUxiK3qIqCoqnnwIc2G
slpwDN+kBGShwt3Hbi+pWl5UIf3dO0pTR3Ip4Bi4sbnmRQCvHS5OsUdJ/bhRN0SQ+mhTkL2sa54M
Ek6URM0S8YcJ7zjFwjPBZc/G+Vc7zvXTimsZLYzgc3sEAg/ngz3qR9NM8dPO5x6LrEoXtu9ayA+7
9f5vQhC61zDq1WddeQPKi/UIj5er8iZ99IIV0BXtkibEBtBbUeeXyiO3JMh+ii5STR6YtNdAIA7V
dLWOs+NybM74nyd4sc/9VpnxTA9iFF14GU168ptk7c8kRyCSMnLf1cV34m67xCgKdKFFnURnDEG6
elsXluVyDsPrhTAa94N/mDc/GAZW7zeds1l0kdLx/FI29mjOKo11dt5bykxel2oV72Eb8uoKOVe/
ujTTIBhbGHxC96DjaokN+252AMPTVtvoc66xkOQTCx5cMUMLrzwH0w8N5tYUVTNPX5ba36EUcENP
IIIdsprYJC+R78+IG9Jobc+w6xtvkt9Ubu4GUqA3kos7EhZYxyDjgzu+N3LL3ts9Vl+ohsP+Mdxd
gXh5wPngr7IfikQ2YGyRKxSetolP9t1Ek2xukG7RbbitINdvS3IlLZi0l2+xnfY/HlqcgbDJlJ01
deT0D4KuFQ+UInLhV3Gsw/tgN1r/tOglk3NFL1d4mRvOlzvfAeK91IcOlnLSwYpmxrcDFtSKxaYF
UtpuF5GY70Tz8og6Tqw+B7xsfyzK629ORpJzMdaEzPBG0iZ9027EBZTNtNIyoo7KDa/qrIDWUjSx
46VS6/p6mHVgn54VoTAGhj4r/XSHO6qd3gDXNYKuAKVYbxFz2F3fIGRabOmsk/uCxQi0TDbTTK4o
+25zHlgH/5NrukFO7Qlk9Fzz6P3txm2u88DfDh8Uc92mW0R/fAkMEirXVIQM56AxXlPGmwl/sV8g
GQBE24cfizSWG3xZuZMoooXVzvGGSPKRla+b0wII2z52shU/Gtv1XTnJzHNPXbLM8mcyVWPMjxbA
ogS05Job1zOhJVlocP+YyiLcQYwfHUiq7PpHG+cgTWESi7lBKURlQhJFtKmnljaeMvG76NllHrb/
enqIw3wJoOcK62ocxP3oNBKF1xyLcxO2ZMtmZO6Rzhco9cP6JF2fZzvToMuZ1AUn/rOHN2GFG+F1
PJ5nPQ3G4kcVx0+vaavxQsIv2WfI9kJzqnhQgX1R2r+3fe0mj1Nc1WgVauPVp60xYOhu5sR3u7Mo
wKImmXo4nPk6oRKKGRVUwSEYqTGeA67WboUiCQJmvB17KmHKdUzrrUT71jTITBQw1qpqQ3uuSkEH
PZk4P/ZxYJPi6/rlOinFuovCRgazD/1bbmsDTYTW0kUEwQlN0WfNr1weS5/MNwJy/fehBfBZAna8
MsfVHYOGaKa3dRXZers1m/dfrJu4Os3g39/aQyMy4qpscFaoJL7Sk8NywpYdYynZmrCET4zeJuQ0
8QlLQ/UfWYRoc64hOi9H7A/tJasGN7nj+Fy7knE78Lki1MRGHB0uGiL2+eZcMzaml4gf/svl+5qY
b00iLj1C5f63nknKzxk54KRzkYz+DbRAfYcz3lluMZVm3VUHc6giHjb2ex8IcnqVMWh67o8pIJ9u
U2+759xsbRFlKj2lV+9YbmAUvJuI4NbhwmLU4Paru6a/Q7ncbYgyI40xPQFpO/OEj92jh8B04A0E
5Thh2K/uxnmfHxvDz38+4sX9Dnm2vmZpkH36ow/r3WhuRxd82uXhQajofok5c7rcQGw2JUSQF5y7
bIPcAIXvUYRtAOHLJObXxIauLWnN2bB0LqNKc4NwziJc1tY/gbp3kH6e8NGPg9GL+45Okxm7nGdq
iHxwrZ/JGEjnQQQMAmU2QQMXodsRV+c3vnN8Q7MB8mamKotL27vRY48GrHndJdlGLT3Wg14KVCni
sTebNz4Hh50h+fTeZJfAEeKapK+9VxcfJuF8jvC3b1Mma8zDrjL/bdK09n4DA5bPjCT7NdMgrZiH
R1e6F6hXxpEwNpP/AjIlzclhk1acrmn7IbXtwjyo/Gh+O8B/Gae6GmyYIXxzPrxpctaHvfdg5w7M
JdET8Fe/nmkTiMJ3R/ZHUCLr2oCOYxGk1y3F4t1AtNSUmsFW5J1tjcPXpLKXlgUN+Bpi1L1B0Jz9
ClB/t2ezhDw3WdZvSBmDYP+7rNnOHdhNUM81ShoeqsrUX46as/UV6TjEawitOr+ETbqjIgUssi9H
sKyfCGq7GUkryr18Wo94uIQGMdSpNpmjSXXetS7klqwvx9L6K4NsJX8ZBqEa/4l0fu3KYVjsIx9X
UxYMq31L8YGYvzGgMFLy0BrMMfJQ2/eD4hD3xQAYIZnwlzCcboRduaBqFHHf/GQPQ3CQKPsYvd79
PWVz8iNAqb9c97zp11D3bfbdr1rE4/4xtNmDdVXdv2xHcEWsUpFOFx/ZLRrfgNuqUD5k77dDgCw9
zPM0ZQ+eSuAXQrN23yN8pvGTYxa/vTABVf7J7yBSaCrKVgecy6lmNtu4FttDG4FHnewSr38zrtq1
0I1SHNVauiNFsBOrfuV5Guyf/LfnFk3ikMdCLcgvRjbhlx0ASZZkfY1VzqQx0N2qjn7NkcXOpGNS
SQd2v13TDNi7VqYWddB7PDOMXRvqjsoUybxLoDDpL0FR870TXbVMVjJdxKkqXA7c6wiLb7CUO9w3
wD4ayruKVzArdgGGWXTTkErmFzWNBTHIfMI0U+78dWxt4DdXffSyn+bMj/zCAxb/JTrb2xwPaOCf
lqRJwkc9S37HUBPe/EiuBRJqlflKv/VgtMd5p6Pk+jRmgHI4M9q+OGI99ucQqcqOFJPtpiXJA00U
9zWX4BpHPz0F0FQw6XrDpXO0mu/t2ok3b1aDLlbd7k65bKh0YWQDNMsh+PXzQQOHc6bsfAhOo6pr
dWe9qW3uw1StTKrBikaTr4b5cxR2fxoJTSDia+ol6apbK1uWTj1qRu9sv8MP0vY/cTwnNySGLq9T
0CAf2ialftso6b/gItM32mmAxBe/Qn5PAeqj70bdc4/z+cWO0synDaYCheey+689gzCcN3T3a7hy
CcFpEoHEbGRnU1S9j/zZXfR6tqMOsgdgSi8pl7TRn7wNE1cpEADUuGdpdZBMob+GdF0xS+wzcri9
jtKvesv8+tQK3W0FwjitbrJmCr4GB3nrKe4RVbBI0rlHdO7Uqhg+utv+LFgAPjbNHXHltGN9Do+p
c5+9nXO+gMbw59tALNVx6ZCs/0IlhQnC34f0zaP5eH5WiPQMkFXiWXCWtJLPS7pzSOt0JcZu3dLo
dyO6NrkAdcCWyVqLuyDZM0wNJNj3N1zqBulpUrunJErm4YSmFfGcxoN5fzBZ7ijtCBi8G7zM+yaN
ljfVKBE0+VPFH7ULWzHISDe8S5OBUzaYpf61Do7vnpOm5Xxnb+eQ5UOyJHWij6ffHhfK+9bEei4a
4nGCkxs1QXozCAb8E26oUDHljBHZUFUtE3wvCmVZG9vh79any8e+O9Ny5ySuve1MvYavqTnSPYRY
Fsc/V1lsPeHoQwVYssR+zajzo/uDg6tEYN6OuHLVlJ2PJWL/ArvdmuHsOZsnsDDY5aVxnPEfiR/s
w7vrzp9S9K08I9VCr9yuK9C+HJWMmM9H94PqNN284cOx72woeOq2dM/K/eDeRDURuLhrZu7hnVH9
D1WHdisduXCQUZCNPMsNUuTPAyvmU4vm8p1QAei2cGqmvwlaNZOnXabuk0DSop1WC2COPjpxD/TB
80Pi7aaLtPGjT4rD2x+7SEWSawiTJp93ZB54r8Wx5mHfCHRYV/LwIaV7Zjt5lWauTIyHUhzTNVIO
Gzg+CIreSf8yJGm8hcdQw1ugk/ibLLidb5PVHvio3SOez4mPULyo3C2YLgFjWnXl9TNRrBAZp8lp
mL5IsJd/BS9ic2dGbGuAib7fl44NOGAXR4YzFzMj7cMwQGmg5J/QlqAoREA/+iwEp16njj6prN6e
SE6y8Z+Db5KcFSZG914l4YBLql389dyIbAlOsQ327qZPtnDi+4o4I/qjNzh+1mYTJWsN+fX5xiCp
6TyBCwGkV/KT7C1MX/wUgSjhRq+CI+Vmf1yF8ipHOd6Lp8PV/XRy4hRtFxNJGPLlhiNn8zit1XKe
Mcvom9QBdIfKPVDNzsYDY9ZoX3VJo4jMUNzsSHwF4zfGvZoasROJ3j7SlsY8dYlVj0lidF0mjamT
hzjYvT/BRnYxzOpqwwvA0rZftMis+t3pRPuFWNHI313VYqqkFgMMBIgvXcvYqXF5MVqk6Y32bNs+
HpMn/7Ic76+cZ5244KQRj46OF3WxWy2ie0Ti2RvxVOLvaJadkDNUziGy4HGm/kuOomGlJMI7H5KV
qxlV1SjYSpCdFpgNsCNB39aATJI18UxiGnV+kwi4mhHiRQel2qsJXzBWeeJc+aZ9IIb5MCfNqNs9
aTaM87gE5G5lzjRzWlKB+EWJT9jeITxcf2ZhJZ5CNo2tRI5o/qtjN/mpAmxXT2lmZ3lzzK75lvRb
0P1yQSCO96Ne7XCTmr02PKO4SMoxmdaMEaFL9G1bJ9wtHH7e++aRelv0Yc8px7DPscsNuJArytak
SaP1xvDi2CV0SrwK4ysAtviSzur8Vcj42OsW2ESkg8vw2xlGJsTEo7vgBs4oFqeo6TvGp3ZrTjSr
XimvNBAIlJhmH2YQhbGcXGS6eNuDLjx1XuJEoPZH8mfcGsg7b8UpxPQydUe5jbhMT30i0BOuxLAF
N7GDguTSLof/K1lQVJUewuz+4sZJ9Se2fNR5qRYSj+DjnnGNILVaNmQx1zQctDxmGHdzG4F9n7t4
3yYUDzxLA4a4cf5o2tXxoXmuCYRzENntMoF9ThwKQ/obD3HwDXmF/4dTfY2vWqquPgM2Ts13r3EX
hbafO9p8azorYXBQmVandth2y/UTie7G82ufOTveWS6RuY+ydIDHf8qpCZdLsLNqwWnVcnhsfEpU
8PZVcnlxm0jpcp329aFbuxG9KeJIVqcAJvAR44V0kcWKA/J/CBTNkqERy3bjeMDbOQird+OrPnbR
eW24ezBt6LYkEGi8j9pxCp/pnGjmc+xcYRi9ZuKFDzR+ojPm+8kPeDLmtd1rgBRoWlbfg2qD9FiO
1SDzJdIeV4yVu75rE5kNp8xFodbht0OLT1h5euGMc9cbp0HAijgi05yOgOVvCNR35udo8uvHel5G
82Sz41jwQSYH6gUXOwTUhcHzohes9hcw/Sp55UON4LdYd6rCVm7wXkmI3UJ5gnU3aZqsQow3chhn
DZLB3V2wna/IBx4q34mS84jp4b7reOi/JS7JSTfs6Qj02bEQ0cWT51Q/+25bwENHab8ihAjHLWvX
vF0caN7gDrk8g2Y8dsEZqXvPg9SK7nGRnkWdikb+DfcU6i+eU9m/Mnxmf5E8dviGk3qZCixdPhsr
AaHNWzw19W90Rsl+VkR5RmwSdPPh2AoT/zwN/187ScoLeO/A3P/6Vs02R0/bPoIRzeKOpodhJY+r
01+b34ByAwah+58IDeQBmkZ+bcHgfpzdaFHHneRVrss+FOJF1EOLQyPhVf7B7TziBUAZUD82qKXT
O4TlIiiXDjsqYklo3LLazXQ/9EFbFSB46cdE6FR3wTvIJLMMXav+R9p57Mitg236hn4BChQpbSur
s9vtdtgIDsfKOevq55EHmHGrC1XwDM7CC+OYJYnkl97gqdpIwhvDjArcNTGGgKDDiAn1TKzP6c36
zL23dSqa8vNQJJwy04wRtUQuDRsEO9fbdk+320kfAeqiti/HCXbKZJbBI9ZxBVG3T8c9QwDh77N4
oMVdapbzCV/1AkRKNQ3+PYcMiMVSzH3UA2F0p3R2yFx85XBFSBuikoTs6+waoyH0u1ZZyLtuVNAO
FG0ALl9jUPdDIucvUW2Dl2toyrvbzPKZurmJTk1jxv30lLEObwWmQsQBLqlEElPl0VYHPmDvLZw3
hn1mwQvc54agQ1EE9PU2XQ3SaisDUyRH4DiJczAjJxPHUWNYiiZXXh91JwJeWzWTFZ2E9CNx6KPQ
WvBjdvzYtoNfgHFLZPk4Z3WUf+D8FtLzDW0YPYgUtItT0T2GCibttijDHsAoL5FcHPkqUy+N7h6F
oNG5ccs6fwgmCO2eO6E6AvwlmakhoskB/eLHv2eYrrXHeJPyiZaUG+lPmWY75QaJtUSw2+I53WVt
aBe7mjHqjyZjlL9XjVbU20rRQyLFmoMPDbyA8XvVWszIIjK2ZO8DDpHHsmfadSr7WpE5Yo/w2yJE
wvFQ+DPtdGnG+bHvRD88tUaRSMh96fSqBnT8WUJmDoQFq751ijHQj3oL7nXTzQHjCSQfuNjzAL4i
faiKyJMlQGE2YyINfqgfM/egOZcCV9Y1+csNVVBvA3MMo61TT5Wxz5C09kaX63ML2hKZU3s2ZU38
GuvmU9MHs2ROhbtSQdJEal0H3fSpSXznQ8CIxyB1ANK/00WLp7cBMAm8cxFCe86Rb4bVkdrNsLF9
VX1nFMLY3s1dixpWhEANeTkRPQvywuQEmNxI9qalZlo1shMRUzBIxXvkcwJ1MGqa/94ElIamVQ78
lBQs0RuagcDrdpUaIm0bJw2xzUf5UXjjDKD8ZI+Z84uZA2Qs2kFxsLfGarT2c5FNnzjFjBMhY04b
x5gK42jlaNEiqNCLlwr8YXFXuMPU3gSV3b9ywBeHvr4L9plbFL+s1pp+A9eNYJBV2gQmzCF5lh2I
T4KGA/+pjOm3627RMvGGVOcetbGZ6+0Y+P68ry2L+ont/lSAkfrNEN3dgQFcuEh0pusv89TPMT9O
kgsPlBtQS/qgemRIVZEejmBePDL3wSEvr2tnU/gzt57lIvGwhXqTF3tMPGzwLxW30W4MkYXfkNRO
n3vXbj9aldF8HTM1nVJkiqKbij71rUIpbSGxDpBvUoxUwPEq9P/pafnxXQUG7osZ1k5OalkYJTBs
Lm62vKrGPZpWPh1N7FbUyRk0J9lNVgg1yB1Q3ggdwA7HEqAfkg5a5YBIcIL8CaOw6ityt+FzNCXa
V6PLGexkimhyhzZWau1pVPb2FuC7c6fiESIJjjsCIJSOqZ+VKAASmW8Op2UIymgP0D19dRB2940Y
yx869sfDvhsFQgQIKsAZV04RyOOIf4dLRxDI0XM7SZcCj9izoVhyXxuweBG8Gb+TyAz59osNmjlm
RGOOLyqbq89SJNhOWUYRfm+59cZ9Sv/5R6WB+NoAMg7GI6r0+ne2BMqhlCk6dZEaxkcEJsSimDfb
Ah+ROkn2jds1zRM+LzWgams2fspqzqlGmMPlu0Khpr0LZlV+jFD/sfZV2QVPERJSvwjmSu60Lp1M
CmnDAlmbp+mPnEndCAS9UtQ18yBA2VkJI626L4ATzRbJ/FzCWQUb6yT2SZkUZ9sQ3D3NIxMN5o2s
0afYmkbIREOMgYtGRYScUcuApjsmQdH7hPlBfsGJfYDfYmX2Y6ACaiEjdq0vva9M89gVavwQR2mQ
3kqAK7+l6qMvjVZyljPO1p8W6dztULzL1BZppPBVFUXcn6pohq+hAuWeNNcyhwf4Yfh89e7Ygac0
I2u6cSSoU5LHnm5IkeBhuknaUX6dhhGYwNi5rX9MGEvfGpD2okOJe4pOatQsbWMIkeI4a/N011Xt
0HkmFDx3JxOKVhiHg6tumZI2GYew4ldoXUEjGp5mnDADRVNiZxttXD7kgY/EBbtX/5RwW+RHIFt4
PWlWMjXPiezip6SZ5p8GbAdvNGBVLnNyDOnbvqgCXOMne4ac5NCwdn3pmltRkgV4uayEDhRFQ3NO
RGESHG20GRjK26IIdqMgvzzSkQ+Nb2MzDi+F6LXmAKlR3s9tkNVHiSTE16ijsqC9WmbPADrzYTPY
vDi2AUoFWyImahuDL+fnIu3saUMjYQK9W2vosAWGBM3SaRMlD9X+FJwCepR7Ux+Z8MdRZggSl776
1ZoORUILtKDdtIMcBdXO7H/IuszSDhYEgp96mlrSE4Np/dfNpZ3RWpH6kz8nGZD7wum+LBbSgEUg
/pMqiNy1b2aAlli9oxrymKNdBZSZYVJ3M5W9PR8gm+dPDg1wogYKpN8HCPQ0zR27+e7KLNS8jvba
xwp+QryBEh09tKCIY2ZApXgyaIWzyyaLWYA5FZF/D/8wgueZ1O5jY6TpeISXiQmvuUxkQNBUHzWj
pTGl56Yb7u02rTg+Wt12j+4QjMF+GlKsxBqU34sT1xMZl5sZGPqyHVOsg0YnSdlPCi2RKAc7EgZM
x7iJWsc6lqawwe/86RBlCzOU3gZhajvB7761i7Fnx2WgmEicQiYxaLh0QAMNZlY/kjp0H2PCG+ow
BJJvEnpXfROFfmDutVHRf6AhMVh7hcZItIN6q55NfzaAvFtlmGFXUaunNqy45ZuOJE/LKtixSOKA
26NxwUBuwzwhsHZz4pf018xSHXTmUmCc8tCytx2zF/qPul48k6SRyA2FbkB1a7imjrNtTY+pwR26
6SfGaIMdR0sKXdNvnnsZ0xkronAbjeCAN72PmdKtVepps9BRSCV/UNMohSKIbT7ynokltq3jGAaf
fvog0OP67BdVg/hCaIHDnyNukAOqXW19o1PBPAeDSqDh22UERAhCVb8pYuDo97QdaIQFRSNefSfx
n9pg9u91JjX+rSjkrLZobmjD3nUHI9vMkyGn2zIQ6KeNrZ79xn2w/KqFnf86AR6dvQRFrt8MPyIM
zXIgEBu6ij2q4FVIb8zw3ewOeWguXUv04Q/0jEJ1RFQOs8RpSidJ+YMsgqepsnr0w8qgAy8pvPZ2
zaiPzxDm8Jhs6VsnpQGih48vZ9CMdVUzgygcYyfyrNommA3aJ8ZijCpAx8T+TszKAbwG0hnvjSTt
8mc4D93TFHf9BysrGq5pAO0NaPxw/FyLpT6BP9LfoMUAbMxJMjXccsf5+kd2I0QKOVl5D2TNto19
4NMsgQgKfm1DYboI7+vtcOs7I1hJW7NRy2R4l22lExh6sEmwWPqvYsK+QNZgGm9o2vdfO8MBAU6d
Uj+HbQlkHzWc2wKUlL33J0Zw6DYF8NF8K4h+BVVnjDsg40i/LJoZ5mYG8uEfbPouLYIBlvvZ9s3w
Fan24mMyRhycSOTtaZKFrjOGCcUtBJ3A3MRsGqT/yXfivZ1YqEpMke4eCze27pjKtjlu3LS5H/Mu
BZNDo9p+aV2nbzZlZ9UcBOA/Pu2EgIgpSB+bh9mPKncTIFZlbxsjX1jcAXnNXguM+Its4mo+VAxa
uid+6vhcE5wQ5tcqlw6qtK12P0M3AE9J7JK8LpsJZybm5hXJJ6Y/aeqUPxu3V/XGCKRDqEg7mBuA
OMCMiLoFCRgs5gjb2PKz6FjrI0gfRHGw7qAbZDUP5uxGL7T6pf3ARkzRDDVl5++Nyiam0fxndB50
oK1pWtpVsNeTAUUY/te+2iN/jG5BrGak8OAzIvLPu4VzRfuIxivSDire1f3QxocGSduQAivsH0yz
1xcRASe8n2dLcz4GvphesuUw0p6IqXLLwpUvOggQ5A3sMrkNaie1UNhxmy89Q8/xmMGxf8gICNip
5djCBoydCkJDN3xrkYb+D8UEcSe0TCBtpBzf2QYCEPUNTDYdBeeyGD3UieybusZycQOxBVTETGbF
fqXOt78ZNEQ/GyA0SZvAHNHQhL6pPkoztcp9X/cSpRsC8raBZOQhRNFXR/4uTDbNMEK+SU1Z6jsL
ZlF2cEQ3fUvVQGd77kM32JlUwNk3mrLOHorv0tKxavJmyjvNOgEo7G56q6ePpDmVTV6ibPc70zMz
hYRvhEt8QB0avkQ6WC8osekfx8ZMf2rsk69NNhb3oQimhTbic4Pa/pT/hKivLwxlg3aZi4jdf2Gm
YWbH/EWOm4n4deuy06fbVGTpk5bEib2dwQXHG1sBNfiCMkYA2w0fYthpyDPTt5+pFIkzDJt37VgO
z2Mcz+1zwbgO3pRbt68ZPUmgofjAfgFhMThH4GNWBQoo56bEFFLZm6qi8DwNeqE13xiM6/nWHKKq
vKOvUdwU5FfzsQYWY+5DPdCgNADhQqQnG8MP5CHmNyPwyT7zGdgImO0WDNysx1WLnA7OD5uKuVJB
W9kq4+M8uxOMsjwleS6l7rLnwlyQJnMBjoeMEo5boGiM8hGYa/IAmaaO74YytYEC6RmgqySwctDC
sQj2Nr3kkhSyX+agFSqMH1BBg7puG5GTe6BkpLUFl+V/R4EriJ/Kzq7jA1YYZr6vTXcAlOmY1QMG
zlW1MSKdXw3RxjRvTAf4NyhtJz2mRpaGNzRIC/I27Il6UFnNpH9pnVL7RTWe83aHQn2YZCaAXk5x
LTfIRnbRxwro18EKxqnbp+ZIxT+bfQMA1vKLA6i6+MlA6QipqKIo54eoqixsZ6HaYAAH+jbIHv4H
ZKDU2qgdPOn04Q3ynKW6783IdzezmkZj9z+mb9UCUGzmzX6PU5aR5WWO5I7I0/2AKvB4AIWuF/xT
M6CEIi6nU1lPudqnHRFr6vhwECeS4Yq65xkhUUmCg7wm6q7UKMvf/yWNy/BzYtBTdh6C0frWsAsL
XAj4XZM685o49CK0uRLiRCSEHqtEipL/VkKi8aIWCqOn8zpkEnY+okf7SJrOw4Q4zJYOkfqm+TP1
hEseyEwb7FlBNg4RMLauqG+eE4pUFtbxjIUUtkwrSVCNLU27TO+8Rs3toUMPE5nsqD9eFt08o4Ep
FeJwjmktrg7WSo5SC2jjTpQhXufXH/mAwWcLhPkyW9Q8+gcUUVUKIfvyosbZt4wAvgGeGfOgtadJ
DgVy8Gk6ekPfG0/AGJyjMA1tKxjIHMi6UC4CX7PPGjnvyiGpNpibuttyKK6Z8p7bWsh2/Z8fsmiS
/rW1UFuqVS15yX2Wob4HzMpxjOgWumh/xaL17OcEroEh1CLs/k7hVY4yVaLuPMn8+Gg5lv0gkY27
oll9dhUlFG/LsgC2rT5nDz6lM0CIeiburHSnhH0qhtreX/5+ZzfNX6uslLGtNpCgsMbOKyFFezhU
BHuH6dBnlLjym7gGSEnO1185D2c+FZY/Oiamhq7wFV49GgbyLo1G0XkKPcS9XU7tQ5cMPuJt0P4u
P9+ZtwgWFFSNBK6EWv1KAL1DbAk8SNx5GNWZ8Gdb6RyASjI8/9d1THaDbuF+YyBFu75swpzrHBAL
uy9urIdiNoGKzmNwZU+819VlFdJISyg4ku8UZxFrBBdus/N85BYPTlGZn3x31MabOYpNjz6gb16x
Zl++/9tLFD8qLCW5uxQC8uu9bmJ1otAjajxShO41tCkztDhN9mMuAySVF63/RBaov/mmeUX49o9R
x2pthWmCK9Ecx29VLd/27xPN1AUiWDR7ba9Jw0sA+iK9JDSXArjMzcLrFbhDr+7Ix05MBWRFmWLY
N10HO+GQ6G5FXeXDKWZGj26Lnaop20KJ8O1TDp0WEEGGDiiTVscNbjJlM4UvgXdvUij52R47KBCy
GZonIAXTWbyoerbKK9fn++2JyjWBQYCYEXjXrNwHDTctoigyJy90EvmCUBQ4hjnUP1zenO/P27LK
sl+4oTFHWp23OtESwUxjYlSFzECoDS3kwtD0hnJujpeXOvtArnQdVyChiCzT22+mQ1WdnUCxFH7Z
+0TQmV2gg1dO9bkHwuQCBzlLCkmj/e0qCEi5de0KTAYBE22nxkb6YKaog7NwzW3wzAGgs6nTW6Xq
UUzl3i4FtjmHt+iMXkCBVGzSbEAfqhsWSSMEDM3wDpnV8PvgdsBuzVSbwisXy/Lvrw6Bw/KGUFBW
mQusLjC6qXHWiWr0aJdotBAz5rXFAEyPjsNtVenxTlrFNRPyM+/XoQNo41TGNYNz89uHLv0yilVb
T16sRVh6yCHdq7ob9hayN//+KVlq8UkQOHhgJPl2qUDGiMgn7M1YjF+EOXawu5j1SktkV1Y6+yb/
Wmm1adpKQ0KmyyavJQl9BrslH3K3mKDGmL1XoXLCTNaRh8vn4eyiLtNECyMdnYzj7ePBh6OAdiB0
NIA3fnBigp9ZSfHi5KZxnxmd+X1i8vrj8qLnPp8g5gleqnD0tV44tLWAoU4yeAEcl5sqg2OlCRgP
tKjrKy/13FKONAVYPNcwUSR8+3xoT1OiDuXoDQJR8EFUkI+i/r9uHNwrkejMmwQ8oduMPYgFeFC9
XamaRJH3hhy8uOnbJ1RErcOEecgnRrvVneMHwBcj/eflF3l2TayC4JwRA0Fmvl0zmugoGst4tAcW
nDH1bdLbFIn5XTQinIRGgI78zwSaXJwuL/w+0FuGQTzAj1aXi8HH24XBwuUJukgVQc8OoU8zbE/x
wPhVZF3xn4VISXDlO76/t1lQ6DZxFqMPuTbNqjl4Q2g2FVr2WkPNiJZclkTNlW94fhVSWpJnk7t7
tVuMJkfdcWwrLytG4CMusP0PbizNKw/zflPyMHjROoRW8/1nM2idit5va68e0DMDvdPMR0k/cdiF
qBf/vvypziwml+iNKxeSvraz+lRMtyZVRWHrIbij3bbYDx7C0c8eJr28Zri0bPG3scBCgpNsSBqL
qcLamcsdbJuBgt94ZdlU7S/0mqmizG5KHxAoBDXdM3zsbyD5+E84GKVUugah/vLjnvmEiCBx/Ijt
mMGtyxIUIGc/oaXq2X7Y3eltB9wFvtHr5VXOvVSyFZdqDv8gex31nGgusJcqOi/MzPDgz9l3mLvZ
XgnQxpdXOnPSlrON2beieDXXz8NwYQiNUdWejGf92I1OENPDRgyamXPfHZFcbf/dcpqaECNfnRKI
0LeOCWWBmYKFNIGn19r4RDRAVUjO7q0JMfdw+en+JJCrLUMAJ+5wpBf86nLD/ZVDw/QLwcEgiiTg
fmY3i2FdzcQces4GVoW4aey6+A9q7PAdMwJzzz2ov5jIfF+5z858TzaMaWJBYpG3rSMSyObRrMwF
twCm9wXtWsaUTtRopykDXn/5mc98UddCcJjrDFckwuDbR1YqS2UXRZ0Xge661YbS/uRXXQbhr6FR
hAwkHjG7f11SACDn6hQAVDASWt0BIHXyPI3ixsNiAiUHW+6ZvTY7HdnzbT7AWL+83PszyHKYMGKu
ojNGVKtMZh5od4WtU3uhEXYeghfFUeNZr6zy/puxCmnvYlim06tbvccUXLHwB7/2otadH5DbcY5p
4AKuXqReLj/Qeim+lK4kvToij8Q1axUXtEqg3N9pDNDrvrppCqsBqaqKQ2BH/5qw/FmKw245aA66
7ywbGcCAIqtT3cNJJD+RtHyBODgsrKzgyvtbf6X1Sss+/evoGQg4JElbYFARlsNh6Hy5ExryHZdf
3TomLKtAodEp0w2qrnV90seTQaToDM8gG0Fx1ZavluUqj5xd7fvWiPeoQrr3eKY0+xGNwyuH7cxD
4tRlcbYN8hRKsbcPmWCVjHcRkpEmoIubXHO6U7SQDS4/5PpI85CkQwrAC0RHh0bO21UQ85Ii4mbx
8sSGm57BQ42Q8cRHJgLVjR3MPzr7LOv97xzFZE9Cw3m7XjdrZEO+pnsMBvV+m81J/KWuFXp0l5/r
zL7nzZEHOaBk9HeRoAftM2m5NGGv4OEKazqe0VhqaeTCsUHf4MpyZz4WyFNeIO0wFzrYKhjYRQVu
HP4BZbMNCamK4zs+rvIuP5S1vJ2/Yw5vj4uessPUFUZ464vDbGVMMQsKjxPfuK9RkYc0OETRvFSl
BgbMwd0toqcShIdcNBPuF5VpEm5nVDLBr/bmVgsiA8ETp1PRIXD1+sTeNppt7bggnKs5nHBB4FqF
ls4870NR5622Q1BHPs1gdWjdpJolDnJIIvcrwswTaiil2YO/hk9gMhTD6ORm9PWk26Igk4dbXHp0
sOMgPqcr8ffcB3ZwajN0Zh6KhsXbjTQGJrozqJZ6oe7E3gzfcBNraUEzAbLZ5dd+5ozQNuW1Y+V+
ppUUxwhZoCc/I5sV9p8VDjYedLRh14mu/G+c+ituy0uMWX1ki9GBxUFZ+iPrgsGphy6fdZbDpg9d
oTnIfmM06XwKcKrYIn5rPqLtgfNzhl/J5Qf9k/y9W9qmVKFioQ26jrZZGsRNVQG3orcb2LdlLqIv
4CHc515z7MVr1UHTLuyCx7nTqi9m1lUHcP3ypfIL8/OAEsJjT8twf/lXnfnSf/q/INR5Ke/a9dlo
GEGUCGxQIWifgrptbtD9KD6BoIuvvIDzSzHaYvoql77e203lihkpA03ypVsdzciiBq1jR/l9oQEw
+X94qqVLb9IE4n5fBeasNyt81YmWCJnAXUIku92lWhg+wzhvny6vdWYDW0v9JGlxC4ymV49VTaQg
cePMHviAOXkNyO0+jYAJ7rsUUaCfpjlpV4LX2RVhMi6dJ4s/ViuGWhYFRpLPnjGUCo49kpKg3nB6
6QL6sGlwzZl63U7gYiROWjZTArK2d/Vb02ulqpJ28pIwMHejCeuxL0FSAc/IQIoGP3XXkv+Yef9Z
kz3JRUzGw/hxtVlCcJxZYHMB56p4BhwCnxMI8LEY0uj/c6kl/PyV8LQF8+ugdyZvNp042ueYD3zI
ErBBGy3VzenK1jz7Mm2sZZW08DRc5wRIBUsnBAbiuc1g3A4I/B87kaa/F/D8KZjL8hVd3PLKHj13
9ExYXIIZNmOldWhbQHnl0NGttCEdPYwIDB7bso6QQ4LDffk4nLtgads7LCYcqdanPG5qeN65O0LT
NxlSBEV1gqZoQJdMUP4ayH6wxcKlFADulS7NtZWXY/P3d0T8NNamnIcEmbitMgX6yZ0QFR1z9yRG
o/vVhw2YgloW+ZWljXNrLzNcDhvWts46rFR22TOAT/iqfV0XRPLW70E0TlG/QyY4drZYjYTjLqcs
GrYSiLE3wWuNkeD33Rt0tBxjo0MACLdOLgIkrmFHo642jb6zqe2qwaxoNgd40QO6P/vLH+zc3qAL
RPLDXEK8y8SzMPONCbkzr0qd9DC4mtohHZCSPerOlb1/7uIiodBN8jjurXW9pPdIPIthnr2+rqZD
UITNCbucYqcH03wXhsV0vPxo584aUoGMAUnybVq9b3cEcGArCBB/9XrXd82D6KzuHmyLHzz1VmE6
XuYvqhJG0rTPlxf+My9ax3oQI9APCPVkyquVZUCc0xG48AptNEu0JSLxvXZxgfFaVTn1UYCDcA44
dSXRfqiTEHWDCvoLOMvR/jIgm5A/wjpJTKTlI+hMfiEGZ1dOEVLxDvICyaGB+62fiqqPP2UooS1a
OX7ZQeAI6+AGDP78Ka56HYzSZEsgpKDXxLc2gI69hZPU/pzbeUYvwgEitIM9U71MQ6xANDvVCCq/
Q/HuFtUcC9+gyy/mzA6gW4tGmEs0IcteXetjnDcSzu5IKt8tMmalkWq3cRIO34Dbxumh6bqoOvz7
moaiRUafn5b/Ou8q8ZQI+1ajA1/Ard9VZT6x7bgZ9gBefQOyak/T4/9lTSbQwnYtWrqrBKQO6A6P
NWtOQvl8BANAc8vdcLC1cfzY6+6VDbfEqNV+A3BBqNQt2u/MNd7udAQKrd5HhN4LMrwbNn6Ljc3W
Rrj7GnDmzJES9KZtSiQpyQtWH9BFIRbiWTZ6ArWHEIUJ3dDQ9slwK0WrNUHmP5znu7iZ4u+X3+iZ
a0oIJJbJn/mDofDbJ5yHuJG6zWzPRGYcewgZTe4eyx6r3/embV4ZX57bp+xRwxYGcjf0496uJrIR
zVqIVF7Vzh3aRi1CoCLSzHGn2hm9EomA+ZV7+EwIYYRhs0UpXmnyrLaMU4RBa4XVDCIJVc37Nlno
wTJMJJDH7LvUtHuVK2vc5k7rX4nZy+5Y7x7GpUv6b9h4Aq+WRg0t1xvKU487pTpx+af7rAWgVzsi
9nCUFSeJbdUur2Nt3pR9VV952+e+rXQprjEqsOjdrXYvLeCM5NzgVmjzDw5WQh6GBz9mXFiOlzeR
cW4lhYb40vtxyb+Wv/8rR0gMVLXyoOK7kiaZj2Fs01SFeKDlO1R6mIhs3Dkr7y3VwQ3G8yX/VjVV
fgKk5bzqWW6BQoTZ+INTUMmbCNxK6yGtTB/p8u88c5wJV7iGCJMsivbY258JRqVVbjbOngjhbppd
ixJ4Awv5yirLYV19d/gysOvpK9LlXmctmmngIIgspGcQ9dOj32ddeQvsOrjp8AeCqNwPtQWvxohv
FUacqD0F+fyVPm6BO+mYQG0BQJ8fdRUB+lcQin81OshulJRNC5OT2VTtFkUx1PzQ64FiQomJ1Zef
TdA9YteN1Q+pNYjaIgmtm7fUh+l0cpoK02UpVDIgZJopVILLduIjRUmJAH/LZX3XT1P8YxRh+UFE
QfDbLGXW7vzBCGDv+hiwbTErxagGpfz6xkKVLthlmpxyHHIG88bSmyz/evlNvoMTUq5IuvfGUgky
i1wXgSmCsYglBDZldBeZP8kKyuG/DrGfz/Crw+ZJF42g5o16OdxW3YhiaM6HCbc00qbfCpB4diUA
ndnodPQ5SvTnSErX0wTHQOAyrQzhWQWo901gG5+o8sUT3oPjx8sPf+aupCZk3uVQj/Loy8X215nS
3TofitLGW1PjbkHKra2Q0okVHsNBC2/0mTFD+O8FDW0UepDAaFhyfVkGc2RGSP9bqEFkUp5IG9zo
MJh40HyZhKGuTduW87Y6KA6oIBsBvaXSX6cQYTMxXJwNy8ssONwWrIVjLbEAQHk9+wx8ezhkevnh
8ms9Ew/YTzSPpWCWYazBQpSOqm/zUDDVVuBPEToysRZ3suGprlyy56qnTRXMyS0U6OAa4PnMBYQh
PWBHoDtcye7qmw7ZDOcev0VQqSh0Q3VCPgtJ9X+/5gjkIAOZlEIkWSPlhgjvlGTKpZd09oA3pcJm
OzSu+d2fOQrOgghaIJuM8Ndd8bi1XV+QkHkj8vc7Fy0vrNZabW8VTA4vf7N3c0vuAWpAG6kq1zV4
e8t7/essgMOHuYtFs1f3Cna5zOw74bTRPtLs+aQmNdEpztovouutXag58W7G9+TKWz1zHhfECV+O
xi2/ZPUbJBwENKVi5dnQjj6nsd0iam74h8IZ7M/4hAfXBsPnnhpQsVj6eibgWGf5RX89tdOksoTs
I5dsN8fQ3oYuM+dQNF273DFLwrdvwh4nGUZUWINowJxxVlcuvLNP7ZDlkyLyY9bHJZn0aQxTXSHN
6YpDAit3i1sOelVACnaFpeJrJf+ZI+LqNK1N7vwFv73CQEJ8T2Xsd8qD8xQ7CIS4CUq1It+1DtYm
qhSL7bUTPQN8QDjK0Rts7en3T3Zcb3pavjv0551jhAbN6+VNeO6H0fcU+EiZqMToq+TBKJCgH3TN
5uw64lmR4m7srg+uPP+ZK5E3/X9XWd0QNgJJmKFH2F0kSL0S9r7hS29+HgfxvUcA+KYZWutKmvpn
0LO6hgk0TKyZ7EKkcVc7G2l6UnaHKFvWWadtSqV19aHIxxI7FByBNy02LvB0UkQDHnP0LOAqlQgM
3ZsxmsJ3id72XxFrnU643Pj91yjVBH4PZo4Az4RSCiIhILWQWISuG2zrYUiefTngZpSYvdzSH13Y
8lo6vjLD0XBADILGxp3PbtQuArFyDJMWDTYL618Yh8j4YxlTx4a/w5nE9p8dfwSXVFhLXzEAih/s
mgFtB0R2bXFthHv2QFq0+uCjQnDQhfn2QCrEsdCRbiStsGJyD3FM8nasK6WHJyPB83XT1MLVNsYU
qZMhuwkBBhP0K4Ss0JfHy9vxzPW7jHbYjVBIAGOvzokbdcbi+iK9mUnDPpYB9mixibmXm+lX7oAz
IZOl6IwvUPNlYvj2sRM7gWbkmEStIAp/JXCc0C0u8ScM6uke4tt46tAhuGGkb19LpfmX1ztzQTXQ
PuNSYPi6WjlD+jOeZuk1M+JvuW32WzFG12Zl514lM1CqRLIsbL9W+x/5xSmJHGV7wzxilhgYGTdb
bH1GqPbTv380bjYoDQ5wKTLIt8+DWwYeMVZGZHbxe06SqPgO5Na6j1rgFJeXOneR0CvGUHpJVhkE
vl1Ky1EYLEv2RzYq6yawtepFZpl5F1F035kjcutK1ldyq3Mv0qW6oj/D4eAKfLtmECO6FuNG6ikr
6NReIwnLtpHdl3v0VeIrxcH5xagLQGOTtJqrwyhqt8qw77G9CDdzboZi0S834hMST+LKAXi/FGWr
TsIIIY/02FptwymK7ET0XMqumc63VT0hV+3b88dyDq/1cpdX9HbHLxWyhSkFDV1SjdVS6D0kXKqm
7dnw7GFHE+QzRA8PlzeHfH+kjeUaA6O7AM/eNe/cPvRDs4stbwjsyj2OTC3MD3ZXDOEtxs95ii2f
290u++pXjk0F6sWEVcTCmuQFC0P9xRXgCrd1FlfIVhmxydgcuTaF7CteangtNK1R72K/dV5HJeGe
G6GZ/57hNnzsS/D5B7+Qgg7l6Ps/ZQqXcaPZYfAJpliR3TmooTmbuKP3uIFkoRlbp/flz7RLbOsY
IRL4U9loLaCSrdn/4dRr/awx7nvEV9X50aKuW2wpYfsJXrpZYnxYqeYYumWnXuCa0eJK5rnqn5sx
jfPbBIeGD3NuD8nB78v5Fw6KdXbyC8T7d9MAJAg5zcp8GWDHg0GqQPluQXblxoGeHM4vIs0HaxMg
E/AzTfyw3xdT3KIUQsJ8n5SaxEQvq1r9Bh9GNAENPdM3nVrk1FNpdfJKGD9TLDN4J4SrpWCkw7E6
EFGr67gmJJZHFoxDIzJXbvBDr0KiIQbVhrjvS2sAR5HEGFqG0k3R4zTV8ETIMj7PTunWVzKmPynx
ajMDnKGMNNjMhlqXk33bD6hF6gwmsvCjgxszMh8xgmToWY/1vTOpdo+/M9IXMaOrQhPuLhRhjOSQ
ZTFj0hAPoqv8cnnrG8trWP8oGuUws6glGMCu7uA5K5CVTAvTE+nUJciGOFp+F+XocbDb3OCzmsGw
nMY8QpGlQfg83mauPms3cHPa9CYrszE+iCjDo/LKD1tu5PUPY6hMog/Im1bl6ocx/gJnOhXIVYVF
0aNK5pfxPp2Gyr2fXL37PmtuMm36JnGKLXKOOn4ADLLwWhH4iL2aWTvqJw2tJ2tn4ZRbIgvRtt//
F2fnsSO30a7hKyLAHLZkJ/bkGeUNIY0s5px59eehFgdqNtHE/DYMG16ouooVvvAG2vPjUxFK3e/b
v3blnpLB9ZgzqproY5kNaZh7YolaKTTLU/EtxrF0cEYFIceNVbGuF4UCPMhioL+Mpi+esa6FiGUG
ouKKfWZ9TzofAwdAnE8KoSraNtjVpEg89wgQDXWC6FGJlYK0AQy4fkp5XUD9Iz5C+RCsIL/xnzxM
gPuNTFDJncx/vPFJTdRiUxm5ERTjfaRtR+uUAIvcSAXWlpiHgK4O4HgJ/PPlsGGBilPdTBS/pk7G
gjeNziQO8sYhXXnbZFUBDoDBlkIfe7HAXgKTH06K6tIFwCYe1RTrvbUK/0UFIR0dPrxrSDQIJSlI
wz1bXlFE9d2QIYrt5kWquSOGIC9TE/kbde+VhSN5NKjx0nsF7LCYUtmbWYSCruISVvpnT0TiBjJX
+Xh7LvOfsjiuIDdA68kWpV4ygsvPk02N4Sl92btZ6HnWH6uX9XgHr0BF/bLmAD5k9Kw3xlzZiSpc
BojGBAfX/fBs0gfTyKF/SaVS/+jFGZ2C3IhtILOzK9AOvB9znPxuT1SZZ7KYKUYFGsUP+CcU7OYz
+s/+rxVsq8NB6dwuxtLkIZVLsHJI89M7Ac5UPbM8OFlhNdrMArI+PW4Uv7S9r9VBMYvEw83piwDn
kDBNI2nno6joPw2wiz/34USfawZqPBhJmeFbEAeF9CnwCXlswPiz53LMhftTwVwl/l7wVP0UmkDK
TzEXRg2QSw6NQ5/ECMWmRNf+a2J2qW4H+TY5c23t2VPgMin/iHz5y1UwAksx1LJp3ChSxjcPQxeM
QhAWBM7SyIeB+jXWKFLZv95e/ZVtNrfmQOvTn4N3O5/ffxY/yEoE3FTw6xIkqufER/0cXSDDgfJq
vnBZNRsX7nyrLD82NUp6kSS4M0n0cjxKYC0BNEBybFW1lz6T6neEuwIH1QSER6tmegdoUzqoP2Ub
+2zl2JJbcgdppA6s9GKbaYVcF15FD7RVa2TQEBk7ar42HG+vp7SyoIzAKZpvBzTDFhF2OZlRXxY6
HLWwRbKk0TyxPumRJLt60es+GzaPJxuzIkHYJcgQTXdazZ54azEhjW0clb3md+VjEHDgousQN5Mr
GdxPLvSfZeyo1Y3fu7LtuC3pq83cpWtCEfYieBdXEU085B5oD+vF85gkiO93jRK3dlh5iZsPTWLt
bq/T2rhc0eAJgDzL8hJUUkQKwjGI/LtCbhSnpG3CF7XK8QTuYumJZ7JGkLUKv9wedOXb/K2NU/mb
6ZHL/n7XDSiqz/xBxZwKFBJF3J3MztwPbf7Fw2PKvT3cyo7D54/mLO+rSFd6caSrLBbVDutKt65b
pD+MzsKGQS2SLXjGWmhOD3aONiEZWFwUl4dq0kragZhYuhpY6GnX+0r4M6PCNEv7ZiO2yEGluhL6
vR1QjTh8E9Fbl4+dWmoYn8vq+PP2vFe+rUFIo/CZCN4AH17+nMHLBPRkxdoNsdjEzjsJjZeCfXxs
Wjm/i5EZk/dSEuQfL7TMkSLHQpm/7VW/Z4pjMaQlAaOwQwjc83BPTGK/PnWEBfvbU1yJG5Fepv5B
bkuhZZl6jNZIrhoWtZtPgeRovi7ZZSVajhiFzWFQCu8oeWJzCDlLhwAzvU+3h18pFUpsKrpJ3KXU
KJaAjmgC2x7KReMinTF5O9lokSTKsCl4DhGrhqVuIIQFUondvlfCRKXKGkn+VzFA+XfjRl+J8Axi
SCJY+IKgERb36kCWjdQjzJ0hbsedDkZHt1VhaKtd3eXVVo995Qhzg8Ng4FwBRVs+k+S7QLeaGm5X
n4PYa4L2RJrV2hYeOjsk8rONtHdtdgYXJMUMvjaR8uVeDnBmKxQralyEmiFtl5WCl9CQjf53PDlq
+en2d115HWnKkp7xULG1lqPR0C9QUawa2GRt47SChCi/JuVuG0nCwRhQCB4kQ3spUYPauI81mYlc
PsyUW+awmWnOPdrFZwTeEnl5AoEIhl/MUe0I1TF6aNPJpowh0gKDOvI4JWb/ZkUBRoq5ao5fEf8W
+h0YPo8qu2l6+t6fJtNECboQsYwyvR4Bvb6pMXmYyiG0RzwUpB1qUEW1r/sE8braByxzNON8mFXU
JxRBfcWT/qQW3jNoOvqjYRteYbxJRS0k9oSW2aPXStqf2JCE4KANdA1chZrJp9z3UALuqqwF6FG3
b1aPAMXBgqiBDGCjCQofb8ScsjN6q0P1T48B82JGttNgJaKuE3j9nzxA4M6FtNcYDr4vWrar0Jr0
HEkPcYqztRTRZccvA13b2GbXH56jDJaTcplETrZEuOjRCNEPKTYX7exCfZuFGKw/2Gu1wRF9dNAk
QVrBNYm4bz2bkE3egr6t/wDiIsoWonQF8Sv9AEs3Q+A91tUmep1qsDWoFNflg080d6RnFD0C7qif
Rhil327v+uszTbw0tzyIP7jUlj25sKbXNsXKhOYyb4JooDMqYiRn94ioHMaesOj2eNdnmoCDIJCl
Jt1BbebyTCexEZS4/cAzUOtsH6Jgvtcq8b+ma3vn9kjXL+HlSPOh+ye6HmQ5C3GtEN0GI/R9M1gt
BkwdIvi8iQc5wAJIG8byeHvQ67CDQTnFpkQ8TylqEYE20QgfPWB6skcRtQ8V89wNcbUR3NAivr4x
iKL/1qzp315d/Fk69g31k7lrHmX9F6VD7vaHVeax8rMwIFXciWog90fYZpipN2GFvriHzjUy8Qka
i3u1lq3SJVSJKUkBXovsQh+baYcZr4zlb55Omq1ITVHaCcZgs4BeUUR3kZVQFPf1uGjR3wFbu+Oi
aUu3LtSkeya2mGT0/83ud6F6MGODsGzQng68SUD+X8Ies4wHo9uVQc3dKtVSg/J34uEx7ONm18Gi
GZX2WQgMolBA3cHwCUiQ8FkPI7Qx/cRv/TutMzGVw2Te/+PpRmzs1AK12l3ZhnQeVT2o7alHedCZ
ML+OjtT9i0c62mGyn6tLE7Itof6k0isJkB1psvecIPGgap70YgJ+f6748Xdyb+Fc6ge+iFslJmH1
bpooRaDHHUXlPYRmjcIzmu9fpEYyYyfAg2xgeo382DfSFH2rJ+zpbCrjDZV2j1iA5zGtih9m1JrV
rybJKYoi+WUFdxrKgePjJArRl2YcA29XlnWfH5A8tY6dnCnNO6Y44RvCoWl81HXUoU8mxl35s5hz
ZN4zagIV8xUKH1tGvQbJ1UzyG1r+aHnVfRsl+2Io2vw5KqGmOeKgmeFPuaY8eq7NiqdFYGEUR0or
GVVDLeusE8L/XuhyeFEPmbDbgEVeNIjPx5U0nrGINU0nC6DgPSUNsCxw0RkmEiaeH953vYj0c9PI
+HhRHKe8r1Du/SZoVd1REpfi4VMyFbK1M2G/KE9eGKnFHtZDGjsG+s3ml94HQHg/laAIv+hocOc/
/TgWJFs2quakVOivUe4XjcFWI1RC74XG83t7GFqiq4mWtXpXTaEanfw0r8inapDkNqLAgoQT9qiH
eG5PZX1AMJFXLzEregBipCnF164Ojf5rrQm1bCelLP/0SyWo7/Iww/vDrwMEjQbuX/E04hY64CYy
h3NWo+RPmqZzTUK+NMQDlhQigo46Ar1DCsh3x4fIql1DJT5EgFaX1GjfVPikg8abkrOY433sTIUm
/8Baz0NVFwM90LJJM75go4W3nuljSmUh26zwn/rwkKfxWCKtmQWtEwOw+OV5lU5tKE6j4i4zreG3
VRshb1Rf8NkpVA1YogeGJrhGA1XBTvBoDXEZJcbZJ/hC6DYZBHZ8PM1y4tSd2UgYapvKr0oDB7Gn
80OHH/9QNJfSoKnTnS9XYrjLBiFMT1LaSilwNQ+5/rCwoi855sV3On5uNMVNL3kRtUbX9mYEVv0M
r6cbz4UlhfXBmAzP5Q6O+ycyifABrxExPya93lQOtt0cLCMYaS4OwZj696LU9MopScT+LUF56R3y
O666aoIAqTNpehvs+r7zMc8phAjVR71qY8erEQk94jcwPYyVWd6xaiw6HWxaWSUtqNQeTTGT9lNk
YfIIGEVvvwxiUxm/oXu0WNDWLXZfvAseZtWVzNs7atlsmgckBBoXT9bvDHcP6X2Qxe7LEDbZs5TI
0mcNmox/DIMkdPuhTqXdmGNtBm6xrKojf4TidiaZl51XGi0bhIK2gteVfgy1yrmDOefX1lX51YwL
LYyS0HS9JvRLornAPKiprP5UEZB7i9VR+VFoWvJQFUr1EIa+eah9We9to9KCH36XDd4eR1A06rEZ
kDZy0pUYA8kgBAYg/cvXrX5BD2VzaAWo6p5XOmz74jBY1nCXidV4J3aZ9vGXHwFADh7VbzDS8vx7
/nn5Gx9Du6ZgLSLywpcKH43B5hVLTh57ObCzULc+jbnXfvnw2w9+VCIh1aglXrXl8RhCIjceDddC
lGJHktrde/TtDrdHuc5+WUKKd+DeqXNJy9ZBCzi5sTzJcIVEsRKbpNDDTjrqlccMn/kvVRlkd6pW
dPd4CvavUzWV77d/wEoEh8CVTsFDhhuiLEvwaPhFclOxupjHNLtaAYdY+EBkB9yxTreHWts4ChhE
QuM5v12CDkQoqeLQysyV4pjtYdhNSsajgMy89ShBgdpKxK6jqrkAr1M8RIDgKnqTo7rGtkAxXEkO
fqq+Xp6nxNJfE28SN2a2EidaHFVauaBTqE7NKcE/W5QWuRxznYC98wOSo6SXHrWuH19vr991CIxc
BP0LvDqhVaEMczmKN+py2UmD6Wq1IN5FkS/gMxoYLGJTnOgI5E4vs3tuD3q9P6CLzxj5mRgxUzMu
B9UnjM/jjoKejGsSgoyYOtBA1gCld9L+fxmKni07hB7e8ixg2lF6Yl9R5hpxq0cLUrEDVRuPaeQF
G8fu+oNRcgKqRE+Us30FvMXUKwwI7Ey3DADYz4D0B6LecqMGcb3hGYVWAPI0gPWoslyu3ZQArol6
1XC5yT1xD2jTT2zF1wzsoAQM1xGzRK3744togcCnWko1mlfkckwxqjkNWLghaCrPMRWnQHJ4iAVH
b8p+I9e+vr2ALevoiyIPhGzksiVZ13XQ4KKjue1sWWAjB+MHpx6DdqCvPXDm3TAoJv7iRHa464IC
3NHxG6qNc/63oLIouPxFyPBesk9pt13OOTWMHDEvU3f70vQFBysn7ZE+raY69CasTxASoj9QAjXc
GUGOF/ZM2qicuuozHacPoIo27QSjOKABK+RH3et6adcVfhQfOrPF5AFD58rc+ZZeVM992sgtCcXo
Z2++AIXjYZwm5FngF87mW1RUcTtAFad3gCeYbjdVIy2gKFbeAbO08sbtfb2PqXOgtsWVY8FgWcLu
yrybRnSwDLcps+gU4OZ5N4lZu7HA158Z5RHoddRVIC1era9lhV1hCVykOfrPr+1Yxd+x5cwLW5Eb
ScFO0wjOWYongi1XZX7EJ678entX/5XzuvzECvgULnM64BQUlpALsQ6jykPVz1V6I5N34E707K2P
i6q9MzNKpA7Qait1ElKkTx12pjW2USL20DD3w+Z7gKZsv2sELKlOENrwCxPRby3vyqg3lP0o9JgU
SfhJbtGirz8P34TGM3XIuQ+8PB/JZAgFm0alaCFN+zCSUpzEMNC4vTgrV/S8mxF9ou7FsZ9/xT+v
T4/jp1WFluZms+NyE9MksIuQHT6VibylWzSfpcWHUNDo49akbDzTCi4Hi/BfaXwRYoRATuy01jB+
66beiDBbCcZnlSC1dNrAEO9DpdmUtVhZT4UZ0pgRqZawpJeDK2LnK7EOzr40KNv5ox47zahtPQ4r
5GWwnUimwZdF8AF0++UwaKLURlW2potabfMAH4/pjRimv9SygCYdeckoUFgTG7kkS+dQwH6JyQri
TFB6iP6iL2Fur08/IXEBbKPy6nNK8kjKbQQWmhQfnSnDPoSafrI346g6Fw3QbgfT1PChpJcOEDlu
q+96R8SBt1Rgtt3O4PUX95DxrHdTalDbwhtXebRSsnzSP1nIHfR7cOJWpgylW0wjrA/fNbMU/lzQ
BIBOSWx5y3apx/+MTNds62SPebVyUoDhfPz9QvyRHggPC9VTeRHk5Jbo6f5AdhHCy3eGxohxGsjw
VSrHrddrbTfBaEJUTPyr77EoXnZywiuKqyXxYS3uqIFru4BgfaO6t3Y6/x1lMSEKelGpqjHLJocT
qJ0iPfiD132KMBTaGGolQCQKRVZjhmETeSy+kNeHSRH7gem2otRjvTxiMMndjcsltaF7q6RZD1Xe
2IgQV6IcGEwcxxnibspLEpM3NdiPSRQv1QATGi2Z+oPY4xVJQ2HYVzgpPd++7tY+G20dAxsx9tcV
LDAVq6FT+95wY9byccJd2wF8Zm6ENmtrObfguFkJ3djHl3eAlYAYCjsE2ahAWt9zDL4tLDupq+B5
di7qXnAxkOq2dMVXNgsUO3Wm2hGUXj0YJiW+pCKScJMBq4+wEHwXkze84qzA3Ii2Vz4btzeNOJJc
6GfLbILbHZxeJlqoTQUZOWesye+CIgyPdHmSByiV6QY4b6XTCkgOCWBw+7wcNH0vl3TA3MHHh9Bz
qf76D+hrGb8BSipfqU9Znwbwj7ssbrgQp9jaxXKqv5RR7g0bkf91LAP4B0lulD50QBPL94tgNkcR
LvfPuU5pHc/3qL+bonFApwSNgi8BAZWFZ1UQB44lZz5BupQV4cYlt7L2s/oNPlJEb6hdLlbCCFKo
1ICw3UYSp9G2RCEdQYEK459s8rhSAz3IN27vlXebko2M7heAAmS/FvtZ1RAQDQZLwENnCt0B/MZz
jlee04VjdQqDcrAzK5jsjozi+OHzCq99RmVCf1GuPnvvp1phTRQvNaMxnnsdHzUrs5KN8/r3clsE
Jgi1IZhEtjpHiYtHO4JI6k9WKeB4MIgSTusoUnUSbp923IMxsIFzi/+JghE/R/CiMbWyxvBJxGz0
pyxN2vQpDeLIs3WCw4CsSZuGxzxM89QGYo60bCGVuuRYQtfgzOILoXRoGsnw8GuKRPyDWt+i0Im5
/LTvILPe13Ar0StpE6mH4JTgDxboo4mZ+hj28X2X0GewO3Dr2qnwfekTTAarP0mgq+lt+J3yWve1
9xWdnvC1qbJE3sVYc9d7WilBcxzhwb5M6F9hsNTPDuANuTtI9bFUsZ2NZ4fhLlSHNz2Gv+/ESPAN
2Ka30hOOEzp2ZVqavHZZkOo7XFOzTx3RGg6PZkGk0XgCjlVaCKzUqYa0Ao5ZNka9SzurSJ0GGzrd
bnwJtzmN/tArz0wHuh/JldYO2qGkl5MP2YuWBzg24cWAebiZJYP8nEVIDgEZVzBMjWJzPGcko39S
rZH/tD4A72Jkjfe936Y/EKWMLXugnF07Io3rX3CNlU9VGqa/aGl639vKr97NBO+Fc9RG02e4VZji
mUy1QnqjNe+h0kLkigwhOWAXRs7nUR/CFhNRqQRqW2Sqn1PB0IONt3fl5p6jbwBYNJ5nGvjl5Ta2
Zq1IbSvANw+/joOs0x2oJHOvqlm48QCuDYWONCIZxOFESYuIosTgmJ9BoCJm2fCC/Er+nOGydQ7x
d914JFbe2hnSKFP8gRxw9dbS4Is8TORMt6Fjcoox+XwcIwyzbt8QK9ehObMhtBnlRya7WDsdYymM
6w3TxbFE+MYHLO+C0BJDmCqKScqUm3m3uz3k2sTAoYD8AVUlErwsPldU+xENPhL0EdkNwei6h0SG
u3p7lLUvRezHulEenKtal6OYQS+VIXhxt6+laRd36bBT2/4dOFm8sf1W58MNC2d95uQq87P3Tw6o
6kKi6wHzMbCjPuE/icFp4W31w9fn8/+jqIv5CBBBsyQDiEaxM3Fi1C+ONI5Cp4EDe7q9dGsT4r2i
7D+L3SBzcDkh/O3NGDM/6lgSLvU15a7ftWBEvz48Cu/vbIc3k9Ou6if4H5uJUAWW69ddulfafDxI
eZ59/BTBIRR5lMDUEVIuli1C/iHF5M7CFSA0JTK03rNOuEr3zcairXwfMiaKTLNk6SxHcblojTh5
aVpX9CyKtv0U9xFAAVlBPY0ueulvBDFrg6nsNPBVYLqu+Aiy11F+aUhsIGN4O1j2oHDrbrBxFdvy
hFsJXiygwPij0aIwyHQv5+XrGZGLTC8mofwhOPh70h/3YjNS7DEXigZAQGf+ygLc8CTy7pfbm2Tl
ekIhmU9HikPotLwrAgUFq3Si7o55dWoLo4AjaB8UKizbYvyErom/8RnXpgsaERouLSH+Xuz9KaHW
GgHOcBGEiN/B/WJ429XetKPdlzwKCRhMGBniY91V6OPdnuzaV4UmQYMUoSkq/suxUScL2zm7At47
nRu90wh1tMp4AP6hyhv348ohh96l4HVCRoCm1mKwmgvEm4zcAJXn6/tKsdJHM5WTjVGup4QqBV0T
GhhzjXS5nJ3SYq5Y155rAXc4gWyo7bYO8qfB2PT/WOGsoWiM/pgGS8eiML6YEQBTiS514LlZSaFn
R5Y+Bru5bBRSxlDMz6QUVe9gHKv3u7pJ68HJU1zPbbVQM2xxVZX4cG8Mtb4Fs73eU/MPo0gMFwPO
2lIERERhSK+zcI5PJt8/UPeMfyEwqh5wIJYKZPbqRnXk0a9CO8mxRd3f3larw89AKjoTXLbLMzSY
OYYbouS5YdtqqYNh9tghbwT60xb8Or/relH5Ci4yCfdNj7LZhyMMVSTMozCCZjfX1eICyStMMfHa
8BAGh/WjCpa1y8Si22eepbymfrzVqlvJdXlQyKtN1GPId5fpVlWVJZ3V3HNFBf/0Tm1glKJ2oB/H
Fq/TVmrEvSZFuIAUZv+MfzH2kmpfvN5e9LWNT8IFgoSCqXHVf8JpoatrqxLcYOgVZ7QGyLNJk+3l
zNA2ztj1SZ4fUEqm3BkzlX2xwEZc637e54IrD1hUqBH5tCGnyv+wi+hRo5PGwzNLlV++A8bUtEWW
mfOqRuNBlBJsHJss2g8xUlIt1im7JO6VXWgg4nh7Kec/+TK75P3GJWIW0wQxtSxyBS3EPG9SPRfd
X90pdUV98Nsyc0xRyJ4EOhBbr+uKWrYK83s+q4x53e3F+U3F6Kux3Al4yJy3pbH8A4Uwv3zVuklP
D1naZl+NplE+112mJo6Bo73hZJ4Z5vhT59WfDurei5LXVHduL8baLQceElD1rGsBkns+7f9Em1ps
TolYFUAyEi1OD10fx2+iHsmItaLO97UfRak4QB/PfoiC5as20vjZixIacrXrWyOanFIopHhjC15X
doCgEo5w6rS5zrT4UXU8q6FUhuFGofg6tul9jgz5MbRq7Tz6UrInPPiNx/a085My+XZ7Ra6rhawD
f5HDIBhx5QeoZ3Kg6CnVQl/SH9os3sVB5QBESh6TPAD2htrm6faIK2cbdBC+tzybJt0Q5fIT+H4X
C0pZWq7lBQDALbHbB4kk/i6k8ePoBiq7BJU8Z6ga84JcDtUWI3wvOqduaKSyowhVu4Py1Wx8vtUJ
wTSZO43obi0DjzhUCFIpwbjA9DAzJfEjw4Bq+Db1CsnGx1dPg+bOH0OnkLD8ckpoUMmqN5BC+zqg
QrCn2Q5JHA2fZ28rB5y33eLmAIzNhcW7RwNz2TYRc1jrptBabqppbXhqOihktjdgjWFjOjXkjqiH
INHlzvTfRCwftw7rys3F+IRZ5AT8awnwofZhEmJxj4imMO1MiAH7SWnKXW50iQNpbUvfe+UlAAjO
hA0attBZFnc0/FNZGudkvq21/oFkSEVVP9zqea7NimILJC0Cch64xXszdgJ9ABIT1x8tPTxrvpS/
paHCNSwWhtfuERv6ONadW9ikmYskwQqyosdSspZ9sjijV/6Txbq6L9LJe6ASl2xRO9fOAvqyKMJQ
eMHQZLGGo5C2Vs8edYdC7JF3Re+4oibpiIgbb1RnV4aiO4hqN+39WRd0MZQ4gYBRRl1xAwMU/X7q
6XxQMtOEP0VQx+n+9rlbezkozUKzmi8u1DUWw8WlNPUTykUuyM7yT58qiIGBOxZjO0rIkY/jlOfD
q1L1E2r7foVATGfBnt7FsVxRha1hs+4HsRCTjfd9ZdeaAGMoQbGXqNYs7jgEUMo49aHwJ6pQfZ1E
/+ugZcLr7dmvDGLNaR3pG+JUV50yMfAUCb9m3ZUK2XckKoWuMILuvz3K9dGYC1qgccCx8z4vQ8/a
K6VWnYGLrZkXL4LeWiOeXaEO+GWKfoajr25cptc3HAPOGqoUUjS0LxZnMUbp0qgl9Pbg8Xkvja6m
hyG0irccaJA9jUH3Da5R5liRVm8U/VenOj/41PCAZi+v8VryGiUSOwOQ+zAeQY0VNJMU3ZEh3NKJ
VD6uioB6u0aTk3eDRvjVrRNbOh3+Eliu1w3HfPCkU9X1xoefduR+5mKUjCAxMeBiL7YyQpvUiAwX
8jI8L1Hx77Nq+mXJXf7x9UO1lELRvOvpuC+eQdVou1juQWSimi0/yq0FLLqp0Z2tBOkwiaG2UaW8
DpPoNEKkQTePjjGKu5fPbmV0UaDDvAJCgPh5pIfVfkBpwukEbzgLkTo6CPd81LVcBTc0s7J1XiOe
4WXHD2CGJU91QU+1svRdmGMPwoYq9rMC/OfbR+/6gINaBL4wd9gs8pRFFRawT8v4g3ca9DB46eq+
cs1C6rdsta7v7HkYnlgU11jEJSt4VBo0LuH2nXJTFQpHkKR8ByURD15RjrdaAKuDUfcCQjuf8KVG
MhLJKldj6p1GUU+OdVvgx6SX3imQyi2k99++50WshGwlbX1iEorl2hV9TcLszEz1KjgLowkuM0Ce
w9iLbYwMUjWqzfuYFv2wy1Fe122xStAiarUm+5lNVpTtfUPLUPAfhvJrpuXpf31G0enQTu2YU2lI
8l8B48IVK/vSc1StNRInmkrwzoNiCsaT4vPNZNv38au1kylSDYSOwjZx8ixHYTeVUUfbTW3sezse
0/GrUnrlf/0YR+AJAXa1KEgB6OBmH9E2nhmtDne9gV1iPLLZstZoOqfovfJJEyZKXOnkB3hVTkr6
dcp6RLKmKuv+TJFfncAVadIuyCwJp/a+TSB8iFP8OkwmNJgPbth5wWcTHTqzVBqXORMMxDTzcEA6
e0Pt72j1ZG4mA3C4PcrVFgJkywnkDJJxARZdXDNiICBR0AyCW4MJ+6yKhbJLJql9DDze9NtDXZ3A
v0P9VYtgpCu4shkgA6FpoDOMqg73SlfJd1OWboEIVkfhHaCeNJcFljH9lLStjr4HxbQ+sY6oSAr7
DP7axlyuXjfkWpAvmXU+IVpcVb2LyaqiztQ8l+aivPeMJnEkQQ6/eVYbndVqCLe8DVa+E1VudHNn
4BsP+uLhoRVW6xMexWeMvZGsrUXj6IHFs4Og28qKrgGdTA6reboUdDFn7fvLpyCXRrkElim4U+CV
n8kslWY3F9PupSaaOpviRtftwqRNeqiOU89RCfTmjGWg/xrJ0fAqZ4P4NmhKE+BINwitnedyZO45
uNkvWs/VVutr5ZNzK6GzMt+3fI7F2kiTHg0NVDbXSLPoRaza8AfkSnFDNkhZ+wQMQbeDNijwnMUL
KfmxkJS6BbHKFEKa8IHfW7zJCinGWMGVO8XdYE527YVItI64Xgknn6Y9HuFSY/5MQ0sJXpTMFzoU
3zvtG05AMKYCpKKUU5zF1WjTf2yMfS9yed51KPbEjhZoVfAieUOsIRaT6hEysnKjHYUwFGoH1kH8
MxvUbnTqTgOviDJmxg2HwqCy14y2LA+Bonk5pW4RrAU4o+kPVeAS7pvnyVsO0WtfgVBT5h/yIpSm
L3eNoEWShnsBddxIDbhsy/GseCWE0tu3yNpXmGHVqAchdn51i3S13GtZm3luqQrZe6spwUMhJYNq
6wjYfxjzxUkAYDY/rWhxWsuUSOoQ+aA877lJ1MXQDifZ1uQkvQdJ1+1vz+sqUp+HggpDpYqa4VXX
GyH11lM8uhNjOKhOr6P7kMaJuR/FqbuvKWwdhQwrnXLQ9f9uj3xVnGPkWYCOy4UC7lV9uAsQqxTM
3nJLC4iiXYyxdgpTygJoN5aOYCLJKOsJ8LpUm/ag8PONyHNt44CWIHFHFIorZ7FxemkSeU5ry9Uy
Lzj3gT45qAGkh9uzXFtfEAwiRVukB2DIXW5P9DKnTvMEy1WNCok7/Gi6Y6IFyfeZy3cShP5n1Ru1
AyjvwxUD1peO0/wc0eUgNrwcWcgBb+G07blaPynHolLE4wDKCXRxkX20YkD8zlnmZNBLo/YyL/U/
xd9a7VD4m/erZ1bxfSaL2V1WtsahKrqtzHLlq7FVQYTMYsbXZbpxLtGhueKfURSvv5SKPzM+025D
vm/lq0GrmvMS2svkCou103PYHIOKAJ3SmfEfX+76Y9bBsN0XVW/9mKRU4V7TsuCYxoW3sWPWZjgT
df7CdedO0eViGrFgmg1dsHORt9oR/r3S70QVxtXu9s6c53AZWQN0phZAgk5Pilr15ThWM8UZbQP/
PMHu24MzP01pt7fCZjjhabLlq72yojNVDZoopQ5282JFR2UMVTnww3OgFOU+SQzrULSjjqmOHn1W
Srl0ZTOtvjVwhDY251WGOfOQYKhw/LjmaPpdznOIcwsRyio8JzoYv0HqtGOTJPEnGLPKXTJVf+DH
exsFl7839GJxAXMiwIVJBY2p5Q0+pjowQyNJzlATCm9PbVlAQsjM/do2erMd9k2dp9GhCaNcOXmD
VHfnFEQbsLUu8L8m+PkO9ohK3DtMflmzOzXMij1lf5xDZKvV7KTO68ZWOrapXauCf5SEQVfsyqo0
k2tME5+GQJGSc9XpTXGug8pr7NxoME0PUb/8baYjXALBCt2uaCvZLnIrfARb63/T8d395vli/yf0
RWy6/BKslx00lvwO3iL5nmFW4O91xICCR03Dj7eJNfWVBu30aLBhIetPoj46aC2Xn27v19XvyLkn
vwWxelXfLa1MavsEzQJq5PS90klqJDuVrV6z69Qv9GM/Yt7mDHCClY0jufJUkVQzML6p1Cj+skP+
ud/QawmRMk+Dc2S0SXNMutgHx1j7qvaax3X1wIbvfwngpZ8Ii1v5Hm1X+lq3p39dJ2Uf/91TczzO
5bR4r0JJSdpeCcPzGMVN/JJoPNvgGenYQyThWrJbFFUnR8A9+RcM9eF5wK9I3MHxrQNHKo3ubeqU
SNjISK7b2vws1A3B3SP9B0VmcV3pQ+/5dcNVmWd13e0ZqC6crixgtgw0ISXbSqVQO0pSVzROPZZa
Ymu1rma2majSRla59p2AFCMopdDJuUKqqC2ACcoB/lmGhbeb25z7qBi9xyQBY+WlOv6sQpbtwgHC
YUzT+P32J5qnujz0ABbp+6H3eJ3AeGOX95WV+udMrUrbFEbt3iOo3jgHK5EoAuMYmYBSY1Mu++qj
SQYI0YpRfDJNYE9oojDKoS+nratzfai5eUprF7T2InghDa0Nz4p5ImLZ2jftoL4okdTv0LAoN+LQ
9aEotjMtOLjL/LnwW6KYyPfPUdo3OFuJ6i7Npsluu3arK7y6ZUlncdzCAnMGG12+CFWfBFmO/aGb
ZLF+h+5Mthc8RfukCFn9OIQ5CmFiljgiCqGHZpBgeile8uX2Xlk9ziD+ZwrlzAhcZrslzmJhIBHI
tNL4f5ydx3Ldxta2rwhVyGEK7ECCFBUo2ZYmKAUf5NTIuPrvaf6DX8RGESUPTh2V5XJvAN2rV3iD
85UxZ0oO3IrmfacWGUomWMaW1zk3EzDdOeHtHX4a9XqqY2P6Wpua4vm6XRlHhtR7QZYdLI0pcFq6
gaeqebk6RJE45G4bfyDFPgNlL2L1ixP13QOSmjBq9QkjuLffxkt/cnN0EI2iEiEfx4vcNF5/Ejwn
RyaIShoydUGDvsU45UcNLv17PS/q10of2k/j4hTVJz0ba5RLWnVQfdh+Gfo6haAo9fre+YQCTvZl
RUa38EtnVb7jDThWQbUO2mej8ZbET6u2HX3VmBQzQMVGG06unSx0FZRGXMba1OF8e1ys7dR0sPGG
zHnGE6GwQgPuH1ZTicC3NlmT7hvji6p4KDE9/IXl70jlXzjNGUe4F6g6MjcBCkAJsPWlyD5lS9v+
UrK0noIaHgAAefRO0EYqk8w451UddUTGpf7euVqt+QjYt+iyZUb5gdJQqf/pXKt+ACDaGc/xOufn
0uzW7qHt5uxnmxTWv2mcTL8OPshtKHv1PTZHpIkXd8kNdudk5d/1MXXOi3DaoDLz9e6PV4J0D2Qd
FicDzm2MGRYKp4k8KFxMQG/WiG9XNY3OqUpn68PbS8kfvdlkcq4hvTIZDznbMqXqWgSYlT4Nx9qr
H/oVZQS7FvXp7VV2Ihnqn9RCzL0QsN5eiA4gWCwH5iykJT78bUZ5+lR5UXqpcM85SDNvtUkBSpJk
gmwBTMCfNgGa7ix6vlachZPitd+7SV2/LTAL/1LRfnkemn56P4mm/K61Y9rcpWoy4bM0GUNznkw3
+vb2c++EDu5d3ixlPdIa28lRYoEwHlvyE7Bv4sntVzSIsGa5MPF1zlad6f94VmEffNKdIsZ1accQ
NUCo3gh6CK9QqrbWkrBFa+sMGQFyBwLIT/Eg+gAPk/jLf3hIOYijTbnDFUOYa1hjnjLM0pQek1Qr
f461yuGPRRp9Zfo/r75JF8o4iJB7e9dFvpIZCKCRG8QNsRBpJ2a2YUK5m/pG5a7YUSfup7ef7xZj
xo6iXpG4dAvzme09vOBL3jv6koQiiaAoAxAcP6tmgWh3H5nInjVx8UGBg/mzraL5vhubAqm1DnfW
81RObdD3aqZd2nVsDz703qmS3ESIDGz2mzlhrEOVEENC9q9r+dOkONN1ilzvMV/zo1nazquWgnsU
i+Qhsjv1+i4qktGu6qZNQj0Z1W+O0I1Lv8KCfPtN7xwXD4FZeAwECzzDNkcXE+vWWz0zDludC2c2
1lM6RMGiZksQ5VCuBhQs/jwyAefgmqXlR4t9G2qnuUJ1s8fKtLKK4mTasXq1NQbyNkIuB1F951yC
rUV4Hs8FVtw2FxATyxS1mNKwWTrlYczc4WlNM2UJCrL+/lIptT4cnJCdDgNFoRQolugfhsqvP1sD
oleLNU6IahTiXUvm/dw57vKArKgaJmkyPFh25ypM+DJlOL/9MXd2pzw0zLPk0bmZz4/6ajulatNG
bIzyajrp17FV6g962/779kJ7exNXCbgpoNeBAmz25pKDMhrl8azRGn4PXOi7CtzgoIzaW4SkH7Qy
4h50ETdvMsIV0VhpRIRah8/OjIJock4MUxzRQPeOAJeBBMCAQrvZJIqlVWnS8zBDPz63tKGvzK6d
i9kXqYDIqDZBKuBWH+yTvW9FrQpSjLnjLQ7brlBiwamPSKKY0QfRTGXgavjC2PVyZOL8Ei03GYfk
v9PKg4ZFYN3U7DA2jC62myKExDtHF33o2uw9MvnD/4RpofwIfQSFtrmPzZNBv9HxmWH0HxrUJgDP
rsnXLBtRk3TSqPneARX6qcbx8FwVPZqLZWU1rT95jXOUjN9+fou5jMwmkCsGlqG/PkgcIbNbyqUI
G8PFimiItDNaw81B42BvFTk3U2WH7HZu43oDya4T0yGbqvSUoYtyXtq8+eODyTY26NrwqSFy3wSF
IZmTvm+RZFzt4sKGL65CaM19LmBb/OnRZFgDnUQOgRna3BR0ws30bpqy0FHA0jdF15xFXR4JSN2e
GbhTdIA4LhrN9u00sFz6oYz7LAvVHv1XX+/btQ/Qx3DeRz2TWV9vZk2cRyAnR1CMlxrs9WZmIkVa
IOdEkCS3s2CbYgplybQMwQcZMhHpdDcY9UHMpwZbkMTPtNX0JoqsuO6u9GNt21fUWf3eFPrwpUIe
dDxN2QClktvUZtg0duXPtuw1TKTaGE3DBExA/OjVaQL4FZj4v7Qh5/cW+ql2ACnCfG96Sfqp1Wz0
UlrdEyAp6tKYT2uvFdj+9b1rn9EqNYCUJ7G+XPle1RKkxYpyuxWNbgGDuTMFDG2t7ANXSGmWoivN
NKgb1fxrNWro0qNnEXKyeqEANAvhIiZk8Y/f3iu3MYhXaZG30ztDyXA7XwAWD57S0Lkeqz67Fth8
n/W6yYPayb2DYL63YSTXHv4vWJ0bgZwmWpJJMeY0nBE49UGs2j/MXIDzdUbxDCcFh7a5+2MsLpcg
81hiLF04lKA3IWQces1oc9JkkCPaXbdAeFFrD0u4WVdOwDnbg7N32/gDrkJBZ1PcgWm+6eh0okfp
qMpCza2t4pTmifkzE3akSTJgjlIsN9DFWbxqOoN4cX7qcYtM+dvf9Db/kGYbpDsYpu0Jb2VJrnTR
SP7RZFUUjNESf6YXXTx0y1Q+2r3a3pu6GJCV4fcfrL23nyg3GXPw2m8R5QIg1qJPrF0VhRdI/KPU
UDZRxS2OGr57cVs6ndnUIXTit686V1pKnJL9FCEifJ7dqrmrvbI/iNu3+SPy2iRTqJ7QEULZ6fUd
VCzGyrm181BXyqAuyvIa0X/31RZpF2AXB7m4tvP+8BySRSuPdCuFEWdFrlg1GJpYH3SUAZbYvstA
v312k6qLzjIazCcr7uAduyPdHF+0ufI4lqCKRJoWQaVgXXhnT8iGBRFE9YdMjY/EUl5gdZv4S2dZ
TrCAgHJxbt7JHBPx0DXjLotxBriuwF9AwjARwJapRx78UUNdUD23QzO8j6PZ7ANwXmN9Toem+Kxi
wfg/rIDL9cFW0/re0tVeyloLE5PiNHPONhS77KSOqQsBsVCb+r6g/6WE+OQUY+C60g8qQohlPpeR
3eVgM7OxO9jGO3sLoBGKII4sPdGnfP3VbToZ6TLwGTTUQD6bpen5BjrSBxqMjlRx2r5IxquYdcJ0
ADG5eZGrkTbc4wCNPFfMS5iiF6/5tc18DGieUokHAJ1obg9pa2kfraY2lcDIGV/4nSWpbDqwvBI1
r2WKgsxRq+coXk1EPWCkz/48qD0t3c4cEDYc3drXsT0oL94AODHI4qoQQTwv7jvqESCMi92oazCo
efoz782BUeRq/yiH1fhk1ctk+BoQudRXuyTNzrk+u/YpHhSrO3UFlK6zNrS2fppGxrt0WZz5r1oY
pRmM0xLf1bU19X6Zauq3tkmjf8smsp80e8HFwQEU+zmdCuMHFHokEvvKa7yHqEK82W9ofEaXJV/H
r2JNSsUniKO0UMRKNp3LAULtoxPTHfTraVLEycNK+QsZlpJfVozG7pe8UH+5UeVMvmKK/kfZjgvn
F+xmjBYKqug+nY1Ue5eZ7fyXJnBev7gQ4C3ygsU4Knd3umNUMUC0eAqa7De37GInOBGhBX4vuhlp
Znqlp8wUcRCr5fxe9gmfvC6rmZj11btS6YdTzwwlcJxBP4hmL5X1dseBdpIFFTiuWwB+rBtlPi3u
PaIlhnn24jFpTm3WteJp9eaWk6UnafyQe96UXcue7ACFeyVP77psFpbf997kXYFpRcvFMCY06EsH
aZUcHWTLt2jNu4+MTZbhX1UTaR8glETbu2S7fFEHqytwgF0TJONjAb9nVka1/tQM7thc6j6ffpSF
gz0Auuda/c51V++dvS62eRKJLT5klpL94zYYvELGMPOSf23u+OV9uSyB0jlT5iuoCXxN61XNL6Wj
9sDFl5TCZE3McvoEqZwDsyCMXoXjMtTh1KUDtsIEmPlUeIv2XjVW7OIcj312EEx2Eh+KCwnt4ZiT
GMgr5reh7dginrPOtXevq7jktnrZen5PjXWaNPaAknftKSHTPVh1b9OxLAIVcMsZMG3Hc1EtAbtC
ce8T5An8zAa9MeVlfUqbgWnWUBeBW3ZR0Heko6reTA+obomr0S1HENudfITrmXKE3wLT9wZHgsZ6
xuiDHwK17DS1+fqk6HN/ZhZlPfWDOqNqXzoXyzpqBO9cprrUtkAMUpUqpJso7oAb8IxGbnbVqy5R
l6lB1nrmRUo1Xt/OuXbalVxUzAzphPCpb1oVc8Wo1cQH4N7N5/4jwjrY/mYuGGy/M1ZmwHaZrx+z
dERy32lVJpkQwob08zAp6zdDRzyhRZwRtpMfp5Fa/THCDNw/WYxkSFJJ3zRrZixXJikl4iqiOOdp
uYbGPJUHq+ztczk5I75BErnBefEXZblAssfbMFMYbgGc/bzknpC3x+CF85A7ODJbSXqUCWo7Wbdk
NjBrt0C/3iDoQOZPTt8myn0cFd18NkQsRRNLzwK7wl+ZIPT7Bl1oa1x+zFY6/0ss6j+xbxiuVvmi
YdqbGL13trXIau/INnP9FDnN+PcC0IxhnpMpF3cWzO8zatJPB1tn99fLapZ0G0j1dk5DO3nS9Bh+
erMSqcCRMtO2sqIDJKCV5uNiYGMB+TO+NLWmPsxRrAufutgK4IOZTxNeKUGnjMp7z5iVy+oO6nO8
dNMdWBTlH8Ps5mtSKEeaPjtpMYJ53GjUzsBQt9X/4K1O5yVAjokjxX22lsl1aszy32ye889pqWgH
L2nnKEOQkUpMdE9u241J3sIp6VkP+lTxs4Bh0gb1OIgPMZf+EfNgdzEa4g4+2CgybNvTPeL9GNfZ
yv0yD9mJFhQuLeg03yHFZl3e/vg7iSZcdUKjRGjdSjnW6L8hEsNzMUieA21Fv7leLOOgKt37WhLj
zI7mcfhur28gnpB0KqmoEQqgJ027FmeTFtE1JhE6JbV+hLHbe4HcdnTBoaTt9FOhogjsQaL7ubSH
k0VmdVbwUfdR0/jzJiqRXYqAMY3RsOLeNDbNKHLmIpaPli79I8xUFellF9OvYkwP4tvuUwHUpX0n
eWI30IB+Ysw65Mq92Yzpu0Hx5nu6lt23Uksc/+1tcbTU5oNhNqMlc5xxvBBluTiqS2sNLvGXOEr/
WNmezjrXgs3/mJaCbXi9NxwwgBM03+g+w5In8YfFEAFmL9Pd7BBE3n6snRuCtghKCLKgZn4mI+Fv
mZAiej0DUwLfPB/ic2eu2VNSjtnJsdZv7ZD8a3badHAx77zJ35d0NznAVK1WPlurd6/ZKfQw3O3m
5xrt1JHktDuCEOw9H+0CMCsvaOdtytVKiI2K38d949rVk4JDzUPeduZDZXeoz07xxCW4Ogd9tb0n
lPYYsutCX20LaOUfrn03RC4eq2oe2slA77Ve9UtsTfXBttyJI3hhSmEthlvo3G625YJ/q9b1pJT1
qPSnFVnG02T0GOeZaRpQqtvnt/fL3npSlFVi2DAO2M6AYQdHw1ih7pAPY3ZJ+2n9NXXWV7Pv9TC1
R++gHt95k1RndHoYg5KubvnmqZZWSiEk1iRJ0CS2cK0oMd65Ii155DeyuxTf6uX+vOXRznUKbxG2
QUjwnR6Nylqe6PrYHwYXrtHbL3EH4GWhg4ZgF0ocjNS38wDLLnA9syOpPuppl3kplaCZK/M0g8u4
KpqzUIisEGshqD0Jo+n/Kqe8CnStUR7imI732z9n78kZ+9rgFthLN5Moo2X92tMhV6F6el4gwN2R
0ynnmE7tASpl5ziiP8POkdce15/+OtyMYowmZ4Tbhxfa8th0dXynpYp6EWtcnEVnfZiVOjsAn8gj
sCmwQQVwDzGup3/60vL5LcSpXVkgbL8o91lXxWdvqfKPzCLEgV7x7kv8bZXNkzVqWdv4Pyj3o52l
1OPYWvqZ16Y+utCAl97+YnuVJPh8uK98LenmvbkihqhYzR77t3toHs53TNGt+wkpitMYwRAgFfWM
Dy2ObQ99NHt/aW1uOkG6GkDJ2uiPWe5UFxAu5LSCMuOmljYExXtmkJo1i1qEve0UoRd7R6YSu68X
iTspXwN1f1uxKmrmxFnZxGFnWHPoFoBoXCvpnzyv/A/DOt4plADSJMmX3rzbCURh1raAaN05AYKp
e9VdMZbPb3/B3YMgVd9oP9CY314RCBF4wo2ARke4cPiLs+AGYuc4DWbI4I5F2gVDnhxYce29w5fA
DXyH62mrEwI4SZsdBHJDc4k7eoN6jTksbzOPIA2//Xi7S0lRCeIb/7ctRmrCZ4F+GfrRMPCCZckx
2+jU8j5Cvu0gX5efY3u8AXUg0g2B5BbYzQRN1GpLrYZAa3EdBldFcmXIL4ioZqdymLKvFGDWlz6e
/0NLGnCiTfIJkkWyOV4Hs2lGQAexaKJ40njXGsmtk5MOy8EAYi98UWDRLiGdlrOz16ug0K9NlstR
B3iMFohQ1Ptc1/ODO0Db25AUjlKJALctWH+vl3EGjXGrh2SZIqw19pGoakHR9uOi+TYWVeIuclbj
XwZkDFLFqs3NSXTLKK5lsVqybzWPjc8koPdOjucAp5V7I/HrYi1/qdUqujPtTf1oFLS3zaSIMnUN
nRRS2Nc/WtfXZMaQTbmvRnUJV1cUP71KN862M2v/4cA6QPeZ4iFKeIMmRCdLTGpT0NCoS/ckYVR+
aqvDtemr8ZLnS+WXdZ0dcM32PsqLsx/abXTp3c0OA9noJUIFbqZE04j2o4YFJkYQ59xSPtruAl0B
StZ/OLqSDG9TntKk23amPB0ejY5neehosfmc1yINUOIWPxdn/fp2kNg5ud5L05tVqEq3O7vMVq3p
MmBuSoVSEuMEUzwYaaw94X3nYS9pxeWz3ZvNegVaelT47BwralMCPJ1IOj3bCOVk+FvhABuH1gz4
1teECmYTBVz14HXurkMPjE6YxJlsOxdmHdlJ21mw5EXeTP5oTc5lwrb9x5+/S+kACXZPJb/avsuk
REliNUeamCglhQybEbVaAIMy741CZOf7wIuhCWL5cVTu7z0grUXyWQ+c201rRmfYZXcRbVYxlOMn
BlotdBNxdCnvZTzUw+iXI0DjcAY3YTDCF8VZWiirSSIlWde07dwTZAWpsdssK23MqWqcc5l5ZeRD
TZlmurfJxLBkNQYnMERlNAfJ7N6TSyItGAbQmjfN7NqdYyurYd+Xpro8dXQfYATMR9n57pNT4FEs
SDAoz/86yFkFAokNZJV72BHa3UxnOsQWrT7FNhQPo1B08KBl/AT6Zva9ZBjv1d5rT8Pktgfdlt1f
Imfv2CYAMbyh2U3WoIwcWve+UFAyOZUJEAZ44Vbanip7cew7JIgGRBzVFsdpnULl3CDSIi4GUAPX
zxV7yg5+0s4F4IGmB7oia9EbRRILaKVYrDy6z5e0uAhQOo9GNmsXCR78D18bTJpUuwDAf6MLXK51
hLhYyj531ORs9W12Vub2iIC0U18jnYieMukEwobbG21eqsjoWnwp7BwEVdI28d2oajkQIBGdmjX7
+XbY2Ht/IN94dTrd+huGnkcxXRe1dOa1ofirAmmIphpxkBnz4s/vMmnVKGFGkly87RzQn2jRpooV
RMzS6NoZXab4pi2ax7FbLYNMNNEMP7eS9a+3H3HnDiXNJiqSmqC0tMVZ1oip9xjkUirhw3AVgyJC
11nihyhzsb5AgiCcO+MoMTF2cAQehBICAyGfcmtzcycN9HaMRMnvG6Uyz2mD+FKQJmixMP+oKMcg
cg7hgKe34WdGIn4OwsWqy2kByUHFjLjo1dxUTpBQnOWuh6qR+wMs6DpohViGs5sU08dl9RSwJyIH
Kaqlw5z5WHFk32kvzkzWy7VMLz3yR//gvpnHAXxf8VXtYZ586LxxxGUOENRd1gjXCUZCWHyQUu5d
74QsdGcRswSBtIlbjpI0ads0tJyVpEZUfnbyx3ZpvEvrZHSey6Sr7xMv95j/NOn17Y++F5qB0Lvw
8wnPNwqrhQWJvNJaRLx1PT0PrdFfyzQ6QhHsHVbPoBcCtkouJbfeb52FumS+rk5cfUqbFXeWKlRw
qpg+R42FxUlt5Ad9xRd09abW4ZL9/wtudpVocE2EeIDqqVPb9Ne7MpAC3e/jGYAgf/J8c8EYqQDw
5usROl9OyqTk7Ve7+9C0AIlS9BspXl8/NM7i6KjASyNkNO37WfHEJV1jPVBaw/Jjrz6alN6GKPg7
DBPIR10kA18mjb+9ZKXtsjFBMwb/khED6dFE+QdWwtmOiqMi6DZUvFpK3zxanQEw8jIp2+w61Y+1
XKfAQ00pYHZnPHXMqXnH5ZFUkOywv/6mPJSUbmZkJy0sNt+0JcNmusk3nTOd9xl54CEBoZzdNCpG
v7C7+mMe0/3zlA4DqsL+Y99jyRgGUapxRCGPbwu/vLPcddaHJDSMMnmfzGv16A5ts95ngFujgx28
9zE5J8gfoC97K4XVjd2kKzjZh3kcF09G1PW4qUTzh6Lus4P7em8pqkIUe1/IF9tW42zGi5mJAnCr
7TWnPnMxGUKq4NzlqF+/fST2lqL/hVWZC+Psht6miqpR4x5mbLqkysOiKcWvzhj7k7MY8+e3l7o9
ffTA6DWQgknhu23fqBhKZeHaAWJN7al03BaWMcWXPJryE02S9fz2cjspH+tJ+zVpgkbuJ3/Pb6dP
dNmSxhOauUglup9HUUX+vEagkZVSO4/DsIBAs40LjgzLCaOr/LHBxiqYc804aIPc3ia0WmAe0AkB
YI47yusfYhdTMjYjPySa+uyDV1teYNjUpsgWOIE5L5aftgrY72q0Dgw9drr1r5eWl81v7wCRo8Ia
hyUP21VVO5A6XdNbZ9XK83eri0af34g1HX1azxCIS00Y4YCpQBMORaReOi7mnrfXGkeBY+c2wIoG
zQvEDznCN5IG88AQa6Q+D/UK24iq6uxrr6zpJRtnyr2yaB6MsctO/Ti6fDSRXLN6Uv/D1pfqizjk
UePe1PCdqWFXwR4J895ygqgS6ldtGPrAxt3s4DvsbX16PdIdm7bsDaRkVOOWFhJEqrxZ/0ZKoVID
FzWak9I1znNFJ+EggOy+XxIYklVkp/F43VwHRmKiVWEpSRhlQ3HRE40OV7qUhj9okX2qjcg8W4K4
Veta8t5q6dliQSQO+gd7T00mIzG95K/U2K83Hzr1btXFsOW0NnO/qaK3349LXl2Q1egeTDK4I4Gx
3QV5vxh0gg+6oXI4WpZFhUfc1Fy2llWqxadFycoHZ1KSjwXa0Aep2t6lS6GD3AIKD0TQTYSpkyE3
Goxuw3JAqcKZJlwGqxmjumrIFkrbMTqJzDQ+vR3Ydp8SdIfEf760+V+/1iQm889GNIeEN85f5ybp
/UpJsqfJihjWxulRl3rvlmdU88KNgdq0vWX1VpRqX7lJ6LQ27nsTUjFaOX5d7MhCk79cMQ5M8mCh
WvarYvn19sPu7WRUnJCUh1lCPN/29Kyxpk3vYWMZMafCXTDWELnUNNSGrkpvr5cS26xQF7pzwShg
eke7zPhUjWviHJTrMlJuch2NfizsOkTBEH/efGu7teakmIc4LJhn+wUCC8/NpKgHScbuKlSZwLgN
Ds0WveXyht3CZVa0pK3xi87clxZJwr8P3unOhUSdjnMWY376iNt9a9D3aAdpkaNWymr5tIloI6Zr
2r8b1AYf54UOQai6ifMPJ7fIwb4imupXI+hSvxjA/PpKEq3CXzw2o49t6BAHq43nOG4QrdWfhmqU
3pJ1nitHl7q8K7efQbbqCKJ7xl8FebaXlhqluG22XqBMyfqYzUnnXtMhNdW7jBynJvXU+3/iUh2t
k+PO6oMW5c33uB+iR7su3PJELlD/sf2AtD8ni0LwHWDZTRtzgodRVJYCqEyJp8vc9sYlAUv/Sy9q
9eNcrUdCeHtbhcyFhiI6CZLX/ToMsFUcZUTkOdThpYeWHiE+NMCh/fD2Ztnhx6HNTwIFSolq8WYe
ht6PktAFi8OyyArXhySXfE8i2/zSrXrLTigj1AyhJsXf9cHR5nfKYpR3aBaJMVhhv3ZPxlLnzlkv
ZU0CvXP+mjg2CIHG1RX3zrEKVyAqNC7/gPJ3fogx69WrNnPiT7abtQgfrGX5XLsRhqI+Mx23v5tQ
FPPO9VDj92ZBQ3X9FfOJ6TLNSDTcLb27rP5i1vUD6D4v9qdRy5+rpdHtd2qSDQ1t2CEWVx2sxDeH
/0j+vz6Bnw60VsTOuWtIkc7wZdr4+eBN7mxd8l8dL0ZgczeRzNHXvF6XHoauuhgh6G37aeq66u7t
VXbuJOaGBEyiFc2xbZwavbRGAIC5S5PV6oNopvbBrtIuLNa8fIJ9+MWrI+2ft9fcKSIoiwgl4EIY
J24n3P3YdHpZs/XRWWiCuTTL+5YZ8AkGSXoQAHYuP6ADkI6ZpSMZvA1dXPpZ0a6Ahpa2/tl47sg3
zZdnzD6891HsVcNBkrizHrwdegbyAmToLUPpbwn0ErkxoJISiEBkLBAoJWTg0hYKDatYMcQcQLdU
sy9vv8+9RRlKyJSJgvNmNohLb9Euwxjd96minddJ/+Eka+fbS4M0Y7MeWULsfD74G7xLmKME1m2X
vnXSDoIS84lB1BP5diyjN/+2ZQZ1amQHX3AnbgHmpHPLPfmSG75+o7FpNLHaSvxH3aIQoWKKB2bQ
OLhId14hkp3gYFEXkWDubQJsQsJubMarQmWIcml1uhPP9uQlQKA9sdbnRtSxfXr7u+28yBeEELUm
7VqwEa8fDcNYq0NNULlvJ7NF83BVLnmTMR6k2D14iztLMVcBCiG5EAxYNs9XdEuWIFoGYKUd64tD
+fpubIykDNriMHDpO59MprkUL1Jc7Kb/DQXUVvTVKEIH3eXqPEYadEx7Va3Rt6xR2H5KGflTDE76
LS3LofRNbZxzaFqF+W+eZ+07Im6zngwBc/nc5Doaz3OcuBdzcbW/4PK4dpB4je5BvBrgCClT3/3Q
Rl39ZbixjWFKnU3PLm5aR+7ke89FkqXT2aelc9NqNeeBDsGs5GGTegKx+6U5RViJHETkvVVeeit0
PbBe3R4vk5vImmNqcMtci7tmQuLGM5ajXtjeKqAaYYWRoJJ+yHvh90AVa3HqGmMRggTsH1N4WUFX
90fmikerbMLh0LLMpHdFmFpACYzZTi663ar/YXPLcCR5B6Q42/sEeD5MdsglYVOqSjAZ9IuYv9UX
E3DqQZyQP/h1PglWgCCBGO7/E7d6/dpAjcxdt2Z5qEVxKgKqCXGO7NL9NGp2GZ+MyXIuKP/eGU6e
HBTpt0eYLJ+26UvnEruVzRH2yAttdTbzcK3MCmOnVPUNc1zCRBmWg+Jl7ylBLTLAciTQdosLSxCf
q6i6i9BIILldky7rhotwZjcOigoC/U/dGdErMEsjCvt5gYD7dmDcXZ85M6RnMknIa6/fciryiUk0
b7lvrOrBXKf4if6p6rudldyVyZw9QWNTLzDKuoOVd18yolZg+ikabnjdve70KThxVl5VbQ3wiHd/
WDA+Y9/Vm6N9e3s6UAXi+GEww5I3eVA1NcXQoeQfppCx8ZhfkkeYecP17Zd5m+HBGACCRNyC33/j
HZIZ1cSct4IwjaRehXrfbJUndAi62h+jltjaJn30zqbxcjQ02mmpSrICeiCo15FcbveRUONq6Iy8
DGskKL5EtZjfFUVmq+cStbCfSW+NH/uuck4o7A8PuaHEeZBXRV34tour2H/4tLTtYFWDobkl08cg
qjM0NQp6m83nNimd+8RK9BOs4+Tzn79xwBISJSrzwK3sEyhjvR/spAxBphdoC3vqxwXKuu8VTfdZ
eEN1cUBBHgyddzofCOyg/CQHAcgIbuNDN7b0bsu4DKuxbi6LHaMxoVnzh4lO82lw9F9LO3jXXPSI
MhZddabncTQL3tvQfGl2Gn0TWbdszq0yRegVOHkoaJBfh9Y1ggxc70G4331SUAlASUGi3E6cFdON
NTWy8nD2RPERo9PR81V99jK/0JpEosyn5bHu4+Ts2mlZ+1VjT19WHAyPwMm3WaMEtEobewDX7k20
iPQJujo2dyGeKvnqN4Yz/WhyaJ9IZ87xudLy/3KYmZ4RlDWg0Dc0IDGgJTyQF0gKMe45Lpfrw9Qx
9A/yKbJbf8jTMQ+EPgrr4PjsfdvfV5Z//1vCQPsbX6MuK0K3VtYnc2rtEPNicdD53l2FapcWBXM6
0M+vV5lpkMZlG/FpO8+qQkiAETqnaTx4p7fP6O6nA3SCyBPgvxtR30SdqDY8rrjI1NuLZfxCieoH
Rl96UHlIN7+92E4IJhoQB+nBytJQf/1UQ6/OsZMbWZhPup59Zk6S/63jmKG/z20numKEUN+r6jDf
vb3szjNC7WOkRVyAF7xt+fTmYjKlttB87wYQ0ONKdRBEGS2wVM+7B70axoPuz23vF/FShCFRsEU7
8EbwHVjn2KSCXrNdTXTX/amd9PbRVXoFVKxbj59WVR+NS1ulRfK/DkWq/lJOcW9+/vMHBywrhQtp
7998XBSV9Jyl09AFEP0OSmt9anQxApOr48fEGY5EoXbmZjw3QHr0qOG733CFRgIioxGUZ1xjwCQr
iZrTmC7mo3DX/iocG+uQJEdyadG7AK8cEWCF+5ArsfaVtG48+Ox7u03eu6CrJHhre+si0j6YJo2d
sE5yOprFYCrlxeq85a9WuOlpHMzu3mu0+M+lB8E7w5cCvyCBVtveR4yKW5SXTK3iOCpP5loVJ+Fe
tBK4fzo+jr33wcic6uDa2wkYJKkY0sjewO1AGqAQCIbRY1SmRsi3NL3z5K31ERdsJy1kFVQApYSC
VM17fYATTy89CiUETy0lDSBniMuqLdFpKfGsfXvv7i0FUU/uIolN3rb0KwAttbMi4uStE/ynthe4
PuW9F6HmPOIg+fZqeyECihIEGxr8EtH++sFaBZZxlyhZWKozTm0p6JYeAMGdt6Y/VnBVfx51qc9o
jwFGojuwzVHibK3NVOhZqHdle8+Y2z1Vk9HdUyLm5yyyuoPcd+9l0oST7Wgq9htEXIWIyKArrDdO
XRImU7See1R1TjXyQue33+TuUhKZycR+h3JSaPOipMikh0pJUtKslX7O5077u8eH6eAt3u55CGW6
7K2j8kmU2+zGros9L2vmPESVnvySyvOs99Ah336gnTSLZUzsZbhBdnpGQPBtNr7OMggMB9jM5ldZ
zpwbL3ah9RvuB+TD2quDpKmvaLN5sk0hDm7O2wtF/gYHxy8qe1T3NhnlnPVICS1klJY1sGGI4nfz
qCyPGd87mBpvtnziee3j+oW2zpIdcaHlf/91vc/6aA2iTsuOvWmPq31sozDoko/onch82xYPuduJ
c8x8LxhA/vhjsy4feydPD07m7kfmYNJCw7ud/fj6ZPZaNyCzXvL2y6Q/r8imX7vKNP541740xpmW
SqAJbI/XqwAnrf6Ps/NYklPZ1vATEYE3U6BM02qpt7w0ISTtI1ziPU9/P3QnaoooovdEEymUBWSu
XOY3SZ0hZDXFUuiV/CtvbBTLj9pGOghse69SQeKSeSiZ6w24e+XRS05XsVTYldfRsrpzZ0yVa8mL
A29qks+gKMez0bXGEUdrRyCFx6TOVqnKYPxsK7K21jtFoo0R1ENh/TOVevorHwzQv+skYrjQmsSc
Q8RS8sTkraqvTmclJy6C3jenNvnYLjFYE8QdX93S4WcxdgFwRGp9g/OItGEoJM0gL4zMega5lYbv
F2QhW19qGkDD9w/03o6CVQB8HB0GCIabHTVFlbCwi06DEPFszUUfy/5Y2137eglAnorDCiB2JVlt
91RiMXhfkjKl6u+b4Zwi6fjJRhx4QK/Dnh7LLqe2h5wsIhQJtfCgglCVnSOL8hB6s0A2b6X0LX0Q
VefkabAsS529V/NuQrNMi5bIV1blwS/5VA1IORVKgrbYmI7q7Gsg2TRXVRB/cxNbr2J8EdKidKUE
ZKA/Ga3dXsWytF+7Sa2gZPTVgJ7jHJrnKp+n5CrLgxa6y6zH2kEAvL1WUGZbOReUQ+zdbW/TQPU2
L4ssDRpZzYM8mya/sw1x7RbtaH/sBnyw4xwTlHRogW2CrRo6St0OQxrEgKnelYOuoVSGStVpRp/t
lNTJ9GQbI3JOENz+Z3cxiDwF26TX71I0jJCkg6PHnGkTkdIu6SPDQEAWnGH3dloGybPy3DqIe3tn
gRwVLzqm8OSNm2YqksRx0dnAFvKsHh4Mq5GuaIbZRw2Cva/HGghh8vHQ49i80WWwhxK5OaarjWL6
sZyYXtvB2HREZB2wsm8zORoQIOPQ+QKGfqO4RdAeIaaMZDlL1T0pCMRj2U7LchqUwV80e/bvf6fd
3QJWkqkZfS66OJtX2GcT2ourE5NYNPknakDzcOqsYtAfhWIVit/QDK9dgbqgcJ0iK63npC/sd3LW
QWG6/1v2XjOavGubk4TopvKgZxtJ9oykewxJyLf1Jgzi1LHOKQ51B4+9uxQ1PDNezsmNaqIOigQy
KLDeEqzg4CtCbpWnEZ0vD/MW5r73H2zvo1JX0jrlg96CRGKsUWRLyiipOqPwJiBNj1EK9sBJQv0X
IMwjeO/uRwUfAtOIegdJ6s0doVYoqtNyw/kmHFXhonEoHrVO16srOsdL5o0l3QPUqaKPcxGn9akK
m+iaTZV21J/Zec+IK6/Nf/TMdPKvl4lJy1sZNfS6aJksk5crC44ywK3S61CM9cGVsbsWwZX6gFEs
DIeXa6mi51PjRRMAb1avppM2J8eCT5cpkFDuf9CduMOol34TqzBC377faGz0GBox2wetwEuet9U5
lMMjPsreHUiug7Eo3Riuwj+f+a9mnTZP0HYhUAQmaq26iyDl9AtfKeU7wCb7raYUJVYdY6gWj305
VFyGeA9OP9BaT50Tau3Vp86Z5f6kI99/LZsukv2xSsdMcTVlxhZV0VGt9lIq78bF3CRbATy2ddLn
SjivP9pAYCiGqb3RRdlmbniOM2FGvTiQTA1L3tpWXJFH2TUzhXFwtHcOG0sROrl2wKBua418SLRB
HRMRlOiLPylS39leAx3pW9JL01nTw1k5ON57Gw+KC6QhUmIw3+tu+eszxd2CWkdO9o1LxfzUt7p9
qaWoQzSxdw7KiZ3sGxcPQKfkv2Aytw9XzeUyQOtjCmRHybNUOOnD0mRmeeHl609Q5qyAuWaNHSU8
w4NvuLfpKWLIY0AZkfuvL/6vx0RLCuhGztoJOh6nGTDmqTOS7uAJ917mqozFlU645L59uUqpDUrY
rdM0p85r0wXWZKDRLqW/zUVPD/oKe1sFHCnYdmqmW9IVmpopMvedwKfNTE+JGlePkxS9r9Sh9AvL
Hg+0gfaWA0axpu6QAtgxLx9tRHyoGoHTBUWZ637LbfM56qE3S/qQXXLNOBpg7b1KWsbkYGhGMVjf
pC1GklmNruciWNCl9zN1DH22ZOEXmvT6kRE+AbSDaB3C8b/BwFCvoKUCSiuQwyF8VKqhPqVRfjRQ
3n0gxB4YmgCSulE5BF7d97pNm6ubI8ub6M2+LStHdxf0eT/dj/C33VceCCoOBG567jetwmwoQUdV
IgvsplvOEnGRGVhsvwM6m1/ats0eRB3Kr+6CsihyFuTLxMkbhG4Bgq+uo4xAUpMqG5EycJdV/95/
sr1dCCmFviSZFmOv9cn/PsY5lukqlNlAA8ULBb1xS6eez9E81L6kFAfv8Wi1zR7U66LlWkAFeygT
400l8h9pnWXPHUfPq9o5O91/uL0dApiNXJ02D1rrm+UcdYZXUURZMA/wDHogB54Uwz6NSk7A/aV2
nwxQMlA9FGJvUkh8eBcEjdmMuiQ550RTxVVto85L0kQ+NfE0nO+vtxd+2few2UEZ39LuNHVxrMKm
8eJkijiTyldBuKoq319l7wWSOyFuwTV9O+OqdKx8nb5EBM4enJMBDfc006m8Rr3a/IdvxYSBCpVx
C0ni5lvZtIzFaBIOo1RNzmWYxJovTct0Qvx5yA8W2/taFpK6DHbokt00W8tosZpIIxZKsQxJUYlH
L7EQcpYX5nVW2R4hUPbiB6gbkKmQBgHQrb/nr1MG6gTmScE1Njt58anJu9ZFQDc5J1Urf0JfZjmp
iXQEW91ZlCSRG4ZKmK+3zbLYh3mTrX1yXkAblALVZFd0ZufNZhd5ppRjZtw37df7W2Z3VWLkqgzF
xb1VaZIsFY6ptaRBW2B1mFBBXwQjorNoYusRmZ7ivCyl8vp9ugp2Mps0lLVXv6lwqsFZhiptWHRu
s7d9scTvUyXJ/Fyd9AOw2M6RoO6nGQa/iNpi+ylVK9adIcSXcLJixT6HpqjfRRnIyYfSpLQ5KC12
NirxZMV+wIpcVTRebpwJNw+hxSH1eCas73Vch5ehr9uLkYxS6zJrHQ8unb3PxxCCEm2V176BHfMS
l2IYsHiEFid5SYKXiKrH0VWL1eFcAI/3dBkr7Pt7Zj3bm4b8Wg6sY90/CdHm86m13Q8mNu1BXSjV
s6VMbyljzXNi4ctpxXVymaNiukyYdX28v/Dex2RNygOk7277UkrR9BnAExpxCHulHn49SP/mIyym
wTTD//AtV9A6bX/i9k17alZJGVCHTwLNLOPOQyO/ar1Kq2KaYSWUqme74KI/uJd27gkuQO51FNtB
K2yzPjxn8zXjhQ63zlpMpxBPNh5cBx9wbxV0xCiwyPiI4ZsPmJo1tKiOnnedG5WfzWu7sRqKg6i9
Az3jvDHysyD+UFhtHyaNxFghnQ2QTyGJ8Abqvq9OXUnPDccw9TJUKwq3LeqichWYQH4U6UbsLwlA
E9nSuoMOw/7PWcGpK2l6tUJ7eTghJ5Q5CEbSCw2sRzSUuVfgn/FGWQrzCy7h1dcCnXK8o6T8Kpi7
+X1Wd0/RhGrk/W28/0vorK5qbjuUsdiZBCdXoaAWmdF486Qnb4xUStjSpnCCNoy6t43S6Oe5NOZ3
KDfLT3GDpzwuOt3rea6ANGSH7cD8Gc2jzVvBGthcipJeb5PFvwSaM1RtaesiuqpexlSq/8PWI+si
8hP2b3HCkWiBoBgmKaWSLu8Nq87exUAVDs7uTqDQyPwVXB1WsbxtAxvxDXOO0E0PAJ+Np1azf81t
3J1JlauD+2UnFsL4J0hwjFbe9nrU/k4VhtCerEKGjN+U1Q89LtPpIbdb8VaGvVC5bZwXYF5qTC96
ezKly/2dtLc6jV/kXdFqArC+SVSixa5aQbsikOi9MgAGbpPWbXlWmim+ZrVuXhp8B04qgezgO+69
YdqQzPQJxNyt6y/767n7KFLmWeS0uuVsPqWWZPuxFWYXOlXlQRzZmT8DHgAeARWfkLjdoSi5EIXb
MQqype0CWe4abETy3MvbaPpooeHvFtilXawYr0iXIevrWYIU4OslwI1DYN6O+rGNGDHv5hPPQ3aC
obKcl26BZ9O1ic+XPXixOzc6EZOfCfWANu8WDYLneYkGYxM+FKmDGpNkDG9sK569Rm5mP2Nue4pH
Ofp4fx/tMAZXBiSazqAHKCu3zcqWzLuMBDeCjGvIdFoii6mwuZh5flrqEoeXAbQY6tVaVirwhkfz
fWp0MRR8wwwHb7Iq5YuiRNgW2Pb4Wx5jUftqhhWD19S59CarwkjAs1YRqG1wv7IuwzJF/yTK1Om4
CXXVY1hmi+wiyxGl565py696UyrzhVoqEy5D+O4H46I6PjPsaj5jUZvofHQUU/1ZOIl9LQxzTvxc
icrnAnpg7/dIQ4pftMcp7tByWE5L1+vRdarLSPmiqt38Ef/Z9ggpsXMcUYyFmsJ4l5e5nbpmSCZC
cEziwBBhfclxajgPPTp4QqrS/6UVA5k5LGLIOIl8vf8Bd3YNdAQaOCjWkXlux4ZxqNRNMTLkUqu4
DPCVhL05xf0/dD3QxxiiBkHU7Ag7v3Mwyd/h0WMrAtp5m1vXAsuc3oEdmfdRdXIWIfsZctlfalUT
qPSI6jJFxeC1FvizYSr7b/efeSeLoVuwmhYCY1rBEy9DUGkNaQYtlAQNIfKHNrGSsyyW5kAJZG8V
Oi2A+MhjcGrYBPgqxyPLmbN1xDaUkYuP7+CXopgO2ov7yzCOWNsRME63KVm7cD3EoBeNcSlyN5+j
/EcRl0fOFjsFCtpGBGwC2p8M8+U7i1adGnY+do+xYzxVNn5ESaupbotggl+Oy9E8e/exSGbRj4G0
wyZ5uZ424hTlFCTRRSdVQWp34sMkhqNZy/4qDnNQh7uYP16ugrC/0Udc9fT7UPn3o1k2vCgTifr6
tAK/Y2Cd3Hdk4Vv0hpVCYweJhHjRqHeROygl9VZptdCWRwmQ++v3NyvRLYJWJQNOeflUcamoaV6D
mRMF9mdNBSI7bg6FBvdiFiwbWMCkZaBSNquYXd9XNQikQI806S3HyfJTxN3eLHbWomw5WT4RpfAU
ZXq9yPYfayp4NypKHDctpEVy4IplwEaVhQHmXMrY0i1S/w+swa/33+ROssKEfEUFw8lglLnZhWNs
a1OT50kQmdXwrTSKmidL2o8TQOmDj7Z3wFalfajADJVunM1TZ9DspMPTGf9P5hCNE3SqEJ5ZLJ+7
uPty/7l2F+Ob0Q9et/02V4Bwb0tapmP23Ufdk2MksZv3sn2ucOc+TbyLg1nZzjlbHwtxAVr4NLk3
eyVZdFWMWolETZ7OZxKJ+WGBS+rff6qdr8Uq5LPkbtDttqll0olxmpUJM241Wd5NLW44JtPAN307
HqE4dza/CcaGzJITdptsmTLeQRigxAGDFkcPUjkTqW8ufXMtbckx8BY000vDJv3s1It5EPL3nhPo
KKQNZkrUpZv7q9BKfGPwGQqmUTSZH4658iFMx7Ty5Vidz/df6l7NCZ4AZApTTpqa2zMgiSgszNos
AoGG4UmZtdDP5Em4qdVJ58FSw2uiOB8pFPFANgoHUrIS+3afHRzFnS27urHh/8D1w6hw/fu/6ga0
5uuwSYc8EGoZPRQo4XgTWPWzkTskaUN6lKPsfOGVRLgGuBVjtH1sVS4lvU6sIhi1SW6QFknir/Ik
qa1vKeFM5pKY79osTvwZQuK/99/5znEB5Ad0BKwK47XtdVHbI5d5qOdBmwPx4wOHxnMkW92RhtJO
8gc4jbwP4D/GJVsOu5ovnSHB0gzEOEQoEw9QY7mPT0ULyK9G0ttrmza//oeHo+MI5geh05vCN0or
9NAapQj0UG4fc73JH5oxrQ/K671HoyaBBUsbDrzP+nn/2i7gUPUqk+YiYDJk/GqHRb2GipV9c6pS
g00TIeWE9nB2hFnf+3LrSJnGiAH4eKuLC0wF+GIYF3TFs/6UNVaC6KY6HsDFdgIAkx5oBkyEkHDY
9sdCGt9Qj0QZyFpVyi4wHu1bk7blgC1ldGhqtnMSaEhz8uhNKxivbIJ33ZGhDVLISQhNp7/a1tg+
MW0ZvraOEhe+pQGd9PDZ7RXwl/NUGpf7G2YPAMwPgAjF6JKCYVuj6KGSsWtspjjLBDll6fVMdsGJ
NT/a2Ekx4quNarkOhI3YtbIo/1fDtf7zErfTz7pT7ZTechcprgTXOjy4tXe+BDc2R0gB5LUDucI/
Hg1Bk58WoaUqR/Z8tjShX6l85IPXsBMASUGYgP+JSjeEMAkIv0kPTJDL1ZVvLOXwBnPEHmu01Xod
yvVBENp97URaghDQj1tHcskQEexikB+9E3Zv29Q0nsn9a/uM2+psn5NJlhb8A6dM9lskn81AE2bz
AbVVVNytXkrlhyXPtCsYfOQs72+JvddOtbO2A6GlYbD98nRLVTyWysSOKFMj/yUlM9x2CYmPcDT0
18O8eePrBbDaCN40fyXVFhP5BvoEWvLbCHXnjd30w1mj+fDp9Q/FbAsaCi3I1brq5UNNMIbCRDVE
kM1Z6c9yklBdITCXq7N1UI/8KXE3kxgm5SvYlCL8NoXGZdOY46TOg06E6fexaJZ/ulEsoTtmTvag
jI5+MenAmK6e5mjv2KVxGjvaN68+Pg6BhRGbTYF8i1VJlUJy0lLLg1pTRt2DWdhnPli3FdQ2q82R
TOjttnFo1pNBrOXeSvZ7+YbLrB9sOQZdbq1hs8xm8Xk2zR8IvWqvvuRYiQkl+ShE2Jvm+MCtXoSI
zwcqDlquIYfLQ12KI/zN7SXHKugwoWqJQ+5NYKRNPmqDnTCYQH/3E/tEvpLEZb808HaWK8dmfxpk
NOYPvtptJAIOhqsTgQ9c303PKOPOTut0QpRwMcUHlIBVGM1l+9ac9Tq6DFqiqOf7R+P2WmVFill6
8vACbuDKVtlQoBl6EoxJhNP22OW+VFnKQYTde53sClgWKw7iJu3SSoJdy7g+aGsRXZuyVE5z3ttv
E7zVzpQC3YdVzvP1R5GxPUK5fwo//thkKnFCoaIsVLNJWqhuFnL0FqePPRqF84cGZdvfI9PSB6Vv
xBkRwsit4IwXB5907wUT5QAirdMcksKXJ6Oy9ZF3wjCHTnp+CWMnfCR5OWqD3Pb9GBrCi6RTZYJQ
3oZt8B2zgvVDGlSSNPeXOdGdq8Tl/TFS0fI7q90gy/DfY/EeAG7Se0xSm+fX7yQQhnRaVXYScefl
gyLbF3W5GsMdCIfoQdMkxR8Ryz3o/e2dEI4mmE36Vwb50ctVel5y32FQE6h2tHhzPvXPWaOihx5F
P1MB2OX+Q+3FNYK5SQ8L4PANQq5AxQVnHugDskJwkxpNw5Umth86ZMcONsreGcHFUVkRcms5ttko
Q65qbD8LaHcsKr93DCDmaJHCMLHMeFVZ7qLrUsz95/tPuEPSpisCeXflKHPtb2vefpaqUS4puCOj
nkLPBmjjTVMov4mAvP428rbpPDjzysWIstlxqRX18FQvi/0Ozy2J8U4R2b/u/6a9M7N+3JWBS1a8
rUhzFBDtZh7ioB0T7WcW2cWzPvwHQ9f1mqYLBcQSCPW2FpRsCaZGw2jANrowsEZkWBx1mJ/MRj6S
zP8zEHuZFfBhkcAjADKuusFzUgsjOeUQ2NMsEZi5oubwps7HfHYXrW7BaGQRNmmRhazXOeUK/Yib
YB79bKIyhj2itl8Gs+rfyV2XN35n1oN2sS22PC26bjHdJS51xUXCUWMGM4GKPdudY5xwzKnai9TL
1alqbV3QTqiTr53mjLOntQNzAGVaQG85SlJa3gJeV3MnRWqHg+i/8zlXyS76pShR3QqlIjpNrieB
oJhK56PSC/NJIMx+UJbunFQWYQ/j80Es3EbASBNql3VaEkAu6nz8wpkJqEv9aAyjfHBn7sQgwLlg
QtZPeVs1qXFWzfWKedFHWUFTfhnfjZ0aP1nLov4o5Gk4iAy7662zTvbpjpDXYBVI5lvc0ZJAJDFJ
zK/ocIrrQPfyHQq+9sG9ufe50OWgLqSWumVJSJUzoI4Ro1PXyD3zOWU6wVDvDlbZ+148D1rEdNpu
m9x1tChtCfMymGaRPiq9WfmlpCoe1LDqoKhfI+fm8K2S4SQAq3Q4N9TLO6NEjxEXEgAOcWPMvzK0
Jr2e+f116kXvVZKdvrFwinru0kPTqp2HRDWRemqdytPOV1+urHQKw0UNcTKHNpBxRtcze5vkafNN
pFL3/X7Q3NklgJToI8D44pVuVYbMRpuRVl7pBPKcnLFxKDuv15kZF1krNW5T6OpBAbezUTDmpapi
7gLBbhtAM01biimp8mCJpdIzh0K7rJ4zp/vPtfcOoRPQnlg7zzcORaZkwElckjxoWp0OdxQnAUa9
pgco7UiqY28pcihg3OQX9Mo3GwXdq97BaDQP0OFafuAoGIUeAznzawJH79/7j7Vz3SMIA+jGYFrK
hb9ZayA466mBYWqpjuJJmca58cK8VT8koZoU7qQqJWqppTiIxfvL0kTDKk5hxrN+07+6d/3KTq5m
cLSNPRW92xNWKneIhXGKJ10yvAbVsmCWR+fIbm/v3TKFAfUJjpwsdfO8M6fk/2lE49SbfoK/4MdC
w/k0n2T1/f1Xu7fU2nSlr76yEbeZlJQZ6pTlFldBVxgoziAw71qVLk75qAF3uL/YXnDhvgGFC/bm
VnVixCJ5zk38OOTRML+0YlLQt9Va68EUjfGQLpV2VWAPPaVFqh+RgvcelBYz9Cxeqm6p2suPqYOc
nfWOrMKwob2Utb6c5Dqpz0liRwdnfS+6/L3UZt+IfhRRNSlMje08PRep3Z5Hbo/fi5bgOVTH4etH
rSCgcRX80/xbyRUvn02T2rpKClwIemX8nehD+Ea0yRFYi3uG/2ZzN6wXHduF1hC9uE2ERgglYcwA
aCqsYkP/mFPeLKULW16Cl9ur8lksSWu5YahmnYeYjtF7MQr+lMsQS7BeKYrcs5Remi9mbZuVN0eG
/A8uN9oXq80jy4VZkzb4CeST4cu6aM3necma3xkUpdS17cb5GGVGUVwdE7mJi2bXSnRq46JsXQmB
7kAoCq7uTp6FshcX0/jblAsbB5bSlr8qZuGofgRK8p9hGMP32WAu7WnM1aLyTXVCwN1Jo+GNNDlt
d66dVPtqF9I0+HrWR7VXCG3JfcGYxvFbox56FxNdScJodFneTqpWmQ/V2IN1HyUg954DzfWX0VJY
vg/ptBEzQjNTLmrVtNAf54U+7YDknDcnZSa8LpSsyZ2NjpH8AmwRT8Q5L9q3EI5wGq6FLSqyi3L6
mSM4iMI1vSWQKUU0fZ6iKftElLKWd61jMZdywfoL41/EJiekIFol/tamdTI+5JXuXPIBzsiDpI5t
dCKbV1JPy2RbnEJZZOZJziMdFwk9UjXiWqJJXqmlydsFvIDw8Xpq/0f0mMxHVUyJeookqQEXNabF
8CmdKXL8xdbz4nkp6/ZDldbmE/J6Ue4u5jg1z7NZxZUrGnP5ahuZ82s0l/nsTHhYuX2C0M9VUszG
uhRynaNwOA7D2z4r1OxpbMdhdOGfRrZPXTmS3udGFvlLPsAdzZxRX64y3niRG8nceidk+i3hK3Ov
N141mjgbVvSm2msmD0ruRqKqdb/pnOSxmMe2x/g7c76iQTbaXjcVxqfaMdrCtQDr2E+qNI6BUSmj
QFkYzq8nc9FM1yEu5xrZBzvXE+xN2lxxOwfmFESfaux8AT6qflCy2MR7i8uidu0h6v6tdWT+3FBI
Zo1dHRNnr8VFXn6susX43EthDADMSAtP9AWiimbGjNqdQblFzwPFZOvmtllLn4upUU0vgl4dSFW7
fNBSRO6fC2x2F5ecLR3YlM48PExJ3Xwa5tboXL3qtC9VrS7KGaFVs/yNJaWaeypmGkcNpJ27krqQ
/h+TPPKObWVcZVME4w8ihtHn2jNA3PCjUzv2r5za/EPdKv82UzUfXCc3IX0lYCABxQVJsnOjlN5m
9mjVMAiw05kTr12xdlUipadZMn7ev7huWkZ0+FFrpiRFG5O1NhfyRFtfNkYrD8xWFd/sycn/ibTO
BHPkpN3XCn3OS5+1JSdvnj6D102r0/0fcPOojJyoo2g/kq4yStxE+Cmd2kWMNbrRtVP+M8XTjENj
OFK2Ndn5vyyFdgbQbq6ULUoiHYoicmSIgOEIXzMvogV6QmWcVSk8sqlaf/X2QiGbY3SIgs0tRyGJ
F8COdsG8tx7rf1e3rl9Kz6Ts9Q+0auNyQ66aQduuYpSg7QaYn+pJGzi2zTKljmfbqfFjlY9dDjbl
3iVJwYvxKZC7FVz88i7Wu0qbnYICKoOp/8ZJtPEyMCCeLqY2kbbWTjI96EOhnEpZmY5O4d42wfma
thjTZkAom45fUQO+o0XEKWyxjsw7vZFdlXUfCqnrXq+GC4gGXAC6vEDXbuA0hZnIXbzQR1UVOP+Z
Soiyu+nSYkZy8E7/IE9fbJQVushVyRvFt/amrlFNySyRZGWgnYp09NeG6ePcOO3PRS/s/5mxzn0l
53amunnTFE+Z2cT206xXmuR3sWSLcziJ5JscFjIj25HC9v4Ou/nm68/Dbg0mArPRmx2GZeesY1ea
B3HYFB6e6twj7TJqvqicH0NkaSfbnoQXhsURgeom1WRlKgXQ5SuEFJnOl7utVJJ4jOo+pwwJp5Ok
FflJVNVwMTJreaMmxnzUX7nZYeuCVHwrfZeqYRsJkR6uwzpmwQJX46Cc5YljVb2HkiIOmlR/As32
o8OipTBhEElLcH3rf5VfuN7MIHQtJpHqEg6uOkYgtid1NCJf17qGezGs7dIlY1lZlXVRI2k7p813
NUvLf2RMnD6qRqLP/jLDiL8OPWLZbpEYbXzVnNr6lLetOWIEUWXfgQuIb0INwS7NE493GtRSWU5j
rS2/iklC7LMaQsANCK4qAuu8plE/s+f7zk3bZRr+aWI6dSerhVTKlA2GvUvaY9JUA6X3rY4iY3Ip
B6zEw2E0dVyuwqFzoxL3l7eErexDgwxU6CqzPX65vzFvAixfC94gPWsU8OBHqi9fYVHE5hQXyNon
POvJXMLuk5FI2WtxdesqdMEYZ8LAuQkEspXifiWLPJBFpxLnEumpyesjVctbCBjLMJ8iflGE3E6H
kjQVpgBTGixWmFyECMcT+Y7sT0na8/2V0IuFqr+Lky7BZc5YvseNpb0bmVv799/qTa6z/hDGgGR+
kAhhQb18q+YYynSymPsnmT6fMCMi2Ests2lZm/zMltiTBMeD47AXY1iOo6DjP3pDreOkOcsKPKEH
EhX/i4x8eEilyLZc6kvrHOql/h1+WPoUIsp9RLjbO/To+azIbvAHZMAvH5itVXHIqiIw+3l8bGQx
gDcLsUYbnCP5392lEDmmpcpqN+o2qVRR7q3QJcSobRqcUgRTBbGAKVvsg0Rn5zPaMgNWVFlpytHv
f/lUVBGRNqPXE8ytU15mPauCKrPMk8KowavquHyUrbA4WHTn+WgooQ4DbpIJ0jYZabTaJDNf8gCp
7e67hiPlJWn6rncTdbGOkHXKzvVAvwypINrhO6aXNM6oIAY2TUPZ6DaDoTyYTZO7ZSsQJ0xm2QWu
n56arLd/j4wK/SoBc5eZcntNIdFcpGIxHuiCdata5eKGtXykZrSTWTPupRuEUJMM1nBzga3KQco0
cZ8khgV8CoHHnGCJSN0Za4fyI2ZA7dcF/PB5ytCIQm1DzNf7p3n3Ha1jUo7sOnHaxMjaBu7SUGoH
i5qZj3JvPGNQgTLnmMOUwuHkIJfZW465Ds1gxpa30oaVWRcLE6c8qGxF+mSXLcIDRo7yaDWI02LN
3XSw4C3KhjYk9BbMJsEo3Q4t26EqHJF3YFZDs3oLjig65V0Vo7tkZOk3vInGs6i7yvK0wpk/hl06
PMB1Kg9ypL2NT8sdij5V1K0/qDpJosl1QDa52SaPOewndHuH2u2kPDmIz7uvGOcs6jRyMcBjLw92
LuSltrMxD2xhdicrSpwLeini6lSR9dgtjfXt/g7aezR6+zrAOBApPOPL9dR4qsbR7OHDRnH7nZWM
xUN5Wf9kDEOjH3zOvYdj+3DomDiht7o5MD1m0xEWVhlaS7hrZ0q2XJRarS8lwiReb03xf3g4qmwc
MWlpsmvXh/8rCxNKkVnhglNCxUm5LGHxfnCm6ZRgifr59a/x75XWJ/9rJVAlSrSQDgUdQ2YfWFhG
34u+G/6xRw3TvS9GPYE10kqINLZnXm1xgXEUSsK5rUq3BMf3JNoOVynYb5/+w1OtmFG6ofDbtsnC
DO8VM17QUalcdEFicdj90ia+jdiwSQel7rrTNinzCtnWmBr80TvbvMKMVplMlygN+jjqvdHW5se4
speDVGTv7a3CmqTmxk7hN7ZmonfAYdGpXrRP6RJnp6kzlnO1tEctnr0HosCh3KCyWmeDL/fEIBz6
STWDujYSqBLRTg4A7xwh2HZyKzYCySvXANPu7RAEA24znWrcxiBsoosqt7Gr23P7YAxmfIpt2rNJ
PbQXEsKjULX3KsnQoXCAA7zlk+emAFXApYYsV5rA15DnK12ozBNTVp7vb8TdV8kNB0qEge0NdaE1
J0ymYlMEpNewnecOTc3BOgI37t42ZFMwvqiJmQ9urlP0teOptdaSI3T6U9qmC41SOf4wa0t6JrkU
qYs+UnfSsoVO3di3GBZb5QE35RY1zJ23slKgL3Dx3WSsYY+eJ8WPwEu8U6NTqobmRC891c9DihQB
oBI7hxUsQbR3y8Jp+ktZ5igaZxmOrVTbee4CJegfyLmPml57m42Ywy+jZ3IL1m6GKC1ClSFAAVz6
cTRrhhimJT3nSflzDCf5h4NY2/eBkcPBzbG3AQgNFA/Uabf0XjW0TUlzKhFM8mA+Wd2YfEGq5Eia
ai+r5pYHvANfDSOPzffHjEItsirPAyuxol95P0VfHambXWWC5A6EaHKdKTtyd987RjzSqsmzAkK3
QbbTsdCxO+ScjNyQn3Jlzis3dKxOd4FkqT/vH6S9D7gqwOEMYtPv3iKkzaa1FzlnMX4MlFotGasL
ehEh+XET6xc0geK3Uy2PPt3p9qDUXgP4JsCvWGXqS0judHxW5eq/7si4EhGinMRDBkr6+1qR/s0m
4fzGiiumBu6H5mCUubNnXqy3+ZpNHKqDs47AO6EMwi3Ubv7pLGrq33+lu8vAhYZHQkpzk4MT/qE3
xloGf7+UnqQavjJD3INMZi80IcCwMimBfug3Wul8TZm5JTZmQ6wOwxWhIVpJ2LWbvpkIU/El00wU
1yh6U3XjpmsKF5edRPg5fmOvHkcjWIV8KwBfyk8Oyuamlq2sIfiRM9Zl/l0zMlyE7d70QJ2Wr7+t
sTbBAoGYjCvIdnQgh3qjpR1Ck32fl5+70qZrVZSwA8Vs/ofMYP2ICFqug4obAO/AcF/rBY04G52J
D5WVGe/itAp9axqsg7Jtrx20NgUJNTQlOPmb1AAbkEIyW1TVjFbv4Z7Mav87z6ryZyPX1ZspVcKz
ItoaEj8eaicolMODqhW94uJlpx3s3534w47CrRfkGSoUjvPyWM5tU9mSQpKsmnH0pW9mxTPGsgmE
iObT/aNyfymAUv/H2XnsyI1s7faJCNCbKck0LKMyMi3VJCCp1fTe8+n/RV3gQslMFKHTGndFRjDM
Np+5HKrE5nhYHGBS0Sxir+z72ke0Kv8gaSTO7w914yqHN4CSIXUYZ8XfXA7VapgBt2tAHqUKmCUL
fsIUJXHgTF16qlFGP8/RHnbi+iYAuQRckP1KAscLfjnmpMZ1lxQNpfRJ4MAmQuMTeaO8pwl8fY8y
DJuRAtAal29TNi0KLWNxqCUOgz0f4jDWHttRKnwhFeZD3LZ7QgK3xlORNoQSzKalIns5LTWtS21R
KPvEUaW4baWIR3WM0g+qNpjglzDOef/T3VpGGJ8ANWjKrjXgy/EKc3K6toan2orB+thLSvqhk5V6
Z5TrvYhJFMYTtCQ1IpptGhXr5PImogh3I6H/TzRzxTHto+lRk9MdobjrN5eRSEBX9jbZzTYPSHX6
WXMEfA5KSfVzcXBN8qxONk62mGgKoFsaGAa919jGMHLnGNxaS8ZcqR9kPPhSXK4lOA7YxhqguhJb
paCdJuUhnqo9JOmtHfLHKOrmi+kiivJZLdiRRic/h+qcHqtono+m0n+TAD6f3t8gt4bDX3E1LyAi
vEJAJj2BOSx5pI7nqvOKUbISFwOL8D42+/bU8v/s6Jfd+oL0RYl4FeBmVx1ss9UUMcJKvGuUenLN
yAJig4YCUn+T+CiB3aYoOSTfMHZ39u6x35Z/l1ETNSdwUeyfNem/yu/A8/ckVPndmMwd2BCLCMrt
cANXvIH+yKeqThVuURkkiib6u3TqpQdQ+xhZYQb5D/Gc+R2J1bRx7SlPcoSqxLCzv6+ZBZByaaZy
YgkpVwuCy01mq6kx0myA4AcW5DVMy/Q4NoP4hIbR8IBn9HIG4oWJdYalSJ3bsotms+aFQ2s/ZqUV
7Rzs33t6u2IAevhFJMXcxpufY8igoeJugG0Lob9wezMXjZekmn435qPduH1kFLGP+WE+H6WxrErf
nlAAdWNFy2wPWJOeu7ZoTNsDzIvzdKh0UfycJE1red2Q4Edm5QvYqziyqfBPXaPKO1NYT+V2BrzJ
xCBcCcBG1wPwZ6Rc21EZO2Z+55D7HXSKSMcehSE4oXbzqArUfZwMobi5Ggs0WJs9Ldsb58vAYBN9
/hUge5WRYMLr4JeuFnf20EhPozx0R8XIjFNTzo5HTWhP7vFGcMth1lBfJDGhkr69ITlcUhGGGLzU
iSMHMz59Xm1o/+iTU9aeMS8LNklVCQIBsvbwoa6N/As8qOlvVx2ELqdsFelBAePqXS0LE594upkB
TrJf60bPn6G/m2vb1Tg3VZM/aUsDCkxeshWPZQTvX2pXAQv9qZUiDCV31YjfNleYmIlVyGQGjgQX
pAQ39kTvaHik9TAdcxWLU4qne+Tr37fHxU5DMHsF0PJAWVARjU1ONtnOYidy4gSOjuzgg6aakFTa
MdXTe92YnC/ITduIPGV97JqNXT8PfSWbLq71SeSnyHo9UcuTpbNwZjqHi0jDjwWb94Nsoou66O1y
T/Sg7uUfV/uTH40oAWLLVHYR3Vqv6z+OB4XqacpKyQ6GOvonwWDupFthemyh+ntdq9c7UeuN4YiL
TQingN+vOT2YArZiNUwNUGucXoXVth4dYvy/51D6YdfNp7/dCJBRASdQVFuFO7cbwbZCedDxfw1K
rdBoaKWif9AG9auUCf05R7TyDBK023lSr6IhHDnwncXzlcqtTs3yckmnvKoHciMnAGw0B7Ze254+
oy44jogbvj+/q5CEoSjTwbKjmQjQaHO5DX05haKd2HImOn6+jbpceNbBgPz7/jjXnw2qAjShlQzC
gm4V4QaD00StygrqMbP9RM+kwOqB94gljo9dVSs72+Tq0kafis+GoBI9Zcqpm13ZqaNd52prB0Yf
Ni9OWnbnGkDFOTSq8k6ZnMGVrLL8YE9onc9avlc+v74/kOkg2UGLjrr2Fbil1jNHXjrFCnJNFk9I
O2TfaFv2jGoUxhvChjzKjlWH/vurfL1xGBY5Lh4LAqSrYL1vOlTj4VgEkSUtpxR8sYe8qHNESzzZ
2Tg3PigETYIwike0PrYbJ8xDVAe1QeLYy58BaKvBGMvWETvuwh+qKfvy/sxuDLeafyDXA1yck78J
I1ArzMtVFz1IzGbMXehe7bfRTuMPU5kjxD/Of42HAh0Bc46PSFt/7ehensG5hUBHJcAJ7LGwP0p1
JbsJmo9fgZ3T3VGa/96f340NswpOrqk/1xr75nK4Hr8/clXFCcSa0Y1wbT/Maa88aZJVu42j9MEi
a/3x/UGvIul1jggV0OlZ2drbUBEaCvCUpXGCLted8BTidFa5Tr7CPhZQRmmAiKP0ZmSF8r3Mm27P
qfj67mF44Bmrqtt6DW2+KVqs/WiaXOUNkz7OtpaeBZPcqVrdGoW/jjwr7ziHcd1Zf7xPdqJpvehs
J6ibWv+nRkP0rozDv647GmwWGj4GoBa4/dtyah62U+hIkGetuKAML7Xqoa/SvWj6xvm+GGWzYnaj
6yF1fkTVZqc91E4FblhoskvVYe9Zv7Fs4ITZk7wJfJ3thR2WbHs9RFHX6pbaV/pZDbTeFjsX1s1R
+DRAvVXq31vu1xRVzigR0dOfzZdAmVKw8uHy176FfBy6VRZ9HIgVPAiXW0AJFSWvG8QetaT4snQi
O+WNEnu1ZY47USsZKH/rMoYjTl8xGWjfcS9uIQNqXo/qFGOZ3I629WSVdfh1QL/iSVnkKHF7LUVi
KC5ifXLHMkdkDVyImn0pBgNKvRh6EyRkFIHr1cf4jKAHjgs6RcmnSMqS/1I1hAPCkQbuuzLJ0sfY
RD3Mj5Je/imXkdm7UDXUV6uzAIkWlPVwlkwG/TGy82x2c536s5sS0mLiLOHvYYG6jT2niwf1mCld
rX4iKM9l10CDZzggP24RaGa5nPhljUugh/Erva7ZKs1nc0kLmZxHsrKDNOq8bE6v2P/qdipXsBdC
3pu0mfRne+7JjdpwcRY3Gutl/kCQa9wbbYNi5DDZ8vdycpL/okizXqD4hsIfJfTmXRPnk196kxWv
WYbk3Kng9n9CI0mU/mha4C/lXko1b8D15Z9EKsq3duhzxxsNI7f9bKjEiAOmFX1KbZg1fgf97qAJ
e+zPop/Mx3qQpu6u7OMm86VWaF+TDg4GpXptxexEqXQYe20KXRMdRumYKnH9kE9jG3tjKqVvMYJV
8blA9mtyrVZpnCO+2FHh2Y5Ugx+NEXuA/zIhN9arRv2Ev5lS+2Lq1MrTs7zWg6VF1Ak9p+SfEl34
GgfGCIqLFC997RptZ5uumUaD5MMos3ovKfnPtSWjekK0WEr9WkAW9k3CNpmPZEpUIDoe4A9zAwaK
XtGs3Vu5NTWPkprP7UsbavKvolwUzUtrVBfcoa6X+lkVaXpKzBJ3jZCaleSCdWl+VnznwRuXVCRe
3RZwRnR7Kl8Waxot10icujlLqlr/hxJBFgUNQ/IpVMg0rhHbifNsJpUqPw2DSWmGxKR94K5FQgEk
XAUay8qs75ijRCkkqSFPXgW80nJHq+L6Slm7/CsJkRv5WhFD2GCidESUAx5249sQiu4Lr8rwtxcX
vENAV3grETpfI3WqaJFoguOWhjNQ+iFBQOrNig1nJ4q9mss6CncXkRwtHsD9lxdXPqSSsCQzvRu4
ekHKNP0daJ7s/H4YcDUK1yOlBXrtAIHoem5CHTOuFRk6Xnw3d+F4r2itOBhm0eyk1LfeLpuHmCyR
0PSK1zPzbk34uqAL04+xDx9qoXPfJ34jxj2ToVtDUTGgVLOKvNEgv1w2TA1RHo0z1OAXCf8kcjVg
JXF6Im9sd1juN4YiKIX+TW3rRmdDVttyNJJaCkTSaV5SN/mxqs3wQesGZw9rtH7tzdMCTwm3AF5j
vE63T0tnmPjIAQLHE0PvD+YspwejNLLvUh5mDyM+iM1OjH9jY/D4E6MhOL/2pDZBaQZVWC2HQgSL
1U5+jkOFX3Mx7VUsbw6zdoVWBf9r8a4OdHWGXSwRGrGnn9W94zkN7u024iCuOar6T2No0rM555qf
m2F5P9TzDw5n5oeLWZzHSu29rimHnWNxIySnbo1CHdkGIIRt4EhPCQubJbSD1qywLgidCGR/LR86
yy7f9Nk0TkSwe9iaG/uJQcGEr7a518xYwRW+ZACxg54qsy/QDjkOSwgsoJesnYvyejtRxF4bIQQx
q3j5+ln+CIznxUZW0KjUQAnDrHejcBLxl0aGOj0WURt/L0expwlxPTu2E115egW0W6ntXQ4ZFnBx
p3ZQgngabb9BN/MgVPDuSVHvXdAA2rfHhUFIpvi3TvIKP1Ih5zzbNT2lRB/s+oBjtHlU5VCYXhch
2uDOU2X9lxaYsR/TrEtsV9Zzyz5qpagSDzV/67NKOy/0Kf7Fwp/GEE4pWKGJd7a0SjfV1Lb2ox4b
c5xoS/Uphl4/4atcEuEhD6ynR6kdjWenwXD4lBVz95YB2f6lJGn+xXDmUD05VOedQA5xE3jQuLJ0
L6cZzYPqTOq/ZtcY7REHjfGrhTjgfK5QBbIOgkrgtwLznxjectYux07LsuOijAPdwKY0rGBljVdH
xUlm2zcHxEDupb4lVAkR29F9Q89ix5OlsUeoAhcYcYjKCaiwQnT4lkMaLnHJyOvEVSEPGH5sS53q
NrrTfGxbCM+EGjZwBsT9LMUrRU9xAVl4zUL9e2gil7CqFK7kmLPq6lmYKt+mvDRLQPBtBlEl1ZIf
RtzEwiMKSH+GdMP0YxE7zlepsuGwOGGR3beKI5pTQ6RTepluttGxh2//I80VkR17Y+pelbTqE3wP
4nJyC0hpmVtqvfYwLsu43GuVE4WPTirZgyfAc301xtgkjo0s5KdzJ13uI3keM99GzqXzBrnBu1zv
Rflvhx8tdn4lEoG+EotUgqetVQ+2k6WDh8DMrLvJFGq/lizP39Ku0+7xVinHg5qFU+taVhLW5yRt
5TOmm3Ln9k4OBmQspH9VE+lDW2mMt3l0pHM6qNmPvmnrr02BOwPch1e0c8pexPo5E5rzcU61OTm0
IfHpYb0NYS6beVK40ZIMv/jo9WOi9YvyjMi/aR5sdeizF9yvMDEdYD82fq1K86chnmAb5dkwnKRk
jrWDLvIOXYYqdp6QeZJq+OdjTA/FXLpDbqtJFBS9JkqPkKd6yzJI0a4eN0Z3bJ1FTs+WKfRf5VQ5
tU/WKIFqi4h8/KxfYLBOqSGOtRxWhad2eh/7RduHbAFZmprZHZWpfRXQ+Ffv71KrH+SQxMHtitaw
/FEWWupiNwjpfFqk7mwO2eKcaU0g3DhhAPtUS5HOaTDH16UUzmNb6vLHOaK3ea7CLovdfDCzz/Tg
spmvqYfNoe5sOzy1lta+QWuB2FVBZxy+h+oyKn7u1AqZRzob9SmKIQbkcduk7tLVZeRFil2Nvl0N
+XmKlarxuYTV106JjOWDI03tt6Y0nR8WfgTSPW7wcncfRSHphRTG5f0YmZF9CLtkBO4zaZniQobo
nppUy+AyQiOXTrOEohb8YuF8xnRtGj8iJ8VSqgk7nPPJJf9UEkJ0HxEDjduXRS3a0Oszcts7vooK
pH7p/hEolRknvViqT1XZ1Iv/fjR49ewRc65oIlp1wG+uokE7R6kbhhkN/zr2JuiOiLH2+iGLG7j5
S2sehvKv+TPrkNwmII1Xma4tucwq6Q2CYQBmn4/jsYuxyajaJvKpTzSBtVixP+jJvJOqX0Ud66Cg
C1fBThp72yCxqMrfotSQAqdWfOnVVH8hudvTILt68X6PstrzAtWgvLd58QZFi7E2DqFMTHXu0QxV
PCj49Wuvl3uCX2tUexEe/h6KAuuq+YXC0+Y9J92hDo6M8h3PyhC7Y19hdtKkQBcRWRBuhy8Q2KYy
O6ZaHH79HzbN75YVfXGqH5uxy5gyXtsDocI8y/LaqrOor+vTIbM6RBWmOJU8HgL57f1Rbywu2EU6
lLRLqLdsgVt5HqG3Ma4qGFVsP2SYZLu1JSVvCKDuFfRvDUWPhA+IHREfc1N5g/rbFdO6uMuip94w
o7StaHnh91hS/G3BkjIwKqjoHxBzXrecNFu0+pRhcqEWylNM5HvfILywE3RfBX8ER8B51kPnIPV5
nfOBSS5W4Tb01iBqhXIyHGyDXkxcF7rrkMrv5BLXC0iBWV6lD+ikU43d5BKjHOE038HQDxN2RCfJ
2j3Cq4sXwnTeWcAbc1tzZRaP0PZaTdkahAQjFn+7PKzzc50W6aHJuu5Ul3LlIU6y27e9qvmtxXMu
LjJokk3gypdhLegKw+ziMb3Tuzib/RptRwmnai17yaVkaX6pSkpsFGnqSFs2jebnYsL1aYhmRXHn
OUH6xmBznXtrdWl+/4hc33Jc4ZC1OJurMPL2UhB6lA+RjpWwlNktRlaKeGlF37/+L6OAkOcD03jb
6vk4WkM5JLUpevZq5UvobH8gYhn+fX+U6y3EwVhxW6tUGK2nzSVjdBDdeD0QeWgjgWuiCF00vaNP
XT81O7D/W0Phj8hFSkkf2a7NUCLFryCFOnEnOjV5nKfMeBH5Mk5ul05jvHM0rr/RapNKjYcOMwDU
LcAEFqzmhCNKp6qZyt6oRfFRU5o9asqNKfH+rKpnvEToDm+KIrOZLiVV/ARHXektbYvcn6RcDdAg
HXd2w/VIOJOuiEjarygtbIv6Q18bfVWgGKcb5fIg6vnfzJoxbI+1vzbKXnccDN/1/aZ9te3O68m4
tEiUpki1QyIeCiq0cNkkV42qPVjMVUN5HYrJUIwDkXyFR+nAdMnIQfO6lugzhn1jfXNgnB4zVDb/
KUvT/MyUh6CKQ8i3EjC0nWz9moiy/gAAi9TqaGhj4Xt5yQyDZZRlxQs0d1Y9nfIiNh1Xq2WnOliV
KISr0aezXhrcFn/ZXaWkfufQbcDaUyBRkKU2mjZdZFpuqEjGX/O6+XH0VsDrcAFcm2AgduVorUGh
Ug8T5a5aTP1EQV46lRh87txot+JTyiMqTVlE2NjQl+uAstNMWMeHwHkXbm+uZB/MwkzdcQQC4kaC
LkDZLnuQjFufH8AoyJO1X3rFLu5wC0BuHdl8fNKNAzIL3ORjbZ408vFTR1fuM5rXi5eO0UmJ9myb
rh80QjocRiiRATO+usQtbcTzryLOqSWj/IxnmuSGSFm6ItfS1MU9R96pat5aY9DMcLuAn1D/W1fj
j9IQvoWykDr4DZNhiC9DFEoejjnCTbsxf+yrZFnrHtVOQH59bTDL/z8oAd3loJDzuSKTmBALqfKT
gT74/VivTPJ6Vxn9xo0L5AF45HrxwiHe7CEwwHVvw+y9GyaVYgi13SdZpHuPyPpXtgH56qWxinWu
OprrZ/1jFbWohyctmBANMvUVo9v82A5G4aGdpStuOeXmKYnGr5LS7vUNbuxWdIrA2fBKApG9Sqhq
kJT1PId3daoOP0KUrxbGaxT6+ip4XRfNMKd+qQrL+qnNhdzcI2Ga7AGDbyyyCjOF2vhqPnslbqEM
Wg11ugjxADdncJtReNSlco/3eGMUqCgrsIgLSLmKK7ulnIh0qfUnKBTcO+MUGZ6VVPbe7rw5DmVE
dIOc1Stgs2VAZEydibYdbOlYwU43C58yGIE7Z+DGlgHwiCkRNX5z7clcbhnFTk11zCUpUPu88OjR
Oth6Kws1o1r9YFeJ6kVoyj+HIMf+PuIhOzR/M26AYmwfbdWI5CFG3PguDgVSdYYkDiiz234fLtHO
7XJjKSnJctgRH8HZdQs7CbVhVLm8scxFuOC5GS3lO+S4ZGeUG3cYVQx+IkP9JmdfLuUS13Ev9SK8
K238JA9KHaq/jNR0UPuZssY+QlippqAMyXV2cqsbF9n/Y2PR5wIitcWeZcXQlLYKSqMbqZY5Udr4
8bxU/lRIUfDXITFxsM3lgq4s+KHNFTMqbZyBY0NGvoqxOyV/KMAohvERfyP1f5gWD8LaVAP2dVVP
T4cUqXNhhagZhj3OKllknmc4qLSV42LcM+i8tYg0XUinwCBDel830R+X59gYTiPFbXyX1jzuFvpM
/lgLw7djaa/Rc2s/rkkpWD2LiHVbo7FVpbMzdSEXLkT4SHlxPkna+N/7X+oaVo0DPEBmIhZANTSP
NhMqncYYTaK2O7Kj6pBoafOCYhTW682oHaakq316vbiQJpJ5EPFooMw5/zUQht+wCiOg54b8Drfz
5aJGsdUnsiAyH+W8DjKtVk7aiJp6Hbbzzm65taic7lWLT+EBuNqZUuzISYGYappF3dmekvk0pXa8
wyq9uarwkEGP0ctCvWUzIwqKdEBhENzJlaL6Ualax3LJF9eCBu/1cp/5I4JiXokIjdvMff5SC/2v
yUvrqsIGAWyPbNsVFDKe5yEL5SqGSluWx5gCCIDLcnQBvWQ7q3rrVJDHc3fChwd4vTnvES7YVd82
+LlPIXZh/Wy5zTQ1b3O7i3C4ORQsbyBz5FZX0UttaZFuwDG/g3SfHFRU0XxtiuFBx9pfw1ZRVwFk
yeGgeAA3ZVM/WcXFNCdTcjj2ffMR4Iz1BWESxBIcMzJ3ktN1hTZB2QqnYDh66OhobF5YidNt6QWS
LlLWDUdZlnt3WSnYapNIJ7mo7B/vn/sby8h4DPcbg3Z17GWpT0JVRjOnr5Y8QnxY7R400rFn4Fpi
Z3dcqzRRNlwRpBQPCVXAplyeb+7/cXYExixF36WGS4s8DzQxCOe/GTiC8tMBbd27w6zgpcLDHJ9B
LM6SuxitJB1WrfrnMU3sL+pSGP/pYzlSI7BQriDVkZrT++tyHaKaBKgcGQ38DMa3m5/q1Dp7y8Le
PTcXZG8rexQ6nZe4Gd1qVS91uzhWLc9wlqk5V2YYyZ+VuNX3RJSuryl+Bk8aRkGA7dkXlytWxHJq
SJgTBI3mzB5xSfasF12182GuN906CuCGVSKMsGndJH88Zl2aWi1NSCmYqxg6vyE50esUUubyyrls
1CNNo+rT++t7Y0hwUJYBIBUcM+WRyyFDRO0oUnci0FKoLH4jVeapzYfZOVg0gD/izWt9fn/E650O
WAQtA+58Hhhy88sRW0X0IUwZETR9/1xr+XDooKNDNEv3LDd/1zouDzEwW5UwmdocVCV5Lcj+sZ5G
Wos0njspGCdTetQjJ7PwbwX05cXVNP1gwy10w9UEsoteFfkcpIkS/xhrKyl8qaia7zSeNRSjtNr5
JUyaIq4umcqjkdKvB/QyjeAo60TxFkVGKkzKJbk9NoNUGHezWoUolbe4CPxSWi4pTw1x6XVlUYUO
LfqpeQXeBEFHRf+xOnWpWiGU2IYm6qn01UEIzVpxGIZ6AA6HuMgPcxx4/xG10j8NyiKhKls5xbOU
SFrgKHm3uGYn6c4rPQP5HkSuovhgQ83yUZ2WqXsBm4/Jlt0n+eILJQMKOOj18qLDXJc8u3BSNCLz
QmrOcVrQnLWLGjNbSW10MMNQBU4OOtjZSzxKGrKYJYLifmM7k+HR+LY6L+5VuYfSiQlOLXdNTsvd
sh7qKJM/960pf8Qk02xcKZKGxzirK1THEWk2vWVCHL/MHfujpkVm6GZgKT5oSRV9sXEfsd1yoZPi
435T68cInFOHdlwyLX6BLGGN7uogTz6MjbDxOtZlcJcQmKFbFyKyfXRnbO6jXGS9D8Yq6f1emmT0
JCi/GG6K/CZFYTWUZJwzq+KbNCWADakTJl/e3+zX2QVEFipBSKGtCmzbhtcAGt4uQA0FMsz1Qyep
8deMlsNRzgfKJJMxHem5Z/77g96Idlb6DLueQJWIw9zs+6iT6FsbjRnMhMw8/XqtE7zp5Wy4YT0g
0WuiBPorazQAvG6Z2XwSNWrm7N5OQCbsLMH1eb/8MevV+sch5G3l40iWgUx5HvoFGPtDadb4bcu7
MPEbq72aFhO0Uv+HkLVedn8MZZk5BwsgWKBwc3oxcq53vVFGOZSMxTkuHJTHTiNkfn+5b0yQgt/K
anN4V69C2KxD+6fPBy0YuDZPwpRrn+5N6Q3jXvv0xkjkU9rqi7US07c1zbgzab0l4KLwCMj8ujOS
106O5Pu6N6Kv70/q6l34nSrKqxAu7x7vw+VSZqMUV4MaOkGlSq8Ly3qnjO0np41JjBct3HsUbg2H
vwObgS2L7ejmUVAKvaSYCqUxAXh1WKJOR9BOUjwnEZqn58sep+RqJZke6cBv9Tfy/m3lEvhLZAh5
cQJFWPlnMXQCtqoEb6cqFqnZqdZcxTDrYBTaTFgs9Fa2zzqo99DIyJUDI41jcS5UisFeVqj5oYa6
2XvLXAMiH4CchNySUfbU9kuxkwHdWmDiPexzoPGsMNTL74mCjh7C1bECu1Xmx3DWrew0tIpaH7Be
LXAGUKedyOKaBM+0CWdwzSNYh2e+CS10bu88LSsniFLbbM+10maLrwEbnvxFtqzBR4HHPhRKbKig
oPpC85VuEP+2xagGndWXxn1kp+HnCsXp1jWqNm3ddMy6v1Zb4Gf+Fpcj76YbvAUbSvbC8yPBbqot
mPkqrYhfFm4Zh/fP060NR1OAphAw4FXM6XL9HbXWaHqmkJjQ+nyrcjjKlpgpzodjtOeou96oF2EP
M7KghIJIRfLz6jCVeMiJBd5J0A3RdCAm7u/jKlZ3XplbM6JijdYzly2s0M3nJbrLczHb7OpkTL0U
gNcpLyF9C6fco8vcOkCw6kn+AHHwkm7eM3NsoRHQhw1apcAJ1DIG7WvFu/2CwpD4J7OqKALDFzaE
rmLSAPEl5S4D9tYBAidKB58SAjWg7Q0FUhP052wHMNuXleNi1pabVUhIuBQWJDmAYbM37xsfEhg3
p5aUQF/bWJebZqZTR2iumgEpje3jZlOfNTrZwftb83e1eLNfyLDWzhzwbdplm+XVG8XGthoEczgn
YdX65dKOzYH4IvmYd07dHRLa0ravtHXbgYc0qUsBJM2aZ8pyM6jv2IDxD6xHMt4a0H7PvQDd41Iy
CENPVpZu/uAUoxl9EFZUfu1Ko5PuUfHvUm92rPDfQdfzVZW1WI7UkJ3Wkw0wrzomNYqHLQtOPEWL
yAOGN6X40hVW8q/dp+lHqJ2ajTmNMdtnVQf85o1NPbzJ1tzK7qSP48+x08s9Sbsbm36t6sPoILIC
E7Pd9ONgW+kIGteym+akyGF7LOBtHcsu3RNuvgpm4P/gGccrjwc3D+NmqCKbo8aUYJbOxNpew6l2
Wz1KfASLl5Oh5qRM8ix2rqnf5cXNXqDwiEsd0Sqa0dstV1Zo6RlKx6XdjdKRvLwgHaCM/bHE9/ku
JpQM8aselsdpqI2npU3zRylPpafOTJPARLptcTukIN8caszR+f2NeuM4GKw64CqKTfy6zT7l4TKW
pKIWoOLO8FNIxvIyh1N9fH+Um+tOOqFCISYh3gbPqz1YF9cQQSUsKoME6m/piSzSmwdL1FqPCHpb
/qyTlC7Z+wPfuOUIRdYHgoRglTK8PO2NmiFYkQwiGKIhdQenc/xlcoQ3m0lxGJNSvuuQ3jt0Sji9
wj4b/j5KoV8OYHbd4GhhbfYbZLM5pV3sEFwafVBhW+RJSZafs6avgCUq2UPj5P2h7Uf1WGWGutOH
uTV7ejDGqlcFlmbLjJ1RRM1wQCUCxHjrCwU37cnQSpmltxSI1G3h16iruSSQozdZcr4z++uaGMeN
dh2dyFW5h1W4XH3mO9uiyESgg0AmGJza4jmxs0Txu35Rn6dFlQoyxKb+lSxjxMZLrW+1Een3SdKN
Cp2ARZvOHRbBb0LoBCmFHofP0wT5dmeb3LqC8D5AkBGhNE7C5jvNTQprE0W2oIib+m1SEwvlm2Qm
Dx+1cNx55G8cOeTusMoBU7LmsJsjZ4XTJDUhaYA6VqFnWJ3xnznJ/bf3d/6Nt5X8aW2awormrdus
fREpmSxJJQ9QuphnZ8qVz8jFdkekBCXZ6+pkB/l3a1ZoohGGEZiuqjGX3zrVuqYam8gJxrQQp5bu
WHKw8r7JT+/P61pkiXo4SoG0HHhbqQBsHvBFnQ1NJAQuhdIBBcmU2bSpQfTaG0BRqfzoiHn40ao6
FV8egu67msU6sCRHr/ODVcTVXWJV8V87qmx+lHo5e8gqFvSN2oYB0sxHGqDiRYUFd6hRFN07VWtf
ZfOcQNtf27irHAPBxeVYtVbgJFfJdjDpoj+NUSy7eNAhxlQ61TnntvFStdVw8NNj6DYTRaq+yNKd
TXzjxHCxAZqDoEWPQttsL+zhlhQHMyJ8nttHHdNSf2xKcZct2R5E/dZQ4G8oNa5Ayqswv+iXZjZy
dlapd+F/bTf0B/i33RfLLD+9v7du7GE27qpaCF2dG3uzh9F2Qp8rG4mJkaM85CIsX3HMtnba/TdO
5ooCpPCO+8h1eXixjWI2GqJeiMvLFznqkvMICPE5ZqlDHPF6c6cPsv7szYYhm1gbPcBDaZhtLpwu
yTu0dAobTYkBupE11vEbDgLJ9DVScsdy9dKJvi9N1r9OWc8TNTgZNcn3l/a6fkZ8z/2wykoRFgP7
v9y1StJabV2MVjBG2vgWGpU4NTDuWtz1tCJxBSlAhNqGViw0JJrmXi+05W62we/snJ+1y7RdjbW0
xHtMWwDQ0+UPmReB3BCGi4ETUf4Me1tzFWNMD4kSzX5eZd3L3C+SZ7Si3HmOr9VOWQMCtbVNRBxI
BehyaLwxMgunJzOwrQrRbsSN9GMN8cd21QERSZQy9apxNamOz6WjiU9RZ4lPiWMtH9AjFntH+EZQ
BgCLHsV6iYCB3ex2QYoVYcBjBGqOD1OEnlPtjh16VibwxiMUnOpg583y/f2NcOOMQQ+2wLch2U9+
uYnIuNAnDalTM8h78w0yfHFv0abeqczcuDLQmoA0gKolOLrte05amcl5y9Q6fFnuchklZ7eY+/kH
IGxzTxbr5mA2aHcujrUXvrmPRRKutNGZenSSl0HhtBr6f3CDnHbU/z5apwKNvhB03bXfs/lkjZyb
IjMnI6CKY3pGXnXHWTbSnRNyc58StELQ4VkEdLn5RpOca6OYEyNY9KlOD7ZcIEs7I5nxKmol6bx6
UZKHPi6T1IPmEH3oK1xXXNxaofkVcj7uCR7dWuHV5mEtFcj0LDfTdqyybbM5ZaeqZXQ/UFgq3TEa
wtSXB1vvd562WzuUNjUuAmCXrkuL1Cr1abFbM5Bo7+EqKqqV3JbtpEQ357RaF62CsjylmznpQOcG
XG/NAIYwwCHNGL1Ur+ejElp/7fLNtQMKkPcMchKyQpvP2RPwGFXBULZGRyYDqBc4yeT4ImyUnWv+
1tqxNblBV34XzZnLGy6KG2mpIIgEsiWhgsp4h+b/ODuv5riRNF3/lY6+xxx4c2JnLmCqWPSiJJLS
DYJy8D4T7tefB+yZXbHIYJ3emIiOUbPFBJDuM6/p5lM45DcuE8hHlBiBPoOneQWS9SiVuF6ztYCy
yvsh4IfGQbwKgfKIvSCPqKGl/oMYyY48DNpLGKhNXYSGOVHUev84e32Z8yTAJjg+qQy+amIPCR1z
N9OsgzN3zdVYFGPLIWonI8xHp7rUF+TQTqzPt4akqKRtO2GrLx2tHHtYnCwhRj6g0Z+cqXOc9wF9
z3mXgGs9nw15qpr7eqlSHtAgeCAgvRVpjm5MiuhjZbiZc1A0OYZ51Sc76klWVPeGc+Ld3hyKggTw
Gs/Flu1oKGNWjXIqLPuAz261ayoVIHKscksOuXoiYdk+08s4gLei50PkDm0PVNjLpUoERqMZlPDB
aHsnwnlx3C1ifNKy2YyK3KEkmiLwWZldc64uuX5KUeKtNQymHD4DQGG698dxiJobSjobiBHPwO3A
QCT9R2Cg2oU6xhDcOm3ar0bfSL8ATpj5Rp1O12tdn8IqvPXBOeuohgFZeZ0mYqTR5paZOAd10Kqd
3sH1NI2lPNN0+vXvb5U36mBwwqjwbQURFtRzc+O3VuLaIMuUzZRe0wFWeTDQ/v9e5ulC0uIqn0oQ
DHuMdbyPfY/65zzXcLgl2vGXa6liWOcinyyzMb9zZDH/ev/RsI5/vRo292G209bBIm9+uRrM3OXV
gVMfkO70xifCr9b8MFmlpgSGYiAUZK62AAwZY0V0iVIAzPxhUZbFj1sJFWVOYaXgTGl16nCXFbOb
2x/aVqmH9tIqTKu4JeIfsqir+PX+2M9N5o9O0f3Smtltfi61LZJdp1VGdinUOtcvO4/u7icrIyPw
JWxl9xw1kAS40KI265e09IY6sAczK1A1RKM2ogKW5E+AfropHI1FGnvFMSrtTLga2iheG9tmkPaT
jH85YEcrEAdzNo8BnewkvxrGqU/8PB6tOcTl3OI6Mhv5VNppXuzEZHsiTCtz0IJEsdIlqF1ZiZD4
lp4EJjHpgj2APlK4V7yhRAgh787lkk2xn621i+uOHdfQ32ZDv3Wzhg5KP3RYTBfFouFibaDT7qdt
p7ggjebxW2+h/xpkeirTUO3w0vaRLEhvHR3N/PMCuZz4LMHBTo+AZg8LjkLeNNwX0qh0O3QojjtP
69Rrya42ByeOWlQSlwhCN6b0PhS2tXwAnuFuzgKZVl9MubU0u74kJfiGJNisBsNs2igOzLrZRFkt
C9NHVXjqP6hlq5RBua7L176zajOMi7j8KJa2VL5BRm2uk6Yw1FA2Tm1NhwFn9hYZAjtRzaty6aQa
dKYxX469xvXQjcL65kjdim81e6DaXdVt92DZ3ViEemMBHkOVDRRW1Sq6ir9brM+h3tbqCIoz1u+b
1k5/aob0iLj0eb6sOt2b9nbL8rmzmrh6osWBcCHV+iL1RzXVHpdYV4abQiwz9oEa1NNL+jzGNcZI
6xQYq5n/kJadtPdpUpbLnnrzdCnctqluV66EFGF9S8/9HN7+4COEM59XlTLGu2ltxnuH297DR1KZ
7rTYsi5UtVDuvYX/Bea6LNzBmVMFcknjLw1pneWrfVyM4SSWVcl9T6sdb7OPT9fAk2XzVNHLTQIT
z9/bniLHeGFXqkh8deEdfaOSBp6ORgeeNOV8+exMtXgSgyv10KtyOhcqeB15UcR9ZexRWTPkWYZj
7E+EhpEWqGHAfqs8WXTosFm94beko7tV2NlTZgnxtXIgZ/m2WroFC33yPmdDqmr0vQpN+sko5w9K
qxAL5nmbDT6WVmvlyw6zkZ2ZNqm3U+jHhJ5CGh7OcUyPNR0djRwP3baDgHi7nBVGhY2GKszsKofG
9ENMLupkmtbOn5FssNMQIW/31o6VqkZjrJ/RZZu1uDIDA9kza0d3PSkAnrQpMtSt1NQHA50Arspy
E+bpUfOLlaC3hbOExmhvwL7UAmlVtxsesTcd8utpSL04TORkEflJHJjvHLOtnAvqbeJzJejzPblL
sbk7DTJOr7Q+1+x78MPFGcFqBSqpSQeR4cE0T+JiLhARuXH0LOuvcqt1miDJhHdBp1zkUaJ4y1Xr
qfM3hMKpgeE3n49BrnXmhzYtEMdfHa/1OAqTdeUkLc3vGi2QIohl583nhjuY455G5HA5Uwiw/RJ4
aOI3IKsRrBgdVdxm+QySMh47YP6rrqV+bGjPOix5/TBBQGh2kylXfLsTanO3sh3Ka6WJgQqMcVuM
kaSilLDoqsWKUjNr7tqm1j6h+csXwyWz+zh0RTPda6mMyyjheLlZpcidsGoU9avduh3yoDn8fmMY
VA1l3UZIX1KWWnyrcFfHd4Vwbp3ZzMwDl50jL7V2TZMP1rSIx7VX2B9GgoZ5b7O2dyn3AWDRvnAD
1Z67PPB0dJYCG/UKO6wtNtKDoZbFsksM4GwX6MllGBMlc9Y8pMogtL2p5f3HVC61gz46ueM1l/0i
AyC8400bN8kcgAmcpqt2cYCiDXrliNDI+rVA+QIVboTzlqHyzU5Ny8BpyrHblYVuJ7u2Jpzmituc
kQ1cez8QkGjNzqqA7AZZMoL+Ggvd+i7NWWh+LfUSRxOyOJ9CHot3QTLKd5ayuZtBvnzTFJn9dJze
uC0rzNR8a6rzH0iATD9ULFvzsB2TwfGnJVvVcEKW4yOV8hxkKvqN0ldYfw9cyEMVerJZvnhaF38c
7Xm4aEDr/5pdlLZ9zi/5eSTv5pyoZ8zSgfR3DxNGXTDBSmXtd2Wl1Z8dY2i/tLGWfaSWjKJnVpRt
1E0CZzgjG92vVkHNGNZWnRUhRtDNL9ulL3Aeq+nYHDSJqmA4jal607hK0R3qZcquV+lONiJ/NtLk
6I/ZaYDEdPq5pKLokJSwqoNcdar2gNqhyEP63vZyKRrbekiBBMV+VUtHRQWxnX9NLh0bu0AYJ3Bz
R1z1aJabvtVb6r4qbSu5NMu6LXxDAIh6MPBCCONx4Dzb7MIpBQuBgV8MPPBDRb+FLqdI5jVQ6jz7
vrbxakYkFRl8MGEOX8ek0dqHeXare3qLk4IQYjPrhDEpJy3ul4pzkEubHlykAhrODcP7Oo1L+920
pGlGHEWV+mUZ587axX2s9TuCOdWMRNfW17pT9V+M1a245CddXEml1x+pJ4g1sIxBzr4xkr/4jc7v
26Npn9lhN8zAXnxRrq177uSrNALebMTjtC+R8RHI75k+8P76w4R9pkXpuyplEA9qfCCUdB5tkj1c
95wp/uTWOc08d+mG/pYQUud+KbNNVMbLvQa7KAVPcGdELLKRqFSHPRAFckfHXoxzxCLdPHRcJAIi
/E5nda+PaI0PmnCsUGnyMb0sdWe968emM/ebrkriA3ua7/sSPGUghY5wZOp6BTbiRUfCXfRAc4Ei
YdS6J15o8RWT63JmCYfrF9nN9bNIUt7SA1d7VzXZpAUm9tRo8mzq2GmAxsFq/6jF0PUP74e9r0uh
YE22+hjC97DS9aOgdxzZDWZaaIfKqcxDoeRyCoVa9KpvLKRASFPEycVgDPllLh2tO5GAvZF6bPJU
kKcohsP+OcpjLaCEJTeadvBKbwvSkuzWanDmaO28+tvFlg28SK0Xxzy6Yce5HgdyVSqCszhGDChE
MykOnDgezhbR1tH73/R1BYQ0Cn6DBwWU6vJxBtsYKjYoU2cd6sGwolgjjUVgIPnw/ihv1ACoXeNV
i4oc6hfHnd1GVFKVyB8ewBArq69asr2fOZM+GvHU7+xYTb6/P+Abk4WyOSIb9EXQ5T7OVkcTwbqp
9ABkEldG2ij0y6l2lgBHlVNMqTdWJUMB0kGKhT7XMVxiHqdl0eEbcPQ0WhetduZGcbvE9ZmIlWFv
j1DGMD+eau7GVkvF367obO2JbUVSGdhsFl9mglUxICPdNABCRWLuHDWLL/QSbK3pYVMPiXM5UdMl
/X0j94TZt9kSbU2n4/pcRZi/jq6uH0wrVZ7a2Y5jH05TjQju2htl0PcSN1FRj+MYoHyqrn4xDMNl
h/w0uKx6mqpoSUzRHGYPxiPPnbtPWDUMvY+cr5H7ZqKOXdir3KlcFUYj/ArtgqcF6ZAsAH3SWGHp
FAksLVMXD2aCQu/DVHd6EbRmbT2OamFyUClZAbB5be2LoUHY11eRkMmhFVcaEl69aImbxjjOSAba
TIkK3RPxOb8lXi9aczvpiey1PsQ5S0N0zEWi+SYGd7LcDZ3jZpEyVq27n7syve1bdTG/9poxGz5n
qqWcEVBqySYPZ21aLlxwSVi2Hupdqpfp8d5O+onkKNaGO88bmqIPUDtEmyCvNDmfAbXQ66DK6pk2
S1cpdqCqIpahmRlo8Li5qmh7yshzEeJTb9m7zJu1OiQIquV9Ptpdc9bNDiF3out5ez3aWmafw2bo
8s+ORYrvuxZOhxe6t3SbGoTZZkEK9xV9UAP6x2eTFP5mncHYB7ktDBkgn7civWMUgH7tAXwDNZ9F
vZ0rdyyvgHNbH7FPzpsg9USxRvD/UeTSvKSBw2qPOaBymgPmWTs269M8r9p9PFU9V3HVtsmlojlD
7dPf4u4xq6Ya/C6rsn4Pjq+7ld4G3cpW2AHESfq8/Yez0Ue6oyxj4FDsTv0lVlaXLmDSKpEY+0wE
jjkiujJKKx+CuvWGD4rhVtwM3GNip4iObxAUzWJ8qlu7lIlfefYkkGqRZXddxVnX/8rXvn6w1cwm
fbDMxb3INDe5tCsbIRlyqUIGIHfi864v2izyasU1doNaNsNlNekD7nSKTeJiKlp179WoOELj0C32
ASCAh3FCtLttERLYD4uWX5QctAsul1aP8FxmxeMeaRcNkTjbLR8lwpcoR6yjmfrIyxgfpdV6X0hz
8o+z1+kXCY1IJcATqSovWxeUrN83Nd5Wm3vxVWkukqC0WJ38DI28IQ6GgkbBTpQ5gUMFGLkJNauW
SN6qhYpUY6e710Was3FKOHbIcHdJ3Qb2WDVPprkq/J2u9L6bSZVO7Ju1NSOCLaQLkySBniKMVFsD
HSKMhZhRM95JtTaLS7VE/yMAxRY/mFW1VlgCudkjMaJTBjaG5Z88yuK/xrVT1wi9lPlTsc6t3Cva
rIooVoztd+Yogu2KfrTvklVsjA3VERSCaqu+xry+a2h8WsYPUoBVuUIzUX6carkR12pPUaPSzboC
Gs/iOPvYlRnlnk1peteA1fiplHa7wHABKOiPRmVUvlNay52N4GEdIITk6NisrrI6eG3d77Oh8rwA
fb+1CdTFS9SAEL6qL+YMoFoweWrGZEkx9MHqSaPxU1y9ogzlIQ9pQ7vDWG0oDbI7KJJMqmLtjCmV
dDe0eL6Q+ijzgMbDjMCfaGlpO42Y0GXsXVqcnj58ytER1UNgBbYdaBbZF50nhFjXuewe8d829b3V
JXMY52Nr+h1dnDQQyaAeit6Yx6jqe0UGxQK66TDrCVLt2hjnt+Tc9tdKl2l/4op4HVOgP4P2H5Vq
oFzcEi+vpFKbVHWkxHdAN9byaQUPoT4m3qn67PZrXlbEGWZzVwOtBUrguM6vOTVJSZebB5CxiHxO
1jDceDVGjuznqf6JFlB9swy1tS9SRdNgiOYtfhy10M+Vwci/vB9wvI4CAM8ij6tiQk1oevzO7lpU
uUMN5ODRJrv0YvJT1M/lOXU/5wMlvjxYS0/6rlkV+/dHfh1bbSM7z4iTNzpzouwG3RkG44DrsPth
lrNGjrFUO1O69fWkxadsJd98U6xjaGNZaB4fh1Zm6k7t1HbGYQv1/MYT+LB1RrYr4+Zr7FX2IylS
Ra2y/9ta3fQ96IAQziGsB/TtKABX0IEfF7jqBxQ11qDKLRnOeuFS1VKXEwH46xCHoShfOTaANAye
jzINShtFnluJcQDusIZlNSRXgsPsJhm0HFFEWp6j7dgnIrk3tg1I0i1apa4PZH/78L/1G0Z7GRq5
5upBmF138GT83VrU5ES8/8ZqgYbC50MKEZW34z5uO+JQh7eyepg1YXeBK6fqGy7X4krEq9dFg5tZ
Jxitr0NxgF9QAejaMGn2MaZ183a0vMRYD0vBCapaaArM0PB3UnGrE4iV1z0yHVM0kBoecTDF3qNp
w3NCHxtLagfFa9Zo7W39G/CoeA+nzTzvMTAJyO/6qDQkWf5gKidOpDe+7abF4hIaA9lGa+blBGZp
UTol7ZrDmKUy6kcgvIWdx4SlKwoDk/m/2BDgUrYwnCHp6W5f/rcFg6cYF7JQ18Oo4yDRrkWzp7k7
HixrLE+AwF5rigEeYHFu0Bs+MMf6y7F6y55qS9rqoYobdraqOMPTMMIS9bUp7b97yAJRncuNuvXz
3FPygJRvFjBFe+1aig4lxcJRxwYNAq/+28klj0ZWqRKi0mI//gxmJwZbEnsdxjKz7nrDWL5p45wX
4eS25vdWo3ByYqe+cTxw0oOLQl5hk8k7+vBdCcvPdgpIGaAtDqOK5P2yGguxdYvtwmq6gYS2+v4x
/3obUdncSGRbnofW59EENF49a9a6GgcrbkSkTTU9pYk2g9dQif/bQzESyGKqLUhQHJ/w4CjtLC65
UbTaiumuTbLEIUzaS1RIhAJOfMzXxx5HHtQ3snUOJnhpL1dWkvONc8XVD+sInp7aoX21CtM6cTS8
njJQbGBQ4aABtALM9nKUHBncruwS9ZDqanbVW8S4mV7Zlxj4ruGoIve5oMP89P6HfOvVIPyBIUTf
B3mho0HxWIkdM1PVAyZA1cVgdvhkedI5AWJ569XYnWAUqbBswK6Xr+ZCo9HN1dEOkIjcGx2YA002
Mdyi7mN+6jpPjf0lBan6vxiWQw6ADivEQZHj5bCCoydbM6keNKNVPyhZru7G0sp2I00wM9AK6AlE
B/nYnRj3DSQCpBQ+KJvhWV7oaPexkHRzhMd0oHztbBSYns4sOk3rw5CXYGq6qbficCAE3bXZvJ4J
TVRVWNSDk0Xvz+/rPcmTQM6hP4/36KswQRHwT/CLIgJd1mIXU9A+6ComBVo3nMIQvTEUjkpU6bbI
4PXVVjtCZNXWnjG79jrOXHFdaEINYezrJ17q9aJ9vlJsEFgIw3G1vJxX6GZDM2CXc9DpC2xSQxb9
MKuptBM78q1xwHlB4+G1OGyOlq0+p2VWre56sOa8uQTrX4fLqKvh+1P0RrRKMAARElLbJsh49DbU
MmvskEz1YM9cBLBpoNfs5iXP9Z2bd+0YWELm31Dnb2glD3VxanM+wymPshQUf7fqIK4vr0NJyBmm
TOxFI6qjDOkPNV6WwVzU5Px0HsuWjHaZVB9Iun6HgAVtcnii5nfFSrxHz26N7yo6so/xpu3m9/Ra
r2VHyT6YUwTsyXls7WthTPr4pGuSelJP+95XJTDag4HAwY1BQvRUpK71pdWztAvLxFaGwBkc+bW3
ciwQhkIoaNDD8QjbhYrNic36RkgEaHe7sDavWlbNy8Vk5W4zFID9DkYCQmIBABCqChqRPal2AM9M
nr0/3cfbBEqYuzUINonVDf61/fy3kGioDL12bch5ckx7Gmd06k2lbAOlStvDiaF0ftfvM/vMrwUa
DIAQlDqHzsuxMtwdXIqSM+dQTsdvoKB3XSrOrF+vBUB6nGlmcYHiAi5ZqP6nX0BPTvIc7hhmXIKW
tx7kU9M3j7kZL851BwQ46MEiP81x52U/eqv0LtVJDOrsu11q2xSKJqsLq9FCsBXhCiu9GdLZokve
t7IJ8Lao1CAp7TiBXu6oX9bFW22/bbJS7OZSdUWgt10/42KGX3KgbGwrfCJKKNXq2nfJmZzV+cFS
sFYLnMrmhUSFOQKOcVNb307TNOww1BiXa9whKFzguJx6Z+bkZcZtp6PU7dNfLdA4IShtD5T0smTf
UA+xz8DlLEkE2SV3P78/A8cXHxPAPYBxEwcV4PjjmBRJlVJhH8hD5rYugg+qTFFZjWV5MdJtH8+o
MuqPXpPOyXJiWb+6gxh6Q6Jv1HYiJMBhL+fejrmQFcUeDwZmJEXgpm22udY1yVe1KZwxSDN9Uc5t
oZnVQROKds/uxN+iKlfQ8X/7KxCosbVUelNAWbct+NuSR6cNFDzV9sMwYJuB+R3gFy23v3smCAa7
rbCSwzvixOH9/IJHi592Dsg4MHJgu4+Rs4jjUehrG3mYwMWNpOS2d6PhIdKFajnhX5CbM9XfFPVb
9aqaE4gTXdIJO1TydgCjoyX5KYTi8dZ30BPa7hP6WQRB/PPld0hrnEGmIl4OZt14N4lU8oOrTka4
dsMpxcHjq4uh+NrbAiAD0F/heUtYoyS700rLR+ZnpsDNoAVut39/Yt8aBUgysHb0uVSUUV++UFV4
a6zoo3rAxrsK07WAbdyXp/glbyxlg7oVtggmAF26GUfxt4XIE/a4HNGZ4WqUVaR6Do9tiJxOaqFe
VOmnGXpNk3UXmBba11pdTycO7df7mCegZka1EH0MOrwvX7SZBnA6OEkfsCOKz0DYZWcdBFz08WLn
UBj9EjQ23invf91XGe02idRZ2MG40JA+HkUGxjhgyjXZ62ETy0h9PXawdVHgNOMiVM/qYWyLzqRH
QXlX05ehRy9J7S7A16XCB56anadOojjgItFJOfFsr+j4z8+GsgKkBu6WV9dYmXhodaRiPZRaqV80
OXKQNI/c7puDdPQCiGWs5n3a0qgJh61JAQbIW+uDOvZmGgCxTlCENbBjxXZzqjMfLlOln/WC6CLA
pCnFKw2Rrz4wBHlJEKeT/WAYgz37fYv0TCj1bri1SarnQAW08SWDcNMGc9uNNEyo5D9N7P6buUrz
3o+38MXvRYfdp5qo068xzjJqn8LJM98StAf8Elz9rVkl1RdVijaP3p/H4wBv+1TwBFCMYZrA6x6d
xKbdxpknhvXQW1p8rVq1c1nlyZwD6Cu8HzUovF+djGW/c5re/vT+2G+cgpSdqcEgB0Dp9VWsDINM
H9g/6wGwbtZEzqJbv4oEbQrfLPDV3MBV8U2Xy7wMBg5H/FwJGh5KMVeQ+E1Bdfz9B9r26stT2dCf
ncyQ5ODcOM5yFYgEpieEemirpsl2HWoOI3JYdhlpxuIA9UkLekEaCK8qXEzMXXy0Buen9x/ijYPY
BLUAdAHw9GtSxWwqdRIv/XTAcygHwqAukaoU8UcCv/bEEfnGyWHyRtRqqfwwFUdnvjnEMcH9OmN5
vXg3nShoLVddG0xJq57XnPxhVeTlXx/5/3yf/2/ys7n963sO//ov/vy9aZc+Y6cd/fFfV9l3YDDN
L/Ff21/77//s5V/61834sxey//nH1VM7/MGx8eNJZE19/Hde/ApG+veThE/i6cUfolpkYvkgf/bL
3c9BluJ5OJ55+y//f3/4x8/n3/JpaX/+88/vjazF9ttwnar//PePDj/++ScAot8mffv9//7h9VPF
37t9qp8qlsVfv+u//8LPp0H880/Fcf6BvPbG9oUsBEPOZU9OP59/5Br/oHEAzx7UFrVW+IV//lE3
vUj/+af3D9AIqHqirQvRQAdh8OcfFLy3H/H7PAhVWClQ4tjkX8w///PqL6brf6bvj1pWtw3NnOGf
fx7Z/aFzSLQEy5x/UONH+IdX/T1iqmE3DaYHb6ITaboDHqN91J1lOltX8l3dJYBXqlEcxnXRgXTV
unfntbZ9ZallfmkoKrBnOZhBLtQx2ow69kIk3aYVLRSwfpm6B8fYhQk5UeDgv3wi7Ti6G56fHrtH
sPG6s+lzHIsVId1neV7sGRGcE/e2SuPswvMqPQ9oJmehqK0vTY7+CW4xSAQ6lGHO8Y3pfKNF8MBv
zMza525a70Y126GlZ0azSTjfiao4H+p28idbfuVmvOPq7B4dDhnkNWvvKxoMaqjlRj6F+px7QTcv
874z0vEi9VRwGrCZMEzD80tgeXatjhWc0EYZdrmjjLtCuvqum5v8oq+q+UT08PIC2L4Hd9KzP5dD
7IB91svZtGAZNhJYT+T21fypBO1MY1R2yUXspb2Ptl7xSINZn33Zj99+W/T/Xlm/r6Sj838b29Zo
+On8PxobsJZfjl2XdZW4ctAiOfGPNfe8z8ABl7Bxs3nXtvGudPCNdmTV49033itzUZwvWvv9/cd4
eQpuT7HB4Z4txPkCWE+8fIomBTI9zq6IptHQfAVOgq9O5S/Fce9NHbN0vsMpI5qXZ/zzkHhObZUV
rt2t/fhyyLFNUaQkSIvcSbUDoqxHbNPvBpdg4/13ez27zzZJW0fFIjZ1j6LTGpAtiGJbRCbOySX6
s2uzj9EP2gH4McPZwZBv6F39PB9z6wQr9ygy/uslceplfWGlC7bqaGwQA/DlWimiIhbNvmpBzLg2
xDx3SJyoVPtPbQ30aS6HcNDW+zr+z03z4qL5fX299fLIKllUrwhCX33lQUlsnN7x92ms+FGNm6e5
sx9zo1SpcaL1IbRdXZ+KaTiAfwshnl96E8UAB0o9k6zgaElnyjSpQChE1E60VLIsGQL8mk7pk71e
P2RoHOYashibS9rRxS1ncxggUyAxVWTUhTwTs/gFB/u6QAXi/RX0xjQyFur6hNJw6DkrXq5VxwYC
2A1WzzSaF7JzPnea9VNJayDh1P39NccHUoVDtmplqIvh4cTwr3cnWDhqUVyHtADcY8XGwVw3jiLD
C0P/0RfNpYoKN9iZr5TEzuBL7JoWQDWWs2GeOgRJYJZzBIatVW/5t9a+SwCESLfIAuRm3n+2N2bh
xaMdLXAxVOkYJzwa9RU85LxbD/dUpubs/WHeOCb5BA56EEgqkaUfu57ZSoWqu772EVWBj44Y9m5j
3JdG36NHi5yQku9SNb1y8bPy9YJizTS7f0+9eVvWPAIHNDkVYYl+XIjMciHyRs4sArcjUDdbL5xa
ozvxpi/Lnf8ZhbCCniyK9sc+LmqDWtJEFrYxMj8ni/NJlOK+5rbt5yF6/6O+tazYQC7lc+4fKgQv
V3Vulp6Ke1YfGWvbn62J85g1MJ6A85j70RKWn7n6qbLXW68HJpnDwcJaCnD7yzG9HgjsnA99ZLby
U+J5BUzl/pswnfMxNX68/35vbVvI5huECB1sDEaPtm0HkE4njaBdv+RlWCndHFhuUwXJ0sxB2ubT
vhUI40zCfdxk99Su1U/M5pvrFnMy3nbz0aJS8PJ95RQraie6Pupt8wrmnnaRdWO+AyoRzov8uTAt
l5qWZyHUlj1x6x0ejKfgNm8+BO1Rzn+IE1xCRxNdAKbs9LTuI2tuHikU3S2afrVo4lOrtfeEdrfc
XSsFgF+IW/vG3JzI5p5hJ/+TU/61pjf1dcqs0H5Z1S8/wljllQRj1kdwG5YoH5VLr1CbfRHnaSSs
ejeYQzQWoPRsWKD+DI5WwcDQ2sSjQWUKw0TKQkMswEE1pVOwByZ1DcEqnur0vF6cm2oALpUE9Kgh
GEeLU3VreHlQB7i4zM8ZTNxzVJf2yBPClBiVU7qMr49OrhLEPLf6L2vUPPoqw6TbAJdLLfKsYfxR
FNlHpMqMX2CRTyxC3eX7vvz+bHIGI5uHi0zd+eX3z/NYK+bCVOkq6gd6GY+rUZjBUg+3c0JcmcVT
6Sf9Uu8owZzPCfxG4DHTWVuVIeBOlLgd4Ih5OqMeWThfwZaOZ2Kid9TW1ISERTChpemHfmR+TDoa
vqXPfdiKBWKuNANHnb8noj7BpTieK8AatOR4F7Y2q+r4NJ4kPg5t2q2RJIGKLKsCuJY0lu+uJnLf
wLBPfMTjoOav8TD9IPMkkVS3n/9WI08rkY9q26+4e64L9TTV+oD8vB2+f2QdH8nbKAgdYO2BDRhA
lG0mfxulNLEjztRqjfQYefS1Tb+tc/ZVmO3lUKmRJ9bqxIDHS4MBQRbQhiCooQDibA/024BzO9HZ
04olAtSZPLZYeEWp7J70XvuulUUP0BceUt6YJ6nxb8zfFhNTeWN8pAKP3pS2Hi0HDO6jsgNu2XIL
6Y2B5zTt+GJCUEYf8a2x8s/u+iu13Y+1mt3Ybn0ZEwEB6H5E2C5H3TD9ey0AC8EoTJyoHbBo6Cvb
NnWHF9+jTsRQsxcir0MsNZ4T84D1pwehfDnV/TtSB3geCyXa5wQIpx48XV6OVSyKFKWSzZyBCZyH
tU5AybchUIHVT8gSohU4Y4iN6pM1xbtlWIaAzE8JzMbcsTwgMU7Zt/fX3xvLgX4E4olcF8RZxwBC
2ZkpYxVzlA82ZuzEIoHRDW1kOeuTbiyPuUwySK9lunt/3FdXNYweLkkyQdpwSFNYR4chNRvO8zmf
InSffpX2Chjdc6oC6iOcxAh+2gr7RjYXdmlQeMiL3vE7ICo/3n8Me9vFv5+U22PowHwoPFIMfzUl
YPiNkb7PGJnlZPxAsusL7tY3k6pLKAXiJzgm+9NIbJPg2eAld33eLmclgtSV7qUfFLc/gN9zL+VY
NGdzj6KG6SQJKo5K01905txDHlmbD47SpzctCO5DYa6Qwep1ihq1rL9YVWedNcaqfhXtqu9jZMr2
MpXwbNF73nVONQR0fv1qaauwHMbqupnqfdfVRqAvNMzA1+lI5OXfaupr57DQDIpt2nwnqoaHlGbo
Ieqxq3X9vpuM+W4p8e9yp2I80+3BuoYUk8M0LpubahDrPvUqJ0oRPwoJRkso1NM0X5X0M66Fm1MV
sdXevZgnrfhcOE1u7VtHGKd0cl+fEf+PufNYkt3Ysuyv9A/4M2gxbIiIyFApbso7geUVCQ2HhgNf
XytYNSiSZXxdszbjhEZmZgSE+/Fz9l6bjRGujocwBtGK9ZfiaesKzyqrfo6XerJ/eVWXvBg6rqh6
017t3lf/ph7+Hx5CbjzVGkcsOox/W5PE2oGAmvwlThvz2U6tF+7hD+m236eB6Mt8gV25gSB3zThd
xc9/fvSMv5YDNMIYBjP00xkMMov4y2pQ39gRmVPNceumRMTrrUH6EQbM2tWSnzli+Dwi1l3gPxPq
Cbfk8lYJs3jOqt49pa50vuZi5kEslDiN9dA2gajgAeAJkMyVk9tqVmqreqLLbYR+00FKdPlFmj1o
+9aU+tUapnz/z9/p76sJUBsa+MiAaAiAfPnzAodAY/X7ZeFt6hknuW2fP/R+7t17reLZwQ5z582K
QAvDrYzgn/80hcDt6fjzu8y+4rF78Qn8W5Lun/96pidjij0LH0hWIBYuCyxZELBqGNvemAVt67Qf
Mi8HJ5hT5d71+GfqwKlFfZ/YdfMLhkb+lsIp4SyZ55gbbfWwoWSig1ROAFtx8L4T9oeIvZ2/KjTz
1yLzhpNR4sPyFuZ9QZc0thXMOGMP41RD2xH5Kh/wDn80un7V3Eo/gPeyTq0nsYkt9cvm159m06S8
d3jbMNobb71bu99XOJeYwWR1aZSp7qqkd0l/MboHFOUugmTNf5pXq70uljF4YdJNdR23tWUiYq76
Q+YVxrPUSO7D72XGAOj6A0Lc9iMbNX1fJE4TVgpJIcLbbg5ytpn3rJbLC30bPy6t0ujjZJV52HZF
ilFf0l+IW1PjQtR1L8/5UA33Sqz8eyJneUrISQbNOczbpygn8UmdrT8Pi2l/2tiAu1D4DAQDHUt+
XIx6+6Eqv2DCvqjHspiqHal/2502ivy+Srz1EZsJGRhgKAKBR4E+eQFLNwNO9ZkZk74EZMlofops
drPjthmlGcFc7K5AFiC/lsS4hNlaqIvdChmROpl2O6JhqjxMhDCc/ZqMXAvI8M/1OPYYQFKt/dhm
YoSHDl9yoJvCv+q53l6GSaE/7vPmO1Se7GRn+OMqmbqRnzpk4jCyvOn5wUD0EuF/0NLW/aCWsQ0c
7vkSZK59s1Flbtx46RSvpuyOGI6Lg4G96JcGbOMBb40TInCvA1hf2bWqVXFcLSPfMwZdmCEgAPdA
KIWDVvOorWYR4yy8ZAmhX4GQZRbdTPgyMAdPHPUqs38rYC0DhYSWkmHDiTeNvZE21z7HQ2WFjtF3
e5IScGGABpf0kByIjDiwLBIkWwDxSHs8rztovvLjAv9LmBZzvi+dxLzz6i7fW14+XbXVYYpdpB6A
52F70tD+9GE++3NOJEG1Hjd3TR9dh6Jlw3t2Ls0hocedf9NhjJw7GG37se211xsF85Q7rR3LZU12
Q6/hAdTA0RxVX3YR40f/tSx8ZHe9537PJ6c7bI2lutuENkMKt9Zv+QT6nbnheknErEJii0cPx6Zv
HBc76cJ8c2N99Sbke47gJdPzp8JQ7dGSrv+6zrMf94mtnnpBfRFs0usuJNkkOzlXYTuvLldk1K9j
k3bhRj/skqBkVt2wHGWpu1cpey9UqadHkIPy/ZDX08ggnCzQgOGmOI7r0l1tB2IFr8nHBA8icry2
igRniv3YG+4d1kf/iPJeHDZ7zKPNFu5zXo5urNLEf1d6oZ5UZmw/W8D9LFeLt2tZNJ9K+suXSWvH
CN6tdwVY6FxcN5kv/bS5Pwx2gZ/4C7l1SV28t3Zp7P+4p8tQOnEFixMZqJKc48ZVnvTWz9TBJT4s
Guqeo99KQuslsRamVTlxFM86E4KntfHGg07aY5jnaBkI/VnvBTNT3xzUw1Qb6knCVDklCDJ3M439
nUFARUxsuYirBe2AQg1/6jgNH3E7fS6OwtE0wm4INTGaCL3sR6ce2Iza3o+N3Ckeco6oD6RHJTgK
60yD47SJ7X6Um3lZUAikgJAlxWJR2iASHb1EOWBP5sXJ7Rm7abW8NKKLHblt3/Kl0K8uUTB3/Ime
vilkIlg3mhn1PZL/8I9dEA0p4655mhMOJLkhlzhhr/2oXH62Gbz2w5j6AkJA5vxaFFT7ERDKyYSv
vK+9xY/rptbzIO9LuLYLF+JdahafUVdzc7XlhIAimY9dNdy1mZfez77X75rW7o4W7cQrUA7vURTN
FEHu7J4mz9u+b0C03pzVWh8bP/vWLFL8djbXYu3J7ZAemn41VwQYVTE3YbFu04ObDBnulVSfoNEg
aGI8PxR6oJqide/bouj1wzY33hPNlPa41aWxc1ZQN5zSLfdldmeVx0rzFyNCZTqrQ9P06WNeWcrf
uaM/RVzhBX7MpDd6RJe2UJFnYgleOpSfe/BP7i4rFdCejvGugg4yb3ftpre7pG2ax7Z0ZgxDnSPD
vuhfIE0sMLp6514uifxd6Liwq8wX/GkAXbsZa8SbKayswwops90yzCgd6Y67uEph98dIF9fd4PdQ
n5YMDs/oar82gFTxNI87EEAbxI2uI1UksS9DoYo3X2uqfZ64BXgdRBAhu8zyQHN8/u6WovwstTp/
lq1Kd3VDmFzoq8UYd4YyhpxVXGwfwpoJprRKWFEhv74+2OnGeqNVd8hZqkfmo/Jra8wSg6Xb6AHX
a3kBA7Y+tGKmK0J2W9hY6KADfNXmUc+KDoJhM51mh5lM2e632l1iMJkW8hhjvM62qV6SxG+3ndIF
yRfSMn9rWv6jdWf3Ph3t/pdoK+rEqZrtF7WwpjCdXdVDqyuqmrL13JdtM5geSlu7tm1RQsEEHaXW
UT1zDnKDoS2rE1tq9TER9RLOM27zsRlqFjOUpDL9ppXzifPOEJrqlqM0pKeqLx4de24Cf+78s1C8
rHOqmXd0HT0zBuXEdA25ImNudEOw2lTzBPXC2Gv6AlSNCeR3VWx1/uoO28eaW5m2Y5PG+D/1t+LC
mrlBg+TtzDL/uCrjmFKHH2rVdxw5OPPs+81+IFeKfHjXvgUQZ0bHLmcOJkuwZYJNCd2GOQLXxFNo
TpOMSL1bFeRPabafs9a+kzNO5gBKVXfQyY7z+IwXypXhgYW0CrAWv9b2rY7pK/+EYaIKtGJ+XHRy
jtm6ixM8l5M2EUI2Op0Hq9iASqsNe3eipBbVrO/mrDpMy4g8Jhc4egXCxclw35qkjhfASySyk0WA
MOAr4Zk62HazBa1W27HXunEtJmfXZnUeECPg4cxZ3p1iEodqUHzkpeUP2mX2yhWC7NVlOGsazd2V
npteO7+juvb8u9KeFRxjY7gf0Z0CR6Bp1HeZenMcEnKHKmUFAkPwqmnVeJIurwrAn3iBFoMRS5PR
NOCUTxVpg67yyjs8FPtuQghqDouMW3kg9XCNrLR45mWuwLlsV+BqXuhrbRkPq/kwOovGm69bj16i
A121iVe9U2s+7cY8a+7LpV0fjK0d6l3ft9l11VlBbQaGj32Ryf2GDfC6rcU9exvMHK4MFexKvYGC
zI8XIrXjnIi20Gehe7TVxCy1qu1zMeTdE9EF/tnT65/J3KynqqKBFTmT453V7T9o/ViAWtPwcOsy
1eNMWFaQ4fyNB1X2B85AU+DOnTpmi7Lph6UTkV7NaebtOt4AXLeuvT5+pvDm3NzeaViEI8lTe5wA
+10LM8n2nYW4su2S4mxMgBWWoeUeQu+L86S+YlnUr0TCGgEet0BMRnNISBraZYN/IxP4Fj++/DQd
0cRostdrlphbhDtkudOW0nwRiezOVZOuT/ATgGeNJdHsU9LtcTxwyJFTKZxI1xZVRwxMFcunvp7d
zaj3XW+tL84Cnw8UUPFkFQ6yjg6+YejOhiwCTTb2xUyb0gyy2rWqQAqe+o2DWwD0pTsxI8mB9ayr
6cImtHh5pk0Hm0mMUrnzszkDFzYgYV6w+0ZkSW6/ncKBOlM7NyTQliYzdTrK3Yc1yUweHa+X3wu3
Sr/NogQPVSgld2myoBSnZTE/Di3nXNhR23LtxmS5ztJQu84QEKDSNWGZkv1WP09VIc4VQn62+w0g
USF1Qc+IHib6mmiyNjKkoNWcgXaopwHk56ea6y9RdLa1o5NlctO1PjJysL0VXZB2QJUC3HC/QKI+
04oSx3Qzix0mpOIpr5wpAFDqf2S107zVM4lbzITzvbzt+XrWUL5UORd1A7FKmKwrvWg2qASRP3MI
G9r0XnOakRJ7yw+DNBo6uXYbq0p0V1X7YTPbfrCOyPRpxHh7rGwg6ZkFreO2xjWYjZ3uC9Csw1gm
8ZKb7gFKxhg7a9X+XHm8Ii11AVJ5wt3ZVI3M9se1mDh/ruLBrtNhzxmhPf8hphnJaYrLrV7nQEdY
/SmVdCKn9/RjUowtk7HMC1v63AEHHG83bDczZo5SqavcaFhsijpTZZFWJMunVqbQxQxujlwAhPjr
ldGe/rq14pfbFOkrUaP5j3nUtN02pfXPSdTIO7RSliHJJk8L7IzjQK7ieRWgoKDiaKBSVqBe1mJg
S2l8/ZtvpbnClWoHq7h9pMGh8zJXZ2/sdVwvZt+Ekz8nYS/m7jx7xn4xqenGsRWHDultjIlhOmp0
r/cQZ5OjvpnVPhVjG+lNokUp3s6QOpOojLRZThOLVaDanvOLGPwLDfrNCLOtRydC0xV4la9mAqag
O5JMmozsr106PhvrRmSxI/VlCRA6dzHhcvuelsjFh6sY9KZ91OGD3Mi2lLepOXEVTWmRJTv1QWqu
DrJoc36zjBKxYys6A+d9xfPb9HZMh605idpnv+uNaM6eN9vKjkLTJdlUGQVjUoGrD1r202D2eqo7
0u+aqnhOlxxAGLlSUUNLgg7E+i0lEvi4zmkf5Z6fgryV1nR3Awju0LfmYS0aNFYaS5Jf3SgqmrYh
16Wk3tMZkKDEeM4LEtoSLfBc0EQ07NmjCkxe574cr5PiuMi2Q5CCOf9EOmuEVNAfcCfUdQWS0QQI
9h5SK2lCOiOA5hD7h7Bzzr6L4MwZB7CUJJzEppB320b+qrDEOz6ruwHyZ4MpIFys2yFukUY0FpsT
q82BSGnN/r4f2ztrmrJwSbrteW74YTMrNijmunZHWCGxYwyvOKuEA5rnSJJGQBtk3Xhj/SJuM1fs
pLbt6O/jNWBUEWRF3u47VS5nr6DjBxfVDhMvKaIqWZ/X3mwizS1L9KiOewHsY4d23p7NpszjMudR
sDN9jQF9MTrJ1aUpgHluafWUlN4Y2LC7ecRG6l21NxzthZvwOabFKxfqdbXLw2L1+1U5p2Wqu0vH
jmzF8CLbLsoTD9Vtp0yfEgVbjh1M7nrL1BLqwayK4agbFEHbVgQuKyUGRssWXkAo7Prgbb16tHKY
5EE7N+IJNi/gIjyzV48T/e+c5Djy1Zq3jRkl0cTlAOM2pXniD0LFUIvTEIbktAefbv3kffKD4rbs
rzwsJ5A0xhggFF7ClLNl0/gjuj3nAWJ/F/T6bL7NuvnsbUDll7purzaiPjAw/Rsu+zxy/bVE76Vv
p6bvqrjlbh5yaehhDoo4cPx5oBIywckQVRUaOSQ+Y9heqiHlKMmpnV20oNGyFr9oTpQhhqcXAnwn
xJhw8Nxq/DUlwJqgv/LscLimvWk82MZsxHnha5fMtbxH05u8a57pkGyAFB3Iz6ivqdDvcLt511vX
OwsanMvsD1X+mqyrZPsu7euYjcalatPqqnU9eskOOvhivnspyCazoXZIcB1dHNXXvFyLc3Dswnp3
daUOWHjCmUH5daY0QN03qh9ATNsnWSimBg5Hl2TTtyM9buYHjkm3zFZuuwOmOByIl6ivoiuSy5hV
/g+06DrkQPjCEHMzQTetQlAACKprBDtFpjn5y0iTx6GNoxLjp725bFCV7kAV5YBsXiH8UxBD34la
XE+fLj2RE4Se4tHlHpzShZyKRjNXUpA3d/jtO2vGn8sKxhIYLQ/EP6T3rtsuV5s9+ZcqCvGt7c3y
KyGV8nzjKX3gpCufUJLDKHU1Olpux8B+XWx9PybuxMB/MKKSZk1sphkPj0ztyOw7j1fR6N9TY1if
AaT2e+WX88uwWfKRuzsS5DTl2SFJKHzSQivObp9WMaP69tTIAnIp5x0VUPo4pwRoPOdzQmBvPGms
CpncIjwa02VsVM4ErSeGrVMVfccC6dZgebu1dwpkgfN49UvHhIG7ZuQQivpb3c/9oc9tqho4SYxL
u8JImQlwPlJPgJVVsut8nUZ7qff2Z7rlNCpQVPoxLgtuE8G+ojgZI8uL4bnVD79nn9rcpQV5iLf1
uXMyOyTFvAXxUluvzWqmb4LSxpVEqHtlJ42A5pyAktLJNlgV20S9EXvUjq75mg8mbTRXpd9Y45/o
6IWaxZGYkT+lybeS7iOFmr3rnG6vzL5AcExEFinAARFpgatnWqjrPCaTX30fgXJGg1QuQwjxZYJq
DDRcj0ZbmyCHJiumrX3IGDaEKm9IN/dSmr4e71xXjq+5193x6k4/e7CwcMwWMiAzZwo1pMCt7OgI
JoLGQJbbx5KvHrirbZ97Xch95voyhkQ0RtVcjvjrGVbYbLK/yVAjjwL4KjBy2/4NztkP7UmZ0USh
58wZhcniz6e8ke2ZYbpzR79eYJWESNxvsxwCa4bGmYHRCjN+7mh2SCy4dHT6aMEO3yZYPAHtq/nS
piwUhpboz+U0+fHN/xqvM3kxVLkpB6PBqxKqM00EiFZvvhflPXa0tc5/HLjXrFle0qzRz6aZzpE1
FGOgrTI7eEVFjPu8wAAbnCMmoioLTGO3eiM9qw5t+96QxvRNt/R6P1srQP6CqjBAAF3szbm62SMn
FUPZbD9uAKdPmKble6+Pwyt9NcjAy43zHRVGJk/1rIZfCVOCEyg4806BqbuClKjO3ea0D34Ki7NZ
04cVUGhkNmv2+s8DF+M2zPnzuOUmIeMrgK1BVPBXkRGp7nSJNaKAdauwQjF07He6/9KU9KSr9r5J
9Pabzad6Yebym+2JosWoNRepnlnZn86tnF5Sz9m7HUf9SqtedNIKj4Pc0qDMm4z+mu3/m8/8P0zg
bdZ5hCQmubAMfv8ijLLoMCWLWaLelIX1subKD0koyDgEtGBVLYRaw23FMSb5KzN5kQaGBqeiHqxL
6wFq3wxEnxRH/d0/X8u/z81sbKHcJaIS+FR/5VmYWtOlGwS72KDlPaA0YR71mHDADJousyILFHvQ
DeDZ//nP/uFa+MstROCCR+I2hbwlNfx5YubaG080sZXxJvXq6MukC1YQ9UWUZO5zW5ifyNNfVvTE
oYcHniMChTruzjIYO695AGJboVq0P2k9lBcGkd51yS1553YrFkrBtK3eDIl8VrsNqXqdYYLSVcSw
46tHfBvQ0Xap1FqWAS01fiZ9d03waAR6q8dkQfj7ekO2ZzOeP+NUq3+KFdeAC7b56PhQcAlYlBy7
HeeZdkyGkW2bP/oSFl6P23gvisGM0BNVVDP1h4f1AEBtoTs/N94dfHk0wK0tXX//8xX9m/IOXMDN
XQD8GXn/35W7/ipRjC7IRVthr9HSr3tsV/6VTny5r6RDNwgARfY8eSJnuSl/5bqjhWZBOte/mYf+
TdiAsMIwfCLlHEY4ADf+fGtn/ksLaUPG42o6jzi8PWYV5vLwx/f9X/manmXNP381KP3J4vT/Zn3a
/5Y3q9Dw11/1/6HXiVCe//Zg/M3r9O3mQfo///erz3/+yfH0x4/9p+PJ9P7FogmOxCMpE/GRwbT6
Pw1PuvMvC4sIyWEIU25kov8yO8F++xcmHsNAN4NmgdWPe/5fbidhOf+CqorzQEPPxKLMr/tf2J3w
jN6G5f9tabjJ3j2PeDGgX5gZcFj9+fmxchoT9mwYhFvotRGl2tIh86sGIkAsd5w+YCA6uErJ/3DP
maltZYdwCIpogDh8aK+AGB0LBObU0YtsSQMJOWqtMJ7MKtuullVM3uPSmX7qB/bG2P6ptKx+PjeF
VnWxqbU++uTaKfY3XlV6NJYW7gVlzZT5Ue5Yy/zN2TQjqYO1aUzaWsLYpigdu3X4rEChLEZQ1Uaq
e+QUiPSR8cKmkDj2q/Ndg17RIu/iW6f7kjULh9NG40TBvTBVS/+2sRIEKH1dji+L20KjxDXiq1B5
61bdgxyt+n3ZdF7xTTOEXT4Z+dbWPwYxuI821Yj2CPLK8o6O7EA8oa11m8jQVT3v6rmFtFrN/ew9
Tyst+iGCxC7LyJ+XpvpRpxhdD6PnL5uFpyCR9V3hMFm9zJKJYWTOm+uuFzw9MDiisXZN0N6q2pb0
qnvdRAOJrwc0nraF2I6L6sb2t+llflcFI4VR/lllksmqv9WsTgEyJJ+4WhtJqHEoUf2Uj3CGi/57
Zrv5cM0d4YnApKcn7urWLLwv5o4j1oOJkO/fa8nBMQ2UWeaWFjC5MYURQYvQK6C1ztiYHUMelWeK
jvkmt0ORcku+lMawL8qbTRe7ROqS20ZLksyQYGQSmd43CxI1BuJm4Th8wTmB00CfDjULFyKvEk5S
Xd0jPaimWXKa8Rt/excT81czVIpwKBKQK0cfvltKH5J3lnnVvXbjIuUDBxHa3X6334b8GfSSdSop
Al7TltozXXxYpqX7bq1O+4vRYqJCMc/vmpe2xIfhjb49uI9ZWcrQchRwC7ksG4faVHDiT1O2FUgo
1UORStd8M2l5TB9whavlZBs9FZFGGaFFQ64RBuJNrTV5eLvmxlbhUPn1c6Uk0ZCFxfQUNc/2mNCt
2nFTxRyITEP75Qo8xGxkGSBSu+TjKFj+xDrkhfMBHlkv7nw7733wv/6Sa1dkv732sAg/SZOQ6kr0
TO3ynMpRbwG8nvOVMe4+B2G6/UCun4xJbCtUC1em7XK7r4y2NN5cSvyPslqNuLNEPoVyXIkbkX41
73jDkg/+V2NftBOn9tEyGLjBaUi7i19lvXPUdI6oAIj7eXwSAOZokWSEvZC4AeaCF3csJb2efF6H
+ccKIHX55VkDWbcaShz7wHxryS/d2krjqydqRe5ukQrJ0Vm6AgGEtiKO25SJ0fW+H1o5HjYx1E+W
aRHUN65dovPodfC6t3XAzg1AQ4u12bUUQIuZmmFahfwQc9ZlUVGanMayiaXj2jLFOkIaIBJh87mo
weIJT0V+WXoHt9lsd+dbrogtWUPn9d1R+nHq0SYyiHTpwh5uxLlc6TtyBhtK84Szsb4xpCQc3jSR
TQbrOvWM2CCB532uMf4Fa++XJ2H284Nca1FFtDZoOdutRVg1PMDmfcKF95sBoHPSnXwL5ylffknD
m+OU5utTnXnvaJPWp2Swkf3kfGmdrkAidgu12J5odSeG2D8boepYP/kgdIc2l7mM2+X6nlybJc4d
quygFsPwoXzl4P6oRf6Tvrx4a6w5vR/5nVHpkOlEZMj6ZDdetW8hme67ZFrPjVHVz2lRL48QkEzj
SLbmF7bHEXt/3pBmRkjeR7v58qVwF28NtVE3vmZDB14EF9AMxAoIFDg388/aG4kloZfFxLSZ0y9t
NN13BGJOFaqJEK2cBlncj3VRHSend6nnPPvVcha17bdEZ1ZcV+RicKwqz+Ncuxmd+KS7Z6zsxkzy
PVDuJPJUAbB69Rs/58vYc5AM3GVu3q1G62ie+kYf6JZAAVDXAro4dnnEh7N/BdGeMlxpUg5QxnpB
8pJ8J2Bv088VtN2YSVE/B56xFPduV7iPXGaF1sAvvw/tBB9ClxyVAR7CQGhSzeqjtEnnHEmEaYRN
p+vtoTWc/m1hs6cpowwO7O5sWU+VQEgy6m72zrBvvqSzJ/acVK1nJxv6jx7K+U73HMZNys2fWssc
YuJqtMPsCuJkM2bXZvsMAqpDH+YvCUBbLBR9gaPCbOtlDmGdrSdE/Q7/Ph5yY4TvrFF9H0hX0Y7m
otkvFOs/oIY1R12l5zLzbR3tsT2+6i3nczxT1sW1pvty9arndtu2aNXnPpz6LYuUlGM45wnJHwb5
ndPYP04VOl4ff20dma1Rf+TJ4B4RRIqnZVhL7MdS3msJgiajFOmHjyFm39XujMPOFl8VZy4V+gAR
qgBNl/XIcBEmXou+KVg5mzooZOd0J7QiP1fb9JXmxb3vIt/ruuSDvtyDu5TDN6vrRFzkvfXWibwh
bai90jG89HpHSwgQD7EgJPF9EdxUB32fnax+oEuCOPpVCOZ3gJEj1RAg4acz5cIwMP0Q6HI1OuCs
PZqkU9sDF/c3gjmUL+0dO98vw0xycDr0dGiZTnu/LOSJGTkGTALEonmo7PaO1hcjs66lfYSB8r4Z
LNjOme8dWFD9c70VYl/Xqf1KGSQIk4Wjmf5SoMFARFdN91RWGga4trplseaiYaxYJONbkUvTPPaj
VM/Yn4iTmUUytW3kpr0/3qRzZXeoU4qSJ3JnFvej8vX5R+bVThsNK2F1eTE1ERGPWiRa/atNp3zd
scjVv0u2/Ks3OW+VFMVH3Wcsz7LbwtxFkkITKO1OZjvnh2T0dQiJOek7TDZZX6aCyBVX6y6VonVr
O3m7c4FOkP+hynPdrt47bwY5ZgwT7T0ffjICmVXpjmn19KqqORd3FeaPLJoID3XCSc+ncef26/pT
ZYIjI/ozOd5bzAz2ad92P1EhGLHMwcAwTq2+g65mpDBqzhxBHkJx1wvD3xUwTuICHSXZC+29URRe
GkN9SULSrtJIdBXBQD00pnMy5nyelFhYuWxnO1loANfoW84rErLAb9ZmL6HIAj9n0r8TOgLYpERv
GFA5V+SUDayngbOky05tBubF2VzOZuL1IazB1gqgQS2//KJsvjFUaD680i7fmZFZ7yrJxifl21In
xGjrdrO2em9eP4wHOLHNTtGlQEGiHboCxzjNUe/S6k19kegbd663Vb/gy5v7CSPQISsXJ+h8ZlC4
Lur7ntS0CIEazT8GRU/zYpGZBPJ6B2u/foHSvB1vxqK3zG1fqpwMpK3ztL0stvm3YQPLUJX7mzi4
ck+Q9hACVRMBkxVO2OX8RJnAeMLNrTqEJGkT4td5D0aTZHcFPY5LjxCbwg6jRbBpyaWUw++8guYZ
8vyjHbCs7qnnbprHYXDqaJim+s0iJCbC/VXtZ1llPxYqSSQCHi/cYKBHH2xUPtZQN8jjJ+v7Ipvq
eSgYAwecRFQVCCUQkiqkdJFLH+zeWvqJxnhBowqNP7qfBu0QifKa31CbEc4R2oXx1eT2dEccnkCH
pjQ3XlwiocIyd3V6IOXI5s/kb4qNdnHu2nKjaGj6hppBGBZRlzV914YIqBvDCgTfEWlX0YaJ8qb9
MCbGS11kpc/DiZJPojLBEp4Y1rswevvLZsz7w+im5QKkhmpxs/rvq9EY0Ube801IpUFhw7TSfuK6
rI96g1rJ2RLIO+uG5YvEsjbqRN/Nj3XlZuQ4OVtKSTc8VMZiXelPw4TSSqRrVT0+uUwursiCebYH
MttJPZBIfayE3tdkTN0WVFOTHx1jY76FfZ0n0ezR20RqLKbyQlN8CqcWm4KuFre8zWVJi8igDEeW
UVVRgr3uTFS2q11Ip80rdG5Gz1fCjmgGWmdyEuSJXa4ATstntS1aEgmC9NqTsgv3kHWe+dQJbT10
srSK49xDd4pG2xpelvZGmVgKwOXrYK12SHgP44qBpB/1Ng3rpTdoJwe6IHibQlvLDnRszZgSxn4w
k1ngkLacn7axaGZQlXJ68FiG7ywUumdVb+kP4EfecJfSlnLjErVnjEpgzYJydVi0SoZWzKwKRbZT
UfXbyZZ2Di1jyOed707lhyg8isDK6Z9TNfAqSurGmyJY+7K8sUYzlRR3glXuLZ1sJuYFQ0uJMvQd
fExzPzGUCnSn7wLDdP6DvTNbkhPZ1vSr9AM01TgztwQxR86ZypRusEwNgDOPDjx9f6hq91Gq9pFO
2bk6Zn2za5vJJCIIcPe11v9/f8FS1SfazcBE/Ub1ow4Z2qjyD5EJR4kJQTSj95+TawZewzaRro2F
KiFsvcdSfQ3Gwr0mQ1i9Co6U27lxrM8jjJ9qU0obwmsuo/YmZ1E8thHYKs9yysfS88uPLoPCNRkF
H8k6vazv69pfZVt5fp71Xv/kZHG3LRGSo9tutTpg+4m+WHVP0l8RqQfPbNXdUg5+ikG/U82+SqQX
6nYvUBOnn0nMiz9kYyU3s2YmVz2dCBjPBQPXuTG7e2GVC4khLXh+wt7kpUk97wRfFO+uNlsBpAH7
1DgexAzwZM+JENGx7cf5gWAP+dXBX7mZmUmcm4pHcSAG5bMdMzru7S65doopuxcsimw86aCIo5qy
u8Twcx6wqXtFdO/fpZEeIQFEdURe8BGQxXDJnSI+lb6dicDj629KQjoePKuIPvUwrK4MTIInpYb0
goyLfVxLsvkajC/ZlvYhj8pVyJqactqkhW1+sqOoOAPUrC/SRJPUmNVDt3BoCSZB7JxvytTZsX6v
fC450yHPo/Qk4iHfiCHFde+oNv9gLWgKNvHCBu2WeRW6aFAz1u9C3PnM0Z7Lxu2cjVPNigP8EGP9
FBHilk2Mmuoujp0Kpx2l2eoASCiu6Z5wqAb3E0zYVYggEkYZ9HAU/dBtp/G1aSvrZZg69VSLpUCF
ygjL2MaN8D6IcrEIE2VWfOzXsJHzvDSpfFsY1/oH2XDGV7RqzaNlZc20w/xeIJxr5BeEfW4Y6Z26
HRFIEqbReN90T44fuzTXuzPh5IO8qYRNP8njoA9QZiV5SERwQBmm6ZGoTl7cyUgRxDUqfvaj2TmQ
bNo90PiI9k06MRZCVqLbcJQbGJN6Szqlmlr8GUjvUm1TMNEoQoNQyq0n57Y8abZVlehafXUph1KX
24UOXIb80DR3ZDN4YVo19hfyTpt9lIFX2+YJp/ENPXSEUG6khZmW62h1Z5ogFemtE3Y2JuuCwOwd
5emitjzjEIhrR419OHnGfKGx0yN9iBsarGyXJMvbBPQEsy5wkeh18zS1VuoFxHrS9cLTHbhFiq6m
F/apS0bSV13ngVH9GLaD0j7ryKWpe01aAYs5PSBrsC4cUGnFk3+5mQpDv9ZkKu8ENrC9oUwz8NrS
JbXuO2ChzK75phRiWpF9dFjquxCpd7tpiT/JAkYX2fXsacm2aBfcgeir8GAgLNkueH6uMLxXLlmn
rCqbSqbpzgbjde9UUbJJuzL3twnGBn1DyZXfokXLus0EkEW/Em5EZzATBTKgRZ9M9zQsyaLfo8Qc
6buhasrPdDvoXWfk5QLfmMiywydIXvFDW3dVfEtc6UDdxpOl0KcYWWI5X61iGco3JEjS3mV22/R5
2Hu4fYLWaZZqHVs63mHIyK4hXAPvY/TS24NHJNzYIGfdG8WYDH5IWmYS73OJp+MW78pCspors34j
R0Uh0/vKj86JMc7L1tNTrpr0tnuxp9r7pmQv/U8TAg4bLWnP4rStOtNpL2NUuLdUDpZ8ynzl9IE1
y7Q7WpUnvV0yVJGHz0BN0Z3N7Kfa5VQN6rgolsrd0mdcNY0L+0tJrdyECwEFQYUwn8AjsyyQawqX
yhYBJRhA8moJHBLbyF2tpSOjMPMuKWSdH6QYtQFVJXoPBzCg2MZop8+kxsNOxHS3DPeNcsdll2ZG
Ee113ib7auw8JLDkW8zWwc4ik2k8+cjuOa8sMezNaaEjGSxIBKN7zYNBHHaariEj4IvGezqF83iM
/a7ob2etL+bA9LJkBijl6tqOAWJZHPrO0LRbZDh+sV84v5gBuRZGdfAtgsIuuT6VHJIpo/QneukO
y24pB5PjliSGh4gAW7v1l4nrLv1Co/Z/d+7sNfoEuw402nzR1FJyOrZe/UTUJ6IU/WUDiBY6pBd1
1cUlTodokGScvZ1jUFttNCV0J4hJzrntpkJdosGhxRwZ9P4aXk+qE9QDFqFcSms5IPVoJ7NuKfbI
SYwNvg7OHUXhvKVdH6Pm0aMn2hjMPvWWqEm6h0c0+OLszEt7jEjRCgmzSu+z0da2idF+dnojJWJj
eInBvqO+NJor+q/uI3739mbMOV4EY+QisMwp3W6mvvzSRNPT5BU91/Je2rmYArn4p7TuTkbfR7iU
kP/Y/lhtOXURZpqUPoPozMDVBgAsYbi9SfLkuQXoy4CsdgPZgHtW/Rr9ZC3FtknQUSdTpx3csaUU
xm3fl70fZJnad8A4tr2HFbW2F7WLCn0OhN8PWxrj4tbummhD9KdZbNMR+tPR7sYmDlIDg4lns4DP
GMW3HtacV/wV3s6eVs9i1gmiY91kNPWrpV3kIcndszZ28UGaVbG1tGRGHJojJLJfUyd3y6Bgib+L
0R7vRz3Ojo6yumMy18Zjnzn1N1xWyXVHUdYGLIQ5U0uPvavB0UsA9HAlhqH5aOmi3+idkR854wPD
rbncJwUd6JDYSOwK3qlzjKLqm1diOintjhfbSbNxH9XCeUvkeBlRM3zIxz5+xrvmhFQb7mczku4b
FgNaltzYF7fj3AFBNH2Y5xir2STGayHyedsyItrQLyu3BWZkOv2jv/E0tJZ65Vk7vU6eoVPPct+L
hjS8tlGcnAzMyEjH60PnpF+trHSOaTPfmDQUg2x0n0SZIHrMNJbqJtVphI5j4E/RN2tU8iiSwnur
bA/8G83xxii+zLXp0GO26nBZ7OfBIVFPEP6IR5HTOhFo0Xl02/rWLaZXjvQa+VwjLQ9evIAw7/g2
9VANOYJ2bOi6wx1nsLeClzYgyYrdZ5K3OeObgEOK2oklKV8WAuzKbW4JiFFp3TxkPfwGgmyn/H6p
sAAOC+6/adC3pIjVR1AiGmmy5RRUkS7COU/FBs/Fg0wKDZ+r35IOyytLZFNXv46Zfr/0JkramcF1
dnBwCwUEB75ohG0zyXcOKTLJQ5PxXElTYcyclqt0mE/RNC5b0AVRYCW1tY8IET+PU1tdFSS8n4RN
u0dxrj2itqPuqeGhihRlE4Pp+DpVZOc1nvjakGz00IF0WlvAiG2cxhmOrtl+TlvGVw1NrpPbuDhi
pupQ5cxJjN7Pd3rDeUtaSBvNwgo7aEbh6ICnMTrnhTV0/DjU6mTlY3RMsxZZ/iAd0p0bizRdV3aH
3q9Oc25o2B1r3BBTYcJXiISt0DGM5g05MJkVJiaqGiooqzxRuZVJKHhf1D6PnPQM/9q5RobuhPWS
TgffLOYQT+RzrUv2VFJvn/RcoDjV5iJkvFSe3KTglFKAIiUo/qmNnZe45cnM0n4KsdOxfLviuTAW
kCN5ulZscoL1neMv4zhAEiIV7LPIxWdiSJowIyZv01lOsecsUGzHtLQvVjloX/xo0gJhrEZUhSR1
SaqnOuMnnQbGXRtBH4+U7g4xwCg9eixN/LxkOWe/ibS2dAWYLJlEQpo4xceR+eGWSOopjMcCvbNk
2EbhKO07PLdq36frQm7G9boRzPEXClHOGkaOiypjbWQdrHmOq7g+KXq/CKDKy5BFzQfR1mLjxjSu
Jf63DbtOeXBFSsykidV6q8e2cxjiYU81g7+DVEcrZEA4q22p0stQOMOJ5iBreDJspjLv7ogYsM/8
huVX0n8iGgwlRYqeJk/oXbuLknn2mFQcNnB6TyVfTRbMF2gOf9N6jtNVN1RPxqyniOEzj6YJo6Ow
yBO1WXRz4PsKTVlXbb1Sf13L/oTvyMEwTObkhkZn128nF56Ln2BP8drBeHAYHoaFmN4SQ/OXcNDa
SG6R9qeosTINCppRWk61V5DKTpNs+2foPvW5mtksU+Dmd0y3yzVT0+WITitto6cK2FCS4hB2JIdo
LdtT8ogrw+zzJ9TA885cSh7aJv3izXYc0pS6E6V/12sEdq0nRWd1fy6hbJYYEq5OIzuz/MCSST8G
rcqwcQ6NEeq19xl0lxYApHeiLRK5Jua01GY1ItkcP62BDDNoZ1Sl0rET1LzS4VRL/PnI7JUGkNXt
xnSgKzTBsCa/Go7y3NZqNy8Ga5DMjXFXz/MMfyzXD6XlMclDZvJ1WMqTdKeczrs+o/4S2g3rNZbj
ma2Zw6oWtl6kP0Iaw0swq/EfRWbZjg3eE6oK+ARLtxB8/KRsaooYQVaJvDwzxgMV2i6bB8GAd/5d
OsV7YYknPFNHFbBCCywIDTCM3wsDIoVWxcVeukEZbTWnwkmN6TxjW/kdnOm9KAp4FioIE2OobQrd
dsnI+ulCUJhkXQADMZmmuttqxG2NXd+PPo4VZ8fQ56bCTbH95FFATh1/wzL4Cfb9/foExpkG5Dcb
XM53dMgPpBzVeH5UOX66TUsNj0xEG5aM8hThgpUgnt3hvvDrF/QTcrzSh1zcIqGn02A1JMkwUNeS
S+zXun8l+qGz/1Ru/X/dzeOvGcMoUX6lu3mssq/56/AjZPj73/gLMixc8QcwPw+ZHTFVtvsDZJhE
iD9ggGEQ8iyw3ODx/kN34/2BrB1uHo+jY7mWo6OF+Zfuxv/DxH/Ki4B8Tvd5Mf6J7AYm8TvRDdUY
WHJCyfjQvs3gdv3zHx65NUIce0mtPxjizmxumDtGO1nezfDcjbOKj6Z+TwbuzA6LSqFwruti21Eb
nlgG22c/Y4+85P5pYBxRn+h6baMpiL9VIf1Z+7HdqYrncjPKW3e6BtE5MDOwbugZTIJp4O04gKvb
x9jczUvjo1u2jpCIAk6J2RyAHJDRU9J+1LGO1BtaetOmR8eCyA85fLoR8mSXt2n6SRMfidCccMMs
h65BT3CzRsPqLL6eQ/bvh3h1m/lA5q3DHF9WS9gUIBAImpuuOUH2+I0KTvwkY/rzjrJa8ZMDOEJT
9f6OAvLpKxrSOlJp+8UeY7h7seWezcX95E5DkDFyqBqm5s/aRKXrmvMYSkXG7Q9P4e2fsqkfoaw/
6075GKzLNkFl4OZ1MF88XT/+sOXqJDfBej5kifFBDMK7t2M9PVfmme3nRXnVq1NbTxyawb147R7t
Hi5TzBwPldQ4i4mnX3+e90sr/fYVtI6cxgATx+exflrDq8qj8WV66qGl3NkNderj/LJeenPeFxLZ
sim0I8kOYvv9sv9o1fqvSQFv6q/lQ99+/dqDQf8foAf0uYP/51+Cu7/JAffD65eveTXUX39cmda/
89fC5AjEgGvSpQ/n3CX0iMf4L/o5f7Q+MfS0yCtY1x7WhL8EgQgFbd2zTLJsWS7Wv/b/1iVh/+Gx
byEnNtDwCX7rf7IurY/DD1pAaLsGFHXXMRGNMsv7jhf/YVni0XT82RzJTi3Ec9TSUqosoBVq6nh5
jd/RK/9GK18vR6oI1HYyI130xO9fFmoUxG+Z0SPktRwcqTaYaiR46lNczMNpUV2jIJVK3Ht27CZf
qmGuywNeFHHUs6XXA0ekehKk7mB8bJlCHdIy0u7HqsHwJcVs3RnlYOCbM+0822Dn1vf2bLZ7N7Z1
AmkbD8ljk57o45YnQsSNR+KyayaePQQMH5NnMBX6cZ6XCcixHfUDrTYXWz92GZIulrnG2BmN2R0y
ES8LTH+Udz88Ov9mLbF+1t2vt4fNhocENDA/yrrk/fBraFFEevuy3h4/bz6VJBY9OQpq4tbRdE63
KLMxU00j0uq51D7x/6x4Z1h51AcafZsuyGSik2cvuQXupJfw3h1ZhqTKx0+ct/B1Z2nabfqc6Tli
SLYAhw56Q3k+MmhHZC22onLEl24cpdzhnXBOaLPmY06SdwNMwDkQxQ1YyXWkd9bTrj6o2dQuFbqn
HUlG/EvIM3MO64WI73ACZS+yZL4cpbhzf32nvsvmf3puV8g57RODgSKHyfd3CmMhjQcM5KHOQCEY
Rwo624t7okZizxsD8tTri42ufi8YjvdiQNoxQKdiu8B+JowzzYHpoUcPs9do2dC7GVByZfoHDCTx
vuim/M/18T9ld/9NPc5PCxt0pVixVa3s8vcfOI+xyWQGevgSMnjAh44O4+S/pC0bOSVbh/ge0I45
Mbwv06XfFYtv7zG9/66YWN+wn24cDHHCAkCV8qT5Pz1ixMsvaWbHPR3V3tzaWmRuStG5v/t91n/m
75dB64xP3HMpKd5/XSmbxssz2Ye0+Fd5I0lj3tQKEuewqne9ufYibAfWp+/hdYyjU9ZhNLVJ9tkI
oqN/d/f/vsyZOjv0GgnjkNCi//Rx7CIqXaOqujC35ubCmLU+xmZlgCyxMfsSeVPc6WbE6Kss+voV
ODVcfts4DzSzblyjx7/jLeVO8q/DJxnL6EoNTOF/49lYn9n39wx1N4AzbAZEX3CueH/Ppr5xjZbJ
WbgoB9Wtn14tgp6Oo/TT4N30S/9XtuM/2rR/uR2/U/r/z40vQTP/w/Lytz38qUz7r1/+F9ay+EtV
/LiPf/+Lf27k4g9KAcaCPsnVa3jjmvL7rxQTokrW7dN3OQXiDFmzT//axx39D+Lg2K1t3jcCcCx+
07/qC8vnj+C5QfNl6zc5N/7rkPHXTvFnyMx/EmKy9gB+eHbYNQz4/FCZqWYoVX7GMi/kMAPxwiC3
kw/FVR1cbw7nu3P4zQ8PKvjh5vx17R9PvJgS/nYxCwExM3jqpu9f7v2DumQ9vTJUkBufoJRmtcy3
rrdTM6PfoKw1X9vPGcCVVou7KszaRHwgFhXkilZbx1zHy3mNDNpDkleJb1NXVictdeLjnM/ubirc
9NGLFUSFrsrbBxSI094tm/qWuZPDaMWwXkrVtEiWa8xKdl9HzCVJRv+UTn36yRHSTTeKPv0zracy
Cj2rNPSAoMlmDBuWU0h+qTea64DHelBQ6vybzMdtGvYLqXnoaKcJPqY51iOCwMIROxKDvBcDU08Z
VjRd2+2Qg2baOVHhf60rZnqHHqxNtY0izTK3PgPeaQ8ySro0IT3D2LSiU+W2HJuak0RTTPZRc63R
uwcyirgnStmHjmQoui6otY7UFR2GBbdvwNquCnPal4Xy/KfIstMudIgspifszFzCn4qPmGDzG5oZ
TL5nZM3jARFMB9TMm6Ow9jQjDdDfjVeFjeV9o7CuY4RDUevuC5rh28hok2RTqti9yKqhDcvy6SLM
jUbH2Nmj1UFNYrn80i+6jaKkdmbIoPRn2ttERaI/zlLvVWituQ1Bqs35QwUU7MYw6hU7VVbZFZmH
bG52kk9iZzAbRSiXWuVHZpZpfWr9WtnImhax6yDNvIm+cLy73Fczw6lE8oHtjsalhRfE2MlcZ4rQ
Z0l9g2aqHB5xj1UDuvi6bLYM4/3u2Ne9/qZDykJOS/gf7TEZs7W1aJTPrWy9j4kVI2OSUaz2+tLN
8WFN2XtaRJsCKCmq/o5OstmGQ+Wkj37vtiJwDa38rGpbfRmJ8HlBc6FfWeR7HZgwueeBowIylHh0
3RDjqlcEiU58nJ/X2mPGTPQexkQzhGpO3dCEJnEm+JXJepq7xkOdF+0uagBO4OFaWa2dirMPlWjB
/lRm7gQReHkMp6OHCSOWSgblMkavNhiCz9S0eO58r1v2Q1Wh9THdtqC0nYjn3Q7SbRLMFCJizDST
2rRIBiVILz80YoDoknvAuaDjEVhUS9fB91cBYN20yn2NE9tYNiYkkbu0tet9C1wYA2jiujeNj0R6
PR7BJBhTn7HLAKUkZrPMoSoMDMNePU3A1U2kRriBmtSVg9HpNnOGUu2UnSDiRnZcXnmdjSUjnzuY
eose1/bRqez8iiCcWd+VvLZv6F9x02bFKOrf7K7vDz4cvaikCMxlgV7Z6eAM3i9ahch63eod1M5t
WDH+c9r48OuF8d9ewSRCkGRx3C1rOffj6b3rsqYdMq6A6bVd3IMey//mFdiDfryCXw8KYzlXKBgR
8B3c/nfhHP/2O2BUBatFDcIp5P0VxBJ3PC5owgc3RDaz6k9/8x1+MhfTXybVC/2ITbMOMRGdufeX
iGs9aUygM4zXK2u6SgaaYguivOc0tjRx1lvE6XwzxjhG5pVXpZVGW6N28ytQzSTeemYnnR2joOJ5
auiWQ7jQ5wUj9agXh2YqW7GP7FSfLjrC8SKEfE7D5dc/9PvTJN+Ap4cIMpfqmSaL/zOvHsnihAMf
8pePXUDvv3h+BnxSB3j5uzjO9Qf9j239zyuhubdpBLgcFPSffnDNEtAfck0E8IwekRVLprXLHdKu
Jfz1V/r3FzJ9x+EEurbF3/8oS14CFCvRWVqDExYppniFnMZXL7++zN/vnEs6Fo4aYjxseP8/vYST
k1feLGYj0B2MMSPq+rz0Pk5UlprKfnOt98fp9d5RIa450/zPmrX907VSN+sBhNFQHbzpWMpdg4ln
qhdmr+fE3f36e/1U3n2/GF+KeopSlP+K9Yv/ULlnDvJ+D5APLQRzkzsfIFGyR/hA4xrv1R3v2/jk
FRezK39zGIP0/f6V/X7p7/ZQx6KyZJzyU22Dvx2sTNmaQWPYw6MrRpCIeJByd4NHZTXf+ZO5qebc
/QJuOj8R37DcmyiPtn03NTjQ2yTFu2jN6Q10JWKoUVaASkhQeHGyswftpVYF8my7xghgsCWepRjq
J9DTPC32IPvHaE7Fx2jpiIXzHHI+O5iyjBDtJkpD4eRDE2gM+sttajpqpc3VrUZzRjcvsl76Y+Vx
ugsapHNvORYKZ+fGhnpyam9yEcAK4KZ2R091KFR3H/cuava4sZbpVOiRbp7jWulvfV2ntzlY0QWG
cNQMG+Vg+tJrt7MCM/XTe3OIv7I/kCVEVwTsTTz50NziGTR76GGyflBoLSj3PEw7J3+Km4dmUS2k
u9pud3OtdV9gM/S3ICQqZCQJ1HIXUgki2tWjJOekCrt6NNr9iL7iyrSgW7IHMyHaJK4H4MkbK83C
MYlYejdVon6TKUDvVVdVc/Ccs2ICIU86ZR0ZiE6Ldh5fkWFVZ4wiJsKkRr8DyerditaowoopxsVb
kN9pI8epTVwMEgiErVc3hk8nZjeC6RoeYmT8QJ2apjMCJwMDcoWNNVZnRgfoEBGNdsxcZddniNaN
hPZIkeFBxatWqYe6dGPm9qmXffSRG0nWu4NdgUVJvNa842DoP6iSNXwvYiLtigQJ5qChg6Ha+aA5
Irpord/0myIa4kudZqU68WMaYJjdKZw8oKkDwjESbNvVYWlBunoEdGdutSZzJpD2LB+XAVBMFRgG
yupLD314v+B3/FAby1gHPhPz7YjBweKpdtrklsMDisIOTepuhdWhoE+r9mroUX10miZBGphtCvgk
Al4y9LNe76Zo9odzwa288RNQJyry2TzKclbzY8azY+4V/xwkukQUGWeVvLE9/7G3UvA0Roxgjl5Y
OHW1mg92V/Eso3yqvB1ZRAij1wTlXdfDBD81akzk3m5GBRS9Sg3duFEIrOXnUTcdNHxT1GuH2QbJ
9UCsnnztKs0HQTsRdJyXC9lyGI6ga+GltB+drGzTS2+WXRX46VzYIewS+alZeonTAD+kH+HLMYy9
RU3GCEf2uYnavHW1Y9nqzhBWnC+fy8xvrV1qgMhDjAcPzZr9h8Qqsp09WyOUXaYqr0ZuJTtLG9RB
m1V7OxHawvHZqr8ZQlkHqcNwSQHbHWTbDq/o8dTWjmGNB5hlvZH5fe6DJkuxOQTpEI0HFM/aUxdJ
HOelAhMSyHhYe7u+dx9F+H9Q5ZXLc2uaRNe4db6g5pNGtbEjvdzh5UMRa9SQQyZW3d3YRf2Lg6Ts
dZ4bQYdzGsy9huaRIRfCXVuzAfcYbVOcUqcV2qvbJabY46PQtmiN/CzEAj7lYW1MiASY2CGhSFjk
xn225N3FWubnqqyTV0QD5UWUcvmMaDvy9lhnwNpQ5zfg1kAXq/2kGTLZtMQNwxppYzMoOq3d02ha
bbks4ukWDUHxTYHTCLPaVP79SM/A2etQv+yzTqa0cZNgyKblatbpHKJm7TEgWSmeNKSIs74p7Mlv
DlraopF2onLCQGwpWNZC5sMHQhRUVIaNnlsN2Kq0tkIdwlKCtcPAhE0fGFH6ZEyPfO4Sx4YH409O
Y/2xp1raDIXF0gEsPXF2/Shn7WxKt7QOGK5qHcG+HPeYGNXeiJTAuOjK6otTWfmMKMloT1C/CFDC
b7tsXbpUq6C50+4T3S2AZ/lliuKjsJ/KAXrWLMv65NciicNqAE/VeP38gXmZs1wExukr4G3T8Ni0
iBaBUJflLbTZZA/Syn1TjNJSSEZ1AtY4W2pzq1eJZz7lUE0QcMQ1+NoYeH4FGVUcsQcrctaqefGd
IKVXrx6o/eRyyvU0rXaEXxvWrdtjJXrpo0Y1Oys1hvQOHQlw8mKgw0YNKD7lQyLK0EvtxsJpDZKq
Efl4RwW2WAfRKCM6GCpOkBoZePOt0rkv6wEiGoPd2dh4YKjp7aa9xmbXYG2NX52W3/XatbBfQrGd
J28nEdPGhwnIsvEBv3RNoYUu+Ozi/jtUHW75qxnQWryW4e1xNrTqoahHv+bN6dP8HNuDPYaeXvm3
eawMfzsZc1ED1y1ycKhQ2FD39fGwOvbajhTaSPMlIS+zk2OJQ/nN++0tuJPtJc8CYg+ie2gi2EPH
zDGAm3WQsZBqVsV161fdPkXm9FzERlIEkqYDKlAxYstWoniOkd6+kJXYurvYSon90rxZhqy247HB
qs9b4mDLQLGSiH2st8Ntv6QjWdyo68TGGudY7LIOEnAAFcu8t6D/cmcnjCAdb1/cp0i2ozlKH8ys
0ykJInDE0oA3P3jIjGdOFXu3wEQRQFPnOLIajyn5E5sVzF0EFKoFuRs6WpCdrT4Kccl8RxEoKaqo
vIeX6NbbbBj1hyKxtXLf+fzuQafjX7u2zRn5JUVKuVP1Yj0tSXLPMk12SqKPQ3NAkjvIlyyLfXWN
u1tu3I6MgqbWLO9CyoJOm6jN24GpPlXUznAkTQK4CXxqfFYzm6mOARjVqbaJZjmdRj3LN9XC0WrK
+rz4pE15zns3eoqeTqeyfFviaIWPkZHNazbkN79pWiO2hVp0h0ZVrR8sOx9wWkZK2ofUM7UsFK0E
xIs9zcfBo/nNTMtG2B2N7uiVSr7BIWcp+YHE0JRtDEW+d+2IRRbndsIjtIEeQtjkBMn5KIkkwNY9
LvbL4uv0IZixVPsR4HTGWguS5xB3uOmO8TJk5YlkFQnXTPXJ1iwQO96LaMHCQIcPhIi3FG0ImzLe
+bazcIKq50evK7vxgXjojUhTefLipg1LejOhis0DItTkOkEXto+Un+ziHj9+JJx4F/P2F0Ez6Ba/
MCS+Safzlnt2u4RVDCY2ExhNvjXa6AbG2NFHa1J73+WaVrLXMpMIcMwV490ILiND9WZk/mGw3f4a
tpj+sQCumLGQDPVWW8b5TPzKZAVe71v5hm7uNO+U01n5C7w3HCxNVQBr7KpZXIy+g1dppNZ40Wcc
0ld+ZuG+nmCxvUk2Vw4Gmh8fy8whUwJcgnPGjujcymgpbieYId4r8T1x/AGweR1CR/QlW5rjfoT2
0O6wfS+QEpXiMKHpH7UJ8CByAr+7m0yDLJSi6JyzUQiPpoMnqy3shULbNKSYGDsv0kySMxJy0YnP
ZVRXVfVUnqxFi94KAjY3WFlL7SNl1LBsrLSetQcX1qhLzynFJca9n197GWXzF8Mto+ZNYBVMd4ML
3zoEldsWD2CsWUL6pq4wivsJZy3auGGVgW8O6fVB/zereQi6cUKRYnTm4zAX1AlFrc+nmSbhUQMs
UQSeFWnehR1j3ICOh0Lq4u3+VloZJ2g6m8EE9Bzh73lgWIkx17S2pY9tPkRurx2zucmw4yVoyX0Z
3Uw4Wx/rbtdzlO/oDAUMeHkBMKL0xc1i93SqRYYih9SAAZP7OoKi3MgW904ZsjEDtXTetdfIEtaC
aV8P+kwNZRXDtzy18ydeObIE68w7d35t7DSv076JmDeLWI9qPirdj9TJjpJGPy8TARxb1v/4swPj
f98sQHWfBjODjiIrLzJw1QDgX8+oOhJqiAg47qU9fqgRJlGF+Shgs6nPt62tdWQmLl0btgQ7XLrc
0L0tM4FSIKyE2hG1E3Er6cJ4+5hrK51cdIW+LxQQxI3KV3m45iDpPLayicuLlzsVhF4eWoaQeM0Q
DU212vZQ98tLNizqXCXAlY8si8mRoirKN3ln6ulWSDV/ZjeQSECXwkzh1+qw3Zu17krhzYuu7JMd
6UcueJhebSq9droDrqJE3XuT5dIcI2zglhjP5q0B1n4FSMkmkivzwwhjxBSAHYmqywDQ/0Ufe4DC
bjkpWPfl4PQsm3E/YdldctlcKrro7qmPUP0+9iU+3KDn93Sx3tXZi0lRjG4qKsb7aczNO22Kuk9e
J/SJtAFnOceJjg7czq1XDFQxtE2r0MsrUNmM0I20b5N7J9INh23Swj9nDtqMVyFG4ttY+nSduX15
6KyxVWttkqHGalbORj22n4lqGG40rS27I13H7M2K/y9p57XcOJJm4RdaRMCbWwB0IimJslV1g5BK
Knjv8fT7oWZ3RwK1YvTuRE+P6+kkgEQi8//P+Y4KQK+b1dKZBQJmlLz4qJXB9BOpRGW4clOhylf+
QqdRLj8TpSOjBeezmzhQ/MHDEL0QcIzh+9PYXk2mo6AjjdfzOVhegdt0IIgdr3KEIW/dAGK+T6GX
IKfHn9ZYcOfwMzTrcYiSuwLqw0oUS4IVYPxjistEc2OBoP4VUV17IBkPTELmoXzFWxWe8qom0QWc
xWs2ifENmfcAWwe9FoGt595PuSoMCnQS4SFyWF0HE9Hr7lD4RGOrQd89W3oR/knyBKoOvsthY6mw
0HX4MCoPqhpgavNNdDMdPMKYqzJIKCg/kHS18SrATeFOkilPa145zQfhp+pO2uu/dSxFx5jaegSk
R8xObEnzn20nqQjRuXiUGjUbIFXx/JZlwgdw3DUaJ02aQjKWQVXb6OAVD2SUJgdmtOT2uYrSLm/L
kyLn0kOvJvdexjZBo7oBmTYEU462TYITIZbTHxYaiSzR3iK4Tw/63cj+HavilGXPddUWwYa/m3od
B0pcuGllIMqAafTbBDQMearMd/1kSL2TFXUv2VHFWcRD/fsTo42wzYeCGhU5DCCQlVrgk5GQoDSs
DHwLcCsb+tcl6wHgithay5wkf+hBA5VPrgXMN3GpZ1ehXJiuRaqURbSMHp+E0Bx+CpWf3uklSFtN
8Id9QrPm0FceuHgFXeU12TbpthshvFYeMTUiDSUnMwiPa+rQ2urxnABkcni3a857qavTkf7VthpO
OUOu9W008LxcJoHWrgP0JwBHiZXaKHxQCBMZ+AFOSC7EY6kP5maScDPoGA/o/o3sv0s52sPtn7Y+
TYJdRYSMh4hQQSbRgxpIR3V4sGjlnDAD02HptcHTV2GYFgCawE66IFWU+zbp9c3U1UPmDHqXZk4Z
jvE2lz0qFrlaOkBtILnnREytpR6fJBrtnIwn/usudtMgaR21EkfD6UdC9ey8JhvJzhJpOEFQDDgm
l9VBbTF2mgXtQy/Auqv1rGuahLfGpuXA/6m20vSJZGJQgDHrB1YpDcSFUozkSnMjTMfQZRBoklUB
DW4q7d2v43zFlz771WooctA8wfuRFOClU4vDns3zowmM6z5t8xRefY457PdkWsXzWGEbWQuTKSa3
3A5en6Eg1AjPEZCKpjUT/jylCNQnXafpN9cG2Qfg/t2ocm7MAJBGBPHjS9oLxlSJxZi6qAvbvNXW
IWaJ3mb/Kq9EoNCWa0mlgZGs8uJ1GXR8jpqy+915eruyVP1WlSIylOqCkxR2/L47tB2vjgFVxel4
p27rTDPf9ZHK1JhiSnUaOZh+WJmn/vDqsb+jCMZZ0oq0bG/ydkmUK+sWS2wZc4QOWplm3ETDBkj+
FN7j7IvWlRIaKwvge7gu6Esjo0mYBCtA/XgGTSMoNUcIJaya4HISB6+6f9KJfgJHSSee3S8zD+GU
PXT3AIPt4kk40MiLUvJMCnFX5zT51zFeAwwZYlKEKysV3pqx9SYwHqP4jldQkFaCl+JRAnS51jz4
AD3mRTqTkgmHoM+q+sVQU3VDQJvqlm0ejtsRv35v97Uy8maLXXUi/EC6GRIenBWL7YqQsN7FSdaz
H5Ia71rNQwumdzmbasWsnrRjEdYPedG+GCZioMmUxzu1s8LDNKoTq6xEa+1K2wQnoF7RlhC0pHEq
lf34xqi09scUZuRHik06sNrmZX6kJk8gqjUHZAyyH+wQVasZ56dSf+Js2F/1Ztav4F8M3RZrevNW
sKmEdWaZoGYKpsacK9K6JtUpF0QTDKdAj7unhn3wKxBMnkOlc3RcxY0SJG5g5lBp0EVO0jEz88za
VlUUtnZQDG1ns+0sj0FvsvqyZVMVJ5rG7NFKpUByQ9okN0PQ4cmrWgC9mxKnFyI/q+yMa0VJ8rXZ
NUbt5DVnC0QHWv8qt30YbsAYtjs5SGoLL3fUvMRYqjZB0cUvAiGRgHJ6mXyEKRpQBE7D2G/C0rrh
tTyBQoKvjdETI8CgeTuralUNcnqIoC1jn0xoEvuhI2A5SKm+V1huVPjVjyLsVJzURBfZQN+854oj
j+XIrdljauORPWGIKTFQT1Gt3Ck5zWKvi9Bfp/x+UONC6rlVZLJtUjow2W4YeD1Ig0SlMAhvvDp6
/mi+UdB8z+X05AVxqMEsMeWbUQtzaT3Rik9WvuEl90qjtpuwksM/ShKPJGbUHhtPU0hJ3DZyOs4Q
G6z0MEZgXXkVAp+UcPAq9CmgCbz4hYk0jmPP8KR66C1wQsXRXlIyeFotDghlJ0+F2G7aSWhBxvZ1
hV8Tm1Nst2rbxKvEB4uyjnBwxqsKj2zpNKLQQUxK6grrYOhP3ZoGszdCmgQNY/oW4cB1WMQ1xMVE
OQhhAzfESv3R2gYp9f3rAG3ZSJS1NpR0FMbwt0RxvMN1lIaHSM1KzfVUfzS2yjhCUkKnor8gcZB6
u2DnpJPll7QbjN5TfPIlwn0KHaST0zKzD63R8juMwhcJUeqh+TgVOlBIXmlQkFKGjk8wXGr2LaV/
bpnNIbXsX9Kg7mWnVMrypaNMN72RnZont6RStbuMNXDYIjEjTKQuZPkk+bmO/TfOpAdh3u1ufVWR
6q2VK57TEEuG15VsysrT6/tWijXq5qUovU+hEqwHpImCbWkZ8v16UAqg23oQHRLu+xrmt04FWhLX
7E3Co9qRPb9J8JOSXy232x4pAceoyppuGk8Mb9nW9ddANLvAMSQyA8ZaNPir9MF7I5VMrByBBCLF
oVfrA/mGHDJsxDzt1T2UOsEN9Np7yhRTdFHPVeYB2Qy4K7OhCn/XyrzYUC/M7imdMraM/hQIbA0k
P32q2hGoely2SbCaiFpnAvnUT+1WIB0hrCgHsDaTjGMnRNFOulof/MZjYTZgo/PdNekA5cMLgxGQ
guinvBcmoXpM0kKjs8YX611NI3ynKeAREtqCZtPh/Fglut5wDjZBZexzyoX3DcgcAgdAGckHeD/W
n6Th5AoNrYUjHHizORC26RjCdfFVaIFTgW7Ux7S5HbIY7Qvk9GCXpbEqcGs6Eu79uPyZaqN29Fqh
2IlW09+LCm7CMko6PETvFpkfJ5h71Tqy3kLDHslBnoPVEioHAxvQxNEzMRdox0jiey31Vul0Q2QC
gkYRquzjIA2eIzKuqlXYJhzNxIr5TE/ZeqQqeEMS1QPOzzh3FcJWS+It64KnmKMgaYaWg0YR7dNg
bLZ1rhvIVOqx3Y8ZhZCD6KmWv1atsayuiqZvil0bZRktAx71tdqUWbfK2g6fvwUjTbbRgAv+Hqwt
HcI0m5qDSvBqtuaJh9TPOFIkN2KGLqXIaAy5aFoCjx8Z4IwcRrpWKEqqYivSM7wr54+u35jMPN0q
4soxebt/0eiTIohEMsZJZqq6CiuiuzjhT/JDnUbZTUfizK5Chzt3rji9rQdqo/GGlCG+C9BZOZ71
CJijK0nqjB9SLId7oU/r8abKm9kXNygg9bNAuvKtqA/dtM9LGQNrWL7GUkl4bFVNSf9cFPQswGb1
QbipCoWPLQiifAVOradVR9XmVPTdtA9mFtApoz3HlZmNn9xKjWaeQtB6aMijMRfcNDOEx6kuxBvR
96fSFlPKRgRzEPKeiRPm2UnWZTY6lj4cU9Asz4o4l8IJr9HllZIl+oG5RFBmEYpra2za7GpoJPWV
HSd3SNOkotrS63rEAzrRz0mUhqy3tDYmaBam2biR75MJS54rBiCU0lJOYXFqGa8VMBLxaut0CXRz
tHVTYLlO9E54yr2h3EYGn1SSTZLxlQcnHUOjjuJfMZcNzD2UhXuaognNlS4OyCIWDOW+b0ycxFAc
ajcGxJoA06r6aO49dbsmBUu/nfyiqDZ+rU2EmxFA7Sb9MDzCqQ5dQlmUw0i5GqWtFf3KmrIiIiRL
q52B5jbeBlWGCmxAg4t2kBpl6o1GRXZ3Hd1n0liaNvppQh8oTFj3qch24Jg0Qp/cNbln+E5qJhNn
Y/LtxjUShiJZQ3S0KCRmfiKyGzH0PwKil2TX9EVDsyZlfXQUi/RG4Bx1/lrQxBkfBTzlwV3tpXHP
lPUVgEOjSklfM6v+EVF8GhIjH2aPdT9Y7JEJEojx3isClP+Qsvl66iwhODVeU9D6goXyU/H9dFeI
U7AFPIdvWY2SaQ55UNE9DvF9oJGS5Khe72EOUvSWalsri6UdQbmpHMoxhXhoepJvrmMNZuxdEMzO
z4i5Zew1Ptm7NB2lEG+qmXMmDbj7Nuy09gW5aHNNuiP8PqW29FMosw47fdmkt6Zv1PcKx37V1oWu
CK+IPyogB0lDe+hlOVvDzPJ/6myECBsaPGqNkRgqHHDq8aWMzcJwWrByneNXfFwcme/2sBegHLWO
pILEcvOhDW8VP1GmXUJYa/5cTlF/nYS6yGncj5PnTESBYItS3Tw0ml49jLqh0AYmV5Zif5hfmVNZ
Be4EbA32n9LGBEZNnCGctIzRa7MRTg8U9JITv12QXBXSgPobQ2y1h7xb3Uo6GxNZLaenAnjWMddk
CLu03F1pIvpNp2wCA0Kjc6DbGq5xfzNigcjsUUkg5mA6x+Z7F0UNnU9DrOQTAZ7ymyoSp+oGoUKs
UoKo8ye5XDK1zxFdhE3r0djWvC+7SouA8A6y8YsEGnOvmKpGWb0SITNnpRdveoz0KQfBUMGzEYkn
stC6jRzqYJzTcFQfCYtihe1aFiSjKdsAf3kw0LVMa7KlW5VDVkgoD0D/3rdWGs2JP3yyJISrBSQH
T4uSl7qtqiPSwuA2B/xLBLInZASpUv/L3UxACQnfoingwMilfFuHbbgOSZq4xvwo/5CqRjqQ+aWt
yoK/VUn33nMyUOEQPkpaiBDmivVY5yOzRM1wixAIS9wLWSjmFa2f4ZlKUbZm5yxCUB6LZl8pgX80
tMJ4Els9os0gt9dF31rb0I/pdyb0oDmvkAc0bGmMZexJafy/8S55q66orduowrAhJh4/yNeVtZ9K
4o0StkgoSRUwXcz8ynMrsrkXmZpz4q8JbtoL5PSPh+WAJ9GjdbyCzVsHrpewHm/ZpKOADfpI3CW9
l95HUt3/UrLQJ8FP72t29b5VKbdB6BX1Fh0fpu9GxfNisc+1NXDOzGhRSO9G9A20M6MyegdUPv2U
a43OiEinrdpSrhwfywmW2DGgA8i9UNPC2/VKi+K2t0LlXeE13Hii6lWu0uCttzNIdneAkKg6IGSR
7qBzRuykqLrZNY7vbA3gV+FYREC444eK+ZhOEJZWetcaJR5RUAEuySitm0aY7Hee5QuBm7ZGIazZ
URQVgeAEvWSJPyUPYzgNwB4A38js67Azxaxy65xP2h7dXyttkinNbjU8+sfRw3hJ5VWqfY43ose+
ZX5waw80c3ZDndP0f3VTKfOiwJyluUUXwfXTzj+2YY1YWhmzpnvSc7ZZZJThJvNKQRt2LegIqs4m
hTRe8ZJDpDBJ0Et92hVQIeeIbWM7JU230sdiw3oR33qDEYdXsd/Ed0ELmZPSyrDXNGN6pNvuQzQX
JS+ifqj4W/qf/kMhhLxXfRtd+xL2Jwehno+ihH16tDYygSMsh3rei4kb1joCu2d3mIQS5uwQVL+r
Lu5TAGtN90sDpdfyu4P0ts4bawBgE8Ogo/Cdr0y6Etldy6h36pileyBlxjVHGP2mbYbqJAHjBlws
ZnQsurSGMgawwSMppnOmtrDmPX2irqO8Vg3QQFq6bU3WYQdwknhH44zCb8nfK8cCr3q7kY9Nhw9E
b2/6skPfmJSV4q8rzQTfNVBZSO2QABkZ5UWb3yqRKh+HTAiUPdq6fNgpekiJCwhWfis0WUxzp+NV
odMfctYoqxu/UjXejT7bROxv9pIXTC9eFff3BBxrdOAnrT9UVjvVqyIlwdrRDDZY6wLHNOyGIul2
VK7lJ52d9zOS85EKvabQdlBL6QXu1YT7h3pkfjsUQ7wisGxOzx1G9aqPw8p6Bm5cHTJtArgY8FiU
daWmMIeqRihwk7URXS8xiW8wqJnemm2CZFJbykDg5VTdsxNdCALxUBIk1Q+2PVWN1KwMtloVxH9q
YAcgdi2lC245yptzpnFCcEgN9M8RO9WCUg2fKyWoNeFIDDlsoEqPDOeOZSBGuSTmfD/GIgUU18iP
hkR6j0dha8UdF38i7StYBTW+f3h1QPnRbBRRCEA70yhH0DNNWJbTLvLoD9X0dK2cdo0yNIJOaZ0N
QEyh7xCFsnrALVAC7EEY96gUvvqkKqLhxoYcvOHlJS2hUoeCRLgWlhinRYnKFL94CPajWQ/P1kRU
3ZrkN3DorLjQWjs+hmDzzMp88wFbxDuSpikjoU6EzMMGfoDSWwDnGC2oH7Zk9uOPJlOj13DIlJfS
7Gr4GnFm/gpQNjUkPxRpRTffN98AJlkWSzz9F0qoPbAbAU01S5dQ0SYKovQmakasEBK6DAiMxlhM
W9wT1okSJjIQ2TfD+y6txOKa7EFsVwRbamxY1L7oblI1mK4CqRt+i3xX35W8DEani2XWndyS53ke
mcMPuZDU+7EUpIQuexh623l7ZtAtpLRE8gAiBbuXMyk6oEXLZNuD0iq6oWw18Ddjbx8NQVzt8hrK
ltuyUI921NFMxmghzyu131E9SBvfEt1CLQlBxTqrxatp8qh9x75QPyntoL4GGRv8OezC42PCp7W5
Cj1YIjt658OpiYU23/xHMwDJzCri0uowVnIX5G83By0ACAmoQN/FbWZuJL2NDoTX9C9yBGCzUkTx
5/ey1HNVL+kwBroPMkdwGasLaWjeS0CpWgh8cn03hvIx5cW1jGn3/ShfCG3pRYomjVBTM1V1IegW
i8gTxiaiGy8HjijchRa4bPL1zEOh3n4/1BdaVwswiYXGXtNE2VxcEPqsIqlTKroTUWei6D3EuXf6
fogv7hlO7b+2bK5HNBdKaI0IdJKIGUIpToXxkE0rivjfD3GugjZh2IogJ8TZ5S0vlMlxkKOFCUqV
pnQPz1exw3gjIpOdAuWCPNg804+boqbikEWljld8Nq19lCVDC1UsL8zRkhQeYY+UDUKRI8JWH36n
5lVoXZQjf3Ywz2JkbhnhRGhEUJHrsxXu44A5qRAVOlvVrhOSDSgeitJVVm1C6xiFRx9oHu1e/YL4
+vyJzbJnNGyyZpKptNSuyz5NTWBadC66Ozlvtx3xvEq7+v6Z/ZWLf5biWyIVcJ3HJWH1UxcG3sEQ
coQk7KELF/bnSt907uACl7clG8avwybTtRzqjg78dwfiktO7ksNNtymVOIJL+2FluJrbXvAinL8R
/CyJMgDqb0PHO/r5hhdm0oaVzs+SrJuhfWrMw4Xrxiq5sCAwAHdWBuqE63H5RIXEp0oNPskuV/N1
d27nyo7sUAuygQX8z3XjX3PokDroY9x/XTVaSwfKiUMt1SkuvEEL/zfzbBbb4+kxdFEx/+Wr/DjP
pL5IPBOClW2OuzkE3Mcyb0f49u/rtXTtbQVIvHbLE3gM7Pu3SzddPnuDF8PP790HuX8HGCj3ZkyB
QCoSioWTaTjZ7tdN7jQkATsmyLudty62v5Gy2NDy7OvR/tPbkRNdePxLlBE3wpQUjDQK1mZ8TcvH
U1N2N4ZK18GktU4piU6XP0ea7lQjaREyoTJCQdxP9yLXTzX1FErSuzAyLhCqzpYZzCk4efjGyLop
yUvnspSnuAEsqMOjot3k8AlbsbkbI3BhvSDdymXk0oG6/n5i/rVUfHoh50FNEVeiqJFnpS9eSD2x
kOwGEr2VyLquyueiZxNZq6SWCDkgHXnV9vo1fVxK21qFPFZtbgdTcWolPmQlCBvfJylyuLvwq+a1
+/xXKRrfEG4GtpPPM6OqgYLJuL9sr3nNC3UvsnUnMxYAZ340SdD0BxNYQ/toycmNoM2tJeVVVqUL
3pcvHwhZHTo4JH6HubBxYVkXR39Aal2mKHU1iFpWAgAZ8popbWMqd4jGfn9/5We7gPlxfBhy8UrI
1Yjug1ATqILrQqNQBqijp0fbVv02Dy4s+Wer3mKwxbMfQNGiKmGwDlEV+zz63wan0O+v6Oy7wiC8
WYaGJV8htGSxtKKjJXk9UwxbHLUVvaYNAAdKRMqFtex8LcH9bWAAZ/0GXqUvPpm+ITSN0Cgehz3z
dszEP7qpUVJL68dpMvKn76/p7MaZKr47SC+4xdEH/s2G+7BwyVrV1VoUW+Se/1TUfaRfuJiv/v4A
bZj+3DZWhMX0LyykpX6OZm2c8teGksbUGxcu4ex+cQkfh5h/wodLECIy5gFAm7aIpIqjqB31hmO0
BKe1/3gCWKAixBkqpqsAQhcTgKTcUgD9DLGUYC2JA4mvdE+88hc2tecvK8NY2I3n7FKccfMFf7ig
vPHlDryxZxvSUxOtU/QoGSocHADtD6P4L77c/0oiOX9P2azDH6GxD4KHj+fn0XoishqLiDM7Y1Rb
DdtdRyhePKSn2JpWXTY538+4s8dlMB4gBZl1mn9dLkVhaFJOl2Tgq/lrp0vXydDcZRDf1czf/8OR
2BbwAnFRFjfRWlIFhbkTnEW6YQcE9vFX5lu/A/5ZRorpBs0lhuG8xHxa6NkRyYoxb+JhO2AD/Xwf
xWqoWtSurHctjNN7SfvT47XKRDrsxirtfmRdv/r++uYnczaiajBFZoKctlyP2hJcuy8yIgG3sC1B
EWjv3ngpXfSLUTjCacx31j38oIvropQ7ylZGjlc1XA/FT63yqHtd2C+czQloFX9NwNacRSmCsPo0
42kWFyZ2fA4+wsGkUKZWV0byPLZP39+wBSKO6cCRQGWHSLfSkk1dW5xMO6hnRBfKnOWgRB/w+zdu
aZTDLhmUaD+22h9P6Zs5xgUmfJdt4zkXvaJDupKhvl6YnWfvHUgnSacfMa+6bNYXy1ZfE8g+GGDw
IlntEeegaTFTVXlQ1C7ZTY1MsU9tswu7d96v80mDg3G2cqNOZ54ubnWJGrJTSiyhruvuXffo7o/8
u/X8x3ptr3c72+Zfjuv1mn9n7+xNY+82G/tuw5/++x869pNX+87e8D/v+Nc7/jr+2tX8v/MnZ/7D
4R/u/CfHsV3ndHK3/LHfMpY7/4l/Ovwx/yXzXzr/B/dt/3R62r/tC7fgP+33/PG2n/8v/M79he/S
+YyD+gNsRTNgkpjgWD7POLWldExbFYVPA9+8+i2L09qLD57+8P2UO3/KCjw13h3cx8iWl4Ztf9TK
qWpQDefMuq6AMhtq+xRxVwHr2Prz/WBfXRQvqQrmz1AZd3FRIMX7ULKoPMZJcYtRfIe/GpFxf+hk
Yfv9UOfTCAAt7ASRCyMdRZmv+8M3KvYVMiz9zLDTJHZz76kuS5cCoYP9YZU1v1EgfD/e+SoE/omn
Ba+TnjUvzufxAilWCiUKDHvq1GovemniIlHIrwYh7S4sq+cLOUOBqYJ/xx6PLeznoQhz9+FvxdgS
OzPeSTQb7LCDhz2Meh7YdD/1K98Yuz0ynCcDFc6FTcbfW/d5WUfLN28zWNSV+Qv2efxOCzJxSFLK
4nZu//rXqVq5QTRljyt+yqZb40N1U+e9X+MvUFbePa62Tb8nxsl+KlzR/vNmOv7acMcr4cJbM69J
y58Goleh5DG/M/L8lD489QmFZmTUhA61BBEGZGQpyqU91vkQCrTWv0gIQ1bPXpihG2MEYS2BNZ1F
RxpbcHn1/VSSzmpSgCY+DrGYS4VktoZUdczdUMq2hAeRLzTm7a5CYOuUIzoXRcreYqErHdJ6b5RW
LJ3vf8IXL+q88HBaBc3E+XjxC9LE8wK14xfA5w8c4CaHXCdzNht/JEZ54Zl9NRaKLTBQ1GM5ii+O
EzgyRtomHI2SBhS8cCVaxzRlt1X/P8eRP88N8sDwhEuMg8LA7aWjh4IohExTJhc2C1/NEOh5GmH2
Ip9PcfF+lF4S+62E6qXMpVNZ+L9JNbpwLV+sNhib2e5IlFDmqf75WvogRlOcUEqoEP7atdI5mgzX
PtDKCy+7NN/9z28UD+bDSIuZMIAQMAG9G3ar4nAMbycmXvDeCCqK8dQRKmrC7UuNzl+/xN6UvljC
GZroeINGAP9mcZFRC+8ACSPLivQQ+jdILQgPLOvbXt6ICBnUEJDjlThsCjzB1V1QHRBWtdZaAyiZ
v3z/PvytO5/fhn//lsVtUKMmBH3FbeC3jPnGb65z8ZcHE0bRDhi+dW0TDveJt/eiDkHKSo/XpL18
/xu+mFbsDHUZRS/lTWW5I5A6Xcn1ittRVKJEd63ge41e7ftBvngZYQ7ywQQCR4luWRhrEeTDnqBf
htfwj0x4KF6Jd0zKqxKQ4D8eakbJQXSk/K5Ti/k8h0u/L9UiVnSbhvxzF46notb2aGt/e3FxadE+
f184IYCco9nDV4G4kM9jCb1cljCUmMUKeXul+VuJZagO1s9/ekkMw4FYFun5SNLf7f2Hz8/YIcoc
NYYxmu4QDClqH9wf+bii9nChmvjVV3g+6dO+QBLEkXWeLh/GslShLosuoDhHOcE8FXRYd76sCP1z
0hRltFYi+tUrOpFz/EIzRIgrJr5WJF715B/4Y7jDFK8/JUAwjKNXFf07pDtrOmDzwntkIIRI3Zx4
MixqE83bNcqF5M/oYSN19SnUnmRM6bdiNTO+TbrEnEf67qEIKiyDg6Jn1HeLOQqTsDlEgEFYPRpk
Pz7UYRP9pHHc7KJsaN+JsWp2+MOG6MICeT6P57bHvzcCi/e1mbq+x0ho4v8l0TqNB9+JcrEnK2m0
VnUuDg/fP/kvFgi63LLExmwGbNMl+/w48gzhdkskj41s0taV4op8EJuSH9QTFE1gotBVPQDZuFNJ
3zMDvEl5ts+x5sOmdSQ5On3/e8639ToNR0ACMFP/gos//xyLsKIkNATinzL1TiU5OqtJJsvrbTQF
P8xJurD7PV+buG5MPjS1OLcxJT8P58eFLsitKCBKIG45qo0/PQFYF6b82UtMX2c+qMz4dOj02uIl
LgmYaiMFJh5HIleCvtwwT83xn86cxSiLZWkEkTV1JK053YjXiH4EYabNSNeMiJvvn9HyeqiSz8cu
i5YIHKuzRalLo8oyyyJxvOwWS29cntpLQ5y1nf6OAT9uPpbQf172U9HlCUUn1ki5fw3gkuyS3fma
2v7W3xgW/a9ptepdZAVO6l5ac78em4WdrAIVzueyMGNimJRCs0mcGD2wPdxna8sJnH5V8wAdzN6u
9T7pznT0iSK26/2lntfZK/n32v89vrE4J5HCXSgqTmSndbyTsdMrW3VMd3LIiVntJqdnt+ncf/9I
peV7txxzMUfDoYvaQOV+B7kd7cghujJ+wNR6jZ2SeGharMEKUc5zcbzYV5vn5ccdCiUaZEpUSamZ
gMHTFwdeoljbwhwRgeThM7nRYrgru+3gb6BM27mANT92S7R7ukhA3Ob7q14utsuhF2tf0QxSEyqz
/sQYdoO06oFgDd3d1Fx4Nc96h8uB5pPxh29eE8qSl00MhIH4rVpPP9IrdaccK9ibKyBBOOG231+Z
vDyKLUZczqGoqVFAk+TmiBBCfuXbwUW5d/Tvui0i2OPgSA7W05O4Dh8lHDpXxYU7+8V8+vRUl4ej
LJLQfeuMH+yEG+vef0p25VPkxgfzYSTwcospCcHgg3w9Xdp+n69On0derINS0vTUnwIM6ZAM9Pg5
yIp1I1y4vmUpY3l7FwWhimznaEaJOths7ayFTCEXd7WFE60Rn3yJoLaqt+veunC8PWvFLsedv2cf
JtLAdREeOT/WDfSLaEsMoRO+j5YNAgrklTtcyXtzbbnKw/fz6cubChKP1xT0nbkU0hR9DZNU5aZ6
iW/L0abKnzztwj398m3E80VfAZkJOQ6fr00u/Q71FmOUlt5te816jyfpphFGXC5Ewv8fLujfgy3f
j85SYjbeDBYo7xoheYBsffXCBZ3VQ/4+rQ+DLBZVI9A0NgYMogoHTyWQ7hAZeIBSxJfyFUCqqfgt
Cz++v7ALd9FYTP+A3EqwB4xphXLmVkl01DpUQrGVC6tckbsLS9uXE+PDJS5eBNiA2WDkJF2Lyinw
bgFgtPmFstKlIRZzHmNQQOY94cyB+WrSYZiAkV0iyn79Ys09SKCS2PqWHUhtUjW1p1/raNZRkJyp
PKLlavj6K1sv2WnhgwHMzxcJuFuX2o2auBT65ebCRvGsaPF3wnz4FfPD/fB6WxlGdqPnVwzVTkRM
yHZbrlZG/BIMN4DI8Bm4erCyukvbrS8nzYdxjc/jBqRnSgWmJGeM7mUdHOx2KkIXPvP3c/PLF4Jh
6Kqx3wDuOj/qD9dXT22k4cGLHUFtQ1vlOrCRbD0vdzGskoMypg72TFeolauguv1+8HmaLPcZsII5
4syMUmOZTAAJN9QVMWca+eO1IpS4n7wLy/N8m86GQI3NGXqW5S2DksrQ00aORLETl+aVSvEsERun
H5Rfem7s/Evf+C9ny9zc+9dw6Bw/380BSF4+yjGs8YBs3fdikFyf7m99V5h41TO8/fk6zfodG8bv
b+VX0+XjwIt1TQ/FepR9Bs4iCmiKvvPDam3IMM78S8WWs87i/ErQ1kbgQA4zwo3F1EzaemizkLGw
bhMfohCs2E7Ya6CuQNXWimE1//dVrVxDo9oy+cgpvFAX/fpGf/gNi30ifMUmS3p+g2BE3kNlCP0+
1THu0ichuF0sIJsI/rRBcTReYVCubtKh2jSm2V+opP0vN2NuohCjplHp+vzEpSBJJU3hh5D+6HiN
27WYC38LDRHd0OHsXEdizU2qUHFfWiG/fOaaOCvADJhXy5OyPFrwE/SSexD+MoFvKG8WhJpLmomv
1noa7pYya1vnNs3nC4wEPH55AU0II9FVq+fbADJMP75+P3+lr9YCYq5ZhAjWxOqxmMAG0AnJjNhG
yR1L7OCZT1hL0znkQHS8NpEfPQLroyb1HM/sX4ci/1GjdChVTBlSqjx6jXpJmvLl0kgEniiRn2LI
CJU+X3mXCHyYqpS1o05XRJffhca0bSak/z3ZLl54Utt0pQ3pyk8u7Bi+3KvPZRCkFRaClbNHG6d9
pwg4tuLittIH2Abqa4LcIW3uJqlxJT94N2OOhdZj1xPDDNoy4ivUV/Ku1mI2atiHLxUk5zdquZLy
XAgSRBDEVnDxgEaDtifA/hi0ZnQVdyd6LZtEI7LPG67zrKOj/E87R/M683HExb6p6CzyVQlVBteP
tVhhu1aLyc9Qa0D55BfWz69m+cexFrNcEpppkHvGitlNW/Ssjf8k7bx65caBbf2LBCiHV6nTzjnY
L4LHe6ycs379/eSDc9ytFlrwXHg8GGPgXSJZJItVq9bK3/PucNnJly6jYyPTHji6a2Ex8yvJwsjA
+RiGiE95e8G6dnnI/21hdz53s2Mpi2s02f08Qm8IvHK6BQJpBN/dyNvIvPMG6KHyZuVMXnqAUV5R
ZPBcnEZzlaewg++41Rmd6BZYQkk1kq8G+IEb3bqH7cHWkodIGB8uz+mklHnulzJVedKFxO7ztFQ8
UdPIMeeTug8+kGa2ecbeZneKHTs3wnZwYDO57TeqU2/QhtmMtvv6WTjqVX8dvLqfxZe6ssZL5xia
VYRTOoAUSgSnaywgHz34Eocy+SJbNMz7wFuN2RadFZAt5Q7K02SJT23QOD5qWgxPg/ukPks7Oj23
rQX+HOmSvbeLNnRgO/F/CKSmRUX8xqS68TufcuS7WU7uIIMzG+Zcmpsek6Htkk3EqaltArjLHeju
tOeqQiLFvrzAS4MFMkU7ChhBklKzwZZ5wl0vthES1g+RsqtToLVrUeLSTUpbDfcoxQ8KhbN3rlj3
HUyeXeQ0zQ9hvPf8t8B6083dfxgJzHIsGdoJ/Ot02UajH2KuUzYIzWBN076HcBab3bi9bGYxJAEn
akBMhIfwejq1U1uu60HWSRBq3Wk+BcSbLt0N5R4mWlHbZtKWQpms30rt62XDiyt1ZHd2XsNu2/go
iU9nKPnZKLxSiucsEVZmcekeOh7dbIOFXjB6CXB3+OXV3CkV49/J6AEu5tSRoW/fBXkjbYo0/X55
dMt2NV5KJqcMINLTWdWgklSqmtHBDDqxv9y0hg79pvBAo7mdSsJO139dtrh0lHCC/K/FeW+ZWydB
q6QiR0nmOWZ4bzVrLVKLIc6xiZmr8MJToXrHhGm6DqXSzt363qMHRYjupPJBTiti2pUNvXRPWAR4
aGCTXT67J1wt16oR8h0HcsCtqX3r0gwCYDjZ2/o+KPvrWk1uxW64ujyZK1bnkwnLch+1LVbN/mHM
H8LmUfbfS+GxUg8lNHnqircs7YWjQc6rxJZiISZPByUd0y9ZfAOlhN2sNQIseeSxjdl+y/oSyUAZ
G2pE7y8i3qpvy5C/Qa821FvEpS7P4NqQZhtvSEzoH0XMGf6POEWWqd+Wa9C3pbQ8QnLc47g9VcA5
hl6h1b2ADYaTeIjjYAcZqPcN6QD9ZzDCQgZ1W/rSZ2Z0b/R1OTpD6QkPSQo6zYERsrv1izi+gaOG
svRfj53rfCrG88wSKYycbn6KsUEO9xmbv7hyveuKplizdVc2xtJuBI4BVlOniE+EPTtiynhEAasl
Udh1hXYL/ZP86CXaTQwDLHoD1n5oZRrMIu+O0tCA+Ea2hldfWGKAwubEyjhBHecp2NIwqhyQI4GF
+WKqj5l5gK7z8kyeQXGITE9szI4cpc3H1CJnDvEjGtwRPH4w8cDovTHcclsDipaBO/ktTPZS4USK
5SCIZYuwBEdhf4DVadMrsl2L3w1ygpc/TWcRZy+cky+b7ScTEi6Xvu/IKb2tpbx3DXvo2lurcC2c
6jg3vZR0jNEvNk+46W1ckUbgVSmXv6Ly1S/fLo9i6ecr9Coyz5TsSdScuqqe8YbXDX7+yDwNXepw
4V+2sOinNIJOaC4C3bOQDKInt4aCh/qgfmPVh77amogZGd9UGpOBL/WIngQrCPKl/AD5pj82p8Pw
KP4sfU2XWivlMnyxJHvYa/Rgqt+yvXU/UnN+r26tjbqS+13aDfQ+GWCkZDqv58g44CwJDLPTc024
jfW9wKMN6rDLc7lwLenHNiafPB6WhJIPpHgMq9hIIjmizZjcoasB8IeGq2YtBF3cfdCy6rQqEhiS
2ji1B8eaISF9xPnqtBvxDfKx1qYM4tBRtAtuzQeRCr5wU+8A2a6cbouzqQCkmdQzJ9jFqWWEDj29
UXinBdK16l/n/XczWHkLLt4eypGNmZNkaUQbAfSy1OIMOzh4W/mbe9vsrD1qTs/eRlrJXy8PSefE
Jm9lnLVFJ4Ua+P7IkEyJW+Fnl9wN9YoJZSkVpE/v6alhiefevO2/DuG5jQIhdGIhKN5gItD+0URo
R1UzyQ8Nsknf4yq1rlxUae5hj6uvw0RKtiFkzwc3E/0rD56dbypsVj8gu3UPouSNcFVqHtkHPVP2
WYuQUQ+D4jUKji3kAkY6fouGWnV0dJRwjx4KKFsoTAQMaAm8Q4kDH6n03AmqRr6rBkN4KBGGqG3R
HMZ9IRUelA5SfKcnTf4Em1B/q4ZB/RgLZUNWys9RCYoSq98FTQURnCj/gyhHE25TtXJluMfz+rVp
goBboQ3uNfh1qk0Acmx0cgUUiJ36RmUCyhyq91qP1D0T1z1zpXhXkoY0BNzz/ghpp4meSw4rMKUp
GIwDRZm+zA2vWtDDGxkpCWivVD/cpFYGslxH6UpEKyzZIz3aHCgVdFeInAaeA3uZ8ubFo3nd6Uh2
wKGPJMXWRQ4mt6FMV2/lXHQPHjJjoZ1XYlVBGdOqO8ixlA2aDMK3XtIht26bOHAaQ2utXai3wR6B
a/0zQZEbGKoovIZccd9H13QfkFVSt4LkQ84TkGqJYfU2BnWjIB3dbgcxkj6UEQr03uv1mzhpYJmJ
S/lfeHPFx86Iw22G1CRvSlemZwD+q/gjifSucKaO0a/U1frrUBGS91Bq26sslUbEL4fkjr/e3Pmm
maKObih3EFpIFGAV/wrlqvBORhBmU2ZjgFAZZaEPq5D1J6jlrBA1qlLJ7Vw1Y+RREpin9nCAy1eZ
XNVPUagUOygFoMoMFQV4fpd2343WF7cGlCkJEp2Zt+8kFV0WFVmBRzOGzgid+jCfSE8Ic5Aie/Gi
JH2Gx1TPIJz1IW/MiuKbp+o+RXap7H6obSjAPSsNo3YN7239GUaGsAvHOL92G1F5TZtcca9U6HYO
TSSPT1KnpKjaDnAlu4LxpBmFe1VLlUbpXqWGvy0atHQgDaN44qhhNLRQ6lb9UwzLdAvhsuXedpqQ
HHRXaA5ukKNNaPRF9k8KUOeVbkxwrYVfCi8QTFcpMvRt/Eq7Wv8ie7X03cqt0PFiS6xh1Uf3K1Xa
4ocWk3m05VSvTdtHSeIj62LrCR4rSLvTXFH2jaAmN2YHcT1qIv0uhlPqVUY/p7Rhnsl+9W3XbyUQ
D6+yHiSVE5sUlSEXhk19m8BFAq2cG94mgebDRsn79VVGVmeXuY0CO0UmQu/ru333Dlt0d+XCnkZv
bKfrN10uu/eeUrOBM1Hr2UWDeuXDE3vTdZH4DeYnVBkjeAhRuqPFcUMfgXGPdpsv2RJehiLRROjf
ogA07IN8LK/VUohQPUBfwYYHv7gqkA3YQchGXl0b/ZIspdbfCsReXzLyLG+5YUHracYWgDaKBQ8p
aYzUQ255k5dZ+cMzXf+e07DZCGUy/GMkcrGDWkvgCZn2iNkYE5X8iLb9TdAGvO6sQXchUQ6Tl57j
eieGlQzPI826VygpFzt6YKM7Nc/CZ8Ed/AP8fxrbIcrZSHDMbz0lhTd+gMQ3G/XoG4K7gq0OfrNN
6KE40Ijd9rbuae2mLIeJF0iSq2JnNJSl1cEwH1q16LZBmKrbrI00VH4g4rMc2t80WEchxrXsLguK
eiP7VeyTtyiBr2g5yFC7VZV02xhBrTgG+r1bXYriVzNUSKWmVS+MHGFaOThjpY65Y4lV9MvXUwsu
0qyo34vMcreDUubfDNWtD1CogiOHURJaRqE+FBqiy6XQ1NvSKPMNBAvdm58K44cqNeKvTo2gPzOi
7AmYmAFFrVXd0Fg2Xkk44luTCCDSLodBi6H3lBgTJ4l6Urmz4EATK3eouEkTa1sUdg1R2YDcaSqs
hPhLNzbNFORmoUshDpmFP+ib8LaMiFwV91oW/i3avbnWsrFmYorPjyI6URuKsENHx2nMl0k9oEET
bQ2/v2Zj+v9HNrKobBFnJTI1s1/o+ETZQ58//5cV+TNTZ4EpjE05tKPcu5xq2oeZfXcTpyvX0rtL
z5XjFZmtfCDJvqdr2Emba015C9u/T8TARPFnHLOQEHGIznJVpqpItoUfO5X2Lpnvl+dqbTlm7/Yw
kpU2zhlDXV2HzUdpvURrzEwr0/T7SXa04pabGtAiYkJWP/24wKv+HtJDIGtRcAPbC/p6tg6D2CAl
Cc+ok0jXQb+FaRy66LVH3LS9zl7YR0Zmi9EqcWeINUb0p+RHce/djwcB3qBmB+9u4+Q/xMPlhVl8
NR6ParYyUQxkVZ5G1TkSd9vjeHhsb4BePSr7N2sj3q49cqZZOhsgh+LUlUqVdF4sh3RPLqyacwyR
J7qpH03hqdHuPPMBdPLlof3um5ubOn4XzLIVihr3JQTu4FVtIKy78rO+eui2nuno+/BR3xgO2jnd
Z32t29Y+/5U6XBFvqmQfYOddTQhMOYVL3zI7Vv1AGCLFRLe+VZ7HYCcCB5GMb7L1IYIaZOjoqEVw
E7e7y3OwtCmAKFsg36kOnT1mywZNWmlCDArVvqA3JC7LlVlefJ4fWZgd5l6Tw0I4wQWtZvieS18x
SDcL3XldoeIV/LTi+FGt+5XLcDG/QvcP/WogIjRpXvKqkEuopPD30spODKSGxMMBevHaoXXtn8tz
uGpstieLygibHvFCJzLJrQVXWrtr2Pwmkij+oQ8+XPUrLH6tGJ2cc+4wxyOc7cusDEn+JxiFqEk5
lF/JNWllR/0pbsJtv0/fVsxNYzg3x2NjYrShzjc73FSxKDxXmMAlT+Wtsomv/gkc7w51DthDHfkR
AvIrihDmvfewVq1aciBwWf9neTa7NM/4HlJJ5BTjXX4V//JuxZ/le7g3VnBI8tIWPDY0m9HUigIX
vSyKAZptvWTvu3GPqooNu7StfyV32rP/D8+9e/h+9fvyzVzZJ4tZCuAaJgnHqS9OmWUdKx51spqz
oHfZc/1gPqq5jW4JYZZjOfRLfc8ehxse1dYm+fgva3tkeXYOahY6cf7kSvWnqdkPhMXSXt/AXJT9
RF9g2JV2sKlugn/CfZs6a81KS7VWWPH+jHt28gWCIqQEzighvHe8yQ4PEs3H790mvxb2CAWuTPPS
9QLAAlbLqdWRLBp+fhQFBJUfy/qEJM7c+yCwO7pVc+Sa79y10tJSRHNsaHbu0a80WO0E8BXK16b8
VLyrRlwZy9LhfWxiFsOGBe6K5gd5auOqTwAuSMp/CGkos1NPgqTGNOYsNRmN1ao84RQtCAMGmpS2
lraSIp6i4PnBclQwmQPkERmsRETnmafRvO3M+LoOkCDNoNcP5c1lR19ae6ju/i+0mC1JwTPUT/0p
tEDOyj94pQlx/BMKodkaRefilQCWRlUnUgK4mWZnSRgnGlpimHKfwgdDQuHahoPZCZBs+HKfLw9r
ydOObM0DW1nK3SINsdVKG1O9H9Vd2z1dNrHkaRAzk8WngABZ5Gw4Za/LsUQnvVPndxqiSnWyMoZF
L/hjYE61E6dQ4Jr+VNJp39Jup/s3mbvXlZVgdnGmgDDTGzr1sM/x8IYYpEXVTKUCY995OyTjYf9a
2ZRLI4H2yJQnlIN1hl6CwtRE2gDoiO+nkALvIliFY1iNw+3lJVk8N48NzbxZFMJSTerJUFXntySE
o+uUhOTWqKvq0SjpOitRfCSFRLOhiPygPmq7GPkAp1ERN778MUs76zd9I34IIuv31Xp0qsa1MmYj
wpuOEe1EmUYs/9kTb2o673pppUKx5IrHpmaXVZrLBcECpqamnUB56vw1KNOyBR0wPYEOzffTYI8G
o8RxYoRTmaWukIC6V9qVzbToIRSo//fnzwOa1DIl6L94T6dfYRNuvJRMp2VslWCN53SpYY46FWH9
1AOtsoNPh4IjAtkoMWW2+obGHaJRYachf5yTb65HA6w1xONesPWi7JampPuBvP0IFWjJczJUEtKW
oh10KBxL941rkbRemYul4O74A2dOXCOTNTbTXDTCh6k/+vp14m/9DI7z6yI/KGsAy8WpP5qP2Y1J
vYBgJ6C6FYH3oPvd1vPBkWF6I7l7eUcsHTXHA5u+5MiJUivUhHhgYCEdC8pbLdyL4soJsOinEzkN
4fjEmTzz005IYT8QwROG8q0fSdTcV8FNy/P1x8TMVQc9UylgMF8N3R+OjzD8fbrztkjkbpAquBI2
6a/gtXkxV2KCxaSDfjS02X3TjoYvIFxISgsKo/v6URZsCi/2l3grbwQahXNnjbdu8QT7Y/GMximN
LUh1sBgHIkrFr5WxS+PPuLqFMWpz2TWmSTuOeEAuTpTasgWyUyI8mLmGlseDUgRIEiXFPwEVjdD8
KoIKXMx9GF4Z8gqmeD6w39ZUk2NZBoEPi+KpI5J0BgCnUhwRzPGgKO4TqhG21LR3Krw+yrh2eM49
ZjJnTK3tZIdhbjRnG1qkEEg5yKIWU0k2GX5N6XbG6NApvHLPzjcY5zKMEnCkUcRjR89baGDpdjMP
wSQarn4EmYgAo7ETlOz18lqdzx5WdGCg7DAMzov9UU6xsg98z8kr6Wedp3sX3fleMNDHLQGGSJW5
v2xwaVgKpCV0LZCOoUPtdLnGJh1aQUJW3che0xxV+cBwJH1t8s46AycybkOdmAThTyTumj7j6HiK
5b5MMiH2nZvPBLi3Z0PP9/PD2TpPawnL+SmFJTqcOKEMdPQoTMyvIHhtXJQffEfelxuIAvf722oT
23D4XZ643zNzuq1ODc08r1PkHk1g1+do4H6DZb3kd+joW4U/KQxy+p3w6+bzc3Nnbe8edvZVPw18
//hTtW9Vu9ho23yrbX/aj7RJ8uyP7Y/99sU5PH193awdOOcb5fRzZyuANnDklR7zIhht6AS0g+1T
Kc+2QOSeDa2TVrIb5448mTPpONN1iC2V2UneS5osdbTQOqSqrhGr2omFcW12xV3f1xTbu5VlP3dj
SIKho6PlyYTsQp6Zyxs5RcbcDxy08K6rQkTieuhucllYAXfM44f/8a4/w5qGfezH1KBrs2BYvunS
3/KJyN02qmCWafqDAk+xTnkYyIS2uexsZ8Ojl3ti9UVFgqNcmxfbRk+tFHPCAHkACHVI/bRIt01l
JdRdsmKxbDy7gK7wbjkdnOz6FnSiPan36lYrc1sGOi0EK/vmbH9SMJSoF1LM4zg4g9QXUZGLSgpw
32iag4YWHUfh4a9niyHQhzqd1jpiyafjaEavUeKScYxu+47G966CyFeMjb/3Oa430jqUYKb8zuzo
VF2tAtIAR0xoRraG/nMj3kZrfWXnl/d0h/4xMnt+IB0+DDH0W04fMGeSB6KCV47acX9DZhW7v/y+
fLk8fWedmjg57Yk053CMTiw1s/lrg7xDoq4PoJULnvxO3qnIavel+FOSvCcCfDQkxQ+kG6GiLTaB
Gq14yNnRYeHkdHTgJcAqz9ywacjRt74aOJ3YUljujJ9Wamg/CqWRHAkS+k1cpMPb5TEvuD4bS+SG
An45+f6py/QdssChThaoDOViq2tZdIAviXdKx6a+bOrskSQxvilLAzIZ1DBqCKe2/NDUELqRAmfw
dqMEW2aK9Ob47sbtoYremxiWEe+2NYQbP56m2klQQuv3ehLu8ki8Epr70v3XMK607mrlwxa2JrIM
QLhpqNH4yNkkjOXQgRDRA2dMoSqGwTQkirLSCiVID1DUXTRkge4AhkAcNRD0pj5kmaw9kuEUtmJQ
Nu4hCUzPvy65GQab2A9EVVTITx2qeWAt2iEXd5LQCzcmiRHVARtRC07WgVCA+L9QPgFOoO+G+kDY
rJyf5y7NATrxJUqiCAUXG+p0zkvNReY+JbEYIk+qSBvJd0b9SkyddqTnOt0UTW5b5dZPVwwv+BV2
SbATDyMAMm/sGQs/dYWcRBbK7Y4SaZusEjYeCbqVpZvOmpNghPFxN0B8SiwM98LMp0C6WVpSkmlq
YxYLHIwQPFnmm1pugWuXkCLWwbZwrxVv32bvNBz05kspOn77I89v1Ekfbts3D1DWXf6sBYciLkf5
ZNpUkMXPZh2p9UILJkRClO2R9bUljq3LFs4Sn2ymExPTJxxdyE1fkDOuMJH/hGachqIgI/M5fNJw
/G0NJ7JwMJFuEvEf0CgUcmdnsTUWfRFn2DIb5MkRIK0eapmG8WpTrVGOL/kNTGewPExvDrDhp8Py
DF33AosLH5HUA7LZGy/SrsxsLaN/FhTy44mZaA7GPbmTz8IZue0FEQalHCLWW6gRRzoR3RwQZSse
pMDTV27mRXvUvLjQoC8+u/yjcmylSkc+zvLja7n+5gXyziM2VFceoQvTBwBqasoABY4DzMYVxEhD
e0HFuIbinhvrZ+0We08wXy9739JwCGSIc6ntaAiXna4S5+DoEzoD9A2/S9pX2+505Sv3P/+LFYrK
tJaDK55nkYNAlPwmkIEiilf1+DXifF7/GLRfl80szRlHFT2qVCyYtdkREsY1wa1rBU5IJL0XAi25
nuDSgW0FYbaScDmrfU5+PaluEK3zdD+7A0OIxzMjoONY9jvxvU8MqwUoHEpP/SAidjmgtSnboiCL
/1RpR2oEscW3OPDG2wQ9VOOx7OM84ezmpbyndiwivggc7atyy/6V8m38k7YY7WCYKXKgQ2sa39Qw
k378/XzBXyoSqpBZRdnpdPGLhnuqE11QwuqwcX3KtlZ2sNy10s6Sjx2bmUWZqexG5Mswg2zgbugP
Xi06WhRtRvf98ngWDU31I7qIOK/nEAZLLeR8VIn3m8RADCftVfVDMqPimaSN8nPUfQKDyxYXPI6C
ArkUzh/kDubvjVxMpMHMgxiV4ehKQLFUHcOdWwf7y2bOQmheHJBhTCc3w8PxThdKKWVXrWuAZK5a
Ig3doAkqy9eD1VhwVSClAJKzaX79F5tIGNATxnN0fu/XbukOnoFNK4AWvcVtr3Lpqcx4NCaP0Rrz
0MLFRPZyeiYAhp/4gU9HCOm5RmNAFDsA7m9EgsSkNTZ68yuoqccYaxiepWUjs0J0TsEJorGZRxaw
eSSIwMaOB8he1GAZNbWtXK0cEQvuCHvjRB5J3wuvq9mYGnq7BUtIY0fMgEeRRAiT3O4SHyRtt3Jb
LEzfRKQ0yQUgSXfmIJVF9aWP+9CBxRVmMbEV7jhE/unTCuA3wrnbDrbilfzIwvD+R9MI0liQwb8D
1qO4RXBNoYCNAOrNTrkNi85JRAGpw+TgdslKzmLN1CxsMUdYeIuIxG+UvecALNDORTH401c3l31+
wS9OhjTbZ4Eo1ppCIcJBhnbjVRWVQUD8o/r3pwaPFH6R0JZ5H87udjEQS7WkM4SZMzeNVN67WU7e
vtxdHs0UOM4iatXiraCjEcrBMUdXKm2ZhWFDgj4LPzraWDTl5bKBhemaWLRMEgf0b8L4f7ppczeP
fD1rQFb6HTs12WVKaKO/+/fOPYnKUKPklhXPFPdErTJ9YeKQNOLsFupmWO/F6yb9QkPCDoK/7brl
Xj/ZtZMvHrl1oAoh8TO7Vimt17jM6YfJtXHYlPpQrsCEFxYIUxwPCoNiDmfzF7RZwPmBKa0QrszB
eBiktXrUmonZaAbNb73cxUSZ99bz6JUhaUXPe77sCAv782QgM4f2Bzr/RgsrZifYI2ePSgXjWRHW
3koLxxx2JtUpg3ZW9FFO16YrDXFMUaR1gkJ9meQdWss9jLK/LYboThHMtTzO0r17ZG/emjyYih97
bsYdSEuZXZWUWWldM2xPLr65rrnz4NLxs2hl3y5aBUA0JZ552MzfnF3saZUXFLEzZvE1daE8/ldG
+RJt30SRQPivmFt6gBK8/LE3+dCRx8tdalRCgT2vlelupxezotFVFR1veOm0h4Q8sTZsrb+GY/ze
aUd2Z+6vSrkninTPU+oa94q/U4unQXnt1H3NaBEpyCr6TIJ011RX+lq6YdGTjmzP9gXNVEnjJdim
qoTn6BpddsLjEHt3ktahKJ78fWL6ZI5nO0TtLS7+bBqrfOtJiV1U/k7vwpXE3OI+PBrV5FlHKznm
odeUk+fA0rbttfp7VzWI9Hr0CQbj5vKePy+ITQclGVb0f8lfQCBwaiyuY6+tJqroWgNq7TelnRfG
z3TK9QXua3jIGjqWbtMSsK14JWp7P/zh6rrTep9ttnL+nCF7EPHhtUyFYeJkosYwOxhEM2vC2O1g
xiwt5TkdJViih0676bWxRAbKqu0mGyHydmVukRTARNO4jQ2UBDZvJTD/y2KbIJlIkqKlNL8XW1mq
jSaHuLsPqn8TM6A/o/Ls2PRWLsbF5T6yM3NixSyoQFisgCBDPTjKjgDvVjp+pw9uJWJZvEYg5KVC
BXM9ZfjTtfYKIr28b9guAiTDSmYVdmJlK0YWwgneUhNcDhDRgkCIIvaJ6HfwnffUVLz8VotppK7X
GmeWZo0nDWwoQNpIgc3GYuSt4FPNxxtCPX3VxSG+Kl2vufXhlXrXkuhjZZ8sJDbhyId2AVcACz73
Tb8NKIEEQ0wvdbRp6yvSIFn7TecxN1w3QmwXxl3cbSp3d9nu5PKz6G/iT5xeVawZ1LynS5Z1qd42
nshdKdBjX+fqPqoG0RYzrXo062s/fu+brLSNVamZ6QefGkZ1SSJJDZHelKeeGS6scYBNHZZar7JI
SY+1cSv4/SdkrvI2ItNuJ435IaBu9lF3+bCpw0F1qih49hTleyd574pZRveCTl93hOyz7aHXulL2
Ovdmvm+K8qivwa0yz63FglgJk7KuXSivdf7RpZ+Xp/78Aj/9+bNjOE0qX018ibyqtI+Ed0N+7eOn
OIHKfpN7a/Ds811zamx29Kk0eY456TDbjTcivKvx1AOqyyuw5qUTlt5F/uGFTkpyDh6hu7ql4EWu
GHk8WzXetei7orwJaW/DGhPJb0V3U7U70b2To1XoxcJ6TTleIOiTHjqJvVNXpqc5iwul1mif/SZF
m9hl07RbQ/1laA6AmbLqHE3rtlb35kbVzrXuVuvKv+G6M6fmE4CZUJ2nuDZ3GUEHbNu3ODU8dFsp
h4mzsIsA2ihU2hAaFB4aP7LbkG2sO30hOWm262Xap7fCuOnURzl3Kv9QEIEPLhwbnVPTGWC8pv1L
V24U0XdEAXCj5u86EzZB10Vx9EUtYZ4J7N6EgKD6gXrrJhLu6vx7ov5blS+W+aBa+xBctgfyhQRj
nLw0BnjWtUfeQng4HSF/hj7z5iAw3DGNGXrhRRtfj+2eJ5gHFZD60Dcbpck3Q/isNWuwqIVNdGJ2
tuhhT39Q3GG2HXZNR/GWeXwhB4ezebek2FZCp/Pj8mSUvxkfj0MneszNysNcNqR2PQy2GF9HfW/X
rSNLMHkMX6K5BjZd2LrHQ5yX36GdaHUhbTVb63XHy0eItOgNGr2Vocny+YmMHajPJiTBJCZ5un/c
YXD1qMHOMPbw8yUohr+k8b+Wdi01T4YhwAq/GWFwHD66Mtro0k5Wvkhb2J0GZ1/SQfNl2bly1/X7
SoxsQci3l8/L31fu+e7684HTAXA0+dA4qFomMfkarUK1eR2O+LyaYI49bwBN+TceJLuM5a3hPY7B
9yxHaCuxaxEYcG85A8oZovWEZiJihg9mCw+0cS9X+kq6/EyQZR5lzm428pDiMFTMozcCqjQcK3oL
/KsCoBZ4pNDyNqrxbFKCJZNuFR/UY5v+S83Mldla9JqjWHe2H2V4T4zI5StEOKtU96sANpg2yUow
thDesyHgHLRMQLnInc4HK1pjnkq9ZsfFUyLv/PKK7k/bDxLbsDaN9Wlk30QmnJcxv39ofbYVrW9d
CX7kdcU7FgKKky+ZDRiQKfQ7FV9StaMdFocGOGYaFTemfG25BL3lRlKmGPhBrJ5FceeN9/3wpgru
xgsPDQXIEN4yqGZK6teVuU2g8g0Dxe4hkkjiT0MPeGuu6p6cB33T7KHpTCSrIqg6bckjjxYimo6t
btAAdX668t4wvgm0tJeVuu/BDbjt6NTgCdBzk9aYDhfdgyUzRFSIwajN1s0Dt561wajZTdxldlNX
2SYR2i+1pmZ+eWHOA+lpjH8szdYFQgxXVUosUfHjYYCaor+DUuNKb/SVE2zN0uwukBMWzY2w5Cni
xuWqHFPKELTBNitB82+U3dlJ9GdM82tATQvTGHyOnaBwNybMRDL/GV/nzbhJgqdGCLcyZ5OHMoRw
L4l7Wbn2ghsVXajmPbY+lfzdMEf+8L0b7ki7I1X+kFqJExbbTH4n1Bysp8trsHwmTRlEJF1J9f7e
xkeOpiuxS6WQD9YF9773UbEtjSdPMniW98ouktVdL45kcoxNYlnfI/dnWaJgkbvBfrTaTVavcUAv
4FTwiqMPmvnf6KtFD4RWQ6pp3GVD7gC4t33rtvJlxxJyMjo3FcRBtQ439ObyZCy4PhASGoimLABU
nzM3SeRE6IKEgyKtUccIhTu3jbd1nK8UPpaGiB0o2mAsBJAzRxkJVTRxGXAC9xpNmMLUChEOfg5X
VQ1m1q2EHX/X3buIKDsgVmlqgtXHTlt6nf/DgCfAEzkYjul5hcmFXMdKqUTD2BRexUa3C8Z0m9Vr
IJiz5gIuAY1kxv/ZmQUQseIOoZ9gJyyrH72nbGhzfFdqfSP3mWNl2osLlY8pRreW2DqJ6j/pnfQQ
qOpOa6OVotry5B99yyxWaCIrRtSYRW6mZIe2b5FI0e+y0bAt74EO+VJMrg3ttklWdtr0c2cnA/za
0yxwPIAFmvl1TKlDCia7UXitS55j1SvVgOWRHVmYnadSqw6BmDLLiXXvGR+9clUlh6j7UPqnJLsG
vabKt90aB/1SeH8yrtmmoTbv+arJuDTjTRo/XMHdx+K1kD6Wwa+4BkUBtmUtnbS4UeFsl7mjjKkE
e3o7ajWvVn1gpCraHamrHhIIqbLUWnm0ThN2tmRHZmYTWoqlPxiTmd5LnLzb+9HWTbdK/5wpOuin
lazC721/ydxsJomy5VrIuaWi7FFKdkJ4B2g88P6NJ+YwZZuk3IxOln5JMGIk3f4/HAX/N1YI/0+n
NA6TWKpjjl2lQpPBEh9aJbtrY3NlF1xeuTP1nDGOyHHFjDGHeL1+CPXPca05d3GjHY1kFjpBK+eL
Tc+qRWjCiRDJtcLz/99czY6zCHE2DXQDR4jv75Wex2XvXVtZtb1sZvLiuT+ASgNrB63GhEU+XRKv
6IUEChHi1lLZBkVou+adVNQAG28EfQ0H9zuum1kjBpiQBiRJ6JWaVu4oEPBUE4rrkJUppOt2+KX5
8iGFcyvrHT0MuYAfxLFxip6YxIiRLN6LRrU3+xerOTTal6Xei8pXZnwJykaVH6063VRZtlG7G8H4
AQWiE9XySky3dNydfPAU9B19cBZS+cwnV4LKqHqQQ/pyi6z+qVhQgvM/UBopkuDd88L0xh/GAAEU
8cH0m3jtO6bVPps4OHh/v46BYs6WyWgyyVV9SbPrPk+2vmkVG1kpxVvJzXy71TzLjtOuc1QrfPHj
JHH0bqRjJtBkrnqAbJKxtgGWjmRgZZbI02sCp/yeuaOZEVi00qgVzR7jb1Ys2lr66UVoaRTIA1wV
PSJPxougCn/vrifrMZsHUmy8bzPWwy9Igch6LfLYatqrKKFoDKQkt70anafLe2Q6E88m/8hrZ0e0
l8hmUAsYTcZtSgqtSwe7DNIt+DCnCVVbVN5MI11b8oXXGdcOr9spmydLc9SjmvVKqvfsTA3+DOiz
YpNDBkTnxvx/pH1Zc9tI0u0vQgRQ2F8LC0mJ1GLJWvyCkGQJ+77j199Tmpk2WcTHivZVe9yOcUQn
asvKyjx5zk1m3hZz86UZ+Y/GkHaXR7uWRT02bHFeOgQZVYZZZo/qx358VchXaMtuZT2Wza77ZnS4
r8zrup9orwsuwxXPDdN/tjk30xHpWyQwYdqA7n0+vI5ojRkKgWddQUVaJ1a4OxDI/HoIZlgBYyAd
oNQaz0+QX8dt66rWG+gjFPT4I0dqltBylZ0ljdwFtO7l/FAl0DeK/bJ7ITYypRldlhfB7K8vOyvo
M91x8Byeepy2KKq8mnHSy/7nNF9n6k7N/AFtL9OyDWdgL69zzUkLwaKvpd8wJ3/MklOz6YI+F7vA
Q3K0kUxkzHkR3pSx16F1qGldS7FArfI2JBslaiC5jWqQ6QA9CsGcTSb9yAnUc9C67yRIQ3bWdSv6
PrbwZ0cQLWcIxWR2XfHnHpLUdSRhVgxtdJMZTLndAJbVu8DctenrvAi2yBkbNB4TDDT7jz1uI4KC
NSvjFtORxNMWORwlHmmk+BWYiqSruPo5WA+6fujGbTT1SD0eZmgHJeFnMrmxcm9UtcgZsOm/NH5u
yxqLkYNNhS2P/lL0yw6M+L4Cl9fHP4nkpP3TrIEUO3usZ3yRwOf+H67+n8ngESYaQNmTosK4hAi4
0vdZUPlGcAhQ+MrxfKp+29FHYgqyHLwrIOwhh5ZG4PbQewBq7NMNWRLLGiIVYoF1ww5j7ejqc5eK
Gkf4fcVb4e73rCk0OZ1gRU4+IHLa9m4dfeipN6c1dKgE98hZNMFb43axLqE910zRFC4NLZ1NR+/u
ZNONh97tWwggur1e+Wb3FIei5LVoMrntTPpalnSAOp2u35Dkeso+p0iE4hJNJbdFO3UulbyGDZtA
teBlzHf5srHwlmlM4i+GIL/B/mvHB4Kbyu/ur6PwQ5+buB/YwuWWJ/Ve3Lty8VsCkfVCBiBLrieR
ivLZrcFb5BxzZVVSHDdYvGwXQOr0Kgfmbt9d2x64qA+tn9BWdX7M/s9sM1yNFEU4we7hnxy8fc5D
6/YSQLYMI5ZSUO+CpbYrBEeObb/zOdVRIQVFI3Bd3JNj6CWAHsALAfLUpz7amfZ1Vz9FmWeqgqGI
DLGhHi/ehOgxD2Comv06+r3IVwVqPqPbG73AcbLze2lInBcxBiCaJg2W5PKjHKlhOoggaSmS/V1f
G4u19uBVA13e0wHNCVqMMiNtnQR1DsjBOJYmuKDXT9cfC9wJnuWILJbB+CSUhM5xTce4dAJT2w+g
tQYYz21HU5Dr+W5APZ+8Pza5E23pUWTXMmyCX+k5JWaJWkRRo4SS5VvooWgqslmAqNMYhOCvca/l
TA+yvjYyiI7SAgxw76Rf2o9+KqV9g/QNxIum6peGHoEfg5RoB1RtkWWwwAW8zZe2A5O50aBFsLO+
MnR8PPWzPL9rRI2cqp40F0SaEsponYSGfyMM0aFhBn4OLHRJrcpOD+YQDgdkUsJdLBvTU9J1h7Zj
L6AZbCdubavxx2DN1c5KbX27mK32GclokSJjmteOIelQBpge5MrMN2mtP6iTZG819F16jRTflXYs
CrNXzwD6WnDO0KEDePrplpEKYjZop2+dUHnVarTiQFlRpVq6n0xPEFKygP1sHY9McbvTaEbbkiSQ
oNsJ2RkSHtrWtrJfJS1xFPM6jSoqa14m4mFd89BAYbC2bQ1k/TxXAIRoE6mAAJMzg4C0aTMfjaHO
WPa7Ri82Ecpec46Ovk5+vjzatXm1ECYiv48Mv8a3oRRA3PazlUGeq8VhN+8HCGVjg7TvCTAXsiLi
e1i7WY/Nca4MqiG6JE8wl8r3Y9Z6rfUz6f4tzIC5/mMjnBczG8uGei+MhOUn2rbApDdk93WjgIHs
mgSGwDufPQC/zeEKMNGjhFZXnTMXZ8sIIHbVOkYKqE7wNgLe29iuClTI+Njj/KFhw8Yb2J47Gijv
l9dvdUIhtMSsg1mAR/FlklYlVtkhf0B+A9XvxIBg1QLPtuZMwVryjw1u0eocNALp1GDRIgIsA0jj
iGsmiCBeSf9bawU51/URoXsRLf6Ag/MPeUtNyxAiea1TqCqVI9PT3ie9FMRDazeQhVTMf43wj/Z0
1GRNSkuEy2X7FBW6XzS29zcr88cEFwAZ1SIVvYRxQIYMKSiJ1nPnGKL+yP8jSP7n1uFHMgeL2Rgt
bp0i9KRqo00LzZMe4f9LLVNb2i/lTxNI70F0yNaWiV3g/73DeTmZAhoNpC8RKhQBmFKB7gzgElNT
EJCIrHBRnGRmBYR74RXr2dP1HlV2Pwo+Ly/U+hSqOD/AD+KM8NjesLa1tJhhpE8eoPUtjz8XfZPi
aR6Emzz2pfa9gZCniBtt7VShgewfq9yNpkmkbEEHwjzvW1w/xUriasO1NOzU9CHV87+ZyCNr3KWW
mTEwDSqsSdJrrH5oIJBYhDcnn4z5jrmPjPBR11QmYWDDSALBj/6W2DeTDLxCeTVHbhsiO1Q6IyBv
lUiNYe0SA5PtP8EB20VHAXIVgZtj6XBjm02wWabJyePoph/Dm8ac38w2/4vAH6lctKyATxCgZs6c
rXZ2HKNsCqrRJxDPEQi2x0viIllPIdUiuF7WtsmxMW6bqCCVJNBpQDQyPATGnQLE2qi/W1np6uYu
6v4lzJ2tIOYRfSoIBeDzOacV9EVlBkrfOiqpNqHZ0GTSvSIVXFrsm/kI69gKd6oTOdEBWcalVULQ
OQX/oLlJyV2SCcyshVTHZrgHWj9OkJtZYCZcim3WaZt26GmjWmAsQfYHKehiupWhgn7Znay5rGOr
3G1pp0Foj8DoOCF5tfsv0l0R+/GyCdH8cRswNm21RUMCHFY3QeDEniNaWeQVMKTrVvlx2dbqcEyA
3FmKFQhqznEUZpZ3gza0zoidAK62q1HTXxs04F82szokG2Qc7MpHYy1npurKZAaCv3V0PN1ABGLf
9ZX2pYblJp+mzWVbK+4CVQJQMeGSB6MzD7FoklirixQc/7q1vSVN5YzDjRqLilBsnblNfmKFO7jF
rJWoQLWNkzXbauloIwrLVrY3DCC9C4o8EzRB3PaejTme0wAG9LR188Ski6L5Zf+4NMARBtJH1Oa0
tQJBg8qKP0IjAHQM0VyGtnU+tWwHkaGGTdc4tYmoCRIGk6Hdm+B2SYp9t6/05P7yYq1sjBN7/J0S
QgMzkGBPGny1p0lbbrMc7KwibpMzQAxc34kh7vleRIaRtREMKfWu0nY6cToD/RVeaj8BhUOQvM/S
7ZRs9AUCCj10DrVFcAZWjtrxF/CJYzyMdAhm4Qvm+ZABrkysbVpsL0/nWXaaGybPAZCHPV5HbP1S
afaCKYc+mU3jqd23ALWlZuL18CaRMj6UePIIBvh/GAezL0hWQHYvc2ciXcxlHknfgM9/oaCzAh2n
n8XPhfbQSiVFdQK1cJpIArOrB8X+Y5XzLWA6Ikxdq3HM3ldCtyDgI2p9GdwrJa3y1Afhx+VJXl/I
Pwa5PTsGapFLC4bZtIfaurUnFOkFD5jVqQQPgcJoK9EJzmN5Z80MqrAasV3luLuZ7Ghy5XoOvEBR
c3eyC0gWGqSndkQSqmsLKndaqf7FOIFsATwP3KDoUeTuodzoZikd0Y4X4nkbhMQhy00kaj5a89bH
Rrg9I2XoTFogJOAUdQh975eMbOTAtU1oSAnuhW8yEd5lH5viNkon200TQDzZMSYvRNNHdR/rz1H1
MHUbe0Ihu/Ky9BBl76q8WfotutoWFd3qqOW9Xt4/az7v+Du4/dPF6MbKGnwHpGKdSn0q5NlFbE0T
W0RZvrZT0QKEp7YOvhh0w51GzinKRnpUE4xY1Z0ZVC4oj1Wlf3k4yup4jqxwIVFkV1GmZbCS6LkL
EvZpfrfkq0G+jupNoF8PZu4HZB+nB8V0pv5VT7+C5R3dtJc/g83a2eoefQW3W8HzJo8dqBkcKG+a
M5azdPoaEJHIpEaDvGX3N6cDiAQQS2qgW+FlI9BoG2SSCXvLYlcu1JpR3zHJm97poleyuhZrALYN
yiKYUbGOp8uYJXUEmUFMMPAlbu1NLgBKdAYHbHqDQutuobUH7cCrPqHZF1qQoNCbPH9C2fGW3MSu
ssFl9pw50V7e/tt2GHbbHH0Yj71GLhXAhxEfVlvQMotAtbxLRQShaw4CGiagDwBkFq8xbl0XdYTE
e6E2Tt481TJ8RLLt5it98RQiKiyvzfOxKbbRjx6a8WwrE+SwG6drPRl1Cwi2Ce4qkQXOBeV1l43p
AgtlPtNWqWkqqiat3hzHg+C8C7qw8lgbYCJOdnpzHWnemL9F8jbRvF66Ctq9Mv1LnArbBZCZQYEa
1CUWMqWn09Y3BSR/FbYLNEi5enW8t0UmviuY/OmGMAde5Dba18GYeWoDcC+8HECZ4wBjdtX67ca2
3fYj3jzPkIWraO4GTkBRicxN2m5LTxLcx2su7tg8tzOkMtfRz8QmtWocGX4akbGpXcXL39hBrG/J
Npq+sN9Ph2kZI1RHYwxznm5jw9WSd6O81cnDZVe5di2wF8X/rHAOWybSyJjy4LATGV0IWyNEs6Oo
MeMMXMu2hYrOcABUwA6FP5+OZSRZz9pAkdqw8htJ3jTozbOegvAJsm+qXl6n9l0O+5rl25lni07a
mnmCVmZGx40nFDRdTs1nsxFGCgSgHTLdtsDJTOa9GT3r0wcpHqWaRovbGlfgoOzVWyLSKV055ix9
BKgacCIgm+NORGvi/Qnm+BbQdum3VdVgJtKHf+9KCEFTmY5WcXC1adz4+nRou9k2kDutAPRTZt3X
zVTwOlu5UwGDRRYdoQOqDzzqWx4VI22GqHP0CGrasbcsGm2srz72WqhcxyJek5VTdmKOc11GNOdy
vMCcNIKTTbJA8zHRZkBMr0/by0fg+2riHAoBPRuIFEHjYyD1cbo9IksbmsDOOme8Kim6eJ3ALake
0dTtr8oNugMXWnrvlltT/cfgRNR00NjufuRuulcdmZqvIu6ntbk++iD+LpXsTBsXDR8E0C+JP2cz
cuGyI0jcDuGhambBQ3/tQYwJgCgZSP9BesHHhkOol5pZwJ6iUJtKaAIB+a7z0b5EWzulr2NOSxOU
HIKoSWWn/nze/5jlfA9pBqQnW5h9yr1Jhto07TfoSKHQ376L98vW9odrNCxTqHD9Qoo+p2/27q3d
BiFVaei37zfl4nb+7ATe5Q2xFsViPkx0COHpqgLgerohwi6WUavEhwU/Jb/ah273AWUhyw32oaeA
KYUC5urkOxEBzJqrODZLTs0GYSYpiwqzYatSRR2o9Xx5YGetuljek4FxfliVR32oTViYPgZX3Wpe
fFPeJC/tz9gJHnTkgGn4oL0wtRHAEdyryEvp1//nJ3CLnlepHmZh3jmz09Le696VveaWP+/yw8cr
xLY243PgYKUl16K6O1+LZAfX0EonU8BFDzYJQ9RWMQXS9jDd5l+Ab251Y2vtPl7KDYB7QUGlX+hV
f7A35v1Mf18e/trD88Q8Fz1MDXBEWozh67e3THh1eFfciYIz+f6Dybx0nuo0ExUUWs/6DL/XHXIe
0L+ASAFyeqc7y06ruMqXtHP6wGsrH7zqyI6D4cYAH7QjdwcpvELpUE4cq3PkX3HkTaJCwOodzNh9
DNY3BLIJbt7nyqwMc8S8Lx0e12pHU7BewCk7Wr1RVciq31otDXughIqbxbqpRO/ftQsFNC7QD0SD
hSnzd6Q0kaXUetgHsZAFEapkB+Fz5IOfLi+wyAx3hkeoApBWxvoGIG5Z6nJPFONDaqIfShcIYu2z
ppHvVQUyGfxsaFDRZM5NQduvU3S2l+zbwOncaBPcW162mx6tR2Wjbofr6Yd0KL4e9N+IOqAsSfzW
nenktM+iU7XuMY8+hRt2k7TmGEqY3XTGsR3wBsbTNPFzB40zE+gfHGjTb2R/uTJ3l+d77Y3DYh4w
jChg7Efy4nRrT7Mig6wlwSR0IBwzpw3IYZyuwdJO+YKO9/kWCda3rlNBESrSvltz2N+azegkBUcP
X8rIpEatQV7XOSQE6PdzEPWSsG/nL0gDciKM70bGY4qLHeVZt8eQXZAkmucJvOqlGfqTEmbohc/D
2rs8ley/xlkDuBvxHVLTClK+3EyCKywqTBk13bzNaCfZD3VjObGeUSv+NVSiLDxzOZescY6wCZQG
FOMMe1WETpEd8sYJAtMtjR/p2NK0PWiqYKusW0TiBUh5VoznxgfMjlakLRyeGWde2+CdqD0nEIXq
c/Vh7L+yIHSGVFRUW4utmJoSYksUW4H34q7cREuGztABDlE6KMmD2CKkhBQUzPjyuCMZKGYgpyGh
aP6m9yVt0l0tUoFcWVfIs//ZRVwonYR1O9cTdlHWdbuigQJsq3qzNaANSqNz9Hp5F62eCRgD2hO0
ooB8np7H1lTCsR/LDldJDGhiu5/kTPAyXptTgoZpJhKDLB8y46c2wqScZVmtOqcsZwoiTgqGaMgn
WF4alNdDUVwFY4jmg3hrNiABgLxfqWRIIqsO0UWNOWTN4QPbaqKeCZ7ls9ocGfJQHfqmcwrJ8qqp
Q6sZOlHmbDMF01bJiF8UmW+OD0ppgGNX3WT9vCuIQmuroo2e7NEN6ERSuetBk9MHv5LiLUWxUu/B
KZtmhzm2wODSZSicm4Lwe9Vzot8Q7x5VBzE1n0dJNRJJoYwvV+oXc9xD7Z50r5W16aM7vaJTcW2g
9//y5lhD0DEiqH9scqfeCPRGllvYDBn9K1AHhSo54ejlquTL5e1kH5QsQ/8K0Il+/xdp4RPj3LaJ
soBMyQzj/Sj97Fp0gluPrdJ5UK+lEyihtPldMNy1o3c8XP7oFZbeTh0bbgWsJXJ8UfGaIiFtaK4R
GnSsXbXZymB4VDWkXTqayZtYgjf8HOdr0/4UfM3ae+v4a5iDPMppoi6WhfKErzHRCWhPEMAEYlgH
DYC3BKlnBnd18SKDxKhIn+vsU7IeBPZX4LbERPIWnOSahmI85wr1VGlqdLJh/sljgyhXi56QfSFk
pxvoa/XtFFhDUW1+7Sl9bJN7bmixolSTNsD3Zg/R4IPOcZYMaqv+MFW0DAWeacX5nTh7zlo0j6oU
2rjUVLN8KVp0RdkdaQRx38qmOjHC3WNaPEohCAKBPh/CXRjGjqHfNyDHRyXJ77S/AK/BGsp+TJCH
HR9u0ySdmU8Lbk07lj2TLI4VPytx/NiVlj8nCBCUand5n7DvP4sM/ljktZERtinJ0DPEJvC8Fcm2
AVQU0uwvMvwYGPA7GqIetOly3kACFftYJgDzSniS0Upafsny2+WRrGy+ExPc8Q+IWo2EYU/lpNgi
MUqNyWewA7DBTdCKI9LLZXurOwM0ftDQMFAp5vM46hQDQFbWGFJBB0n12+C2iTcW2LCL2b1sau0O
Btv/H1vcVh8KewZ1H2yZSynfzRDKtmPjvl/sTTUAHa0S6YFocUsVZJTp1GbzXYB8jweavKs+y5Pb
zsrzn4JvWnFwJ9/EnQx7qMbBjvFNQZ48qWX7K5ermyxLP4LxKUcBMA0CdwRFhp4mdNHQuRqEH8QI
RT5nJSSwbaRj8doF1yJooE+PTBWqgInXgNaBQXKs3/rOtdPnHORrguGyo8cflGM73PsPeYw6kFto
GnUu6KFCL94Gbo9iNtWovnmTDrPb3i5e7oYP0t7wLhtfO6THtrkH32APyWyWzDZJN3qWQMXK3uWg
W79sZm0qj3cZFy+Upd4nFkPct8XNwCjvWlBlTk9mv/0bOxAdA+sqKN35Dq+lLUqU/GAnDh1L3phh
uivRwiYElH57FX7NUAr4xxB3bDR9mGK1xxYdrA856jfG3CG7HJg/w6jYqtkrlNa3ijVRde7cvH1u
yXDX6/Zzhc2qFOlNMstubOcCj7vqp44+ijs3JbAQE7i84acYY99eQ2gGodfcBFQZTT/TLFjUtb1z
PAfcokqS1EsNwWT3M8oInQtxthLQpL9ZUawmkIxoEeErkaM8Fc2UADlZV05kVn5QFlQHji1VBNfx
+uT9McT+/iiqKhMjGOakRc9E8VvTlzsTTGOWD5nAfv5QA5FI3vqB+GONu46bMWpjoHZxIFQVSQAq
2+1GgggFiAguz9+acwF9+v/mj7+FS4jw6JB0a50ofm1RgMhkN+9yp9Of68g1rfR6EpHgrGUpEWUg
RLTwYIYSPXcjpwFAoN99FEs+bad6ogqQIUVc0Uwrb1J1ciSj8i39N9Ry9OKToBMZjy8qF7Zr9Pnm
8vDX9ujxt3CruuikBkklru52TMC6AiiGO9Zq5GpxlG4vm1pb0mNT3JJWeplZiQZT6RjuskGhYdzv
kiV3lok4l00JRsU3B899NZEJ3QiOrkiHskbxRCVbw7y/bGU1Njga0XcO/uhIYNdkpRnATCBlmz7W
nqUS4Hm986RQpRmYv1IFoMDR2EwmyttD4pkguG81jcajiG9z7XTC2RIwf+kGss7cHWnJYy/VOrZx
G45OBspsozOd1tb3Y/ceK2DwLRbRnbUWhYH+BSAVC0lJla82jwj4msiCN1Vn9afd9DFtyySD0aJ2
a5VAmyZUBIf1bJQKsIEoATONScAv+JfVII+QNpYsaFvIOz2ZnRE6BfpeVZ6a4Yewp/d8eVFBYDqW
gAXLyMPwXTRMwWtYpDJyXvx3f/d59+HdPISuiBr7jGqCFSrQuQWydyZRAy3WU8caSpXaR0seO086
hZA2pXtIV1PH2wqqI/bZAWQVETaDSH4i8WlzdzIJSFaSsIod9wDF7pfDf358/+AfKMziF368//4P
f9jQHcUvyGn/9++o51GvoPu9427v77df91v3+v7p/un3k8BVfJMgnoQPKM4y8XeUCUGCgjj/dE4A
GtK1oOyhTeu0ju/7sfP9s40Et+c5yIYZAmQeoDbknrGvTg3JY5mn+YzJd69d13d9DNqjAm+0tsLg
uIf0A3SYDTwtOYffqHae13Edo954ff107R5++ZvnD40+e4IlPm/8YsM5ssQO0JFHkotQCewIlq4P
BywbhN8FLu/suoQBVoMgSAWq8DXcUOLSRodcDKKr64Prvhz8T7rBdnC2goP+nYTnN8CxHW4gypCX
UVrCzuHXr/fHx8eQLvQRqu4IIgFTYP88wrS395ztw1flPHw9jJT98zWjaB2xfwmc/Xft8PyLgMaz
LXRzgPLkdGoBbtGLiMkJu+y47G53mF4md+9st44jGP73f+ySMS50HM0C0PmaGXOx+6n/Y4OTCUvu
1hWYMph7OTOlQbEO6SP0R/EFQ3lqw7mzW2bqwE6Av2PHnjkCDA/jc9mvy7tofS6PbJLTuQztdOrb
uoPNHBgH/IZCPH5/wmhTJ3Y+N8+bu/3dfu8JFvE89GLb98gwe1kfnY++HkgkpzAMD1hS33/cvDo3
Iqeyet6PrWinVsxQIRDTYMNzD2D8hPe822Cn/hRtk/M0Mzccbk8acdYwsDwMvbj+bkNvRBbOsSvM
gqFp4KKCMgi0V0+HoiZlIaWQymArdW3Sl8HvPdff3H1U3se3q3S27AwI3hrrx//ILHf8UzXIkR6D
WbY/UvrSOy9PrTfiOpiRBWi9wXVNnAqKm1KjHf7J8MdngGiALACTCDUoeuFwOl3BxWSf5Xa5+eDu
C6uIIGGj/Wdp2TXqHr5/w8Fhh4fdqLhG2WFlv+F3/Ozx7+/DhOOEH5cd48vnyWDn5ewM/5ku/hEj
1UHdyydf9f1tvvuf25t9BfsW/MKNwH5EX3CO18a8AIIL5D1EOBHHcPNSliC81RqoTDDDiCi+f+Ai
f9BnjP7GuWJu0r33RUHNWUwDflZwTKCdjxXizgRu1aaN1MGC3aGfG9ob6DGy0SOS6p6aiQTkvjuJ
TqaZM8Z55S4ppCSyVFx+Jb0NaUjBUecM9BN/WoDfYv8PIjcP46UY9mZ/5/zY/djsPA/D//q6/41p
2fnsID3dX2/v3funp+v7bU+/Qnekv0Vps7PwHPExmxQEBOhLgjrv6cnV0zEvQJGBBwl62gAinpEx
9RZFRUK9noLe3KB1Kd6FTZEJnOzKkoA2QgdqAyA71As5p4TetnpetDF1JgXc5ECLgt2qXF70WU+u
0gKkFYLNz+994GwQO2P3Q99L0fhHWNOXZjMsE3gCgWeqochue8RmYqneZTvn2A9mCJVP0ILrJlqh
uHGFYyyjyQuGFLQjKgaqOxOIcSK6QOlD9SPpJQx+toU/Fc/E3EArYyYPmeRZxkbwHez24HbhyXfw
uzCdbLkP8B1GElCLBH5m+2Z+B7yvVqE5C8iuvQnHqXh1AWgdkOmSgN2aOd9LH8DtrHZB/9lM8AGa
EgF/YoVUl6HuoEMSvpBTLw8DrwFvzuVhr2znk1FzN0KgVr2ejDDaTZGXVFcNSGWyyJeGrTS9/oUp
oI0gEoT+E8K3X7SB3RPI3adggi9BnL6piJc1aIoa3ECEbWJ75mwqkUIwoARuKni+4++P4hErLU0t
bKD3Ntm3Swc94edFxNi9bgICyXjFAmDDo6cSWRuKmoBHM5prYOzdWfnKwpfLM3YeiLCzAe3n/xnh
ArqoiYIF2qOpI7dQCIfgh9x6khr2L/kApLuBvM82TBf5oZiQQs+qatx3FZhcvamX4l2axbroIbR6
SI4+iAv0UH9dqhjUfk4EZhfZaSLk0y1XD65NkA5E93a8q20/7pFSMw+x7jSK6AOYgfOVNVFLBBrQ
wgPzdGVJl2qLiWIIK0I7neLkkqdqO0M+6KiX6DEtJddG/+YIIaYPTd8J1uMsTPlejz/WufWQZm3W
5xpbuJQ3UXezmAEl8bs1u+P4LKNDtfHbRjDi9X32xyQ34/aY1kPRYMBq8CtLf8zVIde+Lg9r1QeA
K+t/c8rF1WUtL0rFTEBdR24+UOTOrdthgUiVSOlbNBj290fnUstLVJlLzJ+azDdl/0uyZZ9E/5p8
klslzpPbKfhLmoFZAawvAipW24yWY4L61mw80xa4bRaCXdqRnNsu7SLVAUuBr1nuxpFq9o1h7Kdi
E0MorLuCWsjlxTovAXGj4zx2Db3SpJdgrwAzy0vw1VJ1u7xn7+Gu3CU/gArapI/YkO+6IBpeWzsV
7S+QgUNiH+wfp2tnqHXWBKWdOhW6Xce3MIHKhogXXGDjG3N0tD96kio5arAgA08DSByllKB7FrIW
l6dwLZI6Gsl3tufICoFOzWjUsJJn6iMZVQ8lVnkYU4DmBYd37UpH/A7JOKC7oGzPHV4oammNHUGz
BqJVYePnEMaYX/q4p71+PQaby8NanbwjY9wxVjLdmAYFxsZg9IzwPtEgXD28XzayOndHRthHHM1d
AA+IqBBGTFx7ZDjkhp8h8y4HIle7OhqIJ7GOYzSt8y8fqyvCZW5xhVeA95Qf0zDSWc9dXfGamnhW
9JBBDkgp8UQonL5xZ/U2mt6aXvAZq8P98xXfec6j4QJuMMRSha8okn0+vk36lZo9BJLgaK1ZYe35
kKM0wM37nS04smLbuMONFFLT3XKjpa5t3UiTa4lUAtZmFOE1o3mGLhUQOadLZ1RD1I4A56KWMUE8
+7WF/uiYCHiBzlNscE8WaglQuQHJ3dnLcR4VSKgzK4oMfZw+qzMNak0lGCpIDU0q+H/w+ECPt/HC
1OoPlrVU6BwY5/IwGWaLnmsrs+rPUUKuFJqKZWgTZ0mi3rXCjHzKbaYnULALoa9Y6oVc++0MAS9P
s/Ku2w+DOsmbLNcnRCaNVmmuphahqLK5tlhooAYUV0Vq7wznnAF9KfUxBH5rhbhF4OUK5MQs2s//
FgzGJlIHThVQNwWRPnevVJWi1pKJiaybEI2pifmVVbqIaIP5BP7yskASAKEBJiHEQ36CXoskCOXi
0VO21zEURMMiEvjA1fmyoRTG5GCZHhq37Yaor5clhhYtsB7uNP1q0ANlTDqYCmoRrGhtOKjXo1eT
wRHQqHFqK0DdoZ5BNYE+gpxa5f2Q3V12f6sGkLFTgI4iQH9xgwGnqi5lGQaD5nxcTruk+/gbA9Aa
ArsWfAHPumKHyRTaWgTGiNH8bWeyY0HHRvC0/77g+FVHVzA6rLH2OuSWT6epbEheNwmKilMbbJTY
swletLkrGa6qP4XJ6NbSvrAYK6DA8vr0/THM/v7I0Q1VCH6OLM0csy7ewCjqaCERHJu17XY8Nu6C
UtrMgpA0xgZWLXQmu+rkSZbuz7rgtmXe8mwOGcpAM0wFD01uJ6CN3LRQZc+cxlQCJ6o/JtY0Mj43
Q3JnTyAF0YpsLwMfe3l/rA4PYm/oNNWwR/iqZo7yYxcMMDsPRgToteqmifmeleD+kH5fNrW+TXBP
MLJ41PH4opSMZHFhMN36oVIdI9ib5e1s3ETxjqifZb3V9XuJPJrD9rJZdkbPJtbAxYFytKzh/X66
R7S4nBEUYIRGE90RNHQWv2uIj1rpRhv9y6ZWb0Sw23yzAWigDDo1VUcaQVs3XLlU2zdjTBxlVPdd
mHqXzaytGRL9/5jhIvas1fqyQ6cqxH3VgaojaAfB+RxDsizpM8HsiWxxl7yWgkcbLPhYs+LVyq6L
9JBVN71I5Poc/M8uJ1RdgVCEiPqZiEqYx3Or4jZ28Bj57NvEqeWemlmEVLFG86i5S4vMLev3uBEJ
Qq+6EONbvABZSaixna5ZqQ2RWRNsj7rD865VGjT0CmHfIiPcOz+RzQI7A0biMX0aA/nRBCv95U2x
us1xV6GlksWXfJOwNJv2tEi4SWap/6zDeFeNM7DE9tYaf9XNINjpaw8RgKP+scYNSJXxyAdcOXN6
ZUEgLfceUq40HN+sSHoOBvtG0Z8vj+8c5oEtgj5/CPui7x8y5dzh0k1VymMJJsuouh+BR1Kq+KcJ
CnyQFNERguV6obhdUVU0UF9Ue3ZJr7m9VXlmIyJRWJ/rP5/CHcAAYNMsq3Ht2Pro1BKO3k1Xez0Q
RZmoT3RloiGMpiBpjpsBL2Vue7YNWer8W/txguB7u0lMN9KBkQKM1voliToIRda4ZY17qxuWvMAx
xHvZWH7W4csUEtRp8GSyrwwRJ9yKcwFlCqAWgJAAv2dwzqWtGn0hY4/rWzc3yPv10m+9+2EtteCS
W7lbTURxeEAw5OVZU5Q2gRu+yYfMSaHK0jwa41aXrgoN/VAtbcBV1leCwujaPIKdjICtECPDvXrq
VKy8h+JxgJsuW+6m2omK6Zp4uz7xhq4VsCWs7EW0CyADjq4vm2CIp6ZkyWhCucKd0/bW9YS4gk49
pNV1QBGD1LwztH+rtwhAFwyi2U1V0UQIgPupwSUspyCV4KqTkWx6yaIdShojztnl8762N47MfFd4
j0K7piWV3jEzAZ5FSXsAPjeoiD8RgSdbi0pA6w8IGeSs0An0/fdHhmpb77tqYZxqVQNVWbQNp7Qr
SH09Z9q9NLXxvRXP6kdQG8AnFmXqR4nRR+gWMorauTzmtWsQZVkb5UAmJQZQ1encSpFF8s5Cd+CS
7Cs0oOsjGtQDFrtTVfUlGQ4N9RS7/n+kfVeTqzqw9S9SFRn0ChjbM57oyS/Ujogskgi//i523e8c
W+Yztc+tmnl101Kr1eqw1rfrchfN9UTsfH2dLAF48PJBMA3x+0CeqhIHkVlvJXO2hE6PlZ2ASW2V
KnRWRQrLzlSV4mozHEK9KfTM49qvgW8GsdWMfUQPNt3bxgNtX7s8qDDtayb7Plx5Qi75g9Nllpwq
hspUG3CQuI6Hr1j56rUgm2Z+5RtT8SLauPFaknVtgSW/OjVhFZcWBJYjAf3TezW95sAN0crE6/Mv
le2u7+eiT3AsCw2LOp1hhs73s+vbqYzmIdNWweBps2ttDJg5niIit29W0tWXSAqzP0BOAQPhGNfG
KOW5sDQaQkFi6KZbXEFuPEYDSD+CkSw3MMyshj+MKOGblPXaDZAAjwQ4kX5vt5aHBDDFJc7WxgeW
tEeTAZhxUNTG01pyULTnVWIWBiwrdDa2yW+NZJs0gUPSbQWqo+tLrc1bJ9vxiTQ5o1cmetRyjKVj
jOqhU4HWUdUAjmmf4Lw8Vhp+nyd+UWt3FQu46muevbfiF54c4KRJ/qwAdfRx8ImvJisfthBy2tgZ
1MGRPsP4muxK9IYgpYZVGFAXTSv+gKthf133JRcNVCRMXSG/4GCS8nznATjNAF44e6s0tlN/xKBV
DboszJHXUxUH8UDb499LRPMtmhoBtoaUjGRrokLFzCnAXzfFdfLQRQ3yZMqU3lVCjf0wahv3urxZ
A3lz8RpB6wp6JADbLC0iHh8mQSczHuUN8cNuP8Fi2a/rMhYvoFMhkvcFcUKj9AxCBKHUHXjiDRHZ
ZKbut0nvlmLYTsikFAl9GmwaA+zq58oHLFQhgdT17z7O+3zi/o2uTTXE8wjmaeKV1TfRvVrTplfR
LPE+aHc5w0Pi87rMReuEY4IF4pAaMvxKrpAoTWqYTtYDYClvDn24Ngq/aJ1ofUViFWkpNPSea6WG
ajqhsQaT9s1ByW5toI9oW9o/XVdk0dlgghjd/CoQP2zpDDilXldWOTubqHhMdXJTseo4OvEm6rp7
FtX+dXGL62YjqgRoHWZh5F53pY36NgdpsjcPbd02VkkP1uS8XReyZPUwh3+ESPYAXheQOQkIMc0B
s4KVS5LUr7Rv16UsBjt/kN3R72BrF+CMGYLZIkkt2L2RP9W96iWU7+Oe7UjI4VKMXcfpbW/+sul/
irOQbrXhIWF8uiOdawBgMBrGFA+PDqcs/lQxhM1qLRAsBA5svs3Nr74ctujSXvHKlz2nADT7I3Oe
uUPcOZ/Fk7OmDh3QFc1pDj3oriwALjDYfhS/6aO2I8S6afhLHbFblFZ8agA5UjPApYUpwwQBSmu/
GgnbGZ2Blp4f13dDvwhR/nwYUt3qnMNFheD8w+ooESXamTOQypHGJ12U3jCzVDQvo3HypoXK9OnQ
jO4xLtgDsXNM/bprUZ8GbnjqRe0UuhUIWN+LmiuPRagloQ/QW3Oelk47wy37oQV5HEaCQc9q6b6t
Mf6zS0TU+xrJh59ZkYDnK6zjoDEGYMv0saV9B0KAuS/6Mb0dI6cbvDCqp+eO1uoLb5X0M2yquTGO
NQG4nZv8ANYbepcqolzJ0S+tjIrsoY3XwVJDGVo2Rd7ATm2Qf22JNWkbVHv3nNf1XtfL3B8dJ5zZ
y8TKK/LisM/w1jNIlWFj8gQNbedbMjjMTqYJdPMtfwkLpBn0tebDi5MuSZDu0x6wO2OSsxwJS46o
92B1N+EaX8+Fh5xlGKhXI8mGIXYZ5yYf0c9O+wRaqAdl8DvxKexAT/djv+K2/pjo2W39RxKKaMCX
UQCsJXn8Tk/saAwRHXQAlGv9uVXdDuC+XO0Y7yePPwFrauUlcZmVkmTOxnNynp1Ca4WFN6M3BMbv
9LbfOP60LQ/ZfbUHzEZg7te27OLtIgmUotvMbGvLFhCobKPn/DU+pPthwz3l+bo/WDB67No/aymH
tSaPmdXXc1AS2AHgm5vAhDpiJQxYkyLZX1Iw5Obn+Gr4MfnRU3gA3inx/xpp6XzJ/oTwp3sUaSHA
jSElOYRAdGTvjS82cWCvVIouLzRJjnSrdKrRotwGOcaTGohde1tv4Bc+su1a0LF4bE82Z3YcJwpN
mp0jPoAgS9lNoR/V+1B7vb7/l1EpAl5UDVU8IeH1cITPZaDCIJR2ipFmzT450JkRypRiM1rPoR04
FLQ5v20lKO2VbNZF0PZH6vyYnM8vlad3TNaFFmjNcy+c6a3j1o3DXYVLoFw7t7NlSb4C6gF+d8b+
Qx5Lsjw167JGw0yZ11jdptQrtB2+l8oHbn0XPEQbRwAzvCHdFh0OfjStwg8u7CCCHgdQHyBQAU6u
JJ4bYUKNEiEWGNP6DQ+KXXnQE4/fhrs537oF4lGxVY/R+/VdXVjeM7FSHiJLWtVgfH6sNjeT8Ij+
E30SoIleeTZd9pQhmMCEAQYNZuWAZ3JuPEj6ihbVMCTIRQ1mdsaYuEN40P+OO6QjFKNDM7KV8uG7
UxjdfTH0HIx7IkWaALxkN7091M8Z5lYj4L5N+WsdG+ljlZHuO6dkWrndL/MX+FbkMVU8KIHEdlE4
iXNuzt0nmac9dW/UzTe65jJf2U83ZVAKV3lpdtc3YeFaPxMobQIYqOa0MQTS5kkHIKG9BoaxtMun
Gkl+qDWi1iEI1jxV3wDGuiQoicSKlxj+dUWWjBhJYHSV2Mg7XwyTkEpUXawiPnEsVD+69L7QkUsX
9UoL0MJ64XmMMH1GAQSsonStF7mokh5jEl7n9H5MEHgO3nVFlkIUTPYCZ0OfZz/lR1wPxMZe1FBE
G9FivNGKjeg0t0Fffq2uUZcsbA5yJXPXlIpqFvL250dDKAbPBAbRkRxyRfFVDw9tuUnSNateVOlE
jHRFiL6vAC6GWGjc0iMgZTSvfLZvs4fwMfba30XkprGrgQyb+NWKa73MiOEadEAGj9YcvO0BiXeu
oaGnbZim0FA9mkfjxtiQTfLdePpu3iP/CJi/vVO4HVhlXS/e6964S8DrueKAFkzm7BOkI5aaNNac
cV7k4tNy7pI1wqSl2/FMgLSLiRILM6YQYP7QY7cN3dgVruHHGohDN913ay3JuhQona6ptJ0szphI
GCyU7bu7EmNzAH+etkbnTjeFqz6R7fgOiirvTX9pV0K0xQj3VPTsBU6CDUIyPTM0qFp/AKR2Hzu+
eDfcqnTV2ZC89jkN/t5Bni3ufIROJDJ0hIosnv3KULgK2UTDXxf9JROVXAp4AK02n3UqtHRviWRX
8hUdlo/5v4dg3tATHSoQz1TTCB2qIgqoDji94d3CBKQaXHddi3IAgD9P9M3MVpIhmgIJdMCOYMJN
fZpMlOCdb61+TxO24iIXfD1IA/6VIxmgBXJNcJDgpRiRx1HcNf076dYsbXYMUkx2JkOytNQKtQZ1
KCCNRM9JiCpcvilQfIr6XTvdafVTXOwV+m38D9flmVjJ3JA+pyR2ZmdheB3GPrpKARXRrb62VWtL
KBsdKzHA3UG90Dma/KFG16ye+tfNYU2GZHZjOYW51kJGHT1Pzq4EiKexOje96F0xzAnABzzdL5KQ
HeY4IwPdvl4FyOrO9CmQvgBBnxWerbyCPs6I3+rs2AC6PFTBwpq9kLXIY/GphakB9AsBfgL43ZLZ
l02VN6KE2XdVoIM8PA8KFVjEFaDWKECIelcZDtkqndTS6qJQjO57nIT5+XB+qFuTWfU4pw1rf/DD
Pf8+YSS+cikmmaMH0+N3yjP4iNeojJYi1Lk+/Y9YaVMToidYBeDmWVsb78ohiFy3vh287qM6Vrdr
z9glj3IqTXr42VY6jbVqI0OZ77hxh5lUp0Hf/+a6oc7fLJ/1EykyKF1Ncwdw4ZBi1h8F943pzgFX
CNCemyEI84/rwhZDklNpUkiikmqYKg3SgOm+HfwIW5Y82PcIgRI33+L9o31EyBex56N+A97MxAe9
nVjjU1jK/Z7u45/x8JM7oRw63oagDPamh6/YTe+mHeCsjnTzS9s3QYhBG47K4e3t2pzkstWib8pC
0zRwwSWrnbialo6CUDCr/bqukUb2bPJ8fYX/Pzb6rxDJRvsJTd/1CN3aQPjmrrtHTvFbfuj9EEjr
/a5bi/AWIzD4oH+0ksy0A9CH1qgQqG3VLAi3w0v0VH4Mk6daruKuJTEX1xA9+ipCdwDDyOkCjBMY
tJrjvbhA8Hxok12/9sxZFvFPtlemny/7OunjAS7NyBMXDdtDGrmNWLnGF1z3WdpDCoxFmirEiZH2
KOPBLZx7dS36X/AeSL/OxXcNrcOgAjh3kZkN7p/eQQKngRNOye8BZTd2x9YugIXFOhMj6dEyvY1r
CjF6dIiSg2A7Mwyum/TiUp1oIl0xk0acKkrz3ANVg983isujl+sS1pSYv+DEH5A6qpGPgBKou6C/
7jcTrWvyr+tClk6mNeMcq3ijOzPl07mUCZ3OmDiClCQyXBBvuCHLgHPtFsU9UjOQN5j+1Gx4+Tp0
r+HahOZ8DCU/fyZdCq5SoosEw4WIT0Wybah9VAQ6q0CBHenWBsBsfoKGpsJptte1nn3aNbGSz4uz
JMLrG0pP+nMTHjLzblA/9fpLn1YO1OUeInFgA3gMENKoYcotjDkwZ61GsUHEXiqgaOqq+9wiAM5m
K4nRy3VEHwd6wgwQdiBpcBHnt13VFqOFGcMCc9vdHQdWXAVkNX2vtBisfSz6leLTkmKYeJ+HAgyc
ArnNb+C5hQFwO/UytLOrryl7Js3n9U1aESG3+JmdVdCwhAhudtva+NA7y2/WRngW3q+OBfw7QEGB
oRJ9DpL9hypt8UTCSNIEMpffDvfy39Tlt+A0amvX/iJ31jH1y9111S6dx7lQyexHwu2+HyC0sjE7
CXzzfs2TL8Q0EOHMLYtgN8CsteRpq7aNWFyFELEpXkSQeXmQbIs9PWT7Bu26HvBbizd7y72n3qWH
ZEsPa+Prl77+/AskJ5wbxCqUGF9gCwBW701tI3SBO+vt+louiAFSzZxgBIHD7EzOHRiOF9AJuhgK
dq8mvdWHwFZeurUWvT9tYecuA1BpsBAKQlrMh/6J3k68sdJotMqzHBGpmz+nb6pwo02iekjruPFN
vA39zNUjL7kTmyjIj3Q1Olw4DWfypYCmyiatARMUqpc3U6D6WWB8qvdjoLnZq3P3095++3l9WRcu
hjOF5RIfGqfqPHEgMPwyVbdXvPRN3IJxbWPedUOg/kbbp7si8tIto+BB0TCGlvY59yndqYkyktpE
+zAeUOSYPFb34oiGdutgcaTPpi39Uj10moQeOIHXCppLVuTMEA8o5c+ZXskNmGS01BScZhjSDjN3
qsLnTOnu+4k0exWk9Svnf0nRU2nz15wYU2qbyUR0DA4WcZW6Bv82FNmLFn06k7Yb29/Xl3XBcsDo
glkMXBAmJiLlVU04C6sKG0lLkNAq34axcy1+vC5kwaM58xFUAcAIzio5Rz6oQ1vatENcOndDuSgO
2k8IAZ0Vq1wSY+mIVoBIhP7yi22KnTyxSY8nNhL9IIThzt+H8g4SF4BhBjgiRhXlLoGYxiTXUjS6
TEXja/YbhotdtjZWt7QlgAhFF+osC6Ng5/tv2FnMeweFNuI8iSbIOh/tfNc3ZCEicAxAAADVFdNL
FwXakdFcrUSLtpQwSKcPVvdugqkflGnVALNjKC7ka8f3DzuQ5CNx46BKgmEtaCXX9dhEcsoizIfo
6E6fXMUIRy8PlfBx0G3Yuc2QScNicsOzHdH5tGe9W6kOeleQ+gK5BlaeNJ7RE2T846np931PjLc8
bPAaiRXBdwnX08kXOgIqBSzvbNv1GbCOBYKrQ1P33QHlxvq+Useou+V2bDxak4WbZxqnQGtHdmtp
ufKljSVGIWKn2Xc4iLGnqpjgdI3JUCsMtqSkdquIWr9zpRyCyXDG7zEZzaeyCfMjI036zjFIfmsA
/DAwIeOJO5F1y4tCY34+UHFjZJb1IdDnt9XSkc3zFn07+mpEivsydoQ/KRkYIsZaEd8Qd6PzWItU
EOpYsDe37gEB1Rd1O92iN60PHylR9IdkoOA/6qlOWxDdsHJvm2x8413NAjsWNHJLtcUQRJ9aWxbr
U4xidckB3NuNaBCdwJvzkAE97COtpvCpbJsYfWO2WQGmiCS+zce+vhEG8MSQjmbFbcHT8gbbqEcb
nabjL63Sytyd+jR/iTuNI31mKkpQNE38u2krMAYRuy6QBLLtLkW6DWBBmtG3n+UUCeYK5iTf1ajW
NxgqN8AcWGT6wWANsuqtFa6N+85JBNn8IFxF5hGDepggPT9VMWJVRqoSb/588gwwpmik3U4JWGpa
7mGK9VdC1vIM2pJDwnANSnUI8OEwJJkiryoWtfB75IgEVXH4KEEx4eZ3BsBO78Ut6E6O5n26qfzu
Mf/ONg7CMG1mBL1+2Be/AkPoAKcF0DEGaM81N8PINooch11PAwuo1d2wGn8sXJAOkFj+ESFdWXof
DqXTQgQNA7NztbvR+448su1qj7Tw9adqHx9ql+7XLuY11aTwjheZXbY95EY6mn8yzPIV+//b4km5
qXZUO6CMzJ4S56uJ7wft6bqApVAKIQXiCjQA/2lMP9+eFu+PsmhHxI6lRr5sYdufBYuQRKycAlUf
OjVZkIcUeAhGbonJbVkYaz7arvOfdaQnsN+4ueVxL9Ym35YW9/Q6lUKDLAqHPjJwnfbdK0FIa7GV
4vyS1ZwKmD/gJNBx6jYtNdC5eVWvvaVasa0o4NxHflNo/0HS6ZUqvTZoXsCjJGjDbIav1LT8pON+
XfRoYlmDKly7vKVFU8qu5D3B5d2MO7W+afDUXkO+X4gPMTBhIB7F2IR5MXYfi1ET8GaIRtMiyM0y
yLfWEejiGyNUt9eNc02UtG5DqeTpSJD7Dnm8A6R/kaEtsfVb5Y799dyRgdDqRCtp4QbVjkQaolCB
EUG/tUC4Z/hZ+WYolV8Qy7uu19JlAMI9EEWDltUCi+q55VVRKbqGYgl77sVN7HLm6caO1rprDvs+
WTOKJUM/FScZeqOmxliACtsbc1T7hT8qv0PhiuztulYLRYKZbgKFLdADGJYpjy2AVaZmPRd4Bm66
jb2jx1+oIf/AlVOj1hS7+lbZ9bd0xz966q/1li4ZPoJ8pG1nZt6Lhh6rGzozMyGbkdZFb7eDPhF1
KjfXVVyRIr87R0DoWPGIGzVhheswjKg+W11wXcbSbp1oIidH8gkTSOkITUxuWtse+G0oEKp3wFVV
UVYOk+P/TZx0xuLRqLImgzhd/5HZP8CxiOGzwWXJ+3U5f5K1cgR0qpdk9EmVOyqZX2HxN/qiINfo
TgckzXB5HuwNClrAXbl3gvj7iti50/xCLMIOhEHojgKu6vlZq+FC6rDDLI3ADZqbmHt/7rSjOiKN
G/usDNpxvbNh6XzPDZLmnCnAJLWkKmUq66N5skYvC+7xSb8tu+7Y9TwH6fm9QJGZ0JWuqSVXCe4F
Cyoq1EaL1rmaiIR73Z7nQklvdADGfDTTDtitcaHsuVN9gAFhrZa+KHHu7UcpHcRvMtGT1bVGU6W4
asoxs9EPoMbTLu1j9UtLQ8K8yqjCbJtjJGWlKrAQF2D+BBOSQP/Fs0Lu7sUWF6kF0ASvYOa+7O7s
sNpet5mFUw7mXjQPg+YAdTp5dI6g4doxOvQPK2mab8xJYb5VNwM6Ee1f1yVdrCHQk9BBi/zHDCWA
v/Ndw4DcqPa0KzyjbV0NLKfdz9p4MuMf1hq47YVXmSXNjN14/2J6SN6tLulaWy1F4QlAqCZK6+vx
zkLGLFy5BC5MX5IjaZQ0tENGFBrpNshau/SHg8laAKEFaUY/zdC44elaw+CayHk7T+I4u+iRsZog
Eo8MAKL5jD03IxiIS2Am/GDgtL2+Z8sriT5BAAFpl2AeIyY3M83uCxSlUC0R97xPXBE/melfB1rz
UpqwjDnVg5KPlIiZQIalKTkENdm7md+RLKiRWyjopurjFZ0Wl/BElHQJFHyg9qBD1EgA1KS5Wt5t
suwmAuZQmh7Mv+5hkzST/KMe60yh9byEgK1LWXgb9f3u+i5dBiOSDMkQc3C7xUY3r974VVjPowrw
lcF1xps2uamnIO0B4+RmfId6ODFHz4pfe/pstY8oVKF7/mXla+YFPLuFpK+RbDTRurJUDHxNLQDR
eAvyOhcZSVegT5xbtzSsXU0JMBbJis0qWe9lv8EsHDlJzD5iyh3F1PMDQqwqjZxmLNC9pX2mCCMA
P3hPAAThqOl2pCB9LtAVVH8VNEMsGuZrWzH//oXyAHREflcDy5F8HeK1MPYxmcEpVQtjZ2hNBtxi
0b0qFioUub4j6PMSefjNsOoPQ1m5GC+LaNAerPLIvOCq0jDqeq59qXfCyhxoL/r3vrD8UANEppN7
ZlS9hVTb26W94QNIhcdhE5npR98Xm9BqD3UOnrvrZrDkOk4/RTpmZmjqYA/HQgCvlkdso9BfOrtT
qui/rPipIOmAgRFUwZMcgiqbe1n6pjtbTeFgz3qxkNskeOqKxk34o85Weakv4q0/yz1fncDrVpBS
OF9uCqhaUVEs95wT0fnGtH7qyhOw4pPB3KTJAxvvc23zX9b1X5mzezu5ASYDJ6urIBNQFVO10QB6
kvlWkvfbOouHT0F5/3xd4tLFDUX/V8sLyDsx1V1mIIgE3Dk40cMKN7d9V8THnBYeUrr+dWmX4Od/
FhUDiCCgQNQjc0hlAFwpO0XBbzPHZZOnKE+mkbncfnGs78lMxwb2duOjDB+6vwY6OhctT/02AzFT
Z4TothoCwI3kXefnOnLg6ZqPXLScmV7OAt89ggTJcux6IFOtQVJevrEwqEdPi+6QaQYW8Q362uzJ
m9YA9hZdIwpQ/8iULMeepqxQS8i0wLSb2kGmGB4JD04SEPPWqrZTuLGIH6vfVjZ0PoCySzyVK1VM
Y+GQLlMhFyMiXk33dXtvWnCEXtsf8g6d460fZgGeJxjmCK21GYBFP4S3GGpUAG4FAMr5eVGbZExp
bhQzjd9r1ycAsQbxDXvLyBpR/PxLF3qeSJq/5ORktoPIlKGHpBIoZ5wxXxdxwMlfw1jDSOeQHYDB
MynIRQOaKgbguKhQiCDFbidJ5DoRfE5hGF+p2q2MNCwtH3IcOpih8W/IhupUda4ShRQe0QoPWEAu
bRnQ96un0Fij7ltav1NRkn3qqMJEOsozSGvktZ/qgFoFxaXlc2sNxPPyfT6v4YlWkknaABYQIoeo
srhttC+NPlqAS6wOjP9AXUsHqbf6poY7TbyX6bM6oFF/e/1QLPnUkw+QkyvFgHYkTH8hTCh/5vmN
4hxUI/Ec7TGP16r587LJZnkqSooJRBUaDY2i0msm+3fK3tICw/2W8DmKMA5ngTCyFeWWJGKB/7kW
pdVlU8xzMV8YpvEzIbcpd0lYumzwdOUuydYO+JLZ/CsN/vT82IVqNSYax/1vF+VNXDY73oQIOH9d
37AlKeC1xYnDMKqJvpNzKSSxSNqIEMZZmHvadK8dZ34lws11MYvH7USMFDXpDsti1YAYRJG3bWkE
E0TEg7mrc22lVW1hlzB+j6lKNC9aFsZSJI3i7H9N0KZ9s8lCg/q9ktcYSbAfk5YovlkPzEWjaL0S
T8yvEckgTZAoAeNag3xLBpUpeGexPGclqjAxeda73AYwqiNWjHA2MlkKWJzxnoTbdzAueK7eVOlh
met4GOfVGziTlPgwTm4Tfjl0dDG57KprjcGXJUigrCPPjRZ/4ObOIFvnEqtSAOSvUkovdrirY4gu
64TbTbY3dkjF9eaOatMm1gw3Ncle71TXtqON2cbbdgK4edTfxwX6sK1+M1n2i1KqruNk24ymQUJT
nxfUSwGkfd3cFmzAwh7osGoEIYgNzj95SpFPyIgKXh4bYXLmVs7GCjdV9xnpFfgEVqRdjoPMbSlo
bUUtAIlr4Pidi6sdJBS0WZydY67me495bpSjLPPJnnZqv+m7LTG96xouOFr4IRsgoCjuYc5Reh2Y
peMY2WSUHhAZ/DhCkc/elNF97RwqI17Rb+HwwgAorkmgGc3dN+fqjUOfVQOHeqjK+zxEvJq4WfIz
b5+u67SwayaG4VF1wNg2Zp5nnU8CDVsUJE4FdBrarakhV8f2Uf+ipXhhtjsbnv7/Jm7+nBNxpVpP
ij0v4RC9lpS5Kr1PxAMLX4teuPl/eVRBOwylz6UNsCVKq5jzKh4axSo9gM5kDki0WzdJVb/R3mLH
bcz9VN6VoXtdxaWds7FtOAM4CoCtPVcx0jpzYFlfeqL2W4AdFtmvYnzplXplKResEWAG/8qR3HuU
UzCQqHBKprMTQGq1XJMYqN14GV/tApotW3aAuKeAq6WhCQiVt3OdxmioayOGLFt9HIxHMnga0hHg
9uta4Zo0sFW/5EGNxq1E3zri1/UVXTrrME6IBhow/mTCvNyyEysfhz9G2io/0urLNgNN7Dj1FBON
LN02G1bOxeytLjQ+ESkZKmvDoWgs7KIFQolposdcXxugWdzAExGSB2OWPvamgAhSsUNl1gGJqkDU
8Z2ZZu+CjSvd3UtvttNVlHuvNStruNNiFe2q/1mzBztTwNMWPSCjeAOi6yOJnIAi7dsaH42zFlkt
PcXPpEvHgpa0HTmFtqzZp9WmSoD4xJ9J9zOM3hx2KPkRvIC1/sKNlVfHZacG7tIT66HSQYmJphWj
A8l1lfikRv2sZQfTSh5qq3xteBaM/fOosy2JBJDwj6OORuBsxZ2vLr50d6S6NZY9x+Kn1c8sfOqq
3m+plycPovIysS8mvNbfm7XGx0VfNFeV4YrQRCUHLuMYKUNhQCpT/aI92s1j2AdJsRKELd0hQGD6
f1IMKWpOk7AriQkppoEIqUOsEkzqTjO/tLn77eW6M1iIxZA2AnPKDOKC8Qvp1MT2WBgqEL886ryS
It1a/G2k5FgrwOEsrUNionvaXCMgWREqJ3OAYKOSvoVQUQIS5xVkdQlSDgz8HcrBjmLXWuMfmx2q
5H4w4opCKNDygEMmPxEwZEUjrUb8hxlv3mquVu9H9N5dX8oF6zgTIh0MM7fysAWuuzcNjy3yOEC6
BPUJlm/lplpTRrL9mDhqafNZjvMdPauoLKDCuobbueBNEX5icgVZDAwoy6ZeVJhETFGq81BZNbI3
Wm6caQNiU6Rr1zZncd1OIl1JH6phAKJUIIqHD5P4VfVHOzqa7cqbasnmAKSDzUeLzdzBfn7nOg0r
tdBBqFTmzC3TPVVfWfnhDINrtj8mdF/CZ/y9PSB0R0MPrni0HEpHa6ysDMwtkIiOW5e0IbgEooMK
tCkt++vWGkTvJ6LknAVqDqlZpbMoANoDAWhHtHdgJLpT6TxeV+qSHPaPKDyhZsI51ASlCLcBFBgf
IrP0xrbOfhZhVH53uEo+eq3hx8bWQnMzllkE2EmWHbJpsg/WCEjurapStk87uyxdZ4iN9hHd1Wq3
iSdWCV/Rc7EScSx4URSyNZDVo78b5SZp9bk5DE032iViKpBqaYHVPJoAI8owE6qXzO3rz+sLs3Rg
0PWAVgANUSoK9uf2FVkdF7yBPNZWblqiM/hzQABpKY9OzFauv0XdUPZF0R6Z+IviBjHqstNn3aaq
VgEwy8aNZvO7OuKYs5z4fZqV8Q7Kr7Q8LD2jwUmJEt5M9Xn5YmOZXsVIanKMnFvhmwPaiGc7MtTj
FA+a6ukiaz97S093mpGbvyuzo9/owMSmEQAWdAfUfPZoojY/8GCJRhf4Ic6zk6RmuiWl0fe+VQnG
NrWw0neTgW4tt/TGT0it/o4mHfkOVY3U1VB8IdsPhGfMtIFvC+xRckN0yIGj0qdofublp2bcaRQs
GNYT1540bfDZcNMYG5Qkr5vKwvadyZwd4smrzbCnWhhOwz2SoeiZTX4+fpvzqmaWuS3ad1uU869L
XKo+nomUTu0w9tFgG7PIeqMAlcvYAsd7rsGq9o6rAInjexrdIc/UVkHBnzh9u/4ByyoDzAwsSfAZ
cpiByxaYTVkHlEXljpd+0z47LepywEhG7QHGcF3aUowKdf8RJwcYKUaGeKhiVxMFPY3arqT3o9h3
lUcwnTYTAITWGwfyH4o81s+hXuNwW3phncmXLhtwqgKdIYK60bRPQB8dvwOTOlK8MX5l+m4wP3iU
rOi8EBWciZT8Dzi7UZSYV1jTnpj4pYC3sPt9fVkXrtAzEdJFzYXIpkHBqjKQDJfoz1DUwER5lea7
fPLreWc31yUuOFWgXwEqRAdCGuDwpHUkvUr7SZ8AZkxvRgeUoI5L6+9xuLVX92xJFN7/IDgxALWK
GsT5oaR1jlGcCJ2wA/kqC98EGY+TAskud4dpraVmIeLB5A9mmxBXqfQip2G0QNMBUA94cHNUMYsD
YtNNkvwQ1e768i3ZIaZK8JaAb5s7i6VjrwrFCkWmcs/oTPQvF7bRZa6RGczvm7ac3LFRNOaCZr04
WMRpez9PMC7kV9GQr/SeL5mnCvBaEBSA6vJiBFVELHSKMYHtVBjyiYDvigH60LFXYuOFXQQnhgre
Boy7qjD5811UDMVp1SnlKKS6GRCVFe2IwilNv+trCKJLhwEAGbqCyTGk6GX8HFFgysgA9KHnAPmy
eONj4irNDYD1cjJs85LtcfGt7OZs7dIrZoa8A6onBXEjUjfnyjmkrnmllrh+ld9KukVI66pd7GJG
XwxpkNLPsnyL9LekWINlXVzVfwXb0ot04F2qtDoEG0R4VQewA+In9NEMv2mZcKs+iMMbWm3NaRdT
rzEea/sjjj6n8r5ZRfJZSCSdroHsEYZ2zEVn4VMIqT0TxturaCQCC63yLbEbT693Wn6IJr8Y3Yig
d9kLi+E/eFq8lA2Mq+Ayu5g8sPVQjwy9wk87dJOYD4wBL6X8XNnspcAEfX0zjKuNGERGD9DsVstD
C1IEqhF9kGnfwnzrzIZcB8l4UyfCs+xuRbXLvMpMeKH+S9cwH+OT0KQEdTLJcqC0RCQPjGJrT59R
eG+M27aJNl39pCkvjv4bHOHXtb3YVUns7DBPxDZ1qzu5jmZaMykDgpynNfxtyDxLQN8VqBKAqopm
6HMJdaRGetNgvmhuL9TVjSpeE7I1yK5LEy+L16bNLjw8xKHUgOldHFb0H0kXlzkBdt5haPdW1QPu
MC9pDa9JvkoSrziFpZU7FSRd+w03i6ixMYtr8P8h7ct249aBbb9IgAZqeqWmntztOXZehNiJNc+z
vv4s+eKedLOFJrJPgL1fAqS6qCJZrFq1Vv7Uzfmzwn3HXh3diy8gtdfRiwST2/dI69nHiYifKkYP
THfYvhkQWK1AlcE5tq/SQ8bE4uWZCVVs0yr7lhMaXqCaoUegZCSq1QWA+9xXPNjL6sc5c4gJcjMx
xSry8XGmZCcBCSnoJR0MvFB4UAKeISasRwGAyz7BysX+TjJe+vSubh71cHt786x9H+imYnZuOSkI
i7kf49mYtWVmKEgNMKIK72VZYUwpf7htZi3SFqgJOGRl/MfW0PxQVGei42gwkpjsRV/qaNBK8ctt
K9cvFYQCgOgmWt8EhPcsKEhsYz0HXhbzGZ3ws6sUTxYUKoB8d1ITOozhYWhwBhp2NdWu2QVOgC1l
lIGVdsZ/OQwxIK6gRYKk5YoiTym1AVNGeDHUc0toHvUjTTA1WpMCEgyFNQgmSKBAXldGtIlnq5g1
zi9YDqWLC/97Lf7+AGZbaGaVZvoyCqNBPiTv3ETf5+Apgfx6kIkOsLwQo+LsxLWQPfeZ2RuqP+B9
HwC9ZNajG7UfTeQVg2LP7QfnOy8H0y3fmL2h5uYU6RJ8m1RIWuTgKS0HEFno9S4ABzzFE9LW2w9l
TrwFCRvLyHMUHhB29bo795bJj0nSy8awLHCDkbRU9siQUWL8mdXPSvuYwrsWsMqEeE3HaR6tnXeo
EaEwBZZfoCCYVTaUKUyghI4jVYo3gW5SswBzf/zUGnYMJGVv317sq/ztO47+mmPWuiqgziJA/dgK
wvlHPlVOT7Rd2aGdsIgcSubXbXOrMaQib1nopjHPyyThGMWNTZQ3IBbZGfZUoZd5nEUvnnjJ4Kpb
GJcEIcmC6maT/TCai45EsFNlT8um6CtvlALbqO4MnkbbqikTVE5A5YiADzD3eVlnoVbHFY4CUbLE
YKMIdla4k/8rUjgF1rXQWMbTVVVGpx05y+VVGE3G2HaQ5Lak1mlVW5Me+uQkagN6xYem5ez2tavj
3NjyY87uXSlKgP/WYSzvm9zrY0mkmDlqt3KntJwY5JliErAkmSuSSTClDEd9+kyFe8iOcWysBR4I
XJDhAS+DyWDmK0kNAOdFjIAoO9RgO3SbweJRygKQkRxLq96cWVpOt7OFi6E9NJsFLAWYmBIUYJb8
Y9+/395Ha8f/uTvMPoqrnoiY3ENWTCJagYatiqikopL+nE0VbcZTVTm3La4uoEkAEAQFDR7rTPDh
sgm6fMKc/xgeSeGW4jYC6U7MiTqeFSbq8IIzu7GCFVCCmBS0Hz9RBN1FknxKQx585LpRDiVQ7Fg8
1uAPDqTlS559qRC4QSk2ML+fIVmoc1AymSXVqpR25EtPhS3I1mVcP+ou6HqIgEjAf9Sca3xlSy9j
J+ICL0Gzld3SY4k2YLn8BJ18yboDIEupbvuipqL+CSJ7TmiuHFXLOBjAdVAtRIuG2WioKxWAk4pw
WO1RcBRcFKCeiTZuTKHYZwGm7W7HDMECMhf5srAE9xnkrK/GFGepHjtFwdecRc0ZNMOBLOdtCyub
zZBlAk2TpQ4I8tDLTwjIVjrV6C4AffyzDI6ArtA45XDu82wwMUnSSNQz4OygFFuDTfFnogsHyRjd
256sRP6FJ8y3GaJEVYISkVDHqH43VgpKEOVJanXOit22g3GNyxUDsQzqY6CAt0TS00I8hRGkk1GN
5lG+fXO3sB8fNQHABvE/U2dJFWVIOFdKjWf1XIP2lXb1VCY0JJJp+9KIvpdpFGHhZF1lOj6onrbh
MA7bsQEnRBAp+YZEHbCTk4baZDqEiT0b1eDNYRi7sNb9ycVEjGiNkuG90Zp+5iR1DCHCaJwDnWZT
4g9Oi12nbzrI4IrQXWsUJ0lLGdCtefzhD7P4HgdNcDCjcvo5BqnuPySdrLwT9MbsIhQgtjmIeuAZ
qaT99qNkvtdTOZNtwehzryzLfKDaGAwxOvp153u13+r9wawTAZTZTSKFnhQE4Y8aqKMfQl0pipUX
RfheToYUUSHws9wyWuCqoLqcu0NcxyZnq68dLEDRLhQOgDBg9ID5zCWuwUzCgLefg45C9WqkryXZ
jNWhJA66a7eDd22LnFuTL60FcRcBzg1rADxRYKzR08bsHoobt82sxe65GebWaxKwTJkTzEjKbyl7
SPzHvvusuOrJy9qwkYtOFBjfkKOayLcuval9NTSVUEPqX32Wii1nnkJOSRiDmGsvxJ5enMzqXtMe
bju39uIAhexfs4v3Z9fR0IZBivcAeACU332v0iJ7TJuEar2jYhhTJKdGcNrIErotx/DK1zOXujiO
T1ALAwh9adio5lYwSQu+dz36JMXPuQc5l/oQ9C8dBIO0YHIMPAiCRN2O7XFOAPzVAOgMi92k6N7t
37JyQ138FGYN2tpIIXqLn0IGSUM3XrUFFQTmSgsufCAzQKbF2ScriRQcxw0lAQEuYtTo0ndf8/OI
ZEOGQSPtqUiBZTHKxFIz/9gJxRd0RjfN1DyVhEfF982MygTZuWFWf1DNpGQAaRAK9MW89cUUyY4B
TH0rkPYOY6fjgBQoiffxDODALgkFfy+C9y6ygCQIv/xJEQWrTTQJIptZfy/KU7yJQV9RUCIkqUyn
zm/fw0QdX/sAYtw0JmG1C4de3U2imN6LMS7kPOCJOa6FMLJSdFlAKQoWQxa9Ggdz04b9CF0zoe9R
BO/uRKNRcSqQd2D9E6euk2dUZO7V1AOFiEKh2Pl1O4Cup6oxYYVnM1hrRHxO0DBcflA9UPVmNLvM
0qYXtRTdUMpezSGnfZw+mWiLBIaIGazekpqaSuF4HwHy36rRUys/kS6+86XnEROpgsLjc11ZG+h1
gXVRxz4DayG7NlBWVkgtVhD5yEE6VymtbEX6fEJtifpF6JSzSOPpY4TaQtp8+pX6dHth1jY5mG+g
tAl6UBEP/st1IaEOzsxIhMiNkP1QAMI0G/1Vk9J/Ty9A8rFUxVCGwVuBvXeGeNTUCmE9DTPVIPq6
aH6EXoZZ7tv+rHzopeIIokmwUmBIgG33NBI6wJIxgcBHfh/x8iZvgAzWkp3Nu158IZ3rdxQkTEo1
0hRqIGACTKNtGGxExQKnFufXXK/uUslHWQPirrh0NSZHFFMwkmJjoRyngv49BMIGk348Ja2VMwNf
Docr2lwGSrrakm+f3RBCaiLBDaFva7t3p+flz6NHqbWznia6Celmw8l8r+9baKmpmMEAKyD2Ncvu
3IW9rowVbqQAArkQAR8BNJVfx5YDerl+JlyaYQ59pI9K1Sx6feBioQM5TiaPe+n6Wlks4N2zUFmJ
6HZfLpyaTpGUqbCAWXtnEl/y2U5yjOnMjv/PfHjf5w+elegAAoHFdpM0bfYRCjh/EjNu79s8gvx2
m/07OAlmzk8TZs3A7KH2WltD+LUy3b5Cq3USJlDchMfZ/6qbyJ0AKaQz3hMjr4a3tpjoX+G6xKWJ
Q565MovClxTQbeKExZM56u/QYl2SI3/cz8k/AyUXN//aYtGL0QC0WQj9YUuZW5AzGCA/2yvR3uC9
VlZ9UhVU1oCZIzJbl0xCDbVtwM7A0NJSSSwouGG66Zi2P3PB4xxc1+klfDqzxezisScNqFNhC49X
5OR/RAk5+UbzC4voHzMK3BFxC8Xtx+fbhld8xFPMBMcG9CPgIpPmyaYRNTopcmvIvgKwxso5bmZC
xXinm7HzH2yhzLAQTAE+930Znp9UQ53l4BDMLRPIdIl4suyJpYqJhI62/95QlTDbgd40cg5A49n0
tWynSg6mCrYaTwMNWWKiACZhVoWzfiv9p0tDzJ4rlanW0hGGumyfhHdz6Y3Kb9lwQNCYo9/e53v0
XET5tSi2RuN0CeeBcJ2qwjxBLw+3HgbV2FpRrpppgGQUJCnqYAtZY7WRZg1LP1R/yoHfk5XfCW/m
euUGuLDJ3GsKTjM5I7A5k9Q1Y1fK/I2u7NSW11HjOcccKmXVqnE51mjAAw8KZnw4NVGQM0kqyA5J
b0WiGxnvt4P0+o18saDsNAXucoiLy3Au11Fz27WNPZOfc0PwyLfGuN7+uzWkpSIIwfDEAsPV5R00
jWJfo4yOh38ROcpUWUl9EFDpS8BaUXUDBZSGk5Ssbfhzi8zHU9UOs6k6KBwEqfSaEUDSxBoMzY3C
DFywvOxk1ZqMFyzaLRKIVZjMD0CVOExq+IfBJ3vKdapCqyOaClsOXnOB90i/+naAx0H/EoNqS5KJ
pOtyNf1BHvqukwS0Wy2wXktgOww1GaDOOyN+wIvt9re7ylAWa5B3gSQE0rur6yGM1LxJfVgTzF9N
FlgD4aRA3xfZxXOQscBcCn5I2qqI0Y/QvPkz2qRbd978UTxhV75G1kdPEwtIIhuL6/6z+AksazqO
FGAOkRx9S2GcHdV90ehRleoCzUW8hFB9aI9N8RoDtJZgAiLDZP7wz7o1jEnm46UZqMt7GeERTD9T
dDkxUVTENE/dUvrVGxi79jl77yo9Zwwyqyt3c9vnqNvScTwasqtACV2KvNsxcnVUMjaY69WfgznT
Q9gIcST70KUcOgqoekU4vqzFIh5XqNSg0IloZM4RwP6bUI5gpy6fUwUk0jxRo/XF+muAOTa0pJ3m
rFgMjE+oSEjSQzhy0gOeD+bl7m3VSYmTFiaMEHy5oIGcCS/GOCbYGcxCArlStixTAwweCV5Fk/Md
1pcJjAHgQ4DwG2GyAX+UtR5DtPAhbhYYXl0/ytrj7Zj6PsbYY0HDcDOqIwZILNncZtBCTdB6eKG9
yN4bpiZfU9D6e5KXbHOv2XBRwatBfGaPcarK1U6US9jrXelJeuvfZOsxsXxoOdwfhoN80G3R022O
kzK+9i0nmYgm7ZyEAJhhJYPEDirVqmt7Nvd9B1VtnWr6KVxUBQBnTRpb5FFprsYJcNYA46moA7KU
wFKQaIlew2Pdv6uyk9H86xt6ORbO/n1mNwV938cgy8DVMWkWUXpnMqg436U8UQyeH8yWqjQlUKfl
iCvqlGbSxhd5iIDr+a5LV1isb006IR4CmECdQw/sn9HDfOg3nyDIDb/yfUo1N3PLF57oHdcsk1hE
vhnN4wCzpmxNjw/Zl2hFNENGuB/ef0x2tn0x7Uzl5E7fr9iroMSnk6AqiTSDfcF0YieI6CUJdDZp
tVM/ZW/yjLvqq7Wf7+OUTqcQeyGwaxq/iHueau41On9Z6jPry5Y5u5TB8w5MhI8tMal0Dp3iFerG
NR19R/DkHyHn5vqmg7r2FfQuKPUAwcJijooskop5SQHiQ/VVvcoWyuF7bSt54yNUH3c1BY5mn4iU
F7Orbi6IYmip4w8kkC/dNOJ5nIcRbo5JQTXVLtFmiI+1YinTtlTt2D9WvP7nqrPgmcUhB4oR1GMZ
m03i910pwNksAwm46OQdrbx8rz5iFvAwuZjMfxg2oxc7/4xtwDc9N8ycrVpTtVUvwnBiHluRTtIz
AW6xUje3j9O1g+DcDHOa4luiTyDDjCi/Y34N/aM/tw2s5qrnFpgjTdB9X/aB98SAmlVReVe65L6l
NDg0ga1Rg740m9x7ULbqPW9frFxPCtqZIgE3DAoZ7NCKPJahOteTQKvmRUKvpgIJ/nbkTaSt3Oyw
gstggUpgJo05cJQ4M9W0nnHOESdH8ySsE7SveaLfK98JRQuMhYuoSgKFwhzYol/rSpdD0jg2X0z9
QQw5g33fY8sXuxoVSHAAY3YfWkmLstDl5uqlSsVkcxZa+9E2rGBjnhRqeLHtuxVt3WifOO0+eyBW
4IxWa82v94OnHjW8NHKa3TcnnDV73yHH4+yBcW0r08B+Sa3boXS10sxPXNbo7JgLjagVAOgNMT1y
TIZ9ojmK/6/bASbwDfHgBpUQhtaZZe4DTBeDyDe0yvggpo9E4fz7y3ZiV1lDT0cDME/TAUO5dEHo
xSDKhiK0WuVLqp+GdjeELiihwohj6Cr2F0fODDFrFZg+9kUAIQYZ01mDv4v0nyR1uGQ38rJ7WYe+
cyFFQVZ7tcfSGWVJpejgkK29jhTUswcMux1/ljaAFVbgtYdo11vZNqTxUX1IH81tZiMD8ITnwuE1
za72CCDrIjpgqNpjOh9diMvFVbIc3Gb5EFqS/NVGdoeBl9sBuLKoFwaWxTgLwKyNJW2KYEDVT7Pv
htm2BCKVh1tYiRF03RB7KtoCkHRnYjDxM8lX28VKdZf6Dc3lzUJxYaToqNi3HVrZUeemWOlvaTQL
RRphapzvSeF1za43OBntmjeohnwrRmLUm7200yIkQ9cq+Cjkk5TQsdj7DdTH0FJNOCG/9vnPLTE3
Zi5rM/BFsFRAEy/O0cXmjuNevT0QYecmmAgzc0MUi5JgvVxdplFDZce3S6cJvAnMDDg359+3P9D1
k46xyIRcYALjlI6wWAvuIrNAiVVZ+T44VEi1yKdqWDww9HXhmjHJxF8rzLgiCEx2u1y4K9Eytf6Y
1miJb5AQUCcqZbZgT95tR1ciEZVqxDtQjQCXsM3Ddhj6hDQqeEdRoUteiObENQcQ/d1MY84q2MDk
EXgHiIpT63L7KoI29/mohVZvV8eA6tTY6afsEXp3Fth3vjQb6m5WS5NDfvxSnIEeAXuDiEdGfw00
+Ljt7/WLAROk5z+GiVajzhoVMo6hNVkxdE7N0CYY2LfnA7HCj9bx3ZyOlVXYviVTraA+575fOcou
zDORjPks32h9rEWq/DEIDUqVVvFjAf72235ed6EZP5kAjhdNqmaGoclRaEabY+3KTvoMBp3HdiNt
Zu+lt4gLQVeH2O3R9Mxdt0FzhjN5uuquAl4GvJKQyevMvWsYgwmqGzPEtKcdK5A6sDXjNPO4blZO
IHSLgXcGMRBY0dhR3i5S5Eibu8hSW2BanqPs5fZiXr9GsJjnBpYfcHYB1QHqeVELA+1ng0POpOk2
2geOsQ0/5qN4Ur3AykLHMbfSlmN5bX+eW77aO1ElVz0sN06R0v6NfHXefIJcJ3DOd8LP6tBEuNd5
GTxvQZlN0stdHoLcJbLKxG2y+7b8uu3WdVgsw91oTX8Xs6/SvSiE0GNTB0CdxnK7Mf32aJC52bYF
gLTVGPLgY9dvITQElp4AesY4gYA3uvx+aTqXSdejIBIq1uAA7Y8puNYefs3UsNvMqenkxvQ1eUbJ
ILB+i+jycLbjcnZfHoH4ARjiwfmNGVZCmM9IjFGADid+QB/hsFlOO3IK7gfKLRJcf7lLQ4ynFYnT
VI5gSH1KD0DlzhRI+XIfbTPrh/wpu4ZJeaRq35ioW84xZ1qS5bPaaLAJ8OqzuBMt8t5hPf8Yp8gC
QJdmHzzhj7Xl/JaWhRgTth5L+tLrMiRyl9kztVIpiZ08tEfzHhBIMbahpEh9HlB3NYJwTZogIANi
7YpYV5x6LRbmEJOgB8WOt5kzOKaDmwPdEQiSxV/Bs37XG9ZEdXv87MBZxAmglUt0gev9/QHMh41M
DfPVOn5ARhVX2EABVToYX+3h7bfhTrvRDvbjHtMJDjDcBc33yTMBntASd8d2tiqfApfB+UWre/js
BzFfHW+gcTbjCMWFydEasCjWboRUGUP7t8+K5d9howtwPPQqDWSxMttJadK587sOgtnReJLCBnBf
dyjvO7lxy+HXbVNrYQWOWRAz4SkK5mbmtkoqFQhMAlNG0ZkPSS6OD0Pa7OcpqTdF30SWPA0fSjON
+yQaP2/bXt24ombqYMCGtgk75jIEyijUBpZTxdnk67nT8KamlxufXUhQAS6PeYyyAH55eQgGMfjM
ci0GvEqFrJ6A3EdvQSAe/Wj1yeqB3NHBXv4fnDo7d5ljL1a6KCxbnAxRdR+Dubn9ZyQyEHbn/ChM
ltOkLRF7RYT8YTg+NPNnEb21UHeYEvDbz7wM/SriF2OmglF6jEWKGFG7XED0ZYM67kDGgtc3MkNd
IJjuy98KU38TUsBRb6/dirVFbResOUv+BDzJpTUx0sFTVsSVNRrZD6Ns+40cGbUT4ip76P2JB3y4
SjRAoQg+sqXQBZDk1TYLgz4yKjOpLBHj6LSrEqjXSHJCxxYvkn/3DOTky2z4AjxiGeiiNOjNUKwr
DAiUXljnTt732zHSN23XcPLPq10Fr5axI1y8iHhE/uUidsMAkvUGpoy43WT66IV6Y9/2Zm3hMNOE
4wKt+aVHf2nCDwURbZ28AkUEaAH7oPmth0Jny7P+57ah6zo8nEEWjTXDJsZFtBxfZ1lohey3LOuh
gn4JlN7Ebg9RDMfs/W0p6p7Y1sdErnZSUrqSzwPCX52MmBDDjAWuHwKGArzhGNOmMgVzAcIjsVOO
Qmo4UvFujo+6/CrPXUbVDpxO1b9Pd8NhTP8QpIki4oW95kHm3MVARFeW7E9O689O0aZbKetdrarv
0HUF5VlDM0Gxs0z18imMOZ/26upZ7KP9AMgwIIcKW5Wsu7xVKkWsrHLQgE8eJx3Dr/0R7M+hQ2Ih
w/xfJzm3v/JaOJ3ZZJnPOqHHTkBVGBxdNjTwfoogQspT6GnfNrN2uujwaKlzAWRImIMz0/sUHQK5
sqLI9MRh/KwkdYOq/QYVJfe2qWtMPZYRiCo0xnFo4iXIZApRbaZkBnrYKiAivEyMkp7YASS0pKi1
E+jSG11lZ/1rAoK1vg+8/6N5xlVjhMxQUMF80426k2VgOCfRgCSCQJQEuvcWbpAT8pYJL/HgQ1fj
g2/UH5wfscIGBDQ4UGXYO2gnsI3KCJ0KaEGoqCGF8b2mQrR+AD+D6Ve/pEnexb7idVDI60IMHeDM
4uCW1j421BpVIBQkqMaLzO7NjXoyalOvLHAi3Q3N+FgG86MQiG/VbL7fdnQtfM9MfZ9hZ2fUMicL
ERQDptqys4spz05xjyqEVhOe5MHa2Y5+ASa/UANX8bi6PJPkqTUUiCjixoLugFKV7wNRP2978105
uMiZELomgIDLLDo6NOzhnmHmBNmfXIJdeVsR4BqQDP7ukk2aKjRv3sJW22vBy1Ru/fGpkn7HZmlV
6Z1Qutm80XOPTFDxcsrAU0t3ULa3f9z1V8XULgB7GORBXoxxjkv/m1ENSNFHpSVVtizNtAPkbZI/
Y/PxP9j57s2AgBBsF8wFN5q90oMqvLSK1KcquIpjYKZSZUdynp71qkdwaUmCAaFlm76hUNb+EKWl
NWGSoZ0fdfI2+acx46T514EDqVSUUsHyCqZXYMkvF84cVTIYPjjm2iHVrEpoNcv3kfX/+7JhJ6CF
jQkXcFcz4dl0gtrUIcgW+3JM92DoE+6KWtZsGQJZmPZqOPTI1xtvocrFfPrS3QKFLfOVJCBJxtkH
3Vit+0jaOk/tdEsreAn32toBCIB0FE3Xaxg3snklSRcc86hvMv+3nL7dXrXlML7ccHADRFXwBTPw
SKkvv42ehP2kZX2J4XdbKamPmQwS7iVZRVthS7o/t62te/PX2vL3Z6eVJPmRkiawFg2qM4vBQUt5
uKllF1459L+Z05WEkpIalYauUgm2oU3TuaHqTaIljJkXaZCLAFwK8PvbTq1Egqyg4rpMsUmojjDn
gjGGsdmPChhx0fAxZ1eYRRscOLeNXBd9sHFMkEgtDDELPTYTb/44FBO4JsDWr2a2VoyWbgiYQIrx
Ro5/TLH23BeveMraif8AaoXPSSz3EMesTcWuZN442zVHBPNj5Mvv2Awgp/SXHNw0H4QZJ27rBJDl
TnAb0db4kXfFvofIgjkLTjrcjePEOVFWlhwPQoDTcA9BGZltL8sj6gZxgb5BFhjPeLcFFnjDGitp
Ul4ytZwaTDgRqPtAUmiBViCluPS0KKUowsxQDbVsgjFToUUAzeJ9pQefqtadkgoUU7e/9De0mDWJ
HFwFqxeGBVGxvTSJxnxuDHpbW/lB/rlUTCPn8z22wTnsJFbo1g7oN5xu8zJQlT78+wChgUlMCRMj
gKsjfWGTR2IIoSoPXW01E21qGhzz+xlmbdUJ7npLeVVSilfdMXveJFTgZa5L3DCugy0Iw3xLhx31
IGa1A6T9glJA8US+Kw/AZeyMbWL9KN6KbeLy5MnWghj0RCBjwH7AE4/tYoyKDzKkFussPDXWvIEa
hgcy0u3sANixiTnXBdcac/SFqR7MmgnXKkfbBTsAok+pHUG64fRO9jnvJbXydsXGOHOOCSLdTCtJ
6uHc9AD2FAzCUYAWUlv3Yn49erkjrr7ama0lzTg71TUpxlbtYGvYdc4HinVe9wbpegpuJHc88dKw
tZPwwjXmopdIh1nQxbX2DWOLv/R9T/sdBrgILWnw1Hr1y0PG25PXz4nL5WTeNDlkxwapgE3jIduE
NojA7MkKDyZ10dyo7NYh7ui9QxnYzb3X2+fBdWscoxUoQCwFMLxlAHq+XN4hNYVmqmFb+jR/J79c
/05GP6NzUR2Yd8WW215YOfIu7DGRqkadmJTL5yR3eHKfoFKLzm37VgHlMgdUPkE5xkrvDCvnXHEr
N/eFXSZk22EyIcYJu51VumCX/HhUPVHkh+u6f5A4ALx5gbAy8ZNKchlKZo8Tbid73Z/sTrFDG8BH
y7Rqp/8VbX+Fu24/cYdTV5If+PfXLhNDZo4hLhIPUCV8S36hyhBQ/1B/1I5kjU6e0pcHngjpqkHU
1SFUZ6IN9h1YZ/tSbRU1l5fAGYT5gHHxfZvz+K+U1RP7zAYTLP2Mgew8wnUxWQTd7MY5SdvJOj2+
+UDUoUtC9aO8vYte/mh0egf+iwauF+4jmxzN5xfj3zMxFaOcxAAhCIpmbMFuiNTIiGUZO6V4LqfH
NPcm3u5YeTKh7IdszwQ+d1EpudyMs2oklZ+otZWS0QYHoySDlcO/C3reVbhq6HsgFa9gPDOY3SAU
sVQkOanR6LamXbSZqfxOqPqgQYxloI1dHUT0vub7TuQs4urVgRQTL13FAHaC7Z2GpOqqZgKEbnR7
Y1PeB0g7HO0keJg2vH20rfp4Zmn5+7MABe8CBtBHWFoIFi1AvyiUIf+DCQjzoKZoALXK7oGoS/tg
SPG9qv4lBJ+Ir2yqaGvwMpdVTxZeDbRHkUywuUSdo2DdT4i8QDho+aNcoWFoTTxN7+uuKK4CVJSw
myVQvWJrXS5YYmDq1Nc1XH2fow2GQ5p4uhNQbWscwpTOTrsL6XGgxca/07c8kdUl4thrHu8OGd0s
VGfAZ3Fp3JzCcqx0RKRudPeTZmy61nSjgXC+2LqTf+0oDBdXNksQ8RphZ9phiL5XLPBTCZbk4Yx8
HDzTmVUaCoAtFU64tFxNaLnYPU8d4ru5dO0tCKlRS5CRkyqX3nZ5FEpJgcDR7ppfxmOAR9cBxLn2
9Km79Sb8pcxU+Vk7wbO4AS/fZwTpOs5CrMYUXhyL6iAQyyyWJwlIBqEa/IJs3g7jg+5XGAZwDAgs
/IctcmaHOcKnrDKmIoQdP1PcEJxGiLCXLs4wfjhx2kNrV/zC0vH/XWIOtYXNLTY6mJqE+k6TfHdQ
TbuoCkuW+tda+0zrEtOOnORtNYE6t8rsGqHNlbmvYXVeuFASTMz8mSRaYdYYbUWdbMEzg7ZCC+oZ
Q97KjXN7eVduYYzBmWDaWCCoGPu/DKQaOX8e5z4CSY8tCJ5BuPffP6CODjOQwCgNoGXFhCpgtKB/
X+j9cymkE/QF9XfQ+kSzfduRtXVEJQq8I8vFsBC7XnpSygEgE13UWBl4mdzyRLa+q96Jv1und6BT
AS0gnsWVtPvCIvPldHnqzAZkIUBjpUDxyPfDvdlQgD2aTc0jTFj7TufeMWlhLyddWSy2ogrYSN0a
UNe7vYArB+iFN0wCKPfN3GYBLJTmVgXLhdBAFJG3ZEs4MefWhRHmlM7KUetqE7gN0dMeQrtzoDmZ
OoP9NHn679v+rGUKmAUBwQT0rZa4YAJvzppUrIsYg+af+CqYfMkoLqKR1p52N79zjK1kmsjqDOAo
MJUtE7Y5OUbQdgjUtLFkzzyJzrz3XdMqMWn2Cxp7HhfxvxoOZ+aY0KuUUhnULAflZK/YDcQjJIP3
qVZqrxceMRGX+CSfoZfTgAnMHh6IFxY0dmudSp5hdyZtHeVheZKUtDhEX+ozZz15DjLRCJrGSptz
WO+sYiktHT96V7T8e6gGPRW/ayv8c9vgyrPrwlsmMIWxE8eqxIIO5n2UOkJOZQVqyD7NFQ7md80S
mEAArwD6EAqdi+dnaaUyjjjtxaKxpmxfgxTaRwn0dxHZLW+K5hrcjGmrc0vMiSgLcjULMixpd7FA
h53mqc7p/iSWtNyMNPBSuoPoU0d9p+M1lFe6vJe2mQCd61qXWxO2i4eeStS0/FPi9c5XB0jn5van
WwvUczeZQK2SQAbbaNlY5Gd+CE/tRrgTHhqOEd5XY+Kx7bIwqgv4Y+IWG6RlEFGpIHwGgT4eL9la
cofvtsyZgVMeMGbGoRZaMZGUVItDswvKmAC1KmjZO+O23ryHbvFm3snP4eO0j1EkSD6SiZPardWw
Ln4A4ywIWpvaHPADDB+Y+/qtKo7LWGvxqU52Dvqq4ZOQz7k5oomrqDWFYDhXreF6pOk7eP8uArMh
62zuIGS1LMJdvJ0eNE/aG96ICVfxd7btKaBPbk9HIPQlzLpGro6Bt9AbTyZ91bf/DIC+/C3sgE6V
1Z04TfgtMyTSe+2BFBw5re+qDnsvaov4lIZSCAhSmE+e1FE1R2LdWD3KEkhhvIx2xxA5TBCiKko2
mKPazPeix9s7a4VfMO7/Ncx86lzAaHEzwjDmQuetiLeuCJQwpG6XMz4quZDkZd/fcpT5rAIY0JM6
g71WkumAzkXtU1kCR7Pp3D4Vln/ohiF28N0QJjB2Gfhm4mTpktX4exLtll41+tQqcZXw87a964Gd
JUj+riTbcgXUK47BAt5YP4NdU9E/uEGwa2cLSa8t0g4yqZyEjefhkpKcXSRFASrSQIOHXbzJS7sm
6Pu4mYqZB1pmXzrP3Fp+eO4fk04ZKkRp1XaJFPCBifZYfwTtPWcN1zLqcxvM3aiOVdapEmxg7tPq
/vjP6V74GVPtqPyHtujF12LuxqZVGtJKWLy2s8C4mknHtOdE4DUJAhMRzB2YaqQN/t+KudCPs+Rd
bmceID0tIiLZNi7Q8Bv5B3m8vYjf1ZzryAe9GiYLQIXAQkXVKk1aTYdr5pO20/fKDxPV44be96jF
gDrOLa0fODmtFKVdcSPa0vt/KDdhbf/+AOYrDlWcRHmEryhBy606gKg/VLyRR1e3liGi2wwIswK4
pfK9+mfhD8FDXZhRCwTtlwjR+oya3EHDJaSvVpLoKKViXgRUC0zIh+aYip0BRzQPfTEr/h1Cou8Y
3Qt26qTesA3s259uPWs6M8isXBcbsR+aMKgiwaDTQH+8y7R5mjbFZuCcHuthcmaL3QEVSnm1D1uF
I/qOBl6FhIrWSMm2RceeahTC2vf+/Wf5GDgtmlfJQYFUCudXrHxEKL6AHQB9AIgvflfbzj5iktR+
WskgVtPQvKZou9q9OvJEkJY7jPmMmNcygCICVgVXHfMZ/4e0L+lxHNea/UUCNA9bjbbTTmemc6ra
CFmTJFLzLP36L1R4uC3Teib63l70poAMkzo8PDxDhGrQuSWWihJRVbuCHtT0Ey25c48Ble4c8/TP
t5ZkLqqOwBSXSvG1W65SVZ/rGI1oeirOF72t3iZ8Ul7BduMhje5BlBJQvAQrBstEAOLxasaDBvdn
5IajmzaZG+l2I77L7WebeuZ4hO7vzKMR3bgD1qjspZrNUFhqOgWFxuJXmWofci17ZpN/3j8GGyho
lfpnB5mYpAPvV1GkaFAcEvA9q/Kh1VW8xfTdfZgNswBLLjLWC+s0SphMKFKRUCJ5H2MLkcn0q96A
GCaFmkieF+eqtsyXUK2q1yTlsn1sXNxonEOQh64NtG6wXPVtH4edCYVo0OHsI9PrrKca4S05VfQ7
JIEofb6/zo2nyxUccw2pEZZvqICrJ5xy0aNC6ZGqRn7RlWCm98E2rB/DnSA90GGZ6DhivEqkWmWX
LeXLudr34C5MIYJ9H2EjgrxCYJZjpKlWxu2I5ZTQu84phBhf1OxUNKN7H2hr39ZLYQ5yPOBOoARA
uvjcDBijikpvrh6kIgPl3n+R5r5aFWPzpV5PYyGi/NrNQnXOYjp6nVBFz+VsPYt5K3PWtnHEcMCW
Tm9Q+Sw36LWTmrJOLScNcL31nGf7OvnFLRBsbR8yy3CBKrwuum6vIfqKjtkkzyhkF0+JZg/dbqCQ
Rr/0OSfg2YqzQFv+DxKzd2MIZc65BNIUhEH2Z/bbhx8zijKGp72ol+ipDNQIWb/71rHlPdagzA6C
TQcqmxSgJtllcE/ik9G7audO8Uvcc56HW4fqHywkGK+30uxApBAXwGrHSzIcTF6dfOvBD7++hDho
ghWhtnwNEOXGHEoUfn0+F6YjetlpCMaFYx+vJVz8Ax4wlosHDI8nbMsM17jyNe4UxSMSwsBNokU+
6YOEqSsKnArLNsh/rkr2YTYUqVVmA65KPDcDWiIIT4uDYvKEmrYMAiyxS3s4msNvlKlCC6JrkYq1
GOKfIt0N2ctcULuvQeiNe/nHfevbtPk1GuMFZYjytDQBGoY69O8mGeletyC1gk7ZcAYziqJ4I6zz
qZUizQETanE0ILa8x6xQ40ETOHHGtG/2Mcl0d6hb02tp+ev+T9yqlKJZHkrlmPQA5QcrK5AUSj5l
+gSjorLXtx8dHt9dLLuEWP5Q/ZQNkLSBLxB6Wo4k9qdWmVR7qJDx6r7N5lMa13tBUg+oGp01Efwe
Fk/Ha3MP1z+Qsb6xLkDab+EH6qfRJ6BSinYpXmhq64Q79ZLt80OMgx1goun+zmwd5zUuE48OsSFX
IUFNoKAfrXrKeEmdLUtc//0FfxVUFypRqarCXcg4VQp6BtveNeIDIU9hb1sZp2q6dbzWaMu/r9Dy
socuLmaFMPn7faqXvPm7xmP32rrz1xiMteudOQ9ViR0TUp/QVwX5G+rK08v977JVMcKwAZi9MF4G
HiX25Qwpr2zMUixllt9BmujU1b6WWrtARlEL9Oagop2g4iU9tta2BmW+VmMplRlqsMKhf0vpq5bi
tXzSea+STRcP1w7FOmiQL1N7159JRS9LMkHdzaldHLzZPTdBYnj4Wl55Cj0TOb/BVl94Zcst48C0
toGCGMbmboZkE6PrM9nEjg4l9ZIKFbimf59znVNT2bL4NQxzks3MDEVawT7iNpgLF2fa7mdMuoOP
XBSprSqcC3nbUlbrYo6wUOvNIP41yKl1RrDXqxgUw2PimCnEHQrRAKNLfIY2kW1VPSfy4O0pYzBy
DMF6RcSehuJz0n2jXVCPHEHbrdhtvZ+MsQiyUcwihbEkY/rSm9AmMkFda9Svddx76CTifL6t3Km1
xmPONxoEWjNMgadcXPWQ+sanAsm5S+PPzrRHfdFvJvf+WV82ickJWIYCdjLMIWKWlG1gQ2FMS5oQ
iHoq/J7I8CNPVQ7E1ndCm/wy4Ydn+g1LrZKkajtYaIdSs6eBPqbGqyjyPNbWh1pjLAdj5XwVBNlN
nwPDkJ3xAfO+L4KTePp+IPb83O37A5SJgvGb9IvHXLS5OBN9I2DcR7MVW7DozTQyaYb4Q5sbP+xp
YhdNaWdhyEl03DIXIbGMkRy8tTRMOGBA9XqFk2a0kz4O4CO46EHhST+Fc4gT7USPcYIMmSu5aFQP
xL3Z2fNkq59oAz6YP8Wf8bvpJ5wvujH8sPwYCHGisQBM3mwmqU2MSIeIWov2Bc0v8NoAkQoUOA1f
esRAKbEj0Cc1R+W3tI9SOw9IoL/xXN3txl//hMWwV18cU11TDWp7MHiQgyV7MrrreE+b2xsJEBgk
xCwcWDtBOnANkTWqVInFssryV1f/sdTeTpDJ6v/cP4K3tnsNw9guRb09FivApBD/6H+Iwz4sToU8
2pPI40vZqK8tWHjhIFmGrDw75EdnOs5xCKxoJEHa/ZpV/aGVv5Cfd/ShtCUIMqO5HQzz9HerJ64x
9SdLg7ZEjS5zYvpC+jRG9PX++jcukesfxXg9FSrlYS9WrYO3C6RHGk9Al/e0nxJX0T/nameKjwpP
EGUxj2u/B0xzoXUA+9HtxJ5YW1OhyEgzZab4TDP9khKDE97eXsbXEMyylJgK41TVrSPnilcTZ5AC
kbpCGe0n4RCDuvf+Nm4eiNWKGGttOqsV4gZwUEqzB0zvxWkDbvqKA7NprSsYxloHvYTwXYiN06m0
ixq/ICidKMvwHgZY9v/FksCEAS8jY9iJ7VyKhj4mPeRVHAmFRK0CF37rYVj9Psim+VkQvAJTNggu
RVabRs/rtB0zrKiW/sToIkKmDoF1EjqQqbIz4sS6Lcu7+6Bb5meh2xETqcj4Q3Xk2rUY86hXpoaP
VWYYuK2Vx3SoOcHElvdaQ8jXEEIFopQqwbKEhDgC5pigUoHUuFK+3V/KlkGscZgQMKkodrUETm5Q
hLVnPKxntNxDH7cVOPbAg2J8fiUXEm1UQFE5d2PTLmsZrdxO3R7T5Of9Vcm8L7Qct9X9UudUnzKx
xfbtOlAhyrZ5aveqZznyGTObDnhjwTYseXNwMM/xyxtx3iJXc+//iC0Pst5axoOg3WLoxHaxzC73
stwb5sIf0I+gSQ9C5ArCr/twWx5kDcd4kAocG1NhAg5DTq+CPCOlh2nKqkS+4j7Qpmku7R3oSsQh
YMmrJGQ3FKHrWket/FmBgtjJjL5mnrVs7t4KhfFUlpWkGQZOWyfJgsHsdwLInZLwYWwyrzSfos6/
v6iNNjOMtazwmExoXlWlAX72FkOotvnHiOzsU3HFZ+VDy+yot8vIEd7RArGTHyu/xXxYdLn/AzY/
n6Ig7YZBCnRMMRbbK5owxhPWKxBo7kSJk6iOzpOE2DwWKxDGJKNJj4W/mxqiVU+UP5KOd8FstOIs
40HLXOvCGS2xjdIzBSvIGGIfc+FcFU959K2OAmP8mai/6v6sk4NeniIhoOLrf7F/K9xl6asTH4It
gsbLiW/myJUgt6oZiIiyl/soixWwgcd6dcxXEuo+6+cQKFX+qBa/1ekoI7GGwl5U5hAJSb1C/9c8
J9f7yXyysSgrC9kp2EVzsMg3qB5GzTeNd1dvnOml4xdUGGjPRsTMXAM9sgBzKwOlDAWHGIqfolRE
zXMvJZxbYCOFA4gVFPOhIogED0aOpxCU8qyL1NvzLjnNgXBSn+razvYg/HiwvkmcppwNd4IqGBKh
SIihyMLOKJWN0CkQTW+dtjyZ4WjrEHqBMqwqFUioe13BST1snOYrOGaRrTKkUEAAXCkfM+FFIjtJ
4JjirQwt+D7WS2JscdTLwaxEYNTaC+T/hBp8Q6cudfscQn2JJ/V/WtWvzQfRfK77By1/apIzdBI6
OLaYs7tbT0r8FhNbq2JmwWCLwVIjQt1+oFivGz0q5w5ftvhSnZfk2B/bXfzS+Zlgh7uFDlm3D/Fb
w5O42Agurn4Ac0zyUEAln+IHjKEfjn4Zu7H1rbcey9hw7rsA7lqZi7auxCRNNEApkVuRnahhylT9
Ffu/6fEn8clHIbnJPgIRan7s7OS1DED5fP8n8BbL3I2mWYxGBZFXyEG6g+qqYAyrMy+Jvivk/X9D
Ym7F1CimNoculwPWnz58qNLDlL400yVMeBfHciIYz7r+gGx3qgpGJJXUQKrlY61+byknoN7oSsLQ
oIpmMrA9mAvPxPUF0aglpEPUtHWm8ayFZ8y4jKlfKf6cP0yji8UpUQyxSZ6cz1/WMWZhGCrHoVBA
uoZmaOaxEEdNU4J1vXWsVnFr+LcR9OckIK1ly4OXmuAeok5k6busfIj6kxA/QCN60h505XHQPvXh
GV1otjxB+i8KaOiSovdANj2ID3T2h8I1Zrx8FBtqJMQMH7pwshNz9Hpon7e54DSQYY9LzF19yV2Q
ZrpjZJNd0oepPhut6I+xY+HBFIF/nucBN2xUhqKPBLYghAI3woVIyKC1c9YQB8ADokO2sE6UOpbo
VVrt3jfSDd9+BcU422JQ5zaVF6jkmOhuE4PRDlq24NAHNXfJ8eybYJhWRH0F/90Qv0fz0KWZArAU
lNljNvuioNut9CkMx6J7JGXr31/cxs28AP0Hj3FsXTOBekwCHhXeRQyxKPJr1Oj+3Hn3cXjrYrya
BK6ZstGXdWkhtBcz35R/FlqgzHFQGubenHkdMBuAykKLtPR+LQoVTMghyLEZyrrZOVLtiVG5T+bv
U3sS8uqcSN6/HylHEkLGRB0SsMiVs9d/lhughYuszpG10JnKtwnl5Vj3h5xjHRv3/hUOY4qlpMRq
AwZFJ7fOIz2l0mvSc1zyhqO8gmCufWVWrATFts5pQxXKu4Oj83QeNxcBhlEkGOGu0AVw7SnlWdGj
PMZmqXH30UKxvC/jl5xwYobNdaxQFvtYBey9ZAp6IgIF3Hq2gs7XotjdN2neOhiPT4TYktF51DlV
9rusoHyLXBfSpP8TCDtJrWqFEuGAoAMAklqtth9MFZ6XU53m7BXL2WNm6OtTC6xE7LRz3Msu5vfc
++vYSi5jxPA/X/0vC8Xqe9Q1rVoNHDMYqZ9PiX6Epp8zFOCsmxS3TPJj1qIYEA94jIvgsTO8CoK7
Yyy5cZ/b2iAG4XBpKa9OsHwi5vK8+lGMk8jRMtRaAnY3697M4lJNj1H0APrqPjpJ1Os7TpPhhrO9
glu+w2oPSCj2OZEXm0yGoE8sW0g+UjkIKafyyvuezBnuestsSms5w5Q8dXX1kOWv9z8nD4G5Nooq
ssxRBMKgfoZ5ILcSx+63Eq9Xe8V4CT1JZwzBYK9STXw1CYF49jyAZdmansZe8Cxq+mNS2G3zYkX0
fwVnnEcczRgZGEIcCPE1C2s7xiHvztn81OiHkVhgY3nIBZmDummMyHrh6kfNASNt19bR1KYeqUIM
CSp4rDD3EpWg1ccxRlBHfukvYvv7/jfcssa/SvbIM6P/SWV22BzVphwt4HVW/yeri9cRubBOyl1R
4W6ovHHQ1ljMhg4tOA8qmmAE94gm7DpCv1z5ZZzCy5v8Uv8sOM1sG01LmGSGgrD2/5bGuGYzVFMI
kgOu/yk+Ju/GhT5OvysLqg7gbVc8V9u/a8/cwYSlw5D1JitUloe4NGTo2KdAxevUG/6gdV47qXuw
esR2yWMH43w8VsrPlMpCzEdgodDp5qA8n3OHkheTR1q4dcmt17R82JXLijWCQRkCnEyx9nqqPsQD
JIgmXoKIB8M44k6KayVrFxhNdMzhQJBd42XtN8gPrqxCY9zvZE7G1C0gAojvzKD+JK/5UXLzh+JT
vRDdTjhuePPOW28ec6LBZiP2dPlITf4efUHx93sL3jHBS4LeQduo8Lt8kF/R/Gg9p+/3zzZvPxn/
DL+Z1kkNZEX5OZjvstLYlfh2H4O7PMaB9BOVBHGxDf2koB3wu2S3D8lBy91uwJKKz/kwPlFXK205
MHnPbY5D0RiHgltbj8cK2KiLo2NKOqsoxNs6Bu0j75uItgKDEyNttN/oYFWXtYUC9y851fVJCKcs
scpWwqxtmeBtf87SAyVeqrgY/3cTcpmqUx7uui6oJleoHgkNONu9vOSv3cvyA9DEjW5xFKbZFw0U
ZSMrzVWMrA21TXt0YZaaM4k2vi04sggGgGPdm0MvKz0OsrHs5j1o5uQUZmQmaBgAPaf+gJa/ts7A
ILSjwz6hJ8E6Z8Wxrj4LJaiNdwtiT3JiC4WniL8l6UvHG0WzxZE+WwtvSyR6Suslw8mswt3cU8co
X5ElkYXPrKhdqyR2A6rDtv4+xqLTtucItMZquVPkGAXKfa9iIBDpi+bYzBSFmu8m6EmFVnXGyZfk
HQGNabbXqkMh5F417HMhCMlez2e7RYOnGehTUPcXOp5C5axFOSR5IzfLf0UQpspA44ioIkNf3PyU
knMuu7rso+GwBA1AfibZnky+2CJezd8zdH+HO2LsTOu9KJ+VFhkByERPzym0bCTqmvXOqC5m62dU
scv+qOkHEj3rxVEAgZXxYaHgPx9p/VAoUIKhe6N4yWiQN1/h8Iq6SW5djH5X6LYxBVQ55zg/Yg+C
qORnA7219jzMPsR8vASU7Nmn2HwrjMRBScRGUET1U2w6qvSWk4tQfClT41oYTkfA0uoRtgsEb5V6
aATXSn7Kheao0TdxeszIWShBrItCityjT9/0YX4OKd7CCnzF/tz+aaHUYB3F8Iw0Vt+8mfTHUEOI
qTr2EDBoITEMwk1rdGjvR6rXiM1e6KpjG02BJp9TZbDFwgxM+oluIT9LvMzi1Z02qmvgOkPXJqbX
RJSFWGKRTIvCWou7pRnHkfbGvvZb0KYkdnpsMIZri0/KyXirPVjYBdN5Eydw24LHDCmEfSwJLdxo
+Lp2DVWqFV0tA54cU1d2BgdSs+cavIf2x0U/Rm5++InC0Ufj8UYDNuYTkaJfITMHUy8m3ahxqf1t
Dwo9+VDZ80dU2RlCV+fF8IwTJB+P0y7eG27pkkAYbdGF3i3HQWz4h6ufsVxH6yihb4o2gnamIy9U
JIAOXT2AMx7Aw/CW27jhXONI7U/r133g2yjoevnMNdeX1JxEA/WyMXLj7Hspe01Z2p3CW9/y+xn/
d7U+5qYTaTZUhob6VWZnj6qjPMQ+xTortw+gf/jQ7DqHl1LaKGRdr4254bIYzPKtiT3N3is73ud+
pYLQAflH96s9PaaB5gycsJm3SiZqTpUaNOWLGRvWQdGCcHxUhN39D7Z1i652EqOFjKWAXlqnNTCI
Hv0Qtd0s5vuSNHYzfKHi5Frp+NUOsg1Sc2pDU8KZJMg+JP0zpbwX5l+mvf//R0XR7vqnWFYql9ZS
kkcw+GzF0AjL98Slj6H7gwajO7/gVoMUW243vmn30N1sncE9aMS+3N+TGyOGPhKE7sCVvBAZ62zT
+SDEUyrKIcKoCYKTGDas4Fwb48Rt3b/5vgD6S7uLxn24cFZU1ErntNSh44HEG+j49NwuBU+R/fur
uf3CDApzJuVemdOxAUqd2CYGexCf2QUJ8l14KfaKk492geIVj96XtzbmhOaYSjCiigyOUDy35LXU
/EFy7q9s+RNX9sIsjDmQyFgKjdhhYQIRxX1Kq+xDFhSdeGMxFSejI+kfoSMjJ4+5ZR3gRwfVDMS+
0bfBWCklaJPp53RAOTAQQXYnYuqifpCVz/uLu30y/13dPzjMQ29WZehioMfbsRDXudLo60F0kL8J
lhMdzUv+Uj5oJ7rXnIbXCXn7LFuQwfWEXktlYfFmPl1kzNZgJRQkxXucur0h2h+YTPCUoNkTD1Ea
j1OXC8h8yC6quqTuAKifoPmNzHBgOdqz8X0AAXR8MB+56YibxACzQsaxCtqUD0YMwEoDc03h9GBz
sWtEan7ucGVsbwv312h/M2ury7jL06KfRKCNrnQ2g/4nVFAbMGw6y/tsDvRzg8AIKuhfsKZpx7u3
Ng8i3gIQooAsvciW6iepKHJ5zgY0VqGltd8NSxZL03kh1+axUMD/jME56IWwRQS9NY3SwrYi2Oqg
7ypCz1U4VofyR/hkeBAvmx+zp8hveYLn27YD2g6ULpZQj700MGPVRboJXBSWfqrPaKz3Qzf9Ib9i
ntCpzt0PzrFcjt2N01nhMcdSE+S0jeMCRLEyOlna1kb/qZMEjSu6Awhz8Prj7Oxt/8FiPitEJpg1
ujDVMwErNL9H0HdCntrPfaEHrx3UpyAocJ5AtiTsCWiW/kDC4nt5EI48qv0lbL1ZNcZEwYdpYafZ
HsA6LRuzUBZnlB5V6Y/JEzHZXuQKgHEB6CwbsqiFL29HHV3ehQ0VWIeI5kveoT21Ky30u6CUX6c2
mVSkoGM7HFHkHuJdVBKI8Gm2rIdQCqnOQznsqanY0lBfTK1Hqk9IeA+M2zB/+Sarn8s4kJ6CslqU
l9tN3+vfFxHeQvfjS7l7KcGjaf7M/HlwyUE5jI6ku6MzuZd/3QFz/RMsJnBTBHWsUw07BirbSvwu
dM9mAomnDwitcSxw8+MvPINLlgOPOeY+IL1WJaSB/5pR68rn8nEcxYBzrDbdB8aOJBMaGQtFyHXs
N+YGnqeLRwZPkwaiusfu0dceFNDJfGvt6FU7QIMAPZJ+7d8H5uEy7zUS1lRJWuBaibxXy/mIKrUT
FZMX86i2tnfxnxUufnp1C/Rk0uY2ApJpfSTJu5p491eynBD2iKLLBS0vaB5A0MrEJUZTxtEQVTDJ
SAsaJD3CJ6gbDnkAjeHHjNfusbWaNRrjBjO9nOMmBdpkfXSRvwgW318OD4AxCN1ItFFaAHTzokq/
IB16/+9vBY9/2cvx+kGjjsGcYEmeFEXv68HpjR+NBsXloEl8TLNYESdK3Yy/V0gmc1CLEdy/BgVS
oog9tPNiZJwpOWXRryikfiQraC5NWzfvrY8hyUFXlLfvYo9pBs0sHsO04Vj8bccuHAcYXKBIs2h9
oq372hCnSK2UPsfvoX9ARWK5LZqKGvChPqJJCQmRVuS8YreOGBghMU8Iym900DDuQ00U1YyrZnCi
EEQTxrFUMkzXeEXj3v+it3GWuhC4o6Uaf3Bp1WFOQDiELQVpEehb9vNReYBKk2M9gs/WS/YNZuvw
iEXiBdk782XmvAlujJVBZk5DiHnJoZJbaPok5a4gyVFXU4693oRxDATz1RpFnkYSNmip0rugUAbk
IXM7NVKOF7k5FgzMstKVl6p6WqsSnCK65gRbzG0jh84NddX+MpCU88F4S1r+fYU1laIMSXLsmtxC
hbh4yyDgAQp8jlXwUBbzXKGQZkCHjo4V0XfrqD6PruWHe+U0fGvBdpwe+pfJ5pnD4juuXDGziYzF
h6KUGFaDbxWhXRRJ9ro5TcOp0old624uBZbCOdPbgAb4ahCVQJWBAZQ6PRm1tKPO/DlgppMe6dN8
QFj6wdnLxY5vFgbKGlVDuQP63swXK8lEB1UFjoHOu+wQjucUojKy9KEPu070ExUN1o5CISdv8rJD
m58RlHl4YIB2DcH+9WfMx5mSkgA6bg55F0Mwk9gxCTgLXDbqdoH/oDDG0hODavGC0oBZbr5o9uwn
h/IjL71Id+qHaV9dyJuwcA5I+/vQvPUxn7BX80nQRRwGywyIEdRZY8s80oZNN7XawyWEWB2FKk9m
DS2a1Bkhs5mDHHfsOEeah8DcqtFQlokgAAGf0Q4FvKw1znV6G3ovhwtT8CCCgmo6JqyvF5GFljzn
7UiR1B6C5CV1NR+vy53+7hdQG+pP+mfigzbENv3m+Ibn0Y7zA24TM8wPYGxkhCBOoUf4AaN7Cl3r
Z/JQ79ELru/Jo2ILLtJ4h8K7bxyb53u1ZsY4CjBj6EU2oIphkldikYVocWiOGOpGh68yVaD2gjRP
1HyhvM2xS+5yGaNR5GRs9QrYqGX1thG51hkvzyB5zj+0kxE7QqBatuSBzJhjS7eBCjYaA92YJF36
YW8Fu+nQEHP50okWPWcm4iTrdWgqLyHlsW8MZC7F53r8MbfvpUk8VeB1rC4fknUGhgztPgnvHuTB
mCt3ELJBriWsPCMSJb5oTOJO7QXtl5WW9IiufOnt/mfe8gEwbJDQ4REEZ86Y9pgMUhv3WDCS39BA
t/X8POPJfx9ky8WtQRjzBfaYlCpAYuVnYvhpsQM1nd3Vr033fh9pc/9Wy2GsdhyrKeo7tBWWI0YX
BkyZktlZuPmV9tt9JN7GMTaKcEhP6wxIrfUVRTuDXgzu4PESPd5YA/KhGI/GOMEN+ZyqR1ojLMe+
gkTUUUXhJzsKv7XD8No9xMH99WyddwiCgPoT8kcIaZd/XzlqWa4qJOyhEZmHXwaeJQbUXVFHqzAq
bn0pgl9FP+4Dbm/gfwBV5o1ipl1JZpTwHblQPH0U7VFHtRxM2vdhto/0PwtjhyPQeyNLU7XgHOre
eW2IK/9C3rUPwNje2hJx//X7fvEhK8AlolntZFloUi3niw1SX889VXXz9KLwSFO2rr01CuMpIAlX
ZF0FFKX+zEjQl5zuGt7fX/59tQoj0ecxykTqhKNDwKw/EF54tWlxS1iHDB+yZWyrXE+aFGM0EgIf
41K3k0PG91pUF3biSNgn04fYJxxb2PRD0K/W9KWIcsveBybkUMWIOLQJjgmKbTnx8wi1xU6y8RK/
b3eb+7fCYqxANlNB02rsX4xKnqA/ZwrH1d0+8hc7WyEwFpCbE3TlRiBUujuRQ1lfiuilRrqsCjpy
zCSnJgcp8gcBT27dwcTe/QVuHyxNw3VlKbJ5E5mHQ6ZLGAai4A6QMAyTGf30piZCbdk1MQukN8Lc
6ZWxekkNPTvrEaWFg9JkfJK0WV34aiPeydt0KQYmTDGFsQi4MZeZIUfQYggV/KL+QtAHMBxaHls+
D2K5gFbHQsmsqQJfEUJBYjzSLkeTLnnMax7z3ebZWK2EucdwufRmMgOm6dP2QTMwKhsK0oFAPsdt
NHIwrRSTpSR6UCvICHI+7OYlugJnrrYBfLETqjvUeUFjnXaWvfAbWmjynfigPKNx15Nf4DyhsnAf
dvNwrlCZC2hou0Try2XJylLh9Gt6KeKgwMDcv6beXQ7OP0h/+RhX35CQpjejGkgxGjBrFbMGvAI4
x0pYmlBDKQyjLoCQqnhTlb481ujU4jA+bXqY1TIYD2ONUqnHFj5TL70baNgaL//FBwHnCYJDDG1o
bGiYE5KPGijqnSSFsIrmZKNL0pMQPpFxdx/ptqKGL4LnGd7Z8GciRAOvTxVNJZJimg9XpjlB2/Gh
7/+kIToGHoU6dVo0Uis7I/s2hadSe5J45nDbw7qgL7eQDMI/UNgzlperNJ6TosIsyrPlq0HxMu9A
SAp6d++IOpcGSvcj6IYx/sxpJ92yeIT6qF6ipXPh1r5edagLORHCEh+QNF91LPj6+D0uMdWlvSpI
C9/f4y2PAjYZdK5CA0BF8+o1WFEgvwF+QYRBKsjr54eM/BgV09YKJ86h8u42vNGCTUBMMCyD+KgN
sKMMQokQpUR61KFm8TA13xoTadDxMTZRcAmj1zmb3IjyKlRbBw9Bg7kUhaERw0rHGsjXGLmEllKq
mrZI93L/MPW8wGUTREctbnkvQeOcuXgx9dIRpUaurUYrahOiFhaLQRPxxHRux4kXuzTQ8IESMwjC
2ZGsepCpTjHj72RJesI47Qz6/7huHiGQ6mUYvI+r+AkSoy8TpNus9Ou+vWx5F/BfmXgDY5pRZnn/
wJGb65W1vD1QDBXGY1/8ug+wuYvmkmFYREIxNXltkFRWq1FUED4Y4RxoOAWlIPpRxBMT3rrMwK37
HxjmwhaV1CyMJQ6T0VTSybLdZX5HLmrs3l8OD4c5zFIhDT06AxAvI4ZNxsym2VcltY6mc+KuzXO1
WhBzOydmqHfljH0rZBFtvV9qaavppVXPneHmRbJrzH87cLqYobU8qkG+gAoV4x7B7mOJdQX3GNHD
NH+K+k6qv9/fvC1bQG1IUcHkpWmYtL62BUEhyFQLyIFahGDYyYN2Vtzyuhq2LHoNwlwyOp2JClY1
HCfdfBL17tniEazzEBjHoCh5VkwZvE+FUpoEDoCU8yk2Y24LgS20LJCGhCje9UZRcUqiocapbMwP
sXi0IHAuX4TujcTPmJWMT8IJWfCZ94besu0VKvtSixFrp9qSvxno7ITmewt1w9J00Vp/3wwW02Xz
HWscxgyiWhzGHGMCjlTpeZDI03M/ftSz9aTPPzNU+tAS+uM+4qbh/bOfGmsTOVUKWuAwUcwc6U3m
KN0L5bHG87aPMYtMbsAvHWJZvRWAQciedbsybCXmvNh5MIt1rsLawmgGZTQAU+LFmY6Tnek/2mFX
8oqrt2OZcAjrz8R4bnWSUkMeAKQhpx9NX3OID3YKy5caY4oRLTEBLyOS43WVbZwulJvQ6ohqEPR3
VWYbLRKRRl6uw7QXD21uPPY8zset47VUtKxFGH5xd4wTD7ViGDEtAQijeqyWtEA520ncgeUP/BdD
hXTYwVByF6wZY/QplxEnEN74hFAXRpMPpj9BI/KX43X1CfW+A/m0jEtExPjnUARE/YzF71rCOWcb
Vn8Fs/yMNYwqRSo1ANO23S5sx3OrVn/anDfvvXGcr2CY3Wy7ueqTFjBpQ05qR2wjsenzaFinukDj
FNID9w/zxs1o4N0vW0vHC/7P4BFMolWkwVVP9OpdlSEs3v2JwygQhgtMyh6LHxZmru9jbq5xhbn8
+2orBVUYtKqVF5fl1vOlps82GBQTm7ScQcLNb4Z3AuJaHfrMbEtD2dTQHF6AhqkIOhOijnN2qOaI
8ybhwTDrUcY6MgYRMGMbVPoTafw03t3fsuUzMF7eAEEOWIqR+sNCmHPchpCPpZgAcPrBsvPEs2pk
reweIVPLK65urmYRkEUrCE7z3wh79XWg9oMjtUCN8eB2+k4ZMUvOy5dsg4DwB/ELgkhWx6rJlNzo
NRNZpyF3UvltUmRbizg3/5adSWBoAasQXhwS26wWRaMsRJ1AHZVIQRijsgHtArdSJ9fqMdoF9h/b
Sv41uwXWg+449MgtvFs3lNJk0PEwLqMUwZgpOladVa5h9YOfKDNneVuOb43EeKR5NvRZp1hebKlO
2amgiLf2YAhxcdPs75vf1ueS0bCDrj/UVW4ewn0qhKlFkQSGxLY3gCapJro31RbnNt6ychlEUCji
gQgbBLXXjqEyOistEqSALJrbyRSo2EXzQTfsifj3F7S1d2sk5t6PhQxU1yMWlAv+PMq2bvzoLa9X
Lvdhtq7fNcyyr6uzJAmyGGG5gNHmszFYQfF/pH3Xkty4su0XMYIGJMhXmnLtvbpfGGoZegcCdF9/
F/ucs1WF4i2GtGci5kGaqCQSiUQizVpVveLAl1cCmrv5KM2US6ci8iKnKIkio1WUv8cByds3KoLe
/BcDwJDD/0mRXFySaUYDaoDME/V9JTAxGwzDyq1wPleEk4NRRmR2gEyFzZeUVQ+g9FJTEyvB6EL+
s75OHsfDs+LlV8PO3LCrZE8PqOfe6W55G22UqwfVR7z2dnnHliz9+COkQ5UUhSP6+SP4eDuYr4pI
PHWNMnBNhrRlbOgZblzIsMmGRN96bXAxtXV5HUu+DwV5EB+YBnpN5dTVkOvZALByJCLT6bMu4uvO
KK4yI92AM80zG9u1NTQ4Xpa5FEsYBoquyM6BkUOOxMyKpT1AzyGzq31NvU1xbTRF5bYs8qw6EODk
XctdzaqS78VjkdJ2dTWgI2oVHqMp6C064jy9L350tYZhWRvjvsXKNby2QmnnCKOpEVrQ6ljVlcfJ
8D2slXYPtqNvVae+q05UBWHi3AKNwV5R7lLp6ouw2gK7HzJ1MhJfCtjuBrRquJfNfGMkyR5No57W
lUFHAeXIbWQjU39qwseuMzYxaPgA/6sqEbiOVnzBuccBtZsJSFL0LyOykvOFfR4XdYKmdi8HanJH
9kn9kdrfLLq5bE3LFvzHmiSXo6giG/Ia652oNmxVwPlvTVvt/IIq34cqfFcr7SY21yoq54uDEyLQ
8JzadVBKPXWn0VToY63MV1B/hdeaMWTulIBH+vflxS3lKSEHfTMgzAEZldwnR4amGqwKqyt060bN
LG/MLR9tudtGSa+K7J3bGMgfosCMxl1kih+XxS8emzl/iMS1hfyUdNFaXdcxx0KMp1Y/eFbgpCQb
PeoQSXwvlHTFchdVeiRMumuBZpaEbUuRC9PDx9p6BV/C3mmjjan8y2MGP/efZUk3iFk1PLUYljXG
QGlW7StaUoTjdCeG6i7lqs9iDjikNbLgpd6rGZTtP3JnDRxd8yX+yrZ7yI3TeqfnzEtNjEc0jds5
+c0wjl6cafdRV3p6qu4AwvxU1NYdTXruKjzfNplwtU5d0friFgPy4n/dhdwDmo1dznoxHx8UDPJ4
4wB0kfghqnfj52VjWjyoR5Kk1feUOZUWY/Vk+CCGW+S7HMUvNImEGEK0uhXTXbw8j6RJLrgagY1n
zOtCv7qrjt9CpKe1aM1m16RIzifuM1Mx89mSAG/eB8TEZGWurGzR4m1ytJT574/MxuCmiLXZo0+C
g5OIX8fCAuLpa8jigFhJkMTfy3KNq2tlZTJxHm8UKxwKCA1V3cdAs2e3ybZW+EpYuhT5YpQAryCw
+DiAkjxdG83b2gTWGA49xUhxagFjJN9etrvllfwRoZ+K6BhLhkiBX2m7CMBHMbr549dwmlbELLqv
o5VIvrIyeGXzESshY7RnbX2jdY9aaaPHZ3U4c/6ps2iGYjCI6DqGP+QhSeLwVjFiB8FnJNxhcCfz
EXQjpvFKybdh2ojwzsRcPRhzhAjaeHNZnUsFZfTq/pEu6TNGWN4ShoXqSKRV5MGKD0BF6YG1xIJc
fFr4EubWudfpaBHsg8vSF53IkXBJyy3tG8HmhECVMLwuvQlj1Inwo+KlBP+ZsmKdS+nYk7VKd1IU
xXVc4EnrxdOt2QU1ev7NbjslDOHbo6E85ro/rA1nLhrS3As9HwhDlz2y4uS96lSQWYeApWCda6Fg
XdrKVmCJl7W56PxBw6dhFBDoKvLp60azGEMdqQETMHUJwmFFkG2Oh8xEviG2/OuAUKfzNI8DpmsL
MPXSWR+riJgKqfCuMDChxLL8J2+cDgSRVuJOuvlyeW2LCWeEnxZVgWiOMUfJVKIKKI2qCXFofCQY
oauvedtUvsmjYY/xPWsrLOMHTxogSdui8o3Bjtw6nJ4wDGeu+IZzPSMUtvSZ5Q3g/EAgPHVBfcUM
gY7C3CN2H+hDDprUzI9b4ubGezSQFas9d3in0qQDOnWAGUoZpPFJ8xtdD3J63wx/ncychThgcZwp
0RACny5JBzl0RMHygeGD/kc/WMO9TbuXKuXVSrJnYTUwFlTqLcB4oIAp6c4EZOOAMDj3HOWjdSJX
gFpOXdHY+Q1rzG0UADJW0doATOPTxWhi6HPMmuGYW595uJ9yv4cPp7k/ZFdV9Ta8XjbNpSWh74fM
WRLkNb/wjo4udJWrSMNFY+5lY6DYO9N+mv6+SwqUaX9EyH1Ytd6bKq0hgjU3efTeYHy/XLkIzlcB
gmEMD8F14IghDXyqNL3gxoCAPffS3DkQ0QD8it7kqxmKBR+M2vWsqrl/aB46PJXD06jTbaNDGSB5
tMvvdfdQDT4gEj10XsZl0CrKXPK7vEPnPhgykdzGvAL448+mUhRbj5MKjIJeWnha+5QAaKWy9lUf
/pdy5u84sgSqizRSSxTFRqC+iaex3NDpjpG3/241knnXKQAiYhurMfPOje3SLbQnoqK35fmynHOL
mLUGn4upA3Ctyx63ScBKqPJ5NflT3z2U6l2zhpe54ElPREgXcmwCEdqZRQz0M6J7jflRhYak39Na
He88MMX5VEEXi7k4NODKDWS85aYyzsMbQ/0QMecRYLwrVadFCTae1siU43aSW+MMLY3DBJSxQIbz
ePpGjJUexiUbtlFboIAJAX+BvAIR12M7fJXP6EtrbIwQlDDhXZms8RquyZHeQPpQomu4R/LaKvxo
piOgL1GOci5ZWc+SvlA8/gLvReeWXHASHK+R2kJumTl3evUr7/WVW+Arc3waV+N1jsSkpdlAMj3D
mbMUWqtDh9dcfY2ZqP2HHrnUb4Lwo92OQeGq7uuNfjA2ZoCJ08l9KzDt0B0iH7kCF9kQ9Gl/D4MI
nSLjdu0Ns9BHiU/DJhIwYs4VlvnoHTkKhvnIcizxHBMmICmGZ1WEbkzBXRShzba6cZzfxEofuCE2
Wfqgdu0O1dNnoYMDa6aXjSq4r2bt8btwFpHbMxwNV40KXyldAEzkYUt1PKxCK78KJ3HFEm1rAINn
xLEcp5W580UVgGkApxIFBli0pIKqyrOsB/6jx9qpfh9pmNluMdkgna3yvJ2RRDTSe6lozF2pFJha
JaSj7jTQ/hA1URc4YsptF8xyMyq6sNE2rKZAWwyRG743q46sEcgteENcwYACQ5sm0utyWREUlxM3
lD73kmk3kjc1vWZrTVGLIuA+rJmzCw2TkmMHlLzGJopbvhueUMwbs2vE05d9+tL1i5GbPzKk4z2a
WgMOFMhw2Lfpg2B30a1r/tKTD9E95BFzTVGsyFxelgHX62BmCoRnp8be1FyQCokpz2T7KPqdmAEx
vl9e1vk7EkZr/BEhXbwhwBQKbHrutWHQA6/4N0Aj0vJ2cgK9/YcA9liUtEnOGOUxERDl2HCO2q5P
PlDlu7ychaN4shxpkzIx9q2mQkYDcJwkdwl9He3CdbQrY81LLrj7E1FSOKbRhoVaDVF99UNTDnn7
ux5mcpvLCzo3OxuOeA76NFSI4F0kMYkag/OrqsGmDrg7LInHbj8q13aS/MpitOzSGGiGqloGCJ9A
5ER79vvyF5wZIT4AP4BBVRWt62dGWI2DXuccH6A1gIfF/4ySzdh/hkrbBZclndnil6SZzRkvcLRt
SAYy5/hTdAkxzyEh8H46AJw3KVh/kLicWSkIOkRdZtI19vEzm5HESjaTojQVGhrENmg5JF2QUJ9k
AFMvQzAmbi4v8ezulmRJu1kyhskaBcpMgG+XA6MQwBqXJSxv13+UePbgYSiwpZDjJfathfR931+x
tY7GM9M/XYX8FLWF6oA9EBqLyt8JU9C9pruVGt3xplvxGbM+TiKRWRKaQxCEaMBokkuklT5muSBY
TYYOcSrACEVxXTmvkzF6bZLdF6wGSnOz0imyJnVe/1GQoVpJbIakhUWkhz5X/dq6xoyKO2reAOgm
o97EvFgxjEUjPFqoZPtq3FMVZVHw04MWpa40N9HEU1Y2PhjpMJ2yFkct7uCROMnmE8E6NLRDXG6O
rhHure6haUFZsHYxL8oBbfI8Q4jpPZn7AX1kpTaOCOwtp7qKQ+qZXREoNQBRyrURm0UNHomSlgSU
FQfoQhx+qgWewHdr2CXZgBpL6TFrLfe7LAuvYvTdIFCWn+JCt/u6KHEATEPY7lh9p3F+QIYp9pFj
2zGyOrw0J3fOzsH8DP8fgTI9j0kVUYLdknkYMdqrNTlYSXvVRuq+FN943NxhksRFTem6KVQck3z/
Dz5lLtjZ1EZqSHbMzZBXYY58s5crAHduDDecPkMz9C9LWbSVIynSBlaFXgmeQooaJ74iur0apxuR
VS5gr1cO+OKtCsQQNABhGICe5TVAW9OzqIAshQc6IO4zQMkDCEiP/Bp9giBcGyLDJWt4F4u+Gcxd
KGTjIj+7y3VhNUXe9/ArY7gZvrjujdS3FL6Sk1z0X3/kyL30Y6z0YaF0YKvLHC83PlqwNoPqvQME
CyaSTfYDZPT/cncfiZSyk4Otl6ZiQGSODXNiH/d1V3ht8wF+FFe1VvZvNoWz43AkTc7s2jUmr20o
kvSuHj5FyqPl3MTkCWmwaO25vaZM6XXXW6VFShWyrK4JJsVHbopPCEZeyw5zS5qf4b17+SCsSZyD
iKPrJ6uVuY0REjX08XGz81MnAu225kc42ShGvuTJcIcBnZ+XxS7GJkdKna33SKxWaklnVxAboVel
aHI/XmWRPMcym+9zhJIANiXo5JAbKfQSzdw0Ad1BolzH3SvYHHgLxkp/JlWoXFbuCrKZwNEXpg+2
GrtIcA/mFRV7o/YYyKQvL3jxOB59jKRnlhRtN4Lz3uusx0KMAQglkdFbEbKo1SMhklZBS5CafYMV
Z9nBYEPQjNy/vIxFv4kJ+bl0RdC/K0mg2KqcdxN8GVSodT9bEs4QZ3azVm9d1NeRoPlDjgwkI0ZY
pw0E9TV3qy71IuNVs1Z817kQouIf5LcBt4vEo+RIWK7pORqA4UiQxFC6ZFsJsqmcNZDt8205FSN5
EIUmkZEZ2HtA7nWoKqphMCZ8DQrufGtOpUi+QwGwAe84FmNPul+kryxP3Cb87M2PvzWBWQ6S9BgU
RZQglyDsoQZ/koXYh3Brq9lkxxwQGxk93/aWvpYJOXdPEDaPMcPYAGoqF0t1O5tqVKIwrgwziMcn
I/Vs6scKcc00wNsDp3bFIS5u1pFEabNAUWBlUa7iPrOmW9oylzvRw2UNLprd3H3xPyk1R7Ltjg6Y
4ByxKMXIP8uyJ28ZoSEo85y/bsHEJDaO6jxggcFXTCOenqK8VqZBGwmanrLqoMe7jhu3pNXd5h1p
1suLOm+0mmWBtgPtpRiqPJt5FG2lZ3ZhIWwcPe3bRn0aXP2h8uor9M5lbuP33yJPfGprs3xfKfvT
+/lUrrRhGp5m9miZzKPus33Ir0FoF0x33eZB83L8mQBvksAf08h13GczGLzurd0qge2bAQv4Ln3V
PAsEIo5XXVc+D/o34+dlzZwDM0uakU6mXVVM1Mb8hXfxNn6u32gQe7bvBPiCqzrokcyeDrarPwL2
LN4a7irg23kIc6qi2eaPnOmkNq0QAz4g0Q6MvWnWs5buSXE/GrgpVox7Idw9FSZdEYmqRzOLMewg
9zVyY5hBpCSuipZftgnrJxYGU73iks6fSKcipQM19uC8TBKY3lxrMwQ6G2hgITbswh1duwGXdGkA
xBs1N5xfS8YIxshA2FUKxZGq3EExXMzXuWMH+Lyo8wW7Wut5P29GhfEcy5PMu0woAQYA5JXZC0fz
gnpb1B94/XlOdaOM6ETagLGydfzLNrvkd5ELnNkGCWoz8nTWUA9KnOUhLGa4A92UAl7PPAq02HEz
dFGqL/Zan8qSTwQTGaYh0V6Fwab5g45M1EmAnDU2EMizTc8+aPU6hCvn8LyJCqo8kiGnqxpTr3XO
FNxcjD1NIOkV4nuXJR+kiFw2avdaTa5qM/dVu8esWBRk0xvGN1ZitPMWGekrpKAjzZMYn4GV9n3t
1eZnE5YPxVBtNMwPJvrr1Ed4ylwrSrJlnUApJf/btLUkXzKorNLMwimhBQtTNQ0g0SbyNmnXZnpP
13g+lqzoWOGS46vKrm5oi6WqyHaymqFM6Rvip9FuEGxn7Y52/+J8jiVKnq4yjZS2EyRm43PabIcC
QOSFixqjz7uXlkYBGNiY+veZ1lPDklzeAKwTMs1SB/pSAcqRrMVca4qUHJxdaGbb1hDQllPsRgDh
UfrObUHe3hkgpTPC11Ip3ak0Hy+7gSVnd6xOKX5Q2rCuberADRjA0h6eSMZdyqlXx7/AzZf8fVZm
1iNyJCBvBVi+HFpOHOOuuQrTjIrfPe+QjHFLxy/+GiPy6wT8ESMZid6EnUbnE8CndBe24w3hJFD1
ZuV1sRSQH69Gsgoz4ZHaGhCjto9lP19KYGOqPYqG28u79P9xKX8WJJmH0YRjGimQxOLaG3IemMmb
Nfk63RoApzE38xPe9KbYN8y1bsbF+2ke47WBJqsBVVhyZ/bQatVEotbrc7P/VWRk2M7IFPtyZvgG
OEnYPSo1ad+mjoBajInqQMy6D1haKJvLaliKAoimY6ZUA/eOrs7GfHSFGLklEsri1is64sfgSwK4
A14JhAQ0WSkVfNUC5KDzWJZ0XYWD2SVZi1VTJnzATEImhE3pS4NxEea8F8boY5lX3My2jW690zp2
VfR4dkN/rXa/FbvYwPz3ufrD0cC0qDlbY1C2aRI+Niy94m0F8ru1QdE1/UjeWInrDE3f+GZF/TWU
+55tauWqQhIX9IH/3U5IB8xxiJHGBSTZoAKoaFDWz5X6LWrioAIuzmVZi67xaNelUxYhgUVEjV0v
8w1nwA7xMEQMZObaLczEU8SblrxelrgY4R5vvnTcEL0odLJw3Ey6TU0QQwaYxldSywuZ34kHZ0R+
SayodDl4OVqn5IqdJkwEp9CpUT9QAWsyQer+lk9a0AIUsWTcFXPK8GG0XeYcsnHlcH3BF51bvIWm
wxmw4gz+qjHGkLY8aT1Tu8aF5/WWcEm8m9JbHPOafdhRi5n3R23wrP65dw6WimHXakUL+rIN//kK
SfUkG0Xd6/gKendnvWN4Z8v8dI/GZtUlHkf05va+uq+8HzUIqn+jXKhuMl/Z5IHjT++XzWDxbgTG
8P8pRNoQrZk6Bo/TeoMC0H29/0ASI3GNcvSF2uxN0vqDMNd6JBffkuRIquTk8ihy4laDVOZTt9zE
sfvrw7kFt/rPGM9INP9DAdy1XIx1Yoprr+yGtQf3YqR+9AWS60v0IqvyGF+QMReDx14f+1U9rGy0
ocNZXzA3R0LTrZAAT0HN03pAIisCsdO3ILPdfzK/+DRd4+fogfv1LVRc20/25aELuIuGiHfj8YcG
hptqj04JP/PXD+GK/cn5KNFyw+7mz4oGDej5rLbMTZjFmldFbHhROlt71ABmAGqrPuaHViQY5E2L
RPwiWkoIegFH5xNoMCkoZzXnRuWFDWqe0iHjA+hu+XvVZc211rUhxtOo2T6iRVtsxjjFQIneZ45f
OXjZ8mRQhMvr2hFuHDdhFBR23hyi1OQ7gJYaVxVtkJVtFO1hUIX1hOxDgmQt6Ex2YVzbb0Xbh4eM
RWPkorkWfCKiRsbb6Kfbkjr5NlUGZ9uWbRU0ioKxYFuU1wUG9Xwkl9FiVjD+kldjfwgtJ/YGvQET
W+jY5U1uE+euwhjudwfp1ptCTLUA5aOtp75addTahCYpD0Y8ZBszpKpfoufUHRKFIMXbGu9gEBL3
FUy78J0hqlGHnkp/4kX8rKSdBXK3wr7neTcCaIgw0brWNGk7XtsmJvf4aP1QocCruIlKjgyhUCOv
d2rVcBsnHsBpjLKzqeQUyLVpww/CcdirPXXjM6D3mnt7GOK7VgUcGPp1NTBBUS3I+079nTQ6Gp8r
pr53XHf2XRnjF8HgWWzqkTajN40a3zMUow5RRtQHNewjw0d1yn7p1I7fxM1o1X7TqOXPcKLKJowt
AWYk9FPsNLuo0dwY5YwcBJroLFePuVNukMoiwmVhaBYoNmVicFEO0kfXTnXg4g1t9EBCPUZyss7D
29ax9Hs81GPDtRq7+KAsCsFCk0bAa2kpU9B411Bnp5KS3Kthxg9xYSg3jsVz7tUq8N6ZFY6/rdYi
XjWlJd9edpBf6fNLZ3g+40cBGZmQKcxUHBb9JnlELPiR+vfZIfR/AEBiq99V+8R/66/oftzErrLm
pr5e85ekS+FOEbeV082e0t5+CiTVdvET8Eymh9LV36fADtIHDH3Sa3oX3tLZb65N+S8GJg5miC20
6RN00Z+ufsxxrEmUYfW8Ii4HlbpFJjsIRf+9SO0fGRPXtMSmmdW4v6z45Zh8hoTGkQMoiAxVmTQG
LeoBKPG51m5CA8iOle18z+KGbJjR4WawFASdCtKyat6A11xDIgkUhyuJhvkuPtuAo6+Q7mrKWWWr
qHt5qEndhsqwJcp+KrYgNPUvr3fRKR8Jkm7iDq2rCoprrScagXSvyDq3TsNrU1XeRQKa21X8uMUI
EK3BxtymBjoV+dGj5JljDgQwlby/MnDjjLbP6JMG38wjPG38brhJ19Dzl1YJaIIZLwdhIJ7Ip/ZE
+KiLfIbGVNlnSXHPm28WM11bvJlrnTTL60MmztING2iZ8kM8iqnKWwaNWupzNGDS/srEsLQifBvN
apRsksZPNC24vI1LgQVQzDWM+BvokpCLFZ2TRHXHyxbOqESDa3oV8ySo8Tz/BzEYfwUhxdckkHQu
IzEWTRcikK6mHcsc11JudP77soz5gSObvnkkQ3oA4e1rAGMcMiJaNxuN8W7fZFG4orClA3YsZVbo
kX8Nx9EQjQYpXY/hz6xxe4yb9LrPhlUCtjncOl8QkjIomaP0J0+eJVZZp4oCUWbPgqlHmI07xG4m
r2mrPQDDLLdEni1mtk9qY82VLxkGZvjQaj2DyGlfT5OjdeJ1HKEPmwMUFo0QGANNVMs1ojU2uyV/
jRP9nyVK7mrSnEw0PR6SmXKNw+YDyvUbJhdeUiX/0EIc8py4NV+r0C0fNWLNBTPMKsL+TzfRzPBa
wIhr69VsFxpupm07gDbr3qR71jS4jebSYg2NfUmhaL5wDAypgBzj65V1pFAiRgXzI1iqYzyasJdi
dC1j5RJalIGGNQuDhPhXZn4ZimZyKrCge7kVXTX6Vu/qXV3/unzOFm8680iKdNBSbrOc95CSYOZU
G2NcY9ljA1KtltgeSNg6r2AM1Gu93zPz2WGl8g93z/EHzGo4UmVYY/C0KhBl8Gz8Zg1Iv03JD8Wo
d6pAAzFfewAvHvmj9UpGahZa13ch1lvGW969JsMbT147sZZQXHrbonUM2TzkaoApJhllWMSFVgnE
LpPIfk6q/RPIK4FJM9doo+uO/Oga5ibAYnKFkRyIXrh2kSVu2bS961hx6tbDz9rWbpIkcQlfiytW
Pk4mgyypxZMohMr7yW2Sq8neCtBWmS24bkF+soZbsmzHGOvEZAS1MQ15usE65v7DaFYF+CncutR8
plR7UpYryeJF7zNPj/6vGMmQB6L1YKiCmLR74/WdmFJ/JBs7twFnBHwGZI3XANTXFiZZ7si1sIk7
SFSLyeN2lLs2mo4rPjQrb/k1QZLNRrFVE62dNUhfMvN2AENJDfjRy55gUX9orpzb+dH7K4M6E5rV
idYi2AzR9tJmb316G42p34bfMaWIC8pt8RS7LHLxLALd39YwJo18sxSQ5bUQVqhX8D3mxm7sbd+C
xutmFNrmspxF/aEb1gTEH3iTZLiwDIHfBFBf3L3omp7IPkbOD8iJwWUpi+HlkRRplwp7BtCaoMDG
rK9LzB5tIq68U25Prq6LhyoCquBlieeoWajDHN/rksiBO1lvVR1eaMoPLtyGXscontlh4ykayk2G
i5jaYr6aBnr8ETUDwP3pSnPn0h4ef4L0dBiMOM/TGJ9Am8JXY3OTkceRDPdMrFQmz9SLHiaMmeA2
BD4XmFXnTT6+J6YuBHoi5vZGwIK5Yab6aM052El1PSj8Z5kIb0W5ZxHbl0AYzdz9i5keyToxq0OH
yJ4RQxQGL9yCW90Q12BZ9ek0+qxxgKJVbJSm34I5ZG1scP7xk3BxFo4hRWJjhgfNx5JwEE1ikGgC
xsXQOT7r1Z2iOhuqgi/HNDeKMF4mkG4nKAhr+nNXRyvMK7OvPJOO9sT5C4CTLw9ylBgPmMBxiNHr
6LOP0VjTrnUnnpkN1odWBUzoUbyP4AFOdzPvoqExuhAogWFA4n2jXQ1lIMpv/7CHx2KkBApoahVU
Q6FG9bXWg+jF+FTfRx+gZCRyx+1lYWdeRlqSdM8NZaxxM4Ksju7xgHCT5s6x1078/CPyzuDhhdcP
Wt/QkSudgpZNycRaALCW5rDBtE3tIp+teZRr4xbeIHNLs8/8vMrQFJ/y4RZkDsiE4mo8tIV46Pg0
rn3RrELpi5AeAN8rOhlNMDlLXzSlPV7AApOWY5MFgF1DlVZzQ9Fd0Qb1HJ3tqFPfYmZoO5rhTUyj
h7j52+alWfEmoCAxH4D/yiOrRhL2BDQfQI3QfwMv1C3s21BV7oXTA5F0WLmzzgPmL2kI6mY8Hzw5
pG02uhbg1TOWT63htQEmwWsnNNCP1lTNe5dYKWjI1TseTfRWN9Sb1Faon07ZygH92mdJ6/NTCw9w
Df4JTAyn5yc07XjowhhAJrXV4yHZFYaKrFRBnhUn1X2kghna9YasjK/A1IBDlqQZkndoG5/2lKbs
eTAyMblcoeS73SHpmikGWO8bUmQHtRnLGL07+CW35Vb7XDmJ5tdhjbRpW/IxiCareNEtjglXXmnP
KifK76Zsm62TKvqrGYbNLudj4acxAZd9QgogjYYh2i6QZr8XyPP/9fsWpV6UrGdNAG4FKaVTbagJ
VbtRS3D09MnHOAWauj7CaY0sbrbkU52fSpEizNApC7POISUxruL0SaAjIRu9y07k3C9CBu45sP/Y
QP+RR7BqVlTh5EBGg86NCQSygPcB6nwMKLPLgs6v01NB8xvh6DrNnJKHaO7HBaODN0z5ETU3jhFM
zG3WenvOAss55QAIHIPqM8u9PHCvhCJH0QUuC1BzZnnXJT6nT111i6OSgfW9WHkHnD1ucD7nKBbw
LsDBQIuwtLAB7XF6V+boFQdhq07vS/MHB2RrpjFX2MZmWKOtWfQIAPkx5gn/uVFYkojiCukFxfMZ
UwmO/YABiVK8lfQ57r4L5yEBEB3um3atReDcGrFOWAqeVHPXiAws0Of6aNIciGWok+0GLUSEkt1Z
jKyoc3l1tuMgdQSw57NMbQpGANbP+FdV2IPC5rMdAdR/NTku0po2CXR66EATXa/F7OdWg+U5SGNi
Yg8wqfJzxCachhaGJTyLv0ziaahRnrvmipspLyrbaWvAKecdQDAb9F6ryNgScBfKSNOiEnUBUg6A
XfGXovMHw1MzP0wCnrk0/WbkmLPZadatXW8vn8OlUOtYrnQOUz0uld7GOu2WbxM67PpxjZ3q/Khj
aWjIhzIxxXOGVsh4z/W8xA6CCb5u902/G5tipiFCg/7KI3LJKI9FSfFWVkVIAQDzwrMjjvF6a2eb
uasW+eay0tZWJPn7KAV9K4shJtSQUhzuh+ybU1ReOP6MVzsmlvwJqAmQ63PgUFCLOvUnM4plW/Yc
Ny0o55xHJ3Vcx3xg4ZPAiIO1BmCpL9mDBU+CVyrQvSzZmWiNgtSQMQd4oIXhmuvUT/qEnQuU5qEN
X0HMrpAbEX0fK6+wdwYgIOrbGOMjWrq1uyuV/GRK4xb1Uz7tSstPyuLx71V//H2SvVpNa2RmhMAD
nfCp6nbjhtEHo/3kyUqIc178xImEOwXPOuoncHHSE8FgdqvFJjTBcEOVyTYfgfbsNjEGSrKHxhr9
WEO2l5dBXsGz5x816vahlzc/TOOQDa+lPbjW4KnWw3oyf7av00jg9NMkMxc6hhGGWQlNcTWqBZQf
oHCAspXhPKfFxkL9KttVip9HhV/+A0gaMs/QDOgXkPSWH2dNAwQmlNlztCOq6JoAxT0aANSVg7zk
fo+FzHHKcXjQ1k4JflbcLto7567Jt7TYGPFzb+6K8E5fS+Kfhz1Q6NGapCu0aUYzSoAe4Fkm5pMs
lxi3A0g/nbVn55LjALiPaqJcoM6FitNlIW0Pk6vgbY2sA2Hrnk2PMZ4tRPuer02TLfgNXJdftEQg
yzgr+IBXGG0rBKKS9MmKGNhw0b1d3UWamxkY9V0J5xb260SatF99qke5MuMNZul+aipQdMcAeiCu
pbsF+TBA+gvG5sueYMHXn4iU9iwFj3NpdhCpMyNQufD76kZdM4yFDTsRIrmbqU/TkM2okFFfuE1+
QBwMtbo2+gTXuo31xR3DeUJNCrhjaKA+NY6iTElOxlmH+VMy7PvklpcG2mh8MwpI+ZykxIsxsFn+
TKzrcNpRg/k9QSFNnQdIAFnPow0LMbIjAhA1oosYzUXdBhFFRtwqvuudv78EURn687mSauAfRakn
+H2GNgwH7Woa29Lms1fsgP68vNXnk8CgyzmWNZvfkTtgNij/pjlKCZvPyvRb5S0BNpvD3Szeq2PA
kk1tXDtaoFf33DoUY+k1+qNjfsuLeFuvXUHnnZwnX4PS2OnXtGoe9qqKr3GgZkAXRzcmBuUz1W27
vVVGbth/E2zYmuZ9Wfj98A/wh1DGf7A95YKjgpxAi+rcrIz7wXnWJzRQVYchXrkAF8/XHzHysI0y
hYrTJhBTtt8S1vtRvSubcuUQL/mN4+yN5DdqkBCA+xjZG8Ped+Mvq3vWDcA6Hpros7I3ibpdMaTZ
wUo3J/jU8BgExp+N0F6K3DpniodeM/FWYomHJtw8eaFVkIeHgUyYBHszkFLhCHFWlvm1J2dyQQKL
hCOqxCgTn5oMLZSRhZWFUXm3fRXfi8D4NPz4Z4XWOTfZs8yNfqL0+cZv7KtxRfbCPoLxBzw16AYB
o/BXnHN0djLGm5AClnVGVLNtv+Dbbgguq3VhF9EzrWHiQ6Vgslel41kXtB6aRMH12SSoRGE4aIuW
NkDSuWbiwxela/C2C/f1scCvmvzRmiy9ZFo9/D/OvqtHbl3p9hcJkEQF6lWh8+RovwizPR7lLCr9
+m/JuPeMmk20YB/s82RgqkmRVcWqVWv5ODZabKcxRqCi/cROMVmpg4v2brGwP4/ThZ1Ohvyrlll4
T0gBUIkoJg0Y2vmHD7Q0onJno2R6nsNzOyHkxyzfIdZbX6+0SQRxDIK9oBye6WBxErjYkhjSlJEE
5w9cgaemYA6pMKXQR14xKyZ28cq+CULZmTkuNkQSnhCSjDOXqp8JAGqRqtip5FX0QLGXazqMa9a4
41frDG3ZHNZUw63jD4i52Fq9GxJXVx8S9nX9rAvCNCpXMxsSmFkQqPnSp6mnVgWUWOIcQXi57Tbp
c7EdD/W+8ejecqSXyNHughPk0G6lnyDA9cptfHLhcOzGC9zrv+XyeJ7/FG6bZdk3cmZKUKhtKjw2
Dq3WAcazEucv7xqMgCcABUFAuy7mg/QpQydowHpV0EVqzK0wDJyZj6a0v76YSycCOzPLDsTk0Efn
0594Cgq5jGBHUb4S00MZa6re1Dy2O+MhM3sn1FcC3CVEfS7bLixy24d3daz4PiySu5+RQ94b7wkz
cVvmPf+y7Ok9evyVNV7kAJ4VAThka250Ku30UDwFm8kjHkp727UGy+U9Pf9J3FFO5b5QxmzebN8D
wUlnHZr2h6W7+doU9CVs6WzxABJxXseSyz6fj/EEhBGKvL4fbczWD24UEsebyMp0ZE518amFRvAY
KjTcGsxKnq9/80vOAe5XcA8ieVSCvjfwK3qnxqsBY/WW1/6Xyvb96JbgHIhwbY7Szly5OMJt1qAb
Q+c5CHCNnS/er62aZDKqz21100AFJFUfqPlj0N2qXvGEwlO9sDTfrkUEyfRYrvO5zp30oF7E6FYF
rgKoTxTaLuzfOu1Ba1dG24T3dWGRc/VU86GHS2CRmNui9ybVRDvizi//oROFs/rd9eCpmLUhzIdx
7kfIphMZGCvC/BBIH1ELqNmXrz3K0fNg3UKq5vqZEX+772YLd3D9QI4DI5/Xp7ggUbdr6d6wvNzy
5H6l9ix0r98L5JvgSlBDgLmAJUnzAJ/tp3tlfL++GPE1XNjggr8iSSWGwULorMwK3YWXoZjdTo1n
+RFEM1662JbGfbemmCxYmQE2FhTwUeBCfYs7I3EI9CVNIuT28clU7lP9Pfv7jAPVw4UJzrlGgC3G
/YgaVZLft+p93b1UBeYt7lS24sYFJctzS5zPHCqgbtAixEP0PfnQnDq3U7t7xfzIJjiRW7vqHc0O
Pw7Iee6aA4ntry/5Z7pS/7icrpu7TCYagIiTIGzjG+Mj2FvowNAEVhQQWNjalh7kjyq1k9dimx7z
0JkOw9fQbNSV5FFwG87scv6lYihSmh3sUv8+lZ/iyqHU0eDQ43H390f1zBR3aMALTc3SwD7T9KuV
3o3fYY8xltFu2I1SvSrxTeCvzWsJfNmZSe4QpZKm5TTG6lBO6pX3Sd7W1ilf6/XMf+X8cXb+7bgD
1I1JM40UC7OUz7H7IJLrW49V+JhGO19d8SnCFVGwk4Lfeq6hcg9QmfVN2PeoNGooFHToygEGGaQn
soYAFd7whR3tPO4kfaeSpIWdYLpTddcvn7u1XGX+E/y24cDDg8x1cp1P2PKWhoXqQ8oCGDowun6R
tUqz2ACVoc0sAwDFPysJRXXAnCCpGSgEdDDq07TK7Sg0AZbxuTMFYBcPssLgn95j0bOX+izKRwPS
UNdvjeh7zzTm/98A59/DVlGHKc/Ayp09yGimq8mdmT6Ga+mc6HMvzXDHqo6rDpEK6wib/ZS/mpUd
+yv3X+Rplia4ExUGTYDRP6yEFq9S9APMzlRCAW5M7HSNnVX4VcDMQyngWarCQ3ZpovVKI6O/pkdA
8pdOk61BWtcscItJkKwUxdxVbhESUAcq9ZUsTPhBFkuY/32R99VtiRqeBRiAFL5E2jMZByfuV76I
0AaUhGZFMxT9+NZg4E95lQxowRfDnSS5tDiR7Ov68RWkr7PM9v9MzMd7sYy0DppEK2GiHG9bajPL
1YDnKm8qacfKysW86cp9EflilQJxiN4F9EP4OAp0g4K2PKqO4bipjMZVCzy5RlcyTvDP1Sp7pvBQ
L8xx62t1K4S6PMzR+tQru8h8NYk71juwO17fSPG3+l4XFzz7jlZdNMEQG34a8bYCnb22cuSEa0ET
a9YlmzvFXBijlZVBZAYFeVI+9+VLFO61AFC8pzheybhWDJlcBl6xnmVZBccvj7sue0bWmpZOB1yW
8beTXkiq1O8V8RNzgUoBLATgzTHCNykF5WcdedYa8FzooS1oJkB/Hao1/ImToWQRQ1MZRxwkvpDK
wgiUzCATuZIhCj3Owgx30pQ2jpUwgBlVfpCk92ptjkX0kpjFZvGJKZArSOzPr2oRG3Huz0CBasow
+R0eaZy4JFJ3mGc/yv3tkOfAkqh5BUqeZmVSVNASQZVAB7rdnHNgiE6dG49zEpm0neCKbpVjtkXJ
15UlG41b0KLYIIyL7WHF5OV4MA7H0uTsSRauCZ6CgW0IJtVtvo8en/M9CCyUN8up3PIL1YNteKs8
KD+JI2Hiw5Y+r99n0akBqxuxdGig4T9ut1uSWWTKcdkGeldgplKPd70EzNf+uhmR2wAOY84fUJnF
NPD5IsO2I1NDcQMKZav6v7vxbsSs83UbAojVPET2PyM6d58xPcag8A0jrHQAoXEx/O+bPzRza+kO
eAan/DEGoUC6crlFF2JplSv9BCNB03a22uTHCHNWpfZ2fV3CT2TiIuBuY6qEr0/UKuaGpxIXogXB
B3M0TOBsQYKiVk5lJkbr6FAmyNzrNkXxkgA5qQA5D91CPnMZyATiQcznO36r5aMN5cIYNF+lVDlm
1NKt3qsg7G/K6EZqfdT2xkzZXv8BwgPzvWiN+5ZoIDcJnRddFR+Zua/oD8Y2102IPc3CBvflKgyw
VeUEG4qxB5eJjck8gE/u0/Z+Qom48d1CAhuXd92qKOhgEB6yeYgJc4v8/CakqUQJS2FUQyqVEq/C
pfOt1JbSVzVfSayEJ2fuEKLCjyq/PG/ywrXIGWGdZTG0zOrIBbECCDDbyg5TFXniKiOM8IstjM0/
ZmFsKvLUHypIw8jl/ai5bf+S0JUvJtw7C9yMM+UzWhecF5EwDp7maY8PVuVQxJZsk37gYe3oBtTN
Qn3FnwjvwLc1nvmlMqoWGBgsaIxAsk5/TPV7YE0PWS4f5ZwiV8CUgLYGMryMQAjfM1UutKOAXdN1
bo1FjOF6ZCWFk4+bQbvDhHMHehVw/DgdWBLYDXwZo1+0rm3IrbqKvvaiuPiMs33IVtC5vauoFmff
l3LIVrUdYHHqoY9+adVDGKzEnEuQ6JmNi5r9aOq+btSw0VjaA4a67IxpziD/inVoWMXqjkT5zzYY
f8RMslWm7MtkTXn6Ij3nfgF39UEs1RopxS+YQZYWoA1Nc1uG7dFoB1dHdj5Gq/rvcyQ9KzPApGKA
qAFbKxh4qNJ5UkDRCkcqAfzfShhgf2fTTJQij337GOpd+VDJkp5tVL0Er4yvm0FwUgIt2Zll0ZEN
SzX5EFu0X3t0X0Qw/LI540IxZwa28oMfxtAVQ0G0HCR1+laa6KaM/jprnE0YGMLCsIYA/dkZWTKa
CPkYlQ32lUodtWtWQtaFs5tNgBLAQLVozn+5TEZmY2VNaEE7ZZbt1CqwpeFURyp0Gf6e7gBhUYFS
LGBpePxe7FcRpwl0i8GSGkNyDgJUhXXQi4dgLVSIVoRyDlgOkDcBjcCFCszcag2wGPgumXxU5F9y
Ve2aQYbYnS6tRCXhlUS2jQQK+OYZZ3HuvVVMimuhmcxo2Fu/fxn0yZbDnZImTlbcScWLwY5MP2Td
S2isPPdEV3Fpmct/u1yto7BOC7zCbszqRsn3qiI5Ork1wxdlWomIlzkiTslM34DnBcHwIy/GHGth
kI1yATpwAAi0Qn0cu2erK70gKDZl3Not6W9kOTlRiR4axf9xPfiL1go+EUuFZiKwyX++wiJGgjhP
Z9WQFw76xq+jHtpqQTZWTJ2wlt9xWI9toK1cC/GKKW6fagCpArHc8y8rDSMJ/QArHhL9eVDlgzQq
7qC0aOUZwclQentMrINcEkf3PzPtH4Zr4faw10BroE1p8gGF+KFidi1uS9GcaGm3zZ72GO7FEDsK
SdTyqLW1/E1KIBUA3QvMsqx98jlV5B0vIOAzChyvYpV/fddW5DdMhmPo472SgbBMxxiq9BXCNxjS
Lh33mn8z9M7ff2mosRAMIAFyjWzvfNchEg+WyTnAYOAvPiVtnUHOrS1vUNt4mlh0a8Y+KJ+tdgUf
I3IZFiYHoJkM/OWFkIRC6jyNwPPkaBWqAAzyYcZ4Fw29LSvBSgfgIhlDdjCTsAB6oENllidD8Uut
ls0Co7Sd/stq2Bbji25bNLbV1nsTTfDr+3mZrM/m0JCCLB+Mot99vqGQG2UsmacTkPo8DaCwo2rm
FHLiKbTCxPt9Z8lOx/xNoKwp0wj29Mwy9ymlwoirXoLlxr/v/dhp8xrZerDBiMjaXVUvjypMIXhp
YA+YhWjPFymNYCqzMviHdiIHLYptRP5TKAUuKWsvyTRMJISbgj5ORnicemPbyGtkYcLFztDueVBj
Htc+/wX5BKq5MMdiJ+lnq980EmaS2kcIXPz9/QBy3ECFD2AcSKVxK2U08xvcSaS5CjvUtPPgqgG7
U35JebuTsmGPx8R25QgJTyygi3jTYixQ5itLWmmaOZVgM4n2erGL9IMSbOt0p8nQQtmFk5uZb7p0
yq2NGr9IePa2/U4379haiUsQBUAKDFJ7OOR53JdLsRmxhlAa8TtiSKclW408m/oNrX0nCY9Wqm+u
L1v4Rb+t8VWRbhirKK7g//Oic1r5rWpCdxgw77Pm8kTbq1IkeH+Is1DSOj86PibpesYmUKDIoPWT
Iie22GOulMeQJI+DVT9cX5coZcFTEIQXqNdh+p336408yBEE6gtgAUdIq5Z22WxAYmRr5U2eOdDQ
9KNHP3+NaOQAwnHduCa4qEvb80VeBPKk6xW5hnYbJoEDZ/LjkxKusRYKHmLoHmCw3EAPQQPk9dxE
15RlSH0KAmYg0WnMHF0ekQVG++srEZBfgJgAwXlmSIL8Id+d1Jmmd6CZgnurrWIbBaEGIv4MM580
sNxOH9IthsHAImfAOMBszQioahiMSAwD/UVCsNl3RTaueELBWZqZTPB/wNLh7Tk3BDS1lo0mHktF
0jDDwSPIP9EwAROnpabI7c2aJEdd8uM1LpX57nHJAjoOSNFA5CUbMt8TMKLEYAXKC1De8tT6tjcq
V50MABNLJ6UfWQP6/rUPIHD6Zya5Dx2x3Oq7ASZNOrhV+WLVsiMPmadJyT2GIzD0APlbZDaDnary
NrUsp/fVlbbO5ZQYwqs+/6fMkreAlp+ftmxEkhYzXKaaRHaXohgGDe1K/+xIe9TkzPETBDztw4oM
1I7qrcYg1Kbkuyi7r6mxS/TW9sHtGhvR0afGNlQleyhXC7yiW6dD7UQjeOKhRMKdiq5hcTBauHV5
R5HNHVjyHvs2Ol1+E7zEWrnXonelAfQdzM8qpiXjuAYh89rIt+hi4jrOw7So1Oh86MIFwIj8hMQn
IlLrRJoy7Go9yx3S1CtPI7ElvDMp8M54A3InQwEcNmVzySDW1B1Vwl3TpZ6RmiuBURQhTIw+z8B3
cEvxHmCQiQRG3ax0aIjKYAMJ0c+oKDbaGtub0GMDQITiJ8bKQYnCHbJ8jPS4javSKSrfV70wkrON
LtctEjcJGDE6mm8KU5RdhknMU2M2yokatXLU8hKqgyDfW4kggnXjqatgngD9TPxvdkILJ463WFfH
E4i60mh8j1L05KT6ppXkPW3WBuaE6SuG2BDvUdObKT7ObRVSCayVj8ZEU9tddPKLTyZ9qa1nau+6
ukU5E83h6479srE0l+8WJuflL5YXxQxsxwlMQgbLrd9QEHn8D9yMeNva7IhRUPv+EP4Gv4djutmK
OxHs7JlpbmfHsKwbK+5KJ85/VDLQ8yl0be560q68CgRh4szOnGktluhnvlw0DHYkNQWFkOQk1uBI
Q7OHeLhNpHBlS0WJ23JHucStJ5ibiHrsaNq+T/VgT+VTHz3Kklv4QA6tDaZhrgE/nwtGqFEgycEw
PRTN+Cg4xVls5gSpGyprJgOD4DDU26ZCI82DZzAOdatWxAss09qMWVu/ymWt3ku6NZJDa2ZAe/el
MmyMhGAwh6H+Fmy0aRwf1LEA1JVMhKT3cLLVFghqzdxFfjJ8JMpQAAM7BsQLpwDePqBBcmwqq+1d
tQ41EFsYXRF6gy7Vh1RGhySabyfJVV9yMiYrn1YrNzu16ZPRlTNLitwujHPTaQaf3upSFeu2otDy
ngSa/FypSvquyxmVwbRFJzwewX4tO1qk+KodFm28Z1lP8BwarcRVzLDGb6DstjN9okOBSgo+lDoq
XRTT6ydSEUCT0QLsPRa38k/0OuHSNDkyoKaWgfxto4eVegj6Ysjstpw7zCAg10PQukvZvoR7gcCp
kmouUHTyzqpUAIDblKkTZscHNGjiIa/ggeWxO/RJaEHeIYjpZ6FgGGVkpvWVBKWyz4gVgXxNHl0r
Bcv2AXol4OZoxw77VmCT7aCJwQZXmYyBGKE1fIfJWva7Kkd2Y4CnsnGUJPbZJvJZCPrtOta/Mstv
P5SoHakDzYz6F5CS+VMRFZNv6xX4flsqWV+pju19NAszuK2VAeOjwZgWxO5BHKO1U+V1NQZaEdMQ
OnvMvne5rw5OWLb7rGXxYer7fI/6qbqX24F+VEMJThY1D7NiUzc4YVI9kPyg6yPJbnK9oJ4KjcrA
rVOWH0nR+TeyWkr1bswVM4CqsCyBdB1nFxrRavGu1qMPojEL+F2nHqcKAnymbhUP5RCHR6Meieag
C1dNdj5UFTr7XdFAHC8Jg00c9s2tpE/Kk1YPETgWq24CGzkpVOW+1Lu89FivsAA9yJqchl5tPIK3
1X+dNYJCxzByHb1Y1chWXq7CKIZaOXhzZ29+wVNS1y1OT1YiKsszM9M2rG7U/kcS3RI0hOIdKb7q
yR3JyQBj3XWXLjKNxzJKh9RCGAV/1bm/K7rWqpoECVAb6aem62714DMB66WelFsV5iBAtynU/lhh
trcB0KTV1qZoBC4QxDqYNgD0EwxBfHsql+QpC5EiO0xSbNXZ6ifWa7iVshNG+eb6cgXenQAtaSDF
UsFxzVcuFSnVG6WVULlktmHclpnhRM1u9J99sqaKK1oWamYzQ+zcnOWLWeXYw21WYPv3Gw1V0kor
Doo8sNQG1gkM+PAizJ0CJYG2FTP6fuW7CsLlWSLChbFUAshVMpCIVEO1o5UOIXB8YozkBuT++pYK
1gnCbs1ChR+D2ZBPOT9AZBitmo5gsIq73PPBw+SqUvEkDb0Xm5lHMds2DGtDjoKs/cwml4eYIGwM
uxg2U9bbeU2QsD9dX5UgTwZlGTJyPAvQVucRY35pRVozNmj96ODvyYFWH2rII6zwown37tsK/zTM
w5h1U89A3c8sBFXpNUogeJIbjmSmGzPQtl0gbf96YRgYB24Rlw3c/fznasnYRNDhQxgDn0MjMyQa
/j6NlL9P18AnBb5SKFSjesOXHVt0IGgZQnwjVlqv1ncgHENG9YxhtevLEb0yMaeGZxOuGBI33nuM
4CUmZRCVkEXq+/dqSEzU4EfIxTltl0J5ASNU+BVhnIyTbfSab9gjkpCffse6CrqPQXLKA8U8hk1n
7cLACD3fL4NjGPWSp2hph1plYyS+m7R9cT+kBq1ste4wlHJ9GaIaweK48YWnogXX8pSALQBwPiO9
p/6XOuwjiL2m92H2ZHS/r5sTeofFuZuzxEWSG7eRihEvmAv9GzrsAFie6ldtbfhUeEsXVsi5lUhH
iZvMp7s2UU7rY1R5knBtDln0DMI5Q21FBYQDDmj+FYu1WF2U6zKroTdpoLwaTgCjgHhm+hmS3FbC
n302i7VmmrKSuAscxJlZzu0lTZ6pdQyzTO+9MgOMedymbMWIaAdlCGxAwFsGwRf/xGtT0oydjNdt
h8ZeQMK7JFibEVozwblSpagRKwOYyLIEd8MPH9R2TVJOsFdwNAq66CBrmlt255+ohupMlzZAq1O5
fMwb6SPw003mlyuPb9ElWprhTjWL0tpoKczMiNX0rmgzZBA3YIVKLY90b5mx4koFyQSWhSWBJHWm
yOGOQFah3ZLpKOO1I3SiivYunhWMBu0ACVSw563JlAnNUfxN8IvOcATOXDwZlcEUvEx9tKeUKfX0
ynDVEqRLJLwp12aORaEJoJ3/WePORdUNgxSPsFZLd1Pf2Kr62SQ3rb4J0dKGCNR1hyT6dIoBjBAg
CZZ5wSilJZE6hf0Ea8ZvzfQsczv0X2n8bPW+W7HPAdD66wZFm6mjJYViOGaqUdM/P5IaGdBoDJIK
7DCDpxc+eBJSbbBZEjtjaI4OM9h/1y2KLgGwOhaAQEB4EJ4cKguHwirMEk3rIrCVwbgLAn0L5avw
H1aGh8/M0YfUxeDZmOk4mhHuWg5yEq+bjpCoBduoF9Z49qwhy0SbuKhs80kS8VH6nVIkmWb9Xsiy
XUQvo4GJEX83rjW4LktPM6Z5AZ3jPlid00pLJwD1pjs5dILHHPU7ZGW3ljfdRk60D56tLXS4IYbg
IobfFvu1caULR8n9AM67pEElqYGCH5CB/22evejWxncFVCjna+QCpinJmTTEgAcOG2WjP4XPYeh2
rnZAOeVYxfYUOubBCX4A12GDenpz/XxefMw/64Ozx7Nobg9xG5xlIK5HVg0UafxFJsmeehsVESt/
0dc4YdcscTsJ/oshbGZYJ5PBfQy5M8sh0UPXgSDlx7+sCVduBhTMo3Lnt7wFSR1pjQF4PFAQme1t
XTkdfQZLZYdbcd3UxfXG9v3hqDQJimsQFz83ZUDdLCLZfD71zkugAlsxjLSpr9etXD7XOTOcW45C
KS7UGmaknX9TfKCXPjxqaOSfeleH2JsNxMt1i/MfPCsY/jEIXkG8m/9QxZ6vq0BHHaJNIwbOzI+Y
fA3o6lX+XWOsoExEZ2JO4P+wRQMIx50+1rA+qEN8qUA6sWAvq7dpf1SLB2asPLn+dDguFrSwxJ0+
OdMLFrbzmVDK7VRbx7gFWxbJCfqAJXOVDkL0RbVVUR4cmuaz1N//YUOxQhkU0QDF8XwzrKbT1Frz
htZQFJE0N6i8FoDj4Ou6HeGBXNiZA/wiL6aSlIICSMaO0mOsH7V4I63hI/9QXl7u5fdauPuVKSNS
A6QijvxgPCj7sLPVh+Y3RhLbnfHUmq704gf25EQuRvC868u7yBjmc/m9PMKh+ZPBKFE7xzYO3Rsq
EHY17OIBTXvyNYKuQx1vZbK7blF4E8DrDmwAxAcV/oiadFR7xceGZqD+gA6voXyFoxuoa4Uj4VUA
9wAF1R26pjzoIRsjpsZokjsJRLzijzJ6lnqvKe/0teFu4YLmScK5IIbKG3fnUhY0kL5QcRNSaW/U
X9TqflkpoA11tXK71yxxd65O/Wj0a1jq1QeLog34RhrTAY3lyqEQRlBtsSQugmJcERg2X8GSKnoz
dYVNjNrp8vgF3f/HOmGnSIaMUfisllDbCu9RU7ClaPJ6+kNDbXMEJGoyIses4r3Whft/OD+L3zYn
GIsLyVLk61qF36ZUbmN5pXYjh5i/erxu5SJvn++FAdwE5ibQTebHtoPK6lWlA40bHX6m7KvrHAiW
y9VhLJ3+87opIbPD0hb3WcMMcRADYJhT8vJ3zJrdgVURiidu0LpIxyBu4gDbVvy3pv8hysS0GesK
0jhA303uI2tjrPQ0mS/IcFcod027NqYhPK4LA9yXSohUjkkFA5WRujE5ja2bVmTTraHkhS56YWf+
98WJMNWiywwGO3r0M8omW8dUXvLf9Y8k9CYLG/NaFzYkTULfZrYxssyOk/ehDJwEuuwxe6RrjD7C
fQPnufYHhQZirHNbfdBhWG6ErRoS1TCFOQQZQxgrpUXhCV9Y4QJbWDc9GBHg+UNcWSP2WuA1Co/J
qJptNPp8ffuEYWZhjItwULHtiTJraETyjQ/6zgYMohtLeQ4DtN13VfTjurmVHeSRdTmeAKo+/kkO
3lmxHTCqSZ4D2b1uRRy3kRbPoiBAEvMPN60cyRSSOW5nR3PTvcteYMsx5HXt8T63m3t9azwx9wPa
vCvZpPDEfxvmC95KWSQsL2C4keh2UhK3MtobvzVXXK3QQyzMcJFNj0CP4ccwE0KpLgohi/u2soMX
CPDZzS4scK6vIiRLNAYLk/qlASFY1bveetW0R7V6C0HpJykHWqxFN+FdXhjlHN8QdrKhJTCql4hm
GFdGNu4mUWjj8eMS85NBrSvMH5mBF4j1Y4hCR2JvhZw/d9D1qGKAqbT+5fpGCA/s4idxrlKCGrWO
4aPUQTsGs3NPZQle3cd6rWsh+qBgXQdBIyBLs+zTuWfJyjbrCsxXOa3qRiOUD6dp5WQKX1YLExdX
T48CWmAa0AluE2+ACKftb6KXacs2yScq5SgMXd+5VYPcITWKAMCEmZsxPrGvfO8fOsxq2GgzTV+y
rQJbs7luUPSplgvkjqwVJEadRRR72L0NsjuYD4r5rv914xEXY2mFO6N+jONAKqxqTH8P0KcKErsd
frbW1/XFiBwJSGlmlKkOCQzegxl90cSgt0IyjvlhPDh0bTP9vfDevJZvI7y3omoph0CHIA9A8zsL
nqzKteIHWttNfGyK2C0hrnZ9WaLYtrTInQlZDSzIh8CiUW20wGEq7rhqj/mp/0zyNS6ZlT00uQNB
LdYBXw1jUvGcMHfoXshKOBORGKLEit4+PhLGZHi4UdtKWj0y4GL0unk2IVGwG0Z1Y1bTu1UoiZ30
tN8OTT26UdCpB2qk731RYQo99qzol455Kj3rN2SY2pUcQuRJwZ+BOpchw43z/TZLZVooFyhB0U7C
yG0EgSYfExgfsWG3a+LWom1e2uK2uQ4KWcoAs3TKqrdBlOZM9S9tjZBPdLmXRrhrh5QooCODkRxC
sX2guEXa3WZSYk//xD31R1l31i4BtHde7yKjRNpHwyYYEPoUVx8SO8w/rl8C4ceZpXv/n4F5rQsD
cgyYuJnBQKCA+BKs14RFtt+9Fpqn5GsIUlFkgV6YSakJjAaAKOfGGNVGORq0mSnoZ9n/qvrN9cWI
vv7y73OLqUKmmYFP8CJF+TYgjRuaz+2whiASbdnSyvzviy3LMYLpZyDJd4p43+lbX/Y0pQO8HC/c
p39YDxSVgHZCNAZ7xLmltM8KSme6boD2narZEAxIqeaK3xB+lG8jf3q+y+Xofqc2Moz4oFWn5hZg
jxVHK7ovJuhNiYqjDGoWbhl5DTrZIUaYItVuglh0DqzYY/wvNG0LK5dyvjo6BirWoQabTPkaoLR2
/WtcjlogRAHbBh0LvPlBLM2tgzEd/mWEBQP8Erm2R23BYBjP20KFk/r7sn7DDU3aLSASoAl0dbwy
r/8C8Ub+7wcYXB0OyulxDUzbXE4NnZravvFSNO/D2kiD8Bp9r5Mfsg3kSCmUButUFEwuIDakT9Za
6iK8ROicYcYSeEpMO54fbX8kjdrFKNDk6qteP+nRXs73RePFa7VLUZQHUOF/hnifoBZjEIcoh6GK
qPY3ff8ySjutfa+znbZG2KHO4YWv0S6Nca5BKyxWA3qKtI/Z08Z8suzIHmMbfbr7k/32Njm2d/I8
w96RtT6P8BYvlsk91PsiztPRhOUYWNcJA4BltBLGhQSny8Vxxz/O+tgKBpggdyxzm0fJkW4lp9oG
N6ZXudW+dDx78IKn3s1ftFPgrr1nhS/pxQ/gj39OayOcJJwZ+lN5Cm6LV8gxtnb89Fv62dwrDwfm
Yl7kZm0CeuUA8behUAeA0yisqlkIRWgQl5woO1WtqyU/U+NvAX5wMXQWXsNoIaYM+PnNKbC0lM3O
eEiKTaSqDjP1PZvqXaNY0Joa7LYuVxishG6NElD3QUVZAWKES2dI60eRnyI1LSLHJ7INYhSCKaJW
uvOrvU7tyP+NXNmOq9tEPZmJ265Odooe+MtfMB/uRQiSaN0pUYdfEBS36gCkJkg8NmV6EwY3Nc5X
/OjjwXvdlV5Cmead1qAHh76GOuMgzm2Cca9tI2bhUQOK815Dp/k+Ku+l+hgaEP82ILNTJDbkZFbM
zn+W9xAgL0D0gPoGgCych0gpzbPcgFkLRC2fZTI1aKVY/ZENQLHnzUycC67RbQUpC2i1xwQPErXH
I5VOMn4ZuJs61v8LKeDcDMS8HmQZAEw+3woWQxa8VgNMidWPDXlLgfGMMBFxfeWi2LU0MrvOxTdW
82lsMz/MHE3yaHgw6B3SJRBwXLcicoNLK9xXTcfJ7CQZS8E7wzYrgFXX+EfX1sGdVV9WMjlXYEFP
HvoMVUPYgNp4uAZQEAVIC9q6AE/PF5NPNhIqF1VZx5kjBfVrbFr3tSLdEmM4UoNtG7XdXd84UcyH
zjYq/FBIhJ4E59wrlF1za5q1U+TCztv3in6VgEFcNyL8Ot9G+FRzQAtR6y1IjNCGObWGSZG1VFMg
0TTP9QEJDrgtmr78Y7MIej/IfawjjOwqs7Mv6S46Dsdykx/xuIlOptcjVEyecRse9P315Qnb3ZhF
A7ofiCBA77hNVFAooVWDs1GETmfZCFCn5Kbqn5J94sZbYBSu2xMeke97yxfq9ARSl0EbZSj/QLUn
+MWgeZhYn3l5v6ofIDwe36b4gp2ijbSPIqxsCFI3iqdTNISuOvQrvUvhAfk+9HyET7Io1icfK+p0
th2U4WFC+Lu+acKVYIoPbE4zgp7XITIUX++CDCaa8heBwlISen3w47oNEYAK8EtApNG7hs6uyXn5
zEhrQEkhL9o708Y6aU5wCH7Xu/AteCj/Q+GRPIJKRf2EgODcswdMLd8nb9d/g2CdZz+BSwiZ0QR6
JZWZIzejrwFsKsv3EFqOTVfLQTLiXbcmKrBSRQeYCa8TdUYHn7t3maQ+6TSsWMPgUCwheOknH+At
ZgKg45RTYlM2ExLdk7rdYL5r5SoIkrQz81x0kTs1ToykxlfVNhJaUxDl7TDDVTlEvpOllUxYlDuc
WeOiTAM5hiSJYI2Qxxblhgmwe3Com+ErIwjsKMCd/PYfQtuZUS7w6KOlaRgYBM62vCuDHkn+2vNS
9Hw5MzGfqUWMDggtMinFuiTpwdc3DfVIGLiafKP778k8KijZ9SfJJIx2Yfr3DRMVM98uqjqOCerR
6Ngbv+Tgx1g9026NtEu854auwqvOZ+z/SPuu3siRpdlfRIAs+leaZht1Sy2veSFGY+iL3v76Lyjc
M8Ou5u3CnLPYmV1AgIJZJisrKzOCpXaFkkhWRgO+rS1eM+i9dt/VadMXhpdVz8rkYPGBeZorLrKy
iwx0FuMlZH5cv2IlkyM1T0MDgz7uxV/KRwnW6W3pqHbyDB6/g7Qr3V4EsSxnM604dlzjRWQbUJ4L
d8jMQxgLDRUI9u6wGV3y3f9G3AlaQOjnC37Rk7bJ7k2s7F185h2fq+aqIO8FExuS/ezpKY6KX0pQ
G7H9wYrlVw3EEc3mtnGrtuFqA15tpDR1VvouFUR5QDcsdiqRPX34gc7fMajtgXpD7N2GWgnVZn6W
P1DMjinBlGloOaBCyUkF0ClvTeqNOseglTPrAoWZLEjOzV19QDESbyD3tcHjTVidlIUZs5mLXdnH
ak6KCAAxsbXgJeo2Ia9pYC1ymdnj8Bwy1/1eiSiEYSVUUQfifj0SXShRWIbkZsknmnEi6U6GwEay
ATEVRHV4tNdr+/oCmTmnBDmFirA8SwaU5xbP4hlKWT6RHJzwTlE4FR7peOmtVUh0EBCwqc1F4uwd
TDJjP5U7PJQgS5PWzznEpsBUmYA9bmytGBRjwoj7g3N7Ma7M4ty28AeUtVM04jGZGXHp9JBrD6L0
Wxt+3IZYOQQvIJjws/KDSS4HQASGLY5WpVvaLgBdwGhwTtuvuknmFrtEYh/r6q5RwaADJLnon9W2
3Mf+zAcXg2N4xEDKTiP/rtJ3TXrCbaLU7rIhBNEX6m4MS0xiy1DDXdRp6HqvnEB7Ib4IutIfESSi
UERpdSp9GHr1PobC2+0BWnEIF5/NBilRF0pqjc/ukM8g+aaXXk3US1L3NszqPECRFjWFJkho2Nxm
oIR+gX5GpO21SXmNTDP7FmAZQvxYkUNcQ1R49oZqIFkT0Yn+75csFVpi2MPS3MoE58e4i7TMIKgW
oWIrfcrFA0051l0vZPx+HYcTIFRwjs4/X7ijrAO9qB/j99d4qEXTLfqok40pvt8ew5XqQsCgcBeZ
ErzTAesSZi74UHMVyjFp9AiKkT7ZiLI3BI4WBOB2vlcnp+ws3bxr7PJZVazGtomlFpuJ5xrXzNXQ
Z46wY1YBYCtRm7CQ4pHA3DL/lSfaXTMK3tgSXqX09bEIviL8g85eDQ9jbJaxSalUpk2JJNxoqc+i
1znia7b37/SjWtmNpR+zn9TODumep0H3xbpzuZeBDB4VESwUaK9ia6QnUWyFQoQD7jVtCi0B1+vf
EsoND2j/nzmL0wa1/M3MYBzlcn3OhxSSQVMmVbIjRVH+AOIHxNhBWkeQYTJrzZHBb+T2ddWhQl5r
M2qB3SNAM3uZhM++3tbP/ZRj7mQxMbbEj3nn8bwwruxBrTcoxZDPRFvO5cIp2yzVlLjCS7sSIDdT
6K2bmqlk64JhWCXJ7sYqRYieQpkGcRavnPG6RxaBG1qCcBfCg9d1G4Tkp6gzr7D54x355n+XreJO
QI7atJUdGMnfO6Sot+hAp9Y+u1dOYHDhhCPXPu4C/+vwW2xPQQJVm2gCP09/B9rBj7zOf1MzTmi1
uiv+WvkVTyxQQFjQxeosiWHUjwm4PSpockovt13A2pZAny4qbEHuMzOuX05kW4Mpv5C7uQmoeCCt
egxN2dP8CUd0bhmCzzmgr+M41AujgRrM2SAaveIsA1GGEEgtTEL7E4TEiUVCzlv7KgLyzYiytPlY
YD2nnxNCwjkE0LWNqaDbruKIGawO2QKBCRXHEhUmYNvG80F+7nxwTD6J8cFMQMzC69m/PuMwWuas
w4psFxhfGPfc+l0FKawey3w6oR1ALLd+6NLeUkGGy600n+/T7JZegF1RuSOyqejcDlaVTkaO/ehl
pWuAOzTYaspmkJ28vs8idNdvDZB43F6FK0K7F5aaTNDgC9nc0wjw8lSfxcESXkx7dHvvZ3pUnSO4
3UJH996krRXsCktCQwsYmyxqg+HMzVCZy/mctY23HApyuSnQtoyKr3ncxfKuwoumuQ1CjgdZc6BL
CCa7UYSm70tz91+bOu2wIyh5nJy+wcviRjDsmkvwu7otwMgiI1+FxcSmjgaaJApFFakdFJu6eRCn
dxJvjfp+RAte88uQd6nyrRDAc0wTOxe/1+o/Jx2x6ZFgV3VUuONCwGxLv9SCuJVhbwZhVCiBWB3h
eMs1C1GdjwJgMEejE4lBEKeiSIg2l8jK0IbJjiC+5CyLlfwbjMAzFvjQIK4gs/uxKgWx9BM0zEBx
wNcO2fgomVshOQaNm2tOYCZWWaPQDf9yng/XHMECmN2bid4FTdcBGM1qpuBJ8mfcnKTxpS720r/X
8F8YyW7FeIQrKmYjC9B91+P3YiJ7IYyc2zueZxG7xUqaauPczBXKsqVN9yk94Cbia59is0WhMwdt
bUMvx4/ZbS3K9upEnG1C7ZX+rW72cf9x26C1UwHCM+KsY4dmdvZGUBRqVZUNdEQMX0HJShX9ijow
PPb5NLrhEEwuBGZ5LItrgzin6fDAiqp3ECBe+qlBCOXInAvxsuSpaUBLbwviSy5Zown6refb9q0M
IYj8wQoPcngwO7IU5UrbSbmgAasxkfglivZcNNq0SfVo5GyzFdc4k5/ghREXu5mI59KqQPRx8YUe
pB3RyJLG6BTkD2hmOglSsS/kUyjKG0NFeHzbvqv5Q1odD3MG4km04YDd9BI1l32ConKK/Yv6r7z9
KL/YZKIdbYM98t6722hXM8egzT9fhHYIj2KtLYHWlTtBeomrvdqH56nqQbsQW7IRcZwjzzpmTGk2
dXFUAS+th02myw+FVkOxKHWjJj4NObgHb9t3FSBf2sfWiRkNSXU9AlVbJzXIcz5X9e9S/znwesOu
U2oMDhM3NIYfxQUFTmOSb3USh1YVU+EApfE7kmVQWR4GDcTVA5QTIHnhNqT7LTRFwnEvPGsZZ1ZH
xihJs7WVsCGGU6AktkUrz8AlP1+dRkgiYH0iHQpy5ctlA82EjJgjpjEsjlm5GZIzXLWlVW8h7wV+
dYEukJRLpF7QTToNQDLJKx6SQJFIUW0FVvc2Mayg5+351REE4SnS4eABQTriEk4R+rSJwGpnNyWQ
IsnJsMGbiRw1dE3/F0tzATV/ymLrxVVSiIUMqEKXngyw0sUqMpG9tqtUnsDllc+cV+cCivEpdSxQ
ShoMohKYZ9DKova9/VSMmmPR+i5Y4DDeJFbwGt+HRY0GVFeeHAoeMRIWDsXaKNNn9GJnkOtCRzYv
VODNGuNVEj0c2rzCUJYykkPEzK20alEDnzs9VXku5bo582s0wUwjQZZkHtjLiSuzvJipImtI8Ay/
0kKyUTB1bwzBrsmid59myDbW7e8YpCCJSe9CQ0S9SO3Epe/gqfhNQd/s7YU0411cmC6/h31H7wSd
Fn37NeogZhIr21A6Kw01sK9sBM0BR09R9/+Fp8Hpi7cD5F1w7DMrSshTVR5ohZkWcwhWUN1V8tGZ
isrBkcK5516n8GHgEoxZVmkn5AZIt2u0pBzk7gAmRyW66zMn119AepqabyEeD26P6XVGksFkJjkr
pwYtg8BUpD2N7rMGA1k4TfyUIExsHSU/BuI2id0a5HXNcTS2Ur8Pm0c9Qnx1iAJexefaDl4MASux
JwgQhpFTfE6tBt/6pP6pkcQrBv9fb0dfVqMSEaXbswQ24/4khNpylAMm1lGSodEP5PvOt0d27ehA
PuQPBOP2zEDWfHTfYGDj2qqVQ43DfxIepOTVFzkpGB4Us0g1s5m1XLExKggGhtm5FspNoYOKnuJi
yxm59Qn6axazRps69LMU9UA2HBEY4Z1AQDGfwpFxWQeZycyRbkTKnzEoGUwjqgXsuqRGLUscgtbf
PxQy5UzR2pkLJsM/MIwtVZTmfjnVtT3R41A9a0L9XtNTnjYbDSmREIThnCht9eBYIjK7bYKgmRg3
QGwpqG7zrfkLxsmnsbD2kWBPYI3q/p2wFE5lFlH7Im0GZemlF28QhzbtgLEUg+YuRrmWoPdu2pzQ
gtzIHG7466rbeV8twJgopkgDGqgR7IsK2R1A2BtmKKYuKtsvNl0gWVKHtpLX3Dyj2xVCwK1kpTxO
ivUxXnwDs7cDOqXIFsNgTbNM/9ugPIJsMWsgXYATDAIcfWUZyn2tf9ze71xcZsNDyCXU8UCAXYi6
ILw8iN05B6sI2RRgEBbSzCo0UD4pjoTI4Db06nZZWMxsF5p1QkxHIBd4FRC7/aQNXse70cxTx56+
eCqCs0TghBwpE/kLPdQFhKCtbTKJDhgTcGtq2vfbhnzF07dAmMC+N6tGN4cGjNPmPRjVGvJmml4l
3GXKCSyNdvlmEq9uTkb+ozE5g7jqDBb2MftEKBNF6ExAy2kDSkbRmkCbEqKlATTCmrktBJ33qrIW
z0CETIWkOB5VwXV6uTPVgsZiMAFRKJ7H7tiYlh5t/KK3Urm02mbLb/++Kkmft+dfRPZ07QyS1iMF
Yqd7DXG1/GFMJjTG5Q4NZwYj9KUWeBvjdausrk8Z2k0o3UThEdtqi/aehKoDnvxy4a4ezol/pMHu
9spZXZ1/Idi3+6ClZT63MtklJJKg1OD0KY/wj2MFW0aUSX4vpLMVKp7zqyR3gvEQhr9u27EeAyqQ
LJqlrqDDxixDMZDSSDCAkibhB/7fkypjW+mFG/sTeM5lr9fOFO9LCHx5nMirO2ABzTjvqcqyCQUM
gJZeiyG0zLSz+qjdtf6H3H+rS57u4er6X+DNA764GJYoW4j7bh5Qc/LkafDAbu8WObEys7sPSs0T
Z+6FlMe7yjOT8dPZ0A2yOMMSU3gV/M8uLUMwYI6bXP4mdZnbk4J3X1xdOnho/+prR4kuM6ltqGRm
M2FkIzJuCBmgIVkcI7CHGcZ0iqWXSBq3A7T5LH2MCsTZKKY1hTcxMS2j9r1c47WUru6WmXBbQmUU
WNsZz6OgZr2NVaOyp3LwUtI+DqHM2ZCrMekfCE1kuvq6AhfSKQSE3Fq9esLlJU48Q0ErNicgXbsT
I7j5f7bg7nC5ioRW1TNz0BFiQLggQolfi9crtKBsKffJbn0a/0IxpxO66vNInKexa7addjb6t0bi
HQr/HwfwF4RZK1RrJnFsYI+eBcjmQS8BRbhJuo98PFZRF83lJMD1t+a1snCBme2P/oK2gCwmrBMb
cFijHEIGxdS2Q/cOZEVGbSuXp1LnhOC8IWV8AMQoEyMWAEqJo6Nw3Q88ve44YfcqCDqzwSeOPyjR
vFwiMk2zwZjnjaI4Y4gKTxk1F5Q99m3fvbrkFzCMYymJNhqxBhik2a22+KzQaxXkqFqLN74/cMBW
l/0CjIn5JLPR82oEWDlSa0xPRafYY/C9znlPOTyg2Z0uvLQWSBXuSACK6EPcexKM0g3Ij3Ne3Hhz
xLgktcABkMRYCKKO/EeQPYXiuMnK+un2HK3DoNAarbNoC2PJzcoiD7N6gluS0AzYyyPy2E8D2Hb+
NxTGUdCkqAI8fVT20KhbyQyfIXfoxdTkXJNXTzK0oP/HGMZVtJGeBq1hwsfi3j+FnuJTV422Da6T
ZeBMvNsrb+wYBwExyF5pc8ChoTEkdkE6K454pQA8m5i9imRNaGoDhi5D1ZpTETOMoXeRfY9SY3Ib
1FnW6IDqZVdOp/b59qyt7l9NRlkOKvPAT8DYV5V12mimD2j1gOh4kCpHbhw5tEXpv0llgv3gDxRj
ZZ2i6YQWgJLk9k4ORoipPQ4Znt/ENvjsqnQn4wGzLyA4dNvE1Slc4DIuShGToYsTAbEPVkcLliKU
XgdDz0lkrs7hAoXxTXIC0m15ts5QnCZ9LMCOIuEhHdTfRWW63NKOVQ+1gGM81NR2rSllMCoN3A6J
4K7w5PqborWcwePhMC5KSvvOKEWYRcrGGuaosYyQfE6e2jzmRYxz1HJ1Ef5jk8SGT5CEzfzIAJYZ
vkT9LgQPZQKxhdaeet9Kk6fJ/D2Iz7nC65i8bkefr4gLYCacGgQt1aYMwFFtoGj9d+2bwcYYIDsF
V1YmgpcVT103WmZnOD2C1aIDewdUvYgMTutOfwTR+sOYibyXndtLCg/jl6cQbXQF7+6Y4yZ+abqD
apybPNzH6aumfUsqnjLePJPXo49+degaoX+UbViXpbEoqhROqEpFC8ogXT5YkVxbVNoN9PuYokQ4
/G/O86+WHKgcoIeP8QhD4hMSVXCuuKCj58qtm49a/lXyWJLXMywLHMYDCO0Yx7UP03RwG9BdFoFI
70dabbPuPEqeRHZD8bNqX8r0jLYZ57b3WU+R4S4g4uEUSQ+2ZkNphbDpeyyuqnHV6jC1Lgi2LTk/
FfnebJxYt9qysgIQjtwGnj339Xz+wf3qbFzEMDSYyrFLYPQkEStFRb8/8Dbsamrlr2lsB+bYCU2a
SoAwKIrvYUWhbzVEsuiGTCCaNLYbbdykwT/XxX9t17+WMftCpxRVzh2WjSromLr2dapS7/bgrZ8Z
fyGYKEPVorYWIQJgm/mxgqRolD/rOP5vg6zvuL8gzNkLhmFDGMHCbOONz1KEXT3zFBDZqjFh2vDY
JPtJ2N6G5C0KZselvZjRlgCS+qhh1tO9n9NvtyHWT4y/VjGbTZN9FGUYCGpLlBLT6kj93Gu1YwQ2
qv8G6G88wcwRxKx6X5HhHhUdneBZHNiEGm43UCs3lLfbWKuueOFBmNNdMUrSaPOSA/FRqqGGLHmt
8QLdGps2QDsar0N0dQwXcMzprhW1BAUowAWQJIxOSmGXxj1VOa5pdTEsUJizHcKgGlq2gNIl005V
259SSzjR+m1D8Ox4eYSlYmwWNAJEVFZOiOhEkK1KeEjLze35Wd2vxvwMI4mKYrIyIeDgJk2cofuQ
DPlRUOSjlomvWqU/3oZZd+YLHGZxo4ckaX0ZfkHu3/CUJcluHG1kyWrUwBUryMVtwYgXgtmUgzuv
5StnvsBl1h8Zhbpup/kQQUlV1ZV7f5ItXB4dnw4WTSo3NL/XNPxRQGamKHWLtvWdroPU7vZ3rE7n
4jOYdSn7E5X7Zo5I0nZfKMWhRlFXNgwWEXgtzLNFtyxmFmdmqkWP21dlt9lPFQuninG5Q1lx/wba
Vo5X5Jh1xYpfJz5FIS62W7UJwsgGljnaosLxjKtOZD67wDkGkhyDmURFGbRY77FIy9FT6l+o1CnQ
JBmJjtq8VGLN2d2rp8sCjZkrs9WTRh8wV2L/jVQvWncg5mvvh+hZONBiMzYtZw/yAJkZS2pfUKDS
A/NobAWaTYWjhOaLKj9lsqtqrsxLB636r78WsgXLahhCpoiE2PQGaBGQaZji5vn2gl8vFVlgMFcD
v0a5Dx1glJiKZzPqzVnOs0NzK+kcKR1OZR/fi039o5L7ydaV6aX2p51g+MgfRvdRNbO7VWns5qns
Qywd9DL9mINR3IRIL+dLycqGmdUk58I9dRYqZ1ytLzRiBhEjO5XxrF8HHvq90ByVF1sSoyuzTPZh
13hKkYBRE54q7ndDY/KSQNfEAxirWZJPBXk66mu/QvFF1BkUUBpu5zkZbVDMog3U1t/xHxSK6Se1
thr3Q/xsbPFRuKNe8wLWmPQs3I3e7bFYOw2WHzEvnMVHNDKYPAoBQ1GCCnPopU2u2Jqsc5zhGgqI
p/6znc15QhYoPtoMIWSMpRGL017Au1FaKKeghLL3v1uzxGHiHIilxkWsYyMji7uV/dwtdfQeKLwk
/Lp3AsORLuJ1VmN5g9Bql6OsDebo2kunTVadOW2DxszRBXuLqPF64dePUjRtQyEHfKioar8cvqDX
Bz9RsFLSxE710crbuwxvwJCZGMJjTyGvGFtCAwojlbNTVt3GAphZHUFkCmmOgg171EsPiqtez5Pd
Wj1PFgjsVgwzFaEUhnIwEAJPm0KDFKa+zSE7fXtprB6S4ApEtw3k9JDAuxxD0IqZQ95jadDwUS3d
CAUXIqJSxUV/NAdqdbUvoJhR8wfSiZTOUOVZkXpLq0WQO8ecM4SHwowc1MGhXjPn6oTozkRhQIRq
Ty557epBheJmcBjrMor/GRCIWQulXGN6JJApB9HdCLkNEVQ+9b2ZunGSWqXMOfmvGZ1ntzh39CDD
qqvQUbqcqCLtkizRAdlQKzmqj+OD9lyfyIO/EZ1ZmAw9/t0u+I2g7vYCWdvUC1w2siFVQmPp6440
7QzdVVE4Gz+Q4NBKzhhznrWuG2YvjWTfGaDAm3QIhHFWeqYVuHpgBfD/EJB9yPYZxNjMyXoTrfSl
3ECcvLGgnCpwrhtr+2FpLrkcZjwiy5GmYPlMw6aND+OI3PKzUTma9P32uK4+HC6RmJ2nZiYlfQAk
Eh/gktuxdWTxoKqoLJG3lbYpoZFd8vr5rjnRmBFmNqFhdAHpBIxwbeXHCWE+ukKtIYAEjxW+NS/+
46GRLfS0ON99N+C9bsu8xcTsGzIlkdjF8Nggydv4z9pD/FY7uhu5eIXzAkzoOXYMB+LyO/WxdIRv
DVgrvPq9wOou7HqLsMkElWi828of1UY8C4eId09ac+0zoQEEHAkEVdhGY3R7TQn07nGGDSc/GkDb
wDu21hzUMspi5r2iWZOKIw4P6lsq2FWEzPO5jQqrCcslCjPPVapGyjQfURkcOvTp9PQIpgkl/Cm3
qKVIBWipuKX4Moleb27UUXRvr26ekfP5tohsFLzqonAR8FJ+7gW0GqJ8MKO8R9bVCGBpJXsfajIB
eiBYT0g/VMamru+m/lUTIC6fvtfxi5hv1XJXTo+3jVs7nJeozL1IKAbUe2cwTimFfTLphz79DSra
t3oUft5G4g0j4/SrTswpBeu7rY8PqvQydk+N//t/gmCvQHGbtlQPYAxJJptEBLSv02ZKqXMbhjdV
bL/mZJih2vbzoIGVDdkHBBqtsavIfae6vfQzlg655IhatruNyxlBNsQOwqGTxBCwgfpeIYXdSWeV
vN3GWPdqf+5NbByqGuAmyArMUtSjmLQDHVcvvBtGf6hU8hkbT7URbW8jrnupv4jM7h7NpEoVH4hV
efRFhLgZJEY4B/8qBoRk0bCJRuir6itaG7XUzx6EtOEpN3ukgkwlb3/ctmR17CTFNBSQmxkqO3Yi
qp0gvDGjQFR5FKwRck/p6BBBhkTRfYDE+f+Gx4xcFkxjAnIieIzysVLu/WSTjHex8ZH55wGsPLfB
Vhffwrj55wsvqItRnIgawMYO8ujKrkpqsABwqsdXvdEChHG1SdD1eN4HiN+XLgiubDEykWsw7lHU
wll2vMli3K0W0JgkIqDAaSqbKM9xm+lzHJ5kchAazmv46tj9TQOwj4l6U49F6iNQ0cEAPfZ7yXCi
ksc3sB5wLlCY5UAV3PJRMgrxvGN4X22nLd7bd9mxgHJVbOENJbciR95RWzhmGzGz0qPhEs78XZPu
zCHZ4huYVdK0CkhiEmyB7sc91I+CV9Qv/nx/JioU/Uqns1VPtyd7fDPc1pb3k2o3G4XzDV8XFjZX
uvwGZhEhDzxkdYBxaMFX4WS9rT4Oh9rrtvFn+SM8yyDudPFwL7m3N8h6OLqwnVlRKSWjVpfAhUiW
IVjItRyaLfnp/2xlC6/h4oZY5SfqOu4LFM7rbsZ7f1zdPAv8ecUvdqivKEliRsBXn44mKDre/Ls+
djH34gYibI/twX8kJ9DMBJ+3DefhMgd7rNWFqlHMOcjMI+RHlOMkuFxxXw7K1xVkYZ2eoB9hkGFd
VH3G/gFiEUncWVPJuZvOH3tj8Xwd/QsYota+HJvzIIIUOA31XzLuEJClsET59xSKuNaIyFHzyoNX
ndHfqftiwVigKnSqwm4Ealv8FHzFSRPQzqQguHvWkCON6s3tGbvyR6BynhOjIP9ChbnJtvtPhakl
ogCy9jivHciptrpXkJKzH75emS6GciaMJnMpCV77cQVhLgcQpQzCbBYIBGXt6CpHECvvZIce8AiO
i9EEjxA6g23l1MbbIfWc73vbcPe3Lb3OWDMfwTjFSAdJhDILPY4eWF2hif5pHnynPka7fGceQZz1
M/l1R6zkvnAMTmh9FXQw0IwvRJNPWCXVrLSnjdYAhkm555xh1+6WgZg3zWLdyGVldMYsrA1qJGRq
lG/f4o328UPdG/fTFqLo5+Yu+pad8+fmNH3ioTZQbMn1Obf/2a/dmmfG7+kTAlNRxkeAxLaMH2Jx
I8nbLLvLoRDCmU3ekDIuLkhFCs0nQOlW+oGeKm2wis/s5a57FX4bWwVFAq7+cBtzFRKq4hB3Aq0r
YsjLIU7oQEdjnFlTJDAht6ZdhJywcYV18ose6A8EO4tRJFJhAkSeOtI9Gh4yr3EES79/RjnMD/RU
/9ae3ypLMO3KzbzS6QvLAAP1JvrUTu0hFjijfOVpsag0sBYpYO1SoEvCPPIkfawXciFDWUbak35P
FXc0fucqLyZfMRuhOEgB8TfE065KgdQ0a8dINLF44yjfmG3QbSmKCiZLp6oWOLoZGsdIzMJTYIZt
7lR5Vp76Pk2fokmO9mlGstzzoR4QW2WJJC/R/PSJCEZ5R+IBKt5EGUrQaKnQxa37vvatOAfzpqtF
0UjA7xmpT2C0i1EyWBNtF9c1CnaEVBJ4l8WrAwUyQOiex60A7EXQQGG8oD8mgV9VsFJOVNEde+rb
Sl0Lu76ZAcsGRMikVzx1bHsPT9n/3Bg4wxs6yJPQeiWirOxy+WZ630dJgbMsIqTcNHoSvBujXCBh
U/HaTK9PFUDN/DF46wLllcZYOpixFNMYShhpi+pAXaLRLiw0A7ncoecs0TUozNwsE2fKBNn+S6vi
QhbyPgWfczgW9SE3tOJM4sb4NAo5GjhY14946HbU0O4MHioClhyWSHJA82xfFyWOKZs+m/f5dnBU
yWlTaCDVsZXcoVVik9wFnuGoburCEb1Rj5e5XjH44hsYxyclbdMHPb6hi+9U9TXUPxKQ0t32dDwM
ZlDHRAza3ADGRO/99r4KN3H0dBvi2pleDCWbgK+GqW6ECRDKNG4kKd0i5nH+HQI8RujMxh8w3M1W
Lo5EvVdoCbZvXHPAwBlp+kNPE44V1wnJr/7XvxiMw+4aMG02AjBKNw3d+CF7Me7EHQlcaW96oSUV
1sSbnLWRW5rF7OM60kMwvQEynSrLBENtxwl8r8t+GaOYJRYgkZwLM0J1pz+FNqnwWqE+Ko5mZZve
qXF5M+71PbVF3n1t/sWX8cPcTfx3NJl1J4DPyhzCCtSC5/RhriOwjQ/1QB4i29jpLipqNuar9Nod
fZtX8rWKrBCwVuLtSwIR1eVa0dQOWkklkLU8shT6HL/nemKpg4MHX3H4vL0wVw4CkBmAaXeWcEHg
zYDBvZhpWzUQxZDux27mSUKtXGAPGjT2vNFHryOvxWBtQ2No0a6N6hpI3DMOuY3D3Cxy6A5ThH7i
sM/i72jevm3VdbAAhAXGvG4X262SKwHUu8AQqBX97uo3MXDikLfhrkpr53d4JO/ARAONQjxmXKLU
amMQVRmo7b+I++JJm5cF2ZQGXndGzjV6ZZouoBiDwp74QyWAzgctIIIWW1n4pIGQMjQtSUMS1C4n
zivdyghia4E1VTVAKCex3Yup2pmoEgYNflHcl3JvJQoyuyiJKng1MatA4HpCbYeMFnC2pCEgWqnT
pMPLCfrqx0iyTJBKg7DArZXy8faqWPFWIl52/wPFXtb9QsnFqQHUOBMw1fR+bIuP2xArixsrYtZ3
Bb+zeXWHLZUMMV0BiL4LnMyXHxLkm8KEVzyz5uvxMg6VUnmmtoVVl0uvRX1EH6RjhraLTTs9RulB
iF8DslOhyxGhJqM8TIPdx6cifQDx020br1N6s4akjLlSQUAkIxi/BNcaVU9CX8lscsazGjJKd8bO
TbzEQ+51tMaNeRZwj4VmSmu9CJ7P2dtrs4h8noj3Q9zhCXv1EQVB76JEzWwJfahZiy0RbW4buDaJ
aHCfSwBQtQEaskv71FbNfQ1XC5CFvKr5fiJnbqh4TUgyj6EC6mrkPMBgzarAKVE3apmk4W6qHpLe
MS266azhHB2nc4PiBmHznWzL7W27yNpeA0k2VE4MKJ5cNRlOhZo3agnDMqu22v177TaxhaYRELq1
Vmbddw7xzBMKmE7+toLUzC6zE0gLWYEdbHgfc52YnEdg8THkcpSTKauKtMbHoOBBMi2kzXwbNQdW
8xBvcJ0U3/VHiFfjghTZp5+cgZh/N3O4X2AznrtFL4QE6gcoX70nv8e9IwVuaSkP7ccP4+fkDVvU
gGz7O0234rPu5bkl2Vx+q9VFtjB/XuaLI6otlbio5rnIXfNJfu8sPGodVQ+Lzh5c4Xgm54KT77+u
h4AeOFwS7tFY2jIIpRlIHPZ9UOVQmm080P2Obn1E3uu+rt3kYeCArZg339INyGvOKuSszOUYJHk1
VXgQ75OtmAnWNG0jiJnenscVVwC9PpTrwAsitGYPYEPNy6gwJCyhUbLRNQjGYQ7Cddoe4frcnI1D
ECELZLsvx8yHqlZNcx0COqfaC9+U3vLvSGuJTw/Je+gG8RYJidq6bdba1rgAnffxYm0QIcyokQG0
t2sv2EqWgfh3W38Ub/qRbMk9OG6qTXjMDtKsUsABXwk1oB0NClTUM2oE8d8luG5OQ+FnBkQzHN8r
j/HO2AeKNXySB4SFZ/oaOeou+kjeoqfYaz5ug684KJDYQv5JR7UcoJlWhKyEzkHoh4gN6dEPT1F5
1M3fPeH4wZVlMzPCa6Bu1pDk+TrfFsNrJBFtEoq2xb58lZR3Lf33tY88g4xctoEi36uUA63bZgTJ
NgXtUWn1iUPoPbppb4/UyizhfiBj5YOgR8ZZeDlLJPUVre/myx6a47Ln3vByHdSGO1F99MG4KHBf
Wte8B6gG4T+gkYneQ7Z9I8q6EbS/I7Wbxutd0HV9NzuHWjHY13k3oLVdd4HFbAABFUIkrICFzuPs
lB2Nn+FGc9oN2ZB7GxzwR/FT5N00V1bFBSYTUkl5Ce1XCZi5G0ISJMcRGToJ3LF8DE+NtTcC3jZf
8ZEXiPNFcLEOBVFC03MLQUIdB/AP8TUJ7MYad6NVO6brP0l2um93PAWS2Qzm6LsAZRZOX5McTJGz
mebTJBzQttRrttxkFkWJ5e01uhalLrHYxEqedarWDMDCNax2IZKEt2ZbeaKH2HnQz/VT4NwGXB1Q
sCdglcKBSGyOGLSbFF5NhLNsR3vCcRMrzyVK7/4RZVbkmZnG0B4CEkCWIFoUfXHCJQUlfE0CWmqn
kNAYy2M1uzKFAWHWRlmASMMfAKL6UMqCPrBMvZrnqK6W/Cz6A/EUGddwdGSxlzxR6gdtGKD6ExMs
dtnpg4KzBK4c+hcCMKB3M4uLMFn7pi0KsJ+DdG4oTYeWjmE+SimKJz7/eUoQAUBMBFXxukgU9pTO
qwL3yAIqSeiAT8sBHRxvwT9fCyD1ooAkSRIx67iAMLYIdR6qlQ7icxrKZ7ntHJVKHgk4fmhl4i9Q
yKVTGNPeb2N/RpGTHfp6Pen/SLuy5bhxJftFjOAGknjlUptKuyXZemFYspv7vvPr58Bzb7sKhSmE
PXeJfugIZQFMJBKZJ89JhnvD7rZ/vmMmY1xDT8VEGZ4LA+OMory1glt9zMmxn41b28ZMcDH8hRmC
GrEOrCeYevme7rIqutUStMU7yFwjoWEi0YqMdZudhbOQhg8DdTncgpBThjoKd1voVVOiom9BTZmQ
zUSTAFT72ymy/C5Pn2Zl8uNYVvm+uH45k9xlkToY4Jt7G4T7iQlgepDU36Ow97MZFbt8Y7Zb6HNe
/2AXcRtVYzQwkIZCsApClZyL22tl1aRHR9VxOiTVeJpMNTge6q21Ok9jWEhypEs0IbOHjBeFLbAu
oLp17odxaAzhUECnYwqb7ZAHtXUo6LYCDN9+ybJXTXuM4680knTGRavEXJRpoqSB5IkX5kJWNSVF
i2Kr0R6i2Kvm3u2Sm26GvPMoqfAKQhO6e8izdaY3hkfR+QL1MsvXpoIpJMH7wgiPQ55h9rX5Z6D9
4/VvJzKlIyHE5BduDVxO56ZM8NJPZIS3EGtUMTpeD7dOvPTHumsUt4+Wv4hUEHjBtAlYaSzW+jq3
N+kAFoY6DkSrWwEmHlzHRjtSVogRfSsoOCHLRTEGA53GuRVKswXegx5ipWU2Zmci2wWq9THRchPw
iWqzlOXX6/sotmiwtbHbne/lNXY75m3jMOwG+ZkvIOYzG3eN2s5NnWzTSYHkMnvs/jxJ0Lq56ys7
hr26SP5R497ryvkwQ1EdwymPVivLlwShH7z3v5fHHfEF78wmz7ChTjltauWLZpFNJdOOFhrB6wfs
eoxUlIeDltVCodyLNcyZvm+Mxx7oYEvL/vzet/UTK9zORcXQZinD8syxvlHb8OvQN7fG+hklrQQJ
IVoPmq0IirhfwG3O+bqxgjdkTRdE4vEpn6gXKYoby4Kv4Ib5NYWk4T/omPNXv5maSxtCWA9jhJof
q29q8haiy1qG3WOTfC9sSbwQmgPvqmOoINGCPPC53y1zrKpmzW7NtT7Y2TE3frSAnlo/6ynaj8bz
9VMlyAJtSNUgCUBig13kIn2rToPajcg4Mko/FZCsGmUieRGLAiDSMwMtH6RpF9NcOESqqXeItSjj
7NWh9IdpeUdPAwhEIrknRf6ALM1Ga4m1/PmGVqI1eMPZgK2k9g5zjW6u7tgA/PUtuyzf4nY8tcJd
HpaZFCVtsKA+N4sfykqsQzgb7QNEHJcXTVntHbor9RaolRzFebu7SWv0ykG1kdJ7nU7js1UE+jTu
r/8s0ZfEFlPUbsDce8GwMOT1WuaxiQIfDR+MpH6Ym5frFoQf0oA0NwII3lj8MKMekZIuLbOQNFly
GNVCS7ezoYFzKq1J+L2PR1mlVGQShTeonEAxU4ULnR+GsDeMsCMIwpic/Dqpb2tmPNbop2MOoNhc
X91ljYP7rNzBo8lCwtiC8yhQ2MunrTUE1orBhti1Ur9qDIz3bDvZPSo67UA14aqGIKip8+BOTYla
eyVANtVtv08sY78mwzHM592CUBa2wyEzW//6QmUmuT0dK2sJywgmIVXl9qblzs5nH/p5FAZAXZbJ
X8QzvC8JRKPwyLyYrByXZTQjBfGsL5PtYKtfS7U+VDV6srZ+2y/gJSrs4PoKRV4D0VyDiUtCapsP
anGzziSlSLlsNODMFWDjorwxK/RZHCIpxQlTZZw3Fj9hEP8/91DdTjNSDfDQEK0bI5swNQm70SbN
PmcbbCp3Tfhs6xvpZLEw1MFj4DMm0EY8a1UMuOyamQwS19muVhYPbZ9tQimHjygLQnX9v2Z4kqrO
WSLogcKM2kZB1L8qaFo01SZeVneU8cuJPhuBmCzQYdBPuyAAjoiipToEZJH5hyOUh50ftJlsT+nn
GGJm2fa6kwjP+2ls4a6+CGRxAGzha1mDcZe0T5VjV25WTducRBt9zb/NK4aainvwGEluRNG3AwIC
HQkkziiScT5jN2MZRil8JmtI5tbE/If2xQGd5UaSiYnuBGDSEKr/lzOAC2lJb5TVOivIj4blW9XQ
2DUWmQiw8KsR6Edg+AWMEgZb7EmenA5zMQF6xKRWFxfDRm6VprjqQZgtpYm7wFwgQuOtjxIPwggj
rj435VTKsk4r4HxW3zvaoadGlN8i2axnF7Kh1NrGY9o5rjXp2Z3Zk/hJj/XhxhnaWFKnuVwznnOI
LPglKKE4fBuaGBOZamQBHjoZwWS5Swji9Z64Zfl03Ukvjx8MOeg+mUCsYy6dW7ExTmQwKCr9YXcs
rfcZ8kZ5ucNTFYgySVpz6ZTnptiaT74jtAxrAzyJJVgxwbhPA1ohjZKlEDIjnEOOhHSNxqBwBeaf
uw+qjG5GJImQyAawTIiKqJdgto47XYkztuocAS4DwlvfysddYecbQ5EVSQRmAL3GjeagimCgm3++
X4uGdKHWUG8uO/s7qEa2doj4EdXRH+e0eHf8tsOLCBgKymGTgUaBVUBEoFY2nTIHIdEk4VC4HIqZ
7F9EFYA1nS9HoejwdI2FXVvC0VOdynGpVZVuP8hkjgSBF+KRSFRRt0OlB7Duc1NR0+IM5xSkfdAe
KZzAsTE4c+tUie+071Ydbxyt8VYZhvwy7WHtPrzkUMTF6AdP7mQlXZyGCaw6ef6lbttXvcYtrQKj
opadSxTIsUQ0uH58BXFCA0DMYpK7FqqQnI+MRpTmw5pUXmirm9H4yJdpuyLXWoiMPJ/9pfMyKBzx
tyXeS8DDEXXzDEu980Iciis0UEISrPM7wcxxHzSy9sGlvyAWAyaDkrttX+KdSVKD5Bm9ai9r+xeU
FKAQoKd+adQysTOBu8ACk3pH4EcQ5OGz4LyJoe2EbA6VgIPhpCCej5og7OL3cJx+rJAmxEyPp1fl
g4aK0PUPKNtW7lTkfRUCK49tjbvGtSekcXfptLH0t8R2gk75aluSG1voMWB6tihESS5zoME2BzJ3
WeVpFtBU8eOsL74auqMtyVtFpwGwz//YQSvh/Ay2UNGrQwsLA/sIKtdvJl29MPUU8rWgb44i4/G/
TEQ0mCIUB5/dZTzziI0x5DhqESwb60YHGYYR/XljTmPCrcgd0QVgadX5guYmR6FhQPyqHV3FnDPm
DLO+oG5j16XkVIsWg9oxGJh+RRO+GY6OWq7kug3gc1S7hDxIU6pfWTV3mglFU4uBSzGiwSc6Q6tm
WRsiVs2kK906JDd2QfqNsqT3sarcF51JDqE+HTVFOThOu1f06qVp1ttajyJfKRFruvgBPSQTuex4
qHSoKSvIyCLVGDfXD8ivOcCLnwpVZdZ2RTbEQzindgSILosrqJ5am1ordmoMBKyl+vVIvWSOMX8V
eur8Ga3ET7XIo+MfY4pZq8CALA1qZSiY8W2Drg7RgVwgK1dph2i03ah90jWZrvhluGNGqAaACor5
Nt8yK/KiKeolQiBAEAo7dWvpeFqWu+u7+aspzu0mOIh1AugU7owLjbkuN9dUpziW84ZslLuP2S++
g08SrCxN526Xz/btiYHey5tjdt+6+euz8iU+1O+2LwWZXubaWDDeznj52Rgx4dP6IW1Kzciw4GrO
gnJ4sRc2BtXPuxXkdG07+EvYPml167hEqm8p3Gy8Opl15HC8iDvS7sZICGybKf2+zL0319pNHstg
zoJzjCX+NsNnvGULWe0BZpIKnabcuuvj5Nv1Dyq4P1hzEsUIDK4R6NqeRyWnqdesUPA9rfbJDO/G
8qsBkOP85HRfTXM3hJJcUVCN0M7ssbB/ksT3C7SQlyStoKHjV+1dtkCqyJs1f1oPpvJODbefXpRR
4rWCgiissgIIYYAqyk90ZWNNG1CTQ5V+p/Rb51ENKk//hveQ5Zt+sR+32eeP6/sq8pBTi9w6DeRU
RQ2YIZoz6v1iVIc5IveJ8vXPraBxB4AusM4o0nG3v9VQRkVXVGBpXIK2X/ZN2/kYIpPcxaIYCgfR
cOyBOQarNFvt6VejUzZDnRpf7T4+zptxD/4MT3uvjuYnRuUlrU+pNc7tVU0NUSWHtX6Dmc6dtYWc
1w14z+9yFw9pmT6B6JAZFEhqFZk3YADcHk6pEzfI53HIQCFvdD/xdr3+kS7xYoj/pxb0892z7ZoM
agELoPnN9/1XHYxmKlqrrqX52RHCg9531I//vF8HRAtuHB1gWryWLup+KYapR6tDjFK/aORg6MGU
y/yCeTF/GwDUgBE/FQ9apL7nKwtJq4ftPFVeuU/vndsv1g99T+/Wg/qc+Z4DpBjm4kDE51/fUNHZ
ArjQQvgFuhChi7OaLXEFAABiVtH6ZWu5kYEKh6xsdMm4h892aoY5zonTL2Vkx209ImjcV4s7+sgI
K8/5AnxttrVvq2P7au2aG7pfJaHjF5Xf5a7+Xh932kiNUZq6wPr07fsMw+t9eZwQtTbGM+p/P+tj
A+zfCOFxgG3ROX9TDsEwePn3xV9cspdC4UVXxOk+cMfRUlIrUi38nL4LyM5+BlHJjeXXgf5cV363
mQPqm7vmmNxnbx5I+a5/a6FxgMDQ2ISX4QV5/hEiy6koSp44ndbNkG+LDuPe02MW+2X4s538QibU
K/BooM0wMIWHI4QR+awiH9vWpFlfe0aiAvkIXuoJmhkPiZO4eZpg9EFyIQp82cZIDiAe4DHFWA5b
/4mTKctIGlSDKi8rwRHUO59jhFTV0P94FhI3H4q5wKCxZwHK8ed2SkOrwzhR2fO7VQ7rpPdoSRMZ
n/IldQTMANOBPgM2EBk3dzTT2I6sAgTFnvXivNvH3reBqgwfaOICITt7g78eIBul3DobqLFd9xRR
mD2zzZ3XJm2XZmhgW/e6f4rX9pg/GDdF4zpwUlqDQscAXfaL+nbdLPur3GE9s8odVidr4DA5rHbF
zTy+Vn8s8cB2FHUTeD8Eq1Qeo6iDhLsCHKfylDaoVTSIMsBJvmjdETp9erRdZMOJolzpzCB3W9Ug
xOnrmhm8sbb9UTvaN+sNDZSfnb/4mIBTb7rd9S0UnHFUalgFCoUvxp9w7pvAFJKpV+GbdjUfBjpv
0f1zLfqPYX/gnemGmr0FgZJEOU343UC9bKMjreJNxn23aSybKcOzFCl8v7Oj6a5QTP/6uoQeiWVp
4NfA9zP5h585GHFF8F+IMACRbr7myT5Rb3tUMQavHV90UAytDzoehMn3fNiOSK5kma9olae/gPuY
GYFsZ1OaOBPhqhwMe9DvzYZ8Xl/nZczUgf1DgIZsAjpGBvsRJzGsUEgYzV1XY8jlWS3RjD70oHEy
7xX1YJo/r9tivnB+3M5tcZ8NkAWlKlh8XobvtrkFh2Y6H7XklqaSj8f+0LkhoDROvh0XyVoj0+Ad
+HagcAsU/LMb+72dyO43dnnyZhgWBGOSQE8ijTrfu4WCCnSmLC7jFdnXjqdBkkFL7puq2lzfOdGC
Tiz9qmKefCXSrkkSF1oFdvd1V5jgX6BpsE7W03UzogWBIAmQAfTT0XDj9i3PtCYd0G6CEkJxb9Po
Y26TWxWlF4z8Se5OUYbGKJgJuoc25k34zQPIvsiNCLb0tL4ZhuhhXaytDSZElC82WdbvVONBw3R6
3ugune907Rk6k8eoI+Bn/mizTLJ00eP29PfwW9w3qHJ3A37PSsK3atQCs9UOEKw+pFn80KGRkAOQ
b6NcASxC7M7lH59DZBEYHMIrXkdWzsfRadSXbOqBki876hYQ3dI88DeBXdErFDzqv13/0AJ/go4H
StoANmsY2+MyitWK2qWoIfNVrjPUS7ZL/n0dJUFaZoMLXySsspyGcQ0phNJdw225RH4jpUgSuOzZ
SjiXjZp6VrUOKzGhtdt/UzDhnftxGlzfL5kVLkrGNR16c8BarMUrI6Dm9qg/6s6X61bEO4Y3ugGa
HvQjuHjiaGtqww1rqFGDVMPcUQzQLlQSSsRL+dcI4Wrz8TxM6tqyT6/cluZ9Ye/SxZsHCQjh8lqB
O6OAjRFy8PAAU3seGpvSDtPZxoYpHWgPp35fG81xMOvcHXPdm7Rwq0+yroNo+1gHANNxSJMxSXZu
M0/trKVFWQPHDgWyhR6hdrWlvfZy/Suxb81FfQdpHWYYHYaB5uHrUHhIIZbXwBcs/XZZMcUbfly3
cHlPsjIXMiqQ1oHzh28mgqF+0FsD7wrbSQp/GmOwxsdTEWhd+T4t6YC4GBWS+Hf5wc7vZuY2JzcM
a5oOZoW7uQe7gHOXhi80xJj/U1UeZ10CxRc03YBJA7MQGrQUZXWT/ZgTY1TFiH+G0QovTpx9Fb+p
BvHSYvEsG5x5JcLR/KlG+XNIZVnd5c7qkJtArQ2AByD++O79inSnpyby4z7xR/rNNIJwOEzm+6B6
f/oJYQhldjZEibDO325JqBlDVyFDrYevs/UtbPfR8Nrqh1VGQnXpjWeG+GsLonE2ySdkBlr7FdwJ
7jxvr6/kMsHXUVwDZAoFNguvXXbqTr5VZ45r1fcWcqn5Zu0frHKrxG9ttGumm1q/iTpJAVH0hU7N
cX5YgaZ2aAeYy+vFW9T9urTbMHlX5l2fyrC2QlugegDoH8hhAGDOlzau0LFBPMGVr772TrozyfpY
GW2gtIMLuIok47kMT4wbkuHiHWhBglzr3BpR+jSq2H04TYVr25vJeQnr4PrHugzuzAamryj6epDa
5W6QKh2dpZoyZPPVT7I8NekxXgCFlJQORT6HgSg8+wCFBtKC2zdNa4rSsJkV7dEKE5T9H68vQxiM
cHXgZfcr/nFbNahNXdZNWntV6Vv1ix5+Rua9ke4LUO5nslqryAtwRv81xgUj1HbjYchxIToQCE6y
PbEfCaldW913sve5yAUwvIDHCeDwKLlyn6efnKkkMTauacCO0W4pOKUJ1J6v757QCnR1wOKCTBJ3
1bmjxW1F0KXNa48qjwutXZ0+KbZMa0HkaUhU/jXC7ZrTTAoiLYysOJzVvks+V+2gQlHl+lqEHwct
fWTFKBlfcKqWdd3ZWQIzTkZuCjC07FBV6Fwzmt9tyErqUVhIjpDQIkFXEuFOxdgC941iEpdEDXE3
hcUPlkh0ttcoe2Wq/b7aXl+ccA//NQX4yfmHGs2y79Kqgjssuy7bN+C5pATJq8SM0B9OzHDH1QpJ
MwwTzIR5YI3fhvipTl6vr0S4aeiT2Gho2fYFDJumsdkCRF97uv44ppueHFQaAqvpWTLAt3AxCD4q
JowQHfh53BhcTpNRYDFTl2zqxfBSYPdnc5Hc38JPc2KG/fuTWy8vJsdKmZlsAHN4CvGtYNEst6/+
IpSy4dL/Lodt7Ikd8PXlupbBTkvivTE4r+Ua/c3nPzHBnVQUj6MSDRdIOkdPBKp09H6dJQmd+PP/
XgV3ZjqTDg1hjtxp2SaGvlC2bSKQVZqVO0oLB8xdz/NvZKq/18M/YEAtOnWNCWNDGYO8bmIjeutW
Ie/W4Pi9XQTjakJ/YEjB9jzuspX+//aTzxosGzPUTQT7CK+D/mU0t2Enq/hLvJzo526h5+ChcmrY
yFvq2zE0BqlryzC5Eh/nJ24aq5qgOg4jWuTTPhidDdEPtqx0JfQNzPsCY4daj2Oxf3/i4Ya6xLE2
w8pUf4al2yzBmD9CHMCzQeB8PQoJarZwjRNbnKvH2pTM9ghb+lbbDIfkrrqrXtDl2tmrC6IZJA8P
w87+41c7M4rhKGwWLiie8DY27Q6PnBrhVf1igCCz+GnLIjj73Rcuf2KCJWQne5hGeW84IdZlla9O
+TFr3zPqjc6zM+kusMGSXRQesBNrzDlPrIVxn2t5gwXVoKeCzP238qZ17Vtlm/h0a/y4bk3sHr93
jwu09gg1vsnEa7qFNrCRDH48zyDZcCfyUZHX67Yu6eXw9Dv9VJwvZv3ckS6GMXXZFYHqJa+mB6Wy
u/HQ7rI9fVFcGoxBf1C2xrZ9SnwIF1z/BbIPyTloF0Wj2lTY2rglO4AKxvkN+hhbzfim17ej/hcv
jtPlcmEZ8L+sjUxY00vzAyKLiQvw02Zptf31VQlqp2f7+gt4duIxGISqASjEvvZR0IZfSOnbQCKt
6W4e/MraVQnu0HgXqrZkO9kCrpwLHvi5anNMarBzeGGbvY403dP5CwmZTYzb0xRsZKnXtH/zOPl9
PAwuNlfh2sVRBqPD1G4KkKk1kwf+Ar37NhUQ85kkhWHhVXBijitwYg6ryVQWXsoBg0ogumj7+ilX
bMmqZFvJhRhd6ck6FjCjVp8k9er+YA8hqo+7ePIWyN7K3g+yZXFBJsrrWJkN2AuXW7u/q6ovevN8
3S3ZT77mHVxoGZu8bigzsU7P8/JhLJKsR1jGOjlfF6hgJ4ysdIQBZ+5f10V50mjq1lr8CP7MYLHI
TVLe1zlmEQtLduIuAZTnJ44LJK2jN2qawDR0W1+NYjimeXQDye9DbiaHlqreChmcSrMCMquS+0Ec
w5Dl23geMZqz8+uhBHfHYPS4jFLF9HL1U03jbVysG20N/aJNb0EnIqkJCX0FCQRGlfBoBmXIuUUD
o4hznrITR6bAaqag1Eywn8ng+MKr6MQMd7DNwWlpumBP+2TcFI7jtVNyPya6Xxg/YyqjyRE0wPAJ
Tzqv3KosvPwSs0DFNXxXYpfJVlj75rbdRWDL2eMGOqSzq31L97KOvfD7ndjllmm1vTGCcQJpXw/l
+iLz6LDtITegrq5evWWjJEaLd/V3g5mLXyZJ105X0GAOq1cFeF7nrav8tdsYsrtVlM6yijxYACwb
FBTc5U6sjgwrwFce5CX2s0JvcPgf09a6HeNY5iqiaHlqizt+UE0oK7XEGZj1bBtH/lQ9DusOVZ2A
Ki5UbMEB7PzFPp6aZD/p5I41i6hu8gTL6/J/CudGGf6Z+xeQ5Xox5NauB06Rh7DHNURAgExFh/Dc
VDuM/ZyDX8tbs40dgvPiXXeO4VJtdN13IiklnyiWnZrjHLKobKMeOphrkBHZ5j6PdVdxHh2gjFZ6
dKqgLn4OliVZpNBdThbJ+2Wc93ZtsE8IRNO8HSu8DgBYsWSUkKLgdbo67mI1Ksxw96hjedX0nqme
Gj9kMgpv0UXH6vPQ4EPb8EL7HU2iIbIaxMfKqe7GOnxCviC5cGQmuLu0rJTaqfoW6UEdHtHZCZpO
9lAUbhSbRAX5M+OQ4RwcRaUmKR0ECgNjy1r8rVNnN5WxrgoP7r9GLiaTUAhLnG5G8LOX5X3tvyQ0
3ico+M4fnfKcJtqjA/LO66dJuHUAhKKpa1OMsnCZTglIhRN2+DrZ8t7SB/PPWSzQTDv5+9ynmdVy
GRWWICaWtXNoch9nQAxElRKEy9/UPsC66wCjACyiYXDfyIrHZAIPCr4RqCzcyFYKNxn6QxPL+mdi
Z/jXkMmVRgd7zvWMwJBa40lRv/3vvLAkpApDwO/V8HmFirzJTvDSBQIfjAC564B3Z3hJYskzTACs
xBcCKTY+E4A1oHM4j6foeOvOCDiytzyC7yN89OfP6gCq/XBT7Mu3aDsfyu3iZ/vQzQ8yBLAwlp/Y
5oJrqXT94hhY48KmaaI89uIiwWDZnHgrhZpUlu8mvJauu7zgzgebIaajQfEPWP4FjqgkaYz5NiCu
c2jR++YI6i63rXyFvl43JHp5AsEOAiDAbxlHBne4MjCBWYVFgQQkQ2AuxVbJ102YYZC9XXe9+ROg
gDuCAlq6WMeUyFAOonUCLgWsMaOVwD/PP6y1qlM5pcAMmUMDBfBcLwNtyqg7ZFXv4RCVvhqDMvL6
mgXxBANpmA4AAgHTiDz4US+Hcgk1NMfyEJo8dP2YFlAvXLchAJJCdMJgVelf4kZ8mX1cSWcVAzpV
1mI+FCNgWbDW3ziaUx6UZcHzelYeUJeybzTkH56+pt/BrgEAlzVmbhJBPCv9cwI/9pMAZgc7EMgR
+EZ0vehqMRtY90g+SfOcRZkPoSfs+uKGFpUEbUH8OTPGBdUBbWC1tmBsjmZAlxSyeLrVEleJl4/r
Wy24kWAJnVS8bPD44M9K2aBYQTvkde0yZlBgRPqfJ4nia4uyb5aEbNqcai4I4372c/Xlum3RKsHl
BMEFdNeQO3CBqYxDpwdkHQHQjvdlBG6gEgW4QTafKzOjc8dEK5e1srFEoHVbvXDNIXIn2aCmIJif
7SM7Nif5cV8uAzgd0SlUVsvDLLCt+3VvBGYVXN8z0Zk//V5ssSd2lhSFyg6S0V60dHc2ssYG6ld1
6yngNZ9kGrci5yCgBGZ0bZhu4sNb3K+tns9Y1NB1o9cYOkhAVWt+rUrMv6lm+SPJoQBStWP6orZD
IXl3i7YUaEYH43cYqgY79/lS+xl05sOsAA661q2brm3/QPqu8RNSdt66zoPEnmhrQaBAGAUYRAR4
QgNwF4yRmWG1DcgoxuGVdoch3GnRbdJLjreodIMJ1H9N8YwGa1WYJDER38yZhK5GRm+p4q+kt7xM
D9+yod0D9vq51Pp+UWUP1V8NeK4wpZ0eO+7psWZ0jSL29CD3xV1+32+omwQP5QaUpCs0F1mbovsY
b0GgRWTssoJ04Mw0d0rK0WqshDXPyPKg6Z4+Pvbdk54dCxTEZQLBMluc++Rjo61zB1vRPB3LwXJb
qE+bYxeMafyQjhQarKPku4pMnn5WPqB1BAV21BaBJksfRg2MKUS7V6rWy0bMH6627Y5EebgeEESn
hMlcgQ1MQ42Kfy07aePUE4NbDPifpXpK+KIlmb/IZIeFazuxw0VRdPG7MTVgxwkn/7b0qxLz7s2D
km0cXRLjhKZwKwAFDsZcAOnPD76tDNlgEATsCsTXEeQ5QcDa9H7fajti3jiyUUShOZYXYw9xE/Jg
uZDUBfnVIhzUKNk1q6WBJQ9or6WoljtaUM3Pk/C2zqc/p3XAFDyGHsBDjDfrBVLGaDABmSxIjuvi
njE6QqBPbbbX3UO4uBMb7N+f3BdpVhqhOsHGnNof/ZjdhEni4UX4jAR6jyFF11BkRPwikzZ018C/
Cx7uC46isZgaZ2Vo5Un7oigejb7Z676bvhRoF0qLRaIr6tQYF1GqQQ9jG6Vo9HNTLx5/mCk0xH7p
R3/PUdcMp5uE/DGyHNLRqBIAbYK6IgbWzre0jpNRTZlJRVs3s9Yf1j7ZDJO1uf7lBLPMsKOzwT4V
Gwmq+XM7KwbSuoYlgfo0uJbxHCVouoKdDuMQvh59osWFypQCGcxCNosn2lSIADDgKI4D4WdzUzXF
0EmNs66iG6o4SVAkL6r9OliHyH4qjQTQGkkqKIpiv2jxMPjH5HXYLzpxUzAVRGmnYE+1WH8eQHYx
FHoQY8iwLWVcScLL98QWj+Bw5hjQpwz7amY/Ymg4FNDC8QDQe2mjJEjKaq/3c+OqNb131Oj1+kcV
5RiMKBsQSdC5X3Tr0UQbu0HFxU9zcF2ETxQpFcByLlUir6wl6B6ZMe5srCumNFMNxkbjk0Zbvc/9
PH1rmmDGOOP1dbE/xecUp+viLtt27UDqwjCZo/aq59/BYfQXfx9teiCBMSiG2aBz/4jUPnJqir/f
0eJZi8cPvVD8vzFBASOCCBtIuDkTtdoatELTDhz0fg7GbbWOJemBgPoGJxo6M/8xwRNOlrVaqHmG
5N2+rxKvPs77bLs8NF/NjfVsud/rf6AWHlRBFzhbZXKN/fUFsm9w8Y0AKWbi2jbYd/h4EvbjlKIW
7Nlq75HSXTooV8imBkXBn+GW/2uESxPAY244LWuDGPSlsfdF7uurg6Fkwyvm++Lz+oqEXndijMtk
QaW5NKSEMX1WXA2cfqYsiRTuGUikAZkGx9PF7DMaLYmtt6huLhHwd6D7gXJb/qKlncS/xXZAuICg
ADpp/ttAXBGHlaHkHCeetipeOEGGwQtf0zpZdUz4hSgEFxBokTTyzxxFTTOo0yH8UbUNeuuQQveq
/0nqzFXLL0b49OefiNF9YdwBgI8LbiG6QqKitOHy9fLWo8ipyIpgop37bQBjkOeRYWlWp8gdGLCm
7zYW0diHWHZlyGxwJydGl7srU9hYrA1NHw1yh0T7+j6JLsDTZXDnplYHFV0omJjGY5yC+HZfD75U
gE22EO7AEKgI6YMBK63RbYom2yxA9hV9G1xfjOjiOXlh8i93W9FpP7EgwDTQHTemLxnAxZn1WdJ/
rlsSLuh3Cclm23qSN6R0WJBaw1INNSELShCFtc07ScInLEeeroet98RKg+HIpZ6wbWOyPhJHcacG
13as+ZaZvYxa78e0x4db0PsFK9Daj25ZJZs8T+/aZpb9GNnmchl9ruZdabLn+3BQ7unz8ggNZ6jY
uprt0q26D3eLXwbpi/Mm07YXJk6n28DdkItJOn1JsdmzQ18nzOgma7XJQXhqV/FhNk0XwWsLfgg/
Lv4CgnhWOOBOeYw37mAysGiU3M7zRwPCxCkAAdsCihPt+bpP/R/rdFD3Av8tJKS4dbZNXy0Nwzti
givc54tRbFAz/GoX0T5tZiRr+UC8jKTPFaUHtVnqzfUfIIjQeDzh9YQ7GjNq/IN0dMLYqICz8qIq
xun8nCoH3uWRaWuOh1QW3ETLhTnTAmwBJX30Ms69O2+mlFopygdOrNyZGvJi0qPmlXg91M0y0FAu
sRUsaueqS767vlLB8T0zzR3f3Gz7rs2x0kK7Tesgb17LUGJCcFxgAuhYg1WYMZR0vrrSqsNkZgCQ
tHlMB18xg5RuwvGmNyR4LOFaoNqL2RpUKyEjfG5oXDKNJDa2cbR2+nKIq9d0+nJ9u4RrOTHB8qGT
OJQrVpSFCUyUSZAOtw0oQcGXu847KhNcYBvP5YoY7Pu9GG7X1naic1bjw4B4vUgOS/0+Rxit+Li+
HnaQLqxgxIqNgkO6lX9J54Uydnq24tLLXW10qVd+N4LhqEMw97oh0VsaHGR4tYOTF8O5v3iTTnYu
Q3M6r2Lm27fLIXpa7hIQDir7aF/A2iDruAry0lNrF4BU6MCrsaKiR3aMt+mxPsab5NY5qptou27J
tpXKiwoNYmyfMh1LoI+4iGVnZRuvNpZHoaA6ov/YT5JjJPJufKD/WLhALmR6QmdtgAVVeRihi93t
i9D/m490YoNLsxyoi0zhCBvL4+ovdzn4QH60wbIJ3+J3ZfMX7z0dvHcgUELwY4xD54cJbH/6uLLW
dFSoM0CS4OZHGl641xclOkgnVvhKv10PhlpPeEAM5tfe9Ar9pkzf+nV73Yroxji1wu2cGRaDEidY
S0rBoQ6VqvkmTzdK+kaNu3J9vG5M5AqMpQOVbiZlwJ8lZwBNBqiLgCJfWh01N6tzp7WOAxsDrZLd
E5ly4M4akykGEx4X8GpDWyE8hjBUZTu0d5f0fZAhj0UfyKFsagzT9AYGbs/doJ6n0ezKEfiV+Edr
+E65STrMGMvIWkRQAdAF/WuHd4QI88P6BFgbuAIDbRMFUFlCUe2BhEEeKMdaBvsR7tyJOc4j6iwp
SAvySk/tAIWvQbrKYOKSEyszwj1aaE9HPWnZfTQ9N9Mu757SaP/nzna6bdytqlR55CRAOXsawQKg
vabHmNOXuJkofCLVA/QLDg1cMbdZyoCHPbI+1m6f/G7tbxZVBl0SnVA02VG+ssFCjzh67mbEicdC
B5O4F0Nspw5nr1qqrY7KbVrRRzP+cIxCsnOiZAGU0WzuCWwUEHI4t9jjoTdFrKTQzGC6HxtXV55I
/j+kfVlz2zwS7S9iFVeQfAUXLZZtebfzwoqTGNz3/dffQ997JxLEEmoyNd88pcqtBhvdjV7OYdSY
JBoZAsANkTDOEioNo22psrz4cq8AouA07ps59icFtDv+dYtYTopPGk714ixiGQW0kmVDth/vZMBt
g/eXBrGXZW4TtNhsOUp4cl4XuWrnJ0fJuaF6SPqpb/H+w9ztPsnt9xbYG5oeiuZe1owENoImFNjK
MNrOGUk/4ynOJASLEbPRavJama82Rs3NnRJtg1DwkFw/x/8I44uRRZtNhalCWMnC7ZDm2NXvtuDm
3UV6TiVz/qOSsaOWJIu2C1c97l8teQSTUI4HEi8bLIVh0a56GZlK5+gWtDGCz3ZJNw9g25PzVDmr
7AI43X5RcVDLn6Gi11RuDMSS6WCWo5fJmhvL4f1ofcgkcAvrBSnbJm5U2pLhXi2f2aijpRpRGZS4
/2BQC6kBUIVRh7sYytSkVCtN3M2RsG3TIC+I2q9qrgVpweqtRJ/hm85lIfg9dwFKg0F7TUKkJvJz
Ezy12n2db+bfbHr7B3VUpLzKAut/gcgw2FUvVTP8ZxLrzoTyh21ic100qrSqzUkywGlTpU0WVjqk
yCR5wG9xErDgBsA8y9Ji3yqi3GM9Yp/I46xnLuYZrgzRDUUcldby7zn8UYyZI3e6j67n7axMz4H8
Yja1Q1IRu9HqJTkRznm5ZJT6NGGIe6qc3ljGUyYHT0k4+yZO9r//eKBwwdsfV0UGOsi5kbAs6QKt
gKSiOoCtrK4OoYizbLXEgIFMWOICOQ1A43MZUYm2hznKiH7Wr256ZqFJwWKGDe27DgYzxlSNnyzg
bV7XbC2sn0pdDOrk0YcH7mSDoBEeDrRbrewQbEdcl7DylaAQSkQYDwd3Oj8gVWF8AR8JF0wf1ZdE
w+Mr0thnNxoYV2pFc2wr9o+BS11BM0LBu4UP6MNEZtI2sH9J+Q0cBJdMyU7KJ9cyGqrFv65rthLy
zoRxxm+OTFHDAcKydN+NNYIQHQZBf3L19E4U4mwcpI6zpvQozcwY8prVFzV9TLDLHkq/r+uyEunO
dOHC99BIclPiPydSxxdABfhmi3kju3Jry76dOu0FhEoeiUXmJzrC5d9PzI/Mqt0Py4aVhCYvwUBJ
VgDOfXddtxUbP9ONu1mW1TGlrKEbAwxKZlV0aEVzcSI9uGvUYWBrTBn0iEftBrs52C6yoUgq8EMr
yc+ZJsu/nxxXCP7NAtTjsAZzQ9qD1fpjrS73iRpt5hQCm1g/N6DVAh4a+TH/7GszJTPsBs4dcLWu
1txUkajm9L15zyWqUOg/IvgXX1pKYFWWIMLwtS3WWD3dGWl+I73cyffDBztgbvkZ8ze35Sbwkpom
n9lXIvoRa0Hs7EdwQdNoamtZAUFlKKTdQG3lMBoOMKdMUK8AkaBTHLRmiUjsuqv6qzrnPUK7l1ql
gNS0MmijPWTZRzke+nCkbBQ4EcGHNDknoo1R0lRL2ZWAcGuYNpYkerqvu4+/yiy/4MQwCwmQDo29
SMBLwxroyLwh3mTJQogG2pfNIGJKEZ0e5zgitDHHOYNAEF1gq3Wej9GQOF3kDtqP695j/Wr/VY3z
HkNuZ3UmQxJIX6YOVT2F5oqoGrr0Zq7dA85/VHretF2EBEOeMB3tkuitzn+02KHt5R957E4q7UWo
cSKj4HwJ1jSxwaBDL0157YIfwlKl6Ny4nEmpevAajfj7rR3+lKZhC6zHt7Y0/OufZy1vOr29Ftf2
akEY18+LcZdMx1KiD5S4hgGFF2De4S3J3VzdGyJIv7Vu55lQzmVENRmzjsARw9CtXeTJJVW2+U20
g//QVae6l57hQ/LWva7sajYAqHKg5xsY9r6sYSPzCVSItQbmRpm801CoMKVfJpaGrktatY7/SLqo
ZddKJGddB0lTjY3LuqBl8y/36kQCd4SFaXadvMSyGpjrZv8LpKtMhOa2Gi9PZPA+1qqauNZgG0b6
Qeynmd1hNGFMgZuvYYJccGSrLmkhLDKx5WDYfI9QkQazwuo77rD6oCno1lju2By66L6UNtc/zurV
OpHEuSTZjrsu0Rdv0TzKhmvInl2KPNK6AfzVhvNIGlOjYh6gzSAhYeo9SWu9XPWUsqWV4hT1AOZG
MINg3PI1yT6K3hk6wc0W/QLOQQHAFbl1Cy2b4jfRfmHv5foprsask1PkHNSc2nOQjYuG+SsbHm0F
hH7HoMPFdbMG7HGlaKVBYCA256mMOQ/0HBzpDgOQpSk7wewMDLiJodOLWlEiUdzlIkOtzp2y2CIK
R9Lyvd6j6b1P9oYIp1okibtiGvboBrNZJA0SBqVvIil0lIaS8dcoGq5Y9X6A+8e8NBCEUQA8TzKq
eQIE+NIekK03qQWdHflsjWMjGgdfvV0nYvjbpUZpw5ZKzWz+xNZaPxxIIKgrrpr2iQjucrVWr3Tm
8nIcrKew/Zr03XXTFqnAXR0jrgiA23FSag4CqYS5crfRgq//TQh3fya9soZ+OSe1JyD+zADKsdHY
+/8khI/uWV3HLeoEeJciDsWqN0sGNSMRhqXgvPiyQd1rsd4sZSzFfAn1HxHbpCIAvu9C6kWK9/eb
W9xFAWdllSaLJqZC7S0AZo37H+oRvE5H5a5y4zeAmbppS3W3ObywFgTPtLqRBC519bKe/AbuIVBZ
mEC2lpwP4BuO0b9GfeXUxSGJDgo2ja9/uVX3eiJruQMnTwIpUsPErCCLlT8DsJjOVfoqx5rbDbLX
2rZbVZlvkOzjulThMXNOIgyKXEF4RNrpKwcFi8Z09sHN9ZU58eCS3bwpDsFN7eWvsv/APpv963X5
qxnHidac82hbhaTz8mZmww+9fJFABtHXxE8VBQ0mYtE8SSLBQS9/8pphcc6kCPtgsJYkpy1BoBRS
O/CATUgl0eaW6JJwTsUkea2Mi2rqtLNATDm8CSldRCI4l9LWsy4j5sM+bd8cH/P0U7ja8A0yc+W4
+Cg8AQiwsGeoER8ap9gojxHFmNwRSWg9u+zW2OSKU76pfvAYv5E3mQ5b9a5zbPdF22RuJqoCCDTm
2w9VbklTx74/3nPaHe3mUY8EwWZdBDZGljYn3g6cfbSpNlTyciOmuaNhvE2CF2z4Xjf7dcfyVwZn
Gx1Rg1GxICNKp5coa2k06n4yBrQsi49cF82lrN4yDKQAzhEw/6hPnfuWqgYzXqYh6TCxxgSUTGp3
fl9HblXuw3gni3r46xUiNL51jGdj6YtfM8pI3mRjNqHS+9i8YkIbJhIdsNhn0Oyo3zWiptzqjT4R
x4WKOsD+6WRCvUj+0Ke9Ve3Cwsms3fVvtgZvBR6xv1px0QB4GLk1FNBK2loPkyffRnutcNO38kdN
lV28iffJ0XAC77rYVXM8kcrFBSNJMWWSQ2qrHTDPKI9voSTQbHETF1ccW4MKGgAAj+dfYkOdqiRj
aGqkWE+Wt0riNcAIVke3YRvdHOmcvP2DTicCOa9fd6qUaBJ0Sq1JPRCkxE7QGRjGkScRWNfq8Z2I
4m7zbJVJPM6YB+zs5GHOQydi5k06Cva8Vy3wRAp3n1Vc3YZ1kELSjaWBf+GYyXeGaBFmDQ0WA7x/
PxTv7wkYaEZ7GW6cmYuN9VSuKQnvqtIbi1dQQ1rRDdbqouCmbx6nGLBDvv1Pb2lz2cEEJtmCjX3u
SgYdwNgDWRpg6Exp48GYfhCRd1y1xxMZ3GlqGFXQDfQglvd6qLlZ9mm2P9vZU4Lfle5VIkiC1Y93
Io471UZirVwHUEnX343pl6I+E/tGWHhbfcOAmw/oYzpabjxqsDWlRpEv366ZRqevPsNAYIOrln4i
gDu1QQ/1qDQhoG43SbYHxJ+Q1HAtjqA8BMzjJXShM3/+8YE+IIUWg6PVpiJ/LMN2bxuYx5m72Ni3
WKO7YzJIi1S9ybbXHcbaJwJWioUZQWB7GBcIMWM+GnY+wmGQR9N8wBTiqN4kogrK2glq4AbRAMeC
eV5+VgYslFJZhdpyvVQ3AOYeM2bQw2ub68qsWALmHLGcjUYOyl58e6EBM4AUWUbqyNh+B3xaIFPg
ev4DMcyZFC5u9HZljh2BFCC9HMsS2OVV6oN+56lBq4agV3NdqZWzA6mgBjioBbUNdBDnpgGE5VS3
RjN1zC70irr5pbWjQyRZ0JpZFaOh0K4t6C4XLEwmSA6AmWOlTh+X73mPtRmlPtpCfKu1TwTmRyw1
wthgc8vPOHmMmRHJDD2UUiewcsOzqiR+lEn4Pics9iKtO2RBeZfE5K3AsC/tZ3IbsEyjcjtXdAwq
e5c0hgjnbXGsXJBelns1/CbTINgdPv9JmVEq0VyFGTZvQzqAYiOZ74zWUZJ9Zj9f/5Yrtw1IaBhA
WJASZZBenIvKsYgeNkmcOdiQwRJFxwInyBGjlSkJEKkbqRX1w9bOG9O4/5cWA1RxnAtWgkyqNaXJ
nK4feyrHpNm0ZdEI1inWYEqIgUVpXD0gCeDDnismz01QFxNav2W4UeV9X3uhfZtLTlZtWOqi4LCp
5T0pa9rovwLLC/WPsN4F3TESYQWvAaid/RLuiJOYRSweu8xJXpvlIVV/Vm4FUtg/3SZBBXIXHoxj
6FletyV3InDFNUtSDUyIYYYTRHk8PlPfq8DdWCxpmewf7GKmeUsUauK96oD7NKTL8V+3qFWRC5Yj
UH9wc78fDCf3KRxNVuVKljnj6NvdHkzd+P+PyVCdUrTWtdbgIt+4kf9PFvca0CPSx0SHrAmQ/Fm4
zfuYNpEjz3ft7GrawwSEo1ryriuort2ZU6mc/yMBi4tmTIGYlCUL9t5oxreqUjQ/gsCabq020u6V
gBh/gmG0Sp+1XZPTlMjBjslK/zBMaY6mrKqAS1sa5Z2t9HXvNHWD6YtS65TcSSVb+RU2jHhDxBCi
WmxYjTRVtXIbJBF7CXN9St1KarEXEvSGoPm0ph0sZkFINg3sj3EPSKPCVI1hwVyleBmb3oJqO2Kv
9iwQs1g97+PAPQ0cOQNIEcBnOr+f9pBWkwJsdVCpK5t6VHyrCb0p0AQfa9VEQFyFTTgVnDh4EJ/L
YQbpm6FGTBwmgCZ42RAaX1JfdwmdAjUOfDvqAg8Il+1jChdoOn2OPRbKkiwUdSi/x7l4lTUZURPz
1AD+4IdG5inuDa0DtYjmA3w62CkusPfo6P1SXIah/u6BedrenKiUUtWi8T7egWPdy7bAVNuNN5OX
bzraeU/qoXrKnX/Y68bu+H9+HD9uoinFIEkL78lsgGxce+rsHX5kqG8G8zbvBfPeax//VBhnYwOD
w5KWkwCAiKrSQarlPwpwXx47KUo/rl/Xi3iDuUQk4fCBoKzCohhnaAoIC6KMFTAAWXszp+ahQeby
34tQDQVjkDJgh1AIObcxeRy60U4m5F1lRxwA87SOxBpB1rXWWD/7QpyzK7PZJNnyhchDHXrKjepZ
bo+5Doq1Bj+/CzzZ/bqul+gzcY5uiqSkqJLFYNljq+9KZRMkgqNbA7U404qL07pRkLIZIMN8eo+8
ede7yQ+sBd0fFOc4b48BzUKqHyJf85h/XTvhgXKuwZjtuqlUiO6+zOf5vb//BGb5Bijf+2O2GZ2k
FHzB9eNc9p6waAfHylm9WmpYj+4QjFPja8yPancjJHVeFYGygYzlY+AafWdFJ8G3s4s4Gmoks7Ix
bZJBppiWQLtWNF68thAJ5CLbBqbKsh1rcZahpl2idt+WERV0mvRPlv/KuvSgNnBRU/q7VkxH0WPH
yJLtDN5UlkRHwddbRFx405Mkmft6SSq3Sq0txglmOg/sqW+yLQ2+YWPXuUpjaRMY+pNcWymV5ehm
NCLpw4zTx0zpiAd4SklgyGthE/ieOBJENYKXEecDrHxItCWRjrU/reINGDys5i0RTVKIxHBOIOji
alBKiEmKuyB2y+C2i/EFRCBV6x8YzOAYRCJI4/jw3A1pEjVVkjksMWO/B5lObMeHeJqe7e4tzNPb
Ou2cSo7eOiL5eTrvDPVd8IFXKhBEO/kJy7+f2LKixCHLdPwEk7nhs1XSOKTp1+RV3r0q0bfBZU/K
RJudvesHGgsi1FoWu5CGLiBypoXVvnPhPWuyXjeQWbY6iPReYWx0LDZ19DsTjTGvqnkiiXOAmgou
uHLJYevWcO3kPQw7mowyDVH8irphVwaDoOtxEREBi48nH+hQwdyGhTVON4lNfa0t+SsqIyPNknFy
607/h/YNSivwdZjXBzLsxYWYIr2V5RwniBZu8jKiNyDPrsBGVoYDwRQqLyv6FtAO+E0YbI2YeiUh
u5MZ8Ev34/TaWX49HyzAr4PATzFdUwRJs7YWdCZzuaIndsmiABSVNmSqYKwtEleBqyl/9tqdFviV
6s7kPqycCZ5Ieq9UJwX6WiG7bbYjxc4uRLWY1fgJKJ4FfxfveGC0n/8aO2+W6u2S3xY3zKaG/icY
H0D9JAV0UJ9IAFBOTwERaX1vJDfoYQQAVKn2XeeVw0caeUUsiKprDkrHMgixQW9oAxOY+z1jgTpK
iueDIf+Zm/eSmADvtgCtJNy6XJWE3V4d65AaucD/Ne2AhTWBpMZL3WKrb5A++EBbPPQYCd0a/vtA
Fd+8j6h9J9Fm0wFWhRbOR+gBTMqx6HijeMkuv7PAf0G37fuEJKN/nTcBfSjd4Db0Xq/b6lpoNmCp
uq2jK3eRJHZJ04yGPiB9w5sPljNHR0sEA7QuAxhnioZ3MV4854ffRFbRYY87c/LJ2JpGdWsWylZS
GoFzXCnaE/iQpbCCGiqcybmYIUkLltqorQxNbkd0HhT5vgeW+L6Wq8zV6lZ+6Du122dTKxNnysL8
7fpZrr/qTBM6YukIRsZZGQKtVKNMhkfqFgQ0HR0/R+IatY89/5xqglRj7VRBGAzCIKAZg6OCi7lK
3HZmkPR4Gg2+rf3IMypLou2ctShwKoM70gRT1FU4L9eGubNJE3WrpoAhL3zg4xDR1sfaJAhaE381
4mIOGsd5GDNoFNV4YUJcRQEu+/FebDLKAJtQbEwQx6YOKsqH2dkbv6etiHZtLQiZgC0FFCQgllDl
PLehDsDzqBHiJ9QzLkOnxjTuYoGZrH64ExmLBzn11Jk0IohDRmBhORKU58pObcJPM2tERa8LSdYC
CwKDlNH1wb3jDjSUJZ30UZ87c2BuIoU5qpm5STP71+3+QgxuHRBiYPAY8tPwv3OFQFwdzaTDxZOq
Hes/5GCTidzqmiGeiuCyrqrUJhTJIaLCw0sKDjPxIgx/9DL2dyzQIHj/oNFJmZbzWFqVaI1VL+J6
1dEz+zYcDW+K5sfrYla1OhHDXeGuwvhxW+F6AeofDE5mXdNceiPNsy3tSuG+4vLX+KfJae2Zu8wq
i9RZHyANlYY2fZ+ZScPsBblzWL61llcUMrX+yNUO/A70up6LAfCST28VZyDoGZsSyxFk0uemuCPt
/TjfyvF99HRdzNpxnorhjCSzhgorcVAwSJ5Yo9O0cBrdBb/1rG+QNQuUWgs3AD/QFpwfA+Cu3DXW
+zFXWY/V2fo9Q+M7BKlnvA8eJ0b/YQAD4KAyip8q8grg157fr9poCehDIUk2bqx4k6oP5B+Q/k9F
fEe2E5+kTlpdDdXyhYa3efitNq5SO5lodXvVu/5V5KLUEKmJ1g1QpJULR+0aCqSz6yaw5oqwBwP8
G7KQl1wQliUleguGglRDOxiAiMiwmiPqnq59+O/mqYxiNGqm3D2yRzjaBvMq6KOjgbCZAaGQ4XWk
loyO5abNEzceBP5oNbM4lcl5cpInCkHRGC6WgXY3P7SsBvzFjZz5w+Q07A7UDxjwv36WK7d2iR/Y
AdZk8LbzJXepZXGNBUa8KLAi1i94vtmfeMIwTv2piQDNvjt6nIuAMLzpEUIMAJpxNg7OBdZFdYCe
iaM7/dOg0yyjExYZXqObdqf52X528kc7pYCqq472zt50ObVdQmNPbxzRO3utCHf6cwg3+U+KAOhT
EnTPD9aGOPkz85LbYEul2/BG20dP8uP1sxYK5CIOGwCZXsTQPyIU+0nUctlDuzUhanwNnHRXbn4L
JC5meuXEiXruVeYhC7Q+gcQBc+BUookz7mP/OKPan4PsORHczLUn4dmRctcm7IYB2/CQB9D7g3aY
e8emCS1ofq878s/ijtE3Urt3+MRYpG/gTgVZivCIuTuUh3VBmuL7BzS3jerDxoj/i+3f0NYITPTO
KSh4BFs5K3YNdDbUqoDEb8Ml8U8Cg6VdbvbABekMTAcCkYNYPZ0SrzeJ3xq/LSC7D8Z7iZKRzUK8
R30U7Glif2nxfJuhitk1W3082OZTK++I9ci63JPq1DWBdCravbq878tPtS2AtJhIfnnfKUf2VM4Z
fmraeNHwqGQfKF/0Ml7p45/rtrec9JnpgZiHgL0NGbYMhEa+CNPY4JNpQpI6XVHgLTHrLU3SuRQ4
zYtYsEixjaV5hMh54b+A8VWSPMKkBqC95n1TNC+jrYLVPicv/706pkpU0OxpGKbhy8691gagH0HT
UA7ZzwwV3VllznURF6kNdFkQlNG4xsCOwo8E562kpaj7oTVVfkzaUzuDCgttAcZoHr0a5B9ODkV/
lEuwSK6aPBialpdTMhs1OkdR/Woo7GCF9avNRFDuS4Z0bgZ4py+tVoxUQRSPKJg0ozQnZtY6Y+rH
kpsHx6RxB1twBUVSOM9qGaMejmneoma8Naav1j7GucvsWRAtRWI4d2qVZj4pSto6YGBpd3IT/ZL6
vHoDJv8fBQMzgi8kksY50yxtLRu+u0Wq+0Umz46eSbNPRb2oy3uKD4R8DSkARlXwKD4PEYbZWHY4
xa2TshC0TyVhrj5FImtb1eVEyvLvJ7lnNNpYsUuTFiBylpt11kZd6AukpUvj/7e3aNEHKQaBaYMK
gnuHFGkWAZsDklCaRJnZkTonyH62MA37HlCDgoh3eWfPpXHPkVnvQgCWwyLGur3Rgr6hVdlEtOyV
1seYykTJABymzLZFVZv1A/2rJpdLYdPU1GwGNevpqcwU0EnaNJ/xbtAEXukiEwafBsazbDz9wVsJ
YL7zL6ebfdfmEa5WbgWUtCbekBGdVMlLEM8w6+Rmlu0Mmghgd+1gMTmx0NZ9e0XO+KtIZ4lSw/jb
EVQ2QEd7YsqOZZ9hOYEPyRQoeZl7f2v5VxyXN4AXTO3lHuIAu+Mlxp2JFb1C3gba0RheosjPOgc5
/39vqacqcjevL9G9SFPIZO03f29eI/MFQjvzZPPBEr3LLtclvlXEYB8maxUCj3z+IccRaLaWAYJF
O3oxZPQuN420S3JGY+2gqIg6GAixXBPh5rqal1NonGD+7g9VQKQSgvsgP8j1j9j6WZQvldQ4IJ3E
PBzuhybtphagHqTc2EgQC6Pb9Jm2aUIskWCLJChjV841n2Au5PqPW5TmwxPGy/9zKJx1t1XDck2C
dQM4mKrBY07e41Eg4yLnWvRXlGVQzEDJke+T1HVNgnqCDIBz1nSysT3VhENPe5J23tTld3h+ilp7
l60iTijnmPrMnOWRYVt6MouXeBw2Zti5ZT7QKAIfNeZGe7Td4uqjRIc6Nr60ZL7VlZdUxrqw2bu5
Mbm6Nh/qIN9cP/B1Mzw5Dc5xyYR1IxLO1tEAztRIb2q37ftNOv0CsRzNB4+Vt2a277vddbmrHxoz
n2DlwgwU2lbn1p8D/zyMsScP0K58a5jtVrUAYJeXIvUu2oLf547xB3h30CwZnN/CDluG9icudV9P
TtCnGGrqvRY1bQOEBYquPuth4fZm8jDNoUD2WiRfoPn+v2jOh+kDpuntxYd1pN9HVbXTDFEwWD/F
vyI4H5IPatKVCT6e3Y5AOdLhQkDmpCv/5DJOVOFcxkByWY0nqFKhBOImW/TQvqItRmgP9Tbf5pZz
VJ8sag8Uz4vt9PgvpvJXSc5UyrxlQ4pRZCdKsJxkx15KGm+YMkHOuhpYT3TkbqgZNJ3ZLIHVinbG
7FvFo43QkxyA9V7L2y55+N+04u9da2uYSsaRporbDLeEHMj4+7oIgQHyBZU4Dga7XNJjqXgetXth
Ern69/GcRC8Twxnwped3WGt0JKuAGnXS/L6tnyp7e/33r+YcOqZOUH4FNB6f6pCsL8y0gY9o5eQw
JIRqSvxklM9EL7c1SW/6sfm8LnExpYvwcyKRs4EqI3Jlq5BIJjTpnUk6VtLWKH4HrcDYVi/uiSDu
6w+2zBIsFQJm1rrvACWqd1gGFc0JrmqD9z4AidFovpjcSYZZinWtggMaEN6ydNyBeKGgofwuT5XT
zrLge63lwBgAW8ae0PwCRv65PehdEQRFVi9KbRv9zQKtie23IkaBVasAACRSX7AAKTzMpIRqErMI
jo6R1K1bDPykFWJ34yhsi3oTlQr/H4zir0B+FzpsC4yNDhBYFRtLvatBdlT8ka1nhQhi4ur3OhHE
vZqZZFVsrBbNgCZDWncCllvyqSqOPQvmfr45JHhDR90X0wfoUqJ+wtlfZk6MTWGLlC+noYP1hz1x
Rp9MNNpGtKfJzrgd/Lt4/3EMXNvp3p+am85Nb4xN5ecUR+6g/i64EpetaITqk9+kc/XfUh7qWiMN
KHnv3yWP7bVte1M8pG8AtruZ7+K3aDd7D4lMjWN1w8BLiuRckBleliuXn7Cs2YAkEdx6PI9EUpeA
6LC7xplQF9xrm9ENXRAO9U7rYfXmqFF1EwomKC5rtJxM9fzWTGkA7AMLMj/Z7ABV700+Tkf5vXI/
wIfjTg4Y591wr9/g1LeGwOIut5s54Vx6NNhabNt5D4X3y9xM4QWTk2wkZ/CHo7HBM/aQ3gEtTHTO
i3ldmN/JOXOpEcPzNigTiEWf0K08gwINOwFtR/PrUD3r9xaVXHJrurKrbiqBk/pe97kmm/NS7VQN
8qThvLGb4c/01bwf/c9HQjufuMpePsr3tqNtdHeiydtT5yNDFwHlrj4GTs2MS6f6vK0HEuAnAPxb
gYm13uNMR19yvq9e7mfv5cbca55wRX/13E3AOaGFiiUvPhvGDMTUsB7nblLg5WFcCvMWtH/XfIB9
+SASvIknjEbFlZP5AVpcgjRyLV/QTqTzX71JsZ5oQXqg6lTvPdWe/kGCDsADDa0zUG/zS06llEYw
5xE70mnsYNrYiYUdjbUj1DFUhQEP0PNcIG4reTrEkQwRDfb/3WoLJ91+wnJufuWvJf3Ddux5ouGu
c9JXS3SAawH2VDZnN3qjaLMSQLad9MBOcVjuhigdgOLxesRbLRFgDk9BEAei6QUFEenrOqlAeu1o
HZ1/2bRZKL5/MvSrjIeUGrUDBlmn+ECBZKDTRuiV1rKjU/GcoYAULcrIuJzxRI1f43tyGwPfFHAx
2BKklpP81PDQyO5/C7Reeyua2MMF9Y2GqXl+PyRu+zioBg3Hq7yaKbWSP8Q89Mlzor7Ghhsm+14X
HPRqzDsVySWcZqQNIfaBG6eOaPLQb7GQdw80xptyl2wHgxJwOd8ZCQIQAKHRlYw9bHeHL+jdXFd9
xagNvI2xHoMaLd6rXOYR1E0WjhWa6iN5KQrHzu5LfYOaInjYAKx/b4ky05UPjMr2sk+OoS/wonHy
VHWycqJUtYMpwX4z2hhw04O4x0MIbDPXVVtxOiBgW9bHUWgzDH5QKo3KqNdlQKuj6e5b5fQT6DmC
bGpVmxMR3EfMox6pNgByAelW0baY3Xa476fNdT1W7j44RZaW2kIWjQ3O8zSBVF2sRSWEzBpKoSzx
OqgDTq3g47qctdLrwsaDHSm8GRSUns4FMSXTGqlra7Bu70ekh8D77XUAo1EmAdJlZ6W3Zfh0Xeba
N7IAGK9rmETAQAKnG9PiMk76rnYaK/PzoNylZi0wg7U6F9T6K0M9V2s2QpKnCWQkJaZsAAap1U6R
l7TV/Lp154my2Q1bP2SC9eM141i452HkmF2xL0KSnZeRbWFWRJvuguBPND4V3df141s1DeDug6IF
lwrDUeeqyWMx5VPf18C2eq5srCxqwDqNEWFfr8tZV+WvHM4th3mEdmgLOeCbSLQ7vbtTROiPl9sm
+EYWZhtRAcZGDzjDz3WRzCgdA3mxvqx4mONgWXQtXutZ6zBGrrPtxOYZ+9plfiiUcFfb2oeNNVo3
n1n2eF3b7/l0LlHETwGwgYo2CyI9d6yKDsZ7JRlrp09HltLGNpvXoQjZ0UzH8tek56MKuLTSzCg4
6RK3b3LrLkxCrP11UlI5cGj5Fn+82OSgLMAEDfKSw2g1g0lrm7CCRsBjZja2AyOpHDdR0VaHMmTt
i0FkUtN0KLG0JTMjOuajbvxmVmK/tZOKPuc4ma+RjeUfF+Af3UMUJAoMuKajOoIKoVXj+6JbSlZB
OVlUrfrIB1NJ8TWEEh5NlqXKHsMc/VHJK7ycK6VT92rXWSLEte8Rc+78bOwH69jHAJccwNHPP+Ug
tfNk1VPt5EQCUvgLjtgD7YU/2/O2sRSqTcDMiaNPZnzJVfsEUCAaqvEbAoabGZhIwdRpXv9IVEb1
ZsDysYJuWv/fIkuAa3xpp6koDy8bZJy5pRggkSsD31hto5sB0ylFMe5H8+26Ka2E1zMpywU+7bbO
Vt4ZMqTYTTncAbKlDmloYd6VyiSad3LeJI8JmKKYiUkZEIkdr4tfvbegUwF0BobnLrI5LCIUTLZw
bzEYckgVzD9L+SFg7B/CID41FsUWanWsE51raYwsI2U8107Ymfel3LtYsw6xhiLE6VjJ02zsY6Fu
IWOUAc/0c0FzpQy9mS3+zp6IZ3cpulMTAZQChn6eaoakcWaF6qipMlBiNbmndjl7vn6mKz53YZNb
IgpiFihrzn9D1U8xeL4WP4V8qe++auAL6IY3ivBDRXK4sFUXeVZqGFJ2FDX1bVIdZCN4jVNrP4AR
27mu00r9Ccog5lug3lny73OdwmAs03gx07pAuVB7isGCDY7TfgCz0uRfl7Wm16ksTi89CPEWnSBL
svd2vTHC9lZmh9QUoZytykF/CQk9yoUYSjrXKe7h4Wcwq4CVTwV+m4rU2ZAa5csmHRZviJG/XNdr
JZUBKRuai/CjcNQ8yEA+JtGMPTpc9Qx7aNrwmA2iQtnKdT4Tsah84k36Vq/syYZfHaoCO6aKbyuT
2/bNP7hGLMtj7RFZC9ZZuZNjkaUU03Kd9fqzznJnDJ5i6c//Ie3LluTUmW6fiAhmwS1DzdXzYPuG
cHsAMQgxSvD0Z7Ejzu8qmijC/i62L3bbnUhKSanMtVbeni1t2qqf7ogLIzM3KOLEaoBvrf2K/Fd3
UTNPZl+Yute0VyPfWo4EdsMX7V3nbgHQv219IZOMicSbR4VykQ722PVEjpD6YcDAIaS2G4+YOzTt
hNb0XYZkaBI0/VpTtqVbQENcDXTchIiZy90UPXQ6hnpyeS72UWpuNSm/AVNxLOP+ZJoMYiXm3jLE
2+1RLnnkpNEECiZQfzgur0fJo1jJ7AajTCX0dfTyDkzbvz/5J6LZ/5mYBYZ5nxaGPbmKpdLHXi2e
0mQCuK5xPJccH6sFwTEkr0xr3l0RuasMPQwYzsLaDdBVa6Pzce8WQ3B7wsiSX+AFhGhg6p4HKvf1
jFUEGVndLGu/S7Sq9HIXC+bVEMkJ1CKrrU2fWPbG6Sv5DDHP/o7neRbkehXhLyn4SI+qtB08oiaN
7qWyrYjXyroMVKtWBr9OUghGom3bWUECNMxHnW8n2QPuRaoqT1FPxoMJUPK7HPUUzHE3qt7byC1C
J9EgGQpaAj2Jph4fXVPwlyZ1x0MPrFvQt3x0PORNCKioY4t/anCeQg7QNgrLi5Hc+GGga2MflnpZ
7hSmuUEsk+jBEXqFu1InYpObkvkWN/utUUkXvbTAx0FJJXmA9DPdqFoVoU1UtM9KRd8TxYLM/Whs
GCfDZhTcBUzNHe5dXR1B/FDMk1XhteUleVcWocEy9dGQNoNCpzSN3TA249tQ21rhCZLyB2NEfdzL
ZdJGHhrD56FjJf2LzKW27aoi+6rEVPOHjtrAHCkRgE+3V3zpzQs8FYIKHHSgqs4foLqLDjs5wcNQ
JSY50ajid52o2z2aQJtvgLZFqVezTgZckc4dJFxT5sl06Fe20dJdBYVF5GEQWkCoanYYQkAwVZmC
r2hT1SuH3jfFs+GEQ7MSDy7d85d2Zv6NCTQGWSD74tQxmu1uSjeDDFFQiee+d1amdm1Ms6MB/XDz
vs0Qv6gF9TqIFyXAOhdh1axUjxbtoCUc+u7aeAjOz/IudltDbzAmo02CkgW1deam4xFtd9tVlk7T
S0+ZrVGOmhoXFtYI8ddJZuQpY932tomle2Li0yCjBI1syEtdHz8Cz7jGRAYWCD/NHzuIvpWguSQQ
kFLy8qMEjSdKnT2318q3S24BPRJkyuB64C5OP7+IK1xXKL0xTSHTTjr1SyX2dKQb03yH0tw/uMWl
rVnKrOhSWZAe08ihfu6h5WuxUWz1pc2r+glQdeNfdtZFtD7z+LiohiYnSJ5ZbvRh4/XrxYB+NXXu
eKIkT7fXb9kV/zwNZi4/QC2lgtDUFNqipWTs1XYWcv0lStYm8fOCgfA84S5Qwp3qObP4paZo/Ime
vYWv5UiLixcD4JXYelJMA0nCFZ3Rz4MCwgNj0pEURIZ87hw0Knp3yE0ESA6kBH4rWlCMD518+9up
g86INklgQGvWBJHg2gUHS0ACo7QmEQf5mBofaBh35swJKnsNOr4QeU7NmyZViimn+ukRWZmxXTAC
U1D+CWR36A1kmnYurkbzqFm+HEMbkgmp+JqSI+7dvx8nkoJ4O1rQ/8KFcz1Ot0P9mfcIqlXciAnZ
EmcPhj0SQWs9Gz4fV3iIAI0BxL9pYm/PXMQxaM7dAYYga+4PaXcnY/Px9liWTSBWgqggnuRzDVC9
VOvEtBjzqyHeI5JBpaLnP27bWPK+qZ8JZOiQmf4Eeo6TjjpmhN7mo/XhQNSCfK0r9OwQK2Y+B5jq
tCQqPA+eDt2762WJuzQTwLtitsxjWbnnwiQBet+uLP6aldnZB1UiYWgUVoA22I60PqWW+bNgxcot
vzhnYNVj3iBbA4Wm68G01ErdsoeZ2P5C2YfMI69qgtVmuguJdUza/9kBIefaDrfb0koF7OSsCZRq
O8pvRnkYE2Tz7Myz3LsSDOvKz/8eB3Rtd+baeuUimo0mu2Ybolmfz3oXl5UT9hLVZeMJoZT/117o
qjgAbVCCpybFs13LZERb2WaIkV3TjyUyuEAfRcZbJFee3gtLd2VodoPYaA+kGQMMNUZePKNIqO+h
JFgeh5p/y0iyRkT+/N5RUZxAz3oXGTXQQGfj6hR07tUMHBINz97UCsmEuOs8dKLzEI+eDQgLRKb+
D3OJxzDUHgBCcj5pS2ZEUxyadgywY9sXPdDXSeCywYuqv66/gE+LBO9/+q+4uWaDo72oK4fg6IBS
z8EpWOLZGhSBDDyT/t47LoUfZobcQeW9yDCiASoWVH/p3UcjD2m9hvldurmuFCZml6SMEgDwChiK
RhZk2egbYtOQ0B58bh80JFB44ldK0KCvZDceqbHinAvHl6ujrx+WDiw/a57GYG456YJC4MJFpyFN
yUJ9MENNL1eiqIXg5tLMvKdRZHZaruQwEyfAYkXfhFE9m2oZtLq2K/malyxam27ISeYUGl+zw5LK
SirCGTEorJfKy6NqflD6K+6bIAE187anLNyYSJAjDw/xKPCu/1vgi0BbUxoVWrwYmkHZg1IYJ1J9
v21hcY0uLMwOkEod6rhwYYGkvc8Amxi19snM8s1tM4sDsSwQCg0XHmHOZq2lbCh6VeDgcOJHlchn
g64865adHWQnSNyDPOrOc/0lxf8uSgvOLqOnaFItLl8IFAZM7jnPDKn9/pGYZ/JLxbuSFe329gCX
DmJUIZEAnWIPpMav7zZmNlVkDQPzU+c+tfEyEj9oF0bquHIaLp3ABvSEpmE6OmgK13ZqqxCaTiH4
mxrkjO4VgSxtLxoAiXPzbY9aGS3W7pgF6B/wUWBHoy6EBjHIOVzbzEfBmJjSjmCKvpux3Nu06L6R
3Djy1jqzrrH90Uxe7Jo8USGFZ2WJtq9NoR6iotpbZm1seFtBJUgzXm/P+mT5OimMKhWOl4kYBUGn
ef6t5pYm6IBSWC1QJWx8ZGfjasOLXxEoKYP70iUrfry0zNNzG0gcPAmwCtdTAb64Re06Zj7URbyo
+yAEaa0RfIOVZV4c2IWdWeTnVCRRnFKBWEr/2sqHnu1VS6LYuePuWeMbLv7h7gPoAdmkafcg83w9
LgrnVSKRIDR3UiSToGQBqFhTayvDWjptLs1M03txnpltmzaag+mz3QdBSq9FnxLHfbntFEtbBBkD
LNPkr8BTXBtxaFMAmUuZr8m7KDkXtek5ZAdMT8vCZPiXibswNluoRK3LpshTnDqm6lXVUafbJucr
0/ZZmB7aDEBb4Vk2qTiZ83w2tNOgnmPgbKuqxrMSwxM25BGQ+fGETPd6GW0sYQLQjgyJlWa+BmFV
i50ztP3q0UWnr4RXWb+taq2145KXIpwEBR34HzB2Z16DYz4SaYIHHWtJAEF+7PDfGW+2pfbKRnBJ
zrwIbq/tkgMh7WlCTgqlJuz767XlRGmh35hjbasi3VVqbgJfkshzaeT2v5jCvCN6d1WUt2anngk/
ipiLwZX1eHYHSCNK9cUm4vn2iBaQ5CAWwgoai0Bs/DM3BvJgBQDteLEya0uy5LVv6bnpfw3RT0OI
vZO0KI13qg8dwGeNytDSax4ouur1VrdG31oKbi63zmzMWRM36N6ArTNAFo+AOYs2e0l5aumr3v/L
Sfpn48wx/D3AdSKPYSrWvnJnJ7PHWn+p+P727C6e1xdWZtey7YpMNhasuM7e5e8Dv0dPkF6sXP5L
+2BimUxYOBWypTOvNGPUtWiBV1hsxIHb/VKRFIU10qDPs0I3qAH7zrAWiC5tBRfpBxfQJ6TB5luB
pqVe1AQnD6L40AU+J0WO3iGPtyfwP87K/Iq9NDNFdhdHdqtVaae4MKOgWvnaZVYPoFVD2zTsLTI8
m2hUF23AQGeWB/hDVwRcc/vvOKsEUB1ajJ5yTp8rPkICrXxydKV9k51GJ61RwKTQkACwn82QQIjU
rUvyUQyj+9Tbdc6RCdCc5zRK3UdpgxvfF1HztcJvgegf8HNf8sqR2zYBvnETK2bfQuEJLba9pIXI
1GMtkOkKsGkb6adpVTq+bqjZRiTSYKEAeqfZkCa3PTGORtDUhD/wqBoLAPhzIJU73hKfSItvKojM
FXGLLpCNWTKQvJOOuxA+EtWdW7fa6Nm2ZD+VjtAvg5pBqIcS6Bt7aJ2OV5U0oaLDmirufDPlun3I
emIEOonVZ1H1Mj135mA/aEnhyhB9mQUqLFLP7zOddgF0v2PbS0z0CzNzCIOiE6UavSXcleScFBAK
BJ7MIPeoCdf7JK7JRqY9ooPB5Km6NZnb2r47pORVpBWan3Zdn2+1ui03helwtkndtoHEFzXFEaLF
8nukJmnnC6nwMLF0nq+cpEub8NKFZtdEPYqx7lNsjwJSVU1010VPBEkfJ3u57asLxTnUwyAu7k4t
IqAwNjPUpKqZaFOCcZD3rNwlJEzVzVC9OuhGydNjRPaGsrttc3EXXpicRTQSJAXCFGREami0c70C
BDbhjzEfv962sziHUPqAzhwkMrDnr7eh21Rjz3LYQYF4J9BioazS19Swn3gnVpZreRr/2Prv5xdb
Xg5MUG1KBY/2TnM+1OGxNak/ON9NHo5j2GSPab3WSmLhkTGB66D8AakZRBLO7KSGmGlcQz0cSTr3
HFcPpTjX8kecfB+AXLE2AzYsfcE+99B9ELRLr9QDmn1p84/b0/z5JL/+Cv16mtEtyonaBF/RZ2AQ
RM/1kAVMlX40sbveE+rTtXLkZweCxQlzPr3wkX6fjZtZ6D9Ik5b5Gaj9vFI2JnX2Ilozs5B8hR1E
apC6siG5NFcNikRv83wscRMK+9l0+0faJ/WuTdyDbdDSK/RM+ImBR15L6z0tqyp0gKlbca3P8YUG
2T9QigCjRA+XuYjVCGQqp1MmljbNGbFsso0KpwvaQWk9dxyQjbUS/e9PhWnkNiZXQ+SMD7he00iD
bLmWwWhRAQz7K0sGz6ixkspXpfjeD3doMTmMa3WbxWW9MGpeG1WLKI9rE44krXGXavaXNuk2JXj3
t/11Ya9icFMJApLG6Ec2z3qoaBwSlWaDfACk2YrirnZfCkQbBZgYgGOFRXMuojX98M9n0WRzQtZg
SnH3zly2AFzD7Wq4bFP8qpvMT9FWIAIdbA3ztTiHF3ZmmzGC9s6AWizO1uZQ5h9tEWpiJbyZluE6
urkeysw36tTtoEeJobT146iWnhzWGnisTdbMERy9IVbCMIgMAuu4KfYZdR5JfnTQC8O77QyLh9fF
fE3zeXFuF9xJUWLBYJhzr5CfSmN7o9wbeLpE2klokde0+orJpdFhR02C/QAyQovq2qRrVJ0UDjLM
emsGSXE/0DsGFLmx1u59yRUu7Mw7DYmkMQY1gZ1EY0dbY2ELSveYx8HtGVwzM/dsmfdmp8JMh3bf
LlqEJEUd8GK10dzkuXO3w0lEoEAPkSmED9fTJirBKXDWzOdUgAQUi8jc6G1HB2AaW6M4o1EKcmZO
pdwBIdaHBkRovjmi6I96AzlnT9QQ+vz7kUNXECR5A+cy7qLrL+K9y12qQpM3tsFAqIu88eNKRGHH
tV9/b+ly7NPcXHgpMWoTzwSM3Yn65zLSfjbEDEi58qxe2guXVmYbW2PNyIcIK0nEu9tyTyvRvK56
BNohUUeEnl9Qtv+HcTlIOCETMgVPM4sxpxlPdKS4KXWiTVqp1qGEhCdqm7m1slhLp9bEvwMdHxcp
gt3rKWybvAVsHaa6zoDST/lAme3fHs3ixYJqGJ5SCKfBtp8NJ4myFLoPqHNUsvPiiZS009Vd22+M
NtTcB91OvLb7a/ANGLmaAalypLsQAs5sKoqrDlwiuQ2GAABZkAsZh31hmqHN2pXV+pwkhCmk6QGh
QxkfcO/rKSSZW9Uj1RkqioU3KsHYx55mf631MxMHVr/ens2lY/LS2ixLSArRjkUBawnSxg7bGmqL
vErjlXRlBhdYUROpGf9B8hoo3jmVRhnrvGHTuAZLDRyr3RhuEVCIObeN4qdEC8Twjj56/lDJc5ST
TZQOK56zNFZ8ANLIUMScvOd6ZosCGDSJJg/oA9dsouJH5yRBAeFy1aUra7i0xyftUBCv3IliYV1b
UoB6s10F8t5uavRQKhlF7UVCIyDLNCakyuyhubdoLCBrg/IknoOIEf/hE8CmQySE6vTku9efAGV9
h0FTdIK03PeO2Ew6zO2D5ZyMdC8k9QipV/b+kuOi/IM286CvT1WZa4uOHUutyWnpS+f7qCGKfSgg
pt5oiUdkEDd/z/TAKariXTL5FMp3s9XUq5KjIwfoA3rnVMdqMJ0D2mgAoCbNlIYGsiDbtnWaVZzt
dAPOb0iQcdFuAvhTtKqZ3ZAW7THQjCD7yiLPMAQaJDxXrifZN2u4pxlYx/e2vR2rdnN7p07T99ku
smk2mt1D+G02vZpDOjOGipXfKt8VUz8yZEdYvFarXDrAEbAjRwGAugEG1PUi2pDS1i0ICPtET7x6
2Jblg0wf7QI5tW1i79TmpOubkZq+QCylfS3UlThnoaDwXyUPHaanFzfYXNcfUI6amrmKCrDttnly
fBH2R+1o75ln7qITGgRCUEM9kr3+9LezO5kFdAQJQYDa5i8HEUd9IQwTHJvKeQdScKeV9tlJrLXh
TfN3vYrXdmYxhmaVTlXnsJOg331TvUJjc2+D/NnoAy4yAOaVrd53zw2Fap1oPN5SJGjz19uD/Xw8
XX/EbJFNUmhUqCAPW4Nx30WJT80mTHPzpNgxGqM7IWo2QQnzt81+9uBrs5PvXcRXfaZDU7eC2aw2
EPEbHtdIWKwpEK0NbrZPkDJo496FlTr3HQxDvgL4bxhfhuh7nh0jufa2+XyrXI9q5rBqaWdVgtjR
r80wgU534jP3XV0TkFu0YqGF2aQBCB7vbMlYnqg47UC8QYMCVW7RV0d0EF75cnuF/qN2fXLPCzOz
JRpGh+DRCTPmefxCOs/4AIwfsf6hfbf37SN/shGM/FLWdsXnMxVzOL3aAVGYgLmzmIfGpCFoEYPd
B560CRDpof5N7IDo933pkTyQPbJtu9tjnX7np6Fe2JxFPnHbGGTgsKnJTZb+llbnTRFIetcmaymX
zzcjMLoThAu8cICd58DjMmlJUTfY9JZzrtm5S861ed/yN2N87M2VuVxylEtbs2F1ujIOXQlbJoir
iR3yKDBL7ilif3v61sY0u36pZtLSBgsYTNkclGjUAcqf1NY3KWs9mxm+3TnhbYsrI7NmIM1RxF1V
x9Ms8vsy/kX6Vzqmnrt2Ay35BcIzcFiQvAKLf+aLNctVoRDow1gk85z8zhYH6G16kM8Dy+n2iJYO
xEtTs7WSZi7LzoapLN1H5XeV7K341/9mYrZMrORgWlowITSJusqDwn9UeMLcNrK4Mn+mbJ4DcRv0
tYy0yedoZ6KywWpAji0gfiLHvtfcaK0x3KLvGaDJQHMY2Jp5bsduuVOjkwvsSf1tTNMY9QAZ1GI4
qjnzhsZ4t92/B3tiDyNLi6cLoqJPAYKL+k1ciwi6G2UNxCIuEui+JkFuPv/DXILBhQgTeM9PkOe4
1GoQgQnIt0zsc6QwUWZwldjna2IsS/ckTnM8D4CQAId0dk9SYaZNM2ISq/57w49AeHhGuZVoMVEH
qEVqcsXZF/fVhb3JiS5u/4KzWOgS9vRxVwrP0IO4/Uq0M+Pfbs/ggvLTRIlAMQEMDBvP9fkO1qnA
yY4pFGf3DrkI7T3b8R0914f8VfMbxYPA1QPapP9yu132oWxWzC9dZpfmZ7vaaJJGdSfz/aa86yCa
gezqR35UtjRodknp3zb3ee8h0wK2ExjvABSho9/1tOqFAnVUmjY+tCWAoBXtORqDQV857RetQHsY
jC5MK5nXgtC41tKHEam3Kt1J62THr7UMFPft9lj+Q59f38kGZD7RVBI5W8B35i/0QWijLEDggpSf
4tFQx5/NVjsad/oBKpyxV24bw1ORwvKSA9nTAC18jjSoVh5Bnz0VX4EuuXjfATcJYtJsSk03RV9l
/O4cqoVjoGhewTdJ+cDrFU+dftGn4V4Ymmb9YksIJ05QcMRwpfEDykRFj/4sHytTumZjthnsXnVa
JcNg1Mf2VPn23tkY2x7TSv12123ibeLzMNsyDzFCkIbWXt06oXlee18tRJYGEi+A5k/MlOnhfD1W
cxgjoUI6xo/f6h/oWQ1Rtnt7G3vKLxKyHSRTztphWIF5LyBvr43OtiK1XEn1yWj7A8jygHjjrj5R
z9w3G+VbfTfsbk/20lxfjnF22WpOpiZKD3PpcII+g93/KNcQC2vzOI+COq7rVTPCxhvfO2fiFY+K
p6ledHp30fSpPWvnx/9pUNYs3yHdLmv1yaA+7FNrb6hbZS2y+3wVXS2TNXsUD0VJoiiHCfJsvCN8
DLhHX9iWrLjDkkzppQ9+ko5UwSnvhml99nXpadDF87VNvjFfsBfCcj9sut2rEzIv3uZeRFclQ/XP
ccv1OGevq9iOI7OZ3FGEkZ+czLt2k34tQryujvKp37XYgwR7Ud3T/d1v+aDfo/9ySD8iOOpa5/XV
uZgdcqXKUiNCfgz7sQuNIDmlGwax/I0bQi78A62O35RtevecnIWfbtfeXgtZnuuZmJ18rjVYVjat
xHCww2jrIDl5HEIN2oG/TsDf/ABd/tHZuStvo2l+5+ctSknT7QICFHh+12cQV6pBbTWn9glVt3lb
HOu4XJHCXToCLk3MThzIwKlykozyQUTecR7vKHZL1bEVcO/SFYXLCSRxh0w8llk6gBh5i3oqotFS
WN+zpEA+pSAAmybWkxCts2GWvnKRLO1RCG8Q1HSgLIzL+XruzCFyIA8xvfeQ0M3ju9G1t30fJuM+
AeoXTOQiWzl4lmKOC4vzNk9RZalD10+vo/ItLqtQVvRbz6Yerv1aLnlpY6J94ES9dyCUNr+ckEHO
aDQ9KMAYOmZx+2QXGXrbVfaLFNFTBx0opOxfb5+ri3vg0ujMVUCgqepCRZxI4vEBKLvALpwfTjr6
Lvk2oLtDFtPNUGNrlIPyaJfNHWiSW5W8qjn0rM3+wCyy4Vn8dPuzFjwL2XuQIfWJ0/bp+Vtace2M
KYWAqAIgzjmFeifhgY0HvbNWJVlA/iB3jzoXUj4aur3PnyDoq6e6JUfsmqRoHAKRVq4EWs89TocN
xcOeGKUGhuyAtND4xKw0vD3Uxb16seozl64YcNRRgQXQ2nETdfWdFNwvk2ploRedCyOxURfF43H+
HAFcG8p0EkdCIb/ZLZBEQ+yrqW+rD6PcNUTxbo9qYQGhBTS9Uyc6M+Sbrjdqq9ajmjoYVV58bQ22
cbTqsRh/sx6kGGtNBXtxbBfGZjd3BRFAUvUwFjVQd2HZLmtQTvPt5Ni0ew31tdtjW1yxC3OzY68G
EM+qa0zlGAH13oswhXSwpMrKA2BtVLN7uoOMg9JHOA4kGqwoxne0+FLU71r63jtHovy8PabFY+5i
TNOYLx4BvXRrlzaYwjLXPYSrQdX+jCXb5+Al/W+WZpduo7CaqtOL32a/S4ivKrqXNS8M+lS37Syv
EkiIkHRA/XNeoIdkgElSzUVmwTA9wP7uWgA3kibb3TazeJvjrP7/ZmarVGG3WYTjDuRtpgZRSbXd
IGIjvG1l2Rf+WJktD6MQ3nU6DMZuThDh2hjkSy/2vN1CELJyvt42tuwLYIw5gNMi0z/bu+g8PLqR
Av9uHQVd5vAeBG/MgPhSwvSVQGVxXCgQo1oLdBQe9dduV9lSMyI0kUJSEMJA9pNRvROpeGMJNRjN
19bAZkunEtLSwHlCkwDF0/k0GqhHWwmOelZbXlbf1ZCuK/nj0H+pzb+W+ZhEoJGjA9waPLg5IJmZ
CPGhv4SMSKxZu76OEUfrKd0ybj3kEJF6ub1mS24IWREU+SdszaempD0rS7NoY+iM12lY6PHdEMvN
bRNI/GE1ZpErhIHQlhSd66C6P5dqTEunGKwsa3wHya2DlabJVxKjHazWCoCGcj3LXlikiFA14nKv
UKP40ZaO7fdGVD733EleIiBZH+OBNWHGFPQRTKmFRI6jnIRR93ddqwnmoTiJaeJGVv2QTtF8yXJp
+Faj8S/QkXcSX2pc8SOnlB+qolhPDTjpd3XuRoCvFslO62P5i3Z2YdzJyEz2MZnitHxU7d+2bMsm
MPJE3/NRKqGIx3w/qgkpgtbNrOhoZkl6sjjqCV4hCwv9MfpWH4JBDjY6KCgmeoxldunq6OSmgzUb
jYWZhGi9ZTCvUUmDZ4RIRJirdh/iJdn/7jvpNugHnAIX7aada/iRGNl+0Ax5TDWlODV5IV6cbORv
jVK9QlX1Aab6nSwZOPWDOo691xIXSl+JXgB0FunGBiz8/FtHWscfNZ4/daiP7uLG1YA/16GzxyQq
xpCIpTUPTTsTvT8Uqg0ZsdwI7VRN91rO9DDXJpa7IckBnqSErK+bvVL31cGCbNV+AGe+R81BJqBd
QL/6RxZ1Wnww8zH38dXcOdStTcuwMmsC3dlE6n4xYso9hGwRzgumoutBXmeTIvTAn82apgheM9xe
4Nu/FbwevFZx3Y3sI0h9VsTuPMds1G8ShAwoGOXlYAemG0v0oQG9ZQN8QMr9ivfxczc2rfOc57Ib
/N5i+jsTbbHjpuSab0MsciM0bfipkhhqQbXGeVhAGe51cLFmgcYiuwQgwoRNvbaSdxPSws7BjCv3
BZF3sRvartEjD02ejfMIIprrQd/XdnZM69qT1NEh9dCgvIB2FpPuL6tUtPArXSeyPKgFDb1XMpeM
Xkc5MjyGKPtNx5j5Ros4QwOInLGDUqjqjkdZvZMVdHGcegTiFUweE8+mTCfMy+LoxerRx6KXanvu
DHQiS3CSHZqEVbtIad2TIXKqw3acpQFR23jXoofCEzD5494QKKgCz0q1sIxaujXlCMEk7vbQ47Ys
EQc8J/2+rzOAcSSVaLgA7YHfBu3j1Gt6ivCi1yX6YMYyOhmKkj+rpBS/0PWNhoM7oqubKNudA1Da
r0SRUPGTqTMeM5ZGEGayjMeq0RSfFsiDewbGvLGqHg1mRiWuv4E/T3WPFDz+qqcpalmcckc8RIwV
hzrKodTjqG3+aIrGfW71Kn4oDDZ8FUMzkI2aGe52FHrEdiNRmlOi5QQXIFBLYdFm9iNE0dQuEI6S
a6dWzfmTpbTsqCt2+ru0EDyBweSiDGhC9zgErxatRO3M6cVzKxhaWkB49mCPZAigxp2iOaZGhpV7
e4G2gYcxCP1QLUfCEUyG6wtOuKSwnAbdrtEOUQ2UEbgkiTbxxA1cm4S49V6t6peZ1+AR4vTsvOzw
McRlwMozZI4/bh/gC+C364+ZxSqNqvImzqY7KYcUdP8CqZwgJd+kNIKxi3+X1Y8qtk5JhHCsbT26
CpZafGpdzsbs/s01JXeYnBL4Ij2krAu6Cj0aGt2vCxOMN21nQoHGzgGIQzkXdOz3lQmYIpf5BYbF
QLbCneA1n9B/SpVCNh8XmF1/ZAkQ2U2yMVjzrcvfSxXM/LovgZwu4yDniedyuXJJLwRWoLBOIAPQ
40G+ng0f/csNmZMK5tvq3gI9Hlvl0LMDQ8V6ZaRTGfrTSC9MTZ9yEc+XSjeStqvRF4hXAXVDNa1C
5De9WvWH/s2mW5kcOn0lFl6I5qZW5XhdAttoIui+NpqBbhyhnIfwCvegNYo3UCJ346iioSEjPq+z
J2X4fnugCxEdCN/Q/oAOLF625ixWTWJFGfMOJmlDfWFWXqwnIOfvoxzaj9vbthZiLEizOsita4jq
0Ufveng9SxqTGwMSBcYPYNI90ga3DSz5x6WBaX4vFg3HIPCEDgx0bUXRu8ws7piIvuRpNuC1lFcr
5iZ3m/sImFUQgUXeAzW72XKZVoor3BqxXP1zLd6S9D22VzKEi1P2x8S8cWIyKANXBExIQwa2hGrW
WvfflUHYMwdg0WgKW4eFrv5w+l1HXv+hRg31SFTAAF3H4QEu8fWyGKNiDVmmIbamSeE5He56yAwo
mvaF6fzUJ+3jmCQer8QaomFpPwHnjXonJAPB/ZstUGbkkEJS9cbvG82Lig+1CBGzKQk4hvmLVFfy
DYvXA+4pSHxPiTd7vn2VQg4KeCo4nr6xAFSY/L5+1+4QRe3Ln1XrDSv2lrwdDCno3RDQKrCjrqeV
dVXXGNPVmGkvVQn93g+FHOXaSbhkBWQDoOahp49jf2alS/DgUw34R8rum9ofIulVBkKIvwfgGUA4
/7Ez27sWd1tBMxWjQbcFtSS7ZsxPJQLVnKkrBdulTQVNF7TUgBodknkzt5BKLaw0gVsg3Djlznga
srWTfGlXQZUKp8L0XMaD8npthl41ESrAFcDdjr3eZqCiSxpB1gWl99uH3lJ3C+DQsbeQhoZ0uDub
OTw3KsUqXEQlofyChw9gvsd2W4WmPx45eqnZz9GGhOQV9XdvKL36wFaSEIuDvfiA2XwKt87ynEwf
kENyWh4Y+5WtKW4v5dkvRgnmyPWMutAnkdkII8oOYX8Vnouw/UADt22+sfflj+ileRDvaCG+AsxY
Kj7DLmQzwFtCjmqe97WI2dVMQY2rqb1v4w49Vui3RPPj/XOlevquyPxV6MnkHPN75dLkbEENNJYR
WYShqn6/13ZxF9gPPQisoeYrX+2d+ZQe9DvlQd2tVXAXo+1J8gG5PReslXlBSrf4kBhtBGrnVp70
V6SQ0oBuox1wBVsoiFdo/VVvxfHttgcv7scLq9PPL67tQcu7yk2nru/yIVMtL9JXWCuTA36e0D/D
mhz4wsDo9HgbxzBQn6C61x/T3+yNblywtn7eHsniFXA5gdNpemGJMbvJqIkJLNAx9a79wk40VACs
3Fhb99Bus/fb9pZ33p+BzY6ZOIlp30KFAv336sDWLM+EFE8uXm5bWZCQMbAH/piZOSTex5xoPcy0
QXFneapfhV9Aa1L30f8j7cuW68aRbX+lo97ZhzPBG6fPA8k9am/Nliy/MGxJ5jzP/Pq7oKpuc0O4
xHWd6I7ocsulZAKJRCKHtR7k7fdmHwnU4gyHXQpkPIpujlHfgwfb1V7R0JudZ9lVB6f72jyCG0sT
qceL9ZFgxLtC/2ChZd6YulEosVXBPNDB335tduoL2lnO5MY4GiL74N2mgPXDatIAH4+YS/to4qay
ZyB+uMis3WsPvYdOx/YUfyWH8B5zaN0V2bbf452Iv5p7sJdyGbvE/J6WBCiJusprsgmfci8agQzp
jPfozzZc9Vr/FkuODEpZEUUI13Ys4IfrQMpCyzt7E5pRVIUFaB/cLparfZMnSFYb7TR5UhhLh7AY
oP5coRBUakYGv0r0+GGu5OZLMWCazM+UcV9oc34u61IuNuuGrXP8wvLbGLtuZ1LnwE2AX8h7VwXw
XCEN23URXFNGshesU3jZ0Y7Gyx2v5BjMisRCXDPryAFqD0r1MqjhPsl6t8zRXZC9l6V81xuhIFvB
V+4/glmyaJg7aaIJC+/Hynawwm2upDuBclxz/qUcy8wSmsj80RF6dziWJ0zaIv2Ca1L+ArLG4P0k
nefv6U/Z0UTFUZ4/X6ypTfPsCy/bzkWolKYBfuZcfmpLdR/4zW620ANn6aAGrQKXVOZtU+ov6/ry
3O1SLuMoUq1G54+MJc1Ax57+qKSjVX5ZF8FdUR2jcAroRRQAAV6qllfTSCwfK5qhowD5S+PGRD+5
/HVdCtc2FlIYw+8iSQfpO9236I2Uh07UEs+NmuhYHR4nmCX8NLefx6A2jgJETRo4jQECWznWtXxb
eeZrtbUP3X4UVaa4GuGJibiezpx9ZM4WJjGbOcLwAjdGrz5JwymRBeeYu/WAxMRwGZ3qZauhNWYJ
gJ4Ehbq6QPPxCJCmu37+fUBuPObQmYs5SLzpkEq73P1hCOEJAc7iTs19MWyq6bZOBK9GriJo0sC7
BJkLmTWwQCFt3w647Krp4y1+7WM2KB6av2PHCzGMhZE5w++lN3gVA6EzcTJ/r5tPciZ4enCPy0IM
s2B2KiM1T+/Tadpn5SmxDp3kJaJHAP1YNn6kjS1/rZnOvD0GO8qBBQEpquXO8Umuv6WWZ4OBdNwo
IuJo/oWJZyNQtwAyq7EDuFJq9PpQha3bfSfdpuo345HkjrZLj5EHSPHYIb0HdANN4Nv4R3Yhly71
4gQpeQ0YmZrKPQ4760a6x3vuXHRue243rdu+dPt1H8TdOsrJiGkqzHGzQMe63JmjBqA3N1ZO0Wy4
AJY8xPVbIpWCSjI3KKcwGH9JYrfPQHmH4B7G9k1uV26JeWWUz8r0HOaHJC+QbDi08V1WOk0g6nTh
x10L0Ux2TauVwZI7KGmDptOxn8MH5R7wG4GT70dAA7iJ5IZn+QqUTJazvrxcm11IZu5IUDrgWORJ
C2Q8tBfeZ+1J6wCNd53Fp7ESTVvx+plBKQvfJaO1ED0A1OssjEeOQ/CMVNCzsbzmDGBeFMmO82a6
tXblHiXHs1Y62Y16v64jtx5iAZ4QtR50ggJI81KsVuRVYsyw2dbrn+H7Hf8hOLyEZ3s/3wpEcdfz
lyjWiOKB2IE/Q8Pya7cxd9W18SN5L87TzVg701bfGrfJVv4WvISOMB9Aw4pP7mchmjWiadCKjmrZ
e4pjO9kuvbKu8/3LF98FPLjIcPg2uxDHWI7SAwC1/ljUre0o+9vejc69Y7nafeoErnVKz9kPUSMz
DWvWVGQjKwqwlWPCElO3N7V0lci39eBIJvqBNuv7yL3+aCYTg6gAOGF5XfA+jrMY7AluZGNcW1ec
wf7Rh4d1IdxgZCGEcaWJWbedHcPhSIbvKOM9qpTrAnjLRbt+QPgl09E5xiIAQZllJMDhnlGtaafQ
nYP0XIy2GwAdN7dqQRWC56qX4hiLCFoNo3olxHWx76R6sO3qs1RuM9F4NDfJtxTEmIFaj3EQqVi4
casd4sKp9oYzeuMV0LfrKzTXGd+6K2k/OPndKDrfoiWle7rwYCWo35FRh2h9Z7yiR6BwZi/Z2Bv9
pi5d+07fprvgMG/8TS56zYgks76T1K3WZVhdm3zPwmNqPU4pmh/2nYiAnmf7y9VlzNLuBmNoWwgy
0J5Y5U4R7lSQ5KybJvcqsBWC2Tna3/F5CrzJOtLSGLbKN4FUoBHmKkifa/0A2pcuvpJD0EKBGQJo
BadYfQRqpx8K0n28BV1+AXXli62UATRuDTSL2WY36fSADgIHvSwoujp2LOKW5q0p+nngTmjhh7AZ
U0tOspmMCA2j6UaV3qpsq4nKpiIRjGVKddOrEhUxFcpdHiMBZvpbALq6go2jToP1wUtVGDtMehD8
gp4YlykYTtPvnbSp1U1Q/NSMMzqQvXByM/tm7AVhIOdehZkAtBGYkQgh2MGkeRxSxN2QqtSVoyg/
emAJZZmjKw+jj5bxbruuJceVXYhjXFlfRGmK3jE8TIP6tspzT2/jbY9hWTzuBAvKuQUuRDHObMZr
kQwmfWn12aZuk2PQmJv/nTaMadS9ZGlTCxF9djMrz5PyQOaH/G88GaGIaWrg1MZEMzs0Ug3Agipo
QDAOD2jCMaJDLoLF4aXJljLYMRFFav28LXEvTyT1MCnt2UHmYLb0pQWMvxpUG0riOkfjvoqmu/VF
5L24LmQzt+mkqqNtDJAt61/jcjMkx7TcF9HTXG2a8Etg7FvtYaoOQ+np8p1mChwmx1tdSGcsEvDy
ul6BbxRA0Lobym+1HTpJCPaHQn4qyl5gMSJprFGCCD1N6Kurs28V7V3vY5fkgKLNrtDRKVhX+uWM
Q0HOE6GbjiF/HWmNSz+sAZS6Jz40MyaEy5V0klHaHdrgtopDlHn9lyJHw2mr3KPadUP0iMLmrX8C
dVlrX8DcBEVGJFtJoG08ojOJkEFBg1utuJZSiTCBuAu7UJZ5ipga0MHlHMp2kXEVSsG21I2jZvdO
oqaACXr7O4qh+QQ3LGhh2HSUHMxhmitQzKgO+ggKYjQt7tZF8BX6JYLxLWnUV740QoSCvtDRckrw
O835Kel3cfK0Lop/AgFv/2916D4ubmxFDQEqoCD4mo4onPlnZducyRsqMbcARTeO+j69E92qKtc9
015sE1zUaDBkTr2tjInSR5DZPnab2ANZyB5tsFLgRC7KvBttl3njJtuWTng0r/GDE2z3SrttRE0q
HKAD3H6LD2EcQJXALIcUH2LcpO5TcgXEl8x01dYjJwxRudP+e+KVlSM95l+0QygI7bnX70I44w9k
dPxGtYFdntJ9PbiydtX6rq5uovy+NCuBq+PFhheqMjZVjHViDwVd823pAeBg9xUA+v0+9ux75b7d
AGNu2vmCa5hvXASoPSp6+ykVxqVxYXWrQZVTXF+m6TQYNypM2g89O+BNPqcGCE8wlaeawcaMAjdV
VGB/J15nvGKyTvAu5B6pxZcwOx2GytjMPX1HYYZsOOs2QEp1TErX3iAiEuJb1UIWs7ERKZNSmaC1
fsxPZ1Rl+tv4tt2bj3hIJY7paG607d4k7y7G7O76cRapyeyyrA7gBwghWrLQtWBiDqVNvBqQ7nH/
Hg66yKg45VsAB/7aX8Z5lHEeEaOEuEl6HkPD6apDbe0zHxhX+qNt3gJWw4kqgY7cOJKAFgoIeyg3
sEOP0qyaXVFDqA+Y5QnpemKWd0CXUAoRGjb9/E932EIS/ZKFbzSMCphTOiQFKDxFgLAAw4hsCdwA
XwiQVkCxRTCZwtxeEWnaxJCz1h1ahMIgeI4bsg3lxlu3jM9iAAqCGUo0X2EsSvsYkFno4pd+HPgp
GngtMFChQXMmmxqUXk7YG4LCACc1CFEYM6BEiMhqm4z9Z8ogRZZWo5DWmucoeLPT7qjK3U4Ok02c
/LSM2JXAvmyp3aGQRYygn++WD/AToBcBfhFz3fSELPQkSgxIyQrCyyneRrFxn/Tzb9dxLkUwoY0a
j7FczGjc7cxka6H1W05TrwhLgZ1zAvNLOYxlaDl26aNBOE5PWvhlQKfmaN41qpdURzOM3VT+KgUi
qLXPp4sKpbU2EzgjoEe6XL+8stHP1rTopOzQv5b52zzudlahOhIRJQtEohif3BnmNAU6RIXE3Izj
hFuB9rHbN+hCF+SYPt+1VCsMzhETDusTnToGsew+MLBlUupm8VObb/O+cXzrS539MIgoruAr9ksa
4zfqIGl0RBWo/ytnk9QgKDnYYeQkhsB1fPb2l1oxto6MgmylE7Saggxd8YMTlT9tuTmO4XMviQje
REoxVl+ERaWmBZSS2k0EJo/E+tH6w00jMntq1ZdO91IpxurVPGopTw4e1lNke1XgJ+gfbu9aa/ga
qMN1Nw3oL5/0+So1Y7QcrHtJrnAg/qLiSKNTtq+8R7pJVjIIN8DUI4GCcXyVmoOdRU7RPKTlz0CU
GOTEZVD3l0TWWc6GgnpRN6BJ5TvAsI/qRgd66H25mbb5fYUIGB56J1+JnkycSsOlWCZQCFBTMUhJ
xT6hfzn0pL0P0KLhSX/Pdvl+Aop059Y/cX0bgpPIvYfgWihkgYK6EeNf0EwdFSi000HMs6204Pr1
JqsWXHacuiPUW0hhXAt6wSNNaSAlrncGoKIDZNAsF938ngzU/6DYBNOuim0HXtTuH9dtiHtQFrKZ
6y/PrD7C5AA6A1v9akohRK5OIAvb1ZG5XxfFdQALUcwuZmjQjssAonJp2EnZvFMnNOhmxC3M1IGN
f1kXJ9o7+vPF3TqWftmlOcQp9kup3BXgJhUODohWj/GdRmpPdTjR1avBuVXeZe0+sI5kFhx0riog
VQEcNCYhPyVIAJ7bhkCbguvMr1LJq8vXUDRGzb+/6fSDSoO7T7gVFRLFGVERihjts0JQ2x9KPDfm
l1lqzoatbvq5/JoryMOLGBK4t91CMOOqI7T65QW97SJt29iVW8xwJC0AHxCYm0izxaYhQIbiGuJC
IuO0MSiIfjdC71e5RN1ItbYxeRn9/k6pJDfTZUFfAbXrT3fEL3GfZnNyOQx7esHGreSWXQCun1lE
WyWSwTiqvMZkdoaRMFfHriGc9R15kkUtJ1xrXyjC+Ck8Eg29o2NnXVd6US8brq+SzWwpiBlAa7F+
fDl9JvCKaBKwCIVBRl/k5fmtmkqZ1AnLhkmIYt5FxW3sv/jNSQ8eW00H1/Czahy6+LYMD034IhBO
1+vznv0SzhxsoCoVedRBuJ5iXvVKV8+B+WzEe/CdpOlDWJ0UA/01gtuGe5/T+QgdVQ6EQ4zGc1WC
qTGCUNDz4IWq7DC37w2quikNIOuDRae0YlfOhH0DXGUXchllxyYko0mDpTk6zVOEVz9wn30ybcbi
yWoyV5me8rBzC/JkAHrj76z0QjgTFnZNqlkzDeFbMJ1J+rnIry3jdYoxUGAdO2tX+V5Q733rbl0u
15YXYhmvIwVzYIc9xErqponJXYW5esOvtor1tC6I67sXghhng5mfoQbGNN4NVniY8AIiUr7VE1tw
RQj0+XDvi9subo14LA0qZrR9pxrG51CbMeqLWlknasLgv5l/6fTx84WwMNGDMqkgLFZ/KuVmBOBC
cPAx4F5JNsAZtnK3HRunxxlZX0t+IEiHbGTaQgSy30ufUGToVbICRLwt2j6C3neTMfD0WNoRLQOZ
WrFXU4zh9/VBl+ONjoWWZushBQh8aj9N2nuZdQfBF/HPzq8vYnxiWWdA4K57PACQ1gEga3/Tp25e
hUcDDF6WtpMaECS3GzsQBFMfha5PHmqxFEzgBnJn3cgJlmKuXupA27Um2vRH88acdLfIrE2JDLUS
37XZdOzJCAgq+WCEGQAdH4DMAdh//7EyfwzkhU6Fy50KMwmPvZXEDprOd22hvDdpvQkCAEcUCjh+
mzx2QCLlDpV1v76E3Nt4oQgTFmI+MgE+IBRJe0wvHYL4tVIVR5e9YJwEu8V3sL82i3GwtQ96KZ8+
mCr1qlUfGn/cyeWd0t7oeFNIlqNaj+u68Q//L4GMZw1qOTX1AdZR6r6DQ79vZCBojONmXcz/40D+
ksM60VwHxRMq4rSTgVibirhBAZ572R3qQ5K4Wdd5/eygfLATCKZWdmmFYBoGHAxtebUoyuLlgSxt
UECpMgLgMjo1PkbA9KMJi8fzpYt/JMjFjLHb56cx82qM8/qDwLlyHqSQT+dkgHzGwZmVTMAHa/Rl
GFRIITdIymwT+UoHrpZfEfDUT65V3GIWvwZV99ygqKd5aXgjT/l2fSE+G/HldzDXCeiEAXFU4TvC
di63yAgMTjyGsqfn9Y0PnB0nV61JIPOzcUEmqLeQYAKsNypTl2s/zCpGdSiecGdfp/o+qB4TEXIn
/exP20ubQw3M+VFmx0sR/dwoBFA5yA2hFDL1wQ6985uOAJRHCVXP9k9NiO7w9aXkqQWEawz+A34a
+MGMSUno/5AHHWqN07UJvI5s2gJqaF3G53AZN8hCBnMuR9MO1ICO3aIljkgwmzj9X2rBrFw0Vak/
0s3JQrdHYnm6rtKv60rQj2Q3Z6kEY3MdMgO2JEGElYNmsXNSf2MGp7YRdEmJxDABzED7cegxc8fq
rI1vxfDsZ3dEE+Th+TtiA2ICHG+43Bkp2WQOwZRiRzp1cNpgm7SCLeer8R8BLGuBH00E1NgQUE4P
db3LrKfQf1B7EWHU5ysGlqWaGLLGXA5w3ZhDGVgRCAXoavl9oBUOOObgeOfSN97MuMufA0NK3ma9
bB9nP0YNqkkTX/CK4BSs8QmA+JeRK9CtTzPlc2yqZJrRKVUDkb7a+YfgmxE4jeFmh036ZLi5a15f
zW/ag+UNX4mDTDbmXQEGt26dnHIq/QydgLmB3g8siLxWAQQOZIQoLKaeehy96Jv50m1B2u5kp6Rw
8o39KP3+dM+lTPXSXxGp18PKRnMFriOzf1RFtBBc37TQidndupViYGXh94faqS73pv3Fjr31dROJ
oAdlEVtnkT1IOoEIk1xLxiEgiaOLSJi5ZwFsimDf0WjChzlsPYmA0xZDRlbVGAn+juflWACeimzX
deHJAYgLxpRA7UUPxaUuctKNsHJax+5BIE/mpH9IfRIObkc69ceYhEUhsDrePYxULViTwBgJ3Gdm
9ZBOSLS2RqObnQLyu/sZmBhaKmD1Vu8Y+vi8rh/Paenqnxj3honxgkv9UMSpBo1SB+hjscuIiVeP
qKrLVUjFFQxsQxgeOxZqAd1Vy0zcwIo6erm5AS6gU4OiQHvV24d1bT62nb1QTAziAaQXaCift6sp
4zRtWjp0bO/br+pZ80ZQEX8drhM03zrqKwjBt/O16XzJz+bNdDvdvADoY2/vLQeY0ICVWP8e3uou
P4c5zNUA2s+wxOfQTRx9DOBMT+sSOJAYQN5caMyc56jINNVvIULbGtf+udjJt61n7a3r7Ni9SF5/
LM+mk+6A7rfPTiD79ffrH8A7IEv5jLm2alOhhgP5FC0vTU8kuvYLySvw0Pp9QQDihLHiWACQk7HU
PNYHuaATzGoQumh8yGSnQXtHph/W5XC9lwEBuk2bBCzmxI9WlU3NbCGLHH4jPdAN/dSZzLt1Ibwz
gWL5f4QwhmGGllS1VIgOpxLdzsND2j/hJeJ06AleF8WzwaUoxkCKwFfSWYco4p9MO93kXSbYGbry
7KFbSmBMwAdJTin1kDDoX7NoP0Y3iBWV8ksDAI/4azEI2gF4ET0cMh1zQ5ilsoyP7djURWwAMyQt
HnMtcSRVc+rwLSxfdetblAvMgbt8C2mscr6dDsgJoT4/7TEILZWCTD538UDTC+eI4ghGay8dcAKw
giHo4e6N/rkNTpp8nZTIt9gvFjp0J7caXtfNgWvei9CK/nxxOee9PGWEhlZxr28qJL7hMjeAURTc
myIx1G0sxNRWZmdDCTGpcQBCJ3hHESmK3lm8vVlezswpmistkIIMPXb58NyXR9n+sr5WPN+2/P3M
0ZkTpcx6OqOjNPuy/zmAL9yedn0mKn3wvAHGm3BtIQ9AsekuF2tSlFgGgjdQcEZPGULHUPe9fCBD
gweRwF3z9mUpijFnKcwBvFdhX0oN6c058bTwuSKRt75wIin054vdl3qzBW4xpBD5mCngf0+eTczH
/B0hQFsDshVwu1ne6blTbbO1qSrqm1+5lq66bSia8eGaAKbn/i2EeaHWATqrgD2DoZc2dWYt8kwV
jSWJ4oTd47o6XEkW5cigJVLTZhyBWiLbHSuINC30Ser+TTzufXmD8ed1MZwqKcUew/gO3nemhUDz
cm/GZIrUCPUKt7d0tzKsp1i3HF2ba/QvNs6MLNOUGTuULrdmI31dF847sEvZjPWRqdWKwUcVWM1n
tzPq29lWBK9wnj8FfhVmsnTk2C022gzCOcxhL7RHJ4DL6fLe05tA9QCqjDa4wrAObe0nnkrq51wf
OkGhlGf4eC3CYDTE1HibXC5ub6m+NUe4LawYkUNQuENJTj5pBQ9knq1QNDcdw1gADmfBE7pUAmjp
iJDa9DdqilnVvvBaUO7Z1XZ9w7j6/BJE5Et9qqkYwpLG7prcKIOj1H77gNmpQUaSI8OJWJfGt82F
OCb2Qoq+oNxK0AugPUkkO2kM6K8RlzywUJ04Ape0HXrWeNOVsyhO4oUVSERSDgoFqUKL2TotV3xl
RHeo6yMPq9v3ZQnA1646hYnq6cpbCzTAdW15Xn/50GMEWnY36m1Ovb4xAEmmDQM3MKJ8r1bqbdyj
eloJTh+nS4e+FQD6b1FEW1y5l7sZp+g/bIYe0z8aWhlx0pMpB9SmfoxMgMtlCNe6NnbUSN5U6Tt6
Qjy56ET9jtw9Bug8vgFZMuRVGD+X+spc6R9gCEl39DFhlZnEietu26mTMwJtuJ9u4zDzlPBtfb15
trwUzLhyFOMrpHiQzRmDHODb+1yqnHYUhIu8kwksREMBGSZGZD6hA5RACDRNhAyStZv9nRzviPnD
mEU7SW2DDbnRVQB6XnDemJglvNzJpBt0vaM4D0pwa2JapZhkN0rSfa80B3Td7yNjejDLl0QB80gA
QslKOaq5aKCCqyua2jHTQWT0r1JXvLzlJVWlkLq0kxrM1eYmLgInqzfALFzfON7JBCb2v+Wwec8x
lxswteQIWfP4XoviTaWU32Zf9no1AJbq2xSJ2vV4lwja7EFXhVlNdOUymulzlvbKWKLlPdJiD5dj
tq8LvAPj0b/VtOI8DmAKUAvJdwGkWPx2lyl6xjHshOynjGcV64imMWvieirwojd+xMNtn73Pgzs2
W4BO//66Eg0IrhjopY2WjJaRMkpBouLpbpLnsjnE8UsTvSblSye/+vfrojjlPSil6yrITYFDiv+9
tJV4yLsJbg4ripRy128n1LSGrRLeKAYIf7YEw/2l+qyKnqbcFO5SLhNxjEmiSXLf0IHH7dvo3kn7
pt6Sb/fSE6k3UbOpnwRehufViWFh+IbycaKgd6moOaeoxqgdQt90dolx0gEKpnyX4y/hKLAT3vFb
SmL8WWoMBYmoJMR5jq06pfx9SFzdFwRUnC4mbN1CI8ZMgtHSRkLl5C06ZZV976ROftTuWmTkveq2
8l3jcd1aBJp9XCELx+IP8V9rGCEj0vo3dfFcgCLAzkRWyd0sPLkUwyAqkIyZeGNurKLXi5EiIZgu
yPwet4Wraw65Ub4FD7Mb76rbEo9LZ35ZV5B3FSE7+R+56qWRtCkoGgoywCqbHwGoFoJzYG/XRaj0
d7BXxFIGc+J6OdWKRIKMfgueJvWpOvreeCCHxvMfikdl8ACs5IK4xAu+p+4Vmubdv/OsXX4Bc/bS
2JI0KcXqzqp6m8zytsxm10RDx0xu+6o+fCj8X6/j/wnei9s/VWv+57/x59einOooQMvR5R//56Z8
z/9xm35/fW/+m/6L//mLzN/bvRfX37PPf+ni38Ev/0u49739fvGHTd5G7XTXvdfT/XvTpe3H78dn
0r/5//vDf7x//JbHqXz/1x+vRZe39LcFUZH/8dePDm//+oPmH/9r+ev/+hn9/n/9gZmhtn7/zv4L
79+b9l9/6No/UcfDyUXyHdM5YJX44x/DO/2JZv4Ts7QaGnGRlKcXK3xHXqCJ619/KOSfqHmZ9ELX
8LT4ID5oEObRH6n/RP5VAZIMeMXRYKv88e/vutidX7v1D+QSb4sobxt8zIV50so4ENItgnwuhkTw
R8ZPRoaUZqFEdAfMUep2CBRzk4xSu1usxl9Sl1IuPQl+Lfh18F/IoWjl8gep6MKTgMOrUFvQnWDe
Oq2+tnY67q286I9h1oUA+mmHzFsXeHmyPwQCOZyiUwOnHBgCjM2PM9LH1pygJ7dqSscerfLQRkN7
THJTVGb7tILo3UeKGuqZWEBAi106kWlq4zTHixZTgEn+rcmnEmNmZfi4rhDzaPjQSAdXDSJnLCHQ
PxgfqZhTECpjB7KWxC5vcwu8ZY46SPUDgr/KDdOiePfbDIRCegfSoVGxui1Ig/KvDcA0t7oyp9/W
P4izwnQOHP/BAusqi9LeaNFQ2B2+J0ZStUfDky+5BbovvwedKkLD48oCAiKwsAlsiU3OBnmSZXk8
II+AfM0NYPu7x9JKDPR1piDZXteL6Qz8c6ExREEx/G164VJbXtjqENUTntulCea5WDsqte0/mkaA
scFCAsVL3xfwoUZ1DOUWeGq1gnJWJStITAFo3eml2HQzufc7jPTGgH1uUyB1lX4ryL1zbM5E0wm+
EeEi2PKYmGPCRs9KkpkYepDyja8FlVOqReetLwVPCir8YNrTaXWXDUxl9C1bmBYwHQusb4Fjzfpj
YpnCBpfLd8XHgsOC4M2AWIC+Lza5EdlZPWRJYDoghWi3JnhtDjFwqF6LKa4PWjZJxAmRKtjYmLx8
WNeQd6oIONvp84La1kdX2GKzVb0ckCANdUeuw6J04ta09nYgZ9YWYNDKjREHyoy0jmpg6JGE6Ai1
62afI5/XOJ05FO+90RS/v+qwOpoUxNpjHpEJGAKSV2aRJPCVmeHfJWUyemVDssd1zTkeGa0UAEyl
rX4qHMullUuhNuTgq4ffB0HYfshmRXXkqEYOMjONeQskaf91XSLHmmCvaDNCzgFXjs1I9KtUrooI
ycCgrjF+VDeB2yN36P2+FAqLBCxLRJI6O3o/qJFioSEbyIeJKW/KOQVWXiGJ2hF4utjAMwYvPb3Y
2OzmjHKEMmaVAcalsscEdhptSDVXgn4pjtsDqzCSmKZOEY8t5pRL6qykZYabBYGFvlPCAWMSk1R4
AzpMBWEqRyGb4iHhJGBK+pPTs3KlNKUWsFWZNfkeGRPfA0+LqFRAnyi/YuGPk27LSDeB10AHtRbr
tuSxzrJWbiGlMTv4ycFyIyXZgE/SK2r1IZyiyE01RKWhLXCYnKW0KREi7hCwz6msKyNGnVZSGQGu
fohB/GI02babe2BegGnBXbfAy8fMn0qik8OkPVsySEaZXbOyxGpHXOVOHxfbtDN7z9ZywOwEnSPl
6rFqOtE0DW/zcBd8jG/iSc86UMMuSNumYAjWJm1yJhC0eI0Wi8ZoeEuIqj+tWMBdI4tw6TFUM6tm
dbB0xwAl8L4AVeO2a7P6eug6zVtfQp6doP1K1zGOSnEWmFgn0LOhN9G85IyyGRzsgKhoM+iGnQ3n
ckIXi+SqUpI+1nPQb+USDd7r4nma0tKFhrWEoZqMpkXR6rnZqvAhGcZXLElPz6Zdt+dUCUQQaDxj
QaobkA4KkOp1gwk2crBwAjO5x9bVw83o5/dT5NdeUs8/TT8+kaBLBNZJv/3yCFrAxsbtAtYqE4k1
Zmm7HB6S9IWOobhM28aJr14BL9/YrK8gTwoB+R6NTwhFJLi0lRHdkZ3v57oToXTrWU2rbovUtwQ1
+8/7RPvBwMqG4XZk6QgjxQDL4hwEKNPXRWU+xHJov4Jds31L/XkWPGA+UPXYdYPvQtwNiAcUORmb
UJOwhqp4wSA2tGTHB9pJ52mRNmtepPTGjT2AOxQT/UNfOJnRa83GwD+mHpBg5NaT9D5CqhS/BS0F
RZI7Q9PrkmvYY/szkvt0RlaxQr0lVrpMRZE+y16SAVQbjmymbb8t7Do6g4FQQ8Gs7QfNiWKperNR
RAamSij3mA/BkR2dtlCNR39qgX6d5B1tjYz0LN22UWT88E2l/anhUrwxjDx+RtrD1AFSiK/G96rm
cGUouf4Y5gZC+ja182Yb4INfQmnusg2m042TbUkBVDSr4OhbJEw8mLWVAs60kWYwYepG4HaaMUae
nGY6EWTZOBaFepCFOA0zAogSqS0sArV0jK0oDGQN8yOGes668huZFP/P3MVF6mL5TOUYFNj+4HUw
hooxQfaWSMqwaCzkggEbk0xXsabme1LaAJPP0kZkUJ/PIdBIKMOkYdOjyNhTXEVyXRiRDv7PLN0l
ZgLoI38yAi/rp1Q47XSZhKJ3EsWbMhDK49Dj9cjUD/NUBe1FigdUbpXW69AZCqrnaWnf1iAGzTCM
nvaoldqZD0xEGQhiMVGnNy1sol0wJvFdZditYKmZeYs/PwntAgoGDmgVjE08dKWmI/dGgTJbNT22
pdmg5KeBXViKQT3oyHlKzpUBa3M0I7aIOzTBeN30oDkB//Pcqk4QAR/fGUHlOrqpFfp31UjkSeAu
P/tn7DeIRAgmSC2U6hj/XBC1aPIREYtfZeoP1K5GLykl4yce/er7MCnmdRDG3fu69+SZIYL/DxgX
UMCyPBpWmEagqp2wNIWhnbK4071MBkv53CaSoFDO0w8jsbaMvBTaeNn+3USJY7yvcsMxQjxkZTIj
hW2Nd3VUvE9GfG0NxSxYUZ5yaEBFtgnYpRiLZQxf8zMjiwOaLukGsLOUhvqU4v90524cfw8q9U8b
Q7oJuMgIJgD0yZp93hUIwhqE6UrZHYDPY7rGoJUnqRKOTfPUggS0wVGeHZy1S/9EcNvNfYGQZQYl
Nji7ZFhHipdbq4uiPa4k2CIG63F+0HtwKWmYswkwYnhH6ZOsbQvcqy1QTEm8LfA4FXHk8dwu6m60
IG+hK4p9JoaYGTJyHw5psMrkPI36vMWD2fyxbvAcKaAfwXsKZDWIz9mHjhKgOQmwFYYTVkp2k9SY
PprlJvsbygCSABQhBkDjbYNt7bHlIW4AUIGkINIahzxUtRMaHOT97ytDAa3wMMRDV1aY+B+ODBkw
GX12mKHt70YbfORBZauCg/v5/Y7HGlFRykNSGblberAX96GBJlyjTSXDwUsel6Ke/fSV7laJrFMh
IZWyrhLH5OCF0ASPRDVuD7byG88dSBg1CMMFo31VCotsbTkcdnWo/n5mC6lUPN5lvDRAf8E2wo+6
RMx4MA3HkgNyauaRbEnY9ILnLmf10Hel44GGWI6eJGb1GiUo4hlvGZLK1p5IdXcYs1F/qFqSuYE2
qIJkKdNt8eGJkEHD/AosD/rJzD0CVnkL+B54Ushl7keYs0rUZ0PR26OEhPTdXCrzW5TMyoMyJYXp
9EHX7wd83259H3lqo5CNVIKCpBcM6FLtWTP/L3tf1ls3zm35Vxr3XQXNoh5bwznHTjwkzmS/CE5S
ISVSEkkNHH59r5P6LlB23DFyn/qhUQVUAXGVrIHk3muvwXYdSrxK9dKfkKws22II4k8rCHvI2VzN
K0vhpeth54DzFJYDgjaf7b8j1kgnPO4a8tXpQiPB9FDCzuvj6jsPbk8WvPv9/b3wnWIiEoL5FQKb
Aavl6f3p3QIM/4kTB8t2IFsZNdFO8xZQ25f/wZWAnmE7yYsMoPTTK/VDGnaFsCiVQxbXJkM6fDns
8FTZ9td41i/dFKgBwLTwqZ734aeXouUcRDTFmlZherskU/EpoMrDYMu+NqU5v/5nPQ4OLnjYYbZ0
1sQ/O5ozFpdD3OFKOt75LU6FO1IErhGpxpCGFfnY7KHOT2ZHffb7x/nCAQCICxhXApQf3MszIPCv
3Uyv1nAMV7JqZ5Z8xDPoqlgw/8rn8cLnmJ6HXPjNUXj8kgYNSKMkQYK9hRRWwD3BfykUql8asb+X
zvz5Bg38ApslAASCUv9Zow3NGhqzGHtmTgeJs6AMoWTgtHZDaFoJNOUVhOulR4hJy3mSiJEXxnlP
H6HwPji3dFnFtbLvBS3E0WzstRX90lXgHYQlDWYFwguf7SAotoSMJ3z3wrOPvMu31gyv9gYvXgQO
1ef0HBBInysfx66bF9WhD50Fc1e53LJrDRFu+/tv7qV1BdQf6CrupvjlpJnmREWBIlnl0M0eU6gt
L61KYcsbIZjw95d68YawCSL/A8aQOHOevhuWrjlqMxT0kG8OaJVt+XbYguwVuPhX1AwbEtoU4BOQ
y2TPh6xaE466Fl+A7ef+RHVGWwJmxWFPvL8was6aArIJHRp8hHP+KkLywuaB6g3lAc4t7B/P7pH2
kaNbuGMJjzz8JJBF/NhvZXwzlclr/rq/vjmCsucnLQy4+C9NSzhstHdLhnJxJw7RaP1+x+ZNHG0C
Xfnv39yvWyIuhfF7BBTuvP+ef5V/bUxGxcz3mQdiHeyK1SbJJoieVPbYB7ZYwZEEWI6srPPI8PDH
V0bfgoIYGwg+0ueKR628zxECDBYMybojRxN8x+eMfEQPiqxDNid9i2qvb7yLMcX5/bV/fcBoCFGA
YUyDKTpmRE/vupzE4EZ0F9UKjjqsg21/WvlAL9xcvGZI9uvSADcLxUiCjhAUv+c0+K4jOptTQFoF
cqtv+WTWi27d//x8QXOBkRMmpVCEw0b56Q0BZJWDFbih1NGyzlwW1PhdXiMdvHAviLjEqBRFAdb6
z2Hjvz4WMjOHjRnleCwC+B6r0VfJOobtH7+cszgBKC7KnPMx9vReshxSw0iSBPaQPmyTdS+hhtG0
XpbUvwLSnEuLpwVBmZzDBzGuKc6AxLP6zbHYjHBMxA2NS/+Bbht579i6PcJ6L3yHPZq1O4ujPz7I
cFEMJXGYYVCDzfnp/XW0KAXVFiAn7eiDdR6WF3tAv/7+Kb7wrlBmgJKCHHMSoSh/epXIBWlfxB5f
BNrow+Jd2mAo5Jr/yVWwJaN9Qs/3/CpyznkwrLiKnoauxWs7q6/Ea0nlLyxXbFDn1uw8WcVs5um9
LHg8kEZDfoexiW8BW/o6KYmvI5KYV9CbF2A77IZoBEEfBXgHTu7TaxlMzZwDUFapYkagTz+HUxsU
fFsqwAjRhcUJcN+bNG+XKIDrn4nH72hVy7JSNtVHETDR5joz74dlihuTufSPceLzbg2W8tmGGfXc
szJI57NLLerlKjHbeErnIsRv0r+2a/1aSeIqWA8AfM6m0uWzNUh11/UlxxqkBc0/J0UxXfLFI6dT
hGyscUC+puR64XNNMcyOzwMVdOHPIUFHoLCSUPhWEhLmKyMSj6DWwb0yUHnpKiiGzoACurbk+UAF
3jPr5vs8qXgxJh/xa3zZuu21lfcC5+K8EcNoFrNtYFg/I7n+tU1afDIuW89TjFmmV+NA8ovcT/Ju
0UgPrIqeTp9HzmWtx2m+4iEV3z1nG2/MPixXWQHrqd8v0heWD5CGM1MM2BMg3mefjNMk41C44mWi
uXyfjkV/nHO13qWrj1851F+4FA4fYHfn7aBEGf109aSioKGOwe0YxpXdwGZRvM2dWA7Gd68lqL10
KcBQoKKAJXiWsz29VDIX0z8jODUT9ZXk03J0A1xn9130rykDXlgOkOtgOoZ41zAFzPH0WpsJXAci
DNCNqNMn5e1wzYKihLNjHhwW1782oH3hO8XMFEAr9rxzW/jsjZUpOhASjbBuVF0GvUPfn/LQ6Vf2
uudPEM8M8b4YlyYAL4CzPrsrs2ZqLTSu4jYMgtTK8iYktP8wiOBPOYRnj4kzO6EAYxEn7vNPMHcY
+y1cYOCNqV0dcHjO2WV9zdPkGQsfHzcuAygYObyYLUD782zzBkEUWRA7LkM4rTLIC/k2VEkvGg/j
vU0XrS/j2nIoRzIkeJdp99GHtPJUN2M8//HTxe+CIx6ofIZ19RxBgb0ewowLDG+zSczIxkpjHPMr
Oc5lsv7hKXzmyOH5grMEVgakTs9fZD6tfOzByCCjHC7LnC1vlli8Nsp//lGer4JZAwatPyfs6bOK
IhFCjT2WfqWW3D5EmVs+q3T68vu96oWL4JOE9TFBQXZOxnq60pzamNyWEL5oZYGANB7DuiDr/7Rs
AVQXYV9Goh0CVrGenx1vuTTrZA0eGE+IanPUtW+yqeSvvZb0+b5xvg5ICMhJAdvibDz29G7iZR8N
htpJBUfy7NsMRuPDPhbiwedzMVY+LuSPVZb2I5dd+ZiYSD3CRXvAXMwMW18x0NfgBBeNk4a1YOFu
seFl6hQaUVyK3YbFBz46yet8koU+9t0YXFA/S3oqernebtFe2LpfMA+6QA08vZ2mAWFRud2Tb07w
wLc9dcFp2uckauDMmGz1hKWyABwL46W1oy62RscGysTMwLFc5Wy9h10u6rxR2I2epNmlrnGGkJPQ
S/C4bKXg1b6PQ1rbOO+zwxQKTlklCPIATqQLwryeUZTSG1tu/Fq4wn3a0+gciJzN2Q3Dwl0Ogk9D
fBCjhrdxFDqvL8JUqA6uO+P4eV43dkdcL11d5r6/GrVKPoRkjR6lidOlKoSCemkR0QjffJQuXUsy
u16hIOAPhqzKHiizaXTQpY3KKzV02PdYH8/DxcCZiGskZ6T02JEhlYeE2DKoeBp7mINGchqb1eYT
aeSQsf0Yg25FP8LHDrIDncuxAHNyF29Gi0F+Az7+OGPv3uAUJIMAaZd5rsyjDGX0KXFGIaSYdaWq
/DSVH9IMAtsLtsz+G0tyUO6W0m5xje1Nv8uQLHab7lqKCg6M4xeULfCcNQNEYrXTSDGtVi4LBVd7
bcKKEqGu4iBJP8XztMCOJsv5pxD/ju983fPTEvAY6mtL1Hbw64CEvrPHI85qsJpFs46eozDwoGFX
02xgCtCHUgXIeYnzr90wxZ/2rodvKEWgIav2Ykawgyoy9X2imnVXYFZ52CcmQfKBhjy0bYxQ2M+F
cnt3KiLJ3hf7Rm5lx5FC6rbyomepvgzdrusEtLkKNnbJgwu6/BMgfPj3goLKxypIVqPrzicDRkC9
MqpOhh0Cf9DSRntcgGx8D23B+0aOxuJjJ6QPsAnq4CvONv6Fh10p62FTYoNMqpxsXZbMvNcZHLob
JVFxwtpFqfES6Bl1VR6d4TF0v9AAOboXn/ZlHqLK47//tu9WjFBaEvt2KoleKrWWw0mEEhGc+PQQ
rNoNOiqriSj7fbWi+GpWMHvawYadPiRyYJ8twIap6Uw+3yLuOSWNCGedVC6ypJsqMck0qNwgN9Zi
XOHfatKP9gY8ivyR6T4TjSmnTB1Wnq9rO685GA6pmkiOyE8ymJts0UnyIRORZ9DZOYrFoAS02lM6
jHByzEtof4OcF9M78CSWe3YeUR0hnehj8HGyvbsfkgVZ8r1nyNDeA82/aHgsyYpalXnYtPbus1ic
mqHJ4vNAHpQP/CEqezu/nfKRm5ME83DCtG7Z7zXE8UiaLZzA/rBOe1TzTLKlWuyuv2yh3d/TKJtt
VeJZXEzJQHqQ+hbSX8psi32zRrTIq1GK1FRhivIZfB1hUXxB7GEaAq8EUsWTXkGi8Hu3v81YOEan
od+mt7PSSDvb1wEvz4v0YRzz8A77//Ig1xHTEpKo7AR+nzzTl6S8l7tbykMS5KpsEwb9KdoqzeH0
VZr1ZnBDltU2XCZagTqKP8wg7PjEek5vd5f3a+XW2G8VxYgawQoDbAeqwOjshyjnA00L8Rj1Kb3l
ncriqh/DGUlcVuCZ0HCYysqhPRC17BjS5pQnM63H0qquXWmf3KyjiuNmFd7MdeniKa5870rTrCD7
0tNYLMLR1q5yiy+Aiwo61L6czAen4c1Oow0G0QXTJP2k0t1B9pyt0UMHndiD3rAVXG5RZpPHPJ9Q
UV3sXYJRpyRld+Wwfk1tJh3fB9G+T9j/+7iowfjkWbvAUOsWeBq+TZXopT/wLMjxsCMywka5FMu7
vmDDApIF38gxXtDdVApScN6aaHDXuvS7b7Id5WgNn1xlW2Wn9DroO/mh90h9rUCEKzIk4Gz736Bw
eVWHfWLuuLNga3zeJqHYhVp1+nEcGyl1frmFyfjDUS1d1bHMX3K+G19NZQe5xnnQFLdYGstWQxGa
TJWMAvSzZReSvt6TiF8mDPQ0ROrG5CJbgzBqplCFD8ZjF2iGwJGvAQNzH/dnxd8wpY3XimY2tocF
YLfHLpOC2dvPu3sMypl9FNm8jpVJiEhbigUFLFyIHrJoLwd8wKPo8xbU4+K97zE1L7YooQ0o+d0l
dKPwnVUhwe+e0sGVbZbn8mtvtnk7EnBxIJ1PFXoPP279Rb8SBJslalwAzqZsBzRb+ggBQkE52srY
jh+V4f27NeqNb3GEISNsJS477aUq7wiydSleZA4PwxDzp6yJKLaMNsWW907aPpprxjeZ1igK4DhI
y8LvdRpGiA+3EiFZ0qtNnLKBle98t9u0DrlS15uw+npbi5TVKfNdG4IHX9ZqXvJbfOje1tOEA/5b
lDCGIDyg+Pu1s2D5XS2Wz92N7yJjfbVuXfEjFVkQHDYrSXgTgRY7wHF8xTq2Il/FEZ91sd6EWwrX
hjLCV3oVIy8Jpu8+Z/n7Pl2w9/V5vrkD67s0/7LE3Lo23YJNHWMki2EVLj4brgIRu+h9WZosPga8
Y/EFWp55u2C+EBJi4d5kh25YqKkDuDI9arma7cYNW/Je+q7rYB8wspScZmH3qO2KDp8qOuJsut/6
Pfnx+4L4lyYtOrdo4ApgiI927fnYK+F8wXbuoGNwZm5ZPGY1PMX5TQEX0NvfX+rcHf0bDUW1eh6u
nJsWEP8xeXharQZJBN5I4tOqAMsU51KeN7lO8K2na2kPOu+2y54u8cUinW8XWJ60v7/+i7cK0gIA
vjMR8jmHwHAEibFxQRvT+/Kg1iz5qLrENkRo9crY45c2A7eKaTxa+hwnLQrap7fKkKMROwJa8txh
ABxEKWJj5PqacvqFG4ITcAqNfYnxyi+ZZUEeTl1hcHLFy4yItALV17alK0hT4Ws5kC+8O/A5z3gB
aEyYNjxDQ3wIGfjqQd8VHErweExAjs363lWE5ck1NrL+MHjJrrahkJcm68i337+7lx7oz2EOKA+I
4Xp+fTUExYQSDpRy0qmjcx1CfzOMUX9/lRceKF4bxkUAts8UpGf9vdxGj07KpFWgZ8SP22Bp0wKF
hTNd+cdfCMB5DDMwgQCV6pcWUa/pxvUE3Sjty6FFVPN2lS8Z+fv3N/TrYztfBbFUONmALv3U6v0L
KoR1EioYIE4wQwGvOob9fGPs8KoXyouXKUGGx9/nXPVneFLfE7APKC4TLMIghi0v2iEb9xoMaImQ
nEWSa7vYDZXGbq/zMQpaZADxoMpANrkgy74DaKY9xqvl9Mow5PkEJkGCB1B2kCIwjMMKebbnjA5R
jDMK6Cr1efhI9yw4hDiAD1uHEp1Ao4Ysz429RgR56XnA0g/QGljQoGQ86/+70m0zjtTzThdN9TLO
KOItS9o/f7kYQcDdGHsZxmbPrmLhnrJi50yrbRrJYRnN5zC0rw0sfoUYoE0FMAMNNVRHv2S/4EDr
CUWSQQX+PiKp1mj7Ms1LWEULL97NY/QfA/0/kr9f9d/0vMw/1t+K388i+Tuoxv9erx7l85/8f1AB
j4/k/y6A/9+C/q37x38L4PHz/+jfo+gvsBKwfGPw3DPM6/ER/6N/D8hf2JLPYxpgZxjL/jxT/yOA
T4q/zoSc818J1EY4cP/rf/23AJ78debU4NSAxgQWLSDP/4ECHrXC04M9hiQf015ATJgYnUnJz047
OBx0euT95WwCRfkHHS5perWHNuN7VFkXG2gaiOwiPaLH6iY1HGnpua3p+XaDspIwWl6T67h04f3o
DE3WDSpK4HRNsS8JHb/MdLVl0ZZp73CywYeXjvpxYFsUviswEUB9Om6uB+sws6Xap3uGDCbGUbTG
FlGlnmUs/Vj0whSNiPrN3iXLlI2NGbdsb6w32d4SD9p2JaEdfbOyuENmQCR2BnuX0N85vvCkQWNC
r3OOxPs6SjlUJnOS5h6V7M6+U5Tl6jgPkNBcpAMDSyTKe6BRexrDV9kvQxY0kfVBfyrIBAaLKqN9
vXJTEIigTlP03cN9ulppWU2Z9vmpiLd8+JTOsQqXVuyFie4C6Sw5LjxN6JXaRvNBlMh8OKXBystb
1ZsybBlQxxGVK+jcB7Nu+XQaiQxr3u8rP4B1hN9FsCjb0N1KTwExjGJsthkbWJUyJ09WAsMApXP0
aGdmraJj5FJCG1kk035EEECe14Fdg3w8EOQUwf5m1XyBB/KCsn3dWuhgEHN+qUAo6c5aYJmGlyLr
4daRB5kA8Bfpr/AchOs0zAWWsVX9yLawrNYYsIA6JCKnTjQuiCK9XFKgHuhlU4phxZ2TYUFvR40/
O3Q0gFSnKLlF15r5aMLHtU9qvA7LHs5NqwSoeBiD0mE2vWEOhjiaaAsDxAvvhQRGPu6kHuMgh4go
AAJxGiO0OzXMJhU/8NwWvi1n6FcAbapyb7xblLmkPl+uVUaW4BjC7owfd/x/7OmMwZB30Vh61woh
or3p6K5UvewgMyGgZcyiGvzl6WOew3qXZvNwL3m5EoiASPwx96GN64EX8tYHgqhqpPP6Nui0vnIM
ekWM8rqkQJZGinS+LZP51iDDGAm4EUDMTyvZWXoRMkl/FCwfpqOLCksq3WEK97YbYg5j2cHauQnZ
IvLTucgXDevGsmyWOQ9uYGQJMNAMpkdSuoZm5BKJzOyLHQB1tgAYddgWcN5AnGM69xGmDGbpDuFo
l2+Q79Oo9gDKOD7XMbjFWH6dauQ4YBqCaMESHk9DEMHGEqLYh6hEzAvQXQoCX5mbaapokDheExRy
cAIfMryzgvZbiJaX5ayeByihKgNnYV15OK89Lrjml92OwQ9OQJ2voMxErQBGgjAVG40RCEwEjFfp
hQT0oCjMtcr5nLPCST8nb2dr2T0qfFjElsqvCEy3fU/bRG7lIzhIhWr4xBJ1CDR2TNTrM5IfUVfP
LQBFuJXPvAC8NC1TX2O1+jdTvqjHgaiYAqk6K2YlLowP17Qh8+l+yXuvwpZPaQRPAefTXB3y2CIL
12+lRRZcKVfyyMg+lpfBAh20qOZwjvCPFGvNtEaLJf+w7fMQ3nRIUxHv0Fxn646JcgeIuCz3dZxb
IDJb92h2s9uupt0aING6h78n+24VdgksLK98zRY5QRBV5kHpsxsCXMmCpCF0mABkpTH/vAhGplMZ
xAqVG18XfWcDwL4t6wDFvin8NvMHxgcCUayEi5i64ywpRKP3QZy33HRXI73A+sTujf2CeEda0PXn
sbFL5Jy5HHERMTcFwJyN1cWC/buFqDEoLmWZd/JTN+x5egS8zsrrPppW8GPjNeOu6pmc3ZfRAFd5
B99qCKqiteQGAuCOpPLCxtFafC76eI1P56137JCEEvQDhe6sIPT7GGBpAfP1LhgqN+5BDtwwtsmB
6UlObU9SXtSDHDRsY80IlDsEuw8GJ9NEHtehj+93Ax703b5n/gwEbOm7FExNcwtLs+iR+YCTxhvJ
+3bbzx16wqOYfYnGKFwO6BQArpvYCF+xINxYw7bMiGsALc4ctxwe9R9KsmnSpnOeA1FJDb3L4y36
IMIIkXYA+RZS280yUeEKSJlD7jbwax4nQJDZWnRvkWZiejhKBiMCtyAPxXEiY7ND8ZVJhQU5n0vu
VPF3Mo3ZeEy0Nx/3OWP6gFpR9Rd8EKysvAEIW21E9bDe3JhdmjQG/MFrrYsCroVIYEsuOjGXKT4k
HcodBlYyuu8Q30NOAMmz4EgVVk8teqH0cXE0FJVdOdzlxAbpe4U2HJMNI8duRrUdwNgLckvkcTI2
i/dQaA1Zk6W9PoSpsfRoBI4OgGWa0tPEUqUuCj5HH8AEiVJoQIMkv4qWdEuraAd165gkwv8YyabO
UXE6esB33C8VWfqYNtMIo9ubbY8AePXF2GFiifnSlYmE+wgbp5kfBJ4jv3Y7FOGAV0jJVlg3sGhp
GbBSWFiGyCm+9KMmB6rUPB3jftDuPGdlEqaLkAmmd9AfZJgBDyzUN9A6pyEyr1NkNYtw3+8GGCfC
TVCl0Y+NDGKs+kCYpIEXwuLgWy5Rsg+aFrdi2AkmOGOZ8YOydP/gxoUmSCrqp7t90PkD5DzIj1RZ
zmy9Dg7pacxPeEeFlVHX0rPryLm6yVnLUQO+l5PmayXiESBcQrT96uNuIoc46JJ3sAHckstNTmRu
I1RVebvHS7G8QV1l9U2J4cyim9jvUXqpSmX7R1GqZeHtSqKOdIjlyUfz0Q5GD0cezd03PwfZDAR1
oR/WqHTRGwrD2Ol63aXavs22MD/SLsIrBcEtF7XAQJA1EPNne7WlCpN5BMAkZT1kwMt7vWbyuIx6
zTH9SiZdMwiaxLsudTw4ccAMxQGSa1R+fsrzGcBdMu4HdJq2qPJlUgfAqwp2YP0IRHvCM6jhzWFD
eGO6HnYcs8B4i49mQ6ApyeljNO7h3Excaw2S7xzASbdM+b2MvVtvYBhRyPfx6FZ9F7Bg0ccomfUP
oM9etekUd10F5NSFl9yQXsAJLJ6KmmE8lrdwxMpd7eB+P1z2BEDrYz/ZcqzWxEXzrR8SHrc9pnXZ
F7i9L+IWXhLDdgeHFNb1fWVGDc1s0AaYSxDFjoxoOdvtmM+4DXj9lUGy9RFWYciGPuP17mmyvO00
G37QIEPAKB3CgiHINxoEzmYdY6qo5vVa6hD0OSUoUjiCoYAw4Jwjpau1nPEjRuBIvGSJjhNU6EMv
TnrJ0yucsMzXqHwwfQoAfn72gvN3qK7QLhc02aKqox0JLxJ8WdBVLA6eTTtY1ffAAYiubTbHCAQM
c4kavET1XC+bJI8YRSRrReAOMMPvcwYJxDvQgisccOaq2Hd9s01LirzLLtofUbU4e+gZE1kNcqF6
KOCl9qFQnod1tyn6jguDHI45h26wyqMREc16mP09dkQF6LrEzAaImO4OHbiPKK0SPNdD0rPiS29E
uGFjStMBtZWBwmBLwuFHYtNdHuU+wt59HlL9ycKvFyar/WxBFxYjjw8E2cI/WIlK4bCpBKcSECtC
TlFWSNp4hGV9BWvEyIpsnVO1ppO7m8ezWl0A2/1eiBhD+ZCaUNZFLjWsOmaqMM8oepzvVIt5rBnL
/YmOO9WYuqc7hM1hEPU4Q7j+4uZ4mmrMW2FvHehpEjVyztLHFQq8v4euE3uF4fem20FApXdMg31D
ENWc71CkotFg/0Bl/79P/y8w1X7XqV/36NT/3af//Pn/dOoZOnXYZgPhAisWIjEAiP906uFfZ34p
6J74IEC4hwQQGNl/OvU4+QtkEdBFzmIN+KucmS//3alHf0GQ/VNyDtAsBFvrTzp1eBM97dRB7ETv
h64ahp5nCuHzXNteK9dTNbcdFfH+Zhz8nNTYILjAaaWz7/DzGAYs1g6iPvSbO3bMRa3hZQIEKzgC
349QDPDd8Vsc6Lu47OC9k35nYEyoW0OS4DocmOfHbpCTb1Kjus9CEmIqm9vpG5gS7OtiB3JVrlNE
0NEIiVnyonAsQctPv5o4kvRtEEf+ksTrfAS5uTuICW3bGxeC63EAVQUAV4OpWeGztgz5UF44nUr0
S6vel1PWL+tHPekc1p4akEQVD5PyrV8YB6mUTsz/cF66AoFULqpizgd5IkNeDC2mkwXmnfkQGN+g
PkrDoysIpo8qw0Tx7wlzRjUdQEDZU1JBFU0KtPVmKtPT6Io1adehs90DWWOHFjtzSXKNfTuJED22
DXkPMIPBBQy7cnLm6Wfd922bt8+KOwOOgwMiUjkyhYdt32EjYHKyv3cFhQlqqFxKm3Az7BYMYUzq
kg3YwjyjbmpsrBTcLre+65o1DDdZQ/UTYROU8Xup3XhYEav3pstDyCVXJ764KEAzOQflcL1Csh7W
icvHb/AN5aZe7cTuykWCAW15GVZGx3szptnwMCYUbDYjyq1vornHJDaUWl90KkDPzMsYhQlzIXpp
1ATpNRfoOZr+zDBGFux2HyG9GQb9xN8sMTMtd6tFejTs9SDlxEBNpsg6icsFOUoKbWjFo+mLQzdw
8lhfUzOiF//kxZh9nzJeRvXEMM9H9R4G2MlTTKFrJIDxliAA8W5Mtj00VTDPvjuZmJ6nmqZbUeAn
GZ0/iH1NZANsrdgeqNKWv0WvbcjbKV2JlfgUc5d0R0/zJXkEzQCjfFAxy8VfS8+4O+h1lRTsnRwv
9qer1Hld8PkAoGv+4CH0f5MqXTYZz9/us73y5fpjm+VUlXKbIY9SAgdIf0F34RAo3fUV+BZbE6py
bS3Z3ooF5BrNxPR1yDRG7Fq3hNKw2WSIxBFbkG9GS9UkFjbRpQIVBKPz7MSNJwed2SONpUZVLfbT
QK2vJQs+rSL8xNMuOc7puhy84TCed1IcQ7W9BcjTRKbnhxX3fHJCYpRefOrCpEXO9mmBYrGCCLys
OCqJKgi1bWF5+n2x0xfv8q8qF29Q57Te5vSQmpT8DRrEdzTG6Fy628D5+G7SYVGnxoPgM3Os/W5s
OwmyQeKQXOAGJhoAcd8pSscqdx0SKGJDm9yGDUgc6ki26MYrZJWyDpbys13An1xN/3XH+35jMYbJ
R/q2XBQ+GoxXP08z/bzO9LIs6UOqijszYEpsevFQZmvXqHQkzR5s14jrpveSje8wXLrwA/yXkB6n
a7Hpy/NMtl5lcIM67DR04jOj6BpH6qcGOaemXuKw+8ijMX+/SPkxk+Y+GNcbAzISX9Y34UAxsJ63
K6RijR+xq6uabOv8Ix+i4DAbkC5i2GyAK1VYdwlTxPeDAaNDwAWxZdRCKUqVQdzUtiMXNY3b2I92
qPopQ6hJCOGGzHdfd3YHdUyK/kDyOaymeJOnQawPSa/3w5Dl3wk62SvlQ3E9lfqWTruBbDcJqqjL
y7eLhse3AVqCOmsh1+GU61pu2Xu9RJ+FCQ/DnMCSmKX83Vqup2EADyGZs4slLEEu6u5Znn6dSgUi
yVCGkLLaz6tFFThalFbUo4HKk4VdTT0oBnztwC0IhxPd4agTZEmzaaUBKy0pnkJylfSlfkNVPFxu
RQCiOoN8Ouf7G8KXu2JbbmUwYAuR/4e981iOHMmy6L/MHm3QDmwBhKTWYgNLJklorfH1c8BqmyaD
OQzLWY9Vm3VVV3V5wOFwf37fFVHodWL+jRTpOlMwijT7tN4MYnhM0yC7qQsNu5JhrLxBTisvalV1
q/jtVlVoLVl1qnkEP2KnLstepFWnOImtWhXIpEFIgrBC29R68MJlQL/tB/0ixeoL0h/AqMoyjSvF
3mZhZHkh95itMdR3dK1eMxMafRKd5CU4XDV191mhPQE2WS6bjXQ+tpNwWHKp20rlVRoZoxOp410r
jyOXW2UvD/NZsWz0Q7oRna+SwjO5c2IKLnMTmWbC30TY0yWdUmyh1q7boocUoRWbwrC9dJJYnZV0
2Xf9ayFn+ymozjWl2jWzLO36XL9if8vOuXuBfFptRLiEyp3YKF+nfLwDyHpXm2lv6uFqqihSgYBP
e4g+m1qZ0vWcS1dcWMHf7JpvfZR2WaXvy75pX8Ieka2fjW5WIHdUVCMm4ivlqjNXv4tiusxSq3CD
sv1N22/ywJbyE71eyHEgKU7bqGT/BtdAXponGhNPHvtVGucLXNb0Kwioe3MQZzOeG6S1WL6V5VuO
9iTCwUdN2e5y2Wird7mVk9u2YDE6FbcXOLtxL/MG7EHT11ox46OJOkUqfo/K2OocKYKsT+7ys3Kv
h0TVIoRqlRbrS5U1tW4K6Jm/BWhIwy29BYrOV7OSlUjMAqF1pWfPVrScY4OVWuLWAjkeTmFJxTvs
CDKJrM62MyLzSrWygngSWeLEKd5VpRNFtqvYMtR51dF1MLmeNDGUNNyWhtiL+bENlZPaDBiFKUMw
P+ty1Y5i5df5aCmbUU7sVN1ouTQY8QZXeXXMN03bjtImDBrQuVrv1TtenlpAawkkGVJjaF+OUzVe
NU0kv1QI6EsIS3SIXOoHIxxvamEgddwKKSSJPMt6bV0hhwyMh2TIUxOueDKC3+XwWeQrLiWhSj9W
0ga5pXlRBA23pVEY0sqc4ywuPUnWS3ow/kQz27OK4k5WsiGVLjBgihpl11mJ/DTmKXkcXhiDbc8c
fAbBOG3hTZ2uV+NpHA/YQmh+VIX6Ne1a38NQCzoRLeCAZlCZJgaUTw1V3AYFPWIVl1Z22nmpr9XT
WabKXaU2oN5GVnlpVgqL6dXm3EDCF5ZCWVmFlmeOkWSa4TZWCkvXS2YOmnP6UnVz2fgyGfVpTXV9
hSxzEq7WVBB4yXYCO7ZBjZ5ypX5uOQiiOyVoCnEzKria7rAPKYuXCBV3vKKEuqylLuY8AVUR9dqv
2+AsbCSt8DK77rFiHKJ5CDFdicMypF/S9G0FAqWmAaB1Xht+99YP8hRdItUf28e2yMZs59Mm872w
oixzx5FJ1/UoSjwJ7s98awWGbq77Rhrii9nSUvDVCDaeWLcDl8+cLku4SYYMWmQs+nh8yBFBXOMP
FMAWbuD3rsyqxDM9gpuln4f9CGkySumTbXK0nCUQQNw2ey2VzC3pcJXYhD7Z9HzeuuKFlMwZYITN
AYrDXpY7vW8nLik6XeHxpS8cOc2m9wTpU7Vhg1Z501ZgkUahhNNFPQW5WPtylqQ7uM2qfh/SkPKd
fKiLBDbt3NgryEAFwUJRT65qoM2VMxRRyv46g53VMP8e6X1j0TyShdVge73PyGhcd8bUbjDdmh9U
XyPigZs1tZpWpLUdIfmAcDUkMXRXXwoarxwzPObCsd3ZMaG73A6kU/CuYmeaiX6a9N2wnfVx2Emw
dK+LlN3OmCRk800DEZLp3pvzLE6xUFG3IjXCPRw6ccZTSis7bCxwbTMK6Rg0CVpVn3NsDpITkPnM
FT6aJC0yi9sGJavbwJ5xrUWsJfVlCsQsuj1dwvg+HoV8KnVB/Z5PFVWioMZ/S33ZfK/LGbSPJof0
YnVdljoqX/n5aKbxSslUGPy4nXj4ZXNrUAqro+6J1HUosnidwLN9mYwolZyMbWQbTzIXkKo9t/2Q
dppWvJQWSTW4wfvkSFXWZaWYyQt31nBV1gD5VZHEW/pGoe42nJW7OpLHtRFOL1h0D7saScDWqO04
ciNpDlypG2OI/myMZHCYZOTq8nqq6LAh+Xnk2EldfRrLRx3DpZWNjb+bgQLdl/SRoF21J3bXtJ6W
yvFCNOd6IjoT3Qx52hmNOq1/sBvcHGtgPI/WED0j9MHbsWrfGqsK1o0RFlfDUF1mNONOg4hlPw+a
cBOLszyZ09hVMlBkJ81s1UNooN+NUXfnD3q4i2VdWlmZudYDZCBF0APflbKyVwKbEOYqin4jEOAi
K7LiLMuVxFE6JfYS9GY3VUDDUx1oQQ4ARg9LRyxwJrvrNwXWc9wkY3OH9fF8PmRNuet8VEF20o8b
TZ1GjyehFfsBP/w/EvNfoCc/MCZyeM9fCBP84//AMKoO9UFAiIHmDjVC/09gAFQKDA+4PbJxQqgG
2/8fFEbS/7UYGaGyZa3r6IGN/8Aw0pImgC8sQTYwbZa/pf0NDmN+hWHg7GGhgoJR4zfiCqUcGmkV
odxq2AasBdW2vKnT2eYLz7jLY8LAPi9f0qs2bqZmaZLE49zuoN8iuVcre3oNJFMgpQmt7FcF0CCc
rknGxxpe/cVk9NJzG0E6YLmHw0Mdi4qvuI2Hcxw0Qgt3nbbOXFLRsa5UkDH8xkQzRLKBZeDodBkK
HreSBJe/OuZi6KZJZ9/ExtjVDmQneXQtvZj6VY8WSdv4gxXYD3IkYWYz0yO7LSD51msd6cl7QPWX
eUmQQY/lIB9sAkLS6H6aYrCnSIoYQURlfCvoKgvXlgyj8Aoa6Eu4cNfFXl/LyFzgj1i6a2hqwaWq
rOQej3ilvdeHKBj35ZDk2appBIKVCjs8G2R6HIbgTEpq6mwZ3RFct8kqZ1jTkhpHq6zU4vwIe/Yr
84UXaagGVEEZks3ihGIvf/8Tvw6K/6xOprmL5FxcJLIYHnx/RBPyaWFf/kOR/d9tNfm3gz4tbvqL
BSUmUIeacTul9uxV5WLoE02jNtCrJcepa8JtH8xRdISma37o3f9D1EXNj6M5UCH6NYxIsNc8oPPl
NIPQZ3cvAJ116lVakj7mtsh+Rbbd4CwXSUW4t4tcrVYU92oOdyJEbYTTQD2swjEqT4oAW0nu7eHw
FKMSoAnKS6uaN0gillI8BsFk55R9hH5BYitgkActahGrnXzrhG5JO9DXAf53VDjBNRIRGx2LVnEi
O1E9jnutHnNaEFlKaUC3rzyzlVBqL7VWKR4sfYrw/ADvGbxZF9ZqngNdcVOpGm2vg+uDXxFYk3Xr
I1wTVIW6lq1mMWt0Iq2y9vQOyptDt5tQ+bTWhmkvIrOnCi5xjVgbcdG9yhldBKA7K3GNmjuMk096
H24pxs1tN9cQaarIkKyNYaTGW2uFxn4ANgi9IekScJIEegzIT9WM8zh5akVrve9c+MJx7sbQcy5q
MUlgRLM6NvSA5+wFWxpY00EFKwONiykRBamVo9jYcmZcjnne2CTfoWVwNMwTC+rPJHlpgz7I16D/
ERW5KhLZE4ZCvKihFxn3LLQuv5QwmAiA50RXXFOqI91pQsnP1umU5Or1PEMgc600FGA4ZdGdN1rW
GKdmm4FRyv3g7xvDD6AEpl1in9RqaqloRPTuIdRsiuCpFmVOw43fuddLIkGpreLqlAo5zXYxlfRt
DTUocCS85tU1/SXtYaYjaTl+3UmTqyLLaVewtUUBHz2jco1JUqidETZOu28lxEuL6HG8KQMfi5Uw
KKkV5a7lljhpuTVuRjwEoJH0sd+4lbXYVJFLEYi9lidY/LVphvpT07jyhjizhF4wl1G5iREh0pzJ
Qzly46HCmoFjn+IE333lPoHa8zYEU/IW6lY3k1VB2gxf42xW+zKos12tUjxSfTSl6bH1zdsWx/FT
y476wZlrOXWb2ThXY7o4+zKqEQhbWpzsAbvoHjfTbDxo1jzeQUoq91i7t6tybIe3ESrYQ8Qsqp7Q
AXcR7ulR4QUD7URMpDKqzRInMlhial8j/EomrF5TlH+rIZ9ilcIFnpDXYlZz0Sqz/ttkjh9SSQqM
E6x57chVayWx3GmaegkAtA5h5VZdi1M+XHyLZnJkCU+Oihqei5oPNxO+kt261CDrODoZrJ2L3wCy
M0Bq8DQ6AQCLg7B2rTlX7ykbDJeTIh8UD759fTdb0qisck2tb5UwGd+MbqCFPWgoFI1RkYINFgO1
QRM1S994i4nw/IlrIWEEUliurAnjba+aTP8KZyst3kI5J7CF5vUCFWIXStQEsil0h2phvVhql55J
0zQqJ91cWu8jTlYXgxyUbyEq1nolVRoosVynVMpgwpTy6ZCS5wrIm9yFc1efCYrw9y5j04NKmPmP
pChXscPyACEKFFQbHHyDemPrTXk9lRP/GB+RFjhqZyMpRkYqLtAqQklIg6EW67QVUr62pjL4nQd6
+aABLYdOK7Cl5cKjprbHJQ+CEmo51t9skUHeaHTk1zCE7GufDgFVsYhkJqwfO37uBJRAzIBc3fkc
j1zFwHzfzNkwYwczGnCgwk5x9NXT3jptVY17wu98zGlqSlUV41rMcuWfGZrMOgWPL67kZiyRBVdj
VW/tFMd4LB2CWS82WgHfYT7x1XnhroFv0v2QDanfVyi9KLBhEEkedHp0aGwPghxe5NUnSTrNEhyu
urxSp3Igp4ttoPesXI0uZoE+zjURm52NMZX7qsR09DkhOcTaSlOav0VmoBlrMwinu7pCt0nbGvd/
DMJrvJTypskdzUzipXaPycDd5I1WnkMv74QHJSCCi4KllLJBH1xm9LYKs6TLTS3g+WFSBN7gRxAg
u9CS74emVd5qv7JejcxgVlsEqhdwoaXHsY9VFrkvRe9xMGmz45tp1e2HBMIGbKYKZ9rKajI+Iasz
iGMowu49x6dV9wIp6oo1Ei5YSNx/aCCnpMtXq1Svmg75SYTzS4+HYwMtHKwbaMNEvt/7Jtqf3rbZ
/aNpzm/h9km/oebpTzaX4gsa8eKhqGv5d45KqAK0bUqqHm22Jr5TGDBeSrgtWZq13BteGdA9cizm
HWdqZNUPxJhJOrZNhLN6et8j/KPt7SPmKDKjWgFBai+hmalwKtVpoISbyOOpJLm98Nl+ofel4MPw
RHFuPDEI1bgP5Da6aVnvKGiR7l3Vicq+X6ayfzGSUEWfDjOU0JGiUQJPoF3/VAa9QddaQr3pQZSa
Q0/PymxvjHxdWKOG9Lo4BJNLbGY7Dp3JLri0J2F7qczUkhDZlPQ3Ee+0OxTKpPeq7/LHpA/8VyAo
hOVmHFiPVt/x8pUcMfjCdgxaRxWF+ZqGRkMVOZYw2TX6j+oqTUbzdq5T81cLG+4pa/noHEAMWD1y
QtdzbQCGhI4azPS44G3I+K1YNrUMusX+Mct987Gt2bXXMI1xdp9RxlRjepIMQzmAs0QB7Eh6h8V7
pkwLhVBv1PORr+y5gE772xBDu3ChJB8lpTmHgYeMtkq8LE1Ef1paIq0504ewvmwsO4b+OLdwciOu
5pkyQ+SkudrBkerDPHHHqgduEH6XpFw1LToGjY8QFxqfhQsMkv4Uxm8ZzcqpoRHstRH43nL1nuln
PEyB5iOnlyKpvx7D3EazMQz5jSFpvno+SM1YbWtpblmRua6ONbcNMG99dHtDbwlEL83aUF5yktj7
2JHVYMLeDcd2OCqOWU144W8SXFKnyukgkeslPwOC8EMSUVLuK6PMJoT3jRVg658HgzGsibnmuuBk
BDhEL5EBH2s7BSmIf1H4vnGalnj3DdR8Kv0cqsbezy4lcxrQ6y9J0qqrpYYRwreArhKDNVC1Sppr
ppEqXU5zNyeneJpKfrCIbufwVa2NVFpnSJhxTqvhUb2SbcfzoJeOIn2VkgRi7WSrl21w4XBM5M5d
mr6qi4tZEa1LX61Lr6hGnsKIrImrDFTrSWwa0VXRXWNDzUq9uLLi7n6eqrm4gwaZYT7QIBy/7eLM
0Oh5ahgGrSlFVNhIdhNXHcYitaVeRaj1VeEowqhplc5cPgIw5ZHaG9Ku4BSVkD3SBk7AS+m2+GbR
3E1129nQj0Gh2R8DaRYrOFh6cyaFRYhDQwVOeQbYJdoC4wArEbETjlx8d75eV/JFVyHUdGm6aMNV
Wfa+eqMi3TGxQYAu4JKN0t/b0sKsVBLkj3QIM8obdKWZq/ixrj0M4Ti9N5C3M4Sbdb8QmCs13eYY
Aj82OIjTHhrt/qQyJxTWTeIPlCdazWmYQ6y+laitRyeP5dlcYTaBMt40WjU4pUGP3mTgeiG7hZ0M
m0zBI84trUF9DGeVzmjddLqyBVxOkaQWs1HubCO01b0yVKHsVtCzYPNqTD7ryzfZo1rRcGnVF2s0
Gm5Fd1G1qYYuHkJqsppqSnIvyiS93MdaFkSr2IZkXdANhMNo5XbsYH9QX8tGFs1bfBQzdaX7MqX9
pKTt5Whp/LLiJO6zQOfoBgtyKNmx0MoHnTK48kME83AI0+sBLv5vNba115l7b/AoyVX0mJZ1cBUU
uQ8qWpCB7NBgq0coXePwquKIGl/6hc6GbaihAKnP7W7i0QvY96bC6Q3xrXmrWRKho0j4Dlr1PMMe
xqOJy4Q8pdy8LaMed30ourtR19p7g1MQmuxc5TRG+oi+VIGrxxVIfxM7+ohV8CZstNRyJW67ENXg
mV4osYAES3s6uJVrM3uaKZfgGXFCSB4Mci1dV6EU8gmFwfwyi9iiIweltXIKwHh2DzjY+o6mkvW7
8kVw5WMj7ntxOcP9NYEYuZfhccehFGcQ1hKEo+3/g2YkeS5Bm6i1PqELS5Dnl6TN+7f8be7eviJn
H/+ff7AzybD/tUiCoPajXiXSSgPT+LfaSGhAZERAfWQ5GNYH3JEX/8RtGguwxr+HbRxrRW2RvP2b
wyT/y1zyORbEi3haWIDol/5CbqR+Bc8MA02QhQoUmM7AhwMTn6+YC8EWXSYVGIfeX8xO5rw+R85l
5FwEznnonF++be7274+v+5tPk/QHCOYAE/k+6oGQcMZUF0Xj4HvPlXN/VTi36GecR/7i5e0Uksby
12+b1dPDr/OT+/PTX3fvN3cnr1eDc+x3fCFwff8ZB5o/OVNHia/E94riXpFf6vDq5+e0l9n7D/bz
fQAW02dESx117orLcxbO4/0VVEjn+f7x/uTlLeJPH/nPM8ZCzu3LxfXu4vl2Fzi7a+dyd329Oz2/
vj51z1enm+vd5vp6v/zZar9fnTzfnJ+6+5u9+3Rz7t7cnFxcufv3k5vz/ZV3cvJ+5PcvIO1Pv988
ECpbplzghMrvP3s+e7zab8+eL55PHh83m9uTs8fAWZ1en642+9PV9fXF9cX6YvmJ+6ubq5Ob1fl+
e2Qul7n6YS4PXckK+C9lo33M5cuybJjLl5fbt8vAuS2Yzdm5fruNmEvKff6UotG53rzdvjG9t+Oy
mh/4Jx9K5/IpdN5/PZ2/vz79ugqd/a8rVtfT5Tur6+rm/f79tXAC/ri/er/nQHAer05Pn369nrzf
hM7V65H51b4Kar+tj0ObYh2fTHxneCZvfeZtz7zlv9eOs9qt1xvXcZ2Vy184W2/r/TyZH6DjT5MJ
SfPzwiyDYkwjWHYeT8gyvHp9P3m5yHjeF8KInetz5ip3Tp/2978uf50feZPLV/XT2Acwb4trU0J9
53u0SivzIZKfg+QyotDEIAX9zv3Pj/qR0XA4HF7uGOOT9YeL5LLGP6HK4OhdGtDG9OayOouG067R
UPINGHK8VyJbAf08zyMOytoq76/1/kHXM/7eXpp/TcndMGI0exto0RE/9j/uuxgHGXgnEOwqHyZD
JoBKANzhsjPcvmC94lxHzsvL5a/Ty19Pl+evN7Jz/3rscz7IffhnuX0e9GAq5rCuLLNn0EaWnNZ4
EGKCJngyTjeWHTg1HK/cOlHaI07g346YD59x9LEQMzjSli7R5xcwSWoXYOoxU9zTRhb4n8JTyaCp
TW0///75bR+OJai3kLEJLPVRWqMx+zoWFXlbF20A52gW/VkzTNqvXh/U6zqOsiPI/h+HIiiP81lW
MTk4eKwi0iLCqaAwpFU73xhz0ELIk9rUMQES735+rOVnf17Dy2PRRmAioTyDLi6/5dMaFuSEdzpS
Io+UKtLdwIpX+KGmRxbln0Yx+U7wDCQe5EPj/HmUvq6R1eNO7NlGN9OSEmKTi9n2fn6Wb6tweRjT
ovQhYxDDPe3gYUqDC6uYVOGpwO/rUNe468xpoLk5SQv7KKvVEh5AG9ORtwyPjAH7d5xjbuD8/Dv+
+LS2hS8W7SZ45gdboFj4/kkxCeyDZtANuwcJbObW/ctRkD1hgkF5B8GaVulBpUNXvRa5TyZl19TR
JrFmpM5DGW7+dhQds0dcNjQcEnAVP/iw4Ub1Q2iK0RsrWXZrGy1vGNrBkTf3bcXja8NtkMCWxa0T
q4Svq9BszCY2enP0QKDtPXIq2+1aLfRQkP5bEPG/Zt+pyy/+suIPxjr4umw7tTPFYqwJMh3Y7nVm
Cbdq2m3X+btYgNBLOAxaMCx6gTNGuWWdAUKba1LJt4o5wDEZuSDPv8jH8sg1XsdaPzpQqZFd/e1G
sPxUrEfo7nFY0178Oi24zGrxoPJTtZyM1dbSHjUL4B+ZW37kBXxbsstI5HiQWouKgdvD15ES8oBS
Dcqm52uZeZbgZHoKMVQcWbKHRatgFBYrFwKexaa5/3WUwk/oC1b4nBHNKVZmHA1r+GjquTlx9y3p
wO1+Xrzf3jVSDu44GPaCZQlDPcwQixY/L02pJ085rS+Ni+4+P6sf7Vf9nAi29qE+ie+ny/k8/DW/
R5f23l/h5H2kJFGXJuzn5Xb4Ew6eGeA4RVXITyjutRv5Wlzo59CON8Feuxpg7F9aqGXv5MsYkHrX
bLUL7VY/svkezvrhLzjYFftQ08NOqpZ4rtix2nxbA3ioxrAvqr+LV2aJYnCLuQUO6IvVxYeu5vM+
L8VGKbdNu/CaM3jN1lzfIK+SH39+rR8BPZ/nlGHItOIjxUkIhY55MKc0EX2lFPPkQSDdWVU5eFOv
PFqjCk5Wwrirkcon+7C805QB/iDOK/adyCo3BAp0JMStwjox7OpxBsk0IjDDk7QetpneeJl0hnDL
VWSc3bD91OJfNmnoU/PSDk+K8jTSlvbLHarpDWR7lRcoSw9CQ7dIFxSLJ4DF16ItnzlB1wZA+18e
LDw3XlUmelEc0gUSpYPvJ9btFKuewcuK2X4ZySJ9LrJ0dWR2DxYsg8DFgcLAfoxRiHEwSKyYXavS
WvD0KZPXfd1fibQ4Zol1uN/8MwjntcWGs6ANX59kNCesYnX4ezgSTLQNyRZJW+ibf/8ozJeyYBqL
gcrybX4qbjC7NHyhxoOXpI12iqKLJtvUWUd2mcOr1vIsxBGww+Baj1v+8v19GgVCrqmEFWT+MUng
SCDCubG1uD0bSanZ4JekuXgXqmc/P9ryFg4+AfyEFouvxSWNze3roH6AXjZLWQp9YxV7Ude/cDDU
aEfSM5Yx+rDhwqGJgZvbKX+/Chmaqht5HDXxx6b76XkNcqnzjAQThCAE9ba15NMlMtXtzw/4pxXC
XoJXFQ+5XGS+PqBGi1qeazgUWBUK5BNpt8etcj7iO6Ucbo7LyyNxgJAn7MoWa/yvw0hp0eNxlA1e
jAmYk6el4VaTirEnvJF94mOaSf87WzcmMQ5g58qqGYrmyR7TrY51IctpEA7S8dtyEPTmlCNBBQcZ
Ah8bqoVQkfqcCh1fp4O1FagdzBtOS0/RmkB1/bbOX+jAlxd4YS57UeJfm2afb2fup1ysYUVfNWNm
1C6BymriSrOa/+U9iAkjY4bYEgptJI/aQU1S67FZWgq2HQJxBrI6TTgUCiEJ8MOxz3eZ+4M1TjY5
NyAd7hMQ58EmESr20AVENXgdLOESZm4xXsX6pBVbGTZvf2SzWH7419HYh0gRUEgCQh16eG82Siso
Fb3vvD6yYI7SCCYWaEq2vQlBxi/z6HTW5G04ItuTwcZ/Xu3fHlWRoTkaFriX9eFG9nUZtsggrU6O
K0STZH27QkcR7NaiR3IAE6c+lgn2bdXzVeF2CKuRixKDHhygMo1sWFpySR+3uqDL+FhqGDD5YnpO
m0o+sl9826qIV4KKCfluIWRqxkFtKUlZPtaWSDw/Fu1KnqT+LO/mbmeSG3oNMRAJI6HNqFEDa/3z
rH7bmT9GXuofppcP/WDkVILuWzcYupuToKm5pILBWUb5ED7XdrnNizw48h6/7VqMSMEuFGKYlsvf
wcRGWjOCq5tsi1UtuyVNUaediUf/+bkOXh+tHPYDSgA+QY0/PmrOTzsw/Ac6WAJnPDLcluRkLA6a
azMzSTcYA+4Rm4IuaHnkxDlYogxKDh4rZhnTgmN78OHjWhLkFrxUT5Rl8ztK22STccIVqDJD7dfP
D3gwjctY0H5pQyxlu875/fVz6LmE+Ni14LXeRsoVOmUfb+DsGF/zT6OQ+EQmg0nBAwDydRQfIwlE
b0PmabWWbGYljH/Vmhb+7byxHmwZQhSpFwp75jKvn15WNFaBWczMm4FvpbXOtCZ/UGVknmtkd82R
Wv/wugHoIYMFcGyyygj//fCA+zQaws4urfo48yJBg3NH8ARICJ1dGGQkkCHrQtli2J2TI+AwL8qh
zp8gXeHuUBndFK9SJS9aVIBChM9ZndYvyAXy+M3KpfoMLlcOcTSP2gG6TYTvlzf6ltmcoLRBZhHE
iX0Exf72gngY5PmgRjqdJFroX6euGmzECyUPAyHJdouUbnkWF/6RSuPb1wRVdzHfw2oWS0zcYL+O
Yk540U0SDFrbxuMevyRk1t7ABcZyW7mSnuG7NcZfxTehrlyI65wywpbRSH17MoiRPTatOEUByVVL
tiS+NXioH9mNPlLlPp1pH8OYCo+GlQG3+8OU4UQZOr+34eRU44wg3sIab7BiBOt9NdN2t8qbitxa
zIgiZBqYGWEj04ywdqpxI6om2M44xjz85afNk2O2u/wHy1M2kq+znVmtHmVxCE0opYiCOT+sY6nW
jjz595XDKFSNCxWb8w0dwJePbhwnpE8Vo8S1Ed1YYRjCVpKOue3+aRS2jwXM0MnOWDq6nz9tCXFp
rtV66pURtLsIg2k8iJT8/7BWKLRhpFEHEoO9/IpPn3QSFoaUljaOe9Bk19Y4qCjkpWNx6398Fp4E
oImBjMMM+Vnqob4oWso3raTviI2HVRNUuDP+/PoPjuSPFUnoNWbh7IR81wefNOdmI7XLMGlTSFdS
nGD1F82Vp7S4u4LLJTuUAsfuEt+OLtYcxxZwAeUdj3Ywg3PUBkXEmelhZtd5SjLKWz2RJHeO6+z2
5+f7Po1sINSQ1Ds8Jav84GUZBuI2eww90FQuRkpe5acxtOnS+3mc74/EWiCnfjHL1Q0Olq/jDA2k
0qYAiM3Rcz2WA5eACkEcquIVknpVe/t5uO+vTQW+h4yKUTbXvsPHSpXabDiuGa7oxb5mlzDwUEMe
4JDzjSh6GpIthoLS5m+HXXYLncQcQFC8UZet+9PSj6c81qCZkmIp59WwMpVGqjZGJRUXbVeTM6uw
Z8WQuLP6CPJ6cBlgmS5LhtWoLell1K1fBx5rjD9HOZTYKQf/JCSmZ5eIIN4gBZjcABXgRsIq67xS
tNiTs3w48tzfjyQQHgRH+BISpMth/nV4DGNqEiIk3xVyFPWOCkUtW2eZEuPClGkAwqWKuPbIkvq+
dBkUywic3z8sbpY18Gmy4c8VmOz5PlREC4OrLkHqGcfjkVG+L1xGYX5V8gTJUDncmdGyxg1Ine+O
dT8Pp3WUg8+12FMW6PZYWEcOgm/DUXWpsqBcZSzadwfHTdCNutFZM/atwyxvuiy+TzVZ36qINI7s
bN+mj3WisaUBSNJQUw695Eli72oScCxXbsNwbc30Y3wlGY5M37cPcRmFLhcLk9KVw+3rSwoCDKsl
cr/dfqjyaxjN0XNFMfFExIgektQw5Q7UHvP25+/w2ywyKifcx9WUL+JwFulI2lrdqZab+GO+z80U
XmCvJFdDXQfrn4daHuBLycLk8aGjouLWJpD4fX1AM+J/gsuOhYEq6nthq2N/ZXaphId9nGhycMaN
VuibFuF3ZjtaP+fj3xbsXDoWNAhgmX8TdmBff0Ha6DW9KvzMtIGjVio1zHaR8LT3RWXpf3vRWcZC
nAbGwR+I1L6OhYw5zgqLMIcw7sp9l0jFmapHx+6Lf3h9iMQEuO7iDM7B9HWUeOpzaJKyDvedpI6V
pJMSssKrYYR1ScjOMYDw+3DLFw7pS11sq5nHr8ONek3PmtORyCWzP4mX8DY/H5ULkenZ6ufV8seh
FrCG7j/w3WIJ9nnPChItD9Op5cmkSp683qj0p6mSjHJddap05KLw/QvnuT4NdrA0laiET9tOOtzr
fliTDz84LYbGR/b+Pz0SwDv1Co15Prvl73/ahtmEJ3VSe93tMiFSN25rcR2EwjrVIIe2/4f5E2zI
ZBtgGgZi8XWwGQfNXu2Yv1DzjbWOIdFKjnTpFLXkseD0b2faoonkMF8EmEuewsEinP2pidWYoRRM
ZK7CWcOxAEHAvsPrwKuLPDvyGf/hbYFWLPmjqk6G4KGHWmf3NSl6eNoUUStu+0wOtogjC+/nBfjH
UUzCSnClWHaegwlsFLsshjjRXZjo8UUep+ou6+L4by/Cy9yB9tOKBxPnev/1NY1hqxa2SFnm5K05
SZOHG2xTpyOL4Q9vSNewqV/iENGVHl6E+VfPjZ7Lmiu1gXjlDZarDqtvJ6ka+qVq3vRHJu8PS50+
nkxnBlB5SUb8+lilH9QSzQT4GRLOza48N0KHKlHJb8DqNEZ/flXfj05Fhygh68wke8VhRyHqU2Fg
O625xoilqRmHLbLUfrDPgqGMvdq0L3pkZ0cAGa71y1N8OdEsQwAscKaoFJIEuX59yraPZ3VO1B4A
u2pvcYSthm2rRe0pdB6t8dTSwIsnVxvpScuL9EzGwRWkfyqtVSbNsVgndo6gQxRtdB3EuHM5ja6M
kM1iLH+72rDQhmK0f0N4ZEXCZIwX13+zdybLkRtbtv2VsppDhr4ZvBoA0bAnkz05gWUySfSdw93R
fP1buKn7rpK6lSoNy+yZTDJTNowIBOB+/Jy9106kL9B2U6JKgJ+Dm9+lPApe7EnZYSc0tuyxELIX
3CofX5gyZvvBHrwRd025ws3PcBUk2MfsA7TYFCWNdN03l798WfXuGu4qJwBvBn8nwhqU9RXzTxVI
fcjTbrlvtLZORb4pLDqYbmfYc4L3yCA0u22cVOI0ScsLr1gy+odOilsiH73yGilLg3kJ+BJGlqnK
9nIw/W8dmY+QaBWtYmhFVXcx9mIY4rzA/n7AumoPEG9Bhg2p2audl418ppHcgfOFnNz6DMhzSCdM
67BPgEJ1T1Wu04xrlKp7DrvVi9ISEHLD9oiKH579LTi4ctlVC9s9PhmrePbsEJ8xHcRuOVjrPH7P
LIM4R28aKwDRtbOcYu8InzDftF9QNLlV3BQG0CqnK57msZbFuep9zLGlDjSYwpHhRZ2tVRQDUWzW
xE7lDBK6hxzljWv5nMHobROZ4wHcDz6WmyTA2E+eXGitdczDMl2uo98MmIMy2P1+7UBPBsxckQK4
9tOJAWSOaIDcdaZ95ufFC/FN+YtjDLC1xTjb3ilUbJ5jhdrinegmBdak4qKBru0uTW9DWKfmCt0x
m2Szd8og/AqDAzhNlWVBk0jO1k5Sj0VQxdKt5begnzwQ40XlPmmxiK8TPovLOpX+68AcPTjvdJ9P
sdLBcFPZCiNJE/mETZihHG+z1IBZZbvpUCbQr/p5v/qbC6Prh7XcBYtuwr0GdnjqETtg7CSnAyb3
poPxNKt4scQhmfx0VD3Oa3uub6JJd99VXkdPeJ1LrBg0eM+zXjSvVu+OT8ztjIdisNy3DJpBEKdr
F5aJTx2NPz7Q5mleuBRifqHdLSwMtxEpGApPU5tr81pG6+QnI1age/zvxLp1bSRvRo15NKHAC/3D
YHW4Hfsc8p7DDfQBOAZp6JwZuGL8Ke34tionu9Os8Pd6iZZn4I4KUuCoFkhzyzz1ce2G+Erxi0CY
I3SwOXAyzspDxywW+KHO12cCHM3pgF9zPEb2YmxaUyxkVKqqh2TtuutjU+vhPOOkXOwNp3e/LwGQ
+iQg0wv8TaSHvXBmL00EtRte9SjFvu9nIrol5W5VoHPy/IlOGX45wC7GJUGP/qvRlrB5UEq051Aq
+2K3+I78Qspm7R7GFABTtQ5luWPwGALihdpbHQy0RPp0sqkoDuu41riZtPde++F86w/t6sdhqYUd
Cy7BiAtVCnNn22t9bwxh/mho1722J2Lb4gwsfIZopZF+IusifF2tebhqSp7HeKmbLAKKPnfeoRFW
c6adeQ6SfjQIzyscm4XKCeYAZo0PXwrKoW7LnUWjBLEjdQjXjni+bwCaJ7iM5To/sgn5wVGN2FNj
XM7tfLAM4kzhLDZze5jDqryxF1w4u0l53r2y9LjuemcheGqWAuP92gDL0u6I16+3Aa4lgLPgH7o8
9FYy9SsT2qkZLOhcgxTngZln3wvphQ15tWTqqnEcb1anz750bWu82jQZPla/BB6KX1HRXbSaeseN
U1V7XJRiSQo3xX9bDK4Ti26t8+vBRA3LvGlZ7soGEDKy5zJ766ei+SBEM1x2M0W5PrEWsFfxnEON
gFSvH22piPHwcDYTATuX9+4w+l8p4Ifi4BBgcoXWwPogdra9hj/izdi7l+4rvkaNy7AanW9R0/Xz
ieJE3cfVVNWvGIgmEylNFByzmZbCRvjrmjNZFOoNG2OJs2s15m8oo2YTitC4XMJriFIuXcNd66Om
PkBpt8x9SuQj8b8EUeg4NKKpOtpNob/kZWp8YSprfF3MdbraztuvU5dq9gjgD4+tDuFJEXWmmGTg
2XQOM95Wdg1cbUXirgOzxrrKXRgDjXqjmJL306y42fyw1XdmUbpvee6wI8ApETygNXnMma8XlsYy
ZSfxIDuxNbd1wbI85i02KUWACOfj9BG6Y9Sa52tbsA8fpayaL44p4Rx1y+i0u36u+zKBh1vdCHeU
37XTpqfzLMe3XIDkTxTZzOBw6cOtcS9sec/G5n+LcocwGECQ82OmHbJJar8nTJadqE2CzGs+jBkI
PanLtT5kVS+IvVRuXzCXN/SrhYtzxTlq+nueqxUFuujqCyyFWRbDjIC8t3ST4OoEE4kGqqmqh2oN
WW/wiBUlM2HXBSY7sPIldu6qxzqfg4m4Ut4pqS5plR+8eoaB1Ys1G86mfBm82Jw3sPBCMQsyws+w
QoYBoRvxWlm8KqAFOz+4ft9MCeu795iGq7ec+IZSd7aBdHCf4YOEz4eeb0XKD307Tqc029gio351
woFPIUKoZMcBayPJ4HqOOhZdN3waxzTkNsjySOwwqfIBXDSy2OYK3cjEpR4BzDlEWOqqNfg+MhcW
OyMLLXKFGRQTDFxO4Vs9tfbTMMzBuauX8pWum7g2xmx9m6eufzNyCys1PReS2lC8p9aRfb+8HCDG
KuibPXlpYsnzq9QtKIFsWxUwDitdRAe78EsTs0Bf3VdMaM2dFkbvUQnAQosNtzO+KVnb33rgIGo3
VqIEOj7MIYtO7T6RUUEpNMo6XY7QOHHle2OWIqDEIJ3HqMLg/+8KCr6STztpWbzZUeUGcTQPlXGo
dNd1LxHnr2JnsL8QN4Pi9o4cd9Ag5MRgBF5yC1epU3Dtj4T1Zu9TaArUrbAg1oOhmuaZshNHEweE
ej1iwOaJsVbGdhdB2hXpyaxXkm+iYVsPgcXky3523H6j1IbirdSeqQ7MGOs1YVtSkHabEghzgX+z
PNN0l93dPCG5ozpjGQ1oTIy1d0aTdORD18A9ztWYFQ3GSTGRKIXTW/XRbdh3hNS5xLgHzzMpJ/dB
NYspoTUsqmwHPcLPTpnfGOtjaIjBv5bME9fTHtp0fRa09ea4LBTVRVKQN1ifGzWkgz3QZ5kfZyCW
1ZfcyfVZRgys3GWOCdVRU2vbZyAIKvndzSkyyTwRBmBu7LhmvVck2gAPVqRAHCcVFugNGQBG6d4w
CzPb5brXxZlb4VJ5yda1T+cThkhD38euky7RGWKfZrwA+knhx3Liqrua+gagrs4X94sj2SfNuEDa
A3qY0KGS4Ktsih7WpkbaRj5WGJ1MLBHurUPJkyYT88fyjih40Txgdq0WUGsk7GZPgQoJXpABkObn
sp3H0uQ5UXXB5ulxZOBPeuHp6A56wMSdS5MjAfqkuOobCQCSfRQSjV0JL6ZIa0wOiEp7hyJguzyK
hnX63hr44i7USlQQYJ5R6GPZ4dzfLUMR6AfLqtb1xs3pAPanWT2T5xVPaPILgIhtkOv3ME1bBSMV
KsJhcIzGRBguASYH9ljU1wNS5mYfiEx5687vvdQ84zDsRAetsrF4lT3zbziWE8cWKwlc8C9AbTLx
2E1us+wzPO4ezEbHUAnUcgeAp/AX4xLaT++CR8q0wWqQdd3zqCweLe3lVnVw0lVQ6fnediAbJUsa
aJ+MF+brK077XhEeGkdBOlixRXUxXvWgrVhcMXjUw0HDnFvPZUoP4SMyo6XeO3MJ2scnBiO87PxG
6ts+rMF1SVHUW9U4DvoRL0Wwbf9TUy9P4JZ0C0YCNK24JvmLcQTYh7ITCXkngiMfqVryu1mFFaWa
ZNRPR8LLr7oSnWDSdk592ulCr6d2aUD9TLQ1NssuN4a23tIbqhJYc16MGFtgVN5Y5tyRPeG76iXQ
WBmuHcFQIHaAWqjvGDm8dh96Wj/Npc0SHQaTO+zcUDRjnAFJu2UAZrV7Z4GsCHYc+fF+MMupPaoh
t4BjuyA87ThyPWEe1lnMgYytYg7zfQnfo6ekG1YdfKRdYKVX8wjP8KCX1XlIZ11MCZk1y3JQsiqy
28ZuAmdH+PZsQHVcsViYjQN9JTLcckYEWWr7XvIltgd4QI21S8mvJ/whql2i24ZsIuZCSBl0x3WY
u/oLkT6WiMEvy+aSOKW0uFwHaJpsZHal9xLmfH/HnGIeXpTheNW5p/tSPkxu1xLtXOWc38htG4R1
jBCpwRFXFescvCfHOBB81X+k3jw+W8G6khJvCBWc+gtQYKImcFiDCJsysohzYi0y/OeCKGhnqs8z
A4B5UvQZLjZFz/uMcbMjk6hRHKPopBnWzdgylIote+bM2ofFzJLTTqm/Uz7VEb/CRzytZcfTSlg4
8N48IiQmZlxSkkvdzYv+NkOSim4qNIbpN/gTbX5WcrIMz0cNPOtprmhqnBelubQXuTPa3pXmja9X
hmtP02XTjR6nz6gWBAFT07qgJHM0oie9OXP/jwR4+Dd54wUlVKhydgJquzVrHmG4GP3rWg7zezFP
BH2ftCmvcxuakpWrKeiK7xuCBM4CrPEsXNRA4fKgcqcbCPs2nSo7KWQ0Wje+WTePluZ22c/KTG/c
vuWsTgo8aVM9pKgDF4zwFR4pSNlE1hMv1c49qDyyXIsdHx3enlmGkDaEyfG9diL3LJ3LErT67KkL
3xMej8LYhu1+8HIAuMhQ7A85Wci6aDCwM4xVP7x5Ogs5iI3BfFMGKOl4eupliju/Sj06dl2WH/h5
qOxsmE7PHHG79biquX6wHDtf980Suk0SDsOYxq4n3YulzDpY77qzx+O4+Z1iDiC1Oo4GDw+CmMDO
90TRBB8rUT96sbv+qPxeX3TKCsmkinL1yt7c/IN9lI77hU6KEc9VWZ0HbSGKnSpgNOwLuAx7a9Dm
N2csWvukK7fnXJiDoGYrg6g4MH1ddgWWrXu+EboIlA3prcxr+nW5N9kiKYdFv/mT5X+fg4y0EwMI
ym0vm4Uem2kNl4FwAm7Y1faepCghbwUe4r+BjK41kYVdfB1S2rSHodDkJnKmbPsrYZi9n8UQTU1i
Zupi+R4EI+paqpPULxPD96qv3tp4F3aUTmsSzYpURTgw+o4OyUCOeWmJuzokw3rX2GsxJ5PVw/Yw
nBqJ74SUeEfKlHwRW5pE4k+ugJpRAJMBc9HDq5kBxe1ni5lFskBbXk9Kw6LtSvpe/84XVwfxshid
TrCaZa8hbBIaA64g2gvTfflskW8EnMyWbJ5Z1LevxD1UzqHXBvwR29fGy9SupZEnVVdZ1on0lG3t
F/K1c1hm/aoSoEmWFW+RZVzieXTpYLdd/y1wSiLbUiPN95Gam/fRBv8Q6049W1OugoTMcYM37BgU
5jlHhgd8fFMVhyPN0N3Yuty50ewX92YhUvBJkoTQxF70R97S4EkWCHb9MSLU77twiOBIau6dayed
UTD6VMZ0L0NJPgHNSHW+uJ713fBKOCBTFKh7a0JYNleLQ30x0O47qZUZrYmnmt46s+spb3fRlHVg
WyoY+6ITxXMr6SFx3qHo3xmwRFqqeHeBti8i/QIQxxoA/ETUG26BynmL6FYgsM/h/zk99MmsLIAR
W/TOWFgkB+Am6l7ImxNdAgiK5HqmChnnM0eCuAeR7K87MRksttZMVRvzHIc26+zk0cwUC0g0DFCF
nxTrkn6f1cB6rlOXUKgqLw2OQl7o3FAMUc3WYQq+jOJwfB+KmVeG05c1SQHvimzAQqDIkNLKqtPK
hRAX+01R+nvRp8WH0SjbS7yw9J4J7ygIwmrUwMNOPLCxU51Fg3gYtMivNKl+1Z5wpXS6LMK6ZvVp
wnpKKtHb1F1V319QKw55khORaSUljJwn1xmYxAaLIKGgYNHjkCnVoMCfpU64dZeC90ylU54gImjs
k8hjlnruCoG1DQLS+HVZx5leo+4tUkhcCYG4lc4oY9hgdKQscyKxIqfTQkfGc+u73qyX5oq0orDa
23lUvHIzEpoRsuVaO59D0dHJ+1Kd6sGXAHxp9LcsHNQQ6FOtDERe1zeEyUVdv+5TcsvEQY0uQRMM
FVtvR4psP8alM7TAUWjNsRS1ES0LNYsup4LtrKtIgBsHKCqFG2N1r+edYpTW7sntKuQuiKTvxF3l
5uLEIMkwOlXEoL2rQhqc3HMaVbuI6I7bSdrzXdQ0Z7Shhn7Hj0fTSNLeiE0UpKYVu8pb7J2pgbDu
ezvScCBVJ1JokK5Od2G1+uZee0vxAXEuLCCDr05+WmPny0ALFo2e70RajSrRyPxoG41OcAUfjhMK
kkfzPWxSAjl6ysXznsQc+POrTFUccPqyAFvb+laqwHng8RCgtpkSX1Sis7y4MWp1ha2VPobRVJoB
l2HuO68kOIDEEB4ful4Ppd0BWirK0HxJcUcVpKUutITA8QGbGqOyro+FNfO357INmImsZGqQDhMQ
iyDywjTgPqe0dumWGHeibIjiDMzOfLPSAiq1QWcmP10nWRMUw/QjjG3d9tczzK/1kqEvBCYrUwu4
A1tH5+WKR/ucCNBcJhx+zfakl16TJUvbsVZl4Rg+wDg02P6op4rdihpRZrcMNvLmRnDauCoCqv9d
4Bp0itKle+uNwM2SRg71RzQM673HlGolXnskz4ZyvL4oKm2hKZvdzWrv5c909DA2V0q0J0EaAlYr
Ui4yPaVlvJ6VWp2YNZ8CyZzz6lzIeoj2TehT9nobFpOQtWdCZSF7rVmPVZoab9JHWqrGiZwdWHQd
5FMaV8Yk8h/av78Fjf5lgDa+17eOSDXCm+V/Xet3gfDp/T9I2h7/A0rS96+y6Nr/BaHbNjKQ/54h
Hb8TpfjHLK/tj//g4Di/hWw2Lg4vB+3i5uX5JwbH/C0ItowvvD2or/Gxbfruf2Jw7N+cCEszClzI
AUjbGIX+jsHxf7Mdpq0op/1NLgHE5u9QcH5Yl/81/UPAQoMs4JSH7J5JJ8Xjz9M/e6lSHWIxx5rt
zcVRe4B2wZQ5g9Ue1sX2D0SXTAP5i+sA8soiqoepRzp175OxsgJV0zi/uY01kSqK6C/YOT1IYUaY
rCsxIQpFCjO3bClFaWvlybAOtrcXIRsoJ3fu0J3dhta9nD3/KneEQQIl2RakxBBeaJ8L+oZgypSq
2ssK6pVLnw3sXWJO/MiTNedZS0hF3WCaXj11553XFTOLIifvUwoyO78pB4Piv5clyV3ahyedkGZB
j3TkJPBk51lFORM1fng2TtMc0SQcMQxMHE8hyvb6gJMJ3fVs8ebjdHaXc6p0DczG9hEpW2VRANIo
yltVeouP82pyx0QNNjVkZs1lTmvAHe7dlhl8PLgifUjzkX6xoM9rEaXouSK2RzHeoSjqjWTJyIaI
XcYDYOAY2n8tBsEIYiDv3NnPpkniMfxegmkKd7Q+HNsVCoS2IuiTtZHY8Nxo3G4/lwaFlKvUHF7D
sy+RM3g0heMppRw6jH0wfIsqOwCQVo32Egt6LpTEveof5eA03XFWFrmCtaszd++turuC11eGxFt4
ubczXG2sqEtAbyZBvaTL3hbjaB/tcKloxhuuFRAOmwav4OeoDUqbqAoOI/W5J8pBXhdDV47JbIta
8TV49XKKsj3A2K4bJQ/OOlH2gyGFIgbWbLHjUuUB1mgVOv6xJQzxY0mZBB9nrujzwmTS+1LovHnt
4MhwbIRI0YawyYZgfpjmkaHvWEJrO0pblnhqio2YXxVjWiaNLgRNWFc3N6yfKYTDLipfuNnp5QWV
B9RckVvjxcEonddu6YOvJdMo78juOdww8tLALqXP5lNGISfYFM9OEw9hRflL+9+/CDUR2DQwNdRI
XG4USMQNg/6IOCoHyWhkdUYHPHDSa0958m0cs/rOzFLzruUCBfxsnT945aTuFGPa6MAZNwOm1tB7
i2llh99LPbpP5dRxtLBFQA5Y2i/5N9NSCD5hGZKPrTI63o7W5IJHlOnPOCCcZxCKOadD5HjmpdHP
zom0ivRjyuqcPnKdfcdyYd8y77G/Su2AjSNjO/0mkT98FMDkXmylh7OxEO5Dmvrti+mQ63nilARq
8diAgD50HplMexAM85npM+TKEqgBzRC7ZraEO6mZIsUuD+REkdUVL+A0F+NgpzOo6ULYeb9j5N8A
NNKaut2YGiyigYmbbwvC4a8SlLQST+rTy0sstE4Y0qOyPwZZDY3aQYa8Kz2rvilE6+jd5DhNvusZ
Ln/rSMl+dsKCTghry10OVBe/QS6Yzafhot79f3zX0sLrkqFsuOHrbbl3LHna5L34JkqPQGl4VnhN
OEpu8W3lZHFvOBq+/WQYwK3HwHuH7CphQYuOJzzv52iM6albr9Lp5Lm0iXmDXeqOJuTZLA14w1kQ
HSo62gWhWkrdF6ZsUvDZo5NeYEfLETDSZSJijcRcuvl5SKfPNaRcrkP29GY9IIMX9HNp5uWk42JT
K25az3WOtNyq69H0Cwq1elyGw5SP4ttmPiO9GjuRC2q6rMRhzbLmMlKG61+MGT9ckH/o0pFtrfK2
GKIOSPli6Z7g2NxQp86wsjwySLOcfbkMNiNxVXfVvGeaqIedRM9yEEAFORdklv/QWD3a70Rj1h4e
wnWgQQqoKD81CtCTl0xJovzYM6DNj026COupJ61xeVtocr9wUDD7vV2zvJ3ghOxuKMJbgqtDGN5J
J410TSrm59d5z+iMxoXm/JNO0DvjFnywE3tEm38l9s4ml8kbwMczmqGnxwaem3vCEPuHAvXXa8as
7NGu/fSGW52HJaUX8TEFS37FnlsQfTvrwLqwc+39ENz8rYrpsnjDtNt9yM+Vz8/VUv/e3knx/i4p
lz7/ye31/l9hNf7XP347e+82Tt9P/7PnoCqXL+pdLLcIJmr5T2Te9if/p7/5O/nvfunf/89/voHc
gUgLDYvS7Y9FD2r0XxVJ5+/t8vVPf/5HleRav0W4EvE5b25aECtokH7AAh2H34moS2ANbepGDwXl
70WS99vmEKVuwdiCNcp0EDb9XiQRwhEgyd9+fZP00deI/k6V9MmnBLtwczrj9nMI6QJr8Jllk+bI
e8lvwdrcppb9TKwTnQrgLFJOz3ite+82SuVknBKWW75Hy2Y65kQ4GxdpZ6TTTrkovKMjXkLOHGiU
Lbm8/OFS3vyo1/77aIcfb5A8Vvrz6LuRkH1SqtkZJ9a0Ut+ZmlvdHmcHzTqvqVuWyln1wV9IQLea
8F81IzABClcsniDFLCykzmfOg6YpLlzFULDgtLwj/6t+7DF0fvn1Z/p3r+IgvsNpic/B+uzLzfOl
cnK7LRFZDFy1phxP6zbQfyGAo8j+02dxKNBtm3Ic8dsn2WcIEz1Dp0V+ukXqke4n8wp7jDppfS87
r3Ij2pt5/+6O2fIXH+9nceGPi4jb2APYhRfH/OyEHIZIj/Tmt2loVh8XayEVaTSqgwU49i9MBj8L
J39/KU4Ym98HiZ/5SeGHBB0NH33Y2LMIh1ByJc5uHb5SwX+YTvP35NW8GvAx1gIcfYhOUWpuV/wP
AmGEDTVpByTDVQuhmu5g7kN3fF98+qm/vkG2t/3TbRiCWIGVHaCu3twa2xX+wwuVZlUJFywvPgaL
gwSgs33rTi7CtBb6vTm1tMzT5S+Ybn+6KzFPmRuBlAxuFPHRJ0V36jK0hyBYcPIRQPTWqVcfliIr
4y/UoP/2dXxeCFkt/35Wg+rIRgHLCQO+cN49eyT6xRlZN99+fQk/8SX+8WXhZMB6xj8m//vJTOCV
5WJLO9wqM6koXDaRTaTdY5FV9xQEl3XW7erSPY4ipf0nTrhdTipfn65md0laFQ1L0V05/voX/qZ/
9+mxxDHksTdHN4fcn75aXXhtR0I6JTYu1FPLAz9Uabb+X3/6Pz2CfJecpvEe8MkxrHz6Lk2CCenc
co2bSUxhbNJFd2NvHPsuQTkJLOXXL/enx3B7OU7zjKK37cT59HJulFZGWNLcNsrMOHCSfrU0Q6zQ
Q93UZX+xRv/7FwOWFTGGRTD96Qp6TCcDF0g08WLkYjarKb9YRbfhtg3H3qf2MPzVrfTnx3HzTMEX
YKMkU2/rgfzxcWR6WIrJ4nHU0TRckbMCrDsk4GeiNez4sbkeATkUOInn0d4hCFl36BDp6Q5DUksD
mV3Gu8VR95gbDHd/fen/fD/ZeAM9exP3IyD/3OXwt32T95zHivE6HLrJTGynWU5//Sp/vp94FXAH
DowFGGLmpy+Y3mOO2TfI0dGaPs2CnmzenS7rdDpmacHE7tcvZ227+s8LIK+HCIGvl9WAC//zFQcJ
aw6txxyhN4Gln2nt+zVhsnn14dIqnhBYZdlz6WWEsRtizML94ITGE1R9N9wJWil/y9GwrSUbX2gz
RFKMgcbZbsk/rMdStVlIpjp62wrV3MmkmR+ezIyO/h5n6s8v9Gk/62gMeFPOC7VDWZ90lAl7yxJ/
tTps9+vnq7vRNN3N2GnjT//549gSeaivubptq3MS0VvHBLmSOv7jNJeqOJF2MS2nLrpf0CQDqR1/
8fX+u7sJ35pjY9jbFqdP325n1cHCRIB9lFiI3cJ6eAA1JHcRo7qTX99J2E4+f9htF9hwRojWNu/e
p+/OHB1UtA4yKwIUONfXTHdU7IqIcX8ztVuKeBFG97Y7N35MQHygE3terIzdybOi71ZqhQ+kureM
lJyp1dJiK+lWtLudocPuG/X90L7RJVABoxEI/oj/0DCiRu2nrEdwiJDhRfaLss4MjNd0FMxqShPC
bufqi8EwtMFJABDmllgwNp52GkZBZ16uaXs0BcFFDMvCqTJ2FoN/uUs7E2oe+hfmbCXvCc6QFvIQ
2WqQez37kgaBmJ1jg6DLSHpVFsThZZHctTRn/HOaLmu2Cy3ERLwFporHMerRYsim7fzYdhZHJ0QZ
ESlJOLNsjiIKxXDGc+69UhA5DWOQWtjHxg84hDsD2oIF/ZSeaj+e6wBxWK4bjhToG7PCntJLQVsu
q7/kWNxFdG52GQFNL2UPLYlA6DqvaDTQ59IRIRYRLVMGa0KEtFRCIxM0OiGGfnUHR970TV18CcKe
cfY4Np0GLmCaUTIUbo9noLbWuyqqhuxolr0ZJKpvq1ctm+a7QOaHJrOqrH5HC7ekVTql6C3WIH2B
hWCx+6sOXwJzx7o4o1Pjh6cWObjVPkQAi3x2dnKyYAiTzc/gohQv2vBNgciUIipPFrk4ItHUgeLZ
RIjD5CyrjZctCmANdiGXDbWHJpeQC5y7w1k6Za3hxkFquDdZVLTB2UBwBJ20ljILY8Bc+jvEL/WR
/BJE62Urlz52LCf7OlTNuMSpS6IbwzXDYhCd1cTIoWpbHl2vCdUhJcodd8GcuifZwKCZIW3XwMez
umngEa8ay4x7p7eIMSQkfUsLU/NtLtqiSQxUb9dlOERfCCXCXr5W5kqsAkzneWR4a/d1FwdTX8yX
ZcA0D9niahAwtzUJs5EXrtuaOy6YxFOmSMJlgCn7LwT0alq/ji8uxtGNCvSYNP3vW2edzVsieelT
EhCdR8fexWARIXrNdPs4z6OiuZVJ844MYB+xnd0ayHrm2g+yM5omBjTjVtOEK05LtqrilBNN6580
SARqwndVTWwxk7ebwDDLbxMhxfllNxOrviM3hTlxZdThVW6N9cQnIp6VBIk2wAQBeIP0MSLt+9gD
Yw3pcxnzd2+p020SPc7Rvm45Y8UkEI/mDjedVcee564R40paijHrA6HNle5bL4mIrFSHfCAzL0Zm
hoHLz8LtR1rIdsj6Krl0arAkmgRnBsnZT82MQyCUtruzx3C9KI2ZpKwBjCdZOsAcxK5fo/Gas1wX
7elzg6lCfcacYQhQpmO7yeoLH3pViikyc/td2td9hfAAshSHy8JakjRvFzvx5yIk87aQ61crWr2n
erHcaT/nuj4tMnBgOyaJZbWzTKN/yadpil6wF6zjk5vSpUTslVZvQx1aPAWr8O2jn7ltdN6JznPO
QhH0RKkEQSMOwh85QIu6cV51KmvrMPQre42DHtbYpb5ZvuVhVOtjs+TmCbL4ot33pcgIkQsqH7KA
a9OQG+mrD+QjD4GPAMm1fIazTYPUsldEgoXl2BBw4hfD1Wh17nMdqfKjw21AtNuoUHJkwxA4KF2t
5rmKTFTLE9IQZvBOyyrhoKXK92rSRPKQ4zhDa5NdI2E3Vd5tprYEcChdFY4UEDhbjG3ZOYkm9ao+
b2s5LHfStyrbSkLmoO7RtvO27/kRubAOaIdNsVe6xqXF3KW4JmHGypKM52ytHieypcLqhKKfInY/
FEr0fIsicJSU7wECIPFCZ9aTyGG0ICWae1HwhAEv0upm1plNEPPavU5ZaTFtSD1cFRjrKoCbnee2
rDg1caJt0ZlFn+CqC1ClCKeZfG/HQWTK3M25gg35R234//t+/7kd8H8xG1UI674Xf2z8bX/h9+mo
yXiUBt7Wp4towDjUWD/6fnb029YU4fJTSCNb9SlYfu/7GQxH+TV+22I13Pp+/N6/Gn/E9GIOpWbD
MG56fy8kBNznT3URttmAN8bDFPJfmwXuUxFYCoV4wekfF5DDX8bB2zcRriayN82zeQxPcqTvZ7mP
UxO9HUrYFyc8NhCqHHs+oAHd+96ddu5mBzhACHSN3BzgVQsBl/wFbSehcSvXu36ZD6Zozv4ve2ey
HDeSZt1XKfv3aMPoALYIxMiZ4iBy4yZKImbAAcfkePo+UV3W9teiF73vzF1mKhUKAu7fcO+5XXPT
jxKFHP4egRDl3YPC6z471q96FCd3lHtvEGM6TbP11jl/1FWFsd307umfAgn9ZfUDEYVNdW6vzJ/Q
YY7UlfZ44FpLcgcALH4ysuFSMlv+yqEFx7gk0aQLsia9jqtVltZuiOlesocSmSGz/elcYzOLr7az
8n6Nhudge4b+bmHMZJOCaCabl0s/WxefCcJ1FRLMPWFMVffP0PC0J3GArpq97YCCOy/moxz6kzVO
x8GF06brYx7YNz0eJDl/Xg2I5FFqBPixRU539qcjNL4dy7vFv+tsd9cOZ48OcWC2T65PzU7Pmy56
5vPraV/mwc5pUbAvSEpL6AwWHTb5ipOud7Zr9sv4TeRVGjXfSDT3/tYdu+E1iv+QjpWQvMm2C13w
7Dv3LILgk6LJPmId25XVBG1avG6rECePCWGy2lF2QJ+UxC2GVdRfXM9/c5RunL5pE+DVwrvyVi49
ikFN61CeKNUwCSFgSyz00ncQUxSI7OxiNbeu/wvR5U9y5MmmdK0PQlqJUMYBcYf26Dwvlbf31MgC
0XG/5LS1x9ouphuQ0vp+QqXrtcEbNi8CBblPqaJylKB90OzyLLBf+kWkYSbfHJbvThG4+zx4F8V2
7PRyjzoX/aIf6gv18mM8bvmxoGLoUFdZ8bnOSGGsSfbk3nUKNtXenTf7ewNUgPEa6/B1z/jwpnOm
JCunv71EWrV1w2UV7d7u1NnjIWXB9u3gpIqj5ohQbSen4uCQf4qcyGGfRVZfkm1UxzK6I4yeMETW
eUqmoawQ+1WDdbRIp258qo7Yzo7OTDKbYc/URqdwsvf8lHcI3wiFhmpL+wU/OgUclm7V08Q6H30h
UwbyxKLIHC2MyjArHmRY7sNqPjSz80QTtLOjH36xJDalGzdPnFr6LvK9M2NDtEzByeVyTELrgt1y
V3opgI9Dq3/r7kWH+9x+kzlKWX89G1nvO59q2Yl1e0a4waxjIwbVulFQOiewcO30eY3DFO3TFKiz
i8bIae09RFr14DV0MW1uTqu9PE9rcHS27sFXDsPLIfFQ6yVWO8kkohTs3mVhXRwqHtoMuNJzyhpT
H+z1HgAD/wVxb7xKulzBPH9bG9kiP13WlDWm66elqVLV5Yj9p+XgWuwXz2PwXOnsKrfzp8M4PTnl
hLitObjjZfWXH1T6500/ITdLCjqnVJRQotbmVHDbyvDBnbN9ISQWkAxFh8MIm6BgErZyME87JJmJ
W6j9kPO6E2KPIIT4Yeuxqz5E7n7LrEBewCBmflll8VMGvA3R1vJUfbUYt8KFR8Tr0mFcE7N+jcRu
EmGGKI43jakTKWyaXd1rs8C/5zVX6I5Nz0Z5+yut77bC8gQYhX3MTOk1lk9YXDki7uegiNFmOj9Z
7fFoX+0F2ZdznfDV+rXDY572IQpdq7ptgjHZygv5euQh5vi4TH6J/OVxGCqibIkUHElltHLCysMc
UbzvE3O8EEbKbAB7OQcg9SVM3GSc+Wqqp3F7j6NfMbbHZeEbzttDh2+Q5y7eZ/Z87PtO8uHxi5Cl
WoFTaubvcNgueJput/WHnRMrfLRZHz35nnrRiM/ybPhQfnjMM+tUOXJGF9CKc93R+xCyGm+3kTNQ
IPv5PWC58X4MNgT1SM6+yGN4xC3aIgLuH8Mm/px5a4t2fEKXiBxB2HRkpIW01fo5LAUDozZ2brNK
7/uZOF2vw/jkszLHWfLQNMGTO4ikpbY3/MGKm6Gs7gfZmM+4tHd275xlo++WTaSK1MGDGov5vuvo
MWmzygtG60O/jfYJn8y074q2Qremn/smd3YkD/Ld2WF9xqIJBaHUc3DrqXx9F0Ohjxky/levvQqt
uWRt1uV/ASS4746tq9OwCp3Q9JD13rnVz6GFNUQw6EUG9ppmrUzx0vs4trU8AtUEMRk7B7+bT34f
/UYInN1YesjOqK4UQue4kOhPpks9h9MrmvMxReZPRnzESdQVwZwWI61JPkfkVLdJkYNZpll904vG
f8nlH4fLU1DHvJH5Xb86r+iiAZ/Z1O9dFrZJ5LyxJkyWwX/WhciOBFU+zlu0nMEdpjja39lWSwQ/
7qoO63iTZerbt1eSEDu7/XJ6FV4yEvCAwIvJIaYzLrcdD9aWVB3BxPjrnVc3kJdqvmqh89Mab+/j
MKRyW38XI4l7/AlA7CM8N4E4xyHE+DEq6IX4AYcT6oi22PtcSjuPrnwnMDYfsnxKxz5/x7rxswvc
dwV8A5c7aV7tfM6b/rHB8ml1+n0IFwxLQ54Kdx1SOFTRIWv7U5eR5tqkJLcfdbhdrxdmPHSWIuhR
/fqWdWJthM0ZEWNRWONpQ1nP/PBmXEX0zZxmuKlVq1O7G9s3Ja3oYIxcU5gQ3h7dCxJWYjOYAxRj
4Y1HX+jxacTHl8LM9x/qMJQb2p8cYSVm1+ml9bscEX6RfQr2RwGn7DA4O5Uj8E40zRUZmEjQXBSs
iTIc2gqBZxooE+7EpNxHiHJXH36pGURV4XHw8b5FQ1U0iaLPfpNK+Dn0YF89ycDrTKI9XJdY0bzi
VOli3FVYjegZK+RfdQZCp9+ivEahgPsH400XX0ILxRo/iSWuk0lXzaXqeY+SJrfCG95q/VCxyPzw
DaZhBnTjLfq7deII08FnawODSxmtFF8xY6mD6K3pZ8fDsJ9pn2y0odLJDhMzRBtRuh9eonmsb/3J
R1xRYs3iTAz2qL/MocKZ3CSjG3KLVubYWBUOMQbKT+7CxTE6pr2zRoIcK//3EL9U4XITUF68TW1l
zqO/qIPBTZt0ufBuvVUuPyydrx8+n/5e5FxISym9NC7jcB9pLZ4YFkZ3sV67Jz6KPLNjew5rCXq5
JLu3LYe3yjjxuYwhewXN5CPfcsz2G2JDcayd8KwkEalxE8lHLmP7oOldU8w8knrQvqmUZ91PTtd+
kejcvuVh190Gyyh49Uo3mUzE79duBkOmVuSgM032UNW8oqlZbgvVH6EbpARJ7hmLNKSphOQuQEW9
oMjDnBtUr1k9YH+z5DGWGeQAYTF5GPZQQ5xPor+7C6mnxX5oA/NC5l73qwFf/oaIT+67rlpO2h7H
tHZyBPeTkQfXROI1bOP8YC0dSnghHRZvi1Xx46K2MpGVH+Iqe4pLlNYbqrg7f+inm86by2e/Fr+Z
S16Gdnxf5uJQRE9brz/y7KXvtmVvy7m6I9LzvJQFTobNCU8yWM6SvcsD3r8Ko+r8UkRM+np0kLyj
cX7rr/4LsqNlt9n9HVoGGiCJkhxRIWyaovjbA2PYtYWxmR+Gt26Porxbd9Bt/lkbnoj3lGflDPq2
yCjY6+J3VuB4UKX46UzhWznbwW4glXMug0fpL/oiZv+2rL7JwIlSUxfPstTjow2PFXN70aZDYVX7
kuxfcADvbbBS2pZZeTPm/S5zQeZlc/xcY07lGLwx8UZqg7c8AV96Zyb9iGNAX0aNFyXv6yRzWvcY
96Tdzv5Hd+1bXJqULKwujoursTBQHcVS3c1ipQ2BcdNiCVzXNA95UER8QfVV/+AwpSgenO3QWY1J
mnUKDmSwv2XFOtw1he+exxE/22MYa5VuPLd/yyDvUw8LwnmwrHC/OFZ0t0rTFgcr6PozlyyJH4OM
lwMvvb7DUjXdV0VRHlFJMi5p+q7izWhipq59m2ZDOOkUCyVRp33WcJ7mMz4NRH/7Ziw2+qiocW/N
BiuH70QPf+ZlRYBXqw4AAs83c/Au/9Jjz7ft5RdlLK1vR4aAyYYjh1C6ZTgpa5DTAV18UNwI8Lv+
dgrIQCdmdqv2vTUfhXH+lrY6DlMfpuBgsfk54oOmGNc4AXMZM84d5pb4/yYq/8pevcp3/ueJyi7/
9ef/H6dc/+v/Gqe4iKX4K4qCq16JEQjTjP8apzjefwAZuw6PGZ0wGuGX/Guawq+BcUUkTkz0EUzD
62boX8OU8D/gtwIH559dc4qYxvxvRFT80n+bpYTu9WNdtVjsX/mbXNh/X6h1+O/93hGXyap6VHuR
Ixs0L4Bd1DmSFH8Rye+WjYVpbKoXL+7yp0JywWxEutMvyL7CblZt8UvsZIF/EkIrcSgaFvU320Re
8Q0+1/7Zxb+KfyUr4/hQ+j3nVM0gfjSksTeFOuihdYfX3JnicZdZBaUaZ0ZZeGmmMvyyyVgLw1Za
TEV3E7DP1vocLJXd0AOS9pGuwqZgLDLpu7u6r0aufJ+OJY+69jEv1HBsGxsF+erbR13Aaj8ultsS
/s6UYfJbk4qqRzIB5jC7Xwerte+v2g+5JHwq+7YVVvUTzXXcnKp6dMTPCOv0r2xkU26tJAZCW2jd
R/CZeh+zKeqGe4VXMR1q+TrRRaooaWQ4aOqZLXCsd4//Rcru0HjPy9Rswz09Qmf9HAYhhYeiO3su
m1ZHw44PinyLhcTU17c2LNkg3wFV8R5adKj5s22ZyUWJIZ1W/VmLoPzb9+wNgl00Vwzmkcv62Q+I
FvSUgTX47Qd+fhyuhvphp7x1+UMN6GDDxhz0lfeh+R5r4/cE3U/oJPYDtJAH39T2SUtV5onwZFMc
tA6mu4hpffmADGfViaVd96HXhbROm8itPC2z1jGvUWcvf0vXQXxWSwGkhKXgEtLwUzG/9EXMXWhh
SrC5VE82Q/SndoMEvKBsBTZm2E9qkDLEhLu598MsjbYVDna/WQ9FgVmUIGsFbxENPY16fIenLZZs
SJEmaxtHjqslzVWNr5nbJA9tn1uYSJB5R6+SdSy+3N44SeRFA61PvOF5XRMbyx8bSnBiiu83awIq
PBxreIP9zo1uxmxh1QyKczXnDJ2B3uMEENbNVIimPq5SQNuQo5guGw7g67ZNYdHr5TjNqc6x1R9k
FE71KRyqvj3rbgnexIJ4DqwEtDPIa8d5RIjJLaLCeY+JVd2apsnvrYZZAiJeqEUT1rV7IBI0T6vc
rDsWleFwmNHD/DCDoa7pGLefEG3PT1muzEMpQqIKSRCy7rHXTU9L1zrhDolHW6UNSvc3x7Lak8vs
ne+q5ZXYa9NYR3+elJ/4cqh/gA6ceIW4w8+qdzFquqH6lbWZ+JA8WsMuYv1d7lhGKZhK9rYFYBEy
+OJb3XnqHEDJqdKoQKqXeF7cYsvVcI1uy6ka3wUWsZfV9P59VPFND7PbS02R62Jj719HImGK9U/u
rqXcmEGOfh4SC9ajec8NrkK59OOMcVr53rSXhmVJjEX8uhfJUsVVz/OZLHYVE4ISD+0aOUfP7seV
+ZCDieXTdVwW2De59u3xR6zL2QERFeeC3I3MKl2cheuwdYCbmRxN3bcaFmo4lViVZLSQ6mai/LTX
lnCJIFFdNA/tHqbXogu2yPTGzY2MrgsyCk7MyrCQSTf3D0OLOZogaW/xDype2rjerSFffkLDXb3I
jCbSufMWHSzLG0voyJARxFrKcfGc5LV9LFiBu4wSlJ/1wMdc6SU6RP/w2mV49IGhu2LJf/lxptu3
GMWH+Nhqv6tewJMsjLwd7Id3cTUWw52QesPVV7HwYR27wHJ7HHK8REk5sJdLxopgC5LQaJzlEIhf
E4PLjEO6D09NXADQvcpGus5uPnN+uMi6VwuQHJO4PKjVxZux/UUGBzR8Vagroimrg2A3nhpmHFXi
8j+6Q/89XKJKRM85Cy0y2DasroU31FjVo8k6xhNWv3Bd9IfnMQQkfhPilOVtROwsVPrFNLPLtHE7
H9cmrt9yE4QPmHTAqtqdDQaiY8npgaKkMQv9czvW1gMW92W3DG51wiMhjkZl0dmGcEVJbdbgczYU
n+OCNaGZli2FSN6cmJN1tzHHOfb3fjMvYEtyQD81LFWaHy+Vc8Me1nVxvoC4DIcEa0x88D1s9Tic
nNegap5Rd20MFprpoib7W/iW8xIqVEpsHRi10d165zhX7VttQCvcGL7ro/TCr9Gp+uEzzziJL1M5
z/0fWXu6u1NFtzr7ij02UDis7W+rO+dYdlmVGxQBIuow6lzTaXKaMV/erUPtZ38w15S/ApTD1k+x
TlV2yzCpjQ6yLAHN84JABVh4ZBKduchH4qxYoh2m2vZpDY06FgOe3aSbRHsvKrbfqd/6Tp/AfG6h
JfgSzLhjZ9FdXWy6hZHPWdo3ZjyWrja7fkBxsmYxvUgfN+aRsZe/7b0Wm3eKFaiMz6Kva1Ht6TK9
g9V0TYI8IGAPM/fH2lPRZzBtdtovmJ3gXVjlU6P78FaWlXgehy0MdrqKs+tMtl2/asujL/Qq9Yta
erOxcuMsghVoFI4DU7HtASi6m2Q+/pqFzc/+1OZcM0gZi2r7rXOUL/eyyhYIkaxGo6MsCnPj1cK9
bVQQENd1DRU1+NS+zeZn5qi3duClBwcx/SvJ9/+Wkv/vqtb6n0vo9G/T/R4wn/7+x/NfNX3Rd/6j
+/7HmP/9B7CCrPu38pr/07+2lQ6Lx0AQAMvRTXjHdSf5r/La/Q9CgCiisRld4wKv4Vz/7VLwQtCx
19yKEF439oH/rq+ta1VOoY65IbpKb9En/m8K7KvG+t8q7AiDRITqOnauf7kBk9t/r7BnAHGWtbLC
K+A18tJlhrGwhvClum/aP6zAcCzrNum8pu4TEy+OTO3BdT8Uo1TcnWKBf9bUQPCTAISJTCUGzDM1
Q4sOJW5qRojNthVHWobw0QfW8ktME5vAysLh7VXFtaGV67RxxtcIQQdJP5LMQCvOQcBxAoZAXPU/
Tk562NZhR00zsRS3flayzZ/jCZbiZFb33fLb4UoNrGumMFmX7TvPBpogJNKoHXG2m3Uw1obFG3nC
OGLXA6Oxy8QmIONJpkxBPEY3XSUqzlSYtX/kEFYMGbouv5ts5n7cPgJLWbyFw6Xzyg1TJkDpmsXP
0qENMNqemc328pVlZ/sb8+42neYgAtdmig7zpg3n7IXyCr2K5RfTVU9htZ+TvxnBeeO4R3t0OZFX
o9oD4w0ObUIvGIFVK7a1cYxDuFXh0r/3Hmo4XDolO0dHoylNnNFrgctKDLW7uA8I8uyaza53LsyB
iQVzvPyE/gbe1K9K6BLM+erPCMaDk854AaHG1KS7I1/YHhqsvfA+Kz97Xmtr809jEavv0IposZoK
mskZxQmlmSXtYjvEeCxahjxTNCYk9YATYa8UuIdCWzXfiFtOP6hFKI8ZutsvCGCCT0hZNforsnnf
gjnX89HtSu+N5Dv9u/IjwboppCnbhrr86w3Z/DZT1EY8GXLT9H7Cfco73/8TYit0mPlmTIxW+CQs
eAPAVAi9PPKe6IawLbgTaizUHkhPn/JR9ppLsPUteW6WKFAVqaZLMd5VumYb5KORjEls6+2rTzmy
wfnYyjvOTWB9UpyZeyyFQIOPjmrz9iQGlZkEIGx5ASsSC9ZdtrHHu4jekFnwtLHj9utJciq72Twk
M/sp6gfQKzp6kjrscc75FTXXbd+sI2BNKG+BvB8o/Zm42giw9xHIueKtHeLBO9RzUC1n4RaVj85M
xib4NK7PnzNmhlTsu4qH8YYsqXi+tXOa37OkLrBBuTPF5RP3U7WP6xYTad9Xbne5BmNp0L04yXdj
ZYU6FZAjcXe2JnB/eq1PY7Z5bRGw9p+YWWsItbiRJIXe68x9uO3m1s3lZ+2yTHybeuFCq8yNUDeQ
/svgZ9sVMWqeha7bTdTUq/hry0pVPtfXkvCwXvONnu3GXYmuXdg0Hu11XZZ7aGPhfKMq1glkjk4h
U2yJ0JKTYIoWb49NfLF/oFiceazBI29JW8IMI2254LeBGQU7RY5e8FFDtMr2E0hSjTKzEF/w+VWe
2t5G2YmyL8ciXC71Gz22WFhcD4jIMotwSdLMTHRrBFt5Iv0Ce9csNX5Op9XjX3+umuhuCSsaHHpc
6DX0pav1EFt0qcCFlY9gQube9Mvk/vaDqSNySs7dEhZTHavizukpefZi7hv9bLeiYprWRf5TuHRR
daBBJA5idd2an3vOoQRqnhRevMqUDFIsy3fmbiOu15m3uahLasnC40eKsG/ppkQy1vzB/VQ2PwK8
H89FNbio04hcpGe1IXPshjmbsdZQ4MiD7TrBU6WN/r0V0fTTZ7T7uwhLZHVLsC5fVYbjH7rsMjTM
NcqC8XvvXqEpCBab8uRVwtVkinkDAGRR8EmysQ6tPdu/Wj/FQJhg+rZrxUAGQ6Dcjabgy7ImG2lD
hoWt4R3szQPPgMYuMl35PRXqyrvcjQ0QR5Fv4a6l1IOtg1X0YSQovqq8RPWx+UZl1lTHcoqidccw
ZSUuJCIu9qC7IlLHebbrSwUbq2WRj5zzvgLM8yrcuh32q3A5dGOwo491BbiaSNSVWNk+tjz7mhNW
/Bz72ftAOu3y74SjPnxRimC/mFaxjRDkRz73OLpug429FkZiUgn5Abqtv9uYWMRpzev85oDgNHtn
zgcrmZB5f7RZGf6wwJbrFEKJY+4clVX3hWrkd6cLirY2yraXLhv1cmTEpZeT8ObmavzOM5vF9dTQ
e4XtxNQWSkwycOfE1HhQj3c+LtslwbTcHb2esVQSltePSiQwvEMWYuA54YKGPBxtzKMUYJmBu4R6
cd5X0qvrPRxq85TD4Pvo2eCVe2B512XI2Hk8XL5lZ5cI3Qx87UYrxuTglfUuz6fwFdnuBEzRhDMq
FuYSOdpH1zt1lo65nsG+so7ypqXZ56WBto0tw6ZEtccQs1DcomyA8AT22EXneKqWVfVpoey5TZtt
sZydP2txZdbU4XHF4hcCyFbRi9tV/Pwmopmea/pipnNlUX7V3MztbtlKjrMG8PWjdh2CfkzpeK+z
2kAEVUvN2kuVNmwBHDpppAqQKmQ+uV9UNAFin3BcP2pmM19ORDogN7K78BV7fXx9jD3rhT48/7lV
ffwHT/7SXkuASqB1zPgQQW/YJ4dxY3Nt5tG5FAOfp6qZH97aQ8+PkM62gg4A/J6yIVo2nvsVmrJ2
Y4zGqEet4EfEO7OkduvkW2JlihWoXnvd3IaMK5rd0DjW3yrTomMfvpT+IRstdd6QrdPm+vArd9Hi
xD/nuOweEBCg4olYFnK6M+d7cLO6inYl13WxZ1oxPUpIjuNxRSkB1WekuGI8l7X0pEXd2Lsq42wa
xk72ey/vJg+9mtP06TS3NotdBRswkcUWzXAXJzQ6Ra+oU6p1zSV83ry+XRgxq5OuIC+ki+CLPm4Z
Uvv7rbDMB7EVzXyErrh9e4gyeRh0Ea37oF9kc6vXK1efZ2+7BfGv/oAUsd4rDNgvmckUy7Fxib9U
C/qIjrY2fxs7JPFs48H8kCupL4cFCtot+wZQDKPxoSfxD4vTvOrtlzdMETTa2vKhDcHF5BmNbFam
2tgKGRTansS4OryvGS0BYEUdjLe+XkATs48ub7y1H13kpL282MjUvH0/zCPzwK34s2Ts/5Ot0M0P
PdT9Zzyv5R8oT7AV7RlNBjwtr/jsl2wBxg9gAMxfa/6CvVGP5QKqZxeBVX4Zwri69Og8flG+Sn5+
zjL85lYenjolViTwnRPO1D+qfCuCwvl2B7P9iLt+Oy10pHzi3nI/Z9tqnqEmYnkH4Ie8wuQ0L7CY
2apgQo2/+nrO3k1YB7/CCcXBbp10+6W2YYDOXJn4dsSMh0Qmlznr+3iIPhqelLs1hBSw6/KyLgFX
wc5n2luDpIC4XU/X2WR0u4Sm2RKTlSspvx38BWCVofoSLB+HnakU04RxmNRLZq3LqclXRC5tBv13
8H0XeYvL9ofV0Bb/MG0dFLtQb+bscORnV+nj8s6ZZltcPfWAU5+DO8OU4YFYWz09d/vSrwMQVten
BZYlYsJeFHW1RyiNz5oZNSmMg1HjX+Xq4dO3Suh+AqR2uV9ymBmJ747WOwjw5bfohP1ScmKoXT6O
VpEUFPmvBuIBrMetnLoD7K3ttG34FICBXikFXgZyhejqVZh9EMCpgCPLLD+R0h66k2KUQBrCYthf
Fs5QMYSzqjE+YfvxKJh75oHJFlJP7xDBCM76zgehLY0PN5362HqR6AgZJlq+uvBLQHAXpVUzoMoN
DKu2RXLgVNBe9xmaaf9urWXLTCjekCH0Fmi6BA+SeBeOrx3WzjNKsgjER7HDuaGIPYhaLvfrZvDv
us4i3suFejcFaexTspqYm8USXvkLhHrLrsJbuXzUONufbAHpAOdc6asjsGFpEMlwjBBU8Zvui2X1
fvJzVo/guQNAhJYH8HcaFphqcf1Tju7kJmClx2gPpy9/y5usjw7hZuUbM3DGKykdGPEfbSWXv5td
SiRJ7IPKndL9mBE+Zk8nydg3wIhYgw7CKsJw10XZqbkbbdWl0erTQDL6JG6iqZ2ITW5fC7Dc6wIX
doZjy2DSbTSP0Vi76hTZzZDvumC0R3IMWnb0cHWX+KCDumSKVGQrPxpEU3laB06jjtqsA4BSdC+H
kszuNQnEuNJ1ZADsk8i3WAfX7jYN91YwamZETOruwrWcAU6D4+52/WpJtrHYVJH1TgagTj0jloR5
xbYNU6NT630lJONo9huF+AHj84rFJK7WwlOxMRTqvI5ripH+CJ2nE3N5bLYKY9TadegNrhHD7XmM
aqCdGZKKcl/Ohgvd3gLYtGqTMQt6bhaAF97atkeKGf1iCZiNF8wDEDY93A0cGZWjRForxSk7Z0Fw
H28NwUaYvKzntaG0xdg7sVY2Yqriu8l0ZoWMFvFHq5Y4/lNenUE7hCX0w47tKnlQdBs1ZE2hDfHz
Tl+can+cX/u6YqDKPiFGkRazq8EmZMfZqx33o71XRbX0iTCwAndDzlqNbAQHwiDvSx4nmzZRn4br
4FdMBbmGQJ8UMfB0MgFyfBIzeuN6jkrKTq/m+fW9nB2Jrp3aSmkJe5nOgWQ6MEwzI/YZOAgabMwr
8sKkniGfboi3PNV9WOZnN8yz8JRxMXf3cqmH8kTqgWru3IYp3In7H45cS52HdQgXwHgGJNi1CKwM
9BQSX/i347q2xOehqMVCGlioEyizF9K7Rdy7f5iqKnVQwm6b+wxOLqFB4H76+zX3uCnxsW3lkUjZ
Jj+pWeTOng9YdYdqyGA8bUFDoz+CBBr2FSo1lRKXF3yX9rLBcL9e7+l4zda75Hy0jRyFLogeJnr1
+t4Ksauk69YrFDsGGts5DowPXpGpMzkbm3ELpLtzi/ARzol60rNrF1jCYL8eFBxVJ7ViW3ZH35Yy
BJLeUgwmBTKI6DB7k17Oy9qFy4NRxp7v2QNMzY3DGVE/AWcZihcZ9rUClirn5WMOMp5HbDzbFj6j
4JL5bezBugJzUOn1MBuOeKPm4Z+a36sbiXyh4ED+s5QvE/Rx55oDPJVcx1PP5LenxR1o05mc7Hmg
+usGhj//DlvMNt1WIwuQXdN7W7evVz+7gqoEYUl9I8b85JZoaUHJjAq1dr2huwAh7ei9EG1cflWK
ZWgUEsN7UZ0mjIOZX7fis7yWIRHKyPF28LQZuVHRghxHk3lmvwG2gonjNXSZMJ3AIHtqRo/owjRh
8+QXtr1f4DZvqbu5JbuuUatix4JGqHNRNZM+c8HjHcWuNIjnHvR0+TyFLYNuL9hUcwwrwGsHeFbT
ikYV4m3qbKC4dsh7tumIOci7taJ1MinUF+DVyPALk8yuNzxDRC5/4dQMEOdrBWHLTGTIJ4PeLIBl
EzMHUOS1vo9EGz7aK5mkKNLq6TManYHYUD1HR5c3SuxZSg1d2vKJu33XBpSErI/s3dL65kfh2DIi
maZcfRYtNTwAsUXqRQDRWBkBOKOdMH5szb5kIIjmqQrbaFd0TtShed3qR8YDY5YQyCDOjN66ZWe6
UgBa1GXzEa1rJ+E+xeN9wVrMHCwa3Z/FEMVv8dwahUyfpxYheRd+kiZZfRkUYGzryohtkrQM0tYa
gvjF8R2E05XL98xpyQyR67yhl0Wah+jQx0aqUreJ48+aoF+kp4QNo2ei2OIqKQWQ3SHs9B9efmtI
43DoDb5q7Zj3oaA/OJs4W98YxM+w6AUUlB0V/EopSuLBxLakhChX3vEyXeVCZl7H5b5WUzEBs+wG
TSHV2XTOHmDZHASnsBA9wrpSgr7tKCGBDyciOaYF6hqMgJcGlmtYPQ6O6Lx7bTnxbP0ne+exHDmS
ZdFfGes92hwO4cBiNqGpMkGRcgNjZpLQWuPr5yBrepoMRjMsaz3W1quqIgKAw/29+64INl1mJiWh
W1nZ7oTdWWC1mhU05T2TSDKYMAQ17a3F6GL4SbCoXAaEJvYCNd5UArKO5UdwtlZ5N4r8QS8yq9o6
xkgyAvZ+ZrQJHPCicldMtfBhLppdNaGdC2VpakRikFeFeDWEWtbDxOo4AdzUPqRYmRH9UhV2eUkv
2M9bM6GBw4K+AxXfY9dmOfU+btWsP8I6dvu7FKcv52CGvmXysu1A3eWJmManpjd9KtQ67egqr4ZI
WcUeYEDQwmRVYHHy0CCHbBdJOTjdT2yE++FG4FMRfsXFGR9UCLJEQGGKr7JAGnCTpURl1zEpqn74
cT3531tpJ91D4jO0hy4qfLoE4iDsxcgtLxpyEVaQ7ywTmkQaNg9WMCOamcmICH/JSBsgi7J5j/a9
Kl2Kb6JlohLTvtaNJBim2ccfA5ZGcceB5DPwzrBkRmmoIzs257S6jJmrf6pDzAH3PZobSJ5Opz4I
Rl8gYUqCXmqwq2j9K3tTSQ0jQV5cduFDnamgzaBK2bQhQRZMQsP0SUx+9VQWkf65xXAFqv5QCWzt
K5PyMKrssGRzHbFIC9okDjeuns/ahZlEOTQ6rVXXqmxr/RKGw4gKr3T8Zj3oZmQxO86dce8YKDGh
lJfUyTp9OLuYVk73jebAcx2aamgvmZQiTSEfOKSGrRKHqqjK9WyDCBon12bSG7kuXdAk4CFRfYVG
Gf7SkC+4YEmJdl9iu4ecQS+Jq5lAmDDKTviwL/KxCL1e8pfWGHu1N8BEwUD+woDwaiBlDu2eNVpe
joEsHOG2JbaoDnCCRoI6pL8KJx8/N7OLaXGUOnBieo2pM/tKU8582hgd66Cg3IIK4VRmmDECAsjF
koLpRQCvlEn7T9TUkOJBy+DtOn6r65ieDfXXIl/EDE7ay7t4IBhtg5GT/pM2LSBcIk3uknwMGf86
UBHm1sb5rIgRU3ezpXpcl2VD7yCX2YreD7GzESVKoqFp0TSxmunGR0OviAUrZ/W9GAcLKkog66de
dYueRvTJ7aREG2ydWbHMejGXB/Lihjs/Vw4G6kDsd2hrkmJDkxc+oY1374BDeDp9Ww/3rTuRM8Om
hrNfrzWWp0VBiRnQPPrsujFf8prqIY52Ze10E3KVCEubVCuGL5klbHqM0pxvXBXBX6rHmQJTK30q
0ZksC5ZjCPQH2ToSyTZKUuCOJSv5UYtcxLWFKLPnhT7w1BtBtCGha8nZYKO41nyL4zuqM7wGQoBo
jrJoytGOZU7yzaQanjZVEYD2D9o0PGDD7oYXbkr2G2MoAhlgl1fxAHlcDTejSxAPKKcZP9FHRRZP
t3CusyQetC2ektYm7h1bruu81MYLGZkOpiNuGj1bOVZ5hJjmjGus0lqI70ZMnYzHn5g3i1CePSVN
8F2OTLsytxooib6t2f3Cy7rDMzyuFyFAAQuEBlMkEKUq9kaxmiuG8EGQwrMu4ggVHoxWvPNdtiVz
VWr4gayYheXJgtAwDrIx6IYXW2sAHzS99r0/GOKzAy133mWzEd4a8DpYRfEMqzIFafqVsLkDhwwO
gSikntOOA2OY4rIuy+onKuLxk86XZGIUrpP20WWyWiviY25TZMYRuHhBrFvQtEy9cC73H2pTJx8o
x7R8WmPESjNfuQxBPlASOrflWHQIv4rF98hvG3dxjhe6Osx2ZmMNkVbhV7caAw1rTcM+zDB5y52D
fW2D9g7TcLIGpixZkzTZZTgHdfKezk1d+gEl8rYxY2vcCL+Ew1qPzOXwao7xioptctjWRgXR4Rt6
3vY5rnpCrwQBcr8UQVHJnd02rbuRYgGAgWEYBDlO0d3Bl3O1K1vlxoeWPDC1qvDo+Ap/StzCQk2Q
B5RmHV03/L7ryoGBvho6f8YgoNcxhg3xnAPvyRFc4GDR4TUrqTIaTdTjylB6eNdnTfFoGyiKCd6o
ms94JQbwupD///w9kv7/4fw/dIvB9X+ezt+ghv/589UQ/vd/8dcUXtMXZTBedxBWcaFj5M6w/a8x
vKarf9KGMnCnpEG16ywsgP+dwxvWP10dLxf8jjFFgln4f2N4KXBixtJLYILpAENI60+m8Ka9DNn/
7RtjYakMGoO9k22h5Ed1twzpX9jgODPfTT4Fj3VnatiK42qefcBEfUrWWd5V1UWAngE1W9BmuBBg
5mkZ8LtG24V4BdcV7B5JQyRzeGLQ8PJu8gbi+0r/mpLWrty1qI0FaQPveM7GaU6wqsB3p32IyXFh
8l+CK5j+hQ2zlSkCUn7VmctO41ZfApkUqWFSj8AwqikwojFZTBI0vN3ZTEky7JwHUwsKotAorUSb
38B4lwSncoSl3X1NCHjqTUHXWV+xTEwl5MTRKDx8TjCAsOEju49R5mbxpWnh3AtNrxvtrZvRO66J
A0pI8skCIS4DuXgcj30rqu0IyPsMx7Cp950p+/reMmhb7txuEO3Hko/2m0agvLpQA8jfQWS9oDdx
7OAxzoauokCQ1F9AJfjmKipxQJ7ZX6R6cLA2ZqtVzcZq8mrnMMVWK6uDILHLqeaKj8ROigpTMcTC
O9ekHjm0NU4gt8ywGbM5fdXZVMytBTPJqqxDY2JSuG7NCrQGGxu7Z0CTgCaNjpV8bRDI3Bg+/KT1
0Nbjcwn3rfsJfz7JP5ChJXS65SZ4wNyVng2xtf8TMkgT740xKodPpSUgqq7KIJ4ajk/BTP8xE6FB
AGBWp85ThbtvjM0kFsIfVRm4zZXo+UvbrqF+2obopo1L6lvzFtZa6eyg840/SB7KwCqQTrbgvaa4
I6VIoXnSe1OutBSXim0058CvBPdwckDAg3NG+CiOKGCn1ncOwvx+Bl4zNjWJUw8tn1qyyzhEMYOo
A+UpjHtNXCjAgbYYFI/Ghn+UQhwsCvncS6dF5iT6/j5iQgGFm9gExhKhqD+iD8PPeEX+zdAugtwU
7H9nQ3TG5zcxAIdDRJH5HkmJs9NFlLqXC42Whk5Estk2TZXON8iAtXo7Cz5mRKKabm3DKHeTD3Gn
l8kO7G36BA+uvIHO6ceXmVUSiRFHThR8XFzBA5qcHG12W9r699Rh7L2aEak/i750jL2g5zFXotIM
+yY1sfvaTK1I77Jy0J2LYdBoaPpU8qZFYE7B3kalu4vSKLY2UVikTMYHDE16X3OxJIpqrdjZNqj4
aiQ6FnS9JUVxJdxR0Kg1bV3vC2umFAH+VNq+K6fCOXR+qX+DDQdnWAOfBkVFvVUZF02tFLgq8Div
Tbo+rjNd18X+Vgy9VjNHS8HSeCnEfQ2FFdbIUubhU2XKMNtDNyUrLixKIOd5xHCt4pn0QKQ2ivZQ
2Qjn6TUhsjOE1a5TSZuycpwKsK1KmCgvynoUaqTCEcE4juUM965Q+gPbbXBPMBvoJ1zUGtq17w/m
Q5LCyqbmx5r9A+4JXbgJ/IQqcSaOSK4lHjvNjoAZcg/6nhQZbqBMItYj0b+becz0R57yMHhjYZu3
MaI1vEUGqWn3uIX3B26cCLw8dx71oUIQZQ4Zpna9n3Eew3ZMIBlR5OVbrJVGY9fnhr2c7zkU0rgk
1g3DnmbM60M0Fn1D1d7q6U4S1KAAm7HpxJguc2T5XWZFfiUgwhieLIem2IEAZNbKZCbqrsB+o8e5
tqzbrFfs5JL2We2LuRyIW4mD6lk1pjyQQmeWX2jm8SECLoToRxSqpYNZkci8Mgaic/ddJ92vk+8X
D2bQ8LSoVsvx2lSAZ1tb9b2ioMqdGA4RxgLbmWmZS44O7oEAWjYWLx8GynJ5E6eamihSSlt+7kiA
eHRMhndfiGKy8FXn0dCDkhyR3Fv+6MKrwtEiOjDY060Lc7THfmcBG2H1PhYYCikDihamKTYqaLMV
AhWZkj/60MATn0gmVWxpMhLjo8gAfLa44DSotY0ETqsJaVGyLc1oWEUHDrnG9no0n4hcNDH2HkhU
6hmD6UkwYtoSuA5kKEHnMHk40nWxWqMajroEQ5mIASAAJ7A6qqzIL5g21Gj8+0snVQF25ckcoaOc
E5s21oqxNfpBXAoJnGuXJF1SCaYUMjUuA1lQ/oI55aC+FE1h/gQfF58YJ5G1TY5aH/sQbbXMZ2Pp
8Q1SHwkOmMxDAft32qkE6BqZotmHh3jK4Xxz8iU5dJs46zzYYGqCLQ1brd2YNb6/wSrVpZ9vqEyA
6rEXTOQdVFlCXks5oJQax1HXN0zPiCaLGzCACxSoOgM+ZXbBHkh1wBUfN7hbk5zBgW42M6rgAjIq
6K+lh6RZwt5tUEMbTtgxkMUj52tS9MCMoE4xmaU0NIXhEKHShU5TEhVKMuJTBFO+uGoQbym1LXwC
XvMdLBOnfaQJhrOOg0OLb7ne0xIxSsUCPv9M/zgakjG+Y4fmyuDllhcpEAD5kaWP79O4dVG1TTc5
Vv/+Fjpr1l+ZTdeQokCfZu9NUnB5cTOAE7GPCqY8PuGcco1PnjhW+FvU5tJvVmBhZZdsIlfgJrRS
hk6e2Wrscr3fT1IbiWchoE7MmFfBluUzm1wV3mCYpNkwuaypuenJKug+DgTW2ACoWuTX6JKN0rpu
sSqUN7KrNfuKnOs28QiHKmCiVCRrExhFHnHvgbppEwm2tei/tcXi5rXSaoTpOLSMU4RIIKgUB1qU
1fie+Mom8ydXgfFc1GbsX6XNoOVbMgJT/5vvIt3Do8BRDzpGjTc8ODTOszKZzCqES6CEFbOj74PV
4OGVh34wXbllYpuXEdVA8jCFkMAfE0Z6PyqAEIYVRZ/216PNZ3zhE00I5uHa5uAlWdlbcGVwzDkk
XZGHV6DSZnaJIHqAyg5RqP2asdJZhcwq6i8jDPL7Ouvybxgc6vKTnelA7rkz1ea+nEUZHYLEmlDn
jbi4s6XIlNlhP+AqpztDpD2kaVoMd3iRWOgiyIaO6gOEcmTRfRvCV8vbarhDqO4P2/9vfdrp4td/
/8NA9PafO5/7Ii04Wf7rokkf81/NSxry8h/+1QDpSsA2/kusp1s27cq/WMiW9U9LBz8w+YAMEikw
cfyXZxJm6YuVkRCkqekIh7DM/Jdlkr74KSHvQ/2Hm6grTONP+p/fprn/bn/o6hVZAhYkG2lCasYw
/XX7U0PIYlyWRR4ybXnZlLiK2LU+bQgyCCjGfRD6hmlk3CKATtVsbVGLjLsE9zDq+K7bKzJzrl48
RO+vi790R9ePrGl//yYH6jW6Q0s53Ovr3wQYjDaGgBAvaUv11TcLoM0M9fCDUaT+0zDxMePTmt1Y
JhISKFYquLUNPQQIsAZCePNWN/Yl0MhDPEFCQ/MXobGZmEQVpJvmw1+NP479OPSf+LkSmeaLDvKv
R0h7C52bzxLvz6MO0iCv1k7kFHmpQK61KfqhfKj7omrWEQw9z5lCcM1qKt0LjAn7u3EC34fGYP+w
kl5+ECNfOrXs+GCNxrxoh9L6KQ0Lf6+Ntn+LeiR5hoAYwWsO50/0HOV9Isc7EWIr9f5zf90J/+s+
1LJGcadV7pGDqR6SB2yGdeRBLI0vnMCM1zTM+u79qyx/5WjBsWgluIyk+cbe9/XLFQhXI5i9LDiC
jrEC1In/psbFlAQdxfuXWlxQ31zKgWKPg7BBdNLyz1+09n0ChdpB3Qd42j1D5o3wg5U3TGYIanWt
T+9f7NR96TrDeksJRXd5tAqGyoJYg++NF8K9uRZp226xk3Ju9KwZr9+/1IkXhb8ZyMjig49x+9H3
IU34vzMG8V6chxHO1MaAUqYaNn/jKuwMDKBsqoXfy/7F06OAFtGIs6EHQBzv+Degc8IsOfOO3t4L
ktllAxIGIg0bA7hX70giYmBspsfeYreyqkgZRBQZyzP3ciRmXtY2kXgKD3b+jKCJQAvycim0I77h
eZiwFGYg0Fwy0qfQaFYRGIQiSIZRsYQjM0GNm0dMQIy0GM/4LaMcOVqNhPEwlaYNkcpW5tFPiCnS
ld0nsTfgq0SWbL03ZN/uwxCA3JwjYv1AouEMqHNf3IlH7OCjrRNeIIHMFte+l/dO5qNPD+zEXp13
DCRhXGA8U5VnXuTbj83CSBwMjcwC3cQc8OgqLTWclFHsicolALC3HuWUf9HSfFMF45+lQPx+mxyY
UhfAf5jFLo/6xdLsYyecGohbXkv7QG5ta23nHL5a5UA4N0a3up5NULE0s4tzC+nt2WS5umBHQZ9v
Sd7k0aVDQKnBb1LPGb8nTX9jTlDkkag4sbjoMu0hxq5KBv6a6BHm0WKbzffhFD/WerboS1ZdgudC
9+tPv1Rb6RgzUkzgi45H/uvfZPdVKC2MxD2mLdFnV4vdO2J16/37V9GXUuD1dop6kBNZWebyqsXR
OvKNFiSuC+PlRKMPMNxkPQx2exhcjOiaMFSoM7X4m1138Ads6R4QjzS7EnXK+v1f8vZLIn6IAAnF
cuOjXuDpl6+fuWft+H0cezCLkkNZGi1ViRi3jJ6RwqNC3lnRHOEtAMfs/Su/XeRcGf8F7p5MP4Ju
Xl85M3QtK0cW3ohn3baAY78hlbwHNXWtj3kUizPPfLmTo0eOPI3Ty14e+19+ly8WutSxvloM4b2o
b6OH2RgY7zYjfkPYfBtwR0xp5Cg9pyq70LB9CnM/OOerfuq1U4ui3JQc9ianwet7LqfImMw2wxWl
1N0rg3nS1qZmQWHCwLjvk/yCDPn2Ph4BZfAPghnNWHBtEdl6pi5cJgVHT8MRTAWWaIBl/7SOatWu
1Ke2R4XpASdwWACQqZZxnSy6bdfrsobHkkGloQHCHQzI0Z56h8FYTQrhujCzqVlXmdZ7kBZI8y78
DBvHvMO+Cy2uvZASmxGgeGqMiLDu1neu6zaX32jbQMQm8A/8YvL2q+rN8S5jyt2tGzjBT2KcyRV0
3ORh6JoJzjRc8ueymzr7jzdYamLBycH/+NjF0XuIMJM2szBpPEzaJQJ7Ss1mod2H1iJOqCLj/v21
/rag4egXNKeS3BYKtqOnbShGsHE1Np5RV+XBAlGiiKUdjwth7d6/1LJzvF7mXIqNixkemBjv9/US
07uyArbVGy/iKL7UEpygEMbYf+cqtlgOKdegwj3av6oJU/yR2YVnCIO1MpYIF3GY/Bu3ohSqTjxY
ln7v9a2EVR/a5AC2XoekZcf0ViLcnKPNH18F938X46rluBXH5QxWYqWEStSi6kS7hPv/jyQ0zp3o
J94KAJROlJNJXA97/utbcaY2XPhwnZfKroFJ2T8hiD8X9fH2PHWWqFW6UApneo+jWrbldHdbNXVe
TETyRbC4VcDHStF0BMF2no1sPQ9ofv788S3NtWOSiWW5S0/+8gCxVYUyeDK4qGgZ8Vh9tyUTOz7z
wZ74gKj5LUWbQ0n0ZlWTQFbjg1DXHnTzRR4aa/iP2UuXauVn1sOJNh67HkHyDs0O3FT76Eg0ssbp
DYK+vLjACSsSWJR08ajvyk75N75sXcxrmRkhE8RlGKrodggq4z6Fjb+1eyI45dAaf4UN/8e++MTy
sSmU6IsNouLYsY4estUnYxbmrYdowyX4UeH56Rjb99+kfuIh0z/ARjc4oEDFjnbFFueLVNRW6yVF
HHzWpjqpsSwwiZRKaqwNCzwncF7MB1zyBLxNJhUTRKUgthj49JiOb+y+aZvd5ORfok6DogFBIMvP
/MpTP9KiBgdq4QURSff6UURZBSaQl53XuuhtMHcL8T9zNbw8mulvrAQqhX9f62glKFXKDPig83Ts
gHYWeS4fzVCrdwUJHhcCnv6u6HXrurRc7aMSuMfhzu6s4RbHh1gPxrWaQ3Xm9uWy6R3t7/hIsb/z
NXCEOUebIpkPsIV0a/Ag8ZbXMW4N4NRgrZsBDvJPG3Y2bjNz3uBjSt6pzYQ3rz0QoFKsGyhjLeg/
GqnN5IRlsCZJBmoQEaa1XA1u12LRYTN521Z21+xCJJkk6eSpjv1Ur5WeXQg/OrN9GMt5dHw/1IA2
U2RFK3CcneTk8xgECCK8qDIQDoQ1UXSToa/zgTRzlVlIDez4KVaAT+ir+0u/xTJ5j4ENEtiUAAg0
N8Fu7lAA1yUKbmOSwEZpKh+KTPa/hhw3vRoy7zpsuNPIsp7DtjM9B6PHXYEJ4nXujzm2gIO7d4jl
3JAZ2lxo0hXbUcXILdx6OHOqvV3AbJcMskwJakOTfnRAw6vqlkTOwRNaoyHVcesvNrA8Y14jvn3/
i367bcBF4pnC/KDFoiB4/a1UY9eb9qwGT6snYx826VOV9Prhb1xECQeWKf+HgPL6IppRtUgG29ED
Yxs2hRbiFUp405kDYNl7Xi8TkC4AULYmlI0gua+vwvi4mKkTRq+Pm6eodS5jNexEi3tA31bGmUV5
6hXhzM9lloxN8OHXF2OSi7VM4Y+enJC8V3M/7bJEgH5qVXrmez6OoeMTJhBNLIjncjXDPbqWG02x
P1nJ5NWBxegqcKKLKkrkTlaoZvpcqy7dKWke9ciWLb7KvX3lDA4JIVZTNOTS4sgFjxB5lQvwEWRY
P6tkeI4xYqnPPJQTi0lnVkaOOhUM1Naj02FoFAuMQ9gzpqFci45Mc7uG7/j+ajrRIoEJ0BsvYaiU
MseYZpVJTWU6z2OeYwQEFh42MToxE1b5YNcYXdZK1Ic4KIgKMJtGf2Q0GQSEAgfNvY+IST9zCJxY
eOBxBDsCNXH4HgOEVhAwBozK2UO6pD/OZMKwvFXs5QpFdDoSj37mASwv/Gilv7rg0UqPRKxVzK1n
r3VK/+M0uyk+uxLr8NQOLtGQLLHwpf81F5O4b9OUSf+IGej7P+LEB0CRBcZlouJ1AaJefwAohWyE
CePsVQyH93M6YdYOIXmTG4F55n5PXooFBV4JdYyt8fWlutmP8A8eZs+3Z0AQt3LWRvfbb79pzlxq
Scd4+2j5xOxlIrLgAK+vlUYOY6AB339nhO8CV8fYmIFJ2GlSOwctxOnfzXJ4ONHUbWcG6mjRaiiy
llY++LUen1nqbwGJJSKUigtcmNiOxbLyZeWsQTfOMR2evYndYdXovfWpyLoYq5i8uUwSp1lJv0WL
bxg/65qkiT9/xSYsJfx5dA6h42IPUbfVxqGYPTmnX9vAVpsxKz5j2FyfWUsnZjoADS+udPTUYRxg
3ogu3svQwd0w1MV9XJcNYiVXb9uPs2kTvpb6Kdy+wWh0rw9qCQpRZvZ+bh2yfgwAuAcsGkwHMoMl
cRTsceYHuHeLnYap5U8n6pFVqrTSxTVfqMQxRTjxNaHyGKlXZBFWZ+7p7a7NHJsHTzMi6EsM62jV
wigb0XZohkcWGDFEUYmnGs56XmgGBLI6Qzm5G1cgR1sZoyxu8cAVXyYoGD0uEI6f7MzOmvcqctWz
T+SD4CQbtPsE3c/n99+yebTipUOOC8NNsbgwuXg4vV5jEbZD0xwXjeej01/DZJj3g4ul1p9eRQEF
IG6AP7hwP4+2LIS3idEikfZMu40OtTHlO9uZ+m/vX+V4JwY2o8MkdNnkczHM4/Fq7pbYRTQ19Kih
na4D+lnIo4n7SSMpDfduEd+/f73fU4SXO7GhK4omBqeU2gw6nKPbKnFOMSiahAcJTf1sF9HgqtJV
gItD1pNykMYK6L+gzO5xO7Ek/iKpQT5KRPH/qzESgTKzCSAW9n0YfVFV1+gbM8bLYlXoDdaAs9Xh
/L70ddlataH9UUcURZWBAvw7vBUTGw9DQylj513zo6714KaB43QVDhosqIIAGcJy5h5Cnp37AGto
tEmEKYvaMlcxbuvMP2XSzLQHVs9IuqxxcB5MjIgsYNJo3Voh6Q+hZZQ3kYaJO44yY/nz/UfoHO9x
VAuofh2LrGJIyXSWr9df1+kiyfOm89xoyUelXZ4P7uDg/lr91EJD+2Ql8/RtNknLgJlY4bGEY8qG
cUVcrDO8Ni4F5LJfuc5wbpXMnZZhix7BwkDsgZiyV3qDulKJy7CemvJaV8Z8EfnL+HpuzfZHGDqY
mCuFaJ3Xy5vJBjf0RG3XD2HqMF0IUge/urlOBJEHbWncdLFhQelrs/Yy6zCkWhn2hGuoMyUo61pX
C6ptZ/QmOrgA7V3QxNo+S6zAWZVY2VRbO5bDTThXRrEOi6n5XM4Ln7+oAUnWwO/QFzG87FA9O511
ywCwdLeWrYdk0bQmWm3fn4lVbvMZ7T7O1WuzJRLjShsQUF/K3mw/ySQP0nXfNajRgrqKwyvHzvwb
LZj726JAHrNCX/adFUY8sQg7vcYkxhdiPakKFiPdHsaDiZEU3d4ifhGFdhUUF7nsi4coSSosFQYY
Y+sMhs64zYLcwlrQLPdZjub00EXMALDr9evP0qSFQTuGL+QKicZX39bhmbI3187+/QV0vH8t68cm
lBOrWzje4niOjmFqJLtSdp5ACrTVc8DGkqHk7o+vAmDGXJb2BdPWhTv/8iQu08ySBYYEODpAmDOM
RNumCcYL71/lzeCUm+EypMMCKlHq/C5PXkwg/KLNOl+D1p4StHwQdjtjrF+RuWHMwx7G36NVEL/Y
TIbYFgSFrhs3ac40a0sz9npL41vk8GNyycwFyPP1naJm9CcNMiqDUyh5OQSOum9wOBZ2vib3KDsQ
LbNT7vR05taXv/vmunA8KbAMRWV5dN0CbwlDcyoGBk0XtLhZa82XjMcAKVVz3ee8LftnlyIkWcdq
tj/AT86IYZhdz9Y0cz1kKWFO6HBXHbXhdiIoHm3ngKE+lnIyPTMbOflbGUixb9EDwq94/YyaHIFZ
3Jk9iXpImBT+1BexjNOt2Y7iMJb4FFmNKtfvP6ETC51NkqEy5zXjQP0IahIWjMQutXsP1izScBHT
1QHenrnKie14UWgw9SAmQ1IIv761XC9aVQlt8AZHiw6iJ2F97URzDyeIcupbm8PkW+VTFT63URch
Mqj86Rzic+Lx8o0xcISMZLLnHR0JcY90Mp00OvnBmQ/66Eb7AJX+rUWcipvW/kPWKvnw/tN9g+ny
6eHmDjXLZFaBHfvx47VT2+8DffIi4R5MBGvUbx9oHB8WE5ipEmvOPhS65iZxSJNlV4fRShJ6vDnz
O068Zn4Hc3bS+37PmF+/gBa7VvbcgG5nbMcLJ5TmlStc8xK5g1oVBp7EI2rAlSz1cktbUMOPR71R
TYTRINVqtlkucYvHJXt75octtczRB0qPy8Jb9ib63aMHlJKZpBcJP8zpuxEtcfjsaKAtFXkZh0ay
K1a4gRCEFiSPaWw7u7nwrXWbU7q+/0NOrA6+Atgdy4tiJz/aKFycmwptabeDAeozxovdx7EPxUZY
4+LghU1BqU3lxfsX/U1yOLr7paKkVAb5d/hEXr8WG6uU0ignmiHYQHvf7v2dXSbNHk8m/wJ6WI7e
I7iv9LTbolMmPybG5ARJQE8eWevc0l+pPcx8AokgdV8j65tWiExbLCBjbVd3s7roYWz/nNxouCAB
QyIBclL4prp52Qvz84TMEetsnZ6BN7/iPNauCD0c1v08YEmT5xkwJ7agfE4MVwhXZJRI/kc+GTdm
1OdnKFHLJvDmYSxTYYcnggTrqLdpSKGJezKTvWaqmy2hodHKLetsE2ZYHcQSmvj7T/8YAeDbdE38
EnUbNTwjuKNNqWoZyyfoED1HdhB9bVVv0iRsCTasi/37lzrx+VGIgjYjemOh/94mXpzAWmBy/hJf
7CXQzw7DHJr73tXOdYenrgKezVhZQiyzzeOmC9JkXFi98LDgKTYy79WhJzX7zGN7g2Ysz81m6Gbb
S7aF8RtJe3Ez+WxQsUOn9/yU8xWWzFLvGdTTt72dJ98CbJG+WARItARLz+EdWk105VVqqWqnJaZA
BlzUyGf+/An/hoEZB1qMZ46+pNKXEfRRV3iEdUAgSWqi1thrz1zlDa2VnFNmjpQw4HLYCB8DVPi/
xEbE0ewl1hxvix6/3w3OCmj40TYnnwn1DL8A3k7dBqlt5cW90dGdoeih9p6b6DvDQzM6WF2W/7Cd
sPlgEE/erJQ96O7aRAjonNnW3i4Jfi/mCags2deYXb3eYGLM7ZAsWoAbYuJYJVaNwPa+PXO8v/1y
wfth5OkmzT6Cz6OFR4vvzHZXSE/ZbB4dbkH0WUZ7PTcpSo5hHrIz7+HkBcGEl5McDsnx98RRF8xT
M0uPZGUiRiOkDRCY9O1AV7kekbBt3l9dv8ug13sTd/jigkfLC3RAz6vOIImMYNlARTH5g/NlZKpr
wGJyNrEiPfQaebGxO/g7RDXmHqgmQS9WVHcgIeQG5cN0WTTV45g48bZiUnGR27gqj9aZl/F2W+On
OiB80D1Q3R5X+7hhxTBb+KkNtjcbjlfCgSBLrnHNS85c6uRreHGpo5IKuTDaNgYEnmtmLZGnNthS
auore5gI08ric2XkqdXM123rfODMLo4r5ADfXvqyTHpGZAaoegmJiSY8bd5/2W9Lgd9fNm9AwWax
7aPV7KMJHIdEsrisyl5jsqs8TGfjNeKhYjfS/G9hkLlf3r/o2waJccySIWTwHTFhPbpoLvQeu4LE
8NrZsNG0ps+itJwHZtz2dSNKenK3nx9JJFVndohT71ApaZD7/Htid3TqGrYkv0GPDW+0EKewa08b
Rs/zBzNL8U6YSI58/0ZPXc9hQ+LbXWDoY2SwKy2LENPR8HCRA3i1tOhGuXW5Jm902hRgwWe6qhOf
A8uFnkPSY9OAHoFpoN04sxPG49HkUMTFk9w7nfEU4yZ75konVidcRtjJyN253jFOSF4Cek6rnr3Y
qMQ+D9UN3NdzBLoTtwMB2GE6wkUYVB29rtwYTUdzKJI6PCAO1GThZpbMZvyiDs7cz4k3xRQGnjVt
A1NJ46gfdd1Mx4xOm3lTjvzYjoVxkyR2tku7Sd+DAqZnvruT14MSSvNLAaPe3FroFxNorvAwqDZ3
iobtS4VdloZn5QdE9+GZQcQJWITYcga7UEEFNN7jU2sqGr20Ilt4NrmY+2Zw61sjxMu1woZyx9ca
7gKn0nETdJBrtnV+2QyJdqYDOPE6+Q0Id4ylbkFK9Pp8znWcDDOOcM8By99FPY7Ugx0beyxF+zOP
98TypHITNBtLPIL4baLwomyLyqC1bdi2Xh9J/2oagxgorxZn9rE3EwoqpGV8Ry/oMmKGnfX6joqq
cLJ+qTgm5ZQ/DQ2/49FApGrlPtokkYZXOOoMl4SGmWvDbDE5GlptZyCk3Rc22TypET1ppaFjv41F
bp4M4eb9DejUWQ7eseivFm7CmzLZqWNU1SIT3uR28SFQQ0g2Zdwfoib6hoUtGCXeS5dpmn2RQZ5f
E5Vi7csRCDgvY+uLNsEWb/HnhJsCN7warGS7pJmSlI3yfzhT6JxaH7w1fDcY+jA5PGqPnbxKMJa3
hKdaDL00TGXuemUu7bl/Tjp04gQymFEC0y3SlzcSKDmbvp1age4he2H+zdhhSZnJP7R2TMIuWOmi
1xKcELL99f4bOXWTnAj2MhldeNJHZcQQySaM+1lH2LEk/Ebz98YarAMC2H77/pXeTPmX1ckxu4wG
JNTzJXrvJeKKs9S8aOqlh4neh4IhwF4PsvYHR0OOYWhqr8CI0GIzgvmuj4X8hHx0OhgqOrP3nCgx
2OdodYXUl8316I5HXNOLue6lh90Ujvmz+SEfHHvTgZRs5tiBchTo9+/f+u/t86iEZarOkeFAZeEo
XH7Ti++f+DHCMIjH9Urc+hadBbbTaNEZFTK4TP+Hs/NojhxJ0/RfKas7eqCF2fQcAEQENRlMRdYF
loIJwKGlA/j184BVs5MRwWVs7qW605hMBxwuPvGKzOd0uypSG56bW2Wj7rtpazlbmNmYsllY9D2U
jfWTziIq2zr9FAzxVO+LjQjUN4VAU9ni0lmh3ZVC6g8HiLE/cQqYZIAGEzJB0dihJNQqjiE2Lo4Y
+Cg3nv6kDcV8NyOdv1tQ/7NvTatLrpyGIgV6cmaDckeB6VYmbZqxi2h6+hNW3YU4riLSUCtyvIaS
NNKpQtEUDpqKM1U4a/FS+9jxNXOAcpR9Dx1/HG81Z0YfT5IooYBWKTiW2tbQoUSPqzFKJCyVHXYy
SBAoZfldo61s+x3h1n2n24DU1Kau0Gz0UhTXerf6YigS5YIyWtwlGJJ6/FIviLTZniF+RFaLSEI/
xNZa7VsVIeHE043pvUogKroa1r7/Zd9a1ICFNB6Kygl00qMjd6EH5emiMx5A5tw7S63ddKmzfFrK
afhpzqq86iEuYoDXF8+lGikTIPi6u8P5Pr94/0neuGJIhECYcX1Duz7eXdLElUZHRosSaxlf0kKE
fei48e63R1m3sG5aK4NW19en+GUhl06nRxhcGQ95k2J2hbogpHD7628OolOp0QADqd7qxHmcamB6
UE3YBNsPaS+bTYMFUIgCwrk7+eTkYxTH8EDlOdhSwP45fJVBS8xJjTTnYUJMFBuCWL9bk5yLxjHP
HX0nxzt9LHb+ykkm7CaCPBxKysw0+jRTHipHGP6Q14/oP/Z+npXKFXrOPdZoyRSuxjZn4o43Bl7B
ZiQYHL3QUo8iVkssCyb0hvJg043eOy12bXlTDKiPFD9cFXlHgUZImEpMFN//hH+XAQ6OPJDvJMHk
iqq+QhGOjrwG4Cni9mm2xzmYJJWqToLhxZLfDp2SojVnLMiVV1o73tIGFBdWZ9UoJ2NmmqFQcWvG
KoULu1C8e7P3vO9FJZzPKSK596OaZSbKF11VfaSwki6Y/sxltNViaXdbwp9q05RLEZE8Jk23aQ09
C5wOq+2rBsfYxndqADchx6tzn2kOBm3eYFdNoOSdg20BEoMX7VLjKo9zyfSA0xUafmOWp3tb8cZ9
XrABkXEdyweMUby7Ni7zr6LS8Ol2O69DFKMA75+hTP1FJKvtJnwM+WK3CyZR6LfpL5qDcqM1S3QF
e+ldr55A3S2nqNB2ndbMX3BOWXU9wDnEW1xBESEhAph+YLRs/CjaWP1ZQfslKxWdjjkRYFJv02cp
XGf0ZfTL2UozK4Rl2r1kRX6JKo/g+I8jWDxGz2K4ULJM3szCMz9gqYIpbZwiaNpINEmxIp2dZTNg
to0OPfgEZFCtOQnb3hh+jMmEAnAqx3gTj7oxbhFfLbsNNfP0QlNyNIaWaqCY4ja07DHLibYRHiNb
1Dz+Gow8+1KgkVHwbSpPeX0rcUV1z3ygUCi+oE3YJYESIZQdDBgrPfVm1zQbj3jrwR0WsTW9Or5s
kNZ/ztsBtbqxHoy7xILxgklcjiHolCFXcmbjnAQJ6+qlCkHXiG9MXeBox3aUTAkN0r3aJfhLeqqy
QdSqCgez7jddPVthbbvTuctkjYAO9wzET/iHnLAmZ98xOVJVGrO0BzfbK4JGnCWb+jOMwTloFKW+
0Gcpdm5T5rusogefiEW/MGjmLkumXTudnf5uCgoPmpSFQgwdXBjg6/n5y1Ev8M0dPZRj9zxHstFN
DOzFJE2/G2HBxnPknblaTnNCYmnENfny9Ckp1x/N+ZDnGGJlXbXXRDb4Bj6oO5HBM8eIsbtfRne+
VjNbZfYLbZdiAPOoITb3/P65dXKL6tQrTFJ7vgNXuncUo6qukrhuKfS9E0fVtTvn47WtY3X+/ijr
eX/4ne1V0YJoYSVu0504nFp9QP4SyW7zYTGynWKiSBsluhbmFURQlEHvXARUfLf1xo2c03OY3tN7
j8G57iipwnnRj8m/HGi6A1bNfLDMNr51zEjzV4dZNJPSh/df8/T2wS14ZfkCo3r9qIeviezeuKht
xmt28EQSuiFzOYtdiSbHRo6VQyV2wDQ5sr3fpIqvwh6EHVSEVso4GcfhwOWcgC5NO/Nh9ThFydfp
vsZTY2496aHjjy9VWM5RtcE7Wzm3iE+3MAXwFetOIRi+9iq8+Ouu6fTZcgtc0R6iYv48Z739EUFb
AajUSq6w8dz1VTNfcuYkoW1W3t2kiUvPzne9knz7/cmnuEFix/HlnHT07Nq2cywnrAc0SIZ7ayGf
9uux1S/UXHlm8iGgQiopiACy5dP7Q7+1vClrrnREyjtAbA7ngDtT1EVqWEADlyVwh7S4SZ0pvizm
XN5XrXst6hy2seBkjclS3h/8jWOEcipMGXpxdN0BDx6ObiSl44mJ6BFlauRB0Pe+GOO5uy+l4/7l
rF48iYkKq89jNXsAO/lmqqz2/v2nOKmnsQJ/fYijZeDhKzAuZWLTJBnVAKe/eBvL1XqpR2wCmn26
eX+816vh8EhxkAmFaAjDnGDsGEsywSSQCGjaD61aKEDORJ49GbYovlpcFI9WDWQ16HHKiIO+7o0n
4gls5uhKtGBO9DlBtiuJZBzEjlLm20F2mD2jtr48EVAAl0vzGYfDBgQrou84Tl8QvqJeNZMRwZXo
U+WpE62OJhtN3Ytc02QXZKBbv08tMc/7b3raAtWJoukaw3ZkaICah9+3qSZCsda1H/A0MfyqU5RL
r2u9O4Gu8ha8MKymGZ9CAAsWBsv2tefwpHWPRCBWleq5ruTph+ZpiOzXOq0Kmf5otXV6JUdZNfYD
QLl2X5beCxtcXjhJ4V5LfTrXfDu9nxiOlU0Fn6uZ/OXw5VMwgk1qTfaDpqXGjVUVkprNmFyemePT
kxvGOrBq5DZg3EFaPxwGEyA74fByHsxGsb4Bhiezn5O9lurevY53AMaDvfJkzEr3EYn76daYxHUv
POUHdDFCar2IrU2sRy6OUniNPHiRF4dqjmVqgNzZfAa7sO6l46Wvg+BYKbAcOsdRk5OraT24s/0g
nXgBDBnrmw6wIvJ9nb59f2LemBcOljUlfQUVHe+yzK7REawN5yGT1bKLPU/bSWf2ruMJ53AtyuDt
V9IL29FVz2zw04DUsQhH15gMbvRJwbzMcdkQ2LnssYGYLmasES4xeOguhw4N9lgVxYbGd3nmLD09
yKkhE/7RWuYsByNzuAzipVTw/7WSPaIQ+XUxNs0VGV8dphjX+9Mikf7E6BOXdOldgvBfwvdn+3Rv
rcNb6Jqu8TB1+sPhK7O3dBVxz/3YRPYFzSRcASu8GwYFzDNIqXM00zfHI/gGmsLZQjfkcLwMB7B4
zt1kL4am2zkY5uAKV2s44ynJJ1Q1z7XuTzfziraBWYV+Nlj64yYIhkmGBkoj3Y+0WShxgGooI7SC
35/FU9wEWQy1Tsg9KzgFBuLhaw2gmWlHa+keEdvpw2xBDfAbHBTN23hWkiGIyrz+CGcSOG+m9w6X
wFihdZ+AA4QCFMfC9U19lNI3zHTa94ttvCCGGauhPXfFvTDQQDvzyG/cZjwywQuAQQ4imiaHj+wi
P6q1Ri32CSKbIeL8XJ9ZoT8teaLs1BJfkLp3tYtaa3laN6ovM6NxAN4bygfSaHcTZcK4sN3MvUi1
wdnMAzonWlQPe6cr06vemOcNrO0HNcboHOi+0V05ndtd2FpcX+kFBkGitHCSJ/f97aSKkJ/eoUln
DxDP8cFqe5GV4pyK4zrFgb6l8DSmqUnajbCqXet/vf/pT09GRgN3COIA8RHuqcNpbK1ksTCMEHsr
95C41QcR6lanBh415TOB7xtrmaFA+yI6t+bLR4ssp6SO4Kmb7mM8L79UalIEMbZOZ6bvzVGYOG/l
c7H51/P5l5x0zBolbqdO7I2liXcQOJSwNzFAeX/a3jgHiBv/d5T1WPxlFNwj28USjJIYrRMMag48
0PMeXRWzIpg0/x/HHGkg6PAVPUZ38Gjq1EmOjjuqYu/MlvmhGWqMiufZCbDs8K4GmZyrzZ1eJUDS
bdsxUI6gjHvc8kGn1DXzEeKxDthvC4+0D7FsTHZSJwy0pjkKZ/xUfv8sp6TmqADheUkqCodz6sxF
PMB1EPuVKIM9mZIE6GbYmyRJv2MDfS4LeOPmIvUD9w7k3jRYCIfDJSj8JmYvs73QlNJ3jPK6n5QP
RWP+1Edj703ixiysu6kpf1f0gzua9g4pPfLJJmCEo9QTY/DB0nCD3+NvVGzT2DE2dTGPZ2ZTOw1E
uI1XYUsSa6IC/WiJInXeRYlKfQoZEzgckKj6LyXcGdWX2Acb/pIr1qVKMBbSeabqOcDkjP0IB8Tr
VDcM9Oikqb4ME+y1ZZFVgFx3Z21cKZZtP3rLgEehRGv/t/cVvA52LRT4VbPz6Dia8F9bIoWSsIM4
Mr39vtmldpbuskXYwQxJ88x4bxx/BIUr6Z7OpgES/HARwBDMZxdrqL3Sjs8pdfBL0Y0vUGHOaTy9
cSyBMoeKvuKHGHI9UH45MJopwp8KE6Z9HKfQpCthBr3uTGc++hv71l0bxKvmCmUb6yg8sYtZMzEm
Kfao/NBeUxU7XI2+g8r2MhRzqzhsESndvP/NTjEFK+QFnARZ16pKdzyJxdQSbA5xuZdai7uZUxd4
u1jNtQuoYNcmldwXkwm+vkKZTeSe9bXWFwR5baQ4XWKNAD9DuR0a/HTbwW3uTIx6zlw9b3xml6B4
7XxRrYUqeDj7cnCLOLbnci/yIbt21YW6uoqkdD25/ZlP8MaH5itTGKRBRYHyGMfR9wg4OTDx97rA
u6jFG9VX867Yvj/nJ+xZDhFolaAOuBBew4XDN1Id1PeRga728JdMQOKGdRW1VvG0NOPrhqZ9Qp/1
ZhHxuCPywWM505tb1EcpdVhWs62XHkaPUr+0+GVtAUyVmzbKsSNcsvTSHvNnXVgQu/V6+R7Dqgty
BcrZ++/w1kyBS6AjitQcMchR6qDIVQFydCtiaRVPIQPr7KRPzvFKXhFkh7kfwbqH18aKXIJfcbTz
Yhh/APu8el/2ZsZyFGO6q4saaTdlwN8iHIw6/ZZkMIPDRu+Nzwu+zCjkm2b0lXaEth8nffqEYXP9
Afsd+1tUzl239ZxW7CtLj77DoMN+3CZ6xsVc9FqNK0BUnNlib03VWvleS86vsoiHX3vxGqNJq6ze
G5hbBhrSaXjsdoX3/P4XOeXDsKroBq56yZAiST0Ox1m9InE599K9EUWIKcjPlaSFkkk6YB1V/W5j
Djh/NS6HP57pwyQvO6neVotz8f6DvHE3U36mGUpnhRqpus7HL6elgbIAH7QUe7vCxxRxuelSWMYY
GMLrdt4if86lsx2ivv2E12t+Bv3xxiwQnpLEu+ARbSSHjyIDLWtUAQOv3LfG6EAZ1abPRrIgNwFR
ZCeQDc/82sC711Kr5FaiOrqp7dHdwVEVgZ201qY0jeqMHucb1znH10oThCMFDMg7uhmhx8XIC1GP
dIwJK50uw/HUALn1PNsjhpb481aur85ujFKdmV6LpjUuTAPynD/EmFRuUv7Wt9zRyIumVEAp6Zvp
p5xWvqrAD4zmHiZD57oYrzHb4eYDcE4lhKY2HQWUWg4/pIiKKYdMSk7Yme2j0ST2J0oSVA7xDF61
ohCWxNpYH7wocKBNX/JF6h3q06mCgVXtyqCxoiHbNuVgfqsiVbvtebmtXk4t+2xSRkA59iDg/kVK
pQQdZ+Fa1sNEIjBnPXsYFRNGjlMr3bOWFvwMWqAr0WYdo01mTuLenbFVCWujkfVGgwaNd7En5ltr
IDwMKc5O8HliF7pA561esVGt2FujAZK7kW6XYgHdGnkdLmrjUGUDoXSpxEOiXilL0u2yxNELPArc
cm9rLR7t+I+0P1wowjVPh1QZuV/QC+cOEaPloZYAMxZrsb9XiMI0fmQq7ceh17F/wBpbflVbBztg
EJ+GwM80K79H0Vg941luyw3BdHnRu4ivBFkXWTqEXZyB8YEbMVVbpklRr1KZ2QPFV+xpA43zHXHe
yAFr0hSlte8zq9Ep7MbzjwzOURPMXkfXVKCahBl2juKkP3Sd+3M2axqxZ7b6ydm2brUV00ah1qZs
dbSwDcW0Ungxy95uMmBDnAeIQ2JkgiOMlro5hOPFIfYbFq/c4bUt1U8CcOsWP0Q0/0CHaNk1fcCp
9ruqNV70aYo+WmO/2jsbIg7apbLZHWgf4iePRu9f9bjgTw9zTl5Ds1fht/IJHtOBfG4zxKb+nLp9
ghXs0kIMN43WDsWsTdf61GPy0iVtw9D4wfgzYL2vaakvnys1Z+M0Y1MbYZSr+YOGoBadJDwd8w2E
3TwKqiot60021cU3E11VPawwBNJDyY7HQ8WbJbQMvBmXwBlr41nts/nSxD6uw++hccedp1U4Xbem
SaFiwqsIzxDK9Funm8Fu4YTrWVt3qDH7VGBJ9PDUZ6g1TlKqm7KaixCaqpcHRqOVPp6hyY+ojqsU
kCQWNquVuJ1cwedTiP2FkfxUlz7+gpKn+KAlw+ReN62NXmC9shNMQ5lVfHUSbyOLBUyazLMZSptR
LNcZHOlywwVpPqNfG3FYDnH8NWpiOPdShzDb4i8JGVwBUh4oShPdJlmRVXdYcerySkSWOu7cGazZ
Fofa6sP7a+wkFaLbt4JMOD1WRI96FGkkaSTydOi7vRRuHlh17VyZervv1Lj1RwtFUiuX37rJ8M6U
ndfT7eD0g6MAoYxeNd2WVRj68PSbBTGYWOZ2X2e5EVQD0slVrCO6GJnNrh/PMszeeM+VqU7hiEuc
ZOboPTtRapNrRoyXR9dDTn1qiAwMioziemjLHWur2nS68dsJLVEo70ikSS2O1ubRsLoda+6ij90+
WVnQqyD8JrcR4H//I57E8DQ0nBV+CkaJCshxHNctBdsTv7O91jj7aUi+5qrp3Uiz1c+sljcGIvRZ
1VGASbNu1p//EnzgbgoDWB+GfYUAdkjSAi+TZsY2a9pzYfwbQwFuR2aZA9CmIHB09kkNpALx47TH
0L4JOBOWDXRK9xreWnbmrU6bnlSrfx3rKNUVRgVGaZimvczQMeobWoDxgngYtjzIXHAR7vCucD5b
FjdynQhsXXFJ3rz/DU/Pelw40JFkkVIBQeDocGqdrAAz4jrTXkdfL7Q727sq5+WcNtcp4pJXJY9d
Q2WWCgWFw2HsVmSN1SrTftK1aqcU9njdKjP9D1PO1wAf3KCJpXh0c2BD+So+DA5tCJXGcn+3vMCD
vGpoU2Ii+zh+kGkW6OA2vSQfN1t/ko21AdRRhZmXnH3pt9bSih5U2Yvr6x/NLYIvAHXydtp3lrHD
cvYv6brpc9M0GPZGOwPTscyId/PUXIJsuAZD/bFn9fm1Yyi3TjurEIftM2H8G4/EBwDXSOeTssdx
OpEORuougzft0eTMd8hEynshATS2OqWk3z8eVsUq0mEPXBaV38Nv7jX5OJtUPfat1QNEy4T7QeDN
heEjKlHvr+LT3gOlIpumJ74XcNDArhyOZQN5UpLY1PYSwC5pn+qU6tYk5Cr90fOg9aVS1ErgTQWR
brHqF35SFU25SbsJMVzBlGEGhZX3Q8N9Kf15iMzrmDBarLKpMBn6qDA2AP7sbwuc0Ps85c4N2kn+
nJYq+85lM8zXhVSWS6i+3MjOBAztdolk+dvlMV6Up1uTwldx0fUD/3IUAjvCoXi2571lVAbMEByj
EwpZj3QSmjNZ11trhUby36gq6pZHe1YZh1GZM2Xee/M4h2U25kFSFJD75+SsgOtaYT28l3ktuFNr
p5RqmXP0/RB8q/TFZiyrT52g6psa/r6NrHmJarmhJLeQYZQQ9/fxgu9xI3Vsud9fQusIR0/grNJR
yAuQXwJCOpzY3FOsiZh73nc5CH8EvlRCsxhVU2Xh/yII/5yrVUnbdCnO3aOnQQkAEMjhFgp+q0b3
0Z1Ds26xkiFf9hbpjG8WBXJUtsT5E2vkep6039+X9IchN8NFB+Z7LCjX2Hk7Os6s7j2IPE6qN5+M
wugvJwnr/P05fePYh6W10poIusg6jaM4ZCi6bqnz3NovYD8+RR4gBOG5bJ2mgcXlj8j1XuLtahh+
aefokXqLN+lhXGcgkJrO+fz+45zedSsAnqIv35dy4DGzsUSytq20FRE8ec/A50yUc93mzAl7+jEh
BIEjo8K1FmyOVzLu6WnT6I21b80k28qx5ZV1U1xqvdts8E/TzpQh3ngpXMFta43CEAk8RjdQgEds
I27NvYpyjy9LSl9t5fXb96fujbfitgSY5nGLr732w90x1F1Lhbyz92VrlVcZtJeLITaSHdnDBLBB
VX8XisVxsBaugb+vH+pYRzvq8FCdzdne00rRgoJodjOoksJ0nHsXfYNR8fvvd7r7ofmAxaI7g8Il
/3v4fkUZo/6gJc5e84AhRfDPYb70ymXcUGbTlrYLltJ1douS/Hh/4Nfvc3jucBu/Yg/RlTU5Aw9H
tpMewZCWmcUHS/40TULpWMnbjTUon5ji7rGm3x+mnQu+Xs2h39TCxsBRMzfIIcx3WmLl+Cga3zqC
Qx/N6XLvIlq8jXrH9FPHKs8s71ds1PHzgnJG0YITi6b40TnZZRh5TYPh7Jscc0Hc2t3AGTrxHGFP
6KsShUgvkmlIkjXfVF1ZkxPH6Ubr8XXtHBtnYvj2QSZBFb0/kaf7APgHcIy1XkFL5xgHEo1MhxVP
8WOkA3uf414PBKKU526J04sKsjkHEnIrjIGjy+HnAk8mLUH3+lGhHrn3mkYh/54GD+GZupdfqyky
905D0SBY6Ka4WxEjIBSkqaZV6Pu1MvNJX6r7nNsOzlWSut8wnBr0KxdLpItSxN4uEQLsmxtBw/an
Oo0l9a6uWcLZ8vr93Fh4h9kl6bWvWqI1cYKzis9oiS/Xtl22BeJ7iQfvAcg5+GTVXDZOIrIL4Xlj
8QzqaUHUYmganDodO99Qqqm+eAOs/bFNskdu5+KHE6dmf4H2VPmpaU0PeEud6o/R4jhbkpniq9pU
SYs4RzQVoc3LvIAtUBefU2h5xlEUc66un1GVMGTbXk310EYbqTXaJeAV8SOtNaFyseW4eruF2Tbo
1Nn1dTe04mdDSIqMuR4vX5pKt+9FMxQZwvGZcVfoqAvuHAeHG4S/pzH2B7T1aOZEdZLvclmOQZ7k
NuuqobwKzmvqN3qOy6YSA9IGfW7iXNoJO9POrIeTsji1BOJ7VgMgL8pmxuFy6GfEUJ28Tx9Fj+a8
Z0s9NAqnf+pMBfEWY+yvWkcxNlVDk2tBNO5MiHZ6bDH8a7WOvhadzKPIIV3wnzEjbH/KzHgqpgSa
SpLZgSNTm9KrMzzQLll8OaJh+v5uW//hg1MAMVViJIDipDCoLR+9t53iSDOAGnikmdPe4p4+hm1i
a1eCYtjWikR8S8yvnNnip+GERWTO7c3WA5NAtno420rOvmQ/6Y/9UFQ3kUUtVRbKFBb03C8b4rZr
q8qibY3hGE2Cpdy4WVbeQM9tzlxPr4HL0fuDi0BYFlwnIgnHpY++1TXJs5iPS2KDqJsG11I2Qrfk
/eTO2p0mcCANokqtDd/GZB3Q0mg9Gx3eB5BFmxHV/LbqrkeyI4kBdGnetZ5EvqksFlWGNYESypI1
NhrB6EXlVoq4AwiMPo+Put4QbwCTmiI0K9O7zMhsCEsXJPZDTStrNMmoieMB3IKoBy/doE8YOz03
2Psr4CQi4CNwFPIfPMEQyjnKDuxetLIlznn0qNOCPvOKAJLksq1bWW7w/UjD98c7WeprBe21jkZ7
FbzG+jy/JD4xWts4QgrjsbPb7BYzIwPaceTmnxq1+pi1qv7cVNJ6xvWwO0NMOLlZ1pFRGFz71NzQ
x82n1lC6Tldm41G2k+nnhpIHgG7O3V9vLG66W5RI1tB0rbwfTWjhFZPU68Z4TOe4ukq9HHNMqxAX
RZY7XGVLjN6fLu40Pu5f1pw9ub2ZXqJMfU7Y7STt43XBKcDnAINj0KA9nOi8xuc6jQfjEb7E/FGV
ZXXh1TT5kl6JP7//Td+a2V+HOoq6iO0K0+TkfCxcipNTrRQBEdI/Tr3/V0+WkzMaUBGQG6ip2DhQ
qVyf4peVkzqaisLSYD8ms6FtMzUtLkG8G3hxzuXFUNfaVawbeGqpw3I7Z5p25qg8LfMBaKLWDf4A
rD/zeRQypKbk2rcj87E2J3cj3GKXJiL3zb65Bo37PJbqXbeMl5XZ3o9Oem70dQ4PTyqQO4TuJNWW
TVv9aI5H6ShqXybW47JMy+2QacYeFd3kdsz6JWxTcKLQbNuXzFCLv9o8/1RW6Spc24pzgeN6JRw9
CHHuShLjM1D0P7oyOm9wFqctlEe1JZHwNUfSyUaUpb9v+dmDXWAH6zflVBuBi7TdTxkPFz2HLDRS
2c3B0tepFjaLJ769vwhPNp65ViZhdnGt6ODOjr9Pl8WAx4GG7fVhjneTat248WxcOGZlVPjlFPMV
0r3dg5WBnWlwcqcekZVfu9hIz22H460H/QkuHUUAqnNEmccAMc1p08Sm2rwva71Jwm5W6myjJwTx
Xtbg6w5Jhl6Fhf7JcuPVCiDyumgQbotNr39y+d0onJBjn0GvDZoRLoabrw0waaabdkGRyVfNzubY
BN2MnGi5lDeRk0vHb6tMuWhz0/reQCK4obMgW4igaffscpcOPvyXWvpolI/fzGExv3jYct80lUpv
wSBx8oKqhO4XFO1aOxNxNn12jbkHoyyKa5wCLUS1RKn7RG+1HrakMgrSJfUyBf2Sl4I6C+1eX5uK
9Jwb1QkQak2oCBlWkUrWHjXuw72vxn2pybrJPsRm1uqX0wLmxu+TGGXHdHQ73ee8z17GTM8/Rore
Ublbsv6D3g/GBfF3/i3VhAnCmmIxZUPhxUmAAC9VDA23nZ9n1uF6Dvy6QXhWjEVAEkBwB690nFrk
i1V1heBZYeUiZJm5eR+MY6PtCkMddqaeVJeJVhU7XbTZh3kVrAR8MYaazLKA+uc5JRXteMPi3ULX
BejJyijh/juKtlDWTee2UfQPCuYhiKRfUJzeaPZfiUtJo7O3q4ZLZX/Fr/3OWpi5arwwp+w3A2we
AgoF3qqo48AVOf6AyKtYgxXp6oe8GuzAxnEzUJfZ3o1E3ldFpzZ+XSfyL4kmNMqdZ2KOE6QSAS71
T2/lxXErc4IeLp9+6K3IsQvnw6I/pPltp91XdGVdYwjRpwxXHzUTSV4hHu3ew7jtaYaoZph1EFu3
BRFp627MUvM9/YsoxU4t2s2ZJXOcjb4+H2DJf57v2AFtcuWkZFrufAAauys27uW4cf1pk/j79wc6
vkLXcVCnoJHB6qSedzQPpqwn/IKYh8zXA6RQgtGXIVvozHyfHMXH4xwFeakR1aO0eR810PwuSEJU
IMON8MGG/L2u/uMgKuj+6z/58/eqRmUlxrfv8I//dZt+J8qufvb/uf7a//lrR3/rvn4pP/Tty0t/
+7U+/psHv8i//8/44df+68EfNmWf9vN+eGnnx5eOS+11ELzW17/5//rDP15e/5WPc/3y7z+/V3BX
1n8tTqvyz39+dPnj33+uPZ3/+PWf/+dnd18Lfi3gv7TrT37j5WvX//tPzf4XCY0DbGq1vF2RsX/+
IV/Wn7j/Wkvz0GRh9BB9c0X9+UdZtX3CLxn/gqwAeRb0NKcFJrd//oHq0+uP/gXViFaFiiQuTDvo
QH/+z5M9/H30/f1N3jadP7weaWavjAjIkrgX0kTkYDjcjVWG9adR5yEeIuWFHXXLdWPIEQPUZd7+
Mif/jPxHORQPoDz67t9/ruvsf4/i/xmJgZgNivLmmv7+EjL2GrAEGDZhXrp6EiSNJQo0fdNsWzjq
N2JM8GbvD3iY3fw9IERQAP4waLj6j87aZYhkQq0lTLDr3rX9BEJY9NP8c3Zl6gO+wt3KHnEzDNHH
Oadj9da02uhRccSCsiOpO3zZSGopFrZpWKpYKIbUStp5Z2pdX4YqQtP5mal9azRSZhbQascCCONw
tCmJ+tKsaWiDkNK/KFFbpmEsXVSUZD0048PvzyuHFq8GahA+2lHQmUKAlBXavq0jCq7QBepJ5jyZ
mbAuowrtELdGyDHT+c/7464L5GgB0UZygAaudRm+7+FbjraV1ZlbhSPspGBp0IXIejsQtvE9Qi8L
sBPp3PsjvrGCiFXo55A6onF53G3VS7drXcSfNaNELCrFDvYia6L6NnMW7K+sTLvR1GUJ9VgOZ/Jj
+9Va6+BtyRUhKhk6eBOQw/rRCqL5XXHz69uxV7rSh+ILNJPPL3N/4Dj5IR0dcFGlRN6FQ3W22Wp4
qFwm0aB+VCY1loF0uqb1GwhOj7Oi53jVw0V50fpl/GQJo1eDOm1HBKHwjtHRPRiqG6ODtRxk2lB+
k62D2pVX6eaD4tnttJv0Tis+mXlG+I5vOa4JKMnE1YZejwUueIpGJ4R2Od+biNg9Jn3VI+PjinI/
sCxUf2hzK9rkcV1fKeh2GWEmcuQW1NQB8ZWbizVvYEhHerhkzsBtmFZ1FxCmVUhPxCm0iC3o+77Y
6oCckzR0Ci+btaACejTu5tq0yxDQqIoM9CRGvFyGErSTM8riRw9U4Em0SmrvUi3NHiH00hYYvdra
SiqlJRgQOzOxhllQvG9KrwkNoylTAG2O3vnJnI7tRa1TjAxLt8w/u0qTia2SO8tfY2WlSUBfTKND
hID6czV2otomkZID+Cf6/yu2bQ6adhXqDL2m1D7JWjPLndd1mDsijQO/HKBWYwBWGi1WNIH1nTVP
wCVzGg+X6mL3L9BocMHqXU/8MCptxoQ66sSyIbKwr2xLjOCXK8IlkLsxQf8wxbhoFxguAZxWyPCe
RYU2rS/n0dKePPx8dM3vKwR+7qws7ma/xZkKnSCUtMvkc1Z0lRr73BcROU+P9s9+wflPuZ4bkVtT
kNCSKCI/G82seVKyWDrbHrWd5G6sdIUmq1IOTSbvygk7l/tMH6loF5TTxDbp0aYO6UcvhCCw1iVn
YTmoXjirvZs9qlaaJleFKmfzNknGavE7+klV4adWptBxAadcxDfaCmZ/Sgrmo0QaX+mb0k8K263S
kOqgNT/raPjM5Fmtnt/IxujkrheE+j+aKm0kciJTpsKKbu1+xNnGbfkud5oZpfF3dVAq7YPpQl3e
ujksxBlrGMUhwyqSST4tql7Zfu2pbQNpsDWjZ/ZX2wJaVNH7mSkDZn7RV87PITdJhESfZV4wa4tk
O3rgYAMVV8IxiG05fiycpl98lRYUQkRo5Cd+ZpvzUzJ68uM8TbBEyAdQr3bqBS+KNPpv9s6rOW7k
bNv/xedQIYdTYCJnhmISg05QIiUhxwbQAH79e4G7a4sjfmL5O7bXZdeulmyg0eEJdyiV28iV8rE2
kuamR3mmDrQZ1XMfSZSasiemTKfcae0nIxLhtpg1KwvUvppqIIipiV5P4ZmXai16GirVSB/JnFsF
z3e7suNj5I4Vuw/g5y1l5vkLNIHpRdFG7ZvXZvmTwSny0uje2AOfDWW3rlJQnxGNsGfSTe97NoX1
N6mH1hCoCBJ1m9FtAJIjzBqqFF1tBahrDBu8oo/9EiFioFNFLc3bEqm6BoMej/mckee7D8fl3HF1
sbRXRJb9NEjP6wAFA+ubA/QXZqulVIK0QJ2Kr/iT40UbOFZoq+V+MMv0SevlzG9ET+f7NBpR7Td2
OsfrrAqBzsYmbZGsLKwn+AUVXfI+i7GOtNJQCeZRre9rGMlTYHf8nx+LOCxXYLKL+wz0qPDxIwG/
ODR6jU18aZeuj39F1/oKHQIVTCiIUeikGR/OK3QNGHVoVBfSI0DygX4nd4pVzu4qNOO5D9pksB7R
nwD64KFTaK9aOM4s9sZzbrokGssgdpuQ9W6axVeB1ae3VjMA3RszrSLcrqBBdmvLWDT+ClGiURym
U1OcXG8OC5xk4j70scmaTqHAa86nzxjdiKzPZky2RLx3HZK6z4lrJ3JdCC+uIFqHRQ7rVy+n6apu
+zbZg7mpaTAVvT77szk68gIpNs3eCl169mZkt4Wraqi9RUVRN0wfn87kZHRZGN4hKaPMG0w2UD/M
0tIYbovEXMrvjd2Ci1UmfEcKKYwIFzBJfUVZWlPrJLbMbi1zxRWdL8C1Rz9wOou8L7BTougYq1Mm
N3M84wPpOJXVI66QI6yo12Mef9dMMbTHtnGhZzuJa057rWkQGRwx6WyusrqrzQNnrpOwEava5Z7u
vWKXZYqoXzxAxUeFc01Zh8SDsvU9RVXLA+DvwjzxXmSeGE2Nqt9FYTRxnQDg7m6yNOx1SopWhDlE
IrR2S6TSoo0kdHW6wFEwzTeN4lEwDyJpNNGzjcGUtuYgMAXY7X6y5H6Q+LqvesQok1WdyOS2gqpl
7GqOvsy3Bv1L1CfiZ1zH8Y2USXLAByuRGE4pyndB63ynucU4+JNWxek2HWPTCTTYEew8MxHQqNvI
mQLdZqhNZlkKrBY3ag+VaxWqr2kF+Bcx4+8EzB8jjW0XVhVNjsR0Xga3qZtgjKhLa0mnWOuxsLon
IXPzPllM1gJFtu6LmMqK8ycRzbOMucrXGSh63DkiNEx3kUoFfSPHMry30bQchF8hutbTbAnHRxrM
Y+drtpIdjLTHrliocs73CGbWAqvPfL7g9k/q0g9BT4KbTNv+6PWVmGGflJp2a4yxey+i0Yt9t3ZA
L4jYcUVQznLQ1ybUyW4lrURWtwOFeHc/L0KkqygZs8FvULgrLgbHHIpTVWrC8vvG6oqHpI1m+5HD
u8+4kSu0MrQ6dNtAjp7zHbyv9djMnffN6mzlMpJayZfsbO3SKM38MWwye9pZaG5UwdwaJRRey66M
TRctdKLRHrvGn7PCbVHoVJIEIzQ9nwM87cDdZ6pm1TuTUz73wYaHEp7qtEyr4o5DIOxGRxe5GqKv
lDSnU0I2xocdCH585JOUr3pt6yeRaylSNFZsjtzpGTgqAxfR7+ZciGOVxYV+gk+SICNoxo6ysa1u
LAKliNz2QSo9asciEYb9TGsNxoGjTGG+Cxs+zrbrsZ7yFVs03YVwszG7GBWXg5MAowk3cTaJaKN0
JgJ3IqR1DnRe2FioWbHbH9sMv5oD3XeOGd+0w9pYg2cuCcliQglqqhEbo6PswR/rMs1YeU1iPtIX
jUIEQVFOoShmYu8yATYUaynyMCZQE9EFhT7HQL40rp8dbYYUHjn6REDqTad5GtwWXh9XEZFOkXkb
TU4o9hVdxjGcjgAFQKX2xqSsahgT9nekS7QGz2m6A3oAYiYK8Qyuhnar29RLV/QEk/Sh8Iw6i9FO
MWP3xUtsPLDw/unukQ+unhXPQlAw0qeh9XUVLaVgoft+qyJ1mi9K0TmANeJY/zmMeXLZSW18Ek1Z
0NhEYk/eJEXSYo2ieIWHJV5C/tTJztqMZTxtZyDUys5JRXxZAu/8Cq6ufMB1Ev59Yho9TCD0uaXv
DlHydRpGPQpCM49NP1KN+nKEwfrTRlL12lO0Ott4Vds+gb+DhltlUlXom3ZmcZz1dPoctwMBIOcv
jo7TlEXZKqtHtrswc85XbWimddIjfbMdcBAXPqGxqRBECP3bnKTzQ458XBkok5N8d5sU81isKXS+
oWrhAdiAM2PExv3Wx15z6y3iOT6fXkXitkqrdZdjeJMUJeaCISCo3QwOinDPQxkqEJh1PsfSavZD
XeK5M0qgz4FCfh8FPGf+rRe9d2VK3cIbzYBR3ihb7vJ4bwhcY1e6RopCyNWgL4rEcIEAbYJ2qkfE
6Kxtkgv0Ju0GmUR4aMVVqI6gTNJQGI/408mHemrKBzMPs0siMq3cEIhGpxCI29Pk9F66MRItO1pG
l9/ZXjMXvmZKa8I+q81T7iS4YX4ilegrx5VRrz1jiB9lqBWdj/qac5EoiU7epIf2g5b24lrIeb7r
IvDqPn1xmp9eNA4LTnbSDxaEpZi+r9ZlCBzGxh396xhCnkm6dUjj0XRWdhNmbiASr4dIBH7X3ELa
nK7zOkQf2DS5GQudOnTQG3rnIV9CKz8wCZ3uOtmTBngE1JeqNxXlRqtskrjSyLsjqoBlxcZOx+mv
OuT/ioP/gsL/S1lhKT6+qQ7e9cO3vP+1mvj6A38VBxVqBp8W/SpYrwZodmpj/1QHNcf+pJIb0l+l
e0y3nC7j39VBxfpE/0WH9oX0B//72n/9uzyoaOonSAegCqkpUh1E1vu/KA++lhn+U4agYAmeFYYs
nCJwKbTqz1qdwjHrzqqt7kuPSXFQTL19GI1wvLWK3twR5rj7UozF1o7a6gpFifrCrMN6g0rafCWM
cTj0WZaDIyq3EcTOAJxGdvQgZd5p2oiqfaliG6qN0c5sqTwm2kyxrLZEeGziHRI8WB8Hv0z9O0XI
t5UyHJkg4C19wAUfuFTez2pXqtladI0N89bKFvHOolyax+4LMMiPTBXe1o7+HgmxqFflVOq4ZyMB
0/VSqm/WrV7kFuoeIxHJCCm7tOri0Hixfar7eoJIhNnYB2Wrd16So4bGtI0aALWrs8Invq/V6BZq
eGslKGeWs4gOeWiax4hi0Pq/nE8W2YJGpseGgCfV5Lc1uZR1M4CCa+4UaXebeKJ1ZcdqoIzaR8yH
V6eP/6xEJpRquGZqLENbW6q5S335l/qxU6l2RGLT3GWOuilQ/EIFbePOHU7XOCCMxQY2MW3YfUky
OZgPOD1eaxWAxfQQwXF3foC3CVpF7GLZXUzFlYqE/DCY+8JEkDe/hQv7ZbToyRXOLq/FAY+fQztE
V12sJ1TctA9qmW+L4cvLULoHOK1TnGZg96yW6cKZsWM9z+60TCobRxVVMIa0c4uJ/ldiKuUHFeLf
ViOYOvCllgdRj2L4uc1cLUcnS6fWvFtwV1twhjgRK2N+kEVY7utReteUWqxAbz9cIQsS5O1no3oJ
dJadx0X9u95Nmo42UqvmXY/B2Dqqy3DFFVjs/7wOX/sUb4eB9cikUm3HP5Ti9NvVodUEFooy6nd9
qFW7VImzHULw8zYrHIoxi9+glQkcDTwCkdZO1qjG2NTmRBOkRZtc1n1prJVpq/fNtz8/2W8zv7jM
L73ExeoeBfKzA7QesY+p0jD6koRRFYR51392NEIXunKtr2GQvgYjfaM4inP954FfJbTeTAm1a+4G
ABCkOzRCztYYpV5bjW2r/dKZ67ktxYpaXew7srxuxPTQGsNdmk9T4ESI5Uy58dyp0UoaLdVVM/Qj
VKdjCR5smrRvVVdvs17/EWlgelCSf67seWW683asm/WoDh8s1t/QPSZiqVjELLoE4LbQd3z7MZWa
dDmah+lLY+mncLa3Evp55XqXwpOHtDQDqyv9RDEftP6vdfS/KOVf2qLA9P/uYW4xrf7B0v6rHbr0
PF9/4O8oxfmERRGba7k76UVy5P8TpSia9QkWLt8LfA3w1QXp808PU/8EHQ5YEt1+LPKshWD2d5Di
fALAzD/lPx6ahsBd/5sg5UwJFXms5Tdxn4MoQkYQ0s/b9UJXD2xdEZ+UVrbfxnwooyBx3eEHCL/a
Jp8rzCtLQ6F0BaYx7NeicIbqkJRp+my5mH/syRNl+UHf/e2+/+uZsCNcxHj4L8D+t88EJ65R9TEn
O53q2wIVqqdaTngC2maYffVIdb6ATvUeMSLTPiIjvb1c/h4axBNzsXR0z5uPuaQcPzjpCasgZRN5
pXXkmId/pSfqVYcByfMvC+WdmOq94YB6oTlDa4C+3NkJZxQjlJ08PSGmljp+HLfFC1Jc5deQaG+F
GJTz/c/jvQ1v/nq9X8c7Ox2MVLFbREhOmk6R183Uek9Cp27dpeb755He3l1/j7QE5xADiX5fz6lf
Qo44QTZomrOTkpfdKVWyYo+ZwfAB7vm9hUIjFeMHWJbQaM+OaUWkGC+I5FS5fbWdhlT72TZJizmB
yPd62DXPUAnkqs1t/YO3A0Lwy83899sh5oLln4OM8DlNWWSzWpZRfAKp6aI+jpzLxshkdOPCsbjB
tmU4jLk3BEVmKzdhWjWO//8xu0i4skRNQCr62Q5BXGjKLFCTUVapa0RN5TaSzUcB/zuLk9iDIwag
kYli7TL7v3xCRJu7tEPAJnET66VXJ2VLyza9HrMsPul12139+Z3O0Davkwq0YdEIYDgEW8/G00c3
w38kOlETqA4t8NtHbIqSq0o1wmsweuMTGbfYTjb6JmqfqWIDWxQsMpDgj/AW72wTtuPy14Lw+O3z
DuXAqRlGp67PNbSusfcOezrJvVf9dwYyr+9swHXnpjbQ4+XMeTvHfQt2swid46B30aOB7s6+9WZ7
I5v0Q8Drshn+E9P8NRSi8Ki4EuYBQDib3qLhJMM65pioiXbXMZVfHTABz3Qk5v4C2WP73gnjtMYO
qci+YXdMAWlKa/mBnOg7O8fkvuFNF3o0ifbbFx6txCprWzvqdT/lviUouNdxb57qOavXBZCAE/5P
xf085cUeedmPxD/fWdMg6CDUca8A2zk3pCjmOHUGwzhWEbqu+gQxEfUaROcyVCxDDdOjD9b0O5Nu
gkQARLvIVXHNvn1dNFljLl79SNO5cf2izciTesejk5A1Tv9IO2M8tpR/HxJMIVHcKY0HNML6D46L
9yb916c4W2Uc9GjJ1/qxpTX9WZ+m6NJLQyqDqW5fq5ZQr8t0Ag1QefW2M7x49+dJeOcqMMlwrYWt
ySlyjuDHUzpO5KwdqaLPF1mnWzttiEgN/zzKO3sWkUZSBeCRXKjn1ZZOtqFaY52lhGq3prOqb+kW
qIHQyu4DltNZwvS6k0wYVkB4F+A44djbj4pC+KBYg3b0ykV0ckBfuEVMJ+4WhpXrwHOL2tOkCrlP
9AmTMVNQ+EyVZmntWs2dI6vq0sJf+RJ+WRr7NMbdD2W1ft/rC/IN0TwySHLls2XnliJGNWk8anU7
HWUrlhqzl+NSL+3tFMXjDdD36AeQo/qjBb/85renjLZYCMCI4mLEoe9sZA9aBmVl+6BMSfY5zDFa
JoHt1/Zgi62Kik4QOxPuCamjBGmZTNcL7AkjZb3aOHZbhn6tuvKDKOEsJ1q+F5w4IH/wZcCTIe/+
9nsZY4+9s2sdKMfnm3DK+lNUJN5tUgD/pjUc3bSO0+88jLVXsya1TdJbw/2fV+c7l5tGAq8jf0nb
QYfJ8vYZ0hiqQFU6B+ysxAkWnHPUozC8tESrrFrLKW8Usza3Y5rqFyMF6KAojfLKrmQTfPAgv++T
15lAdIPJQGj0LGZK+9EYtN48hIXA68626lVkjXstK+mPgGKug4lm0jbq2maHDW7yszZC49FsvT7Q
YmPexzD//HIw20sX0MlHO+ud1QMh5TVTWoqm5zsLb4BiwYEeLD2JkMfoY2vVT5O51/uxPzXFt1Cd
8zVBFuKgIwptEyduEPW47IRVFzc+SlcTidq/U7l3IvR3EiS4FgYVZS5Nip/niO/IRPQ3m9SD0Seg
BAynqK/mRLT0w4g9QGXlN2ihtUHfi2+xjguP61beHuW16TpGP8vYfPA4v18oy+NQu14wrMSfZ1DQ
Woo0iR3jgP5PtG2d0KbzOWom+KW2W89UG+5Mc6puxkFpV2ZdXioGd82fn2HZLmdbnGMPWQEcMF/L
DG+XMiB00xFSP6gDCqFJAjjB1XoVYbzGyJ76yW73yBY9ZWBzP7hIXg+P30ZmTIpBwL/J0d6OnJQm
QtqORh1DNDtT6ZLtEFWolFq5ep233uL5CXfIK2IOZIhV4X708r2TuqAtmJ5VUXjdB2fL73NBQ5x5
AOSIEhQyym+fKC+VMQReeEiqakaBT2OpIg9a+XYWmSIwOhvSI16aBfjgtl/9+Tv8fq/CLqdbsRgF
cbxpZ0sBvo2ZGV56cLU6vekkHdAy17PnPw9yRrBfDk9GMQ0GoOi/UELeviHIDcg/c3yYnam6nGwx
7CFNUSZuh4T3c8xNznLYgklMVmEGIbGwYExNTmyMq7w35qcKcfXUL90mWv/5yd6Zeq4aejgEzlz6
NGvepCd5WMMx5cEWJPhurLTisjC9ZAMfFy536Yz+VIVlwKb94Ch/i6VdJoTOAPErAmOQo7xzknPW
GW5cFsqFa0OJWY2Vi/1NLWHNruO+qpNVLsOIBSej8aOs7zWte7v+yXWXCIcYngv2/JXBMrrmPMaH
Fmmgo9HA9ceiCr31VLsXeL4GACyadTGP19HQ2AcpW2tjKZPYKKQTfq202VXbFEkAoLS7dUAaelo5
X4N8a09FMwxBM0Qvrdrf9TI1LiY0+uDaN17QtkJZ2/ztB7HC77G4Q80ZXPISLRCwnUWlQHNyzlTn
Qqe/v0MFpnVXM6i3bWs1XrU29Dn6oKz7+4ZZBsTSiYOTrOvcTpLlUugQyi5Gx8OEECXpTZY1H/md
vPNW7Ep6j+jCLRnO2a5Uk7SeldS6KBQtvAI2A+yzKfHqnjQtn9ApiJXbP++D3y90h0APf0426HIe
n21QHLZboo72osPVZ+WJcVjnsWZvgM/pwZ9HIlRhT/26AKlREfJSLuS78YIL6+LXkgAqDv2Y5vZa
nzOz26AVqVeBiNTyQS0Rzw5QS7dq3w6L+UGvObn8mUWnrx1pDOXeFqF90iVcdN9ShLFTZTbrOzHp
bQyasIn7dW9P6Wd8nxIUKUvX3uaON4b7QkzV976aix+gs0VzO5k6ejxmT7M0QJfFuJdtnh0Ho/Ne
BNX5eOVocf1No8/foeZqd3JturEl1xJ29ktb9w6SZmHcS0A2UMVqPldPztsJb6MDcUBBFezW2jNn
JQoqkecvHS6ex0JrpADIbLSA2Suhhly4HlAAWefZlaPObob1htG/sPnbnyDgxkOGCMHAvyuzFrfW
Pv8pauC9gK0n+wcWrukNGar6U5Sjfm0kEg5fXLeOBBijac9lp+XRSsnmufYdylfYg9r64A+KGn41
C20a/arMFy6lVNNDmZnZNcaHwgULYSp3OIPr8TbM83rx2aLFfJhTs5JBSwsd4JE+Qs2LQq/3RyVM
mbwKEEVX99U+RTYkQJRc+dGS/HzpKjPGzZsWFCu4xoh07ZR5p22hN6X2Jo/bByQQy2HlaZ1sNhix
4bjZmCEanvpCBPQnZFMT0HSQSP2iD62fRqy2F+qQ248tVutyZXBRun5XlPwIUDXPDNQEgU9f66Ia
mKhryEOlmEhs9FR7F8GBHNB9DvZu5Sh2jUOUVcaI6pYTqDaB4oS3AnMid0IUBkiVJo6VVWUkRRVY
aAR/LtrBQMMYdFWzyoCTXJmLRtu2TQf8lVPw/L42TQ2u0nqyYMzrludpVJFHWJSiuxXEGSCfRUvC
dVaJYQsg44LefKxk7ouV6okZlGXH2hJGAsTQy8vhns2gVD4M3gkVGqsV3dpoQVoawiieFg4wCsVw
Ip57K14+DP6JvV8kU7bvdae952gcR8TNRuOuKLX4MRbN2K4zMRrfgb9Tk7bixrxpcxRG8WCrkn5V
zNM4MZPqvNSrSitjjU7WrVRN5cmNDYYHv9ukQW3n8pC7TW5th4Ss2W+7ocl2ET5MyUUC3jNB0Tt1
Ul8R4NkQi6XBBkQ4m15qG+wikOacdqsWVVhoSnyN/NpBhAzn9SjxVhHKKEDVlRipOcES6g9mmlTJ
NsJ4qvE9vWrKLXoocCGm1pKIUrQF4VIhvbQIagBcIB6Kou9XWLOGkE7rCnM42tLDs50ODoo+phN/
dWZwRHwuI1c3Hp3moynVeeuNtoqcjdWFTyjQZcCNAe58rgkJ4yBZoLhISsfm0cg92axQwouavVZZ
xg56hI15JmhEdz1PSlEAkS9BfaL61QQVH3lYJ64aPps2loRriKc4kkWtqKwVDrxKt9OrunsKYWx0
n50ukjfWqOt5gM7FQMOPiQTyZ7jhfVkjjRE0WdWYfidVMLWATjluQgn0f9U2BgFUPrsj2PXaVZH4
S4Y+I9ZSK8MfhO0Uay5M76WeVLSW8hmRzLVXO4V7zKZaQW0YuYnJT3ONkH8GvO+bYe0+R42JSMdE
afxldjIdpkDj3hmpmXk+2kWAiysgvcVWC2cdGGBjD3juIW0KLLavxa1tJ067ylvKBH6nualBsazk
nM6bviSsrZcwO0n0/kvSZ6DnNVmVKTXvlLik18rpci6U+YvhCg6faNCBuKbV7JLVSeUnOjGgv6QJ
nNC3rVG5BuVKemVPBNpBOnH84iMlhlMPAQdR4rqqrm1DoITnjJ58ULVBPll6q5+YKUv37dhNv/AB
hpsodNRbPckVWPtFOUxBEZVqta7A7mJcb6ceutnGKDzseLW43EB8cG49clpU3Ct6CYEwUv2I4sv8
5PUEYH7n5SE+sgOQLz+zANlAf6hp9lYg42xwpe6MYb3JzRJIGRrfLfDQJwN2rRVMvGG9sxD6voV0
VD+IZNafB7UaX0an6O21HSvFF6cPOYjS1rtXbFNeRkboGvg9Y5m2LoWKHjdMhDnxE6gbYZADGa03
XSLVa2y369zvco8v4zmjZQdtbeKilkQCSAxhOTbhrt5xAXa53CXY2j/o5qD9oCAbXuU00ybU3Ef7
pkK0Jg2aeXborhFpH/OUL7dChzxxtgT30OAGOXNX4qQU4tCsqs1PqRIj7jh7B9gxutan69rNcVRL
OpEVPvwgBzZd32bVhbAs+ehJYVvrIRmcfK9SD3psUi8bVuyrvsNsWrPbw+TGyt0EiGKtNEhjIKBU
RDibo63g+XpZ5l8ybUBgETMx+zP+xnke9EUdYTs6qp0WwId2+6Bwi5RF30/akdCFsn2qjCiZy0nh
7Ib51KJGBrsv881RVj9GGjfl4rOHl+U0m20fOK3lDcA5svJiTgknNA68z2DbE/nDsod+p3Hj9H4J
zr2/GLvFEDxODDy/Ta1yP7cmKhW+akQc6UZWG19NpciaFSHRXAVNaUwgRFN7eMqAT+wlbA1g1YaB
Xvw4aMpNmRdN5E+6nn136ZZhyxKPXg+fxnRccBZaGwIwLPobcu45hV1k5EoAOqp4EfYwyo0JiF6c
5AQ+cR/lnr0rm1xoPv1VLHKpo1sv8RxGl0Aa6heZtFnjD2WfXZuFozxX6P/D0Z5Ls1gJpYaa0/Ue
NSDNzJGjn0CjcuB46a1hd+NlwSlPT4uonUuh79rYb8NIKP7c5OqFSk4yX4ShI5WHorLGbKuGsdfv
Q1mXjV+WbQgjxAoV86Rx/hAZTqQVV4DmsDZFwgZmp696YSxXIysKHHeKW+EaHgIMOzhEHhs2xyPd
j3uq53AC5v7ehqMS+0OT1JTSaEohKW21j6LR0nAFZyZKN61jxw+J2trfbTTggGkOBD/+OCb6d4TS
5bVFs9D1wRJpkW9aLeS20NE4AYsoq/12KlTESEpmMAhdomnfmiXXuTtPNQbiTqQRFrmG9RgrSXyc
Itu9nedoup0ovN4ZWmxae6WsPW5RFrwDujfEsNXtxgF1onioD52attDxDCr+5pRNP6xWdvUKhpV1
N4p4vIN6YID0xrip9Gc9dKBRqHX4OaZ7I3HP6bvwprHaCK8CC5FS4iwrbAJpzCLxI+HWA+oc2Clu
lvD6pBAr1MGYlsvdU7XDtSOn+GuhNB1uBrN5wkBRrGst7+ItET1nipTCXcTtVf1S8eQwb0LM01Xw
8Ib6VYf1MK7iUXXHdcrxe7L6YbibLbVo9qkKVwMz+Km4zq3K2XLIJOU2hWc4r6MQkSg/1GO0K8zK
DH+gB1fc1LkTr2uzbJD1iNxMriA2cE8aHJ8ShC7SzIEJV2f2U8Wpvc1c4HK8MXOpaWtdxXaYQLf3
fmqiqZExh76TrYpq4PNNXtFpJyDoerSpsc61gxJ+BYiGfgZTP82hdVvmQ/6ljvkpVHhGoDGDIrqn
IU6V1jeF0xQHF/rKHLRdAmOS4qj1PZ2q9FuXLFB32+GbrNBYF8+Eux6GeEJG5aabOgo/Q23wTXB2
qHp8NEznsVLQ7IAZMBd3Ks7OhGkDEfsahdUpW6t2GD1AZ9FOtI/nr6M7ZvdmVxoXbt7HbVDrcrrx
itYdAoiS/dYeM8wktHpuCH/Qwt3alE3DnTGIu6FKva2hYKOHwDHB1tbAUXddEnoZp5HJue6dNEl3
dWK5R+5bMyZDUR1C7Fh0PbFQOqDa5tPcqG7quR3uSjMCaE46DWnXlVn3DCtxeJrycropWFT5qvQ6
5L6Usa/KhajZ2TuOV8gEYtLULIDS0xxow4SK71Fu5utP4LI5t83xe5t3LAdslMfTHPEy61qIATLe
AKgeezf9+zhF+A3L0ag3dQMxLvCMLrxVJguDGwiY2SUd6fynM6dIlHnObD5WujXEawWNFKwqtKq0
LpJ0HOVKQbRW7lonczXSqwYCbtVgOQrZuoHfouRjQzHRGzt7ZdRjawZKb+EIEUOgOsLJ6llRQ2hl
m7AMYUnPeVisrCaNflDScqDNwrjuVnmnjI+oivcmlp9q+DPXBn1vGRM2ByXn0dPSlLiMu2lK9nwF
ueZ8L6N1rOvjPfD2wRcYQH12oxzKYzubsTwarpLfhhEZ8M5p8HFaGd5gn+ZM9dyA2E/AQWomk6Sk
j57jFp+CABK7bsPZA9DhCzPCfcfT8j5wZZlCgNML5Qry8wzrJSKrWZHkyJ9z1ir9pp20RUJsjrG7
gsbrPJX8k9MkG3Ejhly7ylGMpOSvZwX8Ojv04HZxSGxq0TmaP4xVkfs4/xVQAqNeeQSvBNU2bmh4
byQiTj8zp1TumtRNmbveSeCnwPvnN1k5Lh4a0NgMK8koHQPDyOcckxditXUhZT9slAJxVwtCZbxp
rZ6IuYCSK8iRIKoS85mE2ZBvreHU1lYqEf8cZy/o4E18xbwBDgy1lxpzLU+pPkdt5FUBfDfoYKna
1pczZ7wCtSUhp6xGZXrqWqMx8PoY3Wojq9S9Q2yibTdarEdfXsso/wPK/csCv/Tv5spvaP4AZYPi
OaEB8x+k3PITfwPlbPuTC/BDA84P+nqRD/43UM7VPgHwwR6I7h2Nh9c/+gcpZ30Cj77UNOixA5Vb
EBT/wPnNTwD9+SNktMHKAca3/xuo3Ks33i/FL8sCjIpyPo1NtMHhDZx1zmgpt5QaqmLDyuqOxX11
0x2tx+hG23A/bscVomCb7JJUnpb+3t3W+3lVb/rL5mt70wp/+JndNaCUg4thLVcYEq2+yNXtsQ5g
uG9R9PYpYuyTgCq6P/oqKfG8wQ1lk33/Zcrf62edlc3/fgsqgq9vgbDK2xKeBKzgVJK3yB/7db1q
90jpIdKj+vqV3gfjvb1J19Eq3hcH8+aDoc+qh38N7WpLexjwtnVuXAvfZoo0s0GLYDtvxqeU7fbo
nop7V9tmhywo9mSHubOay8vyg8biOyO75uINAkYMwL16VrdM3FHmbo/JHkIum9LNjoC6t1o8XuaD
9sFb/jaUrWpQJJBLQ4uSVXk2v/ChDJphVgI6CdJRzM2Xr/HW3lWoL/15Ps/K2SDR3460PMkv+Cxb
qgmcdEYajBtp3ubjX+fUG0miX1VnXhtIbxY8MBk0GNhB9H88FszbAVyEF7uibbONWdG/fpjEYOub
rmT1PLiUDZpLmhXV0mKYw+bnopdn39rC8nBS5j4b7+ucHNlBwqyaxKGmVDLsqrF3nMAkRhruC680
jDW97rC/+vPELFN89tycIKSOnAYg58+VwlTEoWprKtJNMnyBrmAjKljWHzj3/D757B/wFcQ+nsXC
OsOA5COVRWjI6aYf2DXWBWJpH7RZz2ELfF8WEltlcaswFxLA2+nvnS7VxzmkpWV132ucyg0t9XH2
u5Dh8AVsk4+Qh0/FdaWUH6zh5TefTSAj02RdRjbgL70dmYzp/6g7j+W6sS3b/kr9wL4BbPguzDH0
opFIdhASDbz3+Po3oLz1Sjy6IYYa1agINTIyUokDs91ac45pRaPClc3L6BZX/E1/ltzM++nbn9/T
CQ6P+eDnHTo/k6zB8Z8OS6PryrSCUL/T3GfIaReaq3jsbPzKA1+2j+6dfet91p85bej/c1GLzjlN
GmrsP9U9vwwbdjhhhxgm3en7/IgS59Afwt16ll6ZB3FUP+lxnSDb/rnFTdiH9AR0vG6czDxCZEaJ
GiTZgcne62fiurpqj7o3u29493djMAarNwcIC7zWjYP8k47Nz4bM6ZvEurL5R3SkjNrJN2SFGYgb
VJS7+GieNdzsfB4ezaPt94fxIILs0ro1bg341ZU3uqsHPT19S9/Eq3ZjX5lX1tE5Rr7jK+fW0fjk
yfx8zn/4aafL6VRHHPWolu9mdsJxEPF9d5hc99TSqG3h8CioysIrqd3ijmJ0l372bE6kFD8/BId5
GvE9MhgE8B+/cqus5lSjMLAr3Oig7Rxf7Owz6U0HO8iuxKN4hB9wDZyFP/pNeK3v5Lk4Kv50Ud1X
N+2Zfljcz4R6v88qls20jqRgcxzhDvv4k4a6qi0nHeJd31VlfEncd3ubqlY6/1Wy6vZVsgaiZ0E0
wNSCmuPjdSqBOVxC4Nwl1TCzJc9JEXSZ75L5kzXq96l4E1mioWXlxaF5KuiZOtmwl2+4UKS/mMVg
eyNjxaOvYH3yOn9bd7FbbjlCltxcQyRmfbwlw7FFadeLCCJczU5Bj5LoqAR3efnZCv9TsPjhy90u
RQcU1x77QWxTHy8Vq0UX9t0gAsPNbper/lr86O+M8/Y6O3MC+zq7KYPmen2YZ7d8Vn7Yn9zoqSID
yTniA3J3EJY6tH5P29jgdBwBzEoE/a4+tsfwDCSc77B9krv6qvBr7/XP0/TpR0nHV/IHCTj7DaaS
k32vaibrumzjpExoEiTeagj/z1c4fXdcAS2aZmBXorOonsLC4iGWoG2WZLd4lWff5Ifq8OcL/HYL
COV/imTYtUPOPH1kdDS0xlpEFkRzjs/CWB1X70n0/LurWMAEtuWSb50NLlEzH78LkZktCJ9C9Tee
GimgTXye2Un/l/cC+Js3zzmEJRpf0U+l4S/rVyq0iY+T5EjZiPoytdTwNiryav+X94KcQGHVUnAG
bhi+k8mRGM0Nn1UVgdOtKu2ccPAauw0/efGn74Xllww9Elw2MZmOBerjE6ubdUSYVRbBTNYoWLyO
8e3JHlvUJ4PmdB7aLoSl26Criqif1/TxQv2EbSiUbRGUY2W5qkT2serF5CWFon9yKTDep1eDMona
dNsYItZjsG5nsF9eEcwqcDJOkvkhJZwrLSotGV+bHbV9O/GboiYXY4PZF15X42BwAYpRX5sNURA5
3afTPeCmbPXzolUUQDTKCqAmAmfmtQ5hW7RJJ/O9X2rtmi2qegT92yv7aOzUH1pcUU1Vlki5ge0H
1RBWUmH79FfqHVRCqj+pbpBWoTccZSFS6GDO+0HaMTALbSDIGdjZvdnGKo2nFj16VKxTft6swukp
Yw7GHMDGATeR9UNHsy5NlPXcAgeMyDkmydKHldfMX1N6mSZ9QM2ZaRxEq+q4MVGhICS1GO8GHGGi
lYyigI6lU4H7glZZBV+XNulNTgbtvFdX3bleAbDc2+jyQYphn6AgN+v8xHls8+/NENG77Oy8hdES
ht2tOYC4bVB+d0GOB9OiAGupVGcHOiF7HibcmMTMw+thoH3h8vbK2s/RwVJwF+MyuIZSj6/grzTL
dZTJujLrYSyDcdKpWVplQmegTledeuaqYJaO1TF343Wsrkp+VO0hTpPfwkaju5TEEa1pkhYaunZt
X0+7ZG4LcHgEn9JV7eG1eauVYJkb0ym7qNbVuAE2OQGwWnpIXCtjESaNLgVE9qIp6zMkuVxtWiNa
YsWgIK4zaxOKr+lM9XOjLUUiD+piKS0ck9x6l0bc1d5WFa3cwRqAFULDqno3ctJ1IrlIF4uXpa2I
mM1FeJOtfdgHNHLDJDnm1uhE6b6FUP09lQud8BICRxJYwiF8ciEXlIodIoNLp6vghUyNAyRmsMc0
8oeUcn/Q6akjfFry81OcrSWF3Bm+mZ+S03Jn2SmMpkgbKoDAGE9mVyqEL/t1OdHyQqiyEBVRFC34
qjEBo6IjHrwgsS+lbzTQOzlYoBLtwJgAwwRxyRfokhtT7wyc6ntQHJPt2h21B1hO5VB7gMSihtG0
at8stSy/qnqRv0q7gItWKRaWWDI7gOIYFWcqi7nnMAEouWNMr8ahxWJEijn/NZb8Im09YVn2y5A4
pAVGnTW+822tENjKUFe3vvGSuAWCFsq4slM615mN2DqCFbXzXUQCt+ETQ+IU7sDntEC964jYHial
eXKMCvEBeagOSQOx3dkPjdzQrk1vEOrW1JlSHmRTo/CbBmY3V1nCyvZjsAHn5LcukTuaI6nFS1m3
6yUSq/o6hUpByPfU5/M+EjNxZnPEUdktOaG8dBjzo0BpcnGnaD3Zr12cKMKn4WPMrrmmYe46sPM0
rzHJSgQYlOb5PtHSrCY6ZMmkK5ZRTYgdtJWnTFYS2KQ1Ww9ySsYnCrA1UAihK4Gg90mbkLDDfSny
4cq2FoWGAI/+woAdN3hINGBiaHK8tXtSrniOJmqkplBgajXkL5zTiSRwxGK9IK15aH4COa2rlA63
4mvC6QaP+I15vovnQcCCU0Myi49NLO0E6UCSvmdse5VAZvoU+nxvrFqNdMgMVEcV5jUAb1wZ1RwV
G4sr7OgVtagDfEcZmtoPi4L+roTSUarii+wgYfojSC+85pUw3iJREnJSQzZqD7bTI3GLoi7pYQDD
pwxIXs6hb5VJp7sIWyRlvWZVr2SX1LHnlA5937nsJtCFkDJjN+6JKHHpNJfI3HNiCFwRErS0I3K9
WQO7qgviOIGDSR+BUmh4nRjj0m0hlYpAj+t0OFoxyZ1dVGeq36N6WDwtdpJnuvdOFji6WIuriEjV
u5wRBQxnauhm2VM7TF46NqgDKN4n9EHGWmVWWqGSemlUdd+jYdA3hJmea+fDElfyoDfqzC6zju23
SWLtcu20Q8+cpuACPXtph9EztKaNdmNirt+AaDoqgCOngfKZ1fVF3taSDlph4/+A25mj7lLHcLqc
iB/PAFCodXw1EPg+enoxjMIfbOiA7pI5ScetS/0xKgdpeNo0JO8NgAIzYKSHtjv0apQd9XK0Iz+1
0ZMyTw40M0hk75DEjEr3BpZoXt1GrJVwIYRqNzn9PRqcoc6IxLWUmC7ZYOHrYBMi53GWwXsR65Nh
+2Yc2RLhuM3UWiYDeoNML42VwYyXypWLImgkdeSTeFSfG3SQhVM9mVbaa26sqRtmjqxOrMN0S2p3
zKV1zoQy8mHUBVEp6NsytaHrncCjfIoGbYYlWtiIKGMDAxihO42ZeSSWJ+CViOhywymqXsNhjUqW
tYKUEJR59urJJlWsA/YFsGccCvQvFQWp+9UZ+9ldOQC+pk45nDs2aE1XpHxRLnVLIVkJiul6tEkX
9ugvaq8rcqd6P3E4BesQLhvIH21Y7AI0TO6bUWloZLcAJHxb60gN06ZI/057xnpbLCecuXQ8WGxn
ollznbFlA2HF87KvkHVazF5G9YMWnQ0LFNZW5XcqKiZkKtPC7GXWC59W0dHRRQagqocZW5WIPc0c
xRM9phVTUAeaahc7dfksAM41rkwKSaRX06aPvd4y8yognegUz236TEuK+adpVnZW3En9Npp1zcOY
lH499LlezQidCZYIEPAq72CskbRZ08Yz6yiC0khT1v6pRUNI4K9AS+hygB6+kpCWzKhMNMR16K3b
u5SFVg1MJR3vkC45SgAmZl49OrzGhUW17buehNvgsLqEyECRJ8trqoA/dTuh1GbkOmg96ivAlrO9
Z/Wtut1AneZ7OxcqqDuG1JHQk8FA3F0b33KiRgeaU3182fTF4iBXcdbbxYpKOmaTar6WfTy9JMZE
8jto57b0+tQIb6t8Dvm+w8m6T0xj8aGn2skOEJfR7/SObPrDGqKfI7M1odZ7AVpneAbY2TVfYMxa
7ysVgTjoNLOQqNr7Yth346iqbhVCt9ivzBVEiU2afkHuHPtB2Sq4G+vYSNZAoazw4PQk1tOOjozH
bOg5DisVgQm7qjXpEA9QDifyOlZ7cem2zzf5SEA84gu9eYmWbu39GgVP7huzJt+bGNeaiy/YIeNv
Co3WVeAXXwyqgUSoXgrqrxNQafqOmtOf51z4nI99THzVTEE5j2vt0I6MMmIRjFxL30O7bs1dPJDm
WmFwWHa5zmZIGXGjBYu6FF9hOgzqTbLgXI8O4TK1zXvfJGJ5oIqtLanHxkg5ww/sFAEyCrvbJVpt
ZLer1o+Tv7L5n/ZCmutwaKq5M58459TmVRw29XRJwI5dX2lFFGZfxn4w+0MX93LaZ1BuNbdrwukx
TijJB50taB+g1yiXPdkNWo9NlRHo0VRX2C9M6QxyOoH7+MUWLXtH2vIKfNRcXRwX2nBW+FKL4hdK
ufbbPK+sTNFcxepeNEWmf+2tEgF1YenKEyjAKTqWmAGUS63hvHdG+T5BxrA4EVojhHiSLwDFSTNf
JJg8HMMrWLSB4TGCCjC4xegE1ghVxPRTOLowA1U7tJ0gI5jtB6IbByESbMTnvo3gLVNOh4nCQWcE
M5c14hKSrWEfnB7ttMcEbiDHqVRW+9m37F5SZEnEkOz1MYqSixol8nREP16zm5yiNb1jhRUUr2ge
R3tZo1G6HsdRmw5Ih5mz2ekjnWwHw1x3xpwg9rVAxY5uFpVNeQbEhth7qw5JUol1cs6YW0PnvreH
NXkso3J5FHixnD3JydZ6NpdCgX6aJg3hK8o0YeoZ9cjrcgMFFnpc0Hv7dI2U5NjQuol3A1ThKugA
56tfqHqN1pUss8YJRimYS5S+BQtogSPMfZTVqn6bFkpdIfYMC3TETqF3bxIo9bxvW3Y7Z0QOh/lZ
qq4qRO2SJfpaz+ZCkgFkSOOuMaz2ajby2f4i1HrQcQIII5vcOssy42izTzSfEoV3468T3H83ZEva
X3bKwETcaIOm+O1EN9y3ZqFke6eZehlQHQBXm5lwaHe5RAty0+ZLPHOUQhII0lFBZOsM+YyCZSqR
ZaerFFEAD11DRq2aCyNK61BrkC7TdjzZOQs5/YEx8toUTWrQ86iiZ00ZNHR+WVl3tyv+lvIC8EBi
oyhbkbGYhah0H5KjdVfyb25HZ7Bv5qHTqn1hKu2LUVjY142RgsiXKtWmb000OGLPJOFMbu+gbneX
bpMCDUo1ArsiCpuF0ECo+4SsRo8O2SirKSiLAQ1epIeqettnEDiKSibqXtoh4qKE0OAzfeXYdNUp
vDvf4v0qZwhqC6z6bRupYG3bbD2ORYuinfHdZRbrrDEvBeoTvAZB3xtl75rlAIR/YqdG1pAa5e9q
nojqrMGPAHF6WKcayfsqNqxlogMij5WR1RcNeNtfmVrb5y7hb3x9UBmiKFAnfA3XyPfV6LyDEjq7
eUINFmsE2E6b2jl6CAjgoVqg8lmR4J9pMrf1r5WusGICOyQ+KST2c0w0+2uIYVfzEyTAD0pnWOOd
SKuy8OQyibc65CC9gwHdvUhhC47iJazO3E5EtteiYb2r6rFGCokH4K1X9AnnoShy7RUo+hh+bae0
eFyQ4yf+SuLSpYMQNkJ7mVHUz9qJA4xOVeHVXvo5PRZKmbzLbm2EV8a1UT1K8A+Db9iRVZ5XRSue
BFss5zg3VUlg6VoXI0eUBLReCcGdIa4O2YNe9shksklO7Q0FofghN3Iy7NTMyrNjWfSpQI432t+a
cm2+jXCoxx0n1yZ0e0NpQuD7epK5oyGk4EyNXtQ1x4n9qGnWTXTYpqziuh8R4XuyrSfigNuRwwX0
+fkCJWcLWx02Mr1tFh3urctGgqQB/z7EBVOEJ/if38FTZwsQZ0bXX+rqbJZ3MwEXyY3itKU8S9e1
7y5GwRmlRcfZONFFLfTqB4YciyJLX49mUJScJKDw1WuFy8Vayx3yn/hLwTGid0urWrSdnqzokKmJ
FwQVG60QQdNMmJ5sZVxYaBCiy8sMcKp6nkScYV/YtmXOYWlsGxXSWI/9BXD48mbIY5RndZSZHPBW
c9DxFSxt+dK1kXljoiwK9ymqmYY9iVTfKceg/2FF7Nu9TrR27KboARR/HRyDGYXVt2cm0OCV172G
aLxoYBNfEkg61kGshY049OxEYzc32ca40TKNqW9boZK4JgfSm0VW7XqBLE5B0DuiDoyfMHDX90us
ifSAdowz18JQNRC9G0p3ZkU9hGCCyxBK5nIxezSMJep4u44YgzPZlLhJ0mjCsUnn+rnrbUIQWsF2
w52zAW9RnK5PZi4lqIa8iUCBpyohtwpcNFcQ/T4d0iiOEq/uszW/WVARMgK0bvDJONUrahGxubrk
e0SOx0Nfcj8UJoDwnDKGcow4XGkusGP7pXI0xm/UFNGlTAYtgyNaqkswNLJPD8uYGTdhK6znEIPc
LVa8MDzXcZ7MOICadI+nbKJHNWSMvEzLbBuxZN2VeFtYMBxdztCIsz6+ScYGECphXutZHDkkIMdm
yQvi7MEpuuZZ497MO6p887C298mYVWzNmlKJ2V533XNUdsadPlrrXVhkKz8ca0XnSadTZ86D0/i9
1uv5h5YVRuvHlC4xLBVJB1g813NvVRlEgRpWzUNtCeVJC3l3xDcYHSqJcWZFHi0A+m6yjL25azUe
0IVNNslE6HCTtq4kqeBGs8rG9kWKHwCFYVPfTU1lf8FmXVzPJaV9t+2V7NFZNGXm+57Lhopy3HUQ
80PrpkaXP7uzBtu9bSwr9atYLK9lbkL+LqfIvMwGZYMaGyuVPqs0zaskD3s8MmYRg3xOB4GwrkBw
4Tlm295MxsjiPpOwABR8Fu9JVHDEwmcTiaCyUXOjEAUv7KoYRqi72jQ4jmFL1GVgkLHNsT+mbsAp
KaJg09VqTXow7dvpjOGzLrwkQASo23QsVNSg9Atj6KzIz5S8xp/SIqN0cTJZkrxiJ+Z40USpvZds
I1KmKSdGn0EKmVqgQ0Z/XgEJXYkt8LpW6ndVaFrPw4gKyJ9TnZdrm1PzbkWCSS8lhA+ftAypRWAf
iN7AE3cvxA20wFmGOHk3tQpivKZOxUNfO/NTg4b32mnyud6JyeivZ1mO8bY+dW/kiIuncZhwt2RV
uuTUsE3jCyAG9cGoeyI3hFpYg9vKAZdb74iB6YH4eMVF3Rsv52a4VI89hVjFT1QE5kkWNok35iHH
cRmG9ksz6SNF1iQharppENs4Se2c5VpnkAjGtgAPGOJtPWDBZvexaoPzSAGPgq7tdPmz2enE+4m2
VGf2J63teDrAf9XLo7Z6QV1aLh6bMZWZYg6bhTwNKmCuZZoN8lV7GfHlzWP5I58w+zsQg1MPwD/1
Ey2f8xDVfVl+WRKlAJ7dV+ydWw7giT9GE5tqtjtD7E0q8+oZQKHiTlqUNYbUZMFvlNi6TyN9uh/w
IhIyEqVGMLDZVP15JVWCM3PhCOrL+fgaxzbSj8aa2A1W0fc4gWnrsutL79QilEGuNfqZ2UbRrtEw
7bjJSOPIjSqHXIk8NKdvFlu6kJNvml4Xtu089RQm3utw6g5SCm0IKDj3vQeiW3jbkTOQ8S4yTTwy
mlNP1xUHtfs1HvNrym/hRW8sGL6aOB+fUZmusJlYJc9WPNCvGKtyK0CrpFV4wWommbVK1/vW7pXz
qLTVS4EbqveEyNdXEdsMIiq33WO0zsNTNUw2NTORLt+dbF6ApbQWTRKsNSmg9jFHZUXhOXINLZ+Q
Ljhr912l4c2gtbT53aGawf8N5MXDPGZkLmR0vAZPWRXnh96PDDzGXYswnily9de6qzBuJJDmVbw8
IyrhOFaZACfrThs427Kq1cMlpsEVAXvOZsJVRlLL2VzbOh7PvmqOOWkw7K3Htni1lcb6qtASRyUw
LsV9onTlg+wpc/iqPhedby2ztbD5SiUqYpTrMaSYXqFLkiXhVb+0neHqNR4TN85L59mJ49KiaBRS
5tBWtbnVrLj+EbF/IrOjTbfqhUjLt1Vr5wdrcdpHgygBRqYev1G+ZIoL6b4SAOXo7UWqrOVLQVsX
T0NVhLNLKqB2TNUxhfZNhM9DGhN74imVtG51TG/LLlmxGPLxIW3zCSrI1Z1hCfw/rTlZFub+CWZ3
3UBKo1LGHsEbap1AkUj2K3ksTvG6UgVhrE7WKr2sTiNWc0z0qde2scZQCrPuhTigWfL7xurSykES
uJLqviDVCFkxBghCwXZ46pDtiIyHE6S6U7LDyVjLhZlKxhwO2ZupUdkVZT1hDW7fFs4XixP6w6rU
GB8YROGPeaDdSGKizAe6XZbDsU3qyvWilcYTVoGtLtOpg4naRJ1A4tN+7eTsTjFyNlTCdu/ZnNqa
rXUWR24zbGNW0ynxBao6hGswSWjshJ5OCdY6ygvcc5gYhZ/zEHs3KYd08Zysk5qrFeFo+rO5QJIP
xzpOAlqRIRGzayg7z9Y5jlwy+5vyE1XZKZXa2PSd1kYRQAeJO2EjS/7am4xoehlq0eQBbssAm05K
9tjaXOtqetbpD1ii93Lpd7T7g0q3/chxPIE5ZFDPqdNdqbL0G/1KoxpIe9o3omFnjMeRkmerz8fC
vlxBQ/x9IxoEBVo7lWoCoX8ffy82CSoggkZ0LI3mQdABu8rLaP3rq8Cdo1WrQouw0GmdCG8aux9V
Z+hzECpN+IiYxLrSLSF2f76XU50D+JiNEsLDNw1JZWXrG//SF047S5fqaqSBQTbPvTK14yXVCeto
s8EEx2hMfynz+Xm9TWOHSlEBWXXah+6p27DPwqGn4TUqCTNwkeQZn3xS//Gu0FvyN5HEILf+eFcD
/V4UQPgry15BUiYF8RwG21Z9c/nX6GE/EQ1sX+iv8hv6+NBOcGrTZIeObJ708pd6zQ0r07ADbPPa
rBPTNOHgNTk4cOgW12WMm/7PL+60oc8lga5ydzbTkA7A7uMtponMY4B4hl9VSXioREF9u+8MXwMD
+cnd/X4pvkN0t7CtYS7q5okkQnTEyZrzYPhCYsfXG5xcbUStax4JR/vzXW0P6uODBI2ySVXAP0uw
JieXYvIyl57b9QXgv9GNW5tgJYJM+r8cXDasHh31PZ8jAwCvy8enly9aFTlhovvZpGkHw2JbUc2W
/EQX8/tnAdfQIRaU2Rs9kXUyhOuloy+Ozghr2qLdMq1bbN6ELHYZKZbPA9mZ1NWHWfnrhwjelw4P
/gQVf8ApxSTNbTWcFmpUpVnVO2o06hGbbrz721eFhA41ubWFRyI6PnmEScpSQxY0cXt2O54ZCR46
po+/nS9+Ctq2KZDEZ9qrpzhaY84wQzqp7o9odjjPEwuYp0QY/vleTucLroL6kPxr3B44M6T28XNI
eo5OQ19rPviemYZJCHHNIZmOarXhF0rS3Pz5er9/5lyP2dZirrAkWLqP1zOmxpiofGq+mqvYnYQz
3lrVPL/9+Sq/f36YTzY1IA71bYU9mZXWCjE4FU6NWq4prxPW4f1gNN19WGLGBm45u7Ftszn881V/
ny025SpTxYamZ4I/eZbOsGLgzWONuRDjN4HgsxvqPdFhY/1vpuD/hm1pfGv7oX37LxKKu//aDeUr
nsiq/D8QVmwwBf7JwFRUbdV98C/xF/7xL+n6vwgIwB3ENyANJgKG6D9Zxbq2+ZAIfofyzOwE2fb/
c76Fqv6Lavsmq5SgWRnZvOD/ti+p8l9Ic4EbIyVDhYci7G/sS/q22P/PbG8D1GbvoWwSRcnvQwD8
cRi0DTlrSYZioY6G1nQVYSzIre31ll6Hcqv1kcGuj+ZLoKvN+KKUHJ3CrOZ4StmnD9JWWY9VWT7l
eYmJWsdQR8KTPpAEoZQxeJTVJCNxGovqhlwiusoOIpjLUg1DIr5s7OOu0UXD/WQY4ddcnTbnNllA
z3VbFhdV2eKTLemGiKFoV9zbOhojQ3dotkP5ucwzhSzz2NLvBhqhFhqcyk+K+KGJlOqbmLSqJUax
NgZXYfHCd55yEK8mVNz2FH7j5F6+zE5rik9WNbk9sI8P1NA2vrP5018GZ+XjA40dSDx5AbAmgTdw
v1ZDe8YGKYenkE32F0wv6mufTXlgrvraeVM/zQpYkK65BSaRfUPdgAMTVBA92L5W3YKNGufKNblr
ZYFrtSr18SyNqSQfMtRfn/z4j3Pw9jEw+bK7YBsKR1A/hUblCFTzZjuya+VcB5NjhPtSLuj7BBSU
BmHfJ7uaEy/R7xc82UFpoRLHFj1aAjSpnKbKdQEYS+04VA76l0XPdvADqGHO9H0GbQc+5oKG3lWe
y7M2XL7JcKQd2npzNn2ya/i4OPzzu8AoUtMH1QVR8GQClW03T3zwBlK1MHSJdazOqKuGn2QS/8er
wByGgctjZ7L++KnUoms6y6r5VGg9XbSt2gY03T6DSf9Ez518kaYJ40xhoeN0cRpboWnZmiDBM10r
3do0SaWLkRpHGJ1LwFRf0VmrktDKZvmmmK3ytTVMAdUaDcP3Vlub91ghaTjhCpqnUSiKXEIAUJYX
RfamyhxFjc5aHazDTOV2iAn3JHSyGg8KDjcKJpeDEw03qjYXaZCSV3w35l352LDJPFuMou08I8QJ
l1DAx2Y8TB2H+q4kg1DNj7MyytxV03k9aqVmxv8skv8bK1f9Vt717dtbz9L1f2G94kP6w3r1vX77
r69v7StbmV8st/ydf1tuJTETwDQBCbLX45Sos/r8s2YJabAwYXLlWLedDxT+0n87brcEChP4jUTe
TMvJYTn795Kl6v9ic7ftg2nmsN7h7v2LAK2fyOb/+ZyxORi2xYrJD8DoYLBufRw1RBbJySDBEHeq
MI6ZXvCPYeeYT0Zd6WcjPYjnGpg18dOtJoM6bnoP4Zum7coI6SbKzjOkcmaDIrGi1JLmHfbbXMmv
zbrXv+t2Jc8HWylqF1M45WMYSGAmSHS1H0NHFdcp/ZTEz9DAf3NYGC8gfUJ7RFTUjOAZD63qiG8D
/YfKS6tlD8Pc+AH+QnzXi0VDsqTCnVMA1SE8oOCaj8uRYKbJz+CLPfzyUm/+eSC/+jR/np8+PCey
CeljItTHiKiSj/TxOZHlnTdZqb2TxiAfOJKiG8ubedobA+gYPUJHvgl540NklMiSY3N4MRaH9jiA
GbWijRXNdyJJKbmllhy/Kma2VZ4R5sPQoTWXV3UewHQayXOl182sPQxJAHVu/cRS+R/vgzkYnioH
RhJTTteIsYssY6remTPi2yIM32ItW/Y5QkfagYK+Cwq4tp637kykoXiPzVunmBeC2KHQLFademEf
qT/CPBzP8EzqaCiUC3TW8mhHcXuegS2+oRaeHqFDJH/nMObd2URs2RwDGTbo6k5KLa2m0Hlwondo
/sUFCgD9wqaA7i39KC+2XMXP1tOPmw/GBpej4AL6dHurlnpy2kWXnyxsOd8GLX/EY/gQ56saGHXa
H3rYgOfhNAHhqoDeTOjt5pSMrz9/dD/Pgh8/Os6IpiLhSMNGlqd1uSLtUCXM1Vuy5khIIF6CFSTl
vHmFuirfwWQ0ihdCizUFovcABeECPETGtbcmxvJ9Uhu4akULvyyf5TVCQiI2hzVvnsdwpAqXQZD1
daWvpQtFLDkfbWmWQaVa4muViGCksG8gru5jlO2tdrs6QgwHmt/Rt5Jgjlt0tBFt6tyuP6mo/bRu
fLhtZ9ssGJzxQPqDwDz5RnVtqkjj6180ALiNS899OYNcNT22c4Oud1UoUwMdVFhLZ4iNejgTCMUK
3F3lQLIIC99ypJCv8MiyqVquBhphQJ6WevhmCqW/ik26J7vZsL+Ydmd8hQQ1XfGv0KTGlLCZhqpj
WcftpWpUyf1s219APlrHP7/a7RY+3qKK2YsC8c/qEBaWj9MJg6OCBWj8qBuLemGYr0GeoXVVI7V0
6zT8DCet/afrObgDmcDU7XNmPfm1KroJWCXQkB9D78yPYMaMYEHW5mNrKdLjUDjyu5Y51mEU63lM
kwr/Ao4PidydRuDIfEQC7nhR1a0ofMspzQPI/yzyW10X+7xwrKNQbMgeOCF7QJ9oir11kd2XBBXY
/RZARLcQNdC9OmMGscz+XA0V61ypLA3dYNlLgu80dHmG0545CE3eGf3qNUiwLT6hZav152f/8ZDG
sAZ4spUYN7IwHH37ZKNY6Ik+E5PwMjnh6GdRq+AXMCx3Ttv4HKG627G6fHJJ1vjT120zkFnKt2BH
CmQfH3+cJFZv1PMLTg376GT9ZuOh1WxkofPZpLW9yZMva5skec3bcdfYNhW/vmmW6kKw435BXgwt
p0JxVVPCfVJRhKXg8TPPjKb1kGGvmtyEYKTnpE2zy0U3p/mTn3KS8LY96J8fnGJscvXfHYGZAzUu
ls6PSp9xMyxwpdyB3tiNTNsSzcFYoyGmkGg9oJ5VNELrI/EYo91/lCm67BK0wfWMtyD3VYhSfKVz
+WbYIQ2w3EgAP1ojvZyxqQF/WG1bnssQgaibazGKcLrXJpcsrPaTN7lt106eLy5mRi0VA04zvxVa
lWSF6inM7zn2jAhJ5Gy+Kl0LwYqhfj0uPT280i7Z5RBBrAY1o+dtpvXtIlGm12NFaMibTQTk1kk2
Xa3V3Acqic40ehCHfp+SaHnf4tKhW4t1/n/snclW3VjWdd8l+4qhuuhKtwYDl8JgOhpgw1FdF0d6
+m8KR/4J104z4m9nL0ckEbo6kk6x91pzsZOY9RsT1MNFKibzYZbG8LUuQ/2SuXjQgTjtlpb9MY06
tPfO5A7LicRlANROgA5qwhJ7C5G937JK0c11pSg3WTo7B2XWrTNwRv25hpkLCeeQSA+AakKRX2hm
coQs3LWcSwagbH/+/PRf39AlM8PhAEUl1+Hd+PiGGgNxZq3Qnxo9QhdLnaQIQLlxWFGjHPpTW0yN
s9I8mZ/ZpS3xX0j0sWCuDkQhigSdmq7W/pgBa8yze0fvrGsYc+31Ir9BaF8BYfUR2yDIJ3ZNYE9q
y+PbHfzvrPMvfQFk/PfDzs1L8SKesvcnnbd/4++jzlJoo5myOIyplrJ8swr9fdTRnL/Q8JLRZ9pQ
tJdwhf+cdey/KJTx8jNBchAhsfU/Zx39Lwqvy7eGn3R5rv8oh2+Z+d7PjLi5Kc7RzjVxNeHv5Se8
nxnZM8WIRcOjHSsaU6OR3VHTJtJbQ5NrBGbnymdaJuH23Qhd/fzvvz85LG/z6VUJFoUezgCAiDiZ
jx1XTDHIr+NAmIzvYiW8qScRf7Jl+u1FiDikMEG5H3v0x1sj2rx2ReceSUQwHyanaW9TUcvPVrHT
TcQygPiHl9YCl6EK+/EqvRvWTW+6R1RKme67ujCPJjjytfBGdacWzuOfR+50pn27nIY/mqYM6dOn
bJYUeQC6Y+eopVp9pkrjRoyadd72LFx/vtDvRg9Syb8vdFrSsQtP73GkHses0bDzYqFRyQz7pBr4
u7fPWQgl7D3wlp8etG3RDnkU2ccc0f41f4RFWJKwfkDCqmzgf0JchX4crf58a6f4F3rhPDOHcgFf
JIYK9eTNyJI5nqLMPWKyaVaj2URIbEiLWIWRZWzwVaY3feOF4Asz595yW3tj4Zp4jgXoRd8Ie8R8
CYHQTuPVhzHKtHCVFTmSiz//yt+OjQtRAiQZKoTTPUvfNH3tJQ6+qrrdGBAnzcBNcBhDB0WpbMze
VYVO/h9VJReNBr3mBU8DtOwts+3j2zz1UQQFUD/KpNMOejN6i9k0+ucfJtUaPn5690w7Sx3n/ZzT
KA3RVb16ZCFNAz10cYE3/WeQqp8n34+TDEcQLsHUu+DTTqe2KhJJ01TxuZwHCL+NZcEExgRYHho3
Rw0fux7Y4ExLHESz+oITxoeCtIiALK3fkfBTv1o/4cPwnEcfCUXl+mPBI9k2c+sQFYAh8tyuZ9db
ARZXkiCePfs6fYMc0+kMr+ak6Njk47YkMhyR4J1j59VdY+b26KM8bV6jAfqlbwmE0UQTGMBzEZ+l
GrucyriXHPQKX6LDve0qYAFubmp7ihdGB9ar11Kg9XGL2BO3z7rtapzZfLHyXNCXOFbSDfHGl3H6
ZGkJng8TY7YWlNAKtpxJjLtwNAsXebJnXC/4QblpiwrxL/Xh/Ii4eCaEmX+g+xiQwO22ozU+2hr8
fT9Dlqv6Vl3lTVC3lZsH5RTzJzV27hczKtDPp1qnfBe9Ll+bJDH3btGhebVowAyBi8L5hnH09ros
cm+vzTm0ez4xgZSyLPN9OUXdrWqkerIRRRfuCxWub1C1eoHwFpgsUPy0HKMtsvahXAm7TV/B1XI0
EVj5xTquu7k8xxhstJhFCiRwXWQh+hKkXb00coCHzPHM2nkgaJxD2Juju5GupT8WoR1LP/fkXK7M
WjHImXYjiMWEFns3RmzVVyIX9QW2VWp9CRK82yKxEXGVroJ5Wk5EIslhkbRW9vjNVajauW7mGiuS
iZqreWits1r10Ep6Tp74SRIV2tZuZPqAY7eAUZNaAwhwU/bnsdsO6VofqiajtVWN4VZVIUaucscb
01WE936VRKpJdd22kQk5LrqJlWWL4inWhgpfmxJTk9JwdDwDi0GJ0E5WeYE9vUsCI+WIx2kjQo85
Jw4sfYJSxXdrkGjkTPxKaSBgcH5Xx7r3/Lx14rUhU/3eqXo7JyIlkVjWTTcEXFmPBhrnUgsvyrTX
sy/1ODoFETxjOa5c2l83XZx257VRGq80J+3pCob5eIaraLzALFNrPr7aCV1GkeMfw9szjzAGtAzj
/8xJcFuQFEOXbww1ZZNYc4bG1hxNGF0UAmPU3RNeSoxd6nWtwSxHvdqMxIQNox4i5CuH3p+EdGdM
FJHzOrqFist7cIkmofxBjbJGGcq6QtzwCkdbkqxD5BnfY6mZd3qatY8jjrsbZ3SA5A+JPdmBrvTG
Eybm7M50cuuYGnP8zFbcHVaxSQYXnIEy3ZeSt3lPBpS8qCWf3pbUqJIDWqngUp3M6jnWRx7Q7Fr5
8xLy+Y1f0N4Xg9PZgV1w/Bj0HMkyZDtEl5mBU3EaGrsKKg8W3sqcOa+EBX2Rtc7YCqDFXpquULSr
S5uyeQTJh3CbFmnyMvEYQN5qxXCr6Un53U6V8JsLNrbyy1EXj7haza/SQOTpp15SXCaFoMaK5UoZ
sceUKVBnk5UwaHniVxCoqVQohRN/C5WIANZWjwrI2aFFt4dUGXsTlnMzbkYMFeDpC6MqVgrl1LvS
hM6sZss7KNX+q2wTgk2mliYS7ruKM00n60kNxGyOX3GihMd6ItNkW8ctMoIZO028zTlu0qgZh+iL
asQ2R1rFxU1atgPC/jSk2g6NVmgJrJJYe8VfDlsgYloGidm0wluxgCF1j3R9vOrwXRwpfGH5jS1F
O7fZquPjQUGorjFKo7SWiic4kWbk2jBMQ3ZMee9dX7pVVqybzrSu2jEH7y86Md9pwizoBIDS2A8z
TXkgx11fPeZ9U85RYOpxqGy8QtGYgTAMIfEK7NLKY5wFjUDhznSMK6sarRykee80o3FDp4o+Y6m2
+gVKzw4uu2JEuLgGSr8HhaZ2+6XNiDhYFV3Bl2tVeoUbl/8drpevQvoUuCteCG+ul8VONEybGM2g
J89xth4URz/TjNh5LUrKDetMJvN2NmChBWZcgxDMEHwF2OKHbEcdQT1TChiAPmR5+1tjZQCJKxVB
tDrbQxH0hq38GFKl/UooimdtWjnN3bpM1Pixp2d3pQK4flEiS3th/02ggoT4IYKqwae473E8JisF
/7oEuu+ax0pHYLw2StSw2lc3btXbeqoT8BxTK+IdCGJBvJwVAwGvjDKFER01E5KWKsfT0snMEhty
rAlAkIk2rRTccHK3tKCTQDpJqgfzGKpyZ2RVSpSU2zgXOEyFs+tol2vryagJ1sVEr8RrCi+ZEQy4
gO+TpHMkdicvvw9V7GE4RJK+Ows9Xp+VQi8Xbbe5vFmmXVteAFcH2qRpRKEN3YECBIB9+0k2Y1qs
Q310KhT+7VDTRQAjgHK5C7PAmup82EiKaizxaLMR2Nuojtdqgr53bfa9zauoShuDS5SF3w3Ehn43
ZioeL2LfhK81LEQbth6I/icdFR3mgrQxAseLiw5DnEWCDoAcjM5WPOag5YfZzknAKAfNjzlWdD5F
FTIex5i3fu2kYa+vOKCmJGTmmcCJr0Qs8zbw/PqLqsux27S4/oZtiLOO6Spzp2QXh4WtnKtZOUQH
YtBCb11aaYIaty2Ne4ed2d6O2nyAdGM3D+SOUKfvQASFgZVSAsOUELcEDJCN4N3mhsn6c4m8nEwg
WCzWEQum86jXI4aH0Ksn9idzpwSuloYpi5CRZ+yYRqT+sFha7myG4Vz52PuVS93GiBzAYUhqHorN
xsFAHcJw4plVNwJ0Qx6wGvWUnNBJ137jmMXst8YoBe1roZHbbYTaq8Qt0e/0kCAeDEc6JpcpVCTO
bCORG47sZAfhk6uUHcFS+Y2NccHdNdOIaaFeKoiUbLxSHw6NparRXTiFFLdMa/bybeNpqIh7FpFi
k3VNT4ohH4a5qtSOVY2oERdHnDsh+FxFY6gjktA8otLJSKsxdnk1AkRfnzsSIzb9W1jERGxEueRH
kEmoDHv5Fivh0T0XwfgWN2Emonppf4ZQvAVSlIT0lEH8FlRBRZ7QCmPJr+grsm58m51KH7AH7omg
fou7mN+iLzqCHC7R6hOIkYcz2RhvMRmRnLEncdYyo61ckjRIvVFupYW15Sy3h6HbV2+xG/OSwAH0
mjCOt2PS/+pO/3Jprf33stM2eiqe3hedlj//WXPS6JNzDljOcdSYkXdxvv275IQijC7SkgmN1Jy6
xdL6/nd7nX+N3RulKpWY6p/VqL/b6+ZfHM+pNIGv+bdY7J+010+tAA6lH4o+CwxnCTF2TuXhVgpZ
KvKeooqqLFO5apIKQ9BYkLBCKXdNrSvneYu00qcNVTFHtCopWVBd4IVOU1nt88iwxlVXO7gamko1
vumpQm55EzF7H7S5Scj4xWIIiGqqU6ImoFwYV2FeW8OhVWaPfc8imVxAIHFSYGGWMiVIgxg7v6jT
dDgLUYXEq8ruu1UclaUX9BBAmEeKJFH3GaKB4YBktA0k/6S7BdKkHaliYDBtO8hBUD/EuTJ1fD+A
C6KEgKiuvk8To8diRm+zO9MjQp52c1K11lM2zZN6MdezXu1cjyQI3xZVXq2kRpU/SHRteHUb1cEg
k7Au78skRtzehwzMyimXuSC3sKzuqUFF29LDB8UWoDG3lTMMPQErDqX3OiuadpeQGiagUGS0Niut
Z+bTxWCfyximBhuh0Hqh1q6cWRYyUsIJiIvDcJXUo0/KnHXntjRR/bnVqkNpEyzCSYeZYGeltVTX
Qx/Vj7Md508qpqIscN3a3opQga5kiSm/9uZxJiMo88BKTJGZ3oG5Sl5MjlQlW4Eq/sLmIqejWPUV
WwzVzAiHYKLi5A5viYPgFL70NRbdIGtt5U4JOzwwceaqRA2Mi3UyoXFkbaOyji1W87DZKjb1sU0R
emG9tjuzezYTkyCHqkycGxW5D5kvsR4qq1DIwg6WiTpfzxgiwt0wgb7EJON2KxQghYng0Gyeu9xg
yZx5LhjTPCX9Ns1l/oifNFoCdXAf+DULQzAoxD5gw6dP6+eiieh6FN6wYR847kOZsBvD7mOSWJQW
rFNWMysBR6+IDTFv1tmYIlLC2xXF0T6tzNjA/o23HE9ty+hpkaLofs0Knvl216bEHnB6igPh9tHV
zFz8bAwUBPaCOtsLm0ZzDiZL756xMxYPjWH37VrxFHaUI6bUdC2jejyr2rl8zvEmGmtM4OWRJLLE
gZ9kxS/Ivu0Lw21Etk61XEKLz6HMrKYBGfjKbET+Q+mcaMJc7OictbMcJohhjM6dE0KHWHQnbRSE
qduVZ1bZafc4J7KL0jQW17hmygJvAWFAEF369KZqWgtSQISOfWv04Zk9WGSbjOz2ApGa4YOKT9pe
uZ09sZdMqph1rWs4WKqE9fguZ7zepzoWmz6AEB1vvw3IdgukvPkRe0PKr1vAcByEMzAfQ9p1UPpC
2FW+Br3vtVFTwE1i0LGv93POA8UwV5+HoTUDNzQAk+1HLKDLsbHEwWiLBejlpbQZtwTaNDdzWb4t
4a3ubpYdRkwpxO7StZnO4cT5Kv6RJYWd41Oi745Mn8yqIG3Mcd0shBaEq6Fy0MyxeA1FHA6Bkhb6
j9ABfnZD3PL46sDse41IzoAemiqcri3PDOOgx7/44KJJfbD6cSBgItXcr03cDNZ6VOlfsgEuSfFu
JNIANiivcURS4AalkfeEF30JUSP9sCfCy/S+2CIUL0aLh/o6rHTGxeaVzAIAJPkhr9V5XvdC4v1U
eCx7HbPqvsmbxVY2Wp7yOCuWcqxc3Zu+itx0H5opU4kz5+hKlLgZJUE74xx0hCNGsHedF8XbzKMO
sSvYNjfXJFrZNOKGMK0PLkXQPbPGkjFYOuwzOYwarl/OpXMPTdqFaOn0qrMBIuy+pm3HzRV9R6ZN
BW3viwatZdi6aew9azqHfkyjEcZNrxmbS63yqAI1HHY3IQzA3Of3GT6vY8Scxl7IgVOBs47VRemu
XFKr2ElbMw5xYZGrE6S9nIoVUn5X7tqGMsuqlY59C0UPkfHQ1eIyhirmBgaZzNew5ybHn5vamtdk
WpZsTjPwWBUmcA/XJfq1IOrmGq+81RZEOtJTqIKMBGW+lxEQYZAUTXdL2mPqBS4FLhOOiCYuqIiM
b8+9PO+RaMS8Snn9g8XAKfApWyJntJIUA7doUszxTDQLlMKcyFqwmdT8rgJJ4JdTExHWopQgeHTA
gxz8tDZxHnSXTKZnkxjP7stEUEy0F7yf476tSiTAY5mTmZDWmE5XLVlOX+tQYWPao3BKz0ZzGug4
0pQOokHN3A0orQjTtVol321OGYRn4SwU1fkQylb7KtM80QNJogrBaBgI5mPVhInKoZ7Fe5XRw76f
E3JzOPyX80gz2bMUDrfKCA0bI/JwTjgP07IBYegxyaMe1oFW6UcB0+tVuillSTPKiYuBvVTnjyLJ
oFRyWuovwOpp6YPkZxm3mabMKW8FUtZVYcl+WpfCNV7qSloUNSx7G9syOdoz6T6+O2KBp6hlnuf3
RUfVBDCn1t+2zsSkAvRAxudkpTnVystqKHlhB7oFjNAsX8PM4KebCVUSBhvwjd+zzfL2bgsfIUB8
EN2XqsieqbP4ahYpjw4YtqumaxyirJKsuQmjulLOFSh5PIPQRdQqRiqUwTQIpJXwB9t+fE30efrm
GbX1Ixd5Schlbdrngr4CIc0Fx0Eu2oTaz8bN/3bd/1oQzf99170WU9W933Uvf/5z120QI4MKD9wv
bVm4xfRl/9516ybNXMuEeL4wu3GT0tT7e9NtaH+ByiVahi4U3juA/f+vz6trfwHbom/paLg2Ec47
/0TT+lHfA5uc/wa9HdotGjY167RN6SpTqTX00oLR5ZWWxi4vs0NVQ0mhKmhm7aaOb98NzKc93r+v
SPt10d3Q6rVPujwA/tyomeHacdo/M1SwSaxbf77Em9jwPy2ef1+DWp1KugsbM45A7ztJEE06KlBg
Y6iK74lTzuiHvIaHeBf7lyQdcKeozL83/gFW7s9z538PKfkohHy7Nl1L/Cw8PTTvGk/u/bUnpp2s
KUJBkuz3qL3M2BxEdnVWATYSQkFDeJETUp1Pr5/c8y/XdWmXLpZk0itQ2y/HvvfXjXvgLSn144DJ
aJWG5VZptAumrzPbWFuGWLNDOupE7Lr2J63njw1JbtglMh2RCi1h+oTa6WB3rlKKaSKAEnwzWUED
wCHDqdYZZd6Srd8KILj1yQP+5a3lkotziSEGIKW/CbXf+ZbjwXJzOklsvqrpuZVyOGAwoKLbK1eD
6tw1uDKvsb+ln7Ref3NZ5BqkV6C3NDUUgh+HWJVD7ZRxEgUsfglZ25r+TIWsXYcy3Y9EBRrewaTS
8/3PT/Zjx/1tfLkqUmpCGLDxnT7YWmMNTicS2zPFbIkq0LrsfsrcXG7+fJ2PioWf18ElRtvF0HAM
noovbEEefVsDQaC2RXVa20idjbhanI3Ah/58qY9qheVSlqoZFqJ95PzMiSfvqi0GzGU16q7CgUIw
X0idyWb+5CK/jttyEdQydMqXoIDlvX33kuDKzkpNWfqvDYzJzgmDdiSM/v/jTqzFsIxAksiAk4vk
9FWAzRqQI6Iy3CiDrHw5V09Gon6mTvjdmC3VlkUHhm3rzdD07nZE4iU63zivQaQGzNtBB8mOj++T
G/rdqKFHYqkyl+SDZeF5P2oc+lxT50BMMmF061jNTZ19FkvwZkH+MD3z+AnV49tVeTTG6aApsGYq
demMD63W0LAxdEL96nI3NOXNTNS0KEYvXU1aPyx45XTXeFMT6CBAr/Vm0NgldhgAJTyef37vfGQM
LwEA6MhPh1jGHHzp70OxnAuHRlQejpu8dMPrf/zOkMbAe4n+wDBQun4c4lzRDNEKNyG4AvEltsV2
gas3n6kvf10FXYsFFs++i2fTBq7x8TqdWmkdTCcO4HJ8bohl3ghEA7ijrBVqdWWtq+ULBCLsK/Sw
/ai0YwTMdd8eYktNz8lljHdmIq19DVK+d3rjtevRII+IRgle7tUffx6VX5eRN/cialGClyhTnrx4
JDyB/TQdRmUiOuyHE17AsztOxt2fL/O2/p68fMAFKDSz+UZBdxqUpXnzALrHSAN664e+GmhR1rm8
cMuQ8iAFMToyTatBkZnob9i+IZtdn+r9usGXsiWyo7TXalZ/Mvf+urKwNUTxsmz6QKCcriw5SgZ1
6lvWUDpibjOJK+kNT2m36619l4/Krqi1z/yiv5lQDKLUeAdV9pgIBz++HraSF6wqNL5r0wGb6xIh
EBeHsOw+caKczii4GVmjmSJZOeESnG6IEk1BRZPzYKtJKJeoDMJVP+rtJ1c5Xb1Or7L8infT45xS
haF2wbdb1voK6pkTZOVsn+mDUa9xHPWfPLHT0Tu93vL/v7tepHqxGGgABlYDMfFsrr+Se/LnV/W3
lzD4GBzyivC0nD6gUu2bzuMSXnaOEsDP3ZjaRP7JMqkt08D7D4I7WQgifA+L7/bNDf7+TvSU0k2C
u5pUcjGet4Zib7Owkt8GJxouVLVpn9q2VUEu1b7M5VWrMWthLp4/y5c7nQDefgesEex/CKZ/uV2Z
TbCS3AmxSRtth8KCKBeC1sYEuu50dVijpvjknXmb0H+5dTYizJJYvNTTCd+1RjKACtRmpkPMh1kh
eM17yWHdNjJ/jofkBnuftZrS0ESyQ34HpPINUIqrVBNVoCYXc1HvDFSXml3fdnV48Y9fAISuuAGY
97AonOJ5IDZyNjJHfh4UtO8KDeZNia4EbVwoPzN6/OZl+3Ct5ft69z6THF5SJGVapN0RTKrxw568
jYzLT25peWd/GfF3t3SyX1LtfIzGmZ37KDz3XJAnAl0sGG3zcvLi60mn8NaV/ZMDJ3f158H8zTRk
sulYiErLKeX0Wc8Ij9DSNbzmttKD7rbTs0Z3P5vsfv2aWFbQLi9oj+U2nZNxZHHETRCDPU9R/Phx
nu8mjn0ULtXAqgBJJuKuHMXOC+nLUo6m9/HJxLSo0D8OMfpfW7WxUOBSdXBifnySQskbCbcYc7oQ
P5zOvMiM7EYtqUD3eXSpUURU6eq39BH0Jtz/eZB/eYtOrn0yK3bl4KmIGhrYkd/RyqBYJH0W/uef
r/Im0fzwFp1c5mSQtWpEaUYZIajHae04/c5R4qeOEotv69XBzsU6xd9aZ/3ecBQT21QRrbR22P75
Z/wyYS2/ArAGQkCytQjj/TjQqVO3KlLLJujS5Ar74CEGaatoyY2B+iIs8388QXK9ZR6AacVcab+5
bd59olBnp9SQFt47exG+OVspyV7gnbKtjUSh+ue7++0gY9nh7jxqVxykPt5epAxD22K8Y5C9XVTF
h8gajq0XHwqzPmqJ94U6Pc2S2Tmv4pDe4eQiHGw+m6NPd0YcRBcyGS5uB+ugfrozSmNn7MdOq4M5
Ksz+tmt15ii0Bc6lktZm87Uw+rG6yYA51huZDZX1ySL8y7TBQZj0XCYMyjkM6sm2tGilMncdm8J0
Hs8Z5SXkJvqHFZTlsM0CRJAeBQ3KgScbdXq30L2l2gSVzL5ZFnEyVXTldt61rYIcDafgz0/2t7f0
7nL6xwc7plTXFxE0ap4YlCEdFjn0N3++xvIFnnyhH27pZNika0ZUq/CJsrJavg0IGGL9mqbW4tX6
tN7HUn16PQ7GGGWYb6lDsaE5mXhCS0EQBRcXHRU+X9lOOvLXXlOa1362Yb1qGaDwFW3iNFx7XVje
lBw96TTYvQWAZsbFiQmtTSybJnVSXboi7KN7Ales7AIneuEcqmlIEpqUkzXf6LNDUvOoKQ8TQuQz
Y1bn9LElKSFa0VUuL0dM+KEfV2FJ6yhJEi7fuv0ubermynWmHOiDG+uXoTo06Z2nzUJj2uhnQqC9
a4c4o3XrKHRMYQEcRz0a3fNYb0d3N42e8k3z4rbcYgorj41aYiPVWpoa9jzIr+qoD2xJZne6NNU8
30vbsIhX0sPXmIX1QcDA+KJjWb5IFrQJ2Eq4eGn6alntbO5bYhSg8xOnMQUimkUNWwBCL5pDNV1P
mRD2Fta1HcPHUPR6GxZEk02Nl+Ltcxt4WZp+KKg2j+vBUiOKn200IO7yaI9Djj4PdVu45JxVc3MY
uti4SrsEhH8XnY1WGB5qLR02oHSQQNaNfa8q6dzsrElTz1WtMI9oao3VlMw3dlp2FzVStj29E0Tu
aeNuWtJJwzopwr3WoqcM9TJaj2MRdTu6WeX43CJTzEmVK0m37U1gwqgdL5uh0686cEL9OrdyY9Pz
RFeoxOb+RmAXv7M62Y4L/KayVgjBvXw/uMV8pqWV6qe1njNw+RobYU9uDmEIvtGq0dWYTwcitbpg
LhAWu2q9zavUebDLrKWd3BlrhLtfNNx8MEjnVaRO9RUd9ByIKud/mclX187Z4UdpntLtRwFHBtW2
sqaDro6KP2em/QN5I61TuxB+mszZSolHe+3MTkVnzxTGRZ3r6RWedPXI8wJ+HMeq9sWr52cy+2Zf
5aEhkBAZ42xCh6MLXR4Mr3g1BqAFauJeIVsn8VLpApGQUDeWph4UtWrep+38TBir/S3JjOJca0mq
DIvlB8ZptR9Ku9rHpTMTjiCUvV7przhQwFLTLiSYIo3XpPCgZvVQj6R3iCwQKlQllFplomJrXofR
ize1LgA5MSkP0iovJxQbBRMTSRCTcQtCtiSGY6oODnT9gD9SdrkzjYdmWfDJ+nbPyJvCGF71cM48
+KX03qdg7qNyXUhV2yBOuwTEBpHWnrTdmHO2z8azTNZrUAG3cIkJy+CrIwNALGWvYdFuyPixaNm8
tEhxoeHW3w21SdZ1nJEXoGkzHpgwvcTPavwgpUIF5GdH5iFsHucsOaMwp42B1xXCe3Awlo1hfpl1
811uPVSocnttvCt5PYqj7kakLLljX2yKLO53UevpBR9mkd6MCg0bX9Vq/aZXX81Zz1aq25MB5a3c
LPo26/oT0V/sYzW1oQvaqkCy0+42pbSFcKnN7trQJG2mTuw1NfIoPXRMbfUA5qpHOtMDff/exoq9
ievW26O30RyiSCF5p9qXpjLXIutQ5IwZMX3WC0kqZ2SKHIpIbMapIjql5QNKzXXk2jJfw4FElqzq
84A6kLY22o6vMOAqLCia7msIArQxacDJtihNISCsUf1szSjamW67Rte/R57lk+zxaPX6BnQIwtCY
sAJi5M0CoX1/L510pSYxl0tWmZZ1P/pctHQ7VZz19rozqzV8yl3V7xJD+oAIwOTiyxnCFQuBP5Tl
SLZ0ZRv39ahJ2NQtGQ70um30CAd0pwcOu0Rdq/OrDU7XjKvKrzLnK0LK4SKxmRaEbSV+PacgxbEu
ac+aOuLTgakHgKU+mI05f1FTUhE2MXEfWP1mDk6D6Fvy7ervrkCzqmbZzk1sAQMYtdllZXYhymtC
m9Z24d4YgifdWmYE4WVWShrLEBcgpdTXEvM7z9sgfrqcdPVK1xbjG3CqZ+KKw/1ATJjbkheYI9j6
qhYi281G9MUswF9HylckRQ8JOubKTfDBuO4VoSVy7SATE9NcX1npUF/XikM+lieZXgsFHQFGyJr3
icgScjxrXD8HVNXmMfcoEGqoGNDRg3CGbcL6AFLjvitKPQjdPskIgKhHeUBaVWy9QWxDyecdzkr/
auZVr64JwpuiW0Tq05WhpnJLKp9yLsjAtLdzmztnXZFGCsmgsxvEtPy/ZKZO4koiMMyUygp5PG4f
6t1YD/yxc1FqaNr3tpf36iDt6kBDwVz3wxh+98BY16TJqOjYLesqM/KKE3uersa0uoBePW3Z1q4Q
ZK04L9C+nw7wX3wC4ZA6FQE5XibapSjoq1bu4NmrWLSIuqP8R1JKAE1LvU+yAtqPinjOvG6FYbw0
Grguuxr7NXvYtdrYXww1+kKJZNuGLfqxMUCZHdYX8XCBiWHXV55NZlJU7tF/gKEaqbvgTrfr62Zq
+kMWNZCe8TVgNB/d5AFUzJQdWrz/sL8tEAVRLhO/mTyZ8UHziVphrTf7xtonwmi+ejIlfMoBEdCr
hV4HblFk3hmpi3NQU6HweZnVJOjaBUSOoAuxE1bbKJp3EeFFt+7Ql9xgVXd3mDdQV0JEkWh1XGAn
nnDmXSh6h+wt7btQDSI3SjxMQalVD8xUTxShAecTJocXXnrTUejEUaAvry8yZUicVYvkPg7acDIu
FCMjTV0TciJTwwNKt2qWQEeZEDLoT1qYcmxUyi+SqMZVaRnJnZI2JV4gnPe7zCPCraSQAINWtZp4
p9dO3yIc88RFgoDmkXCAcYvma/ZYUiwpVnrr4pgfNfQZZCeiFw0yq7z3Chkkif3QOpW9MjKgKeA7
5HmnK3urqm8kjpvH2LG6bWbO9aayFc1h9Eayc+JxvCAEYboCgQ5DQPXujaSrQScrZMVhQ1vJyMq3
ToXPgL8Sl5pEtR04zNQKqSA+UYM5YKdyrjZqkd+1ZIalq3qsYGvg7PzS5XHpJ0KIB6GXbFDCePEa
5PWOkAIUIbo1fzOn6aKQrZvsbGHsIrdClSVIG3Q5oFx1o9udk4qVfAf8hDyp8JAg6aE8hma4dYby
TLO6+prEnng1cVhfdSgvd9iUo3O46fsuUg3gf65Yz3P+jcS3/VhkTbSu08WNe1tURXvphc49EBzy
iQp8sVbVUhmUFg1vipOKmQ45sHxG5SzDs7ZF00voyziHF2iWHIIfhkvMUDfQpctVPqGR44+wGVWI
4a4NbSBCIeVb8ku2wArhYaRQ1agfFWg0B3MqmzNXj9qHbJLXIiPFKpT3ymRsRyfrxC7LmHKybm0Z
+Kz4Lwr7CVShMazDxjCIS0TieWWgB2T+3TezOVzFXUlOXGIpSHNSt2ieR5yK913oNtcVG9/Lmojk
YGzn6rafq7NJIU9pVY7VdYyAECNItzXSzoHBXKWvc6Ru+7CRDxUE7cx3kOsjsDW/kp4oV0ixnwhV
ePk/6s5jOXIs27K/0tZzpEGLQdfA4ZJ0ajLUBMaIYECrey/k178FVr7XQWc8emf3qLNqUGkZWYAD
uOqcvdcuy3k8JuYYN5sgdaIL4XVX8PaHnQEieFdXpr5N8vSTZdVkT+cdosyRKDHMN4QxDcVl7NTO
TVxk5s5xcsKKe7bjckqvY10/KmFuAkJN1oEnBzLIEuKvUgTMK63x1lmdPhOjHLp94/0SnkuxAOPT
Tdn5Fy6Blw0eOA6n4SIGtbta26mM/UCBTe84GFa172vUqgDy5R6Ae8U67Au0YpgiCDzTLRKlcP5h
tqgTl8QZxGy52cLMdwlZmXLI7M5Yql2AGS0cmoKF26T1219aTl8n4SiinTui8S4M9WvMMDWv9Em0
OChHvdzllpri0ONQ8qOLMVnjNzVDuyVKhCjIYO2k8XfXHPsV7iEi2hJ5HwT1t6qdkk2vx3N5bIVA
pzzpaPUwwyxqaKO7ahs2WYlS4w3hRvHahzVTb4EUkjnb6X2OClePaZBRL1wFEVCoxnC3rU0byIZU
GHqjEG04zlGF2TrRDmJsgg1BBZnNsuklgEktZtUyEBSm2rTemHmp0xJW2IhT+b2aaHiiO/+cw9NZ
ZQM7KogHTOJ50jfbQnT2HnoQrCE+AwIf8vET8a75yq6163jMf9VmJ+4yhJrF1hqC4iZNWSb3imkU
+1o3sA81FGWYtUsODQmkrVk9zySNtxecmoEu9ojJq+MIWBOxWEUMR7nHIYfDPlokGhwx43HdGT5K
7TRSZb4Phk6MoeW1VUsONWumuspL5dGmisYlgbvJubfJCHL3XlC9sbZ0XMjPTSedQKzRgpXZNPak
39qGC1EHhqYc9r1d+s6KUCjSfrAdbzpo3NPnVNimHcZkRJDcTKIuOYw0YBvle2R7VySjxnAyos9m
XfbpDsrj0O6MxMhIo+q85hlZn0APnedEYNmOXjxNEkPJZhin6Yn6fm7t2mYKXmIz70nGtT00h5mV
3HqyUA+BG3dfO9OJqk08EyZ3bDIy+fiThvZtiP243GVwyD9BW+mncCLA0vqekutyy7GDFOsS1aB1
w4bEG6BZmhi74jQwVxHJjP6nXour6CZpeumv4mb00mPWSTe+rq1Jd8iZRlKb6+D+WJLUsSEJcY85
7H6o6vmgVa3DbxEvQuUjCayVkqum5KCFK8wR1kWZV23wua76rrukHF1UIdbwYEe0XrBL2Y+p/TiT
AkyBB4x148T5hsU7cvkag+vJVgMZJwbMs+wSDbpaR1WLWNvQKoUaH2n0j0HE4ik1huTYoNvlyGXA
bZNYCahjK3t8SnuMFv2uiR614CFNxUXq1hzEM2aVOWxcrBn+sGXha/rkuk4Qk9kvadw+iGxrRReu
b5pHjubxBatpv45tTrH6ztDv8H/M65HU8BEQm+WV+2ReO04YE9OxKjRpwGEwBUswmR/STP1jNIEX
2lbK2PTEoFZrHvR1kUaX+LI3jT5dWuKz7X2b5iCchYHK2Zrq6ziFZXInhOlG+6wMsQfPM9/dNX7w
+q4h99ibb7lg/WUwjWZL2Ne3PGO7T2g8R62rOfosyHvCfWuPl5PsonWSOVToMtFuk8z+TsFDwy05
EadbierYyPSIRltdEfGhgZltNJ6SO+DtNyKRhtqoBrIk9V0/zvoLtkaTVBxnjjwU8754LDgLYIlb
LShyElwuIWBa98Au20+D2T41l4D/xNED+cRq2fD/LrIQa1upKftoWqop9LB+TWTTiUAwrjFnxBXT
uRtoW0J1EmNb6Hl0A111Ir0WbDIn9mzVsdlLtO8kt63caiQgkMAUnUm2mjuymJqQHCJ0+sZm6PFH
zFPRhGmfhqQtLmsP/rvCWIHCLA8OdtNikwrSEmmrpQETXJy2IqyIhJv00tK2tqgTdVU62gU+3G8B
Ke4Egxb5ujY1YhMQhftE01WKww388ucqB5y/r2qKMoJ6fHVEz63EVhsLfM+MOezdZo1YqZjkNULg
iIKOFSH4SXRumI1bselaz35U03iZd3Hio9Vtvo65fiBofmALZ3fjgNaXL/5aI2911XbJY4vIDJed
Z79I29qVnvysWk5h+7JUiUfJCsE0wtz8mjR3i4ggp97kjJNH9qTxvQoIgi9cGy5BEjkHkwhXLKe6
deNPUoptocWtv7Lweo6PtlsTBGTLNiQkMUJC7smNHqvH0a0a9ztWvuiY5b5HBQQXi8XKHJqzA7oO
Iz7zXbVNyE3VDp2jXeW5NLZ1Ii6Gur/uCXKn8hZcdFrTXHe6valqUpumjizItaPmnnj0TiPaFI3X
YKH5L4nnPHqWRdCtAhZBUbRyrhogNrQb+uaZUIFsDCd22hdeVZrUEzBxLMUEgFOkLo03fZUzK/pk
7Xa9V/8qiqTI7sg40B8Csnr60JCzBLVVaJ/rPEuOmAL16iav9IldnhqjQ+e3woxWxG+10Lki0c0X
vSP148Lv9Tdgu2XFbiHhKyvieZ33bHC3OdULvI84Xh4T8NUHbOdopxOC1Y4yMWuMoXnRmpvYNfPh
Zor6mGw6c/KmC6OJH9k+TdomgGqBY3cc7V86DLRhQz6iXPeamRGBHjeHoDLVj8h2h0fJov+z0EWu
7XpoxnfkOROAqfWRsc6bHEOUCalhmWpKRLNYeCiXFLvAmeIf+UC0VGBkJPfCHFH4X1QNSoKQFesA
ShXDsW/QftiSxzK21ZbadVM69w1Gmgjo6TAHrHerums4jX6FYWFz8tLsEQ0+dWWPOX6ldzEqIGOb
RBBIRvq2Ociz3ezCpNkl2M4wb1dpcsseyn6iJn5rybna56VlXU66dG6IeO7WRmdpBPrmQ3YRq6J4
zHq+LOoSRi1hy/S+zfmsJP0LTzxV+P2IkH+ISGMVJuGYz8OAekbT7QhWQz8ODmgGZoBp/8+6Cnx+
r4om0FSws/AJvu1cgImck6QeRCiVWJNeRHW9DN3gMRrPdH1Ou07LhWjqAcI3iVgJ7JMGozm2KrB7
2hd0FVToZYR7l0b2OU/czxxaSVROOBg4vV3/w9bM63Ud9OK0qXULcNTbH5ggCI/xieBHKstip4s4
vwZq0ZzRPZw2LperOOjbXGRMpOScPsZYadDfCh5jYmPmq4wwLs12O3v+tsKbe1AQ9M80E0/7wq9X
XHqXHs4hJHYnHS6VEDYJPIEFoLzRpstA2qELXemffx00RkHQ0ndHXHjy8NhZVijqFqlgeqDszKlr
E/QWwXjZmbd02txafg2WMYiY1Ib4nycd9qYw7dJchBg2NeRYI2+0ysV13lXtfRplZ1rqf7iYg2CB
HqiBORcvwNtPIhs1YLcYwkO753TI1oN9tiRhgNF75vm90y7wuwDRIQPBCAB/yTt5gDq+2RiJOV/f
l+CmiraueIpKONYduxnq5enWdw6uce6b/8MPZJLjJyJ1whVw+gNTEcQxocACF2dSrRPZ6p9H+Ahh
lRf1Oqoz7cwDPW1/8isRRGJ2gPewjLOTXwnlxiQ2ms8kyGP4CLMuV51tbD7+Fv98ERcaG0pDE9bU
27fm6OwXhpQhBtE6Xak2J5spwc/88VX+8OiwOyP1QMSHQfvUvdHRYZWDxaOr/Juyv6+Gn3ZyL4pP
H1/ldeD83szliXEZZkHcKHAJT5uruku+apONbWgWtMqy/JNMh2dWP3Q7xYWVZbeIerYAp/FcdfAl
hL/PM/doeh0+XP/JrHjMmrRJmquDW2+Q/3w0MhARjC6sXqSGJ3NLokrZduwaqD8Z5b6pKNn3U1Md
BCqd0EJntP/4cSyv7u3TsHVSqnBvg1vEg3C6CA0eVJKGUYJfaxfEU1j4/nUmAs6i034gq25KcAbn
xZePL/v+XRNZhZp3sTsw4p2TLypl9W9zTzDwm3LHyrEeVRI60r3HWXbm4/3jpWwHkwOjMsB68Pbj
HXG7m/1SqSgpC+OK1NGbGIJj9pl1aBlpb58kCwLKUBa6JVHPORHQVLS7Atkwj5Lft6ZNu4aVQ3+Z
2EKRrCeFER+Qx8dP8Z38F5ixDtd50exAf2QiePvb/IHccs1jZe8A16+m0dipxCCnLe1oletP0si/
ylruY/oaMKAA7FG1s9Q9bK72zK28+/UQNsnOwhCGAcJ9t4r0mkGs66L6cFJ+rXVXD4CsIsJsBce0
Yl+dM828+26X64EVWfDsYO9OyY0OfS5d1CZdg01xqy6JYl+j9vusdh8/4XebCy6zzK6L8Hyh/p4M
x8qlgEAwOWIWjzAPbB5eiHDpvnG0Rzahaeib/fr/7Yrm21caVJZPrGAj4M/8FMTd9IVG/4QmhKa2
WXl2lTzR1yEfJPqIBQuX1xKBdrpHQ6oEn9tnBYYIfGG40bUlS6AQz7iaVyQbm3OwjcFUJs3fYPJ/
ZK58rEv+e5oEgjvtR91MIo0T9a/dS339XL7I0z+0XOe//pT81+s/jl/q9bN6fvM3xCKmarrrXsR0
/yK7Qv0n02P5k/+n//DvfI/HqXn5X//zB+AYtfy/xaRuvXFJ8o1+YKpsu2eyNNPn4n/surR6eT79
V//Gmhh/YcZa9He8DoCOi0z231gT568lUHTJsmLIL0R3vsX/NFj+9fqn+UeUxwzfWwRF/5Vz9Rei
2wV4TsInzQ4gPv/EYWmd7H3Zx+PJW2Y5D8sLtsDTiXsM7AZOMxW6Kvc3nJB6d0e9qqHtVqbVF63T
sm9om+sWgTzbBmj8bTXuyspQ4qpoYvKUSxe7FI2fYaaU7JFjtSGrFUggpYI0dAZ9cRCTV/0jrXXt
2WmpgF7aeiKb1Yy/kqhp09EW/4LtP+owMwBb6IPN0EgTcQOVgXolwioCJCOqPBsN/yKCGjsZD3Zj
mdWx8zSrpYtgi+7w29u8/fdE/zvt92QCtDjD8drwvi6rN9K+k4U0tufRaSCUe8SZXBBU0H0xMAoc
xmJOjkWmGTssT5DbiECKP3985ZPd2euVAyL/fLKDmApfQbC/KSkTo7MpHAMdQSYTgrRQ1ywEzZmM
Jf/0xRuYnIwlBW+x//o4M9/OSxNkQNEBZ6cwapDE7QFDxOyWO3e6ZqDkPDiZrPpLYPf01rRe7yFs
VklqrBKt6/KNHGaXkNSxa/K6RGqF5pVg91gciTFNaVdlEwJTrYhpbHWFSfegpLDrgQzxOmhdg7QR
MzD5PhkkGHcrJVSLpJ0avs2pxemLdacG5WxVbHVrj4rlQ07h7ieovbZe6wk28eEe9nlx3yGa+Cpa
L7kmttL8JerRBYET69N8AYxaf4bNACc/MdE2rShzReu2puUMMaFtvhN/Xbw0RP9RRNSxol+UVmxD
eZvwfm1EMevZFQoaUtXsuhxqGFc9JJrW1tuvFF1t5DnSFy8+mAJF0NbsmxvYGfBpauokdNjiIiK3
c+pcfW+3hZzuIr722yAuwI8UZt1nG7sxjS8mSpAojLTOgCcb9/VL2ZnzuO+HdnyAtqfbqLQCGjsS
Y6e2djIjDYiUbqL8Ml/gn5RfCpCiADUpCzZ2Tat+Jvd8jJz2u+3ExQT4JZHyzA7sZJsC22EBgPNh
EtEVeICXli3ab1+oNsNoLeTP2k/qC6cV2l1P4b8hshEJywDkbG6bdtXxg78OycJV8a3rsir0Nen2
YP2NJN6/jph/tPZcpT9IG6x/qdOV5feF5V83qBcf/j+KrHqdd/77Reihfy6+P4ufv689r//K3+5+
6y+Hc4DJfgAb1e8pi4b+1xIc5OErodZCKA0bpb8XH1//i80uvlSXyGuwUMuR9+/Fx7P/wgi2CPg5
WzBB+v9o7VmWlv+9wWZzgkgcbTHuLhag5Q5PviJt7OYcuOlm4jR6Y9Q+KlcPOxaMk7HEf2G0bexv
Oxmj1alTvVBHWtyGd2a2PbHZ/Ps2iAdiv4QDg9rMyQatAmMgg6nkNkSKQytiEgoOtR/M0DjSIfqW
zkRdEfbUFF+6lobuqhNBOm0ItnAm5DJthJ5V9+wD/BUP+HwSyws3FxpQqKnt4eZC6otvP14hjLdL
BOB9zgesDCz+3DfT3bLN/W0AZuR/GGgkrY2fIINB7DLRWPPUde3qzWUfm5iS8ii5l4rOrtZl7gH+
dg41AS8YaixJNyaiaUoF1z/r61x20L+/1eXWuLelPohzj4f69tY6nUcHtARb/2CAG5/oXAc4+TZj
YvVbqeY7OObWoZImSz+Bn/t0dgTCuY4F4OOH9HYB//czoopCcYDYSSzDJ5NUPrTtRG6SvbHJO6JL
XUbVyyS04tZptQFRro8kJZpRnsIyi86c+pfn/+4hUL1ERU7lA/H324cgonSmXeLxflz012AHxthe
pV2mb/PeRyDlN06ObK7tuvXHP/qkSvb6qyFLGEBymKTZKJ4MKok0Tx/8xtpUcWxtSm0M2B4hT9+j
x/FogQ6lOOg0QFfAh+37AYLiaupGOGYE2JyrnZ2YfZabcVCuevpCTF92mSefqTv7wplN3dyYjaYw
6XmEAK3h5aETq8kMMtcxEr3sQmQEm4SzOxbPjTEbVsgJLWa//V/z4h+2c++GObOWzaUYMxxo+ZuT
YT7YtAmjXAYbv7UhLNm9bLeUg6OruMvRPlIsir6m1P/CGB3IdWpH01Ovpe0jivFtQVQ25DkKN1+F
PWrHMUvx3QEm27ezis5MSO+/29d5kVhA4gJdosDffjvQ/YB/60Ow0aaks1CReU7YumODiCa+Mouo
uLYh8jxMU/P3MsoCyEnqT8/o3di1WA8ovvOcSFXC5/j20nU708ptwTRRd9S3hok2N4S8iyps0Br9
KyJZ87PRFfOvPEjG/cj6fznaVF7pAKqbj9/Xa671myHEHXCMXb4hn/bS64f+2xTXZXGmgygfaVel
bClA9rkM1Zpp7ajgpt5DYq8QnzND38wTZIJD0LeSrWQ6grZX1B7vJBqh9BK4u9F/JtUTzHPsaFsS
fjJi1cif7akKAhDV4I+AUiJGVu1kVbN5s72iCMJ8ot11Zk56PyKgUbHGMDrpmVkwct4+YRTqLtRn
/AS2oxD+dkO3p0NbhPgOaRO3tUVNByXAqjKzH2Pfa3u2VOxdP362bytoDEtuglqkx3+Wgsup2ZAp
OUYSMXZb021GKLKqrYtVr2eo8ZX3VJWFvfv4gn94mSyulkeeOBwWtg0nE4GFUqcxpqDbjvY0fNVR
kG1zVdiPJkJVf01DskNA24zHdq6bY9A4OiGoc3IBCtC7q+rypzTH4hM04Jatu5l9amoX/m/vXCYG
opcwQby951wZ9yukjbUdpppCS2pp3o+Pf8cJtGB5cvwODmbsqphIAJW+fX2WZtmTn0f9VkkQCmD5
dbVx605+semZX4L3d/ZR0LGV1+JmDy58Wsuy9h4G2ZDaK5ptkMSkM+I3ubdZ9jZO6gyrNrf8myjH
wNswg55ZD15jld8OIx/bPlUhxrRLgPEy5H8fRoHKoXqCOqeBnf6yzCKjDjR0N85UTHcJmpW9yYCh
Q2+W9/DKfgRVHRzNWmZrGbduugFrph2h51P48TFtmDUnMqVZpcYhY54+k3qFYnGuxptsVE9erIEW
F9GVRt3dWw0eS6yOU+96NOb8zB7o/Ue8DCO4UD7rLH2Mkx9mKr/1s8rot1GnT0fQkt2mt3rsGeRM
HyLLzs58w++vF8CYZfRyFnSpvp6sH05HiT+LnHFrYmz8YintJ5uOVK5bMXzX4wVk8fG39ofr2f4S
Z8I6gMHxNGVGNH2JiqEbtinq+yc/cfIXYsQ8UKcQX/2hdc5MuO/3lHYA7mbJetJ9LJWvJrbfvhQP
m70f43LZNqJ2ws7yYh3QTvkASBLT2tR711rCutN2Wr+xB89gIwyRGa8nyo3bzlPxo6VsHVri6P77
ePffrkunBwXKY2zkqJYZAVs5Btbbb3hQCJdkGkGwLqx8F02B8SmOoNYFhdtdj8oPNiUMqBeMkNSn
CWA/c9z90+VppbKTY/Qz9k8mr7ot7cSU9bSdsQY86ZDtvsGS2GloBdVGSYBWo6bwOjjNRZJp3pkf
b7wt1CxzDt8AKPGAoCaan6cfnu+rysI4M9BXZc+y8rvAeRR204ZEks/dOpvlY9BX3i0xcYc0CewD
4N3+xpocPw8z3ypoIDaRtnKzQu3SroqfPv5O3z0dhxOkYVEjM9jo8tfbl+MWHax2vbW2LluBvbAz
86aOa2pkZtt+GRzrhz+U7X3CqMJGJPWHj6/+fr/rcIgFCU2RFOMxQ/Tt5VMAp7MVSIuCoTC1e63u
6iekTMFwnWHGtdeFqF0kBNgwFOIZSeotcEexh/a4qPgzqf7x1p8bIrUAkggdSX7VyQ3F0dzpCCBt
5gnsdqteES0e6bW6Qiw9fPUMdey0yj58/Bj+8BKAXEPRoePHd7Kw+n6f5cuZ6FSodvY2jyWg/yzo
jV/KcebdVLrezu6H8gdhn8Ze+SQoTDUczDNbihM/Nl8pXWRa1ya+flAdPIC3dzAmg2smPX5vhZIR
A6Ca5yzM0yGtDsjS2gtR61l5mNKuTeC/WdMRB3c93FrKQNBUZW21fLwUU8+M3dcy7Zv1j/sCOAfv
DjkJaLST15G6k6kMs/O2sFpBtJKZ2xON7HXVECoA3cnG9yGihhMPpiJ7yC2tXYqz3An7VLmHsdJ7
gPK96U/7wKhpnlQ5aRwrq9d0b93MiYPAdCCkEa/yHO0kKFScK4kGUPnjF/x+FgA6jmqEkywNAd2x
T56vqEtK34aiHpID4twv1RIcFVlLySEhmMpaESyCXiaxJJk50AVHhP/EBIdebjtYZCeIsDu4pvLG
qPg3w0b3rGZtUQjNztzp+08RbD6dNVjCtE3fAR4gNqkiLXngGsWfdV5MMII6/TM2ieDKTCe8Zq0x
fSeTfDcR7r39+DG9WzTZ4LBBW/JZqXpRnX37FRKKBiY6Tb1tMFjafU5EzC2mRP2YGxwedFxrZ4Ah
r9unt5/XYr2HZwH+zrQphr69IAUG6RqJ5S1Cx+57o1njruDMu9YyWz9GlmbXm8h2hj1rqh/6cYDc
dczrg0lMd+hpqryuZ/yDTpzIS6t0ml2J4F7bVAXVkDKe/S+JR6NumCT7qylVZ7YYJ3XcZdCaLPU2
FRL2GQ4/4u3dJ4lOUnmX6tuKL/zaEkHwaFSWvERrGn8qR868xQh9O4zSSR2DyYlCI57UuhkbXKrg
nvtt6+ZxdWbPeqLoWG7LYtHjL/I2wKGc6tsEJZO6ma15i3C+kOSU9dhmcYo3T6lrR/Xn0U70+jBM
9IJC2+zdekOEjXtUs+Wh/IzAcmuaBjqZ1oa4CiYzjraE4EzD5dAGmHksAaLx2JhYoT7++v544zRV
mGgBSnHzy+f52xaKL8GsXJzDW8MfPeLFghLtcU4sym3ludHXSrVqCiOjqCgfWuhjNplhDN86WYHK
Zam2IM9rvYFbQpJAv9KwbADNH8mDHfVlxy2NzrlLwB3r52582by+/YxZrZZeJL5d9n7eyfoxLGrO
CecwjlvdrlaxZahnJLQ3RmHFd5Uxqm0Z+9o3DIEaxrlEPvo1rWx6e9V1phjYZ57jH25nOZouQigb
/cHroea356isnlMHe/6t6w3TNo4sTDTmmALxd+RVJN2mXEtUzn49BBcYwsEdGHN5xf84eOYUnwn+
+8PUi7KI0bFkTDNOTlf0qagzs5QjO5y03pFxBQQKY8Rwr9lJtJQhzEsrzsVWqVbHMyq6pzEf6WDZ
st/M3SRDmYn5Fmx3EQayL85s2/8wA3ECQvdGZAar3Ls+pUmAuyf0dt6KqNfsq5ry9Spwo7S51RAk
12FhgWTHhqapnYPlUd/iorfGb2kQswEqyhLVfzJ6tXFF/YxaMglZGA79yNfpCedzUl7MZmXV68Zr
VbNuSTirt9if2WamnFrOPeo/vHgEkstukuIIE8DJdOo3Qw5EvicFgchC4Pqm4BjqEneXIWRcCVgQ
V5bJPmLo40eNZ3JriczdW0Ekd3nBwv7xd3gS+fE6ETGlG2ziHEQV9MhPxjNvDwYA32HilvMh06vq
ulK8jbUBsgCjnmVs1LSEfSGZhbOKusrSpX7rk2+9Tdpe3ysFvm9lMFdwMomJsEL+LYA0kE4Vzmk5
xIRcd9qj5/TmSpZJ9q1F6lrHmfqe1mP2tSg999PHv+kPcz5HWCR5rFsML3hTb38TEeFgAoUbbE0G
2A3qIuvKxVBD8FeRP/eezFZYFBrwi+kC6ogCvDHDd15Es57llNwrHaX1/8UtccBCmEM3iLr1yVEe
X53C+jNHW9q94ihc2RxTvtcVZWXi1Xtj2rlF0X0JWJWumRem9cgmDrQF/vqZn3Iz67DVP76n5c2+
nRAp0yFn40Uusr3TGaiXVgucwYu29eS4nxFyp2saRXh+B7vfJFqtPdmkaZ456v3he6Pky7dGX4zO
AVuKt+8md7K+K33ODkkb2zsKn9jnqsLbZbIcsZSV5WXATXwh5z0jBkN3fw1W/pw4/ZxhiHHqHaYH
caUVAbYSWPqXjinda40IRpImiDpaEekmd5jUALpkWnGYKyxSNRkSjyw0RzJmhHfmKRon5Buq17zW
ZSAvaGBUyadV97wQ5rIk6huJwSaA9Tm781rRNnjMAnMaSYprxLxSdCTwOuoOWXBWZ+LPK5W0VjaM
FXNV5IoM9rm0huZTRVI7jukqm+bNKHvdvJ50CzuIjtFefBsNzFk97YjdTPK4BM8Ad4S4RvfRyZPp
S2QZLq2XKv+EfZNw9C7pw7ZxKqL/WkORDBAU7N4zq62I72KY5PB0phZ2g7CH25zwUurPpFukiMPt
8ZtT+YuGJU8Nqpp5hNQUHhWAGcLKWozVOagJt9VQDxhk9K0r4YDbaV27KA6RrQ/XnllogrATK7rj
0ZFanWUifxHkV2dbLR87Tq59HPeXKB2baG/2EkhRaSp6+b2nkWbBDiG/o5AjfqUkBQariR+3LocJ
7grtATzVrVHMm7SW7bWd9Jm+KhoSzsJ61OQYdkOAgbNF/maESLgLzgrWpF12kWq/RJHduKFO95bT
krZkMtaRHpCf19Us9iVUHY4abif20mn7gyxmnE6WD82aAArP3kANsm7AnGCINuCIpKgiCrxIwIpa
fZ20pR7tBqUaY2flsrjn4TEdinx5UFEe6yGjkewjo3a9n2Vbldm508m7AjwfJNM5uhe26xwNnZO5
pmldUSVM6ZvSSI2LDAfWlvw9xovRplfWXCITnsYCmAaL+IVdW/mB86Nx5rj+rtbGBVB4L50Wlw4H
4/3tQNdtMcNcmonByxp1KPIovqgyHAGFj1+6G6oDEYYPPogXqqmxuCxH4ewnL9B2NEWCTawmAsi7
VL58POmdnp7+fVfscVAe0Zs4lYU3LbN/O8fRRmA1eilgioQjOY+3fRcXX1CT1NuPr/du78IMx0mN
BRbA65IYf3L+aPI+qVzRexsfJMMxw7FzIfSk+Or3vUniZcvYiO3qegapcpAzejTIQ/1yzDLIvXVz
w6FtkSXzJ3cS5T1Cp+zBAVY7IO50r3RSKjdji0xoFSwgCluXhn5ufsMccrJQ2GwMEcKw10Brzfbr
5E0GyJUaswOp18DIcje1jcActl+Lv9wXCrGTOyXJBcYjJXd6Yc0PLd9fvPK6WQ+2g2MMV2Psy2GX
LxkZa6PnUItSNK2/pjLDWWp4JdADTMIkb0j9Oc7zRUJaQTaC4SQqAqH1Rn0SlX1Jtil24MgbnOSi
lVJUYZrXyXiXEBsNt8nsQCrNjVd9Sdx5YOJTsql2FO988psbPc32coiVJBBzjEje7Hp8vrFfVOo2
iCLsCBnGaHAyCcZ2UxeGs6lEXPeHfO7L702Tpc2W0JJ83kScJL57iASL/Sghdq7dQLBxhCXSERKW
GrN9kc2RSTSUL6bjnFMaW+cx74uinfjJBFGoR4ow4nsiKpc3iR+S41RSGuVFNVcViac9bb21X1rO
NboidIo+qVjjKuvn4dnWp9Lc2mOWlUxprjHsOndpMKF0qeIDbbF4DLGYogkoUJkSMNkGRbdqTB38
JM8fCVNfpP6wN5q0qC48iM/TVSbKjryVYW5IZxqiKxPPPHSfZl6etXkfEbwOWVDC7lz1UWH/YALy
b4ENIxZXoPPW1lhpeHw5Q2xLvKV76mLtg22pStuTQctZwsqc3Fk5FGpvBq1ssLQ7uYSEFOio0QhN
ML/65F3eyiwGtpsYda5vWIoCwTQs50fAOGIAFeUUt1qt8DBped9fjdWAJye1+I314FZyT3QqBtoI
boXYRACWxo3UILBs+adBsHISCsOrLrPn4sETZXrNPt8jH9OP+51nEHr1kIJVI21sLGT7CAayk7ee
h8F719osTJupTrSfxLz2xiF2WDM30yxtd+Ni3X7SYgWfIWghcoV1aQq5pVpeEIba21TJFP7sy7pp
oKUXE9RSzvN5gkCiBuWok4YdDO0tEWFL2GM6VU8BeIHiOPo8hLUXLdAGR8+6XclBH1S/sH21a7Js
6I99n+MQcKAHC6p6MfR7nIh+tgVrUtxXLLPA26t0WjukuVe30lCYCDK/I1RLHw2zIm+MT9ccOi++
qmzbJG15HtP7qisBdGSdH41HU6KSfdBQyg6rgrE5HFKBmpOUy2HSdmPl+P3K9juP9hiEn+w4T16k
NgzwJVHUgqWI2TMvkp3h9v16oKBfvuROQ5KoTtaZfVE2vUszhT/f7oOe8KnQSAl0xj3WGt0KfZ5j
bzSyc7sQD7Ax3/DpNdiRyTUiFTspxJYQusnbur5ASCUNv9mXWtQyqXNq4ZA3BN8G05bEXRnRuE5S
Txx5kZI+O7FRhw6HprOK/DR4EBVt5FsmFALEMLPDq+nnpRUz0AV9LDArsXr5Uq5j0DskTxusm1eN
4eDLICmPPCuDHJ95DbtggffG9mDDGpJNgQayMJwwtafgocS7b1xU5eQ8QIQffjqig7NDyG0ZhAHx
CXJrDtAT92Vk02XTqD7KVStm8ZUoAOgtIFyqdtPLxljM1AVyVJZTTbCpDEiw082s6zbDINJP+dD5
L4OnW5/sXFRt6GiOwj7iIAu4JG0QzldXDr5Dmk5VsWXuejy9BNqRB4jdP/se1fpAqq9Vy08u7V6x
Q7wxzNTztHkmFxYB866ovTLZGEWs8lvcrqMKOxJi1Z2X8EPh21fsGMmtSOUm88bxsg3y4kdGgga0
vqB2MqQOUJXvdNUoUH0ROz7gPsZAt01I9yqxs+SbVuaoeMwuZZ6onYTdCo11oTat4xZ74qM9uYqL
jqFOJXtAKvoflJ3JkqU6lkW/CDPRCqbA7b2PPiZYdA+Jvhfw9bVujirilWVYDXLyLD38OldIR+fs
vfYyCaygVTi9in4GmzQOyFJh2kwF5L1ihCtFv8D5QGK19w9P129uNRcs5zBSJH20Ns/qEwRfwB/N
OP5y3YGID7UvYXVw5TSJi2XtFUUwWu3gjfQmK0vx7RgH9iuv/mm9E1oPRbXmH+YB0zDIbNW4F6Lb
1gvRlwBwy7lv3430AXDTBFO9Pa7aGmcWpR+U+NBtswBg2uFj9XKiSAvFCG2n3zhnoARNUzIsKhhi
ekhoi+shXFXqQqFJy9Lq87OehINAO59DkXpNyAJWY+5d3cGpm6tFdZqAThx49s3eTfAja8/EQSec
96VsR/0uszRH+VyZaLi2at6nc0NtSsU2ze+7qAJxQAT561byjh62oLBfSlUHn5dJtuupFADzH7d2
XN9Jd1TqMNaOuz9PYFqDBCjtPfBv9NhilbcHVsLfgg206mFJpFNJ2Nm7sGjxtu+9QJlR2FN2VYGs
DWe0dj6pGZRP7O6Rdm+sgzE7tH41vZlFEnKPpNyE0LXaamDTXyHl2Kvbha/MDgDJoCOPfqkCSlEc
OsimY/rDHUJtA0yS9FGbf8Wf2u6yLv5625fFzGl4371i4ps5BXGWVA66xsFVsak1zbdopve9GSR1
aYmiPD9CA8ja48R/cs/V4i0RhLLCvg5O0wM8NKr6uHUuGEJD33u7DIQOb0np1AaaEJPpq54qap2w
8hr/khFl9tpYc4UZcm68KZY81qcScWGYSLItKX4osW6bbLmqgfACE7FXuy+SoQ7sWxtYQODnnACe
h64Lmc3uEGyOHbwqGmQrDeYrGCoOwoZJCFWBpuGF8zx4Q3Y0LUngVyJ6X1fKEInE2Ezd5nwOvqNd
izpG3sBBYzUMTUEvIh/qBJjZ9E1NHlnf/uzy27jl71+kVcvusCzRsCRhu49+St79OCVwDIBBLWu/
vRVbQAx5hfb957xK8U3a1WvO28Ln6mdop+wuNJhmt1pOcCnhKolWuK/ARZw5uXe5kfQxgbIfrUJA
9gny0np0Got+uYzWxeJ3RAKOzlL+J7i7tfpYh5VM6x48X5xtYXid5Ayysmgqno2w6/yDpvsa098s
57PxRpU/jnmD5MChq1UndtdGOi4mVC0A4jgqWjTn09u+Nh1chL33fslGrfaRmg/O524NEi5dngXZ
sXbV9OpFDKIOxFuyUikpqI4aPPPETo9ZEXFT3/M2Uf0UXTlXoaEiU62bdEUJu5wb0cjlyK4RjKjz
oSMkOFo0tNKFltw5MxuIzGx2vde+d80Q8/mt8+SbfoZDN5JXHhhDe73qvC7N/C70LpApMD5oa7AY
CIaTdZ6HcJ++0fgUj20wWhgwGFoCmQz3sX3J62DOTqILFGNN2y3FHT5QL7Hb6YZrtbKio26tdT+F
lZ5oQIyj8k9Z5wX1wWIsWlz4A4PsrZ0L54IALdsfe7MZ9eyFiz8g67MtcSphK/xD08k11xVCipV4
gnT1pcLPfZDTyoCSgOHmo6fFJM+NtoOad1S730puHXMyWmgIUtLl9+HJWBuVZdt5eX/2RkC0adbb
Eu8ETQDiNKI8IaEqcTdws+R/qepbbtfyQxWFjUmdYA5E7HiwKV4iMKMZ3wuJMHFgrRLrg5eHL13X
FAOglpJ9KOwKtZx1Pwf5Z4yfIj/78G2fpxnX/o0dnD6MVM76ZMI6Kq+u8QBDNIwI9wSchIGSAWDY
j6N8n81D4fGiPgD5GKmFO09XF10TMHpwmDS8qL6nwlDdAMl7XoeWubYOlXlQEeifW6+VKZBDo286
teMcUGCM2sLvQbp5qgGsvbHkUbRoJLForrwKgpPUhJMf7XarbrbDRTNd/C2QBxBM5sGxMy4RnMG2
/ZgbAa+THTz8NpGs7B+yTbQ/iUPMQeGBYblkjd3nKeizwDsL0mveerd32rPyEIwduLBk9lk1qm5i
xiv5Ht85TXniTYZPssqgNMlWF/t3oUtoGUYr2EONiLCVdAWP0Oo5sg00tCkRKJx6fFMNKHfNCPhg
7A0SYznl/a/cWxh8rZVl3KfCCtxz5uz1d8J1uJWupgsRSk0t6WCNVfe/QDmV2aXV1dyefDiBXPT7
dYGYBgqwO1hWltfHyFqIXG0I42yPIaiGGAoMZISlzEbrrW6mfb6SRMSM0K+94f39bTBJX/vzlBQm
7z4yr+zf2axoUAd7B2Uaj7Zx2ZvDVSQVAK01FqEuxri0PdgxxehOJ7LktT5MCmWgse38H1MOurz1
c1+S1g724DpVsibhxusAvltFZMyxl5XvpcBa7+MZd3FSnN8NirXJml9y04ThcapF880uxlKfOu2J
4sbeO70arhLgWYva/9k3xraAquFHexfBabjpKW/O9LkbMlR7u2UAiY/oG8hG8aRXKu+4rgbiitrC
hO+jCa1fGu4d84pRcFU40NHHphKs29gcxhGW0klbQE4Oc+jt70GvdsuFiVL2cE+SBbXp2IOXKmSw
49G2e+6zA6zE8BAUsyTVN9plcdQ56yElSlN9AygGIDK0hyFKV4efcTFDO2ktQ5DIGe7sn3q29MfZ
q5eACXK3vqNvh+u+b8UPVkVZHhQVUhMDtu72C6X8pJ7yrm90OvhL9XO0weh5m6wwHwcW9YHcVLul
kLNHCI3UFiJ1nHZCJF2ruk18u7cdaLk5gaZAZif5oPbGCR9k0/NxWkBnUaJxIEXpIJmJJIFjIPoU
sDrHZ7cOIpBN01YsVB6bDcqatt2bh6ZrTfdlD9kn9D0/O45GJ6tfqILKh8YLrflBSSs4R9RxzqO7
zXKmeq4j/WIZZ3LSdiHnDMe0Y956oWkYuF4+bidC8Vr5gSlPMxyAmpcYM3Irmg5uvvbuc1du/mkt
5s5Fr5hF+swbE31x0YEeMuTkHAIULfslckqfDrpjwUiFpz7kH1ROEmXkwOKhxKzlVUXbsKUCwJ2X
DNsosgPltd1ePTVomQ4oSNieGOSdQ0kMBm1hukAurF/vCVppS3S6RpmUkG29m6M3RuomNiW+mUmG
VjJT6VxRHglz3da28hKaDvrh3pbKY9toezv0oVMFb9FGh7+yA4NapXPY9X0Q3NPNF9nSnvbODZ6p
sQbr4Cnb3DIZ7MPBa2e7OiryfOn6oqIMJN6XxUjYsF5IADxKzoHjsAxn2LC0nkdgO6TUX7qtjKqb
30WCNnnUzDScdZa9DmNmESytjH8ZjBxAvWXZ8lXt9BeOPQP/LZ2ZBPTPqo2q9n3Uz1b05FYy0mhZ
CkmvHf01p2RovgxRw2FFjUXV0DDzhT0459xr8mqB79ThCn0JLQrmywBj3bnIjVRQssAbjpTeHlUP
ae6+ZVoYBxuqD+7Ll7CcfVDBQT2KjytX2e0wGSqfw2J33X7sitKGz9yV2bc7dbs+rjXXKUYOCO9T
K8yKd5wxQXBm9OzMZ1aVmHGv0DW7Wb52xTMPWX5XVgNmLsiyYksG8nkLIKsYPtJ63+0fNcwixHt4
FJfXrMu0OjR+szbnotL+SZatSyjoau53xHGqroXXgA+3mZsAkd3t9bM2EeCOlRhujsEqRzkAgKmL
ks5WUWIamgfpHCJ/SbX0hk97oPR2HzL6Q7yOPVtD63fcXWeEtYq8l9HhaCJLeHqa5h3RO7qaKTXA
qTR428XYlIsq7AGRcRt+xsJXflwBZH1zl9KvY6cvsPI5RRAuSSVF0F+WUTswgEejPjOampLJxR8Z
U1ds7/emws4quHSvVy46MwO8ds4OzUoMZ0qjSl111C1WCu3NteE/9h2wjtyGz5eLonjEqZPdCjmA
RxQ1KdK0EZbOu+JSdb9MDEwhqirjfY9o+OWHusia7tFzaYocHaLXt0QJbvgxSQg7zbq7hfkGV9rb
X4FEokqX5E4DYKch/xkAezHcWJiG/dgKFvnFHYf6s70pBpINr6j3rK1ihyc7bbO52HnbPsKGrsOP
w+QUCD0CEGdVU3Y2RWE/ARVfRlqBAamS8NDRiFanEc6pk65jW/1aZCCxRnlh8Q/3+rY5dR0u0id/
xaAKEs243xcg8QDAfTt8UhH/LEl4GHpPth74PDjuyywmN9V6RQHoDSc6R/rAgDqjaFsrIx7tXYRb
ypdCHe7ilX7FwyvB4AEe+YUWbgY/ZupCnIuuYDZIZFj1ooD6j7QpeJJcDM1MvbvPEdcn7MBDvTu0
uySApsO8gU47RvYGXAyMq7Mlc1uCcM961GExk+8R4oqW9S+ENvslrGb7O71BZCwEoWNBE7udWty3
trgAnvZ528sSpra/6exlV53zpRjWgMQK9IwdNuPRKpM5q6eVCz7eDmotaxyvSoxw5Ltg/IdWt5Gv
kavX4eiHxhreXA6n4DAgD2mOA/Qo4Osmc4kCH5nDX8V8h9ZT6oZrEllhrR7dxqzkgFQDMbiW5oYT
812bi59xfqWyDWEdL9NO9bZyWX83bvQzruHUr/W1U714nNxWvzNux4WMmLCC604bkYK5W85pcIaw
TGHuUmFufmXRO+yWNUu9vOQWya1GveSdrAmpGcN9iGljyEdStzTZ8vRBxqNyRWOeumiQw5OQmw8Q
fN4WrjR2X07fZqtUDCZDM5xahVK86oT1tQ48UhoKBAYnKsRmoiPSdY9oU7fokiFLLagYrM0/RksB
xmisKqixtj8t3r1nIUNSL5fdP/XIreUziFJcONPeboqfWrfgEz3Mrj4A4K1ptei678/8xQVobBSM
5M3is1qufWX51rsC1/N+nYjYI924KoPoIoulAKsZiowWhB5D60GPBI0cfWMMfGR2tP22NJSobucv
VNo4VXsqCWzRJ2trnYxmRVRXzjMp0OJCXQmkctqd4dlQNd3jExyJgB3oq/8W0focv/YjypknYiFN
dSW9ofvslYX8jhqY5HowaXCRg6q332fukL8uGX6MRAxi5Mow4GG/YfKcmhMcdT8ZBs70uBcd4q2t
b4k5tetm3h58qr1Puwg4m0zuFmRX+QSsgITd+QvZ1rwy9eibfYE5GX6SzXqXyGd0oNKaC+FGx3Lc
DiXV8PeWTK7vop3zr9lSjNs5JD0eDU5Q65+0+OaLZ2ZbHgeRbSxNYjNKaPfF/A67UG7DiKrBLRu+
GVq+ygnRTuT1cO+EijHxen+4OIUtP/Wl2H+WepiGy9j5MMtzAMDFkfe5C065pkOe2svkruce1J68
tdG9+0lj2KhHe3WW9qD4q8JTswziF01WL/ss+6INvjK73bIHbo9eHUeFPdtHYiKa8K1Dk+Ry0ZPr
8itwtjuXWuf3EHjjIVzFRl+4L3u/1wSSuZo+OMXc6B0JNqgeIR0y/2M8XH5rI4XcyN8AcFUryVKV
NmFDH9Id3PhuDTnxMPg1PRRIWuP+QCth6CIMCkW2jUPc8OVUT0oGpj3uzKS/3t3q5QtOIQ3FUy6l
JGvNIb6CM+cweI22jj19NuND+Mmy4Oyrpf7ZOaOvUsvrmunn1k6EYigSVYp4H/JFEDIguNdvDdTL
mDZAGT2SkDK/Zg2wGWZk6D1I3IiWT17f6+0hM5jqziu1VsoRxYlg6LR532sW7Mcxs+fuINyiOkcF
DIOrnifG+67OHZfWrkc4WlkMovpn9feCoDrkmcA8/SbYb4WOQOUn9Me9DLHSYM66ZVhGtsDY/eQ2
XWzpZjvWP5zG3Kc6ax6rVKNWFO+andXztGPyK3iJo+6sNTHeD80AF4gZKg37RFZlGyV1VYsunYJp
fD82DS9s3Wj6qFp1YXhop8KJ4HpnRCfPau3gEAwlSzgL3Xo+WZoHAFp2MbhiUUuTRVD37tWq84h/
QASNFbNhD6m/AS0+FbVAdypQTd754Iy/EyDabvHZDLuCCFLnbvaB+Vv7jFpk8klqAUV8m5fOFUmN
nlufqqmMnrGNET+054ED+HbKBzIQVo6eAtfwjxArUxSrffXOpd1bn0zPxgXGeCcqmz06y7h2OWxq
9JYF/jwUHW850WZ2TC/AvViV8dsE46gLomN08yc91QCEl22czMljJLLGW2Y3EYcBXjtesJDunBvk
3XjJlnUh9N0DspGMQYnOxcx6RvrrbQGo/7ADP2EvSOLTljnwnALaoDe32GtfJ4MP3jn1hrp9xe0I
y9O1YHZ+W+1gfN+z9X0e7HLWBxyEvcPAaHIfleODyKzCdf+4qT60r+iBVclIgVholLCusA5uJ9V4
CedO1enUlaF99vXe/qDNwLPq1HR/nSa4+WnlaLILYD+Gp1ExmUtENVTRCWAjHWIo7rmM8zFbP5KY
0f7IRt8wT2VoCTE4k9nZoC+GBcclL2d2LYcidU3o3Za+25nEWvTL4hxnNoWcHBV5TqqZvRvVKj67
cfGDX9yE+pVM6a31uXFUJrxiwEJCcofwnShWB6JV6iJHCrPac3FgqhTe26KO/Vx1LPkE9SYbpQ6I
mxnuF6BHgXZbHDpjE3JcRd12VFW2qHjl//Ja1zagcdlWpbqYtlIPQupFPcAjH36tpVf38QLIqbpS
uVW0LbDjH0t24vnY1ATBnOuF/g2dNcaoqdoJfHpWUqBTavk7g5NEwuodw4oZIDMEPTwwPqRPCP3G
+afIS5fPI6vVf1cNbgYZOpiQL7geuDNbz0zTyWmgf50M1paJNODO6sZ6C2nE2EHlcqeCWnDo55Un
Xq9g/Me1E/lh7APxVUM78ZGTm3X5m3Ttrpv534I5dBCII+7ujzsfFHrE74qWvCRGJrLn6NBm9JRI
ajfptPjzVVh6wT/Y5j/BKIIx3m05gm4MCHBvA27boJCvWxBmQGF25zrve3Au26FKmmVSHzreWQr4
PP9ii8o/eGMLbL3OqvHDfxei3D/cbx8eDIWP2c4BTYwkJfhDxFHVWxVACV6PLfbPO/lWX5SUEWOd
xb1UY8UQBXAffdN76Px//9XS/dfvBi6EYd+zmQ5LMm5/f3AMqXbote1+XHxnfJ59JGrZ5NlOTDKK
qI4BJ9aKOpzpd0FiS2iydAiCLQD5bFz3iLkBhIN26mA8D10jfJTuIa19btlI5AyhFmw7FNn6xkGX
v46mNu8L6Zj9ydZFWMTUq6akiO8QMK92BjN87UmopNCjRXfwqm4ZjmrJCMl0GP4wYGFI4x+GbK27
J/Ay6pP2vbtHu9/1ZbUW5OFbP5kPGnO2mzT79NNFzpTQ0G0+IYKdXxh0DAcRkrOFrGXx0Z6Mkwwg
+W5q6ril8aj5kgL9Somy999UkQVhKiamcDEuhuLbvu5Ou8UU21bzmaYzzvDR8y0Jhb4tf9Z7gz7d
3lzxMi8ZshfGt8XypvJh2U+2h+yKHTprv/priON4bI31FeUK6nKRK2+mle0B+hG82DS03TKzj/XS
918Kgg7Dvynu/6Ub4qtG/IXYNcC4Ruv496/do9dL911i76wAwbHHhnGJHeni8PgP7lTZqZH78p0M
uy9L0OtfXlbLY5Pvj4EnGTfX3vJsAIP/ZTX+Sx2MM9whYx4IAERmiQb/94+l6Jk4tA7XIyKU7onD
THyMVDGdPOAs71pG96ee1RDTYSDTYJkz96MfmCxxEe0mjqMWWIWmdv8il/tTjMuH4tXgGYFDEwK0
yO8fanK6fhaY9I8WxLHrELXz/abQFxfFphgbLp0XH8XN31wI9zfv913Bx8oHY9LBDXvnHf3+awM5
UTh5DLPGjqa2HkYqz9IbYLBbyEnwOzNB4/b8zuorfe295RP/TPNcEcV3zgMpjoNlRwRZCVKWhpJa
6b9vHP/XpwPvwV4LX40v7I8FZCOGLpmC2kd22GdTNuNI3l3dP3ZONS9/EcL/y2VJtQcOLcDT5bEy
UHz8/igUQ2blzjmbNgD/7/PYeznu2208TIvQP52NWo04EeegvW57BOVOR7zqJNPpbD/8f/9sCbYI
uyeqSSHBVPz+SaZi6gz4uPWYaTO9lVzdaTfpKErCfi9+/vff9e9jAT4fw0WBTBPz8Z9bM83JGXWF
2o8ukYgEjyEPjZsFlGzcYqxi4ynV5znkxj9TDPzld/9Li4lCP7o/cYSROPf/pB2PK7R9sbDmZw01
19QMAEJngRcZjtV4sH1pqb8sKMf5c73jpaej7WC5ulO9/nzN7FlBMevs7DCTmMY3COBIsSmJ9jC5
NTW9q+flAsudtPMGyW6bTI3dnmhgccXnSiQuTehRkTRibv8j6Z78F7IyyzGxrZ02ZUk5wKphEuCS
GpXLNKsqrnzam4bxioyssv7mJvnzGcKGvZNwoami+WbR/OEGnMqVVdQrLvBInb9z39mbuMG1+J7t
v7n1BLp86cMelWW9safVUjUoxiK6GcPdIMvx68ezu9AN7nPxOM+W+3WVefHw3xfZ//Uh74UHfkX+
h9b7jwWNPryuGXOf5raV9nEjanH7IFpLklwxrfZ4xfw2T9/++y/91wvNo2GJQiFHx+2E+Np//63I
l8TgQfw5dYQaXej8EHyIIeGNGi077AzMH90gW87DxvAkNs39wghZOD8zjP6b3e8/5uT/vc+CvAVk
xf5yt41i//mjAsotBzQk46dTZgvkdS3qwFs7js6jX+a7fOgCp9a3nTtf+cQbkdknHHiFvJCRPuIl
lkwx4ghXvJviZIyWBwSvDDHQkA32belsWjdbNfJfxDCyjVvl6D8xX6n2Y+CGY38xDtsZaFQl1NkZ
u+wh0gg4yKwdaRt3q6OHxxqRg7yWHvvctbBLJ3vwdxps6Wjo78S7Z+AjaDpzDnMG18qJoUHLS0HL
HesB8f342Qcls33J90IUz+3Q0NAlA3i/dWTrBDfSSD33yZkQMmni74KHnKVGvM6s8OMR4srFGDlu
8EHi8c5SE9W+eUHaptaE9iXOiAEj7Okvy+PPrSDguIXnHBH9he3J/3OX3aqpod+4ihPGA5HBGIg6
AsOmFZtZLiREK7fH+5f0vgjJLwPtZSEIrEJyRTM9VzexhgbNTy+G5S+lwJ+n3h2Z6kowTHcUBPL5
P+oTbJ4C+Fq+nfZqUuk05R3G1JK3Nb87Vf+ygXCQ/rEl3gnQ/j2GgKsN9Yf849xrt8Kqx2DKTyjX
ZH8XgNntc9b25T+kxHTbwcUUgZSLaMzpdY5G8zGaQx1eZxqE+fO2YEg5kejii695OHPfXn3ERq/0
39RTVCOrS0gFXLxbiSbJ/tJaTbW+75Umm6anTF4PXTcO4uCHzDhS3wjKffLUquUxa+m3Y2T5zwNv
gYA97SLLl2Tm6RcHuRqiPbLSWE7Oj/ml/XHWhHCdx9Gr9g/SRv4dm95zmesBNLHPURk1J8/C0gZI
shk+R3YW/prajC5KTlwvz5auHIVdM5FIAqet/urUuX0S0IWDa2VvqHAxaWUi6Ut8SxjtIZpQ+7vk
sKLu9xmfU1udmIjVKh0VSEzmUTlhbkR6LNmHkaH9KaDvXiX+Vrc/VlcszREN0kAks+r699HgYEjp
e8I6uxYCbbdHpvrBqUHHp47cuf7MmAZE5gSd9P226iJLKIeIV+pKP7/kXJ/qizf7y5vbdgHHGmEt
2cWV2frTZWdli2+xyCduOc/vQ5c4QiIFbd9NmVKPn++HVRT3KEyhmRfGHuLWUyERwWHl/mNXjqAV
q6ftV4OK8p1blYP8WZYhcnRL9UEDAzPLygJnt8mJNiYMlSEEi+VhoyFZJgSOrUEsQ7ylB+Q2FTGO
IpuPnqwb5qvDSl+R4c8d0L/us5U4oRbQ00gLNbh92r7lU/gE3GUVTxz/Sljkp4ALKzhTe26+hCt9
4FjWi0M/K+iyrxyQOwHxUaWs4tRC6j04BdKbc74Wm/MR8yyOY2eflqtnD/oiF2sPD+j6SApElMuA
X81FF54raEd16qtw/LUWC3PH2s65R/bQHCxy6zzmDgjXJnPrOYDUcc2hbsUk+fjtmb6EbG5q7vKb
gZ3YX+mxSwxZWqo1bl2lv09FU4CKzQ0MONvWdZ2Ug90yvVh2SYpxtfM1KJJjkRIvW+OkjC/zF0cj
fqevQ6pLarmmGA9W7W9d4gZj/U4gdfbBzq76FhIKjH2gD/xfewGumIGHIJvStNn2XPPjRdqyrYbP
9Mjv0YG79bK2cvjG7T+I7p2pjRVQj9+9cvedI2UUdx2J4zzpPI+w040gWcmAWC0gjxY7Spympnwy
KnPyQzG4+hrYpV1CsF6Q21l18z4Kiu3SICP4iaakvwRlqBkLO2XpHTsXXsoFcrhCzzJUaC7xyYRd
anGP3ZPCazfiurrSJXrdjzillwYh8OSTuXMM8cdSfMNWuC5Wrz7Sjp2Hx3zq1jdhV6QULnVnPyDp
tAYg9oTnPdC4hBcpdymzN+PsKroVC1nzKcoWFmk47M6XxhZ01EaNgTCmocbjbpAt4imzc7GmA2Xs
egjKdWV4BaluYOadlS8WIUvbeVtpbSFkKxwCC3M6HVh48CnElZ9NPA2fJOXIinJ2oegu55GZNz40
nd7MAeqldulEW80rqv3+s0eTTMYtublvelkDuPxh3t72u3s+FpQIbipLtCNxv5bmk0EO0F7DcPHS
BivA55qatEm2zWr2tOmKfL0sRVh9pqcl1oTui5cnO0OZOsG2VcB0ihSZwCSehaZzYMvYjf5SlRhe
zlHd6y+YGLHQZFFO0p9T7d3HvEAXCLRNEjTaME1sWBUVa5t/PvxgtL6nkQZZ8akdwAzBO/PX6rCj
/DnuxVr3B1mXPQ47JxLZkRRVTf5q6BTb6+TVQ3TIiOp6abqcEQcU9/ZtzALfSQeiU5GH7Gilk/ss
h7g/oDSa/r3j/ehK6vbDUu+yu9jetH82AbmkvjuyUjU0r+BThSAfuQmSpSKlhY8r0ZmIdFOLYYDf
bt2WJ23pEnmd0QpNbAJrDxb/oU1kJxHkKuH3PwjJoUZaWw3oA9G8fDXlyvZDun32ta6Z1ScziCK2
nzBC6DgZH4/JVuwfdshedbx6g/OOuq0hMn6hE3GBFHbXs0f4lZLdH1qCapki0r5yLMJ3hQewXzlC
kjS60WQuVqal7OPrqt78fCx/Dma3XyvR9uocNBA42bCsmWzGNbP9TzZzlS4OByhBV/gLFr7KIOc4
Yrr2yS4bXPoLej5C0iAFpWJj1EOA69p9GjpFIsAQNqjS2aaYNnswCeF7bJG3v/SNyI9WhHAp2Xeh
9XmbKJVihNy2OJJ5WHM5ZQrgnKoFm59xV6JMlTep4Fi0dtgnanTaXzjeRgQxVcdzVj2aCOQ2VRAi
SZQHLEzXbYC/gLtyxhm2O3q997BbsrsZwgpavo5rkmBbfXleAjfz3ndj6K7orefFflmdPQw+ZAFL
L8H7y6EGyoneVrRkPeEHCDDSosjyN6fAzIMDfFlPA9XDyEaOVSuOELXxRCZan7Kb9/ylYu73FI0I
gFIe7fzV3Uoru6fnWYs8anYJfsbYEQw8cqIOg1zxhorVESOnaT+QCa6tSt9IVLc/2GaLoKlLrpeE
exXTjxKdFimXW5+J11DU3kHOgH1SxEhqQAJmF01sd8Tf+vqe7d4gZjvaUuH22EJAWOhbiaYtqY4Z
nlV5/layK/9A+00yO/QqLziZEQ8H8t1GE2q6zh+lEtkP396j9ZzxlR5UWXffSi6K+7HXdftL5iEi
v4E3s07g3IcWloW2ntMebzGBgm5JL8wYLQVqD84ufBjk1iULxs45NqZfb5IrD9Nge1/M2bIGsDwT
l19uwwC9npwKXM8HcL0Zs1tr7eVxmtvg3VQWdX4MvIJ9rArckZ8XUfVB7hvBNCQx7w9LW8LnBAbU
XCqHKwEvHjFqw9TkqFpbP3i4xycyxA4xPByz3cMzueoQq1+4OkifrWIqQPN207a/YubrgA6Og1el
i169mlTfemPOHkRFwXQb4vo65EQBbsS7eKdiJeCFdT7S1N+FRNs5hayDKO/e2XXh5MjR5vHD0m3V
TsXoe0nt3DtEiveM6PatYxxeF9OK7ozWWRPvEWnuR1YKb1DucuWry31bHhjnkNWNiYTMt1Us/rPF
UNkkod7spx1BHVvPbndr2jS2JhN6amZCN6s9++ovuf+rZzvx48UUfntrtsV5wQzHgAfz81QGN6sh
Yz4tun4trqEG9ZmWNZv1A1yMrrsjTovuwHmgvYNjbC974qXfQ3Rzy3qIJjatR4sZ/KPdbY1/mzuK
+VeI6xaGHwXM8xo2fEnp/SqNjESFS524AmXZ0SkG/4Eqed/SqBT/w96ZLMltbNn2V8o0Bx/6ZnAn
QPSRkX0/gWWSSfQ9HIDj62uBkuoyk7yk6Y1qUCYzSSaKRAKBcD9+zt5rE8pmpJX7qERTrLI4IYHw
S8Aw7i6OshgHsCSdj3IDGNBaKqh7SSlhXOOdxyHniBUxEmTQT2PWzBeZZU+V7xqhcNdU1f28o0AP
O7GKK4HvH/SDtkp11A1r9JK1shqmnEIxUjGrPNZISKwN7PhGY9tSFGPV6WZ/AimtFIeChubLrAqd
NrBoks+hzWcd4K4R/VmlIZM9NoWR2xcgj+zha2eFw7CGvx8N+zKdzSslTUxrS0XVseqjcJtIwkP7
UawpbbwnLTbL3RQnquvzp5h4nDqgN5dJF7uMIAa9VNcOTYtinSoK7jbTSvvoLDEjL73O7TFWN0S4
hMN+dPMovnUwYy52yNqI1kmWqsVFMqMnORXQYvMN7pBofNSGqOY43kk3LtFAg/5x8jgctgzxqug6
B4+NPaAZDE0w9LE7ubHtIkyRGE65y2g21rBdIsXUqPobVCoI+ZXxEj5rS0srT6urqO+QsTvw7sbA
GJldnUUj/dIHMzarK9SPeN3nGGkA5WVSPKqSDN7uN627H3tIVProWIgKsUms+MgpKaPEQh4QiS1S
teocCMRzjYFv9JkZq6s6mX4H510aZ993bCCHMCeAI+IC7IC49aEz7nH4zkcpxTaV2XDfGQTnsBOk
12Pciw3TipBsrXJ8hDMjTtS7v/ON/+zyNACAi9E6olP54VQuXJsOMyHNWzUZkS+RCQ7iojPN9m40
4+7e07roa054+iauku5MMZSvv26PfLz+MrGhP4KYmwdBf3bpnnyHJ6J9KluyPgHqpEyGfBxcdGGo
x/bIn/o1FA/CIdxqWNR4aOqpLZvVr3+Aj22JpQvCfIZiR6MrrZsfHkBNNaECeZfgwlCTI7mODkpS
qw+ExnRnri2GJ4u9+Ded9x/QCctVaQWBC7MZV1Lmv7/tCGueTrI5qHklu2dikxyGkaBJHa1qslJT
TA5R6rrHVAOukSP7vgYtUfym//PDo4eCZ32DJ4Aw1g1v+fXvHr3rjpiF+WQIDnVywidsoG5HdRTD
GABAbOZjAzmqvI4bs/1SeJF6AVKl7za/fvzfGsffv/8UVUBNQBcwhyUzR/3wJOCylJWmIRNPpSVN
zlEh5bfa1uP8pbWacbhGtqI7QUs7xVo8cv1XnUo82eTAmshbTjstP+XmqCuXWelV3deRQGRMwInt
RMfIdLJ5RwkgB3/weggwJJTkRMzWzsTiHaNHMmObBVdppVhnDbKYQOm1XD3Ok4ugdmriatzUJrl4
uxSYVXGH/cKsHtGJu/q5mwqMF1YcimhHD7gGfGGDp9rljhjNILPpgmxE5Zk5FnIchz75jqU6Yhi2
qgcG75JIdKEXX7COqr0/tsgHyQXStFva7xrHHagp+TEryB/5TZf8h8GkozFYBiBDYM3SI/6WY/Td
B68iopVONuIsA+u8mlDGbMLKJYK70ZP7FCHImZVX00FUBUnLVNcX0OStbVYvs3Mhk6BS62r369dA
++E9YBDGAM6FfOnQZYP89v5t7Gdi0hU4dBuvc+E8jTjNlENfpppy38sCLoAbDjgj0VE2QUSUTLkW
DpXReUu/jO9ICSv0fiKhot0ja5PqFvWO1vjmQNPjC97q7t7FNh/tZEjDaD2WSvPkEPOA2nOarMda
WK5N7eo0D0pHsthhSlEA54Bym01UqHO4M3WsBb5odEiwk14izoCTgeKlCCW1YUTbb00ieY1uUGSD
Q2Q43+cD3Q/LvBqNdKo3uQld9sbt7ajZU3b2KuObKjY3GN1Hxe+V1D3L4B+aK1D21oPezG2O0LeZ
WprlIiyfas0hHkP2puCkC8Cj3VQp7RPfwwrHEXmg9RRofW+hudD0Pr2UFKrOgeMPA2/A03O6llPa
igtbb0s6iGXTXptprbKhIs+RexsQkH1PdE76HCmpgXgKfYZ9F/FB3Y9DZbx0iiXqYzfRflnHMbw2
JLB6GG/KmfEKCukOXS5JzPO8yZGXJedj344ckLvZJX/ZlFaQ1dF83fHFKoMKiIi9SqkN4k0RKnTV
HKsYE85zwsNDnOJTQMzAMIw5oTecWwOpWSswDXTM4UO2az6FOVzhMZTZprNc8VLnkUlOB8iVw6RF
iGJFnHYbMcnUDqjiuIVYxDYKphFeJwIBs/O9sNCUdQdWPrkYUhA3h0oteM0tBEVD4ER1NX6Gd4p6
3+cFgM0MbbUHzcMgTDHOotZbzq9ap3CtyM5J8RKuvKyzTq39RHG6R45kFMJIX1DCdZkeTxdR5zX2
tUaO+wExk4Zy3LXzGNtOQoIzRFRtE2pZFG9LZdKsI05AbjoBEpecAzQIH7G6w0D3MtdsQTJAoypa
LXwz4x4/VC5HBGMj1MZDl09Od5BKi5RJscvxvsg64fh0glXxm13sY6kE4JC611rCb5bwFOODlgDi
ea3GyRxB1wKOF01eezW3pLxQzsz7khftH85xl+tRJyxQLz4PzfmwYVGMCjHoXM8oFOMGfvFnic8l
Jrc+fo2tdnz99Zr0wxCX64HKdj3QW+gWYLC+X5IcxatzIDG44RwL44zTThdx5G1afJBPaQFZBqjV
kB8FuVu+l4ym5veePm2ZtbtPuh29ZASfc0C2zdU4OyBmYUenblCGYxKuPJRyAfVQdZbVQ3kWY4vG
b5qYD7++h49j9+UWuAOdGFGHf1c/rKqcz8JYZFD3ognsC24DbePgi1rZzkzPNdIBoqm0Ac8EtoTt
ry+tL3PP73d29DgEM5B6tCTzwWL7MI2tKoEuUoT2pkyw3CBfzADkdmOJgyxULeGdl/qAnwi5MVLX
zo7QeihjOj9OfWOJld5DAQ8oGiE7dZyxMeoZQt9xyMTbAH5r/mznNu+aPdOYwOnJISbA3+PFG9cS
iJmjRlNOdeJ4YHPoPw3+r+/uh3efIQDPFtUISxARmx/KFqUcwqishhp3skxXNv2er1EKz1XTMJqi
RFfS39SpxjKOe/84IQ0CsUeFRsVIzfz+bYxgDYIfiprtKFW63mFE3IwrCih1OC/ZCMx2TI4O7Yhi
q0etrfsphZWxwgFkkHjaJ5kMzErFYAKdw2OuY7fFfdnlZo8CIcE0wHkMH7ITG5iMZobV90ohprtI
b5Joj5SIZn1SxUHOqVjd4eYrOLOaab/P0HB8rjkdrsdleszq291/e9T/KJHsl1ljwO8//08o5n/M
LvtfmIoJg/q7t25J3fwrTXOJ9fzXHzfJW9u+/NfZW1W+vUslW37bn6lkgDk/8S5gzyeB0GWeu3wL
x7eu/9cfNCU+LRk0RBeB7XbVbwEpf+WSeZ94j5Z1bdFJcNLl7e0gQ8b/+sP+5LGku5wMNMPBkgBO
7e9U0Ms/30YCRf9j2sDyLfj3O4ufhGgzFd4rVDbr2xnz/Tvbyr4swnkhf3jaiywYtmCwFv0rBMVq
/92j+evS32dMvl9tvl2KBGMQNozbzaW0fX+pTtPSpmmmfWuZXTBCioNG07u/+db//CIOGiLiqGgT
LKvCd5WzXutNPyfTvoaBvbIIzFkrafPP1Gh/3QknIZ6ahir/o2BgQjIxN8W45+H2XxZ2xq6iMX01
mU34G+T2x9thK6VE5ijKfFk1OQ6+vx2c0MzUxmqfgsGvfCViLBMQQtmt/tlH8+dlSERd0G70OT48
tR73bE1BtU/C3rgVcRsSEln2vzlBvF+QuQ/VXiKWeastxKfaR3kB/VzKvdHcUUjKrRjhHvsGcoN8
lfFT7aVRN7/JtP7x4XF814H0ax6nedRl7x+e3nltKxxjx0SgQL4lVXJf238W0P3nXfHVRiDtWDrC
yw+LvtNXY9xBOhsSBrU6FD+QVqB1wFYnK7fNfvdJ/ewh/vty9kcBVV60uMUVjZmqZ22YM1pBXxf9
RTwLzJ9MWa5+/WLoS4X4/frAh4ZBmzAdYmDot9kfml8YcW1R4delfi2fKzzmr8tshB5hpqU9kQfE
jPr0lbPLyR7QG+hh69k+WYftnRq50bySpkWiUwTX9YmRj7QxF+Jy31EGjAX5BJV91xUN6al1hxcf
cYI6vGRYg5WrFsM/l+06Orq/vqePSx46VxY7SNs2Ske+wB+KYuzzoYmYehfLDgsy/uJTgWBrJ7Ef
/OYc/+OHhXjHYnn3iCVCm/fha4WaG++S7Hb0QdS1YkSMCFs5vEmoGgH2ynr6zeL3szvjMuS+2RCG
Kcrev/BMhrQOvzO0FIe8wXGQW9edxl2uTtntr5/hj1+tRZZE/5WX3rEowd9fiSiR1I5Es7OJFAzI
EVNWeZn8Toj7k4ssKzibHzsG+8GHD0rAspVpWO0MDnRb02FgS/iKtvn1nfzkmRGnRJSITaQRcvIP
3UXdSBRNADceIEEFQEBdUAlMl9LGan4jsPrplbgACFBVZT1abve7rcmKIFQrU7VLXUAGAB6UDaEV
9TofY+M3mPSfPTiMHRp/8aKz4L6/UiNVfdKUYid1xfSjIhsCVCe/i4z+2e0sh0q6agu/2fpwO4mV
NVhHsx3YkYWwYXfbuNfYQjAyXf76I/rp7dD+5mDJkI/T3vvbGYtlTkqWhoIYbotNHHyHWTjBry+y
fM7vF7rlTlADfzuLcQJ8fxFbnYHW9+mucrwXDFfyVDuiPmGxta85BckvjOHq5/+PS5rs7Ija0S65
H45+Mb0nfZTpLpubOEgjBjbqqBU7u5XljgwTmhOKAnfk1xf9UzT+/k6pRQ2bvVFjx0I++v5OMab0
kdnizLcRM60He1Q/dxU2MJ+olWqETAyePSVBRfc9UfdPhtqmr2BE0TMgxOra9XLkOq+rcryQI1NM
P7Sr9mCjUXlUXRxegcsSpDJUB5Tqj2YXbgYCC1xGzgTPInHyknYBUbvOFe4L89xiziouU0jSyQat
QtZd20mJ6Ix8AUJnOOf0HN2xEPegd7IhfiEVulSv9cREopTw0piBTVjGhd5q6dfE8pruQP/QWFw7
SnWrTMw6N4PeqcUqycadOvfIXAyGkSdVF6qDUYyHESDQGA8GXWtcZRzY8I8V4bDGVz2BJM4797zS
0vDJNmQIK0wb9H0JA/srmq/O3E5ZLx9zYTpwP3BCwlJr0uhNKdNyRV8LcVVhJU62iSJtyFZJTHqb
W/UV5EwnxHNXlZOwV1GB7XTn1U02+DVynDaIYmyBPl8vlzinRrKIN+kgx1U2MzDATunINEhpjOlB
5VpjvKZPaj4OKue7VdYNxVdEFtl5y3KWB6HRhzdNg30ugC5Vb6TkmB8o5aR9MSNIjj564eFJjbR6
XmumPp26vCfKqSRw8osi61Yj9b0DTS1iGoHY7PPm2EtNRZWGmAxuZlP29o65fFWuKo/OoF8qoBqB
05XyWpi2eALJ3r+GfMG6VWVGqu3TOR1uU/gu1/Eyv/dBQxUA9JqJCTC49FGLwXUnlns20AlJd7Ir
MogPULtPczwqazvWUOIDDoCTOuMl2LboJm2lykOc+ex5NdkN6obpJazSGh7FNg5RXgQN37Vrkjcj
tFSEjB16N8vuyQ2bn/Oo0E7uNEUPzEEm7KJKmmFjYSotUVaXxW1k94rhW3PjPBbSRUfisKMnIGp6
TjK10yoFc2/aAryQffcqQYMPyHm0HMdzaicvtDqtL13PUB/FcCTnACpYXRzTAkwBrwf8GF8bp/wr
flmWNfgEOjbgvojxf0WVtsfFGCZ3tdLxtGfLRg039n1GbzNvQUCPhYHOm7Nkz8HNAHwhWFLgYqpj
qQZuHBEn3SB2PUUw2LGiFpKzEYi7aSVCbZpWntkqW+ohOBBiiJV7w0HtugoFoC7w6Q1ivKhFPkGO
Rlg/0/CE8ZuoQm5j1jTkDpiqCGbKE1W7mkONqJbYtdsHW2uqase8vg1XUubufd4UU01UlJzNDVIi
Ea/tIfPupVAncpmaBKNhFQG6CiwVTAQdkby4Y+TFlKFnyLfESgtzWjdxXHzOJpncAFSzurUc+aKf
145T5CvHLsyvuaxgmc5dWfP3om6xzpENX608PguQbgW65mCA1AIX0CrDz3YHayqQSNDwxPVVnm+A
a2A8h9aaFr5jx0O/Mit9+kxaTT8BU3SGGc6RzoClDaMWamts5eP9NNQ0YFd1MVSWEYDqAXcVSsNB
CBDFOogrmnDxyWZa+ueB+h+1Xf5jM+Vdy+WXzZn/hW0XHD3f7Wo/tF1OL3nyfbvl2//+Z7vF/ERZ
74BXVymA2eEWCvvf3Rb9k04YCH0WOifEhC7hfX91W3TrE10QSk12RY5wJMz8T7uF9o1mOsy7aJIS
HOXSR/zQXvlVu4Uj9bs6g8M153iLtcA2+OcSEPt+93U1pSeDuYN3NanWrkrRY8B5UJP+0Rj5ybBF
KAjw1nhKkb4k3sSKrmRR04DwUegAW3ZTI+6eQF2dEBg56V6NkHl8jUHwdUdnZN/ywHAKsgr0rIOD
IYxyEwFon/amG9Wxr81qHG5qKy9RhWHQbgJUjKNGtnNbaaiQROw9Nk5SIWAKgamMN24D4PiLO042
QdaU4uQbqGVRdF9SQgUvCoBBNRqcfEy+TB1jraC1wbXtUwn9+CJOWkJV40xD76mmpnOVgCDAdF7O
OZGrVqyFt6oDchY7EBw0YlBuwT98Bkd0Au8KL7PNrkJTOWOiZWC7VHIIBbReIU4Wotdgmqh9X3cn
t/Lce1Vtn4VXaxHTRTgsgW5DJ0W5dWcmMSQKKJtz4wGpq60JkSZQI7fYCsREMphrA4QYwULQVmJs
Mvdm1YF6JM9sMjd5jS37OHpZc3DcBL0Fm4Myb22Oq2TaTMN4TyjLzOrCHbTlPgPwdIGdKTwT+Cu6
DRb4CQCeAjux1Opi3+k2yK64abVbDApwruN4KNEdi9AN93OlkEoeNqZ2bdCJg0+VTJXL0BCy/Wvq
TgmW7TDEpzJJ04guZ1iJrDeR173qkPfOjTAFIYswNI6KIEJI7RcwNp/0RsiXrHPbK0bu8Lzz+DSS
e7TqMkNxIV4x8QJ+eDeXPUyPRDPecrh485akgZGVt4ZLxAhx0g1g75NgyoLoJEu3limRu0A5ZKVU
YF08JgQh19Byu2KbQeTO8RpjA9pC4gypjPq2NteyBztxHRepezH1mppCRmHk4Lwlwsq1t2x27Okm
k30z7skz8drzfAJmqPtDnRsI7lQt64t+a8yO0Rgg08HaGbvOqdJ69kEMZ+q+Rs2mf7ad0GkisGgq
iExVsI8+1L01O08OrNPksmitULwlCtpAaPpGTCDL0A4L3b1zvRCOPpWna1YrHdvGCW5S6KDqbPlS
rtHgLwpRzFrVqwd8JdpbQG2dmxrhZ3JnRB1YdD9Jk7wB9jNXHawempHdJaLGJD/v3ZwNbRWrKuSe
UGvJQ3PIP6SsSIRGgiXAqpTUsWCIjcLR93Y1VscM2Ng2o4Gy1ceuPHeJWAuaDswFITglzO5U3gBp
cp5rhBHHMNX0DVLE4Zlzc4cC1sle6bRNcAUzNwIQDphLm+cx4CfzNnMWlzv8isU29UIiuSm24V/I
jDIuSJVaD0IiAo76ALfBd2SZ3WLurhw/lYLXF90Ee7doj6xx6Q4tnk2gR5WtQm/8mqZmdD6RtZO3
mntdATw94HPnuTMYAX+JzJVPdOT70BLweUECgHHrUvAUflK25lZlJTyAJSfTR4TpuJHKAEpcm+w7
1WrnK7gV3QELeX/WSijD8G4onj1X2fa5gUWMHsLwYBZmPawHuFwLUZLFdDPOrbql/GMa2BnuUXUF
odVDI8st/OZhN8Pjf9KpGYKBY8UaFX29IExMiPaJrvi1ERKBBeOZThsOGFXvFBINE+Ukhu5SI64C
yUWnbqISNz10Hzo7YWbb0GBsN9B1c7pl4iNWXtqL49ROHud9LC2zVqgBtLiTnJTp1RqUcWdZDPz7
bkp2tA7dwKRzFSgDqkTdzMJAMRXtaFJfHmQMby6SmRMoFbTXULXbjTOJcA+b6obDVIikjyn46NrR
drZwKYBIT88TQDFn2CDaa/icnGoSWz4V4JV6n+RwBSNW/Yr+q90k0ygeI9cRV03fEnocVQakGpnz
RMatnsGeVctUX7uF6gWhUgx7knZfIsC8la/xPy+vPAjZGYYvs5DZpy2QrKZJEAdRd4y32ipbKww1
dhRG4x4GtH6akCo86tBkj9CB6/3QJvWhD/PjoLc0sey+X7Ysaw0hvNyhTCSD2hrGEwBe4zANVngi
fjfcGoql76a6al9kOLRrrTPwmNRpiNCzEDtv7l/JopVEkOv6NZKlDViX+CyL0nKn2dI4mnPoPuWq
Td2oFp6zMWHT4uOAIRvQXFYv6zJPb0dbN5/0JJlyP3ebaNtTRO4rpzcutVhWgRLBRdq7kSE0Cr8R
cnFuXVWQ32GXqDr5ea4BAi5uNrZayxU46PxqcNSboUXMbhSp/dyqmhYUyWhsErXjeJUZLmD80njw
pGOhbaWcjazps5ILlpYEICh/Xh9iALM9xcBmJs0hYH5t3KjZgjR2J9nyd1Vc93xz1/HYtpCnCeZE
XSLWTRhxCKxq5QTpQpAwABCWUr/qz+NFnIKHxcJ+pGATaBGQGM5VE9nNmZ5N6ddxjozuTKjUzVbG
S2CIhOGtU4mE7yN4dEzkvdiOcZobNYkwLttOtDjHWy26TFrUaxTOILBtZc3pJG1yx/eQubcjUS95
G+Zz5LuIMkIx+yQtgYNbPvA2Vm9UXeMgP+1HYSO5HDI1FueurXTFG8MGO3zBICohVbuR1T/3nVbt
G4jyvLylt5nyimZ10T9zpFhQ2mO6SzsruXQ7JYZWGOe3hAEA+lES9L4bBsp2tvYIIyKZb0yLQLhF
dd0rfAolnIwTKLN+3bZWbUNQmuTG6ruZJo7IV6MxRMHo1DJAvkUKD6fPGIiP0e6B2QwECMjkjBhd
xrpiIn0LakD1edRDCiuriuNgSqpqFZalszGa/K4kAtmnz+EcjKRaaEhZeiIlM32pkRLfKaLmLIyc
SGzgLfSHfJwzuJj1zPHQ9eRD13nVrgCztgGKbL2lUtIp0RNClWbnZQyJPVQjR7tySds4uIXdXzsC
uRIkQ4vXBhyv2HtpEis+cILFra2baGTsG/wW7spKU0j3llTczzqSbt/rR+eusQrStGR/U1LX4P+L
Uxo8+mDgL2DRUklU4TQuwnyTY43pjzWdJKC+Ea4Ywh+Khk0nh/kChsk44fONn6fJQ2kfg9+m+t3Y
sfB8sJTpZYMg2fKnoQvrVRHWeeMbpWC+39rF8wTP+JSktr6bQSmBywX77ZAgv81jJ99V8aDjEWxd
cesm9nSGK78PYmXWscwp1rBHLVitCqux2TDmV8UD0dQPoGms0iwfe4dTHy0bePhYiSZO4noF0Bou
uSV3BHm45J3lnnFlz676KIyGcMlOqwVRntFgP4xuY36eC7W7Y2ccygCPY84DFNk5pGzW8MnQ9qmd
arexdHGCK2N0X1Rh+pq1mDVWEROYu0FXm50zFctWXtDxKckGPEkSY0+xPakntCPhIeOP8AJTqdWz
uZjt21Lrm6MpjSTHU4JHZKXhtKUClvGdg7zlZHboPjazofQ3g0aQRW+14KqyeZpIVGNM0j1H9pA0
DOiAQ75NBYw7ftKHVglBgVfhCNOrrRNNf3WbprdObdO18oJGE52UJlM0/SIV2gBNZ7LdeQJpY4zi
FqdFUp8UpQp1oizIOyEtDVcbKxonGBM7EcTV4YDxjP1ctJNinbSB1tE6Kgx6TkVeT9rBjPBWbpwB
qZU/oPeLdi48ZxJ4uhlhR54HE7rAXasVe9cAID1wLsD81TxwXzUI0AG4LOZaPns2QJ96rd6Tt9ec
KaMij6OwXjOyEk5ytrwr2B8pXg16cUXhoR4aoXzZwgKi4JhTkNPi8fsFp23V6TG25Og7cV7vMOcW
e+StNqSW4mnI8iuhDw35Jmz6jhyecElis+FbvZqynNEGo4G9LfT4C19Q4yZi6Q7MftSfaIzFd1oD
SR6jUbhNnMY+sZjalNx4eTaKoSYvnd3kxykcjBe1pgl5PqrV9HnqkA/taO3ImKPSNNJEkhwHV1pu
t+k5Vbz9zFAEksU4aAXk/TTvmwuth4TxUCRyeouw0VVBMqluvivI7Gn20ML4yUrIp7tmGJ1nEWHW
WMPe88KNWSQCQxu2lniFU8zaj3XE81CSiiMs4sUaCNIoBzI/SE1CoknDuNnRD69h4zlVIjh7xbzC
TkFlticyIDMP+mSN3YV0ZTO9mJEZ6uslB+RzYrdGj6u1AjDTGWw9UIycwj0TpXTiF6cvTOUEstEp
rgBA8ejcKOoDLxMGy7llx9Nh9jycu7amTnCna+SlK3OqDVrL8F6cqzwkrhhQI0O0K3yfTnhCnVpb
q24IQQ0WczIuvsDZfRtsq8R6sORxBm6mzNZGDHMX7rI0d83VrCh82ooTm2dYtjTb15ArcFjt9Kbd
NRrx0n4hpNgpqbi3ki4/hKbpgbETUPhST72oUfJvmjk0d3qYtp9pWsfPYiCFxJlz+0HBdbeuZ63c
hvTktimaWZ/inJY5TDwP12Ax5a8S8RM9XMPId6aa60d3Kr11o9qP5HXj1YlVpzjELfrdaMTNSoDR
jMoro+1Y8ttoD1avg17AfcspCz4XCVAmX9dzb13IJTMwW/JWFKsFDpnP1UGFr/5a00FhDbRqg2gL
lT6f1GqiJemsNDKAnx/P68jkEJiqRr1V8AdtGCBmNJRpcSKH0vurItTCo9SWFC7F0y+lWsL0qmb0
cFF/T+yJxHZia2s1zNrjQGYNKNRSP0Nhqp8iMKco15juP9KhpHerq/2rAU7imKstvmydLIUCq/oX
pe7hHdOjuY4kVg9fbdxxg6p48dux2/jCEkTOTXEJb4LkpU3FF36DkoqHMi8eHj28MmTLyXoywiPx
U+aK43W2R5OFFyLE8XPWw3gncyO0bioa7Xd9FGV7iHezCWUsFBB2UaNUQtf2Sxr9CuZOeIxHxi7I
KbNdr6VEquBfXkPL6E9q7rrhLgyb+ilN+ixLORAgbL5QO6LqDj2uF4tC0oqmg2IZtbNgYj1k4Fpr
epyJc9rxfw4W/6/j+IdLH+7//d3Y+6HheBu//df2pXhNXr5vOy6/52+Rl/FpUXihxvpzhqjxS3+3
He1PTBVo9+lL9DzC2H+3HdF/LdYWhtzowoAJLuqKv1Re/BInbqRhDgNjHbbBP2o7ah+knjQaHdVc
TDyeo9FVYNz9vu1Yd5NG0md+RcHGFqbI1H0uaYVc0WxgD2ushSF+YQLR9G7ZV7uQLbTxbgHVjF8I
kQORHcGxO8y1S6Bbl7v5gyFVl0RbSNowAyvjAZywrm4hpZi025P5urJnogPZk0YSGlvFUc4aFvh0
N0qR3IlebZ5bbXQHcuGmsd9Ybdg1p0ShPcLAOuds0oIwhEGuDld2FsKBZULmPnuJS5zDQEgzFFWn
Zi9wBRG0PnmIi+8eeUAX2IXBPqwPIykuWRyaa9KOMO64rdIagRRDAvXV9ZYMy7lsQXonLieOugE7
7bd0fny3wirbzTkGlFHPHM+fUzIf1hH4J9gwBnWoJ10NtMRkypLAy4awIWRMIZO2CLYpU8pu4Gil
cwwI+mFIyzUJt8NtrfYm2HnmdD78QCoIxLcmUYmmF/d+a7VGxmixmSSthkZJiW+M5VoBZ977BoqV
h4xe77QaC7N5GGsUz4Hmwbdf29NUcurD6a2tZ2Bo5cowBo4Tjts65wlpSrmvh8TMIEqiLCNVNc10
BnexlQYR6qRpp+RVDLR28PRgMGf9i4VjMWJGQ2TfKkpa2keNUdFJHWi0qYHkzNGtYU/ARacF4ERQ
UESSE5ulzLcsfFLV7js9TgyU1AxrfbjaWb9jPaIV0NpDqsFVEvlZPmKKhX5QoGZjCgteO8fDeD0k
anQokE/kq1yNpsEvYprg665a8NVZqsWCLuvi2P/2Vf6/Re0PxrW/WtXOkte39v2S9u13/LWmOZ+Y
kjhAgRhUIDf9tnD9vaZpnxCFGYxSTPYlzIlINv4apbif0IuRy4FTEaEnogaWu7/WNPOTYaEnW+Qv
COVQM3r/ZJRCYOm7UYrF8og5SsWSRi+MH/WjMdCVAKI1bOhtx9xz4+DkBq2b0xKgh44NlF4UcDYQ
jeXg+LTkeXEaistLbAQ1YmzyCmwAIkiqC7Irig0NB3XwsZbzTRznsFMZttfxtHLmTD2jQnUy364c
cQ0ykvhMST4H3xMRzUqgGEm7XQic8aarExjMuQI+ejW4Q2sDTXSVNwDLDodzERVHDP5VS5bFPFI3
iWmBS4Fe5D9osIcc0hJarOSKdxyhtz7kRq88IH2ItZ0JvPTWJVr3zcbLvXeVkgFjoajrYqzT3UTx
LdceiTEBHbM5WeFAT28Wy9vtmNSd4iOVH5/6LAeUklH3+iTu1JD9Qmd4jhJT0NafaP5uQ0YEKolP
JfmDNQDaryHEojv0V5Z1rJrR3IixlWQ6zXZiBzAQOyAoFiZf2sude+OgIyEQo5xCfaUURntNP8Z4
KTuv3ncAYNQDkQjVSzbpCtU0J58zoNq1gBzs6Q8T6bzllmrYrQLGEHBeDScyHXJajeEYNa3brHqh
iye89+MxI1fYJhwzxhPXD059OY81iRdVMY/kCDoi3aa1Qyx43WmM4K3xOpx790jno39qNISmQTq4
WJw7F3MjQUK92yA4mCGzwuHn/J1F2nnjAfoILOnJ2jdl3l7YBp2b1Zga/dGAbfPo6GWbr8giJKdm
4OZu4JdMDNvBB1JHyjoqfC3ONViyJrvviv1ousj5I5g6oBt5syfvpZQGSyLFa18Gjm2NEY4AnOYE
nBTJihlBB7vPm78MqiSPiEQlsS0qUhyPSVT3NTMBlCq2y15p1C0AC45huXEdWkn5hoOj+kKGxwiF
wlbtLU2HBXeNnO5CsatIrJlit3HQpeak73K2kx0zAEpPh7YcueC1KPfyv9k7s966jbRb/5fvngHn
ATjfudjck8at0ZJ9Q8iyzaE4F6firz8PHadjbamtdu4O0EDQncSOSySLxar3XetZtdaaGxIK4BaT
b6geCFEnMtiHVlPSiynKBzLozCo0G83stmZixveyS1qiWEF53BUdsbV0GTGjhTW6jo/GXPWwmmJB
ch5JtvUliYYpiOiC+IBQ59t6cKjmYHgpUYNuHOCMn5RO5wShCkZIbMaOO1woY7CAJZPfShqMMNiV
DMRlkXjcki279WYMfeVIgXFLoGRRbbwG7zYZam7Gbh7xuwhTc0hAZpPJzNa/9/hyEbYlYoq+XnQH
i6v4RlsKBI7lWarhaNJrjx1fX3jqU1VwwJIdcSJd75gVnYkxeKxMUdgr/O5gvnRjNJiHjbypWmVc
tGXgcdDviGcCJMTuQBet1m9xtk7f4ExACSnIb+xWjlloVxJhbb/i8NmHnR07iEqw/8lVpVUAdLrZ
mGOcg5r2RDnUJi3G7GBeCJrgkGNy98JvoBWso8hygj0sHA30T5J7ZALZ/R7FzAzqwnarequNM/lD
39VRypa1JBwU0ZRLSuoh+66kKkgAUHSOply/Ccw4efJ/CK9QW0DL8fXZW7uG4RFvNmB2uxk6vv7b
bokLueoWMVejWKevYWmi8Qpaju8hZRKFyGyRgXVoeMDHeS1VWUl0HUQ9X7aPRREjH5NY0kB6LKKy
viF5rC3bduN/V53NgZ9+jhYp2jAF5ABFPY+fp8ahSbgT2Kl+kbD5g9K8zTipoLmhyi+AhyX6/AHq
pv5YZDmL6xD1QXXbGKJJO140UWeHcewsdSiIaFbbfGwQ7MS0ovp1lwGO28p8LsBPdHlwQE3mZXDT
KjQ6lCv8Mr22NJKW2QvKFFA0VkhSfuWQkfLtRCR0TrTFL2oJyCqMeck+sYkRPfV6WB2nnqbXH2qQ
7/hkOTAPcO0tWq2CtAbKxdbQsbtUM+Ur9ORaoZGD6EVqZUgSM0889pj2Fu6CXEtPdeKkDkRFcFSi
X0fQNPQzrFwAa6DEok/xyUi7I3LMLfYZ69aFUjKer8rZH9tdUA1iF09xieC1Lvnm6YWg4E2DZrph
VznJZe9tTstyPkbweRbs1cHruohKjzcB1Qmp2tUHZ8ZQCEu+tPV17wt5pfEgc1pbLGmKdOqIuGXZ
E4hgVD8o7P/dt7FvY9P070+j7NvUi4Po99//564NJYvBORLHm41S9s8j5Z+btuAP/iU7Jg6h2AaA
sP59DrWsPzCco3HhHMqubUH//nUMDdjosZ3j/ImHdPnV39myLdqWv5WnEAxMLICYQHAa2ouj4Egy
LJVVSBruvB0DtaWAZme/8UstvfJQ5d16rTu9oxx+qVHGBaSDjcCBSKy7D9jz2HLkyNIR7pAggp4Q
nLSGrdEQ1IiZokv60xN4w9wEGe3lxVkLUR17E80hLg6P/JGAWLf9PPM7ornoJ5sxmXS1G9G1qgPe
bgUepxlKYly8ZT+9iaFoZXOy5gwl2hzyeuvOA+fwNEHYZ4SRkeGDdzuL6F9jlKAbKTZXhTbHwL4q
3TuHllRfelpEm55eQbqWlSNu+853tC3hF1YHsIp0hPNgorhN6RaEZJjQjSCvQCOQ7Xky2nLakojj
AVH04LvBu9QnirJlKh2aXplBWEohBMqNHBY68HhMnfZl5PWFvKpcZKebDiCouMjqeHru61Setelc
e09FNlX2BQdq7yp20ugCikH6TPLDkIblEpnJ107WalqzG55tlzNdLDtaKSSDV4c806OLap4EDEoU
s5CCEnaytErdqHUseAOGqvxzB9IaCAhp5ePaSDQ3oZe+KJP2y/R+juPByD+WWtLRmRi1gkTRSfXI
LuDyseFAfqkK48wnWqNWKwdxjQQLKoyZ8K/YdKVDmGEW2bMFHtgv7YmI80KgOepSX6SA8nos549N
ko3NhRNrZXkHoEON7qqsHIeOWNbog/4BgJGg1V2b1iQJ1UgjBPobf3TGmWKD7lSEtbuTRumBzBTN
SsCcsrEOrA3o9Ha2T7NCg/Zx6DrQ+PI61QoyP9c15yr26BziC19fFbat6o7ENcebr7yuMUqUxV2G
dPMw916v30SSXdRDnAUADTYKqFu8rmdtlE+w4KqGAkbnK3XNBbArWteZ7B3CPwtbkovlUHxmF9Lo
CSK2FUZE1dx4oK6KqyLV7EPUOZrcSiMlIIVEufaBrEImUTNIVWzr1lyMIBnxNmvw2YGzAkCXDGuX
falYz52bYbOgpcU3ldzfeDt6RftMPLCcN13dZ9SCdNBGH3qwPq2z4k/Th2Glhq6PDxq6kBh9Buho
eh+L7x4aAoGtjef3AiZOgHQbKz1accLq/WAX0VLeWyMUhrXeoHLGUutbB08Mkqdp8fFfly7k4y+j
4Yz1KbQ0p7okUMS3znM0PflZqtDhIMbW2VSEuj0n0y0fUCn3UdMsv5VMW4LpeSvMS1cTekb6TzKS
FUGxj7MPZBGhg0upsZ3TZXTrrzoJlmLvwPKPzySdoTGUptF+5ssIXlI4GBbTrrb105oAkQgaN7kd
8QxTuM+7fiNbIZFh+xEOOlAWU0dM1rZyJscNl6SaYYfp0ovXHW5/Y4cKibJU19fltLISVe9NJZF9
KbQNJPymHNZWiZk4lFJqraywYDZSkPzQ6+HYZk65XzzVqFm6EkJqTfyivqE9KIIrEdSB3Nc9kRrC
iM34IuJF9ndOY/bGbTzZC/kfCKadfaiA6bp7FLM1TRaLbPMm+zgR4ptrYR0YQ3fh+iVCen2aNRiC
wDeRHttmxc/ikowEMCzR6vMyy/TkRKOt0ewgFiRfSqSUMzg0h+g4N2cPx5Y+iS8VQjdrPVX6fJsa
+ZBsHeBfwOH8sjmjkUky0TiPDnqgonfI4+KDUKwFzfjpllmJfEYlTmLfQw+eRnC1HRGTYmVPAYv1
R8zedSFQlweAQT4upEnjJgJTTZCphrii+pSUdNXMj4ZWxgHzkqMhbQDSRAjJZoeKfsesXHKiZr8f
v8SwTWTjU2SDyCs/Dw2abmKRLTWAWfsymXgIm/v/1rU6dfLlf/9nASH9++3Rrn/qvhZP+Yst0vKf
/Khr+f4fJnQb34eTby/Wa7YhP+paARJhvuz4VPhfdgzLL/2oaxkeZXyXzcQCobL5DX/XtajV89H3
4E84BGfgcv2tWr3jLbX4v7dJjrEY64hL8fjZoG6x9+LXfzKKiRHHljWXYmc3U7opayg5ldOJNTHU
V0jDik1nOMCCs/ibjxkGBW2rbQGPXU+Rxz5ftWszqREYTzQGy95UJxEFjRNK2bD/fenRpkp2Y9lY
HDII9AhBEHw2ibTHqokdoVfjpyrjJYhJa5xLpz/3U1J1HMQvIb2PawRzj6h/Mzw545NRj5TrxRB/
8ybQ6I1SEDPG5hvN6XyzUGJZa13qMbXYIeK8LSkjbWlR0MmUvZo2rc+psk96k0QcTCrzysiTeg+H
MN52o34XGxRHrAW3mie+/9AFjc5+hORy9BwUvKkPGeIZm1R3rgjB2fLL7oU5TOoasiHJlRyp8j0v
mVz7fNvccIwIaujT9NKrjUu0DN2Fj6hyayM3GxA87yy/gbEctaELSRil81jLs97RUg/fQlPtEqt1
PjVRb61bvdMvMqO9rDPjHqQlniAh3B1pPPG3wIFavKqD4BLGPsVtRSg92j/zoy84sRnVcszD9oGs
p9T2cA1rcKLjY1ykaDGA56BddO5Voe4diPD7ZtTjCyKAkQ2XvvkES5+gigbTyTrl2Psp53MXlsZs
NqTCDPIUzO5HfXTVF8drJBDB3D2RqNseq0ZDIQxokqZraa9EDZEGbA+ukJUJd3uHhwsAp4UqiniZ
YvTCbAKJPTpacACfbdEcqhA/V5h/3KJs7jpTS0OMEhrqyjKUNB0eiWNFaiGMfj1kVXvmy9H9EqOz
WZXEFnxJ256eS9cMvXmduKWF5Gxssm7fTSZUrU5MBRmB4JU2jkNa2Tw4HLRJDB3I/UXEvKYEHIX9
xAK6Hyo63g+Rj45g3ysT8lmc53yHp26kwQE0u3K87nyOHQtFQH+D/Y3e9jAQA0/u6IowPT/UW/8B
/vplsGTWsTEPizp/oJ6C8kfV5BGiL7RaRcqNbd9SFxNnXpXQxiZ8tOCAKxXKMz3xlHqodctuHgf6
JxdOY/n7rh26jVP28mEi1m2bGqn37E8Eha5FoM23rhTRKQW6GNSiqx70iMTdaSy622zsyvOicFDC
V0WwyzSvRJ4yOf6Z2WL57zPIpmiYzJslKOyAsKV4tBSvLGH2+rmnzwBOydDIqoOpRo35UFjpthx9
7aEqOE714C6JKkWHzLufDZit3AIg+qDp1b525HXbTt8IcaazM1ZG6HWBh2APIduMZ2U9p1Z/mvo6
cOGkOCCOeBQAsDVUi2BgDg3F8PUEnvwE7VW6b9riK0qTCTUijoNm0LdFhpynKPN+bZUaoHQoc/Bf
EMQauVqxAwgldbxNCQK2J538hpSUSzOTXyLd6r5SSawJgyH4ARUd+ldtOLNJR9buhSTxMz0ntzbP
5WUN8sRRSHokAK2NxPedBlvQTSYbRDnW/QdYB2dz5FrPWAnEF5p07qNTle5VRFTpaQMOtGu7q3nW
nLCPYVEEnQvN3p/zfdPYxb6eW5MwuqWmhdbxmdY+cYoTcej01HYlbqhNbhszJf5k+CCTyLostRu3
kQqkleuRXMj6iJgNbCnStuw88EXyMQu66AC6j1yDtIjJWSnzZmNaZbRNWg1iVC+7ZiM1i9PZfE4w
9nkXeWd+T9wfnb7PprJOAh2dBZklKKTrPgSRnJ5EUXs7xaRoyUC/dubpLIIsth5reiOW0wjqvKS9
aaIRp1XzsWFXllrOQMp73sGNbfyrNo/STQ8f9xBgSltRus8+FJ7er+pch86vRyjaayPToaB1LdgB
yt+rSifndBVhvtphx6vSTVSM67mdn3OAalNN1uMKvddwUhe1uS7TxPo2AOFHvAoeoB/U9bJmIs5z
L2bbG/bObJzxvCxsG3qFhzgF29c0lESnpLpzRbP1Utc4+LlW7kkJmL6YBIxvRyndqwDKzunUpbfI
Dik3tqq6I8wFZyWEibDWociq1hs3tdnGBBVq8Yb5ixA+hTmxKjud2EGtuhkk2QT4FR51zc/Puibz
Nl4cf2Gd2iI20jgO8cYRzJmt4DQXZkj0w3zbGcEHJ64IKispPvtgjDjDP8RsmslNcOK15cJEmnTV
XsXmxHycpg7i/QLPJFKFmO5P3UyZH4mSj00tB/U6Ezfp0cKtpo50mDHfJEUwHjrqgK0p7u184KBV
DqS9QFHZApf3t5Jv5Z3XxfeR3bQ8ZumvK+HdDuP8OA+juAVt36wjexw41jjFHj0qsicsPttej8o1
exAw/8DgrTYjYxtFUzz1lzIwi40BwO0syOoADfykTjqzVMhmiE/PaQCFYOvZvxPPt0KIZVHfJtY7
VUQn0BQM+RF1xHzaNdLjliWFdoGVRQeEs5fCY/tBpMKwFYRxoFoa2jPTjaawwBTktjMrVSeiux5R
Ytbbj/NM2YTM1qa5SaZepnyApOlk9qlFSYfuspWgEViZCI0SnIiR7n3Q8ljsNMsfzLUpEr97krIu
DyqoDiXmCJMthsjLDyzd9P/Q2tGf74zNBHR/07VJtkVntu/KwX4wOtOBoZ3spyC4ML3mmuATIhTQ
61uVjX8UMljtuheVYLVJ1bps43WGNyDR0pOYyjUxGTD0fKPcZmO5itMHPqtPw0A0gklXOwiEu1JM
C9gMYasaFPqdu1F6dylnzn5llJzBXD0hu3xDauRKDi0llhia3xBMt9qYXLEVJRTASLbYL11MHJXO
wUYg0IV1Pbi4yYZ+xZxn5fIj8Ux6s3ELERr11LJPSzJSgzEA3XPwTdaLHGkdV31wO3Ka5ReCr07Q
lxc90XirYbJREs6cNSGrXWttTx/Vj7r6UIvsHOYFSYWr3h5GM1kHShHG0udsvDd1TzWxI1AcGchF
28aEDXf+VIlLW4JguBAUEzj+Wc6UeSca2uFxlaSR0k5s5L3DA2CQNHimUq3M6B80+u+qgr/+z1Jk
/ptIteCS/v6n/8xSuftaLQwoefxHvfiTsQb+KGcvkqIX/0D2BVkp1/3XVt18lZzjfxYf/ae/+ANG
dadqYFTPVV92y58Wp1X5s06Jw86vzksXT1+e4if5/NS++o/+PDE5+h+2t2gUeX0XgtNC/vzzwGRT
OPY9OvM2RssFDMpR5cd5STOMP/i9VI+9wMZaaS017R9VZTRpf3CUQolEXhmmSwcGwV+X/6PW+itT
5VI2/vu8REmZojZgCH5CLJqc5xjo5/OSX9MbZXOAfyfB5giMmCoQBYz1Tzflx6g/46teqg18gz+f
i0FpsJCElms+GsWm2DxJulYDZJBEb+6HfnjonSUoNa9XrU3N79cDHl/WImqg9g5bmDIbCJSl4PzT
MXCyCGoju4OsHw6KB0o50S7wIJH+5ii4Jji9IjVDhgb9CQnaz6NkpDpjGFcwGUhmWNNzNXe8p+8h
PJZH8PMjgmEGq4x1FXqHh4LniDmRacLPKTqjzygmO5yxonTs+8hrPU99utxZ9txPefvOpb2syPPE
MOzC4eP6bI7slr3c4J9uoJpR/45SIxKeAvHaABq/xZqhbRzNVOeU0et3ZsjLbsMynrXg2Jb+Bnli
cHFejsepgG+i22DHt7xHL4K4z3BVaC+W9t99aORBgnah3ACsC57Ry5Ei1VbmkslJVR1RM6560FM1
2/bfH+U7IIR+hmkZxtF7NYgReoFPjFzSJOwdMygsGpOxQc3w64FevVqkm+GtBlnDwwIodDTTOScM
8ZwEbI9yqtz9KMQOYqcT+hzft7VWmd9k1xX7Xw/6xtOiMwSc6bsm6RWOTvci0ob7peNu2uXGtemI
tLatbcuGXc+vh1oex8+zn84ZL5gPJMekegqM8uXj0tGe92NjWUjLY9KoKt86iSjlvzPK0V1k8rFC
Mdd1VkDsmsbRm4w/KKn8YRahUNENX2B7R0zaeT2yjSj1E3LP4nce29H7tQyIs4omo0cvj/y8oxXR
mfWynhbEiN6rM2uRHgdD4J3mtYn3ChPwOw/sreFMcK/MRl4u9/h1buRo+02PQB8CAPQHQj/IQhpI
zTkb8kEzwp4QovKde3r05LhEwlAXyZqJUNeinfryyVmly55apCL0Rlc7qe3gVjSO/O0LAz7F1Le/
lxxfPbjEiBuJwIJBplGexMTBgGPssk2CeXozjVb7znN766KW5ckFCMxkOX5upLiz6FMGCHnp023v
1eCJybD5B1cFussFxoBp3jhm85ZWnqqanLZwwi6wikotX1etqcKqQ6Srd+I9rNsbV8V3jKnI81ok
iEez0bO1npM+03+OCuJbOR9tcqOefu+jzISgKswmg7+W3YB/NEqgKk5SCjhKg9IP7Zls12xo38t8
OFqbllE8mw0H/UDUlUjAX067DiUjsmR0FH5LKRKWNsUNAjUpp8JB+PXa9NZQUAzNgK0awLBj7lVn
GjHCKQ/PFOaSMOnt6VYaASGjpsqosP+rDP/GDuqtobhz0DV4m7CGL0/wp+9xPw/kPs0BQmk3vsML
OJ0NKTimWo3vca9fzwUY9QYyA74pzL3jvVqkGyC7Y3KaSydGtzm4JApirvT+wQWxtjt8RRxruayX
F5RYlTd2Mi9CN9PkxYyrxbg0e6y1l8SV1b9Fs+SGMSeC5WPP5962ebFeDjZmZYOoe9HU53StebuG
C72K/ZNfP6M37pwPNo5cFRZa+h2cHH5+RghK0frxitINxLaVyfkj4kdv+w8G4UViF81V2c7Rl4qz
a0ZSGIOQ95pvFuP/IQb78E6k+RvTzV+gfn+NcvR0zDoWKR6HIkyBTO19KBKruWv6TY40//bXF/R6
KLLt6NlAnVk0MvYRBNQZtUkRqiNCh0xBseJTKDBNOtlD7vfaO0/ojbGWRBJmNpIr6JVHTygQAvW9
jRfSpxRyJsDXn3doQJ44S9jvrA2vJwMBKMu3yWSLwlhHd3CMTK1SFUMtZo6N0yq0m6Yh3xnl9Xcd
SKbFum2ZpF0E1tFsKDNKFT4qzzCJ63i4MImGfqSO43dnA256oIymlvvvzMDXY3IIcTkxkrHhcII8
emAjhytzrGLyPAzLWkUoUqHs4KbKyaijz0W3/dcTxFieyk9bQN7ehfCHSm5hJXIeORqw4ukYCcmD
YUxurQw9qw7Q3gQ1JpUOP8kHbXQDsUNZQ8IXkgepNiqr9Y/IZeRjZ/gDJWXCTEyEoWYkV26Q9Icl
ikEjE09M+c5Gg6Nte1tzz2bYMO+ACl9POQDBbJaXo6+OiOzoh28zCb7O4nOElpQQlZzI7JpDwRx9
1vIod96ZD2+NBpo1MLzlbMMte7kEke5RT23NPm/MqB5uC+GY9y0EH5I2acEm74z2xkwwdLKdIGE7
PvK4o0+tSYhw2lN25akT+z2RNpNtymHhLFNwX1JpgEpc/3oyLH/k0VwwdAajjQwZnPXp5QXqsTsn
mnDzkHL9Nu3dr2rW6efqyTptkEDb9nj76wHfukbeXrRlbFhIcDoasNdtKWlqshKOk4Yj3XpAGXaB
3DXCL+Gk78z1N54fN5NKEZl/2ECso8+8lQ+Wp0HoDGPOKil0IFnfaaoRJ5mdvkc6fWus5XOIGOm7
svBoLL922lGNOVH2PrnCiVtpZ8UQZ6d5gajo1zfxjafmLTkJi4rRYbN+tO6WSRm7PsqqkHjwet00
wrs30Y9tKrKrNhwhMzI+VPzON+z1k4NZg9GF1cNB8xMcrY2Vb/Zzmuq8C66UF9Rio40DJPQkSOmN
LxrQ7e9epB8sewuuNEAlerwuaqYWNwnuOA7h07jzh4rObU8D9zxPRv00wxd/BcnBWf961NdPcfEL
mbaD6oK/WeBvP286JD5amomMCrwq38HpsvGVkURJ8Np7k9N/9e6xflmBDp4QNDjOpZdDWVng5UNZ
F2FGRNCwmkkyvmoC4szASMzlh3wW+a2QAChWKYSj9+Crr+cQ5Qbmq87FLlWiowvNU3ZDaS1we7Rt
d1HlhRM2NpXLVTCP2aXmQJmJHHrB76xxr77jYO+A2zm8/zQ8WXleXrSAdaTKakmvCorgZPLj/BwR
xu+h99mgMgprKCZYtJS6d7yswSU3ld6knM+JcySeuMUDAFvmnRn6aq5Q+OJFWO5g4Bh8S19eS9dN
7WA47B2NViWbZUMGFwStSorR4Z8MRU3lu6AXuszycv50Xsnnvu0Kp0eGX4zu3nS7aW3rqtjomTbt
fv0GvPGE2GA5fIUWxY9zDFMujNT3UnMqwqnWgEvorDbrqM2r36wpL8+IWUCRiOlPSs/xNoSUrT4r
SvpqxLHX+F6iJP/k+lqv3nmjX0307+O4BBcsem92WS9vXaxNLUpiVEoBiWU1Rqto0EK/hmwrJkM7
mSrNlNvOJLj8H9xH1j2XNDDk39/piz89MoHZK3NL5NYtKOBTXBvZkyMsOn3/ZBifExmHS3D8yyT9
aZi4nbPWcxFPcQDpHcq86QAAinLYO9Pie83uxVaB+2gRDIJ/G72a9+p6PEFIz9IHtekS+gr2bXyX
4yAEG5ufVLq1r1OKN+VI+BrmEWj2pfnOS/DWzPzpJ/CO1o4gn6TXu/Sgx14jdsvv3fKht2fn5vfv
6M/DHK3LYMIm8m55cIM1TRdF4N9bxV+OkX8bdvL2tSzLBwK7Zff/8rERZoQKOlr2WqAZ2q2vx3WI
wSbQ33lsb81+ig8IASFFIWg7uhjSegbRN2ZBiHHjwsCejBtpmwCuLHZ89qoiJ+7cSMr3DhlvXh6G
BxZFdntUnF9enuqdKtArhrVnKOxoZbP5IY976/rXj+qtFRjNCwcjSvWGbR2dCl2MVlQs2d+RERWs
6krB+vA6yiz2aOFT+vVgr69psbPwIi8VdFavo62rmS4NZjxyRHeM5IJXCQF+2G0JTf8H47CJ5BBv
UUV/dYK3aqO3KxYsa/YFKJHBjne4F9N39nOv7x0ndxdkHGsizpTjk5RXTXZtgt1mJqh+hTxfrYcE
xoBvwCP69RUtk/nl0sGWymT20UGkimgf3blcTYPmcpQMk7GIiGDXml3dquKQuEa1F2Uh36lPHSWm
stJ7nN7x9Rjs4JYS39EGOXNqh8CBfgozXNbZoc5zp3rKORm3nK2CtrtOnFp/KBGZkTwP3dn84IGT
9E7YM2j17a8v/tV9hivDPp2GJqUSmiFHr0JbmllSV8MUCq/RtqmnFzudYsZ1Ynnv7ShpPxzdaZ/X
zebkSPub7yoq2JfvHQT0Muqi1AvzqtRYKVWpDcHBU7YtH0urBpm+Fv7YoHyabc2OEJJ4/jwf2gGF
ys7m0wEZiTLsXSMmkT5lUPTKNeKwSq4kHLPLnJPWjUNn0TkVaJ/kqq1HYyLd0rMeySDt3LOpKYIK
hp/lYnRtpya+1/g+fe+OpAgswTCw3bM2ZmcPXYy8vcLavyoIF+LRBJPZj5dpRbnvJoJpsSS3A6WJ
PhR6HuxlkdgTYuBMpNFnO0C9VWz4SvkwRDCDLtQzs8LEnK1SAxzH58hUhQf8DqdHea0SoXlNSGi4
kcsVju6CClzQehITvIiZBH1nEMe6GvPYsi5kmkHsX82QdaETWvguzotBREQnBkFbTOkqc5wSH6yf
zX32ZXK0aDr1HD+Pwqy01PRs+ahoqfAlzYjvpJwGHNGxHKd0XepzkT1Yk5XYDfHwKnJvvKEKgpM2
akvnCqEYxMdGuZY86XjAZtipKjA2bm0rnUuHwJisxyrImp1N8HhwKeZcBeEoh6k+jwRk/QOA0Vy7
1+LClGfRgBL0zleV5ayN1NBPB4IdHCJx5rn8Cj9Ifc2qXjPPrX4s0AglqeudNp6VzxeuLbL2hPDP
sT+J4ypqN2lGIfgxiBqB+HoY8ZJ6cRR/sdlU+fjMYmHrmI7sMj6zxilO4zXFwCR9IPoTuBrGHOww
g2236hmjOT39lWVEpIfytoloHTUg0G+jCF7CqeHUvreVwpzMj8VkoOSxSqS7TxPYRWz1Q50WCdQU
2J7xRpTSLwCrtBMMJUCPEY6bVrqHUkD42xQgF7mesQy+tWZgfm2rHFglpJsi3lsgI3M2hCTYbUbh
RfY2rnTtIDmQCmADYzrdWX0bGfhobVwaphqc9ivx2vpHy0qkt8pdfja4ezVI0LlJywbwYTme68pF
s0g5T58h0w0N2uY27Rd92gjfzyjYvKyMVqSPJmJOPPl45ZBKAQFu1j1Fxh7aU1zFKDlLnbk9C/Tm
iT5Zz8ZQYOpwghk/dUB7LEHnNmW4ZZ0qO8guM551VFfpuhrUbO1GQM93kHT99gSr1gga3/R08M62
rEgaxnbirmHXNc62rHXza4yZKEP6Z3qYnjiIOytwxhMkqlF0H72MpPiLWIF4CNUMnTJECOL6K9J3
VbVpRWXc1UR/D6QpQMo+9WqHM1ebiFqc+pHS1dYey/h5rDimbMwCbSkicbf75M2Z092nbIb7EPks
wjQLn1K7pQDc3BLho6sLT8RmFzZjMiXUXucOB1eLNl6Q9qFHcouZkkSEvPATfT1oQxFdJHXkWyEA
cl+eZk0f20RMZNbdDBIteZhTt+RhZFgSVkVa0l/POsO+Z+FPHupgim5Yu02xKSW82nutrEuWG7/R
5/3Imvmt1e3uozMU7XRG0SD7GAxIn8+AOvdiBSvIndbswSNtrfei+KqbkXGfDDSqV3SwUIM7sTkA
1guYsXj3o8r9tASM6NfY+A35UNRKv9FbrTsYM5kj4agRSnDGOlQeINb0+YlW1NAznagVc0gtqEE/
B8VvsWD63wYVBdWJ6qa+2QVZb6bndWLoH0EXOfGuVljNdyiD4q/WaBj4KXwZjCdF0BCYSVYy9IOE
HaO/NdIGSTDQ4ACc4ag7D26iy0Uaa5uPmc6B3We/n2gNL/vkp6cq1vFgK1XM53WflCXwdNDi2Apj
qwrxmY7D4m1M3HE1VtK6IqkjMdaikQXJBmK2/U3hj2P/OaKd31zIAmrtyuqTwdqwlngkXnvkQoQS
Kvp1PlNSg0Ur9U++S2zyPZInYZzlUnPJyLKTBXSJwB7ANOwVMzRguIkda8kA4tfHDYCrJJpdYx1r
KZHC0pqK+DE3JvG5Hhrzwc0rH2Ag4USIIaycOEo95RvQbqZ+HBrqMVbc3ERaLou7XFht8AAwIo13
Xs7rupoqjiKrorLMG8JadDs0MWtmZ0ZEFvqKU1HRgrEeo2ztNU6brFtf9BHazCorD3GJAeXBLSGJ
70SQ+/M5cXdRf09KTRWtxhp9JGvakGMOo03oMxGzFnJg0i7xJAPUwl2rmOUf0S8nbph1Q3+K0XAi
AnDm4W0gFGB/Q5YjIuSdlRL7spjm6lsLjotc1H4onsbE8742xEC2zxPJ3gigBqQEm1SrBDnDsNzZ
JNSF63xg2cgtCDFIgoNrVitMh1VhwXireUetEHpghnyynzp9WpkxxFyiqN0mvdX8XjeY7L6riOiY
/Ha39PmHG2HYdXJb1FFnnxBhXDOlC7+3C0DXHtkmQB0qBOUy8XtmyZyl1UWbjKM4haYX5Ps4tgOE
dbNvE/SWcp5pH0ooBp0IA+TLILbFbBnDpy6gq//kdLGMkabWhXy28N7xCqVR4lw2Rex/tSssHatR
DzrnNEW2ka7wGRNDrNwBkBXkdQfBivudcje5Pnc4LKspbT6wMwKxtcKtOHj7yc0N+84WgKYOLaRm
/cElTCG+nbjT/U4NzZgfWntujC3txWTYZbGyktC3+vxhBN+sbtSAGQG/Idbgz3RbCf8JhLLh8qVm
A9kA7T+A9LJH2m4ozzp1ZKrkY43tMApNIytaHMz+fJbp8+jvS5AQ6WoyAkAOmYSkuWKR0Id9qwbY
zIafGvVBqnZkCaqBfhuhtDtezFWi96X2qSiENu6MpInHraYzwrltpqO35VyZGxd4FGEQTt1UkJcz
ACXZLhbkclXEANOuYqkJ88PgWtpl0/aVdz7Qzu2e60Afxks7VhXVFk/YhrxNTPQjq0KOQFo6zauN
Kw8vgr/TOzt40jpdlx+8aBxLNHJ1gNlh6rXe2fB5oiIKI7+ytVBErtIhe48AQJ7qGJvJY1OB/+QO
4VT6vm//IYL9oRH4U9v5L8Ht0T/+3/9Mf/v/XaSJyzn5X2qJV4TBi6e+Tbun8gjHtfxHP2yL9h/U
myzK8jC5OOFz6PhLhavhTaS8q+MxWIr3VDcoSPyVbALFixIVukSYXOguXX7phwrXsP8go5h/TT0Q
oST/989FuBQ6DKAT+CIdqr+UVl7VVlyOdUOffko56ZBiPUUsUZP+zpn25bHuxyCctEgZR1JM/+z/
sXcey5EjadZ9l9mjDFpsAYRkUGZQbtxIJgktHBr+9P+J7J75O6vGuqz3s+1mVijA8Yl7z/2907Kr
ykugC7/NWGn29ToEIa4A7ai3s/sfzR3++UoBEQQIwC6Lzz+NcBIHnUqwBq/GWmLXM+ZgesDJQMbB
v/zI/7zc/1VU/Pt44/IyKOKZyNM2s4v+y35HBfWSu9J5seRU+Rsq0PHcrOn0dwuA37ce/3wZhl7I
lx2HguXPg6/Mz3xfWi+K8A0KWGE9Jz4GDLiKBrRGbdji42kZCqzV38w7/rcXvoyZkaperkHCc34b
lBZcgGNn6y8A7kVsGRV4DL3PCEooEGK4RWXGLc3izapl8m8yEH9vyv/xkRF1QjphEozM/DKj+5cR
bZMxYu4M9SLNZMgfl8qeL4naPahe6Kuavh+s2jZjF89suW0cc8CY4re0tf/+9/3rBcvaAHk7Ui5W
asyLf38X7pq1JVzGlzFPAVFKevxWSyJiN/5u9vfXF7oIWS/aN/SRDCH+9AvPmpaCQLZe8OpLUHaO
3EwMOenuk+Tw7z8Sk2fe9P+fLPHVMuLx+Z9ZV3hgY/48XKldTZt1md6o1UJBsRKwM0CfWrhPfHLN
fsD4p6ShIWGNRxMnjh4erQF3f0XTijmOoIHcnUxqDh4pS1xfQOfCE20Wjp1rvVfzJUQuMYaOVWst
axETIF80m4l7hKyWVZn4VLrMdxi4J6V7Zclav/hSJtDsnarwts6iNz4xcBMZBhgU4JdNKoJJ91sk
Q6gxfatC7M9kimrIh+jYLUNd+44aT5lS67KtnMLPtsxr2neoJ7RivUZjd++TgfhMMIBizmMt+CfN
PAlkaP+C4ReGNYHfdUe5tbsZb6lCzsHum/XBD3eiGLxEgVywvqsQQ1T9YvXrZdX8JNoqdzYlM6Lp
IGyzO68TJVLotp1GzERRaR4j/qQ/tKJN9UhBb1si+St6wFFNRnl2YeTNo8BOPTnLOp096n08j5fo
VHzJ2fSWanX6kwWn44eiI2lNDy9eA/FudMy/P0bCkR/w3GrDzfQrV2FZOp+W04BRwhe707U8lUc5
mBYsG5SjlzwGRBuWdt+Mbg8X2RALgD9MkF4nVXEHfu5XlEOFPzMg2sESA4B0ICRtNwHSa+e6124A
ZpNE8tq2rJete1PZYGX3CM+q/iHXO2Psw5I2Srg/GLs0w7ILOtmt0WCNxZBdVTTzUt8adj6ZkFsL
J20dnyhpMpaIbKlWD9Tf+YKQZToRaQqDNjgLL+PHBxiIXB6lj4Ei1bJj10w8+SymyRptHNnkfSZh
SWljQ81ryQmFLGaioz6DVlQFDmm96r5VZ9GJ5KxbZYBLmVwjQfGV1ON655hED+hRYbUXP52brw4R
x06lw1l5BHuUNxK7FTIGJ2xka2EPhSaGtb6C5icPF1V9EY2D1KubNADudjVNZCbueobd3/Pa4M12
rM6/DlKXnO7GqPxnq5vYXwy2W37lZWMm38hmRvumh8md4hEUUGTMZNJuB/L5xI4MFi19Wv3UlBFw
G93ced1SqTvRONM9jwUnuV3aRMOEL2t4HQ0ItN3UIX4kxshWBl+GCQTvOTWNlkRFhZT5NNB4unsY
IVjeZwccDHM3TPtXBob5F7cwdRlWhPFlGwA7Bs4BCmVzp82L134kaQEBlgyXRcV0LAZ/ajPbJCRg
SsbkhSZu6rZDUAvtcZ2HyTobahLiNhvQf2/91dKdl3wtHOvM8EdPfwYwMt3PPpPW5DOgWA2jD1nc
ms2zbIxAy8OF2z24znXp4r0TAy7c64mWBY7upENJhOzdd1P+WKiswxEAtcabz6SdMvHAx5aokbMG
58JJQ4XLb5ky6KiN3L1bURXWG4ijI+OZeSrve8ct5tDIdE6dyTFhfRvaBFEzy3sXd+PYmqcZDSz2
QaMr7w2Q9Hdjl+cw7bs+CeKhbDOWzNDDUx7TmfE9Sr7QLbNRrOs1S4kS1qNHg3eRTfVhNU/pdcXJ
0kcrjXi2QwXGEzarCBfZmYsr7hO4oE89QVx6tNQOtwv9ptD5ilweQ33C1jms7Wk6E1npPDaaknVs
J9WFWdAouG4TBhB3a2rCcUP0ElkdCTprIne87LVfZ0vjmM+XO8NOST6ErF9kzLpAUkVZneAC9aGt
3M4W4jR6hcx5Yk+ZvDFyA03nFJp41c28+Rxpmc6LM8MG9FIz/0ppqY0IgF3/5mq6fs3QrCxiBL1w
Gsdx0BkegkV+BW5edTHgaty8YFc0J/SMJnhzgjoD7mN39ZVa8VVGjFj65x4v5+vqO9UH/VALHbqr
5cdQNRp29WxuDu1SN9kudc35hlxUVR0KzdbHrU/cxgTzWWUfjlc594xlykdDG613KE2LG00+yVjR
NNB9G/Ad3tKF+daoa/MnJ1SeY3XNAj/mMWdkpLVi4o3aySdeZNXVGDIi876XZPEVWZU+ls1Fsj+L
W72DYZqVQa0xcQXmpNAWLbxI12VhS61IyqijyiL0ZwI3t3xokvoqEFrDruTmANqDaI786ppRLDED
Joj6OrdwultJMd+QpDFfKWrR9W51bPN7zIrh1GvT/KPkF5ghaeJcDetiNMtrbh1x0+TwJWKkQkJF
daAWjJsaIO/YR5k+huAu4WE3ZNN9WmRDFEypl4yWWBXJ55p7hLcNQWqRigEtswrh0l3yAVcASmUv
IDLQRbcf3ezAkkiNid8Fe2P1zohEGjGYMU3bWmvtTKEpgSJs1IUeGieqncWOv+5gmvn9VGyKqhlP
aYH1lfSkvs63UhPFC7dMbexmUcOORjJZMcokeQaPhdk6Dxbr5n+qRf6vdf0vw2F3+O9aVwThw9dv
5tHLv/hH32o7f2DtQh5/kWSgzNCpTP9pHiV08yIQ0RHY/Fq60uv+j3nU/IM28pcpDM0idTz/33+b
Rw3zD3B+cIjx5bCpRUf5n/Stf1mT4mtFCkbrRXvMJ/1Tha5Jg2FNsfhhYwXpLse0ehrdtNgiG/lk
4vd3rrPfG77L52RPZ2G8QQuMTcv9U0Nkg99n9YDDbOih9xVguUJKpu5v+uS/7mIvL+OgrEduzBgL
ItFv3U9acpRrJf2xwchx400yORYA4COLj3W15rjkRd+DdoDxC08ADv8Nm2nz75rb35uSf3xYuvRf
Qms+7p+X6mwi9XFpZyggbdd85EDd71WxU8wvvxvmfT97EPghwc39sXKBACmCn7c5aLxuU3dFe+d6
hfnmZD37mwq99i4X2fTVTRVxOg47ttFBUaHgqp7QPsO815vSuDJ4UMOV6Dkf00D423Hp7EMyTQtA
QI1Fq0zJDyGEhN2btPLhE/6aQxpxBs05pD3cNok5Avaq5zfVrXd20IobtyVo2i/TZhv40M88zawj
Q+vyuJr8SrHMnUEp/7qB/u8s4SzhBvx3Z0n5Pme/HyX8g38cJZbzB5RmxKkXDSU2mIsY5B9HicVx
gdwLuxmVn+E5l5b1v48SuKf4wpmM+biA2TleFN7/c5R4f9CZo2yno6V7vljv/gMf+qW1/701xniI
IxKVCm0hoR6/3se/Th0AG+Q8MC9hV4vv5RGbIqlOvanrW1GI5imtdXAHfIZ5Q8Bkt11K3zmkaDHu
soAceChP1VVvduXZBTm5XQqtO0pimuI6aY1THwACc1zYgYnqkQHY7DqPgE0pX9oBTGaQR/Usrzp3
ZmNWmV9mQMQjFCV0+g9E5Wx4c23UNBO87JlJL9HbT/agr7yThXQfaR9LXr0djQgkw60Fgihe21qC
aKihY8IhDLWiDShepiu9K6qQkv5bM4PnsSHdXkEpZOV0WCGHhrgYw7G1tc2iue2xZfEUkhXYbFTQ
JZBr/HgtOnGW8n0FHlIsmbMfzXzZJrbL60toglWxDazmZkAtsUUaf2bqv0vaOk4XtW+F3LN/iMFL
76Fj0zPpRbCBrt4Tx53e1sD/OnLAYnDU0Zi517ZWPApt0/cVgHRIzkR2PadYWqS1RHOZbZrCjhO3
fWPITSzTALOMWcGX3lMwItSvY51AvP3qGGCYW0NFoyytA0xHQs1EEC2Bv/HmpNqvVWGRYJoWD3WX
XtlN9tnpVnVVkE260UaoK7W0GU+M+qc12Gk8OD/Bkh9TXbtvq7OTA+KotmjGroMBEFU5z+8Er4w7
8ArJgw9pDEr5sR2e6+IoVjgzOfTrCM046CuK13kwXriiWBb705UZDA+1WWP7RYplEXhHVejeqXr9
6rwgj62+PgTTAnCnWT6Sed0XzItiTxTHeSTiivnJzywbPxPbuVUu1xI7NNSowBbzTBPsoedvQOyI
p+36gEx5a8EOCAk3sraNPZJCAK4LUFy+6XJI+MWEiDds6y6/zfUEXFEylceyVyez9uwdoHaGLJZ4
6Nxy26OFK6lSQyGyYq+3/Q1ygDG0S/kpRuOzbux4XNeDVYzH3APTLwKE4Z3BFg0cCVFqSX43FsVX
nzn3Rqe+4ZuMIalRsBmM7MvugMOZC9Umsg2nDYBP9dmjbw+PRd7fJC1zDXhLATDPkNLZiE2TXRwU
3Y0n0kOj5BFo2Uc/Zgp1QOK+T3b3Qcv0MgVWUURLziJqRmQSdOegsWKLGZehlUQKpmaUi+FnMgyR
6Wnc9C6TsaW+k6zIQ8tCjw2C3tjniflZpJZ5JI0OsuQSkLnckM5IHuIR3cc7+5tNRzxXN6J9WA8B
Vf2U3ankykkIJOx72Ep+uBIpXARhFxg/3dU5moJN9HgEFqqMBYwLMCIkJz43fxm6GfzZqjrU3Y6e
mFCzDluu2K5L92Zc5Huzb0h+aKZo5RSDxD/VZP30P0DAxB1Ty9ymjs9475emuJDvs73rCdzz2mc6
m59pWWJgaSCE8UfInVoJ/UBH9cOOqn2baYRwlnZ1oxlhIVByhAgQ8oR9QeOMqODZ1a0PPszV9TgR
qk3UokXb+OnkJOVkDNaKioRKeNG+fQjIwU7f9Lz+pcIlbbO+193erm89o63kK9lulbFPM1tkR6ZH
hA4CJ6paby9Wc12Zs1iiuELHwzSA1VhixjqlJjOIKU15U0NifXRt5d+C2sq62CDP7X5AWKBFcCba
w5I3dRBaqpqcaMiRj4T+kPvpLpU2kR1FuZghLV7b7XppuZ+JnugZoas5WOE+nyZO51zJwQJ4lDBD
opCwXSS8pSS6KLHyKe4RWMJ4HIk73yqeN+TPmQD6WtkmIoBZZeldaFtlc0dyJTTHvvN3aWknrxWR
aGItueGZjepGmiSha0/1tej6A8DU2AGu9MJ6v3zv8anWeXnLPE+7bvraOjcCGCmr8Bxuqbv+sIzW
Dh2buIyGMPr4IgezAlzV2Tz+DGybhMN2qQgMnLh12JwzjyR7ednXZnfUCO05SkUObB8NS3E1OPM1
GrcwgN9buW3kEgMxTv1+oj8GHckX39zNFkkOQbArLH53nPxaK6oNJ+26B4JrzKQ3QQuGHlkxtFly
9uTDOcsy5quTeGVAtgmYdZ1mIgnCsf9Sdrn3/EqnnEv3Vebt5458W3Do8UKIGkSqAt4ckVeW3USl
Ng+bGSvyUUtLBPfzzhon583Ddxiai0Uny1p1q7iLDqTVPblpE3WIiEmaOvaqjQE4inCZuCVNmT64
AK/9NtlCAfuBNFanE/etc7Km1WlZqT9N+GlustwTB18d7LK8qrpiYO64kODrCJxm9LX8moStji2m
6P5LlOU3YlRa987I9um0trEBKntvJSveMc/bdKWzhKCsN+3Cvacghvkire7mat2iXvruRu0ECIet
eh8XnX7jp6+WvfbIrpii9u3dUJNowHq8sMYQfNMOzjLxI7By/eAp1ZZT26oHBBsipL6Y4q6reOgg
AR/AeTLD2nt6962vw51nVeUt1KpfROhdz1x5YyzaaXLGG6+7NPxFsDqENDTZObCXdzHfioJEKSfX
gt1cGVvCMqNAnTq3isd6iifKJR6l/vQT6OkT43Vok6BVDsNipButYo+dLtbWo0Znmi4ficU6qnRS
N6RR7129S06uRSRvZt4NTnLRbKEd0Jbqjqk+FFI7P6v0vQbVSGbldlLzge23AfYG1FzbHsWSv1YK
GiLkda0B5CWYbxyMIb/yG3vdeHwDrZc99A5ZYSPodM7lRa9QizRJlLVucKUV6bdnKdRk2kfZNXuf
+GyzNcilAOKNmwN6Ct4EyQVAAGSxK7L1qTXldm3gQurGPvGq10R0122T7qXgBmGzsWr1V36JFa6I
yZqoxWxeNWuKZ8sZ9q7DvSjqW6ZP3IZ64m99Z6kPlrPsLNlAV162cxp8DEQ72tldL04pboxWShLg
LhHhHMbBuUfHqBad+uYROvGGQPHdMD9Lq98jrSufxlbnKXgbKD3YVQNkD6HtTXLRFy2I4Pmjj3Kf
dfk+VdpnUKQ8+k8IPfSvrGquzMKMSP6AtA64VQS7MdMeL0G1sGE9c1cXfvVEd/hszHr5g3sSyZPH
U65JpuvG0Xcsd75d8Jb6QEkjg5nTN0M8YZlLVKfkmKc97LLeSZvQaZ81zPGRI4yNv871zmlsQQ1d
x0nHUeivSC5Q5rB5qHKLj/zmJhuzuOqz+ypD7DARettnDGWbTCV3c9s8O352M+Z6ETtQVLjUvDBJ
TQZvYryaBh4ZevOOkPuqHfyboMDPIrO2C5e82xfwrlSUYOZLmfZKvBldDwizVy9zNkH2697aEjZl
Io1kE8zTZvR2SGYyptA39oDejwwFfy9MKR7zWeyDbA/G+0VV7n1pQN3RGvs1kB8TQHvSYsGhrsNm
Fd49/pM51i2dk6FnqmYzESRtpN/mLgGniHmYGJK9nnP9rMCzG/eGOc0uCVQfZ45+Yb5X3WNT16xr
gBurz9ZvyBHlpptO1jLl8SgZlvmDCXHf1IprwnrJzWntM2y3JDRaJLSox16V2avvLOO/OaLqMqz0
Ouca2nTjHYy3R7XCkMyDo6fkoYQ6xwoFP69BzLnM4nxNThaUAbYuW+SvsSNBqdol65vK0+4VSQhh
gJrnqUzVubpIX8nplaCdNrXoRjj4ECUy45mF0VXnib1FKn03dHHps0KrvOBEOs4pzwJs+Xjsav95
rJbPts/JXr4PRudDZBBTPUQtC7kpbOHFOG5yn8fTLDr37BiQepWL0Ke3EQYm3d4dmisjV9fs/wxO
f3iIHaOcbKw3k6P/wGFwW124kQAWFXa8cKFxJV6B6NcWlX/Y099FSd6wMfHuWl/bpeQyB+vwOVWN
u6d7IJZpaCPpJvu+z6PWbuZoItgTyarbhAlb3b3hL4+WPtLMVT45RkNxDnjIphdWuSkO1jw+Ugge
RyKQtqK38xCJ8jGbwfQYz5iEAgC2jnlLTPenk2nHmfNL1NVHUCPLHUuxU2u2GRwQnuvZ4R919kj8
kgWqt+tspjWMY2eSdI7tMj4Xlsb8fLxRwEEjpzO+5y77ShZ9Oyb50xiMpzFFRlQb2YvdL9f2OnFv
B/uVn8UVezJ3qDjehLfNOnoCm/K2yV2er/pmQA4f5TR3m7KsWeGMwRNOgeEEY25vVx4b0HJERKjf
qownMrHIa0jUzBAn1vzsttZbDZY19oLsphy0d6myTVdXjynhilFeBbA/jZ/jELDFld6xn24lUBq2
lxBspR7pmozn1r7zvbT7gbR6m3clERMm1Wnrtfel9EkH9yRc6vk7URhjR2E2HBFQH5BHy1APOLGC
ERj2Yr4zakKvuFo/2ZMBhXRSJ2LnBrFxqbfgmmKWo1sCPVhe+jQfljdVVyDmqBLtd9urOUcCnw7f
WX/4yvpIuuZMe2/YxFF5OBtEsB3GcVuVsoj7wtvaTfIwj+0W+u3DnCebyfQ2TMhYQlg/677b+zPM
e9G+tBTuBFdTKtEj1WUkAX2W9rYbykfRnOq+uid1DxGm48XZhJjNZjnF4r1NP0bMudn8TBCzdw2D
lHh05eZvReF3G5s1cBNqqXxI3GmkU7gbvSD9TNJMnzi2y/QrsUZ1nYP9vAzqauPAFaU1myEf+YEp
SMK0ma0Dypdgs2a+ee4Ns73TDaWfwF0MoRTSjkpCsp4vQGGgpb5+KC+LsG6leRZKXcuKEtdmORYh
jW221PMpHTUXcEYYS+x6c79Tis0yHpQtqQYfgoDNNNT1xDigxggi6chlDwe83HWTeNPMtGbT02k0
dIn5QYSJfO49w9uhMp22AfvkXU2uZoiUtz/Yxdjc0cIa98LSZvJ6XYeciCnlu6+ktU1T33q0MAHM
ESJhCV+X7OEHR4nc4fUb2hyNQdNZ8ChD43kJHNVqG0twwuJlLMlVhU8Bk4UpRdGceLQUcuflqoyR
OSh++WFEhp0at7Ur5iMR7Vm11edi/YkYyGPZIpcDJ1BzSPp0PUyYMY5qILa0G+yo6buEgUFmblc9
GDdwrRfwm2y/HJwAL33rLUmocKfEI2/zwV2W+VtQT8VZ4Hi72prEXgcocLuIav1ZOAFNr17BrWjq
so16QrKCyMvpgho+WXMCV59ujKZVuyFNFgzQib/TuB7ek7F3d4GzFh8c5KQTlulGqknf+7qP4ZYn
1fJFPmX7MkyTE0Rm4Vrn2b2QdcfaPlkoMVpiDG2xn3z0ELpkil3Rqvd5V3FkXpgsqm7pfyVSV56H
QFoxmmxHvvzrqsbNrydaG43GqDNE8ljZXtQR2JcTgCU/GMIIcGrKuXERCH0sZpWf9arg+0I2lu8C
vdW2ramLM2Dt5qrJW+tEVjagfkO/KrSskKFydVLSMf0UEcHsw71nt/pb4qTjK0lAOmcqETf3Hlrw
jH1eVX4k6OQ9wsPIUTGpbveeHAAp56u1l/ZCE1s5mfOz1stpBbFrzWmEnKQ4SDYIV4SEFEeHGfeJ
YJTuZSjm9ZCPlkMOe5Z0oScCV4sa0xRHi1cNlT9Ie1uStEK53kjrmf6pQWXLQwaS7iHLYOIKdUDu
d2/geEBHHTwsY/Nuim4nO3GcSQvbpYY5hS5qRcI2SeypDgNyjypc+5EJQOM1vh/hcV+v2qzgGBET
T39W8WlOkEcd7PxsnmIa+ensarOJXps8+9Cjr69jd/Aceg+w2MGg6RFOnHZnX/Yqce564qGZ63Sn
862szjrFLffAjrCipMTRgSolTmZNgAGG6Nv5rUF+WooByffmd39onqcpMO40fbGpA+qr0pqvsVzX
oVmUA6j2IL83lPKuNdt7aOxqW/kYmZZ+2g2WGsZ9IyUUZja03vVC8g7JemU//kjq9q2ojcudOqfD
oWLbb0cW7mZyR9suu5LAN8vNUHCkIj3vdu1ifzjisqYlwXK5ThycJeHKUv5EhWxs6lVj2lpZZl2E
Gdvlo9E2kujbQezcLkAmYrV1+xOUNDNP5bkJvyjaiWisu/tZp9Q2TXopipFxek3bijQYRdwopx+Y
1JCgEyniDENbxLK/e9R6SRSSx3/3KJIOjLPmlSfl2dOeoM0DPHgPub8+Xs9m629Qeptny1aX0kP5
02G2DWK1LNLpjjinULrnRdtfL+Cht6NhOyezFWbHEWIEW2umQ+TeUgZDlWE4MJTZZBVtYD3qGzQf
COy9afww5Eia1Uw3nLusxgbZbAJ32mqptRvlfEK6Nz+YQ0V3P1r68knGOXImnAIaDXPhKPprP41y
HuIH2iv5xfIo3SqfJAjeRdJFZeak10uVLuzAe8YlppmS1dyOTXJ01+bO8Z2W4odAwvsysMy3hB4s
COWIwY8e0uZuy7FaGZzYedFNt6aXPNmjfCyansHikNwbkwGSUzPdWKqGsEAaesYdNl9vDirbYIHv
WT8Gc6c6Mb8G2N1OpcWkrfTK46+kPbw5b5ahpfu57F7dKr8zluE8CeObYySa+SopS+nDtZup81oK
i4ZpjT3HUu9f/NXjT1bxMgij3JBkNOOOyLmWGj/WG7JSbbxMlGxOSTTGBT5JHPer2dg/mCQZO9FJ
OwxK6w5xzkqUQrOrHC/qi0ZD3uM89bJMWbzbwz1zpjuE6duM2Wquny1leCeyxz7AtF8ZZce8V3Ns
SfqCJu810rk4ghH3q5UfMhwoTibuJF+DWuQxr0tXkgNNYb6JtUlDHgaEdKjJe8w6d+P3CM9H/bwy
nw8X3yf5gMqB8NPP0jZvdLtpIyrsMR6JD7WdfN22jt58OlwrLadyjOD/VicUY5NKsfErK549JA7o
D8iYqtuHadR9mC3LSRbmc62sz35w35GJokqIdNFsMjVZu9J7bko2ELghmTkhForQH5DP7bxj2eJL
zLxHpHrX60KuGVmQPGuniCmiCqVuMEzJ+7Ad5rhhNgYl/m5iygc2ab+07YaPunU4EQTbl2rQt/TN
T8vq8Vyv7Inw4vwYzHUVZjkZTFgAHzxUkIxNu/M8jrciGFMMmQy8sJ0hNILmX5oojNbyK+1xWPiD
9zDpMt/jfvFOzBv2jZ9kGAoo8nyfbFOtFndoxpHuBd0XltFqr5qmhuviP0DzXEMX2yWXiPPDdZwj
id9ZLDMv2Ay6QZc879np2C+krtMVtE+lS+YxY3oI39XXnOXzjgiXIebJlOu3+BW0Rxbi9WEOhFvt
LFd7ZXJwNdbMqskjfvLNS1rvsuz1qb+XRNa245jBb5wp0Zrqu09yxlv691Ibz5A/87ghXokrPp9I
1XKyXeezp2ei8ggxnGF6Iu8THRMc42d1rWVCbqs5IQenrNrIcwmrkL11atblzS3LQ5BAjOa50hN5
QmIAI+mwr/SjcLNh1y22HfVrz/KIZcbBgUrQ2L30QlM4zTW6RysG4R6rHhuFJfRYNyTfnIiai6iV
79lhlrO8rKTuxPUUnIpRmddarxP9ovnz/TJetHA6XWwarNtVNfaGzmDFeUHET4P9nGcuLi9Z3iOJ
9TdLYp49U0I5wVb9NjrpjFJSd2+sOiF2OQiI9IU+mIcTLK3QZ7OGaeSn3/XOQWlF/2NVU/HKg3y5
gsf+oTSRvdoq8W9EL/YAcKBKaC7tibysR/IkQop4pCvCcSo2mfAz/F0lWTiFxT3h9yvU9wJRjmXG
dtmcxFjvRtVuDD94XyQDO8YeGiMpFmOBtV4PDnHvy/xlci7LsnhJ2cM0rIeQTRZ7XCyXE03gfG70
TZqOzrXpcp+2i7Hp7eIn/u1tjQnOoMwLvVlsyWJ5lN3gHoB6RrbBoNoorA26Z34kk5qaPk5Yj7gB
FiKFhp559PCd9/JFFUF6IqAgXhPPCCukZwMVRmiB09yZeIQHOz/WWH96w2GqzRGd0uFmyA3fHKl1
m0ngX8XW+ahm63Pysistz49GTtBSCaS4oK6CGuY2/T69iD0LIU8ZCKWbWTdgawUJyxyTozrQhYpZ
aaykqSbkHWcBh1rOh2R21bQnOaqD2fslVevo7I3gVGOA3dttWaDa0LQkbG0nIsDtvIrqWbOWb7ZY
fFx1i2oC7oh9qRDSl4AB0ziWS2xVHaX+rP8Abfa4dBoRzHV6sCVeq0Vcidq4djp3l7PECtn6XWX2
fOTB2DMDJuPjstfcDg76VLDMlBdsN/LCYuKoB1elgb3PVM5zrwaunHn2Q39xjCPrkLMWwO4Y2z6S
mnwVbLfjCYvvdcEn2TZkskWY2/LQd6jbrKcmf+3nb9mz7EC3jvhLIflWmfM1JO5bNyxh59kX15vB
Aqtm4GtbwWPjWNXRablhzeTGmtS5ybL3Ru9e9YW1AuHRG+J5ojm5kVPJzyrdNVRlam/zxPeRM3Kv
GFpoWqMWCsozygYyOrEGhk5vIOzLK2IV52OeYcJNxpARFUB0/WpILjEwA6eD8hk1ELVwSXmwQ8zC
G8fYzq4kdUPtA2Iiwx6XbIS8BDF8Md6gwTTi0jHYdGXLcQH8tEsr23/0CubLM1IXgINefwtQ4HNk
2zH12u6y4pw0OPauKdKY0Hdsnq16c/LmHq/oXCybCiZgrEqbBqZszqhd1UkVBge44Z4RNaMnynnk
KWiGhUG+JF80150z6d+u/plP3fwxsD/cOl7Bi9/pLqihvhHBDfaJ+87Bl+BZt/kve3ZbPRWmsEI7
UFTc0w+NWmOvcIEFwfiO0XLNQ1JFnywGsrlERLoO7r1uJns1eCF/tmOmylIjtdmQ82hfOMd144F8
P0L7uFlVlz9KRXpyNlvfrtpiASbswZbYa+o0waidb0FCslk0EQxVLBuXxTjKRD0IShBbT9k7syJJ
qu8EiB4T7Sx0kRLuHFghex41t5JD3mvrneU7sRzNsMEGEdW5uErmCr8AanxPuSOIKnKRaxJ1iMAk
lLwvP3mgkDIZ2O221vpdkzFd75umiwNTMp9hjacTQHnLrXXJnFQP9EIR+vkgJFrM/n/snceS49i1
rl+lQ3N0wJvBmYAgmUxDpqk0XRNEWXjv8fTnQ7auKglSxC1peiSFWoqOrsWN7dZe6zdOXaqZk2E4
bcugh6kAU+5q8isIkLYkfSfxv0p84S7Fs8gOjfi7V3V3ely+quhBMlWgyf17OkIr/B/XkcSBDJHX
8YbiNiUpTF5jVAEkl0aKYlJT05vgJQEKrQByxftTch/NKP/WKfFj1bHLRF3cqTqGRn1wY+UABiTv
LcIvFthx/jPJgCMMgretuUJWkhhMrbKBor/mDbbcBneJL31tIj1DirN0IcyrNzihN06sgGVo/bWV
dsNnHTD8azDW7bYTKP4ZFIUccsarehD+wgxyDQScEp3WOeBAcDkJR/qv0bWafI9Dd4/HysoafG7H
/pMP2NgUu6dMgtsu1z+pddLPxHJoVbnDc2eGweemTe8HHqtdSYE6b9cRljB2YxY32O3eoHuPo/Vf
njiuctB6Yg5aLMavqYy3CD5sG5yNJmSMzFp0lXLbSxTvMmPgdK7MDS6yu7jmTFIG/NjbYF+DH0/a
lv9j1vsq52rGTAK4woH2wA6/t02fKd+EgnPfQ8ANpxucqPDCK1BVrB5auSLPBNKRes1BSQunVV6S
xrM9Gn+Wiv1ddl0P4rXvT6mACh+JO5sXoOiYKTeiKbwJ6HjYPLJuKqMD/TNsJaUnU6puw8zdcMs6
wISrHeS7ldBeiWZCEsnaC8xtPfjfcEyx6wxdjiyj2VKQioLz9oxPFbX8KHPjbaNqG6DYK3qIj3JV
vPoD1hKRt/YRNWg1v3C4IP2fiscpO7HKez3a8ca3y0RfjyOQJq/2dqU+3OH+ys6SMdmMvFdRaK8j
idJK8kC62W1CusQ95A07QXmrhMejCp/qBLV23G9ytB2EkXeDwtuilGgbyDeww3a5PtbOiBmbnSc1
ZXZtk8hl4mSV6K+0NrhKMQZSetU2q3EruYAFQ5BVIzj+OPmixeprawwHam4xTIJX5Klu2hInY9xr
R63wH4QKEgH9HwgyhjhQpw/z4Yfs8nRyB/Vn76ereORDafmjaEVPo3ZtpbUzxPJTkLb7jqYJB3vJ
iwrf994K6nUYRcAisi2tRkTncO9cjSYrG+t1a50W0V6Ji/G5Ij3lgPQpuFJOUT31WhvgCTQx71Bp
/FaROAVl9GTF4xNmeVdBY9InTyAojGZxW4hNuAeSNB6ytr/p5ZFUx/3+AVV3hnc4A4hqE1BNhmpC
nXQCv0KSOwaI5lY7ulHK0sCmQjsMcHyRN0mb6HtqlPFr0XcUUoN0MG77Nsc+F2BGLa+7mFbveuGX
TEzKD2wyyHkg7yyTGh5a9IBwZ1DVAIK1ntRSagPfq75YsctMQwHCkjlO0uixSAThO2V78xOOd9WT
WSvdhsZlhcf1qEc/3n/M/+Eu/zFpPv572OXmx/cfJa6p3/94qvlL9Uf28493GnYKZurLRzjm9Of8
jcaUdOVPUUE9GeF4/Z/eP3+jMSXF+BMvFAMAN5KziP/9AnZL4p8iAtlYXgMH539Iv3DdEn+Hsunk
eCOD0dVRm/4NLOYE2/61qhB+groLRBxJShlbBX2ytP8IxAyUEDfFPI3uoJvCd6rBmgh2y80Z4x/s
WZ8+fK0z22mG6v47GphUlL1Q2QTKdRxtDAZJGMI2uss4mMsGWQ3x9jcjGPjCoyc3gV9xrH3Xl/5A
Z+3bosibNFHveHDKKz9Be9AKED+6HOXkqyFHjPK7Jk3AcRRKZ6dCYhpCi6ZSfZdrFLmiRlPXRZk0
W/pKU1WeootZSOr+ctC5yCHyhjKUwYnWPUVW5qqoNXZ/eWZa6NsaIFYkN/1J7xk5jMwyd7SDafJI
qrcjm+QRN+ZDSS/KBAPQ6o19+ZdMHr7Hq2b6JSw/nIp0U8Ua43ge0f5FCqZWyrsaVN0mGzPJJmmQ
3kjVvStMSmnax7KKZyxEndEiffYSAzNddHIpwrXSru+jaD2824ZqrgFQT1ao5hb5lde3b1lKfthk
HZC9ojG3UsLdZgdAtG50qXRRPfFD31b9DAUexL5uqUPpD5fHN1ch//tLq9o7Q5iNMfdFiM2QvC8d
q7vCt8qNonWvGQqWgIplw8m43zdhnysPTcbDO3ENf6+xIlao0bgHGLToWckBIBh5+EQlOXujZjjc
uwnmRnoPY7TI2nqBajzjZvBzedhZUNZhrkumOLcQSdJhgMQn63e0ZPRtZzTGBrUNkPxKZyFHD170
8vc52caGIckKFmeTzjNNrBkXRIN0FY2YUt2JAWUo9NM8qumXQ7ybJh0dTLMYsy2m1Ho35JoS3FXr
ZD+2trapVrGDLeWKdWFLK2TabsvrzKHCvTC6069p4BrMuYoUBP+Zm0blogD6bNSCuwAfrNG/Deg0
aeZwM6AtenmQinyyjwhFh4zjHIqLqM8GKdd+VEaDHNzR394Gj+En65De6tesd+ktvE1scZve9gco
qJt8Uz17P6w762Gf77OdfKgHW6XB+7NrbfieC19/2r/zj//xd832d0RDPygged4p3c0gRes81ddC
CUIO7eAQp2fgH6vQX9BAOFlVUM3h/MCB4lxBfmEmD6ii7SO7TdDf1UX6E+marebyJr78xU/m9j2G
gcoCjW3MO2ZyFeRLuYjjTn+nF9R1JyhUw/Gj3vf/zJD+rYTq6WE9izRN/YeLKAz90NVLIqG152TX
2lXofAPWsKoOS1q+J5NFJINsgWQVFwqQT8eRvAEFQpxce1ADxUpxSfuKYSUNX9rxNajaNXhxuzAW
VCNOLoD3mJO7xuRZhOvFcUw1HhUXefD+zkL3DhlLaO0g/P0703qqYAFpxcK1vhRvnjgItWK1EvF8
17VFvKTbMd140k+9dneeld/J0ULAc4uRxAxOFqnR9JfjAYpya/QFIgJ3EtoLuw5+3sqgNLGwHE+m
Dt0Ui6VINi+pKprux1G8GGM1aJ3F3mgLzKMrOgjU4ChEZn5iQ/BemZm/69slJ5GTr/kelsyPnA+7
EmO2Nsc4VdQ+LIq9YAUPokBzwOUcN6p1IWefLTizXi3//khVUeQRhe65DiNxFrIwBEl1p5EWKeXE
xN1pirqpNAPeCj65Mq9iLb2urN1vbvdJBYhLGdl8k40xf70lQQmmLteHPQB3ZwCZSlPeCMFM5em3
y5HeF8THI1OmN42asEL6aWj8ezaVZhaXqq+Myp16JxzU624fXevaSv7kclkhE7HN1+kaCYpGhFv4
m9no36GnoBIS2ygUHa8iSi2DbFWacjfCtebadDS6sUOAemOiTlya/yQcl79I8xtR73kaarVdoPSe
oNx5pohT372JB3DcDTeBso7kglfSv95X/x8vhvexfQg2uyHxVUTwPX8PdmMKnyng/e6fr5LeTf9i
k+P6MZs2mg61ElDhvSvgwqwpVk6Ww8KS5P90HB4vDhXUhQztTsZrE0mM4xlSJYDpcpJ5e/C57SYt
qs8Z/IercMC38bfHQxQScB6PnCvG7BLNVFVMRn+kQleFwZ2vpqbTwixfWALza5RTH+MZavG8A0iU
5uYCHnp0gSYM6cEXFJ1WJvj9sc2lr4HfW9tCjBd8debnFeHQYsJaidRWnWxKZ58PyQl/jK3ygKm8
Qz/y0CWKLUJBGir5qaOS2bQL2/nMAHmmvk8X73IytOOI4EjHIiza6qBAILFrqdtpHuWvxDNuitZY
WIMnq4PhkWdOZm+wMyFgHgejcp56PeyTQ81xrCpQxULVuE4s7eY31waXjUIxC5rnxPScS4+5UZ7i
rFFVB5oiN0Fzk4BU/+8izHYTxJkw6mFMHwrDXI3iwUT24XKEM98KRAkHD6tOs/hax98KrWpDbr26
Ohgkb4J4LVc7IVgyqH03Gj3ar9OX+hVlrlSN9unoWhFR1Of8AERrfKVpJFS29RB8g1oV/+hcB5L0
5aFNH+dS0FluavTxABSZoDDPUCcB4OQisYuS4tJ9cWY7sXexx8PQi/+a34qVJRQYTbDesj7nTZrd
q0iR0L307S4t10INfbZrv18e3DQv88HhzoA8PfcxJdXZFvY9KXaRPyoP5rCSC9vYK+FVpdgoCTUA
uZfMT04e8JwYqAbgKACVmYNDnaUb+ugOkaVpJROoXeX3YHmAVt2MN9Gdtx230U65tq7Hz8J3OrP5
j+z18ljnueM8+OzwUMukK8eW4GIig266j4wlZ9JzMzgZ1EynMHf+Sf3Jzbq2TYjAfeL4WrqOEtVR
pmJ6qMLwGdLPGd2wy6M6synQ7IRXITGNKuWv2fqkoGfKLcDdQy/RsR3bezygbiupciSkm1u5o3QI
PDr63IvRWs8su0Ng3E13l3/F6f4HvQhvnHuHe5QM5Hj/C2XaDkYZjAdJmtyBXKfuwYEsLNZzQ+XG
EeVJPgNo8km2Wpp9wKcfDhLtj5iO+EqFn/TNfOv3tHO+ti/lM7Izl0d2euUwsg8xZ6umkiLQS53H
yFIwUukmSWi1pxQ+tPvLgaba8WwvIjOIJQX3Ni+4E79vgP5UNCFpH5BprcGlon9jOvJ343Mb22ni
VLfK82isLwc93RPHMad5/fAcdjGL9SJxGA++Ijli/zoJCV+O8P7OPT5ijkNMH/hDCDx68bVXxfGg
UCpSboq73hbWwMRs8UbYCU6w6+1gC5Y0oJ++K7fJT39rfYK1eflnLA10dgVWVe7xSOghgvkBaMUr
Q88XnqbvCfbJQKcSiUHOYBjibCOOshE1Sl+Nh+FahCKyRS/he1vuIHiZCAdv4yfzaS+thQcRUrgt
PAgP4b58iT4VjrWmGXjTLKQVJ6UOWhcUVPAC0SDSmsq8hzBShUVJOhEP0QtVB0pzQJ3gTTyBNjX+
WnrSnd2bH6PNphnxZzDm4hTtZ/tdU3Ya8uI4QGS2OiFwbA05qKss2LgLDxHp3MnzMe5sYvEBUxul
I27yM3jUNv5GdaKdfm/c+E/BrX8DYlt87Re26uk5P31ZS2aime6Twq5I1XzwBGKKP1XjNmqvkl2s
PHFZKwuB3jP2+Zp6d9zEVQ7dXGt2+jSFlnFr6cOhf6s3wRfj0/jNuske0RILbsTnoXQq+JgstmZl
vjVXv79l6AehpkhfQz3R5MSiwrKwmxgOIwywHvoi5tSXI5zJB6be6a8Qs8kz1Dg3xJEDXbzWHPj6
m+FnfpveytvqOt2FO3UbQRxYK7C9dxA/m4Xw586Ej9Gnaf5wMg2dn8hJ6Y+HeKTjn/fCpmgwkb48
xrNBJpVikuOpWTwbohmbppSWzXgQVLYDCl5AFy5HOLcDUJT6V4TZMISkLYQcYYpDVb6MQXQTD8ZV
kYgLq+HMPUilCJVlshuqjOrsdENWY6yH6RhvrD3Az6Z7LdM1DgGXxzJ9jdl61w1ohbzJdVOjhXc8
JeAHwixEgX+PMOh+8KC6P6d+/TCMt5agLtx9p7nvlC3htEOvUJdIXY5jmWM4SKGVans5tFZS6z/3
1k4EcOS6NCjB8MG/HcHTXB7gmXMSPyjcoEhiaFXS3D2OWgxRXeI10ewL1DPyEVAj9i2uKfzEaRnL
EwDVk5xCumnLr61sOniw8tJpN5d/xelkIrI7uabTxIZI9X6oflj5uq/kZhmJ/R6Q7HAjD8i2K2Kx
CorqU2UKS22L08zGkFg1VKaQAJ/aYbO1k/tRhW6m7B1cnqJ2X4NLEmBnxOkOA5wtuuyrwQ0/i7K/
M73HtmzWuAsvfPeTTUJHB4gRmmxch4j/ysef3W1D2qGeau2DwmQPqjmdE63wNmrkBQsN4bOhLAzU
TErUPIdnMwxyqu8CkvW9q41o48aQJ8QKjc4wq6LfXcK8tKkowdyjqY5p1Wy7xLgoYBQvThY+oy3S
Cer9H0H/PGrhrZi0q1I6+PVCi+Fk10whp3c+0zl1yGbnmVooMt6B0nCosKqhOnzVW5ITqMo9FZTV
INe7AZjT2DUL+dv00Y4Ohqnqr4I3nSpbBiXy4/nLAhy3eqsrD61cyKtBaFton+647n1ftsNQ3Ae9
Lu1aaDALW+XM4iUyZQeYz7yv3gUAP94SdLwKz0TehMgRmErjSpv8kCSe5RDhvtLYQQ5A3LSew8Lb
tq4pwUBYknM/M3q+KdeHxbpBhHA+z1XZD75RlIdoFMQWEAgQxbiyIJFIVvVdF1EAKOtcum8lBAMu
HxXytDlnX57aANuXY2viws1iay1+D1HclIcSLoxvQ8OLt5kRWQfNyNI7CYnOG7iy482A+CVcpDK0
u3qUHMZB0cKwwMkP/usghIqDJJ2yEtwWcpkEbBYZHm8FB7kHp6f3toHwzfbybz+5ew3F4LISweVQ
22DVHi8ad0xHv4zd8hB0EES7JAwcNL2shR0xA6OxywlD4Y5nL00Gosy+kFrkY59aVIjC0CJNqqV8
rWvNW4T2yU1rQkBRx/HBS+MSS3DFhJxfFr/Zo33/BRrQD/iMdFDnVxl+ieiXuGJ10Nu82WHnlW76
zowXPufp1qcgOm0ChRoHhcr5OC0gC6arVIeq0tW1aI7YwriptdKHoXuK4qhZGX4TXJlt3O2zQo0f
L8/muU3APjS5N9mNNAWOZ7NUu6JuEr06dJCKtjoa6E6YQXRCbWQn5V24mZxYEEgXllxnpz94tgM4
zrHRxRRQYbZny8jEq813o07fRygv2w12PVu5QuXWZd2vBPCgV2jEfLs82JOYIBtNPjKafkiSsf+O
B5vQ1ZJ8w1PYdV8hiQTAbSVRdKT4pfO6370bZ7Fm4+shawkNXMeDhZRNZKo3SGvcZMZSk//8kKZO
IxbWiqLP8q0M3g4qz6p8wC9M/+FRbRxs6a55vfzhTm7f98H8ijL9io+pjdXWtRiSNbUQ4rPMWAXt
te+NC4/rk7U4AU85EcGHKDQw5/0p3kbokY6RfOjKjT5eDcp1X7LzoSLf1/3q8ohOkjUqpgiO8ORE
iVTl9jsekVAPsYgjCSN6S/QVvLv+xVMW6ncnW3uKob43ZEEwAok8jiFFnVXVfLiDryIw51bRc1SP
tgmmZESd25XgqVaDjOqa51we3On1ehx5Di+hONRIo1WIvI/AmjeQ4MmTwFl/K5PgMRONbYXOi6wL
63r8bDWiM4TKgvPnmXXJi0PTQdbgPnuS0XC7m5HX59IBb/WNIYAot14HlCea5AEltYW9dpr/T+Od
TmmgguT/8/dgSXJq+EEhHWL0WoApb/MQ4pQvO/hGvKj9mxvLb372pHXocwlwTZpyN2TxQlJzbkmR
wOkMVwP0ac22YppIWRSihX/QRsGpKggacHur7yKs1cvTe25dgdMgg+LAAq49S9tgr5lhWZbSQXkK
201Tfi6Cm+x77D4W6gGIz+Vg50YFVFbiPcMtfGITE4jSUEVYWRzS1nw0RvGm66O7ukzeyshY2C9n
ThkwGr9CzfYkUmx9gPWoQq9GRjNE3jQ1WPe+W9gd55bm9GgBpEwmwzc83pZFgiNCKI2czKEaIbtj
vbltE9i12rwoUXdV6MES9OW0JMPblCxP5POxOnmFH4fME3Ty4e/UBzFIzLd4gIjVIuB4rcj+sPKS
pNxxHP6IxchYY9GVrbu0Wbd+e6vl2iS9wFXlBomDuUdxNzk53OVR9S1DtXQbaFX7ennCT4t/5vTI
UnCBYrqBPs7WsRZ1suTWcc0t2Sor1Uz/KixsSrIa/pZXciSrpKI3rWxNFIpaXMcG/JuhQL7ea1N/
1fidgsh8IthZbC05j5/OnQlOkWsCWgBZgz5r+ZdcD12exGRLCNKt5Rphi9KHVqj14xoq8Y2Jnu3C
c/AdAHuUqdA11OjlgTYFwMgz6XjyLF+uEeoC74p8qvHZMxv/O5ac8dPQNdAwqcR3n/tEsTAwGpPk
L/T9YfDUoRBRFqZ/8wQLNtibcO0r1H5o7NuD7+IqEYfC5xxWeMKzxwAXLAwWnC5IprndsUgs23Nl
+SH0a9iFoi+P112IApOay0K1Kr24Mm2s2fxwBUPF/WSqyALbA7yQdKXpWrVP8XPlt0lB9BfVc5h5
kSkYn9VQ7h4iaYgQJsqb7issCzq7bRImn0TK2uB1kfp7ATySfEWgt2yxxEmwAIFcudTAmJ8qtGQB
VHABS1MhHa+r428q5l4FckQvDhzdjodxMSRSBW8WqdteXs3zM2UeaLbZO0HsKgUvxENjik4tYFYf
H5AXWTgkp5/7cYnMo8yWSEqdJ2tTomgiGNrCX2dVtnBqzb8YBQJqd9xxyFJjzjYvFaqmINX4i7SH
OIEJ5Ce7diK4WyXyWElEde3yZ5sPiFYrSEd2GfLZlkSF9Xh+IOlLUI3b9hD4VHYGEQ5vZYL3vxzl
5CKbaEa0rUGuga9+lwH/mFa2ut63khAA0vDbdVnhq9kiVFAX3SYzFHtoR9qRJhrGQfSbq4J3FoEx
j5dBkYN6nD0EzE7v66xIeFyqup1BSTOwnmzNheFNH+njqniPQoOc8gafk+vz+CPyngPEpqQUOYTW
kZuDKQV2BoLn8kc8nSrG8iHKfKoCRGMk2OZQ/vGdSSz3ld5Dt7kc5B2zcDKW6YlIJJ5Q8xpyo42d
6Jsh78TadeLQOBTZaOMAQR8XMaR8HeIEmyPk20GK5MZCZ1rpcVofu6tcWNoKp8uG3IfuMe032ta0
i46/65DA+uoRNLzvhRgDEv06ynIHzrNDpQwzGnVT1A+VbC1siZOrB/IL6u04Q8AGkIl8HFUdLKy+
UVW6R3xJszYQuDXU2NRd8nr5U5/OJ1cbxY8JFT4VeGfzqSYlOmepENzHUi1sxFGnNa7JS6W/k/oK
LyyeP/I7P+kdc3g8HFjS6Jp5MjepgtCQGuH6l4XdsGkl5AM7hGO4t1TKO9WXauDFEmT5ErBuPlB+
wXvjg4xPpAKmzgaadkHRpKlUH1ByllfZkKCph//OQlK5FGV2NEtCBL45E+tDb3kHLQHgj7jIUs/t
XBDEjN6/KTVjXDOP3sc9Ml1xTw33oHg612aEnsyzMGIydnlpzO+A6YtxWWr0DUQSyvkSNEh6EDR7
34RGuik6dKihj5eOjB30pqiKYn053smwSLFkkBpAqDmo6OocD0vJ1VBLFak4IODH0fyz0J4vB5im
+OOpwr1JANDKLATO4/lOJjfXM7HVikNseKhBk8fQIvJf/rsgs0ZJX2Js1koECdJuFRav3fhUGEvu
Kuc/1a+RzFZAGmklkt5kAFL2uQNGGaDrcXkY81Nv/q1md1ZS+Hre+0pxyIpVv0vwemCjhnSp0btf
d0vNrKWZmcb7oeKTub0ZA7IqDomCigRyet0NBYzfPFLnQ5p+xIcgUo6VE6oQxSH/xnjGHYJTSMoj
6nv5yy3NzewIMJO2qaEkFYeh/Yp1nh0sPRGWPtZ0dXwYhxLAX0ULrDiY1PKF5N7QPknmz8uDWIox
24txLCAhFxPDwyBDNL8oyYvWLFS8l2JMS/DDOIJMHw1UropDOImpSUCz4lekdRYW8sJ0zAGn3ViF
VW4xkhYtIVXFO14NFmb85KA8Plfm8L24YhB5IRco/4cIeE6aegfU6tZK/vXyrMyTgvcVDD1AhqgO
P3QO9RRr1wf8yLbnaYHMdLLSus/GgE2EhVjqQkvk7Ox8iDX9/Q+zg4ina6TZ9JQprVVj3Erts574
zuUBLQWZ7ZVSEIO4k6dzrM3tWEFRQlhJ/8nzD27Ar8822zB1F1ll9R4FJ7ZcQ9dDQCUOLZUm/f0l
DYCS9gaFSJrlymw8Ooa/ViWIHP4IAql5gxgvdhH9QpQzZzPFJNBEPGhVnkuzjLRoqtDNy6o4KBYd
Yx7XqFbYMlJXCl3VFdavvz1JhOMNAyaOosRJC65QXPrxHcu7+GukdBUpkQ0P9nKQk6Iqa/soyny9
9VocUwwqDkWynl4u+/w+egiRAsxtFMWLb+Od/yAvPTzPrD8yQSAUZKd0NOZsZMxcZXR2G+bLwnzB
7X7oTYuwWLpQnj4b5kP9QT7eS4ZJhZxOBIlH+KUH6xUL+6j5fvkDnjmEjmocswtbVqWo1gRihG68
EdWHUnrGiXM7JvHCcjg/Ux9GM9tOShV2bV1x3HUIG8i081Cm6u/KTn7LYs9RMpMuXrOlIf2oGfkq
tsLr1lC2rez9/rF7NOLZHWVkEWVV9K8ODcLbhSk7Sg17HVtZM08XQp08SN9X54cxz+4qyYwwvMWr
94CRklY6iCHWn6pH4wpnJwxRE4c+WIZG3wZ138vTeub6+jhIa7bXkfaPo24KLIUx5qyu3Q4PlyOc
vs2Oq2PWPGNtUkomU3UMsQPrrcF/9yu6wVEN58yxPMyoF4a0sFKt2W7wJCkbLKAQBwWDr2i4kwPk
qKJ0UyOcd3loC/tuDr0MtIjTMyBSIBdrHFOKqN1I0ct/F2SawQ8XZYK+Es650wyl/ZXW3Ch+tRPD
hePxzM1/tAxmp6MrVLKaKcyRmHRbCdHEcTKQaJD9jPal5G0vD+nsBfNrtc9r0BIihII2fbcWJ6Z+
8q3ItvmYOZb6bNTseZjCjbb0pllaFrNjpR3/X1Bw7BwrB797NvvXsVogW0ynwuwRyJekZwaxe2JY
Tz/jw3RZEPfSpiY9r9NsE+GRQyna1gE5G1a+oU63b8bXy1/zfESDjG3K2sBfHkfM6NMVSTxyf+aW
gz3fbZ4OqzQdQRuZj+g9r1DYXlj4J8Dxv8+rXzFnt0HtBRbmQ7ylUyyjOuWtLw3HVNrViOVZliG8
IO8ka61U18oiifVkHmF7gkzUZfqxJqWl2XD9zNDjSha0fZ3/hRSVU8PKzbTMAVu//s0PO4s0GyRK
2abaJZ6+L8V7FwFNpWKACOmpdfBc5yhdo8V7OeJ7aeVo9cxCzja7MuidLrmEVLeOfF29yOOKnlmP
ikplAySxjStvnazoyLwgXKs/IrEa3gTOUj/jpMOnTD8DAA8UGkmCMzS7FQohHeMWK7h98FJ96X6W
TrmrHssn78F4zNfxl2bXPGX3BKeF5iy2v89O8Ifgs/ti6LvRxbhe3+t3HSVz9EPwhwpXSrVCNs5J
7vttjJeL3f9Ykg85XdXTsCfsLcAaUs45LDNSEsWs8J/f96XTYujlO0PtlMIaUTS3tjVHvtMXltjJ
uTuLOLv3xRiDyCgjYjFYD3KKCXyAHi5WVO7LiCHH5dV1cl0dB5u3G0ULyUK/mtYzLDAsLUyjcHpL
XDjcl6LMpg9fXjxrIoaU4cMVltwgHsrg3y4P5eTMmw1ldgh0IJOVRJ8WqJ9s5TrjqWVdKWWPkSBi
PQUa0RAWL4c8uyxBnLMwEH2hd3p8zJrFWNIXc7V9bLp2Evcr7E1wMPSXSF7nv9+vOLMjIIhjuR1H
U9sHHrQnZZ+LW7lYeDAsjWX6DR8uqS6LR6nKLM7Q7FOcNAjcCygrd3aqLRxop4nt+0T9Gs30Sz5E
Gl1RySr6ZXsEJcUH61v9lOJ9divv4q/Nt+4N8Qx8YZqlrHbpG87u+k7re7GkD77HVN0vOzsa8WgR
ni8viKUgs/cBjvNemGtcRKpgrU0slsLkRxXK68tR/s2h9OsLzo4IQQSGY6HLva+wX1IPeHlYX8zv
vHz0V0F0mmCj5ws7+PLqkMXZ6Z9VILh5Cmj7ItsqaCKjsAnhIFrCkSyFmR0U45CrfuwxSZqXr3Aa
AAX8lvaObJULn/Ak3Txagye9LhEaVqgMTFQeOIFncx5NxPAtmiWisELz+PKELQ1rdk7UoiBmkcnX
q9Vvrq5e58VXXv+rrlScy4FOH8qgmEzyPUvT4Q2dMLMTNTXSquq1fQ9/L2xXySO+URTrv1uto9tP
8XaJSTcdPbPsBHAD/H34IDS61dlmVgdg5CW94b2lrIdcoHD7H2xcIkx9Qm5gJBdni90CK64IAhFE
bA2o2MUVzoGI8hmRtnT1ntm+H0PNcxwh0VvVh2S0R7V7lRbrya5NCX5enqOlILM1bpo4OhVgWPai
nNlRVTp6hZK3sbTCl8LMrkM5BNektIzFMLqVSuNBRDgcUdPLgzm/4AC60NKdiIbzcpaOc1JaF6K2
l56SvftS9ChF8JpXMV6lDWGXuITWNlI5l8OeH9yvqLNzNhsHMcP+RdtnEzTpU6296UsyfOfybhbD
rxizdTcRoEYjwwYJpNotFknqOn0y9r5TPsUb06mc9idiv1tllWzkryJefX9lX7Or/2qYc5Sr6gKv
kIpB2w9Sw/vUwn3hc5w9Xw5yfgf/a5zabD1mUoEmrss4O+Fl8L+M9V+/9+drbF1MjGixckhMSp7H
131UIA4feEVzj2Z87EAW/CH04hLP8IRvMh0OE+4QLThgiCdQFBPAoBRXUnsfCanY42TtCp9Ns2zf
omFs/lLltAgdVW/K1zBOKIc2voppY+ImrRM1Xv8SdBLQchSQu8+Snmv9CgiGF+MM5VqvSo5V1aqn
WD3YCQJbqZ0IVS3Ati/qhRx2nvtPowDpKxtsJ4AfczEPq1FyxPfj+t6X4/FTmxZYApVFQiXTQL5c
wkEXbO7CXprnze8xEQ7hvrDQ7Jtf7UrcJFlhKfU9Z3n7Q+rCbgUCNrDTDtFJLVfGvyKxfe4VbXd5
XZwZqzG1LSTwcRPeZJbUhhZOyhT/u3sEgR46P0g3fhICbm7oKSBh5m/lxPjx+yH5sqxC1Bl50c2W
+hCDqexGrbt3TVRHfbf9IbCpVEX8hNHVnYvv3G9e/HzbaSr/FXB2CIcaQryFYnT39E98lKSFT1ai
d7Y8QMeqKvc3nyNEY1Aq2qCgxEUEj453mmTmeuiJfXdvufiwR0MZPmKP95LFhvu9Ktsl3ZJ5VjOF
Q+MIhDbxQFHMDmEuGFmPvbS71wyUgRS8Kh0PIbhVkkUurq0o2l+evZO0FxodUDqQqqDaaNzM4Wae
plW5L5jKfWz8DBTvUUPDM8rVq0gkd3Nlp9fMG7lLsGDNb9VwqSB/sk9A0dH4QkUEjAraz7NzzCpN
TQhh2t0rQ/i5VytvN4hevcKo+8XKFbT5c9+ww3xJhemE6sCoj+LOMqzO1bsYJ21GHUqv/aBufE25
6QQZTmqOeyja8cBxy8rdhZ0EDBbP7chMF86I+R2hTbopsNBBpE0aqnOcTBmbohDgunavRaLpZApW
0F2FncDlCT4bhUVDyVIlfX3/Eh8ehhKzW040tftYcIttmigxSR4cjstRTsT9JmFdeouwQdHd1sQ5
C8cwMwW3cSF46Hu9eZYT00RZv3NF3J7dNLOLJNW/pGEFuSEOMr+347g2pVVupPknPO/6B7EM+m04
1LhLZtFm9MTiesSM6O+r4P9U2f/Bcf9hxpwv9Zc/fqR1UA/7L8mP//nHS/CjTr8kH/XX3/+Jfwqw
i9af0F9447AkJ34madk/BdhF+U9AXCa9VXbohLr9xx9pVtb+//xDVv5kwtEPB4IL9QqJwH/8UWXN
9LfMP9F5RpZjAiRONEXd+h0BdjTbpzvk14MIp2tSdzJhEjPKQvC4Z9ea0SR+5YZmfpXHWH7mKwm3
tfE5y5Uwv6vaQesOTa+l5UuXV72yT4oB315y5MgXO2y/qriECVx7hoSRR+5bN77WlN9zUx2Th5by
n3/tlnk9fDZcdBT3ltkVeF27JSg20PJend62HRRayR7cOPsqBiEE1mII8DkfilrEmUvDKmRFJ79P
1mI4ut61aab5vem2CTwm6PbboMGkwqn9uP9ahEb0pOlD0K1GPB+6n00givA3LFzP13TuveRQ17zY
bM/TVddWGob6htmp0T7nyDAGWzMNkqpaR7HcmNeyEVugLGNBABAjS0NSfRKbIst3JZlJjxp3UrwU
EOy1q0wJRkyhEzxhbvXKqKKd7+tZsq0xHH0qMpzcdq0Y8ucbnWzm15SNi3HVs0ndm9BtIzW2hSrH
n9j1u6r/CsrHwB48KcbhKuitwliN9DettapFqoCzidHfq+hdmbeCoJjt1qhLMcMVNkTvc0h7EZdt
j0as3Q3iqD62so6vfeV3xquaytCXVVxCG9uMVaTbXUmERKplSpuDWix9D6ZIXWBgE6qlD//btEiq
3IqmLdJQ/8vemfVWDmPb+b/kXQ1N1ABcXCDS0Rk921UeXgi7bFMSKVGkSInUr89yd6dxu2+C5OY5
9VBAwVWuY4nDHtZeH8bfzTIhrZhW0K+vTA93GFAUf2xiJbhZvBbSBxure70E8jxkwqZ1JvPVNhJM
z7KaOgc6ie8oGepUBMBQFkMJ6mIR/mglWGmkeQ7kNn2FhG5wS+rnlQE7GcOjbftBOx1Q/sCBCzxM
HH3KOUL7MIp4SdEzIR7cmkWm/V4JtrrThr9DG+I6qH8oRPJAc48sjYH6YGqth6hv39my+Kgq13h7
dwA++XqbOGl/S6e7uMo31/7uPFwEK42xG70PM7oNl9YTfaWWlJNXtPf9R2RKyk8DaO5pBcfcvn1L
DeaygJ/MzXBjI1hgooRLrdxrl8nHdm6tuDbl5MZPlbJo/upHOO6dphZzm/sokEKeRxz/6blQQUjq
NifqcWk3ZqpYp2F/6FQamAbzysUfIjY5XmIVOYDa9Lr0/CbATbT+TteUFhcyzAIN1rLc3inoU24/
xeBUHVyIseZLMjrT7o1fQCvtRNpFV9vGVn+7aA2RuNcAbN8NCWmhlQU5YvbBDg74i7xfhIn5r7Yc
unEXd+k873oO9PMxifk4h1VKdL5h4hXpdVlUMmd9KoGLbjNxI7dR+6tkXmMMLmcLXm8llhZ0oGIW
wPrlfpVQ6c34SJB9dIXBBI7hAOmeYShTnrmSc/FEU8I6g9meDScBd2y2J1SNIJFORNBOqH14dBwg
v6XykqRd8ch7a2GgwBUGgoZtkoBfOx3Fjzbx6Ts6Q3remXlb1l1iQkse1WTCEdlkllzHeUe207AF
04qJjm06ljkFMlxss6UHGwYCdUTK3FrP5dIVSSMi9Hk/OwKeTpU5H6oKAVCpd26eBlan2poIUngz
0CunB7Y1XZrx4azAvYfQSrQodMC0f8hrYSRUEwk0nuEe4BuJWphY+v4Q5ZGPmi10AEKxUOjy0G8y
yJ4s2GnocdvFDPveuETsiiH8cUKlMIpOUjmk5xggmHXHislnexKuKSYqFKazXnThMV2RLXEojnnc
Sn6EYDL5UlMG7jVYh+ZCQ/A5q37YQpQbMc8wHzAyzqZ9PqxBW2XBIFOMzBrMh8Ct0mz7RUCucMkE
JETwi0CC1gTRlry3mcIrSnXpRTMGGx6ajMvpDRyn1lThuI3vpQa+plI5c/09JtZGcKN8v85VpHLz
S0yKjmBT+ScMZF2TEhTWGZJlAMFXc7RFD5Uij8tfw4rJLpmysrEdpJh6/kHKLw+2nU5MrOwMyPM5
WwFnNHoDQkzLBgYuoA6rsdk69TsKwbPA9PspGQePlZl9Rsyz25iMQVK1gl4XoQhelPvhsfVdgIMY
1jEt59OREK13Una/+2Aod/2WjVtDxxGpWmYp/+5Vj9YiWHl+3F6SwhwRsAJU1C1WPPZW9FULt9Vz
kEoBlFhWwSvoHmDpV7Di32GnIq4DAizkjgTJJ8dUzDcL82vfhg9MZPYqtaa8koMHYV4h6Q70cA0k
D3wBXPfCVSlwuzkBkjlhhzEnj7mC1+TY5YcUTgIOpd2Kl/OzypYblsN4GBH5Lp8w8kaoO5pyjJtW
sri2BYOpw8DPfdgeZgQHx411aBxhugogWFmPGoF7xta7uMsFKOn2KolBBHCbGb+tBPRwTPUBGMas
acc4fJMy6L4GlUKRgWUBdAOtOh//YStmF3sd3y1WzRFYg5sEzoqjYUr9KRgmAlYdaTaDgcLIMror
izk/ASPJK3QCa0GGSyTndUeMAcRLJGNt51GetjIaLvCIDqYdHd0EwekMGkvs08sMsr2o0nUG5Ro8
+RqMzlsU3G29qHSnY3Y2Q6pOJNuWg6DDOQEeTSP22eGAOmB0LwBTeuuPi+c7iFpH4GbjiwQ36TTY
YHsAIxyUT01neODLxvUWkGWGgZEZfDafbO73NARmj1xxqwgoH9XIqDkVdHC7HhFX5aKF+Ypo/k2J
7poCBz7c99fXdM1BlacL+UVLZE5TlP/xC8+6CgOq41e2DCCok8VNL85n42c2OtLXcLBcmmCLH8to
M4clBAQr7ZbxGQ+4+wCycNiRDTK4ZIQIbV1TNNFWhAq5vgwgnFXY6LiQgxjPzHp1cl7vHTP8PDJz
8QoUebYwfgqn1u7csETvdJVbjs/A8cMqFSZfwMeSOpRARg1WicuW6hixhu4vkU/h0FnMdUeKFtTJ
iNRJkHd7vUUQgm7zFw+hlxORyvY4huDkmfn5uh8pmpagjKoCIzFoxoF05oEA0clrZ9F3mRyAO45G
OQiaONEqGcbuXkEbiuXYOVONLSyoFiC9cZCnY9MDkIN3AruJmW7vpizzN8wAPwcO9d8NRqMChPMJ
TlE8O5mw/F0s6Umy/gP2dQA1Q/S7U9pB5xbKM6S/J9cauEC7RO5Wnt6BXn2r5Qg6vdIwIlW6/BVi
Wx5XFoJOFipd24SVuPyy70VkLMeYpbp3LAO3TUBgphzeOXjlTZL6K2zlJuFbwwr9OsJXogq9/ilY
jFMDx5oN4DbMdLnAfU8FOeMsPON2ZpXqpN3NADXDtf28Kfa4AJhwZDICD1n2B0r1maXLDeky/bZu
QfrZ+uB9hT/mAfC0a4wZHEuMXO9gkNRI68nb9EOngzFqrbLMv/PYpVGVCub3QU4JYISRwgfkcV0A
TY7zgp42b/XecLxjhMYAtXIeNhgcKyudJNcjpz8pvy0rMaa7cgjfjQqewGYOTolV73ZgxUuciuWS
9tsdFzq5Iozczz5DIIboNC/H7LjmOGTjPp8PmCgk9QTCbhOxqZiv02EjV9bmt3CChg43HhimdTNL
7mWWI/5cuhR30DTv8hxceKg/KzUG8onJMFH1GM5sh4HP22lzDOy4gR9xC/CdUfQYTdOeM0pqE2z+
GSKL63UKLCY9F/0EJk/yGVJhdzC53i4zbNZNVeDHfKWGHDszv65ivgRDMOHZY0wtTGnSULq4ZhMs
/BriBSOd5Q80OADGuqth0cKeZ05/4T596HQKZOAm4C6JaMohxANgwySo6gaEA3o5zQIUcyIB/snp
Sc7DC86nAkjowdbR5r4lCY+RtUlFVTY/wtAxeRIRj04ZoPUIULsYHkUWRZLezeqXVAo1oawvbpPe
lddF0pbvXSfKW+a67j5IM9hQa4OadrMsQXDn0hCY84CKHSZX74pohl803PPuPZMvgPKBTxQvTWZ6
to8LxHvxHNCjp/FYa11cEOJ9wDguqcUc+PjI+uTOrtutCugTL9PfpRaPkGjRZxTt1vUAUyz3B8fX
DSraap/1LZA4NO11rXHuXCOKEZVbuoN0QfSbo3wPRPDGnjDRTL9xFqy36yrCLz8tjwvt9quP8wNh
M3xuCpuWsKHjYaX66HNckmOWmLd8yJNX1C55zVMYOMTELldTi+IoDhKFERw4mSDiKHwDbCz46Wqy
b2qbRF3KoNzhabYn5gr2B5xNQApGz452W/9QYGovCoztDrcz0W82QnAdpuaxhZkymKqFrfk4Pvhs
uu+Bl0cmZSuzbgCqzwkgIHBbHdV6o/L5aVTmKmHLLYbRJeKwaf7VoeJ5CylnAEJU8jhoUJQtpF4x
jAZr/HDhgWOYq8wiRB1TVJwF6JbgGAPpVUueZ9mB6607hGhV9rZ/RfALpjMEoYdMLRTn2M9Wd+bD
8O4pWxh8bU1+TWLEw0VetF96wQBmN8MiCfrE9tFnHDKMvKPuj/Mkb1owhpDf0xQLYO3EBxof0wt3
kEKNQxjVw7B+MNuTS4+SbVIzGPjDX4zmB5F53D50YXheoetvrTG4SxYKD93MyGuTUgzNz+YVSO7y
ACe6lxVUls5my06qPNytY9Q2mKffizh6A/p3gv5Z5AeQCvdI7SvEvq+UjvjvwdWk/T3v8rtuLLua
lv0LEcs1T8KakHHX6+EpM85e9OrLSjokt/nY49hY1NkbHPzC8/EgQ+7OXfQjBEUm/biqJTEI12GJ
G1g2sX1WMkkuckW+BgH/Wk3ldgnjwFcABpe1FOMtI+FJwNyNCEXMbnTzycetamhWfCzjPDx2CsYt
IJIO9zhQLhGGDLecP+ueN6psf7dx+D0jvwUYejwhTArB/2ADjieGZ9bDrdrN41DDPfDgUnyyfh1w
VkP3u9BKYj+nFbIsfw0jmpMLk/l1mB1K4jBnIdTcQQsAImfKj6lX60MwE2EquSHmHue2OwRtsVSF
GnNoNNvtG8ZZ0R6v7/zXQXiuBNqqsc9qlUABmMHi52om6/CSDuYwmBVHKtxFfBYchww+C2LmhxgP
ce/LEUaoP5mggmVlW2dd6K69du2NAnxXkDE6Mj0C+L68zt2mz4noQ1KJaTmrTsvdVGbQNkbuB+zJ
++FPwtnZtu2fDsYdbmG4l3KnAbnJsiK/0AkwWob7pMuBA98iiUDCKbMLc77u+OzJLTdq+lMGXO+Z
6dZ3GQzzBfXnpU7xrmmVMwkSK8prw37MMMZQY7QNfAOPmxg3/Y1vZyga0kJkiGtLfkB5qz8Nbl5P
Y9rOy15I1qQejhByQtqv2pVflI3lH6iZr/rMI7VH82Q3dfGlZwzYapStbgaGrKlzMAEAGtl/UI9g
f8Paf+kQqrI6z9ez6+RypSJ/rUHZfctw7FRejTcM9Iz9WgbhH4t1e8QZ9HuBecVXnHraQGVi6zIA
nUrPmXsRiT9I4fLTUJD5N8kU0ny/hmjxdXNtygCPpw0PyofTIWvD/D7uEDjBJg2m7AUfrlA7HG78
it9ELMY6BLawSgx5w0Z/ERP7nnr5SnH1dYjDB/c0QhB34GG650X4AOyKPyO1xYnIPsAZjO/ciElh
eG+c2hxa+GFocJt09aDpdzesJx2ZCYphJjbgOaDe1UvOrozrPchGHAb8ZoiTo8RM/BMqeeVumSk6
Lmm7n4Pe1rDIVGeV6q0S2fRLF0weLEejLUooe9R6C5GhJty1lU1jUi0xDXZAEGZIYVsIw3ZjJwGv
xUg4u6wGalcxSfmc6CW+k6hyNFChXkUoEF0V7TafQZ8HfBAVkUaUQgLlR/WNIya+8ammTT6WbeVT
hjOOz1Ak+/zM8vzLhqLfW4UMLV74QRQ5ViL19wK2CY+0pMUO5sk7oddrvRmGV9xncIs0ZSrqHoVp
4Hj6AGz43CMEn5d5wjAUjGdPzoz6oS1W8RC3oMBXziaaVNxPyV4mQb+f/GSgFhawZjjOAxoLqe/A
u4frCe51VB9xd8byNBbdfO14O87wopHBPmXF7sedrgfTnRZvnEp1ZDlBHD4FpDIZD+u86J+hEv5j
YPP4NKYrnzGd68pPO6D52mTAtN+QeHtrefAwcp++DJCXNggQf2WxChqCJPSOGYpsKS4ONLPDzmxw
W+TTm2F6qq3O5irmmaqSsjssuT2lq0bQja1RBYasTYzgk9ahV/gRGJA7pVXf8P0RtwEHEh4xbXoX
jK1+Kqbhq9vSDqWx3JFKj3Q4qW7cIOKIyFgHIkVGs2WnYo7tgzTrBK59VqDkU3pEpOTbSEB2Zkhg
Rzd+QKnzUMpe3BjDb6QG1gtJGmsKTnDIOUm+WLpux5mBf7WW4aULkhY15mQvtiBCkAsPWbxNBVZL
042mf7J5P+oKgPAfr508PxvMOwN6UrruLs/g6VslKgyOyezh4klUaj/zbKYxKMppNlYSZYMsxpI8
5bbn90vhwi/UDPugFl0EK0uJ7hBG/wEEuQtoGk51Z8f4u/M2ecVlIZJdGitA4zHGeyLjTGARuBR7
aE8EEPNR9zbEijQkMYCjx3G3syTgUCEXLMO2SgSTRw0NB+Itir0AQRFSkTomSCGSqRW7EfxuqBmI
nQpcnet071ItL+2ICiqXBiXxMEW114gpaLTrcDHBkh2RKe0xO6UjDtmL1MvNYkLSVjz3A2kiZbOn
Ie67pG4zr0B/7+AQVC2cuLVis+FuL2zP7jCw9XuCBSpQUsGfYnAkxU7kQb3oAEsaEVVwlywuTet2
cskjG1j4WyWd/Yph6gOaPIV7KcCgC8jycib6JQbrb6yIsKSmKUzFEb1HWKU49PonLkl24UggEH6E
230WFXC4KlWLEIkpLKacxvQlC/1NEKem0lk37U0R2B36KriTJET9D7yDFBqCV6znERU3Wc3rLJbd
HLfhSUmJUDLM4TpUDhjECqcXmCz7bkfjEBUwuEzwcYfavSjgUNQ/cGpRy1oU2FBtf0lj7d6QbpRH
qcLhhtD2psDt0ZTLFF+0xEoMefg0qOLaiO4S9PqAlThUNFAPaU7nBjucHscxTX9tfvT4bTDHIHcX
PvbpLidQVE+oJrPMAhgdyueezKCEBii+In7+8xMquW1BZ2EKL8ppXeXx3KE0w1lU8QW+0V22xTXz
Lm2bFqnPkScZJrHGcDrGLoMtKao08FiVxRUcfPsTT2KWVi3J8JTK8hSsAeKKghXlMybEX7VjZzWB
Q24yQKoyJBq7VsSQy1tUBG3hk0NgR1QgMqTZHJFBtOwHUGT3ecRvNuDSew7IAkRrOwyHgSNjzIK5
CsSffemvM4r+B50e5w20KFQtx31WTProe/XYuvAlnVEjXSIE9wN6WdhRaXfPhvVJ9Vw/gELVvbY5
UBGY/xYNjr+8KieOwTk6UnYXhKKMqtCO+okagPNQ4C4HWEX1RTtWU78FD+lC1qtVrO0p0au5TzV3
yAcw64H1NWH+FZljtk/G9pwPGz/Bk5c3mkAT1qFJXlS5trBWL6aZHnz0gx30cl0/eZi1CMQHP/nK
/ZR8Kngo5kA1RyMIjNG0JHmD8weDqB4W/2+xp/Nz0Jt5OGSdL67Txfw0klg2XwUarc1qDUm3R8kP
/0muyz06XX1YQ7secuTruAbyScQ70m4rUvp4vFCMnKL2l8X4GQhKvGOD5ZHjHDMjW/aEo5tWwSD2
MBW5uVFREb3ZdRRx5dAe+91ChPIyoad7HS+4Snchyq/H2ViUNX4snJqonDrg4JMfsOjswncyr39s
0PeVLTUuOJTVAqSCwzyYDyFC3DzZmqTbAVdfYeoEQd1t0Rf51qi426AqxRR9jIMfQXfSz7xaVh3d
CT7T9hSbra/nDpF5V8gTntx8r8PVPfeQqzLEteB8w1c33vd6QsyoZOQvWVyiUJoEZPxwwto7fMpu
RSEWR3015mFSbzHnTwJNQ7D+0i2pUQbc2TgDO3VGkbPCKoBnnCrL4xT1cbtruy1BeVj32zHD98Kc
cv8zsKHaD+RxZ5vx7mjFTGTNkSnYZkD1m+BQzeNzhux0F8ShrCLTxscUcoLblaT9Cb53ma5bDL2E
mL1cghcaUX7tzUK+XZ/n1yV3ao+QMP6yuI4vWB41T9roaipsUVQIwW4M0AEVD1f7lAdpWBWQBlUs
4qgOdn6rUdmef6GgPAjcq3F4wQFcb+GAcRaT0WdrN7Q0N5ObxyBQ9JOFXOQ7o0Xws51XjbE1E+L7
WRAYgktgYUBTI44sPkKLd3kGf40GQ9Mj2JmaYBTgXTr0Wrfz4tblToN00sHUCzFn2AvXdHyV9xhv
Dz4Azz2xYsBTRu2rInAdeGB0JNdt1p2iqcvvMTKw1mJ1fVOiVRSh+hEJUKMlwWdxQZhCckSaFkbN
tfbEf45l5MneLMJd9ei+H8w2tGvdjl32S4wD/zApej/QfknTqIz8EigV4TnJR5hAhWdrtgPNcygE
twl3waCjAM2rJZkfCgJCcoiG9A0q5n01x/P7FPTPc9iFe58uP152kxbXPfZ403p0P8t8KOscwUGD
BPoF+pHyps2T5cRbWDy34dABrzLEV9jwMAMLlBZw0RuLX3xaH/jo4zeT6e6Gj+EV7MrBgtySJpvJ
qYigAVgc1I4QmFXwyL2jbn4u8j685uhL1/OYfoZo0VXD7POvVcavhRsNLiT9Xvr1aQjVS0R62bQW
bQXMfaDiGwxwoKaAROJCU+mBQqRZgb4O4g6uqkYg/W0mQWBosfYBiiEEduZwt67haFk+9lilzQbI
MDIdbvgVWuGvUYqcysGeFIDQ4byZLb5JYJ+402qGbqtEao+AIDKK1zlK3z3iozSYGr3Jwh2CoehQ
6OsxDlrq134eyQkCj2WrOZkoasCThVx/ULiDatR+Uf2TLkKh0PThjKAkS+BNNF5kAj9itoU3gQ9S
RI2opz0gMUTbE+6TyS+rV1ejBPU94hJNriPUWBUsGqDVr4ak79+kitG/Xbyt+oIlO72lCLd7SrOz
UR79f2yxYwSwOMhVNEJbXWJGCKktYZ/JCuVwpbXkDt7WG6p4OXYboktEGFqvj30UFmh7GUgG2pY+
xnpAhthaLDQ6oiqF7qX5HRVBv1XLPCb4GSZ5CgJ7Q4GZvI5XbXGxILTBZZK8GJhJ7iaPogesvTxC
o+AFcvzyd8sCnF0hal5ZLTuYzyR9sNbeo4CpM9Jw1vY/RxlDF2keVA3KAfYpYi2QH/s7FD044qW4
YXOwW3DG1xlcbPYI3nPse9y9aNLfkm6iuxTR8a6jS7zTiYOTd9e9Fbx3+9gygsl02JZ7COeqmaT0
GbcMuR2GTdVpRhlsG2P9kmSonedBVpEcHvRIq8LrOObxw8qG8pqhcY96ZD4+zDExezyH6LRpQl+s
C91ZLlGOngF9HGj8Hbv8ngbp0eYLikpA0H6jmQcLydXO61VXSnafId9FcyqVWO9iu4EE40pPlO66
shCnHHsPq4A9mJBbjwdh7X4z2XbrigX272rhmB8bAKf/lcZJV8NiN7tdrP0t4pQ/hpNHXUq6ZcBX
kFB6wH9Tmt4rO+kr6ixytWKN0FUce1Yke0LMku9mmUGs0EVK5I1HciXQMFTWwb0xg3ZTcA3VjWab
ebQonkRVpxy/IeGGCYhx7T3DeLRc0F5bZlwAM8Fw8Z2f4HZ2RcfUpE9I9SaGgpTLYzSyejs69Bvi
AJfAmAxPinpY31hhDA7AbPH64EQSHKTJ8q5eQKjo8YGndUWZ3KEmQPtoKWqFHfaREBPpOttC9KvH
DfIdVA7mldQRyAbigr7nRiucM9ll6qJ+QK4LkBxudqL2pcP2azqdibTeXB7cTBAhiV06ZKgLYqcy
XivGh1/eTZ34cXRIbhbCkj+BD1FMXIvS7GnS6t99MaJAvKYD3zlq7VXGMIIH8yafvE7ZNA5XJaPh
ac4dTXdSdyjXldBVPKOtP6eHglr/xZI1uVWUQV3Ihw6xxZTaTd0tIkxP00YiGBz5UPwY/hVuugoj
o7tj0pcJsl0bqI8RAjTXtC7FZpZdAG1RMUEVAvELQMwVl+MsGw2NOq80gvmPLodsqRrMALVOMoTT
aULxIUEIbBcoD9AIg1gHrbCyQuLaKuhuHFRSxZSXLxFY0ig4rOh979A4lS+z5vbKFHwFtKMFF7Ya
cEHQfRBLDOWPC6xSuIqx1zxfP/EpFOqTOGN+OmnlqGpGgyjYF3ZCMQQz56nageGMoDvSfu4ak7cl
5tIxo8R/aqLRZwTBhjrrYpMLPiBedTURt4z7mK3ZcPC8cOyCVY1kG9b3yLYw+F3cTEOr+qOGvycO
kqIIsnMYQkHUqCFCpMT6tWSgz8ee3PdCI7gGsrX93oLSPTGblC8bouulnuSq1LWPZSyOEyzgHmyS
jMVxK8IZ2aiONawXN2f+4IQzVyzuoQXIQ9rWA1RzE9rjAxh/aYQ2bwXjLfat4KSUvoelhHNI3rps
ha0ckrNaxFJNJ2jgynUnbAsAByRzora9y7q6dEhgHXLzlzJncYtTcVizas0HAaXxatyEh2QTDPEP
M5nrKdRwjckjS8qbFUK7K2jqZHnEs4d4aFNdNx/QX4E/eczYButUSGnEO2pdLUcXFP6AD35NTdkg
UV/QQJVD2z7SyEEQv8FDmfwZOY7dh3ntUBGFkqed9LsqYyCI0QUIWnQJ0m28hyMUTui4RaS+N9Fo
fUO09aBxkxUdNxKkHQLlGOCX/4Pm/J9V/DkeYwJHa/i1Jj+K+uhfR6bSNgXllEl/IpfujMOf7v6q
/fz/Mtj/BpNbIFuhY8WIALTOuPMhZf0HTfs/yWL/+4f/6v6jKPZ/+e//JpL9Aen+TRQb53+BWh6T
JFBcxD9zMVC1/10UG4V/iTL8ggs2gTctkHT/EMWWf4G8Hq/2B14DwwoMEv5XRLH/IrjOE0ApYbYL
6T4yEYxN/at5lGOErsFkoNtxACil6NKjaT/DTjDZKsfhOVWnMhunE4SzFC1tj/4D9AQCaqRh0sXD
zAmDCw0qwGLSbzAe1pLChpXDX0KLPPRsp8I2zf8f9Ne309f4aPTXl7l+n/7tZ83+kZPHrdGaf//n
P85/+zP7kj8v7p/+0PxV23xvv7R/+Jpxq/77v+Eb/f1v/t9+8e8K6Sc/QSH9R9rR/Hw31snxPy6J
v6qh//dL6NF+vv/nv/+3JZNACA1nEgKMWplhEgg66P+5hKK/QDYNpSQoyhjfwjv8xxKK479gbudn
bWEyIMYwGr70d101VNpwWUc/uIRG+7+8hGCc9s+yahiDpjD4+CsxHB7RsEf/59mWtFBAS5gMl+CG
8mOrFshJ0dxEUqRx3MIn6YuFq+7bnYHkBcskNRiR8A1SyMEDtNFFiCQ3SfdZ6Mqf3iX6lFFbixQM
ovIwpxtWG52SBI2DxEGTHe9pBx/0qm9Jj0LxABH5fOSDshui6bVH3k5NNvfXFjq5bDdTl8Q3PTCz
+NaYLBhX6P5kCN7RXmVD1B6Ym4vsg9G293xfSD/OZr8WCeH5MecaFS81C8hjRZa0IIwxBSjW6CCm
q7pyKkN5KGQm1zrsY9eBbke8YLreIJqEz3nA+/zMMyiHRWOoj2HMwZSau534eZfnQE2EfPYjxs6u
IYgkdu+RAsHykLbp2O3zeIbZUrQVGgVk63r0r0foOivZjxPu8BTSQySv6AahB4iKVg3xo7lWyKqg
NiW469ANnXs+fScS2ttdspEBYqEwgTfRR2+3Vt1kjP3YT2N2D4nS5jUnlUKeYVFsjwg0Zyh8TluV
p64oTqDcF/zbS0irR3Q5WWkv4TxY3gQr9HOVjwVHtJVE8plGBu2jQgfLqaXjZirHQlzKWgh1Z9VS
gDxZpvYRr4vYX3PeGRBkkQMiNO+R+l27obCI6vk2ooeuHHTjFnbtNdx6ISZDe2vFx8MA3pKj9Bxu
+gCyXvxJTI6Z7anQGvpCLODpJ2wAz8ss3oznAVoXpNMoQX0ymvx0b6lMijr3PcqOI0+YPaNqGj4X
IQLsCj71+JcdiSaTIK0a8nvZUmg49VrCPA0eiNwtdWgKPMxxdR5BLELxFipOhMcVKlNb+YyqQZrv
MIiYT+h6JAvatVsQE7cbWdRaiSKPaiEYgbZWofAF/Q86dxOE+LfZxDvI2VBzSdyO/w/2ziS3bmRb
11N5OH0aJIOMIBuvs7lL1aWrDiFZNuu65ozuON7E3kc586a27CPBt3eBg0wkMuGUWEes9a+/yIro
aaCyHnZK5lj8HHrDHsVDMCSV+KyXRQBWuiRFBhDgZojyh7xoZhHv+mTwh/XY1oUJEjoPhTcGpTDX
XRCRpOGOlU8r74ArGHHASc3YK6fMl+3cXZmRT6gVY8Ny2uHaDwd+DOPwqjPs5snq6hSGeuzATQ1c
B6ezSZR6B/1eLnRlSHJXfLHjR95abuOgNwyFoykmVV1zhvayDiE4eSbTe4Lzer92N0U/Ne52EVZ+
cTEUbKi+TH83aD0Z21iRtF/zTOq3yp+trzOu0B/LqiZIuR9FfpbWULz2joIEf8a0G95KU5rR0szq
1IxhJ2G/zVbMy5aWKSxMu8aMfeVmaAnZkWD7nyxAGZygQRYHy06LcdXqY38DUb/+nNpl2KzKKRwW
adHEWed+wquiQtl/gdMZY9muTynu4ro1MX+dtXmrBjt1vo6hziRs1VjCHy9bjDtbD1Z/CEcE7VsV
rtLRafKTVkay27JUTUveFe3zbWE4ZnoO37CYVvQQBbBUUOY2Q2RTxhaQX1JkUIU9G5/k+VObuFp4
o7VuO0aeVg3+GPMBTvPYrWqMYK3zQPCZGgBgtV+thW9WtI5zCT/WdJsQuoxaaDI4Gw66UUOCcJic
DD3Sjk2UQUU81QLNag8MbqrmfKL81k75bkN1MligX9V6gLdXe5oqdOkBkdKHeK3T5wzxQN2L4Bvp
HmH/dXR94Eh7YODiNW5haJ9y+nVzCtdUClEvV6Y2TmC2VAel8eia0gGez2MtMGFEBqLW4707xDK4
n/XGvgRGrpsVXYR1P+i9Ss8CZmliZ8q+rndlCuggs89m1bOQub0GTyDzQmOGQnwroTugJT81u8gH
o+qS9hNAdaKd9QguuhswR4PqhvJmWkk+mPA2C3sB1WoGiVyPIhqZrRYuPpcqBETfpgF90cZsiQm5
CbJGV57j+u01DTTwW92hU12ZmRaPO3daEIwK9smF39P7rXNLNx9AmMN6m/ndmEPLCbML0Be4Eqmc
QdkCUhgAMCMbWgaKnwpn0kHm6bldLbBejBdSCwopEpgCYZpc9MKY2UxBGKJuJV1IUW2T+tOu0qC3
7hqSPq581Ab+KnbpwQ+FxXgAvkZbfW+kLD/D4J6nLa5Z6ryvpvI8YG9aXg1dP4FIaKeUcbob7+fE
n+sVcp1ZP0SSuFuGe3ZsoqhhUdkqrZDBFrUHalMvLvsp3M6A4Q9akZVP4PZOcq7VJvRWcI4SuUDs
SlotnZp01csBTn0aND6J74xeT4apiAGsCjYAqCxZ49NyCy2H+1wV6Cxa5LnRKhgcO1o7KjCYXSKf
AsPF9dbBTnNk/uGG6dbPyxoXqkS1rKo9pEMvdMqIHAnTT04sxXwL3v9cZcwrZb9PWrcZMD4q7a9j
SdsK8paA9kBFhmXhjYVWz3u9Sdv5RlZNKD2S7DCv7CIJHRbaV7eu3FHOHtChvHX0qow28aiHT9JP
K8fTunY6MVM/d9ZlbTrFVpRlX18A3IKsCf8mreaCX5kN6YXr9s60crQJ+V3XlHeD1khnM/bSR6cg
zSgX5xXc0MgDNjGm+0mGWrgum8jX9n5jmpeINkfSiCH2xZdpmMzFIW4Rm3gUH+E1K4n4IoqOeQeJ
nNF3m6fMDc1iYX7uW9Pq7hFAud1Ok3EBYVEjdeYE+KPXIdT3VbXPWzWzBjF5aygHKttg8plVpXY9
2qVon6KcZoWhYqvM2Bt0F7l2HZmPYTUGtxWo3rzSkNh8WzL3GAaB37HbAIF0m4l7fWP2okxW/lCr
ZeODiyDh/z3VVtf12LEHMFmhac3fsLg3WGbtLIs9xDQ4V4QqVw9oah0TZUYINuQ6QpzqrZ3whGED
IBWgioEDgfXfwc64ESuZW1G2iiOrPw8DA/POui71+zpvDVh8hUtREcQtdaI2l5jODpABg03eNxHL
MQ47mUdyU/WY1YFqiZkI2wfXKNoTWYvwk9bnxY3B0N3cqCmxYla5oj+PChusg1eRMstyA5njTdbC
t8rZYQ9NrGc/etsOzxrV+j+asdc/d5R+5W7qhb2DQNYlXh3NAxiaE9TmAZtn/fvQ9dJYjXblf9SZ
Yf4IbbfwP1V1LBJ2tjIbmV4nofllTM2svyukhDXvBcwS1M6MakPHBIteQbwjDz7Wm+Pqh0aTFgWe
PRpgokdeiendnmwKjYtahZVZZDyJMk03haE315FCEMSL2dfGnx7TQiZiIwIjwBJ+9uuQTuJd7d5p
IgW6k2Snliid3ZxoxPn4yCcShlvviJPpsl6qR4XJ8RSBtcJcDihfH8/WRkwyeNXhlABZs9+CRZvd
xohndwPeNaxbJA1rE2szeOxj/w6YcyzA5g6jjF2yCZHQCuroZ9vWFwLsOammNjQSqudC6htXtq03
mvnTC9ji6qcU9v/kXXZVwJxp/u+/gBVeXSIiecOk0cSEYUEejju5uC3zcGQxX2k9lHq0VEi2GkC6
TZD0xcP/5FgECkl04ySMvdLO+0bcBDWu76uOomvdBlr2qYIOdEbebNe8o5H/BeagE1YELcJUJEgF
1f5y4S/unmZUw5yCcNDTsPpIhvnUrfBR9nVVtcCT6bApqbrX1RhXMAWE86g5i5ZHMFvoS4QL7DvW
p4Ur+VCm+XQCAgvW+fYN+fUJc45KAfsgkFZ8Ucfn2AeBKJKBmx8XTrHp+ijdW1rsb5+P8h/QDiU5
q86/R1ju6IeOAJnlf/9LuP4BUAXgwsXrBLRNt/8bYNEA4iwSYojQdN3FvEsuAvm/UTrjg7FkhhL8
aCkTpgp/1PyUrssPOG4J3BL4kHASp/z4E5QOJ9rjDxOUkIXHNBQvsE5puZzgy/e31Gfo5fEPFSWW
3OWYlZxBirOmcwaTFFS1cuv5oVTFdIGwzzXOwgaJpjdEbgitysh+qNAck5VIpX8VZKP/MaZG/wr7
trxnoQj1jWnC3l3pdiXyVRjoZr6R6Dpg/5qVWMEkkhOjhJBu1YXNBtnM7rvLstUoqPHfbBUVloKi
x4C6uBIp09e9WdV6uZmoVr8YQ2NN33J/qo1PRhf74a5uehfcJY7C8VzCiT24lGOw2GNDVve5AT4f
eFpgyHuhwffYlIbmbC0mJ9W6T5nbbnrVSlx/8qI0CDsYSrjqDPG17iAnggN2cUW7sR0ZKsY3jVUi
ImoDGnS/Q9NxpgdBdh6UUI+2sSpaa5300wJJhE39SNk+V1sHEQdpgkmRXBY2PcYARhGRw23FqMYn
3wBioPESGdTiqO6ny7qj1GZcwrTVa6u5xwmqC2lFpyqx/bMpKgmpsirVIUWxE8YXJrXWdoZJ3NAC
FFnfPBU+xQlzOgi59uIPF+Vj1NlbGOcQO2doXd01QK7x5KJIBHqwhvyHBRXotM8UNV9MjPKmaqHz
eRWUuQLOmcEwwsmCJ8v3yX4FaiKm3u0tneYiSw1n8Wjrlkl7XN/CVHFt9CFuPzH9L6jF+wjaLo2d
O4cHl8B7fTfFcXW2cDQYN/Vl0q4qPSH8yp784EfnNwFz56TlLagnkrk9Sds6rmTsYr1bVHP1RHBQ
E+4GGhQ4GS3FF91zqKCx6KgyqAwa956RU7bqiynC1zLO0LjPMbOsdYAo9nMD1R2SURpbD+Cfp4R0
5oyScEVhaOt3yW1FwFK0ahKLEfIgUIvzeioKalvTP1FzN8XpUguEXs/IblyRXKDupeiGBP9CEDby
axQxmKIOsieJaogNfGZrXzfk9GFz6JB2SLFbygsQv+j7HDmxgsARFRDAswhuQzMXj6kTDKdBGLrJ
xqczz9Yis9uGVMo0/4xwu32Mg8QCnAwxTTJ7Rk6HaXbjx8AFWYGYzmg6UnR4XpWIpX0MkSKy6SyS
Z9V3Y4BxjRUxvgyRzUEOjEz0p3kcnw5RFOLnZoM/eGGSa5dmblvdmvnYMK1j0Q5M0Ew490ENVJXB
i2lXnTZCBC2RDnsU7jo+WV3DU8VxOv0qYP1/0VrMCeCNJNTXIrDqx3QSmbWyMqddQ2FUqFvQC/l7
pzD7bOMGYy49dFWutp6NmFNtNVPeitjyoSXgZfAIzuRWG2X1sbGdQQR27tiHtsc1KHvnDDos7QnX
MAKJ/TYMGH622j0StAqX6j7yCSVVbrWdRBzUSPd17CNyQxBw4eZjdj13WnhuwY5FuAKJ8/sYWoj2
UzfUVhBRuHttmWU3ARhTBzo0yd0co3aE46pjidyF1VfemBGxXpI4xZ78RAa9IvDLE9VkOCgIZIr3
phsjYFloL9IDH4Nqnhm5dmr1vv19iAaBeDvo5VlhdODBVpqWJuKgEOIyRULd7NWsEC0Vqu87FtTa
2kF5h7gq+jHcpbSfyUEWQrk/64j/7PD/Ahh4a4e/GR7yJ6rQn441hyfMZZYf+GuIon+gh9WpAxcH
GGyy2WL/msM5H5zFZ8Zhp148lCx+5q8dXjM+UDPCqyLBhZ9gUWHj/WuL10zGd/w24kIo2agB5B9N
4ix13F/gj6ck2mkD2qdhUnG8Nl0r+tCfWlfdMka2YS67UJb1wHcPFTYkH02ztTaNi8VEKJ3iOp/h
mULNHx/1vLW9PvbFWoUQLxjWNxd1249fzNEfbifmQ3d2IcptB98VwVUaf5wn404zgvneGILQY+cL
rtFz4pcCkRxenDYiXUGavUUDY2/yOGnRqloKJlibngkiOU+y1u/1FZRoEWxjrSbCuzRtf1OFbf85
caoJm4cwRJQU5cr+SuodKElgzab0mKE0l2ZdOKdxZddy5ftNdiK7AQ1/XQEfoJsoZ2cL70SlHsxf
TIihdWprlJzRXoedn6xcW4CR2q1VXmcCugma5a772EiDvr6yJusahwSUb2HbnGe+hcao8I0rq5yU
11oGfPLJLg9yJM9gldD112xlC7cU84K2NE4aqGA7X0QXFhqf09gy1rBCxqtBfXZFd9Uid0ddwt5W
VVAXvtqhNlwHw3DSN85jnUxnpG1u/OyUpOSToW/vVYaqLunqzTAqHANq6Iv+E6aFCLfq4XPJrn/o
yt68rC2EFIqZQy1Q2JixfDT10TlrWjgehXPphNYtjOGS4Wy3DathosENg8c4tuF8lhikmChDQ1uN
D9BEn6QkKK2kBvwy2s0XhHQHrEhOgCwSCjs/vRmMKd7Z1Vg85bq8lXn9w5qNe8ewbn3Es1NvbJK6
3jY+Kt1c498qs7FwLRbstrgywgz3CyqnEg+lCW7XptasG1lmdzXA8VlsDg+2mGBARf6+oqAg57dD
r5PMOyB9YZ4KJBj0r9FdwxY1rIRpB3JlDPSXwD/6jwK2UmVqK9wQYyqQcAxNZHSUpFVS7GwtW2Mn
cagEtEWsX6aTUUmA0Bobi899ilHEkxZ1t2Az64DQaLtFjND2+NU0GeVZMaFc2VRlCClSw/IHdh8e
Loy+at9ZgY4h3Y/8qcOVRjO71SiqrD8zqrh50HSVXzV9IDHS6IKDHZoo9+uSGONVO0I3jZg3RmGT
fWQyyMCK3Co7hK1bBd3FFNn8l3KvFBUpU5JmP1jNJ4a2m1pkN/hhrLPAvI3nYYVy0Fq3ZnmNr2W0
tUc8Zmw3aU47gWMcvjVfdCRGUD1wM6KIgDPunjSEKmy6sjtDmBjuyy46E11C1dfOk5dZzllCIMOq
6Ydqa+X6NoQKc5EltX4yiwRGshkwEOT2r4oeSiUiav5hwYu0klLtMrO5rIwERg+TojMcOy2vydIz
jRkvfhh1Rl5W1m+UlrvrMOsY2xUBoHnkHHIyoO+0zA6u6bB8r0y4lVBTAJnVkALPtd1TGgWfsqg+
aOmPdkqMOyj31SarpPYxl1ZzMCp3H5bVpzK3zG2aoTQA9WO2q9addLrdMHI/9Hiw0fPCi+5lPaz9
BtZ+Q9Xlza3eABk7sCpnYe2t0Xe2Rj7g1tVY6pGYBrUlHrz36nI2v8DKvEEasvc1nQloGe/DfHwM
soRh32CtpC7XYbyOw6K9xRjMZSLGeHPSHQTKmR/vOhjsThMDaSpKxQwycunb38I+OVD1r9Mw/BiU
zTciW5NHHIOQN0MJJRGJWFMERJkVrReRBff/MrK6C4atN5qG35OuEXkOGrsfHf2zXvM5Qo3aR0m3
KkyeQTQwE+yReeZ1iuoEy+pYpeUVl1MDVM/RRWZDYgcA9vea1Q2YUYmToAXBxGhyD2Cu9lYYfdTl
vC5a0/ziRubAE1ehf8dcPjhpAFG3GbXcCpZVsepbP7hP/fRTDOG41UOxFvILpqHZajAcK98zbhP+
hsXW+hSyf14JUYr7cuhY1Z3gEUU1364VcuMmZnBVXCGjVf3OigJ7Mfuxvg19heGK4eBt0NraoXSZ
LYox1E4FU9juIQU1PLWMrn0s4IWBAZs2bCtTw0YB0dog1kZkCxvnAb2CCF6pXYQy6aKI6sQ5N4vC
uO8SRViNFWvaLsOMmNyp7iLr8xoQuPbF1cjc3Gtr/NRYud1toE31Yajt+BRhbOeggQQtLtwmvajz
IdwOucw8DXCGD7PR10ypEHL2LtN5O4oYkdjTbnQs9Qmt4cbKsgvLb/d1F+zKbA/3NN0bZpzvBSEd
3QoDK/Jlgv7QF8OejvyH5hbVKYbJOlHkTCRWzegwHMQAa++0Q7xFbe1vcXCg0+7nU+jIxlWjjV4g
B24B19CP8mM7DgMnFJU3MwPQld889HMcbf2+VPdaBw9xVBkmUHrbIplvhn1sNf7Gdyr5EQFB8aDR
Nd0FjkIagUDnXFRJ/FGLUNTQnGg7S0QB+e9FuJhuaBdaWk/XWuSUX6JJBtoqpBRh95wc/wA5ERbg
0MqbttbysyzCZ6o1ivwxNOR8G43CX+tybJiE+frWyRz/CsglXctc9w8NWt1v/0G62mkpa40lC+Tf
I13nD10dMfRrXpbCzz/zsxSW4oNNhq8Csse+1IDm9ncpbEuYRjAGdSFIDbd0Stp/SmH9g0CspBYg
jH8CSb0ohfUPuMzaaAqkYVG/YsD6N5PqL9QZEtZPZtVvUOhXPo0kGMNXwV7GMBe3ZROC0zHaNcd0
zkmC4ilPlAFNRo33tGfs2nk3Luv80G2bppLruGqZLbTFHD8MEAR+VFU4HV7cud+cyytn2eVUDNA7
rsoQ0kLzfHwquTs1IMHR5Jl8OXsbB5G1os7YI9nCiiezwvY6cQL/W8X++bOP+7e34Xim4piWoM51
FOEllq6MX+YNsgq0AdY2OVta+BGrOBxt8vF7PDpbJrXvOU3zyF8g/88Hg0fGg4MyZgnrdVwKzDpw
m8SBOKNZ03oKuwdRau8l3//+ICS40+vwjjkLyvkChQ9ZfoPUxqbKzCLjoBVxj7GDELdvP7LjPopL
Ufx+nhRDGmB/eG7HRykb5Hc5OwebZXFt4wAFA6m6c9X8PTAwzJ7Lg9NnVyiM3pkPWXwcx/cQph0h
CCYeEjqzsNdDsIIWXwta2a1TG28Ur0NAPW3hx1efKKctSPLmPOpeVOgPwp/n81Er3DvUCIlYgWH5
2bqLs3jt21WEZq0anPtp0rD5ppgfP0Wih4plmRroK2IgJO5ZZSIycOXcUomM4q5tHH5bHTK27Pq5
8OoEceqhyqf5YhptZR7MDsr/yjQbog2KWjPhDnWoQw9us1TCgoGrzSg6ohKLxUfkolWwFzUaORRw
nTI2dowYfSVKvE9Wk7RRPL/91H55NxYI05Rg8NiT2jTox0+tsMtCS/qgW2d5A2lA97tNHcG3f/so
v3xTRL3hUk0mEN8zwciv3sA2GilzWihzg95Wa7etTWBIf/Qshq/bfsau5+3jHVOwl3dRSD4qYTDn
dRgfvprp4B5Y2l1Yt2sD9xhECsgQBoZqIJsxpD4oNmtjwq3v7YP+5iIx0hWs3pj7u6b9io/puiFz
Jum3a5V0V01dJvs2bMB7hXuVT1H6ziX+5sE5kJfVkm5isHUsZ/Pio555OZjtOh34A/4SWT0Y685F
3fb2Nb0Os+BLZvLBs2MNhm1qPE9IXhxmkYoCuFnuerCT/CtgjmmvkasmKM6KyLlz+vJM62oZrOfA
hCGDpSkWJRGziBWzNnUnp55quwEF+nn5/0Hb/oUl84tn9Avp/eb//VcH0H1EWn7+kZ9Fhm1/eF7n
AciWD40p2n8XGfYHJlnw212GYxg+S96Yv/E2E5RO8S2At5m8uO7ywfw33mZ8EJCWITtjL80gDATv
VVHxVpHxPE79xwyaT5PwOB0nc1dAvFrm68fvrelAWY4bHzcqsBftQg3MTjyUmIusDjqZ2pJBZARA
31nMAKdffM58c9KGU6O2LKDqXNK6CiyU5p3WF3A//Tl3aWFHEzEf8RNxeoKPAm6MpR3qmP9WA5QS
aisEu4zUJdBAHZpXeU0jve5Cd/FpNPDPWRmZqp8CC1WTx7Ba3LRJXNYYi5Z26jWp28h1hHIOSfIg
MAsQ5eemk8U3EDL1aOV18fT8TP/o9f5fR7VflBT/vjy+/T59C7+n6ffmZX0M7fRvqJgq2HRZCXg7
TLzuedn+fnUt/kRfNnhd8KpTnpr/vLriA6X08k5TsMKgYVT8z6uLngMoGsspBoY4pPPTf/LqHrM0
HPMZIkYsJBVT56U0PH5zc9Swpk/GGORebLKnAoVj4NMSt4vU9MWd+U35+3pxfz4U3H7KcP6mDH51
KGvIGIbgN+D4MDeV5uKno/A++dOjKKErhAPcNUXd/2rDqooKs8IqhePoEJ4s64Y8H4xIdn98FNvh
lxMsYJs8hVd1IVZ1PtbrdeBxn+Z95pMr27RNtH37KMbrjgH5GkuaYk9ETkOV8epiWGxsuCZ56Dlq
eqq6s4rJ+JhbeA90Xmxa2PCoE+ySgSTTMxv9YMfo2waPK3Qi91CizsWVWernag5v3z6z17WIQV1q
LM0ETAV0Q0tv93KjpgawcTjAOybOMP+q2uy2CGzCkZxwWPMmTUBpUfTOk30dKMi7isgEjRPLLEwf
QsiOD9qH+YB9kR94bh47B/iUBYi92XjTiKGl7WTlmnpogCUfDwfWWJQghrzIMX/cSUw7DqEEOQrs
wHmnVn/u216u/pyXrQSbkynQN3BTjs8LMG5yWwa5Xppr04TPzLS1EFdoaxVDqVh1Rg+iEmBHfQNv
6FaOFM0zWuVPToyPvG6J4cyJGWfOiqmlDx31uxYFQM9YWuMr0MHN/4q+QTulT5lvUGmPiyoFcDjW
ImvjN4vXbC0WmeDbj/jXz5WrAoRjWYBTBZPl+KoGqVp89XVgNzWPnhBRuqsCa1i/fZRlffnl3tGl
Q2+hDqNpPD7KnJB7a0eCgFtUz5u0kGgIgkyuywJjURPNyzuL0K/rHSU7ZHkmd/z1S1+FX0xVqtHm
iwpT5eE3qC3eLHI9TUP5P7iBjkA3SbOPROq5Cn1RZdYYHOplhfpIyRnKpm70fLfQYd6+gYvm7/Ud
lAwA+SAUY6vnqeLLT9HoyjaMde7gjCPnRTTo46Vy2hqLTQewtVT6Vjcise06hQMgHmiX6LzN7Swh
TA/nvb8JezUcyuS2DTH6Cqc2uwrpEr2o0ex9ZcZfaQsioD6t21qGP28QiDWnNokJmzRGDt0HFdSG
1MHOy/XTd9a/X5c/qFTLtgT7iRdkGaa+vDS9T4qxY3TjtSk+MpHCgBBHKCT0borLNmo0HNO68yRB
8vv2Tf3Nu09JycEpEKnmxKtd0awFsGpFUkM4iXDvQvij34qLd9793yyibLuAXcxqJSPh5c9fvCCM
8tI6N5E09zSZ7FfTuJsXYDPvXZgQA/x3nwXtnYP+7p5SE0Mm42uDbvbqoKXd6j3bIzpqJL1I9OPk
THOd5DbtzWpfg3x/6sRE8p3Ko8Mf31T2ZUoMlJ58Dr9ELPONzMMURd7UTZgH5kw/G1V173wPv/nA
XbZF53mToIh6tTM5+L0QAqOzGNNnMp0yx72q9GldArS/83q+YoKyalF88YrAc4UxvMzcjx8gAhQK
kLa0VkltfF38DMJuXEtNi3dDjbRNFs0t9O5mqyEauJrq/C4kWGClpGPu8shJd2UlusNopjiZOnn8
h7f758kpVL+CaDJWh+OTczGOhfvLyc2dHV4P84zVfTPp73wpz63NywX89WGW9+3FSwwp3AE3oinJ
w8VMeuoML+xLdFrzND8mCPYPje03ZzoCrTtyRpiEdDbT1y7sriN8btdt7X8baeFWUWSJQ+0a3Rby
9xduvrNRzhBc926M5EnF2UYMSbTNFg9Lo3O/v/1yLhX10TJKTW2gjFrWaj59uSDSL6+DhRlxVjVb
q9ZxNoi6qqdRpi7unUakryPVPbZ+HlHvmAlGToWKbW9gzqCvcHnvV2UTpl8gMQZInPl4CXMwVLBJ
GDZOQArCuE1pBXW0orZReZ3bWqOXRMOA07TVE0sbwM+11iaTlJXdoX3zqkXC8/YF/gJ6cIGQ6VH9
slM8k02OL7Ca/WxQzYQus1uEn1ExfOGy0s0Yhe4JVQfYMME4HryXekODM9xENiNpXMPhIWC4h7jo
nZXoN3ccdA7/csRG5tLaH59QY1aBmyzmQb5TjB9TW/zQKluD6zgzZrTS6Z3D/ToJoGtCjQCguuTZ
sSsfHy8jHKXBlg4LNQyBxt5gri07rxvxKuy6rN4lFJSrufGlV6NC3hQJZDXhju98luZSNx1/MHwS
LPrUr6y+wAXHpzE5Sb10FA6UhazcDHoS3LWdbD3K7Q79YT6vcWCxz80UtqE2t1BvXWT0bVY4mxLE
ESe62HgozYzloyRjIqqrdgXQ7t71CWPQ1ra+I3I4e/vleb2o0oYCRoOWGQZBIfCajs/ZWFg/s08W
pqzJRHFz7VsaIHNJ8iJ55yn99ki2hYkR1GnanqXaebGctFVV1n01aCtNy39kWVbtSjsfPDfUtXeO
tNzno+cAy2ppFU22C16M19MYIqgn+I7Qg6PKsPdfDyNw0bbIBtSuERSOt2/gL++6wZiLSQKqISpp
wMfjyzLmsKvcgSga0nPMHXaXoeem1q5A05tiJ//2wX69MiBLBW2Vvp5xk/nqw3LLCq3cwGLlSzKd
Vlgv1hujQAKHJV3NiCmdT40wid/ZCZ4766MbygrDJ0Y/jO6DuvfVS8LQiqEwGjsP3Gvt6N1dn43n
uBfBKnZP42g4Yb6PQcpwRl33zkf1y1uzWJMwZ6RFBGVABXJ8e9PJ7iYSP0NPhL0ASCt9DAmhHSk5
vPckf7m5HAqOnm1by2zzl9lC7JdtpUyqGCIxzXWPieEqHEu1yUvAviQmYGMoq3b79hM1lqrl+N5C
2oetT8dPcQN+fXyBPd5htt+1FME0ZTt0JxBKjBwbzmEIdovPOHihp2JRXpZBa51VBHBdGkHnHiBr
3b9zLsv05JdzQZlFOjzwKsyS43Nxor5i9tTznNtRI0esgTjuVh22QvjOeqmPO08Jqe+ylNssp9DU
caWCWXf+zmksb/HRaeCb4LIcWQYQPgjwq9PQB8tCTJmVnkZ1fcVSUp5LsyQ1jHZrLdzgKYGQtQtr
7PfMeDQucRVtdu1gTGuQA/vbmInd8xn9Ebx5Hn2roYH/aI9tQ56x5X88Rf7XgaBL5fsGCFpkD2l0
TJZdfuIv8N74wCNCAMbEZZm7LOvCT7KspX9w4c/CA2CxQA73AgE1DP4Iq5Fl00EmgyHJCwD0A/UC
6CgPf5nu2Y76EwDUOnqNlkEhfiYIayiSaUBAaY/fZlm4Q8OiQnxdOGHjtfCw407PwnfW5OUD/edt
/eswywpFZQly++x78mJfMyPGA5gPLCTEGCtXh1hZLGaNdU882CZUk7p98QSufv7ml+o7uuSjI7Ly
w65QCNSYownW5NfLsY+PyuDXxI4hYYl1DPAbVP06dP9MEPKRTRrbudKrDiXOkJWYtjpNGVYnkVQL
YROjqqLCTziT7XVt5ZlzYhmj5W6RSgAS4+cQgq1gZp8nMMZ65Dta70VRPLT2OnJc/P5pzUOh++tR
TX5OcE2AzzrMRcJf+nrXYhsHAZ/IbsuARCc6pRDFlzbahdMaZ73hm4FRJiELyHXdAVEd+47be70u
RiwIU7cAk/IGvAak+FLj/BIN6yrSrUB5cJ+0jjKa6QaCl0UjVxue6UboAvdjnpKXhrF9LvzP9jS0
80dVGSTlkPLAhrbHAY7/z6vbRg92ulVJkqXaflZutjh7FD45cAO8RCBWpY0OHDsfTwF/VeD/Mi78
zxHHV4KuVXJIZymttQ6MsGSCjaliG0LkYY/E/riRS+SPhq1DjO913SEbWvzcoiXqQKuvnTrSw5Os
6zWCfhIunOCwqKiz08w20k8WKWfygI9cgji8JHSBCEpbGcHXJtCz5gDBfEIZo+rMLH5McVvfGVmb
mwctlsCx1ThjGzNVeMiuctsYXPL/Mse8s4ymJBcqD3Iof0pG8RNOdSiQpK4pfcc91xAJM6aot6Vf
uuG3IaHB+J4Xs1UQFdTOGI/DSRPZaUtyFOoN6k9B6ZxbvfOYACAnW1QihCdaZjZBw07NGcU5LhLC
yC4ia1B4xKvE909HJufZTTlrJGFKBWUY2xi9L3MDCixGBGdizLvutsQJUJ6nWJZWN1M8cUAERIl+
kULbwUQTU8zEw0CB6CjsFU3yfmYElgJD3kZIPJlJWrPECluRqNhGKHPkKTGslbwcg7Ckd20yPN2w
5y5cpDE4sbXtAX6ujmllT+iitRlhJZakIgZRn3WrNDbLEJk/7o7FNlhMb7+4vVgMGGuM4/SbLGkk
rrk1/uPnVcZjuxLYjboXddCWlLiFk2S3WoQb+gWOWsK4s+oGG3+kQrl2QBGX7SeJuN6WpYsFRZss
AnJYj8VKDn4K1tc7WXTeRxPWRLNY2Oik7WVBdd6D06L3Tmt9aR0U5gvpDvClnA4VvE55EkuovRfT
bOEc06lSksbedH3HGDGYZ8zk5wqXCGMX4eSpsD8uZf3FrYj9ug564prEeiZ+sL/FHduCiqtr1ZKN
im9D8rWw46w91XpkMPeYYErF6jMbfstkQmBowBcvaaA7L+ys/8/eeSTZrWRbdirfso80aNEsAFeG
VmQEOzBKaOFwwCGm81vVqFHkxGqBL0UwXn7SWNXNVpplPAbi4gLufs7Zey9ArfeTQli+IrnFmdSq
B7u2tb57oJkOV/GaNavtk4juelqNhH7i0xkvaN4uvf9pxfgObRI0a9I/0iGHm/Ag2tnucJxZxN24
bd+5E9Ew8DR3ghzLrKMt3xML4xUu7QTpFYp+75S5xDAoo5usmlxXutM3NJZyhTOJhy8okMcEnoxk
qadzWGsWKetrL2jVe8TxwJH2CPzHvtto2s6SJGnHsMMJUZiHtBJxT38eq6Omj7gEWDiMJ62kwD00
1Ub9G32kp+dy6PqLJoUUE+PqApjraUhukWnb5uLHS7IOnJ/WtWsCG1xukRJ6avVyxkNMkKvdFy+p
RqxncIGsGBrJXdD4/ZRcpapOMiB5U+VBVfn5vvLjdsmu4lvIrbYOGgovKFNvTtqkR4wDUsAsBMWU
9ru6HrFQEDmSv/9/uA5NQoamJNpx2P5xW2bf14fKJoihLTuRhh3GvYeiJYzj55f5cVv++ybp0b3j
bIJAYJvbvi43vSL3BbG+yGmEFrintZ4vhC5Osnf6SzIPlbn/+fW23/evY8B2+5hzmKgFAgudlP+2
kE4AvM6rS9KktSXsELw+1uHqtC3CAUPGGxwBPtaifywT8Ls/v/R2x95cmjMBq8gmxue8/Oaba/WF
AJCSZ2xwkmpXAP/cD6JlOqCjfP/5pf78kPAhUWOYzD3YoN8WoFuRWCuHSxl0926WzCQpGijmLz7Q
n+/l9kGw+zMMZ0a65Rq+/u7GZamkZ5GPCgEEsb6YOz5MUjvPNo7WyCfNjCjmIjsqq6r/+Br/c9T/
C1X0q+/6T0Kdh7/9d/tfj239t//9X/jj/uu2/9v/aT7n3dcf1A/br/jj7O/9lQM1B1GeNiZUbL3/
FO64/IRjPW8dJysEWduB+B9W+L9uwQoGxQL6Bocqkx/9Q7ej/5WS+/vLSnmwedxolf3O6f/7fPFf
bwX9Hx4f20XFt53xaZC+eStg0RC7JnBFADjkpNmdwOvKOZps66hXeX9VJtCXo2koVgLZqjE5eUCd
ONysmXUGxqyquC69+klH43jrJDgjMIgv6weawlpMsFn7aLvpYP5i1dr0Tq/eZf7qrVe9DTf4X2oX
Z1vWXlUTpc3Av/delIMvJkyUYdxmeboU0VDK4i7dAuuhizV3nDEZP8J6Sm+Y0IlvNNWtK1DJ9tmS
5vxOI8/2ppoZ9JKw6BsXM3FhHMM1Nb2oumseeVZAWZJssQCQyt1LpAAGpmrY7p978ma/6rnq7qdm
nvfOaKlPBb3sKy1NvJ3KiPwgAr0pLpcW840iLSgkYE8jQ30t5QpKZJXfwNj4UUeszaVVaU400kBp
f7FEvGnW0Nz7PnFi+yCzyqft+uN9GhCZV952n7whJqL1mi4caaM95zjTA3hiGGg2v78O/1kZ/sK9
/Z9bAP+rr782P7YA+O//WAQQOqGvs3Sf8Atk7whY/9kAsP5qsxfQ+nfoiQf86J+LgI1Aj1edQsKn
88XG9a9FgAhTn0ajryOqYudmNfitFeD7evL6bWK0jBhpW4RQyIOc2SRar9+m3pUAJ0E67fyeqMyU
Mjhm8VK7bs28iNUjjRycgjgRYWtbU+0fiJX7gDgrLvLyKiMjPpq9d/VanNKle4+e4Syz9IIAjZix
IEUlALVOHHHVwEGwZns/U9L1aVO/A+qQXaDIOwFzwlqIzc3qAZIZQY6Dvg6Gaz2Ve69a7xKXCH6I
OeZ5Lo0r1pqPRpmbO4dQPA1HbJg5kBVnD9NZ0nahraUtUX4mCuusfhC+OuaFH+zWUb7TFrrCNpHv
J0Hu2m3WG4BO1vV+GJwDc6fiKrcb/94t6vFuKkCu6GJgQKSkcYTwS2Cc2+9korU3Y/sgCcnXbYBZ
tqbfmWUKK1hQBpBGB7KMsO1Q5vUJvSGsNnIy8Zm5wZPUuxtc8c4eruR1N1oDJlGC3xh6V58komnX
NYqT8mCaYAYEBU1UYlRr+Yl0wxfBKTEyrEpGHNIulcmZbTTgbholQXr5NGCaoqAe1xTiJELeLvGf
pK3tyPIegGUVT/Ni9sfaUsadichxF2wsYSWoXBftXiYvjCeJCJtx/gICwLMXeLGOgQZO0PtOk4xU
RoWJlcodQZgdi66JJ28ClzwcnMl6bmqVhka2fqD5iZOjoizCfkz2qTM+kLfGzLchNhS7av9EeDMm
Qa0CoeoN+rPmWuRdSv0p8G/gn14TeBe7pQQgEtz3rnsODAx3SJEv3QFXny1BaqRp0pNvymq/6D2Y
jg0Mok3DO1X5wbWUerPX1+4D0vTpk90SZ9to1RMoti3kEWIIaJHbulhmLH3AtbBFckqbi628MS9N
OS8x53/uI0X5sCbeZVVrhLGYqt2ljXZrJMXXJqgO5YLnsKvds9WCnPCLYQ0BTF4nehWZbAhxUY6f
Cv0d2Op3vU8Jbhaj+rTJt8IkL0lxJeEutAmbvDHxEdPdAS5aYlA5enOm3qllsc6cGJad4JHc92V5
300+kRZ+ld6SSZPF1HW4e/WSTYNK+CsxcGD6kvmJwBtrlxe9dW1ZFUwON4B4UWlu7DcrpNypz3Yd
bl/gLiZKML2e93DjGoM5SWqHtGCKC+IoxefS9MorZZhAmcnKGFURKfZ9sQRXlSQ03uqrJ3oXbsT6
FVWDfci8dLjjPN89N7M/U73p1ROxmFmYtQYPp1EU0VL5PCgOJCcrBSCujfeKIeOVk6ZNvHiivnPM
5VNA5MqVb7c1DB3ZxLpR5DvytBHYgA6thn0P1coNl3GqYr3xxFXuiAUOlgnkJ8ceOZFgf0Zv0rwv
cVfdSj0TRrRkvbufSLsOC+mMnzVNo6nAwIJoPkzfV3Or1jtWzCLODVxgkQ2j/cnQEuOmbISn4hrs
ME7ddTS3B8ad78usII20AZNUTQA7PDuFDOYtPuFeJc0Gwm6nNI/GxMVMDcYdt/ZqOrtJeNMT4DXW
Kknd+0Gbs/w8dgLFUakaXqQxXYPYwRBs8mb21sc89dP3PcYoa28sdruTmJERF8CaWIoyO5pauYVk
+HN9ArgZkN7S6sHOmGX2rh75MCvC8FDRCrx0qwXTqJVw6/Mid64KtNO3M4iZz9LCFJZX83hanZxc
FaT/m48/mfYLsWsno+UlBgRRfrJxJUSD16/XxqyRFe2mZd6H3eomV5ivCal0RpJxCCtR70h0SwG1
9tzJdE3K2NuM0MT72HuSiNB/NcgwMEv3xgVJPzXTo9o86SKb7ygH3ftZ6P2FnXGyEoHbWyFWZ1C8
dDJCPQAJB9tTO4FgxrZGFAhvlV+M5A9rzZdFZuKoe+Nw2dNy3dcG9mBbIxpIywpx0RiaFzP9Lq5N
R/OfSaeuADYN0yGfmpTSenKgZ2gFCdBmVScfBUmFZJOQJPyhmFz/xjTT4ShKQ96lYD72maOqQ8IS
FzG/T6N0NLo9bZTqibmVthtXYzy5zjSfV8Br+5J99dA79txEM3lKeQjVzvlaB4XBpBvrxZbyiP3I
yPO4rhzxhA9cRqXCbm5KYl8YYMFYaeiidI0LEmOWSFg0kNV1sCBOoLnqnxYIuPCjV3JFzREZaAbS
KTNdOFxB7mDazWvMMa2dxSNxsLu2XeVlW4KA71TmXpBCM773QXvdpQDU7vIk/TgkmbFPF/SVMNxI
653bZj+PMPhkpxk7iBresygz+WnR8uIxtfzlbI2meUHcHr/dnkjYXOaJiAyXdlwGUZh3Py/bI/kX
3V52XXVLgre/b1c1XZPF+uSQd3zEdwOMfYPCLy6gYo5EgLiKaTrMno3Ntma1o/8hLmHWVGECrjrO
ptU7UqqMcV/7uHszz9wTM2V9WFYYhuAnxF6zBn9vaeQ5+unyDdZHfTluigOrD+40QHRPjubqoZRy
P1sT8+HhhR4bDoMlyPgyMPw280nBWOktBVDc2i2WQJBW6Ap8yCdiLqHWVXGZeHFpNBirvfNcY0fO
bWAvA35/OzHijhgxfGCFjOmXEiEu6KkS4erv3dQ5ZMp9TpU1A+tT9KxKDBPO+CyXNk5sUj4CcpeP
fmdWX5Vcy3t0cgXe5KUNR5nL58T1uGFac4N2UzsMhWFdMTXQ95Vn5+997NS0huGtbpP4XevS6bbz
jORmBiFnzhD3Nj1igq0jC+P3wZ2bnUHVEwNdA1GOcb0HCcrLGDNERymTwcJ2tXuXOooUA/s+0+yX
RdeGZyeF+a3NxqVTCTBWHLS68UhEcuw7cm8P6Xiq6Al2FqHGzTLRbqlJZV2z7qTglWiijrOMDRkE
NJC0MbVQUOGzqmUTuXZxtAdV7yVR4jSESO91CcXc+bV4RF3QHT3N4xBRJrtyaSKmN5jMF/GV3j/g
c3E/1w+jNx0ZdmHMbwgetK51BSBmdtOdR05vTRdyDL7M7XLf92W9IyqRPGsWfaZRJOT203Xmd9cj
h66ReQgSFXUr2UnLQlX7tAExVc2HQWwpFta8c0eTdBbgFxc5bZZSXzBJyQAw18rcxVu+6RLymnKr
CmOiPccmIxhOqMCWyMFD5UVyk3J3Dafos6NSbOj1N5ECMLSnh05Vsgo9sxPXBH7s4dJ8m93ladSd
NQZGsHI26pgMpMR5OPLSJUyBUI+uiwhZJTTOdfvQpdd+cHLabex92rM+GPkBrwvbjUwPa+MeiHCh
mb1YoZ2W61HTV+fez72LTo5TJO3kDjaN34aDpetMjp0FkLG6S3KjhTruN2dHcrsaKtgwX+wL0ROj
WWcs6D5qZm+KaeEa7Q7y0+OqtbTdknYhQ2eAc+qOHN6y9LKiuTzB/zoEev5tmEsnTk3lngaiq8Ol
aomVnxoK6dmY2Drc9f0WgkxqsDdedaAY6R9Sh6BLvAi0wj8OQepdOKqGnkraevt+6jWy1Wcgz07v
V2f+9PU4eaN1antyrinO4VnORvKkJwas+yrwbgg/B3Hul+2537K1A3Peqn0U0ugUtQhTpX1IK0Ko
RJvdeHqrH91qMG+NQFNXJE+pr/04intYftkzVjm5Nwd9vajqFKsnpXl92Wo6e1ozL48JuNhuZ4Ko
j7pAIFwo+zXqXE8R0ZHYHKRnYnMm5Z9hHNmR3XMYRWsH4pcwF/V1aojv+M66SsR6SypcqceW2RjX
bTCgGey64jz5iQEXLiE4RDRjNBAL835EOnxpVm5x23DGio1mGIBTOd1u0PBPds5S3HltASqabsQz
S4D/YSxL52JeONEzaB0v/IHbM5k4pZal/JhYHIHdWmuOtie0YypIs3aGL3XaHOG+oivrjHd+1yB4
yXeeeVjokLe5e/ZBvU/wyXxYZmTuhgMKcVBr3c4b68t+SI5mkV4lJgtxOU9R0SYHH2ZZqfmPQ62+
ctqWp5aAYiab00tvJ/m+L4abrLxdDCh1Lucpku8Otci213Qpi7hPCnUAt9REib/6pySo+lD27Ktq
KtUNEGiO/ysg4UHcVoMarF0agE51+3Q6Ot2cPrdVPpynGkmeIkp0V83OLVNSBhU2kAWdILgt2ER7
VElVJGwMbvpFz8tuN8phjUsi3MFKAMuggqm9nZWv1R3KT/cm19Sj07QAsnrycuywNy3xMpp2uyG0
yMoj8Vp8Gq1R7oJGr0FxSPEstUCHrdUmwErlnB8qSRwSqPvpq0nkYSibLuE5IAb+0tb428rOSa60
DkZdUabtu64k6N0U7VOpF8ODWYo5FhAttbCB2XHJnshmkbb+eZQT9R9WhcINYUZRmC+2tzAdFXpK
wLitf8zlqNNZzqzhIIzOj/HBtORbTf43Yjs28pZt6nwsNz/SGJSH3psA9XZlcegxDF02kDBJXO7G
Q1ZPzckbsvadRn0bGkXrPcxdMoRyVWSJq0EdSOXv9kWekIDUVN4nbRnSi7TR+3vze+Yi3cELVYms
PysHOSBIV5iisrCOsMjFSUzus6XMg6/n3DZ9y4Nypqoj36b3dwJR7bOCNnI/uO26G4lUqihsmPFF
kzFqVMxq/QhuUoIZKT3rOivI1SWXcmFlLtV7coKGvdbLjmOKSvZJstDUIxFF7XN3GEMNtSInlty/
bDl/UbFPHWPIrHo/EgW6vaHGi+Zzjg3blBh2LckXckeRMFCUJVPxVLPFnRe7Gs+ZX+tfvGSsjVAn
Mf9sskVf1CsZlGHSp9o148h2l/SJvez6wk3O9VxduYvXfTVF9dXuemiTvWPtS34YWZXXXOXCVWdJ
Y3IHycVdqA57FROSv+wbs9ceQb8X3/Ii8CLdSwHVJr7zUqEJJKZoqO6aajQvTB2M2pjq4xMGLIW7
x3EhxGWF4jVHJEuFW+ryEIjN8xPAsHmpjZUBlk9C5p2bcKzAt2nu6BwxZawnn34TUTDnkn7qRTsP
ztFS1vSh01NEU4xsyjLiRg0fMrP7WuqjeSsmKz1gAhFXQbCUuznlDAIstFrZiOycByGbyEF1ljhY
lo9mutL7JKc1n2dI0+3FUMl4qce/e+7+0/T8C1Osn7U9H3Etwxb+cfrBv/ij8YmIaRsrwlOyt7Eb
WpN/ND49Ik4MhED0MH0d69i/+p4WP0ISsRkzaFrrHIL+OfywMH4yoMC0hLeBTobzWxmBm5D21eDD
ZAzoM0hAw8d8FanQm8FHgVxz1peaY6Sh1x+qYsrOq50Tw5WM6mHSqipe+nW+9RodlzKv+uHVfbr9
40Kv9Uk/TiM9Lk8PbQtmMXFQIPR9M3i1F2sgm4KB/Shcdm4qmU+5TOaHwYNp8ZuXoufMBMpz8OCC
VNC3YcqrYUmtUU9ImhUoUorqEVItpFQmOaz/VfCLT/Wnm2rTxtbpcDPnZQr+diRp9c3c9zMRhDpI
6nAwNEJoy0CBXsqY8pLUa1SPLqoNY7+kWfBVTnKxfiGFfeOS5M7yKZlqsW16Pg/eljH9+uOCfU/J
QiW/bU3Yso9TMGXAXli7nNhfc7C/BhLrfb9061kCpHlx0m3DUlbZvbMqeyj2ZOSsX1wYOuaumfru
93yF299Hi5OZsGfjL3TREfz49wE1r4wVOBEU7lVeAVVWZ60W9fnnX/obU+b3y6Ah5+Gls8/w5+0D
JsaCoyUyZ85OTb4dTTCbhBZpJtyM3tRfvDnNb+pRI4cQedu0HlAaBWgmvNr+MtVJn93lvZndCdGg
dBWEqmg7P837Co9toT8UsvWmaORXMxxsK2+/rimpeIE3WKE3DRoH7HIxrf2SWaoIRdHZn3/++bYJ
3+vXFwEk+lfcJ7TycB+9HbEzy6wXXrI6NDml7t1S9/e0GPA2LPW0k0M23f78em+8Th5qX+7iZnLF
sIGCQGfJev1YETA8Tn671pzO9QOUo5KDshurZIxhocCD7B9a3yEvGy1wa79MOkxQit/GHw6N2yBJ
4SZKMF4//6tYDN/ehYB74FLusWL63ptVxHM0nYTopQ6z3skfOlayXZ0sX1dZ+qjJFIBdgGvRz6/5
o7iBG4GBZpOlcAtYvgkU/vFGrNiQ59RGHBSQ9XsCQVXum0qqX8ib/91VkKNwIQIvOPq8ucqYO2QC
0vMgz5FerTUNFl1q6f7i/v27q7ALMHgjv4v4+TebwDJDaFbNdhXgNifDGdy4DQi8/u07xh7HWByj
NDrVbbd7/eiIoKFLAiU7pGn7kZPm9MEQvf3lFxcxt1vywyvhEQGC4c4l9YdMsrf5ArPhSnqszuc+
GFns9Yxwl6Obr0H31TUq9Hscqt5LcvH0Y2rbGjLScvWcXWqoFFbD1FXTNdKm1rwmhs9mAqKXXnv9
PX37KF1QzNG8Dq04DTR2/KiY+4Eg8VkSzp5Lr3LuajWL6sJ0K9+CVpvyb+0RFNI5S5yOrWfRjTVS
MinGo7QKUK2kBw50zrPGvuF8yPhorTq9jpMxK45p2QfBQTQ58CLFFwIDvHZUCfGvmD8NjrHVdcNE
ob/WfYFbTHZTetOp1DrOC7Tl95pjbSG1rafJy4pR2no/WmLVn5I2S82DGnua6VNg9J+DWcMV2ff1
6kc6ESb10cux2sY0uDMFWUaf7FB4Zo2vqDU7LYZDvdR7UIN+eljstX+vdxDW4lFP0mFfM9m7aZgD
6TStfX88Jyuw+7iEu27EnDyT5crupMjiyaT1FDu5TdYlbcLsEQch9oHByQJjry1MaEPDXpIpEoXp
i4M5AJyJyYq1x1C3hMb2bUi4QZNRjWkklYFUgwlav0/XqrVOvmFzf0qJPtAvPY1/gzb2Q7vULfH/
uY04uCsdTeyNeSBePaVIYL5b1dWww4me3g3zzJaHutO5XoDcUPlxS7fc9MGXW3GtlQTKr+qFvkD5
tZ8s0DCIDEsIdPz1T73qeQjQ790bA9LUG35Zn0VlYrj1ri8xxBzMbu6WHbn46/vSzBedEUyRDcwu
sKbtg2Vu9otdN8nJlCzCZxNA3gQA0SppHCsp+r2BppXmWZGVggMGXS2jRw7NnEjUsJvJvn/xLVV/
SnJ4VQxn4Q1cLcCTIM4V7lxcG+0qXqDTVVvhytkWy68PgUvqtfiiLDGSimzmTIzhfC8xuljSvyZZ
0XRYMyaOrYHzO+JZWoxdYmuIS5RPhjsRNRAZOUPUpFMtVFxW1BDR+Alhm6/tsgHCWTjXWkbmsDcb
1UVnlIqZaDHRqdHINRULu1bUrqkxhJ2LS49htsDskuLIY91rJJt0jnTuI6MylJBQ1G2kh4tmfvLn
ckagqbdA9/qaON6Ysd5wXYu58U6dlTb9uUhIBLl1qsDhTdGnxiRWwExMJC89wzq9qAzirlXgJXuI
Y27OnLMDQOU4JQ5ec+204dqxfHs+EJWyerejkuaLC22zu0VQnyZPxoDY+KxBaDulNYG+NH7IH8Ev
qYjtkOVMVDXxl0T0pERtvgDe07YJx6xoc8+kXe1lIJsPS5BPd1ZWZQztzQT7/s6fiB2GRJA4xd6W
g+vuOtUxcxTtQgRyVnZ2H+Ul9sCDmZVOG+epgQau15VnHf1mJF43WPzulKeybC5XB046Q23CFiPf
z6SNCTe1aCyugTfurKb3EdZKClIGQAH4zlE11/Reszbu7ZZxyzzV9npr+qNfhr4p7C96gbLoYM9L
nu3dYs6gVLatHnVJ2X3JrcEjNtXK253V6ezD4xwUO4PJjhaR29FduHABH/mTkqsEkxYRtC3NfQTT
lbTimcbPMaco57UtenKMFEn5DzmJcifN78ExunplX5EszExdJF49MQTqyjTOq0KtkZ539Aiyqu2v
8PhyGioyhoknU++SByabfGJVWynsi9G41hjNiVPtt8sUobwniRWBCPPKsgrWLracbhK3KhlW94T8
mojexqFLHrkuXAqm5lJ87B1/udAZq+RgjcmWjJTKqnfGXAftrmO1OqDupLVFeosl9nngy5HZe11H
wNrcEAiacbPOeU68P93rKcpW9rUwNfFGI442zrybtXXpBpp20YjJXLkRQXdXMUJBTY+YglYJVsUq
Wj0TS7lZGGkeFwzikV0RGvWNd0E+L7bhfmzJwuvDaRUk3Ho1k7pIQUaA9ZARLBJ6foJ9eZrTpYT7
oFEOdi7owEgPEGCgYSB0nam0YUZZpny5Bz8wFJgrMgSWWlprt4vS2jLSJ03TN10GOcXNJJO9wBlg
hNqa+SNZw3Wv76aim8zdYFnpc8Hm1JztFIh55GitQP7fuhrCkDoIYkKg24fE3Xr2hZFnPDjVmD+W
w+w/BXTHvtUjLBDULcLUL6mmZj+0yiVvDoxV0m/SV5l9ckqrfrdwggNBmtL4j7MZHWjo5onlhYIs
IJ+w+L6Hd4MvXeOlBr8Lp+/WRTLOiTFRJlnF2QB2WK/9F6Tm3R16jeapLaVtkCiQIUTBpdeJyGkb
0JdO4i7LDsWS5d95XVHNR2Oc7fKwTEtP5C03BJKO107nTIpAxZnfo813GP59rhWB2jQbdVGye2od
oMlS0JvtyEfEo9CoMHEHl8GZqpXPNQOWEdMYde1IQHfJNjXy+Fp0dgjniwZze62CfPtWFcaOaxKR
mzx2g3JuiJHJe2CF5O1q4Gw6ulu3IDma+UGDRQOUFIHt4J1b/j/olIuRLnBVG2/hLaNjni4VNp55
9E9CtsT+x61pJayyi7S+jZltwLYUKXDmnSxz163j7we7/zSXaC5R+/7PmrrHj8368Y2o7vs/+bus
Tkc851gOmjo8Zaa7iUD/DqGA626CqQxormzReAHauX+E4m2WOwqmrS3FFNmGUsHf8A91LQ0rD78w
hTlePHJrTP93lHU/Fhdo3YmuQn9J+C+dHsR9b4oL2D8oB7SKo3SaFPOuSGr9mAuKp180XX5sJW3X
8bawTyfwIHIQL/amVOK8uAgoqAX5+bCYwsKaxs/2urbvwfT+trKda1ncbDIUCN35U2ZBaXLYEu1U
hPqMT2asRz9e4bT+wm7/Y3H/xyeiLUdp7znIUg2+v9cFUyatoIYfxifijHPnSGZY27Esuym38TFG
PQqFV0/WL9txXHFrKvLAbA8L4Zub5Pr1FUuyJ3zUONw9m8U9rPJ8jjPYOxuUIJ2P/38Xe1sP6gs5
MBY9fGFsmTcVh4WnMrV0UN3IqH/R/fvTU4gPka4pHSA9+F5O//jJskHXm5HiibhZod0VnBzidHJ+
r8f4/f6BjNs6EPi06Ga+ERobyBAGM+P07HdLcVFyBqIBhEdRImD/rf7D3y+1XQvPAy1i7+2lKNBG
JCbYzsGMnBw+TMQLPf3ipfp3t416XWexIECSlt2Pt62qRwflFGSKvrONQzlCBDM4i/6iS7c5A17V
7H98GLTZJm3TzSXwNkfP1KgedL1kwpmiOYjxNlFAcxO7bDhQ8o5D6K2QN6465YiPaa8VCyKYRhiH
WWzGu5oCuH80Z972qEGj0OzB6ELhyBWo46UxfBUaQzKiBYN6SljfPLjAUKGuj1Eg2h6IMHNsLSRn
Nv02SSAEMVDvFhyZKoKPboXmL1wbxpac/mp5HxS6EKc8X1cIzGPrvaQol8fw5y8Hy++f7ggPKsmP
JIYRRLO1vF51q1kNUonChDpsKTmpODgAEYK11V3bD+W9qzwtrIbR2MtZd8bQ0fLgt+Cg378S3F20
j8lGdbYH7Mc/YJAKpiS9E7y3GjqsiRJYtybtF0/xnxbtrQNMFIbBy2kx73iz4OAz1JSno3wZxUgg
ujKdC4tkqpijkPv553f0T6vp1nQiSJ4eFL1L196ewVd3tCBgOoeMSyZq2TdfvFmhQG0cC0MHIrv8
oXES0/mtjtf3e0jKDLszrVkGLc6be6h1c06QMJc0DHakEV/rHmvx8ott4u07ahKUTOuXUBtni8XV
31wlp3DLLSPZ3lHNKOPRySVVsIdw4he7w58vRBozu8K2IdH2xHLzwx0k/lvCRCygHRtudiadZtMf
yPnh59/Tv7vKHwcG38LWY2/f46vvqZ0bkWXIokI/mJHdjl0RE0j0m9FuBtFF35PVyf2FNMwT+ONV
6snAHWZiu1smt75oQY6Hq6q0259/lu3W/6sXud0tRjBsN1s8ASext4OgIshHkea0IQO5dne5Udex
NprLF6P+Ym6FVZOZu59fkdC4t9fkzObrHLa+X9bl8PbD/WuQdzkTlSl2fuQHNEUa0kIzIjjGnQ+C
ujn5Y+C+t7HVYyZIRE0L5HshR7dbHNa6G1He6JVZHTO2r3GnaKr5sXBTnyzVXoz1joCuyd8hkBjw
7I/18kkGxuRFRm0C8inbvvy2iokgK+UOPSI4IPGQhqwVcXlgDSgJXL1Jq7ODB5ECu8OBGxrW6qNL
K0yAg9XaoN1aUTxGi2VND04w2x9SyRe0H7EQCtQXCWTHObAQxJuNa4Xt0NM2wiee9LuKedXXBSfv
GmnTNtlPpqntw6XzEDYExjaNB1dY6tGcGGD4uqTKniuoJaiKA8IPaAGIro0rYfQjYuOsnukdGFhb
8YuTWRb0llGeVyZrASGf7GMfKtrNZdQqH9MhrV8Hhd6aZXs47r1+5a82AcodyNKnQMfpGxbDZCPw
S1rqQOL0jYb0A9BS7rie9QCCZigcpKjvzWyrz+dkZs311ibvopyMou6Q0QJow7SaJ/omtawju3an
PHLVgg88lAiiZGyOPszhpOv1gh6+mr1jKq2siYKusT5bPARVrCG1+0TTM5veaS1KXw/x9wBmkVc7
tOhm3AfoHL9gMfHmcCR66VGhe9U+da6+PuLDMfNokMIHQ+Ma00Pqo9c7dcUEohucab3uYL0L7Un4
DSkHvpYbz4Mrsw90xvQWmZfZvYiUSRxQmsGTaYy81Sv3tll22SaBlB0K6nqyI2HMKQLRgmZYhsR4
FNa5xJtBF2zU1IehUXr3wStrCHZwpZNsX1SUBodx7axlr7kVplMhlaXtNZnSwKvlmqDNptNokrok
aHEFhBp80Oggj0jqaOSCa015zoPSsu4rHUwqTSpXDF/sXDOXC0m0r3byHZFDttSrdIhQIQ3VvhTl
est9N4r3GBgB0vfgjYanhXAYeRxpTMCfByZp4OFevGfQlgkEUtUVDzUWHAu6VceNxUkh1AmJfUlG
Eg4Sfe/oU2lFYimRZRUy77xvLuaIkntm2cVn5gwzmpdW31RqOR22M0DMobgU44jv0M5c1X2ivVgX
KXabcQUUptxsPTq88d0XoXdIcDku4jCikzmjyiParrsjNylrdgkjGmgP7gLHCw0JTZPSqFxyL0Yb
G20mRlvGYqnFk2GmtoidqqubC/ibpDl3wUrWnWOhAQ17oAslgtUur6+Y1ZjyKsvzsm52eHin1D5I
q55cJ5YUtHCHyKCjYxcFqprpiAPIbVDOirI8Bzai4Til1JNROqztB2xC5qku6EHcsuRkaAvBBGQL
KizyLAVC+MTpX6RnjcPwFfE9hYwRmlAmWm83u0Hql/+XvTPZkRtJs/WrXNw9C5yN3JJOnyLCYx43
hEIhcR7MOPPp+6PqdqNSWTcTte9FJhJKSB6ik8Z/OOc7xxRr11q8oG402ORMc3Y7jmXeBEab22uj
k/ueJwkmKbLR0YfCW4K3cLW6FWrVuVzLb6QL5h6IEjXMUdua/pOf8KYJkmyYt6VrL19mD1kvZ++c
OLjzrbLeN1M5GsFku6oI1cY2CG3aBB/565YRZ//Ki/N/Zcd1hqZPocfSwjxi03EUEOUthW5aycEN
rVEO3VWP5SsNaqpUUnTnMYlv7IQ6NWqLbEE9TpYyWMUV6R/Ar1y3j7Or6Vmkj11+0WbAg4FjTc4U
5X2CMj3zOlEzTPaYOZkTYQ6lnTD2lL3BT59TtcwwDfPqsZ8dSIC6m9DGEH8oQSk7MTtetHqoXVmB
4KBy21a/10p9jc9tPcVocvU2ucvdsrqlI8fz6Yxx9sif4cLGGmadlZAi/u+qYVVGV7F0DUhwy528
cMq91Ditnc4WBMOE98iVgmtsaVP11iyJiEOjccsfvZTgYurJZEJeItLLsAbVdYYZyYu3rPVl2LV0
ElZgQTPRwnbU2k/NHAQ0F9YmT5aR98N+BmOln3rDkE0Qs0S+0aa4Ng9AvJORbsSLt4el8su94FR5
6fFqtTtG0ubTzGqh3rUGJtdAyYRWoqtc24jgXbrfWl6dLdQSM9PDVDObj6ohtYrgZUOefJk1xPp1
dEKYbAdOaxzT64sGlsBCLJumU4h6brri4XBkkOt1e2Pn7G8CNeiDHq1m3DlhqktyDpvWA4g7q6rj
L9k7yfOAu4cwNPQaMtRn7A4/MlJ11TM/ptOcVDWKkhtIy523NV3c9qqvsItcZV0PP6syhCyjQQ11
HQ4bUuPD5rcNOxYKokVQSLRnqBTsVhJiBmIwx7QndjeX4L8fGXQ6aWRVjP9CoUxSD4ALFPpNV2gs
97LRtTzYpmyuuEELszl7Zd0grmtZNEWNKbXh4DNR0fdrmsXracl9f7yu8THkVx4HDyFipr3kUUME
r/PhmFlh6xiGnGI6VYp38p5E3yV7GXRbEhnKAJQQOQgn8aWt5h4QnVXUSr/2OyHJ7EZ53Hn3ToL6
5TNOG1f9nHKQaofaKpyKlXAqUdxxMJPBhtjYC0g0N81A42wxjr4v02dVJLHkW3UndIOdh/KwzHLN
DhyCmssQ/zUkT6jKSx+sSz8kgbTdCr9DppzunBPnWwcCQzKj/iGDGsReA2J4T+1kPWW6NZDWxwqQ
B7yk9z/WSPwQEGlAcsLKdAbzlE+6x9UlOG7cyRRviNdYnKGg7qnVaiyD3o4mGZJEyQR4PDs+aexB
NlOULanmrGFa+xPsT+Z/F5U5cR4xUyZZZV55bx2GoskzltoCahDHrEcOc5o8EzmhuCc5KeIrzxIY
yXj28ZZrOrHqO950ProOFwi8ZFBEYLZBSioZNG7+nOoGGQKr1Tkd2a5FlUXtMmzXt5TaS1WtPCNe
WWLhxIOmrXveDVCkSpJUD7bq5bWVaDGJ0OkCzK+Z5i2bgo32y9CN2m0nJdxn01fuT48vjRA9ydo3
YkMW69EYmzFin5ihwfwTdpyDp0V3x6c5nWftoMfUn2SBessSjImjSFOl9Hu1WLJ9zxw8RtdFO3DK
r3rNZhBP84y5Z6oHzFQ1+VX4SJoBclBWd7hADSBZTolZi4UffodclWkdEBiN4gt1sv6GN4vcJsGr
lPpzVma11+qBVUMcNxakm8pSp8S2iC7vFCkdO+z8NPWiAvoedOPqYL/s0A8GjTbwpDtN6jwhXW8+
bYFCFhA7aJiD4kTVw4YtIJEguHlEhN99ZglRM9fBYzN24oIzmHegUcxlZA1ZAdGrNOV5zeYU5oHV
GE9u37QJ8rSi/jb2oub69LP/60WsNJYdEod8N9sM63ANFDNWVY+kUqYx1tcgFRneNSq+mm1SZVhw
fJr2TU0bDcst14rhYV34S5jhqyb6ycVnR4eR8iqi/S9AJgL0vh8sbvKdOQ6gib06NfJd2Rk+y2Tu
SRP0UWe/tIOewKpy8/JqpLfx9k7X6mXQ26DwQ7fJlvu/bqV+kWD/0L3RGAI3wK6+gSvgxf+xk9Id
ilNjJQ5O6yl6zjYPBxjDHpnzdZOo2N1naa/5B3a+NhFu2SQzUuvX5W41+plaHsBAsV+Iu1l2aV2u
WFzmipQX22375q5Es1Y/2GPHRocUdmfde4mWm6dkzM33vtHqMVpxR8b3tNo4KaulzohPB7P8Dgoq
FU8GKWcnBwem2HlDm7zYwA1fUADH/u1SZoZ+yAvui4MW4+YKGCQRukWO0jC+//U1+n2ogtua4Afk
rSD6kNn9LgdLZdrGSY2V2asN41kDNHokvsbEA4E87pkEiOHprz/w94HRrw8EWE0kAVY6gAF//E7G
JRd6sbAMQ8BTfl81xaKU8V9KFmhv/IfDKT4LzRX6LvhwfOCvcLZ/mUQUrkU+tY2vx1EAMJAAentc
8slpdYu/w/f/uWmHyQZ3w0Goybj1dxqwX8cZURoJiT9e++ZnxXKzeJn6m2v35w9xwRv82hNtWx+x
/f9/+fsQGUws7kisUJUO+c8qN9M7VbXT6a+/oX/3KQA3WEjxzLji9/lN5SlaG5qcIPXL8WhkRRYa
0AYPf/0pxp9vhO3PZ6QCxd6E4f7bjYBouvCdDqfL9iXhDGaAjL9BM7B8unCbtNAb9E7eYdNazecC
gRPgKFo5wiVmA/OSuSy2ec2bCY4esPJF4NJMChEiJpj93V//rP/uiqBHA3yBto5//XbdLb/VbJpp
rrvoH6zW0E4gTsTfbFP+7YeYQCyZozJJ/30KaJB0YvbtwjSzow2hrm0V6LC29Za/mUz/6cKDr+S9
xge5LNz83+dLRS1GPG6JBAPR4/6Y0h67p8SYv9qT/Dtyy58/jOXmtmrbVhAb9PaPt2y6DgyuHFy9
DJBUhIm/C8vBe1Fmo//Nl/SnUR3nly2Y1OmoaHUG3n/8JBN7WSY32yI37xDYSzOdeJvlt1na4MRy
Mz/AeaJH/+GdsR2aSGqZsm8rnN/VyQkaABPsKB9agfbAJNPsTZu7+den/O/q/P9yOv/LBf8Tpuo5
gU717Q+2jO03/HNxbjn/wPZAWopnsz3fUmD+ZXFOkA86DTA1NpsWJqj/b29u/wMnCAwrytzNKyE2
vfX/bM3/YZMbAK+KWwiKrQWt6T/JkvtNaQ3WicQ6Wzccfg5G1MYvneu/nNZTueQd++4Huty1PpHO
ywCW+xP/cprM2s2SqEcJ1xrwcVNCAsHDaN4AaPd/eUbTd20SjA8ZEOp5oAy4n4feHNC/pguZBBhT
/WWCW0lTF3R4M91AcwAak1C+Tm962TjLafJyoPzer/lG72fx09j34xyZ0qM2pn6rvi2/5iJJYq/y
Wtq6TOODleo9g5MCM2F8768rR0i52Vc7Y2+ZaY0tlxR5BSsjZnpiYMCgsnqccEGUV4nTMfMa3QqB
ijMt/KgT8yM3hMiTPSo7cdVBx5BahOM0IqafCB1No7lYERIkWQ+kVh8ZkvEkGdXbNGjCIk+h1nHB
m4ZGjYWI+ifOKftNupm8FHMFjTYxiSCDFZnUCzPNwXRR+kHICtERKrnnoJgJJlUwpwPOwiQPTH3K
66ii7Dz6eGbGQ+zmxXfmUQpNbLsmjM7ivjT246RbH1ZuyucWi3GYekmj9t4aSxE1iWluw6A2P5S6
zfWQXtduXHQDd6gqwU5igIyL77RmZborV7l2r0RETP67qWvtez6XRbHLE8s0SdQdS8aGhj3BI6ic
VyrE9ZuYM+4TDVoCGiYicbdkKTLuQw10YrGbHNJgJ7PPd6Kq1zgoKqu4VsKgQd0G9xBWBbELeM1k
40dy9bvbiaUy5j/u+nRXaHPXgIRY1mu0iSb8G8ZcxZEGCUf3KFmxMolDwcorqLMQdjI9ISpAWDMW
OKP2wPnkcCH2RUVI6Rb84uKKh5OKJNGxV5CWcqGcJ1kWEV5Vu3Q9xdzgmjTg9LJzgm7xw+BtwJ42
YUcQ4L6RpCLEo5uTkqMxyPQTRgLMwSfvokyTyNvJ13xFjkLepze1lRefBhTZO3qesjowQ82+vK6f
zGAESZJFY0eHmFXCfJh6uivC6YtK4chl3qaTOOQNsYXWNi0LGb8vReKXP5NKEj3MbhTd8inJEu4O
gGszCAOyVtxt4uH75M6Whfc98YZJICanhTqk3G4k7BrjcltaqBGjZEUse8PAz2Za1Azjm2IOduM3
ldEeYPhMyb5GwuVgLNTGPqyFrfT9lC3Z2ay8+YtGWzBlGHrHfElEBrDVF21aHlEdGs5pXbrlwJal
/4x72oZ0hZHE2KIq7y1fsHphqtUjWvYwwFz1jKOyaBm0+Wi2JgxKNfgZ3klnvnhz5iJOK1qIBGWh
pkMFu+1pmjpbsFwx/Z/M+oqLjxN7uRGaJ7udwlj52JvZ9K6PqeLokv6APZPdxsuEpj7epSYem1DY
EpewbNCepTkpFy2M1uumzqV8aCYLEZvlsrmNcq9u3x0nITOtk6P1ntIGvsoKPyuYpdmC5la4oiFS
UHfvJtfkvnNoS3fl3DrJrvOd4jkhCSe+IA2SdcDQqDwrVrPtYWXJNO/Jw1J2WGoU3qHRplVxMPp+
+Un6GNMiIvXEMLp7YRWMtEnMnqoHPaVaCIa2mL6h+2lukf67KEpEuiK4Z7aW7bx+qG7ywWZtNKcd
R55Vy+U26Qv6yXjQJ7l3/NqyGZSpLg5jx8N9TrQMBW1tp3l3b+upq0Uqo4UKVg+RMfNYDzgofKQq
P1LF8OdAc1Hjx6yYwzMt8GaOerzg06fv5WRDu306f5ec828WoqlPanDjAZMqNJCO3iliGrF2d4Qk
E/EZdpZKjsisYzrpMvO/s4GonV0Dpm86e/028FiSrqy5/XPEgBa5c1CPpYPZ3B9jjM1xy+WY51wl
hCCNyJRBP61wXSoeCeGn5hoOSdnUO8LOu2mzviI4nhcL14HZ2Wmyi8tBsrF0/BiRhaExcx8KsEpd
o08vrY/sc7PSeWdruwQgtlXDaMFnJvnP2vZ/KyUqJUrr/7/IMBhUkdXf/s/+W9f8sV7it/2zXjL/
gZaBRCSP5EUafUg2/10vac4/qNHRnXqbmZWSdpNx/DfFkyoLS9FG8cSUs+Fv/qdi8gkEoOSmCGM3
DoJF/EcAf4yxvzl/qNoZW1r842Nq1S3ntz6rLJg+DdKk3kC7Y/TkU2Dc8a0fvQaAGorIGNgrJm23
9t1DNRbmew1XTI7pEeavHpo0fmYgsTTAX4mAOse7Ca8CYZaYR4zWF1drzK4JVBin2GLvXdT6x5b5
FrGbCXlRbHx3fZejQLKflerPywSxqzR5s3C6yOPQ+e5V0+WPqbYeprkb212cxLdZM5Pq47t7XXWB
WuIEK6QpI48V9q032kPYoP0OcJDy8A2qf1D4H3btEt+jynqN63GXa5w4UuyrFGSVa8TJK7VaHRqi
vl6M1IVLuuq7CdjwG7rs9NCy4Wefame7tbNmzGTovmO9e67G3LmdetM6lRZVlHCrn1Up/CiWU3en
syH9icboAx9KuTNXo9x1TZGfzMzqoooPvc39wb6qvam4x+9rnCoE9yFS//E5ExU0hyGejbMTJ2Q7
0tE7Dzai8VAmzn0Lsn9p3Q+Wf8bXnJcCs0MOrGRXG2yTsMEAg5EgWK49c24NPtVeb2S/WjeoQOsm
mgDU75Mq9n7K1HCiNEUQHTm98FTgE4j63njdxj+cze4uAef2WsrYgnWeMaRrZFldLJ6KNGAIsrDl
YaDWseaSd906gwhQ4qffl9AaYy7hGJn9tJwWDtIDpFh3ydhfM+U9uIkgNTnMa8pGBtNZHlr1BGVg
yI1xN7E5ejNzAGWfXZfEO62T5KFUVmeH/ViaxhM0Cf0ClO++djUQq6vB/BxGDsokUP0QZyj0uXay
uG4y2t8mt+o+UOVcnWf02Lejz7eRFlkbEbSw3saqvWBXZBYmeW1dWKtZ8Kyr5bwm4oUa3CQlyrTr
Q2PYx7FpMyBE8QLJx/yoKDUbfCFhP8MnyWKTyPOm9tHQwgXTnYNcHWsXm+JEuON6S0WcnpfVxCJD
0Zbct7oNf26oL/FkX9uFfp0XgqJ6RO6wvAmZ3yRrFSVedsUI3dsJj4InTWBNFERFsFdFlHCkKaH1
IAjYE+GKiVNto+UbIYpbaxSHshpZipIhUXVPYrNp6WZ5mHVTsQSaLxh4wx5ajvUwNo/SUYd2XKjs
vxfWyitm4Xrqb4xyu4ehGG7jLUzClgeOo2GvLLD1sXlVKpvOCviUVRMKU7LzXOincjPqATpG/uod
ibSIjyVpgquSfKuaf+VlbX3iq9qztb4q2zlEp4mnrnCMcIBxFk6udWJc3J1H21nvnJTPTXMG51qV
iEiKsn3ksbk28rslMQNP/8hA5ac6Fk/mxIz+QvT/J4hxsCPq09LntyZbH+AlIW78K7rWXZr9tDlV
8FGRrGdl8/NEykRgQLmscnmwG0FphR4mTsWzKGPqo65yOOe6jxjJ4XWaL0B2iuxnU5Z3Zd52mNlY
9wy6fGvl9KXFPos0nsaTCfBmnrH2zeWllh35L9nB0Mg67i3jc6mLOblh9WrtJnAohyWvYwSKpP3R
KoD8gPWLbcyXB6EzEsQy1F6QXoZN3mTJqatXNnd5G2twHIsUiUW6aEFVUkJQq434pzV/n0hiE9Ji
p0GBXLryMSnYaGr6J5ZEjrjUK+6rdQrXEUtfPK7sv2xESmLQHvANdl+MjB4A78cPqooheCWmdsnT
sbGiuPRHVgu6P9448VLs0Gio49Q2wg2IwjslCdAe5NhdAGinedOaGjKOreJIq1f/oc6RZGwd7rdC
sfqyrWyfQEcExmcifmmpSbzGzQMae4KI9EeiCVh9Z95bqXkDU+t8Pk0+vqZy1K8VLMJzauFW8mgQ
Qmb47TWB8B5llk+uhxd2bfVklNMdApEdOl/0A1i9rmVc57dx3XP2p89i4clo9J5quNnbxTcEIaGT
Jo8iAwMmGv2Hl7nHBChK3TVHxPhUtmAJG8udr5IR/JJWyO8AeG+8YvhezVkXxp0NNa8p7pVhfJea
KsMlGXj5GNmxmg0tnIQZtW4R+QrDdYxMiGQNmwAzgbg/pgFhs0Y0tb/UXlBabsVRiI8uJfwFmW77
PTYwSpd9fZ51P/8apw2I2dRfvmrOU0FfIxJYr44NVXQcQhahm1/gslTZrUTZgAANQyuOuqgQSLtk
u2sRxdQ2dquXdX3vHAYIIKZTrraiTN1uuk40r/44XROCUbEqyqN+mI+O9p5p9cEqaJxcc30VXnHI
tXdXbaKd6UbY81OiTXBblYS/CVdyHVhaOuIw6PW9Kse93cynNXF5HPD12WK8S/r2lrnhVYbVFa18
/Sng3ATIK27MVT8NnTqB8NotyJF9aT/HMn3DN3kex+FccBM3KbKuPr+i6WX1ThSOhVUV9sDFrdoT
7XZYiZtVDK/4AM6mZj1ppHIHQmkX4dc/1vFRdiLdGyMSUEYmSTAu9k83diIrdw6x+c0eih0Z0wZk
I7LgZueRedjb0v2sRHkcq+SGFJCAJI+NDpRfmtI4trFiEuJld7QvgTmkdyhr7S0pedMhozrJaZmJ
vtjjIbxJrauJCJuoKr9LPTslrROZ8IByJhsDMCou+bT354/M8yDv9DQQswND0DRu/Hg8yEpDVaV3
APIK+D85LQ40qbwM0u41nZMra3ldpvTgVcl+npdQM40SQcTUnnWswwEKjYdR+sdxne9RYWBY9Oto
iP0vHtod5olDXMJt0kW8nNhT6vgvtS9EKqfU9/dcsJBbAyBremp+8fi8Q62WKIfXrrtPjqa+KQAH
Vk6ODcdGomeSB1CBtsWRWPcPJlLHTVJYa/KEKi0UlR/GKKIMSS/a6DDv8uJmE9fg567ei+6HV7oX
AvHeTGPZYwg/2oWzd9p1t6a491BD7MhmAS9/SgSy3XLVEfelymciBHZR6i7CtGGHepmjyr5mU3W9
wAINdCO5pzd9plPWdtX0vlbDrnLL5oj1V1zNnZbzF/WXc1998VWeCpNr0mDTojPdNAZzl+/Gwj67
HchJfywuShJqWk/i3h0rSE3DlLMtdm5aAc5yzUTUpeZD0sZMk8zuQVJoQKe601Jei7OxAzl0Uiub
eF9Hhkg8nTE7O3cagsnqHmcyHHYNZnWeCQLaO1j7Oxs9NCIL+w21R/001nYdWU7ng7Hj9nPBtgbN
rDlPi5W9Gc2Tv86XvrUesfjuHAI5Bq2/Tz155ZrmtcAczTyQitP2d7bqzpiu4bPKe1uZkPzG42xm
Hwgn7ujJ95p/bU7aLl31g4lIYODal3Z3DYQJdaM97okv/NoO9H2FvJITdDyUjr/FQT1LIpR0aMlb
bbrHfOoHOm9tP40jkn1QzVU7fJF7sbwihCRTyy73TG2GA30rrW/gAYccYetFusiMaHHgCOpwwzCD
RgClvyfqs2ZucKBUT7mVbKKKzOGltqp3VCgfZjnHZ0eUEcswjgC0RImJZKGuo4y8EixYfG+Yz3PO
hXHLAIQXwpsjK2CdiPhb74zhMJYXMM0B1UlIqHNoVV0UW9O+KzAAVzeVFV/s5BJnHzX7ds++LYvu
MJI/hO3offMEVyXSL5Npc6t/WAnSR4YNQFIDNBsRWbiR03jAcGsN2ZciP9Pb9TFrYM6Yb9K1DjnS
Pi/jC3G0JzER2YPgr3WzA23rEWEHwEMyCuGDhVVLKHKtxQeCacM0Z+3KZCUqGhEfeoYv0o4fhPzI
K28Ja68GuGI/WF5lRY7EpTAV3j5m8Au6NhwzxzjlOlG2QhBt7e5jB3R7gefSK4sXOfa7bBHHbPYv
ziK9UCs/mSeEtvGtE/bdgnDXSL6XuovSDX4y6JbzYLyChfjmFCv3DGIdVYAIZdyDMj8Ocm1hJW2j
um5qaX2ksRG/ewnrsKL2cqkFk7kcCD5g0WNuMl+lHtUs4pe0gQTBryXLTceoat9nLTUEWowTyiFe
mB2CCdOmvrJQCGyS4yvLLj7hOrxNnM8bAhwRhbbdku4YdUl2Zy7WZzWLjPBS+WjMYt80E4TMqXs1
ZfowObZ6zfXiK9/epTGR3xrkGGM6qDW7d5Zej8w2uzCd+uqkdlZZZYVu7UIYFbs8Vl/SnsKFWwj8
5A3BkBf4BlFXkpvrg8GBAtigULYjOBrXDOu7u9yn3WP4XtzUo8wvLRKv44K0keq0VD4D1zIffCPI
80pd6HS1/Vj71mmYCucRoGS399GBIB4WxUeMhRgH9Yq8yja7XzDnkOSs9UNLegRH46hFmFW8m3HV
/CN6fMTVhtmOXdDFk7vvy1W7xuRYTjtLG3QMyYJF286Ax/xzbNN2BEFQT5citwaAnkpDZ7N63mZI
RxeOX3+LxksMlWY7Y4gnVs2Z2RrXDXXuJA91oQ2Nf8xJqPd2MdlczgtbCFLTNl20Omiov9keJtmB
O43Q3npTGmfbwHalBL9rpxFCE/5agRwszi5+Zk0031p/6hUOXNQhG8azTDGCm4rBfE9yNvb+tUAM
AoeTwC4ajjHAQ5M0xG1U/LdNYfE6cI5mfG+MpkMb8vlxxULRUcjFZB6Xa4cbJUYIB/QxsRfkKaUN
Hbyg2JgMDm+K1P7o5llrXwRpXSbKfDdDj4lkKuiSJTkuSqgrfyh9ImJ4E5CoptWUZGCBQnSJ3NFk
JufA/udGXOIew3+Gg51vkP95HKh+g1Gl9Q2wb/7ywATae0ZI5eJFUwcD8ZZ0EceF904k2JNjIxze
sRPQ6CB9Pw0W38hOFYta1qVavLzIukmtvWvzLIFa2srOZAncXG+7q2RlIB8JEQsJuhOpsfHd47WM
2hPAZ7sGjXBUYR3ztdClFRDJbbQ32mjViUF2IRfqFNd+XV7n06zPVLsbH1NngTHSX4tZqEvJnn0i
40+482OOT874QQOXih9ZjdhpnLraPqeYwue3Klun676316MOAGSgBoPpOSsvO5orIvoHaQ8knHES
GFcxEgJOpmyWy6Hu8zI+OD1RgCyMSgYVktOE86ytvZvc9Tx2/ez0nN3I4JUQAn6JksAnPQr7pst3
4a55d+N2MH2AFGlbQCMk08/GsTaOAVBJ0Cwz2h1yApb4BK4jhYQs59E5VOD4vWDpndwAEaGL23b2
nBYPuQH/uCsJ/Wv94RMfinm/QFv/0fRUKKUPuLZXbXrAZ9+dW31s3luDxUUA0dZcT5O+6Cap5zGi
3apcoIpBxEF3aa7yIUUhfB7zOLnP4zhOd55cIUK6c6L2bjabCOUJfHBkmr1BeOiuxrlc7oeOhHKb
nMWFhWjPGAvxEf1DkRg/ejf2T5g9/ce2d7wHmXnNjdkPzr3OSmTDu0/GWXUt4FC3cvzXfsqde4mQ
eGu782IKS6dTfeDKDoVgRbjg2a2qdvv2JzT1beb4d/RPUMW1PD91RlIFMhXNpgAl2ng/s3F+nZ20
/6krj3t9inW0b3gwHmthWbeM+LW9hAp2hRiMfsG4JuiRqZcoqCHY+FQnFwlxyf2hkzvplIn5WHBc
vuHybs+50SSPca+oR+ypY0M2jEzbHIrxS5WZ/lsHNoFXdRbnPpYDAkLqukwPSDzXKO864zv0U/I2
+9GoXvJicRgzJpoF1CZtLmiT1Q8jqW+5jyDG9G3+E5ywwY06rWNzMHvWY8yZpLt3veyilzpD0prz
haI9aYeHXIKbD6wusd+tpmMfXUKB9a771nNfjXkLXkxEx6rIGg1GPwbtGymo6D+bAes4vpcZXXEN
r+yZmeu0sFPT0Q752zqhsSmS7VvLJUnBILTo0OpWLAJrGMr9MOOzYAyHFA69/Z0yPIwlq9WcrPUj
VQ8TpCSAt5Z+zeRzEWJ+FCN2CclTeCYF0tpnEPQdjOkN5bNmZD+MYqXEAYe8nM1SJXdJ4tmPkwV6
3rPXLjDBQD7Nekrjywi62yeDM99AH7JpW9uHlRT7i+HImIfL8mAw019xvXuo/oVO2aHqaJqfrIIJ
gcmI4Vj6Ej46Wr8wSRHIuoqRJN+FPl8V2Pki6alxX1rkAEqr4u6eah39a8xEtb8MU3qjl7xOnfzA
Y0UQhCre5OI8Kp1KuDlos381V8lXbZeHrrQDjdJGdGyL/eU4QPKALkPZscaRHq/D9eR1xJeyOQxb
kkK4OdmueoKBs9Go8QYab3y21eLQ/BTWl1v12isL6LTa683kvhQlp5NlRKN5F8s+e3O7/IocCPU5
o8q7qZbZ+jlROOQAdPURvoxZvJXNsvwoQc2+Y8Kzz/Gi7bw5VZEi6AU6O1YZdRzxAfunHsFPTk1Y
1POB+7NKTyPapzcQrvkXgnec8MVq4fJ3JewyocFeLWwiCMBwvpPo216sTrcS/ASdhmtYimGH3+SU
psWAfhL3Ff4kf7xd4KPeT6KPGbvrvfuZK7s4o9wHsrQah8GZ9CN7W/erNUpxnVIhwZwyi/Gb6m3G
E1Mvb626rI6edPRDtmqCnksAjdX0QLPq+3lmPjTEV+jNViy7qYlwfk7fFlUZhynFfYc1rA4rWOK8
AjFu4TzCqpIEcZL5Jz229h2HqdRZb/MiZw3ub4/knPX7dCXhc6o6Zs8SB8qYXDHWYhVuJW5klyzP
yNTJmFz47su0ztFcW8fW1NKvXjisCRucJHNWRPEw9McmJqa2WEm0mTVxLXwm9onjY1LqaGb7bjx2
C+8gg1VmwUBUoJoMyiZ+JpcsPyA3zK8bg3iFue3dyG2W9U50zfucqR/5SAYMyTCJKdHz2nV9HhjF
Y/OdG4xFyXnsqxetJDUzltY3/BoMltJc24Oj3vzAB9wE8an1cgYxk/tswCa5qDEGUF7nTFq0Su2Z
abGv7inpPE2GDHjVrds6j+OUwDBgdc62WMSf5KhesYxA/UAoBEbvd9kywWyA4doVt7HfjirU2A71
gyUib/zKUXPXNFrHtsZkRxTPfZy45IzUXBfiX0U0eOPrDJ2N59i5MLTJXyg/UYY74xhxvB8Qc+Kb
hrnEH7M8eFa+Yy9EyEza7McRLpCNpZAgz9EBEu8aOEIGHuVaje8L5CVKa8WwAvH7Xem8OV5zgHB9
ThjtRsvW3Fjuck/aUb8nFedqWKzk2JOcRJhaQYSqrnoRzhUopKIEVNbZ5q2lXMbEmREY5B+hSUBh
79Q7l0GdN33HzuEw8ND3tNeYPEAZBwtzQzx5xkMJj6zXRRWZCbofzZDEziYfC6wZpmwtFdPQv9oF
o3Ppyz2qEnZptjPdAWji9qAOC3sNb6ROGh6egPnUzf0RNe0QgkJX99PEHVOUKAt8XiRo+fM9sIHy
ulJF++jHOlzjzjgNWvWEC+PaTOaveRZn2corbxXXrPFf/F+jvql/pILXg6pB0tCisvzC2gYIKVUX
NuLaB4RlcYtWFETSrIYj5+4Qwa4pr7yqzv+LvfPYsRzJtuyvNGrOBGnUQFcPrhbufl2rCeEqqKXR
SBq//i1GVfXrTKBfd80fcpSICJf3Gu3ss/faXD74ZkZVz3eeyD/738Z83mkJ28XN4s6CsZHH7HXi
m7JLnhxEfDOraUpA6jcadSSxg5civ2NFeCgD/5AkWbFmD8/TaeT6ZZeHXFKVZahL5fbbZspelx7p
O92qtd3p6i6TrftRE5+7h5QKuznipOO2ZBbnsI+5VhB7AVTbqXVRwJcbZwjpHj0kxM0R3Niy7LG+
9lejb58EIt56MMcbGUn1jO0kuUSG3LmiT++takZy68kyqGYi3DtonDhh8NG2rBWJc2lxjc8dVUfS
b2TWDoLYAuoz3/XcEkGxoFanoUAIHPejHVu7WtmPiqNkM8VTd1JV2X9Oi1XM63Oqg1V1b9MuRinJ
FZ7Ye0NanwJWdcGRSPH6mt/oyab8QIQPecXWJl7g96M46sg4x7lzFBX387B+bzSRk2o4j0bZcxEH
KOc0kPvkjJxIfQrSOgd7WADfx431ZQ9EsbBvrLOs/SaJf990BMvs9FIkNF1nkM+R+L0905I+eImZ
7AZRPGvExyER9pMqw5NCyKtAcJN4/S0L8kaYEiGfJ1x4L0DrtnnL1iVIaN/qRi12tHy5Z79r37I4
OZMMYFnAhpsaj35SOx8Q0pbncro2zfHVl/6LLOsHxtniiW+nXEkX9n8THKFNrnIKGTgrmo3K4ivb
PY1Jc84QkG5HZaZEnt1Lln4D9wJHDybNuUCx2/lEtCYGwrd0ENNn103uZcDX853GI51moN+nzTSp
RUlPW+rkDN6CsN6MJaqGczG8AyzYcw0OpvA5ZgQxzmzIjYutg+qtjl33w1w0t4Kv0uMvLe8n4s3E
QLi3dZJwiWg3TWkUJV10uucKA/dUsU2x9q4YUZ0jOVwgfQSboEnMawvOxrzpfBZSDuHALz/hioEe
U/5wGY3ZI2bDuveX6i6AwDFge5vlJWLwj6mxJnIPSvt63AsuZusENOWbrUY9XkeOrRE3ZYaziL9P
AVfd63/Y///bDPI3cg3/lRnk5qNMP/+CM1/+xT99IO4fwoOiASVwMcdS6PovH8jCjbJZc2LocC2c
swti41/AKcv7A+aGaZnACeDIUJz4v30ghgj4M7pe6e6FV+Xh+P53nLMYVP7EXICFxX+QZMDMhiZu
lT8buRt8Khb9Kmx2CAff8dR5l5Zbb708+H+1OLOu++vn8vABL+XDtof5l2jFnz8XIE5LdzHWJ7Po
gpWhcHWNJp86K8rJWPcV2xZGuFGuGfG9pX2H5jlvGh/8Mqo+mt6ubjA4Lea9pDwGJaDawYGFkgk2
EkAgf0LDcw5NM72kdWifpJLGbaoERyGX4Nu8iJi1dBw81EF9k1jkfNzJDbfSHX50N9Qrar3sr9Tg
JhhE8WtEoQf0u4aVPuVSebzq00hzqTHYD64xUQ4XWfa3g2j7n8iOuNtYrv8ZuIncp6EjodsacuVM
2akYNCzOGhI20EG2Hp3qHHLjivqxAL0cLBKWvKFr7I3WaJDcunW2acgxJlvF/YU5p+zjn5minWlj
s7vfccpyG7Td3hSYd7n2dD03z9DILQyPMYHihzDx7MQKDnWZclPdsJJwihZigiFmbkFTrf3x5E+B
Mb5yf6LsIWFMH1Yhz0X30sHlvx1yS30V9KXTSUHHRbouzMr+kBOQgW1sshkxA05c+I29JlQre+Mt
jLR3N5dR/a1Ilt1bSoeU1EbpANbCkrgws5Eoaj+3XngkBO+GK0xu/MytsQ7jk5vY/qvGQWGs4Mwj
+VWjOfGIocBxZ3VedIDJLp9kPVps7DqPPhimyzZne2RSAcLiByiNDvsAN6xlpi8C21B/wqGpTexH
YEWpISn98FTjvGBDEYQ5sbxCKSjGZc7aPeQTUyXeuVjq+tKGON+0MZ2ACsl0begswqA9d9Wzy2W9
h0bv9Y+Z6Y4k0kMtzVVqKkKVE/e8zVxQLMJqkizf2goSCjwjpxwlXTG+F60cUwo6kLWZxMQPfftF
ZkNC05eV+tDesOr+DJGE1dGlhfgOGiQorKkSvcX2aWrJRUhU0s6S0FgP3KAoRGLjdZrHlK1C6TtM
qDYiPoEPY3nl1raov7LSKi6OGbXdhofh1O58QO0IomNNhsIe+vZ7zj3ypIMf5TXrer/1kEgL1W0w
nbfDbuhCylPuJF4ezgUOJd3In7wL6IUzER/eGLHI5y6c6lMjAENvbS8JAQtIT1REfovlDmyoKjm1
LoyHg9/35YeX2TnjXAITvrChCe9ouOOHg/HMZKDMZUzFJ2Ugi9U2nSKaePz4znaz4IvXROocGxru
+OEWA+Zi08+CmANj0p9dYiTOtodRW+wyHJrpFvgWpwkvH/aJs2k8iAzJaDM63Almy8GQlEq7CNZO
Ns1iH9a8ZgASxCNE6tTzV2nqEcTsWYMvk7jdP2e1Uk+yqnD10CLYu0AhA1QI6Ruaq8/opgfaHemr
qidT/lSexSyp05SMcYWP90ALERMRJg+33drmILJbc5jGb9+W3YSHeWErJTXjPNFDw7iNrTZ9NadI
xa92Ftrfk0UHpUWZ5X0XJaW9qUeHllm611IK+VjYWhh7SlSVFk0Szzl47GIWZbZttSdvI+Au3gr1
Lmkxk6GtHqDYdveg7YJs1ViA6+lagAIK/jNOt1lpOM0J204zbRQlSJj3+sJmCVdOtbrgXKLqOiQm
jmMJOAfgNptmoh1if1dvxdgmOLKjwRcnqgXhJbTwX2aEdnhLh7B3axa+WSZeVREIez2KcNjHk0OC
1Wir5Y1EfCW+0mTT2daHo/a2c2X202oWZms8Ciy3X33O4LTisoS0vjRYwowr+4iUgD2+si8TxcHC
TxusJrxawI+FgTIwlqUMXiR3WeR2VDb8yTXnAFlMs+PNWwzPVUdH4zo2Ld1fAzwu4/caeaz/CUDO
UKw2VPP0WUciKzcke1uXcc2yxg6w2eQEd7A9jRm0KV0RyJ/JENjuVgMlHx9Cg1LPG5Ko1pK/8CMm
paqUIuvRbJJqaPBA2T7rRPCghr1Xnc7GCz9n8m4lTWTo12SwG2YjPn4EXcjI1TlOtMO3NDlMOD4F
s3Fk/8oMmKYYjLg4EovuB4NdDFq9ZplFARkr5EyDeViXhqJSZwNbMuJEMv1WPo20xSJZILeVwbOv
ubpzOMdZe9+gQNkbivHEfKi0S4NZJG22qaPdDhwlrCo5/FoC6qc4tRrv4BbC8W8NBHiwtKOoeYby
oFWvJU0S9d6shMMmHanYWsfRQonXLQUXZJCpI0PcrhC87nMyfs6hyjvlH7krh6xsS51b6Faj1YYv
Wnqs2yoKp6Ji0xA3yb7moRf9Y6O8QVzr0mcp67qN1WJ7c3RHRH+s/eSqkfxC9/ivSyrbcjEPm9B0
hmQvoJyUfPWyYx1rlONlhK3obZOAvcE15+84/vS4CpaFf1y6dyCQ7Ksp4Xw9wwSGJSDzxAbWpGlB
vM/D0OhPSRJ5X43lxHpj1NQ+bFMM4BRSzjJRt+gO4tMlPaR+dbqNkg8AaKW6dlTRxlfYn3xxzDGc
42mnkbWnlJZj1CQqUOnW2/NSmTJ6tbtFVVwnIEecEzuI78ktHUzkzMBhlpY3ngE8gkJfXYpNpxuq
Fspwdg+qaBJEhBJdc1NrDJcCPztGpIwbBzveg4t7JxNe9TbmdJgyU9PtRuMYRG8aT2+4M0y/3Br/
O7oOaE1enZQ0VtBIrIyoZNlN1YXWlGQncBKzox5czlyjYa05jO3R8bzFeWiDnIlad0N5PC2OQz0/
VzmcKDxSuByCJYskJKlIDXGuWkEHNK4rawr2HWiHFUlCCBqBe0MlEGVNvn+wG3u8siw57gbpfzc6
Hw5J3xN8YoJcA5toduCP4l3WT98zroe9J1jJqSjHYIQx/6XNpuo2nFhbZH5iHTpaI1+rMYneJvIr
BLFrggSbIahgDssCYMIqmsXCNNdcMo3CRerz/RbSkntwWDZs8Vj3eiPpz+UFjdS+pEBijzJOGCim
PxtfYeR98jKRt5ODG8zugRmgmCpKcBXKpMAawmlVdNvEVvOtrgtSR9prTq1H3STVEsYXtQtXQTL1
m9bIy00528Yl8kQCGqTNT5mvu4fBU3W8TjHyUf5qdtk+kMkvVTnUgdqAV3HgOHCBKHbFT8hcSmTy
OYe8tBqnxQQgR/MeW+FA7a7jH9sO6H2WVOUDxhV9HVlBe933WXesCpfLT8nmilYHc5eYMDlAYPKQ
rCN6xySvGBzn9O9iIE2vrF48TH0Y05C6YMtQ7NeQmqttK8FHglaOX3nzdhs/Vv2biYixTo1JXBPN
aH5VNXZtqtH8VWOjnGKlv03C6kk0QJ+RO41D0Ue/HA19ZAzTYcXNeMNHpls46Gq191NTPxfRRJVr
EjrvLldcoAjedKzokOb+bhb9SKMPb+pNbwTex7Jgu7UnHut+KN1rjwfnvrHGZ0Jq5ZseMEGMubJP
xeTjlCvb+rsNBYYz2dcnwm/FEZHigcYcvU5GvnBcHElHv8RYbTO89D4Yb8cY17SjPIUpcv/KYXf0
Y9XEcbCbAVMRUqTH2hGw5ZQLHgT5wKwA2IfLIW+nG7LQvdoE1KVA/aqy/mcuA7WpKmls24HrKXro
a5a7PjNO4W4MFpZQDsIJr4k9Yk/otfqVtckQ//esn/b6+P33vwnvv4zIbuX4wSmU/in0sfyTf4Zk
xR/k1UN4meBZmXAF8Y1/0KWpISMIwjQPftYPTQIh/znsC/cP3wpECEjY9XktuERFZK365O9/M4T/
h235hJ6Jn3nEWwmE/BsxWeIdjNh1oeO6Wr47eAlLcsSz+RpwqQL4XUb0/yMmC2nAFs1E4Cs2433b
NI/OZGAAr/Au6X3nookHbuBvwxhTqlJZdWlklZ7HrGUPBULgfSLT8GUk3cIhhrWMPz1vxRF7/GVQ
BjXrlE5i4unxvWbJS+Cl4HXSzwD5cedmzqnqzZQ4VLBl5OUe4T7yudw9+bWj0N1O0QC6oUX8nAn1
qrr2dqlbWOuAukxnokpdDOWjrWi4tqfOeS4Nr90mTIAwARkszG3EVVztudT3yWNWiui7S9m244EB
ePAwwRRBErO4LUA0LVABcPEjbc9AqQ0XA1Q5mu1NXPnlmlVMf2u4RF449aeSLshoxBzDpr+NnwUZ
N9ZhhsSHmLawG7b9mFjDt9O2Sq5Yi+CU6tIYhKDNUG6sBsiJUGHZ7CeUCPajdV0nVnvFyt3gey28
fHhRiHPhlkuAtwf+Tf9I08RmtRVUEuBZalR8l7AouE64cxTcffEOIReMnBgokCVFCFH8OMN+UTf2
VKk9RRic8bUZxMsqcnoW0UBgEQHxeiysPZ/7joNmxqiHmz/Wpr0aTUMeYFDFV7x0tmNOz4Im9se0
0oVHwyTHCX2LLk1c9uNIZJUS4lglB4f2XopJlpRs6ztnAq8w1agrNrNz3+WPJGMXPEfHLZg2znSY
5zvfopfRNNKX2Q2Ta5KNlHum3J24nDAvbno2nuR7ddJZLwFUxBKDfymIpvQlTAEeFSEPWqNybEzu
v+W6f0u5vDQ/1UPf/fz01x/N/1z+6VdNboHfVP/7/faf/3edfsEjrH/1f/1bf/pH8n/9/uP4p15i
9n/6n23Vc9jcqZ9O3/9IVfzjE/zzb/7//uH/+Pn9UR518/P3v33VquqXjxaDx/nz0YSm+H+Psb1/
lH8VLj3+wT/PMvsPrBe82x2EQcbAhcPxT1K+WFAA9pK4J0OGeMl59S/hMvgDsi6z+u+/4HJyQQP4
11lmBX+Yvicsk8xE6P8+5/6ds4wStb8cZsxSsJYXDZVoHMfkXw6zHreYMvBrU4MS9ZQwliU8u5Di
pVUhZEoPCpkHl7ELFYCai86aXtqevgzMp6kVY2pNR3/8nuxM93sSs3F7AiBvoo73Qxr8uFAcU4pB
yrhMbuiDgoJqEJqtn9MwCiQl7vRKH+cs86x3wX2yuC1do2cJnkElhASmzTtmUDs+hkaF6z6KqAK6
jlPD7jaMTrPalmp8dZqq0rvZUDoAaERPyUxnVV5qel0zq0MI6ycbBGYTmh39SADzNtxNJBWwZQwm
9S5aHI/YNBENyq25QGe3qq4VC8zEr/K9N5vcxu2WeXbmKKnBI1yn/ZA8zoY1nBPXxGjcBf0a8OT0
SuUb17iw4mxWUj10EHh3aVS/Oc0SkkGvLHzupkJb43nkh7vi7dpv4Aa0H/6ybQdwM9OTXBaHtB27
vUs/07VpqouRwrkqhNIrH1PQ2goTuc2TiVFvGNWZiqJqA8ftTffpsI4aim8Ykf1bUZoR7lySK16h
NpHZqkM1UTumE/uFtdFwhnQ0nBLHrH7hkO9PZBvsPZM/ZTohk2srWWXXPKeZ8v3+1S0X4GZPkyHN
0CO18LhMcNas3LF2+kvPIYxclfVNu7CrAvSpp8kjFbXLfckvitPWrLs7A39d+DYSopHnMJdLz1FV
ZYILIiNrCPmAb75z/LVAps6WhWU8XKi3BdCaxWeHoCf83ZwEPP7Z+rZq6f7aBp5qooVCh9WsVqyG
XZLXYsUiwZ0xz7TcGkWDuoco/5h7Hi6TzBxWJocjXipHY5pmes1KjD5Rh9JGSKfHXQTelR2Tg8kT
R0wQ3qcp4bedZ4TqWmZc86dIjHcz7gLSUUPQ2g9J0gmsUa4a3oYuChwmLMTu05wldnYtceWSnJfs
ha8wdHyyDTRpFbIjRfX8kj7HzdK903WlHmqvcv1dDGWf/WWM/+oQEWE5FEF1J1CUVl3ScH91e/eY
s9V4zh0sQlmjrVuw4hjLdXUIbQIH67CyyjMSyNLd0sFDhNJRtZuCCP9OxZS24FgiGvAlMSpxmcgT
1vTYvffW6GfotYM/k4wudLf4IHP05iAicX/rJU3Qr1JLoJuSqr5yhviem9BNq+Zi73CxtmWD1wRn
5Uqgm7wYfLj6VQZzW58bmWf+xiCKQ2OVjqrPuGVhvlIUsY4bn8plbzPR19aeCx+W0ib1C4Pi4N4d
s68B/kS4NpV/Y9Q1Vlk6xV1C+UqNFXi8ISG/6DrvOnOxyyLMf8GfPOaDbK44oCyfCJDkd4pvn6RL
E7eppG3QdF8cIo00MwHuZzgxPwdd2R7BgaFLDd6X9vTNWYBy1M0+hWUBT45lxeIES/ZzSrHVDmLE
RT/TwnZKmUsyXhNy3jDBJN3nUMAdXUXEDFuG+IiWsxDHtMsWxKQwiydGFB4MUsDZtusMUmENoZeY
+/BVD9LsjjfvtEVpq68pMVX7Jk5xDcTF/KYRL2CqeCDx/QFiBUajbzp0CPDgTFtLeCjHhGUDaZxx
fsKideH6gZphN5JlpjXvtCqwUfr6zFPb2EEs8M9B1tsgORPn5LSp8RWo1OXgjGuypq4HpdRylG53
GFEdkJetdOFeqp88zsONBfz1ve2rF2kM7g6IhT4VbV3vWiijZwv+t55rvu/cBR9hu9/Myek13gEY
h2PVYu0YnZcR68iq0ul88lK8WONvLOSAbohG7wz5FbTrmY4jJQ9FZf7QL5Tcc95GV2Ewc8kh30sk
QRP36ujD3fte6R1doKervvHmd2Cz9c5APXh38J0UmMmj7CorquLouF5+F3ROdSL1eyG18GtqS8Rj
CqmCkwdc86rs2/k0Tqrf1ZEr7vMZGa71WAlz0gbHNB/iUzA00ZM9FTHR38ZucWM6wJu0HC8pj5hu
24wWO6tKuB9AQ0N2ZlW4DSFT3A5tlt1p4qBOEJU7n/DOYSrS6oAh2LhqGD5XTbJkXEePHyL+T8lX
4ntX09Cf07Twb/xRPlZRabgbuw2ls3Vm9xfKxr3rVs4RJ9+w77LoCn4l0vPAz6KuD3UjPhpLrS2U
bKNUmOt5XpZtZT4I/IEE++7KqT3Hgb32fTntZvANZ2LWM0nJpl7TNn/IOgU7gjUGjFDSlGZKbEAA
ylD82nado++BnIFryD1a2zCaJKZ/dKxZbvn5O8+hM/Khxr5Za8gu+yT14+spCswdT/3FmVZEJ28q
+3XsGPGnYyl1mmfWCS4N5Jtk8Otri3yYX5dAZkNY6oWrv3CejXcBmY4uTR47qZ1VZYiL22ATb+rx
UeFRIAn3G5caJ/M+stWveqjv8obbtCRO1dvvsus2cZacZN2s8oSsXTYFm2lOXuJ23AzKvKSddfIF
FojeA19BXdp1xq6FHEV2n/jtFS32dMTP2dbsYgtnaP2MEeGQgIJzJQVvsECyk+fn5wwaxnHKF6Br
Kiu9F/X8lGHBJbFJn6Xrm7feGPC9TLuwts0NpRs8ebvuzbMlzrtp8DZuT53XatYMB6mX5JxLjnmf
5FH4mIetSxI11QQ9GauCtkpRxxypZxjGMfpyNVCqs2lwjttYWNI+Oc7pYGD5LBKCZJ30ig9hz5cG
W/TWgzy/sb0OzXqQ8AHUzNuwyrrkCw59cYTPTOLz2sptxe4YL85qsItinSAw71LmZA7r3Dwnc1S+
BGNACTxQZkBGxMNWc+uXqbfnHdTsLF3aR5ol8YdmqrzIWSVEXp1GnQTrjreuEqDIOx0WDIDSJ/QY
GndUHZc+voxxtvCuMujsIbdNH4NmdFtiLgYXyTmzRLtGpUd+JapgE6wWg/8yYKKD5tMPMJTSQca3
puj7yyyFd8AGZF9UR53lkt3BcTRqCkBWSTNkpGWXOJVT+DVBZ2u+DTPt3DRgepGy7RxKZt5idWRV
MCl+6aK0QmIWHhJmVLBAG1MS93FvMp459qoos46V2aCeweIWd6Mm5YqT6ZJDJqBugNfuzG1/P4hG
4991u2vtqnuUvLfWDXhhcAVnSZxfuAJOV45qacOxY1zvE8nGHWvgh1hmvKB7i1VI1j2b3tRtYGNc
CXPGFe8kVKPVjrkh7hFfuLWYhLOqm1GaI7kTkEB0Jx7MFDMXKfuf2DM+Ct9KTok/xFtwM6QuAAd6
2fgBKwb2OpradjTn/jjVLcZRwYMTAXSsHvm1Dm8gHmm1i8MvCt7bHUHf/FBL96UxZHfDCGQfR6Zm
VpLVAxtmHmHa16RqG+xqTs3pSswL9sGKKnii+8mcXEFkJ1UzuACAimmwb7u2mB9Gd85PdmKjvIvg
urC0u3cx7R8Hm2eJm2r9WCJTvFhRE+1HDyXCyaxmMzRpuMMx5m7DweDhGvbfo7LvIGE0r+Xi1PNL
Ima9Fay90SzvIJg2Wwue+leYifCqDmbzFXc9GKWau5/X1q808aATV3FwD7jhwUyr8pWM87cxmQRL
2euHXabfTDns6JpID0VcOp+U+NUnFw/ffa+sjj1MFH82ve9/1rarLl3iOE8h8W5AZ5GfcVOJ3Idq
5C0We3X/oMy5OBuYcPHRDqH65WpD71yjHPa5Zcq90fs804Q0UOpb/12LVF2Klr1V7Jn0N9Rpi+PV
KR61y5cdFPX0YA7kSHB27E1alkidEfIQgTBYR0/Vu8zbZFvrwNrSV5RdhoZNE3v38lIE2nxLy1Ls
TK9gwx1UL4M9WfvJHogE4Rutx4S1JkTqLe0I3VFRbLluKIpcA9mO1sB95lNh+vV+lla6b4cUTheE
NJ8TKeyiMzrPsG9ITN6Fqt8EHQF13BUlKMbanG9zvAMsklV6otw+f5rzZKE5UKvEG/U+aXJ50ibr
ZNi4dwmizKZOemszZYTfRj9xzxMX+U1NLGFIMd6Zfr7NVNa8pp1p3fVd/QiDpD1PdnwdQ7Bb5Z4C
Z8+sebD7IL+wXXTZHgFdMOw4/HBlwvstUG+BMyW3pRV752a2xINF8cWVw6NjnTvstrw0BqERaeqP
wxNOv5HQVmLfZ1yRdrFhQruwpmLjVRCYpqKDE4MFOiWyHelHeHMs43OF84PsHzKR5TDwaR4031mF
K5GrbXpbw9y/Z0xnuoyQ3m88gvUQH4i8ZDa0JDdI4nNbkz6tgFGf0lairoU4nUPS85x3RsMJQr1q
SsvF2XDH9EpZ7f1gk5lBZFta511kAIM+4rwt4usgQ/OKGbJ4PtK/S/a4XuHaCw+txqIYkHzYpKKX
uyxv3Ptquf+kI5lpRzRfLNh5h7aknPKQrGRkgmwmJ+cfx5Fnqmhac2d38jkjg7QCPswc2o8Ns3dT
HzQGXh5EZNnW7uT80OTxSpRQPM1JR48GJie4CHr65Pflnoz+96CcvkqG/ldezseoBtXhzwVtHaUD
m3gYmpZv3yuP4PCKbYlQgIga6nhiHIxwjHchFkrbBDrnJpCrw2iyT7Q6u1yjY4hQGM/jIQj2kUsJ
gjDvhQAOkiHI3agkeKrTYWOZdXhswuDaRkldTy2p0THP+UlV4V0YueRk1RBt5zb9QCfBCQ6PcO/p
3DmT8jpgM59XWTsfzbh4H8olw9D2Ul4GM8S1nor1bCU+tOWqOMPLaCCHzWQMi69EVPEhcXu1BMC9
A9s69Q6KHD9rgS1nKuc95dZn0kfNg0HK7nNYns69PW2V0eQPBOyuCs8HBEFychc7fon0mD8iHMln
qcLxongObLQaIG+n7kfQGDe1VX1VMqk+wAp1V4XOawI8gOIPddx4a+C77sowcrmxxRyc/AbmA3G8
F9wC6d4PhPeRWZ77Oo2OuQc9dFWQT1hzyBAUEjMmW5A5wDHIDB0Ywt9hhSuarPpXz5m+eYlEvC3s
GlFdGPspGs2rtKoJqNvxFqx4tnP7wvlFJHF89BB12OuCu1Yhq36YSeyVqF6lOyOfDr1hfw1lARs+
KGW6Ea3pggAayqelpotzO+luM9n0R0Y2b8OD19iAaF+gl5SwOlZMwhoVhRy1xn7kFrDPSkAsZm0a
G9dhhT9TH7BqQqt9ovuFztoJK3VRjfOdcJzi1OSCCdj8NU9gFELLjHe48gBrN5khHxo9f2eRYBun
CWjJyuyuK6PkWRlQUTXVotp2hktPD3mgfW1iTAr0MJ3FHJr7GACVRQhq1P4L1yMu5U4pb5qajBdG
HOcKQk+9rrFZwErsI/+9ShmAwyb5NWme5Qs1aiMHr7rqs6nZ+lHoX9V8c+uA4nDw6c9FEoGgI3K/
akpU/1CFPg9du9znspo+it6abgDrFQd618tNW86vdMHMO1sr/yqds5JPLZwfI46MtYlJ5g4C28S7
h/I7K+5LVH2J1Y7xlx1HKh7Syqx3Upg9ksIy19kzSVIVMBO2jdHtidg5zNWc8T5zxtYJ/Lu2GaEK
ddhxfEFbkI7m9thiCjtafWitu1T8QoGCEeJmDxJ776ognUyWgA5oP6kgOuSdRRFJ9EtQwneuBts7
lMLvD8LCVNDSuLEtw+7WwwWF0iLM9eilLs9AWZ7w4UQ3IYBKCCASVgU1zbCqRoTGDat4JiYiO8Th
bXct2S/cEVKoyR5QeE1rUog8Wki4gQG3o2gMI9oLtL8Z5ETu0iVaREJqbRhgpLFQ+4RtG0oAPNa9
+LXeeeIZW9GM5jkgj3uMxWjvSrBauiqPTRJkZyuemn1XQxGLIp+7I+fDwpEKso122LAGOZHQbEJZ
gsRm7e1WThh0GmtLNEluS1c+1fH0rGOUReRF8R4X3WdRexdRRh17dHd8pmJdLq8teRRWSqmGKS7T
DJcs95wfk6fsuq+TfIvlkPZoA9aWKvS07ryxPQkc4VcRqcZtQ1UA5tIM5TUe9jKeRlAnQAOGXqMg
OsnHRHOYfWJm76Oz0MBoV0Mrk3qfeyCdrkRPHLZNKtfdEbZX820Uo8RDJYrMauMPIobJIixXXySV
YFepTQn92otsMpJ51soI3SwckufWJ/yYEwWNMUJmWfU6wSlggjYnGzyTVwav4yxrTPSIuC+FNTaP
6cDrbdVWDQkvCKq8d7q4gVuYhRMzYZBYJkYyacuBh2VhxMyVwbhY6cuGI0+aBVPKqLOHxpQESI0e
ue6O3tjROGVdLQweevaCY+LT9+KuH0wG7qzF4bCxwkg11/bYCXFqcfYwNoa9lZwb7drD1rW6vN5w
aFrzCaSXWJhguuhOpDe5/s+JV05XpWcqezUbkbj02B9+gU+EgzoOJvCZSS6MhRRp+RblPzz4MiXB
UMWP5ayy3aA9rmnldaT8p8ICnUhZe7uOx6K7r2L31DrWZ4RHn5yN1W+HMscmNfnfQ2/Nz7wQxif0
WwJc5kTix2Pn+mJJTSAhQ+rAgDvtJE5CZyvy0l0ROW6uw0yacUVf01wt1/Kg7TdGMWTPE37M/k5I
VfF6gGtwCMnWCJI/Q3WfIiBl25gizvKh6sbmbCIIQaNCtpRdXL7gaozHVTk26npsZtYSWFjgW7Rr
mcAHK8RsbHl01s/TMLwUdflYtvAsuiB37hU9IfeNpau1SPTVBKeGxC62HyA/3C1694FQBWMBh2TC
oYQLolVNdVv2SXPMQ8NH7kQyf55l5B/tJnB3bZZ2rwJ25y87qmBWiRQvrt140Jvq6JVIvCb+SmTe
HmILEFziEpaHKRx2ysAswYlBLxQMZes6mKBA4cUe/4O9M1mu3Eib7Kv81nvIMEYAi170nXk5z0xu
YCQzE4EhMAXmp++DlKpKarMqM+26234ttKGUZPICMfjnfhyinStwQixLHcwfWmBkOukU8Nueo3gT
nLwe9OWRhz7KXtLUwAcg6zCZi1QRtABfXDetdznh7Er3InAonaFepeUC4TL44YqM3UzuSt/lx90M
UbaPUhYEQveDqQ4AMzSe2Z4521NOxdSEppan7KpwtHINA2QHeHlZmlOidGk4FiVyHK/CBpwpYVCg
EHw2h26J1JaU6LJf+uV1UtUd0vSZGSv5XBzOGzlX7clZUGq1nYU4RzR+z5rw6DLO9pkZRepvYDFx
6gzK8QhJIjh4CTJ2wGpHwjdfoaDhdTSAHWLesRm5rnxL2va2IGEICXrSR5e+vENeGHGyq8m6bXE6
Mn+vpu2QhSAsWN2dYCucobmAJx2aTW20e4mZq34nfCrfEtKC1MP76d5ZvPFdNaE6T0ikEDgUqmzA
XOKq0wvRvD4KCXBOyblXnu4PY02Qnc8nNcA+XHb7WiW5tSt4ZLZ563t6L5XtYj0rbQq14vwBE/b7
Ao3jkcHAlXaci3FWdX8IJjX+XAjoHEnO1LwRRb7lCF7uB1fE28J0RpLRAdXM/lnfYs4hgLSElAnV
KFUHaDIeejzeXjR8JJ/XBZJtDfADGXfiePuNhPoPU6ExF20nrmoPQBhPE2nDkjNMVrvVNUC/7nOo
w9tu5MKV9Wl34IQeAUaZpjPtPgSQEu3eq8q7ERHJxbabj+GQ3jS5ObW1iC4dLAwt+1HW3EbhwAie
6cCW6Pm4bXOYCLQx1mC8B8PYp8ODjP2je7JkfMO0g02Ry/Q9sLt2YyMCPhBbuxZNeqDX5kwlzLF1
PJ55R5XfGgtXVznLj6BGp/Z9pkwqypIHZ1bihAqg7guZVfto8N2jmFzUW8UPHRGlnN0o/6wXcvjR
8FHWeEkhRJyIqQCgRg2IcXvr2p6+WG/1K6TFkbexiQ/Cnm99ywQge7tQby0UAojFOSoSuZfx1Ndt
8EgNgu8ACNSYOUbHO3nZBKxyyd0nVNkfo0iedWAz/uK9uwoIOp8gQS67OVw6HMXRjcDofZfUfIZ4
GDkrFEHfkjfT4UUzMWtqCcnvCliWm3jAiVd1nnXTO7C2HafWl5PVjHvlsz7zQofWYxFWzeMw5A/g
zRtusHCKQmabG+XkDm4x8ApJATXRgbZ5Qb/Qa5lh3LPnEF4PSctrbblcAuOWkm3ffCZUCO+dPrmR
6y+1dVq55wKX7WztzbuU0xzprrcWi8tpiHuOb1n1onKCxjk9h9ySx48xc3BqWZzcgZBDgxcsIZel
V+prOGhiB6v9q5QBQxpSRE8AcFwquIZrEUBKWsCuXHhJfOAviBwtsl9S2U1p52jH5bwnHWO9S4qW
NjWL1hmPiga7suhy1+RKPQ1EV8wl5VdDezMbjknY5U0sLjVqf/zeEg8O9l1B+O2yiQvqnQbHZ9/1
oNqNYzKRi/cu4Ydx9YhqTru4gsVZxNpNnxl8qGybR1yET/k8Vt2OG6FqPmNpi0u6fjCRNHQ11L83
X/8tp8a/9V/8xbPxH/0c/1c6Nf5jxuw91Z8fn+OPv5o7/hky87zfsK6vri6K723sgLg4/vBqBHQw
SJJnQeQI6TNN+pdXwwl+EzapDXh0dIlLqmH+5dVw3d8o83GIptkBX8b+8Xd8Z6HHH/UX35mUWD6I
krGyU0wSriURf/adUTXICziMNpAEEfSnuerjrnxM6pK18Jom8sw6KviOznUWG3FoHK+6hJ/SPk1l
FW1MDLBgJRkfGFZWW/CUY3URTZgi0hqgS9nVU79NbedhluErQ/RLadzpaKDlHpsQVpuMEY7CsIGN
YAEELVUywK9EEOqj4ItrOnPN2jzJagwPfT+9kEKV2za2lXUfZklFbyNVeMOm9ufyy7MhXuJUWp3D
fQ11DuBoxo9/4gUZHms/THps8lV46VYkaN2YJbGMK1hrCTckAfMerI/DRc+v33yn++wDdQn1Ef0T
ftvQ43aC7RdzEsHSH/rxcMk3vQOOe4DUcy/b8KbxqN31UtVfyjnhQEPZPKevhb6G9Kc32WC1NLjY
fEM9pAM5Ck0X+dF059bOxVXKivnRwNpZJ0bVdrL9x5JUM7tvPh4pRCQEwb63L3VZHFRhnwgmObAF
gl4yRp3LQzsyjh9/6aVumh6mZfjS4M7va3euSdomwP50xlLOOrEjX9/vbUK8m9zEz/iXQMvWNdBa
ECLUZ1TQcwpl7paoqy+QM6YLOjLMLckXnHZmqC4tqEawYZlWOF6XXGSrD7YBNvREe2pZbeqh7L5a
+sZA+xvnbdGDfzkL5b2jgllH5hb6pPj9XaxceT7AlPSASF08b3VX1rvOZ4GCcO/ubBlc9Qh2G5bs
ZYI+07LjqzWiOI7zCeNNrei/rP2WxY7bfACw8mlMwf2FXYVom8ngXofKOsm6hSJG1o6zT51fhmsy
zO4C/5gUPb9D4eJEDEwhv6pwqt7CTBN2D0mkLDW8Hh8P0lM2yAlCGjt7LgiMkE2rzipx20sc5M4F
Wz/HMP7WNyFwSJiZPm2InLsivfbUWYdeOf7ViIJzKWBemJ1ODHHkYg6cY9wW1cc8jsNxDiybc/3C
qdhdWLm9JrQxM2dst2O0Ev2jmFB12y0XroLVlC0hsXADxZlzKRsvwQkqowbvSw3WJ8eioyxnbqCZ
Ga2XqHBKiIXRRNCjij6q0jTPlq/8Rx6chSdF5jsT5NM9LIfgQC8GXm7ZmS+yDNbZJn/40OaLtQ3a
9LXUvjwGZUDTnk2RhI2UuYGpo65G8odbTtsel/HF2UeR1x6CxLb2E5JNt7Fto/Qm95T82WDyOUZR
6V/KbL6H8JRgpynT+zKYjsN6MO4VrEhdnQw2z5upFee60+0VAd5TNzblo1zcmuGEuqGx6zGLyg/u
EJgRGoQ9QRlIixGBX9jArCKyrpcqefAH/3MJKIHtM789qmYuENa8/JGUKTULXurchK3zJsGiABtw
soNH08qJjN1pkPojZ7R1cMvKuZmKAja2tXx5rTV8jkNxu45Kq6o6YpPRO5LCO7Kpt2pZnnVkCOXk
97qfP0Y3eZsH+RyjBxvUtkPYoWHKCpaCMHshbcZM7U9yxMllZQdvhOe+pBszEG/GeI8PgFtvcxsy
dHtPA5i+1VJIBnuT+hGL+iFS8oZDM+aWyXqtUuewGJqp4STtjEgv8ZNcCGW9WcOIa8u3aCROG0aX
DKO4zdSeUduqVndMnc9eLa1DWdpnEoE1FdbOlQiDI8w2yi69+mClyZpY81gupORcXvuPonPNschm
lkbpLOnT1ATBz9pvioMlk0fPj5mOiPkyLPj9KXpouXZHN0kH1Hgu6TiUCzYqwq4BAJFJoEhEEzez
cB/q776X1wevSdsta8Z1OPeoV1ZUnGdRuWftuzdRwiyotvCNDTQ1n9oiuIKFA591Kb6QSH4ArjkG
9KNhi1Fc9JtziuqCZd+qudWqL+i056VJnsKhPAmby6nypz2UtGuvQvJUI3tK18ofcYxIU5TinmbS
J11EsKMR71F9yMhZvE99mt1SQmtOk8JuIDnEj663J3lxVzgi+pknhGiCvBMH1UUUSEO4zVJ2z0xA
4ZD8AYRV9VrJWRGLiAjDLh3imE9a1g9IThBss6HTy0tG9VTTq+XZ1rLetBlaMZQAWDtlZx5VA1Bj
BhDVG2fYx1lYAGc1xUNk8aF5Lf/v1q1AEJC57Y4O3suvsI2mTdrCzuD+1n5fDE2VBJG7Y+RazbGi
70TS6j2q7HKUTReBZBU84MvSER70u2g8uBJFEjAO6kFM5MrZNswJPntcmY91w793rV0WPYTdfuDu
MaObN1Lc94puWauPuPGtTbs9kgEFnXYJmorGkIgeFFznGXZwN8clk6JGLsC084h8swhQkvmwg5ss
bI4uVq2jVTbLlrl8TnEBB34qKqePBlJhim3ds3FOENcDdtjURJTwl01n+PbS2g2pGaYnLdgGzzTK
5s3e1aID1SsmxhV3U5ZiPiATiYxWY6d29CErPbJicXpK8JunffUR9GpPCoey1gqABrPmOv9mNzgu
1WAnW6Ytr1PWdxf8Yu5sE2wlaFi6gHGukC0dfyGK4JL6+S6CDc66zQ6wrSeckX7qXNrF/FkP85VA
dNvFk31fZ4wAVC3uHCcdcY2zs3ZxsjLCG/6ONHRWca5/hjaIdlml+UY45bTjI7RJYi8RGdF5nHZN
UXxkAjdAH1PjA66S+/i0R5ml4LN0n2BL824Kz2JVqYpDMFqfczVlt6Iy7ZHc71uFQWbTmyjZkqKk
bAsaDEEC8Zw28zUWm+4UNR46joTHXFhozrGta6DkPKU+JtzNmM/LLg7m4QJB2EMysgfKkuFi7XI/
Ga9zK1GXDl0LEMTa/Ij1gq+a8pu30vkpvxCQp+IqpWx37OKrCm/Tjd8WBaXqVvYyMgi4BELUPQ4y
eJeqaQ70WlpX89D9xHl1aBp+FJtHkgzhcMExTLxnxiE/QaMMlPgWrm+lIlLsYImYuDhdSFJnes3n
uDkUY57s24T4Wzp3YHzFW8DAY28nc/akNS98W4GGDxWkWPySbIJBk372TZyeqZSn2EtINBJqU4eP
BptGh+Gaww1XVTa2er0aMljDsjaA3wR1wGWbjtqFqp6hWh3CecLnsSdOhXPYHaccGzEoSKu5dxpO
07SH/3Ib+369tJdVt7qQPdiFWJLTuSkQn1EvMCtT8TOFh3HCSnNwk/4tmdO531vKwuWsVWjp6/CX
+3nAvZ1cwFi37+1f/mgGmqY9aHtJizsrmT3n3SBtXzRBRDoR/wwOwhdqfTKyHh0G1xuntm3M2KSF
5Y+6TEZM2hgpCJ5FhRy7I/rL+L3qEgmPmrxfFjEaAdj5aq/G78lJPBzKxDosirvUQLaB5F6RnsmS
mGjX/rqncivmSGit19fy10227sJ+BPAVkF1eft12mUYv6XO9XoJr0U/b3GI9Q+KGs3iK10vzYhv/
3K4X6f7Xndr8ul9Dd+SuDTRaXKZ4f7iCF7/u4+OvuzlYXPVk0trsGBCke8Ngowd+hrvg3KeFgw3J
C9uTSxk1ExIdaf7G2NLZ9qsSROjCt/gIYdo3aNB0RQOraEROPHKpM+S9QcfuTSDmgZuJa7XDhYc8
84SvMfiMMp3Y7H5OCBV+EVm/9/AQAR2lAatcR5bLigTxcbPdZQPQHnKb2WoGmlbdsFOleS9nSwCp
FiF+GCZutGTMfVq7b2NiLKZgrSCeM5a4OXYejmbE9BH8TH1KpnayHnKgDeMW715oHsoUo9OrI6E7
ccmbU/sAq4/gJu+YTWRO9CNl0LTAd+D+2NpAubp4G3bl0DbWsayqsuQI0CXiWjoaO9DkuKrYYzHo
6F6x8E1vClaO9ju8g5HdR9H0x8Y0BVe5F8MobeMoefExr350IcsvQOK4fQ7TYtY7tgY9nuI2frA7
h+DjMst0usbFY07pVC3O99AbQnNkIGCTsOucFcS6aeZ+vlyGrLqxOjZBQPmWGM8VA0umCaGVHeFV
hMOLZTob7ns2kUa1mxHvcalnrsdelnIk6GqUTgS3dSRHUQtT9zcY0eIhtXN9gUsz2HbrntOaVHOb
HdJtO0w5ZowMpnWGtGa89Xrnuv1FuHj2nWzs/A4zNROCMeJzbesYVxoEkeZbNMYOcVjf/xYr9cy9
iefT6W2sE6qMCeby8m17J9JvI8Vxt04KkntrdxaoDSBTwy5E8MSgPE/2R1QIf97ZIZEiU8sOawVn
8VdufB1tf80kzblmRmtDEp+RmyZAyYlrmgMuhc7disaJoT/HbRedoVuUhLzFkD/hjvrocldcQ3Rp
D03s4BcO/ZvFHfp9wQdQJv01I82RxGp2D0xzy9iwzs5aUsDBXRb6BUjLn3OTGfJDVR4dZpTp7egJ
Z980FCcOZJqpQfPC/sPyaQ/6+7mi/z/VqohY4b+PFR37D/1noWr9r3/PFDm+/1tENDKgBlHYAeCd
f+hU61dYbJAgEa/Iff9TpXK837DAe5SI+sTFQR7xh/0RKOJLLukf0pZ8bQUK/a1s5Ipb+pNEFdq2
iGzuN+sP5zg+f/JfJaqEIbKNX1TfjkHdPWFA6Hn3vezTGVpoRQnQtNdUSBWdbGkXF+MyNntZYbpi
s8+CbjN2c3tK3et0VtW0b7o8edCk2x6Y1aa3mY7c1xkf+ZODAPueUEGwr+pxU/dNfoM7ldEqk78t
xmH/ObHQYztrsB7wl3g7KCjTsxMDxtmEE/2TqpXNFxCUQ5gP3X3K1t0wf/IHeuz9oYIdAI77rN16
MoeqAxyTjmNzFQiXjMd/P95/hIDXeux//3w/rtnc/3rsv3/8NWy3/l9/ZOeC36I1NkcUTlJTzGTs
H8+56/3Go8o/UobARgJ01X9k5xwXqVbQFOc4HtmVQPwrBsz/FEHpojHOdihyF3S5/Y3k3F8zwFhr
UHvpg/NFiKzr/54R/lMGOFGY7mVbfINXbT8FnAT3JcrDuQJPtwOfL3hmhsb/fTFEdCe5ePd7xPi/
yl7fYQXuzP/8H3LVoP/0fq3flnd0TTnzkjuSd/mv7xetEL43g1upWgK/+x5U3nSs5iAmBZfWTNuw
da77HWBKHE/UbuLJlU/u2sUJfJhwco7Z9CLAf1ucYANR3Fn/KvGcSM6i7wgzfcdOnp5BLRkseZnP
H5E5TRbsTd9NyaHue1QdUkPiGiPg8EZikAJRAj1tcE35FfQPE+ZUTv6qG3UzEWBNpdNjPSzQSArg
NMqvPdeW4Tb9VVqqW34WqoGsug7obR0Cq/jZpWQ8vsnfu0+5660CluS3TS8qmb8JSA4ylAQOz0ds
igtG35z6FWUlKy4WjCchKci+tM7WodtHX1EFrGVHeK8u7920sj+5MWbfKkWZ1nFSDN0eQvqLrv0x
HJMXvjRBAZ/CaLEOXN2oqxt7juwb38mCR3xo04uFVMICMZsFaIgauMBHym+FYVYzSJtMuE765KhV
Oz3UBVEwjF0mZHooodwr1dunhoeKrTRaUI84hAfpsZ+s2qF9QlvXaTbBQevdyasRNVCTd1gRxW01
tqOGDdzWzmlKLBVtw8rCwUEFexTttfzlDApWP/bWmN5HTU7XBLeS+tPFAUH95RiE4w4OCEdIvYj3
eu3e5SiYWNAfGHGTg+PO3G0V9tB+5ywdJ1S6d5kdkz+bKyRBB2C9W+v8Tfli+NZJhtgb6nbmcGdH
MQnEsnOoZLKtvoWY73pond2U1RTQY92wL23gngfBGe05bQfBOSmcyXULfm8k1xlEAknryCVUcaGI
i0ZGN3R0pMtFlEAsx0rH91Yy+9EzWfyh+3yRmwgvGj3HJlA/DEu/v0twhW5lUjK2w8wFfJXcy6mu
IFbQ7FQVFEe5ftIjj+qk3bqxHq9Wi8LqKA5UzshATOQ4EBG+ww/CQtt4cYt9TQXgb81Yf08MPoGd
sNP6zCmzefZrl4ssbFV4ZAKr5KrbjyOO1nIsj9pHHNjSNhofZdzwvCxhhnNOzbWd7Is81v7O75MA
/FFtvrPDpQ8j/S+rV0a3NylGsBfI1Zz9F46vV+ukmPLePG8fKvg30MnysTvLtEn0caCh65Ap2yA8
kPNg5t8lfGM9LVcRHYIE3JeyGGjFIsa+DeXaPxQtfD+Ee2/Eg0tUQGwYRqKb5ODFaE/JR0NWdRwM
k15vynvKadb4L76m9ils0/o+y3HBk65pl+tmwvY/BSZ4r5JoefWwpMKNcrP+LnDC9JFC1vJm0fQk
7+Z2jH4OSxWBJIKq652dhCLiDdWHzZtPEy05AhyoNw4csqeZk3DDYtBFD8QC5xccXcUHrndsZHHc
Ocw8KoTOTTgAU9gQc6NY0dfuvA0jLgR7zFi5xRXMyQR7vfGhtWKOdXZcSBkVRLhsXRS4IKdOpw/J
Ze6AfuThtoiDzKb6xXbT+qfPy/KYU8/Y/kg9kLTwapbuOhKz0+Ggq8AheoEuacfLSqo8kCBI97Q9
j/sWu2sLwhdLNgZY5ZfpYYFJ6FAzGOAkOZBwDO3rpK2D4LuWjBPPZEPRpXZBTQSUEqYFYAzqxYRl
mAMJTLF2a0+JnyZ0eVPLTMVHs444ht5YL3zIzFgWAqo+FeeeEntITTKkRKRbTV9Z4OSS4NRc0ptl
IRxP+cEaTSg+RU+5yVFAZ5P5Afx3PpL+rsOSpQi6NNGyRS1cNK8rOlrKnWlHQL9uBYTwpEoyLQV5
Q9R/0IzNXAJWrT2vc29yP8xTHvmBklKm+TrEIo6VSuSga1yF/cGtbCyTkcznU2x1E/XLkaqEf163
KGp3c7wP8tRkfQWzLNQRa5wiK2e3VC1RZnE9m4jAETBkY8RToh2fvJqH057LkOpLeaxhd8mSdi1X
D08x9X7ut9au9UTEkjTyzumaNn5FoDM/56CJX0ai9dCTrMH+UdHz6V7gXxmbjSxs6nqgiKGqx8pn
rwuU/cZqF/+kRVjhi7X1zyyPwwukWsxoiWXRIWWQPGGEUde2IsnjHjU8BxekWg/jSALU5kGkDfe4
JIGpSPXCR687VGtyuM2nPzN/At8w8RceSCIl+3ipHaAVND/Qf1GtzmUSlgw9G0LUzywerdrOgB9v
WLEsYEv5akuaLWUuWulk455NyCVTOnDTY17reZelo+ATUlkdkkGTpfxoppiWjUDWINz0RMAJPbFa
vgxC8Qy/u+95vXNtf/dC1T71Jab3rcdGR2i4yOVDQl9lvxezS3W2S5Eg87eosL9azyceENVF8hjh
tIXFzzO9mQXTHvaJemLw11hDy6ZLZ4g61Nju8FGV+cxqo7LpPhjD8GXJm64jhc/tfFfDYuY8bkNn
Ok6VRyFnaygA2xVZMpp9UZrh2+hJlqwqm0HZFcaniqZATIyREeigJLeQD4dIG1HvV7Rnt4tSzE2b
oZJ0aCZhBdh3HoNg60WJ+51Zrku2nTzaR8LMZKBzvozcLcj1egK1CsYFOndG00UN2KsgmJbJG5/E
cr6zwRmjuoY5Yv1k4TrZsAQjQKC32peRmqAh923KGYQFeYA7FKW1uIbdUrAL1Vkfb1yL5YsjziI4
r1nr924FlsWLbPCt15wqCEk7EJGe3dICgUEF92FCEl+umlOYKEb7+JFY0UU7F/Ss5y55cq8Q+O1w
m9LpsqQsTIcZPfN+mhcJOgFiQHFhxmrw91wKiRjPS9Av284DjSp1KcU5pXwOqllA1H1wY8YeaQzl
2U5CVtx2FIglikDtFUNuGW3yDuDrJp7jge4mS/GkDoGMgxNhlshsabbNXsexTll83VQDetSO+d53
lnQOk7MMTHxGRWcq8/KO6aye/LvMGcL7gSEjTj+b8u1oClg/kgY2mS2s4IaQTfkeaTVe+51g7c7A
Zt7waE7vgRMo90DJ2whonyYHcrqDvLUnYRMOw8X8o+6W6W5c8GQfgL5Zr/zNhYQJkAxPFoI88L9Z
YnVzDP0uDCVC/6OSVckWRaczpI6at9OPnQyxrtOsdkqTqisz6z3MwvZrbjPKP1TVQzxrACK+TZwW
7uKY5ozRzPkrn1Z/UQ/r3EiGDaEGiEWwusiSZahsKSp/szgezOoJK/FUTHTeVyjeR6zYODT6AIPs
dqjC7BtiHpiFotcOs9gxZIo9W9awQAYkz4c5goanbdWU+JhskmGPRYasi4Yu1qp1MwGq7fKpIKdZ
jjA4c5YY6mxQBTFaNTjdJwC+rAB0wYDidCfaQBKiLJiyAPmiLgYNLB6Sc+JqpE7pISgUebfY8QcE
7yVaS7QYctzRQ2n9DNzEOi8DB0aES0e+lTzwd6bI/Puo68ILBrfktcIs952tUgkdMDixjLloIgaO
iIoJxclESCnK9r1Y3TCli36UOvHeNWvNgF3XEtYBMBuLQsARPKfFavaJM+S6cQggc89HGly3Hvh4
5UFX0BM3UbqEwxaXG3+JjuEduE7L0Q123ZlTaAOIDYIqCe4HB4kQpFpM4/B+7IL1P8fNm24xwjTd
sXf6HgKFpfF5Us/NfSaq2lsj8sxsKZmjZXYhpbWRdB3dytGJ3nTdDf4WEZyG5ISY6kVFBZB/yBIj
yMxrx/pRyjjRQE+SXl9RlGYYDvP9FnDoRTbueP+UeAxp58C0zzFxguOml1thCzoRY6LhlNCQULCZ
IQ4muEoFdVf0OzUQ39usuSuYS9DC4CVdDBlN5GKbuzn5QLp/o+9OXKRvmpfgGSGe2R+XG1gctYQa
tQWNpD+TUE7fyM/y6w6dyvsMFwLfG5yRndnxftvvpYo4t9ZrLR0rgP/cuk5MvZQVV3cDtHV8fFXF
z5NnafaZ+zY/hDvE0YNT5VC0DLWzT0XjSLkb20IefUPmk7PQaPFY1DacfUPHOsEUd2nFSQZlS9k1
joJoCyIU20XXWMtVwhlZ7yOAgFAZWFZxz1vUn8Mv7T3c3R5ASA1yYS2OUXiOeBPlczU2Ak72tC5T
ZIhWoKlv2Rhye7bjTRTNrt6xGWMPsaFCv/U6nCmL4hSy543Kh30HNpZf8ljT9c6ZCq4hR8RsPmTM
dlO0aK/GsQ8WEbYAwIqj55AX2EySjrxtwtEFFII9wO+QlpreDFeR8r/FJaBPvxhs3n8Ul5iM/9fT
x5gWf1ZQUTn/KS35QJQgxeH3k+4vbekf0hImQEfwDyZA+Lm/w+f+wDLh5rP5B5qv9OB8eO6/nH4u
FHo34Ite6KDHSvTVvyEtOXDp/yzyuF7A8+AHIO7Qq5B5Vu3pT9qSH0KwCRfuvHRGG/IU/Dfc2xfM
zz/j2lMN1jPeNzpOnCzvCH4HiT9hz2FgImCcYDbPsWIjrQQPf1+s/H/NExrY//FJ+V9l99F+denX
x18elfV/+kNtDwFi/W4DtZAN/yk0WsL+LSCRGCFMCidyoA/9U1O3wuA3O4ANyGfoSiRHvvZ3ngew
YH+ldAnA98z3MJqi1CM5htH/QemqZ8C7dRau9uueYrrW1ec8d6I0dCDwem3sAns1mIVGrTVj9ZrQ
TmffxX7gWPfCaihuaWgWb3U70mFNVaK7r9AsjXXtqaQmaVWEUY8DR87Z4sc3djr5Eycm8LU4vM2M
QEMt8LD406PxAz+zECaafhrOMHNKyF6cC8F+Q0xqKRJvoRSobTsSxr1l6u1M1zXXDTAHkU3QBujP
3H63TTfo/ayhv391/hBiI026WdOFjMS1B2HTusd6KhZdMQTtEi7WXWws2N4IDKFNB5nP0QflJo5y
ovIACnCCTMrr7N0wayc/4EldropkYDBAnNykZ5MWXHBXHnpTfZnJ093rUk3xAx8eofCx6KXaYTN3
1XVsqmh8zQ2xFSdMkp2vxgj8aTJHkBIlQiXKalA/8x3Kjyhq6puJjsoWx4+n6N9xY1GdghgYjiH/
gR8gAjOLe7AbvheR13SXs1biziwx6GR0WrpYr/zFSo/cfsPhrYuK5gJF1dkvRvgfedcyaEuxV7lr
0FpsLU24+IgAaG975i8vA5503GJYl/FjtDk5L7AWWbfNJ9xg29IuRrXNB/pK4nHwzblTbfU6Unq/
6/rZytnbNJXNUT8FW2uRizmMRsf0m9P3E1OoZ3O0wQFyygJDiRVXG0qgH1vCTfkLHC8r+2kIUhHc
xf/gcXRLUnlrFXRo7xobpBlJDOm6F4jMfcYnTWr+sg3xAn3ava+PYecgbUISIN+NpW5wfUJkk4ge
Qa8U5OIVnU8bhc67YxZv3YLZSNn/iU1wPue8PtM8oaIxv1tmlFE6kZV+DwEqHUjHZv6W2jCSbj5Z
ZFiJAdfjKXdx3YK8JPPJqQQq2exdTED6XxmfVtR4Y1AiQ0/f+7MOzXgXCWbIG8qy06elnchxW3Xb
TT9pYa67fYCYNuCDJNu4uNVocO1SeMCxw52bKt57WHXUvlRmPpk5cWkl9ia9LXDgOldOS62PWnQL
C0kXoIsES7Z9Web8EZcpFae0mSmL4dUmVibCeZJboDjrvWaqXhJgHaoXUely+KCUwDuAEVtO8Ugw
jKIHRT6CcsTY/cEbDEGjpL2ZJKixrvB0+eYEdp4DaIm2/kuia1+01ELdTSrHfNTG3t5A0j+YolvQ
2Wt/+DHCDHuNllSf3KCz3oa+z2N006XCzzdUxXUHu/cxgh9ANQcN8rs4gmJf4d/g4ewJc60St7lF
h/H55GnpBeHbx+Tzk74GSG81Eol+HBFK9xHuBE7gcZks2yXJUBcpPfT2fb+Ep4Wr436YUk73ce/l
4bVfOwkOGLuHBdQF2BK+hOe1r7QWFvUlkZVwOiFqm/wwUzCU73vA+Yp5uVpO4+oP3cJtdeOryU+L
a4L86YMDo+C1GZLquZvd8XXO52hH5Vxgk0Tukq3XuhyWywTiaEYTsR/qfVkF7d7JbfBuw+QfF5yC
d0MhXeeY9EaAAwgT7FtWDaarz6zwCmE2u3Y5UhBkzqL22gzRwOULSyrey7rLu51UQ76TnvYWHogZ
yBPGZFSAWEw0Xw3y2igTNjtfh2V1HFyvwVsyy3g74EKmKaJvw20ZF8kNt3MNU7Hy3QNVxaX73voL
4FLKplecScXasR2MRehrWDp/a8o1vo6ISONSMmIJCdhL0UiGTF6PzRC8xCHLN6bfZTDwqmfX2UyN
a4iiO1wYJyaqwTe3rbK7pU4iAIO0YMzkFieHO2LRDfGVFU8aoN1srrI2nh4rGeWHwpCH2dlF4DxQ
HuDfloTBX+BZNdbPRXdhviOrgGA0NzoRJestqWflzkUMBgyL75ZZBPF+drKUrincK9USvxjtpeQU
58hu7hrBEkNzdksecRzdbryXAULwyS1xbps0Dd4X3Cv1lu8xIib8b47OazlyGwqiX4QqBoAEXyfP
aJTDSvvC0ibmDCZ8vc/4xVW2N0gaEuF292n84dEBn2F3qtOl3bl1wsfnMy/DuDYx2IPiIfxok3lT
v8BfV2H2EphF3Fm/rQtEDEiZXI96ZupxE94IBnHzHKj2Nmf2ITtODl6tRqNhbstRcenlpO9RbLUm
X9xi5ncwBx5p7Bquzd8Bj8pnyrrUkVVebjygsjxixyZOWkS6Ogy8nhBLdIoErcyt+yw3Q/7YKu5A
+3jJ0/tklAzuRDDNEVm/0LQ7VGwaGKOuBPIzNKGZaVXr0Tr4nab5xd3n9leYit3XK/Lk5BU3eWmY
6AjZNP4IQivi/7XuRtSKAVtHDJ7tfVCoblRoJ1DwojeQudS7kQXBENOHssQUb2iiJpwF84AvrY8r
Gtycxl7CUM2PSG263hGGxr28oA7yFY2s8UHdmhRWQY2EwsrnAyt2U+MfOCfZAwJltAe76TKbkh1d
xiGFeO5BFu500cOwePysRJCck9FJcV56YIx/Uc7iFN2urtigyV6n8Xpgj3eflsq52W4GoqePnJlW
lr+8PM7W8NNKyowzT6589T1VhFCODHJWgqVuRbXNhimPe/IpRam3U0RDCtCwuKu5Ni6ifI/I8mNX
APQ7QE6Jc6BDGAahe/nFg5grahG3LS0EfFM1qYc+zor67KY5t3WOj8N8ZMudz4KBYbV18dDs2ZP4
mKKSsvUbAxEfElO9ob90lAybc6tAzdz6a+XvGkkwOSVh1ENq4wY8vYxFNZf3jhMVT3XEsrfxvbpd
TrXj0zrboF0+Mx9s1VbRyYo5F6r9D4/3nAG8ZKd9j4vVeXNay5eGDT96dxi/6C0D0/olTTP9Ez+9
+MqBvrT38QSt6pEqBQQZaZCd2yonmGcs/K2953nTUzfbis2YEWaI9lSE2Q/c1skvuoIl/U9mrLGO
F3Eir6PwCHJrK4ggYBQhigvck4xvRFXwH/6kaGPVktUvulHdclzChFOJx+jyE13UAedZOAYAY+vM
dblXkK8WgI3+SiTGUXC/BovREx2P0l8EUCJLIrI5qh673M92DIkK9iAHxGF2xFKBvzEJiOhKL/Or
RTz9YzMAa6tbs0LW02IQcdzuBmu9GbE2fRsFzyDV0AuG1G2X9zU3cUshlo14fAmJRoeYdlQKdeY+
uvIRGxiTGOpOPS/VsyVG+Q0nFYIpyDqX6oWx6WHJwgPn6xNjUe7UjFUWcQk8Iw9+yBKeSTkFe9pb
4IGPUR62lz5YKsrQKx01d71DYUl39GHoBQjJWNOaY9l6M4pzHsxv6yiLP0M4UJAeLqXYDcMwiW1Z
g7LbamLCHMFno18nj5nupV5kke0KB0fzYapzor6uh/PoYbW3ru5ySPE2R4Pu75sS1yhnXbqX7pGB
m++xh8ywT/j20SpcL/kFWiMxT6qm4eNiYJ4emVXHLz1PD+hyhWX+G3BshlBYjbreA4txupclgB7y
XNrAskjCXGMcNHm6Q7CECazeOzSqm9u5T+8GpDq9nQIMh0cSCgtm5J4eQuIxev4V10K5lyXy/Hrb
duAmN2MzRe+GLK84TG7tXRVHLmgIOdrxJrCiyffuPIEaF3kXdNvZzJB/ArYk2DiJksUefRI02lRG
ywWE1gxfULWh3IRxVdSMkyb7YpaB/oBaWH3uajAQGw71sM3wc+HM7CQrPh/HpK5xmbuKx8KbsUED
uv2XlQUWb9or1Buu8cBlCtUmD/k4+tlXQGIHHVzWYNy1alPvqWhtKJEy5o6qrdrTvyow7dhpVRxf
QsBzEs3IMLNmVw4yvJB5+tOv61ncse1iMCiSPhyeNJPev5TBFDXT3nxE1OWecCZVEI53jhXJ90L6
BDdmHzxXGDGzA5OydEJamrN7rp2o6/zpZkP7k8drgSs9yWiop8Ht6s26du/WvKKZbaSg50/rpfRA
6DFxil8S4NX0x0liIDV52/s3ykA2c+Kcg+oXAtxKBGgq76ae9uwAsYiDWpL8Cgt1axhDXv3hL9rI
Peyl9EOElhFz3jbVM9pE+MH3TC9R0LIebLDFAJVqq2GCcVIVIQjHuDHvk2O8+J4+jijcsyrREUsL
XOXfu5FQxOCzpew+8DgO2RuwoSnFEa3d4oVwYNVfKPDIgAI0CXe+bU3Aqzwvyew49zMoz3GPa4wU
XxVDrwNm5aefft4MyZEqv/VN1tZx9q0rZuSFXufTg7cE8U8MHw3HXLRpQ+XMaNcE2cZTCzU4Yb78
nR3TKoDKBVkeEnbuDfs/HXGRJy+jDZ0PV2vvnXqs8Vw5mW0/JBPRHWlq8+WzP+nnvK8tdZlazTzT
OJoo/iwsB2qKSWhvNk3WA24DaXROQr8TG8AbErEG3tsSJMUp7Gt9zNCC0D7SkLx+Ed+7S0zTaFy4
H8KpKp7KIVbEdupuYNEZiSPlE0e4nQqraGQ2OqunwJJ72PcMwA31CNK3AHwyUhxFsIAewXyOMwIX
UgSjH64ax9AUvmhQNienW9crnnyq5+ua2ruEvcujmKkhSLXtdB+E2xivWQdzr+WNriPVlD9SnoX6
vlUuV4pl4MoLIIRKkQ1uMoIBML/XA+gzj4swatbWlzI/xvWwnCuhi98NZ/5dzDT+dXHq2HnAEzTs
Sf8EjwA2unsypzUXiKUKuZCvWHWD0Knib+2W3FzwGgyPTTAzuh51Vl9UI5eH2W2W8auhOfFCCxvk
m3IN0zuth+luLAf7x/plGO4N+bSHMpHTcYmSFiAzpvFhq2vmPjuyf/al9uAhoNVkETnQaDGvBcoe
8h92XRIxNbzdrUnT4Y9Vaf8e++EUXAbQP3LbFk4HPSELo/eAwqvXG3Hilo9HsbSWwjCCWzTuHEdZ
r99KrO6rmKX7ka0i2Sa9FXZfwtI7Ntpjfo5aN3O07TwOZV5uHwAa8YlaTTYVphKt7rkJILgEMA/5
RIIZlatb8okwUDo/ghTUxwjGcrQLMyOoY1kHfTbp4u/pikyX6+iNKt5mkH5GnhIP4zSXCHeb5T3i
4ogms3XagVjokMai+FS54INzdNvrXZFx9id5wSn2iUu1jv9CP00+k1lx51x4Si+UhTYvOTX0M1dy
Qkc7zoGmfmxcRHfCvGXk7T3jOBdb+U5/5CzQ/nYD9NFPfKQBlT2jDiR8y7K9XVW9+4Jb6/LCjqZ+
Eih2oJpOPuU0Jqs+66jR6wXKQbb1MhU9Y7vta7rC++IV6aQL9sW6NAikAz56NCEg7mqFO4TbGkPE
OQ7r5tPKUHUACbL4KbEj9c5ZOXDj+b8hmn6cYDnZaNLvS8TLtR9muZZ3RRqa6QzSQoS73BPTt1qU
f+8HAq43OO4Hmc3TbytlW2IZDFLQMlFCqG1KfiQtcSBcZzNYEEImC4w7V52AIjYWLPiqXqvZuzG5
kwUxloDC8MCRODyw30fusQkSi20ohN6SxRWmtk7JpX92SI53Ozv2IkOArHlyXCNmNJIVEAp7cxeo
8ZwC6ntMR6YJY4DT/TVzI/j2PGL+N6USRNMpEaC+KFdheHHrVb/62KL2vC35EWp8cZZJGD8rofWT
45PO2VGwVwUnhNxiZ5QbXSKFQ4fBgdcclrUp3vG9VKeqGgkk24RL7wFvIs1aaMDdzyqmDfjDBOHs
3bUDogCLhQSEnfizOY8sVRU0vds4AttPBCuYao/4yF4Zvaa5FfBG8rKBGzmW9jk2af5TxIr19jZu
uCfPwuU/ItWFE8dEOb84ENNJgLzixzVr8cWRCmIX4/v6T8tmtivrEfFo8npu60L0YPq9ReBVYwrJ
ySFq4gv85tDbMk5079HiJ7XvFGboEqdiWffvoSnb8ZE48GL/NXi/njS70vqQW5ozYWcwnpsrqmBJ
76XTD1w2oATbdJa7FfdIt+9VmRX5zlbBTKlWzxr1EOY+WRCsSuV9azA/vftpJnFp+cutf45FKqCd
oBxWvW0zETDz9YKelBFYVaQKjd+jx1Z3SOVwA1oCdPeiZ0vVck7tckTvXdNKA/9ijc0hKbjkEiwE
N7fiFX/wAe74m15NTruB6EcPNcHw+hpULfKkO4/x1mdK+SdnylLsdMj99zCPls7JJoeDyyG/PQUe
htRDxpT6kVd5fa/Q5F/I6DEJ6LM5ldzJw4kOhXQtISdT1bfWGvomtGVI77EAhkvCUH4uYVBci2y8
rYLBQHrJXXlA9jPONH1qW+RwMJ4gW84E++m3y9K5/OwS4h+bSWjz5HureU/L2Snw4GlZnLW/ttG2
k3H2VqVTT2gfxiJhKgvQctf3VTBds7QmqzM5zs9yKDLgwvQlQH4Y1ml+X109/pxaTa6kwV1Tpf6Q
bCi85rDa+ytGo0UxT+rm8T1dDWsmiRRn3ZNX16cskFg2G6Jb65HltG6e40JEgBHXFJCsLCPGb5B8
WbyXqNPfecq4ZdNgawHxGZbto1e087EK2vonAP3kKoJq3eWw5/eQCMAV0WDKfGkKcBgyA1GnLIUe
tV2Zhd+MZmHxZ+xAyDJMS4kmE0DSvhHXGofxaapHdQ56Vz1OTeT8LPp5uvJ9tY9UBYrTlFp1lzcU
iB7r1BUj4Eyh/ta6KenHmMxKkDVoj7guk78ZxeXvRWfr9L5e6LvfDPMa/8irsn5OapGfYkNVMn0T
/XAB2krRZeIJSLkOaNRq0wwzsK5aZAwU/BKV+2Yp1r/90spfXSGGM3YEbAo0mXRk+TKy6MUKT6uT
tva20TyZ/OAGtvnpMYznNQob97mPqSdAWbaNvGTUUoOaA5qz7COqLfWuMvlwMnqiejHCO+bAF4us
fzAelbDHkkjCwBzAG/xdibrO5t80K2d7V6bRXbz6wY+aKiS5hbs8M/rzcnEFANuFfxk0wtCJsTNn
W+EBRztU2KTv2X+BH6bNHB3nhTOvL5b2IelKJTeMY5P5QOmpYZ4gfIt0IAMQmavoeOXGIHmeCM56
xNroHtljSQwodU+Mx7hde+VTs47jZ7x6yRt+tyBj2UoRIlQ/azjmVGSPTzLFSaUnDn3L1rayYrpW
pln2NNEV8axS9osH2lJwT/bDmjr/WPfiT9xJQXMJaKq9J3joPTFh5yPwK3Hqk0Z2O8/1A6wqsfQu
KiMs9UV5q/4eVVjex2UT7hXxjs+ohRCMVU1zQrVi0ifXr2Y4BBw8qwN+IcaWuGjn+sRCQza1GKp6
4xKcxRFn0uIxALT6XC7pWl9Epyu5yYJWf9ML47n7ku4NdhmYT7usjYuDkkz9EZowjrbA4MPtlNXY
mKzpgmVTFIVmbwGYorfNOtMBNvDLl1cTJsWx8rS6EA4dvq1deXll4Y9EvAKhd1Eq/JOKBJ2KOhAZ
KIG4qXAJjcPPlERsA7yJWG5ymAZYbaR2TX7GxX7D7M39emi1L/6O/so4BdMLU62sZyjDNXsEglUZ
uBic99dfmkPONXMGwaxXtMujO5Xyd+KNzcl2YnxhXVlgmZdVfIgnEV+VJ4Dohog36XHIO/K1lhK0
fK9Iv2+LkgqsF9oe8nA/+cCwDl3vMCaw5ZJvF+2U7z3Z0V01+NE/JzfOS9Ko5keZWFi9+RS1PzLj
TsysKlEVexwv6nnQgt4PhpTOv14G6z2jc7+5+BPeVJ7H1SyshqVsTl2UYIDiomMpQlmZvIEXiTDx
w3pPnsI2BedUrtGw3KWgGVPKhRrz6FPtrd9qatc7zMstDpWE/xQ8kUOJjow7fH1cs7Djat+o+c5I
hU0v0fC2jhrS4DaXGKLBwcPc2PXILiTrDQamo9G8LCzCMXJXQGb04Eyj9r/SaOnCPVZVjJ45Sbx2
17gCZCXUxNzdMfE0I+0RbH93feZUGLugO5d4OPGScMRcWyXvZ87Iv2Oru+yh7CdYPrIFfUUCBAz3
Lqx5EFnyivRHJLsBAUZM46vf5hMonVIEOy6U3LoyKUBqs5nILUnB/DUt0hkCKmZJzry5nnaB3097
7oQUHtEa0VFZqqtGMZMWfq68DcVcsQTZguuFeLSgngFMaMl0dxvAPjnOvP2vljQj6Ub+/mmzTnXf
b0MSVTzJEHAjqB45nTZd+MnvHWk18Nvzopm9oi2N39Yz3g8nGtY3nd9kKomVHqYgJia44K1vJSck
sp+XPOhs+UEscxZXHdZp96xkgupJbtYLEOqC5o1+3+A56JupvhS5BO1l7RCSQO8ILHKGbNrnmj7w
8NTiwhfHuGonyDBZG45f8RB7zU+ZDLb6a8FTrixEIdd/6WZ5feiKtiif/WjW5P1TasjZ9Qsz/+nr
qJ22Nh6l3tMkkgfbBQUPNROittiuwJt/M6diXMaBZf5ujY/3ueHHuXFlON/HWN3Sh5VYPTlLZAZu
0OnIDu8PtbvXMO/Lr2Dogm/PrFzOIuA1J1Iu/S8qJYzeyHxshxsjqIBR1zMmT87cw/3LmHtjtlWB
h8hRe8DXiD+E92VQL3ij1pHa805PzSN6gwMJtmUq8sZGE/ZMeQLQsXyRN64QU43xHedBbC/O1FRH
mAFLADGkjZAp6XIC1ONb0073npfRHOQyYRyI2Q232Tpzj/es8HhKbTKN/7BdW+8yTHWTXvhQ5R1i
A87Drurp9cMQZeH7lqpy35YAAONlbrrutiuvzVeMMs+c9P+B++0rtZgAPPpalnke59e6qbw9no31
k7wKFyNghkN6KVktpvPSZbN7ppQtPQedWAPUOuYUvq7m4hfDdbEHfuEt0CBaTx7phC3urfKzhcsR
PUXFaIAn+gN3+Z6h7Z0oI3hZQSlIZ6S81TpUE/DtTu5HhyR+xqmzoXmKK0LcduHwhi12pV6spKfj
vhfuXJ7dQCxbtUzunmZB5w5Ftv2xmiLk7V2mNVqp2ence5qy3ZdCQp284YFyzsHrqoIdvrFh5/Ry
phJwqct3szjCsQAiYrUrUYfIdBBi+FyaorvjKI5wtkiyJCXH3aB89/Rqv50xtbw/OBY+2PfgvkYo
FFV2XSiNsO6Jw40zO2TYmUV/0q2WZoeq9Lvg0XK74mYfDg12t6Yfs1duqiHuaLKd8hQnzHQANkXV
ZH8Og/XVukMuarNrMi7VuOcckUdkxeKUW9y1Gj0953vZtxPFyJbuoCA65k0QkQILp7neKUjiRv4i
+iV87MNEke4N087p2UnZJyxVikOVULJC33fItNK09iJ7V0J2ID6kxrt0Ko1uaDgnsVqfU97M+bNQ
WeI9Nc0UZp8Bhc8lJgAyCHg4eDMAsBIYc8SDBw2UWo+gm4jSN1RcEmfKC+doXadj4I1OE30BoY0a
A6uHW1SGM99p5xtCZcDBQoUJdOeYwfRhlmOLBSdf+uG1Q4DBJs6rmeZv2FQTAFAwBpnZX2j6FcWy
bZSSZqW2gkpJZztRJS3SHQHVNILJxFAaw/8tCnSiBoIT3gPoxbD5VfPUcMpfF9vQFCMyw6E49Jgl
8bhINV9p9IX44pKlv82zmWF3T9UC5f6JsERedduuK+MEsA62nHC3SEdOI9GnMsmprG4Zs50Ed9dm
4xK5GYtjAlmBQzJUKsZwulrNeEoZWUPopropuyu8pksfWTkM52mkXeTAyhR0cWzBOjbYe/kxDgqw
qNthqvfmuRxI0tVmbooLZIG2EdssM1P4t5FhH74TJ/Jp+Z6XrgKIQEXAjjqxUNL/0IcW8OJYsj06
sXYN7x/z5Y9G5JXZ68Ev6z1iP4tbrbCOnNsucYsHBmk+jTumnyFNp9rEx6aMo+gvRVfwx8lmcZlu
TmSjGn8nV7VGdIYv6mYHaqhhVvMe8WoO6S3CR4z1fRbMBJGJqdd89FMIBStXuTLP/RMlKulwh4HM
gHMPuBRzdMY/kv3pc7Sx22G9HsAVWcqgPHUsFyDr88tQtIlrXyks9NURKw1aPCclI51jyjQGGvWK
xaSnMazzVb0JLW6XbRPW+bQ1WprxRvKkWox4XJyGZ9QL05zCCJ421WGN4+/7opygtvZJwTgKIsSq
j06PYTg+sjbMDhRWh5doN4gOObgsVjH/RYIp++RAxl8kB74/1Z+B9jnD8zxni/Mv1/TGvkneivZX
lwiElX8qoxsMYbCuJSIWh2UbYXolgJlXGMmdhJ3IUeygtxo+0Yu//dINsHpIOxTHEn9JfxCUeMyM
hBkFI8ox19u0yVrS0EoDFOKs16fLZaI9HmAT5npQDdYtoqfIj2q2UfhxQrXboZ3z5rUDJxr9E0MA
yDrtaSK8llnFCVXFpAFQjLPUg71DDwxhMKZZ7l1SDMJDSlV9+G+g2YyYWUa1/N5juDwUu8J6Hi1I
Jem4+6mR9ZvjcVkGNeNG5a98cUxzWM2Ki3PYMHcvmSVtsNkkbnO2C06EtxEeS2yocBQqJzfVCe8w
dQgF+5GiJBoRmqaN9njDxuSzKTkEnWUqFvHzphEE54ENO/xieWzJBM5lW3zQ47b2D0NHxItSy8FN
Jipe2sTeRdUy4PH2ao/mpTFjrWO3GKFN3S4T2iNSlmRts489ndpDNCSO3JV9uQq2Spsu3zoYEu8L
UlOvrgyiODxvIoct4LWUgSiPNZcHAWXYbQdLkscOuS1ZsUKEZFTBKEJFdfD7lBR0jE4bMMyvKrC8
onZAqx1Ci2++248ce6MLs5zGnGnIU/YTNhkA1U7ENLHjpeq7aNdOa7uc8el43f00SqX/8c+Vi5Yj
oaY+aBzVHf0G1IDWl6W5ZaCIA/JEcvWJNRj+nAqAA7SxJT5gTizKF1oaki19nNwSWBNFAL6CfXji
VuGXM7bsOuZH81AjX0U/grrpVpAZwbQOVLElfnUZsC7ER89lrX5aAv7lFDoOpOFN7gwrzBiKUTRn
rCjFQfBErNXvtlb2Sc9QZ/X6+BzMSVMdStAaNMTXbe2/sH5gqjiis9vqJS+qtNyBrzEs50NZVes1
EXpyOHtPGb2mLnnf8UOWRjR/pyp1kr9B243FCytygxLVyiHe9aw13rUXppMHBpWF+eAKppOTTZgw
fYfkkkNg+R6zqUce8rl7t0sbkYqioo3g8pimhq4IdyaMxRET/WwNbObe0FXhWn2uWYOKupK7SuzF
ElJQB2m8wv0nw6Ul0OMY/QyhgfUOjeUxTCYPprWXK77Ix3ytYkmBweKCLzlX4TQuh8AYhyY6xoHd
9D21LiEMbvNqjHmeRrelNF6tQH/vGIOkU4eDC/TW42o1nxP0Hs37+xtqlZ0m+rObpfwNip9LIWOo
rDHBtiRm3PhXVxcKNiRIppbS6W4kfVU4+bxxQaeJPZ1+I1qUB9tY4O6vpHmRaWlb7zjf5PlXr2h0
e0pHdlK8OCT9vXRTR32dfwWTBQS+19mMW3ODT2Oyy6Fw0HmWG/ml8+8T5Y7ygVsUZSN4ZTBuPDX4
+sjeF1i3ihP2E5jYFXt48hl73joX+9ZUa4KkPw0Bh1UyTBo0vhz5SyMMdc85BJlgE5KNR2MJcNYt
xN7elXRXl8LKwf+Tzmn/BUdNPlciDeaNnwpzHbsW+CFAkaHe1r0DZFTAf8KwC1NAj7giQFsdY620
3fe68rlqU7g3mj3wPaehvqKY0pfY83tAqrEpqr9mYuz3iJfLm7+8kQoM9p8ukYAEhpB7HjU7cVAd
sUyOPLS2gI7GldaR65VAvXwgv5Yd+rijiSQnDIbAUWCYc9yYcvGBgicmw67sn2pQ9adYd2jovenS
k61t/7DgC6s2tWugE8Dx3hkiuCCh8tm+SMpbH1Oy2hYppsu/+gI0fzb5wUX5N5ziEvU+BaBCfAWB
5LcTRWWdIIv/0VJmssuC1PnmuCnpelTuncunsXWmllJMEAnRYWwQ/aholbBgVbkTlpjPFn+x/1RP
1fSYpkJ4ZI9Hqp0EJeAIi6t6gNZU7zzoCPf0DDkIx8ygz42eqleI6GB7ljp88aBTbSZLG9CWUa0H
FcVfMfixQnzU3Iz31LKOnyE2YqoQsvoYVm2ya/+vE4/n4SIil9Cak/TtK5cmuJVcLlJE2aiOIcN3
guJTrw23DBzLTxiLyMphvfxzwiRYH5F2Ek5ofSlPlAqmfwZa2WG08ozfVsvU+11K269bsBr0BgQr
7cz8esydwB15K1T2oEc//wn0AGcLxHn1jmEWX4ZcA04H0+if+6DW4IbT+OqRk6f4L8GY4sF/5RPu
SX6xvraYLZsRCw3s9B7TZA8qoc2r/ahK75T/781lrA70YF1Kb8Om4NDTzrWT6HUcPqX0aobbppj7
N8cofLt8wem9XyyzR9yLBzHpy+qe+DxUdaoDMLpQX+Ajioa2pahWeMSq+97SJbOuDwFsxC3aG0UA
AAX2bm2w4rCpeDwa3QKEkr7MLUYfTfsy8aFjseoEtY1+SjY95omowoy68xJdfpv6RcZNfcEOr9JJ
4rtlaHLsg1R+McoqDv6QL0dfW4jJvWBYOEqXOcGcZ+cFT8bjGtb1ZY1STuv5FFjmk7hYzdWzvKZc
7qrXUiDaMzHQVu3CTpV3AOW47QLX26QpV8btjLjLoDKt8HgFBR2xjS0QZ+GGLRgJwMrZQ+wxNyJB
4g17lEJ16wYsfNqpJSpFsXZ6J7yW6iMu85QsUkhyzvxiOE1OQQq5Yzh7jll7zqOBShbawpzTjqlk
WVfjXcZ//MQ8W79mI5dTbaW/mwxTYe4MOj1llT8/dnNBBYxOo3sKqWZsXwBCHtxpZgbtBAGtblWE
pcxXQp4o8BSXOFzkL4cJD5CMiMYqeV69Jr+Vh9X2vYlF+eYUpnmngCS6eEvv7cvBRRgFn5ucOLWi
asRTqohxj/ojLGcOmbQYyYR2kmvL6OQ6zvnQIN+47nWmqQAOUbN86q4LvX1fFTBeqkC721vAQZ+k
iUBopNADLsQHeAvdsaoe+9JgKNJsMnAyfEW+2k2vPXaW7GBKmMLLpGk4lThethz8snqj+8U8FCh6
n7WPmX8JFUhdZj6HngJdBNTI62hJNfUXz3Nxl8WUdW2pTJL7XgBTacs4FBvkg+DBsDnh7UTnZJdA
kzpBfOJ1C+jMeWMUba8jN/RP49A+hapNLx1m0mTjN0wHE4J72zQup6eo1ZaE9a2oiDHtQfm3mDNH
1GtUWrOTtrTQP10Ozk8DlUY9EYIuf21CPT+FfA7bW19ucnBZc/6ueFnbvWe5W3VY5b45f0Xrqaa+
YteAHXmpCXacQPxwud1UAf3TtluyHzn77BfguAxiWiFazk2AIYGPRzOXakLN2W6azYSUH6jfbR/H
r2nbS2YlHFyYtAxd5J18VI9yu7bDBKoWUYAKILStJy5OM/cBVb0PeIXv/NaP3kbtGXUemGUdx1vl
y6PF5uJuqP9c3pO4dh4SYi4IFG307DJDOjtEcs8NQkK7YXKv3cMaO9CpmTf/xYCp1NOyDOaVCeQg
DknWjdFu5Ow6844mjC/tCnB6Fw/lBMutqskT2+mcBkpc2P/z/q3PKz+Cfup0zTkfMOru25BkZIgP
09s05a3ueMkoqzmskwI4gZwXPNzKFXx8W+7wawLJ9X5zRGiCMTY9N3Fa7bOkqKuj00Xpeky82LGf
lWnDnJnkwu8/8YMv/R3zMzn+SZbUQ1YrM3RAlH3cPs5C1ZnIQyc7mxWv9F7IqBxm9I5GchhMoyGv
HwGzTjMDyigvnmMH7eF2w3djUtUKrCyEVCeJ/Du2u1myGtOziaK6jtBIQMR6WEaYF2c7B5oKNuTK
kn71tk2E/Z0T42KYmfmryq5gjlKsCOiEM4Ixv/oHRvKK00oxduMdJ7CIcvox8J/UAjr7GQyxdAAc
616fwbqmkgska+GFXZCePzXiAIlDYgS7LtHUiixiXm4V9AmTbZGovvxIhRunGOuwzx+gDgItLswI
YCjk/ocXkcDol8xCLoq68dVBUOhr/kAcHqF/1525sHaJb4ejRrdb1ch3LxoOPyC+C16ujkVkA2yy
GDFxJislt7kM01O8zJbcfZXB2r4FRmzuGPnVmq7rfug0w9FAIBbYQtoLj+Go0Aiy7FMcgUOGtNkd
XZZFvokp/MV5uHhx191lgBLCt1TyYzgqz0bdv2qaCoF1gJ8/Z9WOZf8UmaELfzKrnQ8MMzC9VmEY
pWwlbVl8DCv9eMdoRqXdmaRWhwSPb/ebTE1r2K1BX760gEazK+LLWDNlWIbQ3VULofnzalJCTXtn
NIQfobKRRzwzhezfuJR6KaGPor64UVCkeNNJ+T+lS01L26aN5wZLVcf+/0HZb+jv2pWkwm/l9owr
i5COoNiioK9M0BJpYC17VFByBhEtJ6iBFWrnzBSe9nTAxdRcipB5ZE2+gjj50FJo6s/xI+qoOCjT
F2ArkhK7uuNU34mduLPajBkKJHsVg6tf6pdwqhe6z/IyoMexHqJT6mbNYRydYrkKhq8x+kVRZvRN
dcP8O1IK9FCcx9Vdu8g8fI6x3/zFgDzn58BUNAgvJRv0LR5H+KJJkt/VIAe+OVswxluc4CT/4+jM
lhtVtiD6RURAUUXBq4RGW7bl2X4h3O7TzFMx8/V36b72OdEtywy7dmauVF72Xwb354y45tFTHNjL
Pe7f/+yOhvL1kOnUrb7gYJGhY/2lymnv4VMl0ixXzWeGI9Hw4GsBMTxgsQJml/AFxr/tKqFxDZbu
3CGcKBcl8Ebkrju6SxJ5wEFrZeE/50gX2MdBcpSlI6009r4sZWRhgxHjzDmYCBXWrNwPivSJNsNJ
HMpg7ctPq28WVLjWBGu+H2dNOXxq21Jvcsb2ZluWYiStBTKJ607X/X+rDsixirIC6s0DBEMOu/MV
w04CGCoY6UEKPchCHac9Y6rfhsKH+Q5ftCbfEcS9st7IegSiZJiZxuBvg/i4XpqcYoKNmVI8LAsW
sPySVAkIG9CiecbKcu27+mBLtjA7osE3Vm3cFQE6NM77+ZgaSEz9dulU9acF3Rr05wmqdxKFkyfK
7qys8kY77jK71jbGgDWXpXohWT8sy52nLejfINTNsIqwjdh8Y06Zimp+SDrSWvUWgVC2GgtPLyUB
HvbgFTQqBzcwm06bGth0XT68rmu6F3eIKcPzlO9wGTO9eJQTVRbIkFOe9/J35ZuiXALHaTzvFM2U
5qsy2A42imIshmsXFXPZGE3P9mlItNuYPQSrqt8lI4hlbolSLtWjU8uJf3YQIOwu/dDM1tWuk8yT
byyrMmgfvkmCQypZrnNCkr3BHb2o2rRAwwmU3ce4lPsoLEiQlv/6PHHErwPRh/Nz1WL4tamWCqmr
NVdoLrF75uBLcZbQLHaulNrgR62Fa093c8rX82JYhs87ifN1oKgwlyeVY4Ha2PVtP9VOs713DAtS
3PFwlXkqNfXJInN1xzMp3voj2tQZnz4uwiYef3NUxTDHi+SGgoGJTNOUnXUSTfbeBJUEWq+de2hE
5OhM0/MM2nVuRmmFSobJoSdayo6XKKk0dVt8LMl0appEWVvB58vJRVje3zWrb0XgymTf2gLaPk7r
Aj3JLTXUdI9FBhcpLGFashLvllSFkAJFwwerkU3Dvil6qLa64BewU3LoL6Yg9shDoa6uWGCjs2hU
/bJgjY04TZqZoiy3/ew7pIGwFrXcjENMkhehtpkeXYtuCpq6PQf7Ew7Y4YTfYr3LXZdQCV7cIiEo
xmuSFTEbgnEzlkGdHVro6/xRTpm3geDxmAcdh7B+FukT232vvpN1NHLl21N6VSqAKaO0vVxEiyeF
QzSyqYskOm5Z/nX2YzUgpN6kTxzrwJit5waEC2HXwrhw2IZSbGJqsStu7C63T25SC39XEoxp95WH
Pr/VUQJCmf67D9fJKPsKBt/hDJOjpBWYza0Hby2oMRhwse1kGtV2CBOGZ0bLxnWbAl+Bne93cbOv
pJMMl7WTnOKIunUrdoUcKYogEfU2LFab4GtOrOZVJ6UfbwfSOTwH26hbT6WrRufAy2T6WWqyBmRw
cOk0dNO+iWChrwFkb4WrjAySuRtxcBEEXQM6okZaf5tilieWvW6yjzr6AV0ruaGWkcHfPfrgfcLF
w/Jfokjs3rU6GJ+h16jupNU6vjqTp1myWEN2UE2U1Hs74Dy5L3Uvj12aiZnjs1PKx45NylNFpd65
lVOrHlrdm3NWkBRUCVM17RvziZrw4DT1nXdScM1+NSQV9hMJ63Ep8+aJ0zG/LqgmQ2l2HsmOXz3E
2REyhj5yqyT0oCQTA1jH0u2cLpztTvBmBUHN3KzBpTGYBI8tmLVkb7sL81uZWOikFs5W7DLRhLAO
uUsddJuYnZ0yp/LSHNv/+njmaMsZ3mPzt1JZRkdNc5exl+duBm78FSTINi9OidcpjMaOhYck0kZ+
I0E25j0tODRU/aHpdTqFwOmQevu4YWoac5HthMJCwLYgGE419Txw+xkHXgx1bu+N20bsv6AZM142
ZcvkLuwAoCL1cQ0KEhaC1PWui0Pn5naelwqyVEzbYD1Yw1NkZdl+za3yvIyR2U1yxHc09Mu1JPy4
tUyMyxCEdv+wgOU699x2LSdOaOqhMwL6hjN267V0dbtflCgfW645SFqNEwLwTeljK2hqdPD1Wvj8
LbybHktzKgbn3n0beDDBA+y1PCS+hb0pTUcgk3MbD2yA3QJXEYue2j4Zv88AtlttgK1giJrDivx1
trDmMHsPBID3uGEwOK864/ZNAbFsSyKJRJcygSkwsWnm2YjBU8sxxSBO3noafKYMIYMQZjU9yfbk
7HM3Z0+WOJH1l6B4cgBUnXwrgyd3s0a2exLDrV6zgi+oN4JtIjsWN/qW5IreYe0M1tbgmjqTMKv3
iRroRYCulX31tuO+KKHSFYcAKsV7aznzqWul4+4r1CJOhqkI6LZD7Wl2Kk2Kv9YweE9ttFrFsSQC
bG8rFx64aPLplzL0JJSEHq/V0uRhiZu5AhA542torBLMPwrtqUXMfcpgHT71vVtEzymq6GMzoL9g
Z/A4S+UYjljkV9QcibGL1a7i+FdvUgf7LK0tHAAnyC6/3kRvz09V1dE9agJ3WVW52uUQEnuEsVlx
HfsM11q56bGdPg5l3WeE3rFCWMuMZMjTIHtNWrvKjkNkezsHTYjhZxAhYvLMugxzdEZr+otUDgfg
nmgWRjCaYv5Nputt2ILs+sE6xjxUCa9YoT8QMkxad6EGB9/AywKPK6P0q7cPpgNIzmPz1tpoCFr8
+tZKHMymF7t12u6RNoHU24FT7vmmMqtiC8LIcSFh3JiQDWb0ABHKvE8tYJSN16uELyii58Ev2HCJ
innD9IXaTl4+PnPoTfyL7mmbKmvj3vvCzNmZSqQy2Lc12j1cx4Z0kg3yrP1AJskYUFHpzGl2zVzt
CQ6V2HiRV2koxraKWYFEgH2JuD7aI86D4QcfQXHX6UXd8iAA1ZI1UDoU0ViPEEZTzZ4gkw94PYp4
k0gqVk/xXHfUiWd0ELnwLTeszZcT/9l9cOlYAtJQsQQ8axbQzoWSIPEwBU5yttyuPILPaj45u1b9
/dIG83KampEeCCy57MY3vpYTaS3dxmzJ4Tuc+9thFTAbWa+6s0cqImdQncq1839pV3G6aGZl/oF2
ieQGp0xL6BUAMu8nSm3FOXIYK14n3dsMCjKIISGWTZSSC8hRtsqxxQuBdTI7Fr7JnyxZy/hAgz1p
y8mZiFE5JOvaty5Z1tTegEPycJeVi6Oav4Sm2jsIHx2tExrfdth1tgcLActqscPDzTRii7FvDyTY
6GUCOZAzDJZDd0S/C8jUAAsJeWtPjwyvxnySGSF5jkHNrU8+s5N/XOUYn9fFmr8ppVhYv9glLqGA
FtuFxM/1tkSePqmYgW8IXJMS8iES+Ve2sL+glSRd3xwcNVzRaLy4FyPOYw8iKaE75sQZMMl5bno0
pRY+6L1+vONHhL7ACcH8gxMdvYnV6dgntzj+siIVEqHHgUmACZPKV5mLXh80mkhUgBZoYnIaWGdi
Yoj4i8YbFY196frFwzFFw+FU7sZIE6RnEdxRPOlbIDF9CBQkt9CtRsx3/mpDm+gK6XYyhPwbBYdV
pOaP8IbmSi3RSmtSIVk6cimg/BeYTK90WXrP1a1Ih6DgEPbV4oCqGpsdzxfquIWPV5fqHn9+VSN2
DLVm/QEvXdA++8Apk7tEJ0lzcHkBZGxdKWw5TQqExy6mXncKkZfEfVeiUllkY061mwBRlbpeWPpO
qDcB61+34we7odEfI6x2Zxodil8LhMynSQAR8NIaI4LKPi6bkqzR3qZ3ncdmAsuBA4esUXxSa+91
inLcOZN0AZG86LaTJUxJid5KnAQEDPmYzk4HfL8D311NXGLh7+W+V/zQNfJCOMSDT4tI5M+aPnte
NL5Fdp6J6YBfY/nRUTcdTTsCFWCchW8jbzkoOKbTf9yIFW1YXtw/cKwU7mbwJTVK+CL/Ts6suJ5Y
tG4MyNvDWo/9BUcL4i7dIfQJ21nzCMPTOinomYd2pqGLwbhmwRcLxMsd34v10veKzHSy4lbNfBR/
Vjt9vRt7j++14CSws0knfNox9+a/xW46+9tasEyKfsXo7SwpUzm55DIc9dg+EjryT51js0TKodly
iopthdAVwxvLi3VmZ1NN9KMvNLxxpjl2bTJymkmq7JCyEcbMrxZMoY0xlnUstMNc0Sry+nvQlnQP
rS07ceLVHr9Z1fmK8Slfucr4Y9It3cTXVwTlgxmr7kKteX6Pb4iAWRHRhgHPhEAxRFzCaW1M1ET7
fXnmuCl3REL8vwAHSaSaTrpbXDgm2k0dJXE5wI2AFGA3YeAkafCqSuU271mTSCQlX080ebttcVS6
IYibJ13Bc8EnKI9YXHkm22gXki01JwAEONaAndUIAMWrY3rlI6jy20OKR2U4jq6Gmu3oyoE227sU
BpSskutdAZ4F64tGVScLO3pB62DnnhLyQQKSCmKzKuJDY7W280TOdBgvA3mSxzLJOff6E0v+J1t3
OPgxSUpcDehqB4dWWZZ9/OatjU98tYX/0c/bLMvWR0i8HX+FR5CHQPXHjFj2ypyJmVHKxCvvsDWn
0709LDkGvWkQ2aFseh/ot6+s7h7wb+Dcm9X2JGqlwHQf9VA7FcubD8yq2fcc5GODt9DHHMu7qHkz
Fucom3c34L8VX153mOiogXzgqAMZWZaPtHKPZF+bGWOiyO7yIcq/0qnQf11fetciDpS4rE45pXec
BzAy8nafyzBhl8Dild3zQwVr5td3i/Sx49d5xcLeE/LWReajiQkAvltvkE50Av0i3KvGi+zuXNEb
+AzsxEEBV4QYtt6E5wXxgpKn1eZEBnGW0VvoDXLDiMMwZjSdDeVgbGfmfcRf+F9BEXmNam4F8U7H
6cBZwDhEGbOkD/z9kjLxkXrBYvKuZ+zqBz/C8LKjEDU4LUPmH1yZNI/10KYDXw1wkZBP0xMpwpx3
6qppMdtpWYcPSr6bfx7N2nVYLB5R5spjQtvofABMT2VqsZ1p6663tMjF9zcG8/gwxyt1WZFb4zjV
tUFR9hPNIjuKsLBfVj8urpZuCn2xVhcni+Ki1QdrSrqzWKnrqxfHOxeuH/3Cah5vT2Gv03eqxrJ2
gXlV0tBs260Ose8W9FEWvf1YpJUJkSyja039+muOpZj+dkirNEUxX/gQk1aJRJdj9fNWQ15qG5SU
/kGBK9mbxey0p+9h4AsqbkHOCIu7olrtiAo/PcawWQeSQCVd1fBrj2qogDnPgmZGBG3xiVjv46vO
mRwg79LXgwGj7Z8tTvRyy6nf909LptYjqtZCCq4d5csihyh4xBzBia6pifleAvIXK6t+yw3LkTwC
yEi0cOHgrDtPlg3a0hKYqrZW5Avvq3BmN3s1VVcBPwTPLjLiWIFgPq75eVHLHRCfW2qgnFfSPDwY
sDgIcedQkv6QR+McdmlH/6xht8LHlbX3gsU/GK648zWHdAjHfFC2eCgV8M/aayDV2t6RF81HCuFt
wgH8Vkz+z2a0k29u2VgwWhGRpmDTj7Z/N00xfJ86qXFUEMmHa9kqP+KImAJg+OvIsdtrv7DVxWp7
XCpkoTpFRmAoV2SsDTsiSoA3kKQEdqvAtdNNq4flwo3S7pTqYBQVcxAWIsD+ntrDcFgtNoqbspVQ
hChVzKM9bg11zhbmcUH1xH1JsINQxeLGV3K7Df4ChyHB49x5KSLh/Ux+1laSeYGcypOwCJUcAUaR
GAB9QBC43gzY+gvClKDvx0uug0rcmlZGE47s2UE+OMuU3g+cIJJD6fasvLOR9demzt10PLi1RR44
61t9n5vanr6JySj3rSV/9dMqPmhiyiqjDoKHICHoDsJaOzm3F472drjdKbtlj2uvJ8m+aLM4fdGf
HY+OUsphJWWxboy9EtCOROeo5kV9D/PkOce41xy48TqhcCSdx3vDzqph+bv4efNiELhAZKJpYCak
PDNncb9Uea7/FX1VZx8IEHZ8xNmQlf8XvvGKtN4MaN9Rmdn7jctpN1eNlGEHOddHXtftSTJRoEiL
pivXvcHQxa0vSbb49lQGdxyC15Gf1V9/PI6y9/WQmo8IVSp9glCrH1gOrXloRuMbeDyoXzSLt6n1
XzkZ4+DP0eaMiMmTDG3Qui/0Ou+weBYERjUOZyfrjwYYawhMqIb9gYE9w0VaS/FmDSXeL5rH9Q+A
gtvBbaKrIfvqAmdGlFzwtg3zzEDtcWtA/UXHgS/DI0QIcszveGpxfoHp4tG8h/uES7RlfUulnj2t
w3G+0UjHgsXyh5tXrFVYLOYsiNQUYXEq13uq9WawXi0uqpAfviaHGwXsZYYM8dsYbj4iF895kKWH
bozLBgDbxFqicSarPo0gi+eNauMxgINDJPVxqBbRXy1HR5gkPS/FNdrxv3ipczO+9N2VW3m+wmJy
ztlYFk9qmvS6obhP/bLh9y94xfuwmEFikkJhsgTdhr37hvLqvE/RDreNSHrTQZOVyNqZvXD65TaB
Vhsi9e5DA9nfZXUyl7n6g8CPSSpCW4PXLvNHt6w1oRUh528oJMElzvFP0k2fzzYpTXs5zJKp4TCX
ViSBtDSt2hVLZr93+OlZKEoJsS/GB9wfudE0cLgmSUu8SZgmyvOqpu6+zYrx1fjYh0mUxFNxgIEz
5aGivthsIDdVzyvn5a2akuLBIHzPm8Dx1Rbq5wouAm+axjR46DHr7CyO+v9x+5OKsjrB9OWQBgVY
NfjRifru2T8OeYvKTvBrfWvWcZoPXikt+ZybDO0uxrxabL0AhssGN5fHOt4Ho/BFvHzlhu1iL7jS
LzetWw7mzYfPB5+BXdg84UpGirPnJRHZ2MRiASpnqky3o9+tX5jq+x8OCfnGbvsFOlw0Q5DSihVi
jF1tv3IAfHGSfGVfgLBg73sCZtmuREa9kY2wk0d717Exx2UOplKElQTPOC9Ote95QDXXJtYpzjM4
9PvKr9rL7PD6uxJhGsUlcAp5lqUsaV3QaGX0iivj3lmOB2/pBnn9hqXs+A557aohkmCpstknuvWT
hwKfdPYZuLV3ahXGTwhWQ6chMKTO9Dz2Tvnm18x8RUAdObpO3tzlVQ2qW3twbBbgUtL+mJJ6/hOV
tXWkdfbW8zEty3NhKd0jNnf1P3Wz3W6nwhjxRLDALfYMpRaewEJDeJJJmiy7OLKa+4JZ5gI5Ac0g
cGXXsifEInnyyyHa6YiFVbHnDMrI1ftT2RxMz2ESQ/4q2dZagX0tnPWWzl3cosFHNc3y6BD1PJe4
7EP4ZU3K4WNeT2Pkee4+wpGITarkWsejGwzUIlZzcHTrIH1SCu8RWC6neq2xZP8GbuRvBd6n+7Tp
zH+zyl0Hr+0IYyO27Qsv0hH5kvJBm6glVOoWOxJXl5wuI8b1c83GcgtypCPAWbNxfkKrISHoTGhy
5yBhP/kKszvF3STgnpTfy2rZ+2gmEcmIHtn80zZIpV0iGuQNzkMYOhna6+Z+jm24pelEvqdlxyF2
vkcFSZEP5d98mSjErmwEjraVCoeZYSQNbh2ZKDFT8JIiTtw3dZO/0cWHgZgvH8qZ4oYYvcg2YQmL
Sb9mnYUI2kyeS15RYWW85S8wDvS9PlWo0e21xS2PT1ab4i9sBOISiZxZhrq2vj0oF9QxaHXNnzUw
9XVNl/VPMmr5ZgWWpe9hNVYUXyNUcLOgBrqsPSp32ikbj83blEqflxO7lRsWbZzpTyUURKCHl+KJ
3o7xFLMB9PZL1q5WWJDIOPBiTehRs7PhkVcxZTprHFBjXZTOsskbJzvogbrXfQbi/V6NOe8HizkI
pCNXlAViMaj+sCKGOBoQvMAI0d12YEnfHdc1YJVoj9AjyFsWJ27MHt+Y254Mbk+5KYIlolOlwpAE
usrwKoRvRlQmBujvhR2kjQRdxs1+bXtKdlju9Z2LD4A5WgZ4e42I8cOZ3gvrsiUcx8VAH0gcBYS6
fUCpZxqpNTgbYEcVgVtCNQxuaGnIRA5JqT1pkXlbSZ/t5TSn40tWtQkptoZ0zrVIekbzaFmyvT2Q
cvcGexCPYBhWQVVO2SWn1SGcAUfLS14bttGgcRzTJhdmjfgyJoRawJEyRPC4X+2NbChEB2AfrOYR
viLOK4h4nX8/07yBkZFKWfdco6pz7YJexMJlxe2yk/1Yt3f0wACLT2OrIttGE/0SRmhdyzb2XJLU
fQv4ljwVzsIQ73BPhTmO0gzDfSyqf+3qVw8er69vN+v859mS41FaE8+lPMHI7NhirhB/qcXZSIz9
D1ldtBRL95P/2Cunel9Vlk+7ZmynF/aJOnkOyLLolM4Fen6/4tUJauBifoD24Dktm41+ILI+SvYO
/wDSl/JbctT4NxULsVSTzfpL1yLdxhhIfCLphlYhWQzu1a2UUfzU07y+MidTB2YlbGyKMPa6VR9p
IVqbN2+MavO3GP2YJl49pcQbujXOz/5qCJ0jDPHm1eh9K0bZwpf7wo8rcCG69P81kwreVZwA0EDp
5rWP24LrApW1G19ZBnJn7npSEA/KGp3oEcshRsRNaS+Ixgu1Sh+eX8jrbDl5fRyp4D25ssIAIZb6
RaYjxipbBsQXuwl6VEuZUb+xU7Ocs0b5300LgOq3Ionxp6KT1kPM9CrzO6kyaB4ifBbuCZahqnCW
+ZwFOsKgbDkqPObNN8e6dvlLhKrOQ2LJ4r+W9sbySd8oHzZaAEUrRyq8qoPBLURE3OdAuXF15J8z
nrwXBZDfgwOixc8oRu/oBi4mE91U/s6NPK5yigKqra315ODccM0OwAAHsHoOCM0AwVhPGa6o+bMd
pNd+wdsQGXPOEo/fnWinibdy6n3gNZi6Z64Ux7wDEWxhR8wBLQ3bmS0gAe46f+IZAQDGTAnWj46V
feuZeNfpILhrmcOh3EcOQCziboM8lvlcJqckE/E/LO26CnlSiycG1+Ec1Ku+7b2D/k/els1nk82E
LrI4bo8kPPrnDlDAofFN8zMCfXpo8U10NB/EFKVhrw4uXi/mdsOnsBGb8UMCq2Lqyf6wi5+caD9k
GFUI0rp+xV9Dd/cOdVRFYFux/PFbc0s1/Y3W1AVaXGMTpPo7A6/9xZObf3JlYIrY/UTyoU04OdHp
ocTZSEQVzE+rjeoy2U5qhwre9HsO4yNn+ZaBriBsovWWr9H5YtjTkFiSoqUNQBMp5oqerSEJNUjh
idIHfCqfhBgyTIDWKMerXRqu/o0gWdPc08bWNGHVLTBpVJ90hyDTIwuzGs9QSPwwTaF1dQSxpD9W
zpNKx4KBvGcjWBvFsYE+aN8iY9sZBbi1a0R9st21Unhfm/lvXzGO32eJzwJ4pLDkfiYH8ZMGaO3x
Lka6w6NmCzRUF5zpDHwiApzWFWty5ZyOE6ozOWpYN8/XyAWePW3JNdlHFqgoKBVRgJ/aN/H6klLL
AfcVX8fBpXcYd3TCgweSW2SHk2iXli4pbLeKfpmx7L+rvPIuGVGUCtGwTtV/Y5uVNi9UijDsDaZS
rpkbFLKNroSw6uKtTKE47gxTWrZfBCXghYBPvI+jZsl2laEeAgQFRWu/NuE954P2QwcLg4RQ+DaQ
W8g/fDwIyKJ4ZqPkDLNSvCD60XhCGBSXmK3pwaAVudhJGaFLOE1SH2iZN9uGM315r6eZiHWK0/VK
nY2moXCy1BPb7yjd5Q4M299eJAMXCCRRrz8w2pA3gbjIoXcUp4jBRoTITjj2/NkkVugGAzEF3EYE
L1VKzTEpz0NVVM2JqdJaj6vwLeu16sF4H/whidObZu/E96trgdhzac1p77qJ/f6l5+ppD3nXBcyB
kvVsGMdpf8/1u74D2uoK3kENZuS2x3FSe7aDJOKk7Z9kNkO+ad0qy4lxJBm3hS/d8WAr4FW7ZXAo
XWI+IFzhclKHXFQtp3q2sxlOmSh2AcZvlmeEOk6OqyCma39ASykFEcpNQTHxzrh1fI8okr2UqsER
krmyfA8KICaccOrkBzUr/gPV04ZCMo1Ys/Fw8ruFRbLFFekCmbJUXJZ42FZVdN95s3jjMZs57ece
u8+dBrezj9EsyMAWtMtuAgXe7/2GOcuYnbmbd4ZZJ9i4Lloo11QtzA5b6BiS+YJCRs4C7hILppsY
DzESyFddrVQs0lf1yCKegH9aVKyjfZxf+IKUnbJFEaSzKnYFiuAnbE3a3NeWjEM3slGJvMXudqtg
b8l1ZRYnCv1snfyvhgcS2NaGXcYLREErffZSlhcvCIlMBIEDnv3I1LEkbyvPwXgn4oRgFIemU4me
CH0mGg8qqdHSc7mcseIDfoMyelzI/DabVmaIGoUzaoIztzvZtqHVH3gZpsrexPgPWhbvBiYLxpF5
+uPzHS73LGFXkG2OQ6INt33VobL2XA0vK5dtfurxI5CC60nL4pf1/De/SKcf+Chu82ERqCDMUPEx
YpY658rT+j5jQ/OPk2WES9F0BXp8X7nvWSQi98h2O7tPOCpzPs1dEz9hThG39vUJcTqe4gv7IvSy
LEbYVeTANqyvJQu+UcprX1mgIpUzkzaS7MV3PLHUJ44Z67nOBc5Q2UlIu2BHLvMA+SQB54pGPjX1
Tw2i666rTLfn2EVaSdqlOI74G16TBDT+xSffHIKOsGzoZDKVWzwuxWPSGrGSwSY/vM2dCekf7cvd
ofIu9Y4fcHxZONy+YoT37INH5JGvaaL1brXnHPS/0vm5U6229nUT6Udv7Onv5uWLBxF7gejfk6Cs
fyeHDTQZY1Njz7O96C7VCzgV5Afx5iKkV6e5XCdzo/h06RHiQXSJO15+pOFu+7NNH5Aiut1tnfNZ
a8iGP0yhMnjssYyalzkecn3nw6tcX33a2bovAzJ0XzUBUNqAFh5JTyRz1ePKxjf0HbN8CkG28yZ+
/YNxiDHJbgHTVh4Wq2gwzbcsF+aMpho6tU2bLL+HkuwNV3d22ZjQpFaCvFI2nkpbmSPB2licjGHU
GHyFbt7W/I+bwlrMd2Ot86dlETwHadWSRurHA1AR5XE1tNVptETFOk/xEVHhFr990P6I32Zti+zi
+FBoniFhiAgnmCeOvDPWklLQBg/LjoWD92WDtLiS18yBndQBq6S1E5wXsViHJfMC3BwrHQ7gCjjX
g3vO/0sCa0ZSpkLlYeqrcv5pMx+T3ex5i4Z0M3QH6QzFuB8LkMDbAVO+u2XeLb9aT8BYbWoS41Oh
fArc2TQ/8obQLwWnV4wnbkLmo/LzPwBq2wtA75mOTey4T1CMs7BMeU7TJNivL1IHOY2Z2qoOLmn+
XSUjQqWRs+RkTCCx8GCyDzbD9lsyEVffxN4ov/qF/DcHYX5NM+f60KF499Ywb6XvFAIuLyQbmifS
MD94Uqc/0OyT4wxthuV9XpwLrDJHF5ggK3jZZCyPJ3XSWgP6SW8R5o1v97ahfGyd7pwuDdxdb+WU
PY1lbF+l9L2fruVhjfMnMceCVjjgF4P4ECwTWBINreDx0Efe0RMKYVveMD7YFPiUrIqTf2sq81dS
qssfMJMWdAsVuWh8hFeEjZ0az2QaPM6TXb10fOwv2LXmiQmVUUyCCyKVZqfXYpzUT5YJGpYsPQaX
wB695S6mFVMfCNoSW5mt2TvQGdSTLHDhZGlSOQ/SqTh8MSnsZIKXfmu34HdhruIcHZf1IrDcM2lC
fEZKx2I2BkmJbGXHayhtd/RCPEXpR520yXvBqZ+HfBc8JE3RvTRNCjaLeSb/GHT/mZpC8XXlGBq6
zq0u1GPJL4qbi7fEnUlA6j5Ljx79fKdVLn+bxJ8OWbyqa9GYLD/63Hg7l7devzFK6EfK5bDdeITu
7gfqqdvd1HsDyS2vPS2ty7eqm/6T+WPZGZIxe0E76/xHmdL2aOsU676GGZBt4jZFHsX2jUuWjmTI
7iqlyCQYo6M1U34YWr394gdyerBvhyx8I1y/yQSGEoNxcCfKLHq22SRseEkVoUT1QtugweTcNW56
Yku/W2Q+7ctEM2cRMTfU5iWNfx7HdgBpIq/jnACAk0t9toY0fl9G74WolbUX8PkuNq7nY1U5/pMm
TH5Yi3oZT04NJIBnETWzGVbpKnRcV5xTfj8QjFAPnI10J4kSMziMGbKo3hcew2dwd/xuUZoSNB6T
+h81OuZ6lNg0rpKX1TFLIvsD+wPVFZieEVU12A/PrEMeTq70JafH/gdrZvdKByRWoMLLPjBiilOl
YBAXgxhdXPigIbF4J78oRckurXpDSy5+OK/jc1UzLKtscPBNc6gKa9eFgpXriW5Nf2IdTL1U/kiw
YQjHxA+eE8QmjvRjGmMLszwU+0wWCT090LswVJT2EU/W9Hecm/nHzZyScbb/xm8470QxzXhVyyh4
t/wIt1psXdfbT4oJsl6owuAeuRFgiF3QQIuwAIIbUC8n2AE/QG/GY07FzhZcnbjDTsFB1NfzcNM8
qQYs5jo9a4I2fNQVWm6ZYuOwBaMO2NNtN7LRloCpNw4NGk8IVMCi2ftkMwOTEbnL4zA2NCJ0zQn0
QUfPy9B3T0G8Hvmug13TrtgBtYX8R6T2R2ANCI0zWuc5nc5EqtlWNl6f/fOdpNtYveDl1/GtrtCV
85d1CXw/HLyJ3hOIBx1RpnbL8bPghQaQ6zPmvHsb2AZanJGEGA9xST3Ro+F/WZ26JKod78AFxOIc
xM7/SDqv5UiRdos+EREkJoHbKsrLltRyN4Sk6cabhCQxT39W/ee2Y6ZbqoLMz+y9NoeqAGH9YI/I
+DXUpy3ueAimqGruKZaqe3++mc8lUoufpBN83n6FAykqQ7knKaQX0Dd4oi1i/QoFHszJF0CL+Az2
zF2IX7wZTSrlklcLQJSLOAzql7INSjiXZeWcQqbNn2Gg2sscjFjQKYd/qNyb37puH6ubw5JXNwn4
nwk72tjCEl9TVz22g0o/QjjmG81G9DEJZb2HjE7465SCdd0WfmRsDDYtl3ru/TSWqJ65sOazT6VF
7B9Yns3Yk+1zVC71M8UtJDk3ABdC7M7tCq24sd7c1AagyyyXTzDSR6YUNgNIfsxVMbtQS76cUfag
ts4K3AuIQlScVQHTA2rbDSV99K7mFCvB2AZHZEAAOIoKi21RqdehGmg2CQQaEB/5N2TqOuW7Vvo5
h8z/vxG1qf5jORU1O29JxYMya+pgaGBmROoqtHnlwuaa8uYH4gqBjjx+N8Gr0tmfMkmcB3JciqvH
2jyuhjmEPE79P28V6pBg5w5rVsRVPWa0rGnHehZmw4YNf3+rLLLfOXH0C73+Z5eQ6z0UYI9x1FMh
sCIlgqBWXyziJ2Ja7U5dzFAQy5yxxYYNwIDua4Gyk22l3zXmYg+0/Grs/2M6nMRD6E7ArOaxu+bS
DqFORflNeF6jAAqKG1p0BPmOO9x59d2JkB2/76ovVYjssKK+3xb9LR8dtll7WCCZPaW96a50KZwl
0nTmPxI9zKYbV6QEpqkZtXS+T4J9CjV9uwL42Q2rzPT+JlfY0lVOW2MBC2oXlcRWbaHvIAR31zkl
vQ9a1oZthrTPTsJst8esFSMmHnatyRWGBnJsjV2YfivnkUSIog2V3uVrRynboq4ikauLR4CVHCfL
G7A59I/uZOntMEVYW6f3LiNhFDQP1nPUTrBv0g8z4SuFohdh8kWpnM2zgWfOnl1ynOGpENars7C2
cV1T3tmB63wwo8k+TWB3p0hH0hxEVR4gRN7kRyXfD/ZwJ3tKGoZh+8CBv9grnDtb0saQxiQ9OTwT
BuwiVyewbtYpZ/HYHizNeNAzgXypcGW/BK6fxRH+N3K5IhhoweC8V2qwPyxwbdahyu3iZzQekhtu
rfq39IfpPkeNFQF3J6Zr6zDvv/nFKfZJ4Kg5Ocb8odGyunhT2G+VCRn1w33A0AF8J9HE/oI9HRHu
m8G76dghleZjd8yLEKNAzqqrDlIPpd/8N50RRuGWPBc2xvKW6hhFVfHB4IV/bIyea83mlIjUMyYB
Qj7DaXgvoNHjUZkXRutrmQ5/TLm8psmtRih40w4TWm6EwJ4fLzCFdlKH1QnjWfqkWDl83hIxSd2o
A8bat12DM2ccn3icKLmArh9YMjDVCO2afB27e+hDyJ/FUqrXCT7FtiyN228RJoibTjF7vWn93rA8
LPU5YehBNUXEMYFAIF7vVjDqO4JQhh8M2JFhmZU2HHBRjhLMD9yF3o2kz12n5/m3VQW7y5Hf4tef
cp6snFxoi2BtCFh4db46U06XmumMe6AECsFzswnHi8YDjuA2ry0muuhK4HL/Qp+Y35mf2IewinxF
0NXgPo9h22enUrDO3g+r52HkwQhnNgKb1j9HeFxFM2LSeMxs/R+Pr2gONRv7P06RT82XbUzzuPZr
9xTAfHiakJ3Q26lI4OwPp/KG6Qdhc0LN5pEqFdnAegtYnBNpq4ACRnLmellfaRw90uYhRWOC8srC
OQZuc6PoJfV0MfM0R18jfV6AUGrAvYFqyXpZkd0u/6mcV2ANAkizTJuQiYxrBtiQBMnmki8hNy9f
YFHUz8E0GiAca1eecyfIYOa1+c/iZIJbFW21vwdI41dPeACcaTeBE3snjY5ay2CA22eyaY50h2ik
CWQNHsUEei/UXkFjW63hS5aWPkA5g9jvxWb0m3NswLOhmhhdM+6QPTS7RAsrukMB48itJhZ8lxe+
vZsUfTd6QfiFZU7k357GNWNUh0TGjToom74kQs3jOkSF30Z3a9Y09kGb2fvL3rQ9l67O6QAJ9hAo
qJ3pjrfwhjwmhGAPtWT4zZFrPjLFIcunjjwPvXDios2E6MACMsRYRDB2b5gA2bAKGOtg89+OHkP1
vR8G6yeaG5+QZ2+Vf8xQLU2c2o1Uj5PGPEpIXY8aV28q7YML9Pu8uJHhHDq9LMbqqkgrJHha37uA
8ZpXFllEE/Mi0op82TSx7UfmoS5AYtCxTMFXQd/Pf9452E792aopuUhwGrbOwFRKoeRNh+VEr8CP
iTmqeIFmwjxqy65D8NOxD8XllXmlhCMFanWL36dJnt20JBI6RlyVzYrSlgF0fuRosFLBhNRN3WuE
pgLLMPrI7A8cxSJ5S+rRRJ8TJnl9NhNyfvwrrWUQahtodO3EbUROoXNAHaCnY8a7WtTseDJjAedo
Ezu/d5LEtYFTw3WC5haSAVGeyjQPZhKt1tXWZCypfq6JzNJ5RQnHHxWozqXAzk65kSbYwGhDTP6P
baQt/04VHJQJ0EJeeB16jkpO6ppViUrQV9Aflz44PNgv/Z7RMhhwLp71iiwkuvlXSMK8RoVtDUeV
gA4iRIXrZEMTJrDcdXYU11KRipSic9hglGUuls0pA2RE0sNnmc63vVTlmHs6XDKle8gXVGA4TLyN
7n1VHsd6WvXeRF79SZiGXZ+skqQCgR9ojJ3CLosj3TTZiXKZ1uIBzl0RHBYVuOFphrOWIOlsqDkB
yjhn4470KFB6WDz5dK8voHkgP24sr9P6UuuECQ7a/LaBsRXm8xVfE8rhxkhaaIebfXwo9Rz4x7pv
omkfWvmqMNi15tNxRvi8Gwqm2buje5mOA+5I5PhVH/Qv/Y3W0YpbVCOaV0HjfFMCE7xIHjW2IN6S
LT6PVO8FLK+vNh8Rh3jgrblrat95CjJ/uTGzNPKmQZKcckIcFi6nvnNlthfOVNV3/JNSESmqEORy
HEgiTS391ltL8IwAykyvZBQNjzIwHr8UMTSASlxXHZqhdoHaRUxkhKNo+H3kZRS0lT1xtmftH4qF
ZvwdYf78ElCHG8phOR5iJ8PAf49EoX/vqqwDbcuw/bmxRv0v8vCHHPG8ImmtkJQ+MEd0i0dPORQ+
bjjveOyyb9wVwXCymK5uZJcWjwXHQXUwU5WV+4boux8pycmJczyIxFwwukyPJVy3DBtozs8Jf7i+
AAyTRFVZTu7Fa9k5yz/m8eO1T1U7HqKlD38gxtl4qklQZMzoampoCVzDjslQb0+tV7T/DcBFmCvZ
Ftl0wzrZF5st2xd+0vm6zJ31xmtL+hNqIRLOwrEYg9PgJ+Jhomvx9o0w5SXTsH+pzjqOer55sso9
VbIh7hkYYNnA9s8CQxXRfQWJzYpTbBm0ipxA4jJVa/uGQ0cy9KdRQlUtHDLvvTkQ9G2OdGmSSGjr
H0hCKAIinDqEI5V01HdCCMed78vkPPpYybmwpxLujWixE8qBvWUcNJZ8XVNsHfwduECICk1b8Eqj
CO7IU8ArJS3IgTeHTmYY4VWyjlG3+eVbDRd9OtbjWP9Y1Yw4bWQ2yzObzwL7EICiH6/Ao4qPXiTB
Kwzz8oVvtGEn0FfDmdiP4EP49HBHhoAOGqTBID7Om3Dc903nk4xOD9weVpche4wzhe7TtT1v3vdI
4Aw+VxuD34Dn+zNfp6S7VD504DMi2Cz9r++zuthZetLpzpqUqk4JcMYcUiwhbFgtZvEC6Bz2tmTX
d8vzpFAbMQE+B/2oGIiIRJTbqqIk3Ex8mKBCOzDj3HKTfi7Qb11siJv5QXArfhOhSM/M/lZeqUoA
mprq9hPr0WZe0VgNcTh+UeGKn8aI7UVoUzm4VTGjLa4F57ZZOyc44HOB3MxJibt44OR9xklQf4jW
J/OWpxdDQWpgJMUkhUFi40okHkJxEJ1Mmufpa78wet6N4LPGLeMD9ykHHNbGit/hNTXQueLZ9dIt
6Fhxb+ncxpuSruVdqxtKr4Gha/3Z+1bf/2Gc2txZep1S/FtTl59p+7ydwqmhD0zWePZYhzUzCFA4
kR5y/DsmcvZZpJwaIkvMt6jDCiNNtTL7FHjo2AYt8C9vz1zanBT7QtQzxJsJJJS4e4u4mZz+D8Aw
ufznJDWBIJtaMML7LlyDTIHS05VHCkIjN0NvCzTTsJizqy4bPo1yERPpR56cI2g8EZOkeW6jYbdM
OPo3AurptK2s2iwHe7KS4mDyMHQP2mIc5iienU03Kf0TCvbbe1l1051AlNN9d8yTSwQNaa9PTMet
9K4jUFQeXFNISQVVAZGZGC5cq9kNUTf1lNxYSwuofBLXEMEmbN1gnTCTFXzU0qSTfWQtoPMvNryj
uvckfvOj43itfy0YNtsbux+79Vi1Axljbjs1/nGx+yI8cVtMDMTzG9RUp/TDsGgc9qWuDVJ9a3dd
8NpgiyRvCihU+q3N2HTnlNv/H0Et7Gn4svsXq0e9GQ9QQtYHL23sfyiT58cxnYBKdzlkF4wPwn5a
FDSDeJ6gxpz71gn+oWNgSyc9Ow+2AbLH8EzayBp8Keih8RgigdJQDKke6ip/CHrP2DvDTWzRF2GG
E8h6t0uVBec1jMhCprRiAlf0GVA/mO9xTbwkhwERyWJf2Ow7X1yAa6cKJA7lw9T8zgGi6I3pNRoS
48Nz3om0YTSgvRFAYlMp/djDDaGirA0lca5y/5XfKXmZfRssHHd2ZIOZSwhzKsKwHZ9zpIKnYmXL
f4Oo2Q/Y37O7VokPW7HqjTX8xsd1muGukIWnNj4Ql51q7RU7vuWeQyCDKQe1ROnehIl4x4+qi+dl
tH0AVczBtw7nLmsQy3kMoAvZOJ9rySCstZ4EGvS7gnlqua0Z9O07qyCQ8Jb70DeItnYVY/ITcokM
0shcRwdkY+z13aioP9ba4G+tXSKjDpOZrfKuX1yESkZADNMq4rMwSbKKHbQ01bHnStaqRBm7Ykdq
C+dvqfBEZfXMjdS2za2aCj9vrJgHfgb1AKKNXarLprVD6lSVziafWlhmTb18SbfuAe+uOFVszCln
z3FfU0bdu6QOb9QqI84op6A2tHX0AT/mP1hHHhhWMz2hN+T9L8aVl4C5rf8400RdwQbPHHhMVPeI
HtM3bWnvUIY8huW0ZORc1LmAoZ/RBvidW91DMUDrtET6b+fr8tx0tmTtWiLV3EV5Wd9FTlIeh6qQ
b21YcQeyyMZ31EMK3kwKxzhqwTArNtwJwS73kSUDHkqijdKRAzQNA9EhG0mkRgmOb06vPTHg5dQG
97nA4wxSA/GawSzDJgVKieutOz/xuEmBGTzkZSYfM4Rvd6EgaojpNPSigJEpWstO/YxUG2NM3ba8
mtUFg0QlHnnfLeNVl5KXX2w7uw6jqZbLgkFZd6h4BOw9yvWk5dNT3B3LoCDwNF059zvtjPl8Yp1r
J7Gpag14lsoCHwzvxguvNXGLjJbLbm+CbLTjwFNd+V0uhj2Cb80cuQXgLYACNRGFrznKKPQ2nYFN
hjZaZsA7CHwDQYB67ASk12dIPdutp/ZC8PrFNB/18jHYXdZsxTqE/eNspXq6Y9aCsUPi2PN49iOU
DZs0wZJ6SK0b55KTAGpVxyDF3VbOhCKAoU+EjNL2ooPXmerGsCXlh+sl9R+gU9zWaDr7G6U4ymAH
dMstAIgThBRERPNgP5yENJI963OCbtFL1IDKInLQ6LlHjmS3sQ1peQzNSLMbajQyZpEBv7yg+7zN
kZErbfOsVgu3US1GxlcQz1CYI5iOGycNXqBpsUnjny/eVdNynC1h1H25CWu+LdyjiBsED293HfDZ
8vXORHPuZrS7+L2wI2NLxS8LOiQMhnGP3NJ7gUYWsZpDuZGi8yu6/JCVlDw7zmxWlIXOohBiboKy
PuA+4jUnjxmqZ2YmWIwZ6KDYaxxvOeINmsy2b2btHvCoOtHBBXF0aiMALwg7MmMYnShV3OGOUOqg
S3YsOzF0pFFEcujApITW8OiNt3yMkPT5t9rqUPJpbCNX5ZWwZUEKIgsuTJgvnCSdbR+IkWGSyJNE
5mxOIrF76clWdLByNX32C6oDDHMTLsmXDcYMuYlWuYqLqKrYPrlJ/2oTSvi7LgMAbXKduO8R7LY0
+IEnbj+bCYO3NdV4f6g6Kxx1PRTcs1qGnBRBAvjcfbus5AXRinh0TA6VG68reXR7QJN6jVHE0iIi
T6YMJN3XrDHcbgc+n1tM87EDbPHP4Yv9ahj7hvfNUljzhUMTezSpcB6GOxqsZ15v/KzB3IfsrCLi
XqgIotwiqEbe+AAoF54jtM7Q5xL2OjxPdnmaFDisrRmW6NNKHMvZBsXNM4SStfFhmy69w6ph6D6R
lwJqo0Kw9yMtBUE4DmoEoq37SO89NE4IPt1waVFgjEPIvIl+ZqdbD16TU4GK2oxhBUPDKCcrLwPD
EZ/Bd+vnRzZuln3yHYmCzyRdDdTQmDDczZ3mEYJHIsctK67WZW9TD1e/QCJ/c49ONrA8Dj/OFBdR
cVM0tLeCGj+MWWdx4lRCEKKT4nOU8KfJw93xObQlZJqk806IV9z0xQuR1j2yah8I2PBbf/70hduq
PbBPZzyUVehEW8Qj0mcvixyL8K1w+M64SIYYVEBwG7kStLfN0B2/zHlFMCQePu0fUmlN/o4ivHf/
5OD57VdBy2VBiA7yCPMCz2eMEKUq70ZkgOCQKITPpbT639nVN5R5PTcHCsH0ZQwwjOy6VuArh0wz
h3e2FHlYw6Q2FZwG3zTLTs4tvNkAPSDLeX1TqVKRyn8wh1nmUTn44XmpneTf7I8FmVSVm/8umeju
asKrGaVAeeF7X70qIT8UOSWSoAgtUM9WlSULnLFPZHjtwBjXgXmE1RW5WpZaFqSMIP9mZmAMk9oO
nVKi5LlOkWZhqOiWF/4seI4Q3na71UVJt88YRDtbTPXDD4vY2YopVZQfj1Y2jI+MbcuMTbpugLCK
yaebHFAl3TtpWPsfVoKJ57SUBQMerzcEvEODHMvtnBTjnZlw+McLspNmx4ipU9sUp98VTQTdb9FD
6LMy33urFn+59Gj0BzCyXfAEqZloGrI3lD4t1KYctD3LFlBayAqhTo7ZkbSC4Z89tsWPNeTUwtOA
jPLkYDAWR5/b+nUBXfkPTFGinhoHo+ymc+r1YaSIeeyHwn9o0o51RMJhCsxmaq3ndOla664eVPWd
kQz/19MpAWCqQxzLYKAjloH8Ty+G3y+R5JmBQMmot6CqGdv9uYkHeV2tvHiQLBT/g2skftGoN09h
uiBOKzD7HVA7Qa21U5cEMRZWkOB6skbw/uU3sFYUyJE1mltSr3lCUMziAnXfCW7RxZbS2XuuFIDz
XdlIFGud5bHa7DsQXy+wM50u7hEb/nQ2fTlBFHb3JggdC7aEY+TDvg8HljlFzxTopjmLrviwSevy
RZFiFcevCoUkR1uHWdjYQRwsWcZaFTeC7uroO1F5zwwFrtLqLpR0ip9QsarZ552UD9IavD8wMq9l
u7wCYnyq8mJ+suaF8IZ+Fndoy2D99Fn6iF92eeh5pHLQ1nN5qhDinqRjkFygVs5OgxnknlumPCLG
Vi8k/CxXtvnrjg6PmMo5sL4QMNoXQno5n51R7rqBzK4C8NRehMPynkr9OjXehG6hKLZu5gaXGevQ
vWwGdM9laJ2bcLZje/A/Vx6UXeLrFwWwJm4A76FNINkOJU/DcpbJI/tYhYkmCjLzgVHhnYV9+Fth
dXq2NKQC6vv8mKGkJPe5ir46CSopFYbFWcfwdpO0VcWpOg77JfLklw9U6d3Kmhu9anTqp0YE9r07
ZckWOddXEhJOAy4y6JCsdhAgGIWoO+xOrys3/kbjDoCuZfUxZo2CVMM5/21t6HLLMlrnkriU57qA
0GBX/fKEeJB0jN4iUSgM+ws67PpSlmPx03Up8I+iLo49mYCPlhnXd8lLGdPGBjiE/PWLln05cX9i
bcjAjr7POc5F5vr+36Cz9QWm0g122Se/BZV8nIZrf4lUqO4c3EgY5ofmiIhrfBuRiLHYHdRjpAK6
6x5apGUH+rUnKg6MBo4T0DoLv1fzU2RBtNV97fyxEU1uQ186Jxjc7tEz2n1LilT+HfG4HXqHdCAk
COLJEUP5x/cL9eH6If290+I+dlhid71VvZATpg6rsjE04JLeWSBRZKeKg6i7v4SvNDswEgzxKkYS
F2PggictymjfuB7TXiRchwRuAvYXbyCeh3ijw1IhjqVUQRvmIkOLTVmK+0qZ/A0mUIVYmsIRTcm4
H4XUR1820z1IV5i+o2QAQBYRg8SI6SLuPnYXjE1O0A8WhC/FFLLimcMN5XL0xM0ia7jWS/AweeHL
iLPkvsxWJTmVh+nk2Fb1jR73in+k+3RHfDhRNiKTbecT+UzJW1tGe4sh2qdPO3RZhto5tAgiMJgy
rcU/Nxx5gJ5wC3/kA5ezqKzxHzZAPKv0jJU3D0+ccZ9Bs+bvpe9NMXBaRlEODKiGiEUozQPTdWZc
b3MOuT5rcP9Q/fsHx1OcCxAGcau6Q+BuE9KTrhUYKQNIo96JNqqOoIPVE9ljOEHrKTiteIP2ldAn
zHY2qpEuKmJSv2na9OD/WdCEfPJVTCQuWC8d1rxPq6RlQDzR3BEMR0qNh6YGiN+Imagh6vnYOZl3
9EGxEe8NqZAlc8PYJp3W31pkC9J/bfarUNiopvFdWDaqcdJkJdvYFDJCMo3MKWkEuN6mfHmRRIMT
gWul77JXyXYhsu+1NBmBoKuvgh8oKNNj6bKF3DT9ikUBTxwTeXSizk86DH4s4TmJjd/pAtp/6nZf
a1c/Z50PVmCQdwrYKFKbmoQM/o4Sz5iytwS06vcia8wL34nccF8HB4HrnQGzb/6zPTv6CCaEkNkM
7V4pv/Z2a4qYP4UiBvcX0UzcrKl4dReFicN3MHk6DbGnBGFfRdGiwi5gyK0IOYPiDz1Idwideo6r
tYKNh9C8O8kUYHnVoVbwWiawEhWDAo75WPk269ChXT/tmRyQOUGQz7LQubCe1TtvIpVQOAguAmjr
J5VEH5MP1F/TPV3zNMz/MfREP9Hl9P922Rb7IJdBjMMArwc1YcLMtdM/TsDQmoqXfBsm8yT4qADU
X+siNRooVDEHCIyi5AshguhW+L1KncMM3U0pI3o/Jt/bPonUMZ3q/zWkeDLoid7z0TYf2Pyo3VlY
tWdO4+yrSqVz6Xvz1zaoE+CjfeWecC/KIRp7IhhgnwCd2wrtGAgfTfrACgsrqMvOPEatha+/spe9
rXXzgFcF/ETZs0gZMvyibSEbhVWa1Rx4PfWti8K7L0KTPAp/LpAIWtnWHv03ULDpGwMYVtAo3h4t
q8o/J0YLz7PocRLWMOIVLMp7YgceSS1wnyoTiEO/zPmTawnz7lSIcXUp9A1LekO9Wl14UWHRH6II
aC+FoIvfC6TEA8YSnL9yNFtmPO1r69moYctJ7doocbZwncyeeZt8ynknqJYzYhCRbOOeW4PhX5kA
AUPmM7lXtjMJRnIjjorBYOxUOrmuVQiqISUdD51icm8C4oVpp0lHQujlfuMBw1YzzwNlojdyWuHO
vEBZgXqDSmN+A6XWprGM6Dg3vs2qTaeud7cseXePe5FdvkideGXo/mClnbiDMjlc5jlUZ7wU6j3o
aSClCNSOSfDy1afZM5BIlLRp+AQe98v2/A4dKsO6Te1g0ZFZ41wTsBd77S/DxXU6bh+uwb2Uo3sS
S3W9mYN3BFlBqC8di92Jng5LxAcyBdWott2U0pmF/hBtDAqwxxw75dmgb3gJfC3+aN1LqPE2iMNd
gttTbxpJA3yRhS+P4dDYJ0p3cZyXXpGTQXt/omeyKTta51OubnIqcfqf1UrrE7FmiPtEmt2IoEMg
U+7756Wt9bHJ5/kdx35zDHUD1I0PNoAwyEL0ZVbdeh/1rNTt2coufdS6r4UT8tOGQxExVuILvgE1
xkerL61taWWvcw7rkNgAwKASXpK3nWwCIoyBMTtj2EL2GqYs9T1GkaBZvexbDUkbiylJPoytH8CH
+c9OfuOY1UGSXNxBZo9VO9Z/cK0hg62AmUYj+bOsbMf2qykY0rBttH9Lh3CVRrdj3AeqggjdknNh
jcmVSA82ilCPf4jd9r4huhwmGldcPPA27oSol0MDp4RGEYl0w+xxdONhIcbtXAzsqW7I/ThPcjeL
2R8R3YhUEwGj1S7IsBPHy9lC1+vOrnR6SGYGoTw5xbYphLugu+RWSRR1gbvK9jfLjD74sw7e9Gzy
X+TB6CtAesU+RvJ/SyOQAXBm9BtNXPAhD9x3PWFu3USLP00xbvPqypikhBfu29aLgxPlc2yMQSHh
W8letn7ykE8yQ+dNm7Aj3Pgt00oTmSG9J/RNkMc4wUsqvrkhJcDDi1EQsYEthw3NR0KQwistKVo4
V6cx6sRw39e+dUhrIf5FxQTm4wZcJwkgozZP/FePeHdMQI56Qb7cQxdMFoAWJHLn9axJAyajh7Vh
NVK5Tv0Vs8z6DEzNortfAiZ7VWVOOeQhKrolIMuhC2OSBRMUnOn47bu1vW/drrm2uYxybhA7i1Mh
WPymIXEHbdJSHvR5BpU5kidirqMHVej+W3MV3U1VEPzBgjXGS6pZCtB4+yQ8uTwIql/LaMMwud0m
TK+/y470eFZR851gmHzM8Zdci4yMxNh17eazYK36i6sy2xOAyZqttPXT0IFhcMos/+0cFxWUNd7C
sxLvglyveFijmdDKxfLeGrSvcavrcZ9GIrjJ/7rwHUFH/4fVZHJy3Tp5W9T40LarPusCiH9D6M1P
SuO8w+nBsbEMziYDmnEDpQhQOyEp0KK09Blp5PA3GMy45/9LXq3Qph1WPrFzI2z9M4xlf+/Q6+Pu
CpY7mYj51KTc21PN2oYRpKMfcuqijvDYG43L1P9NSzM+NBD87n0f9xhiT6jq9ozFsKqLXzb+nO55
Zt04ukZ9jzMhsgz0zjOwrA3I5/Qvk6zykTag+1xmQzKNMqL5sxrnDTMd04uB7MFtpym2oy4YHyNo
x+XNGd4wHPL8d2Ohs8OUH0xELfjy3K/MNk3CPduMdXp1OqMeCqUNgPpZ1Rvy16ZnEIpmzytqE7xg
hWcm65E+BEyaEDP8z8+mnHW4zmFqzhrkyHAmJXE8ki9T3/dwQDdyos3aAMbVUMiqxuLczdPP0h8J
RMaIJjdVOlf7fErpMBkJv/lD32CgLdjTQmm9lqA7D0SOhZChbPJHMYXMiE/hHhnsFnhGNg7ouf9l
T+DkcA05uEhb8ZNROdCUox+qsyQ5ojKM5it5J6O8Q0JUxqRKJC9QNgSVPsSkFgz/LZes31ZApfe9
dHtiIcJbIEtYkActnOE/IJz5IzlZfv5llpDHbaZP4P3/Mzg5P1Lv6g/WIWVc8WFVW28N5a7wuRZT
xszvIWBTAkLntN1MlqTU1ci6GStNXsdMQbjHWTbdYY7E8JNxqf9vdxJ+oRH0CFAHHskRMu5WTC71
abVUnzOtjVhasZ8h/pH6pit3PfvG5wSn0W/Sw0ItVSJh4tXev9QfewYyjMTvOHUia+Pz5uBYGdQp
wGMv9/0cfIEthTTfLi5hQyBlji7xejxRGWUbuwbMcd1iWytoVUiTEhjyX+ApnbgvOswTWwBA/WUl
K+dl0mAh8Jtllyif1d+s74drEjUlllzVf+acSmfctCZOCWp9If6jOEWYeu9YoeqDJamH8tpHiLl4
VrMLHZ0fK7vv613kdf1VWHJ9s+pUXpbS8kOEeSgHETfUqPMYpUi+ksHew4nPYj37+dl1avRl86yv
qELtU8Qk+qNUhbPDTFcy2W4G/6EqLI2wk8pMPnWupT5yFpUcWoxQusRbsJOsXX6ckV5+Dmm6/Ein
Wp9UqMvHpVt9zgRyLUJli0cxSHKiTd28e8Spxjrx/oNvNZBLAdJ0qAfr25oIv5ldkx8DWGI30X7z
OcwO8/tbRkVSZ5LRlZ/9lAg/2AQ0zkUS6LiZjJvjxcdxBq8jDUCaga94SjIUUxuwkfKUGumC82mK
5xuAa2MyYqXkxJNdiA68BjargVrTqcIn/NP6Fbtyf9/Q45HnWe67CRnv6B7BwriHFa0DQyNvuSeB
0nyvQ2HBjliZ9heRwXKB3rRpBkophowpRvM5bE42lxl+/yjJ3PuxQxJlM/xHxlnJN0PXFG3Aqb1j
isBNbeE2+UySzjzgV56e1yzVp4arrcENS2iIJ3GVu7A0UPiCdWDpMoU78hnW/VjL6pBHyfQHiIq+
EHpdX8UtfwQUh4fkleUum0RAUszUBhFdLR91B9xmpIkFLoGrX+NWJmKGzhu7tSn0nshT/4tCapr3
zajJCkSPLC4SvbfYOxbrdvgGlNI9i7zD2EFJ5s72PhjVFhigczOBBA0XQic8J7xbpjkApDHnPtP3
IR9/AWgIB2mYzPjc0eLt+jZHxRPNkgCMm4dk76GSem9utPtnBs5C7sDDOWf0ZuyAGEPXPrF/vm9H
u5wS6ZVdI5MnXQds//KCsLYfTIvTMxPwVOyzdlLddkJ9Ml/cbEDTS2RdWjyhvHFIUKK/+XWlsN1t
XbFIuUfzP7SAh7Pik0kkmifCSLN1g90HQbMoZ7/e1h0fBgM3WT2ZvMdysRS1i2mtnOAhMhhHgs97
jC6ZiCF0yhHNoV5n695UN7wMKlkEZj03GzlMQflSRp5mmiXymt1MaYqMTJ4MHUMd9en/UXQmy40b
WxD9IkRgKhSwJQnO1ECN1gbRUrcwz6jC8PU+2Dy/CIfbMkUUbuXNPPk84ka6w1DCIJHkBlFo+Cwh
5ECGfuk41bHB2sGEUlR+jz/P6ljvBWCSTqVhrfxMGSz/CC6QG/KXYTx3erGWMyzL5hUQM0C4jmU1
8IR6ncQyaUX+E5BXNr+kqHhbugmsISBlucFvW4zkJwNuV2hfFVnGi03QlYchHUoqjPx4KI4aKBj4
+wkoGAnQBuwbhHbzMHo9AZWsyj9HTKqMhYTmvNWTTCecrpvgsqQdv5XUtBcgfXB/t5D4bKQztvc4
aLkCyzJg56ndBNJHa8C2CKfZN//lvUEVClkp85KCBOCuWTfAKfmPJGnTp7MFH68U4jyOSsoHkjoN
z31jUaRsGtK4zJYuo9D2rKrcdaBRmktpBfJIJZvZnsa8gIInp9T6s9JNmX51V/86YpT70qMKY5Ox
X3hl9dovVNFATdi3VKiNl9Qy3V9TK64uReI3NyAQ7iMdLfIj5jDnCosO+tpHXJJCC+sxtb7Ayg6i
rIHZBLxdIXca/wE7NU/waTVCq13W/h7TpeWHsmShukP2wpFBz9FhbIvxxUZv/TGG/I2aYPAtcYCW
SpadRIMLOUXPf0ALnzHd4smOcnvGVttOL5BW/AtXGgaPmKv5B+Z5ChyoR0VVAzMf5ToMgHFuCtv5
4OaIwKBL48CkHbyn3fQ7O1m6pzuFy56n0NbdMji22OwZJYg5oH4PyTO+C6pXcSAk/xyFr4OHAXC1
9z1zXH8AdToLYqSbiart2hmfaHTYVoKEOHC4J0KSd3+NKwYMkeRuP7xe4F2cxo5Oc7i4YYnPamcp
j9gezEPqFmN7j4OKkKvXZEe77wssIb462JQigqX02gcyLfKpGZDgtxGtXKAL5nFPzuQTg+N4Q7c2
L1ncyJMpfOvTHYboDCePhivfCOr/lqYNbrlevVKR+1oojO3KDNK/Mxf7g0nGmlwtqJEag00RsJB2
9cbO/as/2dPNgji4LWrTgxxKgg1PQ/LasjATG3fAHwoD8Y68bL0jCPo39Lr6J44s/eTX65AS3cAO
AbDEweFfZGE1j0wAfreOUstxWJ36OVPpZFv+cwL9FUwU3ITSklhXuqYkVr+40CoKYFdAoj9Kv/sN
2KvvAdtEXzMYpX8RXdzcjLX7JIAa7vOomTaObxzZhiF7lz4vbJNwzlV5FpEzr+fFk1b1W2yIZ8WI
ebJgq+w7eiIfgDrkrFM5othzHeOcVEkfRMa+spNmkyFYd7sJqPyt0qK8cJlFg/Pv7AhTvBWtd4ES
HBGGTcyEuXB8sZZidjd+B7+4GCkyrThxQhRldg449Q4YTLgusrtC71A4EmfxX0cqYjMo591ntxSy
1ik3xNcfZRNED8Zk3zJCcxtF5noPKImPqi+G3bxIvZ+noNmhBFfhYsARVaJvvkH4DXvsrMO+d92P
ZCYOSSn7ljkesCT4YiZYFguBKf0r3lLvLDT2486iQquL8NvpjtSzrYPXIoYZR40wRBjveyH+CNRR
V85FYqQ+VUnifbASv4gFo7jVpSkNyQJNVVn/zbP+a7f5rYeB0LfadpBQzfbiRGV2cKR3wq3q7jxf
1Gg6UXLEmlyEcZegItZi3tdDZz8h+fsXkc4XoHpozdH4ClDHZRZaQp248wWf5VdiKUnspgOOjVt5
j+fpDxBIFmwxfZLYOMFFUPK12gtjgqGLHY9PykRLKah855Qwz7Rx4OqZGrnrJtciY+fMbruRSdX+
Z+E53o9tDR24HXENX6jplN5WS94NPBlAWS1rM/lYeFnwiANMJPu5Xb0NjK+Ms3Phhr0GPDGunDyO
J1zUXe09tHg/8aNbyc6kDxdZjZ5yptWdRQoaN7w9HAmLYU0bLb1JdPGvdPj6DP5i3DumwLNvdv0R
mMu47fy0vkbO8Bawe3yJOwepKcPiqOkd7SPn0Ehn+rZMwXXC9a8SBYw7GMggEBfdHuYaUC3Cekeo
R/lDDzXm0AzGtwZevKFWa8AkTNbC97yepgyOoqNMO/lNvSAukbwYa6roib2amv1TEVj6AQPZjcAy
PePCZIvjz1UdOu4cnQppcNtlck7PSaWQNwAEHEZpWqwwCDGUlABAjsxa+mtpKnDJ2VKdnVnUHRre
f6S6hwFjWiHgaUhLcRnHjrmB7TUQILXShxbi0B6wVLtrgyZ9SyzjG1i7Gs9+aoDOJB39i93YBCcD
t/qA57/GN51S8m1Uk9gvHeW1CKfjdGKu5j1YO+oCzcY4ZlI1T3SxZP9xoccflbYunyV6W9rM9RNV
EPJqO3ofzD9unbpoRB352BUwBohiIXtYE1P0PNs76QDdIjNV/uQXjtgEvm3ced1gXBn/tBhvssOE
QPif6wzeX618vDNWPM9bncW9fWL9y7U+/U/1bvTo8Va6oCvuMRP4N1IOV+FIulazyo3Vjp3BR6Ux
4vOGBU81cE1I6fwppwIbdq2IkPLdZ0n2N+0ljvKgzXf8n+BsJkszX6ylij9Sg95qP7LlFoHOpxfI
+zM787921Pq5Tagxd4GRIBkU36Yf4ftIlqtPg8Fj2+D1MuPy2pZtx1bUzjEv52ZYUtezXXB+FBsh
/GY/j8p/Yy1MmqNQXCkVDSaHzO54K7UyuPrrkl2lqI+0KwHliGPTujRTxwuwEeUr+xU6Z3msJ9es
4XYk+RvXKw4kNm5E2Tj+3Ro5IBPsmMCOeqV8ZIf/GK9jI3i44pYvqj071WDvMeXXL1RzRxRdU8u0
s03K272YgGXJuPaFn4q2cjW8dQamuLLyPbr9anhJjWSWMtkyt8FKG2H7fJ8sfTbV9OG38T4YsFhV
hGuWyZngrlcNW2i7/Bs7c9PQ7WFAXJGMhKjYtyHN5Hu+UNwyzdmjKTxeWW0nztUY7Ysu/+6NAsQN
lP8AlKA388skZUawKf7bG4u6kOiBuzRyXsN10Q9uEDjI9Gl3mJNh/Rn6+NGzk/Xl5zniavhxf4it
tH/lVTqH5lgDAnHLofiUnuf9mJOV/eAvg6iSpHVIR139G8noKU0Jw4RKDZ+9szxqL0NcmNhibQeK
AZLF6++e3RzUALdEdt8xXuQtq6qMwNRkHkdR6SvLsbVAegW65KxrxkSHAivjllfINxPcGSTpdKoX
DhqXWPbJ7mYyI9MQp5u+o4RN6aYMkWCrg1CmT45MrfuO5o0t0IvX5RGJkLi/5GaVv/ULexglNQWe
qKSazWGdv9UO56o0YqKukH+Pyg8O4Nj/oXUvoKz7sIA5dklz/JUpcO8Tj4l7q43kMM2kv0anirJd
jwi+6yobonWqRoM1MHsN0bx1eHE27M3BqlgMvZNZAukU9Pbk7tqlXizigYTdaHJthgod9f8FjT6C
4SjZrpQ1qJngKc+IY8kIBwZhHnq55JyeaM7LLoxf8WHCNHHV1SdWHmzY6tWgqsyDLtKQOsKigIq+
wDY5xLL2GbyrXtPUBmHUgLh3UCN2w2rMj2bfWvtWuuWzJi8Y1umqFWYlDVB9wTBceo+xmx0tAnxE
S6f+D/799uC4xryn7Y/h25aw+pRqbnpJ7j50GkYSiM4lPOdmlcFtS9TfZJTTnz7vX3iALFo7i+m1
cjG8s2UVP1zTaWhwiFXf86bobjZZRFpGkY5tX311QhB22WgrvSejjYvaC+JV3WSIygFuQtdGqPHS
5hoM+hEP4XNjYXqeaS3cwCz5DnRVX8DQ1OEwJ0yLem0dz1kcXzqjaU+Dlwa7KSaBKCvmtjT+nsuO
l6M7uXuMGq+JVT02TcerFGl0AsIRy+PIOHRXbDPJCU24kNlDFWPqH3otjRfijqt4y57axqC7PvvW
u7Pi6bKAMQeLZnE0RPK8sN7BiZPXuxjv9LMRDU9FDmWXocIM0WrMsPHb7K+Jj4Bjhgd3EEF+mBCw
Qk6QDmITFqWQmktBA72hnlOlNDU/pDY2mH6zGCfRWtqXeulnI8isUOG1lnq3l3hmlQkGYK/5OZvG
lXsCJdz0YjC8XICBb++61K2OXZZAcIpgzHj+b9QnVxcvNeRT9jO5/4frgHdaoI8c7NERN8nRfjAy
EsAT34sq4uUIwcQK8exypUUsHcZ9E/njqy/iepcKP3ul++Dcss25ObJ1/pGrYVWnsujTIaq7ovZg
wDXKD9mpvce+qUjZcinyyd7ME26dekFRD8Z5ZP2FG3hnrkPHzoiYWgnmU6UdB/EZBPFDYLgjKjss
mNyhKuG8kIu+FfDzz3IBncg3t5FfQSn7e2c4Dw00A1ZcSPMnHP/4E5NgSC+JD5HfZuDY4GnPHpec
vYlStApkPB1vUVem26mx+s+FFR3yBwXcUGnSc6ri2DuVApdqjR7CLI8mBj4aUB/sHq6bdpE4B5JV
xY5nrT4AOuhItMD1c6maA88sMSszd9KYBISUD2WajEcYdnwyojA+mUKB4RMd22KTfFipkWxi7fLc
4IkkXTLzarzYcipf3Cke3nQr2oc6j819nyzjq0UbAPodctG599ApRDlfCk2hTm2XzIb0A/8CsQ4Y
J8c1UyUpdtphCwSAVcapKvb0LDUPbdM7e9Vbf/KgOgt/GH80d7gLAUCLs5fwy8S2y+l/Ez7o4pCX
roevsG3hAqTZEg0H2h1GtqtR9IR9W11iHXvZvUCscfejQA06eVbPsd9wZSbgiQqxSZq+t1jN1PK9
JT0RutRFP8kUQdpYBpzeGB4rl3dA3j9L6f9YKk3QqjrnUMDTCidvxpOc24GAy+xNocvVa78wSBxq
n+emVBKC0kSIKKb7B/96u+7rzAkYDqlbDOtuvvzVQ9r+mUv5d65671DoLg/Zfyc5PsKSZxm17biA
jnnORGl8+U0dUSG15texDxMx9W36eKEdt1xMC7UBLvsXdi/5Spu3zUpX2+Y0cB64OA3bdqBMhh8e
Gkay3uu5y9fnvo4bsvUEy92YjjYs1IO9XYLsJKoUs1zbaSyxc3vlyIRFgFscK7ap5o9e2TWAIVJU
HJbUXBavymFVeZbjmGHb6Cq+ptCtMCsOCTtBBAb6YVI+kT2GHU8eIAf0p6LCIrT1MJAdcK51rDXT
snunFYZoL0wZV5xLyAf1+CCxZ7HzNZRO1nkM44Qm8lqnGPFMdV2wLwNe8aQIlzL6j2l7ubvkqM0N
IXX7iESlTwq8wiuhZQlcBFPgeys1nH6siOXd1ON4yJMAy+XAP26affwLf1KFAVWYZyLxXyQ3quOC
gX0109EIW6697MYMTXQPQaWtQkfW7p3pfbjkE+QxzFcIeIG24sfI67wwDfheYnXHoNGMaLV29klP
TH9ONAt8Lrgd2FLJOoyQvTqb8EZZpqNDsvhnvcCmPMGGSB0fbRmssL/JkJGVdRLf3oCaoi6L7kaf
FAviGorJBs0hP7B4cLKwsDBuYOZPrDc71+/ZXCFDzjOMG2L/DqY90f72SQnmE0gpqrsdjnJ+zOnZ
3agEmxHPz26qlP+A18a7dTh1gRgDaWxdFr+zoFOJ98Hf1FHWPirnhA3Y+B7bDihXOHOQZLjDndpl
UVhAmjxCldNyPNNNv2zSRRcr7ceyLspM5K1nED4SDXHo5oFMCq6eKp0WABjmtfE8WSk5LZZBYUEx
++LUCyrC0WzZAlRBkhwHvyVtnUL4dos+2HXoMNhMOXm/mK4ws0eD+xYl9gef6qqA483dxEZ2XSK5
fFQu/MK6H7G0dTZ1mktaPVm5qUNfz/ips/ZODylL+wis89p4Yf3G6B+wANd1DvqeRTAeEgX/knXB
gGjOmwqoJ0wWyenLt2fudn6HhacxayaljL4yGt8C2vna6kILiaKUMvJZLPV5mK2TaAStkGqMyUdp
wWa/Ixm7qZ2MKTIYaY2CFP7YZPJ3Xvx/A0F+AjWQSQaDziscSgVuy8HFBLpQzx4OQtrcnQTeT/iE
sDjTrN7bfrU6Z5aKP3ARb2TQqHH3pJf+x4vkmZAn/QoWIXZg5Qz8lHot7DFon47uM0wQEgvzMD3w
/m2fJ5KZ84nIuUOUir/MeAxmTg00wIHKGPcps63zgPP1iKhaHrNsoCLEpqSPDV6wYz9Qs+a0sOra
cXaZsGfc/WDaJXCFD9J0WH8X5vcSGwfddrRYFlAW27FA30rs4Hke6VWQE6Ujxdyc/IYuKkxgxmdM
mS/Ix86MeJq8BXJga31VvUqaPe2iYENGSKGVJ4YDQ2h3LhesXlRjNo9+N9vHLh1XigNlcYGtiRE4
ATueLLuwnQqessC4j45d71wouPhjDTTcYrQnCoBabO7d2IOPGWjU9Ffc6vzV0LsGcp8C+8tQQltZ
IxH+V+1oMYdTNi/lxYR5/iKRauszZgH0Ct31J13WIzDTzo8e9MBj+8hCty7Cqc4hPSRzqca98BZi
sTv2flVP7Ka0L1O3Ht6tbl+mfLpntil2dqu/CRVNzXbWuC3Rh5j8moUeSKDnhGK7GOYOHqkYI5sA
PbCbuBkeyzTgFziZ4u80BM05QqfD1oj01/nFm2GQPIxndHQTO1gCOn3TEXiPieRObLSnKUabLDD3
5GaO3cIsYBNFxIFRazqruPgL/a5iLsZr7hZQ3ywZt9ui8Uvettlo2lvMCpRxz6P9zrFe/2MKWD4a
LpdT2C1yekFr1S/uAn08I4Z9tFAkz4Vhvq+E7JB6iT6MTTt4xf48EPVJRszhztCzojSbs2e2/olh
AuRFPskQuzmCnU1JyxNEhbkgk9xm5KHj6Cp4K+WPhqOt8cIOeD5DVvGwbvnNcMRmMQasOjAwZdxT
j1KP0c2yFqjSg8w/57Lw/jSUCd3dpXDeaXZlK9CW2t/YoKF5ijTVQVuWVTEZkYge7BJJIABwAGyy
cbu3jD/4oy3qZq+0G6JW0Ja4ENTd8yPajGVaEILmFI+Wsyej9J4CY7uNPhAzNDFIWiAis2mfzhOB
lXIU+XaWuv/r12zle9kiP3FS7X2PS3bNd9co0zkJwU0Afm/Jox1B2LV8B7ni0VuLo5la2SzdAY/C
Cp36884kJnJMy0A+1Ev+H3TxOFyIExONk+058bqHsl9ea1BVtmZlBJSJehpj6f4NMephIGu82N4I
7dtzJfvFsjA2nle2ICESodZ/12tUpcVPiRUkDFrV4sNKg4UQq5HvVRe5RxO+M57Nov5YvOzgpuWT
l6S/ucchQACfNPaQEU5gDcH7qxnbtRZDSCrCUyPbxgnMpEyB3Y3hgYZVj4BGwK8v3/Xg5ezKwG+j
w3LAdniZ9gbX/pOpnfy2aNL2Peozyg2LoiYKjj0WsmPOLUGScJtfFG3vT9Qm13xpZlRg1ep9Ggzi
gnzD1VmW6lCTZr7GAIb+pTAFgAkDfUJODrh+FHb9KOc5OLKVtnFgEUJfplbue+n/kxR+XygBYuSA
sH7gyIHQKjI+BB7jvZyYEXC0LqTAvPqzYZPgU0O6UD8zaLEVnbKOtW+/WcFU1GRaiva/CXsO+V1I
Usm+SKX9jLP8mRIH59yvuITI9h/8xhAPeATZZrJYpqfWyoHWJ9FzwpZyR7GlLXc46QeaQJQThLAg
57dWDdZ37GECtn3yUSqrrcdGWcw3LVRn81gFnbcTXV0+lkE27RySTXeAhiLYz/ztatM7joaTjcnp
wpKzeXeEbLu91sn4kuvCfliyiK+rk2ZHkpHFmVmQDYlnExAHXrnu1RluWR3R7zwaeBK8thj0fZSi
+TN0sfsfc8xwzuPZODTayi5BMgweeofhHoBsWT+I+Mk/c7YwvCOSF3Nf3eRU3EZXP9YskojSB0TG
xyIt7kul8j19HmvXCqGnbTB6Dixeg/JqyqpOJTde/setwE7TJM1WgWKOuv2XpuCA7I5jHSGWFx5x
ebaEFXLOZqkqILGjde/aiT+EZ5b29uLTyvp2P3JbybamSde9cGW0H6eKGjEaPGBzBDQbsvk8JS0s
UNSreplhGbGQPlaTFUdEOgbHOBmc5mTA6na893ZrTGgwVnRt28pWx2zgd/GyAC4Cy5l73IxdgNMU
9lCaqWFt7OgexaESSTbuLjSZgwAeebD6CNvuIjgX2hF+maCUDFVckwylNdizfhK2lo8AEij7bvgo
fhO5FCdVjNJgt8NxV5n0g4QjSbhHHxfZBVpVsOcbWDzNpfirSf2FkQULORFgDEkVdJuRpy0bCU/P
nqZRHfxE8S8QhMnIjLCGH9CQfrMmRhAfrGI89MI42qIsiO9Vzw53C5zwRBoQdChsiJsEzwuoMFYC
FksQyzPsg9O0fCgkp15ArZPZpTMIdbSZQFGx2Nxj2QOkMVU4vD3tTbeFvC5aUCsiBFwkP0yJKKaO
H0DKqrz6GNesD/BNO8HyKoY+8cKuk/2XbsyyoKuhnNNdNGGC3ZKI46HDHKH0OzAlzDZurcyrpEX7
HGS5EbzQxuaF0mrBsVbgU0L6ou1fizDws+fGkd5MWJd2GmPBZ9LD3Nvkievc2mgeaF7D9L3PgnSJ
Djjcqw4NqNRr5yBb+nwa0E8mux/SFy6AkxOCxUTOrlq/3PXGlH2KxM73DrcI74v7+KhOhm7GbO+a
PVWk8LRwqHmc2hd7TtvnugNPBf04kl/w72X5lCBgui+9cNkrAXmok2fNy6AOgyhoqkdg24JrHz3S
qjlrwp/TXovMEKuIllz7lCrHZkwz54W9JtEWx4z9fgMJhQ7CLfeQeJ9GBJaRaSiSRhizKYhuluJK
TtShzLoyfGb8Scx6RMyg4JdNFQLGqXRljuKBKxJ7b62haKV0MvuNq4lkF9zBNrJZpu4ye7ZVvEyg
W4zDkMrRjDaWbmv0EFxa9GQtf7qSdrqLC7zoDxFVe19UIl4e8V1mXdhFfTy/MaoR4EdnT6sf3+3F
M0NfKQ+F60dEGxUCUl+K/sEozNyi6T0fvU9yzXXz6DSWWA6sA3C3bBYLbXA7J7BWmg1ik4J8mIP+
jIyIMFhqu7zxalrAmq0xucXE4zcgVXPdMpm9MOwGtJvXzomoovjjuhm15tjYxI5XBL2vUWaph5RF
YnGNwdXipMEYdlqyrnQfrBoc742uhOrO5S8XRy5AI8duPpEbjiwwo5sk4Wff5D7cKsgxCvbjyOti
Rk7gbRkEZcHT6trUDChZN9aOUyf9ZDx0qFQ0m/Jt7nLVfgC4kxm/QezxYAn0oYsyFu8t5bPRmQ4x
0zqVyRBPVxbts6Dvl+vWFrh+8lGXXS13Y6SIsGg++GuZCnc84zmrekhyjn/EAtbb78R76TR1qQ49
eMzGPxkNHe8sQ1rxk05ueh3FwIQq2KGGwFvyMwyb4bEYrepormGS2qSNamM0SOwIGt5q7QeS846i
llNEWck4+qqZWMdnD/cxZxjt0k5puFS51H21XndLRYbJ66N0/J0IPNe7SiSy3WPAmYbvwtBB/J3R
cj6eTXu082sxSHXSHoopTUJdsWbRxw5PshFH5wbHkXnHmj3dCSQCA+x6TT+2Vy5A7SnCSbj9PGBe
srG/pRwXk5Ni/1qEq9JrRQYuezBLm/7GeLazs4NlvIFOk7hsybgr6wIBkQ6HY2VmGH2tNs5xyTjx
PdYBzQSi6Mjbq7KgJXLI5quBiXtg4SzSD2OpUNrdinbkx9aJDAywDhAtj7Zvecumxf9QCu/wxpgo
jY+Q4N/bphG7aorMu1831Umk3vAntgNPwjexhYW5klzYJVigzKYpfFuod7OuFI2uKB7oxVmdHhDF
qOcbdWwmB9sh4MDBTtyAE4dml6GL8GzjZ66/HC9WDpNCpgn9TezqT01sjj8URKnPJUfRTIi8FWoK
IYejh3Yx3JvVdmFFzSnqWxtLV9EvOMLN1qzPGVgOAKt5rBDbKHopJ9YuMKVBBhGVdxZ7+baUGMZ3
2ififp9NdbbaPJKUDo92Sv3s0I2me+u4ii93x8IGl0M4ktWG3I0g908vD9VGummfkpkuBnxklPZt
LGXQ/FNViEChZleLBou2P1x6Y1AugmYs/QcTKn8EWCK1/6u5zEBahGdnHRKatc4tmvaEx9Q23oCq
wSKgrEP58F5XnnKy7SzW1VzjehuI7NnPMem3SEgZhdpFFmMrMKN6Lbe2Kjh4DsxgbAq8uqeha1/z
Fr6CWA2+743qnOBXEw5Wj+RNa3jyQhN2MVhuYoV5sObeRM6sTVmIs0+X676OcE1uOwW96pqOytZ0
KjhVcmp8JoSjYs8f4lgc3pwuBYzWxDWX19Voc5IuxAYcuwB+KLKSP4z/fUj3G6aiGLjmU2Czurw0
Fta9++CtDsNhrm24pB2rTbx9NAE9KKvwyVynJMBpy6Jqig6BqbSdmvSdDnAvF1V70tZqDDRXJ80+
a4Lkl4YMy39ArvTKB+yWLi7QwPJbwsAWyjtSZCYkYa5s5NUjE3Ow9g47T/noBHHCZoV1xc5ZYK3u
GFLz+ToNvGCfzLpD9cJo1F5kOdbv5DsmRqXK6D8K027DPC0b65O5rTylTCdsnkXsAX3BrN2/NUTL
ExYvjrczOzaSBzuOoHB5iX/Kyi76K0H1o6Gr5gImOzpT2jxeZWqVkHL4CVwajXunw945EPvI2O9B
ChXYCXouYiy7+AtQPCcp4AVIjT2eq2Oyx0zfTzs3EYAB8VC52McclwUsacUkjC2CwpeqDJK18WJQ
i3/xXBsG16jIrgx8Fwi/1UIVhx76AEuiSppvfrWCm4FgIS3aS1qGOVvKchu0M7h8Epfc4wpOlW2m
W1nQVtc524TZ+T1VMnjkP5O9Hs5dtdpM5+RRstyyN7ZyhuTA4N1jIqZ0Qzx2+HRPhs9ilqD5hOcQ
5Clet7gVJisLZ353LNd7txNtPecqZ20+ro0EN79zuuFm0nVS3QYkmOinZMPHyWFLzlN4dBRbHbli
ojiiNdHSFMu0MNJdQIwyLnhN8P09GmPq8MrBlPIaT6W8SjmMRrahvMYobrPJnQc6VQIYfuLcbzZ9
achPJlPLeDZN1qSfJkTRA1an4l0RqBt/MOVCPuN97iSfcmA8OeBjb8Z7lc0J9S+TxMvjzc286xrK
QGi9lS4ZHVk/O4BqZ5LV3F13Hg06/Npq4hWXpcw0/q+V2fqhjC4LuRQ3d74Tkb6S1LNf6R6hgdzk
0nBK2a5Kdtoi/iQ2Ncw7HHIBjxa/8ugSwZEkydm0IRgQRTHSaMit00+Vy5bJFon3IDQXpDMYxlIs
G3AqM36oNk5XgIRD9v8NYSPGru2gx89RQADWTMq/nuXzx9qYIEP2WaOD54sR+hjNdnACfT+w4ucx
Cc1ZtfHFmbhPb3N89uVj1nqwH5CymH2LsfXAHQ42azzbzOF81NLrDRxeQkgydb5NBlf2eHKhXwZe
SI+DN30F4EkfDIvfnr1DOR7fVTUYTrWj+ar/hJVNZ3jbMIg4ZCr6Szy08oxAkGRbnBCrWOC5fOHc
zO1IJFowJ/2N5bt2ehKuZwWnKktlvrUN3hgbNFjsiIn0xpB413JFAl4+494yu4OaWw/ppZspA1IL
VVZk08Yt5j33WgHMg/Mnkirb5fSGLgR4o954x+0ZnXzZSQ5DsFXOvbardnpOyXvW2baATkROLG9j
X+ytwWq65zKZR1YXkFAJEQgsqHwJWg2GxNEn9Fh9xZBlU5k8wxYxhLhK+C/BDquygFCR1b311YKW
93aqY2reZrBJZuwqVhoUIKhkNZ6tYN1R1YktmnZXQxcJuEbLUcxql418J9l+0Ttd0MLN48D9a08o
MN7FkxLfGan7m8+39Egxtxwo9lvq6e4aJnpwO0aA0AcSKACFi8wlXt8hyHtOMHU7McOVK7oWTy2u
6vGbJVGS/PgNfcM3UtIFwVObdsC9jZAZ4cLM+nx4TlzFMt0Z/Ko4wP6xxB2NHHr9KJ3qkLSRgSbQ
RiXROCrsGk1Y/uiZpEvDrM7qCwaCItStKY/xhO10V9boT2oSMKdklciVORnzMS/djSJiZulYjH0f
Yqxz9kjpI54rNoEtXJxMla/D5Of5NTf9scbgvph/g6S1/iLUQPStDSew+MeBD361PDBit3SAbOJp
ABe+Sb2S1fJQuG8kOd0dkQkFTqwyLiaBZ4Y6tMHa2DWFb1Uw4YoCEkgEcgEfj11Ff5apH0MNpUO5
4MjiBXLnUBn2uY1dc80pst9WxNHevMJovD9mn3Q3DOEL0KWmPmBPoP2ENVLm4PuZ1R7K2MSyv1bo
NtAC3YTPI7NVCGKw41bT9MNetFjUUS398c4El9VvsNtwHfCW1ZLs4MBU04iZt0Crfc/fVi7ezbme
8JVD/I+3Ne2ZeJgbY86fKY5e/INWjGqnfnAjcfTr2GpeizVZhPQOQubPpOcJJmAFaSpbndNNc15A
lBEHl6atuBMscfqMK7xznwFojeTBXO1zGQ8SA1YNhdbNOJ7hKiYd7XwVY88r7DjuUTvbW0GYdWCI
UHipYte68HbsudY0WfLkD5QQbpTGS5hjsc5rcnMmKyiqQqik7MNGjsM/t1j34BnyzLmTPpwbrqTU
XtlD+1ancXBIheW0+9i2Eh8jl3Bfy6kPXgaVD69WFyT/JqAK5pcAzrCi3n3rL7bDEZd5LvQTQ3sC
kiSZMCTkoh15kSfgfTr+lD6oEU6NIU5eDTUb/yESzfcgztyIogkfvi3YPshf1wie3HPEZf1fawaI
RZwF3is4bNqQinxU82MBGP3WBAP/8UATHBpXXV3Godu0rk0Xakv/k/KSugtLi2Do1rX+5+y8luRG
rnX9KgpdH8QBMhNux9a5KN/Vlm3YJG8QHJID7z2efn+YfcNCV1QFjzQxUmhmlAUgc+Uyv0nGWy1i
vIgLqdG9DkEVfHdBYBk7MO5B+uQUOoQSz4WVtaV3TFTTB/IIH/TxK/KUmnkcldMO5D0JwtzoWpl5
htR3jEEKkw9mdXrruvdwXYoCY9cS06DUolV2mwLBTbBWxWYT1kmgjG2Lb8etKBhAI+CGxzazPO69
LXBAb3iCFOR+gQmSvDGS7rttxfT6xk4tNP4RBHqeBKOXIyWplR59Jp9/BXrVfXb0zrmH0aCNtDCc
ES9sgUio6xt98w1Xy7IvbqeSnlAOiIq76iHsmPzhFqwV3VdMbgCoAOKZGJkhM+hBuXR1wGPI3E40
yAjrKJw7AGJUrpW3A+65+ZrBPKOgoK175oIYVWHnazpWhdow+LzhoTPc7rErG/tBhHn6YqFl6D1q
Q4w/rfC6Adfkwm5cY5MZRU3e5xVuvhWoXgZI7ZfhIWwL83Og8Kq7YUhv16812Quk80QExsbFQ8am
lC5Qz13Bg+yRmNGQ6jewFjx4lQr/MgOjfDNVhcBN1Ok/kihxj8Bgyr+bUG/uotBRt0Xi+8leuB0G
SS7kCNp1fRr+TMd6lm2Vk99huKNZD7bHcOuhDrzApTYkJb4dTb0Sd2Ce6/IgO54YxBbKRm6QQdLK
BycsUUMWlvymuka7gWRf95/hpLk6bXcKUkTcK1jHv3KHy/8xVSm9XqYSU+7+NFWtovukbyM6TAJ5
L4wEuFIA2nly4H4xuPs3GfbBxspFeOzQdVPY3VN2gKaGH0+JMEQREoYYmRYTxsETmeaNZUVgYvux
cPE5Hzv/uYJo1m7b0YiREp8CKR8Bu2gtkFRS/uOAZQZrjBFkGU86/UPH9fBJ2NP4iH2wVTzhN5R8
zTKflmrv+haKD2ERQkCbvx0CtSCVMpjMmxr6i/asBIIX2cHwMQ5B2n2s3OKTplxkkLXIRDhv1RFz
RD7bAkfIz5uBi6SH7Zk5qFS7p0pYMTjtNdQ7CnNA24vfe/RQOsW+wSzatHvXmAgGcm02BfQw2lHh
4B/oNSMXLeQ0T34VJqd3ekn0AcJIQ4420hh89hGVK2CX51O1Ya4OB5xWymC/KSzRUAQHOhLdKbe2
mxC9QERnihVXllvdmYyc3i1vQMqjQSMioVOS+xT56YhNaoSmA7IRg8rhOCMAT2VpmjFuIQ10TOM9
TasG2ZaxC3z9njKyAbqXwNZkiC5zFcORgDgCVM5Rk0Y3HmYscyt6QzfkuwMvr86tQ2pkMDX8atAw
xHPMG2nZcY18CFkJarAIn1gvM+24+IVUbrr3e7PYy5KS+5dtzpukxaDjxnYFk8muCNMfQyRFRHFv
TJsOq3N7g483u7FvSxqtQYv92l9TD4P1kOSUHw+hZhf5oxBaW+4qoGH+2ugyldxo9aBb0K9VZt7H
fgxgEjc+iCd49hwG9j+ymLK39F8KSH6yh8lG2Iwo7W+t3kdFN4yT8hHZaq5yLy6G+5yJge6uqsYv
rdcEwqV6gb2QJv4K8JO2BdoGjLBAyQrAn9u/MwlEiyF0dWDydIx8sByFJu4TUu83gxwk/TRFWfhi
0bGldqNv/AOjDlI7R/nVJ6OuonyDt4Jzm3Guv0J3nNBMhr+7pSCjWcQs0xjilUnpMaCknqfWbZj7
/AVU7tEWxHXBQaiz1qrigfFaiPZpMMnS+mwZ9nhAmkDBls0wKaSZJ1etHaHwm8XlTS2LWHusqYGA
cBjSHB5z4ikTUUYK6bQZatu3QL248jVEChBEVOhmyTFkdr52ASa3xaZPI1Hdg6YN069ZAHr2m7Ks
rsXEEND72vLqpl/Hoa55T4EGQYjJuiJDgA+bC+tLjqSHra189MfEOyQghmSAutz4BvBRcS8GhagN
swbzu4tDnAclCedjTH6IRtZem2hepFQ5NO/vNcOLvV9uTt8KrTKCMrK63wq+qHXgWFUNzgWpbpT3
ssYJ+XNn0gDfRa0oDEiYum1vGUfBnPObftrCQsB72GYOhdxLoyb7zhlRPkCeYrLvMzxWbMZAI60P
d5vQz2F+g7DlK/2uAPwac1CSEAdKPkwoSRGVQ4Kw4/YYOUCGbghok/WMnXfpI46ieTU5c8EcMcG2
Tz4mk8zWhWcAaSRhDDLnraZLRaVepPbwk/Y5MFYqzxHUAu3GIqYNiSXW0P2SLk+4NlRIj8Id2vo1
ToJMrVO6QV9GYjHjUM0KUjKwcXitSa6fkqnTOFlB+Y6OjjqUhdFOd6XZUZaGyL3uLGQX/Ddl6APN
jMmIrZ/UGAryGuMt8ZIEpfM+YRHh+zshJkQ8BqI/sh+2EaOLpbzoNctz33ts4ejvsMxAML2Op5fW
QH1v9mju/PZNDYkRbN1uRDsVy7Iyaz5x7UQAntM0y99F6XM8YcEEXwkxzpd67G0aLsmEFS0+5OrJ
0ExXh4xQdh0dtWQCMJEq9WmkPtBvGqwxvuVO64TvAIxQMBvMKsZB2vHkc5d7Ap5QGVMSBb36IjCq
P8JDhlNLvmr6rw16Xc4nzEmptjg57vexG7q9Kw1IykOR3lbGDLmnSZq8k8COB9q/sCgdaTVbzJqR
SkTYv0EJDNjAeJ+aY/UOUSIcXmIn6cdqlXeCv3PukNJ0JLX90TDLnpH7Fq5XaNSgnNQWEOuytLK3
ExUzhBefWnA9Na4Mf3kITt4NI06NRyNyc2Z1cWMVe9FOJKCo8hX7IGwjhjJVib6LIGmFRsvUCx/f
wVLrrK+dB+yhSblhgDDZjfPU+crIufjUKtGhsGGmXd1tef2afpe5dl99NdD30d56SOLaeoLxtS4I
0urGsI0K/a/c1jr8GGQX/LTJT5ObqkMvQuCHYd/RzO6qg4Sg3G0QmUvBRrl1XDw6rtPDhqPS0sy/
6T+ZELs1lBaK5wTMdL41bBs+IrKYKGRDL+4Zr5pa4j9JDXU3PRzwethqU106z35UQSklh/HWjDgR
/kC6C9mqEM6ctuX32cV90es5+GOHyIyfAuqEuUdZv/Em0/kxMVLCqplT8OYjuwHOIkZ3GT6FhnEm
WaFI1vWU9u6GmkjIv9wMAu8a7WSmxOj+6CPJMNh8Zk0oGCAuBBOQdgEjshfZaNhUlExB0X20GFP2
It2ayHS1zJRs6gDEuMCciGDWqLX1BioKnV1/10tI2h0CpnItmca9gpHX411EdjJPyPXR+Z4hOIus
VSDKbMdQ2oPAihXscejz7C1tqoqBR9SOPsjKWbaT6hZE3y4gQYXh2yKqgqSen3xriWDDoxO7Ir41
ojZs6p0+Frb2XiC7ZX8tWhddxsbn3jmiugU6rzT47zTxaJ++onCQkBiTPD+KodXjaaUkMK5fum5F
vDcCi4sgMbps0wE4f+MgxMIn/lIggD29wxawfJR0ojRoX3JcA1+Y3Q4+FgqO/zcC2238qSwdhbw3
SIV9ovEOyYpt8E6YeZruN/yeDDwIZDh+Hxv8jYPEZ8oKLVSunNEHg23rPiUEA4pZN8n3o/ui9fNf
iee4NAAMkz9DN7B2ltPRa5rH3+MReLdZvVfh4P1ihOfk33suCkwjwXWTHmleVb1mSDOgHE8P8Nkz
S1oDMQJB3B/Cmb7HWlBAiiOxg9iHJzmeNQVBx2yBpd5bg94fkkkvbqug95pXwD6DfJ5FAqp9Ixok
CzZFW464ibQecUQFMOZfsCtKgxdGTII19RjOqdRwq9ljVmH9wpmIQjRymoDRUtTuStexH0vVxTfC
jsttaUT6Xza0Prj0IPOBo+FrU95Zk8CnirYYAK2JI7mDp6DrgKjCaW/kGUVQy9lwBqnR3lEeLRUa
Tghq6Ob0qdKAWW1UavZfMj8d3H2MceWIdpPn4pkgI7oRayTZM6wICR7IM6Di74lh+pIxBAMoamRT
NEKD4G5fM5OyZvFLMoxVJ0yneGVA50w3PgTQmKJndJBcIy6Wh8DsKkZHY3HPODKroOSYmfzRBlbx
5mitoRDuGXtzAnij8Q822dg9WVnV3gHisQ845mhwd2IB4CLrkSIYXdudW/4ZEq9u1k3vsilCRKz0
oX/X4UObdJigh+pdyhYOea/qQLLkY0qYuS8MmHjHqeZEGoHMNaF34stlwslNIyN/8d0ixXCPEAdU
ss3Jrz20UY4gUOku+ihkJ1vSrQkchqsKuY5B4Wb7vGUK6oNBVuijgy88pNZgxpz7rjK/gq7Mo4Zu
Q1TSF5gmgJPyoKAbsEI06oHzCQRseD/VaZIjbOB02lM3OT2GZqVr6Y9DaTT6kVgGiZAqrPpW4X3z
FOta4X22i1YzZ8kJUd0EnhC7EiLGEYvd8UGpkZmsFlr3I6VV/aWzmMGu6cSJn3RZ8vANN4bprdRs
sjZqQXudO7zWT7gjhm81U5w1ONjC/MnsYSqOeGe6t2mLr84azVOXOVSEERFUYpwNbpHcj5+4F6Am
URJIbRvapcv0OkrhNe7q1J6gsPQhR3Q4lkjmIQKs6PzifIcnKk7ShoW5A1Kobh+tjYTsQQB06WBQ
HuJGt+xo43M+SXVTs7Vfop7KclO3U091L0ftqXBGDZ5xOje07ybg5P6+j2DqYKPkmt03A9nF+HWs
h9hHgk6vaUuYvQtNBqIV3WQfralhp3V4bepriZ1Bqq1aVTCHKR28QBCzL4Q3ds+QAfyp/NvWq7aD
ttgVIzRKaFHNQN8yB7eWjZuuDLJGf0EvN8L/29MY7devoUQq73Pj5N1wD1BHK/yfLsl25O2Yn3HA
wHwPwOX3TgveGIe1FErvA7XehA2HsnXXTxCyQAjigJ8I1AdzpPp8oKfvTJs2F/m3sDLybh8prWSA
ZJRStfuIi6yFrjdAEMrWdgqEUx4YFwXB16BTRKzDiHfoWOyMDHyc2fz973/93//33z+G//J/5U95
MmJl9C/kr54AgTT1f/5tGP/+F2F9/p9vfv7n35QhqFSaNoouZG2uSYeLv/7j+3OIxxt/9/+RsZ82
sK+K757VlOWGyqffJ3pivFuCegK2HzxtiPOYcte6O1K9VA6T+yFmrhUCT7r8a+zTHyNsmtx4Rbhw
Oi13nqCe/himd6PVc+9/jQ3gHhtDFe4XA05LsxVdOqZ7jFSgA5dxQErxhytDyjdNodvSkqj2S3W6
slDMgLRA69/JFeN9lY7YsliA42zb8u8gR/4wPASuLq9puKePKxGck46h6JmjAWdj7n66KLApWkk2
eG8MQPr63pGthXBko8x0xTyW0dOq59gQmovaNJ5MAe8UIXzTTbidpU1bqGCausH1NdcPFm3aiCZW
1ZIUYLA54xM17K7jISq6l95oPefopxQ2d5cfYvHJpO5KJIUd01VCgbRyndNnELygyfQ7/Xm0jQ54
UjF8Qz2v29ZCR6pLktR8GYXwby6vOv+//rZrpSF0A4MVuphsFNNQ867+bdfmUx0HpmflL0g9YmJR
ZE5618UwC6ERT82adrDNfBnH2ZvAwZ3jyjY1z6wula3YrYL/0MXp6i1Y2aqu9fzFy/vmOU6l+eLX
M0wXfcQrS807fvmg0jGFBJhnuUrNW+i3B62F1BgIqPylbqgsM4Afa8hE1a6N3WFX2brzdvnFLj+n
IRQbEryhY7Ivhb74nCaCPeUA/eEZ10l4C4E7j1noYyAsF2YHGv7MjSzS48urfnyhrGrSwFeGIAk3
9dOnpMfBgzJ8e85jUvTVpFl/BTUdbKZm2vTjj9dim9IZc0wD3dNljGFvljotNu+Z0bl8I1FEtwQ6
Wjh3o2DTXV7szOtUUhm2IwzFoNVe7BQFCdyidT0bA810ftTrvo8zGwcpIAF/jWIdW8kkNMbt5XWN
j/tGsbBj8RWJo66cf9hv+8bUAI8KN/GeQV8dC01Wya6SaPH69Fqw2K6RqA/7qfqeWsa7mj161nHd
4DPgoVhREW0tiA899ZyL/ssTkiWvrtupK4f4zG+0KDjpQls0HXV98RvLoPD7GvGK51HhTLIKUou2
HHxpdZvV+D6GSV6+X34ty4DL7rYFcYp9xishhJy+lYBqeXICTT0LzjbAQPgDDU0B8NEWCs4SFamD
sjSm99BPml2IQe768g84s9GJlwa/g+6WYcnFRo87A5pI69vPVjuIm0TVdJKKxAOM27VXllre7MRI
NUOCiLMA2pDLkKcP60eD1zppYT0jaOduCni1O+D31ISM8/dZVNwWZH4r+K9yYxgeKht5DjigmtLD
5Wf+GKtN13BNfozOk+vm4pZrMHMBxz+Yz1rvCvRuB8e4KZLkC2x6Mv0cKdYu0ccNHNnwysofPzfX
ksOijsOVzms4fQPu1FeuWSj1DOSDCahmDvZmoP+0c6bYvGMo9ZiANdp5rTWDQ5zi9vKDf/zYJtcT
V6NhkFKAtjhdnhvKgTNQG88iIpM1oj4fEH0Kpo0M6+6vy2t9PEuWbesY1SnBsWfUdroWhtP4btSO
96wDZ9zptTsXdIG5ByLdrDN9iPaX1zM+fFUbbKW0CTIwknWkpE4XTEFcdI6eMuXzNaO4xdwwkoeO
iSet4dAzq53V9PpNis0NIlKjj82dPVnyZsTUbnqqkZz8KwdsL1eZquWdOcX9l9DkFkfSqIJ4XhRB
9OAGpvt4+WcvXpNlAWrnQNiWzp+l4S72YlePLaqxRnYrpmw6IBpWHXItNTZM5JJnP9CvHcKP60ld
WHwXtHtd2raL9XRwR3iixyUjSheb2qyHvY6SqIfYP1MLJMad3eUH/CeE/ZYw8ISAlnTHRtLLIQS4
i6DaAZrIQTGVtwyTmzdXaeleKZGtrUAfbkI5yS9ar2LM4AYwIUXaxPuJ8fVGp4jZmkIMV272ZRT6
399jkzawKxE3dBdn0EgQVWkFmkqAZrI0wNizkj/7qPCCv72COdxNFQyz0I+eRPsM1AxKw8ijvihc
ipyjxPL07coLWhQ8//wgcEiOlMRERiuLU8m8zgAz2fBJ/DTp1qhCg1RQmDWxQ81If8RDEiQx3VkU
jbBrHOXObDX976QQYbDpUsW48fIvOrNHDNt1XdPRhTNvl9OT5OpaT+Y/NCACrGTnRsb4gsDUuKf5
IH/pBl2jy+stTu78ArgUDNeygDsLXSz2ZNzigdPS67gtkY1GOxgpp/5exBYT7lICzD84ZWUNDxXt
7VcsNrvqyhYVc2hYbFGSWa5+3r9BIrZI3us2wTamDurbYEjGmwafOtRB9eGzG1YPZPwKLa3gcTav
/ZnOAxtqYMnlVNIzt3BPPeCXhMI4w51hZQOEQhnYcP72O1SWfKuPVl5ghS+jtO1DKBPgICltRnCz
3y+/xOVHc6ib+WAoQiruGPqrpx+tVggaUronNwU/Hcsby0TBxg4fuQPttYFnwfPl9RZ3ieU4lnJN
+NG6YCLuGotjHYgqsBEE124cx+10mJ50oAeGjaUP4W2VpCM3+JV9Of9f/v6ZHIeSlHtb8pyGbliL
k2tBUKDh7zRH1ejFwabtje/HiGhRo+q1ZZbDFsHF/MrmWFzZPKdjmxQDhiXMWc5xsTmxzBtTMJ+Y
Eji2w/gwhaJmPloJM5NDqRfVuEP1S9NuhtooGqb2gBvWUcv458rDy48/xNXRHRFcqKZD6rD4wJkO
vqeC+HXE3kfv7xi2Bc1zCqY85fq22vqLag0Lbm9L128jfZR6UsTWmmF8tbvQrO8apq76Z9q7Jl0S
pIT18GsvZ8scEL3Ibj5EIP3i5xJZDm+jM1xzf9QK9c2tAW6fwBO0lf5coNwaUMaW4OVQtUDJHmx0
E5CmFWOIW3TYF4Z+U6MPhLtPqgYGp2OUa3MhGurhsW/TtsPEMQRiv4Yspfmvsked+S0CYJ88kV+j
STj0w9CKFSYSaHNf3rMfzggFumtKiV4NNZ2w5lf8Ww0iwOzhiQBOyaozJqSx11srRoxI4oip+Elj
xbny0ebNcbpjWZATYvCHw5ebA89vC8Y1/G38yNKj3g/NJwRzixeMUf0rq3y40jhiLENtLTgU3LSL
5yqQcIkAnadHABt4OdM5vKmUxK1FdRLL50LcaClCi5iAB3Cf8CxJirRe28EYX0kwl5GcH0JdaYKR
MWjBuGoRFIZYInqJRcDRd1X/psok3GV4Ux8z3Pg6VOZnHcgwL46UvOWVl3DmeAhaUxbtApviYvmq
DdT58iI08A2BXri2six8TNEy2vbzLhwgdtyA+bExi8SEOKEl83R5a5350hQ1kn1FWq/kP1fMb186
SGsxjSloSj8zgL2CCU1/amEa/vkOFgDbdK5JcLy6tcgVuj5vbdzI+dIT9ETkTQfrXjreaO78qPff
gfPjAHD5yc4cGr6ojVYiORPiMYvNFdXBUARpEBxrhS2O6upbGITA6lvQZabAE+Pycuc2MxrMhg4K
nD/YzqdnptLjsWEkFhx7K+EaHeKK+OYRPIYh3iH1gFVKUqCzMUbFne8xIhidxnjUq/LH5R/yIStg
M9Mip+9kW3MbeJmWdGoAQVD56REZVYG/+mAPzhGyzhB/URiWTqsS3yr5bahB7q2poES4sXI6xqvJ
MTX/Z2wPevHotQLJVeRaqsnSVow3TLmpDNcXcpWTS0bHKJz64mECltQ9loYN3d/VETqq16nXuvKQ
Z6oChQOsFoHOyw/44QbnMpW02kk9SYWlWpT+KEViIi3oxjgg1n/NirH7puuQeAU8hAHg5cWW/R/u
Ud4mf5jgiOmsLAsPkA2ZE3JJoJyXyGwXoC30A54nUtmxM1oHgppNSYoJ57QTYAfK2Z2rey2w5Enu
+EezFwEgxlvbTh3e45ptFDuMfMWPiBzWuLIFz+x4ajL67jYnzKINuNiBY65D7K3DI3qYkwSsjV+t
8u36zZyEk983TDb+vvx2zsRNi7fCa6EElGK55wcrEvTbtfjYj263wVvIBBZrh8eIMLYrpKjvaunj
dVj40dvllT9sAkzBJVqqhG0uKCYvp89aJwbOTGXIPrSwmoXKI/wU9Gcb3qZAve8vL3YmSJLgmxRf
0Pwk7dXTxaQJI8AoSqz0pDPcNJAs18YY/39cQsQpxke2EhaF1SKb73F56EJYz8d6imlpgnIGQKob
GkaeCCuhptDiOjQChvOSdHv5Ac99R1Iz3dKJl3PH+vQBJ8A5bqPy6IijUEIPT+T7Bt3hTeCwfFrD
XIUjpda+mPr95ZU/5sbMHeY4zYblfjAWhxkgu+xbN46PjaNy+zHQ6AFtcUYJXoQvmOwO2DXib5EP
3p9v3TmXmu97qnzIO6ePXBVKjpXmRccCj5dt3BfaagTSfjcMkfVrwIcOOww/h9hCw7W4cud/2Lxz
t5wOvc60kK6anD/Hb5cu+HE/dNpJHC2YdOucv+vTJDz0ACM9vVJefXi/VDiMJA1mgTwkR/R0KRNg
R0aTSBzxdBbQ8DB2ssGdr3yrHrYj+nvMffX0TwMRL3VelVsIkD956+miVQJmf9SlfUwQ8LilzELK
CmOgVTY14b5hAHLlfX68e7kSKHQshyaabnE1nC4o7BQDnTg1ufLgD0CPxEE8iv4uLbwIsDAZV1mY
8vRFhoJ7AN0DuqPY5QPCNX+4m+erybDpPTApYFstNpWyolh5vqeOdVO6+7oB3ok2RbZRlS1XwHX1
1wyS2pWn/3B450W5p+bzw5Lu4m2HHrqYg+7JY1JHVgCCt51AzPTk6yuX1P2IyiGS1LaZ2ocK/Oqf
ZnaszrySTEOQ/hCLT1+90o2K6B6ZyC4xjX+vbBwEkADJ8weAWTFCGX4N4eDPXzNDIIsYySSP/tzp
mpOGj2PqdyRzWIfBSimjrafl7qOD48nen/XeQMWm0ZVdfebUunMmybhLCYOvu1jVYMrR+406jnoq
dSSp6hp1J9+jI2sEgGkvP+O8VU5KsPm9ognJEeIy5/o5XS1N7DbStEwdVUFkaAI7WzO5N3ZhMH6X
KBoeLy937uGoA0gXSTy40Bc7t4XOFqIAJVGNGNN1I0LM8nRALRkSBVdKjnP7de6tSkG6TKa8SMxL
o+wnxZTlmLRYReiydQ8akt27zM7kTQPu/a0JDWND+xJ1xMtPaZx9TIfoRM1FwbkcZFToHyAiG7hH
ifp66gBxnop8jTzOUK1KuCXe1g3Bom3x29Ax2MXAV2EV4bujS/+rkRZC/R60/RX/bIRQJlp7o76b
MoQn3oBYeOIKJuDcJrARUyC60WMljJ9uAq/xPL8KYQRPDkjEDgQochl2esgiSpoxiLUr7+dDosOm
m+ETbDjKJtde1DATSPyiHH0UxtOm+YmpY7WHlZo+XP4K5z6CY+mGY4FVZCcstrZqnKHU9Uodm7xs
XnBZSm+bBomnsJ7Uldj4cSm6F4akSUkKT4KzeCDsCUwNaQqbBLXT117QiG1bKgSfw05eCYTztj09
sHOjRId67BjWR+BL7Jt1BSXQBr/vgLny0UK2Rdh8BiXe7Twy8C1wem8zygKSjI4yy+WX+vGiZ3mb
ATnYI6DJ/+z833IKieISwhOZexwDZ7pLCnUfF6jd0mLzsKMHeygCZAQur/nxJLMm8CKbPUpm7CzS
RhQZMQUcZ9EKWnXP+jSgZWb3EpNGO3swc7yW676DhZ1rPy4v/HGfzrkTO2eeSM5go9NzUTt9UZZA
go5WlFrqvlA1KuloJpfx58sLnds/czU/F1W0EZZ4ik4zu3KUxIsAkYgj/t3FXWgFb5XOq7280rnt
w2tUc9eWD7isM+Og0cNR+M6xCCoNGJvVYEkZVtGt0ffoxsVZ2X2KEzv92rd69Mvkbvx0+Qece6dz
EkGDxhIUAYsbgNq10LR0tI7IR02PHhqBuBlR7/95jKFeIz10OClMa5aIoy6ylWYjnHA0gyjqkDdt
Smcf01784yjDOtyfYPJoOjMkOd0jtG8nZyps3C3Bmn6z1ZTdwieqqOH0n5ff3JljQLLrWAL03/yv
eRP9dvRsFShA1K55HIpR23q6ke7ocQ/rritx2AaARo6N9bLJqPTKNzu3MqkfIceyJR9v/uu/rcyc
Z8aIE3Pgjadf0U2KNm7WQPXgPkW3NrLTPdp+7QZg2bXh05mTQW+S8RcDSRAYy5ORhx2k0qC1j4Gb
wcXSmG6NTRJv2t4J95ff78dbkHTLhelJsNFpqCzuiyDSun/Il0cIxIyxvDHsD6miqUKfGMEVDbvA
ywueiaU8lsOAiHuXfy9fq4YyVVFEhBfDR1C5M29a00XgJJTYKPZ5tbHR/ri85LlntAkyBluVXWTK
0y9J3dCXiLPJo9shtO2Dor1VAgKDbucKoZnYvRJuzn0+cA60KS1qUDA0p+shiz3poyzlUSoBxIBf
hBLZhCtJ7/x5rGYqS7Er6Uh9bGuEzTiUhd7J45Sb7rvRBd3GMYf8ymk/dxLQ+zBpChFS7OWMTdQG
SoBIsByLEgnl0k21zxgCZBu/y0G4m7Wo18gxfgtt7w9xmwQW+hDSdhzAfgq43yJHQ8M+xqWPRN0A
/Jut4MJan+vcfRcGQGs1QI6o5rLsj7eLIB1EM3MuEqQ1B/PfD37e2EHRxfRAaVjtGz/2N8rNvdcW
ZZJNCUEzvJIZntmfAklEOvcuHxLw0emCSBTA4u4pMrumVphch92NyIR3gzsRo3azfrv8fB/QF/Nb
Re2VghI1YCB/i/OgR9Vohm4rjyj7NGvTj9C5AW+4CfsebsJAbrDqQonqRqdsSoWuus9npk/P7Bd9
h6Dur7zwM9ezoMHAkIjLi+O5+MoDbotjbvXyiK9tzdTcweB9BSYFnqqFOeSh6t1iV0NmOJTAsZ4d
K0p2l1/JmRNLzTkjURDPAVU3f6HfPrnyJscL20rgh9N7+5Bp+nEoq3oblLl/5WHPxD9pgF5l5OgA
fBGLqxMNQYlKaSuOUerotzBNkEVtW+tzHk3hr9GOxvtGdvqVKH/mDYMcBwBARTBH3UXQbVzT7uzB
VMdMR80XWXG3nTCHQMhllZTYyq46dAUf/AbtmzUC7fatrfqgvfLk87lZJPHcp+B4TOZhnOXFZ0Z/
MkK5jwJoxHLxa1j33qepC8T056cJ3IxJu3Ue06M0c/ot86RHhi835NHwbOYuLaKmeVEL6PnQ8mTG
pPfP945L9AWpwtckVJ2uh01xj4Ms069KM9Kfg6asIyby2kMO/+DK3Xlmm86DfjFX96SSS2QoEn6+
VqlEHXU6t2sUXwfcKxtElH0RIGB++bnORCWSDyA4cwkCgn7+nL+dCTeOpk4W3JopaPVXt6OqW0EC
xGpJYuSA16vreFeWPPN8bE5qLA4hd9pym0KLibjOHHGEwKXfVblZ0OyrkfCz0Di9/HRnTgStTJPu
9P+OHha7pA5xdvMiD68nY8bomMhv9Csfa/AN9Dl43rIbvmqyt3Y9wgaUmKP5fPkHnIkDEOUchm2c
BiCYiyA8homdhV4BvzLoJw2OvJyhbyjfoL0hBgORIpA78Rp2llNeOSFnWrpEW3hOIK8piqhoTz8t
ROayLvMgIQ0y7RGuoIfanG5hwTRhoI2Dl+Yg0hcG8UMvjGjdOfh5O1Pg/FKNbW0vv4czUYFRKiUu
UGc29j/0k9+2WTxoOlW1Ht9OWmz8Ymek6yKJzD9P5n9fZdlJ7ZAjapHIj29NPfI2wh0U3h9IQzdO
mn+2Tfd5Covq2IbZNTD3uc/MxWJzkphwwQU5fdUqA8jpwly/7eGFqduxQsvh1fVN44WhZfKtGXS0
AG0jsYcrSduZszQPf2iXUMgjuLW4Z6JGExbqlNEtOhDVwclqsY8iA+MKP7x2f/8zSFpEdsf5J9N1
bDhCywSm6flrEruLW7tKFI4qoFqx7gnTFJOLtmib4gYLv9bb+XhFYu47ZGC9D2UJ63jCPxpa0ZXr
/GPoAjfJ9Gfu2QvC5OI6J+mJJ29M09uIvL/EJ7Qaw7VOzvdpLMz+sW2ya1Sfj297hm4TLGFrzHj2
RTiBGuWbuhbhSxsM6T5L9HBbmmm9sYW6lqt83FHSdGnPzGQscNTu4sPi09pgNQS3LbLK+ntghBly
nhxRZH2yBuJ5INKNPrpIJ14+qGcecQYScoOD54E+swganVW0EWay3nFAla7iJq3S+zYMsnxdxDEj
+8urfaw56NQwDmbvGrBrl6tJiKt4j4CuRd3WeUjQQ9t6RYthDE7fSOiObdusRTGD1Wl3ez8uL/5x
/zDOmxkJPK9Nd2ERm3PoHXaPCeXRDFM6fEk7riqz6CDaW+4q8cPySgrxMQbO1Q2TflqM3AYf6I0y
RcMOZ55j45U0Uc1E7HtQLNvLT/XxA3K1WjSG5zwQBtPiVPS2QMcXI/PjSFL9lNfO9KBBJD8mTeZe
K2nOrcW1ptO2odVNZn8a9uzQTgrwTuMRoaEZ2JGiRY0EOGTl+Fpz9sxSFE4zZJ7DBNZrkX9F2Nk3
PaLix7G1w+8YbiVPWaQlG22aoiub8vxSSOoxCQR3uoxz2HIUOopXHTyMfHhCViQ7iFxlW7TFr+Gf
z2xBeBIz5IQkdh56nr5Ap+4w7HPT/tgh+bV3KiS007AH85GjEjj1TXvl0f6hQpzGcJOx+QzIsRna
I/14uiB0Yj3oLa87YiqY4rjpmOHNGAzeS65K86teecbeD8YuWlUprRPL5x7bFKnoDyLBcYZQXuBH
i/Pu5T37MdiZBBwqF8BI9OCWnbC0wiBORNheIXiAtIYY/a3devExQFAGNY5hj0DoHzK+aDpAIAS9
TKN4DufLhL5NVZ8lqHMeJSq+XzQQzZ+HMkA+E0mInVHjWHf5Gc/sqv/h7Lx240a2NfxEBJjDbWd2
S7Isp7FvCM94zJyKmU9/vtLewHGzhSa058YDGHA1yapVK/xBpgYACOB62YSdxZv3RvR18rg7N4hF
nwtEkX16/PPJcRrt+D8sBSEG4AK1NlO666VirRv7KNPaM2JdGeV2GPiGEpqHiMJsZbz21lMRZkzZ
RpG9xcV+woa7Q/0qac9jHzfPrqJ5RxJe7TONDnflBb6xSRwa0TROqIkcazn0jFHaqNTaac9qPSI7
rwjvNDjYqjpRMjyKekKwai7fX1LTcONrkUODcqHivH6VodcI18lVcS6HGbjJDs2TAChahndjjkd1
hOIyLmhjdGR0jyBW6RlZ8At1lqpZGfm+ESnIvbiXNUCJdCYW+UDXZXgdixIMOCq/08cWz4PIL0SN
Ih1FjoIQamcG2fbdG8k1CEwS1MS6y+vZaSYaDbPZnB0jH48T3luHGCWYk6mgnnR/qbeeT75iylCP
7NJbXFtYc40p5lFk51J1J1C9X8UcB3twdxM6Bkp/uL/cbeJhMfXidmQoxQR9iabVu56yMbLE2ePk
I8kPzX3CNONUFeVHTIbiUyP9utD4aVbO5pvPSRpAAUwT4QZ4gWJhMSk49J7Hxoo/I++R/TXYVrhD
gkFqK1Zif/9B36gC6VDLU0PmCyRgecUkpBlV3Vb92YKFBQAtSXErz7AU205Di9ZMI7ApCafYRV8y
n0cKpjz8OxVK+mPU0sa//2tuwwVnCWqR7LeCVFuGi2hC1RxNmpm+Wz2EO5zY5ievT+vpqDZauban
bj+yPLmoOEh6rdxb14e3j0QymVmtnrW6xM8sSRGD32FXZ3yZEBL/7NnobmM9laQ70aXVCuLxNlwx
FnidZhMXuW8XBxaokTahr6SemZHUW6dJqh/aIOJ/y0JBWsaTfsFWm7g/3/2CgaKTUNNagU+1xFkm
CLaa1oA1b6ihLGcmrfuhyPVm54ZNvrKT3/iWNDgBLtGqIgNcQojcxqoj06I5NZSp8aNwxslHOQUF
QhUFvvtPJd/VddYCX11ytEz65yof8/pDhtyRUlh/Oocgpg+MVS30mwvrlIH+O2F8CzCgUcDAJNWI
1ERVrJyhN57UAf7O5+QuoFpYXAIumry5ZJaeSZnKY0MpshkwJ9kgLbeWoL2xFOghpiEApKDhLYdK
jaoY5J5pfa4Aw+81b8o+5XgkYYMq4pUQ+MYGpSnEXJDmFCXDcl4maP9gDz3yVMijAu8fleYM5j3H
wh6p6G95xUG+CI5L+e6rjHkr0goa9SXkdle+gz96QeBj4ymKcIA08AgBvhQ6k0Ny7czzrkUw75/K
E0P2TrItWGfwMrZhktJLItVizRZjQhVb7OKce0OVH+da9fJDHaVIO+Z2hxNKSdd3Jdi99YLBZ8mh
q9R3WGI46QtWPaTu/DyneKYGtfUzRjN643bwAXW7+lUo3hoE4vZ24TFRkwD+IG/S5SRNG6UFkRfk
Z1EbzaM9N9WhHfUcEladHwelWdMQWK4H3Fh29SSriqaeu8xKtA5NXXt0TX/SsjJEot7AyhKT2yjs
npJWzbpiI0dU6soOWsYDuSyjBTk2l4JByxpXLcsigi9t+JhdNf2pmlCr3eaGsFHE7tCOLUINIlxu
ubuIAf5+cMdhfz8i3VyrbH7EHmlAgTUhJCxRwaLGinfOQ93HQKilmVuPxfBZWOCXDt4c1+rziG2n
fQgULwgOFdoh+GdlVRo+DhU99n2EQn28kovfNOj4TTRsDAmfhQsFXfL6YEWhHQJirSY/q2prU4ah
uIxMVrcWtBmgFBFuNzBcty6+UvTw0vBY4bP23pJW/giuWpnCwVQCo3L9IzRueCWGTeIPwHT2jsuC
OIqPZ8dp/1FxNF5JUZd3vFyOxjqlh+TTk6ZeLxeZEyZHud77kT2M4jnNvQx2UjRhB35o2CaJs0HB
NsW9Geu3eGLkiTXCynaUj/Tn9cRvADZGa4JDroL8W1xPyNbHOGmYvY9Pnv7bnqfsayai7Ek0Ub/y
uMseEkvRgGTngXKgwbnkpM7Y/anNYHUo5RUOjhN1s7cpwFauhttjTauF+aHMIwhgy5zRy62CSfzQ
+31fTY8ig9aLXgXWNNmoblwk7jb3T9MbH1Fqr3DJylKcvuf1R/QS+JmFNne+wdcbPvdpST7e5cY0
5lge5nZ2huKmB9gk4l68CbPWVFcmB8tYzUiebIlUBmIzYDh1sY3sKnWQHg8bn02WYFSQmMWUHaDX
QSZJawf5q0KJO3wocwMj7zVlpRvCmVyeR+eKoj1DoiNf0B9XYld4vYMz++zjxhXq3qkXFPbpxsUE
KjugqS3ci8vsT/1SmOjl0U5328obtmJWe/d7h92K9jTMrmscM1uPle8KKnvVwejRQN8rKvIFxwaC
WSi24Ui74J8oEEn2rHWJg0FHKYlQP1wPO+aXBv9yxDTjCCnO935hUCVcExrzGY7JMoUyYy8G7xsy
+4rrz0XU4Qfd4mzTKBlsir4vLp2jtwdDi5WVLPX2wBjgcSUcjwghq/jrN5saOFeP9hT4qgqSNKH2
2kb2lH999+OxCpNhk6KO3bP4fgLr4FI3u8DHuE5PNmHTScEosx/oGnZW5R5dG3D43hlT3QRLmoef
3rs+gBL4G6QZ4GbxQLl+ysgpixGKlefPTgA3lEglNl3PzGmO0uAnHoHhLg2zzkOwy27X+Om30QJZ
G8oZWndQCUknrxdHlq9C3mb2/LHXMAlSrfwhqd38uddQfaxdVr3/sG+sRyMGUT7J+4G9IP/+j8Pi
oXTbR8no+E1aY2xcGkaP46mAXNZUCgVAE9Yr2eMbNyuiOSQclCES07C81Gw7IAGvC8cP51ZSQbA8
n0vKD3ViRu7UgYGEZR2VDDIA08QxyfMUw1YdtCh/TBsvK1aO01uvAGw5DWpOp9RWun4FIkMPgCE9
rwAfirMSjp+RDK/3Qa+mj3mlxCvZzhvLMSGxIY4BbJWUg+vlhiJxWiygLD8cE2RxWoghZTjZey3U
xs2kMl24/4Vv8zuAbjQtKN912V1c3AejybvEmiY8dyV+Bpu50vEkhQav/bTLoHioe8vG6Gsy+y/I
wGNN5OFZUpzu/4bbG4HbgPUhLKJycRM4cptBcmA04LNGrTx1DZbtaRxlODXQJClCZA4zwt07x7n0
UBnnov7In7LclNHsj62dM+SiSTCEZyT1vF3OzPTolU5xgNi/pm5xm7SwlCxPZH3CDGzxTQ2VvjPG
MeEZR3FFP6BEGZZ7S4Wnue+zxnsv2JUno28pC3gUR+Qc5/rJtCqtMDTSMWh2lMbH8FLZFLmdfsfb
eK0x8dZpBRREe4l+FzvWWpyOKjAwEdU6fNssaz4YKS6ehY1fWaWhIS6GwdwmI/KoaMphag4TCRte
Lzrc3z5vvF5uHMpqCgQJg108b5ApoVr1nue3XVcehsH66E5z8hCAQHl/LCBjIHkh8PN2ly2fOPOs
2ULGxu95H0c3L9RqIwwMErZFn4ltFubxO0UniTro9nCp0v2liKfavP6Y8Wwi0D8oaKeNmv4I4sGC
ma/VJxhl7YquxBsfUzbwaDMxA5eHcbFP9XDItRAzBX+uGvoEdd2o/wZVrf1l9yn+KDW86bM5tSNG
z1OnPs6mknzDDtBcCUm3IfCVQsYmBppFeSND1h8nsyrn1oC2XPtjpbg0alt0s0SaPrqlEL5GhX+8
v39eVV6viwooa6QsFFKMiqmyrxcsW5wO8TGpfA/7GiRL7CxXyjPC5I79ecaTggc2ghyVcqlNc2w9
s1ZeRlxR6gdrUNP6d1Ark3W240mxXwYcUjGwEU1u/HSSzg6x5xmMKN6aQRfn/qhPVXfwtKFApTkW
mBltEl3HzBP3Qdx9NyPjXDXeTGHoGd8iz8HB56iJuokOlpn24PXhUujfVWzj/kFjC59FF61wZ58N
SZg+u0WZd5s4EIWyv/+KbiM0MsbsCq4KCBekl9dvqDBKnRfB74+bKjh64/zCxHQ8MRjJD80Enlcd
g3El97g91qTqUsOPnqecQi3WVBQTt2s7RcsVN8ddLPBwVgvLxuOKJuR7Hw+4FGkVxAsqPYbfi8dL
pryIlDzzx3rSv5pYWIS7NnWbcRs4ejceq34EozwL4unKyrflGDN9CDtMKjnb4FevV869MBcC5wzf
RgFohLMeqqBPlBAXF5oh6cE1Y8wj6x4D15kYtxI5bz8rFSBUBRo7NM7ogl6vDuurFlxbo2/1uYE8
N1xCOgnjvqez81hk7vyxkETs+y/7je/qMZJgskbzFcbo4srogEozc8eM2tHHqD71BbTBk6qXEQrZ
zfvvQiTWHAP1TTn1Zt51/YRxiAXEpDW9r9aqtbcbTMNJcLzNnBhrfaqbl/kKCtPRBnAoCxh2XS/l
oNw8jWXU+hVYS+w0s3qP2d/wNIaqdi6SLMVSNV3DlN68TIk9offDdAuUGGP9xaLUleZQxo3fBiHa
97TDrCennrwK/bQq/HL/y8ntcBUnUVgiIwetBKCUz7d4wnhK8N3EncXvmsHbj8y3nvKh8jYhEmX7
CebibkrJHt2ukE7dtbly+97eT7LwkkgK2bLHPWBxP6UxsCg8j2q/NCCsI4vvHc1iyFCdnkX0AVXj
bDsxdzL5BbiK7zAkrnW8Rd4Nbic5B/9HN5/5ATt5qVmTeiU2yq4m/Hw2UKFoOwv7A9zANxmStp/v
v/Oby1CuJdVDDCbD9NwWUbCzdDQ2UeL1rckAyVrgnJlsihYl0wMRxTqYUR1oKyf0rTXBlJPpMFRD
fHoZFkwUNoQd1H7dWFV0qnItGr/YQsHVuqQt9OJAm3/v4Ee+U5NRJZFIjoqXqqmBk41K2lk1jb2u
/NeGQ7W159D+MnVofNx/pbcNZdYiuWAjk1uReS/eaZXEgW3lnfAVvnDSMZ2tiizcZqJtaNkqwaSd
SAi8fO9WlfeFRL2y9lEa682LgotpkGwaoy7blVj8xksnsQRyBepddlkXPwpVkbbF2jr3E8zdvgFJ
7H9Q30fKBthef6QvFTbv/8w0sSk0pS6RPNfXsaMqZstRSiP3uyyvG6bToxbvIhza5h+BmZpfjRbr
yJUcU5dn9DqGwHah/QhpwmBLL4sTNR2M2KJN5s8AO3JnM3Nw4mpr4Vo4IWIi22R6lFVTdDYM/Io+
2naRDIcalzbraap1xGxaaxrKfzScdoxtZWlt+Oq2mODw09l0Qbw4VL1uP0Seh+YcPmCDtYkqbMs+
q844ilM921V7vL+j3vh2UhCXHMK1AR0tJxRRaTROMdYZqNwyPhWKpZ9SRYx7vbK+VG6UrEwfZGm6
eIe0iylZpdY3BeUiDlZ5XmpVnDS+ynzvnI5tcymcaa2P+CqJulgGeh/gCa40buplr11EHgpbcz34
WK/0jk+FWyDFomIxcqhdhyF3oIDlt3ejglPC5xq9VO0ckqshJ21kRfo9nbEbecYpegi+0p7xog+J
iQfctLO8wtD3GAqG+P2lZMrSt3WsMGbDPNP2rWEkpsMHdVGGn+rM2FtxGrRHUPaxcoIySsetEEUN
ExDIgX6KK7PXMIOuHGuTztnkfETWVkUhJ8i8+Udb4lSLEybWXn8XiqZG+zzQzeop8rQ43mcIdgzb
uMEZaJe59Tx+zUwTyZdY1/vfeFDk09NcaG13yaZIMZCpNaJZIz+PikI5C69Gbmij6chqpBtwHZb3
hORh4NKPnLAiur/Jbq96Bh/kilJ7GcL0EtABloXfQBHgt4jpjqem0kecusMozrZQZpp/7692k5gC
EgZyQC6MOhzbYJFYwCAPJ4+htT/amVNHOzTFzfoZv3rHORbTGKf/tnWYdNrOxbjM2ccjBisv93/C
Gw8MLBvCJ0xlOgvL+KQMIgOOPNX0FsbimwGl4pvAeAbrU+xV/oel5Eli4gOTY3njeUXuTHZcCL9F
Flr7NkOYGL4rKRnq7xGdLvPj/eVuU0VeLdxEWoqv+oKLHvbQ1UkFEMD2sYRrHnOBIxwMVz/TRPeI
8Wq2AT1orUTeN9aUjWPKeuIuZK5F0DATMKo4U2ENK6ai2+ldq4utrZj5lz5slC3iNN2nyMP65v6j
3nxESR0D+yApOVjHLIt50hqbwbFjA2QrzEcH0+tzzLQaU8t27V6/icKvS6EjCLFWcvMWW1YkUdAg
oGGfmkipf5qNN4s9Xpvps44Yip8bc79yIt9ckKAvhd5pxi9hkkYZNfTpFftkm/PfAWrXjwOWXTvN
nX/luhp/uf8mb9NfJAQJ+DBC+IZAAeS18EdfBHeaGY9JxzyVqpJ+1DpL/W52JBP7JC3sCPnkosQs
ORnawNcVp9U2aoBo1A7/WX1//6fcFAIG4x1abcBDIeFwlV//EtUNmtBtHP009Ljt/qtM0dQ4+9x1
h6R9qEYrCaUeWaY+zQkgl61dA/o7JKmRD9/u/5Db3eVRNKOqIWddDryf6x/idQ0DzBjP1WFuwk1o
ROpRt5ri2IOl8d+9FOWjdO5hO6ugY6+Xwv8WL/sKO1Bcb92Stk2UGfYnXYT2+I00zfU+31/vJgCj
oiSlf0BoMn9hj12vlzAznkZV6Y52Yg/7Jrejv6cWRylaP+IYmRV0bbcNL6ZZxbv7K9+OSDlC+AkA
tUBJRLsZeWTF7Aokbtpj5DSYtyEq8hJj+XtRjKDa84qqHRxXFH40pwXorDlIJpbzQ9OosW93JW5y
JvqhABPyHfp0iHnlVelnKDtTmHk1lqd9Z320qiH01QGnwywQ+pOpJc5KwLs5nfIpsLeCAA7bnVHo
9QuMgauEJqaHR96TfYnquvazUk22CTYQB2zN1lRjbwD/JEBgQhBVpRYHmrAMdSQDdjFUCaAu04yq
A2ruESN0I+gy5CbnudbDTyNKo91ZOEEafuhA2mdkCsB5HlxsOtTP3hi5yhFzTVptGwUxJXOtsnvN
RK9yOn4j4QMpBcosoMaLGKmgEWy1YyeODR4NZ62Z9I0Qkdg0dVxuo0GJ/7Zz3dir82A8jmVAkYnO
w66tE/xtqyQ5ap3q7jQzxJEqipKP2HCbh8ay6l0zl6mPmn/6gAchVqBoJX/x2ko/eCK2thnB0a+i
xt5YmKsegIwoJ0yDp5WdexOX5NNxfbtglhBcW8qQIfSHgFCpiGMeOsUOelX28OoaXlZC3wVp1z6O
aEbt1LZrHxiGRe8NEXJ52k2I78gB/PICSoWGLPEYNce8nICc1rF7jEQ9b3vbWKujbqMD4FKmAgYp
C6XAknCqwfEbK9tI/DpXPdHvtDRxgsNgiTE5GHMZlE+ubifGjyCMivnnLGj/qSsv+yahgIXE6TKY
/ZDIgNFanC8rHdRMFPyENBsvUVg2W9xDm0dryOtzY3PQlXaeT/dj05uL8sCQumTAX4qLDwi4CtcO
U98TetvHW9GiNI6yuF06JxWPkfmfVNfzJN0WqSmaNaXxm+sGISB2lxyPgPolV7x+5GkQlV5qanBS
BrTAOssB39076Z4+U7rydm+XopPIDI8mjk1AWUqERBQzdpxP3qls7OxEC1H/iIKGs52x4125zW8C
JZcMjW8KPdnfpxd9/VThhAuy6gTeaUzj8KDmiMS5vW5f4AN8Famevne8w3L0mpmhkRzJeej1culY
YraED+8pgyi/V1FT32aIqZ2UCKsspUKg+P6WMRavkhk6iAIy3tfxBfXJItumj6kGpjEoDyYwkRx0
aFkPDzmGM+kh6nq3pn2YOwjy0k4LxUY4alX8hefvoB5TXCLtizuYKuqy+JMgNAtjUT2QR3fz94qi
9DclJVatyWyBWZ4pX5O9aaf2dLSABszNDuOp9GEcUtU+aGOVRhsP5f96G7TjOOF6NQej8uTBXn5G
lcTsTskEX3GLEDcTDzMA2XByksoad3NVB+ExbgMnpwTPtdlYQ3osAgoMW/Ad0vJAIndkuX/9VXoL
63k6P+GDmhnBUQjxtW8t+7MRjM7WMTt7l/QOeJ6pX+t7LU40C1Ngkr9BSyXTMM3FwhpV7GtfGamy
ECENVfsJx0bZ12mr+1pkDicp5nG4vyXeWBNBTmK0ITc+4i3XD4thclxZs1s/jKFrn8IYvYKiq9yL
SMwJkfEw3QG/W6MZv2bFf9y9SIAjtMqSErCJeOWygA97rndLWPOFBo6p7vvenXVsedqsZIamTdGv
UgTDX3WqGJgql01mbl30yF9CLI4RcEjg2W/r2m6azYRe6JNZ14U4BHnkOI9hFbpfrVno4bcyyZWs
JRID5kPeO4sMbMrzaKqxc+NVVBsvxF75CZ2sNtn1U+u4n9Vac4tdrZZt9dFwq1n7Koayzx8cbMNS
WirBlJbbIgNDnSOK63XsRCkYHyIPKHCtwNhhAHX6QmcPvY6tWtsVEB2n8sZ6p4VNIXYdfkOXpoG7
duAeSb/1FTJ1G+bmg48M/azuY67NDyNUul8p5nb/ehAU3U2DJfb7Ih1fgNnMq4wbIzdC3eLKKr1o
8GYkrS+5pwl0xrSf0xTETybsnNMUJ8ZKBnqzzViOpJBkACUiStLFcgIcXDACaUQw0kouTdCbDGfx
BQ9oWx3mzvpVeOE7uZbyEYFjcJTAvAMaWCrzecyDmhGu7aXqxPRiVXP5V6t34mIbzGs9KdZ3/yjd
BFc0AKVRAjhx/Fuoxq6PkoXwaBySGj7VkTUdEVZLHuY5Ko+AnufjO5fividQYG6IKY5kw1wvNadB
XUAODh5q6u1PqhinDfZF7fdsHNcIG6/6RH+eVeAsfDXURF4FfgDbXa+V5m6tUVo2F2JlSQ1mmG1+
tvRB+WEoiVltgHiCgx8Sw3sBXzV0WwUxHu8o8GR9cTH+lew9fFBOrUsnGwYUoh/11Gnf2qnV1nDZ
i/tbxhWpskTwlnhIkpPr3zqHJY3tujcudWlO3wuoOf+QWBgvk178VBJRrfTK5KP/+WroH0ElIdG1
ILnRG14EzyJt7HwozPkCHKe/DPgUPw6tXa+E6NuHkmUKp0Z6WcIEkmfrj2ZH2VX4VKbVcAFakWLN
MKnxk1ZZ7fMYT5iBc6WsbOQ3FyQxYUhM84j76HrBZOpBh8x6fzGHeUJBpNK8bZ+61hHB3PBQiNJe
0/e9DQ+8SUhzFGKECKAu1yuOUzGXSkHu7ES1qm4rA6XzODDifDvm7fRBDTEd6icvXXmzNycWm2OZ
QBOU5Jh6GZUUDal6KGrapbHmfqektr2hpPrdzt6aKvQbKzEOkUeVETwkucUhaqFdpkXWtRcrQPpo
M/WQcCyTGnGj2ZFYiQ6vUInFvpTRj3ElH5GR+OJ1qhCs7DYL20uQKMGu07nft4oAnfZXZzit2Oh4
XLYbd5ii731r9uWm9TrTQ5RVD4yNzBS0zyGDsP5Ud21f78zOSjHt0JVv3INeuc9bqzvPXottma3F
IYJqQmjmg4N1OiMrBgLJ3sn77m+zsNV0iwRP+REBVD09qOY0VSghd4KJidOMa+fx9i3D4qcmwZcR
QD8Mn+ttBIdvtLRaqBcL77ZjjpDopneC/onZxbCSSt+eEYIZHXL0e9BsQBDmeinR9Jo10f2/lE7/
u6gp9oOBG0yS65ONVanlP++M+BTzIETQMJK6M4S26/UCYH2DHQ1oSma6+XvEe2jft3o9HiYnnNak
XhfNA7l3uMCkbSgATILcIuI4kxHEovTMi4XS864qTFQDOPYXqwwdNPj7KTng7SnAGuvZfDSqaE20
5Pbt0rJg4vyqusElJz/0HyEvZypdTpj2XszQHc+i68xq66X6/Mu1hfXBLEQcrHzP263DvcFgBbAo
yoXwIa5X9NI8ybB3ty9B3c37CDMcP+wGdx+O8bwSdW6DHX5VyNvq5N2OinLv9VKh1btmqFFNGUGq
7VU0Q0+dOXIrVsheqJjh/HAVLGnv759Xf7w/Y4K8xumjQgrkcJA+yFf+xytNRBmErhdUFzLmLAHB
6Az5tkfned4LQ5mrBxTfnL9giAUq6N+gno+VGurmFqnvvNzFk1mlGzGXrvGURINzqFTY+BvaeY5+
SOoiVo9ZoIt+f/9XL/eB/NFQy7ArBQsh4Z/XP1rPUSCwJxhlMflh8rHoUlfbNdDH/q6iqKqeh3Cw
3jk7kZauNATh91GUS/z5IojM7mj1vT3Vlzjts7/Jedx8p4i2evSSpGsOXtBPP977lNxBEoBBLx02
xxJM5MCBzaYxaC6ir8tHvZnVE01w8S0J1Q4BR2NNPmNZ4PKEwD6IWUjlguRfKkbzPXu9zPHbDMG5
h1TgWtzuQtfIA78UOGFtbBRCv9hzpWwHvZu/vftpARiiQoBKIy2PpRiMaxV0pwatvmTDaJv73qws
d+t1lRc9jkOp7pPM4oe8e03JcAL2xqiGXsoioEnT6zxwLKzEpqz8Go96jSZ366obS2vyj7GrNC/3
F1yGE+5IOYORLVgS4puyujFtrkVdmS6SEnvKmL4fhAeUssuatVrg9oxQCACHIpLQM7jB9VWBpzdo
hYyXodKMfW2a5bacPPUYFuE/M13JlUrurScjhWE1QHaS9nt9JCW+YzDgpl8KRC+jrYAS3+2GyGx/
WFX8XsFNXNFluiGB2HLChhPn9Wq9N8WmC/D6mI3zsHf0/NsAs2zXI6n3kPaduTLGfFVv+zNKsh6c
JhIc5qaSdrPInFzShQHIaX0stSGCRkxVkz+1neu1G9BXGTQqPa6OY4Wj5CYsCuMVhhbGAJtb+3cX
qWivo0IBTmtoxvLZ1VL3W62IRt8EiJ5+UhtPKbZFrozMm2E1ulvsorN9mCDvCU5a6fZhAV+cBpMo
ou0Uoqm3jZwq/3J/cy6v99eHlJ1yCZ6A/beIcKR0eLb2tTgOnSKewiaJgC+r9YEBWMFMCNud0aaz
qxVmdnS8YFq5aq+XR01G6kKimE1rjQEMgf36mxZa1uou86fDNNrpKdBz/TwpQ7I36LW0u0FRKjTY
4gJshVV9D1N1TSV8AXr7zw8ANAJZg1AP/XGxhR2r9sIUvN/BaLBTLXTIyok2qy8RiN8dNsjz46i7
1odWz3tfaE24r0F57hJbqVYu5etA/J8fgvkOfTBJoePXXL+JvI46xZtdFavwAAwADSukI0OEc7u6
6c4BROnnunPCA6wO83h/D8h/+v83OqFCNjdJPyTPVmqoLd7BjPs2QItIP6aOHX5Ogzl4aMjfVz71
dbB4XYVBIJcbfXuaP8vuYhaXs9qZs3F0TYpyjCq1F23Sxc5LgrU+xXUY/O9SDOBJypkTU2pdv8sA
IFXpRKZxjJ1O/xArLZeX0MbvQTi6h3kO1hKqm0ejY0+hgdoVwzU0thYv0FX61hM0oI5x0UOAUaG7
4D+qHAZaBtv732oRlXg2VD65LEkP+Fow7Bcnxgq5xTEI1I/CatvnueuCnaa47gaGqXZU2+RXmkeV
T308fsH3cN6EVuQ+qm6cfrYLjJbI7poj+xBghFG6u4l06zzZ2J3rThI/xVGuvMx2CnJpQMVZwC48
9qGbw36W3pLIGOwLu6s/3n+mxYj4v88klTEIRLIoXjyTZjUTPeZOP9bopH7idk6QCHDmk5Eagu4z
4GnVLPqT3gtlG2Wzc8oKWzCDVcTeNSa0DFxEVe//ppstxGuW4EUmWrIGWL5mtYo0o2e8dHSN1PqA
8PLHdmqmkyhQdC3L+ff91ZaHX35U8gMuNTqivITF4S/teWRyahhH2Dje59RDv4w9QKNabdRjNZva
poY09j2pCI3vXpm5EwkgQnT0gJdlchqRn8EnMY4VR/McaWBlEiMKNo5TTZ9UI1YuUTPrfqA0awOo
22eG60AjBIoj8Y5px/UhNaxA0COdwlNGm3intV1/MBIc/Eozo7B0RbnPshy73s5Y02S+/bbk1jyu
VNG2KCoWb7uvrEIAbEtPswetqSqdcl9aRvSYuuRnaHKt0YQW6zFJk7YJMm+hjCD6LdbLRhOxmbCC
GGRU0OYPQ6qQk+UUdq6H3vE4o3JKZ7U/3f+0t8vS0IK4xr3OpoIEeP2ChRMjqmwL7ZQHhoL5I0Zd
eKb/MuthPMRzuAb7WlzlPKXsdLt8VAu+Kt3C6+XgOHShiaL0CRcysWs8p9unZW98M4o4+mEpXntK
R9fe8abVTc7XXknrF9vpdXmk4tz/+JTzP9fL23hDdRMaDaeM+/zcAVLctLEyHOsq+RDnrbrP4vQ7
7EXjcP8tX1fwdHtoEoBtITPlBiA6L9YNCzX2mtDUTlkdxN9cXCG3ZjqEz0ie6cfZILtj6puv5KZv
LkprFMyVdPlZRic9RgjP9XL9NArLOCi57aLEQMA0mwjyPYXcrm61NYPRNz4wijMcF+pTSBA3GlhA
fe05N/VTBKrsiCthsEk0rT4aCXIUNmXV1gu65hSUpbWDmKP/vv+ib7czjXXNoDSGEoZC1eKSGJB6
1ePZsU5oP4/7rLPyre4MydGNrGQzq9H7rALlh+VHQhsk8ad7eINen2LdSIc6tU8Jk4utXbruUwSG
A5Znjd7kyrX+1sMhXsStjlegLMSvdy+yF4Uy9519StnDJ+ycxZM+SNDkYA5fcw7OSsq3IBz85+lg
9sGtIPLS8F6c1rqcR6RQYuc0QyrY1IkxP1TDkH/Sy0D2hDXjKCK7OOqZibEbWMnjxB24SahZj33e
zg9JoPcvTYKpOjVC+WxURf7cOlBEKk2LtkCBclAoKinREIRD/r5UUn4aKjNKMv4Em7HEN9Jc7Y0y
SHBu1ob82epya2to6PHWoluTu7kNK4RtaV6ionVAlq5ff5i5D7SicXr7VJducvJ0CDEaKJTnobFB
HsCI3ZZZ7B7iGrHG+/t9kVS+PiQcNq4ogI7SofZ6ZbvhhoxcADwYp1h/zR4/YFMbNZo7haZ9vr/W
G9vP/HOtxdmqEGvFbbx1Tk6o4RTuwFKfnM4+21AItsLsndP99RbWMGw/yUwHCgYyjPNFq+L64eK5
6uyAyfuJq6l7Uar+udC6dKc3Uft5EF70q/aSi95Vlt8jGrJBmW08kKhI/qlS7+7/mJsXDd4cDDh5
O7cligSLs+f0GEKrcKpPo6PYW4SdrTM0zcfIa4xP712JJFcqxwLDxo9uqcAL8sx0FLJb0nPkDZRk
VvZD5eh+nOr2OwMKgzOWgFrBy2X0s3yozm3nsi48zdftOr8UbfRTcatfcTbmL1quTvv3PZgc05HC
ShIi3dIbbQX8fWonzAwTzpFtbkXjJQ9egVlj1udrRmLLq4+lKBK48iQIjCnh4r7txSSwmGFjxGoz
baqpteWemLd5G2j7aDL+FrnprBQoy+PxuiaVkDQPhBCmLnaINSVMJM3G8iP09w96U2o7PEWLbWyL
eN/OdNnuv85l0JHrSSYTPREAQATL69PRZEj8F1QlPnDyetdplbFVR7CDu4k26T+9ghq9OubeDDev
56jeX1z+4390A9A6kIuzNlhnroDliFkNCqfrR8sCQ1mr342qUnddIHDFur/MW9+RrgNFB+Q+/luE
nDKvrM5zB8vHqE052NP0xVBg7iQOstRoqoSPdejUK7feW9+RuQfNHlSgbqkzNsq3VZvGtp8YbnhB
PL7/mNheSgifyq2eD+rf959xGVnkq/xjvWUfwiwq3U7pJPnlWH5RxdA/oFI4/dvHjruGdnhrKcoM
Hk5GMLbN9ZahpwTRTgzwWGo6VVlb5k8OF9VOkjFWothbbxGqOjgx0IpSweV6qUQdisAFAuC7QZ8m
m8AO3W0dZyl5A+JWm94uipV0962H466HbEejSoqjXa+Yh41pZGpk+5hBiCOB5v8o+64mOZV0278y
sd+ZgzcnzkzEBcp0dVV72Rei5TJJIIFM0sCvv4ve+57ZXa1QXb0oQtFSJ5DuM8s4J+VX0VUDXOpv
DwU9p7XvkuKQ9pAVvx5qngMVMUGTK6/uvrVtMN+4DNZZQzXYC5/x7UuhJ7DGFWjEIV164bX8rQmn
tElln6jkCt0DeguafACrErMKM46/B6lAjgviLHo7wBSulU5k3K9fqlGsnysSJFeBrw5xu7olp2YC
QC0FWC0BLT+g8fLu12v/7SpBXwcUSdBgVhzHud/OrBaYEqZLdTUR4ecx6KwHV3gr+V+GO4A3f09m
7eUdVxEaFOBAboDh2dm90FXaWokI4YC7NC5nLshdEjbBhbLQi2rO69MxW3tHCJ3RPUXJ5myYwCNt
NIeWwCkw63ZJ28pCLq1+qJ15zg3r9M0womWQsIo+jGHNCoSohhZQL683DH/kUmp/DyKOQu/S18mF
U/UFq/fm+RA7ol8JNZ43BjGhtlDmaj3nisWa5BIAgW+wf9JHocz7tofwkdPGwRak6qAMpiEpoo5n
uyjispwr6h+0sdOe2ybc+0wGq6zM3WgXIELHlkBcPw0K9CbFxwhuhQVM9HBwtxDRc5yYbOKIxd8a
ZuITxLKazRCG5uSEJrnitrN7PcisjARA1IYl5MJ9+ZOthGY9gMhrRQnb9mzT9nEnEagr5wpIUXto
KcQSZ8ajw4Qs8cIH/vlQK8odTQG0vs6u5r4RMoz62bmKcEHfgH8OuWlgeQ5Ec3FhqDc3ZLyiHtCk
REcAwPDsbKm1EHproIFSHxItaVkzx7/KqHTzhErnKkhB4wtD6Ef9etu+eT8MClASmm0YcLUaen1U
gBeIYySw7ADlMbmrVSR3QVrrHQ/Zpdv4Z0Oh5LlqBaOph5L266ESB3wXGlfs4Ew9jGhsbE/Gt1Nh
ZccvUMPfHEZ4q78PdXY7qlZHc2RTBlWzVOWCenwz04CW+P5fCEED89cf8QwnicNoHS9dEVe4RhAv
ni3IbAZdNhmhB6hVHxXc6fuSNHTY+HaBxU/CydFEQHlEPEm2sxMogP6dBbhhyCf4zOO3GbR2nmai
B+jAIDHph5b8bkiLJ0xgfQfYCVYXJuH1x68SPngsgPoKjv/ulqnog/U98qnFmNssbPvf0y/884ug
WwF4JJqqWGDB6/Fg8EIMpPAbGKxovmV8ETeMK2iU8MTJoV8wOrnx6VgsCN14bkPJrmM4wV0IAM/I
oi+PAXIOQFqgqgDvd47y89PR5Vy6zSELFgg3Oi70ce1gl/Bm8ZsapkutyJ5jqesJFZ9u+Sr9Cg2W
DNz78XfPrBVm+CIEjuo3KCZnSxJweui8DmlzUC7whguBvBXI+902wu6+MNR54Q6rEY1mhBGgdCD7
PEdZiKnXrIcN32FoWv+GdG2SR4Cdb6iXmJOtxrhI4YZwR2PqXlcEPl+/3g0/2XwvZKwIMLwXi+vX
U28hKNhPkBA7cE/bbSpdeuiZKzfD3M+PEZqaF8b76SSjQIQrAUjzVcX+bECzVMvQ6fagYxtggTcG
2JVlGnOTxRTt+IxGxQIOACmWVvlFbyGbg015yf7wZ58dOOi1x4EQKDoPyatBZBpahO0hsYl9tACB
bQlc0w5hq97jJ+ZD4GRtEc+yLuIJxjwXro+fHK9rVAnsAhJm5DvrtPwtvpyWkczVsLSHULUVikYy
vZHxUB8AnrhkzPd2hrGEkfmjUgoULeoor4caNIj72mbdwRnpnPcmMSgPZ84ztDqffFU3l9Sa35SP
Vvw5QNbAJSIYA2fz7PQC2QyoWS+TB9snaeEyiCxKiAiDskT73OEcAiodWICuytqNDgK1gzRNeo/2
Y/Qh0eGlnuybBYfQA/VILLlVJg/A5bNPPfIpbmfH2n2TtFOWj4CI7Fs01QsstQHaIEt3U+M7XM2D
Dj+hzT/u6tr5+nu7DKXQtU4JTQh8DvCV/NdzkAoW9aYHYUwFmQUmXLd5lPT0GlIc9tom46Xy+Hl0
gtI4Lg9UCHB5IC07DxRgZIxgi0feIQt5VIZAv5eBL1QOXyIfWhx+WzSExxfO7zXk+Vt0C4jKKvkI
ECiiL1wk53JI4VhNPYDvzjGd++DAbULvnMnVkPhXaMtOOtrbHiYdHeeXCvQ/HXnVwVh5wlD6Ozuu
rSUoD81gy3lN5B56kqU7OATKK91DOlpAJjGfXI8isYFz368n9qweg3eGIBMKeKjirSfoebGbQU+E
anRzThK4qLLRXrVlRvxmj3IdBZsKOECko0gTz2XdI5nIKeNLd7LWU3vqTkFOJktPQrpL0XiLc/Xr
tzo7nV7GQ70iQHq4AmDPg9sOeB9Dork7tWnCyjgSZC/sBBvwxb/U7v3JUFAjQ00EXD4A8c4xRuCf
17pr0+6ELBfzNPRVkuSdgV5pNrL0UoK4Rq2vl2j2arSzfQiA9OLIDp6VaIQESVELcGCViVu08ftH
BPLBHW7o8WkIRXaCoFiQw8nZuxB/np3H68dd6wq4XHAwAdd0djwaGLY0LU26Uy/CjpQdBKsK8DSD
RxGE16HTQQ7z17N5fiD/OeIK5EBtdi1nnOUq84RXTmZ844gs83UTzSf4TGU/uHLGg4J/3n3qIcod
WPZhypLKLUiESgeEcDkebrjEnTzDN+NkWt8fKTryQeid4Ip4fRYqKqWE5TE/NUvkoPMr2rjQowzB
v24AaJsYZqPzyc43SVc4VTuR3APF9ARIsdxENIS4dIAqIRnS+L3qITKZQBwgKKtu9jYXPtzPlouH
OhN2HTYDJu31o07GQ9vccflJaxhYNiDSQvmfxEVShe6xdhCpTMDHfR5TGb6TPQs2JNWpvjB9Z2f5
y/daU0yosq8lL/csYGrXaDllMT/BL2sBIsJEGs3zeNhFo27yik1OnvjNb/aT/xwVLO5kldJCqnS2
SiunS3TaYZZIEyQ3AK5+5NbvAXKZl40GkrToQ/q9H9303SL0cmGf/uxQwFX5v4OfXdmmGi3UJSQ/
DWjk3UwQ8CtBzYsPtT98+vUU/2wzIvzysTlAEINkyesZTgenov0w89M8VvwzAMnNJmmUQQ0IF3Xe
IRPa/nrAt1cVRACAtENPCxIfb7oVImaDQuGHn0Q9DreCwuasqmO1M/N0B53yGmKmqX3SmOkLZ/rP
lhGwLujpuUiu0KF5/aZuYGbpsoyfHFjL7Gp3rMvIgCTrdQm9dhMo5S8EqJBfv+1PBwUAOYEwI3rZ
5+RVKCCjBzKT/kRrtTyyOBmOAYEPYSK6aFuFRNzXQ3xJG/kcNvqydpFfrDKJAIfh3nz9qn3rVqSx
A5YPbcPnGTr8e9xc80aOTD5IL/oBV9X4JpXOhxEU9hOMOwSKyHFwiT39s7eHrgcICgiM1h7c6+eo
rMcg4zLyU9dm3jacY/XNpRk606atP9ssqo6zUubCPL9M5Nkdt5akAOVEkQhKxGcTDVBC2swzyvy+
gHw7/NSdx1FF4PWnzL4LZtedCjK6y3MXttEWwCO6S+psxpT0/VVV9cMWzV56xMRdqvP85HNAqxrl
X1z0yETOA/EhRmNVxR09oZcDgSWVzmUSiWCTCKgizl5a7ea5NbvfXIHrJYNwFNsNSJE3zc/KGUjX
wIHnJDUlMLoCpDp3VQ+TBgQD3Y02CvIxkYgvzMKbd8WwCLvxB5BHiPnPJmEgoROBEE5P7eR5P1o4
SF8BrtIcWm4+1uuhFtj5Uix6NiZgCCD/onqCxYbWCqQqXi+3wcomMO3IbwdYu9Q7UaUmbXOgavuo
L9DOS6Y7t5pUu838aY5/r2SFwdfaLhRGgHsCU/fcbZ0ttEPBKlG3/bj018jj3qPCBfaSlV4ObRN7
4VI8O7cBhURyiSYQcB8rFyw4K0+qQcdRH0YTmMzTTijwI03UQO4dBjd7YBeDu1+vogyf7m97CsMB
ig8g5srDQaCfnd2Gok9CngUmfHBhl1ZYHxlMxyACEEOhDYHibDfGFXBcpy0/Nr1xHn89/Nml8dfw
WFLI5Ndr6mw1AUMALndQhw8yWNgm01ZfOZ1wAYecs5JZ/ykyaVyAwi3KXw+8/uK37/2fgc/eO5Ak
mCgZwoeUNX0pIX11z3w/ffr1KOcL98+vC04MNgrEG8/LjwQmD+E4yPCBZY3zUWhQGR1kmts5Tci+
H9vsuhOBvvBqb1cQphS6R6hQQPwIKNvXu0VksiEuWcKHZerNFnZxcRlPQDTDAi3Ku6y6hPk4v5Ve
JvFF1xs6Gtip5xoybZ3UPF7i8GHUgyq4F48F3M8gQx/0cwm6ENnGTLBtC1GPpx6KtoVPXXE/Qrfl
QgnuLLpaH+TFmSFARLnaJqyT/rfaUyPT2WtqFj3QmPBNpMb64EvwuJe+v6TQ8pOPDOMs8FfAegJ0
/FzcKibtCDSYiR6sVndjor1DQKLoc6sbIKUSO14i+/5kJaHxgzIqslYgXs9xC9yXWbUIFT3MYFXv
eaeyH7gAnNJAmGNThXMGG8DwEnfiJ7szgAQN6I+rxxvOvtffE6Z1AWt8FT/APg+A0oxNV5lVIBz1
U3haKvApmr5/CF07X/JzPL/r16lEtR5h5FpUWtF2r4euDKy/FPeih2EGBbaNR7RwQ2iqV0BMbufK
hXFlQ+pNlMBuCK1yte2BAcoppGlvq4nFG8oHdy+JuARcfz0PwI3gokfotULWkeEhMXn9XB5rKEWt
Jv62EiWyaxQ7W/+6ql0xZmUVBAD8aj4x/b5TPYl+T6z/ZXAMC1Y0cE+gmZzD16gJUF2Fe9k3OyT1
toELwwEfkZZNnFyiP7++F/4cCn0KkE/hqZgAM/f6PUOGiCUNbPptBkxt1yae2Bq/nfdZrCC94CRg
9meN675L4QCWM/iW/tati5IoBgdcbS22AVsChtTr8aPWswrlbfa9tyCM7DOoK7p3cqQ6/tCM1DNV
7kA1YLlwdJ4VFNZhUVyEMh2qtrj1ISL9eli/Hvk8haP/fZGdA4ZcRuNmAyGqeLxKWjFoWQJA5KrH
AHTD9A4wUJfdzLKjMg/9CpB3CEhUm6lCBn0h7Hp93uCJVl9jqHSj3I0OH/ShXj8YIi5A9uLa/Q6U
JOg1YdN4W1bxSZeR7MaPKR/0JQr+69MUdWxw30EeRTV/xV2/AUumDtT7dBLRHyh3SDhlW/MOboQ2
97qOfvude/KvodZAZLW8QTB7dnDTSWHDwcn+B8h6dXBkmQLWDfSmtH3yfJbczZrCghB7LYkuzPj5
d8VKB4geJAkU6CDCca4zgNo2vKYyy0je6ERd1ykPdjNU/YO8TmJnD8kBfknp/c13BawXWkCoe8D6
ESfr2VTqCm5QXUZhG+skaLM7ZIqKgeBUV25Pdr/+sK9PcHxYiNGsRzdqHej6YVO9XjYOzrDEmUZB
chbF1b7nHfr6bW/yefDqW7Mk4S0k05qcJku3//XQb14TENu1LIdFuyphnA8tFo06IXQh4TQepvMN
yeZq0yFnufVHNAF/c6wVnp+ByAX2FJA4541vWTsKoBZe4TVVxT5D7nCIc6DF1LFbZCYvhOhv3gy6
R6iWghiFch/+PDsbG4+haL40hqJhDJghUEZNl0vWZllucEldGO3NFCL7QW8HrlM4mqAweTaau4Rk
IX4b09wloWswGtRCcxHRKkT/o42aFcwLVkIWzf0pmMP046+/7VmbCWsIX/ZP5QZUC9HTPducBpXb
NtBBRXN0QXwXYsIBm8vBdGl76G0GXy/REwbTblek32gKkf+8mTL34zTJ6fc8v/Asq8/vqu2PFuPq
hHz2LBTR8pJkJqG5SoJ6p/x2up76QWPKEw5HouWSFMObr4/uIqpZMG4DcQvnw9kG8rUiFoVJkBW4
meQDOqlqC3EpJw/btrqiTa/uSRyYMkIQcmEDnYca0DdejXmwe/HaqI+uV/TfolnYmiQi7TSGtgHr
Ps3d8ADz5eBdz110jxN/vmogN3/hwHiRAfpPYoROE2IuRHuQEUV5FLi9sxtQVzUuoT5waR4ihpeP
7ggeeSlsN/MCfw+fgpjafm9b63+Kp66+Dzpf8ee49fRRQo/R5FHfzO8il9debpNuHo414+FHgPai
k5dIeycUBWm9JpFxdhKES/sZp6E5Ti4ox8WE4E3cJT5p1J/JwX99tf9Nvvd3f76D/Pf/4O9fUdgU
NaHT2V//faq/il72P6b/Wf/b//6z1//p37f6u5iU+P6P0/Mg/7FV/NvzVPf8/P+8+hUY6a8nKZ+n
51d/2fCpnuZ79R0Sb9+laqeX4fDM67/8//3hP76//Janefj+rz++9opP628jeKw//vrR1bd//YHJ
+q+///a/fnTz3OF//Z8fhD5zuCc8n/+f789y+tcfSfhPaA4iuEVHALLaKKX+8Q/zff1J7P4T7WVQ
ZFcaFhBNa/TBezFRjJj+E1cnyr4voP8V4yF7tf7Az/6JjYorHV4mAIKi4v3H/3uyV3P1n7n7B1fd
XV/zSf7rD0R/ryPS1b4eEBJsRajyAFECzvPr7aAG4kJQ3qk2HjfsCLOY7zMlQQlx5GNY07hoI3MY
J0YPiFpQHdT0UxOyVTw1Klx/9jcerL1OfWwh6C/hOLOF8bJSuSLg7BV9tZ7bKhXZnYogqbgBFCep
czMR0941LJJ6M9IwGl38lhGldJEzC+Pbr5FEQ+1bFEH6YrEKZdch83vyYWBT91FPiT5NYfIlUZ66
b3nnujmwAy3PU9pB+AbCVBui4uxqjLNSh1PVlK5D0ns4ezuxl/fW5cPJoOVbydz0AiChCejZY5bW
6bKvw65QwGeVkIhUhyFF50QCf3kALl8V0WhsMTn1XbJYt4wqqXO3Hm86nOO5MwbXtFKfZxH3kIIM
fajn2VocoMV6lBGv23whXlK2tmcl90W8i/kChTAg16gEfZ4qtmsbd5RbPU48yjO3Un3hZBy0P11F
/Xu5SKhr+aWUHirwZLW71CEUt9wl6I5eDIDTCN2XjegyAFFJG992oOPkbuf9UM58Yp00j2TsblD4
kuRm6Ax0WRGni/dChHkElcyTxK9UOcoNjXeFGx7jzi6F31Tj1ziyWtp9l7MOowIwuMFshQ9nkdzS
ifrl2pBVBZXRe0eIVBaGkAUQWdcshYWaJyzMTbrtFQxt3s+zRx9VFkzX6GO8H2sD5aFYhd3WG1y2
VW44XEf4bHcuG67UuJSAr931XE2b2Rv9skXbrUTOsPW0fAYZFWpcnnR3ES4nFIkauaUtNL8BxZlY
3npZDqUH7xb0BxVtGr83cT5gyeiDmSJ6R1JCkW+h/mkg2d3O7+Be6gFoXA83Mkr2yHWBCjAL3SaE
hOhdLe1QbaiAnw/MPZEvKwhp5oyl5lRV7ZWYmknmNOzNcN92dKEHEM4hbIcSvxHbqDWJKCOwFEQR
Om4OQWnkNRDDyUeA4qLCl0m9kw65UtZUaClpUtRU6kILpWMIeNoNtjWDiLq7PAIP3IncsQY0jlY9
edWSAO6nSQOKt98jgY1rYGdSsGWh8XGLHDNXFccNM8TXZiGqnAZoUvDQjrmo58/opP/guO8Hrz+Q
YYKoJUMHN/sSN4HdNkMy5ZXIjolXV+9DAxo52iDD1h2IwW3EYceCfVRDmZ/BRXfa9do63Xcfm2mL
NT1bsHbZYItlaQ5xxPmWNpw/hssy1zn8z9VpsbB5zimOnubQ69HeAeDIII7MdDrnAeN6KWrSq9wi
PCvtwuTB8d3uAWTv5JFo9xj7g8/zanDmgxIaUDfDrvuAyzHvx6ztc4rWAbQGYw1OremhKj0DNtRu
UbSSuxTC/SD8JKi/7iz83p7d0YHrJVpSsisWaeHcE9Y2OihfNfcuaJIAX0sxnEjf134u3Znf+WpU
fT7YgTq7CfWlL5p4pNkmwtgub5M+iZDmzkVIwnTLnI78WNjqcCzmqYTBBYpnponvnZnQIB+d9kdm
QvaxzSAAsdM11bmiyuO5I5hJ8rRq7MbhtH6orH7ObJMdRpRSStlCinZsaFM4JAieABIwh8TRcudK
P9h1NREl81IDUuNY82bjzHBYW9o+c/djNnxekQ2HDHZT1xAHIHOOjt5k8tC2bDcNVWTzUIzB6krV
Zjj6JmFzH1oU+OCQbWiNeZ4ADSoCCQoVPiyWWd1u+l6LfF5sr6+dQSiQ4hqP89zERCw5ag/LoVdJ
d8OScPjIEmnARszkrlFUlIbUYg9a7lOQSkVLGz0hT167EZIgBq+seAc6+m07gB3s6HQPg7yU5xRM
WgSaH3G+ioMEAegIbGcRurqRezIPp6RDNWLMWxREVn8s10IAR0ykSstuhE6vsBADy2Xkl1McqSNd
EnHtOOY2yugo8pS1sPWYQ7+uiw7t9ng/1HV83ziQMQhkzT+BLkPfLQo0l3z0/U9BNt5DdafNOZy4
8k4M77DKIVOok3uABZAIe+E9+Puzmy90PFVZ9J3NzTeQniMIcSKjLGHt4t7AyQ9alRnhFgdF1y8D
mEyoTxZmDDi4y+EDrqj0UPM2KQUJ7Wl0h+6Jdz7w6mHabQLHHY+DB8gy0JAQK1oqgaCeQSjyGf4A
pYbkdi89VUIzl+WT4Lhy604eTJ/xHFWaeQMKdQe/Kq3LQYgA4pKwQdD5AMcZeFgs4abLmMgraY69
H8Cpd3iAxtgybY2ESWGM3VZVH0aOJB0Id+hC5jzOtpXDdy0UiYvRd6APUdcNZIBqT31ePM2fJmh0
XdWTz29hHtE7BQOAes5BxRMwqALibyliwZ+qpGaYSLrg1MygztrfO95ic+ZCVKSoyCjZAUJV7Hme
oDsN9mAA6U24is6PPqu9Lq8ZSAW576uvOsHG3Ybo4/IiBTfn/aLS+hDwGBhyNOA+DNoLxsM01Tfo
JuFiWWRl8kS2YKdn7tHWBGpGhh5tmjhZHlHw9RiLuJPHQFx9alDW8QqU8r10i8JydxfPKgg3Veu2
p6np4una9aS1OfQxjxn4Ip8S0gj/aKV/44mG3cm237HVWJK1/CtnbllrHbRFRWFMX/h8nJ6WunFt
jurSEVWkDkoqCBGbDXqDSx53jOzgkMBQnIfsSKCsjYqUdFA+9VuAtHFVoppl6+NIg4e68gGdxzKh
4wY6qdkddTE52xpSalletab9QrypUTnQOczPQfAVUwGzkWoo0gEAiLLOOrxH44eiKcEaCobdZGOl
AG9xw6mAARknT2Sak+8t1/cVcyfQ+wMwyq/CAZFViRmc/HyBZmj/PhySgcBBW/Zim3Vp8uzXxj1B
6DTp8hBBaXVDkUoK0DNZrfIBkEwL78vVp8z46LrsmaidBS1ayENsrYjluNOhY34wL+ENDlDnfQ3P
13LGUto70vW3QKqh2uZMXAdbGfXxrfaxaSEMA1tARo5z36cHyQBjqnv9QVAqtoPnQ7cKhylVhZeN
QJDXHC7GWGllA6EruG/CqMYJY6YwVf3wwcIglBRz7FqvRA/rTnrVkff+vB36qLquOl9vnSp1aMlT
1djdMijHLQntXEDlOzoV8AiYoYRmI9Lmo1iWK3jx1AfDqO/A62/cT8o3W2SCIvfq9ntbh3EO3yH/
BuXy5FTN2gB4PxO42jigLILxxvUXFJLEJlhaeXK7EfoHsSxZMrB7artIYiOg8Q8g8HXUQCMHs4yg
PejC0xxEdJcp51FYtyalTmp5qMFX3TAm3vkkhiX40tCvC533btNxGCRL+T4x3NJcszT4Alqf2au0
935gYoc9aVm8y4xzj5TDZnnNa54iBq8+gLpkN0C0ZZ/H0XP1llpZg4NjUvMOJ3eqDhOtICUWCbPp
O5O+o7in21y7QPuUrCHmi3bgRBVUbffZLEYD7B9Mu0q3EeyShsC5yvqgfaZB0xSTOwua+9Ibvi49
92BkAHRHFCCK2XA2HhpHhT2MqQWk4BYbze0Rsro4KQHbjJcyM6z9uFgNKmGQ6PmgFwYdNW7Ukl2l
zgBDmMrxoKq6qHpCc0w1T1686Azke0Andik0L3lhDHQJcxiBxuSU+ksUnWgUKpAXGl4He8HQYNNZ
YE0x8zHkN6Egoy3YjOMqp3Hf5xV4hlOJf6eDR5usrSNADxnbOMMIrLIhmQn8HM2TccmDbPLnHWiY
QzF1Y/ZCXNEAyBlW+qmNvzDd6bsWaJtwSw0iPrMh2GN8htVtLZbHTMMY9bNoE8TX4SiucBKYjufZ
OKjnBf6E3l5B8Kc5yqXuc9Uxp3CVAyMkETXjfQsHj29NQv06h40SwtC5CqOnKYxqBJYqiYbNMLa4
eGc7n7oxDOUT7hEAGVuXiGrj9O2jV/ttf5gIXfQ2hhDNhEGgWmE3lZjkt5HC/3JrzHCbmWGXBLQD
I3eWH+PI69vCkTT9EPkaJzsTkKTEPSHF7ZD0zXVV1dGXDiZiSa5hQfRJhy2fNhROgNG2gR7ItO0k
AqpOiDs08bGLA5o91y3SowIB8T3Yc4D0zfE0bSTBkVJqFcHgMeCNhZ5GVPmIOzNHRxsoscIIY+iH
2tm6uLxo7rmY+51rGuhy4laFRdTUMLSrIWAWFyA0xMl2NIwZuDRkcUEc04TbCVlj/NlqOYabBl6i
sPUZpvA9wHaxBjZ7ls0GAujdnK9mcfcdymbjlkLYVh1rCk5frCeC7p0Asx3ahF33Q8Bavd32GfPe
IYIRopChXsMk0uy51vym6kj/xc5JOuaeU7sfYphfIs/SlGdHN2z6uyYbonZXo0WCKC7oAf1xA72t
gFZnpwiZWnbFAHrExS+H2P2YZS0FUMobnFNbk3gPeHV1I1ynJqC91f07Tuhcb2cy6fu28qYvAuXJ
YliC6ofko9423hznSUZdjtViEc2iVRTctq4Bq8l6Y0/wZzLQPKaE3bg2GM1DZMK2IF60BPmwRK4u
KyB30s1UV5ydFDQnR8SkCYLIkUrw7iuVIjuqDHwzt+BA++Mmqqaw2iro2H+AWad4yJZKxfAwMfU+
0DgEPvZZ5VYH0AWNRFwPNGdJwYEVBYv8U+IAHgD3ykNL3GbnDYhq8ni0/p3OBvA352pWckcjRAU5
+oCNPfEMtXUYnUxu6Ulef2DLZLtDpmunuZLwTEbQS+elbNqFkCMUZ5AEGWEDFKoNRI/nchE1fUzB
d59LO6LhexuE9dzno2dic+VoN4Edgt8P04kuSNLuJGEZK52M+QJEpYB9JRzKjFB8dqst4lxcZdIM
06csrBonn5QTX1uW+htAWBHWiJY59zNtJW4pNLFwE84P8SpYpCCRV1ZhgIYlq8MbSM/FV6jEyDvR
NqugDO/z1on5xwR2eUeEIOlVhnzlEao09HNLoMCGflTq5QGSdNylqwUmFpweSQ4HOrgfpb41ZQMt
yaMePBdhTtdvYp/LA0Sdl9s6xDxQW99MFM3rzIFNVIXjoLS8mulNErBw2vsemjGP7dCGPyjIkGiv
j7rt9hlzGviijAlFoUprDzkXz0TJYxLzu3SqF2gJtH0Mdmw+JZZnX5wAjckG5+rYfNamG45ixL67
TQYn6vamdoBWy12u9mGVbgCfrEpUsR5hG/cIwb4PLIu+OapyP5g2wZ70xifbDyjgOOKOR/hVbntv
XLLvUnR20orNtwrx3uOAUBv9rOhUDd0+SlMHtjrk/dTg3gMjdtTdFwStMEAY7zM5PAjf+9557Ogr
Nyka1m16aZ996tSAi0xXpFoe0FbI8km2z+NqTOYm0QcH3LVcR/2dSHvgurtPkQgfa9e5NbCNPfak
oiipAW4X0/62s3JFoF6bDItMeMtz1PefQEVzyzSpo203DDIH42DKaRd9HePG/9bCMxwHXYYmhyDP
1m82PW+OTjagRJOhjtImtogUqfMpkyOKRv66YCZ4XiClzj0JqhOYP/tuqJ/cToyowyDqxGr/blC6
zz3tP1DWvxcSGVEkl3yOB4XsHObVpG4krK8H5Dl7l7l9VGM1tSZ6l/FhGTd8mBUeIYlFSN41SwAU
xCKOuKBvqlngjgvmKc8WexuNGfSx4gcUdU69x68Mj+HZi7pHG+Hc8pBToDtUVkuzH0ZXXhlHA1fu
s23i2mtH8psAMXzVsDhfYvSRgUiGOCw9mtjpTnxgLiKD/tbVLeKSeLX4CJZtI2q1bcY6u/KZxZPY
4RYBl4Txs85pxM2mU2m8cafpXTYnd8LLeqD3yBG8lScX5xNaA7CkeTdO0Q/0toKjh8bVwWikuSja
jNdOMy43Xmxv/i97Z9YbKbLt++9y32lBML9CZjrT8zy9ILvKzTwHBPDpz4/q3vuU3T629pXuw5XO
Q0utHooEgoi11n+i1hJB7bp7rzOYo0k9zJzoLa4sm3SG5QX8+snA7GKrivxQp1p62tfx5TjVCHvF
+Shn69oswCR0e+6CBmEW6p26OfQYq+zJBhgDp2FC5Q6eGdD3NCeC6L0D5IdHP9F2TcMP5PQPKFyP
CVtSYbRoKjRa92gqivPOsKeDk2TXNTKWDU1kxOJr09Nas3tza67vHGdZJGHjK9GfViAsGkGCbfSg
LpZmg9t7FIhikgcoeBcYk94sZcEYaWzmCz8f59fe8g54ON+j6HpO6+G4RHZ4ZObzBdOENsAA+dqg
etcXgk3mEeZzSeiB2Rj2PgNROk0Mi2yi0sbDpV8G1tm4XNiTaPbKbY7SuhwDjiGWE7t3WIiyv+Ey
DbaAfB5rQ713O+OlLah+IZmrIG8aN6i0Ut87vUFAYSfOKqGGC4+JWjA0+W3nlNd2Fj0NHu4fPic4
1QaDAT16KxjD5L5+5pRUplGaSp5ryjE0+Fe911XHdWJVVCMFIWQFjXS/VWt6NooV+zGe9WnHBORC
Jt6zGbUntWE/k3aADTPa1rUuGsLCj1UAav/UQxwM43Q591zU6rPRn8ZOLp/9ZMxRrKeHtrCOddl6
Adlh0r8glFDRR2aOiLZpayXavick1d4z52dQWtkwyH6YlWiLn51vqKMlyf3TtDGWm76u9aBtEnHV
JZ556yzZcjpWscCHWn/wabO2iV1AS8W8Z0MuQpaEqp/VXuHZ8EAYqx5U4+xu3bRzdwN01es+SpZj
s4lKPs9J2w0zw39ddO7rUDLQADPZjg1lUZI1nDTj1N5kkVHuOswgYNklJ65S+SGuWmPnZlkVyIbh
W5Ye13l965XLFdLJ25g6P2iH1j0Zia0l1gzhNwWpsHAKlM4Zfs8dYkYn2iRpOgY2EQQQ9hLFEefe
GrlsQ+ZMVVClwjhpKVL2XknwqJ6c8OE6Qc5kLoCX9NDpS3bI+7TclzJeaF2yZTM2brk1UixVS3nm
mkwnyjy9GDL9bm6dvd43zcZifHaCSL1904AC9/EwLeDMpdp4nXWaVr1NvPd0qPzhoNzpuC/L6CZu
hvk0xpq627i5eYgdOsjIzPtHHDYZGS7ZOd7P+ywp8zOzUHLbiTE/TQkzf8Iv7YflLXaAYzmOBp68
WzDZvgUK0jdJ2+Q75XXHUzbh9pL0t51bVmHSiWOiJIMmJYbEM8vqQaTuFExD/Rpr8WvTVxtF9Pqu
tCe58Qv1Z85HUudAbIFW1OUutdhpF7pG2kmT+QYtKX9qLkY+paGPd0VsdYFSxLHSFf/MyDRyEUwU
nXFks48cUqv4SYPDAa+RptuWZBglj5MXhbYx38VlSwcdD3eO1ThP0ATMHWuPH+/1cRX6Y362Og0s
2B39VPZylEzuc5RWDwMPFK8ifnPbiqNpbg5W7hymPDobo+VN6GMSli3w/kalJsmdYhriA4BYGfaD
D5TE0NzCeS6vd+1EHKldV3W8AV2Ljge2qXtTHx4zacut13r3bpQ90Z38aS7DRb7mWLRCnlMXzuFo
2kx0BjOE8R9tqoSJDX/mjedIGh4S3M+6bnmxLDagIWtdKJb5jkSls9H0SI/BpVa8FBmxoxACzSna
xZ4kz6tukdYwyEyroBzcfmN19LfpRBBNiBrYX+dt7oVKJG/To1vA9s0+hdzpbSepHTGBcbdx4teP
hVc7Zz5v+aetR/2LodmP+tLDtMRDYfb4qousvyBWWdMAHO0o3YDt+edUXJW5xxAkwrfWAjDfNopH
EEZ51N1PyCmvkizbkUWqjse4auxg8dzlDovnOQsU0eMSQEpz0iGcigbHd80sxvpiZKoQ84ztpYy8
wKprmV2PSzvZ28HohmxHJ6WS61ITdhHaErhmtkfvuGPr+DNnhH+mDyp7E46MhwDNVzrd2Xkx6uwI
brX3WrM/zrtFFcFgqMnOz7g7N7lIMJCxj3E70ncls604SHJpHjE1I4ipyElyjcmQjVLveS7LsxxT
zBLbJg7SgjzFRswhKvsCfkq9E1Xu7RSGaWaADK451zz7rIwq7UfKWrs08FEj8asnwWUed76KGDUT
0Itd9zEQcbQzYu0n2815tZjbwpX2pvdiBNZJO23GOgmrKMosBgh+vs2IoflpC5Vs+HSszQQV9BHj
GA6BQV20UYY4u46xMVxQzzZm2VB/s8JwxIWxHdtAJp2tMV/6M3H0RctOkbAbwqHZNGtFTWHGuzyL
CjcPmnGBbxNUvZmPfNxCD203X3YDY9F411hj9Ngsef6aYdo2BuDOkxEkVe1sB6cIPSv6i7n2/4LP
0LxVN7J7e5MQGv4/YDFAIviCxbC8da8vafaexMD/8heJwdYhMSAnWN0HICxDmvwXicGy/kAiZsOe
hraF2mHVUv9NYrCMP5BaIHXWMTEjcWx10/2bxgC/AYkyldXqIUEMDKKj/4DGsNKT/ptcs5rC43YP
SU0QXGuIf7BqlwS/2JmMhq271OleayPtiUFe+U0m3Ach6q/LYEKxmiKb2G5xxL+nSlT+aBgLUN82
x1XvMINibZ2K7tARs3qYTeunEgqPl06wR/XVfOlkcUPerJG/OFMhz5gFxtlGVimDEDvnmyvkCMAa
fccxfs+t+vUzobPxO0xoRrBbVwLUbwSnFAVxL/JKbG3T6o+mOqn6oFz8+GSQ01ucFNFZ6oHvSKgn
33DqPli//31pJorIS1Yd3UfaZ5UZKp29XGyp64prVfTyQSLe2qYmYOAyuByrtYxeyiim/0t0SZJn
0j9YAy1V6XRboxjnbwi+nywN3NBxz0JXxXL7aCaVJSifdBjv27kT2EdNmp7viCwrf/z2sfxNrPmd
SPPZZXwb3GVdf+uaf//M296QpdXLaVsnZccMjBG8bYP9/19che8FBRPkRSJW31+ldhqGwl47bdNi
8cMiabSdp0evX1/kPT/u1zt0cO1GicYSgq/9gRAUtbny/DydsdiOzDOMZufNPFb1tUCFRtRvRO4q
lkLbry/6noXERdlBICEhi9Ah1v6DgCjMfiVdR4KGUz03eZ1eLp4AuPSr+FnUFQ72c17u+tIkLWys
7fuvr/6Pt7denR0EjzvKInIf3z/XZeGc6ltfbB1sh22/di+daByuv77IX3q6d9sUrPuVvEvq1co8
1T/sH3FDOYCDY7Zta23eKDtRZ5kTY2O1mAXDC0rvp8ifaatAc886ZcZHiygt9pil2BRD/+aLST43
+gyO0eogxMEqlXmOB3rTIrLVSZKr4hg4k1lmmo8k03BHLkUynBVvJmPLQOYQRMvgPEXtqKBa5DpU
iLK3qeayMd2OtsNIBlBvZOIZ68Pd0M3ptpOmOOk7u7haJ6xhlnTOU57Xy1GW+W5IzGv2p9ta2i0z
4Hk3DmrczLzmOczZlLdZ64xY5LjVWdFlTmjiyLizSUOjSy7ewKiaNwwaaScmqlwQoxlZXFRvIThH
5+VU9wzbpsw90VXhH5stZMhAjubyc8F05xgfyeY4Ac246/n+GXBoeFrD+HbSIOZJlYHXNMbT4GQK
smD1MLoopGo6Ff4b+MWnWZnWYeJIuGpuvAJyMwOkJhYUvX3fbDwgjp1fzOMDVhTzimb7G20prHOd
LoBJdD8uL7FBPp/V9f3q0o6nZdhYKZlraqivMUMbH3uzQGPTpk0A2d62N6kz7T1niIOyLph0zk17
oJ1jJiAJmHctLSda1cZiAYu2LHTS6TGpyV1zzM46spsp3jds4gGntHHotBrb08zBuVZ542GwBkAQ
fiiyHv0Z9uxyCXGdbBTT39SOJi/JN/OZAElnK/V63NdWrm8ELJ5ojG7mQbuOBzkfWl1n/OTO9LT1
bkn76nQgPNgaabUjvWTyGjXWvtNGwQgSCricrDRM8BQAmbD3cs6n44xQyq3W1v2zO8i96URG2Ays
oCZCGQ/BAuZ3OKj0oaDF7HP9ZEgF7TjzwtiyL5nYXWdOtiArTxsgu9i/dCDqHmrNEoeqLk6SOj83
qszeQmQe99h2POPhXWf1D2kWp0Qs3VcxPUw8y+NIrx5tRK0HL+aJFQ4ZEEZpjxsBPBZAZJpDG2Zw
CiUDX524s4dt2q02BVMP14oRpL00QS2njPQKcVMjcthDxNH3/uDHm9xCFeUkWhDN8sqb7SiwMBPe
5Il5oXvZeboosel0q8T7tsqCJgcLDkSX9edWBIzcG/6h91JzM1Riue61SRySdowuoy5/JU8Bj755
GM9EkozbKo8n0tYHLVhZJZuxIsalLOczBllFAP5Hmdz0476vzZO5VfvWmp56Xa8JbKgecWuOoTra
F9lSXWmAFXc+3JxLQRDi0wiz7kAvcQHY5V9WpT2HKdnW5M505MZ0408b97bZdPnZdnPpxNNRlac/
o2GJAhIMuw0tZb8ZNbsLQafuamGd1vZUnEQ5D803nse0GfGXmF/oaeaNVnk0ys3e6I2R0Rh0bA+e
iZA3EgobjRe2h6On+LQsq/yBg8wRw5GTuG10Zls1AfVL86CBJGqeB0SqkmVTFNreUu5y3k/aDy0x
o7CofGzAzMycL2aKPvwuZjNkVWXBrLO0pIy03eT0r9HMZL10kiPlJ8/QBy7qunvwUrg4Dj5PxC70
fKDrJjjbB2GDnhG6k2GUDwukdf2j3IhgEDra1prmK2MpDka72LtawxppnH99TsXlpNdeKDLTZj+A
KZH4bOC9e9R38li12WuWQVVzB/PYjofFCsr5ZWw1Eggs8KiGV1w3A4SDuAvyfn4afPd8oOHctspP
N3pnR1vLrKxXp9R7fgde4Kme3FV99oiP0Xf0fGpFjrz3Z9UaMUu5u3qco8X8cFYVuFYzhXabra9p
y4zIVDXVTp9GwDG7cLU3pj1xAYO2w6Tg4Dsj1tkN+CmzqVq00W6SMrlO05K1EE0motWirOtXxaTj
JSLyx97B3Ky2apTqdsDn6s/YYgoRGpqmIS8sWnSXbT/Mz3PqJ69auuhx2JOiTlFVxVG5iwd7DW2U
5QuugGSrTZVj/6gIbb1Mm4LOWpWaMW0W1yv/dAstfxmY46CXqT3JhbOlaTe6ntV09bGL6emYTuUr
S05cSE3vLnU7BpcRqP/tHSEZ6WVdDzWO5DGB72OkDxlKLexNjtN+VHY4Lwmgh+dhc7kB3snPIWV5
16C0C1kWvRibw4S46yXRFE04JvzLixqKKebQsdPlKtHNaNjqLTPOTY0thrfxLdW64AIKwk1MKdYH
fbn6SmLuW/+ISrfF0HHUBArVrmIzsyJZXnhWhv0kUzH7DtVaAT9UyPyS1tjkRLHHnoepeZMXxIXw
T7U86dHWiGlicm9ZMAj7SCebopVIwgPsZMZr06ndcgOnzsJkT7iQdOm7wDpKPWGcikVHeZaKjHBh
zemg4UhhTvKYaFLlbztTOVNY6ikzmaapTMh/VZY/4MUvMD0dRj/f4A+6GjkIHACCKC5BS1CklvOJ
7+I5t+tsGe0JLrONEN9Zl2niYE0OYFbrz7iwDQWeDGLVq0HPaubQcaP4p+1WYwI9LW7hyY1z7W+Y
8aVvqHjY3nEOZNbWMP0JvKKoKA4SLOXXmZ8OX1pXTcmxDZc6kBlcqT1/jc+MZIRzkpb4KG4HwVFx
7ixamZ+6dudFuLxYVW8cF95YVWlY6VMX4U2X1flm7KeZtOlYpIdsFONy73ujtqKSbfSg9cw84Ach
6tpCgreOM6e1us1UGObEVBv/oxBMxjK3spyGu67S2ZJrN5pu1IgPxCbhNGiC1lZks7qsg6sWtXeB
D2lcYjqVJ1KGjZ1Dhlvm3tg23SJiHmCsT/CunI4NHUmtAXDhxQ2rK+9unDqVj4lhaFcOTLpH/sh4
CPMky38MNGsv7VwAHc6tfcmSB3kbtdQe9rNwp3qjx9l4MZttJYJhAekNjaEjOqRxLPcpblHmwf7x
uzwYlQvqzcaZAi9JyMW8DDhw6aAmXlfeqx99arO5adEAG6w3E5VsS9voDNbraF+nsds5QMdwjIN0
RHK3Ywt3HbiLcfagAb0zrU27IaWnXMZTD/7vi9aPfbSZHMERZsEkn/mGeu2edBseBNq8adwWRjt6
QQ3PiklyXGPgaNgyv3ANvCOnWBNw6iitT6vcbUzOMxXVYatksgSl5/cy0LCjOet8fQbPUdKCsRL3
3rMyK6Jk+FZgH0s3Hy/qOFddgE9Kbh/1sgRJtqIBFUCXm/7jortZcQI3CP9uOGUWJ/ziJIz5vBqy
XT7o04HCxHuxGXfeYSMroLwbBRYoqSKXcsc2Yd+XcwZRaqzLJj8CDVnYwAZZBkJC4WeUNrs/CzKx
tpPWkXdLqLR2rmY9elj8QjjHRMAj8oYUbikOeUjQx5OVQcZepnigWUgnNqKZdaj2ldH55P8sHfN+
/E/mi0mJvg/BeqKr1pU480h9xGFrrPhmgGDQO4ZzV3Q6NAttWZC0p+RUTKUlgqahbdxIAwuooPdT
68a0xzjZzuAXl4sylvQC+QwBRDmKynOmfJYXYhCS6gHmpmg89Ir6E5LAymRumGzc+nZq3RbK1NIQ
Awgv3STeBLPUdlt14bRz9+rDKQYZjJ22CPRZLld0GdljFCcNgYyjbV5YVkRiobEY8avDEjmUkCRA
dDy4xaGPmxksfb/vqrBfNyvYG57RMlbvunvY3W7Mx7imRkz0Wh0AjtIzmP2Jek3qRish3WiWvXEb
0W98p4rhgWiTf13Vi2mGjdMKjiPUaaeqaNorz9eSH42lNTfjTOMSRl7Vv0RIBQ5l7lmQkXTsPsOp
skcZdtzZkzYliwhdmbUtvJGiuZtFKpPtaBRFGlSKn4E5pXLhJWEFbB8ZvYx+iHay3nThIFI1TW28
lF6tvfm2NhR0fLBIN5Af1ZFXx5ycVWPazzpcILltIW08lOz8iFn1dqy3aDxgUVdetNSnpdE5z8sQ
N9eDkmkXFMSI0yfMXsvgGuIwbpmuv8CfnQ2OJrdKmc4rg8qxmCP2MWVi9H0E4pbfFTQNCqBsauKD
y3DsAulXdtXpScs5AEkT/lKlA9c0+WBALjQGCJgx5ctyyK2xeDHjftrFSk/5AmKPg4n4DzjYbprc
AZnElFYOqcBb9pC64BsxjfKAMS/qihzzjCbMFw8sY2kYHwVMVpZtOyfqVqQak3FMOOtr6GHrwlp7
GeTWt9Aa1bV0BpNAV68sL5X0FfUGB6sbkAmDFkQ5tE2bNC2K12Qkly6skbSTqt53/X2OQOPCzDLL
DDsXqzJg1mRMg9RXq4ct4T1XosvdPsinFd724VjQw8QRYuN8SubXZiSyhHtb8gc5SnqZyZWc6Jo2
Wkifx7FojyrIFMmtUxbw24YsedJKMP8gzrTxpHSHwj5Rutee5wwrrrupQjYsRAQdGPuJIQmLwSqi
XTlC0gvlVNRtiFbKu+G4gOWUe3FvhprLEGyXOkpCpNWGPnB1N4oCQzTZyzQpuJkVmgnvgcYo7TeR
Ny3LXR+ZojrYaR8fu8qIngiqznKc9L14ChMOyHnLtBLCS2YDmw5DJp0HzxssT/F2KhKCvWycAwK0
FSOIye36nTREhHW9xUldgkde4Q6fe1uXAmIIgCFkvRGtHFnSFHFH5ui32jat5/YJ6mbq72acGPyz
RvWLBuMEd5AAtGelF0WuOOuxv7I3yJhw+C+xOC52Jv/giLg0yyRVFrAYAmZEX5Cq5I1gPg5CVaKy
DeokAQV1qOegAmsdvE6/t4o3+NtsICKHRbpWL3DVY3CSCwsJzRBA/Oz+BjHeaTJ/H0f+ys35WL6b
Ls6qOkpBgbjv/UQLzfOE2DOGpWjZ1a2wYh8SvJ3il+gib8PVwzJuG7s0TjNUZMiDZLcdymZoYZmP
fC6F33uHFt+gAynQpDjaYE7QAXqdHOpMm4yfWepNm1/zsf8FXv4P48QvgJfiFfXoy+9yU/77v1AX
YfyhYwZHOJpumS5uWbzGv6Sjhv8HdD5cNRysCPCvdRhp/gt1EX84eKR4hOoxnPVXhei/URf/Dwc3
KAxWsN6Fy8G/+g9Ql3Xa/NsaE9h5oOC2SCMBD6IIBhL6HWeA+YCth4QrAxQ4XuWVRBznjpm2rYsG
6tJvD+WTAftfw+13l8M4A8/51bKMR2H+Ulj/Bmu0dgkPcc6TUHa1RYKaTF91t4VfWvRDfeZp1oAM
xeNjorgT6rVftxb2TTGe86075moiEi0BGQjZxRTNMeHcCe3oxocIdmWh4jE2icQJJIwIBj/pLVnW
YVk16jAOmMyHqQ83PiA923vMoxh2jjVHaKRGR3QUmZFRwyYTWXlvJ12J9rPLzKvc6epLX8FTQniG
sg1atTuGliwsegTLSx+7iNMuTgdmALY9+D5s3EwtQZQ2wNh6Vwk/lHkknn1TAzmZZze571cQItSN
wi+CqSpp6mzEu3q4ED9abuAUaW7o5c14HndF/dBPUXmCKDG7jiu3y/bMSKwxLIwKmhwQxRCFFG9C
C7ShbS8RKol4a8jZGN8yN2+ZFaLseY5r375IINOYpHp39iPyLM7/saOODCgmlRNqS9Xe64pyG4FF
yZhnyeP5ys1lVW7QrJJPg2tm+0RERfSQ+pwoG932Vtd6TnS1+mm3M8w/pZ4tPcX8TQDZPIBdT2Yw
T7J8ZeaVql1tzTJd07N7RgFsehj9x75xRaR7ae4tafcUWwuC4EyZjha0aihlaA5oi6jHrVGHt7bK
UyrVeSes2kYPvG72b9k7E0Z9pWcTrVw1EIMczXWekwn/gKCUwnphLKSJsFgyk0yUfEYNUlFRX85K
jq8Zo14rGPyFE6dOB+Q2YEBjG6w46R0oXIfX8kJG9di2S3KE6HnWw1qp+U42ClmcTQpHQ53kjBdj
RBBy0I8rxxEJCRU3FcyucmpjOjI5d9/SRq8rgAG5UmGVW5x68DD9UHSe85NzPaO1K2b9Fr5Uz7Ao
geSxnZux1/e4R/TbBGBteLRQmtHhz4lg/I62Xmzx3wM/SCYQgmhyzD7o6u6X26MLJ9QaZgGjx1J+
eShnjrGDYxVzErJMtFf8Zd1kIzQNMQKrLrKDXqbogpgQZHID3AA5YTLIJoJUq7U3JvABdKZuSqod
/S7wkcgtMYUEV0Az61s1vTIFpNRFXixhBNhUQNtxMVu4zFrai0BvQD3gU+SIJ0Cb1Z8+UtQywK+Q
r5mfcWujX2j3DsJZdysM+ugAjKWBJKbPvha6JbaK8BLUcNvLzsTUPW2JJAbCgZ1h13R6uTZ5QA6V
lmw5wtufizkOS2hEBuxvr/XreUsCr3xpHJiu/KFx7ZJTrYpnbFhRJoihibqVhefGWwu+EPxUG2oW
5rduv5uarq9huhnQPwgGiW8TaGJqK6aqq3Z22sof6NocGQ5jqZtnBFPnEF0nxqJB0SWgBVTJZApb
TkGt7Wid3JhZx6zKced7BDn6bVOM1XXsJ3kf6l0xAmAVYNRL64l2Y2PGW/7vQU03sfo8CKac//NJ
HbxUcfHy861Pfj+s1//nr9PaF3/g5QDEZxLOhXmTw4H412nteX/oWDZY5Anoq9mLzQn/92ktnD8c
ASvOt7HCBBdbj/h/WT0Yf+AwhLYNQgPUUoxQ/5PTesUwfzs+VxrGCq/ibmZA4kDG+f60LmMBhVvz
0/2S1daOQVUGGQ9Lc2epiqPYRGzy27P55MD+ACNbOKqt3v7k8rl4ixKD+/56lcm3yoAs3tM3T6Fl
9NGtNSblYV7G7Gz2Ev1UYPXyTZXwoST5dVGD/E+8MfDcIJrm/UVF76lhrK14L1tbO+2LPNkYlWMG
Gn/7zf19QKzXSwExQT2B9rKyC1YWxm/lSEV05dI4ApIw2qdTf7G0DbM9C+Jcnu/gMEM8lG5/9Ovv
Ek9Xd18/3g+XJxgbN2hmMzr8BQNqzQpp/3Z5GxgKErrX7XOJ3YYqSnMn60W7FPS1IHg1gmtPJtY5
hXr7CgDUH319/V8+U7+tJ34ArrG2YZGSTVYCC/v9D8jVaKOMMdp9NKwvOZ/EHU4d6XMOo3GDrIe2
P+oS66RhF8LVcThCcWAz056Ew8BG9saN6wzTkWcM6hHEpoj/2qX+xxbow3r/9fsI5CE3RthrZMuH
35fWNkdcobf71kuY0kH63fT25Oy9Ypy2Mq60y28eyMqL+PBACL9a3ZtxUSYh5sOCZ2OGLCmJzAYm
RnRuMVA0Au7MQQwS1dZ1UrfZdYZeFmAcyy5PyIhZnzufTnWey+3Xv0Z8+Pw8wpl089eOAy+KJPcP
vwaeZt2teMSeaQEGlk0X+3XA0d0ft8KAaGt2SYagBpAtHZqfDvYxR71ylm1fzFaGmt9LruF66M9W
LboUFL6LGcHgKHsfy6E5dJCHGe4wMKEOkwYTF+XxwdXsL6dl1WqHcj0cQwHisIvGOjpzjVJ//voW
f/mB/f7A11tkIm7wltfv8OMX2EhpYHsDMdqGEWoEVKG9uZGyme6KziEG1G2m+5pQiJWwaPjnegER
uQUeIj0PXlQe2fKAhLp/HQ1bu0R4VdwU9qDjsz07K/O/uMlyo3nCDDk6uP2Q/TSNQqJAkeJlWDRw
5amSSkfUPpr3Vt/r0PerBWkIFfC2jf3i5uvbXT/of9yti57IcGgIMel6/71po4pyNMPFflmxQ1xT
8rCf7e/CpT5+NTzTtdvUseVa42A+8pg8Rm/DxO/aAxHEjxpj7yaS5KJ0i/3mrdLzr2/qw369rlJG
K2TQsZHRxH60X3Un5lRLx+XMso7PoP0c88OmEAHsd+69n3wPHAzrEcuScTCze//4SiyYY7Pviz2j
vPgM7dF0lzl6cbNobX88mGlxUxoYbHx9ex836fX2VgoVPsU+W9DH+FGohL5e0AbtpSXjV5kpjwFV
TjWJVLQ2TESQjnk/o/F5yiXs6JUw+90L/ewJ2/wIKFYWlpP++sJ/Oyc05bjZqOfNHjWrtkltvWbd
DBXIiLDL6Ju41U9WD28SQh3WdoKp04eLjWYGDpXH3b7R3OLGShU7barco5pqI0gKKX98/Xw/jrnW
9UOAD/U8Wx3L9qN9Z409XNr6Zb3XabGW0GJoiZjXrZnAWuSkYYKh5cul4cbVJtGyiOiE2ktPZ9HR
fo1J6mWHmnDzsypK+9fB6YbXUjQQ3hMV4RmTOtppZMnvEiQ+fSPkeOGHyuLHivX9GxGlkzsigRMx
49VG30FlErlFdeKDgd9+/Xw+W/SkOfn0mziPQRd/f6nKS9u+5ZYoh7rozED2fjb0k8JIp/XQ++fV
SWKOzv7ri35yf/RNK9MNsNjB0PH9RRdltbmoEIJN0BV2rllFZ7PqnX1lR9o3QZCffF/YqTHy4GI4
nFof9sQ6mXG7xkMCvyZFZ1k6WXaKwbq3Ha22vxqkMR9wnZAxEsPaPlVeGX+z4D+7V66Ot+3qkE1i
7ft7JezPVRr0rX1pIQUgtJxEqbnxL1Bs+N+wj9d7+bD/o7qDfE0qBibkH0tbCnSsLRLsRC3OrOOp
QmTQO+h/IYQt5j19P8FLXr3gktR++0o/ec4G6RiYFnNxVu6HddR6CJBt5TT7tNXHI9OK0uukBQAG
eoBNnC0ze1eqxFQEuCvw7RV4xmy+XlWfLWUmoTZeddBS//Gql554alQbzd5KdFB64TgHJSN9W6f9
VRlrWLAXoviupvvk9bJjwh+mP3OwLf5QRK0UcL3t2TzjzPLPI6hvBlO+tgTZIel09/Udrg/xwwuG
PixcRrdMOOnS3q+lhg7Jg3pb77GV9c/Tsrsb+2+r1E8ughUlaxX/ejjsH/2nS59JzIKN017GgKEB
ynwfQ6UYouXXN/PJkxM65w4um9hs+h+fXAGwB24AG36C5XCfp0Q4AQADwo+5WTXfrI1PPg3BWUpP
5eIoanxsRbpa5cRFS/yjuOOjMvFTsfF1KtrF8coT5k/aJXZ6SMmV5jCI//cE4PKv1/M70PLZ88Q9
1rfXm13Vke9fmpZxQkkGOfsid7RNN1qvWsap9/VFPln7pLn5LH4D3PIfZ7iPp5M76W65bzWbZbhQ
NCzx1B/j14XbW95C5U39+Lvi5ZPDnG8dLjt3xlH1sYFarAS0sYjKPVY51n2Vz9qlB5f41jNrJslO
+d0Xvg5OPn4AJp0sTricHium8f5Zxky2y2JxasbUJkwcqDRRG2R4fv/Jx+DesTH4MCV8X90tjRdd
+pXCghgbCSbOsZ21fzaWUdyoTNAFdNXsHmmNNOExqOTVtlJq/9yWygwpC6AsMdJDSwz1krgI0d9S
uDQPX7+0T74ARryrPQ1nL/ObD2eT6ei9tCr4mKIBmsW3yDE3LsqUB/wxxm/yeD+51roxcjAI3hW9
5/sn5wqv8WaRU9w6WgzFQi27pdP6I3+dRfzHtwUZgBMI9IhLfjyGZh1/ylnMxf7XxKPX0e/reBlt
rCjJ9l9f6hdI+X5HtGjtGDOsQgSTKub9bWFgpyl9ivi4pv+i7sx2I0fSLP1ETHBfbubCSfomlxTa
I3RjCClCNO6kGfen78+zqwqTOejuqbsZoCqQqKzQ4k43+5dzvpPRUQ8AgZkXEGRmqcp8bwbwOYmL
I267H6qVy2dcmYajVKietDE3uOp4zr6t4bRdhqCrX/CJW8hqzRbZcmu0H//9T2tfL4O//bScQVTa
jOs49Py/vQm9u2pvhetwrOcmu+lmp/tZoT68dHqRCALyPPsYmcw/D17PzBtVFFw+ZW8PWSB7dLpu
FkvLHB5UO6D4AI/y2FbjlKBQ12cIm+EDu63lYOYzKgLh1zcznsb/4dCm4frrUcq8gFIKDwZBOcRU
8qr/7TwrtCJ4wK46ZMUGZMpZjT8Ee0aG7l2DUg4koBh2E/GgHzP1AC85aRH011sPdYnJXs1kfQlD
oB2d0+cp/Ed3iVUYyTCWbOheZZiz7Jpdm+CQtvWD+pAHTpe260bhwlqA0NWoAwGyH1zYKpD4iwwk
3Vqqn+QCwGgqzSu3jsYN1YrrglmH6nBTlkbwYJayOfdEbtyu7iJus0n1Mva8zL4vQAghStJBv8UK
Vf98QM/VfngSnknSCj9PhgAlZbginxi3IjiLqAxeLBdzFtrDHnluGyFqX47CtnS69BYOGHElFOUV
VkpwaHgPyCCcfgd6e9zK5su0WkCta7ClEqtivpbRGKM/RQGFiPonckHi5guTiNGyDe4q29j4/afu
GZHVrwjO3a3TRYhgtcmqgxgK9wXLPhANp5L+yY70dNuHxjYeoCmGJ6g21X0m++pos+0gDLkRxnPf
rvn31UaIt2tNzGbSW4wvz9ZgCCAe4TTG3DNcvLyKnvPeEfcNYl+eV7fBeBEq5DDd0Hn7odPelhog
rpJi7BDWiGAabtuK25Xpg4BD2TuluZ8mT5K5Pb9r5OYfPAgtSkqvXn8o7AEnXfTIc+lCysMoHGTa
ofK9tJl18UjVXA0MZaYfnJ31p7UMuKdNkBVVXXWvUTbByPFGXHN/MnJKuwSqGM6SFDLxpIPpNaqr
GlaSu0Xu3naxFu8KRL/3eq6DXbFUkQIvt42EyUYacVOVV+1emmjo8FaXib3Zbhy2ZvvN6Bt9ybnB
38DfQERRIj+Hg2hPhtNASq3d8HaNatRGhLOEP3zXAKGpkfOVBopisFHfgw5sjl8b8ozu+1ehJnLq
hoV1s+9QkHvhk7u0P4NhqI8NN8HTMJXq2YOddNQbTehoE8Sxa1U93dXwb0vWoY5MteWzRlS9/UHL
oh8gl/U76LvlmVGefcp6v3gBaWOkG53sxRSSWKnimeCYIhnzeTgzr0W1dmU3JU1hQwa00M+0+BrT
XAvYvG25oDEu/CiXe9zO615YPcSBsGBhnknG2YTFTuOYDvAd+12EOh4mwmoOgqwaWANcYgdrMMKP
pc9LWh0Ap/iG2HUugsSFBlRQt4XohLcqu4xbDwckkNOtxP0BFS2vpiS7qte3zVoROqMGvHHYQcdN
jpjSmrwQtE7BYQ0bDx3aOOqYZ9w61aq46lAmx3hF0HM7EAr+pvDYH5Ylt37nvWy+ROZlL4bptx9b
/yDQKHHPc3IerGjM9nhX2BRuorsgQ5PYC+ohD2I6njb2wEDGbELxgwP1gQ07d3fXfKKPTuXLsYGn
dZ43w3xkBZq9j5Zhp1M1Nyjslg2+sx/sIuVxDc6dNT32w2T/9scawSvT10Sby7D3GvtNmw5TcqPp
WUaoZdigbEiTaNXAJe5gzTperhb5f+x3ffAiZmN8c0vaPDKXvSnFkdDUyKnN6biAdPsMoRHpeFuo
ZsrZ7Ks06CYfpXPBshCZr3O/krYM4Ll2l4dGRNsbPhvr6JHHmSzBOHXfcqfBMjD2i/FhFWt+qExb
pgU04NdOyvBmwXIf94pnLXGnDTmggz0lZkPv6HhqyuEgm7xIxWLkR5di5uzB0n42POkpNJE4/XiI
7e6b1zjSiFeJWG9X1sLdZ+ZQWqmlMcnvvLmf8j31UHRZamTf5riNSZ51zrPXRYLhjAMBizfP7kFH
d9MhK+v6l0+z8jQxEvrQzdcyl6wYcIL9ZjZJJmAe3JTQ7jkgk6hwvQftcPgugQhiuRltXFVm8NRb
dXQzDGO4C2A8lfwUE4e5dHrx00cmfz90RQMLdQIAihwT06EHdMGf6+XWqgc/9iZ546msOtZLYcaN
5ZR7R1lVvEbBFV+j+gMf23GP1n1Mt83ld/WIP16qydhbte+e+nW43iDUEO8zEh623YznnnJUKOX3
ykAxXwb2cLTcGf/wOLLe7of1t2d0462xVO6JDX/3gwwNlibwwh/szlMHHQbdU2V7cIECQ/5a3WZ7
7cAUpn3fHAbbrh7GwH3VCtCIaZAUv80LYFlpLyunVyssHUNp5jcVtNc/3Mp1b8fQy2DijD4EjHLu
dguCgZO3ItDYdcxwAV1u8Ls7GBBgZxur3CltlJd6cmECrChezuPgeXbKX/DwWy3TFRNeZQ+bW+Sx
o0Y/rY2Wm418KvSyyPSfkTOYe5E5y7NqjfAgZDiloccSKbBhG7gTsjoAoUy6m3wIn7ag9deEoaYw
MHaRfCaDpX7AVNz1cWcbMj/Mg0V1qgPnN3Fo2d6tHG2iQ+lzhO4eunOQp9auu+bEiDXqTp5HUB2v
fnVxTeO4sm74AAMdnZZ6KphkuN508MUMF0yieblM66Z/SdFLiVyUdOSkIoiOHchMe5ZkSAHTJdpG
zCJV81UZo3XX+dJ7maLGuyK5p+wyVblT7fIO2xBi1GlM9Oh3PlQsf3yYss4+biGxmnYN6mWBNX2z
EsOIp82Xd91KpF1UjNuNqvk18RPQHgH8tnbahx0EgO2npg+IQ6Nq4tXQ6BOhYJQJadWg55BPPZro
BVPXk1C53a7fbjiwfksnatKNauVGN1mPnW5qfk5LxgMfZEnXGtNpGAhgwXU8XbKcpQNGK6xjA0IH
5sBrHC4Q7TvXgSY5qzdsSkB5t9EiszI0joMIXi3gPkiSenvHFIkUTWkGzilfgLiubV0i642Ko7+1
MoX3OSSi8YxjPpNSCBvfuRDmfGfPcwsRjtYxzjj9YJVx7xtsbmJofvKJNVp9KDIlb7cBFij/emr2
fTA59yWevEennLc7g7Qzzq9oYBB41bxCVXtS7OMGgDHLhP7HZIVqruGJZ799k44ykmFW4nUpev1g
zG0BfbYN2n19fYl0UK5Hz0bNG+S+Aug0Z6lTfuf24xRv7Mx6dq1yo+zHGbVjAExjYmVNfptp/wTk
LzsDjvoZSlsh7BjCvY0R8mg17QSGsIf1YShTPVLgfAEJa9+nrVE3k1RvIwjsH4GKPnS3UmoHnIEQ
Go9z6eVJrax3PDztN4dzIW2yentEffVqzIJwedvIH+S4IQzvKKYPWQ8UHVw02pbRn5NRsYUcbRpr
FQ31renrKHX9oU9FX6ubMMIDJdsq2mdijmtdqJMb5PktTQimA0Kk4QOtFrybLXtDFp6d4Ak/uk79
jE4IgK0euvPWGCiUXdFcIge+J58BQjeF+zHm5bW2W/w0svmDYjNtwLz9IPIQKBjFY2IpkpWKcGsT
1FNhahRYtRYS0RDh1cBM80WnNhA7Ck11uxaj2jVqeMW+BJbY8UbogGiGdia6/tiy8oKwBT+PzD06
5SQHjvRSrPUGsMboQXMGVgfPt7VQ4JVZlJJz7t8W1SBja2unw1QbxmHLsZ57Ux3cFuFS3y+F1312
TeMfgmZ5Glvxp7HM3Msxr9/GOZsQnIFwsdv5uY8WmyVP571e0de3KsvmVJdzeZsBDEzM/Ji7zXqu
zM482dVsktEwTAeJ6exo9Vm4G2qsDb3R6fNWZ84n7CBzP/iFxtkSUJyN4fLiXnMKef27OOhceWbJ
O6aNdN7zCs/rgrc8rYaZJ9wSipFAe1REkcKrxP8Mng9WL5kWzV00D11aXr2w9ty79yGE1JMlq09L
58PrIHr3yIk+nYUiXcEqLFzqkE8/ZqDZ6J0byR7UKV81IrufyvDbhwgv5XdoTDu395rDWIfOzTAL
naAUUXhOoulsTFYTHfOGWULrLh16NUfz3lXkYtRyar7cKMgTZ8VdV8BYGhkz5+bRtJW8i3zZA9bn
0jUNYaSGHPuzIsB4Jycx7QOrNRPesiqWnaEowTH6RHN4cHhNd1wOIRIN5Py9HmIjL73UA2helKFN
8bmsibFWal/PZQHaPuoel5IAsQ5ZVzLXpUo7tuNxFHD2+PQwYLrr9tZHp09jGg5GHOUl+rahBzKK
wGBvqMxBKEphD6+zKKfbFTP4t8Cf/BtmNGqPKnXjOfXPCkJQk0TO3N4jEiO0ggrwaFDVncjaGuN1
oCMm1iN7BOk+7PgGc0K8h9qxtodmjLXvWBngExezszhUesSNYrtULQLZ1fTvKiI1H/C23E0NBf5k
bL9cAl3QxMGxyhtyMmbb/moleKqRmL4H3JnV3jal/93JV+OmatsNovAyglA0/fFFTHZz6Vm9JOAI
74Zpemcn0O1cbb41Jc4nY2yrZJSoSu0OUZs2s/lYYVKhlx3Kh25qubcZgu/MAW951TnzTgl3PMNy
zGnMe3EwSRzh074AfHNF9Dpb+BOqIv8svXm79Jp5JSikLYhBveUQEIaVBBBZ/5qorfYDqoaThQ3h
21y0GABgVpwCk2JlpxTrx7iHNfzuTqWJXr8yUhzZ9YuhtbgJ8WTsSwG2AJucz/JQjDt7yVbYfv4H
nrk1Gbcc54mSwUfZI2mlb7KOkXTd5xHuwa6p/S6xxjaCXFkTDZL7VcD1UWw44Xm3ENgjMHVz/NJR
dLHKERBAMENT1MtwV8EaeKlhFHChtAK4m1OeCVrPU+2v4EYR2j77E1nX7axPkSv9QxtN6ucwou43
1XLXVhCigay2OzTE3YOfwd40q/7VducGgl4AAAzhbryFS36OauHviwCuYunnQMTxRY8XJVr9tJbD
jGua/jGeqyWsdt2SlzeOAE6VZfJrM9mwjLWBQJh0dEyGU302BXPV3dR0yx7evr0362VLihpPvtVM
aRcyx7LhTO6yUbtxVYzl0fbc7WuhIr0YIrDSeRO3Ru4MTw6oyT0rJmQxyOESbQXtLweVdez0hqY6
4JPHCMmDm82C5FuBPABFD6fjW5Av88Fzu/NYyv4Oha19M1XLe1Sq3zIvgn2grPY4e2rdm1tkwh6f
6/MytXC1qs6ffhvIqxrCM9rppYhW+VaFBbFD/VehAnpNrzWPtmhUYjd+HQf2Vv/ISNJIMFSOZzXN
7rnsl+nbZq9cITMkoNQWkT6KwgphEkNePpC/48bLtZfvZNbumduJx2zm8BLZVh1zsA9P3K5YNLtG
JAVezlh05dJiFHbbfdUOfJJw0WGsYwtFwdiW3buo5+U49oNgEgWfcxhzyctqrWcniD4UyQNnNUfi
ACy6f2UyHdyvDbbanSzMC9lQ2WVuK9gSrtlGewUYzqRDR0m8l3QYFgYgTCs7cLSgkd1VlcAnejKc
Us9dwSpbmTLhHxh9NyfaXnuqY1ZwOmnRrCtakOd2Xpp9y6T6FJTlN4mzIW0zSnC5hVXsrmUVF+XW
7812K09ohjDb9GH3utXtuuwoZiEv0uBhYbWrbN37gyIE3LNGayUTRlrpmOePzKzYCOBiGbqVcjAI
Smz20eInjr9ZcWY21Z5vM9+JUIuDRV7A3UL4AsHIJFdUdRBbKLFiv0f0O+Y/pwaAJwjL4dgwMdtb
kZH2mw/5WkDY2PpovJmdSMB0dL9BScZWoBTlp7S7F3NycYUS7U2+BrkDkAnE8sZyhKAQj066Nf3+
C6J687PlenzAdrXGEG8z8COdPFh+5twSRGZ/b3w4Z7uMStvZ1Rihf3dZZh0C4b5HXVenc3Q12KIc
PVlmWZ0Cw7rJWu8NL2BzCmoYJXk/vrSWVd5ULkAMHNo68Xp3S2tiXX9MJMqGh5XE3xSbN+evBu56
mJFqP1WLVyaVM/YHp6vG2wVR2rkjc2AvbVcCBOVJ3M1KhkmvoYPbldBpEOn8yw7z/M6YenBvtjEl
PhXfeeQpvaEyaI9tF0RH7WZGrAbfPdf1ZlLDDs4LI4XoZxC2NqlPvr71piX4FkUZC5s54ilsQ+rw
cW26va/5yNJO2fsMfuvDJnL/27LCld4kEx3iYsdrLebdaDAEFG2lM/4sJ6JEgQfjFt0tvIZPJrHn
xs7E9fkrZ6ub76hfICzbCxeGWulmqBvOYsz0LZd1EJuhCG76we/wTVpGcBztsj41RmTbu6BnvtN7
WnzfAtmeimAyT1d75KvFjGlfbiVkf2HKkaN12miRUbq8K2T0xyInPAKkApimABcJ4tMZhmITFG+E
MKonS7n9XYZjmosQu0cWL5xkLbhhA7dzlJWwkrMCx1DWrnxt5U91lqy45CC9qgAAU7V8DrIgcaQn
vKhcLQyEot3m+80w1EMrSvumEk33XJBGRDXRrPSCU9kRtOZPN6WPTTXOimEssUsQdo5Xw7J+zXj9
L9g/6w+z9hnNS38pvk2rxPdy5eD6l3poKALCvi0uOsQ5uit7iLRJsOT2mwvB80uPJcACrCPNjV2E
XMxge/BeGI0tvjVzPnL10nFfTIAW/a0KGjwV1uz5x743g19rjoJ241z8ytY2C2+ow/yj5bjcq4th
SRGPkXXFnZSquen8xmNSpI3+2cik+xpV9fBJpNs1VASqGM7ugR3pzFH1Pmr472CC+XHHAoRxNqL3
KkFevEI37L8A3ZnvvMkBBuM8UulsG5g54MEC2nXDDAswgEtw0o6BDAhxIZEutHTM70v7KKRjP3Xk
eN2tIBxqbsZ8bTCkQtKUumZXNZuDpl5yGZIncrzKgqNseWm2EMEkSW3odN0/fy5HTF6sQUEXewrM
/odeFwJYoDfxZzdw4s0EATF0DKJ7WK/i1iMrifFIJMVxXYLlpRUwXQ5zvUYkHWxbv7P9sexvsfuY
ZDLpJdcAyGcEE8LMskNQsyYlU0bqp6noiDp28VTtiW5oJNwOp3pyzCYrT1UoZB4PU6jIASwVQTxb
3eDGEZHLZMPmUy/GwgHho1kKcSFIRJP1ip4tIqT0JsD/+YSJejh0Yw1RcwhGXhBN8BydGHKjjPK/
s9w9T2lh7VmYUVnUmtUtqT683kTZ8s0FqRNPjDSy74zh6aAjo3P3ozWb760O9Jn5eUFYTFG9mksx
lZhk2TNBCiD1g6DpTz2Pw521LuvZ94oxv4lY994xkOXLl8Q2cGqzsQyHiOeUjl7cLi0PZoxAHyEe
frAfELcEfJEiuyUyAnlWPxXHUPiscZtgzT4sIysu3lqgaZgImZtS5TN4goxFg5SWDC2nuDMjDKgm
MIqnoO6gc+TwS+pkyEeexowUhl+mDvlH5Yj8MjIaf2UigE2Y4BES+doKbju+q/65mJvhswCMFjCi
cyC928gyvdbpn5lqGjR3a+sneYjLA8LSNL8o01FvPRlNMclb4Ss9gw8EPwP+W5XRbat86gMQWCAC
CC0iXEFzXrE2pR4XYHkA7XbZuC9kgVpMk7NuLgZ15cBBesfngBCfheFsCWS6QsPoWAC8QGsIlgej
E4IrG4PZ/N5h2g/jakAByASLJ0tNhfsaMqEnra13eCP6AruVD/GeN5OMuJspR57rrEqLRxQW3LsM
g+v7HHVr0k+hvI1wu32LhkZUewLvXLgNCx/6jfebAWhNJAgKhlWeEYh5r05f8xBov/tR2YP/y3dk
cZFgvRhDrjPHgzmgehwMl3AhgkmwKW6gw1d2DNjQdlV71akUHdSlxKu86FlKg0cepDoJjx0Jlfia
2RzttTuitpoKz4FwACnyNZsiqz4yo5pfDOBdRxOBw73DwuCJ9Sgw7ZkHl2tB3MrAr55WrOTPZRRK
0nRgnP+i2ZnJ5ZoGPhv5gASZgmAjMiMyWiqzATndgTo6g3ILsKCNN+aI36t1s6mz2s7WJxwp8pGr
qPehO5eiOBEwURxVGGTqkvH5qOOZFce7rHi0S7ZXd03Jp3MlUHaPGZhTt1yz72yneDkDy16b+1mH
K0WHzDZA5mK7RjOyuB4RoH11WJ/slLwEjnu/c3iE++L6+SbCZ+zvyA9gMY+DaX8VsxBwqBs4lBaQ
Zjvmm/BFI1CZlQNJczdHtnoanHVmFYVpbF9cT+aGC2APeX+5mB7O0qhpu0dighY2RxZ0RYp6bqDS
518zcYbcTFzNLZ5MxWuA7vebDkTrvZeVqnJaSOkzRGWufp1Q8SYRUUpKYSNphlRd+2G82oVf3cth
mQ790Lcn0+hawGOGeR42yXvBJdf5BFiGDLlxnEOuW/gzkRs4bk74XNxXns8ZmW8O55wnWg4Rszec
V1pK80AqFP6rzJCPiuf7vr+CoGfsKekgveloEFISdws1dUzKGy8SCId6uAmmVgPHaRomrY0RCuO8
1ma17tqWB84GWuFCmyqmg22zcyVGq6fYNpmSHiTrmgsL0y3cFUAy4NIAkSzYmFbIm4exf146i89i
o/zofurAf/I6+EfRY44rHWyHyaxakC34KM8t+wRcZyGyItvqvGeXp/tQwoHPqMta72fFhUKVDE3w
SBTkbVErPV1YhXJlYUozksZF/UfxUBwJgHeOY7F4+yLzeFQmNrQxCZRlPDcoHHemXGeMkoNP3ai4
pOCZom901uqJQssA4BVmPLwDoSXUph1ezRjrIxcm1aF9Qxs/3q/9BEeik+6yk1oj4y8WC5jacD+C
sgasYFo7n7jL2DAWJNDdYpzHcdZnRhP8Nh74MBL+sAqRu9xTAtbBxBlvNBrctRg8N/tPodq/ZXF/
bmv+83dcMLaWz3+mK/9fxikffrfXAGL99y91/Wn+9bX+H8lPRgvzL1XdNZ75LwHKO6BNP9VfLfBX
tOk/PPDhH77puFdaMLpyAMRIVuY/45Nt+w9Ev3hbsHNilENr9S9XHVBi+2onCEwXOwMKXb7cP1x1
QIlxi1zV11c0wp9E2H/HA/83xUyAk9Rzrj+ciUDJRu/8N1yqO+diRg7B2AR+5/3klHYCfcpl56Fa
84BBfaEaKEVA5iS8ht8lOn/BRw5AXQLCu3jzw9630gl4051y8+vzCA634UypLREX9rB9t1yGJLFH
AjfdDFxP8tr4nwl4WTxug8FeVHTqKtE/bk7DRDnKM5dFStixYJN4qR9Gw2OcYWG8YuWl6Cq4s+iw
Y64U61dv8eYUUPZfC7mKyyA2vu2UcVjtFOEUJjSWKiCPRfy2rRIDdpl1hDeVPcqBGahmzeo28O5t
p76X3vDdABK4zOEty+BLWSw7etJknqigSAgGK5iyEEwJ70hZQR0pJHYo0o/8//KkLBzQTItnnvow
2wCMeM7wbQGh+uHZrypqvSsg32b2Tj5PlMe4bdMw4Ngwu5/sopDmchiGxU3XRy9muTwgBKPvKoZ0
s/iblCVoXLtUE4hpLSFVDUebbnt4Im2PVydQane16AEoXPkrLnkabK47sqGD0fmesfhZm/qkyGO7
xmbAcZvYD5EWveRgwyrpvdv9Ev1guj/t86FAMkTszuIlbev2qDDCjIydOftOYBU4EelUxu/ZXl1w
KfkKeF/VYG3chYZuwZXDUshRGzNeUDgZitmafJAI/8ZLrpS6K0JgWES8O+6FIKbgMDRdcFOVLBTt
shgZGk5qogNAOzb4g3xh2pCtSbki1dp1+rro8AuisxSzZ0DvtYSAn2snxzvcESXtaCundWS1I3xf
pyW96wMDX0Zn7HL3MxtFmAR/4siqMAlMMX+Z4K3okiZxpNjMKlBdIkg9222+wOcgvF2mBZ2xmcel
JyIG8Q3td9DqYw+YLdaNlp8r0lLKOa/tqaTr8j6jIU4z0X1m7jinxSLGL+z2NqFzbrDXAuU7SK56
Dc9gyBa4AkvLfBJ6JckEwTBPUSxa0f4aFh+0GfuMN1sFY3Nklcc61WKa8+DQclsEYWjeYOwy6peK
HPW6gMV6MzsSbSGiet63ZepdvducMHiH56zfFIEvH2vDt951K0xcZDXQUQllNuUOwzowJ3o+7x50
/sqlzlrj0yFim2dM2tEL8qHJius6wOEvKqk/dLaN6OFILEAhJ5TdphK/WL6vfDgacd5FJK+XmIVS
VvXlb+3SUDEhXNSFOYIgVUaP/OqTua6UsB2cwktbufVvKrf5M3CUKe8s0Lbqo7za12I56+YAnQqu
ahkgJTjI0K16BqOtCI9Bn1kuu/ESvD//Fepm0avznYeH35HTiflWLzy0RwBzievxy2ZJgnmqW0Ra
Y5GfSqBc+tRCPAtvLUiiceMxT4DEww6L3KNct7HNBwBDTaBnFr4DIuKjYzDlumxFmPssyQa4guyl
5BrLgdTzu00PdDS1Mg03XTIicROR5WJI7IIh6c7NNlQ9o4UoIG6qmRpOakfZlOXXkwblt0NnA3BR
3mUWH2uW61el06y1cywcHruza3UmmX+tWaUoT3OT2Vg0NjvHD0d1YCAUEhvrEK+9H2c/oxQQo+OT
CJhZHdsIs+vS2fWY9Ump5/scm4KVVisdSMIJ67dp5NJ/HQn7GdvEAo4Eea0Jo08wGsSSaRQd8ooN
cQDNDQ3ghBkNH+GOvsk00eXx6i893J3h1I2EIcZR1RRy3y5R8D1ia7Ad5bQ6eaIgQeo9+UmTdbLN
ZjN3tpA9SadoDKCfYcOsz84K+fdsmKKZL3U2NlUqvLE5MIgPx29LpZ07MrS0CRGPNOQroThrjz49
yrwjUM8y9or90MJ+X3R2ir1RWAeHzy1axtysrmz3bLYSz/GJLYPzmf/eel9paNKspu8Dv639S4BT
QqaAX4sTC9nFjC02pxA6si50U1hMvocqamEswuhxHk7z4jU/I9gFF9HPE6Sk6E++M5LpHVcAeRT8
xcnar5OuaNiWYbrputYtYjpPPpLaHPIlHlTdeycjQhoaY/pCGlr7V5XLYJTuu2pgx6RXaG4F+nNV
UVI1Sw1IgVUcfkeDxaBR+pdZe1WRIKhj+8OljlbSsEbgi9vEMpfxDvnvO2c0mFd6nK2aXGo0djun
vloaGCQNy56q2Q7iWSKjTNzNgZGJ+lC/r+OVhBh1cMP2LKODIQ4LUQaUyoVFPrC7bhYomVxGdPQS
tYMvSAwA1dQHKs2qrf1V6376GGkz8rgfR58nVgvvkjOs+M1iEMzmhP8fkG8ziTFxs54div3UR3xx
q6aVSUyGE0+l5xCtLCuy72jgPWTyTrVetmye38Dvsmu2Byhmli7aRBez/cEewKyZVsz5nHTEnJyn
MtM31YSNEii5gBtQt3WeH0LXIxnQrrd8P2Vt9sMLXjMPUA+gzfFXvai1ugsnd3nhenIcREGVxLXk
Z9Gni9wVL+s2gO5dr+MFOc72a8G5LJiNBix8jGrMgEc7jf/Ebtv5dBg35+iSvYF5nzl3n2EDjhu1
gmpJPBceXG0I4o7BSj80QSsvGnIr04LvK81dwCZs9qNdNFg+FXTofHlidn65QRYMCQpf592G21Gk
gxsgPmxXHyugW8qZow+Bf51UcB++Mtgd7s5hSr3uYZCWUMC2FrpaFw3BsAu9viGbDGXvY6tdFGgR
zeLnohswIsHMDjUeIKITGt2avEmOb3MbmZBsU8decxmHFtOWoKoeHdX3NZGLlWDvgGG0j2WwCZ6m
IFKEV65FOcZ2zTIn0c3CJkZtlntmc7gCBCI3yI/xbM37tQvCPOaCNpZkdtr+gWRhIlozmHDvfGaj
X5uGHw7ekdjunbeGCrZahs6J83CeALjacnmsTLd5GHLH+ok5rOUDuTHPRd6mBkYqjM/XdOO6pGlU
1B4L6k9k7Uy8yNZENsMzXE8rzmgYJm66mXDHdpHe0LUys/oY+BMigLhCi6qaKMsd9p7cjf9sJv6t
pus2/6Q8br+GvzdL/3uv9L/u/z8LdLma/v/rtup2/dnUP9VfWCX8hf/squiK/sCiAK0GV43poPT/
Z1cFxcQKrsAEnFvXMdXVAvBPVkn4BxarEKcto1DsY9cAg390VdEfEZpSL8KRi5kbl5L/77BKrt/9
L14KkwQKbs/oT7tfxEf1r84PyW0VuG6LaTQkBI0zKWapA8zDDv4nz4PtO/+Hh4tmwuNiDGz0nBDV
/mbcIOwlwl3WENmVbajctL3Z296wJxqlelP1Pdh3x9qPFQCVMzSO643JOAFlidyIwqSIcOOAQ3LY
tW5nP64yUG8u9N41LigmP83ZVd+ZPXbVy0YKw4BMidj1WDYdo0Y1IVPaE0dSO0nfuVXOVTPC6Q1c
GfABJyx+ok3oFAqa1fZIQyg7aSU9gbdkAwS0IsQ6MefALt9eQzddixN54nPfr0jJFeRL9JtshJpj
hSiMeL2mjYKEZdd/cHQey9EiaRR9IiKAhAS2VZSX99KG+NWS8JCYxOTTz6nZ9GJ6olWGyvzMvee2
zaYsq+TG48X8qzOBvN/qFTuWljr/l1c8WxyyVfeMe33+ZZ/lQUEqVHii7RiTA3/VuVkqwMIgeb30
nzNWyz5cS1kD/vZHcRjMmunYoPEEoAnckmC3MrNnDjRWEHELbu0/NWXRJx4FbW9Kb3ZhgtoCdK0m
Ouq+X9Q1RI/MBMbafOc9fhKVfmapILIGaYnnIv/pQaoNRe6026JrpneVcwkwrMvkCzUwMkTcP+Tk
5knavw62O7y5K0ufbKkY+vdGAFQjdYJo2tb2eUmZ5xhyJSeyshsA9mYTBNQkcWur5dsC0gH8WiTC
2YC7B2I767q9b/OZytMJ+hq9yOQwPOMMsxoqXjaysmS9smHPivotU3b90wlv6TekE3LT2+GgPiQ9
0wuNj4Y9tYRdupVhUdwaiSv8fgqQl7C0Siy9CVPb/wECzEWwFoH+HvrO/vBt1T2sqwHKOKO/yLZD
NaA8ZpCs/wJygRxY33OEOnVY8xMc72E+hzqR/onq01p+/c65Jg8SsfK3TIVzqnLZYvlxncrajn7A
3drTov6aea2mzaS70tv4NFXJuZ56eUnEZFocLcU1VQe5KwCO0oJ+C65zRfkyLaHC6lLAyMtyaZ/W
dRz+G6gqqg2UXaRQdRJl0X5kXgdOg3gJdW3OJ2uL4TDEyleX4p6+pENWatn6icq8+Bj7wq3PNAXM
SxYJ5jOZCADc+PUQwsFVJMChsKiLhKDKkr/LbKhClp2UOju4KaSmh1JOJWGtoPCqLYZHrW5NQMDI
0U+hKDcelmkm76GPLytXy9M6IPGhhLjKC3iom0cMJpIfW1QF/wUFbfoOfSk/XG0zoqWgstGsIRsP
IfcvBEVsVeERpNoPBtWrP7cobIulZsoBo2/+FlO1fnZLbaHDdMaM9Ly1D6++Yvuq0cvnnI4fQ/JP
K9zsNgjZBK1VjR5SIujyNiyp1RS3OsVHU1FZMWOxHZIXOAZG685Cz3MnsyAb0fsgy4qHpMU7NEuP
Y0M5yO62qB6TgyvE+pkyCwrYggRJvwU2PLD/iJgUtBLdaTJcQ9qAh2LphkZyYQ0cvpPkCsK6CehR
0Af4zk1qed5ZWWJ8iWpvDGO8/rkhEqazSJlGyfs6zlcJOSF9aDsWrB5AU0Yz3dkhmvDdOrrDz7Cg
dTitHG/wZErbfCRlCSs1WJn6x9EyW69dJZfkEGXMjPYpuMVs20MxNntOzmU89jyRSyyxlbzzZ/lM
YWG3KrbsMDtovkyEJKgA0M64Gmh+GM79Y8pxY71OWQu49hptyJwFXW69Y1Ye3EdOhDiybzu0IURN
g5/NgkQ/YsBY0RwqHDcbOOIe07wkrxktZZqgjKDxOW9Xe8KW4UtNuKO9EtEQQ//OX8OWgBn2jmr8
JsocPYCtLInpuqez33pa0SQvg68wyATqGwsQz/UogcvvsrrFXFB3A+rkdY7IJdHjwDWTFsoBxpcR
arnN2Al8mTJJnN0odHFbBwgmNrYvi0MxK8/ed/kUVSdXSVTqQeiY/8JpaB+atSbagfgMVJJ9VQNC
njjTzD4UGNX2+XV1si+wAkYbINDZcMLLowkNgGpDCdq5SlwBguaR9cmMG8Kdl3fP4MTcOBBlPoOG
nI+4wA41bHv2IdAGk4WDeyAzwtv0VB4LWkueDBwIU9vEfKb1UyhrlTIiDRDVEJEEplmlTgGucPGz
r3KJho+8bsBtj5lkICHg492nVMGMUu3E/Wdytsac+P4oD9EYsagrmKX8eX4wIM0KF5+An1HXJ/Bo
lTjnBMxEl4bvjnicxRnqnY/D9GZsRUHB7qZo9SSwckQMfcXcSfqQGjc0NhhtQK2rDStIYOmhDmkQ
PTN4MI6MpLuQlkJelLRiDOKBKHjsKUXNGrsE/beTV47rlpbKN9iJIl650a791Fol9EjZIgjZsuov
bxbFyRkrvWBxhIqcFFuPYx+80djIR9FGLjxyHCKfaeCN/9qmc6dLM6eDPs6qCzV1UtU1O9KCONbw
37OkWzhzd5gKijd7TcgOyUDVr8xBZWrdezD313ObywYvVEXfuwVvb32noI0yJPBJzSJ3pq2n3etb
veNq6K9BamS6cECXO4Nw4N6nMrJPJJpiBK3cvJe7wNWST2Yokj8pc8H4zjfz0Sv7iO+v0t0z+/UU
DileHRcPTETBQyaOT0jKDGL7YNp5Gij7EMAgUpnJ9BGDS+OaLmvFLUMptxtSN5zQ7Tjh94TJgXs5
Ip+1GER9ThovIGWzzC+rZxUWMpMCge/QmfUXNcr62pYcx3arvuXowQbob8fB9XEVsCHtt2sb9p/o
0K3PAYUuQUM1lrn+nHn1vFV+kZ2wMNhbnUMBXcWy99qARSC2XETN0TFU1Qle+3jWEmPCBksT/3as
HfvXl4wIk+tpm1GJuKR2wI/clOgQPdSEaflnyCnfajR78ezPyCbZbTOhSPxyp40hxIJxCm9dWNq/
cZTxq2PWt1zKsrBta2uuywAOe/kq1uBY6+ihnNhxVokT7LTdipid+D3dL1OYdCQYV4qH2vYHVFKa
EmijQfcbqo+MsM0epkeYjRabsJFGGVtfe6qzJUEc5XDOkfggnzzjlG8KEwSh5jwLW0cSg6L6Hskg
LMAN4AezW4qZZzgkBMeNcucbsIW/RViziJ1JIsg3zrWrl4H8DOuGQx0lbu1xUTDi61h1rnseLlKY
ZOfw8QCRwVbK/HEOHFrmBetNGrnvNQjd/UA0Ed25sZOP2S3y3RIEJ428eznWNgXipvRt75d1cn3X
eWl+dKxpuurA/v/Vct/G9YJXOJjLHlYsycxD7jkE1lhC3zLkAqEXLUP1T6Zp9DUSK9UFltgUExcq
LtG7LmG6Q8ZPcucbgoNtdAfIwUlEK2wvID+m1EcwatahJMUrjmbs1CofzT5ANPNoytE6tin0hr56
sGrzFcHyf+50Wl408zYefmLK8rx7KswoeirBckIaFJQxFKdij5a5I4apgW3HUCQAl2ra99ZDoYWu
KW5xtGJsGGr3bWCV4FITYaMlFs66JdKnfBFG3HRKG/6PQc06FEM2Z2i7c3T3lszVSQPwezR0e2jz
INCeVruwDsor44UpeqxbNPVitCB5+HJHZtodlAMeKENtskwcvMIMbFpzv92Y2v8rtD1tmAavT/Pg
fFHAA5a10Rgc6U2mw2AhR57Tho+eQO6RQcRkk6IT6NfFrqtH6HRUd6WK9loUyXG0OAS006k/f7TW
W68nHra1EyarJK51RxvQESc2ozvZhcRKtRN68LTGnGM1LzZHcHnFzWbFhvZgPrZ1tyvC+rtvBs6X
1MJkpcTBNn5GkU4xaoNR3GI5GA9dw/GAABWhvC/jIjP3oc4ZrOPdvIB/eEI79uhgnSUFWXhMOhrn
Tq61dZgYm3Jwv4soPzdp/zPk1c5AjiX4rVG73JHewWLI4q26Oq/Z+kJO6Bve8OHiQA1Aar8ihi4+
o849tcL88z33e3UG1lpZaRHhAhdhIzr2Ray6sjhSmCGyzv8T84yuYQlJD/ZJwxt5Am9Xi78ceowe
3asAGRchzUdAeFOinGsqeGhU3AbM55ExMojhSo/Y1OvmhurOPSm5Nvu5agEzz+V+8uo3/NnzaZIZ
6wcN0bgzxPb1/YhiaBLoqQzhBCMmzQ0Rv94hn8gDIkLq20P4kYuM0CHQcvccSV9ZML1I7YzLNs3Q
UsVr3gjQ/eg+bqOmRBU9YOOpKUeZAlYKvABLVTvAUNOUz1oFD2PuPDb9clV7MpPc6a5O7vJAPnRh
Ze1HYNzo/hI+b1u4v8Zfe6RooR0dgqj5GurhEtgDn3XJzyvK7XeB8m63uInZBnAILhbje3jUzk/O
wO2g8cZjJ2nsf5QON/x2ks3sp5+hZR3TaHpoZch0eBgJjeEm8/09CeXTpXf9hghyWLybdEKq7mnz
zKjxA4kn3VOXsChwi3mfO1b0TxOzXm9ITdLoTolwOFUD0nb6A5f3UMqA99WM7/UQ3aBYpwUW4R75
w6/hMsm2QdYPsWytk1bMAI3bbaM6fKDgS2Oo39tetXobBNCzayc48MskGlp4tzIqR1Dj3glIs3WG
YPKbB6pAesj/5NfS3vVFSNqHbj9MCVgL/3vFfgDop/PJbD949cPw3M3taRGB3FXaWqgdqJMuZYvl
2SCeioVIqp2F6RdrH4s7v6lIUknkYez5yv2IIDY8JjkI8CjoLo2SF6LEP5NlwWgYyP/Gawy4Pf9E
cI4vnRrvQ3eems2IZvhiWc5jKk1x2624VqRe9vQL+94Ljw7BPtvcLQMwlGt+56bi0IN6YUZLLBiS
5vCeepu8ioDSthitD5ch8kbOFevkHGd8aVdPa5B6XEWl9yEozij2qmMCWhvu86NZ23PfW3ySUGOY
cLIS3rYYjrGo/KVmvmHhlh5cjPIrV5nK8JOvtOPpcszXCppz3tPsSW9B21pj/PSKgk2+mm+waIm4
Mc77OupsR73mUL9aSU+eXl0NR3TdF0yqDrtP4DdfLrnDW4xWdkxcEQr5Vk+nTBQDa/s+NTkTVyLm
I/Tr93VlNzc1q9iPAmU5oO9pjWv8hp88TfpDD0GHki5/CBvy8pqhprOoozsDGnDylBN77ClhuTMC
uwL0P6wCydV+HdvisaR3wbUedvZjlU0/RCvGdWSbTVuKcdfjCuETzeJOpHdY/r+VkfowO9atakb2
eLgtPlTmP+oZvxgP8A2CCOslamR6oyQq7TYqzUfeVubXNYJHgnBNj2nCo0fkYjSsHE1N0LXbCMZ4
ti8WYf+WGm81uzR+vuO9WGhDQ0OWjHbCT0OE2DFwYSBkRTRw/nesX8z4gaBv8ekiJIPrCFO10x5C
THWXrp1w6I63pUmfx6Lg7Sf116zVvFklWsO0/k76hvWwuWEA/+41TvuAtt7/kIuXxdqu352qexHo
C+h2TcZCcvrrALXckgqwJ8B+3mjpYtTP9W+W2OPZYt4CT2CbSHWeHe+jtMbD5Hr+wRcrY5J2wKDn
87QO7RVg4qpdUS7l/axD6zUy2Z2Fii0OGTFtapqvfTe7fC3TGOLKrVvxBIKZ1nhJR24uloKTT4qe
Q7YXTWMJojdPPqm5y82Y5Y9iZoPo6uzddnRFWUtEUz+WkEbWcx/qo+VcUS9qUNspYaOWFeNdouev
urN+mdLqjT30pKjMlGsNyuHYYubPBxbm3HJT851mGOKQJd9WmMasyGronRXTBhg9486rUBYOIR7f
eJRzge5FKmL2wr9yRukYNUOCRzO/ijuxlq7BjBSO6QwjPIcMl0h1N/Sh/7g2A9TO1hf3XbP1B/40
78Zzb2z+9iZCJbFrHft+9PCwJc1UXy3pudgYDGpY5dBDRh0uMpzVJqodunQMM/zkj6gP232CKYLj
oE+zC6Z9bjVr2Pl9HlNgvZQBhpR4TlnuXdiwm6e0EqepzDI2IRqZii+W30B2894KeWuAGu/Q36Ad
8caT6y8vkGQS9zp4DWJkKiAp2mNt+NSM8Jkjr6Y5TCzUYxzGBPRm3cPsajZbU49DoA866xggY91B
x0i2V/Z3GRde6e6BX3LHIrvg5TcgaFqxQ7PtxZOT+C/KcEAtGdtlL8rFkehCE4d5amN8XU17a6v8
pvOnZyQjMWvbQ+uwBhNy/Y1oUrbDyPjiurENdymj7k1fL/b1TfHyfebLwBYEkQIZrbZIfSqsmUlX
PDNeZxzYrIy/pqktvtbOaZpdXxuuK/ZHm2Luu6Olr9oktAy4BAcdd7bPorep7bMU6VmlAW15Zv7s
BgGpy9BQe4c1Gt8HxnS3fplar2Y2R1Qtb5M3/QfVZRclnKTXtpFTCe0GKWeOZpTKd4LXPXnp/fCJ
7UaIMMnp0Ja2MGEBxZDYlin9NYX4kSKrZAaxZB6j9zS6hHNEqzR6zD+SNmBYW2gMRgO9CRbULdF1
U5y78l+0hObSNvMfVq19015tT7BPTzoKYQxU42/jKAg0c/lCDtVhWtp3Q74ljASDMVUdE1rGf6tL
OVUj4O6VU0JvIOkItI85h3bwWnfFqSdEtFRGoHps3O00OPFcMqy0sqvtM82bl9mvm21FPegpj8l8
+cHhwLwudT74JtedGzj3NRdwtdJoLoJkMvLKGG+Hs8cIoDi443BZNIODrijw3o6C+VRalTa4HDPR
mDXmErmZOJd4es9d0/8l0YgiE5DXR5X+/9BLp/4mn/Bclmv+RZdm74g1mwAhrTf1PHzAhF7jaMrg
E1RZ+FiXar5tuFX6GSVwx2AmQpmM+MzJ9gYiAmWnvDeMDZ7bfr1oP3DuACVmeG8dfY/l/hl6B7/i
rm23V4NmqrnLm2h9sjlTUUQ/MCa8z4eMLhHKz+FKEXxLAvsPjd2RqClSVez7NWLmBs39rWtde8sB
7G59rd+FivDKRPV7EE7BqZ8gRnCE2qwo2kPRE+M9w+1YCXLZjHRMpHcRHpuOp1TydYionV+DSTGq
Yv3GQpiVfYo5EAfwi+wqly4bAAAMn/Ip6qCn0Eh04G6Mc3TSdUCAIR67yQsvoZ67+0A5Z90V1Wvt
e+3P0As0My5Wjk2Tlfs86lp6Q3IGo0z+43puUCeF1DJ2u9bou4OBKNXiHj3VSOyTDSHb5xSsVTs2
G5gojHL92u/urYSCau+W0U8Ik4ku1Tr6S5jezXbvMDaNol3N/mRbV6SLR9jiD5lrnF3nsKdI0DLv
zNgCHiqW7sBw8o2Eyhl7J3Gw0TXgMQrnnxUly41cXE1KSpfCjKrGr1rhJdwSy07u56gnRMbJdGBM
oLCLJOcgqH6FrNCEz8co6r+Xa8JwJ4fhrQO3UW6tkC5m5yt3IuxxCDu0+ImwEVPhGLOoOogGTrsS
7yOyo3daCDiBsuYT61JqTd9arKvO0ArrbS6vtIIWYCQSP+d7tW0UdUW74l+YzXbW3fqMoQS+sOP7
3oUBC6M5nBLNhyfpuRNld/8ZOaevhWtTGzI6t8GfUP7NtFbsy8186ml2eYpWtU8s21wrfeJPNiNy
kCfuP71Vc18ecqd+bsMm2hZN9m8txYpsI1iw23veMmNKYlXEMn8cdpJoZTwrHQzyTnEz91lUxcZO
c56zxtx43JrxOlBs9n5f/bkm/CgcR2zbRIQb6OE/IxnNDFbFVmRoD4keqV8IK1UxycL5MStw5qbI
sM5eRtz1FKzjD+Zx/9BnjPlgAo5PqTJjDL1qvls8PFO0m0TwjnUJMC1JSXBNm/eGLgQ94XeUotjs
7eGQOs4OATQr3MWSd3junWOneWgnK2lODiFrGyc0tGhr4wxMWKGm7CfZJs+qHLxPpydDbc7/rU36
WMJy3xE2OJBymR57OyFulhUpcnDXuSxB/kdKm45R2vwnk/YbM3mxJ7L9GUNFGytYMS/pkKRfiZO9
sB6899PisSoq+VqaVZNJakZ4AN0bS0K+SMuQOy7upwXLbIrtUW114r63jXhn8DagkUn+MxCl+IqH
g+xoGzd5F/7LChxGiDx4gTVYCX+55gYviPUWH5FnHcjy1pnZ+jmYGuOs019QMLqdcNzvunT0r62U
3221l/mnZnb+hXlS8uNF9OLnWO67WR2kbGidouwmDXGKD3WRv7eAcYeieOrZAsbAflDE4dMCWpF1
lL8eeCvBDxRZkV5RoEjrrpnGXRXYzWUFzITnel9qJqG1vfd0+aABDjwEi2aYmJtyHyzijBC02i32
DF2Y+d3AZ3Si8DtNg7wHFFKivrLGjtiJfHmb8SRv/GCOiCGExl13iJSbEOZOu3oE+fbK5nBPg72P
3LCDQHqN7v5biuzJclyWAZ23L3I0tDw5T3Ty/iacKNjEILP9wnNycVrrsETi1Ab60pUkcW2tBAM4
/tS+2Go1vegSigqSsBMoMw1LojIs7BfvMa+zS5CZY6GK7gj4gFUNvo0z1huxY68T7EpdMudK2OWR
FSieuiV00FXN8/pVsZC+wyjMf3bGI5H24k4s5XdNSc12YX4j6RwdNPm+P7MvWHJFwYBhRavwbAed
OA1R84Dn4yQjqzgXsnU/MFsXsG7shjCI8GrZUHbRgGBhoIDyogcEJbNPkarsljHi/NSonu4voUZj
mOu6/gGLTf/Ea9U/km0mvJTO34sscDGQhUPzHY65FW5IZaGQkewKm12Ku4st+jpGtCmKsqQLZnYD
Cf4JkqNMEgBZsftf2ymbmT7y2sOTfpnvs5K840qFNN6N2x/4hS7ndW2rO8tlW81tzFhu8LA3tt4A
kQHs98YMg/fnK04vhg7/sIdR1MPsvUMIBZxUlVbwMnbKRqKVOOJQLmnwuJCNzD0iB+9b9DkcxmAN
6v+ioZ2OrNmY4NT8ABtPQquCYo+2KQ3itvFulLdYlzFv/hsNyc+DQD2rW0nr4VNzhnndPRu3eI98
lyV8FWQ7N/KPLAK5PUVKwWrX9bMmm5fydSkQnNH8J0WjXkGoLZ8WhpeP3ls+zewRGyfqqzxJu/65
qQ1FHI4Tzv6pWJEQyMLPbnujWkXdhexg44UGWF5ZWZO9J6w6+WyXYXobVphmSxL1HzB40IB1LWAR
EAlpx8rD856s1mVI47KYDuIow6XJSqcIv4KSGPV4qJR54VPhuFkmpukkkVHWOoqclW07yeaz6zzG
hlNSSPpU5LTSa/v/guvho81yyAsAVIPNf87uvF1p2Be6IAmOJP4yefR4fmJ6DQt1ZBXlP5m95CHH
mgxQZy13/qCt3YjJbluLQZ3dMvHe2TlhnhzW96Yf6nuTptwfA16I/4wQN1OR4rq32pBvqRoFusLK
/yDuDdqKMwxsXBbzotIlg9NkdzF+KDbfCTfZJ57s4TEpdPqgZf+WJA1HSc8SGGe+LPNbj/QNm+iw
2T/aTqYPOJd4MDtsytKdHDD+OBqIXBkWomhXOzvZHPpU8q05LHJOLmK1qGBmA9GBPuy2A5Nb9SWN
DYD3kxfy9BXgV2IKnfLGGoOOAWyZvCAjIbyF6DdzKmTX3TqIU85AX/be4MGvmaijOKzzo1santzU
0a9BpRz275APfW63XSut70I7x362/4gN1TEK6MdssnsGeoAsMhviWYzZUX31i6ZUX+V1NlEH9Jqo
H59BGRQxFUq1gauGiNOJEuwM1jR8lhYO6aoZLipf3TuXX+iviGT6Qa0f4uJ1m4FPIKsPCLkJQ2om
MHpzSDXq1zn+tETO7StsjTFuyIQ/geyHMDdbcXqNlw3GEKQQfCUmSWt6h7zwULsszPyxvrEs1mIe
ZzGhrNq0v2LUuCWY/uLmRkHvVEwnRefrC+35tHWuUYVNwq4bS8J+cMv1tYQhUmw4WIlMW6o1VoaA
vx72wH0YhPN/hcsay8/YDPVRcm3YESemSNe/O7AssADE/B4WUvxZ3UCCnNtmHynQj3em8sWPdm1f
3xRdYLZD5iwvqGP8c1FCj7+yXbO3hPPsuATgoLp2CQ8EubSvYe6ZIvbh2G3R75S898jutryALtrO
SQ6iIWBc8KDLBs9AjeATlANChh7/LWv5LxrkfuWIW+2npXNKdAn5X1N6fF8N+R67QpA6ianD2YoF
/jmR1OVWW6L6a5Sj/01rlR2JbSeXFbzzXTED2EtW1Eve+GLVY3ALZGvcTUwjgMMU1BShESpBrrSs
LNRXnIn5MBZXm4uONvzTutOoE14ilDuvlpezcLXWBSMQamvuAuOgW0q88W7RS1azZE7cNyShBRIs
1x48llZueW/hS+F3jwDiQnFjbEq7hfVnbgzXVd02CR1nZs1n25v9T2mi67qqrwS9Q1ael8Tk2zzj
+NiSuYWeayL+GFbBatgPAhbOLmM9qmcC8Wi5wiXCoZnaBWJt3LoWWL/GxGNKOC37aayeLEKbbO/T
p0tpdWe0Cbm9FYOgepXDd6WW+T5rHTLSE34SzZhGNxZw8p3E6g0EbA7/c4ppuiAqNQt67ooVKyzH
Tea5ADZcBtEduZ6um77bpPjd9gnTiFSHD2goIsAgzNBoQ60VxOE1bpr3Y6JdChL1piRNDHTreF2h
FkhzC4mHI5yX+eS2KXbcevigZeuxmUBGWb2cq7uXZ6U91ofMInHqryRqlk+QTLqzy2QIyZhsGNp5
94iIYsArKWMpS2LKQMsDXChon2yb6Z0rSS3Ch7F01BgmnI9W167cP1jJN8z+BO4V2imHWe62xxKx
832MHcj3uy3BQV8D2CLkWi7yFlq2N1YQwyGxTfiXhJFCAtQiztuEFoBsnvAy/ZfR+TBECSsP6EP2
Ungj5oqIjcq2TJAxXOc9EHuqhGk3WcrsRzCxXVizoi5nZFag6wiWOM+0vaf2pAZEZoKz3eQ1VrA2
eQcBSH01L6KkXUaB9mIlw3LGTYp0YLwqhchMfbBRLh16Itb+IYLO36XsrHcHhYS3lZGJPtn3Fne2
BweLs8KO3pjh0g65/XSXjanDzILIVyhuo+dkzMjQdWDWE+chrJz3bHGzJ7TS3sbyEJKDwxusH0ac
/SV1SnlfLdFPYw+veY74wcmcX7wv4xFPh8STjo9stKF1FM5AFrzZeSzKYomqTO0dNlrIPkT5PbPG
7Fg2MfMVT/Sjl1EXNyCJWcteYSCbaB1oVGW9xn44/KRe9KwYm58McLsJLfTdHDBKCtIfEAHTFxzc
H+GM0UM+4gRCZAc50ka7x5Ks2U1ZsfPwHh2gynxQnAVPZuqsryhzNBdfHU89ASUhSWMWdpE9zoMX
hXN457lJemwQZm98MYQgR+EHk9TCQyoAbqzb0gtKgoqK7zKxq/M8WZ+mFn81F9cJ7KwCYrleS76X
VUT6XpVFe1Gzfw4XRG/QnU7zUOMYcUWGUDbbJNq/A0bSvQerf7FAI+d6ObfTyhBjBaCBTx+RHLJj
yGoQR5AJsYykD3SVe0MzuhKVXq5MTBglMwhYPKCzs8Pek2Pr6GOw2keqvFkLiWZnqZ/WJXuGSLzE
YxsdSGAK/C0RF/yQEzKJxJYyofm3eLN5KCEEYUe+505vfsqBWHIOFvQzcHuLp5mR6alIlXr0Vckr
dmtHtszbYStHIcgz1xEjg6RS5MEDio6iPjBTdy99WXHtMFezZnMum8SmBeFXscEn2bxpX2BF6ysr
e6VaqM5J2/8NrZ/tZVJbAJHsShSbayYRxrLAXe9zfDcxGSfZB6Kd5l4umeNt7Lnvw51m/Gk2Oocg
DY+cppcfue3fjh0sE5dK724WTfnSuflAeSR9zt+6q5EJ43NYdqguRyYKVnchMTXO0ada7YdQVzu/
ryzA5XQmih6iMOphVPMdFOSd6TSoEo0kUIllvVV27Z/TOejVLeLmBUxj5GAgcJcWe4eBUzjs0/B6
n2VWso4MAApc6cNYwa/lUGV9lVbJ9F9uLTRcYVuJ/FsxnzfcHvgY+OoBAdZ/yqry+pTTXdDTTcae
HvwsGPu4TIR67aJueSw4PP0voer2OZrz8XVcFJnz6XQNLK5Ll+9hWgNytyCv9N0Ox0TzOEyetmCy
JU3zA/Uyq65Hrswv+WTDLHfL3J5OeYkOYm8TgZycmkG59o4MWLoKejBoTl6xgFAnuQyOQU8cfQS9
UI11LNF2Nnsrl67AKx9F7W0zeA4+tLGU7mlaaqgJmSEW81YsDUOwCmpdRinhZOEbwjD5w6zf4qrv
vJavpOvXFySDrDSy0YAgu0a8jr81NxP3pcXajXEY3HswZ5NxGHJKt97LtXXDuM8nP7wASsXzaU1h
MH3h9LCbW1VW1fPohvo5L3vW/GHPNctdw5I/9ui6nYusciwdyNtd8QKG019jxBGhYZ9VjtF2TdkY
Hae0cKJHRhQjPQVTevBb2Yh0DtM+PwsLzTjoX6ws/r5xGwXgMkxL9ycXlv+GFLPiEmyuGskycex2
GyToO+OeGaCNEbBcV5Z6Hl2LSIm/JORZR58SaU9+W6a0NLxir/4Rc9bdBoOT2YhdLQ+3XtoyeNfE
qf1VBbpIVBVh+dBiUIWI4xghj9jMch45s2InUMyLqnOEo/Y6MQDciqRz9el4S02zCWwba8+ao1E6
5rZKx41E9Gcf66wP1n3IMKkH2VTa3f3S1c67bzc5W+KlIGKzhSTL2EPDFjzANlyrLQ8RFAZOiiGE
sj2CIKN+Q1QqcoyIMSZRdwCYkENk30bQ91Ak5TKVuK3MmP8pYpy7OBgFsq0ax6F8KdqiY0zqiPym
UtqVG5/HwD0NrYK6zabJoAcXa5Oh7je1vuTGK1Ws6NzkfcMCwbqvcrMOx8itDFZG9qWEX6NBDyEv
eqV/RPC6AA/uMjEUx1m4IaxU1pAMFxvnf+ydyXLcWJZtfyUtxw9haO5FM6iJw+E9G2cjiZrAKIpC
3/f4+lpgRFWSDKVYerN69jItwzIiKMIBv7jNOXuvTesrrirnc2v0Fvwq2zQKkrSDipUZ9aGAYIw3
4IhwdAD2g62EbTcb3i9ggTIqdLEGYialr6VTEUgTsTWiqG73TmLKYCssIkVWs+wV7buTkSjbcfyp
Y3FBHEVQfzZIjJ0eWvDnPsqjOjj5STBGe+SN83jLBqBgNx77drfgdfqMnZuFHnwdiMyU4GFUOW4U
1kx92/PI4kuw/B2DV9Fac9/7ZlueCuib38qh07RNi9hJrIeoVuAaFUjiPiN5JTXMLGjxsLwiRHPZ
nWIBKeOpxnw1+cFD6KBkRgBJV/yeYTacfT8tUziOZTKDnkPXexnHsZhOeOacgek0Cb5SOMlhHRUO
EFajLawfva2N4rNd11bJJqtKi3NYhUmOxbZWl5o2kkxIJYJvQRLfQcoFqxFDM0JSBSCPgCJUvgXe
c3G7UJaVLVwZA6xNVcKCBWQ45S4WkYD2MKafwKOfl4VXacjcQJG4kN3nMiVRjATrQB8PdWqm002J
zZ36vU73kc3hiHqX0g5tiC+TSTLPfYn0bdjFI57MC5EL1CoSdlW06VBhSr4D9K/bMTN1iFy4m0E/
2UHzXZpOP64btaJDrgxhT0ZLZDfGPqhLMawpVw9nxNFj7cVh5Fz2gWjGS4rUXYBimLxB+EsorZ77
IRiLowYR+A4pN80zniUbGEU1VXYI2IWdMy7SMd1as0RtaUq2Im4fhXWIRRB6oNeCbQMfbVQcpZDg
t49jB72PJ7uIUCOw2Eh+0E/ZhzrwEZU5VSs/lWySgt2oKi32ZNVSHS9sakt4PY6NfifLkmXMbDQW
aR0N/+D6adExQFhyTTdu6+khRONauXOoJgbSx7hvt4iRx24jC2JyDzEJq2IDjj5l96FIn3xGPAeU
OGgWP3M+RQWVd2Nbuq1TaplnqMH8ZCLcDVmnSbtYi3a07x3F6S4KXUNKmaaVVl1OnW3oe8ZxEm3a
pjAfhcyM1NPiFPvxhGai35UcpZ94TGNFfzSxvxWYjJ8EcFLkwkKR18h+BO8y15qvnKhptoMzGIOX
yihKr6IU/pJH6bvriFwJUguR4MgZBLWkbtywI2dW/efiYfv/br5/Lr60f+/mW4Vd+5i/NvMtP//f
weMgUECaICy15YI7+S8zH8HjlrRVtkC6wTEIt99rMx+lYsTROpIxzL4af+gvM9+SSU40Kf/F0Gpi
j/mt4HFUJW/cfIquCfL6gKS8M9YFVG4EfjB9J03qBQXwonVkOImOSL3KdmQB1Qd94f/VOXAfl/oH
5QxBAu60lFu19j5K7eSTosrPoZAxaCynRMqStiN4KXT9dgzD2grP5Kv2KYUZq8eLbaIMs4E5l+uQ
SubDqJXhV8xl5o2tEI9p0UojP2tRwWiwg7EA385DQx21xVYTnFhz5KGBfk+Hy9Lw1KQTJtcccYKb
xGpLdYCQEsQOnBYOsteDT5Wt+9POyPF8cMoLfaJy9KreaKKcbsxaTtG1oueR7ipGldLtrS0H08U8
xUj4zamV6y5tkB5Hws7vkkyLl3PGfI3WcDgYDsIv30hrVxUVFvPZzC+oZ6Vf4edNB0ko5glsc7Qz
x25w0WPiBEHIWrgaTq5vftfkeH8pvlX1PLBdCIuLJszGY5ClIGM1fYu7QZwDi7J1ZWUoILWWxAGq
VOQKyWrUd8MA6iVn7+CwZ6sF4ozKRuBHq97eTVIu5AkzMkGeKMUuCQJxgkVYHTlfNGcOW7cVbaqd
7wcd/hZ13jroxGlMUFQJhLwgj3188umyU/OZpkuRNP2BiJnJSxNF3JW2lV/NktosnRXCWwxTcdaZ
3VefCfOWhypFfwLKo7X2U6EEKF1KK99niRiBLvXalU3f617F67mx5sWxUiTzGRYC1kkzSRuPCS0a
1yzyzQ1SGOr3Wr+UAhuHU5YyhvOW2JFiNSqpYPyo1bGK2x3QY8C0dCz2VONbMG0JvoFAFZ8tg0g3
1tPPCiayI3UisYQ/B5+B3WAAmpmoV0lfcXItK7DSLQYRQP7hTiyB9NghYVdk5ueYORw8eSh2ltnR
TCdsimoYMAG0MArNJ1ADmcI5XJGDgUSmsv2Bojo3Qz2zEN9ben1YEIKp3JNTEHlTZGtbpxZYqEpT
TBdUBZSj0SX0Jueuo2maTABnIMcOqr6DsgoAj4Nrdz2Yin8TzRIK6yw1Vp/AT2EXzzTTr7ppDMAQ
hCmpSC3sbizmMoZEAQx9OOZhpl2AYp8/WVKxbGjUWV/uugDER1pL9S5yTGXeRjnFYvZaNCalpQrt
pgZuaNF6Iq253cDg14Cx4wZR+JNVQHU9IVQpC2VxGLCSb/KAHKS1AQjprC9YDwI7ra0K5YnXbqhU
FM6yZacWlxeRTu4EN1l0VHA1qO8Wxr2tgcAu27FC5542iPhC6QZks+qQAzNQBSYgJPh0bfiKQIYJ
2EbZDA1hYEfbeqielHtVM/KLtF+q80Or3ghZ6ExK6PVx06CsWAFeGvam7OXeQFT9w5oc/xxoflav
p7LV7xDRtOzM01bX1qEGbhEehzIWEDX9+qqSthbAP9YCuaLMrydbhQzup06xMHnZyE9XTauk14ju
pkOXxmgy42iRkY9Ngxsa1lVxNeuaci5M3dpQ4UHJJ8Og2aqo4lFvswvGPzAooGtiOr4rqHDjwDwc
aF9bOy7Q+ThDTk+PYoVq2Dj2gWnwpsaDLa4ZXNNJJ2fAp5Y5U9JLzFqpwADFDvJOXUdBEtGmathb
HQ38itdtGjPmzApYdUrrXKPs0+unCeC65rZ2QjhFiQVv6zSZtYed4aOXH5L0ElGxdVL7Cl90SpGF
hukk1lkgEXKNISw6veoy0lGatsXt2Cp7fBzAmWLyjY+2jJpTZitQL+H4TbyPPSphzrDwF/R7K7Ki
W9PJxofSNqtvNjtHBFxS0Xe9Pw7Pv781+R/Q3f4XcdukZZmCaHaBmJvcYWEsMIB/v0e5J4Hn+fs/
btvH9rn5x0UENuAfVx3Zi1Ee/GOPUyb/3rzewfz01/+5pQHw9Yeq6jhSYQ2YUjeWzOE/sW+ayfaE
F85ySApd9i1v9jQ6NUKwbo6hGxbY6f/e0yjqH8gYVG6GeQEoq0N8xG8hCt5SA8DHgYeyVDY7qm3p
zMlsn14Hq9NFzoKew/pD1QMm6utQ3uBxvkRReVSq6nkA4F3M860PhXaLK8yNRYb/oKJ2G2M/qnPj
+6tHzS57Cor8dRLt25DYvz4PRHfbRsGnw7Z7+3mGuhXKNPXBA4K6JX+CQLCXv7D6o8iFbLQih+KD
jFNt4TD8K/OSR8g+QTqOIJWWp87O8+1FG4OuIfYS424ylaPUai/LUGEGE6pbohhSr+ZowCE0y1wi
Qj5xPPqT7QGVI3gufnLTSxzl6+uzZ4MRsWRV4ty0waW8vX4W5h2PdLRv8Hdg4+ipDxvTRgCqM5W9
KlS5yiNgR8hA979+2n+/sAQkwSAjwB0fuLZ8G0+PNwz05j/+qf2fmhY7B1LDuNHZca4NC+3TsFAV
qNXfIlnfEFNxK7VyVxXi4ddX1hinr2+aEcwXbCDeAOvqWKZhvrt23AvcyHWYnZMVRAj+d3Hxdb8n
ocANtrjXTvKSzs9lu7PX5t7cR1tzXx/NvXVJWXeNM8AlzdJd/vnyc1i1dvmuXV3XO7zUO8fT98zi
K2pe/OBT7z5dm+t8pz7UR3KB1hb/Ov42PEzX6ZGe+nm8kRfBvvS0y/kyODn343m4LsB2XlPrXIES
WLHlWVle7T1d80ufnnAHeKMLuWdluNH6zAbY5di+8V3fHfh/xkrZmV69VrfqtvDUbb8hiuVHvK88
WFmus3N2ch1vix2ObSLk5u/qpbafbsar8Uo5Zkd8pyf9Qtmp2+kwuJXXuUCtPG2P8p7fb3vAoTbg
a3bssC+N/fKbEB24P3ZHLDYr27XWy4+xru2qY7NL3Vukzq7tGvtw67tyb16GW+eu2dFn/GAML2ew
V4P4r+9ThzziGMxnjKe3YwmIE/E6aC/Om/XVHYjHY+UW2+Dcf4NqZYD1QIlRepR8x+O8owq/ijza
o6t0M+8ir9jyox4tyM3z9vIA3GlVu7fTatjh/XHpy63I9fOSNT1EN+WR0+9c5xeT5g6rM/tLmvDw
SO6da/zNyFuUNR3FdbDJ3eXP7na/HrhiIWH+62V9uU+2ZJZqaprDHPzCYXn1zpQiIy6iN7Iz9YoA
s9BgH8YeRbNToGdb2hAFPpNVENjfWrVF2P/ylyw8hF0W7l/+rpmGhzzom22VIcYqLSzJ9JTQGCDJ
cO0eK8fK1Cp172ugRmhEHF7+osXtU6iXgWt1vKEq23bk80wNvEZiCeK5AkSuHnxu4OAEzV9/yQt8
CLOP0Ohf/+zl5ypqRR+MAPl2Nnl5MlIyj+qsawuTdFlrXj0Z6PIjMYw1JhehHRShwGUJb+I2PNnZ
s9K2t0j3af8nl4aiXehyvm0iezNX+56sqpncn6WlrH4PQuOUi+HOismdKJxzZUUHLXGOGCs/d0uP
qOF8nH+LxIC5OdsVI/6kqd5EdXfpFCbq00/gAWxPM5xrwSGiIt5yRfd0a7LV97sR1FsCoznygBB6
BbbvpPNaIqP8gNqvZaIq7Hep73iOqq6FaI/kS12RWbvSKmhWeX5L5u5hQFf760H1bgV6eXS2xoMT
Fo9uYcS+fXRZjKhf17PwDPZTgArmUKFztERqo7ZWc8S/qcnrqTU3I069Dy6+LKmvBjTfGF8YK+AC
gUUirr9bfTiKUfJsNZ8+ez4u+2gY8DO1N1EbsyfZrSLRCz1q6dYHA+bdeFl2ZUQQapCbOCtp4v2b
JAdUfuMg56u40Z+TjEStsK+yzUzasR80EmcbJdjZgWjsxI22/eCRv706AiHbcDSLBo7mIN5nf/j2
kZei84O842yH2kUnMTG4iTM7OdJAJ9XJV9INpaB+1criooCnHUFDvEhksek1kKCOaVyYIn8kvDlf
A1pIcfUTpIbT4C6z6vjw64/6809q6sJydFTkL+zeV+8VLY+oSNk/3FHueaAUhvRcVTkdGNYxb6IH
9MerIqrydYpf8YOxId7O6rZYzrFSqIvzxtBNCvBvn5I2ZLWtt11xTnOExcPge2CF9ps1LksaxRTd
F9SRoHQxN5doC0uUwfn9lKfdMcjxNw1V55zQFuyCOmyPvdC+2FM+nFuKWdu6TmAAL39rFmHlSTFQ
6Z+saNuq031HkefSkOqVXYn4bLWlf4/gZ6bVRMLHwSGK97bQQkxgCPBWdCXUdYgw2W2GvCesL1fp
9TTtDUCrS9Xs5Rot5P3Ll/JbFdz/wTHpfxuMTfAa/PujkfuYfSu+v2VcL3/iv2hs1h8mJxldgiFz
jGWH8NdZR4VxbbDVE/DyLfbYrAx/wdg0QZGW15+DiAWLTTL5/IvFxiQNjQ8mNecmS/+9g87bPT71
EUdgKeUcZpmmpfMh3w5kp2oyRCtjt8ulxBpUpd2aSOjai0bazbph1JdU/gG9hhLdskk252Sn4adX
D+v6zzn19eFmKUa/mmpfPoRhUUPmtULTIY13HyK3YSdAt2p3yAGWFqcK5BOTFEtPOEFKg0uk3gxV
2X8j2TKle9sONGx7JFyEEeXRfZagWvj1R4J38O4z8YKrUtM592DJ5Jz8bulxZDAy6SQ43UorVdlN
2dCTcK8sudNhlX0Zh0XHmsMIcTGEpy40KjhPEQSMYT0KvQZ7BOCocntNt4ZNoihN5E4DKKHHQVbB
D6nZlGuwsWOUQttmlVuL6kvo0umZiX8oCG7Tg+5pKKOa7Z2gzoRZy8jtXRvY0c2oF3q60yAdVxeG
nwAhV1rD+TI1in1KrfqZ5Sz8YUD9yKGzMDOe2Z35gRelAEgXL8kwepNtK+YhTwrMW9iqq3gXaZV9
qTo91UVn0DQsDYk9BkctGMxsW8iR5FUKUB0NYGI7WYhnQjMOSapr3y0bmAn0ytDhluqpiTxd+Fnj
tRnIkbXTESSwCn38UJt+dHIgJLJd8siaAgpmOyXD97RaOom0nh8Co6Dipqe48DdamM0h4DtJubit
k+6U+VnxRSlBXq6dxkF8Ips5+tryS+GtkKlHMk+txw5H45DPI4OOaAN0W5mxEpla7vXKpA+YCR2x
pEXJ+1GRLG14gfJmUfjRI+UeUB9xrFTYaQQjGzWsc9IZPfg49be5wTqNzLKto10CFaA8xYaWQR4v
iegAyFcTAg0HoLpuqPpF8GM5xuG6G/QrIFPTsx8ZLV3TaSRLsY6QrrDFUAQEZF/d47AostMwBeJh
qOced12Pz06IOiH/JTfp7Jq69gm/bNgSNKfExGf1xlONePlyUrC4UPIbsnsRotJ0G6emICfNgHjg
abSUS5JRM5LqYl8nVFVQft9AVyYzPtJinj/k+KMuWhVGKJ8hPfY+uT5uwReN9tAsMbnEbYa9oB61
+VtXLQgKNOdKRPWfi66whXZoV6zhriQfgrtmk7CVJlzQLYJT1V4PZkOAKE3O/I7ZDLqF44ck0Nkj
4le3ZfgFsafkohV3c5kG+omsJXBzNeBzmGG1OWHA7KmFHu0yH8S6GOJpwf6WQGRjUjcuuyyr4TIE
c4vCbgw5SaZmqOMIsKcfnajnE+68Cg2QjTzDU/H8FpRy295az5gDDAyeBZJEZ+xkv6qUqT61kwzk
eYTwMq3EmOWRq5WwU/m8pLPZoQUvWw0/lVm6seLhmUkcvyjAM6+TZftIy/0WyoMbg9aXtvMN4Um/
N9DWXgyF/tT66N/qA+hh/SJBC4Q2CKKgTWs3mMYfFiJYBH8qjACywFA8DisVfhYZb7DGJe9UlJhr
DIvf1XKksUPyIg9oktFhbptNXlsXJao+yHbp2sxGtgb9Kbbod/vaXYF/e1ICphHV5XOs2liQbR6A
NyyiDojXpgzLCMv4neo0NySGrwucPWOYZCeLkLSCQBBeCcQUgBCBDWtDof1oIzF+semh6EQs2rYM
d1Tzi67hi8PPE2iKN/R0ra2R3xOfHHM41BbaCwPXOg55Ke7swKfcK5E0ORgPHIw3SW6xbSosnrLa
4XwWDhiWqXCTqj4SEJauZR0irFdu1KLuVkoVrNvZORf20Hh5NEEyJCZrFY/j1zqDdhHb5VkrKL2H
k/zcEIZaqekVBgvMW0ObbGnf449tSt8t8mQ+5kJc5foXOVCJj7TdDKSoTjT1+xz8qHQtILUBQ1Fa
YIlFXoeEA3vMEYZnc4EfVVslQxZ90pzy3i+pujTphhD1eN3FRbfuRFlBNpjbBBkwEJAyHOk5ZMNe
Gnib6oZ1A/jzmf7dvV8bZ9nkB1ogZHS3B5TT5Q9MEomnwd178NWxwfZBBjk9GQytQzdj+ajSrSEz
xyOL9ibraEMYJmj7frptAkg+qW/fKaO+mTLoNwHUnlucqyu9AOCnDt6koUzaRFiuVaP8EYAnWlti
uhGltnEmJEslhPDVlFc4v0qj2zvjdNUoI2UcwtA7xznjTvk8QFFYtgs208qJrfInzcxu/cWTbTCQ
7REnMwl30tWapH2c5+jSLOMrMgSUTTg92fV3DVZk1dQXDrRI1PzTtvGd4mT7kKB3Q4wmrXGa6osy
aMe4QKtBFMwOzvZVoxPRtDKiuf82kS/nWjUZGmaj3itZuG36/LJDz/eV/rDqpaXKyZkcTC9Xe1wn
YP1Ed6G1Hb5ntNCFRloVBzF4V7BxNk6OdQkAyec+qB4csHGWfXYoEGMON0+lEZxSVBCg5gVCP+oz
an1IdPLmLfEAF4LsIvIZZwy6SCRzhLwzDAsnV4AOkdik0GmqkvQ0WMHV1AXxYRbOF200qi3mrWGh
30N1UyEJ4gh3qrMatfVzWwraMHHU5qfYLzb07lKXKWw7Fta9jyT/AuTtSTeIjbDU8h5OyOy26G1n
+nt4EdDolFFP8G6hr+00Hm8qgXSVT67Ubhs0d3nZUkLlezVWhe2ndwoWK9wPX2bF2aPse8j0cN/3
2D8DszfRGWnI7Wqw3dKXoNdMs9PPo9pc232WAIgAwW3smFgNlFQOpoFPjhkjV4+AX85kmdYaOUw6
+Ow6crasKDhjgr0aI4Ud/E+TqeKjr5odPYrp2CvNvVOgVs1mZ92MyP0B1i2ayPK6JuGSKHWq8Pxr
GWG+QL252L9Z71VzvIh9tUiOGY3aVaXLO82K001jRoegFoJkRCv6DgDm2NVQ2A2a5+pMM3cQdrCm
ylJYiSB8JLSyLTatEKMgmCiYe7l+oZPThM0CCijhUvPgVYEf4RAytSdu8Mqss2xLz4JkkUDe5wYh
a0g+f1QK4ZWTgWnFDbAigi7dYsiJtrjFj1OpHjRO78fRVK7Yjlmf9WR61of6WFewB/JeuaA6ZV+P
BWHCtMtPTL/5dSTL6smxId6NqX+FfRKYRp1vLGm5cNI/NYq+mcMRz25ADrEaMDewD8VA1u1YvGq3
d6SrW+QLYC1ZiD0/QL2vR+uLKvqTBrmGNxkTQWGwS6Mfm1B36Mq7KB/2C6pRJDkLiz49xkqRXMsg
u0aJG+vruhwYaxJmElWqieaHCJ7wAp2sOPSGrDuYRf0pZ/lyDdHvEEd8n2Q2bVtNIDUyAl76GZOr
dkUeS/glxwJdq+xmrBLfk1rqiptN7aohzOSxw3bHtC/3aitBBuEJPDSJfZzUwAOUsZ4JWLy3iBG+
nXAosg0tmvJTOhKlS39xhDOCZzl+VhrC9Vaxkvrxps2i+DzUU1i64Fr9kPBDSomtnxjGVjQdW9m0
qCA1yN7CpUHaON7+IrMfYmuMHkhXCwjzURv7qm4H5UdcAUHYqQ1vPEw8Opmd0Q3Wiv1OQoukgUWw
J5MMbrqNJK7cJqoVsd/CaoKopWjmL3ZeZl9sc+QYYCjDQ6DbGJvhZMIxVNPnPJ3H+8oHEliWqEpW
AwrPkzEYGdTPqRaQPcgURr8RlR2GunhgauxhJfMs7TBZg64Xj4GjsHPHMZGgF59NYw+jjq5KNDc4
JKPEmbrtZAwllmj0BSsBPBT9cjvEPsKWNvQsHm15kVt5yvtihQvwsF6MPWBjqtska2FFWwSDBZvK
H6tH3JPqE5oaqHiYIaLPWiBQxZp27SScNTJ1n8dKcjX1Tn0VOzVUzU5LU+WSZNsy3bQ2J+bt3LXj
bUnQ4n3fArlxI1/FTRkQwHQETUR2MD1v6FA9kg6YMDPa/NUY6BiHYRiMbhK0MGOsJBh6ohED1cLL
ZlecaFS7vXaSqWSXrOiB7jaJYp+jzh/ZQvkFiBBiMCtUzurEnMEWKV9LqTDuihAdxYEg7PmzKHxs
2qqvKc8a1l3pJnnYnacY1fC6YRNIdwVaJgYZRDf4wFE4pO6MZ8nGLTMqt5ipvhEwmp0IacauO4j9
aGeK6ZWW0l2nsgq/86Z3HahOq/apaFUEJqm1HX/rMuZFt8rMYdtOQfY828gHVtYwdt0lZxKTmQrS
uO+h80iwsmkDWVUiQUe5q8B8Z5g1koFK0JLJuO4CMV0aBFvp6yEfJs6nSU3aScZm+FvlyK5xk3qK
lasyNiA06H6EGbXqga7kxJTqaD0aFFuG2ZXk04OSzHa+ZvoP2aBgU8Mnmq+AJqLbTQRbbHeI5o5K
dFhF35Iw0qM1GVmUqNI8oVavDoJDA3E18suAyArtREwelJfoXX9BkFCer8MgNDFit2qmEBKkQdBB
49vNXySG01sTOLgKTDPgPFL1BtYdJ7SzdkeO8VitM7ZLdyphHrcVMNtvGVXVhxDvVugqPYKifWAs
BLmh7qrnKrJRkCtN5n+tjR643kR43w9AK+j4ZVT0X2lFlCbJSDJ9YIYi00HleONgA1YFaxl+I+Zi
aVdPfVr4z0GKKM+tjYF5D7YxWKUKfHu+rhUoqV6vV3RtMyLF6lUQRtVjMCV4AZCRqvSPK4cVNkhk
fm0GMYfgGUXcSiGg/lzbfbsQiwesFlbTNL1L6bv6JGOzHjY2tsfHoJaJ41ZV7xxlOE+jC+1joBY5
m+oD15/p3mFyKj8olrwthmKvIKXNlrZu0iemV2u/6xMbuqL2Sdvh1Ul1f19A9cGKo8Him+pg/eu6
zNIr+VdR/q9LOSZdJrIIkEO+66ZhAbEBtJjNLuZH0OqRQm/pCKt+9ypSg2VsUZSydPSV766CnkbT
MyzflGcN2op6TTASqIYPrrL8lrf3IiktsXuk8mWpqBb496/q14qRyLK2lXJH94GYYqfDDo2torue
MWvcRxwf7sCQj1e/fW8GR0+Lay4tbN14e9WUzULWOn2+m02OdSo8D1ymSyL171/GNFScABQ3EWss
5bVXN4ebxulGEqR2UZhFMIPzhScwJqdfX+Unj5AmBcPBFuZL1sXbqyiJHmJ/0ZsdedXDJney6c70
tX4/xQ57RT/UVgCckg/6Dn8f7qgRcETQnbc53hvvhrsDjYiFFaOFruBzIeEcSHwjJheUQOv9+v7e
9qCW4U7nEIKdo5o0v0zzXTNGxgKzgbqchYjDfTaTmPqTEA3GTdzpyrk3OzidRh42GxwD9vj7L5uk
Z20gALER5GjvhooWdX2rsDTu1DmNDrEzUguJpu6DdtdPXmmep2obvNBCMDLffofVPKp6VTXQk2qy
XO3JfAgcCHa/fpA/uYjJfxYdNd+d/f5WAs5JRJrlzBtjztGdUupnu4l/f2Qwa1CW121TYFhw3o2M
thmriZA2tL2moOqRtfKqy2K0g12UfNBv/1vNnEkXCZRtYcOVqKbf31EEOVfNq7ABiqnWw6qK8JSp
8QBt2zbL9pY+M/o73SrM+3AyOLmN1KK+G/EUZ6uC80blJhYW3Q+mtL+PV75DWhlodXgvnPfCmTlu
W/ySUbNjyftmT52X9oQkmvbTZAbPGnqiVaZUH8w02k8vajN2WFOkZlnvBpDeZVopQantSl7XjYBf
dCFAcBx0otMOI03Uc93YiacXreNB76NtWqbzsQxD/cowUutgC44AkVUNl6lVULHXM0NdtljDhlzh
5IM3ehkC7yZ9FPwqHWWWS9teNGyv50UMWCRfN7zRBBr3a5Ne6xWiKvSwRuuXF4ixQBT/euj/fboi
Fw/N7OIgQP7+0uh4NRNLdjo6uuh+l4OQ2OZV4Ww0qZa7iZ/+81X+rebf/5thTIsA8N/3/27r6B+n
xzxh5D7nbdRO++//8c/lj/zZALS1P5b3lB6bynL4Z+jSnx1Ay/kDqQyzBeGw6p+twb8agM4fTIi0
Ftgd8KdU5sb/7gDKP2iSLdsTxImI8ywpfkfq+G54CIwXfCppMzkuEruXTver4VFS2NXRtI+eVvfy
7EAfOLbIbEiCiLNh8+qpXP+90fdu8P95LRQwqEQETc3382M0QlaATjt6FhQnWhZKfjGTgrrz+zK4
TmL9IwHhz+7NAgdE2BQT/9+GvjWCQc6tkpJr0QA7G9ipZxlry8JH+mAVezcJvdwayg30qkj2lpf7
7XstIktpdFOn/OH4zrWmNPW3zp+6OwsLm7aq4ChcLMjliUZi3Vjer5/rzy6ONcjSuLRu0Gd+e3Ga
MU4zVcrocWrIdwYRLtDycARfxXoE91NqzbWqx/YemGj89OtLv1tYX+7bIYZZchs6chkG/ev5TA80
jL+WTvCvEmcXupklO6Psog+Wb23ptr6aNpfL0CeF5oj/UYW38O4OrXRK5VSQEZ9qYwJZoO1O9lDE
2xIA2W29DKkgyiEzYm1Mrs2mwwiftROB4X33kS7oJ3dMW5jxhMgYt+qLZunVC+O3gvjMTB09/PXJ
WoH/QyJkUVz8+rm+kz5ZL3e8rO9ooTXdZKP/9sEGGP9pYvCd6vYwz5tMS4hVrVIszDFS4K/CMTPi
GMh/DTfYx8FVsFsN7jQ7bbUPHv67TfbLJ1kEWMw6NtORs4y+VzdMFpfT058fPadrzB3V3uCTaAdx
VLoxeIqGntx5jho3v77/nz1lNjhMSnzllmO+u6htVwNUjXTyVJ+w0sBh+zA5wfb3L8IXaEhDkBrz
t4s4WEISqqi9R5vdX4FjgZdYlv8XAwbbzKInV5lfmejfPr+aHlA4JMuAMZwQwV4Qu61vph+cSn7y
wDjPsRtk47nIFt7vgkBgmT28W29MEn8N0qVEJJk5H8zgPxkLKOGY5OxFnsx+6929WGnPgc8fvLax
DU/Tgn4Jd4iK+4nD4FqOeJNNi4DyX39Py2999/YbOgsdYjimGfX9qR9OF1DLuuEJDqD4BOYTiI3M
OSppYh/M4y/75nfXYiQIjXKGwXdlLjPRq9GeEtSXZ83ce11EXRm8dGQ82jZ5tGsIluC1tFlU+XbU
eir5CgUqwqesKX6Ga9lchVrsA3pN8HPv7UJLwg/G60+eg0Oio6Mtbk+oQe9eijnGvUuRE6G1bLVD
Njj5Ris65zAIPfzgi/7J/MMXuUj/HXQwTEPvvum2V4mSGofJs01gb0a5ZX25i5T+oKnBCaRbuJKx
5WVleEwUv1r9+gv/22CmkmSx2dWZYQ0kie9utO98bdJsWNyDJQN31n3sFrb4qJj0t+0I7BA0y4yn
RXoEevHtV41spCY4oSQUHmSNW2DkW6GcoO5PaO7WsBXv1zdFDt37ccwJHlc0RSVY4vDc3hVFsGzN
M1l6hQcDzWjddCQuySUwBe1BE7a+4YaAg78TWEwJng4sgZFaakXRTi1RT67MQQUCFTSMxg3S1Sk4
6GqH526szI7Ibk2nktT2xZMf0CFedzad0U1KzDTekKTBlh5DGBCQ/tCiuPi4FYCmURPEBBH7WrTx
c7QNWxELa1i39JlQpweZcQ4JrI/JFsvUT1Zs06BPbT/8knWpprt6xGK87rIlXKhNca+4zeK99WKQ
R/p9XSujAwdV2vHaysFnrs1ej8NrjKfFdJyRYNvXFbGDhjfBhMZhIeLwCa0FQDl7QmBC03Qqdrno
aQqRJt3dNqMW3ya2T9qcrhFNTQvAcrLbvI+jBnQxJbsSW6uQwbqye6aIkkJNQJQk+ZWrtjGD3O1o
8F/ZdZTA74ThfZ2rBnVjuzOrx9TH+whVOcoJ+LO4ENpLekK+tOJHv6USvaQCTc+EBMREUqpp8wzf
RJ+9jklX3SmBCMM9rYPoFHcOnI6M71p6ytITnKqeouwqsROCwBPkQeJS74i/OlYS+vZJWuXcTSvT
nmC2rwLYpOnlf7J3Zs1x41gW/i/zjg5wAUFGTMxDZiq1OUlZluyyXxheuRMESYDLr5+T1TVdSlip
jMLzPLarAwmBuFguzv2OwHMl3SnNerjFRdrV4A2WHcrnUEuAHDTrHADCEfnVLQC7A711U9J+Cbxx
Rb1nUQHm3sH581sGU+/81kHNIQD5a1PswZqCLQHyI8AJenhyHMdOg8AIWkV5RStMlEcdSV3e8dEl
70NYZjs7kQqcpYCzAcQwxDsdZBo9zhzbyhlptZnDQen92MsCLyRhFn3tAtCTr/t5hLye1CHyEjoY
C3KnKwlEIAxl1LhtoakGU0Iv6f2iceSDxUwNMxAMMp4qp9IHgRokQHEPQAXFuyyWHbWbAbJ9QCmy
198RV+LZ08NoPgFtiiqAsFUoL/bWqh9B1PJV0uAO7e8ycIMzvG6S7lMFng+Y3HWW06s2m92k0GkB
h1MknXYkV+0vnAGWT1js8va6YPnwOVtaFGaCHwG1z+geTeJBSpXZdd+ESJ/Aw7v4PiLfPkGzsoxf
wYJhIEIeD9eQ1Dd4NcAKgIdrYEI+gOaGNuZOltBtwF2ovIF7o9wzKDeCD7NHiAfeaVguO2QnUlTH
HCUzD+u8AnO88V1IeXejp/x9BAIFKIwdZOeYEXQY1BY2o4TtKCx7oDHDC7+CRIHW4a0IgwkTGYsC
bCrcWpJ4XIBG+c4zCZEJDBkB7IsC1T13AYyt/8izdng/axTXQVTlHdcK+MVi/nYpBHiEYaYj+PI8
ArcQCxf8Mhnc4JRisCJx83QEjnpMPwHaBwI6DjZ1uFdR5v47Zf3/aYX/Ot62z6cVtnnRnqYU8H//
S1Ps+f/icDN2cT5Gqs33sEP+lVLw/sVwZ4ALrI8b74nDM8N/Qmkk6goAxT3KjbHt/qUqdti/kD1D
GeixIBSSPdzj/ue/Twr1BuN/vxT0nm7f/0ZCIOHx25lh1Q2gE1H2QFv4UQFQxuETMS7/6HDwd+vH
X31xMnM4mNI4YGYPaQRZ2ATq2r6HCfmFg8+5vnunrVeazU2qnTCp+hWPSqqEd17qdzcvPuArGZBz
rRvX5Axax4CBy5B0qRMh0oqDVP2lwpFzjRtH1rxRUKDSmSVsiJ6RVXrGyZZbDrpxRoLWBHaHvusn
TZ5fz6BCTdWl++Xr3YZB5umIr3gerYAa8BNC6RNLsXpWzTzs3h5w4xz7f7MF99bT1icRRCgXIn6y
dKL6lFeRuuvp2H7BixrfCyTfrmoBqUvTDu5NIRecUURQXrjEn/vLjLsYCJ/IoDHuJ73AA3BasptV
u/8o8fL333U8Y76IAtgrd0M644Mw8FGh85k2gvJLOeNzHTcO/RQy9S5gk5eMtIUsZM2S9ghDffuT
nGv8+O8ves6Ju4SzU7sJW4LvnVyfg9r7ade0Ebyj0+NZIG1doKrxJVc2HbrJda1WBjArTvstcFhb
ChgFJWPZ+XvhEHoDeU5+4eJ5blSM4MW7VJ0ho+Qm0eTC5SZ7n/eh5YAbsdstoq+BZGgemgZiUBg8
+ntUekQXLqVnOh4a4cu8OqAjLIYfQJrCmd1lYnhQOMhndr0374DMk1pzVN4/lMuY464Bf1XwyZ/f
njDGdf8/YWSmSwispBjv6+yhZeWTW8loV0wNDCsE+NQbh7R6P5HBgb4b1Qi6hHgugtDlCq9n8weA
NTTY3517saoME+nv1MPffTFCGs9pQIXBYSFJnRJGHDC6A1ixuX37Lz33mYyQVnqhBdSMMhnr9EOq
cQcJ1tRu00RW9DQ0Mhd+kOXYhQmT0Msx2X0DwvTeruNGTLdjP4KhH3ZJgcTwM6r+t4Brpxe+/7lR
MWIaahqHkWbukrYAeh4+z2m0AyoNwlW7zhtRLb0JyeOm6RIO6iSwxwpGhjr3nuxaNwIb18ygU3Mq
khbPARsV+dOBzd7yx9utH2fGK9ORG4HtTXDAC6OBJ5PugCOCqyvw2i27Y32T797+iTPDz43N2Usl
HKLgLJMEE7tKcXfeADRu92nN52DQQ1MwmfwgUQFcKEEkg58iQBZ2yzU3YhX8PFd6Du6QAPgegrR+
J7Pqi92gGJHaHh93VlyyEreUULwRppZPfdpJu/WaH7/Fi+0X9U217KXDEw/g45A8zeOlZ6hzE8aI
VGCXW1RXLDwp/Ny/Sqso+OjqGkzuQjkXPuqf72ivTUojYAMSdimUFWHScDxu1ZEz3MkMJT8jH7de
WBTBbiZZ+7EQMDhZ5a+1zLxrObP1efEAiaRL51yPWYe7b6nb4M45AgnmFIpQKPeq99kwfANcBniN
TjzCjec2BCUJdT9w8utl40Z3c+F+tPrIJlMFxFYQpUfqJBPHFYnBnGhfiL68smqdG8sO5TrrJVwp
ktFdly0AybB/oG16QXV1LmqNZQcEMlieuSvyJ6r8ric4omr3vVXHjySil5NTgx2QZ3AfSjiZPnkB
ciBr+8OuaWOtqdsWZrGriBJF3Wbj0i5JeWR3J/1NKdggUZSXMxrPGL8P7idUwb/d62PvXpnvgbHO
pAr17iMaTeCTRmPWAW+XUcBQ8X3dq3ES8iteeNg2JI5/QSB4JoqD47+/WB+8EYjirOp44nvO8g5q
8+oOdUtgq48z2739R52ZQMHx31/8ROg7mknUfCQCYbXpovrAdW135wqMRQi2CKzK6z5K8KJRPsE/
Tf6h0l7v7XpuLD+Nm+KI7mFPDCt5B8+rL6g6ufClz427EbMekH0+DDZRSODURcw8ApZkTtx7MI/1
hU3LOfcbRuRWML4M29ULE13V/HO1MNQsBS7Z5HgBeALQW7znYQ87pgaO4le5063XVZGihk+0KIYr
O+cBZRiQU4MEcjV3ZfvdalD/BKe8mA4M2fcm6yhLUJVMoWusrp2g+2TXthH1VREEPUM+M4EE5Cak
KHvqyqK3O92Z75GtB1pVyuGOpqre3cNQt9zDCOUPu54bcbg6U75MFLTLsUQ5ZdfT6JNGtaTdQgvt
0EkIetrpCPT8bqKQfLmqlgwoJwEfVbu+G0HYQgbP4asQJFlVj7dgqj/XMDa0236YEYMw3vOrnqFx
YLgeUYoEZmzPLKeLEYTQX5UTyqjdZO7me4iH4bIpb94eE+fMqmcSVTRezCORySAp/am+78Mp++Yr
nn8IUr/flqqEFZQTROOjX6NOIBQF/yBW/h0uFs0TiLTj1gnm8FMuFxnYfSVTERhWap69htUJtO+o
4NDQs76HpWtg9518I/RotkRRA1Io2JfBNTbdb7AIvyQ0PTOWR1Xcyx3EkRV4QX5QJxlMVvbT0MNT
mMK79+1Pda51c9NFZTohIQf5mvDgEKLqW2T+YLdBmUI7B3YyQYabftK0/geI+67z7J+pnP+TQDjm
9V+OCgk6vOHBvjjBQfgdvATx7v2P1CV/t2wEdOXLIFsDp04iWn9bi3U/OJc0/OcG2wjnZm2aYeTL
mhBCv7U9XNx7iG53dl/SiOcq7EvaL26dgOGAt9LSBdkcyBzLeWJspwPI1TW4LmmSzmDMk6NLVL04
i13fzdIJrgKIHwoA2Z2ORzfQTPqg+IaXXiKOkfLKwfL4cPRyrlAUU7kSZlhwCqM/V9RzXU21aB8l
98UNaha97QAvMLvck2dE6wTWvj9zHqLeuc3uhZs1V7NXD5atG9EK123Y/rKmQuU+zvMkHZ9Afr6w
aJ+ZnJ6xCasMopF2QIJClR2/hYNgvlegNtstBSbhK9cKDh4TrF9JWg+w3kPdd+bQC8Ny7gMbIYv6
OycoYf6WcICcQWNfanVgaqr9jQA3B8/XXREeD1r5P6ua+s8a4RmBTNkKw9t0wV8T4FK4Ua4z7vKl
A1fAKpZNCFy0yLSDJLRM4EQILrUv90tGnCu7xo1QJvBShIm9QjVq1skNG+GtqUc2X5hG516hTMUP
zf2h9ARB0gUaiSton4vtujrVdTPQ9Oj6Mt6hVm/BkduDU3sf+T9HAc6s3TJlAtL6FIgAFOKVcIQv
jvYPN17Ux1bDBgjVySpSSUklBTMwycJ6p3L/55wOn+yaNsK6gdd9NjnDmvgQLxwdsLZKQQ1h17gR
10AfzPC2hGM6CrxQgA0jr+3kXgi8M2uGe/z3F9cZF5/Onbw0jaHe/0Fq3N6EZJZXDrNsDwR+3WEv
mxM+afhETlkczM0lVOW5nhsRjAW/nakoS7x9502/QYkP+wwOziWN/KvNB3AiOh0YuGi7woMbzqH2
/T1g1FEMwYx3IW3x+ksOWjfmi1dPbaXLMoVFiSp3c6HC/eCuUIRhc76Df2gFu7C+/rpCwOJu6j5I
bycOEzQQdOprpN8qAEpYcWE1MWqS/loL0RljfqVQAaug89ID7+hw14VVexdNopEotAeooIHbotzA
Qrz/2E992mwdimJjcCX00O4gJyzuJljY7CqPS7DvnXK5a8A12k/QU8FhLi9wQUYN94VQOHbpt4PA
UWJ9+lUgg3NU3svw0I5ee5W6o/cO0yB48nLCnyyiDT9hjEbjV3B+nLzwUGT+98ztvkoZXNIGvz6p
UHJx2v20bFZaQ5B1WHL4RYIJxDZ6Di6s2+caN/ZQOBivLAJe4pAJ9xn2OfCGp91nu0Exgg2gYCjd
oN8+hP0QXOX1Cqeg/pLs4fWOh9QYFXhbAFKjwuhAfXIfDQp81PrRpt8AhZ4OOFyeCBaGPjrI1X1u
cVbfDICPXJiM5/ptDAoEq7Rf6yE6QO32CCOS2wbBatdv4yqgA9Rv+6j9O2Rp+JA27lcdWa34iHbj
8BDgWuEN8O08DO5yB5OyX6TkNpsJQic6He0ZttkOPYaOx9pqyzjkroCX2OzeaNy4AwA5APP1OgwP
AHNVwP+qWwYHwAtr4Oufkpv1vL4HfpwAu+Ywh2Dc0apZtzDcsZqEqEk+HZZoyiYPjznhAc6N6jpd
gwq+Yv6Ht2fKceV7bUU0PqePkoIZzI7wQOZAX09NiaQkT1fwXVesMHBFvJDxffWEHnBTOdF01HUH
X4UHqDH6bjNVGUjKXuh0O+jHqxsgGNstRKZ/VWeeqPQuqvLwc8bXnkkk1wWJ/YPs6JeoLZEhv0QN
PvOtTRUF3Hx6N4fz0aEtIb6GYwvMfaqHt7/GubaN/QkeVnRsUNp36BlIMEP2NWoGm6wGRsTYlwJo
cMHWcLEvDSL9DOxI8bwOzLNacLgpikANULTOFToeLqneyd79BC2YVQIMXTdWYRS0uV0KQ5VDJddw
8y7yIdl9e7yP0+GV2R+6p6E1eX7u5mWAaQJN3r0HIfYdTLr1tTcPEuaOsthXjiL7lmbdhXg7Ewfc
+FtQ1ZPP4SQ5vEbY3VSAi1w02S8+ewfuoITQrfXT23/aualkrBp1EYVqSRU/APzD4g7Cnm1NeGg5
m4xlwwuZAqJG88MKTexuljnZpDOx2wdMMcZawRwnDcvgwL263mWgP10NurFbTU0ZRinyvg94FxxU
BMvRubpu+/SH1ZCbKgwGn1941zbBAY/z0W4towc44Fo9MwQouz2dqpWCN7KvAnaoIIw+yLbNP/Tw
3byQv3790o7mjeWBUeW6YyUwXVAbJTZtzoZPOTi6cTQPn0HBW65gPDZCzw+HKjnr8R6HrXprN27H
KfziEqlCCvb76rGDXxMQLluv2vtu7dvtzdyIcaWRg1tWzg7OksIlY6Z+slLhXbpSnNlATflB7eY9
9VOkziMY5rwDygOq2tHBjSXt6fx+9XscCOyGyYg52CavLqwR2QGFZMMjC4Z5O7O6u7BBn1kvTDVC
gWRcA0/X4MDyKAS5cNPM9FKB3bm2jd2Yw7l+0XhXP+i2v8s67weetZ6sBsXEFtW0yCS8/tiBDkBv
MHfxbmF/2O3sWjeDDlNe0XI5DvkM9xW/8XcMvmh2jRshp4kXyAqFOwdkEAFeLCm59RpulYcO4K9w
GlRZD04byrQY9hVRg+w6w0UvbL7bdd3YxQDY9F1SRliMCHlKhXsQjp0GFh034zVa66zKsdANQUU3
KBTbQ4NnuYqala69HPNOixUmPwNcydM6dZEpCSvL6WJEKJOzWFD9hDGfil9coxqpy2BHYDXmpnJA
pBUYbEGDuYj6xmFLRxePXqnPrKoeQJYyghRM8wiLY41x18sjbUmL4irf8nxoqgeWVveoDW7ZoQCc
CuTv7sfa6UvkqOOUfuUUZ+rLshVoF1Dm3UM0LsNtqlErisrp9sZu3I0wRRVLMbqp6+Iu7XyBfcG7
WQ6f32762MRrHTditBxQM+iEq3vwq8p9j3xkewvGd3+TzVVpt6wzI1JxRICdJKqOD3OGarqm5Bvi
ZYHdxm2qE3wKF0SYefoHz2FyA3dDiPuA4n17cM59VeMAixpcFOBOEo0XE7DZi3sXtKvdPcuUJxAX
eRfC8uNcp8NOTi18H2ttlyKB08Tp0gtb7tRhJVoHqO0acE5At0e7jps6A8UYpkwg2CGl5Gdflp8r
l32wGm9TZpDmwJr0NXrtVWGyzuW1doaPdk0b2+i4pnnbAYN58GrBdnCI6DZSgJtp17oRoHWaT+Cs
d+6hG9PPTkHgxu7/smvaCFB3hkOIBE4elwWdX0URx4tV5q87u9aN2NTaXau5F/5hdNpPEasxyz3I
wu0aN7bRDlZATON6e8BzwLypSqBJCxBe7CL/T2e0F0d2Fo7dxIj2DwsXsGYn6bd1bv6w67mxi66S
Z/0QTf5BNPyX29NfoWTPVk2bMoO+ECE8FQPnAIlZLYDj9oF69UNtl2M0X8MW2gudUekehkzAjU3Q
+yoa7cLT1DD04O/1OBe52EHpLmgruq3BdbP7nKZoAY/kBQWWzTuwtP5x1CTWtV0EmeDIDEANx+88
50BX/8FBuToQglbVUgEwMKfrrKuBas7k5BxGH3xyyGqR183C1G7fNwULrYwKmPb2zqGq662/NM9l
2V14vzuztXlG4KMGHU4fjkTTPvsZZfljI/y93Qw3wr518dAn8x51Gno5oivJz05ZZj5NUULY9xru
J4t7gP8gvWpEuNdRbtu4EfWkibJSVpl3yNv22Vth3q7L0eZ5HZZPxobceX1AgBHGNWWY683cBw8d
0tB2sWMqDhYxg/Ed1u4BxbTtN6+i+YfMyX9afU5TcwD4FUA7QrmHnizzDYqH3wMIZvlqYfLb0hR2
UJl2nAM4asveGyTZhdNoo/fBmBvB6XuLJ0uJtRAe6U9wOYr9acxshhyoWONoGGbu0C0o0oasML/u
IrVdubi2GHA0bUxD4LdAMgr9IqH8+HbeeED1bBBGds07xkzkq67rpQEtophBblvH6IPCw5HNls9h
nHy6Hjp9WeXZCnoyMr4fx6Cutq0zW1Z9mJjTLicr5PHZnKxDCEulZYrgj+NbJVrQdeOEmAPUOq2O
4yQ1jnI/Zg4jBlnr8KPVR/2zRODFaSUC9d+XA12TOu9/Oq5MouWSKOg4nX+7wqHj5gnRb+HTg6ts
ksMC7CHtJ7XpWFE/93wanux6b+wW8HZSoc/lmHDAkN/DBCjY5k3j26yN+AOMDaOfhdssjAPkBRn2
Td/gnRGS7fD27b4fv99rw2NEao79n3Aqh4Tnrf8VyL96B6uG7nrJ8JQpYb9ziaLFz/yQEbfBVLB0
7EWfyJEGm6rr+VfeiO7jHC7Z4+jLLtsI5Wc2ZwPg0o0whkNml8llCGOAefZFRLYE3J23R+zVswGa
NoLYK4NgzYGySaiCBxYwYfBhZdpKGIDWj8P3IhLKagpLUILCuBLynXA+OPKSQ+m5fhsRHAgfhfzS
D+MVTgXbYZqvVzjv2K1spsSoaMNIr3mLbns+nKkq3mzqJe3tFmVTQOK3KVxlPI/ESAlsxTDAwMOS
92EKSFovmslEXRKXXNzAPfBhoqvdJkiNwIWBRzYLlBPFQTPD0snZ4ABlOSBG1BIYtU+qX9G0aj9Q
3GmgF1NXdvPbCFRaoiZc5JTEOWGAv+WcbMZGXFoGXp+FjikhqV2vCPqKwf9PwFKirAjsKeH0bNN1
oINOg4cpMBT5oEgMvti0KYS8Tv3S6kYNyqQRmVpHRSYWn8SCTM+EFtusymxygGjaCE0Xlhp6gQw0
liFM6H12WzbtZ7shMU55gRqcoA3R66Gt9s74cQA7y67l4xd+sVJpR0VMhwuJKW3e6bXfd4NVagTj
YWyoOmT9sqaIHHf03+s+2IV4obJaqcCPPe22Q1Wl9IBuz5k8zEBM113wy25EjKg8QjAXEY0ElbFh
tm2Y+swGx+Y9H0NiRCWL5NLoFm0LQCOB2J0ffFc9W/XblP7UM9w6pwHTD7yaR9UEKOjVfLQbb1Po
EzAvqwI6YwJKvoGF902xXMKjnllLTKFPkMKVGs6qUTzrxd0sC+4aytfr3m5UjKCsGk9KVUyYKGK+
CRjZoWDMLnRMqc9Q9R44rjSNR95e9cBAAJlhk+HijqnzwQ7mDngBxeoNw0GcH8jcXTgpnhttIyin
aspUn2oS474LE3PswsCpV5azxIjKRoMeSAYexb5cnp3eX0E/UZ3lcBtxKTN/ikRTymR1Fdk4ynt2
SHCJGvL6/cIJjcCMxqxFYn7tk2oVH4uS1fuFr49A2l0itZ4Zd1NsM/TjEHVzgx/oihmGWXjIyQOc
r6xmuam2AbUTJxM/ANAmz0Hxbp1NiwoKy8aNLZMVk7NquM8nZai8bZv19WapJ7tN8ze9TXiky3gr
es5UfZVHfXgLR5dL1YvHKP/9XgSM3+k2UVPXm1Y4UCdOOasvLKpduA936satKgYPPmC1L0zOM/PH
JKB0gs8oJJKA8ngVXGpLlEldAXoZPcE5BjH29lc+9yNG7Ka6Xheqly4ZYDry4EMTdh8W5bcWtmwX
TqTHI9Zr42UGcFcR1GQycCxgBbRZXPh879bML+OyW51H2ddkJwEh3s8tBaXz7b/qXGQYcV2EQLWS
nhz3RO8pjVIgeUn/3a5tI6wLXsopTGWbuPA2uFEyqPYjhF12u7mp5eElIzBgTnHryOboHobQt7Jc
7GpYfwNyd0gu4aqdHTF5eX7o/JQ+rk652qQNOcwdTgPDDbKUpNGqkewon3w9fZ4Uay5M0zMf1OSL
ZAC3NZ5bDuDpVA+yzB500F1Skp5r2wjoqR1L2jb9kDC8/2y6qoOV5frFarKYUp6xdydfls2Q0Ex9
T6n7gOcZy6aNyFWwqZfarYdkUCJ758OUage8irqQJjmzLphSHjHoiOUk1AlQym22GRrcPwqqxw1M
/VCVaTc6RpiKzqnhB4oqsQ6+cpug9e+dQT3atW2EqeMQd3QXuSTU4Xck5dBNqx9WTZtyHoIdhU0Q
e8fzQILNoJx3wQA7AbvGzZuqlHng6CJHCftSbvy2egQ/027KmFKeEWworad0AtpBPVRr+gXo7Evu
imeiyFTyzFLxrIR4P4ZQCxx1d3jPQstcDFzmTpeWEZacheqaKM4LTJRlbPtdEdVWCifumJARHBYg
5+nbMVmD8B2s8t6lZf9k9zWNIG2Pvg+tR0TCBdYWf/E2HjKddouiqeGROiWBlHClzVn0OfNhTyyQ
x7O75DAjNuFAgCNasLbAl8iHArnSMr8UmmdOUKaER+BrVk6JHZROwc+uhWG9SoPPCtD7G8Et86Xw
/DydMyyaWZAuBL/C8fJRjsGeK3+y26ZNMU/rBBOAjymKU1oNczSn2OqmaS+cmM6EkinnKWs9AEoC
5/kKno7XBQkZMOfMjhWAE/zpuDSDl5dwwYGvfc6BFkYhOcoR7SSg3DGxIY0QYd6KsUD1e/REMheO
u9RKF4u2j+P1Iq/UwRYMPii0SOa1uF5Z+n0lcrLbinwjUMG+rPtVh0Xitvn7gpW/4N9kV8UN09nT
frsorql6rotkOBZ1wG+7/eznHrmwU5+bLUagRk3RELwGw9e9JI+0mX6Mrf5nnkD/x0pwTMsRPhQV
8QpRJEJ2BDsdhbt5Xfh289yU9AxeB3mwR/OkDuknGOh+RLmIsFsbTc2NCka4hEYyS6oF7LYpK258
mdo9Yjum5oYOjs/1cMRNkyLdhnOWwxY9+mi1ZZiyG4Bx3LJl6DktZrENWaM35RxUluNi7KT1OuaD
DnUaR0rDvR7+WXBgWizzKabwhsOReyHNgLxbGX1xQ3UnnebBbliMACXZsNaiFMgDFcG19PonXjuW
51ATCaJ1sOhuKMKYlIxelfOY7UTflpZDbgSo7xdN5SyCIz0WfUIObtfp4NluUIxDbqcG2L64GY+r
Br7ZdbbAhqayHHFTegPNQOSLmaSxaMlwE0XONVlqu2dYOICdrolwrQIZZaiC2Odz+GUul+DXjNom
brecm+Ib0VGnm/LSj5dOhnt4mjlXqop+WY36b+KbfCjJNM5ejDfZZ7509xDE253QTemNu4KoG0yB
G8PFrtuIrVvCmsau18buqQZaEhBWppjUPkzdnXlztGPe2zVuROe6VimFpc4EqVB4DzNfbESeXTbP
NXZPGZUwVcqcKWYLjZJ+9ajc19nI7ZA6jqlIWmBoI8CdGeNirSq8zRTTth6t5NMclpOn0xyIUlqv
0htjjwztxvPWn9FC7aahKUiSKEgF2MsdYyLcqznP6Ab2gJZLoilIkqX2NPWcMZ6a8WZV5FGll47/
Zw4sphyJQQbTzcglx13o5TCo87INJEpPVhPxNzWSF/pzH9VjnLXtPmiiP6KcWD4+mlqkYtDjDBjv
EAelDxejoN6DkW551DLVSLAzV2uV8SEePf+5UtUD143dovIniubFubma+r5rRDrEMGiHgtcJlXO7
jIzZHUBNGVJZqAA4nvDYfP6joUi2BlNkuXk6xua5Aq006YINsfTyecvCmsOAa/hgN1mM6HRCXZVI
KIp4ho0GjNVytnX7zDKETKWRz4b16J4p4jTSm0XVO5yv7U7OptKoDPOxZ04hoJVwd5366uJ2azUk
pspIRU3DxhEtD8Gc7Zts7nYZ9ywbD05XQ9g8+RJutG08R2nzrqkmt9wqeCs3V3adNw63KlK50qvb
xm6wwNmydP1huQZLfbUT7sAC+/QPkHWmYRa9jnG71ndsVd4ujya70aGm/mChZJxQytfFdE0ZDNqq
9ySLfrw9MscR+P0RhpogEjKVS4+rM9qGV+pdOnre9+MRTGy8SVhupKYWaw0HCuGw18bjkN9rNcRt
SG1U9xwWuKfjjrecQbOAtXHtlUOxcSBf5RtYYgi7hcAUZLlz5tWEySbWHR5rt14/t78cGI89vj36
Z3Y8aixizqpS4DcnEbNai4+kS4ONJo1rd0AysT5eIwdo+bMmBnHkqWLyh/LlJ5uOo9jwdNyPGvZu
6UoVy+VLO9Dvvs+t9iRqCrLAL0lJXaHlcXK2R9RCu1Crgy415Vh4R1R+PxUq1rSXm9anWxDM7C4W
1BRkATiSTW6bjnGqWPsdCaP1Gbckq8MLbO9OhzvMgNB3KaZ5EYL9n3nLh2BlViINWJ+fth2MYVaE
qd/G3SKjq2ao5xs8WlyieL4+w2F8ftp6561hVfhTHzt90BWbVE9iTQoxsEsuL2d+wFQipQ2wz0O/
9nGYEdZtOgzT1UJ874fVRDe1SIsHGTVgTV28BllS667dzU1pp4eDSfrp4AiVL7DfXIe4LCQgSiQp
0tJK10hDY0cNG9aocm1w9tLlU6T7a8Z6q2WFmlIkVosVr4sVlvGS8C0ujk9NQL7ZDbcxGfNy1LJ1
Cxlrn0Bbsnq3oPbYPefQ35hDKltzVErLuJLe/D5M3XW7lN0lM/bjR3tlJzW5Q5ytI6wuSBePLY3E
LhI6/CKKfM43zcjVlvWq3pZNUFseOUJj71iHWaaFbGRMZsffpjUeq65CCGP73duf4oxVDTVlSn2p
weVLhz7uKq7419WRVB/CMW3/wNt1qJ6bQAKzACh1xttrmMvBTQW2HrT7OFHu9nc+F16zLRwydHfI
cpftBsk5OASPXVXidOF463aMSnCDw0oDOIE6sTpWPX2ahx44jildeHNfENjGXus2X2AIDMfbDWyF
ubDbDkyVlHK5WLrZ7eKcd9fQdP/Rz5du96+jdzg1NVJhGmrwJzsZt1Ktwd0cCRp+ZqTA9ScUY380
6VqGZyGWarrtVCtB80gHNW0mMXhWZ97fzOaHrJq9AbrsuEr7PZKW38BottujzSfdTOShHmANGa/V
sAsjsXfy6cKd8cx51OQtlWE7pX24ypgXvYquxlDNdDeuRSlxnSGhnQ6ImkowKoTTwUtcxuHq7yKn
5bsqgHfe25FzXKxeWQlMIZgkbqPCypXxQjv1COtzeZWrbLD7rqb6yw0cWP1Vo4xVmcuntmm8fUFU
ZXewM1lmAZ/WGl5jQ+wtqdhQ9DoAF35rNzDu6X43hSjCGxXmjcQj7MZLw7uaE7s5aTKbVk2W1R0X
DHqdorwm0vUGiHY7g0DKjWMMDZjKZTtLZHjYsHEzdsuJuDDkZ6a8qexS6djoVKcyTteabSnSUre8
4LB8a+b0wox8nefLaWBk1d269uHyTrFZNFHztWqHX7pJ2xss8SBqr9n8GX6m6T0hqdjNMwUStWrU
jYrosHekyt83noaDd93h5XMu+XCbp254lwNX328c/KcLA3EmbkxaTRuhpnzoEDdZXv3qAe/YFuk8
X1vNPVOEFvCxqajHq1h7xfvVk/mOacjL7Ro3TlsNj0g5ccQkn+ufebbcdtLORgcT7TRmPE83a77U
feyz6EoF1T1cDn7Y9fr4HV6k/ziBWTEbhIxdEcp3mHjRjRoaK7AxppxxNQ9WRyC3iJV8KKcD5Q8p
I1aXfmpK0Ko5EKlQkYwj6TxxlQcJ4eVideOnv9GkJjVDx5shg+bNuK8sYbtFZf+T3Ygby0iqcuDJ
KyTRolZU2zAP640KEURvt85f33dM+VnO5rEnWdbHVCGRSxqmD+VC27uBsfqu8T3xEScrdaFq4Myq
ZSqvsgwmRoL1uBiBFLIVqqk2CxHQ8UIqbLddmPIryUFN7eeui32H3OFeet33q931yEQoeXnTdhHF
4ajgmn2skHN4PwfdaLfWmPorn4k8BzIcCV6nJFtRIPOthV0uk5r6q7qvinkiiNpCE7GvJ/gJ8yz8
9vYUOrcEGxMUaVK/yNNG4LrOf/gZkIdz11yiyp9p3BReTSIDu77C/SvoybyD00axkZpZ3odM5RWq
eoh0KyViSor7FZXtKPvEdd1qXEzl1UqbWk0DHgTEmv/R4TA91NpuNTNlVynORFE16zoOJBnv/pez
a2mS1OaWf+gSIUAIsYWqfsw0NT1Pj70hZvzZgJDEGyF+/c32yi13TUVoMwuHQ01JOg+dkydzBl0y
2uuT3z13UVf1UO0G83v9hcf0BA3t3zotv/ltycsp/yt6HE2PrhHH0gxwsVMr6z/7I/PrqBEXdTWa
ZazWbsDjhUD7c2f1H/MReebnLuwqhtB8YFq4rn6Zu4eIBs+86s2d37Y4z/J5MlWmYqIv25r2Zwv8
1altuedxOuZZi3AYku6lDhgsP9Omfq/H9MbD64pxupgrlYhN7rsdLlnTxPdmreM84kP6zmtXXNRV
Gxgow+1owIQdYkRbB496HG5Eomtf/hIO/3UR7diZWNRGX4LhBGWOBAP2cXUjpF5b20nsaM/5zBni
BNn0n7KZH1sLDRq/PXEyu7mZoGmTobQoYptD5KaYas981IVbNe12sCCBG1/n9FsS5cdcfff7aCer
64CA3EK94ZqwKMvHIqUs89yP6PU5VoOp9dC28sI51gTxmywMvfE6vJKt/IfmaIm6qNYMd6TOkKmk
Yt3/nlYx5mY5zBe/rXGMM9tTFGGmVAKItshzwMWHPTHj2WtxF3OFOnpmQPkoLxoVs4BWj2tlfvNb
2nkbTs2hbUQQ21LevYstvavS8X+/XvrKtrtoq2mpMew42P4y4LX5uFA9FgJlnUeaHp4f7xio6Mm6
j6ZCwmLm6BwmnJZiGPxoWoiLuurtRBTqxP1l4usdVVMD5Ihs/TyuyywX2iBEHa0eLrpO7jt20o3f
3C3mDl9b0joFXR10bXMBDIjkUs+fl67187Yu6mrVLNkwMTNcgtGuOR/TD3MY+IU3F3HVLpug4QSP
iBrOdxATle00+WUrLt5q7iLwo1s5XLhcv62Wf0qm9uevL/mVGOHCreKNx0s/9S8tomXLs2xApTu5
sSMvNvhGKdFFW8Wgeu3UoIbLGJKhYHETf0IXXNxztmQnnlQG6u8kKMZ6vNXG+MejvPUnnXCabIdq
55T3Fzku9rudDWZ7G1WJ85ql7XvVhvjrWzjlQ7AcMp9U1n3KIGF0YX06/CYmvn9ielkLVBPWD11Y
qftOCvuFKLqc6jb9FItJFn03HMWcZd3Tgnn2vOuG9TRBTei+HSZxPxnD74St/uhnFdwTu5PaL8T8
U67/V6qwkSoJ7WLVJWHso8yyP0PwgPrdAscRvYgn0IDo4RJD7iPHDNKaT3ryzBVchFk2tPXUMtyx
ZcZjkhzpkYvJjyuHuAizLQN8mkAy/cLqGjqdc1vYpPPiz06JizGTQtdRlXb6Ym14Tm0EEv0s9cPb
Exdh1vdbmkXtLi+hggxkkPDnLG7/8jtQJ5FPRWgwP5moSx2O31mSPdho8FMuJi4CjI+T6jiH0aSi
/rMO1M/IcL9EwUWAWcx7ZtWKLRFhstx16XlH6eHOa0tcDFgLEYRqm9MaTFNR/xiRXj6FWzbfMM4r
vs4VwGNpsBkpe3URUSjvrbHy4QBYYDjSpuhSGpwCqpPcbIkfcR9xGaiCXnfNhn7HZdoiUAGvKwbl
EhXCF/lt10vA+Je3WaEbMpBBa7iE6D5OMSMTDL0fLJS4yCdrU7ZUCk/BrW2/BtSA8ro5snu/L3dS
cVsNOoLssLhQCPuBtJM0eZv4TfcQF/R0HGg1kKjpLiNKznnVRRLa1+lHvy93knBG42mRClWJPhi/
tzuN8mzRXlUJCNw5qCcoCgcx8NT9pRFbhWf900GH/cZleQmv/wm7WNvJwmeANaKoqTXAcZWlJzKv
bYFpgrEYJxY9UrXO7/tae6VD+GtOkG/TbrUUczKA5befG/VIGfnN4wCwshMHO7S7Ad9c1MVCzzKP
NTM5sbeEfl4WeWuTXt4Z/7KocAi0VWkERJvN7posOyWC35NM/h4et1AB/4TUt/6GY7W6Tdp4OSh+
wMLJfjas/Z9OdPsMSULxIdia8Mthava+DvlC824j3VMMloc1V2s8PkM1Bl8yhKa1RVg1+5/bHMpb
uOGrn+bk9aBOCFcClNmlDY95zLcB0VTW1fDUanCOFCpWPbmbaNQ+DHin3DfpFD/RNIi+a9vG79Kx
sw+BkU3ZQ4roBODX6FOox5k77iKL6lZtY6AuR2qTkyQSw0ZQAvW7UE4cXsjBqKCIw2ucZXeJiWRh
M2Ax/VZ3/AVYPlmw9FAkHPnWYI7J6FMF2ja/1V1wGjTTWLzqAWWHEFPey1Gv+T57vTsgI+d4DEhG
xQuQ9Xj6EpPmrB4Z+FVjv113oWm6albLUqIu8WGKXpK/qyjwE2zJXGxamAkUBRSqAnJOcVU0FTlY
2268mN4sOWBXHBdBtmEKWK/Re6lFUxxNtBfaxvz9LpUX/AV/wvEQUoN6j/asu6iF89O0qHfg5b51
Za59v2Pj4OJqGdoBCpN73DxyMIcW3RjGMGYIzHndeRep1rYxUvBeqMvIkvmrNO1zHCz6m9/ijrl2
oGxSBETFF3QjITi1ZN/qBUgSv8UdazXohO9aG3z5y+RE2j9JHjx7Le2iwZqdbhOvVFCiCs5yQUSV
p3z++evFrwR3t6kcHdpEc6i7i1x2TaEj2pE7FsbiWz+CJGRNmX3a11ief/3XXu7hGxHM7YRVak6b
aIu6S2VXVYxk+jLL1G+b3EaY7RvBBab6Liv0igsEvqxYksXTM7i9MCAGNLPCwLIoiT+bDBUFaJHL
G/f+yim4oDypUAPSE0zLHv25ktN7DkGhPubnFrNyEWt8UlCWuRA2O0xZQipYQFdX37M6e8r04oUY
xtpOdqWqLIKqHn9Ze/uLkuahzpIvv741V3IrF7W2bWhZJ0AiorA3orTfxIN+JIAA3etuzX6rKe8+
//oPvWTLb1xPF8CmwR2dkj2Tl6xO+JRL1o9oeVp9vxzEPGo77sDm7/2U84p0wADN261BlH/qAm/8
abcdmiWQWES4V6iiD1u5G0s+pQsFgdFW67tlCdYc8I+saHULHtikDopIi/YL02n7pI7Aq0WIQ3Rd
PIF3MQyHqMPoeyu7P7rBiyYSSzuZ2K5XcGV2aBPQVN11CrO8eqI/fn1uV9yKi7CDWtPY9wfWPgL7
UcRLnA+mvyW5eG1xx7OP4bG3TdvCr6T9+6pOxIm3bLnz+nIXYYeSdb+hb4cUclWk6NblB9q/XrUc
lrnQOg6WvElNXFzaJgJikm1LHrfDjWzmyra4qLU1FE3X13WHhq/900BrpThM5/vljjMBejsKwgX+
UCzR3bYEP5d282L3xq44aVjSNKNhO84zI5yCwav/PteJTwsCa79s1r9egdvWm0GOtrvUO4nvqool
Bdhc23u/y+JaZxaB10PAR9h5Cj5DseAdhBCPG77v2nk69jnsobWKIsBRezQPPTRGHlHiv9WtvpI7
MseIZNY3I54A4gIRpPacMDAshyypz7brvWrFLHMxZnGa1seWrt0lHsFxuctPmC/x8y8u/HNI9Drz
fWvR6xi+7FP30679g9eZuvxmUigTjWbqLvOeNmfoF62QzZO1X77lwuGNbvuAocp6MfvK8pZm7yTB
LITfpzuGZDXNoC6C529E+/dZShrc9cSLgAin6VgSQTU3GgxeeUkLlEBGRA7NYK9+PhZ3DInUtt/G
HYUUgBCgohvJLCd9cAsGdyVdcTF2Y9iNeBElHZicwzzYkt+Waj6RCZJOmTCee++8ZWxDJYr+tLsc
mIqdWlDmd+3vfsfqmCoGaqJlHDLYkdBfwVusi02SW6M7V7yMC7RLEmDhs3pBGj2KIQcuec+ravEq
a7PMZdsKJQ32eQWSWoX0NCXxVxtRv11xYV8b7aNo5nCP7Ni+z+OdMqmfc3ExXyZEwVmBiPAi9vFR
GvGlk+bWXOmVhNYVzpt2Pi9bNAlwz6tJvR+HNP1ax7o59VqDmJSIBlxQLJ6TPNVN9HNf1+rGi+ba
QTu3iMfBHs1iV2BKp4ASzyB6Ptj6t9cVdRFhI41BS5bFuKIsguYl6+j90m+rn225iDA1ZhIaNXt3
CYLoYZsqnW+Zb2bj8nCxBZgQuhKkTd0Wf+minp6iedtuZAhXwqxLxMXqKUkS1uARNu7ZA2ts/ZwB
bf33LOGUCr/Nd9w+p/NO1n7DL5jknOtVosKnd8+9d9y+nhM60Qn58JA0f6mKXwyIFz0/3PH6m0Gj
Gkq9Hfq9aG/uw73omBc5OMv+Q8fV84NN7aouUx0M54hFd2FKPaO4CxEz2zFErUKOMPFgyoOofh71
4Zd/xI6dpusmjalhSiaZwGoDMgTxY1wBdfC6LC44rKe2najA0z3CpGYxszXrcxGlted9cTm5EmbD
WdFBXVpGP5PWSDzaMy8GZ5a5GLEUUbYdW9TG6iHsCmiQ6zypx1tN5Su26lJyCcnXcX3J/CLwZjw2
x3I8BJ2KiqSLAr/XpQsSi6FUL6xc5IXQZswXSA2R8JYUxrXPdyy1jgDyRSewQ41/kjqfk246j92u
P7bQPL+Bzb1SFnPRYg2pJGD4E0r95BjO/OhMsepwRbKGC2TS9Ptaj16aJDjs6PXTLbFGrCIG2D2r
SfrBNlw98pZ6Pk5c/NgEVlopFZ7imxzue/GDTfvZz8IcA96OLmiYSQRImJL1vNEwuQ/G6qvX4v8B
kE2Q3ZXAMF+qJe0LFtX8tIe7z7Q+y1wEGUYJzKh2+AbInauCpIs+BfH63e/LX67Uv17iWlmZ8eoQ
l52yP9VgDVi7Mi9dM3y5U54g47J0ii0orGCQ/EHSanlHpfYrrLiAKoiHJlQLIy/DXJl8W7KfTTx7
nqdjtAA6cROlRFxWvmSPOzQOTpY0u5+7cQFVQk5pOiWAGUfJ/mmMjDhDucqzHeoCqtKJHBMneJaA
fKl+17BJPc9NNnt+uvuegmLVMBM0zszc/49H+/ue35JHeLkUb1R2XWTfanpGRCxwzcfoWNBqzdAJ
P0Ios6Vo4zzoPmQ3cu5/6hFv/CkXvNUe+0ECyP0CpSplztq6yruU8IdtXtbHZALJ+VLvf8VDNquC
yoDmiqRzjmnt+UFBHuhpSiN2Bymp6L6aBC/ChDTPMVvpya5k/ZiBJAm0FFX4ABp/dtcvRNxVK95F
RTKDivwUWegi11UV35lskGedbRXJ23GhD+lqMP68gEX7TA/7tQm0upvEDhnicO+HvUD7vBrzdTdg
BazlEH3p2kjxYl8CtZ2A8AzKqDrA6QdBhTMhL7NTLcj+7tUiBuDkmyPlOW8S+diyIdTQThpZ9Z2u
ofoM3R00OELUP7/xaLbPmIaNHlOORIeQdHgG5au+EaquvHdccFtzsN6qDqEW5A2XKDpOetI3UrQr
kdbFthnwvLAgnND+2Nr5jmFoD1JzMj1DEb1+9PKWLsAtiudp71rc0YgfmPgYyW/9sNzCD13bmpff
9S9XHKRUpDgp5N1pmhXHHvfnzig/devMpfBSIwgtRjw1LwpsuPlXQiOvURWWuTi2jR/gTLEoKM6d
jR9UbyElhtvp9xpx+bsaO/AeGqio4GyzLiDqLM+Gz/3Z70Adf1ZPmxjiYQBMLup1Ea/JhxkT5n6P
NJe9KwnSVKDIitQvqB9YppsC9Ra/jJ67SLYwkqjNqR7T8Ha+i8X2BACPF8gaXNr89U0kGzDrCQDE
F1tbCHsGpP6abTX98us9/yfO/df9che6BnR1gtYkutstrdP3MfLiv9CGjk87sHj5YSvyrVOzLZaB
9PcxnOGdNiRuijG07FFos7f4P/F/eV0w7hJDJDIQYFtQLeDvvXiiVfRznrrthsN4O6hxF0vHwire
KKaHLyoIal1E3EbgRkXH6TQuL63TaIQAmtd14/+hGIuVYXheiAtvqqc+aZ75TkLPtZ2EKIuliV5E
ES6mPjokWwrP014nXlbIXe5FjToPwQNMYI5m3nMM7FFginavXhN3oW3NsK9JnaYtiHxiArr4GpFP
Ua98iLvki21jzCJTeKc+68Oi0imi6G5uvbWuWorzaEmhF5XJaUSJnNr5cyv25N4CSnQGEnnm+YRi
3pOFNlOpdgUJAiXls+bTnGMWuZqKIZHrh30y8Y27/HZ85S4UzlDF62N9eZtl/I+5AT1pPegAJdJ9
vjFIfcVaXDzchiZPkDVJC8IJZQuCGVyAGGqNkRyebF3R9IMfOI674Lh6D6v9SDIUfNnxtOGn5a2M
b/yKt+M4Rh1fec9f+8hrazi5QDr0bIK0JWyZGZSyjEDm1q1exSZQ9rz6wP9LVjSJsxXYcAgGsXM2
JvacdsHXX3/528RZjLscbeJgZgckU1zCOTQF8k/wZDTbBhoi6OQAMS7nhykbpciPlNocOo1TGXRg
Lv31n7+2cU55IoL0gVqHFq4kiX6IuruH47rxbLi2tJMr6NjyhTE88iVdP6YW4oYQ7/OSSMauOZYu
xxG56ogz0fMOcrVl+br3N4vp/9Qh3oi4/4HGmc3aKkCa01siIco4VuzzvGMaLBf80EdudNL/KdNu
rorKoJx8amNRDUV3kOUhHA56nyxV8K3eOtjJJKtTVMXROwsYE3D/C88hlDf+nKqIeFU8MCv8+oKC
McOkIPRoL2DDu+NLL8GPUT97XRAX7JEeEA4a7FGDRShO84xangeHVzGFu1iPGDiGo4lZg21eC2n7
r3QNPJd+7VT+bwD4dZFt2FxAgnSclmUUT6g4eVEHMO5iPfhsxiCVeD82mY6flz1Zfsou7fz8jYva
M9EQTcFqxYVt6xcuNFh4d0k90zengKXqOGmQ+QJz0BbtjqnGJIlulZ6vWLyL1UttRo3A6/mymsie
9yjaQAJZ33CU1xZ3XDwPp6EbKaZ6E6X+Z9HzqzDO6JeuuQA9ZJ37ykFWeKHBEOaM1x8WQj56GZCL
fVsNBdCrR0prhXqsEKTQqPA0Thf8lkTZdIhdtpcqHeoiW8IiHY3xvCmO/04he7DXa9Zetnr+MUdi
y+M63s5eu+IimgAPTmYcJ8DHCftcc/XcZ+Mnv6Xj196w63SkGd2xtNRDkcU9P80x9/QrTrzkmOVH
uZoFZSbUUOzqftjnxW/DXcx0PCSRAGNoUG6YNC/CoGpzOgzW7467UKkmJd2OHAlfLpfwKYEVfRHr
tvgFexclBa7XuEq2vUGhszs3wymbvTiUGHdBUt0RI1o2U3OhfLwfe/NgqfnpdVNckBRVY1xvkWnA
YW/TE2WLxYQ53/3yWhck1avxUCTEh3cH3hg0xFtnaqkXVRi2xXGH9JhQ0JQ4zrUx5MlQQQoescov
LXRhUmLC9L3YRFBOqq3uIQRrTyugw37b7hhonfJ0gWpNVXb18Bzo9f02Ms9b7oKkmgPTiuDzgQ11
GrFNYkolGCbPS+54xH09Iobh4uYSsOghCfv6Ydiz5sFvV5yMlg81In07tJfUHvIsSMuLRNtbfJhX
oqcLkMpiBVU5g9Vn88FmP5bqb6+vdicvoLLbNlOIdCKu9wfG1nJsb837XnsZuZMXw5aqkIUB0sNu
ph8TsGTnXZTVp7Hv+Huzsb/rTutyrJrtEqzrVqzb6NdX5e5YxoJI1wDl0lz2nh3gRDy2c71rcfLb
NMd2LdPhbmdWXxJs2tzYLu/W2s/ruFi1IMQpj5SDCYW0QxEHx7s9JrXnhzuWy3QtTR3Q+sKn9jTQ
taB+OuWMu3C1bDUpCkEhlq6YyIU+fo+b0av1yV24GhnBnRl0WLub2FPWjn/3GpQPfmfpmO1qWNOB
G7y+RGPd5prs4sEgK/N7CriINGFUsHd0wuqL2fIwY2ddrdbv011AWtcxWUerri9KzCRvRMCKdYFM
qdfGuIg0iE5D03LHxhyT+gZRsa/Z0ngxHzLu4tHqPlOA/0mkeECqP9BKf21oKv0ccexYJw/1ZBTZ
cFuiGC3G4J0BbsxvT168879aVj0SpGggHGF1R/OhIkeUG776tX547FhnUuuRQTejvqSBTYrBxEgi
mym5YfsvP/+NmogLRYMiRwf+jiwoRRBWOVqGUz5yuZ8O0Bd57rwTX0FikJkujIJygUwXoMc1OOKN
5xvPRaTxoM/YImV96bdEF0fcfp7D0S+RdOFo0Rqify2jrGyQyFixPfAw8zNSF4nWxfUgerTfyxSU
f5ifytaHJTXUr3LkQtFUyzfTNTYrg32QhZrC9DRW9qvXbXeRaOnS0hGNTnTZ+Xyu2v39lOobu3Kl
8u0i0FTUgahsMEEJVIG+o3NvHkUVL48bW5LvqFSJO6+f4LbfQQSvqnqbMhAI1KdgtxZsLJ7gTu7S
odnWpPzAM6+Ettj6TkCW7gHjZWevL3cxbrzOuAoGJNmVVeS8jCDR23QQ39j/f67fG97AhbWtR1q3
coWposArToSQ/l1nBStMt/3YzQT3Q6K9BHdnm5tqfU7p9EFqUp1s9qLNntWfGsPY/W7VVqAtCzxH
f3zu40QW45iQ+1U2v8lV1p+TdnwIl+nDLEAjQxKgPJN0a57CUAkgu/g3v71y/I7ZbY0+ylGVDX5Q
tI+QdmbjF7+1nfyARVHEeRjw0rbReGqq5hlAmlv81y9x441TcHF0h5C63VeLlxRVT3wHR5bG9bxx
xtcW506w0iPUSkicldWQPi2Uv6CD/TyDq3u56KAJFBNZKafYzLncSTAUA52V3wwRd5F0WWbE1ERh
VoLidSnMmv2Bdr+fs3eBdHG4TuGabrykNanZadla0xahDtIbGfyVQOuSk4UTRbPQwCd3XT0VFchZ
HkyyinO41Iefc3ARdVGzR+20sKycGCnlqIGz5crzkeAi6mzSHnaTmPgAYQxTOQboQc+yZ0NN/YoT
rhCmyAbwXVR7Vh4LG0E8J/WdDjS/0ba9du0dg02japUUXH5lve6fpoB8tzTx+3AXR2eODT7yGGBR
kT0pfSZD4xWnUtfbN0OrQFW2hOVWd1NRgwwzP0LcHh8flrrOvj4qJZahj0rZ9X/vtflrWKGL4be2
43uBQ1XsEBEpW6GS+zRQSxFzFOH9VncOs54hotSEAynVoSHnET0FVHi5gdT1vQ3gc0OkJSk7eZRN
wr9tynjVmVIXwWymaBz3pDrKbgdtb4FmHv26rHt1IyS97WBS1/uqhYKC3RBSrmZp1CkVU7/mYxUH
f9SQfLlhRleYB1LXBSOX36Q+alLGqk2qgsaD/CSJAvfl0cuCYwIw36kGgDpNeBiB+gB0mXuwkPMR
1PbPZGgaL2cHsqbXcYyobshGqo6Sgw/1ngfs93HlfpNRqRsMwA7QxGtW2XIQ4z4W84QxQYhyhhws
IRXXfhDo1I0Jwx6zdCbZUWqrd2BaDCtUTY+Tl5W44UAP1TLMM+6bsuZvwNLbgna3JG7eztSh+/16
9/WWZTbdw6NMM1QaqIjk781aR2dLVPJunXqR+Jm6GxUI9qNuo/QoZ5bY39M2mYoQk+03Skj/LPPf
VAuUs69/x3BsY8tFe5RZnG1n1NjEX+3I2Z8BEo1HiEg1OHYyTud+O8ITS8ASQ9MwAGXZIbxUcUFF
5VzkOpqaGXMepDzo/1K44nwi7S2mtbejHsDbr39eHe5LP3SwViCnk0KBqj5uu+lGdPqHc/iNzfsP
1DgI0wH9xKO0M6mBtwZGZ8cA9tPS2P5UCd7eJwN6F2ZXuqjoEeYyE7rowh48YtCKyNkMmaYJjeom
51MQnzFpl4Z5s4EqijbW3ouBxOpU6Ul5WQQYr15vh9lUH82y20soyq3nOVNDfhDrhxcFacnr1Yd2
YC+Ncqyu6yYPsnG7Syk3nt/+Yon/KjKRYFIV2eVexitFy8nKvOG1X7jGjPvrxWWEl9J8cFOaLqhP
WmL+BZwXXl8OBaXXi+NRAB02Cz8UhOBJrsRDj3/83INLfZrZY2narD/Kjdo/RtlKpLzJs5f/dLHi
mjJu6lAfJYi/fmzPRyf+9Fs4fr0hC+phkAac4Zi1GkFXAHV5DD2DktNzwx3nLMkh0XRujpJiLuI9
N8NQ0Gm9RaxN8ZVvWb2T2q3VpoehGo6S0SXKQa6nzxbCW54H6jhk6AFG/ThidZDYVzlrRpJvSeeV
gWHk//XGByhV2EYyW47QIf4i5tA+s3kOvD4dY72vV+/B2a+igNtSN708S4uWWUYXv7I+Rg5frx4I
SXsdjlsJtY2fUTiJU9+GfuNSmFF7vXjdiYn2447SjtpEMRtZ3dNprm8Eihf3+t8bg9kIZ3V6xJFu
lr0MWZfe7ZB4laesJemT7BLxI3kRWd3TOjsd2bJ4/iIXplvx2AzAnK/l3sDZjBPa0cQ++NgvYIqv
f09HUb+ic72W6zyuj1UchncJepl+ia0Lyo2pkQyCuEsZTSGYMNs0vQ/VTjxXd5yxGULbIsLOZafp
g1w+4wXv9QwGduH1rsxxFi1HT+dy7qr/kfbvFsx9fpblQnWp2tOtwsus1MlxB3q3KV8M+dvvMB2r
DbYDBbFomUtC36fdPuTdeLP7+RL537j4LkGl1ZNI0EWYy2yYprtksMuZRjJ+iME//k5vVfQjrbdb
jfW3/TJzdZTlFuJR3OCHQKo8zBOVbR/3eRZ/+G2TY8MyW4b9WOIJZcP1eJwgV56DcesWH/KVb3eR
uZb1NUrFaipBZP6XqUiZoKXr9eEu7DLWXTj3KR1LFPS+JcH+R5sFfsGKuQyJS7dlEBHCldfz3Jci
YsPpxe34maqLu+yTIK6CYJtKSHAXW0JInu2tH6KGuSyJWjQrJAnx6fBl4n16GGhOBYMX7zpjLvIy
nrtgrxcDTLs4BIaG1y0HjepHvxN1LDaNIdyegdq9HLrlLoCiXQ5+Tb/yOHOxlyme+mze2FhCHzZ4
mEWm7q2cPW3UpR6Mg7CuGGThS62jz9ncFWrff/x6V65UZvCQfO1/d1RicZTjWMbRzB6qPX0YzYbQ
0RdV3D8HYXKesvR3VpvmnVxq8Z7qKcztrqobUfFKlHfh6rbZUfIx+1jyUNohJ42k9/PIoz910+xP
II6tw9zI2Pxox0b4XQUXxg7+bPDP8WwodTjPT30/DWet6fTl11t6xSu5QPYV+9ZxpLolxB7laQuW
3wbp9wZgzInDxKwinOUylLP+tqPAkfezNn7h0sWxp30C7QxN+xL8pKcpXJ4rdavuc21LXv77v16h
Fsp6gNx02BLDP9+F+Mdvqx2bnoaUWyEN1u1pARL8LqcB9eunMVdnd4jnIEvYPpRwc+NdioGqcxzS
qvD7dCd37pK++ic5L9e0CvOhVvmENpjn4o5Rd4CBrzII+9IUnSZpPlvtGbxcbO9RNQvyk7gvp4bo
JzZO21PU+7UCmQvvVdE4N7xNVDm34eOxLV/VfmuY9MoVdOG9mPhVAuoEuhSM/6FoV+ejaT95naUL
7u2YqrZwtn1JefRlC/YnkSAH91vbyY8hIR2Rdt5lGVAmZK4GUT8B69D6uUIX25vtKyUyYrLk+zoW
LbSqCgige4ZFlwOx4b2tdJTpkmbVj6CtjnxdZj/bd8G9kYiatuGxxF2Zw/MRB/OpC9tnv113rLOv
Fho3wcuuT+QBT5RvE1RBf730y8G9kd0njm22MW2hTWRl2eycfe95kJySA32CGUyuN5rGV+66i+8F
BNHGVdXDk9PgC/g2MBOXBX7vtf9gfNM4Ejs7ZEn3jZ+CdKpP9ab9ph6Yi/Iliq1hHda65HqzRarG
dwd442+Y0pWdd3G8ydKwXQf9UAJtMn9caGROacXH97Jit2j9rv0Jx1pfyOHrird9GR0wp2NeRMHG
vjm3Ozm8UFrMxfQO9XYYvgjYFOtL8Do/QHLmRsXl2r1xwmnTkwMv5E6Ve6TaEvyl1Vns8X5j+6+t
Hr1OAkS37NBjnodSYV6yG6oMimXmm5dRuaBe3saAOQa9KhuijsfaJPxpGPbqBGrqW02RK69y6tit
AU6JbEmlyjAYyOfAGNnmcWfm963gc0ECwc62idgNL3Fls1wur1kM8zQC815abT+w9if0n2/0Yq+t
7PwOAEegcwdZ83I6km9Z0H+Mu1tD7leWdgHKZKqjepp5X87pLM/L9HSMkd/QOXPxyYEEDzDq0sg7
+j7NldjehVBj87uaLjx5ack2ZiZW5dI3AKkEW5fXo5esJ2acnZwdpBlAEQOtVibh35Y3/8/ZmSzL
bStb9IceI4iOJKasqtORR40l2ZYnDF3JIkGCPQE2X/92eSTBKlcEJnfgG4FDoYBEIrFy7w24bORZ
PHbx5Gayw0xXNbw2e4HylqTN82zsPfvN6xf+4qhyfZQXGrNZBaN+XfYxSF44FVV9srxaoQIRi/Jv
LQY/jCdyceWpxK1zHzqNPr3wMV7sh8H66ctFLqu8zgltWL92r03bfEE17c8hAKXoFXdc1cx+tVCK
6pGEVLLS40lH8Pps5nIe0xqNO37ZvAsrt0Y3BSHI0bZ5tadEH5DhK+7Bmzf2rEsrIxOxJNypfiWM
yxOJTHsZkim6Mz83gqYLLHMVCNkuM85zOY7ZuhawMIx7yG7hNb62J0Lj4XFvNbkT224cvy7BLOY+
XI/Rdnh7Iz10GVYK976teSTayxYTd0JnM/NSEL1UG47IoEkTCnkNKko/yb/IBZn7uZghjozB157z
vCXmcYzqeyjbrbm5LoAf7uDdOsttgR/jawPg7CKr8Rs8adVLQ6m+82PfWkpO+tDC6qNdZ9K+arqe
5gICCXxrP/73Rrs1tpM8LHLdVdDO+tVG5d9VMHyag/FOQnVjjbrsloGK0FHua/s6inX5LarH5o+R
0qWEL6+Y0l6NHaRNE78WocjFuWxriwkP5/gZhCKP0Taqsyx45RcqXJrLJt0RoeCOUFHPfys6PxE0
svodki7DZaOtHo590KhYV915q9jbqFm6i9fv66JTW6eVVZC2e9UxTc4yGuJLMzeJXzXfJaaMgmYK
lUa/iq1+w3BnSeW0fPH7cmfVm4qTChCLfu236LmfoyotIT7v+Xs6y151Rxj3xdC8rhwebuH60i7G
7+bvIlJmNzVSE1K/dmMF6nrst5TMfpYzkQtIBVRy08Rr/QrVofYE2ic4leTwu4K66BPKcdtiDqJe
p674vcE98dDLnaFvxAKXfAqWQg1zvKpXaKiHqEaroXjmw7S8rGFP3pVBQCAYrpvPXkvHJaFkLKMO
JmXqtU+MfIK0ZXlCPdPPDiVyAZpqLnUkmkO9GjjQ/bXuy/RQUrK/LJDGvBM6b0Rll6MRRb2XalvU
a6eKJZVwcT3pEbYIftNz/as/nFhLoRM035UYXezPtt+qyzZGs98FyxVehLH7NsxtVL6Kwr4dhHkq
5sNPjyhyZRdJtC0F16x8rUE8nnQZsTSAzLNfTHANhJvYRp2N9/J1lebPpoLKaVx98Jtx524YGw1j
DpB/YLvFp2Ke3rSs+9NnaOGCtwUvhyVRGkOvyZPR/R9UB1/9hnbACuhew8ilHMtXZdC6yvmBK1zk
h+eJf+F5bBuHog+CPNbzeW3nZ0uGP/y+28klabCGqKFh6ILQT/SIhrQOoNrmN7hTiYLzyWGjWpWv
QRCzywYgOS0m2PL6je5sTbwvm15RGeQi7N4pvr0WxsvBHcby7OddX3ZzCeV1GuSJGuK3y97Hb0tT
eB16wsWhqFnLdhmq8tX0zL5NKr5eRjicetVdhctD7UG8kr0XJXgoMqfAcdDKFpI7ecavjybh4lCV
wv5pGT5dGRVUqQz4+Fag1bSDIgFdHg1etM9EBvdutr9+lxUuCQX00ibErEHejIESpy3o1bkvo+V7
opfoAcW27mEfxuB0cFF5hWThAlIkgLKeilWQ74fpvwdJsJxxoSi82q2FC0gRGCWVMO7BP4gMX+aq
fBcbc+fa+etjUDiihf9XFb1o0d2IsyT6DgWA/qyooHcOwVu/g7OP4UKDVKQLytcOkmmvbTQMDwdZ
mhet8RqkmYTz9rLPL3ir9SswAz/8eQNGhYFj5zIHebdhFSc1VEWbwa+7QLgChxWXFqsXtTWyDZe6
Lt4NU3knd7v1Kzi5ciEXVoNDlLmx+6d2rd8c9e6V56AF5ecpqeyqgg4tC6+82GP4Pu6w2xKei8c5
c8N13yLb4czl4f7C4uh7Kyc/nFG4gBSlsNuOxirITTc/671oU0rIPd+nG/PtIlKGo11TlGuRN037
rGf+eZ8Wv/l2Cam5itliSxbkYCa/kWEdHilZwjs76tZ3O8cuFO/acTo2mS9h+70i4IUn1NP8DkYX
kOIaa5sWE46AYV3SRNu/4hCueF6n7r/4KDmMalo7me/1/hlaOO/tsPqlZ64wHV8WVWyhKHJ18CA7
mP2yT6K8E3r/eZP9dyEZaO7P+0ePgkclDpKc9Lp73Um8wHAzMW/KGpr/LwqXiMdxGdYUGsDFY1yK
4B1CXPe8Qz0T8pWTWf8kcinfUQKdpXQkCz8t2yKTdLDN8o2jDeZj3LPmax0dvExhdRa9N3UXl2kH
A40S93FmvivwgX+ykINtCsZGg3Rc6UWXiT4tSWi+VMlwPOCBAc27a9u+rSoCN9ytXlZoxyIRTodA
LiatsGRe+4gf0PWGJUFUJt3zLHS4pryq8Di/TnEG8KL+vCVBtaRBYsUDHIubvGwD/Rgc3fYcreuA
T1qlHzQnXDhs4BWkKxiDanUzq/SoZzzl+4lPChcO28UMTn+SRS6gM9OvUZ8aiiDy36v5168LwiW/
BrjBNeb64QOR5fcJl71nKKf+reK2fFPSfnn67z9zY7u7sNe8DZMYeVTkZAwfi0R/WJHS3/kn3Br7
mqv9cENVkaaNgnF6XsDgJA30fhF89NO1ES7rBSef6AAyUeSRYbkqxKcgTvwSVRf1KizqM1rOSa5J
UqQs+BAQcq/17td1ZuGKOSZ9DAOowMi8aPrkYWF7+djOhpy6+fDTYBaRc0WIWjubdoRQ+xLNXRrx
/bWGRK/nb+rEqvUAnNsEUZKjKPNMjpqcektqv+PBVXWkFhx03BxJvgi7n6/qXKex6UevIqpwVR3L
Xi1BhZbyfJyLb6onXyFG+9t/76Ibtw8X+xLH0pMmXIq8srw9q5LaS8wgAV4nUBeSXXA8H+jvv/PH
bmwrFwPTKMts8RAW+TbUFEW47p1oY69SsHA5MDSX86lSiDr7IufTKLdLucZ+yCBcEH+OB1bwOenE
jA8vQv0whMObci6G83//BLdmxbkJoDWFQisav67tEn5O1qS+iKhNPEe//tUfQplotwiqAciK5jkq
TgEZ61QedPDbVC4INg8xlCljIXM+4NkPMiU2PXj9yW9inB1b1kRdFbplHnUGSjHhN8ULv0ApnMTf
VDBi3lvMSle3T8n41Mej323FxcCGEgJ3wUFkDi2qV7TYwl1XTH5VDpf/ioOpM3y9fnWEBuuwaE5x
Evi1AAgXAEsacnRjfci8hzRONQRbypPGs2rl8l9YdiUr4Pmcb71807VmOldhrfyWuMt/qZ3N0BQo
43xT3WMHH75TnVSeW587u3NO6ko3qoxytamMtcVzsnmm/S7xtVUq6iNRRTmDu2jakfWRTvIvr73j
Wg4PpCLbcdRR3sy/L7x72/TWL4i7Go7t3BdhXKso1wq7XdLoOeTdO7+vdrZli8hEkn2AfuMS5IH9
izXHB7+Rndv4VpC2C8l1roMozElQB0/bhHKb1+guIKVbyKtNexvlqOUJCAOs26lJyJ1E94ZRgXAR
KdPqbWAl0DdDKbb7DmuY01ZH5TOUZpC+C/lNBnGV7skmslC00Rfs5fZpnxF7qmJkKi2bcL1EbBF4
ZgzQXFDiQHu7DbQieKPWBXzZRuIXWF0whMEfLVqlFvlG0uui9vPYEy4BEpWmF7XGuGEUrdAx6cO0
q+9cY28cwC4lVtAZFzzKYuzDJkOvJUtpHPsJrAuXEluHTooKJk05yh1fo7D9bLAb/VadE5o6qKlH
hEqR7124nlU4rQ9MHPcKlLdmxUkcmqruZ1KWIh8t/yCaoU4B/fjVgVwqbJOkx2WeCvhzSXiIt1/l
5mc3IVwqLDBQ+RYBF7nE5RkyNBbVmibxPCRdLkzKEpnZDFELZaO/bSLLlDM/OWLh4mCHbsi4W0B+
ig8BBHPGHqoRdymPGw1hcA34ORHUlE29tlgtVwgptaWu0jgaEiia4Hw7dWXC3pUFnT6GBTRdT8Ui
J5VCeks+dvuynsgy7n7L1kWtinm0YSALetWyexMcQ47OKq+OfuGCVkqhvDDthudzxfJ26HNSlJ5D
O9shUbuJuiFheWjBugXQpGZLfQ+nu7HXXGUvxDQVmo7RfFDmzCL9SA7rdzN1Zb2WQQwz4Eia4yH1
okSVVZu4M/Q1zvyi+vcvlpkrPChIzHTUD/C5b/bvbBbj+WiovnhFuH+kZn64vIxUdXrhAc2RSD8f
ZH7x3m0uHdbXax1CJIvmS4s5icL3g5Z+S8VFwQgSAbnZneQsKUwaByojR+lXz3VBsFCoYRgI2RHe
xvosKxOnULDp/F7qXBQsYANFO1IV5sNGv+3TiHcRdefDbywWFwSjBsZWsTmOXFVyz4b2usgXW6dW
cs8szKXBhN6Oygz0yPtobFNZFJ+HWt67R9+oarryWdM0dapMxgOvZ4P92PGyfq/XsfosNlU+8bGe
PG8FrpbWgeIjl2Lf8BggP6C/Eqzo4pfouGhYQVvwkKtY88Tq/Sko+/4Um9ivD0S4bFgo8YhBeowu
WXxeknl80CrkfivTZcMW+CU0pZ0xK6Zd02CRb0eU8+6k7zfWpkuHHdo004FLZK4QbOBH2ukn+MGW
j7Zq6J1YeSPCu0gYeveNTDp0Ppc9WBYIe52mnt67Xd/6fqc8FYSBpsMernm8xxAGJ0ObQ1VFvbUF
Hx68IrFLhBVVM4oknNccgv3j0xwEMq1RyT77je4crhCX6TXMOTfcznqVako/s9j45ZouEDbqvt7a
Um9oWqkhaiDjdKLcT29cuERYTc04jabd8lD09oExiJyFLfqW/abFvQ6H8L0fmsTmUdKdJzW9Xbv5
Tji+tR6d+7AdmSyG1ti8C/Z3ia6SEy3N7LXYucuEoVw3L3wIp1wvwdl0X8laez2qc1eyjXIRWX1s
c84lac5l119W2/g9IHMXCbMjXza6B1POg7488TJ5H9SVnxovd01vxxhOoXXYz3klPzVha3DtaXzn
+xoXfkiTAmlDNDBgbMP7z6qcf0N3q9fO5K5Glm7gx6aregbXEagUcp4jW/SdsPvrNchdIqxqGcpf
opxxwwQdUdHwFERj4nVgcJcI27euvRpZ48Mre5yGvniJFkYvPhsTa+3nCd+aHrogtpvyoRGvTRh/
2WX9wW9oZ2MeI+RSN7Tb5QXkXdKaLe+U9Dv/uct+mdHgGE3aKTdt+Hdho4+hXj97fbbLeKFyPDXr
gqGLWb8p9kd48XpdF7nLdxlRVIOEknVeEVOe9aDIqSrJvcfqG2vQRbw0dJ/HIdBDPuMV7JV1JHq4
lvD9AqErgoUiXa9FGQz5LrePtCOv1dB89Jvw6z/ohz3PQ7gW6L4c8miPjgfdht+CI/ZrZuEuzXUc
w9jU6ALMl3L7HwWYYpa7ydatGac/f3hcSAknNtXnW7y+RtNw2tfNq+jNXZyrFlUz92TrcrMynslI
2ueQtH4CkNx1ox3AexgOZilHaqtO6D4880379Vhxl+hi8DAjFIX6vIMy8mXgvbnEyUi86urcRbqK
VfcW7O2Y77t8FiJnNrqTovz6/Zi7RFdnOa3xhtHlsmiC5TLaHmTPHJr+a7wt1Xtiq+QpXvXhZ3/D
XRWsuJFRXJEF88Sj8FLERp6aefritadcyIuKFjq+UazzeAq+jl3cpslYtH5nhgt5wV5MkyOQbV5O
/SdSJIjrxCuZ4y7kFZXhMaqlb/MgNuzJzOKsi0N6Zf7cZbzEriQtlqXNZwEmeQnQJJyEqBj6Tblz
kiI+JkNv6jYXbTicezuh+5KHpefozmFqt6Fqoand5UcZf2n7PYfs/72HwX+Kc/8uf3GXcwJ/lEg0
oXY5Zsc8RcVQdenYTTBR5G37Bspe6kGM5Hg3rbF5Xep5v7SkJ8+iC2rEvnh5Xial2/M1GMp05bqY
YQkejVkBx05yEROoLzq2O2YbatQnzZEO9HVpX4+t8cP9oWD7cywODRH1qLB72R5/s5w8jmb3qjVw
Vy2ronG9k75o8nks0n4IYepiYG3utWpchKqF2+5IatSRNC1GtPS/LZrp3mX6xvnkMlSKJZYhlu2Z
7dsnTUzwvVr76pvfhzuntjya1RpSH1mg7Ld2lueVSj8Wg7v0lOHFiCp1c2RVyCA7RWZoWqE7iX/0
+nT3jbPfmmRLVBFlgBDegKNc07qvf/ca25XkCvsNAPbeHhkE6sfThq7LxznmfrJw3IWzorUIElks
exabjWYFhwENFD2MF/CBU8fZQ+2SJEMrRLaZ7ngmrFYnDXOUs9fMuHxWLQs8WpdNnAXCfoxR1Ekr
WQR+4dHlseLw4EMlyghSJ0ykKzLJtC6Fn+4cd4mspcWL5BiZPQNPPj6sc9U8rMXgVdXBtf/nWZ8E
RNbmmLBsFfHnslOwBxv8GqK567pbhwahXDQs6yHTustPXdH7naWuKheeAZIo6hKaMYm9H1cTO6Gs
7HdRclksy2YkGHKnWVCbrDCjSkM4HPhFXFeVq+6iosN1nWbonN3Ps4z5uWZ+JTru0lhJEsu+Gmea
HSOZTluPCgN83vzsYbhLZCUd+riJLbas55X+s6XJOj9VR1iFfpUGF88I0A8GjQ3NsrhCb1ui0jZs
/EBk7qIJVdwHuAscmPZomFKyQgnxKqTpFVtcNIHjFSDau2HLwtVuaV/N8XnCAeUXXFxYbYPn9tZW
E83gyQpP31K/6OQetXo9Ln+RermsWrnCUuTQAYI5zJTTdZifxtB+8poVF1WTducMbqQ0G1nF4TmF
JgArUXTwG92JW8nKGmjnLVtWLzs9NXR5LoLZj0LmLqvWqSM6TBnTLDrpnQ1pVE6eC9Fl1VrDYnEU
kmblxp+gl/XKoLrjF1tcVk3uY5w0YxRl2siP61I8oKXvnnDbrZXiVBtsO8RN2a1xRir2Dh3FH8Qe
+x38rjbZwDo91Z2E42VQ6vI01fQq8S92+HH4rRUns4jITsgUc+wgyHLiIf+P2ug/vIZ29aVC3ZWR
KnAQoRwDc5Klj1IdRMrvquvqS0GJE8ja3m+ZoLgElXg2eqe2zTz5fTv7+eivB8pY1yOT64NpTuMh
eYA4829+YzvLpdRQSw9mQzOz2Yws69N++Lk8cxcdGg8R7XK3NIOg6PYQcIMnzGQNPQuZLj0klw0Q
LMGcDzsAj75g9cckZoHfnLvw0HhIiHhH3ZbpJWYPCVLeS9Nu2m8nudAgmVULeaFxz5aK8BTv7Cs8
ttHL5fWbuuggJBVr2ldwpm2jtQbqQaenDo8DfjUjl2ZaeLzotepZFobVG7Pal93Gvl8ufl7pcgp7
ukfBmgkbyhdZ7fYpIhv3K9nTa8j8oYLcWjgUwW9uzeoDLl1LU+lPcHC95yR9I/C6SBORfMAjWM1w
YCTnqAgvcAXzavXgLtI0r7Hiam73rB5gDRmgrnOC+dHiF7xcqgm3lmicd3y4nEb6LJO9vRRQivDc
SE5MZ6OQdckx6aFo1DNRZsqK9rgnSXhdGL/Ii1yoKbZrxTRucAgC5fJAwph90zJqP7DdTHf+AddE
5Vd/Ivl51YTLpANIipOrz3PytkzUdNbRFF22NglwhjA/uJW7oJMc6aHHNSZZ3FefeTy+Kwr2ySsg
uJSTDmwwjx0nQOGa8C1LWJeWSxT5Fb5c0MlSjmuduo6+xu9DGbSpmcL/+X25s2UnJQYIXK1bxuax
+dTqan27xgw64/89/PU3/NVv65ys8W7CGCz0msFUev8wEJjapGU4Dhfd0OB8sHZ6p6YS/Q9tVbW/
//ff/PUDAvuX/MWGowrCXSbrNRGPe4CrqwqChxCQ2x9jNe3vFjKiEvrff+xGUHLZqn1h/d5MHAFV
2N/QA/AllsrvDHPZqjGqVjHAqDnr1uRk+vl/5XB4ngMuWVXLlY9wTbIoG+jqZAeLt4PEz1eEu2SV
iHUIGf/RZrSJzDOs3+wFd83RL4d10SrC+WCgIWOzZYLoxPUhCpZsnhvZhaqYjlEmAG+TadGzNCH4
n3K7sy5vLBVXZUvQYtiCkeDDyRqctyvJMsWtn9YTd3GqOoxBg4VY9W0JHZw1sKkJ1+291yp3neqm
DbYbuu5Nhgts/aTioEjNPiZ3XvxuHAAuT7XNGk0ug14zC021jwuF2lyqa7zjkqWClt1Se0odcReu
CpZgL9AJuWbqoJ8XsaSFRV3bb46cd6cZtFzTdZHNrJpFClWUBhzt+Kff4M4hP/RCg/pdLY6AsoMB
rnzdzOZV5WMuW2Wxl9pmHU0m401f4G7So0QZf/P5cObiVa3pARJYs2ZTyefHedgSaGjAKsZv9OsR
8EPCCUOCNYrZuGZjWUan8LBtGiZi8hz9ul5/GL0vbL3gIc5mhxpN2szQfm9lf09C/deZFXMtMc1s
ZK+hkJ+hgMsfQkTkvOR98rRHReN1gjAXtQIbXa22LOdsDdgbNAN8X0nk5+jJXNSqI2UdjQ2WOx3q
5SJMuKfocvZ7ZoVtws9Tv7RyKZaiWLKA7/0bOnT2qVlEfCfj/HUkZi5sJWUV4pA61myfhj7dqPxQ
K/HBa0m6RNT1wI6KpbbZysPnuv3Lln5dLswFohLe0Ai86Jr1696f9uWg6cFM7xW+mAtFQbSStWTF
nLBQ20u4L+rM0XvmVRhmLhRFGkuDUSLwhnSvs85UEMOHcZDnt1+32A8bdTWMxLNtMDrUxx/UMU+n
MZm9ruPMFbmSjWy2IFQ2GxPyCSKTb+Ij9FuHLhSFJW66psac97TtLnVXvOvCYH/wW4jOFuKdgrJV
yJZMoYn+VIZTdxq7O2PfiF0uFtUK04DakCaDteF2aodJP27L3JzVWvvV5JjLRgnOK1Uuaslq/H8P
M6quj0oLv7SduXBUV3bhNh7JkiXgWvIgOP4gtuvvIMU3Zsdlow7LcKWNwy1DRbRpniDzp9834Vg/
zyWN7v2RGzHMxaRi03ewgyZLRuvlqSP8jz2uvLI9CIn9vJ3M3nJ9NfjIejKxdJmCKW3C/c7gv74R
osb/8+AK4s0hvIMRH5VAf/1k5WXdDFxbQTN/IAvtTnQow9NYoN3XayO4mBQ6sijUqK3NpmGiJxOF
+hKWh59UAHNJKbqKnUAqZMpqNeebSN6xurtTTru1jpwdrLgeaLigbBx1lD8H6wj03dDhPEJI6E6G
cOtPOElrmKBjTcd4sEsquv3dh7K+rAa7Lp06eS+NunEfd6WhEshh9XTBPVaOtflq6iq8mJn151rt
5LmMZvYk9lB7JcrMfd4MDH5jfZRNth/9t64e60sU4qLltZJcPkuG0GBNpsFmLUv+KIdVpVOJnla/
wa8b5odDrALFGoSbmPFKKP5G3/gLmoa++w3tpMl9zVHGW65HGHiePmWd1f8b54H4maIwF55qIlWR
QcZrRjXVb8uiguun7b24DObSU109KGGKec6SLV2PTn2bdBF+9ZuYa3D9Yc5jeHHY1sgJ5an+j5aq
91OfHJ6/p1P6YrAKABmw95lR+5zOpXgeG3qnIngjiLp0U7Vcm01H0WdlQZYTqzIadiq1Q0PSRqxv
VVwcD0L7vXgyl3YqugilZYjHZaDk1ImRSqRRotWT32/gXG1lKFtoSO8mM6zs/0JBJHyyBIrYXqO7
tBPbpe1Jh19hhgv422Jvikdit+pOQLieiP8ubzIXd9pCbmwgickWvrM+7deEnWI4yJQAK3CStTEN
/FaTiz5xMSdQGwznzF6FBns4S6W02Ls7NbUbx4DLPkVRG9imP6YsjPbig+pgIaCHjjwsCSRA7vwN
eWOunIM/6IPOHEm5ZnLT5LTHaIjaaRe8rtTU50ZW5UOPynOarIRC3hG3Vs+Zc/Y4jN/DpYlm8iK2
Yrgc8My+BJsfH8FcQmqylo7bYclLUFYsLQ4Bntmzk4S5hNSqOZ4WBQbXle5SyPv1IvE7EVw+KppY
NDCCoWUE3ZNk6dp0Ad7lt+ecHd3th7V9TG0mjxWpBINQczY28Xbnse7GYnUxoF2pqIw5sGZtK1Ok
49xXednFLGu3hN3JUq+L4xcb28WBmoAO4daiPr5F6jveik5qgbrFf0/PPwX8Xw3uHMdVO8HTu5yn
DMhrJTHxoJj369tBBbfRC7oEh6eibKbnda/b01IO7UNo2+LC+rb9+78/4dY/z8nw40a3ZsWvlIkW
KqlJ8iUqxi9+QzvbvKHbtnT7bLOAbPBy+q2O/VSbmQsM1eMB00S+IItpm3cQ+mDWjxZkLi60CiCT
ncSDhRDBe9Q+v/DSz4yO/UvbqqsK9FRN2Auh+h7F6EWek+Z/flPtJO+dLeDpvB/j1V39y7y9p8Hi
uYVdC0Ot184sSUVeWtkiodsurJV3bsc31p5LfReEbbrbS4SeFlhDPKwnvnZ/eM2IC042cj4qXmDs
0ijwh3OHBojIjylhLtyIho+akV41mem6z6wVmWKhH7DGXHqKmTAYiliGL5XZP0gefIpNcydXvJGj
uOiU6qO165YgfCnZaJ6CA5kDH4bkTWtCcYai0fHRb+7dfHcJu/6Ii/AFqplp0RRvoG79yW9o+nOa
PqP0XsONkrwUsvu7ntXZwFr2TjS+tRydTVQH2y6iNQlf0APzdxjHf+5T4df4wVyCKiiGqOxKTEnZ
DW/GloozPHGji9ekuAAVtifWIcWHj+3wTiUjbDTl7CcfxFx+aoIncD0WInyR6/S2ZObJ7H4q1MyF
pyAPJ9ukwdDJpk4JE1/KKLzXQXXjx3TRqX7iduAzx2czPA3L/muAa5LfQnGVoBo2JKVKWPgSJc3H
Tg+/J313J6O59dnX//7DNVStFApQEz6bHeTZKvk4zcLv/uNCUxP8tGI1Xmek+tJP+0vSRXdKR7c+
2tmUYdtRqwnmg/bNJVlOW6se/Fa2syVZUQcjMt9rJGl+D5sj3Qe/HjLmyj/RHYqhk8J0THX5ttNN
qpj2u8e6pFS5m0rAAKzN5tAOadJux/mo5nsmKzdm21WAOtC3upqmpnBhLD9WwQ79tGP3vFy6ZFRV
0ZWFk6Iv0hSfays/J83mdyK7ZJRJxnVj9rprxuJNt6pT1IV+S9vFotq+krNdsUwKg/vcUioohhXx
2WsNuspPWpbNXqLpOJvUoJ6g3s/Opmb37sK3fk3nrNRA3sOgJdjw0ny2erpsg/ETTWIukZQkh6r7
5mhAG7IkZS3/37BufrmbiyTVikZFULYESGqQLtY8HmvrObR7aay3QiU2qDMKPyRep9v82euXdGmk
mPatLDYMjKYOBNj+1JrELy9xUSTY+7RwhTfHixWWpXU0beiUhPqI34c718QtoE0hiKwza+pXUuuv
YzT6QVTMZZEWfjSxKuouwwYCQBUCpWUp5MEWv1/TpZHgc2HXJpx1ZpvqeIpK1p4j61vScXGkrWxm
Keamz+p6+Gtiw9cpXv1E/ZkLI+mgaHW7dccLrEiidKc2TKnifjmbyx8dY29pHbfHS8uGM2+LT4xV
98oKN2KKa/Y3Jm04Ae3usoA1n4sDbe9zKzyvsaGzO8M5Sfq+N/TFLNumT2KqY8jt19bPW5q6DFJh
FYIVmXRWBOKvAHobdVj7ZfjURZA2HYQTKeMOL8kFNB+HeXtgSt5rpxW/rBRRV+JpncMZQmayz/Zh
6L+sDQ9/m3qjPpRWskefQEBdoacEGqE8OViXHev+l67bV6pCL/YLyr4/Z54THcOCoM04k32rXvkQ
h8+NGM2d5f4PP//vShesQn4ePl5EvW2r7jIoe7fneGvHB9bz/aHUOzlRwe2pHPuwSIlalk9HlByP
K9bwlzVYlz/xLFD+SXG+F2f4mhePja2iL9uEEkdEpqp7hEblcoKDDikuNBTTuVRz9HDMovPKAKgL
OLHKQBMQ8/6Cx6czDPuadNoa6nWZoC7ftDO1C75COzUxR1q3w2Oz3OsH/EeX+FeT7qTP9cFhWEH6
PlMBQvBJgYY+Q5nRxE81MJnhtMAdRpzCeoT6G1y/noC8BsMpCIrtZGXJL3PDURUUSx2cqU7I/3N2
HU2S4ur2FxGBDJLYQvryXe2qN0RPGyQEAgnPr3+n7upN3pnbEbkcU1WZIH32mCoDpaP/yGoS3xXl
ZI66nOKdhazJUYJJ/nX0Sj6CpA4iuUnTsCvIihdD3qsaxzj5PI+FPkBYNzwEivVyY/rlDLXC9q7w
/k/7i3+OffQadFX0xla+x+MUzc8wp3fxeJuBDL0Gk0t4pIyu61uUJTx+8dOwZHRI5U27TRzTv98P
MQCxWHUJufSMbutzIZZ6qbIBxu7pTV0JLEv+/hfq1qZjqNf44sw0jHchLdP00lUl/XxTbLpOl5Zh
8cXWhF1ksneh8ykWR34u/vB8/iW4XudLKPJxBoGSDfO8uR/OLLIFBOhT1Cq0Azfytpv+X5mzHiEF
n5TsMinefhbBLV8KpsJtIfY6dUoS6NALOPaNSz+EXRQB6LzE8Bv7w17tn88+uU6dXaVZ05bterEh
Gvts7BelsxB19qYTRK7TJ6wZGMSdAr1sKiyZfgeaH2BgEaabun1ynUBhJzCXfNb0UvdE5uC9OZlF
axupm0Ituc6e2obAnFPLJd4i8+axkbpPpzL9Q4r7t6d/dYOjRoa47zEoZ00DA6jGy7AbTLXelijA
cfv7/Y1XWXTch+UypLQ2GYfl7c5oud4G+yTXWa6U0bCtJMQX0lQ9NtZNj0Snq+a2JoZcJzqYkqpi
9rjBdcyTPZTuYQCz6m1+uSX8kGskb+/QSJOmnS+pteSZzrYtdi385NWNl+uq7pX1FPRIp/WS1MX4
3UHv8bRhdvnhpk9/nbYgG9GxsdfzpS/j+U63Bp9bqWa4zReOXCOGKQT6gbnF00m2Pm2BqSPxB6Dr
ll+3ffyrBrX2jIdVrculbuZ6F1upLVz/WLgN1kuuQcNTIgZMc9l8KYAbeEWzMa57a23S3Bb3rx+P
GaZpSEtUDbBuexTzV3sjjYheg6lTuIZhOgducCHKHaQH3lSU3EbdotdPpbWwci6SyN75JbymuoCr
ZXFTMKPX4pJWRrQGhV/fddVss0GF6gjvvNukaug1kLqhi3Rd3dV3W+TZwyLbBfJlN3qe0WssNUDC
SVro1NyJSj6KOAbQs75pgkTV1aS7iBfW1JDCvAMr4a8iCp82wv9Q4Pxz+qDXQOpugvl6ZIy5w6N/
lhH2ibJZbjOkxyro77mjqUzL4SJo7kpMBLO1ATilK6ubxv/0GkENHhiRUTNHF15F3+yAfQtYqrdl
PXqNoC6HJlrLbYgubDVfaNne8fo2XDlsd/7+UEytuS1bDNKH0FcPizNn3zDxfEtEpNfI6T5aa6HV
pEG46R9R401Z1Xe3AZnoNXJ6LJaES96Vd47qZTd2DoZF5XbTsJFeg6SZK3kJ91BgjYgp9lAgWFEL
uJsm9fQaI+0Y/GAj7ELvmjpa9i0tVAYu9uttz/zqdm5Dp7YFt+iCndFwTtS27ZpAbwN40WvP3LVV
cz1qoi7Dxv1DA1jEKW7S28Dj9Boa3egVPg8w+bwEvkx5WyUsG/UU3VRZ02u4smsDsTPkmS89SW3e
k223eH0bqp5eCz2upUS5LlZ1idpWZRWX35JuGG4qu+i11GMfoKZHIPNwMRHTj0XEvkVi8Ledxmu0
shpI7RUK64vQ1WvRsnlfJ9ufuM/vdf8/DF+u0cpK1wHGD4W4QNKAHyRn+gL8st+1HbutYaLXtrm+
I5FddCwuwzKSHfF0/ZguIf1DQ/8fsY5/+gbs7wGSbZtnsa7lJcieym/QUZCvc53Gmd4MuQww8coF
g2Tr5Av7zF2AOWJP1tdV8+llgM37zwF2TPWBJ9DWLuqaHZKqnz9IWsRPHKOiAyw340+kSe1xElua
j/BnOIOQ54CehDP8TTHhGi2b6InwydvkkrCme4RUKHvoWwEhtZt+/TX8Gu4YAK4WIrnwufjqo/aV
YEB026++Gt6RCEfmvZa5RDVZ0XL7JS9F+qc52b+dzquKwKkUMrF+SS7QxmoguuDFllMRyAdiJndb
YXCNuB5oAl/LZUywKijXNzWqdS9r/ad+8j1N/8PpvEZctzGchR1cHS8GiLQP1pfLuULwLHM/pj3L
4y5A6k9w+id1aPEvf+/93/8/aAagR+PUbj65zKlKd1CUWI8aY6gdBMXMwaFM+fGH9/7+Cv7pi72/
sv/3h2Ky2aGagc6g9Uim15arKuRdcGSn6tDkLTxAspUl7WvZJDHfwa+ZgmBO2hFvsA/wCkrfWS80
JPwsbMW/mGQpP1q7pi8AXvdtxv3EcB+bGLjJbQb4JoJ3CYraFxXX+qkaovII/cv5Yw05s/Pogu6z
uHTiDkP7T1vFy32rW3tsQGcNdabYRI7p6tajZ5H7VLM2um9rMcxZIlmVtbXpv5QU85A/PJx/eTZX
QxA3WFcbX2wXNzroGBO37KVhf1hV/tsbvo53YQrYHFhxqXCrj5ABqg5Jw9t9Y0P3oTdr9Yc52n98
nf7pDV8VKnrtK+/SDqkB7gDxuWtmD7stoBWzGQaAeyCM3RcIBfkfoCYme0v1L0Itz0iz1pkBDOHY
61X9ART4L33Hf2FpuSe2BGvn0rfbzx6acFnR4NHe9Lqu4bSRb6G8yzEx5KP4tjRZ3Q9/iOv/8q6u
0bQsKm0lahTvceSWbHIm5HE8J5ncuMpDnN42OKHXQnzWNsKQwlO8KsvyqBiOTt7IlqL/hb3vSw/h
f0kuuEvydydVcQjwivjrfz989S935SrEj+MKccyRcEys0vSzjIflwirR3PNKtvu+LNvD3Kn1Irma
b1tPXuPxQzytYrKeXyosPy8cR3UHR+PitpbqGolPtMe4cGj4xac8XIxzJAuGpK//+2n92z246gbX
VrAY2wt2cdviXBZaVCTlrOin//3rmfq3Fei1lTTWzV1tsLC9tLHQJc91BXX2kLcxizjNUsiMxR+2
eRL9T4MtcuqyaqsW6PzQao4g5WcUTYqQbRb5oMtgLOsq8VwC2jPVeejJOOl8UEIBNLO1/UpsHklW
88/Df65gNiwAMf0uR5+WS4Yl/rg9VsIm5Q9ICVmMppYStk0k67amco/UzPU+rCk9lvAwifZ93CJZ
LNNoTg1kNtReQ0nh61D4cASI7p7atYIRsFsLEM9cEue80ckO4smQZSUaCTgdQEA/+Ugl9zWUfV+I
iQu+izej52wsrD7AruB3aaLtZ/EucFePQ5X5OB2+FHIpHtuyFm9NuoxPXrv4oCU8SeataKrfa7+G
NqsXURdPAeJVXxul4uiooZFSP8mxx/HIelR/DQ65qaLMMuKfUmPDrm/iKoM2Gt7xaie1C2PSoNdl
/t4Qo3+a1neZFfVrZzd+n+I7wK5BD0uOzUSxE5GtcluNzYsMC8yRafDy0OF1PscQeJse07pY2rxI
XPIEh5biKSqkOdVjQ6JshBNHbjfo8WN6vNDuFWQo0Wa6Sb9GFQRVlSwF3bGGfuKliX8UnP4Wq22x
pzPhc5Kqss1ABo5NDvS23YE/leyaru93gQ/joVJlDwCmiQqsciXkfMPUd5+7vqZw4Ko1PMaDTul4
mvVG46c0WkCB09Ps51MVioV98m3n5T5qHX5+XJPlfQvMnc0nKZqTN4Kc8QJafEpXgdp27uYSsmzd
jOnPkBkY41afi1LN0P3sbbrqPcJmWw155Grl7onCj2bMtFO+hTJ+Nk0Z87wGn/lQlG0DJ/tx5mO0
G/q5Lc+DrY1+cssYDgbn/b5e4T88sq6Hwazs5M71hmUJmhK3c3UTuhdpVR0fkt7L+OCwFRSHKlnS
UOy6ZsNMIMMKu+2enIxG9ZD4wuvPznsRP7WKbIPIClSOce60s97ik/g6OmJ4SDeXGwcgx0VwN9YH
uvZzOEC+omTfp2Ey23NUOLiyGZDmuq/YDdgZvpwto7PPKPACU2a7aXL3lMY1u18ACzE/zFYSc09M
j/+1wTNJXuAhF0fZipeRHLRJnDiwPqTqNLsiqNzFBeDdWRfDwy6f+jVVD4WTafkmwUwJB/DMoIqn
WvzAbmvaCJJA88KH4gUOTBDTBNVKzAftO25+QWKzB5IGzdlUPnUMB/GoxmkSl7btKnisdo3BvKEr
R2DMBti7T89WjeW+ClEBSJUv/SSzPp1n8aVmjHVvfoVx84viTYKKJVa4nnwkHTttjsvld0V1NEHr
YDYedipLVJ5ZAyGkHdFVpc+D0N3wi6WhYg8qruzwZkO6qBPoECb6VDa8QwHZ9nJRwENWjOdKzl3x
GT/lxufOJ1sss5lFyj0aGffjEYLHYtzzpo/dx1ryZXyQBOcaovxNJPeeirX7AnXLMUGnWWucY5hU
pcfOjql/2Fg56FNaVY3/Gm+KNg8r7/qS5FPw8VhmsMhk4iwhAOR+hqJ6Z3O24HQeKwJlsFO9NGt5
14HwQE5Cp6jcwaJa6u28pM00l7lNktbshnjh79F1JNH0xW2iHQ7d6Dt2TxGN1mTfmraoLtaA0Pxl
4kJAf0+4VNDMubngZQYiO0CzNWJFc17wnaqXAOZvuy/Sok/OkAtJ6jdXrL28aJg8H0zQSX2sZ/z/
sADZ2mIPLW7lXwoKg8g6q4il7QllzDo3u8RNcX0C3d8s7rClCoYma40X8xgJDiwO/N3HRhyRiMDa
I6kxw3lux9n9kvDYFifaQpggM5CNKrM+iBB2XW9r8nMLUzQeGwLp2CoLQU5rJnQS7cqemKjJ46b1
4/eWyiV+drWzrsoQaUwJlUcS+xJjKoExUl+nVbxlG2mRoNKkMcVf0NGYow/SEzJeHHTxliNvaqnu
iSWT+lG1lJBPAwQF3aESbCi+MhJm+tBI7ocPvMIh/T3RaJJnDfCUj7MuooT/BXWwIZzYxqP4rnfT
4rIEfDv/S07TtOqMTdhkfZHU9OTQGpCWHuwQi+V+9gzNUVZPpbLfx2Es0kdF6l6/LbgIk864nPvi
k1pNER2qYqbiQOW6lPcG9L0o92wlid41lDMI30ZzdLRh9MndDAyZ+Y7ZEa09uMMTqfpdYWiKOUuM
ZBL/gA9tbHb4Q421u/fL0a95Ad37dc6ooyGWeypIYu8NJeDI5xv0sKafW+N7+71ySTV8HzYTSbRn
a7V+Uq2y+iNrgdH8NdaGre0uqEiMyUEYhnnSfhg6ou6h39qEF1pFca9PDdRo1ZxDyWHwp1H7hZWn
Li3M+qsBWQzpwSSMF3vILqSNyVQtumTJxNaYRMCWAJofPBtoF033VHlTZC4tuES2LYoeMvQiDCEh
e6DyhOp3mrmk5Uc5ArHy1hvI2CXHGX5EEMNeOXDq36ox8cOai3ECVK1ZC9CwM7W6chKZcCRSE0i4
ZjkWtWp7eywgWFCSnRGpitwF4/mRvdAJ0r1zzpZU+O9V48auy5gl2lxa/S7pmHND6mbLajVLC+bw
1G1ip6bBSZ2nQATFx8pFcDKEViyrkjMknld7kpEj0+8k7oQ8ztRE3VFj9KR2ySbCnPeyqVAwLabX
iTmQVhZljaXMJNxeVNO2HmsxW/oWFdr1+2VU/He1SUd+yWZi9tQtsEsbKKd5PRj3TKMliTNhScWP
NcoNdZeWNF5go5qoZT0lG2EXBc+JFfl6buyhCNEUf3LMlttepFGRVMeSLja6X/toIj9UQ+MT54RX
RwWX+GoP/4s+mfJ0gkfug9ExoQ/tskKpL8eUjgLLC4zPc9mUDpotzTR50A/Zeo7G4PblPEIsvhuh
LzxBweeYoowK3wCiAmwcXxmAgHOw6ezTTLsllXvFFHDH2QZTIneeUVkiapjKjFkK/ekXBQS08xmq
qpm742oHSj+QTSxldGAy9sulEa2pXiLSQ0CWJ5SiXMPVJVDIksyl+q8yYj6clJEXAnTPWVPIOyLC
pu3b3KXQBvX9Zs2ukitV54T0QeG/9S7qswhTOPOXXQuwH7dJR/qCylqwr0NA5noCxL6hH4pui+15
GhQOoAA6EIuNoUqG5riEyOOTKMu38YT3t9iXTSRwG+8b8xNLJyTDqthOJcyNf0vZawB35slN3TOD
K8Z4Lzu9Vk8MpODkaV0w3H1dGUgwJ7AEGqOzqdYJzCFqtq4HGCL17a+UkCg51OUQqzc+ynF+TUbQ
rF6LsgnFjwqfFfWOlXLT34pBRiIGXWfT4mlr0qqFcEFdDzG+WSxcpuPagNrY8xX3N/TTQnJMbM2a
tTGX5Vlhvn2olhZ4Y6gnduZI7SR7xIrFVk+FGMsIFWUdw2MaoEKTNgBs7ielaPiYiBgOy3lsmhC9
jq033bzHYqJIulNdV/UxlQqpepCFSnUeUhcxFGdbIn8WEEBlPhdTN8ePYpoTc6bLlrQZhcvEcWt4
9SqrpuxQ6kv0cYe2arlR2RyPcfPAVXCdzmylGv9IC1u3JBvFOgrk5yjQHi8uKqvtAXrhemzzqlvX
DP8+ArS5TvT40iNBIPyBxlIA/lT2xu3YGpbuZ1Ks0YvYOLr3BiK3dw5l+rAhotGwYV7Ho/IjTi3U
xyVEpedzr1BEZyByr/EjGbzCMrZIk7S8F7Di5SgZplaNe/zi+mQhI7R81LJL5+XBp6Tzz3NbrHJX
j3Udv6BQMDGEDOw6lIeoiYX8MKaoVg4uiFG9hLTT87EfZXHP1QDRjjQpjyi5SgviZ2zT5ggCFCNP
G8rAZt9RnKt2H6Dw0fvzlLRJ51FRv8/3NJmiBzNWfvrdz9Ug/5ohdPR5FlT9QnOKYHZI1wYy/xMt
lnHXQej75wqDxNxglXgYeii9FXlQRcldjuDDpnVfzaDP+iMfMRH157LpWr9Hg59ateMja+aPutPl
POywkR18uYv4phh8eMZAx+ck7Wf6DCv56M34WQGsWqIzUDlbnbHqMzpjqHmNtoODL/wf4Qwv8yoK
IoJmI0arPNlp7gZIZw7p8KAXFn/vmfC6y5cqqmixo1MXEZk1FXh4Xz3h0byL2OJGm9ltLqYHv8wV
7NKGApXsiHVXXNN9v5RF902ZTs17ixuRfFD4EuMl9XJO6hwrn2FX+W4dAdtSbZ01kXg3jnXQpKdo
d7t6+t6yhJDjqt798HK5RCH6jCDbiIDeNbLrftMwJZuzNNCFJ5nvIGt8FFYn+mFdAmOnGR7g469J
QdBMZ0PZYN3Sb9hMJK/w1rPhvoEoNU2hwTsikxYxy2SwLdIjZgQXUb97hnPoIu/VPCY7x0pGd8HG
y5uZVXSUlPInN65RtIsW/DNm7+yXh6ZJdxgqXz3grIg7rmyKJdSwRvkwdezcsHX6WC2ifR1lYpcM
aqIp2jUMMoeMYFu0ZjEjsk0/Cs4XrCFc94tVwPhgtA7ICYBuW7aUqXhRE1oslCQQgSVoC48GkRZA
8I2DQD/b554FRPil2NjFtE24w+3qSd7CyA6D7nQ7Wwhb5YDXDqi+5+mUxAMKlCUkQBaqJgeHKRyr
bip3BMioU8+S4ijLYr5UBgFKkanNu6ZNHgjBwIborkLBBli64kWA98wW72UfSAZFXJsryuYcjsPt
cZp499ZPPYIWdD13VSHJHkqQAiUCEI1MzV/CkFq0ZRyF04CWe6v7eK8rxIyRyi23g5gz1cJIfGUY
eAyV+Mz0NODIgXaGQFHsI8xPKJ5BVBwGGwd0TO1wXqPlx8A7gaqxRMPWSHwe09olJ0tf4PmXlPR5
Ywd/p1AioAvg42/vBfnU1Qgf3ETTW932c+55EM8wT60+VawqzrA6Li6V8g7xxPcZi7zIAXAs96th
0E4join3rlpQNunURyegKsfd6iuUdLCjGr6Na6WyrgB5qQJO5CM429g2CVYeVEGbk+1QBAL2vmw8
T6KmgGQu2uYV2KMjENbiDmiTtssShIZj2U4C7vaMDXq/FFw1EI9Mlr8AiUQBjOaWP3vbGrT/cul+
gboQn3oerR84ZBeObSknC8LhhodWmmRXVj7e18x3P9w0q7tRiP61XDqKk08NlikCk2SNw3DwSQnX
i6rjp6Qqmz2sKnDQQ+NOtQnrlq/pMB+ayFudxb7Qv8q6MU9Vysqv7WxFRqeoafZMk/Zz7YplPVhA
K8XFxK09mGYQ447w2r0mZdm9dLxOvhekM7/hphrB2FGgMEuV+rS1UcQeYBukn6bgivNMdRplC3Sf
dpCFQQ2w2rE9GiyBvg+Ig/4kNoy5dpUui2OVFPAb5l0d63wzxXoqUlLqfRtH0ZzJ2FZk17VtguFW
P60Bo6NqdDuL9LUvtmIlb32zIC9nBrDxO8LlNnymyQDDmzSZIrOv0cf0e3TrnGf9lupHtsnygRFh
R1inyxpDpGb9Ecdr8yaAN3gQEaRW8e7QIqKtnDBPQJ6M9oNU4RUaplDYDiOMxn4XprJdHqOGeiwr
uggQOgauM2m3/rkkKDGHrRov60jht+mI8uUjtmGdfdxQ/pZ7O/DyidPUpbut9O/tSI36IldI9d+F
WOQZOL/2QEUUfhdDHDbMPOfiAmaNlplDrZrkOB1VmdcxvENzCsrXE5MzrtE8vduISpJAgqcO0Zwc
6JLIkAWZppBl72XXQEWhYv5cS2S/fdMw/24J0hlUkE3yoqnvxUMUBvUzlsbpXMBYEj1etTRvcccl
TjE2APEegBiUKRJvtd3Xah2+ocbrv8B0tfjV+sCSjKiopLmYOUpjPboJXKwFXWa+Tuk04rL08VfT
zuMjggL5HryefwWs5Z5nBep+FscWZzKat+FhnlNxmXWpf4h6SP5CySa/uLiR6MlKN0V3K7xHfusC
9RtA9nytdiXqpMdp6/WW84Wld6TsKYL50NMPdkD1lsU4/zrbprq8o6hAdO4rR/tDsfSbO5Q9n9qz
IG1z8eR9BCLxx9IMv8INqDsbDDVqr+ucgYcovxhV8npXJiNoPhQUvyQfZzgAPw5JbKHULTvQwZ/7
RSKyKY7497xtYxF9XVDVXZKwDHsLaVmx2+IFE1coD9p0D4DH8AqRYnjYxHxRCYzgijJ92bBrPWHi
gd4MQTEuMBhSdXvvhzj2uXRrBF6MR7zQrRf0iy679GmjS/uxJdD03G1yKELO4bcHuLcv+m1EOlh6
/1oLvv0YBsigLrHq+T5aG/eBDTz6FrWNPLZBDeZu9AzlX+K57U/rbMxnsRk27WL0sy8zpKx/VZut
7QkQu23Mw4LR3kE0EE0AHbFu3mqQkZ5AfXaPnQRndl8krQ57zCzElDv0IOWlxFR+POEn0gsFxMgd
mSSi2nERWryn2PgyX1Qcur0QYPjkOpYaPQcwH8NuCJy9pPOKF4rfrX0mtdue4gbMoaxFsoCVFluQ
slpIVbu7uazm7ybp+5D5tcY+Q3iujjEPAwYo64oinPczOECTsbPEcLbUO03XaNsbtpTtxWw1bqoF
VIOe8dxKsU/YUJ1Nig3f7AYSnyke3fdonDF6r1GYPKQMvMBDEXf9epbWtvzsUi6/hrGd7LMUhrps
tJvDhUBmE/6M4YG2+yAxIDtt0TKJnI+Nuiv0soLXCZcwjLXFNJEn1F7rgC5hGnSupiU2aOGqad6B
nvCef2nRpumpHEr7hZtYdy/pQHT0IldC1xwFersco76DQ4pdJXkeJ1d9t8OGRjoxK8aZEFSz2K0Q
Tn7UWqICYSrpyz0ZOlCgYhAUxgcOfPyAnnaKl53xRj51VTT9FYbRQB/TtukeHR4GKyDWdjVsGHX9
PZkqtpPbWFEc9XXSOydQGQQ0Zu1BpbM+BogdyMyaJPqxTVI+YCKhxHFlfj2/20ZXP1gX4g9TKBv0
QqFo7rt4bPyz1Cw+YwT5rOuZPRFYQV+gy4on264tlA0CLSSGja7R7Oj6BZBVZ8byrUvrtcpiwqZz
I4aK59Qs5XGj8I/5OsAOaB/7PqDAb+f7jlccXfq8OL9LlqSMj5Ek3Rff9TTdoeoNLZhj7dgd/TpZ
pOQRjVnWWar2LQaVada0BPZcE9fdAyWqGrIelWWTcdYMH7SD3BKiy9wcW1JvPzUbsRWuNeTVHzs6
hWGfphDbuCQeoR9TXoXqIjGuf1fsi1CsxdRD7isbEsP1bhFbO+0pT9PqZEWsRI7pKGsOEENs5p2L
hUnzuYSMjuhngZ3HKsDLEAYTm4zEMyIq4y59TFS05BFX5sfCrJ3QY5h4OlRxaCU8mRfUPPFaHgR1
aZVFKZzI0DlAAjcrddsM5811q9+5dtUqq+upbXaNB4QNBiqdPcuRiSfMrZNdVbPyURUc54Qa+VkM
FPMqhTY3g/BU0XwuowGuBHZJa5R6VfofU0xe2V2CdeP7VwEIJJvTsfTZTNhwBGNmi7OmZ/V+SZLm
rRj1cKDziKZf9w32LFMaPoyhXb8l8ZhA16bBAiGfA0ru/WgMIgHQ5Sp+1vB2+Vhvm4UCZtHZD5GF
GeKjVzBzQ7M+Q2arxWpi3SdFtGA6Cohyd2wXTHFzXDzpsr6Dd0uGVdr6oS39Ou4w00ceoCPmf9nQ
xd1wjstafi9Tbd3vjXVzlaG9xLQg7lo8JAeX+rsisIrmznEHPG6ho+3Zi7Kwx9BGk0eFPKT3wOoP
z8UI6dK9cEapnQFobdgtMrVbHgpffljAq5zyFQpHH7FZC786IldYllWkOiU1qY7I88hMpW8uDeZi
oBija3zfLEz6ycw4U5CKXevkTvtZ95fVSNFhoYY5w2ks02bZ19Vaf/cYdu/LtjBfZy6mNwiyrz9X
NDYXDOBx6ti6fIR2IthvNaiy6mALz59GtDZnXC0z71bGfZ27ALowuptaMggHsqj/SFo+iKNo2ro7
v0Pk1xzLgfnRceAC7rDAcum3ddkItnEB1TcCRmh+dV1Yf4RN0/IwxxP5WJXYjpXGkzOQC+JunEkB
e+8u6Y/LVhhU6FjG/BrE/3F0HsuR40oU/SJG0IFmS1NGUsmP2mwYakdPELQgvv4dvd1E9LRRFQlk
3ntu5sRTUEbaAZ/xxhBjOFD0vQV70kWA8LeR1HyP9v3JLYSf9cJvtwsFgkwa96ioKdTyJ5Z63m7s
Oh/cfAhKc9/6gXuNlDc9LHsvzpUdmTFFlqsEmi+7DDNV9Poq+aIRSJlif+3DmQuOaq6ek177E7ID
cikrlAlKnMHr3T+VwlRJNgtzhqzW9m8jfVtz1G9tIsu6+Dg6pUMerzmUWWlNGwfPrpabsHT9r/dj
imBBDE6wycjHZQnLer+Ny6DkRS5R+6atCpOTyPZ/mquNy3g2NQKm9jGCVTTcFX3svB6Wx3ziyrLz
bXRl7th4ZQ1nDAedR2XoRVWYM76mvDPjOpx2j7/esZfqNNcSzS8m7LT2mDzJEEbVCVl4LJM93GqV
kWVUr20b04kx5BrrfbKL21hLSt6t1cvn1rQqKyYhuFWsrk/GyDWnoma+Lp5VWaRyi93LHg7bR6jX
tUuXiTOExEl42/twvHhHMfh4O3XwRAeG341plg6dmBABitL7MXf1dlr6snyBHIiyJQj3TI9i/7Za
85G5WM6vKrS6p55lZSkyp7xUYWF98LaDi9pssElQw5zzWkx2vs8ICNyF5bnzyHTBfRS0JRHrSNO+
r3kvezNQwh3kPYK9+nQcxfADEUlat3p9nHp4z6ig7k0drK2LO6MB2FNZ31ZvcBMkUU3LuTCqWE/+
lLBfko0Hse9lR69eN6iQzPUIMgsdiksvC33xHczYYTiOB5qN46R5I543YdUXkCRx7ToZnRarN2dm
fnUPSyfifFDN74EgecpvJRI9TkWdrLJl0fkh6yOTsY6f20bYH3st3Qxj0n5C1O0ex7p3fvOwe5nx
K5l63lYUmZY2Lkfplon0KjspBlPkRbs1n16JZuj1dnmZa6fKwtLMnOKW9QluViBo1p/OEfRnlpZH
py2Cx+K58P+EBP/XKjcsJimzJgi7lyqslxOKNLZooXXmTeF6DpcjtJK62H4x6BZpplnNVUn/DwX3
X1XuwStDMo5sZajPo27wrHZ0+ne7tMMztq+b1ZaOr1E8WY/zrj6DUY55qyrclbKI2a+NtUcL0nBb
NqH/jrIwnxGt2jtbEBkHOlRc5Efz1/UXeUGHDF66aXmfw67+6OyApagrNQAJpblgOGrb3jO3PHp1
ujrMzIQecbKCuE/aaordRMqjT44ltLNicH6T6p75PDeRmXjq4VeqIwjzgZkZUwrJMiTxLrY9raAn
Ki57oguZasGalF7KZ02K1G2Y4flZ7YOnmdMd2kPg5yWbldO1MlXvnfdl5SJsAws/5lkdjV0+9Ovs
etbpCIhWoUotS2kEL0Avtm+bifVwoWw79BtSaiMxq47Jj/+r5s3/LdpDVk92pUOVSyc6pn/14Zml
TfTeijGr5kq5NxOzzOAzqpUt7/i4GRYjXEgCbO5prJ5cFrV4D2bq28wvt979dniOUXdu6/TYjd6y
V+o1JlI2ce1tDrek3Sln/4/keKX+RtYeqCMZxtqZwHn5BaoNxk3vCbsf1ipd/aZE0z2c+Oe6dNTQ
fhiVj9ifrZNP21D8fxZAk7vhsrxX+1r3yT5Hk5UXm2qOFFE3pLT0F9BxbkRWvMOQjtKtPg/V+nhe
heUH3WNdFuqDhnKkRuo4bvq07szxYbOZY3qJ62ivToyVdOw07tR4Q1RxwRnaoh3/bdB7w/vYiGN4
dVi3M6VxzcWv2b21T01S87I2D3IeVZ/GDvOt6TuxsfyEa3kYnoZlMXzSpUGtTdoDwTrtdmfCavB8
kJm7OPb844FpC0X5fbHkET1Rbdn1x7ELMyZm9cf9ox4UD5PrYj05uXfs7g+M18h5bhFZyn8Vw3f/
rSEkNgNeAdXrbBN2RDcrURiuclodL0VpMtYzpc9S5nNUWe/xzlPC9Hm/rZQNmFCHBONLJYRKSmut
B/apLjW68SI29iqkURWt+m2pMGeyeoZ6spJQAvrC0spF99i+dmGv/5x9hODL8fOkLx50V7Gsbw4K
0Afu/WXK48Kx1u+tsIb9b4ykFLmMrZ30NFCPMUldp4prHU2Z66nG/Jv1WH7zGgtHnOlcXmRd+7Ga
oz5rRnCzu84FOWox41n1c4sP0TsXeJ/puM6TNfcyC+c+6h5nPen4HFZNNKoryxtLyiJW3puf/rb2
ZbrbhN+B0FacpqzvmUH/X4W05b1oFhKNKtNzuAYFo6oEI/WSwDHikTVa8Ypp7UJo2D6f0JaIAmBg
TCyr1A+zw46H/p6elG43GVxGlf4RhxBiPnlbUBvwn0oiWdwzVqOU00nXGxrYapdBd1P4Yd1vDKzB
fJs5sMS/xllsjMmg7vbavtjEQP2eWiGElcPbavnZs8Xt68jJjRMMA71TtVgL88ONY6E2nHu+zLK7
cp7QwLFkVrrmu11u4Zh58xLV7StmwbHLx8h2w97OmP2lzK/AKQP92YVr1eJwH0H3S6MIrOpUe15Z
ncao1mpMZ1cYdSsNBjbbHgJmemjkgf5svibXvI6GTb8Y8NuiUvzQks6IYc42odCGfELC3GL3H3p/
G+a8fV20ZdFyTDeo9G64OYLWTJ64S8OoS4pV0J8cHucEn3Tfjb94mRv/Zi9urRK1e7t/cpql4u1v
WZCebs4cMf1rif+VlV1/btQ/esHnqkQ0p+ytjvvyPPql6V6LYOa6NnY/PXOYBM0Vc6sXb21Ur8XT
bnfbcrNG6NQ7xkSxu7SYpz6DWRd5w+NGbbKp6E8VN22caK9RvKIlZQUlo1qsj54zW+b8/N2a16DR
HdNrIi93Atusj4WPoPMpShOMPyG+3D/K0yZCWsBARdbeI/9BYFLTc2BteOcimACuHBl3r9FYx+zv
1IEdBNnW2e7EMB+/+14B2axPMe3FkWKMhupGGjyqT4fH+5uPMSZw4q3ajG6qKqKBH7tcdi+PHVvP
Cf2DeTqk3I1MNgIeJm0a9NdnC+pFnLCYWYvWMKTjoCDR6l65atVpUXRFdWFia4UrWR1sq+PlIc0p
Xf2qSmv3v9l7YOtPe4hcJztWGnLE0e340K6zTRTHDE3+sTmxPC87xJpXBuE19hZkPwFbmrptx3q9
yLV5lRAyGl70OkTBjtlhlcbcYyaTEgogEaYKWWDDA+C+F61AJRo7qyOr3nTPsx+p4Gmm2qVoqZZV
4xY2/V3b1qG5BkyYuYKvB79FrO0qB9iwvxMl295KvlkG/+7qYGJ6H0CDhvb0OsEIhH8CtPlfRcHb
ctHtsA8ZU4hQBkObUvAa4r77d0AJ24tf+wcifz9ErDoU9va4t1bT3jdtJak2vH799MfY04+2jsef
eHn6T1+EfZvGY1H5iVx9H1evJCdiQa+me1xsUdpsTdVzcbDHDJmR/1yphLGa+LLKpDZWdxu7KMiH
st/OIgp1w6aXHRnC/nqRpRvjhhzj9LPaGRuTztjp3BXbWIZIoW774c6b/NthFP5h/4A0b8YX6udh
ETt4aVhEWNxPU2sx4f+wtvhU4JBPOeCkGbN4mHsKk92rhkdx1DuPbY2IciLz1VivAXwHYS/TTr+w
5L444y+5fk60liuKvq5GLLu2tKcCJ6ZsvHSvVwg4cXixZIFm5LVcqMIunhBwyXol8K7t/I/NjqWT
V6AsFFt2vMZtNoijd87WOFnud1sWUn3wVoX7V/4BgWtXrO9+ipGxp4Qvrg//zvHY/qodqRyeIbNW
J6Zgj8E9DBlXdT2T+wriVoWpsRz3AqDUMBulQlhYZjm+bIGrEDcnUIX6uXSlX74iVAWvSLBt+SeY
6Snstdm+SyYnvxAx1UPqBJwPRKbWmbPfWjvrteTsevELXYZpGG4iygNdtWCnobL8+n7vRq/71vrj
wHFZVpa47DRg4SWOkIxOYYA8coLwqteM4Q8gKv0Rkd0RpYLxCbvGPt4Uv6qnhG1vPudS6A/RMefs
/mHYlVeWyn3vNeKuPndub7ysJbj3XC7s8Ml9qCSeK9PvfVqxIh55dndjwJWEtSyhfKqOtip+dqJr
xAOC0FZEaTAWkZ8gIhmVeyoIxS0qKY2f2Aw5XXtZez4m9KQ4l9Ymnu+W6Njfx9moKrGEO1dJrHpc
B4nFee6PtbyGPSf9ZTvWeWcVMgAfBgfn0P14zMa9Bx+12zfJrQTUPvgHP145IlR+F2aVfr7HzDzJ
vW3fpmw3NT9FUDN/PFiL4S3We/hux0H8zVU8ySnLVG3r36HHiv8WQ/HXXbzpZ2RvoTxpHKyNgUGj
LvPOIB2nFmVZ8Nvl7LOqZI2Z8fUa7YEw+dZXs/rwSfZbp47JYsWfgTIj/GZGsb1MpdvdW5Q6r/MY
KRgUZspc+q4QBx7DuoaJbfnNjHAcHszZSNZuUNWzr4bOftocONSHrlish7GHaOHmHI7H0aKsgs5u
2vZRLRWeCuQngau+6rpchBaDNMJuMQK33Cm99wFu7iqdJSifh36q0p0uIRlpprdkF0F8mQb4zm2w
1HeW981x0pVu9TQ6DL57FpyKVWaaRf6gMykBAJRP1SURcYZb23cTGz/ZJ9jBLbVNldqRrznEBjdm
KJunXc6oqDI/gsORKdjyvH7h8u5zN892+dJvzSTfItZpN9ep6tRX7c+rkpjDQ146Nk+86mCpYa9d
AL9zRfXfL0lYHAb2Ba3yjY4klrma3O3RdwdxK8dCXWPqBUCL2HK9V4gW7Wc0W/P8YToXvDLcg757
r8fCHvK61BA7Dh4MiuBezOWjzTbop9axB4HD0M7tqdyLProM4ybqByC+BoF4U0vxD0uhWX6ouBvl
e+EZXCEKqYVvwPTzrUCQ9U8w8EuE9Lit/OK8SHVmvBXcf1nhMV1iuWz7tYPsfW1Wt3VPozsWXYY1
fJTPjimwuisLGPOxxwxjvFvv0JsnnnTt/dVYK4/92JbLQkqCm0/cMLj5IYbaBVRseKtIyos5SIbC
LOrmsbCmv/itqQwGywLLiUZuzrO0+lMH43NVO0dF0pC32FIK1eVxtub1booYiDdIWb7E4Szvls1l
t31sBdBA1gE9NeG1iFywW/xW4n+lcrXYY62mwvO+U1EcQRpavvSuvhHmXzPyFr3vpqtvnXbVz5nI
SZk0kv2iKe36ftyWJQ7gK7g6lhQjFvJvPGynuV9xh/a8V9Z83ZkxzD9TyfBZFF+D6K3VWx+Pbqx/
TXEwnkO92OSTFk/bFxB+MZ3i3YTM9jUUyenwpfLcoWUW6DhFZc4+68S3v1EsRJj62+4M6VovwxUM
YXpV0vIr6s3DP+JMSK6uFAxsr5631UAh8CYutGqh/Q90ok/7Rbptzl+ufOwGFXj3nrLG+Dr3auoy
4mBsly1aevDfPNXrz9IcSw7nRRzBDwo55aPT09v7Xe9uJ7ecRwpCSz8JtUWnpmzaI93WlYGci8Nh
lUllL2dlZvmHCqvNN9HuD8J3+hOJyTXTlHcPa4muKckc/Nxj2fBAji1jCM0oM39e+menKcb+3NVH
+4Q10l8qR/dPyqq9nLPMxXPUx3aaqIWSJjbxRYzN8cynvKw5JWE3QpME9pLS4UKXemN5Wkv8gpeR
y2biC2QI1Zut2dDnx+OagVQwSl2XK7CqP8UQ3bINJ2RBs3NfzLOPJyKnmy9M+UOMvnb/ayZncfzz
TorI/T5NTc3Kn2bvHtzZFm9uFUTfCsi3MiVjVGxJZGESh4RX52TqG/evho4yiR1v+60Scr90XgsE
0xsM2mH6kg3YXXLP+pKo5LOfvN+ebAN5wlwlO4C93fXpNrAY5loa+IneccvxYhci9igJXOZF2qX/
wDdGGaCnArCqdRRbBWz/sYhqJNJg9K3lJEjnPOnqWG78Id/BthhswiAC80b2kFBrG02tkxbVal+M
gDbKy661ZDrByxlmInJXRGYur+Vu6WSk/bqAj89vsp28Ak0p2I7XMBoQGgxzcWXSTqF1PALMwoVT
9Fn/BZuHHb5P29ddb+TZcUW0nDG6Dp0PXIn2X9teXXYkQTq1KcIEjOHueZ3JFvrc4wldGFiNg0WJ
MbeM0+/senC4KwzBHnlm9pxvZQp3tHrFXGJr4WrFNBYJ5p6isGzs2IrviqYqJmCfju4ohjgS9+Gy
4pAeXNAXjkHArGUYCxrMXW7P9PP+ZzzOAZEjf6t00ll++REAt93ZoaWeBbM0/dw3k3QeKTfXInMk
iPw3u24tZEHbivJw11TLPLTRRfFMULdRYFepoH3EFnPY1pkR6lqPpA8DOT2bYa8KxDztKJTvuSwg
OmBr36hUtpXfW5dEMjo5vDMkPLTu9pGOL59jR/3n+1JnHCjlO9ubKG0Za1tTftcmDliQiiVVJXDa
HATIiZziNibAI7NpKbpw5bec79j5tGlM8mr1hThxVcIqlGBDeF4tlXQy7S3kyX5A2N42CtYg5TbV
8wOrYFRzcoBAjmdnVbODacLyudPXOczWOWxJO0pEB8WQkiVxqrw0TRA875pseDIGow6e4l6E5gmQ
r9qvcBFfe4Ns3qpbw6va322hmP3LUY41vZ+td/8cy8Kp/rpEDpjWa9VIHRWG657YbRH9iGXkB8/s
uJ99Xmqrckkaya7MgspmYeyqizZIFw6FIZ3GhZhJomDf1MuxcPdy9JcdEFbKrGR7SJlfVmBGrMUC
zZkeHrDtQ7yqSQDRImZb//H/bv5VEztmLb0XPfSTlMXNmbyuyPdBlx/eOlSfxMOQu/1K7GE2TYdA
vo19P1o/cGP94b7fQ0wfZEqwTXBWBZftqfk02nTQyUZkykVXhQHIWuh4xKJ5/s8ltDOe+jms7fMQ
hdvfshoZXxiYebwsHv1Cwlry4xRCfZa4M+v6qOSy9iezHdH0Opi1tYBe6pI1TUU1TlW+xUP728LE
nx+Hqozm3Pfj4xyE1n4ku+wqK2m+UgbUy315Ooq6JjxCWDkNdBD9gTPzX1Ux1g+VDHFAo8qls432
GtjEmOU4TZQSOiUlY4/v+LZ89FYZ2qjwLFtokrLbvOKyyrEvHj3L2F9pz2XwAMptaLGbz3jg4Yfc
5/ppGIbwSNYjEO9iZPk3PbodNQ+uIDV522fMib9lG5LzMkMVvk1fGBcGHR7ynY+i3Z/cRhjsKEub
Gw+SQyXd7uYyz6J47gxo5VtPw/7sc+nCEJCrywoxa/PgNnUbniJs7p8UW0y0dQdO0TqBczbf7EXE
E1nACfI6OrwNqX+t/aR1jeDBkerHHKshm3B+/galfVCqME32Ym179a3a5+GdtxnjUhTuZcXl/a1q
Yd60FsGDO8zm11E33YmZSM1DaIcB+6xgGnAfAAzrqfnNoItxSDtXHISuhX6wAPPmdJ2UxvUrp+89
gQZa03ENH3uSodwQ3J2ONfQkE1sk8tBdxh9xHVjYaZ35AGLUTwb38dpZIdnBvojrvGGRzL2lZf3o
dBudsSks1K9QMRqHVswNIczL9aQcdzuDjiw/4cqsp72qcdghMe8Jlqo4J9A2/AGNslMSM6j18269
R9U+vcpj1J/sxNAPDmGVZx3qu5YH6UytpN7sTXF32eG0noHPy7tom6artFzoaqulxmT8l507YvuN
LkEaZ66aB6gwUmCudlidFosfgMMjU3x0/HUx9kA57F6XV1MK++Luw3ELOYUBTnr5TZZAtRbfyO9q
q+W/oQsIs+jFetdQQ6/MM9gf2k2vVx8I5MHzmulPe3jWFbFvv/JH0dlQVle3KGjjh3L7Ivrmwukg
CR1inhN1cbeNU8ZJFiE8OkOJGWYfOZ4pLiRAtkAe0zA3cYM3SYqeFEy5BuMrM5n0BgIWWSqh9exf
XBfAUezWkLtLvX/vtx7JFXGrirODoY6XudILbTEbY9KpoenbPL/OxrB3uVJtoFPWws/MvBEo3GnZ
xeARyzitMIChKm+zpUARpkJ2qd06n3MbWlfWQxV3RaTDH9ryPUS5SNzwQJZfR2OtQBt287E7Ia7L
ursPGCz71drMek8QZsiKeIrykvHId+Nq1ZnVlPoDW5Qx6JGtk4XK9yt96Jw9mlcmgesTAanPEL72
sph4u9DMep+RGpf72Qj5gmiI+urN1NpMrkutMdw67Bbb58irrTNsbEs0wY5PmhAm47QL89s4JM0a
wuDfgmWYfpUkaF6wxgk87xiVo9VtZ1akLtyQPEbQx9OaIWC5c3oMofng+QVaUTL6r8DfajN3s8t/
RztYOUYAPSue9aPDO4d5uxb2QlVqD7f5aIWTCs933kpLKI01b/d3R9mONNKNdm90YfbdiOHJZcMy
BCBmXBtWHjkzXEEtPqpjWtJWrWWdsOCTiHS0U0G4Zs5adwUCQlU53hZrHaOT3x7dtyjwUWGR4HL6
IVi5cJubZ5gwVB2EAut6jHF/kR4eIEtyCQ5xRg8JlX+bkblbfwdDUH8nnzFjeoQ7g8b89jaWVf8a
z0cgX3qfFEFVjf33eWBLfBIfTGtJqsWPaHDIRZOo6yCK3KV9HFsPhAuw7NyJprlb+wLZu/AWjQeo
j7t69O17EtrT2cJ76XNq3/ZdUxTC/5FyI4xhdTiMrAEV7uh962X7c4gCRe54WbkI16BhJw9DUjAm
A89NnR24+tIcE5Aus0xxoEltZ1QVWxagKYAPrf3Zbw7x6QLlPc5kSTI3Grhp+VoDbpGdFqjCm0ip
ituUp0x/2EBma4I1Rv4uYCffVdgamFzNdOiVNdSnHRqCXDt+Q3hHHtJ7kXswvZTGHBfl9O2Gu1yt
UE3K+dc2pr8jom7D8/cW3GHs04ABZan4r0JZLZPjK/qXOh7L4F1/bW9MwFnCe8zdRhDNpzW8gKgf
0E2wRU1CsTMUyU4o7UIpGN1UNRU5YjA4yTR6ac+Knl/k2jCSIcGW3J7V8l9BBtP5xiiD+EU7B6BG
qeq1a5LA28kAEkZZT2G/ONd+AtUh8rmejq0k81WpvljTzV7CO9WVTOWTsRz0ncNsAkqzxRnOy6wd
ZtPbo3kWAUV7G4/bloVBZ74VQVWkfcVU9HPLOJ6fpQzmvxQV4nLQUp2M6Oyc+Ix8d03kvBtvc/6O
kvSKWKOCe8lg+e1eV/6sps2twHtc/6HqhyVnFjuYMXqOaBOP5B4C3M4w9ri2nDuIix0dcrF+LjFh
PATmsP1P7b1/7Zfa+kRi8IfLQQL6nnAZI9rbvr7utppuorQGIM9YqofW2ng22OD3WB38bLGgtuWN
QpJiRnxFhmne4wT1S//zg3rOSRwI/k22eN/Ze1MnWN74ctC7b8wAK2428Mpj6Y3DGbltJI+kjtOC
fOAnVrmNVc74Pfm2SUWz1nRIMVXjycejHuSvobaGZysOrIsIlXlX0F/kPxGjTLrE69iQdWlQKoMg
Prlr270Ys3snZzcC8UHGfwPySQwwMPYXjN22l4UpRiwmX+Jnb4rqh7Y49o8vJObRxdn/Lwz97XtX
UX2QpzJ/JmcGFl82eoeEBra7Q0I7Um9a5zsL/v/lK2RI7MXioUhVbG83PfeEaRbX/K5sz3sNQa2v
DBnvnxvXrL+8yds9whtBKzntsRogfVFZGbPWYgLQ1M1EIBwOQj9ci5Ovi+0Rko8hh4xVG5rUnxvE
bOCIADKqjOR/0UZmNuemOZ7KZW2GfGab71tgc0205Ft/6dUHLdIxRvSjTRar+awLB5/JOaDEY7ST
fzakYe5Pa2f+1owiO82Lv0ZP0ebAFS1Wtz5MJbmLO/YW2h/zjEyVV8JWIIDLGDbXqoQxkYjC5dJm
xdzA4NQNo/HOJK+j/o1RK7GTz0clb5DC1n/uiAh9igdfVScZ4mCnLbxjeSJMJP6MVRHI86FIyiRV
xP3NMCS3tz9aJwic88RmVDc9Or4EBmpsm5kCqL+BVLZereJuPjYdq3TkGmBu3SGc4khp+Hb1AGV3
sKw3nohTISc1myDzU60HPSgh6ZO/Wl6DHgBmo0/TsoirFR7K/dljyKdLVzjbK5dguLzve1RWVyPd
3X9htJrRSass3lyaOe8+PP6Pl8/F8QT6FXUPfWF1THOjkG7mRzGrRi/ocI45MakDJFxPtR9l1qg2
S548EagMCN1lhd0U2uPI/8qc99XOjiq09x/A+V92IZ2uReRolBFjTRgS89Axf8/7GPCT4ne82VZy
Mnbt8W2sUGDr2xjMHkzDoHYnt3tGCR7n2Rz0u9iyrbgxLcXdU9QdBRvJzHG5veqlpQ1qA+CXvrD9
UaeN8Ofpho0WRaRNejGVcGQh9F0iymEy9+Mae8OrmSDvnuzABv5OiRua6dmL6NuhnIWI3+3BZlS0
3vxVP6C2HZ9CxsAgCTmZ9SQrfM44mQpwNgrqUAQbSyUJrzC0gCn6wBTypQDAITbEpt6fgY7IZyAQ
ai/FP6tfe2qU7/iE6o6vcH6LRVsgI1g+YY1Q+L8UfvfPktDK3ap8KH1nZ4SDHHpUpRjH7BevC8L4
xKQaus3pqXKWOpUCwlBEEwjKvgSkKQjw/Ri8ZaBPjLvbUY3RO7dCfPbHhYupbrl73Wg+G7hVegQ0
8IyO2f8RdLY3kmtgvFoCyeCkzfRFxSA79mkX0WhlNZoJm5PkcAo6UPZ5bjqBblp0fgaB5D63XSnu
l2mTd5Bt8hWU/pczxjWxvWb+QdnYnGY3aPKj5NWI/d55s6NxeWZEeveu1614mRkcIFIoYvsWTCH5
e3uet+Kt/ZLP08Dayi1TxuKmwbeUJ2c9GHhgVNl+9+NC7R97UYfjOW7QCZhUwmnPSLap5NrzHX+D
0vSZ/hDt8M0Zt8bGKi+ph+pcCU5iKvJ6Gk9Bo7lYtwJekQkGETL7/5XRfnd354ILH73wfTRdbnTk
xI+yiTwGcyxg/VnbRZX8UzHsozjVTG4JHmGG+iNlN97U38JB183JrYxSZ4FxzcmgQ+vWkV6BzSK6
+jNYDVlfJevP2QWDy0EvvGe7UJr6MmByPOaN5cU/GLOEK+0C2Iwn1a68yjpmSs81KEKzXPHu0B32
aZg/d0D7+kq0qrMIuGlWITrkaWPG3TSwiiFIXXc3BOP+qfZwA7cAlfDRI1RkJ95kk3ojdjy1l60f
OBZALGb32bCFb30OorJZzpNwj/A9hHZ7cJdjrPPjYBDIBfFow7yf13ZJQVuWPi9F6Zq8O9y6f3VR
FWi6AZwIUAB1yO9tb47tQQ1EzbOtalbqaCEdJ+mBAGlyqAXGBxbYUzKFNqZY3qIipHrv9fY82CH/
yrYZrSEbC2nEaQzFNoLRtLNJCJC5NDfNGvzzup4rhSsm/Fjdcb4sum5/Rqg14kum2zi1g/hqc7eI
IoH7DVYCqK0obuFGtOKHsmPSO7bGuHidhe02DxPbnu3kWMkIsRWi3ubno8Lhr/vaeZt9AmwZKeb/
MXdmy3Ej2Zb9lbJ8R144ZrTdLLMOxBycJ0l8gTElCvM84+t7gZWdReEyGF3x1FZpZSZRRCAAuMP9
nL3XHjY1FqoSgWpq5QvFRdNCcQvf2SrryWZwlN5LFSTEVDzWFGkIlZC5sYhMPJlWMOqxPrzGhZI/
G1UO0LHNtYalEIzDftEBeKBz5pXMNFVLfBSLgXZ8SMfQew6jqmN6NFPqjCiADCg4IshxnuPs6S/8
MDa/Dp2v6U5EolKwa4inWYVKn0oXWh5F1aaeCCQbFJZxvgDk6PUbQelTegWM3oZOFXjlpM+xQ+97
zGDrSMRrlQH1uQDM+iLpdo52FRxPGt0NtpswlJo6AjfQuJqv/WiDsEh+1olJh5/CfhTvBsAFLFHc
HjiOX8Z+u7SVMkV8Z1kljo7RjwPvMPhkSzzjXDZN3g5mqud3dir7mu9obJ/afax1nbnBydtUGJiy
St+oQWeWW3AD6R2dFPuuzEX7UHd5r6xKbkqy5H3cJ5dSnTTdgZpJeJsSJ/tlbI0hdgwLSdRaNZLO
XceAarZZruWHII2ov7Ltp+ECgkLse547x48K6ymoSxwnGgvW74HiDu5ezVhdfAsBAhk4I8COotMb
hpeBum1BQllXvSD2BqHWNiwxD3ppu+aGgrPurgqkqpdeJIKXHjPSvSoN2peatQ8NcuQuTEq6H2j7
BqjCsCjzRgaBxErXuqd70BX3oZs5iEEoNyW8R3PLPriwBVZW2OBus7Bl9CsYa6j5kZfUdxnl27VS
j/LVAJTgkkaijhJE8mp4jhCN4J5RanlEwBAiUI08dz2JqtB/hUh32J/pgZM0erMLXaE3i65TkBnJ
cfrsxVPxcmyt7oUydHjvN3382vf0PB1GGIq5mkXQkgks2VK6cdfEbpO8QXMvf2rAkW1a0zcOiQtA
QrMV6cr2eO00ObXnjSe6DmmtRCcu4chXdm2ZyiYe6+qqgkuFRbNyzYveQDUT2koVrnyX1aUTyVH0
YDeS+JraiQrlV2nEjp1syGbdC/tVp3qZvKROr9N/QtLPK2KUQlQ7FNg2mqvqS9sS9NPzwcxAcGBC
WYx5IjBDJbXk0p4tA8p4If6OqAJOUBamTNdsHHY6xkMgOIU2bly2Hgu4w+1LYeYdVvuotrtdYw/m
umT5udbLML1GDwWIB5lLvM9Ckubo8HVXcRJNKwXXv0qz0EVQU6uPZiKJaB/GCd7uhh7FlVUX9kYN
bWlZ6vbtIGtir8HgoT3nRvaevXD+o6ZjsjXDvjJu0sK1q0ualY8e25dVaCrZshh62FK25DMz0TBj
WBfjLWehXw4KGwIK9xVQ2a4GFYZwARRLsse3qrE+TfVdxUavvo6BzGBagxPsgSaw0AG7gZ+8StCa
D1lfRHsMZ50zGi7uvqjyviMdrb9aQVqi+8OkD06gAiliWFxeHSDfQrQUpWk1lHhaSSOMLnje600M
zWMVx03FfgG/6LQzmBo4XVNi9zRQOS9dTdU5A1I/Vng3vkCp0B1DzX8kSi6u6hSwHjMMRmO/TTap
PeoPTSBX35PeKulo1PauDCL1PkPbAt+YTaXHUBBobCwTGYcl8o0qURSjMENfnsywgqUGbkdjAdVg
OKhV37HmYOW2YIwJjXKhptUIKtPSpSiYUFzKs4jiqzH6l2hJrX3SFj1/BpE4Ong506e+EPnKhd9y
4eea9ZJHXfVnBqboYjAmJo0xoIKikbzFzicQfNEe2VcGaBBT0bwrrYuNO96s7TIRVFZBYej37FKk
CyPumotC+HG91Lj76R4BoNgbGvm3DH6QIhn21EkG0NhPKfp64fS8k4MLLY7zl6IsxTb3LS6rjqZg
5Wl1uE0AxB4it+kmK3fdbVtibnf0g5ul69XKnywPhgfZVWh1W32RlZSqvGKF7dVYdx0hREYY2luF
MEX8UG7Mkgt897dKL9DsF9iHFjpK4g1VU4YjQU/5sNLYrHpbK4uKB6sU3RNpFB6StVSCgJejFugV
HkxkCtxApDL5oq1alj8VZuGRpeAdpET9whJvOolOKVhzSUyqtGuVfJHUcnrFUq5Gd6ZTCHBHlOSx
XxbbIa7SS9233VWtufWhD2mso+5191ohyY8l9cOSRpeEdSGbWHCLqpB/5AXbuy7GCyIM4d/xUo+u
DcMvlp5i5E9y1MRbJArGJY3Uaj0oPXNATp13Exa1vaSWFu2Z2GjXGH6QflOR2rSrOhkNqJWsOlzU
dVM7iLFK+/mbLAb9S1c10lrqtfCSXRNmadHEK1NFfullVgusDUrSjwjL95/jNN8OphJds1cTw9IK
kv5SNBlezGaswxWgCIH3JWOfBkkLZmdH1kIAMVXbxQoIqmFtE5EQAlkIYKP/GYaZkl+EvNR83Eid
XlRk1SCxjxdAw1gxL0rJ1N0r2WfRRvWccLrmDpFloIUsivOEumcICQcKo+rbVoLWE1oY2icUQcmN
wT5dh+Pi+jUTa2LkY3VF2Zv9BVuXOomueQ/jbl5kRozG8pL2Otnc6xHEiPc6JACn19aI2u1OQmKW
vX7OTD2GZJ2BsGuvQ4RjemLPau7KRlJZ4Gc/79AzNi4ch8TshlzZc3G+FVW/T0v5BEX6yFmrNjje
d/juoNKEGcep2GORxBK2qeL6zFQedSL9vju0JFCnRCyj9309sHUbjUUld/l5rGZ1BsD1JJfaRxkp
e69qrtnufOHVdwJ4feySzNDpg8skhixP2YO5w6zt3UsRgu+z7qQ6e0iMTkYromCTyBL3T60enk0e
9TOPPX2fd9ebLgM6F9Vs9lBsYuZqsQukM7Mn1DlsXMWWqVD13vto6pdqoKggaKzyzJs5I4wjn7dC
XQaFwJISk1O0Rvx0HtVfneUSJEUOmCHQ8z1U4EX2VQ2HE1d7umMfUNHV2ZgseYH67MnyvYH2QnJi
dHDIZxDhBABkz8xZUWajUzN1jBdZyYeI6KeaJ9d4gZdnPYnKbHT2FAd4x6f5Prat56jMbqhk/Dzv
0POxWah1lJjRsOeFei1rKzyu56X9KLOh2RdNSUMpGPYyIHqrv9GH6DywvDIbmEDnApzS3rD3SBRe
amJKV2Fzcd4D/pZZ8m5omrmQC6WSeoa9pV6jlih2KC6bM2/lbHD6Fdriymq6vdG1h0p4GzkLz8op
VN7o4O9OnDs5FvDp232q1Cvim75VZn3mFZ+NTEsFAFiLqt27BFGvENroK7MYlDOv+Gx4wsPC7Y54
Zy+G0L0qe7a4YOuD896aYjYuI+ANha6iVa0mn3jeGK+uq5935mI2MEMbHUNXQozVfTr/tpSxWUi0
6MS0deTlJmZjs5SS3E2UsYYqadYIsqkpub4475aK2fC07MqPoJYm5L+YiPW9i1LLzlsCidn4lLzK
ilqvLPbIKJDYx9iqCwHQ66wZS0xX691jrnm9DoIacjkTOJAIyXsM+7A77xX0lqvx7uDkWI+KHjX5
3hVisqOZLGYjUErnnfrs3WkJpCSjmWV7Lx0tQBntFUX5zDnv4LMxmsJACkXAqWMGiRaQQdYCk+uZ
B58N0SaugqRpebkFcvwA3YVeTNqEJy6L/vYi/uAFLc/GKBYuWR1CnQuDR/ZBkcJNpjVPdBEhpuXk
LMKlySbBsrnLzXHfZ6UzVOl4oVt2Mq7hSXhPGBqjXaiTZ2O6lc1ep8ycaaNDm7b6ofcoXJBwNRNx
vnRodd+6JbtdGA2oSSS8peWAJrFBZagPir4vBvDuXfvd7EGj4l5cUAywbrrUjq5jGfUiyrX+CjdG
sDeBSS18X9rFjXYflPZ1SEJV07Vf+sHvV/0YUSRjmzemfGxuplL3YKVptK4N2Vshq7HXUWlPXdX8
NsJesoq9RqAH9tudQCCoI1GAnT4c+t701mOmN9UjAQBbNS67bIGtS/oBAtikcqC3KCCg8bZAURDx
qJucHvsFTtSMIlQISNYPru3Cda/hYa5kr2q/kR6Mw7E2loT/qiv0/AdhlV9H2rU7rYmvpbSl+eAX
0oNZZv1Lb7MyMORDkkaQZNzc3AoJIA+eSqAEVjCRfk3RAnboWwSYUtUvhJoiQMGrm2LQ0RaUGC4C
r0GwmR1EHu/YtKb3veW6G10Cfm0gY78CXYa1bUDi10IE1JSbVldvWkvv1mwCE0yjZo+bC0O4k7pS
vVLDrnGM0I6/hAGyqqCWNgKJyE0E4AoG2xXNqnSZZOHjGCeWw+osHdZjLm3hlTzk0tBRFsFCyXpz
adMRG5bwlW80XDgOolBgR2U/bOEGgLKPfOsCKmOHymC4kPBa4n3THeG5LkG6UNwlVTfx7hv9xoUs
ujVUgckgNdfor6onqozIEVo6yjD/qVaaiWFDq4lRMToK8C0HsIm8NjpJMRyctXjRDKU8WCqEemg2
WgFhmb5drVb6Li+G+sK166uMh3GC064sG0zfxipZZcHR6XQnaYdtUxsXnZc+dvWwEZHVpKusxdyk
2UZ8V9Gpvxh0+TKERLmqoAU7vmljWRKgM1s4swfcTbVTF/KjQBGylqFg86CFduLoVhLtzZFmrImu
3rBw+mreBmA+vcdq6utaXNC8+WlH1rBMTPzYJsWnXYMlalloGCQ9w0pItBjhAjfy66iNt3VN7NSN
7ZkVGPOqhC0k+gvIdwM8Z2KiA+PKUlDR0HjpLwfC0GChDMWIP5J+EXbBulX3HjkVX7WmwQVZWvI9
WArjQu8yjASwa5MvHbQXLoLWOQRe2cM98JpLnbqG8uhmDUEH2S5SDfkiAOn6tSoqed0o9k0hhfl2
7OgOmf4SjNHOUOnr2327rqZeM/Y2sSr0ctFo1C8tNFgbK/Dg48ArgJfAM+1M1h48MP1tBAlonXTB
vo7UAxyzP02vta5EqEBvqktG9jDm49cxiGOwCEGgb0D/K07WUTNtC3+fyCo9r6QaQEyAuCVlwkZA
buhmMK6LNlAvdMUMvaXS9PIaXvOlHtiKtYQ9jjANGtcKVYUrLdMhn1ZWz75PqAWUk9jRQyN7FW4q
UTiPiqcgoOUtqrRc+fg9L9rRfYoDY/KHjW1yrVH6WStJtqcHz9gAvms3Uw0r01ANIppfwM1hmnG1
LS6DFwyS4smW2MQhWScRlu5psZSocKIBRD7Ln1v5Wgd0seq7QaIPn0/iJrOUpJWFG+bRxy21sqrS
XFrEv3MKXsm98DHXDYGcXlRDfI2wxr0ktuFaYgrPUyqAqiohzkZDQ5ZIB2KM6UCAEP8mjHybRuWW
B0y69rDsrF3TB3pMg8Hq0WllZYI6QC+gaGH0Yzi7xfgjTxFGRZUa3SPgUlATdt5XIdndfShrxtcy
baRLOUP56HRNbdvPNMeb7xLw3RKqTlo8uGXzinBNOsC+Qys5cCtRuDZ7TwJJN3BHl0VtjncsKsZ1
nfj5uEQCjASALtn3VivZT7cGeWwSBhQ5wQE0aPEzhfGBSNM2wjyXKyt7LIulb5cpxPbypu4w4kU1
UXuqVnvoTMqeO6Nlhg0a3H6mpOht5boIviAJqLN9K2nt4NQo8C7CrrVNR7Xrb2WFDlQFJL5vkw45
XVRZA40co35p0D84qV2PyDI0/cFWJzFJjQHRpXGwBG+CowxGMe4PEDQCdIhT5Xm5tdvc2oxR5l3Q
OAH5LMo9PmAfb3Wh3SCxSJYq7cadZMu0HJR8perApJ0h8W6oOxJQNGpN14HyUX1aqv1P2reGeZCg
hhfPJu0dJ+pLb6PnJjgvu3xo/Vh8kbml6PoS3FbgKDIt1/NH2E1js7SKMlOXVqiYX+PWptNWyLJ1
VSTjFh7zsNV0tD898Q+bIhwxuUpa9OJFvpEsKaSnCM7Un2A1rLuspGNax8EPVaZVh6pOZF+bIZUP
eWt7X9upQ17g713GTMhwJjLfDBesaWLHD5oa20cA9yKMRXstNfipGzeBTmXWlroD6v6AQ0vsPNSC
2ExN/9Es8uFaChNtM7U5UARrvVjZCiY0AHR0mYD9XYd1O95o8sjGQ9X3TGgeyMQYAv06r2IzJMUC
UYdj0sctnESOS15ZmYoW2xY0PZI8rQ6oCcFVEczU3HaYHh+ysK0uLLNNHzFLNataV70nZKk5CwT0
8PWaVKBhS/e/z/aRIAUIEp+vkzZV0aZr/JQ5KIyzRZezeZZGDQOH5ktLhOurwC1g6RuDuuwy7bID
lLvAMs2s1sWPWuV2RBW4twUaboF5qYw3Cm9S1nWwatSGT4jevCVB8eiyEHPQkqU3gxdy5xJTOi8T
U57t5OoMSRuoMG1fZ1oROaFS6CjbK1Q0J7aK077qoyXubDOH1bQGMjCoMEtQ/i6AJHDlFXA4wMQV
AM5D1523s5NnO7vQx9/us8rZ84ZhFdlUWDgpvwK4eNto/Nf3/n95r9nNv066+ud/8+fvWT6UOFDq
2R//+ZAl/Pff0+/8/W9+/Y1/bl6zq5fktZr/o19+h+P+9bnLl/rllz+sUprpw23zWg53r1UT12/H
5wynf/n/+sN/vL4d5WHIX//47XvWpPV0NC/I0t/++tHuxx+/KTrX6r/eH/+vH05f4I/fvrzEhEr+
4yX98Y91Uzcp2+F/Hfbv3319qeo/fpMQPf+OVV8xBEk6li0bbPS6179+ZP0uLAAB/CX7Ynj8tT/9
hvo7qkRLZ8TolqwqCnWhKmv+9TPtd9VQhGkjQOMXdV389n9P8Zeb9O+b9o+0SW6yIK2rP357233/
+wFkdYNLzCRKzZANS2XZN9vKeZ0JPBHO22OIaBMsC7nzV6RFmDIYsr7Z2Iiq0MJ7XgT+X2n/pIzX
+AsLCZZTq8QHuUVdXMVo/u/EIGMQNtVTleVfR8jbCZqaoXFyNpOVac/KB13PqZeWUT8W+H9yoTSE
/rE2XkZJof1HNaG/Psq0uORIsCzu16+1hLo1O9fTx/pxkGgSo0L3Vp7sn4qvfytI/nrJbVlRZQUo
osKdnDduyJWBCc3L/qkFnrwRBkLIxO9uaKbKiMurYi13zK+LukaEL2ICOMdCuozK+FD67kQU8lL2
g9G4Gkdfv6cqWSImhGYRDkO0Nt27iLfFAUpbvg09VjV55ZO+1hRsbHjbbd498X89Tr88PtM8Nf8u
PDYKTgZZt1RzdskGevLlkFT+kwlC4IfZpOpN5+eVYysGUsIgRzrbIKlhal422pBv2nickvDkZVLr
C9Tx4yauEhBozYNOwWIFCuOvQt9/NC9dBt/LrMp+1vNZ55eJ6jp/Te/r8vW1vnzJ5//y/8P5ScgU
u47PT9ss9f5xmP7v/n/fvZ+b3n7vX3OTENrvGqOLeQT+L+jKv6cmwRxkabLQrGkdYeH4/Xt6UpTf
EcvKbBFRrCloNfilv2YnfiR0YbDx4Aab0+/9J5PTNLT//XBNgjST/9nzIS9jcelQnsgHjx1pNO7t
NHYU6UTB8NjBZwXDdqiStFA6+dCRh2g01VMeeDsIlKt31/qDkTEd5qNzn1X0W7MeoERX8sEG3FBI
aBxORYBPa4+PjsxVf1/ptOQ8BHrWyIeCRKUYOV6LEiDErc1+WNHRF7Wv532F2ZhOofor7sgHlRZ+
2QsyzRafH/jYpZ+9a7JGGZVAwWrUKAQLKACbycXMrPGcaq1GOPavFyhQrVbqMLIe8Fga+aOZ88b+
e/h8cEvfWiYfXHlrthqUQhINEMOLg9DGtaZ6e5t4zBaCUWdmME3b6wZq6BRjiZtpiwfyxiwLtM7Y
2PX8orf1a08QpRFbBwumauhTYJT3Bs4m6gP59vNz/HU+/nvIWLP1ZJbrFvgZWT70eviVeLJFHqIk
jX6yA9rjnzsx7R95uK3ZWhKXqajZWZDRkD6rqGz68MSoOfJkWNPfvyu0e6lUVnHFiDflpyGKSLZa
J9bl55fmyLixZgPeQwtOgZWTThp1xebFHMlcgsgJ4bJUtm524iuY0zj86CmZjXw4SAoKm1E+6Oqr
0VeHIiY9lZTtAUEtvD/oGZKFgtQERIAOUNbXnmgekyhdDdFko6hW3YBakRSgkjpok+ZrCeM90YNL
dGtLX8eb4kmrQEsvyfgDtE0QotuV2162HQgbMH3RS+H+HREclZ7tkNa79MunfviSN/Xa7/WDm19C
FlxI2E311r8a5PR6omNZVB4yJXaipr8CiMCZ6As2kFmmrOMCbblXr8yoZAUhLwPF2NGMd6qou5Ka
Z1IgcKT+ADCzaAN0XCX5puaPfgyxkITO1CyxtLtwVKlXlref38tjz8lsDky7UPetMZQPQ3pflM9a
eCHAKn9+7Glx/eENnM17YdiWSRMzhozJYE2dHw03cL7JSVKF237YDTUpJNoNnHanUaAawvxRB2vZ
Bf4h7zFqqPjrY+lBLZGz1c0+slPMpX6yJO3LGZr2xIM2TWcfPWezWRRwPLLPkue5bfNVp3yN4EqV
w7MAsp1Rs59aSbC/P78mbCo+/DBzNqcyLMF0S7V8UC33yxDiyrJujKp0XIKdRhsHa/wKSZehpV/X
Rk1pWhZLuHwHnJPIBeF71wScNPIXL47pjLDT9XjgS6EfcshALF3xCeXEXiSOYmsOmTz4pdEqh3tb
ReuufdN5tvxGuhCV4uj5T8FBSsimiDYXQKUXVCOcFLEs5W+nhgTiyffUG7PsEnsrRqoHK3rN8O4C
anE+vx5HJkBz9ibAX99AlOLaKyC4QhSipKF8fuQ3QcEHt9Wcz+BEB2BGFdxW2gk+8SQNyGiZHseU
VyFWvYSStuS9j2dDPFsD+IYIdb5GuXdw8LISfPmlp2VC2CevF4F67xaWudMI6H4K2Rifn+Wx7z97
ARhZqBZkzgwH9uhb1KKXofT98yMfeYGZszeATSKQS/WWVwtcCFtdSWAU1B9JsRWEOH7+EUcmD3P2
IiBGOoRQy0umlnhjP7Xdiyq9fn7oY9dlmlLevb9QgrVRhfbyYNuLot0O+okX7rGrMpvv8hi8RC44
rsE04jbNQtBMK8qdRZKwVt5/fvLHrsts3jPiFHl7xYcQsJkZV2Hx3QivPz/0sesym6syoyPPwiPU
yS+JvKKDtjxx3CPzkjGblwq7sEyZ0JRDLnxSwsoNjaoVJg9yJXB8hdbODChj488pH4NwR5i6Q0Lj
Q1fXSzP3nECqlgKat0QsbDd5odpgbVc6Is2JUFGuPVddt2OxkRKiKyKx8EtjFzQ3VdDftuaVovuL
KnmptBTu1Q7jXV7nu8Bb2fIa/LDmhSfWdEcunjGbbKTWJPPZNVkUlZRLi3VpS2ceeTbXGDni2SBI
pk3KXTgQJR6fmB+OPK/GbH7AOBsnmjDGQ1LVWEeitdz6tJFue2JKzVg+dfc/fikZs7miIDVcIleT
qdLH3rsrtRMD4djZTzfi3ShukgASLAKDQwQ0bvQuxvDLOPwcvAZ0vzhxhY7d1NlMAQqKoBeCWA+x
970RB5c0nhND4shFmU8VYZl3CoJ3qkQrxOFFfuKEj8wO86JY1/vCNF1lPOBXWxuCzI/Uv5a8E3Py
scsxmyBUHUq2GnA5gAEs63YNbPnE9Thy3vpshvAi2c3IHh0PmXtfVdJCc1mFI5T4/GofeVT02diU
Zc3TyqFksW9j8ogeeoJntMAhhQwu5I/PP+PYN5iNUpj7SWP202eU21p7NCMa64SlfH7wIxd+KnW/
f9aDLC4bsnq4POmyYIye2uMfO+5sbPr0iGsr4bjNSwwm4NTy6Nhhp79/NzTz2pKgc+jjoZO3PnCe
cXneZZgNx97GRVzGnO4U/Ndh8zROvPmO3bzZcJSUPNeb6cCed93Kt4I9mHpOR0ez39bq765F3EBM
bqH9H9IcoM/Sz+7OuxazsQj+gWDa6dbZ7GvGra6fGIlH7p02H4nJCJozn87X35h3WbM663S12RBU
bPYhBYoTZuvLQHXacXPecWfDLipYJJYYJQ+Jd9urz0X3et5xZyOujvLANWwmJMKj+ujSR5x23oFn
Q07uu0KLM+ZQqydsY+lHZ16I2ZgDJDK6cauNB824V8b7+tQGdrqQH+x0tNmY8wOgcWbNhQjzWyOq
b5sKHFJHFk9p7VBKnXlVZgPQq33iPTM+xcd7NEj7rPfOmzq12Xo5b6FdQPOTDygY6mHX9+e9C7XZ
+Ev8IOI/lQc63pL7E9rnDZR5v6mR8hDkBMcd2DQ0BGOct4qcu4TUUSB2i5gvumSfamv3zE3D3CDU
1YloxsLuoS8uEQxiIf18nEzzzQfPnTobgJafZlaRcR1G+6UrfyJs3AALd1S3WqIa0Tw0bPXN5x91
ZMqbm4UiUQq3Lc2RfTKlpOZBpH9+fuBpTH/0HWZjMim63KxzxqRM2is62Y0y8BrQ158f/dhpz0Zm
hDgDwzlrvR79oYg1x38+78CzwRiqKCdSk0vflivD3LrNmSc8G4pg6gic6i0Wp6a1GJXr4NwTno3F
QaU7zEKGuS+/UZNd05wjLMHnPnsXlmqThKbP/Uv9Q0wn3R/CE0/3kSdj7gqCJlqp9jR72ESLmWxs
G+UmJSfg8xv45mH44MFTZm9F2VQ6D+71eBDhMxilG99GyTRBydKFEESy6I8ZJnGCFhywXYvBBFAr
7mKC5rW1KhGpPsjbIPBOnc10Gz46m9lQDpogk9SSswGT4bgJEex5s+ixQtaEBjAy6jBwGvOOPLjz
5vy3nv67NVebBXxCEg8HN/Zvijy7Lk9M+sdu22xA92Qr+HnMNyH6LCR8KnOvfbBTn9+1Ywefjee6
onXVTE9bDc2miPHOyvcBXMPPj64cKcLMLUakT6tlRfzHQSmppbQ9/mVvnRoN8JRnYheXEtI9T5H2
ytAcDKEsEj1c5sRNdYAEgHYtdEVZkyR1laXSMg6JgTTlfQ105PPTOzKZvZ31u1s2GqIC9cEQ9mVc
5+GuH05t/o4deTY59BiQYxYrzDok8WY7xN2fn/GR2zX3JmlkZGJK4LgBkglghhosRIJyTlyPt6H6
waCZ25MQvA6pMc1pXUVcCTQRKPEyTI1oAtcp46YP1Z92+EVu7VXY/pmaD5qygYtMkKSxTIsfcacd
IAkN+RdtTFZVFS2NJNrkpL6GSDDtWN3l1ZMu3X1+LaaR/NHJzuabUg4ru+qS4ZCTVBMFtxVO80TA
+RfqicFx5C7OLU+0eyBiq/JwIFga0N/PoT5vjp8bnmJdz8E6pMOBwIiBjcmZW+u51WlEY0kaD1U7
8JqOlISLwSjPW+r/D6NTnPeiD7naEBj1yEnbE3fx2DVWuLvvxqAq9LEEX8cEZBp0FjvHis8spInZ
q7/AxiG0IhsOBk1P5PdfPn/ujp3xbGzbLX4VwjWHA1BX5cY7pWY7cti5pUmi5zsgbxsO5D/pV2cf
drYHJkmsRrLv9of2YQzaP/O4+v75ZTgyFcmz4Yda2qtLuBQs2Lah9K23gpWrxudtHOaSVKJIAt3v
+uFA6hY9w/K8RaY8fZd3D1s7sDSGhYpBKoAXsijOPNvplr47bO/WHrePw2KwuAv782YfWf31qCQI
BXmp8UCk/g38q2cgO6eadPqR1ZE8G3Wlof416tyKsJr2m82rWUdznrlrY9xJ40B4gHcrh0RvlPpC
x6Y61PbKt14rN3XqKTHVvZekfJ1lB9u65cF1BhocykNUfiHCgX8MQw43/pClZIgVux7WUhp+70pp
pyOgt9yt3tzVeJqtLYEmbgj4h0rjKhYI8kvNGQoVoM9qyr4ZRxK/EZjavnAk/7GUv37+9B4bbbO5
odbNpARIOhwAoVfkqJTLz4/7Nh9+8FaSZ7ODaQdBMXhyf/DQ1Rjmved7TiRkTD1fXelWDn7E8auU
3BfdF719Js7zrIfFsme7Br+Xazclr/NgSas03ZL/+fn3+fg6WfZs+oiCjmQOW6Li8NJmZGGe9Tax
7NnkYdo9VDF9OuxPTJxNe2J59PGSwLKnv383EHnjiSGe7qobfpli7+PxzjC+u915zX02M78eX4Uu
g0aa087cJ9VYBNqJUvD0tf/nQ4ML79fjGuSx4eIbe1rb+NQmMxfiCS2800kzTE4txo/dytl8Yse1
ygqcIqBoNx7g0vzEI//xiwAx6K8nD/OsakttupfkOcvyIkxtspRPNZeOnfVsoEaD1UAg5qwzBBzZ
rst3nz/Yb3STj675bKC6cY6mjPgY7uUFeWa3CniITlu6oKv8Rx8x1qh1S7nV13EW3gRwKSVxJWwJ
wCdZLFWxJaNqq2vDPqVxSfDHasJfyZl5KyR9KUnsUnLYra9Nvi2DB5kI7FTgAKMBBLxxGROo8fnX
EG/vrg++x1zTqLWitRSVXX1SGZAhu1WTawSf6k5X/ADQ52TUlzxPpT0MslK2VpCuF2PvL6N+18bg
2htz17Par8qrNidpK06XljbFVMfY87Yh5GJFHhHz4KeD9Koi3cqV9MJIL3pdg1rMhB3FRH4+9toP
FWBXGH01c+leE+1aV5LrLPpTrp9MwGFVDwrZQ5wuGWsV52DaBmQ3fZ9iR3wJRYuxrrMb3/8Sh2vQ
DpeiHZc9bC1L36VkX7fjbRtzkjWcF1C3pS4WlvUINGVZEiobT7jzb3GqOBUgf78kfkEpHQCKi96s
8NyCTk8eQWybmUJilrnRo3BBhuayA+YqY+i2nMTTVpGsXxnWk6VeRJm9GIjosgebCCCI9xaeJfnG
Cg2nN6RVqYhFlvyUDX3lh8/wUG4qtXFIfTlvzn2TD76bxXDVehkR5tRpSKoJnfaUJ/9t4fvBozKX
4tNUtmKzY62d5w+ZdWH9yCBmL0ghwx6aw7iNdm52YngdmRTM2egKdM9HUchO0o33bQMqERh8cbIz
eWS+nGs7WiFBLrP4IrIkFkb5grs3GH7G6kUeP8QZaX1gzG9rgGG2+b3y7rO828cVqKd1Qs5QAeiw
NUpHL2BJa5dsmrZWXNzLTUNmGaUHk6iHPCcM8A6y9ZNfruMYMiixdYlCeAyKasleJXm0QYMG8apr
VkpaIE7rlpqy98OnwLxNvU1tkhp6Snd4ZA6cyzygyfZQB2QeCHnKHqcLfvv57HHswLPXsAu/suwk
rmNiO+Qzle3D58c9cvfncujRN0RQTIUVq7oIy30fbqX+hFZ3WtB88AzPZczIwwsyWXlVtpGGVPAH
NHcnrcUi9cN1y4w9GMW+s06xQ44sKOZyZleF+d65Qw/t8EavHsroUjMqkrtPfJljh5+tJyz4vGOb
8Q5ygx5kXrDKh+fKDhwD8N3nd+LISJlLm6uGsK9mWrHI6UFLia6ydm5F9vTeiE58hyPPkDVbViiE
0eLB4wXNVk1t1vFZWCXNsmbLChEHpOzlHDfS172/TuoTb8xj5ztbUHSq0uj4lSjNRbtedki2+PxK
H7uXsxkvxcUs0tIbDhRUl2aZIp9OnEq7aSYX++cfceTZn0ttS6lpNZAdlOeKp7h41qSrMuoW/4ez
81puHEu26BchAt68whD0pLx5QahUErz3+Pq72Pelm1MqRWgipmd6uoaCwHPy5MncuRfTxfR5mOCf
L4Lj7xKLL17TtY611NMez3ZKVFNXOHJv+gjNfhZ1rnWs/VyXhRq1847h7zDeJd91G79Y68ZV9i+l
4EFAvU201NqDNM6bsoydupd4O9kWGq77929BuazAP4SgayGqXsYQ2GWim6HsC4E5FQXUSO0s4nkB
MzpnpV9Zv7r5LKClN+O1wnS92GIDAQuyXkCxQXiYV0Ej4blQu6MQ+01sOVO13Ff1Q6F2/hLjQ1x8
pLhUY8wjxM0Kpp2pm6u/P/8XVV7zWuWKS3KhmA07q+ieswtCbwKw2HPHzgeviH4l2FtOOr4wNBnq
6qYKTpl+Y5i/mqphKL12khzV8QJQKa13C3U1wbLcIVl1gAja6EZKH/OLn8d3EfiLo8S4Ci/TJAA3
AFGyU1N37NwBr+MfFWHNayWiGUmJ0F8OqbD51U+9C/Hgm336xd65Vh8GQGfFqL4sEPO9KM/C+PL3
b076QgLOSOV/71pLJ0b9YnHBbWiWyE1ph81tOr7m0qkBOWDP4WtIRwDr+BvNbnrNNdRtVj1K4atS
gyOAzVJT7AAv46tyzJTlJ0BIzOefs7F2mBpApvYijaUL77mt/SQsbBXHDxgBjtxp3mCAZAwlDM0Z
LJnmj+ACntuBbRMZ7a0OGhzt4iAuhwwMxPzRNetKXUnCi57exctZaNt4lcE3ElGfi8J8MKXw1mhM
VnojASRPud9tG/1lHk8heBnNfO2afaO74fBUZHWMj5nlLVULd+rT6G7VrrG76LDoox2pXFBUFO9A
2BTDVVTLjpT2EHUiUrh7YwbLfJbH+3q8Xfre7cOzWNwtGGwHG8yz0wKww76qTzMO6upOV7ZLbLrR
ErpGtEvqxLbGUypjfN48pOquUn63sKx0CTvrwI+TwTXb31k3eqJqnMy6fZoZeop0yICD0wo3PLra
//77N//VirraBUOojMz+kqgxWJJ0x/hHLgaqeZk7/3fBRMVcKC8nPneUGUY5LN+F4n96yn+Ikdea
UEw/cWSIJj5YDPCkz6AqW24U3ISwSCPtIZNcJX1Onl6ClbbsBeNF0N6DdLEXc2OZT3r8oU35bdVk
NxogpSFdA4SUcGPRuJ2WML2UnwmjmBP/7+8P922sYgkVBuxiWzN2YvjNVr3Ux/7w+19rS+slVvDz
5/dfoKQQDKPaH6YHZdoOogsO5GeB5lpjGtdK2jdtR/5e0z93uZ/8aLlpV/cCUy8K1aguSoF0nxhu
Nrh//9wv6s7mtaY0zfTi/wU2A9OpGN9DvXuLwFNzpEC2cHsJbsy7YrzX87aK6dq0PQYg2xwnLuD2
xsS8bNs7BkZh8YBL/PKrmY+UNDITZ6FaZKrJVYuj0B4VnQkir5MxtwkyL5Y/wVasCwzpzWrTF8Wx
agI7k7bpJDiBuazCGA5x9dA2J8ivXX8wwpOmHOHoQvH+4Td1lelbujBLecCdvq5vU2lvUMD4+yv9
IjJol//9X8WCZJiwqwpZwZLs6e99/E2S8NXHXgUcME+KkF9qEKLQ2JH+HFC5+tkDX4Wc2cwqAQoW
zZJ3AVzbZDTfiF6/yBSuRa9FP4XiiJf+rjWxkeKmHOn3A4yXvz/2Pyaaf9rRV6EiKiJFjDSVqyA0
zyYydurIMFUmylSlulWofJg0MIHKtGA+FDtPM9IVMbfjOjl2gKznUHg1ivjDEsSf5S/XotkF6XrO
kMO8y/Xut/IUKervv/+qX3z317LZcAxSWEzjgnLdNuB1fJfKffW5V1ElNOW4Uho+tyedjdzo42eP
e5X2x/hkzXAFl52sPzXi9oeiZFO92rKlkuu1UPK4OGVN5qr/tvdxWTF/WEnq5f38a8sOYtJXUc8D
d+C/DAPKtv5g5lg3FvvUGOxw+CxmLhadm9SAnqMbCplOAlbbnG4L8z1KNMZ6Z+Z95VOZMIWSPVfz
cDcyRokTvsspE+RM9Ek+mCpb7Mp1i+hteF7k41Kew9rPsnUv+fBJHKU7je2zEv7Ibl41r1W7iYxh
WA3iZKe+KtW2Hn8Wii5eEv9+Xe2Md3O88LoErP8HX2y/2T9fXBevRbrRoCRSJyn08dXTiNm0nZbU
R6KEto4ZkV7+cDddxY1wVOaeYTzCEvDFwehWrXH/o4V/rdot4eqKlXHZT9O6b13jh12ua9WuUAbh
Upp8riTu++fxu3mHL973tWh3UhQMx4wBdXtzrzPbW5T0SB/gfZft3c9eyFUkUGBS4JPaUxvs8kPf
UoLtv0nnvjhbrtW6sEkkS5N5dl15qYvFlpV9Y1rfHC1fxEXlKh4oGuZs7eXDcejs51UrfvO5Xz30
1RkuV2qIjR85qJa86NZnRjsFh0rvZ+/6alfGQalNkPFIaJjGDuA/ffPQX72Mq/KcIZI3GyWqhw6k
6Lqo/J897tUunKw5AxHE4xrBWyjt1fBnvZprte4iNPjxyj0xDyqD6PX1z573WqtrLpjNdmJK0JNc
ubW17Bsx6Rev91qkO4PTaRUjoeLsB+fh4Ucv99q5P+61Rlx0PnTYN953hh9fPellVf/rlBwt1Voy
ENCXJ6Xs8/cn/afu/Yez99qsP2gL7gDSNO1GkF9JaqIwyfVfo9RjANlus7zFK3jX6dIqyRQnxYQm
zul+FiFdxHOFGZLd4v1YcsNIbgTEakVxqIvHvHrO1HA9Qs+INUiZ4fiOWM6rMYkwYLTDC3U02Mhw
JORti+WBFj+Y8Tlh4qTZaMNRAb1Oq1Qe/B5eldE8ZUO9yRXK08kLChFwlouySSNsoVMdHpXIaIwz
4UophNUGGPJmKNtthPuqNs0VLLfjKBdbs/O74HaaKKjsonDdZrIvt31rS5OM1FULwQALoBPj8zKW
u1jwZn1cy5woQOVGW82XjVWOG8sqfDWUfBzrVsVo3VuxrtlVFOoQybOfXQcuhlX//ppLmLxGMJa0
ioDylnalfhNHvgh+1+qpWmSVT6Bud3G3b+VnHX5gJ/5QlHAtn7LCPq4Khd1Zab97+W7O7/++PL96
6Kvg11apmHTZwnTFvBpMyVN7/GND9+8f/sWGulYmYaI2YlQdcswwx5i4sfpN4+PPD42x13+/wSaf
m2qQeNPR4JOJ23m+umRRf3/of7S2/7thjWsBUhNnTYeBEufMBM5LkdyusIi0j01U4pI+OE2P77UU
unkuu735KejPFbrXtA18dRhuVPU7n5M/vz28Ff/7WyZmKHUJoNadaD4L5WP+s5zFuJYsxWIsWSFq
h51cPbbmSfkRN0RFAfLf55X6dsoBE3LNXoUP86+/fxt/fgmgav/7oaVoiQC7YppCq/Awf7N+LtnZ
/37D5rUKX20rq+6HaN4Zi+Wq1LQXWMqZgAn+d/Oal+/oTz/h6vDXukCpx5rRDCXQVwU2SKI2uRnZ
ftzeZ/Pzj97NtTQ/RlYKY5gXnm3qww97FNeC/FQKdDxmyYYwenio+Xf4s1T5GhUitKKGX6NAt1Lt
vFy5rRiu+Pt7+HM4wLn0v2ukxhRzEplAhgW96SeVFhKy/OS7EYUvVuC1ch59nzxJPc9dtIhy7kSm
0H722Jcf+K90QzYW4O4T0TExXmthuTGz3sb06kf8LhXz0P9+fB7U7VjErI56ObXz8VvOxiXI/mFp
S1c7EhfSKRUCeqmBGTgVKjWaQtgfJ7gop44gim4jx17z3fz3F+pW81pSH/blog8tXWEl8pfKcrvy
daLSBkbBH7PWV/PBwUrSqxqgPyZdmf6cBu7fv6CvvvmrTazo5Ti2MbEnvaVl800++M9k5x/e37Xq
vkkQmVkVwacwwx2Q6S4t7d7UTgUV9SCLgaM260LVvIrcac5LTxQFKtUwZFGdFIU/gwnPpRc+wRkL
PzUfc/G0YHYdMq88PCZmvwmZSglQEAbS8Gsc3tL2Lm3X4rLp62E1GabTWL8F4ztryX8GPf7061za
Ef9axUmuzIWiAbtXJGo9WxXFeFnl3ogFmtgXO1Q4arqZ0xPTC3krOa10E8u3f/9+vgiy1/MASaQx
8pxw28yjQx9eSJqbVn7KrN1o/rCvej0VMGuY/LIOkIQ8Yoj/s/LS9UxA0yRtlinmtMtSvkvDG4An
/P2NyPzrj9vzf6yJ1RHNTVYWZLcaAIfekctf+rgPxWezfR9RF+bKOhxOaWU5hfE2RCFN9y0aEjxB
G6cHgzQM6yjcm9WEV9nTaDyZ+naUnlmxNrxP35RKtxWYZcRuzRLPUrs3lI3C/6U/FwGKes3plcZf
yt4XEPiV+hp/13WLGVoXQVuItgBjJzXYVla1k5p3wwKiWqUAcyU7mPBaUT9Krd3Ixr3QmMeyQ0Wp
Himxe9gj+5NY+XKMC0QZu0M53y6T7KbVtgvOo1RQetThqweuCCOhEdaBwdVKr5j/Nu1eKQ6lBRF1
bD1azg6j8m6T3OYUJvKlcibcy4ZwvI0qcaUJj0X1URnShemzgh89Qh/IzMyTg7si3AaZvAvAdU/K
eVn2CJudoobJ09qGcACZBNDUiUbF6XDIF/YyZJ9SWqtJuAI/zdsc7bIsvTr4EMc3HKRtfKXtWUo+
K16RPvRO2I+eIML6XItj4jV1uU6lkIGqZrIraIPDLG6mpfVnEUtD4QMq/Xkm6tbFZy1u065dK+br
eFHexiUl3JVGLy2Rn/JqZ40fMQyD+FEu4d/mFYXGyJ2F42QOfptojy32zGj4mya/BZUQzWxgi1Z2
OK7wQ3DHVHe1/nMsK7foKmYWZV/UzlbS27FyrGHpCoQle5xXUmitslB0NThCCtFICBrIRjBb5vc0
OaiV5GM+7VRMP0hTBQ12cVXjjqoZFSMbdpEfzJ3TxxkuzYCQ5F3TpJA/Pow6PqoL9llMc47KccEB
0cTLHy2mrVhv2eSjP3bHRveXSLKNPvc4SFGDtBBdLE/1EvVOk8+tdR9O90MC6eE8zKuJv+0u/10T
LnaSTl3jLPlQpUf+WvDX4d7ye2+pV3ROG8tzUhgr1M0BUlM791u5sWXu2cNwHNChRPTv9GPe7Gr5
uZtrVDUE4uLTlF/a9F1pX6HRDMHLHLxI/WfGPzMkP8X6LjZyJ8uEQ5YAXDgEy2sgrxMNnXDuhMN5
yk5VdpSzDem0I/BCJQtGh4Qa0w3GQ54fgJOM4q0Vi/YFYV0LxwAtRRJBTppP1HFWoVCvazN02/x5
SArOFyalyC6a1zzZFH1zCLIZo8JpJcrFqgOVNTH0EgnW2iymda6eEAQ7nXDUhsOow9rpvBHAg5S/
mdp9MZeu0Wbu3PT3E9ZlMjUJXPIO5EleJ53ykAdut80iOHn6tJQbrZtA5e36Unb1sLZjbdsUg62y
SIXUsieijgBZ2ro0ZuuVTCAymPVLQM2rKZJsXvmYpHYPLyuVEZgskwPO2K1NH96fHbOnoqw/WPFZ
U0+GeM5NdNkugnR6YlIf4Z3wZjQ3kjztQ1W+nTJUKIpqC+ljQl0Var1Q0Nvlnm4Wd2kXr61GcLGP
8DBILQT6w6hws/42r343U3rWTQ0KOlQRJfEV5RbYvZ2ljV0KmITQIJlaBaU5BPZc4z7au9Z4b1mz
XbWqZ9QvOtSUdEZ/XoVuF04PGcWUHk51It3hy2tr6mg31kPfooFi75mh6lrR5BjmMeUNWPlbrCG8
qQ0nqfI1PX5HwOmjZ5hZ0fZgn92yeVAldHltvJ6yjcbcuTG4zBsgtII6pDxa+l0gP/Zxc5SxngyZ
dwTL5MhKtUJa71XtazhQdyna50acfkko+gxLOEwth0CxZBfvTKfUcxtuzDoRMydUuk3DjWlImUEQ
q5cSCXw21baISKLPNLcyL95NYGLa+7kubKsPVtPcuw18PaPQVsm8AQu8q7IVBI1OoESs+8V0t8AF
x2296HdZ+zyqp75+1GUG+G+E4okSqlBtNRIe/sRkQTsTXovoZmQFgZfn+naxjM3tBEl9qpwkVozc
34UlPXk5XOmDHzWeWZ6SkULVYxLfqWyWqOho1W8D2drRHIMfk7h6+jqV1ZZgbTFzJigRFToR/bXk
VeLtIMl+wsk3KA+KcQsgehYzNxuZPKufyoBZTyvlJ23G8FAWpafWKmW1yDPk6T5WXotmK8H/UaLK
zQWqcYyXodLCgVYYX9vqtyZvlJakr9qU2k0VvkMGYkfsMdFZJ/W6y35J3Tbhkcpwi1hqow8dGeFu
0GQ7SO7H2ReG3p2DRxREUim5FoS1qlqJBtqr+H1iyM4ab7TWDds7q35uzFU+nYRh28vxputuKfZw
hGbz+L6okj00iScLgp8trKIXvXgDlWNHUkORztgOhNikwlAh2cgJU9WHopBwVShJvpp1WAL4KlfZ
fCyh7tUF0StyW+kspaVf4AZbtwtoo8SWwtCLtTPDgJssPILe8rJ2PQofOh6GiHbEkt0vUfhsHMqE
3Iw0HPpCBvyKYnaqHEYZ8WYpWydou/ueQ769ydPVHJ5UxZ3SfcSYpRH7ouJzGKMdc9K4suPMFaU3
UVxP8k5TH5b+JKmPUnZWsp722E0tIOBigLlX7UA+Daa5kuhB4YORcByO0VMXunCMaCVh6nAbDw8C
Z19j4qTeVfgfLw3FW34Gox9WEUIKR0udCLumewsHgY2p2uPQbOQ+cBOEZaXoDRYJ2bA2yv5gZi2k
otxRTfKCpT7JTZCxoI9ZTh+CrCVPUxd7YSfsNoTno1HteqJTWVVOHIZOZLW+AFFNNkZSLWxVi8GT
GY3vqztLCFfpcEjG1rdg1utSb1vxijmyc0TxKmopz9L2jaNPcT6k8i4vP7CKFKRzFm27/i7Ie4hT
L90SeGF7jmti8HSo4sclxhJ3aVxTgRHfOmr80uZPibwCkcPRu+qZrzFTIljI8d4nKwOvFjhhBPDP
JlkzqOTERcwiMtyWO8xCBJieLOs+M9ZLd6y10q2hi2X9rrTyo1SNxzREp4Ux0CTE+xpPsQ69vRBz
vuiTwc3og8llfyrb26qunSoI3HjJ/Gio3rupXk+9Z/BLB1bjlEG9z8cRZ9wbkkNCgblCbaNnbwDD
bIhm7twJblu2K0m+R/1jF2EKfnE/aL9kaZMHl/eqnNtAtgf2UNulu45XoHPDiAVfTwb8pP1CrFZF
+r5wvuVkL3DbPcWkBsEiVsiwaxBRY6q58vxL4IDTcQPum+McvpUk02AfeyNaL7xlaEhOpC2nXhO9
QlUvG8CK+nXYWoeOQSdF+2007So1TA9S1yoOik03i7bSWE7Nukmqcp1JrxDuXD3rSAQc6SB1ChQs
2Wu6eCXFuje06wYw15QxTChcvDC2aX9I9f4u0T919Rzot2l+JgHt2tZvytFb0p0VIi+RaqdM1pjE
ODpsNhnwEuqyJMkPmaS5ahLZua4d1DJ125rcsJTXeTXb7ZL7ZcbBVmd+WzMOpklsDZiXhOdO5a31
MmNVqj9ov0cLr7+ZxsNgVE+KcVSmh2p+JmdYD+L4CgyCHw+dTkod5lIIbiP6rXfIHWKogTwM3UU/
ToNhSzLpPGA9g7S8qodznGdOK98UY+uaWsXG6ByBhKrXJ0TaIxeCyZeMpyhXVktf7IdCs0FiYu9U
3zS4VUaNdFY1jpyxt9s63clKwV3A8MJkF9duQC3CyiynHUynzjEJ02FlsaKsheymMZ02NhxD3NQN
2WLKB+S8lKZ1tXQFJBJX6eo896e6KlZV2h5iA5igGa2RkTsC7hcmH2qgz0gqjKL1hSafuVaqdD9g
+K3wmhdh2VsF+jFVe8kIqA32OhJJ0SJ/dgz66YFhw53etONGmzKnZoJossjwMaKRtcxT8uk2XUa/
YHOa5YAJS2/DQLGnNDrDNzwsHeYbiiY6XfFbN8qTHO+a8q1VAk83ZQ6v0dXnFmIdKv3o2JbMOJm7
KhVsTKg9nPS42zLnVvpYG9vB5xDEbtA99rq1FutihX35TrG2/B7w0CIt8qMZZpenKBMcOSbPFH/O
zY9kwCrHKrzUmNwodIGoAU3swXuV86ozTobCgzPVV4wI1fv+WFeGp4+3sjz7HTWgUjRtnPhWUyzf
NFW+r8G6oPmKBcCDXGNkPaI59tBxRQz1xzAqnRpxPJkjxEnPDEsvXgzGVWHCmfWngTe4PXaENqNv
D1V1h3sL/Mubvox/5Wp0nok0TEEWtR8vsYN8Ic/xRZ72hTSQ3GEHLhG143YqNjnGMp1SHi1zpzEn
hsGOPeoFM1sl6mRzHVS3bQN3TCc6PsfWL4z5KrvCyDONI440bkBxh4SfKI4nsNJLx9GkzrM0oSPV
00oSSzdtlMOIx4AhKS57y6+Wh4JpyZCDVwMNKCReZWJVHpT3ozbdi/h39xm0WTQ73FFayc9UfuAi
AP2d95YwesNorGBFIBQAOxQAjuttPbmXwsw1ZMuZZ+4TXCTHZHFGtuAUFF6/PBotKUGuOrmury1Q
kbZoCX6BCDInVKYd3vvNdLZApuHQ1Lm1FjwuTerkWnRcVMuVxY2Ypmer/jQBEKkMcLbK5C6MJy9o
zadJdTouC7PZHtX5flFOxRjsICB6csV+1HZWcLNwKY+izg8sbsFh7cqd6sCZ8YvIAD8x7KtS/VRx
pcelvy7PnbIyimMogTrXbUt6kePHIboZrMiGPUjcQs3exIc6oaxR9yihVzrW+ro43wtR4gSB7KRl
dqbNRf5Q2bR5fX22bpQkWgeztenS8KDm40oL5d8pGao+RPvReJyHmm4VGQPE0gIpVtwoK3DxTsFo
LOhJDHYEX7GirYgUqx1mLuQUGPBtwxxathUFB54ctDF3CZq8Kz0QdoF+VLhptAbN5PG+Nxb4NFz7
jUXxQ+Uw6AzgXrzsy8nO9MaTASNqZuWkRDtZlU6xEB1GWsaj6KqMgglkOnnIjJLsCjKggVl/ncxP
K4t2dZvaUvyrK+IHujInqiKYN0jbIuKEy3rjaKrNfdsFPnI7bgtnsyxPVXSTTLeXi6mTkwzHneIk
4yEraDAb8kEfZ8cE6hoTeuZqF+rNsQo4BpY3bBEdo1DgIQveYr4m1BRHdhF1I/S4WUSLfFjsjA5x
8VpmjK1fKjnRbde8JZRrdFUlM8vcOvyEfkFdK4T3yCAvRvWz8jYhjJTp+urWO6DNO3NgBc++1ptr
veeqUiv7KFXcSgdocxmlgTeaa35ueQ1PZoyfpQEHrzXWWnWk4uhIfPVYifuhuY4Kw9YzyKNCDCuY
r3FQueCzJ8ACdCYz2tMl8GyUsF3jVqR1T4HeEGQ/FwJnx8hnEkCoFIZ1SNKaKdwnpBQFcuLIcfY5
Aa9Cmg584OZSFpE4x0a1u0vktVkfaboxBYO1WfER129WG+xiEaJszbkjzec6yj0j+xQWHzbqSg5g
ISv+FFlOtDS+yKpNFPLPSVtrZA/cjSVl8aJ5IeaJyqY2TO61pZvk4TrPhnNhvRZSfyypRmmaYvcD
uXooHhcerWO8tQXFEBvP+bIVjacBiU4ofJTzmbLGbN5pbuqN8e9GNvcWVaHUOM4tbGlyqmJMmfJ+
lbW3PNiOVNqb9dgVfquuWmaRhfSQkskN7XNSbEqKGGrvQQcO4g60a01+/qvASDmJdBvutt3E6mpZ
PicSloXb5YQZt9LuU2n0agrECaZKGuNO1NeQbY+nfBSeGowt+7Q4JsTpOgOekGebqGaixYLqmyBH
q26KYXLTWLFL7qXL5ObctNF+7+Hk7o1IWeekcLke2tb0mnf9TgxOVRwziX8C2OgKde921pvaqrhm
xYeE1oXI84aiztsfNp2angStJjP+zM3B6YLBG2qyv7J102FwhzCG6xNQrnwIlmBtmb5Jj0uH6hMb
2S5vHqsicKyF3KrUdr3JSI1IJbe73CO1Qx3NW6t1mAtwGgNtup47AqSzoM2dGZ26lar7aiKIg9rU
o9Yry4lSk8Tww+jkZAVTrVKxQ4gKcKUeWIC1xNwLk8pkTk0JBrF4NMKLNX1yCmfDE0Euh7rlanXg
5tXIH+3dKKmdSB73o8lCydN9OB8nObtN6uncTAWT9gSxRFipUuwPZUAdgNn+YlynhKrGeDX0FAyq
ZKssF1kkDRFiPo24oT91zGVJgnRTq9ajhqsL1YkHpnQdvN4P9WI9pMW4UVvp0KnDYQ4mv0VKK1LZ
loVNnmG7TwHy8scTVSAbLzxjSuxsgJAO8HpuIECbpGPhcOjmX9Ot2Sm7rute5BEpiswttAcGGsoB
Jd1SYx5YuIugFNoNejSJ4ggc0LPYmGS/zcIBjyeDMcTrcW7eRavyc3lxa5GRvVzd5pLgdaUm+GP+
ugTqTkNuMGugS1JPjtOQCSiG/8XQncuXqUUUXc9HOZDcYtiXmHRMLwr87TS418LnsLG2fZXu8LZ7
iRYitzX6zTIDUWaD6E/mAO5G+qyHpxo+hxoZ3iIA0ekCL0orL5fHU9tkk23o0S2XEtQB7gB1UbKe
o87cjlHxNo1Id/XyMNfaRgKMzOChkNqJ0dGSog/FRWgkEKUJOviR9TV7oyo4Rr0XpHGvNLzj+S6c
96ZwmhK+snUb5VCCw4fEgNhOmm91YApMvCrkUndVrQHmsohO3dxoeLj1QhKSRGnOEhxv63j5rFS/
aipQKgLVt5Z7htV0q5F7f2Q9iM2tkZQ3Ql17Vipvi3amfl2vWmx9QgU11HRnka62tbVtKpm7GSvM
HMABLhXoZzjEdzmFi8CSt2JnUNmsS7trNHKmpQS5e0zSTYho+1KtW4VNuZblG3U5wntfmZCASyAN
npLVGXLqWy1kjGUo3iCSO1ParyJLpgnWry5/DyxmpdCrqvnPjibB5e8vs6JBCT6RZHCUTLtiTK2L
i8u9B7ckPjjvJVLEDE9J9aLH3ojYtSj1viNhaJfoxpB7W9Aiaqna5xSUuAthRdMCldc7Zlr0M+OM
bkpbJ92NOUWYhlR6Upq7tjT8aWzska5zAKE77Kk/WacwVlwR0Usv1k4393egXN4qi/mDpnD6/DWg
5Tp9as29EbwvPcekYKw6rfJrlXIwXh9D9duo7mtjm1sDZ27rNeNhgr3b9rGn9CfdFFYGf7xaPrgd
ewMg7r7t/dZS4WcGzFBYNgnAruvhSB3qJvHD+bWYN5G2y+Xczou9pT/WYutVI8T2RXQFqgaJ6Jki
s5qS7MS6wWj+W8varyjxwpfnMkAeXlIwnpmlkFB9SZEfC81zPMiP1ahlbMfRp/R1m5tboVqnRuiN
3WbWljeRtLOZOoymGIAMN8G4Dup63QsYexbiKoqpUvX9KpC0lchGmHnZffR7Sou3uM3ZYZkr6CNH
7W9zBgo8mY+xgs2kZaR3ZiI5UoqYXkB/tiTyAUOYVZhK5NbbYdxxbGxY4H7XiJtGIg6kw6dOlCpb
uO/SfQi6ROf5a97+HPeUGAPDnU31resGlHLxjRXC2h44o7UCN62SAtKyFOtiMHPXEFV3Wm4ABUmO
RblvmmavUOI9ri03MGP2Y5vuTX1ZR7G8CQRxLRYmtzp1H8XFjYSQq+taP+BOMOTqqk6HtTpAHqFt
IWWHUHlI56cyebeS92R8CzkCJLxN0n2nvIEVdYzuFGrHUb8ZuLOBopdDKpEUTAQh89LlPWmfrPkp
7T8nxq2K+agOa2r4yARFc0UFVYk0T08ZUzhc2teNFDKCeaahKDUFn3AO5RuTqgy4bqHbTuNN2hzC
6qhmByk6xNJBnN8n+eLnfccydIcqXfWCcIMpaEFoWsTEyQIGk9Nxfo4Y7GyN46CdsssJeF9H6e2s
cyGtcy+rB4eX8bss3xttVSnIG1tO3MmbQEhPsUMkMnFwie508l2NInwR4fEZurVSOQvSFAwCt4bK
BYxZWWWrZMfL9XK2zqlwanqqR8VBCJTbRWn2GkdaqNIKXGNLTuvNbzXGhsn+l7M2boL/4+y8tuNW
tiz7KzXuc+MWvKlR9z6kQzp6J/IFg6IoeG8CwNf3hOp0t4TDJHvko5RSJBJAROzYe625059ASpFb
HFv5TZH8raYxocRFFK1r6bEPH6p+qSp7UgUZ1KhYTJya+qAabqE5qzQf9hz/E3t63ofW0i6l8LJu
rgwddAnVXoppPtnLg4j3WWtrz9GouriLDkn+ovbOUWtv9bqHxZzJ0Gic1zZvrww6DdLL9dWQH5tA
2XDS2vhOSMdD2l01dEj+zpp/M/rOVpe0iwmPk7Q3dvCUtgjb2wcpfEypFzV3drGKCnuvB3ub0Hyr
Wz8kcWc8Z9FOqup1PehuLV8q6RVWfsoay9q1O+SmdMT1APbU2v2QKsuE9Vh4Je/tpZZ0N2F8adXB
GkC6m6jesxncBKwIsgHghxiRggEHPztcZJZb7TjOpKa+bO27Vkp2ksb5R+aLCjoz3aOUXMstWUnp
rvB/pH765pT5euyco6z5B1Mdj2pB6bmutWVpoe0FwJoQhzuhvTZYvsNyY1J8pBNKSBbgLuZIqmfR
RjS00Gnsdl0F6JYCbaV2D/QFhBNcU3M+yM2bWokNuqmFSuojIZFhpPKqUaS7vviB/aqsyWUUfJJF
D63I7+z2TpGl9edqgo/1L9acEaYHfl21AqFgUq+kjPr9F+yxU+POlElRn+bsf4xr15vSuSiss5Tx
1hwLJoehnBsD40YUMtutfK5gcqaRzWhhphY2CrChAibNI/pCAHbC4Gf9rc91Wmp9k0psSpq5i8KX
TurWiqmwx1KRVXW3j8uln6ib1Hm3vf4uCepFQf7Vd2jJjuU9+27G8RfXcuKZzJleuPyNJJp+Y0kL
ZHJJ5z3qOZani4VpxzmPRE4vB0pZFMDPejftmTjWHk2nC9MUx5CyaqN1+JXg52NpKC3I/5QzhVpl
x56Kv5nNJjNSV7MvObYvvGT8QvzzS2T6d8EUnb1n3yD7jdSFkoBiSrquXLZj4/oFMTbF8U7ZWZG8
6CV6EGrajhPjITSMta4+eUNCGHqVOdRWOtZhMiOKl1/KVXfVpF84NU5e2vRyvL3ehpk/dWn/X0kX
j3LgozhOyXrTLhav+hb2gF8Ux7j9QQ16V7bbrHlA7aObFwUIdROKhVRaYBziRcIZgpMQXQGPXnqv
GufZd2kO/+dV8ThykgkOmNp0Rc6ZTqnnvUKTguq3X1vaaVvXMkrXhtLsoL6353HZp37Tfwws8iq3
qpGBdVdqFvTwOe96Z3JES8SKLjkmyEZ1KWscQ1dnjTtn/FiVHpcirLjcQV35qA8N0iDnDT0TB9IR
T83GFidi1hzkZBP25630c55PQDuBzO+G4aC8jU/5j88vVvtYT2j9jeYTqpJlDBbLsY46C5lHZ0w0
WtIn/RhSuE6uwlQjBPRuHGmqWQMGqagviuRY6M+UICTpqEf7kGiiiGiLpeo7KhGbmE655fgj68DK
iv5yqs6HsuN2yjfZe+3KW0eVXVO6D/wOQdReGU3ww0ymVLn9/GdN9/qD9caarTeWGgWKSsb/kIi7
AVaJqDp6MdTiWSvK17DgJwZef94rOuf8DLGRmknJq2RFV2O1sezHz3/Did1pjuTRMr3NFD1ktfeP
eTSdFT4f98Rqb82WAFNvC1ib3JtOylmI6cIoeSSWbDqAfwWI/fVOfnT/Z6tBF8maXBrMgUgNlmN2
k+VHWb/Pu5cmccgyehSQd512rPOjlbxk9RXbep49lZKE0C1ekMUkdZ0s8/It7V4c6c6znkL1mfbq
5kDClo4adEKvp6qlBGbHJ7WTJ5u8fNeok9IJ21QLtvOHMH40whVa5oVNySZyXAX4klUGy8a6UFvX
EtcyeUT5exjdGMqbMz6TfV52wZXSX4/m1IvtOq2cS6k69NFlmCM7yEuKjC8F+R2zrK79TEMXiYLH
vwVnaFcjPXbzu16XV0X62Hn7En22s/fb3edP7YQm3LJmK6GJKayJWphEE5uDwyDCJ0o1sDWHnkS/
ifjRWRq+QseNfFVwEtZJvjt+cBZ+js6yfy7vde/kksDodejLC9/biq+k1Cde8jlzUc19PZDQDxza
n/Z98cWefmpRM2eB0hBKud2VyPWz7smgvShSUNJjS6hbuo/ztyYd11ab3ldWymAuZHmkwzQVCd9a
FfUuiHec9kXjGslA0pCbTVXDMtQLPx+/yWF95egZagPzxs6CFWRBVyG53Ifmzh+3qa8tgzQ8DuST
Y+2Y0psl1L5ydp+6V7MwrdETkY2xQkywh0AgzqPQWHOMVldTza4Chg0vqcaFXxFTPjaoWHOG1tRs
IE5T3hjPoCz3A+PE1qzO3AvNWXgU1qKtSthzh3CEwbBOoy8C1VMXPVsbFSnFcV0wbuCnS6cj04GY
RJzXO9Ga05pk2nWkcgu0XHmjOnreaWPOVqolNauTHq+I9c27N79/vtqceNXmXKXY9GupQ6YzsUnq
aFWfeeKak5RMUeeemO7A+G28/Ir0cWJDM2azPW3htOteSiznlG7loEdHg2TJyCTsZnXe/ZhNPT1i
QRGJ1h/yl3aVvZ836CxIiaAxy6HNy1Z9K601WZzzhp2e6W8hflqFHLpz4kRUjJS5nOfPhz11l2dT
TjX8ShKqyhFOa7cWAuDUL5ZWrbla8hWA99RXzGZfrMLWtFHiwpWnKPHemTcRjeqd+Aty0YlQd04u
auUo0CSlYf0cxLH3u4WTiINNOnNQrzHznBem/2Jy/Xb7o0QXZh9DzlVTZOZbp/E3nz+AE3NyDiJS
S71rh1rBU//o30vnvdhzCJGp5xRsZUoEhuLtSOrjaf/8ak+spPpsUpqeD3pzOq2E8TZG5ER8lQfZ
+vPBT92K2XRUHVoKp7gdp2yt6HaDdubdmM3IYogMMuPc4rreDJNefPH59Z548+YoIhAGpQo/bKAl
HKLgBnB9jGbuphyitaePX3zJidmjzyeoGdt+E/ElpEUnXQf1BR3Vl1aft9HMAUGaQb8Qv4bpYJZ1
uDB1ZZUjN/z8Bp16oLPzgm/YStzaPFDDgwYH+eGLqPnUuLOg2YYnng4D16waK/EmRe7nl/vrdPzB
+WbOBNIbYTixI/qDjCdsgAkYoUnr/WMEnVXqf4x+h+IRX1GNV2MoV1IvY+HamWguZXVhUs5KctRc
V6ZqIwDG5lEGblRoFD1TV4wPejZMlf5DYKtLxJITHVQrggcn1df2YLr5SFZWcxWzW5EwW+ogNLzs
++SOkGIZqcLLyCGLbg5HE2BfPyYHXW6Qat7VSLtDk/o5NNnUeqVEv1Y4Zfmk+kxKLkGSuWPS79Sm
Wjfw/exsJY3mMfGHnRPxcftuUExtHkbF3wQ4k7r0uobn7+m3tooyIVXxoz4AsENd8EUUYljT8//o
Ps9yKViFFYXYVEDubvDaPnr9g4HeSEJAmdt3+cD98V5EJLmqo+0Gp9k0cbUfapMaxt5qBuryYpta
F5kHuRx9qg65vHcolReLzv4xZSXifF9ZmInU3J0QJL22jpEB+PIeqaDr6xh2+HQYr8r4R6S+Yn3A
4XCfUTjM9O1I7blvN72OjmX0wRuuRJmuQnTeoXjL8X2BMFrqdb1IEAtbfY8PaKsr0SamujEiSkoo
1Bs/6BptioPWPneJ46a2cI2AJAkK7eF7rn6P6FTSi12ELkO5apKN5KC7oWZbKsuq2PXqT9L0S2G2
D3GdXRVScxhiikodlUpMyrWWLyskZR4ak1iDASsehxqldHc9IJn3U+5EdGlRk8OghkYKCloIdl9q
b+ugRAOmb5NAX/aDdJs3aD5fFWVYtBw2iyDfxGP82NP/Owkf87Ff59VBMze5TK0enmOrVCuLD0X6
ONIKWRjiRsJBXur8ZzXsUMhK8kpDMN4O6oJpUJiXcLAWfbE1i2ZR1Tc00FhmYbvW9LekPBqDsYrM
bKkJ5SmrS2yKaNK5qi7Uvptg3Gk1tQ0dqOuiazfySGdrPClpUN/2ZTGpvzSjvh26ZmXjpGhVaYVu
w+3Da3TTVpqtEwDllqQsRdjtOlT4vpUsaSs5FrSdCMadhMFKv6TB3ipBju4YMY0y7KXCJRh8dYmS
pfORYk0FxrWqeyvdq3aKV286YUI6dfYKVk/H6/FUpevAarYttbYmDNYJYoW46t3S/Nl03iYMnW0G
W1MNtLfMRzqNQcunQGun8toM1VWW3A2VNiFilqYE2rdKLhP1R2hdD1gZSJIuSYcgTXXon5cubavd
NYGxHCbf4eghJvqWOMWNPcJkooJiLCT8CJJ04UTNRUHht+zXqf5toP3uGB4t8HftloPQNfmyK3sU
R8W5VYL33setqSBJKFC2G/my1+9lIfZO7JJRoi7quQZ6C7560fsbqnQwOJYOGnRkQU5NC4cLocjI
xTJEmOVaJON9a2MIKpGNyvoi44np2VPVP8m8iUijeooEXuctUy9HKpUual9aVgMMEtq+jI610MQT
3OM6DJZxj8UkRZk6phuh7WVkDmYTIGejalmg9k0wAbzmsYatcFdG2iKwNPokgvlLcTZWx3DoN1Cg
QA+uo/guTm2EA++dZi/oUKPUeynDnE6eqO944J251OAFafKtgesa4w74cBV8Vm281Hm6Cahm2NF9
OtzWMgJz31nyMNBYHVQcw06G3t7hPSYZ2cRPUlpBJtLwYqjbRNg3vuHcddYB+VaK7LkI9wKiedFv
zMq8aFmgrfqblOAJjPGKhvVKLoA1R4RWELcom6CeTYJ4nTTfeoP52SLToeNIp71DbFyqMgasQV8V
xmuJurXpH5s+c+XQovZ6E9tgM+0t4iCliZdtQO/IyfzYxft8vFLYwpTwqW5RxUevjqlvi8JEblht
HUsmO9ctcqycidEtJJlJh+Hnykxv8pjXuDcWNrp+2dkOzoVn0a6ttiBG58uuebAV1Jto7Fd5HLzL
UbL3g7uU+jpzadoQhYEAynrSRcYSma3Hxn/yqHY1yIJTJ70w/RfbRwrPC9egnxP0h1kMiIYKpqhs
P0YoPTJa6OTxeG2W8kOKJn5IsRf3Gety5LykEiti0MeVm/Tmymz6ZWWQezaq/LnqzF0nHxGlBtBi
YDxgHYZAamYbLTw03XelugiTC1V+tkW/iXJ25Z6iZD0hc8VB1dn2fwxNuasLzY2jW7SG68HLLjgB
LHWeG91gqvjOKGAyYwNsHPS1DcUjL90qlnNRqRdd9b2kIu+LZQO83mzgGPrFerB3RtUvSuuhsV/I
La2isFuV5qOR/tTMuy56pm/YSsdK4hN0tNl3Cx/DSOcdtbZuqui6qGmX4t9F1WMabphRrvAYzUjC
Cz8ergU9wUJpHwsLLR0rMBpc2KpLKi4Y8YxyEUc1nmB7X2fyUqSIB9I6WrfRrZc3hy7Dp4EWx0Tm
XaLdNIlMOEyZjvPsDbdynKHDRcDiB/f+eMdlrGRER7Ldfdc671jJN5L+IEK3ISeMlaoPxS6R9pZH
Tti5iCkhFYjYJ1xKOlhvbc6O073nePPCIdmkbX9sLKxuDvO3/OY5yq4PqLLWKDslXtZElvHLeAuD
It3U0lYKe0JhQaB2a7RfEfROMC2sOeMtoHmihyFGHJzhsqmVVcjaXFc4w8ufuojcjNCqQegSVhlN
oLCz4x+g++/aN6WlCPC+hT9HNb2NPTY3765K01Vq+MR56ipnekY5eUd717QdoisM72GzrAJpW7U5
qnAHr+adk6AMzfKN2SCqQhj8eWSr/yIafxRyzQ5ueRO0cRF0ZHo79IoJrnfgNeVNoLbbWipXIYsx
TuOt0NyyGI+28lzZP9DALtTEXFl5twhGvJcYsQpUHn1k4Mi+osPIYsQWIUYMpNK61NsDssKwv4mK
ZF2AnDfj6zbDtBqph3rSEhYEqJT6Gh1XvFUsk+w+Vm4awAdjI1Z2rq1lb1hxVv2RYkJ14nET+lCp
KBoMNzRM3+QYOcOdwCcWNtcGKiZtoAeR/NCBZrQwk0TeRRK8IaU1im4vzNuIfSoS2drnLGm31kUU
o0gjm+8RWWFgo86Qx7RJFFin6z2kIGWRliGW8k2F5V5Qna4QBbEcjNXLWB5g/hAJYVe28idZAn1N
KnHC0LbS0Sj924aFa8AJ0Ncbp7xwjMuqWjXhjZqPWznaDTz3GjeX56MqlvKtpvpLxGnEBXuvcL1k
p4p6aZrBamQ5Myz0nJgtbB1xtlKsdfsqY1GWy3ahNjmrOJJPjETaq97eivQ2wH9GFjafUtXhTYFQ
DmKGUzmbMCYAtV3JxKemyccwuRylF7YMFJlipRE5Fd3tEFEn9TeydzGyeVblnT3aK191pX4hbq36
ouzHhTfVWuSDP96o2b2lXBtxtabZ8UKnSB62F631rcaXmex6ljWTcNlQeJMnXTw8gZjnPoYvNrCJ
GNt/feeJR1m+CfzvXXUIoycPb3XIu5Dy/mnGZeF/dyq8VAwc3edVOHW8JtZgwbWx7lPSor+C59vX
AS6c3kK3TCO0dYsRsUrl+z65yamrW3QeQGi7tlN156jKxja9W5pyr2PnQCMMO642RYH8XlWPTR7s
Mk4/HhLxPDFRTvF4nIFyQfmY1y+pd1eHD0rq7DEJAQTU7r2+/SbJxSFhSufW22j2Nx29P+m8QJu3
VUbjs5r8U5vf6w0rhIyRIcj3HupPLeQG4JYOJf8OgdeyxibayWwCw02eerQq6xeddznQvbNA6Va+
esptp+aLCiOGY8Ev0B8MALVpiFtWjo968dAlbtt/i+Jhlbd7cGVTo1DCVlRYOgujol1kTEWtuKHr
8IJJhgceHzOtG5jsr0p02xJeyDx95wF/F31HGvFaeQeNqrB6TbqEcH+tIiRuxgtDP4Zd79q2s4IA
0siHgf0j1V8inA6986jb7wot/cwwX/tdfmvp/kOGWTsEMwIDpQEDv2o9pPEBO1DM+dOH7e3yl0oC
1GEI3FR585phbfeEAajCl5W+1QN3ECVO9oNCETMxOfvWT3GUY4iO0c21mNrBMHT1gy3VBzmnaUwZ
NJyZTW87El7nbf0tAJBtOi0erMDVHUAGVIlMPIhdg84zbdY+roNaL+/N1tnB1L8UuPqtAVVrskpN
8GkKxjvFWQpa7ETTUVwQCuH+b81rA/N/4F1OLhrgKZ69aXqH2hzLuI9bGbBAOgYbDE0lZwAxBXO0
1XOkfhMg9838fmVjmrDqfSgf1fyxJ4GmJQNGkXEZe0TkeDkU074tRvqETM/TGdys29bdbtqE1KT8
GerJNvK0JZbzpV1hiNDvBlIIKdkmCUvWmPgrDB8gK3Zhiwza3Pb9vo7sK0tPMdaGF5oGJDdBVFg2
68B3I6Ardp3eeoruNjhh/Kq99HRtDzfNHQKkU4Jmb1W/HXV7Z7XyoU54H1mRbEDMwniWsP14GQtU
fesj8K+ql67yNlaKvvmenj3F4B2HzLpLYrFVbJSHgHC+2M5O5A9miUKcS9wMPNOHAWMhvuigev98
4F+8uY+2yVmqUCidKXS17A922zywmF16YHp6kzhUAwxBj6iB+N9OEX3a7+AaiEHMJeaywygpV3Fv
7+R6fAzsn5HjXzrez88vavruj65pyoL9lnquRqdEP2+CDUv0RUwQNEmURZF/kR39RX/7aPxZhlGP
7a4rE0p6haytmlF+EP4+U2lVJH6G0p3fKhTmd4pAadzsBXtiO0SXiXVZftl+9xeQ76MrUP/8hQDK
c5N3kF9IHmXEYa8OKX6Qco2SbO8JB9cFXSbzq54+CiFO55q9KlXZZbJjUxyQuvZQFWxVPi/Xr83S
lgFGsDCmMH4IJFcRD2P4RX6R3fXEo5wlLi0zw7/BfnXAfL8o6bFLNg5f4hZpxB2HZ8wh2YEAiFYe
yTKj6p+Fb2UCqF5ZyWN9l7OjjIG+KjGpsResdazSPb6FJOP4e9MVz5qvbwyz3eijvg+Kbh1IzzoK
8Vyzr5z8myi65eCH6zR9LEdrKWLccMWuro/e8Jg15Qq6kYMjVmmuqihapkBFKhLNpXet2Xub1ZQ1
bVmYR5x/ZfkUyy3pNdg2DdeAoYzVvc4xBMXj0iqeQYUkHm62fdNB5JZXqEDa1CJ4xCYvNU8BC2WP
46jP0ymTsPSkejFRBsq2IKp4jQOCxRihLgCNpMEZGtgXjdnvJB1F/0TqWNvJ0ZHXmFj1EbtieRnk
u3rwlgYpQpU8RK+l2wgQV8yxIG8w0ys7vYgXAN3wqObDQ9Tkq6oNdgBTIW09Wxphe7iLy31Bio1W
S6H/OvY/s9w/FBh9ygD9NC5GCC2q5hri6ICrzulrQInsOI7hZRWG7MbE7eyqQomYK+nK73GAC+yM
vuttfEOBNmXxqLG+9s+Rrl5k+U8tL7eJPaySdnL374vgPqzG51gQ/Jj4Bk1lzZFzWYTsONj06uy+
iy/U+AKhKHAnL9o4w3ctVdaDHN1azbsTvOlqsCoE8LjUIvERcdaKF5UqL/tsKxW3jVWsRq34Keps
20gjZ7ZnSz8gJMfu2hxTTVvDM+Egry+hKi06M70eMZML/EZV129E7pFASo4Y3n51GPeD5NlGWBAk
+botvsUkiNvJXglI0Roj0kjWIVUug/GiIXqsBv/BkJ6GqDo42bsV4Ko10lWvlesBX0ErnEs90PaN
r30PNTIQCDcc+V3qNLzHtNWqDbC1BY3WnyJ8W9DF2mLjwNfIUv06suQv6iAnijnqbE8p46jjlfEE
UUdH1vCu94OVZCMhCXDHjV8pHE6s5epsf4HWmqlAhMShiR9S2gwb9dHB1vr5RnGiLDLHcztjxiGF
SOqQy9vIp2FeP3x1fvx43VJnW4TlK6FOZlcc+vqi7e7YAb4Y+ER1a87ENR0tF5lFprwFD9F5I2Qw
IHI0O87kr7a3E8WGXwrh37ZPw8qSOh4NHixOjiJu6CFoki7bRyBLwughkN0hs1lnwqWj28vPn8Sp
xzxb57NRka1h+llV8KpZU2SIpw8EwOejn7hpc1iuHQdBOrY8Z9+Q6UR+6NUGAyoQOvHj8y/49dJ/
sCHPybmR16CkNTR2QHOYVupdWIWXcaF/V3yS9LTmDVlZG+XN6nqOt8ll6n2zK44kUyc8DHdQllZt
ATjMH7ZxwYlWzr87Zrpr8FtSvNtUnbKOouSQEU1/ccWnnvJMySabgy97RU+pEYehGVBWMPOjSO7i
4FkU3/y+gbLmP48guXSgH04M08eSQJo1C0mg6iqwdtaYkexcpqT0mklvERD4z6/t1LScVbtqL1Kg
y9nkEtEdsokM5Ac/H9mY5t9Hz2mW1Sk5ByutzpvQZNF1agxumfprpxE71RzcHFuapBSLOk9WgOuh
/EDjyPJHB4OQQlLbz7Z2JJaR+aJEKClzbU+1aeEFaFKjZW599yNW7viunEAlpDUVhTCDnqAyDmEB
C8qvwWnJIN28eFvbzVoLnmPvNTaKNf64bTHEj/nQb2Pkxkl4rVHMz2iz2jovnqcva8fNQtAPY/9d
7/VbukaTJdC+uCunpsdsJR9iJ/BLkPwHJclJgiTLHmAwzd6o5P6lX//Pt/6//Pf8+n9ucf3v/+bP
b3kxVKEfNLM//vsifKvyOv/Z/Pf03/7vP/vzP/378rXD+J7P/80f/4WR//rm1Wvz+scf8JWFzXDT
vlfDLX70pPk1PNc4/cv/3w//4/3XKPdD8f6vf7zlbdZMowHRzP7x10e7H5gjJm3qf/4+/l8fXr6m
/L9d9iN8/du/f3+tm3/9w7H+qSuKpUFM0E2TUhCzULxPn5j2P+nxoji2bOB/VuUpps7yqgn+9Q/N
+KchKzT1tAxdcwCY8FGdt9NH5j8tU+YvbdKwukKKWf3H/7muP57N/3tW/5G16XUeZg0ujw/nn6H9
Dd3v4SKOQ8fcBgDljKu6+0IL8/G46hzd71DzNNHoWevGCKCOkEAbngLV7M855BrqnN0fWVI8iD6z
1kEFeelWmKPsw/4c85+/Pb6/btPvt+XDacL4s7XDScfYbmPPXMOkqsebgkQXZDYtIlaVdZmegrpW
Nt7m8y87da9mc7I2ZTMSfmauYUvaGulEzQc3Mpj2y+fjfxi98WNmcZXlAG+MnMFct0qhXyiK0NM7
IUeyeRzsJutdyRpJVqRDWdx+/oWnftD0979FFYUtF501fSH1favf50FLnxK9boPwi2Bu2rj+trTz
i2YhF1BZITct+RoR15bYm4MGowfAlhocjTiYXNZt3AJ8rctssBZyoivlRs6Crtp+/gOVD8+qXIA6
+4VWWoM0GUgYUYIqYZXarqURncVaKTi8klWnZDBY0jEX0MzWrZrn1LckGtWl55zDuYJpr//tHiNR
SbvEENwCG2yaVuU/LYMC6ue/79QDnIVoOTOV/B6deYehtr6hrASH2rXRF6eJE6PPPYiJHYVmrVXG
OtbC8F1m/8DsHcbtF/HlqeFnIQW5CaMoA+x0SWN1j2zmOomA0Tpv5ZkbEqtEREWhlgZID2kc13Iv
dXj0ixzs4Vn3fu5MVJHo20MSsRrkehstB9PET16WTKXV519wYm2bm2yANQgjan3LTZO69G6tNC3b
Rw2cirxvpMCxbgY/x6f6+ZedehiztUeNBgnITQEbLCfmv67DOmge06aRfp43/vS9v02D2kZcLnqw
4WOupOvB17FU9mGMRO3z8T88rBiQq/8cH4yInrQqTZlzzruoLSpOwOtEDPhfyjDQnTO/ZraeaHru
2aKQLLdpWrXZZmaO6X6kntqvi7AR/Xnzeu5YLPOu9LQ+td1Cjcf7uBqCKw6Yzv1592q2aghyvIog
xnFVqQ/BvVZ0sff1ISchZtjgCj//lhNv1NzGGNh+EdtWYbtVog87KR3lK9rckPU7b/j56uGFg8zN
Md3WKkFWyFGvP5tjXnyxc526+llg0XZWbtkyuoEu4Qk0iZ/SikmyzmofZahza2MbatmQDJHt6nUX
8wwGG9hQLQ/hV4rbU9c/m8+xA8XK6bn7jgJDZ4eUKhPrKrJGcX3e/Z+++LcJbamAZIComa4D7OzR
suv6ug85spz5eGcTzUJR5siyYQHI0CGBN6NGjSqIUyGfN8V+yTp/u/4+HEqzUSvLjWu/0JFMqZ29
iFr4gl98wfQifhD7zE1xg08GPhU84tIbCsjiPjmU61QaO3PvN14ar3tfHbJvEEi0FxQGSIo+fzCn
Yp65Hy7pfc/KR8FSCBOw2AdSDVkP3Y1DWGc3IgLxlzXR2C3DwCzSTdyPmMtMXWj5XSc3ZvvF7z/x
Bs7tc4NnSpZNZxo3taR2pYXCcm0LOuAXv3KKnz64vXMfndE16PDU0nE1eawAfyhe16wNbxyTbeFo
1nDl12n+s5B0kW5JsGfGJe1H1exCtWw7+gYX+bzG3oZqzo4FdhYZRS5CMFiWB23EHJ33oqfoc946
OvfAJZVmKjTARX0lFcL1G4XEva/Z/o/Pb+SpxzSbx+hhTTuKfB3mQW8/G+xul7UsnZXN5d7MtmVU
+VkkSZaDYZGTzLJV7HRcwL2HV/v55Z+YZeZsnajDko52fWW7zSA8dQf0spK/94XCjAvUgHIwWl3k
V+pownEv0hFQ0udffOq+zeJ6TcAHjVVQ+aY98bmLUq1TGq7o0pkr+Nw8N+pjXLZmhRK5NJS1OXQT
Vjk/y1xjqHMXnek5ckYZZATF5zfuiN5hYVZF9MUadOLm/M1Lp8iBRGVkdCN1YpQ3SrTyhvwsYy7X
PtubOfXkthLmI/0sETTIAdJrH1vdWc/VmM1mxSwytOD+6PrW0Fy0QyazPZeBEp05/mxjDqK2KbRq
GF3JS52d2tEQwtNglp939bPZrBXQ25qY0RtPBViuWTWka8BU542u/bnn25k62p3FY5UavPOxhgLQ
jK2vnEinXprZVI5kqZKFV49uqYTJpobev+wM/SvOy4kDwtxhl3lY/kdFEq6QjHeOnXG30ZHtZW4j
rK8a3536BbPAWussQI2IYFyNiXvrNKARFCjs5x3H5yY7yoeaLkZTuLlumDvbMdpVNNCJ+qxnO3fb
KQ0gTnuMWtevE/0QJlhTCtrenDf4bMayUXtxrGiNW+aRhz3EUOulhRQqWJ03/mzSGp5fx9JImqfI
wp7mS7QTaj0vOW9S6bMpS35U6pQ2ajZV64v6ThOynVwZlY32/bzLn83aWAm70u9UqHXAfpZxYTwP
zpBtzht8NmmNSAKfYgOyLRP6hWh1qy5Kx/mKz3Tilf+b865AB0BTr447Lz1XKvFd5vRnkXAM6Nd/
rjdxMVaSVJt/XTqSJmj3nXnupc9nq2F7rR0o3doRJI3VafT67Bszt+HFcld4Sc3ofeQEIOzoOWCa
2HTOeqjaFA79dnoJdIMinyozuq6+lyjqsHj5Z2a2fqErfhs87tPEDn0Gd8Y2dRMLp3YQI10579Jn
c7VvNMtLhrhb05RVLHqlUwFoe815W5Q2m6tpQAOlXJPbddZN0OwgfG8jlIjnXfpsnoIQboo8EO06
jcEDmjR7gESgnjn4bJ7KnlFpQyA1a6uUs1Xdh691S9+h865c/fN9KWunj4iE2zUmH5SuUQgYtUL5
dN7os3lqaZHkhxLYYMtplYua8si1Z/lnNaw3/keH9tvr2Le6mtGbr3VHhRomLZ9t01hJjQSh+KzL
V50/bw5KSSdtC79z/zdnZ7KkJ65t4SciQg0SMOVvyMaZTtvpriaE7aqiEQLRSCCe/q6sOynr2JUR
xJk5TulXCjVbW2uvz8e6h8MUN/DlXNny41jzwVqlTQki66ZxspZzd5e1qMeYVesvx1oPjlY7lYZX
XthiyTjewNm7OebvjjUdrtTZt6hQjpaiqaNHbI9fPUsOpu9CDVHWNDqhwNgX7VqnZwux7aDgk3ys
48E67dUcTVlqAb1soIjp2uRNwlDAeKzxYJ3iWXg14CNGl77b/mw8/cyEvj/WdLBK02atIpzXvkCz
EHXsbIaNvp95dWzrDVVErhK2VvEEF9QsI1/iBftAPjc7PRZpsOBAtWPHSFeCNaqHaUepUPK9blDq
dGhsQr1QmTYjqsInWwg/+ZPWBl1Xr728/iaKCaVCWS/jxkR6KfDanz2kc0Ufuqg0n491PViibEHZ
OlRDmI51WeeoivmSpM2xT0qDNbrHQ9aWtbLFJBzPabp9haj8WIo3JG0DXbutDUfbUTs/x9ajjmI+
4tkl2D/04n/t6cNaltXCK2CxSpQhRW35poH9wLEt8UUK8u/giFID9ETEoosk2VvIVb+mk++ObS00
WKIRbAGxm2NMurp/N1TDtdT1wW4Hp2gMbye+Iad+GXZ3M63sPhbHRB7/ZIr/NdrGi0UOBnc7qWGT
MGxFP5XHnllDenbTLVttLTpt9McdstY2+XRo0ZDg1OyydoJdPD5iXKvvE5wRYDF7bJ8KOdV2dEAq
AaRaeBBSnne/gCRp+Xw+1vFgRfK+RFVkk8EgHDYVUHKrm6zMvhxrO4huVdfMMKhAnaJoEN1GRH6L
M7C3jjUenJqY2OMIDupS1C9OHGJGEVaWJa+ZK/9miyXBokxnlyyxcCixlB+m4Zwii32s28GKrKt6
jIFWWQqbQsyxcij66CifjzUerMkV7+/e9+V8obW5WTu87Y+8PeTcJVio6ZqsJSrq0HjaiSduzY8m
hvj+SMfp/+i6YuHJmGZgPWj+JND2Zt3RtoOliSqaBHw4irQxgvU3KG5t7+CfIQ+tHxpKuuo5dh3i
WUwUscscJICPnawPBVjQ6/18MmyZjcGoxcrfuF9QQR+XcjgzREDNoa0FasGff8CsOi7xVgMH6dh8
gyj3Mx4fPh77osHydJyTSXKMi7WVOI9WNSg3YcmhOIKGSq2pdqhEzaAwRlnhkx3I3YZyqoNzMVih
rQbiAmAm0AEUf+ggOETtXcIOjniwQoG6hebSOkCkTPcujrpTOx0yFoXuM4hnJxH1vuJ6LhgTcLLR
FNzvuP370OcMxVUeLwozfD5mCAzkV3hX3TWJ+HCs6WB9btNSqpRFU+EpcJ/dkIxXuJAcU0bQUFg1
gPqcOch3gPR7qRfeh8eEg7lxrOvBArWGzQqFQhPsGpCFymGFGt1Hjvj3x5oPlucaceyKscUXdf7P
GRHcNqffjzUdLM8FB09tJLx4YVD5fjPmlgALf6zp4Oh0ZaokvPumYndjDQxkBaJU1/841niwOBug
5edpUwAT14AQxv5Rg6v+302/jOr/PtHTUMW0RsgHO5NMRa2dAKM5ke3DKA2q8ltm/em/f+RlfH/1
I8EiFarfejUIWKaA6w1TqM+RUc+Hmg4VTBsUj51MygnrH6BeN080pw5GBcdaD1ZpxWoB1CRDx2P6
Wbuohy2y+XSs7eDGWcNdSk2knuF71MTABnMLx4Q+hRHP+dgPBOsUKJIqtWmHKblF7xrNnpvx2F0c
JLGfj9CuESMuzGgazM53C2nelsdcigUN7dBRp1jq0fkJZTQa9hApW97Ram0OKX1RQfBzx1niiHAN
ZmJJUNrrp7Hg8UHBGE2CZaq3Mlq2uZ5QS28IbA+S67hWx7LDNNRCoU7K2jjDkGN7vHeewRtiO7iG
guWZrVVn27GaiqSs+jyBPWA2AaB7aBaGSqcMs4RsDHZJdHBPnI6w7lmO9TtUL00NXifkGo3FLNPP
DZ3edWo8dImjoXKp3GKtKtNOhcTIAHGKIscRkOVj+2GoRlp4O0btALfhLqnH08TUOxtlx0LQUIpE
CO5ZvSBjUTUcPlkrEhUXSyJ5cGDinxdQ22ZQpbUe6ybzcIqzUr7vGrIf/KLB8nStkCW0dmOxZxM7
0Tl+xEl67PWchjIkG/XpILYB02XIYthj9KlXM8r5M7iVHZrr4ev/iDxWGlltCj616R8JMn3ApGp3
c6j10P4b4l+SVRuo2VVVwy+jR2quQI3beOyVgoZiJq8sLPU0bILgdwKIkluN/ttmyXrwShrKmeDw
SeI1i0wx1X6G/bOEY8xci+uh0QnlTAkMMlPiiClsJ8F6kVCtc9ytj+1ioZxp6aDvm3lvijlOqiWn
O1PflN9gM3Os98FZvTWTnNYNYzPU7QDbKf1x6+ghYQcV4WHNYFYUJRbjDqb4jQfU7grUfH1sVv7j
A/avvKXjjnvTraZoS7F/JkNZAUGXwgTh2MAEOwLHLiyYx2fN+nKcrwnYenEuykGOB3+A/byh4alP
Db1xGHk+r7fTlH6sx+5Y5p+GgqZEaQYF82SKBOjppprfrWr5cGxggkO7Kv3Ku64ai+SFMD2sNIc/
12vK3Zfd/BcBeyg0Wki0+Z2LocBagikKpC955KPkcqjrobf35CO80XdoXThvc0HNnepfUzH9I93+
VdeDlTQ2G+R1Kfx4nVQVvEt132I7SJpNneBYW6kbbfz6weq5u+Uzj2Sx1PUonlHiloxPcSbm6UOW
aHmj8C453LSqj2WedA2S8dU2pmTN97gdp49w5Abag/ixV9+Guo7g+4TAkp2pQK79khgLyFdHkSU7
SbxSb7d2jNK2YMlWx7fl0ALjTmGhKb5EUPb6K+XtnJwBJ0aba9cs+7UaM5DrSMd2e9WMbft5dpr3
f2xJHJdPC4D37feZinEs0p1lrpg2/L1ns+zi0hIn4H+bwDL8JH1S2ZuKDlUGO+cedWFk3NkHlsKs
yjE53ZpmnvaCDFkKCw7wyuOzm+JKXFwCg6+L6GrAS6rOaDB2XZYBPj81PMn10Ez0fu3LNrvtOF3i
YsdoryfBlQM1NdKPU+/gpBkDIL3nbTmV+4eOtkNyLAoJpTUTQNPOGTcU8Cy3n6Z03JFD7dNXXQx/
Pf1DcQ0wqwvU+dlQZMjl5YK1b+q9OlZzQ//xg/zXhkkwciJOzVD4wZT6PACsXmwjSA7HgstQXUP7
hu4Rb00hKy22C5t7AEOTSKjxfGj58iAEXPS4llG9DAXeB/5eTXwnovmYkJ7yYLs3FqSt0SdDUZMM
8p1lTjZgtLOW/X2s78Fu78S4c2eZKbox29M8GUaOp82UsWNP4DR8NF0TFMH3euqLZtqi77pd+Q9w
L9qDO2dwlOsttlJZPhRS1AOynRFwwDw7dhKGlAEeg5cIG0VTwDXprzJWwGY1x9ZryBZweIHcOoZ+
C1sCWt3dlYIeS4qH4kbhoMiCIbCBhTu8zcsoAxqho685oPzuIAwy1xOpuFR4rC4q1rY52KJ/y3Z6
PjQX4+AEb1HW7fqEDIX11jyiMLEBhnrRx+KyUNtYy4bYnsm5qCYVg7GXtah4scvXQ30PnctW03eU
wIcTlT00zm2CGd40zcGbzj+uZv/aIk2ylu1eIUDAC9B0gl5Nnky0kmNJvVBKthIUYgv4k6CMtuvu
JHdiyUFkk8eqByhLf44o57avIJMaMNl7m9zVPSd/4MbsjyWaQ9vgZNPjrmfEq0iUbbdlXAJFR5bk
2N4emlMx3tmsedkD2kZXp3kd4aSy6EMAWkFDQRmd6Gbhoz0Uke/5XzW07H/t2upjulIa2lJBlti3
datMIWTioluV9fREynUVr7xM/qZqj4buVChmLUvZpS+cC8qnZ6MaN5zKpGfmDDJV9Ixytscoyrr2
jBhRZYAO4zJ6rSMhhmNfP5TNzG3cD3FPdYEQ6DF5wUyP1SvOFr/Z6kLVTLXh1UVOQ1/MG9yCaQfj
fTi6rAcXXXDwonwZiO4WYfnqYSZ0inRbwSaj7mFlfmhHCnVzkvAdl62XyKFcaHmvmwrleH70CzkW
V4XKuZ3YCYXArC84p40CVaNd47xVsTt4/obqOTnviBsYfsBbBjX3bj+jqOHHodEJxXPdov2S2b0v
zNTP8Cfif+8L2GzHGg9eMqpxp/OsEl0g5L92TN0xdggaJGgondNRRKoVxirFErv5pKIYLzDr/v5Y
v4Noaqm7qaKr64sSjrEXWzOYBguAI461HoQOq5JN6hQHDlulQwUzuHS8qxPb1wfbD8KHONsGLnui
i0T0LSx80xsVg7ByqPOhZGwyfVWVWdMXIE6tb+ZJA2G5tO7df7f+MsC/uKOHurFsVQBcUpzA3R6P
CH3IXGWXjtBhuEhEt/2xYD/UkIF1VKaSV0NBLF/gIQYA6sscItlrjra/2TJJkGvQUTOPLmuwGwv2
wS7kfUXLY5E+CeYmzCWWlEzoO/Jf4txMSOXvFsZo//0Bftfxl3//V4DVYzJGCqrAC02m8r3zkfnQ
1+JYNRMNZWRd01NL2Ny9bDbpO6O5KJZGpOdjfWc/990gu0BK3Xd4DEdWYhhTkCCq5uDABIvW+gVW
gb7poBCAhRMADGb8ChwWuATHOh8sWhjSgPmwwMFwn5LvyB096KT+fKRpEqrJYkfwWo0KQRStDmWb
A/Pr/lo5UFXHmg+i2gZ5hL4uX4bdpCXeNub0VkthD013EgrKBtbabZ/Q+bKqkXaizORwOTm2FZNQ
UpbJPfFiRv6Nrgtga30DPQIc0/vWHbqEklBSlrq1NIg9u4LCx/IMvgx5GlDP9/7Y0Aer1csGN/11
jM4VrbbhriWUPDJmxGts6H9SQ/+7H5NQWCZjzjYpLaaOtEK/HeHAaG8a5cbpiquSZWBDx3I+j4Dc
D28iMBL2NyZpR/2VUR5frWT7bRJHXgBKWFq4K/hIqbe6Fxs76XH0zWmv6nL/PpS+sdfeIMoE0aLd
fnAdx/fOtMudb2p35aVd0QQ8MOqc6Cben2uK+pZ36sWnAtS0FNQsXKngQU/0tJ5qAuXnY2vqaD/j
/z3DdZ6BsPBKxPTrM4qkwQZMyiypmBnhNr1xJc/1Mk5jk7sJqczbZkW90CuXil9vxSR0P4N+cmQv
hc+XqqTtowMW8A1rGEgTx+ZOsKENkRIDsrCqYBv5S7LxXUarp2NNB3sZbp1eR3JVBd+h5+1YfMuG
WbzS75cj9BdTMpTeWRvpap83BUoMPEFup3nv4Kbqoa44rwi5q1uZya4+lM0gabC30TETMnZCFZGJ
5CVWa3fdTVd9PDROoRiv9qXFbZGrwg0xrJ7L/fPSstfG6XfTNAhBKKkaqyYLilpnmw9Qb8dv07ra
vm0tjV7JJP3uUwTbD+QJlXWyqy5Vsyh1tWKjUIcBDwriIQiTUHQfy/uQ0CCsqpHdKKcOf0zPIgjd
5GdsRAcPsJT9HDdEMBzBVb1XBcWD2cLXK2hKr2zQv/sIwSJLOLScO2pwz6oak+U262YgfNIML/Oy
ch05pC4gabDeBNqWTZNEsOmAkSBq3asv2ZgcK20loZBu9hms6f3UFkkilis010DY1fTYZYUkwQpz
DZKF3IKt18RpfDXOw48/aw5lLkgS3D+JNLTrEjDtqWvuSMnzeJDHxjz0APOcdPOwoOl9B6o0G6+6
YYcyIjCl/Xk+ehihNXOmyrMCsycR0f0IWMGhHSfU0EFWiEGSTXk2LbgW7TwvRST4h2ON85/7XYoE
dC8eYbLDo/tiDByafdbF12OtB6uUZGoqBYmaImlmcw/V6+ex8sfMYUmooatkUkWO2aboPOuuNlv6
GzJ2x6SoJDQTi/yGhz3g04umbcezqdM3UTLNl0PjEsrothZULvBYs/Oi42a7AqT+0UxKHcuekVBK
Vw/ZMnZxn517B/BlNxQteIbHeh6sTl9vW6UrBDggbIB8ZYEC3Dvxys77m+gpVNI5qPN3VPhhEc1u
yKEaAzgEjsLHeh6s0B0mPbNbDJgbqfbApJhhzMupz44J0ogMDtZMe9RcKJGh0GrYWZ525XQ/bKo5
VgdJQmMvK/uyT0YOtuwLHVe9gwrglZH55znzF+FZqKWL5Y5SjL6qC+oj7u5JowUKjCp4eT7DKQkw
ZJHtPE9Gp8VFIp+8nsZFCQeHTCP9dbQZGS+7oRX7phPBXFGmvEkO5chJKLoBVhnUKevmS9/L7gQv
XHhMxOUxHwUiglO4yxa+81TMlybZpqsoFzgWR0DOHZpyoYKQr4zvnVrmC191DQ3H8oyCzddc/H+z
WEJVD6AJMOFJ/AwYCt0BeFLTKVEHd79Q1COUlREfMeq7hgHEuvi/yQS8zrFhCaLcaDd6LDtuLxX0
+OdsresTYSgOO9Z6uM4hrC4bh606Mez7rPkHXbNjBZskFG1u0UhhArO83N2npboFdia1l3oGAOF8
qPOharNvmkWmFEDmbaolTkvf2v5UC0n5Kxfh38yaULY5LcrurjT2YofaXDRgkWeTxYe0iSRUbeL+
ILjh2l7oiwndKkDm03FySOwPI9KfIxWTuHguFzTuLIzEO4D4ABxmxyShJDShi2sLawbb2wtrqTlx
RcEl77vvh75qqNkcVJoSwsvl4hiwQGkEbPW4xeRYkBVqNisIn0kc8eUyQOaVD2qqwFnjy6djfQ8C
xHg1hlMJ8F+U4a0pVnt1abw4ODDs52/aTCsd8G6/XGCYyp56vanvEsz2YzF5KIGpNVLKg4ntpSET
AVCelZeyhIzuvwfmZT/5xaEZqmA6qkamwEi7yhLQ66fa6kZfPRCD0zWeDE7B//6Z3yzYUBFTOl7G
tMUfAQvu6OyYqE79BvDvsdaDu66py2RZgGy/VBXY5inkMKds8H8eazw4XFWLwxt6xuliNuNPjR7b
86zLY3tNqIjJTEwWLcR0cQrYal2nYMTxbD+22YSSRK+5lPu0Tpel3sGMn9XHnbbi2CcNBYl7DfDm
gGzkxaR1ctIdmG+QpB4T5pNQkdiDILUkaWkukY6mU7ubHhxpf8y5iYR6xDKOu4m20lyaZaxPu9Dd
KYVz/bHjLxQjWuqRcp6q9Nq2/f68E7MB4d6/ZiX/m6UUyhFLvq7UQqx8ERNFPcrLHm8YfS1397vW
g70MhBukq32WXeMIqXMX/RhAqj60kEJ9lqKMluBnJFf4fJVd7nbIZJd6m78caz5Yp+Ad8WEnQD8L
o3sIEdtN1m8k7fr02FoNNVpmTi0CJ5Nds5nmbcbuwGQ/dviF8iwYcY2LZ2haxwhWXx7++2PKWBJq
s8BnaMo6GbPr/mJ9pFbgfeM6XY/tvKE2qyVdvex+iM9w4brpJ/NE5DE3QRIKs3DLwaVG6/gsIfhp
++hN3DfvDk2V/xFlwUaonngfn5m0mhax6VB3Xa/afjzWfhBt9IaObWeH5BoPdIOFejzHdy+leq/5
Cb4Ei784tENwYBOBRpeupbxqE803S+mcfpwTUlUX1Kkm5W2l97V+WPby1cv1b7aFUGgkfdzroZ+7
C8m+tPGzdMcmfqgvEh132zyjXd68TyH+acTBREOoLgLOmmVlkyRX2W8E7MPMkYd5ytRrBuK/Ed4R
+vJx/qVXgCCfLVi3yRWFKVU+gg633Os1GqCYnSczFitzLYqnQWdiT9vMFlD5TBuB8Bltw2tWpL/G
FwsSqj2S1nPpQEW56jSrAaTNeg/0JcX//vJ0kZ/ioc/wL31Me1k0pn1u9+aZ2o6Lm3JubA3ifFVf
YHP15+Y4PDDzJdmX124j9P8xY7+aqUFklnhW9q4dO1wvt7XfTrRrOmYuSmGr7q51uakuHwcNxlHe
8xEB4dZ6gN9vh87IWl+RjWmVzrtdOX9blz4qv3G+Qk3ZEwjyVc5bv68raPMY8DdKArT94OZypfJ2
i+JkBAEWVPCoyQnPGl7lEzCwiJ4HifWei2wcqm9mqjUgz7FKGn3LdwWP8LNHFiipzn5063RSnrfb
B/gOrq7JhQIXCt7wvtlAC6SZjWScZx48AXVDjZLgJWgkuhedoxils+jgnAz9R8M0Lhxt0qZ/a6Px
z5MdY3eWKFbgucUIqZNzK2uK3dsNqC5F+Nx/G5DpT2y+TZQAgStSWdVf+yZW2Q9dWdChUP27D5PO
YRHX+i8vEsYbs2u/5T2cxubTujYzVecE1bblBYzljV0iVm7zqUyxPWUnwL49QLTM7YLc09TJ7NoI
u2uU+4F6eAO0RH9KpHHyoSW2Sc+k4Ss/1YkE5nJLdXpONVyT822s5NhDltsOdXVeMtzLkxPSals1
oGdjPyWAU8sExUauKco4wV0DB5DU9g5fa6hBWUxxHQBZPer02eqe/TEuWp5Xv2/JD9vsnl/NNAj1
uE8slZ9qcJeTR76UnL/Zyzq11bnbUdgUX7PVUtho7DKx3QPKelJ8L9M0Bp2ryJ5V9kpghY0QXpNh
Vzde8m39Pqa6GarT4PCCcJugQjZ7pluyzf7U9THwc1UavXiHdrbr1wilTzu0rbBdSqyzF49vOQy3
TCD7ym6l6tM6V1JlV6mA4BzktmrQ2YWPZvdyHXHzPbGzuoAizvdHOVS2fd42VvUppsPA7LXlYt5O
Q1XHDNbCte/OSF3V6dd04f1wn207cnu1IHYDaNkseAHKs1QkDGH3snDOT5ngvH1HVTrJK1x51Hbf
s5XiKYQsMOTboU1YHLDaNfGzXKBzlXDmI539zroIhVaTS2LzIRGapue6nEX7HemttMOi0fHgznMr
hvkRTOlKPkPTN+pr6xPUlmUDGcTdLiKm3tB6VfufTd8NFmVWUzTEjyMWbX3pTe3ZrdG0HT/XkU4J
w5moKinyRMeZeSTLouj3uC3L1OdllemqWFfnxB2Zmnj40q7SixNACQQWBtXKaQY/cCG7H+WyVqrK
1ajS74LL0XyGJcFen/AkiYAHRRKDf0D1y5ziPx6i+MfQTm6/1cx4/6x2QunJ1FhJP9oY0/ymUmx/
XDJSXQkb0/ZtOtlEXkjamPr9qOptf1pRHcEiyApgNgF4Nuyr5e28Ln3/t8JzX33fypEDPTq0XVmM
QLpN93bMEnZqYx6zr6lkcfYnXVX5CN+B6A5vj/sP1IXovF1Fda7gKhWdt2ZP1zuAR9x+A8cp/qXL
mjg7mw4FrO8SX3f9I63Kht6uQ2P9JRrrdrvJ/ERkkchNkc9Elqp8X49ZZU7GLxGMNFuSzahA0RL0
R7fPYnqYyb6QW26k6T6C9lIOb63IkvpKajUk52VrHfbOVaRTfYUsnk4PY+bkjw5GEv2pRGpvfVtv
ZMJWUg/bepFiWKbqTPDE6e5VC1fsa1lZg9qUKHHVc53OWXyrjTFAD5fRJL/XddaaU9XPamlBgacl
AbAq5tvt3Ol5OS8rI9F5mXsGCHy3r2C7Lxl6cBakovDA3NCLJqrmKW+3aO4v/YuPUw4XxF09jiuq
GS/CTOsfjPhVgslXAQx6Aj9EPiDGrv4qsYSTU9vVTJ+kXsXw2Y+AesIVS2v45OVcAWt+uy4ofn72
gBpOZV6PS7Jhv9/NOgx5uyC2W3M8k7j5x2odF5/AbZlwIChYHGXvO7Ty8iHNYqeLyCSexy/9yrTI
UdLbi6LLaKYuzlW880A+L+l+v24zmOL5BhxZdkNKj4sFyh/r+nYGmi/Kd0DWow9SqImd61ja6DwT
R7Nz4ve9/TSRnbc3btnXrLB6iMrzuLLSv+Egvj0ROrfNBzwOMK/ypuuW7ArUQLXcZcBC60eP1FV6
jVWD824pSzFCBR/X2xtdkVadhn2iyyk2UxKhHGWay2ZFyeU+0/cLURo1Nn28LE/NRhJ2M0Bn0D4O
sEdsxtz5GNQlmNHn4zpl9JbybF7einmM+m+s2UCwlx2fMcf6Wnf1n7xLd8wEDZ+/+TJUaeOu+Mu2
9iK0iuePUrm6vJurpuW3qI2W3YOdGEBtF2xHnTyDr8XLv3b4a8MIf65bcTMPTVVB+Y3yJcyRFOZb
d3W7eHNjWs2hqGZQWBMA5oHKzN3ie/YBv5l+crRetj86kAZgNZCxeohPIzw7q1OE/ak8bUAsf2iZ
XPhNmhlU6om+h8JZuymNTt7YBRzCaVg31AW5hJ7wCpXWT+iuEG+31VfNTdSzGM+NTaki+6z1PvR3
qHAAEB6X1H37gVNj7hWMdQmh716e94CD5/WY7A87yWINFL3efXmbtvj0cCeWoNS9WbEhj2+BTJmn
W7LU2XKzLTITLyf3VsNIosIwznO+ZFjlBCaH1W6r09is3r/j2dZlOeh3qbwmscb+liu+ttNbstB0
/LZPs4nbvFvcJm59zMn2GGP211/aeQO3CH8kH8q3Ci8e6/tUYRDvdtZO27nnViw3OP8jU2FwmXaX
dU+StULwtAw7PuZUuatbVaQ/JtQv+slhzNzd2EJL/LZ1Td2c4rYe5i+bSZj4qlniU51vDu7mBiPF
u+rPHka75Amogzj7NsQyU3+M3agYLuVw0eQn3bI2udHJMnvEbzVJ5ZCPkfU4CrsNxweiPfgMy0i4
5DzD2WPwEHYm0XegCHx8IjjU29vdjuo5sZjfF0XWTp6abcezmk76+LNgENOcuE/L9oQERpwAozkk
tmBdIqTL+Ub0+GjqsUadOoXnKy4fbTc8cG3WqMsl6ke/tcO4bFcBsrx7S3sywbQZj/PZc5z2a311
HfBKTyOr+Zd0BhroPMcl8kdpEy3y0femxKVjalf2Fo+WvH/fqWTeQXjvxwEbZoy1gaIBqBvTQsF5
d3oodZeZ7ZTGcfXkIZeKTptstHs/7+uIKnoUS7P1BO/LUp2SjDbmrZqRmMxrXXXjhXsUY3dXFNjS
S1ryvj9PpGT4Ek3d0YfYmhf8r5xfgp8Uety6OmWpE+ys7UiozdW++c9t2sFqK981Sv6eDUpz+adq
BqJ86i0irlNdtdEJGG6X+BN2d5cnq+TLZ2bhZnFTydXgvE82gjCdo+rbLLnncbTcNugCeWeHfklO
TMjxrHxt+0JtWOpfBZlWd2WJ6ihwNhN88mjc8PTMO2jK85nT/ZrhMFqXfBJlOz9a6OCy/qSlTro3
ai7929S/UHP3aef3c5oqckmBPdpwjCLkOE97jG1/7VxU3SrZi+XZdiV17/vJ0hPeMkb2h+/K1Z3K
tY5vEK4BtapQYzTgMTWftra+qRcDv5QYxfg4bPlp35fM5AMIWvK8TITdVIgHPq864fcV/Ld0LrN2
nE81ZbKC0S9uasMQt/IuXSv/Z4yirvaBYenoYm/nPXsYIzY9kRW+wLgC8eVNJVO2I3ai8fTkIgOt
97IlJwnvgQe8u6DC3ySaw8IeNbwPfkrZx2GNqotirVS51tty71SXva1WYBfOCtP4JDa7nlhdNjdx
HGdvrKz8XUW37g9fufZDxrvp1BD5rhOT/ijarM/yipgZWiXbKTXmG2mydc4rRLv+6oEc9DfSseqT
pJu5W1qfZmdMZ3nSu923az+14s5Dixp/XKM0+VB1K4eXP+7USXRT6sStXV5i5qbwVvA1+bNZSr98
FEJKn7tGbyn0v9St/ty8mEjcdn7b4bWTTtQb4JjHcWa4xzR8aM+VdDS6czRGKTOK4ldyN9W0zB7n
aJuXq4M5BPm0y47JU+Zjt9zb2IjqD0SueryIhUXsxjSmid+0m+tACK561+E6bqb0E7edIW9Hbrm5
wH3D9/CxmGV9O0Qu675GNQDU7Un4RjRnMrf1klvRIBTNFvt/nH3ZjuQ4tuSvNOpdPdooioNb/aDN
d499yXgRcomkdpEiKUr6+jGv6Tv3ds5U96CBSqACHu7hLhfJc8zsmNE6nTrUKDYpAycIumQlq6m/
LzEJ5Hlexnn7hiQzi3Ko0jHB3d1hbRGRNBinanJYL5X+boq7unlYPABG+TiEQV9oin0nQ0fD6UHe
VMW5pL0f3GHkqCEniK4DL/PYQtjBw1DZ8rOGgr+/M0rHwk1XxufqqKQK3CiBT0wMGnNr/G59QGtM
fXTB0N9uJwA7CvtCNVDrXUSPJfnUolm1X1rSskOIkHY0yL2lXzwVtM5HDyIUbfIyEiRngrmoUtwd
KJaS0szY3dVklmzu+RS/RTCC0K+xxd7+rpRkfpMRKh2cV+VAnPkpslsDUMbxfRokWpdTn7Iy6Pyr
2uJl/RnCI6L7MdWY9cvjBvGTj2tXLQwuFWSc7hEMTtolH2ZYAu9Y7fjjfYRVhh3RDSYZY3uqFgqE
uRqAAe2bwK3sPmir1u2zcJtQAiRdFEUc2QEj+g9UfI1M11ncahFk/2j70Ohp4nbHWt5Or51yxrkY
G0ezg1LMEHxjG7NTJv1umT9aRjCzH1UtUx/athJIFnd7J2Wt8U615GWUShDW+rw2TcjxldAaM54K
1Ew6iVmiKJURXIJezRayGPYOsjyP3Ac6VS7xowz8FWiPJtsm7tau65IJGa8JRua4CRBKFzdjsdqY
rClHLK45bIFCg1YxA6RJ29ERiTbaqgfqWVr9nJGHE+db67pVFtnbuZpwhWCS/Rb15NuKdMW6SYLR
YeURGd5hFKaq2xoH9ejqOrtlwx28w4nv0aPGZt98ZVtdZTjjw/Ju9NWU147cDGQzTukcUN8GOnUB
PqvEibUsU3hyBS/BrCFanG3FxYFVtxMDV0t7sAQexzrFiST6VwLexy2aqhp0JhxS23xeMP2Cps8B
ALnRyquvcWNdNMz12l4xPGAOXVlHA1ZkaY6jC6Djwnyu/YMpdfcRo1ix16G16qglHboqi9d1SQnB
xgEohpcf8Epp6oz32DvrZmovWrso4DaY19hDR+MqFduKMBuMDLn7mk5Bd5E6UN1lKo06GSHG5qs/
LXGbj3E7PaPpDPLeCTBohPcTxYd1o0ix65bQvhI42HxOfuQizB6eLTVuYtQZSWdpXwSIKjepRHk/
pjG0KzPyFOMFlAD2TZVKOS1pZ9AxorARbEkxJrXyxKtw88q19btUQF2FyQOY0viXkQ0a8Ip2NtYf
qZ1J9b7YWW7nLVzW5gXeMKN/7qPa1CrVwSzq0xhDewXfvWXJ3KgBAFrO4Z2P3MtsHunSwPWiROTy
gHOePnhVgOa1VGiNkgh5icetKZ0FmlTZbVkLnprwpNSYPPteDshzOfgtSuekhLNI/DlqgBA4s1Dz
I89xcSEq2jS2t4sTs1E/gdHyp7PFNH93N1nkjF5DA5OlNI4nYe96EI7fwm1w4F7Eia7eqpFjIK3V
QnTQ2vXhc+8zXSdI3a0S2yKHBB0z8hax983irarRIwKRU0WrzOol2COWsk42IHcka2lUVd1ptRRt
ZoIZLu8DBfYQpCMa0fluFXyzD66QDn23pRzMnZlrVh/jivG+zntTtvVh5tXiVdhvffKztagmP9qV
WxTYGxNwom5Hub0AZ+2h6ZnRkPdLsuAsn/ZLoyxWti9f/aAKCvAo3gkWAzhIYgIb8WSwkaEvWA+2
y1mlK7jrxN6wnG1shvaL7dHAJtMEjO3iOX40fIqGsTZrx3Lynx1/6+fr6qIruZYjUtQeYgBQ/h9t
t7kKFQTDTzIoRveLxzs3DUOYUZ9xkHEc1nwhvs3KiC6xSJFDBWltunmQgz3NcA5yjxFckNwTbiza
Hk0UhAKxeO4yXJgAHJVEIrDwEhfV9OmSoK6u/lYOUNiVbjvsYeru+PeYKaTRmCIhabPgRoZVFDaA
e1wB4Y3oU4DHxHwbbK8chAduOj44HbrGd7frJUr3CPVd5k1MNBjURJ3ZXw1gkjbF7IFWJoFhjuef
3MgnqKGJdoZ9DQ3C/M36K1P4VFGpd5bXsc0mIkSbd0EQy8xHWotuEzn1a1Wg6O3YqQxhHgZhYneL
zkKS2Jg1Vc2WY6khWk8x5cMZyeAj4Cp4jpc9uF7QhCM/RvMSbNiatQj32CdHMNkSR1gCuMlrEwxT
bk0m+8F0RbgYT37SmrSdgxLJC3WALFg4zfwUbd9h1qkFe6RVOvc4DsPU6Sa2i3zhr8uh9eIgfoWf
cq/Pt3tuEfjgddiEaeMtwXhHaN0tbw4+DXOSytPBaIqb0zPq7jne5vBqbo3CqXTGdsEZAy0pzJfW
kvO7tfcUarLJBJE7oydDa05TQMoERbmrejZ8r1ds2ZAarbR3Pyc9O7IwMH5FXYhlDtgcSS7jdFRs
NPEdqZqZ40SMm+1HWwF0/WgaO7ZFyMPBsbi6IhiQUxxN9UOIqgZHg89oSAqBrV1+ViIkNk60x+Bk
bGlo4mcPMESNaBTAnBo0SWjaV+GY0bkfOXDth/lWj2NsfY07P6WzhOcvRsrE1B2qHvA+bpJQBMVE
Ud9FOTIGjTxhOo4Tm26AykcU9PVEa5pBxKXjkxUAzM8oIuLo3JowVE9D17TTkfLAjgfHIEf8A6xL
6aagsyIMvIy9Y5KO+tY5jy4cbB4co0z97mzI7EsZCoAhX00fT9daaQyB9MSl8/PWQWGVxq4Cll0H
3QCDlIk7+nscKVE+B1ZVqT/A+7+Zt6OzIdp6Qr80Vt3BCh6sCcqMBmAFXbTZryCWgv0EMNHuujba
3FeAJ4Qc6xaERyrcHuR4jllbd4pvZ/iGFv4GHDiFnHzfpEHUN06CNXeJhFpDUCoEHgmF60F2LIva
8QBrRwOQ7DXpED8WJ6tcBMmmipJwrxfDtr0IF8cdYHfmW8MAXXDkiI2Gec2ZeJNSr0TBcfyT8tD0
ZxcQIC06Uhn2ZC0Q6KzjccMxuQdp5X09DF10Knk3tE82xoU5rX7cqqNrEDdzmfFefaR9rxu5bwzt
+XFpwCO+oJ6tyzl1TbTWMmvGuAc6F8K/rHZTg8UsnBQGENEqMtAdNGZFC2Hrzd6XfoH/nqu8lDHY
N/Z5D8RbmQPt7YQLq2kjpvtlwkUDNYQ7AYHfPmXrU4DLjsEjRqp2ewFIXC7FjJVcsG2jZ/QKkXPy
nZKB2YpcOLv5N7Yi9nduE0Vi1zZUkvPWjZhK9vx11F9sbRicC1oD/4hCI8R5rRLPRoSCyvEhSHKl
iuc0Qv+mPvo5jP37ESYcyi9uNqgeWreFIPg8njY2NynrrW2ztZ9uaWtaRVcyleFwCDHlavdyECbI
+LyK4ewruKwACXJBK43rRE1RA6v0Ekd5nlOAitF11sWcoboWUgmaREFfB18XioT1U7nxZnmEXUGo
ATFW5bT9CAYS8G+iHd3u4AYYzzu4ALfkBRP1k37uYNdcvYwDCZezFzpq/blK0ojzunJHAcdY/DhF
BQNwHDCaAYRcKwUhnNThxbi9sqleEap5mPAWmsxsvt+m0I1HoAbD8Kb2m+OCQWh57Wak5r64tuXq
MunNG44UkXCoC/AJS8wBML0iNV3RsPkGNMMJsobEjlCwGkUhlqoBd3ufA3tvAQ5gI711M/ZWjzBn
moN0dRxvwmKJ5YRRAkFuV5AJdOU8cSfC7hSdOwej+DWtf5jb+fiDGlgLYM6a8IMcGUoRF/td9xRM
k6+x9jjppU5ErDBxjE4aIUq0cms3C3ziQHoScFle/YpqW2AbhU/g3A31/KmbRSzncaM9eUMxEIVL
0sjGHNeVbstbTHsx3+HU5sFeoVxJejieyARBOfyGCYplxpkLnuYexTGjR1VBhX8FHtxjGBzRABs6
eNmiOScIdQyJ/ophSxknGLrxbb5EogU4McnqEWywx7N5RmDxYwPVH85F5E/A15DNccleqXAZhK+D
C9h+3g3lJEed1JiFC5MxBl0apKD4JvOJfpkDo0Jf6uqvaMq22kkiDcK4SUCylxpQSTdiEiKBgbuw
vFgw0ojgnGEJo+oLpo9XMyXGIuBF7nq0HHWTWglvbXtEP7wQL5uCCox19s/VJNH/W+3xq98IB/C4
1M5EixHBjl1WQ1J9gY5KpjieAaoDYY7/xcj4n+hKfg3umqRaVRgEUYHZaEmf9DqWJhMcZQ0GXFH5
py4m4TsUIcs6/ItBzj8RlvwxzPHfVBQNpDLYPHxSRDHiCTQcOHIJBOVffKA/e/VfhDgC4WaKVoyA
D+2/tZP3amNR/gvl7J+99i9KOVRlshe8JMWKBISkmtZDDV3Fv/niv+gmtOfpYTQRKYCs5KAH6qT0
0E//8xvqz975L0q5cplrTVgdFdx1FLbwuUSfh83+33r1X21a/FYE4LxxXdAZwKZUMwTubePTP3/x
P7lDf3VpiSavt2JpcLtUlPk/1FD3NnWj1UfESuz3IhEGwtQ9JPZE/FtJZZhS/EedTxVzS2FfQQok
Q5K3UE7q2nhAA/74QP/j+/I/+ed4/7+1MOpv/4Gfv49inWpe6V9+/Nvz2OO//7g95//8zj8+42+7
z/H6tf9Uv/7SPzwHr/v3v5t91V//4YcchY5eH8zntD5+KtPpP14f7/D2m/+/D/7l849XeV7F5++/
fQdKp2+vBuOt4be/P3T48ftvUAH9t+/09vp/f/D2AX7/7bROfN2U/vp/P+nzq9K//xa7f/V9Rmjk
eZi6ZmAnfvuL/bw9ErG/+lHIQsLQesQRvanGBiQsVr//FgZ4KIoZw3P+8yE1mttDAfurR4H3UehM
Sey70J/+54f/h6/nv76uvwymvx/rQSs82/vDfOy/NE0Ri2kQUxfbYRTHcNRzf9kAVmdoQWmH1V5N
07AktN62vC47B9ZNvr8PhAIUG6Hivi56M3ucYPZA0YLl4H6cPQ4PcYKxaPejE75z13FV30Me+xRV
3oZTPnRkrhvpHXTn2yBBeLW+NGgIfoKD8LoEW1mZkaELP+e5Uz3SrXunMAYARTusVKSgQWee9ouc
dv0SvMp4hXIC1q71PXjsAfk4OLJ0wsohfOchK79jE3aOzQwQJKlVCHyezE55N/Sel4C/3CpAgnBG
G/kedHJcmK670rGCrmzUxH8TdRN+enXNd8pWA3C0HqKYhS0HudCpSyN4YuSbotFDXwGNZbV/M8al
CnjJrA4oXOP3OLJAD8VkknruxN5FpLfOUNEjzxhZZ9UzAax2dBHPDEmRld9VD5JkwnA1qLbqbq02
mqJt8wGxbcMejN03ICQNTnCxZbgBK5zGTV1AeJSEKmoKQ5uzG6zg/Lo5B2MyJw2P3rTzXcn+Lo4X
VFqkMx9Ox5wMZh5RghpNp8byDwXjimu9Xbxwz6fo0wLHS2XjPa6l+ID3yLvQkD45fg8+DGxtVN0Y
F1Oj0Rxoky5xlG8DvAthQbIAZpy+WSZSDOwgVZ3KRDRj96VGjQjGKXZ2cVVfiAigHwCQ2w79aYqA
XtFWrq+hNrARJPng37Qy2z7qA1xFm4fuuu+geUmhWDmiSA2Pw8B/WKuzuQHc2JqSwPkEUb9NXq3t
TnWxc5YY2E+d1eL8GjcUg8DP1h6t4fRgfDXuQSd8NYKBGwyBxClGYHIC160gKFli+nXf2uqdUfcV
o10IhpYgVHuwhvG+dIM8qkovbZreHmDTgswxrC+zR7SMk0PNQ5NlQqZH2oI0+C5iFyQBWpc16SMX
t8ADaE5YLdhg1/hojBgDJRJiRio06A7GbjJZv3pTDr4BN0SIgnlXkj5+Vm5X59vso2kI28cNQ0oY
eZhxwaRtvncVmAoCIg5m042DMBEIrhyCtGlMz9bBCTjQYw1frsRdgziHSf9cAJEHy9b21ZwPAbnY
KQSt4K/v0Iosu8Uuh5oNCVlHVZQgHw+krPU19rHE0DiXr4YH/ZsmjwT0y45OutnxLmJPM8RqSQTZ
1pr1cT3dCzySi9bKQxC2cJFHa3rTG8zTy4YsxWY24BTcYUi93usKHQlznBrP+0nLmR8at0wNFIL7
EcGzd27lLhlgETCzGm0MIMbmQbhSHH0M8qaxZcFXhzZD5ojltPje2Tdk2Leqf7Tc61KJDvNQKhld
mFtyjJCKfTdgC8E86YWMHYNXnHZfwG46SdNL9ZXwJmk6kmIuVEIHSTM/MOlm2HVy1xv7T/cOGh+I
kK7t6kBx0AxjHreCJUt31w39T+VUY4JGY8PdT7DbwCabu/alWRc3FTLDlrMe8E6Xi2XjW607yGmg
yOoa+YVD5Z/203xUtn7yDC4kn/2sETMUe8uxWuMDxrnzrjtvtHxYbHMF23dUhuYBr16BP5FE9ra8
rt6S1k31US+cpYiSHpO+E691M2dB1B01UE4H4GOTINOyvUB7t+1Bwe3qDpszsjnwrt0vUST5qTF1
8xhAsgDzOCx3qsFkT00Gt3rQ7o13ntngn24awkyHcQ4afFdu6IZ7d1OQcACohsHCMvMeam2Rj06d
rb4joN6o+p0TepmFMCFz4TOT+PGw7zsoO7QrEndbqr3rPjta1XsYm23YDepjMG3vwnVkNmA+cifh
3Jiolby7tXmL4DGy0k5kUQgkxmMddj/QNA6UPydniLakN+pLK9UXxHZLdKT+mnUERkaxb5NgnZc0
qEO1t5Y/Boj23ptwkncb5aexbfOqmiCxZHH8DOP2tx5mp2dKpofFfXfG24YIN1ilxZy48XqEVGiH
AZPci+OL0/RpMDk4ZlgE4YcgKRpgeClCC7fijxQCOTfXcDb62CNRAJDLh9/ZGmtO5qC2VjABQn+s
PuLewtj7CTFV8LE4XpRAkHiIJGlTV83vzCthq9WSjxh5u7FTuqCsBvddRCc4Zzp3S9SvuIEr8Ui8
nWXDMdI/kXmvXrE6sBHW0XpdwONlUFtAWdCoA1WE74iyO+6yEmebvELbd7+tTTb0onwZWfBCWdsc
lCBL5pNWZc0c0LfStadNtWvi1fytss4pWoa8DMHpzpAZZ6U087E1whZKSD+Ffom89NMS3gc67O+h
woKvORDv0kHoZ6jhir8Cipha/S7dEswozrwQHqP0MEdRXoWdvn15F15SSLgYbP2RVGkB6kNGhsFK
ta8l9WClVekd6Nm0rWGxUEGUhNa3ManHe2iQRrqLhXjrmG/PQ9M9Bhbc3bQGp8iHcYdax2+tkB+G
2Qy5WND5VAjXWABMFRWfrgPS3gNQyRjDB6Pedmuhy2rXUBWmI/F+6jY+BCPgpkpAG0qjOcTfirMG
Zl/QB/ZeVrbeg4QqPB08ByrnRr4Ir9l7XJtkAMF5GSEMeoqAIxbjwuu0mjqTjdPsnj3stmnUeKmz
DP4jd+VwLqEBS7jWGNoro2G/La54lYHcdhUiESKxJpoDbsaEzN7vpwSWB2sOppOlYBiKwIY5H+Ma
BpB1mIloY3cI6csgV4dhGJuPUdjnzFVjwpx2249wwPUdeDV1lhQbAtgdyHpBvVUoBySEZu0crjvF
y90yDUXLoSAEFK6yULtvAIabzAMr68PhBoJzr1hgC4IlL65hWD+XIG8BgoPDQoAiBMJAl4MQcQou
1CeZO2IUDOJtbOHLlKqt1Pthc1IdRzHwR/1wQ98TLcBXe7LLoHwCaDdAeh+WXT56d2XM29w0qB8o
Kw9dW5cpSF6dwIs+WcutTUPlPk3Ocob6kCaO5119iDYSb5DsjO4XZRY0p5hy6QCO0CWBVr3b22Ad
co565MIjVE2GXmu4p8U128flwg/UoliwZo0TAUy6HHBk9bb/mFHtH5Qzg92Yq0ewYjndAPphur5C
0geFpt6vuHvAsOeUhi4EIkOnvDfO5ZQu4/SKNbP3PNCJUBGAtLHNJ6gQXUATQ/cEAo0sWg1uudr/
Zug4Pm6VfFBIAMUssKW5QoXlsbjB+YvNl0Ky7jyhILXpjYJNtqAGPRHt4C3xc3SM9+CABsSuPVx0
Jw/b8IeXAzp0of4oe7rU1c5aAAKfCm+JZ9AhywECj89oMxqWrmyPAI2PXvvxqSTllC/oFwqo8aqv
lkawrpsjr4CGGrpTX0TzPvJHlyfC3T4gU0HOTLWUu5oH+lRrdz2DWQCdaHFbbRDSvjAZfQ9KX+0k
0W6CfFqKCnKoEW7qLrhFHK6f3KkMkCaPSZE7OU9fiOwXmwnopD5CMtKE1CVP4rAV9/UtK6qJth0K
sIP25BOl6xl+TIjWxkjHE+zt5hx5UuSHAQOeTiMZzk7LthQi8yZrof/PleAykZ3a9mT1gJ9p6QNG
RJwT3HkmdSTReFxn7yc0eN+9bTSZFPykujYrS/lB6rG8HzGZlUN4Tnc9C8Z9R35CodinVRjcx/H6
prkLABeU9h78/ivoJIwxDxFU+GqAoM5oYI6h/61S/R4hVdsFReKOoqamDaAsDt+/pGyj0+C4Xq4I
63OICJvEp+6czvUVxDO2mx6W4FOEol2r/RLWEFnGTnjvGJJU3f3MguriQJGWa9o1D02rQ0iicP+T
9RE0wrPB5b4Q5uKf+Ijdr6zWUA2bH14pvPvOEKgS2/UVgq1vU9w8Kh5cPYmwO4d6y31J5ZCwyMfh
JaY6iyiUoTK0kF+vHAlPtvWX0+oRII6oYu632Gx3EBttuad5dSIc3ExDUdsLcHzZFPfu1VivkFb+
LBlPO2+49FsNP0u4J0CEgkoN5zk3m83CqTK3vxHkvKvGizWlfQ9KCFy7ypmf0TdCBTNCYoJG1vys
qSmfMWTmPZJ5sD+CGjQ5Y7G9+sL1EdzpRd03PpX+uSoRU50PkSnzVdYGldcs3itwYkho8oPvNRIT
Tl2w0KRqUL7MwnkQHfQVW90W49SxArMSCYRTPyPhJAqcSNISfAVQJbxWN1+mFoa32DXEl9DbUgM3
u4xATZCMEwh5xDCU2QxdDXT7zXYIOFQwVbAlHlqTDLk7dTqIpgDQ3+1j48/nthEHMzdNilVnrrPL
RRHaSGRcLlD8Y/ccYJ23x1DBdx1uTQJb2cxneD0TmcSRzctWe+ANgkDIxCjrXrbZu3ZjfVghENkJ
yPuOhHOR+CVPfaZQmrA551TqjEyVughmLn63FbH1UxbYNZd8+zJsSgGYdiJ5x8qWHcPI5sIG4Vts
mycSsv4AcjJA32cxFtCv3/oK6xDam+FHW05PRC4FHHdwWDc0gZoyZxxyN8dpwyskYWgMDo3ZO/6a
ju0hcrpLPYjDSiL/q2U+yaFieaumeB9U8xUt6gafpOlz6hmGeLFTav/WWN4GzDYvWRaaceatucX0
1LmlZXQaoTXK0ILKzAxTkA6tyqvRVGklN3K6aY5T5Q7QKPpuXBDTp90q7kY9FB2u5pOIAKD0fgQu
P8Q8zdYfhqg/uQRVjN0I6HGY2KeT45ZvyEh3ktkumHqisvfyMSAttMc6uAc9G6TezOMjRgjQXLrQ
RjYGnWY7ItEPMsEHRQMLHLGJMknJmC2CeU9sAO+oYRy0pBGH9W5h/XHKufAWUGR9+cSYgGNUCX+3
HOjVfF6kL557aKHO7jpVCHnjFnIM2Og++qWM8hba9ALdJIzmWTsc4i60ewzAlZmZPaggIDYy31W1
gS4NwdeJ9mvnwBUnUzzE2vUgr4HaZX4S0xafuId8JOJqFClBV/hVNebcEBCWa/sWwL9BC7iVdFCf
XKA2mp4kFWfM9aHoxRpO2ARZQL+4bZxDesROZJbH2SAiSbhkO7TLKBCCMM4p8LSmcJdY3gSj9Wu5
ouOGls3ZGRD1P8IGNU0uOiTVLMEHHPQqbPG43igC0Ll6lf8WdR3KTRm1AnMrDJ4VNTKiSr5joGEQ
97agCDVHGkGlTGztoWU3oLUhgwO5b8pUhg4/9svCMh52SFvd+vgVnvlv1YJCreuicW9RiWUkwOLG
AN7HInDS9MJ/Hld90n477DAdD4ki1N7RWo4Xf8PKdL3oCH9BJxsWZKaUE/gyNKlOsYqoflHY1OJJ
+jhWB8wW8B9QWOEw4vMAQjkeDm4jeQbJkEi81n9xjcC4M/e7hMdkgYqArAfXYxercBBUweKnjvA7
/C4EK4lu2M4rQTDGmKA9j974rirI39eqcdF1GDehngww9ifOPo4bv2EzBNwwCzMRu46RC3Kw7r8t
ndsXkHHoHDRUlTRQwziKBQmIcQiOSH2BIPc7L4eH0lGf0NcWbsufqWiq14mRNvOk46UEoy5JudX+
A1wP7zuXsFcIyXDc287eULA+WR2fZONSOT9Gz2l2cUxeEGDoJWNPg3x0acGb+BT0IIdWjJ6gol9B
g7YnaMshroSurfA4f/Jm/64fl0vdVVVuMCiCOrVKhAcZj4jiV6mAUy412uKAn0uI4noe1lkt4nt4
A75LtTw20Ofi5L9CYYNhjqggcswwG7QHyRWA8IJMJvZTSK72NLLPZTc1VYJRB1l4vvsIivt2SwEB
i4ZGJTMOCixxpJmCZk8sh8ACoanV1zJcAB1q0AhF3dX8C8cMGLIyqjUBtMILFUBruGgEq24RpoK6
7dFT3Pladk112dYhq/A/R2ldijE559UDPvopRpw72vRHAi4wmQTmk2QQVEXZ/uiXAROCrZdxzBTy
bS4iDHvlk+leTTPvAcgMn2Gl8fZKLtPR6XiBwcNigJroGdqMOV2amN6KzzqvmcEp4gf6uhBot2Ud
eLueLs8CqZXoi6b5DR9xPIxB+A6MF+9u4MAZKAaqHYsEjZKyqPCnuPrEiPDjABAibRccYEglKW5X
JJMADBLlA1DQ2/xsBYAqjN+V2N/pnI1mwZjtDGhT1LhGiHO9C/B9A6FaH31osRMge/MuwGReO0w/
gMTAxr1bER9HNDRNaG1SMniAgW07f0hshwl2m2cyhQdMDjw2VDx0kAfst5XKB7/Ftwx19RtGWe+d
EljNXGPiqbJBiUQ512bGhv0jfGr8x9rets+h3oW2/DIKfjG4fzHP4DyasoKBpdqqB8wzHzWFstNp
1oPdhjlFUhjU2yNcRfiSrKp2gHn1Q15583GadU6wrF8c+L5+E5ZgHIx3wPkglAX8iLw61053yJib
gOVOe+GIb2YrU1B1O280tNhKnJ8+O9pu2xLR1x/Aj1+GYPmJLb5N0GHJ6zjMWUwxXSfC6Qz2g2YI
G1weBh/DODUvZYocVQxGoQaSKcL4pnxq2LKHlZneO8CCazZpdJirvZf9eJpVo7MFGkB0EhYmr70Y
D9Ye+7Y+kopAVDU6awJjuy7x6IaqCJt9wkuATW15ruIA08EEonNHbdnsyQ9HDjKHivKAktZJMXIS
HvEJoetD90wwEoJU4PLWCkEohQ/I0amMj53eNHJHBgcVuvxfzJ3ZdtvIlqZfpR8goxrzcAuCMymS
GmzZN1i2ZGOepwCevj7mqe5y8ljyKl1VXjhX2k4IBBERe//7H8YngSnX3i3nXTgEKaRPEmEoFFvg
5fQpGoERI5z1fFKx7Me24bURqTikadesIGZv4sH9ChEgPGu48we1eVe7xrCA9buHgPoNQsJZm6af
LlUuKkl3WeTBrmZCA78cGMMCfv5ZBOqlJQWwA9J0lSpakMa8qvNQh2f+0+ghQgWC50q/3vp6q9x3
hnYq51FhhtvFK5zSsmWSUosN2pWC1gR7Ay/OE0aomd/WevGaO0wxtOm+C8OFZUFeg/5BxT51kDkq
iDkIDIyjNaJnnCBZLxG1RSzewlmWdXNo7MpYm0il8OoW7BBtiag1+FvpsbCDcj6lBY+dQzVelaOy
6OwvJP5Vh4Jou0VSjotAylWGL45nUYc+WDBIzozj9WUd0MDkedSfsibeK0Z1BbroZJLiinqRIhfm
/UOm2XcBpaYsAcmpo3pmMBlJwERCVUG7K3A55jwHuUvZmZT+YlunSEVqoraIEHBsJHC6TKRnhPpZ
wF3cu1CwVlYMAlIjk46pizXRkuw3avPOQIdN+IdtrQTXR87Srgy9P7au2NKjgrKY049CT37oCAcQ
06YXzssMgWi4rsrGjzO73jhDh2znk4PpHZL5IKVtgP9M8xf/cHrxJaAMgg+iGlsM5pRFG6j9oh2o
GNJ4PWbiIsxrDFhSb9EVT141D9l6qOytTE6JbW/0vjxAebN8E4y96xToR6FNA6GSLVJF0MI6NT4i
eiqQa7D8keNHG80cggOUsnCjFmGsrJHctoBOzyR5hrseEIfXUOpPFR28F+nJ3iqteZHV8ypx0Eqr
XVcfaC9ekD0+QCWJPB7rw2A5JFs+qEWESTMcU0bG3T0USrhCcRgvG6hjgQPnJ4qi1h8pbCCaU1L1
SfAt7yZrOUEaXCJ+qJeaqnUbVIHscqNsPvUSDSobiVE/KFPfPzJCPVRJf9Jgwf2gvbyv81k99t0Y
53dm3bWUctAnv8WauS0pneR1mjmV4aEIreB+qkprSaXZggeZM5uUhH80Y8tMXj2jgjrPxP0Q1me7
VV6QM2VLmeQ5YP+wYVJQekNtPFSYiAJPzmyf/dp0OzbU0ja/CUO5swOSUNWDgxbFyB2xlXVGd9IU
DICGVHHpk+R31OPzMpDzszYX07pr8nvAWfaCHgw3HsDCovqeYKx2VeX52c1K1BhgpRB9Fw6BJUsI
CRv4enFS+SBj9+yJYtHWMLLaMHxEY7zMZUKiY6oOw1JzuldkRB29np5+Mi2DhnVIVkOf+kqHcrTV
8gtt3yIgNowRb8g0QSTnNDHhyaA7GVKEMHofLknRXMmh3IhKdReKC8GbHojWV4PvnUIBJZjYM8P5
xaFs24XZiwpfe8U+aFYQ+UeGJ0p1N7WpWAv8r+6mDgbLHB/rQrobVJighgKHWQ+wrPeSfnC2aQOr
zArmu1gZmnUpDX4/6gK0pq4LOZnvIWeXy836LnDaz1CcEk+dTHMhWucRo5ramwwr8+wkni5xa6Xr
OA9G3EQacxfNaAFUw/2k6FgfRBxoi1RHsGKfq77ZDaV26Zj4ehw5Gow4OGnqPDiLqbdV+v/8mCKe
Ivr2lPbg2tGQ+DMNUTWEPsrqwB91ohEjZd6oo9758KkL0gyCdjFDVPfmaAZJELrwGJ3oD4GiWb7s
3F0UTix2O18AMcY+ZgRHunuvwdZjY9HDsN/0veeEk3rQC/1n3mpAFpIKJSuYieByEfRlYPiuM0db
GG8ZJVBPivMw9tEaun9oQBgbtVXjpMbGbaS6LSAre4yfgsmbKOpDX82z9NwllfCdOtGeGMDu8Q5Y
WVJdtHZy5sjctA7MbWRHEOb6cEJXGdtl5sUQPh/CSShrehE+LiTdvFCqL5rZaw9mmD8P1TyeTUXG
lZ8bTruE3pyEiy5UzXXsDqNXD5WTLJ0JZUniGqTMJPEp0vBbLwyt86Fua+dgrKavjUX/DqdX2Tsi
/wRiW/mUqGIRCTveQ5WPmD2NkT/M0X1qyMSXVvBNE8adSnEyFs98sws3uToAFNEyGYecW2BCG/dP
CUfbqCVLxZ5AZHJzQ6V5mOvrSKDfoR5kDoQuJWjR+zEiPVVBdj+1srqvCd+BJUq71Ml1mQJCZCaE
A6jgSvLF4lxSsuGczfLkTmmaLvqOnJVpDF96/Vtv1YyVSf4IPUJXmW6+mMadpJwaTHsFp+/iVKAD
SaLvoJ/OG1dtYwT7w9Gxrv4fV0LyKtLbI7zPvexh22Is58cgXPdxqb1ihTIehUxS/+9bTqdXF4od
Hp1+hkbrquZgR+rHcxBkEVv5gFSn8gYRveAE8Dm0NsU0rPFj4PSnc81V7Qt+7BFepOMWVywMamx1
dFcZj4HxAxF9ePJ4hjswoFBER5iA2LqoNtaFzjYW6inT2cz9Qq7KfVPjfFcbd5mUXwkkAceGSdNU
6S7uCvTU5X0yBs6OoEUU3LO+MyuexzgF+h5bq81c1qdqZtT4N9SaVw5opWuejdpk3NRDNS0UU/g2
MiHfJXoZD3l47nns9J+mYnR9a3QN/jsoPo1K3C0CU0ALV+19bHZH2RcbB+eN0dQv1ZUNntSF2Bcm
xvwidejs24YfNshpMVrxrpsBE21oq14WFRSc2OMkpsauk4QbBgzd0mlKGu66tI+2mmtLRWnxyLKR
AAhPZPNrkRKt0TZhs9IhKTxiapVDqWlKlHJ1qSeeK0dnGze1/tnQYKR6kzWE61DVxHH4exqRmRkJ
mg02CZWHmC3/kqjwVWQ/h5y1pXXXGJA81rGKiVOdi09GFtuXiUCGY9ICKa4Si9aapA/e2lLr7lD5
RocQS+EzLiDtlyyxzVNTSvc1GJLK8WY5pgfABswvZoeRxVT3aeFBTea+6ijfMnwMltjM6Ps2xlqa
eUlgPLYDiaLqIG1mv3a6tNEBLXIzI7tmnKz1pJjpK77W40IPoOh6WKAU6zLRHdpSNxrXfTyMd72e
ybXCa0did2ydMkRFz6F2ndsqY3UHX57Kxm7MFynjg9TV4QXQNl1MQbTKGA/lSrWppXpnlnVy4GlV
B4iH+ldFnZTzPHT9qlP1clnGA2VNFtIyiXwRDFqIh3U6r6ep6zyznsx73enV19wylSUZajgSTsFE
sdeuHQtSHnKP+hBk1mfX7D7BGNAYowYrIx7rFT5IxvfKKLe2clRceZyMgHmGrSZfE3OiirDPpswf
CiE/D8joPGlG9lpWFP2uUV0HrNZ9kAE5JvyTeh3BFj+LcAxPRVLzIQcZHNxmSK/6pKWduS4gqYRt
swpQuh0K5amtYPf5rRRx7NWweCFtYZwkiPWbknpgShIxdahxWDRyi04ky+U+Uae9ojnhgsmQixak
9XE/8R1dREuSKa/LqmXmC3fr1dDqbEHvDz9Gg2jAQYCup8m+xhrt7CCHkT6u7ZZamugXB3c4BMdz
voi7ZNPH4QA6h76SoaG1Ba53llAdVEp/x1YfozIboJZjbkSMOY7nnha3CdM4J/4R1fhsTJDpO0Tn
JSg30mmAm3+V1abfZpHxZTDlACukYnZgGi9Dbi+gdOcb5wq1RPOArsgWhc9wjX5YcbLd2DEIsxsw
3Rxx3Q5qmtgO6eR8rhtckAqzZkxtT2KXpnZ+UXRnxjIkF9NdI1nhTAOKK2Y8eXNLxRzOFh6qEz2O
13dNMXlWrxUvYVrlSwjfw94e23lVaYSdZYVu7FGdxkunnZTP82y+cix9tXV3i3+FeQB94JgnKtv6
NsWhs28yrAkGAJoj4B4BpyzmA8Zs5rEfavlQAkfz9boCpMFQn8So1YEPODschr4qX4nCbTeq7eRX
tbDVcSo3e6wy2G0KkZTHSrdzbwiC/jXpovTBtPr+WWq1GflG1U8zziAheL02zsHgh7gzPErNGjdx
38Qb4KrEt8PuvsjG5qJahrqvWfhbqU7ltmNb3kNCbw6Y/EA2Ms0gXeltDr9bKcRr1MLVatI+/E4S
O9JQrRqZ6SlS5/jtiPuc0IDcF5FW+2OCCm+ZtTI4RUahrXIBk71InQzvp5ZjDLrI1bXopMZ88111
1CielzTXNp4n4bUKtOMtesZkmVtBdWkqPG47C76LYdfqA1HW0dbs8o4RFf2NJy3UwgXAyabPphle
2DDqnqaH3zLI3ItYLWDLpWO1NRMj+wz/rl4YXeNyz+ZrK+JmYVZ1dVRU3JFUoUdPOJCMNvlk2LTZ
fXSCmKVcaz9MJT3TDodtEXbjd7svqkcVmuURTfW4CMsjpDW+b1URi2DWs/PsxsOXsGzKn0rVqdDt
zCzf6LXWH3XIOwANSjQ84wRVzAuLPO6FqkZAykX/M0JMfxdks7IExJXLpIEwZ+ZWcq8ZOl4eWQ5J
RA7JZchMWskuzZNN0qv0+yFGThdtZCtqFZa2khTqgfXV+rOj2PhegHlNrmVs9b7Tr+rGjG+slQ6f
wA2/iM6ejoVrQwsDI/Eaq4m3StTMq7jTm8Usi36lmUa/d8ZGUBBGkR8NAZ87a5H0CVteKrRHn0Qd
5xeulO7p7KzvpoW3GHMi1Hle1uTqEyyBBNQRX51T5FjnyG4/G7gXLSLYtn5mYb42l467iXrVuVdA
y5q1ULT0hP58OOZY633FqJyRbzrnX1D5pIwKdffOwu9ig1l/57eovy5kVCsrPW3yu6osLaCwJlwg
s7vGOHblIaev8EqEOcs4KQOYcml01p0MlYdbRZs50PBnjPv8EiDwXY9hnqwStWCCMJf2nZq18R5h
pbsca1zHk1ZHbWfAeeun6NDiUbMw5GAuEpTRRAMzY/Pc1AhPyAfGr6EpQQWnGpVz03bu9yGQwUMe
as3TSPqRX9a1+xLGJjraLBsuUp+CU2vKelwy+co2TBQw4+Btx4wpqa/FkONkF4SgEe7SxAO/5vMQ
fxIM6JaRuLIJ3Sa9E1H7KXEVdyHSzP6W9PIqs0bOgAjFCf1ALeVBxzcNyHsGITUzFPd6mS7avOH3
lMpajYK9Hh887XE2CSfyEszPkJlIS8X7wIJpRU9bOcd4Lo1NqemjHyJ3/4m1o7GaFIzouhKMji2Q
W7ARwG9yfPiREUvLhyWPIFXLAEgxVKQfjJUTzWsUbwQoVONBzbSvOaHYvOVat0o61wZemyjl4hJE
cYjKotoNFjmUUGh1lfa/7F47Z6h1D08zdV8ZzDwHUPDtjHGE74bQ82SIbzOThNlDo2XusFzsVh2y
m+3kzv3BGIIE5mtvDgzrOmMpxkp5Dip3WjI1Y/TWXvQmBMinhUXpjjkawuLaeVAnPTyZWHI/TpbZ
HlpE7tGiM40rD6/IL1NmwNscCnWPNjNfdhVsPEOAzcdqJlZlOLZ7FXOAcxHruo8hhPQGBedJKyjq
TZo1OMuo0gz35IYM2DrR30GGu4oEy/FzTBqhV2Ftdh3uwXiKleJVTyzngvwpf5FXc7OFjVsemUwA
KW2uvCbmqAHY5c60psxtVgKbuGnE2BdRFOp5yim3fNEGS1ytK3TfsHQ4KuaQPbdxXZwns6+/0/zD
lIFOGFYawraXckT5qsOJmmSa/FS7MveRl07Hqbbq1istt77YUAOv7xThAmo2WHdJcG7jcASP1asH
F7sI+m2RKk84U7d8NZ1wH5nqwa1FsrmcMJXboFs2FY/zMv6BIhdXkUw15wcszSK8MHP5WumQElQ7
Ub6D/Ub3jH4AhvGygmVVis9xz2abYfoHuSQbYJq21JqObt2lecg4QJsQa4+a9hTmY78K68w5THlP
UWGV896EXbBR2pYJWtnA5FEY6nhjwRbCGBxbepmU6UXwCXfwMjSM2kR3VoUz34cCD6se36Ur1Qtf
ArfJK18ToemHDgEd2UTWjJoHcjnCWLMYvCF/RjxtcKwIojuU5CKl7gtdqe/JWbWurM+Ejwy1zp9j
zHkaA674fgwbVP+ZXZ0D2l/MRDOV7EedKBQ8BMbIAwrsH7QYTNQrx9a8OILBWdtM/ZPQOuvJIKlu
PcwYUKJD7cASZJXN3lTIDUz2dofLWvHSG5SeFqZY9Ixtvy60OeVYqN2nJu+tVxFQBQf1tBZlpC4z
LuiHvWz31HfQ+5FQhp4lgIWuNkz3SmqKJR4AQO52zMNyJ97k3DGf4S6FB5qR8l7N5hzoM7kWnDKf
MdKQ7iV0UnEpMZxbjtgNwgIps3ulq786LVTbaaasI7AqW7L43UUZlJJRShcfklm1H0rjOtpslOsg
v60saFpw4OmlkOvo2Zg84/m0U8eyOdKnoNIl1/DLUFWJP6Rd/AOClzRghIXddpI4ACSNinWI2ak4
74cgoOekgPMEUUAcsizIAMr1NtmQNFLelQNkFs905xyygRXG6MKBw6iYW+2L0VnRSxQkPAE87r4T
iAVch7XgOsriYOU4kIwMllqzMzQgTaDeMXzWaxhRZuHkR6d0mm0coO3zJluPNmYW6u3GFaDxknbP
G/OcDsmKrBPWW5nvBBl2lBXCwcUcOQqUtpjTDxnJ0zjL6qsAx7u33ajZWy1k4DxFyumZmoruvKDs
krJGdV4BM4lYZVzAnyIUcN3slAT4FXgFXnRPDsD1Y8YcRzKgUe1h1494poKfdbrfjjJfJpMBYa/G
9XCtxx24JoQFhizJqGZPfRh+sWcaZkS8pvwCLRZYp8Qr9TibDGAXhYYyOi0nFfO0tInwMI3MAy+7
i5ha9meZVyofnl7TE2VOH+J0Kqi1lTgwkoPeWXZaY+ywbmifAj76HkEMLgl11j0DJqewu3qIxjoc
TXw+JPArepUHPU5Vj1jaYiF73B9s/GvW9Zg/OFp3Qo4a7Psx1pfSCea9bSv552o2AywRSn6xAQrb
RLP9MaTtpFlNobEV1bc+wUh40U3OdYavJZtGIRlJlXGyKgvYWSm4z2NmGhF5r+aMT0NU+RK92knt
RLxFOjrsp5hLT3iWrvoZNnbU2sECYxh6wxkSaw6sJORjSCG9r1QhvLzVtSfDrQwEFCI/hw4mO33l
lg+ojfPXckCN5OXKEB8NE1mf18IgWmL0Zl1HUAacpzlUvupQlE55E0xQPDgxLMU0L4lq9AuQfOVr
0o7DwTByDsGpV05OSH4G73h+0smLO2PdknzWk7BbtZBrDm6Rx6eR2mLH+B7UWWswfdDp2Dg7mKqH
jhIvAQicZZGa9skdbeknGGM+1hRWn6sKBBtT6eAwhNW0SmrLecXtNPliwDn+MRbYH4UwcBbWrBc0
UEa+cjM0Rx4GBdYdXnH2VwuzKk8aaYo4ZopdDD4xzNk4iR09xRiTYyUSgAuLEYbuZLY4eRK3swUR
Dr4o2ORdQt2R66pJ4ufZSnO/KO35e1jrJaQGo9snYrQ3bXElWxlzOAEtD4rXC4BEJebGhSmSlxy6
6qPpZP1hqNRmN5V6tYuLmSoAqfNZYEqK/EY1fHQcSJPxBF7Q/nU/xkgm+9Hok5dxIFhUplfzAcM0
3QUFS8ye3rpRusRqk4a7h5P3PW8QOnqGpqILcEEMK860byp+rThLpfcUgHLTjiZOu4wkXiClt/u0
T9ItpuRWC7WPdcop6yg17oxD9M2py2Ed4Xnkua1TroDoup0DnLRgO2VCHSAoaJG9LIoOWmNqSX07
olL5Sikf/XBhNT5psF+jtchdbHOdkAPKrZk0XDVJLoS+PHwME/K7sLgQ7ka3peHjoM3I3jYcBoOj
XNOkl0epIbaRDRYVvt1bCGssu6QdMrdiwnyU02om/icY7QcspJnhITUL9VH91mqu8alSrW6D0Yi+
CK04elTjkvZftiYwZQo4U5cRjLMqHHigvSHPV6o3C36YUugOg8SNyJxrr+DtXY9yGukfgh0bvcYc
XQtOMeTHn8KpQUk6FatUTYwIjeo65t1WUUhj6+wM0WtsFsZGLxHma1Chmce4xUZNwmqBTHqk2HYt
SSScw4A96vN021x7LICVaWc29fASuFrwFGIQaILSMrGTtlO/4ihsr0ycxlYa3l6+qUzq/UzotB9p
Vzy4kc3pr3JgvjrVs7vu9Dw5jfagjwu0LLNfg6Y+2n2SeRHQ9wbs/FWLVD1f2Gxk4CsaBWUQXO2L
cMSLlrMY8o2WKPhEatBS4P/VQb3jANIuuoNmfnO1jHyy6j57pn7B11hxGv8vZtZuUypRuOkDt9nk
ld79TGbYN/Ca2SjzEqMHRvpQTdSRbChFhajVB/Oyr3EAAFURa3wb220LTduvWq0E25p/NIz37yy3
gK455iPjnL6wqAYdVWesauTZY88cNFumTCNQCRZMiPPOqBj8MvbR8GFLtINi9tlmSoVxaEgLP8k0
HXdZiHY86fSYVjtk+OLYMv482xWzS95CJlaURRcqiaPTxf332E3lClveZokLQvQYd5CSl5XNpF3q
0BkTve4PeQ3Z3oFE5g8FC6Ttwvghl+LZyqgkcfbSdrarRDsc2dsnOUcSxUZuXLCWc3ZFY5S+rWDF
mSRTdPlL7wZ6csOON+1MxJJeC3dVmbaz0i0Qq7iC45uoT5xPTOMxH7zqFWJIXI05022IunsJ8Wb2
CVVCLaFX+Tx5YcEbZtta85XdoVjSuswr9MG6j++0Vnl/GWbsIFTUXWQxfbXi7FIvOhPLg0bq0DES
wfAZ1n/1FEKU8f+KId/IUhmtdUL1s8bEDDJIS2P8V9dGlhPpWbS5htqekwD+sbCmFMekZFxjHFqv
e5RFH1AtH+MX5Evlz+5Wk/wPGfOp+lE8dM2PH93xW3X7N/9XqpeR3P/f/ycQ/jf18t1Vbvx/9mXz
49s/Nc/8X/+SLyN//g/yvlGhWwonmHuNZviXfFnVjKsS2XGQRroGYxb+5L/ly4rCbu24Gtu1qxpc
jjP7b/my/R8WWmjHNTSuaPPr/0S+/Dvpv6Obt0EzZBiAjjDkvHdtgCyqRHVNuJXyAan89eo3Unnb
CpjgBLW4FAnGvbyS3gSX+Zfn/F9C7F+F12/d+dUd4xejiFbtUWADBdyzs5wgOjl+a9rmBy9+k7ao
gxTUuTYEF1yXvlaWpoE6olL72J1fP9Evd64PLYBLwJ2315gLAOE9KjX9D14Ov8tvuz5y/Z8Xd83Z
AOXIwntwjmDZkz/yLSsUmDCMSz5gonH9ETc695GfIGZyNO7VqZf7ckxXdqYEHwhGvV6cF/7Xh+NU
bPAQS4PLnCGtwu/ok+wU1tz/X5q/eWXeejY3Phf48yTzFMfuxR5Kaq2GipTjM1o40Z9ym65R4f9t
BSA01aBM0s2rEcGvd9+VUs6FxSA+tKv5mI1VtWlMnJ2kGXccd1e+s9p/F4qdrt//SG+sgttUm8xh
GtmBKV2Svr+boSaCtRjTH96lty5+s3xNvKSLwrTsCyEP6N+HbFE25uf3b/zvR/K7R3WzfjEFrHq7
7YdLW6tLrQZemEvPCbZa98mZn8oGJTCFeHpK62SJIhXe5SbrX4Jga5P8HmxL9wW60R8+6N/xVL+7
mZv1TrOOQyqDi0uPR9GI7HIO9wIpdHK0aFRN/TuYsifBLgdtOzjPNq1+wZLNamox5ZDjfvhf/6oH
8/p3SLZg6m0zdyGSofx51cf/4bFdH8/v7vRm86C8w94oGoYLA8atrn+fgL0tnogu98gI1RHNPHpN
gcvaXK9EXy2wTvDsTC4InGMiV//B1OXvxf67+7jZZyB5J6LRJgZ8+VUa4UJYrj0n79aqxRNC9KXR
j4DgXqCEAXVTzh5K3LxV3BVgsAVG4MkOipq1TdMVkh+Pqun9J2S/scr/tun4ZXuFz5HCD67iS50P
yLcaezsiPXZqA54SpLoO08mxKTXUptUDITO45rUDVHkz+YTfxaFV6p9x5R7iKn/GoPZem8Sxd+Nn
AhmeRIuPCgp8dCC7kVqyiaa9o4qjTbgfatd2SwrNEzOX72mu+CNAAoJV+RW2yjLKap/4hn0vmHYG
waZxSCCYSX3p5AN1wQ4C1rrv7b3ALj0Syu76xGIsPcAc7toBDzVDvSRYGMZFfSRNTIF/XG9cmF1R
nF1iy2XwKVDMZMjFs+zTKMZVJtNlYyag4QzVcQ7emXG1Q7m8bod6D3p5p6sYxWfVKhzSAnpWcAY0
/sPp+dYueLOHq2MeIjdM67M2cMCRrS5RXsCm6jMtPyptYTBR0ltcnJM/fOdvbVS3G7sErjInmnmG
4CstboAp8uX7r9Mbl751L8JUP0ZQpVVnY+SFmDsLEWb15WPXvj6/X95Uo8yxd6z0+lyjF/IiK7hz
nPj+/Wu/sQpuXYoG0SJ0s836jDEO7g8TRIlLgjziBILj5h977teS9tcPAJ1uso1was/T6F56I9sl
Snp+//7feu43O7LdtKqLtruGXYyxJUaF9z0MN//9i7/1cK4/9JcHLzAGFoketig2nXEhzBTMoE2V
dQp18YPvzc3+KE0iQWpLbc5If8+zEHCGrOIjYaiUGbdOQ72LEm5gbHgGWCAqywybzdik0cdqCuVm
+TKSTlrHyNpzJrMrPOxhXv7j/Qf/1rd6s1BzN5piJeqbswprHxRqPhsKw/CPXNxwb4ov2xGEk2CJ
fiZ5wVi43PmiyO0PrVW80f/5yiS6KMorBnROpfsyZ6ATZaz8oRb6/VMx3Js6K9OaKTGICzznrbMu
GjjdLYPhP2zGb13839bodLVZ5OLEH64Ac2b0Lu2frAjfuvjNKg1M2aA0ddhl6ibaIJMz/STA4+n9
L/T6xf17jYHB1z+feT4wEcGCszuDD/YezkcEoaQPmDLumVT9HI14V3TQRE0Q2A9Eujq64d6s2paA
CJIgrg+rSn/yPi3Ij/lT+uFbz0r756dxSztMR5gvZ62p2O1dXAVKw9i8/6jeqMcM92bRIrx1wrhC
AjJ0dvGtyE3xZbYxw8eKFA/+WiqrlNcMT5xau3NsFzOBGjEkwXwqWQdZfSoGM1jNNsNJOVv6XaZA
vCwqzGaEhb80xJ7xwOTyNWVSxahUtfz37/uth3KzIUCfsSW2vd25cpwfoUR6QXTXH679+zLEcG72
g6DPg8aFpnQm9UVscpPkwV63PynYFODk3Rx6JDJLQjja7Yc+i3OzRczdiEc1oN8ZfaanNiSKqB1m
Hx+7+M0eYWvIr5pecNROVrAQjd15rcPe/P7Vf38gGs7NJqHqiKpQCXdn1JkxpDwz3xtjl/ttr6of
OtAN52ar6BOTGSdhT+dIkK/UScvA6gX21fsf4I33yLn+/i8nelDrVUeOWHu2yXRjItW+WhMCyvcv
rl4X0W82IudmW8ADbspjxqRnwkcMcrVKFGVj/GJriJn1uprJKBnQMjkR6TmMPphC6vUyixi0vH8D
b326m62jtIkO1a2mOc95e19Wzb4v3J8fu/TNvlGKxGianNS20jZeKsV4Zd75+v6lrevt/e6x3Sxu
2Ih6H1xdzZJS9lu1niwAenKrrE6g6QmRs/oVGgUfM+rPpCFgKlurNemNUtkJLBJxU0Ki4c6ovVCn
9w92XogjtPRgNSIqoLuZBGZSQb7Aj4/jOEib9axZGemSirsm1umxHoLcV+ex9rFR05aDYJ4UOZEJ
Awm3hUHt8k0HWu5DG9dXDl5e+MjUNdxbs9pGKJe8DqOfO3G1xWYA2vq5NjvPKdN+Oj/o0joqxIcS
z93nIB2nnVqblc8kYFpOjvLST22yUEY78ae0rbx5VPGtty3UEpb7bA853BO0RZj7DVgsyuE7jr4E
a+TkDb7/8N94ZeybBYGje0bqSFmfoVHgxD3hsi+6/A873RsHs32zHpiQO8aQDtUZuyVSE2LXvvKf
fiBeBXPATQgdcBVgH57QeczEwP6hMH1jl7JvNvShiYw2VKzqzFZOFGJQoHhy83orteEPP+Gtp3az
hWs4WaaWo8DoaYKDIPrUK7XmTynd1830N8vBvtnCU20sgwE55hnssIdz2cCRc4nSkJGYtuok0j98
O299iJvNXM5pXim22p7bqj4RV/lVKcrH99+qt76Bm01cxin0tXqszygv9C9Oo+f3hTJj7EM6h//+
j3jr7m/2ummu08KOp+qMgeEB7dJrkjqf37/0W3d/s9c11aQlY0iN1GSxtu96GNYTZLejSXP8h2X3
1o+42fJ6XUttHA+tsxYrGGJhX8Vsvbkmr0L0ff9TvPGArJtV0IvenppJs84WA3aIFdNT4o6Hj137
5v2fbauOh4prk/jRe33SHKv2Y8i+Yd2+/nAdQ4vp1znJFo25jj7WDBvX6dmvR7+dOmIycUQ4Z0O3
zd3xW6i7H6tZrJvXXZPSwt5Zsc527EIwC8LUS0bMOz72sK9f8C81S+OKOSDYzjzXkYryCpHmYlKj
3ccufrNF66McsK3NrbMpiLFrsu6OtPQ/GYZfv7Lf7GR/H/i/3rmsO62H0XeGCFfdjQGDlNBF3EDa
BmY3roEw0Ub68v4neWNJWTerFgFJY7eDbp4dWcMuTOB1k84k7iBsFqv3f8RbS+pm1Qrii2DXq+Z5
rGKEavUnobk//pOz89qNm0nX7hURYCimU7Jzt6RWlnxCSLbMXIzFdPX/6m/jB2b3/jwGdDQYj6fd
gZXeep+1vvXS9tVojbFPmHU78yM3Wg7TtIPlZ9OF9b1XvxqvnkP8BCgsb3yOhsDw5OOQGN9bRuzr
8ZqQBaQxsz3LrILWSxt2Uou3//6+zcs3+y9PkH01aB16KJIMEdZ5yk74Ore6lxN03pjyKUogHdU3
U2qvdGM7lV+m9VlYr7pYjpZDTox2df5bc0iXHLzGX+a9f+7L/u39XI10FMfVnGele/bIOTsTclQI
KAZtQbNPp3V04qJCqDu3yfb5cCslnewR82MjtqBmsuZyidH8fwT8/yLA//1mW9hX88KYZdXiOEV1
ZnOwqQob816bqe9NOvbVvIAqJa05SlbnyLNvgMEdRlP720z8h2s0YV+t3Qn4PCKiXnn2YAn8BCGg
LhSHD4rz6YaeFmqgDXAk0syfSTQ8CaN+gZvlPUwXEUdtA44CXQPLLQd2MDjcW1UDDjirNsc7DJzx
fdXx97rec3dVVb+nHV245WT+4LLhBv1F8c1v6Gq+mbj8x5/UyjMRod+mSXITge3ylxe/PN//9pxd
zTRLWTkNUafy3EwFwpuejggOduBtyg8zHr83csXVnDNyg0QQdCzObjwhTomRzLz893H7h4lSXM03
dLuCSaMl7Rxhxyz9jL6i+m/fu/mHiV5cTThpnyyoLqfirLiz3OOfNh5rHKw3pgZSpobMBM+mq2t8
wk276mNtuqUDvHiAXATndKyLzUjf+AoGnvOZpNVw8iypb+KU0mHPSZBeCOPJNidzE/Xj19RaABhG
AhSosDi1lOn3buSFuJrZ4gLiqkLzSiUC4oGZXGxY35vtxdUkRfu0tIo2zs+Moi0EyBe7L/4yIf/p
h72ac1zP5uRa9Pk59+SXX/tvhvOXqfVPr3w14eBcN1xdVdk5bu14LTqnJSPVbb/3PF5NOLbbesJd
xvRMZqRcG3FjrIBI/m2wXrqs/m20/vPn/7HPsaRm1wud4ufS3QwAQtjVUBy7l2rPlXt5ScVkkAqq
D+uytKe03ULgEsTTyDNTmsuNBTiYvSIkS/3gxRPJxoZ4EPsJwS2a6Y1HxinBgKeciLNXv9LYwB45
yC3zMRqadUd1kn+p995G/hR07f/8s+gQw+99eVdz0ahrJh3lRXHGfvwJ/zDsLm2m33pt62oK4jba
yKy8ys/tUHFXPm2q1Pzeb25dzUF0gMaOlsv8HDXxqTK7u1p9b960riYgglwZyOryMm9S8vFAN8dT
8fy9L+RqWiiYYBKyhOXZdvaRODffXM+tqzmhKgtpjM6Un/F3mmTYynhPA6+7+d67vpoW8gjVBAdO
Xr1q4IerN+pyr9976at5QVZNmZctNHN9ycGEqBzYJMmB1fde/WpiSOzKc6bBzMkB06PdVXhdI9P/
5otf7RDqynRgr6rsPBfxq+EkxE4u/JHvvfOrURktmJJJB8kzerx8E9NgjZfzez+neTUqc6HT/8au
9mxkWB2HERRj6UMc+9Y7v+4lXag6xY6RloBFBNh/+QlI929XgYZzGd7/snO67iWN4jrPlSPTs24i
Z3XHE8Pedl6Ya+3G2+tFG6TlvkMywxxN//866V8Bsq3N2QzneAFNyRG71O5jaHE417cthMux+2Xl
T7xCQWHYKuyTyas4RDEtB+/iJVJSznvLOBFTwT7DQ1q9oo0OsMORNYSh2sMcW85M4Di9d5XaD/rm
MlV37hjUerblTxYeC23U96wfjZXAq/0xVZUbtv0N/6OZCzYIEAa8+dOLfunes4H5UIg7DrsnFgNr
8X610x73w4rZX+PH8ghUN1lyWRYqddEUiC3/euP2wIKaYOKDpPVDVu5zPo+WfEVzze/7s1PQkPh3
eEmDWjDRpmDIbvhrni4Amu5tMLZeSQm3/J+vsYMS0FrbXrB/gf1HyqkcAB9vsuhLDfWGL4TVbNDr
Q1SIlcITWLqIrdvm0OsbP4r5r5vLGjcTESiH4q4y4HJNzWvk02lZv5r2Ph/jk+JYY2Ayjk3nlfcQ
U1+JSeibxlvbkcCV9ju5yWMkYS80EnA9UYiYWEF/YzonlwukBAaTQwVVoVmN4d1NC47hVu0uX6GB
NIRDmdI3qnWIjW76/h34XaCP85E816pIaB+sV3lNbgEbj3rzcgeWvg8NWF813ywq/HNI+o/NQzJy
3evDUzx32UWyGdk/yDv+Zem+rEj/NhiuZv0YuCYRcY4Rbj8+QV0euYGCJW/B3A3SNulBapCE/96w
vloDvAoYwUBPyDlP4hN4mmcRO8fvvfTVGtDkDQE91eVnRyViT/YStOnkjt9841drQK0m3wGnxjla
q97KEYhGX/6lBmtc3uG//QBXS0DDpbVtj1Z6ljz7yZSEGAYODLBE2STWN5cdT5ffg1jrh2SXLMat
0b/89+/sTz/91fpQTL0spizKzp5V/ObOSztHflc/lY6X/7ZS27/1SJL8ZS3608e87mdu50g49eKk
Z0/4zXH0CSHKLoJVRMwlUEqbbqSXpWGcNYr4KQhIxqTh72uUEZAfDLUnY2v8ZXn5wwe/bnV2Haso
2qKUZ5148w15iOIWUmHxluoC6JWYY7QVRfe9Z8e4vIn/GLxknsEszZmENjR+kEp/K+f447//gH9Y
yK71nUVvLWVLE8vZiMESlr4bw6kgBHfJQO31vPV3ml/MKxCO1feOYNcaT1Kfc+RNeXE2ZTaENLhw
21h886LxWtjpubYJoGouzvlYvUvitqVu/vjv39RlhvmXQfbPU/kfP4KVtJ3mCVWcL1oEwxl+UO/8
y8P0p5e+mhtmhQ09E2Z27l39Jeoy2EX238pgf3rtq7mhyrq214l/gwXTX+Hzb4qm/8sG7p8Yx799
JVej34i8ShW+SM+ta5aHadZJWtto/jqwE+skM9M40AiqT+DDGvPCBb53hUvm1rfLbJUgn9tWVWJi
PtDKlTY3wxpIPijp2G9WFBWMXQuAOxBD7GxyPsRqNA2Zw7Vuor98gD8dqa/7adtuRoxV+8lZgWvP
bbKezCQgAXABeMEk79nPzDRU8B86HsN84D6BrdbovNrAEzL7fNlRLQSJWNW75Wzm4K4PGY4+7Ohb
/oxDde+U69wtMfUgKhDry9YBF3B42W2l1o8yf1AdUi/BnXyHOnz4pau3Qf1lXfjDT/9/dKSlq9d2
xqdj45vOW7TY/30kmHjA/30wXDf0tn7VjlRHs3Nh1MnjnNZqQ/F0eRbO6O0GKBVrLJjtOjdKkGtA
k7dSg3hxQftYW8PTCSjCiWWHg5vLh4JshrRZlC+5mVCv0DqB0qQzylXaje3t2KYUvSvHCQY3IxKs
Enxg/jjcTpWdA62hNaypbbxCg1kRfnd6YwMSLD+OvezCNi7Ng97W7ETgmgybhJ5DfiGhPXuV/6AX
+sqejLukx9pgTVA9gV/YQb/MBbiUug3cpL7gVKWLAl4OEFrT1DppiW+xk58JfavSehajWDazKQEA
F1r6W1Nj9uEB8vgaqqH+Suqsu1uIu8OI9PO1D+J7Qws3ZFZlqFfsfvGaEeIG2CglxWXw8Wk26aeI
Jv6NU0/F3so0b1VZQNgM+zNLrHkdkeoPAQG1BFWT6UCfndsAR8iw3/jxNm+ajxRrLjiYQdx4ovwS
lhm/JEvy7iOsecVHYx/xFUbbEQL9xtZxfOslxpNAWuNwJ/Wi34447Hezoxxs54kdXkQ9B0GQc0Vv
BTvVEVZnWaUvBF/r20yDkaEVUfPCmchFeuDVzocAfnyX9e09y3XYa4nYzY2I17y2DAwdRVg+K4O/
wK00vNgRi0yVrwvXje+ivEvvUvwRHMJ7jdh19mOc4K/NOdPIXILQHMrZXLWaMYQ5NJZHLXMZp7X4
TeMQqi4zlne8LJ0erfasChqq83iiS3CARXJIh3Tez0sakcrPHO0TlJC5sqTCn9Kl/c4yGi2IFwvt
e+maqy5Ohl2cS2OfCYNfh3w1MLt+jve6LNwt7vfpXQc1ufIbgaZETvq29+nBQvUGjw0NzVoHIn7W
PCU/L7h7wr80BG0I0maHyMnigP5udmXuPD8VsoC6rGsJ9X1YKLACCsfrgpa5lfYx4D2q9+lAghUF
F8Ig+x5ACxyLED7scvJZQ+/bXsRfvRNVBOAL61PEoi05F0ao0IBqbnwNVruhdH1bRaa3mn0N1rs3
QRxcdOu1tDuL+LkW9R9ZYbl7OdbxupuLOcwSHWeAqYbuty5sntBKzw8eebsPoNpDKGZOl+oCb5gN
Ld+qBijF4MQZMAMoLFRwiT7bNT6/QU39boG7sm/B0X9ENuzeenSBFVRFPTEienEYXWBO7cCBV3Gk
shrEYOabDeDGN5N920KELSdn3DWpuxCV8X2ASok8SH+x3js9tW6MRV3sgbOfHhQDk61nAc8JrMl9
0tX+OmY12eqj1zXrrHfLF2OQ1snWBEBi+JHcmGEECHy3sL7s3CudMLN0taHBpDu2inINhdPUuE0S
P492g3FRsNT6lB8XywYaQZbH2EPQlndeo+f+2vRNekdtu3wZpZ1tSxI1z313AbfaFs77wE+8CfFA
mQM4aVIDbl5FgGpJTM5m8MuXRzBUTjg14/KrsxcSK6SwZ2fV25M+b0CiEELwvNKg+dXTWH5MUYGk
cupY0Qc+9T8zDT4SL2SrF+XnFLXydvxdQ50BRakuIpTBtNS9t3TOejDNclkXftGtlGhGaMYNAO0J
OyTeyYXoYKTq28Ysh+3SV9barhXpKuF25WqJTXnI8OVyZ8GnkQnm37azUIughVy3aIxOJYLbY9MZ
2rqsWoqYlYcbZgFxjTFqite+HNW9ToFwNWWOvu56utryYfTDVFoI/wAagbxxq6+s75ePjt64wJ6X
CFZ0GqqmCaOK1PsiTzX+mwrpDk1lkgd+Qj+lubusU+bK1QBozo4PMyC1RxFEA84q2Et68ukNDUmm
UbfPVmw4S8BUIVZkC8jS1T3GMxs0FIA/gOEmUi5lKzBgDsqhwkiWEGcP+9cOrGKd9NgqgSO0K5F1
vXNrdJV54Tn0P/qxV68j2qpTTCvurnHVhIsr8vJH6ETRfdKnA1WTFja7ja9mpUw/gdYSkcoKhNQn
3FDc2SBaAA/oF8C/Usf4sGa7/5yhkIWw6pvbHpgLW/W4PIgJlYeVTFQQDIl/o2IcdXZTw+uwnDtn
TrspyJ2K7c3MvbyM4MIn7YA10hzEWvdL+Qw4X+4SEv+3NUzF31niENObpjuvi9i3pJ11x6ey4DVM
41cUzfP9QJNz2KMa/Cwz4W2WedBeBQCP/ahq613hhOXpgj0ITpO5DeB+EGf6DyPNfuqle5dkuHqz
zrDui0osgZgHLByGGrGeRI+jyQJQCkCiXifRP/h2tsJzXfPkTQrrsv2xiFkEJmyb0DOnAi0Jdxhe
oi2YEOC30CbX33Xl2CF3Z1s5DBbMQwtPYWpAfy8sE+QM0YmgThJ0JxZ7uybXwOAUtGgCJrdD5aIG
ZdcazCV/HlsftcygUpQhNtkyRL5W37Of+alLrE2ZfYHolr52Q3K+3Zd0x66K2vbYtE70upgbvyn2
c9Km27K9fKK4jzdtYmDNjJGC6bon8Wf27m0LTmHj57X+MDqFsebiLl/nIrLo6tVza5tCZ+PfbyHt
SbDcT0geLWtTdUbBPktpwDwt10xWuDr1fbTokkbOud0o5Ywh5h5nM1veezuonxXiN9C4ZrQu4I5u
Hfbua6tMtVUBJZeHfyoPoO0ZEYzRaG2aU79xcwVgP6pEv65M298MMv5CQAi80U0LAdBMDmmYlhBo
SU6m7ZMze4DOOQmsEgMPKfjAfNv51bxlMqKGh7Rx20p8m9klm5lC4TtYxgCSvB5JjdZt7O+HorFO
9K49iBSVk0jtJliEhlKbADOdDs3XZWd7S1BXBTD6AY/i34htzICcJCozhv6YtPgSdVR6qV3bW82C
alrLBFQsNJR1qTKYI6wkh7IyIYID9D8Wmv+WLJmzl6nQTmU9Psf6AP6fbt/90BjWu+MjX8hE/rud
MQjnffXi1jiZBRs5Sqc5/SHtYmvPAubiBxVQPWxrW24k2zlkMfCd7NYHsTtvEttT7x1vMOyEIW9T
zTZ2XtVEz46CtbqwfK4u+U4UiI9MJuOq16bhuVn05KcH1hj72bTszSZuNqAquxUjtgpAwUwMjs5P
t1bR+VsJ4y8kZK/BRZ8s8yTHodo00gUcZA0khf22R+BmPILAYqPok42tO9c5IVOKj3Xm5NQfpXXI
2JugRWylB7qonb585JVuOHYzduRIAg0INAETxWCCCGpRjC47Gp8zlObNoRrt4rZB2HNymondb2wM
ChHg5D1VbQsaNzZT6yf+DGPjDG18hDx3x57RfMqG4QVvTBSOtP1DdIv1Feqn8iHLK3Ya9ItAfLf8
uzZq1ZeOHfMQ++lvx6/1tVWnJl5qkIMB0XY8XLFp7BJosHT2Z+5NUYF/RUZC5R0M1XyKGo4UoSyS
5rJmN0Glhjlgroz4YgAM62Oja9CiXfmeS5RDoQP5HdF3mjMXgq9NMh/VfNrdzk3sHsGppz+gBGZb
Qs5OsJRlsXLTZN5NXvmbGj7nG9Ulx5x596hImGymHrx5FMmvwnZ7SGbo+/jCktvZwvgQGez4anNo
6To15k2b2Qu+MssnAJG3gcBbuDMsi2lRJIJb2xEzrVILHLllhqLlZVM4a6mfrnP0RkzYvtlu/FYX
fZgI1DRceEN9Suq3Uo+8E1xYdodsYojm5j+rZgBwPFc4O3DA8kTpQIODQSwky6XO7qL1zeOYxGWQ
efjE4ku2t3Lnaa2l+ZeA/HJvWe28VhRoNxNelh7LoFY+AR8riUCUVNZ5379UXQ5w62Js3Wbmbqa2
draQIsp9U7g++10lN5BKaXPvx/q9cQB+1ylCWctd0NpRHYfRlQIryptupQ2j2qJg6U4j8JkdzH55
oyaj2rX9AEY3mhFt0RMfZg72bzVY4rnFSHuy+xbCG60Agd/zSMUEKrBNMr3BEiw4DKAHqyqWm0yb
ETENFaJwQOas85EXcuvg7h2rli8eGir2DY5+0nkLoG5Sh/ZzdsTODJ5ukkV7ayRxzwmWu7NGQNMW
U5WswPogpXNV/pjNvAMq5+6eCE2S8ttpPkxi8HUB/tb3suuFtfaq2HtperfPgmkG7+0h2Ltpo3G5
K9h8hEXtit8LdYUFJhMIYs6xUfc0zBgNPH1yfsX4igGyum2YO5D/vMkFfhsn0ya1nbdKjV446PAn
hK/9FpaubwDCWLCkIvhfpMKA1JGafvJjVj0I6+UxFso5zpVurOrKh0hWQPTn4y0b8LiXS6LeOejS
oK2lluZnBfmtlUS+Wk4MHG8y425cEO0EtpDQE9Pughz9sHN7qMBFF8kaRtWvMUrSdYn0OihMQ+26
jhW7r0FI6qrTbzkJL7TBE6nM28bezDkzlKe6+W5QzG5zDdd2zOL5gaOU/zCbGqKZLJnWShvTldT5
gUg9gJwFDsot1IJII3JJYAivupGXM4ltKn+NmFPfa7rnrC2I0IfKc5cAc6T9WHgc6ZmFOOTN2iBD
j6fvoe6qZB0RcKDjZ3AZCY71KK0G8htHTvhZbUVizSy10KMpb9MbAHEHpIUhXs7mJZsm+jaYyJFU
p7/jeO7DocdWnYyesSKlVGwM35TbTKphWw2OsR4zksHSnFAbD1N9O5htChO+q38nVZS+YUiOjyyU
7nPV9Ples83Lcb0R0FYRoC1xFEGcbTk9LqraQwibbyu/wKlcLGJroQq8jXjV7aQPCKNzt1kZHm2Q
0YVfViu8Z0SNxnvuaPnyq0TbdYO5/Joby1lBXeTytvaXczpz/TPI8idYLO3eKQZtXbeV8+wtZbSr
2X4fG6q/gbdwmJhKaJLetLDrsLx0IzIyUoRl7aeyBga8FCK6H1rZrgab/EPJ9oRdfpGkeNQM6wGn
EJB++pv2cbO0xAHt4ZlMM6cKThr7QQzt2mnGt1E4xOqAGnKL6HpcVLrdrmeBwu2VqmPElUKQzq6L
UJcbVtVI76bTlTz1EzaK3vFntIdlPOxmg5YDWYqO50LKrYE2FvnmkL6ZJV+TdG2EM7krYBuoH1EK
NpFloHzHEdptJEagdhB35jD722lOAHH2aXbbEccL3Go0z2jaz7jIdAc49iQOepWoDjakjvdmcrVk
0zfei1O5BnjH9M0DHmnqWY/wZ/niBPZWJNF73hXlb0jdadgqd5W6k75Sk0IK54C1Q6Yy/dAjtPMe
MfB1DvYwtEBpooFF48dtNEYpCjmbLq3zdZVMA6GgIT3NtkYMSWMox07frBnsH7OZ5AE1C5sx5X9F
cMMolSFoNHrOscrq0gOFrvucLrwLpE+ukZug04IuOwUFu6K1SkBZFKqwn1qzNQ+VZLYSctzNU6Me
jGXSNkX6Cel3Yc7D9pmL+czxyN1x8B5C94InUkX1miXxnSgHnuS2GzmdOdNr3+nuL7TKJqNC1d5D
zs3z0cw08yERKflKS5UvCFPEOepbpJYQVIMBiOMaHTxd7jn2TQonBi44DsiVDk6z0/23Ti23ViKO
keAeH3ZqhTXaRINUOfMxSvJ0NYJpeS4pN9zobE1/ZQqFEwKKbDf0sx/0+HLzKnvmO4O5JupfRW80
lJN8tR5LLNBz1b/MvffIhuwMS4Bjs2F+pH7x1Jcy29PM64aoViR2VRuhxhKx1EwjVYjZuuWs0gcM
lhtsqWE0ZhJz4VLsQYlX+El0N7tRqdadNDI91BskMMPCm3+gbrtsMloj7BEp4WtrV01lo27xT77K
RJBLzUV6Eyn+P5AjFzXjKXAgz0Piptjtq+TF8BNI8t6pL0xr3ffOm2Pbz0LY04vF47pLjao9OWXi
PFHqT0FKJ/3W6cH7tmXk8XPaq0ipbdV55S8VKxTIrTuCQrX06pA4BYhx2es7UVlOyGEAvevswAce
Je0ngV3Skj3W1v1FuKRLz1tbMgUIDyDloFkdxAHO86uqTDFUwn1c6YkvdiWqACRJpb2BZ4oPuCmT
dcE+aOVomgtbU8yh0Uzla5P4zkGZ3PeqBAtFJrPbxezmwAW2t6eN5KDXF5tal7COGuMGTOt8gpWp
3UPRz56tjG+dX9o/eiaGQuX37AI08871DE6Kts3w8gDXdpITJLuBn3YPGDutRBdeJOfMW7h9WTxv
mkUcVVSdXCM10GU0NFfIoUXqBJswsuYPUJRJWNZsUmwXCXg1lcVWE/nADmD56VyqUHT7Pbqt8kPc
N27gelCquVdKwW20P422edOSS1uint4OE61+XHcsVEmN+6koj6YVwSeIrZeldMG21D42F/fUjISF
zE6d2rbFVMNjEsC/PnUVCH/M0BigBuOnxdLWTDWg8xITiT5onA3Uj4FqisUe1Jiie2H7HNqXct7p
ZZu+IvDQLmae5K7mQLEf58o8ApWzw971nNDx/QutPTm4i3lwOu50TWPboFw0qHq6RvOcNKZ3Rt5S
MbXo3gFRD7xIk3PehDaXW4aBZdnTV7njKJyJ/j5NqmmdIDkJ3PziUbDBt9Ngmv00FLqjWn/miWAJ
1NIUmVDvBoap78YeShbMGvZ6O2coTosef3QWQseiusXSlQWlNgEQvu8WB0DjtE2TtOF6YqTbw9bi
lWc77UYIc9eYOFNczQ+WRl72fW+0BwMVlv5qmJnp5/JhWKKD52kYYxOg/g3bzPsiX9aN5R97Fri+
9zYzvcGxXAborhJ5VNneZRAYW02CjizVM5enZ9g6RyOa7ruOX18KhE5GbouwLJZxNwzjOaYVCpRy
qlazncpznvvVZpyW4dGLHSri6fIWS7PepNpHW2cfi0VdX0A7CB1gurwpeKvc6KUbz23xOJTLoZqH
YZcArg7SjEclYZuGxM0v6helsqeCO6+2d58LIVdNB9J/0uS7mzdfcVfQSc1iEcnCuKQyTykLPdYv
40aT8QNXLOFSLvdmq5d708Q80Jtcpi0NRHuvTF4mTf3OBmtnOXS/1v7EAah9oFyQbzNn9FbeIpMg
noYTZ7pTMeo9Qj1jN9EHG+Z5lIRu5+c3yaRrt27C2zfGZS0y/djQyczUU+ZIYBP/cen1hD4ivjOI
yxRC4XYsvSjCprHXoI0ebTXLUKUR2Ci/XPktlaQxqXdpHtMda5bIbnNZBLJQ/WuDG2Ytkgi6QZec
8kbfQYd/I1Wlr0eDbRJ7PAUQs/PDoYioPs3TTV3TvGtMn63od2wkNWjpJYKa7KfT+sNh6RNFHazd
eZPcyjp9z5r0xPn8aM+s/VGf1E+RYR0b95dtm6+V3h4sPV610x1bg1WeUgxx/Dw9ZllPVzClec41
oz7iHJFd+iod+bNDYclWN9+0Vvo2Rr17FJM3HLyemp8ZN9ZNaVYP1HLtgJb1p5wKe9COy6Hr254O
VWLQmjFqoemO76nJ7NJY/U1ecx1q92cxV4euit+pfVao5j58WVEAA19N23wTQGU96Q1H6jY1jH3S
mhfBJnq+Nl4NKeGWQZl3AEIB+rYoOpmbsn2jyGr4y2vp6wgCxno709gi4VqFiru00BV1w3NmisOC
DBb5M1ATlC5nEO91MHk/mO5vIutr7JBh01bNbk8t/c3kgocWxfQVC19htGSKmIX2O7e0nWE6zZ6M
yp4jj9zT6ZVx1aKKzzGqCu0wGLNnb4nHZBSyl9htV/SFFdxoIx9nI2+pgGP6c635M+uKZ8VMme7k
08vmtj86E8e7xtUUt5zWfWIOz8in+aEhM3OJ4HJ8M2rBZkUb6OypfQq0A/qDnAC71qjbueWIXjbs
IDju50/U97+0Qqt3GqnSBsT9qshrtNocf9EJBnlKTDPRdXttDc47pXFnZdbG767wHxzaBw0JHC5O
ij6kqNmsragqt030mUJAnjVVrbSp7Sg/5q+zkXqhKEo0MSf6x/VQx0+Zd4xZ/FRx4CLdwqMWDEX9
pdj/6SaMMzcyGnaykh65WefmRxcbjZZ1bDNY62znWGBar2IOV6jUCiI65XHgKxpmLG16Cp5aR8DE
XyXdi72z0B8vy5nZTEelt/JucqYHojLrxOq3rlCvrp+6gXR7/xekz63usOBFHIS4E/8ZlwZY9nH+
yvIu0PFp/NQ9XCdtR2BtBoWmFWevjR/0hiN3bUmXS0nMWk60GbwqW89RtgNXjFe5lMmNnZrZ1jf7
l7Fr3XB25A13nMjXJ65JrAGwScSGmurMZ1XQDKdYW5eLXSpGSZsa2TulLmpjTpJDxuOiTalm1Wno
Hyrs7o6TzMw95aM25U+6bfH9dLeWTYNEVP/oeT7DrumfPAQG60SqhbTp8qMx/E9UPj9Mv/vkjnFZ
a55Zh4ac5IoFxsFtVz2qxTxl+i9DtC5lUjvbCbqqT2rMi2CJe3xL0hfPE5v1tdUlBwM63kp6XGpk
mtU8AI23V3Vf7cq05+iUoAaUJnXxCAFCoBlN8SudWjusC/21HrR+pWUUHZq5LEN7oTmtsVigXFPW
Dyrh4BTD/+YsObevnAIfIihSW+jCtHi6U86sNIudF2ltmLpDHerCyHeOGl7sSutu9SiN1otn0Ipq
SwSEUz49FqLJX7B4UhgWSffouZTikiQeb7j5c9ba5DmPrhrc+7pS700iZvYfHooANgjLear66Iaj
jXgstVR/YiWwHtwYU7CPzgjb6gTxpwWybSq2KE7ivunL0GzdspN818zlkT5aD00tx/U/W1Xo5vjN
SfqoU80SeELeSzdhN1dP1lyJtW1nD5WHlFEDSBtwKpGrxVD+/egs3tFsJDMJJKogFekHUVa5Ldkk
A7UfQRkYXGPRgWBuuVnA8Nzg/F2a8gl7a8/MbQ33RWvjap9kHvgKXl9SUfxGE6z1WnczsDU4OrWb
ogHCD1lpUb7KDYX6COH8bhmrzWLw9M5Jpq2d1orfmLERW6ruB25yG1sE7hviYRqgcbvCiOjEzdHI
a7HXJtNco0qaQ0AMx6I0uxDEtn9bxL5JJTBShE6Izj0lhpAn01xS+CRQKd18vsfuQxdArhO4s4wM
SqOdsVBGMPOKzLqjMWG6Txrt0n2j/7Z6fq9c2taTsGSxsrWei8dWLaup1F6bibuBsS9aThNc0o9+
9Og6grLdwMRZhwwPq2EIZvOK+oL2DDWDwtJExpkHCBO229kop03V7IyBmgHVRcdepZ63HKeEL3GY
7XYfRzg1QtpkYnOFGewimRLpk8y7+VDZWr0q/h9z59EcN7Kl7V+ECSSQcJtZlGGxDKvo3QZBURKQ
8D4B/PrvKfad70pURzPurCZCi5aoVqGAROY573mNdvS19s6Qg9Qeyc9ZQSFlqEfd44w5T21AJpe+
B13AlpsxumQ/D/tL8pqC4zj70cHqSFcJxww+gdbNZlA1CaLEVhOU4OCTVdkqvBq7Mdm6o7LfaiXn
1Ywv/EER9NyQRMski4gEDgUnjjedohVJmbFtmPraPLMql3slQwUMG/qLWrv597CVWAMNuaBAhEdi
wRCfzfAbmVbp1g0ca9vV7bzVVi8P2EmTnhO7Sf6uea1O/OVKLuPanB/docO9KesIPnNb89Yru+xV
ppa9I3ud7jQOqyfpa/sbQzIXDgzxwwmTvCX0Ls4KEFO5UvMUX4F8Rssxiqxj4TfBwrHNHATZBUxV
KGAPVjESw9WT+lopD/lc2rbbps+A86bB3zCFtp+a3BTXAw9la3VFt2+obu5TKvnboE6a79FgTeQJ
4j6+MnOzOw/b4OMLKC6qgzojdG2sZqOPr0dAs5/SiPONmIFbidAr9bAkNB7gOwuDYlUmaYZdTG2A
5HdEBSvim66gV5MQ1kNLWAhii3fzkCZH4iDn7/ZcdLwjDW6eQ9W/NWZNf1EWwWU6meyMhH5s8GaX
P1j15EJE5FbAX/Rv56Frlz7Jqzj+4w81gUc7zktE3PVV0/jFRTrMtPiixG53wYRWItMquzHeTF7M
NejYbVcE4TUHbY/xdVdE4uC1kbHKlVeuE2JbibdlZAcY6m9qvifcHNuD/1aP/lsv3fxStADXqu/P
dgNkchsA1Jb16rojWVR+UU4/wgxuKNNChqVREb0Nhqe3pml7916dJS0WM1KvLKsdmdew8TKQBuMD
DXBNgrBkAAxY+vXPhJUrkqI9Jh4PE1qc9N8cZq03DEWLN0u5+mcZDP4iSUIANst3rrvGY6Ovx+jn
6Mr0VnW5t/J6m7FfGOod2aPekrgIJjnCTi5ySZkbcdwfMtmiwJn0PnPtZpu5EurEmLr101xy+ATZ
tzjyovaM3GSXhlXrpa4b7FkDGV6mxJ9qWO4EfU8lqJKBbqDUPkp3Pz4yF3tMK05OEt5YJWZ4lwVJ
9TA3E+mFEahGuc7b3H2XkQZaMvjXIz1mu8BiH06I1b6wRCoOBLiaSxL7Oqhn0HhC0O430wiiY+UN
jJlSsgkZ+3qn3pZYnNQNKX1N3ZCxOSv2xHh2fhB7MCBvA2dJEuJBA5/AWIJ18isyR7t0UTE1uS6h
5V0QPRTftW0FRUAZkAVI+AChK9jqz8Tti5a4pQt74HKMPiq3FXrVVew71tpIa1p1r7T3hR/Gb0nK
ENKMs6eoLIxFwU5gLDEFc9SqFkX96kVu+aS5J2vPGTkd0BdjrAYFaBqg1SyUUaSbOm7fdEooXyub
V+V74wbtdHud1rolQDuwLi2cK4+ZdO1HL+3aS6mmnCmcDTQ1VlT6rTPR3zTiwiwJ4fOGDKaHk+ll
Plew1Uhm4lIoZutyerWc6ZxZq8MLpjg+rbPvrb2ErIMiESlsfObFMxkPF4FvMC/WQXfVzqnLwITZ
UBRiwSy03S1qBjffSYwfgKLJmOoh/ixUhqZlJupkY4cjQJcZpVeR55AL3dl2tLFsyaJUhbNyW7KK
lM+bwPmcvcR205zK0X93O7M5WDpiU2jPUfOEYT6w5w/r2AXz7O5NTKDu5FQBFTSlvQ17sh1k7KX7
CYzsUFhMzbtiMMj0aH7muZtjRNXlB62TmvI2wZNT6+5Ow89kru7oR2cMEwacJvMNLMIRJKcANXZR
tlezlU4rERJ6ip9ReuFm2PBZOFOdHNm8sPy9LQlh44qOLb8c89Z8Sf1w2E2xZpzswV0i3cJ8SBoD
Jmda3VKOVeRkk78ehbFx0k5LJq7neysYaoLGL0sZM0KGVWGnFhha0ldHLV8/gdJJrslrH+kZQpBr
81o0xdqLy3Ld+Q39WlUFR0j/yUXnUU0bTLeXoZt9j/3K3wwBoFUcmwRskmp0yWHc7l2OoZJJm7b2
Q6lJoyWL/FZZE0mn5RhubCN8DsPO2owxYVRj3FtvYd3w27qbDqk3ONsYmfaGQPd4m5KWt6nKIbpN
R3CBxaAd46jqQS/lYA/vHcmUJd9N3gVksOI3PMzwa2JVbbxwZozfDO+EvkEiptu/JmFkqpgs++Lg
RF6ynBwmUrUt5E5C9iFlve2bt7QMRx5hTx9BRvB72otiT+CWe41PJ8T81Hgmwz07dDVjSUta+boO
AZwMb+hI2rH1BtRvOs6J0a+ivCiW3dzNz3YUe6s49+ylLaf2jmjy5r7WeXOhG1tuseQkqoyz4UXp
4gLGG7H35QB0Ei+lgmVhmP0tQDoweGvLBSF19SkcRbpWlmtFCwba/Ntl2Sy7PGY7FBY51Mwhmdet
5aCGiyquYQLnWwbhK+1PMVlJbbEjupy7pc3hfsimem0Mk7pXM6QxL7L6dx+MCtBtbnb1VDlrbwr5
baSYQFBDlAtnlI/8r+3O4cwl+NV6j2FRcj+7YeOGKnub8cV70DLtLtgYwkPTD/G+gP6J4YQdrN0Z
2cMk0u5NwKt4NWTru7w5bbjKB/Ox51ttuLvyNiTC9S5w/TpeVE2v1nU516twJDh4NOr1RJzNXgxY
jVmdNd0hlJzwkJP2ypuy4qYRFVSotIITb9V+cooC37nEDo3auxH9DuLCeDufQ46TcepWg1UHVy1D
qSdaZTrMmFSYd2MkFnwZVvRBVeIBbfdWd0jEMJ3ooB88O582mKmSTi6ivj5EQj9UM32tVc/1crD9
t0E51r7BD/scmLyYGDymjCJhRaI2vMVD59VJync/jBKgAAW+ilkDsIVb6Z+mNTP6SclbZVMtuhW9
KuHDMT0Gbn3mN8sL7U1eOslWVkGFtI2RYbiwosgmcbe1xgYbeP6YFFTjcnKi9NK3XY9I0uLV0BMc
0BmPuks3UCSyqglelI/S0asI0GuKqmD+6hA646prEZZMuDzV3EztPN4rD5O6imkdkjsm5nGe6k2a
GK/Z6CdLmFjOpVMxOknP3pEbXBOjfeYTisxQ1F7ZEZsDpqNDfYS//DAZBJ03ssq2Bb6Zy4H4STLq
nRcH6spe5YP97PjQUZJ4iC+CMXx0s/Gbwrxvlea5XEOIQAxYsqSa0A5vy9S/NJ2jJmk6dhXBem6u
jrXfFLdO43JQkokEeUXMykA3GM941MN6j5hdLNzMOM1ZRSS6tL9VbMhLTvefCfGRnbOJ6hvTbruj
RZLq0UWdOPdutA4J11r7URxcmdn0jWjtYiWqAbC3TXzOrr7gtAW3y3KPFodgSv89qHFiI8QcNlU8
E1452WZ7MaoaXz5winXnQAJtA9h4KK2eh7Yko8/qMd0xQ89YQfp178i4b05EZ8bXNQyIl0SV809r
Kot7y4SI4XW9uIXYkbIR9QV4u+ER4zgkT47RIvuE90fcJSTHFaR7WJqGdRn2RrUzAjpA8rqt7KbL
RrhEYLY1Y7/Qq78FFvpY6DrVuoKEdSkYwcLTVphlE8UEPTgTS3iwHB+6lJsJbSojLqO6joHmtmNg
qcuJLEiGO6I94AtOSUkgQdjqfJ9l2iLFsA8Zu0eRvush3m0ge3Fi6Swkg3oa7muzzFZU9dNlFSbR
UoC1H2JlRktoEyA+Aw2Oyzxl8WFSGxrAElGQBkC09je/CwHaPGEAI6azEZz0SCGuoyTYBJDtvtfM
WGnHZ4hO1pCu20EVj7UrS/iHDVjIsidzbuW4tbVBRWD6+9hPGd9l9BZX6dQSAIHgUsG2cZ0b5XWc
lXg8dHQTP1tg/GMvE0U4qzv4P73Ch6LWw9sJmYhuwnx2jwQnAv0oVdzpc3Y9ejlQyS6ZvgUwU3el
gZywSoEPBwc5TpgMycMAcQpAatD7rqkgQoRB6V4QqqgXgnAgvggMYGMKmqsW5ipQfALdIMq8W8/M
oZQYg7VIRth8VCrmprLqZ8BHMtxKQnLnCAr5HA/f8RTJvwXm2B3pwcOHHFxrE9RzuSvndOQ8UzQl
FQu0Ue50SUdkLYWdN7ugL9SqpzF6nNVMfEM7dJxDBKAGsUtifJm2u6HRiAG8BC7HaDnDxify9ViE
RfA2DKB6jduGay8fm8s4pZoph3IkvIIJx27Wg3WJZGOgeHWpZwJatHiCQzmm0ZwAD/v1S+PIeT2y
Fy7cRI0HTyFUpCJyyeSkfCAwgemmLUgtJb6t+9FZxqiWsi3LZ+Dq/HZsoX2UijjJGvujtWcz650F
OWFd0evD2EOmxFQUzUxOT3IOAWMGlrm3nojvYrMON2aRMI/LxQtEmj5ZphyGvt2ElzBmy02hQ7Ht
Kg8Gl4zsZFFGrryzCZk7TDDmWPtNuqx5j8B2CBPUZPqhsHJB8g0ihTUWwk+85MkxlJBPaZLzxy7A
cWBhaXcCv/HbeB30tj6RWB+9Rvx8mfgDXXHC4VlWITYek+p3IveTdYtF8LoKIsJvNX1+5oBqRDiz
4WjFngtef+dAbV/hn8kcMVL1t5bIDPqBRF9GELeXwpj6/SDIu6uVTrdF4LcXag7Gn54T8i4EnKAb
jp9qSURoynBVk6ZhtAOalDaZozVyHPblVmVANdH0RIyhtwQffp/Nvl8PNsxK046meIlvu3Ep3fqV
6HrGlhCM1hB3iESAlKLRiJC/AU6KxMOrx+/amckYTRl/9t4QrxKt4k3NG3g0kxm1UW92z4yMs3WZ
ogidaVa35uS7u6zyE5gEYfGaptnLIEyAzpg9RHqIOsJyejGMckYaIx244a2xrODz3qYoGJDQZ7zK
k+M5KewRwmrcqOd1kEQPfoi7zmFm0Y/y+i/5XvsRIfZeVhNCo7j79Nv/vi9zfn3OQ/stOW3zozy+
5T/az3/p/2RoGsK4/5/M9Edo2t05yezvQtP4v/4dmhZYJjlnxFTYpNDzk3+HpjGhlr6Erg38d86e
+Fdomu3/FxHoNliZ7dkwJ84K2/8JTbP/ywINAR5xbBREAeaZ/xPp9tvz+ffz+tWg7ZNbHEMjLi3g
6qRnBygRzE9qTAceS0S2Q3RNNst0HTuk6w5O3iycXhtHMhNLZo3si41PvjSh2xXT8qrLLkkF6g5u
m8XkW2XSX6Di1lcVi39FuUyEUxh4BHda+Ex/IR8U5wv6t2z044JJRZPSMx3T9czP2ThNFRNQ1zXR
NSIS4wYKCUCblfYXWWNFS7fPn+tRgvQWAaonAzBhU+O184XY/3f99vkaYOxb3DF+8fg+LAF/UfV2
EKQ66WE7ZCSuPIWzZ73lg6i3EH2ZU7Zm2q5k3cVPv6ysfz27357V2RLh96/OA7ICwTc//8d5Jf2q
6I7V2JL+25bXcVso99QhhXpxctc6TlapNrhIeYe5qqJ7LG7P4omhFNYiqGbfh+gepuoiHwv/xup0
SAJ7GhVr+J3ii5i83xXh5zuDYbjwLc90ZeCAtfx+iXlot1NfFdl1F0zFQUvEKnHQkrHpwmSrL83a
E1uEgs7RHuLxK6emj2f/6QYFvudZruRd8/7MPjCbxPaCtriOVXNMzCq+J7OXmga7uiuDsfcOT0Jg
UbIEiBCVotm2UCZWQaaSXTrFYvWfPi9b2qbnw5ATtsPb9endYhLolzC2xAl7k+yeq/6O3T0DbU0L
NAin2DWl6W/ooPNbFQ9PwzAwxrcM316qoAh/pCVyvbMgy9xkrg6v//nq/nhStpTSN9lepAtC+9kY
tif2gq4hnU+I+Tj+c/c5VZRv2BDEFs1MSURFD2oOqb2qw+ALGf+fT8r22cOkCHzXt33H/rROwswp
XO3VGMVEih6DA7l6EbhL7eU8If5VaX2FefKjJrwQA+uusq/tqox/pGZWXmVerr7Qcn9I/H9bOTwo
aeLZ6XmuxYV9ciOZE48WtCvVNe0cu99Q2fp9RqRxNIOxzS9iI0I9RLvwUAa1xfDx/GQsp5oOkVEW
0VVKzDgEkGHqHsyvX6o/9zzQG6j6tmlRfXnu52gAEqAdhTmKf6ors2SKU85HX1vtixCD2nxMPfwe
2BOtUrfPksTYlaJMv1jNH7vL77eIGC/XJeTz/IJZn01s46RDswwGfD3Cntm4Tl89CGrArYYXd9MW
pBAunKBD/JfGXb3MYycFoB1iqJNBV15PcUyDZCSZhztmlD1OUt5RMY6LyolbcnZ7BMZG2zl7Glj9
Hmrh3YyS+DwiVVAhpeN9PfYadj8e/5CgocCECW4epqjmVY9eXC10VOSPRTix503nB2Wac4cAZpr3
1HndIuqgi8ZzUL7AFOdSCY7GKa5KJrGaU2VdNqWaTkFU6Pd/fs1+17qzISLf4oR1PZxgWVfmpz07
H8iLkGOXXEul3YNTmClyuXF4jqUloFphxRqXsUAHV+WMetviC3OIv/t4x+Gsci3LtR2HOuLXIyMK
shkgWavr1oiNHROkdPXxmrFKm8tKlxDvIG7UF3gQvlfY9n2xyXz4dP6+aAITvhyljG3xxn8OFJmG
MAA7jbJrc2pYFUMM77QOnPPB5Mz6XfgSscZ5UeMDIY7oGYqfovGRJRR1FvDm48F9UzEwRoEM/W7V
oV5oFlXfClo9PEgWE+F2wNphDOmT3qjeGmoUx6421SaCz5otBBKdnjxq3pmF4wTNXWiM09OM9TNq
WKTeAt4dkU4r5YxclJEX4ki2Ox+t1RjpBeHgtDp5M4gjNvTmuCz6ontwAn5viEC/I0l39kCT+XNs
DvVDx5hy54JP7eOPM9htTO8Gg7/qJVcV//5/vrZ8i3vkWpgX+8HZ2eeXMmRwWrvQjZNeG1RjcM7Z
464rYUdby1ECG6l5+oY3LcCQPcVrY4rkF4vrvHh+f7jsSJZvC4dt3LY/1445+gSQw7A9MSqqXqYg
O79R54fJ9K96kUXrfFF3ibPvyKdPPG+BFKvkD8u/nCV++cadJ/I+Mxx9ohTlJU5JINhlZPygByTM
sCRkc+UohTzQ9AYkF369GtFCGYg5vjDV+ZsDw6bW4QR1hIfg7HPgVci4Ext+fzzFZJQfOr8lVbtH
vjeEUWwvOLPVFcPMcK3TPD10BatpgdMCVl6lB0UBudk8J8Ozr76KffrzWKcrcB0ilWkSeDznn/9y
h8juiCrqU/PkuVptxDg0O2nZMTOT0n0RJRxdGUxiEZWz+mI1fHjwfHo40nU4zflUX1ifTynh9JGP
2lMi/q28h2oYMk7uoiwWDe7+74DT4ijprK9tyHvLCOe1xUxunabdZvSaxma1mgqtL8d4Ki/9yOvG
//h1YcmwEQnbdc3zG/P7ranNliFvbcmTaevuoe9sWvm671+BnZpDfI639eY0HtCVCAfGVeZ+++fX
9W+KHvt8b2xPMGu06fp+vwDTxUcXChwdQxkYT+2UA3STbLgSVoS7aNOpjVcLdRU1RgyBNpmixyEK
E6yq2GkeME/5z/IpzmfT79fzyeUHdkk+pDqWJ8Z/zxD2dyJIfn7xnf/oWc6fwSfRrwkq88+LwhdD
0viRD7O9mZS59OeuJ/t2LLcFerxDH2XRIUkxCS9M/LCZdDiXERyprTcU6TaGVNcvhRTd9xJx6loE
ffDFov3zdQmIAaNf8V1eZgrh3x9JBFqSSYlReTSG1kGmsiPXTCEkAy0xVQY+GzB19grp7wihsb/Y
z/7cQAPhmj68WvRjgfXZbNztMjKraEyuG0140CKL3e7Bz3zz6OFDsPQ6m/76n5/HJ9clnjnKCtt2
8bSiOaOc+7Q/xCmmY7nfJzeOypplH0fSBukqUe2UJeKb8zZK61phtSM6Ku2uWWYEoV43RW+svSqv
XuYigEDZeKSxtQFc+BEqbOzN5VVHHNwNtd+412h5wkjNjx8NZlr25v0/f4uPpK1ftxoc5T2Pztt1
BNXoH7WoBw8X2ubUn7BgqQ5BY9V7R9bQ51t5N3UZx1AkUpTJA4o9eAnpe5/WD42YOaWiOkI2Q6W5
dZVMVnAZaHqYlsarQbtQM4L8qkyK5wQXM58uLZ1fzbEvN+C0DZJ+v773Y1v/SJH2XX9UAGXiltvA
VfPtSB36HWUcVtzmWZubjs74ms+W9ZSC80H9CKluFSJU02+4Qr+2L62phiPM0OKi1gM+3prRKeze
4BTCOIZNi7d3Nzn+enCNSrAwg3xTauwd/WBSb8i3ZYNxTNah0EQwtFFjwickpr72PRii81w9Guxy
h6QDIB6cvr/LJYXX7JwsOSdM8eZgAcnTeMuhWd60MIjWbj47e7/rRL9JGzNGqBDDHLa69GccGMWD
J+1yG3WVBVdhHMoHOJnmPmEaeOj6ZH73Y0u8qDz0tr50apw0KdaK2rHUF6v483sjHUoAAb7AxE+Q
V/ZpI3UCXUwJKq8TpEcKsbGnWXDOlZt08nUwJOMXRfzfbWIcaCZdGP2h+fmlIQttDgYXYiFHaffQ
6KbeTPhM5Iu8GfH0+ufF/SlO/K9tGaSQVc0vHwrv73uS4XSjVfiI/1AnUlGpqh0embPEez9vx/ec
JgtTH1T9C9tgKkrTOawl8SIH6ugHnwEjTtsRdz/CBWMFm4uwFxE1mEmYUbs5i8wvzSkeii8O1w/P
v19fSQ4TIE4pbLa0v+lRZydwtGO1gB19daacMuFfNlTuB9giXFIRuMhPq8bu9h489XtPyu/BuSTu
YRn+7LSrdxYbBQa3abFwWyO7H3hJH764teft/PNFWiwecE4kQVzt77d29mcBEsZFtrU5YFYDEedY
eGlxIUXWb6KsCrZTEIT3BMWLI+RaDU1TrfISU0ZnUD8cghe/8kP72xvHfkb57HAKiY+f/1Kx8Zlo
b2sID+3sOPu2Fd3DKFCjhar07sjRUHtSLsdtZiUzqqCsfB26gdrXgL3om4l9Z3S9fUjKjraEYdW7
jOP/1W37QKptafGKf/aEw0CIsG7UN0COWhxhRWTXThI+BbqCR9+2cDKTKrvE36fcm4GJuqai3ptd
f0t73p2MKP7Cm+4P/JW1RiUHDirPVfhnlDFCuIMpoRanoNJARoWqXoawYoPOYnipk2c1DKu4mV+s
nvO28nn1eD4hOiBFbgB89vvqCXrRZ2cF1Skqguib1WMq4PRDtqTYbNeGNeubBMLzvgkq78a2ZsTS
H03g/+IqSEx2A+6BlOQkf7qKVI+RMaKKT2HpZ7hP+C0EOjdeJ66IFsx5v5n1HL4h4cQr5fznRd99
FVbwN4gUswchKGKZXwTiM65AXHzv2aM1n0Ae4n1Zcv6L2ZfvqZLi6IW6hC2VHWdNnDtqRrAzkjM3
/3wjPlqZ3x8H1yA5/SUlPcXbJytwT4sKrqc0TyONB8Jw16TNPr+4EcPibBEiNsDMLU3di2Ka46OM
a3E3FnX5o+xVPK9c6VQv5GEBS+AY2D2kMNa3xiCtGw9rwL1zbl8jNZTbRrgtQ2UNqTGbmFujm8rU
BUpN06LBUZQJvkfT+wGpk+TwZZvPbT0/009fla/JExcsPfsPJDkrBqQBvf7XHpExqzxKr1IbCJze
DUp0sW8IeliVUf2WwPO75VT3b0hpdvZY39MYR47cKNOaDk1h3UXKlevRwKeoDPDHyxxnxr1C6h9I
o+0jE93nxh5ANcZZo1giUAhdcPvIwXj2M2H++RdEOo62fapnuFirIUBODJe4ZmgdSyyvrHG6xZSk
xv7MwmYkmTEGEmc0dUwdhg9GaTt7KpgUJ4KBOels7IcuqXd9i4A3SDtnnZq6eK7zCDzDj4s1QvoS
v+smvXHkGLHwBWsrhYjeiUDccu6VW4NHtXURBe6wGKrvp6Dqf84dBqKwmeDNDVZ0FXPubILMmuGq
GvjwDIbxjRG5SSrUuey1+T0dKwpCEKbSGfBiKexNguLkKsz8cUPPxlKhK/NvBl2UW58R0E0d4NCS
V/itzGm4k5H3ZOJggJOH3ERmhIWNUfXqvXTRP38UzsPcUaaIyt9h6ZbsiAVTGwdEecyT+CKFBLdD
Lz9ifWHVGyscxv2sLfhFZxgs6QcNP7eefhRenB5VAvabFyF1Zp7pfW3XLbFE0njyC/2jmNPgSGxX
UsGtCDHCC/GIjO38LU/7YEdPZlz0XYqtVCLikx+g5MlhX8HO6tWEmNq5FlkyrCCZHFRq4Iuoe1Fu
UQd0D3ltD7eYjHECMTh89ERWw5BqxUigKOY1i4+/JM0Mh7W4ce4akWIC0yPt9BLSpaTGaqIZg+yv
swqvSgs1C6hv06HDM6Aqv8RJ7WxziuprMpTMje1AxVrUDoIaEOU+XwTn5lHFVolnFphx3dfcho+H
BgnYWoYMU78laSqvQGO8TdHCyOiHoIBGQul/OWkcEXS776qofLXD4SobhAcj1ke75hThkgPOpYtw
4LzgxLzKzDDaOHLq7isM9ZAtOM5BOa2/a9JsXHaYVCxSq24hFsk83X+cRmiwFXqKegbDNAr7nvay
uhJTipO+9I1dlZXZGu2CPCpLlcsJLPibLuvyusDiexs5xrBSI7yUoRAYhCpdrbwh6jbwpz2ckgKc
Mey8Da7qIrgdMMI6FEE9XjaQFFfKICE7ZCWjm4vgtlYyFi9Q4BHjmhOuN30OW3LVobVdSmnGUP88
sIVJGfFKQJtZWlUjn9paQY2AXmEQsYWVcwB/yK3wzIBhtEQ69yhaz2IrDd/yKEtvu9Hz3nQfP4dt
JNZ+IfNNhM3ldQbVZFk12DR87Ioxr9kDx9AFYxQuTBX9Ci57vuRlfJvZnI+1yV7atsOr3cTwRMai
HN4bv0VNcm44kg4JOPqlAW16N9hv6GXaB8re7kGe8dW/oPyxzliEppRo2qYyfksbdj8jgSLE92RY
gzvARtRo5uaQBmqamugQou3buLRBDzWm3OsAYvTFeDaJaHuzvU40tluT7KKTkXfRFkoIzilOke8N
wVQaKYOBuYkv4dwsPKZWazhFCWEXfv3kJ2Z4DCs3BrTx2F5U4oxrr5tuye8grcx0qxforGyE3chY
gtiwtMeMwWVWajucMm2T1C9xDUVp8YGUfNy9bHJdnIORKSVz/h7WqoQfSTzZBrk2Bsr0f1e4m2bv
CMidZ9tp9fc8Gsur0VD+yc1L4w6N0sTo0XIumrG1t6bX6q2QM1TZsGvXs8qrC3xOsNsjxRVDwaTC
U6apl26SdQ+ePwGFZzMl8xyD03xsZdNodQ9wqpGX47dmXcZ5y3Q5QflY96Oz48ixHt2cXT2wy3tL
mVfzyCk7F+SSLSqjcxaWQs/dl9jxGmLe5VNdbvAZSQ+tj2mWiiY+bZpE9SgNBI4j7ErN9yyxWO07
HCPG4DnvZPWj6kJmcV4FYRwpuPlSuuq20NYEGx9RFOTLvR/Z0aWbZvKiyWb/qrN9eyuF5Vz6+EYu
rQHW7tnytVRVdzdZyNaDxnfWFvSjqzzOr11XJ/uh75wb/1xtBr3Hk/tAuElFENWSitDboFrTOh/u
LNMGTJiDNUXp/APn2/lqmLLyL8gxORdHiTIk9OrEWyoe1SYbbAA+OzL0Em4+OuoINYtrxOYBCCyD
SRS0mEKX6KPrJOJsM+JnLA0PruEkuCdFem9q+La5Ls37nJH6xu/q6b2g7luBzETeKplxxlvMftc+
IOOEJdAHtVpVofguzbF9kmVlIK5J4GXbobCWWLwCzbXJtLMCScJv4+WI2BpmamGdXjUKU84ZWS8e
s+lRjL2NWDolpoJRyQbzIqjZuf5REj54JeAq7lJGUmu7pkfPPKnurNR0cQHoz87HQ3iBLCi8zYyx
21teV56yYgLik2F9duTjrYepbT6A0WQnfGHIBoknMbxiY9ZiBgdU+lHu4fOlbmo7zX/MoQ3z4hxr
WLRptGgN112VjgwXfkqPJzSXs7ASSMVyqr2T15ogExIKaBfo6TGbDGM3V0V7ppI2R4Ke1Ia2ptx6
ZiGXtln7yFG5kTisUGquLLsF8uEFfwp7LEeZmgZXw8cJWSczAS6yJj7ALhomEBb+DG2f8JbPfcBp
Vs54NduVRqJ4fpctiraoLu3b/gyeFQHie5z51mBKQ7RKM+5U7/tA5AktoM1r5gd3k63dfY/kf0MZ
JB5MA+/BFEYZy87xGS8oD6LOkPg3RVSeq+Iz0UNHrvtqZqPB109j/2a0BO9MkJnWS0VZQRPRNJzd
NXq1BEONlp0HNyf+ROuajvJcR2IlUb0gkuBH2BskvAGu398mLX86w1fdR97UPkdtxAoMfMTyeEHK
HQhOvFOJcN8DHCGPTZBife7D6NtCl2v30MUt2HZzW3+TsubjMmazQK4zYkfYUPdR5Rsnv1TuRW3P
IxYdYi625ceI1zI8DJgHLImQgQ3uJK8lmg9jPdX4PRyTEDamUul4qwt1SkO7npfDcGanK8cb7hgw
td/N3hieOyZlB0yXsVpxa6oJ3xxnb/uB8uBaaH0nKcJ4Nql6YTLXdntj91X9o2wsJtHYvWV4PFf0
41gX9Gg22k5h72Qp6ODWBcqdGX+penxh58HoYHAdAG3cqLBs8UlEairzFaFE9P+oO5PluJksS79L
75HmmNyBRW9ijuAQJMVRG5hESphHx/z09YGqbJP4qyVLs9rUKtMyZUQEAnC/fu8537FxhEfDxThb
D9qrnDs0GTdT4j6oTPoPkz16R9bRHifHwIc3hUHVVfCWlcxGA2brFoXGdpKJseFZR8xMvRIaa5kT
YluVFq49YAMrW1V3biDSI3ObaVtrSAyZId2XSFXDpZl6zi6y+2Fnq0BekHV+chK3oIiIAUep6AtS
Gyq3CADXecLFtbZwIuBdQHeVtlO9dyIQiBlhLQp3oN28jl61EJpCOSPWLozmK5L8GlF71gbXBXkj
xaYdbeeNZy/wj8C8uuSqjFKvWUty6A8qxz9cyMq9xoZVfS/8Sg47Y4ojEOS+kzxlk1h2ADqf2CVH
u3n2+kgbl9DFezCViZXXlwpb72cs5mpTmdoPV+M47TOdeesAo+gKs9459+zTNOTdyfKG8XqQwAyt
JKuvkkB8q2PYyVjh4uw2Kzw2b/aB9Asroj2BQRj9fC1jFrOt7FzrcgKn7K+GyldfdE8tDzVLR/qU
FoXzmIWEYcA+78Zzr7Xf3WBUj2ofFXtWp3uCR8WjicWDv+eNdP0Voje8q3O8h2hdbDNQTrfAe4I1
PjqHaWHGCWAWduGu34fPP+qHTNbaW5HJE5yr2O7O73Pq9x5tbeBTZvJdHmvJOdaaRqroPDB4v628
59Wx8pJX5/2fJcKMpw3st/IowoQzkB2ZaMbea49qWWqTnFPK+z/VAfVWtsy8Q7rl3saHqbVzGvDI
kbTbG0KbvA0cFvOaTZPpo6Qpledx/RInzfDKej5gmOEoxzbMFYPl1BzmFUUBXP0ngZmeuAaJRXpN
SGT1goqWMCt/jOV30Crkm7/XklmxHAiKsEsubFm6F1J26SaDJZTgVIjLx3Y58Ib5QF8WDQpSkthj
rXMmpEgr6A6MWTr4mqzNS++vTR2WnbGSbcVLVfkteuw2xRfqjbe43vXZcFT7YLt4SKUf8hpGgfXj
Y5SV5g8aYfW+SjrctWHRNuB0g6yKlt87AaXBYYh35xorTRlgnijoi5pGtHTQ+OZRiCk/8up6p/15
PEx59L3rPXTo9Tgd2Q5uhhpIUm82xTGP/ODA6qAewoHAqCju2KT4iivK3fBgpEF2Mno/gWFDbWV4
WfhJl7l1xTtLEpHv9+M6cVrzrmy79oGfnftHtQlue4zCbZtC+IOsmt/mTjDPa3u2xamKjN3QucDC
Wg2RtTD4L2H25b0TYg4uh3GNE8YSabDxZ04RnpmGb77hzVeTV5tAfUIRfS1irG8rDXOBQcpyc5S3
PGKF7m/oBdsXo2HDYJ4QuP/4YbH6PZijSetQpfKQs6NzOsn6DT0o9y6tchB8/LRzItCrOakIsm3h
cLYfdJt/VRTen2Czl9t4yJ+MLOK4ijkDllZi5lvHTOR9LlLzyPkPstgsaH6kwMRLFKzX4OpxE1Eh
fDLils2WdZDnIwxiIAQpp4Z8YAby/gQnKU29EIINqBISF1bvG8WPHdUGqbaumbwf66VjEY1qPNIp
nzCzlw+REX9VtuOekxoaDzugM208iyM5LoHuctBAxExmqLfd1DSvOIe9Ox3Vqc3SwA1zat/4phUd
1nU2oOYBE4I4anDS6jqc8K8aco6m1ZyAxoUrIvCQ6Bb49zK9rPJ6/GoCDaWvJSgTpy7IdvjIwP4Q
IndwokwcPUNl28Eb0/PcJE0IcDP+/N6gCTNwmCsC2EC6zLWaHn8Ip5TEKhr0mf1AG+vJyRYKaop6
/bOhU4BlrY2Y5l1ilIVe8ZaNQXDz/rjXIfjyktoipNzl7U6z1F/TDbFv2zG7T5f+tZAl2WuWWWNg
RbTFKhLSLakHg9WIGG/9UEsDC5lhQ83+sRyZFoZ/hQlwzfvYqtXQxnO5ylB+yaVvvBeJ1Sw+fEKs
IE7QASma29iZKOBdY2jICsgyxhQzx+4cf2oLJLYJMdKMQU2xIyAC7lqSiHnSAyv/DCK1B+VtR+f3
1c1BTXGwXPdT3MTeda8p+XbvXcL3IxKdjjqGUpCZN4FduQ/NUk6+H+/Yj2gWIqbjUIpu5haKDNQO
dsngkpwE73ZAifAwvy/EjeBLF0F0kbQl8LVoROXUoQY4OdCdL0CQVdejBZoOVgH/E7zdGhbvV7eR
wdaOa3EjRBMRv22kL248Ncd4dLaES7jXNMeMO1LLOLwsnb7KRorVmgX8N561/Gpwq+YlcxrcE0j9
cMV34917Z9uHdXYh84FDzZjvhtp1ji0YqHPxro9aWlvvDUnkd+VT5hAzInUISWSYjHVTBeHWKJcW
ke5LfZdCzLvO0NXc9n5PxMLY9dcdapG9B3HLW1XK/WJbKrsQy8aH4627jnycyWhVMRb2iaAtgmFN
NKOzc22ssis4CwEoDSroMRekF0BdO+TtFDGDsP1XNU/0bJAB94XqYOELMgOn8tq0ZxMIQEuaiS8C
qiLT2xkaPaNKXB46t6Yq772pghXluNG1GzNBdkbNI9KGwG00mA5O8W0Wb10WqWlDhwy4d+pn3ZsJ
tcA5dRPIZ3acZHjtXEar6bvs8H2fJyeAPUrNSyNA1YJnTaqM32EZAJV+HKxL31Xboo3DW3D5457u
kaJ5Ad78/VlC6G3uSt+haQD35wQip9kX9GCPXVF5B692q2NNIMPRr4dtVQTi0hR9dN+n1Re8NdEl
BQ1FmZuklzBBDyAIrK+6ctqHbNFheJVyMNhAYQGEGF2ZnA6AwY7TfWr54z2U3/Ta9ykMJAjWvZsQ
w5H3vbUrHe9acai+9EvDeuN5il8AvrsX70/8n5v/HyfANjpu4dHMUJDY/il9ixuyfLrA8M6VYpOH
IkszXCznEKFoNaUOK8KfL/gb8Y7yPVMib7fJY7HUB/UQNVyfVHlonCeDBTGjUZWuxlj4b6Y1ifNU
lc6dUS5269Dzr4CPLvgqPtxqqNvmJGPpP/75A72rx3+dCfCBGEUtM0O8ItaHaZQVO2w07Yz5E+fx
rQoi/7WZaRoKMM+7VuvvWd/7+9D2sMXOI3EdQ3g7tV713XcIDUe9LDrQUxUgWkMk21E3wYUoIsqo
OPYeHJ6iQzd08V+GNr8ZbhPJaQpl2gg31D9G96LHeNl6ln3GppZuZ121B6OOaEakMAzqIfiMmLa9
CYsEyi80kX4bFIVxqZIgW3clg8QluWWGnAn4J4T6dtOItjkMIViD90XIw+l0++cbbS438tcbzUdG
6Cd8Jse+/x5n9dOAtnTSAsNd5J5VqjLyBbS96yMn3cdYGnZ0Kd2LdqBk88LJfRlBne3ScHghYYqj
1n83Kkh1mKbobxr6f05B+VwsQ6bCCcOns34dBGJSqXAGN855iHTySChrsE+cuHvQCswMjETrNh+T
TdKQBFMG0j8pZgdkBKEGuTK7WZ68ZXe1kSFuAlvq1w7vxoYcoGL7l/v3T9GmJzjOSD4jCmT1ccC9
KDaHELDcOX0fG7w3VuIprV5iascVnwwIBWEsR7vJvhRxkm7wE9K+W4ZEf/4k/1w0PG7U8q7wCNrq
o/6OjZyVTDBFe58SCigLbz7meWQ9YX4dLGOIP1/vN+JrtCKoilG+YRXyPqgNgHFgUeoz62yXQSLo
Tr3S4y/2ZZU4KL4892IgU+EILrWns89O8+er/0aP6QlmszwdlvCRyX9QycQY1ees4FUbAxOefCtp
k07Su+78jM5o259oW6eXXu7EYEuRfKVuXd+6kY9rusiN17Gs7j18/7dIXP52Z37zS5joHfgRbDRc
IOR/fXSbMipdMWh5jjOkmO+qs3fxElPI6gVmqv6L8OM3vwRrjkIpsOwXaAZ+vd5ENeWg33PPxF4l
B5dAKqRdcfkpz0pmA7mNWbIhqyfDAXFyHVf9TRzzT90JvTgTIeSyimAJ+PBTGI1JOErluefUcLsj
tofwUHhZ8VovWQNm4m7MadGlMjd87GevuLIm7177JJIm6SAPIflWf/Fp/e7h4APRuZMmykNTfvgF
bNyKlV1JeaYRJB+apAxRhtlJuKtQqXA6luq749CkjhpekGAyDl2dtnszigpiBixM9SbRVl8HEQ6v
47zM0P/88P7mB+MucatR6rJofNzcKsgVRmgr7+yY6dJIbRzmIl0+vCbL5C810/H1vQJ7X6/Gcabf
/ecP8BuFA5srEnPXROFNj+2DuqAdS8ePycI9e30y3elwSQ5KUmzCU3pRum17kYcAj0yCEw7xOGb7
VNIL/Mtz85s93mN4zwriWA4phx+FN8joSzmzqN/4bndCp1ww5BnbPfxfZmzGPD974wCTraGXwITL
GXdWfJvKtLuwy4hEmKxJoXtZ+ksXgniA6xADHDe7szQ4o9fktJMvqOg7/fnW/WZfoiLDIeTwuiDM
+PBoAQvieAJN+kYvaxxtEHXbWRY6nUoupe4yS+rcf2/T/9PW46v4tSl1+b396D3+32tQ5v7//w3K
F1/mL2mk2y8FhmQOC+10fPu//4eF99/+ZE/9Cz07ti6WYxIHEO7/25/syH8hObHQ2EgPJSKCy//n
T3bdf1F7o2WnAJHLy8Gf+29/siP+5UpcfbQZGXyg0XX+E3/yh2dpcZZYLqIX+p88SpTdvy7cRQRm
tG3JlykJdgM+PAbpN7OCTw+x0LAuwIe71zir4vgvz/AHwc2P6y4fXuEXULhZf71ujFEgGAKBVEQC
yhUMw3fApTjvD5k8/fR73PwoJH+29X7YC98vRTINZhLmDmhMP1QJ+cxEt2uJ6OurQZ0yu3v0wS3t
rHnGimAZN3++2gfB+4+rITr3JV5dXOT82j/7Q4aaw03SjphiVE9ZqkxYyZyxNxDR4101DMMaiALO
NFl++vOFf/M1qQDZ9Tk/YdBzlzv+UxUdD6a9ZBDyS3oEo0Zaiu+dzKdtnMzmVme6/Iuy/3fX85fd
Y7GdWRi2f71ew8A8ClImaHmU5SNcETI/N2Ez97cSHo2/g3vX/i1kfFnZfjopcHM5HiDYtXhgeXE+
7hlatgh9BrfZ9SD04YszGvdK82/Ct49XkVROwsF1hO6Nd+OjiJWKH4Bho4ad6y2RuVUbHeokkX/Z
gT++AVxFWXwhzCqSAu2jMyJytFHg0R0X2FNBWzgb46ekggK7wgYqjn9+OH53Mdz0HAyxBP/zKNNG
NGkCiQtGBBzkZTQ+hBbIDju2Xv58od/cO3y+Dr1V1JOcwT48hZWdFEUMsWVn+OqM26QBJuiPf3n0
fnsRx13WLZzNLFu/Pno80ZjCdUsIju282g4c6HAOvL8sG7+7ZZxKuVusiogCP1zEjoJMhsRk70xP
9vtqnkHT+eVlhrpv9+d7trwpPz3VSBaWApEjsIS3wHb+YQ2W1jRAN8zoxW0ZC/5lof3wxzEHLTuL
wCJPrcVv/+GPDxzCCKvI0x0eEo0jLBZBc2fLxGxvy5xwrMPY0kZZF3OQuNiyiVJ6pKEZjHd//o4f
9pnlY1CCLIeRpWBBwPPrT2ZAmfJmcHS7VgwpZVUZ1FATYmALRESkXnVQRWR/HnvoE//Zo/9+ZZZ9
C/yGCYbj49HEnSc7a+Yu2zGoyvYTc+PdlJCF1/Bw3f/nX5Jlg11+sTuZ72bdn5ZgJrWFjcaAWLGI
sCcj1M0rxWd3ZMI472cr7+7S2uv+ctL43Z1dXmnJOowH2PlgOAoSS0Dibogwjk2oV51q26cehu6x
kC1pMmNodURY9KX97T/8sqy/Euu1WBTb8DI+/KKBJcoiFVW+gy/UfjKkojMaFcWLzoZ6P+gOxZ2V
OU9/vuiHN992EU5w2uZQZdsc6ezl///5Dg+WowrfzHf1ZNLJb70h29hDbPd/eWs+vPw/rkOVhSaY
N59S69frRHHgD5qQPMLEw+DKTXvnprKUS6OcgPE/f6WPvx8IGkn3Bpcx95IndNlnf/5KEUlQaI/J
V2jX7ef4/Oe/vvRe+AM/LS8khHFUYDFGciURdPsflmS7cwippb2579uIhreY5uLUR6lAOY6hGHZy
2kMOphENUUyVicW0t/AQXLDAmsVqMENykTL498ABHJI0VTXF/mpMQv/ZaV2HCWqk5yU1SGNU6z03
DIkeJtaJ9ORavWD/604ZMPlwbXvjCGDP1mSo2X38WGFTVevKKPJDMpCCudZpY5+6udHuFSJiA9IB
cgNkljFN8NyQw5MKFTj+uLKiuyL1AWpo13gJxsm5NpPWfSXeQL2JXhS3eP46CI9MrF7i1A1bNC82
XFjQYG7DdJKUknWkQ0DfFWrbeCPbcjq0UanJQgrR1m5zmmyfeImD6043s95o12t7JCcpxEg52wuL
sHf8tbb78Oi22kWEZbYxUBqTUIIDeEH4s0bqK3wuGA23o1ePcu2aIbefM8LoHIp3yLXyjekr8zzr
OcpsoD5TYebZCocOSVBOaNWnhKV9iZZvXSxJXVdWxDeFYFkVMIbnMA50TsadyG5rJSsEOTUxIziT
mIJnpFMGh6CVob2qvQV62JD4TEuXdll3oBEF35E6pyTGbVD6PkhxaBYxmJWNP6FLX2UN4bYgsGUy
HgL+D5prfuvvMxuqPfVJnh1VaIChq2VrpLsh86q3AJPbmQGOIKZ5woZ0NNIqu6oAqNk3sISHG8QY
4LqHkFHkZRfPxcjKzwx8NUxNURwcrzPf5liWGugtGN5xsuzPlhkPQK0j2mQw65gbIU8tIiDEGO6q
DXAzwpzgsgNTTl1SppAA9AMRVZ5NsKpkVHTXp2lDhh1hVd+xrVUeCigP3GpE/fgSqLi0jqoMq+QG
gd54UTuZb+yZilHrWe6Yv1D0mfa+JBxZ75B4GvqQhQ60t2mIcrTWUvMJR3vA+6dnskjahZux6fQ0
oVPtajJo2pkk4zKVWb1pytoQ5BC6FmKBvO5ewduacKxpIhbr0e6ti0pakdpVZpeaUBA6ccvHSZiY
Ct1hFw06mmiDrk1Q6XImjqOpmVABsq7oioxKDue5oJWzhlIxfYaEX9FOCdWot05QtPoyDaa22htx
TS6FQdbpHrOC0pvcdHW5DRm85DsbRU1wBFLetohyZh3eki0SOJuJVsSJOzEl25Qq9YKMsiW6u+yI
bvUiN3swA9+FBVVoUZwCc+KRW7R47nouaYUDzvMHlhQ7UoBQifWBCUouWr8yGKhhuWx1jYYIoVbA
GcKx8Rc6mskdwu2KHJpZtOHXpgHnu8nrzHV2YCQsclsz4n32BM+3xb3vlB26vCptva0z90hcROuZ
wyZqwM6vokwNz7gZ1bx27ah7MpEZug8MYNVjHOMg2KV2Or0ZfutaZBmL1jlqkCYa9+hY6hWpIPo0
1sp1CcXG3x9Ahm2PociY2pZKNk+kZGfppsdh/xYHbmFvJjeTJM/HqexYuZA9rlXdOTAhu4qpkZfN
85ND5X9Z1IJIVrewIg/6HlJCeLsidHaDyMt2Xcg62zfTZERbty8n5GTScMKdX0Xd96EfDXMNtjC9
DiwXVbGrs/lbVRf8M8fq3MfKzM1u7ZUFj0ClbeI+lGqjL70flXe9iuFZm9Dy8XKVcFkuUrkQBEoC
xiYEm7IhcqfCUbhHXQ1hOQx8o0fjGOeclYkL9VfSJOR3NVd4lU8aJvAh90Yz2NIrQ+bIRFNk69SS
xbEd3h81ndeMLWdkFmHa9dbGAhcPHhLMfrfJojywtlbkBDfS0dlrn46kDUyKf1aLhKFFPacYA9Hz
tja7VOt+64Q01CXOM5580Hm+vyWIXfpg0ueq3/JbRPzvUxGTOt70JNZlQyfBO8Y9rGaTfUAezNpP
3T2CPhPTSonSBkuGJi5qnliP8hZS8qChoKZ5AipXjW6ALLsonqvGbcBKIAhfu11rQDPxaRX2bfwV
KOwbZ4WBOJRAnHO8Y6sCV8HenjMitUoqDGCA9R0zZIIIy0yQFUXpAoxpabKQdBxAfFUcarmz+L2v
NKUCn4nwxQuUO32198FNLx7r/hQgqLrsKMdYGMpt5/pfCgLtsFL42yLP3zBD4DcpkeDxk7+5nZ4/
DVb63fLULhKwi2LvU1Z3JZMy8Yw4f4OT7xku9oFR7p0bluVa1FqD9kmSKzJ9kQPPpAh6GTZnxG1Q
nuvLOmqmi2lJXSpjXq2JXW6tXAP+xNCenMXnI4kuh9NVrvHuNpcNMUqPqD6ijZPmNzhMwi3SmGCV
6gaTQh8zHiWvBHYwEXUkFehTMvE7dUW4M6p5OpqMxs/gsPvLYapmvdURC99aJ0v4qHB558m/qb/Z
tVm9SZ134zaBw37fgIk55WryVjrndIdKM5v2WppIp3HQvuq5tGa+O8/aCqq09WmGc37n5DZ1bOxP
9zEhopAkKxpeCV9kjydI7E2/SM5OjR3H0eZnPw3UJROn/gyHOA7X9Ffi57AKkYuZDB3ONbBmg3pq
yOP10LbOWy1zGiSQVQJx3+BnwhXvpKhPh376EriQ4yf3TnY46VMcFyA7NPk41qfWE6R36NG6g7/i
QjcJpvooe1vdqXiwkbJpuWGwNm0FtE8wpmIzj+xK+GlLeDwmeYVbhnHN14BSNlnTpA6mtZcustK5
b8TWTW3sOAX/YWzQVlmfbW2LSySthE4y0MgPtdK8DeWgbxiQW+Cy2/oaKZT9NUE6NDy2+TTYW7zo
hLsGXZkl60pgnZotPZ6mcf5WuqrbloPRXgV0ANBN5+5TH4r4DSmr+033XkvQZUph0UXl48j85Hb0
aIcsrwiPWyLwK/chpDua7zYqatF3R39wxHcvjD+P5KDfWgTvwSKYDpRH2dY0TOO7AQv7svSDeokP
fY68unnCqUwqY9eezJpRyipFzM8yFc7N9ZAWx4RwszXC6vq2bgdY5l4H7n4I/RwWtve9Hxlj1ROJ
6gHK123aqnmLTkxvUPfgCcEuiGDDdwjzxV+whVU37GOYdGuBPOsbVnkCESsCIE1RW1zYLO5kPBx8
MZ89g/C4FfJydardEuxxGEj5TUdTwTYKZAd/HGCOL3AEs36JKh62VKViJUHZ7ibZ+9thEEygLXs3
BMzSHCu2CGDPM1KwGnIePDArR6gcNnHX7lidgjnnlTWrcVcTx7HpO+lv0i5wkTBrYSEND+Taj8bH
oJPpp6rU+GTCyp9OtUBA6QcC4e8QFC82kPv7Fg3HpZcQpQozTN4kHQ6sguyWO5RgRE9ylIe0Hrcm
Od9Ut+d4hvKKiZOHKveG9NJhT1uppupOFaSzPVz7YSNnglLGyWZJcVteOcgD7sGAu5sSN7L1+n5a
852j3Uj2MKkOWlOvtKBktcrXiDcnArryrjjhvtdnisBm7ea5BsjuSn64HDYlxbWh1xMRtzcJetpH
p9KjvbLTuCbZWGbQjitk5AjbMJpO/VRt84wNfTfPVnimmzuTdmZPuVr5SY+y2yonVo3Wm08Dv9Iu
8s3IWFMEVrxHk9q1PVXgqikyWLTDbEXZ2pVGMEMxHiLOIQOqgcSlID9glnRfc7Ps44ucJFb7aEu2
0yt8CG1LRFvdD5d27km00uAxqFjMwt7S/q311qtL6g8vZcuLS8O8dyKDMCqPwnZVqygM14hu5wE1
v5jz3RzXWKywMlnTAhaGrMl36BKZtGdiRMpmO+WSYO2BYegiZSZbw/ea6F6itOxua+FU0IaMb1Ul
QPZMkG1t7Yu17lxjZ9tlzscI2wefGudbXfodsXTI+u8WqO22jLU4D07y0tmmQxxIeo7xGaHujkw2
acqytQo90tkGomS6VeNVpIyg8ezQhkc4asKOgms1hf74MqcdGjxkIcV+HKZ0N7LJZmuknAXnTSLI
85rzaxEbBqa+ZaGVNDyi0FTHIjKvijl5Cg2UYlGI1ruwk62k+DllUaWulKjDy94ouk8Ygrxi78xz
BzMuj0AbIzbs06Ygm0pW8RoFWqxvsCdXl3HnpFteHusGIytp5LLC2bBrRIiWkxn0Zexoee2OBEUY
bnPoDUq7OQkF3PA4DG84UYEmJrZ2RXumPpDQNeEuG7LknBCW1VS63NtqMl+hnU+Prp1GnEosTkcu
0tmF14+NiPVJbegDVTvuwCOzBlFDzofjAsMb4txu9tPcWQ1Y3O1VmEGj2vIuFEdKQ7W3m5qU2NIt
AQwm0WWTeK/WHPpkZPpXTjHl1mrM+jAl9yPuDyo2nooJ+XhsGv21F3jiBg9asdUIKtGAjl/lWOfn
ynTzM0Ps8Y0n65FOG6p30ptKLGMquuwHUnzxtIJSiPo7piNHNcTkv09lyL0lS0QczSKc1nFRvjBk
XfZNklvNzMNtFJnmfBso2kug12Y4KCi/DnbYyTU+iHJdFLn1RPEQ37dZB8G/QTU6riKjDatt0gTZ
sPf1GN57OQGhy4sdknsWwExcKvvP7IzkVxXI0j3WUiqpnAJDgU/PzPA8iiI4eo2sn4eqFtE6Gdvi
ATKE4LaSIrEGURd8Ihmqx0onA6SNKldyW5lAxiObtEO038aDWUxiXCGj9uJ1n+fNZujE8yKr/pSV
shnXQ9Z/mTQGo46yP0yJzsCDlGBRwBkdF/h6IeQN1c5DEhX35NEB2wmoLUs11oufjv1H5uIey/Tw
Le7j+IDQ/0kvVGGo+wGhu6Lq2UhThV6yoOb4VvnNYoCMYNRfNflYjQ+iaUhncXGf0gcuXojHdJ7a
0MdVYWOtQFwVeV/VOAWEuUli51ZzK8wWxIg77cJeIFtQRS5IQWZN3nhx+U0mhM1UZmhcESbs5Sc8
VsZtnS1nB2TY0wthRTnVOEXEdUBefb+nr1bk23yY3Ic4MjTHCqq7z8ILnU2ST9k3S+OJI5l+ehzc
XnyyzWqJcDeI80Mg4GcEMqLCQuhd9nthmPj65qTwCG9OiJytWptAcJsUvSiaiS1ThQVzvPPQtVXJ
bGyqwsCT68+RovjkdqCI1u2EC3bUlo+zgV9/ncfg/dFxWuPOcWfb2qR9D9526mT72HkhpT4aHnnS
WsknJ0oJjoq6Wvas2F7XbDG5uvye4VgUm37G5a7wPoQ7HpBsgImb51cWoZnGCvpPQc4l0IQvnU1F
uY6rprwJIJKPTIUsU1A8mWayyedp6jeDOYvXWLOob2C6SnSjA20UDEJdfp/4IqMIrYTV4eckZW0j
kQaHW1YP3MOq9vTdMCZgqSwk/YSxVj0kWnCk5nfDE2DyZ91itnW1quUKhG9EwG+aCXwfY59o6jvq
r01dO+WelkK6BFEmUmwzparvAXPiYRP0eUYYLP2mK6Sq3mUyTRyDk0Sxqnv4iW98e07NDZoc88bA
T0F8IwHmhDbVDUcJarmxvfTHENw/YYLMxOj1ciq0Eg4nUdA7ZNCkHFEQj8/2ukGjTP6e083PNGx6
Qv8G3WLQsDty4AJ37HcqxdDOv3MJxWMDn/fliACIk8wYUbk3viK7bJgjRh9IvpdIhIxpItr1bu3A
WAYA09b2AnGfwuKImQkEyUx2Qkf1aLqXJVRhnz6U6m5DtiqDRszIAc9hqR0JOFVZSg2aKeOiziaV
bFXTVtWqicrmPss00atyNOhUKTIFv/YL9WfVOTEHD1p/PR1tO4vdjV/K6iwSwaaJoo0VSdo+iSp1
TLdikyKlJDzZ7/PPGJNqFtCxz/v12Hfud7sK3efad8iX1JVPaKSZub3C9Fp27tq2xXTlYDQ04Xna
NUg+RRo2cZPhV/6i/F5GFqVm0OvwxbVa77u2x3mJ3SnGnW0QaLtOILdM+8lPIw5+k5YO+DwGglhJ
rLralnKgZ4s7pSVkAIZMvMPPaz/DosCJV0lDuAdZFw01IjJfnMDCoe+Qim66dNvabJcmGN2NoJrD
fktnqz+H0zR6a8PzR/LZfcPwNjX6E/rVbj7ihaIq4rUvcNXugZb69bHo6pBoeWrF24h4GvuIPiub
V2EfFXsXlSAO67GGTWqWRqpulJvYzdqguZVt8QAwk8K9uwRGWJEUq8yW02elYveB7+x/ir0JdlJt
2aFcj7HfNKei6/laCFMnNk5Vpc4FeU0pLKG0dZ5FHXGqbznGPkMUMvAuBdIi2Hfs5CcvsSb+VIi0
Aq+H2U4gbxLSXTLf6h5j0WCXkH5bOF8nDwHFtWfgor2i6rXrVQLp9NtodmZMAEGP22YAoedcthUt
ckzMbumNK5vWl7Mh31poojxq6wJrr80lAJaDfpgBuH+nSjW0txZ45zVZ08GozPomTCXolQsfiXzO
nonqcii3JDgR1rTqXcaI5F+n3Fa5hotSGuGhLN0MXXEPdWFaDymywxuPzRixFG13TtNVypHdEsBm
N9milNtO/pziielIKMOmQm2/KQTJGpuqETZOt1Ln+RMuPAyd5ZL6tA/Tulfrzh+zYMPIUJtrSV+v
IudNeP0mTeuOipvFmm/eYqTEaZ3F6qQRH5rrPl3C8zKmxUlwkaMQrrdBnYXjc1/V5kwWZeoldB45
am6wE9GhtowhibYEWvVwMJqgavyN4/RyH9mDXT61TjJQfyCKjnn8k8LCbirKiJiRIZoxi2A83NaV
WZVf2Ec6+wIiaPnWm2FNHIkXc06bBoOhCy1hBAy2DjnejxVVLco27YEGbFI7fKJ30ATXaeflFLvl
5JOkagsCMF3OPQSfp8zxaRP0Yf0tdTQeZUXipLutxtz2XwBqMEhNa1NTX7lOQRAS3yg6ySLpnpKE
9sgau50D85ltMd4YRtICW5im2T71eeCAIVHLaes8RwvGzgsDr6V35Tr3tlthEyMUY/zW9q64q7Cu
lKs+nuCaBFkwPlnAh50LHAMi3gfmSPq0k9C4YVGL1Mlw7VFt475X/Vr3IBNvurQM7+j74plZRaM2
jJ2oAovAsNALfZ4pQNRkspS+hYgUycxzgII+vHTc3uluHHoK6V6qwAA8YTgEblSF/C/KzmNHcmbd
ru+iOQ/ogmYgDdK78r4mRHcZkkEGXdDG09+V0rmQzgEE6aIn/4+ursqsJBmf2Xvt5Q9EBkC8XEp2
wMgMhcDWT2X4K6fBYeLMbCOG3RFxXKwwwgT+ZuQ6sU8gh1sYM0FYkPerC0rsyQnYhtu9BNZSe1WE
4zn18mpdJumsDg23ZE8SrGqqA3T1+ZeyO/c5Y8jpecin2Zs/8yptCBtqHHveoOuo6m2BA9/D/I2L
EJQV8W7ltwuddaHQWYg5Y5ZpXQOvrzZf7KNTtWZ/nj1F5mpRR+SOzRcgb9dhrmqb7Ad90TVcr/b0
E/g/RJP+EjpPxgccRPQIHAqTYgHd11WAK7EnwE7vXaNC0hZDKNkbp8aCuiLSTObHYOqLDWHscXvW
DrG3K20b7175jf9EDGdYrB1bDd9xiojpbNic5auFbNX7xhsnzl+Ypk8+zfAf4Wa1vFkyk/56NmSo
FWDyxnokzjF4JE3S4Z/1Oo4/Fg9K9D3j1Olpid02ODVR0JpzDGgpPYwLPeRlsDK/2JW9Xcd7HCpD
zbFSmokgIDD14q4t8vJpTsPR2WlvsTF9uwh64+tIiGYa4kUsk+GbGRkduOkyE+3njgEJ0Bbi+W6T
bEhp5bnSxrUoDXGuWWWEv9Zc3XdGJ90tdRjuOTAbhDuTGh1hQbCXYLoMBD1Za7RC4iP3cquhc6WV
3Tq42OxVRCvLPdnK5IvSZTgrOEoNQIgyXU5R12Xjbk797CltY07muLKpH61eMSVvLb/eaEN1uq3a
tHhptSSnBuZXR5Ey2ITnzFVWMs1xgEgVaNu+m3TWyzrNiNnGpeyIvN74QWJVZ56phXtLV8xWxGZU
23OjO94O0KH6tcluzzZRH4uSy5Iop13n2qPagABUzrFYZFnuxAB5dB1g4WvSFV+uxgMMOl5q0KTE
C1+8SlL0y34MZxTW+JzWc90CVArzvK2fqsEpp20H4Ij9x5J4A86qqTPr1q3Sd1VF19BrxZKajOrQ
Gc+I32mzQyYQPnAfUZS05YMuyaQT8jOeTeNsOvA7n0oN1C42cSfZFlKKzfUHGlSV3HRJPt2mmD+p
gbEL2ucegTTubt8EP8LYgrAh/l9uErsbekJEhzlcecZrbTIfQ3XqF3amG8/25r++MvLMIq9gh6YL
+6wADnDLT3P7gVkypIEemVtTFk7Zi4M1rrqNM/bW7AeKZc9HwvYm4aINtg6Tw3ATW9oc8r4MWOUn
tVgAGpnY2g5Kheml441QXXu+liuK4Q4ov8ia7ERCtqf2htwhCYcCT/d+xskOT8k4TP0nu6GD1pyJ
qHox2H+6k2IDzO6DMTvTHuYorDgt9PZDaV5qWPP2KZZ+NJ38hAb0aKKQ6jAl4qHbYsMcoq2OMCGd
rvtvRJ+S8agf1Ez7ZjvEsmpreDfbrCfbYyv8STurEZvxYSqn6sfWLmrGDDknuU5tJrFrNw1JH5BT
6sMkUirkjiDSS0L/TID0MvCJjRAR6gPpCj6jVEGRvavZ3RJXzug1BG7iL8W2JEHTWvOQs9+TNrly
5IvKpCfFqvvvEqdzscWpVzPQ0v21/mIKo7bQ3gPnJudwbHYoWMHsdJy9j24wVRG0Fiq3jbW0VYDd
0cviVR7zMOf0b7zpvhwbrkg8jq3zwa7Wfe4wPj16NgGdh8CIqFhrkP0WJ5YR9aaXheofOyoc9maJ
sn7MElT+gYQKcSyr1n2lKCnEpuRYVxv4sMmLX7tLseF3fW1ITcHD4cqkHta9l/jLNircJTkM84hF
uYSlr45M6WuGhREBD/pQcL29hWzfiZXWDJG2iDrgwfR2iXlWlU5WPOX4MFjxk341wT8IhOl2ZgpE
+QcHStI/CNj8l4RA8eYyYJlJ1/jNBf2c5ebzlaQmPqtidvrNtZhMjm3js0JoqSHHnQuYLHgSsovv
BsLYpm3p+voRvsuCH7spG0yZZQP4gn1j47G5DqbnwrGXaZ/ZvRCnzvKj5GChDowxM0y8RMqbBfib
BzxihzvTwyjnmKm5K1rc3juT0snfjiWZq5u4mDBfsiDxJMGzkLS2gzU7jFwXEdX4hysgu2XShftw
SHT72bQFUR5rVTGRgIrBQOcdSYD+nLMxHNb8HlnYy7C+GquHlli+RPpfcInls+HTIxanWFzLv4iA
e3YLcCu8XcoUX3McLDUTXejNiGVEooZ9DiDcO5JUFwZs9gUToK23TKCDKbDDv23kF5J9KRwgKBgK
SoMoZf0nJaq0PlQofuL1UjaD3I+cpO3JLS3G4ob8XXEyaebbn4mTaediZWIQCxO7BGK638ASew2N
y5D4gsB4njd+AwD4NcwUlQipwenclyvy3LS/nkJF/+W4uZrOmVlUvBrBfg07OFPQ6pq5dsfTXNDm
bcPBZNMh4EwbFUIb3/1JcNQCZci8olkJqI7ySE7wRNh1FMkvr5xYkGJOFkiV56ALzhPF2nchprLb
5C28xFXZdiJ8GIj2E0+wrqZytRBQSmbAHBQ/IxIJj3UEfdgJVpz703eW982CkxlMB/OmPaBSGYjf
ndtugIFlwmCdCzGdurlzh8fJHecPVn9ZuQVVREqkHseWEb6d+b+6KCzrlluqfNHzaL9kIpg+wz4n
gJzei7IW+sZfxEwgdCYvhOYwCaEeRvykVyRlO7EfwNCebUKySRYgHKzOVrnrzL9BJ68wOvIj9VGm
wp221cxe/EbSr/OFdYlFks2G/0kZxryhBlWmLow6KZyQ22BG52ZW7+Rl8J8WXR/S6y4iaxUAw5yx
iujawV4XYGbzrcMvPLgsoSWjHQQzh3BGL8pgcQgPFBSmbWaj3pxj+UUQrdM1AfSa519bGLDD7iAH
3HvCL7cNU3/yuDwXiRJw7H4dTV4q14HlehU1dchjmFyYNDzYaUq6MS0YB12etXN8QbUdOJu0gDp7
oGhO3hk0aKqCAlbYNkBQ+B0ITGqaRwux9D3ZHFswUBoTNbKuP1o5LWlmeHXalQVWsAMMOIl2OZTE
35qzzuqC4O+op5ywCCZlSbqMQKwXlxgftvUhkc+mTHwm9lNTn1NG7NcA8dF/jC0sd2vlx9WZT1/G
aytLObcLgEPfeaHBT9UONe1qbivTrMs8BlsRMq221lXOeHCdj1Tha1O2ildNNccIy/A5naXvUPdW
bp4gxR/418cM2hqR4hXLzHXpDs1d0NsmWIfoDyO+fVE6G0fCa4KpWLTh2uoi9vl4ptvLBKq73dhR
mX1hpp8V5fRQvIV6ocrvSk1sqZZsNdeyk+4NTBrri5i09gVtBBSpxC/KX8dHLbPr24hB3TQLPjIt
luUW81fs3iHBZQ7NywI4DiulWKEI0PnKFVZwP49UgBtis6fPgXGEu46onB77ZirFqg4jIpyX2nMb
yOZKwJmh4bkf0yq47dldvnIZo4uZ5EQKtJXObUpuekaTxSjLe/b9rnZYE3NJ8mjvJ1rsoK7uvbif
GVyV0bWkKRENrtrAHt8Tuv8aCEaT6uu+VN9lANxm9GEFF5gLdn+XB/7yhW1VPIRe4X20omRdI62E
4idmxnpXmLnxt2la/WGiGR6LaZiXtzGLxJ8p8NOfkBlotRJ171+SwYZb3ZSl+2jPYZndVU1rMToc
uLk2koHbF97DwiMF1+S0nKkKvgSEQuu+i73eWRUOaqiDL5PgNwJ7SQw7gMcd7t0GEZQZa8qwxc1v
gjlnUK95NBADqywnOQ05UPvPQHtk0NuJxJeXNgXeKllrNueqSPS0cloQTQ+tsezwboaDxddoXuMq
EQk2TwVnzL2wOAnNxik06MkGsx33qg9uljq+ETdRIXwbhQrsmhWqYoqMzvT5r8stPBKeHGIZRiXT
Nzt0XZF17Ej55DPWOeMZMrbHaAMgxD5I2u9x3SgmWzcCIAqegiqP164M3UsmSQfZLXHm3tfKsX9j
p+hjHqgL6cFuqusbXHpAGlIs7L9CFcULUE0e7wCa9DfH2YCawsLCsOr9aboGERunQm7Qy+4Zpppf
g5sQqffd+aVsL+Y6gf7Nc2nnX23U5sVWqawgc9yv52Jdqjj/y3qU2OBhGkBu1ykV8CosR8RXWTwv
5Ocubb9RwyRvWsRPEpmpXecv7hBkVAc6E2YfNlnqfqEuGIdtznzOvPEdFxDE9kybk9QhU08WI1Cj
zVQhy6nrSKFXAUGxgxgYiY1Vlv1CaqrSi3/gfTALHImkhocXhzOTfw137qRESqsBQbFrPWhHMX9W
2idpeGt1GTcE8z32b2xtsmEtbGb3yBSS4A0DnhIfMex4c9EFCTRoLUKyhiU6H9KRqol8IyhIOQFC
qK+etFv1Z52A49kUsD0ZGTfDNcRvsGR6YO0nio0dBktxMFxnICHy2So3GLkQrvoBiKcVhvAxIUkj
tUuK/gqoUOtRh9KpSTfN1tPCfLph5MsoDfhGSsH32ZahMYcxTu3udbRhmN1R4eDDkpxk6ksa8Hgn
1Tmiu7EIfM7ym6XMazagTlHPTUJnVkdmI9IxZb9ZlI27jejZo4uCtpseEOrV1cWC9sooRWgCnjG8
Wz3s6qFHNkipFGGmaQLbAkQVR3YKd4bCD+oQwVQphyRZuTz3duzppL8e+2nJBVWEVdWILAI+sq/M
b2V/AqiiNeC/eQInlHZz9UUtMna7bhbyo4XdXewGgLLdYeYCgduIVGTTs4JiYm/N3R/bVGlJcDkh
mtsJsY46xyTCKBRx08T0P/BnSA711E3vOUi44Wap3Ho4oPeDQ1JNJkFpOue17e6XwhbvkkT1X81V
rNYtJKt5A7mkvC4lR8I5+Vw1Ox6b87DjYWW15WPDrQglDFXttJkN5twLEbfyjct37vYJS5afkmzy
5Ayef0SbueiK0W9Jw3dMZABvhvcYRNxSSGrWEtAtQHafLvOPmtPI30BvCKN1hgA6szlEbJb+lmo4
P/KR6+TWB74k6WqT/g0hG8I3TxaswwlLy9MDEJ6IsSy54IjIIqmGv2KAm4x0yTQBWooMTh2Djmo8
QZALonSNsy3UB+M21zjxmaDs8AFVimIsYXzvK2HuK7e29H2b+U7FL5hRRppvk6zSqGDtqhBISEtU
Xc0GQGZjdn44hu9Z7iFRkAoxwK4tANAwiA6a8STKuFp2QVqH9a5nVKJO0EFldUh83s6mUUXJYW8V
cto486JjBnSDJMQhnZdYb2OxWMM+7DEMnJEVNvY6Mz2sXBUsFQIhd2B12afdFO+TGHnVBzZgKhj6
n6U7uIuyszPi7MrdZNAtGzYnOdnF7JfITkbtqKiNFiaeK5XRqN8Ndh94xLo0to3Qq+/0DSBSdJF8
1LY8z+5EnkiLRJbHDD7P6Ym7oXCebXe+LijhJdkUG0SvJm7TBBfHSmxSHDvT4kONOMyOrdUNzirg
RLcIdoxwQgFNjbj1cgZayqvek6BL23NNd8oAB8ZZ8dC4yZLTyXnMgGq3sdSb1oY5Pfr3VP+xJFvC
+6JJav1KTF/qXGJXLpgX42YGiuXUcDG/c9gnA7ETGQNxh3pMMaZ2J5+M5XSqqupBT7UzvA2pF7oV
9g8fpuAKF3Vvtg4ZofojYKxIkcfSnvhNXLElRHNDkcPVPzlO+D6hOgkoAps60RvApc3wzPVvj6C0
7DLuR6A/s6tufdwLJcTUEkGQlQ1LimiI8eO4iXOr644SjFl6WsoQNcfSNB0zCvb40Xedg7l8A6Zt
W0fi5K3xwfTdgnylTYrMuTMTURQoRLQZPuq+cNybxs4j4uhNHoK2RC6OSv6KJmcHXBbS9MuZxO60
KM5+nWoCC8a4hCuAMt5Kug1w8KzYNz4BiLdM2br6wspS5G9BiIzmnNeZXu4mXaPYq1Rcx9ejz70o
Y0On1ZAMjznYn3YVMCRFhBhLSVwpwKADDTCLw5wqDiVIh1jxSvK0xMqmK/oq+wbdIPShlmEbs18w
uj5NcD/yF+eB3OvQCg+UhmmIgkkgDUj2PXQ6f94nE9Vq8xTLnNHTUQ6yEtWBRYiruj+RndfckUWJ
anE5R42DNcCIsRseRtseXGZJQpVh/zoya/FYEalCNsuX0jXd345HW2D3JwDcWRvtprlnTMYBJvx0
4zkG7uwOdEfmIHvIF11uR7UECEGbJokpY7NWoAcgnDxteXq67AM5jdMOAmkpM7XoTT2Dwl/2WT+m
cb6dbE8Hj0mSZLJbseKMPH1EICbm+9JzbY6KkdcWP3lBnkyHjsUKRP6wTZmLQojswLDqaN/Xnnxt
i4E1cG6n9sPkGfWb44oh70VO4odjbfQpSdvoLYSy/Bkj0h1WDbLiZzlE8X62HdMdlGsVn07XijcC
A+J3koSzEUOMIgNq15F7yEisJwR6i5PIwcWS15BrK7bb/8td+l9y6///WfHvmp/qqe9+fvqbP82/
m/avP+/r/wgi/+fPv8Z0/4//+bWkYF//54rJ6peH4adbHn/0UPb/GZn9X/nLf/rnn5fm57//t68a
Fc31u6V5/W/Wehxu/3c//uVPrf/Vic+X/zMp3A7/ERCXFtgOnJqApIf/dOLjmv6HDYmCk8gntCsK
8Uj9Myncdf8hsFQTMkqeDWKLGMvZP534jvePmN08NjTgoVdzf/RfceL/q7XNwi4YXv84/2Y1a2or
jwExxUff3CF80fb/w1+Gk/RfHWD/+1v/mxe9yFLiKwerZBJUYWlwB0SMhIhEWHoKs+28zH2s41Lc
OtqObxwp8fvnFVBe11AMqNzkDDyY9vbsvBFMr7yGMIKN6bxlF8JQ3cGfb83KnoV/WnDL/tArLvfa
KRmr6CXK3vokjra2F493pu+b+0il04vXGjK7pqD7IC66fm0BnjxFbdT/GLwAmwlbQcqy32sepNXH
T1FvQIPYanpHbznfccYCdzRD8tGya4SsKBi/zTyVbbbvefGrQfQ95oHlrWvteE9CDO3fmKHpps77
SaOgsh2Sn9npEICkq/7gtoDdjGIXTwyF6I4KkS79PjO0rRFJsi4pg4uNgkr11tvohGyNI2izFCre
gdFk4IR44m/VxMM25pQG7z7k7VFaTr7VwaKIbsHTounsv2ejis2QzDlVBGeHH9fMd4kj8g8YqYND
a+kWC0TsMMXp/BvlSnmOSbpJN+XspT/4SKc/fmpUth7jmG1REc63V2wEy20kKbeSyfK6UOSboR12
t3HfJjcIhGBRw6q+C1o2m9iClvlrYm78MeQ+G/BemvtKJcWWHlM8Ip8PN3x87Lea3H0KZRYPrG9E
dIiXMaFXZ0O/cAgrppchlG7LXrZzbhXE01UtjacTqSMvSMC6d531zO/2hGQ4POSoYMGnOL3+da2l
YTxC/NIzgpPoBSYuAhi31AyE+ATTp2EQyT5xi+AwFi6zKtu3gOiPxbhT3CDP6HoC4hzU6N1Dphhu
8mam5jQej9WI7MKnIg+tVT1H+YG3IM+dV9iXgZax3BhRKn89NOyMQOrYdwJW0bXVigrykq0p+UW/
0RPP59h7f2RBtssB5B+GKGMuHvXTAyLPbpPGGSTxKhhWwRRpew0tNHkx9dKup4rGFYtndUBE4b9C
hUrv68HNP6VjshtBLs+dS4KDZsiqi8NcDu4uwfDNJAhp+UsQzNHfSeuhWvWUxRtAn81NuhTZ7yhy
f1MDDmIP2Bgbf1Zbh/fLMFvHpWe3nwwp+ifQTuhsyuBbaT97GDpw3E2m8j3TSdh0kWr/6jDzz1I2
CZoNgdC2K9uHMeaFKyuSeGaKHgZzbMXIQpuk2xHvTrQtnSMtAO/vO/I7fVQWy+0VNsC+XXVu6Gwa
FkTIBSpqUQJQwgY+I5wzucG6h6pTlZJ8z3z6XCiT322sTxcqDgA1oGtfcpv1JOt7dScjnDQ1ysu3
3q38l1gvKfR+M/wZEb46tAyB3gX8Zk6jSe0nwfV437rEU3hjqCz2Szkuo3ZsGBHDm65Z82xbwpKf
0oZjOqxm585flNeeGzDvvCjA/Y8W3qadKAfrBvke5PjRViP1VzXGPrttUeMboqW9J30mPHMp0Ec1
3F/B4s0PLnIePCVF7H04KkQ3h2bD5SeMCEdLkQxHviO3FJusj2Cx5pfEot+YvWF+HpqQD4+Z8boY
yzlYDYOZr0IU0N75EjEetgfoppgD26Lw3m1onu+pXzj7vJu1Wo1dJ44Dc6ndHGRYzUKlz/6swp1o
JoHgMStPobRYRudyeo/RVGxIYXR2zBGcYDUaazov1PQ8GuUwPva4/AmO6ieeckADnsxs28+LFzBl
gvzSoql3qCKRmIbHMmPQsIrscL6XqDAuOut4NWy10p9sseSvB6+835RgVbdWAhGJoMrZ2acElT3M
uUGcaZuoe0ScIjZt7qb7MZX6TjqWfsAXOx77YekP1WAg2A5Wfoe/SdyQOB3vAmsc31BIRqvFpM3y
4DkpAXsGDyNuwNmtbfSFjPUo+HWS7FjR+d1a1QkxmmlTN6tI1PKPcNyxY2KRIJcEV3+Xdz7qaFVJ
l806M6MfK68DVP/p0uxNXjT01KXsHkw8d8d29sXTLOfxMPpWdOnscoF16rtvfjsu+bqYVfkyFfZ4
MShRPgnHNjtWT+QSO4t3xwyKVcE0puYS8yB4IGD0qlfMux0fLZLKqXik+PjM88W7XcJigSuCxRBh
7Sh+A0vOO8y3xc6RKn5OqgCOgC/jq76lONsBguVNPPCYacZOfjVNNh17JoCA5qT6yGiIXtwp0Ce4
3TZWKKQNz1lRTPdZm+njqBfzF7mmtRkggd8Mc4VeGClCheMlxeTBkTedHVaae9/zZh7AeczNmhoU
anMHozTK3xwKp+3Ydu3TJML4b+a6PEy4nLIX5RfuhqR6huc8zNJLv9TjxW6V+Rl9HcYrO00Mmbth
vAF6Zm3sKRk/6tmzwJ4Td2pF/bKdkJ9i/8wJqrIkyzcwIiQAdMJGh4XFSiE+r6Y7JlwJZczUxLcQ
qEgqCkb7clUAHkdaAr4QQ4SrR4/ZD+hxzyZWxIqz4AP5I26b2CDbiwHCrQJ7wSLl40sFR+6ZeR+3
KnpoojznECtYsDZDdoymzj16Vlc+Tc3s3QR+7Z9Yp4a4S5aWCQAHD76wrEd2gEljG6aVA1HWS7B2
qiB71yO1rTeR20p/g+WZh0xVnJ1q8hLcsU38KHpPPvijUz3zbG73yAUQls/Q8bF2LpibEydGVMiS
Alq6qGv7nLDTuhF26J00psxLuLCWTiw2ytRDKIyTvo9vErCia2T78BBCUSd3biLkSWjZf6H5QJkQ
5dsWRmOOqbHA1RMPwVs2y/ELBrV3k2jfvxiqXKxgJQ23Gh3PUAMl8wGpBTsxV/2gymZbkgzE8RUF
3RP/5DEu5JiumX7XTDKi+BETu7z25qSMNUAh8E2ru7ZT4WkhfgxrjGDLifc2+PRTglaGuWcBBRue
rSwjJYAAunsrVCDhGAX2mRvX7KtUAsnPluzUy9j5rSEdIRarY1g5xE2GyOi64TIGIX61ABXBB8l8
EvJAHe0Qt5D2kS7pTVmGySEs2bqzffBuZifWxz4bNeH2aSjXMFsnFv/BAgOZUW55IrXN4n4bEIYj
cIdL4HfOK9mV0cXrnPmxlZN3LBrtvwkSldATu80DWiNxiGus03vR2NYbc9qeksMazB6pVbzPeHbc
z1jQHlVcFjvkJGO24ppun0QWpJvaz/CONRovmWhaP8WcJ8tN0vg96TzB+KefHEAearztKDH2PMGS
o0GtPFFIev4OaYJz5BGdvM2OPb2CoouebR2nz1My5ReQxf0nk992OwWVOCJjxpdbNMFPEo0UJb5+
gxKwNQ3mrZp5y6bJy0SsKTTDx1yTogMLujpFec9EE00NWTwkMEEtHKzbSHA7bFMXxvSoRbLGnzG8
SAPEYK0zRb4nOKeH3EuKL1G46R/0JS2yH8LcGBO75gGrqdpOSHlvI7eKfwujWsjxTHdnlF+KiZ4I
eoJlPItZXThx2q/qTAWnPkFMt4LnwFggqKZlh8x+fCWDqn61a3SYUAwR0tPS4XM2kWy+OitIbsp2
Iba36wL2Gzpxl4PLTOLeVK26QJYsUTWNbPPqXo/VVjl9tY4x1R6qnOXJOlELdkfUnAczDN1mqGR0
y0pxOrOOD5i5IAnbZ27iJDjmMGUn7Cc8Ju9Z8BzV0XhuKhGdm+76jsJWhWtnod1Bpp7+RW7V3YM2
xBQzz8G3LAf/KQOFfpgVq8FV4WW1tQXzrR5AJ+S3hW8Ic08klxOsjddlSblVvakKn6mrsP3hy7mp
Mhe2WYkm8jINbNmq0WXijE1lJNWHnBDslTUib4+SeOtGbE/5Kdr+hl4RrVtrbO1VCFprt0xGXRq2
wHvLqciZQZAcrKvEBNt48MyzE+fpURNxci8WlFJx7tYPnZqAccQRw73JnmC+Jx1Qy7FlwjsOuj0B
dQkPVtbnZ3J0YHmEbm0dks6pn0tjYZqkTVvXQqaX2MKJ6Y6W+xsOud7Xgde+541APdbD42iKxP0m
TYL70K/E7ZRmBCDy2FzMdpwbdQmLedpj7hresiibOaq7FLeeG953g26ecLPkqEn7Fni0J8j38+HF
8lxMv91aeq+ucSTcnMVdHLqQOQPoT/ZKRgggducIpE6FrqiHNpvEW90JYL+aBeKK5G+isKTr3QxS
x3sfjMIax/hSrbWJ090gBS2oZzvX9XzvvTtOS5QSecrdmi3aguYoxEWWjMUHe9j6la0/B5z0bW/l
+Bjh6kCgO6SoE7iL7Ajjigp/kGsTB9TYxZqhYnVrUsecMV3bfMozUnzpToyksXA8o0bEkELfKvYG
Nttvg9KnX81XpWHM0uDNxd9JUFDcsVteRPXckTh5HOIkfklqN6Qrlf2ybiOURzwerioBJIAJI2gx
sKnEG4HCKXDuF22HX6yUsY8VDsZxQaV7CwsAa9MUNOq+1Ox5U2x6ExLlZSW4kii4Z9W/eiqP/qas
vbpzv5Dwsx7RlDHUToM/MEFLwo8c9x4ad/hc9ZL9BcLXaFPwKq7WXB7p2iTDJXeLArFGT2FBfCsf
SG/SG5eMBYjtgbiIIaSQ5izfFDLObyFCBR8gCeQfpy5xxhYieASNlW4mRdw5G65UHD0dlfcQ/+19
wQ7qO3KUt2tcyoxVVI3vAysw5ZmB0XTXewQUQZlAheAmpNKl7Q35TOENij37tmEyuNOTCe9cYXFV
FKR73S3ewCK3A2lCfqbzApS228/sp4HFDPqJwCH7gr53RnVey3ZtkYxzM7lddXJDZMgE1rjlVMDT
l3CfXK5TeRQ1lg7RzfFPiJ7xE58+wmejTYrec/Sek1hr4mdU8QRMBW+AiPG2CGfcGXZTrx6O+1+w
OHrfp2F2u5CbsIbohB46Eupzgs3P0UPtv7J0o84BJ/wmYji+ph4oL+y4JOSDbEKdZGIQ8aMysHYI
7ZlpAkZa74VhNdai4uzyUvb+bA+7OI+9V2ZMxEvlqXWgcH5mC2Geoqr1AdcMeleNVXtT8fy7HurD
ruuoFzl9wuY4xsQBppSV28V44zpFAHWLlJujEKgGPhbZfYQCMMTW79zhI2Muu8qhr7wzbaBdrfrr
tR/NgBjasHofdPJEMN+IP8pZbki4oevjzJPUXlV90IGFo44EOmYoAWkHrBsdy/wNw+JF20W9tbzZ
yXZ9MFgPgFusm7rWzdvoOfpHWpX/nRXXF92OGs9VbSc7m7Nqu2BhW9v4Fxh2A6JcmsXQnMSn2dEZ
OlAeGVQF1/ftq7E5XzdUnAVxecBNZd0IlAJElFQxHAWDBHRx6+CT3UyC/gBnIKhy0gXHjhx7Np27
lCDW274Nyr2Uw3Cj1Vjejky054032Xg0E7s2O4OnS6/QkLHqjuy2udesQNEtqUgfqEycE/04BRdO
afXUe0X6kRU1A562HzfcVNVjOYbxd4i7g60mgtYL5hkWiF0Dv5ipnEdy6VhG/PuW9itk233HhtDd
U+MhVijCdms3zlt6VQqKrqnQb/UjeN0KfSxKizndzYygHI6TxT05i0/JVNQ48ymQ6/bRU43Y4yXB
2q8p+sRa9/xanRn74a5l3+2ulO8SM0mXw7PQ9TkON/0UyoOWoBGgcs17uwp5MEsadMAHqcvR3MPG
m6/wiOtzTierHDPbPZ1rfI67rELUYlfNjhF/d+v1VnDpWT7YlF7etIWeMWwomkqW18hMglXU5JDn
iIoO1Ak8g/Pb5EX5Bg8Fa0ueFla/6qA4/QQhu9sVAK32htzO6N4bdO5s5qxX5jtMzHI/yjCodzwA
0ESSOkE/M+YT4aheGHAtyVykj0PoMMNxjSBaD9ZIxWyw9l/9spmOFUqwq8AZRkbwH9Sd147saJpd
X0UPIA7ozY2AoQvvI+0NkZbeez69VtR0Y7pLrR61riTgoICqOpmREUn+/MzeaxMZ9RIG7ColNkI7
TUrzLRCsiKzDCDdMVVvDsarxSllE3YJNX2Jt8AueH8jSEDG+xAMaDRRJJN84oVZ0flEHmmRbbaE/
KSpHxDlghb/KYW7vmTgYudcp7LlzdLCXdGDr2+tj+60u7bhD8vYwtLYN6UBGpxW+rg/j06T1gkMb
qT6Ngi58m3hfVzqbvIOeExRmU4CRFUvO1MpQ8/LUEYX9VuDtBZ8iCg+Feb5cKkkdLpowhFvx4dOh
fjeJeCInZHLUQh2udVjGP7mMmT1djFS2ZZ0gKatadLdJBdbsMTjfD0TSsIjIUzFqfBwlvs0A/wyu
8uUWVW2H1CAmvScrBOG35oDL0B9bxVabjNS3cu78PGXr3c0UtLjh6AJlIrF3pVgKxxR9wgYYQIlM
s2UtPIfa8m5OEfedwbAPlbPwIMTjVJYZwyLymMnzAycV3NielW89uIcfRpTGq64O4brLiuZ76QX1
ICLUfV/ChdwbEmVXhji+atKCTHZIlHpP2rb6XsrtfGUlAFTM6HNlS9p69gLwqF+BxUrZoaNdixNF
ouuu2rB9CpKaTXaR1eUJtX7zperIR9E5yt0JS0fmigE1qb0MsQo9qiw5QmXzGT8uELPUUA+jIGve
IKYgGOZ4nbbhKUCEQb5X5hK6s5bYTHRR8Cp3Mdzskpg8YzSHW4D2idQ77HR2OYgMuSqcmV7cokAT
q8x8YXYeqpxcObtD00TtjPKgNF9JDVx+h1Ganua86Lf6pFVsCZuiW4VWyeWr8VDbyuJIPC/zvuWj
b0KOHDVH52kRzMeVmajZgTmp9kUmM0V12Y+Bi4cR67wkBfiADWuV6NNSryTUp7OT8z48nH5J+YhD
I2FW5SRwBBEikE0gSAZHgjiQnYArg9MVJ51fD2r4Bhkxf2uMcLnJjGGuFlcbw4kiPMSRhfSG0dBq
7ARhVdH59HYi0RPQOdHM1DOkoz6aosxedKO/94aY4EUS9C3RIgPjMnAZqPURbM0Yce/awukXhjqu
uopQhFgdZi8TiQRo66m7zBjqHfLFkF8NdewUTSGzLE4MLyPt9QIiAcpGtAgkf6ikLjUSvU8w9Ns8
LcrjyFT0JRG7nnq4F4pNmqA4pEiNnnHyK6ccp3Xjd6XU+Doqr9bO5lL9QItRr+Eiz16qdoQ/EdXo
alHbYPD4w6VXAF+31T6pXT6wfC0tA44zNcB1OcbZUcwClIthjxJeVvUjm+BmHbZj7PFAUPcoZRtM
pLP4nGkiy2AzZKcbIAvyG1Ynu2zK80tWdtgYojSkF1bw00hmmcDPEczPbKYbdSTdbOsVFOxkRQRp
94Ms1zx0UW8kLiqtEAMzZ9zHGGUEORZFIr1m0mDeiwaSy7Yo2ShvcKzpoqNnRozEWDT159kwxn2O
W28jReOwF1o1ExwVWZT62hYj4v16gGTjS3I5FhvGSsPTMggiKYl6ex9EEj1gcKfE7qK2Z881oM6J
PKp7fcDlqEgfOGj7ZyaVMPziOdgn4CpeEj3QDs2gRkyi8VJ4IkgB5vQLwjfbUEzsk3OUGKbfmUS4
PTqmzsJdFmdrrPaUzDx2hNa18LPekl4CC6NKXSC4etuNd5CY0hHYvPBeqArKk7pbGDTqtTpa7NeU
cs2p3Pec70vz0ky5NuJokPkbKA0llfwphh+eoFXpvVSbQHJUTtqvLpgH0e5QjEc0Lm2pgSYEwML5
pUArGtj3cZLgg86dSYcXA9U6sC4FILPMn8tGGdacZcGqJOks3PF3q/FjVqU8eNeg3Q3rtkV6jWJF
WOhwubIs4sVirFIc25neNJ6eP05rddTyj5jgt+YYCaSrryJrkdHURh17jqXQDQIkDIloUyAd04/Q
CBiL6ODaytPMhiZNtRbF2qC3JW1cSIUa+WzVjtOmi81cceqS88WQiOXyTXx+19ykTPX41mWNQsRQ
mXKaYSOtyK1N/F5kj+SEhSCtRJGbZBFAZhEHN0frBJ3v5MNhb8BwDUq2Zl6YX8vEapwgi4SnOJaF
k5Tio3AoucuXwjCTZYdVqLo2VZZ8L5hcVlhhmzMxx2QQ0QmsSLSDw4cgDA7fPBrTThPkBolOmSy/
eULYkg3pqmNS3Ec4ZRSsu3ZFLDb4Cb2lUcowSD1pYZEbXjMthkhmJDTReVmeCAPLMOoklYEJHP/D
2hhxdLGxivtdJk/DPX7kbEZio29E+Cya34ZDZysZxdUsatTfUdetTNIUD+gsZBKB8K+iuWn8RAYI
iEHPSnZ4dOoXnFDLhvu2OFZGGK1BKWUXFq7hNrJqhjLo3dV7lRXqby/m+Vs3Do+AUl3DhqUwknIe
4c81J0otg2KocX5kU5JgbJCbn45TkhA7y0IuNkvtLZbkxMNzRfL8okEGz7TulmN7wBPUq4IN/6O/
NXMfX0EdzQ5j3/IqR5O047bCyG5G+SHU69xRiIW5Z4AXIFel+r5V5HkzaQsLummQnTRdMl+MMNcM
VaX9ajgijlZYzOw6FoX9WxyyqkgWs36eQYxA767T7SAqMhyBmflOl5InHqfF+NzFudnZ8VAnG0RL
D2hEoX+gGjTQ0mWt5E+wDc6x0ta6x50ivHRpgLw5qPsI7lsYDr4iAkAaSjVh7jGqz2HXEALags07
waWIDqb8YBSRjK2wQNTrI/AIOghcCoJXGBlMLexhoWJ3isZOXyTYFsNPv597dNNGgXDXzCGV2KjZ
RG8Y+8VBihC5DwH2G45uhNNtmQ3vJFSlpsf6x9ySKx82SAL7jE2/Js36CT2pBPVCqKXvppBKF9jV
ckf7OwjeH+qRf0lIcy9z/vxZG/O30pj/sfopjx/5T/vnv/T/ooDmgWr+3wtoDh9fH+V/u/07gO+f
/8yzeHzNX1Q0yF50UNMQpxVJUY0HsHj8aTtCL/g/GrZc3TBEEdS4wtf8p4pGRinDylBUGP/JKlKU
v6hoENhIog79WFIUXde5h/4VFc0fchkQfmFZPHI3/qJ1QbHzJ61LmJKLXFv1sDMG1QusY1oqT+xt
xvBh6qYp8ZhxvfSDP+66Yv/Y4v7NZ3T+jxf425CJPzDi/+h1/4TBRnvXdlDMhx1ZZQuoY+kmjuWx
CJ+kyFyLteyctK75CLLK1UPdbQ0imMsty95evdbdmrPGAebj6MsPqauoPwvPmrGv6qcRmvKIVMew
iGxMyep1qJN2D5ToPH3+859d/iMe6R/98H9i3BtWP+RJGA27NN5M4k+ifWbxO7WeOmdOUrxpzMWq
r0L6RW8yfEn6OgrdZTyLyUxq8NGazyOPHyM7Cm/xJ//2GFyUC3LgvSTvD52wrfMbc5LUomDJfRnK
QGCPrDVaVk/b8r3+TRndPQZ1G+Ys6+JQvLfsQ2zVhzLjNyvIfp7mVm7r9d7kLi7G8j2DHDv04Ei6
sSM4iZt6xUmwP1nu2q1HVHy0T/byjDjaK4MXUn8cQ/bl7C6Px4lnaL0JpDe9OmbZUzFtUe0aylOK
hGkUvTF7IQgZNCXHUoGVDUdn77TDCXupGfoDxuZs+94yh93ieNIeIgsbOYHiIH/WmW2V/AHECmMg
OHYzeL2JRF67Vi7pfIJ9UXLu6eusufOCA0qPBm9RqzuQlxK01ziKELZ2z3WxZSWsaGupWuu0R+p6
Gs51fzJDDsCVOGyU4VsvZ1cW7H5Y56A8HzRP3HvzNRrZOyROyexnjUex+ozc/gm0hJZeo+UATxsk
CqMQL7Nc1D5kkJR25aHd7Z5pHPWWRn921eZkPZa9vrQtIxa6WH0YKMVvo67b8mgPH+qX+NVzqtNA
oVQmVttmowxuDcE7yxpHuk4GnGIIUVDevtg+mp8E4L4Vq5YPttU3wrQeb/HrJHd+bUkvo84TJDy2
wWpu72yFHIwlYBJrNwBsk/JrFw5xD68AckeASOKDzFrMrM0q01w+p8ibDCpXIJ0UMG6UrRVjxxZU
eV74h+VRTOWweDfx/NwjRFZSArO3nfXcDn7ty/7gtRvFY8n3ZK3lreZbvuaLnuU+YF7qKv0s4v8C
0i89KO7/yx2msm/iv/8N3X1iVBp1ptXvhFt2Drb1VlpHJ+WoHZRtcZyOxbY4SOf8v8jFkx7M/3/0
an/KAqAXICwj5dWKff9cH5vzdCvfYQ+sNC85Nsf8bb4VXnMwj+X/7Ss+6PZ/8/6ASMNnwDG7k07i
Ntjqz8umXkWn9KDvzZO2pXPb62v5xTwq939+aAFv+ftoi7/KGi3r8Vn/zWsOUH2lSdL6nXKqawcz
PBIKuFDSi3WMt9NG32b3iYU7G+zneStt6rXuLX665hbYNn6/5b/5jats2m2xt77A/O2bc3eq/HhX
nGPACmRmt+soOOCSmsC4Q2yB2OeyuVZHX8a2JXthykTYiUV8xM6DrJF7oNBZiDD3kA/IivpPCYzo
JZ5c5g7A5+rZZeqQeJKHI9zANeHsj6V/Ac2B2qOfQcg72mu1l1eo2etp3w0XsaHf96tupYEsRtRx
tMZd0O6RJrNpy2p7/p2ZlPK2nxESzr8TwjxmBcxYfxHJMZfKV/lFZCJkPyQeH/W1Plq7e7vC0kSX
jaeXwXF66NZ0NVCb+1diqeczZM7AfwirNKxW23DDC5wYXDHc89hAmC6TVsi10JlUjhJ8SN26D31T
XtX5tq9/LE7fsvq1gPJ/kT7dsUcrfkPmosbaTNbTl3wYd8JbKjgaEBL4biu2uHA/ekDmP+InzOEN
IiUI1pnbfIWfy9to2OjJJkrrz+ksXtDVcWjtpvR96Bm3uI0CtQnmnQvOtWEVna1FUOkB2DePC6Jl
a2gvX/ERD+46XNfPSn2x1MdzBGkoLeW63c07WALjC0ufq3jJNtFdee291MZDwS2ZHcp17zTcRJ37
zeje1X0c/SfrzKcvjRyPvtU5Ye0MXCuyW3H24h7ZKG7mp6tiTQfuLbbqLL58GRl3OaaH+MdLj2i9
RafaQwTxrZP4G513oZvYjRO7/KLskZdPHJRXr7WHA/9Zz7j4bMkl/l31xgMPvY3hBT4UjC1vsdog
XMMJyMXv8uSGavcyn6Rj+N6mq866hPAT5+eW+yC8F/Q7ZcbmXnfm4lP8sXb1tXpr3rgIav6knpqs
msVt2jXWW5WBnaN5TW7Tif6KzDq8+Cnb6UB6zGGDraK7k+7gRCcMwHb5BNaIL+Ub6IXD/kW6ivPN
ZOJ9Ec8mE4Diqpm+chU3wqX5SI7apX6VLvPJ3AseJ7Sn7GWvdhBjup2duIt91x2YUlfhFXnb/vFh
Cg6b9+17t7H429iBnMIt/MhPD+hE7DdgUH5/1/1uFXloqfy3yfmaPNOf9+k3Y4/4rfuIz9kxuPWv
6MFY7WsIRM7pFufr47vhnN8uW55ZLlY5Eqg/UmXVxW5CPkDtMqpuR0/6hHhYuBiQdVvVd+Sq2NWs
svXh9nTUhfLC1ucr193EMxhzmEo1Z1u25Rc+SwyGA9/4EcpX8cEf3Jn66FApOhJoO+Quut/eqoOO
RW5eMYfLXWFV7rkTmZ7jzvaqiP57D63/GF5i4bl8hy27Hxh2gijN3fF3JBrD2sxc+DIk8hWhuSKJ
Coo/WT7GDK110nf8tWtUS35CtaRvpBfpRVmrXrdRNdtcZe0GmeCR0fKxPmJFehZ2y3m8DF+yZuOc
ayOnqV3uSDa1EVcyO0hMoV8w7vKLrDNYhEFkF9Gqhl6cbWLRgQofQ6609ma661lE9W47XTRl3bS7
pTvLhAKISIpbG0yPkbnyAuHwOKFeWk2SN07b6qW4pbtw12Gc3JbVsyy9Vcanlb7rwovxGi7pG9vl
NRvJIIbICSO9vYfzL5zLIvGSp+ySTd29LbJPNh1eB50f0QgiYn6OdXKYyFz+tCJ70k2P7QVDD2gF
0bfwOtxhEr4MWZU7ZV0/xuN7AwliJeNtlB+8OX7xqV3/5D/mm3GVz+J5PuXLZPfUe5h8v7qP8K27
DpfwtYYrMnYrhnOePNUokuCkUBPKXl/X66xzgvg9zFZawSKLMr9C7OtgbFWbTZSCEXFjSqjmivPO
6W7mT/eN35aqmUEiYd/9sTupb/qNIqefX1VB34DzZ90lQ0iHrcQZAd5m/ojj0zCswmFjycRU+Oq1
/AZ7NiBLZq1zM5/F4TNtv2dpI7zmz92rehG54gbNrsk5oLjFUmh9YkdXWPHz+TwCDnKniuC0Py+9
H6CKrnA78xlSfeIDNYZpX1EK44I6WO23YjmYVUFhVyMOWnyQm+ipykDyI/bpXlTXOICHXGY75tjm
kNWcmhQy65pLfhHslO5cS36FcQ6lieg1O6pntpj6HszKqb4FPqqk6Bn0PrqbDN1y7xSzU80uq4iu
otSD1wPTkxGhG8K6HHYEMIEVHVVvYqKac4UxPH/j6cZbC/aqa12Cr/D7IciGPkYKzXnO33R2UFHv
Z7MjzJuByPuZGtelyhzDlagwBgUhhubPRgFHk4G+S7ou1kXrdtjCOOf4nSa/8LvSs7xnts61V62j
5kNRdlmwz9VP5MUBDaC2YZZBbyc1T3GD+Q7QoDWuU3QiAPbxQE6kariatFNwCWafEv5nXebxrOfA
gp0ofc4ZpusTSRN3HpsGBUznE5f+zNl4waTRctcLO6U/av0xvahefE0/tFP1qpTvGcg7u3yJb+VJ
eQqW0Ja6Z1aA5aZ1p6v0fuZM8jqneordsvaqmk4LbnWERROMSeqxiNFCB+8ntivYLubYIXSE3TOS
ZPCCX2wXSpItDoMjbmaeeis8kWcQP9m8nj/D8iLfNGzVkE+AQoDbu/c3UhoQ0Jgv0kG812e0M9Xi
sNGn65iA7c72dBm/lJljwuaiq2NvyDZoDRqn97kg06/Se+wWHfXFuJt+e84I51jhNMawgTMuvXXv
Jjtb0WeLZFU7Q7031Q5IG0owtpGsZ9t1ss7d+lPF8PsEPsnc9bfikv0I8PgOXOFsYh/cd5Rwn/Fv
sgdEgqCF3fBTtE9fgiNYAkFhCuVI4ZqF6/Jdv1jUZIg5qkdhI8uQ89FekVFiMyVvfPHKr9l8LFuc
/47eG1ZSkA67OEhGlPOzLfbKWjeTi/DKtP0JiTlPgBSULtpD+GvHpD0I5C8F24Z2qW2f5cklk6Ly
R2HAlliQf+GK4riqcPKqwptUf/RZ5o19fshQhtJOW9Ir7DhvKn//KL//pbHY/5m/7PiB7/e3/P9i
MIYn658MxkpiWLL44+/nYnzJX+di1r/hW5UfUex/nX79x1yMBFhDVUjeUmRJZgKmM5v6y1xMY/il
WsRES7rxF9/ZX8ZiqvRvmskYy2SiZuEMVo1/ZSzGRvJPkWa8uqgTmKbjw+GnIKXu77umoBMQColG
fojUCKSBoRIw4UDbAUVXi2k7HlpCT2LF1auabebzRNY3Uxdwn+wBWlMWqqcErJv4o0eSaZ7wf8Pl
7/V5/GSRnhsfqRWU4hq5i6p/sDweJbusFXJlE0y1yxYPe9WfweSkBbZitXFbyH3cIF0WoNNLxBET
EGqHEEVMI6EkSxXyrFAw6S2aTCG+Z62mOEB2xvzetuBOzjqWkXwvWGp2RS+ii+QWLWyJwyJtL9D1
1GfANomwnS0tKdFbJEoOTHHq2zXBAhpj7VTIKfl6mA+KZBdjm8cHKWyA0+qsJ9mqWjCvatwaE/3J
1CfhjfBEVgz2CLTlW69wBsiJBGER0hgjEVajA0d9NJLHNUgZLpui6IpDC4uJnmXQSgX2AQoWSA4w
ifQdq2sRA15S5t0ra2TZOBJmE0cbudHKdh1Kldx+M6Oswg1GfkI9hH7M3sOlYiudxsJ4kkqFisss
IyN+gixdurmoQb2TTdy3ujq2q15roajnHTTJJZHV+yh2Ru3jwEN/r2bZhnk6exYz1CpYBngOCtlJ
glGAGKrBQ/iJ0bhRJxVqMbkFwTudHeYtjDViBWSUJXpsaiYXRVNb/iPg4Rh2PSK/nJmxskfEkeDa
niIiSbwK99tjrAYHmuM5ZoEQACVoQDWUBcQ7F02K1l7wZFTBVsWszM63loW1MSX0TGNJzcWVR/Oe
PWQfsjGlau1hxBf6W46wcV71phFTk4O5LpuzZlYhaictVx8XSzdgzXWheJB/h8oxXyixWrMdu2Nm
5lL6UitIRx2zDqApm6oum2sz0iNLhCfQm+Y34K9UJRYhmWaNzietZnsYiZLEncHKB5tKrhkuPqpu
5Hw3u/0iDaP6JnElKC8jkkxWtUWTY/YaJrTWTKmkWCtQ4qay8oQMSaTIBcKtu1ZgUMxqQxHkG9Ra
Y3QGkqAQ2JamjQDofMg17AZFKE3vqoKalW0wqWm3rs95OM+FSeiGpYdBCHxbRUI8istkrK0gZmOM
DB6s8aTJMVW3WMCIR7hfjc6A5B/ZhrI0gvTamD3eUBJcLPpZiXc+u1MGNppfuZypyUE0GoRLZIaF
5py7xFhDLNSRrgsQYSoUE5GraurUEP1bwFUn+SftW1WBSzlxFNhR2WrWizWIFv4x7C/x/GNEU6l9
doY6snaEH5yKkp00KcQtW6wHrSOwuKy058pkrQr4ebbMlGY61QPjEOG/EEwgycBi/Sp/SGy3cf/g
7G57wdBztrzs+rWbvsTmtJrmsVHeK2Wmm1EshGGOAW1Xvwewq2hFpA40cZdbQ/Y0oI8CHloobexl
aODhaC1dcA1EjVpAlQM1xzohIlUMFERHOwu4MT3irMW0kopgWOewBMnjjAkxeCA6Mb12syogeImE
HPUjfkOnBQpQMwdW1XsuFCZ3TxEnFNWxqKF0N9pYedXNcuZg1OKmXvUzzqtXshOEEui8qNLHBNX8
qhOhEa/qCQ/dvS7nmRIVneBok+ukvuYl6PB6kqaNmkZWswtS0nDaqYXNqgCj2ZN/hNwsqel9ijAO
tZVeQp5ObdI9hZpCIR6uAJTK1zoMl6NSxoUt4SfbaZk6nFqrRG32WJ6fVESb9P+MFshPiMk17CUK
66jCWceeXXgLF6F7S1taAOApisXkoTGU9Tjq5rcINZN2mK+1RaRyFJNtsdVHiblChSTflKrgBDAT
rQJCxfDZnI2Qci1j8QAyvvbiaUkvozTmP6TMLK+BFKO6BSw6Vz462wl179KwMA+4iBVULnKFKiWa
0ArNM0tI+oZGO+AgLj9TIRVf0wkdHZOuGpEwEbTzTUY/c9DZN9rYHOdqMxdIBtDZqgDTg7YH3+tA
Zzc7rEFtxAi6CgT9QPxiX570Lu5vpWTJ2aYcW5FvpSnXWakjP5ARfPYwkJhLFBVQ57nM6VhE4JBn
ccnuadrzkcwC8v2wk0w27n9g3HBuE4IEPWt0okZoSWsWAMPprFG7l7ke0+fwQWHweA+iE1ggr50w
VKtDXUnzW17M9WYEaXwKRZNzIURClYdSdJ26TNgSFBDuUSVw/kCQ2aGfb4Kbqg7CbiYVCa6IwAcS
ag1gcrwm2WYMJLldYR+k2UsLDdD1rAhviHaYjvWqdYatiwAp68zDOEbztknZ/EcteSZE26ivJgI9
NOhz3exwzS68g7Z9GjCx2nozCwcThIkjj5q809Xu1iLX5SKTU4AJsymxcmmRjcIiYwTVNyLXMkvg
kQyJb12o1nEigNltw/TSGG1yS7GkrOHkM91QBMZxfcMECMmt+YpqKHuTZ3bdoqly7UDe2AZzFb6J
C6IGu1/Gozxl8y4YhwpT7Jht1IwHyGiE8dY00OLFBNiwdpPxxYhG1pe4bonJQ5loXHUSY4C56DU7
dmPR7bbp2QEZKIjsVJ2SDzUxVcxiwHJtMW8Ei4am5wrNROuG8jbBMIgWA4CfuRuTpV73xcxgtFvS
p1gYyFjMAwaPRmId9REjIcQN6SNAR2WP8JNvpM2IJFoNqfUqw7qmYwmlo4FefgNhsnPUbiHNs1Ss
IwFc5keI7THNQOlWQWdccA6qKxDy/a7KZVYShmhdGtFKr0FMnw0EijHWIAvKaVDK/JjFdURgRnau
YxX7HKUmnR8EcTyu9CISJvq+MCxsg1Gx4zAmCAlp3Qr5gOjjT4HThF5/l0hkOrDDr82dVUbxejIG
495KIeEDqNL2k5obFyEJ8hcZMcLW4rLkuGQMXi7pWS0goVYEjPp6qaov4dLh0xeh+5FExApAlKV7
WS7HeVLppLFUsnEDO3zQLUrSDvtVIlUAf2v1TeuGrwgu7irUlcA3sgQlsMSMAgolpDgx/Opwxt/N
Bl18zGN1neRJxnk7y15bYVtDc7LNuljcVx2bBEvJzzO4KkwwdFq4zo+GAiG/FthILWZQrVpjLPdY
8h7y8+gxy63rMD5zTSgsC2PFylZGIOnKuUzS5qj2QfijGlbyrpR9eSVSpiZppyvXgx7N+ySYKtpy
nhYTh52JYy3HCPVdLFLzXKt4iUVNtfjwxXMBFId3PLU3U35gETlpXLDlvm4u0RpyNPCynIlTvowG
AFUrf1cWZXygAxAmwbdUk3NIhhd5Bp3aXSpqwj3J8dquXHpcVnxErCwhVmt11mjAGaPBZErUWDvU
O8umQOVIi68/Ufcm564FcZMOfRatlQn4gQ2UYAZBSyKu3A3lAZYPwcEJVywkd8QGCFAGBVThFIAx
JScwLI0CulD0Kwh6t1qAxjzyTmft1iVtBONwEISPHl3BLsja/tgogKHgKlW9z/OV0Sysy69oZnGu
mmIOjqmpn7isTaeZTJ2KFF1AMUuWmyNBpR1qWQNPhnxs9YSgj4mBejeF5aHUqN00yqFVmYAllCN6
gDi1EvTtMttCha5lFaHvsemHqAoJpbDDCJNXE/VoqqPY3LVVGr8MAFKpsK3Ax8lUHCbuuWaSmYsV
arsRCBr2Ed21uCsUxjLigikJyV1AB0JjYQuyrr2HQx0gAE/73axyxkzDIL+hyh42Ylvw7NCL3EW8
XvyCbj4CT5vRXs7NIS+yzo0Mchtltc99s26nnbTUp06VpGulIc1Ss9TY5NZivupR+1REoHqQqCH1
ijIG0IspBm4tFPuS0msTKgX6JNEqVjDOC3xMAVa1xYxWFivkm6TWr32aY0qXqez7tsEFmvccOFOR
cD82hdtGk2LTazXXMEyytUagJGoAjHrYr9tjjQuXD2kMZreB9+yMiCMB5RExI4fWsG0rdlMdCayv
/di911aU7bQ01qE25To3efHWocimKlzElUXCUmabcIdHl+wB0e2UpfITfTD3ENGlXRSj0xok9s3Q
phiMp1zEciLfUsus7kWMKC9EefnK8fteYCRZhXGOdFynthEk8kdqoLJ6Z+Iz1tsPLrB5LVIdevqs
lte5rAwyDPmsG4Wh6aQH6VmyIHf0Q5Ef1D5SXYoB+JtTdVPx2iJBVeet1pHdIjaP/jdX1d9MYRG4
SFjP5oUBozgzfsqHlpAYgce4MTG4ph4G0cYBZoe1luyKLCN/OFGW9bwwVG9n1MO2IufAwRF1H8ex
AIiIayfwTWClWwlaFYunBSdThnWLVCWjIaiuw59pTNXBrMZ0U7T66CmZVd/o8snHocx4XNZjTmvE
cmmK5ouSVOElLE3hBjtJXS1IOnedCModpODDT8ZZilm4eWqFyPqw+rG6xCV9Ih0qLTIOttIxZxK8
0bunOHUNBlxiF90qI0hZ1mT9DfraV6tamDvkCg5IEtZlb5cxmDAN6BgfFpzsE3wtpp1WOF3BUkPJ
MpVkQ4JF8USzO7zN5iyeA/Bbu1StFI8Je35qIz3ZYgGf7OyRh8jpkK/aYuqPBuAHhq/Ti0pf8GKV
cfRuyhjZ2DYbHrcmq1seMV6ot9kWzp56Kcv+XuIWkZqUaLAhmXaWONUfqT4sWx4z/VoSK/Ut7lmi
PVC1p3Aop+eKm+WlGshtJ+yMqi6KelIDGuG5JubJi7U2O6C+JJyNPvpDjygIzBmpMlq3w2Cow6qc
9XCnLxOzWZFGuzCjdKsYBr6iXLvkU6KyAupIyctlcroClB+tUuqvdCjTYRokgjsUkKarjnN4WxFB
gci5uS8WO5NFkzk7Q+gm8YSo3eqi3UTu8L7DFrfp04ppxyNqmcSP3q1CJXCtQjoOUht4kbE8VUpR
e10RypxSjBPipjtxYI8/S6OTpSGFFRr0UDE3uE4f0cgQIlRVkzbG1J3VrJdWhqwOzzEYRk+qHg8V
3ZoAJhIkGJt9vQrwYNxLS78QxyU5USGHGxJ0JhsqhekoJvGtcQWgAGOodLDw5tjlSF8viGJ/bgwD
KFqSaCz3x9nKnUhqdGSfYd0QRJNlhLkoR6MEm9mQROPpkvhRi0G4Ds0Y7DO/CVtOBn2dNHGzxi/C
lrdGl4UQv9jwPO93SNzny4IZ/RKYabMDhEDvKSkNhUakbXnzxTZviR7XlKqm8JTvGBMUzxL7bSyl
BlrH/0ndmSzHrWTZ9l9qjjR3R+eYRh/BvpHEqwmMIiX0fY+vfws3s6rEoIy0O3iDSkuzzBzkBYEA
3I+fs/faonvEWpsySIiMR6zP2b0QuNPgDQMNDSrr+5BM8zovgS9FuQ8iwVKNS0vZiQ6VDoKbJiVL
DV/cKzaw8AKn4gRgmqg0xXH3JwFw5uKVSvBr0iA8pVlNpHpE0bYpiA/Y0rSEZsS3eLGYcqg2O+tJ
6bl8TueKWZim07ihb9MQy+lUt3VdMsXlGAQm0k2W6VtkBQc3wAlBzITzQ5AWwTTDsLdQ5BzKGzxi
TjQgLq2muj/h4RLrFl7fRmBmWHN0zU94ErpvWVwvnNLBuW3CSu5TiRtSuLb/lS2ZcGnTSZ5j00fi
NWPjKtAfUssX8QXSUjgxwkccFiF4rbSJz0l0CCCogDkw2nl6CfKnv7AGB7oPTBh0ErNxGmR8xRy3
3+Yg81E9zcOChs5JYgzI0gYCIUhh83m+DVlJ8KKDBSkQ7BoYN9tU0rFDZ+Blt9EYSaZ5C+ogbvDO
Oqb9XIelvNQDwVfVWHKGLmYTEavHdxvFVf5EuOl0JcouOahaGFhzqvbWxgdyNU05X+qYo9/OpxzP
Bna0Bi/V98kKJ4+4KpepUqunmxE2/Dfy+bAhELzyaBHgpFZgSuqrFD0favCIoJTJnPZsIEimUPi9
OkDw/FWbZSaZUExSibUZ75tYv/qumi+zcR6OKqQtsyoBUu/dLNC7iKhLvOERWaEc76+cmjkv9IN+
Z+TZsHUCQ9f0c4YKz4af621sGsYdPVP6YBiC7+x4ih5CUNwrus72XrTWDAghd6J1nAnCnhwTqBEJ
SHcDtOMLQwl9H0LFufQSB6i3i9Z5wJq5Kr0ep6tBAM2uzdkNvXjAlsq5fTeWPZRwp1hUbzH+xxYW
TRNjO1GgBcgRqEx2PmUyS3FymXA+hRBKd77bJ7odvkhE0gjBTRPHmK87qLZd6N/h9Jy2RhvOCFm8
pc2ZkLHCnoRH5LUwWP+W3i69CRo66NaRfYcb4ncxZXdFV69NTICb3l782TCeHmjDj9Wh0SMiID5f
OPaxSPcq4Fg7q4wM+TgMOByF9VZlXTTvJrdvfjiZs9TPYyefjaYNH0H/ktbJTjN8CYk0oBVV6D0g
LzTpEjmgsEsCIy3E9wuVm+aPP9pEVEJViRGnTM9DkKrrbqDeVJNFRWno8UF3It1mYPl/FnicXkUk
Lf4MV35HJ0tuPR3mO8spvUtIRYbk4I41QTuh/TUoOKkD/zRvROX2TNTH4Og4Bu3xzqJhLAUBOWRY
mnu4s9hOG6cmqrK502nh7izeTs6pNrlkDrxox1ffM4cImzKi6CATOv/W9CPydpxR66wi7a2t5kvs
c5xPQG/QZiQ5gKi+A6XtTx11l0YMC4iu0Yuuu2tQywmGKLeWt7NZWggCJVixZJh3YZwI5E5zsqHr
rE4kkWFI4n1cURcglprIEQV1QWtBf7VGFvSRzZWapbyzouJURstGkRp3CvfZiuL1sXfQnqC9DQLj
r6YwqZzIRPori6vXANAOzQotqUBiSN2Wym4mWTIWtnjilBHVyqKZyazebB+wkTLO9gqdrgc/QRUF
63lnFC1HXifhXOVk5a82lem3OY4OymbRdHBpbEKATsc+C5G9FlHEsT83a6b+tnyeKpYLDub2nmX7
YbToR5hEGWxopl3NbUUdKBqop8Tb3EU9pogEUxpvsniq82D8WoVmu6kFiW40zEPC1eh01MYc3dZD
WF4Gtu1fOdp0tpW07umhf6mY9e5Kw/hiT5gTfF0x2AcOx/cUgWAd9S38+At8UOM1bRvNm8ZZdOz6
q8Rt0pfWYkHs3HKEiE1HAe8IxyBcIccy4ESqJlJsrHHoty0hFvc6TvR3KcH/DsqjcsNZfRyTsflu
9gpttK8UR23yrXDp5w9mQkTFPCXNUdTVsLM47B38uTAWbIfaMTLxbp1AImNyM39FiIp7k9vewsLv
m3uB45TxfDzcFxYf5TBruQqtoP3qx4g/OAql34ZkWWStBERMJge6a3YmTTQdADlWkcFHXCnVHMQE
vxRI9rCPS4BLq27hKEeh9V1LGqzFhARiaMmwrmRu/GhoCdzBQ6oBDvACd7B4ToUom9vAyuZ9E0zx
lfbt4TGQnrFfjEEoZc2ILtrkmDs4h3+v5wQVV158O+iw22L1qQ+QfO1HBlHFvqRhd2pNNzq0noNT
orHtYyZpBvtFcjk4TbAfNR1pq8CgKkXmX9bpMJ+6nmIy57Z+ztpFj4dDEuysSyI9DiYatIEHwtWI
78ciZF2LO2cHGc7/gvKbTm1cIfWZQtQucq6HRxdxKCIpKKgXTWq2nCV6vgTcYCirSsl67Fv2VZ/a
k2CjG5AMkcU0oZyWmOia3kH1FpcOtR2IOcWw5oohGE0X8qSu08RWwbbEEoomsPnLbU3II3iqTYzD
KaZrdpWtNdJFEv1Im7vp3FthahYHbAg5+Z1eDIe4vALFTy8O+pqlkgcfXtKt3fjygoaET5QT/qoD
aQbRNX1dkjarLnpsS0CBNRgdFjEDuL2pK7ABHd31lZlHj1HfPnR+mt0UoFKw+Urqo0b61NrpCPwt
sOluAkwo2PWnYt9HHenqbVpcLWafA3ojTvDMqa50n+W3XqutZxUadDxpeYz3MZHekGM1maH50B/I
rnUvmbpkVICdSWfWC38YU/ecJxVQRmWG9VcaU3Gw9kwnvGkdlFk2aKxTWbIVEtsEeiUp4ApgT65Z
yEpvMwtFhIKy0W3Q/CUGeYgBGvVINgIqoYOu1B2AieGlygjtmXrPoHtWP3mKw8hK2BXRil3zgzTd
4cjxbqIZSZHkeinhesx9S7u4UjbV/py4KK4gMBMLa87TuFXE0iA640I0b+oarjEpq8OMFDtfSLps
fn5Z3jFUzu7jKqD+9xLLfORg71iAtgrn2xTjX4vWVdDnxbph25Roi0Y7WisFdfQlazs6KoYamMFo
O3bhXbhwLp/yqsuZyU61VZHEnpYcsAA8NVu7i9QLRnOPIW2r/P7WgnxEnLiv7oHIKcA/mTvAJCgk
2cyjDS9o7UV2KxYHPLxylRIqHAzKvG/aKi12DfD7L0XNDk+nsoDjNE75LZO4fFeMTnAyGIMFx6jK
oxa5DfSpDXEt+juOMqJ8mK3zv/OOtCH2HpKs+KG/dW2AvHQ29InuWHfHkkl/QWoUeQaOdhQ7Vfpg
TE344treHQhD98fEcGirQuA1da5va16klcwjnW4aZh33UebALfCFP13KYi6ZhcvGfDSUIp9kJgDy
WKa11V3aqV/8LHJruBO9zVffc2Ibjobv2nd1ElhPUTiY4tjFZUy6fZOiGSKFAoljqklIm72iv7aA
Xc0nQYPJe0wsXdPVCVkbnk0LjOh6INap2VoeWbykATFWYP3l+Ar+lIfY0UEL2bqtpLxuwtagI4UV
7AEyt+0Q82SJ/kvoNbVxTFsrCF9aw+o4pBm8PTYwDY4oTfELPpUVHxyL5zqbqr/ppyCC6kJpdpB9
k/81sXntgL8hJstaG6VekeNMyYcuguEfRT2dUwPfomPYOx4YoFxD1OjD4JI4qXq1Bhb0ZUm0a7I2
OPdVB21U9rXNUeE4tkP3g5KX6CezXqbMTbqxhqTdgARALmUnNXAYusXFPIgD9BPCkyPSD2plZWvR
m9Mvj43gIVNgacg8b50v2natu4Si+kUAmXmch0F/EwSnQaGNXAd7PZNcktXCy06BnYCF578Udglo
BHI/K1dnDvupYlTL6N3G6d+k1aVDhixdr4rO70rTar5y+8F87ZsqO/QVw6lkaL5ZfcdialYnu6iA
tjZZUz22I7HGWN1JwgxTsWmapbwalPqrKMbngDT7i8iRxEvHdovSUfe3kx/S54kCql1WaPKQQopN
Fbe0hOvBOQm/1/sq55MdeqrejLdoDdq+uCMFWB1CwymuQBLyChtk2cBlaPONI5EtKCqDq4iv8pi5
8ls6hup75Sj5I3Z4fxKjCB9HcKLXXo1+rfSYpVQ5QUBksMGEm+Pk0U36+chs5oGyWyGGJ9MR6gQs
94TMkCu8ykyxun7SF/hG9YG3333oCB/74iBMvdMFHL0iJylyFeVmsemMEnN10KNhIB4RwmfsimtU
MyY2qKL/pssmeQyIEbkSeGE3yB6KKxCcX1iR1GNbQdrqSElAT9ZyZlVkDzEzNJcMxXgJRFXtgGCD
9vTs2AXequ4kBtd9MFKynad+vvcr8QoSeQhWbUTTQdJtPeVi7jii2R7jxUhu7WLyNzMtijXfbo4q
hEZcxdRtJaQgCVTmpJG4+tAIJzwmOOo5cZuVs5tZvNYji+7XZPDnXesWL3OgWDJYHIOV7h11TzxW
sSZVrXiECOZCn+mxJVDaLB9dkl5XBWIAxwlLQEQmn1dgUuwHAwnOVR2GV7Ws1JbG0g/C5uF5IY+R
61TXIzHbPcPdCW8ANuvmwOelDoyqbfBDFPEpLyKBdbO+nzRILugcd4HlYL0yu+5rmKbRr7YYJWQz
k1Arrx/VVVtWxY+RFPGHgSUAOZ8nH/u87X+hUxh/VV7hHjIjJgKXkbhldiBkhT9eGorPjCyh+0DJ
29jtCK33/C27AuRWZabHxPeQO6Jt1KpCccjfEO1zoy5vGEVBNbDRn5iGmaz8YVb3cTzhzknHF1C/
zz0xP4IQKi8/zGny6BDIiOWsqW7pW4IbgLMdPfqNvAw0Nu6tRcrMhTeOqIjJYjd3Sxd2ZbiMWCP2
z0OtchzUvdswDR6ZBYzjgPDBgpOUmEV4kQTxkw7DEBJ2ErdfE5y2eJ4S+5FXAzliZSVQXx3nQIYr
Pq2+4k/qZ/eyQz9G089W0JZnBPAZmk4B16Re9Rm0o1XlAZRUnMqvPMszb6ss3uu2qTeTKYZn3npj
M1OhPcRFn2xbD8VJSAoVeZ7g+O2C8kN2rfU8MjM4OCaZqAyAJLZmRuYPgZGED4yKhkebHv0xanwE
921PhVAlOF5s+FiY0+CWfysYJZCS4D2JxndOru9ZF3UBC9hIgvAn3Q/6sSFpGHLNJpQzXCkGO3wt
rAxrhB9lc36pe4tYhKQ+FpJv9nLmYdyMRjA3l6hwnB2k+inZNSBwAJxF8dpgzrrhLWNc1czVA2+L
/xeERNJ8wzY0b+rOaWnnWYrBvQEIkJNP2h2AC7hHubBVE8NyDoZDSBC40/bScaIu+prBmDqJOVhy
fmp7nxCwtW08hV+sbeurXBJLuK8Zt0ybqBK5PJEPFlrkVpVDAC8psbBYMjCNCThWwhhPc4VyY8eE
BBm4486XpM+hdJagofpdOztm9Fcs6GbjFjTGaNi3hKi1vzLdYfnzJeqm1TClVXxHFLFq8QlW9qNb
oMrbWOHcSX4lDjXiq0Vyob6TLhjvSwOUAyd1hrt9tPUyAaKRthVRCaciGG3jcTAjW191CaqjCysz
IfSaRopfoU7CrP3RTsoybtCSpcEdo9wBUkJlWe3LZHl9ggwsgiX6NBuVj6tCauiMKLvpy4t81ZMu
5obPXilk8is0BsPfMvRlDpsm88Gmgj11djWDJyhpaxC/Rb46Wa3XuRrntdAoryOayw/0Y2a00EgL
L4grm65BCulDqJs6PE4+SRCbVqKeGb0y2MoKBrPfoXrvI+FtOmH5Dy3i3xzUJ54OQl1lchkzKv9F
L6n+7gKRfrYNO3Vpnikn2eTxNP6kQzG9zuUgTy126+demq17GrKiBDs3cdja5SRCW6exqHjnpsYG
ehiFxrosMCa4KKMY2fhgY5GqGWKf2cP0ywk5Lo2W5bNcT+S6gQ3pPXsLXxkrx6htuWs1Z6Is6MqD
zV4ybrOittkKO8YN963w1S8NbPRYA4Y6JCPRBySB1ZNPiwIhZrGaSa9172zClVpi+xTYgzVDCXu6
saOyCDZtRooAmWPjEKmnroICCMxJJmP0iugzpJumnLju+kcjcYr0BsKsCBDFmZPbVbclBEgDm1xq
pSi5Ul117nUbgeg4ac9LvF1QDhElttZtd2+pUpgx8kJho9lHJxLQ8g87H1Xc1g2jYj8FY/rNrVWj
N23Zjc3GhRR1TUt7IEbdJYQLv45ZtwTfk6hLBNBfeUFMPIiZJYXX9OgiTRvYsgyat8VkZcE3Fsc0
+dY0HL6EsJr0QF4ZsAwyhHzCb3sP8CfHerdFppEWAXumYZpBu+11Ufc3MbGZySMaIrPFKVD6vXH7
X4sS+f+DHPv/XNyHg1D5A1H2c/qMtu6tKHv5v/yvKFs5mkAPqZA8Ax/4b1iB5/3LsQTaaxORtac8
B3fpf0TZ7r9MakPPc7VpKnsBGfwPrED8i+LaXXy82nY8S6PO/iey7DNNtnYdB02sYLTFf7r8I99q
smG5crLry2ZvdXN50DZVH5TqiKGpHx9+eyx/ABT86VI8AXTkriWVqc8uxbkidxo7BvBodhaRmdGT
HIXYToqi7uMrvbXlun/flDJtgWgd1gOgiLc3FSZpMVINNHthcY7nBDztdR+VW3hzza6Qvbo35q66
TPu6fAJ2m3z5+PJyIS78r/n5P9d3lTalsixpizPL9QxbRJWDaPYuMZEPswdKkqZTvGN053+xozze
z34Vv6DEjU9u1yQXFZK2Fe2CYvPJX/LWhv3ff4m3vHae1PLcqFz1XdkZip/XkTY9ohYB9x3ddMxL
oZMdjSbDXjs5ZXgR+rLG4otCAC5aeO8PApJSP4UERrLAPyYO1vYwbsuNaIfi6wQ18UDSnnf18d+7
vAJnD851GTt7ruIP5u99+8PZY0S21Ti3e2+qkbaonmk70mYWyXh0T4WbTJ94uP/wTrou/gbEJsrF
OnH2TkaJ8sYWMde+m1HG5EqDdvCxWRIZKD/5LRS+jHc3p23lact0AIefv/+TlytGrjVvBbV8s8pQ
kB2BIBPkS/cwe3JdN986qPWW1Z+8OyyQs36gbYl2OpvN/CZRukfi7mUtpjxcb9/ARgMTlXDat3bY
09Zl87ZOTpy0O+gps7kV09jl2xglU7hmFjFzeDNdtoyPf7T3z9BVNq4OlhBuznOW+/7NDJ+nRFRP
MCT3SYNkigMGee4xdZE/Q678+FKLQ+Tt+8GlHJPDguWRbW8vH95vlyK/1As70J+wIXvjurOYNi2t
pH7lQyO8CeEqrbqcU9nHV/3DDdrYVvjdTMYQrONvrxpORDuDpmz3ijB1qgOCuF23afDkddHu40u9
e0c812HdYiWWCB69ZbP4/QbzmsN+2/agR0YxnJrR5lzCCeuTX+xPV3HYXgQvvZCufWbEKfPGIoBB
V/scycKj55Oy4yOdbT/5teQfrsONeMJ2IOuA1Tm7To1QOo4rUe11o/34aNZG8koUImZJKp/+uz31
5avPNMja0LtzmGAmKKRWM3KeGLGrpYEpd4EFIjG10ayiHMOH8PHzPvckaXfZRl138SPxRmFyevvA
CRciJqKQ+b4zgMjb2s2P5dBYP+KgsA8z2amrOcTWaTpGsMl6F+wMm+kh0WrYOF0nTxnjoROY3uqi
LQL9CdPifDnUQiBl1QJMjGvarr28mL+97oz5a4aeQ743LKzLcd3ck8zMaJ9PvZ2V8clr/m7bWi6n
KUgQEyulbE3R8fvlvK6VWU0kx34ooq0rS3vdm90Xq8++1sm0AyGCL9DizJUpck5neTHW9t3HP8f5
l/b3X+CafALa0yzHZ7+Gg0BGVJWT7/u2yDh1Thm+dA57rIFy//Gl/vBs2WT4xpR0QT55ZzUCLUdg
7kpn+8ixaRjZxipkqEd6d32hqsr95Nme78NaQG+kZOOxEi5hn5dZVOC5G6sp3Us3zhijG6AA2g5d
+6rQWXWLqgJUU0N03BaS5X+S+KB/kX13++/18Xcy1J8uDvWKX9RWNN2X0Lnff1etx75rdZnuTSsx
yMIpJ7VhDqFOKmOuqqUJ8V4x8R9IvxGbjx/z+YrNjbtsq8pa3i3F9d9eO5h8qxeySvdzpe0r6YTJ
rtdGf1MGQNZwa0xfIzJxPnmN3l2UcSzKCE+x0ZqOMM9eI3oUhDaas9rHzOgPPS/1QpiGBzPkP/0E
0g+RrPa0/fhO3z1lLuoKAHZ8staCSXx7p37akmsdEsk7tjGpPTU5YLXdqcNkA3uGZC33cZonL0Nu
ZJcfX3m5nd93RZYuc3mNWcYgLLNxvL3yUMXeXDZwUJIRzgZGvPwS4pe6+cdXsZCQ8I9XDgeF85RA
lfV0wHVo7nUAxZLtQ6KKGqtPnuIZPc3V3IxFd2/BsCGiohZ8ezONnmOQRbG5Nxq/2g0wJOGly3Lj
4oytF3apOHXpNIIiz8sj8FcAh4y81mJu6T+INr3mmA2R5eN7Xy765gnbnq3QTlHmoFDjC377R9EV
kFmOq3ZfZ1XD8kifoYR6OiaiOn58pXe/5VL7stiz9wvJ57K8Zb8t+TU2RaedQ0WSh1uAqhTh0Yyn
/pMy493i54il6MXW6/Fx/tup+9tVaDX2OHm4ilkhjGsWmLWA7bivO2Ud2h4V0z+8K0fSbXcZT/Iv
fABnPyr1ThXNs5XuS1cmB/Qx7oaw5fyfLrJcBbE9tZow6fgs5+nfn13c50Fne5Dm27kYX4tZOpdV
k+Gkj7UTnRAcQDoLlMA1ImmafXyHyz/7zRvCtVlsOPNpj0PueY1IWd1jMBsZ2zW9T9Zbiw1mE8uA
0rQwh2OSBTbYBrPBsqbSoIVCTxzFx3/C+x912cmWhY8l2yZ1+e3tt1Yzs+jIdJ9QidzpFkARTpts
XYOoBoYyqNPH13u3ynLLLqWCoGR1eKHOVtmodLSR6SLdZxEjAl9JnFIydB6AagIlItT7MNZhe/j4
ou++xL8v6jqcoXhrLOtsrbPcesb91SKZ1Y29EWbZL+luHQQGszCqT56oXP5p578qi+r/XO2sHDf5
iByzaDDg+B7opHFu5GuH1HrdGmX5tUDLI09YCqa/KIDraT04KPOO+CGTT+76/U+rOH1YFssP/+U9
byxEiUDJAGUB91OWAEmyEeGsUD6HxGAV24+f8bs1yFk+I9Y7zVrEJHf5a35bHXpTYFfE4r73o87d
obJ1912G7eDjq7w7HWguwwcrlefCJlDi7FiV47oxYhD/+9Y2HVgSUno7q5z6H+SPoFaKSzehBWHH
5YGccB1tBj2Ezwk83gursYwv5MW7JEYSNg+6RCQcHz7++94/BQ6zbKswaT0Wk/PXu+5SJoJhk+1V
yqPWzax3PabjT3aWdx/RMvjiKAOwgZaAWhp9vz9rC/FMiuYq27caGUtXQHWMZwUKcVEutbXzFae5
/OSa7+7MZcUnRhgeqs2x4m9S4G+/L7EZ+ZCjgd9rKvmnyLfz68aFavwPn99yFculLpHO0rFc/orf
rpI0gsOLWsD+ZecdbZesRCe3nE9qn/fPTy5FD6s+bVFHWmeLHitBiN9BdHvHIBfOMPGhdcakrpko
RCeqi/ZmrpLsn74arO9CLOse/8VS5+WAz/5SGgVdo1bSvcHLBh+Z0LVPPpA//EycmhVx0ZLsIk4N
bx9gitXa4N/tvkRkAfJTuIR6ydi9//h3ereissCRnOjwHvIdguV4e5mhD7BfFH1OLaCNzRRb5O56
drfJiBD6p2WAqwRHSwC9JBIqDtxvLwX9YkyV71bwNu1ml4bk4ziF8fLx/bx/bFzEc2moIxZg5T67
nx4eviYmt9oPPbp3TS70pRf4/SdH8z9dheWBkp9pMkXF2Ro52HkYzsZQ7TNEEQzoaPZiFDA/Oci8
/21wUNnLyU2Az+ArevvAwtjuq6GhAYDhRV/QVEdZzsntuuvr6pPX4P0NmXohwzCGsOkAnLfWpIGR
MCCJbR9JvHoMi8ZHwpDEJ+Xtu41smVxwLON8b/H4zreW0LcrGmmkwKXBSMSC0sZL0mX+yZfBcE9I
yvTJ8rC8UW82cJfPgrXV5PxL/M95SegGOKFVF7Jxij7b137t3jMuI5jaKYBaGqP2ToDT4/UQZt0n
5dH73+7Npd+dyhQxZlOcDvuwKYED4kLbwGSQW9gD6ebjV/79U7WBk1L4Kknb/N3L6MC0sfGasVKQ
0XOpmgwxfdqNP8H8WYfBC0g4+PiC71ddkuo9YUkOKay75wdsYyhws8O+oHkyOyenlrFGaum5WxMR
/0UciewytbNo+/FV/16K3vyatGksW3tc0bOkPl/sK7/2mYGiMIE7D8S4GbL0KU3y/qJOejjQcZCE
T/CCcg1oknXtMJIVNe6YxBCBjDeMdEUvmO+ZgVfdKp9FDns+0kVwMDMjw0hdGZPeWWlRN2tUIvZz
Hk6o1T6+h/dVz9IgFMtkz9IWjZGzQwqyfaRoY0wSiWHXqErKIESXTOgEC24GCVjjpF/EtAwAhsRo
4l3Y9uNXO+6XFIzeWMhn5O+AEp5jknlQuVTdJ2/TGSnY9aSgXWNT+lH8UXS6Z1UvCJjSIffEPDp9
ybhOxen0iAGv+IlwL3g1A4JXcDXECiSd8spkM3eJRLczlkQAtDIe0FHrwpBboZR/h6Ad3bZvNTig
m8QmUfbjB2rqP3xojsko1GNT4Qh2XqhFvpUL/H75HqOYg6A5qXW2RVDdvlaWB+XNIJWZfEK/sDBJ
GaN6qqJg/IkXM/qBfA8bhdvWEDVzMSzS7DzGRGgRUUHDlfUrhpvST9c0VQBfZlPjtluRhgSB+A6a
PKRjdpqsbdhCF6W52MjRREaLzlXCNe10UhyT0U62SSetxVlruF/jDuWcCuxvwm/cibzrlHj5Rhu7
qA7I8tBWSrPDjgbRo40D0rHFgWQ+JrqcCYMo5ogwJx8UFhgH2tZEhjuq441wURM59jxYl8hhbHmo
CspneHAKs38juvvOMoeGZKA5f2nyajh6PV2p9ezVDaA/9LTZXUUa87hFO4JlKqcovi040Xcb8DjB
rSUzTJFGJzrzAsEyOMMkQWwl+zJ7GiZ6+6u6nzy5IjGnHndFXITXqUQwseK28UViCPP3fZOYAL1D
OWYgAUjUMTY5IKhmgyhIxZdLg7QGNCtJGkmbKSyXDBkCYFlVkoiqpNLPXVkjasjctE3RfAWlHW6t
piImL6iRqq8HK0iJpsrbC4JkacNZdVTNhwBfzs0ML6zZdYNtBjtPIVh1Q4UYxdRj8tWMO+PZqFLz
J5ge2sGSMztSG9Il9nNqjt22ZlI6rEhXLr+ksOqhsFaY+rYqauHH+CStwZp1QufJ8JG7/HL73LT8
tSJEXuxdGDcIZIqhehalN4tqZUJOeHHQBT2lYynxb7tpRvQypgEo1VOvXVJ4Asi+Ex2Mdp3Vvces
iVwd5Dlz5KEEirqifvWnuSIN00RnvA/G3AKqM+Cw2xAE297UWQM7Islw9syJORF1S24UJjJZ1cFB
4Ev2L/t2wNBTRECiNhJ5Os4npuKagMQOBEAqBKa7EbnQg8CySrRmYco7DP6AaFWcRYDlq2h6UlMC
NirwwnEBR4iHScJf2EaKAB/e/6x/CNg9EPtmIGKgO7XtgLo5BSiqymh5uFgjw3WPhMpCDRPUr9i7
je8l8WSvYZq72OL8L5wc4R6OOl6TE2luHatHItoM4XzXERbmrfCdg2exROFcEoNEfJvlJsNGZUVn
HrAdV19kPcAMMzub4Phoipz7TlLL0fCS/t6y3XHeGWLwPBJ6NAdrKpHJXZkMUB/qRNYQkuRUXs5m
7CXboQjjaUsh6eerMfcRrw9R18wYV9IRiarygVEJ0tzx4k2BwSy/mGfUzCACmtiE5zEm8S3JowWw
TorrblX2BY2ogqPlc1LHPsj4hrcK94iU38diILScENbptmWNJjGpEbGzlu4QsTQFdnhREJqMtTpK
iUOwksXcNkodIkVEDjusCLnGBOaFif0lxKNkbkQpjSfihsuXBjJCt3ZFbR2tIOuq9WAjP9z4qFpZ
r9g/6UzVSBBd7buEFIllA0TGPN20oyIB2+A4OW5g+CWHqsqT/CF15qHeVCqyeE36FnOOIlbT2fdO
7dRbieLR2cYFJKcHZ4CXtsILHMwwJzoInwOwny/E27EZG4NZmit8R942zW3V7xDb5QPsB9NsSKyg
e8jTHWfBMRzC0mZE1otEnThdxI9iAO+iCIs+8b1Ow8XIgPybwlv4YrK74W4ObfcHKZDeQGSEMz+k
IquWYNu+hspnERKVVk3SreQ4jsYK00/2U/j8DXwSQUwYAb+msU7tud0kiCQzJu12/RJxFy6UjJi4
oa7J6PJ102Sn28SrjAT3R9xUqxH24CPxT3CWFa9evulDUc2bxszqDB9jJ8pNzXfSrRCpiKe0Re5+
HckxCTYGOXFAGtzecbfs+4ocxq7hD/UlymIG3GZ6W4Z9ptaEUEbX7WyUzobskZjkvLrCcdbTtboY
UMk6J8zaSyamJkXvCqtwBzo0QOq+C+cQ5oLQUWUe6iD0/ZtiTLJ8q4hxdmFcsBCvzRIi0MpF28wn
1JrqtEgb75GluS9z6pntuo0V8C5B8ZLsAFK1aDVz6TZfMiczp0czc8h702bAO9XJRv/KTC/4yspu
irXAc4fQKBr7+4b+C6VbC6GHCa9v9ptYcexa09qSlxaEv349ZCG8e2glEM6CQLPhJsHIGpdFrfpl
BVU/b8zAS46UFy6KPFGmhCmSgV6vIq+HnhQEDcETyciseu05YfHapLSW4OkA+L+wWp+dchz9JVBs
Dq0fpY1JYSXhSEa3ohXiGwOR3N158C0kGfNFZl5AocyJlJJ2Dg+WXb7fdH1jiisTJy8QscDorMsw
N7MZ+6Qn1CdnKKXeHmr+rs9og5qAeQQz6/MpaTe5bY7j3IIPlnVXrG4k26sMMAa5FyRor5OKjizu
iIr8gFbUYGBLlsSjIvHtsWlpZ2yssaTWIJSTui1CTiW3bqv11QSL0duQpGZJpNqp+6M2tJPvCK4c
b8BnwqhWsccu9nEFd3by/PftLNMe8KPCU9ZZReyRlFzkVWEdW9vviBuoR1xJg/lJ7+GsSvz7Kgxg
Kb3R3Lk0N98epe3cs0OrKvFNp5QI1oCtwwUXddQe6bof39AfLsV5zGZ8zUnaQV3w9lK9MQ7uGAXO
0R8YeyATNmlUNky+Tjba1X9+X/SHFOJcm+PYO1Vd///YO5PmOrG0W/+VGzWnAtg0m0FNDpxOsnrJ
sjwhZEmmbzY9/Pr74PoG1rGuFfmN7yAzKjIrzQE2u3nftZ6lBkPVJNkeOT2D0OxHY6/NwMFCO/2s
x/HhfXFXqG+AUWIkf39fs04vd6465yjNqWG/NelBDtx0w/QSf/IIT06069uyTUPSmnIFJe9TBV2t
RGMilbWOuAyzhwXrwcFITG3GOR3FOy0W6SeHnpNCwX8vKBAN2g4KI1OevDOWwczVqLcc4bB9Y/O0
7bL2ASfxl7ZLf44TZzJvTtJPRv7HF7U5cdHvQ0F1ctAaG0/myPLsY6jL+Fwt7bCNO7Jj0nh0tn1E
zh8UaX089PhUP3nAH3x0uB2RM3k2RTL8ee/fpbcYLbiH2j5iLMaejlGCWBt3+eQG/xwxa/XSWVWq
FmUYuc5kv9WAh0FzXeSlYLnCdbfjKv1prcZga/c++77/vCHBTGitilnEdbzE95eCPVhm0EsmRI0c
mqzUanayGx7/6ZdNX5/umkshc5XhntzPvODTNFurO3ZZXV7GtWdSxay9q7YT6hMp5GkjnBEpCCtD
6kcPYq0xn4zIEEtMPdeyPw5pF5+FUWWcEYNrfW8qcq2mVpuusTu4vukO1VZ6kXfILQ+MS5H1R+Is
OxLMC/sffyQ8W4mEF0mHSQX3pLQaoX8bjDlsjoWDqr4QwFtLR+svapuUmXxxcW87XX6eZ9L+xwOJ
jhR1fsdbf4A4bSBHRhmJbq6HIxtLmGA4Ss/YJFWBXPR6//d3/OdAQrPLRX51F5GhrlPTb2O2LgHC
GrK3jvpksu9HohCwzf5sLjXX9ea3Whav16I2bTOV0oWnCXTyAbZeF2a14tv3coQxUVQTkEGo54by
6LSjzGUeKdhLn82J+eI0Q7j1wq6B4tBXZ7oHUm40GkKV6Mtt0inWgtgek4dpFIvvwPTY2YJUK8y0
cHsdcms0x9a2QFZhjvz9Yf35gfPJMVNTzGfl5t28f1gUo5NYF4l1bBtHf6iNnqNol3rxpvTyzyaT
dcD/9sRWCf0qYGJupvlrUzx6fy1DKNOwp0EhwyRiyJaRcadavIjwcru9BVCExKV8HD/JzToZDtTE
UaTQT6ehbiEVPNWJTQX84FLzwNQNs7vt6Yb7thdanzzHD67yyyHA9EXPVf5Rp7bjaQLCDcGhHA00
z5yqDohDzPKT65yWH38NO9SEQMVtnVnfWoflb6N7VHkL4NEmHQOhfrK3Vai3/tIIszsLzQEjYNJr
32fphoSLCAwygjMOeUvEqZK14g6ESM0UJymwsjz/pEMUfrYQnzyJ9QdSqF/7hRSzOdyevOUpkmm6
UDo4WmsScy3IMShnqzz8fdx+dBVJb5LCD0piFE3vH0NdUKWU6/KXxW0EOSUUgV2AAPunV7EtwHus
7/RUVmXK+6ukUy0bRMLi2AzyOwoCOrxlKRCC/P0yf36EbP30X+GWVG7RoLy/zNJ4xuAskTiStKzf
c34RmMxs0Fw96S9/v9Sfz41L0RxiUWfDTrPo/aUsbTU2I3I7og8YjjYoqR1iJTP4+1U+uiEbuTA5
BrDO5K+587dB2tQDTsZiMMGFFPYl7vHp2p5beLCO6q//fqn12fw2qTDc0HSxb0a0RzuDy72/oS6B
UDh7oYFChxC5oJErLWgS08GyYggaNZhe6ke1gtbWlt0/v08MKox19PPswk4dAeh0OgBanHySzlNf
ACSqQNr6fOb09mf7vQ8eKfsVuR4ZKXr8saEmXsHC6GJxnwvlNGEQGDXEFuXOrDL++RhhSyu52voX
jcv3j9RVJvSTOjKPSNBT2AYE+dRa9L8YIw7dd5e5jAMUncv3V8lDZYlwssQxKvt8x82F5DToA0iD
avzk+/pg0HMpj59Lg8GwTnu9ULml27NdO85mSfnSlQntw3Da/X0kfvCGWF1Qy1KlpLslTh6bVUR1
45U5gx6PwyXVqGXTjXV/y1z+Wb/wZCVdBz2X4hvmhMoce3q6KmOCRtusM4+9A2MloWCMt1O3R3Gc
nIJMGYBeDwmOaf2TQ8eH111FIas+z+Xq79+Zni8ZnaHGPJZ1/NRQHQd2le69yfthWTDIdeLs/xfP
VJjrbgGxo3VqTZlsq/ewUJosJh6NLC+hTYWWfQtd9J9fidG4nqXWcW+daufJkM7bNE8EGLveuFG2
p8Aquv0VVcF/KM/yOOw7rCh8WqyTnm2sT/m32dEdQ4kqhRXSHKMJUfHSXrTe8j9+zv+naPyPd7Ve
BaEv3xbXQYH1/iqy0VQ35wx6SJeEsLqzqq87V9O2tlWCS8hpdticxolX/fsrO3UhsNfiI6D4vh7+
ORLrJzsUw8zdAkpIdeyGwSVtBM34vbTL4UGz6hU4b7eScutgpIeOdASH4JFKdOcyHiIKl2WDb+Dv
P+iPr58CBC5JnDIcO6gcnXyXFZOc7i19eRxUvhDSBglhnIT+iVpgfZzv1iGugmgFKygqEXqYJy9V
m0LbieaxOuYCpINGafMwT1W4MyKi5dJJ/2Sy+eCmWAbwpDq/jKen2js5w8WwraU4dl2MQ7IWJI+p
0Pin3zsSTTZyKBIsygBCvH+Vf38Nxn+1XCfPCDcRQ8JbtVesmydD0imMNOzDmAw+W3xtw4IuSQxf
9a0fMvVGMR2ijPIcLI10StqOtGFvaP2ChsB1G43at5GdzcOIG/SnPTkGaJt0ysA/J+MUblmq3HYf
C42857IkmCsuLSMLPEIO5KaOjZ7gsEUXF+0MtAomS9neegONKp8wi5iIm5BoHdJDyvoM1C0usbq2
KO1n8QyYJE/ihv98gnC5qbCvlYTBxMVKgK8q8B2LAo05g5N5ntyWsnpC1IG+rUoYkn6DbZtGJd3H
5xr2V3juhksIutUAhbOxCkI2fE8LjVcbGki2bfu4/hrlWFv8NKXFj/U+F9+qbgT1lQA5KxvRrWBN
OZXBCKfttkaASfhSO3XFBjG7jR7B0IjwKArS61Y81u2EygMtppTAQPs5J7TF7CMaGCsH+A5TrYx3
euIqe4PisBD+jOTwuFhULPaQDOLbskeyELDRiy8nJ6nybT627KVMmhgvRWavUEbJv+6xw0SElaCW
zkOMjR2FaX/JZnW3GLiFN3FSZ2tE4eTSou6VuFCuBoEPjjiZEHra1HdtW2Lh0QzQyUtcdTd2rFnu
VoMFgAA6mgHP1FAlX6vIWm7isJoktKqkN7YFQT8d7cWyIsQUvB5JeKVLbXyZlxzA3QCdSYuNcQCo
YXl+Z0e5D/9guhDpkhCd2vOjA8kWf01msd0nL3IHmtO4fKazzCvI/CwatAQBW4v8i5bNBXzwOnTv
JlczH0QtKdFkbdc/eqM9p1vIoOYTwM38LexQOgRtYkffI2uCKOfYKWlRUQYIP6gHV1sdDxW/dsBs
zLWZMVOAJp17xMZmgNGEovc1Ghbj1cxHTniI1KS1ReoxXHFS6RiTDkPar7uU3Sem4OoVXFIaB6me
pLwETnoHbU7liy2W/jw2EYIEk+gXYrg5Tnm+GXvWSEwr8BqCLI2+2DuNJPgAQnNIjdbTIsoSng7t
YrIUwdwybcwfHKOnZNvQdW75j4CTkcZkDAYtPKjEXbgA3JntujifRFOZfmUI+SyXVt3AuU2uSZZJ
QOQ6U0bi9oRPedvOyM+DUpTxox55C4nvJb0PeHXdzezE6hE9ASrGMU8Qa0R9P/GLQOgSpLwYRACl
ixefz3XVWvTOo+xIU2wYQbmwZ/KHQUyerxdj9AS6134hmEjSdDT18adB5EERgGhiZWq9WAkQsFqL
Ko8V6xvw8eUH6D71WrZJc5MAbX4g3kuOu1Qjyz6rsu5iUtieCesl2NyPQEs8enjCnSAeEBz5uQY+
x5ddnL65GXEqe/IrCvO8DpflMcrX/AYJQyzzq6lECRF1nnwhREErts5Sy6NT0SY+LJNO7DDskBwS
2wQ8T1CeISSC1MaxhCy+qorUS591VPHi0VrDdxJFpKC9kMIrGv1qNh093tIUXe5sCC8aR33aSVtj
bIx8AzWmfG3xNsAjtLWs3ttjRN+57BAJ+bVD2RFhGMm9OvBOmzAB9ElHNydBy68ipyGUqStcfnk4
d8PGGTyiRzqrJSqk68HnbKBnurT7sHuSSJTN8spkREMHhEje+DRQugVpijVfkb9VHQTEcOCt0B7t
YMIje0Nz14gx8KnE3i0a93MeuYl8MSudtYD2HOWE2ZKFgEKdM1JMW5HGOEQ94dkAhqqjR4QXHFEt
U8ahcizuYllU/Apm3PBgDOPK9Q2bPQfMVqlqXxYxhmpTlOZXs1b84WFnyxvbqyym8L6JYAvp5PsE
MQDYHdoXpmpbTfGzIpPiZZRZbW4WLyG7NNLtdD/DtOTdAABedWxWCyd5ibzJr9oW0KZbpGW4rVFw
ml+jOmuZvazFeVQjAgW4cJaC/qcPziN83ZHVhRoS/edFlj8byNzT1mZJI+21b+wEnr+BMoFOdvkk
sW+dq8KA29tXNpsBGEcZAZuls/SkbNd5eWgIXXrJTTdh6EGSeKrGkpxJp2+RFKYGGENYzblhb1B3
LJepM7vP89BUyR54krXNc69PIBIDWMT6UjQOSbla+9wgOak2lNXshzqzte8p1kESZCPbOTgRYjF/
HtP0rQMexETTk0MUkCiv3APKnOht6hP1bSIJziZeXYMR7wJREBs0R7RCsyxvNH/WgamgKOAmOgRr
UUDh0gA2pUxtOB/cyWbhiIe2vs9V7JgH6q1CC6xaK4agnfmBvkkCT+4TS9S4e20asPqiCVkQ3klL
XVE3y8ESA0DyVi7mQL54M6Fw8uE8ZQTi2lbn+Y4LCNwHoNPr96RLAe8j/gpEb2ZF8nUyUPPCaYt5
sVDI4CUNnaY9EvTSir2eD+AO0pmFzddkS8sZxU94m8CK3cxT575ZQzm9hXYUIelR9gQZOHdbkxgD
twshshH55FNZSeSmR1n4SFHDXAHC0zd+xPwN48R8S4Jd9hNBgfc2kOkjIOY4PBdN8UO0Slbb3plG
Zsw8ftIQTPw0RgmcvCOfkFDeJNHcQJvS8G0M2+whq4R9g3pR3iz9RC4Jr0HvzvLaGg9u3yCzoAxJ
pQFuoLkElUZqCTRaYScBikvEdp3W6Gu8mS2+K0Jjkoska5s7ZindJXbOIR4hqWnUbsFpdlnQDv3y
2lFPI/xW6gO58ECRvU3RlqhxQitT4b6H3Ii4AnBwvzOUB7LSmjPzkk84HIHpGGm6pek7v3pD6cR7
GOyW5pMtNz7oXZSCx5DLYPip5dbXys6T72kY8StzQ4QI9UyVNZuaxgt8SGtMnM3M4v+V/EfNC+RE
4c3pM6/0p0iQedE1SHh2TC75bdoW45fSEv1L0yEG5DYgPW5GOKPDpklacj0EKDUyXQoZ6qzztfTH
0VyA+45lm7IPXL8WGnlsFUvKxPVmTlroZTJvoxul7AF5SUeUl2TsA51vAAf4aBLZauoQtOuALWEy
7MxeeEMA5AhS2dyuqp5VfXPXjWOGjcixCatGRZT87Dky6Ee2ruO5VLGaDnJoX/QpeoEHGSUbNimc
/Xo9nfctG877tnDiLghtRDsr2qm6zESCNpFh5l4o24p4SKmZgLLVLb0PLNk5ysdIKkJ/MabkElaE
oIDY90vE73FrEnVNFY5f8T7G3/Um1y8WPa1+kLIzXGpsW18NLxfg9ifQEkFeIRHyq9yYGnqzSwj2
j88WepOh8VaTosibQKSacg5tbvLbXa+2Xp1wMe8jtOLNTln1cAYEz7kcWOfmrbsoeTmFvYGOMUtn
uO296Njfo9QJd30SE6ji5an3bTGAQ5EyVvG2hGQFDYZeGxTpg70xnnsLGFsotkSOMpvH2usKQvQ9
l6IvKNBcnCkOvgP40LIeHzTgjXeij0jyri0TiFpsLJYEPOmw6cg6F79kBKiYxcvkHYJrba8SXQwv
oR5X9UbWXkt/Z+nqCwt4FxnRg3Id0OU2Ys2eKEDShFXDXq9L0xotZmqlRCvn6SKReHjxYTLC9AvS
RRPhX4Jq2S9cPX0BbKw9WQiq2PKyr2NUPlelAWvSc/18Ns+1vHtSYjyodAbM0PC3qJ6CaNYY7nFI
pLXbXNfEZNmW3DrI7edO2804nB4g4uM7J8OJUGmhGtZklY/PmFIuIJb2T1lPSHCMtpZNIP8rb707
m53AVaqn5hMSVTJIl4i+765PK0lMlzCId43kJaQAe9uQQZm5VbBk3Y0YWQIRosIR7ofU2FKtQLGW
qrN6dO8Siywqeyp2o2eR4x3yzfkowTlEafYXhD9nE/hfHagn8sPiUrg4nZswI5gGUa6FNNw3xsTb
hK51ZbYKESg5K9+N0Fy27lRG94UWuxzZ3PGsTBr9Oo0879ro3c7YEIR1NnvVWeoSJ6Illnvdaz1R
5wARyVgn6kVa6KHq8J6YKhuwXrh88bwwu53jsgp09awlQdJN481oOpcpIjC1JIeB+XH1m9MDhYKi
P49MiXbUX41L9hyaiEIxwGxRt/rK0XxXNfA3U3iHDmlP5qEvxivXXQKn6m/16AINaZCm0Y+IU2KW
HXWjV7g5x/tcJ2J0yWsEUYPpL+59wzZRMxcy1Gu/B5MwUh+PZrIohdig1KCkHKRO8m1Zzt0BdtDg
EmWgEQavoWvYcPwI4mnZ5oBhdchMZEiUW9qjSxB6eFRrXgG10YG9AJEskqzVDQg6dzcXJlGhZXau
iaLddkb96s4cLTSaR19c+DePrPh8CQiyTbUzgJsp3zHieW/nxAc7DvCnsDuU8RJYrGmDV7EIqPw6
zWown9mWrKnE94bOuk6U/aWI59ckL5aAQMRh62Dt2nudui1klNzrdWKeD32r/+jV3B0RycnAWcjq
zEYvINmj2iau7Hx7tG8crE5BoeEuSfPb2BHaeZPWpS8K8WSwYfVjlNlEPwGg5BBwgbm8JdWg8V5c
t3oWFPMCw8nt7cKZ3Leb/IIcxL1knfVzgwj7vkm+009oziMF/LmQzcHRqztTpLczMwNixXEzKecI
SujHbCb3Qn0lb/RV9hBThXFWS6LFnS7wZmNvJfJWYWvP9ehBlwvxXi0+iMHhFMOs4AH4CGrNOxQt
/6pGF1Bvull+z2Lx5FnW9zgXj4Kqp4nePyQpPo7gAvScHxFlPsxAPxno6JnrB9OKXty2jt6idJcz
9UIfZP3KwiAf56dpycsbGotI36tvkVbPl8i1pzurjN1zg5jTjdMaPt/vPnOIlbUyNut2Cx0Q7K9R
tOTjDLW6JSx02phu0Z0RpHpggkaBkGf64tuRpXFglG8c6ZhfbDOQaxBzlXY7m43PhpSTXdfVuyru
vqcEJPmraM7m5Bh+YadcvVqJ470OoUzv+PLVBpgN3Vlj+BZyBCflSFyQlHWXmYCPND2aLkOHuDba
pZlOBJUWkySL+J9t/vmkuZfErfkCKeHkVt9JXUt2XVyo1FdyuWZZ24lCXlrJeGjY0veI9pI2mjZ2
WZokS08q8ORk/Jw8kja80cPxonZwy68YKz/m6qEpqYMo7Z4YA3b+jfVAONhVBB0b7RQMVn5cfW5N
R6KZQlZLnQZDb/TOmSEqceZZ3xnnS4BsXpQ+ZkOIwLCXjrgnblSeFtmmodASkN1qnJmqdbyAoEHP
D6VAHKVAIYRFNA+BV4h+zT2LBD2YVE07sy0PadGULiuN4bED1jvqLTo1B5+4JapjETGcxG7NUX50
AeM5vlLEJR0lNPUtqKs4vfV0chgu9DY1tTsrb3CJbZDCOvoT01rr+kbjCu3Y5FXeXsW56h4rpLg8
0KlunUvpkGG1G4vSbO/nksSfTbzU6thTwciBfdJiJN0R9f+e9lyEFpd/UOEidePxpaF5gq2g1RmY
uUeGs1XWNRC5Osxl+TDyJpof0PxnaP88oMDqx+SHZdaztuM/ZyKnXBaSaCQLbZtmCDO2cdqiG5fl
MKLR7Kcx3rexqAkiz5rqDXusNm3QSZkHtDwGVRQ09m/l6LDkdR0Yh/1Q1t1Xs1DJD68UyaMo0x4o
phrI5xupTn8j5Mq9ZRnALzEOVvVMXcUUPiWViZhByvv3nY5w3x9LGPVfeFA160Uucssn/6q8HmPB
O0NWZc3H3MReFehkJ0ZXFEPXwNkxa+7iWHZwTeJ4y8mfeFKz9XrOt6oCQDZRLh18IHLZCHzeHl8I
a1D80cukYe4wJhvaad3Wd+ZYJJe949jbSCfKui/S6VJRzth5eq2eTIxM9cEaMTvs4lZDHo6qn7o+
fHpKrwMgeLqW9rycNzF6KEq7yzBeV32cvKDExlEyJ3rGKVMaccuKn7RsdnsS+TTSWRuQoes3MC+y
/sZ7BH3adb2H7UAkAwrZRagfbhPqAn+SdDNeTcEe1lO5TjmZyBp5QbOBshPjn1UyM/r6K0tC/ubO
BG9sGpNQgK2Rm9nF4gL5C+IuF+0bgdQOhTNbaH5sYmHBKddPL3mXxaR8zqSrbCJyVq7jhaQMyE5l
3bN+lR4ruNeE93mTj0/GXIZhYA6O+UqICVr9NBSz8ucqH4sgLx3dOCR6J0c8Onl22y7uRUTJ9Tnt
YcZfCcKzzjzbCSfWSTkzc7VuRp2aeLOa2S9JKEiHQnvrvDF/EtksvhixmLStPunsz2ST1ca2qUOn
xQ/hLED6Z+1uaNZImn60airsBtCQTe0mxqPTL+6dF5aq3JnE+t0Q/lGKTZEa7ZMZO/VD3SzFnU2W
VbehTs/mTHREsW3YIq+qyjDHYqHj4NpXKhnzT9oqf/Y5pIVQejXamfRVTlu38IzsVmUhkbwT0H6Y
Mf3VYjntJ1f5s2fFqQidHqyEFRkAwvB9ZyIHzUqKUKMfZ602hj1bd+fGS6tvDdKFLRY5YzuTw3gw
a0/cofXLz0YqcTtR2uEnfZ0/mshogVEPCXpoKNfoo73/IWlJJpkwciS6TZw5G/IAKRqWWj1+WezY
/eS2/+xZOauGFGUU/X5TnraRpzg3sgz63pFQEigOHOMeRpaQ7ezYfPm17dx/0gJae/rvG0C8TV4m
mrkV7HmqlzV6xhfH2f4oMy9sX4zWcp4B5iF/I5quowzZG14VFIlFTjwFcXvce3w5pLiCS9z//bf8
MbDoZ8HoW/Vo0DVpuL5/0L0aB1eloX00B6vmMlO7r8zS+afKA5Q2pJlK5NBotXArvr+K0SSQ8m1j
4Qm3w94rs/wLiYefaRH/aPWuVzEBLqHQdR1QHO+vMspcwcIPl2OoHPKbOfYdlCOGB3JodY5bUb8T
IXEmf3+AH4xUnIioB4GUws05BV8g7LIxbrrLsU08GmWsaDSPAH4gHVk++Sg+eFerDosMRpQiq3bp
/f3B7G4a0cvlOJnF8mZ0tbiMpNV+MiI+eorAXtcQGfFLV/b+KoD/J6dZ9IX0mYzUart36k0+DPGu
75pqVwiOkjoZZp88xl9y1HffBDe0EkTQ8+nIKk61UnZMrKHWOMuRjhXRrmTXssN0usx8pRpLAs4M
BKNf21nTgy3G+XGmauqsxyIvo3TWCiI51bhuo/XM+mI2kUYxV+n0KFtjtV39/aV/8IwQ0CDGgAjJ
ceFUJTFJl4jvaUQPPlLxshRM2arLA9JkukAnPGMT10hg/37NP2YpmtwrFQ3tKK9fPzV+JDlOQMjq
yzGmw9aaSRYUIqUvF6ffStq/f7/YRzfIRmlFNzNDOfJkqCmpxoQdl36EKA7grooGiGxKS7rt6Mb6
bYnz7n6ZE+P575f94GNCxA++Ehc0GIBTVWdseRNuYpfKXZdn56GNeoKQxPGqsj81sH9wKYQuEOcA
96zSxvUJ/KY+ceYc0aYypyNROaSOeVD2NyJy+2NRltknWpCPrsU360omfKQop0oyGc9CYvRdjl5n
1U+mPdNIFRSTNnk+e5/ofD8YJgCA4fwg8Ae05J1MguzhY6u1eybBynEiDto5/FxZZGcRr5M4C8Q2
n4yVD6YlLNRwGVnQVrTsyRVblulJX2fALKzUrrRIr6GbK27/PjQ+miAAWCGlNJn50JecqENB5iMz
N7ixDNDiy8LovcIlRaudFFTzUXMG/aJIsAmjiC1vPBbTc5q7zvNUoELcmCKZvoRhMm37JERMQckw
2tN3nj950x89C7h37P7tX/KXkx/ZJmVVN5a2HC2EaUG7tFXQ9V3/yVTw0VVWsC4PYZXJnqJhxmj2
pqHx5mO4SHNfJHRJlBF9pi3+aNR6QI9QDDowieSJny0ujC4cwmY5zu6iHczCGnczHRmO/YhLfr3c
/w/d/xfz9W/jPHjunv/PW9kl3Xz5XLz951+Xb8T/gtj/9Y+Or//57///v8R9Kf/NYBfswlf2OxY8
/qTxre3+8y+p/5v5/79QJbFyuPk3/0PcF/q/2Yvg6sHd9ktNzfzQVn0X/+dfpvNvWB1YLW0Hgxhf
q/lPgPv8lPeLBKZSC/UjjMB1Cvpt6ky1Yo66MW0OLgF3N/gz+6s4Dosj+u1la0vya3WzyqnvdAO2
joTYQm9vNq22T5lfb6sM3gQrMzl3TREekngm3kSY/c+iSJwAskb2YxT9cJCZu54u03R4y+PE3upd
kfvV2JsrQnPcIZoy98gY4zu0++1lTBzOxopLlYGzFhUN13G6kEUY3VGWW7aIJfS3DNB7kKLQbGgS
Ze6BYlt24+l0Qaph1O+XmpgkMjpCeYu80zg6Xie/Dfgjj2mR5z8WaCdPOKyh3ihNqZ1TUZAfu0Ke
a4aR6ptIz+QFbR8Kp22ZBQgPy7Nxct2jRdf5SM6Xe7sWmC6JalaPylzj27sRuj/FC6N04RdYYjcp
Vb0l6DtuFJluONn7WHsiaAMjytCE9SW8AnXh6AMAkKSwrzvp+rLSo/M2yYxLfFLTgbbTfDukdf6t
MO3oIcmUw+yXejQ6PB2uiRWL5ftQdd15UWgwkHNqjBQBMzVtMTTIfZZb3ReS++rvk02RBzxf+1Pg
cr+kIdm/ZtBJv6StN7U+SAi69xOdjk2fDcZR0Y95nJzMCJp2EWczztwEfVQc5ZsZZDDZz7HVPIY0
jmlM4017qdVcvFRmUR6Xrq1fMxtD9SbVBgF+YyQOu9TnoEUHvmuF1aydkTujhGshOoqDHp1yJFAb
lVWPU24cHPoLYBUib5NkVM2Xuk9vScO9qS2PTvZ9WbNV5BjlbgECFnsXmylZyOQeZdlORbF1iI3u
UqwB1Asl64ij0i1EX+MQpqMItOon+cbGPiFB16cPr8gj6bdluvxw5vZgeMVeM7IG8VeTUheoApNc
m6G3btuScDVV5MuBTJlt7EVbWi7PSAIAsshrk8Plz7SkL+4ayPQ3KGH119EkQRkg7c+6HsavgIjb
rcL34ascZ77FX5ROnwWJMAcvjx9Hj95HK5rsHDJmMBF6bFITtTCad5q3d0eXeBv4/Lr53Tb4WVm2
bMNYOxJWtXc1r/xuzpNNZNktGryaeBy64FSRcv2+x5RaFfEFjnDnSHWb1D4XesyvwMzhBp8DO95i
vB5FSEW16/cRES5mXL6gKCUlDWZNQSvDKaejsJHXxMnirM4X1mmJxkBXVxb7yDNSUIOosp9kEr3S
z76iawYy3bTfyN27zhKyxIqxrul1d9QlKcptrCmGzUT9DCkUwe1d9KVYaA63AC4oJF+7MXll7uiz
aUfD1+QavzG5JUXzpgjd5kF5Wg17Icn2TZ/uWzrhl4BwCNQpg8IhsrIDrzG55NjmMHdH/G6bzpXp
oSa7k3qWVULuLh71Ff0jCrWrejQGRHFax8LK70xV/uzzB+QFug8XrN807Jk3gu8T4iK8DsptW93o
qjPIBOZGm8XRMzp90/DV3buDKa8RZDJApjeHHfUZlqUHaIDldT9p3LqcNjXdmJ2HRqxjjs3I3YTx
hd29F3elQo/URDfSpfKPZ1S/mZvI/Vl2S7iJ53BLYvkapJiJS9dankG16ilGPDqh4JpQSsaVR95n
GhNahAOhuHGapn+eLF6aMZXN1WjZ0V7riKnXKfiQMVcv3XnNsSgYCJ09yyra5xttWYBfDEAgYqbY
c6RkV7Ao6pd5XMSzVo3JyxJ75ZsodHEdNS0WEUWqMB4iO8ilRQlvHL/anUbVwQntg60ZX/OKnoFn
1Gi1Uw5x0u7HjeONzdlCLY9zIBFOvpNZDulK4hyaE/mObUT6o9QrhKPdd3LuAJSV9Dm1ZTo36JKc
lfR8tvmEoMno2ktQDrXfFYN1X3t1f2Na03lZIpVIpuG5T43suhS0nN1Bb+ONW4VXoesUL2EVui85
jdZ5I/rSuvRSPtXsF8EI7KAsfSMhg1Wi5LkhmDRdF665J87hXhsHsv4i46aIjJfFWrpdbCfGzkay
cz9o9YrLIroJ+sQyMZ1lE8FieKjDeHG/dZO6U4U+GpsKUczz2rfya5QApN6Oe6zcXwAUUTpn+WBK
jQpC75FKnY2ekR+A1cybFbTKcV4ERtRaY5BMrW0Qi+raxHXHTvOjduhpoOsfz7vB4iyby/HSrTRi
m1jcLQbfMhr1lmmMlM2ExvkmG3tCGTPGWdNcGEnX8QcNR8vMKa8MXhR4qbI31Cb9gTO4KDrnsu++
5XVT/KiaWviEqgHTUqiUOS/Y2w6WiEGrC0lqnu14FQWLMVKIVHMxwqTagZfIq8fmUMWmdtVM3OhG
R725QZa6QZhUfg8NOKroXXWUytPoPaZxJuRGLi5Lg7fqLKUmG7/xWsq/SOp9qyPtbqmbLfCZ68gm
5hjHMU3j0O/IzYZwp/XB0NlwNFIUEw7BrbL51hAwOk7WT6lPoEbUBPrOaUOezvAwVuAXegz+Fwlx
IeRm2Y6kM0gINlmRtSA3NWEzdo7fdNjMkIx8p11mVLosHLT4AySPqClVuKvMVwKvhi3MJMTT/E6n
tI+V5fAO+/FHkakv+LnWEHdEzVM+vg3TSPO80Uab6WWEdsLsN1h6slnywfy/1J3ZcuNWlGV/pX8A
buACF0NERT0QnEmJ1Dy8IJRKJeZ5xtf3QtpVTsmZqXL3Uzv8YitTJEHg3nPP2XvtLeJvolYHjLjW
uLfjnqmw77aWhjqsNN3aFGBOvMJxidUid0WqAGecZRAm2Fm6e3VUngezzJheWtINqRkOYwdLK5j0
b3RtThNaINSq/V5XjK0TRxdRzHhnAExEklmJslV9tWKmqOE4weBxDDeEObPQer1cWXr9bVRNPEEn
U1ZPXaqfB8MfN7mulHvo+gvPRghvlekban4kmvaStQhBml8+U+Q0h7Zx+BxE2G4cu9CWk95ftJ2M
r/z2oI6esiDxXoBAKg4WnLd4JolpNSKn8oJAgu4x7NqtPlwj8lXd1ntFtSaOvmaugFYtGwYay0DJ
XKNuLjMlWHfYY32IZnWTPQRZixIyS+81mboTzYlRnPFVXyTNuFMZ4u2jEmElX8tSBsELzEDGn4bp
5g3z2VifrjBEHMcwv4TWcu4aeH9Bamw71uitFITToyZb20Ozk3F9YYcmoH+wUtbe6LpFabQBUfWI
CqkA9lYW3NeJYtxkk/1N5OMiYaBlB6WbNfFjMTBQBYDz6ljTtIJbGPdD5A5J98WcQrQkHu2blJtV
YbrUGumzTab1EdmVG6v0IdBSoiaXl1YSayRA6iDNhkdY/+GpaI1qOV8mIiOTtZnK8sIwFOMyNm8Y
Gd6jwN9JpV+VZZhc6+3wjfEAc7I8VxddzTG4t43qqxLKQ+2jbmy97I6Mv9sebvNCTesj9yy58FP6
aDshA7SiJ+I1sSeesnhtxHnPlkeoOkC4M/wWDeWRRAWUREhDldh2qzR5shI4UShafdOo15rsxUIb
edIWaaZ4G5kGhgtzrVjFWXTZZ/kxRYe3IDPmuvXNbdFAUlTsW73tqTTw59y0UN1R3RHInmSo1nOe
6Hx02/BrZMtzq6ubHqNOMAsv+z5lcjk6R62YMG2XTAjbs+knh9iRFwxosR13iMedMOu2RdzY+RLc
HaN4oHl45KEXCcB6CoIWHK7RsiNUeyWHGDxP9wqmK1pLqyDucciCDVC+XWUXAeea8Y2FX0n9w0gt
ugPVtBe+Rk01bVNq05BtpRZobZl1FDc0mVDLxKp5p8T6HkyiPKpFfnDIel4k0TXGK2L5jGSbOCUi
OvsQKeptRclDQPyXsqs4KTTy1NUsokWnu2LSTp6MqXCj/MiedFS9/F4ZptKFerL3WcRtO9/kjPKI
iQ3QyTcnVTuFttjV5ng1y2X5RkxkVa3gYRVTRClXHBAf3Bhq46zqOngmxOsimvB6ELhLsPhCKiHr
dFXcmnWfliixneySSbH5RKjyQkYqx7Cu/8INyz48VsGGyK2FEhBRxgb6TUo8BWyPx2hkXOcL/1IZ
YGjZ6iPF1JzMbMtlFLYUPo7ar6wqu7FCC/W40FhW8/i+g0XKc4KGjoEtt8NEVI2ZY/gDV5ZnSrlz
qq+ViRhzRF6MFnS6sdhbXM+7V7Rub5mJsU0TRFCIO4xEQW6lsrOYRe0iwsKXEIuAgEQ5uZkt7Fci
UIfn1nQuQ2UfKs2ATNdf0UE7CpW30zQdWkkIs5x7SwqghvDeIEKMbzXVxonzO2Uwtz3D1biF2UX2
7rTTY4NIVWOTFf5dVs9liFOunbppdnYuYVvqcNrqqrlJez3gESttrmcr1pFpXmUx4iqYgKe8Dl+t
RrmytGnbWRJnhNDRtDl7rRL+pmxVKPEwv0GeacE6CDu307kQaXcpIu0RfFfp6iI/ok95G6wpvETj
Fy0MkX0Z+SONJ5JlR2+JQGmxURztkYzVbMnNXF9rCIl2g5ryp2vOCGFiRsTOOs/Q2MQqH/zunNrp
dEV/r15ooeqalWQCHk3Vwiqyc14216FmGK6TYvEvuuyoF2a164q2WiqZ8iVtg6+I4V8sIwYjSSwR
43mEWugoHy06d49Zb51SewiXnCOKJc4EPkYRb0wtOapWH7EUzUP71LCvpaPclkoybiOvkBD87EPv
FG8EBfSYT6rhoOtW6np6PQMANX8z61lkMez1Xr3mm8fqIGW4mmMKkxrgGB0ce6nWiPK5PdOLpqH1
EYt+RT/Dd5uA/oAZil0COSPrSrQ/qXdTG8O6rwowSUpDmlfTHUov3ZqRf6tVabEZyrDZ1CJVl9Dx
rxjp76POeK1D5CrOKfJJi27tVz9iiXOa6C1D6rEQlbHSBE0BokTB7Ypz6vRuO1JSW1ReowGmxEGL
6ed3XY6aE5f2xg/CQxkl/qIK4NwxK7dxL2sIf/uAkpSU035EwNdEKg+qsFZFNCISKBdj4EzLEL/U
clIrbTspFZ+U0FBK/6VnjmgJu6ZajYqBqLcLtWOhmEh61UMqp26ldP4JVuJ6qvsJ21q4GvlWF1X5
ULFK73oNBG1gmtHSL7wnltpLw/FuSIQm4zmidxSzYYiqBwFZBafcE4/YQs+MQeOV2ff1MfDsfVGo
X8LefmvzcDZQaZHbqkqKyGW40jJNuFZkU2wwRF+wr66VrmmvMr180Dr9ziZQ3DWHhqCFdhWQ8q5q
1FYN3NYmQXc7GLdp065EIdywrxse0mCnhLBNRf2lSeO7CLW8EeVnumWt68d2vZiwaSZjcoU845vn
+fOdgogbzxRp7lHoKlD91gpBOWUQf4uhJru+rlzrSnRWi4k7PdXcUuZzVP2cc87eF3P3GAFUDAXB
FTYNnw8YQcebEkxsbV+/1lrvLVNprH0RUI9KZ61OxkU+QrXzq7VnBN8iLVz3jVyo2tDd+RUyAYVi
tKC9Avef00kxlvd6KL4kNjtBV9T8yTqJVpEqTmQ/W5uiZK6UDJ6YkYFKcGUmOBxGh/qBg9MSs9cj
79jVu/Q6TUv4VWRkl2l18oIi25MiWD50ukTHWZMCnzfhEwPR8zjm9arSzZvc5yJOYliOIUWACOR9
MQwcPEYLjR5NnzYub6IgWQVeCPInGja4OW4rzbrIpv4iCjsOB+lFIu+AxdhLQIIPIS7vWBnfsBkc
a6U6BU28wotdrnVbwcVjt81KUYynNDOWCnaiVcj1YN5MYkmMSZBb0UoLPAD5Tkhl60S6yo2ur1Kp
B9SXfrEgJndvMthAGW+j50G5/FDNiwsAYE/KhxBciQbebW0pxa7OpmNtTmvSUa47Gxnm6AX3cRus
U3TBa7AIh7LsLrVWW+ObuWr9FsVZgJbdZ4BmT5w4es8tDD8+0hfgumaHykjqtRNbeHT6tZo4524W
9LB3upaYw48LrDxSzS+BvZ4cCLXUz/HJM+CtIHbbelm2TgyatexPsRpcJ1P2YAxYfM1uRv9axNJj
p8EApcWunalX0Avx65AUjPO73xA8UPJw++rNUD+0pGqH+noGyrit9Jlq0vthyKHiL3idE5rqSG1W
baBZ517GI4FbcqP53iYSnr22KwoVbvVdpyMjjA6KYR8tJz9x8NynjfxKbsMiiLXboUtqoMfKfZDT
wsLVTlE/PrR+CN1QUAMUN6allEsrf3BiKm0chIu6GvVtP9yoGD66irN/64UQX6GFRGpbPydAThW1
PigIyhCZVXu6p2SQqSbSxVZf8h/nBtmdOwXjLRLRE5aYPY/UUZ/iu64D4IrE+p7sQlICqxA5VX6Q
mX2ZT/bGNGfp9lRoV2PeCs5Xoyu75sBDsYQo4mqafu9xJlgYirIltf4c9dVjVFC1aVbVbtBIMK7V
veIgqvIQB7T5pHEKJSBckezs1j6R54riK14OeDQtNPaEp8rY1eiRJSVHOzGflavnosAg35q0ZUVP
0PVGFeOlHDNWgTrbo8RDa4k+z64Epb0vq1mOXC5VCn3DpPic+vDS0jn7pTARGNG7QYn2qyeEOjOY
0+sJRDDtVQ2Ue/wJqlvi3iQIx3nDopAvKof7W+1Y67o4Ga/bug1XSt4UD/QW9Sj3lkHPScanOkf1
tyxH+WR1zRNg43CZYOc8erMdVp0q/9J2qq2M+71ZTtEaTMpyrHLKrG5yjbTWtznwctnstTD51qPD
uzNVhL2GtCpSE/lSutjprrIJ7+UY4oyuavTnJmI1pDIcVu2oPTAOhM2dxEf8ddvMesQcG6/Guibh
O8Fu0q4mg+ZZyqByGLoNc0q3q4o7W3pPSepoS/ovwPFenMS/VbvhaHfeOp2uE0HhWBIM1NnffCp1
g8mEbenPIqleM7WAexquBolZQCoPsrJ2pjBXU59sici7n6BBTln0FWj/2ygpV5rgRhFXSGepHa2D
aiZXAtrvojH1Y2v7Ry8qVgXIJvLrAzTBSrRyhJkvSCfv3dDsxoMa+sZFaIa9WwV8Cw6NqfE+EqVw
aVj37LzOOZ+i26lKzsxHKG9thgIeraOK4x1hM2iih96/NSva0LbDmkLHiPWO7KrSEJs2C14aNaaM
9dYWvpi1qRt3plf1zFG0czwoYHWNQkcUWfdrlHUTlrs2X4+0NFfleCGwRg7FddUagUVTFML1mL2y
e3MkxAsFYYFbVwT+ZdPgJpbWS9Nr2DR7ubZUqGgazRGrpi5pcMulwQa9sO4GuXpZc2fV5nDDAe5E
0vHIj03zKG3slaJcOSG1q0Rve8S3ZC2rQXluq/iiC2l1K+FXSsp7m4HUKi64Z2Lqt50yatYC9Ku3
ioW6D9K5B4qRMJxNsz7CtoXGgCB03gQO9YUVRNshCGf1feuKTpN4zlQ4WpNHm7j61tDrwBsULDsj
zA4ZI5chaZdhmosrwOrhlhN/cXBCSjQa0VS47Jc44pxi1QmHFC0ndGsIQhtmdjnWEnxFmN9zVTkX
rUq3hbg6Khh1G3jCXEclpvJQPOstD86EvzAoooMswfoMapgytmh4+hKRU7eMpqJedFLW2xSDzr6L
JvM2K52GpDAEq+dBzyU8ctt5Bmc1XlRelr/ImiYai5uPxKTWtHbdmikufadGAFTHg73Qc7Duhn/V
jz2Jji1T6oFm/2DeJoVKYo3ipcVF30a4HHPV65o1rtpyx7pD80C0axFCxh9VjISyPjttHuBGiF7V
MTnmGur1KJ1hAdMFPqt6Jgwsa9ssLifaBV/KwsvOQ4LhXSaRfeUbHY37dqSVltglUIXOT6JN0SR8
V76oXiK1y3jEqYEFSOC0Jt4mFEvSWKc9qPzI4gAzUIAUhLl05MDCoG1VtMgoos1yVNfwHjTMxJHu
fC20SGF0Q+Ma/Jx9yMmhWCUcvFbkf5TrmV09lxnaasJofIwhCl0GoHWXRd/imjQkNHUvK6q3Efat
i/+oWVkt7zHOWhDnw9Q3W+KExL6Hf0C+YKheI1O2YPDZEr3IhGFxQWXvhW7c1sLE0tE2u24y2y++
WSY704o5NDvlhP6rXnmy4PCvUFIWmHjcPB37I1e0Wdvsx2KtRFM2uAPf7bahzhGuJyqs/bTr02E9
WRhk3Sypho2Kyes06oN99JTZdOIXWvVtADiO57LgkXFQUt9NXZ2GrtF2dItUTbEeQKr1qzou8m0l
Ro7XU+zouxQRz6GuqK3WkaewE8kgC3Fb1YZ2LP2euqlLIdJ7foKN0A6f4ylVvio4j6dFULXmWq80
f+dpabGWvFxGpQ38RueOffEHfAt0P6ZLWQTTmkmtleEVjzF0kZt7ZUyFWHqdU60bHpF4EXmESI9m
Uxx8GkHbeEif0FNNt5qm5Bvd4ZTBfuUdoT8Olzb1zJkexriLcuxcOjRERNgGXQZZGDtTb4NrsNHG
KWiHeKViSNl0CYf4BUYAoz9x1mEsZ4OLoXjHqz/tIBf6dNR5+r9UQWRd1mMLdCxXnGtb58DuEhai
XOj0dlbFEI7dQomc8KlxgurCCOzk1Gu5cdB6p3rCtlWN+7iWePFzquIjPXZysFUrVOonotQad+oG
qspcLdJv2F10PH5EB6x99NPh1vZ9bWDWFHU0RfyR8WN2SLKWmVPS4QFL4wbj09S3WOalGOSZBcSk
RxNjXRRzoiPWl6bwl1bBNLvvcuxygv7FZjIU71otlGtUfnwFis2y6GlZup8aZ7iflK5+sOnlrkpY
Dm5idf4OpvBwAQ1N3wj7ObVLucGGEzhYlTXnJpz0FB6CXqwmeIjEJjdhcFXHXckalDcwFvIqjTct
SzxB8oF+JkDbzDc87Z5/NLqeo2AfDvTa7b43CwwEnQP2xpsOpR6YtBlxDmuuadORWdt1cxZmgkkv
aoMLm2MkmChFGVddivlM9yIn+cr/K/RXyBV4tuEGVZsqzYgxYGNoBlRNCQIHtW9ufV1YOjPZXt63
HK4eStMCXa9YY79vjXY40mWD65pL9ZiPg/eMwUTSEqF/7ubZNC7tQPMuKgg+qzymi0+nmipCjfyX
1Gjja8cETjpX3/bBdxLjsRzwZ3dGio0hy9qr0iqNrW5Pch1nw3Bfl8ENqrLgKvI7f62R/IHnNCqt
JwQDfr/uDdNgIoiO0+jMTD0r1dQqN0CdrUurt56MpFTfWnrFOIR6Jn0S3yf+7ILzWkVIittbqUPs
iFl4Zw2bwO2kB9NdyqZkkjxEz228Y17p3HShgW8QNWi2KCBbAnTCJhQOrApDFvWA6gfEEGShGlg4
c+UBUbWx6pMch6fdzF2qiGiKVDfHBy53euwNh4aeonjxQeXgi1WUNg4pXJXb4Xk4jjjIUMIahv6k
BrbzMDFm2EgjXQcEmKz8zvIRbFvyoXVSCyCZVK2dE3BNFyoaiRX27/4WZKPcdyheVrGZc5Zp5ZTg
HzCiWz1v6WyXzGxDHYehBQpqTe64t67TJkJ2YA2EaJACt0Txwh5O8vQpEV19GOPEu6pFjz8o8OmG
Jk164QWjyhxPxJxpByJW6B0hjTEJ3eRMFTMiiAjKuCxigVF1yHI9XhT4Rzt3SlpnWPjcLxeVUTXV
dmTGGIOaSLvzNJq0Tj2rMC7GSfeoerOxh1tlTbhTi4LTBvLHmsPCYBw55zUrHyUerW0nWSQO3Ven
FbgodY9OYD16OmsfExSrKvsvnkJpiDusO+WjIRemZxYnSZabq2RSJktW5hGzr1ZYt12eMKUnfT5U
0a74xYuJ4Tpf6Qa1UZ7W9FsVP2lCyglo/73KfqTDDApx9OTxw2hXjo8dOO4uxqrrXmSsiSu4oMyt
QOUa5PpF/SN+Y0ZtOlzWlW/HnPgZ/aYnYbRmvRVOpS51bjGYtGgEhOIEl1at6EuaxNl+bPrqm8mA
atHn1nQWUq2PMBj9nUp1usIKAA7k3+vmbvOUf/9j1tq95gUHRYII/vM/3v3X5i2f5Wb1xz/07u/U
//n9x0Rxzyq1d/+x+i5Pu2rfqvH6rW6TP3//X3/yf/rDv0Rut2OB7u2VW7mZf5sPE/+d/m2Oe/3f
39//X7//nV7u/FK9vL4l/2tXJy8AWv7xN/9UzsGR/2OOgBOOinwR/Op/K+c0TftDIwZzhp2BAOCx
/2/lnGb9obHKg2BEX0/tPiuC/1LOafKPmS8O0hZZsiEl2tP/eofnPzXsXLxfEum0n+rmDOu7++YH
3ZzicTFi1Kd7pEKXEWmOwkv3caNexrmxnAaLBobyyL52OaB0FxXtdkf4rAX+VvPMdkG2yGs2eC57
7faHa/jXO/wxWF1yPX4wpPyl5OMdfYBPDrIRZLSM9T4q1L2tlD469oIRm5NmkOiox3OoYcj0SMge
m6MtiUcrjVpdpFP7lW7qfWk3wh2MaQ//6MWwSn+hKba1BOTB6BhCzlrLkluGOdaaYSkL8gT0x8yZ
PiHhQ3dE48NL1X3Shk+GPu2nKb+d0uiSS34/TrXP/KvqtxmAiG1aKdiI7bxZUZ77TGamN2l7Oz/N
l1B2z2qe36JEuy3T9tJKY4uzYgCFRkaPOqgPt1S0175S77V2MDdZot6MMvcXdOX4TY15mqAw/P6C
6u9V2P99QT9aifBkwL4uh27vREiQutJ2Wzx3rh/YiBwRcmCcWppJsGxDhJFecRyL6CnPrB19SwOJ
k7/saqQwjDFJSsy3qW++wbpZpN0z43v8T8O5iaSyhJHhr+2sT3c9FJ1lIxD2OZHoVtWYzgSKroXQ
MiQu6UosvYZ5S/+eua7VAdqwdr//qOK9TPjvjzrfUz/czTS51Q4pZ7cfvf7M0O9QZRESIv2Ci7xl
zM2ebHSJG0jPevB07l9sHE9oSaJVN1GiyqZkakVHpvBvKG42cHRfW7uB9l2DmrP85FHPBfVpoWdX
weifW5/B5SdvnYf9Z7e9+kH7H3M+B5CjlvvK87fjRG9L7kNwFxhil4jrN6rhXdsMp3ya5rQknjpT
vTfjhqFSsIyrfkm3JHGTmNtXK5lY9Ny0kHS0o6NDKLPya3/ob37/Vj+o3/++yh+0tgGEURlbQbVv
aQVoYbbMcGnGHR7Ajuklx6vXSnL72Pltokc3U4U7xwt8dUvF5VZ5cUx5VBZD9Zll7ldf+vz/f/zS
qRo0KRG32Hq7aDFfypYn669t7Zcr5HcE+t9moL8/7Sx8/+HXA3RlfqVW5JsTWEUzEWP22C9Kk9Qi
OTcvOitr3EDFdl8Z2obzBLt5gGc9EemNn9JfjtTg5M1SkRqanJ/EG11iA7WS8Il4nxtN1Ns8st5+
/938YjlX57vrhzdrYXoeRtAH+yFDIOW/OWmF/yujf85Qz7I+WVI+ZHj/fU3E+5chTasOQfyVey3v
d3NjzixTro+/QTq4MOa6qSouW6Zsjhzd338yMdt8fvY9fLD/eJlfZ0OSlYjJJliKqANiFEyOESSL
uje/gY30lhB6lLvYb6HfRdvIlHQnlGmpUPdxYzS0/Dp6j4mvPkYlDcC66r44yAFBLEAGg5r6WZbx
z9XoBqaI99fHlKNieqNd7Ju+eypCghkF/INZOzOBYgBtFpbJxvSdOyFqtHfT4NpG+lAJDMy2j6KO
7WU1qs1j2ipLz6dRqFHTOt4S+aMbBwRQDeFrGYprCCETQkShLgETrupU/SQoQ/x8NcK++P4DTHZd
4tnRy/0UUhnHiE1rDJhCN2/VSTwgZKDL3m5SI3Y7v1qOhbkmJpFjg3JiqH4xguzCMHylIPWdRHvd
54xJawt0XrT1UtDEKJY/i039Djz9531BiMX7t5plDLxTzyn3Ua0gMWiFfZwaRHoTx4xLp5/Mlc+Z
0w0GBKqIxkCqaPF1bhbqSWq+uUhnbQ/CShpMPgGXKU1u6SH1yrxUZyBV11sC6O6UPrqnl35HXN+z
Q9QX55VkQ3fjReXkTiUS6m44qDnawfFgp2Q7mtK41bPPTDbar76PD7uDV85yHUMrmHAErpmFB9P0
9qkJZoxASnCml3H1yNd1kJO+5oh0oKWyzpJM+eSB/45s/9lF/rDkZ3ZTtQRrFihsE9VNphFKaUrR
g5otOBeUFMBDoIBlzHZJ/fsS68ZrAeQYwJqFn93Rq43JGUq1cZklI5NSp/06pBxxIBjA/KgjHAep
RmxZAdFzAZEjXSLsvSqK2NgOvmul5lIvqkOadAdjDtoAYNIvs8CWK9g2zjprxdEu+ngDHHObeOJl
EopNadYBGUgRi2sK1RRH57vJTnY6vswFmxLjgFK9hpjdA1eqniXIGSQTHjT8gCF6rlx2WXMXJ9ZD
oMdPHYs4qhnEWr6+LQJ/NfQz5iowPvFqifc27P9aUans39/Fllr3sKtEu1cHCtraL2/rDgVXgQN6
gciLTk4gODdWMI2UttEXSZ+JlcmiuGQnjtc2pYjLWPrFCWhRhcV8+vdIvyVrc1/1A8khA4Xw71fi
7zEqP7sZPuyIODXIhdPbbs/k/bLqLgjNBrhxNnQCGSscFkYr90zexXKwAB1QF0COoImACcChYKj9
ZDNAisyDCbNBdYqHp8lPLizF3pT0eQq73BYD8CMocLVlbKtJ3ySGz2clyRrOYxKby6qEVZ0/0wbd
prrQ3NGqriHY0Jpm0M0ocvQ0QEpXiXlk7aVxcky7r4Ow1j4A0pBJ+++vwy+/sw+brUdwRxj0XbWX
kOo2dL+T2zhjct3gLd9pdmXBccF+kJOu6Ob0Obkz1aUyOZtWk9MLzml/a0RTiUKJzNNaLa2lXmJV
0ETHUNrAAlKPAJ0+ebPz1vyzL+3Dlk38Mv0TRHF7oDMSBCzhi7vQjMYLLws8amX7hBwI3sX8ACJo
tlwDnZTrO/nRMDUf5wgoe7TEQXi2GSDe9KnNNHUyqgt4fyASs7yZYV/YO4o4Wpn1J/WM+auF78Ou
P6Lsmc1a+Z6mb7OcDHKZ4yY2t3GNsrBzimmlB0WDziJC92agzuxSIqqxVyK39MsjJOFrq/SQjI5b
qSFYLCQ1M6C2YDW0puF2cF0WIZZV8FFRA1UTmbeJlW0hRGSC4EjhOcXWwHAKUYfjnxsoOIiIhLHF
nBJvdQaOWJDBdyUBPyg1zBTIk8dF0eBlqMboWnoUfXPV6NVJvgzietuNyRMEiXNImlxhgODhKdqV
HkNhJVtFHsK0hQVYcOXrKlArJKQ7b4xjnqO5qlezYVN35kMTz8o+K/dXHbpGVyQJisHe/iz46xdF
7z+SebQyNlsOr8XeU0Bmkk5ItVT3sEn61BvmtqNPWiTNOytv3wYDj0+jFAS2DnWxcrK2X+VErq7K
XHvQarmPJ/2qi3QkBkHJ6USXp0F0RyNDLJLp2idb1C9OJf+whuZ9kRlWVCT7OLYfgq55bmbytlR7
iFQiOJOQ+CCE9ZCK4DSgb9uQRc5KaSpMYzL0ZeSsnutUexmj8Pr3j9wv39GHykRnyQ0GK6OTUWrh
SRtRG4HQFc2Np2fbQDFxmQinXAI3kqtAM7QlLrt+m5TKvjLywNqwwCDrnegZXfjeFGIT8vxPnqtf
9H3IAX2/34gOpmndqMXeDyCQqnoJmUuv/Y2eABGiiCJ4F9CMpZinhvBqaLoN/EyyIFZWqkEiw7jC
+CdX10rfCvoJ4HwKbsRPdphfnC/Mj+EtGgozu2hRrWZGvEPnu+lBYamKfWEx7DZ51GfgmpS2m2rB
1f/ltyXfX5EUWSL5CEwsvFDbNLG3UVMJOTS0D+jvYKCqm9pxlqUkF3dATxB5dzU5YAL3Ix0UJNiT
jiI8aA6fvJ2ft8FM+8Mmy5cu+1LThj2svzs9SkxXbzqkdvFw9iKwnHFNH0XG2RvT3APEs50e5Dek
DgDpNCa50hs0ExD+XvPQQKxQRS+mrXxi6/+eKfKTveQjaoL7Ui1aZWj3bYA8gx6O/+xRM3/TRs3Z
V11OUxpZMCBFfR2G3SGmG5bU9bMq82MFPsrt8NJvOxuLHx2DcE912V81vgm6VkuuJWTFyYyeLHLX
0fyPiNOa0+8v6q92bPvDJuglCrSdxm73WtndSRjfiLiGxdAo5BBU6ZMWN88AyxuXeQxTqAZJLiHE
aDYDegrBJTjyizr0ScVuLX3tT9zvXASBhih88zOq2t+/S20+ZP3s8n7Y88xCmQJsNO1eaCj6HTW6
0MohxveSfdXLltNT7p9MDr4L4g2OkP2OGrF6C0g6vLOUt8cKezvZbFil92BVFGdtv1QK0Wy+v79/
ZZD/HzT6L8LXKq/zb83/B51+YXCtf93pv4urlzBjif3bG//9b/zZ4TfUP9hAQDXR5lchN0m+zz+9
8UL8Qa4lWxKJxMbsgOe++8sbL8Uf/ETTVFI3+OGPHX7D+GOOhDQBIf3ltv83Hf55vfj7ZrKwhJPI
Nqc7qzNbybQ+nOjToKU53tIojGLh7H0rMvaxT23yw/U4//n7fuza//RV5jECllYVXMqHxocVErsQ
FhP3mxeODGijuNmyDY9ffv8y7xfF+cOQ3albSC+FyQjkIwaikWlBfyHoliYFyKIM2H7wsSNmJfho
b7VZfadk9XTIYy369Ag+7wPvLyQvqBGWIoifA+r0YVdPvbJO1CTvlrkvNftLUqJjRVVa2gHGtS5L
p1UzhgXhQWJmpBJD6t9zINCeMiCDSATTmkmg0jKwA2JpCX+VVhCBLiHP0FT9198GxAWGRLyIgNXw
kfFi2F1HHUdwF/y55pp9NPJ3Jloj/ZM20ftu4/x1SBWc4TyplRYv8+Heimoxqw2mAc9a3HBK0JFP
nESTlv2FnXNQbgEzdlP0GDh+2PxLjtf8oOm2IERs/ldwQ7zft9umiagpI6JOaoVdOBitg1421fr3
d9w/vnUbrBJCN2hHPJOk7rx/lVIfAZZrpbaMrKim+W4jFJZ6cS/D6fH3rzT/pnf3ly1J/zN0A8kE
h9fvs40fWrhydIqUEwjVYKkN9KHwIC/gx1uA0AeF/FeoZf/2NmGp4l7WmTQS+mbJD7Vg2KLREGZE
TCMZDtvA7Hp3MHPl+PvP9Y+b5Pur6Dh5qTY5M354bmQmDQy8vArdDO86Mv14nSD3WkZDSNyWij4/
H5Pz/9trfrgxUUyxk0+8prAJBBCpNy21uHwtUpMjlA2e3fatz8YQ//ycLEl8Vkdlnsua/qErYPlD
RUOrE7ym4s2Sw+as6RORNUpuULEhNobVSOCKt/r9Z/3nfWOqBhU4SxM3KCPj93eon/WKjTRSLIk/
Sa47Ca4ymTxk3w39SDj0afxJFfWPR4IVkH80nbgcR6BHf/+CeWxzpkV2CSbELk6aU5T/h7oz2ZJT
ybr0CxW5AKOdujvu0Sj6XhNWKBSiB6M3ePr/Q5lVV5e6Kq1kVpOcZCYizLHunL2/DREfk5QD7TbV
zv/ff51h/yzk/jIxADmBAuQf8i1dJzN2lXj1v4yqRktTZyRJOGE+UH2dYYrjPe/ml7Rr8vgU8UeG
x6iYzfK0cPuh94dEDSH0cHxu/yif3rm46DZclCyjbNPK3IsupsYFLgtIE9FTJSaJAFPJksNVnlpV
YDTQNYNyqMrhxLJm4B1wWyXOegqbBqrpBIeJ6fXJEkY0FfKmaYvZwp1Md/NinCF3v3h00esDXu49
DBISiWPfCAQ4CvatMprJyCAxsPtmkVoDlcQjpuzLWDmQ9Qe9942L1Am1D8xTo34gH0K+Ygd0ba5A
w7w0V2LX3dlDjygl7Kqq3Ed6tdjpQYESfNH4AwbEZpppaMuOsJpc9tlVSsIxznOAA+YJIF16O9Y+
EUwzybnDLU7cWBxr0wXmOmXYeNI5teVRdTX+BYtcJbT4je7JvdHQ1PJ0sDZnTqS3zyGgRbgvBkRY
2pOlnKIPVkdLWYGkWjLFuBDbmqGVqH/IWmpwwz91uiIBQlbTzBB2wEuwzoSmGSAeNfEnINZ4nlRR
Ricfn5axU1VO/SEy3by5nHF4npkokbXAytzQ283CCu982Y36SecSQmnQ7Xq0ctNQO5f6ODYu+c65
8oyHke3CuLNqO21PBbZc8zTX1tIv0PAvRSjJs248U7M/m0e0P4P2BevtYvcjwsR8dKtCIcIkD5aQ
CMeLKHQAHNACOC05lkYT/u0tds1yPh/qjrQMQwf0cx42DuSCfoxI2PLS0nhJUw1jTThm9mXb8rvH
INjxK6F6T/zHCEmYgfI27KnyyqF+htlMQSpGD+PvlSCMA8VnKqcj2a7heWixAe78GIvrASuC89A0
ITKDUGR1dcm6zmGj4Ho6HcoG4x3OxNJ+b8p2we96ENhIlRLSe627zvqkEJhM+2Iip+OoazB49lyJ
gQWrVNXPQye0R9PkHnIUQsNXV+Wo6THSDAaagiglGK6IMtyIy2fzgy+/wupfyUHbkZYd4ggaamrY
Tt9gcnMUnFz0qUyLBP3JRTXbWPPU0Mk7KKNRSf2BCNKDxiQiA6rxe3GCYR29VHnZ8JBMo30atSaN
bfTP9TcRDQY+1bRCy4sUb4KU4GVkJ6RYiixyhhYEyzgS5OZrPelqliShj88LltWef6f7sAsTSopH
Q1Y/tNbIZOi1BnkoTlTsNvx25JQlMQoeqD+o4o+A8wAVoNaZ+xvJwYoMtphYlkCHRCYfC/xr0T2b
YJogHR/ifs/+Vl9PoQ8uED5F8dZHo/5KqkV64xGaZ5169JoLm6PNEnzTOVwD39dM78mEa3fB1NXf
6CJOUdBIzXwo22j2v2bm5EVL+8HW4n3mGY3/VRB7F9+KloImimlk3jynIJq2GHYSAkx8qpFMdrtS
H5sXwyqa9lYQI9NeJshSHwYBfOJcpxmCExHZdjxlex1TQH30YBJG5wKchtoj2Y7TL9BgQWOgcW7N
2zpK3PZ+dCuTxAd6RNpwVsy1IMykTLLme5plhnrUaupaGNuJNwpG4ku8zwg3QHikko8fFrxQrBN/
B7YJ8+s4Q48pZVveu77mBFMDzIZwjrJT+4boOHxOrv418Qi4gWjqYCrR7Ta787TRbA5GKLN7DtH6
czxbXQGmSNqo8oomPehjXl94cDPfKsTRn06fTz9KTgHiZDd1fCOVl8jbQi/qb6lWyq92JcY7M6OV
ubei2nvS+85+1psO3LbrRtTAfNbFPaJv7z7Nfe279Kv5tR1FRQoWV8Q0kJ3duhfk2NYng8UT3aTO
ARLCl124u0hE6VlBnbE4EzKX11rpAjeYU5IfvDYdh2MztZUCjhT7UKATv2UIlemRY+KhziEhvHkk
wYwVa6hZGUkSmC2w3/GIlRAZxPOoj0uwjgvM4dQVptse0Gbbzc7Oh/5z9BOI/0gGtWfKt+ZtqfWa
oNjd59GhJan8U2WpDWu6JvfzIp1MkGdRTMmhjypme9h5+VkFCak5h2rjvI+ZB6XbpLX6CnERIWVh
aWl3wFGr6P7L+Q6ZgNbsAW653i6ynVjbScraM6R6imxkDOHS4OdOq88it9N3QTRMsuMPTlvIXAha
Drlt5SM5fGajk6MA6OpYaXgfKBPVzeOISz/aG70Y3pef9iPnnMIBqxsdwmM0/tKdgT8oOU121l+N
rq48DK/KOhVDKbqAPO/oVrcKNp+0nOLXiRw0NJNe2pYBuzBZDyi9MKbGWSPGfRSW2e2szTUcH/Qf
3tlQaCzKoW/V7OCunBZcU6J9a8pwlPsRZ4txGOIxdgLw3+XXznRD/3pSedYf8Gqo8lGfBsITCn/I
r0CKG/BbSg+uDUa18Myl2fIZ5zCgcO64bUSwgS0/nNL322PWp4C0Wkb0R+qlDfKACQsIK2tp8YuK
Zghsp8OFqPKK50lzugmR86tT7fqzQ5bPFNu7qnDyF1OlSXssQx8/qB2OhNl58KZnTNscmXfpbNjx
kRKkLPYa7lv0Kn6V3CrU4Nhgk8p4byM9b4hGSXT8mFmGttycNe89z8vwtQKdbkLmqUy5D1GbPgHt
0cBDIWQEl0vm0rumlU5+WKKFM5RAVKPhYCk0Vk7Tqq+eSVDlsfGT5j5K3ZkQSF2QXwSYuhpP5ei1
Oh0J6YKRAlaiggzu4FFrza6nBh3WFw48rCloyAKhHsaR51vConjvsTkD1iKjYd4N3ghHpykJqEdX
qFAFdzNCQqLLltSQhM4dhDdr1nGawMgHy+5l1lvuDQR6Zf0M9r2NTEx0bTj5BNbgBGEDl72OjiBD
zaPI/3ucvDjVz8My73GfUzBQBz9Bn3s9oj/WaNDSQBEZSJl7l3OpBlo4w4+tzIawB9knMkBebDtH
HNDDt9QbMo6sVYJcXnNSx985ODihZi3NC+B5M+B47OYDx6omi65TkuzGs87AgnRowRvDrrOkcZ6U
ku4j/zD0mjgs1VseWwh3iFyMB0Rvbne/BHJ1lD11JMH+aMXPciCJE76bJUngMGNxU0swUyd9dACV
uD8bZgLTCxY3o01exjkc3ummp15QGgmKS2tI3B9hkWLYbEUY47tmmf4x2KX/4KDovtBHiSOellHz
PAg9e+7MSEhWk5DvOZ4LivA+TT86lW5IERZyrMRuMzXPI3lm7PFuL7+piqI3lPThqW3k7C0uRnnm
Vh1/dCPBHO0zG9z+zh0jPz1Mlu8dZjQrbMmZU96VasAUXQsZE5dEissLLgtp7mxAUBeV5sxQVWhs
LEUd6T5rcSZhMkykVQYExfgAjoqBN+K2x9nUprwB9qE1wbpYeL5RyU7+IoMqnRG4geW5l2bBBWkX
O4a4mjNgSNB23cbdzcpAIjW4XIXxl2J/23UdWoC9Zw/SR8Y4DcRDho7zULrKyk7SsMsrVKbzK/E6
dRoIVXBM1FufAx3JIJa+F3M9nrvY+15C+EOciKqiQAbDOgUnxevsPflf5p3TtdPXeCbkDW9AXjx0
CBweTHMqn9iBcCSJsQs/h0TVgEqSqb/1Q4U5pkZ7Dh2mmLxrYn9atfcbFT37c50QuFnnlb/niK0+
hriAcCDIldtxhMmGnY2KqA0GpcUcgKNFSVygPmXV6vTyXHpJxwXArsx0h1JVQGJwFfBcVAQ1iqIG
QayYUwYfzAtgn9Rh6oQcWO9mVshmcWBVYHpwPz5MVs8mkis8yNNE2lmQkCdBU4KmMcAmVX+zHBOC
kRMLQHJ0WnGTu1hmd8Rx4jbuOl+ixsNqBWDNQsnfz5xAAJSJ5hBHHQKhRDnjW4QKZiYGsravCJQU
JerYsXpI+0hjcZaJxT0jAuKxq8FKFhehMMEZQPOvngaZxt88v5QKI1Fo3ZRkP8WXLJHFWzuJojp1
o/IeIGo7C8Oy6r92DThlrAOjOI2tsgsMt1X47PEhZPDNquLF14dR7LowNbqd3lnaF1kvkciYOfz7
vOD2erCchKwpDrY290HO05yaslRnwpKkhxPDSZKWLQZbPLfdyHh12rg9t3NS3XexbOjoNznS/mDi
sviJ/wUNs25ycQ1UpPsKt0aB/YAgH8mZRkPQ1mWLXRovVa1oCi1WTEfRQMH/reBbQalyTxbpebjR
W3Am+xHvZHyCig64EMiNeDSsisXZxvn3xrnFMg+GnUp4GMjfdw0+dbGjbI2p0eQkcFkPkggisl9Q
N9JKb8O7XubAEEenH98G4ZePGZclWub8D677xnDqa8qCiPA4S3D2aKRZcKJSCMEClE18e1bUoubt
OtIWKQtV9dfEVAmxwJqPQjAGkYExKh07hIK9VzwakbQe9V5faIDkAT3EGWiMnZEOXKFqj0Mjt/MW
N7019cl77GZOvbP8fH4vyMbl+YXHkt7bfOlIrn18kn1opj8cZYMsQFgZHyE1ZV9Jmxs+pQkb6oj1
lq2J30OzT6pNoBwOtsWvSucnxtvR6c4PJ9WnCh+nwMleDzO8x8rqcQKHXFrdQ2pOZnFc/tLPWEsH
IJgwJ06GXVXxBTIiPWipIIlFeQi3DkNS+ploI6VGKBLgRQvDBBLnRlbm7F3Irs3OHPGsio5cqb7P
xZeo1WF7LglEDJbnmO+mUWhfhkZ1b/AUEm1HI4oYqUqk3X3debZFxB5pKMfBhFMLYdfOGcgpqsoj
HsXwG8eDvtxz2J+4y2oO75FWEb5lvWE+oDpzPbyimfsAZkR76t28fg/DfGZnF0n0iASX20waVj0x
WU3oPCgOUTFKabLfrtDa+OLkgwbEJdoTSkMkqtV+N1srfpW2Lp9CF48uRK8k7M6iDE47+rTZkMv9
qf2Jg5i7cy6pHC8bs0EhT9qsF57k2BWPGT80EZmFbZ9luEoxHFs+ETQ69sfLBkjdIdZVeUlTwpaB
OenkUbGizuO+RkGq7SNTivvRISI3SLp8sKAW2vV9lhGzhGBeQBOq7QJxWDTP0XxwcamBSKgjDqBI
UZq7Mpx9f8+lDVRNCEBOBZpXJXJXaAPMzN5u5Q1kBvPN7zpz3JtS4/DIuuxEO6/vKS9Jaihf+mKq
tFPouv18wL0O2mm2ykXt37hWcxb6YeK9l/S5zAOENExtaqysF1JpiUyEh+n1+9HQEbGOYFZvVO/Z
NWASY85h2XcqPpB97p8nU+cj4Spp/R7cHDZA56aUaqwOuwb4sFjjFkTcAhmrfJsXJHIY0dngJ5jj
zEHLjiQ8TTnpZ5Pv7M0MR+ZlQa4v/wubGyo4Av0VjWdk7zHID+IcDgHvUAqNbOA5458ps6HwL5vW
rzQCeBWWXvIL+LCsoedfQE/rMTPK2LHPME0ytP3kl6ixGr/Dr5XJ9irRjRiPg9+Kedf2BXtcl3ZE
QHYynrR9C0kUU2/SVX5gQSM2ke3iRo/4+YZjCmU2Pzgt30qgA9CWrzrFqvRYEMdWQn1TnQcf05a0
+rlF9nu3NtqTkbYOEeV1moYsWqHpHcxiVE/MYByPoqVmEle9nZ4BnuPAWBZh4+8aW+qAEWxHfWZG
JV65bKBJquxu/rA6x6av7Cja823kvNrW5AIpgl4fFZaPnNeKscbparQ/qR4vMe1kk0IS5rQyHd3R
7L+ProJ4x0G9fiME1rjxMMUqDh+R98SuVbk70mJBcw3DUN3R49DdK6+x5FMnCtx5qNz829wts1fq
GmF2cLUY9lBbt21/aNGSkqXkLvu+pjw4WKI2Gg1EVVIS8MXt4oPANUoyaUwbs5UpZINQkeFyMDs9
kseBAO9vItXBUHl9E+8LN9TtK6TMVY752pi+umIiOs7ocqpNWjMQtJk1WY7sJ6FWSFBG3FQH4bau
Ce2wBn/gsMweuhFto32YwxLmGiXL8tacTWZEnznyRwn2YTgTDvFyBCsKZM9DFZOynOrzUAC5S6un
qaaXs0vmTj3KprNicM0up4bO5hIKxKxzEcGONqoSpVL5pVIty7k1DlCuaoCPuIZwMTLcdo3xZKD6
+aUH3pZTNolleIg0FXnc9ZPkriGliSjtPlroBUaYvcfIDfvjwCScjtAOK1Q70vFe9MJHUauZEpxd
T4YG/3CVThwJyJu9IcbLs85yi8oHH1EcvfgaxR14W5UJOiRG1bVvE9f6Tq+hMQ45q0G+SxsJjrGs
8vQtqYGi78029cAaKBKBd5U5Z94ZS/Pw6gHbi476ZMNiVTqlp11U2IAZc1X2IZrrWr5UdVV9WqFu
PBC21IUBGrSRH5Py1b432/qJFROWG15WaBlcNAFrskD/EHmbfTMnQa5KkistOk2gokRgTYPxSpgz
8CtczxC+hzHpr+za06N9kvm1E4zZUjrRKjvheTQtYeLisgmhXnIU22dFhZoYwAqqwUkT0asQZX3r
5xox8pQEwrsJhdS0iw2V3voqNRGP+8TMRSIb/KNlDAXW8QnuQkqKpg+pLPSe3HScmMUtMk9AHsvt
U+9y0zvCGW7jgNL9zInG7SfvyK0q/BLruEn2xFF3SMgKWb2GlFlB1Idm/EP3IzM/liaYn53yc/lo
0XPlR8OK9ZWw9JA4MgahOkpKfxHSwBySuKj88hbijPcx+gIiWuxFAKQdbQrRGRvZUzLgLQ8Ms6Rf
1KqhcPcdkdRPg8IIz95fAHcjSzH7oNlMESlFyK/tmya35y9VltkzX4xZfi2nSXBGSpCUfRvkYoHt
yIKnNNRl6Cerwdbz8wrI16ew++67UVskkbLTNP1F0tGV2bUa5lwiI3PjBqTBkO0zY2z1wO5RPh3q
2re56FC1wC6O24B1EWGna5EmjPndal+QcGkAtzmunIuxH7B0ycb6IEfSq/d1vQBmNccrXzC0e+Eh
1CfvJiVM636i0vOhUwqjnkSUxLe4rbgpQdxJwB75Nl5323DljzamLXqgFRBdKzYMsbNbYZ7R1EYo
adYO/vSpr6FKSskpFTK2/PT9mWAKs9eKL5om3XBftCTmcIGfs2/R2KQoSzGjUt3vKxo6pLTZ7k74
CSftMRUssxNHxGE/dmA9ILCYHkdAz6i6Mzj/7oXm5PX31NbjhHWU3gGr5phYQeEtiZfWRL4nPIuy
qTnyAv+4nKifmcSguMmbAXSAoFswy9WeQzyz2MWhDyXbnADtWqBPauEzfTmKJjOwTa2tTxrNWo2C
z9Q8xtK0Ps1yxsdNYK66JuPKGHZ6KMaGjaAijbbONONexD2ni9CaiR3RJpzjexHxWewFC8cQYGDj
oIpRZk7P6bLZNyMCt5arqhiodoxUFgOn8agQCEo2ZsDZAabhQFiTx6vEJMbo/ew/jkURhZhWKdyj
T+xL51I6JHsden8GQ9q1nn09VlK/NZZvmyMWG+6h7uRiZc8FheeIpvBIa0jaX0aVd7SMSnvWboSG
TjRAY0K05JhNzOi8qUw9wErKrBWNFnqwamhTHv0+BE7TlyobA9nmCzW6oiazw/7WpCciXYQEf4Dy
e4evta+uMuqi2qGi+jaDeR/Kt8JzNGTTfmYkh5DL5h3nEY1c9sHi9OVOQ/6U19wLghQ+x3Khdtwk
IBtuqE7tPLv57WiS7Rd4BcqjvUsxmDDGUFIACXNKO0dEH61FAUtGzj6NmjTce/zAsL2ZKIQLaYiP
9mU59zQ9Rkpee/5f/g/fn4hd6FzoQ5BHQTmFYrmpw6NxrowqMSGLoDFi9cL63e4LE8wmFtZlGxj8
cLjsMwkftosBZFM7wYGWxB4Oj0YXBIn7kDQ+rRkizSGhJZiDSuNefeTmuZBAQAkZe6NK02rXNc30
yLwl6NOwOjblfmZVOEpXD2+SXFjXeiXIL6cZMO8hvJUo1okd5mYXqoye78xRaG/kqVMdbOYcfrya
ntTRDyWEC8Ocwns7x09wAjUL8CA20gq5ayS4uuqDr59xGlYwIrKaWzR8tlm74Bjs4u+DFRw/6hS0
u49E5zh2lGKK+b6LEK8yu3URZjeVLJ3mxGGfIn1F1bO4HGOQJDvbtLyMu25eWXAhuJYd5dg2l14X
Dy/smZ1JQ6Bmvy0TR2+PdPPxS4kq728Mx+77a64JYX2vZ/B/dxXrFjScyB1ekQRQRZ5pgyGON3PP
AAefZkl8yNmlrWNCzwEzTNWLI8d9Bf1Dz5Gpy1Lr7lEtJV/bKoHAOeeUa3d13Y6s5gmn1d72i4ei
8/0rJC9TdGVFlpTLcTbWji1dgQXxVzoZvMiSkLlJ1dzdhT33ANy4wnX7Fn5IyGJkWj6JqMOgzkRc
hM5Ribl401y31Q9g5DSa6PPgvDVygOHNmU7v9oMJGIpY4qJrzvmX8zd/0PTLoW7pz0q4ID/8qcpe
VYKubifnvP8ghU0237nFIMY6xnpiW28Vq1VRA5uggFwv3OsC9CGiyfYFbK4WYXhWhtyTI9lMF9TG
qj5onJ4GYujibeQug6Jg5yrJCiFyuonkJyTe8IPEFDgtdUuOCuXbMiJTnNTEjjvV2LyPlsv6ocWL
5dxMQ8c6jbheKQUOPl6J2g9ne58jKjiLtD4yqCT7iRfoDeKlIGWnfCi9lPMvVaf+XPnIxndgbvLn
GXwwGFrhV+2lR8NfBP5s1PjH2SDmB+LOhDqByWHaw3RNZxDwmj5Rs3dkfFE19CKB6dpRTO3WiUmD
02rwZ1nek+0rR9u/9TjsFYGrkWpSUBkjdfGMusxQLy4Hjljvvt/187OMAKmcV04sZwJjGwqnnNNN
yfU99IqbpE6h6Oguc2MpU+dYgAhapeJK5BaVsKYthcm87SsgQMJhW7HLSpths4x9vJSYnPFiHHuF
yqKAOx5KNjP6RFYHHjxzuDQQjtsSva35VWXSI5z7c/6jpJ/s5QpM8s6mKMLATQb+XzBd1bJMD/N8
wXBhh86NqONGA7uIknlJs2AnpdN+79imHrQZ6DwedjENeyNWcmGrWPa5FY6dG2Ca76kvlqEqDga1
Xsy7EHhtGtpGN5HkTiF/X1SKHqpdNt54qdkD69vod9C3jT5JwRLT5L6ap84EBuzmxrGsUwf7XgYV
6gSqEDuAhZ4Xy0icTwuRNqX83jdmckJyB4abUnU1P8koS9KzmMReLPpG7TcUnfku1Xmd5c5H5Vb+
h1F347zDF2uOUIRcrXKuuDvgUuzQLsANkrpbPNnU+AkYyFQuf0A7bE5ZO6bF9YhzBUwl9VL4NYqe
QACQL76hxNQCS7FjbeEnUK+Ldghq+vJ54vpKkq6aW/e8Q2mp7kNTjdl5bgyddWI3151j0iAfCJTh
UfTvepvOrpX4uvnFiARH+Zn6ln4SdBRxYjSJRUgKmAb5arIplrdC80kQsRXSjz2lC6qAInHqf+vC
/ivp8m91yVjC/4KW3MjP8qFrPj+7q3f5/4GC2fCR3P5ewXz7niVt9/53vMnyf/m3hNl1/+UR7sXC
Sc/MM3WBHPrfEmZH/xdXPySvKIcNcngXsfr/jvdy/8VFFPEnGMqfoWCIgv8DKTHFv+hsm/iHCf7j
v/et7RLm/3gjTbDwfxeasarFmTOXTlAh+9nnPk0S4Od/EHj+Xbn818NXwk6Hj1plIQ83tOIZ7dmT
ydT4ZYj/KIr+69GLgO4XJScrjJWlfmEHFndeZDQgEhEO/HdpuX89ffmDfnl6xpF+5EDpBJ6jbqTl
X5LMnf9XytC/nr3SME4T4ibO607QD9rXQtkIy4j72jYqK9lgPCJ0CXvQKYhGHnKVvbdjv/G3XBkn
IkurrVkVToCJTiddPbQPo42DY9uLM2t+HXAxcDW1TL6UUHb5PnKrcyqgzmHTw62VelNIm6N+FdqB
22AkZAv+UYte7rc9fCW99X221wzvSxC1Fq7NQlOHvtS2Dbq1mp2u2fQgd0IrgGap3Q2d7p0Ty8YO
ue3dV/OTwr0zeKq3A7vo38KBW54UT9sevZqf1Tij1pQ82kWNg3Ck/lKA6tz27NXsJGS+zGcTEyTV
Ozx8JiLupuk+tz18NT3DtFdhE1b8nkb5PcVcmhT/2SF/izv5zXJorWYnX4mPGYU1K5qoNOXeYWzD
P1jalmH9S8f7fxaVxWrz6/xBhUCDXE/JCcSctusg591ESdRcsvz+wY/wu5dfzdCYq0lqTOQymoZ+
7uraZTR+3zTiYjU98Tn7M5ogOzBG56Kxh3cZ/cdO9d+O+JKb+euwkGJd22DXQRkU+nheeFD+esP8
g1b7NyMiVpPTIWgmzPVQBQPNHWcuzoq6C7YNyWpizuMIhn2Z9xZQ4dg0LzJ9PNv26NXEpMUM+UiD
7lBTrcOrpLU/fAFzddvTl7H6ZeOkyEU0HLEMAerwF87b145tbRyT1cQ0HVLwQj2ZAk03v88jYD9b
M962vfZqZlKlKG3VR1Mwemo6LvIQboVWvW2ZXQ5+vw4K4jOnjoZWkQ/g3CIKQ2lZP2578dWs1Ij+
wz6DFDyR5tNoW99JM00Pm55truZlbmUi6hPujkltX1q5fT1kw8W2R6/mZQFjWMOmMZHOnFNN69Lr
fPS/b3v2aloi9/CHSh+toIScuMOmdbJF/77t2at5aUJMr51EKdYTwP+16//QinnjmKwmZttQS62w
IQeNPn5KrX2OxNdtb72alPQWEFXRHkG3V1z3VX+tR9w8tz17NSuNVNDQyhoVQNEpLimu9Y+9WUXb
Tvk/EQq/LCdOM2k0hqUKRuF9IFh9KHL/Dzvm8sf/w475E4X1y6ObCng2+YZTgKodM2VsXJRh7G07
FP70SP/y8GE2FqJrpYKwH09Ga4L4UNtm5U9j8y+PzkLlab0vJwIozDsB7BtG67ave+0iy0MbDW5E
MvBAn4wkw+RLjLx443uvpiX18dChYTQFMsmIYskvjSLZtjP8ZET8MiSR50e5t3wlGbyqgw8nDWYK
quxNX7ixmpehJ8M25EtEXQcVvo8JJCCjetvUNFZTU2Bc9XCTMOQ9Sb2leI0gpWx779XMjLQMFbTB
B55ZOqTIkkqRyLPbbQ9fbZgp/a9aEx1bmuxe9YrM6V7X/2Bq/M3MNFbbZV4jFrBclpQKBeR+EfDP
SbZxU1sTUOvK1Q2ktioA0nzfRfErWoNtA75mgaYGOKaYcQ4Eh9l7rU1oPOCn2jTgEGn/doaoBRlv
HmZvkozKR1s5RB3n2xarNR1TpRW6jKhY9vms2E2D92nZ235KfbVfWiXtirZFR+6O4qLwLZoV4nHb
gKymJcVuT4cvrYIW9yvRRcVjnM0bn72alRHZ5JqBxjKovGQO8s6gt1AVx20vvpqXnAQtHK6k3PYN
PgPVodKAnrrx4at5OXbEO0Qi4Rs0B5QtUflel9PdthdfzcvYrEmy1xnx2OiuRGYEdptsO3+vmY5+
r4ucPiaf4Kx9qtH/IOF3y8Shuro6xcYVbqHYaqcgBUR4QIAIiU77E4boH5cqHr6alQNhEp3N7SHw
yume5CDSaLLsDySY3z17tWE2NBJlYrA1WMitj8p2oIEWo7Zl0vPmq5np6l2Tkjyogi7W/SAaaRBO
Wpls2R54+mpyulmqCZnWc0Cyif6WG52PhnQczzd8iDx9NT1TBHaF19qKxqv9pDvpvdttmT48eTU3
O4GzQ0U2VWWtI3soweogMNdse+3V3Gwb8g9wQs/EAVp35UQqRlP+4e6w/Gr/12GW915NTc1MBwD5
9RToxGbJQQ/0bvyGfONgJMlh29uvbpqAnDOyRao5UPViXkJt5hnbvsW1u96xQx+JP2+PSpeQD9k/
jVRUNr32Qpv/9e4dYXwiWbeaAiwti6F5Rj5va5/bHr6aopneTE6Grj7A0fecNuPXWm65+Bj+GtIV
unlsDqZgHR/z73nnfnKXTbd9h95qchIgZCOOmlWgF9VbZYa3evxt23isJiZpx0r355CtLe1u25Qo
7Tna+I2sZmauN0ldzqxXbQTkSuFeItdtU02M0V7NTDGLfEpHZuacTA9RKR/w2AXbhmQ1M9249gZ3
kcVgiT2zSocYV7ltsfLWM7JAcsqKgnyr0zhhhQ6+qa3vvUYaDR2RKEgVpqCuzQs91B99bJibhmQN
+YlnongaG/iYPQ8vHJovnM7a9pW4qwkJP9cjOAxw5Vy4D2nkvM+Vu3GVclc7ppNQZ3MTRwUNYDIS
D7E4JbH1tG1MVnMS3pmVZbo0A1uqS+Xpd7PfbyncG0Ra/H0FnBLcerrFF1gIiV+8zYKoH+yNA76a
lhhHaksqcwqmKiHmCLtE1N1vG5LVpCR0Man0gkcbpfmaWOoBjPefwNbL3/4P+6W7mpVJDFLZtJk6
ykwAN1B/dL3+Zdt7r6bloLfCsaaJy0MyfeRyfvOWbLJNz3ZWh1mOcajMMurU/oQSLoI/AFPlcduz
VztlrhtWaYYVyag94ueQGHsR/2GlWqbfPwy3s5qWJN2Ws3RmjidpLr4lA7FYpECTCbJzmfq25W2c
Rs5qjmLxzbW2otLpivwNQ8Uh78Lv24ZnNUPDzsz0eeZz1Ll44717mh3vddujl6/0l/qVq7dqIt2S
80/c3WeKFKTK3/jo1fyM0N2Rf0O1MNL7m8jxD0D+Nz56NT9TKyH0NOGtZSLHPTnz1JeqLWUxw/+J
Sv9lRJrObfFqpHOQpFId0nxS58japj+clpdx/afPcTVDseENXu42rIja1L0B/GyvihDD/qZfcw1s
U5OHnj3iwomB5yPqUojqg/O+7dmrOWoVQAO65aQsi+KuV5CDx8bftm6tlUDK8l3l4EVe6pzxLs9q
VOd2udv24quJ2UJMJbOH5p07uFcmKPJI/AmU95tf015NTEGEgBOXjMmYh18mtISIIrPHba+9mplj
7pBZ6MccaHMkpPU7kt0tFY9/51L9OufZ79vQFRFAw7H0TkVfppchzoU/7PnL3/4PX/gaH2ZaYwnW
geEm4LCtDlGcqxu8JN19G+ODP2wanHXfPl2CpLA/zoHt1Zdy8l4M6Z22PXr1ncdSNCzk8YJ7NN4x
U16DS9lWVrFXW/8kiV/qPJqxYW2Uu0GvPvop2bYk2quFBaNwAeedqripd6fU8I6m+FNh7ze/6FrD
VMYo0WdsugEYm+rctnHD4XV2HTB4/8PZue3WbXPR+okEkKIkUreS1vLZjh3Haf4boUkbUSIlStRZ
T7/H6t4XDZvE2ESBFghSmqZ4mJwcc3xeQ/4PkOBfWy7IX4kG2QUJZqM+orzg07GLv/yado5/FBNv
NJIdnqy6GQJghmKVoK42v7kSOVvLTGAG0GtkxrUc/07rGBgDCJj99q3I2VyiVY9BmeJ6RSQcJoDM
/VTBMthvWJzNBZV8bNf7ZSbW6fOq7VW5JV6PVrDPcs59VOp1Zgds+JSiogreK8m3NYHpmF/HnZM/
bELNRYyOtxLucygCPLejn4QRPXfW5zTPhlY70u5ghoBqAinQMMJqzK/nzgKVQTotUmGudLD9yscW
1d9g8PlNRFcPNEK6bpYEq38l+3XVtafWLh+8+v0Pfu5fi3MlzbC3HJ8zJD2qHebbRTVvfk07MzzR
C0ry4aR5OoJJ5nHCmuIIpV/ynTlTfAJxdmN4sj5ZVO7AFP8Rjo9++xVzZnilZaw7eJedhqT5CucW
VM/Fz35D4sxvKOlEnQ7odS9h9oSPqcV7lpuXX/wnB7MrBaKqA0GMr9sJzimfwn2+g8LBc0CcuZ0k
ywYHD4q5HR3nclSPc5P6hbSuEsiUYz2LvTtQy8I6lG6zO5jq+HX7gu78dyAUWANRZB3vyCsDRLyh
wBy2Q17f8R+C2L9WTdmONIKjALYSCGeveXnIGwHbCr/GnWPH7AEqklJYtbRxcNXv6TUQyCe/pp0l
OfRmS63EFrhGW/+I0urwBmWKfltJ6CxJebCGRhC5nmALKLOxhZlj1xm/9R46ixIXiGCQXCDMH+gD
sd1daaznoDiLcpN47R0sQwAE8yNU6yffOZwL/AbcOXNEg8qpacAcRNnW41SPdykEDb9v+h/Jz09W
vCsFYkRIlOwhbRjDXAnmRqDtmgwmXvDoiqLx4xJp8sCPTTyDTJ8nu14fKAAcn2UUrncoYBoHmAsm
4KEvG4vmq23p+oc1XMcnhuJyXHUmUt4gOS6fYasXGB9lK1y5nYANvquoZaSXsebscxSWd3HfXf9+
PH6xAbpanbBcEgul2wKHI/0W2ummVKgg82vbWTe77Ltes3Y5HenXfkieUQj+6teys2hWivfdKTD9
aW9hIAMIdigazwFxlozeLOoH6NafYNwBkymGDHDid7RTZ8kESw2D8w2Z3zVI2gKlzOA78dVvc3VV
OpJPmG/j0Z9KPg45HBg0HFhXrwIczEDnMAP6qwKGCaMykLY9HyUINUKF7wRqly36J0vSFerAAZHQ
ssXX3KDgfknN8llMO9x9+LnVNvV7eHQFOyMvBwPpYn861qkmp7Wc0kckEG3stx+6OsCUr6qHa8hx
StbyHlaGtxW8r38/2y/r5Sfj4+oAofLoh4lgOxTB2LzZACFLNg6CwvO7w6j9/of8YiNwVUewd6y7
fzz9+n7ai2Vt4aAZA2Ho17p7OqfNGKnY9vCRVPDV5tOV0bXfZkAuw/avsGIHOYqGCm6EMLW4UiQ8
d83wP79uO/vMsawUvoAAfR0wCjLzeBsMvV/ew7XOb4OqBnksxcarR1gic3uB3GyQ1fr13NlrShsH
Bh2PIDTkUbEik40K0/A9ZtqvJotzQA91lUxtAk0329fPIbBC0sJzxa/nzlZzqANV6cisng5i76kE
AP0gkdf3BNrCmSpVH4tOKFQqwVv2tEhYAuot9mzciZwjooZ9guf4ScYJLFHq48HGxktiI1InAqh4
tC1cYFBWe3wbl+4Gbi1eB4dwlUcDUKqgyAGjVQXBCNbmuGbruHsVElK4pf044rxlsFUc0XodqlOw
N7c1W985Nn4+CYUrOzJ1ecBNDTw5FHB+lklyLzavQln02gkC6MjhQFqi3lReAAKySv8uOSINnwkO
XM2PQ9Kgmg3ATPSbzBXcS/nDwvzWpXB1R7C+GRW8GpITs2FwGpo2l7wVhV+/nYUZ6WGa26VPTvBi
EdekDj+u0f4eYPQXH9PVHKkj3CDLaNB437/NC/18dItXRCdcydEyhE2/9hCRHWv9OiQUoE+/tw4h
nGVZ18lC4BCdnJKurcGiiM5RrP2SY8LVHEUHT8IWpj4n1BAfORvVp9Ak1u9juqKj+KhUlZQck7Ai
j6IjZ1hp+M1vl+a34nCI4wEsalhnHDcTjOCgTJWh3y4rnKWJj0mWqELHt3J5Q478c2+TT14T3JUd
ySXewzgJ0fTKl4wbm9eWe53HYCv9uOiF0P22Rxomu6a/I/twpwfuOd7Oulx30TRwMkYBO6dgpFr1
DKM16nUaC1d3dLHQgOkwxkQdwV3NYbzdR8TrWiv+IzwCz0BvMzpOxKEKgtw1DDm96sCpcKVHvIaH
2wHaxGnf5jzh3WPcmg9e88RVHsHlI2mregE7FACb8ghOivsJmAWPf5wmMlBlckDDfBqwOq8uG0pF
dz/tG8BUPzYOLI+GZQyGJF7tWzmTq9C2XilapCF+bDoBc3iP2BqfUJ7TAZALwgkANn7D7ZyXfCbg
6CwYE7FDqNs25A2m2/0ffo0767JcRyE1x7e0m76Y+2sC59H3GJy/ONS4szIFDToYCqLoPhjEQ7vD
wc3PiQCYNieSJSjAg9n5kpza2Vw1Tf2hFuLsNSSJE8cGcCIOoLK+WAX0HI5DNElRbgrrZL/mnTOz
AmNjai5TfI+mMwzo9SmoqFeBIobFuWduAazazI6+R8EbOEswpApmvzc8kThrk0JAD69iJAz2MvoT
ZB7stW3qp6EXibM2YzGRNb1MlRl+T681/PyvCIxe/U77xF2eIcY5DuDQQOn2yCI4qPk9oMDs+seF
TzfoMbCIklMAV8tjX6/LqfeL21zR0TgQM7JmTk6RDh8W0COhS/McD2dhEryy1eKS+wG8z1yDrlSf
Lfg1XhPcFRyZLZzC8QAOBTShu3JuXtWu/YYkdpZmW3U15VON+D6Gb6OCV1sDsGnu129nYdJL4SMg
HnCUqQHgTsfqZreW+4147CzMxfANPrwY8S7Z9MVKrP6610HqF125miNpLLbxCKYvfS95Drh3+wFv
b6XnB3XWZm/ApqwIRp3Cl/IMo2jyNCsTf/UbdmdtlvMSAYqD6VL3LMxHWKxn0T765Q1c4VG5b3Ib
Qa4+KVN+2zgFjWI9POeLc3T2Id6p6gpXttCAv7US1aGsMH7v1nbZVf+b9BSudmeLAo5nFGyIbcTk
w1E38I6bW8YW8H+W3i+Sc1U8Qx8N+B1QcapK+SgHm4FH4vX0Jlz9TtLAr13byy5gYwqyWwVr22Q/
/GJ+14goDA1y1z2mpJYID1U56HyGwbNfBOBKePoOjU/w4TwpG8OqOHndOv7Fa7a7Ah7VVnyH2zZ2
sCWJHmXS9m8TQIwf/Vp3VmqDMitgwjAlGbgaS3dc9d3ola8VroKnCTSClg42YZOdTa4BzIDfMqgE
fh13jlG4b4I3wTAsKJ7dALhUM4glh+eYOwvVGr1MgH8gtijnuOhD+BtG4pB+u2PknKWBBaWzBo3t
JJv4HnHMdRL7KbJAXv0xuNArsBxMo+NAZqBWWaoRL/vU78VDuGZE61YBjdAjp5okUVZHByzWt6r0
+6Cu+CgCUACeqQhE0yqqijKkf2rj944oXPVRsyXySDbcyUFMuqPwZiv39woXLwvlJ7suc2JcGcCo
/P9OlbQ9bwv7TpblxWuKu9ojvaVVAOQpNpWkbM9c1t9gAvv/B8j+f35bVLjqowHO00usGWbKdNyk
NaSYAOx8/33Hf3ESMWdtxsHewstXwkNpkwCFHV15j9OpPptl8fInQfedFbqFuO6LDmMzgkCShYpP
t6mdrF/UyJwVKtItAVWCYOTn8lHB9m1LhF984SqRJLiKLDjQtCAcdW/ia9MuXnJM4QqRKEAPgKph
TOKRPCxI9HEwL/1CF1eJRKIefE+OV4lg3NXtuh3iHIMI6Hc4u5R2CScOCYPQ+KQD8bZ1SISAn+1l
8EOFi0zvqriNUbqDBxW9gy4QQkWKu8zoN1VcNVLalFEbXraWtGZ/gnFrUcIYDp6NO5EuMHuA9Exo
XIqpqCd2J9R70rJfrFHXmKiv56qCNSvgoIoxnnVROH7bOkCBMjaBEOK3qbseRftWDmU44qesVdPc
2y5Y8ghG+p7TxlmmxjR2ABgV6We27/m8JGtRhfE7ke4vBsiVJxiIvklrsUGuwdK97PIbB7tcj0n0
Tvu/ODhcjYLmPdLycP0GL23+mPTDDaF+pRkw2/8xCoiiEhCK5ZJb7EMLbkR40wgwW36/uf+q3869
1Fa03Cdaxaep7x6Atr2WTDz7NX35FP/SJUAu3fag6GGldg2DYGMC6mcQfrlz16hoMJA67h1yuSUE
a6e2I7ddcPiJwgR1FmoDj+1pBan6NBvzMNHuKdGpX6knSlB/HBVQUJfARAHs4NL6EXSGa+5lNEfB
k/6x5UOPB5nIZVMX0csctw/AByrPaeKszZBWYowipIk3CQJgMw+ft332DP5d/dMWgP5wNBiSZd0/
yknepAYG7F6T0JU9xVEAUGKAjo/bkZW2/RgY5Te/XcUQpRGsOVbshrwLL9rY4xzARtDvhHadioC4
78BrSqKTgB07MA7Bae7Hw3NQnJVJ5bCJssNMAT/+eWkvaHP6yW+8nRsobs6RiS3WJcQILzsh46lB
sU3x+8Z/sYm7miGlWsgRIFhBkjj8DDJShlq4q9YefuczcZYm1NlysRYGoYmcdngudNNLz2B3//vO
/2KnJc7ynAZQLMsJX/QCpi6WKoVgS4atX7rFdSwKEtIpchmaVg0vMWM3CfF7sOCuaCjoxnVQJZaQ
UoADNzL+UIFy4TUVuetYlALqxWow0U7LoG+b7sLA8BOvcVczBMh8FKoUn3MGjhdUNsC6N754LX7u
qoa6aNGWWsRy/RoAMmTu9o55fUruSoaSwOA2xxGqMHN0IFA0Km/i/W+fWchd0ZAGCpekDP0OU/VQ
DX90Efvo17JzaKqELEdzucOB8VtwA0aY5qufIp67miEiQC+iyFOcehoA6/kGTvWrX7edZYk9liSc
M7ScJl8by/9eD/7Vr2nn0FyojoD9QtMo80ozIMABwvKzKAMD1c0NCQbEl4kusTh/wSvUeaytl20/
2hY/RhLzsiTSjCE2wqUj0PYoAN77w0vAwl3NkEyBB0pmjEoF4Dco5E/dnHht4NxVDE1hbatwp9Hp
SA5oyyf7PG6T17Mt6gl/HBMipWWCYbzrCUDevmcZKISt12nPXclQJGbVTUAZnUCEtc+NYvpV7IDK
eTbvLM1gUXQqe4xL0zLwEMOHNvVLxHNXM2SXam4ptA/YT3ZDswBIgzuxQjbodz64uqERUMpZRyQ6
7cf6GI2ySKXw22ddvyJqI/AqmcWT3ByYzBzym2T7m9fSd2VDRwxaOkB5APSF8nEhCbkDyi/xm4qu
bmgZKEnJho7PCX+cAvER5uMnv347d01g0kJiZwibl0kBzTdVw3zT8K15r/zo50EQSDI/rqI42as4
KSH94uPypsNW4gW69ZwrrnjoSCCdbgFPgjROnAZWPZarn20bd6VDMH4NumjA23A/LOFtMpckp1G7
v7M+fx7X4rT5cVSmIAGFFPDKUxzKCKCynv1dga0ItNYkpeeXdYJbOVsYOoEJgnr6VYDotWZLAPyc
37RxDlEi9wN3TaggiB6iBxPAkxgFM37lntyVERkByOs6Y3iQPrvbFfuaDm3n13NXRwQUWlPXI15A
h9iCSajEjW3M8s595Rez3VUSEbx/tqlGcLuPSbHIssnBVF/8dkbXxCgGTkOANIgKB9Ak+6wZa9RT
zdXqtzu6SqJ2HJd2CAcgH+b6TKr243H4lSKBJvXjdAd/NljhpoOnxBKIxKpuATHf/fxVcUP+sXHV
6opi04UgJ92nXOhjLEYBeKnXRP+PkGgj2wJcLw5qXuWpTZ9I4vdgDm3zjx2nA9LDSlGkyxJdZZiY
f62T51Rxlmc7rEpVK+QhbZMOoD826qSrwO8BFPHyjx3fq2RIN6gtgXZbZcZIfRdMs5/hBXfFRJ1W
fK8oSU4djKYfo666wBsr67f6XT0RDceZxRtF6+FkM1Ivj2awL15TxfUvOjowvuGknEAlt2+3/ADw
vd5q6xcDuHqiIZasYe0lRLffwib9AyjQL379dlbnsAHdDbI99vK9/FMnckTqTPqZUfHYWZ24e7bD
YTRyZtUBoSyvd3sfJFv6ya/vzkGa9kGrLN6HUN4IMQuZ4mu4AvV+q8jVEvUJ+G5dOVyeENgVDEtP
87sVoL84KFwToLIXncarGS6hc1w+HO30VbBS+d2KXCXRhOBC0RmxKJuH4ETM/B3E68NL/cD/oyBa
xmoqrUKSBYjTU5MMAG9OqZ+zC3dFRGrYlE0FWu+AEFYNGNKr8SzP5v/REE1g6+IfpJ4OOmUNZV+Y
XLzUMlBR/rgnGjOrNJlxoesncqeG8E9RKc8Rd9YnBRIIlHKkQmhZfrg0ncTr2Wv5RM7qTKu0IyC4
I0W5pYXomwdggL2yn9yVD2nWJUG8ClzNy2XKN4RCqSaD3zbugszM2M7DMaDOplPNh7IbHtb37nGX
Qf2vHoS77j9VNaZglh+IzGtGTsDTxV/nMUA255Br+uo36u75aUoSBLhinSB5uAEVXGU18qBebbsK
ooCsba9aiS8q1fSs1UGvIIfqit+3fskH/WR0XAVR1w4xKztcznW5Nfddb8vX2C4QWKLQItBZqkN+
rzGo37ceRFu/bdhVFk1tuTTDUuFqPbb3xyUHU8Ll7J3GL9mzn/1Gzrq1CQOjrcaxiuJh8trauA1P
TSosakI3+LKdhnWLg6yzx2jysuQRDA9ZMPpNBFd8ZPY2HYE4Z3ALrngOyOrbMMXsnW8V/eI3u/z5
v15jSY2S4gXg+FMfJp+NnVROaeln/cxd+RGbrY7SqmSnbVxVdnCQfHU6c7/l7QqQ8LAe1PuOSRw3
5Cnqj/A62YfIb2NypUdwZ97KdELXh93eLD30niX1O3hd3dG2dVEX0Oby4oMEE6br+gy9sH7H0OEX
i8+VHiXA8KZ9M4rThsKG7lQLKj4RZfDku0w1kJw4MslwBuJ8x7vH3Arrd7S5uiQymg2sSKRw0jmK
AQuJgvS+pB0Q77/fVH4xUf+jTcJ7JEAeWAUJSOlZ19M1C6jy2w9dadKRjhPhpeYn1rfh6xLNzVO9
2Kbxm6muOInVpFJBjcnEwf4eK3FkY089n8pcbVLYTyEQ7xgYva5NsUt221fSM5vgOiUlSZBqsaNx
mjbDmQTtn9Ox++mGuKtOwh0rsEtw2dikKK909zYy0/mFQ64maYGspJc7joMyHZ+Natsnqgj10uBx
1yxpvGzudaWBMSULYs9E/O9Sh/P7ef6L0MJVJG2G7lqRFPo+OcxfASJqSIbAfGDF1Ov94+9/yC8W
kytLGlUvFQkwOirY3hBATxntqN8F19UlkRFlRPuCbZkkVuVtDWFyp2PP2e4aMyWkTc02YvNMYlZl
Bg6SZxu2zTuD/6txuXyUf52GG2vrZALCCpHL+jUs1T1c0v32L9cqCI5SLBCwTzgtG83hvvxoqsjv
0u8KZTjFm7NhGJPjIEgO11UIK6LRr0SJu1KZKRoNNxq5LX2wNRO4mdPdi9ZLuauVMQchLWmglQmm
8RV+hk+GB/U7MdsvvqUrlWlBi7fD3F7SwypALag41eX8XsLiH0HZTyJC113nqKepqZcI6ofWivZ6
rsjKsyCVQXTV6lF/6EjZ7plJsYPmQtb8UwAF6VLQGE4I2dAqORczRHCX/x8EpfPal+F7HgaU/rNZ
/KR3rgyuSsVBqgVPHqhBEuV9NSbjlNWiCYNsnuaKZ7Vtk5e6mpXMaWJic90Ztpn+KlymeTmyfj/g
hgthVLNT/NmGqo4movKmnvn+fa87nmZQT6uiqtL5ZjFTuJ9lHKip6PcOauQdiPsZNusz7OLiNejg
sTPXPCuTvn0zR5OIU7rWW1s0x1KqPJy78mu87H1X1EqtnzbSq+oB8kM+Z6UY5JDv+zK/rPty8O+h
aksJA6xG2dvOtOvTDqxf9NhIJZJ7mHEd1f0RA8pwp4JOVsDYHrZ7w+sjX+/2tTGmzVYaT+WRCWv7
DSB0AiAg36YWtpEAQIntDLT2oaCPNRQCQqbL6RqYVlVfmRUJsM/jHu7p1b4LHeZ2tGX1CRzH4UNr
cPF7OkSsdaZY0tW3KYka8tg1lrI87ZHNvg+MbNcPsR26jWUStjgxNjBqUiRFNWitba6VZsv9bNOt
/t9KQ9rfVLtKZooissTWzwEDZedehscM1yU6E26e52iuejzbUsi0s3BeF/psZ9KNN4joK5G1mxEj
iD96P86gywK6XcS21OMpkpWJ/zd1wTrwzDZzqPdiJHwUAo7nalxBPJhblX5b+6Gk30FasMMr41A+
3fc6XrunIOJBemfXIG2fZnEs+ABiUeWcgdq8dHGOcv39uHQSz3htzlHVIF+XZo7NU9XEoonyaABy
q8/aiZrpHiyBRLyp0OLhaR7VUcrrhmCUUSNSV2chj9L0WQKV10s1x3R9mtoWSQjeyaXJ13btxr9S
s5Z2Pk1DB29/ZofxDkpnMTFE17FICMqdt+VjVzZ4V4BJk6avupQsLHpTicKOPWmK4GgpvnocEVD6
usjInBxrc+B5pp0eBx4Oj9VSR7BErNr0SxmJvrpNBLe46Y1lZQ/8QkGjcfcbIpMnor0MTn9lMAq0
YHS1YzGpuP5MDmPGK5a2wS0ykjZAmla25LTbPvpAh5beTGJhQ961pgkzurczPxtWKZGlEXDSmRg0
GJlpFJcmWxaN3LQG3uFLW3frnolKVDRrA7xXqZHYKwFIxhkWcvwLSr/xZtvbw+SdnGpdROVq94yK
tr+y/cr+WG2yx9kY972CULkWawHWcTVf9XHE/qqnJQAJtUk+cpsaAyp0c5RFzKPKXJuhxyvNYo8q
I0ucvrI9HosuTdbtPMLuRD5uVRqcA5AduhvIC8cvw0Cr23qW8s9QUfRKKdgV5npNVnYzpWVtXvoA
CK9cUnjqFIduhzSjfZva52EX6lkb1Mlndi3ph61UQhZjQ4goEi0akNtac2PSo38u+wCXtT0OyqWY
uvFFj0NyvXMQtoqN8dWeg7bb+/Nk6b6eED3HKoPVxvy3rTpGHohURmZQoAzNXdXOeEMzKBBbb7pG
mdyWge6u2VF24wln7j4+QBV804nV/k2PCqPTVk0xBktVYZ8Z2I0ydHrrZIS/jheLYcobvBM9S1Tj
iywke/xhWwaubsFfiqEFqJoxPrNoEx/VQNV8F409SoGk6Vd1nuejDu6NbubxGryZ7a7TwCVnoocr
U75ULFw/hKyBxyEbDn1u7b5tID+T/fjUd2K74ngjua8j2XQFZSgwjiMkNe7TI9Ek35LdoFrSqPFe
J2vSfber7vi5ime+ZakSNswC09Xb85BKvIVU7Gjx7wgVy3gBVIKe6BqXqtjbboEiaEvr48XEcmUF
bIRRWUdme7xEMbYMICbSXn2Z0wlW2SDiLayoO7k+lFD34oFbTJs+rXvI9lzUsILK1Jyo+arWGmzb
LGaLzhgqve8ok+y8tI19S3ewDNfdCns9KCh6b+2+7/bD2nZ9iTcniHyT597szfyAs6iMH8Yp3T/t
aU/rc3Cg8PqqEQE8F3I1MGDRAKlJvlc8GVE/nhJWohywVumtnmHOd9PBnVeprKkG1hfzBBesh2mp
0xpYKEqaO8yo4UGKukZZ+9pWeH0Fque0D5Kuz92FkvbE4sawfFY9/V/E4TyHdF5bwWL+4pvySfR8
kPqOVfA+KWCDScoarhsTLepIkNNkqu9NH0xvSNgfBYpRMNFlmg55wOFlh+tBxJ813qw+J6NZvqWH
3oaMNjNP8zIt45u+Zj08+NftIRrJ/FI3kUhyY2EJ2KuG3Y3LsnRZtJr2DhmbKp9QRpfTXpObaOzS
u80cEylWGD+AuYG/1HzpR9n/L0L97gdlerk1WVT2iSkig3n/AoHYGF1bdpAu2/hI5LnRKm3yZtVL
XAzhnHyhZZogsx5M25FjVUdBZsJ5oG9YVHNZbKkKhvtKHxIWes1hzmos6+gKMqumzzD1xjsdjXBE
JwdtbiQDQDgPxBwNGaz3+LWRzTHlsKKw8lqolD+AIjfMmakDvV3FsqmjW1YvtJ9zu9l9WjNL9pE9
9UryKF87AIuKVOnqWQ99MhT9SOrXKrSjzki5sikfGz1l3QwcWGaTRK2PQZPyOa/HVN2YTrft3cb5
oa8mroLxJQzpMeeQ4+C5j1UIQSqx1+wsRB+Y67ppODI/c9Rm8Pn5q6VL151tHDdjkcYVvVWbaeor
AX7NcDIrqQudiDFn0YJwalSx+byAbrxk04gzINup/qKFTe9qVIRn8ML90KgBINuaNSF2epTQqEJu
VIznEBFHtmExlhnbKQ7phYjmcdOyzWqiVgIW+HI9Kdwh+Ep5xgxlGX6SKWxaPm1z/cfeAxvMtphd
b/UikIXpE7x5swnn2Bw1cPcMNujSnycyt/FtOcu4ypetH+eH6bDlkidjBaBSP8ggObN+QHlphRK/
cM4QxFTrDSUdH3I9tY3KtvDY1LkXyTQ8skXOcz5NLauuzaHgKbzVqeS3E0c8kg1Dv8zf91DHaRYd
Gmi/BUH4WozlKnQxDFVI8poidoD/+kbsZyHLYCwGKsq5MBVAnejQNr4iT9bX+QHz6XsE9ajZZ3G5
/LXOAv40JipJna8Ks+ku4UP6iIzsUV4FMYKrK23GeH9NrdUx5nK4kryrpr39MMiF/dHHfYg1sgcG
EUpaBkMuYEHb4l08NHUxjrB4u2IBXAjOrARo4AYsSJ0WTJCqeqlQ+0Qe2zQ+eIZwoLpuOxqEGIE2
nB5FiEtGIde1TPNep/TzzINNIfdWJ6q7DmZQNrOuRtyap3HdskcNhYLMVT2i7mbZRvW0hBOeQWUE
E4csOSDVu45TqfTdIAV9RW5+4Tn2ze6Kh1Q8NdtOpqJJ+np8OahdX9Bv8pWJEqaIBqYH9Q05wELJ
YFIrlm/HsovwBJo38nRbO6170fB65G8oLk7sdYKvr3huOU2rr3M7gYx61HilzaqtS19jYbYGps4y
IacAUNw634OJdOeqg7tuMdtp3u/gMTXbPKq6cCj0DCe7HEE/ua+rblsQ/Y66u2vhc/UZTimCZKaf
4T059NMGY1Heb3+mYbdRCZHJunbX44IN+nrUU2dOo1WojkNflxR8+SaWEEfi6D3NbAj0E/ZxtX00
M2qM7o5d4q4abrtqb7YtTsPCcjCbinKjhyjoFEZRftBkiK7rNRTYb5ZQwrJ7mvbpmh4JroFrA/rx
G745i+9AEm/t332HI/QqTqJj+FOFKC/KWUKr7cMey50+syWY5Qk2QaUouoa05yTi9A8T0ulRMpz9
RUiHOcZtoZ1Q/8BQVFzoaCiPIu3MPF/349awQkRNF9ykEmq7ZwSibM4B2qztJ9Eeff+g4PaGiGvp
NqQ+5GTPBC0/duWBALNtJdOfmjBu5/umi3n6R6DjyPyxhC1Jnug2reJ6RxXv68Ji1mOe6f7JLDau
ry34PnGBsJqqfIDff3fa5rQLcxQ/kPRvxqAtNFlNjxWyv30O7gOelNNt1OPZIz/0oHusmN4c2dDE
KRS8HJI7fotZn2L8YeATPNWkLIMP4EIhHGjKACsIH7uRiUY5Fb7Tme1kX/F0AvOzjCbTTFCvENnX
aNIJJh3qxjfzpTdzs35LYUJZfptUSY+/0gUzd/wehlio5MJq1BZXVFBQy3zWIZmznZuNncbhgoir
63S9m9Vom0JvOL0yZStcbqt6qv+M2iT5YwPA65KV7yuSABfPsQLwSrRW57nFmbkXLMB/S0AA1Lxu
d2W0Dmb/QEG4lHueLkwtfYG9QHb4qLOAJUqDS5MpwmbE7WWSewhbPrxBpifY/I6qYLXaxxwchJBk
UOJUPXaFDS4hCy7bb4tC0TmS0ChNbHmBsJHA7D3hJcTAmVj0Hv1Bw4ZxRBqGBnkkdV09LXRl1d/Y
ZoeuWFPMpbOcBy5uRLz0oC3E6WbTL6m04fgyS2QIXjrDe52PcdJVuGVUM0DCmmHz49hHy1NMaVWn
EHhN7HjAZ03quwPck49hl/wfzr5st3Idy/JXEvddWSKpsVCZD5LO5HkIh+14ISIcDlGiSImiqIFf
3+tkZ3dlOKtxGwYuLhCwrXMkcdhcew1NeyAzm81tYBmh1YwVpr3oe7M8IgAVia2DdiK6Hxo5ozoF
VhC+u5hFZJeGkBYeQWqafTmi5J4f7WbDuYi9Ut3FZhc+H4QlDG0uT3+B2bOExdLX6/cQIoLHzNUO
cpBgsCOcTR3TVde7aLhMl6V513rjdigshbcYSvheYhQSRBzK/dKFaYu7zOD1b4cbNWT9EZPQvYiw
41nBZpcdaeKzX22Y4riahF0alxuaJXbHZJN21xPeytAW0jig1MU2qb4rfLswvAnn4zukX0P0tvlo
LUK83mqxUzRXNDb0Lsknqi8Z2nUMtQ+2t6LudDyCwNk5Cuthi00PyZc521MDT9VdPlAm31ZSa7eD
r6iNEG8oSI65hQK7HIYRfZUpCCEuWeMuvqU54u3uYiRm9SUDDK1Lj0NyVzV+suLSr01ssb51ghUg
S0Mk3uD8OZ0YDOivN+fqtkCq1JJd2WgbcYYKetbYAqmyyXPc2ewnW4Nweg2JteutSKHE2wPUhaks
7WOOW1h1jCQwsNNEmSCI/h6XMPHVnAXZhHWIEIdHDhc5+Akr08pjmCwKgeku6xNWwruCfCUhkKdi
hdXEoyQpUBlEunCcNNekz07YbyAnjECWOgFZ7xMEm0mWA8+BBUMZBmZsQBXAMgejl3nFMSAZwqgy
vAePzana8MuRaI8kcpJyWuKIlz0swuRpEeZLpsshs81LAlO009TzkZY1VdkTdxnY0mbIxRdTm+RZ
ulTGJQll8x3yL/+YISYCX3LBho6TT5QXs2D5XTLz5lsauo5UwSL1CR+y3bGNBTssrPJe1u1EUSyt
iyodz+whrtcpPKl2A4M6gp8CLwcZI7CknbPY7j3KgHoPM+2hxj7nkD61cCyZF8G49OKxPhN/vw1y
QJlD0YmJfkGWW4tHBXo9WjQEuxTwGvixlg0H0HYj86m7slsc7loXwManweMwu3FsZfYAU9xwKdOA
YtXl2LW0q9A+j3k1OhT3BgMsIIDSgm4s4hUoUulXoWA6DXSkiJt1J/P+hsbp9rRQ6Y51l4Xb5VT3
enyza8ixWahpqi+CzSqoIMOsYflctJDU3K0hY12ZS6NMEaUsCO6Y2cT1xEQWlvU0pCefrQE/Wb3C
/7uXvG6eVI30vDueNRFFjUrmtXRNXd+HKUUCU26duontzBBA0vF+u15xqD4xs5jLjdPIlTg7wWUo
5thIJxzJ5J2OouwHUV3XVDJFZVL0cZM/MqSLXqAVPsDGys0jqsy5Wb8Co9GooAMIXXG0afvpMhjT
BI3Zcdmew35ZTjwYPSu6nLc3w9yrXx1JU6OBQxCsFnzrvLpUMw58l/OY5W3hPHFruckV5/xYdwHM
oWK8s0PWdrMVBWx0Gv6YxvWQXQZt0Fx0g+yWcozkGlxQ7tyAp5lO7wgRlHURu0mkBfHRZg4RTKZe
Xbauc4k6jt82dKFXEc/vnRMgj8LwLlsrLJv+2rJmoFcdmtzvENKn9xkMCF63DIeLCy1Ix48j6cL4
EEbJ5g6IeRmnYjJL8xBDnngfTVyYYuTp9grZYvpC9aIv5MT0LtTzfhPAWmL9tjBMiSKydnlB/yAq
wI5BtYZuPVbOPrypcb68ZcC/kZ1lQRHYzSifvgri15PB3nkPDY0NTipZAZF2CV/uo5z6i9mmcVNs
PO8u6uHwNvilmDYkna1RuFTpYcphLVEmZyRYkLZ+pF0tXkiGwdVkjQZ3KYrdAdmRkOWNoC8O5aQk
XkWLGKKbre7oTVL77TsHyPekYm5vtyGfyDHX5GsebsW2jL/iev7iu44AWJ7q+qKNPTzPMlA6L2Mj
xAkvJigGi5AV8GgWtVWTHRdV4PHHTzzw61wlKJ7H0gVdA64QMLZfzMNgDrOBAYNGkmP+kOPQfNvk
LrsNWKssdp2ttgXBsMU8tVt334bLOu/9wCK5E80G3HUOI/OKFJeQYudmDOi8Cu5JHkwnwsIJ0S58
0W9R7Lf3bJuHEADkFhtsCSr7peGE9jOK5xZ/mphZlhzrLgfuAWgeSKSgj7QGQA2J3eJeDdWKFotm
MDPoxnHiVZ+n7VjQOuYrisNtvXLr2rRlDHz+C1gwbIUTT6BrHErt8g0Q4aD3c2Kyd0wsekwSf6MD
pm7ylshr5sdZFsnA3K1J8voay3X6QyqEkf8J6+L/0Wz6aA0AX+fJDnEDWnw60xO0q1vJWP45H5z0
ozlAFwLaoFKDMYIhHswotzoafI7X+9EeoG6GxsztuXlI2mM7YzkidPlc1E0anh/Xv/RTzRw1vUVo
8G5dz+NnQHJ4413wOS3CR903Yf0mOLbRHbw2SXZsktBfUItO6Od4jx+F32CrtwC8QalcluQh5Fc0
b18+1X//KPrethZQi/BgXUW28HVyFyT0cyPxo+IbzSUIPjTGSl3zH8OiXsmY/Rmx738e5clHybfT
aceZwLXjmj/bzJdt+rkIvuSj4LuxTRe3K7q1ItDfYoU+Vj1/+8zDTj4KvhnWVwZnABiaaSQ5xEvC
0AR9/9y1PxAD2WREjlMhRNmKvns0WHJD1k81sEHc+n3yoHUEQYw5yzPT4AdC4qaK1F30KRIaLIB+
vzhONqtiMQSacL9pqxYH6K9ooZlPMRKSnP1+dRZtABDteRA6wq8IoIqB+c9enP5+cYFVfFGyBxnT
2Ztka0s62E/ZxyQfgyLgFQngPYF4KprWr4AWkaAunj83Uj7QebMJvbIAap4dHzd210gRFYuv3acW
lOSj7Btt0ST3QkBlH6CVs5jglLbicw5MyUfdd7yEYZ6EA4y7GLBZ9C5AXcC5+lPP5aPue65XnnrY
d4F6l3+dDXpSAOg+ee0Ps1OtcOYH0g16yUiPXep2nSaf2nuSj7rvOfGGpxm+NrDc/aLbb7nsv3/u
iXyYmiPsM5P4bKyXMufLhcnt2Fjrq89d/cPUzDYQC2oOe8fW5RaB4WNFEErxJztmiin477yT5KPs
OwaOA8teaGG6xaF2rBlHkOoYrqBdsAF9YcBarRyOKiHrPyO0/uNt/c/6vb/731e3f/8v/PutH4AZ
IJvpwz///qVX+O+/zn/zf3/n97/4++G9v/mu3u3HX/rtb3Ddf35u9X36/ts/ELkLluw9msHbw7tF
CuI/ro9veP7N/98f/uX9H1f5sg3vf/vjrXd6Ol+tbnr9xz9/dPr5tz/omeP6H/96/X/+8HwDf/vj
i/jedN/1z3/7k/fvdvrbH8iR/WvCkoRFOGAlSXhmyi3v55/k6V9ZxGAEBTyMnIM7/viLBrNb4BPD
v0YJjmN5loeEJUDf//iL7XHK+9sfuBihqKpRfLIU/nrQIf6fb/bbu/nvd/UX7dRdj6OPxV//Nj7g
wEDzNA4h2wO2HOfso0wNARcI4clae5xVMF23FNLMQgITL1omlPgT1u15lv/3YPzHhyHqCF8/z7Iw
pvGHEY/jRoNGHDNHJcRUwWzTHIMG489Pvj4uEahJf7Lc/E8fmAH/pvgfo9HHjI2WuJ5lYzMeaR4Q
uBxGTXATUnizAf3TQKkX9icf+DvX+x93mEcgOhCK9xpnH8tskIiEbtcOd+h6tP+8TNLLUGT6zs71
VvZcAGSmbvhZx3L+k4d7Xox+e7gMg4HmeZSHCRCgjypPEN64JqHBI20ZmrwJ+oZdIP7sU/5tvOBT
cGN4mjRN0Pk6rzf/co5QDPinj/EpZp2niyY18VdVB3Q/mkb9mYPk72sXHub5sxLQs2DFB/+Uj/76
fOhj7afFHJelx/q42mKa7aNjvC2E5A+L5n9SbPxPN5ejhXZOEceT/CiXYcsYeF8rA8u3AIw3IcQx
BCh22NL47V8WiH9Ow3+ddmATnsuM395XliYx7DFR8eUIrPxY9zVAb+sEWZIHmS3zNZVd8OraVPtS
isnfGwWcqJh5ynY9aChtOYi6mtospUXeRsHPIM+Db3qbx58jOvMRpDwg3JXBmKfBviF5M5ZKeLfs
YyWBmwYhC0Ux221+FBTc/XIFXOx3ETHksTZ2vaGehn3hTLO9LDNM2YuwZ+iv+56Re2ls6xAXF7DH
cGqiGP2Jjtliqw1Ni14TBfZY02lTpViH5krmEQxopSC2PnboXdSQO1gfFe3i6T0RNUV/G9Da2INz
J7sJ34s2QXRGFmaViQuvKQI+ihzfFe31lmQv9Iz3HoPQpOuepXSSz1RQuQ3FRlMUKJZ5MXdoRnb9
pMvW+lHcGpDiNmSL6XhYnt2CfTAuPHLFl8u5bXIAEBC2C1XNUaJAOJNoX1XMaPOawdN1wvmbzhr7
pAHLpuoW6bpX3XZ1GxTosBi73/QIPIm2Kk2vljCywW3YbuF81bMcOlzGRdpcOEqDLwZkXQawQzlf
zD1Jo70WvbujeJZNhZqznuAeN2UCuhnkAlzEQzt+MzyMHfqhDAQ1jWfSUb9HqgeUlUlutboEkquW
PQtb3wD/Q+THfosHYi/5ItVSEjjzghCxdm1UhaFOhh2JqUlKzlSYl1A/jOFjqFnagoO6Qf0Q5zVl
RTuH0r3QlTRPfW5T97XWng6wQGagr9TDZizIGeAUXQqj4uwaAGQeHaQwuqn0GExBkYP7B8ApEfW4
T+s63H5EQpoOXRQdJM0FLhzdzUEt0HkCY2qretXMoHBJsfr7POt5/LTV4zBXWjTdvJO0luqSAMlK
dxkQ924pbL6k+TciFhpMBVKd5/xKLEg2q4CLD7z0cWTcAQQugZRknsdzIdac1zdWscwVA2cxQlYE
ogayQnQcvcNWkLVDcB7VtC01G5q2q/I6A+IVGgXmAQ1mjyeegE5yL0WfuSucgpfwq46JC/A7NL9x
UwckmgabHx86kuf23A5I0YWoY/00Dk3dlMooNuwdWtsMEqPBPTPp86Qims4CzkpyFOA/RPJ6WK1p
i6HjqT7C8D8QD3Nah75aMT1UCYh1iU6RYuxadAIRpUyN1uybNKRdla1JZ75gtOdPNWxKWIEu3PSE
2IMQ9A/h6QLmM4B9MIg1uMc16FTwLz3ALVP8NJmW6DlLLIg3dkzTDjVh2vZlhDXXF5Dsxfo+AVK3
FLUZLKmmFQ2uItxo5EVB2EDWI5vVkuI+wbGB3dIq0fieVdTtI8dn9AvraLuZrGyHqkVCUgs0VQMn
jSUJ2iMni6TgHccyKFsFA+udjhUIPEzZxd2wbgOaHLeLet8msR5mNQe2BIDS/tChqcHyrNORl/Go
uDlgtru7YayHfg/0YnrTLOE/wjZwWbVm/daVIVU1K9JUN6AEptmEhQ2mh7KSsBe4R6ifRf+Hk+A9
7jm4oo4J/zwIsA0ukjjwrgC1ieoKOVfNxQbHYfQRsCCNMKxrvd1PMgCOrVZBS45FSZZdpN0dJKij
Aqeyhus0A391LjoBqB/twxgAb2c5O+UZa/hZnSh1uQYKI6KBpHwtIuxNDJxag0RUBATxp9BN6+Mw
Ck4PvBdjt3ez0MGNbsDYRPMiH29FPmWoaZo8l2gVrPlSDjptnpkDo6bsaUPeEleP32c/oskd9ls6
7rmNzKNDyRQVcyrQpfdgT+gK+QH5cF3bSexWqiSYSYFgokznzUaFyaA2buIudAfhwbOq7OaTrUh9
wk7Ao3AfPUjrBryTNPpukGMuMRw0FSWz4dIW7dAMrgCiDX6XpiS6Humi53Kmnb/SPtFp4SGzfWqC
Vr2je9D96MHW2WsAAK95sg4H7H3qJUaE9AuxOfqINl9bXqRdk53f2YJNS9k2Xk+sT7qonIBNpJie
BG+bIO1mP7eczUczLcGvNbTZLWpvJNM06dq8xr3KXjs2jl8mMmdgO/amHcseQjEofjgMmw+02aa3
RQVclLVK6qG0qmnvQWXjLR5lz0yhqGnfKdGA1YesdnhyvR2+okEXh0UmsvjR22X4toX1jjVTX7lh
ynYg3ddnThgbf3QNk1cZifcyJwSs7d6CTokeNjijRn4BvQMsmmUtSadB+lv3dEJTiyuBSICJMvCO
TfAcjnnyPPn4CpkV7jqA9DAFlxBU0snGqpizdq0cBS2iHLXXrljRyriagmHZjYFTD0YG/hKJdNeI
7nCVsrS/JhGgsCIfqb9rTDId4w4ktZSjSTjwNt3nccCeKVJHFyYeBvAm71S25dmOweXyl9loeztx
oi5CpNPEJWx2RJHBZKNyPlcVS1lfqlA+YVCQukiYyr4wdNQQshffI7TKXURkBm3HBvqy7ZNL3EJ9
wdDOwYrr09fAD/F1HylcE3qB6CJIJwGHnV6AODB2bnyHfyp9CwIZvVNHCd+n25xhP1ufmyX9Bf+g
+SLKPbuzuguPKp11BVaseY83gQ7TYtstB9401qqk6ZjVxeDg3BfrxJ0pVQQd4WAizwMfwhs4iAgw
+ePpIgBvuS6axWc1iEEkOHZ5aneegcpdNHG4fWHTjEgLgZn43nSgGBxAikzuUzyXmz6mgLVX8Ybs
ONAGmqieLhW4K9cDhQ3H3TggZDwC+XNPu8yjUDKgGxRdt7EbM6Iax35Un2UOst7xhnB9XLIza8E4
Bdt4oAw9L0ZDQYdvwVgClzmE+0EBnuYQHqal7VB+DPGAGZyJUizC0d3itb8fYG4fIUdkUWTfQRZB
cEyDyLcc3QaLpIlQmLzIHs4VBWdASUDWTG/jsZGqRIkVvww0y9FM0/18FenVvYDgarNXFEHg/PX9
oh+lkuSHmoZ+PFq5LsseoZDrcCNI3ZeZnMf5HmyZICuVhx/ObWrS0R98JPPmFESzm4GmMxL9FAE6
5KdtYOsLiL6qf+m33F2shhBbaqStgaMkQ9EXPp/8Wg4z4oAKjgp7P7R0eozyOC3qoG1AdGBUpgeJ
zrsuwNtqXkB0QgNa0tgyBDYF+QoqPm6qpGujXsH0GGGhdaYDqNnAMMH01PxSUz1ft+BpXaDWGR6Y
Q+r0QxDn2NwbhJr9WmGUA+0ASNN6B05HlJa6b9VdaLf8hYIJVFfAZobnM38eXKZEnEnKkXsaY5zF
SwoCGTQOMGgJShBuFGrvZRq7IgH7qgZZyAtdRt2YYKrztnmLQM24NxYhtbk8by5bPzV7ND3VJbcU
9G2c8UrNucT0V2b+KqN2e7NLhlzRvku7qzBw/NYPVGIFhHJ8LEk28PVSZfzMaHYNb78nORSvVROP
oE/lG2lvEfMZfEnGrV5LFLVYE8HIM/q240pOBzTL6hfMWFS7o5rc8wpfvEp0VH43PMAhwUHCc9dz
gnUl9I+xSHvUsY1jVyafiQVH2eQPfbbavJDIWXjaMvCUi0nPei955C6nZMxLEk2DhYXXshy3niyH
hon1pHSu7j1O7ZjSSX2hpnitwkAPJcJx+WUi22fIhHCAou321UBrXGD1lFeuQaHZBxQaByjC52IR
ij6hUd8VW4LqAtRiSBOIQ4EN7x1Qd+mSfB1Vfq+wne3zhaKXmo7m16rHBM8B55+jIyh59TqYAmFa
07MSg3hiICjrXJuTH3tQcPglQ77GbabgIM8bZA+mCuu4lpCzQe+Dw2EFpvNlzUn0C8rUE2kS1LNg
hYJyt286PxdB1oJ5Qm7BicGyk2NLTXX9LHVXl5CGEZiEgkgoeLjPN1PEok9vgsnuORgYURFtbVWD
QOzX1B0Sqr6iUocNckAOdcjEHoRpW9YZ34dteOcdFqC4hgoHrr3td5NDsUNSdRnL6AukRuJJzB7d
7AEt7SAi3aHOUf2j6DKnhmZ3G2heUwGKCZLTswBE4EjnX90M4Qvco4KC++FWjPIS+4SFSMiuR0MT
XdQo76/1Of2W6ngr3JkE3uHhlPW8Lg9g6EPSYcQRjIX4FIzxcgicfDQouwqlxUU2CrwX14Imsiz0
GMEyuRiY+Qpa3j5r8bdITbPFko56D3XvWsDF7tEKTOzWocqDTpD41zw1NyQyOLp1S/2Gy2870tn+
rPQGB2Ic3s/yg9Vyd+etzaeSpPJqTPO9YhMpDe1XFIc2v5AgXO7RC+PF2osfiUebOo1NDNL31ux1
t3BQxrJmx+B8U4WDvQ/18lg3wbgHof16y8h0PYHr9QiX6hW8wrwPTtFA+Q7+geGXDqgGq1qwQVuM
434B4O7YCZwzl1TbGIgJSo4G1WgfRsNBNNPy3ChvBD7QimdIVTqsMB0kMzxnN3KZui9Mp3O1oCxq
cD3/IyPyPYwUAdRgkb+nM4KZg7IftOCkyDjfg8mIw6LNzDeXx/J6xbG68s1s947JXWt4vO+mXLal
DLYK/hnSLy9Yo1wRNWu+ixo67KZ0wyEO+DUyycwtDCOhlEzC7DrtAgUfAwp2LxCGnQmW4J1hc4Dq
exlufKp+Yapd9Wp7aFk/lajprolGGQtV0JSkJ4CDjzh9fzHg/V3lvXqSrp0Lx4Z5LyfwH8+CNhxB
gAoOwTN4dTvoe9xX5cK+3UF1Mpy6AMwMNrDnFiqUEqvZL5D81qrP8j3OGKD3rFl+C055/0gW2l1A
JAdy1IZ5UrsOKkM9y30CIybYDI8PiaF4BwQ8yIKopf8Jw9nkLnUzKrk6eJ4jwS8RiWW+oKUe7pEc
cmykxcJoxhnKtjrS94hwjMoEB9YiTutHaftHIyT7CtnrEwicICXPhF2kZr2MHTbrhKYZtHQ2u0/B
xnwFYqTftBSnmo/DTWcmLDAEow4+N5d1UD+4rv4GZn9XdaSXBZ84ttzUkW+Eqxwk5zaFjSxbu2/4
jNOoZV3N1oVvNonT/YKiF0oOMqBTEoz2IBu/4ohE5B47cgQICuKNJ9mo+aSJ0z9kGCt2DRrwOu4w
XHkOfIBnadUJSIFY4sleAsCiIFkYspNnFn2D89MtmaS9B+VpkdWQgODDs0x9i+Gde706Ex9lDUae
m1t1jbo/K6epe3Qgt+IlQOP4gzRhckPyKcFDbfWXDrLPpIS5Z3fg9Rkk3lDw3w6L1ROqplYJnCoo
7mlNoWUAJk/2db7Y45Sw9S2FEhZFdY03rdPkQtNxPKIp2kMoFXpQntrJXmzdHG4IMmmX59mMkO+i
TovvTDxpsNucUHfSb481QDiopxJ1hdxGasoEnSEPRmtA5sIGqjlsrhaV2BBJUWJ6NgpC3Jymu3Ds
x8rAU3XPfBPeTz3Ie0VSt+oJOFv8qsjkbmrlQ1OGvdh+QWXnK+s39wiIZUFPNdEGO3seuz12NgMy
+GDAj4eDoAHXb6LhfBkNZvpucBp4VeG06XJO0vgewriJYPx6JUsIVMAA6ylvgwruHeIq7WvoAQZo
kF0xbyZ8mH0ueRkBzfUX8Rl2hQ4HaZW7sFXdo9V1tBQuZVDJJ/CZ68vAJwMiMr2NKBbsLJqLMCI5
ALRzKm8BmlEH5gooOMXkOU338QBUvxAOfTnIr1hLCjQC2ivoAsE595GY8mqTE9RT8LrrznNCqdNi
bTTv4zgFES8amvHXOuUtZkiDnNiDjiFCKGy9UJxhV7Byg6QntwN4sKbY+nnRoK7m9oXaUXwzNUE9
idRNMEYpVyvAWRy+apxiqHpo+rnXOAEvElaurAYbYcoAVCGcA9KywoTQqUKywyNbJuBa0SoObf4K
VdcYY7wv63PAE9cdo6nx93bAsMKGm3d9YeN5SgtHYdlxgsK3zQsRgGC/l1kXo7uwoOrfs8bJpErm
sFOlHztUKdaJ/o5Fyr+RIRnmEtqhrDs1yxCF+zAW8tCl68aKNZPt9SY5J5DwivgbdFpLUNYjlFQn
wLgwvGxALDeFNtCvQRe7hGBcZm06I19rZgw/TYcfG/SrELitY1/WeNJp6QeBNYYNXPZFZ4fph2w4
sKgMQtwnvw1JXkWJQ3WzQrJ8fhpxhGXHA8UB0RNrRbEOJMqqRfXQKCEsaTNnvcJ8HyuVLai8DTAa
fInWoyPepbc9AU6606a2qCqBt6IGYcANnwAljvcLcyTAiABijaHbDNs+9RB3cYDoAzBgABBFQph7
NvOYrBjQ4Tqdy4/e7/sJJsNlowzojw78leaYoTfwlGy60Tj8yNYX8DnzL2AXrBoaKsKWU4gF/A08
V9HtunGitwPwgHdMOgjtgnmAKZbvqbiQDvkqFfIVcQeZiqasmpZx+hLwKLro6UyuFPTg2LmR2gVG
uh+yZzOO6aW2ZweD3PbLaUhU/y0H/lfywT4vW2MNGIUpH8sFuAj0/nTYXpMlHo51MqEnNCeRINXI
+w6CNby5oULBDbypnRt34yM6BTdZSDykXcsZktIOEuIdqjZAtHHXN5CMzk1CK5Jk/gdjVFwDD+M/
BwvrKtRw/eoKBMbl0D+RCSeXbd0A71PIGV7jjM0/YHO4NBVZdYZt3HqDl+rPfQUJKjs0sP2cIecU
6kEYJYVBxjHz1yzcz8tKCBiKXfqGChGyxXBK1X2CIgssXWsQYiZ1vjwkYQ+6uYrMnGCpTeb9zNK5
P27o+mFQLgO04Vmdt6hO6yhM7pLzmnXgsu26UjQIoS2MUC0v2bo0bTHnIEKVlvQEGy1sFrKdDYP2
2Y0tVRcJMMIXEPbdg0mioa0iE9PbGBjzXPB6mDFtwhx8+6HzIypVnot83wgHXxAwzpsOh6PJvoE7
GZ563p4/t8PzLaBVxTTkW7qBtg8FNpTdSavJLmczOE2WJ80VtnRUkc4ZGeGAjf2lCKTy7zZOJ1eN
lHQ4HzZJPxyXuSUnTyz9lQ5TBFsCsjj3njqexKdRrPF6wfMmPQZyyX2FUQ+zKN6u7tcImbbbz3pY
BfxRPJavjoXmbhxN+AIk2P3AzIY0INtk/BMSKLTKXDoibGhLNshTcKxqrts1M9AiYgPCsiWJ/gLh
Xv8isI4Q6HPUOqKtEKqfgLP5VsZyAIqAu5KXUo0wqYAbBgolYC8qKWqoECmGgOpv+y5jXUWDAeAG
d+lmCw1zsB9Jusa6Us0Au4wJnfahrCPiH5AniOYO7VbdF8af+TKEhwZqERxKf0nWTl8F/AKeZBYp
CNJCEQM/hC3xl77h2BQbTPPnsW1IX0K2B+PmmgYRdFIzoLwC9Mn6Fd552OdY0AJCMOsQ0cMEhuxt
3NYYecPYWqxkqnNhQUafvUZo3L4Fhum2ypn2S9lrwFEFdvEWvg9QRjkYss2WHVIYTah9DGMAHNKi
+nuHSOdxr31IrhJ0zfghbYfshBti+BQosd9hRWEekYSHAbegv/2Omm4OS7p1DdSAW5Z9B7afXyWA
YnQxaFB5q3iGgLDIEWmsjyhEaoD6Q606MJxzs++yhRxSqCcm6OYDBvMD1Rv0XPowePYrNjxIrqEH
wVtF/+cAnSdOExrW+egkzG4j2CIz2VQJEH1WBRMkf/tGD9YW6dahI8eyoAHLHO5S3ZNfovFljur4
DaNLb+X2v5g7s97GkWxb/yI2OAbJl/MgUaIk2+nZObwQzkwn53kK8tefj9mNe8u0YcH9dICqBgpV
naEggxE79t7rW1rXfC24y9wBceWkGeNy5uNzqvFCqrFsvMimprjLw1SKk1UbhGJ5EObXDayQfpNa
nTaTk3RIOMmwY4W5Y65mNzH2TORVhi78VXVR/W0YuyUwl/o47wUNN2QZkPUrpHhk99VMbJW8BYrt
5CakGjw+o2UPn0gL8iBEH9HBLmnN+BVmXAvuW7N1Ek5W+OebsdHVcTe4Gi2eSas1+r4sqqH1w8Q2
o73dZoaxr4egRm6waFU2jTlwsJaFEaJCblrzO9dDqXhFOg3iKqpjDUGxC4643TWUN6t9ntpKtS00
PBU3uiBDSdCdMMkmq8fsgjbWwUAsyO3omr7H9uegRZm1d+2i/EY5oS73i1Qz2IVUzmpST5xlRw6J
yWadZ7o4cS9GzYa6TCu4LHCGUO1A4L3rWB0/6kivZg+973JnaUNKlLXeEj7FtT5e2ZE1hx4hcaiB
3CTZuoA+9PJmEj0ziEct6HZhLrMH+iftb+hLR7EfIUT2Sz2Y6gRPsy4Ovel0X908HcvLVEfluyv0
UiPcqsoi90KrQRVPShPV+pywkR65ieqBN5uWo3nJ1GgsCkQP5XXgjMXvDkLkeJcLZXb3rY2fy74U
sfJd6BFIGVM3CdXIuS6i5gjdy16wtH5GWWl+1TgIFWJI8NV3FAD4ztuktN0Hm0YBonypEyfEajRf
5ypUrY3jBHbExmGgmM67wCq3g0VK2kM40RPBq415dEwqwUnZaNMG15PuFETu/DPU9Q7xZ5Raj41T
J9W+qPKp2fRJQ2qIy6Ga0RTrFsmmtkZMham+qhxHIeKDpora5JrHa2lboyMxPJZURTejo2k/cpTC
6RamNfmIUjbGM8EnSnUn75ZHHSplu1XlkNzUo0WGMAhdLs4AM0Nq2o4JgDDJ9IANhTrrkRignbeu
RoDoWUj+sTgKBZAdIiL9IslURXrMqLpE1FI7LMYkvUf6T7ElyUcSM1SLIerVJMq1feNqgc/VwIWd
McXizoC/4+zyIGseByUxA6+eW/1XGJF84bY/F2ea3960/9BWwTXIwEXJNHRnTSK1NMUSfVVyW+tH
67tQ++lrWnfyKwIdCpyxmoRnenBeU0npWHF1YfD4uVDrtkkVfNUdQ8GqsRWlO5iB1j9HKuI2atci
VCqPxkfXQTc3yJhny9XHjwuDLE3RZ7lyZt5v+lj4GaYKoV6oXKfgebz+GcbS50axvT+olTY8sMoV
r+qdekcer/gUeG+ZsaGppstQtqU7trb8lH/2AzWGmIguugNYE9FuYE0nt+T+sjPN0W/fpKGRIHDJ
j3Mts9dt+qIuc2XU1O4w6JxRCA2zTVi6EVe2oPKHOI7OsDPfPkHGc1WLZj0CXZrWXk+LbbajkBp3
B0zmCo/Sq/7YxkWzEXVgPp1pBVrg/q8agXiEOsEVj5JOJ309N2SBth3raNFTN7X8eJ5Uf5Rtu69p
6GLE0Q12ZNCKC3uyJtLw1oy6fGhPjV7Z9x//lPeesm46rmbwe4h+Vy8zq2gVoArcH/I8OapW+YIV
yfcAzfG+Uv+LdWMIV7N1g+Yufd2fSt10Du3Q6Q56GCQHGVTWQUEt+inpxb9XJ72TwtSERRvmmq7Y
mERkHbo2klG0T/Gl9Rd2oTVn5vLeY7P/dt5ZNlrINRY4ShICnz7qDvjvGoHfpK7S3kyIMuVFSHqu
9BDAUu39+F2tVyhdmxqn1TI7w7JYq69XqKhU7qCVVH3uNN0f2xIATckpRemumpTgjCTpr2rqn2t0
GY2OU5UtzbYsa603QZKdNo7TSp+qX/5cIObjcLfVZAfqQT266khgZKj6o9621q8qHInmcmEcAnjf
u8KQ1aVO/Hj38RP4K4h686MIU9ls0dpZa6WKo9LvSD5G+uGEFrZFq3ZvDClpfn2ettwkql0VmcO1
CTnDszNq611RB3so0ec+4XfehcEmyFbLjkvVcbXfWvOcoFhsZ9+SbehrcVD+yZNkvFU7IW4+nvS6
y5MXYajoL5fuX1Nj6q9fu5zsYqTHbfYdShzbsu31I5pc/Yxa5L0J8aJdxASaUG1ntbjGjhKNObvS
j4VKOnLAwJvYK3en0J+4H5wjhb833DIY27tt0n65Gi6FLqNl2jD5cxDTqDeFNLKhX3VCu/Y//fiE
sIEyGDSX0vm8fMr/OK6kqxSKjQuvrzsDDS2GSh5Ay+X+41HemY9AiEDilN5jGr/116PkGrE/19HO
B2sx/mlE4hzcUJW/BcZLZxqO31kP6KjYdgx2AdteizaMcaRKZlJfVU113pIh+2bkZbn7eD7vDAJt
1NZVeNG0ia8bcTtsLglh3Nav5+oliQt3N5ld//lXY2smfzgLzmDJLbHVP16NBbqSfkC79WeFLCfa
7ehUZG5zJpB4byq6ZttEKrRo872+HsUhRRTYvTn4NMcl3uykxUkjOfL5BeDQ34A1KFQYhlmFDxnn
d6U00eS3U6nfxlqOzLzVhXKZ0DxwTq+z/OTVNugYjlBVXej0S68deIwCwJMRN9Inmh/II9GEqHp6
MenyFPbTAMGuKcYzR947j5HLC6cOH5GJ1+LKsIjVnTb0nkhormL6ooHT9JPJdPLPr24HXo8mOLyJ
jtYI9TkuczK/1HIHut7r24oKlNgPrVqon+z8Zlsl6a7qmsX65qxc7UBl7pK9cIPRt4Ucfoyq1f3W
uB7+igf7nO/V281Bs6A1oupAlu0SA71egWS4yQSSEfVzxzJ8AyDOdig6EJWA585cR96+JW4ijsOe
alqGpVqrw6J2AzlQEYPfOYoEcBottJkblS8f7w5vJ6SrxFaagRzAJFpefVKxS5dJbYOnDXo18fOy
kBd6LcQ2NfP2638zFJsEW57DFWe1sXYSIGwVWJpvKlXvuXFOkRjKjGcbIDw+Hmr5RF9/VczKXvY7
im2CtM/r10T2oo8Ax2p+6ZL87QdoDp5rZ/pzg2Jd7kDtPhQzzQsBxYozu8fb18YlgK8ZU9vlYrA2
a6CBXiSBHuAEYiTZvTsHIIkGVf/0TkiPJQehu9zbSJat1iFlTxVnrdD2czJBh2K2kVXrzTnJzztz
WTZ0ZEZ/x1mPYkpB60QWMQoAN09P026noiT4dFTE8UevlkkgSIS6llrTX8rrkqrNE4sD+n1HoU3b
IUqmz8pfbMtwiPMoZVusCWeNsqapN2spy6rgi9zEAw+TeqY0bPQocN4+XoBvnxwHB4kLXcBM4lhc
b7FjOdiFOVlL7Tf0GjMu9moPoOLzo9hsnssGAfd//UVRfq8sV2ss31xKk+HU0dkBkPfMx/TeXBDw
IMTSl5Vmr7ZXZMe027md5fdaMu64t/wOouScH8XbfYiMi4rQztSwKXfWeHQFWCQU7MLy6VrtrkOj
cC4Nt+y5iWTwlD792PC0XYR7bHt8oquXg7S/oiJjm766tIFuBZFL7DWGMXx6YZsWFgOsaY3UAKf8
610oHgKsJLLR9CHgTPi2gHAsaTQ983reRhAEdvSYkMmxKdeJ1TlhANclHVIxm8mxLloTlH89ROqW
gl4Bc1uqZ8Z7ZzlYbKq6KpZwkpvb61kZTQN/zlZNX+GURKXjzAeq+OfMLN7OyiIXh0iN9BQxz/oS
w7bG+YeG2U+booyPYxmgD6IDB2tY2u2nYUfraZeeuTktP/31sUG6zTKXzmj2CGKK11PL9X5wqMBb
vi5hk96l7dyTyO97Oz8guE3IY8NdLH3oDWjaHJLq5k0+l0N7Zn0ub2z9MwjQdBNZ5yJHXL3RHkIp
LTuV5eeiaU/0a2nXllIGe3hE8tbUBnldG/Xnzy0SEahO+MhdYvh1UFincI/aNLP8BBni1qIffasV
Y7/7+NPTl5P39dwcYbAlkp0jQ2esTdDmolWSOlZbP25GGjcb26qAXKdykfgUTvDFacvU2SqxGZge
BI5y9mlySH/BJla0IwRYemhEUenV1oqsofFKtawnr+pwhDhOueyeui6G2Dynpgh3lrGIZtxwhJHY
2AmCjcGaxXDUSMCec0V++85QBHJ48Rf5VG7Cr5dO2rW1lQxmhyCwbTy0BUCviailPQEScydn24dT
fEY0//YbYUzLIE+uLoLVtTHbFMtaVCg5fTdP5jtieWVbqJP7rOXO8NtpeuPMveGd8QgSeW3kScjI
vRkPz4FIn5TW77nzez3ysP1QBspuUi3r5NBDef/xYnl7JnAQMEMmR2aOAunrZxpLM08zKMU+NMj8
SMf4tMnoT6avEgfqj4d6OzVkxpw/hPa2hhR3dSQQ0iMTVTKWZd10f7IiBHbaFXhcEx95cSg+xwvh
ps+NiPIGImNHEyb5jNdT6+2BInAAXj4uVXFC8yJ8YS1Q9o+n9Xavdg2dnBMxsKtS1FhNC3vebI7j
sfEtmOBfJaKabQoe/cy2+WYUoXN90DRCEY5ulv/ryWTAq1Odxm1fbcvwwiQ/cHAbTRw/nsub1cAo
hLykGQQaaSokr0dBkbMUf9vBp4qaHRDJRQfXiemkyQbhfzzUexOiXME+wOVVoH94PVQ2hw0ABn3w
ZWDpjwCu1KNS56X3+VGESdxrus4Sy6/XQEubLCrPwQ9UerycfjCfZJ03n7MlZqnx3CjvkNzUuCmw
N72eDB0tvV0pTu/TBgRBKozRhcig+GSy/u8oXL3JVC2QAG21BmB59rIYssEXYUmuNqgHD+MI8dn1
vMyFS4LJOLpprncENJZWIky3p2m+DO9p1w83MJGTn59/MSxji7CNl8MO9PqJTSaE5on+cZLBUU3T
VtPq12EMpv/TwywnvLVEOPjVrB3HglkhqgP+7U91KMtTUYDSuwxjO/+cb+DfFQAlgj2AGykZpnUl
tcSnRaMzccEEOuGVQgPPPpG2PBPtvrlzk8Wn7EZ2jhZTdoL196kiFHLysoflbWjJPjTg++0iLASK
KxmW+k0WqoN9NbYD3F49tarw8x/tctsnz4QcxDLX1uTFgBppREbu96BfwF6iTixbeS6b+jed/SqA
WYoVqhAaJ9Lfc/f14kBDLSVGD0AKgbmedLxVnlJ8CPv9HDXRbaRLipuWE30roUeA8QzcnZXG7pln
vTzL1Y8gd48zCvkzg+h+9U0PQ0p+RsSjbwVz+SVq23JP41xw1CVCJJob6vHGRvQybj9ese9swUtK
ipiU/A2H5OrDYN4BX6Y7+PC1w0ssKypPtQblqkO69F8MxXNGTspLpRdkdcuwctdBVKSCGraoX9Hp
Mra/JnSsl20eZudi3/ceJ1lKl/fJynHM1eMsprSixKQNfu06yWHmIL4ssMCoNnqnVXvIfrzoVs1+
f/w03zllWEakwpY0kcb5+XolOfR1UqEfBtKWgNqSoB/BbLfy8xvzcql2NS7WKpmp1YO001AaVhOO
fpdCjx8qtb2IEEmfeV3Lm18vSD4HjhgixGXbfD0XvoU+xomH7V/W04FIwUnQaTV6uTErusQ9WJXx
n88/Prp3VBISkEb46l8PKY0J1qU1D75aB+kjFUtcUUldfvtvRiHKZgDu1msITUe5Ad4Bh/SE1vjo
zmbthVl2zqXwvaVAsen/jbLsrf8on8R5UxgIwwa/CkBTloQ5237UXe+zczFUQEbWsnVRdFgvBUlL
Ej2Yce9TbS13c2XQzar1+plR3m4SFFFZCgQbFkrgdb0p43TQm9oY/MYN9/TtOt5UQDJIQzCsn54P
I5EbJzNFQL3ueMB6uavVVPJu8F9GUtt3R5W+iDOpvLfnmoGlBUcnZ6jKt7raHLIGMyY7SEG9yFmY
tHg2ZK8RxNaoleO++OYE6k2QDwECjawc/4spUmpY3hfXEg6d1wvDyXNTC3AL8u0W9XSIy+emn8Zq
9/GDfFuMp6D6z2FWG3sy6RQHAefik2KZFCKTCVEZ2Z0e6zPc6XDPxsasoU+yyzfRPEcoaGgsnqFn
fP/4l7z9ELgWcf1mw6I1iejo9XzjJmTxYjDopwE0d3Tn5q2rlOLx41He7veMguyMexHBJMWP16M4
lXQbNZ16n3zOmH7RSwXCwVQ743dOF3mRTMrg7KCx2/WZc/ud6VH9F6a+XDaXNfV64LYpQH8bfecP
Y1hfiy5QPMNI7TMrdnlIrzdj+oep7zE7epLYj1+PMkZJkKtlu0RCsvSTCF1OJvPCp7+1ObNy3huK
igY9emTOKCCthuqy2RyHlH0fghV6BaXLSRDT+98MmvPZbAd5I+qVdBvxCOnPW32HgdsMPTm3we+i
8ApbBhC+UnspCTVBj+ln5vXOiyJ5T68BoY5Jl9Py7/+xIY+0TJK60Xtf4mWzz4IKPVTdR+3Txwvx
nb2FeiWR1HLPIE28+u4QcyWwSLmbTbMOCSCJ2h0dtMIzB8X8iu8u18LKhizfF/GZmuk7E7RAUDpk
jEmuUKZ9PUEy7aJwkRT4wDqq3YDv1ncjwebgzP71zvrgTkjzJo+RUtv6KpVlM31wkNx8NP5TfNQV
Oqp3Osrr2ivR9fz4+HEuj2u18Kn10ZfG1vH32349KStvXOz8uLi1oZFv22Zu4Gza9YRDyN9OeTnE
gX1mhm/HJAm+1OHYs6gHr3vhCr1NFJeCpj80tIuS7Gn8QHF+40wxnkxshM4EWm/fG/EwDRBw3DQa
yBbq4D8XZpRVTlPX5BkjqyJbNdvlqSR35X38IN+55VjcoymV4WHGvNa+rHGiyEa1ueW4TupDO3tW
ZZNsgRy8hKHYmWP803QH5Ihc+RYp+qevcsvoZFKXlUMPzmqSWNGEIzEK+zMayD+Nq7eXUJimrx9P
8r1HSTFah9XI0zTW3TfAnJBcDHwCCQVbfI8SuWtNOt4/P4pYahjEQyS916Xoou3KFjcX5qIY4QVQ
CfeQjefwqW8/Mz5m4iAwe2QwKZu8XhVj48ZJV+SNT8dAtK2T0vqNxdpiwmomtx/P5531zlDcWogf
eT3rdFLcqZllJ33jF3MTtxhjyPzBdirVOFj6YN/ldVM9fzziu5Nz2ScJWQ0yz6vVELeATykJN35Y
2cm9G0PrQFzQT5WHCKLtziz9d0Zj+6Cu5ZDFJzu7Gk1DwjtjfNX6jWk1O6lOjSeSclrMEZJPn9NU
bYnqKN/yFwHP67dWAaxwgM81ftL1Jt16WvJIT6g8dkFYn5nV24iHZjZOaJvqKt/Vuobb101QKJLU
/UAJpdo2OSzVGy3V+3iP4qhOrgupq79HNcjmM83Y72wlpAUpgi7eBqwbc/VA61pL6hA/Kl+zq+ZG
Vev+ckw8S3mKhzTcIoISHqymalu3g4cOOfz0/ZfhHR4wQy+B5XIE/+Mk1yNNb7IZ6hU40Wg3tYHq
x1Fy5uB5u2iWQeBFkwanCrTuOO+ozUet6EFv4Ay66RDU7PrERVNdn6uLvt20GIm8CORX/heW7Ovp
aM6IRF3MQLzAZe3Dllx7Deb3zKH23nwIHLnD8a2TMlyW0z8eGrJKI08rwp9J1xYh5SJTTFp36yZD
ciase2dCdABTCyFt7HDBXv79P4ZqDKXVa5vzk8aq9Ecc99ZxGLN893cP+Q9e+ObfQcCKY7z6x/+5
in81ZVv+6dbQ4lec4+vqpbjvmpeX7uq5Wv+X/yfxxiyBD/DGz0mMFWH3vGIi83/6N+DYtv6lsfmQ
sl+WLhdc1sK/AccCwDHhIbmaJQKglY9X8x/Csan9i6YTlSZJkoCc0AvL/D+EY0P8i7sHiWC+Bu5W
/ImfIRwvy/n/R3SEU0vFh0ZMavKUmAh9Xq8O04qdrJoN1zcdCcUvGKrHrm3HrwGZwysbO4LLLqm1
WzpFziXN6Wx5/RUwOBleQn9BTZyA8s3lBsKxir5cYt0+2ulBi9vqkTnbPeakaOwxhZ6LXUAjweSJ
QHTDHn/di0kUkBjmKfvVLoYRZa8at1h7j74jXfvJjebwXnWdFtVZMRrUvK3IQdcWh7dR6eqHUTeG
W9Bi+LL2ltVoXtSZEeBRbGluNGiRP4OAvTPJ6E/eQny/rJwZ6xpoCbiNtBuQcs1PAd7hIEEm7okf
nWdJTmzeKN2IoGuocelrhGXBcZP5mJywQ+ISBfoRNT+y92FBzUWtGd8vJkAXEt/eP0QvGQ5cYa41
/jSGTem1ep/fml2JfBH+2WU1BuGVpjR0/XYDpB+IH9W1kUg03llf1b/cca7u05K8lNdrdfSrROj9
rU7CYmej0/GcFu/KrdmFFpxzy8RfDUfqQfMqNvRHZRzab2Y2QhJMs3mhQ7EL4W4Z4IIC6QiPoBH6
5BOUc7h4iMQRAdtjurOn3LnC/LI42m2Q7AY21EMIt8kzHLBDVTMpB1yakxtMc0v6HsN4n6tq8get
qrLDFI8mhCBpjI0Z6j16bVu/QvOneKQh5ZXmBtVDZsfKfpzV5pAGaYqQb/GoaoFZ1eVgJJtxlN87
C4oIUM0h/y1TmX2bg1C7mNTevBqGEAemxKif8ILCq9Qawkd0V4i84jkksKHVdSO1BOUtWfEU+8Oq
/k2kal3jxdt5rJ8BPEdYxQg2y9DLFPKTm0RtTgpdNF+qnvaUKQuk5/R6t8eUpn3uHNeDgffFVZud
ZpoztuhjeUDX0R6J8erbrtKN60Krpbf4KFtZFf5mv1BOmV1iMzlr4T4q1O6iUHJzD8hCOSZYZj9x
tcQEpDQ6v4w1nNEyNf+Rmp1929rT9CePDRANZjrF9xVos3mLf1SPsN3svEqbhssZSnV/Kkp1+m6n
3YwJMXKBTQxcCAKI1c07wwjyfV6E1RHiyRGowS+UoQEc16r0+DB+1mwiG5HjWmEYAEfMATm2pkw3
llCcF8PpriIYkJ3mljtrkPvaokvBakm5hAMSm5lHFmCgeYP4Ml3snqyLWmK/HYrGj6Lg1IXaXYXH
HryImbZ/89jLgH6jCr9Ot833RY6HH9pLN9WhU0718HXUNdT4+q8mS3TPUMMXRbvHpgKuEXpJMFcb
JKe3Moufym56aERzCmLjAcrcPTCdOz2qD0kPqtHAsy4ZfdHHVwZUtiCQMG4TegLyjo8pLYCRhs1D
UTTPSjI+NTYsN3AANLECfE9DjbYkPLktVJ/Dz8gwH6JU/zFFU3clYKBcA5cOtrHVGTetnvyeojCm
dCrll6pTLtNJnAasgLVWO5hjRMHzhdamZJOZyqkicQi5O1zEns1WZO2Diu8oG9TWCAoWYQ9/yqyc
yy7OIFUnzYM5ZZela24MVe6iEVHhbB3UGqxQjDtwa0YxppKdsYMQ8isTItnie9xdUZCIjlmZpwew
Eg9mGlinRgK8ACRR/zLwsvESlON7qVlemk4ghMpvYFOcF8U1lINorFMyjg/jYhxF8zcMJ2uAM5aF
X3UJva8d8H/VdRgN0WnI542ZfB3LrvOF1u9KIBjblP0TJBukkx/WUMDCNcJtmCYvmOLewSXCg8xl
t+/El2nMGuR8IRjc/JEGsofI+RLF0QOWeRC20uJ3AMsBNieMFaBeVxQPNmaH9WfSj3d2DiFN5IiQ
+61Wm84Wu9hTBmiXTuUfc6le4+10RYQM0mO4BN6lXA1iHHZTXOFPqHmycQ64IFd7VdoR0qj2DiSi
l6g2tJuSrJGIdiU4OKwIZxCL8VXdWDur1LYcoORAXInlYj1/0dmpxqS81WfIykoJuU8nBWmL+FsY
i296BWTD5V3FDaAsRG+xW9xCObpOG+1W6+mZxeP61IiObnTFvUyUNtqiBofQUIFdDWVMBiu+Tgzl
mo/6nkZRVGb8aaEQoFrdo4ZHHshxG8asLLbtrCNRH6zrwQHBF1fV9TgMl5XSf6/G4kvgWFuuQc+d
gVn0REcX6mvbn1TsTZ1W2dTIWbhtX2mTDQ64EXdh31+QpftSzHRaJcqTZRSX2qgs/rTzJsqH25TD
Qmhl5qn2tMOSFzvX0jiOIQCEbnZhKABEsTOQNR1uy/LQWY9wVKAFKTY4CWx2d1ZTS7TYbnDotOZS
5taVrETim9UL31fk0VdhbGdD2hdB1xdbK0xwfmODv8RsqN4mk6qh6pAPUTWaXqq2E3xCXS1uirKT
D7MjlFMhzLsMOT44blOFjchoc2JMnptnIYt+ZPUoucv6VjkGbRZr2DmHZFZhTJU46UoCjVOsFhMp
gEjbtP2064znCumAN5kISywXvozrAg2o4yC9iB3lyg4nhYWTwgWIE0zf0jq8V2L2GG71cn4e7P4u
KPMnrRPXs5EbT9LOpHM5Bc6jQ30KYhFUF3tDqzW9XzypzNrRVr2nDudu8kReOcZlVz85VRpvBpPX
1CrxTa4u3zQd+eX0xQwzb8S3z1bsR6wRgSHT+OeayXc9J5EWBFEK/54igC2L/LrLIDaORvvDFs3N
LINoU6B7nxpxCmdOpFk72Fr35NQBhMkwee4bzNw73dl3dCvXWlRsbDtdiAaYdTbWwMZZmb+Hwn4E
/oZK3wKN01bZTzvH9LJT4GLmSb1tO3mclSZkQeH9GYaAyEL9WCniUNTxTZtW91ESPWZtfBEo5nay
I5wNINDZVvalaO57tT1kMvFkDp4Ogk4WFQ9TDWAZ43jIz4S04FpPqRXVnGP1KSHVAsPNIrytvruw
0oagPOqNugfkF/Fs1G8A0L00LqFYd3+SoLpyu/rUmLnvYhgsk/iuUhSm5ey0xLKgoXV3RokfbTTW
5jaq4h8AAdpNaSKcE4p9Cu3pQoO32+YLSrFj5U9KHvilqh7qKBDbZta2lRp5s8SOMo89mHvWVtrF
ZSuDxsP1ft5WLNSNOR5jGdW7OqkvE6eHlcUOJmoXsimIiE2tNDdAG342asfbMouYHE7Te7SAgiuY
MH0Gjh02tGfqIxmAShV7p68uUgWb+V7oTwhwYST38V0ydIMXc/c9qNB5WPEADeCdbvRxOAwqtvBq
XJt7E/kK1p1qt8UbIPQpDTxKC4ShyJp934M6tvqdRh3fB1oP6FbXgEs5obFRW00/xLlWbXVi710+
Rd+o+/tRlp2UrLg1I0KykR1l03f2D7fJk00jI09MgCPDioZUhfDCG0Rc7ynw8pDj8CflK6wWMnZK
WqV2bl2rWyrnTzjh3AbzfIWUbvRKu+ZGHQiefR28yMrylHy6LWnXg0BjK36mANCedB6wZE8kZcLe
BEXuW97G8Wk0CMBZW5D2p/YpJ3Q7hKFzDGIgTEOD4XjlmJuoLLf9HP3R3AT0ddE8pQtr3dafSJMc
woCGatiwEq70tlsWpQDcX0dA3hPXvpaZsy3LKD1Ch6w3FEev4DE4eyOvftDjom5UHU8CtSG3XtIu
uUkyyBRljpMrXpSYQwTN7dzFT0mHCwcbNaY9W0vU27gD4BbaXzFKqNnaBsOnYybFI1o94AP9iLoz
3hoVzrU5C1WbuieRTVcm5eNazFhPDV+x/9zmuXWj9+4hruXjiCuAmSh+2Vm/J3ERhm2CxmwCjD7O
F/MgL2JDfalbZ/AWAwNisws96L4bLWGOi+kraKFxSyNe6sEkOxit1T5XfbCzG37DUOtUQJvpR1GD
EByT+Znf+uyMkHBb9UsdR9CBYIZsdEOBdVYMP508uzWm6LJpodRimgnLU1gVrBIrhCfaYG0b2np8
UmbNC5zw2JnaZayqG5zGfRx4LwuEMFuzDh8KMUU+Nphyk44pDtQNDsPmdAWbCCCVq+1Cg4M9jXsQ
RWyuoem1xh2VzFNjY08g4nkPESYydyJl21EbwUafPBgQ/bb0sHuzZfyhSwQy0ICgMdoJfXpQVDHt
arvzjTJ+agwsEdKauJ4tt+9Sr2/rYWMq3X5cau09oO6HzAjVwmszy+g8SqzlASvzBoxP1HNhzJ1v
rp23Ry3qIdM53bgvAT8cQfOJ25qwe9dIuwGFCVr8qE5BcVQjO9/rcRz6eI0YL1Vn6WCmo4lyymjP
h6IMD3aEuUPHXWKTSKnhk6sG1wnS2ZoohowzkF5VOUWmG/yyMmF8oysJUhFhBryYqgriG25UYE8L
WXOLpbMv3GYF5IvtouJ7ELgn7cch42bpSs14SblpsGfEWrYhamj+jKJf7hPRCIPSirRjaSr1bqwq
Te6tulGuJWDP3+UYlBdDGSsHRXPMXTok43Hs5v6Apanyxe4FCC9ZpO1GBjK7I9lh7AOa1uNNWRfi
G2DdAZKWgLOba2PpiUh19jQD2fvJdurfFnv9ZakmhQVMWA8eRVMPv3SkZSenS6tv8D0EWFtIjRs1
m+QJTAUusZFtl1t71IqDHhfBfdKVzj52FePQq2H0W5dzNwHQb1JlYyhjju8n3Gw2NLd2tvS6yj9d
GinX0F50WF7BScpp3JVukQPssGYOUBdkvzNMBOVtpxKf9aa8IbLo8f8uI/NLqMwxdxjZWieZYssS
CeLkLsVXvNag0Xe6az6NtaI9lwbvAWHty1y49j3s8m6ntyldsLUMv3SGccyi9Anb4woqTaz6sDXg
PdVOqe+MMiqvFHeUflP3Dpct7HgAdy15BsU9jLRzs35Lodx3cJzcbbC482rcMyewZK51CqpeBx5n
G81j7DrRyzgPw49ESLCoVj7sm3wiejZr5Wruc+UKu2xOxWDsTpGrlWBEsa53ue/7coii54zNveYi
NhG6zUNmHwbHTm/AviZHrbTaC7cP5X4aI9BtVCI3g1ZJOO9BAK/XKr/WYT4+i7b72ko+gXK8CLlW
+UVjLKTkUMQ/VWzjAdmjPU25OPWwwUyMUvCnbnBwkAPtSNLsk19mVCYXZmmO40JH5tunlxrzDhu4
j5EEN0LFB48cRIVH81Bf1aZIPYrt1/xs+ZCIQviN1tV7wB7NthXWl9rgWle2KlYGuvzSFb3gC1dG
+9CGQ3dRirHcz4A7fyqmknk0O9DzOGjS57DJbushDL4nNAgdRUiwz9/6XYuhwFUNKpqrM46njy47
yaFB6JNsOlEn6nYS0QTJurW5htnWF5liz7wxAjPfU8ED5AKgflti7rIpQa685LGVfOc24fzuQ0iQ
UzAGl2Vl1ps6jEAFTXr4EIw2jN/Usq/NbnR2kfO/7J3ZbtxYtqZf5aDuWeA8AH36glPModAUsnVD
2LLNeZ759OcLVaHSGS05uu/7JoFEIkUGubn3Wv/6B4xLK6VrPXVIZ2dhMCCwSUhQuugut0GRx3eY
PrKBT8S8N82UvKhWV5xSWczvjBD5VqwmIpYUxniftuOwj4xleU0lDj096rX7iBzrlZxK804drP7O
KufllaNCpUg2C91NS7X3xgg/U47TLD5UAzMoW1/K4kffVlSTlK/7Cketk2ZVpGy0ivxcS1R1kdxV
OwZg85NotBw4NH3401nI+p1hwViMKa7sL3HQOqXYDjsaF5hqRqXfWXpUYaInLG6uqZFjLqL8VBVR
to6CMvFrUWs9XFuTdY8huzskdV86nShV3wS+a5dTVfRa1PhuaPCnsR0LnGwIAsc0xPxlNgMSJ6RS
8SRNCHaG3GG7mz/qtRGvrADvfcOkvpBjAJ2mz9XHxWgHR9YisFLEVzTJZcglwqX7Ap+oty2EPbum
LLrLBEzdSgE2YoKWmLSQJrUYqOUsPQWCaNUU0pO0lkazPwloos/h1Gh7vGQRvzKmk9ZL2ZruAI1E
dwocwGCKaEAoyPSmrwUuyrU/hOFXJY9zan8pF/aLlBIyQ8R2VKxivt9HcoRyTxyx+erGvJDXEPOg
YKR9SIKH2BTdU96U6TNKVUJVZsvK7mptLojoiS9tIYZK9jjVIANSVd9jl0E0esp/x5J8Nj3dipqd
MWoatrpT9ZqBAJ5lLK5l/GuXRNBsBLDtmnOSOKYsPWgW2RYY/pBFFxdj5rZ6pN+pWtvjUY8lKxml
o9PJjdqu81oXvMyQfL0P6Ait0mw2GWZAB7WeRlACahZNJk7dHqJsENaDTm57pFzKfzE4SYQw+emw
FHDbzITV3olPg9L8THVcecuuit8iWYDvjE1AScYQuGj6vWkExcP9vAA5E0AnFlaZ1xMZ0G0rMxa2
eqx3osMuiempKVgXKyRw3cqvs3g6GxYJUm4Qsn2DlTR8DqNEMJXa04tC9MW6c9YJSDOzsPzWJlH2
PZCAQb0E57H1YIUMY+e4C+gRRyteR2lmPeHCtfjdZLTxqRAnrKVUI4QP2hg1e+Mw93R8GYlzGxW/
DUrXsK1oBuKw9+idFd74NK5GAtdPUSKb+Hbz53Fi6Pt9AbPIHw0KTkTCFpavwODJuhlC66zXqUEu
lCL5Czg7dqV9PbG7VNWwXbQipxhWo7qmES8D2UMYIe9IF2nWE1F4TjYX44roC/U16FL5qyoM/SrL
pWKrLokmOxUZECCU+pz/CKW+3UyFFNxhfqqeBQqbO61FEWjH/H2YerG5acuEE0GqKuUZEVqMhU69
xE9VJumrMWJaTghHojvZZX1lCV72OJqtpEJSN1jZcjbMldZgtU90FwMiEU8zjBLvmqUSDnGhT2/w
+GXwrqV8jKeqNF2STeRjXxXjKZxz2S1Go8XFnyBhp8qyRnYuLi0WNs5p9FRDjIGRmfXPGGQJmxmN
d2ubwLBfzKT/EQ4zXo59CanEmROvGl19LwiyIyVIR4biFIRhtRZI0vIs/Mw3swTf5eJsPcGqofAW
UqD7QDymemXs1IlISNCZuNnXjSTvgr7Fh0tg9GuzJkpHrCci1RKQI7a7H2FfAWWXknJQtKl5aqu6
ei5DEcgpEsZlu3TAeI4hxIInpaBgSEIN0ip6dbkbjYDUOBhGsl+MaBMbeaQMUKnLCuiCuHOnkTsA
Kj/TDAa7QR/KHY1p48t4RDyOxFhuiZckymFAPX4P7FZulUpB7J6q066xWhqhTr30gRGOmlKbsyoU
MM2oqo3HsAwQpRHC2T9VpaK/JKHZroifKp8bS4iilQJS/C1YIkHAz1cje0KLcoPc2wKb22YuvAgD
ekwiGWDZqhpblyLErO2haQl+h8cqrxQA8umMM61+R0ciFYdZhvjkBrA8U8jCweTnY1PWd2rclHem
WPUGhocFBsPsQ83XttSSt7o2iXbSiyjaxVXbneWEeC0M6YGSESO/LUlV/MrltvIpV/pnEpL4FDJL
/YoFPZZURlpiKR7p5XpScmODWynArZSkwqGQw+yuzfr+GKgkJrQaSRBZrEZ3JU6i+7rHCRypANmn
mVjdAUqxoDpL/habiVyssm6mEERj0HlpOAzPoGgtGYJx2HphkSqOOZOBTTuZ+6HQR5uYzWiXUhc9
syx+tIVO8QAYhcm01T0IndU9LS1xM/aEi8V9zg4TudKisAKyPCruTYsphQjQSU4c9fVQNoPHzKD4
wdChXo0FGlVGLNJMsoPAJ9PWvSXaajPm+6wA5Mfd5r7pAcskuNpPXVSJHvEa8pahYjvbUEczz2h5
5REuxD57XLNCW1a7MUHhrQvFLfyujaaceXJc1q6EW2ivAzJhAdu88V4VOriq+2mQcOB2nSCedGta
jp1oyD5qN9k18P08FKNIr6UabQeqkmnUc3VJwTU2J/JmhFMiLk9WbD01STA95EaVe5qgd5PNrWoh
bVhV+wjAlufsws+jBxnHHtt/iHlOMKpmg5G0KWyWhXmq0EqBK5Vm9dCYDVhDYzRuZobFax6b7St7
y7hX9Xk5iER/7SLaoH1cqMtzKHNudYZevaaYmXOsISfC53r4niWl9FQE7Y/cCgF1yyjwKxCYvawy
crPFWskw9c+ZRfXk0e0kNcjvhmRSvuHQsEYYNW3lhnvN0hIpcji09QYAezrphaliAN0CGDrAflgX
RohR9wEN2aJP2SnBh9dO1Lza5aJRjcwSio5zXqjeBKR9+A5CqUzoaFd0YlRg8rKbJbN0RSUsQAuV
HylqRtMeMC9mmJIqTe40ECXXCkeQry8xTqdFmZVnAdH9T90Ad5RLBntTkM0+3fB4aJZl8JIZR+cu
b4vt1Mi7zEgalon+oqgNBtHKoPhzKgWneKwxKa2RVq9qBZ9LB0+d/NhDv7BhQB8zYsLeQl38lppR
dLZKYLIm0Jh0YLil5aB+tGX6vkot48AH94Lgr70I4meVrDXCTGydlw1UPgMfLZRpZqWgnK3Nc0jS
mxumi+FMXeIYQ79RxJL0qbE4jCQwMS4QHoa2UXZDCnxHtzzaUXBp93uM+9tqfikSxi9EgoX4a/Oz
DWasLtFEPGpYaEYz6o+THG4qVOc28/yFxnVxygj3aCN/JiTjuc4Wc5Mg6ttQW2xnZXoVcMPn3rNO
uA8T8y5LquOYFB4Q714pxdegKHZmLdqTnG3IEHhIpuI+GZsDkYE5j0LJ1qYV3Id9Y5xxOsN6vBgC
0nVwnxcafZNQq+q2OE7ii5WDhvaCCjrUPYw6ioFBE0S/EaYnGhJQgKxc6UR8O4gm8rcFdHq7JLOC
e7beDCPJnob6PZ4IBKPmsgxHmOJy1aoabs9lgsO3D3Q2bydBQXA+ttXLyNa3WiCGOktsKi9WnHZO
GC2Bw8jugkxV48OFvZc7aa8xNIVmDfbdpkpot3OC06hp4b2eBMl+0kdM8Kcx33QlJDjIqPkrM3H6
7qxt/FrRmBnB4bU5i48i/eeKNM1qbdHb9TZpCL+SauJHiCVk23KhdCQnkV2yjbL7lKPuSNsKNtxY
c7GS9GA5DuyFK+KSthxYw0vSl4RBMLl3l7QD+ad7R9cWBWex1ilwR4tBY6eqNBapCEpjywQl4odt
jj7RARxSwtBW9yEOuuMaSXRoY3WV8pBKZnGkoa0SM1mwO7SsHl4fW7MjhSPxN5XYNc/QpReHpLd0
NyvtvKejVDFkBEQtaKczW4jG/ovFuPFHWkbAaeg2u1cy78oHHCEmRkwSCZhLPu9AjgvR1bRS2+RL
Fmt8Fni3ioIgEX6gtXuO6vE5E9pmj3Kv/6YLPQmdNKv09JrUtT/qqpu2U6JHL2Sdtzt8A0vmw3Os
bSxm06tCVDGMbmFyhM4QVwqVlxjGbBR9mZOQhMDbXmLkMI5IsQEIM4/SI1Dd8IwvEkEHVoK7I1RX
q9jPkySUXthNcrCtQ0WoCfBQm9xn7I+HccLs9jEzh2RrLoZ6MEwiW2iUhY0wkz2qGhP5aGpcAzkU
C9ZRcbCLdFnQASvDfBuIcZU5gyWYB8KZTEYqsxx76BbNM3EFdETMMEu+GGJ9ztmip1gJsBEPdV3c
S5MkafZ4ycmTF0s6UCeqG3BuIcLMuIQob5UidVkEN5N8pmzUPcDeElayCucgs2QYm51pbMXKeMoy
EzxLi8Lk2NC77mKtJkhNkBhb0QGTC6lywIriSg9S45fcpPFpwRSdkXBTKXdKzwfoDAoe+a2hZxf3
URRTYVffJRU7IDO6wcfpQXD1NJYdTmx+H3NI2AL8vHhUh/shKBg8R2EteKYxzk+F1pfPehCEa3KA
S9u0zM5fdC04Eh9WrYOLfrR8VYr4RasJsCiJnrQtTRweCbAq1yThSV9UQidOBK91LrXX8NoSoYey
LxH2VdGSL5SKpe5U5Cycli6KH+e2r+4Hch7kGJDPAx2sAKjIJSIEArkSEoo4YTiG9XNKibQk6a4o
Uv1Uq6nhGqRlGE4IQfttJDd0k8zlwLxclRhKsIkJtSj8kniJjqgl0Rnt8uyzHyibsCGtLQ1zJSJ5
YIkYp0r6gaCLCMqCNWyrPqdlqRrpeyUEhssEWNuLzBi25DoWxzmvzQ2jxdAPjeJ7FFSPWSCWuV3R
J4LGco061RIQvpIH0Csa+xfBh2pj5l4jWb/adFmeEpk4196MfypV3e4EI8s82vT5YJL6ScBBaD4x
ahcfIrPv72emQIc4S4FLg6VjFsIkzY7E1HpUBKNW7d5IrG/ZktM24VpCl9fl+v0kFwBTy9I0jiwn
NJSGORfraCRhQsOD5yfrH4ZI1annNizCdb8oEXiUYPn0oWsriZd1r+Vkb5mlbviDQLypYhUM4zIs
8kiwYHykdSTGktGQR8fC6gIXYF2/J1+FmScN3bIy8hj3d3IQSHeoNfSxyPhACDMp1DYgXdIpL8zy
1CdRfyRjojwkY6SMfIyQAjAMlTZxljORGOHfxlnd/srFOHrpBW2ObZ5gwmhkFEyvzPJn4k+kFyA7
8LW6VPfEEdEgLlXtlSN0oizMMR+vB2MfEzh+R9rM4FcNkR5mp/VvQa1WbhOTqLHIabEnAiPYZITg
bGe5YZu1jO6h15biqMxJ7NYYtzhiXkiDnbacn4qYM9iQqeTGpZYu6Qb3SqTObmxlykNZpfMlW89w
xsqsz8bo1XAZiE/pTnpAXHIPu0GssHaq4EJ5ZY+qyMn0wQJ3s3hk1CfBrlhUw+1nkfSBTjHiXaYO
2U4futnFjzGB+nBplUMctQICk7YNNnkvAJBQasKEyV3JlwKYcwenOUZtUqfPy6J0d7NGUDL5DPlX
ie5uFZZL/SVoI/MFE3v9h5o3l4KCwHcYbZNjTppEaLaUEThdPo9tDoyiFHfm3NZbMR+MYy8uoDph
rR5ktZuIou7r3dyWwooRPlb92VCemBHwWyVlknrXgBawAXwOzkYiTqs0FavIpQwTOJ7r6q5f2B4b
SQF+1caiv2trw/oWhZGxlpS6C20F7Iic5TR5VBreF5Hrhn5g/jGurU7KexZ5M+7lUCZHp2TvIOnU
ipUf6Kl7l+HAwSI7GsSFaGfIExf3XvkycRfSWdv2A3Vm147MaUat6m1cjbQniYzPShUKbxCa4Hua
EzPOgR5PP0roPqeeBt50pUwk045k9dorCL2AUPmzyylDomV+Ggjmmhpp2HIdZZcCx3lBhA2pnepl
/dpCe0GHEy7gpKocYeXUORZts0dsW3WYCvBBt8mRSWhxBANAo7Q7YjCTHAf4Yh5qzNpT6mZTZ2Qn
2SH1D7N1VYUjmYYqc37BlEaHD0a4Zf0kXwitfyO8ou1R8UGzVByXTfna4rQkMt6Y68VaAYa30DQh
Cs2BkX3J5kF9NvR2zNeBKcj3TR3U20CjWfCURMSZVmnLfC2IsRV59Bts6i0TWgflbbCVIgk5VMnU
J5S7aT10IVMxCqkn4mcWV4RBG/u/cYz/zbb+r6LPT2VcdO1//+Oa9I+YBl8CFWNn5BpQ1bUrQUqX
i1PM/hqv+yAK0QVi4rWJE5kds2MW6EPNaTwVgoVX0n3uTbMn6bFv4CP+v7HLr+/j2ho0Jp94KsVR
XxHtozhpFHVerLTJv/RK/59d/g/sVn578+637tt//Sy6uJuP3/Kf//2Pp2/xeMUsv/wP/2KWS7L8
T2TgIj4q/6KCo2/5F7Oc8u2fqHzhh2N7Y+C+zf/zb2a5rP8TFi6yfvp2MhUw4v0Ps1wW/4nBK7pd
xTQlU7nw0f/3/4K7H/4s/yYA+Ovf/7ZEL+qav740AacQNkSVJfV3SvkQSqaAK560r/bS3bQ3T/la
BvS29V33fCvLgd/x0TWMK28CNWwIhIa2t9fv+2N0tkdfuCGUvvrC/nP7xoUx/5tewrDSWBAW/rSy
Nx6C/fBS7ktf/B7+Um8Kdy4f6QdP6NrzYAQ+7Ba5FfdNNKQnIj0hRIRgCqi+Gq8zYFi6udVM22wU
iOZq200/x8F6RKflZ3IPvSup1VXeT4aNrhqmQnaBHRDRuxg1xMAIign1I9fWc93o1Oa1BN5bZX6X
mKY3qnLrLnJSef0oNUwQEnFlidHoXtzXPB3nL/aJtoY1CeYpsWO8mBJhOXJnhm9ETJS/RivVHaPS
VFhafY60iPOK8yd3rZnxwpwUEFbRFDQrHYy0gNpMA/gAHLDurKHCMo7o0iTrI4ioqWmng1BvLuom
L5zy7CRm4ltnwnqGV9gnj3JcaxCWLBMOk6KuBiYYdleP3Q+R3DovABVa4SQf0n7LJZR3U9m1TVOt
ZJzFMIUx02PQ0jyURk5Xn8rfyNHmqO7M2AWekA5DpMMYw6XUE8J43OGmXe1TGAa2EISKE86txSVA
3jqC9N6MtIcYrWaiQ6L16IyREG5S0WCkpWj1To6C0ZGDcYZkHIROnjA/KBUO6SwgBRQu+tdcigm/
lqn6Cim/5dv+Lmv/aCFdaXsSoR+CZqqlvSHtBfWAWVezrC9TkYmGUDB2un4/xhvT2oQQ3n7bh/79
uf/+ef9dOPLX53F18FhBgRxVyJR9jrs66MdA7NdMZG3TVyTVy7XM1GAaPCGS2n9JjP62wfzfXPEi
mPztg4R/b/Rk8Uh7fuBad8XRVlYyHM8bP+hdWPnRQ7yoVH77+8ZshPV8+eCbixuqTU3We9OJoEpb
6LfW4CYPUbFT7diGCg5RJ3QlZCXxthBgIjz8+aFeuTf+9VQvVctv94DWp4ZAai17s449K2yfRiP3
ltZyozo5ME7witw6FqXCbC1J3dQwvmrqxf2pWcptQw4YuFlM0toovUSXFgdOJeQ2aI1G+XUUqh07
yo2nddlgP3pYV5JKo+v0TC3aZU9bQ7j7PVM+W3UNgmDjdqf96G/5MMufnCLXgkod3qAeyeGyT4ZV
0zyB1gVkezHJ/mJcQoN8Bd4x/WAZ7YztmDmx4OCFUz8bwqnr103+WKU3rCU+WfDXjuRtR0OwzMK8
V1dM5/rRLZS9Xn2HpOIRB/Xn9//uHPHBY73WN0oS6Q9Sls57xabv3t0NvrCfHSiJx/QwbDS/tWMn
3/Ru6QAyeKENvOBPzhGK38q6r/3H3C42s/fYOOZxy3TC7ne3Ttp3Xe5Ht3Y5gn9bmqbYFz3GpfNe
MleiSKdvAzfkULDH1i1/KaW9QAQYt4ygbBQI9fc/P5Er55T/fBH61Vc/zWUxLFqyYNiGS4pdt3ZL
BnaZk5jYHstnBv7LTjeTG64Nn+2k14r4thfyDiyHD3AVriNHsuEGOhb7jLIN/VvP8rOt5tpCbQi1
LDItrqKvglV/LjYAlA6D3XXwaD0X62Fr+uQ1e9Eh8CBdOzce5d+V5X89yustG3MsbHu6ZY9hi71o
30BpEsVrTH+kJoiOIy21oT1FiDhi0HQRQqIG88xW5Rur2/q73u+vG7ja3XQDlBUZw7In1dHp+uyM
dfiR9sY3tcRGoe0kxmawoKe8tqHlllgCFqnqI4Nf1RHMOyw8vJj3ohEZm3TfskYx7U4zsMzZpcVX
C3TetGZ0G8u+ml8XM3YofV2aJj9qBl8ZOq9uN2a/EZJ9Wz4gf5GNAa3KDoNQpy+3QnVuxYc+4RNS
7mPtJZl7NDVn4BdbNO9l7pAoci+NRS+QwwdpvlNG+lOoXXP8RmwjqaObYPnSm6sslXdSVp4w+djO
XbKLhABqQ0efu+oW0zXB65ToFKrdBusKNy4MX4o3YXvoCn09aeT4jg+UO+N0gA/pVIG40cqL2EMl
AlR/1IGJOqt/nQZO8nZEwNVpR2WM3iKpP9QkEP55rXy27WpXnx2Gn1nXL2y75ireabItHrKdtE53
fewUJ2ndecs3803cT8/6S3cYH+V9u/7zlT/bZ7SrYzgmjKPPI64cCicZ+Gok5SS2m02Qefq5lEOH
dMsl316e1FwfROV1ku//fOn34JEPtjjtqoySjA6cmIS9/ZT1B5QDziKqnsW8mYTkcdWYwwnayMYC
UFaHcwGRwhJA+U0gaXOl9k9hW39prYdl2hVN+xqlsw0E6U3GEwMKkgsDX5RqP0lDe8GgHqOKWvSy
HLphw4KECTtdbMnqFCY0shQUSWYY+eWYHNhzt0mN1Q8MNAno20iPS7iXgm3YNHaQfm2mvajfBT2M
u8dozOycHF+19mDK7XuZglW2qzS9cex/th0rV3sIbItoQN4q7S2YGk/TIwzMF+GnzmFwSAVOnT+/
iXdfng/exHU2UATfYqwWLhOey2/jw7IZf017Y60/im/lk7Bq/eXcP2Y//3w15fJ+P7raVTET9fGi
SxVXk1cCL++woLh8y/pdF3kLsLKUOONJOA6bKYHL7jaEL62Hh8FRcycWbfksbdLsqwKZOHVxKBPt
1idEdgyP5njqkR/d8pl9z2P76DavGuocFo6gkJm4H7czcrtS9ttFxzXsC+7hQGp0Gm/9cIq1YlPq
uwzDmFo59Zsqh1fqlzfwnndjpg9u4jpsBtL01MYyzwr3H5FI8uleLtbao4ZGo9eoxu7i/VTvDBiN
ceikt6qAz06OqzckMvM1h46jq29LiM2wgZFsoykdCx53fpDyr1265gMlWX5rAn8aGgo4eOVCfsPl
4rMbuHr2wZjHTZtxtEDYdfIJOtZekYQbX9U76PjBQ722+k8p+yAd1/I+bmrxdUqiZd2gbvG6oQjs
BLMlhvGB5pcSqo0mmeStESnSNpNSi18LXT5Vl9SRM/ZKc0ljXwp0yMMBnvqVajUOSXOYalUCTk3Y
B/v48UCP7aT2QYaNwc6FldNbOoyIwf78PX1SZ1znOi25oJtdyLOiTp6HtUmtFi2GnU5vf/77n+0O
2lUpOplZX6gN+/S8HY+Wj+LFExzBaTiWJO+X8CP2ScW6VTV9sjlcI6zoQiUVk6R5H4UEcwSvpqp7
Yn5Py09wPOQCKO720LkMPdRmVyZ3CNr//DM/e4zy3wvuOBqlKoPOuidBumBoxXS0FO5wmrvx9983
049W3dVHZY1DmYWFOe9zr34VPfPrW7sZ3Y1k62c/3xq7xAe+tifPXBf2iamAI7tvktOtGOd8T79T
LP748w993zs+upGrj0sfqs4SA2PepxLh829z6UvlGulD/Jqf2/sh9vUV1EPofKbdrIQtooH4KTmQ
L9MAf4nuRVH9K/86hOuWGfC2v7HVvftDf3Bb6qX3/a3jGcImFAY1mfdIWhjmv6bmuUN3iRPq8itN
ceELJ8dCNn2s8QeutkvvxtFKJoEEcaQQbNrJ1dotg9kZcjRjJO1Wj3J5LB/d1xUyWYfIFPqE97b4
7AfCN1LovdyVX3SahRtv5JNFf8GNf//psqUvSz7oLPp963X78aE9wKpjJLlL3GJtHfQv9SlZF17l
9La8ys+aq9ihL51uXP4TWFe9qj7BrcUCgQ0fePZiRatOnuwybWwsM9Fq6fJqKQRKIVeJdKZlblS9
ZeskOKPThjxCoDRyDzjh8VfmJW6j2+13k6jped/fKFE/qxeunZY0fYnyydQgrgQitLxDd9dp3XGZ
dyh6h+EZnhl0faUxnGjwu2EbrvSGgTXUvZUYHzEjmSLfRM9TnItyrSnbFmMm1PBQWTbZcEDIM+Yp
Ar5TWxyjBukn9hB/fq6fffHXoSCFUaBLutx44+Nc4SUOW5er2XAQbLLLXcS5tu4IduB2du6EGyim
G91dpRvy2J1qS0tqQ9Fb/flm3sM4P1rGV6XkILXanEkF1XYc7Rp9Whnm1xxRvXEfi+t5FJ1eOTal
ZRPl6VUQw2c4x21sJ52MNAH99tT5YfK69JwusAI0FGjQGOCb0MgO7qLcj4LhkFV+y7LpPRXmo/u9
2o9TwbiwMy+fHbWHQ6cpgc6E7vK9PkKUKG1RcUGyi6NoPEMMqi1Xmm7kP3w2i7g2Gu2EAG+WnqIL
EdFz5fbfpPX8FXe24ph4f34byicFzrU1d9DAVrVSLjEzhz3GZ8WvHyq33RareQ27YLP4+bfsJO2Q
e5+Fg34qV/Hz5AxnaxvY0ZFSzx398ECnvikfzVvr9ZN9QLnagSN4z8Kkc1PltNZRatXbMnAky2dU
URFGY5d0V94s/JJPoq+ljoB2mQBj2ySoS/KaQzL41vBLlE/wqXQVqsG9Odl1vq0q5LXUhxTpNrrZ
EAVjbi9f//wk30PbPlgnytX2rORA49APpX3vaD6qlZXkgxt4/XPovXCKrqaV6ou+tG13txqYz/Ck
y2jw9+3agOgYNgOXTDZqZk/7cpetJn/YKG57iGFF+p0NrIMafTOfJA9hRP79zz/28iI++q1XGzVm
JtlSXC6sb7U9QJw7efi6H4wbVfdnC/99tf52BBM+eAke4u9jXSFAN3Osh+qMf4vkJYfY/fNv+Kyl
ed/mf7tIV1iztWRcxHoUStugVz+Sy+hYaGm+iG65CU/p3a2z4x1A+eCJXfvKVVkcmUkTynvROvYp
sIATmG5Nh4nAULALlC35oSpRQfgyi/bOag5CeRp1u6asOMvjY2h5zB2gWxZnrLjk+0lyqDggChm1
PxJh36Z+nPtq8hU2ediixcDn57QA5FnrqV1PF4G3jb5BTH72mHEarMsREw83709hx+zsLnwoa89U
MCa4UWa+/7KPfvHV4jQlVdBzxEv7wU29fGv5ske0l1/5aK5Wi6u7uh09zJtup7r1vnOiAzG9O+00
r14zr3r+8zt+xyc+uomrhaoPMvrRnMeu1W4FPebLLGzgX86r/hcZV4rkgbt5k2bXjwiEra/fgFbM
u+aZoyZxctkezlA9jxV+LLRTMV+YajitiXnN05/v7zPU62IO9/sXHDOQN6AOAniQu5Vjr+WOzRnb
hMMErc2TN6gDux1doQ73+saW/+mLuRR/v637fOkjoj255oTLoT9jHJV7Q+snhqtdin+I+LVg64+L
+ZyuuK42vQCHV874M+wdeT1uSiQh7X2p3wnoMo/FLZj4syrlfTj2231dRoZGKnJfqH02pR2tzpIP
DOORjOlEfJiRz0zM/ikx8mhdnJvtalV7nfs8edVKctpNZD/++a28b9kfrZqrIz+vshotL3dS5m6/
hhmpO8tWzl348xaUr03J3NdGcXFuX9Kjuk5WdIEws3O+r7vQU+Z1vvjJF2kXdt70OHv6Y36f/wqO
unCqkhellbxbJ+Vn2NA7jvvbMwuzCS7lZaOMgu+ViV74AHJAnLIrd1h/bpXIzbad8BitIGHB5Y4O
wrK6FXvw2Qb6fiz9dnFRqRCiXk680h69/JhuS2ej3XvkRHiPxq2W5PLMP3gX1xmpS5Y2qXpZrQ2L
Ydj3Hpba68pLVyKTsMC1Ds0xPqlfGic7RCt9ZTo3uVaflEbvz/y3n5crKLjggklg4Yq7uJgk+FDo
HGXLerhL3WIbedqNs+izAfB1JKEKySEpLpVefOw26lZzs6dqb25z4A3ByZ+gO69Um4P8lG7Cp8oR
dpZ7y5P6k7P8HW357WfKo4gVDNK5vXkvuU+Trd7htnF7hX7Stb7vfL//eaK+hgap4F7x07Xo/TRW
KLZWwubWo/usPv8/rORlsc/aywLpfFQxnCztSnfNp9ipbNGVnIg2R/B/RLd2z0/gGemqfQkDdByN
yuVkx1zp26cHDP+YFj6o/GNxJf8OH6y70ME7x83d1juHLoruGxf/pC6+jjdIyNhbrIZrp7bq5Q41
uXcLelc++11XqFA3t4mpX95T5+M1qa4W3wT4Ee3aaza5lz8gj3ZCH0G7o63xvrShK3GSn3S7+Sa7
pR+w9WHZtWMuTdPu3oqvfS/5P/r8rzAiVYkXjMO5rcEVvcKf9v15sIetZDPt28RrxFCeuupxEvHa
M7pPe/pV7oO73s/3k9et1uAvG4R3K9kn29Ab19Em9P+HszPrjVQJsvAvQmJfXtmhqL1cXl6Q7bbZ
92T99XOwZiQ315hRv7buNQVkBpERJ76zFZrWgu/S7wV8aUzEzx9v5jh5vSFavFYeKw3j2irrNDp0
mY50rk7lPt4wilyrgC5dfBMgpjN/vmIZAOooHWPKndQT54NWDDmSHjSvDNJLDKloiSHzUCxtxKfV
W10kc1IXgNcyyIw3vVNP0w2NLRzH6z/IFl4x/McfywzoTHV0uGvv8G/V4+8f4tXLLtI3GHOWpJ7v
t9azy/g56SVCfzivOojH9RY7LEYlCgbQWw94JebT879/i1ZxRlB6gYTYm9B1+vC5a1udMbqBBXYW
Wh1pB+q+Kql1PtSVf8wB6UU+xoKME6cAX3vjWTkiT80aM/zTYVhCbTEGS1TuBV5ZaiJdRnEfbflU
rN3oIoz1GGqb4TFQVQ0vjHAH9R0p75Z/9lq7cGmcTag4keoOj1Fg1ExU2X1wKc1kz1/pJ1hGMPff
l8d8sv4hNtCLkDUMmJeGsyfyjzGV0JKiEkx30E8lAcJPkQEoK30ckYZ443Jr7ZqlkTrMEZHixbge
RiIwdXvAuPS92sdHUJKgDLrVduNNbuRAuf/Z2KxduqyJ3oFOHkKcbH6/5ZUIICxduTA6MWHiD4ul
/xR0f49jP/cUnwBFn6wBXLNPzi0v9SE8i5d/vOCirKEMAD6B34MTykF5V/wbGHS4kMipvaIKH+wj
e41aPYw18U/glzqzUU1ZSYj+Q0gPcwnOqjJW0LG7FhcyP+PmIT32euZMn4obXHOrw8LaFUYyqSLK
VdURkIGNSu/PmwOS6L+jAIFVWOunwIdJdKj13SWs7m0jbB2Mf86IhC+ZzLcYU/VKRWbHBaiAWJc4
kYE5dXWuwE6ovoavr6+0PRmTMX+uyo34/VXO++9W+UKNf49rGH4Pxm7AHeFZemHs8dCJ+mqGgh+A
bafspeJVZJZaf6Qf/UfJJbKWl/fIES59b3e5CsXNhK5ihB8Z7YdP7g7WYenKb2Ap9I+Yq2d34Tnb
WOJrD38RmYp4CjCQiZ8KAYqR3KKNb8nPae5/DHmotsVIaoM/KwpPPiyHpJeBXIJn2tflRGNG6/ft
stLTEpRFTMJUXQaq9hz53qMLe2AczmQFNXYw9uYb+Q1gA/Em7OUjrwYPop6q+KSgSHeo5joE2Rcm
hUbXln/wSmoMu8e/1/EEcAVfNVhpowHpLNZXqNFaagJfqYr6B6c1x9CIzGpj16yIh/7jKUmNUSMD
2opto0ZGhOPZZIYmxlVNUT+VKqdhkF5VdLCQdTyKfbCxtlfaMsLMyv9rbcO1kpJGvNnWnStorMrS
dhRpySEEkXSnXLodzCl27DN7A3LlROn8uX5vduEL8BIOizOxaAqCST8RN9vXx8Hwd/yWS9OcHf2w
65YOOHzTiSSPCBYDeUrBsCGQ/bCQ28U0jRbFlhm1uHaZRbhqMXYYxDTDeKkIiVyYdNoE/Cx4sEYi
vfvipEqxvIfviQDlOgFbL4aSWSaoFhTPdXclLCi1kFiCmiAmrU1HWKwQEJPkDU65atgBMJRimJEc
IqITOKigHAKAxJmCmIkDUXYK33jazDAqnaOu6Q95q1ejYAKwYceyOcNHEqPPQc6k2dcU3TBwcATO
joO7IqkiRLyQHg7jSx3fajC+Rfqe94wVJqI6taAxAs0BsoIVp49JdUww6QS0gemLtU7xHcr+QqT9
vm2/Tm8/valF3lcCCMi0fYNU/p3H0H6pU2+gUNdX4sKkI3unfW0Cnm8jFK3tS3mR8WVtCnMQYCq9
mnobQOWgBgN6AyBia4BcjCE/iYPd7FNRpdDwqZwW42coTKZoeMes+fsdz2vjpxteRFma1JJQwLfY
a2emUIJvgimxGC2s8o0LrPRDgFr7e1sOfZGl8A+aCzedPhqJDZOBPbG7N8rgnff4MhfsUovdUTfo
V36/qZVyqiAvoi+f9WGdw4oAYm1QqA/DjtnF18AFHMEVTWJhVmTc5Vuhfv6jPz3CRXRNwxTWCxKm
L3p2vAmj73DBcBunyOxHQVfiubIeH6qQtxgZxIiRMwY/wijpn1GeVI5wdtm3WgTxGKlfeIhDIxE9
NIyv/P4ovirIP/y65YhUlvMV344cagVILvbcs2Rz1+4Yo7arc9mLWHgSir7Afnvw1PQFo71CksuA
7qBNDz7k5pBUAVaxseDndf3Tb1lE6ConcdL6eC3y+FrLtxZM39/vcuWjvpykiuSiiAe/REY+aj7j
1qhIM/m9E5xGeRCiwsi2/BjnX/rTHSxCbBajDEkG3EEDjXQIMi2QG0Ys7cA+stJw3wyfv9/QWiCS
FoEIeBYx9gssKjSljsVr5fYPwVky0lf5abp3L8nGG1nMw/6fJluQFiEICuwGVtt4crzVHGovdUIt
1WV90hR8pkUIAnCk6FRwVnblQ2pD4fi49b1e26TSIvR0aO1mYOIhMJw44B8gMkZhJ3iRLrkNSNA7
9yoD1MRv69/X3t0iEDF1NMTCfKu9Rh1xRDQmfbBDM0WZBpAfK9KfgWHQBmOrsbh2vUUQAlx87P0R
1+PQx1DUG1h33ta00kpnVFjOxfAy1QqgcKFMh5L0eACTQI3tASMfW1V96eeVvpx3CcEYxSgXFmCa
vnD9H+FcOT2th92GimktSVyOukR8QfpgDtGdWbiDXR8zF3R2HS6jh27X7YhR6P0R5H0jdIHi7Hdx
tfFx+DIy/WEPf6VP385dQtf0JOYQEfFWngDXp1UI3CffSgTgwOwJMDwGAFI1tYEEFVDoSY0GCJ7n
AA4LrTHugHSpgFGALmKcXQ40SY+O3Glj2698jpfjLlIPu2O/x1OvIPY2RQ350h/wfakLxr52ypnV
u31nZTocajYuuPaaF3EGTOdarhgaB8L75CUvgHFG0AtI+8nyr+h3Kg66ReKBWNFztpUQrJx7l9Mv
Yzo2CTNfsjL8c2LPbxswchcDD/8Y1JY2jVUCYJPP4gqpg4pdfyZO5nKPaKXqiYfJWru0R73WBDd9
zXG4pi3ptlkLXru5RZCRIpDYqjmfEjjwFG+FNQODgE/ZDbEb7sINRdDKh3Tp/U0no08pFU6XycBq
I8hEaW//viDWKgTLSf54olgSRzhFwcMjfgYFPrlwjFYffe45Gy3Ax+NCbzvgkTWBoAJ6DfiLwpyR
4ksPXX9jbRA/0kN7xHhiy2nxmSHWxBvBZ/MBLDycTSLfRA/ZjVHrsIUZm379/XevBcSlhpoP/GAc
52gLkwRUUQIrNlkHikVLvvzjFeY4/y1uZDFXlpWSz9Wgdz/Tea4E0KcCDkrvwAxsWmhs7tszvSsb
cylyTqs+TeSix3vAAKjRPUlHnIEuxMnNxJnO4d2/kgPkcOVrsbEvVz5Xy5GfUQCrGVzSuUhQuUyu
wtcGWqKPzQLiSpq8HOwBfHVigDaaZ/WxpB5DtIrKPa0jqKl/Nt7Q2jNbJDOxH/E5TyGyz8Zm2Oqx
0XSZmopWjgNniRKb4rFX0DjZ3sXX2eRPsFWAcMauN7bl2vUXGQ1o8DxdARrrodTTf6bXzvWB5trq
Sax8G4RFaGECegShlKK96Tgc/dfO6QG0O4kP/SVwezD84aENwCCoO5r49vsDXUmrhUUG44MpTstw
CfG6FlQXmOWg41Y4AAiBefRvVT5hcXiKQRUIqRKPDOfdt3QX8urvP33lYS3F2/Io1GAp4u/6QOCR
rlE76hBW8BLb+nCuXWARDUpaKZVykAFvgCXVIb/J5wBlD085d5rvMS5l5UZ2pG7+1kjUSsjn5zX3
Lfo08MSJxkShPZDs4Qd9rrhKB5ENbllRCOaAPkHgxWBY8lDcQuGWt+ffn+PKkl5KsRl2gg/B/BzR
tn/AhtlXmwfnle6QsNRRU7LAZoOPRxgcxnt8Ku4c+nrA9E6vyXHr/LtWY1lqntMaXG+Ig6GMcXgD
g+E76WlwEpctYZ+Duivs18JddcT3Uw5gqrOx+lZiKb8IBKB4TC1N46kRBw2L4gGmcXb7Jm39+bWX
sogEow+gKt0jv5EU1KZoQcPEAf/WShu/fu3wudQbN0A7DmIyzp3IsVZBW+x6oC5VqE1AY7v4oIub
LaO3ZCMGrAiIhK9c5NvaBse2gmkEPj0StWfehH2PyfVYDZzw7GcYp0P50IMEc+NqK32Fpah4JLnU
Ad+P1i6Of5gltP9poyxlvzI9NDVD+YjOYqOS8U7BUku4CwLMwDbUsNzKF3Qp8y2yrlb6RMLnxS2h
gRMwpRO55JafpB1Uxq5wzvXyCNKmWKilRkOvL5qRHkIkAk3uXd41BuBizpYGZaULKnwJSL69NLRn
5F6J53I7tCC5SbuslaCi59/KXeuhl6GNRmjCxuMg2r3d2pSO/E/nIcwSNnqDKxF4KQ6OfAGWBT1O
kPUIzw0No8l9B+Az9sTvb3RlEy91wbCCaqKKKlCCUTmPOgCgolIn//L7H18hDYDi9Xc8b4uO4AOC
vz6lL5EXkt3gW9JLV919Voc9RwpdRxuqW/2otWLLcqJ2pEQ4U1IDjkSYVJgM+RzHcHtgnCnU0LyL
kF4msk5jCkRL7+FWi3MtkHyt5G9rhCIinTRzu7Hq31652uxZsxPNyolhlwGygN3Wj/4Ljve/P9Ov
jfDDyf7rxP/tciJLBLiA4nKx7EyKI7CfbK5FucEnRiFoNHi3Kc5iPTi24BqrFe+yk00nThmqKH7W
cCGDiinTk9qLIP4WEmA7GbfoQ8BmVT+WtITVK0zhtRVWNuVhwCgmzzz3mqHEjHncqnz6/TZWBs/A
dft7aRBK8rlCwruKvQkyrEFRi4tkAkOk17veHNTyhqYoCnTiafgMnofX6NgAvHNvtooQK2nfUqM+
BLD8DYCF8gaTvrf39hC43AGtSl0wCi92UTh+F6G1zS+0nv5jcssu0huxgXG5NJeDZq2vsCtcyUzO
5S5Ci5Jo1DO9I2di+cbGE5432Q8L5SumfVsoLBzh5LLDN4Ax752JI8me3CorvkR74W3wfKfwQrtw
oKNH78cKtPjw/5DqrlQIllJvpem5iY+QkEBWajMgObfOBAflVJ0KLRyNDGChavy3A8nXCvt2nwyw
uAqTImkMOXg/Gd3VT58H5c4+/v4cV/KQpVK7rFpfgkv4nGTD2gcuLaB6XDD8NG41Ttc+Ml9l6283
APoSCGm1gBel8w+Twz7QiZpZ/ol7nJNsFMKgIB2h7oT4GvvCjeeXZb3kOAG1G0FlJe9eKqthxld1
8PTiwbePOxX0133RdBtf9LViy1I5nflCzAsCbg82bMDXO/mNZk0c7XiHU3SimJ384Fcnsbr3uT5B
Alwa1UUeAch/LGD5CU/yPIPHhzNIbuvD2bMHAbsDN9btULbBoVDwOkGNeGewephjUjaLHqKU7coa
VtNw1eo2VtnKh/Kr8/ftJRViHuEYh3RxOpLggSOXmW8bmbDopuKNt7B2VliKsMWS6jkGmEmPvoc3
ziao5Q043avpHumN9vtyXjsrfP379xtpxFZqWoKzQiudW45/Z8IHFu16wc4U4GY/eSUBTx8OwBXz
3MBSGlhdOHXB6RnzpUJxLJWt7OCryvNDgPqSfX37JW0uC4CsIsOnk50wYrSNBrf7VrWXajyKgNJS
IZyfHvkjC7xDFANCZtXjZBYHsbQ4CBhCYLCmRs/TGVRDsDMxP0Hb8THjP8o4NYHqi+EIDW9eoAQV
eGcXNPzovYl6bBWYLFgRA6kj0RXcVqoFcDhkP2gMNTBwDOLTfSyh/NdHKse7ebSvq0FvAx20DoPF
1INMPJp/+f19rHyHvnKZbw8hbSZFKEt0jmmtvoruR+fmLqznrN//+srGXurFRx7mR4xfIw4L7zR5
9oONTb2Sln7lQt9+NUiCQZUFeHVTdkQ/Ad5rMChTg01E1cr3Yyn+nkTYveU8Ts197Ai+nj10Lucy
Bg4eoLxvpQArH8ivbfjtJtoBNkZSh1pnZwI+oSZq6TB25sSmb6LoqJzSjS23chj7quZ+u44Iqzam
hseAN3HQy6fPsBdT4Vzx+xtea24uhdlKETQ0VhEWEE6xRwbUSFDqkEZldu1AlbRDF8DAiq/t/A7d
skvutZXcNlVXK2FxKdJm5ZqEfBGiggvPGg1ZHH+H34UXYaB67q8oWmRNRmhAVqw8S8+/3/KaLpRe
5FFFAs68LGBVp05n+lZjwX30Fu0yQ9YFSzbBRJHfR0/6x3VCz5vg2/sbRxrFoRxbtHeHo+wme0iK
+BN1gR+vBl+O07hxXFrZrEs9dlgXXZzJWPR8CoI2JFOxcNt4YitJzFJ2PZCGcHKAoM+07T7hGhSE
Q+hf/KPEgSYmDAbXSFrhPwy0aFQTOuE+pwsURiazBidt4pU8B5/Dz41fs7Lx6Pnfvz1QH8xVQLJx
LCR6bzSXdp/tP2BThBEM2e724Ua6vbY02b+vkoRVWTQsXlvNJB7NwrBnKIyugtMgTIJhdu3kzbCx
CdcOukt1ds+Dvw2VwTw+xbuY33Oh+1E9OAljWkTYuMiayoWeg+W3xwazHkaRZoVd7rBGY80XCYxk
D883HYpDC2Ow9Q5TlFZwTa34QTpRTqioI44UysYvWOk/8UtBNhRA0GvMtwnpCUZkYMEM3QSGh7Wt
mKzgVv6bEsBv6u9bHOW4o2vY63oJrGEyfLpt+Jg1JoMJSOK24cZXcaUWxyuLAFJPIOZKA54kZTeq
//XKMEfiYrIGEIhRT45buqm1+1mEjomaUoVjEZzhEwr5SYkB28iJTvV5S23088bml/pqwfdhoiLh
AqLbqMiOz8N+Sxi+9qfnMPVtuZEOzj5xgT/NSQ8cf+98k0uAYziW4UbZ/ecNyiuLMFBxUitRAy4w
MlZ78QG3UFClqDCarYn+xrd3RZnHK4soMEx5TOF8hYefGQDrtcVrmGoySr0uBwD/eGBwwGjAfQlg
5Iux4+qTVXTQkCNw5beajiu1Dn6pk4ZzLTf1DH4DzKTAd4ERkZR6kD1K4N0lak/fZb2g7jBr1+PB
asmTPNoiCA/ZXjY7qAZw9in3lAcK0J+NADzf/E/bbBFJRj+C2UaPHzRdO53aFQfWiM4WYwmCinmK
jQLE2qOX503xbQHVoUhFdI8jExkfhcKpxx0Nkx4CnuAkvlTyqPKtHYUFznd6jDZsyLqFbI/UThpu
9Gveq1GypZVcgUfwS9k0lUtSwCqoEQg9e2qD2oyeI9giKpJod4IZcf0+5vYRBwsXVURSEd+BWcsY
hyY4SuwzGmiBnZ+HG2tyZWMtldJtWYSKX+HHUGOutQTjTiww5xIGqoHiDDe0Rz9n6DAN/fvh47QK
148QIa6U7GlC1064VCFqPRufgp9zWl6e//3bu22nBLjvEveQt5hGYmCdDjpuKGw1AucQ8MMCXYqG
YYYEd8T5Q4MZTKv0JrXbcYdOw8ClAbUOyh+/b4SV8CwvIhCloJqaybhMZ7avIEur83gC7W315VZy
c34pC0Y9teNhNYpmBshIp+A6aukxcUVdespeu0f2SQKBAZydYM9oKewp4Uqkw05js8e1tgYWre2I
KdO87ebbg7olGRxg2ZUw08t4o8u0EsCX7gcp7PZgCjvfHoaDqwPSAU1GB31jm6xUKvilqreZArhB
Ukjz5QTBQe3vuSlfAUU35F5t9cmF6eBtRAlTOKf27+thZQaTXxoitFM4FcV8XmZ7XUZgsBm7oNQU
BMxYHdBqYu061kX4wFnJCRa49WHcuPKKVBBjl39vKJi60lHB4srDO+bt0lqHhY2IprcRWPwxNSkt
voMbgjtV9sktwWw+Ui9jK01ZmeThpUW0UKJAGRNMlqPrFrzAR9CdTF7zESCvge3r43Nijft2D42s
juGd/EKdp1oFBXsf70SzsFv4Nqnhx8Y7+LkDyC9VwUGo8CHLIXL1Wq7nZrebzo0JXzqrcbeQPqvv
eZHb1AwPY0oBEsTsoDzlsImKtM7DVrz7eqUBl+z5pmDwpg/ZJERcG9tlJWYutcBsPjV0DFsmT47Y
T4pAeyiPQA3DzPb3J7ey3aVFqjOi4h8WIh6ccgwxjNl4W4rNtQRGWgSSpAeQM+ZxYMs99hVFcOyM
R/LOmaiXlV53qvbRA5aoEVkwV/HY2k4jLXWFZ9YbNx7dygEL5lN/bw+pAiX4S9dcA97zClowbCsw
fQATZrjKaMOHDGO8rYL8Sn2BX8qCx2aqwlpA56SDFhjOmVqJ4YE/9AmO03B0Rp3rHaTs5rF3e1fc
rMvOS++HT95SKzxIFO2P85IkT9m9whgH0tF3UYdpskMMepeYm2O18zP76UqLUNOVHDNVA4Qb7YUC
r0GVLJjRm/m+QpjbOHuv3cwinrTy2DFTRNBSlrPWllm4IDZJVW98ttfOoUuCvVyJQIgwWI/BKwhg
lNFpwBoF2gOzJT5ZC8dL/S7cXsawbSvag1n2BV3k+NZ/8ncokmBTEEUYvcYsIXMaXfjO6rCpHvV8
v+mZs5KdL5W9CR//r6xrwiHArc1JOmaWYuQAESSmFBu1Xm1sq5WIIS4iRsMMcTrxLfRWKIZPdKOO
4kFuGRhpbgGdVzKspYhXiqU6GNlZAeCbgHbXlD6GAI1mUCRRuVaDExRvnCZXF8UiRIwwE5qIhPAn
9dch0v36FV59mgQAfhs8U0/U8BRtQSZXEp//6HB9RUj5ADrcPNI5TJqWDsn+tIo5SObQpPo/hfMl
YpjPGFmgfXiS+/BcexXjMtPSIQaWpO7DVi0zpVN/v9BavFvKcLuQ9QOmbCcv1OIesuIkhsPJU+rr
LSSRmQ4Gs86B7FRUapE7/KR33XNehzq3tdvWPsdLWa4ky00qxd3kdb7bFzs4Kao5kFe5QWNQEPRV
OFJPYMm70eBkvjO+I+y3wUeWemVGbyyfL93XD1FxKd31iZQp4PKDG1rfMCeoMmWs99MzLRkh58WD
MfkA5snToS0PCXkZKx9JA68xxVMGE9iq0Lq0euiHXONpTG7CUbocpUuc2hwQucoQGHVbGRlXaZlv
o9IBimaKI5klgvrKZDu2LI0sfu3RicpZIBtpmK7fGunP2Jr/+IoXCU9Ec1E1JHjC1M532c/8BnWF
K2mjmR5qmzkXtzxRr/HDxtVWdv2SJx0pfc7kHbw/Wi2waRCcegN9XzOYOT6ADYavqPWCtQy8sLqx
WVaAavxSOFwwvszAgAq8Wkx/s7emQSUpz49sAMBT+tCIGDUJTrwAxs90y2PBgruwKuaJkUa5J0rT
sapuwJLAqABbAGRYUTQCDmqFECbWgwb+WzvqJV+oHZPDEWFQpdDg28NIxI09+BU6flp+ixRLlhIy
SVwPDyCfADeBdsrEm5NgJ7GESsRN7gCBb7AvUaJp2dFiwz8JdSiL+g8ozWqQvk/Ja1sw1hh8yOlj
zqCg5fQ8pda8TeJHKj62wDQD3qtc/cRKUNWPQLIQ4n6XYZeLgCw3EID5qV4xjyIaObSQH/nCKktK
pWiYpX6AcqLBn1dnQ0rN8qehTvcdZaWK0cAoY8SfAxFH4fK9pMiaVBsiRnj7YqNFuqKwwkv6O/mj
IqlKiAAqLY1aAKNTF8bOdRRs75UTQndHbTQ1V6L6Uk4dw2q9rQR+9GQI6nkQgdUANhhBgdHs8aZ0
z79vjhUBF8/Pl/9WOomwoNJeAKC40/s9fFMUM/msLWhQBZu18O1tVPQHJ0bWWiv2pKeOMeBoJUgq
qxV9qbJeguKleaFm66PG7kKtbVDMBEejOxAQQ+SNBbn2UVhqsVuG4QHpx4ZCQE7yNzCxd/xxMugZ
RZQ8SRohGITHrIzGxPrWQWNlbI1fKrEFXyR0MMQ0SsIl9P7NmZ/QXMDIoniMHktZD8rjxNz68r1t
TPpc+dooq4P8xDOD2pDikcWIJSbY3lt/0jl0rejI7Pr9OGphqmco+gn7OBQ3TuxrR5KlsjtmMQ9N
cUgRmQZ+55OpxHgmAKUBs8AYTfCsYGofgu/6ma62SiJrK3QRxWEDXQ4JjUsCDXZJzcAR7ea0dTxd
O+UtBd3xmDdJPo8pdBiwsHD6Zg9CiSfsdG/8DWVy0MjBVNyNO+GmnPPP7lKn2nRiwIC2it1Wl2ut
aswvctJR5JQibebNfhbd+BleQ1a8ZxxGT9xulx6zPSofFLCY2R8eP+X3PSmwXyvsh/j7Hzm4zEPW
ActfL8ziG08rZ3p8KqnkLe/aM7x+iQRVSMioTAJV0QRGAdM+ccwlEgK3jhq9bvJ9UQU6iyiYn0f/
JEdmUZ+74hoLsArME61C2wHWiTCdV/RgGE4+0KOwsf8T+q1LgvFQC5ktF+jOxyXcf2JYj7AwnEka
JEA1DpuKr2UVbCijejf5BFWY3gjSwOjBvExDg/Mx6kuTC8Uoo1orIvAjhamwjF4NvA6QuyqzTp55
aVvte+VaYdiTox1o2gySyyFG946Mb5BB1ij2FZ88nfi92crFaxs5tNBpDG5XkJ/jmIckB/B/WvXb
t6yAHUeaPo9KqeXSZ9Aotjw0WjKxlY7PTULMcnikM5MiqKkXch1raQAsQtJFKjueQj7NVI4pD0EG
F1157KFzivrSnEhikHZwkSzJtQO7LJcXxBc/SHfw7Xzs4lRXkvwB/rtWyfPPoZJqQ5O9hUN/JEPo
MIrVliCBkpy2CVFUDDywTeyVUQ2QEo9dOLJxDoISH+Wt2hTwfufg4pxPAOsDccU+J4mVsW4c/Cma
VudBAKJlXg1jGdE3V6UOo7p8h4mUtqTJuerFl0bmDkqtxFYttWJmSJkYv3cZW721RZUBy1IB1Z8r
A54gaFowdaKGXA9gIOlQAawVsqqRVDzFUe1qCf9lx4rGyHeqwCF4YdDfyBX421D1UyjWwZNQ5I9x
9kJS0nlCIljMIOhFl8h2yo8vTDOmdsEJzVMYghGu8PnnVFTW1DcAJxsxufrhsW8favEYho0Gn2zQ
wUcCTnJnA+qOjF7Kw1NYa4mvGFxgJYwW++6YZ2D1Z7BYlJUWHRqnDmHYek6qEaNmf3xeZaMTh3Hi
cBcHThbbpHSH+tggFQ4TX+PaUveBexpUMPPCXqWJDlorlm6IOCzqGWUNgLyTyONbjx61lj/DWifl
bRxEAYCTqUs3eGEDSQvslmsNBWzJgJMvp/nJnZ72MDvIeqgka1qvGdWnxl1KV3sf0JAMfRSg0E7y
FF4UGDaOGEgpykOfXEusW+lppGExVsHf8irIrVfUH1n1MWDP8TXcHdjXcsAi4bpLQ0JLTvhHtOsw
ISbhSEINesTHkPvRIfjVrYZTuhZijzPlLedPk38rerZwpJw+AjZyTGtmX7O1UcHlyxlJ8NgyshmI
qCdOl4Q5ZBhsG/qXKSl2uI2xR2+SArinufvVpHUK2Y10AP214vacrzgkZ6/cyF/gacvdZL9v7AxW
uFSoU9yQ7oQYRQls3jLL4ZyTA2SFpcGjgVWD9RSrZUFrfPrIVaE+jPEN9O1+xDsPYU1bSWZRHbpp
qjQZdu8SZ2RdZgwJHC9qMxumx67CgDqs3jqFQi6qDsGhfU5HEQ81O3Y9PHQp8KTCDqXyCPJyeHRQ
ARpZxKCwVIQ0MnE8w9AoHE3628DEZi1NeiFwWiE1eEl05TCVnrMGPc96gfpSeDmVBwBz7ylJ71BV
oQHVNmDfo89/h4cr5ODlAiDRrGLFkaCYFd0UNhdC0a6I5XNV8qeSHX0vC659f2yrDxLXcC5H+9FK
qpuMty5GqBYRHXMH2B2ZWGhSS2sNtxMpO5JzX8/bwwQ2uRxVHhWmToZif0AnmVZHys2HubDe4WvI
UeKVJQ0Q2lTi4gH3VpXuUXlSAqMlau1JiGxHGqVr6dQR4J0xuRSmZxr+9ekLlPmycoX1Bd29iYov
qBTkGi+pYtGjDQsITBvHokZSjXnD/1lNTky0Es4QsgqLeAZSRjQEOLWDJ5UYHXoYyRQePalBdimY
UwTmVW4QHGCCypSZHfHP1PQZZhjRy9+ZDPgOmDdIoLAnbfDQ1aFNxakjhukDLNtBWk8K1moyN0Sj
o2oyS+5CyeQwhScocAAeRKvB96rlWJgPJFrT1oOWAEMLLKeAT5qAKDijHHcBd0Mkj0b42oxAFr0I
aCUEwk7B+YrPeyAopFITBDukJ6LlRYkrBITsq1yK3phrHZmDYPgpZv1EjZ3bs9BbZhYnSRaGwQC4
HSSNESMVi8cIGl6jCihQIswhBadeYPVJIiolw0pR2jdwipEDBNHJyT7TCWwXjH1cSni3JYB7O0RM
NFLAoy7O+2e+aY8DAS0dQHKUPkYjTz1YySUscGVwsuuMlnFLzqBCo+LQMwbVhuC6sqKFfUQwYoGn
9holhwak7gTHoh4zmPt8crgEZ0n+g6NBGuD1sTjE9EM2UWqBSgBxJdFgGrRY6gegoyyh8QJeD0LM
BVbtWSgOZWc0QHbxKATAGDWDPxG5TucOAp+YXDCKmfs1nPNyA5RuWTLaCG4P/MM4Ih7lgyli9Lxh
W42MAwyr9ZZ+keM/EpzsCI4xZvTRyggSmKQtEKcgeIFoFoB4xikUTmNZk2EMpb7VwYNQuNwcKlSx
2xf5Dt2oIDuIo1GD+4sKNa8WklaWiHPP1HDNpluBQwvf6p3vsJhpa62c2AqcP1Hje5qCHfqPPDbH
FL7CBsmUWcVTxGqPLA++vT0q+RJDjLbKEIfi8VKOghPgjZYBfeRxCk3LiHgxfGfyukY7Cu05ja8m
Q5kGNwZ8xAjoBp+YMTnCn13NmdCIRfFVfglrI8onLNpY40TWDpp0BxSV280PHxVduU/MFg6h1QTS
e2F2CPQl3gUqN2QYXHA7NKZq9Xw8pOjSd5V0qommEDcNic4OlTW2Xa79D0nntdw4sgTRL0IETMO9
Eo6elCj/gqBGErz3+Pp7uPdpI2bHiCC6qyozK7Npm6MODmCQpC205tL0R1W6hVp+6NQ70crlErKd
349XLZGurJw4DQahuEy+DCaYkrQ3JOJPGywm50nZiNlJrfQ0zY3G9VQaZHRW7WFQzcqx14XOStmq
0cdgAhkNwqSpkjuaPZqyWDX9pZiL73Wk4Kem5qaFj3gZn3i7CkRk+IsYcGHq3GHVNgPoP6ClfDJr
zm+2owiYgiXyat2LxfLVkrFSNYK4mS7z9AFfvGlE58h4B7bF5KpkMC6VcGL9aOc6uuxyOdhrQzwx
liIUtsS41VPns1hJfiRpsmABtlQQnyzHH2VoBlJ4l4EMQNs2q723zSdSTgM7Ugk+fbzMLAKFpdhY
T20b6EW4r23rb9EizR1T6VqUu7CW70pKkFDCV62PTaDWE08MZP61h3ZaA+uGkFzXrY1tHhB8N3Qh
a/u1LHNgt9g8jW+F/aXKb/36JhbaOq/On1biAJTeXwhSwWo63MV4VtIKOKqRPk+q9juy3+XIRAHi
+zagSisuTVKfqtFWN1op7YyaN1Zqt+boq1UgF+k/YTZebPdY6D5oxWolPJ5w1rY0vCk30g3b8zOB
P9GhKYvpOBkdqW5lH+/iZd6PJKtsWOZ9HivlZPRLvNXk8bOihm/ZvbSDqr0ra+qVqf07z2SsVqkz
Gm+pQfuOZB+cPbkS7U4op1J8ZymDyViQ3jbh+DI2bpcj31qGPd3srgmlQ6mk27gOA2JG37DvOwgh
BctEizOWyZ9mEz0TEZamE2pvWl/yYtKk8doZ5JNzW6KSqMozxfmgoS7u2uOafiX2p6xzVZzNzI43
GQe+HAn1xLQ/82pApk7vPKnhKhlnbHaguw/dOhPvzCrWJrGH+Dj31rYNtUtttkcd0i2qi8M626yw
MQy0oZ9HqVspJY+vlreiryDK1+U4R4WfrImjL++yML7qmTFNKQ+FwoECcU3137T7jOmQ+qImMZ5N
AK/RdW8duoua9I6s+bH63cH1Wlp5k5TnGvOUdnolE/VYiPw69xGbBhZ/E8Gg54F/Qe0WYkzyhaZN
e+/a6nPR7G3VZW9lPL2p4DOzem2G41zGvySDEN5IdBchT+MSUhfhbwqJZbpNWL9ERDsqvIG3noAh
zkLmZfWZG7aqPLU7ZJDQir/YQZHfbMYBeo3H2RX1vrfVrVISvkX1bybeEhLEX8yh2TUJ126ju4uE
MlS5T/KLsbhDyuaQUH7VfPjQpx9eQpd5jPvDCYvCa+PUDbPZDZt/hkncuPZbjd5qNseFRq6bkqOi
yRup/zUsaaOQSl2+atZTkbiFiQs3UHeFDcUMlqqVn5qeXu1QIdJDynYL6ySNsXDHQaFOlasaH2uc
7xerem0S1ANdsVVlp5AxtGaJJtdd096b9InavzRyuVv77EuYPCQnYQ0j5ckN2zrxRPISsl1bfsSa
a2HgIUtHS94W3xCMre5ExJaWn5P2oVs7uoR1DrIOJEPZJxPZHl28N21fb6jUjCkHfR6u62SdIgwz
2DeSu9KVoHv7npYWw9TRcEbcrPoMz1R6ov5nXsmAJe5C+wiXIMU3vmVdPCkiT03PorkbrC9ZY0qy
H6Pd6MvGKQO5xQSTwKw+8xtzb1Rnbs+WCjOmR41dTflJxVhy5vzUvWvJBJEQtics17a+Iix1WpKx
1Z0OBxnel9cYYULz8B8uVN9c32ZW+rrc6QGdSAFQdjUHqjmHmq+HJ8smMMph0qnp+HrJHcxzrxXc
RYe8x+12tc8WXbDIGk/BDwpAeGgzV8kGkqS4sumyuyLaRUxcmp15EdOCmnGsZTi156UE9O3deolO
GN0FXc9EMfd7qY99W8EzM3kACQkxqY0X9b8hsZhJvvjNWHHHVZukDcYoaPUcJ8jXVuCxExSKZ+Yh
H6I9pHnkVqlGb5y4hjxfpsrc6RF8u9B+5AgzqqLdUtqv0iR8KfdDHBbnj5D9jbbMd4vsaca+Kv5M
rp65ZOzwFODSMN2pKCs3FmvbMDm7ofkyxW5EXF8t966+CrY+yg38Uk/8FzdAvqH7zkYvXzblLxFG
m6Yy3opup8bnXvog3TuQJkIqLEwCMJPj6Vu9SxCpZZ+UnM4oPNiU2rFiSS2tK3CySk9+HtaQTMum
OTzF1TR96o08f4qw6YAqrUHsJanytWkO0rL3wCcaJ44z3yAdOuyZfFVWvtPqz+KsRWWLIfsk9nk7
76coCVSbTCRjva6KysZU5vfLuCuV9mc1jOREC/xiy1G5RWri4Nj00mv1c1NMf1HE4CawUwjD2Az6
uHyuLfanQst+lhfb2MxGzPSyhMSwSk+VujgdcdR8Lldehm8rH+MgCpU/yVK8agh/luk5a85r59Rf
WvMPjnBg9YOZZ3C13Mn/GRiMpWPrLcOjgTP7Q/UuqeRU4EaHRZ0VPMgWi4lMnOqEBT/PlEgvc5Vp
s5SeMvt9da8SfvqNUF5Et8lrJxaP9YQdJ1ZUXpLvLcXXu8gJW59MISCGpfjAn5JGsETy6/byQQGx
qxvC4HdkHtv2tahYl/4zvpWLeNM+pcUn3FsJlMFVDLfu/Dy5Delp0DsH5li/9hRrPXIBK9hkxRc7
joOsOrf8as7Hm0HbNl1+GtJdifXm6JRp0OB4aV+0NDAIz0ZUXJpeQ8wQU3C0l2h0qlcDU6nweWxU
byg2Y/YvMfwQ1bmyEycNJWK14rb4babZJg+hPN8atta6baodiqLepUZACDyrrlP/HQ+umuzC9FeK
7+H6EvX/xmzd1Yrf4kZVu4x+JTBh1GISvCFStWs8u75U5sp1ipwtAgPL9jRya135qXW3x/Sc63gK
G/w2jodO0EFN4KsonTnl1ch22U2rIybQ5yb1qCVL6qolFlhpfEJNHDRdfBTW0bjo9ZEtcgsjHWQz
tWv/k8aGKduLzLcCZKK8dONOWUmEz6DqsQ1rDObwQ5vuaRMk1vZlcg5YqrRfC3tX6x+xwgJiPj0b
4p+JQW8KwERI/cRlVn6IlnBCyfBEcyxKN5Z/OhW73/LbRj9X/NXjVYf919gtrzyMPhUdgOOkFp/g
TH18Cetdo9/K7NTqx4rteSTgBdvziJtkyaPoLe1OUXc0BGv1U4ZeTm55XrgmoF3vYYe6UcGq0rl/
rCHiCB+Phhv/UZJCMuJm8Vp2gmvWHySAFkJ0hxPtSM2W2T96PLeptwqWbO9FtbG+KSrdW/WrN37U
vOTGTrCTT849CR89mx1YGveaPV7ConoignOj1TxMgurlZzsMSGCMrVc+i1k9lTcRv0XzBa9haX1t
NTqbOHHSpDzXPXM8Q7URF0iZhsCQ+XDrKXwvpZWVacJb9J3AKy6rQW4OuZ0HZply4rEItF0lvkp7
gYd0iXP4sWiqN4MqmdOEqTHDbP6mV9do2VTFU9jzyp8MxplS8A0gCZQF9s8ERy5OZF2X7GavK23f
CWZ9bC/I1TameVyqa6m9NuFZp6GtYMFyXwvdUd0W+SFhz3rQAA8zH9wqLXfdc8U9iDlzp/LKMtfc
6tI3ja9h3RcSGG/QfHXZdmLx17xrZL/JFE3WBucvPpcZB5NMzJnyrxRbwM1NXu31xMeEhRh02/SH
X06ZZHu92MKATnQg6zUxX+vyd8jvRtM9gbejQtC6Y907IuO7++BnLdPPWWs3TQtlaD4jFrX5+jpb
3sZgEXX1NBefS3JecQiJProy2hTaUxoGJfN4tDHtVzG7wG72OW3BwbRAK3eosxyTm2pkEAMEyslg
N9+V5mAgO8riw0gryz1iOG3H+35MqfuDwTivcKeskgs0REvRljs6IIblhPNIqh7vQjizUb3BmR3U
y2aRzfZDal10F9W/Kf/oWkewU4QJjX0pq9LBotcAK1EOXQWOYlwQMYwlaX2BmV6ZnUqVsmnkG1N7
s2grQqdaHRlFbPfU4CVZUDz+Mv2qVdcid4woiLQf3c5d3XjJIidPd3EbDGILyUEZHk1nIs6hfsU3
OM2xLZNOS3nrCIOuz0N6jbt3vQTAPXTS5I3sDKT512zvNPmPjq6RIsegS1HpY+JDtrLClrnSjAbH
aRpSMTYl7zzdi0w/solbazeF4tZXEfwJnw+jFvLN9E33M1VbTkodu2kbWOm2bWleXjqC4broNzQO
RrhfEcHGrpkH40+T0qrh4MSavu7FbzNBsrOrdhf2hukFOwY89cUGcT9q5PhajCiASzJnOaEEBgYo
iZTumih38/YtM4jzLiA8DulA02jupO6+WqZjJPsCv0Ni4GVzWyJxJmlDpZwG5jmbPaG+rb9a8q6S
CS4x/L6HrMlzLxulIxd8+wQjulHpmtxYxQkpiaT/dMCtL4uwwLY3BabxLfdoTrJr70ssTBLXCSMw
/8zC6w+4kS8KEiDgxRcqkBniYKduVeNfNn+014rCEm8TfFto08JfI3+fUAIDZeVctcLR+tBFozMa
tOfAjuAfm6nbLagldfMz0k6dwDEn86eYhzS/qtOBNyFvwAgdjXW8xrW7s9wj7QTsdVXxngA+mNdx
dnF/0pgjlTcJvluAJEuN4Y4zkBhiDHNjNr9VeJ6wlbZ34tMAz4lpm7eLdakIjBw2hoXvwNskVS66
x826/DzwwE9kv6Z8lOenGUkRo39dBUvn1akvT04luWHndf0O22o5+bLGXZaW7jzBhMnDkzaGm9W0
gijCZ757KmdOGOOnTrIBKr1LWj9Ho9fW22bat68Noaw4zP8xe4ZIIcV7hFrR8sLbgKD80/wbMjdW
nErGoX6r2hu2fKxpO+57+IPBU6nRv1q6V34LgXM/ZoJRKLwh+rL6j1l5Ei8aNgTq+NR9aEtQ8RNp
3rqsQJXPZaRs6UGI4nSY4sPka9VkR0OyhXmCXpo7SjK4DNMCzyHIHpAdV+8l0u9Kwk3p9cUBsN5W
f+PIzbvvJA9AWol4tuZXRTp0rZvN21AOGPiMP5GZTvuZip96uAPyknm8Sb9UWupbVlq8ZPVD06BV
QQHynp/Dudm1xgkee0PgvKDqSgMorF9r4IPzTdfuAw4A1pP8V1XPjBK5sRVRtWnmg15Rpmfm1p2Z
/WuUH01/fuD/GEFxs6nF9T9g6fHKiU16TOIt1jG2o1db+AFUXDLAULx+G+lOJtJQfs35yif+8MqC
dHYDb97AtZrhTb7Bm3SEHBpz0Myven5LeafiGjNxrGqnZ7Hr63OtBebihrMPWoIgjDAATLgL1I3M
Mpwu/I2CVt41is/7Zs5fA2UhOva6Z4bOEAVhXbpE9FbTbY2xPDjYzQ2oePo3RI1TfQhx42uXOzfH
qdwIxtYHqp5YefhejUMaEmtggCUMTkNTIzV8a8ubDj2TvHXS70qAPS+OucB7HB5BBOKhY3PsqHC0
2rOVyh2KH9wezMhLr2v7rgnwFYVKiPX+B15xUrali64Xb0QvJVH+iZ9HAkBQX/tNnLCtH3I9SLNt
rjg2vSsRORbuYn1gWdzRfs7oyy1E7rdUbLMh4GgahQ/CLZFiCJyU+7L9Ft+Xnkm9gJtSnTHe6uZZ
Qeannvpma6v/Jn5x3Y3mrs42pfQe1q/1vVTDfZi+wpw8hh57QKTfYvPVfXQnAaTfzpqj5U+tcVBG
irnC2vKrHb7PMaKQyuFLoFdTaLRX3U2hxLiJOzpnA4Z83MjjwwApcbMKbTf/tVc6qvpFzMVhNhja
hD/xbmWsoW6kF4Nlh+JXaMpnpbB7m4PlzRAZbFe1qkblOCyl2xv1yfx/eSexoSIBapkmJyalqaru
gvwDNleMJ7NRPyQAiI2kDw8OuyqcroW1pwxZIM96kYESkVYTdS+t1uy7Jd6pZeUYQ71t6/BPTusv
e7S+JTUJGqjlTWYkjui2Rpb5xSQ80/JUY6SwbMrIF0yzV4RMCEg3luJW8Y8af6uoEdRDaAWM4KTo
ttpOqQ8PGC52ZeMPyr74IUZ9m2iYbrOzV12a29BE3rD8DaPmokDpKFxgzlvB3yxrnrJqQzD3Texg
3+aPutcq/mr5JVSLPiR/s7FXoU5ma/gshccw3nSOsKZT1uDB3I+HpecQF2BiKus1gNRqcq6e7e4z
0mU/nbB1azI/MrMnIAA/Gx7xXerzOD4Ge4DamUTjun30yTL2/pSguZ29qOF6rdcTmFq4jp+KdUu0
9KkKdym/W9elZyHd8BZtM8oERvfXOD5RN6fFX216rKP+F02/E0rrCARgQ4OPBYXpKuIwIV3UcMuK
cNRyuGofTS/McP9AHxaA7/46Rdty3C8gsZBVUAla9GSX8BfwPDtdOawGkLvq1Rm34LqvFmCi3brC
xp2owsngWIYv5luJ33a7CQ2vYkEzJMUkGOVuVy3n6sdEc5WZ4xVwGZRiHK/SsJee1/5InAU7lKP5
qVsRT9fN1aAwt3YdoW34NbBKqS7qbdZ2RYZ3346Qu01GPje33jj4DNyifRH2M2oX7KSRE0jqTeXV
p0/mO5qEO0eHlC5DpkHAr8XCSg3CKMJIqtxMI78R8Lr7zs3PYdqa6m7BqYi4rvlnRBNYQOBdRu5y
MdCtFV4GTRzO+I1r8bYbL0X6ZhunZTpnsKwAvfpe9OjtAHcbt4V1bvx8SED7P7DGgT250eTRoij4
M76Oy6VRbv2f/ZMnxmZIPCP8V88AWElym43hU6EyLPzhIX6v6nuOEsyeDuN/ub9T4kOKar0rsd7V
j451bEaFVuIzo3ukjcx98Dtt3thbm6Sq8JJnQV7e7PHYjp6UX2S45SE7EFxsadb78tGAev7KzNrg
nkH9U4W/uuVkNkM/WuVMdnjusn5eZ1fnec8OzrmGswgaV6d8SybSkpTCi5PPujnJ3xa/Z8i8ufgJ
q7cBR1eRXRkBISFhj4Q4rVXq9oL6ycZgp+yjqjuIFg4QRyIoxkLerSOTBMgxUJ/PWe7pnU5G/pat
0OnIWQbEAXnnCx5v/o71zSyWQ0Mfpxqu3R9X5ZI3zjxh+hxgtOGLQ2g+sruFtzSfswzP7wjtd3nI
KVDU2B7Th4ZspaHZeMw3mUpjgYokdyoQP1oGlD42i77pZ/eiMJrUTq9t59XTnu3r2L4176nt8D4A
ggJWKBHklvSXl1+4ktWFb3+WNJrKRwvMEqVbubTdpdxEKGQLVzM3dSy76jUpocPdR+/2uSx+GG7Z
BJKt74Yg8QvoOSvWMEUXm3JQKTz0KRD9vh6YaGyyP9RDM3yzkns08fwWqy9BY67f4YhaonyZPqWH
E0x/lFBptDWBmr2fcGnIu5lRqVox+jtFGqrYR52BVVBrLxxOa3TOls8m+Yhiz5a/ZCi6RLwbmR3o
x1n2ZgPu8ZCDwNvQPwR3yInxaivy91BIh6ih0oQYPb5ZYPtS/WGkXLNuPNwVTNDHO5b5ceYya5So
DK3jomNxZfDlINQXv3O4L1IpkOGv43AnTzyg9DaMjW8XWdCYcDgQd+ulRksXQYAixB6Pdcg9EbkG
R7uu/qXxOQGZjiKnRUQStVurLZyFdDYGhrj91qUXrZgQB01o8ln35IREJs070scy9tO1pIcA1zao
Uo3hmdnkLTp6nDwCeNCyS59Pm1oxTwOMPv7OkqOpT0N0I2ISrjuyEUht6LdHs2W8z57jGkeAMddb
NFAgJmq9zQzCbSym8CL3Y2ZFmGcQk/7dqu+WEvBeMowDKUrTqa3uuc07kQC40J1acXVWLNUprSep
cx+PenwS/aXgH4zyO3+bmSJjtJ5y8RPWuGW/pzLyfIUBXH2RyI+PdX9ee2yOGHbpk0NU4VwVxVb5
UwHt7dgHGWmWFTlkqAq3NN4l8tbtQ81VuN4r+7uLoscfOfD+p6hijIgx4SRM+u7EUcXzNMcov4pP
SralACeaxmZEol2Y2VdnAKHmM5427+AgrOkgIIMY+JC7Yxn/dfDwC9Pu+LeKzv1PqHJZ9fMAtR4x
ozXcibJlfVS0REn7MebZXrPQZMXpXuUHjyzzQCzmoZiV24AnwbQvxUuYXQVaxih8k7upc1dbuQz9
GHqt+ug2q884T4PiIM2ftgJ+jdDNGfgow1tiP6vq6M/5vlvhqcKnMgJR0p76aF+pMIfPirTVLW+1
Q9cYf9vKi2FXDHMnCoduVy93ifSaqCOd9j+j+hZATEm/0wV0yyZtSZwsQd4zHGGL537qz2mhPucC
rJr4srjY69goFv9Ei1yiX2RYZ+Lsy/U+dRTS2L5hY82Zm9tvY05eJRuuvV51v1RG+CeUj1pb7ZqB
E94POvea+W/oQUqowMokWdshs+5hvOzJ6XuJhv2svprIiitWCJLmXZeipw5Qu2XASExpPCWw+8Bp
luyUCcRuRtPi65oc+7WqP5tGlNw0gUCoiejpy7XaCTu6VSbhPQLhaPVPjTJP1bWd1KBmLNb3VX5A
QFw5kUzqunrOY5hchFAifCgDmRuF3b4XNlF6kjXuxTSyC4Cv2kaU6naw49BpUjNzBrkZg7gX31Fr
Rj5MKKqFJT5ZIQISoY1khyp09+UllPw+3wrFZr/NZe9g0qY3ifoe6tdlfGH8bNODbbE70SRuiSKp
/NYN4ZoEIawbvWWcyjDTt9iEcdroL5GeNUKKGEJZlbG16YmIJkg4BWFDprBjNvcaMYFN9Zxb0qFR
pMmxJM3T8eVQOai2a/W3QU9cpdwu2l234L/UIO95G9R7OzPiF6gp6hKuBM7SehB0uBBXmmNiZLTW
zbmN63fDUG4RdTPqVQ8xu9inin4ZMd4EJljoYi0gLDLdaYO3iQFXoH2KGI/KOB53bVccx2kQsFoh
bBcGw7EVNI3Ml8nCnGNaReiEUic2bSMUL4543qYNTTKo6eJC8Jy6sr0Wqu1Y3CLSXJ+17stOCTnH
aKQZh4oEJ92dbXSoulb/6NLRrIpdEg3sxg0J+H4RyOFFH/2UFBSbtSyNSOpFumgWhrY4BZTnVKNx
dugiTWVLCIVGtZijE3tKCV3nUrwuxl5qfdXeV3oQzbfROgjSTFkP4LT1df/Eax35PYEd0FliBatP
JfBIDQ2YgjRL8dJZA/dXzFdW1SnzJSZNyfrVze0efIVptOqdon2pSc2ImG4u0NuSeRDxs6F7HVYT
nWsn4EwQvQmVZWCyyNctE4DNghQrrZblDWw0aB7yB7/CwHZYTFeL+Lj1Lmqs3bDE/oACYVAZLJu3
ePKaYdg2ubZrRC/g3miZUjSHiJ65f9+a5wo4dbD+mdzbNL/9eM97G8Ma7bNufwDOwrY891FyVqpt
rk7H1f4VFmB3wYTSqvtF7/zF4DnU0s6KvzVBaIvksn6GW9Q+V7rasUv5LtsBkY9uWyN/sdvw3pYN
ATppiIgENd6sCFeqjHtiKiudD8GA3fDeK/JWTePbEmZO2Fik3QlHDxOUEJWEDnfslqBrTew+52qw
f8a2lr1BXixXUqLEU/TwV6nQo3KotaEjULLukQ2nMnkLha5V/A/og7imkq+FjKSzIxHMjOwDEmzN
hQHkdHRD4Wdpuh0a+xDPM0we4TeomCYI+WqOwMZqfXbirvKB2qpKIDkbgW+ssUwP6dyAS8XXhqW2
BnhkyMqTBBmnjcp2RYk4D9XnpNh+YmUX5LnnLEmfwseCogbuNNDer+ytFKhuDMOQPXkoB9+oHwqx
86wfZJFazyvSzmoybL98iHbRuTtTjE1+GO+McbNaxdZG6q/TUAmmk5TdpAqVgnbrOfIN9FJYtLRs
vewZ431cv0SzVZk7NeRkLUqbmPaEHT3JjYznTj3Ppk2vU7skW4eqvlF7fsS/rsb6LzSOGQqElka5
NOnSjXsmNUwwkuHOxXtZZ6+KtRiXBZobLCFnNH+ot5VMc/PxYtZXI36TWlDqvVxWjwNXJvhOFsZ3
bfCiaR9oWvwhYx1NRkEca81fjZQ/c0brI4miQEsgKxpQuEwWtrP01o7YIJKX/jo8YbqZHse+IeFo
x8tY/mThdzwCd3KEreUXkcFEh12k7OP3oBSLrHit4a+D37EdIV9HEZjhU6ictbCPrxmbmxoqxJs+
rz9JPU77tHuz8qDPjV+9SIhZGQMduRhZfj5K+Uq7GBO5AWMOseL2tZP1L4mhOgb+sObk5KhxM63f
9g/lHX7XaENmG82v5SV9DsRwrZrTEiN4Qr1qqQUsf+Eacbs1YpTYHvZ25kKSA2/XZsJc6tHUlvAT
MsyetLVzieXJD4ovshMkXC0qEJmpu/5KcPYrFK5X4bXldF6nXRIeVOvS6akTccVk49vYPkM6QS1P
BUSqb5cgb4hObdZyHUnR/VGmrMHQxGP2NUrxJaMbF+1hlr6Gyfa5tJ8S0fjS9Co0gfXqxG6C5paZ
pD/p9HpFjpxh7Lhp86fIsPRt3654gND+e1U4wJsqT/z9oxo7iJhokDm0VdYfEyaxolhPkYJTNziF
BgjUjym06nKxcuOhYlKCQt7m1X1dcPyYhdOuqqMon31Y7e0553OwBZvdTRPtFH+we8CB8JDKXzEg
gFW7jQkm37OrUWl54gKGr4vByilIR77ubfKr1dUt6hiCBCPvwoomdAWMvan0W1gGClLUjQjtkzSI
I7/GH6YCwM6S7VgvFvPdrrHG6ywvbLeMXVJjqgqhXeYQ16Jn/GwwRDG6BcxB88fxL25M6xllQLMZ
43K4DjGIPtf+DK8VxcriyjJ7HjZAVXqUh7Rxxlq8mchQWPCoDP1al1qQsOeyb9lKZnFFKrdWQZyj
ROM9LBYHdkVEOath7D4cnT7qGt/fZX3P1lFCvLFVermkAIKOtEkfqNFpJsmpNoW1adT0UkpejkBk
qDCY0zTGRVOCWZAtth7zdquOEpLWGQyQRuxpkKJbNObuMmvWsZ+X+yyBG2q63LqWinq4Mu3nRiE6
zZ6fQVyz9r19TMqdGv1VNi7ziXLVaERFPWVOZZtXtYNVzi9q+IJKPfey9KshcGR+H1qKZt3cQutJ
w8AaPeEgkyRgvc3Zv5Dhq23e4+lT4XKLrZfeeJ91UF3lVQY0TB+KoPdUQBZr/Dsur83ZntgdCOOm
OZoLJFOo58rWTGL1HrKtWkCcRiucXBWGrk1zJY++9hjuBojzcG1skFRzN7WZuPdr401qw0Jz+DIn
41YLTbfIZuVFtn7CQXIoC3qTJG9IpMhlMBBktFptogiepO9WjthASe9dV/xGawxK9l6v3a5JwzcJ
eEEeXpIZSDY2ENx0ep5tY3NWOT6oeivZLXj9NtxDlm4qLAJER2Fsc/nfEhMyaGnoirV/RWKdAC+G
1ZKhk+lNWMtB+sY9rldcmGZQln9aaUAw9lgSzcpwkOdYwSz4XzW9GwN7QmDyQtjUuyzolmJrgOJF
w73CJX2IX9jEQu6OCnHkcXM9TK/DhDRUyCXTSurqICrqCjtkimTb00aDoINNTY9Pk7Z+2TxBy+ZM
8rb12Znyc1TaX0Vd0ECDXxpLIaEteJg7IHoMiqJ96w3aOwC31BhPGBKnko9uPOrnwGQhCgWzgBCx
3LZl2mnTh0ydiIxNLEFvQGgXGqoX3UD+Xad6+AHwywXW/Bpq/T3yzaLjUGKko5jtZVeMjIFJpGdp
OFvE0vyPs/NajhvL1vSrnKh79MBj48TpvkhvmI5W1A2CpCh47/H080FVM0NlMZkTFdER1RJFmI1t
1lq/WdOS/GLW50/4OsJm0dxp3FLlxC25Rtal1OyTJHNxapxi/quEw7xqqnUtQwIZxJYupxNkxZ0C
qaUQ06jyl77T08eY8oz01Lt8sVzZZdYNJchd0VD4FuZRcdMV9OnYbYtvHX1kkzpFPwRbDYdnq+L/
J6AfJMv9sMSeaV0WLCwDa8PsZ+tQyEs7+1sdFkDPHlm3hMI5NnXqMnq2QJzQ4XG6h9aer8vIFqvB
zim/evpNElDtIxaSZ25q5zuthmkmlAKysbxxVILhoJwFgUFW5zILS7khLkWJUhpw0z0btFB3TmZr
UkCyjL1kiTsrzKeKs0/74sYkoteEtygFxWIxZRvbhjbxCgCYWz7lIeSUtlulunagKSDQ3QM4ZI/G
Ytm272pubePAnuuCLwz+xf3uqe4Wcbtym3zt81hKCYe/eUiVdmEE39n4V30ab33bWjnlkuTYq3fG
gwNnJ8vo7Q1rpUyVqUNtd7CaKTTsjec8OwW7IxMFco3nDzeZaywq0G296yjFiocMi7i0pSuNeTSh
eiO3BnqWp/nwrsPUqpx6nSffbXoxYf8wRk4t3Ljkh10/Sfpdbf2AB+b5L64MkAKPrZ750kuLT7du
2rwqFY2C1hFhP2uzBhFZAHsczI0Sf6gfteDZaY+Ep2lFDStjFUO6kKyFXEl3alqsbE9bFNjHT/sR
i9E6d02WvtQEDPg+XTXSU5uHSxMnW9vfqt1jhhhJbejrpstT4ZcjzGEqUTGNGoli5LjoWzb2AMOW
+s02Wm+lq846NKzvHv1tmzxadpZOW3EEbwnCmxhCnhqasMwgJpjK1icO0hFvOqW7K5u7tvWXWY/0
z8w2GhICRIFzDBVHHXytM1JSA9gJ7crSJ+TIDfL5lGoZaZJrdJsQtodBlS727grzVfLvZHOGvgj6
2nOvvqrZmwUur+S4utbPaTKgAQ3at75L0dZnybOSBsfMx8S21Kqj0lkP3iDjXxAP08zut1K0zWws
5kq624m1QlUsIKscx8H1eEwLCWLBd0LQIrveD0hJnMdbasesLXbP1AqXbgr9PATK3NXZ0XPuSGa8
FFB4G7ujbHKR18G8MoI3g8Jpe9dLD8T7fu4cGwPoqsMAQHZbyNZORb5BSZ78f1OF8MCNtj3JUFIH
mLZ236wqkhMh/GiiimSv5v1sMOJN7xnqLf2y4MRqFZpJv+rmooaBqygue3ekLDOjf1OF9ZqoL1Z0
HEQ9jQoJgotaQsmKbXcvjO4FBnsa2vPGgUTudDJV5XSMjlInflAKqvmkwDM3qGrmRTIi4aO7A5FN
l/XkuthuaAlQVk9OnLnWShYLpaDJog+7NNnTL2dRqcXUYjXjja8LbRvGgMuVcDZdqN3pgbcIDW3m
2h1CjGUWLBUJZinU9lqfqcUyCfaScG4RQ1T+W9taJ7f/Zrg/kPoC5ZOFmoY0U71bxTgFknYsqbMX
VraXOnlq6mKRmrJ5a3UhTCjP0hYkcRg4xe0CKeJ3v0V11eLQFotAf7GcELfZJqcZaNT+Ga5LEaRS
JSQ9EbkEcJYjBa5rvpPRLQYPzhGCyS55EuIF5t+gvWWABRqUh2bWScQwbCjZozCHe3Kmtcmpkyhg
I7Yr7xtEUFL12g3h3oq2fQ7S4aYzP4mQVliQhvpV2PVLT7h7Ca5B3gU7I8g2qmugkemMRZ2p6gz9
zzwycqpO8iZ3qBr4mfdYhPIc/16GAN2JD2M4LRdV3O7d0pm6wCvp0MPLH4KZJqxZlLZw6MpceckG
2/QorWDxKj2VVjGtbXbUFR0cKFyvVchtLd0ATNRqs8ilSHvQ2mc23lp5Ev1ad/hoU2SWBPu3g4d9
C6z1WwLszL1jfuj2CT63KNc2KbMj7rPEBI25G8xFl95URBJKTtFAr5atcO5YX4mMnZ70nkKS17pw
Wug1qyTKICbaGVSpIJNmiiaqqe+WDLCSxJuobPGio8gbBLOCzN31Zzl4Td62Gyszb2m+lc1KIz2V
5V3vLTVtpvvaNqNCrGgPVZ4SQrskAvM0crRJniNJSxcyqKsmumk0ui+RrWjJIehqhONPSNrWtpws
XSVUl4MyvHXmbUtslg1HW/oRd0/A4aTooyKUpjgY8xpimDppsACujXoD3qbY5DAfRLmSPeW1KTNI
xvGmoxCjJhvR/HC1Afq5/2apEbVwibPPxhfssUr9XYcJOA3pxKs3kKw52rDVQfAHYom6O6B3oYrS
z3sO8v4gsbAb2UCKoEz8uvuGZKiyf/jaT8VcDWV5jI0DSCYwcY/eWMr3XpHMNBT5gVHsouFY6NGS
nq/zAuxIi09F8mwFj33BOYjWXGyjFi57AV1c2xd4U4WFoEg54hWL1EI65c+ikYUIPmsQtMJCKwdr
V0g/NSxzI3TDZoEMZiQp1X6GNl/MURB5+NKV1Yo+Q9PY9+ZAvD0dE1UUtwvIz6oppm7TzNJhr5sJ
/xhEzgEQ8TlbpZzSIkRUJIlJtOqzm1i9UYlv5GU1bPCMpbA/GfBBsjoErcPjCHy58zRbo9D1qUoa
awpGur6smkNeT2PKXO6d7s7zhCAbdrb+no+9sSiMiPBBgt0BTwKmkncDmXwSaq+C/Bk0AX6V1AC8
Fih0pX3tQUWh/W0IGc8mKVc1vhHogH8A0ZQMjleYFbkTT/0yWbR9e5OVgBs7v96W/XOvzwLTmKrh
tgpOZbczIYyq/iGTJaamFz5nsb62hGD03uzsWEjJxrRAeQsbVibSSOmVsGNNWk65D6E2daR5GXmz
oRKb1LZpC4hwixQ3rcC1O+NR1n8acQKvy9z47vAQ5C+2UsfoVpA65K0yQ50669UK+kO4lAIIsmLr
jm9Uv5Km8+XhS1GdRvpX6848qbIHualvfOCY2sI4uthKjYtMTJp7hXvvBuOs8E+G7W9yRlp1lAWo
y1Qr6nWl7YTcGziiEsIGbkm3v3AlV+UesTHB3b1w028INSAAAAgsaMM2D9S1E2KU3BiQSvohmfXN
q2FolItqygNutsQXi3pqQebf1jiVW1PV7teK3PezvNWx5Exu0iDCmcUjCkuaiuqK2bjdwhEVvdZy
0t68q5cDHcK0sEDdSeWp7soHv0hZ7aUr0+HOwGNFr1T16EqK+TD69skzk/x+5jZGvbYVCgeuTS1B
t+Ftig6aKBIoJClS/5QPB6idofItLNLpUOJUAB8+B3t+tjjaO/cuBwQyEE7YxcIJihe9OhYmYoke
PVjbxe9Jidi5Lx1i1Bpmv5I/WrQcLuKa8Kut3jxNvSlyZSNGL4gsPmZ4F5mp8FdpcyooHIOpDUo4
cSmCCYBjS+FYRDLTGcYiN3/Q3Aifo6BbO+27i0TZ9kjgPOdkN4RJieizQ1JAUkNf35B50n/WQNvX
KgdnzB4zoBBNfo4U4xvWR1Jar+MoeNZc9LhJ3N9a9BK4o2q6IvSsdGpezbGNID4pqBrmJWutqG8F
dj3Q9n3vra/Wqi/NZXUurHoNurLMMHrKovjOwy+LuGmAqoa3ICE6nRlg9/X6dzc8xPHMhZ4NK9Tv
YTf0Rx9X8wlxNv4BUH89yTrGwzDVWmcalHOvLN/UKluylmZN6W1rMictlKYG6KMVAV3nzlKlMuR1
d3pPYGbeCaqus9Lph6kVR4TYuGNJcfMzHiecv6Bt2VIzbyDs5M5dq9OUUeTLbAwvqLrl2Xckv3W7
ED5qNvpTmdTIeVekB7m6gEQkUlBq/IxS6yDD4QvIL5QQM2cT/bFTdB2hBJI39IueH82GJOEcH8q9
1UqjJvJEdScN7vN8gfAWLf7RBwztyd4e4IviHyDz1p2rohujyLBw43tRz53+VsGTRVqzLJG0Zvai
kL63FcSaYFEb0674Du/bpb+vfFs6G6+975V146xCV5p1/tEJbiK4p/asU++ifNG3P5J4bicvPqi8
+d03AKceK1BU/9ljr2gf5Whu0YSq3akUOKUEe5qEfHYoye/jYxdTMRfKSPL0b1yLwOYQsmnYzck0
Zkm3V5vHRL8TjXmQXON7xtkZiT0x8Exu9kCTpVw/5N6mtp80guWMOnjUOOm8tE3nIOp2qpZ8NB+N
R60iAiNZoeWf3tbWwc4xOyxh2aeRpW+1UVSb5wLLT2DxaYHHeayURKLl3jag9gwBW9QQU2OMtUNV
wMbS0n5VSwIkKi03jpWyLdS9umwgYE1zZFdK/JTLb1HQL3O0JH1Gl95iGDDAaXz+kbHtNWetBMW6
yPJVJKGWiqSlgghA4AgT33hjP5hu7g0/PDEVTnCQ08qmxGxuMkUm81BgT1PVXNuA/iVlvax99kIa
2ScqAYwJtqEsNdu6a1KieOjA28IgIOqR4+Xxd3znbjyZJDpFExx4p8ZK2H77pcAjp4uXlXnQ1IOq
rQUlIRBI2bqJSNXLficMZWLkebHRLc+ZBZ7xDWwCwxFg7sLDQgpg0eOLN4r+5qpiFaDxCgcQ7RAG
PiiH12gscW1iqmiyMMiSg9dYwHr1gGZ6VV9Svs10gloxbAot3MVaeefrUH6l6EFy/a0DN8OQ3L1R
+tpEZIjQqmBlC2+lDggicFjr0n6G1UYDAJic8P6ZaMVjFqBnaOepdOPUWEb3sTHNRvlRCEp8qpmq
DZurNiqVzZCNLs9N2N2mpvGe1S3VbaD5dOKQLXpqh1jAL+NJncvfpNx5lgJgYZAp08TtwDN+mBzW
RTRXIObb5brzF6ZPuOL1P90g2CY2DHaECkRQRkqRrh+Zncmytuu5BY3NU5K5Y548199VcHMMmSrF
GJ9HKHAT094oBaZO96qFjZwFFyiksAuyVuWzAE08PcwN1IWl9OiqxcwGGagiD8LGyeWJoHUHRj4b
BrDdpP+R29BAJCAZTF+aHkGUiG8sqoYFBNPah1IEK3CigQfGUTIv9fzWSZODGXlH2j+vu1gcs3oX
tJgq1fU7RJpAWgnp4IbGDMuNb4rjbZ3YlKehhziBKB8Y0p5Qw9qFDhynoINQ/LUdlXLB/l4/M7wL
3WSILbtFbjORp6/DE4LnyWiZeGonaAavWCZesKM+7xGchUFjyKoBg09feNJ9Vt1WzuOVFxhdCz9x
0zpvFJzrntxHmqpsZbnNRoKoWux61QugIhqgQ0qf5c912CKNNQqDiN4Dc32vXQGspA8e7IMrz3HB
4FY7szoOKzUpGht2ztDtR/vcCD07EOBimMHvQqekzvNoSr90ME9H2gXUG+Qrt7YuDcH4SB9s/opK
MwfT4mTodIx18e4yXUdGkNfNqeXBlr4Lac8JdoO8Nq6jbaOtW2Vt1i9dhdFByQST8mVlo1VEDeJX
3/JInQeS/YNTrPRWrF8KcwmjaU5yag96eVKNfqr2RGo2L5Xfev1TwjZcvmi5svLhf8g2IvPANV+8
9oEzFPETksypQGHmZB2tJ+pVYEibSC+h1+P8PtREtAjnmdgaWvx4Yrr3dCSxChzOclb2i9wgq0xW
eV2slLDaJJ4EF0mnSStR4Y+I/EDNNyp/10Uo7zRQ3K8/6a9P99nUGqfzh3FtsjBK40QeaMTo3Rxm
8cY5pkt/8jp7LFdhNZGXUEvkyZM0RVoHV3ayaSd39UxMKE5P3eVPd/qGBmknw4Wef/1EyudfmvLj
70+UmK1j1LoS7/oT+zESQvM9zhYqu9MIF04p6RARf32vz9cshqS/38pyvKxOJG6VBp6yFkmB1BN3
jG4skX99h8+tWzXzbOuppCJxLd9nhH7qc2lvwoTOdrAur1h3j06Ff/96mjHe9sPX06GXuAp1oV0P
PSQaXqPy2pbz+Z6pndslO3aZmlGZRjtDnaR7TnYCLKS+Neflz/5e50Q3Zs6Te6W9yoVhMs42FinF
vsvveY+Q2OGxuJduKcGOxoTplRuo5qW9axzCD0PlCUktJcvVbly1WeF8JsMckvJvNC74VljqJLM1
it7unILwCK3ClYaL7ActujeNbA9TUDCxqCLm39SAoA0JzSqnjcJrUD75ZHwxPrnGMfeOthKtLPQD
tYuXfw922WKLKxvqHvL0sX2Ts4fI2HY/jX68gYUN3LCKk9tAe5Tw3szmcKTcg+zhhTaSTvZqK5DN
PTWwPhNzg4par+eQaE/0MZ9bd2Adg/fQGwsZ05UQE9qdRJhczywSC3gNbFQb97lS0BlAMkPyOh90
lPyLpAVIWWJ7eTuKdKn+/2wtGFQIWqf0C5J32hvGhtmxrV80TnsiIracONxGwIhDdgDJ7zLcI6QN
NN9CdJMWa7xm4uAwllBVo1bZPlpPkAIM7UYjOCILqZsVgBgyyrJdm7hR1eF+9H6LtfsOi2bIieqP
MmNrpbLiQFKhm90AC6d9NXRY7l698ONhj/CVuMXz1Iksm2yf7jEqXJRm+mOk6kc/2LkpTCv7EENq
xeYioPBYzqt+Xao67OA7oe5r550WSVV30Lp8buSvQ7JFqAb/4bFA2WfSLiZj28eeC62VQn1UvQvZ
qJX8rtD9Gj93cadmzbGok1c1tGY2mbRCIBknVA5wP8RxpN+Ghj0lP/WLeYf/BCUM8oKJCF5VJ8HW
I1t4IPd0UM/cVey8lPI+IT2jGJTpAkdkDNVUPHIgy63CiLNM2xMZDWA+GoTuhKcK2yWcZcieQ4A7
TkbqodF6T3vqkZigAwzKh6Lf1MlWhbdSwKCHmZkHmAn4AaeyUf8UWAE6MiJavZ3S6NwcqDHRfhFl
jNUda30Xxye8hRR3bZsYL/lzEpDW2uYl6sYQvaX7XKr+N+F5j2GySuSpnT2E1SlL1JnSuLcS2UTc
NAjpaTCXiKlXo1cqNW/ZpeEESn0GsbaO07uv99Vf7Uv+vvMhEvp9OTNFGmH3GURhPH4QP+EHKjUv
fkn2BAe2gR5tgiN7pAFDpJwk/RAreAngRwq7ovWKCdSpTkPPGlJJi5xdm1s/JR3WfFyNEp+XjMKp
TLGC7LDBxN87QWfHdmPrQZNHsRPW0GLNYgo7OLeIkVke4VopS0DAXSttqmgniU0Tb2xTgbRzH4Hj
RlCuovKU9as+KI8NZcbIBgDK6moZAQdMDM87Gb79ljrGNBU/SmfrQCKTEY3E1R1IwzyrulPYta+a
06z0rp9quDJ0ESbUqrvXh+9dstaqnTUM/+zkMs4Crk4UbaJjBbKDFDVAIdybz+o9VP3hxbhi3Xwh
LteMs9gjzCVFaAG3cF+6t+Qt/Kn/LE/SLYlWpSzFW7VTrt1pjB3+Pls042zz59tbqgYBftf+pGkc
uz8IJ7TqW1XHsXxabLz3+oqP8aUTeTxPPxwzgSSbsnDkcCclbNbW3NakKx9EuXTp8eU+XNprHbWP
rCHceRJUvNTFMq40anSEZYQrYikDIvuYZCTxYMxbivgzqbLo9GiW9b4qU32ZRlW6UZLBuRKpfR49
6drZq9b46kb05FJvnJDV4kucomzccLNS7Bq/Xubi83fWf/nTf3jnRLbh70dSdwNQh14MK8YCiz7I
yRgGG24wEaWOTjxawDfaJbBosvBG8t8c/OklZ4DQ183iZj/AFZfewxwkwg/Xbgn8V0gLkWy8kG1W
AR/IUCGU1H3jZmbE9kyDPu2Peo88WTqAwGTiOC2Gpbj1ojdFufOCZkbldMqhWii7EsM4raRcHvrP
dbJPIfHjqGJHnBnK94JOqXW3sKXHzHtTQvlUDIC/QTxrPFiaCn7cdgBoI9V0M3zM9VNDz/Uq3kO5
6TJaYXTfMx/zerpi1ABovb2RbNhe5Dw3bfLWDQ9qAXDnxfuiQ8ZELQCsPAC29KPMmn79CS7E47p2
FsLKFSUZwywBmaqlJ2FxiCr7m6S7D7qLlGnjxDgOY4fQXMlIPg8FdXX8+49fPEnaHnKNvK3czLyz
irA8gFQiKInT1MaHP0kwkYmsGfS7EAM9YRnHKy96IUJUz5zkZWmQ2SN6bSuVBSjv4CSLsDfvpJq4
JYE1mFidi5TyYMgVNdL3OJfnjVTC920pq9RUwVOKq7bsiyuTX730QGdRcevFZeN6ubb12lJCpRtV
jka3gUR69lMZty8fVPhHq8Lk1xsLCNBUZXgwBpuBXkWYv1h691aE0UisirK1iSM//qlJmWyrFslk
HqrFqbOIXNTUKe9b2wxgR7cK/Ipx0WET4UPWjAa8f2pROld2sV/T5u9bsf7rZT9831pRg0DGmXZn
1iZujRYVuXSRYrqJjG5aOxbwLCCenH2X4D4bIiW1weOpP7iaP6J1sHpK/z2p47ss6pc6hPUYaqRH
L1JBR0kX1nFR1Ku2AMxDp9wWGdAN1p6WP49dc/P1TBHj1P/sHc4Ork63HVkN7RRrsBYQE8bVVH5x
XvAjDwCJMMkRGtpQsTI0yoozSLMZTP534y47+c1L+yCRQ4D2vrZ7lhV2TsthK0Fm4/VRHvBCNKXB
RunVLDBlWVnBC9Vs7IfVif1U/QyjG+QHzMP3KN2blN3Ikp4KmryQXr4Rc0rwcXpSZghnUjkPNyUW
E2jf6Va4RGNQJVjoTfLvSN4LeRIfcTEV+jwsT9jYDJ4Lg3QL2JJc6TTxq8PXZ+M07uofvrXaK3k6
YPt1g53/QluFGwCsGzi3E48+49LkXtAkTp+aG7rtTr2FDV12ItGlLluYNOwyqTKEM2dCRLqiAjv+
1iyeIo+dYaQz1anhvWhz5I/LaIoO9YDgZR8tCZJv8MWGRr0ENl5Hy3pVb725WCC6+6cz+OzcM4Xr
FGbKW9Fve4o5w1JdyidEyziD0xe+nWGwNTfXDPOkm+gzXG2n788P7ixckNtu8QPIr4QayrgPfDa8
ZwGBP9Rhx66v0toPfHqGzmg6DpE5oVAyxQJi4i+8h6+nvDJe87N7ncXbBdtDGI73cnbSXbKmgcWx
f8OKfZrM/2EFVT07aOwKylCh9taNYyMnyMO9UOFtJl2oXvlyF/bTXz0SPkzHSm5y0YWtdaNIo0i2
pidSHqQ46UsLO8qvNge6sDv8asv04TaJZhcY8w+U1MDFs7ae6f0D+QEEFWvRmvS3KLeCUo19LUi6
cGL+mh4f7lenbZM7EfKIpqbZAB6mUr6JKdFjP4jNTjvLVHrTJFcmwoWg71d/kw8308Dg9SgCW+Xg
WA7yi4YjgHlt6C5Ee8rZvurqZtaHukZbJdc6NTniTWw0v57Alwqdv6LqDw9uWbFITa+mdl2keFuF
BdyL0LPNaorSBkP0ziRsli2E1Rk8rIPSwQnwDezIaPPgzWPDI+ak8y926BruEnVeUfFIbXfSDXIN
k1zFPqaHNktXI0z0ZcnfmqUqryPhydsab5FZVyF0atD8Y0uWiGddxc2TnswOdER/sK0bESs4wToO
ZmmRbP+osSOeRlmHyCPSUxwuMC38eiQurYKz7QucvBhgotIRpMQsCRd29pApfhMT1biy719I7PRf
m8iHsfYLw0SCxS08LfSXBVxKfNs9Y95YUBMNxZLnbWeVO7XJnIPvFfUmitEgYsEbIH7LhlnAxnbl
rL40X8/2La+PISZYZsd3y8m8/Y2A8tb7+ZXo+NJgnu1ZkqmZgdy5/Y2U7+h3oXYLYePtc62Ryueb
rnwWC5eNo6edRusGPyrAFHDrLXeNKs//0USQz+Pdyo+jHNbyjSnw+NFl+3uJga1atq9RE1yZbJfa
CMpnMSxiYG9QB5mb9JQy6gBOf5w2myDWiei8rbCHw6D11gRP+pmqQxf6+t0u7CTy+L0+zMAc7588
d9QObeJDHT+nwZU68jg2nxyD8tkOJSyw8SLnuq6yCZPR5BDOvIIG1pubw5W4/9Kzj3//4dlNv6rz
JB2fXYI5IBZ+mFw5AC9d+WzpFziFWEXMlUcXuyq8a+Urvb4uLAP5LBKp6e4aO5LChaMZBtC9MoP3
jafh1x/zwhqWz9ZwUbauK6lc3bC8Cc1IHBXb/uXX1770Qc8WMJSpzg3GJ7dR4MrouEbPgORW6FMo
rV/f4vPB0eyzVezFjjs0EUQjXUWGrwHqmxhhvFE7/Pr6n5//mn22jv2kHVwMidOdCXHflQdnoliW
utYbzA7pVCiYqOy9dgTXIVVxZf36rp8Hn/BDfp+lXgQNbtCTdFf79WsaagYVcS1ehhFmF2lYo0DB
4fjrW13YRDT7bDWbdZ2igxqCHaqocC8/DDFC8al06h60yTUo7dJXOlvZme+LjJ6wwa7SUoL0JPdx
9M3Fa2DBzM3wMrjWD/nzGafZZ8s76nxb0ZwSU1wkBqieIv/R6rZSj0Sw/NZ42ZU6yudrXbPP1noe
S5Guw77dNbLwH3I+/NaxU2f19Sf5fElq9tmC99zAtd2sCHa6u2j8+6A5yNmVFXnp0merHVy/khw9
CnYSjqmx1eFePM+LKyfqpbVyttxbi4hOaRiV+BHP+gR9G75zCgaP0wHb3Gv77IW7iLMVb2hBA1l2
HHvgrWZZ/AD7COid4Uw6LE/ev/4El1aFOFv3vVCqpo+4S4DjWDELGhpU4GUxQZdYSxsHIUd+ZQe7
9D5naz30q5Am0dwJmjU6BQqWaJlFOceBv6BhxpUXuvDhxdkqt+kB7IQpLpu9/dREz1FUYkby9vVg
Xbr2+PcfztQqNmyn8+MYI4ljg/YYl3Kv8q8Mz4UV/at4/eHiyOFKTYXkv9N3WObXyP2oNB/lfK6n
V3bAC4tZnC1mvaqbpkm4Q1094gqHWvLKo18al7P10CeZyLxWQkAydPgcv5XoZ6srO9CFWWOdrYJE
KtoA9lG4C9QZfiAyDh1Y642yjVmO3+C1dscXxsY6WwZ6lPWJGGGRFP86ST1o0frrOXPhRLDOZj00
O70w/TpEcxkzXSjVWTrVd8i0RqI+fn2PC6mSZp1Nek2h5iECP9y1boCtupk0/UGRkhoeNNuR4lHP
G9zR0tpOgzmsxHZuD4m2ImJ5DSshrRS3aa/sjZcG8myN2Ibj1YmZRbuyO0j6Df2erkyyCxCCZo13
/LBASq+PRB7F0S7DUsMGCkUlgZHApH5zvpXoiWnSdo0+dOklzlZKNii1J+I82gUQ8HPrsSqv7CCX
ZoP6+zvUAGeDZ9rhTgzSUscup6Ds79PwwLp2po7z6u+5hfaL+vZhlOpIL6Qs4Q61RPeECh+aoyP9
rAqcZ7Vg9vV8u/QW5+vd9anwG/CRAqTotX4XOlAFYDmkw7UW9Rc+wK9a8Ie3CM20N5XOAwFX48eo
rGBTS89fP/yFATLPVroXaJJdDGG0G96ae+U1++l8Qxr89bUvPfbZYq+0qonQu0e7qjcN/PDUp0KX
rtQgLj332RqvsMv5kwRWQwKjPeajufBOXz/2pUufrdlOhpKZBy4ri/Ye4IOQP1Ud154hMGl/hxO0
E9n/cITGkfvwYa0sNmu3YoRQItG8rMY84+t3uHB8mmdLNsnpS4cjIDOmgkizTRby0U622cu1c+jS
9c9Wrl2XRiJc5jz9TZV7cP+x4XiB+noCg+PrV7iEzZtnQWuTpb4njzy/2pjE+/IlO0q3HBjad23q
PovV1JlDl/76Xhdexzi7lW6WaaVlSrjL6SMLPeqb+2CM3KUJOoOv73ApsjTOdolSblGu08xwl7yh
9YbsFolJ9KS+WSfnG3Hy13e5sOLO+4PbeWrJtFSIdpZH7ZFiaFoUV17g0qXPN4pMbuG88/wytdrY
oqVp4Fx56gsBk362T8ix1hfof5hMA+yORELZrzVZh1Nkm8++HphLtzjbLlLZwh5iaMJdg5sXOnks
PUwKw9eSk0uXP9sy4jrp6afLYRzHoCzb3l+23pVKxIXdSD/bImJZq2gpyaXbE5bdNNQpZt1LfPf1
sFyKInTt9w2oy31DEi1ED3o2dvfNEcbF2A36UH0vD8338vXKbcZJ/skxrKu/3ybKfewvQl6C/m70
junH3hETbMyUpQ+mQtNm7cosvbCQ9bOF3PmO7fjQJndwC/DgMirMBpetM/Hfsmun2qWVfC59GJtX
67jdcWR6tLel4QqKH/a/uVUsgPTx+BfXUKgLa+5c/5DXcUnbZYYtr3CYklY1O+HXX+TChD1XPwSy
0g1OThW8kbByo62y9JxilPX1xS899tl61lqpHmwU0DcVzm8yx4Kj3P668v966/7bfU+Pf06Z8j//
w5/fUmzVfNerzv74n/s05n//M/7O//03v//Gf3b+W5GW6c/q/F/99ktc+K8bz16ql9/+gHrWr/pT
/V70t+9lHVW/bsAjjv/y//eH//X+6yr3ffb+7z/e0jpBnnb77vpp8sdfP1r/+Pcf6JE/jO54/b9+
uH+J+b17GpyhMPXL6uXvv/b+Ulb//sM0/2UK21SFKSuypasjFtu+jz8x1H/phmwplq2a6GU0m2WR
pEXl/fsPXf2XZdumaUFHp8ypj09RpvX4I834l6LasrBhEeompJ8//s/b//aB/t8H+y8oIsfUT6qS
h/lt5XN1zRKabmuKji0Zxbiz46NxXC2JDPwu1KwoF62OQ6Wn2MpoPW8s29yrr1TNf597f95PGDJv
Zir4W5zHtapZ2omNy+k8DnMKKzQYG2ZCcp1ruPfZLvDXjYQibFnDfNI6Ry/UIBepJFQBwthh0hTk
dRktc92noZ2L0yKFJAlSsYnrYYo9kekomyi0tQzuO0DUlQX3+2rmWXTFBBVleHVhMNRn1QFd94Wq
G7TapH1xuBK54t6bgaDPZD+wsX+Yfn994I8f9Pcd9te9BB/SQlhrIY46LxF02F3kmJ3Z87rrJLbz
XD5WBoa4VWPHT0pVeNvEG/yjpDbXssWzvP7PWzNjZd5Qw7VLPzttA9kLDcVsbDzTlPYG9ah34ows
dmabcpbgmQtKIhQTu3enKQ8e47yMkHDel50BSVD+39SdSXfjSJZmfxGyAQPMDNhyFjVPIck3OHK5
HIZ5Moy/vi6jsk51RnZlnVz2JhYR7iGRBG1473v3NiqGE1+Xr//6DflLjOPvv1boMjDl+54r/toN
95oqG51ARntZt80hzI0+Vf7C9OgiQJCAeGHuCKmR3wHLcKB7w0pwqmtkWWq3BDEupX/9+/zTNy7w
QkgIAe9TGPEs/GVrr3DBTtJe5vfXhWNslreKBGbWkSadymm6qpNkLf6Xn/lP37rLz+S7jniLL7wb
/uWTsWW5KLFiqKpnRMNFweCPqiBZ/etX9k+Pngp9V1+WOlcLzTP4j6cJYMJ96KSYuLVpOv9u8EZr
wJnlQ8UYrFN+zU6ZR1ejqHRzqvMSkea//vmcmf+ymrGoRBAbePyiwNf+X0MVmcPceIdG9NDMrvLx
6+Wwuze+Fq7A19APn6MI3R/zSvu/xebxGuSu191ES9QikOib+pNIZPFdJJcBj8KUErmRmw7rASOX
B78p7UEOxYpyBjMwjhH3lVDF/ZTBwIDsGSwvRVK67esSWvUowN5j8QwS8TuootneO305uAzFMnb1
mjG73iDSm1sqp2E1LBJWxNJxxdG2YErGMXnfAeMQISPN7UjdKOg80WzBcUc3KTU6u3eGHA6dkivA
LmGRR2R5mvIWL1D5WyXRJVXC9adjLXoDbc2pW6jjfSuVum+pI/7h1zoF8zdfJnXnvmyjnyUMRVi4
OG6Qd267xtHET02FEK92c+Yr+h5A4q7xBBxJ5ve84DfZ72B5HjuwE6fV7Yv+wbTe+rtcGlHD9ijN
V+sms3PwjQxcHGEF/cZwSkn3YrKz3oZvJX2PabHixxRoTp9VbNYfqbC9w2DMgI+LhYRsczc19iMP
osiyapRcoebZzT6m1ZmDXR24F5qv0D4JIO8ysCwgP4ZIz0iJb6amTSxKLxbDTdn6aXTtpn5n0aNE
GdkxJwLkkq0CzM/quH2w68GslkcVj4FzaqRwoIaLYbm1egqw//Wo3RvTME5FeFMyKB43xanQvuIU
CIGKSYveQnj3/RZxJCIAUPpL3VM7i2s1/u7qyIANYFlUZ7eU9ayJixSAinTe+R/CR2/Eq1aTeTDS
rZGSFl2Jp8iLM6JOZjTuzzXqIi6pU1dXz0uTxt611L0X3dZaRKk+8vHMGQhAxmPfBt69+ZhIWzC/
6U59CC+1Zm3AI5+2lBzWCfuAB+qNRYjmhh/IZk8FawxYJUs7bds55qmzgeVCEGaaQZdaTjRZhjyI
kSk6aX7OixlKDuzMC3OA3R4XhhMxKjf3I8kHHYqGF74uEdDDiCDsvu4ba46rLBTZwb7AeNrPPqpf
0NowUrogS188fRnNWZZ62g1RIPNdK/0E9GgaKfC5ocqOcTtjogG/bZk0IyjfYRqa82Ln2aK9A9RF
dyutzHDFUurwWoKoBYbSFoEF87QWn6nfq+WIVbrLDusMZo1QuyHFJLwMpbSCCblRrl2+M/7xmcc+
87YcETzxzuOq7M1iqsq7tsgPa+ZiIqQV66TXAqtp0Y8/Ur8SPOCjnpKfc5VgVJfZHGPQ9kCFHUe0
8R+R9vJizylodo7RvJqMWkmjcCoGTc98dlJjeVj9yZ1JsEIbuaxjmB6Yt45Rhvn+unPLiU7UrJNZ
nMg7A+6TBZLIXFdojbPBNgr6/QUvXbUaSVFPfJ/c6MCk9L6IeWe3VQ6sCVIHwHM1hqnetMWEGgu8
BqqsInXD9zVJ07tCDGT7myZFjFPALRp34GdjBoMAM/4q4kBcTSkND7avwLupV9P9MFnu+8diDZG+
SN86v516TBj+7Rb8LG2SRXbTO10CgCvxGOObMn+8KXLOBww36NY9rS1S2V1aJlJl9IoTyYj3ksIj
2/KhQaMUss2fK5U4n32pwntAr8hQnNUDa5zXtQAtnkaZ3XV1kP4ReivC8FiEl4Uszpv6uQAPRSbV
xDGQsTW00Ak9L1twdxSW2SWo1i8rwgh5I1b/opSwzhjv4LgwMtOkDSNqftw0xaEnAjcfw2qMhpsx
kOF8dDD7Dpsoh5Ww76uieKvGQiy7culGbh7JpI/F4jvfLMsRmPQ4ccjNGeH/inKOx1uOyhQ+vNRi
Kk1cf0RZGrUA4qrAr/Ysw569TisonaduXiHiE0Lo/atVl6Y+MxTQSZpAguVmo1cT5MfJkZ1mNLJC
lSIG4QjsTk21IviofXPjN7i4odxUzdPqE4u/8BL0Y6cihi8qMFvDjepbdduEUwhDIYhJKHf84xmk
xIAPCDS9hdBZZb8d2TAdCs0QNYpuZHjN7b4Lb9000KsDn6rtPKAJY2Gb6xnTNaq4dB6hzTSQ/Erb
MHDcjwsgVnclCj4UA1SslNWP9HARQ8rMQqiS49SkPo4YxvA2map4iXmcRVfV6kJJsUSGbmrOG0AU
+jp1MeOafrnXumnc6yVuZfpmnaKrb9qAaMBdveYGNmEROd1uIhuywg5AUF+Je6ZtposWnXWSIbfU
K3Pc8P4UYfLqbDaiUfENfDlbBh2IiXhmAIF3M8l0yCilHbx3dgo7YkKItLqmpteQ1ijcws7nbkrN
8O5LIRmxz0ffUlGZRXjMc6+8AjzaIWeZWrt8LbrX1b2nEqLstnEIywe6rSey/UPlAkPzmnS4b7LC
jXcTj+1b17DvbdvJr6D+67TAmTNn03PXrcnyao2s5tsxb2PnoRJp/6ChODEc2XpMFNSlI2+dLi4Q
BlO+xZZsyjR5jhwnAQa9lu1NVysM3WLuGAxcx6bIzgz/Jf1XLKYWv3Ixm/69axgQgdUYVNODaoP+
Idbo7j8GL43f0sApslMBKbbfxTT2JFNDirlN3/CVf6vBYQCqyd0kPYTg4jgapurJejPv8zwAQD64
uZdACcP9d790EdaVfm0Slq8mSij4txYKs9ctxbtpYtwx0utZU+I4hr4o0WKAAudMxMysCmPM0avL
HH09RpDMFt1EX0Gaja9zPlZq3ztR+MA3X/yEtWIQGDm9wcisll9Mva6PUZOhqnJiv3vOWkOYYU3X
9i6LlW6ukzmbi+9grJMnG6k1wfxRMP08DRd5gjuyIdGwNs5PkBWc+YZcF5xCeOXex1RZRX44LW33
3Evj3mYqZLTROgGNAK8TnQXQZSHlGVFgGC38POZA4ZryMXXHC0xBau7mJtFvLjx4BzRjiMFO+7lE
NR5EkimL0O3aK7mwt+/HRUOtyMoIgGWXshaQlO7I9ZINwP2hExeTLn4aJ9yNLHUTWlOWGUzjiINx
3cRpccozmMW7hEoErjtBqIC13jd/FHnFp0uyZ3pxBh9dGvOo+W8vTDxERkvJkM4Yru/ZoKARS7Y8
WArWkMTiE+IXStzMfVWp7j7revEZRbfCewf3jCJYm9X85KrW2Ntk5XQ2YnGadPcYyRoe1VjFOYK3
dlb2jeehD3/lAfnED9dtxXDF2RFUx76Lx4SDagbVKduVfZDJKzXH0YRIQEdyOaWFNPUnR6P6rsro
gDEw58OuLIPCj57hySlz7WO38Bh9XyKXWd+yiuPjGpJNZUErhOyISHPOjtgjq8T9lqIJC8hROuat
toUrkJUSmzbDOP1w1jxlmnsahlcnbafyLuK4CrBVdFDySx/dnllmsMKds+SvuFJnn1EkHweKvwRF
uJWcX+u9ooRh9torFKOxi0WX4nrwtVQMvP0g4Qq3/PGyYXrPCWa4zk0Xf7uSHhmSzT66WXgDI5h/
sztsOqlBDLlVXJ4WmWf5EagNXLuhLH30PqnUu7UL/B9J1zsfbDaBBa8ZF3CiDNeQbd6k4w8dZCPT
P/KCkA77NFouQ+GQuMpkZjfxg8owt17ozh60Wnqzq+pMD/gWcLklrUPiMKkvqOQIPMFjZYk9HZci
Y6ix9pcR409csCvnqDg95tEjm+wat9VfLs8JZOGGbzmoWEujSUTFzAaVrMiOBLvZL5nW0U0Q6yje
Vp30kYrV68C5skkFcKem148w7vPmtEQ2hBinPfvmL4nWh3q6IIVlnmq19UuepnpKx3WfDLX3beuK
hndduRhXaizm2UmA7F8INNrVPVvHCT6o9vnBKeZ7fGes0b+lyHgFwHcX2IBZ5D0MsrnQ2vKU52MN
GnUzhE1+4aUmmblaiD/89vqLFa9H+MuPTdooPfrBLN5spOcJj40zICtZLhKAtUz1zVp7GDLx8pRg
0yN/4BY/eZO6Ta0BvV7acOYDyINeQIpxe0a+Q5aHcT8GbcOdya4jCpXJXIxtLpn+ORIwKVdikwH4
Vu3g5eCHHz3tOelBgAx19ikXY3eT4Eh+oxRiwr0zSy6xRZ3wRLVdOga7mPr0p595F6L3CizgaKth
/BizHM9vNY3rz2rOxmjHowpzdVkyKAdtL9bwgl8z/nGxLhVAv6uG/iQq0Ra/SqmS6sstwrm4UrJz
5ckABXJOJlMCMXHC6fpQSdjc96xPatxK/gUYVZuPf0el/FvV7P+xVP0P5e375rt6tt33t739bP5/
KGpfenn/57/Kxv9U1H5df37n/1zSvvyl/yxpa/9v1NG00lQt3UsRmlLQ30va8m8RIifpUmly/chV
4r9L2vJvkn9BYYiitet5mv/0XyVt/Tcv9GQUKhBivksR6d+paV/qTP/dzVJRqDlwufyoS3Wbwt5f
Kmy2Rw5gfIRXZZxyQ3Fse5yddjomesn3VS/EC5ff4eH/eof+H3XXSw33H3+o4kVTy+fU7wXg0v+x
+EWmItJZoEGjDCXx+BZ2FHQxq1gyai/HpltAS7nNfZFwtChMj6jNFLP3b5XgLi9dSeErqnxeIPAr
/fW3mOaprQs3O3G2u0oBqsWC6ahkFRf3b/mjFOtLhCr3X790T/2Zgf3HVw9UQAuKv6HrSe+v1fa0
W5zFkX19dBDKvA6yv1nQnyxPI1PaQF9if35UduDuFatO/krrhlpLy+K71R7Cpk2ezctXZ+cp+IHK
SLxxwsaAl2arr15nU2VEuuFANTtPyao7GZmJ4lnmahA3nB4x0bQgT/2mrO7GqBvSI9s5l1lnUA9U
h+/aPsdFG3vuLHa1kPV0Hae53TrL4L9VTN9uJa4SmgAFlS4+uza7qsrIL7bZPIXIUhJW7stWdtkN
XJuAjilE/oq6r/rO6Z0CAnACRNnqakXrgpRgSr4j5cZgPH1UqBMIOAahoqNY84cmGh6iybzli0V+
VljnEUFIfHFH22cqgu3VQpHvnh4BLEBVub8Lp2QQfqyeAVSo5yQonFPcXAC0rnexIfFDMp0JYnpV
ftTt8uf19F61K6Qygxrba7ufXKrfncKHklAqcYwa3+XYl3BIXS5yQ27p3P5tgdDPgfI3ihKOiYIW
IP1C/bRLeE5KcJYthK6tWr3quwmV/ArHpoH1Oo/u05gEb6XOuj3K3+tZNkN2mBwVqX3azqz3Fafi
01BwV7kdhqq+DzSe6qUc26PXOsv32ja2v2LcMphB34wedtaoSYqHYXb6HF+sFffAAeXvupCwMFXR
5ljkVDDdT76VuArMYvlQFhW8z2aBXWTCIdPnSA+TvjfU46KtzXNUyU1dsV13s8dkIlKCsn0S6Tp1
z5IPaj4V+Zj8HCKnH2/bVvds8VUkzorSJqO3ETTcveWLFmItWYjCrfMEEYhUpL51ZqwPW0lHdbhO
cI69EDofnkyelVDzHSoQgBkGbHw1OPq9EW7UIZ9JS8PvmYnqqE3KQDrcBf0kcqP8kwZlWV3NI1KL
Qw6x9iua9fBarBViwqR0GHOGCBx6zFmO0sVGPRQc9OsMkQzD5Z66D6ZwwRjqByn3orA0q9wFQQ4K
mOd4IoPqdezkm4rbxCEWue3AJ1DT2y+mbp5yGzRyJ1RW/dAsrRfDUFM4yMyazDsGqcEsowirXxV1
5TUvowXSB+ZmYf8tixzPEq1LvKLtCN9yqzt6EduxdyDSZKFR1WG2WZ3svYE8D/7I3DCB71QRdyeH
s2VZsqjsikAlDHJk6QVxR+UDPQ3B++Xg00rArqHaemtsccGYlkU4nKFBYqt1mQXhdTHVeq8xv0Aq
5aYEuan0w3gfupmweyr+iFC6UAXLRzYY1d9MYx29zir3i2d8PVGBE1WEL20VT5DFlf8cSXfmulcN
cwG1vM15j00qxW6qujT/4AsNDDzJhQRV5bc41tPFMdmm70wYncrcr27BvMBLTzKxYCE1Wa+eh8Zp
1Vcu3AWdWbnM+szu6Hf7gDJbeR25QU9bRHOqTXSFn3ZYVlGQI468Ea2xWL4omTfmGosL1V8Cn9W6
oecp0E0stptIzkbrISum6drvK/Mk53KSIHtCrD4BFW5zYI6r+lopti27yuVayzuZwvWlHz68Lpns
6MZmYnjuqzyEOUBR272iIITzl3cyq6750voxvlkqaXsqmutTMNsJBlErudvaao7qOzGXF6ZTJKZz
62F+2QVi6b4jytyIsLFNorSScjw6QSHX3cIC9OWOwZAfx1Q1L0sXeOWvRkh1J/OxxR9S2A45lfIn
vdeBHj/FjCbm3GWV5SoH/rpFAI17ItflxQ8wwaXaeQWNtC2qzfJL+0X0WHu67ynmIu/dNnRBYfbr
+RNVU2M3CxTwvUPUH9EUrayN1qHzIr1VPDiVO2PGCwwqlrAsDTB8CglACBcA6CiLFO67CVz92EcN
9x46+Oexz2V37BKg+I/oJOb61mvyab3t4riGpt4kJqXvkiIWE6pP7/UyVcXRaTXG+2qhjr7tlZ/l
JNqyILjLOyBJGwmR9CGXRXPv2JqRnLppSHrTQwFWjsQhx6E78+DsYGXwVju1ABbLaBKNBivnFnWu
jzXbZG6Hcbrukge7pMCxcfQxoMov8oN1M7kXBeahjZMWxVmWrsFHafv3oF5xLJTEoeuE/Quoua3e
saPMTHJFtr1WYwfUTI5p/ZIlfgPOnpnQQz304qPSUfvZDpS/uAR6rbdfdb92R5Do4ZMdoIRf3GcP
he/eCOF1d/Chm/EtygQyKEGzyRwAZg+vOQTkB6reA+jVxKqHYYpzjN3GhO5xCkpT7VrVuwGm3oWo
vXCWpeAKPNCvS+Uy3LGfXg4+oxL6OqdZGR/adqERMCUIoI9BPnc9HNx4vczWFb9kwU6BbGUtq6Nk
hQHIEJCevOoIcnTXblj15jwjDeE/ovmewlzscrdwwrvWW+YnKktpdx2GXW4O00iq9hDkAWjsOrD1
sV6gzm8zPNvdbQ2VegUJ14XxdcQpsL/qkZBxLgiC+tcwu+NNmDnLfBogD4y71WvlLTv2FKG6H/Rn
k1vT4Khee2wPhbeizLBp/A1CxC2vh7TGhIi3Ag+l6rC14myMkonlwZu+M4QGEKldkL+nEdHesBMD
B9jNYohFs/EkxaWvyBBbrqbvamzLzdgP45fV8t40nnNdD2G3hyUV/qAMCyHUe7OBv4+kY89uQ3wo
FQPyqYj7PmVmCPcedkjacyfP9h5w75a2gqJo6G65irIluk4FLqQwTXazFn34GQ6XWBbX2N/CRPE5
n0x1RbQ3OFFAggpqqVDV7dRsHMdiIqxy+610CaoYAsCrExX5R0LYAJkaxc3rhgFYvdXumN+QhfR+
WVO2Z8cna9BELTt1iiFURFn6g3q1+5rJ5mnqQkF/Nqc9WcacESZvfFoj4OHeUB3apriJff9HfanT
FuXlG+c0NGRz2wP4jcQpW0DwZUFPbzG1yZGK/7ntR/c0JIneLcrluD/a5WRcm15r62V7RznlVkdO
tk8hut8VYXnPMaje2Yv1K3DDp87mnAD6yTui+t2GIrptKQLgO83P0quOuUmaw4IeZRcW1WkoqZAH
8joYcPkMwfQe+gFOqXSyqNchAjJEk26Css/2/txFt/SMhgONkvHE8vB7iOr8SDXoR4+TyCZZfHJ1
9IfbltFGLdl+9sb6Po8ZmCfafubPxOcFwQXk6vy9TlidSRqJY74w0CzpQZn+0EflIwdkmISO+xjD
dqHVIU9J2YO0UJiSoDhnZxqBRF8tjfikoYQvFwby+SW2SGvVOa4ByqYlciKPsVdja+eWTxAHsfKy
J7P6TAW3QhqWqwkmB2OfJDgmTJoFSCKHaBMuVo9aW9M8cHCf0daPU7n1hB04+zny03pmuhZtpV6Y
XVKf2MbNHUXyH3Id5YNvCkthxo33Ta2LM2KwB+HjeO9l/OJJpO7xCC+R293WXfS7pnDbdQhGuQXZ
z8YLqitZqqMpmVqvZS3PvqPpYk1QL8Z8PbamQFpiPsSgvN2UYbDuxNGxzsWw0rzbihgwQq4IXdLa
HJsu95FL2Nt1zq48M6f0kgwCAORKxG4xPDB3SIgrv43cXyF9kd4jLFs65tR4w0vTKTY6/l/nHmba
VgflnVKwNPvQe+PksjibgtmnfVXO6t12+o9swr4145mSUHyPOMvm/QDqnW0ogSrMY77Ya6ZDoXMK
PCV+UfpPQVnW1yIMHpdVP9HTx0C3CnWnpir8KSf6JBP6PLxM7TXP6PCiuvyGEMxNU8XVjYH5vUzZ
beUHIPHzhpYl+eINLQGwlTZXVxL4094HrlggDxmY9sNIOB3cyLuYanN4hLBLpnMQdccgCJ4csRzz
dKxOPU4caOwUCpelNO/hNOLW8IFC+k1UvC+VFncIAotmD2kruDNmiJEDdTgcSuU9FhdDuxOjEx0w
yBDCScEae311dNbF/xX7KArLlLMUHYvwZqjoCDqRmx9iqJ/FWIIpjJrmTALjXLsZT6gfD48Njo3z
ZNYXN8IA7pK6+Jg9KuuqowTQ6Joc9ajtgVbsOYBKBVjDSc9VLvxTQ1lwr0lRbOsphnVeL6b8XBv3
eWmn4GXw2e6mkOJBzOoPY169dNpLnsaMFG2ZFxx6hS52sWvRBvlpvVvy+I9MdNctUf3DUmZ4Mutq
whSmaAZSiLPqIxEqvl1ZwK99iBw52uICYU2U3pZDlx6o7h8nPpqtO9Xo64zv7rUadrWHBSU3Tsem
TON89SvvnpQTS31tM/BaTnxMo5zO2RCktMw8YBseRpKzt9BN3wD0Gj91lNjHLGkQxaaMD7JfxpsA
8Od1sGTtAbP0NRfOdCeX2XmJ16zKkZlV8qfW82OU2uiTrMJquFxC/c7uJtOE7UUeA+F+aIcrT7nn
mi8PB3JoYHPkulu6IvJN8zHfgg7DpqZtBVewGSAs6RAlq5+UB29xhiNab1w0MrEvVVZAnQOeSLbg
gjHNA4IOnAbWNc6fukEhmimxCdRtSEOOssVmpHJw7/ujOpUu5dpFciUocXRcG0Mzsp3R8g4cHwQN
NeQFMcIBY6cbv6YHkrdpj8BOfQ0UODEuQdG2AdBR/7g22WFGRw0ue+yifRytzRkKujgXFY9rD9ef
QEDVljPFBJ/S8zQSsHo2cpz7BsAuhfcHGHeh32MLiQ3979kl//CU2jGJsIWSPwig5SpWhwsKtVPI
Rbpe0LQH8wexcpO2ssf5HdNcSrYTGTIER2uccnzeT4UwlzAPOPafYRQPI3oAp5BBsptni743cFbV
hAfXp4DIZt4j6fAPmU0o5395k5dED0HfvtqpQnSbilRSFs5W/lR4O7nuQGzTlWM30IojEL0pioi5
Ou5JaT3qd1pwouw+8yGrZHWaG90re0EQdiEHpLSrUnQXBKD8+biu0iM5MSq/DFH4DPQZVirbPQMy
Z7p9vZ8hoFlHFy4Nt8TZdw7mz052Rr9THWqvqH8kfQNjqw0EISZaAZuw6MIDDStMy7C7t32Q9Nsm
7o5RKb7YdO02Io7x3LVMRaPs8719kDqoYoN5ot5e4luO6t91MzYHeCQw43X7Sgdjv4b0xiZV33dM
M2ctXJwMpiNODtow45pBqatx77SsARvyiv4HGZhu3848mi0dYMIb7XDqiL7TJfRG7wJXmy63Mfe9
lH155qvYHRJDsz/1S+cWXiZ3xoFObT0xOAgrLtzY2iXVNEmn3UVWXUPNSYl0tS7fJzKqSMfYSayy
j+nQ+7ycfm7ewjWr0XnZLvHRTWOviZuWu9PsOdl9VC35h+fEGS4/lR/aQNftvmtByAAKI5+wc4XH
85oQTyl2DhVLkGdJQEViaQ3335VuxLyh4MhZwosasiYmMkeZimTcNYv230xKKmpHRMScBR/tjuYb
dBKkqFygp+LVpfG0SU0337T9pOD6LXdzH+RXdui+WxTAGd7lrezGQ1ASDKLVsDfz0l75VY+1mbgV
saV6fQzWKT7VfZfcV3FnXx3jbp2u4KxRrOYu97h1bDiu/vaI3OWbfhL9TWdH78ZxwLqmRGEcL5K7
nmXogFL8dgpL59B5/q7z3OpcmKI4RiNHW0aBIDymw0UMCxtcP7lykvTsmGBI4CI9t/6sPmnRY+lW
SOz7EZ9lMCXesVLOcO5T8db4UXPl4bekf7y8KmzRWOkVFM0VZaCbtY/+1LPND6t/467jb/ozuDJt
Ul9Zja4e0md/FQTLKau8+bGeEJGmfNXvTdqqqzSPxLGBVEXesK7VfNK+79wOPf7W3UQh4yGetCVp
yFPxRokm3hPAbU9OWZVbE7h655CUoDGo4xfOitkVZnkeeuHUD+0onlSALbXw8vKxjoTmwBPPZ0xm
HnnBOsW1oMpm5ySqPKR+mmw1rjCSaJe0joNIK6HCafStQmKfctZe47OALH0sAtwX++BiHbpIX2+S
vHegIWbwCLEWDVu3z3h9Y9fhbqonS8xj/HClbv5Yc/6KzCIoN/rP8JCcmLJ2IG6WA+fhLhrbZzKg
3WZaAKpFqQFxZzyv27AewOuknX4MDCM62eR5hxKRS6PaQxdZ+3Nwg2UzUaw9ZUPN5cAp152c44nm
adD+yrhiYEBJYGO70hwtENi7wENzMti4ODjRyuKfL8MbN/ZLIMr8Zzxq+TMr5QG4dE8kSshQpTP4
cjKEzT7WTY9Y/JJr5fd/obYx7yU3/B9WUZTcymT+Q1Y5NK98QGHntAWUrnlmLzSm3TsWpZtHJXqc
vO4ckyaJtxGZqz8Wt1p5dzUGoQLLHOzl4IhkHmVqDCrfMjfwansuv0CwvF9i7X4nPYdkqsWVRCpe
js9kbJ4WN+m2MFaX3QL39DauV9QV1rkkfDhKVBO2z2RJDmngF/ssC95pOGDeWFu16RYO+R5lAc5x
7MBhigOzrUdxU/Z2PcUzjmNRWZI6a1VfdUT+DyUBzfs58dXGD1F/UqiL/lguyTbdye9hjqsHP8Xs
p5XHMYSz9ldDkudQ+E53NxYz/k23h1lfIbggG5ScBN2Qxym271SiEGA55BM51ckwOQcXq59Ly38X
Vx2lh656klCKrxgKInTnQe8m/jyRM+XaE3Pxafh6V6FtnyxiTtguutrPKSbaPi9JQK32oxTdjCEy
NDfUSMNd0Rj/ipZ98+AOMe62NkIdiik9PzglwbNF4wiXAJM3U64bGvND5/9UQjrHsvMSs6lrHyg5
Uw79L0pR61eeS3UmF8fmXbIteAux4t70qK+Ucu6ZihivnMKBPEP5CtPFZM0LZYDqIOg0bFfTQPHv
hpvSK8tr6oxERMvgROIwvEvNdNuRz96G+HG1cZYr2/bzQxan5lQtcfIW/pl37OqwMFtm19FYzkwT
PJLXqjiQFiyn9YIDam77q5J1tJ3FM2Xraovy7RXGlT6YindnEvPdMrjDKR/aY1dV9CAC+UhMkifa
yBVPASWo/tYAxv/ZCmYdyMB5BF/IZvb5QekoO/DX3R9UEIhsLn/GNzmENCdq/PqqdWOn2zpR2WwX
TutYaKgIn1WdVcmV/DMIiqF5t5KtofzZJL84WCyfg4zYs9xLlymSosQmpvZoKN/GrOQmDihKFz1u
d6FA22fNTe3LYh/KgOBJLzkIL35NSfLPMComBCc56MgQfPU0VxzRelt4uAw5C/enSNLqADBSfy9+
2bMX1/OOomZ1R8pavMQkZs96iLk9ZX6aEfpy5GPco9zMKwzjLZW2zTyONUc4zgKMx/0He2e2GzeW
relXKfR1M5vzcEsyBsakCCksybohLCvFeZ759P1RmVnp1LEs1AEaaKAbharKksvivPda//qHvvYS
kw9TK8OFsxxPd3kpl7w2s3QptLFdNYbABhwVOPFClEk5SbWNb1VhNFM3iAa61jZut9g/wrmxBkZa
owRKmopqcR6FtHiQ2N9sGTR54V5jYhR1obJafH5XrYTOCIg5vIK/dGscnBtnEBR/H020YA30xgfS
sI0jAyVrN6WyfDvlona7IEYX8B1tJ8dNtZveqMSERXSk1CsWYhJLvfTsaldMfiE8Z3hTbilXS7Kf
GH+Q1Dneypb81Oh58hXBDvzk4Y2rLJnLbcnqSXqa34jMYZSzrXBGNCutNj21fT0/SImpo2IpCYjL
5jr7PukRs7feNHk/aE9NCOugb42ypcc2QaiLSN11SiAcpDKtdrGk9ockJjbVH9MOE8JcdGF5L0mc
OGhe284oNlZMCA5MIL4fIBknyAY4mAkO6MDDfxC1Mx3myjcILziAmI4gTBCw8jdCN+wlMCZSAOC2
8dUratmCdxbdvIneCOHiGzk8Aw30nZpW+bUbW5obh2oa7M0UzXY/iqbarzOlTCa7mmVB2mN0Rqgh
wV6kR7xRz5mn6YQuBFGWrzqpLu+mrpm3qdXBUIXkvw5qxYjXOkDKaRrI/lZKFBI2+y8r06hU8k2V
QGMfaqN3dbNQ1tZYyydD7ij/IdMAsb9x4QkXDu8HoWYwwOxFhjccS7Wbika/I8lr0/qFIK7acmx/
N/OFUw9NFlgX68VrnciUsfGCrcuQ6AZV3FhFddeLUWunOhqEKTzFS/xQb92WHWNLSKVuOOfXqDae
rPrbjATs2A7V1kQ0QbITb7jbjuqetdEB2U52LcbH2tgzUphBgJnzbkzwUJC9eDcYvm4HqX+YYqbP
eqDR83Z7LtjWoI65OnKoWq6mdSxOxVqfh9bpChLSiDC0jUK1rTg/a0LODIOwg6kNT0FZrLuRuJGx
G5Vt38m3I2kW0G7IP0PJSaxcTThIE3/NLPxVE52tItKIIoGUKIFVbE0w/yALiR0tuzW8V/6cf1sl
MDejZE+GDqYKKH1DFHCDUC2aFn9YKeij7gy6wFUcjjeigK2CSZIHKYwkyCVwXYfyFIndqfcNgku6
5tXCpXymkyBRMIwv8KKcuu88WYuPaa+Z7uI/OZihU5Vjsq0n0TgT8b2X0q53fbmEQ5U+K6Z5o00y
CKV+Ig+twm/eeFViiAvdEm+fwAm/ZJN4LLPxexrUg1OykgKS6AR9G5usJFymMuHsmjD/sdeUluwX
EtX8nI4X2n60jxaZCZ07xKE0NODGdeExsEIS3SqFEUY+lK7iV+k6A/YLZnjQGcub0wYKxnVA74lw
TPL4kimgL3VNBeszj7YjCnonCMTMkQvS67KseeD+bKc+hM2pPChWWIaOqlbGvmYJ2VDx+ewpTJ/i
cYyO5lAPD3wIuKhLOaqipucNndWR+UarDyNJWdriHCONfIqpGfApT8oN/Sua4FidmPoA06J1Kd90
L0YiiSeVwgbMVyL+PCti2BQ58gSp878JZSavFnzCZsT91Kmd8rqsX04nZsl3nwlMvUtKlBtcOnXY
OYzhPh99BmMjwOKgE9KiDjR2QyXr6o2RTqQJogwO7xBPWRPFXadn6JYsFq9dkxdRcGBGFGVOoPXi
a8d6av/PNhPHyMRKYBuiDEq/ynLer32tasvHXzNR5H+K6+C/mJYGpqiBfDJ7E9879SGms+pCDIOt
0lrhJVXT9naQKponkXZidEczFw3y4HvueNR1YNAVDADcEFvL/5p3BYxwJVcFQpTTlFQCVdOGW5iK
JfKUARzDRjpKZmeNTWm86iFXEvto5VEHE2GsDgq55l/zSQVX6pQedgje2dKq5On/KSH8/8S0/yFp
aAd/eOb/hZp207R10f9radW78l//61+rtqiLtvuX1xDi+fKjcPvPX/UHYQ2t8W8mXaSkLZIyKEq8
OH8Q1iRV/83ULFXXNY2PRV0U0H9psCGsaRoNEkw2dVHUwvn6k7Cmqr+pvO5M2RVLe3vT/hPCmm4u
/gd/86f4NTDVOAFDFEXTVOX3SRDllOVYNaf6l1qTXlCQoOwDinNquNXHYiaXD2bGawhHgZLNOM1S
Nq+JzDm0IlhuJPVHDIjVl0GtoM/jsIyPSSvTrcjVpWnQRWWTOZL5Xbe3/kI8ob3SbsSY3PMUINBW
5+zQ9OSqMqsjmLubghWD7Wnfzf73VFQuRokALcurxyyUEvqAhbskBi+kL5NGL/imTRrhXTYFHr31
V6lXLmWpRluG3YDueb+YkiyCi0whejR+xt3yyWfgZk9mFAMtm9e6MBo+SYFuiuBOAHHm7YWIBNaa
4ieQ5Hu5Cr7IYfZUBKDMRml6ciZ8CyXDU7v0tfMhA8SieiIgYi0LSu1RTde2IjcPU13iHleX0mNW
Jc+RZF6bSSXLCx2OKHPwsWG7wfhI7AxhpeQl8QR5uA+7Bu2iKpuuX9XksMSm5kTSnG/EFtSuCzm7
WKJqQ4J4j9kpOtHMv3Z6SmkoRLqdK9ysKk9f2dxEcubFe5G6kiyrpqHhl0gyC/iPQY1fDKFZimWu
m9zv8saHGOj4xmC6uHWfm5neEG5saotZEb7AdsC1O8q7rdo3/tNQav4jHLlw3RExfk57ckj7tFTd
oBDcUlo8rsZ0WGK76DvqQN1Z7Vx7Fup3p6nIgobgpzlxxPGNWSyfda2QHruSNyAyAlDHOS3X1cyk
XBejF6w1L5Yh7KSBi4aylDlCEb7mQvjKTPUVNgGBrQrx4RNz6GQBNgODzoaocd9DeC9sox4LDl6T
yGmtQNwGQ3lrJHluN6WkbaeZIqSrY4u3VqWgH7l8vgUIgX1/bPGRtRHcofGUiQMP5Om+N0N100OK
t0E5ay9up2THkp6sc7JvH1JgPTsIecECv8GwfbhnHZ8co+lDl3bq0qi+Zge+pmwCUT+xGWqnqFSr
7yR0YHtq1rEdlOoFY7hyJRrSJSniF1qG+7jivNGQzRhPCeOXrCNcp215i4Juqh2F4pFBm4xhnRCR
hsdvIcbmnNfKJYEEx3hh4CmqChWqhU0tCc/+1a/iZ2Eu70jxQRwScw+SEj/Lt3uelw16C0m7CBRx
kOcZqiBCWdRTZ3Ho8clJD1IkFQTX5iWtMV8SQyXyhHNedrAQis1R26gyCe5xwaurIc9wBWEIDiAK
npWLvNxFfq4UI7qw3Z8A40LQlfJRGBG3Cj36K6XQtkVb3InQU7YYpj9VzXwPdza1J1G+91veEzgs
SIozs3Vp/Q9pnavrKIB4WWLQy2UirS0beO1SZDZXGO4GieWifyXVq3FjxA9AtdoqFepVpHLttdgd
AzM9zCXna0zWtZHLc9HzPrG/n6qZaxIHjh6GdOXNIM4YAbaDa8hwMgoNOVrZ4Q9VNK7C6ALhqtw7
MW089CYhcuBz+k9v61+BbNBW89RYAQPpDr71GD35872AW7cj0lOsUC02jl6FhN1JPOMqHS0Hzo0G
8zB6bmT1IgoasLQJTp9nuUrHx4BejDDXj0yF2QkKYlup0tLJwA2dopaYRAd9Ipc2oLIODZg/D4o2
xfDOzO3MYvEwqvoxl+pHiJ6ijVt9g+StMt1xyu+Muqzwj1Sb22R5kNDi1xDT5JUQZabLmnpPwweK
2ZhXv2cXEDkZ28jrxy5kpyj9b6oevmbaUHtFSlKcAby1evvduSInkO81r++Mq5/MASnzJGcnc/I8
9anoNgXBeE1Q9DZ6X2L8hhyt5KBs8nC696P4VW6IWp59UdpZPanuklA4A20GoY1a5BRheiBV9lBh
fE5NqJysZjgqqFtWc822ZKrxE06Tj3WXybvWZIJEEtF92ZAhWfa8iLKG67EykELg5Lpu1escxkSF
4kHIJ6eJ5/poIUBeR/DoGHbJEX5d5kkplUs/8N2JQXlnZflTJcRf4gpBQhDyLlASBq7R8WhVv1Js
BOWRo80M9FDPnqQgQME95+2dkpTGSm5jlJMCz1JmOxi75jGthmQ3SPFLKTEGr7pWdoZOmJxBl5Vd
ChFqG8gqeUimKaFeJlKxH+A+trN6GZTE2mhIzD0sE1ZBT0ba0JQ8W1+/QtHOCLQDAhsE3pemDV9n
aL7zgpxoydPIaTlTwP851qLnYOKvBnJ+iKvpXmj1U19U1SaWe2MbmQx+FZUH2gb1YzanFkNs7gRu
mb9bEDZc5BJebqVPvAeP+chLDZ3uamXWd18IX0TTGFeyPLN6RziAK9Ps3/pjfk6T6T5Iy0e/mWh0
ATyPSl71ttZACLN04Xd2mgbNbfQqiEK7rjLguzTLnpj37KZSR58eBi9CsNx6HAVgV4c0S7ks2MPY
PMKeJT8t4BwlbnM/+ZYnGNP9SDsHCtEXOFRkdJEJrVYuBXtdDIXrQOLjqlZrTkFLXtIxeJ3GYM0I
4yXpWGXKIuy2QpkW26lkJIcyhBzKgb0OCSZTYhWRrirOhEAxVeL75MGyYYW8LYNK0NbATRLiVyvi
a6sFnp00sAdG9NU0T9Fzrwi7TONztjLh2mks5fB/THvWlhuiszh3Me8+Is1kgWtsrD34JifTRIVY
V/ZQL3cw7AtUdgFtuywWQBOq5k/HupfUewkyFFpjFl1tKMPJVYvoWVPYeVshPZdwJVxRlJxa4dKt
mEmAIoz3yMrwCYARgQcDkJ6c+FdmLZc2QldrzTUpeBofxlwZyqZO5/IUtFJD/noY3hDDMu6WldLp
mvE+Qub3re4Z/sHGelzquyZChx8lQ76JZwl5PbUVSVMUNSVDNlcGZlobpHGRzMA6y0AjtwUKwRVE
wgPhvN+KaeG698VTVqB8o27etENL55kHLxF23/nIcpUkrP4iDPRVFVA5Kn5ebLVJr49iYeClX9Xy
KlStZiMorJDEXiJJLHk1mZ+mdqyydgt93Z8GeOM2HOiLGBNHF8jSITL4amCMYSpLAnVHoms/cH6T
iAVYqAOAz1HPZoBtF3NBbreoRM91xrKTZmy8Y6vhizDxN2HEFw68ssZOjfCuF+RuPdW8qIkK5iMv
+4uuBC9FmTwFA/q3fimxQwhiOKmjQmXJSlwcMyJAvGxwQ9+8IkShnNYJlhxnyQtqiC/wYOdnaL0g
a8okPAcim5laQvNslhxFtPWj97YYRkwWVjgj7bJQY2pHNi3Dosmh6LmHwthuh1FuNpavJKuoJx7O
0lJrDQ2RkE9VmvZBzv62LCzBwPOvyO1YZgVXZuyMYBflfhWRfhbJI5r+mp0ojkduYwLaLYZhu3nr
0f4PNKwf6q2WY/3bT+z/DmswtD462qKPdVR/Nqv7Lv/WhFFNu/rXP0Y/a1j/+HV/Naz6opbCTAdC
r4qeiI7xr4ZV+41gBVGRsc0w6Fgx+/mrYVV/o45VFAO0Bd6yvARC/9WwKr/p/BJUVgp2VKoly/9J
w0pb/K5hlS2iCeAbQ00kYIGOmj//wSG1KkwdgJjJjNbHiAcElUoA/oiuxc+06yVfcUTT2FXlMzMC
a53kRuGydetHXS7Lb6g8p1Vb5fOaHUw7TQJL7lsVnjPtPqo0qDYylns4HPKqTvJu3dUta3xYU/lk
wbTpRyXazsyiV5roq4DTQ3GAkovyh8nmZpYLWqEGnloz6+tBSr4pRj55WRNxlJnflpFNRGVYhm7R
qpULKSjdZgZtBMyIxh0gJtOAsC8LJaLysmRdmItwT01suhJOJMa0dKcBhUZDlWPNDBVNOODs8+mz
NCkXM88OUR2/ZHP0jNRZwXgwOxCjd6+GrNr4AK3NYv7apIsRAjqHzkoPgggRCap5tNFxmCAjs3hi
rIiMu4DxDghZAuDSpc6qjiEQomlA2eRVNv2dyoR2Z7TCvI205Dmc0L02YXEXGP1xLJcGL6Knjno6
ZwCGZeGPn41lJw0DzDDNkPMvazG+VpQ3XpRF4Y3Zzi2sfsyp9r7WTht96imPKUzeOluE1RROo2Fu
FomUXau+dBhL/dQlFU2uPp7L6klsORoT0Ke0p0VBlMJmOHAXlh8RtP7ELPQunwjUnNtyJeONxLae
Z+CLMZt3L3x/a29MSeydXGqP4cTaVmehwRhfhQEQ6tcupy3V2YrhVjxVVBRrUMlx16QkpczyKGp0
ztDZCiYcqx59tUO01sI7EdlmeDyyRa00iiH7Wt2TYZ3ErwsMkEzLOXbpk2UloWsFEsJmEabC0n9E
Mcncad6UT2Vs0R1J1KrVrEgHlE3FdjA19TQtr86oNEcLgrRtFX13GP2uOxh6oFbYzVPN2I2Rybcp
pdWzBE/iQqjdI9PgjRx1psvkYVtU0XOJepIerrgL9XY8lWP+1Pj1na8ySyQ/+K7hbOOK3VTMzlKD
XdM8jOG6qYVkBSvq2eiSlwmegauqKTRUWHW2oTTjLi8grqgLxmGFbGJZKOxCpjfYHxFIHnK9bZ68
yIVGDStdKE/gw2dFQlYlZVCSsNM1UxKdCpHWoJC11NHRjt93UUxR6hvdaPsJ+2Y8pWe51rbtKASu
EuR39cR3NlnhqzZJlx5RjD10Ka9dlL9qJcOqNETPosoodvDAyRlUqRPMSLq2JobXbGXDMY5CRnIg
KUJApZDG3FoIX+iYQ1VStlY7FBhNTMGBQLN23fuavmqD+ThovDOjxvMUI8qKFNsV7kUrHcoxGm8i
GYbn3OBiYCVEtZdag8LHQoiEooFIdIlmS0z4BZpS4YtgxjMCO9rPPKwemZiVTjfpizYdiKEqgvCl
LazvUAmqnS9Er76pbt4KXsmAWqZSOwV9pZ0NlkVFFhVPzzOVaGzgJCvgBnRm2rhywBHxZKLYoxni
TsKes8RjCqq1LcxEdHuVMPNQIwhBbMKXPhqOY5a8oo/u79OYmkeG6Q1XjHoKgUoAIz/MnCFu800X
yOB+KUGdilw/JmbwXMviN1PsIV0pVQSFaCkI/S5ZS8BWtpoAPSRqIWONRw1jaj0rbQ60UcBZx5aF
0q+ctGrXiTHjdxCzG0zn5q05+tVjR+e3MomVOWR9Xj+Xhd7ZfUS/5ffd8e290ZAxLB9bCPuBTwp3
c6xLknraihIvGfVJtBVM+jo1iuib1O6PZIb/x0sQRdIXz+CPS5C7sv7WptOf5UbzI0D+59/9s96Q
9N9UQzFFUdfe3CP/bVIqSdJvFmC6vvg6YiC4ePf+WW/wJypmf/wlUTKhdi2p5n/WG/pviow+fPHc
FS1VVkzlP6k33rl5CovYnH8pyjLv+aHMqMNB6ZmoGJ5S77A2x4lGdzPZ/5JL0kaoC0ctC8ybbjqU
DD/cpZ/Iuf85SPr7gO+cErNisW/CQMEjINlFxL2REdXY5hzdwyN4/vUx3hlm/n0QKrgfr0oMpCFk
ED95SXc7zKqr5sSrarobBOz447PPAL+P5H1NFPYMH6JlQ1b9z8KsJOT2P8wc/j76Utr9cE9TnfRF
whwET4yxB8zof30BtGq2pSajuDiLKkANBGWAPkcYs0OebT+57qU4/Hva8feRlzP64ciKJURWXgnQ
kVkmzWLT1pGn9RK+Z0wbxP48MCw1Et2tYZj5gGefHPaf7pB/H/ZdrZowFqk0syq8CaDmpjulN+1D
CMJ0j+Nx+MlBmBb99NLeCe8FKZTbZi58L+8Vt1QtCsVhM9U3zCzcroBjAOD0yeX8swT/9+W8nxWR
aiFa1TCO3qCbG2Q1oI+AQDjoakF0TmEAMPjfsAzTi1w1BbJKVq8+OfQHD/B9bLiOhU04S0PrqVDq
evGMi9hGq4MtXotAEoyjG+6ouodH74a69Mmt/afDwt/Xu9g9/PDWmNaI87xBelgiizBuiazHgk3o
1Y3FJ6OO/safZTsa1D96VtrInzsjf+S9/jZj/uF44AqTWbWm6ZWP5V30uwChZHSY7/gP9dFHEvvp
e/nR3Xy31uDvFJtKolSeJSCgVq6ZBMIzWW+vD0E4bqA4FewoKVa+iJ8ucNLb2vmTr1B+t/poAxXT
4Nfwf6HDOdG99Jgfi/AY3kWVuQ7PuSfvhg5TPZJq3P67Tz61nZ7yY99sR5ze7O9+vJdCzPV28JlO
uGA29zHElW/9gURugqDNQDlW34pTcZt2K8VNVtVG047CisZkXfPjSxx77dEspYe0YlD5AApofzft
Snbj0TWbbavsGtXBaM6Ovra3/W1jHqFROsXBhGazabx4NW01T9j7kzeuRzK1FX89bepdscLDTXUn
L99CV/Sb7+GxPjVb0tbbbX2ybnV+Y0oW1njNboV1d1OdKwODgovqP8cPyiHYmP2m2gb7Yhsjrl/N
q7h6SS94i4q12z+ri6HqSdgNkTtu6g3q/XjfbZv/5soov1uTpSGzglSYEMBboF3twlximNT6sPj7
+GwsjaevYFcl2yb/DP79ybf15oz7s5dB/ufHJSAUQKcpyh7qFLvEwcrA6LaGseDLTyF01aL3GSE+
RRLBEiwrfVues0jeTEzS4BN/chZvsT8/O4v3K7Q+snjKve+ZKmKugqGnRZltugO0qga1DLILxALp
QzqIex8f11WhBbs51Mh9b1xN9ZHflxLsLsyaxx6lhSqTYQViuUxNp0GgEO4tr4qq2zhy6wBuEJVx
v0MBF60p0ldVVLvsiZ1byemNIOCIOwgA9DIdQzZ0DeAswo0G19vaRNIbPBhTxMs2fYkDyYPYgsBe
QSrUd9NXGEg3zYjwdxEkpIF6HiXtOMGBhrlerRXsNbDHdCewTcPITmGfQ5HPXPruOxwMt4HU4Mgl
ZQgyk2qNl0NHA6OdcDtEUQEhqXwOzCep/STf9aMyRH63Z8WqQg5dVfqeH23j6tGygmdTEN0x6s5G
yR2cV61e3k4mMVATVpCYTdIB/Hon+WBNfx9P3oWB2GsJdAbJr55DRXJzU3EjhRLARwwRGPuCV7Gt
lc/W9A/2zPc55WptjpEuZr5X5RsuTVu4Y7zky64JQ/o27KGBRbchUbFzHEAFNj65zo8K2Pee2DMI
VjYGgu8huzvnSWeTQoeeSXFDpjtWXO7Ved9ryGdvf31jP3qo0ruKWVWyvlG0Ot4hprasXdrUXyD1
b5eHunhwwGXr6/SMd+K50OX9HOws79dH/qACelthftg2J/wek6bU411vWnsEU0xG+31j4WeoT/uS
/72UQb8+1Id39d0WVogDkaxpJHvFJJ5DX9yZ2nWZOndB8wVCJZUR+vZ2BtpIPyt9lgXxJ0vU2/3+
4fLGualzyECS1/vtXohm2x9uTfhvWZhAZ5b2EauhPxk3bwgAp5JMxmeLtGx+dPDl5z8cXG0mXUkj
Sj58VJPB2vowNEw2h7hoM1saLZ+hPfAiWdagNe0hD5N9llo3OFLjAXSCqrqf08FLK/9rqRQHBWNN
DFEVC8MWJXaEFrLO2mzWibKr8HkuMMhlKdok9Vrg6UlrQhqw1uztSd5OtCQylYEpsMrC62bRCnmy
PlJtUs1z5MJs3E44M/q6Veb9UD6rDLIoEsNNTzio5eXmFjbFaGznemuMaxGnOqBXbCg2OgUdauvJ
30/JoyKfhmzvq4+aetvJV2t8KNXXVr3P8jup3yTKpjde+xa9vNc3nohCV9rg3SpmG2lcTroJ1zVO
dv1W6Ldh4AUa8mJGhGsgMjwx7dIH3BNK+dCbE41IH4847grbWFFukrq7wohEmRlzWTMD4mRvlZWH
3GOrT9UKRMVRon6N+7PXI0Lqq9M4Jd4cK3d63W66yRPF+aSaDzhX9QWY1jRt8ZN3lslvW6r7ONXW
ITZ/oTm+SAHzWHO6s1LGMY1ivgq5dDs15he1PUkFTKZUv6IyQTOdfYfOuDei8VaCAQwK5E2NvgrT
2g0IQQ2h80uWsMKN8fsgmGuLKidrareM82+zuHgBReElMgFo54k1R/2SYb04Vzhlx9wMjJ+Y/pji
gfiGa1wZ3kRSbPo7+i8bZ1K7qQAgX6Ngi29lii1pPxFIrAzHkOxPrGM2YqHNqzTHtGfQt1VAUwdr
YsSPC7nSblBkD8fjFb5j5wnrABOAqS8HJvOLp8YO8eLeLM2LFNbbvB1XKDRdq0KZGjpzwHYTylu8
7+/SMb+J+96FQk95InrYLOFwscEvfbk1N/SU1zZ5UJIJNBTmH8N+xgTLWCIbvpc587xcXCOd9Qy1
89KyOeqpuJriGIcEAy1JZP6uyiMWPcdKHRygKoT8CSRjg6leP21lMdoNASzkUT2C/N0NgfFsEiA6
Jy1mIPIWId960rQD2h19OlcJ0s1Ku/TYdmPeb+ez7g1it9HAK5RM2gp+gY8L8L1hbvXwDKsZbZa2
N7FWibsEk6ivOF3y/Y6XMFADm3LbjyENqUn0jbEoIk4QASS5ivjIymonhuHk0RmK82f75EcLzbtC
TILmD/7XdV41eXMzklXSMx6HqBPieLy0m68Z8WKtT0mlzzvkRb9e0N+SUH62ur4rRQxYf6rRKL1n
kmIGfesYtHzgWb8uYvGkwMTP0MVjt2F35amBfF1kd/CpyTJe7H7vqolXC6UhRkVumeqOWCL6bjvX
yBkAZJVDFHTcUUFKCFHwUE/xFE+MBDLQtcm/iiLVzks0yIgBsCWXVPZIfHVNYYMAyiGK1oUHsupk
RHzWJegZy98mBsIrVOfGNRtm59e34B2F+d9trriUSj+s8XPYz7DegsRTCA+Q872f7lL5motf2WEg
9RNCPHbM9sl0CfBfns4NxCTSnFwRHFkkK2n0xNwZMY4m15TNL3ItWTlQuZ2ySl9dwiT4ZPN9SyL/
ybMSlwLghxMFIQxnvPlrL5sUL2QTNgREtMGwgXzUqreidSK40jGYhycyigfpwPjLS/L2IPvtGtK0
U0c5z/EcyUe48gMvmbxPxWpXldzmsHbSxOk67IjSR6XldXtmiIgjlL9pUCgnleGOse40uAsHSe7q
fo4srHAWit+sQRyFnZ8LqwZ/G0aRMDWxBCuuWYCT6exkSsPg/3uavS4tAMJ0B+PUVTMmToK/tDRh
DqcieatFvM0ZSbTfhOFJCgZnkA+lxlhdmC6tMqHhF6GVXhLizEMPS2oV4pw+J8BnvIXC6MDnPxQP
Y9muC9lcm7CPorhyqgFXgLhZ5/z6WtZszHVRZ+iO1X7NW9HOjCsO9bY6Phssut38WVqjtqAkP3ta
y89/eFqEeARK0kj0zbgMSZsCB/VNKuvnCZMi1LFMID2tvevi+wAxXzV+rcKLlvXOQo6Z9G41d6aT
ts0Vm421me5jxgtJBC/5rclC8jLdaRW8eghbAU5HCg5hXbLMnDDdtvxNnNQ32HkfYgwpWPrsTJe9
TPPh0PUu800XDbXzFk2BzUSO0VrVz1tsMZyYXNI5zXaJZWzRwLlxxr5KGstcFas4wkkuD9DTGAhe
P8vtNT7oEMT3dbOPab3JqM3T0q8+dke4iR3ZvPci7uRq0G6ZXp2qyLrInfpSCtG1EzehIRIKYlyT
ID0pOG/3enWRak/lNY8n4WbWCyakyZcmVB/krPH0oF3BH4NcXDgQRRwtX5roPqAn+ao39WEIxr0p
FFtFVm0x/Ua8hGOxl85BAh9Q2JgxzhG8jVMu3AhpdVMOuhdg8RZWtVN13VaanlRIkEg77H7EOrod
j6XReVNUos/0N1kGq43/rkSdoai+EcPOje+rIV7pS8dc3Plxaff1QmCziTRYoWfcJOh3xtqk8/9s
8XhrQ372Or7DvAo8R6AFxuEOeblrWsQbls0FLytAy34/tTejwI9Tc4Nc2K0a6wvWoTB/RzuV2nM1
WbhVfAY6KMshf3Yq75qIecLWGwhA8MwYxhGE3b043TRTIQFnMu9L5u4ZS4VDagxXym9Pme9aL0jM
PWxp1l9mvFV7qW0DR6OZHFpnmh6m9MsMJSzUgRWG7BlTfQ9Yfydb9iIZ8jSzvZ2LIt4pEPFkazto
Xpt8Ekf5Ud8nvkOQjFLVjHZIda+CEOFP4aMColVijCwhQnL7WN/nbXDPDHJfjHtdEfCmhUf2673r
w4O/60+QaEP1rXvGNADCmJjCgDf3RWl9y9RuH1YylLh+j3IRuX97tuJ0X/NYSf/57PgfIPziu7Il
zeGeyDVcxzgzburS3ysYZTHXPPsxGH8BWrlgV4OGUC2+//U1f4BgiO8qljrBCgh1loa9p4WrouKa
5nnp6xfkJKU0GUJ8srX/3tOVrXfFgRiJLfGCluLhsvBFZ23GLX1dai84p+0185pFpVtg4a6G9VnQ
pj1e+nuNPujXl/rzzl623m34fZVLkD1kzPSh5w+4Xc0Y7elw/bjMJvE3cvUp9r58e//1m5Tf67fk
fp7CuaVPrKYbaSDRxsy+iFzjcmeFTtjUr02FE6sUs1U2igs5kX2A0jT+LKj0A/Rffqt6ftgvc1Ii
W4J2TC9ht8xk1UWf7UgJWDn3EwopTuMSBgCmA79wnXBav77HHx733cKYpkj7BnUyvcVZMjEel2+3
8u9x4ll073uJW6/ngjuWybkqPr3fHz3ad2ugFWGetvhKemOHzz04YJPfL8N/JDWyLWiGrUuwLig5
LcKFgl1uqpcxeMQH4QlDqnMAHq3UcK38z4ZbP/+qIJn9s1pJiejqNBi2XpnK30hzWDW43EWitkl8
fLQzcQ+dZy/52mf9zs8XDsTf/zxepWRMkfvS8gY5fjYZPWZ6vauGt/XKVMIVzkRuUTxENMP/zef8
bqlqtCAg2pc3XOPLiVSip5CYKsOjH5gkfzTn4X+Td2bLcWPbdv0iKNBvIMLhh8xEtkz2/QuClCj0
wEbfPN3f8O/5SzwgqiSSVaqy7g07jn3Oy1GJYjKJBPZee605xxxpFsv7Umzw3v6n1ioSO97/liSm
WUOP74mKvTsEk3WImZa1PMHzsujk4qAyrNTYdf/hd/zFVXU+rFathSS4SkxlF9D6mxeMgud0mAx2
7/GgV+rCN/GA1NrKsvzXn/lbMo/r/78SaHGyIvPkGv5a5fFdaHoVRklBEC1C0x9//LMx8sfr/VSa
ujoCDk0XJoe3ufL9Q2mKBhWWP6QegYHynTXS+ITVFvEn6hDrT0pTah4Vx4NpE8RokRrwR9DA+esS
/5oY/NdT2I89z9kaaZomr0dC6gwLMz4cYGCiETeRR9MNFvU7c9T3VZhfxJXGOS7NMEgYB8Jn1rzO
ASm8AE9TvKCXuvKd4rY1rKM268niml6fciSx7NKfunXQyGWf97gzotukIOUdczrUAj/eomYdEF3O
KsoioOk3Xo1VcuH2+S0z7R2M9UensA4o569HxG+cZxRk1ZOxIn8H9X1RvHQJFswYdvbCatxrcjGu
MqX0IlvZdgESz4JsLMSV9lfW87O2MU4GyEeOJq4LoVyjBj4j2QV9VLQFpLttHWVbDdlDxiE4LzgO
DEYBTFPHwJIlxUuFd2shW4RWTc+kyMwxVVgRBA6V2WxP/NayK8bHIqeJFA7Jg0Ixu6jiTK6QWj3T
C7kiPwDPg2aRocFe2s+xjoFR3Dq9GvK6ztm8w9aWhhtPby6VmgYpyZp9Jm5rbQiWIX5Cjxbd2jT9
LYANWphVbSx6s78KEvrjyqTv3dH/qvdMgudcJ6VL/YXrcm0Hmoj0BNsSoLnKCdniPZO3Re+65qBM
HtEGdMoFTlOgbSX0sbG85XvpdDtiO9oQ3kfQEamDbMxq+GvHFKcoWQGvRJyXnLgsl5lTvgDfDRcu
gKNlB55zIUzsRiQDMc2u+CSmuryNg+muN3xvVJUzmoKHNOaMmk/lpdKrn60CaZ0zmOVC0zWQPXV1
CcD8WnXbU4VpQz++0NM9j4LoIdcSKC11/hIArqAxtEYjOi58J3uZsipYQdUAB4EQl7lPjIsghZUr
69jdDvF458YGvIjh0WoDIpzFaSoUd2EZytc2rDdwg6H+0+6qx1oiG1Qizxrdrank/kKCBaAKRAEd
l5e4sLZap951aXmbaJw0RHGbqs2FP7XHUc8vtcLBDlNkt+QxXpGfE2AJnK6iFLxSUBirKWrSZTrG
/mIygObbIc3WTrfuO6cid88HEEtb0wrNE1enAenXuVyVcfWSaHzClX4grfSicwGuw3sXwEvQY+zb
snrpnGRLmpLnxNlRi+aPwHcuBnNOlOwqT9S+pzidtYjpm3ei3NildgIUEXpd658ZnMmWPGMPSkx0
GgkFgzV+1bV60+nKVkWvrUod6mP84Ev1sUdw7tClafv0Ahk4DqQes5bSutegMz/DEKR9bu1kk317
az0Fc64qX5MQXg65OVLh4pi9dmK64fOoWteaoR3GLiPbsjf3qZpsgYJc1slwpZbKlqji7ehwVyhm
+AxF8lLVh0e4hV87zuV9iX1C1w/xOD3Ghb2DbvrY59nLIPVDb3Hqe7PIf18s32Y9f5BwfV8b8a1j
GWeHgN38fmNHexeRJjxMN/msE/VLeR9r6NadnGgrGXzuB1ovwl5PAFgD6N5x1q1o06//4V28b5m8
vgtM8JaL+YBGtvhQRGWokcqyqlTeRSY9I8B7KRNrW3YK45L0xE2Lq1gSPoKfS47+vqjQYAcRlpbs
dTj3W5v/Lw0kb/0j/08l0AvVQUXJrvzr/f/4lD6NT7hLqij9n//xP+pk/q9NNT59eaIW2D49F9nT
H5aT+q0G9Mdr/6wF2NQtnX37G0iD6vSPWsD6REYC9gaG39hBBOeTP1wns7VEBZ7gfkcr8Pn/dJ0Y
tsorkvbqWo7rmL9TC7w/FAiXwxhlCNWQDbsHz8mHMnZ0kyrVc7W6sX00RUCJMtNeYR5dFSpoc4wZ
SSY3cTH+kz7iQ1vj9QcDZrd5zsjrdv4ke3M1vWwao7nBo+dVEKob07yBcusps7VWBTij9Hgtxqk7
IjXs8FvgjSD4t2LcYEHDtjZ9nqxqs96bg72eWQbxNHohnblc7y7jSvVSSKRk8u1wtp33xbOWWRuQ
EEsgQhfka1wX8jlkQGuX2QmEfq/O7Gvg7keXsBqQY5OXDAXScpo907AxYvtBNJgSLdO9hvok8DyS
Suj38XNoyg2AYaLomLOa0ZMRWO2uq5zrIKMZXckH2kM3pkkbp2yACUVfQjYayOMXdjVcdnbLPIuz
0jKunNM+FTCTxsv5JUF2wAvkrdRKv0sq5wyMvb/IdT9cA9Gg8QsZjLheJanX86FjmBmnHKwbABse
jfMTMik+jxBud3mfb3Ml/gKmOV4jwTc3opf3rg+a25geh5F6ALh1yNSYmNGp83QbZdzsmTUx8AuD
dL7GxItS0sLMqwTJFGYZRvZwbBkKpvVecqbOzexEc3AqMdwxo9FLYRq/efT+YlV23zcUv90uUEwQ
UltUHvafDrFlXQIS0pTqBlPPSh2sQwid3y1HdEYWuDuQx4bdn+nkHXd2cAjd1DOrfJmk4jRi40Um
fyUbsS7Hgf04qu+DdLhNgW40hdyEgNUZo6ziyfdCrVtZkbnFVHKBlWZDCutu5ES7yAr0enZ5XvjD
bQZjPwz52GP7BFnIPTltnDZ9lBLDoczzpdIjyJ8/HZgiHr3JFZYYVHlaC4d0vsEdw4sCB8Rm2C3T
lHN4iOYSxIJAo5yk1gxY7Zadkj32M+mjJVBudj60o3wgTXc/dQl0L2sLBu3CtbPzTBcncTqcBcZw
Jsvyyg18oFQKkCzzhjScreHqN10VrElzXo5+dg70zBtCYjH0ao0H9NgFn5GJk4ySnQfEA3ASWKZY
LkuNO0Rr1kaa7UhT33ODngBZ3v/956p966H+7Eq9frCa4bL40YM38NO93267pKqyvLfrm0p1r6Xt
XsfQgOhWQxTE067iduo1/CWD5ckmBiPGHK4qLv1uU5hgDK3hLB5hFpbxSYQjXC2CtYwLDK76UcI2
7XN5bvvKtTm2qygVJ3JCdWDY4GmZLSnacKhKwj1nuAPermzIYUJ2S4LJvVo2dz4rYe1DXTXMTc7z
FovxECV4j+1i46eQPEkGNKr42cef388IWZWsxjLvbysnXsnW4B2hxIgyz67bVdI0a0rsDbyrtU6l
D/Zh3bUdlTnwj2G+9NhrYa+PVnuUbrccSDYEwuEJVqGiAS7LjD0wurPMYMTAJC0TA6f+icNCvY61
/pgBlQVXMS0bDV5DhdawJeqhcE/D8ta0uzO/l9si+ULYGdY3zg2DWKjO54pMT0PHp1VV+7aWW8bA
5/FsYOM4tZMGKz+ht3//iX+QyH7/wBHvaWw3lFf6h6YctVNmW5Gsb7jW0A5ZUgJrE4wz9znflvQo
3d6CsxZcYDFC5uJ6Siw3pDaulIHLyM2B/OAB65bnmpFchFjUJY5Eiux1ZZIcaZvwLJJTJ2tXQ9He
1Q7aW8O4Kf3o8/yU6Dy3HBrXFSlL/uju7MI5rVz3H4pICok3rdbX39HghI/3A5+GzRb9bkBIBFEp
7GRqbsJYECfKz+z1FsIXPOEByPLfX9FvKrCPjxBh8hYmVVBMeFXf/7ROqQxFEt91YxbNHo/ZWizE
yuA8LoJDU1o3EHCova2TCnMHGeqAVXGHAfEOOTzkr+XiLxXes1n33a9Oa2H+hR0Nf4tKe+NDn8qw
mPsafdff9ByEprjcKSDVyFqF/ZHbiINszJ9UGam5qQSxJFJu+8bCMGatM54nNWkhwNuncWOcNvjM
Wa/3YStOCoxiA1A8mKGHkhVV7/Jd4bZHvSvOLd09j6zqzpyCA8Yw1Bv6TaZ0l3bDr5nD+c3a+NTA
5V+lxkkFhJwMrC9ZVm465mHO2B7V1FrB2H2p2bV1ezirY34IJVDm5Fc4GCHGBCMYbVFCFvTHW41/
syh9+UCazwUMuYrsQdZ5XbmuVfsE0uRBpjjV//5Dnu+Yt58xbRqd8HIcyurcHfooQZSaj/k35LLa
irGlqb0xUv/1o/s3r/SxUauMP/+21D9/UtJI+RxGT2ib27e1/M/vfi3mhfuJQnmul1m+5qr1RzHP
V/hJjo53DPo/VTmf4Pdi3jA+zQZx4QrDNviWecn7Xswb+ieKfDhoQiPkUVi/F9Kp2e9vk1ehC7k0
H8t4Vx9lLCnztkVBIJVvs4PkCrzFEWz0oxtQOg66S/mq9Aihi4hpC/Nizx8jKKR6qstd0WKFTBwn
ehJdVewrdQhuLZPsFXBc93FfPw5tWZ/KXigHjMXkkHQDUdQVxJWEx9QKs5GmhpTLyVFA/YCg36SJ
uw/J0L0MjUHRVoXLNlvUzhn5ff1J6jbJrZUk5j27vwnKA6U4MQ0Flvd8Zk2hkHAmpCW1L30KXoXh
nGFdadaTnmbVstOARIVR7XM8J1pbxyWs1XV85PkpjjkRhttC+ohGqrFkwJHzLkf+9dailv5sRbl/
FdLrRPQDEuakH237MVBtfR8kk/BkKUrOPhPRC/UIDI5svmCVIxRlhfCLFyM28TLAq9jCAa84eueE
wNHNWVeTHVz7HORvBXhMjNfk9OhJUu0VV9O2eRAZFyWpy15t69M6TZN2H2q5WAEkngnHKn9M/ABV
PPfX0ha5i/LRmXqCSUrEoTmBzrbpBqd9kCPqgHq78y2feM5etp9rljYH7bslwDk5GOt0tSIxjotJ
Oj3CBIsIbPJd8m/U1TQ+djKXx1Gx83PMMjks3xnAkiYYPUI7aTdGVeRHs7H1rYzV+NRmBH3XRp1c
kkIiLu04dM/oBikneVB0N2NB0llVYFgJkUzgisrSs0kWyak7AI1mLy7IkNaRFEk4pIus8X1wjw4c
5SIMyefBENvEnTG3fJsVRT9AD8YcC9OZNE9VywlGSBhjX1Urtca91yydwWBp9yuvdp3xtu+M+DnA
c320ou6CPokCbxinLXErzpmo2N/qGHWG3/BxGTrjXH+sX6zMT05b81s4ut5vv63S/weW0L+ep8w/
6F8MyCEYjLPtvNmt/sSPvI6yolJOXurm5e3a+eM7v/dBdPEJ5COPgGM5jmPPLa3vfRDd/KSamsUt
/G1WMq+P35dOxcHzSpkI41sXqkWIMQvu97VTcWenrGWo2LC+r7m/0wnh9d7tscCpGcsavKIOz4M3
aX8YI8a9LS0TeN9BVU3YWMDx3PUYACwcFGARsaTLHkkwNjJ2EiIBzGo3FVV4R9i2QVXd1u46LxwV
HJMfwo1E4OUmuv+1I4weja0dxp5GGhCc5JBshSXdhPC8iSt/H9m0+rjHdbBibj4dYaa2gLaJZzkv
hEC8lQv7sx372WmrtER7kj/q0btM1zoBX7Dk20VqmtUF8bLDUgW6X/Ut9ACrhfKUu0bxZPW8C78g
yH7ZSxemQGkUROxia+dvEOzwOKE6nM76cbK/EMrpvHx7L7UvEh9ZsgUxB2+AXKahOl3AB5fLYeii
i0KUyjU0enXH6TbhVZ3WMD2WbvTgVRYUiJWj6SgaUZxMxAwB4Ks6+Fitxi8H25tfBMPRvSGhb6hU
4ageFJWAYU760zwvOMZdXCtLM06gOw/lUpkEGOocg8LllFT2SVA32XWTgTsmvcd/0AZtgKwERow4
WXvKrXO2o+nomDCw3FhDT2QGJjxyK28JhQ9w3Qd8iM5IvIkti2EfRy0i5S7PyztNL3xMULp/3Qwi
w0WMUmQ7ooRhatHRRPHVMrm0up5EYTAL5q3fZeF5n7AzLUAvtkQPm0N9J8lQeYylKrbEjIbn4dDV
15rmK3cdzOStmGp3l3RBTgCRY+xUN4M4QoLhUmccIkm4frRQpHyJSBLVadkb9dlgo8jXTfdBxap5
OhCHxQmZ2F6RwwIhiITEh9LJzk0VtKWTzBoatdcfTFVLzoeh9R/6NjFawujgnAT0bVYQXQEa+d9k
1N0a31d4OkSxc5zyrrgfgka9L8NwvImCzD5XuxCgocM/MRMzue3IUFq0Pok6jphHC8yZvKLXFA6j
mU7d4TgbMx2rXRlP3ZKdJvFAknc31O9nUSxr0ga73IuKwXgKZxpVGvrk1uCwmbZ1zfOQuzZ0Mxjf
zZIgDPkAs46GIE4+0PVacJ4lbfBImdFvvpHA9IZnE80ijpGpSo50RZKjAbXkglhH2GlzXrc2NdHG
DBGNNpZBZ8NurUMAZHFTZxghUzdE7BuDju9TyGId8QhXtl+QDKi3GGFaUZ2HRD94WQTIbwbtuTPI
ASLseDT0Mfs6E8BO7WYMjz4nwi++HQF4SUBb1XGsbqMkSo7pSATnYjTM23SMRES6tT0H2JATuAzS
quMUG1RtuSK+s8BaUSOKnAmAmt/hekt6dLtpVwfGovDnrGVH9491UAv4MCYHJg3fQMR0aa8MmgP/
r02ufN8kU86yxnmUOSTXaqgX98EIfCtsQ/2iyfr6UNmYMEYjDygSEnlTVH6MY8Hvm31bTe1ORgJA
t6HWbK1Re9sF6Rwe0aDiqCtzgiSpl+ftlLYnUkz5ZZl0SFrgxm0D1pldBshwPUgsMZZa2k8WyJa9
HQb+jTFKDYa1maxymX3fe3958vzmsf15RPq2fLNVuZT7hNW7zsfGApy6WsvB6R5MLUhvCzMAAUIj
F1a+0wL3azT/YAetvSS6CtxMrnX3El3WRoxNe2/FUQ8rpek2JPXqd9jbqXVV2BqKrV8R9Bbfk3KT
HAz6D+s4l9NusErk5ELSH3Kzwv0HlYdpz1Omn7+MY9OQ50TP5IeRgclBei7030imCKLnkG5IeWgZ
7N45ucmqGYEW+TpMU/sYztewqsshW9jfru58ncf5iufztQ/nT0FWtb2NODLAYlTySz2FnmMOiNmS
IVbPB7alY0emBWfsUoPoH1gRSLP5Y9fJkdkRtd3szbFLUtDn3CBkKwT7er5p2vn2IXZCvwjnWwqT
fnFfzrcZ8w/uODrTxaGdb8Ng5IZkASNRSWv6IxYnuP/zjSujUDmOqs/BuUEdFTUzv55sbHgyifnF
LXUWZl2yIKJsXeWDpq4su2iXZTYe7alRCcUCroNAva/9XVznOKAJEoEhwxMdxNGuVcWZS+86P+Ss
+4zLV7mdHkL1MYkO8fSkWJj62Vck8R2XsXFfoUtt5FdAm8rwGLCb2o2xhBq1zI5ZeJlXT/lwUxoE
ymQ7vTiLh2fQzAsDdTITaGnSYLjXYEm0rrYKmkN053Z0z2jzsKkSjyFP8jjyULA/MaSoAkIgAHA2
4truK6+JzlDX46Bk72y7Zzxvkb8ETrlLsnWYrnL9IER9GTxLmJS0KzFw9SsnW3fTg5LekexiqudJ
Ttg55s6MCJPPjr4dnwW3TB+dte7aGY+jluJHyhZpW5C3Fq0NrnFquB7zZSe8A3SNhpXAtLRfWgjy
nByeHYeBXWSS0FOq+k2ed6dZN8yZ5vuuNA6sXd7sj5lPIXauccC5tMhuCIEhoSHGcFUJ18SVqTQ6
9hpdWTV9r26lEzZ3hk2MUt5yTQyHPK8uQ0CioMCmONEoB3I6Y5ZOBjM4yXEyTwlMWTeJixNjHPEA
5sO9a3UnbTqtamotgsphC3KjO5F5dHHTxVa2tkjDbMwHwjzmFF3j69T392quf05HdUXVQ4CSG4Ho
uc4G6bVVfgMgejuU9aFHO5U1xZ6zlOVgY7vX2u2QF6epSQx4HalnhopriOXmqjQJRdGJx8uuAGNP
+cE0n6cWW/vY76FkwzOIlxpcgxZfOU5flwHRUI0n1tTneNz1ECM4Cd7elEXkRvoMAKwSw56TRYi3
YsNrzLA+VR3/vCKu2nfGU7UYNjFH1HhynxPgbn2O7qIFINwT9bDE7ax7QS6uUnIrHAz32X4QT3XB
x2IuR+fZENe47HXGd45xUvTrLv5cGHS90bwIuMZj3Ht5fNT1BaRWGoGhNxK1VWcksxGig+ogEfOB
Dm2qhnZukyp3k6QwK8dVQ9ZZH1/MSRruWpXRTq8eUAr5EFFz885qyEknbUOJT2v1IVBRmzgUs9lB
+FcW8U4DoxpCG7N6zzFt0QCRZUfuOnAz1aJE8i0xCgVocoNDZDyE43kFLuYu1J1lgBSapIq1Gu0C
lfpjtpa0PCU8KTGN4+Zucr3BJuyV/LdGO3OIE2hJLxfVFxHA1jgaN6N2Dq9pUT2ROb+04i8AU6YX
pglLrVw2g1zm3UlNnKR+nupwqctTnkCrbraFCzL9oEdnHcRJo7+q2hx/qLbV40snS04MwrnboV/G
BmABZNkzH7fqj0lIBKG1ohAxsTlZaovFsVobPUZo+i7DzmiKRSeg4Onr0dXWFdXnVNYeQXwyPTWt
bKO2X5up4IsAIMhMZPo5IXwpetAZOOmAA/F+a89pLkj0WhHedhJAvIjiFjf83glOKdRRWqbPYXBt
VecuNJhYu68qiFQ0HJTsq0xJO0mpe+OdnuZe07Xgr5NboyLOjPhIORCMHV602DMjbERfArsB/Xtg
NKDU9DPcUxOOQXqdY1fL5LYiuVnzNfoP8k5lBIXgqokYeVGS4xbtCc4zxIkYHqDhLOCN7UbV2dI/
9rRg20f9wuy/mokGo2Et1V2Tl54ePpUx0DuSCizvzdH0/HULfafv+DCA+La1cs4zhe44AnooFKV3
WyviKxkYWpEehsLnRoqrPl2ZjsONFLklqqSoyEfJqLXJzypzzOCjCLV7hGfgUs8MnDyM7NioyrjH
EEZxUfgpKNte4+IR2+ZulG9FwTjXBwDEpx1M7XStkul+ULOR525SHIRRWnFGtGW1bejt7MNe7VdG
K5j2VjHcjS5meXPT7iBhea2SIL5gjb6VWcQ9MlfFIW6hvllHAlN4y+g8HPejeinTQ1RHO3LcOIKQ
e2YkL6J4LqRXGF7SlTdFMq0KQaepZZPYI1abPc0qz5W/9YHQLYa62xrZuO70cEtAGmKiqdlkpBiD
s2un/lRNqmw9yWvhjouAeaN6JCztaGOLQcFn3MfVhdI7uyysFqYkJQUAgeYcm+wyGLMDh9sXUrxc
4zbVA6RPzOgs2XoJp0QX3wZ5aAzby0PSi1M8ByQHdGhZCZ8ldsCeDGWrpNPOdhl+d/lNw6cjQNJ5
zbh3fMa09ZcpYjtWzkfzKQubXWH5F7m44cQTLm3N02nmkaWKW6ciSNYl0bY5TI640lDWpRPk4rAm
L+q6KJMFmYePYSEPBqbg8qs93YqxXpLXuFQFJb/rqP8wJ/ogNuJeRIdIV8OgA4xK9E/yi0m1qrSy
yu4Qi57SYVJBO6cMatpHaqHpmGhJuZnyIfL6OpDs+AxqScZR14GkAPz93tVfd6XeNqV+rfJ59682
L8XpU/ZS/7d3Ha3//v4//zWIs6+V9t9KgVdMRgtEP9dPyUtNHMPT2zbXj+//3uYytE8OH6hL/Inu
uDSOf7S55q8g99FVBjkfJgTiE8NvASUO4dksBcJL8MeEgC8ZHAYYD6g0u3jB32lyfbjhBLMBy5wb
XY4qECSBmXu/+KEJngpSP4uLIPsamzcDKpYqqVcIlAikzb2iCuDNMzkkej1kbSel9Z9u+Q8Dwj+9
gw9dNg77ieFWvAMoKTx/YE3psBeMzPvjuLOQmDhQPNvHzG6WMw3HVb78/n3+vydo+688De/u+3+N
G/37LIuT5K9Fb4cnNp0oeXt///y27yMw55NwBKuW/qpsn8/Zr31c4XwyUZObNGpByVrmnO3zxwhM
5wa3DeGig9Pdb6jkHzf4/LwQjoK2XajcmFihfkPb/gsElypmbuLbE7MvWEKLevQ3QdofyeptFipx
JMuwS58BD28wSW46GEZl1y6jSOwiwGCtne2L5Ipc4AAj+0Uf4ECMO7vyALE/BTquRZHqERydJEEW
rUE4TeuF3mf6YUhpYPIHz6jz+8TW16570XQw4UPnRGjVJqE3OpHfqiUTbun0fCKuHKk1McgiOetJ
XvDCPlw6oMcN51K3wi8DruuFJVr+rr5J4vwzkR67wNUIJQtjOF2Wfmpr9QkNY5qYTjXbd2NK2bBc
B4aAc0C2M5FG6ioObJpCPFWaOzoUeKnnNrOKLKhflEpeumnPPMRZODLBwi+jQ983d10wnfkjpInw
i6C1peSqzvhFXM2QqCa+98k1rDO2Iee+D2lHiiG6i7Sz0rCkZ7Yd/R38kGpxU5n6Fyvm/IPS50JT
J2/kXExGanydZI5+rKxE3aM4PqOljps8SIulm3OAdsbmUYs6dRc1heaNen+bSet0Eka/J19K3ouR
li4BBt2myarqsYujZacPlEVNVQkPeH4t8aXbiIECmw7v4Ohe7FfhRhelqdH7q53zqdfK09Yu+Yda
fZ0lPaLBmMgLNLYkMuEwGP1IMljSoxu7mOKtVqgnKWq8VdGNHc5e/1Xd++88Jvq+StDG+vXicvWU
B3+xsvA9P4brpmphjSE4zFDnALE3KwsqaMyYDkpvk//nK3+sLPBSsWnyP4ZAxhxS93Pr1D6hksWa
wzbMOsHI/rdWlnnnftOT+2O4Dif+/crS+4HJbhT5G00f7ruo1ThuNTQUKx+gT0Dbg/TAzLPsKN9H
EwdMqQ5EEOVU6m0QQXNxCWaVwWx7Bg23Kse4XClZkZFrlT8yWtMWHVka+9KR2VMV+N0uUvxsTchx
4w0stjTeaeQNwAKWkFgGY9HUdJ7ixOJejT6XqajWaaDLU2bKUE0St3mK3J7etIoYE/lMtJYldv+F
qOz+eewbdd/mwPhglar7vHSLZdUCI+9ZtffS7kzPKWU1R/rqxB5nJow4gt8Z4FqqBrLRsS/chCiQ
QRT2bRnp7TzEkZxsyfEb+6lY5W2PrEDzq6V0M4IdwCSx0kIF6zp5p8RuA5PNnP02xK5ELkGMUxSO
LwhK27VbCWRxDky2XIU3otez6jKJQYgU+RwXJL8qqtbgeOExVimnF73dCm1RCJwtJpLBUYVxYWnF
OqSZex2kozN7I+j3aoI0QU4Vl6lphV4I/KefWpdfooQK1wZ9usXnPACNmIIvaYOoPo0DcekQerGx
i346WvrYrZSm4rwU1f06EYWydpyu3jMH2Oa2fu8MSehpdTguQSzXS9mocuH6Jgwb0yz24GqwLydV
IubkUWdDh+g6LOONM9CoAggOttqsjt8mBmA/Q8IqOgW80QAmb3A2hkCpx7zqekJMaPexvxsFnRKt
hUk6OpCqAklcTdnRN8udIdiWCFcJtG0JHu2rE1qiCUJjBFYIX0AfNKn7WBv0Nwv0iftgoAIzpwIZ
lq/K2w5h8FUHIGYVBq1AP+rYHJCMxmcRpfGU9kMPTjKqbtu2bjdi6mvPVOxs62Z6evd/t0b7162+
KOx/vUCePMkmfEr/Yo3k217XSEf9xIBaByjN3HvWC1E+f6++3E9ERzBX/z5en/l/f6yRKs5CjIgu
6m8UJCyFP9dI9RNpjDZjhllaohuq9Xtr5Fy9/5xbvK6RBCl/k/u/mVfUTGboMZTKRifna2nUczax
k+zzJNrlsu8Xcggfcm4bc9QeBs4nC8YITJTkzurYv/0EolBrFA8afpY6Gx7sIrgfCw/0/t4BmjnW
5iZuL/SKGWynZV99YokVfbwPp/660eJ82bnTalJrmM6NtJdBHRHSZ4SnhR/siM1eFIQ+rt3GPW05
Ry9ckWyglhLYILAQyBEDnjI+mSGUibxAiMN0eZIVWUkteqb0qxuTcFdEJ343PqaNtpWweoBiXeu1
7S4NBPFL21G3Ng8ZYhYGBt1lQPpYWNufB/rRoxq9tIDGmCYSGqHrdzE8lhZRQds4z2lJ3WbMJjF/
wJzcirOYHPC6JIRNhlcDS/GiJiC7JqrP0eN+VSBhK1LtOiCAZjVa1Utt9Jdp4WtHLlYeNjXt3Qt9
yNuVM9HaKbLiOLpdRj5PAx8sF4teD20igbpTlS4YC7w2wbcPvkhw5HQXphURAJtSRhi9FORg06Sg
sCJvnJxyg9fA2HhpsWgsrbRnYms3F85UuEC6Tl0l0XY2DDlFFeFNAhjIjdwH+JY9UFuN4B+IeZHq
eFjt3dWEIsIbx5HWqt1sgzGhvlOba3DE/Rq1etewWxbGpmRIvonaaDgJLeZEZZ1s1A5Z7+i23dkU
VNYXIsGDRWx8DofS2bL+4o0aaBZhbgB82fXLVKrnLjkOS6k3EWOQoILCX+ZeLEidLsgZ2pqJg3yt
SeyvYVJ4XTy6r3SJf+tSj9Xj12vY4imsnqL83Rr2o8KzWIh0XSP+ldbX3B75sXrxFTQ3eJDmlciy
aZP8WL10uPd8jS3dUUnvwS/zY/XSSZOlp0F5B81+zozVfmv1el/gCYPOCxEX8wkVPaZGr+Z9oWcp
lsGtMZYrO3QIqRJKyWwhNbAkOOJkKpV0ZcQYbJN4MDd+6E6PeoixQh19WOFGb+7eXLe/6FTPdrQ3
a+nr2yH5kI4RQtNZ/vvh7ci8V5QholqUU8upNW7dvctwaPDSAnRkMEQEUZtlh86twSkyyZQEKgkj
DPNPfGTwGj4y1zPPKeme7QiuJmwe48ofmSAvE9mbtxqsvKUSmMqDUdE6XlQVbkTyJMwUxi/241s9
oHStRadsRtFE8HgihXTtmOT2eQjnu0xsDXE1Tlbh1X7cL2s7iaCMofMyUUkVRwtMKtnlQnQvqSMb
c6GpJgdY3e7Hr5oh4BHmSUZJ27mj/ThWjbvIFDX+py7rNy/Zz03p9ULO0QmmafEDOC28v5DE76Sx
gv5pVYrW0zi16ySsjoOLQYQjaqP4xy77oknw62nHif4xz5AFhJdlhzlLDdaFuPLxyoh1JJnfxsOu
TFsi6xi98tcRIbR+Eq2cORHMdLZmobymbPxS2DDfdX9697ROLBoubOFzb/BtY2Mqk6YIYtiTyCz+
F3vn0Rs5lu35rzLo9fCB3izeJsiw8gpJaTaEKg299/z082NkdWcEQx2B7MEAs3hAoQqoTOny+nPP
+ZuAIjNK3lIUpOvLq236LfNW8MWazJd5aqEzcNqKZBCJJySjHWNI4aBrTGnqPjUJWk3J19HoxkVc
BJl9uVH5NFxgZlgKk0GGRvdETZ9TFzx8+cJcr0sHN8RkmauJeNslwwQHCsT+XZNDhceBijKNJXnZ
k5pAIIJvL/rf8ixJbrVgyG5jvBofG1WkUAOkTrgVQzn8FBZS9OoPSMkUkC7WvT5oaKGbnnolm3kw
BjgZNjrAaQaD0ZQBds+LSRwkozZ4UekA6uudUulqW4tatDZhjy1kvN9XJYQje2xdY6WLTbwKBoU9
J+aGnUlmv9Uqn+q7gKZur+MiV8t5hQmXEDkJlOr1AM1I0yv4iviyJhPxIZE1407KhO6hg0S8xsbn
uR6H9CEKvdRpNO7oyzPEUX26LDR8SDirobKoE69l9vbVWgEyatORb2rVciOXoLqwRgAbqf6EB+GY
xnhNLe7s1KNF3PQgt4K+Mcy5FGKM6xGIOlrMy/JlKIAvDE0nO5EAUqlSrlUDzxYgrU1Eb/D3qHJw
i5wu+yyKxLJSyadpoo4oH45HOf5GdqoGAik2xYQymCCN+UiAZ2I3EfQ/L4/v4RA/WUC8nDmW6C0u
5QTos7OpcYUSHJ9XOJ5ueagTJNDjG0S1Y2N00UzUXMcf5GLZpKWxaIrCsjOl4KTRjBwPkxgISjRW
t2JrWdT2oJgp9QsEwWGpAtTGCqhGC8dXeb9HuHMqVMB4Jfodv01HFbaC0OLFkPOT/kk1Q3ArgPge
kzQqkFvTtGXXWt5zFQrmS4uB8zoGd7M0QtD0I0++pdb7Q7KoazN7ZU2KdlNS9+5JuQWxEt70fNtb
4BfNTspy2LsGU9dHiCYfhu//QXj1kP9I93X540d9956f1qH+vyxLaRzQ/z7KsrMs+sh/aPqpXw9F
AZbQhJ0mT69PejO6yR/9eikKkg7xHIgcQDlehb/kaX4DrlmJVK8UHIZYjYZKkPRPwLWMaxEGiSSs
VDDSBwj3H6Tqp6Pj98onbuNg0SgDg+C2iHAOGoJHT0ZD67VGR7TuuRIQIwwionPVz4x1rS3IH3mi
4ZJTIpE9jvujoXr81cQxBOD0Qj00jPgOuDpop1Cp5sL1ycArufJK9VlJ3Yxtg6PtaIz+lfDt9EKl
FQTcJFlmWwMQgv8z1cGOuqelbdgkTS0+jYJyJxjFD1cSfDsQ+l3UfQeLnO4M7BUu9+z07Dxvc36a
YdeH6o4oPlXAshLfM9YgLgaONO/RzK851pxeDb8aU4nlESYCTwHq8rSDmZC4bW3RmJ92QKyiRl0W
2Bzz8lqM+0Ts/NXlzs1k3A4NckKbpAuJ0xnfWe/aplJKtzYQwPWiZ9lVq9vSLbZpFKGH3b2A1RC2
pCR3BSzQ5l6rIeRf+YCphHSyYmEiTJhMUiy4germNPxHU5op+VBadSY/0ZRy26jyfWBBIC+Ezth0
Gchv2AGWLQJu5wWB/3W0amXAQnmehsidpVthW1dtfSU8PJtzWYb1yahwVZI4mQuRecBcpDwOjEfq
TahbV/ja1XFlLQygufjIFdfW2IxuyjTQINU6OObcWDIK1aejgL1xpeO4oT+mmjVlbIM9ZKobKckL
uNdDh/a9PL7EaY+SfSHYWhfaRtdRVsqHfCunWumAeNyTYTSuBJNn5wnfhT0aJsiGTL16OgqPZwfN
mAjLl9F4zMRi2aINqtbY1PNgW1JXkNBJE2/BNoebIZbKX9fQvw3RPxwTCv4ihQuILch6nbZd4gle
NS1tG151mxh4Xw+t8ip5/Yqv7T8ZVvNAaEYBUSvVJeAkb2tJUNgNfFmUdhhurd6Vncur9aN1AeOQ
o5+jjsLJ7JMEmfPVK2SmKS+jR3SwALl5zY9IUEnEUY+73Np88DG/ZTWAOiOaEqfhPx2ALgB03nEK
4t/QvAPh3Za5sGqF4qXvyd/BhO4DZBhSJBYut3vY9Md7kpAJm7xDclOZGEezWcePHDPZepSeVWsf
GBkcRs/hnbDwdp523wq3BXLl4Cm1BEs2dREGEPnaL1e+YWrj7BsAcJDb5Fpl6Z12PvNKRR0Bsj63
oO/uDAXJgL9UedXo91ppsxZ+ohfUBxtdADlr55ntb6mshtfeImeL8DAUR58xO54gPQyxR4r22fup
q6vyG0BWyUd8whaM3VQfbRZoZsfvOm88aadeUzI9CCNdGoXZEuCRCvB/oHnwdIG08TAaCJDBWqQG
Fe+N90poiBJ5Ob7GqRN8TuPHCuTajytTccrhYqFPy+FoDGbLAed49DRBWj1T27e14ktLHasxJ/nm
b6n4lLNAyoPzqnrl8JHnt+Gh4UnVAFsi0uzG/HISywANuFh+VhNYizZI1nFSBLH1ft2Oz+4ErVY2
XA2LCAfWql+U3dcxu0/V3dBBBXkxPLTzlU2rwNFAZ2oXqNsksj0dgO7m8hDNtJn/HqJJdIebm2ts
/tKPNaEps0iRnjEj6XF2bhcPOi5hvZ01CLEuMJXuoUpGy3TfVnbxrf1ZbZEJF9Y9cRkCuem6aCCo
LFBgTtHvd8SV9lZhRO3bGJypkm01G6jEl795lif49c0wkjhkiBYRr5sdZrlv4mGrtPIz5bIu2gzv
pXwLLlFIvxjqMk7swFuAkodmly0L1LclZ/Sexu61xwgNr4E7/8ppp360zI6/ZzbbPWbFaQYb7znC
PJ46q2cb92Z756H5ElA9XfbkpSNoOlu8Av1+lRSvobKZ1PDN5sH7ir9IGD+hvKqJG3jCgraKxE/g
YMtsKRc7AMJtieGfus5xcEmdGJfZp9jd6OVCfE7GK9fER2fXcU9mZ5cl1nUD70V+DsavtbWxjFWc
rF3zvRneFOXx8jSeRXDwO8kscU3yvpDIaM6GTRV8kripKj1bta0/Katkg5TKxrqzvhq74orElDb9
spPzaNbYrGddlquGD1LvuemcHANJKueYbujkGIGNZAhlLKx0F/lrNbppWxzvbIH4qR+fg26TDTsl
fGib+xoiMtLBt4W/JA2gPYm3EM16eAFoFccL/C+kfbBHE6ZAT/CzuqKWH+l3oY8CeyaAFX+plA0C
VlA/sfhOhlvFc/jh4JueOb7wLKfX1HSmLp13eUqlWRP+an7nE22qAtRV6XlYQ6YW0WzUVtI35XOH
u4O8cgMYb3YLX8S/xRCgvKa/q53timnEuYT5z5QrmkeGQher2G8x4mQyQmUR1jZluekERnHG5dLB
IeY+RQWgW4arXsPmxe6/q5DlsfGRFml21xVQl1ZdQIY4fENHgModjHE3eUpbR2Wvxbdj9WZmC3Uv
Q6yzlWhZ/ihyOA6frezZE+yp+F9AnXgZpRsx3wiOCSKhu3bSn6aMOIsOvSRkRP8BntZciqPKK5J+
kJueY39djXbUO/K7yOn5pnsLoJONhGAZGj+71LXze/L0tb5QRrtHpwfhoWpNFvzyrprxls8/aHbx
ujUl0arvpWdzsAOYsvJbqN52keM/CKHdxndF/dDCXtB3DS6TOoAEp6Gmt9eAeGJQi60Wwt+cn9hQ
QJUiV+Q7PZOSLrwH07f9zG7+qt6Mb7mDMtmT9q67C2PP6nLH7UrvHNhTmbkon82V+1lHuvpNgr+h
L9SfXC2mtgDNdU8MYD1Yj+G4KJIVhFFZsCctN9nJd3+DO/9tIK6eXcPT5Jg6KQ9SGyT8yV4cPwJk
UQdHK3TSs7C3HrRv4XdLsbW/QOzV6hbCkI5LJcf1LWnVH7jzYhZVPND35J1A3PpMBTh7R6siua+f
lWX+lrygDvWzvGfJYV2YfkaVoubS+RY8p7fuTYoe61N1W22za6+Jeeh+WGGHopaBRDBVr1knjDir
e4tOMLjIz7RIKQAVuRdypyzXubaQog3TZvyAZ1akvCpQaru8pGZp7V9LanrkUXua+PCHJXf00u1w
Qkp035ef/e8p6MFXX7CDNdo8FoWvDiAQcvw4V604NLXQFj9joXlTvaTPTGizRQ03hbKq8rK5q18p
FJujYwjry184AzL//YU66RuCfwqJB2+Woy+0EqPMdZMxghE0QA/Gg5T7X3vCy8SuHuvXq75408qZ
n63aUYOzyLKMk0bQp5WVljwlFvoPFFtzcTGUTgmM6U4FLE1Ul145ba72c7YWUgwdzWRaC+7r+A1e
XXff/DBfpKfwvX233uIr8fPZM47tc9TJeTYaOM/frXlvkzclpMB3QJ2+jWABAi2Xp/DjRfZ7ROd6
C95Y636l8XQbRoQLtvjbeMNDllXElQXuKZ99A3kZFSMgY5lROMGJlkq+uQq4gd2Xxthk8qM1bnL3
XoS5ppVvKsIlEy6Bl5f24Bb7rI+ufPKHAczx+EyL5GjV+aEgNErAUYtnkuI7w2uabbLS6QJQHNzr
2CMhE3t5mM6fdbM5mcW+aVfHuufTpss8SIthWAooTVR7YkzBXSqvguGkz4CB6br26ObXNtpH1x15
FRFxUPK+4mEWj7oseB3k4zGRn92f4rs37NwvlrRM/8pv8IES6ocguRJbn7/op/7+blCZooyjBmWv
TSsrK+Rn3VrKmOXA1bNWyfAC4RRW1aJluwf1eqLHEmdFInp62ZUh/+gSOf6CaUiOvqAtrYq6Nl1u
X0qQnI2Dexhx+hC9XJ7as9h7Ch84ypA1mTKah3jqqB1Y/10/uK6473rejCU83d1QrNrERSMEgQ7r
j/MUs/bm/Yqa1CgD2qNAFJubJoH2t44LTKlsmEcov9eJIxcI7zkRj+fX9glAlb5EwOD/rtuzTdSZ
quZ2QA73prQzTdvtbNigkofRLxrjf37KzDo92z5amI2mi5/pXgD2Htg4a2XVykeOBFQXyuLqstUf
kjuzs10T+NBW/IJ1o+LdwSRVfUSZFvzjiasB7jBYWWTtJVKapPHBFK0uD8shSXhyw8y+dHrQHC0H
zCtaM4eTCKOXUqTt5be+shzbNdD37N6vtl52k3vrobAr+JTlOmVD9C3Gu8O3Qr1XMah0MZc2ssRR
QN+BKe3M3VjcRyUJMGcQZAg+nKOIeAIO9daN6NsoqiPUD0DO1osGZjG2hJtMymyRh2ph7JP2++Ue
zkR/WelTD3VpIjhNZZG5EQx17rAJZHrYpg9fc6tDLdbu9W1pIO/1RYm2Fk/78REdm1q/do+evU1m
TU97/mhwLTOwRF+kaV9dGtY67BgEJAMcy7crtgLKK+61Js9OzlmTs4ghTYPu7/mMbzNxK6LRv2uh
TOvfDQAC4h1MfKO6clwfLs35IgLGKU5Kc+hGzCM3XxAxZQ4HaU8Wri62qrjGgNlXSM6sNKT7Aa7E
i+ENtRiAeHKwC6OV4a8R9fe7FR5pLQDtfpvEayRtyQKhDhEKGGsu0QnFJFV77r5Yd6K5ddVvwtfh
i8da9PjVNegHoMwL6DXtc6msVHctootxB8WdNGMFC+MQqGJRCD3GyiEHq59MAPTezkSTKOEBcWUr
zVQofy00WdGp78kAfyhons52bIWN7NWCuMc0gfZKCt237U/dTseV4T5Yqi2mDqtAxcbgryZbj4HD
9ik/9bseG7mF+SI8R9kCM4DQvyPAU/0lhGUFqWVzE3zxXqK7hH25QJM2MHFvXfvDTVOtUGHT84WH
Flr/inNso/5ElDkWbQWlimaF2WRgLuQ1qSJ0MNRPvk46/oeb4pRmt2SFr+nYn0VyLL7jEZgdsrVV
WVUTst4rFF9ynhHIm2z07XuRmAv82S5v7IO2yvmq+z3es0PWF0y8qnXGmyTLtvxmMNVmsuwwo3jP
PE4yG2lj4QdmGRDkkemQCZp3vDF5V30rv4YRHMCF+1d0LQPEJJ991HTUTOKKCMPMhgDQkRggOiLt
S8VBS7DFxvLa2/s8WJmGGWwI6ESZhuYZl7SIYikpe2lvoJCEvZMF42lRf4//8mTkdOy6c0a8b6GT
exvv05VBn77/rH9Hbc/uC6VXLF9NaBvlFvXN+CT+QJmEJah9aj/hWZqEi3pYGDzHv5DtqVDe+eSS
U9lEjDUisFds1D6KZY4HYpZt8ywx64K+k/YIGo+JnT0lmi1WDnzSa6Wm8yfRbMxndY7UGgcBgRBp
Xw3pBhUvkr5j66CwgLKIwa0u8HBZCeLd0Fw5Vq62PLtEIgj8oD3p5ETAU7D2XHjdsgP3yAsFyRMs
PNDiqvHIvXaVTFN5aapnVwk8GFUZNBrWvzZvyG1gfvI+ovqIkvOb8MMX7aJwYkTfriW7Pryxj6d1
OmaOrk2tSkLTiBhrTXmG0a+2jlesxXsCSOUBzPyPpl/n6PHjz31lcX+8nqZyO1xOirqzE9yKjVpp
O1GiHoI4vqMotjCsSnetWbUzfNXNdtH4L2X2OTXwEg2/Bd5+eB3zXal8KSRpkUgoslGBoRZLKRA5
FoTJdHQ40OCwFRlHz3x5+Xuvfe7srPHdXGprWt67JAFUO+eeqbau9Eb5sSmupXk/CiyoMSEtLQKF
IA95Oil1LMRdrubSHi/mAo50lyN2qlIrAGpw6yODObG+/N3V1OfBF+psGR41PFsNhZCZqORk9JKw
HUESLEZ7u4icWF4i7Cyq6CzgEu6MnyiERPKqFmycACLkvioywQtRWcKdq5qlnzp+tB1QMKcYXq/V
cKXot7rx1Kp7L1iFLc4HO3TQMV5wq8XlefrwWvzdg0Nh52g9m2kgCVVSsKxUuyYzXbI+yIYO4Ze6
34zI3IV/6yr8QUpyOq4OtBzQoCj0zd6z6NCpWVcTkfmYQIwTfvW2khreH6mjxlt0wSustpo1Vu6l
uhmqZNXzBpQUW09WMdy+9E1L7uL4jqSbXGNO8NAjayjbrYBy+6LMt0V3Z/BqMrJPpfglaO6qdolk
b6xuS5TPTTx2C4gctzlWQeDDkfwhXz6ZK0vPvnsbVPvLwzuDMxJ4UQBQgKLopMd1RFZmZ/MQaIGv
9wQCVn6XEdqpJs4FNWlmc5284dBn1E9h/sBuTZIbL9ka4WqMKcs+achq6vCA7EnwH5/tHzXcmp8S
POnEQS6oIVYjCCN4uBeEZUmiPeXddlOv8X0qVjGOBuWqMrbdZ/lGxNuWMhsgGMdMny5371DFPdkA
s+7NLgBBGwdo3nRP7ZdWwwvRxl0rezdtYWdt22jlFXYKxxApFMkxYP2NS8+4UTUSUiu1XJFSy+mb
apuaI8loZdpW9zMUnFJeNgyTss50O8T2Sljn+Zq+w6Dskf/co1ClYsBUbWoDKyxb9B3tPjFsCct1
2SmxrPLsZFzp0XvSLGv5jhR7FTiN7FCxBa3ZwBSEetQju7Sov/bFIv/K87WUV3E+Ih9nq+aq1D7l
1u3lsToPjaaxmjRdRdy40K6YHYmlFEggbTxCI3U5yCsRy/WxfkzRMamBBKnrDKX+5tErduMUe/c7
fZKX/Rck8vHXtBzj/KbJOJusow+YBaVlK3c1wvPS3gw3ZvGa1/cGelC4RrnO5YbOb8lZV+eRWK4p
YKIItkV3WfO0HBCF0zFb28JVbbKd5W6i8sYIMGRwqmxzpfGzI23W+CzyEhOl6N1pTRaDTTlajx2L
xdDvRAGLnNuq3Wr+Suux691BRpbCe69c6yXc+wXEi+Ra6kw6e2fPvmZ2AIylmkpu6Ev7JL2pjY1J
daJZqvvsO7i9AvhAdS0mm2bx0izPtiSIHrUcZboPwDEdvhftNoGDrSufxOQ5HZwCK+zkM6NO6OL2
1fby4J8/fMB9wEhSNGRgQMyeAb8qOe7TUY32iQbMWc/RM1XrJFjW1vjFNbLYGeNR5XHZfPUKWIDR
9PyqNGjglcFrKIULtR5K975DBt3GYvGnKWfDQpKEH2WtfyXmG9ZIMn3zPWT/OuOOG+tlrMrySrB1
Fl3SCYXH4oSBV1C3n+3UqVRvKIEU7ctJ7EnQi37Zc22tL4/VefKc5ziS9ROVBdwtwNtZ2GJAzoNa
7e8LU//SZ8m4VIIagG+GTSGex9ISqPItkhckZOCzNw1FdaW91tfzY+nwFcBHNY0E1JkCDt7rmedh
5r3X0dxYRJWH4AzCfWlT6Vu1RIkG2BSklW7JCz3JNoJwW4Xy3iik16YLxiurd9oNR4sX5gsgayht
8N4UPGTnkVzR90XtYwW/72nEKYJ47/cV1iy197MrS+FK8CPP9srUHA5VJOCo6EEnmkMkIzPVxNHK
6Hur3OpyIK0kpfbtopZf3dhDrlINNrWslHisJO9FxEsKGQHhphLHz1nLLZ5PPHNVz4ulFyffKIB6
0KAwpVN4bfaqYgccLJLWRVv4A/GVqHeOAZo+fqpCmKwdwl5Rmy2fYcgMgCya9Sz3lD7GgvRhKaXq
ynKjrVvHkM0MaZt6fb0ohMR3TC8RVl5JDQkBBPQP9OxtmDS+AlHeyrnprRXzRocziq9PH9pa0yxb
Tbk2v/L5BB9gVjK4FpFUvzaLmDusqVzZ8MR9r0v3PhylrkC1tzOD6mYM3RchiIQnORk9qu69sYn9
PF2mlSyuQ7O718K8vul7koXAS2+HIBkwL5JshG7vAnDdi0EU/UeXftpNMxIF6Fp770PWuQ8g0UH+
DUf78g6en3ZMgQ4Aa2JuUmI3+Ge2g/UmtPALqPZtaBXr0Gf0PQHiYNCnxlIrA4BY4WfY5s1KroiN
XA8gjZFEoOAQlqI42vQ7QejIRlFZTqPKvQ8DUnAe/j3Yu9lZWRdPtWxkBEFDsqrb3FxkQuk6cs/r
+nJXDiD/450nq4BFJ3muCcMxoZlPuyJ2vdVaSW49hyhA3uCV8YqHHFbVxr3GQrIzPa/sOGg22qSs
rfRad5/4AFoUCVZ7LEXLphPCnYKPNw/VzAHuhCmNwnV/+Mz/4bf8Y9oJ/wrmziwF7CEvm+qYRDz9
/V/MFkXFQZmLiowbrIpfii+/iC24qTCbFCo53JneA+XlnxII2n9xP4OMQiSGXcja/RetZfp9YNGI
UgH2w7lAXOYPWC2zY+qQDAQ3wVE+YSdELA5PF1Zmqa1UucFoJ+1YUtOzukJCXzxCwbg142Zfam37
JESlRCZcdf/qYF0iiK9K5V99iFcZQi2VvDESNX8NpZ4Mai2Y9Xum6flnFPkR1iwayeDZH9ao9xtt
4KerVEZl6srFdJrPmHrBIQurkfHSTKiz001y9E4uc8S0xFKg2MVWtMug1BH+DDWEkVX8UQxvSWLI
9sLmy9EsfxCyf9TsVLww+JcClHo2eFafa5itWBKISrClKls/wv9ETB7GftzlbXvXlRgwXG5zio9/
nwS/unrc5uwk6PtOUPJ6ahMQguSCr3E7F2BQIX+93JA8/aZ5S4wmxCo0OlAqmmUCgAgbgZCHOJTA
QofQmeEfAF0mmiSE0lZ4qQdLvUmQ1R4oOhdhsxDQ1enHBtHgPvD0G0HIsEbTxA5MUCRroAx9hVRg
FzTRVspk6V3UEuStewW6OFhdK3vMFQLUBbmpKL725jkgbGa9kXRlgvybbELkQ06XiNSkqpxmXDLo
3I+x7eewyuzOxTeU01Dql6jtUKF008bol0YCwxzVo2L8bI25Eay7Totvxq6V7lw3HbtVKTWImdc4
ff7w1YEdo8aFuTdTCaCTYAguwtWNmjULrHiFbiEd+ilPXUZnOtrWUY7L9NjEjAklt75duNNQddOg
WV43TopuNW7eCiCW+DC+1TTUwTToRTR4xQI9N+aiE7piqaLBLDkoMiJerORK7Dt4Xas/hjBDqGLk
/AA7qpgZGh190xeO2WSCA0mt/6n2udeB/UchCnk3tUMlpLaUn1EejMICHWV012pZEDwQKq5a2LnS
uj1v9E4lIeSXPb8cC8KaYnjZozRQhDqYcVVBsASxU1la4ifvM7kDijykRCQv3KOEsSs83NVDCdPT
XZdScZD0kboUEm5yvkiKpP+UakYWkCiQE+ihXvPsQzF9GSJYEIWWi+KtLxlF9Sh6YIyc2o2TZ8jG
2Ra/iqFdaWPVjd+1MSFWR6GdAhaGfD32E+i1ALnphKBYooQ0PGdmNmJfrg9opQZV7XprPY4UDRRY
WEb2UKuJsTBrzRAIVUo8Nk2virc4W1KQSbwgqsBx4ItUBT2JgiqtYZf6aATAZsJuHYk8Q4vsTtC6
F9kdyp0sBkmy5qdYJrrReLKNZhe5SHQIqr2uC15vV64n//RdQHRU+FvlRxaQaMZgmysatY+2eSc2
7t5yKetUuwmY6Ng7vMzCDJxHD742tAVcK52+bYvyJmHWehv6LIkm1887F30/MbDxv9LJ/jRZ8bma
Duk2KDAq0aejW58O8e5wngN3Lv/KKplT3pwOfHc6+qvpEiCRVu//dwKoJaqLEosSS7CWuZfrwMfF
gL5ZGLMuVJxZTUevRPy7FD2yXlB0H6/Wsc4OQR3VHi5ASG0wQlFqPN3MHaKhnW8wlKNsPKRK8t3E
DBcHPCQZsia47RseI4Ys/8wbTLesuqKspd+qGprIrtcC4Bo2BfKhl8/LKTY+OWD4JgTfuEkPiM65
VunvgQkqgx7Lh86bEb5O6DAzJtphfOJawIS+mIYNrWzr1zf8TwD2D9gUR9NxFoGt38f3/wVhOsiP
o7DDD/0Ow3SAtn9rsiB+8E9+MQEVzzSLaAqsP5iPiXn8zzBM+i9k/RDkQ3NKl3jz8kdV1tT+f/8D
dVziJYjwaPWh5Ufh/k/CMGV+1/KiRgCfpTypxmD1PS2uowAmrWrdcHOq8ZUW16u2EYz0vkXn00JE
wUVVbSe4ShpTmra2lQzWueN/GbpWbkq0VRA/9wsFa4RIVkioy9GNVljUn6QOS0mdZ2K1aPo+fKiU
AYEHP/VKjkeuHAc2fuJkTS8ID5VY8S6NBfBrQxpo4TqtgFO4uY7oeS03HkybFL5APIxV9it4+59F
+w+u+0uLdosbx8lynf76r+WqTyaM8kFohNcrIQsL4terQVX/izeBQdQJt4jH6fQU/OdytdC6nUi1
vN9J8pHo+9dyRXqIXIMO2YFY//Bjf7Jcp+P16KgjpUE0OFlDkuKAQjYHRqUj5sJhIctL3I1wPmkr
Objxw0pyN73ZKtZXLcuwAZFTD+H5xdEIPf5q5DhLPjv5D03zMIIlCk0dGMMsKE2LMQgi1RWXahOE
jpCGw0unwvxqWhHY4+W25t1ESIQUjY4qAQwgROymTXu0KdukkjTcrgfH75JuVVXKd1QKe0pAnv5J
Kur83vfC7kod4sM2URogvymTNprT3TQhwoYgMQbHVAdlYSh98QNVIu+TkEfCfVTkzzgtqlfanELf
4+mc+omtp0RCGDIvSgCn/dSa2hArFcUllPApe7h1qDxEgyIDEEn7eJ/gl/B0eWQ/apEnLwR1zjwD
jfHTFruhGsvYzwZH6wp8isQivNENvCXEQuneEEJu1n/c3qTcQ7Kf0xWdlll7VRxW5ijhBlIq2K23
kW3iEXaPq1SwpWh9DYbwwRxa8O4P6UtskeaaMCVYpiDo5QF/4AKB8n54kIT4LgCRv9BTbaOY/v5y
904z4pStQCqyRidtDCjF6vwdiuSwZ+LahZiBrL9WZLt2VP6SK2P4USMobJAkMOGNkow6nTNZ6CFn
Vjg8jK6EBnrVZbj6jJlpbi935nz0SIxywDFw0lSOmz2qiygvgAtKg+N1JZYOeplAB1L0TPZWjYD3
4hKpLp/XWIjyonblmThvm2OV4A2HW05PbRJYm/UxgZBb+CU0sHYQSPXl9avkt+LKraRi4QXpuBtT
BvrKOTMf2alVlEo4m6eaBloRp62O0egayNeP6PWkbuKoukti2jcl71p+96whTjLObur7EmvFnFMY
akEvM9/QRqc2Dgh8PyWbK16jMn7UCjWTidmMN5loTpv/6Ng0MLuLBc0Xicel4WsUWtVU8/WlayDZ
s8kiQ02dVicIw8LgbJu1hZ57YeaODsIsEcw8TV6Shk8eRD1pblJuEhsJrdq7MlmzkuEkzzaJ7k3g
Oa5lJBSmG+qoe2ZD7QF3tdbR5TV2kIsJ0lX1a11WNpXAKz60sPxq1iLuRX+2MWCITWwXjTcPClfs
kdOG1WaoBAFnJXThFJyAI+iZyBkNC6p4KCF7ajZpFgxS/Xi52fmNi+gZnqagoIkq0NCdv7WM1GoR
C8DWzDXLQV+qpTJO3Hx3KHo7hlYcXMHbny0f2kMiREbAS2T3z28jzFs7sXAF0fHKQnJiPcs2rhWF
q8u9mt9AeM9DxAJqSTQk0dBsMI1WYk+bYGbzYNBu+sAYHsshHVEEFfql3wfjlRvvbBRpj7oryojG
ROqbHhnHq0YoQdX0o2/Cw7Gq5VhaFIUMv8MjJwD8GlxZKmdjSGuEhiICc1MRap66a9Q+qQOk86jb
itG2rE13Mfr9NR2Rj/pEOZmB1BRyFvOsa44dnyaMpuHwdDEQLMiybyoOd9UiJgPhXJ6vj9tCO5M9
ZxigpE/HD29Tkq2xbjit6MbLoquCO9LkwW5s++HKgv9w8Cgho19I2hMJw9OmPACEoT4yeLIX5jfo
qFX2aCTVFbjvh62wqSgxE5UjhnPailxpVteEkekkRpu9tGke7hIvTK+QMz9a5gCb/tXKrC86aItq
8sSlVCQLNyTfhsdBaXxn9D0FkTo/fr08TTNsCafjtPJwgGH/ckBq5myeSkF1W84vwyn1unvN8zDY
d8jj3kTBEK2kUD9Yg8srM6pE0I8CeLu2UZxRhvWOSPxK9NroSiV2avE4uj18EVqaoB2mpTOv4/tR
bhgDlTLHqNpkJUhSeYuKvbGqutS3S7H5Lnal/HZ5GKbdfNYmamHTi+uAJjqd3CZJx6xPJMPpATIs
xE4b11YsJOvYaIQ3T4H+ja38XR1TRL3c8IfbBM8cgnPyW1wYpw37pYsObKJB96PMvUFpaVwGKP1Q
GxSNK6+G6VVw3sffTc1eDWY6xkE30sfG7xA99qVnuQkioG5avpCUZGNSh98XWHquMgV398v9/HD3
UJwAjYBwAPz9035muMRTCGFSy7AjPW+NynqorPQ/OXR+tzJP6RXeoPtdaxjOqLT9DaamECbx07S1
XC3t/6BD05HNXiXhpMw6FI+dUBA5MXGy1a5Tw8i+GhhrX3kofLgukbHjXkVQBRnJ02ETSB5rXsiw
9ViQ7CxlNHat23mfestQ3zNJS3e857W1WajX9J0+bnliSko6O3KuPOqbqYgBDS3HXSRB8Smwq9HF
QFhpTebv+gIsi64DWOnKNvr250NLyEuQyJbAuWf2cBkDkSKM0NK0EmATk+JyEMi9d+Xk+2jnHbcy
G9rBqDpRqUYD+WMJ120BvGAhVSju9lbzRwCoX2fscVOzq6PGn9IwKYQ4qdFW27AI3VVV47t8edg+
ujoobKpkIiwSp1MJ+jhiMVKxynKZDqFBbgEAVcFpWkRkEmXccDGaWfUf7LbjBmdXh6iUIsrpsoHl
dRx/SzUsDiM3Dt6qrlH+g91G+gogBdBfoonZZBVI6za9xbXYlqXyzSjbYQu5tb5yxX+0JMimUMBH
O3JizJ6OYAGopPCAZziRauEzJGLpLGM0gkKz6S8vT9aHTcn4uKk8zGUy1adNlb7o+XkWmk6RwqoJ
EhxkDQpWm8b16yuR7EdHL+lyHADVqeIxXxfUyMaSR4Hh1ID9bTEv8iVl3Ks4dD54frtMykmk+aAM
EMSedsi0IjCApUcpiRI3uC8zvx2yrtleHraP+/K7FeW0lSGqeMcIzNBQhpzyXissAyVL/qNWUAcm
nYit2Nzrq3BNMehbzr6sGI1FNfQyFEOMlv+8L+jo6Kg689bkUXzal6h1R3VM6AsvZXVhyV7C2a5c
y858sNBIunLrIqyK8P28UFHJ/4e981iyG0nW9LvcPdqgxRY4IrViJpPJDYwskhCBACKgA08/H071
mHWzZrqs99esV53FI3CAcPfffwH1rF6Uc0jqOoEatbIJJyE26E8BxMDkb57Tv77bDgJh68rIzeiZ
/HYkbASHTyJnF+ozh2BVhb2zpotcbOva7oKh/ZuW5q+3A3xDQHuWRFAE+Kn+/RI6bkUuD/nzB6uX
zolWqscTLfb+5mD9f3wpiKV7OwpbZQfQ//1dhniCygLseOhG3Riky8rrMYQoZlgcZLeJ//q+IOTO
A6cATAs4IX47x2epaSnYwB+6yg5+AHCRlmzaFZOl/3z/XT73vz+yIRa1u7QQS0lwrN96T0XqgVEB
YoFtNmL5nrc61NHRiSzbXIvEjND6Y5wKxLtvIp/8kNlb+myWLqT/GpV1EDML8JcXQG+3OnUM5/qU
OMJmp5vHSZ3xN6clO5zMDtQIwwyLY56d3jv/5+/x158HPg/iyF0WAvn099m56CE/jb3HvDDxzGKk
HyDFnDyfRPJVtN3Lf36336ssvrC4gAIncZwitvndGIZfbGPuwTcbcrUj4V1Y4mPSJVTsgn+HTXa8
5vXf/FK/f0PeEwtjDzbGxYnydwRrGoqqa1o/wVN7S+JbhRMmZIoYuvMBzwX5d2uU358q9vT7RhOB
DWgOGNJvR3mQVKtOBDKGoi9xSd7s0P/ow9n9m1P2r1dyp3/tbCWuI+va397Gitu+7qAnH6wm0vWB
CK7op5G1mxZBrr4GYnKWw3/+7f76xYh/3P9HjQeT+N1tHiR4ASt2cx7kpb9SQ1tfq2WI/+a42B8f
ToR/fbIY53h5H79OYhU4B397hId+GVq2QN1xIfxafGvs0NJEsdO8vFQupBeEPPYKpQj6Lq5QzXIo
J1c8Nr2MH4vZW2FmlZuH2YJJWutQdOX4Sdci/wZRxiKb2SKXi9Ow+7KJAv6RQ0w2IVuOSx4ZWsXc
87grk/zBkXTmYSiXJxrdhkQNkJfP5YZkEMZQ/Qm98fBiuQkWT5tD0MgtNCulbpeAtIGV3qq8MtPK
ok44jnnA2ANDuzGs5GswTsvZy3GQtOFQiWMV1SiCi6THwV2bB8vVP5VrVcT/TJud9nnp/JA1JgGL
M9RfHZMMtwpxwtNiOZRVq+vLV2+q5CnyiBXK+SQE0kHH8gPzXaxtUaWTb8ZPhGl02AvMpkV2VCMB
SWdtRWsKwaauDqaIC3UuxBIWR3uTMWKvbQ4sFPYKO7zR367CRca3erQkMT1eBJvMwkxAY+L8IIeu
PkbB1BMlPigXwyVteynTDxl380RAur9nh4+CTKjUI0CiPvpDE6eE6A33ppBenSWitT+ifF7xRQMR
gQoVZCIY4GKrmuA5qyy9n747uzNWGFYp03K6eDGqjpw/d7yqMRF0P48qsgpIQcF+pdqiiB7KeiHD
ExIUcmdZgESe8lASVRFXZRC9e16zBKR4a/vz0vkR0ZkLLnid5STyoGKn+9bULf77gvTbX6RKtbdQ
wIrp1XLw/krSHgYswvmuY8WImIUEQFICy0ktP+UWlc7TUPAPD17vho+RcZL8hpcdACc34QMYrKGr
TuyvWI/VuAdhSOdN7nwkTUJd5UXj9xh1jwo6UQfL0pW5E94WNgmbePWXs3pExoosJZJBZf+YJ1mp
U5vo6F14pXXTu+NWHSdI5+/uWr84pekOppuGL65xodoPWGFjL9LhAngsxg3V2jp3yR+bM4ono6YN
IkZTOhnsNXG/WC5iWQIFfNxSm9E89wPEUE4zha0coCcMM91WBWyudpEdniCVMcUVmRoL7u2E0Oig
m8lAd8ou1cLHXNpXWylPbZU0D0VH/lUqunVYskUP6mEceLNsITIxSHUXV82hDt1RZB1119zXqhKe
fOkYY8Ba1iIX65s3rQ7P0aK6IasbCPGZlNqULxTIqT657rIFGInUqn4JIcjxZC+QPgsCWvxm7h4T
XVvyoRgHi/BBLoc7ZtgxD9NhG2MYpomIBGrZth8+6yXWcRbhuFZ8bW3ReldR0RIWGNaFReZFPA6P
Fry6nWM4LEOCVZ+xS1aeSuZZhdmHe56jAf170kUY8VnROPPC8OTyUxQPdXQMY2JtD5Cs4MJVQieE
MUC6Ovk8q9Nhsdu6O7UmVk/xzJN0KtdmeyqSLW4PeTi37JlWw6jl6SL8IfN+QIaNEKokFyn3nBNp
69BbYr2QgKSwv22PHvoDdYhty42P5SC2z1ZhBR2C/MR4hLXWBWrlZi0fK1UjH4n7VsHgtN3HYM2R
fU62tsyhcwZcIXvoRZATt8o7xAuSksgtIusmrpziR9FT/Q5Q7FA9bIZMQvqZoiGYqK2X5BD1+fZ9
qYXtZaqN5495c0WEyNhhyWJ1Q/EtJHMFO86usFm3lvAcUl1XNZ/XEeV72Fsa3qdeFuvIit+qTkQo
recF7mKZ2RWs5XRcu1Cm/WbrMS08bW7NuGHhQXYnViNYcov5qOyB1BdVeNJdj+0Yr/WhCtc6uo4W
Zwnvqe1gtNwD0rmxyYERJ1tW0Z0wlUlIabQmIjqSiLxF31/d9xLpWHUe8R3bjmiW6jDd2tn8siFL
lNdYBon1NJdFeJeIipI1B4r8Xi9enSdXK1NlTr/htFyNZfRrckTyQOvk+VdlNQUfYThu9o039htL
r7VO6itfQbnMpq7lHOlq3/mplmrejj7yto9GtiFfajEdVi+mIBBpjZzxfUtGjF7iahPqaqR0PEN4
dSkQ3TYl2D03HsYxeZRghsHcdpezt/lhiS4KEekvC064ehzQ6GsieM9OZzxkF1MU/sFNNiLNog47
R2dz+AbKM3NPIF89+Gk3+k19Lufeey67ug7w/bQkLghLt/7oupozKA7NUB4mkufGk++3ZX1AGrRE
mZIRlnIsiLCBtt1hYd3o1/SjA3fDV49XdOEX5M2SwRHzRqS8g/Vh9773dWkqUOBZSu9L7UsRcEUH
Ic4OC+arIYh6L3X0ut9RkmSe1FZucucEdYEXturzn9rycaOLgqVDwtv7gc50WI4Dxr8MNqkMq+kx
dpoQnVJngWWA3A3d0Td+g9AeZDZGVlys3mEgOu9trLbGPvTSE5j3eIueToG/rN+3nMP6IXTL6S3f
REWiqiiXr360iTsxNmin/WpnSY9tIX9aE2djpsaxTJ67cNnqLK6stkgd9Of42spx6QhxXEsEOHZJ
fcPJnR8wwYjQO5hZYOfYmVwSltXWuj2bbqu608TFDjIl0GnRSxTKTuu1sbe0Z4f+RxCvnneroy6q
U9Xuuc+tF2/JDX4aKPHF0sRdxiNWVVmzWlOcboJzNmtmryRUOyo81DXCwQVrzlExCxCGhBaiKhKm
iSQwV73p7FPXd9LJomTppy9uzkl/PSuBLscMS+B+yydTO8fNdwfx0LUbC/u0K0tljrDAFwwJisbT
z5sONjEdvaEr6++RW1Xdj3G1whz4kRTZ5uwv4bwR0C1Eg3v3EuGdLE7tZG8FcYm6INXjGcb04uan
OdjzgY/52i+Kqd5y0GmHwm2CPvW5ft10tNWmQ0IaQysc8Gra1rn6UTWlK75E0LmJYBuHYOEoomHz
edL6rj0pGRqDJUCFKCoYxTClVSFH9Zi7DWIkPkC4H/EYreaD3/zkvB6LY6R7Rf5wWWI9sEpgqHRO
NHqqvlrKn0Nd4OPQuav+ZEu4TCc/2IJzy6ahOZUsOKt0nPh/DjzA7r1krUNRnflBcUijJCDWpxG6
7323Tk5GFv2Hz2tbxxgPirOnx3k5W3JEHhX3NKWpnAIRH3O5Ls9NPfrh7boI68vsUCVPfhE53aHZ
0AIcFwlFOjnpOljxi7cLPKk8chzg1MvaZNKKp/nUbHVxYxfaaa+nTq3bW9/P5XCgZqj4vUE1huqh
i6pvM1zAjby0keq3JfOWnMQkey9bJtDRbNlM/GltxlZnXEGSjMtpFfmpWEvszD2X+GAcQ1qnPsbu
nLwU2ugHV4V1gF7Mmm9hzYRrys6x/IBP733UdduVr7UiQAm3gq1+RMvJidXrarzpzbJg0pBgBHi0
kqamZWTZ9RE1qyszF7yiOPWO02HZM8V+e7L9Pn5qzdD8cjCdidAEDJOdzoSN0Tp7xNcdfGSLL02k
2u+ciO6rbB1D9Jib98V58+o6SmFdhCxct5BA5XYkwx2WhX+Wwp1+GGvobEaYGHgzJ5bjyqAmyo/w
4Eg77aj7KUCNXae9GOendc/ITDH9yH/Wbjgyu6iQ1l2bTfxcMWBdjl2peyKoiCHLJsulMncEkDDD
5U5/07a7i+c8eJE6NVSEkyXAiw7I5dCMisRTPs6Hm8ZRuxLzl24L3vPNqMxuim/BghB1kPsX98Nx
SA6+mX6NGm+7JV945byZHx3C6B/7ePqBgKc6ADbV92vR8gWqoY+x1A/ybngqedZf1bJWv/IqcCfE
qVNLctmkT6EskWjRJThtRikciDmchxNLFetUi8KlQ9ab/D41s36vLf/TyiBUpstId5QqqJxRalrh
n9EItIfaHrYDCh8cgEqcZnacK7QP9OPMMnMVQiiu8xe5xLhXdqTT3cW5db3VcXlYzOq8+jaBz5vo
VdaPJr6Py0ifXJMknxMWkLd4K+EKEbXkZU/2Yr2qqrU+pC/aT4uarFPl9v5r7y7z8xxLt07zpPra
IitjCN0QtKRrzfS6/2z9QW3xdlPS35+rXJYpB1b0XsTD8kkmwZbl7jY/+IFsslb3NFV4ycF2lq/b
2l45k5IQVsbtzp3DOVt6nmz8o7FunW2kbbQ+u76t9t8r3VRXDurTLxsV5GiNIsn8RbdZkK/xPeqM
quPedHd72Zyv1QnzaYioh2SF+TeLqcbrEgQ7XUf7jtzG26j1z2NEqA0cVRJUcr+jFAL1JSEhjGJx
yHAcKvfdZsS+inB8PXfd6n5sMNNBAJv6c9sK5EAhcVKPW7nNp36NbzHdbN+MRSbGbBPdKEzY3+Z+
cmOxjfll5kFfL3P1JZF++eDZlsyUbxPrXTVLupKe8F7anr4zfdC+xoE/vhhrNOFp9vOGiXVx7Su/
MePR5lb0ttk7eSL6mBk3083Y16yZ8GmZgHW3pq2PLuK+1Mx6uGUIrQxrVzv5qHQdlSef6PasHBKs
tGUfX21FXRzM0lXXEPbC22aQ2684trwroRtaauHuviLb1bbYX0MVWi9NIvKr3QLvtq7K6qpSwBFp
aVV15qzFUzcGw5PfONVrVYU4mMyTuC/X1boGl1ivTKQ4y2bzc4KpcZL56qRBHU5fwKPIaJzEiMX6
IP7IRbHddKwd75qg+9bSezFZeFFaK98/DLOpbhfZVt+sQnav0H7dm9bqh6POQRxSE4Zc49huYMjq
+VTTUjZZ7luNh1d8X59qhvp04JG5hor1vCV9cuvP0F4zP2z7dNtwka9asbiI9OfwoNjw3dhta93A
rr+ZmyW/9sNO3E4i+OznnvW0xc6atoOvSFwobe7Hbe3ew1JFOIK4LxwY0U9Z+9SGsPCeIpH/Gv3h
feI7fGP86Hps9Jvu69ok2BwSlBceA1EPn9xNjjfNVvVXnr08Ne3k8dxwqOK2ktewjUPvCToGbZc/
Lh/VXCEs2piA1ymv0DR5TCLUJc8pM6lgQqcM+h1+BL7MvzieEQjYCdxBlDgNCst0d8SXECnRdtUo
TcmuVoH7d1f1a3/u7WFesSRtEXe1XXhgGHVe5qKzV9IoPCJokhZU4TDlkzCprxsLvyOwh5d1Ceha
475xb8MO4DYlE9b7ogLZ4WxehO53GNnyVPrJkJ+E3yHe2qawfliLpJ1S4CFcsAlgXoqD5teqM8UR
0WZeo3GA8xcV/+FwxAoevRCPi2RymzMRmTjPRULQb+WDQJJHrmDopZXfAskuJWhPifF4klbcQ9gW
WYvtn3xZAhQHfY2JpGz6WmWV8ibnWrTxMmVbwMVLLbNaVOJyxvlD2OXcHULVRE9WXoVxpjcLVzgR
e+bDql1TolcMczdtrMJ776zCIRJGOmHFEOgSfxLbwXLf+Toi2MORyY++s4bv4TiOTw2plAPCQr8o
DjOn9h+tVcXiQG2T3mnsE82NCdeuyOI6cgeSJjr/rVUWRxucykogLowxc6/oLdX9BIyCW8u4CHWa
GYmSw2AakkvqIRw+tXNXhWkCHyNKqb4jtwJ7u2+Na8gMqmQfYbK4jCu+tNUYAIgtLYEzgVPEwfNo
/Px+HByUJi1Lpzxdq3p5SALlWJzpxQTgFGr1Fo0G3LjdhvzdD8RKve1NRW4SrdivqReo3zo5q2+d
mLW8XlHtwPNe8DG4t7x9aCYMON6ytss72MS+oNC4raGlnGj9sZrNtf5Qc8x3kAbUNJlBjrBtFlw9
tyA9PY0RW5rMXZXSB4Ja4/u5beKXTc9Jf5J1LkLQnd6sh2hlFj9EZHHa13qmx4Zw0C+nmiDJJiMu
uK5PzjRzRFYttP4DZA9S1JM2DtEINr0tz509WFcmDz68QLrlMWiKWhwXYNgRPjJBz5kx/R7HLotx
PDac259D7eU/i5rKk5lQty9xVQ3lnUtTh2xo39SA+TTxD8VqcsbbacR1cCvK/IXM0jgiesElD7WD
+ymPVuXlW+Yzbr01cw6SzQ1I/hIQU4iTFb4aKrUAinW6FGJecY3x8ZH3XeOJU5wn8/3W4cYCojoA
IKlYRlg42S1UShcAKc4GZcdMjzKa3NcuJrnkV10LgdlcI93h2gF0u29NoaZP9tb56mx1PFKMIRo2
7LH1uRinuLIXBULSzfKAbp4CYntzEByqTYVdtrZJFROKsli3EdPKj5oFzpJFm0Er5fR1ax8M9JAH
Ldr6m7MmdZvpqjSP7mo4ACciY5E6bW2rj7kfjA9TGbXVofQaizuylM7rPEWEE46Tmf0DZDsfGwUF
Qzfzi7w06dwzkt3o1uGHP+hyUWOYOrmPX7Ua1eq/jWyAxHOvh1bf1xB7Qj8r3abZaN8atsCxt+S/
tGkYfkgq7SoSRJQdpoVUeN8CaE/mLd499I4tZx14bRgJ5hw210/d1Ng0xrpZMXdM3EUfiEzzl2MS
Lk1+r00QYS0YVPgml3mYDOdWiQHyOlR6F2aWGpaJBO5lG/EKryfk19HIOZr6c7DFOHRJoZ6McHrn
3jYtViDJPHZMJbKfbLBxT0znEPI1o+iiuU65V8joep0TcgZAJUbr3QAPzodpoTs8BR0sNIw8EQ3Z
n1fSrYPgtK4sBG4TE9XrDUDmPD4NA2TcI0e+O38Khpi56ji5nsUvKWVVh+euynv9WjcBoVVTYy3L
c248u/jVd7a0bkpIYeomXgO4fRwsuv+0JLMLM00RLvu9Kz0VllmLtoVIDafyreAcsBlqrwe6XLK1
WyfE2Isnr9IPFZhfR+COKufdX1qyRcK8Wk1LZ2fj1injZJKF9S/CrdfvImBSyxjHVmA62wxh49/M
qlmba+CZMXlr0A9CIRXS2giJaZM81Nh5F9oCKm8GZwjfklV46+M2WFHyQiYX4I9TobPPrya/NAW7
Yd9jDjBJIILjyiAtv4CfN8vRKv3Bkql26pheu7a2QDyEElaVOrOu9LazEzi9uOpc0KKssLTFCBks
c1IxW5o1pM9r2TbhZjsM64C+L6j1WZFpao521JPCtuS5ZSmyAjxFeDotYCE/S70u0znS60y3bVHK
rZfFrUpLoFTvrPUN4nFd6oNdy1Fi22aSbjkPedAlT7IejbnNu6QqbkOG/Ao7ntkXB49NQXXQau5r
8kPAbMSV1fSjemE7lbunoBUYxTSh27GITyat4huRQ6jd0mlo4/ZRjV2kv7UOy65PprG1DCh3q4Ul
3WXZ978qxf9hL/8ve8+/SGtRKep/Uynu//mfKkU//keIq8lOWEScgLSKxeU/vU3ifxDoHcIzJGGS
fCVW0P9XpEjOL5v1Xbn95x+hP/xTU+smiBSROLDl3LlFrFT/G5EiOV3/vjYl3xwa8u7AxDIYUlT8
G9ECuCto8hnvbM0osWV9P4RXRRt0Xra1zG151VzlXc6oXkQaCF8BfpU46IBTvwHLUeXstQzK58jR
Uryye6YOd2yZAX65Km5W0BoFqT0MKAHlaCf1KaKIFWd7GdbilFBhwhvYsJI4w23wSpKLht7TXyct
ffOSdwqcK7DqpLmpW2IuP/umGQbOITQrgPahxIOyZPv0Ya8So8lOANvRt1mUhvxyvk+Xs76/nPtF
v9cACgb1YNpLQ9wPTQVopsnDSS7Vo1B7JSkvVSVfty1M7Uu16S+VJ9mLUE1eqD6SGYrHOLkVI4Vq
npFj3QdT5Itn+muqGWYQVDaj9UiZY0HF2H1A5bfggXqphvJSGWuiU+t0ulTM5VI9E2Oc1+pSU+dL
fXWFmB6sP6vuJKjA3qUa93thHhrz1oigY6+yl+xYrYAn+5B3aCfhtam41Pd4L/X+XvSbwa9j3F72
XsC59AX5pUfQl36BkjkDVQSVU56GS09RoF2gwXAu3UZR+pt1pLfVb752Ghxc9n5kvrQm4tKmqEvL
0lzal/HSyniXtsZMTb4e9aXdyS+tz6wj2qBo74iWwvPFKbg0SuulaSqKiQZK4OOkcPcovPLYDL2t
s7UYVH0d7L1XX6zWlqlLS1Z4e3um/mzVrCF/KS8NHDRhmrl47+tygS3O0bu0e0OHN9qdpuN5wfmJ
hjDae8M1NuazNECrRz1Z43ZVJwmNZI8PN0IzwusHjE/2ZlNP8Udh29aVd2lF80tbmlxaVEYiWgv3
0rqaeUWK04qYN8AkZTmxJ0K41kZr4VzHlwbYy9W2HiZna7jFLk3ysvfLZgmje+/SRCeXhtq7NNfA
3PiktMvAysSVZfOI4cm+Mtq78okzfTo4l2YdJtjOEwqkHs/rpaEv/L25Hy6Nvrk0/dCEenmt9lmA
rRFjgbdPCHE1AUYEl8FB7jNEeBknQPjV21YGDBn5ZeBo5nF5qOs+Ic/EaUQJUY/phCGDQQUEm6HF
KvcBRuE1Qda33olh8jLkCCa5b4lToKvIL2NQdxmJxD4d2dSy+rhchqbmzwHqMkzVl8FqmZZhZvG7
D1zyz+Frn8OSy0jmxcCj2XAZ1abL2MZ2hxFu2qe53GWhdij7gDFFr/741FbT+F3sMyDDKOOgbc/L
veZWAIZaBAOjugyPAfvFd3EZKQuxj5dDpMxHWGmGzsLaB1BThuFTcxlLlzCP2F1vCZtv+zK6iqZm
jGVfzkjbXsbb8DLqBpexl56MEbi+jMOJrxiN131KrqYF+lZ1GZ6tyyDtJcXaHgK3xF7G+Eg8r9hv
rizKkCf/gZcOM7m+zOdVPjdQIi5ze6cGsmbMZZ7H5EA8NJcpv4Enmp8qC9JHAZb5XV8QAb2DA9EF
J4i3yb01F/Rg24EEP4/AFOYLvhDUBlNRD0Z1l7GIRNJOgBVZeS4YaNXE4wu+CKAVhYfy+8wkB4oR
QIxhCbGDG1NeszwzEFfmDOUS+EeAq095aHZYJLggJO0FLXEvyIl/QVGa0eee81gmYHi8eUwi20xi
RfnYUqkqV2J2nJeYuFXlG/tQ7zpqFMilWz/AXp/v+LmKoyGnXQTF8lhG9aEQajdLJmR8Df3bptb6
CefEl8YfqkcjIYnH1m3Xl59y6DZUBLLljHrKF72BOlt+hjf5E2btePDom1BAQ2TCU+RhcP53V5Ku
mXGbhNJFaf1MH3fj9/Z1WRBBkQySHFNv+EyNE3yA/CVq4/pNGJxqirU62nyIkNgW0U/Tj8Jez450
P6P6vc6rEhYsQvOlyMNHJ8efJgm+s4d6ZQAJM8jY/CK5q67mcFMsHsT9tlPcBUbDEI2+d6F4G7AW
y6xpvNE49/1UznoyTOr3IwqKm9UbRjIDYYh88Qt8hMNyNgThkW4aLuWr5hUcKKVYMpq4LLK8hswE
wMT9nuaYeF6VvfcAVOekPStxaZNsOipOOfL/Zlm4j66Z45NXScw4CUgtjkxLxSF31/g5aUP3atsE
kQZOacGfsL9FbDOhLXZEFg6dPhVVc5sv3c3IWjbzZuJGBvPYVPK5GcWdNZsR36U+ED+mPrgXlqxv
t0Kuz1FLRcHkVBx4IXhO6wOpNNOrnMHOHGmsK9/Ub0tftff87FicM2De5WJwsXZal3MM+YcRkUZZ
2P5zyZx8noPQBOdE9Ge3taIryxdvWjYNgAGVl5UeEHM9YXaeg9LL5Er74j5Pcv/TwOaAdYF0np3J
JVE08J7XXhNQGi/t18AFLYqljp9yi3KyhbZh2KJUw+98GOOkbzKRgCYdAtY7n+ZFtb+CyHR3ftw5
ZzGX5mQmO7wfrbV7tPvhh1sX3rW22kNnGE9SYwk2vYFLYH2JJcLQOY+DW7s16IAvr2xTdJ9CRcap
WMnWk0PbpmB41VNdrHPBQ9XMD50uo4MqiSlWyagKGADLk1AJ80eJM/9avttqtJ4dWtUMVRfRq5V6
z6d5Jjuw+KNpxq/A6LQ0O8/2k1XY3WtoBd4p18L7ETn5W21LoqJhb6aIvelfNiA7g/PZ4lfz0ZFQ
c9g1ZrpsxFWhvK8Iwdx0nfwfbGSzMILTgevqsUoK61MEfWc6zE14CAwbPafO75SLinMdDZ8/omet
ujuhl+CB/SPbOG+9HyBNpPC4kvocsdq7Hv3k2hJYzyXUrq5tt2tjwQ9rBrbIUAhPsRM1T1NYEJbn
NS/5sn0xbvmrmiys/qzFvLogxl+LUcNBuS6DGiC7CjDe4Mu3yj3rzh/aa7ynkO4cOVBdtPFD2eIV
ZRtlP7mOO4t7F6grBlwcxRr80hCc8EtzReV7hyXXI7/R5A/DSz/iMHLjyn7BUNMv56T5lTMYwy4U
eb+MoFedu6nD2tl12z7oPi6RTzRLNMPHEIK94B9zzKhYHTuEz6uEzVR4rXhgkTR5oNMa560bxvUJ
sW3jSthwaRyzr32uS2/Un6CoWOtHIGUR7Wtc+ijvJjQb8pZzKUvIbK+9tBwXslEo7VXcFTCo2/Yp
dqEmD0+zSFxRf8t1jxkXYaQziXNJGVUEBEUdH2mAGPbVR3KZ6nLoNwDE0AH1m30ytidPhS91gmeY
tHvRnEIFaWhIwxlS8kNv1Zb3ViPk+OJ5rrKPrVs69ruqSt/6p2nV/061/+NG6Lz+/5ad9107/mx/
Fn33r7Pt5R/9Odu69j+QayeejUJoDwLbFcd/zrZO/A8fDi5MDebY3a+Bv/xzuPW9f6DPhwns8pTD
2A1QEPxzuPWdfyBdxuYpxuQJTxliUv8r385dtfYvnOB9rt3F5GyR8MKB3v+bqs0KLKQYXiOyxtuh
mKHr7REXHFZBaclyjD0q49pXf6ywp5tmw6K1qDlU0rUFabxqHJiJR2XW4ThLjpdjW8ThHaPssBFJ
asYKuMfYr767wVaVYR/9EF68JNkgZdLcBe64HJaGJ+eg3UYDG/v9zwjy13r2seg4STMGrKxB6zIE
SExU9G/zo9/6NXRFmDi4jjs1Ex41kvAPvUfPa72V53jC3b+DsgISvSjvDQRo1imd7bpntmywVc3a
fzUwdO59ryCkqRui4Q2sK6kynytgZVHu57gxkmddZ43cGtpWBxdSiLDMXKqw7KsaQPGZPtP/GWqY
FySR9DQ1et81WmVXycMWVzHxGmPXstQYO9aHgLaExC6WDz8/CNQdEixxE9sM8A/sTt0YOKyD40jm
6pomW7DvVI1bvDabV9xU9rSt6dA0kcg4m+WDCLfd3YPL/WE1Y/DOMs0dU8My4jaCVAOzbWInnI1J
jW+1Srqjs7jKZLo2aqRFlUy4/uLOT3asNIxdX89v2gpZ5pYFhNOd7L7C2cqhyqQT61tW/74Rv8QU
+PdrsAoI4b73PWD9N52ljANWSN2UhLiAyaTfGcjOjVvNBKgtzeRcJdJpYKkk63Pn/x/2zmRJciPd
zq8i01poAxyzmaRFRCDmyDmzMmsDy6kwAw4HHNPT6wuyuy9J01Wr93dHslg5IAD4P5zznSHQUc1r
/CAYCrMhGVPPQLesuru6mbZtqMMr1y4tzoHhZD9aS4YvaFZNN9KxaR99rfF+lxlcsjVyXoM3H2xs
vzDKF27wMiWLxaOXDoxiKCMjrsNkxdhQhpteFRDk0W6ruwXlHw66JZg2YdYQE+hw8wUHw5fWSyVK
i9ufvVJUjlfhduK2bKiSuCPOKzGSd9OLNcCobrSeHc8Y3jPIusumm/ox35ZtMjVIhRyC/GY3oRWS
SFhz8rF99WaCC3VgY+rpknDkpOuktjlui6boH4qkjy9jPpt8j9AhEbIO0mpciyYrD8gPS7VGzs4q
NNXLUq2QAhV3uJR9Asb8CU4C9xA20WChjF/1yCKQ/CaIgdh8c2CsXINXCfWT590EFGp5ZLVOf4v8
rzEihs2D2qDgy75TsaTNAR3ycAmNLjm6vIH2vjCYpnpNXwN4K2bFMejY8tA1ftVu3cpiAxIygajX
ljnk7mrR9oWkKHMDAVTc58BPnNWYx4rlWYaYcl2lnXlfZaZZH6RtTGfOSrw7aW262Vq0WAWf+srv
1Yq36OD97n/4ryOKwSsTy//8iDo26usvgLjrX/g7zzD8G0RwNNpMXUHgwDD5x/EEz5CgAA+7KWyT
KyUTI8w/Zq9Q5VDL4qMLaEYZjP5p9sp/+NPJ9e8cT39J1uFzBn//2/dnzgbO5a+8jmHKwr4Tul+H
7FD2rqj0OV8aCnYWM6G/Z5BJZuiYmPnB6ZBUbQ2/2qBWmRUDD6c/JYs/HjrLfsE0jr4lC6Z70fZv
usk2Nm7um3rI5meDuKwnYaiwXgMxHHfSzqctEuHlPMF040yU/R34l/bSuZXXHe3RCnk7TDQOkSA7
Wm1DyTL86GdFfyVS2BU6T3BwGQGjtCAX+hHdE9Pm1RkB2oEVF9+lexWPoCdxYBrZMNPIik/SgPeg
yaYmmqdYdNfAGE7MYNM4yTSxfcbggfS9ZpEyOv5pbAevPUk/DaJFzrlJ8B31sx27rCpNVVUo0ZKE
2l6N44HXt2CHjlJ6ZfVLDUKMUQkNEMzeqC4yq7+KYsfFu0F+m4q1STsmCDBhDvAQG0qiPcnNoLkn
PyI7dP3kJMdxySyzRUfOLAqzsJ8lB2XL8MnueEuPLKm8zkEVwQrn5BbQIw3LqN7g8k7+uWwlJXg7
YdNLUPDfYlYo1vkM5SMweaFcnDCfOBBDyddl3++zS6tD993WieJ3wANWPpkem0Sm4b9V54uVJ1Wy
pTaO8+sbsq7ktpuGeEjBCgZ5uFFiip+J5Endg8wDTrQ15G+P6KIC35pkOB+WCFfBXX0mHqJ87Ce5
659MVGV0RdxEPUlsXjlh/9A1KZIBWOn1xDdl+BoAjtq6Xa63su4VYcKlt1Tvix6I81BWTNfnYs20
v+syJXQolYSvLuOMxHfMYDmvx6LCmCEzl/KLee1nL3K4aNO0WO4azZf5hlYlS6KKTa35KFQ5Axj2
nfilD4bkvXSQoSGjQsK2crMiZOqVp8WjTkYOYzeYOWzggrBpNFGkNOvUzMnPamSjT4HHW39laO3f
uo4kAPmKa7rtEh9vAvtMlpgW4qx2gysoO8QEF//yHbvyVmKOgxNuVoTwkDjiYe00sqB1Nhz/zIJP
IA5v/XBf2shUV2kxLg/YdgwTta7DxZonJ7wUZoBOt2QHeCiUnSH3W3IHXHyzzE/KVWm7zsZCfwSZ
7JlIKcf/Sv1Oh6vSn8xXMG7zsy0bMmslCNIa3WpeOBvKAos8p7apirOo0eVd9AwhfAc9EpAwTr66
PiWq6K4JGU37rSFOxdHgVHmKNh90BGO7pK/3sKSsizMkkBCCoDxZbFGtrSE1wRWNcIZlMxXzYJ6T
wKRojRWuVC6IJ5vtgppSRA4wyXLVDTb+09pDz7PpAjY8haheDOUuMlr8gbttYWz/ZPbINj0krzee
WXfFmgFVts3qGpl5njHrirw0peZ1XFP794DDpxIltC1ffJV03zqsQxtGtTG9ZqoqHmBQZ4j+Jpsy
C9QlRq5mmPAQ8IX8bev70y0qono/oAEDujBbVEdC46dQOzd2Ame7kA9UbG1xprFkKqmvwqDeC7bI
cKuVOfhO8ruR+L8OYnrF/+cG9PFbfWTvf+4T/7kDFfbfaBEFRXBoXTGh/3EQ0ydenbYBk1/gWGBk
/nkOO97fYI4JIIf8AQf4dT36jzaRUAgbLzDaHM50KB/ev9MmWl7wF5OqABDr23ZAPQDlE187P/gf
MR4IgrLQT7grGdQPxywtjGgoG/do+EnzbjeW/iEUgzOWLjxz8/QTRL+BPqVXt0EXk7k3Zs5H3Mpl
HQJUP7CdSX+k+bLAbVmcM5om5h0pLfKrlTcd+XZxnZ5cP6zvQtGX57Hpsl9j4pj3Bn6UQ7j0xo0L
UvyBOry9YaM3rops1HdAAPrL5Gn50i34FusxZWfiancjJt+Iij7rIhadxnPet8RT9WZy6Al6kGQJ
KJSq5tTeB+7sPDpKLjvbKBgS+4zO/DQbD7a91PtJVv39OI/Laeo9d48bVZwX3FpR0y3V1vXoWppu
vJAzcZfArk8m/6G0ULQugvBIwjPWjAjIpesnhoO5Hb+HARN6ZM7RRGAOThX2KIsUX/FY8bMnWZSR
iY6k76gQQu3cot/mrMNWtpcehV3eesnzODcPhluqfZq4452mJ96ifEhw4iTj+KNmBn6u2QTz0+v+
Oxils8vKstpbCzipkoZ9Zc7j/IFwznxkHdsejNl5apZ6fEMbYePvdEhTs5LNmNo3OcTg3WKp+j4m
wgGhViCfR/yoke9pb+83xvCUZOTzKHCKeiXMcjymLXSAq2HjpbcnSvwx5RhNaLNvQ51+6raKrJwA
bfiO/qqMK1x2Afr42u/jT50O6Q7kQH9vU1es6jIhHpA56kZK59Y1Ymcjmv7O7/pXYyAaAW71epxx
uJqTc6irZDMR2DG6qb5p9fSSSHqneUK8wtlC5teDW9hZNBXFxWQ/cEQ/jx6nWtKt7eRN1LjLCVPy
qcX6BgNrXUr1kQoFLVsT8FlXw/MgglStOhZ1Z6PtkLagz+eH6PBIbkTtNRu/CA5B6+sX7efFyUqD
8URiEYHFpDKsOq/imJuRT5oD6vKEnNccD+HYfglWwCsdLuPKFsl08NtjDIcZgYCNgnhqjJ3CI4oY
nctLfNYRrlM01QxJFQi4dRYGuNW7YBfkuPWYUSBFZdawbVoH3WeX+lBqLEvfzbjPHI9KIqhDlgrz
LjNnY+XO5VV8hJ1LGZHpYDWhYrF7CCPkvDFWaaZ9K7L2KIbwWynrYEyBXvt5f8LtNZG9MVurpPen
SzpMMlIuyW2C5nkY89MgdLFZmBtsJEazaHQA9crsKlhu0xWZmVtXWd2aEb99QOJq36CGuOmGwLmf
KO1Xhd9+doZ69oexubUYQ9cAPNb4eAtKn8rlmjtLhFbvfZKqOHdelj/g4YAriaILDWWzFs6UrafS
Y2TlezMxkk6jcAU46n25mnFUGji7YjZ9HIQG0tQ4ue17fiPEXm+irMzdUFrji4aNtyXxQD9q4V76
wOBapcamlvURXhP4SvtXTq2knDS7eCwgX4p6ERtZ3mLgYFY7AzpSgZNu7HH8rOcYyRJu7hd3qtqN
VkF2CluDZdA8ERFvvKL4MLe1Kq7GivQpXiBa9Vmzq+dq7+Mo7jZBg2syY7GA1oPWO2/UZ5nm927t
6rsMm2AaOkhWrQPzt5fGZxOYUaZu/F4+shD8qmf/3dftjTuU8sbPCH8Fk3QNso/3aZnlR1eiG0m0
pw5GWQwvLeb0CxQIY5X6Rr0SS+tv46ksPllEqDNGLAzluGd/AU0g8Rb7d9SUXgKnz+92ukAJsupM
3B+YVKnaLMc49mzFt11OS5OzxWDwL8c1kSrLTs2BuUpHbI1TyvLcCeN0AzjN31XzTEuxJF5E6uPH
MqKxQewuMCjU0y5xRHCamaScwsFIH2bfFz+zBn3vxk9762agP7slmOjoJMV9LOg9orIMs23iLJeS
3Mg4DGr7KtpLvzxWHXtrCPPXxM3mG1916jssKvd74mM7Fkt4bw05Y5YA16GbG8H7LElYU2584heB
b1Umgpjo5BBwFEVD61oHzDjlY+VnX30PZctpWntj9Fb90uCcfZCiKl+6Gf++8JZDqkwiyxNR3xvN
YGXrOQ9Fx8rcezUmdwAXV0XXOezs189x5TSbMV8Me81r4GZoi8+R6h4v0XXdbfjlxkzLJOXZbsW7
TLNOXg1K3UsWpF7CrxqnlOQ42cCQlH6GiLltH+qFjmjdAdwNdt1sOIfAmIw3e5D1mfIDumQhax+/
jhFQ5NdSv7H6FnuGlPUdvt3hEIZFcxYU3BsUNCzjRVbRh9rJoM523pEPY8VKPMuaQ2rIBK8BKNbD
hzaDMSArZ4j3VtHKFwG188khGVGuC5kujO5KSul938TGe8uy8mEQQj0aNhthIVNST1QerMRYe+vS
092qqxIEpBZhJzAjaIdCd7qFY7xc6Gb0MS1KScm7FM/s3F+almacI685hXKyj9mipneuR8oB7LXN
97xI/PVzqn8l/E/zpsw6+9mHjz2s8kTwhhySnGZa2XdFvWsQtq2nrh4ehHaR8eA9AECKJz4OHxEb
rbrcZOcUPxiFz0ncxGt9HRbqsHz25jL+lanRw25t7Ltu3pXuV4AL3TDRCZPdWWTLB7b1IfaLDV4Z
FMNFGF+3q018DgrGIkM+HhxreA8Gg80YtFbeeKQtfVzLxZPNSPauSrqeKf4Sd2sktCQk6ea9HWID
PIVGG+3GF7fVu9DnGSVSaSPCftgZS+I+OxYwTcoI+2KWvI7NAjVa7aNjF/YSkV/e3Q+55T0rHqeK
l//UPuY4nCLcUOFdmtTde6a0e5VrkJZSijbS7LSZUuQBu0AP14xN9Zf0Um1xKXrfnt99zKXP8rPV
IxenUjtpsth0ZzeNqL06TlCGFlpRpHWtdXKbpXx0C5ABGauzjZq83YjTbgcn4sPPzRdm7hqzvFvf
NCEJ00ne8lZv4umtjDMWve1O8Fy6Rk1D1+wEGWPMR+pptQjHfMGwL9SqZvh+4hCqvwecOqtqGbE6
CIkwL85Ge5WXefLVdsW7j8Phlq1glMvJPdt2UT+40i9wwIj0jtQP8daqYTjVxtA8J15p34667/Ze
OdebzptINhwnZ8csO/8cUPVGpCD0tIm2/TwmJUppu26DX3YFdHAl3NbbCUk52zRIkRxmODjBCm+4
nbGFFrrZ1NXOHX0mx463r2Ivi9BIl3cJuo0jUzO1nzrimEKG+rdmgG86yhYy4X2h4SyAEo1cTthD
LbJ7vcz+DxfG8M24oPAAOjFjpkfF/IxqrGswSlwNim46w+7K08w2IgcXZ24Sj3TFXuU/x7nY2wab
Vyt+ZNOTBUuL3X3yeCr6pd3pPABT5SFNOuTlYP3CctXtZZUSF2xjG00y+1RKAqow5M37Ip2rg1JS
Hxbtix9tYGHNphBGOCyasFy7GXMbYp9A5gTEOkTaZ1SypjfqVkPpxmcMICgnFjNPwkhksXVUztQj
WFsclrvsgAueUsegOBNz0q1+u8+zZpY/1ZQxIXf7HcT25hWkiMP9MWdjteHGTzamieKdKgovE1fZ
2oiujk8VD1qNdlI5Jp1HakeKAf0YiXEMUVj7ofEUKmNeWDb4CVulmYlSDr5uL7u2H9FxT0yV5KJ/
jArvYBugEMH8pWZ3hRHbfKrRWgm+UTagoM9LcEvlaMZcODN4sTDmR2naYD6Qtv80Y/67rn+uep7c
rnZGEPvbBJ4s2nKnbfGiGaApREWmugxgRswZMY4dM/4n9uLd2rPz6pb3f7LNEwq5jukWAetVdhsb
+JLsxFXvAh0TMWVgrn4Jo1veiwY1TI/Ibzs17dPAHg0NUKjG9VJTaDg91Zy4agBE3No3xlUhO3vn
yuVMstHk3ThKKySssmQUiyROuTR1HCAO+kB+gBEb70+ujj60aeFtUlaQ6wbuylZK3z3HnX6Ttulu
kFohhECy4e5da1gOuop55dWmV9/OOhN7LM79ypY4EXuVU6rYBvgXDudj23vLDrSuieuI7FdcS2Bv
Rm/Z6i4wsUmaRoSx3D7UjDT3uesYUQoDwFhL/5qzDK/skMsAuVCAsmTxcA5Jv5r3/CcOVFPRtOwY
c1o/vHFYig0N64PZhh8V9y9DJBaEOKtWfV8lGEdbxsYsp2i+WtqidDJ59fTOfJsGib1Om5Hwh8Iw
TlcDYPe4pPbDqJwjzBM36j3rjobhpw6/7Ck5iLzbDUjmDlmVUeNaBJaa40NDx7ca7DE8him2xSl2
sgP3R7HucVe98oO+xUNN4mHf/DDGLET8kPfvXuF8j3l6GurMw8NJFB3J67i6L1M7QduJJQwcP/1F
stdVzC+9taMFDUM4AIvJqx9TIP3z5OiXsDNERNYLDp8qvijUK2va+/JG2U7NG6jE8TlPQbyhL3Yv
ZorVWPJvKPen554YWxyYrCMbk8ghc/JjqkObPTQTcYOqt1ty++zoGoskXCH2yWtbFdsJ0+Sjgme4
xXe77FrLfRviNHjlRViQlFf8xFpJ5FFjyIBfOrOMF7Oel0iKxt3x0Tdosjp338fF0zjQIfJqyygv
gJWsCxp6JL6yxgUV48OzlhisBqq+cpeEZp5HLcOzNQqfeGPFXr7jL7Y4c6bHLF8+Z9TZm9TosYXV
ud7kg4zvkE7S77T+C+Z78g19N2apEeb6Ix8sE6db75YrHp3IltM2Ya27wpVi3Pg+Hn0Rsrtfqzi4
XI3ige4vGTqnW5epzcluM2/bztrber0Tua6C2eO3iGFsuiO7my9MdEGDuBSYbX8TtuFnrgOP4gcR
WFV20WSIE5NascFDF27moH3WrvGocBSxsrs6mK3uDQ33uKep5H51+TjakBky+4kB0VcS8BtyII3J
TWxZWFrcebm1pvLn4pjD2rcHljiEZBAKrs21rtARtNkNy5jkMNEv+5KvIYJsBwkxRSmHVZzhiogY
+e8y5ITSnSl44ORTgPDdh856z3rWjeYsfuZuG0T1mKHntvGADxqUB3OliE/PpiJmPh4MVR8FAXbN
plxQo9WPrdWSXs8ryXDncGPnLi9hx5JbK3HOnLf4IOPHQnwY2M53junObBpU9kFsCuiVLj6Wg/8T
PPipp1xvLavcjYrDuCmsR86K7laXWh4rv2FMUcOT06NzinGfH/y43gsvTtauwyZC9XdtHSLOVKtq
DOe9LmD1xCMadgs/o0zq+pAy71u3vTvsLLN075XnZGDO4nkbjnLeeHn3YwxdfduBAEP2ELyGmKFw
Lua7ItYkVxbxBV2U2MuYzfK8JGJlV90znImtrfJzU6kvCfI2Ao1Jp8rvtZsJMjjCpnq1rVrdw9x6
6mPAa/iDqWPHsN/VToC5hnkB1lRjr522O9CiK9gvhPPEDvrj0km8bZN7/crEwBPpStyHJIPyLjWs
D9q3D88PCor5ShxkaeOZBCxQtDF2T0YwDmU02xzJ85Sk7JUGc2LX4LrssFDDGRzPqyExD5bHPzSp
mZ1EldwW0lohEEbMgPwqKjKsnjnukwsbDzgidv48xfaNiadpHyiox0XLiCfEhEcgGi7MZajSzwwy
lV6pvHffke6G6yKtH6WY3nv4oSskLGpV1BXXKFlI2JaIZQA8HDLVq0PrTVfEQhwyoTAehNcekzak
3cQ4um7sZJ8AF9yZVwN7Lqle56ndk1Axo7sw3ywOnlunCi4kPvITzZu8t9p1YRansa5/aGXle8O7
YkzJnj5bQcVto6ORN8qNiD2kMNwn9d6euMvTKg53cx/cU3iYkadDXIa2RgvrI31owyOxmrxGGhpM
zQO6ogT8lVKUfQdz+mln2CaGYkaskgRsAAeJx9MM5tu2tfdtwMNJPZXtWg0LMA37Bxfoh7cgScZ5
2j9URNyHWflqi7w9LIJVWpUitCEE0jTkvVd7O2Ub3q8gpk7OUO7K5U0hL6fGpMFYKgdvDQMLJEiZ
2hme84piPvkZhiCL/CVe26I8yyH9ZPuJPMXmuvmUZK9WxYVHobv2SpfMUsImmyk/iStoRZYKD4ir
1/1kMzPIQMMQN8rKq35yiirdTc506pIOGp+Yx+0y2wTBe8cq7s9W/NMfuK/sKfsu8VUi7+EOhGJN
+KWMLCWp0V237k+uBs2rArs4Lal3Pw18XEB5IIymlE5Ed8b9skSpLzlqCzAu2VJHEHMyr3rKvPBg
FWhvmpK+ryyvnhJkmvT0AoDYs5fav1zPss7pbDmoANGLGqmnzlo3xjnofuKOeDWcfhMmub1xVfvl
t/WwlV1fkvJpyIgdW4W9UhKl6Yz1B+cshNhrtqhtq31RT2/TgjAJqFm9Ue23ckRkedMNQ2hM6+Wn
7qZXkbseXiLENLBD7H2ukvwCSGc5W61wnxbc8DcG9IqhcH4YOn9vBKEBWFd0teh9K5PPoiFKdW7N
6UxkF6YOEElb5t+ULWhLUaNbmXkaNYfJ1M3ruVBslqV3U1XeJdVzFKbFwtWT6TocyUsVrme+Zewa
gkmgCpJxt7dJa54M5LxRx/3fTncICaLRQplc/JqXF22+DQivM87GpSjrDQyp79mtt4EsKSD7Or/D
WVVudGGinewBPDVl+qPLS+OQGB68tuXs8zZ/Mg1nAeBklF+QRQAO1LZ59IVa7hlnsrkzelgTJgLl
RRr1kXI0Po88WRAK0OLGN2jSx90g2uxS+miJZDc9j8D5ejc9pUnCu18TdoL1hW2oFb8K5MiabKqo
WYz0BGigBJ+WTFtDu/tYQ+bgPVc/Ef/Cm0pCqdDGqxsOWzFPEWUVjhm7GghlBckwO5Z6xEgAcyUQ
x8RaDgVP4o6S5NMzsgiexckE/6X18FXHzQ353vGW9ugrZA8jGjymZWmejCbZlWHCFVvyqBKSAYcX
GaUoVjkAIwdaFut4F2pXVtrbxTd3eoqtUzq5Omos6fyYKZSgErN2dkaETV3aqVWDwuKSxE2wn+JO
bmmnkLU7srsXQ24cMjYGLXnINdNbr+foDpxvQi3RVSlgHtMnAOFk60tneit42GlAclbrj3Pi7r2M
mxDiV7kjR+JgYY3uOXFJjlpl/pssSEQGO+RrTx+TMZ0vC5uirRwsBIzFqs98HAtMVBiLC+pf7nd9
p317O4f5IwTEZYM9vfrZ9dkpjw1mX+OD7t0Wn8HIqay655qqKZupm5XCzEGChn+cBtYWdaAY92f+
51Q63tqjlJhNjAi537on5XFSMQRTJ2euo2TUM4orBgitz4MQtlgHGMzaV6U/m3fTRxPPyVij+ALG
MrorbxEkqOnBhyvD+E9epkWpUwGaiLnJyEtlYDq3ipPuwoD0V4OcY23ELS9ei8ovWrAO3/YDqvEy
vSIyHI5JVKvJfg56hXR8eSJrxN7DKG33hmFlCa4m6h7HCsbNlI79ylO43Lp2wHmncSFu89pNebPm
cbnGUew/+xPn9KhJyUZXUR8GhGzVGgZYmhJZo+tLbDW8mDiDgKS2fbDLZ1pni3zqDd8uvMuZvX8Y
ZgtebQg6Y2026Dv8dmTGvzTmu9Pos1F5MHpqIDHYI38It8djEfKaHyYgcYPT5gcxwXGL0fBHszU8
9pzL33y4bQTqccxXEHCTVVXk5g+j7MyvlNpGruK4TL8R+2d0k0zEAq0lUcVh8el2DvHRpW++q2zx
dl7dj6+NP00vBbPnddnYzZZg7vKYegz3W/KSGYdm9ptwHOQFhGPtckWhifmquwVZ9FwtfXyeirC+
TzvhfQxmB1EjpE/YuKEhN7O205c+b7DGFPmw3NR4SC9l3xOCM4GwydEnXeZRy1ftw5UbjQpoWzZ2
VLVlj7IoFpd6UmpTLfV70qo7J2N/kJrMkjq3NQ4pqMwbbgi9tUL2CXxgZvNI2SdPsG/dN9HMaHdS
NxlfgB3kR105kBuL2LmFatoAHQlH8xg2i4PIx1oep5x6xCutibqj7jHLTCK59Uvq4bJJvF0PThRS
pwp+jM6kvgYXLijQlmYLe2uORoUvdUANsrJszbE4LpsKFekDHK7mIITsXmvhzmeYDc2pyZb4SwlG
J8yA6sTymCPCUzVQBH+NPoNsJ/NtqE/dc29YyJE6I1m+dIYV38iseMeo1D41cHG7wnj3pz6mM/L6
PRF2+r5Dq7IJlomdXJ2VO1yK+drrQnXqYrBOc0txUeAV5OFpZzTTFaHbA3URNV4r4jtsZuPeFJZz
wsXnr+fJrakQ/PJTcgGumX/VnhEDciuymnr2k0XxoOjwo//h8CDjUmR6u+SDv6rgH5zipXOZay5J
ZCcEGEBuSXnFOOru3zek38rv+rFX39/95V3+z6uS4xM7g8qStP9Nvfcf/3bJPlXTNb/6v/5ff/pL
3f/+7Y+T7+ZqA//Tv8D9zKDa6m81P3x3uvz9G/z9//z//cP/9v3bV3ma5ff/+u+fjUZcxVeDofXn
HNwr4Po/10We9Egz+Ec5Bibzf+gisaQ7tolYB8St/7vx/HfVPpoLl9hIC2idGbo+2qJ/yjFs828W
f8UjNNckn+Y3LeXf5Rgi+Jt7JfUHpODZLPnROf4bskjLviYI/EG1b3t4Ajg7fJPIIp8veFVr/CE8
cC58DSAL3qiFSZzNNE5jQGQmpiK1NsMrvWnFGIspUuyC6F8r7Y3TypAmgz8dK9NaIxFitMg8kaT5
gAULeVpZGh954nW25ixqq7UXTipeVVkqCR3RKY+1YuwZX9jqFfh4wT3Ue77T9Ek1OLO7j80rBRw+
ur0p2Z8frwxNvFxDYN3jY0ge0MPLET8AKMp16EgeG16qAf4mCKCI6qUFd9tsigIG6SBZRFPFHvAa
MmCypDIvRhx4wb7uyvSsssqBAsJ8HXrP5GR3lfCX+kBx6Kc48To1bMa6CQi/reM+Kso5uzWX/mbp
i+AGD5BxEWHiufyCysnvSe7I3rBLu5jw4BUOe4MtxrRy+bJ0l/GLTfgLGDfMqy91D9dlDR0I4z2y
KQ+uSWvYjzGtu/4KdW64UZnU6DVSVP7uEd71mGxLT3ldhB0o3rRzk4F0w1yAbyxlmHGTGHPjrtwh
EPjszEZYN3pIwaZ44MOQhVnhHjSktezwtdvpfZ2GGgdtYvd76WR9fNer1qb1s0Fy2Ykf1LgSGnma
2rZ2PjzIxGC4rF78wpThIqEL8ztMrh5eSK4yZN7Me2QkU547FD1MF6Zl5r8OCokCE+EaEuYkP9Oi
X1ZMK3zn1U3EuC8xY1yFb/LGted3hmfEnVRcRrQCLixT58hIofxB34A8EI0rw4YEX2Ri6quAPxcj
Pg0HxS5Mhyyy5um2L0P8ZRrx6YCQr62TdeiPzbCaCvRGu7yZ1L9Isvst3vLPjw60H4FI2bu6a3CR
/fnRcRqWy3m36I1MMvbAeJV3wiRkYoXEqkJHhCseZDSi21VLlwevpSM5oq5rbw+aUZ4gR/v30m+Q
8gcyvcQMG5/n65XDBD1t/vA+uvv9h/pjSLXz14QFD72Xi+zKB0BBKoH4iznH6efYLMpCbxIQ0dkq
p2cq7uKsCwI+6bxghQ6jBxwqbkWCA0T3EyCDOaGvEEUY2W3HAlGR0MDGx1nUaoLG/oujLvkVTi4j
fyOs90ZYOI+C3Sim+EqhTPXzvDmlqFg2dVr/8vLgYo9+c9PwIG7BK7IWHTsEHYkIwu9wdvN7KZf+
JwcWExExIFJgyWbZPiW+Fb9UrmF8z9T4960TlDeVB677OsOUTOg6vsS6VGnCD0bky05X1zlXiuij
+hc5FdZfcw+ulxG1IwHHpG+DE/lLokhuTchHUsGctcjcB+Zbw6tuveciZSMwJ2V/cM2kWNcqnaOW
nTK0zt4nHUF3d74xWgdvyPrnGDPupiiH+RSkRkoFSgk2G2L4Fx/5/+VHRXtnMcQM+NxJFPrz3RkO
dQrIkMyBRQn9A0MHArZcLttGmwLIF7E1SPNIGOBRav7VZcJv9pdD5YpTsYhi8q85U+FfLlMYIoap
ZqqyZHK9Q10AYLTgGADpneUTmhfr/7B3Js1xI1uW/itltUcaHIAD8EUvOhADZ4riIIobmESKmGfA
Mfz6/sDMV08KZYqtXrWVlVlZWVq+lBCIANyv33vOd67swur3GpXXfl46sFtVpSmKqz3svGVnZupb
WETGBa6lAts2p80JMP87sa5vmVo/vr8+O+yqRTR90unNo3fCT8upqNx4YNaTsp20ebcdoi68rYeB
vWOZOQh2cIxiRnWDRe4rY81Q20vQeNmjirrxRCf0kxiQdrT8LOOqDY1uJ2gFc3D055PJy4dDVFri
RsRh/Ffq729pX/+7FluYQP652Lr49vVLeVye8Sf+cqG4AIB41P+C/si3OkriPFmToZT1b8UrppR1
2bZMR/AHFDr9/1K82ghoJfgg3h4qN9d1xG+VWPKoxLKwZFJbEaHoUgeusdo/voltr8miKDJB+4GR
wi7VWfSSK1tDrqRTfUm+L4CWtM8+09CfD4ZH9Nd2mDPjyfNb19+hDqheBiZKIwPWPL9P+jH8itXX
c7Yw/hnUIelwYBQbBE8XhOU8RZnJgDRvcZCZmZFdkO2Ylfuo5eiGE10MaP0NziWbtNU+CNd6PWBH
riB3wFTh+Jo3St6XuUrvUl1md4hqIBGUi+HdVh6aO7oATn1RFMN4h6syuTL0MPfMnZLogoZy7+7Z
tmkR2e7AuMqYzBY93Nw+9kjrQdhDIi23rhyiq7ijVxh4LrixQaPX2bZGiQprqQdCWgSky51yJiaa
8ZBXTKLkUFNZzGP2OUrql3xss3Stgnb8hnjjGzgf+UYzvY7Q7zOqDqwIlCvGBvvSc4GV2rG4ytG1
xTuDJIOSmVs273178JCNDX20t2KOUfRhG2uDxIT90LSIP9o4ctZu0E2meVbnuoRGCxLmSeaIYlGS
6llReQooCUw00LXZsZ/bgYjKtN/yb4GAOUZTBRH6f3cVWIy3OvXTq47W4rVtYqrm5mYal3ml0gzP
KgepLZ1ZMzygBZQfk66cn3w/LBTDGQvJQAgUG++BKsddQXsA0SOyj+t0wFQSECEfUjuBX3fQc+TD
Jyd0o3KLXMD+HE5MfwLi1xFSr367kwFewnNe6exgUo029KRE9lrg7n1JYngdZwuwJhFkpeF+4+vC
TG4uBo1Rp86wIpFde0pdi4SvVkPxtZ272ti7JqyjnTMB80HxGGGKbxMHbhxeQzg1YCPbm6QjhmDT
hyBVqUL88M60l+aVLgf+HuC06yBUZt0dooXiNgdEmDMiRQyDtqNuzlp6go8TzBTnECEYaU9+/+j6
jwfSHw6xv1xz/388urqc6P55Nb0ujgx963/+51Iq1R+UtsT2skKuNoI1IfzPZVX+exm1XOBpLsY/
TpZ/mvv+axkVLMUS1DSV8er+W63nv3FSfSutvt+tPY7DZFsxgVUe6vvjeibpST8pUsLcBKIOxv6u
hPQJDdu0t2qaBWrAxehPtfZ1c2mUk4LJNSAt3oBGXmVwNa6yDe2a+rU21vE6w6MQJXqlw01TDNBc
VybCio8XCj4RmbPPftejpUA4UpM0r/wM+HFWoNMk0U7eGqXWD4i/YnRpxFwyNmqt0tk6qqaKds3G
vOl7I34sl0Uy0I39FbhCFTJtwLDWcEoJMs1OSH6W+TkuxBj0RtdOnxkEihaLASoGWmIeUUmM+lux
lxJD9Q7tZzXsLZqfZwRopyGqdnyOdETrZSG6ul3xznMnsp3iFeJUIfMk23eMK+07BYoWp0EWe+Tf
2Cn/PKXwVpNo5n3tIySmTJ0H+NcEUSPqxthknHlVaGXbDMX+LTrSGqnWnGGMF177TnTy20Hph5+W
QwnmZlJbTCHZi4/KxTwUlMgkcUPiUDUGowHoL3PqohhP3DB3b1IWyG0ocUL1VuwxaTWxRbt5AqNc
jJ5/wl9c/tnL4lWmQfQ3ByZ2/x8qWIzM5KhJh94Ldi3PPKqeBZqxIh4VMeXg3a6E4U5kZY4cluKp
P7MIYtl/99b9311PKcdzuCjnHcteK+rv2jBjaOocRTTXmzqkQn2bfKah2W+LvuqeBW6+w6+vd3we
xAix8gFpPVGPWLZ9dHYd6i7zSYGnGRhxa5kRjWdONaaMXcL8nVtjATn6KrnUmv7NQcDhyzzy+3RQ
UF26Xf7WmAkJAsFbPSdjjaz213f002VYfsA08v+xPqGKXX/R777BZOyrdIkSbxsZZCdFhCLsoUJ5
71zFso6qOfrqFoZ1pWyH6Gbu5+h2MjSWY4J0POhDIh/Vzp2kMSE5Gu35TNt9gqqF8BH5OXewqpKb
bSWvFARWvYM1W/kh9P1WspfnjtSsQnE2TdfTCFYRhO7ohJ9TEFE1AsIKwAAY59oCMGYVY4im1ozK
ExCExjeVuk1xqSI0ZyfDtLifnNFACQERgAcoY5FEL1c6Etk3AVlEuiw9YI5g9Mel+BwL0BJjEKtl
LrAYAyOnViwx9u3BUOS3o22wRvQayuE2za1aHZKuC52b0mjWepWeuAmWitEtWAoGLe05pyJIjcwm
0MFgDtEswDIIGVe9cWpjOQNHRXiOYcaFFGSUckb7K4oKLCI5E8WVWIje2PbukJY4VjpaWucDSfU8
iUWRmbvIFH2Kpzap83JDP2UOLwq6k8lOArTOGS2jEbtnOql14IPSlV+xZ5b5rsH13BxipsLluVmV
4SPQJ6PbqgXs7+NEFuXzkpr5DW1zQqE2XSOS/sMC9DJ9KFSctjf23Az6zlRenZ74SVYll0tW1giw
87LASRXWI4C6bSpxzu2dLpyHk36pdUMExZRmD1EyOyltfMw8EdqxOLla0DZY5wt+5PkrCNCSj9L7
uJc0/sl52xR+G++5og/zYaoTUrkSR36dszy/HI0ImV2sawbAcHi6+oWoLgY4m7RHK3SCQV3ZG3SC
nSuhXbWGcW8MufLuM964KkiSwc/3TDmUQ0+S7t59Fw+Vc6vJIZwegD1H5a6L/ImAriLXBL34xqyv
82YpoxVI1+ThI6WZ7Z4Jz2mZ0EHsK5/4LeIoP4n70UO8ithMW18sphRGf6hhHjXPkZ9744jCBqUi
AAqVECIX2dqAyZwIa4vOTN72pcuQ0DfGLEKb7ujyPLdDn95ZO3QIdT1CXs4ADXoHwsZs91A7FfqZ
elphdj0/LuYCPeDy6A3D9nY9nxufdLnE5b5plwFBEjaCz7PFM4ljKEORMvSIsrfmSLYK4tgoDHcJ
CBJesXEGY+KNbdif+Qjl8ePXtGh36DSTceOG/nzvz2F0YZZO7u8mWya4jrlVtev9DhqGHJ2WIBLm
x7APJ9CtoEJonQ9gmhhLWjaJGlM503JLFHCbTRnHM0NZZvrRBZgYhPAmNvD5JEaMfZ72iVUeiL9R
GE8Y7e/xA3vR1rDgp++bJvHcUxxfcb/xlmGlVK0Ynk2PgWKFrPnlpZVpFV3rfmjlHcgdyzip7AFt
HJG1JU4o6dWsRzXumrYIozv4Kb0TgH1mc/HZZ1BuigEB53I5Y1vMMWAsygYgg6ODH5dPnntcZwWG
xglHyavJSLGcFMjWLHUysW+wAjkLVusDGGXXipozcn4bOAvbocxz2td+0nRbw1vqAvPgWIYieqfv
dLSpOdZK8PVtXwj2GtNeeUvfbwFlGUaofNIYiUrpXKvJLPBGh4h/F2G8s6m9uVS/q1nermXjZH3b
Qilvj7YB6rSaV86LsVbpco9RHdm/P45bB73nwyxV8rEGUs2/s5Ar+mimqnVy3GZxffrrfW/d144+
CKe/tTz3CSXHBfDjTavG7Ox+xcNbzuy5Jyzi0VeHlQZdG8HE6sJvQ3QCv77m0V7r2GQrUaqZkiLJ
9S1z3SO/22tTetUOMp1xK5px3vYl61Y+Vb+ZE81VKL9omjgUK5Lq/6hG0VAlYuQUBBqO2tlFdZQe
tAKz/bv3gq/L45tjN6faO46ybSoqCuTogHzj3iRD07FOR6Pznn99FfHzV4bnmKR16VMFufZxS5Td
rcdgGZKEO6UY76HmM/2+alu7yVAeeap+mApjXE4tiHbJwTQi66lnBVcXJcqZ/qLJpCkOTTmZfkCT
ZVbEp6KKvv/1pzzq20Jt5yvgqIY5g1eIb+XH39XurBEqRk77qcm9nUQxEsg6F3tVKXYIP5pQGqN4
e7vob3Uy/5uevRVf8D+fvW+YaLc/TI3X//6vw7f1B8duTrxMZ31S2R3+l78O3+YfnjRpUFr0LiXL
D0/aXzQdDuMCug4FPZUwp4mVcfOvsbHzh+OZ6/nC5BFnDv1bY+Ojh9lm9rxembYqIxCuc/Rmeg6P
qkAut+3a2rkUXpGCFbNuvvsy/uZI9NNFWF8knTHUz0x17ePx2sBxE5Mggmu8hJx4WyFPmmYOf2/5
hHTAX7+OEMDjMSzx+cp+WMpQAlWsr+2WdE3znA7tXQxydp9og7rJNMSfjaZ/PFeuf913q/Wfl2Pe
z1fnO6a//kLfXy6cIkO5HqKQsM++DF7H/KtVNYg3bM+EUIzocObknfP12l/++Zq81bzW0qMb/eM1
q37FYNom18x1fpE2kTrts3beWb2tUSdr4mXxDUHAn09TiWzy1z/j0ab8dscelwYs4bicno72Cj0D
ty1yrq4aXCIj5octHZUuiP0+eudGf76UQL3P1rw+4evT8+ONJqiOc93BKo3oDAeVSQXVqK4NJDkP
21/fFe2An75VeIuusHgELfBjx6PAglNF1yW0lvKaE2HQwKs7SywvugXq7pYrMa598ukTd/Rw7NWH
S9zSaS6H4ilvQiRlEoPyav2T5KLo8IEpQlwh386SV2Ceb24U73FqMjSR9WTuQ0acqeWzqbc2at66
4gyGPLTrHucljz45UIqeDBEnd6HLwCuQ2TKIIAz73txasOjDoAtjNK6xM43V3o+gfxZiVZ/5MgkR
W6NO5ozpgkEcGig6guiOB0nR8YxpfHB2JHTkHf/WoqrQsaVepwpuXuA23UwXHikTSVSlG557qSAh
Viv/EihFRGRoqx76zgpfvSrSaIjzGlnVUDfidEw7ybGvz4t7Ws5LviVCcKVBD8t9Qqv3boaecR+3
FSP/MnQnTtueRUJARN3xOfXF/Az2WCTbQo6poMot0qvEHVeGX+qRczX3cY7+kePKsJW+jiV/iZzw
a00opoht6vqt7F3KWQe5LhNkPC9fOopqGn1uDI1Kjq5xPijOUzjz+/m5dsvom+kZzaXOUjyuZtvE
j6ZMkztzTDpvY7fSvVt6e6TWTb38BZQv3XkaXiYsPqO5slKcQL1nRthbMYcGyxLH122vzDPIGc6w
cQzDIGqk9TnzU0OAhcIwZmCJs/txT840A5q5EiQMaqhOg8ThCx/ZvRJ2102bQqXqhfiV7gYcHkkr
Jnkt4MDzlj4oGaSYCsDyDkGM4PYhZIoCZ6nuQ8U0mDk1lmIy5uo6wwpPkoo8z2xyV/di1kCo5rKe
rq2OfOydFkTcmElkLSexi2s8Chtva6DxyU76cVpe5iJFrzrNS98Fg8gZmoLXn16B4VYPOTzCLx2z
8k+G2S4VEgiQlBvWZGSHk6jdR1+ild/oFoJikHra+sSxG9MV9v5in1S9Sw5t6x+o7TF6+70Nl6Hu
tkm16Ne+76A7jaJziNQozRtrEF158etX/bjjwwqmVt2WT28S2ypNsx+XFWLXSTKgs7qdG1QoRIg3
s38Y1X2J3QUZzY7RHSJIvo7BJZL8tm6eR/sc5lHQqCupLqbiekybLZMoZh60aXLL2E9dfnj7lP9T
Rf3nOs795yIKoioP6H98KV/+4+Rbu3yLKp2UX76vqtY//2dRJdQfCJ0EOiuqXLnWQf8qqoT8w+MU
AIeQIHeX4QJ/5l8EXfmHxfGDQ461VlBvMr2/iirHWhV8nAGx5VvO24TkNyYcNBB/3FIgI6Hr4y8E
10rjHkDTjw/aNKyBWtpJGYe1HfzsyQnpmRS5fynekJ9EWeGQm4DH0NxfoaA+vQ6Y8G+wUACxsADS
N4io06FYjPpR0O7Bz7INZ8yLWK1bkh+mZfSiXa9XMOnkY9XAabhCS2s3Z/my9IRgeOoKRHVkpXft
lTSnEh9lN5uvJiNMxhBvXNRB5zBSMZDmD4bEr7yhiIsItZOp5yCoU1AM31iribLUg1oBrHDzsov2
jcoqcl/ejm+81lBmrEIrjfs0zGuC20PpjfyLyBInIlm5r1jYTMg6/the4obzlwMJbe25r2lVIuTO
XWLkhvYcMZgig1mJy2QO863rrkhYm/z6q5FQhKtkJlgxGPAeFZvFBne/cQfc4z2Yvh2fPnsMI5qZ
uHJoSjXujLAwyUYZbkxs2jjByElmemSnzcfWGPtX4OJFeI4Rbaq2TWYoc6uKBBKbPeatv8M4pOyT
xenwbeBcSzRWAzNEiW7mAAxchEq4EcmYHR2TLWjsPXVtx5mM8eGNEvCgzqNLOn3uk4GQd9wMXqmf
q8z0ng1mo3PAUL4576XCdRSuvrcoTH21sX0CLwLN6P3eMwit3Izk3ZK3bhJLUdDeueqszjQ2lq8n
RrhxyFNGBTbSR6SbcuFmdfhktRDtgHIk1gPdUvM0wz0ksUqiCCtcD7cEXz6gCDqhLHSicJJ7ojBy
rGo+AKfUK6KvZUwQELpQYFdM1YrlE41NgSI+qvHNebPzdmmTDTbPykxvBMecD4tOCrGtas+1wN2B
54Oo0lrhuevSR0eZX7Xezg9dcZ7OK064bpOVdJimsdgkbtzTynT4aI034D3EW3Gak2WentY0cL8S
Ez2SULpkX9G19VeT61bgaXQkLpYxt8hblG54iyQhwp4G01+AjmIXC1oSeO018ax4HNEuUMsVxMav
2M0DArTlA9mPRAHb2eg9IT0jlGFheAcguiyIYVv8Lr41GLkQB5bM/nOSauOTT7kOrQvA1Bc+0nzD
VCDUJ8giSIY2YKwb2KvG7LwOs1qgktP+FNioYOEF5m2kthPqjAfZeFgeM931d9YY48kx7KX1abzr
qjtrLRfTK3XmCi3NvLS5UuM02cEslPNi5hB1AqWM5UOGPeBTMuXWswqL9hucwGalTRR8bXN205Xj
+FhIMT4Sd599tBn9zQfdmSXa9CmuxwOKAXqulgj9j6GmR7QJPbbejZATlc0kZregE+a3KiDgsNc8
bPl4o+AaE7LZA+XyeiQc9lB/MgjEeI47L/M2g5m0RFIIs/aQSS7RHYrChlkIg+Wzvqvp3/poUF9G
KpTPoteLve2Sdo1E8kdPBq1uo13SVCRojXEU57sqytRN19kWZtEalSVW5rKPNhrqYXNQGHMhPjvh
R9jLE79KSOIdgE+y0Y0mC0GHzTM4h3bqm/mCt1XyXnv19I0U6PxmGcOZwAfT6F14lqV74YF45TWz
GgMf95KNz+wSxEPIqoGOjbW4PjeYN7QBr4AHlNhNc8QnBOl+6iqrHPFJJxTy/TyQFgu4gwgF8tBn
GeA3YVxikEno4Tc2++KKYPjymeN4umaVjsNNqGK8TK2s5EfLa8xv3ZTZJpm88Eu3IHCR/Sz9YqHP
Vkyftwmeg+wMoVGMWaAOU1h6CdmDoAwWdNJ+naLbVrVCVKspmE86Dqcj6QrtKr0BI/QgsGB7hxgw
oHOCwd2/BebUkrHh1rncG75pXvFgFSpwyROtb4DhuOnW42SEuSqKiIMuNQb6Bu9tervUS05Xf16Y
UgC25D+P2a5UQGHdix3tjN4/j5SM6u1YC2XsBrbsJzV6mHjFmIBfyDyv93CuGdaV6WbLxwpwg9gq
I8YiYXnu9HUoy/yTO+DlOYEr6uECE8AiyqQbnnvYe9eaXw+QbOlF5Uar69gcSr1rwZPiteqyKNuG
Qxw/fVeP/E0f4+igyK4O/JJGib2q/GkZH5WP/zZkqD7tPhSr+YJdm3LRI2DTwuS0zVeTxrzaNf6n
Juzn05f/9Z/WOpD/56Lw9svwkvzH/26/HFMy1z/2V4NN/oEk0CUTEMrQWrzxs/wlGqRVpiTzcQS+
/wJZ/wtXbf0hmOl5HAIYaEtb0fX/qxZE7YJRUFK7yXUErX5P7GL+VApy3LAcNCw+azbF5dF4IZqB
ukCkMzZ5I8D1UZ0U3xJHgUguW0+eTZLDL4bRxcSwaJlgNOx+fliY6YpTPI+NCky3yF/bQsy3EWos
e285fXqCSSI9WPHSZRgkYqYT3kigNCEvDTaACLlrOjdwRHDlvsgyak5pjt2XCwPd1jfLc7J9ejOw
7bD9lKQc/6wyMV5C2lwfvboU+1FOVK6W+Mw8GAslsZukvQwjg8KmtLtTqHrRl8nK3c9zlEGUT7z8
Iwd54gBphWWnWeQQEcZxic8NbocTGVO0trbkK0hdIBB5q8ctFnHngwyx/dmAOoI6tMcblM/wd7Mh
YpG1w0ofOkcPNm937Bzmru9ZxhC+MKroF7a5uikwmeHA8uyzLMvJqQDAmN7iX7L0wR6nuWbxCrP+
ksF8cqjoiF+mRp1RjJeefDQRIU33lhza8nQJ0xzIUNd9C2M3PzhxTloWflj2BBhV+T2BrQlHRgEc
5bZIwbmNJ+T5htlz1lQZdV+hsyEvHlAOzgrHwhgWbnPw/YWUI007MJJbEiIaERPopIdGv47YuyyB
kZuchQ4MgiyGUBjfBHTU4YPVSIjiih8sstQOPPhA9sSWet+vzcupkH5WBNHCuPcqYTxcxQGPt1FB
CY4oHDLko5YoKZ3hFWNfWPTQkmY8OHAkrNIcXkY6K3xgnqBL+lVdezo2JDQEWqaVf+EvHeZdz9U6
3Blicj+F0md43Ll+o7fNQpQgTT9ffRkGuQjcmZk691ot+4ua3LHF30zt6hoM474w95qzTcIjb9FE
GLDmX/ZO7uiPmFw1jxb4HuezBBW1k0tYzJtqaLX6hJPSv4O8UV25oBaHvRn32Q17ga8/0sYq5ekY
1m33AIfHfQgXlb7EZmk7102l66dpzsrkAFqaKeeU5FHQIGAcg6kq5AefTkkWDLVRQFjGKxnfd6OX
UQ/RgigCquvx2SUbCxcfk2JmVLnnP3cNmRcU91YfnxPBtUCrq0E2Y802OnWWj9mCDlbS8QN1Ep0v
1khQGr4JqlJvSqxk15YGdhKjjMZrPxZ6OtE1YrGFIYHa2+iCb+pisO6lZLC9JaZk/lwOYOe3mE/j
KuiyIdvrsVA7mfm9OEOJPjO8RQOHd0vbdw0Hoy7ARKXu0zW+bdeA4jptq5mUhdGoI0Qc0diQeR8R
wfwFoF477loqMgjcHlHYZ3GaNd0JGWsUEj0ZwvBVo76+BkNvNttpMbLlDssBUrZq5lncjKIRzjWY
AzhJ5mx7L/CrQC0ZqGYjZKltfTegbO5Pa/jSRKEORTxvY/jvBXgOV+8RCjA0R/u68grbKh5xC7vx
lzornJNKjPE1QTTa2RelkX1GgpLOiF0U7K1gFBY/Soid7TyqiQ/fpF7ifFsYuX8AuGGdKTkiH6yi
Jn31/Mkc9mMOs2XTK7zPICFgfjDkypPqbKY3BdrObF3Owx6BgOZAZNVcReUDKgnrcWEuXmz6xa8+
IX6Snycx9IRSty6+ZyIix2ZTS3BSPCoeZ50agg6pKqD0gdBNrk3yc0Ia59w4A4xLRsXbJYqaayoD
9clgYQUljG7K38e9U5xW63lx7zcC+3qxyjJWnouCvZA2S14Rcq/LYt/A7MNQlZR5CTnDAMuInAGQ
m+6RRZ2T7hh5p1aDGT/GvLpap0AooZnh6BPy+BzsgXRlMgYB1Yb7XrfxstpgTVQbyQqaFxtaFwul
oWGa2r2oKzcl+iBiiiiKDfz98Yk2hNolVmO7STBYeNJ9vS3Sqk7BuTfRbIT1B2+07MzRGxIRG40R
eWz4TjteknFx3CvYWHkpkF6XcK7umtbqKg7djhEbqGLE4O8Sm+5qsZ3eAgzKtzCDxpZNmzG3MBpo
/GyL4oLUwon8oGQQ/L27ONKIPvYzCWEblh0SMS0CcGcC0zOy7A6+w+SeYz5HX09voSdMw7Ajbt0e
zwsZwwPEcZ25U/YBYkOI9612VNHsUlAszzDZCPJpx2hqLpyUHxT9uniSI3Or2xnCKcly/gD7B+ZJ
eZs0yqsCzCZI88dCzm5ghkXf3qRYA4aL0Ha8EYANoqwTOXXdK1L17s6YVD/tejxdER+wLr7FxJFG
+1C4XR9ArWtmADCT9YQcJ17uSB8vSnT8XjZutGFl8lDQ9/euLQjF9TlwU45Z6WQC3o9q1F8bP2GE
wE8A48ENfANW4KHp+PC42JOic7dd4Wv5CBm3hn0/t+7SX8MLhhI4FBFa+5qDbLf3aNECFBibcgHK
l7Ic21ZMw9aGyFZcUF5Hp2Du2vFiLAZ8e0xTyHI/mBiinStEbJP1YTFLToYT9q1s30yli9qT5FZ7
u2b+PMEr9mpsnUut0FH5aXc1oic/8cfZv+65I/WABqryWVQcTUIFVkHnLDc1OxR9FwMAjO0Is7zu
M4GS1x9NeW2WXtYEtDGKfpOuU7TnToRRFfj4GT7njRHR5SCcDaatMd/KOgz3XuywbLYzYWe09K20
6MVGWIP1JJI2rtdFx6meKm9IHnPRJ1FQr1m00MvR5Z1S7DfJDant5a2YcRQ8GOnkzWZgaBgtZ6wc
yLLyxgUIGERCta9OxU09VH4BtalKCx1vOywJtKF4+rvwvM09xzykxAoue7/LaFL1YcdAjUwfp0um
IG8IWT+LHDN9xq3g1jtwBAT2xjyL8wddTHH0NBDE+5SiWQSLk7p8ULDZ62+al7LeVZS8yels607e
RaUh6ZUVUvbFntowHJD6DBOQE+x4FwOh8ctH4S+RuIM1bqa7pakUDFilGuuJeDgcbwVglA+gZr2n
NHfMZkc4gGUfhj7hUSmFVbc7tFNo6lbTKRmI2FM5udqiSPTTkJrSZnXoOGLOvhr0SUw8ix1odGHN
BiHk7G/y1M4fEZRR4BRx0cqDrcIlPiUGGcah79ZsBe4CM45Tve65RbtZ+/OS07DGBi8FEA8Y5Xvq
rvhSTKP1qcyn9NoiXuTOx/HLER73ISi8BmFn0LlkHB16sGE3ZkU93MVANwKSSlFaNrlj097PVPvJ
JMixJjZwGIYtXgVI8Tmo0uw6k3WfXQsh4WcPWalOlmQ2urNZESVbMFRL9hMK6LMQifiXsIb/GqCA
9p8aBprjtuChcW8N3RXZ1gzJvd7M2TwQK0OB7xIcCcXFYACXDk73SgTidF8PWhw04p/4hIzB+iPQ
nnHe23PHIwpMGSogt3AaWeRa6TAxb0K6yNetIbqXlU9v0pZLBitYa8fAWAxT8tTbTh9UoLmWjTHG
PPV+hOR/2zEFBEulRpqoWA2XlZu2hNC5GIA7sIscFFgbgizilyJDq74nnSSEx+XE0JO8oujUaaNt
97GCj39e9ZpjfkTmSw+hufJ1MGbm9EW2zexsbA98BlhDZwHd1uVuQV0dtt4Fjpb40hCAP0A4tojY
O1mYK59s8D5QpasvaEirfQoBSW56G7srWtqB98VOmYMCzE70XUw7fDhZ+nj+4OrVcT5HTnqCRnvg
4Y9DV+28vp2+ZmaqqtNCyzWaA81hgyZGeBis5DiQnzoNotiNZOjA+p1Y2P88yP+jauBogm8xskUA
xbyQ5Qpdm390GqxadvkGRngwwcvGWUz3/zYtQ2bPeZwTgOrS3ddUqh/shIzchY19fOcTHIkx1k/g
YVPi3C0c10Ve9+Nogs2yWbKEhbIuzPCqMwpnH3Zz9/rdKf1vWiXHqrq3G7WZ0XirbdT8aai+5Oth
BPZIICeG21uv6QqY026iyBQZK2OjjGpAf7xMfAvUUrzWonGxZMaomu4wOMX1O+qFn+/b8dYDuC9x
tNKCPlJE9alRhbmz0jRmwO3C5RBdhnN08+v7/rur2Ih6fMfmvcGU+OO3m4m40l5MDS99cznleAJ2
3wnLdwzr9Dq+14Hw5aJwUwLZv4WPGeLDj1eRk8/hLcXyZ7qcnllGLQuSf9nM9+kcRdWfA8l/fGZ/
viePMB+ES+SGMPuxjq5m+5zTe2BGlEWKl2ZG9L4zw1p37zyZR/pH7so3HUZzrr9O9OxjdQtaEohA
0NhRO5Q63VeGpGoM5xXdaMNoZ56dvKcZOu7ocUkEH1hD0bS4IIyOXgYiNRUbHCQ6RgLda5u49gcZ
x/rcjAf3zlzG4plFfwpMXJbZO8/jqg/6TsuDGYu1FjeFjYQLKeGxWjFzxGRJNPNB5ih2zYxDxesk
V/Mj7QFWrx7p0YQsCy78O7/nT08PXzLKMo+vWeKAF+vv8J3ms3LNWrkzpOgoyxG14Ow2aBV1xYBq
I0qtd5qmYn3kj24UXZbD78mscNW6/Xg5q07qIlmRhIm22XZ6NbExpDTo76Um5jvg+h7x37F88Bs/
LA+y9cIruGzJ469fzZ8eLyRLLLuCaYZF+s2qtvv+tufOTC3bkAUcW5RAm7FcOEII4pmjwATsZ4Ou
dN99pv/mV3ZZ521LrEshUrEfL5qEqLAzn+wW2Uv5UFTo7EWQgHdmulNCjD+oyF/SeEMjPiqufn3D
P/3O0rRNhGK4n6hvflrx8OmvZ+C4CECQhuemJMuRQ6HfvUak6rxHCjj6du3VRLuKpwgeXAfy6uih
mjvGVpMD9xpQZ3U+gB4DVua7n3M42xAQ6Qy+8/4crUrrBdm8WGpp+HKHxxesVUrSDqF9QdV79ENT
qbf5++v5T7dF/JLHO7q2gxEM/LTS+oSW14wl4DNCRW9VKraMg2MvqEYrPXHN6b2N8+iBoU/NBdfL
rVZ2/JhHD4xbwO3RYc1UKLKtp5wD66eJxY+OiYRpQB8oRkWUvLPyHj0pXBRpNicOgQuK2uR4RUDy
0qLsWS0uxvgS0oIJVDW85JY7vfOj/c2FoB1jHuP/2FOco7UgnhNRW20aBWRcZFAEo5l8PEQ3qUXu
xm89/es9IQ1wOV5wQWZP1o9v3miOs5lwCIAkUqObWG8qpzzdqvWffn2pn2yPXIupHWUFSjpCMI8F
rjmI1bQjgimobe5I1ARs0/Ace32ZNnJJz8LFi27sqguvloKjFmPWpSfAfCoWyGMOQTSX2G2ISfn1
x/r5y4Yd5+LWFaYD/MA9+rLLXjMT7BJaxHDudyFp4JvCH9KdWv/p9y9l8+RwRKZI+OnLTpY8nkrG
toFo9L03jPe6GO5hkN7//mUoXtm7hFihJEd3lCapU+O6i4JekCxbijzfOakPy6Zv8/+HLw/YA4ZR
myeVh+jHxweyPgjADAjB2BUzg9YlvMJkOuHD4p9+fVc/v/IO4IqVJ4FfFOXQ0aVosDCHhYYVUGWl
J3Sbeb8BRC6nRcYaw3wjuiSUQj//+qpHJxHeD8p/NgdUxDwg3vHOhPbECFMbdh0rnPo/3J3XjuNK
lq5fZV6ADXpzK1E2ld6UuSGyTNJ7z6efL3L3zEkxNdJUXR1MY6OBRu+qUARXRKxY6zf5UuatedMb
bXvr1A1xGgT9lymsALratHOguKUXMuUT0WkRnzZPA8Ba5MrHC8xjubdRyhL3f1eod5acqN/zROQG
qZnyg87P9vNoTBV8OPRUx2Hc2eWfpiCSoGEDCarGZ1AgFL7N5vl/cRZ8HohWn0VmBamUW1AQ7D9m
GUoEuaILEC+Pp+F9J9A4+6udgJoJwDKRjtv44c5WrynyIRTiG8vSnDo35Bu9lAOaolhXjS9/unQm
eTn+fsQK85oHSt80uAwoBUtXR3ht98+pHO7/Zm8TCDAQyEe5AknQjhcuMQwy4JI+qa0H+RX11l8p
DgD4KDW/zs/nU+IAwglBGPhVJu803mHHAxmBBLOsodwR4RS/1Y2+cy/P5sQgqAGinESubX8epMHp
Icxxll0kWpY96kZQv7Gj9PUfTwUbSI52BwIJz85ZspD2OTSKevAAE2n+PfcLJgdNe+lN+zmkLbFe
KkwxRAxpUR0vGPltiAJI4y3U3FQ1V2du3QYPVNJnB0m2P+T+cTAxBmQZWCmkInC0j4fzRlB81kip
VM378TkBk7wrR0oVCWyL1fn1OzUziG9kkjymjU+bVSunEUUnTgVMU73BxbUov5JjHu5YQdmXCOef
QoLyAzpcQEjw9/n81oTN7YCkdoQ3hqyvJd5/Kzkg+M5P6dMoZI06YAgOBuLBeDfP/vC4k6a46nSG
WYQi3Goqrm4x2n+8cIzColH9E9cxd9bxN2oLsHBmFaPEz6O937aC+sorPbUeyCX18kK541MSzmiA
ODiE3uNinjUOrVbbpl9izBPG4YumYWCMPlP5gHAv/fbI9C/oiZ1aQ5jj4Em4KcjrZicERh12SUvd
WbyXlCUTRbcB0Nb2j78U89IcnWiQtU85k8fTJkdIwFsEieSNV3I68By0vaEEG/mnIwHeovJFfkbd
yJBnuKWxmSB3hSgPqGnZIqg0qMiSR7bwKjg/kPEplSEkRGYG+hp0Df99HBe4uvUZ5Cdx7HF2d048
XIfYWfxIQSMcilrzAiAERX5bODQ74Z1qCXoLYwS+A4dGG+/wODKFawZaUyipS1fyiLk7+IaaWnaT
Ig9pje1NC+T5u5GbGjpDQVLfWDjPvATOSO2Awuf4bOoNipclALB4bWFVAwfD0kOUMklxkEgxePzj
F4QrX1zTadjSv/xSer0WIe1v+N9qoxmCtSpeWc8DZPIbauq1hp2ngbCdgTfzcz8Vtn9TNykKqbQB
tbsS2cLJrQE0HJxBQZLG1oHyYn+l4WnGh3F+T91gpgvO8h4/wMoctpM/5vYNBiDK9wiGPG0rq6Xo
c/5zfI5jCNQOT3Jqd1ys831TJ3YNRdVyFq1PDouycUbj6WIcf96d9vtdSneRQi+0reNv7rEcsqly
Peh2TjlJSwbvJnNacshe8m6UsZh2fzYttGV4aAGqEkq34G9nA+Z4ClMiMiRgI3H9NjiQ0JOsu0RB
my8eo3CQUl+lQka1fM4Ki2wJ+hJwjwU22qTiIWnWZEjp4/m5zG8gRsGt2aH2yEFASW52g3tJqLaY
QXj07tv8ClEIH8etxOMFkMLluvDQODElXmhsUFJ/EuF5ugAKHMHrvJUWLSawizzlWvBpXP5zCPwR
f+UpT/lnrgdNxfl/oRp99G9tfuc3r+nvev5XiV/z33/X/x/S0qogz55BMqKd/XrEZhH//j8QRugn
GlcNscZ7k7Na6Cb9G8IInQVNH8q0JPmCDMnZ/V8QRutfaE7DZ+JPwvB7F0v8N4RR4+8j1UAQiLKO
JvMX/4lgF6HBLzuq4ZIwm/wEcZSQatJ7ON7jdWtUQ9RI6hJbv9RfTho4uibA7ep3lqCPzGGdqtGy
CGs1fVXSrAbEXEftWrNxmV0nEFSKBY1TNEQ8M85thIHtdFil+QAJIU7BDSxznx9w1ceSrMJpKOyf
9hBnmE5UMcfLom3x1907rRQ2kB2MDr9vrDS8Z5oJMaB6GG6QFcDvFBUoD+xhYZ20sjmkaLOUShmu
RqUps59mmnFHwjuwA1TtlMZpsuxGSS29fQytZkCw2MaGu4FNa8JewD0KrUdcFqu+05Y448SrstWa
YZtiUVY/DF6J/kgaBYbmllWl4rRJGX8w3jSl7SgbqE07xNctetnynU1j80dEhqNASBxpCwyLdkBa
8KVM0jbbmdlQqljyWBP2oZGH+FeC55CNiVFrA1VZwFmIvoNnwYYvMuvbskXXC8TgEoq/v7XwGvxZ
S+ZLjnNR43eYHuE4qSbNZpTlRTRov9swuC8x8AuX6OkgJ4Rx8yJD1R8kv0PjI8qvJWSJnqegrqjY
1tVBSMStjBxISepIB37WFy/WWdOwKK/rGLuuyL/ym+Z16G+oGa4zbNlj7BZimBtL1ABHPJupaGN8
bD2YjXFw/Az3OvugC1mRRscWHHxIbQJbiIuXcSqvC1ZYvZbSvNz3VX07jQEup+NIJwT+0H2P5tIa
4mOkLfKm3Q9DfTN5qrGuLaH3TcFihbhk/HXS8+GGIqmOWjaGQg3KDAQGD4kthJxHTJLoN7f+CxYT
2rYKpPg+xZBm0Y0dplskAX5fVZt0GAWTymZpdR2fAJzFusiKFimeuhu6slS0Gwy9ogglzBE8aYyH
tLOlxi8fgKE/Uql21Sp9wU/Ed+lkoVtXtVicm+1QlEt7KoLnrlLzvWmCulfGEu+j0g+uZOc3LyIf
yoxhpTgfTcky7qtDL5UAPS0yXfzxepy97fHGz0w8/XJN059y35H8VYFIcYXgO8aZDoGAblCxBfH/
EOpTtbDwEFt31XATWrgoOXx92A35TafJxZJv7wYR/htVkG8Nc3zoynxrFSEOBFOTbehfP0MRWyPd
2yxSL+3vBIiAK0PRl5CiiYXQeCebVzsjLqhKl+nYXiek0sIlbR8k7XTlZaa2rlv+y6oxrlvkpnnX
UnOSdnKJbDBN74Uz+tGwRJLuh5I1oJDL8EeFPnCxRLrpl1W0cbEEKfCKzKZ2aPpicEXKuQ+dOLyy
zEK/NgXIQY8HXMu0EsO6tsTQNp5UjI49vcAwqK/WddbCr06164jUZWFGknddt1AVVFAtLrNy7tTQ
17sVpX0zX+v18Borya8eVzMQMqlyo9tqkm31XBoPAE2VTZQAMF2OEDzgsxWW2/f4QPYSMh97y1cb
fzOZGITQVjdoMTW7SG36VdZS3lur2B5rqNCXGyw04HWVWYt0O0hutL4mTJ2g2cR+1x5IRTHaTEvp
TZHa2zoo3kzPBEirhRL9yTFvnuqhs/H+HZ5iC5SK0IENmoYqU54sbc7ag2x4e+R7vmINnUg/Uq1U
IfjZiwrbjAjzC7RsZDy6FS/TftYObwG5z1DBlyoHV2/lBqFzPIVDJ6E/n0t3uhnsq7C4CbNav+I8
X7RFot8mXcS/ZEstJxqgbrlrdJDofE0fATDq4MobquiOayY4uGkdFlJ96r1VgfU9gQ6idU63cLQY
Bp9c2Otx8L543XiNupG0G5p0elYzkMiy55S7qNNuIExrMT6XJNTLukjjV8yfs1s/64FnGoB6Kx05
NRybUFG7GWO/ArgKbnbdWZICxUQhsgS0DKUEG/AmhqTIwUG8NzAAjPsrJZquAZprK/YT/5c5yF+U
Eo8W3akD6V7xMePhUY/NIn+Qd2/+aDUebiAy/6NGxA3PLEeCLG4HSGPV8kbTC+MG7TDgsF5Tu6YZ
2P22KDkyYLXT4IXZN3aGO9VcGH5e0xUdrUdPC74ZXv/VMnLrMMK0z8ptbpfroRMGrEl9mFDcHSO8
Sx2z/ZpSQFhYTrvLqoMx7QaMIbukvI3Lkdu0h4qtGcR+Xr74ldxc+d6A0AxVkFUAkQno1gBF7Scn
XYtLr29co6GmP2iD7v/Sut9JkaxQIGcFpbqO70IOB7TL7p0GPzNl2OB5eeClgVRSUd6GNMIWSWrK
342at7iTHZJAezDt16IxuoMP522oq201ebjD1ddy3tZbpGfRKMjLBK+gIP/h+O0tVq37PlCuAePt
xyi5j9UdMsqgqMJF6e0Vv1kO+A4MVY5FTX8the3BH5V2mSnS8zgaIMWl27Khx+ln1S5V/d8cvr2P
e6KZ4QoZ3FK5Sta07Q629FYo960AaNfJmuTgS+dM1GJMTDM1OPROETuivrDR0zAJ3R4H9YJzMi+e
VO2HcATqAh3Xv18gh+mY57fkBmsZGw25ukYHdznAui8y/4lCGdtM4SgCxyX5S7iImMOFW7O5qaTH
VKq+lO0upKxPL48j2XP96beNOw0yXUvTktx2KNdJ1G/TrL0xJw6f71MNCJcTBVz+ojOtpWXf8NS7
ZsvekU9iN0PKgyp7OQGnayGjZRzGYeTGdYFHcbevMV1tlHJjWj+Tyri1Q+0uSPNVXNrg1TDTxKw5
lb4Z0iHVdFTjSnxA7Aip+c65TltxKn7BEd41IXYmOCXrvypZ5ZxSwztMKVgvfz+AC15Wk7mqPNQq
0E23pfLgIKWBvVTfdVzaTn4/4Q+tB/qeV906wOAWVdfbAgnFOsbSzLwr64B+jp8j+BBE2BPlLUDj
HpUtEDbFfYTwMDaQZM3L3gC3jAFB5Qpdxy3I292kbWB20jDRNhQDXKUgWgCD4q7T7fs2iV3LGzZA
MG77Ab01s1Sw/3CKgmvYn+r7qZTUnYEF3h64Sbj1R/JSGyR5WdfXedSw97Pmaz3qGl6+OahIE1OR
GDG5sLpX+/AhrW6tIMq3XaoIZ6fpVrXrK6XqMBhcVRpuI6qVy90iTrFTxcfkwdBS5KE0p9tSz7KX
sEfAwwpZ5lx/s8b4znGGnc8fWfS64/Zp+ggsW4d0bLRbfBTCJZrS6zSuripUMxd9MR5sOXgstUR2
De479t8uSTZ5E2nYafSoOPcFAiLZV5hrwb7va6IbKggwD5O0J6Jfv7TV4BXn0J1lRV9yHz4zRNJH
bwxWAVYb2MQuRqve6UbypDJyVoUVLFeAq6r9omMM7yDPsZjUG725L1UR8dRzilZbQ7FZchcDeAyX
AJGFlx+4PZ+FWcRQegNLirgxlmlhb0NstdeT36w8kuMxhDXZE6zhsE2wNIOJ0ywEjhtAtBt46bqQ
5K9aSK45KFDhi8dUz28ixKTxkNKea7n6Iv6UWSUv8hBjqit9d4z42uqaBzyf3hqpe+6dMlpUpAQL
BzeSpox1KkKOdDv1yD2M3rpMonU6lNjbK3tJS/dWqHDX42EuD+qjotfPA9wgLf9RJ2wvC4EVpPOu
5MQkAszvSj18c0Af25V17beYa06ZBvffWUuqv8nC4nnIvRsdtz6Mssx1hKE9j5HMWPmNrD33FvQS
05S8lWEbI3+25MxFZlgSNr4Gbhw7NdRXFmB+WWqDksqrOWKHhf5GBPfGmPw1j4IQ3suwAf3zvenC
Cs+Oodx6FZ64ZPQIvK2wvVm1TQkUPbn3vb2Tad+oOF7FxEoz+NhZB6RIgcyPBQeaVM4aXtDeR89T
SosSqeZha7Q8p6Lg22Sb48LIxnqbFfKrinbzoIYYEGKww+kYeSiywEEQbY9G3+dW7kJle7Vq6cnx
rCc/6TZmjsFdik9fZw4/jPjKk1RnoRdw/VUlQMLNuTWjbnBTJ6V5P11FjrzwJ8PYozMZXZkD2bVu
FFuIf5xCGpkyKpYxVFkNblcvb5BoXKlquraAcu5xyF5b1vgQWuEOljPNzezg4ezqkalwyqzKOv+e
xOYKMRW3p1WuWgAWhQ6pkRzQj94H020uFwv8bmi0r7Tmzc+htE7ZfTh2iEa3C6jtJH+NO7BGenYr
wybA7Sx3DTJjryer8uX7ScUtxui2Ordb7ON6FjeunEb0PKtryZRe6uYWnv9jaQTXNb6Eiv+KuoPq
DqOz9k3zOg46PF/7l7zT8FdOuD0mHAGeqO1zP+CVqyxr/yaqATN5ofRmasNKtasUmZkJeKc/XpnK
YCRugmalzOOlTH7GvqPDV7AM0jw5znnheFU98hrS7OiL1cY0W2x9IBdHNMX7mQQhujZg9IfpIcid
BPGdrHD0jaV5vHqmdJR/W3Wk/lT6xse/LNOZuBKar0FRpd8duU71pYaLyxskbo71Moq4XlLNGR/1
MbE0/IvGsbwOelj/WiPE89FKzeIl8qIlMON3gX0b34XbjjcchoSGUpvLyNQqUKxeU72ip4tQv/ou
2m95Pk3EGElfCoTvwv4KmMieOwu9/8TOYVDWeiXvtXdDALltTW7rd6MAWAmSjAaHcBGwhKEAPt3D
2jIrvJ7id8cBNVBuzHcTAmFH0KqB/F179yho3/0K0H0GxzpI44iPwZCtgook2dUCHQt0O6VivQjf
LRAGSUKso0grDxFlVAKvYAklZFcdjEAXyQfz2X+3VODYh78Q4u3gtu+mC73wX9DTVvg1vXszqFpb
m+tYWDZMdj80rldG4Q0/rH/ypbY49Kqkga4pJ+sxtSyCJhRGENFQxE9okxrPeAb0bxI6AQiXyZWT
8LjL4nApK8L2CNoqL4t+kLlejcSIUGTV8UleqrmORuZEjXtCMgpA99Lv4DC6FgeGtdRxtBQP5cp8
QAbEeLKjCSlWWoZIGSmF0UuHqEbjaNkMgE3XtZn16MLJUxrjTJkNtmuYodEvLCqmtzoWvez+trVu
7TIZKDMVeXtFZmnjKa1Ybb6MBy7LpW6POHc3fm80qDIp0aOCqIZOSuAYMPKRF0IYGALFKwbo0otS
JSPGpVYcygiXGKE49XT5G21GBTYAjNnR7aXpZx6CcYemkIag5hU5k5ajIE/9A0v4o1rp/03FRFWl
+vw/V0Ofs7D5/eud2P0fqzSsXpvf9XFxlD/+b363MCYQWHlweAoNQOGu928BReVfdL0p8oGAAHYF
7OK/i6MIKALqNUB7AyWgCSJUPP9LQFH9F2Z9NKm4Bi00GY0/Ko7Oa+pUbAW4E5wZOGzgtLMCvumk
aZmokeryW7o1WN5sF1L5+Kem/j9CsEV99QOGlpmJ+aE3+q5rRNX3uP5qa32oFRXeRcD6sWqlOfld
wuqZO08OD4plAc7oUDKB/KAJka787sO3uftnoI+mY/MuBcOjqch/0DywwdPNhk+mMBWGnMj6w5hf
YVfJuasEmqtVhX1hpmK9ZjNlKNr/DENfVJ0NpcGDUFVp0F3Ma9Z6Oj31wrgb9iFsZqsOIcShHt2o
4bfzMzzxGVlf0SdDsImlnjUuUR+RjCSVmGEQYXDoOdIaytgl5PW8VSbWEblNoU8pg90RogMfwUGw
pszJ9gzDlXkTHsYhyb5LjLtQwlQ/oO/T/jw/qzkLQ8SNgP+BjzVR9wSJcjygU5S50iK7QSG8o9AG
A2wnUQejgu+pOUqZdJ7bpcnzZN2qqvmGrPz3EJX1NSoAxfOF3yKWcPZl+S1AvhT0sIB/ziZfU+iw
lMDX3bTD+BkUiDsO4S1keSToOvzb0TxY5l59bfCbd2DWUN3Jze9+RJVHkttyef7nnAjpo18jOh4f
cBJ2WsshLGPM0al+09mrX2XPl/cyrebgQkifiC0DUKgDVYouP6LWx0M1uihJDJXYPRClUIJ8TIpa
vYCRODkfVkUAmwww2KIz/2E+iUVVJMuA5zjs1D2AA2oSVhRsMfooNn+xdB+GmgWV7jX2YEa65sJL
4+63AgonbXHd+PUf6kb/E74OJBkB3UN1dNZ2QlqdGhMnkltQSoLUKJdXvdbafxwKiMayOzjXQC8A
AzpeOiT4G72wbNJ1Kvm7LJ3GHaxOVMzatv6LoQAAAcGg30cbRYTKh6+E8DooBd0q3LRPmxfEJKTt
ZKfqC2Z11R+CWIQuLVmOLhDQAJPnZ03TAi6hTADxvbeKTZDz9uZFdwkINAd88Bfz92PH9n41cDcc
T2jEEFbWcuj13N7Kb7PWokM9mc5SNqmF9oiy/IjUztv+aQAeDypOmg+r2A5WmVoeOavpKTYUflzV
zUi2moWCc+iFYP+8ecWnAs5JGILuFlnNx7HyshxQJTOpZfRodzaDgxi+jj33+Rl9vhgAixrv0edw
LbxzaD7MSFNsEuvOqF3qmspWqwtri3oldMk+ZRkVybiABDjx2dAFF4rvluAazIPDSAYrwGaIOl9d
inLclPdLzxqoD1M/3JeR2a4cyNQXDsLPZxR7WBeLCPFR+0Qks/LA15wUm8bY0bDazap0n+RV49qR
Ul2Y4IkFFTaBBCYqGDIo4+PPFgQlbsaAqHnWtN1tblTtozxhx5EXFFj1wLGHC3M7cdVyyxpkmuQt
KsfI7FSs/bge1DKsXAimGnSqJoNUZZb4HyU9csmIfKjRwswr47WA+Zsuq6Zt7h2lL+9Dp4Qkez6g
xGjHly3JLWvMkWZBa7NmJ2fYZLGVJk3lGsKMYzE0iQKJBI94CCToAT3U0QifehxMBSHUSIkuefic
CDDOZc5sHJuEZsbsXECET0Xag/FbBy91LcO2Hq5Z4/KmfG0jJ9iVLUjv83P+FF5Ug0khAERzKIGN
ns0ZVxxlahq8SpHAiVY16qJUG20ebnn2+/xInz82Q8FnA0nM3DjIZ0MVDfJpJow5unm8J90UFcCN
Tb9qV5mNhghL2QNpy8GA4T2qo2jmBdbO7vV2byV9Gbrnf82JeYPlsXAiEJrxgMiOY73PEvyCVExx
GsjzC0uyygcjUYInEGvRhUvl07YC7CsYCjycRJi/C+x+OKemDAcVKHSNW8h5sKrCCJFoyR+evYBK
iT+29tfzU/t0+jIeQEww1ECc6X/PtrEp0X+vPE6MKnCcnzFv9DVcD2l3fpS5pQO6G+RD3Jdgo3h6
vCuIfTzko87zAHv1TKuIvSulpsFMCzFP3EaCQrTHRaVaxUNbCzxFgNKLH60sVKX2fWE36MBBqaZK
7evUYJpwdf63nVoBQyd1NEHwCbzo8cc11QSkbYZ2viD77TtNG9ZTngQXskcRr0fHBQRN8h/+YQiw
YSLEPnzXsEVlJjEmVK7isAiWQTfFh3CKfc8tylbdaHR2r2uOVFel9bo1EAuQLgSxIiby6SdATec7
iGN7ztfySyVWcq+rXcRlVYCeJt7oXpbTP1CNqzYpwSEkQe1TgxysZ2LUuav7Nl3ZiGe46lQp2wIZ
7wvX8sllgSfPqojcfX6i4N2lWmiksrO8PKSdUsi8FcZebmjDgY/ZQukatlQaq7Wa4SM0ForkXTjU
Ph2kfBlgVzBkDJPMcZ5/gNfElMwSoRkp5W3BaiDVO8a7Fmz22yTZAzE6KRe2+SdDdMprBrL7wEc1
jeb63NzAbOVB8vOkdz1L+6JXN1neoHktuRm4QYG7hZSw00x/OQQjrodrioo7dKE6TJNqJH8Nurap
P92e3wmfV0KjS02NBQcki3f0bCcEjjIEckXTw0B59ECjW72pC6W8m3RSCCmaaMWNVvHj/KCfDzxC
EtYwuQQgV1jDxxtjLLO+RZtCdrPaiq7Gt7gGblSkK6629EIGcWJ+XJlwZ7k3AWi+Y6s/7MG01zPw
XvHkokZf3SOE367gjmSPMX3bLUBR+zBpunrBaOFzhHNtwOCnviPujzmWVtEDbO5p5UAhYhXxeI/2
tEXrbTIWWGqlmR1uYSvI2iJx2vGmUS+CeT9fXoyrkzBxsVDZnlco6GIZILTDyZURblriROZfeVZe
f+urRL1wzH8+SuF+kZFA9hArPC+iFVEh8rFpdIfE8H6lmRe+ZK327XzAfJ4PIGgBF0YjFD9yR3zl
D18R01Ckp2wG6eW2eiwVxHgkRFp/xhWdrfNDfY5NhuIVIEOuR0xkLl7Qj9iUKUE0ukpbJTuz1guc
R5SQM7tGYScIR8f+48tI3JAyCGJxV8AYPp5cz7wAVjYo8uJ0s9WqUrpWEVa+cOR9/k5ilPfnFjrt
JNWzUWS/arUiYaNLMX6MEZgZhG/i9fnVOzkK+TH4eEpSSL4fjzKht4dWbz26iULuktaRedVG/nAh
5k58IzQkUJsH3U1RxhL//4dwiDFto7pmkyjCutjleSmkpLzyQdcDxAfQebiwdifCT7GpR1NhRLID
iPzxeEPcRnQsGC+1Q2mvRZLkgMRMMgvNp+HS9XhqcjDDLPGVSLfnjjt10lB1rkE/SV4TuBF940j2
32Q5uiN6sgvRfuJ78a7iJSFOKnE3Hc9MQXzNLEe7AW1bOryZcLxrgrLdno+KE+sn9pICnFqQjeTZ
+qFJQ4lSMloX987fqRfqJDvat4YjafM3A/FI431KgXYe5FJbVZAqtdZFEjR7KPsMpjHlroM3tX9+
IhENEM7EPQ7HclZ+lOy0C21Pbl3ZUYo7LTe0lWRJxeNQDNqFb/Su5XGcxIna9v8bSz3+SJMeqL5t
8ewuC8s/dKCaqqUGrhnedKZ491pTd+Y6lRQF+UqnmjLSqGJAri6zSPzQtcqRkEYyA3Nx2DYTLTe1
acB6dTaOJBmyk0+9lBW/K6NTUdCO09Fy0wkNVvf8t5lLlvAewEANfi3ULNIgTG+PpyFVQRR0Ut65
eJzKKyDD9XU7NM3XMWvQOnMQ5rQ8DwxLqk/SQa1DbztaevEXoSgWUyinUD2bc6nakQftqFYd2CDw
W75KngvRpkX7HP+s8xM+sZFFnkemg+IEqdUs6kfoxDCN4SKWSRlfZ+CLgRv6UnGoQIYvikArL/kO
nhyRlgI2LHhyfXItRrfb1Lu46Vydssku1Mx2iwIKMEsfZPu1FhfB3fkpnjg+dBIV+jskSfTr5sfH
BIVQV0dc+5w8Bz02AuNDyf1C5JyYFqwkOkiQOEgC5qIkTYLhdtdjp1hGeI1HfdLuyziqthPa+LdS
jSTs+VmdilQ8/hB4obwqnFBmkZpGamSqeTO4eMt2Cx+vBMBUKrDvKMqfgHlIr6mGcZGLCEB/H1aO
88NuSYL+Yt+Tw1Gj5yag7GSI1f9wzaE5ZSZIX2DLaqL/XsVxtsPiwkJQBAm9w6Anwa1w8Lga1UBd
5iZIiAYFyyWNdjwHkra4Q95OpgI5YnYORGMd9DUY7s7P0XRhK8JXoE812Wp74Xo+cdyLfhS0NTIp
uMbzwOf9AvZF6t3CHkN5gZPtsHXSXrnLMFD4ef5bnYpAIp4tLdzRof0dr5HT+wiupilrFAD8CPKi
RGHO8Nd/MQqbGaF6pBXoNh6P0kuOPakFBrl08LxtUkf5vnCQnzw/yokHIvUCeEUkgfTQLWe+cFnQ
YxUufENT3/zVJyXyuOkUABGNUdrbyanvtEuVwu7z6KUZWFy4gzddLSc7RzPf5B4VXoOMZD1asX9n
oG7bLUaqHNtBkbuX87/187uKn0q6T46C5BZGuscrMoQGbiU5606RY9qNRZgeEr+KgIx53gb3kHrR
KoX+4/ygJwPLovGKagK0KYFM+LghSuR9utzJwa818ZcKjP9SlgH0+c6Urs6PdDKsPow0m15NhTOS
c0bKugyTMzDU18GU9BcqIafnA/OLtrUGjWN2zrSNCaPVqgY3t20fmbAWPcgQabJFpjrRJTWZk1OC
ZkPpg04xHpjHixfFXouzOYda3MfKehTYu6qWiwtTOjWKqJtS6xDl+nn2WloDF4ZRD67e9+1KGQNc
KYrhkjbQqYX7OMpsP8aKXJeKBnUl5R332ObIVDVDPr7ohYeS7flQOFGWhjItSrQEHQpL865Hr+ij
jBJ3TxggN+rrNrwgJGP7feen9pe+cpT9oNnV16GQk2eEhaWD17ThlZ6OtnnphBARMUsFQeRg+cke
oAtpzuKyA8CFWVTdu6OqJJz0Q7hK5eDLoFjVBlvFt04L3awFQB429bQwh9BHIDa88Bw6+Y0pFqHj
Q6KNsNYsklovkIcJhVAMyIut0SkNDlB1euEW+aT/JJx26WspyGghGgBs5XgYq4D6jIlM7yLnb11N
qR/fx+SuN9y1te2qyCfuw9q3VhEq9T8koTrvIVX5VaWk9wobRLmUh58Kuo+/Z7Zb9SK2enRRe9f2
UJtqKxaAfgaywKr5N3tVd7gEKNGrgBxmKxzHpCW0QrgIRg1BbE8HlFzE/oVDTuySeTAB9RI1SV6b
2HkcL3DV9shN90HvRuTs7SIELojspeg93etyDDi8g3FwkNH402BzCJOk8zvrVBzR51GpApNAfpKB
o2frW5Nv9G4OdXRfdlG1RL++ejg/yok+BDsFmBW5FP+B1Xs8TbUMYpiuFD0qbQxeE9XwQ9eaWulp
BMp4peS4uS2HqKuhaGXBTwwYhmCBKnpb7qZGkb70aq3TifAkGrshUsrJhVU4dZOypgJRYFEU12Zn
WRmXwOo7uaeYIWtbxMNHmGONdTfZdro1cxiBup4aT+cXRZwT808v8kpdVITgaczSJt9vQzVOOdPG
PAlXYVBDIswjpGSNb0ojvZwf7NR3tlh52hBk1ZCqZx8gb+F/jWwXGsbqXittHA8io/2Lmwc8n42v
PecSOcnxKJ0Sw/QMWUfsAwD/Z+nd1HTV4/mpnNoyyNyK3hntdojgx4OEAKtJsekPgK+uX7zGUXCP
m+p9JlXNd0/SnVXkadizyL1yYXqnvpgFigFlWoc+6bwuSYOui3IwQq7mw4AKEFfflwWWtqvURB93
kcpp/Hx+ric/G008FPgA7ynG7Lwrc7Sg+UWD2/eO40IW1F2pC6P1+VFOnarMCCQdBgmoXc5O+TCo
sCoLlcH1PHihWj04e1oxzU6G931hp536eKhh6QBbKREBMD3+eEmlm6CyY8gUvtbfxFD0nj2rybZD
5UurlM++86Ww/5qpnvYXS0nJVRZlUa5NfbYDCtmq6ZBK5CvaEL6EeaEt0zTTL/RyTn0wahrUo3gJ
oXqhHc9vgsgedonGQVcjSpo6fYogq5o7f3NuIxIiOngCc+iI3/HhXVpwCWdmwbt0Qphl5fTOuDHH
onTPB8apc5GmJYkkCB4WbbZmpU9EVvowQMLy+us29PCH61uFyquMiQhW0CkmL3LSX8C4nHz8C1VS
hhamtvMoKfDDa2SF3LJvdVi9RlZad14z1s8cjubW64ZuVwMB3Ux51N32eM3dJVN5Sd73VJ6HyRaI
Qp5YQqjieIn1SalzZWBXJL2nrhPF6TadKRevUe2FG9xKcS1UJ+0b74Qac4gaKoQfNcadn0TThfT3
VFB9/CWzEy/CcqKIg4mE3ixaiHuBuo6c6pIY1YlRwIxzN1AzoLQ/F1FBxkL3Ib+TXk9dHCC3oE1w
PpJCufB1T4xDzkr2TD2frGDe+C1SRS3SulFctOPSwxDhh4Wy/yXl1xOhS5MXqSYBb6M1NruKcFgp
K0MLFFe3JVg3nTn+RGk/21Tgc2gC+gZ0LPAOm/MbxiEmZnc64YouvIXcrUE/9zhmIhUjMTweFbcv
A/UerlGwRhlzWMbwvpdYl1b7KRpKjFWCUahEFPKFSDlxkgOToeoIqF1AhmazrgI8SrBExHBQaeW7
lIfQysqq8dGCon1+pidHoihGykgHiIA5nqntKJOfwBZ3+9oer7AIKldTXEqPsoZ/+fmhTgQMSBk0
B0Uz1wa1eDxU2EdF74W24o7AyxaDZfYwdQLPPT/KiZvJ5uUGwAKIAMDP2aezK8OrKlTGXB/mT+g6
Zh188SO7LVwPAyfhaNEEN4Fq1Praz7I4uzDJUyny0fgitD6c6GZcB2bjhCqOuWX1BtOuve102LZT
KAideapnG/yP0pUuWTWUAXtQNjic6C9qKF2hQr3KQ4RVfN2vf55fl5Or78gCc0fy+0khp8+6Kcop
0rpBnkJkHcbEtUZTvTD9f2Awx1uHvBskCu8QWuY8hY7nL1tt70i13wLFmHAashBQ+TpBgtSV6Zs2
QlTDtTXeGJ1NfwxdmeAJx6k8duv/ZO/MeuPWsiz9Vy7ypV6aBucB6CqgyGBMCs2SJeuFkGSJ83Q4
s9H/vT/Kvjcl2WmVE/1QVSjkhZy2BgZD5OE+e6+1PiVyUAF3QXESSgxUvJa8GAl3vtIaV10spBAM
l10cj92MV64jQxCSbh3a8r7OHXzTRAja5i7U1KRax0JY4coMw7hal9jI7oKxwhiMna0EziFNoOeD
aJy289xNbOrbRg0PeYTz0OU1TCOxGBNAsFyA4t3kAYoq3qkQW0ssRgQkcsJ2eqWoYYPGpSGyYxR2
4/jKkMUEJxd6ZvtEvYWHyajm66GcE7pqBUm17mjXgLTsXh9CH+RZ0O7TYapaL8ZigdsuIu+Wn1KS
2qMOFv0yuUuH0J26IFdXpPuUXwRJb+q2gJxTrBuFtpoXVYlh+aJHbOM2alPZm0yZ0oiJTLm4UKJB
Mzf9kFibJcMt29uia6ZtiuCyRnnIuOqo0ZosXKHfCUOv1yvzMhixt6x0CN+4E20nHogvT2ALlE1s
pNdaGI/GdWo387lqDJOgNz7C2GHfJdXrCLLwRLyKYo3Er6jxjUqzATMQ6RrHZS1Vt4bRwENTLbGv
JmT/cNviqvQy2L+XBa2LFH37VEt7qadeInugm0FFBobiJuHkTLCZAtsCHKcl/VGmAmHEK9g05DnG
ertS7JR2ddgyUN5knZkCuwkC65CYFlE2ejCr4wZskXyjhnkyua2RaidxOEWk0kSs9TsaP8kCDVYb
1TPHKKsPNZYiFad1IxZ7b1cfOVqAvo48v5lU0W5x9SlBb9Xb3iaZ+FS1CukzyIn+VkwpEYbWwNSA
kNjCfJi4Yu9NuxhOhYKV0s7nnPGzPKguOx15MUcmw5WsEylM4KsY9laJZ95FY6OA3grLtnW4W/MR
p7sd2idy2zjSdgCkOX7pbLs13ITAJlyQbQs/DbxTnqyyXtaexwKcGYknWrLpJSE9lxA4dUIy8KuQ
HlBwxcpEY12wWJKbMBdzfmPkhLFA2qNZ4tEQjO6SpLJ3ZKvmTyBv4rNBGfvkNAgt/SaNiS1EckPY
tgulJ5JXhIoGgismR6mbOy0e4CEkGGQHAK0BU2lM8U3Rk+uNUmIIyrNRheK3IkS3zrzZicVXA6BN
6aYZrl1Qz1V/15IPWm1rgrhS30pC4wZU3tBviPcPVI8xknYKZhiWMOkJ0TpCTyP5bebMjRvpEzcl
mLqc5KXUqWTfEhbARVWandM0zCSszQEvJMaaFMLhrvqFjDgpXwVbHYIBtf6BXBJJIr7KiGNYdKl+
E6PmD13bqmaQOFESp6sRDYrw0Uop9s7BKi2vYsemoCscMnC8ppnjM5V7mfxjghQ7rw+wGnhY2QuJ
CK2s2Dl6DHolrgqNcZToKnrWJixHNxtromfUMMmac+DDDJDHKO70VS2nBbBi2+iTY1OVBsOLZ+GQ
RSlF8Eck8rjAQzVaJFZsXYpbdZAbYhX7vEw2kyO4O1U5snNk332QbsVgdsT7qLh9obKwKDD9DlqE
XY5WnI+jbVxK0VCrhA3MWLQJhR2UJfoyhhDVNRjbAzS4EwsOHQoXlT4pNEaZDpvRFESDMgoz533e
NwWQ6JyUDDS/nQHWEBLsKAVK84BMrhilc1kaZpOYNuJ7pey6HFPbhMg5Biqjtf9V1PjsbFRSq76J
ixN6X86lwVJ0ZagC9HVfO41vxma2T0hEILlhiFlYSKQStaVeT5GS8GmnEddETFVcUVkpFR/UiD8I
Qm20HkyWcAvQoEdAo7190oWIG3tyQvRVYoaXvF2EEChQ7VMhZysQCRSmhahXWpB+5akE33PBbJcI
cl0Hhp9Xdc31yxP+f7y6f+PeeFXsrO7b+z+eijZupyV68V//9uUpfyremHOXr/9uztWx4DIQQrj3
Dr6sK5+YqFKkoJ94iTTke74nFy5y+T9hy3CY+fQSIox4f/EP/dv/fuOKJdvxzd9f21S/xZ6/ro5Q
SSyOj5dymx3GD/t9XI4GD1LTLWF2SBstiUR1Nqd6FK+qsHUwwGfZCIbNDetGig80WHNjQzNuPrVm
FrGdSQjLEt+qSvVG1YqaVnMyt3gX1JzSzsqL/MtEbpzlLXjYG55E1he7TGfyvoK0vLE1zJVuRwau
UmG6LyVr8DoeMTZpHNriQg+ErcO/pYAuaiLi0mnih0RB318rZkgsXpjVEaT7uBGJ9JxmnZ4LT+8j
Bf+IzDqVsoJLySJIR5aOF1YOFYlMHI0C72AHCcErdVNEh1bupOE4G+IiWs2ZrBJ+kU1J7hrabDdn
hhyb+o6Hc6QV7jQL4tqqCejuvd3KzF/syNRC0net2I58xZLSzBVWavBMQA8fqZtkwAh1iLq2Jb8t
QNaATG/ojHtqP1u+CpzYYK6fQpslziw2YolwwEQkJXhkDYzw3TQ2o7gm1XFUvEqMOdECQxHkS6EA
7IDUPLSSuUflrE0ncDHV6NyZA+duZG5e7YKx7KPjEVuombkDg8pErDRDmgID7wE6C9VL+GG4WxFg
VqTCooEjhCYIqzxcC01lCelW5cCSTpRFUokwv+S5lOgTvxjLKoFkuOqMXbJ/lgEKGpEPxLNTqUWL
KoqupW9cZ2A9LZTnUMvRLLnQj0etPWTfQNAla3P6CI0P3q8BBIRAlBzUXb6Fzyji57rTJfWSvUex
mWNLRKQlOel1IFftPXKYhJCXBTztFG0gkX2WZEc1yohkR8Uq8mOLgTtJDgu7Gq+A0LaMks1qXwy5
Em6bSJ0Cr5x1nv+dk50PhKivWt2pz6uuI3fBhGAduc1gKueapLW7Vu0Hv4aUea1Wg3Pbynn1QBLW
qSoq60YOE2lCZK7p56Um8keVuqj2dK3TMTQhar0lFgg1y5jo2W0lj/JlHWIMKPrK+YL0JDwOQ6q1
lVEplPS14ZSULV2xHmLpUqv6mV1FmR1NcWa2rj4Z7d1gjNV5Fg36naoL8uNU4jICUioX9m42a2t7
IE6rlUAo5YMaH6WFLK2XnA4Nit6OfQaqjYacInvUCIjJjWfk4KVPlIaxamb5qs9aEqk61TwAfONH
6Kq4CO3ion8plTN9fCa+ShxNU6n6ZRHoHjdHClSEzcFlkzdl6TmjkZCQotZLolWa5KafFalsHlll
Bik2BdmR7msjtpyjOFYcbWWLobXXvRM06UkmK2Pia2YV5bdcB8nwdbEtOV7eDAFyiD7P6lVuhJL5
JUyaiV/vNBLTSUiZQSxONIMFLGZc6SfzGDRAfEmYtU4dqbVMMkppnbjlnEbPKcVZT81lVhe92Ttn
QCjFg62krbXEXFsRnJlWbflJcXntSKgoiW9iD0CCCDnat1CZi8IXcq/IaDfauVqVk56omCvaCFJk
orSNJ4eyejsovcBCpmi1YANVAQVJRZJa60gv4+I+b6JU7CH+lclWqoCJ+sT1E9iEJiTU4Bo7Q9Tf
aGZtj5sw7UvV07owiQ51ZVPpB6No5tYVQW1mT9ZQqMmZXtVVtW61Ugh5OwPtmC8djXkPQay1mh2J
gvTtYtWgpw+JF+wp7l894c6+PTJeP0reb+eRBFBdA5oBlUYD7n2HiuAkxuNWFxD51kJ/Kiw0FriD
RPubbYOX46CApwXOQAiT6dsix6Dony2tD9yZBLGHKhqmB0VEH7kBl9bP68fichRKuCVsni411vq3
R5lxQmYmW+IlEkXbYi2IgV5mxUUD3M6tq7Q5ngJuil+/hT+0p5ejIrnBTkQHnun4u1ZFNhSOzW9o
iZ2nrddKo0bWnEzUl27NiQ9AIt7QSiFVtaydmrCdSgNGzGzu869fx/sW3PIyaLzQnCeXHiHCu7eY
pHkLzg0BpGER3tjoIw48asmysiex+/WRfrxo6PAtYiPsOi+Uubdvs826GZcKqYJtWDhXoO2V9dxM
H43XfjwfOqdgS9EZMIgi1v/tUQorT3ry9ALXdLgfGkdtVlFYBAeyi6vfvgvQv+IeR2JIYx2119tD
zZPBztAsAtegt3Nks4mLBvUjxdpPzgeD05LUwnB9EZW9PUhmGnIb2Ynj1lJA8RPqZF22AcY6Nc3a
jyQyP/kVmYvanzubMO0fvJIEZJl9iHhmkUreSnK/wNrT+IPr4GdnRB1KhxnFAIO0d2dUGbUGl31w
3FlLysglY6pNj9K+IJO3KLHRrX77sjOxZC4ipkXM9F7gbWLCX/LeHTc1m26tCpxoKN0+AmItL/r1
GkLyC7Iik5a9vsTVv3cWWAzPcCjpjhsZZew2fZQemR03t5D6bl8W8tdfn9RPDse2ALXkCwJGt98t
HlZrA4RuTJjPiRTfjLWuHUmZox6JzilPtGnSP3BA/rhEIsKXNTK4oQmyl1nGXK/6yuE8JHLdTJYL
EdR0sza8p89buWavnEwmWXFqn39wxB+vEo6Iv44HPsscWoB3R4xDjTQujogDv1zPVj26PCIcT8hw
zX/9Zv705JZFAwcdOp338lxDL5oeNYDlUn2TPpcOwxoYTndl2aJch0oSX1vNQJfr10f92Qly8XMX
LIpg9BtvT1CYWcgK0lkuE6h+I5EO76tVWq+bKms2vz7Uj7c1Ln9Wdz7SfOcX+fZQVsgCSNELXr0P
u6NYspY6s+m3vz7K+2tyeZKgfkH+yB/cCe9X3hZU+2jlXPNZHz0sYHrE+Hnht1PWn+aGFKz/ieNZ
JHggFeEB/n4dSYIwm+wE7o1j4fKKdBr7HbqO255lpXN1K8w/eBt/vE6oDUjaQrnBg5uw/7dvY9zN
0qKjsF2FeQb9FZPSW42s9EqH1rZHPU6C/2TWhG7/+kR/elxWFXk5T1SDyxv/6uZrx14RU0cAbz3k
+lVWTYpXZMTGFsJoHyckwZdSSYf/1wf98ZpRIQ1DNca4tOgT312eeuxMltTAAWtj0UM3z2TtQaV1
+8Hq/ONdAEOE6TiTRhCiDDzfnltG7UW6CNmWpkQ8K4aSr6xB5SZxwHb9+oR+eiR+JYthhRyA9ybu
PpHFVAtkB6WsNF/YTovK1ecGCxOxiR/p/n68F6iNaYQAEwHaDJri7WmNZig6xaQJClV7o2az6UmN
9TiEWrOhhfGBS/XHXxUD8IU+gfQEV9t7K0xilSKYoU/TW+llTx4D4kSN0vng/fuh47iQMlQWZc4I
0Q396bfnFEXVmEWFZbtTMA/BqjMH0pG7Se2mlSmVhUN0t817mkD4vpV6WxB/KBMv72pSZFXridvD
WKIe9BzgTiF/5Er66ZuwlBT4ZZbYiXevzmCnGTQaZ21VZu2ZQSevJzP4KMfkx1sR8hoWIJ72CKlY
e96+BzYz5MjuctuN4AUdSgyfZ6HM7Eixm+pystr6NqZf+4Hf/MdTw15EpgTqKuSznN/bgw6SFXRE
Dthuw9u6iYwpXzVOFn2wui3L8+sKBoMxvDIe8qhIuT/ey8qtDIKDNDamK6ZCPBrxlEpunKV0omLA
WPVKgJWQTqI6IYwNGqH2UYjfD7cMrkxkhdRqiNQWyc7bs7TmJs5bs+L4RH8eunCmbaELZdyOxZQy
q27jj7wBP6wIHI9blABEimjUce9u0s4BJByxzLu1FenFtR6Uwezy7Aj13Qyp0vng+fjDr5Hht8nG
B+k5+lDiQd6eoFrBddFxKblKC+fKCdD6YEz47YfUchRWVIp4DFbINN8eJRNDb2NJM9wsTRuiZUpl
Y6R64ymlqngwBaqvdWD0H60Ny3X/9uJhPcDpwlCEeDVqxLdHLeY2YChObm/qhAxhlPE2NpXPhWOd
2FFzZeT9gx5Enm71V1Fpdh8dfak+3x4dARDSQ3T9iz31/Q3StnM7KFNmEC5rCF/SQRRGYdJ56WyM
Z2ZNG82q2+QcF86wkZhUbzvPGGr9668fMO9+v9SPaHCXl0FFR1The+lTopQF8zuQ9YlVgFJoSfCh
F/6bOpaXowCmXXT0OuIg/d1ikKXhNFcxaBoDFJ4X1xHhYnOqfPCWvlsMcMwT3MNvkmRExUQw826d
iwsVEbM6CM8h6h6IDa6l+7aJ7cyTVE1M9yCdh2TdRDV22aGbsvn+1+/lu1tzOT4eoKXkoRxf4tPe
Xk+GGlZ2NCNP0AiBu+DJQSI7vLhRXUu439vf25FyNJ5t6JrRQuLX/sGfZ9IiC4vRbL02ZAyR8tYD
BEmTLndNa7A/ckG+1ImvLlcOhzwFFSnSf3RltCnentyozIGIlar3ZM2WEIUovVMMrikaa9j0QELa
fZcw+UOVQp7HFeILlbjxgs78xnQyqT7RhcMcG8NW35v3QsYssdJ76LArSw2Vq94s8wi8TWxV+CyK
gRh7JpKdtcJ9J99NmSpkP0mVylmTD0ckqttSOZe3QSLrybff4v/MBP9myKze/zi/96T8I78v/qX5
I7svWEW+jQt3X//12/d9mw1qBrM9Ym95HCw5bC/7l+9UM/0TjndWEAQMVBuoUf+aDWrKJ3YfmOJV
hvtLi4Yb90+q2ctEEcw6kSzct5TuvzMstN6b1VXKAF4T20Yejlyu79Mls35AAWCg3SY6c5fEh1po
J2FVPpSVClBHzVgU4jPKgOsusPc0J/dYMY6rxM309AhLlwm8Rv5iVYrlSSa6CG18CplXTHl40D1Y
ajNeuWCtxPdNq94xmJ88PS5Dt9f10kv69r6PVa9GV5TCZZqb5lAYUGlwz3uqXt+r+kZVt8mlk5xC
bRBIE3R3qtaB7ZulV+6dCuX0xrD3tX122jJKsSxC5r0oOuAI6Ta17ucaChE/aD1VgQviSu16Sly3
sQjvZ4ABY8UdK1/WV1V35qTnsBzi8iJIjpB01aVnBKtlDJrSm9io6QkcAEffZZfZZbJC/oJG5bm+
1uSL+tiQXXBwfNRSnsfzIVtna+NGClZT7eZ39rSpLumdIE24khSP1OAaIkr8FCkXxSUwnqs6Oyml
z4wdkIHMLhqp0JW00pvdTK2O62QjC3szJ14jjRuwFfDlBjfK59UuGw8YurZmd15KiNrWdQc7TnGz
IvMwvLrKhiDFViWdyOtup0fpTrqbHuWXP+WXP5eP0X37/O1jdK8+ts/q45//65+Te6bCG/2xf9Yf
DdYkd5BU1q8JB+s6mNbOpk4PKmAw3YFLAoFB67Ad7bMqv8vI4F/LtP7U8kutEllM2q2r3mb3uub1
XeamVzjQL0Z5l7bweDau4pW7aPZB1Q3hxhEYqE7JBlSM9RCtEM6Y5amovXE+RfSC14mfZSkbPi58
yPLUFluL4crMtA5GGR8KYx1JPvaVL6Nn9+jPM1dDQbuv+e5FSXs5eqNwO8d17npPP3WFz9fZ96Xu
Q42x7ja52CYVA79To4LEMvmavAk7z7I8c1yD9pjOOM+I+H5khu0KBtng6lfTWfQQyGunOcuhchX7
EQndUUBk6zbq4Is0S+zoRSg9hs1pbh7UXdatww3fXkafx/Fi1O6MYn9myutEuuVSDXUWeRLzAP+s
CCTwFqKUPZVr4qgIBiPFZGHk9Ls0xQ7kxfqRMISrjWdRt9X6jTyDUV3Vkl9wwqWxtqC2HqOG8SQg
VF4VbozgWAuOqwPIg3ENlqI92Od3Bm1ZBwF05Dmnot1HEVBM7m9vUq8a6azpF2MzLX2xSuQzJoHD
c3QVnxyv1isbxd/zusYTK50M98eSa8QuTVjHK3Rvntdg96pm1etec0KGRMM40ne0g0CCcCWd9pHP
T1Qn3wj9ZvJHAF0LWk49pPlzEN8gdXLTCRHrYfB0SHtIFxvm4gQxbVSDXb1kuAZRZIRwA/spPBHL
+MSkrRMdZRASlfgBUgP4pb1IDml7KMLOrdKDw941YHLKa3NavzqT76lkYxSDnx1gSxd5/ZwiOAon
L89G36IcuZipGKKK5BBi9G0WmFNV3yeNvC2+AsqGskYES+8BL1ggPx6iUv5ufz1FxsBL4zeauOMO
bpDG1MdTrLs0mLzIenIG6aZNoEJus2o3aUdLmkZWuXZ4FSk3um1wpptCXqfF50L+LGd+RWzAiX2v
JnSdI4hFKMfm/ZAdaQsizPbZpbvFusvO5OkKBYBerfvw0B1bNwProeKW5/m5I2NzcskWkF7+T3Ha
HTfHL//Mv337jMzyCt+pcOdlQYMs8O0/o/Gap/KY/JJm2LEwzkfzzQRUJ3RTBs/M7FYE0oyufVbr
J0bgKdMDlz3GVmmEEJMzmT4xpowr6UaSfZKv4457qib8ALahhKgjkwHfzSsKQEtIXhjuwkpiS1i4
VrFrUABia4WXDKRx2uOtiKqdMK5zPxj8wV6ldI6TuYMNE5i3ADcbJvyMgHlXC7pnAG6wmxtoeYsH
2w048grazOyont3htRfOpgTe1bnMtJ3qNhvMdbYq0EpaFaAr17k3D8lDN3h12ng6YI7yxAw/lzwe
AwZnxZaK0bKQrK3nk2oiBcUDXTOqtwUZ1y3bg7CXmOmOfmxz76BasNXZn1L1rIXglKOykOp72lR+
sTe4aeP2RjdGv8KQ5rTGWrVmPymDdTZUz6GReRXucpWOStKVADaHVapeB0r6wIP9S5IxjRil0dXR
raD6WYlFzE9CS9CZngyBZJ7P5ZKJfNh7oaO5dqd4na7smsL0paw6WlhBxmSvNIkEz1L4w/A8hAe7
uUmlYWOawKhiOcJCciZpBA1Gih67DLZX+hSfx0ah+xJMtTGe6dhjdHaVBuqTc5qPl0o4usSy+qmq
IwKtSW60mB9UYe4O/byWaOJK452h9Cdpohygspxa2fg5z8yvaqEfQv00Kv6JKvW0eiouW/H01B7f
V/8FaLpLnAgzn39cgW5KSs8/LruHr3HTivixfV2Ffv/uv+pQxpfLCJzsDbYif5F16VXQb9ZoI9CW
fV2Dap8Yy5iUrDQDGePZbIT/rEGBR5CvRVH7Atx9J077pVhtKahfb+qpP1nNNBIN+YiB/H0ufFzV
ErnxjuzVgTO7dW7qgF9xFpNruevtbJ0ATZ0t5YbU/jOhU4KHnT+V1jHNWN0v2+bIyM1tjteZ2P5T
STL3Za+fkPJzZA/pZ2I8T+RovgY8PvIYtPYZrYFeNFslBTxXqA+THO6FLl+UOi4mKXUKD+/u15zh
V05kmQvA0bSBqbhNPmyyDNxVmSQPVpqaT8iwm0UqpSrXI6DvjWHUKEjZ5+1722q9IVG03RgxJoGL
1X1uU+JmNDUb7+QpgGcEAc2T0K2dR4i30+Y+TOHBk8dBZVGZj5Ucj4BJDVwsosn3oTP06wLx8imS
2GirJw0SgYo28TKhs3cowDKClIV5AQL2MpSN8hGd86LrxjclqbJ+0iadsUapUxAhi2GFaNMaNFVa
2MZWLqybOmcZnDrH9hKdR1luZ8TOGAJ5ilydIa/facmYu0FSpxurE5cVZiIgfA3e6yzwRcnXsKXd
p3kTnjt5tWtrMBU5yyoTBS8o043T535WTruhL3EARvsJxpyVHjVDemQnxc7WhCdy0E/trrQ15HQF
u//StY35JI5rt5ootpIg+jyFPV9QnkQ6jxtHtOxBqubBCK11oXZn/Oq/jNXsD1XoKfYtasD17NRu
rBe7Ods01EKSdWnljkcHndRtsKuck46uJ3HMgxJJ5AaN3VlRT8WXCsAwNWNvtQ140LB6bLTZWCUG
JaqiV81OUYv0s7bIibIiOMHovxNzJtZjId+NJINdL0w2aFPydgyS5JQsKU0q90aQPOn9EYy/NTfb
2kqQfEjqnCKTMC57NERcwI8ibbIzahtj23TxPiFUMA14iXndS9gbmTtp/bROFWz/kFm/ch1I3mxB
geNlpYivg+ooz7LTLLCQyqlse5raOIzEV+00fULVJQM3tOqGWWQbnurzXLhhGoEQc4Zb+t2W97IS
/VZb4L/agkvkHXyXJQn+H6+5V13x8MeuWfb8zevl9u/f+10VbHyiR4tNbNHdLE19NvHfkT30BFAh
La0oel7Y7Flav6uCQfYsTXn0VrgqMeUtjvXvq+7yKQ1TPrHwvEKEDubv7Pzftf4wTeHeXma55D1h
kH/RLb2aNipqzu1hIPq3ZICpHRTToYxuEy19yLtIbBzsrGssKq/eqLNvza/XgjLlXcPv5ahorwh1
YIQDyOtdw5F/iE3AecZKqSDutiAbaBmgr5/ifN/r8ckkSgpGU9skeXaG79LympwdVSqi64RVdsVz
BPRfkejr379W/3siqL5flb/sY/37Q/fHcddQUP29hfX37/vraibajCIBBzmKK+JqX13NMqmJBHuS
8EQ/16GL++fVbHwi/JUEfO1l5PHirP3zauZT/BhCTnlQcc8hjPuNOuKlU/yq2bpAUhhpMbPDGEi7
/H0oqwSfb1giZld1G+61icJ6SgJomRqZujyjfSNKUn8woksHOJ00m8O2R4SHcDpd63Al18asTNsx
NHfFzP3QGHb5T6yG/z2vMKawRERpDKZtZkI2IUC/LFn/z4V/6V989lf/94+bp6Z9EtSvaHbfXHw/
/ZF/1bFoXGWN5XHJxEdS8Od1SKeV609ZllU2PmQqvOqnap8ohh3iCfguevHL1PHvtSySOypgJFYv
663+O9fhN4nUqwvxZ+/FaxUHQAtNgCNWvDAPDFcYxjZUzMgnQ2Lexm2MHWvoow0JWMdGJp0nev+Z
jdqqC9mRGXqylzUov6IrNuRdn3R96lqMnTunOUnrJruz7THwegkyec7U21XVUN1Q295oJEgwxSXm
blKoVm0x6ady6sR+Es/PmRF+waZXrCfoiAcpC9gOk/AlZ/nFULHVzTFfnHfthKGwL/VdpWSg51s2
ftNQrIgSiZD6ODF76b4U9YVQKY6jUcHY0MXjZsIJ4WYWtnVwE+tyxCha0FjIbX3t9MVNmkTVmR7T
dzOgArg4VK9KXbuPRHxS5OaFHGEfMGTiUWsbGXkSnZSadTKX8WfczeeJpBwYBB5HsbrBoTH7edp0
BwPNgdcbGrlOSTV7hgqoWVjORpc71S8a+Vir8mecA4EnwkTx9FE95N18mGaZLBadYVre2507yPJT
E2X3TWCehNHY0HOWJD4vpSjFhbHGm0pp2Ng76I3kouHNPRQVO3Slp33TpEdaFaZeUDiXaZDtSsc+
7dRw3uRtOT6Jpn5GXdd4kREu89lp1yrZqknJti3gggfjLkhxjagrBOAJc3aX7Y8/BNZpEWfP3SQY
TlddS42aYzWwRHVqzujTuozuTJKAodYimW5IE7bNTp1kPKtC0k8KQceUqZLYwIe33A66px/I47Zs
FOtyUB4sMvEgaDfxfoqjyyhUZyrsIq9cg6Aa7H+B2+Eivonj+TqPLHysJA0TLwQWthjLswl9+6EV
w3A2L76iXhqk/Vw0X5omcjY5idu2lT32hVavUaRjCVYDXzd6a08Nn7DlWDzAynSwJLnYSP143bTV
5KHNt3VPrejsqsBjE9mt1GzrWPlpmjRXzKx8zFm0GyG0i2ecEGsi0jyYzpsa17/bdJrXFZHfV7Eb
hdWupDMuprt6Uty0q2lGml4zFedtoWwE+pU+r47qUPUK+UvPZsdJRt8QuS8FpPfjACL+nbBSg5sD
54CdbSxxJkfjZmj3iYNK/CTtbDczEUJqEJ+N44IYt8CGhyxJyqlFkeeS2O7L+JCLnoCK6/+PtclS
jT+WwGDjMGrZeX+vzhf72pu/+C9WtvPuSUwXT02XtX8+bJev/I9+8nt5cDVVGOIeMay0y08Lydl6
XTlQaf7j4vnfi6+4Fd4s9nz9t6Vd+WSBuGSRXpRH1AZLst+3gllh+Wb9RlPBQJRiYhn9fy8xdHoR
SH4Vhq1LpaEtSvDvSzuf0pG5LD8ItQROOON3lnbnfaeCMhmuziLMQ3AhIz9/O89VnUJaZqiJGwSl
/BADZTnTx3J0J+5Pb5YZIzciK3cBDb7r3sra7RLgeB3U1aGG4bZhpktvbyL+pdwlkGC5cAbb1XsC
hsDigVA2dNtHDmMzZqIPkYz9Yy6LO5Iz+lUvTedBBS/a0vLMHzsn8ma1THeZOXce6quSBBZd3Akl
vqtH+0s1cNsVpXY0jcG1bEbauminaBPU4kixcwk8dnFdmUp3gt73KXAyty5h2Zb0ZsnnyW/qqe/9
pp6svUqq7kZT28lXcoXkPqmx3VYZ20ddki94KflxT7jFUA6CWCEW0ULHQi6qST0NZzte5wrjtqKZ
Z49nUb14fPtVIJWQy4f2qMXTu57CrvChaM/rdhChX5XaV7i6dGqZx7upkW86O+qvkqy60MLqa5BK
NzouZ97p2HiWRmVvj3F0FaRC3xL2t3VKVhC6OLVX5dW8n2EGf5Mr/9ae9qrM+e999/D1ffhv/7FC
b/NULt7S5v2P+k94T6u/LOncp+weA/frRWD5hu8Fm/qJHR+3ITs+jd3w3zcOqvaJgEdE+2B9lk3w
EqX3/a42TD6lUpERrfvnbPz7XW0on/CWEHLGCJzJum7+1sYB5RKv7HUHkmpxMecwnWcDwb7mfVhw
P2qYH1C9rZRATXU/JqtgrYy1RcbDbG1DAi/c2bSYM3cKzXXJ3hlZeNpDsFrGgPNiUIytTaEXd7U8
m67izNycpdF6ySTtnHnMeMapTLk4ER7L8jlzqGmb22V2aUncU9mgM2fvxb5Oc8PFPdO5jSwsf5QS
ZhNNJ9GdD5u9XYiNmc9ApmxaVdHMsDmAx8dXmZ4zxCZwHoaEDnlSZI0sNHa7rZjiWErnRpaRn48k
mmx5Cn6p9AbofcJgtSNLPWAgCTnrs5EOOtK/SD4o6syzkFQSVx4wv8pWu7ZxoW1MDbkZJWFzlPcZ
N5iDXoh2HcPKOhyO8nj6OkSFDZ6yAGw/YqzLhmNVLhqmhdiI9XBp0ymi3Bdhoe20CJtu0WjpFnQw
nhpNDVdCrhfueCZt06CJt2oZSzyuo//H0XksOa5cQfSLEAFvtjD0ZLPdtNkgesyDLVTBm6/XobZS
hKZFAFXXZJ4cz8Q54IkCj5TvfNJh9hLEVh5irsUHl5tuNHVt+cvw0zbUt3l7w4bqIn5XKRCFUcY4
Opbj9NBr+dN2sZ1i/G8Y/QP15fbSZNPJdgei5IXRh51vXAgJd6JFmhfanfVUirTqQ/732YbO3pBM
lf+vVaaocQZPZMKD7cey2yzvbWX/JS6rOw9eL3dB17mnTaXqkG7Bj6NtT03P9sWyK5OQIE3Rf1Yt
Cw4UOtoCL3J2Ztivm7SSwejuizVVV82T37YeHBYOVF4Dqw6OayvJpukJG1tSLzgU23i06nRkmTli
wZVwE1SF/oDAIhW1Q3EuOuM7yNkDK62A1cLK22DzxRMk6BXz79sKgexe+kH3bej1FhVZWx/yuU3P
WYttF2ZFPkMDYZ88uD+lYcc26/bV0C4ZxCoby2ZVoeNYeI6O6i9zDoTCcC858++sER8uuyBeNp5F
h9ZjO5QdY/K+QSwAS6sVOfH1OChFZh9QgrAvagoKws7YDuQe4IJz6uaJIotFuxxpoULUKwGfp93/
Goit8bECSP1UF3N7Lhate58ol4G6RSmfFlt1u4n49c9d17Gh24yo3dqS1RmtUofuoFcwMlrbP/RN
4T/hgLX+lNrQsIo0EVlkI9lG+qh2wFNKI8zbFf+nqQ0XQ1+sU++0sEXBqXmJNDxC0+kpoHKi/aiI
e7eb0jjZPd9Eb03FFbKk+4zzFtEKbpq/c7XeAjEkY9nvZWHJGBCKAXLdnGIyu3QAuTWuWncT77Y0
JMqGrPscVFbehYI6AydiPc2VKqJ0yjvs7uOyr7YR+cU4TixhnWG583JfvN4cXzfcx6gmNNknQV9+
mmnPBrccDuwBTjVitdiQa7q3W00iY/BRWCDKcE5kDpAlv82hVc/zPs8Q0dTMSMhBK4eT5f14buud
p6nVD15RFZG5dssVqsjAO4WZYkf2QxOPRleFgbtpz3jzgQNNJScRgUpRPi/sCgr33c3Xr63Pc7Yh
/j6oRHrMJraEDT0ZOroXV7JBL1P22yJwmnhxSGVe8Ujtm3LJLkWvlUnlp8GpTVOFbi8znJtUqfZi
5hwXrEzSu2Tn40F+4aHIyC9c7VbmwX9qYkWraBKmovp2OsTb20Tpxvlx1b2ZebuH37QkffSi+WnB
soBdKLiBhtz76UHXEq68lE4zHPIFqcHUilsJCwerft/ect+p3w1v8lnpoLFYqADZyKqHV8RTSdtZ
am9ZvXHZIH3sde4bFUJjqJJJDPiCRiwsYV7biV1aAVrS9RHw3UiJM7ybkBKl/Q8zUNzGIqly40kE
0BfWEb3M9lZxT2Sdd1rgzwD+i8AOJvbocYWtj7VGVFJuiiX3I7Y1IRTm32hAkfV7/NnFJQVwMNrm
rV78exYUJ8Te5KeDbBHyOS21Nh5MrYPlU2axMlihjxMbrGH8EoX2NEwfs52/OnUQ1eX6bI9YguVq
1mHtI8rAwBguAfNbDxXSvES2Ro3I4RStIxzEUh1L4/dU+tfVxO/s5MO28J0hFCGNVX8imMK6qK3G
cM3OSCL4GQcyssWMB13Wx9WdgzeV+X9h2Yt40J33VC3z3gFowx87owpqZjhMq9NO5wkfFD4FWrNB
z//jDfMPgVNWpNS3qrhpmi4SHD3U84MNkIsviOqyVGlcVl36ZNQTMpCev7xfnFBYrXEm+ORq5qlr
seaes0NNYtfVbNea3bxPqZqvyJW8ufVflPSzHw3O6y/XL7ir2tIb9nYH7TZMhVdcF8uoTkGTtteN
Cf3nUFqHZVit3zljhigjhOl3V6FN7cecNyeYqRmsRfMSJHTOQXPBIYQV6qqjAh52aJu6fZuRJN9W
T1dPfV9yWuQVY3QkzM2+UqLlnXv8Z66Z/ZPdDLI+cI84CEXGAD5371XpfBKcuR6F61Qh58EpR/39
JZkhxDJbigOUDD7Ouhufu44NG5nhcUXe3p9tW7yakwl8z5KP4pIbffE9c/TvpOW/ynTNIxysv9Mm
G8KtQbUiGIbgIdyMY+ardufJABm364rf05QHV16sb+noacgjIkuSzYV+bIu6pqNw/JdcjN4N76MR
rWQrM70tbqmff4nUHI7s/b4aRxzqBd0Dlhw97LrViea10t9m+L/HoQrqw7g2DWvURX4IIZ2o5nLm
oeftVZvBsIeQ1dLjNs4+6kE9SDTFlaZQpOyKdR4Qq+S0J82w4ZsW3X7e2JuNrnoqg0aEQ5XpCNvG
2WWXhnSoLCBmOao7DELWH27g0MoEvEPs27z1p5hS+dUERbezlb+cUtwQdexDPoiYpmQxNu3sMAZO
nZCi/gzAIN+xBEYv4fR5Qtm1Hc26KfajMYtf4DGnyBm4vaZZ+EkxdWnct0ogoqvjQj9R4nXXPtMI
2aCwRD7pXLWBngw98DvzdJTEzmsrxXebT691pSP18HYwvu51nyVL7qb3zEiLIw8R9TJhXbFhCFRc
aIy2rXI+xsWJxFqstLay/OO3mQvHYWxO4Femu+z9J3eVGk8TulUkiuF3uaXzbesNbSblyagTR/lN
VOfZnRFU9eFptvNuCWk8uUqAsjAsMBhKh4hQZPKt5le8BBk718LR21BOHmPRae1Ywc9mFTkBG3K2
uPEwpcvfiuHMufW1nbXZYDPyeg7LVPzJLEQAJsoeJ1A7r5qRdGLQwIHmPiiRhXuQuBhCR6kXb9mO
drV+StRI+HtzqgE76V0fhJV9Mkv/s1iWj9lRjCX12+w5FHdLttfdCUyd3uShv9owycdgv+ZyOgiW
16XrJFAKUb624/M8btRtoj+RIXoyVsBm+DbjeSqmPbjAF1+5SeXUu37WGL/90RF197kO9GOtQ/6Y
7lto/vco02NeK568L98nX/znr+YuLd08bPhakZHfLFXO0dZr12Za9pY/nLC2k7iSAWKTr/iJuS4M
N1KbgXvNfMnmTPyb5tqNGeIup3YcnYuqRj3Zcrc89xrqpx6SICc8LKoiZaQGYSzUMo8iycv7q5YB
1sp198nL9C9CfrRoESZKNNvkaXHW8ScV9YEZw0dTdG3YG5xiW7BylxbyVOEFFBs64MZZ79DJwmKp
j54qEtCsiAlJPI2rcq2vD0P0gZGfcVdNUR4aT1X3BQXWmM03cGUXKwuMLwOdwffg2LcMCEhYzou5
T8Vjql40iDgMK3sRYtZ/IAvWu60qQYDr4z8r19qkWbwUeR1cSaMbCapOvflprYI1CUrUnsHmWE9C
2DfLH5+XemBiQhzpj1fUqO3GOv9XFgVqtEUvfzdbf1tA0R1bj09nmj5YWTbvgaF2s13GbpPvAfNG
teSPEmgPncqYI4/cjZvw2r8u4KTEsrrh1mzcpJZeVGFToaHoHBfVMNmnK6kqka7Qx7aWdwUJ76OG
VK1zdkBhn4pG/gMj6MXbuprXwMree7M7FymK62Lsf5flOpzEWFuJwVhxXxjV1RzK7CcoMRQxyOzL
LZJ2l5LOgAyxXl3xA9mqPztTV+wmf0sqq5gTSk8zmioijZbe25Fk42oh1544rMxiekdeXW+bX9e1
e3Z9VSPla58l27c8yz8ZjV3dbkB0lxW/2b2BVMyKhMyeg8YCg+vtQRRE/oC/2L76E/UCx1Fxzq2s
Cf1+cGNd6AAxy/qS9lRuQdtse3syOP5K3/pIu0UnZkS6P+hfh68OSKs1VPFmaXE5BR4dPPhTtgC5
cn4JgT6aNuhgz9ahdiCcjF1wAOhi7oHPTNEc2KiMfXmGpvk+tWAjF399Nuvit2unTaILv9q7k/qZ
pBGmo/PPd6qfYWZxoBbLeysqU985DmV0rziKUsR39og0xijEctFd5uhtVd8ZqT2lqe6F5mAdDO1n
ElootGnnzLZ7KEx1WoR2dxq3/sEgjGvOLOujb8PAFBrfXwaZInRgMB+K2bHe2HDh/nY6f+daw7mD
M52FeKKiVhl6xOz0D5BTMmpbcSZ7obzZGxrXwKvGqCR19Tyb3WtQ0dY46cPS6qlvf06Dgz/57gFp
FPrA4TErLA3O1mC7W5p4d4zGSyZbXYvVIzitqk9W0f4CksQ0Xpu6A9MNpFkFTd15g/mY2NT4gPU2
u0WetNA9W13ph74uKJaF/Y59osaFb/SUX6Z2HIA7fti111w0z8Ga2E+ImT0xPA8wHVWMgoU9A2Sw
x+6LDrU2UKo2wszvhULU2xqFjOeckmNwmulCwNX0L1hFeVgH5JeuXqwX4bjvrdeoA9Is8TuVRvdW
aa6ZAOZs/nXCchElrM3OW2yk1mYKOskSkDnTUcSWaaWcOVa1k25TfQIIDL6UJcYfMDrsxgrnX2mO
KNz9emAc5LU7rUROzrA62+XC1xCY6vLQ22Lcewu3jpxzddIfIu+0tqpkE9v2u8qVtm81d4mcFUcq
gEFNvfBoprivA+S3aZFH+uouUzQyaQ71ZvJe7bFsw9K18+e5lNbLYHlFF3faIg5Q4WilxgWhNAyl
iCX/eIeaqu504/4FdsUc6sHgnRcN3nS9VnVU+eMYreVihO2C/2KUcou1XGUJDI91V3tucSRfE7yU
bxTXtDbTWGhedS3NIl4FYFFobP0J/z6rvU4T02c78RiGJViPti7146o7r0Xd7ouRtyWbhmnnZ67i
25k5WpvFns9jY0Lj8riwJ/xNyeCV6GD1FVmbarf5t+21ak8J0+BE1POD1xnly5hvn5Yurtk8tje9
Vn5iyYo3M/NY58jBwBbZsQA1Sq5/PGmiQwaXNvT4S1+/LvXyW1XaFgWizV7rHrV/tqLFiYMs/TI0
U6LaTZkhmPTWj56+3atcE4lo5MqMsGcEs6Szd1tZwcVmlX2ZRE5SbnuTGdPgXAPNG8LM0SxgYLI0
v9Kx7g+ZS/6fNSh+N7v4soUawiLVf6cO2XwmP8+ZejNHlr0VP4OqX/N0/dLm7hKkKZYWZxJxOxHe
lbnrSWseYofee3gsJuC2eZttp1X43mEC3PThV5oFpnYxfGB2mr0c27nOMHWAFkPbR8aK0RtQelcm
F8Ok+0SZjPWHNRr5oSmEwS9mbOeOl/tMzGkB49ReXooytz78WseeoeyMYy7lYG635XFO64wks6ZI
NEelfahS8zLr28RbuK03B5YePV2TP5MFK076BkHFzjRrlwdsNSjP4LvKefjHlAY0DXCoE/trk30K
dPZSm89uaWl7vTWNp1VgPaUMbRt/Z1lwnOSypG+qkf9JyrQ4HakT4OFVGyvs3Nl3mwlziVDHkKEi
lFW9146dQeP7/+l06PYgZU0ta6KlT1WyBgaNJGsNfZbFvmocQMXFwA4d8+8u7Vw2zGgpSyzSre5R
b1e1HbGcLPgM1PIKSji79JBGdyNrxuNm1vNO0Yd8uWBD68HaDl2Td2cxQ/+j9MX9Ydyq3KvflNPT
L6mC8YmakXc6NYXn4lnX1G2ts2mnXJ9Lr5+GYV2uRV2sTxJFJWYb39ybahDEA2UMP+3uMGrbsKLr
8nZO6vGAxfSjm95f9IlfdV5Q4TY4l/T2y6ihYKvA5WtahB62Dx9h2Kc9kDSCWaO6ql2W1Pn3Yj6s
/biYijjdTtks48kxUI4t5WY8sws7Lm2/QcNefACtQbDHBy6p9NrnoMB5NQxPrdtc9U0Rw0AljPY2
sduBkohRS9BqJueWGhNXjL94pekdcwevjzYgztc/acxOoHeS3nNijptpL/1C/scMA4+89toIWNxy
abO/qcuD8Gt31+To4retgx3MEf4BGeg0TPaL7iiLNVX1X55T+TFzb36JXHmh/dCouxuyhtZa8COU
6S6dq5cmzaakQzLx4XZ4wAaz1esIbC4CWAH928i/FOOUWdkvmt+EljhJrTzrGj9kUAf/wbTZMRuJ
tGoj+m50sULl/RneT0dbr6YbMZHuQxgvTlbXRZvvXPwc5WtQjuzoxvV13YwhWbP10+6cPKaz+M/o
eoS8erovlFdf6tUMc2329zPj6ENRNu15UY3GUhyRrbeO1xXd8sEaQZcXwBjOVeB9ee6c/jWZcs7p
9g7Nrn3L3BrXRFFbxnkWPaYZ9vk1hEtMeR53yVoYu9ZZI0n9izx6Kux7lwb8111R4Eq2NKdZL/2o
Vx3DW4xTtMGaDC1vKJ70YuPI6VbD6q/DqstdP0E4QS5SAfibqtFok1VNufgNuRqPhRQPUNQoRwvQ
ppX5Lv/45j0G0lNGdu5UbPvUcjS6gjnFZ7K1tfrrDoF9k7iHq1Pql6TFp37hfxmT1WPzYaD5Zwm6
wI9bsyt+D2WznMw+m5HQGPnK8Nqkp6+a4dcKbCGyt+V7gMcX8q586J4cjZAmIz/5mvXiyC2kTsov
HBnM2sh6u+i0Jq+Nh5nPhrq4r7RK51sdgluW9eJ1bqqcDDQSmuEmQ9HU8lSPpxQflaXZbG8abA+7
Ua7ePTBo8xAT5GcYmOVeuaVLPOQj8aIkZBCE1jNAmjPcsG+VYwUhy+y0sSoPleXtV+/vYPMpLYZk
Frb+G4tSfJCzyHK5t1PkCRTj1th4OzXgp3HXpt0Hq8naZ9OCaOs4z4Jc+dGqsnyv9/P3HDjPgzGV
R8ihMsnWOXsJkMU4bLhCR+MY0poNWCfimjBVg7dL2ZKZVGCcrnO535w+qTC/dZVdnyaI1o2RGeHY
lhMRExY75LQu94vJnqMWTLhL+GaxU7YvRusyc8ufjUUP/iCrX376VStvxcb9h7sHjMFKrADeaD45
cx42H/B2Oj6Lcb0Lp+TYsB7FSuXeViQqiS1nvuJZ1jO1nLm3ii0/9ln5Tn/zzktqRh0KQGnpXw+V
iofhavS3Y9cEz6R5Wv8x9Gp5ZAQfxXrLF5Q3VZ2MmuC1SJ3uzYdNeUST9DebV0ZGSJGqcLbKg0Tj
lNSpbhI5oW7l4vyzN27jVgMh3rHisd3CZQaqM4BON52iYOWNHpHHfDN1BygJ/IJ3u4LMSjUC9Br6
tIsMNzQqYo7HTsbS7ZcotyHMjHhUO204pn3Kriigaea4t+DUiykBqI7pdfPKPdjrQrDX9937IGYc
SKkYd1Dfsi+m4P/XOCF8XDz3M2Afzxmjp/+NVa1xiQvtU+/WlPuE63wNDa9oXqp2rD9ZuzUxfJKa
Frm59kvx36aAm9baH4Pk5MTym+JLr8tvRvPjXsnmr8/bzbUemqUWbmS+12bB9qRqZHtIyai4DVsb
7Gn934BPQnLqKH0IpvjL9VcnhUojgQao9tPmWlrOemb6viSd3nevtluZ18cTHLwMfmxn2Xg76hdd
1wveto1MPNC2/lynZphptYw0BCyhn25PolTNXvV9H3uTWyQbhoLexVEnRfVnsr13d2lOc47xVqsO
meUwzs4xgQw1NpRWdL98tkNJxY9NyVy2OytI2c222t2zpTD5IGzxZC5iotUuyHXtV3ycFv6rzp+/
+1n3Xg1r0H/NZemSIdBi1KdBeGkEwKelQtHP6LxMbBP3MqvG/KVdMcEYrKieUTSOl36QHsDv4NBK
GeyaJTOiutCB7zebqt96CkUw6GkQLyLQjv4QlK+DjwmX924cQgukakTAzroTnlAx554V67NbnTO3
JdZAM/9wW5r7tnygezqWmaGvGH8EMt0PbfEKvsA9W8LZaW5XXVQ+teGscurZuv+VbY/pm6ni3m3/
mcZwBFfLXS8K9d7l/nXQe6xnkvrFwcqqtFimWFUd82eEr5F0ix+LMjNuZqbLP40zwo32rDpC7IYR
z6MXHJQuj7yMzQ1uu3NOVy58pXehLbKXlD/8lPUBUObHDqvvazPW2R3TXjb2Oag7FIuijBjSfAxt
w9eKAw2C73CVi2afWredD0quuBSH5o22EI/fbL5pA6kcypH3hkSnxCdPhrja3ok8uikoSGyryJXl
XV244qyU2S4BALRIQKZbM/2/qe2PO5rFEDYQjJ9dCZpIaY2+Bx35VbnaX23MBP/X8GfLEW9jWbbB
9YFw35ijmzY74na52i17XHedfw3j+A++CGzQhh69r2kJpPz0s4UQEY1JrFlb/T3fHn7m/BTgiBz6
NJlIOYkFI+NItuZbm4uoGcpz27r4W8HdbM/ZVqJ5dGuZbGZnRaWu4ryaL21PrlJhcJ6mHc6mQWRH
0x/T2APZFVYD+4gO2+ykWf1xmGp6s/E5mNyKTE95Kab2lrVucS0gD7EVJTwphF2r7fBtsgj27PeJ
ZckhmzWyHdpGi70OHjaGq46pKEzs07AwUw5oj5Zi/RKsLDK+0CO/0JM/20ZEKAuTXd16MIrwbT9W
fzZLmsPcp/beyMvx71oOtNNLNrxUwYamsJ6cFQvlwsQUI0ziNBIa3myUpIZs3rfDQPBs9BMD68Hd
9Y0dkmRxZrBtkdRH9eHLzn71ZV6yvV7UwR6kG84k+Zz9fCxvLakZVEg9nGlNJwRkbYxQb5n9DuQc
HcisurdN0J1HIAhx7ix1HBQ1Rh/Z637sNfaAb7OyD0Hpfs2Pow4FaQaBZGRh4bJvBBMrjrasuwQ1
WnZOSTIxtkbbNzkDysr/6tUA12/B1TuWUzIQE5y0BadstWrWdYZ4CW34kOXd3970+EXWaFjafTnU
Lx5EnmqCV6kiSNlvVssnXrDuNVxii9SnwQMqNszbZCc7fm1GyvisFfNkv33VHKYoBRYiS+vpz5j+
DoQqmLBhZpPpamvuB4lPH0zksPjzTk6TjMxg/uBzPc368Lr5I3FAyjxWvctAbUr0dYIJ0CQl31HT
Vokyh/0y64/Pn2UwyXHNUOF0EhaTBO6xXnFKb5hfW2EeFeq4QkPSirrX5EspfZaDGXEmXc9HaThJ
i3a52fjL84HYt7mgrcSg7VtH2gHGC9opx5TD/lkw22dBCLrNoNA8btI2nqCjk40zClm8S2+pwlEb
iqSu4TMzKL1PNMv7qqqXWz6kiTmr8VA6bIcYK/Eb6vr7NoNikEtzJ5kQB97oc1zZfv5kji3k5KC3
QrQ3a2wOo35wIb4fKsaKV2M2vz2vQBgijerIt2FXlyIT7d1CzBANRZliqhup/CW3md4TbuE62p6j
8WlrCIHSWIpyb9vv5JhweBV5/cltgUigkVtEJxPs8676kj07QdXmdVLraou9Xv/nN/b6VHjKjIql
H2keizW2jRHVMgDEj02MfMA1ez1m6e2q711JBHXp0YJbXxYtipTNPjA74Igcd7izNWtW8UikdMjg
Oao4FhNHGofUawmjw0Rv+MVf+pakayVCxjU4ZEV/MpTXJqS9YgAvwJ/RdpbE4xBoAdEg7z9h05MO
Y7KZJvZWjnRQvgoIn6F17Kq7LB7nYvlvbQMQ3HhAJzfnqC029JjWFYg2MygKImTKr6hQnL3Zms1G
TT1dCf3YOTqTfWm+eIZmPPd0dXQ3/gvZUZ+aXc1RvTCVTUcqDIN1DW5MScsT3HkS2pOiUfiyjJ5G
GySWvx/tBsWN3RfmbWbe89jCsJQfYw/Fl/rPoq1jhSgW/zBNeg/DfLWPValHo5Mz+V+CQj4WwO9s
ws99xhLfNLjWSmsdk7z2s0ug1a8B5P3zmDpt5LhoyxnO0JulhUYVkzO+qM8ZHb5E9a6X7p0g6Sev
aF82rfiltGm/9Nke5vm9sL0XsxAWpv1ci3RST+LMCF4zE4x6NkxuYpSBYMOWb+fGbtE56TyvcHFy
/T8gNeUUGprXfRgyF4lu5FYQwU0u3xuDu2w/5cC4diyix4CMVabeW2vddBZ9DKm9Z9lnETz+nVCY
9Ul8Dq6BzkOcS2eTCSUooVW5ozOE9lqZ4yM3g3zvY0cw4s1sN/ctAFcHLaPPj92U6e9LsZQl7AlY
YTH/OJ+zI1P/xakrvnTdVTtn2ORz5QuStenQScyxHjMsnXNpMozsX+6lyPVSP0RuH5MtAJHDq8ip
aW2ReI/BpoHGIJIrBZFmTzen94Cq6Ii9JUE4qHAUuUp6LIP0tVLu44i1MA3ZZnb08qy75qgdEw+0
JnOk8gNtXB5D+v9APkZLYI3bUXYie15rrmafrQMgsQRx1z9C0uMNvD9kCx9EAgrcUGyWFbrBpBLf
LWE+9ErfC8N5W2V+1zmGsCk8l7xwUZ52J1XLm76YT14l3x/zz13vGfKI5TqIrFmvd5hqoKiOBAv0
sgje12XpYm/Rbl1lcii4jBhGNnks0LsXZGasM0GyMG4PZZ3t7Gx78rEwbO5jNTxtViwN68XQ1oSx
KIlZev1WNcgVcB+/Si3d2BJ7IC00iOOmhakWpovTcYczMBOkjtxUP+R7LQ9GDefFkhMYt/4W2lLG
ylsDEhPGLLIIXKJJbC+TR73atFuVZD0axNlb5Qv1JOkDoz5y+zTaxRB83bX5/09qynbKJlhINiUQ
i2B5xfrAYktn0uzDY/BSvcUJMSHsM5nUKw3/bTvZAZ/UjOLJGPXIg7ocE7tg7tZiOVGXtGelgOwA
0Bou/CKkglm1+MrG3Iy8TfmXpqDia9X8qVxrPpS2jrs77WWsZ2Ayxq3b9mzr/FvRt/8mlglho7I5
Qfld3LWpN0OH8zlh/570QfpHNCM1XZ7FDbKtgzYF805Mj8rVpipjQJNeSCv+ZvHaH9B0cn16mhWT
fxbETaNnB+KOmM1vc3YfmcfGJbanuBrZt6TS1m+I6brINdXyhjvCOPFvvRdW4cRbvmpP1eqDKWOK
lN43Df+IU3I+dIDEdq43VW9U+lCiGB3jereCe0em8TMxFjUXO6UQ3Yf9yLSaz0C1tmuglmyL3JG0
6sBPnaPtKkqjYKz3pTGOrP5F+WzVjnnWA3O+KlSaVkhCA9ssusYh9t22i5h8rc+ir4a/s3AU/XOZ
+m/OZN4pIzcfuNFEFsxSDCxJdSK31Oead8uQVAjb6rheaz3WWAqzrmAHihGeRPGpgy61Wl1D4IWZ
t98q9VctqhEF/2dOrcOhhpQrzIMVDZ9ybJS8OVanR4CdpD5S/bUb8qnYDetD9VHzkvphIa3sXply
e1Zmw1jGt12KMblkaPQzsH2I4gMXNa1lknH2yGzX/ccRjXa1axNlKQ+VPF/GGGx/lLMOe2fLIZNA
+GlDu6Bqs/OyPzhuFo+bfzebepcTgfwGpDh4Hl2jB0ma6me7Yz+W2EUzWUfiJ6Df1j56EI35HgE7
CyQi803JoH7KZ8qhdaousx2oZ2Myx11Zjz+ytZ9sjQ6nfHC5hG+2J1EJDQM7a2ohIYGZGWOzHPQ0
p5H3NcjNuBpDccw0AtVS37iDCFgPk5SJ1WBk8hm9e9NnTk2bBmNiBcuuH6azztMpyvZHBtlH2bHC
ziECMQm4pG5wXMY60U3metSGiSrh9EHM06rdyO3Yh6iuslObjVPkEW5Ek7Nq563P2rgccntPFQQT
rJ6tc1Y6/JsoeB87o+nb7NedkjrAz232dka+UGmTuUp44qCfpiVzXtqcBWhIRKjx03vliK5BpdOv
jRytKzE65c9QlfRH6xAQYWylddJZ+hgNFLc5kpEuveCWGz4pwJ5J9hkZAS+Zf9Cy/zF3XruNY226
vpV9A/xBLuZTZdmSJTlUlX1CVHAx58yrn4fuPTMWZUi7zza6gU5oLGrFL7yhbNYhmcsswBuNl60O
3o3YD5cUuB9TVUPjXO8PnpDfUzyF6PJt5aDZyUG6YpM+5EgGljAq/ELbSWnx5CT6LxivPNGJRt5Y
IDa48ixHWnWBlL0Ygt7wDAw3Qip+ORd5WADVjQMY1Poyazoe7VHOUyxqq4usn1Fh0hhQq1FzYUjU
n4VUxK9dRWTnub6m0l9Gq6mRoq3aJvpSiKQ7polyqNuibhc2Fcid0VJ6npHcu6/eMO7SKDW+ha2O
omKXRFsqJikxqEo8zJtottUh9mTxEocRgb3nA/bJa+/e9GyN5oLirFRJEq+UWR9lekF3ZsTxIEGQ
/sS1LoF89lP7Jc7YJmHax3cis4JNp6Pg4MTq8ANi4Ggdo0TvICjSvRb3wbMPXJa2hCRtE5EzH5ny
s9HF78wm+rX8BHsfJ3mtcZXak67032UhnA0Q6uLUA/5Zl6BYfhnkCNs6y/ODLGfaEXS9uBdGEOxK
JvfArUzvoogiKtisZFgk7dYMwvBXVdgggkFm4LIdsAZU+dS+qHeJGLyHWOrjpRsXi95wg2VRKPYG
uSj5O3r0vwKvqe7R4VMA2YHq7pjwh0Dv8XDvtFNcuWG7CfNIfXOTsluYfuo9cV7ndEnxSfINeQs6
GsWs9m+it9sBN+z7HksHUCVN0G8wTyqapa51720CAsyP+oQiU79KnbpY6HX/RzKbalnikXmyMQik
eVPhvTMo0clsemqLsqWsnDRCHwppDOMJUSKXTFg35pGclgthht+BaupvlRbi056VwaKsrPqPyQWH
li8AZFJpjhdFfopU5aBka98U4iHDCGmpqMGv1JVoJLSadWd45XsZ+U61oQAVr1KpNp/IwMQSU7Bm
lQbMju9nb0FDi7HF+WvuWZa8yOL+JZUQ7bcpD82RW9wKCYkQ6kHavUrmA7SAs98Hw6vpAcikeWyX
VFqSJ1MJeQrKyOg3OEK9ebVt7+KxzWF1SfKCDpGGzBGkgQFdVNJuoCcmSvN8QvOeYss1b0T8jdIp
ReAhkcWKyh5QrBp9p7WK4u8iUaVh1ZYyqPvYi8xNleqUXzq1TJagxWJ02hqdhrpCdwrPNUScKJOJ
ytgqan1f5QKcVeZo9caQdedeCXNtbVZSuPVJZKl+KM62jzXonErdrLB7vdeh2TxA1bKoT2TxPGwh
cCboeWQyZR09RMXQCDzr6AwVSvaVKa05EQMtqMF5FhEhR2LZ1R1CrMaGcCHCstYK5q0J6Fom4PoJ
BhAkpKDWa1JVJ+6DypmDl1rqhccr6CrfG8dwoYnZoHlbqozc27L7Rs2EwMgo5KeY5v3clVx7XhpG
+RiV9p2tonCY+N0+Nb3f/pDVc5qRwY5mKBJqYasusQUN4Vsm5DuqWRgby2+GZQYsYt50IcIz7Tec
FH51tRsCk8tryNN2t6kkrV52g66s0rJ/RjW5/9Z50gEENgVp036pfZGg/AwH1Ib+6hAboIkygodz
e4skzEMSaU/wxEvwTGWy4AUs5w0kIGrr+gsaB+46SRx52eTpo+CZPrVlWK5jScNR15ODjSoZqQwT
NobfBvvlRSTZCbSBPg+oIIKaHTuwPdVYOehxXlHDB1oIyzaPtOf8Y3Mkif6ogtqY+SVc59QjUhOC
CpQdUGmcVZaF2Etftgu5QMtPJn31CwOXWMiwiiJXWzCc/oZYm2vHGKxvMLE03rKccl4q5Zu89a25
bYQJWENotR52wBu9gPIKqzRZWi70AhC3FSxvs1CT3+BnzI0faq8u9l/zJg33suTLD3WNgqWXa5DQ
I9GvY96elS1DsUh1IhpgIaTlVc19AwS3U/MQe3hoVXVDjmuU8swLlOzYilw9lBZIe9Xtad1LVVd/
Azbeboom63aEXtj9ddLvofHG2hAahGzqQ1ZiYgedMKauNMZabtyt7UFtd0YZ9P+Yzv8rkt9V4Zr/
N67f/4c0PuuqDMiqeE9+e/9n1HFJ3stzRYbx//yHzychf/0f1MAA3GqIGgMT/h+aroRW/n9MWUFh
HgmbfyRq/pvRJ5lIgSAOgQgDCbShoDr2P0RdSZj/wbOEWwrTIRDvJhy8/+Yn/19VmauiYufy/ToW
Pchaw/pF6RhPGXnkIn7WYMBLmtg0aPt969fOarT2uq/aoD6AZEt4sNtmX5M4Y+NWWVzr6nBXJ2my
FDIVgLbAthrsNloBUYl4l+bJtD0QvavxoKNpAPa4wyuXMMMAUJgM34qufsl7/yc48xomaq2RAucp
rVci509E6a/Ec87V1/lZhqnjzIN+9ajZhiPV+c9qc9dOMzPp9lE2WFsYD/JbNvZiigE0zPihMFmg
D/jekbZPf5fl6S1VcpxIP3Ml+QS+AHEVjBFMW4ctwhp+nlm6mNxGmSLvyVJWPywSeySzuiDdNCGC
o1bRwZx0ZG/hUgv5oUAzzOYNhvPfuSPSE76UxJmp0WvtrAJOsIlDQ1ZnpmUmP+pUB0Juwv6nm1vf
tSq1i1kCMWrbqa2YSd4Q0F0vtV1B9TCdRalN3lzVAegchDECCkYRMHulkuDHUWaZ3Zj6kdv9v6oe
H7/bwhQGHTr43ybK7+e/u8i9uldyCE8x9sWPkVvRsDEVG7JmqiH3oPgQiWZNBMTHoI3jzbrW0e46
XSHIz21IMENZzgaaTK+mHKg3ZfnHWT//Os4TxxEtJ651gELnXxeEfmBHrSL2AUp7P5PIIyk3y9Dh
Zeu1V5XgvF/iRuoeAjfr7qLGxsNYE2hGGmXW0R+1rIjSehs6/8rRYpw1pFUEu2Qk52vG1JCo9Ete
nKJs94UfvMHBwDvEwub9+tpoF8eC+wRuPr+f9NC09HHPflKyahzdLXQpH/ZyInfzomgrtp/E2QVv
HOY5kY2hDu+KJ6QlvFlcIuNIKihEVvFzHI26EQYFQIO5aECkI8/XLHQNVVUyDLxzq6F5rvDAxWAR
/6EHXht/oSp9tTRhu55iRSoShIrtnz1OLOAwvB5oKY007UnrrPjNjIs3X28Gd+n5cQiSqfQWWpUU
izZCqhOgXxWg/27SZBxCI//DxgsXGM1EyY05Ui73L9cGVy9EbAIYnv7zOSooK6YBNqF7tU6rHyLs
NWum94le8LGqNMdYCE1no1lRY6LQYoLufjK8PIaSYoJhWbTPyRykbvTn+tIp48Y837iIt7I7UJM0
TENM/QfoxFdhm9n9PskayuLOIPYhgPOFQ8t7C0gfu0+pJalJm/bbMKT5qg90cwPjKv5x40suj9Do
7AavHG01Q+OaO58gZdDcIMkkeS91KdQ3B9Ec8MXIQ82CUkN3rFSNVeCmAayJVO7fyKhBlqUlExhC
4c2WIZHtaJPTGYvrXza6k3yeolGdDXErxdRGRxHVHD/80+6uVDQeo8ppTmaY/MwE00TJOJyj1aXO
w05sr4823SeMNsrVwQG1DQj49mQaoCOjRdEa8qkkfHvVushbxUGRbK6PMjHF1BG4MwkR0OzA8ROV
u6mUBim/jkqLq5x6mZZYg44hehO0ZAeHFmnfwHyXY/UtM+kC4U3lvwVxe9NZffwp5xPLlGIgqVHT
wwtiFB/4PLGDHcGrT+r+VHd2tybgH8kZcrmEOyqo4FsPsAX2FviQjekIykl24+xNK3yIZUiUqUNR
eCarzTB3NOeW46QyfWZRxkM2BlkTi+UYrfgm3xaUei0iJzrZCf0ho9K4dGKI4B7yTrMhgChvhHm6
zLxKf8QnG7Fhpdbpm9LQIOmvbmzBc4GEcbX4GvaDRdhGCj2qx36eKayaO2ChanRCBCRa6y66zWpX
ovq8eKhczXjSYw2IuurI6xvbZHo9TAcez8anva+JBChgIEenrgWorWZA7zpZDegCJznCKpAg/ASw
Ym/m8rLO/AKiQbKyAtu9tV8vDiFUO/apibYYp8IwJjPQhYrWJQDjT2YGqsQhKl5kHWRgp1bxZwuS
FFl2auCJ5CRwSF5Rf3gtkaHvCqN6acvBPAa1r+6NoaMo4EXFjfW5PE58njJuZtQweAA/rtlP81RL
tlo5ZuCfVFoSYNDN4oSR4UbHn+weyAeXfCHXD0FQ2fdGgxSs4mbujW8Yd+TZaeITDCQ8RiUPBHem
Bm9jZc1T09Y/yZpDs1iXHzW3T5djy2lbVooC3MXxHqzczI7XN8lXS2Ooo3AQ4m/4ukwUJQX/2o0H
h4FzHSOkmu3hxdDTAdt7K8wXoxt74cNl6OKXYtkx6noid6dOovA+CmJkgILgpIN/mjdOgCa64SC8
gHbx1q9o2mVlIZYwrKiUGV1FndXy161M47mWRgoR3ZscpOqqL/JkSZWa1o5CIZvyrwaS2OnfSo8S
gt5V34wiU1Yule9/ElzSUhi8x38+9rMM55dzRriIE6YQowLo+blq8OgG/Fn7J1HXIPRDkIqIx/0I
lESaKbGm3Yg+pukYRjpcHZbJO6ZwmUyNl61OBrk/RMEp98xnHMGbdRZb3koevF9pYO9SG17m9U0x
0RnlyhIcVVlX8U9hnWhLnP9CPfSHCBYvGnJ60aFlIcA0ls62BegMkCJEiA5dE9p5j7b1YOvpg9/6
1S6t6nWBfc5SzEqJmb/+TZeTrvHTR29OYfB39vjfPx3SBESTJ6XcIUrZWXMtNb8J0Zxg4tLidkDA
Xx/twxbzfJtq1GaJZUzCPUWe+rwNTRbCkqr8UyINwIaLNsB8Q9JdATm6G4o/WqIcTctaAREgxsEu
KJn5EIGg3ZfesG7g9VQz6OaN2+svNPCin0w35dHrXzlxn/lYJ0WYKntw9KBCIOh8Ugi849xHreoE
uUo9NHgmvVRN6209O4J4kGTotowNBtwTangmWCm0dFFSk7O2UGCBPLV6Uz8odhT9ttyx/QL0158B
MkLXVpSJuk8qPd+5BvJZCc3GH9e/Xrt4pgUXnmGxmNQ1/jHw+bykpuUgr+cn7ilK+mHm5Fa+jHCB
3CQ2eH+/VqjpRph+x9QdF24Yrp2eDlVf9v0PPJnsTU+xFLh7SMUbyquoEeWRlcqjbNstDDAEMDrC
9k5ILRJ5EviCUkGmhfsUyrKz0Ar0hNJG1+akvu9ugiKfXjxacNGeHPjNC02j3wk496kLK/GA2EyH
LRxYtjaPrVVOz2hOT0vAJQ+qtVWTgdyYGxZusv04eNQoqMIoQtbHQPPTbkc/SIZyNUhHsOU13udl
tkj0wb9hifnxrFwMw/ZGo35UjZvm5bZbKqnSAaYozRzskp6ZW5FQpA55i6B6Ki6WHzn9DUkZngJq
RfMy9+tDmrXPnpMMeyGs9C6yowF6ewZzL37BfxV5DF17Nvru1WljD3wNYJcyb9e5qJy1IyjuaKg/
zfMizm88ouOkTH4N19aYK1sWeZE+yeMtGfVHdpR0VLGdBDgsoiNqUsHv60vzRbjAPQTbU7dGJV8k
oM/XxpEyqkyyER99SB8zByr9Q+x2ZMdqctDK6oDYOpReJ8FyLpb3eqHHN96fiVrveOz5An4gKCuD
Z8GefIFcAUbuej0+5g08Wdgy+oPkYL7zK9C8ZV4hdYE+POhvu+1XRd/tVIDibYfvlPfXFf68C+wb
lYqP33w+9XyRRXXH0oikdHlyO8MlcSRX7uLj4MLDVR2qT0rvi9UQaNG8DZP43kp9+Rm0HtwOvUzW
CQjIuewgaS9b6OOpHSzDFgnNP1JZOtDu6GtBzq2XaKcEBFyh9a/3yviYkLwgQYuv3fTmNM1WA+eo
xccGo9Qlulxw0+zw1jNykSSxUJRyqXsxDAqKY9j36RhHsidXva7GR2T4yjWcOXcOg75cOD2KmNe3
5eX7iKHkGF6j5YRi9HRP0L0w5LS1gyPEBXgefQVM3olH+iS6TKEq31rxL37a/45nEi2c/zShBUEB
CyA8BpG19REHm4HPvy9DewPMAWSGt0+s7C5SgfLExsyXNtBX1y2AfqvJ79xudf3XX+RYgkL6+IpQ
TscMUR6fmk8T7cZVVXR0lY9Z6HhgT6gqaYEHZbXxNoK2zVzzLYD8lUM7SUJK6froX2x/k7oSRQPq
DCq39eQd1osGGRm9C0AIasPaMAtgB31u7k21vfOkAGIFhpD7VpNAYIIQtTdq3z7EiYQqblPCrpT8
pL/rw0LZuHJpzxJHdBsp6929XeEpVynO8/UPvkw3aD9aFiUEnLIpuU4WL80MR1Upoh3LoQe1Atpl
bjSBvkjw8p27UTKAfZMOuEXcqjZ+cXlSulDHP5Aixc59vMM/LZQZJS37w4FjDiZ61cb+Y2NpOIw0
4o9sucP3SrHRbCjAqiMdO3K29fhG0HS5cfmCcacgmo6mIjYAZ18g8g7XgWbwjnZZPiZZIY5FKbIZ
GkDJjVlWxmU/vxUZihnmRPKWKx/SiZ9+bB8EbZ7VYA3RXtoEZtaOJmLqvqaxf2/G5UMGtunBa+oF
GnOzGriZW9gRYEPxUOPRcuN3f7HmCgYBgkxCIfcSkyMiWhO1U7X3j+pgS4g2hSWkkFA/CWv44ePp
UkAQe5JjGEjX99q4opNJwDrYUMZAT+fBmsy3oSp5booyOCqOrq8lQwVoIIDbXR/l8vpjNcfyAlWx
UUx9XPVPU53C1xtCNfGOQdE1WzsAbkWdL1sOhvZU0nG/PtoXe4ibHeVLmXonBabJaFpuhG2VpMFR
yu3nCPFoxMGpX1JIaLfXR7pM/kiTLc0ivpcVzCYnJ7UQOcKwYRQcm1b5k6JyBQ1QFN9cK/odAcL6
o9NmWl4f8qsfx6AKs4l6qK5Nwqg092OoCZJ/VOCJ7wwVlpJtSBucrt6vD/TFmlFRp6GpUFfHc36y
MwD6N0PJ23zIfdGssqgyNobfvdcQA8DgICV+fbgvsqWxOM3eIERhRs1J2KRkkUOtSSgH1KfMvS6U
YmV5/oCmUknBQ/cXORjtjReaw44umXWX0yv6AaxnUfi5uS08R2wKVx/oZRSm+7uuqm5dZ91f1evC
xyDPMJoZQv9w/aO/WH+uqnGTEULYrMr5vgZlaTkGggiHAuTZImuy4CSlGihags2kkJAwtUEJXR/z
y4lCppkmNeVKyqeThekdH6muOhcHPUzWo8dTVT6H9V9VEu8EVBtAnLOoR3MgjgHBA1tB/mBmpnea
A24mnoV682INks0dY8w1R9kEbX3jTrmcFS4TKiI6PQdzNHs+n5XYsVQ14Pk8ilQ+1rX9CEFQfcjx
utLkAl3+BLTf9Tm5vMXGPJXjMCYXFHMneyfLSsB6ueMeKaQFoyKTBa1FqdfXR7no6JAxfR5mWnZI
iPjb1DDdo5GvRFEtEDy4axB0mNMt/AG87cdgVevYlXaF1v0yOcU3rtGbHzCZWb33XdUHtHVkd6zQ
Z0Eexx/Ra2m0qjP0V23EVSP7R+zcAVpaxjYC2ten4PJSICxhtyOKxN1FDeZ8aVsH/mSjptw+udrO
2oCx+vqv4mrpIi6/Xx/ro9h4/jaNpS4yFxXhHPWigYaMBKJTQnaPah48ygpBGH4FwBNRwWnmQkV+
ABrpXzIX934sRr8qcm7dV5qRbLSSqzhUEOIkzLF3JRTgv0GVfWBJJSPA6jJ/z0qHGns95N+oL7Tl
TOrdNQovDnIJWhffS7bnwSWPzGxhUn5e+i5qvHEX9fvA8uwVkKLwQVioYznIZ/5SpTyaI/zv/Kh6
xdkB6LJvXDVfrT0nCjArjTyhUZ09n3pHzWsbcoZ/rIVt3yGX/G7RGMY1EvkloM53uon1IMRoKlum
my5pHCsvQLA31xflMk6hm0laTYptj627ydta4bJlIb7rHXW2IaD18K895P4a8dlwR5aTL5Sq/hNH
lfz3X49LAAH2BocolcRwvHM+RRBCR+M5KRv36EJJmQUE+qe0tuDJ9uIoE8Rtu9goN0mAxs/1gb+o
ttLGo9xI3kZIQQ/1fGSwmnWe01M4yoLWnW5Zfyu4bYsYVSW0iF3f521sHfyapW9AwO1TL3qxVriM
DqC3vaVe+uBwMu0QWObpxqepDD05IHyRRe5Kjc5Up0GjLyXFWCOyEWoUPzNqIfPsO3q43g+DSj0N
1PDJqMJdbZBttiK+q83wvQyVfN+HrvHvb+Cx4kKpE9Mv25g2HNOidAtDD+yDX4TdT1BswFHNIbyx
Cy6DH/qGPC0EP9S+lWkvKEUPpkLJ0jrEKbK1kdftysBGsLIp0Oe7PrlfPGI6flD4iAkQGHRRz5cd
Kp0KNBqz5phy2zK0m2CFGHgyy010/nM1beZRJpQbg35RO+KAM3vqR6SsTVc0yVFqLJD0PcAyBk6k
FZo+L1OwvWgwvIZ9gT3yyAKM6p7rN0hQpWoH56QOlrextTzHcK8wQaJWmXSnyGY9tzJL/lvW2rfr
k/PVZQREjtoMJxElRXlyGcEEzZsBibiD2xrxJhW5ASUSH++qEPV3LpCfiaJmO2h/8h1fZW2tXC7m
Qe39vvEd4zjnJ8DGE0mjGULsSCtgfK8+XQt2iElJlTvZsR6S7DtqQtGWBBKi1aiG3dPbRWmiTzfC
cF4krYeWRBy/aBAMyKQOEGzWI5ILTrSV0A2thshfddkIzOw76T6KYBFe/9zxa86+luoD0aIYCT90
wKcFXUWnap5ymRzlvMPaoiuo/FeIdww4zHYDGOrrw11sYYZTSW8FIDNi02kuHZIqIL0Jg6co6wC4
4BBjsm3lC6uAaWN4STnqvEU37suLUGwc1BjvaR5tzZxGCAVb2MQuwT22VGLm1KahU1Rxf+MZ+mjL
T6ZyPJVjocDAS1CdLDx5K3hkObMPYYk2S69S1k5mKf4ldb21fRNHYHURu+u2fo+a+1TadqF8aJoX
gTbZrMvupQ747iz/3fntOs0DZN5fHBuRc7/hr9qNj70AKBG6cKaJerm8cJIzpmliYsoDPqRIS9M4
WJpx82gORbAe86Bn8GrhJvKxQugL+9HsSzxW4ZNAenHoXcmdnFDql8Er25axvb4/Lm8blZWgLgZc
ha+iRHZ+esjIw7bre9h0dNNXLtzijUuSBAsVeXDPCDdaRjeYlMF9sOQgWNsKp0prvXoNARXUWGUh
bWIXTFrV++8u3cgTsKthff0zL07NSOLkyh8BimPBZtxxn8645mZFpXiKeESyTKzi5JdbnTAtTeDP
IPd/fazLohA5FYEGB5Tml0aBaDJYOIREi+RxmWQZhyLVoBp3LbqQDWGjm5nIR5fifox3tdQK7g1P
ARUfy7/UGgKcRL9xdf2DLrM9neRh7DPxEAFNnUIArKG2CUGEfcTF0l53dTl4C5I+ipRghx5rFAD2
RWO/IqEv1q1lIayAMgaqRrrKGuZdvM51H7lTPS+fLRBBv7NcohosOxUMPbWG4t3b1l/Qwag+XP/y
i2Xjwykh0oMhilcu0lQtzIZBkR3tOHgoqna+OYdMe6JBx3NBA+jfDwZEkoYcQcg44PmyAcdyNUzl
tGMMVWdn6EmCfxndxsrg6JS2J26Md3HL8eMovmg60lSUEKfXT4W9x4DyED8uQR8Ahme0MBv51i33
5SjsQuye2Yng485/VRwbWQ6zXTsKvPHm8B0A4Nio+F2fu48q1dldyg1ABZBnVIZMQ2XpfBhwyUEU
SZ15jFHc3slSVb+kodsu6rLVHy01QRVOjckwAnOQZmWJekAFttFE1RZkzLJWaoiTQKWQxSY4cZGB
652/ZtWbP6y+dJ7ausBcw4W4jvQUASui2JRvyOLkFn3nrrCWwkzdBzOMwxeA1WB80Gsoi1lHSr9B
SUqnVIiCO+wmtC5nRCXxNiisDvUj/nkOZDL7aXvNJpMp485tB0rvfHCFl81yOHDSPIDMsaBB4vAA
gnWE0c4JUaQKbbQO9pcWATLHOgHuJLZWzkLi2XJvnOGLk8BLhXEogEDScjyBxpzq0wVG1jJ4dWbL
eAWiGVkCuEX8EP15WY5CoG/gUq4vqHoRFQFgH215CY0Ilq3pG1zFethUUTcc4CrdWeYrinFvVW3t
EM8AD1zM3OAut95Sr39s0fdXAFTnQbRREZR28DxIiqVQq41oa1ylsVv7G2nvNIXpFQv6wmhw5NGq
oqvsO9IiEieVHgXmhvcZjSRMcFax9GI1GIvQjjmhOLxKkQCTI8TL2xv98YtkYPyV9P8sMOEUDqdE
iJrgvZXbbDjUPfIMM1GUu87Noz/+0Dxfn9AvR4KT8E9jhNbu+QK2ruo1FvpkB2zRYFXK2j07G+vt
CoGb6yNdZpv8KArKJLmwPKBCTC4yEIEKfOF8OKQ6EqSl9ruMopNlAARMm3LjN9CYtb76Czl37elQ
SIPo2PIohx4OORYFfDm/sZkusTbjF/EoEkfi9EBKdP7jQyF8ucdn/uCVWL+HtdC2qWigUlUadEng
ctmyEJ2xjiPF2gVNTK/GuCshrh7UDqU3U6Fa0hiZ9WCqGbaQbVTcaLhf3JJwIRUTmKtMVXTs+59/
YCqT/JmpqRykwQ62OkzlrR2WxxsLM/7Ms0uSUYhrx5WhT4Lt4fkoTWtXsB2EfAjJ+1aKaFs8RO1I
37bEosjwO9ZrndpHNbXFBs3JbpTCAyMHE2Rt+N6o0ZDV5r7xHKykRkQU+pIsJXbns0ZCl+P6134g
UCZfS+cQqhFPInBkaxLGhIGWKZon1QfT4BVs7MBfm5qvQ8cfRE7mUUZ3ti71e9+N0K/VSnlNBu8d
u6TwvjmuWhwjW0OMQ4WEJ8tg6dDwC12MJ2xU+4p6FBgv7e2g1KMtpwZi2DfddVObEspDbsJPSjXK
ZnKE5hHycWtbHVaICpS/Q1EipQsUxNnmuoMKRIUoQGKj9a0pLbyb3vRXlBHEln3eLr0qKBZdL/w7
mo/vmDHU6yZTqyc8K6yVhKeKhRUyGzHDGbBFXvFQZWm6oqHfLZ1Gf+DV3pVqYK9ROGxvnArxxaaD
/YHN+EfySYR2vh2ysPDlUK26g5EKnjdbr9yTi5hZ6zoDCPtcXnRl/61UAge+7mAefE3r0SU3/GMx
5NYB+wJ9V2OXss7xZ10jOZHew0+EO1G63UMGvuS+d0LzXVNQiaLgj26tlJUbm+rrjY19+VbQSCD4
50+QP5Q7zn9IY3ShjgdKi5Jjqyy9lkSE7YvRJ7LT7+yu33nlw7qs+qZahV2h3EIqjOdmslM1QPk4
bCjEpOTw5+NDSxZ2KcfNQQSB+U2RSnDPZmfddS0RKQFIj36Vn7/Uulu+lRJZSo2wS6k4LRYUlr+4
fm4+WuuTr4EBBeQK1ZUReDu57HpXFU2N+CcGw1GwlY0cnKs16ObO6PpHhL5k1M8Rf8WwoVEptQfl
zxhJ199KHfWPNBzKZxW68Az6frwPCtk+5SDZ73tkIx4kfI4OyPaG6I2osPUzOV7Qmw5W1YDSmdG5
pDYobfG8lh5d9VgroHv7lfEGANx7SrIss2/s4YuwZERrgkInOqeWdtH6RdqDkmdh1QdVyYpVEJfB
AcxNsAYBrCD+3BY3KgOXabA99pgpQ4KYBXczciQ/x0Et2PpMEYl1UBypXJlZMryRQLh7387KQx0W
8iIolHrF7m/WWoflWRFpzZ/aM9OfoPCw/B1kgTMX7LTrq35xlikg0ACnLw0O6DJT6Rs10BKX2mWW
0+REd8XYZqJ1b4wyPkNnW4uuyZhs0ysmTdGmmCYV2WVZ+IN9sEW1b7Bd+1aJ9g7SoPLr+s/5eiAy
RY0EBT7q5EQFMUq6jWdgPNfUCVYVeTo3HeQfslIEN1Lzy+yUHwWYb+y2fxTJx6n9FNoao/StJSLr
IDV9/CdJAvVEDiq/GkVcHuxg8JBx9n+oEgqeHdaFBIgxilxyr8/sIS7fJElCps/LjE0f9zFPixT8
QH6+Qfuwd5uZSkkRKwjdfr8+Qxdv+QcTl9Y2drsKHcPJV/d1ZAVpU1kHOUHYoJOVcmagjDgyG5t2
F1q9vR+Fn1+GPPRuvMwXNTmGHiHbI4UJFq89OQMNPiEkeqF9sOohWMrto9mZ8qK1sCGvEFYLe+dW
9emrH4ufPDUN6q4Gv/Z8iQrd9dUwlKwDpxOrkEYyFk2WuOjUk/7DNgm9nUVvqZoZXnerwnSZWvJz
qaFDVQZlI/MV54N3RWBj14ULSOX3ypOcFO0Me8xqgW5sug+bWln5pWOvequoMrSykBDTI4z6ErV0
V36XEzagj71r9YJWHSp9b0Mw0mR8Y0Bxcahj0sh8dHDHc29Rh5W8G3QJpzQ0RxZKxKuFoQCq+rqn
G8sBxuSmqrxRbEpx3SWboJq1Xh+tmrLoDxD15y7FnNFLUKoa3G+KZIldiYbcC7ZUM1CS/qaQff8O
b7psjrDbLELAf4u5NpZvblPtAzt05mneojNDgcNHaAh5SqOW1efrm1e5XFDI5yNSiKwfPoo+qQoE
haf4UR2qB7RB9FnrN5AG87jc+2gjq5h+oVlbMbX45agveRUpOOUZ/iLTQd4QKz75FTYBnpI0EEbR
fIUK2pZ709F8BKLELbDC5V3Et4JRAPtIYU3RJt+qNEYtod9L9ysqlZ+OlSzVAfK0O/iP12fl8jGj
CaFQJRzbQ/ztZJd3g48smlGpB2U4EqwCUm1NlElE9twbyo2Q6fK9YIAROMqbCVhtesGaaZd6aoRf
Emi55kEpK5zCmk5a/OtfxOPMIlFKB4IzBfoYndDoIkjqIe/xhK4a3Kqi2PvlaU02M/G1vpFNf/Gj
wLLT2ucqB4HzYRD+6SbPlbjOLY0+5SC19DnN2qGl5rT1jXW6hBhSpOV3oeNk8ThpYhJv9mnR1gb5
wUF23Te9xo8K00aIf6VcBTPZyO79vgtWOAsXywDZz5PwwqfrE/sRZ5y/xPT0RpgIETy4JnmyKTHS
G1olH9RDNYThEqfvdoPUqHWsdOcEnKJ/hZHHk6AXafRNyYx8blC172wo1nXQq/tCeN99vccB2Arr
+7xvu5VUyRYuZCH2uBiCYCyHe6w3aM3WibCIRPX9vo/Q8XYLCNGlyHDrje+xjksfIgDbKao5hjkr
oAovCtf37gI0J2/FXuNFO/nNqmbQh+CdJlueJsmFhyWtbdfawY9rYzaYZreLUkIs1OXxMzet/Hsh
2UcqUtx4dAqANShm83p94i9SDaIB+HuEWiTRkFMn8657LkXpWFUPFuSkba3rNXXpWLtPY6texEn1
s9KrZAVa+WDkvbq+PvgXNxHS22PfjTwe4MrkgkCNKPBbM1MPETJfoqnw80SKal9jBvav0UhcRJht
G2C06H8B5jx/9BCV75H4T61DigjOL9fGPBtDpBu7+KuDxDISR/LAUpgwxxvx04GVjEyWJJVR1N6A
YBO1EghHXj86omMLqQx2ptSkzaxMsPeOnfd89Om4PqdfvEQUheBTqJog1NQnkWaIVq5Vq7F9aF1z
J7T+QfRxfDKoWs97nBd3dsCTGGfNjRjqi6sKEsNY7yGeHpVYzn/5UJW+RrXRPiBtr6wy21WWLkqX
s+s/7stRdAWkJfmKDUb4fJQYQxmvqB37IEE8PaJHv1OVLjr9F2fn1Vu1sobhX2TJvdyunpXiNELg
xgI22B73Xn79eZwrlh0tiyNtNhIRjD2e8pW3XB/kk5wIehj7e+LBT/2S2RSisuhUTW/abh5rj3QJ
/Y0CgeesBXl+l5t68axl+nCvW+2b8Hv5yQhQqvcqqzrEOtJs+JnV58aoVy645UZVKanCBEZzAle1
OVy3ULDcgSRiu60+fEfEs74VBfRBz8lasRVyHW01s4MdLjiCzpKHwNn1WVmuK25Xh+E12PPM/2xp
lxiG4A1BVoEdEMbQKV48FVr9Gy16QiiplFKEnixnDdo0fdDLIxKOAIHV1G9BjWB+M2EahEVZoViu
NWbvaO0CN0M4IuvEM63bH5rUtitH0pIJT5WeXJjGqwO1mVV2ucSiNlL8qsRCndisOQ6lER5zB5Vy
4JvlPdJwB8sulVtdYPUGVyHZ242h7DpwDBgHa81aJeaT94eeQp7AuQXlbJ4VYezTkaByPOMrhVqo
4JJCVFAk3yM6K7dVOuRundrKf7LjS8gX4J42RjiM9kCNIJBrb7qMlo3qjcm+0OXgMddwJQSfDNXy
+upYbkwVsjrPR6DCwTcn+IowKeVCJaZU9BA1aCe9j5smWNkCS4SLoxJIcoBPlxb459m3AXTcCIVu
mYtFGaYIiHmiZRzW/SEZ6lt0INMdKszDPm0QyHO05qVC541Kquf8uf62yya9Q5aqycDt6B0RDs4y
Rk9CVk3NJcXtBvTTfTFmN7lukABRQhIo5km5/t0LkJw30yY64t40PIZacdNAH/xW+bmNWi2KMeR8
JWkNJjnJja8myRkl69/Xn3R5ahBayHDMqJCDAZnH+iYNXxzMFdMdVWn87VcIFWWtgtIvttyahbe4
+BIr1fg9Q2NqZUl8FE8u9y5jUz+kzzY1nOfIGqkZNdE5vek6aG1TE7mrCy3fRA7SVdJ5HH+VyX9F
2//K8GMEoHaTms3ZpiCBkj5xHnQWx77pBQ6s6Cbbt8JEVKDG2dJof+NvdHN9mpaBCGsXsQUgtIhd
UTe53PRBkIEN9AMdZ3X9T9qG+UMS+/kON85gZaRlTjRlDzDgp3AH3uUsDpF9UUlJ3mkPuTLoh0JL
NBTvrWxfAbjYT4n7SjiwbF4xFhJSYG+IMh2YA5evZshYaBp1rD2UHWIdGF/qRwnVSwA5sflLTR3j
bBYYCHdTvG9ENv/zgj0lER0H5ED67tvCOpRtEW4zYa4FDQt1L3YRRHFqESyQCTI0fZe/4yVO92zQ
atP1vQdAAXmZ77Mh+BXo71Ki7EIEjtrIvG3T9C4zYlxHMDaK1J+1MT6ZfoVH8Mm00RZ6laQXHwe8
jYPetHqPg43ZgrgNYhJxbYdT1HaSW0K3edNXCGMeW8laW+yfRH68CVE0dhEqIcNHb+KvNyG5H1OT
/yiwBW9BaUQ7aSzLTY3A75Pv2dGuQqvjfRJQ3qIAlR+rXFph2CyvCjIJ9KhoGHzkirOVhdqW6vjC
VF2zC5W7PJaeEs3ZN51+r7QFaL+w+3J903zkBvMNzqoC+AzYD32BWUjgK7VZInBMNmwkZ90o9y2N
isDIdlGFL1fzbIP21yUg6XJ4GDFebgKgkWZ2kxTZmy+b22J87u18KxvnwLvLsA9DXtgdeixGgq1d
q6dY28Ilx5Oofr7+5J9cJMwVvCmOERWspDNlZn99rULOrDSINNUlrcZaI8miZx/lYtfKK2XLXcYF
b2EWYOiSfKwq3dh7IR6j1QgQ/fqT6J8c0BR42AZsUHLf+ZXWq2FqY0ino9s2gjvQbwWqm3miPkZ4
HjvRsyKwHcN4QApOxVDfsIlACqCBj/o2NaNHJziogfTY5m+4jICcNMo3gWw8quat/Qv9TAP9uhxX
j+zV9NHkdNJTZ6lvYXpjyjjC2r5r4Q0p0Nksqc6lNFb8ACBEHf3yVONYqHj3WBhLpgUFvJo+yChZ
b2nj3E/KAaQuaxz+SchxFu5p5MEfmi5UWCAbX34XE4l/Q8lb/D3RZsKU4BYH940ZfZX6btsQ+oTW
46S4HJ4rmo14SWqh2yp3Qf9n1L72moKpq0s1re+CQ+7DmodJjc3sTWNr39HCMzGFjp/Qc8DEBNP5
LxmyQrJxuv5BP0keEJeAGUGKydGmWbOlhW4M6m1lM7p6YIx3gaQieUC2+JjkXnLAYQ49+irr7nFT
F0dZKj3A6FEybOBTNzsJV4NbCwXYm8Bv7TWywjJGA8BAJMlJi3Cd+SFr99ei79pIG3IQwW5fh2eB
VfMmNLGzxp4VL1nNkijuJvV3AtHhQBDX/qrTMTwYo5A3jpO9Zl7Sv7dltXKIfHZw0vSFWwuKgcbF
xwb5+6l61dNFDKWNWEg5V/qkzZ0EN4Iu/VObBOHRNEtpr5UqGDUqzWcr0NbkDJe3P6UPpAMnJjJT
Y85u/1ZyhJFp4DvQyD0pyASAEYCxdTsGwVqgseQ9T2UWinrkNDbkgDljxPCQ7Wtrb0CQdmjPqG3d
YU0dnw1oa/d+hBJd0UGTKVM5+OYDpsXkQSQs2BaDFG5hnLxEzK2Ya2Fz77Sq8sPBl+Gklr75JA+j
da9h5btyryzb6pQSWNJglzjmVUTzLjdlg0+TjWBx7zZycoZW0bthTeN7g8o69cDQ2MSc0Buzt/Sn
Sh5wlQxpnHsORhb4JfhnhAjDjWoHw0NVJr2rJMJ+6AwL/SyrvisjTKbIoI6ThyWAtCJ6bGrpp28i
zLJy1H4WeenAEZETI8gDMHL5Gkkz6pPpkPYgymSHSIKHqXXsYizSbJ1cXxlsudeIusiT6WMBebLm
gQ3QPTswCvxoeqlRtoWkWbuiKn9fP2uW6xbWD+1izhSyHi60yzeKxCByoKix6+lB6hZ29TyEjnE/
Rvk/5/7TQLRIqWsZXJqzOh3Md6/V1Sp2LV9KT07R/lfGzll0IardSnSHmreyKaPkn2WcgKsbNAMh
rwCVZfVdvl+beZEj5CTDMcrx37TR+KYOwaueIy/eOnZzioLMO1yf0uV3m4aEB6DBmiEfmF1AHqxs
KxnrzJV827xD9ke9q401cNQyUpsQgOSvZBvwRS318r3kTsMmUI+JdYB+7EU92NRcM7G3zAQ7T1Xt
N1KMY8b1N1sGGiZVVhRyoKuRDM4BjxjaYd8+WrmbDkZ35AqWnqtcbx5KYf9wMH6gPa5Qg9aGu8yj
xLGyH5bcAL7l38NPj/fXMR9aQhpFVOXuKGNxlzx58b0EKqtrnb3WNTuKiq9e0p504O5Z8zOzW4pp
aAeV6UshahplX3CEP0X1cZzceSTsTbXvdl4+On6YIUv/HDhrco2frQTyLdTcaNpDoJp+/tcDO3Ka
5vYQFhSMkWquPUfd2w5e4de/ymdLgY4L+Q9XIIfrbGfJMhRpzK5yZHAi/wZbZCYnSt8GO0kxEWjK
R2vU1+KAT8ZEugj2OMe5zcvNPoVaDGY1mkbiTu19E/SrblTPhoQNF5a5osBkHBHlpv2JuMSDyF8S
x37OWuxjZPusdsmjrgXHtFvbE8vTGVzChDZiaQLkm1d2+zEbmjxSUldk3dfatDIqIrJ5M+oJqhpF
vpoWLycBBB6nM+EQPRgOtsvPm6tlEfLOjRu3evo1inGcKgt7fAsHFciVGsJNj3XRPUSVihee7jxj
nGV+ScOCaAg7qD32mio8C9PXnpM6DW9Ebo0/EoyXX68vkE9SlQlAz8FLfIR4kjk7LDK80YKuzNES
J3g5VZbq3dWdZmIdZ0bvvVM/eml1KDNKfHilmemXYsTBAK9abeUOWH4gEltuTiJaMGnUIi8nTNiK
38UV6EW5RJxUkzrp0FROccxyg26hkq0ptS3rzYxH0DEdlfSo540pEIeFyKBkuWHrR+h5FfneqG1x
n5T6obZ75S7r0BVosGXbrcz4FM9cprVgUGiIgsGbOij6bE+q1qhJdms1bhTKxj5MK/XYDoZ09nDK
OyV1Jz0Ffg9lKK+RSIPS+y3kp5NlteGOXl7tusRZk8v5ZLWSHwKEAhTFIvjIm/46jCKt7OWEpo2b
1Kp5IpL1zoZR4E+X2Nk3wLbOvo37b9fnYXkAcleAiZkKzwaSWbPbtx78rsjCvqUQTkpqK5G1HRU0
z66PsoxhQCp9kESQO6X/OP38rzcThSGJMi4LF7GMCvxgUh1tJZefxsAJV/qtn73QxB+CnQtAgG98
OVRex8Vg217u9iFxgwemhZpQOa7csx8ticvlM1F/gVdwuDJvcwUr+KCkM6nsPYiKLrQ5xOkNAdRd
muBho1YhHlyZ8TMf9P62RUfut1NDadcsMuy4jGBu0EXYSzFGIKYx/uiJjA6d6oUbKPQaWgIxctC5
mewHqdV//euXYF2RlkAYBvtJzfByekqztgYAFN5DG2DC20Xw9jIzrY5dSfn2+lCfJH0EIVNAKfPt
OfJnn6JKUPMFDlO4UD1+1GR5z2HZevsu8v1DEtqTm5gOm0qWaN7b46TFWFcrC28a4u/PpClTHw3D
BrQTKCrMXxcPEKtMjbp+oN6J66gd+nv8E+231o7DUxdl4ak1qsptA+0ua2N811amYL6lNZScphMG
fWP2lj5HYYVDiP+q3VkPDZLPt52tFjdh4R96b5J6k8U+xa8MgTwdIzEt+hY2pncj4X58qsk3nnOp
xe80LoLDEKjvmKZ1pyxUmv31Z1w8IlND4kc5nGXMpTxtqL/2puP7cEYGPXxsneK/oOvw48Zx4UY2
oszVSgCzWpg279fHXPTfUFCdeDLEqASc/DYb1MdDEdfZUDwmmu6/dJiTbuCwoyAT0/K0e7jXyKkG
J0lTa8wupfQOrXIciMwxNzD0zNcSgvm19/E46gSVm6ITsq3LOWiAEgDJs0MsAJ2fQq3fEw3fRyxt
NmmRtStrcnq3izU5vftfg822IDlzSLneCh/1JrRvvWgyzkzRyr0+xctXgrg4tXIJbgnKFzer0vrq
0Lfho1o7yasde+QgfOVt2ffmSSGjXFnq8yOeMocCcJEwhp2GMs/siFep54Reylth4/VzNPToxohq
LKEHae2a/HSkqX9DisrNNT/hM10if2v68BGXDtvYpGh3beK+1cYNyaPYXp/GxUH/8V5EvaB6pytF
nr1XF8Hk5IiHPaDU21wTBwz56F6FSAh2fY8jsNc85xGoI8rhMHGsveEPJzkZD3kS3Q/jAL+CojiG
c1sCmw2yKgdf87Fh1s6hH60E/fNoanrWiXCuT4A87vPZsyKjZ3kCQ/bHIB9UCCCp/TzWarrPW3Qo
MjnsdtlgeHs979fyzs++CY0uAylHsln6gJcbCAPxEsM6Rg4TA5vdRmi3Yex5G1/W038kHU0vSWd4
ek+QKFzxl0NJGJEaZYgMVxBaybbDGmErOV238t2Xm3TapUDyWGZEifO2phdEUi1aXzzm8BppFuBw
lcEkPFxfXZ9tUq4G0jOWFgIm08//OntNRA6hKHbho+d4D7HvtW5JTfZcSF3/EKKjdvP/DDfxdFG6
wEFldiED3MFdJGePQvNAiNT8Q4hZ7B3J/qnGar+/PtjyXmEGqY/TJ8NxgEjs8t2QW1Wx25Q55vrW
2PQi+F3IBVJdjeiOcWI/CrX6dX3E5SLEhh28gPFRYQb1ejliO6p50OgdbXDdBFcc9+UB6c9m02pF
t3K6LiodBGgKxB2KHRywE8z6cqwIq7tKT1UDyIZ2UCvv0FMF3fV2BR25q89SV0s7O7B/4lus+uqp
D+9j/THrvwTJY1UCOdTPOKzeqDjd+fF4CKVe3ZZW+gWXdA9fn/pgxxpKUtnKYy/yTB6b+h61ykmm
D4DPtOz/WnBdHpq9Q3rpRjjSYCOq4b5pZMSugbB3UWHkXwWKgRuzrs0HbK3bc6ug8iIsp15Z+Z98
K5IcaLmkHgahwOxbGWVdmiJCnLsOa+V2as2feuwXnzTA2ysvPb3T5X1rTQ4CwBQ4nEhDZtU+ZPyN
wsEE2k0DH8UmVAMPvVymX68vvuVWvhxl9kKZn+dm6fmT8b0NNl1TMXCwlWOk0dTy/Px4fbSPjuH8
pSa/M6jpFmIJH7H3Xx9SkRDesctqcP1UOUiV95rbqreNKkiFAZ4A56L7Jgn/rlHuUvFodmdRPIfi
bRCu4d2p/S/fdg3xqEbpJhm2TdFuc/MRmJwb5z+q6GdVnpPuP7/Gl1tGgOegqv/Z48+xQcoejwFn
T8ll03jfOuTFB+fs2Oi51Ih/v9f5o9/fhc7PzsFP2yxhXJ+EJLaO8qIZT9L4Kst7Mlupe6od9MLE
0Sj+OO1Np7whm99SjsR8Y2MFfyRcs40Ez5GTOekM/Uz9r50UbVLxi356FEBhqX5Y4e80/ZPAkLc9
nTDjPFRnRf2aOw92AwJK3aVICUvgt60YF8e1aGeR2xAsgxqbVIypy1M+mO1/xBDCPiCXAj3Y0KJs
HOUNGX7jV+30/m2hBj7y8IlyA11Cv8uA9W3Q3bXWDF0+wuTZKiCtmNCCRO4ofE+77K9VkES9DZnL
69y6zDEfkM8iPw1G/QMLCQpFQfybJmC8G2Pjl4L3pqz8EAOVPhxFAeIUeNZp5zYc7+Lq3e7/G5Xf
jnKKbfgc0kOj/5BAVmRjfh9lt319EJn1Vc/UJyP5YfV0j1HG2FK2WzkVlgEMEGFyU5odXLkLqq+B
c7PVmbHmqiH8ay14laicbkNIOgc9NdJbNPs3mlMYK8Mu2rnaR5sOPOjkwgbIYRaSK0WKxJnRD26j
85GEVRXHfkT8Mja8+qgLEHloD7fKe6h5R/xx45eo0Yz7MIvzxyhr9fu6abytCTT2ny9syjL48qE3
CqZ5AYzMosgIYuHLboUgbYZ49UFvU3tLzWxTTEC064fK8qDE5IWzhLKf5kwI0MvVJNuJLw9hxmhI
3h6GvEkhwPZrYIhFc5TJ5pbm6J8kNBE8nm0dC3ququQqtPZEusFvWqtvgDJv4vilTRLWYBvQSjPw
HpJ8PE5BZ47KT+Glv8ws1zZpWb2gNXosI4ySezj32miVK5HL8iifmHXc6tQtSJzm2WAo+HE9IG+Q
50aHxJcmvRqOFG49vIxeaLFof67P+/Iu5B9k6pEyBYkMrPty3hHeKExK47KrSjCzayeoDq2f9XvN
XIudP9lfsPS5qAwaiRO95XKkMcF7XvKBLVjIne38EFgjtN9m4wXjnR8cKap5vzqj+XL9/RZAyumL
E3OAIgJsDQBsmvC/jikNq3dwqfHodrDD3xJAire0vjIE95XBTSlou0FadJjekOPrkvQrqyW0q8Ih
39aaD5SCPO+I9XJ7Y8KA38hx2WIX1UXfrz/mMmC1uU85CaiFTLj+WZwQ4u4hhspEu0PzMohdlfKU
FpX5kOtjuO1CQ+y1tlnrfn7y7SmCgEAGd002M0cKpEi5lV6n8EXImMdesal24wcBFKBdWWULjCBf
AaY5CEioN6RPcyHHQRqAadkOmBVVmDullc3HuBy/xHk0grh0av33UKHR5eTxEx2AjYkv5bfcMfqj
jq7it7KPXjW/LQ9trWn/HKHBSzHJ5Xg8qhVzCpkaJ2VQ9Xnp0trw0UYypE3e58nK8fbZMpw6fR93
y/SdZ8swLnKAM0ZRumE1giqKg+HWRsBvo0AdvK81ST+IvtjLah0eCETMXWh1SIGnpYtWhLYHlJUe
skb+Bu1s3MaTA8sQ9f3aQy4P4UkBizYAHAt26BwLbtUq0txGmbsBNLAvutHlD/hmvyd96LzjjB3d
C9P6oThJ/YzFuv5QWWEDwLNqnxCn/irCkh5FIcdrV8NCnQubbdAUkD5wMpxcFGZ3g103QMPNJnPr
5j1Eh+ysemV51mOje09TkDyp78DN9AbjbsQj6LHGFGYvJ3nw3sjduUvWnCc/myWWC9w88H1wymaP
09SY3zQVHdXYD/LXsMqCQ5tG4/76ifDZKOSu1H2gYsAdnsX0DRjuugBm71p2Etw1Y4jqrzmsWW5M
y+4yiAMZNnGzaNROMi+zcyeOQTnIRVZAxCcfgkxZ7AvbGHemFACy78U/NkimL8lY1KIJHDWArJeH
cWfY+djnaubiLlbfyo1MANhZK33E5bHGOUOTl7hlsmKZbzW1ln0ybzNHpMP3IZZXT1mvxL8cFBiv
f6LPFiZlp6mFxX6ZZM8uX0dVxsCKJadyucgQ8WgU76Ra4miKajhmaEL8l5fqKazr4XvbD+EWmGuz
bVQtQilaexVWuqZPtsDLMr/TGQtJmHmGxzALb/IaDIbAwNWtgu7U6MbGFjkyXZj6epCZk0jeZkmn
vQTsmF3myHu57pzdKDfNV3wXJ+an7mQ067Nu4wTo1jio797xd+1NlNTtXnQI4nI3Gu13OxHNBmnJ
4bWtHfmmynAqlOO6HDeBFgKfixPt5/XJnsKDi5VKN4fwZIJz0zPl417Odd70I2qfg+zKFfAVPRhD
pAAz59wo6IQkiR3etKAxXzMlD29CWRpXanLLb825iFwajXJ9Ir7Ni3J2HJTOKGLFjfskevVs55SL
sT95sXYAaQnava28I3Jf39NcRFsja82dhZ2DOmKXN4xdutIEXCxyHmdiLNFmx4pg4WLjK2ZNcylR
XJr38TlW/eBugP73o0i8tXxzcRJNQ9FvhHTH+kL+5nLmvSaoB8PJFKoL2fgoGVa17VV65Ne/7yI8
ZBQbl1ZqMjAlYJJcjgK1IA6Qt5fdiRy8jdU6OWmZ0qE3NvQuW6t8KQyj3RcIrq9cewuOAFceRV0y
WOpq0ATmpWvA4kVrO3XlYp2MrVwSVe8SLiG7PunU26JWhpMVGF9TGSCiyHywk1j9uUMT2C+DhaUs
zeQW6xDfe4kRGz/lLb66WVl8B7P+SJYub5TIqc+D0yeuFFTc45Rl/ujxxDdBIFE95chmHbQeV9Yu
lw45CIldnBrSN9om6mHAsnVlKS9iTV6XKixkVX7RLJkF4nEWOi3u0nQeixJZVOpXO2vE71MMCkYB
mtOga2VFa0Wj6Wi/3L+MOrVogBLiCrRw07RGO0pavXJR+TuC6rCqN4MKoJS3QKT3DbF1oUdbNTsm
5Su6OJuuO9eQMaT03Rdgw5Mnv6p20zGb6zq1zievQzBCzSf9s5Mk8LJyfuSdeohqsYuzhzqQcEA4
IN8cNHQ/lOSUexpWlgjthPXW1qO9rzL9AbqH93DO/cjYSnW2C9ruICxxgIl3suJuDw93hxpeAjwh
KJH8TINTr6f7SsS7KVCMEUWM+WseRrX9qdZ9AJ/AVcAX23vNKA+pjfE0v/udjN2yfdDjcOdJN6C3
j7GlbCP/p8zT9PqxUdVj5Q3HhBoJAlJlGwguRqjx1/fYMv2lwEF/zCKvnOrG85Z0alYyvapSdr1m
3OTS2G4iTAbRbnPuJG3w3YHZOvagmXaqGZdwX6oRAcqoOA+m9UfSiuwmNlJr59Gi2GIM7e8lGAe7
qrS1e9K3NVHhheYFaHJkvyh1sWY4+udGG05ke4oUq5SYjDo7pXlY3KHSqlA07KRbffSVh0COw00A
pFvpbH0vl7W3r2JNucVj+hsQBze1aJFPYjLFdoxEd/A0J33UknHt5l2ekWAMaPFT5qXrQB/y8vQy
R73WqgGsVE61YDckvX8YVKt4uv79PhtlIi3QrCHwpHV9OYqTy0YLMbCB6mdjJZYhhGvKKLRdH+WT
q45oBsQa0khTSWweFJZNGniyVjWP2CBZZzph31S8EDZlov7uZfh8mp7g+9geqctto7JCwMYSo7NJ
/Ci8ZX6V3crzTJN3eXQAB6NNTpIGShfphsvXzpLSKH0pyh9LJ9W2WhZ1rp2i2p2GvnEIi+AHHsXt
vgPgt00zQi8M7K1tGNUv159jOfsTjIP5QOQa+vl8WozQ7wW+L+nj6Fg/HF3gqObL2co1uBhEBwqP
+wUyTvSYF02S1Kl8zD6E5I6Ibt7BR6T6V/XZymm8CKamUZA1ZPFDUCIBuJxREbJMNWWQXEnPxn0d
t/m+MbP25OTgIGw7EIcm7MwbabCtI/hAaSVC/9BCuPiieJYBDJ3kySnPUPe8HF9Tx1QTRmc8GF2I
GDv2rBulx62myAJ/R4qnw9CiTrhxQir49oB6Wpj8Nzittgmj+FGrkCqr1GjYIojzVbQtQCJfarFX
LC31sXeEdbJpO99GVdttBgzf99cXwuICJfuD04WwF54zkw7w5dNnfZLUdW1EbpQUyo7qUwqfSlAw
6upjqYQ3ZtjIa3tycX0iOMNdPWnJ8sn4cpdjlnpfMo20eBJclLY1diaPnUA6xOoz/ZcVauFNn1Gb
VsbRuMcPA59Lz8xvqjG0jwPyjtvrM7CIPqlNsgkmzVLUxqjtXD6Ng8a+l4djDtfCxm3FCLWvBYLC
f6RB0ld2/3JD0DhTsdGlUQdWcr7rgt7QvUgCrlBIaXSg7ABcCRnFlVEW0SezBkoXFsr0VWmrXL5Q
A79hoHYhXM9q0oMI8EGNkC87IHPuvxVJF36NMi84lLS9VkZetkURBMM4FNcteI5TFnk5dNR3nt6Y
de42XW3s+kBu7nFgEPgPikOm99HBh9e5KeMgu7HwOGgRa9yKVG9/Xv+kyyNhEjfiwgVAQxF+jhbz
rE6nV1MlrmGAE0FSpD7WhrVVxNA95WIYkEGnwZPpHRLLXqWuzMJyS5FUIZEPePJD5GMWk3YqLhGj
3CUu1Jpgk0KYOuqN0e7Ygc+ijex9qog1T7VlTQ7wA+ePLZPVUGOZV6SRQx0R+bLVBy4ufU+Amu+J
9PJkV0e6/82X5OQUyCME/wzJ0w1ln2CT9Q1y7L4Z3ad5pG6zesxpPmrydyNv2PRRHmm3Wiw7/7rf
JmY1khiwq2m4Aiu/XCNiTFs773v5QZfUL3TJWypOOto9Xrty/Sy+A/gMkiDgLZRp4XRPu/GvarmU
gJfIMwYaJddKkm8WtpNphvREWUZvXuKt9ZKnf+/iIpjGo/MwFaA+ao+X442lnpa0+uUHqKf1JrD6
cGv6cbzyVovjahoFyWhyHcrPVF8vR0mj2EMsrpMfJClBBxtvuBuVE3tDmX1cqXAtgyfG0qGyfHDZ
OEhmR2Peh0qSjJX8EJjqizYBazF3ibY6iKjfetO3x7aS771cfQnNaqOCsy82Uek7Rz+hW5r29n/X
t/WHSvV8hnVwDoQUNBcIHS/fXWvsMuydQn6w/XzYpWbg7ZECEWcl05pNLHvOUchBdBo9WfzJTZwx
N3CSg++OOmoot9eJs8dQqzqWvlVvsB5PDx6tiqNpx8UJpcn/ejMOTsAnpaMcGb+9KMp3RakOHFOS
dmt0UfIQjlnwozC94b1Eu/0UZ6px24S66RZprWw5z7Ff1dvijovMeVXSZtVdZzq7L2eAJibgHOIN
GGz4x1/OgGVlQjRqDrtQacyd2UEd71rlKRLq1sk6A1Yyf1x1Jbp9mu1vi1IqVgKGZa+csgJeTURd
IIOmcuvlI3imJVQ/hQuiptJZM6S7RvOrfVFa/W2CVt+5CuIf3diK21RGQxCDyRzegdDw2oiS8C6O
mVDNH5UjzrTtH7OO9Z1XlRg0x9DvRe6fSoKco+DK3hdEP/tO6eW7yk7ycxFq9VaWkN7fjgOMynHQ
zPvUC/WNnSXSnaIpBX6LKWe9hWZTmD5eX32fHLEIg1Ann/R8EG2fnydFL+WiKSIYNoMmHXSU6D1T
qxDaCJWC4zKsm7tEcspdGY2nuBtf6iLexRrWt3JbGTeJoAdLEFh7L/Q/nR1FDbexO23ldF0eejwk
HBDSKmIMLoLLr2P74KhKu5LAiuvFuRoCJBNjmEvCBqMSlqLfVK0mr9x4y5OPSi1NJ0peDhffXHlP
YEWUT3wMt/D98QXNsPJeDsRai29a2xdrfyIfaWAyJz0QBNBm9yr6zQUvgYCCzPpXB73bZ30X7etO
FABKVz0IlqcfRQWaR4RR1PeBNExv/df9YZuctEY8KK6IcvS988qkJtL01XvW6dK+8EqcCbTwYagU
9UZogbGNMnTjVamvdqqI+xdgb2uh3eLrTo+EmBexBQcbDZXLR0orKZStASUd5Ofe+ZVs4yRPfiUZ
MBVfl8Mvg7cmxL74th9DgmhHvIc850M/969ZwCC6N4fMU9whNPxtjezpTvRZ968lYFSQ6FlOIq80
iSiKX76YLCNbHdEQdfVS8Q/2GNvvDdLtp0TKtJfr+3gRHBKZMQydKCYQpthsh4i8E8gOI6Mnl1Hz
EEa3jVNiBOg4UrxFXEiTt7TY9ypq72dIwiuDLxEymHx9iEdSDaLdMsdEjBF+ZqFZJ26H/N0R6UXv
FBlWSUFCUSBuYm8l77tCfpXtIN+3VazgUpC1+4Si+CbvDG/r++awcqQvw/bpoYAdMy8TpXDOWbej
VuJiDxI31PTqhqK2vMuyzDlGfmlsIppGN62sPgdGv41kgWpTGJ08NV4rqy6xYDwG1ZFJ3oY0gkTi
chFoQCox+OliNy2U+0EO/Xu0NrU9UTZAJqXIdjGcjp3TyNGuTzH3jqN0Jbha7i+iClIHkgeqCQub
jGT0I66WFo54o7/ouuTf1ALVLCnI6x1aXvtYK9a29CdvDU4LgDQcHRmTHH0K+P7aYDFynXWVZLE7
5GmJDGvufC8DCTe6OqJ02dky8A4qB4KKGYu0KvZV71AkuL4plrv88iFmcUVCjSgqyyZ2pSiUDoUp
iX2cCf/LP48CuZ8eDw1aSPhzeFhSO4oUJSJw1S4AYycr0q5LITFdH+WDjXp5UVCGoWUIbRsRQGqu
lzMaDrJe1EMauL7T7bjMN0n0FmvhDq7SoTfeHfVRGOdae9O7dGsJfQOIduPEzW6QsBpuHixvQI85
xKdQ3tThD3WMHrT0bOi/G1/HMP5FDb54Pa4SEdDLptvaFVCTIj4RmR/stPsCEerO9tu3vPye4ZG2
L/OfqB3/+/eCAMgdCIiAi2DOSob00/hNqPouniq3diKpeEVUqxHPolgJSMEGRIiU4EQSmMfbaMz2
RChF4EYI159yY7C2Hgy90+Bkh0Cy/D0WHeW2s4WztcDSndJYVTYAHKqVL/rJ6pxYX+Cbwc6SzM1u
hwpRD6dBX8TtWqHR3MBsUJ4qpNfXzXLzwy1j3UwnAHK181Mwb5zWD63Ud9OxfO3k0XkpKqt+lTio
cEEJLVIcFvDzPw9KOA0chLge8NY8oA8qQFSBjbTQKFfxzYhRxC3AcvxXvP4QR1K7IxJdczpdvigp
MRNJqoqdNuT2y/1R6X1AV7hOUVUBH2iYwniT7bHe2Wmv7FhG/m1YJPHx+ot+2HBc7kpGBZwE0AQ8
DioVl6M6CX20YihTt3bcMfO2SoC/oRGjOJZsMhgGY3do4Ginrz0YXLl7jSWyOX3vdTe5d8qpVZnR
Q93cINyyseynNvyuF87WHIZTNJwUDXca6F9ws5LsoHXBRmgvSnKvBQ+WQxnYN6onc1QOgwxmvYrR
ePwfdeexXTeypelXqXXnyII3vereAYBj6UUjM8GSmBQ8IoCAf/r+oLzVlaSyxc5hrxwpKRHnBMLs
2Pvf36/CnGM1yOt90tcHBSpzNPq4B5fpqfJrjfB5t1RoZv0OwWLW4xY0ddPx10Oy3ZT+PCKkJMjQ
4TbrbcobBJKvR8RbWdv6lE8fGg6HY6vji9ZiBnnUhG5Rm4Oh0Hujt6sH+70t8kfU9urRsG4BrRC0
b34OpBJeP9oP6mzlUKo+AMo0wx4A7f1QObed2acn/FsooaWMdeLXyc4qWN7uMNnHokdJXrsLuKyx
NnHldfMz/B87YhNa9i1bpod56/1aY7s1J0+/Hqyf6n2gJbj5+xt2kFn0k9XjPKdlZneudsfV+whE
RZ6Fp+U3MqvUTpNOd9QGFVeOLmNtIoBZZt3fJbZm3BZ+HhznHofjgZS6u5jYjY+Gdb/4Yxf3Ii1v
a7Mw35nuPwV6m2KHhnzMSdhBKX68WWRCC9rBGzvrLjFSLgqmrfY0EohPKMy/aMkAhQyIQaSbibhK
V98JWzcYojIfh9hXXrnHUmmMcA8v/uYRjGyPyt52jd06OMgUv37xpVg1EYjZvEtEmu0KV1PxkGbJ
O5mjtxv2j6fQIoO9GT34VGlfP2WWVdZM62alseRyj/0ey65t+9Ovp8QPCsufZzECP4RXSLtR+BHS
vz0XxtqojL7SnLvCCNq929lLJCG90g+tf4UMcJ5Kq9yVfvXgboyORQ27ZizkbpmB/gZ+3+1EPZfH
oAmMM7CVjx0uPuGQ3WdZnoFK9h8LR5/j0WrEmTy7y+7ADQiyShuZqZHtGttrL4Okdo5ZJpvIWLVy
T3LWiWy99iB39lDf8KmOmta2H/zSrSK79Fr4cX71zsn103JmIBgFKgpsrsShPybjn2LIXE5r0GMT
eEess3P28N6jJRpP+Y40/8UciasspsXvRn7pX/L75J0jbJsyb97Cpq5HuLOlI7klvn7ZgJZ7M+t6
8w7B55EuTrvzYtc+GFwXfv2+f2oW+/E1UV0ApKIRHaX36ydhvejXrH7zTl76B/dQXs97eTL2dFqH
6c4I9X0dWQf5NO68O+fgnfW4OaRxFmr7X3+Ot+fn249hvv4YszsM+ai35h2U4NABBVc5Xyx56EwX
+eY7c/ztSiJWRteyxV5EJqBE3nxl29qyKRm0tdlonCvPT59UEwTv3L7/+iFop0nrcTC/5d4SULVd
UtWIp3PcFEVe5DsM5PJ3vsp2wL+aJ3BJkEBQ69/QdRw/r4fNmTJQrqtsbtwhxb2ZXmtw0CLdOvOT
GFjGF0oD9W2LZi7SyvW9yfPzd9y0hH9kc0hrv+3YIzm80IfK01u9dOmeXMR2w3rPuPLNUxB7bSoD
/He38jopPOv1d6wrMj814IkbMrj1EK7Ijo8VF+q7X8/At+LIP55DDhwGCLkw1vzr58AYSVgNdn0z
68V8ypp5olIrIiFKj+Pc6DEX7WUXdYnTxX4J0xUx/PqgHD05GCOedH09ipCZIHaG1Y0XS7Zk4VrS
+t12g3tI5XwasmM55t8mvP6i3ugufFne0xZeHIQpnxc3Kd+po78Jhv74RtSFqGFtCui3+ISFrvGk
b6z6pg3Su8Um3dvxnhwaQUMoPnlopzAqpaH7f28x/3iuTYWIHZyIivLs65FcEEJ6MMxJyCjDeazq
Kj/LgStdb9dpWLXeRyXfs4P+i0mCIgWFMgk1vu5bxUJpc5BMbV7d9J6dHZNl9aPKojXqxxz5z+f5
f6Uv4vaPlaX+9V/8+VnIheJt1r/5479u5Etz33cvL/3VV/lf2z/9P3/1X6//yL/892+Ov/ZfX/1h
19A7utwNL93y4UVhKvTjmXyG7W/+v/7wP15+/JaHRb788x/PYmj67bfBG2v+8e8fnX7/5z+2s+M/
//zr//2z6681/2ynetHkX9/+g5evqv/nP0z/NzCRlEW2bC2tMVv2aHr58RPjty05DZMCMjwliw1R
1Iiuz/75Dyf4DYIdgdoGSkfBsYm4lRh+/Mj7bevf4kd0rTNL2BT/+4O9Gvv/eRf/0Qz1rcibXv3z
H2/CQeqc3Cch2NGkzhzb9A+vpxkt1Wbf5QUwcXDrF96qPsnUVQfNWJ3LfqX7k1Jbc0GGNIDoU3kH
q1vqMvQ8mi3wYfGC2BHJcG6QRL8TEL4+vX98MGQYG1iFaBVi/JsPBugAfWhFwNzOsr1o+oFpb6qJ
D1p2SeRo/t9LXWwPpIPYIzImoIfm8nbrsvWpy9WMpbEnkyHSkSGcO0vrn/40M/79Av484K+3Ew5M
quE8iy4t0sk/k8PtIalTkHc+mLZBv5yTrQJYtbmeh7BQHhvTTB9TJLq3cpneE5S8KRxsz6Y9i+Q+
Oq+N1eS+2ZwTzMhG4aEotFa3/JKS2zurRq6UBp1xRP1gNTgUutM+cAsc15UPDxR7ZfNQQ1u9rjzl
3gDF9T//ekDetC398anIlIKI3LJiqD1fz0BP2rglJoA8k5nyFYot79gaQlEJ1ZolxLUh+1DM003e
DupCLl4ZZotBOdQd9Y9lUzIBjeBOG+okizvLo/T8zsfb9tn/iQ7+/fEoSpIbQLr8UyO7v3r+mnZN
Es8pFKdNMhXrhd19ncUwH72lND4CtxM5NndCPxhG0UdB52QHMnHiQqq0f+cG83ZZ8A7hb7BnbCIO
ELRvRstdscvMVJftnMJnIaKiGXayy/ydJ3XtU+YEyzvMkb+aNRS22YRIxIMeebsuUFhWRZ61+S5o
RbVfIS6ZYSk6/b7r0CxkTZ5FaTNN31HFZ2FWqP56kU65E/SA4mCSaY/6NL8nJ38d6f54KUzlrQcD
bckmbng9Z3Axd/CpcPNdQnR6hyJ13nW6OcZ2mszHJh9V5HV18M7Qvz4eeSjVfRbtdsdn/bBhvn6o
OUhrCJK82AkvSQ++pcbD6lTinfH+i6eAnKX3YctF4zO8TYA/XZkaV+uCvEzK3VwqBtTtCxcJnlV/
+PW8/mkEEfvSKIieDbErFKE3QW+Ts02UBX2CJWyzK2FmNtYNSTWE5Y/2xCF3D4VWu7e/fuqPdsdX
q2nTGBMMcW4R2qAGe/3tehurglbPbZh3q5YctczRvtvGnKHYx29wX0+GSqMFCzicG7VuwZm0EVDU
unUyyWj7WidijbNxDMFW9Pel1mYZXUCTh4BRFE6kHDL4wDcW+QHahteGnr3OH4rCSS+ZStZNMRXG
XetYytnJnigobJdEXaarZcxRMThLFcoaP/vMT8R8GNgODkovTHHNMDoO2aUMrH1jIUfSzHEOu9mk
n3KzGYLAmRn9UyZn91rHE7nZj5kpzswTknzg3yYVlXZGHq3MSxp/zMGr7pWf4+LsG20Ky2Aa5Hiq
zNFt7uaxSY/SFRW+Z5tdUFSuY/Wld5wVVYm1VE9zYOZJ5JcaWVijwLIwTvTe4oqpTd43zSy6LtZq
6mHu0J6UDJL7KU/aJziYCHbrrnlPXPdXM4ntaEvdEK2wOb1+pZUqVjPB0iD2zFqLBVigA7dyd+e2
Qx1bazVeZxXuhL+eSNsC/2kemRvakYI716c32+CUJCnyDunEm5H2bjWR0LQ4+cam1vy9rPS27Kkx
sPXxDfkPqNnr76dUWhI6BTxqHfILY+n0fZKhzZeWtM/M82XvupRof/39/mJQUQzTpIzuc5Pmvx1U
oG3JvHLRMETQX5W05yS0wcW2kXSx7hGf0Jqk//0x3cwLCAQ3LQkXxddfVICE1dIFbUCd5zbOO4Yb
ydxv9lYLnPzXX++nU4zE8kaq4Uk88ScsqCrsGr2fcGLlzjVmEwE8uibPyUEF6xXarvmd5/0o0b6Z
L7Dh0Z7wPOLqt51Plee0YigzL67dngCn9oPv/jpV33J63B7oyzQ/2X4zTAdddMYa1x2mFnrizXJT
XFkgM6UvDu5UjgIJRafftqkhs9hu1HLCEcTv418Pz1/MbhJW9Emja2aU3t45ExXIiVYZLwbiEVyS
1amjViZ65Er1Hjznrx5FPAr+DMUUR+mb2T2OI/jXJvViIwNWPPkaEFxN4+LHrvzOS/iLOY06cFux
3KPZ+99E9DAOlV+MhYcDB5CaYaXWsRKzytBXNN5OfVVcoLMZ33nqX3xB1K7UsDdaMuSo7bz903kq
AhD2mbZ68eAB5iRVv2m/sEIf0vm93PrPs5obBFgNKuYbwOxtfTebV69aFFKAhlJhXGCxtmvXoQMw
UumxUfbVO75iP4cKlk4cCPuItg2D7Pnrr5ZkVlkHbu3GwkWWrrSlv6TLv3lnMv7Vt/ojKb/t7pSt
Xz+l3WwCAls5ce4uQaQZ+XCw6my4ttxARG7Zvtcuza/kN75erOwtqAhBBoDMINp9/cSqDALuYY0e
9+6oWXGRz00fNYY9BnsySOBtGmFhQoOITJ4VVsbUuafeXcNEGctIa4UsPng0j4IngtddxbPr1g8i
HwuahjQrKaOp2uDKyBVoi6tXhC5pMT4RtUPMSRZZPeeJWA5Zbk3fVZ2Lm3ToK3PfegMnd2UhDce5
jrM1BE6I27FXtvn1vNbdl7lA9E0rm81tXCLdCRtHVZ/bAiBjaOspltCF3g0vmaCRNxxlSlfVZJnT
t0QQfkVBIlB/ZmvRXnBJ05/tDjFyxKuvH9UwtI8lb/t7mankOjHnICcYWZMy9LseRkqObh96ZuvV
GYsJEhHOW7OATWb3yTnw4MEyiMly62jUkSPbrapkr8p8KcOlzjoEz2gbse0ZPAMx5Fpx+etz78Ia
Skjp8I7mF7NvPe77II++urJv6908SPOBy8L4sSqXZcuVTgY0qsqiqzBYlvlbAr+qCpX0bVA27lra
4Tg1/cds9Bq57zEqKcNZmHW1L/OWBjgjw/LuAIwG8es4W70V8qHYkOauqp/XRWkwGIOiiHH44oNM
TskQDt3i2hCAU/4PIaHzDGkj++6a48T3KvN02Hf5lH6oqJfKyGwneUOVTj4RuiGD1pLcWcMcvyc/
VDUeOfh1a6TXphJTSmqwZoFrtW2MjMuqelx2+tlqQtdqdO+yWudkOA2u3z9WonazKBvcBk/1dmnO
4BjpKyhXP/gQWE0bHNrZnS50o2pAcRl0QFAJChTDmuODF+ZFk1zwBmf67fC9FVhvQyIMl1Tzpu3d
8hc9aeT4QSbWAGNW9NhcaJ33UOiNJuNclL5/Nfm1OOGqnv1uCjMoaRmzktPaT+ixyqJtTrnVNG2E
ujK9G93VfOBBULVm1YmnaW7WD8zrXICIkeNLK7pgOJRi5tOaNYdc6PhJe+N2uVftfn3Gvc66b2EV
ixzzaujtOsqbt5tlPjsUyQzDjNtMx6SogYXHEWxeDa427Qg74NLq0xR7yYQIrbLfyfn/fKvl8dA3
tgYpRF0Erq/3mAbdVmvCrYllo2VNaNRrG3cV7k3+Ysio7h25H2yJsNLVmliqLrghKe3dmLzw2HeG
6VIa2hL+ekh+PqpYzhu6jyiFSMx5c1T1Wu1POKa5cetzuwDvV95qfhuEbRb8TXfUH8NP2LV9eVCi
wBvfPCsokabbXm/FpB8n+prGJV4K0VzicmBfLO6svmaO18RjMYL7BMe54wIiInrVEpZzkkXesLBR
+fbfU7ptn2sT0v+4/m5I/x9dbX86rrGzI99d0P+qd6K/1IcpwNfepWdb+LIPk9JtnrR+nN6ZjG94
xT8ey3nDnZs9C2HW20NuLSSd5xlMmDoZ02uZs+GTBpSnZqCd2U3cYb9anC2uVnq3Xt57p2od0LYm
eq6+aHKtP/16JlCUeXsGkjBGSOVRQ6YLkv691/PTAOOrWaOVEkGMwxlR9+rsS5drYdhatIVFOrAL
89B5w3CdpgXXEVMyfUL0UNY5ZQ7/Pi7kTKNgbbzTXBo6c7rCW3ND6No6qnjiS+xKyk6euDKz1zVB
Mp/hoQRD3BltJSOZWs5TOej60XTLyeT8bUequMrojmaRpRJogIDWhpUnx2hisknCanXcj5mTNm6k
L4uhYqc0LSTv/ZBfV6aZYQFpbv7dtV/qOB/UmvsskfZI2n7aaT5ZtEPj7uV006Pvd8IKFxu1XCTt
KT0ZvIdPlrSqPrKmVGBV29b+wl/OVf3cpsKudvUy4G1R0YvIuZZrvqHmyANKIuy9lUPEdCypHt11
Wns6+CxoLOy7VpT0LsJewFD6Guez2z0oj1TCbjDn2jjC89bWuHf0q1p0bnM7sqdgPzgjzo4EbdFP
7ZBaUTYjZzj0c0PCK5NKNXGrIYanXtm3aTQvS+1E1tD2t7Pond9xr260A+diVb/U46L3D/i56Nbj
GmSOiTuc2JChS1foO6uR3nDm4FandUra61lJd7xsvSKwo9JKsIhdKho6MNnq2+6wZH2Z7z1n7Iw7
s/SHvZbZVhsPna8nEPLpUImcQbYyEpXKsGNoAzeUfTE96Ons+OQvKDjwNlO3jZehQ3Eocmm0sakn
2LB2lq6esySZ7jio02ePSYSNXJk73wh6XQtrsQYgMeRm+QkCHQdlk+nqM/fJgeRV0SVFlIm8TU7+
MuHf6KppJFdXl2QKgj4vaDhVmo28OOsf1MamC615qQ79InzaSJraexDt5El64CsK63kuikh41jCE
uqIZZtdr86DvcW0sIVmoEohcZo/eTbHkPnh1p8CXrUv6bAobs1dPRA1KD7UiAAYvurxeYlQunrHv
qrx+7C2h1Ui7JofwThvly4SkMDtKWyKorBsDtgyNRlUVVgN2B4d2czwv1i7Agi5PffMyaLbnoIRX
x2a2syF0xGKCiLaVe5BJn6MGWyekNEzCWV7OKtEfM6NhAlIH0b65U+F5YRPUyovppXJKWgHL7FPq
zNNRw8AFtn0SzHrsGZX1CU6L+3noh0UL+4GW6chEDGnFi+oIC/sZBvl2a9XwC1/0pWVKNfOXSSOR
GNPSMn9atdVsozRgpoUo7cWh7eYtskn9T5rQ5jyEzx40MU5rLYBdqfTHQfWpinIm1Xle7eIFRokG
MEIfSdJX+fjNcME3RJNX6Z/LNtAexhk2/hZVYmHZWxNtxaRp7lnqSR9P7lh9Lgvf/TSawfDgGEX5
fRrd8aqjA9Kk9iCXOaxttT6aeOx+q3oPt6BBH4Y6KsreniNIWWYass4GXBRwsa52VWv4xM9yxjSZ
i3Xfhb47zyJKksVzwsmjjwciMto1007LMoakYOQsyw02Q1BdRW2Or/qhIez/gmEdNhlV2S5nf5wk
y8JJC/Okae2ItUPfQAMw/dx/VjOUOuwO+nK+8CqPjsGVm+VtMrfTp7luXDs03cZ/LIfUOau2NazY
rPCn5DxfU+w8k8ICW+IZS9RWk1/FclKmHRll7dEg0yyWc+Rgoa14EpPZnNIK1vJJDl6r7cqxzq/r
poOp1/XcACPLrzCe7dx0xVvOcJM7KYV4oqlMd8M8sPN1Z5qj+t3SNPYzP6X1fWSXTEnpN8MY9Qzs
QE9WUVCFmkv9Cbhx4OMJrjQwIisJzig37exJT0yr4kjpGvits4S/lOuijSe9pHyV+tAsodz1jRsD
epmXA42f6XdraUv3OIlB+8ib7lrqAlZNe2s2EWY7aeWOUTYaOV5g+HF8GrgjhLJNi3JX+AWpgaou
3AwHzcF9HJOGMysdRPV7bqx6Q77TKz8ComrvWp1CQ2wMOMy2S75akUxWwExqsGdEArad5bFu91q3
m6ymptLlixlzOlOMoUnc/Ckx2vUb2vZkPGai4RTtRwseOC9zuJztVlBj8hxytb3QFm+XUGeYvM7K
Q7/forNBDManukPWcMwai14c3azHJC6SfLIjrQL5GM41xYM/MoR/q4x+lT93Qonv/eua+eva+/9/
xXbi4v97sT1aX56zN8V2/sEfxXbD/w3CmonAcTPP1c2tN+qPYrth/kYGaGtPomKOf9rG9fjvYrvx
G9WcjWFOzR0d8CYn/3ex3fZ/Q49MGEZvK2nDLW/4N4rt5DjfhviQ0mjoRxdDbMux8lMOLC193A2C
Jso74d+LprhR8xocIdY+Fo2mTu0SwFwGSAsCLBFRN3hfWS4+2H3d24FBK+LO/6bb5V1OQS6dufRL
W12OkmhJ6+2rVTgNbrEBqKSiiWh7Z3NvvGtvyBCEKXFaiYns0ZJhquaLqlNHmRlOuAa7wimqMBDs
v+JKawrqiuIqcOovbq0/C3qB7L77rrTgylPWWZfeh8wc94O9y6qnLHgRmOAETz1SfCc5p9O5KfJL
VIolxomq0DfoUBXp1HKB7wSyIYB1ngP5jU8XjemV7nLhTYx1V+egnIKZ5VPufHainJrF2JxgMCLH
2lMhvlAOdT20lMV6v1ZXJimAvkym0NGei1J/XN31NAXrNQrccG7roxY8TORDqEzcFN3ntXEiyRqW
nIUre0CandNZXC121Ln5wXO/2Rlxz1NaS+pJ4UQbepBfzda12Z9bfY2Avglcy1+0VHto1GBGNXY6
EN9xv4gNTT106VcoDqFBH1R1n4gMuFZxNNp5v3DDpbB2O2XrzsnM2O/0qwxPvFWnaaNGZH/lkfjQ
nO45mdOzshB0j7ODSni69PTpJlu6kILvcczzb2W3n8uvgvb3sNTraCEMabQ8BmuUp/JuaYxjgMGb
RYtlDygjner+RB2zuEt5bEacWlpna0RK/VSQPiLdEMnpturPRSHRHY97wmdob1mQnQAUXY6lQfAE
oddJug+kqiLPwKPM2WWeFVddd5u6433nl0PYOstBWY0TgmQbQm2pP88CRZTnLnep8C+sEX9eL4ew
4q97feuQmHV7Lyf9g3IY5LUsPxHs9ZHJ7dJeje+G/mIbvRezOV8txZOu6kM6VpHCCqIbP0ou0Kde
llGBNbdeEPC1i/mokjkcE1LIehHVi0cS5YTqNHT65iK32yIaFTDE5cpyh++FN1+rgCbwzol9TMST
YfNL/1zLLh6HKaaf9wLuZGg3SM/uOV/j1uzBUH1dhuqRDvJjWiTEfnXs6OOtKqQMhQ9AZogQ+O1c
gNIkYTJj3dtG9bE3h/sEj2bO/HBc/XhZ+utgeRCbZUju3ClPYgJVnSpbO07WREuZ/hxUzmfUDc9F
9ylYj4oMT9KvYVB3J1s8eZ13HpsYT8GbzvHuB4s83RxkYa0zDd3x6JfJXTLW37PU4a30sBDtyTCY
5QMnmXM9rGP/1TO756AT5+zHy+j3hOkdSTAstDR7q2G2Z38pPnMSfgx8FonmWN9VoL/QfTmGuY/L
Y2WwTSTod9fiwtSq3dClcZHWt6g0djrEsHnQ2n3trBIUFDhVY6LdtEg/B065xmlbejfaYhHfrf4p
E/YaLelC3sHXcEzKqhsKpSI2xu5xYR11M3uDXh11smJN83mVu9xxPpVJc2wTKgetdZ/3zwYiNW6P
sDSbNZxl9s3w2+vMW0KTKJu0HNL/svJElGtU6PTEXm+qwZk/sI/SgOUtl0bDsqbk9/uEKN8XYO88
88KsvPZeZNplTj8et9LAph/ycWhKgOjmSO3HI2Ko23AU9v0ma/RWKld2r0g9Y4EW6om6X2Cr05Bg
3tUKYacsD/Afo8ad/bNfkT92U7kek86rdwI48n7FxPzsDVNBLJl/KU11IXyazkVy449CC7Xy0hf2
8uDU+seuWm4p218UnnNtNCpK7ItBS9dYjvkLPLYPXBRtIj73pUvMAt91XB/UUmTHYDG5YFV+ce7s
eqa/Zb4doat9tvqAFKeb+WW0OFghAovuw7ErUK23wBUXVpOtJZfJtHbXedsSlI+pCqVdXXpO0h6T
fpl89tSmv+5bO7/K6wRxSDDs/NxyQ93SxpPpCxHq0nr0ZFqfigQ7SJ+Y9V7rnCH2ujlj/wbWsCTJ
p37ABNF15/yJaGraO+T375ggBfq7NL/06ny+SOkfiVNlCzqRFHA6X7a7KtXasGaDjfHETDgVYUO2
xnrldQHNH9zSFs2PtSE7pJYWsa09OzqmIUbRUQTK9fI+JcW567go72DNipOxShpxxO+yT+8NTTta
Lf5li/lB5cK6TOw+jU2MHHcdO9Zt5+UsmzEA5N1Zdr+36Mj5lmkkCdbKXowT7MI03JQ87Ldmc+1N
/srdb2xvlLUOu8V90JxZnubCY3/k1h3NBMzb8ZeaX+xG1+PMN+NgsupzKfsZw6qYQZZcjNoE5lJZ
nnqvsXfuQNSfLeXnHrDN3pnIk3lB9rFKq3DRrct0lsPJXrz7vFyaK9sryuee7HEotak4J2SqQ1E7
G3N+lvFicFmmfwn7h7wyDlgHunvGnbDANb9BCmiRuxpMWLet9ppQt2Asxp3TVElkS63fORKfiLrd
fhvqtpAaQH3TNOZXy6jmgyO5saksO9at/0Dh48bR/QnSmNNeDjqBgveEXi44rOliRfAA1kgTyzez
kAO7xJxf+M6URDp+28eauOugeNWR1l4t80FfCZbW72mfGzHJcT2q3O7j2jS/j256VyI32WU+rT+Z
WV0ZS/Fo5YpWouUqq427VfP2ltUce2d4MDGUNmxOlGR9nr3yi2iJ0jTk8wx7nlcHujpBckBknfeJ
fUlRh9r8FjM551w5h6DsooxrTGFgwlQn0aSy8woxlRzDcKigu7ZLeyWc8rwhKlNaaqrpplXOsWm0
ayHlIbHcHXgt8LAEbrC3dlrJ0rANec3YE0Hca3YRnOn39z6LROFqPq4pzeEZ8z/TRy6xGoYNqp6K
Naw9smtl3QVkAHQ7OeEI4NMybc77rhnnuM+EZoX9ZOMZ27erXsfrFFQ7e1US2r4anWPqUSXScvT2
3LON4NxKy7sgSHa/lRoBZKYn4oLyThllaa/DYlyzOySsnIxoXqq9GpGBaLBODlBm8BapbU7nsXd2
ljJBiq0cTE3QrhdjZmsfjCwoDsO0OschK43LsRPFF25w7QfBvWdH3ZYoSeVrct8moiETvHA78/XC
sule2UwtTa88tdLRj4AN2o8QvFAzwnspQ33Mx2jRmuYodbk8FOtiXHWBM5yV3TvfayNDlA5L7C7Q
ta/OhBUTKsyiv/Z7RENzKohnam6V15jYl/vBb/IHUtH6yeKrh2Ome3eIdb0Y4b5zqgxPHqG/cLXF
tAW/MLNn56OJ0J1mJ5qMqT53ucnp4bXWsmf/sKwjmczjXLnpeQzyT6ZSs01lU3c+GpWZR+toZLHy
huI2cGdyDeSDwMi4mUf3oPSTR3ccgpOtNSsvFZRMCl+ena+ZIqNW2kVTTku4FoH10SrqBKM7VZ0t
a6KlGGQOoSISyq8rGY5Qa41025zUcJi8eriaG634RCrLP820yJDiwAGVCLOS4+9rJe3jTOsXHef9
F8ftdTZES4s9bbCvTOF/wLD84JDeDNM0jzvX38OniQddO7fp2ERYqdQHRlILrVS7QtF17Xfzk13O
8bRM1yY5TKbSOM8XhO8qJslCvWvRVlxMki+WPe0rRLtkI5rLXDcug4wTcPGrkz6IB3+qHy38lYCx
cShhV2OLB87Vs6X8nd6MfTxT2cSxrfiMgbtB+t7Yk5WSu1YHyTcV6tYcKlqnBvqtQXJRudStsCiS
q8oUV9LITvjQMAcFuaBJgvRJn0Q5IxFLbhQKMAJAXZ2EyLIzFJMgLM0RghXNdFGd2h/XSTd3w2gy
+F4Xlab/LZjdkXOAapO75PkZtz75YJot7FryaQ9rlQ/0vHpB6E7c/EAfmntRGLBYi+5xhaL1oSxL
RLE05UV95Z5rtNdD7qX7JEGDSHsEabiSie+nZRIiEZK7WWrn1LP3pgw+LMYXGIORJfuIDPEhIX3C
ibLz0NbZTcPIFDOWyCZIHG0+zAs18pLRG81h7wjq6y1yXBBpB7tW6XVgjL8PygG4QIQdZ5Xe7SvK
eZHh6NrEqso7viFfmDvAVF7o6zDG8yjIi3jlEA/EoZwTWo2kOz3D9bhONYWAXMfUJ5uMMIfPd6gC
VNG5yg5S62IHw6pYkQaiwA+mcVeNNYXhCn3fntPBu8Kqi/jKTPMjiDzro96xJajMpfpslMrd27Xu
XFdkpXa1qtob0NnjzjCAxNZJ6l9wlWMRGIlZ7820AganV/YRX/nsrOVV8zhrWrCzfSO7rcyqiPrM
+t/Mncdy3Ejarm/l3AAmgITfwpQvVtGIpLRBUCIJIOG9ufrzlHrO+aWeme6Y3R+96W4ZVsFkfvla
+0XPh2VrqW277SFiFG9eZ/eloWb7aoFgfpHoKR9tcxA7gkT7zQD0nPpO7povwkQBkoyNPOel4j6W
uUIRSpUbAiUBpJ9KHPJeU9PiZcJV8RTnZfE223n/fWS+OPTroBxUVIbdZmi0/os7Um08ZKU8KImT
f7PibKYwJRvHLWlfQLKmW7h37mT1r70poseslfGDNqRsRGRoM+diXSmeBn3Rv1FHQHftLeocul1g
edLdet4NMot8IUr7yWwbQYBANt9lZq0eVy3lCGbzYFp2oT1GormJ/lrlXBrxsi9au7mLIAYEMoOa
pV7meo+QY22sE4v+elwNg1ObY9LPRe4SbmtzwRGotsYj8ToJVdg28kU9WbqXwTV7sUG/KZ4BEOZ9
G0sjRPNchYop4bdRKs1xeotI6FvxMGvKSoMUQ20gyiXj0oxszE7n+kC1yXMuDSNsaJ+4umJMPge0
JJrXxUaWeVFF6LkX2QmtHCZNWSIS2mYdbE6GtlIvx8yN2RPIyUVrMkKl0CNPbYhOUnt5SnhqU3fe
a7P09Y6CShXWK5sBJYzeeiqU9so+23nTyHQQmRSyEd+hFglHmCwK8mhKd9qsAN82SuLp5aq9u8Vo
eXobBU2mpz5gcfGxDGl/N+Zyn0bFGJYc0MPB1Lw4Uhy6u7LXisiTrbCTzeQaodRZs+0svZdm53qJ
MzF2ZV/LajY5movXtiju6pvOZVDU+MkxWogLmnO9sWwH5gY0tnW5jsccEW2RfK5gJfhGvXFQX4aE
+PUhDydDGzzR3fwCYkX+GEVBT5XdXDaQbhNFI0U+nSqRb8bMbj2XA5h+C/ujwpPz471jZxb/cxp3
VjS4wTLifsfNunpLDtoAnkRqdFANyROZzYADekXuc7buVbvamW1LhgMqEw58Wn0W9Ucvfvr1J+gR
L5fFHagHWYqZZcLIqZWvTCAZdlN7lhO4LtEBG100Oe8QDFSnxh9SI4SysD9Ik8u/lIVy7uapDe0G
AbJbRMZOo/XPWwTnqUzWF05Sey7lu4Jb0dOHSAnjrt9k8fxmCevKIsca39PertfvCyyBWr9Gykra
GXCJjMaJ0FxOAn1zO5TJ0WFByMyttaoMisDWbEzKM+xKiBKFM6lbH4d2HY4YArXNTeHcRZYbtk48
Byv53gGqr8YzI+5dC3XpnPR8E0v5tbG0S5zVP5SEeBGqhlUCW2/5rUrkBEVZGVt2HQctRZmFbVUM
myQBRGmWWg+Lqmh2iFAUvxBUOZCCdsvtc1haCqxt3ROCkFNEw7GfZdVzGzeBWztvBIlCHZRlutXU
7DziVx5AJSDjPJEh4mxVLykKP5HuOY5U3R+KPts1Eka0jpBfd3oN3OIu36NcPSGrt+5Ys6eQmq6j
gSoHzUHlhqUrpAfSS08XKeLgQKEVG/ItXiUPodVUL2s1f2pTb27W28FTbXMZQsPdQREdXOoXADPe
cpiwkxFbp4GaYYAz0sCG0nLP86TPl6xr7e1UoRtOlmNVRyGtI4JdyfxULSQwue2eLZ4D/E6PbltX
z/q02qGRg9/Cn1OtWOeTN+Nb9NSkhjbIZ/OkgDg94gsf/bjBwtPjhyB4bWul8X1RMtLro3heOGtD
7Lt3uoi5XmWxqkAyXcbgX26KMeNpib+g0Mi3Lrl5RxyIDOxlQtRstXEQxIRtMl+1vDCfCuDF1ME3
Qwvi6ht5QpZw1dgbUS1yi4wiJ+K0cu6VJPvRTPFVrMaBT/LMnni+qZ0K26FLrgTXWgRLoWRvjOJ0
b6bQiRpKybku1dBUqmsT0R3nmojanCzdQp6hQC77JlwM50iQhd+U8/KNzUpjtk/DESjoNGQaIKpQ
JQTR0l7HVKsvjAZnre+O1u29GCdS8Z1J3meuYh+6KP6gGiwL0Sj9sMxUeBDzzuOcr7z2WXWv6C2L
ZDsPmzhvq3uEhxmzRzVQYqeNDnK2VRxqszZPS+4SP0Nw1K7T3HSTTkj11KWs/MbQfTaua26hB0tr
6xmB23ZaUO8Ku66vbDzbslHdnQYhTBo6ZG3JGmyb8qJZxaNjQoyP+vtYrz93Je5ItDQBj2jm54w2
QSmbL6aNbz82WFGpciNexSukCPqhedatb6kBEh3Pqn5Jhn0cVYEt7kcSvXL1TQGHe3Qqc4KhdJqD
1q6k8bea8Qh5nG2dfh2fyqirvNWZh4ssdSXUqmzfIvY4m8mwhGThfx2chsEwbZ8bIDFgdhZe+DCO
TFOOX5TynrpZEr4pvLNU5yxwqRsnEyfJjkkdBaV6GYU5H6RSNV6b2Z5jj6EYFYBSGpOsykA5ywsh
LQKje2XJGVQAZTEYZG60VzXlPMVIEnWcsM7si/QLQ6/wR5pZSHqUoWn2oVw5EAO7vqDn785Jl5ie
URBK0DWDRrfyuG1ZczOJGiQyHJIMOO3rxa7tAUVqcti716zpSw8Zt3kkgHyguW4wdqXhJiAGjF1V
33VntkvqWMaFfVDWn4lCvUSVNajJ1ASiZJUbSwwdJ71EMQ+QljASpq1uur74IWL7mDXlabZifZ+R
99IusXocB6s9ZNm0L4q43slbfAIlL2PmFXUewFnQ9zJ02odDK8t2EsMpv112mHp6zruG6sW8D7Vl
CUehcy3b764WUeynRJCSpTmdaKsXqGjsAzRNuykcgyjeVsSHQut+DNjtnkhC/0hKMxhj4zCAIE9J
qWzGIWFHim/WaYlhlLxQVQvmrOi+N475ltWEz2SEeD/RSv/EY3AdCisNaj3+YPoRp5qWDH2yzONs
Ksd4lIRAxkDALrqMEGNLzMgRhWqeoVcmgCoZlGkfk2HoC9pV6LXRz5mcr6TZX6w4flGGBciBoHpz
jeW2keJQxDTGtA2zQE6hkpDTwSisyVdIrePYDlYG0jnQFayzVJlhUUjyLSbX0+WZxim72NnZU5md
oVIvHFORptkb2HuLvd/KN3aDCJhkwdJWbOzgSPcKTr9ghhv8lGf65y6jod0PCnhm0qIKaVeF4ca9
6LY1e+s0zxs3/1Acai548Cu1UuCwi8yv0m6nq/117uWj2RfxHnHfRWubQzuR5GSI5W7IoI0a9Z2+
Llb6NEWtmFKdKvkNF3uIJy+z+sJHEsN7pi9Bbn9TW/WTUXtnK1SnLgpanMV5dBt5Kpf00kfDe2mk
+snpDBelaVGHIjany6LERxStmVfb60sfm3iD6oqN+65Q8ns37j2gQj9d3QMtEruyN2Swut3Wmt3D
5HZuwOVPfW0qva5Z7kdHveDjPU3qlwYRxlgmviymLa0rTmDmcVjQssht9RiUCj8aGZK6yL0u2e0F
xuA4arxxRZtdSK4/DguWWO5mHAOIlSu7hh0hNU2QMGC/9IQqAIDzah+b7guthKVHgO2d3aroDK4k
0rKVKy+DmVqhSjvtWEkECIRSIjWq1gvmYjKs9CoKssE292Aqr7gM76uR7zLPLvI7yKh426wK6uNZ
2Ram+1Xnrxx4pic9g/Mc3kd0ZXajBq25ya071y02sZVscHOem4jAEVxlOadGaqm9XPtKENjsF9Z3
0gO+xextVj2Fa4k6QnsiHNQqlbMxDwf4YN9Rld2AjChNo2MVOQ1bsZSMgKlfqCpaC7C2R0xa1IdW
wgmSpgF+szgq5+r66ELsPjXIQx5re5E+imLticAMSQ2fSQm4B2BVHTksH2hwzziqUYsYD5zvMN9M
Ad6ce8n5A4TaILGzQXxMhMs+rpQYY6zz4ZYsjRrkLXqmlSTXKmHjHpfJk02LHr/QfGEsSHak45e3
QxA1n/m+KWTgjsMF3TQTlbq4zIFUCUeVcp8N7UHJ4/tWJuDpxiVR8uzQJsVWydTeM9z+KISTHFxD
mTazE79kNcU8bbbX4hbNSj4ThbuathcDJPmyy0euD4m7YIhfZNV8EnhBPwByfHTU/ABlch9tVkCk
y8TQdGVubPHz1UdF9Dtp5EE1rg+FEGifi+J+7Ax5n/QJBJqr8J3qlGFKuMqppkGzyHr6GwRu4FuM
+4pa7EePVFk1H8oq2g3F6Juoy5nLYYTzaiM6sTWW8sEhxEv0tB5k7xQ/bBjrd72TsbKwdO1TKTcI
YrYqTt8UuK2JG1hua+Oi1Km01itrbIkovrTRt6tjX9ZBYjxZWXfRWc7jpLlLhRLMPScwfapvd834
igi8C9FSGX4/ZALtqhUj6o85y0yY2HAWDXw7kms3qfWUxAtdH89GvmyQZt4lxGvF7V6OQT6fTDvZ
GvEPl2P4sJh+wzSgLAgqW+GZ+ScufnbbmW/lhmjjX61+3uj9j8TYqHr9igLvLVqUqzrdtAV6ENPA
uiYgQFkRtv0pJ2RdTd9KgoNrjpuSZbihENjqwl6y1QHK5NbXoiBqNhnTgIEe72F6QBET1Db2ioag
nacaexUsPshdZmg2sVy5uif1HTY7qi31QeZ2/NjGXXNFf8MPXptx37UE0CPlEL7Q2/S76kbGthx4
opWBdchvu0kLYeqxIDRAC/CPqeocaasxbloCvirZIOeaSIxDpJfTth/Nmtik0nguU8Hhbe5Y6iWy
1MBtaSKak/piyFL7atq8wWa99AC3efzZGXa8VzOWaGmo1cug9QihJxWfZyud+mHOI8tfc0kNoUZB
W0rgnycNZznMNhZ5Kbor5szsaWaoxwSdB7rWQeSZr40b7eyiepSt8sXuUQABpX7FWxLWlQrrlbOI
VmK471TDYbN6hjCvttWCVSKaysgrOCaUqeJbjoUhgcf5QBUdZQlR/oNmzytk3bMYDcrlk0+cEBwx
anSFbQ4syEl+sB56xzm4EbhuPZsXF8M/nCSxsilvS4cmC78471L0yiqfBlk1gAmTeMf5ZTShARHc
z16j8rZMCB9hMQxRTYQT9PfLhJGFSOtrO/W71dXv4ty4NKb9TRHmgz4pB6n3pxVZpDTR7JPVkHEr
V2UXZ/KaV5bNXBg/kgtzKPT+1WB39ZZ2ZQc3EpRuubIBH6UTz0gem1m/FmoSOAqodKXr/jTDNw7Q
NFp2jqJKBSUcvpvZZ6sNiq8y3PucUlGSAPHSS9l5nEQ/e4SVXE62thjRmq3R1uHyL8vMcJqPppco
yZ2hD/dOj8I7WqOtPmffhluCaR3XH0OUfNfVivGaLDl8vuVWL5VdFJu9NyVYzBVtqxvNxl7jg2tB
+0RmBaMdH2XkPjMY3unaLRq1Ta8zMZ8Ukd4RH+ctkTl7aVGcSGU+xZXu8Pa1MRjBbU3W6BlCxBZN
1ECUCGR3VcMXxQj+Wq/21knGg2bMN0Ix8uqSmO6qzreky23LqP+21MVFRh17v5M8qoml+E2DpHeM
HgZ9pTNQfCuNZW/0w6Uv5SYGq8Dt8SkMRd3Ewn1KK7QTXbPpFftmo1cDY2i2TunoO3shz7YvZj1c
pXD9BC+nRyjH3cyk2Bf6lTa8vSWL1ucw+YaD0PFUS/mmDQt2n077lBqOsVL+ZL0BkSluT2btgob1
TqjxRZmiwOr6V0FNWknxrGIvD7b73R02GKPvoAtr3+6zkC7flAOMG+ST6fecfTJ13BFJ8GFCh2ro
4TXeSXWMfYErXNHOOQS10QGxFGKPhd1HAv6wDI+OvUcxv8NYcj8XjyJTgr63blIAstNW1aRakTwr
blG2j9352BA0ESaTML05MeFdyvSWjZKHjRZdJOEx8HygVutaQSNxsgVRZrhV+w59cmNvpe22RCZy
cnfzxFclcvq4sN6VtTgh/Xg0hzRUVorgqoG2HdLo73u60NEkL5tkBjcf2dN8Le5f83o5oCt9j9v+
QCTEA9RaYEvnDMZx4Li6wIfBa3K+9Cqrrfx4LAhoaSisKastIQzbgUI0uKBWC2RPjgf6ZQB2ZM08
cjCQjGG511TjaXDUd0MOHqL1L01dfI/s4kgR0MeQN++KEm3VgdpqCxmBL4b2R+/Ie8U0wKKG9sEx
mbZHa0/SG0qr+OTKDhoKd9EgYfQ+VbwaoWF/dJnzhYLhOwx6N8SrEHdt3pwo+Lkk06r6RTuiYHAL
ugJYR4e1OlYJEGQ1I3GpZf7KkLtXm/YtH5LXqYt0eAj7OE/aM9HrnyVEricA8IC/lSeVV1sDgNqu
y8dqduQZVKySsXD8wbHegI/JBEiNISTR4spefBDOcqWMCVeVQbzUurNzbQOpPyFPT5CGD9nqOdxR
cxEnWRYXIDvbT7Kk8typPikFyqUkUyo/0ZbPdIC3aplU+8kZglyFmc27OoiV+NR2NWZeEDOvE/0C
tYGj1x5A8KpF2TvNqHoWChke5fmQkstCYwPILdoUbVNb7kXDJnmKsiTxuUbYAUnsq4Tyfe17BFHJ
06DYWy0d+RtHmYR65iTHNFm4fDWsWCz0iudRO5YQD36LVcLvWzJfIt5VtgecCGh7tq01Gn4k0k9T
uo8LITVBLgW4XbF14/FbbxH+aJzKGgpmabnQiUwDMiS/le18MjgnJJvaWCLPqJFkWOYzmn66KVQT
lKMbw2VUUo/U4zellV9MVPHHkgSDIBO5+V1X1E8KmFlTtbdp4pxV1PVXkcpTio0DNiK+EVLf+058
rdTGN2FOZU+LIO8CaqKGFe51JYAxmHKGKF0UJ6TXCBnSPVG6V27XUXGRokEpXSV1DjUpirWAk8jR
POAJ9JbkMnRnN7mb++eUwOWgt6y9FPUhXttd04wPTp7Xe7Xm1TK16MnsLcQRAyKYRUPU6E4HS59f
TdmQ+TALHNS9+rjWlPi4xVGbxzs8lE94zLaujpkoaTcGiJg3FZaypf48UGL9a1Tdtwpat9pdNzhT
VZhI+KwieWjApoHkqGB17zV0jX08v8RW/q1ZE31LscBjp2Q/RgSHkf2hMzZ0kLyTqcN/mAfRb5Vp
W2f7xaRWJ4V1zfLz7bWQ1SZPVp+kpgFezx0eUvCAKcyMYGk516qQHLX0MKNs9AWp4QJm1BepOJTm
QFDolJ0SG0mYo4ZfEtenFPXGsCNGi7P7JrGSJ0rioodW5YsiSVUPYunTDyzX664YdOUjs/MszJOx
fFyRP37qicMOI7DiZOxEdD8ld2lhTksgaACEal36F/ye0x0qWkT5jrqgKBjkkSRsZ7+sjX4r1OhO
CyPQqTCz5HtUJi1bOudWPcJEpEFnbopIbXcKMZ3eBCf6OlnxW+SiZTHlG6nQRij6qoNrwZ3kKTaZ
f31Vn8Zkbc85fqo7Wy/UvdaN5BpyGdUIFDTUlfLZrjMTclwM+kHLnRhCM3tv49ZnzQ2TWNmsGtWZ
lJ0kpXapuuSFNFdEbNZzl6Iw1dKyuR2irvQSi0ApWd9IyKifGgJP7wcX4FN/qxgsCF4gqXNQz7LO
rk1mevFAWAoAxA4cSdnCKBdhY6z6Lh37a5PaD23ipA+TRVVnBQbeiXI+tAilgxmzj2fnw11laa9p
2h8r8UMOqp+OnEBgZjDjTD18vMy22YJQHY4KT9uro56nyMWye9KseGPDucTWtbLHHaS41zDY2dqH
MsEtJspODkqw6M03XX5H8Q+G/Mx764MHu4iF1m9KOi6bQQHtizsFhUiHhMZZ1jfdvjlfkZyaVmX5
EQQ706J9yEjvBim5i+XNmQaJu8QIBkX60rpRfzu9NKwqcbDKLjSwUmAVRI6lXCuHEwMLn0gDQ+yr
grzGmx/DSYdQp4DnNUPfuNErBmsFseOUJ8G8Vi9JuR3r9Fily728gUkzdtxwUpxuv3QuJ9yZnqx2
fMwH9xSNjkt2IZaY1UnnvVhlHMbEyQRUtoNJoZu9RqriPIMMJht9dZn7a1x57qRSI3XjAdCt0VyF
FJSalABnaqhlt5mlTS2/cdha89myvTzH0WEmZ+L+N+Osvax9e+x6tLmluU2XGLGydN9dwRIJvKJ8
tTWMwwuOO0rjG6B5ZT0q1bTF27HNFAzxSpo5eIznkTlL4H/Ct4w0LHpPBAxgj85VccdzMyQnm/zV
TkWYYzAiGeay+sOcv7Hl8upMqN+q+bVcq7Aqkbg6bOlQ5Zk3uVXt4SML8kL7Ycsfbd2hQhfuebKZ
/wf+w0Qy6pkM2Xnd9n6tErsQ5blkIZmcMNXr5A4lncfajLEQ5xPxw1UYu/HT0sdV6NCd9VG0NSYk
8LYAM/IB+v/cpuozDHfiD0Y+obg2C2zOeVfwKaBpfzoL/iuPxV9GFf4WXPgf3Ri/5Rv+7wg0dPCb
/mePxeatrT7+z77L38r37tdYw9sf+8NpoVj/ECZWCVyBKnAI5on/57RQ7H9YFmnqtDa69i3CBA/G
P50WlvgHbdoC54NjCpX82P9xWlgav2SohN2QCkOmD43J/4XT4s+h3GQNGzhnWeFoqScl7acP4xcb
MU7mRDOG0vDxoHX3nXS1vdHGVIr3sFPjApfdpl0ohhXRQK2YW4Hj4E5GuTikkvYOrZ0Cp7aSx1jN
jN3K7uRMdk+RcZ/dz5r9N6lYfy6G+PlpuS4kUrsk7YufqVm/fNrJqSEGFHpX50jrnqMSSZlfV63z
VOsVZ+LKqAECpLsXokYNPTGDPCRoK2evtyVijJQsgZBEkoJSRd3Z6Wauc+akNBlf5gDoaKbrwMK8
sAvPaNzUpujvZIOTu17wF3rCkOt9YgFdDdUKZOlEbGeGq5C6KkmRboDvo/cuJobJc2b3o4+i+SFp
TABVgR/6qgkGlzS3gaDKNsq/uVlBHN4vj9/1j+yPX1MT/9xSzBXCMyNILXcQHBiUI/9uh+6nHEMX
MQ1+XNkc793ulGScXEYtBr5PAGz8hC0TlM6ZqKCORaF6hORND3VtV4CrZYowj98A2bYkWlhatcBB
g9MSibtZBAumxr/5xD8bvv8nxIRPS4gk7Qn8i07WIvf2909M/lnndGT5+S2it8e+jFCsVab40ROG
RaIBbvODKuroC9ndgAoO/pZdPsSfRlT1ut/gAmjRzrRnWw4xKHbcYICcdHV5xrTc0xJYA2MN7Jod
NGSXPODQnEkOG4aZrLRFwzMyLrVvstgz/eiz/LbKjC70PMpx8gsNvbHZTyCaPDDJ+0Ac5Ojj9DdL
Cg5KjkpLv+RBN8/1/Tr1fRgp9dD4toIXB+tb8mQDQdODpGGtoJ3ngUG3fhtUvgZSDgjP1a0H/K90
APozZY9fE46Nu0Vzuvcur7GrUqTGh6dymAo7ugbOOlnV18m160tVLKSiuL2W3v/1A3RbqBh1FpSa
t/zWP24HAI+l8s/tRftTio3SFG3LBq35k96k+OZxZtCozCXRcyeCbIjRs4aTgLklQexWhRm7G3sY
jAc5kUbnK4qFbVnlYNaOV84KNlIkxD5PzRgjOc1J1rxwKMcoaek95IYzxfLsLjWbbrNGpDVOWr2c
h6jCcFW2k9fWKTcJce5IDscQcyQeTyTRZYlv5sNNg0wAiw9fm4ckjbFKl8qAGarCuo4CA8F2Fyfn
ss2R21CTKR85t+iON0dL6+uqxP/bjXGV8aWWBX3fpCwnG0pOqw3meyfC3o48FX+5iuIg6wTHpLjo
zvZQmdZG5KKmmBKXMSkLyaGaJqasFEw7C5C0N6eEKGky661Uv6bCupASOhMdW5LK3GT3Ymg4Y+EF
2aC5jTdlHdkvFvZ3VP2ViZ/GIc4lsFPlqFYxVl7NrC8SJPUrcvLbQVLPH8TqQiD/zb3/N7eehhb3
1t8EuSxuSSS/rK6EemQ0gPTCH3IerpQAt1NGVexdQzzJdkUtTKBH3n2v1kT9m4CmP6Xr/vHUUZdA
IaZOWK/4c99AgVgzQpMt/E7UFUKKev4qGWuOrSmOHQeDGybXbE0T4ajKkJi7WH5EOiRnWhqM0K15
VKZOLf8myFL8m5fBorTi1nbCNyem+/cros1GNTs0yDGepnqYGDY943XXehG4KnjRtG50nFbYkzgX
ljQUI4SL8y9xFfXEHjDXWbi6tigbMTTHuopU0raAQaIYvjGfCy8v9R+MBxzFOwDPv76ZtvjXu0ks
FIMFs4Kr6j+7F365m8vwE3BwNT9CEX+ySrnMYaSJpdxFmfZYRknf+VK27quaF/iFZdZeshoxQCFv
1hQzGWvPngaq1mmQRV2UF4V6MTKtQRwAqhnKSlCdpzbNoSAdJgkmhA3wZOWERUTT8Gyka0ftEikJ
ESmTocl1fMlNe/E1F75iqqD4vbRW62PVLss72EqLDG9epyN0BxjtdFmtFpWsatnpkwCA4sZnbnsp
eK+/Tpq2Sj+V9XyGB2GjL4b5qJMj9mDm+YzhGyXTTbVgsFjhK4i1o2ItsNyQas7RJVVUotis0w0x
a+uuzVipDL1bXkUPKpxHEpdyqgkQaJGMIyDKqj8YGYiN3ZozeSaLdVL79EtjFfjEENEE2tJZQfRz
3xiXBOTgr+/kv9vTaYliOVbJIGX6+VMe3CCNkg43TSPRAwZJDJqxIyWJ/JEyH7H82J1vrh16ObbR
YyPXZqOp2FizeG226TAAZhTq29JrcpM0SCLawkB6jlDMq2F3gr/+rPrts/xp+7DxB5MlbAtTNX8+
lb88dV08LjomWraPschemkZ3jvTcomc3tE0pLWvD06RvEcpo4ZBA8aGB+NqM2USdxyS3Yk1hAdSb
/ki5saxoyvb9MDaIaR3A/lhuNCcxvqDcIRHRdhUS8rT2oU6kEroogb6SOyjvepKmtoU9IIpRGuXv
bsbtlf/tCxqmxcaI101jZv6Xqj0FmtshhYUvqGWC/DLNIbR/nV7E3LuntshsJEcgX6oR6Lk3ujNN
DNbIhx/QKcSD9a6yrf3du/4zcP7PH4qMczZSejWokL65qX+56jU1P6VqwWhrpSGvhl2OobK0g6/Z
4z4jjnyHngw9kvNKzFvIwH+YyQva/PWt/92xzRJO3x7xgaRUkVur63+ulU1T2c8N8YJ+XU8/EMZZ
u9EdtQ3Fh39Xa6z/y7LMjxJkxxA2ypGKg8vvX3fGqafkao5JJp5zuBXbfeaLMX/bNs8QmtNv6crE
jejSrK9gPN03YlDiZ7L04pb0bHSKo4msB1c8ElfbzbXvsHs7d8U95zW5gbJ4XaD01yJfbyFhSDUq
gg7ktmDNPAvrJt3RO6P2WqA/pJJV+1bmNmw2ovTmYEOLOKGhy7/JO/4ZaPynm0wdvEuuMmGXdHDo
v39rDnGjCixGdAhTD+3MS4HqxipPEybVLzBJ+BZje3poCcSlhyyWqHcng345wy6CLm747aZszwX1
9mZQOuXy2ORKGuOx0JTv8ZR2mPjqozq01dMt/LbzMLRUJsF3TvsGhOY8MzeYm1GJca9oecawbY6D
N2kRgRpyIsPDbdKB4NXa9WWSThe9WOv3qVWUd9Ut0q9xZTmv+ZQ5R10R9vepN5iqa9c0T1kjSGtS
KgScUMLI6roESGntc8yKpT0QDuJ8LcSYv9ZUqOShW33hlDZqW8QN1dbQJD9JjUIz6UT6xyP9X8Ea
/xGs+A3S+Evw438hrHGrL/jPsMY2/Q5H1L+1v0Iatz/yT0jD/AeyRJPuQoPcLV7D2wv4R3qEwi8x
Q9NrDdtoM8fdsjb/CWro1j846rFIkRFP/icdx/8/PuL2SxxZLQRBJIu59B7/V6AGf+r3VRpVLCnE
6u0TUjXGcfg2HP2yIEZrnEi64z8hupP9uq+figft9XbO730HY1Jghe/ZoTgg7zhpuxstuJ222c4+
usflwzyN7/2eheOufMr3yiV/l+9aYO7yJ7zb9o/pmaK65q0LVZ/QBb8J3Z3w6328Yw49rvvx/RZs
JDwygw5oPu6bg/WWXI3PdAdJfhJvbhIM+U4jUeW5fepP3UHZgElc+iDf4BHy8z2aBeqRpjC6l3t9
Uz0g+wjz6xI299CuFQTTUxGmOwPx/aa8VPfTl4mjLIKp+5VOpfk0PPf75kG56D/EwfAxO2z7061p
iVKpLRaEXRaqB3uT+NanvFYHPuWdfrR30XMBw+u5P5xPcN8YnRay7N1AHifMp+XlXeAcmkPED+29
9uJuzJ36JZ4vzaF2r9+Hc3oo+Gvju+S6HNzL8swlPPEdPkVIRfue+MgDSWchgtSL7dlevSH64Qn0
ecsH9Dv/CUYuLML6pB70UxKMvroBR3qKDuWGeHwfuskrttNHGW3aIUxezV110DbuhgP6bjhH6LH+
L3fnsRw3tnXpJ8IN+ANMYdKRSe8nCJGU4L3H0/8fVLe7xaSajJp19KSiIkolmDw4Zu+1vsXscRa8
iF261QFeeNM1/drOcIINDYsW/xYsKi+V/YI/Hx3rzAGUpJwh1hzPkNIRtVVs2D5yX9M5oP7ctZ67
27lAX+aOpmM8Lef5Lr6uzuotWLhkX+8Mz3QTnotACl5Lso/2YpPvym14Rg/orn2RLvKjdcUVHuGw
4jHzI0IPHYvXDrlzi1v8RtvVrZO8h2BiH9Oz4XLcWr/mIxad4dG+obvwqJ11t82lRYMG2e4AFRXT
AB1DR9rJF/FG8WWv2rK8b/of1mE+dIXrEbdON+1SumV8Dm4cFZcx+qSN4pRH/n8vdlUn3JhnNFJk
1BhOvEWV9Nw6ilNfc1CvnahztAteWl64pjftQHKhTFTupmADc17KNxS96fpsUNPmTv5qeJNXbyOv
S9zweJW7DhmCN8mGE/5G7LL3TXeHW8x8UAuP8/1o8ZpeONYBXfUDF/2fr/p0oQV3Ub/kx+Ws2HSX
8O7Y5NPc5XtjGJGau58w1aOgpWKPp3E9pjtNv1HMp351zHS/WEec2f6VBWcG5nLDnbTdpB075+qN
EEhkkX52pjvCBXfrdbKr3Q/X861xn3O0Jww8p6niGuhvZ0BvLkJicsam+8y3FHfXlD7xVbPqAl2S
s/Mc9TpL3YSpEFbSQD3/sEKO5p38Nukgnxi7sh9s9caZf9SH5bGQqUEeIBJ6CiesQ/BW3vVXE3kc
hW/iWZgO9R7AsviRHeJL467+RX1gh+08uCB2ze8286E417d45OWfxn3tq63XXva3lVdg2tE27SW8
Dwdp9XI0HnDDurRpPYS7KdPRhj54IaguUcBie0J6gKSj+RCOFoHFckc8jenRXO50muzDVrtrDnzC
jnkvqy4+kaG8hjYnAIIATLGEkxzLK/3dwl/gT5u2ddVDHaO72IvsmP2Ib6W9uUWOV+CP3U6/aG25
NPIf0XnYWLOd9Fry+aj3EVVV9HHaD96v/NQ2nqo/EgEN7PBn1TyiUdG9dFsBIoTAs+x001eto5b5
xesoObG5E1ha4sAhAy932mfKZMTjjTe1a9Hm8MzoTMNssfhQtRgR+IzxjZIzsnIE0/IFuacC22fE
P/YWxNlG22i3PV3W6GoC3zscVD99QEWsPOtnaGCL+zrf54/9Y7yAaKFHtKs4fdLX2crHxjLdF2Fu
UQi3DzTxTfOhIypQflzlaTsEGHKHMNBvM0+m7fWEYctYtjTraC3bP3jX8y0SXGs33o634oEx5RaM
7ovuRh7ctnKomDWH7jr1bsVeMVwKCyjIrc08vkfWeWhfh4QsP7aP8rWMw2yzmmWlTeJ0WyRdO633
invpyrppd+9Im0Hnyt5KEz5K+g9xlLG69081Hj863xsjGI9KeAOn/pJK2mQ4xYvo7/scGCDCDdUE
FggWZ3pL3HkL7SN3xD72EMt5NEz92Uei7IpjguHOie74e54yN7qOcL2V5L46BM9K0aHx++pIY8t8
zR3+Wi/xB2x20Z55g54g57lHLcZvsa1NvKX4wGeHQhNg3lwnFdwFFSIGT3rITCd/tnUiPWDrHuMn
uXhSLpvuRQn3onP78Lz9pRGQVldvRnNvXxokwB9y+1yXt17t08m/BJgxTO794PvjW976ZoJ12E2A
HTn6Y7i8D0clg55WqV7IROlXR3xmTO4uw34STKwp/+G633QA9uYBHx6CyitWLNxnb6tMyCoedLj/
KIgfJS8aj5zE01vIjQhabHyHiAqc5NDvR69y61frxrqghhJ73bHGtgQt+JV/dMfsMJ8Hl4abe/Ur
ZKY9l+JHRXDkZ+dInakxSbtqb7K66C/Rvn+tamc861+1q3Gnn6FnGAcHkWF6VZ4jeKyfRuNK2Zle
76kbnhVaBOKcacu/cOCXKXGs1GK22HBsdoxVSuJxT3VnZxCHk27rap/Eh2ChrQHg4XGkefBOdmxD
65datl/khwAZyrQpxfYQHRhkjObhCAcHa3O/i70f1i6aHKUkEnAzmoegu5LLAw3aqfPeZfRi+vb3
ZvRfbcvvSlDk+Zc4t+3Pco0da0//0P+L23H2p19sx0luK9qf84fdOP/Hf3fjKttqm4ILx25s4Gtm
6//ejat0GNfUMvbVxEdwMuf/+u9uXLf/wwnahIrPdtv40GLkP60hvfQrqX2S6mH8q8346WFd6EIg
d1RUna6UCcb641acHkMH7z9kgDSRfWZKQfog1X1yIUopOgOzqXmk6ZFLHlbd0ZbbdtVjDE5pxOKb
AsVJtoXBowoOHfyDV0LD8zQpsAtyJJYoPlid0xLlVfwSIJk812Z5+DVjSSodS41erNmIKHSC7HB6
TkHbxhjD566VEPCFqKGv4X/ou44AZWoFphLfYH1evjnqfwyA+H2jWOcJgwWxDHFbnJSdB7PVglHj
ldVDn5A6LGlbfDaE5LiA2mo3t4Lqm0r36YFpfTeWyflL5WS3ZrOe1P5p+1hDoNJRKek45Uu0E3IZ
3UqKLKFUnUusIrPmoTt4ilPIjSXlbIc5WENIi6gXoTf6M5hM2zElr/Lff+3/nx7C+RS++OpJfXz7
+eGb58//882rxB7SOEVOQHooBtNVOvDPAVyx/8MPqPMTIhwgoM/mZPy/vnhiFHULJYKtEm9KsY6j
+X/xjZr+HzLlONGvvR/KzIr6rz75j0VgaqO0uDnpW0I1DQEP8mQwjdkQF5JpSNhm5vJAwttyact1
tJMmu/PVpekvdDEO15CzkfiR2oI6qzR2f7ysv3TCP1YA/rkHQiTXmVHhM1VPqmWTGY8a8TSEZPW6
sisXub4QitSQjKdb/4xQCjx/z4ZcP8f/U5j751K8V56WmZRs3BME+UQegjHINhnG9Go9MI2oeiAf
oJD/+pF+Qy8/XIjYXfrhps6PBYX9tO6ZdoE1WjLPVE6B4SP/nXYEBtCmzbrBvABOgxUR2hgmnLqI
LfakMyLKPYEc85thzMmRHDrjLggLlM+a2VRso+kq36Uz6qjdOBT04OuxQ80QlgpesS4YWpq5YgAd
LUsrBnse1+0beu3qeYpVwy8rARtpyhSt9cO6G99FYQofPEBYOEOytkwiS8Syo86TMfuL1WPpUkKz
Omuw5S2bRqLX5PYjwB7k9EulH2h5tt+lOX76dZCKsDiCpuafMmXjj+vPpKlZIKA4AGGa3sx6AgQz
SOk34bcn86dQ+Q75Gi2DLBb0Opa+3sUfBSdcbaMaS4SFi7BVdlKoj2dzMOkcIgF8YjNtfEUyZvQL
Upns7BBzPWkUbD+bnGab0vVertHg6awK5evAYPpm6KxJMH+OHHx55KqukTu0jwTJAR9vr1EJ1ckq
bm9pMeFVrblaNSV52NQ18VhRlkh3X4/Vk0Tz9YUoqE9M4nYAyRpsMD5ecconKDOYqSDEDfG9kqcW
bHN5yXdhmdVvYaqjrS70IX8UKjA5R7OG/pXYaaIKlSQ28I2NCD8woAU5hIyc033W6KtVBKn/DytY
VJg3KunsoM3byHbkqsLI8fUj/OWdUT2U2S5orMNCO/ms+6VICHkpGDhyfr80OBhjHWpT3+nHSrXf
v77Y6XTF6yK2G/olE7BG//1k/Eg0aDLCXiRHh1h/BMCob/Mimy8LKdC+Cwv/uCP7/dMgnkJ1Zuua
Sn+ZTeGfYzUqAkSPvRSggoZL7edZhf1/5dxjiSOsY1dbQEccQAZYwGfcuvgDGvsKkYQl0DFXiuHI
WSijzzUlYB/As9P71p7ElZmIyKDEUGsgJrohNTxZJwfIk+05uwhz2epdaAEAH+hIxJM7xsNwVRpV
gwdGA2uJ/VvtJBd5hzyz0RlqySnDQr3qdDOwcd2r5vW4zMbrZOBThBsjVYeyoMXn5GHLRNWZJU3h
MI5g5DFIQMHS7hz/OXr8X6f6E0XAP++OBiebWdRK7CNPfqfUsonAoTON4rzENauoVQ5AXZ2oc1jT
YNwXZdY8hdhvFYekB5PiHQFofo3q4rKx5+QdnTHiobjXmlfAHcFTC/78ykTWfCWwFiDyTcaUGIGo
sx+aMk47B4NS+uPrsXayEf7nIRgBpLpYgHNNcx2Mf0xWXdakQ4a92S3hueXwI4uBrgykBQjmJGYU
JOihNlatbWfUnQdkb3IyAyp4Y9YB1LUCBDK8MhNdltXfEzqikUHJsuPl3Yqy+Ppm1xd6MnPZqBjI
9iMLTdBS/nivgQXegV4eNvJUg0WK9NA1WpH4X19lPYR8vIrKEYktN5tt1tVT2VxFokUY1GTZK0hx
KM+I6Vyp40jDZ1HCuklHHBFaSMBdYZnN1dfXVk63S+viQWeEfRdxpjoiro+P2DYzgZnZb6dYNL/W
nEk8I6qwwhlReI8AKCvYkmsKyy/sPkzSpA4QN2H039zH5/mOOwC+zIzNycP+3X/8Y1SIGul+j5zR
kaIF6E2b1Od044iMmgvI0zK4fPfrB//bBRHAct5ZE/XYlX587mmBpoy2CnE3mRxeMZfmrjPrBjtT
izCvE/nd19f7PJTUFWxOn5zMNJs+58frdQwbICAQCcasxkelYLBt2c796wHLVdgGGoaJRpUNx8er
ZJNtN9nIU0WNre/aUW480p3EN9vbvz6LuUqAOaEzctc5/o8fa7QK4ldsngX50OwaUlp7ksyl/v0b
Q8dh8N3Rcya29ONV8oApetBjYstq8hB0JHq+0YXfJVz97VmEJXRmcNSrMoePD89ihORmW9BXXFGt
Jm+j07Ld2PXTzdcP8/kbRx/BeURdhdUaOfIfLyOrU2yYcPlA9o3jptQmbVPxR7cpyp09n/X8YCc6
TZW00L6ZXX4/wcfphRQvof0W1vGP09N1BUOpJm6Ew0jNXw7du7zrarzUGF4Lv1xsehBAsdxlhXT0
+lub2XdsggIyOeLym49unS9PbkVDZ8f0zbGRqszJfGqgfogjvYfXU/XVj7BGJjxrcNZtfZ6+KSr8
Huofr8VhhZMo75rkMDaCH984AKVmkvU8oKiw2A987TYshgRYhMvJQddds4hHAXhIlg9Gk+LksbIk
OM/BXBD4EfbRQ9WNIrjM+VtuJr1Hxy0bHCs3OQzUjMSeHuTRvMRARWytTQpHH+aBwqmSwr1u+4nq
PHStgZKxXvIes8Q2t63caDudtJLwm8/+83vVGVQ6oHixHtJOazZTA5VxDlS8LwPb6iIk+UgKu363
aGb+zVf5ed5k+6CZjM3febvaybzJaSGbdIUutJRX8k/84d251IWp16n2L2C83Td7ns9PZqCJwxvA
2cFm7JyMGNINcg11M4y3GT9ggjaTAnaXKPRWFVl88xpPpEzr3oSH4rzOGoySyfq9WP4xseWDCBDb
rfR4tVmcShZEBVptdVgqshiDpZA3Y6aJhzyz1Ju+XfNwNSA8qWKk+387XWCDJ1+N8iiiVBQFHwev
NljxoJPVTk9irh7VcGyJXSQRBaQO0GZqg8ECGUE2fBzNxjdb9M+vfJ3XMTgxt//lzJrOOtm+5Is7
IPx1Yhw417dxU7uRREv068c8nXzRSVg6mbarTAKl66dTTgC4t5USui9J/4Z8TPICoYbfDKHfS/mf
MwEHDfRhTO4cQhH8/z4+//GrJqlREiJIuFoFqQLpOHr77RxolIiGeQJLaGrEB+/wYxHdI5kFDKUe
jsAMD3VS4Jgnlg2lv4vMliZvCiK+aor6vO5SG9zNOA3imsmArk9hEIiO7EuKHwfgc6GzNMtYXoV9
nSI6gCD0nd/i9IfiuTjiUjxF0YJo/tOnKMxKqREougnpFBfw9rCgkaJ7PmhG+c07/PxDoWihnM/h
XZH5Pk6WL7iccOHh+4AQyLvdClwFAkPKwNfD4dMBh8EOZ524Kpbi9Yxw8rXPETWcPsOFZmCEfsaB
kCQOZScp4bgHfGlIjNxyZRA5t10LX4wzpMRUEJEN9ZS3XU8BWSPgxEElp+JSBssP8yCKO3Kj9DE3
sHJClfKqPmgID4Eojv6uCDtMagsQr2+Wuk8ba56FwgNFA+TsisFP9fETRrQNTxWNM8CP5E4hHuJH
O66aljkWBx2EoA/uU72Zqjy+C+DNnptqpX1Tyv/8q/GBscwSqs3phYPjx1vo80wMWaBV7hgM2SYO
wA0TUxp+syL85SpsA3lCfrb1Qif7tHDokmQsCf9Vas4slaoa+yEYvss9/13E+vgVI7zEkkYONlto
ekMfHybqyjgGktS5uZiCBpnQiFGxE2lzqw/69CzGdrjEu9DeVCKeLookne6rydTGbVPZVeqwMYPz
btEBWnPB5HHXDhZE9yGr5F/1gJ8YukhmbtKMzJdNkwz5S9AMqJsiYN8zZCMDhsua0XlP/Rro8kzu
5AVUNpStQ1MHxzhSuscyKxBxjsGctS7ZPdNxSRvdcuNpRmzcjqSpJS0ujb0xyYQCBUU9vOaVtrxl
5US2qwLEaHWy2sV9FpJspYS5KL/5wj6tcLqmmwjTSNimMWYr6smQAITDwUeZ4PWBfnkki9j+BZ8a
jW4dWHd9rKVeo7bl5NuxjV87p4BScMrAdN4vffXdzaw/2cefdN1DCJb29fz5SSgXKbm9JIVBgLJ6
Aw/bJUYFty178fm7K52eclnNWM5YBPgOOGaeqtjh1A15KIG9IrzE6M+xqUGBNQuDyiwONAFJOxrC
wm2EXsx+pfZm4pk9qN0ruQ/Vu69nOeXTYzOPqpgn2ZTy0ObpLmNqyWichQqvb8SyAHKYjgXjZcSX
bYZx/6sVRjuRNWBkhAfLsXpG+0Kh4kUQq8USJMcP9D900JaV1H+z9n8eH9ybRjlw3QchNLdPZq1c
QV1eSymYkgnG2kaZ48CfEqv/BVa3zPZxbWdESKZyaW+WNTMTkKPV9b6uBNJZNULZ+eaX+2eH93GQ
CCYW3hXD1lBZHj5+930O7ikMoZUsatLSwQnIpXcKG+LoZgI2E/ucIKxrrQgQHuksFs9JV3Spk6ZC
es7jWb7v+lJ91Aszuc3TufGJJs/us36lstlSPz4qcjvdUacK7gJDz1PojoQQqFkEZY8dNQ806Zp0
pwetFF6VbTpnOD4k8zeoFGaOQXzAUaXw/5LGivQr10CmuEA6gTDbVhA8EI+J+EqtCHhtlc4GGTlZ
ZIMwY2HpsRbIUpBEgCdZdiRAObJfouth58nrqsQ+BDRHADCpGFbgAxjSz1itx9sl6fTA1+VwUZ2x
NvB3a8wqT4TwhgsSrKh4qQ1mG+rSCnLQXs6odqtmI4aNUs/GW43onAnMwnbvJZQTzU1hzPAB09KG
v9GV1iS7rZF34/k0yFm8t/LZeCF2d1zrchH6EzoYzFOhKQ/wewlgdAZ1HAmRHECtb6GJWckuqW2g
AdOQNja0YuoFHhBP+74tilnaAnCrbnqtbO4DbJOIyejPIRrDTQlqJejTi3SKuweNRaTyBoC7P3Ho
dS8WvJ1zUjWi0Q3l3oo8M1+KN3kyAQPmcw45KWxQlNt9aRI8m9TNGVQ3ewLeXko/4fPVKFXjYnmg
o80Q1oZQUvetodL9SLGyBI7aZla86fDvSWShjeK1NJYJnFZgXxvE/oy+NTPzUyHu+x+dwvgBNpcs
cOKAev3IjaKaCSVYlmMB5XPZQuMmbcesi6doNJPHuirT3iUxFsNo1dOz26CYIKdUMaUSjJhGWRma
DuyXDnRUfiybnIy1aVJhuoBcG0Jn7oGC23lNZMJSaOweZKi6zUWPhgGYZZphBpZmUkk8Q+CEcBKr
BsTZBC2PKpuLrfhqSYS3V2o2K0ve9uInLmKJanipjjml2BQuHQHKJpAHneL7pdBmQYuOJEaxHazC
NDGrSgSfGHUDh2+mO4AWK1Fo1A1GrDhC7nSAp1mqDZgTMc7kk92sL69Y/LKDueIlhrwIEL8xXAod
hT8MBFJLEXemYtpMedDdgekf6NjkSfRUNlUn3HFZhpc8yBoLFNIEIrI3RQDyghPTeQCn8H5QO7hs
/SDPEtiZimgmO9X71q3zFAUo9JKi97E8J0AVQOas7jeFascwmXZzRq27ugcTimdEAf3KN7mo1XUG
YB4w1RzPP6fBgjZbtXDbcdIOd2leNC06K7b63E5ePHckgEALn0R7HloWcWcKmSp7JTbEcxZG/dNU
WRqSQfZgMp2MpOPDVjrEomKx07tenk39LJ3NDjAnuXXnw1hByc1S9qKYy5h7CVbWZ5oWrYwIU5n6
6Rl3JtgxUQ3zVTzpcuXIoun1Q1VlKiQXnHTdmRySdUL4cI94e7LWjPshLUDIWEG5HyuJOBy+YFs7
swubwC2OwAMb7Ibzt0d4hL3tpBSqdz5lBDu15gQ/Oqq1ofFoI5DCl010SMDg2jOn7z5XvJigqK2t
hAqa7qQaZ9ey5uh9Cusl9AsraDeSWYuDWQCDVDUKhkS9BNUrZytEafCD9assHCoA4CZzt5uCAnsL
V3iZq1USYVDQ7qnKKHRnjmOG23dOh0lzmSYS24dKUUx0OoskIPhFRACAoi5AWWkNebWT5Ty+7zoV
lotR5LR4RKClpEi30pg6mt2hwsYctdBTzmM0yTM+W9XTuxTsi243+EHIS9DoLVd9+x7bMjQmVR21
xmlzQlV2U50iNq01o7gRSz3/JO0HgafoOu1J72YkMsRNs3iMbWwnbjupdu4T+dHCAG2WwctzMuSY
GUXREzMcD6m3cieXq8JqotdeZNZ4btgservOklvwmN1Ijye2Obo6CadkIkt7uURQzrIL+ZdEpQX4
wO2kShxkIdSGNtI8OlTKTJSbZG2HpK9vFzkx8N8pRypRmGqC4Uw0oCnrXL7I8YhJInyVKvGaA5oq
QjpGCejPnM8ddShMVl1y8rS/K2IBfre4swbGDP1JlKKXcV09Z3q659RIKlr6U46TjUocmzHIrkWb
Ga/yRWDKtC1J87OA5+WMZcuAQgksbCsi8zap88eWxR0q1RmBcsltCeJhnIczw8xeIWI5RlMeF+W5
7O/SMMfO/aZ0KPIVsdf5G9o53mRd5Me5tmFlFUDBrNSLdVhqfWtCE9AaGIIdj0EwSqC9hEDB4INS
ua4C+bLHxwXsWIn6m6AQ7L0pUUw7eg3EKMn8WQ1JqGwo0GJbOb8KA0HsZY2tUbR3/YAoHT+X0ufl
MRgzpt2IX0mIa33K9p2kLzwhOcpN88h+4w4QFPVFUqdf5EI0O3kGAD8vL2Zk+HULel/FnWA1N8Cx
7iEYEZEyzE7aqTdWFV4nptgb6b0V4sDPG68nHtnJWenOGGWdX42/0jpEnoVlIUe6lofdvVKFRz0i
JiaZxmWrLdG+nTSL7uR4SzL8dhwkhRwesW9k7T5okx9KU7h1hzErG6ptMaqbYI2W5jCzEYr2NJGh
o0TU3iK6M3Ip36pwXmzA5G5lGdSvCRjiMU3iAtVth2xLQ70f4Z/2pCFMCKhY/BpwLbdxZeYGOMvx
UaqfNDyMoZS8JV323gY0uKa2OKrJdL6GCtuYrC07vwyyiQQuSdknoaK9WDE//ARFUpPG6aBEqPuD
+WxEK0/MoTeq8nvJAPLrbHknHXqkRz8a8+UYGo8Z35OzwogXU96FvVHfjCgFiTRmGxfyrY++bJXv
upLuZoBglAS2Rl0b2EbJH6y65lmV2pL0lPQqi5sdSWggCULZJU3ilQ//srQArZeg6/1eMMXV5XTT
NzBcA9CuMMrR7scScdiOkjdskibRuENZHMeuks8bOVhDAGrrMWLo6Ht5NI7IKHbW3O7kAEcBzOzz
dKDJLKzz2tDBcBLc42SadGEmmBVQENJGjaddwD5mG7XpO8debEV58zNR87vRUp5FA9+hbX8Mg4lE
uK2Awe7HcOK0ZXQ6wRZFWQbnaW5MDybE+hcVdch7rmYwbuFPzCC12IMARiX4TXIycAvXtlVhyAaO
qLGHZINle1071zdkXNb2HlivWq6sz1m4WOIUSAtEI8dO1GYx0aZqtzwlS05uJFjYuPCGoALG0EQD
IC8LPaM/1xTPMm1dW1oVJzsYcd38aY8B6SBaUo6DSy6mvO2SkFjKpZIUT2+VGFblmoWQ81VEToTe
Rrg9yd+dazMbvE70tF9lIrB1pyP9ZU2nGchrRQpDrgoWWgyxcO9I1RhVrR44WeT1YZYBMPjy0nQK
1NEC7LpkpSTO8tTKD6I8i+tajaYb3RyHhHiRiMI/zM6GcK8sDTDdtAu2k7qxrPcItMtLpw9gsSat
rK/FwMfl1VlqxW5jpcRmdZ1EAFmlzSAlqQvhp5nw5wTaAqm2mhO2jWnUwR6NxUKsWRmkZe22WUYJ
RG/qGnImi8uNhQ1pYR2EYynZrb+k8ag4RapBKujRuyP9GaF7u4o+sQ0xJqV5q1odJwI52uaNTdYM
mVi6ieYd1iuTZTWXKXzkoVKAXY7VSAiuaSm/5kAnmX5UGzh1YZ0NOjIeW/SeNmpGwjICq4S3mJJO
GFH0Gs5qsSAHm5VBu9Ey1B4XNRNsiia7b4VPWyoklaIhD1CTxzZ3Bqk3fiVFzc9X1n34qA/oVB1D
ZASG2pJS+WbaNbCZoXCUc4tCFt0TsURG0Nc89tLKeE7VNjkKK2dpNxOixPGhiyVyyyQkHmxESwuz
TdQ5Y8eu2quFJia5A5Oy3GcJgigP3UXwQLZM8WpIsUoCqlEoP6CN2PxrL8Mmpix+TGdNwawxLDnb
Mi1DHBTXa2MvKno72bDZHMJDWef27Fk9EYKM0BpdAgVc+ZxaSGftKHkQNBSadnyTjgpcjzorH0Va
DRfwBnh48Hm8ZfqQ0lpNHkfLaUvZwhWjSqtIbqE1ZZQFu3OS19QXJm+Yr9BsWdmtfmD7phu9bYPu
tzAN1EEV7pN8iJ/CqdDwNySxGICumkjpJlXrX2U9LK/kJtH4sPWMGB41yR/GNCNqL8nW7i5aG/AQ
WcDX6GRhYT0lNkIdPMpE3LpZUY37VlOydYckk8rbmTFmJwpZeBbJVr+WwhZDChUx+rax2SeXgUl8
HPSK2dR2xtIMJHLmFvzkphhfOWeQFm1pIDM31ZCWR0XUUe1ouRS9VvwPT2aqYSeWa0vFdkCrnVJ8
TkB3Urf4BoH8292VEmTFj8XOaPYNvaT+KM2gPCJD6sFoDBL1NImN95vExvkarP3CyYB8LGubAzHP
OC/BPnHZdlYkVyTqb0QMR7FNt/SKcBpdzjQCNcs1zQppTetXC1buXVghX7zS9KqpPDEu/RvFGbnz
rFyzb81wLK74a4fnTCk5yqfIkW4jm22uR8JAjzGnrbtfSl0EN3WZtM9dYyqhP7fr3JRQNOAQVOmR
6VApAgKXjF20axoY4JtQnsOKhCCdHa0ZpLQ1bDum7AFLZq68MdYllObq0iW+ZSvxoxJG2WNgI38l
K2riv80VDPM8M/PLRoJnx9efsaGUoCrXTkGpAENivqzs2i4fzwkOWyNfZks13KHjyO6iD+d7GdgG
7K2QQw1HiVXCTpNefh+FHGPxMuTmsaz0sqPmlgnZNc2ebBGigXV3gkpowchlAJB+NGHfSdXc3BI0
cpYQrgQkHUYqEq0CBg2nVPobhnXMZGJ/+HCV/i2eBmJOCmQtGRgTdo6tTNoYkc9SD8A4SPjAG42c
R54kmd5wmzP3W9CQ2NmmU//AjlZqfQWuDxjQxZhYVcAHX81zEd6Fstnel7C6WcDCfNR9KhaMCVIn
WbjtiXqHR7KK6DZk10GKGBWgt4w5AgfNfKoMpxnTucVAYETK1igt+aB0KEO9qRX4YYjHs1qiZe3w
KhJziasN3BddqC4Fw9gOBmeR1i4BNiy61JF0AnTfz8hMqr0qGnBU6YkUAjGuxXNdmCDIUUID12A+
UzdD1cjPvdksP9V5qF6DMNDb/TLV4tiNhFI62hgG13MU2+o2m5vuVmInUbtZGzPEYHGSlJIAWa+3
HKLXCheAop9K1isMhqiOga23VJ8cDd3Pa8bERfBUVs5QHKfajvH39y3J9V3fbYF2E+06tkvf+haR
tzi3emK7nUACm83iVSTXlAN0+TCzdDV8yuHSbmtB7nTa6uFlR80bpqBMnJgThQMY6ZKSP1TKmvWL
yLEwvDKaisFgttREndSOyf5J5qVXnV6C8wymXcme8q433hWZRYb1qVfZM2sVK7hEGXsC8rFs9cUs
X5LUzjVfTCB550xaatII5vSN+qN5BDLeXZStyZhK2RObFBqb8Qdw1fo4hDZFJuSEv/UAupT/S2kN
SwwtI1gWiIXWHvRJo01NFqUMkhgmZVskGA/H6cjh+BttxKeODRfBIG/pKs0KeCnrf/+jIaoMNl3k
gtMpR8/YbzJeFDi46Jse9idZss4XQDKAQaMBTwD2oI+XUSUtaij1VPAww+o4K6ZgJWj1RwK2ZLK8
sEFXJKBeagVlbWrthS9l+Z3aT9QJ2B0f4HkY3ty2HPV0NlVfF+E/9U5/3xtcJfTZeP5Pq8pTUcIY
ZztMoDblK7Vooo1RBjeFlUz+11c6Ieisak1kdagRLdXCNwE15ONrQCGRqA0OI6aPEU7H3Dbil01U
uGvkZYJ4ZCg9Y93glYnZbUyh2S4hFOEz1BmgLSimMV6KTj5vQ232+yktDlYnU+9KKDqUjRrcf3O7
az39Q72d2+VYi5JcQ1ZOE/bj7U70wsmPH4jm0yO850lNl1TY7WZqWnXfx5CDI9AdXsKEczC5eZ/N
RH+IZdLoc9LcUrYvN5SoQg42mny0WtjWwEz0CMG+BdF5UupvOq1/Gc2oyhk9JhpG+gQnTWN2hYD+
Z3Q4Ojyun6SV2K9RpXT//ioqdjaNrq6tImA+Gcyy1uRVErdYUrsgPqew23lYFIbN12//cwecNj7l
ttW4QlcM09rHt8/Bwy4F6HrSO8C/VpZqb9ATN+8GeSt0QCL7WEx4sZcGknJQleaxntbae06AM1Yo
cioBZA0hhkkFuLzcCYuoY4CzFP2iQ0Zc1badLONWN2dS/Ni8el/f/ueviruHAImUA+0KTb2Pdx+X
gIMLmQSiMWbvwO8lUa5EHdgaeFe/vtSpDmn9qjj8wWGTET1BZfp4qWrMlLEbcXlUSyk2ZUzOdgjq
Fs+D+Vb2GKK/vtxfGmNYGNFY4SxCLQoa5uP1elniMK9MKzo9GC4SFme/1PXaR1fQ7JHmgLjoF/lm
FID3KJWVniaI8KVHnV99fSd/eXDkEThKBKRE9Pon36eszPkkqFVDO++7n1LS/g9n57XbNtau4Ssi
wF5OJVKy3GM7dpwTIomdxd771f8PvU8iShAxG4PJyQyyxFW/8hYfckuf7UxqbJTdM3MF+nG6pnAn
Z01Gij00T5fo5MGXjaAayZ+ctsoeTL3OfqRmZ932ehytvEvnhuK1mK/meWmXKBNbCqgr9BSmKWPn
OhJo0IVjnzo4RivOmmTU6bVBQss0yqaNAigfd7ygZEmDpvEwQYOBLIWVke4GKc/A5dX6QlcurlOY
bexQngAH2Nzi3sjjPrIjLQQ5MzS+gfGi4b/ZwMx8zOayCSJVrCktZlDmUD8qUxtCVTUAhmwSurDI
MMaDRAxYdOW9OlErx/UvNR/U0TZfujpCqtv00wmpbtg1r1Mn4+J2+eefWRFoXypwAdYeKOVikqQC
NXK9CwqgD6ieqcMg3YeZkt36Smu+Xh7qdF/z18OQ1YgY4Aaoi6Ck7PxKGe0p3Ra4Wl9hDjcdJCUt
DqVGPzLWimjlrjo33le0xbXOO2cuFibyc79oyQERaB2Nfd8KdATohnoIRtkPIcYf8cqNdfqwGjwb
dNcJugAG6YsbpGuU3lJq3qkEbDZZAIbPkWqXd1alWPu4jimrtQLxF8WeqJtmcbLW2z8FwpkAdcD1
GXM8AsN3EVzqZOANYNh0azZZ+hFEinODBrNDabjEK8QVY9xLwGCHCguiLJY/Kkfo9S2mQ7CBNY4h
wqdCDKOXSoX9ZqLqPtBZqWqKnqlFS8SWc18ibxwxTQkinRaBXyXBHysMwAnUYYZlQG7rtXmg3YnR
jjGW8TvuJhJCK2E8Dndx6FOmpluvU2INi2rA5qhBMclyItly27iQQrDgQ3MXNBbCmwj3Wc9KOwHg
AgVnovM3Zqp8Q+w7J6ggloxNo8rUCAE7iNe2ddS/U+9TUI8C/a0Oy7Db+G1U/62xy/uNjFvUIqo+
DSilxrO3ZVql5ifMTVx2Hc0eSlcnCXbeuqrJQUWqDbRxZ9YKdoes9XH6NfvwvVGz8p3qR/MoSApl
l1e+eQ3ahqLsmEcFUGFKfjjG14DDbicMHFBnFjgrUTekmej6mdGgOZLoyY8qjIGh5pVhRdS2SLmv
eqrLuETQrZAwGOyaQ13YzoduVfmTGIGAeQXGXu9DBN4fx70pU3YyfpEIR1t16cOLxBVM+GSTm9Gm
9Y1FSFG+yYref1f1WXpDzyN6jmVnKiXirwrJcw9SBtGbAXvETSLVCcuRhcq9nmRgQkZk6oULZBzD
dcwus+eYehh1P4qUt3xd9DcsOuqAzZh2kle3evhXatMSPcUBtVKMMoKXSGgTnqK9LW7CDpe7uKho
p+IvSsOlQVgVcXqccX8rtTVtw8boXi5fN6fXv6nqPKCKDOYX3vHiNJaDGjppiJuaYQy1R2tf9cwe
7tjlUb6u9+Prn1iRMA6QFAPhBXb8yginS0Fz0NNNx7Jya8mMf43MT7VJaSweSMdDr8Fbwhuw29tm
ZVi5HcBfEJZFjjFgZd1ENnL6DaHWtqCRGm6UWsi3UOCARlRO4TYprkMk6oVbYgrrph3lksufcOae
JIvjyiLwsVEpXExU4WeFzilLt2mYGfdaHwk3U8vqWmjozQiNrXN5vBO+AqQc+FaMyE5l2C+53n+y
017kMg7jhHKoujxNV8aPZJfu/avpL+4pmEukK0t05oVmPDYA7Bybe8dePAR5hL6S2mbF1v15ePp8
Ohz2G2971W/cb/1mJcA53XTHQy2eU7pnqVx1DDXUbwP661QC177mzHIdfc38E/6ZvVFwi8rz19zs
XnZ8yn6///t8823lQ87s6/lLwLZC5rd51RaorLyXBYBbhim9+vtwW27Hx+7KuEl2GHdu823tDnvQ
Jgca/diAPGIb9355l5wGJowNv5xcjJ9wwpmjNFNB7kZLRqcQiah2Zx84S8WuaiZ75VtPF+3/htDY
IGRnS+J74beaVJVIfY+lKt5qwNgE/c5/JToQjMr8SzqPu4JNAn68bmqJf5s9ViFxYpi8lCIznkY9
op8Zoyd3ee5OocmMhRQi+x3eGxWFRZI5mf2gj0aJoPpottf46yKF29HOKIGgJLSeZPETWebejWCC
7KJMDVo3VAtzRXf73BJCjcdQGyNxEvjlrygkegYsJAV3pfFoNvYHzB9fnSqQV1KYcytIO4BdQlHN
IG86nltIY1Fuoge/jaSwPwBTRpRxmLS1i2vOvBZ3vcKepA6BHA4MksVFAtDHVjtrlmuf0q7dYzuI
TNEYOA1YHk1qvVxylJe8iYVCdp/K7yhQ289pWgTPgdDVW/o9E+UFw6pBKiUzMMWgr4ZWlI9crsjL
5r+XNNCMgL+HuRJiO85SNqCOaJ+BQ5rLgDV15ZnfaeVFuTL552YFZKqlQKdhtZdUllZ2amWkrUSb
vsP7y8ysb4HWoWCpmNH3iv2pAXUY6pXNdWbJoSeyHGQvZC5LiiJucJKTaJQ4sV43Dk5pFS7+tunK
t507SXOxxoFJSkXVXL4doZLQoNNEvI3QPka6asB5eyv0MiInS83aoRxRBKrnayKFVZZPYIztKOlu
nGKU65VjfeY8qZCIwSo5DtHtMqHBRqhG5QgsM8ly5NoqRWSEgMe9rVaBe/kGOTMUxUGohMSVFDW/
iiX/PDIaINNBCRR0HWvL2mEwh5BfI+NQQAh4eaRzMwwemR1KjQ8GpbIIoKDodgbxPneVNpGsTx3A
LGjSxYNEzedb1OkCm6eg+hZXk3kAZ06fUcqc+8u/4iv5XBztufBHEsxdRT1k8SsKcwBxY5N/DE1s
1hsEm1BAxAsW+LiPe6BkB3+rIdA8IWJ5L6l9+I2jpX8M9oAjA1Vo/sCCqc5TqL95oh+qCe6nAvQE
XdRO4wUDEzLg22bRWo4wQPA6ecb3pWX0OoxYpF7+nDNHUrNhUCAhPj/h1uJrfKWEE6yM7I9cG1/p
c9jP9Cwx56P87Sly73xHACFYmcMzewZWsmKDxuaBO2HAJnkD5Ljn0UF4A9xGq0S3dVsCpLMDeSXT
Jak+vYppotB6wFYI3tIyuqf1HAcpyuzI7oGv2RhKhzBegEs50jAJcDO5y+mo17oMuA3Qd/wSxpPj
yUIrv2VB7QAQ0NzRaaXbqs1CgvcQlWc3Q/j/ZTJnVKLRJKA62xnV65VRn9RIGFLb2Mp+rhnXAoH6
X2qcK78K9Pt/57B0Uk9qRvW+A+WO+XRmIBZp+HQcIZPVKboeSo7AYjAM6fcR71nCmgLp7w18YukR
j9wep9HWSe7hs5o/pDizbvK4QD908uXhPi4n8PqdXSr3wMNF4+qdKgVbqymLz9ZscxzTUjUHYD1a
NZ6yulQkG4zWzZe2MZQ3rFGKHxpw8XLmxRbjk2TZiN1iN6TigZyW0nXTF7Qk6RhE144TjGTrNHyf
ElmY+mY2IPJB8PRVt6H+KRkPeYyIiCf0RkWnzxAATWDuXNOdA4ZZirG8wwIoLF2QOIXvjqNdc5rs
vncg/sv86rnwYkOF0SRkbf0UbJ+Tgpza8uwC3TOdjJaNoQpEFWVQ3yh5Ar58sIVhiE091oj9O3U/
3rfmGGu7UeoApyexWeJWk4jotfJTMbo0patfZp6imoHrTxx5VgJJbGMmGX+rkw2T6kJLr24BTNmS
m0y4JW6QuG8wVJEaZL6lRCezZXcVEH31ArFHe2imZj9VAmAh4PYpdxW6Bde9k/qjWxR29x39FcBW
En2y0sWrpTgkhm+lt+nQIVGV0hfexFRWP6gRTBOGHHKYuHFjBnddG5po18Icu0tKZ1T3NdAsIHCD
DCgaSKr9GVBpYW35tFurkNXC0zHCY68OcW0AXEQqzqN4IaMu2Us5UAa9GHRvlGP7g0rRgIe8OlYq
hjbAcIy2GCUXLPlgeLbUT+/FILAqauSuD92QthDgAZTfTbRkQyC06jDbaFDCoorRG454kJtRYxPr
WH1DjKxGwDYqXUwvl83kDzcKFbYyjzNpM/XzVGN22OGCGYom9bAzGIrdBJ0SEc2iLssrH0qZDRK7
ns0lSqecdqnZ6yi9ZXlnXk2wsijX1EqhsfMDwOtsxJTmWpBrN1Mn6Y1byvH4s6oUv7s21KJpt1Js
JhbGD3NvCKOnothMmhNAZC4znSJTlTg4tgeY+u3HbqhwEACyUdzbbQZm0gFXHV3Fqd8DbykkC0nK
KrSyw1Rg9uoJju/oRZXdPwsrF3iRdVS4N2EV9rcoy5tvHQ/WrwBaTeXFPJIAsVKnxLwHbJXiScJs
tQenjdHSCnFlhDwRio+wkbOXPo8Jw61aMfJbve65KCu5ZbNEJmUez+70FhB35fu/9XFsXmsrxpeY
w2R9lsQdsN26Ou69DGzqba+Eufze2bRecQqgtQejwHfeATL6IHq66NEAYPNd0gb1KUh7Mm4ZNb0Z
TZplW8lOJoAWRqNcR21aaV4sm+JjhEz/HVxE/nr5cToTuRGqQ4+Cr0vdfGnlYMC0NVDvD7eg9O1t
Qvh0n0py/HF5FO10GP5uGEWUA8mGoJ8d5wSmje3S1DAMcj/e5DYIpiZ32gEpEFdzs11559wre+kp
vkKOeocw0M7ZY2biKV6+MzwIJpvsbrzCG9yVV97JM23z4182//J/gquqsFpcY/hlMXLlifuJJJr3
CZZl8xzvQhdCz0o0cKa1dTzg/HL/M2BOw6EP5wHTze+nzeF96337dnm2T9/+4xEWAQemmGAGB0aQ
LGR1y1uBsBVePpcHObeitHI0cxb+4z1YfIbSaA29Il7rghakZ5UdF4rmrDHkznwKuRJxNhUqh27n
4lOiGphcgCbQNpaS6mA0hrwzoyF9rIs8dy9/0GnDAHk/ee5oywYqCMu0NTYycPXouQCczYEWiYq6
dtGZ+e/en8zrtBsgkyCOUL+UUiXQ042EtLY11JM4Cg4gHE3SGwOtrq9T9M/WAGdIn6zuk23XVZH8
BBsxLbZ1q+DoTmrvQ/mRRPDYAzR5lwLNvJY6KPh7RxelV8DVIrUUU7h2QM4sNN3BLzlVZgce5WK/
BnZb4XWWgKeq9e8jGBNgVszhjZlnyLXXqa7/6dukwF+x7QjTTKEkDu60PUCuVtbSX0Ygjz903NHG
7TgG2a/Ly3amzYL25VxQJAOdqw6Lwgb85NFSOkD1SmxE2S09D7CZda3AHstGcNIgaEMD9LbtIxxe
jnXzYQy+je54IRkNYO06/lWmdvjYdfU0Y7+xzSJkbAp44so07RM11lIoswakNassUUCXHExLTNu3
UdIvMDRyy7Ys6pXdeCLcRZcU/AqdQIM6qQkF+3jas2kSLVxJaKtxTDs/bmLtLsM7/KMaqx7v7rTw
tx0OLy1p51j8yWpuV5QFC/1ZCgazAeGlDZ6GC5Z0MJS4fQpMKsr4tqMHuM0gSOje5XU4kzpa/Eoa
iqj62GzixYVA5axsB4cOXzKjZpDzm55tLW23pZXFz3XXYouANtafKZ7CnwGp8g6GkZqu3ErnfgV0
EcoDKqKZPDiLpltbIL8j0I+hRNA70g3BO3CnvpvC10Qj9trGTjL+HJp81voupqH3Umowv+opi3+v
zMe8746TWNIhMi/yV4WHb6ml0iXo+cU0/LZG1aDHWTT5RkUf9Uao+nAdaQUK8HYpe3EWjo9NFAzf
2RAwc5RYerAy33d7KiAe7dvxikwKCXrFN/c0tfW7hk79ym6br9Hlb0WPEGwWFy0aCoszLiMGRs2M
MwQiQOza0k+R3JG0HRIAYouFYr0yOWfuFAfJFQpFDo1Blv14c3dtH1mpPyRbk7bQPYDd4qpsxuFq
ZQlOeOgmGO+55IYKCeDMZZN7KkXqRCJMtmGY0PDxhxppAkUYErjVQZoESMcaxyfLbOCRJXKXjfjC
hs27mGRz5Ro9nWHM+dgOYAyRiKDbcvzFk5Vg/m1Tl2taB2VlJbfxEGjGV2MytGtAmuH3y99+BtpE
BgyoTKH2AAlsKcrptBmtRI1WWFbZtb8jtaU72cSS/Deye9xt0sox/5hakakkjk31aEBZ+IvQfQWj
y2zpEltart8h+NDj4+5ryH9MIEW5WfOZfAVwp/wlkkqgkT1av6velAevheW7Wj0/jQD4DmRQZoE1
dGuWB7r0q1xDMj3eWp0jfSY1Ogo808q3MqJGUAaJfkfQWcJy0DssSozo4NtWjyEb/NaNNErp46Qk
4xUiTZSGJt9aKXyeuW94eqiYsaxsZNS2jtd1jCpHFQGNzTrOgadqfiBh2pGLoeHFsbS/4SjVT3Xb
i9eKciQA+EpScUGt8jVjuDPzpFJ8nVF5KBgRxBz/kFqV62gYVUrag2NcYUJvQsJq9Bsq72tozjNv
E8g8ULPoIAPOOkFnqVo4Qj5BnrGeInMnD3ZznU1m8mxYcfisICrTbjj+Ys9r0G4wpasfEs0QN7Vi
FlcWRuUH8LjZfew0ziYOy/wgSZgzKuRd8UqT4PQOpgBGTZr2i0yQsOwHNwHohAb5y+2o9fK7NtQN
PEK5uckjhLSsWgog1XbFAcSqvqYSfFr1Y+gZ9WETG9D9WYQlrexr1aRhtFxYVTdykaOMs4vBe8KB
G5KcDrIdDg+NLMIbP8LTftNapfO7i7r+uyN3tex1oKlxqpey+jbD4we3kTq18GfqRsAXuNsp2soj
cHopA2+zKLvSCMJ0b3lFWXU3TQE35VaL7eSWKoZwTaUa/x9LYpugFqkOI6qw7Lw5JSl628FLskXe
PceYN6IEqZgfA1HLY1OXA8mwX+O/Qzi+ItBzRgrE5iXGXJNVoZy+BKGZAN4TqbfjrU+X6MpACOim
NqNu28DD+gu0MPIGJ/eHHXTk8SFxAMPh9q2V36EwmPswrf1vZTxVa/Xhcz+Lvrumz97wnOBl5iFU
p6I7hzURtZJId1PoP885joQbK3awkw3U6LdeGZB+UpVLrMqUlzaW48FDnsk6+GVawMYT9Ro2/syF
Qv0fOUh0/QAmL+N+aQBbGQfwdKaonZ5T6i8edUIDk0n6bJcfqzNDkUTS3UApB3H1ZdPKHBUNaRa/
3uYOIhQVkg04/obxXd6ba3iHL4/x41BnhtjhX/h1IQAxPr4nA7+tfbxRm+1QJPr4AE0w9RxaiXh7
KaK4hw2OY04cFBC3pLwB81GZPgTS2tHe4qiiPpNjmfBSAiBUNqHcBo+anQvgVRb/0dUtaWb/Ycx6
jT/l+DapGoLXDrGOAS8nla17u2s0c9cATfkJnlV5Q2WlfkugZ74qkvJHdQr5Fcqd/LMy62s6fMlu
6sq48yanCxEvySbEQvy47PG3rSuxzyOrlnd+2GjfaqeWcRTKZbBETcn+3zRaCPUI/hEyK1ICWnsr
FR2duU5KAyxlCsf/VHoIkvs4cQYFuyeKfBtE9tG6ybMUMx/RI7lBXS3BvGy0YuPTAf76GvqVirsO
Nh+/e5PZ20T9gEVPFnbTmzEOqCAoKRStTS6HEuFCY5ZA/Xpt+JuoXCd7HUjLCLHUTF40YZprWfzp
tUuXDN2hWcb0yz7zeHlhu0PP0imGMp3+gdxZd/XK6XdFbKhX6JYIKI1DvXKnfbXFFpuKxJ0Gz6za
Nrcmj0eN+6Gd6oowxBlh0xnAv24NWPKPUySb1GUHy3RriJyA8KTuqqe35dLLbPeJlqrfKtmZdoDG
9IOAo0U6J5fOLXa4xkoE+gVVXvzI2amBxvCMASA0XPzIopfVMJixdkaUKy61vi5zbbb6Z9sXBblx
qRuNFwyy9jRChXkZ7TxUAWg6EtIk8mBgkDUYA4p+nAJnkzslVGPdmeZosJb7bNPiUkAgBlXvTlO6
yAIxjyWoqxhIWaAnbRNTwswPB08v29C5gpwmnqwozj7ggI7h1g4d7SOcyNU2UxxHD9Vo+n/qJmvb
nXDM8QEFl/KalxCbI9XXpM+mgc+y9mrPp38xR3OJclb6m8OGZTinGX4qtbQathZyBZ4lO7FLuTby
MoAdP0NhdfeghW0gmTRmNEL3h5wY8zbpzGE/pWqwjZWc9snl2/HMlqa7Bvx81ogCGbwIMQE0Cts3
S1zrJ6l1S0T3PigDKW6VCn8T0WyjqxWs4XVPrmQL6AbgCio/oLb15e3v15j8luiQbKtESg++FdXX
8PSIZgprLXI9DScZy1bR7JNBLVDqWGxMXljaKgYGbnaGjpTnD1L5QeNCeQn9IPop6S3xpCEQhqfH
2j+DmsVngnK1cReok/JRqcpfs2pRIBy16cUorfET8cjmW1TZ09vllVh410MuAlcBEArDHrSzie3m
pfqnQEcS0Fh1URZbjG1taz+JpsQlscdrY6cr5RjeKRGEErdQCuwDif/8HsGDoafNabcBpVKkHKdt
ToV/3LRR2OYPaVdoKynJl9Th0R7mR9K9p3/vYCXOPj7+kRkHg9XTID2PevxroFz1dzRS8LlOqvpv
ljEhymsN5vhHFFH02k0ygkdQuQl2MtDz+lYo0Pa2iZWUQGKVPhUHuStgQPQtwokHdCiJ5J2vFLKB
DbLn+9AuEXoBahiFmbhz0UGyC0/VZ2NCWwK9uHe0fNJXwtXTQrqFKw612lliDo7vklSmW01m9TEw
mrpL9UMXKfRdtFLf2YHVUW9JbBdBwM5rKRRtg5bapQONFv4dzeaVbTGfwMWMw9emPI31CLHlksTV
8IhqCbxXhknfbZqhG9Wo94EqXYtQKHu1G3ZgVQ7WiB5mOaW01ZK1m+vr9j79DSboIkPXKR4u8j+f
6zOvrfk3qHV/3wsQgwgjq+a7KXTb39QCy3DgIwQRlkzDSSAR08sKDimgHh5neIlbB9l06DPfuqpF
IN85On1Iv5WD26o32l2Y+SWiOsOwT0oNsxOf0h4NNRkaf5x4Zq5XO0638NKyglRfN+XOztBDyOUG
ufLcVm/sqmpeL0/86SWlAolEuoikF4i/vCiqRBEClbVjENjUjv8yyUPnNXlr7dCWLZ/++1BM7Mwr
BJQIQub4UKFkE1dNCJuu1Xsazok57IoGHjgQ9nylbPWFljpeShIw4I8cYYwQWM3jsRpLGkVZRryl
2YQubtmPxGxQWBLqEK4SB6jB5k5GvR25pU1HnuNC4B4w56Gsg1X9LPw0jBvZKuWIh9v8KRdJe5jy
BAp5n5dvqgbWP7RZTlso+mMapNIDxW/lUTgW3itRWFzpZSd2Q5y2CVIMmXzQzBEjU9xEbssxL9bw
IydlOhovKKdqTC1oZBofx9+rjMVooeSfbmNrND/lIEsyF/Ul6TH2wZPseKs7aZ8MdQvjmCJaeEWC
jGyloD+MhNQgxAeBSalvmVPlamhaEeAGahiFO/S6fFUoNiyDsreCFAGSxHhVm0L7c3l3nDzRfAF+
QLxhHD8qIosnmpCwmoIpRtgn6sJ7pfWHh6K1+oMzqTFYS4ciyRSuXTtnB6V2ygGY+SVLQWJ8OJpQ
x1gJXGnfPJLGZcgJIiKG9p/5Y4qH6UVv7FX3uHkxFpuTUpcM5A2OFTKii9clzNE9pM4H6VCL8yvs
D5SroiKm34BYca79WM+3E3+QYEjoEI6znk0vBwhctEoFeSHCX/jy3J+ULZh7dgcFJUD/BEmLS0DT
EaDsE/Q9jZCxSlr9+xk0unIozwQpKoLv82fz0px6SxkiLDJHR4VjQNj/GUlRzIVlP7JNN6LfdT0G
PZCFdKjHbhfkU4AObRf0oHfacvhOQFFnHno3beBJbQFAZhL26G8oJwIgJBsFUREEBQWXy1NzCu6n
jEPIbzqQIUx+/2JfUmuIYzqXYMTHyr6tw1R8H9Uy2ULmDA6NUxuuH6f6fY6w2uOoA5pER2a4Nauu
3iE1Nb5f/jlnrmvKPpT9KVJ+2R8dn/N2CvseIbd0q4Rt9G5GKcLgwvR/ysIhpLo81mlhlk/nNWSl
6J/RBZgj/X9CtREpAc4Gl4pw/MELQvMabt2OanWPZgW+rNIYvrMtkXayUZBIk/3K+GfOiWoClde5
1mYfvsXUa0kMPBTxmW05RulzZJSBp6NCA/SbV7GYov5tpLn9gANM6yl1oe+nMKsQyUrVl7o3xpWg
8MwhIXcAgcEfHJNlhUWqulLJtACPZAVUjjAl48pAXX3tkMyTurgciHtn7V9axvhpLW5yS58CNcAH
eBuR8mJ4ZNdP6qhWPxRH0HxUpCa1dnIjIe9C6QDf7l6usbPX4oT/TecxizNZRBSU06T0Lq/HmQng
3cZ0x6ZHTAy/WI6gtWVwtCyHMCguNoiv3phxaRwuj3JmhzMG84sAAejgJVsYfs5o6SEmPqON8tPU
hVjhJRFgbEQRVs72uQ8CtENmpuMbADr4eH/buUOH2OHawyfBuSEDB9ZqQ657vvxF54axYWI4lDYg
Uy7nDf8JVNsa+Ej5BE7WrnXnBmWaNa+tM/NG8ZNCOZtmhsou8qo8yFUba9h8GykiQwFOrj1N0jGJ
lqxJWTkKp4gf8IRk+LwVDATQYxEpVwaCPwH9c9BOPemBhNpqWinZQ5YiY5rkCsqAkza5dpZbd6qG
l2KcZxKmtbrzQEdRclu5IxyunObbAPBrrQJxZipAuPMD6WLTuls+Z0oBZgGeVoYWaOVjEA7o9FOd
hPl7RmjYd6NPzHiIoC7fF5Gm516TZN0TfxP9TYsN5yPgJKf1xrYGlFM0lRdrUwFAXsOqnNkXEJVn
RDrYi1lU/Hj75SKkZgjscEvNojq0Klz8SVt72k8r4zSYbNI7xKgp2fNXHY+Cl4sDRLStsOmqkPZH
S5a65YT1NQ6BoGrD0LWQ8rqP8jq4z9HKTVw0zoN3pHLfJkXSXJMa9todNx+sxR2HuaQ2CxNgqWwu
DX6yLq9As+roJuVW/63Qm1mCroz/ouE87fR+bK8AEXlSlH5ijtB5+uAU+56y0MqFdkqkg3tA9jvv
ErCjJ2m+3PgSmFCZ8mIPs5Nm0l+nL/M9clWJR3sreqyoDj9lYmpQ5UWbNOrGEUx8/xHb6je1R6PH
rjr9byWXaIyAjfHMMp8OQxMglVJY1sp7OK/U8axB+0ZqiDI//3DEj1cSqVvHKDIWUZKAwTZ1bt+h
p+rcJNqADxLcsr2U9PZKw+fMoAjvc9KhTeCxoi826VRkXW20KC/V/sSljwzWHWo8zb4c8nFb+lLm
5nQIt5dvzNNiMKa8bBDsbTi+UF4XEXIXmLGqt3W5Haq0fg/YRM85ILkfdtHr96g9IouGApzzyzQD
BGaptqjKNjMQvoKd7CevZtAEv2sUXu5BEagz5swa31s1M99WfueZ2ZnRKaBuwOsQJM3//Z8IqQQG
UUZGUW71DuwzFz22fomiTz9stRIpb5aa/i70aHxUJDG8jQjRzdRzPbVdv2gMLwSqr17leZpGXkX0
el35UfyJImOKvlE0IOx8+ffO07bYQex2ED2EjtS3lj/Xysey6DN+bpholRvJEKIT6Fw7KUi1731W
az+tJkRNOgCJdnnk0ysZPQ4TW/WZWYwX5GKiEihkMyly7inIPSGkCO5FQ5WjBVW78qqfGwopl7kR
RiIMWe94TVD3pi6oUcXpoLl7CCk6m8KOus2Ivu3KV51Zfh4ZJFaIUmekyKJnEWB0KCSZnoWVIw8K
eD23f0+aKq4lRx5RAkYJGyy4VslrrhhnvpFjMTPgCFyooS6mE0mvBMFDGeEWpSo9UXeOm+lZvHH0
TqzEY6fgQAsQGGAUYHQAOwmVjufTziIQPoh3A0GPM3tbgMj+zCqIerPnKQq38aCRQKvwE53dYPlG
71ncTdNVkZgo6ksSQpgbIjpsZ2EUSejbpnQpzdQOxBZVvEo9CKwNkdsWbek5Qi19V0I/9WdhRlm1
6YDWO7gkEH2v3DFn1o5W8czbnr3W2C/Hn1WUDiiK1C+28WAEr0Sk7c1MQL01MCN8Al0iu+kURd8u
H4PTJ59wCawvST85DVjZ40FtQWUPvxYkXMrc9woqohst6uX/Hp4xDB0BIMWQwJAcOh5mUHCXrxUH
1nY4qlAYRvObOUyw0yGr0I2kSXtAXBOWoV6U14VslGzYCCvhuQiMoiQSRYRWmzGs/b3Sq5SgL8/C
fCyOryEdSBWFKmAvs57B4oTaiU76UshQe/A3+GkmAYQEpInc0UTXddMkZrC/POCZeBUarTwryJET
seKLAoeEA8eIy0G1VQNb7lCGNh0XTwfDQbJHmZxtFPQQDALcZeWNLjRr1yptOaGlVyYJCqO+JTZZ
nVg/AzmNH0K/bhGsbJOVUuyZUI1tNgPBkXmYdQQW88K1L7pGwlY1zUvNQ2XO3Kky2IoIxZGfRMtB
BLW2srF81strIxn6XVVjwYjIvHgC6Gre0JpeA8GdisHRL2OlWCUiPdLfxVWTSpmC/rCKcA/mPgX8
Sdv6ExdB9B4YxfSZxzSEdw4lGt+LC0goXpe37TOFqzTf+b6Ng0JCKwX1CHQr36Sq0T6AvNe6a9eT
Im+HCSyxQgPiz8qCn0aYxJXUDdhn+LUBVTg+AX0JyE2uZAnBlA63ka5OaDKNxnBQyzH2gPvq0BqD
YadUZn9fOlZjuJ1caB9IIpsrxbXTu3q+N8GTfUUINOiOf0qBJC8xOGKUtSh+QfJVbpxW+9MPZfNf
af+cdgYBlQMiFHb6fPn8E4xIgRWm2IYyUNX7W0WJI7q+9C0uT+3pFUbKB6AaXjSuisSEx6PUqh8F
ZUMyFNcBm6LLbG/I0X++PMrppOEyRLMA3iF7j5f8eBS1y9GEMJV4GwZ5tZ0BkzuUMMV1rRofl0c6
/R76A6bG5TDblhMVHY9UkjfP0vNYw8ZZduPoBjV9nBC8y6OcuYEAVOvUEecoiLB2cfM32FFpSunD
x+1j5y4shv5TABRxqxrZpp6t+SaSJtrAycU1uZ26baK0nYv6arkVWUXHE3Wdm0SE6MLHrbXyxp/O
NqAuhUgWDRMUX5ZNIPoKiu8nCeRTvfzw40RFALPWniI7bn6uzMPpwUQDY1a/o9EHdnl5MDXUf7hC
YmmDNGHD8ZuUeBMpan0N+DPy+mjAnV7iTduChlVd3wzqlxaYziuhs/qfVRbo9EE+B3SioJMHbux4
6aOMxLCnUcRzF+JzJ0/DwVRFvJbtnvZmiA4d0nCg/bOf8mIvC6kdwRshxJipVfzdIQjYhDb9GaSX
AbHockSFAsn8uOnaD43s0kUGo/t9ed5PVxhkNOQbOmH0tVH4Of5UaMzwHXmy4DuY4S4YSRYpbrRo
9Jdrs3rmGeMbyYh4yaBdMOjxWDj4ceemeBjaQY4dkJEnc7U+TBrlpsuNDLHewDD+JvlkhZs5iLkb
R57nrS/rgKd0nGnx65I72iFTbUfWSth37tcxDXPU/IXUXy56Nmp+r9RpStWlJfzqUGTcq3B/XxrQ
li/IulfXkdzJ4VZosJfsJBR7dLqf7MyGQjKSSByEhmjBys86vYXAAIOxp8FASMTJOJ4zjCeSQGri
FPuVNgHbpqcHEznu//oUgbEG1gySnT/nDXE8ijJEjUx7K9vSl5J+F0mY39BKn2j3G/JKEe7kgxhq
5kTOlzgl8+UHoX+lF5kNIMXpseTrIk3sydr/cwWX5gQ4WHOWkUDxcSn1lPkSVoU9Yu4wFIorEFdo
d1e25V4+PPPhOIpXiddnZRc2DSf4pPAdJtY0+GjfbhM7G76Xcah919Ake7W0Wj6AgzY3wpSrqwF5
djQup/y/r5qumTotKJZszjaPVy30OyfPTHIswCpzsdXJ9oXdYhCTY+R0+UtPkiLAIGSyLNtsjUnk
dDwUFYM0kGp0OFQ1R7gq3WSqgkXVdUCk/D/Kzqw7TiVd03+lVl03dZiC4axTdQGZqdRgjZYs7xuW
R+aZIIBf3w+u6m5nppayvW+qvL0lIAgivni/d7CGc46oEJNOR5bDF8JE/qFEOiYDeYpF3mvJBOFs
Tm6EkpjuhaBpOhSUylR+KPKJDImptOI7R5aE2M2wu78UHQhZ4NWW/T2NIQVeJCJWX5bBmq/pIcuL
FjtUMywNx4Q7X1ZsMXEjZsT/9L8XKDr+gqDaLCB1LrEhH6E+OAMKklYXT0RKSDtAfABRC1yU9K3E
mLuPSWQOIrRjhelENCic7txOzeWV7ZrwNCsWvBA1Nm5seqwRxDyo0UDHPNh5ukmc2rztNT/K8AIZ
+2uJXxIW+FXi/SiTedw7zVRohB1lC2b48EoRS49Od7v6OmW4GioCF/1OWklIJ1/7krmpuvYTEnEQ
wqcW8yGOicyWytX+qnFJ/BS7kUkTu5tfpdtb3+Os1v5q9FRUWPqIpA6kmbs+667UbknI1chXt1WD
YyAVSXszrm43m2YccPiknsGSL9cXbHzgumTa5aIn6cVkY8BzUcZOsgSt2eAB6dUNYn8y5PSN1pv+
XyV5AzwgYrHXhtBbO9ClTpiVNqPiuhsSm0XBwCcRMl45EYski9lxtlK0ZE0V2YKPM861vKaJpPRs
Rze1+TyWdWliet4v2HQN2fRxKFrT3riYCjyTw1BWG+kPBJbAvu3coIaL3m4QvdByEMaMeVGPbLsJ
1NzIl4V4w4+4odNdzpp2qHYFsySGCNhM9dYnQ7G+Whqsi3DprUr6ARJ/WTIKANc3I87bY8Asc8QG
X2W6U6QIkXI1VQ3GchwezWnjrHK1Te4uxfds6Sc+InztzSCePOOzZUA5CWJfkDIEhUq+SL9cdLwF
R6o6oN/cI8hM1d+hR8jpyddl+5LbwobTBw2KGcKp7waAXjfCwehhVacULAmMKGu81wcsF8MqcbtV
LO9hxFHOSbNGnueYSPA9JUEcKfcZh4+sDq3E926bpRtvLEaTX+fGa6icNdrLdkHjSCZuuyio5MUa
UsBEdFeuXU6gWV0TrQEuy5L3/sJzusSyMRnGWoWv0N3xzmRDAlhkQbFrtAhiQvq4yc6HJnjTpqn9
sExiflZFg1EJaYNBCbJypgI+pSWuvkurvAw0yFiPN4crX4/Vk9+MwHUljhbI2fxqw3dbXraO8uBh
LM7GzLPxArNfK7Q8UsMQLwPeeFCzDCgqAXV8umWJGh/fH5g39lEgUAv947/9wo8KA4hMC116G9t1
vfHu6qqYnvpe988M/2lVxONzBgA2WoUlEDMPHx8gxiz1JCtDTdH6UMsusn1CkfWPIhY7txIvcIlu
Mm/BFZLQ19mGltHG+l1Xjmewq5NCFW410nGo4ChbDIrmwxsxzMYblImKKbLm6KtPKMSmqpf+unXI
N/rToeVToL9AqgAFOrjQ4aWU3aqC+nNNLmjci8Yqop9N7/5xdAHtvbW5BIaKQIXZdXgV25+F29NR
IjlzyHfKju2PadrHZ87+bwwb1JrVw80F4qKbeHQVZ+KM24DPdNGYk9XRLTvizVbXU/fMCe50QkLS
Wjt3MHne4MN0Fh1yl2DuUHh8FHnqzruogZL7/rs5pd3wRojFpDmIu+BKtz98ICn6pM9S8tt9PEhI
S6rAbcJFzxdvK6MqaoK6nWSLMQu5BIGWzepTazmqDiehstVovpWX0pLFeOZDeePp+UrgA4LosE4d
d1D6pC3sblRYjHSVs0WU6G1zA+efM09/Whex61AVgY4Ckp5MGpPmYWrWa/iTSok0mJL8CV8ZpPZD
0+5o5IpbwEL/wZgsYrgrgUTO1IaE7IlG3LtGkT0zNqSngdf7H63CdwKAdvXnQ+FwnjVg5uBHQrl/
+IaiZcq6LKeZ5MdEnej6QBXuo5Z5fyjeGHB++y/olrqUQ9LhVXKz7QnnBLl1C4NIOV+qW70ojDPT
7Y3PB4oRqUr8s4KvRx+pkLkzqsxo1sCbDnccuHaiTNt9EdnVuXd7goCsGv315UKcgOh4kgMQ1TX7
ectpwh31+4TkmJds8ednmYpkb5Lpfi+lkT/EUZwSYWE6n+wxFx/bkdPy+0P766h7eK7hTkC94AWs
6S3HbzBpcP2OUvh4Dt5i6dUcLfprksvhK2eRFNYXmvk+UK2qvGtcwawXQ7VZcjU66VyEpTfYTxGd
mmcjrwkArHKpB4VZy8t5cKdkW+DW+Q1DVjilJiDvdeHPTb9bFqV/zwdFLCp1K6h61pTlTy9Snbmp
4xpAMbUX5/n95zx9uTRaIDfSaTBWGffRFBoyZ2oMyIYhVrPZhq3dxrc4M18NFCNnLnV6fkKXjhcq
hyfYSziQHM5WAYSMpGXgUpaVmledbi5e0GS1fetZNM72Lv8DN1yJ9lymyBtXRmlCYxWUB/zgmADs
dO2MPRDhQpOphpcqw/yacI1+Z7mt9ZeZ5NPOjtr85f2RPV2mgM9IdOA9sl7pv1qHvyHO2GH3zCAM
Ub2lhzgaKSE+4eglPvRRulBK5OfEyKc2eavVLP6fABh0PXmthwOcc+bRCxslRZ4b7VPpLYQkG+g8
rV0be9K6nGMr7shps7THxPSRDHp5Uzy5fiWJJBuK5D5VEaedutFw9TLgkT7l2HpvLMJEe8gGOMle
0vlpv9V91T0m7C60AUWSfiaxycf2kzSu+x75MzmPFY0k4rA0GVhSy4ptE9d5fjNFuaMFxEG2aLdk
0yEJ87TS2Dg2ZJoNxzD7p+bOfbXPyIO2A6pdPGTbjqDSdMnn107r3GSlNkZyP8WUCUHFYV3+6WoH
p4LPfgVO1nSo42KvE4SSEmBINtnS9zcA/RK5AgHKNkqFzfsz5IRxAGThrWxVXhr+A/66vP82Q2Kk
Vp6ejhJM2y0+5CbCsNWjq9uTTdLuOXHHSChc8zaqc9wB37/2ydbBtVnNqR7A++hbH80V9F5ajKIS
+xQUYVcwENDgmb7175PDf32b/jv+Ud//e73s//U//PlbTXBNGifD0R//9SH9Ripo/XP4n/XH/u9/
dvhD/7prflRPQ/fjx/DhS3P8Xx78IL//P9fffBm+HPwB0CAd5gf5o5sff/SyGH5dhDtd/8v/37/8
249fv+Xj3Pz4598Jl6mG9bfFpPT8/T9/dfn9n3+nOv5twNff/5+/vP1S8nNhV38Z0i8nP/HjSz/w
w/4/AP6g7+JmA9DKVPv739SPX39j/YONfK0aIBTwZlaQqQISSP75d9v5h4BN48A4wEGF/8v62dfy
11+Z/1ip40BFLADYrMOL/T9PfvCO/t87+1sly/s6rYaeX8y0+23nY6UCnOQXObSEV0/Yo3JZx5qQ
FmWahElTQUbo52wTm/14ZvL/4n8cX4aGn8UQ4MLKyepw9hfKJG4qwnOVfAL56Ji9/tI6uqazy7Xd
YzTV8tkEz7qWom70oBqqcQpG3ScGNPNIr8db0tU/JT37Fomvo8fZfl7Dvh2z0K5F5ZQfk3wuyutc
IKUm80EXt74a6RIDsmvkIcspq7eWOXoqwNBT+1xGhvGkihTFWk6s4MWsXPhKSTn4T2mNHIrWt9A3
5FFm122OiU5o97l3x7KKQ9JvM+U/7+P38T/aONbx56AJo5uig3PRsasM/ZBKQBMFEYtIPsT91l28
J7t6jgXz7b+OXvzvF1o33KM3cHChozewJOwTqudCeDl+mhsCXQsvcCxcN5W1pUoLELZcDTiWvX/Z
492Yab1W7vBwPRr5J9TOOE3laFU6mrGZ8mpE8LEF4SdwOXKjnU3iO+q2wT2z3p2o+dar0j9YPUVW
UPXY4r6lxot8NUXYREp/NQJIt3nhIjOZS/O+hf9QBb3rcAjNzWVDE7e+mGa72RR8LGeOo/Zxzwtf
IoixWCtxPEDrcUy46MuK7Npy0oLBqVERodoQH4BHzSlIram1ArwdwU1nuNC3XhyraWP3RfmhTTOR
7uOx8AkrH6R+g2JogI4bdfOntFbRo93m8kGTtT9fNZ1BQOWYrzGvNgri+cLGHrzZtZ0DWzFbZutD
z7//IPCVvHaTyLmfNGtUQWmRWsfG64qv62qj7/TSMHAS7mxnJp40mx+beASiRD1eomFGjr8D9eqB
TMcCgx5f9NlfnEX19sxisc7E32Yq4idrpQmQKITH8Ro+eLhWgI4T+TtLousB9xF9Ou3LHGnz12Yy
z/mH/Nrgj6+F1w5VG+cdgcD18Fol6lYn5nSNvY2BZYY/eE7o9XK4schPus8GUqwQH2hh75r6rZZr
zRY1QfeA5n3Zdxg/F9R2mrwRVlKTPN1hmGpl2WbKbTrY739IRwvFr1EBowGbYhqZwAGHd+oRJ5WT
OxqHc6WpizLz8xHHHNL8WDCbR9Sxqt6+f8W3Bgf8ESXkigfSBDkqG2RCzswwj/g98o09isL1fkRm
WY1/zU0XVwFAGObhrZ4Ue9TSvo59LPlBoYXp6uuwevSEoxbNl+2S5mWgUGMLvGbL8Tml3wgjPR17
8+L9Oz7azNYxWoNAMHci7IFl54hasMzjkEU2b5OP47G1cKcLLFHxsb9/mZM1beVqQQ+gPYmNFGDt
4auYRwzfigU+yWJj+kEuzrDF3/ep1ZbhvjApVZtmGs4s3ycSJJ6Nb4JGMnkLqxvF0fsX4L2aKUst
0CFUIgeJ5iW7EH676hxq2Xy2m3lZAtW7sQXJcCrGi54QQfYUx8o+vv/8bwwz0uRVJL1C1bRQD5/f
nsc14LLWAgvXnXAiJXaXpEu6e/8qJ0D0+sQr0Qq1iGlh+Hp0hCxFARdTNPBrllG/LJy83uY5uvEw
sSI3D9LYtv8a1VRcRibMYqyhkKaNeZl8A/1Lb+vCIxtOImVApIwR7fs39+YQULnBmwCrp7t7OARz
TfZbYhHq1BbJsBFEDF5S4sR/fpUV8QOHRtK6bmaHV2nijmAgv9OCODOGe7dWZUCfyfr0/rMcn0wY
55WJw1eDiw3d1aPP3EVdZCwT42xYSbnTnD6/gNZU7qPWWm4nJ4/3li1JsCzd6N8nhoMDwzs1yfq9
UndyggVEXVV8R9+rSRi0wIUYH3e8WbGnqpM8DZhv2kNmz/4Gc5X6AyYp2qs7r0mZqonP0VBP2Ejr
LSBFoju/Yj/cx+EQ93GrS9tbNxuVWiEGWcWmy2BAprmTPWpSFQhSh/iilxZGY27TXSMHkfvccKbN
UrjDlVEodtYYO/MBIt85kHX9ko62J74w7pG2B03h44Y33tSYJqZejPluZ9zljiMfYihga4t1GW+8
wmi6M1/dW5OBfXBd2CiiTraZqZpSq7IMSGAeFrUtvcxrG/fxrxUaf5h0Vr9JSan7gNxwfn1/Gr6x
quJ3Q6UBRrWiU0eTwcehtBQ1HXALB9RN0RFAaqCp2hBk16Vw7BxowjjbnFnL3rgqExDQBsCIVfW4
KYFndzcWEy5NrV6mga7a+LMay9bYdpaCWSBQl4Ikjcu5+JET/IaXCqsAsIgMZ1IVrKMVpEPPoaTT
4jo/L7a3yWgwDnvHqdqruKojgaxSb7QtLVHjCsd/a7yySqn9nIc1dVyV6Ab27ajrP1NYiPGeGCDP
COOcLNlQ0lWlJerPy1dcgxZz78u2j/A8gYoEdmy3BczUaFE7o/C8j15sl2NAsmwv94YtxXzZmyUE
galc+irsLaerr3ty0cVurgHgWfH9edOSTfFsepNF+qVm4kOVFNInE6OmBy6rzJHB4Er8Lye/SKC8
T7nfBfMkBa6OpToXF3MikVlH0l3F43zHqwDhaDuyfK2QQl/4hH1zuI5ipbaoqEeLSrZOoCxVMszK
XN8QVaduCEusr/150m99P7P3c45joDfL5jJDvHPbDrp5N1qKA+b7k/uN/WJVnEHxoH0Jt/loJZ9N
EffVCNHf1CvnO00aha9CO57pSB2d8db1FNomO8WqpYdme1SY2H43zbx9Cq+k4aiBsgDvM+VAsyN3
Ot14UT3foMCznI1HOGOY5q5+5rj35nPCzoF3i1EoiUqHy+mgcpnOM8Cfk2nGq2HOfZjhaXmGnPNW
ZcpRCk0wVFXWqmPJAge4UufcDJzQCGdnF6qm2S8xpYnscjcLiZfGXDb+ZW3r5oUwu3TntVN6b/aL
f9mkOfkW5dxVL2jrocDr+KD5RmLHwZyd7aecrqd85ISDgS2inqdqOhyQ2dfzdMjZXEm7YI9ANo1X
tJ59amoV3y6zbwDUZp+mQXfO7K0nfUP4gpSpa+HOlYEej7Z1emO+XyfkzCJbEfvCjMVdBX/qUp9j
sfcXbGvddHR+OhrmH4hVe8h+mbrtakmmeZW05xRCpzOD26FLxi62lue/bvc3/HM25sgkFIeiURPd
pqxhVZQzrKT3v7MTkv761PgMrosrmC7L6+F4J73ZKFeRhTol5rC1ckU0WjdjNGa0o3lRkrN5rzjw
E9Gu07ntMkXKHbGnGzRytb0r0HVvcfMiZ7XPRKnCKUu+mu7iXpDvaINm296ZT/b0sMv9/jp60nWD
DH2066k8LethAB5Qqv5qoz1tgkLXhjAVUz6cGZzTvQ54l+YEc8KE533cGYlLuyZtnbFZsJq4k0tX
pCgqrOd21p3ntF5FzERJfD3zRtYRP6xhaPaviwEsBjxlTyqsEtitmxAgkGP+7NJ72dEoYXU2c70K
iznHZwaulxFqHKnW/DW7CqzeG7E/m1JUKcJpzhAy3xpyTtCAncALfB1HO29l1RMkMcqLqcbvMG4n
QCitUV0dqHSKztRTb01IQuFhVmD1g4eEc/QZWokDLuAz6GalWY9STcjjrGxqqTZ8PfHzfW1q2Amv
hkRqH6cRYu2ypGtFjpw3dCFdp6kgEcxOL1xnSaZX0nBwlEMZNGR3fkus6A5BPalDs3ASY//+u3tj
8cL/FwgGcIQGwrHtRKnFWIpI7t0dDfWAdV22r70Zuz7sMC7qzi4+mJHMcEEw7XOyh9OtjLUCmOMX
ZM7AHW1lmbF0oBJ0g6QHtzQ0KcFehqwciNTVxlR7IDG9v+myWIgfuqWWj9NoZN3m/cd/4wTKTUDQ
p4XJ+Yi95nAxmUUeTc2IwkPaVfqRnq8AbYldtAni2eu7fj8uHkcF3Rq2BCiNrw38btJwjTl7blU/
hZnAMXwfNRhgvX9nb4yOIHcIiAz3GFhaR5MqnRu9cOKYCLPYWD5LRWd319em8SEdtX65UI3fxdsp
bcfLyJ+t9LLhcNE8v38Pbyzoq04C5Jom+KkwZdYiXELdNAa5ttuACULSwRyfO4+88bE65tpDhn/k
rtPw8BVUHuk4Hj6kgXL9uAkEffeQMtMtA612pjPVy5sXo4oCcUCcSDDg0cVKxx/oMtKCrMcar9LM
+0La9qtCGv/yx4MHwMmoIbtnj/aPXmCOt7Uw4vXLwgntMoE2SzJPkZ4Bn09k/eyGmO0ioAM2pO13
fLpxi3ScbYx2qcSdNOiaRRFpPfbWZZrW/V8OJpPmJclD/mYujGKlAGdNEGvxd1NJieR0KL540gBP
Q+/9s0xjkqN0J5Uhv8xac+/MFC8gHOCe/nxwwDtgsXPHcKzW2f9bqQCqKLyZdOKggCy6TQd/DpBp
2GcWt/VlHu1LoITghXAkIYqJo8qsKFtgj5iraLTEw37VWqZmbzxbdeLeUMf2Z3YCc93Kjy8IaMZr
WIMIoc8fPlab5FpPMawFnAOqoJla7ZNpEiliLb28iLspDlJiDG7oB+ZhXGB9OGC7lQUp0dabJk+X
S6ngLovcK/dO78W71uvMwOd4fFlr1o3tD5h7Z0PfnSm23/jOHagiUCGZq9CDj6aqudST0biRFtQc
ljiWdulem/U/pSCuM5UuKXvMqkZBF384OMnQaVIUnG2hOIqrbhEJzOxu2L4/s976wAViPWxVwW5P
NrSFhGVbYQlK8EDkb7rJQd7f+NZqVVASifnnF8OyabVcoMNHZPnhI02L0MuumLWgIc/wJiU5/LLu
wZLsOvbPFPtvvSM+cVzvWFDYGI7eEaZHcJMgxQeL8HA7N7r+shhK++H9B3qjfoTfAhcV5cev5szh
A+UECHZIbJnAqTuElPrdrl6GJKz6x6nHZW9M/9RoCVUcnD98YyFO/DKSP7yiQC/bwF3Eno8DbZDb
U3MnBm06M8NPZwU0IYxhoNr+OrQerTeGgS5i7tnJRombpa65EamBi+FuDTeJL94fw9M3teZB0VRZ
Gd7sMEeLgMww8tKgVoQr1XkDJaYNYojeZ9a2N6pOEDyC6sBXmezoAw4HLp9xYaijNW9l7LVvHQ6T
AaKc+IosU7WXmZ0GfVZ0j3oeZ7eqTNprkeE1A9yMNCQmiCnPHOjcnfyWq8p/muBLfLDNJXvp9So6
R7l+Y/iheNKUR366NjiOSr1irK209JlWPUETQYu/J5qSQfm0YyPz8/vDfzqFQQvwcsNSjIocst/h
uNgiAhMxQEh63UUNXdHpmzWnDCurm9atr4ufUk8NInj/sm9UkofXPXpGNBlyqjHNDEkMjLais75k
TYNzKp7oG9crxceCnuhFhikzMobBufPH/EuZ+wuyCSQgu3FAGzvnqv7y/n2xz/HAh5sSN7a2ljih
QH04VuOWzkxL2cei19GTtnno50XTnvVmKYorfFtE9rRUIzkgZhwbPwn8TLuwSyMH8iA5RM2DaMYK
F7pO028rpynELkskLhWguN4TbT7H3vPiC/cijWPzJRPdjKmBO3V0q0ds46iMfbH1YQXOYa0vhhlQ
liRW4DVRpoUebuKU0L3f5Vcj/mRiQzsLs3iYg6hJxLIY2WaYcovDgXL0H72oxaP0OVeFi1LyAZAq
M4Mq7qpvY22k/fUgxZqrKBo7JzTDmkTIXc7kRiqm903hgniy166N26E2CVeBETJ/shzkiFu/M0gx
jqMFBTaBhM012GE7h5Dpcf3Jl1x9m0zCvND/yKnjB31xA7llcEiOGWZqJqQED7BU1I9OL+CV9NPQ
zni667Lfxl0eucE8Rpnc6lJSVul1P38SFAuPkSGrQE2u1V5YiT3ELEq13YRDb5kzZLHRf1AGcr9t
0ta1FfYjNb/hKWxXvYbDdKAPI+7EdWVan11yMr/3fVOYm0mM9lUcjTX2ZGIcL6qmItXW0Bs3ACPs
KD3IooSy1w/Lt9aSzScHeU+adRZx3E1konmZOAqaVKxBpyxiso3ScsudqDIsUc2sG2yIBZ3tB4YR
eY8IXMFS0XI36iL1EpscBEzXrYukS4vHEpHzaw9R43WaywerldlllzqdsfWisvvR9qbxLR/b+lPk
a8s91nd1juhtEN89NUGbxd07a28bOgrlpjIRqoa2Ntb9VWRxdAxL0ylpkMfx8NEYpTsEhdsbLxUh
Q+z7lcvccbPGn0Ic/huDFCyVX0fOKGD6YG5ZBJ2BnI7QUDU/OEakfdE7Z4arYXjapyGdvW9Z09no
57w4ebKqtes9Tz3adD1SthPauXL/mivP7TBwqZd716kusIKHtq8GZ6m2epqWr21bYOKaR1k1hq4X
D0bATI/hpwsnekLJaZqks8TGjSLWoAiySR9uxzktvuZZqW4L2x2+5t1cZ5euMrLLFh1gsFSTw/w0
jP6pzrLECNouTUUAHjuzoFuTcY1qqXO3wpEmMcJW3SQ7x5h0Z5v4Orb0DkyQGm+bCOo6AcpJRVpw
Cg9StU30xZ4WDYNiok7mMF4IRQ+ZfyVGIU1yMeHC5QS+u4gnMWrxgIug24GmugqXYHvyuuIik9n4
veozGCNtb6A2bHSM2GqjAgYB6GpeijKr6k3R9ui/NRqVX6VLPiF5kGknwwbX6SXsS+wLLgjHJbKm
UZjWbCcI2OV1qrfkYrQ+7Ne9Nop8/Q5nAja6vk6D0pit6zmis76SxcafueFWHw3JeRP9n1AyxKJH
XcGHd93NYiYKzaEq0x+1bygiU3QtenWquL6p0DsrqFKR/5deV+OrDU+cJWIB8A5AtxABga2hkk45
7olQ92V5pxVlbYcaMORHHS70q1xhColdUA9RoqpJwRjMItkk5A+/6K0ieHdMRH+3GGJGWbkI87M7
JtF9yqqNOXafykcAgeXBn+MCnSU0kTlI28WaL6AosGOjErLHq9az04ZX3hnkCRqVf1f1dfFt6I1k
3KhsUVvRZAj44lRTD0uXiq/tWPR3ukJZEjT2qH9VrSzc1Xco10HGV9Pnnp2KpNo0/yk7oX+aM90k
8tju4wfYXER2aqnoHUJwlGCIG09fgrpeHHtj0pd5VDgxN6ExjVMW4nPgXuG4N3Qbu7URSsohcjbC
Hlt1HWmynDZ6lhYfY0u13gUol/3RMAdWPafNs0fda5OvHNkA0aPI9r7AZco/pbMcnmxznJY9LqUm
wkYXaHPVzA+fcH6Ofi0/Jas6C0Xnkv4d4EVOLqNnadHPGindJwR/Vv7kWEvxyuLtezc6FnvkIjVN
/W1wojzZk93QwkVUMzb7g1M8ewWm67uIz3S6d+KU1McZhpt5Z4xV1e/Ij8fFoNUtDDRRemN/l010
QQLYJOUNIafdDYGC3o2KJw33uriFFN8ZNlLfpVqtsbUyw+8TihY6w7SW5hfw4IocyUzF11GX9+WV
zEy8+CN8JjeZnxq3Q4HsMxiE1Rt7k5ALlgoryu96CVVsA5MIThgpSfYQJGCTGeQhls4NAgv3gyQ+
wwkgHk90V7UZmTOW/jioTnSQnsq2jR7pg0YWD42/yS7xBqPeup2VPCtv6cyLCPZOl2HMVvCYV7Hi
W5u1jn4mSxqWkdJLGyKvJaZXm5rZN+9jb9Fue8dPkjCWlfO1Tdxy4O/M9s5ouP2tIZNkL4YESM1j
xhCoNxntECxJt6gLHa+VxxwHnnTHMpBSQbgVFklla41FMBZu9C1mgX1ZOLh/tzUXN9oaETttR0eZ
94Nj1lloE7lsbtmWWieo6C4RZ+8XkOr6QWjQWBaxeBelsr1X012fRnPYOAL6Fu79ZBj0Yic9KvjX
VZtgyxC5BDqjlNU2ja7Vd/Fs+2mYTmLQL0iGVPFeGqP/OpqeTC+ztps+eEwBkoeTovZvi8ooN6U5
lD75TCthqBeVfYfidSa3GfGlCmL4b2Q0NfriBHm+SGzyDOGVaGaHNtq1tpZmgZsAemJ55hXyJkpd
/7voXPUZFNMmTDuL3CffW7KRfPGsQJ/ZtoSnWqIwYTr4PTN6tPF/MoSyvsxTwV6ZUOdp+KBPOoHq
7iSMINM8ltpI+mazcfzMvHV66d9p2TA8NlGS3Do4mN4lieHOVxWmwx/N2cLTorSM6bGrOj8OpjGz
cY4Y4TGG2dzPf1HweU3Q4GCSbSJdsUnoRpqPqGynGQ8kMfYP8VyYn3MSwFmlljm3N7l03NuCPIHQ
t6Wim53oG+QK/s+sd7Qv0qSnqS9zIuA+ErUVGmyaeGhWcbUzU4qknWXNBgG7nSKOxtQgt6CcMHcu
ven20en1KduIwRzjR76PBJ+wIY7qsBasREEea95nNedJcUW4RVVcF+QCjrhjyjm7xh+gg6dS6EVH
2EGR5Zc5fhMfJHZPRti4rRShRhHRBibsgu6DwBeKyIO2zMttKwqiuFrZVsOFqc3Su3DNKm2uJi/L
TXDArIt3WqSL7MIfOxvSk5wHQtLl9Fx0WvZEkI5PBg79BJK9e80WgYsxzrNe48FMrIsYyZIychzF
28GP8+0ksnzeyNHPP8GIQoId+bX+Iko3/ijqqTSvTFRKV/XkGstG5A0587kPC3xgqtx3bp50sE69
bE8AmsquPNI2P1TAZLSpsMgpAhgbstoozGKHYJzcQm57p3dXClrrw5hJl2lf5R4lmuVPzOtZaO5N
PulGuXULIuhuipoc3oBiSlKvJJofh4p4rEejdJW3q6mLv4/jELu7ZSrigvwYYVZ7Uwp4zFXtJT9H
N4u4N6qTD2Rm6LciMpf14hAZNonyzG9sl9MLH5OYSKKbi4faUgJspCnvGyNJosvGjLrPeuNXd3Cz
82hb6qq9qNWYw1sgIk0GfWOMUxhTzW87GdNFpx+AVMSWwxiKRp/Lm26RWrxd9Mjots0wkUro1Fm/
sRVVQKDPwlx2RT+7/a5zyhx1F5w0wRcmc5YktBiSeIKZ6r+JqinsQOEcEeSyYNm3VbK8wJVvbwXM
dWufLDNSRpzW8/IhV0nebD29iEZcP8e2DSKjxaYCGoM9Y8c98/P/K166HDdB2Dy1oJoKqAoxURpG
MpjouPTmGYTzjZYzkAbOUauiAFrLsY44L9C2jaZiD5hFAwt5+C4Tm7PdnECU8oyIcfAEgLPSv/ad
7K4SfeyvimaKfjjOlPw5qoNJo+7aNB1XSuja3PoNRSb1Qq+6sotpaprJRaPl/Q83ryIU9TaZDmfO
0W+dole9No0QROrH9A5hRZTT1sCDcxQLMC3vN6rP+p+VZoqAtrd55tz+Bm2N1K2VEwZRaqXoHsGl
GPKYeWMDI9kObWJOehUbpbb45MUV0/coIXHLERVLoFG2z7nmNXft7NtbKcwRx/oFeXsS+U0bFBoZ
LDn+Q/aZEXkLaMESbYVzoaPgx3I4+lA09drpMRObSa2BQJVwIPWnrMH5w9PuyfrRQ1nV85kZeNqw
hDGKCS2uLf+2iTm8qhuzO/JFcVWrltfaZGBZkA8ZFoc4nO96F2le6llyCdt6OududXptJv/KU3V1
Ip1oXxxe2yQaIPcqrt0t2XxV58rbkyXUf+7N6gtlcHQ/lYADvab9scRCYEsMv4MOGU1t+oKHF55S
jUQkJShkNCWvOO+UV5YetdsF0DMJqrl4pRmenRnp9f0d4kZQX2Hg0JqFmIoM/PCiWmf4xbL84gBn
1hUiFk4GC8VPLdLkhr84G4FwihKysBDRRDsapgQoy9EF9VRObQMVstfqelcPCA1jm9TYZaLGZE9z
ImPjTjY7pcf52+ZA0nKmgcqZPPp6W+0WSLpXxiThJtmpn4TKtKmK/3QZgBIN6goUD1yNZv3wHlU2
ek1iTjFFSOMEKgcg1+ubJLN2emt8f/9a61s9egFMsnWirzzCkzhqpelFOVUuFKixrm8ICuu0fWZr
PjHfCf5d4fC/2TuP7biRLV0/EWrBmylM+qRJkiKpCRZlDgIeAQ88fX+o6tt9pKou3Zr1oJdmWiQz
AQQi9v73bzwzeR3WWUkAj7BU8XGAwKHw77/En4U2wDfoPxhgkmJEO/HTjANunWUnG6VEj5e+PNX6
artBK1LzqdTa6aZIqX2e43EtwopjB2NTQ6ewQlvhflMU1fuVG/Bf4KwuIklGBaTPQmb+Pc7s3zb9
1HCV5nfJwpi1eiSL1UQCRIHRrLn7WIoaULsUzT6ppetnkkCkYjDkTg7xeGizbHwfwf+ioeni8O9v
1J9fl+17MXKCBIWi5WeOdavPnrH0rIysKItwXqE0OOQeR0niKodilb/iG/55M4LSypxhc/XY2FY/
PZdeGVXJQmRWXk3u68J4yk/7vsupHraWIFmorrMceNEgTO+f+iHQicD0QRnAithGh9vN+LeHYA9Z
ZjTxArV1Wtp9i9M2bvskhfzjW8rK44VDFINU8k/MOtvOVm2jGgpzNZ9zKNQPLRF+O2IruqNb2Muv
FDh/3oG2MR6GH4zAQHF+nh3k4BKKYnGkDbJN7i2sk8Iqq5zA7CGZ/f21/cVHIRI2UHhuGjYk+z/e
wbHUW63HwRoS0LCGa99tYcIggquM518MpP6CI8AnsFiob3+3dNu+y789rcRBazYKlUN6FuXZHqrm
FSFP0TBLrPDVH5N58mMSYi+lp6iHadX/pY9pHUKqVIOmBzAeHKyizBZSpRyUNQKiiXf2YCIuB6Kd
TkRK/MrF+C9vj27gV8NBizjip9Ju9Ga4nwlvE2BV9p2J0XjW6knb4QO1Hv/+Sfx5R2EYzbMmrYyt
zqGS/PH2jOjjctzuRMBwWi3vW5wgXFzF5PwtE0TJI08bi3cSVjPcEmcTtzS8t8T4IXEa6KN2bWUZ
uCUssNBgZKE/NsJLvMPff8ffCRE/nAXQJDCYxFaNAhS51k/f0ejVLi7UVQQr48DlNUlnrL4m5Bte
UABXz2GijEuxt7VKTPt+1vHYgEDUQRHOnTicSeiakaXbLaMKtvidbGSNyg/nmIlysoY8zuRHucOW
VW93Yy57Uo/MONV9HUFS48/Y0Eyn0jLa61CmXU6KSDJHXaKK+agMscrMQcnn5a6b9UH/xYvy+xD9
p0tHHLTNvLkDuCv+tNfEcUm7WsdUXZR1+0mRyhwWqpt/Bnsw6nB1BxIFAAydPMwXs2h2nKlb5h5y
xivCnnnBV6sm5Zh0aOepG5zM+FwwX3gy0mz5SuwyaGHmmWsd2D2P3qf6Gj5nZa0DMZAMjEPUnIqO
aWIqnv7+oW479M8Xxj662SzyD+vpH9edJL0hp94UgaLS6BFQ6gRNu0y/4EL+uZHYkvIwpcQCwaWK
3HTm//72c6fcVCP7LciGuLlk5eDN+65aOkEegtnu09VV1peljSuw7bQqD62bYZeQDk0djg0TzUAQ
ra6EydyjxAbpiPVodOds/QWT6c93A9EbBFnmlJiJkEr549e0wba1mTFewORm3idDx3iLBi/6p/ec
F51t0EXVtb1JPy0mMBEr42UFRBJOAggOYSAYVzIMf7Fqt5v647OFFbL5u20W51vD8uPVKPy/3mE/
G0xNI0Ki5jQfm5A5Wsq+qvdZMmNg3mrEjXWz2Z1aK82t3d9f6Z/qA2QC3E8k2ZCfSJj6aXVNajUa
cuUbmHqt7DqTXAYHpdmF6WwyAuH1BCsrmrfXmQs+/P1Hbzfx54v3NhcMPhWd888SAez224E0b+ap
k1yDCeXJdcsAuLHpaI+4hpTB33/eXyydrQvFIwWTIdrzn252zFsOnRawpW9y9TgX5rcFjf0vnujv
TLofr2oTbdMJbdrMrSL/8ZHGdMJ9sYwY9tml9Zq7Lepy4W3IfkvVIKKsy5M87MgXGSGMDhUp7EhH
lwYm2AS2BAGjNsb7Ou2Gr4qpFb1vMkA8O4NZDwcmC8UrbJL5S6yIgX2g7kDVO31ab/DX9LvCcXpn
p0+pQzj6WhudD+7sfMbrx1OiISfCPFx5p2xeHgU/dKl2JWib5dTDfb00eCxg2Kky468U5YmI2Sz+
7haGHA+oZuxkV06z4UXMYWNUvLCEizBXIAWEvUlGUQTwXJqhlyeJueOgn7Ge5KR61WN01WHbNPoj
PclUP9fAP8t51vMVlvk89jKCdj3TpnRzoflV0xMtlY9J97ZCx9JCgU3pHGZCIDBNbXD7fZ+vHhXF
atT3ihI7PSaU5BCEHS/LYwLRyiCgtm++eshf4oPQkcK8N4yaj5bT9ESLC7G2f+wW/+d3gt8JO9Z/
mUv8ye/kMFTJR7v86HfCb/zhd6Lrv9F04BgF6d+lFfs3vxP7NxSC/D+dCd0x7ib/7Xfi/gaagIMS
8lOs4QEU/tvvxPrNAdsA2kBIo7M1av/E74T8m582oE1MjGXS5kmxfRI2lz++qjXg7FB5HkFOrvKZ
elqTxZMg0+nAqNQ6GPqWuNeX6s7tmEjq8d1oCfXglDipZo4wdng3W0EO+hxmefkSM3Tb4V8OtuZk
kJKnSfXjqjZ2nIFTBPRqXBtD7w/olD42t8wHJ3Oak71iSdrXtetbhf1O4ve30dmXQ/zRdnoR1Y07
nHFzWB9AQiSYe2wEeluJs54qStSkncYg0529EyVy8jAnNdh2b+l7zJKOfYPWBYrzg6V4n7OlYqzb
rJAP54uizbmv6L2yFzY+BvGgKbtRUYzrbG/et4psGRlXax3GbkzqcRGXe6F2+W22E8rDwcvc54QG
OlJpIyNJ9/NpHt34YFiZqYVGl4Lut/CC9RCGsPrcKHqJDLBWnhsXeheOUrLisEnG17yjRi5SvIP9
lIr24A4tOdKukxT+LAd1PTaOpzwP/MR2O5t+YoIhjGhQe0uNqnmNmfpB4jynCjHTmGFqItBUXnEn
YcdZlnQqw6SzzNlXRFW/YRC8r5xaiQRb3WeCbBmt4ITbQWkxlc63Ryd/MpPRxCG2XuHjDC4TkUXN
Ei9SuFAc6eNUuUAj7vx4LMqFXLw0jeKeR2emNkNymA6gUINGoqHfuBqGZ4Ojv47IHZEULtim5nI5
zE3x1ViM73WxwjVZ7ajArPFfwOVA/UIZZABhQ16ndT1rzaOWHJB7l7hI4CdWy4LRXN5XzOEGnOAd
MSxviya680xR+6EM6hl7Dn/FcQDr787YrxICjruYT0tSV8dutL5KSR6aorzPznrUnfhLnSf3ebvu
q1k9lFp5az2HCyh6niq4wMOAY9/3Ttim39Zru1UfZWAnwsRvWJ3pB7SQZIAGtsh41jO32A9a6T1w
FoQuLITZaqMlPngcRZekMcq9qykyrKz2C6qtw1oZ6sfsKSblpmgTEGEd/Uo6qtWRgsljoMh42i8G
ffmENIw/Z6i5siOXsrjAYGwjNZePnSygI0yN+7zIrnycF8jb1Qj3QBsn5YDP9HjntcgDKAYMEEIH
eqotlnNeQWqakz2kVf3IpDWJMj1VowJ7uBem1kQvWH16GRpgilaq8dHuiuSox4X7Niq1cZ3GGvpL
NjRjoPbNC4FM7w5OywQIcs4FPWeOP4y2ExKkoASSbLPMzN6aqawRoUpt72WGG5YmJDIkzi8jXeEd
E8qEqEOGgvk22arprfzZsNKLI8evS4GphL+0fK84W0QwLCpbRaeOblCbsFNp5Pw+JbbQK1QRpLWm
kmJY21dGEMlt7Zr5YnU06+hiqwsR3/Y7AqInqCgOASLZUyqqk9IYqp+ArQSGR5aV0Y/iNm3kNIQi
1ZFiAYddb48PIVyPfvHjXKfZv66GSENjduyzO0zyWm6cde+pbksvglbS4bkKXcMkvnDN6A4VJCH5
qKs7y03q+1iql0Gd7D1Y5nw0Vse5pciz/G2bPjXs/axBM4msvHSusu8KP7XZZxMFzkIeTROOlKN7
wIn46mnpXrrVHtN+dgh7PLqVcY173rdu+opixYCajFwZ0odfDnCVEKiMYeWIi9U8CsUcfK9ro3Xw
8ogQESeY3dy+xK0VMif+Ll2wTC7nNC5tGXjVRMy5KBq8tZnkqp19K5syffSq1cIuO2cuTLDPbrYN
vKpnhEFFk08P+GVmB0x9mmdLbUm2m0PMBNJAQKGD5fKJbNrVbxnS5pZ1qsYiWivtfdFUtgrXOdNG
mYFakxOEpso7MoZXwejs9FmUcxH7VaX2R2mVzIqRAlSZG0E4aQKVwRaG/665hProvMxVxZ93UyVC
usMzIEEvqIdOcP+rq95NKeS5Ij6Y1moHxvINVygIFkNT7nnp5kNqrK/jOOicDhamdIscXi2vDEej
Hi2IMN3EIvbGh6yFUJAMCcLwvomysU+jfrWCdpzmk4gZPzpFCY+sKX1om3cLQ/jeSJQHDR7AQyxx
1m+ISS1xu3Jjcc61mi+m5qHTpQ9K3LxPxpwyTRVLZOsyfbMSSHBmWnKR7D6BA6lId+DY6AOLx+j6
8d5WOkguiwxp1iOm1sYd6LCBs5exXr1Mmz+NiewPRbEe3SnL95bIoCoM6hAKvRlOQOSRVqgMXi+L
29l+hi9m6wu30fbx4um+kF3tNxzBuMgfNnzdz8rmbewW3Vf65olALfdU0VdAuuLcRMwRH6c27fb1
UMbs4e2EoXv1iBVNBKDVnxKj2pd1VxxIdVNPPQ4Az712h+n2FA7rCCmqIGhTmJka1WisL132vrrQ
NBc1dhw/q/sb1iPWIYbNE7a9gjFaLkIWoXZwpOo9DDkaQ8zzyDYzXRPr1owZbKJ7O7WiJA64BHtv
T1Ms8e5VW99SkozfhthguCWdwnDFCKq6x0D+xcjSvWH3kTSJ/MDKkdB7ce8l5bdWd0KCXDg3RPy1
4F5A+OnfIW3xs9k8IVvE3ste0/hNKuN0S1wOvjhTrcCGLLlfPTFferVhcjna8jPBRiNe5msbR9hT
rWmUsd0A3aSHck2MQEwN1Lua1TQnw45t/XWS/W7ptf2SKue1yS5z/paUHJjZm9cXd7ZVMO3sInOu
91aW8bIJ4wb2hZvB61wvT1VmPSb5F6+EFeMVJENh1N8qoZZfvZgMWOOY18ObPnC4jl049vU9CqqD
LEdEOPjHCTm7Ecb/7ItGf0NMop5kBZquMdxLSa+1s+TVRKOIKb19k6PoD2JizuG2xkMNYknia6SM
hhr1JCBEabM3Jm9X28XJTN8Wae0G1Wv3+Ph/5HNxr3Z6WDT6Ex3UW6OKk2UOd11v3re1fOhZMOuU
wv1qvTrsEBFFqPHaKJ7qCTG8dVQoW0lFXNIwHuHsYzOS3BUiOawNdB5GhYHqblkNZfXZzaFEi9T9
rOSTHnUdy8XtOR7GGlMWybs2+7kKx5eTrPbHvIsj+J8WtCZbP0x5tSdo+32VDQQdMj+CeI4fpKOk
B9OutHBQYtIRZvMJFQecXXUZIsdI5a1p+Vu2bJKvqdJ+FmLMIl0vOLHb3DpbQ13tvYGYDadaAoyI
YyKSxbVclO/Cc66tNbG4oF4bsv22CO9KDD3DZRF6vdjlm+esNMzISNsuMLav5cj2jYKNv6EGSSPD
dLM2UWaxvBVaz3PMxvKNhVYyDW9ei3y6G1z7azWoTyVtzB2Dtu9UZ82pRiT1ZrTGY6n2fCuYVJMQ
vq08maX26BKstkv0Mb7XuukmhXYDFd23bAZdvWw30dgN1lztFz7ooKpJ/YGxVvaEmnc+ptn3Aaqo
Xro7pmjVdS2oetBsBIMJZ0o1RXl1xxxn/abx7ssix71gLeWNd+rBLYtvEICj2kSlWiulehyXfI4g
RkAOGnXDDFuGqRcj7iZErKYVSTU5112Xrz4c4qdecYWKpGxZXuDrOV+Qx7iBqKf8EiO0DDeM3ZcL
Zku2dPtQjKSqA30PoQYmAIBgFLB+28r38hQloG3fq8u6RHGOiEIk4ohAsLnUda7f0SkNUV/n70Mc
30Ah0/e4FReHk75vRi8SDVW4LQp5Lkmv33Eit1Bj+I5aDQBaT4P5AVtZP5QT4x5SPZRj7cJY9DXI
3362aficbJJnTLefFRICpI8LR3nWvWI8p8SFoePZfMFbazjVU9M+zWLt7scY9iPAa/msLBCSbUeW
vZ+U3A6Gqt6R01KeEW4nuxRkCbtJxYsMUscGQmC8z26TJrs+0eugY0/fr5NZB2OZEeTRuaOfTHUd
gkoPJ4KFCrBy/QMnG+/bwvsxwirLblUBdplJwtxnp1f9SRXvws0NzJcS7cjcvTqV9UAQc+IM7bFt
E+1l1uw1RIZcs0i99qsej3KXd8u5wiSq8Ktc815a8I9o9BQI6GrvnLB+EWHtlkvkuuviO+W4BAPf
6hOMMXjek7Sc+1mwJemT5hxypzMPgz2V/ohFtHJwdS2Grr68TsushYnTQCrEIm+4z7wGLmc+vwvM
hqtQIrNAcSYXecU7IL5vcyhsbeEs+4WdMuobZb3mQ+eF2trI/dKtxmfgIH032P100jZSYOCa7MTE
mODC0SYQLHOIj6M9hT0o026oOnnqPE85eSNdMQ4eL46Wq6/TqGuBhe38p5Vy+xPKYyYeK6JVdvdy
r7lA1bDihqAWCA1UmIUrASRSPcdy6EKtqiDQOXF3LTDgDGdUWffS05HqOVn7r9Hop0B6uX5tjX6f
atVt9l6LSii635efHKZdH5ooSXl0pMJJHusHXYGSvVbyq1d15n5aEq/x4yWe/Abd2t5RZ+OSkeyF
vapmPsDJfyf+1XqpR62Fdgplsuc9e130jWdt2dUlhoS5j0XTkqakWNdcyOestTa9hWkdmbmWrNby
vS9ZX3E7hwsRdSe7GApf7yjlCWx1z/r2RuK78ynXmvxxMNQZCkKuhXCGHowEYhI8x3AyyupSO9Z8
pTufH+SoeVE/VG+jRdzpCEvq0ox5j7iCFIy2SKazw0jnkk1xNkZlbsUYq64ZvMNlvSughXPOUut3
WCnsOUFWgbrCHXXzbtLa+M0dankYLVh06RhbO6/myFEnxzk4NIaB4wjNn2yCcdEvnhSNa4lHkohG
xulHchzsRyPxloN0xnJfL1S7YSVX602X3vKIeap+o1Czvhhu29/N6pAOFIHGdC/Z09mJhPlNqRBG
GOWWWNbISDI1eiztr0JiuNA8YHb2NUFuVkoyMW+i7gPXPhh99WXhTD+VK45zXt2UB8/p5M4DJqfs
nAgB8aSlPGL0bvkJGOsneHdpqMik+sqKxOnIhZBRwn29KEMamkq23jLCm9648dl5Npz8uxmbMy5A
rbV3c694xnuDjTWDhy3V9VnHKgZLjHj+JErNe6umnr5l0uX7PKbVcYmN7HNrwhxdvVhj2xnxk8Ik
rKwPy6CFeY2h/DjI4ltNmm0a9Aw4O7Ylbc2DdlgGNVIEhBE/dg0C7jcfUN+0k/7cCyPRI9tVVG3f
k6iaB+ZsKreZopa+Dn3Rm2kmSk79XwzvCR4WlS/Uub5VdlU/5FzjvqgpGwP80PLLYpgTYpNKavfo
udRjapTwRRdXloLmXGhXfW6MVzvNyru50GeqBw2o2C8KU7RBNcXT0zBX0xoafKSIamnfqalWfFIa
zTyWmrLeyq6jM9Wcojm2hlt74SywBxMTTACf8HrnwVxz63s8CCaClMQcYi4s8KnLbQByK3PO5IKn
+1rHKzWQUrghjaj+BZtLsqvmWNnl5Loc2JeayJKKES7a6tAs1LRMGX5Wk1P3J7UZCCMA0ZD52Uae
pwS08N6XxFsfSkKqXuqc3qKsZHfW2xjIhtbK55jznJAspMQOhGu3YSoXumqtWLu9HrsfRFMdx8Ej
/GmoCRIgPzYwAQJOYsBm3Sjq5po02XzE5Og0ZzRMmXKuhPHctlpgSqQGWNrtetqRIeniR2x2m4O5
KWhlVXcBAZJ07itiUK9tw8Vd9615bUoE52nBCRnrj1zFUbf6N9N2kJGYUTa4IhxseXTbCqPJbRm8
yYkkXkfblx5RsjGGqanr99NdQul6W1ynCy0sFCyiHHBvwdGFY50U3yyw0oIjZkorPUScUUYt0xJ1
/pQX9iPelaFeTjukVc+mWkapjEdGQ4ep+J53HGijOfl2at+stauf6QzHvTq7/0LzgUZJpbkdXQvd
2WCkQCOjXM+2sO2TR5ZFkGbZzlWTr1MivhvaslzMND9YizUFsC8IUdMR26Rm8Qn0IvcbgEUfB1Hh
e+6yt+a02luud0YsQK8orLNrWF/dbqvpxlSQM+56VPAqzABaT5Mz4TEXqxGQpvl90Sm+HRzTbpzA
kdMsc6AhGTw4EBLhkIB36CCWwoSIbhT35bbhWXDIYa1lS+hWmunbNnWearkfRpOHaabvQPei0oPT
5hKPNrfEMde6DOYmDoecRjuxbhZTmQwIpZyISEu7b/rs3K+udiVnC8a891JB/AwUKHG3lhZwxwL9
wMTF8Lf1WCMb4+OWuzpZ6E1c1BfqwqqomGgZ3zu8hvVlRz4aSjIG+7xKc1QY5ITZ6pNp1ZGL17be
WefZSz477kFiErFKiEaO97wqGzbmnrUJKQoEAEzq/NZpzqs7Qr0X7kvcWDepaAkhYkxEe+Xe0I39
UM8fqsivScYV9/pMK2BH5jJ/Jo/Dp27YzYXD4V7eZfGlFWL2uzQ+TUV7o1K9y01A4rqws6iK3XeZ
WlO4LtuentzGakD/kxJhgJjxuCy18NEbh+mEkEc3Vxj6yr7KGKHlMBx9jxbGr1tpHjn1P2U4RsUg
j+E447SA6+68hkmhHzX6fnrEsFYtMmhQRTGyoma05hWI2zRYjcR6j84JqAZ5deuw/bT47StVfuiT
/mQTaghwiOdf3xBJpjCptMZgcevD5FQIScvDYjyAPFL2T/OuqTlNYnRqy1ShA+PWgIH1pyKnv4Vw
6/ewXINiquZDuzQ+RjEgWDA8AsC/h8ktdl3e867BJuhHD9oDOBtA2XFMsD9TpttqqHvSAsLE/pgm
l0avjTnMvW8OhE4jg2pc5N+bNgawN9f+qqK7fGy7ZQwd0bC1yjHHMYs8SJREZlibenpoYkhmOHU1
Pn3QR6EPvDaC1V0rV7tkwytmYvPGMUS7GsO1YDJ6ElKGkJXf2/aT5iLK97x7pvaBTL2dI9G/jkO+
g1C4SdwMklfSi5e6YT1iEjmZcYhdlDdpiBZfG+073IYPivPJ7zTZRkrnPuSVER8Taz6TxcoLL4f1
PDMfdWL1oezlNbOAXNnkv1TqfE8Hciyn6bWb24u6vHp6d6skTDoQJieaOkoCjBdeszTbC9oUu+Gh
NJBBirg9pUPPgTsrL4p+JbuJmQbcfnU4Y3HpuyWULgyedBXn2PKy5NVRSd0D2cbJueXnpuGIhAYn
rIcyWXb1uFfaiwlORRFknlwyL+PiBdzBz+MXOd2NNjuKsz5p+gDS3+9Sbz+CizY9Gt6FYD5Alll1
grh0r4xUfDGcM/nKVuRTcyACYqyBwsNpbykV6WxO4WIjbF6NB9t6cYcu0PR3a/mSdy+MW2j2aAc5
Dzr23Xqdzy3hkU6z69y3TlWYr2sQJ/qDuhULfXXXK2BucGbyij2NfvJ1VjotcOvivKqD4zepNz93
5oIcjcCQSGdaExS6+zwyNt9Vs34znWG5yq6lD9HR5Kz9d3N2TiU2wKY+3Be0eDsPwfLJbJg1UL+E
inC1cx1Pz03T3UliGluZbqu64pEJr6RpJGpROPV6MRHHrQZxJ9ngHIRKG8rAGq2G+5itph3ZyjI1
XAP93WInZ10bPleWAY9daQfnapQoOokvO7i9tVyAs8ziEaH3d44g0A+HSsYUwwUqIQrKfNvJ+8W9
j7N+3qNsgQCfA3yw/TLReIuTZCQGZO0eJ/XFUao7wgb8Ai1o0AnDvk8JdTmSxAGEOzyZOeiwTVsj
JUfHvGrhGidvfW8uF2eydtTWzOvwoGoWn5mogx9UfdH1h7XlpNX3eZovxO3M3g5WyBRps/OMnCR0
PeOsZup903ya2hGEu3zOFcfvxj4kJMZFJ6edpszcTSUTtmr9HTTVl+SUTsijrcKNd0Dh2QHRGv4c
w9pcTXW2jwh6r6lqAeY2oVDFrQHIBWaBWeJV3mOJlJtexpr5XUoxBcRdNVDNxCWYkod6pN5ky2rO
nKNDEw2GnBXXJD5nujUcinFJ6ENiiRCsbh81z3nL0iQ9dh0BDlqboniFf3hKnTwQ3IWA8b9zxRXg
WKY1WrWdNMiyhE33pebXfEsv1L0y5nGwwJGafe6xdqjAVveaN9lo/bz2UNspBRCL0Elrf00gmBu2
8m5RG+aeIg4UD320Jdn4zA+KYPbGeSddiiP0ZiqFhTv0dwlF8/OyBYoi+qEOdcrbnHkfiA33mj4i
8XbTPb53r0uh3AElvJAAc0CxdNAa93ElXTHs1QHEyhtB963TKtxHg7Ju6JjVwl/2RW+kUSn7l1KS
AwL1IzDW3gT8TckrxRnmqnW9HlnmNEZoZf8lKKH9NXPbw1rnX8QSUyFanFdjTl0FNecD2ytnlY8O
vCMgB14ndbnitv3i0ikqwO/71KBqSnCc2tHLIz6X1rGEVRhkjSmCtpFPMZbBcLXctTh1ZDnvvU58
LVxGeWJzp+EkTNQnrNOO1coYviZCNVAXVhuJocRQsLrjOlST/KI4kKbpBZghlEolTvaYnYDY4t1U
j8t+lMiHsYErgsQ09vW6BsJu+ZkFsp49TMe0lkqwFqv6kpSu5s+TfYdjLtWN3XjB1qEgr0Z1X+Em
MTJrDVJ3G7nJR07a1CcSLA1wzrX3spq+Nzg/+oNNYmicG9pu7ZIsaMldipLFau/ywrhPs6knJpI1
2/Zueezbpjwl0mC/aeYhjIeWdKTOcA621n+OxdrsACz0cGpjESpduZsV7YmX76FNgWrAsYgNg1EU
ybVntruChMVqPr/ZBeUjabsTnVorz1OhZt/s1sTBVor2tJLVi+RyMEHwFn2XYtyFoE+1onQdUsRn
YjrK2eqOiu2ScluVeVDn7VbeZRrGDdkQbPqh0JjnDm0dbAc1BXwd0kpGbUJW2Zy+KiU1HTz5vTbC
OdCNqQjslgiC3m3eEkZGDzrtRugCRt3c2awiYKMs0GWhhBMW21djNZlX1CNJUtnmweRlT8vQPi9O
/F4MqrIz29W7UBpizNIz+k4R1pFIuTEPVfta0wCnbtueFVxajqjkshfcW91LNzTWsR3As+GAgTAv
6oO+zZLXprivbb3ap15ff+uRBB5mvVUvuky8L8vUKa91Xs1vqVqtODINC7hnAvpfys+aUtm0Outd
Y4v7Reg3BbsLQFm+gFuv9dMsjQnwk4kFDFO/miVCa837ljdGKLyxihy9lQEwNMVPmntQFCgZSmpx
hPGZWRzNAkcMR5/sW5Kaelg6zYvtUc9kugu7wIzHqJvd9ZBU3vLcz7htudjdvqBcvZaamn5miELA
NoJPX0NVXNrcQzIn9mOaNkcH+8iALEJUqDBZYvxdfQNBJyAULiulEUEvLI+iX7SwNab0WItsB6sr
31Cvax0X7T3GKR+x1RUR1Ad2tG7Vu2ASlA1IIrrQa9qTp16WRP3oQQ+Eou0UiKK9UW3YFG8PTPwZ
h5DBMHxGsE+d2g37uijqA2p94w9G6D9iX/1tjtQP+VP/Yy7V/8a0qS374X9mXx2/fi8+qm8/sK+2
3/iDfaVohEqBI6uqqvMS6HCd/l/cFND3b5AUVZIqCaLZ+JBQIf8zb8p2fiPIwcQLX+W3HLih/8W/
so3fyAbAiZPfgc2FEdc/4V/9qAu0cOTFdwl9Dtww3LYgYfxIvlrahZy8oR4jh0liW8PDWDI5M8+f
WV/LWgSF2vzKS/RHwtf2mVtWh87rz3voqtpPhK/BtgQbc9MB+XbpB/PpaqdN2mPluuPDOKm/Mnv6
UZ3wx8dhecv4A+4bdrs/UUF7tSfDzZBdVEGm33cm+xnClAJ3i8b+Be30Lz+K1BqNQ93QId39eDfj
ocBHRcuxEdIUyDmOt8ngh4VxH27G+R98x//PtIb/vC4PE+fNaU7DOPfHD+vKtsYlr+7IuGnzOwGN
d59y9H2WTHeYJE122Ba4L/u6PbRXExe0X3z+Xz3G/2DvTJrjRrIt/Vee1R4yDI7JrKsXCAARwVni
oGEDI0UJM+CY4fj170NWdrXErCdZ9aoXtchFWiYZjAiH+/V7z/nOLtzTiXywfN7vz6/P2Z04BMST
SgpM41LuGnAGRWiWt6ngvqdZ/5ab7x/v194txKQiIxd8+359rvqmCcso2pKEadvWddfOas2X+uJ5
l36l/T+9HE1OZuMQXa03OuUO6f1ik3UQSVdzQ+ApXUg/wGRq7dmnxfeq0w+7xt0/tMk/hm/8q48T
9BfmItjkPPn7f//B9zMomTe7QStS3uowzHKMO32p/OvaTLvbxbTkb97f27WKSZk8a1zL+w4Erf/N
11fZNB5FiYqr4Y51B1OkiBE74jOA8fP512/tjS0RzPib13ojb/c5XYuG6XA0AWU5l5iaIGoSnQuM
vQm0NJ0oyU2wHu363gM9cyOXVVwlMkHp8eu/5F+9aRYsuMSd0wsW/+cPeSkUokESoyLl102oXA1S
vZ/llzTnl5dfv9S+Pv6vAv2P92xiBIWYbO7ZR28NI55tyNTesi6ysx0NlHNzsjdjvR9VW/mHYVy+
pvxgHWUpBJFfvzTi3Dcv7dscObt4F1KS47/ZhqRR+gwA0zqqn/JIuxHmYfqkHScVbvf/5gvtOTU2
Th8eENyFYtf6/7BmUzGiJ2BmHZVL6QUtz9FhTNwuY4CEhrX2U/cMNc6KtGoePsmxmo6/fv2/fMZk
sQi2g92Igp3zjxzhH15/zh0r11p6VaKa80tcXfoJvcx65WWIkrrUeF3gtJ1T+Fe/2fv+8gkbOIGw
pNisJY/DeF9nP7wwyriGhNSM6I6q6U+8CD0bJq8XCnY7egaiOhAozsduRopipdyOf/2+//ryJoUB
FkGONA7Rt1FMDEN9bAFDFg1QcmIzZYxhJQQaW5LsoMisHPo6lqL76Yyjd2opL37n7P3rJy9gpyMf
x+S1w0ffHj5VA4ps7GS0DnJXbhevuQB61zlZczRIYmMQ3fjxYui/A1D/6xf2dEASe1Km/+aTl/mU
MiiQCF4Lg4aT3/pRybj3uBEVcJMWk3hc1fwBGUX+m7N9f0c/Pc8GRnK8u5gzsbtzvv/8leuKjErm
IUCXCm8ItZVEP90jiA+aBA5ioCqBRLH8m/3qX7xbj9wfnwgFWidQBX5+UfQVxTjDlYuabk2vlgwh
5eCY81nWPkrJwTQgeg3efePb+W9W+F9fmfrTozr0XRP/lb0vwR9WuLUs7jroSx1ZNeyWpNTaz6le
Pkkldom4sM5ELF9XKcmev17ab49BYVDtGnyvtqW7uPbfLCxGqlrVciQw5GNyWSwQp/XNti4hUKPE
9rXzr1/uTVoNu8d+2Jp7cDPqG4dp/c/vE7Oh6XfFoIVcu7dnrm1gC8xsBDcDrejkrSDCEs1FByHn
IrtKNz+/dlHpv4wMlKMur8oA36E4y0UOD5ro5xM0oOU338Vflh7POMEqHCMGuX1cGX7+G5EP9lmR
MDVxJLQubaa3Kuj0nBxRFSeEU/OBvWg8/uaTwT3H7/1pyQOiQO77R81Flem/WQOul3RjWhlOuHdR
64Nuz/32xYCsUn0XXKi7G3hmzXpVg7zQL9MxLyykgsXmHLFoWNVRbotZHFfokNX9kCNet+nXYa4M
9Skx8y9TMunE/lh8RfdJNtU+c9VB0g3sWhuExdpkwwmUfWN/mU3VNic6UFsZolDptZHWFGHXUe1W
yXbhZVZdnSbL0EnxMeUwxsReV/WNtVje8wAezvmYjEOWXkPU62WYtJZCcUsCM3A2bRxfaJEq80LL
0vlpUwO6FzxYEAwblnqOcrLD1mWtEw3M1WId1GZZimi1CPuGytkirrMy5rl1S3EYN76h9IfJW8S3
UrawluwGe0C6onfw6Bvbh2n200cuSDrtuHrc5yRygdAAUrO52zKLWYOWdb4eyqp26DxsUrvq2ARw
SYz18OyL2SLcz+5JnPQpK85digeGRvDMzX5zUdDRGGME1GEiD/rNTr6QbNTNF2mvrSiJ1t69WT0Q
FOHCXYghJeQjeSz9RELGXDMIvJmwtBaVUtUwdJ/5f0ktMHdElyKNbcjN4Xln+BiRcLWRVir2GDJb
SJs8aGOPcq4YivUZKfR8M7Wus8SLNibz7TyvO4pxktkUg9o0kJAbEi8z9wYN9lNuXxkbYLmM3wcI
ySvcGzrb7XfIDWNzNHuybM9wBcbpwPvOadiDYSLFwcth5Sf91ly5hp5B1Mp02V1kqa5FOqhe7djb
9pjGxqZBHmjMvBYHe1SAEBHFOzcuSa6CbtnY5aGE0VlEvjf3M5Aqk1zaLss8M16c1S0vclGgZco0
NcQc+lYSFRR1QDzqel1CQ2XMSvSBFiBm84nolK5IR9wKxHJiQukAO1eUtdPZN+hbx6aSyTfEUwvo
Np0sU1JD+yUCf5j6h9Ld5gcLT3ES5LCIs7BeoNGj9teSOoSF2iKFZIIXiX40GoQPlmhiwcDrwWrS
nK+hH3FdqyEZY2vLx/YDieZaFRqjSUifDhk2Mu1yrS+RBOb1sTaL0bsdW4a+DLfa4Qb5sZVedpRb
98jnNSgOLQwThLV64t3Lsemv5EajLfKZ1/AKND1x3RfzxIipVpgmmyy3YEsoA+V6MxXtcbJFcieq
fqhPVBAFOjkJkPygd0NHIVxLYHcNxx7go7UYOWDonT4ag588cZ7hq9kyHey05SfIp9eE7hrYWwen
UQWYmdGeOTHMSVX74qQDZxQVqiYCd/FVHjd60c13SGQK/b2ZESsQ0eSo3u/6Du1otbqMycZB7lDl
fTvyceiTf6ek0/l3XHxof8sht+Q1Uqj1Ho2jUV74tT5d5b2R9ZHJcPDryuwGgsY6zUloe21ybvIV
ne1KyVYcYEBi4QeoZ6L4qXQDi6QNhgFIJpTksPHrSUU1vjbkn8g2COFhM38tRlPfonTzzGutEihn
GDRlp5mwKh+xvqffjvSFkwIpfkafmVjExM6g5tpcnjJcLONBr3B9H7DWG/3HVMsdRvRyQK0HNo1J
j9e5Y3Y7SQOnFLhzmV0A0pXjuW0XHnOUR74bk+KNHiU1q2WJbSUxsFS1b99MPhvaYzmXYqYEQal+
LEboRx+E3dlzKCqdABilbO9brc8JDWGHK3KUOzun0iFkKFiLYa4PoyW3+xHsFbOWxljjDRFJwwDA
xdSAFh8vDUg6gwzoxt+SQDK81s90wIvbRkkCIPFlpdbtpIvpydV7Vz+l+rQAlE6zh8RTzqe6qblh
zc0wkEPOsiEOksE2yhjsuUG2ltKHrj6JPCRlSHSR464L9O6VaReZbNjwgLLncuPcWRasVSpvHss0
sVWUJ01x5/RFA0G7yxTt5po+ayQ7r75fW0+xgSrHuHebJv06+DNyQQpE+mYOk/5vpaKePMPcatW5
5DlPYyIbVXncANUNZ+GXHlOTzOVMByXLceTl6bc6LTsovJ6ep0dUcO6jD82Ayd9ilDgOPZUAYq+h
9yD42qYpkJU6rsPYXDhomzHgt8l4DwKzACafacvlNggQrJAnKxSWsG62I5FfyIqa1tU+9cO2fW9q
a0WNWwCfO01b4h2GYTIZvDQZuhIS2RgK0ECq85glxbaUQpy/3vx+GRDcJdo3I7PH9xhwlDwDBkSW
ZbmoUgtD6ti9igJBeabp5gXaP4H8Hp16FVqwC7s4KRIejGWwoABSnXES7eyxXWEE4T/0ll1cmTlW
Q352PWtTkOYUHTwfynxZMnKG9GzwX+wMtHCcrQ04IayAXaxkDzxybWvEDaWfby9w+DR5II+5hLjh
LFgpmaU6t53ZKaxurTPbkauXzM9TR8mRm+uCOanOhousbV9TQVkRWW7r3liWO9D6r8vnKa2yi8HO
Gj3cllbsKi67ebHniihHDYXmNafgMGOyUu5LK7qBPJCOoeFhnUym1WQkAalWZT0yFyJcS7/Kx84e
okL1w7Uw8u0hddfuc6UYLwZoor3+Xrkgjo8S42x3cFMjfdWm1HOO2uQZ2WPdb+UtE5BqAcVpboxu
YURSj2pV+VVhaDz3Tjo5UeIkGP8AjPsPimUtsL7oto0wZW++bGXZh70zl1+TpMBPIqG+wj/10J1d
tPO617kWpY8roP4GCyXcpXKnqTrXYkVgv2x+eaGPxvp5kco8SegVYEoFurpDxRdeh1I1jRbN6EYe
09WdY1OwuUQLg75vyagv+GCw6ywhzTX/bmXMnJ02dzZoQsEMQUOkoQWAOe2qKqRi8i7aRhv1w9br
6XsE0Hxbg8fUBR/91hvXjuEMQ1xNEivW1lt+ioPBY4wmKqNJj4ajZW64CsuSl5oxNDmb7IzgykYP
d6jXld2rcvpGnDrTYFTm80DrgbnNKovNKZXqoksr/2lpJaGG3gvVpLCuSYLaZ9AZbSprRJKYb7j/
7FV+BI6RPzUi39Ig7VtAA6N0h4IAH7E+augIIzHn3kOzQaIN/S4BI5JRf78uFKI0hJzMfGi0OX1A
UjS0FPhV/XEjoFC+oo/HvCjGzYphxq71dQP7H9kIU3ow+6g2S6rbtBuvBqQBV2hebHk72313USSY
S2LpNpJdDK/hct6wXbkghlV92rTaQb2GMRYA4WztTkd7dhpSX9oWHQ3gGbjZS0fWOUPHqo+zZNTq
m37W5yz2mDhBjXCGeTrJpcNKjA0JTDMpiouFgViI+lxJb6sh2S6kOdKAW/Al2UD216zpvUtK3jE/
FT0BugFQBLjim+mNz74i3jhg+obFIUdcdwnlQR+OZdrXVDZekp7aabRghA9S4UhaM+ukLVbLsY6g
dCLzyxheNGsyvkoiW6mLUnSRW273VrhMTLlJ5BQ1oR+MXh6gXOcqcAha0A7VyMws2FC2InQSabVi
CJjq2LVR9mhI0hlb9x4L1vW7BQ+P2PjzMjPz+YX6NuxJ81S5B3MsvTlaVeJNtFNl8b7oRvZEszOA
pQ4cjCdc4XLG/e3zmo0yvdcxF65iear1q5YJhD58a+x8rljGPMykKtadOt1ScWZ5l6NTa4GLdrO2
K9gqdxnDpTb1JOh3YI7V5MXzXNIMOg7kqCASm/zmOq8SH0S7dHMraGer+ljQYWkINep5QnMPvjud
qsU8k/AyUnYKSl3KSUNg5QHVLfA11S6KDK/rfMaM3tIczKIkY6Dx166hEG764uxthnvUGST7SMFK
e7xF0uqBVQX5gKhBDBpVyEKGcAZjJQ0Za0gVKaUhTelwo3ycObvWMOtxkUxiRQ6qGbLCxIxoGvBr
SZ15sVZwfiKTUg81P9VrMJO1c5fVk/uQrvpw4TKiRSq8JFz0HH1d4lbYmh4BU6KGNHcrPMWZNooQ
PUcTWX5fnRptMOdg0qbpqaQn4gauK8nXLiRe1mNroI0+mHysLEx3lyci9ZFOJPEWvRYL3ccLoTWD
flnk3WC9et6oToJYzykqqrx58RBjiHhK1vprwSrlSRHTxFnRuJYMy4XRH5hkTroQ2EpTBoMgEHg3
sm1H1x8RiSCyTRFAZilGdrKgi7gxJ8b3chnbs6ZIvT/Nbq195TPFUGG7DSbJXnL3DZpq9i9Uu6oP
3GInDvANQwBRoDxlhmauxa22wQPuzdpvAqNLt8vO9nApTp2lLVD7XWAJVbG2H8oZphj+btsnbWDi
+whASi09g3mx3bY93Hl2X315nAvqBH4ccRB/EtIDQveSJ82p7J5wEbqoAWRx9M8Cy+ShgXIvkUFA
xAqbdKP0zdakvppoHmAWZrb2WNZ6zjJJBdsf/d0p4B6Tm4FZVdzOVh7b/uRXFpq+bRkp6TLZQOfB
t07FYmByWCnPHS8eRo6cnivdFLqVSbom5vns3q4xyaA5zfXHyquRY3Zp60WTGmaUB8kAOUJ12nAx
5Lbvnz0SDQhZrHVAvQiQ13iUWR9PcMVQSa2jaUeGBSc6sElgQ8DBxQgQuLW4HaKzcgPZ4gwkiqWI
DBAjNMaLM63ZEoMsd++9YW6ucjGStaHXmZccsqxYqfBa5a8gI7zRDC0359SzaIukt8yjnAcxbWpB
9gbGQkDHEmxs5ugHFAW1i0yOxsWlVleqRWAH6SvIKy1bolaNaMnkPMob7HqTOoOBWdKYQRsfXT6g
g8LXZ3oI67rMRSHQZtt8wJLTimNdOBkegBSMJZ9oktx70Kv3Cypc0cNU1GKIbbnJ/nZytCH/VuUk
QELlmtirw4l3xZzHJJAjmmoFHZ7JaOmfu8JNVdDjtgKMTPoAfohC6F1UgcnY/kBB1vTdAAqQdT1t
D92cwJlqvUk9eTqGyNg2kuWctA1mP22loDusS75+2UypnVYY0nXgpAVnkp7L6Zsoh+0q1aaNbQR3
wXKVb8RyouYzEetWZTsYYU7ZsV4R1lijkW7cCZmYMTD4bj22YXg2baKdpWdChLZIP3mf6CvArZbT
Y7htNE7wwLYQuqOudDPEfBxkBIwVppueYM8yEu1Kze/iitp4Dp3Wd/Nw03rg6gnUaEozkVrxPCm7
CzVrrb+LSnOvpW9uZoz1g69E7wWQBDF3TuhwxUJPn9KhJiqHJmXAMhg+u7TDvMjDWIQ+fFhm4B/+
uADNQL/7xdtcKrRVZJrzuG71ZHP1No2LddpS71Awo37vKvICsOCJXh3sCVBESGL2iIXNwx575Tur
+bWte3gcbMVFj1SvhSOyGrt7lJ/p8Q3beWEc1pbDHEcMkK6Y0wor+DySasucS6aPOhUYSS7N3KPS
HwdIhKTmjQzhtsXLjlCcM/gftQdUI+20pT9sta4hCFVJ5kYliuSBq0VvpphbS49MHUrPc0koeBYW
xTJd00tw0ZqtyZIjZrbhFIFM6HEAeGZt4trI0ecz6cufV3OYbjKKWh7U1nJ2gP1MwA/dDej9Gdlw
GBzxgz4Zdc5dPTHW9QqbFaYFvL7u1Sa0sTwUjky+5+y8L/XoeI+9BhLsQC4DOaO5mJm4bJ7s73lJ
W10gpmufiC/sVySKWfKaKQgeJ+krzTxl3CQ5UQYbWEkjO/eWCnFTJ2fO6/WO6BqkY8wmSQ0vBPQQ
Qhyanr1n88iLqYpxuCmGNMP4j+byxTXyHWRBZfZNU5X7oo8dHultmOharB7OgaFxwJdUFV2Xy5bG
TQaS1ravipQZ84kshi0/wyTRn3qOnI9ixq4QKIJUHvEv66+da6zmjewaWmRzlo9WqAt+8LxVS3ps
ZZc6MQ6aAsliajK2pleGIHMTXxkZHiXHjXmYUwsmB5bd/DgNFnfYtqewD5DYbXcOYtazKlT5auHR
9TkZNOOF7WPqPlBDZ85pSJRLjolLARHSZyhZ71zHsghHNdUIrSFSfLgjd6/poCXrgVszwns6ZHpk
DxYdm8Hd+KLF5mhfBq6GXJh9LJhHVyHTu8w3fJ8BuQuYBfyFIgqpoSSgGve2xfUUlv9J6ZAI5JTL
ItStaqWdaPUqhsFCr4HeI55xWZsuV9dym4EhEMT3qbZKjVwli9M4no1Zf5l8wQlBC5OxmI0S5b6A
yeERILIiHzTFiLHQKKqFFetzkbx0AF/GaTfh1nZJP9jJeu6IIt/an1n8afMFB1NdxqwFZnutrFYI
R1Z5W1nbSh3TjiQnF+lgJkeTPCwrzgp/0riVOdyiZtrFX9jqcOyxHtKbsvTTb66WZihQ9aFAl6Y1
BV9Z507LEQG9r5NFzuNwmASZDgetU1rL/B6iBt2t2Z8iJurgHfgaD+2EHPFkdBb3KVRuSRV18+jD
vegnskxTp0OrWFdujxt8bj8TmCG22Enm5UOzW2ER52zEgwypBxiAJI31bIx1T8+hc+r6VA708XiF
gX0Icox8SrHiG2d/ZtO/p2HT+1G9CcIx8KlZIp63yQZ+ko4ZnWq/JbCtNDKVI9QfuLmzUxiEKIi2
xaxs4vg4OMnUcXHBu2sxEZjn6siiG2/1lguxQTgEV8Pc2L2GG/kwIpFwCNSWDXRuvW13l2gpXmUa
vPVNJqeMVlRmb0/0chieeTqgjGxL6GvomKI/DaKj02A62cfJn2b7YBcO0doj9xCCB/GaNIEinIBv
m64xnM9ZzXQkIfe8FmxYNJVcoY7YhhA6urbXHZey7x75dAyJUaXKLiWjKj9w5228dFtKoADauX1k
Q+AmMy/bSnZTXXltiHASQzo3PomyVaJvhQHt9AnzFtNtT1QWOqXF1k1GvBqSzntD+cyNxiu8FV3m
hqLA2GrDPTABnaersczVrZYniR8TXGsPMRv93F6BTam9o7c5vn9aZ72mqklHD3+vnfdjbBqy+0w/
t+QGtBESGKZz052Uy3KBw0ik9VHrzOphhLdTn2w7xRiA/MdAqjl5n0u6uTDFNX1471i93V4S/JFe
89mPUOqQkNwm8PsI6eBQSA6yzAjVwufZ0H8eEnGVqyQ1A8cG34XJCPZJRJcr24IRruueRmTifO3M
OtkD6HfHO3F55QcwGxm3EGikzxmkG4K8msQlE3ex5qc1B8sZbhtu6HVjGhTK0es/aWnLdVvRd0gg
HxF0FXqu3QxhoZasCCRcjOk0sj6+9Ko3uA7NQ9NcjwVEggA8vvnVnGW2W+Ia76tTduaDwH6AB41e
7xQk5oqpuUjNMk5VZn1zhx4wlcJN9dHBfXnEdkUr0U805MDSJdCCA9JJgDtl2DFBQlG1omRaPqFt
mF/WZaFPkuTIvLVh6apjDYqb6Qg+UYHdl98PyaXi/j/5VeVEbdNmUGU1JlxHGAf5Rem46LX9dOu8
Uz0o+4PPzahgH52c4S7jpmzQDiKgigb39sH2hyKLUKa3+VEJ1DPXVH/cWOAlzcmlgGqTfMiZTwwh
Hm99+d5pOGN6vkp3cB8Zt/h2WClGkccWWoV1qam1yN6bNUSHm2ldZ3XrFSTJfWjNvnSvBKSf8Ytd
+ha+F8IdobzlxXBn2GWNJlYY0vmdrOov82smtGgiHPj/ngCA+0ZWJWqpHC6Na2gl+XJeR2wjOlr8
iE3OijHy/Mm4/7d0t/+jmvYnze0v1bn/P+puTSQW/7Pu9uJbP3xTP8lu9x/4U3ZrvtNNElfRJiK6
heGz48iXb8P4979p5jt6RR6iCh7kXdjHN/Sn6lb472h1G8SaM2lHhrDLegb6SNnf/8Z/MhwLlaTr
uvwcLPB/R3W7/2E/TdaBzXq8hL9LD3RCgt+I/YpkYsvsBTrtHcpKVEg7kC+otTJSYmE0VrVN+ZnW
7nQC2IpxF7oOeu6OpFRc+sv6OpQL1vMeahs99vIhWaa6D+RUNB97NhTU8pX/WZS+e+cxav80GIvz
HUXms2Ar+vrHh/6f9fc3YLy/XH/PzX9dP6tvzc9LkJ/5cwm67xBV2+hnLN9C/OWZSGz+XIL+u13v
DXbTQKHHHrfzPf9cg67BQiNSAzUdUQFoq5D8/LkGXf2dZ6K62vXgLM3//b9+kgoPb/79R63pGzwu
eAHCiFETsQRtneTjt3k1uUjl0GmcWTWMP9LWW5Wei9kQqIvc8pRVCUV3ClZ+jno8djddak/5pb7h
FAnA5KTViXOFpmmaQAoNGGJwjcrGhcRWDVoAPQzXzz/ONu0fzGPu8qWia+nG2ZisGyNBHQjLauhc
yQszZZBr2fNI3brpgTQlTkc9X78blx2jEu6Z+LjQYvgTl5HjBjy5Cxohm+diGzfKD2Ja70f0SaOr
IBiX+aA/AuVIGXfkfn25aPrWhxaz+3jYGPtgIKPnFtX9kF0sjl18haQB3oVp/aEgneFCrmLlEHXk
9IRGl0w4tJndcYDWCeZKN6pj448PfpPXVcxJFnZrl51EAlm40YwWTBaj33jDhvFsYlZW4MwYeEJF
NJ9XWYxfGm+Wp3ahoWqP1LT/eQxHdX79+98Ia//VY3iXj1+f8775r/Ow2zCGn57G/Uf/jw8DtwVs
b/Sw/q70Io7kn0+jYenveA5I59ZNU/Awclb8+TRqpsVTbDg7z56Q+n3j/+fjqJk2jzHKLBDlDicJ
Cuo3j+CvHsk3dQPHgYv6m3AQvH2Qde03OjSHIEE5M5q4sVfoqDXjXb1PU+xMmP5SDRP6Dx/S3V/V
5m+ywWxez0O2byAQ9ljLbDg/a8p6gWrL8DPzRmt4HPVMVJFJ2vNhmB04ZuYXljuxPslYHLXkrq4p
ZjuLpp2pfiMz+0PQ94PIjFMYVDbaXQPbhO96zpuCqUWeRWBH2xIdnAXdZuKta/IuMOo1u+yGZ5Q0
yRGQxBK0nF6nvre/I/m4bzilQ7FO9k3jDu+nFht2bS0PbjvA/6iF8cEUyWks9DZmUtKFXY9vYB51
K2QclJ+3z6YjyQvOl/Y3YHxGfD8f7YSfkAFEMAW6TdclPf2NWE/aXVbba2de16D9QIX2waQC66vt
FEGOhMi8mPSTgC9XntMx7kEgDu9xvvZ3vjwX+8DnROix863FWA2A4TjI58GLNjMCu7CS7WHfdHAo
huv2WrVXRR57DTMrBqUBTVyMqXaUnkmKt1w8mB9qnw5h0BWILmLzlb4sGDOkIdsNPWrZnLKPxpdK
4bQ95gMxVQTKH5buTPWgbv3mydHqwGq/NsaF45wm9+yusGPChLHbwZUHuwpxv/r60aiPUG+sPq7B
ktBAdUMkDSs0TidgnIDEKuN+zBXkw3RHiiIX0uq9fHQ/W5+ZJyjwuXfMcXSEJ0VcD2DaA78I2wTs
TqBdzbFzfEkjH8u4Gxgf2/faR/r2un/QnXgl8lWL1PB1HaOZDL8MFOph/Jr3pKkxuAvxo4TJl04/
2X5QQrmB61sfFcIjrJXXxbV7xgx938FZ5Sb1bXBjNmrmze1l+sK3hlOOd1VwFz3QAHAf0LIck6M4
Zke6vdl1/nFLw0Sdtu6MrMm/XZ7i5Nq/mi6TG+UG9kN7OcbV1fqJ3oe4bpoDZKc5DdMX6BP0by76
GITSB8Y8K9qgDGDINYGjpL5Zd8iBDMiKIX2M8tb/XB21q+1z/dJce/axphNI7GGcHMzj8r1IguR9
dcXc/8o/ZxER5vh/D/KLOnvx+kT4xgG4VcR7PJc8U1lQRZCT6YyDXZPfi+/MF4rvjSJQ+AzB1r4A
bBW3lwscJWafd8W1aEM+0M/QVg60BmmLFYcpNg7la3luPyliMD94V9vRv56j5ex/m2+qG1zkkMLU
obrZnnls8QSBMWGgC4Pxzoggbb4HXuRPDDgDSKMFpMfl4CC0tP+xrf2nGv0bPqQfdvi/MOCvnsc5
f/7p8Nt/4B+Hn+m94+BzHALB8NtR+P2zEjX1dz6uDI43jgAMiLuD48+jz/be6QixDd906HfY1n6C
/FmI2vY7B8UHDXSuUQY7t//vnHyYgX7aMvc5EzYCbkT8w7ls/WEf+kFrXq6uYj8vXDJ57OZ77Y/+
56ZGPRG26XSsUEd+K5uZ+RFjN+9zAo5xijw1rde7mFDEJN+JJwctjAw0Q+vhbBRMgCKF6OxYbJK2
Ze+5oL2wz7tQZZn0DJwlFbA8Munaz4nh2ExrKQNBFK2Taxz6aTY7tMUlbXWwagi/4D23MWd2Yl5a
I93Owx73+cCnNrJJV9v6dRVtrx1rW4zkPkqP5nAKBJpJ3bKoCi8G6KKAoXcHGbLLjbjMhI5neU2Q
ASd1VXyyKg/gi3B2Bsygul5GlpVZdmDNmvVc5SuR16TJC8YLrej1k7mU2gU9HBXYw7LdzX7SfEfy
oV2UdKbgi3brB7fa+veJXRKcomMbXuMakv4ztA5v+qiMiWGzBdsU0EatbmxTgeOiFQ/nW0F3j1ZU
DGcfjGQNpNMDh9wg/aYfxGQ77sAWfeoJhMhgKjbyeS2HntzqEhIBk2sdLiU3GNDI2awhFPbQC772
i4b8aUNbAQ9Q5va1OzlIY7oOwHRI93b6ntlp/pQKXgajPeKjQzPgukP+n2aE6uqLdm0wutwukEql
j0oK4iX8eoGLnAPgCpopsxkGeMNWhwRmTCNn4pA+jaCo2Avr1u+O/ezpHcZqp+ee7LTLeAGcPRn3
fF4Bxr7KdmZTaegQhRgCnhfV0PVM58J4nSbfurCkVnvBYgD+Ypxdgn2tSBY8diZvh6/XYvADA59z
T27zdKEIqpWIuifIKyVtIAG2pUYtCgsI9BOzKdmf5nYywON6nR+sbm+xe5pzOLWaciPE0bUeKEHq
U6gzs7qaEDk0Yd42/A2z24H6mEgkf7E0u/kkYEexZpjWvQhCpBjvixFP5iQEELMRGUVyGKeEpdSr
nDPSxIF31esanIMsH7r3ezb3R5wPenNAlVq+LgkSqwO3Neex3oe/UelBVuKrIp4umhdiTXFk+J9G
mAxlgEDG4b7k7l99i0oJUICPhjtamQV8FKorndNcTel3Uo0WdWxoUjghSuS8vF31kljrFpQ8NPpV
qiNdQgwARmJaMAzMPntKttQfdmx70sNvlpz8xWhtTxLcQQ4JzewYGyNPkQzDe/haGVOYLNZK2GoH
yj/abFOxoINirlKg9V96LUDiO35ZUTh8TOAWJKFlbOAxJPik4dryyrkIDKt0a+JXy4LoxNptxDlN
AeidiWyqcUdWhfAOkAPs8cgMLi9uCVqkmFuQnzFSHja+cwOoO/i/PqG26Csf/rbK3XQJQVbtsj2P
i/VB+j5Mmg505nrBwDp5QFbCk6xv7ZKFuczn917vtcZFrgmoAWsPBeh+RcRofMkbS0AvwyCDLqky
Vklduw2fehaCQMe7zIiEegvBrakKpPQ0ABQjWOkUcCUCyQxF3uZlZifv0fnAycsSDbGiCbB4uZoQ
+ANJmaFB3ZSWn38fSQBGhVn6s8/WA0k6sPLSGo6zs+lPGKR8D/KqLL4SH+GOSOUxmMJqbq30RaCE
/MKkM32dkWi99lmtV//N3pntRm502fpVDvqeBhmcgsDpc5EDc9Ks1FQ3hKRScZ6D49Ofj1k2PHT7
R/uuL36gbMCQpcpUMiJ27L3W+rZR0VlM37t+0V7h0HwmKYtIqop9ZNs4BgkvROKnLwTMOmplEz9M
7Sqd8MXNRVtfdSQtuNuistVLwWQJsb/VWJgqx5H0IdwVaIdtUFHkI5Zor7ZkgDrhvUBLJx2zKrY5
JpAPrze0cdUMRCyuR2fouk0l7RnlXhGb55lBPHF8utGV4MpcrSYbom9S8rD04KjQ5pgr/tr2pbay
9sMcUhVsCX1u3RXeco1wUcMqyQhSGtnCjd1J8PAICg3is50y9jtkgZumy4zkoOma+4PWy7gk4QUm
YsmeXfwQoLIwt/ZgsF/FAYpsHqcU/aG0ancrvR4fiqyqHMtENHoxvx9nUHvEivI15gAwdhptxo9G
J36UzSNx9E0jCMs+MndS8z6K08Yj/LdSn23DSGc1qno+a0YQnFtXypZUTPmmuYybCH5N5h2h1M5x
DpqBQWwZnjrHE4zFWpic5PPgaijH8txYUl0zIc1/LJIfuSNAcNorDd/UmkRXVHeJXf0YNRRZqwyP
LIfJkDEKJjSXk2wgoHxc1UQtf2P7dp2VyyP6SlyTMZy1xJAPs3TUi6yNlhTfeOzuXMvCJpHOwfCS
orhCC291ZCTyAdk7F7lLS1r2lB0QDJAww8R2Kv2mdhwueG4yUuGnkxAbum4YCAzV7yyw5Y9ll43h
Ju/TMthGNnMe5n/0q1aYA7y3vsqRHlheEL2nbcfQr6wSPUMs65WtLwOufuu+Gk1rxXY0/+D99M0J
H6zn7aakJyA+WEwIG2gvzJQlk/vbqIkmLG2pMaIjCr2KG3cDnmldGgHKophQFdJztSgCSzAQE/bv
qjj+tTm0gL3+fkaAgDrq3ou/FsZ8z6+FsfOLXBys9GgdU8hLx/dni3YpjG0X3gnzAKE7CKJ/L4yd
XyhUmdcZmPJsl+/6vTA2YS3BMMK9qC9f+EdN2kswxe+dEReDL1Ux44vFDsZL+CtW0wrsjH3Xrjau
G1TepiKGslzpBfHVmgxVuimZm79Qh/TnZhy/ZYw21/pM0pY/I2wwtlBpyP5EhZmf+hYkwHZucyxe
ZqlJbSv6UBXbLq57764IyX0+jaOhTZumdcbnP/zK/5tWEyr//1Lf8xZohmOeXTo9f0W+4egxXVRP
CKAGxNL7OayjjrkwUttjPTT0jkF6xt9j0XgnF6XdV8xx76zDemDkyIEIiahBtcpqs+c62jD0D58Q
B8R3TmDl5popSQbJzDCTDS4H9aCHWMoogzwnhtcxyXQJGROIF6TMwj2CsbHet0Ihdh50XaMJPYQh
zQhm5K9BN+jHIe/JLpTtAFPAbJJB3HnhkD8TJzwimG71rFlH80JnCkuVfVYyyrkHo9zPNhHx1QST
QVpHmxWrHlblSFMR16OT2FvIvzkUlann1p9ry6S5p0EHrzbV8D7ETVjdRURdZ2uvShGrti70ar8N
gwE1Lh/yFeesvHdkRrcoRGLY02+OSXzFt0NopModo907XqgNPvbD5opJ8CSP3KeCame0CMoQ0WTV
dxm79bGePfuUNDJfpwnonENGdf+WkDrE7TwJTX5JgKKblYwMcLqe6c37uunCNxux5R0EBfSk2SjQ
Z3Jw9DdIzDhTCIqkehHarDmAO1wdWVW+dPu1CSTJCipUcpvHvUn9Cqzle6CwqxHhOpg/ag6nljeR
DWfizHsk2GYkvkJB3j2cpSbeqklLbsgxTMRtORbiqh6cAaRSVrICBl4xIc4NnQQ3QWFt68MMejg0
hwfY8mqm44Y50R9xWdzqOclTNFiwSa5g+wkTXAHWQ9kyC1xHQbmoIvIuxzHYWPZzQW7bZ3zZizEO
sC8nlz2aEpz92rjs3dFlH3cuezoGXfZ3b9nq58uur11OgPlyGmiXk2G8nBL15cC4nB34CDhH9MuZ
wpPI+ZJdzhqrH6L34XICMd/03iasb3zNguKOXWw5r0KjAoQzJJj1BOcZg1BONu1yyuFtGog2CzJO
P8oOTkKM65yKTGuyA88fZ+WwHJva5QTNLqcpRorhhcs5Z2yTy+4Ozwonr9ajBguW4xitwDycTdEm
r8nlvI7lOHyzEPGOTB81cBTo7VBM2wVop8N0OfVJ6K5+aEsp0F2qgnkpEPIKgsUOn1v2o7Andc0V
uzw71BQcslQX/aXSyFjEJ30pP/KlELEvNUmIzw5JonxTl4plJiXvPC1lzILrIqp8KW7I3qm8g4eQ
d2Z9L/WPuNRC7aUucl3Ut1NHvbXT2lq+el3XwwK51FOkJVJbeZc6C4Chu8UbQ/WVXCoxww7IQCTn
wjW36aVam5DIG/gcliqOoB/3R3up7fqlzJM/Kz7NVca2vVSCetNQFWqXCjGCX7ckry6V4+wRCL1t
loISZ2b7YhchVaa5FJyLEibd5Zc6tDMtBdsVvvKitDbEGd0Fi3m6VLDFHFLNRkNEZSsGroRpIMpi
G4yAcJlahPelaUCHI6qC/EWCN6mT43FIym1/qZ8TjYcGsEujXlK2Vm+dCvTI3AtI+l7DKyHiV8X9
QCSlm+fbNgZxh2ua3ODICdIXeOkM1ogA6jF6jDWKmIpg64fIwxe6Njqgx2ujlUVx8vSponFqIwhd
WTVQl9WIVshGLW12ZA87Y0uAsWPExl1IIR36UR7T7GFckJe+wx0DkXjXW66vUpSZPk2X8IYsOuhB
GrrUetW5gyuhYafMMdDzD++C++NZmq2F1w1o73eBAG/c6gjW+ivsfEP+3YkRCBNwKhzSmwOF19kg
1nyVNcKbj4w2M6IuEweQZiWK6cRtCRDPIPXxPUVnex2PqqI5EAyoHEnX4h6L7H9FyhNbVhnj7F2B
IhOPHm7IE2qa6SmaTNA8adsW92Vbyls3SsW9CMb2Bxc9PG19MTZ+mpo2qsOhg1YWtK2bEciXCo8V
RjuFe4Zymm3Gxt1xYEXhbZK7HBXlYBckmvJ0IeYKQuNKVqp956afcl3qPCBJ5IDgxmqqCkZKrFz1
hNGEy9VIckjMsMe1pz0ioVnnR8Vd7cupV9/qSGcUAcegJEU6SuMRio2dfiIaRVxb9LJLVjUY6mSD
vcE6x8HE/53lqpdH1SEnxu9hGneOmWMAtUMNzVKN6nRaAzskHZOKpo9WIY8Yo4KhpVfTxeike9uy
0yvRlN7d0Ch1HnPyRVALD8EdIZCLjxabPTeIGp3x9lKg/Ltp/B/Gkjr09+XxY1b27+lfq2O+5dfq
WPyy5G2RXcc8y1rGpr+NTI2lbmYYqlsUz4ztjN/bxghl0D7RAzIECUsgbPimX9vGlgs5FMkBbWOT
/C4LnvM/GJjyjX+tKwU/RvIS7EXMYPMaqTv/0Ddu2ynFGgYDMGgo8N6W7ZoGo6f3ABX6Ba5QMYgn
95lKEO+HaWffZUJLbgbJgEWFPG9CeNGjXpANGlnHu3nhOEwL0SEYYDvQJsTTvPAeQoqZZ4AyrCRg
EHZFv49YlG7TjlV+prS1d0MPX2NaOBKZqpJTb6XR64AQ84H8xw2j//Aql7O2h/oxbt2mLz7Fwqcg
F7x/Rk9KCvVCrwgqpV1VicvMi9z+2rfdId8LnRb2VJOlagHBaPTnfmkrht+yyPVR0X4OSXHnpXeR
9VwtIA1SOMmcWuAaM0eG0w3Wd3Ry+aPF/n07IIfvyPwU6sZdEB3h1IuHjgjmezeJnNfiwvKglQN6
bgF8YDlz7pMMube34D8SHbYNHj11rEy5dm1mdzhukGF0idwHC0KkrjLHJ57U2RIHXO+HwQ5eUela
NwR5GNyZNy2pCbBMUDijSdRXzKVn0h6Sp86tNHqgmCz7rbNgTcy6Gk45Ag0St4GedAv+BFVvsAsQ
lTit/WmkdrdRtEzuCpcg3N4EngKnzKA5gLS1BKwizcogDXNhraBkvB9S71nQXVmPC5Gly1vewkJp
IUKgPZaosTeVAbglZ9SmNzBKJG87bmw4bE5x1mzIL97CgEFgPe4A3xdXo8DybZsAxoaFGoOipCEA
qXWekgUpo4f2HfEXAaJp17wqCf3cBXFM90MC4VvJhUwzgagJkgrk9JSbe45g7SgWko3ZmOU7aEIH
cyMmxaS5d7ROXA/cDta9p35gEIGNk1WdcZsvwJzCKdX1yOsifgLPilPM+mkeF8ZOaansQS7gnbHv
yapOw2KHOpoQ5wXQ06tRPRuDO4CO5RfXE9b6YqJhhT5NrB48vxOm+vpYcfz6wtaGTZiVNExpwOa1
0HGF1cudrOFkEaMYjqDOhO+YkfUNgym6mWjyMPNV+jWBGePWVPGMC7kWYAMAEyWlrHG6MB9AP5QQ
xqYl41shRjxBC9aoLBYvOdhWY9NDPdL5lvU8IsQ95KbKV62pW/D2lLtHmY1Vs7bd28ZbLIOKehrr
7YxnohkmakaAS9x+MHmPwj12C45Jw7G0beI4eMovtKYEbpNg5ONj1Wk+1QJ1UpWBvmcBPWHQaQ5B
EOvGorjGFJtVxsHQG9OnI/42uApAlYLKQKoc+FJYUiPiQpK7F8AUT8+7l2jM61FeH6MFQ2UuQCo4
wORGLZCqtpqLXQQZb93qZeiPs/ONHGa8RvoCuKLA4mYlksjP+xoY1wLC4iDmVL3QsebZSTezBTJr
TjV7RSwKlqQFqJXHcX/UF8gW6SSA3OK+P9kGCK5ALDSuwfDOTgKgi5vTkvWN3bKQC7/LWVBe3SCw
/S94Lxr21jsIYqoak3wBbwybdWYABLNxfJykqMSjFguxDTPrSszltb2AxIQjH1rIYlrcdttqgY25
llZdRQuATEvDx3kCSVbBJgM5QldzwZVlLGnK15EycuhxzOKMWtk1g6RmQZ1p2jKYxpS2CS8gtAWJ
poeW+2EtmLSxHWM8Cpb7SPwDucxYw08BxeU26YaBcHxga+BDLdaECuGlLzC2sup1AmX0u9BIPmKx
tyyt3U6u8LXO+hZqe8dBywDY1FkxDvDHqv6wLGGVKByGqynqkMfVOeP0Qou1B7rN860pITsMFaBC
bdjSVMJF0ZMvrWMt2JDhXW1xtAZ+Xw3NgUTOlh7C8KIBE97qer6OSVZeYBP2KpuZGYQkTtDpIHeT
RCqR9idiqYtDR2TqqlOF2Htz+2jJ+HYyQJiWdi+2RMDkNx2Wk7uhi8MXPYA61gnsLoRVQ2i05R25
ICZ508WCenotbPdQi6V9PAnvOFgeKVLyqNtCPbpz4htR2u20Ab2HAlsTkuuEEZXEhinEt6+HZK+H
dEr8cNCOo+n9MJPkziYQaYtbOUCvF77rHh19zRiMGxyx1dFy4hqzKFVr08j5k54IVWPLOsVIBZue
gJvQoe7TUp2gEhE4Nvf5lk9/qn40In3DJU24n5aLM8io0NczEqXVOHwhYBzxJRukpFhBtp+FZr/F
Tkz8dEXjVmM6xk3DOvVVKLcl89AMayqKi5i49pKj/JBIt/bDOa0pmLvrkYSYo8v8qTGNexaZbxDO
na4Fw5KVO98YMk1uO5K+PAd/0bYUvXnAusYIlYqbfnAPdXnsuVD75HMZmC7L6IfXB/2TbZCjn1nD
sHNnU78ph+wbOl9zF+LoOTjtYB5gKf4AaIueMPKaCqdzKR/TKrDWhbT1dQsv4aTJVtvhZG2tle4S
JRBogf0Abcu6Cb2uupMLGYheHoA3OlEPTKT1HaM059jNKrimQ+P4dd1VNMez8kQqzgTcgvvsOLQ0
YJpEe8LFz9W9JPdlmhJOOzXHHSDQ2JqfvDBG4SJl1X5ZktyglTfVYtNQza9dzglumzbWUdzUR6/A
B5MxOnxOSCa5I+mHIZ2ahu9FZZYp+mYrPNFBD6/zJJUYVYFjD/2VC2HSt3Jnb5MEBuJcrw+6IlcP
i8fGSnDqVqX1PR0sfrEc2YdMN/MraHD9FiMQdxIdGAxz3QzOb+Y4W93Ugtsxmex9TZG1gQ8nGT/K
8FurzZR68kAEMn3C6UQAzAo6lu/Uuq8jlTLRbIHCDJied7hTi33jJadOChgnM5v3oJkRJqrs2q4G
rCCTeSS0y4LyQtSLmZH6kHbZFRZhy69hD6bdiPEvqO6n3nHhPTmEyecDF9lw+mT6cwhol8wt19tx
upvUKVYhziGorhjM3CR8Y5rOIGgsr0l7v5EhjvFWm07KRgBY8iDvOrt5MdL5undBLS0uFEdvWtgz
mCahfwQ5yQn0gdZa2ms70WJfKgkO0bN9rlmHbJoXC4q+qT3vM0KMt4kSHmLWiB8vjjCUvt4uwmHZ
pcNHrX1TAHZj1qgxXkuOso05N/mq8bCUY/GQQcPdn9/k2Bqmz2j0KunSpz7E1ehk5VlG6POkS9UV
lmT3ZdUuLm69CZRYOdu7NiSTa8JXSlsNkIWa9BwjeP+9McSwMQemSLpW0KrO6tUEqTt0qcEZ1OUH
TQSfZe89285xElg/Kb1XhYk1UdMBp8MfoMt8MpG8YXbGFpcpk0XDRhO5nI8ZTCNEhmJVecG8nqx4
Z4XGmUyYvcG4iiiJdroNIvUdo/5pjLDcpVPubAc3elYWvR+9I1mhfKTp+71vwh9BWm8HPdlHRVpj
rib8CvQEGgIAKmDD7wM0+eu5yvMrTXcq3+wpfju8UtOkgC/q+dEKhR91YN1phsfbdrhAg1q0Zqkt
Hz0+b24EPcNbE4dP/xKhQCCcxaiJqAt9jJg3oY3GijYsWCua5WTyPRWLX41WyzPm4GMybvqRPXWy
c3U/QhQOjPCAHqA8GhCBsf+Hwws8dcI/ehrOH5oyz/1cIPqLjPhKYzVLip2K0JJp7FBd1ufKjsXW
UISr5LENVihLbgi/aaADFvZ+wqrPnJ0j5RWrKM3rXBM/sjmxv2VY2lG0rqMpP1LxL/MHBdiezgST
j3U2VjcpjyL3izECs0xeGmEHtM/t2m2+elrPfgg3b13WPOnCsnyzduftpEM8bOICOkeDL1Q5xgfv
7php2nXeK2fjEkdyq/epfFLSQRxBI+LGbeyAwmiW21pzGiQBXb1pJJGEoFDbFwNW+dr1+gX9ZfjR
nJW7XtXaSbPpLbuzl1+DGXSeyOwhIsdxqp0o3RI+1MNkjrxsj81Obmz4kW0iVrHAp52o9x4bdeZJ
JA+MZHRnupIDzT8IGo4lbsogPlZxXaKzL+JjC3Fk6pO3qYFvnChbEMfSH4EjsTsxMCDQItyqQd4g
2dVPrQVslCAwA8mm5azsYTBYBKPPursmnedbqveOb43zNXFqHHrEzB/6JFP7dh6SQ1fLO44BONlz
cFLkSGyzsh5frMDgblEPX4S3jdx4QnyxKjii+KDYb7RhNQCUoOxvRiD05jXakQdVZ/AKhHJYzpXF
Oolfs56J+JwjaMxxE972unJeiSAJuaAj7HQ1q91GmvrI4hhKHYEJPnnlru85oY8592xl+XOhp2zn
nvOjN7xHUWK7K+WmiGP6W5p7kA498EY4JDcsLcWOEIr1lE0TGDCcgTEDWwIheJ2Vh0BoUPM9uChw
CkX2DialYiubtE2aOBQREjy6HmOyY1y1K7jJo+fI1gNmSb0IjkVaZhvN6OGEySrchnaVv2Dn2JIf
Zhxb28bG2yEw1SSba+I+C4P4ncyzj6ir1nXmXUUCDzW6ofFQGbgX3JmNFXnWQz+hqJlt+zqT7pYN
LNjghEYpmxHfSnAyWrSlmc0Y+ropnWnbx+JTCWJJdHWLJCi4w4B6L+z4RNPvTSQ1UU4FFVCOeVLK
IKAySYxdZOgvcHNQ2loFtbkUwZaMtYLrUPmMrRDzfhTp16bDGImiN9tRdlaAufLp2JKAxi8RuXJl
kxPm2nb3vWMAwFM8ViM+ci+Th6nQktel4Xltu4ROuozx8frPzMqSanLfi3wWu8ax+oIbUZodRZIH
r9rcmy9EayJXc0CEwwAckEaTZ5qEXckwZokmi3Lv0DRz9US0X74K8hZprnTGFMOTS5E5LalQUUJw
5+jl9kuuZQO5Kl78GiWKxsDMLr1C4oh01tWn6capTVBdeuacq7z77MY2PxBelx/rknyzlDiHTT9R
HpOyRLhJKIDukmt4pcWWdSg6hYhZle49gTrMW9NSP7DrxecCCbfPLU+78eaJk9dVLlaOwGpvlCkK
sGm69j4EqbrvlIfq11L2Dy3n3pfOE8y/BLoWEUpLjGlmr4Rtz8WqZpHS+Ezql7gfdbygMwLbeuxv
WVACAPWE3supDGYT9LKDRyYRhOpXtJC3TlXUD0NTJt+61tG5fTX23o5IW8WWrD0geJtPkuvAWrTc
65uqsLcmiV2cLYH0Qz3QdzIh8laVcea7houcuKrm6N5D7rIbGuR3HvbjExzFxSTaOh8MPNyT0bX0
/5MyxkvKNGVttT1/6Uz+86o3zWzb1TPH+FhYebytCKszV5qssOOGYvQHD4l43Q3ylKaj1Nd5P7RU
Nm4Mf3N0u7VCGnEro6re9q4kfbII2v6UxbbzRiKWfo2VW62nHtW5W6f1MSUHeNPkRnsQBTPZPE4D
X1oieULF817Tv7tHUfpua3QAS5JKd7UXNQc7gC+WebSnh4jtKq1pnPMRWlvb06n+yg1haRsmxdc5
FQq0eNp0wUxGIlHeagYGzhXfmf0073mx0RnWpAJ3EG3ACRnf7c6VRwp9b6O59ryPNYywdlVVO2RP
OkJK23wr6g4SJWkPZE+S1IbXO0V/3Wh3RRspom/HPDpiZ473jWZ5n6VeVhC1Gu2jQpnlq1J0O6eJ
cGsrot6e5KRsLBDzV6J57FYuwi9CCM2HWaeZRBAh7L+xCe+0gBYDp722MXLwUrU79oTsD6j+ROWi
nRTZi9fb8TmMAvdG18cI+mprPgRdyB6QLUzXRHjWYV44rwXAVyZKkJDUuGBg84UIm17gsIwxNY/y
aoHGEgaS36BMM1/MhSk7yjqPVsCquIGVC3XWWvizKGdA0VoL8ylFX4fOc2HVuujg7kKd0CGLrg1t
gYVqS8oegFsiWsLX4YK9tdgSHiPm6enavoBxIbMBySViQp0yM3FW/3w28C+Ns3+y2P6tEfd/o73W
QtLy97OBq/jrM1JfRau+4j9bHJfv+zkgoNWPsEx6mKfwJKLLRdj9Uz7j/WK5CGA8OiM/Jwd/GBC4
vwgX0Y2OAENit3V/l88wIEBoA0/dMS6aG8v9JwOCRaLzB5Mt+hkHTRcUhMV76fycRPxxPNDpA85L
hGCrSuTNpnMQuczKuqUlhnIgUJ0f2pl5Q5pyt1LW0qEcsa+YxZRudL1zzi45XBt2ie56LmnWEvBB
sFv4oVnxK7FRzVowmmZPsG9x5Q+blMFuooCYzWQpoLh7SZ0BDWMmxSGtkN1IjkeS2Bg/biuYxGJV
x0HNbCIvET9n1cYqSZUY8ywgTqKbn7S8pPJKhXuoEszxDg3nVRHKwkfEYt1iKlwwnTlZAnp0p2ko
gKWOqyc1BhBTZhLvVFFEvmcU0Q7So/tg1Z21+ecr41zm/Pm/f3q6LyOdzxIMYhxG6v/97ZL408LZ
fZU37/lX+9cf9aefjJ3u15neYn/4039sC0U74b77aqaHL8bt6rfB0vJ//k+/+H++Lj/lTDrrf/7H
Z9kVavlpIbpqHvjLly5+RJ7Kf7VuuvEr/2DXCv/LN/1cNM4vlJS4DPVFO8ZCMHlsfy4am/EY0ywc
iigqcQLqfOU3M4b+i8GDjFKNT1p4mIp/n6qx1giuR3SGnRyvIuqq3978r+Ksf2VDNO0/GxFZNawU
JmqsbFoBkuHfn4dqU2VHodmF1kq0mBnMbpy2Kifh2Suz5rOuYPWNpGXsoyQ37hmdMQEB9bNN9AS7
rMEp2aczWoEACRXWAbFzQEA9U1h82O2sdrMxcMFfcla8UL3HufNeucFz2Vhv80i3uuY2IO34Bwkc
Z30qgExHGZrNaGkVNma1VsWVimzv6E7hg6vJ75a1BANaVX0Y59qF9krEJyhkZy1EBobbw/FVR8FH
PXrDmzJIuCKdI34kL2wiVIWh9RwurFFjSSt2JqC/IaVnj3ifJ6oEnVvB76VVP/syJBA5Iln2ltrJ
2wfOMF4tObhUsYQ+tsSUQ0Z8kkXwLeQCekxFeh8FJgZnJBxy7dl9vUvsKT12GpO9FHE9yU3GN+SH
JFQn4w65xyeZN9nRU6A4c+q70QhOMhpBwoem9Isy/yC8zNzFCq0UjdDa52AOiCiiItHJlFjz4dQM
3/oWNVxIPFlu67wl+T4oR6z6IVYbtPzqSGRoeGqV/Fa1DT1AtxEfJSYJLCONa+8ttslTlBAkixxW
wKd3n4rFUUBXYLomlVZjnkrEdUJfGqE7RoopA8grtashbg0q46a+GUpgdooA73U8TcMGff8D0w2b
AYjXImCkPBexuM7sNuGFNrTvYq4/NeX52q6aZ3MSuHfQrfGvZfLq1U9mMmUrKoWJIaP97HTlmRQ0
uQZ9CRs66p/RNSg/xb1oD8BsB6qxGxFgH2UoJfGDs/Fm0cTVUJv2MXRX0nuIJouM/kUNXCwtUT+2
Rk3nuu2vlUXfsyyKcqs3uNniavKJFfTt5RUkMnuHR4QMw7iya2WRcsz0Akr9zdwTa9wG4kOfQoca
OOG3V5V+ZelvnQOXJWWaYuRRTlPIPGWMC1bhwiwFFPDR9NzBsmK+1cLiCc2zny7CQTGCN2jtF8jX
ga9AbPnkXtVb1WMsKKuxWTeCe11uds15qCBUmJG7agLrezjY9EmK4cVpLYsECHqNERmxq4xSf+s1
3RtCy3NF+NGjrdVgKkJoDWYU7STOsc2EL1W0cs8hj5IsqBzuIS4oa96l4cclUlFMVrR1KqLXaLt6
xCc2b2hULMaZ0kAq4gb7pGNY2SgmT3037ntlHvREyr03mbvKLkAi8ny96Kr5UI6eboyi7Dbl8iGE
kTn4DtFSftzLb3oXfsq+fmKeK1YjXdONzDCntLymVe7N3g6JvsMFhNeZ9dlN5Y3Rerb4RZete0o7
WknoQ+erEWPBsS1w6ZMy720Su6SBuDgaSiNG38IUOKIryeVD6CjD0xdaQZkfWynKANzFpp28xfGw
VXM1byT9fhT2TbYBWke8soGSjr1R7KwWoX65RNZ6eR2hbjXInJSaurEbelT4GdYEtjHJpwe+twn5
9pmO52g3dXoTMrUeJre1z6SHyw0GlWxDSCGDw5ndf2MY04k554FuUsNSc8gWyMgnEmmLZpfrDVKN
kyiYsSZabKyLd4topwdm54fArGj+krK1CXIcVt6su6uBYb8XTh9NMKQ7Tc0Ols+ANLqQINi64p/Y
ffI8AoAQ3PL4hYFaxVQgXeF+9KRyZn3KEi1DB0tEbfqw116ywWPoPET7gviwbV7rH3B4zV3mklKN
SyYg4JvV2RBzXWrddEpczd4QUUqYfcDrWbLI90HsfqVNhwIgo30qzf56FOP3EvHgKkHHZeIIP0Db
cLmEEZL278rlf1K5iEWp/vcV/6IG+vqLVv7yLT/rFjQ/lOZYRYFVOov+nZL+Z90C4tJ0bW685Cqg
KjQXxs6vdYuFUMh1UMRb/It636Wk+U0NZP9ikZqAUJ4/pkAo90/qFkO/kJ/+KJeHrSlwt/L3e7w+
0hT+XLiQR947Y4eqrUTW+NxlRN10OjO3VTLb6Akz04oHRmq2F/tGEtUPetTMw84ejZqgMGPsORcY
fEYAG6NoH0mbUV/YRs1tE7m52kRd4XzQv1kAPIjZbyoj6qe9npEktulw9Ag2UsHNfjJQcq8BgtE3
NcPo2MLpWnUM/azKawVRvmn8FEpllERglSryB8IjzZVNHjiS5TZ5RLOKNb5vzKxkZqlDX85HUoBX
eZHI67kYRwZOjuvggakRd5BHZpK3AthjQOpvBuktoaPIX1rbbI09Mk1qKLLwjZuSZDhnI8hBXgdS
VzlCEzs8DZZb1FwupHg3kCoT6FIkGdLPwqPpVRtWXKyDsMb/0oejhlLKirwr2sLNlenI/CodDQG3
nneJtJBA1ZBUMiYiZNu32GTgY5jiFl+njcRPy6iDgtpNlT82hXole9LQsBM5fbivvYps1HpOxlcx
W/WDWfBRrmpGgiMylbRHlb/Y3lrpNa95aFtvrhHaz26IBjmtvfo2cGLw6AaeLqqIhrQXv0ItgMNu
TG5MytW47wAWcEUKELITG4+4w5MIRUrq0rA9Qd1dmZpJdqCBuFTT2RO1Wzd4JYcTce4pYENl+r2J
PGvPq6ANsobqws6MNB1dwRRDds7GdxkV97pxVaL57+X8Mkd4H0U5q5s5iTdeWNPx09aYbUGqmPnH
rNHDCaC22ITOVkZ9a0/5up66awNvoZPPt2PXnfXAOxIm85y1X0k13NXhc+bEX0t+YBLqr3FXXOX9
AoGXtx3dsUwb01UcHAwywUmZNndB1L7W6VK+JTdMbHeNVd/jWFk5EMPwaRa7Op/wpZY07o/lyCYc
dgzzHOHnDdGyMoh2Kq2uZpk3O2FyXiuvhu7kxZxgSpw92zEfyZ8uPxO9PZgjz5wE9LSJ3ExLaOka
56B3M/JYjW0/6O5jasfo9KCRNHgCpG1tOUa1V8fChsjd9IdIm2sw2Hc2w+ZTsZSHNAiHc0sR12Bo
ARUF2advblya+1bIwLuvDwo4tYg3pFE/WELfxoRJz5b34hnv+nQzYdUE9mxYFX6MF4c8UEbfC0GH
9B8+SMaBAmGpwNOV6StTevM2RgHhwHPTQLt7zKnIDmGW8Y1W9n0wq0fTHcBKkQUbcqcALU1rFwX+
TebYvoQaw2j+tvU0mubWxvJGP0U0EUuHIl73x4Ehr5acQi4rjNj8OllsB8kGCjt43WJvmxjaLV6L
hS+4VOVjpz1F2SfjgZPpJqDRX4WToL/hkoDCWI9PcZD5OCbo0u5RP31GDqbSMNq6lOgIvNv+jXB7
ZG0BQZqPhO+d67EoURl5H5rmvfOonfp8YkVQDdm1yDdaej94VocFpT7Tz++RJo2CqZm5dmV1n4+u
HzgFORLOwEZVvMIUvELeuAK9gmKcTPJcVeKgnGrTL+xujQhG9N3b/8/eeSzHrqbZ9YnQAW+mcIl0
zEx6coIgeQ7hPfDDPL1WVqtbqo5Qh2qmgSJqcOveQ540wI/P7L12PhiXKZN2Zjz/NSbAfRysqnpj
kTz7qraC80yKa6bbaItLigyAE7KGuo88Bp/LsQqVzCiOSzktjwu/eu7EhyU1CnMUcV5z80HbijfV
NHaN0CCSqEgkimlvbPZThfRLDHNIHUVU+0XOsoNToiIsJYbBXL1iKB/kMvt2UuiYCvuQtsiMzNW6
EiQ0ZzoOd8s8FKI3Q7CdgTy8a0L57Kolsuoqf7pXXTrCNpxHN1j62EpORiafksLetaJ8Xhrrwapx
kLiwOkXrtV3/ZOXiUZXmPZ7JQBmuJElt6AgeZ1Oc+q441GwKBcZqZ5j6p9LazgmHPgl4r6vWPyKr
c+Y+FL31MraF32KcrGKvVscdITYaTQq76mQ7WSi1e4nWRsmzC1DqE7j3U4m2W9e5G+chXLtbyka8
MaWTUW1U8w+lGhGmS6agbXlFQzczkGWgi4TlBztMOR+toLHYSCAucBxES6JXw7xrbdr3lUMFvbcH
hzSc1Ph3WAwUNUWUzVZ8rGun/6oMpGmysCPCIy6WQAK+3afxhRAvOuoUN0WZRRqckRRBU5iVN8y7
Je9329iexlLfMUUmbcbfxks2Gqch/ulL+aQgcrDrJhxZyxUFZ32+BD0w/SxVd1sxfd/dPOgEr0rT
u6q2hfod24XTUjW+N3XvbPXFWi42hq9tuMqV6s/yUUeMZ2rE47Rp5CAMIp8IgNmXto3wIiFRN95U
DJciBi6A68ta5fkra4eTbunv29C7+ja90yAdp5USWdM3f2Wdv44U+iOaSAVRv1Xtu5maPTGfZ71U
3+wZtaJqnaS69LKiBep+P2wbrXqZeuPD3nrmguZPh/grl8fvrZ/CeZCa715f/cF6FbD/dngGXVtV
3CG27WBYWYkTj+TGffOeSv3sD5l8BWJNS7ddHWUPNd4d5JybDLYneKdRHgLbqiKt2jgFs6/M7L9U
qK+uPFzAc57VcYk6DnNFaTYW6/o9duZ0X7dMyexE9C4oqx3PkLP3XrL4vopTMnfKDUu6L62vsjwO
EnMFkqO2niwCuUPlJo2h0TuAgHTy8GyDOxUUkdjKaNXehzixj/227M3ZODOP+DV4rBVIt30ISkxl
M89Y56i5P0sLpl32hYArneQLno+vwKQOwJ3cDUHtbYyvdmK9LXmxR90SYhLHk/JtK9mATGY5dnIb
5MbkQTredVp2yJ3kOZ8AkasA3yp0b5M+ArRP0aMxdgr6XH5zHO2nb1o/y1v0D8PDNN7HCNxJzbgv
cBW6m2aE8A7+JAxaPMPIzoM9Hea2uCKBvWPqGLrMq/JsmMhR6L3WvTYC1sFvdkq0eM9CLcmIm9r6
iHIrfch5bxi3ka/uJkUgTkTOk7MDzZRgy/80GLp4WJtwlBtPzyvO3OWrMk16YN7g+lSSENjBYO2K
Ty2/O9nqDxIqXIFY5x4dpK2fyG/dbGMFuIlbNuRBzmoIxqRRC+o1FaNi9tDZ7LrSUwn5IgOaLduR
acC/MJMIqece79MJZdthIDKBDe59Peyh9PesgRlJVodGpWA+N91cWq7OZMCHjT0NAR0SDJ7LzavZ
1LR2H1v7liK4ZUKTVZdMUnhGqUin9fA+4ykKcuLuHjWAmA8zoR42MCc67U4zSXlMqM3RFpCwCXmJ
vn2Fp22vx8y23vvOeJrZ174hzUdLl0dUJVFvKFSksGdNKUhRnSY0BPqw+mTzhS10AgAEG3CXnupR
LnFX8XBdWBvPvJBlI3IVS5psmlyebPpWeXvBoRBsZDlA3r7N1N23LF+JEMsE2LIWfVFrJGiZtXNb
qK+i+4vmbbc2iCCOVTsGIFp8B5ohlJWwbL/tZQnM9GSJr6UhjBpgAB4APo4diiOt/hsbYl9UF9SM
B2NsjphOk3fBMH8QC/TbLij01CW6h8AXSQ1GXX8qHYqtEfjXOOyUcib5ALFyMI0gIsoxaIwcrdDG
4jlpkkBL6DAK+hnshJlFC/GudQo1cH3NchT9nTq+ZnPX7Q2Uto6a+z0vAQAwwZ01wxeWptpTXZlU
Tj7SJ/AXo1ctCHw6Xl+TG1/WsDPYB7ImrpfVc2brD5E3PikvzwYDNmdjdc1UduQpXrachYi9pvtK
dLOGb+Qt5Ohpf8ZJzLcaAppG6tQKh5n8noNu3VWIn11/YE7oxcigK3HM7fS8KkaUrZNxq+Fby9sx
k9S/lUUF00j+0jM3iSmFiN4LBhm51MQdFMdbpKIdsYidwJEZ3OsdmNzufZ46pSQ/dvlztvBFGdU+
Xb7nconKXDuDW91ZrbMbSmMn+r+JXAdGpvlm/BOn82VkjJXAtcpLxm9gSJKmPiZWGZq94+ZpHSri
cbCiqnrktZKpgcKrShlp8tChV72pTkV7pniNWp9zRl+TbUU6CplN/GrMM4W6PuPNPotEPtkclg96
Ne0Mjd5z7q9Kjp62Qtlta3lQpprmD4p0Q2vypUB+7+RZ841eKWBdiGy8i1zd1UE4t8XSk7Zh27OM
k7UYnwQnV1GSW9HStTGUd+TL2iZdiAyh9JFdS8nfS+uxtAWTV9nDf4GiB1KGbJT9l4Zcr7NsvORE
ERQHJe+vMcOeQGxQFzGHEd1Tl72PFeGsYaJo0gl3oLnSife/W6LgE2Y0rPmYagCVFfJDTPkDKnvO
qOtLVFNdfk42ySMjI+g6HQwJFjWEVtBHEXp/pjbnuUoS90apWNEWJ/JXgbc5yvFTBgiGJleaKH+0
+lnlTq/oP1YQnf4MnBd2hDiUzOHxezoY0LgHxyyLMmMaIscArNYb5RNmlZjkQIkbGPKnzrpe8TcS
I0JoO0DFnfWPRbYJmIi4P2AxHo+qNZGBljTSX8khKDhTpFNRdD8dBhYNsTJf/7JzZi0NTJvsUvA6
x1xDrIUWHaNci3tvs7vlhMAIsxDp1gL+mslub1q0o7GxRp8cvxjsMxyUt3rFqFMAjrebzN26NOEp
B9fcGb6qRCDQUSV/VTon6Ak1gQNukNRxh6EX1+6+LoeMsWQzxNaI7AHYRCY64tMYgyYm9QkJdMI2
XsYI097aYTelRB8JVDFOszfX6ZfkiPt3N4VoiPgluZ5RwKh9Tr4eJc/ySjBWPHhjaQ8fGfx/1EVT
PP7iQojViGTaHD+oI/cxi0rDrty82CbbxyErm660TBLVFyFFMwVocwf4Kat+mZqKXqpUx4r3X0No
rdKycR5kJDcg/TuUqpNqT9m+omZ9j4nwSKLkjtnamQ0GU2/sOgLRKsJ7/IZpK5wOknjckbs1c2dF
aSUWLytMQsemLwAzwAeqdpXzPhOzbu96ZLjC6xt7jHmrGwL8tJVhX2n61KDDN1XIJB3BsVcsaGQZ
aKCVZN5mMf351+eX/3dr1f9WufD/4m7V+G8nlOem/INj8Z8Wq/ef+PcBJRRXEN0W9E1dNmTV+U+3
ompiSeRfOpoM7xhZAj/yH/NJ+98g2BFyTZC9xTjyjqb43+aTqBpYq9qsMGhH/iXIHUw95qP/JEcg
8cTSIGDosqJaFsKZ/zKfdCgZupQYUtkURzFL1RxQjYy3vOgk4c5C6SRk4Kh2VB3MZW4pAcpy4Vko
gy+FLld5hLlYHsJ+yhhfFXY6qpGxxstjba4HPMJ5KNnijwZ/yB3HvAvlIcWyYCVsWGjQXmX6Ea/p
26PaMnkhjQ9YjRPnjxvMJx/W1dkwJWdXFslwkKlk3b6Sfkn/XM4c00/m0P7htgVhjzCqpUggYmh2
lWESlFhdt+mHlIWSm+rq9LI1VfKgG/HgWzwO5SsZiYjLlURAss3lWGVH0hEM/dOITE6fi00pmYJS
jUTEUSDq4Yh/3qr5EwsSSM5RZRXrborKvX5PSrR4jDpyRB1C1GC9ShxRiYHGPdtW7Btms56F2r2S
qSUxtlLX+BG5XLIFYjHiyUslS6cuX7K9gtcnds3cHIDydLiph/FFrVIatGTST4s5YEticsJ/TFZw
G1rt0BINXe0RTUPedgFPaxZfZbEyOegbGUdCV1uXUlQkFVhLbNKgLvFlSCsqPXxoGJTu26zW1CPO
kPiC0z8Vhz5xjBejQiUDlaSrKFKteHl2JMW4DXqJeHhkHP8jszvzTdJjHKLiuuEQI0ZnB1yoPOpl
B8HtNM3Tl0EU+gntn3EQeqIzWu1gb5aOnged3Qqs230BXpYlWNb39SfGDVZ4SUFEq9Hft9GmZBzF
WBisf3vpwuDPnPazE4sjBlSDtDdNf4nvL34yTXimA4oZvLcdT1bVfFyda0NZiWq0FpzKo5F/qhC2
vTt5DS+Xei7EwvnNJCCDx+ZkZIH0MEDRxxAxAhbUkJbM1+8VZYLlMhLcjlCYqFU7RjpErGdOOPYL
bc7UwPGupuPS2G+JCRWhBC7igmaEGFYzncPATqep+0m3nk10+CyQddIqrNyf29nYOVIcI9MBlDsy
8qgx2PcIOvUVd609qLPXSSaqffVmLol14vLytR7wVVlYOeipTMHlT68EUZx453r7wJqhguTjaqC1
WHetrhFiqIuQtJPZM2jVQhGDI9ww6vjQ27I9goPTjKTaYdpGhMceLEeFR4wHjXZXFNfxOB7sTk8C
U5ukwwjiEVSq82SQGrXDL9u541SqCBiXMTKW8hWQFVsGgK2yo5R42nQU2BKQ4KySCKAhZCvxF/Nu
eCgTHuW8Cb7kFTNRcxlW7GNLfIqb2CYJcpxDWZdhHfaUBrrrSOWLI9fZy9yU2X7Wc9JslReLCceJ
EDKCvu2GG6JXySiwmOynWva75cR79vb8vbWWGZaif8F2Ddihs26rlb4njijPTTdyhVRExaG6BxQ4
LQsDqS291t267pOqYM27ymFmmub3KKCQYVlmrCH1qKBaaWQmYcuvZHxwB9a18dLbSgXytrU8ZNCM
rrjdfg2oW3fhuYKxaRIL462E9Y9vFnntsRun5xuAY85x9rBt3Oq4FQxqb/QXegpOVJQv69YSn6tO
A82cjen4UuNhIVCKtlfEJ3OdaQiHCsSyjt9LqwoPfMVtE9J2A3tje9iq/k4k1xxKpM2RpGTmrpRN
FgorsOmoTaz1QcnAU2gQR48d7uiSlHcaoJbwQbWZmnM24xJzay74V4PorNLPSfJ9Gi3wn5Drl1Lj
4NGSEPJDR63DZB1uSH7jQiHmeRvVD11e7X3DxR0sc6ffqmGgB2M4C5ah7NvXVipjDspUZm5hcIra
QQWWnnoW6Ygq2ekAiBJYWzCT6rabt7J0W+6NkF2Ksi8R2rDNXgBjpOtdiFA2WODHwfyCnQT0vi0J
5UwxglgNvWVsM1HYIMrhUcK7lwaDoUyyV6JpYwXsVDtZtMAsxBLz8AMPJApLJWLMaU9M1QcvRSXx
mAhJPyGhjwP8/Eh7xJyccJP2ftLrgBaRhWqPGYCrBtNophv+KKzs01w369ItkxPKRlWcySJkBk77
MHEbnoeif2cKI0peuWH2kabUQdqY2bk1zWszdU3Qy/zZuBTbEZppeSHjFJtXH/fE3jGS9ksIdBi8
9cq3J1P11SQ3x7DmWh3ZMvTdKL3VcSIdUnlormWiGDQ3a3wlx9l2M62m0tfo8NCOaGZzyjqGBVVV
XyoBrKUnNoZoVBzIAtunmJlHANjuJMk3DDUJ1lRoATjN5RTDRQrraboPaIeOfNTxYA5AV2LqTZjk
T9mSfGf2SkS8EFI0WE7PghPYjLIZAu/WmjtlALj06mhcemvaPrCyvWqy0x60Uh/30yLpT3nZ/Q6F
ggNDaU4toWU/6zYB61C6isjHB8temKExtY0MrrzHTuJNu2itn2om8e6G5+iUEPocWoOKXdXMqxNY
SPmK9ic/INuZ9iVpgIFaJd0lr6v2KpUyr32olG/FRqvZMHYJ5QYcn5Pr58xyCFxYmw9VIWsBZQvX
46S+9tK2MddreX4xg6HT1w1uiTSOGNfSeuDZvXUo9J5wINFHwlmZkHZ46jyP3tLM8UPW3qPDUaW5
XTXN7miaj2IBCK9znkeqJWc7EvM04LV9+U1ULoYS1p+Hbpxlln/DcK6N9KRVs+2lMqmLqGi+mL22
T7Is8qeimNujCciS+77e9hjBKZeUfD5rxlQFfB4GanjzoySgYseXhN6zXhWO7EW1T7Hetm4rL4cG
08MJ/IbEM8x09iay832zbuXPMKs63qBVhjk5v7SN9ZondVj22nwQCrzdwXDqqyXiJcjGu0Mpra2X
mbDcC75f+4Ka7kWx0VdYRCeDX0OIzmP9UVpj3DCJaKJGdppjz7HyRHDgctxatENZk+BPV7GjMb3a
rOyj03QJlRd3h7HL1ow8bYZbT+MoSQEiNwPnB9auY6tkVeOPfTFjRahRuJpmU36RsAuXtumdr613
mndllrMzHbU970fkXIGkldvXDO4W3Os6TJ+M+4xHc2EeDBaqea3o3K9MT7BFpMZwMAzrhZ2XEWk8
zY8Knl63X1L5BsAKiVU7pOkzi6fkYzZT8VssSR1Ax0G6jnUAy54jFQ/bRGbdBs7qt1Vq8SgAnh2L
Dv1sLDkrQ8Op+lNZU3fAJJ8ypzD/5tXELGk28cRBs2VoWYwnOZnNx1EzRnifxuyRatysvpgrEpJX
XU68siHwcdUF8JsNzfp5hBEl+WZpWM+MwPjC85lDkHjBBuhvbfhiYIJdYxRmiGrQMrixlOf72LCx
JY6GdrCG9GHJpj4ybU5Gicg+zqdxC1syn5m7d+pPYbYGrwj1bj1uwy/3CPslHT5VmHWMOSksHf1A
DvUb6yoPQEnxd2Qs4DalZr6OneiPXH/tdbbH79wSyX5JKBdyshVA+JiN30moAykWp5cW3WGIHf3D
QnUZqIozhbYQKLrsl0RgwNHlPcEpB8MEM283VrxL1aHdtfPk11txqiaYC8kqD89EpT6RAO2ZgPx5
3tGR51d5mHBISBtDgOHBJrQOHeho7RLVcphcpeZuqYdrbcsTvobtq7Glh6xkJ0O74KBThBlg9FXs
69SUbIDhbHeqEmBAo75WrWDQYQux2aYEyfY14r8+19pdPohh36R6ceA6rmApaHPUCYJlFP78UcKm
SuVTKqG0Epw9yZZ9S5OyJk3NkUKWCOm5gd5B7oHDlmCrnSgzRe6DhoPYuigccunyasxsGSl1QP4X
gvkOJV26KT/FAlEgFuoNCza8WqQAwV3pUZolqvQ56GRjDWWqDexxsCHgRx2KIf5V8vbAvMfZxzQR
nrRCeYFMGO/XWbHxkie9XxWiPIz30RQgJecwwY0Lizxj/JFiRdm2umXeinOMCPEsMhTpwNzlPraP
20jgUDoxwLoH52JELeT+mxBFnQ3j4pJiOQQ9uwNf3ebi1E0arpg+x33K/TxQN+BIXcf5S1aU/FxJ
knbhJH6rR5ahdW4QTDmqVFor/jBr1SPAdovPH+KBXo4dd05Zn1paPZdA0uqQJMAYmX/DgFyuEyqQ
e4bOc5myAiMZK+qxMTesgGd72aOoT5Gy5gu7EOd15DxxNMk8IfxFRaMLrJJgT8jESCBTGKm277Vl
COdN4gBtptw3UozirVN/S51JCjCRsb611PZJYV51se31wzaJIkSWckCUBtlEY8fxBhzwbKz9EMET
h4NcGRbeG63ZxTqB82yCAoOc07DX5S4iEB7Pqer0Ee7FFzSLE8mxxG07w4iGIE1fSqkoP53knKEP
umPKZ5u/CXZHXaClHc2BqXeeIvVw4kee8SJc9Y6tKL94aAVPmzhyEr4SRTRQwqWgg3BkKPWL0THV
H1H7UaN0UYNoM5DnCR2OA7aZP0drDWS/WMO+0F7LPCfQKZ9JJ+nm6ShNI1yX0aixjqHlxnWUWQQ2
F4ByFisP1YIoVrARdZikbEkqp3yuEwkzNmV+XMVRLwaowvGIRrquWX6jyczmfPCl2S5Bm/eF36HB
CCVpSndbPhEOpfPiOfP3KsBODbAKxHeYEELOjGiDRUNoBsIqVamvWMr7iIEhsZDV2ERrPsSsq5yR
kxv8ubo21JsWtfIWINpa9/lCjm+WM/7OpPzPkmrXQSdyxMyviYGJe8amRMro+N63ClPmSvvseG9+
qRQQyzkaTk51mcTfmV7VlTSDmeQ9fjTHSg/Zg+L6vTDF4pnVZ5G3TbSpsKXKmUkOCgC5Nv80Y/Up
WargR+iE1Wp6KQDhINNmJT4gIjLO8+Q8oBd50xb7O06cjGyTofRLwzyO2FVckS/nmVmP5+DGd01o
/ZKaM7mv+23PPp4ytSWcmSc6xJ1UXo65soyhKInskVW7BXFV0UJMrF+2hMmubjTkvoi+9TYkGSwL
RXVMZRmstjHegE3iVBvFg7KNH5aK49LpAJDHNU45WxJ0lWg/HBb0tYxdtGiywTOEfePbGUI+BVyl
zE2mtEiC0t72m2mwrEI7ZSnjyPwALPnAEIxyIkWf1jS4w5Ct0MWa4p074uEOe21wnI8qaIEZHB8V
Zathg7ctxjVjF8SiFiw7BrTUr7ZTFL5A7HFVmVtx4pH2pd+Ni7GBSivFcix367YHNMAWRK2ao1It
WPRSJsvq0NOomPmAkDVxdGgNULrkAXN8ZwcrwHR/kbqrSIdL1c6XpJzo+u67zO5O+6tmNkjWfOC8
SYDYLf8Y1x3FXbvvTGZABAEFiqM9Z5p6TpnXuKaRTr7EzM/d1m71yKW1A2Vt9MiuDHZgonok78Ll
PoEDBBdDb+ciwu15cZwWtvVgt9+tyjpdE232QJZYGhEI9ZuxOWUe1bb7bsOI6BgbMwq8QN7C4s7V
Vo7MGuMW+sH6U6QzrUbOR5eNunRQYBIcAK0AHxikHwUnFRrqZiN7Hk1QfdfIZQ0MsEZh0ZYZG/Gf
0GWDXEOnP2Xjcok32SExmUQ1mo7iTBl/70i1J67cm21P4VrE4xmzMvu3NhFBLLECr5ackFpFfbba
+DwTIxo3xg8WqJ2RS48VHXnUjdkjMn5Gj3L52MOZParlul+r5GY37J+UCoLA2OPaSl6xgP+Rq7EI
SanS/B4vgadX9eRWau/4ncpxqBK+tjfjW2+VFVXqQhVVVTd2RLwaTgnDgWSySPIuTQkd0sachso+
kx4QzBCUyfCo8T5Wz0lv4ri1eSkzwnG/pEcoJn3niOVNOGRHtxNEnKUG09En6JStrvNRwF2cNGMx
TKDw3U6N/2zRL1qaH6wxebFmsWO7je6kTq7s6sY9mwRYWorzWycwG0hWBRDcUV6ID6a1EcqByyYL
qMaShYLjb1HNX4M1rUyn0G/LiYz1S+SPdpY+5Zv9rQ+WvKuaFSObreF5QN0fTiL5KrUynFM+BVXv
Dn2PJD/HxSF08G+rU9DIpEjTKzm5DVnB49OWPgCrfJqmc2U4rft8ihkpRlNYKWyToE+7gMo8KR9v
0iheGUuQZtKy11sIxyPGhE29BZzZVaFdeOVWxLtirS+jgBthva1N80tAAmeRpZVunFZXxySZl8Ku
vMLjlkJNKTvkakxbNpXspEyGpbQOu6YljsQcwPOYq0KPQYWX9khWpf4oZ+N5KuGSKUX3d2F/nfQI
UHP1a60KtJ8oXl00LowJMxLEmMb4GoMwj6d555OKsHlitS+krHyyBPhOm4XkK+IpmEPkP8JqMRgv
Gwq0RIwU25SYyOsLxKxAm9FhhYlZ2u6a2/t5IQd8M6cbvDzGJHKXBI3GhU9WxBPRC7nn1Kgt1/W+
jASRyowTS/CiMBiGOohLO5Ya1yy7F2mWPws0Hm68kExQau0rbRv478m0eF2IORvpqdn0z3Gsf6x6
8RMF/aGp4QFWVrQIBQMZcMhq7wrN+kPEJLFTYwsJJs3Dfq4u5jqW/pJw3TKyzrxMqW8SP+itxiwD
VFb3cHUOBLEwIjXXFiYE8I66zld31pcELtmqBBoEYWr1QvbYDyeIKOzMvcevQxqS/uhxY+HyMYCv
2uzjLZgprtnkMJ5rximpCmtW1SkFNBrzGDFUy7TB5G+TMp5qZWlHCTedi4dBhRG03soeP0RXyztG
TE9xDUyxRZkDj4fwliG/Y2RWp/PnVvpFZreXuuIvpnMeJ8o1Xop9b01fib3Onrppr5mlIp7R0stK
zHYvpdG0jEdFRfq7zZg4ShSu9+H2dClA7USksC88vHNIhWKqfKtK1zCVbQclhwMcAUE7JqD7mnQp
Hv8hFWmI0paUiIga8zVPy+Payt901/MOeaBYxA7C0xUn9MtSrJCpBPq2rIkPCwX2UP5FNv5DdMMh
NcT7BKlM6b4y1XmDSP0J4cp8rUh1hwO/WQdF5lnU6PF+7NIcEz7mmHSdil0BZdftDJ3lv1VHir3t
ltF8NVT9exyV1yIf0ogdk8+nZQN9oRxo/trUWS0BO4lWFr7ar58jEgO3ytV3WklICotq+NJd/s2Q
q/DHpEYDR802m9phMNuflkejL1vFdIDiwQtAXbzXuxk5T+wYkanM4CZFS1Qn1WBX9bd1kpjPl8/2
rN3sVno3iFBGfSk1gSqPLCpayiG4CH9SeezOsZD4HqZPu2mEZ4u7U8SOG9RCcRGkGTi0XlrJgWNN
7tqS3h8Zr6MWdQiQdk4EYyheZm0k6EIuQejquI3F05GQaPbkldT9tbZ5WRHNpWGPgVe31Bw9XXFb
ppHdjK64ypQ8N7F+rSb9uuQc1ArgODHIeM7nLaor4zI2eI5qA2kGfGndw3uwutk8VpFNyYHalxxC
dPe0SrNyExOcgwprgUbwtw/u1jdiyiYZgyLUDLw06WChzzEB+sr24DymzCuYc8/NpeyG7/+/PP6f
WRAGy9v/s73l3NRfP80/7475gX/fHVv/xnVhOex6DVNhQav9p5Od/yI7MogG1sD/WBH/r6heXSM2
lAUxnDmsL2jdyJX4j+Ux/0nVLbLALZ0jlvHQv2JuwVzzz7tjVbbJrCZtQtVUR8Yq819MuVbKAIAg
dpRm6o25b+JPx5vhr94Wpl7uiwjuDxVD7SZPwBEPc1D7FD0767Kt4cbRO6/u8TUhgKVqvJ22GwOB
efMde+lhCrEm5uH8vkasDoPxMCcRcC2ZqD7k0Q+vQzC4VQQ5NLDDrT+BYgahFYBsU6tXGd0J8DTs
Ym7jgTOpzsJ4bDNX8MKQ0IXCt5VgCePZTT4Nf/JuE6/iRtB84PjlLt2bQbrLfFQzx/SGbspcyVDM
4Oa4r5ObnuQH9VbuZd4O/V+oHtqTuVN3rW98HCW/5JdIPqCbqD8QXPqdhXEwRa8Erj3BUHfvfwON
p3UBJqSd4lBDRmS58qP4UM+TN7m32BsC5YIs2XBfD7fXV8c9H+//Z/X6U7kfgk/dQ+jm9qf+xFDu
QIQkr50CyX0Pn58T9xtW7AkobVA9AgJ2i9cOKSlIFCbtR3nHWJmvI8MW6LjTaxrWzBH43Zb7mbnP
fFZuvh/9kX+3+NaP45JMhdDe/e4/NL94HH0o/ydMFg+rk3vZC/jHR2hJ2S7HjY0Il1U958it+9l2
8r6NxuN9Q8dIWAsV/hJ+7mTcsithkLshmlzlMm7sycAuVYF6YYczDQf+Z9qX2br271tY+rafnZI9
18HrEgDo8c3P8oBdSmuprX12+NQBmE/8srzC9JMGr7i13/rMAsad/rYXhcylv0bY3aYdUX3++ENx
1RfuEaYV6XXG/nMhmkkC2+2vfNfUKNtfcTYIK9jdM4V2dJJvNc0DSssXWIlQ1K0zOGc16D8ZO5Z+
ke4Rraf7a53uP/pln/5iUsknF511HoLEOsp7cGun/mP9nNlfsQlgq4s8qYtShO/EbhK+qcy7Tvat
0yAHQpDdSXgpeZUkjPrtzn5rz+lJPWtPKOF304tpXaVv57vZZF+2M2C7LjUO/yAfiofUly7wgLxc
Os9zIHt9wUIK9VuIThGlJP+M+Al9PnSw+WTtqcyI/1JSYoRIAmLKctYGQJ4uXq7pl60mBRo+2pnI
uOfpC/WZcRovzOn6hvC5A+lUTRppfnxIr/k+P6HpmH7jG7/S/wYZ5F6vpwOvH9/JU+dLHAENUgmK
zndqyPaZPbXGCohW+9f8NM809ztmhDYWbU8KtEMRSlxgd4M+A/sfQta4BpSdzySHYBIvhu4JRNod
aVFmX4IX9c5V16FOfVOuBc3+B0pvN36Sf/LQxcjsAiWMdPjLHg5YhNA/vDEiw8I0nMLrGkGw95Li
SLoFnw4WYqbDD9olfpHCwr/fwbL2sr6lhQ81f/jmdVG71l77bnBuWB7erxsTmuPyx4Tb9lf6ZiRM
EUDfiei4WyJjVydvHUXk+ox4UInWcx3qXrgGd3aWO+43/wKt9vgtuexs2I0f8z/Fg3mANG1+IUlx
i78xbjfGYZ79UX4zJegj9eOanJ0vEreYJedX9VG7Zg42dGzFH/+DuvNajhzJsu2vXJt3tMHhkGZ3
5iECIamDMvkCY5KZ0Frj62eBmbc7I1iX7Hpss+npmprKggiHi3P2Xnsad81S3MgL7Zt9XpBg4ucL
0jZe1Z2YLuyrFYLSjf3kLcDQndOdXxTfteudPGyspbgMfspL+7pb0si7lftLFMxbIiVRT0IyiHe0
HfUHveKBqsv5yL+NXabl1ctLsKWu4+zUxW2wza/30UouH1fFIlhcju7KAB+weqUT6frL+k07568W
qqs/ZS/fJJM5VXpUgetm1br9Onih6L5gK7cQy2E1rJKtsZxW/fmlRrLrJfvhhzpw9atpzyMsQkTx
u/wcKtrKvsp3Kv8IBJNFseiW0PXwFfPPoBVCfn5p7HuXG+J/Hs+RWi+SfMueyJGQfpbxhfkt3ukk
qP2Eb8tfJj+/WZv3u7hsHjjEUcXZ4NB/sEgiQoqAoHdRn5fnRNigXV+wM+1+Rtq+dqFrUxCF9bbG
itzyX80q3fGX586mwyxssFQ1e1SV3lWSuuhmxKYd163Ln6Hmu0mMtZK40HUHhqd6ob/6dBzRicuV
f21svpEtyTPg5QOWiAd0w6h0rQ2cV/dFvtwjC93fLrc/FcBgrnaGo2t9D7GcoyRGyoXxAk5sh55y
b12IyxhFy3XIK2rXRE67cjP/p1kpNxYxhc+ssdy+teHA599lLzhYaqTE59yU/YQ99bI/p/mPrLpf
BBdO+TxCDn/j6G0RqOlTR7jyVjeOS3+JrIUNEg6ckzqkYdZDgoJdQugke1h7XShb2W1xvjUqaXh7
01EWf38D+W9wX/6TiC4mUsFPNo4vSXOsOZz/+d+maP0fBr0tCejod4DuP03ROsQWqUPyoXSjwU1g
R/lbdChNknVxKzuWxm5Olc6/9o3S+IetmpqB4NXQUFXJvwVzed+B/qk5ZKM456tjo7SxNKrGjI35
E4Gk9n6q+LFC5YOEUYwSK63XqfLSwqROkeHIDMeXRsprkbygxbHb+zbfNByGzDG4geq/kdTshuic
Stuqrm+h24FZ2BJBwF51S40EtREm6TJfVhF0hGlri5tJg29pPE3FhYn6ZL50X9xpwwYdzbI7U4pX
QN6OQvVz69+bw42abKyK4UYSn7UMhmzX+JQSiwXAM2Z6z82pppfJhjXVpFiQBNU+529ZieqS7mWn
Kf0UWqdUWcLqR5LOXgUW4/q68Ol46T/0/BqY9yKk79ShoouLn1PPLOE8jXNBJC2/Ywq9alSYyFSi
9Bgug49rRF6A+VyHKOSH9MmOv1sGVdDcX1os3XD4F9ixXeERmIKmGqmFGr9qRXGeG7eIGzcBjg6Z
PxhgdAevXxsjTXbZ59vUe3A6TACFv07z4IwINGiShE0NYkc1kJdI80h069yfu0rsiq1ii+zZFcPP
oUcoEKDSvxlDUpd2XTAgVPjW+mcB1WjDAuEe482uLonNWUqADB6lkd57ZZ5JRw6g2jZRf4jp1Sb0
0XkRqLobWlcC53Ewfp8TMOkNXRN1eNfaxL1aW6PyV1Ucb9SaTbz1BCWTTKdySe+Q/qmyoEfA4byG
BL/xKHlQg6gRwzsY2uBpb6gRXg3zUotzbE4djqXAViWBm5YU8dtVVXQrC+ir5LBSA7qgIqYm/SpA
fdQrxLsgeA/KlyxBxI42CWXPUj3ru2AfBjVhzjAD6dN1Y3hWqBoEmVs5d4TeOO8vS5gzmdW7qFgG
W19U1TPeeVfDJUvUFDW4Cle7ye8rNwPsLNNIVpnlUzZDzcm/Svo1QO6NkqvugDUaPN25ibsEASso
Qp0tSbjBZ100xlJaKx+pe6Yle9986LpvxVSQRnaRkL7Xor3HQO/OV/SNZ9FC4pmjAbJv8bzYgdBU
5S4KXy1aukU1uh3w2JKvzabDgc3e7ViXcI7jeMEZDqC6hrdBDPY2C+be2sxgJUVZDC4leDeTr2kc
Uoqg0z1kIyRQn77CyK5IsG8bXGoaNMCuTcRLCvUncVvEwxUN8T9mwt/4qP+Ttel1HmZN/d//ZSGd
/jjBoLbWZmKVDsvheIKhgqM5QYOxWUt+hhxO6vQ+Zifee5Rqe3fSrn0J6wm5yFTZ53oZ7UYrXYku
WBXTsFa8fpMn3hqD77qTYt0BGfEpunjB2nQEfwxfs/ieDYcJn7btNj8gXCKzoy9BBpuDuGyki5iv
+4jNZewstA4z/2Eq17mlLJGdLUfQNDo6Sks+0wHWJGBb9cGZ6018zSbxm53NN04BaTo39beA+nGU
KWdmfVaiXEnqXYQVFPvkCI8Bckp/ByqVKJca+pAJXQl57yHF52kMm89fqmA5+fSlzoiuP3JtWouy
NV5l1FTJvdrE13oeuTN6ZsLin2bPYwHzRX2iHIwpQYwV0rD0i9+V+sTHW9DBbL3XPDBhnBQcso7Q
un7W38aY3qRJmTXA642SnJ4FLKnv9ITwyk+BtTKqFacfQzvo5i5TnkprN3irOL9iqlC1BzU856tX
RpIYz3x7kyAQNkPKs9tCnT05V5+/uRN22bzcEVOkMhbnO6cic/ziBCMGC1lCB8n53lLmblUaW9b5
GE9fvJ/5X/QHa+T3haT5Di7RAY4cXwhAZtKqGBQXfGUaZ+hkkfpLe9iElK/Lr65lfXgswSaBkrWj
QV5BO6wfX21OHgN8HrSLUjm3M/NgeWIX1v0WeOC2MzuXuBMwRwHSDPnUF8TjGHIjjB3ZyEaqLuL+
IrEQPWeUaOIxup/T6UWckF/C6SAByeQrrs86H8xJXWq6TYCcRz5KWfmAlYw5uHlDhrti/l86SbkL
O2oy82zeolzyL/v6VUBSb4zxehJubfcXA0lFw5Wu3pR2u5KcBv3xpgoE/jHDBew8GggRpENxnya2
BUaAxmZH6VqdnCU4ueculbtcHc6HBMmSYCrph9kDtdV8+Bc2c2y5Kyp/7uJufWLupp+pcu3H9b4C
ZVVbFGipy3sDetBLaEpaPiMWqbQLzLssiHZZLRvvTk12oV0sjAZjGxl5SPisYg3FbCGselHxGqxv
kOzXffGoGA/zMkzZe2NwTtVx+9DABa60hSlL/+y2sICfEOszqhf9wGF5fBPqeWyXrjlv5JW7MUJ6
lLyNdrpXZ/mfsR9bmjTOT1u8WbwCiaMaBXOfvbQxLSfryhKHKL0imxBybNwcOlYOkySfUnn0446G
9vsKkOaPDRaw0jaWKn3JVimWtXbeC1dGBP1hoE1zAoLsllCYcTPJ0TWDgn4X0FU2bY0NQXdwa1Q3
aj4SZIBmjWOXrvLoMJomspknuWum9M5Omk1A/2QBitfV0aUmlr4dsLDUDRw4VBc8vIyLORqGVC2A
mtGrVvLdJ+Js4gAl5BK5P6ZJn+S2yBMba3yFvOOSWI8JtXTnjBWfta9Feu6fJ77j5mixdfZmXC4L
CJGq9F3UecT6PcTWtO/NvVZvMrmpA2ORUXChMSI8f9W15dYyr6HbM5Vb23lJldAw6Ti7BRsZokO2
KiI5UiKWjnlphG9eSy0lXnmYDETUbBh6azVep9qTLaBsGfyx1t/KQd8Qn7LssEbYbB5HvLiRs8Np
sehtc0GAC9J/7B+onLP6MGnGbSLvO6O7wA9G7dHcCxKf/HvIMHMODaoWuayDFSQ5l5hFKA4H8O4b
W7kOPEFcIoLVV4RD7L7gsONt1NU9iGq3Iy2xt9a9Xe+hubOHiVyN0O3eZD9irkgPPGQ6Uuqi3wlK
J1rxM1e3ZnMoKlKGJNIVCILYPXtaGjGaSsd/CmdDnRphJFAWea7tAuea7V9v/5jAMCACR10E8J4l
UjyUkGUM4QI0JkMQHtlseXRYqJU7I3xshztVqjvF5tfpA0jAKL47PJ0ZBlPtylOVlYVAp61flZzf
S3/qWx0EQOBi+9sHnn87bymRAq1aZ85nR5MSdOugeM3qxyIuthp7zTG+0k113bTf1DC4h/vrTjRg
TNqq7O9kvVU8APcAzh86i5WyCmBqYFhiq2kACwxpKAoyDJBCZWuCuMEyqIt8VgmnJgIti6F6nUB7
kwNjZQScTFWifbS0C59ptu4e0egvcDPi5IDipk8rnbAC+pnuqD3l6r5WEJDxzZNWFOS7jHqbB+VA
atdiG6P0wIuhBQ+lEux9kj7GPH5wiOvtUdzZoTHraZetSK4sC68H1DuylTYlTAMDhZQcqae1+mxr
dBVMiUMyLlSvviqFvcRQuY2cdJGYO1mxbzFhvJh8xpRKq3GNwmfHr4Ua/qGN7kX2M2OvpEQ0yU2k
5Kq+I6URAdQD+oDVlAs3uk2GN4NjT5m324F0aN6CopibZpz2QUrZBLInhKwbpT6U8bTzNPa8dLDM
Sl+auGOnHmwehQwkRVo2LiY5rOzslqWhFsEC79Kd2p8FmEmnZNfZZ6XyInoKwdxKk8NqUq5jgHcW
5xVgiCsyOZcKCg7bwORjvBIahxyCz1atZi38gkLGOBQrjcuVhoJVTF8H7Gp9gReEdSjmZAu8D0g/
yirr0RhvU52Ykxp5Y5zvI/tNIC9iyms9ccaBfOPTYggolEO2+G5P+87Z9jpFHIMwBe3Ma+7xbLZA
wwj0iLttp37DmrZA5FuG1IysbGfoV4qxGbCP9DeV4obd1qc3jTu9OZfDLS3s0tvOvWtbnFtV4eJU
XdJe2taUoGvlRz08eZy92Ps4wMwxRzEXnBWxsYjMTV8+T9lDMV8nTS7J5nlWSDftjPLZtJ2l12bL
6IHYTdeGIcnufl0PdxVwDkCbqEb4F6q0vSNKfr66bIer2Bhh7tF/L/zlWFiXCufvpi/XE374qsuf
7XAbd5qrDCUpEFjJ4KVwho1XALjvRL7Lzcsu/tZZz0JL7kVlLnXxM6XCNCIzjnJ3DHBGDYxTGlAB
oQuonKcAYMsz3q5lPK0pq3ociIJwJ1H1Kd7KtqGgIQrEPDGq9FksJvCYmQheuXMz8YNFE4UzYbko
AJGNRMuhBQnA0bWAKIHoTLDIaHyjVbMu5zYwpf1A7CsmU6PYpI3cduJ+Qsel5cZqsAM+FhrSVbce
bGdWej+WTPV9jmSS41VQ3A71eduiXnKwMXnFuUhusTIuGrrFdh+sHOuJw/2ltKmTlPfe8ENRxsta
Ej9D40NDgD/W8U8kiYuywXkT7DJnRVWCH+abIjFfOs4qC/nwkmHZqNmFgybYo9fmxS19X47zdwT5
LZGyU15oV7XkvMKwLkyc5gMCGZ7fHjkfBcB8dHSXakP6ib9pM5AEOXgSGi/2FO8neJSYMCmZgloa
lJWp4hFCy+doSzDsKe8HpxohKeQyADMdeLuSJzQQ1ZRTdqFpxcoMECywxCQd/ZiO9RxWTg6FIFOR
VEb7RiVzoxhpwSBGRP8mc9IAWXzzJRQtNifUOsmBSdXhUuFbDqirNN7PckjdWku2QYZLzromMLgw
CRKHphPSeSd4g8SODf5E16LkE2vGJq3Ews6NxZRO55ITv+JFPzrVWHadvYjTYlPRFdLrZJ2q9mUw
71JkfRWFA80i1Q31rRjTNexWt0gYPWpxofu5S9+eQ3vuxu3D4CFYA3ZieoxU+kEKsIZouExitp1x
elE0V2nM9iOtVsN8ah2yF+xklzhHdmhTvUVKAm3csZFo32qmzM5M9hhedz55Jbbec1ytlkN5PY3E
96TROjKnncNGFLWBTWiIZaZv0gqwASbLMhMUXZ7Bsa61oUY0WaK1N1yPEKcxFUsMXGtCYhY2opkO
KXmxatQzqU4I1Ab0TeFaN7+l9i3eoWXns/xlT4xm3VuKUd1ARIE7HrixYoIRDdzEe64FOxMl3eoj
R2UwPn3+UGnTGs8pWS/3U3bPoUArasjBxlpPJuawdVW8+Aml+W6OVHryK1DFujgroyfffkrjOTu6
2/TjhRxwxDt1cgUb6bKnnzU15SbU+g1FOENP9mRZQFcJD++nut8s799Vhl+Q6n9yw0/+z//5NyrO
/54l/j+pLi0/rUufhVX4/aUJjyQN8x/5VZrGJqz+A1rnDPHWZgS+zRm//1E3//1fRNUAIRemQdlG
zFzOPzQN/zAdis+qCoPvN038/2kaFCFm0vj8t61ZKCGMv5ffe1w64hLmrLOg/m0L27RRNRyfao0Q
U7v0m+561HuCanKOXXE3vnVJ2L+R4GbtAHMabm4i/YxVHdS9QH7at6Z+ppWtWH1eOdCOCx7z3ZgS
Sqk0VN0Ukr88vhsxhEkaeFN83c8iz0qRCK3S5GEgVYUISk4QqcgwfYQiXRfO1DA/c+6i2LBVpuxZ
Rr2JG9JO0TnZ9d0gk2rTVdRqzV6qF83gDed4o58GaspfFAfEXMH/VyXi1307UNwp1ABrd4yTAtyA
Dq61OiW6Vot6l6CTQ2iP71rUdLAdPb7JKww89kRmb6N1DoYZ4a89LU424Ir6s7b2q9c27eqHIvEu
jWGfCvHjizc738HJHdJ6MGwhNeixUOWP3yygQp3NO3eYikQ94HTsfoaoyZdsDw2WWtU4U21qqBPR
yJyDagUUKMhHk32kYUM1Cuq6vNJTHSCQn9fA9aZ8A9KUwsQcDFqpabYewi7Z5ravXpVN6587g8qm
kjOaawyOd/b54xinw5Y4VIGwx1Rh4yIWcvh2/izOhW1EMUApqqtYmj04QbWSbAhaAyyUTX2V7eWA
ATyYDjVOf4GrXv1eKo15BSO9wH1AqYPOtE/bIyHyz1dqcNFN3Mx9bY7BgKSU1zTiVIVdG5lhnygb
ZTCy68kK2h/ZWHO0hURrkcZ2K1EnjHltn5dlCFl/0pnWy6YSxABOkim7IPBxGKVKfbOQyaNplXZE
TbW7lNGkPYJbxUVT1oC+cqlElDmLIHum5TJRlG9+8HuVgo28CqavBa9zafE6IFg1YfGkk8C58vwO
KCfpu9UX42X+0P4YLpYJblaaJi5LPn/pyJNpQY0NYpLqML+dxEiu2STMdWMX+uXnP6M4+Rk/XGau
wf5RY9Vl2hh2HuS35F0WGyWaApKwZk9AnftIh4R9UYjgmRFI+i3VsIcMWeydI9u7FHrG5/cyi8uO
H3lGj+iIEgH3aijG5rnpz3vBQhDJ0SwO7ILwTkhzuCSDaI4yyO3zVggwcbOTtx8CBa9FL36OTo5U
ginrLK5wwma0//Z66ZhLw5rfWdR3bjhazRXSY5KGlVK+DSirN5reY4rv+VYqitwijcXW1NlUkDHA
FgwvyTaB6PcYqN0AhHIsriobBIcVUOkxilq9dpJeHPgPqKYyImYwzO3t569CnEzD9FJVw5Z0KoUN
vMkQJ4XVYTSl1wCpPxSSDLxxuoh4DzXRbDgOKP2be5Ompd9E67DPb0vO8l9c/8Pos/kdpCYluTHk
2agnk1WhhY3Z6LF+8EAR7wncsni7/d5MOG2DH0m2veqFt6GScZ4PTZum4UBaL/4Bl79fLXsKq4Ce
xv6LwvZf3palgo0wTNUGmXU8QqBgaq2sB3nAkvFoNpqgihXou88f/mSi5t3z7CzEkv961zMeX4Sj
ETnXcpIHH9vAxuTET6B2tWur5ouP77iePTfMDZNPm3aRxq5EiJMyvYbVotZlnB+miLK5AmGgXpQV
HpY6G4eHNNeGL1bJ43L9fEEmappUPJ45w37m1/vHB1YFZdcmQjYHnwRCtRuvCC1dNqn5NjNpqhC0
jG1+1UL5i6Fsgit+3yppqgE1/fiiUaHGtmN0xWEAHtNP1W0AzRik5wbGwXcroprmoHsppatGwU8N
u83nv+bHZ7Zpg0Bh1E02gGDRjy8fmqleBzBQD70S4KJAzH9Dvm3G0bnpr4gv+M4taXvdbruvvuGT
wWrTgWFfp/Ga0RyAfD+ZwfUMgkYby+pK77PpUi0gwiki3/cWldWF6CC9JXU4rQovz9dTnHqPOmxn
OuXABMvWbl9YjvJreGvaF29EzEvzH0sLU4vGNnhetDXBXb43vf4YBnEHBYCZ2Lwym2m8aW3SoFP0
6pzFa+924gBoDsmc8RETaFs4Z1ZNbzAe+jc7xtZWWlm4bdm0rAPYF8xHNJtTlXFUGibLAwF6689/
QDEPkKPbBRLFTpS7Jc3ekDOb6s9RC4IiEkoMgS9DAl9Lgjm69lwYFw71fA0Qrt9AKlQUiBXTFz/h
ydixsTHomo53y2SPDrL6ZBb0ADhEVd+MV7Nv3G5G5L41s37Scx4tEsgWObj2rVMOX0y/JzPQ+3Wl
KYQuLexJfKrHTyySiOikICBSvQ9pMtR5vVKsOl5ajt188XbnR/jz5dIqZIPBZEBggRQMhuNLtXik
cZqbMUZSEh2tXjnPJgAGDGxnmXsIkEd9+PbFD3r8eAh76FqzExasMKptO+rJOg+8QA9Hr5oOqoWx
UaaEn0iAFSmW0kogaiE4ye/8dCfL1tqNtfnqqYSe51Ym9upEoWTolW7tpZFNbTTFgfn57b13R//1
St5vjx26prLMgCrT9ZNZ0hiIg2b9Gg9p1tznpEyv/LYKNzifnXNg/gaoLdroaqsGT1E49ueeH9aX
YUtZL4Zrc4ZFLF9NA3rksAcTaJsjncha0GIPsjr4pnd1vNOmbGlHFOe90CwuUy2aLqpYh2006E+t
PQn0Iu2wlzVuzM8f7oS+9uvhTA628/rG/7JPJqWQurcEcTEdkmhuA8mwPZOEw846BBBMWFKVdUKi
JAXj722KGCgoMNs6bXrDILoHJFbLZZBO7evnt3X8oXFX8/mX1i7DUJMMi5MPTRplF7feSMuvieWb
YbcZpbPSWpYpSS9BqAzf7DSv1sKjkf35lY8n6V9XnpdFmywxiVPhZCyq1qDnRpaLQ+jBKK0ChTwo
nLtfrPQfRjxzCNI3k7FusJU/fT6v8c1elDYcc6l2FPOMx7Iu8SYK87cskZQ4/0d+/WuYHilRjr7n
+XlA+/EyTWnNYrfTHrmkMcG0klcHo4n8JyMX7crInDNNUIntqbmFgUMh//N3+HFQUQZho0i1BKmE
ZaonZ0G7LIaO1aA9RJwlyDCCrGOW2Zw2oTS3EZPPKiAG66FFBghIvmtosBEPWM8IIYmbbhtmPY3F
yKq/mmmOV7r5bcw3Nn/DUlUtcVrNwN2Uybrw2oOm6mxAQk08h5rennmeJNN0LLwzLwY3wpoGH53Q
0D1LS0TpgIZERrEi4BS2TnTD3xgTAtykbr7nvv1Dz8jibLKx+2Iu1o9Xul+3q/EOHUBmDJNTmaKW
ObAn4MIeKg1B/FT2WDBzU/Whl3bQlotyz0eabnSr0teO3Q4HysMAM3ptCp7NAPYW/856J8QUnHuy
9i85ZTXfjbJJ8fmG3lnqF/kPDWvq3q/QqQP8C8+cgiLBDJdexoUxJzaDS9bbsLgE5/eswmp9YGKo
MNYLYV1CS2K5myh6BnjbDh1MLRyIKPtaAYamKHVsvzLDpdGmwe6LMfYXPyXTg42qhbmZIXbyoRK8
AmrMIq/GUqM7Z8SZ6I2lvu9zEl2VnBK2nyCF6Pr22sin6dFLbeebN3ZPsV2lUGSCZhWbsKY0o8KV
48REY4C4J3TAcA52AUTx89s93tq//5Im8YTcqWZZrCXzhPDHFisC5dySdF0cklFvyP4C8SxD+GT5
QL27AaO6+vx6x8v47+thy+UFsbtH6npyvQZEgk+v8sBRQ31qIbTkDsWPKnQoxYyNuXMMfAefX/Pj
pDYnI0pLN5Abkbt4snVILZuCTeWXh3ygS0wGCQyXRkcJoQ/qF8vWX7xOiwhGNinOPAg+VPeUrjP1
mkvZKa1sMED+ZR4hMw+DONsnrRf/7etBT5WIqAT1RFKUTlZJK6UpxD4kP2BDVO76oken4wUjigF0
m0KJiovPX+WH9Y89ObY7ABAclUhpPRkudd0QlNSFVD76ytxOosJmEKIEMEOMqIXpAdot0nxXqV37
xfr3Xkc62u3MlQZdp0s9Hws5sRyPnMFszYKWTX4IHaX/NpTh8L0QxfTQZMalVqKgonSrruNQ1S4R
6BjrGLT8DgEy0k3ooXOzjY5fl7VPMdFHnJRrCeyuH3B9bkz+te4wPCuChcez62qb6VJZlnpbPbZJ
5z+i8CP4D38X33O4lmWDH4jKYL9N+qY9y6f8/PPX/GHEzs9qUfCfdxsGENrjZy0qb0z7jmHkBzPB
uvRCTM102IIxGbefX+rDB3lyqZMtvNeO2eQJJgAbjhlRdPVTkaGSITLusQnKJ21sxBdj9r34cfJL
clLhfE8pAaW7ejIH6B38c3O0kwNDVd0Pug0VNkmgi5l5KVxi0CX6riBbVb12XVZT5zJF5JcqMuxl
VaXBqk1t1kLFnrnaybhS0gJHhQJpwqEpvS56aR7yOqzOSomZDWgkukul+TEfLVZmh2R4MVRTAaQ2
n6Kz0p7ccrDzfZNmXz3oyYGQB7PpubACMNtRR/9YxlBGkq3sNj4oE1ZNZsNzMYLY7ya1WmepMrjO
oN/CCoSY2yYOGqLh4fMf98N0NN+AToeI25h1iCczX9J31OfjKj4MiodlDcWg/iPtaYWyYW/uxz6N
N59f8KSI8uuRbX0OzBU0izgOH49csibLJgJOcQCCTwZEh5eT065BYuwi60W19ZVcv8w6BIEFHA2U
/jrWnGD4qjT2cafHkzvvnTRQ0pzLTyaqFswU5RIfLkk0hpvWcYJNrM+pOzZZAou2/gFFC3SgP5Bn
BPQIaz+hp0XHz+TFxk3nVTYev69+jo+fNZ08jrE0rKiy2PbJy2lrLattxcgOZCXZj5ZFt2TqCYs0
YkXcfP5DnPTH3n8IKvIcDjkzU0M5LUY4tko9izPDoahBd+U2gJ/FSKcFoTvKNux2qb9vpY7DweYL
AxqhrTHAtPuRgKF9BtpgVrRLqglZFG+E8HFFJLnHm9OoxDVgjKx5w0fejmFsPc/Jgy8W7Q/nHbqM
ML7n9drUJJW544GkC1JN9YCao26jbsoAlaypddpfzEUn0u3312RTqWEyQoLMwe6k6MdsYNha3+WH
TvF/hJ217UP7MS+RmBpk2G9bA0NMHoTejVSwySleKzamIcb7mELPMgGJ9cVj/9UHhD3JsCzdZMPy
ntr454bMI4FUDZ0sPygZx+40TpxVPGrRPizMO1PiW8zGqzqqlTOrnO60tG+33VeHkZPdPYUchqlJ
OWdeaDkEnmwqfEW0mtLk/Q26J3XVNhMKuVj9CSotWqVWjTwUlB4yuA4/NeWsNO2+qJ6fbKG5AZxY
0mT4Svq7Us5j449NqYz8eLbqV4ei6Uhwm3qAyXX0ANvjxa8LBY5IoCNqLynPStF9sdE4GXi/Lo4/
jHMwo4J62vHF1QQgtmkW9YFYrzdNGfVzCuLp3eefp/HhHc973/kd85CWwdd4fBXTqLqp6M0WvXBq
b6QO54/ELWzcGmfixSg1gjIKEwKW5pOgFQZE6YS4mKHXeXdmMcWHOLenFzPK48vMJpJaith7Gp3C
/+bX4FB1IYO1FgwtKpIRyGPTGOugRVQSpjX+d4o226bnQJJm/pXn9dRO264+GwKwIJYInlDOpBtJ
LhT8mKC6BM6Np9PrFUhbo3M2TUN+EQwlWFLfiu66wQJshIpoDS3SAS/fgY0J8ucSodR4hvmH9A8L
8p2//vwdaidbF75bXWXI2/xUVEZYbY7fYdqJuJaDnA6lE77K0UbrRR7kPkkdpF55Omnzud6eU4xQ
vHj+WDwT//0tbqkZV0kcfi8Ip7joiqq4gc3vrXxMTWulIPiui0gCLDLCLYw0769AeiN174zMNTQw
Ygu45jjQO09Dy+kn+N0m9YtH+zAGbZ2Fm509h0gKTaejQ6aKBa02UA+cHcgMRS92k4WBd/33XyBt
Fih7gv4th5aTF2iGau8MXiUObTLgSA9X/mitFIrlZlCtbdHcBra5VZBVh0x7MYJQkEDX0Acz/8Gv
r7IMoZocL8hIW8yqYL/ZkiF8F+O2snv4RKh8+dgWhewfIE9+NVH+xa9PZVbMTgvBdKVaJ3vkfux9
2O2NfWhnbZqVx4RZwx3DZaQNyY6QdaTeRFOhyuty8DMarcJF5Uf5hV7WEN50qjtgpIIlNNdpWXb9
fgrs186xio3RGs6+pKV906k0GWxFTd5iB/YMq1BHiA1aPcM3aHVqGllnIJq/WLvf+2l/bJAZ2PN+
jTMkWFdbo6B/PLBFpPdJEAjlMMTkW3nAYmkPA7WZuuF6mrriAhiS81BDhnJl3yJvt0bjsi+7aZmP
dIdDPVyXqjoS2wSQSy6YUiI6SAOCM1jC7ueD6GRPw72aqsVCPXdqKOm993D+mKutOCeA22m1Ayg7
QbE5d3YVkFacpJryxVHlLy9FzZDTn8YWSj1dl0Yg5z46j4OWRh7nL3ymDoKIFQjj7vD5U53uH389
Fs+lcbhm+6yebNUGo5ljgQp5QHzRbmPdF246+h1lI/WM8+8iqPJwl9gxkWECdKkzws5WwYU2oT+5
muDrUKP87+3m3+/JNtnMORKdGPPC8bDQc4cG3lRJOOr9T/bSRaZtOpB5ieytL37Vk4PDr0uxCPOD
UhiirXV8qZn6bBnoEA6DSO8VRyU2OMNFCx3fBzrod/svXve8mzse8cxAcHzQElj0d0775b5O7nMA
gvfgtDL/TnaGsxS+Desx1AEG2CgfnoZes2o3DLLt5NnKm22Q27sIQfkRAsmR47oY/ZWOnOtRUS1v
N4VhsUOPq9B6y6Pxiy/048pD7YPOkm0wEJGDn8493ZBSU5yi20kGmatMWv8qBanx6ITADyZauyMH
wfhiV3S6NeRHYZVDMUbNlV09veLjH6UruskRXVqifdbMXZTTfkozrJiEp4xXVYMSJCNv6oVpuXDj
3KmugDTOOJOp+fVz/S2B57+n3vyPCzSay7X/f7QAfY2X7O1IwDn/gV8CTg2CACXGeUKkP2PKuV/3
W7/J/4fRTXLRLFExYbr9ky1g6P9gi20LlCsW20HIVP9iUjn/UOlzMtsBjv+lB/2f/3vUX/kluv3r
fstJMQItynzkpI8Oo4Cuy4cqqApQraKhpi6VqZimlSRxtllHws88LAgKhsN5a0+GRAxDklQyYg3j
WA4brdWqr05dxxP5+60gGUKKpqsGmzd0qUf7+w7oXFlTrVuS0krMI8nvq7aqDnAq/17p9+OVTj4Z
tGFKkfmaSpygqMEKsQ2JtCA4RBXsxz9Gwl80tI4PLb8uhXCX/j9yHOdDaTSxxBiTikAyC/rdzQTl
FlikXrhOyPElC7AeDV3duhwGHGJdHO/b55f/q3f65+VP3umko5vnMKNiSQzCKylLx039tjtYshm+
OKMeLw6/n1RH2STYfLMFO1kc8qGuPCNnJEHkt89z4iKwPNos+BhbHaEs4N1XyvrzxzuecX9dk5AD
gw9hloLYJ49HXkWsGwGPF8UxqTkKHO6VpijBEs2BcqnEKlTOAOv951c9UaD8uizT7VxJYY8pTo8Y
I9FEWYyIGHt6lz/aEALOMZxN0aruetNb53LwcMdamYbtzgZlqzteou6qsbK753FS4a4ZPg7hVaqa
Ff7J7H/ZO7PdypEryv5Kw+8scB6Adj/cWWNqVqZeAlJKyXkKRgSHr+/FchmulN3OLvRrw0DZ5crS
pXiDjDjn7L12s6A+a5sY3psB/HzVAW6A0kXatrmJCBeIfrEo/9OqYLiDQtOnpHA+D6OqEikKNT6p
rX7pzgRRiBLoR0Lb2/N0+4sl+KmZwt0isW3F6yWIh39/DH5+rsPWDzvh1Zgamsm+W4IOfMDg4hNe
yAQ94rWBEa+8BE2sislD2YXEwVwT1QFWI+ysB3co+yvSvzLnF4vn3xYs17UOnCh00MpTdP98XTmx
kGW5mi1cb/5m8kIfohZjRKvTHBr6Yv+irvoPH+cj14eN7NK/cZz1S/nTkbhMexnqCWBrQqgN+Ygz
VpQM9gNdjx/r4e743xfpz2en3+86D6ODcg0JEMqYtZj808f5Li+43A5yxnWZGF77lublEwGe7R5p
jjW/oJVxytfeEFy7BCr8xZfOx/Dz/3V2+/0ZYSzD88F7jZ3q80iPTLAE6j6Wt5aUF4BQDHASNpM8
vyWBC1ozCWyd2Bm/sqrtmBKmHZFij3mrCzo4SYuAi0BXWIzbbloT8EiNwOBl0R7bEVUb9QBMGk+d
DBKkZtdL5UNQXNT0QGMCkzgPWvtIB2KqHxfqnmybpJps9CJQDXhn4OmG7iTIWrdr4BhwFxvQdDVk
BEj7huyOKC/m3ezF8JiijlbgyaL3y6Co6E23s3Xe5DeyjdDhdj1OM3LceqfC1VsuLw2RY/icCiiQ
VzLW+FnBRVv3MjA+ipQg6yjcmiXANIh2Zuv1I+xV0aECShYr/u4QRkup2jsS1lncx3fOFCO4iDSW
V+UMGcS0DHE8J+5M6T2FpkXEtnbKr8rukxvt1YJoXul3jwHC7OhqNKa9JRkvqIkw1gB962qJHhPV
pRONzMr9Esmh/8ZtYrIcj65+R/0fzaRopzmhE4ugJTJEafAx+tkqfnSMgP5TVcP30J+j57zW4Vc0
IKBKWmZw512glu9I2xemYgTnfA1KdIOyIE8LAPl4a1pJmi/BFuVLiVI53slmAUo7MN+9VeXkZru6
7YKnGYM0vRZGQfeFbFpNo6+17xF1rZYp0Zr7uOziuyWi6UBstjsjby1i4Ox0moh9CNqqAWJSazzz
+BGQ1seDApcmox5EIzGKoN6Mib6HzSQK8uat/IcqfDwghW+Vlz5hbuBqqjIxu2W2I/MlSAf3nCSZ
EToMyx+pqx1V+5BhMX2MNkr8BXca9O5jSEMkPM+a1vfP89i4At8jw7riiF+leGyEdKNtjG5Vr7ru
0mDajuTjQDnhEeuW+Njj1ukqibB12B4iM8Ce9uMMOJ3ISTyHX9NCwscF6A+5ez029UKghzOsGneJ
Sncv6366TW27cbcDp4o1Fwel1NYRqNB39dRW3z3eNdOePHemHZLYXayms1EvHXF7/cGyrMXeEr4V
zKd5WKCiFX6Em6BQkXr0OLWQAI173NsuyqxBjvlCti2n2uG16kXqXPb0rCFElaChzVIAwDWJa12n
WHGCk5v19IhkiIboqlw6Ge4aui7jkSQd4DExqdrhrvfocPP6n1G1bQq2kuYiGIOgeGx7Ts44Og1u
6iZcetIuyymer0Q0j9aVK/U8P090zs0e/mTQH7pGTdOHGJjSnKVjxn9g29NQ3c4kEVRvLg+ZT5h1
NVy3ZBVquiUiM19c5ZbZF1uOuMFBw7YXfjpnVJUi1fZt11vec2ArOHFLOLcS1R7BvFOdNw2mAhZr
tFWE75ABZydorFkCybPdzV145s+WoPNpdTijXUckyxlZRkDHdbLkd0soIGMy0fTvG8fNoKyPuZfh
90hswi8HeNIEKEPwVPkM6ajtE0ufwrQKkLs4Nm8QXppt4DwHlpfd4A4e35xAL5AW6y6PFHW5EP1L
G4ZywXg66rKxrzLX9C6qJkcG9YXwRB+dyE0LIXYZo0L43p3s3c7ZMK2LfCyVlp5BfdgEkxFtRvAI
WRnCqm1MCWkePlQ6wImaTAvt/6EJfMh1GWLzK1eXdX0c/Y5FqN3AaneiSHWMpn5SDz0q5+xUk2sB
L9COabZpfhgjd/Dbz3OA1xX6eQfU3VI6JHvR0+mxhQBeX/kDeewnglaH9l4Hcw1etWjCp1KH5iE0
TXJpORLgXhQiA5xKZ53uBn560Uo9HbIyzKDvISiZbDp/Gb2yx6H1xL2fTQSVpL0JdiMOFZB8U928
imyFGY0YZ+axme+GrBseMz23lyahtYYjyTwJa9Y8zqnA/BnupTsoYhunqyrrp+uiqF4BexO815Pn
tm/GbgG0IXGvDxUW0ywxB98dSXwSsMMzZdE6TmVdPQy5MfYm0I59MYN67cu43Ntdv1nG4hsZdenO
96rYxsajglNb6/xgSdKRSw0BYonSW2lUgKO/Cy5r4pqv8gV+D3l1h8BgQR4nO7ywZAxkql3MgRdQ
eR5qUGzLvNyT0UN4SERkX4MeFESZHe4hFJR7zzd7Qw78nERrHoAJWBsxyR5AHoZDXhL4quzuJKL+
uV8ypoB+N8WvQw2+MGqr+qQbpc9KKapvyeROcNB8g8ebF9c0BfExSSveKpGzzPvOn743SftclqI6
SWhks9ezBbgduSqxMN0hCqbiqpjWIIbIGy7KofNsjITixR99h5yEkURUHUfijTPsWeNZ4lQ27vcY
bxwGqtp5AX1gbRUZZxQhzC1xCtvZpi1Gkh9E+yymMXwWw9I9eLz1CDJd4ltrXuAjG7gzXqR/FBlK
WCvJLoah/z5FQpIKUd22xH8maVscCXF5xm12MyaMXPAfIjdf71VZVWqfIlWHmkXa2VbYElhs1Zgz
kUlCMoPsfMgdosw9f4uEsyNZgOEINI3oVPgCwkzpgjXLexiwFsp1zdmAqFHft7/i71C48GU6H53G
9a6LuPGRAc4L5DyCJAEnGejFpuxffKKx7xsXdDnQLNUHOymm2N1HaXdTkUZ7UL0RZ5QuD/Rynesx
D9hx3L75guT0HPXVqe7cjlzV9i0b3esiEeeuXCyShZzhLFbtct6m0ZecNt020QPqOygFIkqwNzXr
a2XM0rnYUe9cdqbJfnBSjN9+jxOpEyIYszCBzG/5y0WxhANiXu1C/IDRwtsAphtNOoKoWgYdPHDu
ZTYDkJkrX+x9mZ11+bLcB6P3BRvfh635d9AzuqdgKLamtX+MTXjgkKa+dBa+e9PER+N6w7az6u8C
UNHOX3nzGP6+ZMRBfJ2CwSK+I7staXBAfiiIcXNd0rXszmpvF5sJgSOnBhRQdfCGSB7qBkx3jKs/
Gvq9DidMV3rZTuPgwuJVe06D4iwPRnfXVrHZEwx42/oowLOofkkHE997KMHLGBCTZWMjYbq2SUR8
JQKQp1H36ieGqtUa7nHzn9FC3g5p9lV54mFmwkSQA5D81nZ3kAVe64L9bXXmblQvrusKfkDe9XsS
lrILfG+8Yjj1aOV8H3qO4D1iw23UO6SllByXPVHFOygQNr0I39omg8sfNqkvjmlRkKaApin8SgSJ
2pEW8cOukPJnEOoGTdJGLt+6Gk+hK3ATDkSotx3YgTyaX3w70/sMWNhCPsulF8+8b2emKxyIGZHl
abyplnR8jKc8D/dqtuSxkYRe7OxwHLdj28PBqidpNSz3RHFKTUgRhQLVyq8ExhAWkvngDl2Nw3Iz
qZnXXi8K0KulzE+1JsM1BzB5P+dT85yNoSs2EWx/7lqd1pDlvCwmhGl07Y+I8J4FXIcGXuKw5vpt
lYcW9s2lVrB1A82tb6ox2HE+CZszJxtcMLFWsOivCUF1+RFuRJ+cdUukrgtDHYu4G0wl8Wod4aIi
8U6YSrJzlx3YJ+cuBAIjpTud2UzumZ0R/UZsmy5YOUNTRhs/yby31AmrahvY2GoI6fHkD25jRcCj
aoCOMGx8l5DwwEsI7ZPY1EckqpEDNWaHYVTRS6InH3B2MwfmrEPaeT3Q1uM2WrZ4KOyVJFFlkUvi
WF61W89yimtbAcDYSTwcr2BdHDYC2o4uizoYckAhYZlt+C0Lse+k2+NxSGwFCzAWnHzdAJnUGsbi
DDuDBveJXsc9QRJpjBYu5sLssa8I4W2yAiZ42vG/jW+AAXbGyn50wkF8ogcffFU3WJ06pm2PwTXU
FpneHlgTcIPzfgyEywwlwB9TaGt4HpNIyt00N9wlglHoUI4JPKltF6fhZV55yoZUaCT/d9ZIVjpb
Fyx1R9dPYTTnT3las1Cxv0YPTjyxjaH/JPEkC1OD4EYIwA7dUHCv5poJgrA0cLQ5am6yuU98PBQi
Y29Iy4kPj1T1EhU9+CiDJuYEXGXWZ8r1+w/hkl9bj425xXo8EnuBe7zSHXzRsW16bx9VSfCspFD5
tmr65VgOTqs4bC/RtO1GuqMbt0hCDMaLdt5MlifPvkh4H1VBWvDeLS3mSB7RJI8IHsD5SRYm7BOv
Gu/8qG/fS0MYLQVuD61CTz0o/paiYOsv0lCuaD/o92XujUSzepr8XBnP/otdi+DBC2uA1S0GtBZz
c9CJDa43SV9SY88+ZNOqACaTdHwPdeNJYgIGzH4qNM6dX0XqNhVBnZ8PfMpdNXI62NSjsMzRxxPN
fjmGFVDLQY8E6MbLm6iD9na20q7GdJVWT6J1+++mshe82P6aZW6h0WQxpP0DISaKyjckkHPXQ2Qh
3Q9MCaBsPQACmdqQQ4taltTbJSLwX8JGxDO/uJt/twabRHRhCxK5+IUG0NwALiG2T96t9jqKIF9F
w7DjjLB8jZe2B1EXRw0FtjJzcxzcrnqcBuEQutvUzTupaz6I1FT2d6aaKFDtpWlRufKqJSENw/57
jzBp2YrZHiMgbmlIkHcOtmM/zeTubpZlJENpIbnwMveMNe66YLK+VZArSSlZrA72brVK0Ew8DeUB
n/1EIkFZxdxkNVNVBUJaJKaMeoJ8V8U424zLfpGNRRohm6+COw80Soy3rHcfqzny+bFDrCnVFIgD
qEIYpU9ZaDf93nJld2a0mdPDrFJnpMgLnbM6mFN8O1mhJsLPVaGOcIWS+SqoNER6xFjFkwVWJtpE
hZ/dRpxbnY0VjBI4IZa7btdjD0FQ5iEdoQMhKY0sWS4fsTdosPVkSHPIJyf3DvkCkRT2EJFB7QoJ
IiDo5PgYWjKEB5Twa3LCbvpbZ8lTcDMj3fMTOu6ItGnybW6lmhJ/u0yDDRWnzEzOwnKZFpDzTfhX
NA68z8Eb99RrhLjXEO22uJjiZ5HTmt5GLVvUIa2Eqw+DI8rX/95y+w9tVYp0TkpU3H7kB58aig1a
VDpOjBVmnudVUohkR4U25Lpm/EuT2N+7ayuuNcTthCkClffP3T0TFoQmrh81SVhOfe2VMAM18HwV
EnYKeHf/l3+19ZeCXIkxB2//p+ZlpIfKDjqa+y7BkbDMsumCJcBDaVm/4qb+211cbXWwOxxavsyY
P3sPPMbWEqkoH5WSPxrZbHBNwFHRW5zgHxSI/z+x/Bs99z99wbtX9fo/PhqVq/n6tf74+99uWglC
47X6eWbJv/IHdCaEeg57NQn5qjHzoBX+59DS8pzfsPQzOECBTmd5tdb/AUT33XXSyQJBU+z+Iy3n
n9AZz/6NlYqUKGDMCaMA3elfGFr+3FrmE5DWrVk6LhFhSYix4ufFz05aLb5dRNt0KKNrHDz5LWLd
ntDiND8HXNQyr/R9sembMr+ydZjd/+le/YeZ3u85Pf/qba8PgrPOXxOU+JCR6el/uoAuzZuMzueW
K7UegX+wNWuXpAi/mc4MvbhN184c1Xw15NcBsi0Oq1Tr+yU2nDiQxCwXUxB2T/UcfhN5x+bUT974
QBS9WY4QPwJQTk20b7Aj/GIq8Gneu146IxgGdNw3xmZopH6+9J4OFhNhCokwnKf6NNs5ZI4h7zhS
zvTIvs69q6tDMllM7JRY3PyMaZZTXsyTCwnuv9/Hn0cUXAsiktVxh7Edpj2vlZ+vxSphUPXuNBF1
GVDspY12whPx4vBhu7akoi2ZYRRIPvJkBGBms0v+9wv4jN1Z7wZvmAS0frKmMn1+jfbzPNRpRmpR
i0F82SdGs+P65LDZh4mkvTc6y8Ehcvwi3omyXlqcWMYQiJvUyj5OXZ1n57jIych2rUDM28qyi2pf
jSl9Sj8f8uHCtcex/8W7/5MKab1vvPN5LCE8BOvd+7T86LCWoaOKkeNTJupNZhao4WSiTkg4KxTL
wCCTIju3hW+sm9qfE5JAjW6nlOihNoRY6lbjsFeMXhjnO8iVsCQBn3n6xc1dJ0w/PSXrhULU5Ntd
5wbhpwlUnORICQXxyDxJ5USlE+t7W7blodM2GnHb7RV5ia5u3VOxWG52jYk3K45T2nH8dO2ln/YD
fmlgb00fE081eKP7CwzQJ9PJeisReLNhoxlFRhN91sOzzN1ZtgQKJm2QSoLavE5uSWdeG0rzGC5w
CecWl03iMxNEk0tEY1zRwLPgnpwa3XGsTsciPl8wm78NGWRGmmDleNEH1VvRF2sW5FTKuzZQyJLB
Vhlr17BnEsVpjcLezzJJfVoIBWJpus+C4Bg2ffEINnF8jOgIBGjn1mNqiLsl/dU6WpVxP31BNKWY
yqIZoq6L8JD+/PxFSwX0U0d06wFHE0IYuynZq7bNAWq065Sus+hB/o6jX+zH2bWfs9iQ0oRpjsEd
RC8qXbdwfyUyY37/6bqQUAEW4ajhE5+R8Iz+fF09QETaK0A4fdlWAMTasT8DYwAHOKFD0LwR6UqV
F4m80RdVrc6aXLfFvhg9OkQqvkkaIC7oO6fxLOqgN3LsPAyFlE/a1uPD7CVfkybwziqRj8z+au1k
QEQ60uSlnC4T1VCmNDDmI7f5kjsIKNB2kmAt41odPVsW4Hpj+6E1zXvTAMj0ouqxQnN6PcsV00iv
pNhbgsCCALI4+aLjnkHStnV8BWTaGw+oT3+YPqQ53jUvky1nZsEMvi5GSw5iX3e+fXIl3FgOWvWF
jCVXYuFga3q1YIhM0uy9lExUN6bnelmqUbwf7AklOE4EoBJztabWz4QpRRrbxgR1H9zYMYVNcVow
it47YXpPr9PZpKyIUzXh3fenqgcvJRrgyWnfHbspjF+tvnK2ReplV6LOHXIlRfjCq/R88CRpNgx9
T3Nrp6egcZvzCaApraNoTW9WgLe2lKuGCJ/UDZ77kGFjGVn3S0F/aQBldFY5c3ok2aY+1OSQEx5O
VHWkxvGua93HRPTlF7djwuvkFEcAhklzq5m65M3ljCLpq6wn60Uan3Ta2i6YkNiFWoiXG8MxOE/C
Un9Muu/fa5CtwTTsqUDK41BN1Y0Vq2nfx6K+7zKFkTqZDrZuPrzJ7Yc9FIw03k1Ix8Ga2uFCmqos
3myJl3A7MfUKKM9F8WNQQ/TeUwPcJL4On+Uk4o9OLuCSaWARtaUy69ovwvzYDVecO1y/1mdhtMAD
aNtxE9jNhR0M9I1oQ1CO8D3sfewO9EhxNuwKlPabOkzz21Gp8SxdpDjz2rpuj2PRymuDAB20ORb5
zZIwcTRje+YN8NEwlDVH14TZkzfTvWsW76JIxbhPktE/T0uc1ZuxrvyjNhnJLGYVp89Eg1K/MSXv
evPdlKnEbBc08hUDlXxzR89lgY7+cohzt7kPFJW3osokeoOTDb0rYD+vSUP/WWcWMSGKAXY8dOoZ
xRihF1ad08iwHfad2LXsdku9Mt7EiaYbi3Ao3vS6Ag8elr4ueJLKhszxKYzkWTZM2LIKn1S6Ov+a
WoF3H9Mt2Vtm7t94sZan0Xf7l2xsqxvE2QR+2RRZzlwYjB85OSo1Q/WSF+wDQSIuGPcopGoGRgJG
1S0kceul+xis8OwM5y9noIlHNmFcdFb3uiRhoF+uUpoqqAvscutm+VUV4BJNMj85NaizLzxDPmA+
2f6xH/VbZy/60XFZsYTzudP5mIfyYGK60HUNR7MS4w0z4G8QzUHY2rE8ozmWBVvqx2C/uM5IsmmZ
3yZGCGaSpXMbM2i/o0VsnblmbHZzSCdC1hHc4TGTDxNV7bCrI7itHGpu+Lv8qSDa9lRG8Mo3hD1E
ZwzT0gdyAqY3Q3/oq5qpdbcNXFOkF117PRtnOTml4i9ThqwPR6l8d9qSmNOoKJpvqpzNaQZZQzCW
mU9CThT1qiL/duM1snosl+nWqwDbT1Y4vyVLqrb9rN5qP/hI+h4OfudZ2YVH8vd9LfvyWruF+THl
vc3Z1yvaS8tPk6MoCO0d4gUczeLx9XnlGI87pjDQhtnnHutheZd5rr/62I3uaqceN37lxedgF6dt
tqw3YeI+Atgb8ZvVNZEWKCUTIhWdej8V9FmwkpPB50t/PqZOlu4dn4as41oA/heTj/1+wKv75Jax
B2AZknIQ1dOl1w7hybGz8twV3aujhLllmFyc0zuajkwfo0MYWOW1nEJ7343Y8HUjhyfRdOKyGglc
nuNiRgxg1E1fDSXKej5t5E8DtodtXaLsYiwzzfuI0eAxHRCMcAIbnyHqqutS1iY4hmkrg4OohnAh
ez3vv8QM7olEGpXc1EGaftg51ifmc7z3yzq/DgcKiTFUyd7iDMV/JyTpVh+oEM1VHTfNPq9DeaML
U28z9F7bISwKpp3zE1NyXCutEuRATeHX1Up+oM9I66bsES5ovD9E2NuFZxE1ETgUVuY2lW55xTAx
u3NGV6IzFmVL+FJF24aJRX6GiMR+6inMLkVrhZc0dEmCEhnDEz7aPVaoRfZyTe522sn6jtDyI08A
14vcjc858c8kLhr+EgneaBvhjHKXNHnBxJc6QPZduy8Zoh4mGbsP3eRY4PK0/24N5ATHWa1RSyht
vuTaPaxjvsLq9OOAd/cYGDt86NrAPaip02fAxN2XKKkPQxzRf8zU4nwEXcLyn93mRvipPHIInb5N
uluu6VPra/x+6Flg5JyFHaPcTd8RmN1U3XTh5QuxU3LuT0b1qzzBITM5D72LnG476qPu2SxJcm55
qE1XM0Z72QkfZnhW0fGP8/Iir6i6FtbJEZVMc+43njnVk4HOISrsXrnrfnShPzIIGisShHi3xKYu
tnE/xQ+B44VYW0wFcXxynUMd++09T3Z1saCGGrZS4nyJOYFDGPbmTW8t/n6GUP1ExId9nbdl9G3y
6oicE+Hkew+v5nYWE21DU1II9cxEHmzRyqc+tb2vGOJ5y0fwUT8cCtObsFkYuQ21Rls/KUD4PM2v
rvHv65hA5I5NaIpUci/KSb5oU6X3Bk3cj3Fpy4806bLbPBegQZUVnuKBKdQGvYaEUs2cb0vfbzoL
Q4jceZe9qxAud1kSTuMJ0hTyPOl2rczKK7V+Z66fkmFpGvaqMu/yUwFdZlMWPCLebPf3bU7KWbH4
nC5wk3vHYlqcLbMmIOSeydNb15UtiUxBmRP2kbgXrjvQ/+0aK/jeEZd1Lzyj/L0axfw0ms66RQeQ
EaWJrIc5RjKTjjYWoLNJ+bkHq8QQvM1n7MJ1/J65YF12qC95A/g0vkFS2/NN0EJrHvK6885nRvlf
LEboiF6ajCYlDxYg8ISn/qCnObusDR5XjYCVTC57ftdAfsB/17N0Dwy0om9uOq5RuA4NzQ3Hv/jR
R/JAkJuXFCu8lI/0AlmoQ2LV03ROm7iIn1CY4uutdMKOCXCOp32knZnw0pZwWQ+U4wnNU6St8Fgn
BCe3OFrm2WOFhl126lO0etj43C48Mc+ab1gdJZRWLEjjoejDMNmN9myCg4ukpN6mbtySG6GSRyfT
9bvrqe5kKPZ+pD1wCs4WmOwmvaQ3sDJBZhsNx10iHdO8dxLNdDgibX6jm+Yqi3RLOLqTvDe2itdA
DMORJ436b+y82WUXOfbJzosk3RYTvpCjtn0x7+xBsW8wzwiPwspJXVJel10WidNbW1mQYlEqzjc7
dp72W92n0bR3okY8hjIe9AHl2NJtCQdrx51ZHAITIivs3UOamOpdjV78CHLVup5GyQ/W69CSn9la
r4JtC0w4MrVyU8RR+oDVWrzaSxyRMuFZ9RExxAR5HWXf45hjnTvSV42+NXjxhy2EGKWOTjIncpdz
LJfEX2TRa1Iw6kcewomQFFiUACjRImVnW7sdymuLVDYc3LjHGSWioYvJ65Lt3cRhmzMJRjsUA1Zm
N7uxp4u+6XI3u6xaY12v7rdqu27X1XYeMZGel6KJHx3oCAG6OEg+F8w8cNWWukyKlwa5JvSwqrHO
bdvS6sjxQC/HYg5a8Al8DHF0xDlUF2O2AC5G1oiHTkthP8VDyXyamQyjxSq1WK8uoFNyp+weSyGg
NQL6/KZD7+ZxbskBptfRE2IEWJzWxDe6jzsdjIeojzkcN2NNXo9oVcKp3K6iW79z8mvCSNDkJQXf
VlXZyNaIYiADGR3DlaWn+FsmIbDvhI69fRMSvNQuE6lvWXjTE/V33rmF9epmDgR2IkK4YUWFkXod
GxCtgoLsaBj63TOAYWuoQwfnoPST524d3sZt2Nf7dprlhdap9zrx8r5uK9DICb1I4usmq0X/5ite
eZn0QbzXNTWnRqTRHctQabWds4XB3hKjtTpw6V54IDqA7FxrsBqigYm4GH7Ryv+dCfbnsh+WF6Ra
+vgBRiU6uZ/GFD1jk8EIZ9hEPZkKJD5Q/eQpwo+ySLpjUhcMaCrG94gOdRG+mmLx0AaOmDLYot1E
baNKpeoLjGHL30OgSesNDvQACVTgokdYcqW/adyW4dYqx/rCnlME7CozmCZblj8uSwvB3dbYfXU+
VpVvHXm1JDOVmq7I1suWREFARtGwnhfKYJvXFQq4v9icWmGiEUISjHNuEOLX+tRjwEbf2tTQ8D6K
9Dt0uLrZGjG0H/OImIpLGbe21zm36Po58LOhgzUPF6jMKiidK7QzxRenyn1Wbe5Pv8Ct/VuTlosD
EwQGhcZZEvifL85GVKw6INBsJn3xmAqHwk8Sb4Rite5rczmmcXGs4BTle7UUQQuFuifL0fJ7arP/
fqN+Vq2v7UXGTNAW0JAjWv83f1DauS4zfEPO5jwz5TPyokZpsE9DT0H9LIJfLM6fhz//+Dh8rnQN
GWxh5vz0tfhNMsCMtOuNmP1XZU3dkwoHDKwqTP7SsO6PT0rWLDYngTQXrc2xP+nj67SFT5pCMbVy
4ND5nNjnfZ2NW5WYP7Ajf2nM9P+SfLB+0J8jFf744HWq87/+55/+Zv/7hOdWf8j57mPQlfrnjGX9
k/+3//CPOdHD3DEn+t4i0lt/GhDo5s/DIncduvyfHXF3bf3a5Hwj/xg6nb3//W+//xt/WOKS3xjs
ocplgMRG4qz3/h+WONf+DeSYw/KHFhNFNLj/NV2K+Uc8CtEKzsGwto4g0eKq7O9/873fICBCg4SO
ARUJpM5fmS4xkPqp/wh0kGtY28JYErD4OJ/pH3FrUSGDxt12Il36C+Q+ut11HfSEU0i40nJjHEld
hFJmSeu7LoeNf02MDsZvjjCjGNVu0W3pvGfw5+ozyuekOCnHOMm2b5263idpLtRuTItM7CqJBG7f
xkOQvKKyyBnMVKnTf4nwkDqXsz0t1kkV9VRxGEplmj2UldDWFQJQP0mBj1ZtexlgRJaINyPnZIou
DenFta0TnbljNtzZPbgFcEPNrafzYTnLdek/Mx60ut1UdwEigHSsv1B2IfHRnIN6ioXGaes31PwO
rEXlNaO4FFEpRxufszPZjzbHV3Hdx/bcHbM6acL9jEiZXCfgObRkEBD5nFqz5puf1SI8uJUx06mJ
WQwoB5NK7GfO96ghtKdIA5uAOVGwsQVuGqcJy21sxXh/6nBMrUOaRm23a4ZhTK8qCtyr2pvo35U5
KlbZD4RtVyMB6WW+ZifxK+QvSi3qbg5RiWxgTEzO1jKNd5hlQfZ8TZPVP/hFmWc7TuAOqVxeumoj
sciZiuiodvyKk6EjHjCXUb6vUpk7SHItj/xBFCAf+azmpzKLd6lIZlKL84GQuCENb6tJtpccHiI2
fRWmdMZzJ31var9EHiqsu5rxOemu/jC84qqoGDekJErxFFxmHDqeZ4S9UU+WVYAy85y2eNBvh1Xq
N9o5+tHcXcSjakRx1nVxdeU6ib6Nanc6hMZ+iPvQfq7Kon5LvWVGzIdCydRe9d0OGk4rfd3UNGDZ
279EZeBMvFnHkvAuR5PYUEzFSwWuQm6jgniLbVcvHb/WOMU/vKZDAUW/KHrQ2UwbCOsykYKCnN1N
KaPJ3dGcb+/RyGb2XiYGQELiE9fXlx7ozJSVe7VYk6HPvGTYw/EkYHLrAltbh56+MB0mt4QHkeL/
2C99l5F57yvS5GDXqpPE8kBD0q3VHfUlHTgnj9tnrfoF5VteLo+gEKTZjjnIJNoopoSqG4XNdZtb
rr2hHtJ0LjMjH5o+z99jNw8UCWOFeR6znORCHPzzgx7CCAUNfW2S9fpe/W/uzmtJbmPNuq9yXgAK
IOFvJmIKQLmuam/YvEE0u0l4k/DA0/8LFCWRLR3pZ8zFmDtRNFVdBSQy97f32sp+TjoaxVp8tW+Q
oeKHhh+edFg4iWoXTjGdxdM4118oNsA5WYRNelOyS+ooP2yVG1maqU2Hk4H13GmtXOWDHvLncRiy
dsPelK9CKJV2UXRpi62XnfAbxqduPnVxNgp4c7p1o6VZ9MDGwKCT0krDnWLGzos55K7rN23rPCb0
AHBMmpP4FiO2MgSqItOrPMKRvBkw3XwqAMCicvb83oaTBVD72h7GU0S6/j7J0+q26W263gy7FYes
dElXkUtqnxQe/d3Jlv28HwiwKHieQvfMvosdet7KFHtm0TcqQXqM455RWOoV0ajQ3cK7JctCCKfu
j0IaE5WbOPXeako9Pld6Q21c2WVudG3WsqD4VlPnMHAxHclPS2iKxmtNUX6MeA/IOVavLydO10oI
wlZpNC+GmPnqRIUxbZHha4usgGI/dNNQ2NR3ldgQU3yhRSAhvjxoljKHflf0xdPk6gODRexQr005
l9fOmFOllJuSBBHJY515Xh8zuVE4C/LiIfvy2c3re7tD3cK56Kg5ncYCmrs94ZeivwoGXRR17ZHj
J1MFjkjhiRaTydnWprZgQLQQMIJ2DlVn22GbbDdtqzPvc9JxDjeIzM6DLoAXbKJ8LtqtqQ3FZaxn
g7uNzUHswynFOxBpU3otGRHNLD55eBPmStF4hl7Ka9nJ6IMlOkh3pMndaM+LDpM3c9ANiZTo+KZN
vrbOH3SXFisJ2SP2DTyAL4U66rbXjKx7vuTmpgM7dtJ8a49jiPyt4kLzqfBsb9jaUjI4hJWFwzKG
5+EZqWpgfqtz5VgbFRhlbuvl1Q4j54FW9+7zUjgLjbSCIVfrRtnHNh0Mpm6VVYX0nWi8d2tUlshv
iii7a8nA93jTjbqBl68NNqJvPd+RSzHT3Yismm9SvJaNj1OVJI3SDLB6hFvSP61XDoXwWeyWj3xr
9NKZURW+OUPKapSbC2WVjc5i69m8S+JCJUexxFmrU6eFzV03OmnMMCZTb6OF5sfAKfSmhO5i9Ad2
+sAfLTEPtwvbTroYw7RdNnMD2jFX++jKnhuiTPUsVukW/qPjqcQnrgzIJirqTjTy0IUH8pZH0XhM
bERHhsatNnnaNHdEjvAS37BfwEHPM9f+IMtJf9asjgZRBirtjHuPcDA1cK4BTxJ6tKKWNLAKQgFY
2YYa6phWomzWqalLX6XtGmi9YuU0brqKkXhqqasvqm0wJWth9MPVKQvrupxtHkJLL42WeVle6yj3
xnytZLwdr8FY0/tVJNrH3ojFDeN1R9nyVFMTBIpEe+DRVWVHc+gFzz1gVEESJ7pCg2sW1puyaHuV
RCBmbxrumzn2Cdb2/EFQwB/wtvRFgF6pXLr4+wtGToBpvULWI8W7heV8YfDEDCyWFQkCfelRn02l
7V/5N8I8wD4kniMjTq5xByQ6JopacH/Fi3YspiyWnlPHNnEbx0zuQFfEIZc830hgsIlofIDkLVRk
akcYxLgcN+OZRXNDlib7tBAeuZSToNzMqKTBCc7gW8T5XnY3GrmJ+QhHZNilOYFLKiotacDFmyni
s0ORVhQbi3XsEIXZB00PKaOnsUue8p5Exya0UW+9AiMcmw3m7E9mRQaLJ1SrP1SZqy073RYLykyn
LDgOx2kducz0OQTGgrVxM9W8kofpEh2yN0Bu7quytumJ4aZpfTZT5r2VLJUO2JzP35tSal7RCJIh
sOs+MU6TYLgamBxywWQ3ijNvRos9My72QXzqlYm+OtcJyeRkUfSxIygqj5mJK5rnfN4B/HJa5Zao
ZpP5sYMPGifonPRbLUsNhxTI0N/EsdJEx0ViYToUDDyHU7M46600a7Vf80hIYVcayJx9MpiqB8x4
JrjKlOl2RDm8tYD4fhxt9CqYW226M/uehr0aUGfrJXC2rOvcNjM2HCo2eIbBTsw2d0RcMM/sWB1j
q+OesE5LMoC3041VmVbSXNif7ClOeNgsmoKnZHHZH1WbZNJU+xQxPosf2TCn+Q73bzmeBFEe92gs
FJTctk3djtukV0ftIEcnbOE/a1r4aiaYSbfm1DvOPeWtrjyZOifQW+apuvA6jenhP2BbVm/FHyIM
ZwwDWwxfjMkZSFtxnD8eP8NUKIBrAV4W/PbZaDJy4ZVdvH536voLp9o7JeHry1DxZoONIoPNy72z
UrhNXbZKJzO4mhjn2WXk051md6ydbDlT2j81UZ8s7NCpN+tsEdUGu1JoJ8391zfyU0fg/5tsGCqf
vvtO/uS0vHsp/3V+aZKy+uEwvP6lXw/DmvjFBIuAwsIKp8OGRYH5xocRv0CHAfYL+93CB7PSSn+z
Wuq/rLhlDr2C64fTMN/rH4dhVBp1lbXwz349Qv8mA3y7YP6OD/PVa/P9daoxOcW1qdFYD74G8OaP
12mXYvCwRoPDrj2vmzTm8+46rDOxc/kVYe2diPUAhWq4UhhhajI5GGlXb1WR3dMDEvTleGcmANLM
KZanpjIf9YJnu17MfaBQ7xvErmSTMOjNwWJeviHhRaOuHCpSmwR7bCX8nIuRdOygp2y0mN1Mqv3F
pn0tGdxi77jlk81Tzh8mhwlir90NlrpXOEUx8hLsigv+jNk+11F/KOVH4hDjBo904StGeF8M3+7q
n7rM/ytKz/dCz3/8L+q4ZBn7u5vgkX7LV24EDwPyD7fB+td+vw1QO9m9guc1KH5YzaB/3AYGJDkc
mqh2KDN/3AXaLy77G+erdxTfyLq6/XYXrL/FTbAuefT8OfzWz9wFq6P4h7uAs6tAL8fTi5GR2/Hd
XVArDNwmfQ1SsBXsbxLjJuxeiFhviMe1JTbanT3dkVRP3f0Vza+3bnIl9Chg/u2bVMICo97qkQWB
AJ/Veip91OtHc36Ixwd1uYzlNUdbP4VbB5Zy2lmhNzs3VvXq2JfRdLLDW1O7+/n1+L9yoa53xP8w
SZKaOcH38u9FyUObf/5X9YXl+Acp89vf++Z8N37RoY8b7mqNXOlcK07v1+tQWZlcqqmv4ARgMRqU
0d+vRHhdBsqkgxscu+KvkK9vVyK/Bf2EhIZJjwdX48+Jk++s7/jtMctaqz6Kn5Yp8rttQ0PUWSwA
RZgBpuG+C1+mhuAlpEIGyVVi3thRunMmNw7Yo5v/MDN5R6dl/Ye+oFHwgWd09fW+T2aonGELrGG4
RmqZeD3U02FfQi33SuLph1aqYO4a/CjHgiawG6U3Mqo0Em2Xq2N7bKmPhpdQQMPyTIM4dGtl+UU3
8j+JvX0AeEsXeBxLPFY82/xatzVcgVl4nWjFRJu8UjHCU5keFWv2J2rM7qkhmjuzQS+6fTEn4i3R
hnHyqlYf4i1hevb7SiKqwMnnmob2Zj6hT7o3DOxRCRcDomukZDVFLtzaj5hRaX7JzRcOYQmnUb3r
ieihr+IPg0aOT9muvkC9N8+OObrGrx/tTz03/m9ujxjg/Ps78j+b/tMPQwL+9Lf7kG5jh6wIS77g
vvn1Zvt2H9qESSwyQr+p/d/dh2ymmBzpJgmTlWyHN/73JwK/xfxKpY2MykJmn7r7M0+Er1TNP54I
vC0mDswpdOzY/Gv6+8oLxeGsZCuZ7cOvL27w+mYWIb9oP5q6GR8KbSwO1pgU9z1a9lGbJcNys8A7
WIMsu09gyh9V9DU/QlWTRs6xJ5mkdgUIqO59Vhrz2FQhDi8ltW/F6JR3uArpJhIWxueffxL8f156
w2dSQ81nFtC6/de2L994rFfl1wnU78+CXwdSv/+Svea3m+C/c1qlkXZhb/DvL8RLBh4xP9fr57fq
3dzq29/99bIUOjmmFdnIUg9YC5fzb08HJlcGDDGwn2sgj0JZXu+3zbr4BQoVuxTc7Abw8BVc/ts2
Rf2FGbyxDlnZqZOc+plrkh6Fd9sUolUrGpg7gwcX6NR3m3V1xqQSd+j/ig3gbQ+lWzuls/hMHxIo
hg8plv44hbqxmM5Hra0/cLzHazVaL+CV5l0ZN28M82sMe/01kbBVC7fMao9NDHWDC693n/GyiS16
yc4JtRsN/jfGp2ueHB9qszauqrGLv5gl1pOmkYcMU1dichSYoO3kX3R9gqGUY3LPVTe56zq7ulpI
qWSHds6Kuyw2M6wtuCpShCqlIkZKBOC2kk1A+N7PnGJXWelVNHW+C0pmo00VXj9HWc7xnKxidQmi
ykAfxO2Ck6N8wEL3KIvljER91kBR7JaZZolS2aaUJWM8n3HulHow00zoT1VlXZmUhJ9tPM1qmR0K
d0DYCalNzR9Q7NxdawgvSYxXveMDxAzCYIOIxFVbyc9Isvi2GVMDCUNVBlTWyf5U2NVbnGhv0lHg
UuXMuNTiyR7UAJOcdi/lom/7yMEZWBp3urYSD3plMxcwEvNpfGrAfszRci+z+rMeK8NJyct7qMrP
S2EfzWKKtnoq3sqp8FKg7hhiVxZ4eFGV7rCZAINsyjpPvbDI3Us8wYbfhWW67euEwPPnsAEoUH+p
6BtJOrv9XGiK6ksynZulleeFv6xBMSETbjAIM1o1gD8mNh2oQnMS5ZtdMA2yRlamWOT3cXObC/4H
Y60KWJGc7pLJsb3cbe/Jnbx0Ofl0I91OlULSuOGtFlq30MmSFJ5eQXEwnblmBt9cto3ormxjMfxh
7oYdnguNc6VV81YjyxN9tMexbAVxCpim6qBpSQW3nl1QKKzm2o5WRQQ1DQaC5doyECqud6WsiAdI
8FnTGH+cE65oXYEcXI/2talEwRQNDtRNxQk6dt4RP3CgiRUQr6sdd0FhgCRLI6+qi09JXB1GbWn3
Wd3sw8S55Dh8xeJubDQx7GZphkwIwz15bKaJk+2liYUJs2CT0eMRQ7z9RAGk4xsd/i3yAg4jOiZP
nhhC61k47bMdK7AHbRf2xkbgxmfgdBNX9k3aAj5gH4IlFg9221+gSIHOatDMpPCAdN3Di5+5P3L5
KcV9Cod5sfzIVIxnJVbQkSsjmKRyp2Gbgw2HH4pZU9YNfi34BhSluDarqzwOnysqhUK3PjrlNl2e
eirkGIEFblgctLSHaa/Y8SVe6Zs2NzCGO1p4lTZ79sgl4JblMJdJAP6q2DRF9ZkhK8Elvo/AbikO
092Pka2inTN1NMn5JcmzOeCTU6KKSqrEZFKgZkbAptPPOiGhIUzzHmRDvTdNe7zWaZjYQdVDKmth
ezPbucsZOfcujT1xvCckSStfY38xFv3sIpJfZunyYs4hyVAq4TCLXcLjZtuY809bEfAXgAZT6h7D
4ZREQt+reOgDjFnabb9IBZocMj4Yt+zUZiOVACa3mDu5fhbpBwhGAM7G/lVCd+ohxm3rBtu2KyvM
gnw/VaE5/Ff9OiOK+A72RyhXn4cmOfZxfB3zNvbZXFWemF7cjiojdgAYJQemabrw6Ta5WOfnHawl
KisBgpIRIxTZcc1qO8WdPmpQBjeOwKC80Z1uL2vJtSLAVqU5bCvGEk9OupzSURabflEpOVrs4xTK
D/oU79SFasglnW+HbOZrzZS9VaYaFUiU6JWV2DnWRAI0b00vz5STk9MvYErcrhTm0KOnHDvd/jgX
xcWkRsllU5RpYJvFGHDgf9YS2ze76RTlykD0fXp1I3VDfBO7pLZxjOVMPUXhmyvGFP1nzyDtOumx
wel0pnp1P2A0HpjArnO0j1GtlZu4lubZtnb2onwgEkNl57TsJaW1sdq+4J3cdXK4J5S6QYh6gkrA
HFROz3M/nNNE+s6cb6okkj4Fdu45ssf+MgcmdCT+4y9JOm0m0IF+J0cadsqyfK0Goq4hvVrcruNL
skSx57jLDak75hbaEPCpf9EGvbsIZQnSxxav7TTpGyt6HMEbnXX6dD4mMiu2Vmo9lRbgp2oKr8GS
KUBej73IJa7ZOTmGtQWULJcdA8n4zihia0ulS+TPblQeJtfmW2RyWCmRG5QGj0LLkldGA7Zj+pSb
MB+pr3+23QnJAcdoWUPXSHpr6yxB16mD64nW9hU1uUy0+lpT2ouksr5ENeEp1WIIX7pgCfGmcJhx
E7oqB4OB2fBar47lpMbTp6jxQ2R32g4n7+u8Wu1dczbuVHWSN5HBE7XXZrYGWudEh2y1u+thrTzk
XdIi8WnK1/OmT8t7EgCIijzXiOtHHGXduQ2z/tpUGUgvSSEvrZA4JDHPlQ6YmIdqaNWbCLPol1B0
+akj8UJ8IizjCybZ7c51O/tDTFaFsFBPtEBr22VbxHP8VKOuH1xJOksui/7JbUNiGDxG2FJkVMHM
E1erHuPVHOkjscv+KXKi6qWRinGUuhvicLf6YxtPajCZWXYLL7TzIwzGE2M12GVgLPPbbAkFg24l
OQLq8FPCkp6ZN+a+TxA43QTWz0aPqxazZ+V6ap+WnuEAlbAMBuaQ9syjQSX1VVc04mLR5xfFDbu3
zF1Dcmkh7yFm9T4LBcvu1BxTa4amABvyRsUwEZC/DF/7aQQJ0oLwPZCysf20kzgpTGzqZ6gI9YWe
NW0A00W9Upc8Pkbc1azrTdNdm0Uiz2prTSQV8q3Zv5jO5IURxiOGeF0eyCq+KkTcX8HONLOgkZZM
fLNpmptxcpUjSa5lM/UCPXeJibWlpBAu3bSm6igLWw98YXRUIrI8lKjgJq/SEFzJitgIejBKH7op
mq7iTL50LiDNfO7GT1hDFY7bGCm6CEIR+zCdztR8deNaab0chR3KW2xWxDTGzHzOJJlIekJES/5F
WXZRXCUXdkx9blld4kW6oI5vq4e+xTPMbV8GXEm7vite8xmQ+Wz5nMYumN5CVBOrBWHoHhh8XOZ8
xKYzfkyL/EJh3Lmx8vEgmjG9Yi4F9LWLDLZkxEJq8+sHC3yzUHehADjTNeqpiu2JRQXHcAfQcmyy
E0kv38agcgM4uL+o8yUw8vaWiSQxA/DOTst1m/OUWOJ+JMOXv1mTJuDTEBmdw+GxXcPReoaBG0Zv
EdA6utfLkqroyr2oIq3cylpUV4pbYfdy9o5lPMgsQznJXXk3UfuTDdYNULpRcBMuoVJ6tMhDgCrV
SzrjrU3h1sRCpmu8LZ7anIl5sQ8dQ18SQeBTBQPV6kr1YCrAyWF1G2I+9ElPvMje1nmdrL752zGi
FWVkyriNRvVYJOHjsnSVb9edwsTeKo721ENBot/jZgKxG4Dc2tEKFTgmYUTg1icb2XQDgmb1r5Xz
Bw4VH3hIX2CymvwekqFwvkiqaK5skUWHqcJHMfJnX5SSFNBU8pRIxtZvptlvrO41ktpy7N37ieBB
NSrbQrfwLk/tuO8UFduEGcT9pELOcYsNebNN1j5NLiiahL1g3q4cbvdaTEuJnYUNeyWvQmc82h0E
RpMyxc/EJZnpuumZYDoPl+5Ri6Vy0p3sXJo03fcjM/A0Opvtg85hnGHacFY7UoPGcmSeXZKKBPMl
8uzONRWQw91xlpwy7Kr0S809knrl+ah2szZ8zmEhaSPdklkjqWVSlwstVzbsxmpvdLiM+o7mnIag
y/ZrbmwySQcN7L15dinIyJKbmFE7yeS2mXgw8E8oU86+39K8srQu25yXN5ardnGKjV3yNt1uG5lG
8pQlKQnuWabfGmN/SsH621qH7wXj//i3gsP/QF0ZlfXvpINNQ7q1jf/1mMBALf+FyEwXRPvjlIN/
4DdZy4CeQmM9GrGKgqm6aAHfZC0LfRl5mIJPQeGJwP78u4KgOb8gSdPwodMPpsIc+U7Wcn7RqYY2
8ArSZku/7E95X9c5xveqlmM6AOkMS6WIkwbQr10j35mi56Vp6qklytMaTe0Z48oEpcIVKgkGlS/f
fUx/MZt+Z/UmfOBYKBVrI6NBWm0FyXxvwIYru+RDS1yJqlYAWVGUBpZU68CN28e/fyXxo6HX/PWl
HHp3cXqrBsLIjy/FHQ8SNeHHWlZYt+5eDM4jrsjRx7xA5p3gPjfWcLCyUPHDsf4wrwt9qF7HSVR9
LHScK7dY5NKA04vqhzMWwdkFlZ8RYjD0giOp//dveP3R338NNPh+nUxQbfAegJA6TWGOo+b6/fqU
4lCuevoIbswe4UrVGvEm+BNG8Pcv+s72zKf01XTP9E2lZ5AWh1Vd+u7Lz/ME2NdcuFhjHJPjdXUD
GfdLLmiysqbmPIZxuSmUkZI3Gu09pmGBMVvueSCgWTLH9mWd+kni3MRGh4kX+rTefqXrnuvhcSIK
sk00DXsz4ef1ZLKiF0psPZH7cSZXnmd1dTc21s00tFPQUTK5IRpjeL3lxDhckl1G+ZAfFjaE4BrU
StO4ZKGjOmirOn9qG8XTpyH5h8Jd7U8XDvVD6HXrJbqOJN8TajDCkrPLOhd/TD/5jV2Ynj5nb+wQ
eTAxR/L7NvpQdJ3laW14UkNWeYTGTY1isfv7b+cr1OWHa2J9K9wnuObX8M6qPH7/7cwkNo1iqF0f
8Qw47li0/lxPM5Eip/AWmXLURFcLaLHOYo6iWtsRLsJIOpJMHAer+Qdyyp9Wih/fjr1OTL+7WKAf
VHY2VK7vKugbkc4Qnxm+6+n9YzMuqff3P/061nr/w3Nd6ijfKqrr+7FXMuEC1QfXATMXMu4auyGI
amv4hzvga67m/cuY1Citcq2K739dsr77oQqjnnMNX4Gv5GG6Gabuoz6hptpJf6aXd9hE6eLP4MaP
dUw0OtRg9Nr17C8by47N/Wr69dBs2p01EQvQRemlOROy0n7TSzAig3vucy08LyP0G2ovtiFg3qCu
kp1iKBaY1FbZuMOljt3JA/b+0JjaVR+2xkWN589fWs6EMqKv18U6RQI93bD/6i612Xe0pD/IqCiw
jFWEBRV7VzpsKA0qWQhrhS9gid6ycnyOIlVytifz4sKRdKCPbEyXJSVLHoYEoKdjAb22KpRMXicO
stJhsz9QGfH33+ZfXssYbRmlagQ5+Lh//JxjeCMj0z8i+zlNzTMzuzRa8CkiNnemch8PMRWXKgdk
a44pjol8yxGTn5uoZvy1Xwcg7Df+ugIJYf5P1xYLHtAF+vUo0uTZ+v2Xbrt138Hqc3y7cRBW2pGd
s1rhIn91xw12sZbta6f+wwX9ly9KwstlnEqb4/sXVZexYJHgRcvoeug6dxtZyHNGg/xK8mDjZPD5
o/T5Hz73v1rOsJw53EBrJ4e53tTfXd/liJtikCmPd7M/tPTJBSgo2W7gMyUT6hI67D+iHyrkR1B7
1Cy5AEtARpvd7D+8k/VOen+nIUyyE2JYZ4r3DTphB0C2BvHLAGw0vBmqPKxOzuuxjZ9YlXHtLS7O
ZRlxNMZoz3m67ZxA2MolpLLpuEJP4PRDEm/S/d+/NfNPD19WNq5Lm80CdDnGPT9+SFmCnRdHq+O7
xbNuy/wqny/nrNuYI4IN431uHrXeVYZ+0OlDsML5bPQZq4WZ9MiIZodSyDNKU4fNLAB+V7X73MJK
xkgfI9brt4loWi9uU3c3uQv/GpBHzy5hyRGACQcOH87oBHWhPE/J7Ec4+OCkvFhIPBQCcXVM+Skb
0707hiHCYFR6fQV8heQEkwQrfjFZ1iDcz9u20paTHV1Ju5yAoBeCzEF7oaCG+2OhpF7OBx1FMJUs
Tik+slfmaUDNk8z4B6fjXz0pbLw766rKNm91sX1/0ZmxpDM1tB1/TFED9F7xIqcLRJc8ADhofl1a
fuoY8m8PFz8cQa7+104zXbwnsBm/u6z/5Dq8qNpq+MFx+Ptf+jbI1H4hJ4enkNjcj+cQBpmAeQT/
m8VJo7aO++O3QabO4WWtYcR/gpmU0fwfg0yNQaZND6FOrdQ6r/+pY8h6t/2wQNiCJz3WR1PFd8jG
y33PUs3TMC0WKytp1ZDNrblqRAqbrYNsKPkMeRgCV4dHzmM1gkO1HVCKHm2zfouq/OMw60fRdy8I
+25AV8QSUMfRcRAf9E1lEuumtEJno4mW2n9VqET7EiXTuJ1t7leCrjwaCdcpcryKYEvRaR0+jvbg
0zJagrErYEPpyT52ZlLiDGHmOkL+i7Qr0U/XhTonEMcwuqPan50mEXfNeKwc7Tjh9j1S0fowJd1n
8VVMS9CmS/zJDKoGvO09vGpLM7GLJei+Vvy1zwBqr7wsJ/M02dkHyJwIAUV0ERlSX9MuB60uAMy4
2SkUZs9uub4VqqCLN81XePOU72lHveQEAWlFyS9suzpBAL+wOSadk8S86dF4S5oz4ZYBcpndqtrK
LL1KlTkHW9MTwa7a60LRlaOBgtg38z4dFHNHFLLcuWkROFm7syuIXzC0INNETNqE9di16mZhM9gw
sNqkdu2lLtOFSdfvWHEuZT2gTlS3Kplv2dd7ZoaIxs0hgQRZ1vrBUaPToOqBk/SnETVukhBCihbE
YYp1KK3v84yoWilpMgLx4iWh/jjbLiwBGnk3wtKIsDcPYoKUMYeEJxdRnvGo50GqKoHSNkkQ6ryZ
MXrNVmO/vezqVVzNylgcWKsQeklJlnEIwQjdvDCXjZEtOjsiekdbnbmM0QRpzPyjwKk/97kPQPFA
5GovSrmXpnVOcod2jHRXQuT2IwNnd5S1F7WMLkZ60Dwl1VnKGQ2iS1cfNI2xCAigbkU3k88gLtna
nxOs6RujDoNlyJgASOZ/fWJDTupfB4OZ/ioia+2MwkWtUF1kO0Py9Ki0fKeKjhDWEu+pqko9Fdk5
V+eP7kgjrSNBw/XlacmLR6XNrgurv0IG97N2uF8x2aGR+9lUMgJF/RVdF7SptkvqFBp6ilo3Gs4n
SQH45GRYpUqheKpWssUlr71J++o42uo+1AjsDeKg6hY8JUAuHPs2w8yAJetVdEBDT7dcP1CT7Es0
a4Y1vXVL+xY/yAgdKgGmTXvCPpv0mv1AGcwLFBsIZAjvPc2FnckIS5AyMaK7GlpdxEbYnsOncaZV
JBPdJ4kfrF7iV0Moj3NZyqMeGf48GK+Lbb80bXcRifjVVlsiRpN5Lxo7f+2t5A5zw2GytZNuzifs
yUCP5B4Wou3Ns/RHM9mllnbVlPXOzqYbVzE7Jk/uCZjBQyxTTskiSCr9ToroptaUW7Rt2h4bEhSk
8V2rvBcpztEwg6OUzztL5XRk5O6TXkkfegdabfiykCmktV7e0FXt12EH36beLyluN5gQ8NTUPQZr
EF+uuQ/r6g3+/CF13gS9x6C0OTdraPZhpm5QsDFTN/2wdUoWiQzAhNlZNHCPhJ6swsBR2gwHuAjF
tp4edTW6CKPKb4uCDxiay0aU4p5f0LvS28Hc9t64iGcu0ZCpoLgk3VoEqZTmRmPBgbJ2ZIhCn5nI
r2SqlQcLepVV9fdyaR8EoeJBi2qvmdpdVmnS69SOAwrAj93oInkvdfzgQJC2ksSTmfuEMOk7ojoP
qF++MyT74mLMfNd6dMuH2HlAyF6IKFRbei2QP0YdOk3H4r8gbjI+LCbxmDXNrnNDv3Xm1wrxvzMi
kpezNLZJSwK77SYRaFApVvukOSWXpF8bLvoSDT6xLnTLPhfYBaqeSCn7vmoDXszHivhg2uU1xVgI
2EvKXSKwDM5hZxHU0g8kWp4T24SCvzD4Lfaabl0Lo3/qTYY7oc5sO4zIeBUNy1phXMaELCg0G96o
H6p3elSQzqrSm34aPhbEu3YjUTq+P+ehGcsbtyaTNoeViWZSvJBcBaFeNDeQtbbFwpBamCy59jw8
jT2/ok0BKn1ZJWjhLvOWkgn1pB9HtbxmKVgpkuOTlWnL3TDFj61RfqKQ6+SW8nU2xHVU5B9Yzg8A
Ww754C6bvIdgo/WPatPvRd+qXtg3B5Rs7uaEjxtT0TavZxLbC5590yrVjaS3wVPn6cgo6ZNCQR0P
MAaPiw3rPu/Os3Be84EWFcbnzJ8b/bEkLe3HFh05YVpfTaPBkylvoP26X0Yac7ezACpTSm2lJyVR
kNqkjyoZfZxG9YOT5sfFgKdTJTAlpUCBcO3XZRouqr6+Sjh3bJZSqbc1FC7sDoKHf1Q+lVoqt+AV
rxN9fixU5fOgETtGTTgYpO+6GVhWY9n70LVvRjs7G1V3XeTyBZfKrYACtHGc4RKtyOv0pPe7drpw
aLTnrEaP1qhh7mZUEYDh3Xd0QsU9CXfyyUwMdPFmp+Kar/OBhas5ZVm9zwDvYBdyaq+u+1t7rIcV
87lwu7NkzBZA4n76PEXaXRemlUf/2UXn1pc8OrJNXlNoR9Y0aAjtFB3yrBTVNlHmm5yD0mYkxrY1
quyazt9jUTs3sL5MLl1yetCL8s1i4N1NxuhTOzlggV1lDVZR2+ccYzcEJVQu6ZkdDXlvFw4iXpon
0h8pLQttsZHjHFQxammdVLdJXZCIY7ZEpH8/DGXqKW5WBwudV9SUXBbrtqvrTyKHj8qQlKT0vlok
ietS/1JUU0AdFTpsvByKGjxhP6o7wxg4IERUQPSi185J/WwBM+4XBjiW9OdsOHSmeokct4s7Ykpu
t8CL0xaWh3Y7FvOW3gOSf253oCmG0wxtjAmNQ7NWgKyJemeFOl7NNjb7enmuQr4nS0v5p6sJQxAU
RT17aYUBvnCeLrDJUejmDre6gPkGgGGn147gum+5nEv9lLSF4RkK6Uq370nmVcWwo2op8dzCfNH1
Jfe7ZDznuKODwTKJBOrtrnCwBBnDSCZ/SR9MpzjMsnyVA0Obxk3OnHU1D9hh5zVdsrfALmy1LjYY
qmf3SqKehEljIQtZH4QD+bwIrGIQUViK4a1h7Bvl6bYx8MD9P+rOZDluZFnTr9J29ziNKTAs7iYT
mcnkJGqghtrAVCUV5nnG/j5Zv1h/wTrnGhPESZiqrc26F+JGEgMIRHh4uP8D5DqCrTDvqyzrdlND
1Ii12wljFPT4gi/DWHXHeaqMkyFanT51jzZkq2LyIWhBiQAqYwHdMjFNg/dGNJCOa27r37US+62a
s+CICdsjce6uN/p7IvlESIwebCf/bqd8rkgx1d1AzQBNFfItZJw6lQux0rb065IoR2VoFIeqSd9Z
k2EeKOo8t/r0ASeeb8M8PehZdN808Xe7gzRY2y1PI5L+gIlgshNtYwCXwOLBqkpSAT8F3ZDjP6cF
9s/S6KwDcRErx2R6N3DimlV805nVQ1X6sFb74Z2iG7E3VMb7diQwa/RJB+R1WxNshzO29qFTlI/Z
MJ6msb3LdOMWfBJt7c74UeKncWePw8e5dJ4b0znAtUTOznT3mD9xsy+PbeEfQ6tEzkJkxRF1fraW
Yh/SjCMcs0vsX/IEJeLChtykIljhTsM33Df2nUlBO3SH+6lWfYyCiPhticOeNfnnOPWhUfZ067uY
Nmcdf0/G7l6jsoveEoqZ+Ms/onEEkj6Ozb0RSmhEkN8ghsn5XXXvWX0hnGb9R1sVz76fn+MJFElm
HErQLHtzmj9BM/CBnVSf8oZKejIZd40+fVVsfOIUg5oGfddPmHTcj7HxCSWPd04yf2gQXWYNZ3zW
4RN0YvBamvi9cfuHVkWSPFDGWyNObyYx3JmhcQ4sEHl9K0ndtjhMMQmVWXRPfYqoWp0pP/WiekCh
IiQfSNHyg4IYCKipwAbvhrxAg3WW3Nom9dQO11QA+gg5JP6NUOjklu65bYI/fSPsTsKGM8ypEisA
iNBxEqj5DF8SBz5EGmS/IaUHQ9Y9K2bu3KtOm52yNuluk9B6NF0025m9HbHoGCTxA+gjQGHuAcG4
rxh6EHVUlCNVlKZvTMfuoQmoHeArF8KsGopzKAjXbhF1N1MHLLEkrN5OVAwPrZ8Ot7DNb2EgP/uV
eTcZNNOryP3edySuTdqS4NLFoDR5W3YA4/K0gYzdKSlpioqAWQR2Ev8jZBJa93YEaHSkvRV56jB9
bdJS52osnkIESCCdx6DvdG6hdLyNNrvXi+izU+V3kY/mmV8YNt3i5LtRshvNwoZWJzFwtTtIzB5p
YC92NfquxxhOqqfEeH9VdfrUz4g5RlIpQRuq6H2NHj5GlfOd2YnbTBjBvq8IiaOhnEzY4CcsRX0E
XLmO2oH6aITZUxiK762oDYzB4sdWQT6wqoujIiqqjYw4QFdB5jmZnUeTLBb2Mb8ERa1aqQ6qU3yl
TRpx8YPKl4U082P8h8iep9+s3kBfN3pmu/4BFvodIFvuFzUVLgc1W7eMSszsw49W/gc6NV8so86O
tZEdTXJrbrAVDH8U2g+tkmbHJJm130INfUEnLMODpeGGPZcK0NukTO9x0fquhQjC+xr/C2lhlbpL
+BELw5AYjW7sjA4IBWmVGprCBcIFVRRjCm5GXmndg03+GofvMxLBNtXuRK4hDhnln2YkJLiGgD6h
0GuAHNZ0BDSj/oeDE/MEZrcnBTHOvtk+SZHmDClMzQc5GPbJB8t45+aYlVXUb3a6Ta1/atCEmW5h
tt9aqBPsFEccI8wMcQyz7lwVBKGm11/zIKRqQntpB4l7OiDAhnHObL5v1a8YXfpnvTSPyEbv58w4
W3lHJdqpvoyUNNGDnD9XNsQ2A9NVorc/TI8wbOqjbxvvdPphhWuf3DwDuzG8zxNf7KnsPaIPfRc1
6gN0qgd0VzHZynHcrD8hOPTRTYrP2qDd4IVKUVVrbgB2HcJw+kQZAb0St3mC3YkOqauTBeko+6X6
NxT/0BBs0EQss+5rHD8CBX2mSap6QdgkN7o1/ahnkF0NV1OTDMwf5DUe9E1S4gSsYhG/92cLZWoU
CdIa2RnVyG97N0atrnFB/rKPd4Yf3baY1Cn+H4b+ZSAg9nP1Hp1DqQCYfr3L6HWCBH7oe+1WRY8J
r0L/XYgC61k4/m3OOHWGz5ewwp+NXd2XKoL/aoadB7dpFckAu8vA6wLxtqKvc/a9AhUnzf7s/dgm
uWcr/RFR0xuCqLrvmoiDVKpSt8CiOxv7JzQduw4CbkSXByrtx8mwlTt16FoPQdfkWPU9ub6tPmL9
9KlIEBxpQIsg/0EGAFb9JpllSnlIjeKHmFFCsKU1c2TvZx1kUleXN8ikPZaNi2Nwf2PVzSfwzvUx
n76LWHy3K9s+J+OfcTqesXM+Zbn6riq7+VHQO+oK5YfGE33BkWWnqs5XbM1Q/myTHxBYApQ9p/5x
mjCYBnaw1y0UVO1KwFaLIAenkk5Zur52tFEBwHOXah1SdwoYBfzSOuWkUeczgAHtC4wmdwgC63/W
eDYyZRLsr7f+STeL+KEXjnIrGju+s1qaGqNGGWDQk8QzfWXeN534+FJM/b9RZS5/5h/b+ufPFtLM
/wdMGYSANNoeaAxBWZRUlet15v/1XxLtsgZ6Wf1F/117pv0B5R3AgavRF/hvEo3mwr4E4IJCNf4+
L2CWf9WeLfUfIBTo0ElcxCXXV0AVo2CMLBzNJNArkIp/get72a6A4ojmohSAU+kBozWnL9oVKDFU
tIAjrv7FiF5Z1w1UDiw8wOueYoE1Hl/V5Z/+ann9j7zLngr8Rpv//I+14ahzM9M2nqpQ9i+7Iy1y
I45ww9lDmjakGcyJ2regr2sAoBTgdHuj2ylhAn89hRTh++v1MP9xDYkmAg+4GE/6G7iYk6gEHH4A
MmkfBP4LT2oKxm5qGprDfjG1ZzdMg6PLtXejvXbZyf9rfFfAH7V5AjhUsjH6qgWZYFysOSUwGiss
rXOlIsebxyLdQEssugfyI+oo9+mmBdjKYjkvRqnBketol3l6iY5+rDcFdDar3GdqNP3Vcfq37eOV
CSXPQq7QIsUkYZZ//+qFajwjHaOcZi8xweS3rjIfMoHThTMV6Y0WcfIIBBaQkVZwbkRXfeNNtbXx
6dPQzaVbyRZZtCtNp5jzSlCqqmZMXvexlWpAasGRUXJls+1QkK1PVd3BK1FB6DxkZojLNt8YweVc
qcKPozWgtZYkZvI8D0UY74O+J8vETTV4mnVz+hH5nf2HWkKZ2liL2tpngkuj6/R46B5JoN3ruYtd
gLF4MbP4s9I9WCGiUVXXBgc3djAuwjEBsQflwc99DWpwXCM/G2O5bLn5TVMo6Tv2TQSAlBK84vvK
+frGlEtksVF0w8WshBawxMMtnm2MnBZpf39G74e7wVDZ5SmA0EHRpt9HuAADo0WPqK6wfbg+8EpE
YGChSckWunaOcTkphRnlOHIbs+eXdne022k+Vz0aSnk//lD75q+j7N8u3zefgHcDVohkIBgn5DMX
r9lgnu0qyFRDjRjEMddr94mbHgwUnXLe9Rd7s/XlUMhpCtizjg7A8PLFNN9qKq2B31WUxQmnTvhT
fZVtvM9l9574wiDAo2gcqmCkkEa5HGT2S9OqQ9/0xhaBqUlrq0NscisQdQTjoZ7382x3GyHgzReT
Y5pgOQkEqiQDX46paB3iZ3UsMEXC8WPI0wpQnB96boK+j5NrzafrE/kCw7xYm3JAQXhzXVvXAX5f
DpgleP1WFgNGWYI5Aa0QuCtB5GmmE3ntlHxr+mC866yq/ZixqW4yGlcHNMKTm7/zICwem96+lK6R
q+tV8OPmm4GHws5KzMp8Q5mieghSbuID5kq7jN4kTVsF6HGT4kQqxupcI3p+6HoO1etP8vaz0xO3
OLqB0AJbXe5WqyzLEIlB4ZVVBmAC37FTYbYHx0xN8FJquUtaPdgKvW9ChMWg4ALBpBm6jSLD5dtb
uUGHhz62p6OILq3q92MKpU2lpYuKKwAqYzDzU6DIZ3DQHsyAwifCdI9GODd7y4/zm36oUFW1jUej
quo7SgoG3kqi3VgwK7Pj0sl32N98JsdehJSuMnNLAV/ndV36wbLS+X1g+NmHtLS+FW1EPbdKnXBj
zDfnElxok4P4ZXJgoS02omlFwJtUTfWKpKru+kZVuAVZkYfCmf9JDcc/CoWF4jqVfwzMItuINZLe
fRm+5fAy0rAmDERbFseypRfhhEQRk6s2NtPsVM8Ccy08FEzTa1LQd1GqaIfISVzP14vMa2OzOE2q
20C8MsUB6ygdvmxmeTVmQzcJaKWD5dJIoIyfedcX7+pU2VDU2UCW9caFcJqKklLPrHq0CugVDUrN
BZrarNb3pZcUEdg+Z5+hbkKqmGzgOFfnyWVZcN4ADBOLHWxHbqQNDZ+pbZvuMfHrcE8mWN+WDbXc
QAtosnIQfhpFaWy89duThy/0auTF7mloH+ltZbEoodIg/k561uU95mncOq/P79ry55ADRoKykMHF
5nKfVoXIKOB0qgc3pD1UdUk6MeKbFmhaeBK6DjdPB2p8fdC1j/p60MXruYOFlZzNoJFjZCfNRM4R
u7g/ZtV8sqgn0zaiFAoB2b6bw/JXUwgWvwDCyvUKVA4Cc5cv3HV2Eyc++70oDQPMbFXfIzOWI/mK
EVWOqfvGIlr7lALQj0XWwsBLsA5NERCq8B48M8ttKdqSnPzE+l2KcGyljPLRL48+Xk3eDjXkndje
i/sL1olzUXP8e3mWtV6UBL2X5z3doYZ2oIvV9r6yChuQQp97I/q5h9illZ2r0Lauf1+p2Pb2SRCB
sFAiQSzIWXxgYWL3DGZE9aQ0KI4ydCT6iNpqnifpwS5KDF66vtwD0jEPM5aEshUNWgX5x3dGAmSJ
8sV4W3BTPm88mJyC5RRZFqrqpo7w0BtAazh1JnYohub1ggZ4CKyldsr3wIyQJ/dn0BxTNpwxZoLx
JnAem2okFtyaEJhrxnC4/jBrW8+y0fMnCrMYXwD2rxIEPcV9V5t7zRug0uKkihtWaUmrnkmx36Md
HrzzURXdWCRrW49YbGGRqjqGkCLyr7MSq+tD2+41zctiixuFiRSGlU0PSutiLq+m0SEXsEK7ulMg
97bJVlogP/xy/m0uZOh5kBC6Sw8DJ0LKPAX27AVFbp0BAJf3mqpYR3OAjaX4KVUuOuH7XN7RoCfX
cKv98ZF/Nu/TzKW/aKCv2pepdbYaExsabm0bsWltv+LSzMOBeAYMvJigLLHqMQw6zYtzJEI7O46O
ZhuPx0a07i+hP2U+jr0CkA18vLn20x2//BY6rr9NmhjsVy0RP3sXiHxqp9jGAZFDld2xNhbc2/MM
fJsgMbPZlOKNX8VA9J8Sy9ZQMUYjNqV1A/cRV2YfYQIQOdoDgByguFrw+fpCfxsNGFdmBswoNpjL
y43p6xZ1Ty6qYtKjD4ErTQ8dw9lYW29XNqOA2jThgLgkgouYo1dKKUxfaF5H3H9yYJTvXaNL9mFq
tmc/QeAEZm8GzROF5NFxNsL824UtRyfXJ7Ejp1p+y66Ps6GAjAbnI4QSYwvdC+mwPaeg9rwAt9uN
ffw2eEgWnE15hEKOxY/LtQMRVOAWhvgLKhzhoYITsRNzTrc9RREaMY/gMDeRefPrH5LKo7xMUJCz
ljcJw9drJKgZVM3N4SEga/OaBAux66O83YGEBg34u8ve4NQ0Ll+to33m0ElFZIMrwkETBXCrauro
+Tqz93eGsqUOoswHlicmpm2RDzqTb1XGk6dlKAeMs9p6WEH/cjGTg5kSFCwlNrqu2/KDvor2TdB3
oZmiRtKr83wc0uT3sPcDutktBbAJhYW/8WZYBauUaak3S/W/18OBvZfGrIgyVDGWmw0edxhjotei
J/y4PtTKlVsHi8znsrjoGYiuXo6lz1VSG6LXvTHvkuPgF/0hBLHjjRqqy9OQQRhEAeopyYsS0H6A
FSy64bgeKXjZ/B8+yjKkKmWF/3iBJsugdl7vlM4+4Pg+Gq06YZ6Rj14bAAzkeIy+QvfUvDLDdEyr
a7ExKWv709YoIupUXKgfLRZxz1EG7CPR4MDr8Y0Tw9jW0V+gNYnEPQ7FGLpvjLgWgTjYNYs/KCou
M3kl0NoSUQFeCfD4IYkt/dAYTuypZYjboBJtHCZrL0jbHCYIJ4nFx7/86M6U0EryCerdFEVnQx0x
aMZ+ZZ91+XshxRZwYAo3Pu/aAUYOTTEU8RyUgReTGlkaSGTflAfJFGDsqZS3WDD1p8Iw6/c0J/od
jQL1ZFWOszHy6uRaGA3DyyFVM+STvdq9VWh0pihj3YtLoAQFYO8DVoc5INUiPPAxt/bUWgyU/AMN
vgH+i8vq74C5qjkozK7hg18wso7OtcjDo2aztq/vmYWluExDdC4MZAQA26nWLH3ecY/UgURCjmwa
ZXwo2wpQh4IETR0BK65CPDMANqVTfnZTzQX/prr3te48q06Jd7hAUoA7DpKswWDuQo7AXahZOKch
bmbMY3wz6Kl/UtPCggMZPat+gKoQPednHRzCHZ6tyVG0AQQc1RlOPlw3vDlcegUNxSJlmoZzhI33
OdPn+k4MDjBXG4RfYGjd8fosrEy4hjodLpgOYuDoQ19+YDB6ejKPLK1wyBLPKvXmPVWO4hBWwbyx
c7SVrfN6rOUxmkSZWgahziUEkYn7zMXYEaPHmYqlVZ3x9as9d27aIwaE5tEHKHvscVU5xnECsrnB
jTyujO6UtoAv+rrP76op7HjO3tqYkpU1z2NaNBSZFGGriynxpXRZWXJXwvVDu0V64VONGePnluYZ
8X2eo1/fY7Q+JYOfqxk8mcV4to3k6CATOLfr/ff059ubxnfFse4y42jioLzxHVY/OZVJQdmDt1wy
WuGHOW5rKZrX1FrwEE8p2BiKyocehZyNPfYSfC/vPfSh0OqQJVGuX2JxRCpmPCixLLNkddZ+nkMf
zY9wNpQPowAwti8SzB2S0baf3Fb9MCRj76G8E90YvuI+RmlVfi1xJwor/WfcNdpDPbqIv2SNCRYg
LNOMZdKGDdTbcoSo6ONwQk2uRclKrTGKdNthzxVzREggG+nS+H45iP1o+T3CdUo+5/uqKu3P6Pvo
KAaFvrj1lQqZNk3BxmSnz83wNLpRfeumeQadtze6jxDnzH5HxRQRZnJyCZBJw3dpqmPtg7O99V2k
xggJF3JnD0mgSKsTFqK5OIY2YnVIeGlATsUUYHwj7KT95vppgpBU0dGbQGXmVJmR+0UJDecLbn8D
FCe9e4QHOH3N9AysP2GsPpaiK3TO9Fb/knHrSY/uIOqOgFk2BqomcfvbAB7/ozph0gwVif+Gr7T5
WOZ2+Q0rGEDNHbnebpj9A/UgwKg51iT5vrUMhI4ysDM/AtFF6Y56va/uTdOU/qtcPk4weYBxXg8/
ayGBu5HKXRAN4betGXIIu6saSo10ZG6S3PpapR3ew10F4B+qF9bDgFWvj7m2/lHuZrvZHOBv5OsD
TgUnE4xpZPNwBseKomETTodmTJqN9b86FLrI0leSWuML6fnV8Smgpjt631J06wgleak2J/hpxdd5
5uNcfyttLWyRZQOIAqug8n6XkVxH4xLYcY+Mo5vYnuG2eHlloX4DE+2+KewO0SmYUUCQqqM7Bdqh
NiYcfSj83YJKy/dBlA6HKjXm84BvJwpHnXu6/oRr3xparylRBlRBXPkCryZjdppRhwyAWkaQFUC3
63RP9dvaF21b72I/Ge772N5IDlcqcrqEjagEcvIKWjKXgw6dqY9232heDng1Ro4X5xrUCmt4gn35
R5bGVrErjTh5Fk4gHcNR0XzuY2f8PE2Z/3GoAJfuoqQrntAX1fKNp1soBr+kIBg1UOISKrkVneXL
p8tgVFVod6hegp8giD/kBRIoWzW6AqExOnfdoGlfE27z5h7wMbgIJH1ifKIMMPOU+aKvOVDEP+Fa
ZPdBhCMzTjem+jiPaG9yE2u+haZw30N+wv7cJ1H5vVIa+3ksI/NHZ0y1tfE6KysQz26KW8R5ot+S
JQ3krWyQUKHGptj20Y6m35oSV+XRUaOji63Xr68nXaeVZJr0O1HSXVS0OYZQPcEqGgqeCmgcm0Ig
/cgoWD42vkmCmoies62vL+KVHU31lIauTsySJNTLL4bVTV/ldstto4oC6rVFA9/bBXQMqnxjqIXS
yF+rg1slYAPOT6LIIu0HCFuAt+UFgcQgC41n7sF3ODrsAeSjoei+ZxdI57rDzE0zc+5gweRHpZri
3+ymGDc+7kqZ6eVGx6UORDNE4MsXj5vBrX2RkihihUOMgczTZ+F8W0Y5giPqkEPcAIUKmA+kq4jb
jeHf4kIs1pZqq8wESAgsci7HH+xY6G1IAdeAj/Mj07ro42zO4q7xhwR2pzDeJ61DaTuB6Ok4Sfex
nEtaVm3JVIUWqg1tjkNJZHGLadRpI/iurXy27wvcBjjDcinOIw6WcUHtS8kq7VSqMe4940lXnPA2
DeJp4wBbKzyAiEPgiZaHpGQvwgZcVqTQJ2oqY+NjwGtJ+8Vyrk6Y5DZYR0msMXWknd0asIh1D8KU
CexRDzZON5m8LZI7KVTBZqfeAvpg8Ul0Ac8YyoDuBXKHR9JeMxp6faP4trLwDG4onGpSkQMYzOWH
x5Cx15p0wDQjtbT3xaRPEFugmaV9Ox7BfOVeovb1OTej4NxVQ7rxkmvDazQMkJZAmOONKgWdojDt
Ycx4c09Vzp/H2cvVAuFFP0uOZp8Kz7V7tH1hTOBGpjxdDzdry15WlriaGXTvgJRdvn2YJrYadVTq
IsDKu7RKrbtORY1mcrTs2PYO7ox0BShHjg6mBiPCjnac7jufq2WM9gManClw2Uh8cMqh3JgaucyW
31/aqAAORSAHYOTls0VuP4PyN3QPxZveC2dde6pJT86IuLIgDZgKE/L3G4FgbVC6KAAgWf6UgBdB
EQVKoFAWHip4hHZ1nTwaXT4fIxv2fdrN9t3UbjX15G9cviZpLjGP+5lGmfvyNWPTDaEMMqI7GBBv
AdsfdWD1SGagZRjaoSHbix0C0WF2mtHzk4yV8VPi1t9TiSZXBAaH11fFSrgxEO2gGC1NP6h6XT5R
mmGMWVQYWBhjVH9UbKs7KX353JS1ddKztN6INytnHtdhl+OOezEl4wUeLAkoeBlpbniRJiD7loI7
Ukcuabmds/F1l+ZksiiDpLZJWQYbbhu81uWrCfZbGrip4dE+bu+QiqdnErbxfhi1GNY2BItiQJA4
rhWq1dncnkt4BBvRfG2JkZFJv3XcHKgpXj5DFIimyTEu8Wa4sOz7It2ps/2cQ4yB7RYrWEUWv1//
oqtDglSSuBQ21LLuFWtRMY7mSJCbw/YRB8mUNKYGWRJA/gbUMoW7doAXdH3U1ehCZJFAUdzGAKte
vmlRm5jcaT4LKTH8c4Xg2gE+mXVX+dN8crDQ3KHn5Rz4Ynie+FD/jjNAul3QYsuJLK97UGPTOgxQ
o6Fy8YGuP97aMue0J/Bx8gNCNy+frk1nx2zg+XhQcUGDuGjw2qWPTR0V/gOCuu7WTpe/cLnTAa2h
goIyNwWLRUBjKTTmnOgvX8E5awl1ASvWkqPvFOXJN8qfkZWMtwki/+/KpGjOfkZAKHsnf0CMY9hJ
rizZ4XC+Pg1r248WAxqQNIZk5+tyGkQ5dDmXYuCYgBaRHwY+1qST19pGvjHha6uQ/A6QqQ0uBjz4
5UiB20RRBFbPq5TAvrfNNKHGO9un1hwzr4JoexcY0RbmZ21QkDz0aiQ2y1ye7zEQ5SgwW9ODhzcg
/IUpQ1snR1fTsJN2ik9AlD79+oSCe0PQhAofa3+xrkZ8veO8jk3yCDvdD5VJv7upUItoonkjdK5g
zshYaOthj0tLhK735ZRGRhgIrR4M6lqq8ZsVIGKA2txdFwfdHpUxAlvmRoeQK+cJ5QkdCcV5vM/z
ST06omvvzBiTCADx5bkksT3ks5YC+qU2PWH8e31W1hIdEkoQ+C4Neo7zyyeNgyZIkqZFcUGZbNri
wfe80+rbsK4r+GdJctuJucfMN8SCQacCdX10OQ/LrQdYFk1For+J0Nbl6Ijr511QoMwROFN/TFti
LhIDPQynpjxRXYQ3luFr4IzT39hdLncrliCNFZqGlwPjp4q4g58ycIg8c42HNqxeNCi4OLR/ZyiU
uTFpMaAH2It1ZxYGlLuKld74eY0aZo8SdKhPB6dCuvf6dL70Ht/Mp0txlzeC97CM7KGTwnYYqSsW
Rtw8alDeAKc388FVtN9DJ68extCNb6ux+oOOmk4GI5D7mN3xlM46uMLuoBaKenKbBrptbsAhIO5q
aa1iZOGo4IPS4S7guDgFVqZCDsc1XFGqLfnRtdCAew33TdgAKhKXl99mqpV0DuLelH338Riij3PA
uLi6reyq3ne4upIWIMhzferWUhBAqhIkRYVQIuYuRzWUqUvyZmDqqi66S4hcu8wHMzLaReTVNFQ9
IzU/d5kVnIqiTe/6AqXs68+wEvIJTsLmUOYBEMS9fISQbpef2KyUUkE/QgO//K507G/RCBP++kjr
b4sPMbkWlxzafJdDUdl1x9jXTU8LerC3LU36Uox/Ig3pHK2kaE8oRnV7NZu4eVuKsh9dV9/YF2uF
Dq72FFPI/kxCz+I7Y/3Wdyi2mB5kDqx/NNywbb9w0M8bhhtWn4MkUxUdLRMbiqKlfI9NgAvaz/WR
Hw+MjfRv/XHkmnMwG5OwycspKTIUJqOEO3NYDHiVtDbsDq1QoA+2wsvJA3ai75EAI2M7DNRcz6lh
wEJFW20/cbZufKGVLAiMgcqBzBnC8yyeJtKQcW9V1cShwenuZo0ANU+F8iCUHtGpQtsAZ60tPUAo
shUFNeBFjPp1lbYIUyECpFXhuNgCZxElOWMxzZWSGsDGRK8ORZtNdtt0NvnizZrAnvJBr00PnQOC
iAgJvQIvHLxptpaYDK2LcPhCEfzXUHKSX9We8yGd6A+xoeLCDXeYhKoHvUEvZGMzyYX6ZhhZkXkB
veDLeDmM7fh2g/4L+lL51H63KATtQfwkuwZI4LnpE6KkhiiSGiCV5qApgvkOpeaoA23ZtGl4cqRq
5MYzvUXHvtROYL3R7UY3erG5wrFuqlEecKiAWgB/QQ6GRknJQK+ro25l9R8RttbYDeTzwwAN5xzW
TXiKh1Y/XH+StYVMPR8yBmGG7bV4EDHB96oLua3iEpJ1VsUP3KjTHaYzFkdIIrbSeRmo33wNru2C
hF6T2rKXX6M0hC+qEXJRqT6ZRoooUT7+FiiDOHVQiuk7ZDPyAyJxDlEQVw9DHbrHaGySz2E9hBvb
avXlYeYAGHlpRywiOuI42H0VDQtwxkTS9a351KRVhYapXRxFaHdbErYrZydtIBofkkAgb9KLl49b
kbYVioDc2NRdPiBk1JRzgota8Y3qYOy1YV9trLW1Df0CwNaoCLKcFhtamfqiRITS8FQjCG6zNB88
iKXoDUfV1in9ci4tPy40JyI0u5VS6GIsTMGCQdFqQIZUgQ8qrCNawsiEE7+weEbX1LMKatT4Wrl4
UpOvpl2m7YHAK8caxVOkAIbgoCcazmltWZ4RhsvuHRMCpEN76JhUueLRlEeyxdTzmyEUExZcAyIQ
ZlqcKpGF+3w0nGOo2NW7FCrlMYxyHayKvVVkW0mMUd6U7GvZJX1zJ5tNlPA6fKwAPGaRh9GT6+lh
aJ3QR6ulihZl5iScznU3txvRbG3JkotDRUU4HmTYYgVBW3Kd2kRtqHPQr0aepHkKLEUKMcU+txNV
/RtbxKSYjbwursoIzl2uWJxL7Eg3sREKG3va69GInFqBn4wofQ33JsO6uR6P1mb29XiLLWmU6ixC
4NTQjzokf/raQMMnvAeM054bc0geuxr1YbQ/68frA8u7zHLpyloaf5BHBVx1+aKhiGmTqQAwwAcn
fzoid27RwOFGME/IgWHZ85CxmvZRZQdHBHK3MF1rnWJp1WiC9pGY6CUuWalrJUu4OXhz3Lk71S+i
bz5p+G2RuuM5zB38xhod/9zR9I+D2eo3FWyK70g3lbd2Xt+7XaBJCxZ7Pwx1+thHSb7xZVafULJs
uSu9+A4slkKsxaz5qdIpeYAitPr8hzFWXJRs0ZwqCYAvbWfY+RPin4ii6UenpfcAuVq9b3Sr3g0o
ej0MVWk8qgFuMD2J9sfrn3CtBYMiNNdVWoE86BLnqDVKpSG5KJsrChIo45yahyLDbxhXp+NQlzNa
tJXzJQ0S62golIGxMU/fqX74T3Xjf0vWXVtMED5dOv8qwXAZB0XSau0oVbtMjWs78mXJPlMS8+zM
fnBrdZZ16nrz20wGeYymke7h9YlYC/mvh18kVlko6ilwAdGNY2M++1QpILZQxEQtRn2+PtQL2HC5
b+AHvcQGVQWQeLlvoj5GSTosAGYlge4N+oQ/0qBCuDZFce5gr3wIHL25R50tJ8+Jp1Og5uG5dDj1
xtwXH7jN/Mj0+KPLdfIWrKbwhDbaX8kLgevminikBYQlV2oBmY8xXMdfoNnpQ9Leh92sfcMETDto
ObpTcSHtgURSnEa3B7WjB/m9T3f0iFiCc8SJx7gXtKJvRadXxy7Vu4OuIQh1fToWDiYv7WEm0aFm
zF5FOWFxAjIXZq51YCU5rLr3YQjZF+KeDQQ48PeIAhj3fdnZt3o2VQ9xP5dH9IyGuznCmSIycAIq
7Lg/0F4qdkZlY1uBestnNPj1d0FX5ifDinO2eTz9nBMgtaK3txora0sHEogmcyJO8iUckFrUoOkZ
yp6tz6NPWVifwFsnJ1oe9cbRIuPFcuXArmEMwCdSA+Jy5eBy1DtdTxdtypLkSI8n2ilxlz2WVPJ3
2FXl3gRf9+H6B1p9PyKERgXQ1vESuBwUqYJMMzu6NMJOu6PRi+zzMNjfNeBiG1fEtZGAXchvaq7c
4bXM5gKlMFJdI1wJZv3Wd3v9KbGNrZxgdST63HRCAZsB3Lp8J8guFTxdAvPQpuVZz/CBgMnlo8I/
KBvre3UoLNbpTFCpJbZdDjVXlOsA0vHNTGwoLKtKj3ZDChSFTrVxU1hZHnB06LHChoAaJuXNX98O
s0lQ5fRpg9RN0J6x9g1OQivqPRBVuNcJDdVJ2Wx1rbyfoLdEmYfND21nMZWu2QROXrq6Zw2OeygD
MwWNJcYdOsBbpd21aiDNHTp40rkaf41F5GwQGXH9iU5K79b5abIAVUZgRw4q9nkPSmTUhxE++FFR
apzwwrzahY7UKnDQt4aq0pwwhqMI7AbAGZEK8Ti1xRFjVOfe7gP1Q6HHOtBoo/hZ6i3VCbwaT/SN
ghOe5r9d31NrmQF4GFpztD9N901tRiv16C+kBayj4iaCc7ErlSa4r1OU1HsfLxwd08Wd3SB9WSUT
2sqjmtybiC7u/TLOEMqLWw9TT+Oh6XP0WV2r+Hz9EeW6XMQaizoWd1xAXdw8F9kdlSxNEm2BlePV
fDBt3CriUPV/fcu/GuXNRkQMOR7Ugt3RFaFyG4Zoj5noC9wkIaKB119oJcNg3dBwlkoWrNjFNRpT
iEi03OeBPCDZFdhJf2rQaAcDhLpdhLsfhsR5/MHNjfIMHjfb2Jwr+4RqCn1nwA8SZ7BYu2o3sa4n
RBBGPLl43ShG5rf9Qxnq5nT9RVdHIi2XZj+kY0uKtNYaYEgkiicsguIjConDqe5CCueGMfw1p7+k
FnbVGu//QdM7meP+z3+paL2xlzghaJZL5a/XNnfyv/zT5U7T/iEPXkxSSEy448mq6z9d7mz9H3Bj
4ZdIAg+yEPKk/Ke9hGP8g8Ala9MOShCQrfirpuja8D//A4kvMLwaoYC7KYgQ8SsKX5drnAhM9Zka
qjxAgS9qS/WUwmonunjx8FCNXQUFr3NGDHDMFoX90tObwCDWTVmEPgWmkYPjnwd8JqvPvtNn5cbt
cAFZlc8CRtamvQkJBvzBMlkhtsaNTCseyCstPUagTw3bWwSAB+W5zezSeoAr3pAyDW1M3egUTMj6
f8HM1EGz1YkADbRZUpwVx/3fzJ1Zc9RK3uY/kTq0Lzdzodq8YwyYAzcKOMdImdq3VEqffn5p++2B
ogdHz9V0dBzC4KpS5fpfnsVaT4kSXvx+tBqxXf40vfcvJ9rPKmW/DVkM4TQ0LTtD1IEZ+eulqbQd
ZTrwqlvLtSusB5IZFg3Wmt7ymWYePjW1Q1nttAxYl6fKCYsBog0N3c///WNA62XmyAgYsLMwwVv7
FrmZqrqtc5SEvw+eUsXR9WpZpl4N7f84QyoK8UZv8i65lraqpqt80m38/c/PcdZIMWI/Rr8I3yYi
TG51+2w8MjlJitxLclWj+lI4V2E74RAUTnOd2NedyDf34yTKBS2RfrUg/jRF2V1KlzxDZ429vnE/
/KfHIW6iZUAtmnbjuYicToI8W6QXXXW1GzXv59wrVjRWjVEy9tHJ2PjHfCORMjVoumB6HyjfGmnw
loiDv29HxD3fyOrNAPyfixEpERqsoOAhtyM0QJHnLOCpvFUsOvOiyxn6d7vu27wf8pOccli76Zjj
CaJTG/Ov0cU+Pqjlj2AaLNRO/zxPz2XmXx6DAiySFEB7yNy95Hx7TZ61DYB7t0sMG4sm+xrhSCKM
GMaYBD1y2JboMD2we0w67qJZQuDeFT6cYx+VzqhDQKqcl17+sH0d2LtmbaVcd4tFWRXnRysvgKW5
GgbXdT5FVvit0DoeDwP8WCqIaor68lstPVKRXZJYbfmNrhf/neYun+L9n7/p+RKgskTtm/6dqcRC
CDj/plYgQYqKJTtS3XHgT0U1SMb20gvGkqesR6exqt2GoaP5t0pVXpPO/dRX0RFYUNJYO7yqjGLW
nx/rbBlQ2DOkKoPyMq6m3Am/nhtd4IkVBos61pOEBWch+NJdWc6WV1Bj8/BOF+ze1M8LKz7hYNLk
b+2MX6/5gAeAzfSMVyUz4wQ7OzGwO15wLUDK1KGGM93qeKN4VKNH+o/vLnZ1i7DwON3j0sNfY+4x
PRZ52aEW3lQozU0gj5ebnESkO9kcfCuO1bbevmxjhRnFn0fKJIg/rVTYWSQlAJFofJs06JyIFqHa
Dr57RSurs8L4iPCpWwDMKMbx1jh2f4DRo/Qbm/S3RQNVxRTUDVWClYN45q/TM0FgsqKlmI9zu9nx
HaxtEX7KJNWSd34xLuiJO3ObfyCf9vuLaGiy6rYfAn9MJ7cm6n1jsZxJGXKYhhynBowE3jGgJnz2
OJkrl5Im0XjcKMK9i9tZOYfZEfhSQOrC2ybXhXofdpjUXtRF74BJlPP7Wg5juCviaPsCqzELnxJL
hrfuaFfWgSiZEpkblh60zaXzUGAnnWl2Xi4m67+7m8zDU92Iqc7BMYUFd5ZXOviMLEk7Dscym2P1
vly0jLLdJLR3CjY9uY/bGm76neo20f5Y1NAislzGwdOfl9FZP/t5DNn9rHiwDGALz1kmYKtsq2ef
09xC10iXnvN+XkjxdzJXWESmIocmd6goMHQ3lZhkfo2fUQ4bU2dan+reyvwfFaZPS/vWCXW+FRkg
cJZ4y6IRYGSYzs6CAstQibdndyzcQM0ITFEg2eVVL2dyzKKr9/jqrN6p6mFN7cqsmHukjQOIF5X0
q+ij77eZxgMqX7sPVVuVwTuKLkH5jpVdj2+kIc/P8utuBGoLvYXEAPKke36hQn3GS2KK52M3RvWn
CTOC4oA5iRog/o5deVU7DvYuRKu4kyDaj2FMuDo4QHVw2T5Hq4c0UZ159Q4J6gWZkzEojtHizPqQ
Zw4q0H6/NUjzS2u8nLIt+oZwh9BXGmmGhyWye3TEBd3hNA9UeCXQlcVhV3XaoofqRjliQ4PO+w+R
t8yIiOOHuByjpuVVjvS26dufF5RZtmcjEVO64H/8h01pTvifmuk58cvQxcF41M62ive4NmM8Wk1D
H9x7TF5/KbZA3ES2VX/6f/hg4EhQV5/VIs8y0Sluc2iQ6LRNTV3SWwzG/gT3NC+ONr7B85WPxl9F
gO5M0xsFxLNg1+xklGkNS9co1vwGwogadKVdlEmPUF4C/aGWQfQ50UP9tNXNlHyJ1oiKNKrmCB/U
XMXwtbMB4P1//fUJV6i+0TTiNojPAqjWq3Lfghh6rISNb1c/a2feWYGDG0wXOPnyHv+BeI9nSf7f
ge6fTxDAOZxiJpRk7M+uTKfX3RLH3XQEzDGHx15ldfZjZE8je7qEmAxNsTNiQBsnw1v3kUnvzxYb
CR4EDCDKACrOhTTbspwbjSXCMQpmJILp52iT/zjJ1dDNyHvZlqSR5br43eROlFWnUVnI+XBZZuN1
a9sMzn8/CxRzgXNSKSSkPZsFibl03RTLyDnQNsFNGSfdUxXXyU3vWlb3pAYdXm2xpm7w5889j5ti
k6FCd3MNV/Z3Zcmta+xuCLgJA79Cyn7VTfxxgK//cel6C3MW+l3VbshdiqX5HFry8OePP09L2QLU
Xmi+EEzSOeQm+XXXw0MTg7t147FcpyrBirbp1UFBs4v2vqTFAs7FRoFduh1Qwj4OrHctWIrrdpk2
LC84h94pxOzp2pX9MKbOOr5J3P/9XDLDAxvQhxZhSIG/PuE8xHNnZQVPKGh17csyjNe/Nu1Yl1i9
O+Nf1lJ6Yo9j01t8jP80NqTqINfopsKDOq/l+jUADoTmIGd7S/9xzif8yCSbKduFTh0C2fUb/blM
Jm9MoedA4UFx6iZ0cve9XYcbzPDVAf50E8CH/+aiAhC/cXn9h6jOqAabJyPeJT89u2i7Qm2bv2T9
cRJb+bfyCpSTg7XB82J1a5uGUODKL4KJf/BWR15WlKbVznPq7S2I1O8HKQcJ3FMHrSge5/wWxYlQ
dV1XD8c8CQuLtVzHYkir1rUuG7d16AMtgfGsQL5n6a5yN0Otzwcv9fDGajZXxa/HChElkDDyULNa
zo+VBN0jFLkt2nNhuwFuL2dvO0hlPL6XpFY4P4+Z+t72Sx2lFq4OX5qSOOi4VlVzi2DBJk+s+ebT
UjvR/NaRZybj7Nkiw/okT+LWIVP6dR0XbT33eEyCzkKUCs0JFVc3lg0MobeNO98S1J/mSTafrDZe
u31gTYOLMXTQnJx2qZ8G0WM3+sZw/Xb4kDDRYobgSH/pd1qOtkH2aMVwxcvo0WDHuONTloy4Q9Ka
RFho07F/mqtQfI+XSt/CVathsIQ26XuDUldMCDcxfIrDud+1OhJkeI1cD1OJdxgWI7V9nGc3yd56
7t9uDy5KtAbNTMPoIZ36dSgROESG2UIkwV9CaN77qKaa/WmGvlTAJxzX6GHSutP/TF7elN+GRcbF
PXVsPXwJSmeyUrcGDvxa/P2/tuzPwANcp/Q7KXYaRWo25W/KMz62WZYX1uKI71OL/Yceq5k823L7
WLxzsyoOr+Z5tCxu95W48LFqt0g9bMuchQEeo+0mp6P2/ab98Odpds3d9cvKo6D6jKjisgdsdF6i
acJiUzTjskNgNQNGZh4ZHZVPLwe6WKYQ6QP/onXXYsPzLwJM8K1BQ4fqAYoW4Yg0bsBfSbujoiFL
G2pernRwAZA+mG46sSz+1QobYwjSzELu5cJPRmn/E4YxSI20H2Nt1W9cWr/dCDTHqTFwYVLRh9dz
diOsG8iEMbeTA+IDsT5iyGS319bUZMOhjJdBYOWVIbS4m6Otbd5QxgNL8+togtpFXo3zlo4bS++3
Hg2qcdrjMJGntes1LlboS2wMVrJYmj8QvMhb8NRWsij9VXjKj9RlyXWAzeS6yeZdSDN++rI814yk
N1JzKny1sE6cuTBFMkQ6Wh3vLFvntrywuynX84keDs6PFwDb6u1RN7qVP7yos6qPud1uwRfZcx9n
KVXS8APukJgC8AB2v8Y7pyYVw+B2U1k27RDqabZHb+UT4J+Vlc/UjJtMsuRQy3aw2dzlxNviCTdI
a9oJkBP8ylK3dt8d7Wruq+Rkz7Lk5es6QM0G+Fiaj84CEAgxEuh9Nsb7OsLnAj8i8qqZZlJSmaVT
1A31qa6ITU0MQSg815A3ycdRnHJpIc2TUsFvQv1Qqyhc9L6DKLJ+nWtM6D47bb46zZUfUlziEFcN
Px+0HfaZd8qUZUmN1Xji1nBpq8bHUqZAQLHa1X2D5giYSKscZRqUGSO3n1Vi/q0rwzG8GwJRmL8j
vXOCi7iuEyyBS3/aAGlFDLau3ll1GGJCiqth7ton2U+oOF92oZ9lsk8tdLQCMz+CzO56sVx22L3t
KKLnu9enBSVJS+C4bTqiBif1HAS4LZJ346u74Um7PWYrpZYIoFjhWEEqm2Bkd2aAavnKLKNqaa9t
PVJjDCDnYreXBS6p6TGfpZPPV047eyy8gqooQ689aTPmNho9DGzh6m0m4x/wwHpmXIIF2fKRHV6G
nfyR5FIyT93r3m+XgkkvxxoVuX3WACpGxfzlp3YFEBBcoP5Q8+1Dt0/aRzd3KxjIo1dtj6prhuku
CbP8R0hrYPyEuuHSfROqsfVN52g8JlJSyRlRjN7ZCqzMxJIUzOVcWuZD4a1wTcGObKJvfh/01ntn
FaaCCUDMzNYAeaMEZNHYwafQpfB67MSqlv2MFsT8GLqV5JGrl2ctfOq336I2a3ByHWRJyPG+cxer
TE6TZTsjRnjz1nYoJGqg3dNuam1zTvtTTuEojeO8D++SZBOJd+kuq6mYlgt86OTK9ptkqm7dNsm8
NBPBMK5pXVdVCz3ZCVuRqixaxnsVSBU2ByHsCYG8HD61vumVNeHAR+Vv6+W+T4D5n/Ih8DgVCgjK
SbDDPSAKPi5rPWCaNTj4uIqp5QTCSWwqNfaX7tZ6X7fWMo8s2UsEvboNt3LbyU4t9Yx4XMt3PMKp
aNlaUC8D9WBXXc4Z3wR9uT126Hsz1viEy+0RlLH5Nb9n8VCpAWzldPexIzaWYAVih790aJx2Hs3g
qQytuwrnbfGwdZm5QkQDEe9CZvnEYosCmDXiFGTK/FEq3TCcIx6h8sfLLvOAYfIin+SZfetuiVTo
PHiYGScpxcau/DajxMlzBoVY2SscMWbShQ9ZlmOtHVircpCe/MuxMlyjk8331VfF0ech+YJqe3Ih
fS2yh0a5xgSh5MZbcEuIY/fJ1liJsI7y3OwL1M05O3MaCUiyiHIKlbvramVuuyWPrXg3S2qI7xNM
gMRj5852eXJ6isZxik2OgwWD77Wr/MAJqJIHZ/U2/iUqvQ0RmoJwt73JenKgfvc6T+jG0Y5J+W2b
o73Wigv/5QuLAj8BhXSFsyS38zr19P8qv5v/jiadz5+xaBbIrwbeQmMQXmij7TTuWzBwB2fp5u7g
56yhf9rB6a1bZxiasjnSNoyH99OYABgIOx0CEC+sGcmQcd6s63Kac1Xs40p69YXKaZvdDZRd6WVl
WTnJw1BZ1oItaCey/BHzWpcHzmRNofZ1S3hZwES99jQYP3zBU6dxc/1JbFGLkcgG3KYt9+46mH20
TPO2XvdJP/FD1uam5zPnkbkqYxU76/UUwVL+Bs3SLEPdzH1wiXt6AE8Qi5c6eZh6f+SltF40c0qV
3vQ1liXD4Cytgwnk/S5rKBnPHCzbFFJKRlnlxpuVEDcs2AYLCmhkTuo4FZWbkWUSx1cR1Aw2tL9I
ur67IhTmjOvGyeWa87iLLGvfgOGpqKK+XGwEF4FWp6LzRsDneBw6xX0F82L5vm2jua9fYyXfycxx
/XqXl5XMCDAbazH7qFhXj/dn75sO0ev1Kw0cgSd5udJcQBhszcHxTbj0Enjh523uK4X5BC+LptAc
4vXcmj1hb465i2UvzKXaLKO5PxsQd0xXhZOwGSo/Mlv/9dYDVIK7z47+bibc/+nV4d1szs0oxCES
uzpoO9HOZtRx2w1emkSA/Z/fecIOEip0q816yIPVNJ6aGIUpC40MmyBmqpect8KMmnnaDaFkywZh
UYz5w2pnWzV8klbWW+Fuscu2P+LEWHaczv64sCv72Mo5bf2XuJT+OGKFFD2WpFn3I3sw9q5kxs/t
9TT1AweEtvyWF0S0DLhD7Cmg6bWzs9HEFM7L1VdGtVk3xDVm64nGDy19UKDqzQn08glRCWQUbfSV
ooN9qEVlLtAAGbcSjqSnu5zMMASIMxFIBGE/fSrdweqqxwH8CMOQZMKy5dfCzcyo91s0cFzuZl1l
bU0eDux7cO7m2o0HzkY1mWXutY65lscGL8bu2HpNza+sqnSYdLtMzLcgoq4YyI4l7V90tvI2597t
qxpTWOyfvMF5lzdByVC0QgXAzVO1WLx7kwIGJvYTuAmq55Fqish8fgFuK/sqrHDsq8fXsMARpZi+
d+Maz59Wy/PYjLjYTKZQXZGS7vx6MsewKCJhHrrzTUzoGYTEhBSQ79FDRciSa1/M0G2GCwy1S6bj
NfYQ7oBn0w55GvMl6yIhIv6wDH2oHoYYgwsPP8a6yeDtVOYN0eue+TrBPLdsItAElia0SiGpurhX
phwYre/D04DRyEQGdmOal6L3zKO9vkVUE+y2l0M3tTxa4I0g3XdrMdZsEYyvWt7GaQW+bIY32w/q
Fs8Ns56bsTVTh4a32UWvgJCuqEMey6s94gBPqOePAw3BW5aUPmiXBH3byB/wqfCE2hPhQ6Y3K8R8
TVkNE5aci5xL97qq8lHA6rZFadcHy7Oi/I64H8fWSFlD81dSZHH/FCV83m7GpNifTkk0ds1fflfZ
9PV7iea2sVqsh05dOBrf3H1QVwH+3INP5LmXtHrKz+DQeviysEg3MC5FT5mzTcU4JvN9W27b+rlv
Wq9G3XUoNqztmqF0CcMwZCLmui0meCZjWiZBK8p0a1E6wXZaLHFRfdL56vJHvQ11H+7wUq1mDXAy
01GS9rOq9aHXNJmSFEBnhcdFWbGg7nnfgNJFAYy++UfAR5pQ5i/cLetTxqaMnBsEblrZPcSAcmyE
Du1KBdM7P0HsZj51OCs5HHbIdbx3HApW00WZjObzAf3HWh56qzU/+ZXT+RcIoZe1dahdd67fdaMS
dnyhexSjtqs4WqfGox+/FRhFbuNQimzX+5iiO0d6g9nKHdnIVl7osbV5tqJvQCaINNGbQ/en9orG
GtCmbMxCWVje5sQDIq4espeo+fXI7oSbAIshtrEqTuIwNGc87ZzEwXk2lqv8No5dUGDRmaFG4Bwm
0qH6g6xRni04nKs8wLgNJuFn6ZYxM7sgQxlO6ZxsDk4Gk1MtYRpYEabESFh2QWfv4kgsE1qSm8O6
CUU2jC6NdUcEt24wm3C1bgeTtnkvl5zU3DPVzpXrylfwXn6lsXM/hsFYb9ZU7WnFmqSMBGTkyHjJ
TYOhMe/lI6u1Xg9NwO6VkKM2fZ9l2h+PLNqEK52FQjC5PacnMpHP90LFa67nzjN3vbdSFvEwlTWZ
ruvn5vaGQalmYO2rm7X6SOE3k+Lu9bgAhNFwI8xdZ059Ar9scPSupYtZDDdjDYNFPJAnZspJw9JH
8GFXOsLkK0OkzNG+jpaJMWVcmwsYf2t2KudVxMmOKICbTV/RGUKEBh5Z+RyTZgDp+/QVL2GHLWkW
iu3mwIuXOeLOGJXNN0TVQTGmbtMZsIisra5Rx3L25VBehGj0rfEpAVWmD2hCNv17b/J6l7meGTZO
DVZNYGely73qdNqQOV6u8SaUmjNyDcLncXlJY6xxzJ0ebHQ4NvthjFWxo0M0cbLZW8Iq221FsvEq
rwXEdQHh1ZyigriVBOklcJ7yhJLNYHkGkNPAQuYX6pcjbyqgA6nT6+WadZZgQsrYsiqRNnlNRSVt
MWxjDXcvkY+YMnPmeattQgU3zs2hOr2E63lWm3SwpVtjEooVH2f69Z4pNTham5sunsXMBRGPjgm0
7B7l4/ZQCSsprpduzVb362oletlO6P/PetmzQuLkg+33U5vvGzQt8icUAabsQ6LWvrzYRGFl205J
S3nIY7N+aj/1i95fdzklCmfAJDAu4yfKBPbHvs16/bVYPIODKnKm8eTXSgBwV3m2PnZZWS/I/G3e
dsq7yds+Midbb53GNgm0uFopP/ZIA5TtVj5qPA/sL25WO83BVZBSLIrLyYLrSu7M49ClCPrO7YOo
+y2Uqag8EV9Q97YEF9m2ruVharX/zckq7V5azdTL73JCMlnicROdGk8nfXOFMo4KL7dJWepDTUcu
e6dyYfbl2OSSQdc9Ad6PbFMyT/bhiB773geyEpKzoNkQXKwtJ9a0H+vORtWJa9LPxK1JzVCsRuey
aaiRMXIEj6gIj0ePfqNT3QRFP27fXzOu1yibMMBEPS9Fgpd8xcI0mcXkzwVZZZ50BPARCpYWfsbt
DIAOmmYTsSjHl0Q95/u2+5f1r19iKPdlV+l1o9y4UD1ieQjAl+W3l5S7zDYTar7Gua9bAua4Cat7
uzZRuOVNvf2FskH3vVeriOiw+Gbej5uHEBpSF9Fcdy7knmxRHNpuzArbF5N6DUdMaC1kb06LsdwG
eTNRIpPvWjcuZqzHLbutryK1hWW4X3NtjgxquiYPskgQ+PjE7zSbv2xrlFNSahmkkl1fOj0h6Owk
JeDIjBluETHr8P/cl2J28h+cSxVH19atTnIoey202JGVLdVHtlRYGCOPdbCXdAxAimAGjmfPHRPY
LXd52cbIwwnb2/BUw0AWWV/Ql3p8ghQwj0/EErNE9wNW1CM+QDbLcBzWSX6fpIXWVDpFYHtK7otw
8OfdvNkmnxLrYnBP8MKb9SsOZ6b8pfEyCJ8kEBIhT9lYK37PX21zCNq5Nud32ynbYZU/F48ievnt
AHQKhKNMS6szw9H02uYgHYgYiI16EfCDGuMhvMP0xtwE2nExuDm+nmHsuJjyRDEqDN9t4fROiXhs
kCUydQIUQur7nlYkExa+3EOz7dU8TvUSzg+2Z7IN3DPN8ZU4G7FoYLlsCtR/xtrHUvP1kjZFJ4a9
Lc0aKJ2AMki4uHM4nNbABrpI0TTu3JsmaM3iE73dMt8I1Csm2h09U9Dow24c+TA6e/AldOQpeNZh
oDMWpn4FD1IErhJqHjWWNPsWPZ8kSdHaLWEurC81gNpuqJjgbUwSjSA1+ydrkGoId4kz4cIbT0rZ
n7dOUHEHaNmFd5HoXIYN+b98+Zj7zqw+vt6pdtM9F08XgJ7rIYuybv2e+XnvzAcPMJcZNKQUGeuF
vghfm5DbDFNWaIuT2bLZ5W3KS8duxxVobs3BcdeJW9PzKQbvIsutGQxbDM44pYgQVnNz0Any3SMv
QJhvuX4tA9CMNZEGBYiSw2F4reVRhyVymKbIHCKvyWKuspGUop7DegNWgg6JxtSyV5oFPKk1XE9R
76mYMHldUVfeDWOwmOpQPlIRuxButzAvYPlDlHspjcYoIZbIKxmtfWS8oHo5uoc5xxoqaqZuAMDB
V8it0AT4tWiYd9F65geraAJSABEJVU/9DtGN5/uzVJF3w7i33V01Ue972kSV28Rejt7u/MJdlNx5
Sbxo9/Nze+a/Ig18bGv+f+4aTuvpb+qQpI3F9L9uxd+Asdof0x9/6/TU3n2rn8bzX/r/kHiAaMRP
fazfmAe3T1r83f5MO3h+wSvvIA7/FbnI6gHgcYFsgJ74N+8A8sC/4A34Mdg8TPGonP+bd+BBSXCg
GxiME2ALAp9/8w4c/18o54NJBFHnAIHH0eZ/SBH3L7208eznn1H0Z41VtG6A1ITIHoYAPY1S9a8N
ShoxjgAK3t8WC1Hhvqe75rwr/b50/7YGDKTSygLQSgnMDaxjVg2ETz+N1esD/fwA581II/uDuHAE
rA1DE6BFZ91msYiqoJejbtqxJ0t11RAmH/ycsOJyxU25u9IrmJD7bBj0aKVSauiFVe1N+HPmzmCK
luEIsO0tz5NnbfSfepF2RM8OCR7AgTByfn8u1/aCibvJuXHhGo77uMU9dDeIeFG7UuLxl5JOcGeM
2iPHKGudULL06lWA/4IcdY8NK3Irvo9Cw1XQjrPzRmvxTDuRBilIMLAewCoAtpNInM0c+qa+23lA
JgWdmXlvtzbVEa+z4ntL23X3QyPJO107JXDro3LBYafaj5r4O+fOPOAHFAwPSenG6jp3ESI5VoFK
xP3SKBHcvzHDZ11dB6ImPGEWLZp5uL2eC687LQGqpV3nerN1pS8VB54Re4wp3uU9MNRDEdbNU9sW
8/sSpwugK0s/Bhe9ryfxRlPULKafJhW4Bdh7uCIw9Vl4v5FGGlFkugqd5drNIoXjm4OF6e2ybF6Q
buUsuy+C6lmRvzFXZ6AT86kGzGxkUAL4B89t758Aiw01dkRm1gk8mBOo/bwNmLGTSdk2yc4W9B+3
YJA2Wsm+0KcWQAwKZ5Yk6vjzRJz1g3kM5gGgP2w6YHzJuS08CW5VFH1XX1P2Kst1N3etz73dJ02h
T3/+qOC3cQasB8cB9UwotL/hHmoAR2pslp52oHStKy7McL70a6m3tO9a0b6BqT/rswNJ9M0eoHHK
xJqj8ddTrM+ouOQ+tuelRD1t370MoVOE3nUdEet8GhpCrcuVWvxb3my/fbSPXCBsZL4k3Bv++PWj
LaRJvYRGylVoOVKf4rAmNyw7N3zXio1xtSRQzEOfz9ZbygvnY/zMFOYGMFhg4z51BgSk/Anu1mu6
q5GAyt71E6YSx5fjCMFxVtKfpxS3tDPQEhAz8Bkw5omajcz+OZB7FJ3OMH+Cf9laa3vIrXH9QTq6
qgsvRzrswL5umx2sj203JDI8yEr513UVZcEh6/r1nRfhtKBKP7lcu7XaR70fEvG08XVG4+qwuM2y
GyBLpd0wqavKr73PfRIuF71thQ9LEoqdHhrn4M3TnQ6y4oNpYmKfXCUZSKpjT7pS+le2BbLdelJV
Ne5GQuofyZQN37t5VMfccqrLwtuCO5bD9xqw3imwy+mWemW86wJ72JGnOxfIvtYBPAc3vh4A4Zzi
LYk/WjqI34k2aUB7t1g2dzC7bBDiN4Nu+z3ldSQnZINgaW65DZB+8Qm9x+GhiNwyXRVS3e0cyKsQ
OAA28/WnpSu392px9SHEO3avyKFPUzKGF/nYFt+6efoRTTAO0sUv+12ylFuaLda2r2lwnpJE+zuK
uIpEO6C/2xR+d0em6acOWNQi7TrnYqJ6nC6B3T1mzkIxKNRlnA60vr8N5eyesjWIjk2QtR9zcC+H
zc6aPdezA3qKDnuKGAz1KZALt35Q3o8o1r4P4on2VTg572OIYw+qtdUP2pV6F0sUqa9waIzTcg2W
5r2HkG4a8SRwufLVHndBE1JAnAHBfQ0yMpMdTIr+xm3X4Ep307YLimw6oc6VnOawo97YeFdtEVKf
8nvqYm0P/6ng15p5nPpDCLrBuqZvv91IOmofs7gsvkjVVNme40G+K6nwf3DizHsHF0o91r6DYnOh
6NxQArjuQx+0k4hxHlkT3xnSHv2HE9374kAiN7XpUMIG2VPCkX+XOrh2UX4fwz3SDrmkX231Mqg/
9LinV+OdhoA1X7XZ+jeVMuPrMzppJdeRqglG9yrxo79oeAjsgzBvvChAU+XpJKLporUHEAl29Q/y
Ag7yIONykl5fpkVYqbs+wgKsW+TRjkqyb7un5aqnnEkNmk+rvwlEoZkh5W/RsXIFGSC9zqOcIxw3
XAQph2Xdbn2qTRSoHHUAA5nVKVXdD7RYbqRLK3KN2n9CKk7p0uWXTrfWH6hYfkbhmNp6DLALPtqS
ro62vzgiPqEa4e0mFDlu1nzGjkfM7+C8LydgvvrgVSVV6Vyrg3BLELhWtrLqICFStyYDIxHZTI02
ObmuBBNUdy3gtnX8EG5ZfScwsLinhbveyNzrDwPM12urCwGdjZECYbEtA2pYExqjaBu6SuWHIKqz
IY0wjFK7rCj0k0dJO0CBp0zoJenq1kGpu7yOi6Wq/irKrLK+CIWNCm8SL0hprUkki9suoZr+j5NJ
50fPzEGCabzhoVkpHO+Xpp+muxhWZPg5oUuWPUI0cLFLFJuQ4kqFtotgUqsUyDh3HcMPYP/sf4aY
phfh4Dxs98qPcySxRGz8fXKcj44vgVljhXOD1hzZs3+pC5+nGlfpHfDMKG2Br8rii108qkEcTWOj
IMYsiOrGmS7dMZGtW1wuY5WhGrfWvIPyLGMQt4rytnByIDkoxM/xTd7YmIaPuhHlFZrdwIiwuNLt
cANVyVd3ESex7x/6FlMxQE8D58rjXJSavDNDFwszOIr5O6+q8/Hgc47ijRO1i38TdFVQ3oKk6bd7
nwbWvHct/JuetpX9cVt3pf/NHQgcr7p13D41CUss30ly7fAuDHNuJZAeWfCX7h3GZow5O3ajBQ92
czEDz8FWhVTN0m6Dl9jWKXW3asuOnjNRjK7rPkf6t4BidY+DRhx+rMO4rQ6OlyzJvGN1qoCSJoaT
KRObAXLouembJ2OMBawWzef22oVfWVzaSOXkEnGiWCz04G1mqDhEjUiGAfn+sLkNp8X1js3Yew/A
5pjvm95uVj/cWXBKZH3rVLgGw02aUd2Odv2iFWcXpzx9jtVbbCZ3bvrmiCpe0mCF0aqRva9iD4er
mJI0fayy7ICqFtSsqQKUdvQP4Ly4qFM0viIc+LSaVusQyVFFpyBHb6QVRR7Jva/8cj5h8rvEqeUV
cXuDD0qZXyU68v3HRIMkfKqbhWmxYrtT454wT3JbLvxHn0g/Zdwf8nb63+ydx5Lcxtqmb+XE7KGA
SbjFbIDyVe0d2RtEN9mEd5lAwlz9PCVpYiSdmTnx7/+NGCFGs8sAie97bV5cbJrAx/dhmhpUz31r
VlAri05a8SVq84pDOGviksGMv8QEELQc2T2AP5rrkUNSqEdw9MCiTpyx/dBmXZq/dIONOo3utpVP
KrN6B6myXBqOrGSsEbr02MyJd1Tkpwg/mliqRBNVSwbJgt6MHmTkKMR7wQUlom+HTauWK5iEjmQs
no0+zN78tLC2Rk4AcBWEPU2xquyPqawSFY99IkDt3PndBTx+sRYdnromg7vPrQ4FieW9Mpa/9bjV
j7y9Zjc17EBR6EBV4dc6o42bql0/mksSdXU73Ifj/NFr+OWKaPp9EhQBFd11gkRh4TqzO3X05sR4
MpFs7VeCnrAyCxl7wm/5lbP5QJlSsQlJprjLfQ2nl4feBrmkC9nZW5GksR3xaeiP255Y/x2mxvB0
Tf7ZdmG6IiqbOViCdi4J/TeH6pFOqIo4bMhSuiAh25FjFdUpC4LKiUa43RvfJQT5iMjIPNoIJw95
XVoHx9KI1mt8t3k2vVrEBviRF6YqDhuvj8xauGc9y+UkUBudbcxgEd8JMcINV7U78FlnXesFGMQ7
99NOu2rvELwRVfO4wsKNzXFogv4B5HCOAiRGR7nmatuo4kustXzsU7eJFKJ0sEVUHNbcZo9twT9H
qq7/4lajRRu9CLqLNJvGiZas8++KSdJr0ThuygNvteJQDpaOXarqX5DmSaBwMHqeedgGltgBDTO3
cpisX2GC+rBYhPOKZhnrZ9W0Vaw6ozej0KQ/fMzVoCN2K9lvad52X0vAQ3fnh2kdfBcSTeGtnpZC
RQGHL1unqwpGQJVlm8YNGjvqmkAyDNkjZOvKeIBmthq7p5yH9SlNc/vTSdvkXDqTfbTnqtWxpmR3
73SETkWBay+HckgXYyNbPKFRoeV4mtOBdIJBtvfocxioePcB8iH4l6jz/PK5QQQyA+lr+y1Ht/2S
+8VMArpqHwcqMI7ZdbHfiGVWR7OfgRqkVPl2RcdWxnnuip3pdZ23RW44wNOLMvk5kF7y6lp5H8Te
2A1mNIJa5hEAT9hEEh1wE/VB1kbVWAwH/uEgjXpt5tVGDQDx8+wP1m6UI2GaNIBHnePw3NIFxnXy
EWU+xmLsxsuSS/mug7x8sioUEVHYj+ubc5XlYxkiB8fH7+/cBkga8d2YdT/FuDkLCB9u+1MQLOpl
YOF/4ECn5cEC9L2TBMYehpHGmHnG47xTsCT5lpBUIHgDp3gM5u+Nu7Be5pvU8VJ1KMJsmvh8AXkh
xkvXuKbzVWd7SY2tla3zB1pdfzvL3HrSowpj1CpNTOZrulNydvcySdudSur8uSRkBMkPdGUuXR3j
nnXe+Gh7d7NgPtrYbU7EGdSAh3M8I+ItUzSBsjcRWDamm97xHQgEWWX6NmQ+vO9zc3rxcn9qOI6T
6WV2muFEUVV5Kceyvuma+obGrOHH1A/JjUdk3x2k3bAz58U94C5FrOZMPhRAnp6oCynAmEqBd78s
5GU1Cy4xZWO+5LQwDh1ZunduuxofAYvKHFfGuv7gZrVJHXK85nuVL90HyPO0F2Pw024YMHk7YzBu
jdURNDimE8tVHhYHkbOO1TIw+g0szldPjfLJmLgvZJNb+0JV637RlmS/atSNPVRyi3X3cxxKMrtn
DLDYZrX15LEFb3RdZwd28m7bLO6XOxvZxlL1OfXHdNdPSfhgJrb5PLADnEym2NiW4XQLqi3iNWht
WuPWYUvwnv/NVYm6NQrUpoExZPtWlLjjRecfXZMIvFood2vVubmpAqByQ/QXUqhsph8kjv08KbSz
cNpB6VWndkq4R/rG+o64ztx1EHNHtNgmxugqj3WgDkniOUxjugudneMyUa28oF2Q18lmNcsf0vEz
xGRGuNUw7Qw6w3JovKTaLN7IOgqtv63DdOj3s+VMP5ZJvHRClqdSeenJLdr0Kpl49CrH/8WO1T5p
9shb2HlTbWEXymY7Bcb0mAgG5E2gxu4O43jj3yw1dxcejTQ4Z/Vs5jmC1MAd6fcZXHq22sW7zxvX
eCbpKwz2gU7y4lA0ZOxFqGmTd2YfKi2HcIWK9OpH0zHtb4vs1b7NO1QcQVqylFlW+RrMNM8Q3is3
5TW00CxpFlnLsDrmrf19nHT3OGUzc1Sf6Pum66cTLoeUM9u3zom3oJJiTnhKzIDM/hYtTz5bjHQu
laK9J4MYDbZxlxf2azFY9sHLFkBAs8o8yP/qZsTRuQvk4J97tFubQXf1D44yqOvMmN9a2iVLBJF+
dVyv+S7YANEnoGOhUTHQ8+0s/eXCvU01oRbhZe4zDzFe+clqXFDO5odYDXr7oSFVZ0PF3niYG9vb
pWbKUMZ1kgFA9OWxRjmIKa3Kn4qw07eC8b87aBQDMa7I+l30Rvet6/v+VmD6iK2u7g9V3hsfAKcc
4mvV7Lii/fIQULS8A7JeIfydxPolJzHEq+9X206IlLpAV2xVKHOPxBPpoPoqfcWWx8m4FS3mtyHP
8GqX7Vs2yPLeLiv5SBlVSXY2FGZmLGaDaLO8CXNmMxNZ5aHr9M9clHKIda+8FulejmDUL7v31S9E
hPCfBbXhuc31h55pyzT8gapH1nFOK2tUmNY9Htr2hNKFhPLeVmdH9MHNrG1xe60ne1DaJtlsrX37
oLPkjLBb4KVaKz9mq8kcJHmWsx9yY5q3WPuGp6wImrsRpvYjrAZuwHw1f2UAGkz2CevqhGxxA1CX
PAlzMG9bT9vUjzATXhphDzuZd9qModS9U5eYPu6PcNqjLjlqk0q9FPUfsRTKrSM1WKuIWNGHrxGs
/LpN6k0z63ZftWKNVlF476o07Y8VLAb/48g5xrzPBxYofycZWbd8AF+VCN+6tERCX4vwUaxWh36Z
DsclqauDNRHtYPWl2k+9LI6poJMkTed5iaSylotR2ch3mRDdN9Puh4erehpIxHV5Cf6ZldZ9MeQy
f3j0Ou1AgGuxnR25skX53fc6nZb7oF9cHRkG4gH0hNSzboAbR5qGyuq9WqtJfScfBKJztUK9s5qS
N9bIVvwI63T+4mFJQwBf7AV7W4F0Ez9S5E6LeBoFvh60RWZ7qUjV4MTE3UmlQJBOm7zVZX4GMkrS
S+IF6BlLkKNPc0o7/+Bw2I20rHvuG17c6aUqHTLJLZaX0GjCqLC8ob+Q6ZOMw9vsWXrqYf+Ftp0+
jwcrGLqavLRckT7DaDhPN4uVWW+Fton77cSb5El7Y8qy/gIrYeTo0FyL+3Kw+rlNUO7AgXcxBk6j
OOnfdxiZgQzcYoFkl0SmV4k9CMzgRR5x1DwafMakc2/n/K2Nu7O56ctAIpVaEv7PorIEkhcibu25
w0xf6gqlvhneriOkPAG6WujnNBzETUUts3fTTdL03sfGscubdZqWZJt4VeBvfGwSzR4p6FUgvvYB
P7X0FSBilqOwuYTIGd3HxXZmmKmGthi+E14YO0IOdU198e/rMwd3Mv8wMnLBoYfJh09eJP4eZ2dB
BCjsjWlQf+WhGtZHf8UTIThTMP7GuGAWuV+RKGXnYE3X4kzuuPbvHWOwCYp0Mmw9YAN2xh/CworC
pJ8GPYfhXJt+egyWfCwOV7/nbYWZY71fCzfJcWnUDpBmsrI8joujfMKZbOUHJ4QZ9nxnO4rFn4xW
xz4jWrpmkjkIbmrCjlULPNH1OI3iAJdJfT+tRmfuWl8oUJCSWfrYj9VSn1FMA32b4YSoYOSkgdvQ
STq/uWnRBCK2sGK0W1iJROwDa7CHPaMpYEFazqZ1XHKiYmJYoSFMI+Eu9ckEXhg3wg9FeTP97i8z
ctmxBGkm9GNnUTa5W0cTA3oExjwsv2iskCspq+kaeL9IF0RJGV9bfbxby8qulFnb8sE7huS/CAWR
wbkmFewNaOcKs+clQuWXCuVqca4th9/d+Iy23ziMC/ueWaiQTMhW/2C3lfVRZvD+fVSzrUl2eEfO
ZPuzGnPndBAyyXWWMb2FMI1BX4Fd6Y5J5ISG96tXhqWf/5RvVjq4SlTQx14vFhfXohcNRIIyPNV+
wjbS0WEcZQkj5rOykhR4eF6CLvLXqTjZKvPFTiYFh5Qlh9UhfGtt212fdHazY0xeii1Vb40bGam3
NvdFUfA+M9WWAIurTf7mqcpT61tS+AMVESqd3Iw5DpYs9rg0DjwCp/CyMuoa2yvxJW6aVYk+4sG/
2g+ZUMTeTzn63SxBXgHMFYQ7UhTqYdebK+8asCM8W3KcA7JG9RU5K1O+TBI3kKwlAxPBLne8qYYc
K5pkMymrzOKp75itOPjm/tRowU8JX/sBMx+c2wll4Rqc3AST1ZGJh3YUvEBXVlT8/rVKB3/Fk12N
YR33ePb6YyJdE0VFaej1YqjK01Fbd4PeLWMd2Ntw1VNzO6n+mrU8j8aZi4tC+FGK9ojY1ZePglq2
7iNUFjaMxSc0GCC76E6smvZyhhgb8c/JwGsOhC/X5mOG6KTZcBC66ybEzl3cor5zQ2AFSzU3s2jC
DVrpLtmtDPvMsE3ohRcWoz6PArOca8yIWAdpCrBzwF0Ryrc/hOl/6OOAaYYwLmf6HX6IosQUbQnd
fy5og+7Tmq/ogN5Rqp+k+4uSobTl6x5TWSOYJxz2za9q7jdURSxT9pp2Px2+6g8wotI5DOHcLjtv
DgMUlXmbOJuFgyHZXu8wjuiApf6ARIZLYyiq5fOPm3OQFtdoYMqwP5gYFLMSsRXRTYdGWwjDM88G
GERXuqqTXdTutKsYFL3dIEESIYVQsm3LQhVn7AEN9jvHGZpNhrxrOXmLLdM7h8j4/lwYDa33jKJX
S5zK2oK9csitQFPIPFH7SbO2n28LLly6oIewHGPUxcVZL2GfHn00Yr98ZU7ZL6d1rRXk2U68gg9O
gOzQ/0JwHaRIXX8TcuSez+3+6tmV9VX9mrYV0Rzx6vDm7m1bc3B017K6vb3W6X6ysRVuFPWwwRoR
CthXe3fw24WyqwV6+GrpRulbgO2UJx4DXnnj0lyMKMk1uUx30L8g64bbUSvZFeHy2tPlcrGXElIc
IkJyfv6huprLhrm7kFOfxmXoe/XJXQuThAWRXy3jQ0eH02vuZ26/Dw03MCyAciZtzuk6me4q4n/z
u3DOs3YXFBiJdvYw5M5+rjR8VubOGMDjSpUG76Ej0L2OyOWrqpOqA8PfTGZQHFbk5O7ByqqhOLJu
hC/EIYlrTSPk3rWSd+B+xaubbepV9Z+mzlm7B0WH584CEvsm+yCZNoJ0Yzv+4xnxB1U61+jytsSs
Wk9u7rXpDR+S2z60YkmALCBTh9duyQbv9o8T0+/xGr9oicSRPCDq5GMsjrazYnh1dLY31MgXR7Eh
xK/IsG1wApPKfqDIYi2ONl/lsdOZKOJldAb1E0toMmxIFblS814lPcKK7fEFl3FwbQGr1PfO8k1y
R5ZgJRLKb7vJHuJsHj0mZb5kk5ktRYF7oKOby8JaEmZig8Sy7h6XE+BJtQyzsTebfA7vDJBPDCJt
OgbvFfnq1Y2YS+8HMEO/XJQxCNpaeCzqZyYiFy0rk+96n9gIip/9dOy5fedWH0VhePpSNam5PiIR
5C89pEUjMAhXUn5MDJmJH0XjLVefDOL84exgtei/eJ5UJQ8UE2lrFYFfr8YtkTpWt58wSpkHMtWu
gLAx2qT+b1ihk3mKM43n9EdSyxSzHRl57SWQbt1m12PKWjeGGbRrtmln28C4YYUQCtO5QTbaYSAM
2gmnSO3Ueuth57PfZU3B1iYhwIebCnIghCLIQ3QokQVszjws/azRT0pWuntgmViwbOLlJ/W5GicR
F4Vd14cuqYvvpSQ1hEsUW+EVw55hOQ5N3QfWLfhT3W/Z9AbnlEKaArZjtF1f/5yRXHN0mLqWFAuT
okiCRxeqDH/gLq7r9TY1S/3TyhdOAMOzriJBOjKS7l3SBU4fponl+eZqCZ+fgo6IzU2ejlxnTdDw
pZkFTpUj0EXXHQzDSGVcuXM5Pq0mM83BrNh6Dnr1jVeIJnWYJnPpYkGsRnFJtEtOYpx6epmR7hjp
l+/DfX6wsxrNt5Qws0+Ej0X/w0Soyx44zZnnD9HUZzMzAJxlRuXTUNvpJybsKfs2hXOffLhLwrWR
AG+GvyBY5v6wDFmij3Ip8o2zGuUKhk27ARNRQ4bTDVHkVrBNtKfMpwU8q4vS6wd7IK3SGC4NZoTm
NkGLgaYZxX755sLzc9CXeGTayKIiRlU7Sr5sAX3I0PUzy3JPB2j2W6SkzUKC86UqFBuVsrKUz7W+
d3Abc/v6a6j3Cy95yqPRKYv1AY0yj9WW5gD1WTejXBBWpVOOZgcWajyTQtS1B4nGzrqSLPl6WeVg
27c4+IMmMoiWXIgenVjPkmg1aFv4hiWzz0FHGne6qfuhEY+aBGpxwOTG2dyzoZc3RTh560nrqkEP
1OGQ9ufYKBeVH3OVtOF9kfjCvw1WgrmgWphYPECRjrRyRnlCO87sDCM1hhaYyJvvGnm4BQauR7X9
Uxk8Tq4EK6zSOuk34wD0IkFOWy+ttjWaCqO7cww9WOGNgRo0u0r1GXTH7cqvpfDj/6/t+IcK8Lq+
u/gNfNIvMIahaPm7iMVlppaelvNet7XnPA2CwKu3phAogOfMhbQLLRj3+7XiG/oWViHD8+8v4L+l
pc9L9/U//8ePdmwGuTx+pXnb/E0pehV2/r9DrQ9t83OUH+rffuR/i0ud3xAAXWs2A/4A2OOL+zPU
Ogh/c+hAMuEfiU4HLUA+9GeoteUThQ01SBOFECimrpJM1f4eam3Zv4UBTmb+LUSPDk1p/xVx6T/S
8q/6RMKkPfRY19dHAM4/JEoEN4+IOz1vNy/TskWAxg7XuOfBLB4cQ4GVevOGUBmThwOmnv4tAUc4
rWltH/XM0shms1lpMyHzM/8PWrjfw7j+ogR0XVIaUJ3SWUGKmg9j+/dLHp8VT26hafudrOT71Xpq
xtQSpU0My8E8P6l0Ji9A1UefINLq0hEtXUYeKRxHMzGWpxU0fds7o3o2Mq0IP7iWqwnDag+dNTEW
DoN1QWGR5fdFuw5XvwNPctz2tf2Ze4VJe3ibJF/IhUNaFJGIkExSJtbFEEIe/3LJ/N8Utv+QqF3f
KrV33ON8AyRI/rOoBfenU2fpnOwyhFTPGNiHCef6nAHVWv7By8f8KbeM9RgYpbGXxph/r92OHnm1
ZMEY1Y2fQ4LaxR0cvrUPkjD4CbtFZ3Habf/DK/2HpO36SglLwq7EF8MfzjVO6S9CSQwitjbDPKP+
D/teURN0SZvfVmZcFlf++07LJXiZ6RSkCFyLuzXsgmOBqX9Dtw6Nxsloz8RXtvnZw9S8+w+v7h86
VgTaSJdMxNislFf19fXV/+XVee3MmT4XJHrgw39qh37ekB4bxJNFM3idl/rVXMo7UfXJSfEsurhq
sv6D0DGw/6Fgvb6Ia2g0Wk5eB6qqf9xSgCWh8GTq7HzlGRXF32nKZFMHHTll5beUM3uz4HGNr8AE
c7wSMehfCfzxssJjbkoUdOeyX+2t8ifzYlwjYfppih0NRqJS3T5OCuI3QuB38KDId17j2vdO7k77
WVg51fPvC9bLGACteG3dpaLVrylfFd6AuPb1vpp44Etjes68rLshvqzEnwM3HZFbkz9nDsEtkZfa
uuFR438Ubmplm6q0q11i2C7SMK2bjZeM2QtG6WpvSvOCtGgNognF0y5shNVg1Ez1sZVhaUTpMphx
odzgbcTiHi1FMji8DPp2ImbGcBdCFYdW8eyTo7xRBllNmIDEj4l0sPfAKvtD3rOpktfpbWARTUxB
60zrKAb0aTthX26jLiPSDM+hhVa4dOOc5IvNNMgk8rsCpRYJPfmrWVDghAR1Oqxz3b+HnhS3Rl0R
wd0Fy36wx2RLFkl+ZKtqD1BT6iMJFMkoeXMJmB92PQLBEzbs9mo+LSgireSxVu3t3JQ1oEHvXhrs
cPvWq7xHy6VEpNNGB1fEepMRNkRRup19kfdSbu2g10fL6J6QWVSbWupvje3IXeAn054ii/WbX7Xd
tm69kNJA+vvySedgPioM0YQk34Ngul8XE4xGj67z3OLaiYkrfCY3vas2GbK552Iygl9p1RXZeaa8
5BZGeIYzB/727SbdaoNA0mjBTQTums+3qZ2pKjakXT95LAH0klreHvtYvp/n4WlBEbYr/Z5IKTSs
KKJFNeBxH5/Rr4SbtLKWMV6gdiLqU4xtmPMlznab7Xprto7JpPIvSy1uzAxcbdsp+L6sLY6ddvpe
AVN/GTiMSDJR2b3rtO9zZjWxR/AJZJY5bT0KtvaUGf0wlmHbJ3N4nKtJ3pF2/Wn1VyIiRNMHuGXE
LcErLfZ1Mskyd1sBfG9Jx1JoPsWPWs32Wa/GA3KWhwq0+b68evEkYueqRNDB3ZjsxJgMP8vKvXet
ZIVAyG5rom52WZUHX8bq/2DKg3ac0iayEuKCCkQc8RjmfGNQ0LGNbgdDVIKwE4PfedYJkIVc1C1n
jRmynmX292lFbtNaVL1ZiPMO+UqKMsyMtDaZSFFoADNujS784lGtIuWmQ8w1Od11S7nuyiIfnskR
DoE1enHfOy5M7WoxrFZ6Q+BnjUOf+JiL24PXR26Tm1ueGvN73czhp1P34ljozPtmIAN/7xpCrRFW
5pekVqYTjxXGVeKdw+zgqpWennC9na2g3gNBe3dB3/wAKnhLFelEnHfuRXXXwGLfTXYG0vRX6azq
CeHGaU2q9dTWdfJQEn14IcHDidvQO1irzmkGXzwAfYuivjIsDHJEiiBHq4Cd4Bdy8PydiCAjiJLK
ru+qdE4PxM6hnYRjJuCkOC7tBF4GoL4fpBOCJBVz9zY2hXNEQsPtVokTMPb4y3TX6bYVUm7dVTbr
tk3IXo9SryzuCYAwYiKbvxXdcpGkux8zyn1wg2DWx17Sn/A36G3NUnW+mr7ZGVIPTUHgN1cVWXPG
xgztKfLvKizikg7IR6MLIBjTtDqsuhqzqJ6ak4VcekPtYPg8NauLI76zHjGZtxvTVsDUXsYIZc5E
7UfWnBHLCLyTZqOzAwV7a4VHtKVlaNVtaj2uDyC+dTSkmrwJStwkYZK9t2/9QZ5M9rsNK2qDSAO4
1A/pwAQorryoGKoHOtxR1fl1dqytvvg2FQidzbIxf13Tg4iCrj9LMu/OPiZpQlIM9xmDLvGjKZ3d
1kSMl9c/jVWI9jAcv8HdMFFlKbKsDJnfTboUzbEkrilqnc6/6X1rhOTSyV3h1Q/1OrwWgk5u2hCf
eExlJ8eZrS0a0fmIhXFnIiU8eXK6FJ668+HKttPi3HZ5aEWGat24RKNy9DtIrZlchQNLon8mDuOU
aPOhGStgxmDqotabhhlVzWA8aHp5o9JbktjBCLsxZZ7tkiL5bJbEpyE04XHXe9UhXQg7hlN7k33a
flh9373kdlFtczG26MyIei1H4e5z30aJVIni3Hhijh2ROQeSSFJuUGHjWNTZUWS9/yCGINtkK9o/
2muJEqnBcapAijtip3qSSgTXN08+fTAaTbYtE98LuV9PRNb5PwFdbmhpeSFsbQZkT+57rbstC3nx
axH1eEOwTH3D1pofcDQ2JFckUxrpOXe/8I5Wv4CUplu6GNIN6SRFxII/R5qsj3uiAzu1LSEnwYB7
E7LBN7rCp086QTlapOCGMcG90JVIX3Vw0Wk7yp0xUgZzluSqGegfU4gAjNCm2Jak4Fn7Qc8tstpR
ITZ4wh8tszTKE+Cw/YoYe4NuGv2VOw4yjSrXCqs9htL6R8PDibh/XUywqqSe4LMM4B5+1g482wYj
L6idyQXUHpqwk1Bucz2UT13j1xcM7SPnU9h0kcaZORBv4rTI7QERiUYjRT89mubcezt7gul8GAEo
ugj1Nu+t85VzXvE23ZATk/4CfghpUM6y6cmGORK3XOYjC4zs9mrOmosbqvmWSB8+D3shiiRaxgRF
NSpGfUH/hxpnRTr8JqzKehlhrvYCjOEWrRmH7uIa0Ix1+IEtwTlIv3W2TREgDCA/V9GumXZZuW3c
ESm5NtOBQC9kns6Yie24LtRFaIWhO0afMu8JdZ87LLR6djYStXa7JT2FJpy19akqHoahePGhCoz7
WkCsEO+X3o+QiDu94BfglDHPYPzODfYe60KuX/KdECxWlQFtQ7eB324XNHU5Z1MoC3WTzp2ogH67
5GRA6Z9K2+/NjSdUc+wab3pCkdGf7HEke9M2tR9lOeoPvN7LJ58Ac9rYJNDSkL2PLdL0U0aiHo+x
emJ6mq1dsjb6s1OUB5APhu5IJnkO8J44b21nOu/M2g6tn3r9xKu4YjNOoahbo/W/EFtlPvXPSjyR
vPokiYxl72pe615ikw7zt5zPLU6COaLo6BY55ptasyBegY4jRtEsNl0sGsgGHnWvnUtLq/oFimYl
+xJvwtCY1KXbXt88JpyyyG3sNehYYq22AZfUCZIBBJxEXGkZ47YAmx5aXCB1Ru7VVvijri9dtQ6R
m5BpdLDK0TJuMEMo+yFfQyCfldyxn1MoRkpyU++nTA0MVYGGgrTs+gjshcwdR0rrYYycVz8nRtnr
no3WM0CL0v7U6ZDz3ae4wtBFfmRu9eNi6aY1KiB8ZxTgZAV4Tu+aUdGJbIgAhhuBkaD5mKZJfQah
Wr5lovKOwu/VRQGz/qyK4vtcanVqrdUmjIbGdkLYZfbu5S0L8EoeHPK4wf4okqo+ouVNbwa8W1Tl
6RcKd9wXR8l1N43pDdlS3TdLMxw0M9PCxuvG9gNtl5ewR1fmS4PcDQmMl02EhpDTheTBg+6JHMJH
fkJK3FOnUdxy/yKjm+2iIDdgXRATgGtsDKtGKrimLrONF/yqS3S49TScdKf319SskzmbWbENSUi9
KRmRt9Akwx12wHrLJ+FWGwFYgYS5qfD1zCrofuZe6KMRpq1ZOS2hOy2e7zJopndCcsyNGQwPRITy
I00Z6I0JcflWwocUsdEEuFsENw09n/Xd0naHxoavrXweqZnfy6gtqoSkOW3EaR5SAt5Lps+A2A4n
RXRyzTsj1eqr0uN8Rzjokecup1zSDL+QVs0DEh8dhIfRE4O/kcbg1ZTNDu1hgOChu6uaQkKKlrLf
pygM1LETnbrhM//VmPnSxCEyQ6dVFAk5Bu3TlDoENYFsysmOaJOHh9CsHyZ0cYSZB29p36+xUD3D
pCM/UohhWky5v1zdJc/4Kh/wxVo3c+03L4G99kQsu+XyLc25KzFpiYR2n7DeeVU1f3KirHutSkQH
k4kQdeL3kZNEQOTkRoSTW2c1Btkx5QDeJBnzF+rEAOAIuoiLH7dmem0CD0NakSqmHUJl/OK1mrIi
dntGToZv/MQt0kNGuvIsZGpG/TBPz54rjtU8XCDsqyd6KLnYq5pkAnwneVTItnnpVhS4GVHDOioy
BV9H9iyI6Fzmb0RX2nWEUhD2eZa2PGdi4ZDvOc3DxXJviYq1aQ+Zna2ynfQ7Txw6LBG97CVpHIj5
tbkRred/mKN87SrPv/XKpPisy1qd6ymctkRfZoys6phWxRNNC+X3JNO9u0cRmx5D6RQ/BmblN1D+
aZd7U/rKYGuc23C0LtdkyI+R7Kg7qB2F3jPngcsrK+kfhtZDatY4jA9ra/8wJ9IVI2vpgl0tyfuJ
TR4GR+pMrIuHKHDjh1Z7RqFXfP0On/w3xPsfIF7Wi7/gTP+WHvD0QVnKv+7zLym//kV94b9u8n78
qv4OE//+b/yJ+breb9j0xbUJAdSSnPb/EyjAX9HzE3j/hvgK/zfQNFqnRBCCAYbXDs0/EV9BPgFe
aJqNiCEgccCz/yuIL14WQLC/4Kpk/EPSmB6/5GoQxZH7d5BMGCNapOYKTayOOvhT/sbv3PWqvvg5
CnpBQsz16YMC0hqy2M8eyYw9r00S7AIwDm71dMuExcJY1Fk0WHgGJzSSo9lvRQMaaef1WdTM7TK9
OquexrZ6pwX+l+hEjKnxPHrGiSAYUuNQwUb5XPwv9s6st3Ekzdp/ZTD3bHAPEvjmuxAlUZL3Je10
3hDpXLjvO3/9PHShu2xaLaGqbwc93cBUojJEMhiMeN9znvMTrPSeb+gTMnccid7QbNQ2h2g3PdlK
YbORm54iH81yHbGO6IP/mhJiuAvF1OHrYGfQaeJ1UupffEMklGBwtsrOkjaxzKedSuYdF3yt6dm3
UFZ3uRHLxJRStq6RW64CrSK7jbZ3ggWcc1o8XU3jNO2gIMFro1eOEYVfEEa/LdivZC8hBPWN8mtS
pN/sPN1kindoaFCukI4fxk5saUEOG/a0r7JR2S7UAyouSlb88bPCWuUczHqRdFkxlyy+2NLNUGi3
02TFm87Kv/WjeU0hmCyxJvwJ0g9YC78EV36+zkwMAWEjP6V0+m710sNqxFfYGXo4Wyp2jlZEPwk7
ipBUv1apn3L80SEXFe21nivPac3GNe6/deb4VNc8uTA2hxWZ2q/9JPaTFRUOOHKKVklYOLUHNmHi
SxtUzSbNklvJnp6nnvtECbAD4mqw9W/v2qa4jeWSStnI9cT2hF4GygAqixlBreC8bZsD/NOx7Mtt
KqyvDRruPGm7bdKxA1LDFs77JDuD/kLLfkVCNMse3byVloevXj2MSNOSYuO3KrWlUUeNkaO5Ikrb
Rzmo35mEdEcmhhxq4/DdOKnsQ7ZpSH+0ZgtfDtCpoQ2HxIN9h06XwIZKX8ezcXXECLPKBn6ClHaw
1Gt4jHTYHMlumw0d5/qRksVAv0Mjma+pIof2TegAUsz5uHiHqJKBMQ+6O3hUA0MdAUHSaSszba5H
gWrQAJLvJLA0V8HEZDc5fYiCo7CmOFpk72fvDWXSbxOsZYws5jYolYOix/cUhG8F+x4Ags1tCs3T
j7Yons8kJC/q08R20TuS51hOegBwTeY/f18kz+Rc91vhu1ZSoGDLDXeMzB3UcaQEenKmHP4pV+Rt
NKJh5r4lOJQlWqJrFRRYgee7wiK8zPRttxKtK+XZV4JLJy++7g1UQXC1mJD113fr9LG+yjLc4W1w
FlUTZ7SBCmKx1GXIAdEOqr4LTeGVZly+NqXRUTk3R1PPWvP2IFJ8V15yaWXpJcW+7emfsOjsvN1s
hUaEPK+0BL0tmgG6ZujgPBUflHV3pavppR+Y+7JMnVGnIurFZ263WAAA5vGEqvK94ECMmnWZ6Jhp
ck1Bhofr0UReNRWOv/Gpim/Q+warijxYxMv2I5512wmMnoKNedUUr2oJFRlzV0xtxfLCrdFkJLzp
T3YurdP2ooy6Jyu3tq0a77SivE7t0p1+QnukPAb+UNBnUybWo6zV7rLRsuj6iz0Qie9Rj9nary88
7NusRhvZCn6Z5QCGrk2+DQlFv4LDKwGtlcMPJ26vazZRqRCShneW8/v3UrMfU9jwaD606kKtJok6
rP6TTfnXCGrdSucT5hatgqhRr9nCgsdNfGDAMOaf1JLl01Kf4tF6DCb5aQRmvgor65peKEpcKzhk
YbvNi9mXIxvO/+2lsiZsxnN7Kfrb/75bvvqVhBO70l9vf9X+5//89zxB/9kqp+lNsLZl2hBY4CnN
/fA/W+WqagjTnpctYln5k392yi3+JfAeNooxepOsw//aNynGPxBM0IszbIWgcdv6K9smRni/aUJ/
wV9ARi6ePv4uWSxyQloVvS2b7xrsf7C3AmsdZhVypemvLRd/DKOwY6TrDfzmDXn0bm0ep9K21Wms
3XY+NzTyFsmmp/3UBkjhenwGtbOMzvxjNIOwJ4aac3vmxeTdaDGXpBBaV7tWJa590rcdiiZfQ0lU
jiC+wqn0YjPwgadBqKwrgm9IyvmmeCm5ouFVMQX7AZ2tGcRbojdewSE9NrX09G5+HFvCPwtfuPGW
zvrNxhXTz0L4ovSapw7gmlnQBrweCqmJBSSLAtnOGofXA+6Qx5LqBczz+yKm3oHInSyNaLiFP3cp
022GJIerwEhmnnGOG2tIzzy0t0X83Y767T4yxwhVYFtNYOVCqTAHHkyxiVNLE1SCvHJcKdRXu4gC
EXvbA4f2r5CSVhZifGeKMEQGerPSSuEO8POroDUcWWpfgqr81mfZw+Rnuxx4w0rgU9qcvp2Lvf8f
v5RjBvoRmdB0c9G+l+Yo9URwN31VT90iHWuyJTx/pVGvjHNb7GhDQJmoMmrhvbw+Pfj8qD7dJlPm
NMGhiNyb+ce9m25yaxWcp4vaTVimsePxHkkvp4dYvqYIWIBZzfMZTNksvPk4BHickMJ9VLupbF20
Y70LDVIXcvPMZ3a5q+H8xDjA4rRZ14OCYDEroayk9EKC2qXi+svPrOKqJlJuQwBjBlZbJC6gDsSG
Y4I8JkSJSQbEGXmMycL24W7OP0HBNMXyJ5s6//l4qQaqjySJpcqNwV1fxmHUb5BndwBixnHbwG1m
59n043NY0HfvJE958WMDm38ChUI24iJw6LGHv7oC4Cvy29yaUQ3DfhrpkivIMIutaUj1t6HyrqD3
XBf0lK4MMLquEnf7KZoKOiPKDHYE29kViqu05k1bSK2rEY+x7n1x08X5dogm70ueN8qK1NhLW1a1
HT+DsLKq2yDuN7aeMviPeiPrzkA1Eb19m6ygo9xA0hQbPQS6ZcRUDvsKQxo8iMs+lpIN8cz7Brks
XFYZuLHwHdjj0jOhE/FWtv1s4+vDq04Td6WYWDQ9WULQutPUXt1oXWPTAQjOvFhvwpf3k3t+HIY+
J2Ci1mK3u5h5edpaWCXqihwzEunwaNAijvrAYWm4F6xaWR/eN4ENAnSwhmxdFEHriqzS90Gpyb/a
0HhqW+QzfYuLO2dmO5j1hVunOZ1X0kSw5FCP7SirUSkD6Cx86Xmo+MOioi9fwe34hltnXIVRu+Mj
Yqx9LEQrX7Z+//UXDAUQMhsi7Hlai/3s6MuDQZJ1xQJSS18SP2yu/Kl+xEj06/RAy3X/7X7y6aag
xX91bbGm9gpJoSjiKreQk3iXlRPYGYyv9IJgQSDRbPtm09XJC8oOeXV66GOLiKlqOsmdEAY/CXhk
La+Uoikqt4Yo/Av80hVnRuWFHkd4ZqTF6WBeRoCN0Dm3WFe1TyN5U40KRPYKd8rErdGWoKES/cFn
m6FPOuid4ufpKztyU02V2pOYQ6dhzM1X/m4Fpr3sZX0sV67chFQcsVBAJF3Rk6CGWyhXeqw4TZKe
ucgjt5NB0eMLhfMPT/PjoFJeR8kQ9pWb+lq8ts3oUu9JJFD14ZxI9tiybKpgk1gWDWhz2mJZBvMK
f4T0UFcVxS9/BL8u4IHbBmElJEesjX7Y95C7SrnOnDqNf5y+u0cvFMAcOymhksq4mLJmaXWioq3p
VhSEUsO4MuEE1OVw5n4emTRoBYHCsEvWmaaLi7QJUWw8L6vcfFK7rTplT2GVrFHww7dJlEcMdvYf
h5l/H0c4/5WLxc3kUMk3m5O0MI3lvCG3aBoqqXTVxjaeEUA7KqCVILRZfcfkniZqsCavsNhT81Y3
llpFL1ZdbPrGzLeG2U/7YPynIPnf/6hPYj+ks4D1OCkYKmbC5bwySbGzMj/gYXvythEtQRLW+L2w
fxC0kGC0G4hyl9tbhIKU58hxOLPrO/oYbEQz6tvhnqrsh3dJeFpkVD0nYaOP7husz9D/L1Uzux6R
9WO18tenZ9exZ6Bh/2THwZqE9vfjeKMp+XyB8Aolk31Qy/yZU/mZ53zskpAu8vHiqEVtaPENI+yv
TbyppxOFI2WrN13mqNiit71Ck4hg0VY6M+CnEwgLoPluRLH4nKA7yiAGjoyYF94m8qTupiCoYZ1m
3ffaKGjtViKDtZ9bZOtgoTfYyrVm/EIwxnViFjsbwJ3rifp7l6pXfgk/uhLasItE+Ov03T/2busK
0pUZ5cohcLFxHmt0FlnXlm4sRU+CANNeK6+NKLj7z4ZZTKq4xdBttl3pmjXdeamJ525VvPawwZ1Z
RY5sH833F7SYTjnaoXCCMuCGMEjwoG/STrpJWvOpQS54+qKOLstv3zkqUjYyjMVTJp1epUdNFHuk
5QkVVMgqtokRRbmuLeNKtpK9FCc7OdRzF17S/enRj7035JGDdp0Twvm/j+9NP4RhLxdMsVTNAH2Z
VvdaI7z4+p+NMv+Kd19WJICDGrAzc1FDOtQKyN06V0o98vG2ZE0xqEKAYeaefRxiAKLpgT4rXBRV
Vx0aSuJl7pU6uhWB9yCXKUm7NplNp6/r6LOzdPpR+BAIRH7rJr27sMxEsD0VonA9crJdCTXzZhrv
YdxP+0Gw+AExcWSzVvDqJNreU/THMz9gUcOd90hUfFjaYGnDb12Wq6Nh9AYV1a6LdedbXibPEm5k
wkV7R/HTL0MZv+hF+LtRk2zTkGm6SiErnv4J9pGXn7OyreMQ4mdACf545/OQ6RUXWeHmRoX+qUp+
hZNy32WDWFXk6aw6UtkcQyC+6yvtkKYxqpgOaHKoAzTinLqmmBLf1aMXuArhHH6NESmvu2SLimCt
FVgsyiGO9wnRI1VGj6vKp2tcdv6W/A7MdUF9ofj90yjh2M5gXg6DHbtNQ45AqUSxK4jTQN5F77rp
pX1SZtPXNgw50/mkFGVSTVwQT8yUppHqN+rskJAx+hEx3R8tfugD5H9mrt8WldgTJBdgecXzZwhd
cVBWX2V+0VzqMlwBdQo3beM/Dh0wiyLWDkM1XPoWltQYdppD+x971YRRGzMqfXRqC9hLp5omUphs
O6l8MMNRhZ3om3tv0m6CAZEAoVnZJoj77EWZUMJAbbso06p36wlKVG0hVUNrvR1xRTiIT4hRUICj
YHtUDjHwo7lQ8Ts1xGtYEyWcjftQipK1X8/yxbwyLubewz4HDHR6Phz5TFo4cyxFQMbjg7x4170o
0+wUM6Db9FkEeQhgT+AHd3Id3vp2dM+/deYlPDYgBy76Nmw25rPCx/knMLYh4ygLlzij0SkSC0Fj
IG88JT5Ys8C2b7Izl/ippMVbZ8HBxmCksbfCnfJxSL2izwsOKWeTCfK9NIidofAVPeTYZlddFn5v
S/7Q7GJ7U9jGXZqmv4q8ueSnZVe+ChTDK4Jkr9iRujbCYbyho5C96ri2t62CxDmyEnDnpx/LklM/
rxS03FkmWKUA/CuLBXK00ni0bR+VH9RfSxSHdpBAWKbBjaUVxE1YAuZYNIH/K9XfnWQ96FXfnlkr
jiwVFvH1bP45gsz99cV964EuNK3I+dqkjpHQT+8bwwkmYZ252nmSLbbkyAjm9RCjCxWHxZqkkdJI
1N2Qu2qcfjOxvHDg+MPy92932PN279MQszFNt/QZX724n1QryISpwPTEvfpU91XtBFlG1HgAfiwK
UXEHd6av3YnaqM9c3LFPnTl/cmQD7pT26aOD5ZzQRDmHZBYeYsv4laBfwul1OwbZrYGpxcmi7ur0
9Jln9KerNZjE83GCmtHiycGjsSa5Ubja2Kic0ZseSiPdiBDxIwzKM4Mdu7U0EqgHz92OT9WNdiTY
cbDsAp29eSuR8OfoberEmnlRCPLHdfGglSaiYflM7/fYjaV7AanDnB1cy/h2ozeDXNJxkHdknin1
BqbC7McIZ1CMAhRq1ifE8fPpO/t2Il3cWoqUhEeQsEGJbGnLQouY1gYfNreb7HivSzUYM45rem28
avGArtgfzZU1pPjumh3lpXUWxxcK9hlHQoXgkG5bbiiqplu/HyfHrzTDIpAIH4SUs9xX0Q9dL6gF
SjVsb0BymakZjlJXDyI2XsH4vAjAtaRgKl+0uDVWrQJYSGCkq4kOW1kzzVtDNUbV2KfWaF1Qp+lW
sBmDdWTHwaaqS3J5RaVuZ33JugvLh9O3R53fo0+3h1Ia2mJbU/EC8efvtlgYGMzChtsONzVlMyUk
NG/zAayoEd5NuXFAxCa2MLYO47w7CCS1/EaM75acoOlBDvR10wb1RuTp3sBes1EE+PNeKvHfh/qL
aWFHitAtbvM5xff0Tz/yYSJCAF8ycSfonfR5NXz3yxsfs2VcFXwlzMF3Bn7PikgfZd3Xg39pFTzV
FvLimXfnyKFRoc9CTwgyLJpOeXEWQ51o0Ak2cncmtm1bGJiOisZwjbnFpgQC4whhcuoQauxtiyRU
wC1xsoiiDOqop32B4/A69M1T23nIY2SsFgWBJUOZlBs5B1N/+hYd+SrNmwRNAzSNiRV74sd7hBHR
L0WrZy5M9VXVRI9a5jUwJeh5I9Uf5n/MzwRoq0DNphFTprte7ZUz36XPCw5uTfYqIIyIi6T98/FX
DBFwKM/qM1ca44tklK9lGYJ1PW6aABrLaF/2IVtYqz53zPx8ftD4KqNeo8ip23xD5hXp3RQxKuwL
XhfCemuLEEiu7RbBhOS+scgDe60ICWCWgh9sYXudueZP3+LF0ItrLiGZBKmc8IkE/0jUKE4i+gdF
d+YJnxlmWRK3OjVBJRzzEtjdVZZg12xq6Ovn6k2fPvjz1RABhCGaR6gt02R8OTVbjahptx8wIHsA
4i8SRU83Z6brPB0/LEbzMKqFUgfjEDvAxcYPfXwLNCjK6VPEEGf0h8DUr80weO1s+7b1UZHQ1Loo
q3KnttbfGnzWTQqISALkwcfJUoDk4TDgM3ghHWY1SetFP8e4gdlSfC8boNJEBTtW9ZgRFXnmwj+d
M+cLfzf24sIjSQqDwGdsH1WIYSebypw7tRz6RtiXXfdY6tHXwZIeh7q4tBXjry6l8/DYqulbUmGl
6/Hx0v1MDBNsMVy31mswqqSO+Rd9eYOSfid0+8xg87V8esjvBlvURCaAbxygReamhJ52loqVol33
hkrVOvkPh5qn9bv33yMP1+ZomLkgUkF8EAnF6qd09ypF+dNP8PhF4TXis6CADFisNBqk4xITXe62
hBVuChN9Na2igaPsNF6rJrSavzEerWYKS5YKn2jxGUrpSCIV5MpGu2q3mKD9FeDCYutVqbpuBy05
M0OPXt+78RYzRPRxh7qdh0Y0+K1Q+ivCU/al1Tiy2uz+zqXRXtAMdsSf+ijgo1WF2PnMJXpsptPq
13adO1WCcB8W4plm+qc96Tzz3xR6SFFIKVw8t5o4FjyR83WNaLhME5o49LHWbjZ1Oe2jBD2CpH05
fYGfv8p07qkHmm8tdDTSizdAr2RJbrz54bXhTGWU1rUXvDYlAYR+sZf09LIMYLv5cw5zIx7wB505
XM1L2eIV/PADFu9Fixy6lwfe9zJEdpOYO50ORWL196cv9MhXgynDCY6SNc2Dpf4wKc2JiAFuLgbw
4MDevFz5cXtuaiK4+nw5FAkRqMvsBJU3Gdb71xwaJst2zB7WVKVvYSh7qHBTc8uOAEZZtql7Obgb
i6HfjNqIpziieUvJbx2roUbxS36IpfK3lRclLk+1QysaVfumpb6WlMUDaFhzK6YKSF59UebaVTSo
dyiOceOHJmllStBtYQ1JyAfxfLXdIDvs8SX0zMUX6lP15ZgjO4VuO2z9KtMvPAIdZ8kLGR5mE5OH
1HrMc5rldoUeMQ7dukut3zn+vR2YcOMy78IdJsnbrtXSi5iR1rmJ1Nnu5YPSahZRANqF18fNtptz
0ifslH1nx7sOx7ObCa4+TqefRRPr14QhfPWpb60Her6wrvyVSJvOtXTpi4YN95KH9M0AufLQcDrG
QI2TU9WKaTf42PLgWsECKXJsI8CR9n0nwbySmtxRAV+207DLiyRZ2SmqSpG05V0Q6ZbbZsK70fVU
IRVZQUZporGY3VO+qTRrPzBCTJ3yS1G3j73kSSstU2+Ep+xjYmcKenuqsa3qAowrDc+XYA6nCQ21
vkyF1lDwk8YrLO79Oogn7w58f+dkYVQdaJZbTskbBhhfJvVyLh72QRzjpddI4VLH4lqu2HrOWMAR
zCFO9sYgZ1SNLi2D9CE51feVjJVfNxt532f+Jfpuej9p0u9DncycTFMeYEx899I+WkU9bBStP0B9
T1ddUeVOY8U/Mj0prrupeuWYPXHZ9hqfEdpxfWpcTQNf18v5rkdbQIzKkPINjMfVLPTZ2YpGUE+k
7Doip2wMHo5pjxpk+8hY0zbWdgTFQeWbeHa9h4kC/5PAnJkbX8cCANAKAX57gThnqAhf8LZJ1ICx
j9S8B9ceHPoqrL8oiFwQnZekTotUdZXUN9di0vOD3tYDodc+tK2oBDrj519zC0gXdK4YZX3f3xFO
43E61Nq9VHtXBci4517yjYOv+vFt5RV4xPI2EqvaBkQ+6t6laUn62tP1nvyNKnIzbny9wZvWa9uO
1Kdy1w1YGk3iJCvKxxXREIo3AqaDZSD8YAuEv8Zq26oubgvgOqYZO+DDBod6brYypqK4wNor7yUZ
pHRdR26U5yb/ev4kgKcpaZ9/N1oz33uRcc85Gna5YOuDwVe292VnNt8DrcBmoFLDXmVj3f8ygkDF
Mab3XXmw1bK31hJBe2TttI/hqOwEBQs814HTeMOmkKBHaHazTYLGPAyq8SKCQbkoZQXdXZGQZSLE
dIMosHJ6X4IByzOZtJYTclkTsKi0nNhQCnuJk81As0QpcaxFUt9fqr7/vZF7E9gp39dUMyJtDddy
QkaNvMz1rRF5IcceXMQ1uSRa1carQsG962jppJJLnFP2tPxqIhepRqLk+6XqSqLtI6eoBiETIZMX
NxIW8SuR2h0wGt6ZrRKRjZuaUv0QjpKC4SvXgXCnevgD6PKNCECSTF1tbvKOJKJO9uQ7qaO9uupz
VrIRkuulF/X7rq+vCeLtYQdlP42WWDSnCEIAaaU9VY4UGtQkvcQz9wqcCeDycdVfg3y6jzWsnA0n
aJsqzEUcBz1cSU9fl9LgyLF+Q/jiLVLFu17Rt4FXPBdV9LMaC2klbOnCSJJry5d3IuwP+lSMKwEY
ci1EEDhtpTyTc0BZRkaC0VoRlWQwlSMyG3eq8wvLTO4mGbCtFVbZZiJ2aM354yt6hHptZmazjWXl
WRh8MYijKpzR126t2b9CEoviDkFzS83uZ2oxL4Z67NdgOvZKoPcOn5wnNeEf2434zUAtuATvqim7
C68Iv2Stvu61567B3Mvje67N9DmQOZPjHOKQLBfE2TUPsaVdSSkMhLiBoxiKTS/piJ7K+67RX8mp
CVe92W9gM9OUDnc+d0YZ7Tup8XjFnuy2qleSKW+wkm0tC3s/6QLCguqr2L0CVL4lsaKkkGpWwaWX
GY7XpL+ijhtoPwW57ZSF/SXLwi217j3Yzt9e5LtRipM7CS4Co90MVvtLTrIvCOLXQa/0hylW52Ip
u3gT0VikPQhFuuDr7ygcSsfQcCmeX2N7xJOa8JoHz11hXmmxUB0mZun0cXYLlnNnm6wFg59k95LC
mx5P6ZPWjat+tFzFyG/oFQMBaozZP/Mj6LyO1dW/1pV0rYfKi6TXdzqBVnvWmRWJct94p77F3egA
+Nk0g5K92hT8/CC9kKvKcn373vQI6lAG63uax1dNakJIUBIn6piOfSXtRvAeDVirncY/GDQvv438
IFmXujGsBcFjsUG2GRsS4gkagphGs3F0a3Jh+NzH2fCrH+vuUNK7x4hU9745uIEJ5/TrGAxdeGek
OpD2O7zhQwAZh1/ih/F0oIL5+/Q27FgZZBa2w4SyIJka+uKw4A2eINiFSlmkVpfEuKMHROdnvaj9
zajKN6hxn3y937VWeO5M/alGR/mcKQL01EAqQ9fq4wGsBLQvMY2IG6jJzgmsHQx1J5Ye8qS/tj3z
lkDavSfTUa1JuIvNXwopYWMl7hpFXEz1dyzc6+acIuDz5heVrsl0oyg0Hy8WW/5ezyXft9rM9b3O
6eEwwCRyJNSgp+/6500p3D2aZoAhUetyuPh46XGserYHHpKJT+pFSEaTxCox3XcE2ssdFFRyiE6P
+PnCZNQz4GlUSl1oReY/f3fa1WU4aM1cPekNc2+RkcRm+2qSjPXpYY4cBeduFxYeOpCatqyABlEo
gxnjmXZ1eyAo2E0DCTVktZVL9cwVHZu5jEV1V1bmNpBYVNHwQ/dRIxhLpDkbAG9rjt/V7EmvC4Lo
spqmkKavR0rLhXWu7zn/1Z/OSH8OvSSp5WnlZWHD3RxnVFdI/4D8IT79xb4nFQ3TJPligTh0uvXX
j9rvr3n5ztTSIFUpqFVX8+xHwNxbIyu2LThVdWgOpx/lsRlDCcHiDeX4hCj/44wZAAUNRUbZSco4
amrKHUcUzEntzelhjqwCBsA+FcufxnNctmB8NVfMifa+2/btyrSf1QRCa6vtgjoGHCPOHOmPTRpM
oLPlDQcu1e/FC070k1CLpOE9GOuDKXeHNO+kXWXFr1NVUELk9hL/pMGbCA4meW+nL/bIPWVQOtcW
lmp+hfrxnsZBEoNJzXl8U0pHoBnJ3xQYOKtW0c+8iZ+XGBnv0VyvU5EEsNJ+HGosiBIfqjJ34b8Y
F4VBTneaqh3Nhz7cxfBu1lMNLRyInHmmbXTkZP9uZDyGH0cupIy1QXCRorb2c/cQRpV7+j4eWWbm
GhCP0Wadxpr1cQh/IhKQWM2c7NcGLNLOwkfNcQLO45mBjszO2fZO3Q5FK8zPxUKdmnYVABPOXSuu
vqrlfTXGP3PJ2pS1fwFF8czbfWx6zChWc46/pie5+CJOkjVUgHW4c+SAVI25rXL1zc57+u4deUDz
+VBFQ04ANY3lj3evCpOJtA9eOSQJ36pZmmjod39jCFoCFOtxZ1HR+jjEgGtdLnAlu0M4XpkgulZq
Yz3+Z2PMk+TdJ81XB6AuNgsUQQAObcdVE59rOhx5IAAzWQANxAx80xbvK6qXvqCckbmNLWM0DX92
hb4L5PFvfJ35+2c/IAdVNMOL29UNFrFcJuNkYnrq0ui10zCboxrfnL5lx6/nz3EWt0zoPlCQgtoe
Uh0JmmG37i3rsaSif3qcozPs3fXMr9W7RyMBUEODx/Vg8buThXYnpcG5VsHRMQzsRbOfyjaWloF2
NCvTJnuP46u3aT11V1bnthjHh6AzSQFRsNgsarEgOK0BWQIF4EY6RE122XXnMuCPrGSUGhF1YCM0
uJbFYil3NupEm3IvaVi/da8lqy14LUFeTPa5dv7RqxH059jWasqnPp1SeYSVlEbmDuxP3gAAEdbv
0w/+2OWgjtHQv6MHE0uXt2Lnsd3FZuaiQ7q2pbxcdVa31Yl2Ikn2TKH62PXMmz8sdXDrhVi+nH2T
GHYuM1Yj301zwOy5FebY66JjDwFuPqtbP23zlAqmugFwluTky/lUOfviUxGe0b4cGwYJykzlVWGt
LBvx4JxSy/f4yMCiW+n5QImSUw8AkNPPRj2ya+VzKdid0z1R0NJ/fCsnauGWlzABKELf5CPVxGAL
hZvouHItCmMrRSjQbLFuKmNvUM5RfNXt6xdAceCzlFVYZk78I4UgYRvTSgfSRIyHG+fFmv3wIev1
ByLiNhIBdpXWrhTtGmr+mQ/kkc/xhytYfPdrqEpWbWuZmwDrVcvXRlfdSM6vVL3a6Grlnr5hR0cz
kLJhqOT5LM9M0GTlUBRM5hD6sTzdkH+6kgIyOvPfoX2uSXhsErDT+Ndgi6U5HbDvWaCXXDmgVmsR
0dSKlTCf/84laTQi2RiiolzsMLIgbmqLIFF3MMYVL4wDy4xovEtExLDgxF/f7rJ0/jna4g3tOmrO
Rc5okAO3QhtdQ3oK1DPbzeM3Dh0HdAm+njMy6f23xutEmaQFMhZLGjdSdifbIL2r8sylHFvY2LH/
a5R5rrz7oiXdJNdwWmnLRd5Kti+mNyDFsFH0//ByFlO8QBzdjRoDdVq+ttIfifpiQKv8G9MApRJo
TU7Q7Dc/Xg3fOqtLW2XeB9Su1P/WzNLNCeeh3OUQnH3m0HX03v052tJLg3YhbOGZU1TR683g24D5
x9VoqUzxvyw+nWtK89cUmQh9xeVkMEu50GRzZDLIqoMVYZta4sy9Ozrf3g2xmAl1Sz5RJw3MBKFC
wT5YebsOSOM4/YSO3jMMu2w++bih8f/4hOjnhB7djYxz6pURyDg38k0hcyo+Z4I8PpCOUkDhfz4J
Pn19FGBP+Yo2tNwGQbyt0jiNCsEkffyrl0RtTeH0O+vy1E8lqEwt5mhttjozWUjTyn1d0yEp25uI
g/fpoT5/6RgKuxiCIYIoWOo+3r1OLQKlxfLmepLYEpD5hPzBDZTgWooDN9UuaddmUXNm0M8Tg0Gp
sUETQqiLVubjoNCLEzPNJnYL8bSRxbOdJ9cpHPHTl/b5o8QoJK5wTmTfyKHk4yg2+VeTSHlefTSB
Y09pAKYQxZ5DYIHaZJ55ZkeviWMzFVEcwZ+U6yWmMsMnRgy6SLwGF+YmEv1CYlpPX9SRYRTKabyw
1A4RJS4uii4keVLRmLLRUh123Jdc+apsszML0fzXfCzbUW+nd0bq1OweWB4Z5AmFbxgDEfdrOTbX
FtE8jwRUR+dU4scuBz+ZsAVi+zk54+Mz8rMOiroNxyLN9QfdKNZKb9xibvnLG+BZXq/hheAcjz5l
sUYoU5xoidBSFKRx5VgGGslQMs58j47MN9KPANgga0UPvpRJNlbUgaCcUle1x42h5pepbF92Y7lR
YbBkevZ6eiacG25xTRyte4++beqW/bilJXFjqUR50wUgLWFd5fXL3xgO4gj8HorViEQ+PqksyGW1
MzuGKyA9WbbrGZMbZNoKwj4orvrMy3tkXULywgpo4ozgfLyYGEQjBSTEpqlLkt5qUEhRnsoN8j54
cNdEhRFyKnZz3Nfpi/y8xL8xxv416mI1bM0insY8S13UCE4RTqjcIM3VRKKl5h8v8v+ROs/QpQyW
mn9Pl8Iz13z/r/vwx/f3hKn53/knYUr9B5UMjM2UMnA4Y575kzAl/oGvEhoeOm3wASw1/wRMKf/g
X0CVgJeHlYb26b8AUwboKfZ2mP1nv5Ggi/X//98Hc029+P//K2vTWxxtTf0///3mTnq/anK6pjZh
4LiClcBBeLHhkVJo3slox9s+5wNBXB8stB6b7kHCkZs7djri9wsS9bpCtruRJJNYllxHspNG+WuM
SufMO/tJIketBNwSAVMsRxS3l/XLyaezFneW2IyDpTwGtaXtK7O214FS9LdZ24VuZ4b2ZT6rgspR
9p4zVYDqD6vp8d1TvP3jHry/Nag3F18Uk7bp/HmkPqRyy5fqdRPbZw0TUd00sBxWk5VKK4P88H02
+sqFqtg/gyoZnKGqcCFY5oguYMjrCyvoxAaVv3w5GZlyayCIcMZJ076qAOHdsgIENZGrPrZZsm2D
hjyWEKPmVSP8YVsjrcF8Id+XRvPDU2t/k8N3voRubF0h8Ayu83qUDxxlGqemM01qXhVWtzWOs3sR
5DSKyLi5sNuCCGmkVHhssAH91gbdBG7deheJEWdXyBOFk7fJRd6jGMeJAKdbSlu318gtaZCldHn8
jR+C5sgIxp9oFTI8FhKiklrXHF/493qSXAy2rz8ljVmSyZsO32NFD7ZDcJ0kKFdKWfshpPiFOKvr
Pii+9F0jtiUdWUfNwqs4D5KvgD/JPSyU4A5hbrASKPFBBCrGZSX7xJkr5bjp66q+mkqScbXeG7Zx
YNRfsj6LiZXO6j1kTXyciaLtbYKBAbrqo7ZiFxqjcNBu7J4MdFRL4cYoBhPZU/SD1Meh4GAiyf/L
3Hlsx41s2/ZX3g+gBrzpvAaATII+KVISWR0MygEIuIA3X38neOtUSXmUzHdP447XOUalGkgAgYht
1l7zPh6UCUGJQLJWG3GK2k1dvldrgraqVNPCB4Cug4y1OkCeKdCe12JqsuIKf5MbRUuzOGrxzs6n
lUCmjkCrAwgbP0lLfbYdXp9MGs8v085GhVF+UZb2yujSH/RtGSNO+x3HOv6uolejBBMWpGN1ey3U
zo4WRL0hJKmvnhtTqtHARXv1dAl9d8EF3OrhNBj9xWBlkAoWU/iWNV3Dkkw/6pmbB7nZK6FYmWYY
V0Zoa+OL8OJ9N2vqJQK6MqTIyVAgFulPDkobn9nZm7RIIVDK5ZtACrajFM5AxISzk65MatDa6XdN
yAg+8XPerRritLiPpMwnv8tFH8W59ZjMGJuBtYocRUUo6Lgl9qPOvYEOqfAV120u1V5Vd3QaP8RD
q08+3fIAmxv1IAvMO/YDzDBUZrZ5SOJkiZZ18D5y2PFKG8W9WaWK93YDUeMqzlTtvrbz+ZDB/C0D
d3EkpOjOPlRFNUJBYkqQlcxgzk4ij7aCQZcIegbFXnMgRFN6XbObhJnu4nxayYSp4mF5zVQ1f1Dg
myjWtgbX3FQc6Ja1gWcqAIX42vZGmd7XI63oIEMhRakMqJWOSfu0oHSbmT5x/VQ2s/ag1ta8Rm3d
LvXesWZ+jjmBGEWLkt9P8X62kvwZr99L3Iuf1ExaYT8mGT3lIQZLi817vjJBtlqryl9N5ZVhTtaH
Rax9AKG72usNjrG+0rQYEdf6a4EV9ysbHto7Ky1qPy7Rwo1Mw6Q0/hfrzxLCync1dYYHgNPqkwIu
+daIS+YZ4thpvil1vAa1njd7Bc82v2gXiKqqTG97bWr9Zp517Jk7fDEAhF3GcZaGTtGvF8ZUlENg
zSmcEE+sn5F+Df40q93HJbO9C9cbI13rpkifMudH3nN8hKpGhbGuxuYxrbAWDtqxtK+nVmZY8EsN
IQiIILrrjgcuxIQClVnUDjCKpYLVoPexFhZaq7c4wbv2nH+oWGHsaSzXQzlb/ac0R7blryO+0vvB
UsQlUJ04/7QC6HSfhKGVLlBrF9K576ZWK7+vbjNvgj+hxXeZaYq9B8eAS/fC3lEmVPGXAXF2KyvV
C0rUuvYnp1a1p9ip4CzHaNHI2g+uNbWt3yYCSnluas9AzHZZUyP9aqt2+DoV2sDklwMmyKimcBIq
xmIaattaetLgxBIT6HBr2omh0wIX94lLQzpEa9UgSlb7DI/di+cr2CArBNd60J4Y2oQC2IzdgrDL
Sajtqe08HxIr+dOA61MFLdBh9okqvmlyp/hI+YfR/CEbdCOoaiG+Lo71CKSDCuA6ufOhYjrqwJKZ
Dw7DtjdVLVPpN1UKWLEDHvS09S6fYIrOB88trMspRsHTjGwYakJabaIteUzddoooqpePyVIWj7qt
HPjep8uU5387gO+o/DVW29vEcpJdBsEeN2VkkwCEiyh7Y9eIivi4HuB9tSMLfFzLDzZkjdBo8Mz2
ReG4Nx6sJTkZ2C0bWL09tWtjvCwIDYagnD2tf8y2YcNeW5J9Uo8iZ+ivRyea1m6rIq4z5a2TmvZn
yT4ExmOoxe3IIw5AFiVQbBwL+7C+TMawGbL4A/+ruZhauBJZlTOWVsv8AUgIMsNK1QdE1639QEMS
8hA6plaDSly5u6SR631lN2BLRtyYNVsxip2dG8UHBeSZ7sr8o1WXVhJZS802MM79U7k4N7M5GnsW
oXq5ZG7Npz+WO6/AgTxUx6lm+nQahqcFGvEhEe36UI214XtAxS8AT683pSaVT4yaQ0/T1QslxtMR
haF1BVxywoAub16KtXHDJa6NFyhQU6AOwovqWGnYHNLqqWtF85I0qn3LlJo8LPjH3Qml9fZ2YqLX
W2Zg3BrfXeK69n7h2MjQ5BqwzrBWcHDCRFAYC4NdKxPP9OjyD3jHoGlSp3aXrG18veZu/6jq0IUC
e1DVzVtMMS7TejCQXothQgzmdI1PRipfIOK4N7A9n9RKyFfQSKzD2YGfUQ3ua77oHHWKqNPDmBOk
oifumv2sZkW0TGny0dYgu/BXdfvBaJthAqO0lJ8FfiEI7IvSurJShcHZ2IjRrzo1Z7/du21oM9u7
YTXS9srqCJpDozO6bz24xDDv7V3jtPneVER8aFfT3U/S6gJNMyqIF4W8VTHg+pYykAvZY/sG9bVg
saSVjUsgBFPmC1Nc3DmurkU8iNBNFjXSCwBNBmg65EpjcQXJWr68bRBJlg03wvPil7VAcVz0Xnwn
NUDYRHCgA+F+VtnloimpGbCy6l2MRze0rdFUk6t1MgbzVq0L/antS5yNx0x/KobOzDL423L2AEy4
Rv8Y45T8LRtHtgLbnthm3H4+YMDTZR9TBmU7IpHUMaNRsfnWDObswtJtWfAzSmdsAGOiOrvS58Pb
sdzoHTZtY9d4P2AfezceMvFvVad6IK2MxNSecqHybLWpVhGZt61Wh4ajjWhhmz6uAgz8xLwvk2Q5
tF3vhii3pmfqOIxkjkl8SEsb2QyKVowSjV6+GPXa3caeNiKtbMz58PaHRBosSGEZ/KeN8Nzga5nk
C+Yh7RjWg+VmAUUtbgAsPPub1xAtpLO0v6ZWmf+wjdyE51fxr5k2cn+3hPu2m2ZtPuD1IV+Q48vn
jonuze5dMFGs9Tb/yB4lCMFRPYxE/sCjGi6eFW4T9IBLNMhwnEOP5VhO1209Yj1iqmxMyTLwp645
JAdPYGLw9vgTb/TuTav571Tlfy0x3y70tZawOJO0J33868Ibk+KX/8PQUdYvD8P3DVmMWXb/r0xz
+5v/r//wLxvmMzn31vA9nXPviv/z+FqMr9/q9ueke/uX/pV0O38wcUxhk1o0PF9EkX8n3Z76B4o0
0jrmWbcC8s9pt/kHeedmPMSw/qbTMf5OuzWQysSezPmp2zwsyeC/bv6vXPLdtPvfiojUQ+nOIAYh
ySUa4Do/d5x0pLGLlY3WfkwxOU2k4Tc2UPA+vyoz/cpOqoGdLUfY7nJ+OljJyXxg9J4R1Lr5nFeU
y2x37Q4/PcPfZLwYGx1lvNjlk1hAp7B01ULMtmXEPzXCHHOdF+rMwCbH+GmgHfeYz0r9qrf2GvVW
Hhd7Nbb63eBJvnPIxRwE47ghF7SyPfRJXQR25sIbg7jAN9LpCnT4yrSWl1rrIJ/b2MFDlEjm+wT0
aBqoeHjg1tLPYZVpFbF/kf0Z20b1obONlTE4qPMPjCuREntafi03bo+TJIzjQN+y/XID/Dio4MKy
dpwvbe+JULeyFQzWMtpiF7dFuxs2JScNFtX4nL4Bh6yNPVSJTi4blEGFq9Vh09CspfIg2qV/KLXS
+iazCqiit6a69IeuwekPRq6JWfGoNz0uDRtCSVuLOjIKkqsg5j6csLAyx4sEu0nvN6VuS19jAP6l
rUFTzrqW7xskFX9mPeWdoFcKrKSKNxIUIbv3WU6J+ZqX1nIFHksNi40gRZISA6zcuFINgCmBK4G/
bMwp5Q0/Zb2hqPI3LBUvoGSoPunvCx1qVdzCr9LeUFaYWqhXjJ9fVGCuiG3scAV8pSZW/5ToGwyr
p+dO0rghspo3XBay0fJW2xhaFTAtk1ngb5g4ANgSb7AtWrBsyYygwPqwNh5XQgQQozGA0lW/Abt0
OFJRv1G81KV/nnOIecKslKgoc+n3EqP8vpvaMBb6S2n2RhLi6KCwqSt3sbW5TY3jmPyIDdfC9o4i
RiO0j7nW3nVkk7dtPBhoGDzzzxG2GOMia9BbSuYQxeP47ygNwMCxwEm8mRiHbYisjUxekc9U+4mQ
/paA5naxh7tkc41w8tK0g9KdOx4K0gZEIhv1TymWh3iLkPIKm61tlu+Jrkz+1eoxOrPg4GUXlmSE
gwXkup/XVTOoTgmCQrk8rWmd7BnNl1Fv9PEKJdvd0MQ6Y4Nd3827pO3J/0VqMeIGzWnE6eVidq0g
KbeygNsXu9KoftgTszXKrI+7pFOU75aGJ8fcDa9tJYSvDv3zpC8PRY3hiJprCDg0ikQpOWwtFMBz
6fCnPZeSNLWrNirWl8Zuy8BMbQgmOlYTTkeBCpSx48eWq0CdGZZLTFKxLU5lt6+8rg0nhv7m3nvo
4py/L7TqKW+87xRoSL5rvdwNdXuQVp+HNRGLX3esU0VTkhUjRJyH1572c1Aqjjn6KPmVnTS1OYIa
nP1Ze6r63Jr6uk/0aSKqXGR1kds6OOhCf6jVvA6kK2iO91q202d1uu9NKmZFaX8CmFIAypuNLwiG
bMsftc54Jnm1WEBxO2DT7uYyaCrhqSR5Njmcrh3aweJrAu7MWl2McLFq3FcUfB17TLPh8DE92NoL
AHZX0a8S3OYBUUIsFHIw0Znr3geH0oXvNLW2axfTo1QGEXcxk25fx1qdML5iK7FPeut90uetQORK
oGSVuo67OS5cIzRwZn4ymY+0wrVhO79TIefszYVWhGJkBtzBxflgyhUurHTi/kD+zwxa03SfmTmK
H+dlmcwDHg8MImkMYKVK9iU3kelMcH6vvGmaD0Uh7Ed0q5YIjYlAKc9SW4SJxuDa2nX1YyK9+Kkf
nTUy855Eve27MDcdXLxU2YWCXWOP/h5u6UIZkVpdzkDGjKIYVxFhMzHIPEG1VB42OmK+H4mWbuq5
kAsQDnIF/nGFFylDUL60cWRarTm+osI7HxYhmIWHnTZ+t4btC8PBAOYVmJzAm6v4x+CRIB3ixG0+
tzgj8gXb0n6sGqcDLOn0GBq+f7q9ydN+LnVvmHaHnjvsGTJYXCh/PdwMgRosZSBpPyipEcxK/Nkq
pk9rPdm+zBqDid71SVvJrofqq8Fr95ui7phWVZ7yzL6jhE9IXgtCy2043au90LTK0leRvhqMqBPe
Dj9Qf68+A4lX22t6/+e/OQ4e/3wNlTJdQTy+kKz++vPt1ulkEpv8fNLrCw8JOyr324RZxzdI1OZV
ZXv1oaCG4Es9uxCFalJvmn1jbna4l14kY1xGjOqcUQX+W1OPx7oNEWyiY9tyAF78EjOYCmX0Hu3T
3ilkHzBV8KlIS8PvLZLlBMmB0Y/R26P4Xwt3f452/+/F9/rutfzevQW9fwfB/x32/v1//z+Jiek4
no6J969FXmyguMtu+6/ul8CYf/OvwNhy/nAIOBkTpa28xb/EeH/xTmztD0JlNDYMLRHn0sH4ux+l
WNof9KJoE2M07dAq2ppYf5HiFEv/w4NDgZ3B1qnWNyX1/yQ2/rWjqSBVgTrHJY4WUpthAzyWWLLm
s3U/Azv2mV7f2KWZsZ+BcP+pdrny0TGK+TnLZR7U2YoESGo2tmkzFC3aWBfqKjNm/GPtU96OTfjT
8/xNfHxkAfXPLztqkqWKUMfONfOI2n15rXNm3eSMXwQCYeGtXuVxoLaetWsSR6X9uhSPvbF+HJVU
28MPbgp/2YbUzRUsg6oW+j7WsyY06k5jFMCddwVpx4czv3Rrbf+zWfzzS49kKmo94P7t5XmEuYAb
MGLa+oUiS7928vSrWpjpNZjpejeuKdPxVmxmYd909RklxtEczj9X39KLn9IHwyUOoLCSRwyEWRwq
cgqVLLF2bmPpQZv2ZdThFoDB5yRD6r/jtd1QqXz/1rdV8rs7P0pdajRVK1ZQebRWIAk4jBi0xFcH
EpTVWYEFuPhDZmSLh4Wbk/jvX/PXtOmf+z06UUYEyrqyAebJzkriy8FmuLIqbutY/fb+FbRTt3W0
67umDTcZi55o1JL0epUgrea8qp9KO5siKBfpTtAuDTwqTQEY8ypCwtvv3WS9y4spxIxsDj2zmm+9
vPtSNbYJbpTqiKZo8ZmXrm/yht89+O3Pf3rpisKgcUeLJNJzMQcgw8XOdvGhIvjxIqiO1dVkFTnz
ghs1PrbTJ3RPYpdojYdpANqPBYyPv7SFc4ErH2Yhk6bfyXWYr41GLpcq5hZBTlBAurf0ZzQ2p97b
kTAE3VbWF65VRWuMC4PwrCacZ0GKJJ3H99+bwZb5m6fCEfjrUxlwC4bqPtVRMarFVeqgIUwrgm2r
kPP1WFKS1ltE4UqHoBXFZHs5tE15NZYaEfMMWcxtM0DabWrd1zlibCUd8899lZgRqO8hcsTSB6NO
kB2vFK4Nq1B2NJ/HCwsdXKB1g0afkQjNxMq8jGN9v3Vxr02cxC9nOYtQ4ugetp02w7o3Gzp66LyH
hGOCyaVbPRkofCatcWYY8PdPm/GnXx+FINQVTHoAX4+hLtYyc8LFXlsfe+xz3LsTOw+J8K/XaFrk
u94y87gd0e2zggm4kb066KuB8kr5eYrbF7NPK6bvnQaWsbGcedFHQop/7QEMW/96ZanEg2O2Zh0R
JILOti3gdsGE998nNUnH7yVShsp3aWggSYO3bAaDxI2u8/Dno+YzW2q09lpfn9mRTv6coy1Yzq6E
6W7xsCVSyIkpIMxZuqyMFiiofl2ZV5WbFLuG+pgP73TaKVqOuQa8iGg0y3OqySM1xz9P5Wg3HisU
dKWq1VGC5BmwtdhqJwuE9iT+2BiTAcisbHaLSoclnRp3t7aee+G66znh/e9jCQp9v74VpphN0OZK
EbnT6ASaqrgh1anmusL2PcR+Ltm9/52fWttH23OM73q/jm4RjWIuL7rFJmGKvYbO51813l+UOz/L
UX4Ns/95kkfba1t43hpLjH3woxNhrOM5IHLF4w1qw2VjCA0fk0X7/P7tnPqOjtXcQ1Wla9msSTRX
HU2q3M4fitxROHjYdXLN7kIGD2Fym/LHMJh0U2ZRnfmS3kSH/36Q4LH56ztznMVdlqZXLrIsra46
qRiBWrvrC+1L41ZqWrWzDOmtgUIz9yKWerI1mMdyq67Y1he1JyLzex58QhqceXfVEsdG2FrLAI5r
KveKWSWRUWbQxGfTk19y1S2fzQyrPdotaU87rSRUa6pmbsOM7gFeTZNc7mkqev3F+4+XWi/38pt7
9I5PnhmzFSZfq8i11eUbVrkVVTfu/Mq2VsXbdxbP3ccBGxuZoUVmUySqK3BajefBl6ZX9IFLS2KX
27K1MePJb4U9sfiyPsbxCjuh27loaUZpYlG/WnofvzZlrA2hCp3sJV86cG/0WsIy7SGkUN8FQ9ym
OcOIFmeVP/VO1fi4vWL0bseZc1DdAQpt7cVaEwA9HFV/mfXbbhiXOyMu9GG3FoN3WVCTJLwDh7vu
ijLGc1qtcjmHNhHwBd0j+iiZYQwHRZdNiztO5dwnllvifASX/Zphm0ILZsTVeHtQMf68mG3+A859
OaO7YlYWUOecvFiEbdfZIGb3jqk6TIPtGTWSsMqECqnR6nSOxCTsrbvY2LuU2fa9MddJf6Gntf2E
/U5NfYgRph9KLJSvk8i8HXos14rQPxsPjbsmNUm9Yt60lFmflg55504z40xyUTrrYQLqA4egemif
LS+eFN9LuT2fXtja7krXaK2bZcWIR6EK1+mYVQ9GcVWoKwKFas4ABCCVgqmu6YN4FaoxPxlZmd/n
3Sgvm6roL6xEV3rIqRZvHqqvdKliyo1XZJuMdNP6z5SQclSLzIC2wcWaV9ozE+4jPjwyR/8zaXZ+
bwtcca7S3uq+17ZV/JiE9K7bhtIsegscwYjB6h0i/rHDkaftG4plPVYYsTWUeaC1s/tU4uxODpNP
xYeqrKrSh4ZCj9pG/vKsrICp/LYz88lvDI9arjNq5TPl0ApHrRWPrJ0p80r6qZ4oZeTNqfEssFOO
DOarPwpKl69abttfS9qruLQkSIs+Nr1qfwU6sFJlNO25D8Woz8mDnRlVE9DprrGLFS7xvJ7r9QcT
w/dPmApUAA0LPVejvBkaGRgayMq4yCsTd6dOB72YKFgjTi0a+rKjCIWSMbvprMUzfEMZ89aHTjfG
tFAmnsycqsOD2fPdQ5JVmymg3qs/DrjGg9LrmQnwtaUqQjrBdlh6KQ7WreddW2DCQmGs8U7T4gnK
YltqoStITv04EeuLt1jQCVJvtaHZABd/bKRV4V1l4iu1V1Ho4axlphfmPA0NpVmvf0g01jWmcC6L
veiTH1ZaoeMzqa1RHdaEtWvrPLF8Z1ibSPG0cj93jRT3U6/Zj306D89Yn8l+p9g165ClA3hqxl16
j8hcPHQpOAS/Y+QdazKbiW2naJ3HeJDVD0zO7K9uMuLMllJM/d4sBqYFWoNiKxibYfwolE4XeLE5
3pd+7ICzW51RfQdwID5mNT1dLOwWYwgLc55NJgPNRfMbbahe8Rke7gbwGp+XeRj2MH2GJ7vNZOd3
cWJc9m4dQyjHLlkL4lS/czsUFbRqUQwMQ/ZjTiy5EyXMb8Q78gpLxPkJ/mHS+rMom1f4PEg+kDC0
WMLWpdjnU2oUaFNdA0zPgLEO7hZXm57vkuZzC2FMaI2MYLnVkO0WMUe9WeBBFA/a+iX3WtlHSyeW
dacnQrmhJzR1PptC+YEO+syuSUOaPt5SXqk4Yt9mg7FeNqg3HR/1Tv3J3GBjPpgE90Zr1hyVX9vs
TVdBTzUw/HmnNXy+vMgmspqJ1tVkYX4eePkq8F921nApM0z0qn7B8m8x+9JvZ8/7btVqFu/wn1O/
lgmWhD75upVfVt48fGnICPB3kmyevnRgkgQ2WPbbxauROxVMT0+4R9FpaSsn5bBM3B5zbmm+qF5f
vo7FxG5bdLpR4tzXILOw85z13I1jHLOHs2fCZMUdwVdTnAi92eQ7fP8IPBEwHRNtG3QL1oBdXsTN
bgYnRnKJK9ji16sRnynXbDHmb87YY0v9eSi7sqESG9n50l5MPUrWRKC/f/8Gjnqlfwdkx5NA2arX
3uroVTSXdbHTqly9IJww/cFKlsDM6+6xoK68X3WzZsjfgzAZG/bV0BIaenWW7nPNikPXGjSaYmhY
U07BvbmK7JMcHVA3el+Gc9FlkbAYGOYVcspOuEM1OHViYCjMc5nC7/N2e+uC/5y3z2JCJtavRYQo
R9yoK8V7SyhZKHRzxMp80XZoIbevzesuG8LQiyJu5htNgph5/0meSJGP7Tccwrgyd5sMeZRQ79G1
xLfzJMWz0iirT5etC7PESCJlqNILsSbL/v3L6iciaucoN1icpRjTwcyiWIjmmzBAZezhKtP9ciZ5
g9smvSUrGfBtHJty+thbZveK6rShHjkso3rBxIUBqNbrUCo561zuZm3KmIE3x4w/iMfmE5l/S/cX
899lhz198qQUKM34mIra29npaL8o/Txe04GrOYNNI2YDMekqvH+Dp57rUU5SmVLUbK5plA6zTtST
boUibHF2wzx1FtK12CJP1WUCKAdPxm9pJ+pz2LhTn/dRtrK2NbJJg/zBq+zyhU7/ssN1Zw6FFPJM
3+FEaucepQk4u9PzdztB5KYHs1AYxKo0Alkl+zYby/9syvnvr9w9Klokzpop6PvyKBsN8ybp5jFs
S8LvySbIfP89nUqS3W2B/lQ5q6rVVgpjLiLDWtN9OyH0KjKDuvdSa07ocPwEsyWWQ1VtFrFD7WFA
tYoLNdHj72d+wrbmf7NXukfVC0cqvTdSoeIr6+tLGS8Lo2BVetDyPntokh6xAwXdj5WGIAVzWOtW
NKX1sEK7DJaOPVWiVjiTHJ34LI8HP6oWcJQ193mEpgDFbqHmQalak18XtRJoJYgJx1vG/6wmdSx0
oRrmoGJPaqzvGJuy7cQNaqNWdkYb1x/ef7YnPgX3aJvpFw1/v9bYioxC3zdJXhHsYMqST9o5h5kT
J92x45RcPOxRKXJTVZx138hgc3U5lKr3b+DUh3b0LbvxRC3AsauoaUDTgLp/qtvSu+6KabNlxOrz
/cuc2K6OfTiqcXKrhuw+QqfHaC0GqHdFotwmckHsqlgU0xY+b3tAemCP8TkXmDens9+s/GODuWou
EYp2VR2Vsdp8yt2MG7IxyUBjXZjrc2bYaFc1VaA+WqYkQyKPDtvYJCP4mcaNkt/0BXbCSOqz/Efl
1vUnJIed63f22CoY0o55Q0C3JdQKAAi6EgU7vmHh2bXIcjrIch6fnTmL8VptK/VS1+lVhDEa/tg3
YsLNCzXvyM1QtKDw1t2lfdByKRO/NFvQTnPfjQ9ZPOSfqgUpt29WTb2eeSEnPsRjZ3SvZ5LCK3IR
AQtK/CJfJUyYfr0xCpzvRJaLZwbCkjOL7Pf9Dds+2gNtbTJk7Upcy/T1u2H0D8hpOtIXcVcoo3bR
uVPxp5lA4X5/sZ3ac+2jDU+1xSJQiMN2HtIbzR0GRjdKlQu6se/oGX57XertCy9/jVdHefasXPUH
TuszUrsTm8Kx60iuxYVcZ5FHZkclS2WmHEPgNbvUgaKfacicusRR6bWl5YIgoEojWnHDJf6TatCX
GdgOu1zPRNinVsjR1ra6VV7KQUnQONHpT6Zm3LFH5Dey1eTl3IxIJzRT+fr+Kzt1P8fhzDakt3hu
EpE7doE7qfalh+FpwOiJs3v/Eid2Ovtop0udal5XUqCopOB00Fbshd0KQ+6+z9eLuMeC+v3rvDmN
/mbTOZ5I9vrGwuOR8EiL7epayMUIoN3FoVab5r5SDOV2cLv8qlOHe40P/+DgrrZztFp+GvDdewVk
gYVoqn2vSDH8qtZq3+3Vp2QSVTT6CJFkVKQN9k9J/nnNMnu/9gWUQAwFgklRIC8OSb5X2v4irVGu
9LK0diMUHeoeY36/aNZXQQmWDDfryT4ULxrrbRjPwRVnqAmAZjstHype7y7OW45jMeXX+cB0SNfp
m6ww/tPps2bvkIOeWWinPlfrKNjrC1mjZNDJAhAL+algngWRfQuXsajtsCnoGqStrkatwpTV2BTK
S9I1Q2CUhXom3zux1q2jQJDpr5LhCy2JutJJ/tSdtXpcdRT9+qBq+JFv4sa2Nsfv768QffuEfrNC
judxnWZUapwjE/xyHfXWsbt6Z8TVGsmubS8naK8Xvd1hrmJ0emg6Y8nkIzVBvB9hH2Z2HNDd/+il
ireBxttgsFp1b4Lu2XWluf5p02rZWoQitPCoDknDkfMvdX3mMzr1qI72VrTtneJkQxI589ztsLlB
tIhk/m4trc99lmcPTGhkZ17LyZWxbRc/Bc/LkuSilE0S6RB2I9NYugu16JcvzriM19mYjVejnXfX
DDmmj1Ne1sGaii5ssuzc3Z4IvraB759/gMi9LIPmwd32ih0uWasEJTrjM4fwqU7MMUC46Vpv1BNa
FomWUL7VtSyqV4ZsnM1/1oM+di0RiO70chWXrcUMEgww+0yKtT3D3y3Coy1X1dZMjpIwRgUL4dfD
XIVqLrJwqjC1f3+hn9hyj80SKDoJc10UBN3Loj8bsT7fql38tXPXCjGmzijj+9d5Q2D+7l6OOi7u
UiEnsp00yh3EH403Lw8GBg2MIfZ9qNexfuFahbqfikQLEThmD5U+KLvMzgj5bCloY1Db97sZ/6kx
cYyrxdKrELeo+D971ubRDmckidEvLsd1gbj3IdYpB2urzlA4rh2f3n8GJ17nse91tuBiJMchi8Bc
QSRRhjFIVde6NwfzHE/qRBhnHoVx3VSos2NkXKITHXJrDR2OAsMSdbx3ASlZD/JEG3b0jOSZs/TU
TR1tNkppNKt0e4ZRqZYH9qznVyzZLoBqWJ6JpE6Ib+xj0KAx98loFh4VKkdJnyjBlkyrtvqhaJnE
XRIFPXFTj49ct7mkyZ5G+pw2gZW46x6A/BDOppbvLGc2g9Wbi9AEax1QROhDLAPOpU8nPqRjy6CB
2aqJ5lBG+mRRzZ2sPFiEs8BdpMvjZGtz8f4iOnWd7cD6ab+F/KbA5mD/brXFopleLtdr7Wn7lHJa
kJZLcebIP/Vej/Yer8RiXDZWRvV2WC+LkbkDJfaUXcv48Zk94cTOfeyKX9MN7LUVccI4TvFuxcwH
QAM+2O8/qFM3cLThaPY4V6z6KmptBu3xqbZ2sc4J4S507f+jS7yJjn56F3lT98aA1yP084Seku46
d/ii32MiNJ05Xk/cxL95MHu4EbRLwU2kngvMhLFUr27XwziCuHz/Jk4sqGMLciXNVuwgvTJKmrj/
FMeq3Mk51y5ttWPopoj7y/evcyIqMY42Cn56Ow+5ISJ0lo92J+8SgTeDVmMQMErs/rASP3NHpx7a
9uc/vZbV5mCZFtIIs6IfgNfF6gungbmhpt6ZS5wSEBhHUUef6FXvylFEQqDjmxTU9uqcKZArKvw8
pw73ja1lo1Ne2GW51vstw2xXLU55O2aqz8blp16e8eutuqlFWaAijU7rRs7+xOQKc7IWIKm4qaX0
9QWU1qjHg4fCYHgtuxrE1NDJOhgH0/jaL8p05eVMzGJtsmCiUBWkEW6iUUB5/62/rdTfnPvG0T5S
g5whvUezawyNn4tVfVzMgd49I6h6m7e7fqbcivQQUa9du9ipLF5AH3nYewmzxGZhWSHSreUuK3iN
U2FWdHv/i70z241bS7P0q+QDNA3O3PumgSIZQYVm2fJ4Q1geOM8zn74/6pyTJYUsR7muuhqdKKAS
adgMkpt7+P+1vuU0H4dIE9D0SCoaC8KA0F6ufhFOEbFJaeUOWXzRTt1lMxYdrhjAJAOuMZVuIVSt
yP5ox2IMCrw2ewKoLniDTTD2Ck6CJNKvQSn4WntqjnhlRd702k8HY143qV5rDBT6//oh1YCftDJF
d6u2HBZX/aey4jqM2laemLjNxyT6Xz3yo5kPpWacwVROz6ZVqgieh0pcJE2hVm7OJmz1Z3WIAkvk
WHPqUMFjllTjQOGe+t7OsJLE5/iIJEXQMm69hJVWAwxTs6JOKSyEFhbpOc230dMtZT+2UUQ1quTZ
bpb+6UuRL4bjjpUSBn0muoOecC5wcQbO34mLaSc3ZtW+tRplvEHWZLzLDVy/Q2Nb32PYB5rfqWPe
eX2X2FcTbeiEAJ8OE1Zq6OFNIRWr8kdFTm8jWqujH9V2NeyV6Btd0rLCORPq1yWOJbQfpME7rr4W
5w6mLzgua98Q8GwgVgIOg0I9oX0IWTTJIgIJhJOfDetMV1BxlDX35aJlzi7soFG4QhHFD5tCjj87
FvjOZDa6z+2oJl9FT2Y4KM9W0o/AK7Lw09bwq6oN84dKLd72djydWwv91Q4WcB2NhIIBhY9cs42H
2hsXW9likx39sppKVXVz0pxHN5Qd/XjuL/k+5LlGqlMUWpCKh3DwEcm0e7Jf46+603b0NQm0hwWS
FHm8M0ooGMQ76ed5XDa7mMCoJlCLklKFBjkgdbNpakFd1GFzZijcTjINleMJlq74tmA20LwSs7zh
USuff1Rq3Y9vUU42b1MnHWmVCwkfBZGL/NaEXW5ASZH5WQTyrcLbZmPToVJcKKi1IiKleqnk38u6
tT7lC6dQEDyZE3rEnKUfBPElJCfpcfZxSmLL8WZgGKE/wMR431f9nHrjGtUP6bDwqUDfg4vURst4
wMQJ8Vilm+6hSWj0PRIdDO/5qtu0KenCQ5OxlOnTouEHIw9uFO+JC0t+ktiGC6fsiiLzt8Au/HRl
anldW9KWNxdkGK45GSlyB2GFuWtH/WAGebZM95w4SjRMQ9Kke04kEJDWsjDnIJtMWBjGaOi7Oo1M
LG2xk1xNdrJqnNQm9W6KwEeC+u2Fm+iQgSIMUckVBkTsEWo9q3ic1lXV3GwhZ2lXFRL1VtMp5QOm
VLvx5qGXXyZH7kNB3dur53K5FXIBkZLl0glGECkAoBJQJ6ndwV5ItLy7nLCCZXuqWs3nZUyir526
JntlzNOtihWnnm4DCDgfaadVXiMcfvpEG/R8SjTyKgwqHXeDE9XijO0dnS/RKk6+G9qaF8rsbT7A
JxjeK2FXzC5fhXOe6tpMOlRZqp0LSjC9sStr+BQOBGzRcmyJaROtlXp0k+S7CPJIht6Wfiitbdmm
b6k0V0GZKta30V5qn7EAV2cIC6Kh+6xJ3g9l6HwHI5CxaKfFzCORHRCupMd2jdaLTsG+l/UaMWuH
Nd6rOcn2hpJ3d5FVqosnqHtY3prJkOlKtMPg9lgdIreKVwstxTBl9wq0IFLfO714jySazPUZE+mD
0CpOmpltNitWhU2f01mmdbOKTcRfZaOd+6nThwFiuTbeKRKQ4Z5gYus6L+ZsdGdmkMTN5Kox1dSE
5OE67JCTDfmiEH2p1JqfG7gGdtUq+r2phvU9lhnk3kCDLjNjysQ+lkX/fRw1S7qr5qyQP6RKm0eb
aIKYZgdmByOwgALFaJD9SJ3c6Ker0exE4vLvCU+fw+isDbtUPx+GtTZ33DqywRpG2ncpx2nwi0kb
9pBLrM+SIFSmrqxfeEINDvKDYaKPcovO4g4YvuPFvGaRcBHnWDcqTNEInkQ/HQpjJrlMyMS646tv
kBDGskmB9chh8ZdITF61lkMbRFTxHyxrvBJF8yFS7YTcPSHkxawr0Y+Cv89IQMzjwhBJbkxyJb+F
cYRVYkzrusWIqFuHCHm9szdi5qmdXBM6sCV4obt67rJkX6lb1XPOHdOFStyWUKAgvrHV6ekbdGW2
gFpPMQsvhYY9luqM+ilcJj0/64vwpkkM56YwRu0+qeg2rhlRGm6j1zZDMc0lOgGKPyHaq9K8zOm2
MdDrKbyd1dwyXbOvtc9OBXKD5EOkRmipmpsu1PsrwjjeI1jcZBMyLe+VbCXBkJJt9z2f7WrxOoRd
FZrvrPiSy5wfVyXZonlpaLbnVBiL1YOVNPikhSmTOydYoX29z4a3KNKmt3Eq5y9RZXZLIHpD0cHc
WG3v5U0yLew9c4n9M1RU2lMVeXwlj8AlNal8mJN2vAdhVVzXRt6bSMWiFSRACVDNx4GpEOrGwDlT
4doZbpVVU+SppKINHmyUxAjIABagO1L5mY0BCRAFeuMamV0XojgcSTrc9LpZ6akylOQ7205IJk1J
sY+O7nBJXxss2dQZ5JHqiotg7TIZ27p0Z0vv3v4vSYxhwq5BBGOZFh/R6/DTYqWsP/5+C/rKDuyx
xPvkOJCGzJIDRs4AkFbnaon2zZzy7kYydx0KnJw0t1hpYNvIE/WKV84fx4EmTJ1zGW8XZD2q7zKE
wD8559oHJ0++/f6WXqtKPpqAntzTpJpdbFqWDJyRqhggFZV8gDjb24nWPfS2QwO6H3O/Lrr2LEFu
6Pd5NT+cuPgr5/bjVGEVlaitUMULRm26jyxN9ZYxxsySTZAFI3X09dFKdmS8gSxiVj7kzaSSZj4J
/OdZCegnV4h1HL/+/ue88nofzYJPHsW86nVRj5MdqFPFshONJPqsZXctE5JxEC7mXqiS6R6xSTlx
xVcOXY9lqidXZNnsN6c8RgklzT7o+IR82IvsOZiwDqj25//eOHospT65jlZNcIn1yQms3ix3wD/z
K/aWo4+rOLv7/cN7Zag+mp2fXGLNwzpra0cEcCeovkj7Jp8XJK7hekpd89oVjg7jXVpohkLzKLCF
8r5PDeM2zSEx2NainigsvPY6jo7iTVHm9MxMGgBJo+9w9RcX1Vxpe1yhVaANYj5xlH2lgHHsWw9b
g9S7eFYC+F2fOMQeFG1Ca1zE35ukWg6Z3TsnVDGP5dpfnOAeqw5PXosNMUVFlB+fhQOOzabKo1tH
tuMNnSbbXXsolYY9oE7t0vIKDxph0W2k7Yibmn2DxeODzOXPYiJpukr67HIMZ+1DWkwGHh9j8nVO
RjsRoV4giHHxo6Evdmii7Z2eJ/at0c/1PnHotdrUpVGslc5hUtLW6xez2Cl0IfeNtiBfl3p+E60a
YA+nzq5Cx6aHOizT5ajU8y6GLn0o8oz2cJ6wqpbmuiunDaKOVN13BqQSnER79ITdcqoks52of/XQ
tv/9yUNrojxFQpcrQWMDJtXYZ+4AJMQ+JsbON0Mz9UuxYLTNMuW8S3r1baxpbMhEfAqMfwSs/bdY
7XG2fvILMp2g3zYswoAUXmAuAjTNDV1CA04hbooApECjQ9TIwZY2Ztd9HfWx8G3AqIGo6pETxJJp
oAotCyIj9ekT4/aV6foYn0sacNebyhQTZ95oQZmwJqHl1E+UG175vh/zcJ7c85BpipxDvj4Ll4BX
5URQAcTp9xyCT8kcHhfOX7zZYzz6gME3NuJ1y7wxpM9LXfZ1RIEdplT0LWzR51bpOuGtbdZdVYbR
58FGcZzOKhAWfV3OyQHO3VC0UbBOPU7MToZXYTQke4oVeDIjeVvB0r0j5vdba8lk//u59bWW16Pw
9cmjiasQflROv2cNV2jOyPa8YswmshI2G/baO7etYX+bRWNc5otpncmE1oyeqCbrtpC3hibnaySy
fHqhKd+ZsGpcvZPaiRixV6ZNffvfn/w6Ec2ruUoeagjw5E7aA2ILaqWeLlf8bS00ut8/hlemzeM8
gCxSiywijy2I5XJLAGAVZLIbSN2xQpeXGKwkv58Y6a/d0tFKUAhCoUnzCwOggOPlgi7M46w47XWh
4jvE7PHXo/sjAMZV8q2tuupnfwyueEa3uBl/tP3Q/vjX1de6+9d+KL9/7ZOqPP4725W//d8FgNM2
NePrtItreOvt12hg6/TjkUp3+A7dfPs7/wDg9Ddg1ciDICxGBWu22Qn/5lwI2HBUGuiHQ1IREODY
0v3DXbfeADIRG/2CqC5VbLLAvzEXmvoGKgVFRoskFY22gPUnlIvn05bFf+wtphShEtfXMc88/wqc
XNUl6ORu35aUPbrGst5BX+v3iD2yE9u45x/A46WkSvaziclaAJ07Wp8q26gt/G7tHrn5oSn6u7TO
gljo9ya4zt5R/uh72y7HI9eggNgmKBFx3DTNalUsU2JRLxyMezMUO4PliFpRimJpya/WNI9OTHQv
nyVX5A2rW7oicJ+jrd7Ydla7IHXZczTJvalrdvPY7MK8PJVK+HjC+M+F4K97o5sGyZ+RsPH8n781
C1h3ymLeIucNuzOjzTJSwCGYgfGOlvNKi7MLy+n6exwN9b4sx0O8TO/4l76MZv2pWOygrDb1jjNJ
Sod2e6OalFxtPTyUVpO9xYbXnJhkjw5q/OItc1KVDq/DcXhCjOens22qk9qTyyjfp0p/BdH+cim6
WyeSC1F3sztiB/VHyzDdYsRfy1l52j35Km//ejZPbcsvsUXbD5C6zse2ZVEdp/XMUTwQACPIwtVA
2nrlXGUXlQmSQOL2SxyF2omMDlJTPDEoHoLjS+Kzz6m0flXV6aKKZsXr1fUbScLTidl6u/VnLxO1
qRSkA4Cjcvisjz7BRLDRtZyigMeSEWy/hnZFRrwBkrAfStWzK+TIhVFTU5x0i7T7ojaNEzJQ+1Fg
//RHMBFxlmJOsQQ5PObxmT1dnQpmK2t/MQ3RTwVYwpcVq35M8gJQbwXAbOXGG+q7TPLisxK29+G0
rn4IYbh0S30ad2O98tx0ATB8Q4erG0TcJGB3bzjjPcX70Bs21rjgC/FlXd2DBzgsG498Dvf6aIh7
swvJ8Y5sqsu7GSXZRA5QSqEWpWxS7yqprMOlXqHo3IXmqD7Yde9QoTdy7QHWCZDAkJwEPJKK/Nw2
Sf+x4z8fYYyrDwtsrfq6W9vV8XE9r5U74+W9TUtaM5htw4VqYMppfmiLhet3tL9IfLyAqlVeO9NS
tG5cdeOPZDWG2J1sHDme07XZV0qb4Yc2K5cD01Bm7ECWr0HZszuDjIloKXGq+SNnAi0NllBd7HPL
HmUwm2l2cOzWmNwt9w+/YQEIJ1PqHwUXu4ehYdtuKUR+GTfaBtxU+5/6AsHRzTQRXuddX4Fk69rL
OiO3wjWpP+KhWxq+52RcxyrIhyq/NFqn/xnr03JmK5X8WEr04XSxlOJTiWboulzldKU5nIFGLdcP
ObI4BOK1OfplbdAdoHXVZx6bQes8jnvywEazWs7KPNT0fQfHlwSKYrBmL5dsMOBHyCmI9Xkcgg47
qc7pqqY9pjn2pVw7CD9prncPdRIrN9FgQVPBF10vtCrBpO1E56jmrp3tdfVC+hAUhikFA9M0gQ+f
F5Q1D7AbkGK4lqAC7Q9T3yw4wSwtO9QsJz7usdjyqjhx9mwRMwqW0GlYyrJC3OhJsiDNW3Q1BMSR
GRfrgC+Vsrytta5p9O/NyEpVPzS6+atuNimRkmk9NudZq0kbPFG/RFdrFympr6ZY3uYsQxuVmbX0
Bpo99xHcJKzIzUYObSAc7oZshLhmUd5OqHnmNnnYTq1Xe/aT1h3arTA+CPq65Gck+c/WWcwfoqdr
y6+FoZKFDntllWyMxhL9FQ8u/dmOY72zFnFL3Xb2jDx6T8bnVRYXzvdVlu9qw7beO2WRXSi5BDCA
xZkgoxa4Efxk8yas58Ilm2BxEeDk+wkWCXTi0L5bEGUfgMzpOyuTkW+asXFG0MHsLXjGLmJHH918
MK1AGGPrx3RQ3VRP8128yup910TV1zAtPyrAqj3dWPKzvMaqS/fR8YfReVAjAXtyTmY/txeo11qF
HaHtFTI2BFC4FLszbueEZ72Yd9U4nwvMqxeT2WhnShzj4E3QmKaVbXqVRbG1MrTrSomMnaIPqIOH
S02v6vNCktlAb+SQqq22W+N+PVs18Y5kULoD4AbdUSn2VZkrN2pl9C4FfYhFXa8dpsEpDj0dmKt8
BthvAKckpFQOn3R71Nyy0W/1Kf0JFl0/aEmU+xZxKfeKiqI8XWVygWj+oYk4bamlsf6cUy15XzBv
fmqdIj6gDC/8sS/vohjBouFQhXaLFuCQRiSd1/FM/NrpSeIoUptsNToEXTQqfLgmn1g5DuvdHC4t
zXFS0pA5FvlH01INkOjJDZKu2ke4IDlf0r6n25EV7NpAq/ttrb3F+WdlLux7ea87MGNJKIGyqkEB
sKIoZ1QV7XXeKvHbrEg9x0w+m5lusjWqygvbyhxK1+lqfWwyLbsO0yG7SOxi3BHT05yPcT9QR9GB
/0yVczAocQCJnfdllSfXZZHc0UJDHAVJp1wpcLYtX3Q9XY/5MvyMFWGcz32CJlafhNunc/1xaA25
1SlxkNm1lvttlB+KnoK7JYlnieruOxkM9GX1trnRKM6VvlmpFDWqePjZRzxrN5epkrkrrKYzZ2Jb
4dZzm0Da/kDZOdrhOlgvzdmWd2Uhl3PN7hu/lGZ67qSO8SFmsgiwKumB0tb6pdbPjuc05beMPK2b
SSO2DXTiem1261tJBfdMKIPbDhURE7oxr3R9pZlcNiU7FUSY5pdirZdPOWEg53k5ywe77ecvZM+s
O+lY5CjQbDQue0ybLJ4J64ogcCQAiGPdNhW7wjRN+nsycleqBeF0I3IUhA2t6t3YNEQVmNFymGJp
eXgnCOzVw2o8i0A57/sZObaWroYbGvHnNo6MIOuGVdJYX7prlmTzG3h3mo3Yvy/VIu92IsGBac/h
oyxnhWwCaME0moexXM/Hav2a1Q5l9DDNvZpbQM4fPnRMTztRlG9lZ6xomo1bY9A9ZMzt1wKnbkCt
R/VIXu0OdRvttJEAoDW2b+p4eld2s37R1Pq3iGqcP+rkj8X0nH01zOZ9pGlepyyK14zANq00x1+n
NA9LPrU3bTjLQwhjf5XjuZk43xJtCYMyG6Yd3WWa3fZUwlIqvhRLHN+uS0nUWN0rP3QnfRthJY+Q
OcBtjfNdrbG2KSgSf9hNrR36Fm1DImN5B85kds1EzIMHNGTD8fQmuQYVNAYVB5Cbm/awT2kI2jDf
Hxa9Gb7GegzxdbG6+XrNarmPZ8a6G+mt+Yndhn1NL7uIwWDxyZzNtM7eJ0rfIKIQ430NbNZrRWfc
j7lAUivkcBv29lDv4gxsDeYBeYPhcHUHfvS7vErGL7JVkhucpNlAAlKVJMgbde1yWmL5ec1WG7QB
YFjV7Yld+MCXkBzy2CAJJFfK5keGqqWHPWL1nzBOx3eaMs1BUoeRQ3sEQSPuTaw/HsMXDj6OUnDH
2trDwCeWpmEvgetz9ZOaZBjovcKhuqtJ5Pt6FjWFB7ddv7Fiq7pVIPfDti3a6kNoK7MKx2vWm7N1
lhu3BW37fZWk6+gSwwL0uqvt9INRlCaGENF2P7thoN80KTOucwPDW4Wkpqvv82Zlr0eblnwiNKvW
mjML1Yp2icLWvE6atTLPMyNywnMwC3MX2EVrXQmRpN/tXOQRUJHYOHR2b1wWbSzOsBX3b+VSEHKc
sD5/TJkDvA6+xruZnqWBjuGijk2zdW21L5my1PDzks1mUKCiuqCMOp3RMa+vkqU3H2iNs8N0ra6U
X5Z6Ej9zwGlIKub1bnKi8KyM4B/5ddcYAUBwzUUHS/19DEeU3m2GTAPh0ZoQB5Sv0U4s2XKb6pE9
vk2kWGJ/SNSCJdBGzer0Bv9sl45oIBxZe7Ysoh0oSf7roDPJVH2aXWaOSOdArcv5kzYV8kptBiuW
ftj3qHXaNGZTGxtlXLwn83v+5nC0+lEPYnmnZSP5ZVhZ2oPQGmnB5YgyxAetqj4kHeA5l21S9a6J
ypyoC6DqOcidYUF7M2N3rJZK8i7DpXrbwDyJAiTHynXfzEvpNcWcg3+ayp2Ol/GTEuvyU8e/He+o
X1Dh7fPxTuOMcJ5Ucf8WPaIS5EveXzoTeOEOEHDChnptQEqr4/yhXsiRYVM1hKMLyhnsSAPruzqg
tMEqbhWrsXpo3kb7Q55YbMTa1brSH2NzYKzbO/EYpsOrTffFY8TOWMULprp4i95hht9yeBJjC+Ux
alSx92qXx/mHfsvtoY3HjkDOiHfcfEv2wdpBxs9j3I+zJf9Q3p4wOW55QNOWDISmjIjepiWyOyI0
Zk17fJRzgjtmJL3qmiYvEUNGLq2L6DF4iKN4827d0ojSfgsmwrDv/NRlNp1l4KGaTZc1bklG85Zp
5GzpRj2IGKKMtsgje0s/0pHo+1Rsq4O9ZSPVW0pSrECxY/MQX2VbhlK4pSlFJeSPcEtYklvWkv5X
7NKWwCQEWUxr7Ax3jyfsPyoG3lcF/3dc1Xta1Pvf/7V64f8gGu5vy4P/QU2Q4uC/Nh6u+7V9GL4/
KxT+Z5kQ5i0xiw5fuaODCUPZ8e8yIX9E3cyw+EPCtKlkUdb9p0wIRJeUXiJwYNXagG+pIP5TJrTf
UPUyyFHg35KPwRN/AMN9UXEStm2SGmmbGkY8nI788qf1G4LMSlETTODnY+G8S+ahO8cuslQenHX1
AR6aPrjWmIX7iRbtVUlI4YLoaGFRycbYOeizbO7IIwvJGlrNj0IYHczuHimaSycK8g0diiBc6ctw
SC3FCb7mo7b6aXWDKGhNpcYCbNjiiTyat57U+hWVFKilsiY/Hqzl6zQb+rts68C6s2RXEUvZftDG
mEkux0WNWkb3bVrmxMRSmrco6x5IS5SJqzgIpB6hihZm3Mx4H8UALgvVuXY0sdwOvTF9MjZfgtus
hnI7zsm6d/gGdzaYo8FNC6X8tEZQ2W/QvW1UG2p4d3aaxpch9F4SBNs88SaWpsTFe9cEXaKOp4zm
x0XK7VGA7tYoUYJItsyjtoc2mGOB0nj2TfgvXt3HEN5mVfFkrZ5qeR8XfLdLEY3taJIS95YS+nzM
JFVhan2RYV1ylnaXl7V63qG1ocMyCtfpQgd9VPnfmIX+a1PM/+CWBO/09Y7Ef5R07vL82Tyj8Tf+
7kfYQLJ1ynyS6GiKfc+428YbnclCZyohqV19pAX+M9GINxS2mWEEGbA0JDarxz8TjSCQRlJSZa6h
dsj89Cf9iCMfJb/INpjQTI4xaBb4Uo8GzVqM5dCRAeZXBOH5lpp8jCRxZsjBvlWyfxCJuBsaIgVi
PavPu3GISEEg4+XJE/tVtXiTiD+bMJiHTQJ7YACbYoORPx+6Zj5ajqCU5Q+Gql4MYjwXJfD2NL2f
le4iSZXSE6lDRGdZXRLkNQUnrv/i0+H6wM2lUG2KwuySnl+fmaDWuoFzfAG9K/Gp1xoe4qHmBtli
DNpNXYFzGQrp3NTvHbX2E9EoiMw62qtTXipuX9D7cKMmkujUsjT27WZAIEwy5Fme13X1V/f7jxb/
/+c/OxbX1z+7bXUnB6p73gf892dnyTeENREEpRNPwNjZJC1/twH5I+LbhS4NjCkCxCWD4Z/PzngD
Gl+DIwwF32HpotHzz2dnvKFhQLGPb5lkYLCXf/LZHUkLmA7YJAg+uW2+Vpmxj/ozhJV0pNaaGHgs
7VKVVgQC0YyS3ZpZ4bDjHGK2OwX/2OpKVvAEq72iKx6NrrZHDam30B6X7qe1jtQICN2bfmAFwECL
JT3a0d3AfdQb2vRdCwHpkdZsv6+sMr1qSRI0/vp2/v9QfNJg3l7f60PxPv7BZjP+Wnx9Nhq3v/T3
IuDQlNZZ/pn+bRITWJ7/PRqF+oYRykA1aCvqjFOWjr9Ho+680Q3I0gI/3PZ3tj/6ezTqKtEL7Bik
Q2YCIATH+JPRuOkUns6+9AKFajDx0oh6HPzPZz8L69LCxwIRNx4rzzImalOtXZ9o1x7PsX9dReg2
m2qLb2v78yebwsgaMH3MRh1EISrnnuigkCRRj4wedMdAQf2+PGn//uWdmRodDR6kIY4hQysKfISG
dh0UCEF2S4t8W1FJv3nyun+xfD1qSo4fICEYhFeoBLrT4n9+azBNMQ2FXR1UWgGH2CTuxga+C+O9
2sCLhPLgb0HDnUSoRHplcddIyc8N0uCIg9Ia69CoZHCh2y8eEn2SJDaXBGe+S6muDIFeUz9246VT
Lpe4VPTbQYMaux+SZUkvKFwLkleFeVNrRX7WdeRc/f7mjiyHlqXqOtl4jjTZzXNSMo+a31O1ymGQ
NLq6VTGh+erRAnco1ml5xPr7gf4cpCQcfh1Blvu0VcczExTdfoEdVhJe7EwnnvaL3vb2g9iqsKMS
tJitY4IhaTdxIohmClZF2Oemps+fk3kkCFStlg9UCHMKZga5NwrixRmgi6+os3miwf5yYLGqYKFk
A2ZC+T/eMFi0ssexdMrACfPpY2J3xRWZXsuJfREf+PMP09Bs21A1lf/HidDe/vzJJ6MkaqlGU5RT
UxyxmUxVfq7axJfnxFGdeKovvk4mH07EGpMNFyIx4/mlTKvXtU4FuWgWZXNRzJTweoOkAVdU5Xt1
npXvWtSOqff7wfXiMXJVx0RowN6Tg7hxtO9baqNZGDdREFkxLgI1nfPzIeuKE9qUF8+Rw5etaQaP
c9sMyKPnGOnO2Gi91mCkccQ5PYlslwu+nj5vTpmAX9zR46VInnTYpAsUgc+f44ZsN+duagIFJMJ9
HJoXwFHaE0LdbTv6bL7hIrwnzpU2U+lLdUep51jI6jpIQpm7dBCyMx2y5A29r/YqH6xT+QovBgeU
NyYBLiU09kWsNs/GYcLiJe1lboJKTLe6kVxirCPBTBl3xax8A15+iu7wi6cobYtLshxxyDnmSkCv
mtbSFszbwo7odKYhSgK6zn84+rgtGx0WP59qDp/y89tyUKUWNnLiQAOxDWtl6HZQnU8Z3X95L1yJ
YznSL+vYO+EkPU80N+tgaptwt6TTw6w53YlbeXGOo0rETgFli8ZSR5jT0SsK8VM1jEruxaRei4EL
ehy9BrddtQ+FttiXIgQ/1uhr7OloRPeNjsEJxb/t//kzdSh5WNtAUVHbPX+mejnit0fiGUx1V3td
Lo39Wlrhib3EdqA+/gKkYzA0NPKs2Esf3W7SZLboNG4XBxAnrl7v3TQeweJM75ZivI8bnLzQ511D
rYIoaQ5hrX2ZI2ruEah1r9JCSO5Re+JX/epNO0xkPH9N0LA+mmZM1DWhpel1ABf7ftu9781mObWN
+tVFUC8xSTNqWQq3ueHJmoBOKQHgz0XoxJWBoowl/WUzOjGefvV8qXySM8QSRyLY0Y6m60RWpc1c
ByGUwrMhq5P7jFntfO6c9MTkvP1TR5PZtpCrOuq6TYN5tPIAPQ2RAg11MFbEgoSlKHZCtUpsJylt
mDnbtC/NsmvVpT5xky8/GqGqGvMn5Q/2Niiynj/L0I5Cmt9VHVDcHz+ng0UTH/VJUIMs8A12ZxeD
M1U/Okbw1URE2XkOtNezQ+uUZvvFhC5UzXAcnfnBZm9jHv0QBcVo1dPwCZD0/1RVJd3Vy5jvwj40
3AxK24mP9MV8vh0ZOOdy+8xLyPSe33cHbL4r6GAGqVkgzmvLJtJdAjWz6zTsaY4UVbjsitFc3v/h
5MB1KZCzbAky6LRj1Vtv2VObTkMZTJyWrmyHrxaRonVidXwEuTwbUdtl2IdvmXRoX4+5frONY3NG
MIQ0S+nfN0Is1Hrz4SxsC+ViqZuRNI1lOsRFDFYN4/G10wmDzAA2A9hc1s88uOVgisKqvRxbbu2b
U0qEKx25e2cwPxUmQbEZKZ6XnF3GwNY7XlLWwAJKp96f26g+N+DqYhzFqaUo1nBnkIi6y6I2Qxw0
qhclvaMLZEO9L6il7QyiYT1anknQ98xJGQzqoMjn7LouVghjK/PaH78GA12mpNRFct/jafTpFKJI
3KW6Q5pkjOTQp54++U06fv79RV4oQAH0cRWH7RahlRpHzOeDbNKJCKPFWwZtmH+L6uRmtglFSKCn
eRL5gp+N5W1sKO8ITd2lQLPdKbSDeEDKhGfZ1cqavFEa7XMtT+0uXsw42y/j2EybRtsm0aM92hAm
YyWaleGvz8Nh1drWX2tDYt5IYftpEV8AURaBmWjixIf3Ylo9uvLRM7EamYphUsugmIgOHUY4x7iG
Hb9IaJL//vm/WCe2SxFpzg7R5hN/seeF9TFhPS8Jfp2tXWk3sdfY8Snw1y+vIgmIZBqljnx8qM+M
2iBYZfuiu0ELjIL3SjjGhz+/FR2trkBZvm16j6YrVbGaREVLGbSaaPx10Em0wmV+4t38alRQl6Ak
T72dw8LRu4G+gNihTnk3bC5gIZjZpzicLH/ppuoqTSf7fIr60c1aEoXcP79BCs8WFlq+S/p+zz+V
McP2jKCpCOLSTD4gNyl9pZ2ss99f5ReLDKdVJM9bQclAyPb8KitiAnwRSRGQeGRfIFOcrpkVUSjC
doB5Ycb0OP5dBbv9a8J9qgH/xQPlhVF84YLWVj14fj19nuZGt9MiUMZOCSyDqOZ2RDsFiBf//4Do
RB/RPBXE4J14ntvG/WgBIMmUyhi9R5Vz2NGVJQKVcarGPFhRE/vkliAkG9bWN+CXvrN5qbvIKVs/
6pLGBVuknXBe/OKjeHb5bRZ4skUbGES1MnR5oDTm7BVVkyFObecTu5dfvM6txL2ZEljpbOvoKhkq
kZoEeq4iMXPN7DzPUgpN5Bnow94y2v7EhPLyoTJZMqEg0mC/ZBxnWK0KkLu6ivOg4s/8Mq0+EXdn
fRZii18abNbAKjZvlNgBjDPDdvjTwUStnm+T5FomG9LGnj/TycDoXdlqHaRNdsMcDTxpcJQb4mpa
L6/LwmOQqdcOWau/v+6LXjZHXkHZa9tSsJLhH3p+Yc1o/g9n59HkthGm4T+0qEIOVxAEhxM1Cla4
oGRZRmhkoJF+/T7Q7kHEsIiSLw5luZrd6PCFNyADHkfVqQHl3j2JAqn4Q5WZuKNNeWP8BCIPqgcB
k6Z7nWTSPZEGWN1hBIJeHYt48j5P+eIeJHKA0JDn1v7adtrgBNS4lO8jBoF4wczz1ILWRMIEtZCe
KqizzP17VSCresAVh7RFjyMN8R5sujGXRQjhr9Lq5Rnz9uqbjJ0UXJ5bo78Vj537Qp4T6I1iu1+N
2HWxPa/G5Jtwi/bn7aV5u81X8QzyL553rIW3EpYjiJosQjrjhPuU+rXjxfb7tK124oi3sarmoSeg
WwaBnM11crn+5bAY4BV7PDMpcEQxViSj5wK6KT9CyAE317l7dJ+3BUYa6WtKwngwybgvL4ds1LQD
OZeWqOtAu7aLMbqfQYQGnI/43tOjzI8E4KupwAbBb1s9e+kcGBm3V/ftvNcfwfNNkLLmKJsNX4A5
FXoXrdKTa3SOQEhzL5vFPWtTjFs5qsTagxq5yz+3h702eR5ANrrDlU3osGkI2zaSKItlFqc+dWDv
IMT8zNOvoDrcZsE09v1zmmTut6jHm9WpujLMmmw53f4Rb68aiEPkZLS4V5PxbVThKUmLg9PCy1Ea
IBUNJz3Had8fAbBlBxknAuwcZPQH2Asj9AXh7Ix/fRF++wGbHVB1RDJNpBcniZvca9Mv2etkWrC+
hlEJIEzXD7GtOiGYlPwAVUPxU0+3dx6xt8frchHWRfrtFYn6WXWi2ShOTSq/x33pvrfMpdt5o68N
QuOfvjvVPf6+KcD2HeXtQVfXXWYk77rBxAVOL4ydyOP6KDTXf31RNtblVNAlH2UNpodquakG2Hnp
71o8NHdOzNuikKvTGqDEhgKUZr65KgyEqFvTRa01QSIax4Qx+TB1cx/QRVCeeisFOSmn4V0Zkc6X
ZY7/VjeJn66ZG8dlUuznsrbEXTxLEZiiz/44KLj8cZs1wKC7yjyt43O6FbhCSCKvSuTI4PbJsVjJ
y8iHUX5hGegrU0rYfM8ExYVGaiwBdkD5J8NoykdcW1LcopOdLPtt+MFIsGFBtWjU4bal+wgUupAm
NjBYACLz1pbIPThecqzT9hv+F3s5wN5wm2tJwR4QUaGK4dQ8OhiVYQc2rrJn4C3Z2YsUZWchr45H
h2cF+q1wm3VL/3b6uj5GqwjV05M6RPGnwqjw6OoSO0gap6cqXUV/HM2xnI4Lyd7kGaEncjneGBW2
G8+MF5VSeczH2DmK2awPnov2kh6Nw5+PZwBoYDCiKppom9ulLDs1wc0lPwHBXdBNksnRtarvi7Z0
D85SVOHtffmryr3ZmKSjHrA0EBka/NTL+SlQQERUKeLEW4fCdoZGEephcd+HVVy+KGoKmRZsIAKJ
j5nS3KeRi3oeXBsN54Iqfqzo9QVCZmFql8D469DIqxOhWJCgYrjz6a+8vJSVV1yUBgCU3tTlTx1g
WpZDTQcRp0AV1bHaN4wXOvU1ZMreC4pW25N1Xc/+dnE0BGd5d+0VwLf+ot82mxPHWoIYjjgZajsi
cII+Fow2cVC77Cm2S/seXyqV0ond7VyZ6y5+MzAIM8orKiC0bYo2xOimKdUkTvMITVSpsybowIzv
vGS/+NGbYUB3EUmth8nhHy7npzjqglhSIpDoLN1DTkMrdMqke5lwer3DrzO91yNn+Q4t0gg8TarP
4NK9s5W3AmrW4CLG2lo7M18/4vYnrbz+FZ9qU23c7MfOa0v0/zJxcipLPRtlT4SjphoKeu5ek/Pq
UNwk4D8g/pNLXM6+waCX4i6zF72JMqSakfjGPaQ44X2+fcqufE7uK9qpBK9r6Wezjwq9UbELdDNy
lagA0de0IczSbGfp1t+7WTqQS3QgSOohFG+rFZ06m3NRV9mpGNg57qB5H2Q2qIGMIvi4zZB8vD2r
K+vnmTw0KxybDbQVlKGvPpAPGtnJizXzngbIFDppO9+7svx/XB2I+Phn9e7/JvF7yeLqUMyMvge2
nvQeLz+VVKoCOkGfnZJiWHhlktZfZkM/2zIzd97PXztss4yebWh0H9kZiAFsP1anVRKpmZQiPLpm
XoMusTeI6oSSYxu0sA3vWrXFJr6cEzRYbfMJGbQSPmA2PhhuEr0mqWkeZypi/yBLY0Ennqyf7RxD
KYaeF6gDlDNb0D8woHU/2CK3DxgaDy9i0SNIlhNWIeCf/xQWAawOWP2aMtNtfyPJIFVbNB20zdNE
swMn6BpfdEuKnbdrXZnLlTOoKXFhanRKAFZvVk4rIui8Q52eqmYZwsqqoQ5brlyp3tXJxg8nRFdD
Df90F/Io8Dqvs6Ix5mwCEGNOepDcSXqi2iJQrPKsY1OB13Gg298e6Ur2QdZDGPd//X13G5RPSpao
iWMkJ9lWymmUrhlqRo/AZtUYxzHRUyS6mv7FwssiGEdPP9hxWwa3f8Tbq4T+DIAwmjAGb9sWejKQ
2oFgLdJTC+QotCp8JK3Jqna+5Ea6agUUMIxJcZcbxQAtsYlXpVTAS3hecsrBxhECxIp2bDPY4ygb
TzRrI+MOn/H+sS6q8pxEbfwye+W3OKqtxwV6tY8bYftgzLt2B29RT/wwPjOlB4uyM/9yeRNo9F4M
W4dZJFslOispbHD8yLs7+FA6juLl9FzqQ38sMiS1cn1xoHPDr1vadEHHGYTU7a/x9l7i1wD64PHk
bie3ufw1lj1B165sqLSdbX3FrlENB5KhIJmEtUPeeBuL8NWZL/Vo4rU3R9jqeJ6NHqEkle1NxbSr
fYjT4J5jtHDtEvJmH08l6s7lXqnt2r4nd8Fa21GBBVHbvJylLvt0mI1GnPQM5weoVtCcWRfqLsN4
1y/1Iy7aT5EVFf5czxi4JEb74Y/XmZwGeSaXV5TQeP0Ovwdio5QSG3NBFN6sDkxqe2dUs4RSqlk7
B+zKJabz0ABNBOlP+Wzz1Bhpltjzr1dN17t7JbHde7D4vc9vE8fOGjDf6qs/xqKA8eREgyZF/4Ro
c7OPcHWs5wxThNOMUuahVbQ2oEm5G+9d2a466nIrdclQAURs51Y2LvJGZnbi4XvG9859gRiqnr3E
RV4aj1HkDep+hJ+sEcirSnq2O2OGmGl2kKLjhsanqzzSOnjQaq3+688/sQPAjboSrT9utstPnBhx
bkNZz064Uj0L12weM3dAANaD73p7pCtXKPIrv1rQcBrUrdGxiRxAbedFdjIaO1t8uyig4ZhIFO9c
Dm/jMVB0dFigivwCuW42LcGYsmh1SShmIOwbmTaK72n3Ew2gF+6tfGe0a/t27fRpYPZ4Gba9lb7V
1QQdeAFxVo3CpTOJmdOmhBZSNLjCoOAwyNzceSeubSiACqQoQFEtd5sgIY/sNePkEXKWVRrWtR2H
tkd0iyj6Xt904/rz60lacwKVmJOnydhihlUv1ZJRjdggivYh6W0/bftnAtDHyNKPkOvwyGvOnaA2
Gmm+MTjvVSyip6p7dtMuKGOq7mP7bEbTJ6ce7m7vqGuvEvpgFLd4ejywr5uD5ThCmQn2shPak/1B
pKYDW7jWfEdLx8AuhBWOWVs/L5ZenZlifJTRMpwcRdrAaeK9GsKVvI4KLWwd0E4EyzQCLs9S0xET
iZazlA1zfUwh1zxMRfs9l7V4F3fje7Ql1QA0OI0BYKsHJEune6g+2D40fRcmgsbY7QVaB9xEhqwK
rMO1Hw1keXO4S3AfKF9w8WS1A4uwUDwfGlxziErkRRCCoHucePbnSk+Guxknk507/dqJ92hUeDBP
kF3bFlUGx6mgf/N5PIwLTobWIKkCkOv0Hya5kpRAQBswVYzLVY8qNKEGZWYU2iZwQtzmL7TXtIBq
NMpEHPvD7A6qn41m8dxVprGzxr9m8WaRSTPprNrIrG5v9wmStuJVA1lmrpG8JK8SUwAsNc7Yfx2Q
gTs2BiwCPrAtvRej5AZCrP2FmuDHdqxPixaFteoEfaf5hQbUIhX3upvf96Z46MCkmGX2oxf1oxMP
jwAXIaOLV7Ue/7Xm+hHhqwNqxEfLitECmt7NavyslcYBjMwB1Izn23l2mjyBbIj+bprE56KpfqxR
K9bhIcnxPZDdkFTuyXA5H3N/FtiGqOMEfzR5GMs1Q3LPoqnD0bDuMns41Gn0MMXePQJ7T2MvQ1mg
uKxo72q7OKtz/EMR40MymkdFJi/o3OpIjFdcgnnA230Y7epLrxh3g2udoqk8R5pEMmZszkrXfLi9
Ja7ejw4bfi0fQlPa7HvHkHEzjhzEpKQfmhqTGhZ9kvIzsG++PdTVPY4XC6MRsr8htCJ0skhPrO+n
giUOIpupH0vsCv7LKCbjUGIgktiEgo3wMlBoanYqY6+5H9lJ+Jzq1X94oWFzE3GuTAKgcJcnqZkM
RK5txFVMHAeCOFKzQEFb4Xx7Llc+DgdR50WhqEDxa/Nx6skSeUkT9wROygRpVM++K8ooFPVeR/ZK
JMBIdOhp6SC5t8XXWUNrJhlyCafZdrEeUoR5UEWFzUIlsiATdbWTK1zZC8R3CNmREZMYG5vIAwMF
utA6M8upwj/IUWbPsx3tYZuvj8I9SbV67cxu7juKCLJQiSJPBYpxfl5Y9jFGsWcnrrk6CmKFUP/X
wH+7FxyiVOyeWLvSnpsHO/UwvgUluVP1uboXVsYfoRMl1616PC/2ohuJzE4y0+LQ7Is5GOMSyTGn
jo+3t92vYtXmngbm5kA6ZtlA+m3XDc+gUemhdCCvE8MpatICRRwn7UbM/OrkRSpFtRxT3REIW9oJ
Aj4LReLxvjULN/PbJFoeHEU1G59zUuHboOric5vozUexeP9Y0bIclam3/ppSu8mPwlEA65Wzlz9p
MwAHv6mdwbyXVq1bPn+i/xCrI5q/iTaiNDjNNo7rpaPN8cEks/vhgEYNRYqPoa/Gplfec+IbDV/M
1jOPw1AMXzAoytAQaouxPzXWIB20RYtmPJTaYJ/yCnzxIUKM96tK3p5hXGwiCK5B518p8z8ApFiT
bxR0FEqnKl7aZg51rJUd3DwkckCVikbU6ALHAHio59/q3tPX3zdPdzbKWZ3fe6gtHDq3sL/ktaq+
7230G3Fh7tvPq2zg38tCh/aQyKT2At5s8YUjc+b/LJFpwL/jCLnakr6HIit6QfpgfzVEZrxvSYMs
UFCjQCFzsDFdaYQjMGx27Oq1Bf15JwsNN6lukdojayaX+xYLoE+NcJszsgnNu8JO2qOccRJBGEJ/
aka8VlRrLhB3dlIV1x59QhOn1qhmOnazfEZ4z6W5EClJsXNjX8kL1uYVtRKa9pR0NrGg0mpYwKlW
eiosSsO15/6URoebT5u9U9ta3leda+4EQteOLIG3w9UDwpE23eX13SK7Q15JTd3pCyWYOmU5Jqmd
7NQ0r12qnCJEgSn68SBtLjkZ96wn3ePTSK5HLKNbw2lBgSnUtWh+WnC7CW8f3Gt3BCVUFIJXQWJr
21lF/1Qd8QFC6b6nGgabvPPNioLMWLifbo907ZthRAnxnSL0Ktt7uYDlUCwUq6b0lNpZj6+Z4b5X
ypnyejGPp4ZM728kFaOde+naekKGAVZDDZjwdf1Rv9VYcqkPUVqDdi7xtb5nfw5n7CyqE1ZIP+iv
qTub5MpqUiS2wLTwRoFC3qRMbSQdrbQ7svA6KQ6YD1ZBXaf/LNCPdiZ2LTtjKJo8v2RbYNFdzszV
l7YTqGXhPdEWH6Ocx0R1Wy1ogNIcUnM1awYGcDQ69AHGKLYfWr3ujvFC8BkP6h4b5crHvfg168L8
ts5ukTWOGtHLmDCdRdqsP1iFiVwidhKHBgOsMyJ9e8WBq4ttgN1Zm7wEbpsx+5570mk5/53MvaOJ
MG0g69kKkbs1du6bK9sIcWMCN5g26HKvEuC/T49rP3Z53Qh5MW27A4auok+ZIVeH1cFR7ajR3z4r
V8giNGp+G3DznI5uJicdgPDJWcDpxdkE9Cg2qRK2URNYZTcc6HEq5yory1Cv8abpc8c7QpvbCbrW
Q7l51imYA7igpER9zd0c2hGBHFtoJDoruSMY2r6mKF1+0/NJPWaeUxz7zsSJrxXKnV7LveP0RpmI
WrhJpd6i8koRAhbH5boDe5pKZIK5M1SEPFGVQyrYxdSreURn7+fi2EdzTkNbtH9FY3YGj/JIAIcU
mxcoff110qovDsLXuV28OJhFTrn8qEtv3jn0V14GlIcAN4CPBbm5ZWEOUKNi9A65s22kBBHv9o5C
VntK0ldGQTaFdaDE6a3UyMulEEDe1VKJ6ZHM7uhLBK9PwhXazlyubLyVZ8z1jJGvB6B6c4MhBQln
PSVtbhUg1GPjFdhw9eKuWCZ8rxAIePSUrH6P+Gp0VNvEOup2q56KLv339gl4e+LWRiVJn8PdSGdk
c7jHSHazEzUU/RK9ehRWV901iqGfVu3L701jODvVrr3x1v/+2wWmSj1u0VGNQmfO5sDMQHKt9nDH
JkEkr9bbZofp/os4fnmyTPoOqNivKjCUNjZXiu6xaWiomCGsqOR9jQWIhUaBgAQd4X7m+AtAW4nl
8lB/BKeRUsvurOpjim9n7xtVJI2w0ZwyQ0lubgcCstJ46JPOnYMFTGUX1Ghtu8dkyECSLHPnFIfO
sAoVK7BIex/VHBc/71IMKb28yvRHjJibhgKrzGI/kS0usZ2cjO/Ss6oev9FfglZgkf/xSjF+h+Bc
fEEAuyfgBU+BxqOZtUPQL91ybhNTb8KsWyi5l+qIQxVitOjlaoqC4d+Uq+/RLsIPFDhz7yK8E4ni
LrKqxjukLNXjkPa5DGJbwbbHUazF13LTqgMbLa/hYCFOnAeuZdRQ1orJFsFEdep1Eo5Mj/OcfhaW
0tVHNYqm/OBgFfdljgbzdXLTpvaRVJzyB1pmkxvQyh+dodPCHFk2NAy9xQYNNBTTE78+exzaojUP
Yi5FdBBSNfbQtlewg4SsK+bUpqTpct4uN5uu5Bm4PEwws1Y/C0Maiq+YOOf6fWVkB3NGUUtUM1Lj
rhn5Wiccn9+FYbVM0xe3idBaRDAdrTFUhBB92EOj/Spwb7YmYAv6Ys4qHEP15fLnZRPKw2njemHn
dLPfxOoBdGPlG6UVVImjHYiD38NvxJfQGJHUp19n1ZIZmOAX3tsziOWoe6id8gM78/jH1wKkZrpJ
yGus6eYm6nFq5KEi3qLQ6ZPHcTGc2W8V9bVMK/OzpnB8bw/35vkjVqXIhb4cIjoUhzbPX9w3WZI0
S3oyY+Ro2VHuYUmy4ck1KQROWQx2IupWD+yvU73sGV+/ianWwZkifRb61m9Qc8tUGHJIuvQEpz/x
CyN+h0LuX5oQhV/L+l/LHN7dnu3VAWn7EiojFEZH9vK7p8riNmM98JBhWo5NbNl/sDHlxTGYOqvZ
WDZKtlhw3x70zbsGqJ/mIK88i0yEvrkHSwVuXDIwS1XaRDBj7mHVO+/t6TfX+zoKMQxviQEAbVur
98QEbyBmak2M2HdsqZRtFYyFk26WxzESYqfAsy7VxRFax6NQRdGaHgF+YZdLWU60LPOkWfM457mp
YP1SVHKfIhu5dmeUzmHQa2ttW+x1ba4u528Db66WBsNK5GVJeLIiVf1iiYcwGro95O+V5eRlJuwG
uw/4a4uxm2yzG/R0BrBQlfKkLMIJ+2VKj7Y6T08CHeGd5XwblkBWJhJcK84rLmELA0OtW9GzqElO
Ua3rd7bMjfd1PBn3yPhGJ/xh6zM+r/lpHqzoQYuxiIxSI/EzxMQ//vF2xRjBJO6FsUFfexOG1Xg1
KEkZJwTE848Sz+3nFJPI8+1Bfpl+bbbPxSib7YNokdUqmLedoqTFjtn08DhWup9UaVbXLxRs6cOc
vWYKs5iGBCW+YK5mtN/paPpelB2S3m2P9NLMYBTqMbJXCtWcHOeUjkPKiz6pGDl32bu+oGkC4BEZ
Zaf1gT88UFSxj13fdztf8NqOAXqw9hJBenAGLw9EI+shcnSRnBAXM/2RFOYobPUTsDQsNVEa2xnu
bXrMhkFfxYa1RnlD2/bDJ6dQMlzI4hMu3/84aa4H2Wwa7wSU86CIrPcWttBHMGPJIxdwT+UoykPU
9pSHwbD+GOO7/hbE31YkBFectcEdlYbbVzD945OH/8ZRMcYYlaAORwx9pPyR22bo4vS981JeuYHW
DgCaAyt4DXbN5YKTMcaF1rNR065/LeNM/+jFsviggRH4qCVmcyglxWE/r/Gz3dm9V94Rhqbkwjml
Q7TVk6X4s2hzmiYnzKAeYm1JfBFFWJyMOX1shxJiL1LI6dOXyZHcU9Fr7uA9YDc/qGf806BcKsYG
j4pi+NdOBO3cnHBPGb7T9biLUVUMulY+QaHIEHxqvjtW1R1lUfbHuFb+/G2CAEz2u+IM1/7n5RpK
WSEk67GGU6n3oefgYeBpCDXcXq8rVzZclV/fCVAF+nyXo1DkTFPYBfFpJI0M2NE6/MLZ3TkRVz8K
mDdaQhAoOBaXo0iBNaQYUT8CDLMckCNQg0Tk2hmBv57Le80kqKDtbIWrU4O3sapMgH/ZdtaEmhbe
4BjxqTO9H02vaUcrToudnf62SkAgzSkH/0JReO0VXk6tavG/dIEcoPSQ1S9ms6q0a4t6jMtEhui3
Y2yOtMcR+J/ySakbfBLaXD2C3Uw/AE4bD+MwmVS8MUMflt4M6AZqxLCtszxkdZljDCP5q5LvitRd
XR3QDAgWUMV+o8uIQ0Qa9RhaIwHijb6tI3FkD8m//2F3UXdd6+Trzbt5SmpRRa3bMIhqd/3JyArr
aLdlHfz5KETJMC4o2VCK24xiOL0Y6WnxoRcEKsrZaQ9yjQpuj/I2ceJLr1CZVewHyuQ2Qi2k8MzI
6blJYzX7qxkX85yrdJfsJUWChxpNAD4M6sQIqnmpp1d0XBwQAkApBUj4u3FCQh03CNAsZdnsVBCu
xSgU7VVGWbk19Fcvt6Ee06iPYZ+HvCXyO2gyA6X2fDmoxdJgmdVlJNK8LZAMTIRdc6iG0g6zrO72
VmkdaBM90D+ABIhEE43MbRV6Waq0lKJXwrmovJc4nR6bWHFXnxgztDKjeCnrsTgkXvQvTaniXwxO
CQCWYXqtrUp7vf3Jruxx5PyI7OmYrIKTa1zwW10l9rqx7dxKCXFHaQIEtjQ/iaDW/OkoaxuVaBsI
1Sr6uHnsukqDYbGg/GTn+uSrfdaek1zsCWq8vUIZhfVcb1DO05ZZaGLzJUptiUIAfzrOPPN8l6LM
d9D1dLrTwZcc1FKfdk4WJb43n5NhaV3wptJXQM/mcgm7dDZaa+qjMJeISaXaY20U9Q96Qa56VE0x
nmpwyR5mZ1VrHGTR5e+tyJkGvy2sSfNHdeERrh31PUC7+RWcmMIjrL7Ymed9iAdTfMOrwzWPGBWQ
NRiLXnxMEkP/0Rj2vBxqR872YRlS9ZvMNVwNGtOdFapIfWGep3ZCndmjYYsPeSR03J2MJfuIknwe
wWpMPaypiiSKfccAMxh0WuZNQWpVcRREg6V4B1fR2wzsSx4/DXOfPraFjL5Oo4Ki8eTV39NYzrkv
MoiMvg5W9nWQtflJG6fi37LXy7+zOm5S5C1Va6QtaQ1sZy8lL8ClS5i995wicGQHXakyVESZe2KX
2xMRmDPWQFZsCO/LIJIfmdtwAirRpd+V0dMKH/kBpKn1Sv5lLzPMd8gff2nVUuNcYbAHTlmil7hA
9BKEELjWH5OpyRc7LXFchJHT3s3gq18LjT4vqCNdedRaM42OBuCdu0Qa9Kh1Rc2/YaA0fi5rs3vN
TW3xMVvrXl26R4fEKh6FLBQE1fBzKAEM1RRcyjH6aA+N9cDt4nzMqY2+NlkWHQvKRV3Qlt6Mk6E6
ene9kqVI8yOHpgTY09Tq37Ujetc3Ry9ND+REVoucpiBVQK9N6fxCibwxhOcdf9PKZWgCqWnyORsS
MZ9aq1bMw//keJNM2GeBI0mdBC52bXqvisDhblBL61OOSknho74ZvZsar38fg7+K/dIVoKe1QsG3
jIQ7/uTmtoKjVFH8dfv0r6f78r6jRgV5nHYY4jBv6ANx6zlTJLIojPHQOkQJAg2y0vST09mf/nwk
kDsrAxUNDDL7y6NIZNHobVxQHUds5KHukn97KZpn1evSndDz2pwAiOkqXqr0uLZBYZXFcTJMCSOR
GoRNXLQPSx1Zh04qX27P6S0SHngtymQo3nB30p3dhE/CrV1XYYPiO90h02QsxUfFodPP3WDc8ZDM
mMR1dPoBGAdJPMCTxH1v75ZbB9l8Q34EP0AlBqbVs7nkxtoASjdGXljEGOvlk1341uRNYWWWn/RZ
PkCUxs4ncseDFXXfy8yluCG96qFV+p+x9y1Txoe+j76mrv1gJ4b9r6yX+K7LjHrnlb/yXSgkwS0k
k1W5kjeLNTXOYqoVe61XuuGEGdE/eVfII/zoyL/9Xa68NiYUTWBaMENovW0yZhdDPVEaeRRGll0F
Q2HR7pOOE1DIVlGCyA2srkCC/Pm+o/mzqlWtelrg1S53eByl2DrJtTTtxOqXoddmzLCy8Y4/a/+H
pYTlRP2Ig4vk8+YwOVpveknJUJ5IVF+mIvEBDDXoSfbLzqyu7nGiUva3C8cG8unltDwLmzG0PLxw
aEdgMlVUOEdPsbpjt+jeMQdmcR55fI+KpQ1B49blGSOkvad8XbvtHkdChxwP7VvMajdri9NfPFOp
8MIl0/KQoiEN8mRyQ9zPjABN3PZjM5Gd5Fa591WvjkxbBbknLhT27uX0LTzMMiWnbI4h5XAs8Q/y
zaRx75UBaVWRjvGnucraIx61+s5Hfhv/AaRzoJ5Y9PHo521GdmPkVNoYDq4E5Y7TQ63R3/D21Kau
nUqN4JuP67CbtijhsaFNk2LSF5ZKlAZdZkffYXs9gq5zdhriV+dDFgJihqLKG4FqkyCoyYXuhWZq
N890DSt2broHNlpX5c1OAXtv8chgLb4VNrVATHgEHIxSIuU0tEYXGtqUP6nY9DyVVF537pprt6++
6paDzKE294aFjrPYBMrIC5UyaV68GdGbuO4x5q2Ggltm0DG+NDCl6IzkpWzHvT7/tauO25Q8gb2i
W1uUQYofXKIWDB8Zznh2ksl7p2eO4ksdWRb6XZDB1HT6fPt+vXYmfht0KzE11loE0o1BO7qSPzo7
yh4w9UxDeHgFHqo4+FVGawaKY3+8PfDV2VIJBZcJNYis/PIw9jYWg+CS+Lj0zxANaavANfL8Tu2b
Ft+kpPqABNeP22NeqShTgtGB6q69JDKJzTmUtpVFSDlxQrTke5WTv5CeJ/8Mpq0cpDEPIUIpC05j
pamHThaX9y2avX6sdFhX9xZ3NJ7eYBqVmeaJ89lS2uZdZ/X2s74gUFCwRULIuvZdY3rgf+gPh7Tv
8R6muAYsE21V5OBK/ldD/mjLIn5/e3ZXty9y4ujdsnuBPl+uqJlNVVKNrKhVKqLzVfBWD7LzCORx
SviR5uioCjxiH1QnNnzNi9o9uZUr9w/VXR4Xk4IrZajNzY55tkO2xfPSV23/pKpp/pROrnxqHbM4
LEZZPanWUDy6veP5HdL1fpM04zuFPC4oNaEGtnAwSpWTezciLebPcoiOOVZONKEbbJxVEJX94o4P
urKoPgatGALG7R0qW+hILoX9lOYaJol9r36y3GHyu7pzAg+Rv6Mad0mg6qBRJn7LwV507QGJQVTT
NIPWMiZWdLiP0qCJYqLwRQPVTPrm5BZL+WSi+v9F02Jxvv21rlyhKB8i9wvsgcLXNohWZd4oasue
svpieKrdwTuqaWLsXGlXjvcq9U6HCsVr+pmbPZEUVhrpbkNAaSnOMS4mxE5rLQvitqNUNIs80Ise
F2Eek/D2/H7F5pvbe8WtUNPl9iYxWRfgt5pHlWrDOFi8tmByi3OdGM3wAFFdlwfXntQIFc56/pZb
mXauYw6Engh02fLJOcIEm+YDuA/za5m28kOP7bp5QPJJfXTVpMJPzeg6JJhTLT0nizP+MaNpZVms
TCbupdWmbnMziVm4Sq6sa4bf9Z0S4zfq6Ph5tklTBYtuysC2DOTmSChCxZN7IMJrp8gA0ct7t1b5
tljUGKzHNLcVQVoBxHbWI9Pv6y6/s7Ro5wq+tgUBbFEq4gICzGtcfqG0cx1k8Jiolg5xmLpo6MVq
rO5swbeUNdaT4H0NgCygw7+aVL9thCkt0qJbWiK8dhzTUOtSFyfasUOAbyJUy7FpzYYPXdvGr51n
LfdjlKf5XarkKe0PsJ3kQNXcC7+fvPTD7U36C/m63aQUzMBWUVGisLS+Ur/9tspzlCxyci8cezto
FO/blIE0VGVxLGPrrq7Ew1Dlz15EjSQ23xej+rcYlqd6Lu7jtsamazyOdXqw1PLDQGG87o2DcKY7
RauOOlLGigetPmbDSAPrTOm1vo60zM76XnlIKfqtsAHImtTjNglEmttSQHFwQxIkkK4SfEpRy9UJ
1nrUvL4PnBUYurNu69bYrhv9dfAK5MoE8pt7JZ9VIZfFdsPZkd3HKM2sFw/YREnRexJMt+k9n+y9
/Rviuv4FxPXY+p30vistJSm/GdL5ZYZs/iMC29gG5jQ9ZVTnCz+x0uyrrmgIXM4opX7OhYXBd1uh
oXqYo0j/IqJM22PzXnk4WUFaJ6gqAnXa5gWTRMM+KWc37L3veV4sD0jfFueyBlHmDig1t6qw/aRp
xdGIYT7cXsorPdpVm8kCrgOiFkLx5tXMIy1yavgkYUY/2Hey5kGLupOStR9xmaf1rZWhIvMPpae9
T2zlXxOqjJ52e1K8V3eRQ+uI/OjX8315EDTkkGMBGC1cYu9ZG5O1fr/wXpZpfPSipved6OftiV+7
fUDbkw6tUSBwpssRR5mj9UReHNbaiAZR4TqHKuEKuj3KL+TMdqdyw+HBAL0YJvP2hKcqSi6S562P
52+Qdt0QV2eIKQDEA10UqV8LmuE1DZXzJMr2DsSxPHhaYn1yownyauqYJ1uLm9OCXXOYpeV4Rys7
eZxRbHxAjNAIsRvO7iY7yZ9Rdf/zhuUqqr5iglaQCd5Cl6vU4bJZdrXhhs2giwdafHqo6iM+07He
nrwlU55iRZl2rpSrn4YYGcYzDDMQLpeDUg9fUGZZ3JDKTEYFs7EBWzbWToRw7dhRqIQtRbuSLE+/
HMVe2ro1otENc82tQlhLNmXR0Qvxwc4+WVbaPWLD5j0U5eB+aPMm3xn+WjWEIsgqMIMywUoevhw/
aofGyxXGF7gdHy3CMWJJkZ4rkBGHPkq8D06ejkQB4+KrjqB6bkt950dcXekV9gWSj9dxC61T6hTo
1UD1w01MzZ8jx7zrkdwIbh+C26N46uaoWeAVJyrnbqgYbfcouxLFAE/p/8tcwMtpAMyA7eOSefGW
UrWZKbB0bFVNYjUgNSeIXURc/sNcwLKgd0RIC5TtcpTcEv/L3nlsy41k5/pVatVYaMEbLXUPgExk
HkMemiLZ5ASLItnwQMCbp79fUN1XJ5F5D8Qa34mWqlnFSAQCO7b5Dc7mw8jZTJOYgGy/x3h8DwB+
62gCwoMvCM9JaqBfLoIFdY9kMNFwTir9qXDX9PXqkYgpi5udjcJBM2TuEH5oav3ogTbbecZbdSqz
Ln4B/kxwS7cs/8gx8tpEbZlPI3HQmcraFZ53PmBu0Ljul972sr+bRj7XPqZKKm7fqqXkjHPjxryn
4sw9H+seEeOyU0X/GEZ6br6n1KN7AGjkMOuoLJRHtYXniJtaQ22v9WD62hmuoEHeOOJpxScuDoyB
/+sreSMnKY5XviN8xu8Mr+i+vPxSb5Up5NrMjcnBQPZv7kBQGYkYm4IcpoYeDsTdInvgVoCiOZ0z
aupjbwxWMKvO8v7llW/de5IkzESRGATD4vJN57re2AzUuYXWOHnTYgdxaOz871rbvncH913i4D/6
8oo2f+P2Qnq+4uYAm4ULwEXlHkJL+cAY5Vvh6OsZ5lewTquy803eSr7x3gADJr03KcU2J7lph3TI
B27ZYsKauWzrufEFut7HpkOrIiHzeFw71GerRfmY2L13P6FOeZgNNw8Gd/gOuj7ZOdw3ghGYQQIv
E3Eootveeusp7qAwBAljVN/OVWWO9/+LquPGe71YZfPc65i0cSwD64IowQk1cTNEFdBmqth1b/J4
SZ8U9U/UU2iwuSDNaGpRdhuXZ4mzOymeDLNGvU4UAusS2LK58fL5uRbwgp2Pjg42K/LiZBMvl7Hx
JdRqoIo0l/TxrTV4CflK2RzmREuOXay5H9usX8Kli9pDZy7GfW1U5lfmj+MThtjFfZIrSrAOwC5e
/mE3giaFgESFUj2rNBUvfxdqsWY/1ijUJKvd+gTJTnpOUikNqhWUecnwDD/fcLSMT67ajh9eXv1a
RMZD0knuCRIJMPK3lhUlhcjKMCMKKRnHNvCyeHqVRNYoghT+BhJ9+BsecreL32mN1E6RpP7ETxXF
eVj7xsLpEcyw71YUKAeFqfERM6YiCbM6LeS3wNfl525h7vzsG5EPMi21sSSFAozcxB9n1i0lm2TH
ydOnV8swlPeN0gwfvSJBXmREL8Wh8RWqXWTvcG9ufIeMI5gVQ1UHMrKdreaqRuNsQBSB3tHwXcvm
IcjG1d1h399Y5ScEki8dny7gKZeHwsuKbLRX1wm1Ba9W33OF0fmWKcqdqHr9vUM3BWgpeXpEuW07
WS2c1qi70QmjzisOqpIn75KszQLLnJ3TTNnjl16Uv3v5zN1YVA5bQBcBhZGgmMuH4zgKkWtYl5iR
3jX+6nrLm9rTPkW23j7WYq2+tc685zl/I6TTNoSEKRsW6Iptxzx4GqX0nxInRDw7vqfh2r1bLHoL
bqwZaKvSL200Eb1uPTAn82x7r5EPEWFtM8TsXKbXpiN+vWCgTcanTy9TQl23mKBkcKPY7Qw7LLyo
OBt5M5xwuG2OL2/39c3JKvBc0eMD1wXN7nK7RWEmKd5ldojjXXFuyScOKIkcUNSbKVLqPRHZveU2
R7czvK7nVNkhLCA76FTRHr0RBK/qDNFBT8dfz9L5/Cn2mKhJR+yf7/1ZLyotlFZZlcUOZ0O0p7ln
BlsIZdq5fq8DDqvIBJ0YjdnjdsrUdraBpUNnh3ak5wcj6ua3oxEbQPAU1sMS+dEBcRCs6bxHLpT7
dZn40GgEi82tT1OYgffl6yti4ZXFImzs23MlWIoOOTyzaO7S3Bn3RhHXS/F4wDnYUIhD286mKJDH
IYG0wrSe9DsYedGdOudNthN0bjyRFADCJoPpPTndJm2lZ1DGkK6ssEiU+CFPM/08AiMK68apd6L1
jaVg1TKokUhGWFiby9UcEsQmqgRed6rUSOetTYDziHcQ9brXCrq5lBS2k15lwLM27ynpkrRrJ88M
KyutQ2VCAjee9OmkwSPcOYw3AiieYLaK64UEBGzh2AzS2j5ZTTPEBRuebR4h/pjE1mt1TfNPWqup
J1p2685buzGZYBv5CkwY1ZCgtpR5VaNowp3aQMeWIriZkLabhXuICse8H4u8RQdzNN9Nsf4t84z0
fW4AI8QLJg3n1fNOSW5p9ytaIge7MPswdvMiFF2r+j1iRo9ONH18Oerd2KOfTTLyZdzjEDq7/Gyo
SCKKwJVZQ2m6BDtiQxiYINHObRkl55cXuxHzqDsZP7M3Eictz8azGMSMznORfzJDXNGNB1IP66Qs
yojOIQYoi1JOv4z6J80C3kO1izQnCMvL9aZCTHzCIHKjFdhmq8FyLt0y3XmqGyf6J1sJQ2cpS7H9
eJxszBpRpKxiL+Y72yuWY1ysPXL/hPOXN1D+4E2Qo5CFoM7wCAj4FqaKI3lRGZlDV3BptafI62JE
CdK9VPsG2B/xLKI4ItwMsxlpX+5bUzqzhWSrHmJWrNwrnhu96/JYMJVCxyT3U1Opj24j5jvcx+Yf
Zd0uYTWb812LPsQTIxrrwbMZh1ppU6+I7hQF+hRajvdKmviDk6xdACjSfmMVyRL+6gYxHKadKXu+
fHzOJpD1RlP3tnD1MLdoshci+ua6bfxnFpFSLoiBGjIjvNwerVnLARFlPcTPewQiV3df7Lip/nj5
Ua4/FmySKfPQlqJJxNz9chWzjPMMMQJayyjs+cxhkmDte8oEYBSoRKe7/L/ru/tyQf1yQWWC5J3N
toPYhdLfL0Vb07tMyh9Tnaf3yWMC108bxoDyzEHqZaASS+ckRBZq+lzidAUb3PHedV3dHJ2UHic1
ZHXqBAJ7L+/L9efGzwSHLtvHDFS2Az8jXRtAe44TLmneBM1AIigmdfDBAhg7L/oG3YC10A6giUu8
4iq53BJ8izwwXNhvpzFSiFDP2oNW11qgNNkcRpWgU458950q6u6AUtNyGHNTCeyqqXZizPWHzw/B
3EB2cinottQ+06NCg/HhhDiSjecpQlveWLy95tGNpjXLwCRgHABh5gqjFFdr0UWMr5k6xND9ISud
4ygZ/MZtqK4sgfrLgmRjgQvZgwANjUKkpu2831uPKq0u5bwRHN0Wl1VnCWUPM/8wiR0Tz9WkDgx1
MH85kpLoS5Ax8AVKi+2IURWuVktDpjDtJ+cQLdNyziqnOr58Vm99UgylSeHkSjCoLs+POrQzLBpd
UtocQICuNp+11fkxJQ5Ft67BeJry8l4nB9hJfW59JFLmXLZ4pXaP/GHPblokZfuoaEw2cRXOQ99Z
0bGLCqzCtWpvqVtxiuhE6g3EFHGSTV8KTwVDEQvvaxrm6jBmTLQ0Lc1wVe651C3z1wuZnyUaIyIQ
tJKAc/loGkrXnTJPTmjrS32nD2nhF2Pi7qQON5+K+C6/ehmAN081aosE7s90FirHDZiaCMrwtDqn
5fTBmJvizcsH5SdF7PJm56nkII5WDenj9gNP6fsl4AP58gA1HeuqmYPIG3QwyEsU6rER363GyAiJ
TgTg1XS+1/GGhPQhinM5o8dLotgfNLU379TMQDWiHItDr6TfYSLqr5jkaUB+rfqs9Zq47/Px81pA
r/A0sAljVA5PVeUYR0gPsY8WSHzQkGI/9Bo4lDiLKpD+a3J6+YFv7S9dNJIzSfVRt3NpoxkMsax0
VJS20MOiyKOQtgPrwQlg/Ghoe5hS+cK2G0xYk96azAGQ+r88NjkDQDVKXDtc+rpCZ3/wAod9PCR4
agRxbAi/gx5zRnPXPk/kXyHME4wBpjZ5Ss3JPTfDaPhKvC6htWKoUwzmFCwqTJKxKzUfLf3x1YDp
z2PM/cjcxO3uvcidz649TodhlWDPKV7unNVrAyBgau17qAmfRRvhj4yzh9GhWmvXrs8qrl3P2G5l
1klfjOyhntEW+DehtX2ctq0T5iUESqGs3X2Rce+tDBk/vfxyboWt53u1OfxCaxLOGAOiztMbv+1L
46PVW9pTE2VG0KBIf0Jezgo8QFPByyvfCP7guRCS8yh5aSLIY/Msbs1x7ZmdkxKWR6t5HGa01bWi
684vr3IjOoKO40pHz1TGyE1qBUp2zm3YzeFY9Ng+FpY4p0b9OFtztxNGrssr7LierbQ5dWVpIHVe
xISROLYCQ68mLDEAaSsrkCNHwTK3VZX2z2wi3AlyYJmkbp1NFPgcfdNl3DpWNZ8qTyjMDLI9PPOt
TaQbz3hMDoCsbaMwaZJYmIJGYd4OKNSoSoVe2qTf94q1h5m7uRTRQgJowPJujY4TpU1jSyscks28
OTSe/h62b3bualAKL5+MG+MPSp5nS8kD+uwA1mUxgNm17VCxLeeV5yQi7KI6fzThYIWzF4kvSl38
I3Pn3rfHJrlPXXK9oWodvynU9mGo7G8FgP+dnOj/8bOYf6ATd4O604+Vl/ZlyXdhVKp6cjRMMw+L
W+v6Ma1V23fhfiFLkU7LkyhXs/Ujq+ke3MkU3aHBAeNsLzXQM3SOmr/nvTrvNU9vlIx03+WQE3gw
XlJb0SAErnj5I6/ITGykJ5JQ1PPD6jlfNG99ShRQVapGAWPCfEuyN8Ywn0c9eTVJxPOQp28WodzZ
WvWxtvpgMdTXnaME04oA7cuv9zq8kO3RuOPigQ2DONjl2+0YP/Z6ba0hgvrRHSpvQ6CiA7hziK7v
NrkKFbr0GaZIlKOsZ2fIjVRrQIxsDa0uaagGildRHr3Wxs4OHBWq568+E7cRLWtASPBarjo4YohS
C6KSHg660YSQCQtIrJ3y4eVVfqbdm/tTlh8w3MmI6DxsHoomkbN2Be1xV1EikAHDtDx4Vjwe+7RH
+Qs/qrDUO3GOcT7xxVpPZ+ztmgN5cXFcZmM6KlgGHPNyyc5KUZivvSFbH+3JBvvO9XrM7FX79G/Q
MTRQ8BZ27QLTa7VypiO4FtOHMbWHbLwBjePI0u1HH0wiiLcyfMvaLLGTm3YoNfa+LaKrffR1xkOm
mmi7R3MfKMaonxS9XN8kXgXo0ktpfpSldWawv8u7vz6b/ByaVJLZDtNr68OB/+68ZJlnh4nEtnRt
iYqRHpsnKzJLPytWBH9dJQ1KqU+oFvaPdqxGiOdF7pPZj/7UqkPYQmPdOV7yvV69d5opQMmpO7kw
Lw+zp4DqKUgWwi6JHkmJqvd2Hjfv+xExY6GqP+zUEecSym9orChUvnzqbu0JVRrjPXS6YOpsLmp9
GvPMziI7pFRcDlo6r5gVpXv+0NffK3w1lEDpF5GNosp4+YiDFk0dzW8GbTXuvFY0TI/VUnww4Wkc
s977dSQTy+ESBx7ToT7bQhQkVWNIW8cOhyRyjtFspIdGR0n75a27MchjGTwrTHrRVJ5b0a+ySwxN
mRgwVXk++MgoFQEt90+r3niHhf//y7QgudG21r0R1+hOu69cxTokw/zx5R9yvbtYzCMziRQSDDWE
XS93t9U7zY6LSQ/npfhMsaoHlgIBOvYKF0ha1e+c1+tcgeXgjPE+afujsHa5XGONOCPblR6aq6IM
Pg2kwR+LMnnQ7dr85UHQ5Vrb48mdiupjTiMwUudH2x6/Ozpymn9i/1y6CGTFJJNbcZGijnKrtUFm
LgscVXfw1KOxiProtD01qbPsdUZubaAF+VpuIsB9U6a0z24vLHkXCRjWwtkRvV+jV/dEGlkdO0ub
jy8/2q2laOCpNEjoaTN9uFyqUksUJdD2Ap5QqcchBUKm9i7Wa06U7yx16xTa8rEIIlAlt+NPdH0h
kOMKQalpmk9GLcQ9Mr/iGAMDfIhE1ewcQ3mqL8MmdzFNERgqkpy5xfgRrpc8SWsebVVpCU609Y4p
1q9UfH15jNSmPCiwEg9z4e19AddBk6V1ZgQwcck/tj6UAM5TvYsLLcTovj3VOJj4FQY3Oxt6exW+
Z2SOUN/btn3WXlkazU013Hw1M+gHOkxoH+z5m906IcxAKQWRHYLctjkhYmgF8qW8NukKAMtrWbHu
FJjImE2780C3TgigHG5eCicQK5uPGSltDWZZo4Vq1hV+Fs/2oU0G/RBT+fs9JOKd0vBG/gE8WMNW
DRkvC8kp+ezPPjSJ0lsnBZnrQuvTN4qLYJCpxpaf48lwLDlAiW+gJ36wvUg/q4263pl60wRt5XRB
NIlq58RePz8/h9oHGRkp6rYdnUQdZSpDbTWkk2Qfl9odQPHlmLpBGz1Ct/r6q9/+5XKba6FSa20k
BOF72LlQoNQmDSfuyxCW8R8vr3R9Usn3+fClYgx52TagdSgplGXFSlLv4+Q10XQstKrZsZ65PqmM
Erl56LdSQcJMu3ybblchsVt7K2JzXXVHSh6HFfDPO1pveyPmnwj5y+ACEg35IfRjgQUxgrpcy6ua
MqbaVMNh6CIjmNQ5+rJWumUcmgnlH39Uuig/TEW0kpXhqv6QATQVYdzWyXDPvzLFx7rTE+WkRLkY
ESZU2rfL7BqfRzMzmmCtnfWQ4Nn3ukmmocJAZQUL3Nt9i0ptlbrdO10ZvlnZKD7gFZZpfiSG9VO2
Ru3k9+0AJTIZFZ0JRTYVxVPiTtQBpZY1Gvq/CtuSt0BfZ6f+oBaTBt/NmMwvVjcQg2c5bzn86uu3
qeeBotA3kMz1TQjB1YmZqT2q4dyV/amdU5UaNUk+v7zKDdksYq7sZzKxoCmyVT9ISE6hoqEhH80K
c990Sl5X1doioIcqQvZoiUXJ4DlUVnbAyqyBYuqO/RsvGwx6rpGxPKaKNT3kQ9Q/9WsewQwEZ7VX
mMoYdnlwODe0vORgBbunLfhihfRUtELr6SjPaMvbIgmYf7hoDk/uOh/m2lRW31J0Vz01Y4FdZxR5
QHq7wrYm+iCT2R88cKEPtESir1bXpqU0x+qLO2FHRnl2vJ4cIesbA2xD2h2tzkEm1GhE+pVB8eid
4tRigQQR2dXvDJwjoWS5EDNrsFeVTzFTaT4QBNEEZldHZ6OnCwjzWddfQ/NZH1Onc96p5owDmdr0
VXeIHBzDfNTKkipAbXI4ajpiJYEWWd7sZ7U6wu4a9e5xyUQRZPBVYQqXefW1syrMXTtV0T6nJCiv
0hrHlfNSLnRvUJjXjy7a7zWQEZDqQZShR+x3SWvOh8K1hvHR8MqOistI0EtJGEfSCaYt//KBuk4g
QOKQgIFaANFkbqGNk5qn+lzlS2jMdvUgOa0HY0rK122vAGgpvQQyeFc92fm8Jzx7HS9ZGXwGHUQK
hyumBW6pjIE9RvOtpY5nHVjqwXCrcecs3liFqtHAXYWbz0G14jKGkWSaypTRJOmHbEJKdsX6wJzt
XwaIYlohv33JviTx20RlzWochPn6NYzrPn2wwYgFqV26f+JZnq+ySR3yBqq40bYr5KJmOJTNUoee
AZ/r5RNxfcPwLIA+yBXYMBQkLndscvNJQfmKHcurxq/b1PDNvFqDmAi3Uzz+tBzcBAqAdGAFiZkG
ddumb90UrTE2iw6uwxxoLiRzWXxqqara+0LRVyKCUjSP3azG1YOSt7CmE2PCZyZWl1rxM0Nx7WO/
mv1XIZLx0XPNJDqZ0dJ88Oh7J0ErFLhvAlIgWl6Np/heuw6Y9tWV/rqP4MwexkbL9rrIN74oTpvs
JEjjBfBul/uX5xhELXRHw8XN3ftl6mPGOJ0k1qp6FVRupxyVcqEjnyTOL99BElXHwmCsSGK2RKyi
mjIccTJeXWyqhyKDHk8LWf0zq0jEoAS7uZSKlw8Yg+t10sVdQgoh+qxWOR0UI9orL67zREkMoF77
FzLlcpVWbUtIjCYUgMVIPq7W2J/AKRanGgGgoPQQnnv52N/gWNLhY1AjuxjgBbeJ6bTaRTswiw1L
kM8PRa+PdaCl66fYiBDe5uP2Z0E27C2a9RG2lPcGF3lxcsBK+oY7Vu/aau3u1DoesQLDu0EZVeTf
0hpM06Q3Z7NtyMBF9t3s1eQD9KFqJwRd75eMPkRTOiDAFraTZLsTzqA25hy2pjaFU1vlj8mS2u8j
a9Yx9h3sncT6BmhFTrbgHCJMifKDuYkTJDdjhLLLjOaTB4I7S+P7NOmi+1lXP9izkYWIlEAgQfPw
TM1RBlptDq9SYXx4+b3d+h0MbGTSLSf1dDUvD0qzRJmtzv0EYLUSfwe2VUAOYvr3phZx+w9FoSkD
SGAqq6PRTMvbSnNaBz8452tlTuWeVMV18KS2k1pvpIGSC7lJmecitTgaP9W8mSkarTM8WgjNHcql
0H/5NgAuREuDW1siyq3NneNkCaZRBUuN4xR/GRdlOHTAd3bqjVvbS/eafhC5geSWb7YXHyzPHu1i
Cmlw/4GoThQUI9PaZUUwZi4e1966n53JDBR9vLP67L9oN+wB4W6UsJSKFFWUVeTWgKIvX7G+WM5Y
LAnHOkdDyeIk4bGox0+FaTQ+vb2aIYBnhHM1lEE/Ld19lOHlUKdxH5TpaO5ECnmwLy8tfg0dK6Y7
TF8oqy9/TS5ofYyKNYZlahvvRCfWwzTU8Q6b8MZJQuMdNTU586Rbv7lGtMaFHtGxitLoDUL8cfe+
X+0h81XF6Hae6GrqIimLstkmJUkpXbe9nGmCEk4+3UBnKxu8Rr0y/VQIY/mHracJGXPcrrVvI6E8
kLKKAbV8/Gf0shzMI9znjFquqXMT4F68lv4QG9PHtho15R43waxFKaGoyGBhsrytXbV+56Dw870Y
a+ydKgxxs1HlyOD8Ze8VS9urWD4WPTjCkxx3AM69fFOqqBQT3TBMbACbHak63c8z0szfhsrAhq9P
3LdFZBVfXCWP78x6cl6ZQhE+Ms4Mj1JkroU5tg9t6eiLn+Wqx0Npzhn4LQjpBE75y4Fse6zkj6UN
SocGuJEEDFz+2FYIxY7moQkns3KCZF0dspZp3cnuttcEq3CWEDGhaY181HZoHzmtFAjImhDQGCzR
gRqnSETtR+nypQJI8vIzXfHZ5HL0dyGWgcGXKLjLhyIZc/tEopqQL/5mxXYfrg2piaYp4t5o5+Ls
rlYHprIx3ppzYp5VFVNTr8yUc2c1/5W1E7epHndHr4bn0c2l81DO6p03KMtenLux/TpTZYnpRceb
+f/lLy1AKScj2WhYJ3by2lma9NEoEu+t3tvtnabUDId6I2oxomjrd9Axl3eZU8um/wJEJTMzoQdr
VxtvV8/cU0W/9dMIwPTLqC5ow2wCTrVgh26JsglnXNph8RlJmNfxnq3DjY+F9IdV4BXQX9o2MJxG
xREmEvhQL23xGnX27hU2U2MwpJX1SkSV/QoZ2vyYoKu7U4Ne4UE5JTgJ4KIE3hww+JZ5FZU64ntY
nYSFVX4s7drzY0NFh6XN1eH9jEPY66iD/2p20WeR24gz5/O08/634RYdSXr2qksjHUoRHZbL14+H
s6VPjjGG44oLedra3X3T0rpCSWNPXfzmUnJQJRWLJPD6cikkUJW0d5FZW3P3R5cvxt1Sp5/sUuzx
IK72VT6UTTFAcUVFgDTs5UpIhdelcMoxbCJ8SNUEVx4nz4339tLGxyZHqWVGNe8QTUX7R65W69E0
fplLwG+gKJaZmUcqb2yvFjtmt7XRG8LVBXRhpGXPZdHvBc8beypLb9ek+6rik7zZ08xaPXiT0QDT
tcrBUXZRQIU0PJQU/4eXY9qtpeBk4fQMHAl8x2ZTkw40nlPbA9CTgkhmxsV9XS/N/TztaeFtv0i5
dUBC+S5olkOS3pzJ1TLmKYmZtyeOWgWxwphlcK383OKa7Rur0b3DvLcPAQntmWRe+YbJpdGTotPM
VcHYbPOQ+LUZ7STaIYzTZcAzzNB8Swxw6r249bVkrWjUJlXzvktk8a2uJ3sAeDZorXhYEk+cI53i
ls/NCg2jzLE3NNc/mqjKdoqeW+9CGrBLoI2E2sg/fz7bYIQRJeBJQ3UCkWCjUH9qYzEewQpbO699
G4RBTHAF8B7oWUm1sU3VSyq/DHjLN6HXCzVYTBKiYYr2Lsyfyh/Pk0uWseiL0TeVcDd4uZdPRMMT
fERcyy76nCfHuvXElwhg+QpvO9Puma83VZDnlhd/rha91Xx62VmKpqYxRcjg2sYhafKlRCXPyI9q
keinaYq13reaASaJGKGw+2VdjBDV6LHPwENxXfGV0qkUuLdd+qm3IqqiDKH/N3VGo5n2em+Btcra
tAsKu3K/83eoPyxz6D8I04jjQzZ2Y8VYFQ6cz2ki0HSK+nGw+p60IrMSwKbmrGRHvWytMvQiC/EO
t9KGt9aoYa2rq/Oo+YqW1g+NsrZhV5VW0PAWHsuhwzCQWUGcBSm0OuGXfA5PvTli6vHyR71Ni9h2
BFPl3S+Zndfh38vMycwsERb1OB9UIxenyfPxYRJa6uysJWPR5hWTftG+p1gHSGVvXjEaIQvQ7FKE
QFzbQ+np0QEZ3xxoDSNq4SjRAc3Pvdv9p/7X5apQ1Gy8V2WHiLxvk0QMAoon0O6UJ+wU4KGpWeSH
0m6l8fi4ek9WU3gDQ8EpA+sb8ccoHLbqN8tJ8JJeF3gpqb1EXxDhWafjYqfL62bIa+tk1n2XhKaO
wm3URnbOYKpYxXFGM3+5s702fbdA1B19JYHFfUybPtL9Cm+HY+QlaKUZ1OdzoGTGjI8QxZ9+YEwL
x94p+xhWNBnjEDpTnOYIRWgq6vOc/9zHHGxej5ObGstdm8/LN9UsR2ZLdn1nSlvLRcUKi2XM4Q+F
jxon+XX0au4FC5bJyyfn5/z0YmM9EjO+EgT4uGLJIC+/2Krp1VIRXU6/g9eZKRlz03IY1jfpKvIS
Ukmd+7raGhXfUJ70574XRk/HrFe+rAWyVHfqOtY/jGFNwbfRKvWHskSnaUkyx/GjZhzeDUCHn1Rt
bI5et3b90dQiWzuheMU+laORT7C5pX3DVC11+eblx7uqvQlDHBZpBWMAAOQFXD5ekgxGnw9tGvb4
YUNOGs1hPZiG0ryJFk9x8IpMPRHkSsI9UcCaaw/jLLwiEDPksWPtmhqd6qj+75Tx37/N/xH/ILIU
S1xX3d/+k3/+VosF4G3Sb/7xb6/Sb23d1f/o/1P+Z//3X7v8j/72NP5o+6H98durr6L7LRyq71/7
tK62/83FX8FK//wlh6/914t/OFYADZe3w492efeDmrT/uRy/Wf6b/9s//O3Hz7/lj0X8+Ovv3+oB
ISb+tpif9fs//+ju+19/lxPkf3/+1//zz15/LfnPgq9L+bX67a4rvlbfu+1/9+Nr1//1d8Xx/kLZ
i3QliTWdfIr733+bfvz8I1f7CxMfmu+EBN4xEen33yokbZO//q7xX9HbJXMkUnALyUsKquw//wjC
I4cBdi11NS4Nv//rF168tP95ib/RdHmDS03f/fX3q76DBMmAnUJoS/4KatLLw1XN41RVIkFPJc37
U0YV8KSXiT+v8Hy0bo7D3tDSz8jIfHcnPX7jqDM+Fmt3UBsNQ5N8jIgQtYfc8lL7cbtkhi9SVz9K
f/o3nTnOgTZmd4M9fi6w4/3GsEm7s2dwjs82/p+PdfEY23nnT6wPEybatshJXhm0JciIp63BoHw1
OKZx/sERi/D1ZkIH356T4fWyLKekWXo90BNB7pSJ2QjquB7PzPbSp1qnk1xos/3YKLNxr6o0roRb
zSCpi3F437q5eDev4pNa7MlD/CSgXUQvWFsSssA5MOS0YtN10N08bWLAq2GHyn1y1Mz2D9Rl5s+1
2SA648FeD+xZ1F/rxazeiWb6gBOm+qqKsRVJy6o0AtOosjejWoqPWbMWi693XgRo3R5UP/bK6UeC
PPZdlfSfQbEZd6WajF+BeuqkAEtZve3doQ4UdWHIii7WXUud7/heQk7n1z34X7OoRLgk6SfVLqL4
AJ4m4ipZrARxsJRu488X+f+jyrOoIr/zF6LK8F/MAf47PMkYJP/tf8US8y/Ss1xmSJBZwJs9iyXm
X8Bm6Uy9XORrwBqRXPwzlujGX+g20VWgQc//Tn/+eSwhjwYpQVEodVeMXwkl2/ScCgDyMhpEgLhY
xtrcwnXT9zlel+Opwzg7bA0tPqSJvu4UAdt6Q64i3dekZCzqXlugsFBqR0x2MZ4UAYFqpukJ1THJ
Dqli7KnT7i3Fbj8vbYBoT4yay/HEL/pm9cg+RW5kBgjnqDutD5n5PQ8BPBS6P1K5iSkC/ZfNSq47
FWah68OprhU4eehJPJbj1OHy2CfiNHqewBRe7Zg1a93nyWuNnUnSjVdH+xUZcUR4pQbR5tWBpYik
hOVADanbtLcxz3Yio/71V0eAlvhP2iGc4U3+24mk0yKp6aMJRXlYsya9j0tdgXb261QJNpQuLueQ
kYl06bh8ddpUuoi746bbzaNLnibh14m3N2q6sW0M3jiM6H941hWVszIGEbtO1J90NfIYhfTOe1ow
e3C9W6tIcXeOveQrbXXaBmdK00KY/Um4vfmw1HOEoUK3R+7ddjo4grwXiOfEBxB0W9M37OddSerq
T7FetXeNZva+oB95B+bHucco1AnQc/AO+CDvqVTeej4XLzvsf36mIZtiTM0UKo2q70/DQAILp00c
Jwqd47MgeiNDuP6YGVrRo6C5yI9lbnR5IpxVReuu1MWpirQ6QL4QI7E5tQM0HtpfbIlQ2xFq0RDj
nfFFb9VoIhgMaidmcWq00rlf9cG5K2u7fd04VnX360/l0NLjPjCh6G2xQ301JuZapgzB6WFhYd+W
QY23c6is+i/bt/JUz5faJIpGg6dnXxYs1XfGuTZz62GOy70Huj4Ml6tsItE4KoPABa4+lXzgtEZM
DchWnJ//xLZJfA3PJIGim0iUltlSNnHMs6zxcrYSfULX1EohBJXp4eWlbj7Q/yy1jURjlPQRdsX1
KVoc9w66Po26VP/x8iK3Djeip/96nu2laA8g72BU1SeRAXkCGOogV6FoTKPH3n95KfmaL68qyVyX
whGUpJQ0m2wVsaxoiVS3PmWd1Z7iHo5UqmL9kLrlN6JhsfOmbm4fbvayPEEOY6vAlcTKmkEUqE+F
kyqhIuF/ueLkv/yS5AyfOS8JFNJ/WwG+ZlScCs5ldaI78HGYx/woPHMKX965q5dEc5TkjQYmfUyG
N7KEedYprftMx6FWLU69i82lDYX8u4E9CAS4Fn+2l9e62rafa/2cuUodkS1mn9sqqskUi5MY7flr
FJOyU4Sk9c4yV01qbnOEkKA9SE+QawpJzUS7TKq+OKlunrxWbC+FUNXhZpDjuri21fCk2cn8Cpfu
5lE6PT3ldEw+DUO1ZoGmuDXY0GR95QxKQsIxZw/cAN37CtbLDgT/6tTK38mmS6YE0mdbXnGEeISV
9mlxGuLB+9L2kfVas+vmpMSmc1CRltyZp93Yf3pSgAek4oHE2l++axNZv6qLneKka8rHRUWCuKBB
9KunFqYEVCGEz6BdoRSzyRrzFSB6rjbFKY+KNnTKZjyiUzrsbN014VcSMgCgo6IiSVtbpn6BgIOq
DEp+wi0x+SqKxFgOtmJUNBFNl4ZZl4kxELASg2ot578bRuKdGmTB/iCS636id+K9q8X64/8h7b12
5EaWcN0nIkBvbskqso261ZqRWaMbQmZE7z2ffn/Z5wC7i0UU0bMvZmFmCVBWJjMjIyN+My2N9aHQ
WAi3kcYpo3DWrWeqEpU/1ZVSoYU91p/eew5ArADfELAKYZktzuSbM6dCI0FIU6f9keMBXgzgVFrE
tw9O9lXuhHKWaA6DowV0xMvschQpcuTBphYbUCAP/1lqNDiqaYn8ZTSTx3Zs2w/htPxroSbx9+3p
XWPRxciY33DSaTOCsb0cWatpGthmnwZWHKczMp2p9rexLsaPqm6XxJsGy8J8wtTmT0sqZ9WpqZcG
BXA0vtYPtY3qkRv2nfM9o/3/PYrNZfYyA0HnI2eM6+PH24L8Drw8ldorrWYAiso0U0EOQPhp0BXS
70Zc4mzdF4u3rNpRQXjve9DCkYW4EK+NLS4uFxWpVl7TAJC95qFSjiy/eHp4Zp+EgZnV+ncc3M2g
Xszyy+0vcn3wwbg4IhUjVweYpF1+kBgL3qWLhzSYQ7M693FvelhSZsHtUa5KwjJ+KcD+YAqCthOy
v5fDIBZpTkmbp0GTtm3p5jKirOZYzKhyzfqDRSnsYVmU+MtKHcer8Jy5n5ox1E9j2c/3yEE5772m
xe8RbzpDxAp63Ze/J0E9UqlqMwm6Qs7Y/MiNtslwtI12FhcEC+rG1Cq4rreArHZd5nVAryQYYmk+
A5Sqz0oKHuv24h6NsvmEShIutGoYZVqs4pxxn7tqmR0qql+nA68QI2oldHkJ4JvQFFLes4dFj4Nl
LD7apaz9HSdRi0lRTB/IRa5/6Ly6WXQ49pKZfM4rmS5wpVaxb4O2vE8Q3iv5V0f9rXKo/tSzlRz5
yO6tBKwE6koEUDAhm+jSV4mkYJwaBykaAHfFaq8veq6l59vrvbcQJmqkQixSPNk3o2TNqkQpFh1B
khXTg+E0GBU4Q3wmcx8PPq04FhfJK9uU5psCUIFCKzvpcpvGU97BcujjgOrKnzm1PnaJjllYb32p
69BPbfXn7aldQzepDlBSQcqcWj2UQ7HCb+6f2FbGtZ3LOJD6JgsKPOAiNwmj/tTwhP+oKOsUSK3Z
P84pOkGrEZVAGrT4hU9pfLv9U65XWVBiaT9AxQBRYIsQ/eaXoIgpIyOXxGSE+frZpJN9ioW2iQZL
4iAYXEf7y6E2walatT5OR4ZSSat9/B6yOwPJvGBOnOiDOSCGdHtqR+OJ6+Dt1PRulJuQ8ShiZ75Z
1drvJMtmj2YMSksg/fzb44nk7XIX8VVFbmfaNEzAD12Ol5Lr9I5cxYEWh8pdk8l67iYW/TN8GUfl
SaKT7E0Wkuth2Nv/5Gmo/Ln9A/a2FUsMyp+7BjHSrXlJrGVS0yns46hRm08t2NevFv0ubwhD7XHi
K58bq8iDfNGzBydqwvNgx07m1uN7yw+EY0gjyD+/1qe2pN14riwnyts4mCeFOh7HzhvGoXUjE1zO
7Tnv7V/qXwDERKGUgtvloofz2CpRFcUBOgaZtyIJ6WbLYnu5Wh/pHe3tJ5gVkM1wbaYntokSfZWi
MJlbUdDIcfygxfN0BjcRntMlkdwlztOD/XQdZim5ii4g3T5BLtqMl42t5DSJFgXZGlePZTsqf2Sr
PGInXMc+RiFnoMqsMrUtiryZ07rvMEcL5Cocv9WwewRMWPFVa4y9mXfZCf+po5Lv7tTYoSQHBrDJ
LfQsotZIqllGAX3p+u+1GqZPsaJNBwFgJx1CLAnKCNBdIfPyel7eRABJsuc5l9IoWHO9+JSt2fIr
UvTugXZk+KxOjfWAgWp81ku1pj6Wlt5YWvMLyP7CtapydW9v1WtBDk4F6BKg46IMTWXucq/GzUoA
SQuWWnOqjxkZ3NcyXiVu0K7BUCLT/pLt0mhdY9Gaf6tU0c5yseh3eNKlT7UaRfdamcVHd9/epzCB
AXPDQvmj3nr5owpZmaREaqIAvIn2Lyjf0SvMEfDxweTFY2cbHQlJaHqSDFIc2IyzTNrSmX0cBQP7
4Wel1jiCt4DSnGI1HusBfMjitPG9E8HCqou6/rTOy3yUKV7hLgXUmce+EHlBdYJ6y+Vs2QvOEFoS
emhLuv6vnFrdA5c4nPo475CS7W1KwE526mE1P+PNVrpF4lT/u70UOytOyeEV/E49HZ7C5W8YLUIW
cBLJL7D9+gT/3zjbTtYebH7xt2zWmwaegF4SOoTz3+Uo4tjFZjlJ+KP2X6V+7p6SuPDLxpiJX87B
g3NvMI4XsFleIDbkl8vBNMhDazb2kj+nGZA/Hntn8gkDgefSfiTqHzlj7C2hAIUhFKjDsNE2Vy3A
Omi4+cDkNAeOh5JNnpRY2YEo/u4odE5h8wsG6dZweCgRQzCHVvKtocpRuErJBcP5qFyzE4BBd/P8
BQTG+djq1dDkiNe2YZSxNdKXaLELwETi7GMrjPBmMz2CtUkOpia+/nZ3vB10cw4i5MMHWOaSn8LS
fOrrqX9s+sUJxq7Sf1ogFu862x6DsA6PZK52FlUYrpNpw8GCJ78pgWWlRD0niSTfiWI9kEei/jrW
a3D7jO2kBWxGwWBFU4vjLv78TeRPBBbdQHvXVwoz9+Z2jTyjclQX2+AjoMbOhLjHqODC60RdYPsa
GsNWyae4dXxod/YXe2rWxxbR1YOU6hUFuPlipJXQCSi28TTctnTUvpLbFSEu32yhyICni4uzEqZI
uySz/EtTptJfUzn5baZ2vnozZLdf0PoUvMPlLLDMbDxhqhq9dIMmRS4axABUQTRKXjeu9VNcGvYJ
d6DpQB/p1fF8+6tNHoro2r6+5DY5jMyjJrTCBBvqLK+f9XzqwmBVtNZOXLsATneXSkOMzpklL38l
+aqPriPHya9MqrK/1MwIX+LFUhO3xy4Szyc+ee2aiHSV3jJFQ/Ty7k0jUmdRjaLcTy/jctM0mTOY
kjLgYziWytmpnQT5Vyk/Wy0Y0P+nobZtR3kCP9n2wpixS+aPXBPdvarO01Mzr+HBN9g5Cm9ntW1i
LOMUhlaF2WCMO9VntDfkO4veyYcmHqb/MivuVwgb4BUQ2b1cwKHKotShO+wPctsOJ61O48HLcP/7
K7QL83x7CXfOnZCy4EsRnoUm5uVgmNYaI07WyOMb/epJsb2enQlZif8yCmR7AEwICWx1tHOGX9KW
PUHlfnCdspPcOi6PVI728hIm83+H2Wy9zDZWec4bvN3GpvmK1yVt71DSPyi1/CftI+WHFhoDNYHE
8OQBR0HXNMG1/oepkgPCGxdxeZuXTFauhLqMwabUFpIrI6fhIotueP9hFAS1weojL4876+VnW1cn
U5KsZucr+GryXzGrWkQH2c/u5iA3EN7brzoWl6PYS4qbTFHi+Cg7f+K5iZDxxiD+9lR2TxYPbdEB
4aG2JfEMFHF4b7Ldk2bQn+NYyr8i52QEXR0eldyOhtrc11WLwQKIa8xPs754RNDeCXp9Wr10rovT
+2cFTkFcnq9s+81QqjnG/59v7ShHSKL0afcwL2Vycqbe+g9HmO4EeQDICJ5pmwZJR9ON2iZHuIIt
RQZXtWeyDvXgCO8kWOgHYOcK3Yp+1ZYfEpYdehljymeaRuOhWZLkIQetdgdhX3MT1W4fxzKuv91e
xd1BaX0Ca4L8BGT3cgOO6BWUY4aXRjpO9Vl0wPC51qfHqu/Xj5SNe1oNWnIQ6nfScFgL+MJxrJCc
2+b8detYo72w6+s0M5+LadJ81Zbqs5EP1pMVa0cexzunTJhek8pR3Rcg9M0kM2Ot5Z6zjG5aeRqS
vjoZ1XTkebOzlNTBMUAEPQi4YCvWjcuYvMgjo8AyGM9TJNunkjfFSakh3LRZ33xpnOHogt6rHdCv
ofKMhqZg6m32Zgo/rx1ZaZ+EIS1oTardJzVKyso3h9L+Z8iJkXqtlS9Rh+dYnYiO2oQExGOZReo9
oPsjcspOCABMBhUSVCa58zZwCguMBesDRL2rMEG2YGg9WQ4bH7ne//JdkUkETQ7qD+rn5mrVAWm2
GV4Pfg0G+tOImrOrR6N9kNLu7R4DIVSSWsHx2dIzTKma5I6iNPwF9uggp8UpGbp3+8EyA64ZAKho
XgGh3HzHaFi7NEwZpQY376fW8GNFODe4fdr3pgJBX+dJQ1efjtflQchwsqrzAmh80qUr6pwom7YY
X7z/6uQ+AzgGEkW8ocVBefOosZ1VTfIc4wvNaXEgVTELmOx4OPgse/sMNApMOuEEQ9/6chQ0Y/PW
jDu0/7vFvpukSHkIpbj4BDu3Pd1etr2heAMCDhLdO4745VArqjGoBqEg31qleTIjMzlLvEL8Mpb1
gy+0NxScCWEPCOCDjXA5VBYro7XO6PCDWKhPa94Xd7ViFSe4m4fJnLghN48e2khkc3Q9YQpuC8WK
ksLZAObhK61xn2QSLKNKOlOk/p8l9RheR9aX0kF5vCllYkanfp/65uf7V5anDOK24BtEx/lyuuGU
hFlGL5DoNZQY0dlU9TK9PLeNMx18RJGaXs2W7JjShSAzv9Lb3uxKY7b7rJDxlexqVXqMKkM91ZEa
e1WoKE9GokJlnsrmDL9l/GQ33ZEEyd7R437Fh4Dnt1DHupxp5PQZRDVkyXPcc10L5wNvJFYe5BDX
rRWhKkLsFdeqDuN8k6BXOC8vydhgC4BBBXyuJCxdSEjWbwkRmUdjVXDkQOPl3FZp9WWY9NFPyqF7
0dNVfb8bKpAVSgEigxae22JF3iz42ijqjOib6fe2XDzqZpI/oG747fYGuiLPgcpAQQjBMcxCKTds
G4NTPSN+Dq7d181qWM5rMygNRMgC+KU8DrMPT3T5HWoZ2VSDjN5MNQHFw8VZa8u1tDhvobEmynzq
p6qYg7GXnTEYja78g5pHhpfUbHGrtmE9PspD3sCxhMg4/j23aBRZHW2786hMFfZPhjKWONTL2UGY
E8Hy7baFWUNLQFzxguoJFOhyFaPFmWq7GccAfbjqqeO14JWlnejs1lW+q0fSCjlVpX9vL+s2DL2O
SpEIj23wLrTqLketjSgrVAUyhNk23TnNcpgz/Si7Zdt159tDib9qM0GikFAgEgbMXBqXQ8G4CA2b
uw4sSIHJj67GL+uqWx76PNJLXAs5VATDfvSrnR3QFrZLS1WUnMkiBSXcciuKP3+zQZ1Yig21XEfw
Afryh7rs71XGOaxoo+YuM+3obl67+cft2W4X9nVMKs+C8MnAWyWO2FrKVh35nHreqqc1mpHjiSvb
A163HFzD2yybChz6lIJ/jzoGOk+bUGDYqRRppdkEIdco2r3CFK2SOf8gHl3JLJ2D5dwGWDEepXy2
qtDjpqB/uZwq2pTFOA5NMJdah5yzut6PUdrM7pBk81mJp9SlhW7ez9zbj7TYsYa7vbbbEPv6Ayiy
oB9Lj5Bi0uUPaHDZtkMzb4Kl7yyIvlxwbiHPRXIQZK/3DbcHjQl4vwI2t9XFtwdkeIi8deDYSVR6
damOv2ZzFJSDqkzubWXQTgU40uD29K63DsNSdxdsKK7tLcsGc21ej7RkgmzMv2PclHpt3XyG6HjE
UdpZR8pFEK4okQlJuM2H1Gp7khplqQLIlcZ90ZiVu0TScvfu6RgAooX1CE8yKACXX2uNJtmsx7YK
UFSZvk1aKN2Te5cnuZSyozfJ9YyglSFSynygUYBu24ylZNiAL2kZxBI+LrrVKS5gyPx0e0bXBw7M
nvBKILumwr5t2snVIicUEYqgiQaY50qPsrCpBZOuRF4nhUfCq3uT4uVDxY93H7n8ZrvPaVtnJS+9
QKpGxwM0FPl5duizvjMpHq5CM03jZBGlr5YuXYvYqILBzJCYWTUvzfS7ri9Sd0Kx7WAJd+bER4Zo
jD2tyIA36S/MacQkDLUK2lleP2l9tfiTI78XViseWJpAu5IJsiG2drt6iPaa0ihVgB2u/mGCN/tV
q+QjZf3r88ooVASEdjrJiby5ufOlRAap16EarHLow4CiTI+UeDAX2qE2Ax/h7R0qJkSTEQAaLyHU
CMSyvrnJUtloskySq2BEccWVwf/Rpx+OlL/2Pg67GwCLCpDF3KYiEoVsI59zaBrTpHhqvfYQDqSj
xtvehsPDBbAtabIDSOlyLs4MgbesnTKYssb+X7x0ynlYHPOcOWPmtVYTHiRYe7N65aVxa1Cf32JR
80EpskZdy2DAAc23LSn2Coy83n034XJJ9YBcVfjOvqaxb77QPNQ40kx5GVRgi85ll4PbNyvrYJSd
LUdDCMIE2AEuY2ez5TRk+VsFh7ggnkZUrvWyOK8sG4DT/t2SW+w5Ho5CcQv0I9WETUyt8z4ppJRb
ggpt79qpDUhZ+0av9mcb53+KfHyMh/LvanEe66Q9aAvvfDNxdYDYZXBByLzcI1Mb5hPFhSpwhmjx
UmWsQZyWR1PcW00qYbCReRwjoLQJsCphsQv1ilGqDkBwT4DFceFTYrdHYe86daL4j8cT76VXm4XN
SNjYmxJkiCoAhh77YTMYrt1pQxDmXfqsrZHqVeA77oB9Rn81uX5kM7i3nPT06XZA0oSiLf78zeaE
0mvVzZBUgVU5i9dKquHTDH2vHq/YMBTQhEYuPaorOC6JRiEbIyyluDe6l3SVAHknGK3xksm0wi0z
eTw4DteJmvCjRrkRVyHC/LainilFKSH7WQZ5tzSPvA95/UWV/tQqKKW7aGGqLgCD5si87apLJmaK
AjY5N9uGx9Nmexpz1JVSGBPCZvziwyGRvkTI6T7Yrar/Qrs+cYch1l76pGwfVDLFrwMon3cnqRR0
XuEgJIv0H0WYffNNE72YlEF2ikDpHekhndP8SZepeXdGD380VccnEAHvxRgwcTB64nZAro3wvYkJ
EN77dkIvLmhBjt1hLOPgHRn1B5njznY1yPEFOQmuPvfRZmpEa9so1CKQMUb7tMY1YjhUFs63s7nt
u1TMhY+IvIwQdQYYcDkKNnLlUOZTEYRNj8DGWqsf4asiYNb18QnXt8lNm1hyq2aITrdH3ok7QjZN
QK813sVbrGhfDGqqtU0RFDU6uTIPJTfTkGpfVflItPAK6/c6Sx5OnH74JiRDl7Pk/wU8NNVFIJnm
L6UuPxhS/9QnzinN2xe1H+/MqXDIKOz7ZmlOGSJcjRbdtXX17facd74pZWlyZgqRFAS35W+1bKKy
59IKhqElAiIM4vZZth7snJ2VhQPMa1+8pIA/b+JsZqAjjcJsHkiT2d5hE9HdldP4TUJO/eAb7mQx
LCivDoFzpgi+Wdd+yaUyKwExz6WSuJ012CdQLO6SoA5evrslzlcURDo2KwkGecwmSdfCWRn62kLh
sq2RbW/K9h99nNYDa+KdcCoeURBXuHSFH8LlXimsaEo0JcsCw8nm7/GsdmeckVu3mlPnIW9G5SEd
I+WIC3plKSomx8xQNEMPgcRwE8ni1UnLGN5GACS1mrApyfKggLFzZ+Umkj9pNJ3DYlE/rUqhoAu7
0nLGq9mfOp1erWHnXlSvGm55jXWQhVz13vhl3Gb0fMXLW7Q6LhdkkRD/BemaBZVWjW4qhZabxSVe
AbrzwdbT5zBMEl+Vo49WXHxIy+m5aGzVTY3597sPD5gP6oQkmCTOW8xV2pY6/iPw0ySzVx6GzmnQ
vB/Gg4C4c0TFO9Oktcce4Dq9nC2lxnkwSikN9GbqQESb7UPYG79uT2XnhEJoFJ9aKCWCVrscpCtz
u9YXMw1C0HanOY5Xz+ngSA3OcDDSzgmlpcNGpkvJ4dmCrrUZ+O2aLmlgzmvmRQkhrrMivh7J//pt
jbKj9+BVbZ7tAl0KU1dh3gVL7WpuU4ZsIqw3e0Xq3tBmdJyKSEr+xuHBCGpnzk/SnLSnLrcdd16W
+LFdqtRbzaQ42Ll7nxLVHMEnNkRPa3OSRbI0K2GRBoo8tue1KiRPAlz5TiEJMV+hZQ/6lcY7WJ3L
b2lbcZTHlZzCvK0ifygwU3RA1JwQgpIPQtP1hF4LuFQOhB83Z/JyKHmJ9ckKiyKAgyXd6+H8s5t0
+f5gb4rn0+Uzm1EsWPZczDS3txMqm1BzhjIugrpE4cObljppPunkcssZnlnYeeWE5tQ5i2c7cqex
7hqXK1X9KBD1YGTDaf1J+TcfvQ7kuEpNiIbYKdbn9pPcZd1M8Kjqn0ZlRb8zFLVh4UpF2D+uZjcs
J4d01fQK4Pa/UWtNPk9FOyP7WyznUVbbj1k6tdi+K1qH6U7elkUwWcsawY9CJv1OIgJ+lftuqoLO
WFr0sky8NUNF+95oAE5QJNCKc2028o8EKd9/pUWXl5PVT2iM2a0j/4wbaVHOfT6Ed7pkrM1Zrati
dcfMAr2pojbq6jhLJwcBZyePZr15ehEKBBR3W2hd5CZNe1WDIZ7W67exdcx/mtTAw1vBB6wuYuVJ
KXTbB6KoPlglxkOKnb23IUsmy2+gbgh0j9rK9g3BEzRXkc/myjHXyJ/VUbh4oDje69bRc2VvE4uN
RUOLAXEquNzEw4SlXOegeqA2CKlVC9ZoPDTe/9hzKNTTN0fcABLY1nzFqTWjbJw2D+Is1O6MYhqf
c6h1B2d/by7kk9BqhSITTfrLuehRxpKuEySuuvqMvVUUhGEhHXQcri8LhGPeDLJZsFhdkjhbGCRL
UtqcqZ0FdWLGHr3zI5LT7lA8JIVKME/07eVXRutQWe2YB2MkdxDEcE8NAay6w7z0B7O6vpiYFWid
15ouTYpN2FxB6yyI1fGB8JR86OpehU9bFbKXYzIZu3k5H5FerhM7RuROp6AjnlTb9DEN28RpU0Y0
mk57sqj6e8YyWacW33ZPiLP4Y6q9v1bFoNRfBe8JuMs2rcuylFqmE+eBOSbTw1hpCf3YpOYSXo4a
NjubEYIJG573nLAa3pTF7Hka17J0smBJiukpL1TzR9ZY0vursHShRRNM2F9BGttcQlZXgA9sNYYx
1OlZ7arun76MioNbaOdjcaLIInhbQJ3cwpG6oiD/h0oSpFUeeXHdKPcIKiqzB61aeZrGxDyNrWUf
QPZ2R8XBXMBEAPZvc39YkYO5NEsWRLDT/EbHfVHp5/TZDDPZryI9/WqujhHcvnD3vhtzpAEkHOOh
GF4GEcSIVVGYyoK+Vsa7xOlDt7GS9wqUEeEV2lAUTYGFcKlvoghLqStd1WfBtDbRh7kO88KtjLE6
iIji2G6Sh4thxGTfFGSWPjb1GfG9wOjt9N4kz7XcuS9+oSuT+ZgQmkGeYmLuLUVsP2h9eGSXvPMF
UfGnDQwwj/fvFvvV4SkWxk2YBmup988jIl/erEdYWY54x46d3t5LRRF9vf0Fd55IdBGpnVIRQk2M
hP5y1km3FGndNGhZGGPSnLlonOekbi0/Djvtz2Tb7a+xla1H0qoRkeN0voslSQ1MWI5PcpGFBztq
J4zTBAQcg1sg2ekW+V8QO9VZqtMAavvkwbnMz+WiyKcm1uKDc7qzedEkFMombF4guptoUNjhouYz
jzKyit5NEVU/l+lwlCPtTcgS9SmdhFQACC/XV0/kVg5hXgZhFsPoXtfaL+XUxnhjeq8oEOeE1hIn
RegBi/rJ5VBWJYdKYzBU3DjfI9MuH+QkPiJ87e1SgBEQirkDwWptDuMwx5BebDUNNDtMgI0387ku
l+iDHi+SF0emeQ/k8+hltvephEESSRHzohl0ObM0LKoBY+8UcYFwchVbnf6ax6r5cvss7NzrtAO5
ZF+LpM720YW0WairBQ9Oy0imjxmWSC9lGqJvMpRYa/ehZhxEnL1p4S2PBAb5HnXMzQ5Ml6bux6il
cKJUdmBIeudLi3ykTLiXpfOSRNyMpQONu60+5JJcjHo2poGTj9ODHE/z/VQomN/UQ/YSRVC2SWTy
exDlyY+uWw0/iov1/5fzvlDzfqugvHMOWFo01lDIogyyFVrrUmx57TUiztir/tWRcDRoZIQr2nA8
olPsLCuHzaBhw6SFieHlbhmmYZrtYkmCspLLH06iszs7pzzd3i17o5CN0TzT4Lzj33U5SqpOYLiX
DLEYSfneFAAzNexk3h8OQesI4Wb2PjJ14ke8uZOoLFPnKOMkmLNI8ijrjV6pmItbqAjM357P3gcC
DQ4SXaDwr/g0xTqVWAVYcaDE0j9NNIenZFJfJDw0vf8wENueIYThxlVF29HqcbEQpqksM/KqpZPP
WAPErhK+mxdCRIS681p6ox9+pceCG5iKsIKKBo7eUP/DUdrXpcg+357QTuKA+BTlVhzshBC7CJlv
P1JrjIUK5C+gD4hsBOyJMPEtbIy6M990Pk+LaS1eCABmdacckgePcck44BBdBS/ePlQ+RGdHcGK3
b1MBIe2jjvOFiGb1MRnTzhsB77pkitYJ1/LwoFJ/tf3FeIDtRWlVcLA2IRl/5hbJqzINRsvC8kOe
BtfW++hg/++MQj+AocA5iSrzZv/rJqq6PLiTQHGmX400jCdZaUP39vd7ZfhdZH6kqdT8eBdQZwR9
JDpNbz6gPLeUkJMmCSRqCTU9gA5MiITcXR532l924mTP5oSXrKq3UmClypC4RasWT5aKzGDU4Qvv
OcqI/1EXdW7eoPraatN8ngET4nclSac2iQ0vboZV8iytWV4kbDu/3p7E1fEVc8BphBYN7zX6Updz
KFCWbNWeldKxWehOTVMigl/ZZp64Mwnt6fZo6lXzDbN4UiY2Pe8pka9dDqcnepZG0oQyi6qi8RAt
TXq2Q0qkDzK1k/ChswToNm9nqAXh3Pxu1yV6dqqpQrlGOPvaoWI/QNouf8emJgXVos6F20VG9ZSU
1vgcZ3p0HoYwearWyQLVOpTuiHigV2qrft/3qR2Uo9zeFZOu3Teh9ANU9RGf/nrvMUWkHaBTQr0i
yl9OMVHkUgEZgZhTlRvPS9albqbXycE5emUdXW4+lNbIO4TfAuu5LfeYeN8oeTrEQagmjjusqi/X
6l9x0wN8d752g/qoW+ELSny5qxe6z6v43tFxUg7L1ovL5WUux8/hSGdjkifZbafWb/JBcxfkeipt
Pih9XK+JqEgJbgoJJsDDzUmB/e1IOs1GXy/HZXTLSi8wCh0G6WB/XUczxhEPAAAksDu3KUuUIZmB
gIGNU++q/Y3FZPmzouxf0KvPi79WqrgHA+5NTNA6aG6CBuOfy4+dddbcDlwNfuiM0r2T8u7S5jh/
b8IHbk6gHQS3TnSPN1vKcBJYiTQ7oDi00z3+SslJKO39l7mAFSFBF9WALSfc1Kp+rQvmkvZL/BTJ
zeTWRZYcPJ+uAw5JFnhi8Wwk494SE2NbrcZsghnSN3VzMpvYHe3q3xKAysF0dvaCyOYA6CFyRrly
8+Lotaiv4s42/TKKlsepyXmCaxZvj9GYvjSLeXTu98fjrhH4QxDgm5st0Y2+aMiy/AJ2z/dpQGgT
577F7RHePE+VYhxE7p2tJ4h4AFK5t+Ggb87UmpW9gq6X6dtqrz6GsZGeqRnN/u2Ivfu5SIXAiUJe
Qzr8coND3neQLxOz0kAPxWBS7jptmdEIMo8I9XsLyF1E4BRIN+BKl0Npi430oLZCcaH6+7CujfZx
nOl3rB+MNq0PtuH16gn5QGSA6KwTRLfiVn1iVJUWJprfqovpxm3Lh5ok7SDFu1490YajpUoxlMvu
9Tp8kyFUuA/ODKP6duP8XM1M8XAZd/wWyslBHW9vPgAgdLJjHoWg5C8Xr8dJl4iAkVvrSDlAeWM4
FVEevjsQMR/Ar/Sk+Uxcb5ejLFokT1GkqbSh09RNskH5InXK8Pm9ew4YEO0ZUGsUQ+GBXo7iIEEZ
V+GEKd2C/CFaNImf1ob8d6ca4cFQO8vG3SlItuAP8L/d7LlVRwy5smeVvLu570bdeBwK60gIcHcQ
Pg4gf1yN6GtczmduQhmJYgYx83Kh2m/ZD8kkHXWZrktyIutgR5N6CFjFtqpajjkar0Wh4KdZtp/b
uM8RWsG6Nf6EE9eYvijh1HVuJtf4MVthWctuDbc6uq/WbkVoakX287yaBi53tz/n9fTJgl7hgQA6
Bf/gcvpyVPRTArfC1yMz+zcHdEn/X24OOsXX0YOyuUwlW9BfaftvMkunWIouN0qZRaa/ZtsLMvNR
/mGMm9ozirw9ONm7w0HnpDONthWwwM2kUkyiwa3IPgdmvS9rXfUTE22maBQuVfi+HcThq0UUHBwS
ANF6F2IjItK8iSRjmOitXuqGr48mDkc4rp3lFb/k25/qalaMAkyUW5mnGWzDTRTBrhMBugFvzm5J
futjb3ltt+jIB/S/JMkoDt6ee3OiSMFTwNRE2WVz+OY6SbumlQ1/rvXcQ4W+PkeOlh9E+r05gTsj
6QQ6TYFC/Io3K9fAVExqSdd9JzajYHboAujjOt13tQVsVI+PZDivxOdfibe4pHIWX0UlNjsxGWjb
DOil+mkT0kms17EP8Q/p8hZ/Wx04gK7XdUxpWkXfvVtz1XCbNpq+YsZhpCek56ra00ZVHTw7nnrl
nFeKpHFxNFWPsWgPKDuf6uWoySVC98V7gtYBDxew7FSDac5vNvSQkkmlSqP7bZTP30pAF+ellMyT
VkNlQzfJ/jADGzh4Ql/HrNdRURmmAiLIpJsLZZjtVbYi3ifRGufP1TI6jw5iH492buOA1mAf4WZm
NZ2MqJZK1sC0fQqB1bNepeHPUTOHu9sHYGdLUtgAjwZxWog5b45ZhM4DZvAQ9Z0y1p8XVIRcOV+6
916jzBrBUEROqKsKm5TLLUm5rMdepkcdo9eXD/pUm1SxLPX9xwuIBfeBIpS4ryz0Wk1NEP/IdH/B
hMMzRhSwB50ddnvF9vYNKgqAFHnaQ47arJhaypmlTbbmY+xQhV5h5/NJcSBKuS1m0nc8ifR7Knrv
bv2K0jcEMzoXwo5wSzCfM2tRco38TaKR6AJGgLDbO+3BEu5MzlbpYRPhiYYE3ssPNZX6IDeDrPq6
UPZ2FMY5I7amYIzNfe4mBEV8Bc3+6+01FWF2cxZRP2CHgEoio94K/5lLrqO3uZAwKHPkDsucf06n
2Tor9WJT0goH3DND+VNoL39uDyw+1vXAolkC+0Oocl7Ot1EsdMuJPWTFQ3fux2J4ztCmv18GUzk4
aa8Fiu1YaAOIFwwxB/WKy7GydkjqYVgUv0xkeNZtXOceCmwds55rKTuFlNx+xVjvnkBs22ea1MPZ
TK1U93BY7s9IyrUPXBmWl/YUfbpUVx5brWkf8ijG+8XqkfuV6Jo5Q5U8NpwSN17UAs96pe4OKtM7
QYPGKyhdAgcd/C3tzEGhS+b7KL5jtOadNGepF9I4OThou6MgI6IygiCTbNarK3SZKkqv+JLZfmy7
0Hrpw1Q52HniL9l8FK5IEf4ZgbtgkwBUHQXNWR4UP5FWom4y/nTqQkVybLxfOt7qt7fb7pTICS26
glQDtuDwMtHiIexqxe8xQnHlXrPusxWDqtujvNrEbSdFiZ0bmVhIPX8zqRJvoDafa9mXS6M0PBjS
7T8Yi1EWpBpi/5SyIv5axWqaeLOGlhv1xHnq/HykUOlG6SBDjbSV7k+jzWHttsh+/qtZ3fpjCtsx
c2d8MvUzlIg28aRWN3KvBWedBIj5cXnleOLWCG475g+jqB3npGsLumb8D+TbSlNw2661EAfgJNXL
78UU2r8dOnv/KryBP4+6PX2ZewnHZWPR9H+wbshmF5a38U2POigE0GB6xZVh7YFuVW0gbLkeybNX
IHX7l52Nsu1haUJ7BH5n9XeeTNk/UdvMkafphTp6o1ytrafU9lz+H/bOZDluJFvTr1KW64Iu5sHs
Vi0ARARJkRSpWdrAKIoC4JgBd8fw9P2BObRIVada+1qUWbKoYEQADvdz/vMPu2imljEffPUO/wy7
ICjCqSV9NauFH/s5JOHY7ML2y09uzQ/LDS4pGyygE4ct6uqne0AU1v0G+ck80poFB3up+5i44p6A
qOVnLk4/KiLoJMFKYe3vbsPEbzx9L9NTYzVtw3YsaIaGhL5vO6dtbzl7m6Ycz5dRaAO3wEKotFa5
/57wkf6L3c3NS1W2mUrWegYldau2u//lq7CbPDGAweqIhfpsfS7L0IsO6RJ8zcFOIkSRKQNEK7b7
4WcA/I8bPGf1HgSyB37vu/zTi8Del0ejV2zHMbPmA2657tEwwxnOoP7ZBf/x7OSt9gaek2wnJD8r
g5UpDRl23or1ZkbfaQ1Zf2ttLnm8rpsbN7ryiOHJVwcfq7+/nD/uKiATJnNrBpJgcc/5DJ706iJz
l/W4ztF2UXXZt8ibzZ9UBqyaH9cuh9Zes+7SDAgUTy9lv5HdvFjRdMy6uYrOhkiuxqFxra06ONm6
fHa9Af6w2eVOF/sy8t/rMhQm12H2Yd8OU5alRbfUVqq9RtgxxreGG5fSGcrYsmarOCxR79kHDv/F
PRTeMrxdoq0rkjkrFwFHGV+GM6IDwayGJlqGY15P6NE9fIgPbZ2tztk2F32VLBNwa8yGjyMKmQEi
T8oM4Ou6bxqCUNatDkTSeHb+cVh1aCR9qIswjdo+vISGlrtnfj7AJg3GLor7arbfmkoNeaznxqAK
yUSuD9ofm+qQ5U1568Mibpi45KFMHo3d00yZ+f6lx5mEcNqIfc5pZXXqWKtPEHJmNx/LVWZv4OrX
tzrM/a9Dpow3sNKIdB+M3noTDJb1QTkqNOJlDGtFnFNHjz1MnedDDLbnK7e2bBjD3hK9atXYZXFU
BcJL1rULluNEBjNmxoGxdZcNTkHMVbcOMYsuDZUzdQtpyIY+jMpr+q+GoGZtyRuw6wnNx1aY7wYd
1mVS9Y6usL3YmibeSq/J4tLBauM0+H3RoOKyM5EyD7Reu/NYOoe5tqf+rClG9d7xCueOYajEoGNn
fZejr699wyjqOMx5at5lZT+9LIvN3g6DG83FLgzrnJPs+rZNQrPyUxEuTRi7Xu5+i8bM9zDA8Va4
ZW6RO6SErdYrPbPFxlU5m+/JYnHHIzVIHh1YKuNt3Rm6w1PfIj7J2mwJLuIXkYyDVRhn08AEMsbU
0cjY5bf1UzVVAxctNHhOC2WspGn1E/2Yjnqe4bJknBRljroPM8/9YihfYo7RBOXFxqu/6HxYuTNj
SNE2b9V0CUKyOcd+0s5braNaUYOZheSpz+co8e3F9gnaUsW31uncS9ubyxtmhzg5GHVY3tSUo6/D
fKipC6Og1akcQlB7U1j9/bjN5BipoJ75asZEijyb3Yy1uHL0RVdU3pcKWgDDLcA/vlkTbe4hF/n6
rR8r7409az/AWt22mEJJf53TOaDSTwhNBXUkAqdgk+pCtZ3Bs5maJJO5eaN9A526z8ies2POSbBH
0n7ehOEC80WU/Te787LPuP0Mn9oQhWE80RXdTgDeTmJHtJIQ+q3xavJfBTq/HMo+ezv3g/GNhmmq
kkGrqU0wXg0eZoQDn4RQtnUao9pdj7Z2muZl7btc7LkU4z3qJK8lqK4Ii6OtiqqMx1CL6xaGrUgC
dw3v+mHQDyUIyy0XJ0MuwBpaEhPv04cuKlSQIDI32ngmPfMO73n1dl1nsz91GCbz/waRlqnTWE6X
KJycs3jrK/EW+LCsE5P5lhW3COu/TBFYx4HIbdtL1ZqxQKrayz7yshJel5r9uMpnUSSlNwQHiH8+
JblnBK+lseIa54kqjB1rkje102PQRbJmwKqcit28vYy4BVMbFH3sQEd9Gc12Npxn2JHrI09U9MrP
3ZCUsGVlNu5a3ZjHk28zVCwxvwtioLH5LaXQNsbcwVlQP1nOy7Dz19dOI8xkFg7C3Nlc3YthiyzW
rFWE88Vkzz3KVlogmWCsmjcxX3AmLC7wp5eG55e3mS+XNq3a2iNQRZvum6zImlu/GCafW9hZZHn5
0jrzAP1vushH+RMwKKG8wrpmOEwuWQNGJFsIcKq83DBBfTu4trUd/aD3houWuLkBpo6BLmSc2UqT
UlfF5R7fwtpwZ385djxt+rgtsmtPWom+Bcxqw/as6kcNbaRs4Hwu3fSxBsWfkoKp4inMcpcNt2/x
c2+m2bsM1Ygku7YH69qE5eQncyPUlTVMeHo1BB+eiLJkF21J1CsvyETOJUEjxWydPF+zZw4oRd6O
lajvC9uY85NXhkt+lFq05anGvIo+iLrWOZXeHFGj9gVbk8jL/jNvsABbFpQnyE8j6w0JGBUT6dGg
EhipxFqYq8ZaJfix2x+2hrzQ06h0YJ4R8GoXscddrLgxJRqbJWoWL3ZUFnYx2kb5sQlLE6sCYSKO
aQN3+0hENSlnWyPt29Cu6nNHMfCPy3nolthxUOAfRJCX01nGZmymdq4CA0e1LniT4wDuxxFn1tXI
QxdcBEFvmHiEu3Ud26KtH+pSjRh14RL0iYn3+LLDvzWDa2WNwJh9QB2+bv16k0WboYmDaRv28DHz
ljgQAum0MNx2SCY8qc/rJfPijm7gpIbATLZcXiI7mm40d5+ziFpOxDaBX9PR63vNJcDxgdyvfM+o
ZCisbtxyyUUM2yv/NHlGoxJv1BDgGUmJC1N5/dcOiI0GzlOeiIVrUmFTBxt9WouWKjhb18GK897v
ynRdA+NSNdh7Aqp4xSfHlf7Vtg5zeWKjdJa0N2zOs8ISRhxEgpBE1bgD++UglhtPielT02V1lzhd
UK7spV6FWGq2+izd4GlUcTfPnk55YOrokDda3m2MH05YSq/hxVyU1dkwcnSkIqBIvau8yt8OZTXn
1nnRGsXnwNRun/aztlTCYKo863yhDnIpu+NU9mivXKcarKRd++aSaynow8pu6pJyM/I+sfGqu95q
5KZf3HUBYFWV9N/2o+c8FJGPwtWf6tk81DLEE77ly6pYWBzXsRmObA+y86dX1TgOD3LgoDthJghj
y5myleaObXd6yGcVciqZ4LJtZq4fLGdpHvRm2VQHw7i6byttzPdy/FrUR0s021eCmMNPS721VHQ9
6O+SSdgZNjSCMDZ04A8p981j/Ekw5O2gQnkvVa0/dHha1/GAZvd9uQT6K/0J5V3vW/0cr/ZEeefi
Eli/2cuT20KtRnHSdYEFZET6lY5h9KPHGD2p5gQTjKVItmVDY2NGpX47jnbwoQ89+bEKy0ldI/Fv
71H+Vn4STlYwxk1mjNfBMpXfPNnaH23H7cckd7PsGxsbR/Nku8AupKg2eczfaV8rt7XeVWYTvNHD
akKEaQwc2Zn810O6lJRgKU9jHZ1TRfnLoeqs5dzfWE6waPfVUyETwG2kQDEa5jK4JT2rquOl6AvU
k5hk3Zpd7eTpbMj2U59V3kOFHo8iWujoneHZhYOK32sepiwyXrXj2l6J2VoOpbaq9dBaY7OHF5Tq
rmm64X4dJJKsJsv67e2MIo0lUS7Fm26OKNqDvLICAgsRCsY6w1CQ71CtCILbrnrHBav0hcYZ5X3R
GWWNoKEz+uttGC0j1SYAZRqw3/cxuBUHkqhKLzj1lgVuia9C7qV1Lu2SRmVqxCtz9tfu3VSyaSTT
6LhbWi0mVEd2AnmLkfjYJ20UrDJuWKrX7Tiat0jSfZIlzJntjcqrXeMeJLSJrYKM1DhUIlrjKsL4
L2YI5+VndkSsG3Fvy1jGDHR7dahkmL8nMDb62jFjgjUXLMUWS7hvb6rBJwVH+qbxuSGBZKOSrovX
s80pGpclSNQyutkW2wUsmXjp8q6LjYzbyePY5u2FJ62lICdCO9cNBrn2afJV+W2RraKztqssjcTS
BEi8lr33EI4lE1IiepWMeGoaFzP5UyWmDGHxVgS1dtn/VmN5T4Lvqs+icJProaELJA7R9AcG0mSM
csxEtuGBYPqqP/rZVrZnA3z+S3uUck0rRwAXb3VUHbPS7iaM5Bzv256yTCk6t6F33qlu+QrRMugv
GtfJx3gyggxoxs6bpEJm8NFxOp6kSgYcJN2olumVTWZvc5aPqo6ScfbKKrWWbXnfOlLdZVAQ86RS
upgSe5b9XRmVY57AUAzuW7ERe6radvPjsOb+JSUx1l7sGnL8IE2GY1ClmvCu7hR2e2hJwZuaxssv
sV0fjIMpfUscnKkvCHbjZHbiBVp4nta+MPPU2HLN5dnK3Z8vr7bmpO0GxYIdaFGSS4KVx8kPauwo
Zl+Buuaic+ZrfCPa+UZPgf/OCLCOSaxZsmubZhmcaemoKTazENQK71gM69CHrPBFwcESL9eDeTZM
tWN/qgkLUdfGNPVhgk1Re1Ws+dCdR9VaXDfUCX6sqtZtY/pQ+QnbHXkzWkSQx8vWeSKJDIrRhCcb
udrm2SpLWtqMjoKFQXIcDqugahd19QbHpdqJlW4jQjEnNc2xj9FyywwimuaT5HaHpzIi6SIJ80IX
L+3WidaXVEYkKQS9FZ7XQ2/CRmvxVE1qEYxvaqtS39qKHTGdq3V4PTMhum1URc0vctrDlyKbavYO
VAVEdPWdLC6N3hiXOFzHXpMP2VS4YpcLT9xSzN0Y477j3iEFn4q08r3+ZlnIGDkzKANOVcUE8dBp
M/u8VlzpdKS0q5JQDuZtrwaKRmc2O3HQShvjfmkCdQv+3EWprJSc4nCLBicWrcOFk46d99STZqeo
YRYWEhgPY3DIb571sirZeC4KPcqOCiTvPwSGKcvzCuHOp9DEZSDdtnzc0iZqCeSu5xWfQyooeZIK
9BPj4IxwTbkGy0ODV8HFpD2aV72RmRWjDcN8x+yHJmO7ChsdI23PryY0mzdh0fu3thGyZVtD3piH
NRwyO9Y+1TMwqqgCgJKyiHgvVfVJVIQRiMA2m/ehHrFXs/tFfh0Ec6czFGLZsVu2KEv9dmrv1eSM
ZvpPp9BdT3zYfKz2hrirbIrHwVhML/ln79OyDw2DeOD5gJJdzs7boAd5yj1M1RKcZInXwk4hKmJA
6Nzlvjn1Gz5z9DP/yh9BNww74YRi/Y+rFiKYp0iRT560Du0aQCpniMvOwVngd+EEScz7mbfVj+AX
s0W0xkB7SJR+GPopmCazJfr1WHaas1m50atiLuqvvwqxgXcxSg9hVwOmPp+LWaVeO2dtl+Oo3Sv8
NH3qiwnE+JeRvCCAUIffsY8qH4j06YUTqzJ0b5nz0URTCgMY6VNrrj+z2v9x5kFgMcGKaOiYl/II
PX0XTpGpyDGDJxFKiatGFM3N2ET1hZV5znHoQucnJg3/Yei9M/4hxO4GCpisPUNGt3JwNs/L5+Ps
kvTnsTM1o+a8dpb3BgYocdgObjJg5Bx7G+1II26FT18w/moKood4yNn1e84+vYLi9/SLj1JTo+S2
xIBIzGdzT25Ti9PBL99E3gXHHLjKfGPrublCZSOsyZ1ZHhFqoqseg4mChwSZv1+RPzxjOGYytIKL
b+4shufkVZC+uuxyjdd4NusrURMjA77snWgQ6uTv3+qHRwxPRhilzIYebVOev5VcZJ9vum6Ogwym
ZCza8mZayvknj9gO+j8dWqGogSyFEx4YMyYJT28OH95tJu4LN6dmrqMpXn1xv2QaBNH4hOIMfvfP
SOU/XES8vcxwV8uhGgISfva81Yq8R2l63KpWVInVCCMN4MMl+PT/sjQPrQHrguKKR4AS7dkzYG+T
t2WeXI8uaTVxSfN12rDo/smq+OFWPb4LUg8EGgy0n2c01aJpZ+UOzCB6YzvQEWzxZnW/7Ou1vwv/
28PV2Xuf85jyJpgDS7Yro5TFjz1wuWMpyXjcJuMP7+f/eaKHm/79v/x83/XrSDqvfPbjv6/KexL3
um/yf/eX/fXPnr7o36/0wyjV+PCPq7t++sdRtV/vZNm1z1/z5E/wTn98kvRO3j354UBOr1xv1cO4
vn5AFSQf3y5/6PZ/+f/7y388PP6Vt2v/8K/f7tE/yv2v5Xys3/741fnXf/22a0P/5/s//8fvru8a
XpZ2TdmW93fPX/FwN8l//Wb41gvA+Z0lh1iQPWenFcwPf/4KlylM83b3rt2/i/2u7WjV//Wb5b1g
LIw5B5wcKHB4Q/72j6lTf/xqJ4CgJWdkuPtSRr/9+dlufn9ef78/XIo/fv5ezvg4a/7+sUbohYs0
AAUjMYSGz11JOcxEIUtrSG25DxtEiFq7dm0jzgxExUmjHAbQQY89auzicBjFeO1MqWdlfjpUTdDH
szTDh6oVF65ejQFkvL+x2sU+qcn3Sa8DngaINgggwJJn6WNvCcBU7AgwlieZQYNvrENSwMq5HMNZ
XYpQrx968tvtQ+Hq5r2vLPtdOzTqRJradhEN5fIyW/puiMd+ZMQ9kEyMQmm77i05qOPjnfzv6v5+
dbPp/nx1t/94/dCrL3V5/2Sd89o/13n4AsI9C5UVzu6DPOSvdR7YL3gA0OsyWd+NkPdH4M91Hr3Y
1aBwzjDNgEeyF25/rvPgBcQ3e6exuDupFSnLL6xznppn5xceDjxPWBJQ5UC0f07Q6o3aFqtTzwfm
sWHwUoA5r8dOYsp1rKpavLWZ0c0HbHBAkLdsEvo4wdkZYjUN9cvJMjs7dYwq7y4mr175h5GpT8oC
905KVZR3m7IZfm1153xlrEYIWQXToon73lXvWsFRkAQz9JjYlrkhgIHKsT1nJtz5ac0D8a5srY5Z
Bq5N9K/SkWtctqFbYegnBoIYghUMFSFmWF21dTPl8ajniEdKBZlIoGqs+WnqRGDAtKic68qW3nvL
F7JPSG/Elt5qFtyGx20K+kPWBfohUl4ABmu0y9uRTro5q8JwB1Rd39XXQ9FgNZnpqR8SIypwZYqi
7OvujadiVHm2m2qAgzewmWv/qrWmPkoqGr2rOdKRuiBA1V7jtZ9CMKFxaRqOgs1GKjSz02BDhlFD
YgEwjUdphWVzzW4s53TCYPdNI0CZzyyzVjvio6EVMz690R4W7ulMBPGdteB1GAc+r05gHy/TAa9H
/KscPzPsZDbLdk67RaricyFb8xXAj9nH5RZ2DBoobfU1raQ7n6ZyHj9MjacZtUaoVvTBKBFEnA19
X70FjarcRJdRc+mUhV5ixtvNVRZo824OQvGKsI7gC37o7hRnNHlsl6R1L7GVQ/hCQraKV7Ubyff9
EFVh4vShWcbtgv40LTLD+bIFS77G0yK2dzksgJnZVrYwj/Zhnx0HZAaMJozNKJO1m2DEjD3u14T6
Dl5wKwJgvJh4Uu2dNqMbnAvXLQobYGDOdNKhciWVy7Om15hNBMMRX8Xsqve0tFNQ0eBhp7bU16C1
9mupCau/FK62/bNeOXaVbu4WErm9ZFWThs1S4/CeoYd92eEfNJ+3Bkhzou3VnkFxskmmk1z6PKll
joWOsPAtTSw9RO4Ro9TCSFXj1VXaV06dnYwhdK9cvxEyyeUEvWckEdA5LRZz1WNVrjBBi25Sryer
CMAKsmC+t5p50bFvYK0RM/so9GUrGWLCcMcZtABNWJKIYUofB/YYeolR6e1cudOEhZA/m7gJ+Y62
Umm1GDsw4BmiNByr7g2uaBmDtdbIowSDRwuBbA3b8ZPyjCxk7IttP6dTZXyQE8bS8eQtxvux1POc
lk3gvQ/n2fwQwTPIYvr6NuCO79kvgPLjwSoZ7TrhMtxH3YCznytMDrxWlCvzplF/CdpK3xjLsuDM
rleHuTe6iG/gvfjprxVEL4ye9vGTbB7WDI7vafG3dUm2ssqsWEch/nklgTpsomOT1PXiVUlV5NO9
hFElk7newss+h6cTd2LgsQmKcnlbqMq7dmF+gMO30WClsN6aY4CrD1h1vgZM/7o+P29qvm1qSYlg
WGG82KRdXxlDSq3dd6ntjRGUVkuChzRs1IQ1uSN5Pyg3mXBGZImtBwDz4IoBntUnRuAxd4wWJhhJ
q8tlgcbVzM5LO/ewPmlM876xM3XXji6zFG8mVxGxde268epvyjotCCTfuUK0IJPk3LzxWIQ9kuWi
ZEqXe+qD6YOnx7nEXAdW27pgVYVtQp+WmqUbz24BbyV0ZzDSkltgwdLO8y95VrhXpqy8OTaV7Rjs
nVXUJPnim0McdgaWga4mPOwYKqcSP+H6/XjqOLCd8eAg4h3nq+e2KT6iv23zJM6hW28dMjuLYnD+
nwVpPIpJvq/isH3Z5aW0LgGUMv+55Yc9moWalhEGFV5YkgnmaPiJKXkYlNrEVSHMEXqDyD7PVeG9
tDYIAamLuvL3eulJM/B9Nfm8X/P5lkhr0Griug0+8qyJKiZnmAffGQ5+11gXIP36k9eL6d1Qti6F
xV9lyH8oXHdK+tNvjNsthGukRUizYK8/bUfbNousqS571AiqbBLtLt50qKyZuxzJPrQux6GG3lg0
NixRUChTJZPoyj/Mm/9bIX5XIe7u/n/dmr29etL/nMaH9u7rk/Znf8GfZaH1AlsRoq5hOFLhQR//
qyykM2IGA0BCNRZAt9wFo3+WhfYL3L9cXCD2m0z9R2f0Z1lovYDXTJ7rnv7DaQUN7hfKwucLFtAL
tQNI245/odPaf/+dFmclE6vtg0GkjjBEMrmDfzAsPZ15iwzS767Kf1iwP1gN7O/Fx7V/N6jiGz99
LwuSmLXgs58OXmRc1aDocZa5fhpN62e72qcxVV0cdlkeWd79TQ36S64nA91w5TiEbSUSsj1Ps9qY
HDCu2Em0ExCuoU5z0x0b3QnO3DFi7Mo4vQ2rKSbfimiYmlGsX/ScHFG3UT9K5/bvv9pzaIhvBpgB
VIloZo9JfCYfCUgfjaqMt98Mqz5KOoDEWqbuwOkxxA5Sp7hWkR9v1AU/2XCeb6+/vzOo5b7E6If3
3393/yjeEVng3oEdc5sf8C9hdGC6609Qm0eru+83G94GHSzW7PQj/NdzGQIzV6tUUVSmsyf0mI6e
2R8qVajUjBAmccQ7Y2qLMKtJx8mze3jw+acVJ9FhFmuQWJXhv4HvdxFw1p/gOTKT9mgUvhVzWN5C
opRtbMHTU5xjXQ4dQynxcgkt8VmMS5Ai92NwAxnQeelAjDtXs7d8eLyB/93FvtvF6DG/W9U/bGNn
d6Usv+9tH//9H7tYYL0Aq+MU3/EWVttfe1jg0qTS75K0AoQCM4ql/8ceZpsvQHaQcttQfwFmdyuG
P/ew8AUWDXgV757/RCegUfqFPez5Sbjb7LmkMFq4N/EhfggNDUfHIPYUlq2mWI3LjnyNElfU824t
3SzO7ajDalMbD9D65Ct/GfOfSa6e76K/fwJKHEoQlOvPYyhsMVQdVJngkEM/OI6D4yRu0VoH5um/
KlTbvaTJDtkzm3Y56LNT3xtGI2ugJBwa6Aqp2W9eWtAQ/2Sr/vGK8o2I8wA5Rd+CG9HTXaUIa7p9
5boHQ1fmq5G4rYnxR4cpjqCmco92U8sznGmMax+n8g/w2+zyJxsbB9yT8mbniu8HIAR8rG0ZOT39
CNBLoQwJGyHHnovY+5N/Va9ZlHKANHQHsC0dMzPOvlvx/+mIerSg/H6jA2I3mQyypeAmyPxi/1jf
7aeR3WRDbY7ewWx7kcddURbmueHW8A+3wu6jQ7RYY34uR4us9SIaaIMy06MJjPqqe5VLw33Xb+a8
xhrm5WXb+0xWTe0Pd1UpI9jNXZ7TMNJTvBysDbpHL3D5ZJbcojmNnG2p4rLINh+qdMtGyCe15GkM
C/etGe6pmaW32EE8BqJ0v4piAm4MkWHOR7QD2bvCKcVHbpZ4HdSO+yWshkofV+wN5FkjLAS9/hD5
r/M1Kj/ThXv+rWRs3Lxz4VA4ceTh/HMWKsP/lHtr5l47NbTUd5W71ie0nZsm37Oy7MR67EBM2egP
xHvSl1iLG/XX2LnYb3I/oHNZ9yZme+xn6JI4++hf6HO6x56n3dsfmCHWPVNyk2SmvTvqHjul7LFr
QkINSXB47KZcInqvIP3SYxGpQ78VCHQEsRLSy2MR1jU9GYvCObaPvRrgBX3bbp7fAObu/VxD9niR
QtzOz9uRBp+KYe/+aCOaYxkGIz2hWrc5rjPlXYd705jD/KJDabYNY/i9rQxmpCgJWU/hffPYd2LD
QA9q7+0oRFVxMh97VPo3+lWfB4VipO4fDEZjb7bHzlYvAm61vTe8Ax52BWTrvQ/mcuqblt64e+yS
a9G5CtawV9A97410JrMm2TBzOBuNWQeHjFiz21oGxWU0+dHHMdfFA9R2uNmOYe7s8XBzIJnq4dRP
tTwFrhG+bKo10C+FEbmfBvC/G3twOvAgWGEXMCYCcG2AmatliUIYxZsV3WocE8YUnhVMApSOcFCq
rqQjtoPpkIE+wExtTXdLNE3m9WIVakjchuCNNKIJKWPPNor3faWL276uauNQun2kznBs98uknur8
QHjVIt43movWxjlBoP4F7EqKpB4hdnuxuCLbLsm8IPm7t5vodRlEg0oKaBwi6aZqO9Hj4dNgr6E3
pCprqRA3ZWxbOhWd3525c51/AYb3kS9GtdjlDH3oJ1JLNx6iTtz3QYfHF4i+iQs70FCX2I1vOK8E
49AsWcmhkYeKyu0a8ZdckhLXotdAWt2nEFDvHv+aEk7MYGS3xAWEr4pKBIiVvD5/N6iANQ6bbXoI
UGXdREgozYRJgbhdS0vmB5GZNTVS2YjpGHqG997FzfHzaC/tNxA4KIbRUOvP0xZmXywUY0wEYEFb
sYeZH1FCLoHKZ4CTXvZK1+NqQkuEHJGg1FYqEXW3WDF7eU26qbnMgKNdxXNiBSK68eGGyNTWrfUh
a0jnTaxWoTsAuungs5WtfW1K4VSxH0pLpZVaJf89MDdLC1vt1SvjE5wUzK53U3umZ9mRwe3TYPgG
RkG1bO+8vEOuZheyE8e2UQzcIsdAsN1pynAeVrKY0jJ0CrJ81Lha8dZOERiEsdX5K6fHTzJxqkaH
qR/2ZAAp7WC9bcwmhFzAqZopZL+MdSx5dmDxWkMBl9ZCC05PW9psLjpc7hY1GjBKuqA3DyazkSaR
gWNsMXVDnh8GMTpzSsSmWVy4WVl5SQ/dfCcUhe1dmLvNzcbqhbuOAYATO2O3vfJXo7USJO/ZPapB
sWvwtfpU54b5djBAZXgisLzAkC3ATGw0bQjtkyDwJmUUNoaANxgbpWSyV1E6T633ljQBGZy1nSPG
tPVD3V3MSrIyl2r03ym8tEXcm22IsMGfqp8JexkhPDlKcaNmyI+KlABLus3nTjRhxw6E/ME7GIPy
buvptoNIcSG2un/tBlyrvz9D/9O77WI42hEKMqrCpyfo1qHm8SfhHUp0LjfwErd0no3wqJ3aBYeR
D3//do+qte9PbH8fLYKYojxH2kZ4wdP3G8d2G9lC3IPecnVbhGVbxIWnAsQVY7Sp2IOQNSZzIRhu
CFxZ23dQj40sBTqUkKgiCHLp4Pr9ipplAidT7QQBPHdyLCJ0u85XTgTRLMWtaloT5gylfGg5+X4W
nPojgoU1IfI1TnTG8OTgUS1/X3mg/FXMqPG0rNVsQBqegsj64hZ64iDaqsh/Sa202OeDaEzsWixz
GuG077xKBoK++r0A/G8/9H0/tIOE/29Y5+KuuXs21SZS8i9cJ/BfoCu3cYAhXsHFQ4hf/THWDpgE
gvOgniXNlYHydz2RFYLr4HkCbhdAsmC4/X97ouDFIyNnx3Z2w5zwl8bayNyfPfUgAsjF6bJosajx
nhvh2RJWW9Rb4rhZJp6pWFGVd6SZAx/P7BJUnl3b7yB/ZL3uLLOC+jy1g06JldRrXJuwrxP07eSS
NM3Uwyg0LJeAaUiMAChFcAkrxWkgKO4M5MUBhFd+bZwFZY3B46z0+q6Noi2Ls35QdrIiefzQS0J/
DgRdXhRZ0bxea+H0CYwdXHD9PKxRUJJ56mJ75FKq1giJOFQwoc8PW4AMLC5zz3nfkJHipC2yycs6
s7uPQ408CL6Kzwe0nexVWHct/NEK3ygimlQkToM3WTfTbDbRWeE0y3s/NFBEILfbBlR2pmqSZphd
ZCgTpRI83/C6g1+/MOGzlofcipjYo+lc3lkQA84Wq6qbxNys6pwfG3Vko7c+EGBkf0G5ghsMIF95
p2x/nOPBrnLcxXLPLg9S2Ys4/B/2zms5juRa168yL1CM8ua2THcDaHhDkDcVAEmU976e/nwJDjVA
gwLEfXX2OYqQQiNygHKZK5f5jbIO8h0IOv1z1iVFsoOQ5zxaSdOc6NNkWAFSiVLtyUDxdfCjaZ76
w2pLN4oB/9JDXjC7pwjXmUZBMCRfG2I+TqfZ6X1tdRx2S0yd7QI57VTYU2G4uFYPtMZjsCJ9BWE+
KkzyIAluIsCPAR0b66GSVBuhKSnp70Eix99EO852K7MOz1UE8hIXZfVW8zEG679CONE0xhkqyiE1
jah1j5RJei9BbvY6TuHRT5QsJVmremOmkSMlX1tdqjNXKoxOh3LmaD/GZgBSgYjTXEH3bNNN1xnJ
/aiGWh6YERNMSYd5486hOiHwCzcUFpLkTKE3hrEwqxtG/dLsIHLgbBlPx/qiY+jEBZAo+OAUe1PR
Pyt20Vpnp9JoPWSAp1UHwB6o9gaIUhkkfESSWySleo7qDy71tthGlQicF0AWDjHrsKTPhySPWnK1
DYSzC8laUwbiE9Y7RisFcO/EuZSM+5p/vFBSefqJffxvpH8Z6cVw5N9H+tOHFgPQpBlIPX7ioQTo
Cd+PfwV7U/5EP4AWE1JxKkANg6TnHwwTjTEyDwtQEngNAYn91cTXPxHGhbu7jMSyJpR8f/W/9E+k
nvwV7TSho8658gf9r2d3ppcpkNCqBiwqRM9o0ZFHvE4d8m4All7FJa2gBm6IY1nhLgUMPLjmsqw3
xRjrkO0yazNP2urH0TB9NtdO/1GYcfhQS9Zu0Bf8NtU6dZDimtUGspS0LfGeRBRglq71HrGpla7F
TZJiR2JNab4d1IlmTFaXX5uhk28qBOV+dLVxGUVWY7qLJo8+grbNSTqq8XlXGOExyPfYM6vW0lx1
6fQzWxDDrQLyJSwJW/luFoNxzwZpL5ZRI8tf5+46qtUOflFfGLjIJlp/nUqlitZlnT8BsIDM2CxK
bwAV0eU7her2+5rCxnQndukl0IvBjbS6hyM46zqlHkQDCFcGEN+8H41qo40dlINKWYJQi9Z70wzR
POEIOa3oP3wNi8ZynXaC1Yh7jrUZFgvkQgY2+ahyMvV7Xo3RtsmcDZD8izqclFuQ8PV3LVn7O02i
zhRcHnlnqdglz2tNFZTXANxJxpsjJtq5DG9z1Y+h98OnXuZhcmOIw99erOTfdLRYY69yf0BypCGs
WiBuwoFd/P2LfhbMCUWnk1T6htk5Pjwn+UhepL9FLP4oiJzXP8rrvv3xowffeAhqfAWL/N8LhHy2
XHgnkFRl3/1o24f+dSDhcPk1DVQ/gYgWoz0cYrBKFjHhVyBRP6kaHV3hLQkDnX/8J5CYn5gm4ylO
IUeDUmgA/Qok5idgLaR3/CHTGTAjfxJI3gjlkcqivQq8XwN+rwIWe71aRnvqqDHIfgZT625TWL9f
4mzeDnouQ+LRJ+V4kibtsmjM6gd8KvMCUaL5uGR2eEzfbPhiRpkKuSUbTlR0b46WRM2vTIVOzM95
1B+tt//XQbcq3/KdQ+sC4G9f/XWVfKteLrbnn/q12IxPKuQJyn4Wlmjlvzi1rE98Z+GrwbH1LMz/
z2KjRGGdI6EPZt8g33ux2qxPnDGwDg3Q22JwbP3JahPF06vYRH8AYKMpBLqA+lKnvF5tZTJGKKR2
BaolphTU6zD5eod0BYQ4xO7xKaIwBzl8vKjWtS0PMGizMqi1ND7O81VGw91MKDjoUcW9bbtjKtl7
M48fFyiAx3HckJaWzYkyoNCUSKNzHsFSOG7ypQ9evPffhNjDSQWyuxjoEGaZyWDwcdhemWpdSUIl
KQBihBg+LkPnF2FyYVCne3gPQPJMlennBviPcSbkpSQNKIKBOGUieyg9hmgDDFtGBEFYy5mvOfmT
apVfHbn4UwnywwsdzEMGZ14TxrpRQFH2tU1hXNqFc/P+CzxcB+IaPA3NG7G6CD+v10E/aPRsego9
mHu2204dILu+rT/4TM8F78ssictQY+AzzoCHNvazKNmLoxAAAOpadYGJgz04PtjNk6pwPoeJsXWG
9n5sh9u2UwIrQ9AtXZXLwp4v3n9OkYa9uQFwG+T4MLQwqHj9nGY1Kk6dQrF2smqfQxM/XXu1cbMR
BRgGlx8Rz950lJ4fmEDO6QA/Rj1kE8G91dARFqpGQ7N4IG4fY2B/iKnZqxvm1nnpGB3Mc/0SqYAn
ZlTX7z8u4P63D+zgZMEcUUNPTHQ0XiUfWjlL+krHNUic+pjq5iyXVjXQzfQpGur1Ev7lJXoC5bYY
a42hVv6IGtITPqr7Wu1TNy7qzs8WvBQqeY03yGDoF4NunzUJDFCr2NuSebam2ZNMLlkmNtzKhTnW
MkmQgAe4x0pG0lnAgrvIFLCODKi/jznA0lYW6NJQu1y1THPLNbk2lOZrFpo3na1fVq1xactcWbei
W8YCTM2M9NGixHabte18cTVmBaUrbsN2TNB4pXUzoV3u1rNyqQ/RY0iLD2ig/MVeUscdxV8ZmWpc
y+HcB6aK7FMe2+3O7GYV3D+XyruyprUIDJX+5Hqpt5XtY1PXufVY7JNUvUw7yvTnJ1NT/XQZm+VE
b0TMSyS8zqQJsw6ryU6TrLtHDI2ngt4O0GUtvGmebF9CWy9wDPOs0SZmSob5RbK68nNPZe0jg+J4
FcqdlNGQ+I1s1Hiiztmq4FlceAePZm6dkaCfGWlf7bIOBE2eDc5mMewbUzReiOHrqV3ro2fFMdLO
WpSgIIk6ECfPmWKUIt13yPEl1H1XS7uss+IxW7Q7NVFV37G6+7CI86BgZomcUbnciu8aWuWejrnt
5nMenw9OGMAGVryhtjuPwYXsj7UuBXrcaq7ereTX4iU/v8ZZpyOf2ui0xYBzby200ZH84iUsEHU3
pVI62yWWHc9OrDM8MZ2t0S7LFvcBG03F5FEvEezRsr7eyKDp3QiZm6CTkGebOm3dVZVxWeWmASyY
pUAGZJxMvIYYINKmRXMqSFdnOQ2jEAUrSct8g86Qx9gFDHXJEdc0+ZM91fdqbB0933seWeVWLq2j
slhBMM9IGI7qE1juG0SS6w2kkArlHB5ybOInc4lA6keTilPNgliTAox9SMaeodrS7LIxvyxMkA92
NatBonHfGROTjRN297CnZd9IzYwWjTO7OapfvgIj2HXiJNpoablsqVxYNWV/vxosAMlInqRIL7Fz
ae/72cqC2Yb+PElMXKnYSsRBZ45XJ6mBVCmXjoL+C0Bh+jdpw0+H5V5sGpn2OWgt/iW6gBrofeMS
aSTa1pR37ohJGmD6kF89OLa7FNmTMbLJ8rV4RJHrLJ6UUzWczhvZuSnAA7mM5bLTBgaCcNF2tkmo
du4w6ZdrCIa46WYbiXHzrCxR0SvzxHL70jlTFu0SucTOVc3oUXN4MUulcI2wvTfUak976l6SeFOL
lXymhwacaeKDKUxGEIiKpZsU8+nT2IoXV8/AUhuj2KLW+m3EftGbbftGXld0UQvphlx/dsWfaBE8
sS5/LCO2LEKbN12sSIEIvn1vZX7TtfdpoV62Sc2mhf+ONA4LXw5RV8IQKWAUiJSFOhnocCAHpemE
jNVq5+M66efjucDUWwws0ZeRewZ8enyGpMEaeshPpq6FOZprdNykjN3XqcyUH58qmy1a549GzxDW
KJDugBAQbaSGwWo7VsW3Yo2PMt1OPKdmx3dpe99aMVLOw31btPegS4VdDva0ltkSlC3WiR1z35Ud
P+UJ6o3P+1SqrZsil9ct8z7A3JC4vbZqq12NT0qQoh3iQxxWPXuUbuYlY3FJzrGT5fXGxnrtCoXn
/G60Qsjicpgu29wJf8i0R3111qRA0vmpUFYv86zQXI7M8IH5El0AkfaFjgiNzazsNQutDwRNDGWr
dRPO2YY1nSs935LB0HxhawRBBrRZAPpCOxJVsTu1LO2w6bvF5aNIuyiBmpW30sMyR/GFZhcq5iRV
tRtUAn5mVPcmnQa2DTXcXkcndaNEq3qlrAm4+lFa2pPRWoi0WiYVbh9LMtTy2OAnlUHaFTq3jLba
so1gTAftMhLpC+2yjWlorPMwemDMM5Mebdp9bvM4Ps+kMg+M1niAKpz5ulJ0/uR0cMdiTb6no2Gc
IMpZo/Yj118UyZ63dhkup1LOtAxNtvixi6TsKpGlB6VBzgCWjPh+qYzcOpIqUqBOihqMU6N/BziB
cqGijV4WsVnGnDYFHi15MCNg44MtsTdWM8r39H0e55njWQQnRNHnY40D20ank5OqvX8+FslbL5ep
VYOSgajXyeJczML2BFUQpD1s4ww/kQQ+D9ugJmBo9KJ9tTDaE13pJa/rpnPG8snXqiSCP8eILDHP
5K4ur6UyfYzyOqTUZDDeC8gRIV6cKfkN1utM300L6Rni8QwXyQO48DTU6kWtDadtZX3T4/xLaWUn
GQo8gB3IEroZ6aeqLOjgjLKKOhEbTiXEbYaERk8l51BH0bZyGU8vJ3MjZ/tltihUQrv1K5mRBJvu
SM3G67Qbi42ay4Pfz8Z8gaEg4+CpozJGat4jo7y3S/GYtOa5KPsxz5r165A48DLjxwR5WTdrkydB
YvaURmxakWA8pwuI4twvZvaIP3vNmdVp6M6MH1k6HsJXyYufG5SMH6kK4c0e5GkFpV45r3GQ4/ce
mJZ0M3Elgmb6NCWtCg0Dlx5Qfon3fob4TDl7lRGbcD51oM/CXJwy8CBBZMTTDWhkQmq2xvM4sfy+
j481fbwMMzTjagXNvggxalduc5985NTspTvFau5TTAetrGR0oXOer7pGyobGs9w2KIE0m7RdryOG
E25E4ebFXXcU9vI3w+4lBE6kz/RWro26BYFl15tmNuhMRrdKN3xP1XynRBYAHJb1mIdPdQtrJy6S
YzQ3SdPycT4zpD47Lhb2chkSuBnzHU0id5+Y3rhizRkp2KmSqJNqQn40J0J2fXa+2GDB3BYlEg9c
N1lj7rAlp271Jnsp3KLOZk+qVy0YJPUDr683BaopEG00rqmx4UccOgZVtQV8LrEl31RJQuDJk6Qp
5tFqRU9pTfTkYH16/8M+Wx0dfFjMxeBi0IBgSR1arqmDVvZNmEt+Kd4UH0fH64zUVosdlMG79ctg
W4yyOVWKXN+OoX0m0kl1JaAXzqh6Pc5waGNy5oqcSZ5IgcRXbkkGFi17xJAv8wtiCEp7dJlGv0Mr
5qhS86embu+1mkxnWKlrUu1ytonzTgd9J0lqsiCOfTVO8mDs9UtVJ3UU6aa0kjkUJOGdzO5EhTIL
QCstbgxGgKyNouU5pxtbmH6rat/YHVtE4nzKslbaKRNfG5THWb3yb1JI3c+p0t1UjoqyVzchXeNE
gmIWcoz/PBmpuaKJg2FaZCmY5xgFDadrAYlNNYEV4TykdTgVHGeRRGLX+ZQqj3C7Ml+kW1rS3KPF
1gckz+FxhKXR1+fP90fttZuq4D/v9nH/sw7c9kcleOLd4a8Sd/Mvqvz/HTx3iLEv1vkbhPT1Q1L2
f+2Hb8nDq5ab+KlfLTcGRZbA5SJwICDJoiT+1d9VPsExpxaHm0WsM0W7659BEfUx8BVZWOUxj6UD
8qvBq32yALhATgcdgqMx1/qDSdFbsrsqwCWCcgLzBGwCLcaX44B2MfqwRjHJTxZtA+EvcYIOl+6N
XMUwy2fjG5qfzTV4zX6fKwhnMcjp8m22VCeMDkpkFg0dxaLeWi7LFV6jaxT6+oBWWbzvp6ncr6ac
gsirmgZVqzAeztW53WuFo19kkuo8wEdMLqIFTJ2UJIoXAXZsTrsFvd7GJjt1OzTYV1QuFnlTgEIo
g95oxjvMk2gTyAO5YR4Wu7n/Wy3ij5b7f7aW//dOLkCLv7e0b1oGoN8fvv/1UH7/66Z6fIhed5XF
T/+zxHUBQRcDUQYOr7rKUJOEigOzbORYECxhHf9a4tCgkHGAaoTKOVNKgYn5tcThCWCtocsYswn+
HDORP1jih81Eh2Vt0roGi4+TBWItr1c4c9pobiJUnOJpGrbjSMY0zfNHLpP2QWsLMybs42AbqADP
xM493EhTokjmnIERC9PwJtEAYwQ5Olyta09t/CWLdUnCf1ZqTF9e0lkJ1pE17Cr9PJ8vRpksG8RW
yGzMWh4hcQvI3GZJBgjimgmZuItldd7Xmj6cF3R78oCTcX7U0b9kAkMNvI3mor9jhstckiJSNvyx
URdOoVzpvqwkNxcoXEbRSWeuGIpC06YOTgaajUM+tL1HDFqg4ChSAQZU5gQ5ChHaHI5S0vyLlC1P
pjLW89kIKdwMHIacEpj7pWm9JtTLfVECeUHorByAdcMpBvGp83iejLz702RNTeSptC4oYOLkLsEF
IgX+bA53DVOhyYO3nrQgbcplj9dxquFj0epHaoq4xUIWtbooOo8r8wCjmdwCVGzmCiVZw6sy2Oh0
qKpFgFAHhMuYbd5gk7ZKfsUk4yxGfZY23WSAP9alKUMvPA83Wlmijx7Oemh7ep/T/EwQ7kCeVMrU
MwgO6mMW2QBjC3O2v7/YRL8ZDRwsRpHdguUiDyKmqzIzmNeLEW3zXrWWVqLM6ZxdN6P76uCwsXn/
KopoHL/Itn5ehkENyR3ywZAXXl9mKUO7d4YOO82unI6wXL3qRkX1q17vTmwgtgjMh+GJklaDx7ZN
93OI3uD793DQ236+BZQlDINZDtQRcSS+PFiitAa+X9TYIhtxd5rPrbZLukQla4vrYEhM1X//euLN
HT4yQYb3y1YkqBxcr9c1RAqwbPLqAuyPDsPYz3tUu8vSUrbvX+pwTiWejSKF68Bc5B0f6mU1dRwm
nY19+tKXibRt1KS7l5YRiU+4/iiAI19orDRZUwPotNFdVIz9f0yo5mQbDZDbHvhmbHtzWY3nzch9
b0PwVA5Fxph4PWKOvQf8oEmQ0nVW21vM1A5mQLQnYB+yyxhxUYSmqvanO99/D70XEB6AOS8+9Zt8
7gZd5e75xPNAelbdX0ddzvnXvUruxK/4++SDBKcwOWI6zhAJsJc4w/5O7lB4Iacymb6KTSB24b9O
PpVDET46GCEooshKiLn+3ycff0UeBj+OXrIQH8KR6Q9OPrHkX2wJsk70/ziU8IoDDUCK+XoLLtIi
hXFPa0+dsv5uKdAqUJhL+GYuZFT65GnEtPVOUyqy239hHH4T5A624s/rktbKOixYIZD2+rrrYpUT
ctyY6+oyWucIQV6lNKa8RC6HP5YP4xmRaxKajeJlGwfbnlc5jOOIkW9uRyhzFrSvUZn/SE1A3PHh
mwQkRUXKAU8aczCo6zrdKkxF2AXbVhH0XTFtrFDJdnQdS4Sx52IvVWGg6tu2m4qj99/mYbHOV4SB
ZuiIJZDKkEq9fpsG0nyrnXPtGWnEwIpRhZLWU9Rbk43aJkrQ1iCZ3r/kbz4g1QUcdNpAlEAC9/Yy
dmtGyGRHRvJkCpvEC0tZ4/WmGNQ1RvwBffE3bxa8ByqHcEkFP+DgpHKcuEZGX6Kn29XJhYryi++s
ZXIUGnTmANh/NTL5xEbLb5f34Erff85nm9qD7ypIAuIpcdRUdZHUvZwAS13GtQ1aeGNle3FtrVtw
zpoLQM7GgV5pfU1dLZhZy7BJ0pUOWD9KvmJPrrYCvgUx48VyYnzwTn73+pmPgnplXavoR7y+q1Xh
xGR8xThLz52N2ay5Byi7hh5FK+vP3wDQDYEHIRmnTX2wf5QmnZJcT+LNGDkVvLvQeIwrO/8KUs+4
pcU7+o45ebWclkdDtpdQLPHIqdIgwQcDI5aeoa0SKqv7/m2pB9mDCCEOTWwFtQOAUSRLr18BUIk6
6jud0DVr+I61uVVg2brYlZ/UjlJRHub2DQ0Z5UwbVw0p82mJPZTBlzMHieTjSZ2kz4M581N4EMZ+
h7qKF5Vl3ezVATWBUrPgexSRjyCuvk8i6bHIwE7HcUzPTkKPcpeak3HNeNZRPni0N5AqegEIOFqA
71TGCqz714+WWVVMrcLXbelZbYxxHU6Q6i9oBFcy8i1hFctPc1ghN42O9uwj8S/UfZZRdVHuqeF6
0h06Rb2KLKEea+czaHxz8ZsoilHx1pYqeP9TaG93KIcXzQv2JzGW3sPr+8Ua2Viq2QiZsoWV37cp
FL+qLJG5hvZ4ghGOctXlsVIRfMvhdE11+yJVh2l00yVE1B5TKXSYda1HBnpG6sudsg4iwYTmApMb
B8LqrGLTgUhNdI0J5nSRNHJ82dJeS1ypmi18dzLjgi5pfpXkBgS6chOR/Pdwx3p9C/lLPQbmYVwl
ZmjPntLNNOoVdH+mtVxvM8gQtyn54rde74eNMrQfYbUPEnoWKpwOmYMa2UL61vrBXtVGYzQiTQ8B
jCbjbV4v8ra0G+OD5Pb3V7HBDIO0stEAef0N6jVOQ8mRw8CJbGY+6vKjqk37g2gofsnrYCjoKTwL
7tRQUQwRll4EQ/SzkrUxpjBQJrNnOrxa962qFW4UlbSHcIxyh3pqvaUt1Q+OuN9cWTigCvKyyNxt
EQ1eXDntegdkYOcEo6GlGQ5EGcV6BoGh7SCFWrfIF8V3kl1aHzyxaFocPjIxhuVNBoFa8iElpo3N
RIpTzQm0SsYDTJvt8E4b2+4Bm4YMTafWkPxCkSVkuaaCchYwxq5i5mp4Q6rWHfNdq97Hmbx8T7tw
30wM5NSQqOFiP9PehGoqnYyxpd0Ig4sCK4IyvpKysvgGM0aH6uikF/OQhR+UJ2837M/AiX4mDRQW
5+u3Oddas9S17ARx7YwbfbKda6A2V0gdEODxjt5AnztjKhdvHYww/0evlA0HC09GREZADF9+ywyy
jqRDtAuqrB62favHXiiVrQeTxdqmWTOe5ygou/UC1ERKK05Yxcg2ay5rFyhhLUFT2neZFVaos4er
r6srliyyVe7qSqfxwBjXK9pJ9Wu5/hEhdOUORfuA6FF41qsIWb0f+94gxIR2g4KcBXEaGgYe6a8f
JppnZYxHywqaSLWuVsKJG+pOchIXvdKDv2EUxtTDOUr6UPdzo3GO5qKtLsK2i+7+B7eCK6JK45dm
Muq/r29lLsGqJ1nFHmkRsK/loX0YB4x0TG3ojuxVkc6tGAxko2OJBKZAmNpYe0Vr+6sPbkREtIMw
IVJg4d1ngiU7XF4OXxO4SMyNNO2+HNQj1LzkI4SOkj0ZGs7XcOM8PD/2SyfpO5oNzpZGQ+7XiWp8
sNh+s9JpthGpTBPbUMZZr99JjKdbIZHYBTjNabdRnNmnJjv1pFPKxgdvbG2tSHlwUM09Ad/UfOAv
+JugrPFFiJbUcLp5WF5VDfZlacPVZycMT8POsTdaobc/1+B/y/KXZblYzf+qMN+U5R5r+dvD6/6z
+Ilf/WcbZWBKCKiV8GVpP7Nif41YnE+UhfyxphKOABySR/7qP6swblDZciz+TqwgPu+v/jMFumWL
6QvFq4zN2h9h6J+LiJcbhjENI0+Q+ArVqIgjr1fpAvEfvBgNL2aj0ve1GeOzrMVm5GSsW5lpHkKY
SFWWG4RREc9f5S+rraYnYzdbDm3CBuuWCKshcl/FCRJ8+i4TGs3eqlA4uTpkcoxc6q69jpQR61NE
4ECepJW1U2Kny3eQ1rWnEXmFo7UkuceVugKVVyTBmHIWn2KSdJKBeQGdlqxfbB1/J9dwps4K5G71
LTvWdjpWjIZHn1bL3WkckJbBpK+NvWVsqUn7cPhgOH2Y+vOxmBRAhCVywqzi5b86QNDyQhkB7yJf
GvJjlBMmbxrNOxl4lECU1f9lu71R60ak6b3t9XOKeZeU3+C6PXe/+vjHXz9F7JLyR/eq+yV+1a99
R/cLXgCwZXEOOKg3/bPvlE/sHL4gNJTnDheb69e+0z5BcIOYBrlRddDp/2fbIXEH7l/Q4xh6gh75
M3njw/AM9h4Mi2ICnrCBPh0iDjCUam1p7TD6GUswTFNRMlA0nRHDsdpBwdhNu0xF60bT7lLgqLGr
Tp19MfZ5dyv3jSsjVADuo1LDjY5oWwr81UhB6lky4rVzta/xRI0xeFSjG9vEPQ7ZmuF66atiCQZk
KnZpp+5ffJWLnxHjpZSketDVpxmj03EmiFDty/xHPPGLNDlxJNrSaZn5gHE6P1rs4kKvMYNIUy32
jKVDfrfrwBc6GJnKS5Wfam2nXw52nW0BMOKSpPUjnq/KRcpuPkZfBnnYGPMvMzIQ4+yWXV+23e79
mz7sXnHP0EoUFgI615gJHAQ/rNlkA7/ADLQtusf9tM5BNBV3VGcjYipYrfRhN32QFhyOP8SLAteC
3QRxVxPzxdcvio/kaOj0pr4zpuptli53NUKyrjIgklpZOmZQrblJGT56QPOTTT2Uzge5wTPf4mXQ
F7cA/1L0lTCJoDn8+hasho6ENXILdYkKmKnF6NzqSnk/K9rg5UZsncodqLEYWdutIqVSkC2qKPN7
4FbmEp/EoO9crc6+1cUkuSmKPh+8pN+IL0LlEeML5kQMTA7JACvc8mIoLV6SdpeMpwMgshYMHNwD
d8R9qWmxc0rPwQl5qzwfo4qzz7XvMIBQY8ZlKzT8Rd1KUbElnffWwfY1q4R38mWxUxRxP9ezRRoq
bRLnuh30nznRvyW7HB4RvFwYNujE0bODd3R4603MpLEAjOZ3EurQ69wiSIQRqedkSDeN0lp/UJ++
6ROChoMwpYOXojoWPLjXX9M2Rt0Z0HaiHpGWzWTnJ/JSp9sK7eMgL7LwFHzT49Cn2JpC4wjsbEWK
eULVvAPo6dro/m/7cMw/uK23r4G7skSlrtgKvhYHhR4o6RaIIXfltPPoMVhTvaru2x0xtvIXCdrR
817+o1T0/wdSJy3XF0HuTTp6e/3XHf5vSfnb8ZD42V8HpP7JQG0dYo8On4mSiSDwKzE1kEI08Lqw
NHJTyjq+3a8D0v4EaQxcEKAcm2GxaMj9SkwtyJ06zF04QxDLRab7B+MhEYJehijYQHDUMFRiM4lD
+qD1LsEwnSLk12AfjRs1WbaLHQYvXsxvjiyxAt+7xEGBhhGF4kA8CP05xoSqRq6uJr6NzvX7lznc
CD+fhMSBLg5oKvWgW9wzs496WQ79MJ82lV7sqwobQcO5k6rhgz33JrCLa4FaQZwBuAvTrYNQ4Bjo
OsrrEvr2OJ7ESg/zQ+C5EfMOYY2UmN9q40mF+4AeZ8dJsZz1i75bIm0n3q4zLVsZ6dP3H1+8xcO3
jJiwjE0VoYC86nV0UpDZz6t1RoMqlq5qLd/FU4Tw83ASiQ+LlUKUzz+Hxf82An90yYPjTVejhaEV
LZxCjj6XC5cFozKXOL8PKZyPyDVm54P053fL9eVTHkS73oYu0jY8ZY0yTIpyV6xnHyQrb/o94uPS
XhE63RSA1G2v32RqLcyBop6PG1YXq1x+xXFiJ3EtGsCnZqGfjuZw0vUYIPbVBZXjR9cXtc3hl6QD
K8YeKvCCwy3Z6saggiDFQm/8Wuvt+doX/kIVl5XO3g6TY8SmjlPDuZqcfNcU9m3c9R/Mnp5bWm9u
gW6GYH7T9j/EBjvhYkfaWMADKxh3rukXtS32Nc1fbKluga/7VRK58jAFWoTdggLnxsYZ1YaaOyiw
VeCQRAiigCw5Yinsc2c4yeCgjHK2G+sJc9Dq4v3FL/bb2/vlm5HwkRcfcoabti5NzOD5ZAvlbJd6
uQQ3VQXYMjnX+FueoIFzWsrd4/uX/V1kQ05JKLtTrtB3eL1SitBiw00lq7GcHrFyvairMWjN+Or9
y4hy6M3jkaUxX4Ddy7FwEKS1yFbCtk9DP0NSI6svSh0LvwJUeN1XeO6h2jZikB5FGzmT9iLEIPsR
gBLeQ7HbT2V+WZfrlg6dS33vz1Z0aWZTUKCQ0UsD0DKYbvICTySF/1PlO6duziEd+GhXYi9S+PKs
HcuYgXBxPOQ/6FMjbvC7h6N+hPVNGkeD5PVLXGPbzqTecvxScW5iq7hQ5/EEqN6p2YV+jp8Sk8vM
VTXc1JP+aDbryO2zh6GLAuQfj1NNZ0KUfJln9DqZwNRMxKb5vGH5QTP16oXmd2h40HBQ8kPrzWrx
jcaZPQeKFE/mbl3Tq6VlXbaYZGYSRF8E8ZVlC9l8N6sjIlarH3XRtiwMF45FIN6kDJEjVImsGM4o
3fRodRgMNMau5Y1G/HnsTGdG05yHxVdoG+DPuiPcc/foj2+GOb5aJjhuhrP6YYUUSTaiXx4Ve8ca
g7AzPKdJv4BOD8QF9aK6YJfvhyXyLBimET71vZl/aZb+pLDs75MmoZU0b5sEadg4PV5n9RianRsi
fQluaScm1obcPqh6cpyk5cWYwNSW4vacacipHS3b0Yy3xoSfCXBeKwqvsSp9kGp0iut2PlMntq1u
3xVKcgVb5TxpcsOv1+xmXOrKbcv8InX0HVqKgRTFwRD157YtMSBOvtswNDiMtlWUBHk9ImGlfk5S
vqhp36XiXDAYqyxO0FueOaSBsTW006y1Qe6FgQgklfkU825F3BXvul5q4HqB3nwlcIPYL/kjzfg+
RzoW4AwWOfZ2lllf4de9b8PcL1brWpqmkzyRNm0p7cXvqsZ1G63duZPFx1YcBl2f73HhPS4mYbZq
LFsEuG5weQvGKD7ugBgKZl8hrbehZpyaBgtPWo+Y7p320YAeFWwnZ96W2BXjkrtrJOdSRB0pkbeR
op3aebyFW4jEpLHD8d3VB6yYy5HZUu2UHtoxjwt+p1h6if+6SPVybHbgLHPnmiblLZPUYO5xqx0R
E3MnpdinjbytB8PFwQ6J5+6oQ3JVDnVqs/hY6qdNmaXHphEFkzWeaBV0oW7x67A/ykccXCd0UHte
LJyUJBquQnCXdtOeM2sNKn3xtSX3o6bwy4mfiViE1tR7YHy/dWWBGbyMdLbaHg2dfiw+dZzz/xk1
Z7Z0J4390aRPAUSynRyNXt4IuyWMXKN5w8TLdjtoHeU4HPVTdEVyfJwtK8CO8HkNgOw+Boz6tCDf
2qgweWNajWp0bTLB1nNOFw5WU72xlQEecnpsQOCMeK2t+DSAfJQ2+dIxp9cL0KCskxE/eNzXbgt1
/iBC/S7IA9WiRsYXlkLrIPiuLTbtNkNqX7PbcwtJu6hE+8RQPzj23zR2RNohWmGMiuil0bJ6HQfT
UM/rBvEV2HzZU8wubs0IPlB1kRuL3yn6cbIUu0H0r5ZqCBqpvMBt6V6cqbIRfo6RWnO7ubhCsfUz
Jpt79Ke9dF7894+iZ5PVw5MWhAhEBoQEGZcepJkI0MVlEdqOLykYYNeYUrmLs36bDH2XqtrxzP9K
jnIMo/FxRURYN+atRbfKjaqPhu5v7FmfX5hjUYuTKMGcEHnUi06YauRTruWm4y9TfJX09o1ero9D
tmz7ovBNqw9UrT8pp+YhsXqvsQgWkMPffx2/XRsvbuHgbcxjIRUdMF/f0OYzq4lgUv4f8r5kyW0e
S/dVKnrVveAfnAkuetHgIImSMpXzsGFkeiA4T+D4Rv0c98Xux7T9W2I6rTY7bsStqOjqKJcdAkEQ
5+AA+Ia8eIlw/vb75/xqchhAROPmH6eZmCOzSdgmZSjIXDHtsUueClHdg44HRqm25qP5FiM413cM
Y7AbpKFSYY9DdamagqsgC5l+tRHE1q1Mc5dXoZc2CFvWnDvsmtbp2czA+g0oJBBcJv4wGwsd9wGw
bJNMu8khvje0DoNVdQ1QVxTDZyNp3YnI3AjmnRCA6A17dPr7MfrF/m+SrNEABQQGAzj80+kgRIbC
yl40cVf/3NfMIb78KUQdlGTntn+/2PcAAYODRfj6oSybHyoLBfRx4wT+WXK0gRGko0eyHfnELuRh
pRQqMvI35tWHGy1crf5qcBH8kN9BBtLeiqijuZ7okC3jIR4JQQUnxsLRaJpFcPcyFbqVJDNqwGh+
+sdp1zkxuRuFFNTv4vU0IyBhbaml5g1K5wxq66ajvNaGZK3ryQ7W4B4MyDY1Dx7HsAeDV1w1aeuU
XetEemr3+E3at46BKqgKgj0OundpKNxDM+Wmj5kTlfWlNEQQ/zZ3YYzFj2ker3CwG2geFC29OgWG
rYqu4GJHjVZbl3r0DL3dZ7Bm78Wk3FXo9PR73kOWPmIOL5Q1UF8eyTWqkMaBfZUn9OxxqsYaPA/k
0K1WMqdI+KbNgn0fRbDz45fq4DstqsAB6mkSKOcE2+wpSiD3ifWwuhSRMc1EXU/FUtc1VhMHj4Eq
AKE98esjDzfHX1sSrxXsldWmvy7N8dBkMKGL4XmoFygRw3ojoQ6eKi0Diy1vW6xuydpngsNE4ZrE
wUqTghVWO2hQ9p9UmW/HoL+Y8vdQqZ4vP4elfz0WCc4GhW1twgvOh4bqVIr4LdkpUbBJ+r3Osmep
CVY+9EjK3L8Xa5TgOtnhGALXbQA/4Tv4I7fqArPADK8CVJ8lql4jB4eSm7vBgK9MxbwO5gTTGLa8
vBTT4NqEEr0km6vpd+GIwhArqthra4i57gUT/98JN10Zfu0xfnnUbFNyW7UDdnqahXNPl4sgpmLB
l+MBnMX4KsZtPq53rkfDdCqO+ilJ7E4cVlMho0bmPVEh06n7yr4WejAdjTsf+xHf5JdGNly0YbtV
Yyz4Eb4p5loAR2ExTneaDiptejka0XVUoeiun4GSswCpOUxnRsRHWaV1K6lQvC5tN8UAWjBWIa5C
vjCMr8YhtIK822bYnOZafJVhwxqZ4O4LFYYNP2ZthCK5YDfTWcg0R/QevHukqbZDesIcnJZYaMNs
BgOs7npcqWKK+do5pso3OrIr9zE/QXCTq3FVMc2avk0lNDAQ0HGhKtwYOQZIwLYT4EF45q2lCpVc
d4uQvvt9snu/+EGFC3ekuHCDvhQO7mdbT1wMRQ3e3cTQCjfTfkBWm+2IqnKaBlmkrsM4uDEAZQ3V
YVX7KAMV88y29F3CRRdwaAmMDyyOJguY04Sbi6VYiUpv2pOEf5txsFNVkIqS9ZBy6/evi53uPAFO
hzGAvuEKH/hUpMHTh0GgRchgUUhsVYs8AXoqAIhx+NnV7NoQR1sZUcZDD/8KapJOiTwcldJ9yfpn
eEdeF0MJzUtF9vxC2LWsc7GRAcCze9XV0CJ9gBugHFtO5AYJl2gQIkGlDiH7XRSHXjvC3ZOTqcyZ
BhebtKIIVk0IP84Bm4Iwx8lHt+r0xpoOu0aIuEOXu1/pBTROOtjM5Gm89v1mCxSolxvKHjI8nqbg
/MgIr7H/uK4ROsAyXZi4AqoAh4JqWUfhSYHif1D3eRJkdggmFQTQRtzTBQ8RGRnV9fEikwYoDk07
0AQ5SpE5hEYyZMEx3amVvu84e8yU8EqI8wOv0oyS3ncqDZuKAvkSFsPIsZirGTaOsn9dSf6NCJWJ
rBMc5OG3t+dwSEwy4UbAYgs/BHYNJ1dwW8Rkrar8VajYl6HXod9ClLWeFQeiN5sW4SvgKAISE9dx
FOtQ9/Bvcl2zJAVfICiFXRoHD1zBjhA7x6zNYLtatg4ygReE6QoCCZ4PlwSuYVMHmLnHsFmTM+yB
89YNSrC86iC4LrkIZQZXibHWcbIDg/QGws4ejsyuJJ+74pjsSlHxwLzYE+ynE8F0prioAbZVMhVi
zYONaeYN2OwrOkIU+4xGa11eMK+AjXtcBddTmoW2053UQayFN1ZbVaCmFYL91rgZrcM+iWHeFVoG
sKxamay5jEVxnNSb8A8NGEegrt7IhTYtwZBPUszPhg6GakO0jcRqATIgJUAVYDJQCDOB8voVnLeC
1sB4UtWHkp0QQ1Opv1DIYGtcAxsve4ljchNWDRxYkitwDNcGz3fTxjtCUh6xkSpE/sqqhECxSaho
LIyDVwzJFfRl7qFWfF3L5LpEcnbMJkXCwrVxUPt30xabRUls9dByECqgY5HR5D6wBD2GpEXg6AlW
yhxQxw43WgX21rngAIC8EbFPhprVsw6u8FRvJ5KJi3XkTCgT+dtcUjwc+XuJod/CgBT2omN/ERvQ
TM0NI7MgB5RgbY+ezKyFhBdsPRpckWynlb7KgjO18y8yB1B7qJkBJ0H1ND+r5zjeSocalo/E7FAd
YTCx8AIwt63BWYxxOvH7VPX+cZPyHmp+wAWBRpvzXsRQhwA3VIZsIWm2U33CsGsmWfYyzfSi7848
7hcLAYRDoQ864fZBv9Vnx2cDFKsBa+oMO0fST7DBrkJI3cajCCkMbkF8+1kc2E1H4l3IUrDvGqs3
o6u3d/6jO8H/GVX6f6MfMHXn/zdpgOlk/GPMGmRiXsLqywl2ZvrFj6tB8hdEM0EDgMYh/gC008+r
Qdz/TVd80MKEB/KpWQAwa6Bz4sT0b3rY31eDcBSXsTnETAdfCMopf8SZficLMIGwJpwpECfY0L2b
WvkgR2BbpJJdAOn6wHQo5Pdc7aHBDCkVnFr2sE4ytdEyq6S8n2B2N5Wq+ps61MlWM8uCQtvj0e9U
KEqVMWksUap9EO5ECc6jbMSteZdIKe00hbl1K3Rg746NM2YiR+kc63dNE8CKoIOm2FOcZGQfpKr+
RQiDKIEnCyk3fS9HQAjHBKvdoOvuQGBRMDQpczEwIDV3eec/GbU03hx9w8O3Le0xBGe+/ZuGBadB
IKdICDmAmE5LkSoJRojvy5Jdt6WPs00lt5OsLRytVkq7h9fbpoaoh5MKWrr6fxVn/8SSBBOC7OOQ
upnENpym5i88bOrTyMIPf0SWDCFb0Pwn7hqEiwD++hlZyl8iqPkQQQMtGWh/EZ/vx6W7ARsObcqm
OlyDIZ+MBn9eukMXF2BQAD/eXDj+DJb2vnTGxAGuEX6twKWBeHU6hbB9HuIokxBZpW9YgwGltv4l
6AO+zkxIftVaZON0VKnCh6SbcJe4LZa1yUYIGocR7hKwJVIfIcAVuf5oQP4KCJwqqQ9SJ1Le5IJN
jPwG9gniSom6K1jvWDyKhm81+R8l/X8FIAiIpb+dkG/yL/Sl4uz//HfyJR2O5+Tbb3/OSZweT6ot
OKwEFG4Cqv8AgsjQh4EhNtLS22ydQuDnnHwjJk6CqRMacsKI/JyTMBLATg8EQWQjIJz/BAjy/pJx
wk2jfdyiAkEI3uHpnKyrJjSEBqyKQWSq3UYDpz0XQvzpTimhRxnIq5IbX0wIW+hhmlCcR4G+BvEi
o+GmxeXw1t+RipiuOpjQhJMNOzOVTTZEEpxb+T0Hmc+K03xvYvNlCNC1gq9RZrWt39jROILSJgnt
yuiNEgbxfeUM8PPYimPsxb7w+c/T6L/CzFWg7o/y9Ewy3b9g7n7Jjqft9x/+mLjImJOHqQFCIvbf
J2WK8pcELTOQNCeGy9sU/Hvikr9wXwLaMBhd4BHhZz8nLv4J8FXg4N+EYjCl/wDA9ObjenLurAP+
ZgILBZQn4Apz3hjPcwaSoarYXRpAoETSW7hWlvdaCNxucc+hdkj9PLttYNplw7xTteIkTKwCuyBs
cqIHLDMdEKDs3E3JL04scDoC6Q0gv+D9+g5/2iU4jM60VoH5NOxned1ma60St00yvDLYLjqQLXqG
ToREWTIeiqLCdY7RUDXJ74dRHDYGbmQTMM+qgtxJUiXSDsgJnLTszQA7XCOAUQQ4uBrNUnIYR7+2
jc6ALmTcllZVKZFrBzEMk0wygRAh1GlB1nAlQ9FSJ7CggKTcAGKxuMWGM7H/PLr+Z5uBf94iZdpJ
Yk3/TWS9rQrfLGT+8e9u9QJc/X+chNi3Fn6EGOoVaH+j1Ia/zFtS/7k2IMQQdzjpA7IFtkMThPfH
2oD9w2Qb9mbkherkGCSIEEPBQuC0jO2FhrOzP4kxrDGnVzsIMcCYdcACNF3DFfTp0hD3YOv2qKrs
YZTkdV6mqsWUUcR5StjTo2H6RXH9/qZrCmc8Cdg6mCXCVuD0WYoG+9Q+MhU7qsduDYPRtAJ8H0bw
qqXkvRV0xkCzFqbvlQ7/koLjHLBPXAIJRYrrIXXFv4ZigHuxeDRtogLwLYbMVqtsZ8TiWZv16Yhz
lnumE9DJEQHEQDBVTjsrE26Ai6Modp0b90E8xrRvSbIjhO1zs6N9AU5ziQCG3y/ULMu1KA7ZKuqh
C5vWRKSaAHHVooklWirkNQ7LWwO7d6uA5GlqlJORZKPYMolKrJACjCxjxe1xBr8KmOHhFKKHXBIu
E2AGSuzoQuZ1ZmVB4QSkKq0O6pzQ9c1DV5Ijj4jRtgJUWgnDz4z410oJ9IKvCbek9D3NzzXnz3PA
v8IKO0UEzl5AcAHoDAh6bA2Oprv9wl++E9wmrcP//LeLvPqaJ/F3yPBxOvhlQ9+SA9aQv6CXr05u
15P/y8+9zNu/THsILM6TMdn0L99TAxza8KPpAHG6pv8mn/ajbsSJKFZtUGJwnwiJBQlyD3+w/p5u
ZaBoqL+1hDQEIStEAfpwfAsPxRWY/sIj9aHxIB4G68DH8QwXbMbkeP+I2YabSwqvpBGPsIFifWkf
k8vWwJM6OzsnOXGa6N49ac7SSwxc7JoET8qdan1Ivu2YPrzG/fWLvCk+aKDuaPMr8gBGwrHKOvYA
uTNYmVyMD74r3hYX52S33uQjfual7+9x9KApbx1dF6tST6JC7tlDhqzJnBSWzm4lUfOVuZuW4gbC
416x9Q8ovWmzGezqQsG1JtVt4sYbMBFdqB9Lxrek8PHr/3J0j3o1/ftRr5IIVy1jMrCHiqxxgRmv
3fyL6eBq0ens6qW/b597OPdK50Z9moG/G4zZ6sUqX1ZLA48VPcmubvvNuItAT3mo79qt5Pm0PtSt
FaGS8rxzuI1ZcfrtQ0DXZiqQJ5LNO6hAKUS6GnH2IH2CAyWpaP6cW80TwTH/LZzL1cvYDWVkcBq/
HiWWX6yjp8fQ7x88C0tTruRKlKapNjgTbrei4/2nfP37h8wOn98/ZRaZtQKYFwTL2INeUTj0FE9i
CZd0CnVsPBCaoECXhoLVKmeKBAUHo+8+KSoSbJexXwVCe/r3o5nUhvDZBlyUPaipU2U1d4NgGJ2O
mAUtcL4DRqwCiRpDv0q1aHJR28B4DojZSudbQxISC1vdkgZtU1ki6/N9IqkXJgc/Le4NeMlVz8Kk
P5CSyElh00BDaYL6CV/zwWBrIzfgBA8fS7dXZDvO6odxGGu4eBbfBUg/jpfT6uLH6P58y9kpUSYx
Y+hFmT2AY3XJD4A6XIeWdBHQ9n54lZ4gtn8OwzO1OA+V43Gd5Y0MpN62lUf2oNyoxILEjkBVJ3UC
Si4FZpFHIp/7kufecZYT/CGp2qqU2EPppC/l2ncGYjVO7yY7EZBXCwIW7WGkuHdyIJM/WHB2n4C/
xGrjNby5OyjJrNkq2dTrZIX/HV8Ktrw9R2D5VQJ5O+xVoF86KaOczraRtCLLOPpY7cateQHu8xl8
zxsXcT7uBCZuqP41qIvNoWxgjJaKWoXhA6SKLH0F4YZ9fJ1fV595QUdaWoLzqYtoeUeexi2zh0v+
IAFj5YTPfDs0e05cfTMc5BscDtLCGh4C23f6iPoBNTaCK930B5SeUK34As7CE/D3nyvVjiXnCnyV
Q/M5Pvg0ot12oAUFZiM4vHT0HFjvTdPyd284m8sJKyUR3gfsQaONwzatnV0KdHShIpRQgJWd7lpU
aeyxG7JRaQkdVMunsp266qtOK4s9i9THf5c3ABpTQMzOrRFTovpd92afeIAhZqZKPnsAcmA3eCKz
6ntAp1btmuc2mPGEr3pP8sQdECcHcwftl99nUu1XcXA8A2ZxgPuDTmwhhPwQ02KneuwJgslrkDG3
3SG2bo11ZPdbYsfWQ+XVNuTGMSlKr7S4V++ZW237q+z18PKpv0qc0E2syHrErbWtPMHU0gS/lEb7
/EG+rrc4IC723bY5E8ZvamTvxg84FNSh2LLBxfQ0RJgch0IPBfUHbnM728DVUl+ZnzRXsjM3cg0H
Oblw9JvRaS7Dz9zid4H99fcjOEOmfsuWoOvAQBF9ALN8NoIyC4SB6FH4EN7L9/IX4Vr9rDPKvSx1
gDRSgShQwP8+8+IzstD7p86Ki7EOYk3J0vABRr2X2lqgh3rHV0Bfbc+F0NlHTUv+0aJXFUYB3RU8
Kr7IOE33yAi+G24yx79A4jwn+fVGTn73SY/Gc1ZBlIqZQ6YsCx/Ule/1NgxtLnyL2/2ut5GQLvpX
wRmexE1to3yk3aa+iW3DDh/OfNVfBuZRL2YVhjGkyWikeGkE5apbFetxlbyyS/ZqXgSe5oACs2/h
7LT3L0TkztXvnz7jQX3/ujj4BAMcezso858OeZZkvZT6GAPcS9qJHV1CA2ub2MyG87ZVfO2eSrux
fVp48jawK27viSUGZ6YYzLp/lZwmsBWuUHGiO1diHBozgPARxuBx85rSkD7e7F/v3fACJ+U2Zlxt
gWtIXzf7V4Nua4rqxE4tR6aOtyooo4eNaqXWpWyJVuql9FFfPdc0ctPVLXIIc6+d2FrvmO1Cyw3t
bQ6Oivdr6et94N6k9BL3ufilu7VAXLBrqtB9gEfU9Plqb7jbfPV8FdPLEb/VqGtQzVZXIr3qbbAr
3P1la3dObfm2lVBrNdiHL+7h6fqTM1yCHy47oxvS/aVoaRScZbptbd273KvO8y2zFPo1xpvu75/t
kt7el/jzp8oerMv9SNVNStc5vU0onk8lV6GPrr+BqcbbAEiubjEbrcLeCWnyy+Wzgc5d5XZKby4G
+nn/POIV7K1gO9eXtKK7xEK3N7Z75d3ntKN7vM9nAMvcu/XnwCXoHA6L6fqusXzr86Pv3D/7m5Dm
1gGm6si0N6BIWLl1ibGcZke/fcX3AHWFpnjn3BLoRqNX+xu7tfcbTm9XPX0eVs9b6zNE/fBXzz1e
SrRGZE2s5ZAnt+vV5TN2aqi5TMtNrdWIN4z3nF5DXcIaDjpaSS3VRty5aJ9TB67wNJ7+8MnRHGdF
qAUDHsu6cbwLncarzcHt6dP6Dl1VrFVrbWp6wNE45u3u4eJmm1gX9LAbMZ13a8+0BKu0HW/nOdc7
Qj3Tfizpdt3Qm8rZaM4OD7FQaVELMqf06wuxawsV6YjxWT2pVMWMOwAW6xGK9L5v6EVGnbWGWiLH
p2isixuZrh1GP4+uhgFVvE/MXnWu4Ckeld0XenEHWsltQJ8h4rjSMXDONf6roF4wfbuI3psUd0o0
sxj+cvfFsByvWPlbx5OsqWdfcsu1IZ1ot5Z+ebHDg9BPq7D2l6HtfHVsb/VlKnSci8/7xvKAg6J3
SGg4Vz84mbP6MlrRunT2jXc1WPvWbt3Wllxur2O63kPy05K9e0T3gGm1v7xtbXewBqey7+73lxp9
XBuIiNYmK3HlrLlt0Pv99go9j21UZE5hwYuKbhvn8j62aW5/VejN42fM5CmMDPo1tZ313b3lHLwB
E/Bi9YThS+nX+/VjRzG6Aw73XnaQkKcXT4H1NLi94zn8arAJHZ3WEVa5zWi09SnWdvzfCnZFNHDX
GOzCYzSw0erUXmOBpmALU4funDv0jjueb91cPb52dNvbNQbEoIg8F+6Pm9t7EV9MXxEM4ZVhJ3ci
TdbFReVllndOHWSmjfQ9yx7lt9mRrywQPVRL5DcD6eVR2D6O9uu+xqy5x5dCwG6YtVctGUOfW6+3
K+6km084Nig3D4TuptoVYHVXsW6WVYXg5EzKtFClVWcrbhH5EixVcQsvetlGdALI4K6KTQDo303k
chxAdZf6muQ0cxQrw4T7/eozEwn9Pi5Hj5+twCYzma5m9VQTylfP+UW/MZAHV6GjXPhr/VJ3Cy++
LM/s6X+12YEEJETNcZ0GPdjZO4swG2+J0oUPNczoHKb5BxOq/VSQypcMrAg4Yxa5FfSVce6Ub1pL
5/UGVLKBVsN+Hjxe+XStTVOSd5KAB3fOuBG/kq/qU/coP2JHUuyNA46qv5Xcf4Rf+C8ASSZlwJfs
H7Spvrw0/8i//uNmwpZA+frTP4M5zVQlfnwN9V9VADmnMHs5PmuefvL93klT/tJxCQsxWhn3BdCB
wGz4oV2u/KVpZBIBBSzBeJOZ+Hm4LP2FuyoVaBjIqU2aavjZd1CCoEHUQoOyLe6dAGuFqPAf3e6e
lj7CpLsIwxxzDvdWywY6sz4MQIOkeQDa+9Vv7o8G4vBtYh2juD5oeY7PTDRYJIKPmTg4XacRbo1G
EE+XNT2F1lGBHo4DV8teiZ3BNA6iIhwSSTmnRvlRt2dhWUBOKvNj+GKKnQLhbw06QTg70e1lPZ/t
YmBNa9QJzHIdqYXpD8gSYeUsa3m2K8sjESREAuessc9aD+C+xk7i4Zz2x0ejMv390YjLfjV2mZEn
DjRpDStUI7DWoTu0rOuz4h8nxkaHS7YYDJVYXwcZf+nEmCwcl1m2G0mNJc8QE0epSxzUjDuIzayX
9Xu2nGpQJiNc5ImTmCuzRvZbGDkzgBA+W1Fg9w8TtKCWL2otaz4pUSj23/Lyh8eeH3zLyRDh+Fv6
pDVIFDaJ0wzKhlfDbaydk/r9qOlZYBplV3Z6AtvMiDT9FuQmae8T4YwaykeNzyJT44bawEErdpj8
qQTGCUJqy/LJ/Nrd13W/N+A+CJfjDJZAJMF9L4BXi2bJXDcqbOu4VnMYnYYFlArkNlhrRS+6ixpX
Z1MFrgJlxEIeOXWjQuugUT8r/p+ZPvy9NLydpB3FvKiQvKgl3HvDoTn5NFZpsKkj2dws6rk2C3oV
rhh93ta4VX8cC0spFo72LNx9aDwNcHBNnA6epQAplRHcaaRluWQOmcgg9VUaGWZg0EegaHYyrAv6
pT2ffco2lnhRhhWsEY0AHsl96MOasimXDfccS82yxB8DkBMcYiZIVrA4hPbVd/XcP80ok2rlcUYZ
03TsgnpMcAEWpiCOwat6MDhf2PVZ3Oty06RjjtaLaFc3t3lxpiD+IJ+os7VYldUMaA+Ye4Vyu0/9
JILURnFG4Oejtmersa6MMDkf1cgBmGCTx2n6wnJNOXOb8VHj098fBWapE2iRdEoE1rAeP1e6WL/5
V2YLc8osMsdUDMtQ1SOopITu2OUQ1JKEc2IPH/V9Fp9JPjRSIGJg5CTJbV/LQPfVIU+yKKnM5Yki
SYWWbQQ5paoqIGzRWXL7eVHLb7zxozHP+BgJCSMhuFmiDc+rZyaBZr2s7Vn4SHBfKUeljBwgoFQa
QhU0NdLCXtb4LHp4a/ChqtDxGGzpVNEimkTx1bK2ZxHUwog8lTV0PEKzopLd1Wl6WNb0LICyfrKA
yNB0BbvLDVcMT6x6Y9kMf0NoH33MGNAItarReMoiaOTYlbqw17PQ6Wu1rlKsOc6QdBaTkWB1A7Ds
ZUMyC50a8v2DqDNMkxKCS7AoVB34CN4ta3xWyya+UGRxk0bQWEjUZOVL5qA9GXmXF8uqtznqHYAf
ED95EjkMiBQiPLBKWfY15xYvA8D0vQ+nNycXBo8HhQTM33i7aFjeZF2PZkqhsahpDVhzR2n3KgjN
zteKclmymtsGwsK8gfcwUEMwpdOvI7G/U7VA/iMdv7+LtzfLn6OO+1kZhorZhE4gsX0mcOx7xK5e
tnJOVInjBciUuSCqYQppiO5LFWxItmxD9XZTdtTpWmFJ2QZo1+9EIBIEG34dy6bfuwsmnmBLKUHV
osucDsQ2qLkuC8u5f5QcqFI0lFCSEkOCu4Yse8KG9twR5QfL5VyzzS9idJuDah/yOHOIUJsgulfL
ipQ3hPDRcGcCzqlC2F85RfgEZzCHMXFZyTY59R1PEEEE9x0+PQyzrye0KiBWowtSvmxuz80nxUjU
io6gdT+AH4zCrmSen8PLfDDgc3EbXnWB0AgIyj54waIMSgOkUJbNlDex06PxTkgodU06zZREzh0o
X97XgUmWxc4bQO6o8a4NU1mGcJdjQBwv0lZyvnAfOEflQIEL9T0ECRE3HNZoYkcbPT536f7ReM9W
TPBvVc5ajHdKSpFGKVTSA1PoFs7D2ZIJBp8QDYLMHHloAVDvgGYvAOxeLVoc3nAER0OutW3T9gSt
Q7vtIom7L+Uo6Avnymw3GPmV38oMqbASIIMCHAawFbW/bOWZmJnH4akGpGtLpjNHL6GZDqdpDtfv
ki0Lz7mFmVwFTSAO6DoRCmssDnrxuGi8xVkpW6Vk5EFgMEcJIfYddWZ71XaELGx9VswKnVxEMYOO
lT+MoAr5NCDLyuS5hw+UcrIuLtFyVEYQKFon4zk49QfRI05/fzQDq8E3u9JEy6mQM8qU177BCday
0Z5FJtguQyJM61rcVZLN4JptNX36zRDkT08MxFlgQn9PSfK8Rug0JhRYRtwDgy65sOezWpbViZ4y
AcpVOd9BaDttl5U94iwmDTlvOAwEoUyUD7siSfbjOU2LX39H0AVOv6NYkbEnJkePEwrAYb1ogQdz
4bTZTO2amtWQRkJlstGhnq34zF4yO0B+Om3aLHlGGGsRi6MObc+9MoRnMLIfjcUsDpNBEbtexXID
44HoGpqudxOaf1FugrffabfhFxZAHQWfME/Um4rsQQtflD5waTdrWVUM2K9hIVOH26BxMrZo0sFX
+LRdKVGFqpqESiHG/GmQRjqOyrLSFbCr07a5qQecp5h2feE3Kz8eSgs6zudwVR99yFkYgiQa12I/
TepcqJxRnlSjG2HREoYr/NOuK6kB880yQ+NBVrwYpJB2TBuFelEKAfHotPnE1Ks2gk2N05Qj5HJZ
vwK/VVnW97mRGrxWRVLmqF+1uCofRj9vdFcxGq1fFkETVep4VQhEqFNHQYHaIYlgGAtQKhnWi8J+
zgHOW4MlbY34SVNpzZIhg61MvOwEHLINp/3OS701qm4KznRlqMPl0H/3n/rD5QZ8htOWh0jRQjDx
ka0yAnn3sVxBTy1adP4Actpp43EaR7WuIMsOXC4G1wjGoaZG1EC/Zdmgz8K0EtMBuzQ8oBLUcRsn
zeeolNXrZY3PorQpxkKROxF5S7rVjJpK/bK7btDjTsel8RO5A9MOxTcD3k7xa0s3U3HZmBizADXK
HDjoHo0nXb5m4X4UwkVVPTjCp91OiMxxlIm0FZP6kBABOEc2GPai0Z7LyxoTr9fPGsNpTd7uGlHM
diXue5xlrc+WTh3KD3HKRx3u2RVgsq2abYau/M45/dMgmrQzjtNKnElg7FRcd4O2SFdmxceNz4Nz
UOAPVgtjFqKGUfBe4iEyod+1oBQFg8P0qF84MvMYFcg4dCZ8qGKzbtYVhIXcHtv8ZQl97uIgwhfT
rLJSd0lTpBemBk3/ZIj4wr7PIjTT/HDw/UB3WQyWs6ZAQl5g0rnpPs2Nn6iwHweF7/QeMyx0mQby
nJtGefQJPgvjIaqVkeZlGblSEeqLKv53cm16zHpeQEfINfxK2mL1BtEkDPxlcTU3Vs8HJvfdkOMt
TD27KtVS2cSJGS9LNpPWx/HMF1Ezlv1Y6C5v+uZKE8p+nTCjPyyK2jfO0tEmLkTNZ2hqprtdQ3QL
KoPkMVWbZuG4z6K2SkfWx02iuxlUxtZCzJRDW3J+tazv86hNU5PLHLMnj2XAMyEtu+9kTVhWyOiz
qBUyQSnhRjzNzQboz0Ivx73INWFh52frqlj7qjAIaB7GcrlbCgR4frCsF06aWdga0gCB1RCTpivZ
VSnAl6JoSbdsZ6fP1tZEwclhFOCrxmEaekqt9WtfhO/ioq86RwhBsSs1swD5TFP78lbLM/kry0Nj
YeuzBTZsg7DsAwxMz5vU9kUjXzeo+pbNmbmLgCnWipFP2TIlA3f7LgetTR/1ZcXBHCmUKkOcss7X
3KBp2Konieq0RIw3y8Z9Fqsq8HpRpWKF5VEsQ6pP4U6tpgsn5BzPE3Y4kG+YgL5rZW9zEXYkja4t
A61Bqfg0R+pxWdaRkWLOaK28RjlGrFEe4mU19mT7dpyB+7HUa9KICCYIa14yLQjsUZHOUbE+qD3m
uJ4Ugg8AI3W6W3XZdSloqtdkqr5syzQnFTVxnBVy1+quyPPPcV2YG4VH5wjiH/R8DusJUjigiCPR
3CbRdDtQ4mbFBGEZFhYY5dNRV5oyHGO9h+JjJrLnUk2UVWQU4aIrOWCfT1uP1ahSklTRXYkTYZX6
quEJgwIm+6JgmsN7MiaYRaTWWJrKZrB8ogw0Mfp0Waiqs1D1dT4k0MrWXDlKwffKBt0iY+QvSzPq
bFlt/aKIFBmhqsYQ//cBNLWlgpjnSJUfzZpZrBKjUftWwZSscLW9jSAuZIlwHlhWDc851nJi8rSP
EU1lKOtUTOPQFQg75942DfAv6tU5xIdEcpinmqy7Datr2tdlvY21vt3EeUnsZTNntrj2cOwe/QKp
DLrDwyOsV6orMzWH8MzE/OAN5lCiEFQQ3MzjDSozzy7go5RZOMTC5C8NmBQseoWJbnCcL1mhE0wa
XXOVotc3JhOCRyzj3adlrc8iN2vDTMJ/NFcnTbgupNBY1aDtLxt+ZbaLTY0olCFurrnjSKJVX6mp
a7a6v2wleePPH1XbMpxGJSx7mkuC0MAm0DdWwAUky86X58iiRIsbbDAxdZgq6I5ay6EDMLe8LLKU
WdxqML8o4cGguYPOOieD0J6lxKW5sPXZGgu9NKbXI3bg/5e7M1uWU9ey9hOpgkYguIVsV+vVubsh
3AoQSAIJCfH0NdaO/8R/nHV27Ki8rGvbOJNUM5sxx0cMH0+qm5tqy/R2XbD97lL4x4p8n2Nh3cAO
IcNZCUVhcYJBxnWNMABW/3x6bBsPv2JEfZEd9c9VG5iccxler1rvlwojm4nGxRpRn02TZJ8QXwJB
17HrItZLjZGLJhx8BNF2bx0QYaRn8y/NVXKdAhCzzX++m5Xls88Cnm9CSGhVbIwdG0dBn77u7Vzs
15VoIWFvnx0gx7Cfish0d9ug3D+ET++f8j+c95daIyhdXZe/r0qTCsfrAR24uixV+TimXbprhNmq
Ba1Kft0muJQgOXQo4Kgq2CFFO3hn6KwfMC3XX5fqX6qQkLRthWxQoOPDNFVJT8G0Bxdhf90PcbGB
89Xna6QRJAcIEt5wq8+gP2305bqnX2zgDAsmwJMcP0Tk3S26ivawzfY6eSAceP9cpHDfncXKs/yQ
QyET13JWBpYl3Zw21/XRLiVJMZruA8fRc5jGZPu4FA39PZfFlTWcS0mSkKl3LmPIT9y6vjhYnDxS
w4d/2AN/E69dipLGRCWCYXj3YJLYfgBiM67ZOKjrbsRLWRIwx6Ql0rBDab1qzk0RqxeLhfpPDLe/
+/QXoTLBdJeOEhidZfNSVg0G4A4kIN65alleqpP6iS4F1aoEn7NPH8ZhjO5KI9jn655+ceNSkRWy
beG1XBgM1JGFlW981v662tylu5aJMBIZL2l5YHTq3ylLY8X16q47bC7lSbJR21KQvIR1OZxoAZcZ
f7Q8Vb+uezMXGzZgLqB0S4L3npPwEYIwO1Y9xJvPVz3+UqKUs1aUHQvlgYhksrtsG3JRl00Zriug
XYqUskjCp7dQzQGGRDFgQbasomhOrzuJL5VK4A55m0jZHIYMlmbTO7pbZb29LkB+N8j991AKoLBS
UcwNA81jSbWMETlpO5RXvvmL7doZMLUwrdy8l6OHW+CNUuBuC3vddr1ULI0Dxso4mNuHViM2hkNX
+mDlQq/UHEQX+7Vrm3IsWtccJhVFe5KS/tsoR/v9ukV5ccHOqQl8SSQ5dB5ywtz1ySFz6D9e9/SL
C5atpWpQsCCHthzjtzwF90371vy87ukX+3XTIo0QHJNDM4Z1vwB0ffSWxFf9rLAJ/3NJjpLMvSmH
5sDNMIBvFMQHlor0xzWfHYMffz49rEqs7022AzCkyX0bk+kVKfo/uYb+5/uJXUqZtqgdbb4EcnAg
X30Gk0ncNECdXVUoguPyn5+dMviDikU3B7ltycHr/qFrRnVVnQjUgz8f3ow+ngzoKweWEb2Pw9oA
igau73Wv/f2F/Vuq3Djgxohw4Ay7TO+h+e+PPgGg67qnX2xVUDMWnm0ZOVgJ0Mt5ApT3JW1yfd0Z
zC7FTXy06JRygLtjJlIIPrzXcZ0sXXTVhoJt4Z9vp2dpEU8Un3+MbL5DCbn5lNKuu3JDXWxXkYGI
aVocNUuYp9s2hP4M2vM/JVV/s+Qv5U24pxMWigyncFiGc4Lh4Y8i9+M/ZYTva/t/5mxI4/98NVoj
UwvKk0PRLhmvm2WNjphyWw5igutJlasckL2rVtGl1gkStmIY6UoOwTBfKZ4mGDBS5sqnX2zeTuXR
0PENR3K6pjcR5bQCqnO4Kvxjl3qnDlqqkowcLG+feXoTpVn+plAYmQ/XvZuL/duWKti1iKajXeLm
AFdpf+q1ufJ0uJQ9WZJQNTJljkrwYbcEJ2S1qW77fd2Hv7hr6ZK1XYwB9CMr13ln28zsxlb01x1t
xeXmbQPJu2QkR7ogumzV4I9gyF832cUulU9NW5KGpFlzzAK4e8jzSf6LuplfVTBil9qnCEMHrRGW
n0RCIljzS7TFczGvV676SwWUM5NSDZjHJ6ZpVLnELXdWC37dqryUQG1pyTqgTOaTWSyowHrgGmYi
7Xjd+DIMcv48fMQi01EsxXTyIptrXeBXlfAruW7hXIqgJtgqRY0A90D3cP2AfkA/idT6q8rHoAP9
+dmVWDzW5UpO3aQ/BZ/JXwPz5stVO4pdXLhz4Xo/dqM+u5QOX7O41z+1lf8k3sz/6tv9h1P/UgUl
ligJNFn0GcDYlN9mqBY18ZFZWP3Ku5C0QJJjwMf0gKEUitF70FpIcQTfPDS/PDBJ7w062c9wF46M
0gsQ72Qj9p5QBoBpTURI2YHlpO2/T9KHsWJJtIYUBPQxT25atQg91unWlKCWdi4V38maasyFbTT3
8Rf2/k/gdpx20/YMGvE83Mim7MZ71rJe3mS80PzLIpdpgbu2Muv8Ek3TMuhaBGtpX+FLNPw7SXzM
m0pEiep/guNsQfxay2XlgC63fnIVpaTFolNhbh5VTPv1brTrls+1iV1hdzEdRfOsHYwk7hX6toBN
9NCM9s9sApzCVX7l0cp2QYds/jjM89AeMXMg9bksQDStuHWjUzsXDcOI798u23TeZlpiaCAi7fQ5
0UMqHwoVl1NX+5nm9k6VLplGcLjXovg5Uh1PD6zNpujzaAeXRDsXjx2yLwUrGzbXEuauHF/WFiKA
MotnTtPOTAWNv29DlLVg/RVT38H6OF0b+IBCs5wwVZUJQsUZpZ0GdD7e+EY99EHa7GnmmcETCpi7
JfB3hGN4FoDNwFX02Bsp+ocy2QD2LpGbaHyhhqpwsCZG3rkVRTc8gcCmAcrCBa+2Y5uFzNybJR2m
AW7n0Bm8AKme2KG2gDTyqcrWjetTC8YS+TKmNhhZdVAVsrZy6yhXhRrImnkgggrtzbKDnjGdfY2R
vJCmt6EfHMpqEWjDW9WskmX9Ea5SAzf1tBmSoRkiiyaHLzhMefU3lxrv35YuKdq3qckmN8MZAH43
HRBHyQpDA5LytD3ni8ryr51Jhv63jRjZYGfHyZbIyuUE/6zOgcpeT/2KbxUfw9iYgVQ9HAziqIol
w/+7lyVkctgTXi3F78jwNu2rrp8azCZOxSLJZ7LZJQOmpd3S7QcIFYH8BD5iAFCeZhbOo70ux32q
/bTKWxnE+wZjE7i4e8yTq3LdtVK5cr2lnUrj+dBHAOjKPSlbC2v3bEnbRu5Y0Y3+V4J6w/JcjDx0
ZmeVbfJaLPxLvs6K7Xtji6kCqBrLfJ5YZ3/EBu/o59SbRHO8vDEONzKSI7vDELtJnosJ/c64Qt44
PI153t34WETwwCsH+lN5B1ovLL62H8lmgFOhgcH2J+bbKxWx5z85EAD0yFnZsq3i6dpOzf06KCvu
vBWBgjq/0qYEeH5psajEPd3aMulu4DizgknlRTm3nwxOBwr+RA8kb7tLmtyrm+HdmB0UGNVzwGDo
EHL/KSeR2X6tZHb6LTclYT2owigiR9WSUrs9tbCzBjlnwM0Qy3rwTPSA806QfE2VitBm1AeHPv6c
nFjk4HB1xKhjbppqhOvQ9BvDYRoAaA7XFKshIYd5SgHQeigSV7Gl76cvADVCvXBYEcwNZQ0HIQFs
tgG/kJfVRugEFEAUYHH1GX7RoXyeE+nzL2kgFhTp0o0zxWfzztPfg51T9dS1ppg+r2pU8VjRlerl
oYn6ZP3muesHWLWFSHfHocncDAeqScMpqoqWduzig+c5g0xAhDkVyZ1wceTiaqBySt1uLpoUOoIh
ISb+vC4+RHtGRU5/LwRJGIzjFS/VcGAChf5DHCVmfphcv0gFiMHq4FSKRgh7aeHMEH3Hz7qA0F2s
RdaNFa4GX35YpE0Y1FYKmhT8GyZX/71P1Qw6MuvXCBgEwuWaLEcxaUsmuP7onD/mbUqmXWKzLTpH
HbW4L1juCtgsTr75GcTg2ifBBr88qmbKkiPeDac/hoKOMSYMi6zgb7jolx5OlMB5cVe1ZpT+XEx0
m1bo2QsPG2L0h9ADry11MvE1W4aFv9EyVvYUzYnxn83gqYTha9a1wu8Hu07W19qvkXtaJpwz96Zv
h3fznKiL6xjhpNjxYSthKW6Uip9YS+1SySF0CVznqV+HT6RZ8k09IbbvB7hCA93Q69vA9Mb2PjZ6
vUWnj2RRlSTSwFtdjzENVYPaGKjVY6TC+D0bVtoBxVG2HsXJdpqpBqGkhWuPgDsDbx97tsw4sptm
pd9gPjbIcbe53sa+wuzNrIEwT/CMT6ZgpXkcheiVPLZR34riKGM3F9E+5jHpbhMlIxMefeFEIuvS
hIRv9+m24beqptgOMwQENkRNtFMJGUGoljl+XFlP+j25ruyWEv2kbWGw7TCZGZJpv3kU+WRl54zL
4nGYPP/SEJUhJFhnm6y/Ynz3rakAH+/dT+p9CVHaamIJzDoBuv1Ek8KnNSdR46cKXoK+eI6WGNJV
XprOlVU2BKT0v7tmc2E6aHSOyjecgFHSVY52JTlESb4soAfk2om+krJNwvcwbXq+bRIRopt+Ypt/
lcNm3D2NgrJRbSfRZSliiw2HAKznsR+39m31BgukToxl8VynWWo7BYpGMq4fcar35OvCAkt41Scj
dAoctK72V18Ocn6diyVV/EhV2hZxPQ35VN5l0VTwvF4WJZwBkVqr7hTk2kXlrnSx1K6aCE6nZ0+Y
w5FM6UTlhzT3AMo35Wrzpy0SwI3Ds6TLgB1OrOXS1DPeCVjnMU+h8kBICoqfaLnCWBGLk3R4KaXC
VV6prM3sV7J6x3/Bz5UaDTnw6JdQOXTjQSAXGk4xFfFDn36KXdmngJXPCglM1RTLRgAYbuHzFO/N
JrXAfgsICLPKDTT0t1nu5vwZzdm0fOk2cOAtfokknlCEzadOovwFoBuwOhsX+qagTdZ/HLYlkz9Y
0ukkVFSmazxVQwlq4Y8u47gGqqTLh+4TD7wBH4YXBLEPOGJZM51H0/YNrJtTqMo/mmHqIlhkA01B
8AJza7G0mtAxfsw6xLFJ3cG2s8c56DISY64DHjALIqgZaXEFfKduzm27GLxBEdb4DjEHLT6mA87G
g97id6svucEi7nNQqRCHdUr8LCpqxrT5Mm6lMk/4KBkOuWYZxnesgDLJh3ykBalKKPPiio1ygf11
KWwMHAG895pn1dB1PsfrMCSHjeL3QcDtVPlmWbvOGHk0PHwBznYWSxVako62ittI0XuyYU88RaGH
+KzSU7kJVXU8z4YOR+xgS3z9oDgAPlCPyVEiJKEdFfu0NJz9MgIOZrBFBo8Sf3/s0WA9ZSNuqU9b
aBi7WftCZZ95jPPkx6bwwp7EbDP32KoxdQ8rhC3tDaRQDON2SJ99cWOlme3vWG/S7SM4l2ZL5Za4
VafGpf3yWWjYbrykECW2z86TdFGVwqBy+Cg6I6YT+rGtjyswu5j6OEfomf7cxiKW8T6d3Zr7KkGT
0L+KckoQ0DvudXYOU+87dhoBvsbgadeSZaziRi/Zr3gRfYb7VfDxo8chgveDilyX4R2spMGvgP08
TbfrBhP9bxHEe08BqVZ2xxYyY7zZLtGHVS0YOkm7uSvfuq7r3VgjQ5qzeyJKIb4kcJfqHwWKEMlh
7rEPv3EzYU/WImvKDFNZcZlihjKmv1yjSPkU4BCwInnyJMpOMoJRzxlN6MK+qiGx7fdQzgW+Po56
ER6Zl8OI3TYEK+8Bb+iXKuGtl5/TFWFkpXXOonOvuZ7uZmB60qNbOiFes0y3o6icCMl4GjRVE04B
k35coMbSj0vjnDia3hIyVS6SBXlt9cSTX2Kwfjni5pvWSkJAF1e4FhlWZdwnZhdZ10d3M12a8qPU
cqA4s4tM7+JuKfTbKinqkXjLGzaB2ZjFUMGSIyR7IsZblJ4X0ch+77KJiJ0rnGXPhJs1uZkdp2B3
bH4YMIqwlsNDOmxi49W44fR5XcuwZrWS86Jw2/AGZPW8N8ttFPk2f4bX3uhE3Ug2WL4v4mKhzyjD
ZebQr07gJPTAHPUHuoEYcNRmLNg+0sZxs8OIMvV7GDW08g7BJ3M3rOBxvh/NwvmhT7FDb8ZN5s0+
o1uPZJd18XTXOBG9m5EuqhO33UhBMK3wSwp7joJdil2CfHd4cBBfmTP47eix5u2gRl4t+IT5iUne
5Q9rhknEuzFCS2SX5aTX+LAY/4KzNy+26LaZc6F+8HwszOeFxVP8GA+IopHAYUQpf+TaiHk/w7TZ
3eU+yfWZNpPFmR8vLjp3dI7XO0yQwoGiyntLy69CdXo9FN3m5KvALoatQ7/F03FOkdQ85s5QjdCq
6FnrUDFKyvF+EDLZHlyOFy0BgiIALPXnLHBKth3kfJ2EyTcJrITrZpKTfyJX/U1lm10U9rJxionq
KT+vuBHh3jKqCSoY9I2/XldEuajLT0mDfeXm9jys0XSL9nr0IKS6bgAA3s5/1n+S0S4McdJ2zlRr
Km/i6TUUunm66rNfDkmxbJsnmSp/nvIuvknaof/0HjH/Q6PrL0XWf6j/XE5JcR/PPIROnAc1tLrf
UzDo+iqmc3POoEXC6BoMF/nO5gnBsg8jdIwRPLV/daV4B28qnj10WEgWBVOEXttaU13OoSJ0Diku
ogLjhzu6jAX+gtGUN8dkUuCQ9UInoBQO0Ljek5JJc8NdF7dY1gY9sWgLwz85ub5XEP/TF7yoLEIs
HSzvV38uGdKHg5tLu55ME/vfKrIxoGYwUfmnXvDfrONLyM46iZQ4E8zZwfeO3AydKkkGrGgcqV2p
NpRhqqzZaLZDNYEUS93SEvUzSORikqEkBrBxhRvDg5eWWTIf1qEx86kc0yS7y11DRK0lJuaWPbWC
lAsKAvMgzUOXDDkCMmv1Uli4JRuj50cIBv3yAIuAFsmDaYvp5l1fpsBZbQSy6n3Xk0Vk+2FVPdsl
cxs8TkycO8lR5DxZj47PsX8dlUFvoxpyNwKT1AwNDLmQzSJ/D8cpzWIUYqaNm7aOmjCpXeLhOrQf
OVmNu6HFWrqHscg5/MCEN152u7+2xP/Ko/7/Okv53QPu7x3sKzV0rvv27/717//gX/717L8oqnPA
K8ZgLEbJu7D5//nX5+W7tX3O0L/KKc3+opb/C46KP8oxvljCFYpm7xByPPFf/vVJ8l9wJElyAKT+
RTv/X9BRk/QvBfH/35bgtmaguqUpBU0BA5MoBvx5eMLTaE48IOF74AZXvm+QIY+Yp0zmxd3jykz8
K/krO0O6j+smalW+7WYUacP3DH7y3znXDftqY9vzPao8xNZpngfYZeaUp0utwyayyioin60q2+6A
ME9gWMX2mPdF1x1WfpXagowfp6GwAIet2m9VNqfZdBchui50PaasRVoY6wxIKT9JRLJzptK9E9m2
0nqz02T21k1BfBwwfivOdFIzyGwz87/9qO3Xns8JOxRomFddYPketkL9DlXshxV2Bq/zMkpsKNTi
ul49EhhC78W4ePzV7iPyVfUDFkfZzrgZoDUevsOuLr3dcLbwiDd1yzBb3Fqks5sUU6U7uCe/lw2O
8D29jeJC3wqRmZpxYQ9xjqQmuPI2M9nwmArJ813L0pql9MmErduJWU+7Lni+d9DrPmwiRQkJmqKd
Yu0TRAt5VfTzQ7as7dm2YX5ZnM73hePFGZl1Uschs4c0s79QM8Tgy8QekYTM58mRG3QOfsckPKWZ
2OpMcXKY1+5tWNxyROK5HVjo1VM8JN/Lvqf1jFrijjZ6etMjjPZFMso9YuvvhBdfUQ9OqzSJ1DGP
th9p3pLHKF30PkFttaLzBhAXGiZVojr3Isrlc8AmeNYaX3UuyIJOBW/eBAbcvsJ9uzxhzlPvicnX
2iLwrmM+IqYrcG6ur4BattFPv03iY+KiDnRBz5b8ZZJdOMMQoUlvjHM2/dm4oWBYkIqQ2qRj5pOH
vktpedBdZu0RPcToTicbLfblwKf2pl0K9kJWK2Nkw4G4oUd7YYLF3C51cQFaYWFpm39gwZYF3OZQ
/8iK3zriNoQ7zhZTJh9ayonnKGDZKO5uzJxpuUOU66bjlI3wVqB8W555hHbGbaFQYsNlM8cvSJWS
b2xjRQ1byfW09O30FAPNCjMu3DFdAjd5mEhsSPxt09Z5Z/PPWLZpvZGlqBQQZKjAR6M9tXA/uZ+b
Xv9GqdxWkkuFejhIFzde8vCwIJg1Zq90MxDz0XQNph1YL5paIJ+oOffdQ7ymHzhT6W7K07HGFJnr
qnLMW0AXmx6ruECw625HnBfFTRIPQaOCgbLsdjKoldXQU5BbHw/RCdZLQHw3WVpTQsK+bBPwvLpm
MncGKQ06lRop2c7ItZmRZWJK83uJgvNpyJxeat821laU8+a0NIRXYTJv7ayyr8TDk6sYXYvJZU/8
ISy6/UBVHo6MoFJQkrg8qEJGBzrNYNyAPVYXTZFXyUiHCvO28EVHAayxcjrHHljzuZ+2SoCyW5Wy
E09dv2037+OhVKB6nPbFo+mS7nZutDxriFQxFoXcs4hmj1EXOn9WYyC3yvp055Ut7ovN9984pmEq
sWLZA+uKl5GipEyz97+ytbLyHk6whfDF0Zi45ZWYWXdbzA70JTUXxwKl3jNi96jul2yrTKfLO8Dg
iwclabpTZR+d4BLa3/rWk1v4YNO3LoPTHDoYpjIGRudh68+mXaeXCPuk+uu/FDZMLzQ0RRWVf32q
8iMHtxS8MFd2+Q4/B/7fzs6f//oFldHRSa1buiuS9yeQHH6k6yxReGi/CYXq4+opuZlV68+8letr
EfBKcPY2jxbqINRazVC3swbbz1l7MDTH95u8P6DMUh6zRQDnrMv0jKR9RG8uJI8Tc35fDFg9Hbxh
awxXfSma0H/76/9XZQ4MMMuHozD4G9HEy4e/3qHian2N1tGei5m26z0fMkCSsfV+cpMV9zJt059r
b6MnM7D+m2GD3Jl567+JJZ0/Q0a6fV9HN+5GBvVhVbiAow9C/C8iJusZ7aTylWFK4mXeJPnY6RZ1
Lmhnqz6Godo0yOLOx9DOjknhf3ceQbJAzfa2jLeyjmdZ6uJTmmXoapx1gzq6eH/HeZK8x5VqcDew
ptV9iypEFHNVoeaWtKjN6cXe0Cg2c6VZJs4EGdCr6bL0ZgVI92h9/tio6AU1z+eQy9Mq022nCg/I
kT8mgzlLthySJZyWNP2ui0LVUc/pruBG3kQMzb1WF48+nbDQi/hDwbdPrivV+6gTWqs5CmfbGJsj
esPIB9yCxYSy8KGb7VyV3IgDpCN636giRSUV1aSCdBxEqTKqoAyltyaFZAWYWUC3XJfWuWSoofGM
n+YcS9z4fIzrYOw3NsVJvS4gxDY+fIQbdYf3r15F0nxd5uZHBtu9XSzJSzz76QF3SVmj5yFPcZyM
+37xWN0MR/GCvtPebQV6nFbkb6vK1l3SbuZzaNHtYY6R27lz5GgUVHsSWfcxN+0Z/duAg5sWv9fI
HLbAThGawyNMpXFldduzsc1yi8rS0TTpzvk83ekQi8dEEHavs7XdFd7y2rCuuA2DjGohgPIac6BB
dfvWSHR4iW+AQJvMDZL+T5PdjhpdyyofXH60Bdw/plj86GgX0C1572mpZEb7EkaUhJpoVxowJuYu
RtYVh9O2kGm/ZGzcR+WKVmEOuB31xYFTdabBJbvQ58MdH1D+BRZ03WEMsdjLocUxmDFy46JtRdtw
wQAn6Y+YMcn3S6zPaOnirFZtDYcZ+a0PaC2Z1KZPAMWkR+5dU6NSW34Y0eF8jk2OQTg2RDtZDMWL
mllyxPBXehJjg64vGbp1x0fT7UwUM1izMCphOh+XTw1Pz4gGi37XlT6BYwiaBVh8bfewmXF4LId4
POCshoQnDqiMosU1f5oDzSeowLrlXHSs3CEgBWORK1wjeUjsDSubnyiYh4cGJZ17JLhDrQSNd4XW
41MXTarepomfY1zS+2bE9CeuvNzuGrqkx5kJrFfqWnTk5HSYo35+HbWAjbgnSu0W+F98laUkR5iF
zbs1m029gepwdm7Mb0Lau0O3TgQlpUKcM2ni2zTv2cnjvPq5LgrdRdaTR9iIOyxTLu7ict4OOBfj
s8tpQPl89WutMTeNVg/FIdMCWRXQPEPPBdchS7aqtzrseEc8yud5W951G+M7ptmCWFHpe9WpedcL
gRoc+k+VXKP5RfpOQC6AiDEvMKWlBQtfXUJs1Q9Jx2s+M/6cRKnfscxte3T10OHIVAaf5qU/TlM7
5FULYdx+CWjxYbgvqyJE6rtm8+EDtAHlk27Mewi9YhBBkAcPNewPPFh8KD3IPHbC+e8iu725NRzz
htoqh3noGS2km9QHustFCL94MuY/C82iI8kZOk9c7DqR0lPXo1KYNY0/rnD7x4WIzgjEYo1FfIw7
qeib3yWQqft8YKzCnfzZCm/u47lTT1TIsvZSfQTSQ+x1G603chbta4mQcQfYenfO0bGqU4sA1IYl
3/cBDyqY/I0b/XlLZrRFcJVVZVQ8uHJ5biIKCncCp2lcywksjGbcJk3Zjk9oFXdo7Kw41aaVfcL0
9WuP0P4G0oufrFx+REOO2Csj6U4KTdGfjnGZ8WTLLY5LOR9c0n/PfQ/WM++/sWHD7beNwH0u0+OM
PVaJgtIqZAtuWo15NYQa4G4WeVLlIhqQrUdgI1p2P0qZ3L0rao5yRcl0jYb2Y0RpjJZXORS3PMV5
rGB9h1A5qct3NcbSKn9YJc7RGbldxYnUBzTZvhVouJ4QcMlvmPXDoVgON0HDUZu0qjw1tNNPUGf4
eomH6RaSQImfKQHxYSjdzRKtIGxG4SXIIj/RCZbCXcqSyhk/7JqBPsgs/1YM5q2XNDlETGzouC9Z
HYucHMzU5LyKBoFNv+lnwhBTwg7m/Uf9lXYFkIBTvnyAm+u6t2L6hfISAt1pHuFvjf6XSZ18SVq2
PDkiLUCcHVRJG0l0nU1Fj8W2NB/RTScafBTMxntES1XQEPCIbqbHkkE2hPb+D4zUiFrki6wpHNYr
MyfN2eGqOw0peRUqPacEBZiG+uhk0y5/dGKCQireYAk18pu4pHw3KFniFGkBj+VofWoyJ/WwmO3o
8RorXNup3CNJ52eeUSxnROA7223Rc4Ne+ScPfkbl/pu9M2tuG9m29F/puO84gXl4uC+YOImkSMmy
pBeEZbswzzN+/f2gOtHHpt1WVz93VVRZFkkkkcjcuYe11g6my1z0X6Slyj4VY2OrnVpdW0FJHkNV
ljeD2igvxFWtD7z0W00v3T25JmyhUZ8piJwXsTzlRrEZTTytIkQGmJJIsUv1fN5JJfKVLNy3dIrv
ROb1cyDpKFZTs4kTqsu0R7P2KXlAuwlayem0cHa1jIY+g5ylG62TZdG2qEbcjWpXXEfV7FDuSWpn
DoAzpHIq+oO1dNs0WwJPLULrMAQh7pnwahRRfzSsAY32XBi+B4nZPJFPy10zjy1fFUYNznMZclhW
wZNCrvKUIZm/WXQtOI6SwBEWmKILjiojDYfPEzCZOpLS96OhFC6af9o5LqO0cnSEbR1AG+NR69AO
LyRFO2qKnDtR3nenBOPsUHWjH96c12Tc5nzTVBNZN4ko3kHN41uhWoubTNFwmZDgRWWGOBRnRbdn
taNKNdT9mxqpE+6bPLuZpCM3aOVR4UxC9xYNVJAVA5wSmoHyRo+1/o6a3ZeRetmLtoxUnai97WOt
Vln/EAlJfTzPYxY6dTKlNuVi8XMhGM1mrAPjMWsN8RIOnXqXWBXJhWkUcMytxQHfHR7iIr0MaF6D
S9MVv5Czz2Yc0adTrTQXrSMDsm497MbBbG0zqkfMhh7Xvg5L4Z67iz2oCyd1WfUje2XUHpZEfWl0
dbEnxMJ6u69U674oisWLLbl9Kyl6OkViMum5FKS2JuKJ9H1BHYUCtk0DomxLqlM8FHqyCo0SQ+Ft
WBdVyYaH1pRDYvYkkd2qVOZrVIaSRyycbstCA0ASJv0dIWrnlUZo7IZIat2+GdPH0srLq1LMHAMq
dvZYU1Xa5uBoDkqppaeeXmrf5inFjuc18J40Cx9y+qbbGTRfbypV4bmjBrQtrV6xs7W7UC6k9YtY
q9U+7oWossM0mXypxrh0SN4+UXi+UIo9qgT/YSS+ZpSAPpmks5xUNjK/GvFdCyuoN8ukfYrrTPNS
YA/PtZzVd2lYmbYijfHnujKyuz7BCZCk5UsjA8pLsmDeAOhY7lRApSJwgEM4RstdMMojKfp+2irp
1OFN9LSmNdlyqEu1W7WQQk8T1NyugvBrOSmtFyTB21ADKsma/NgQfrVLW54bYyouhj7rfwXg8SlB
hUCG8fguQhPEGyPul9gGWVC9FoWW3TF1sWsAstkYs2y5ohi1FwNn/L4n2KLNawBClKSDA+Qnk2yt
7nVX0Nks6xwB67AsmYJrsBQGG8KSXDHSNXeJagQ6ZhS2r3Cmpi0SFQYEJ6lzLC0fN1ZhCI7V1MKz
VQWqI2pL5JZ1kD9QMZycMKKRAPNf7yvcIZ/qAr5yIo8dcY8mswiViRJsWiN3nM/ysCmVBGXYLqhP
adIHp8lKWweHFuwKBczXcuZLUR5MWvIctb6Vqzq/LrjViAJLwie9IzyJmqlze4jmm2LNEohhL/pC
wmk7p+LOqsVuy/eKdtZEMolcQ3ZUh6zZhGoX/5UtcUaH2Ao4VtplW6PM281Q5/NLW2F8xNBqaF9X
gGLS5VoBirqYX0ytTL2kKvrtonXmVm+L0p9J2zxnYj97CQDQyI77Tvpm9WLx1JlVC6I07q0rojPi
uV4S8WthdRQxB7NxOvrwfe9JJ7lhOodumZiT3c9J4Vs9GRo5YFFa0VQ9kYIK3voiKU9B0nVO0Rkl
JUUAiSFy6F9jgAFKqKanETWwbd+1ODaaNZWv8zSpV3miy4A6JdOLCYITE6Kab0OMVk0liMM25eDO
HfT+9GuLdOHD0AYY4bKuKDusgXYxC/tykhaQqxF4zIpDqIyImu0wL0TFVkvJPKapGR8AbMZvSjpm
zXrshDqVyzy575qFRsyADCpbb2PUf9vGOCk6+I3DuFhxtYl0pQXaoXuC3KWuWhmtAoIi5tBJpOEA
zLmmmmpKxGphbZ2LKTGuZNvSowSI/ksmA6kDiJTHdjMujTNE5vA5pyeWS5tR62tDzu1RDfXgYOm9
gIykIPuyFY77MgZ22ysFdXwEnr73VQkyTozv2zoc7uXcmPZlkJM/o1BL954a25guR0uyws1AvvEu
MdLgIvDYcEpn616ecokEp06jbUDOxyoQgz22NT9FqaR4uVZPZ7ZHZxtz2H2zcISqMnxTZOsNVNmD
SnL1TiiKz50UPMTKgj80iIMLunZyDZaJGcnf8rzvHVmxXvU+8bIMOE2j5OGB5GL22EmqjBcku2Jq
fNLHKnbQAjYccQ59SeoUe1RFxZXYDZ4yy66GI2sLVRQ6USbTcBvdXsqI8wbMLSa+GnEw52o/lGH3
QK8Elk2bHocolDF32eIPSUEnJkmW97UiD27WzU9h0T+XtQUyVuu9thj8kmgUoIc4HCWJDGIQ5Fs2
+GLHkhAcq66TXRqBFAdDLIztJGUgleURdw0iqxsCQHXkpEt2uq5323lq583coOIhWum+bILuSJhE
V2dpUt8GI0lcGNgTe02+KGU9bmvAZOqgxI4cK+Gmahb1OyKuzYOetoK3pACzR2Sg8BSyxFHALm3H
iH4qAvJwAIc12SO2QlrX6NPjWFjkXgF1j3atgSA1k+S5R47RBT0o3ifANI5xLaygxqVXPY4U66wb
pHiteHjM40xypdYIKByOuY06JIgyTcn8Wg+iy9CRPRBHQ3DB8x6XEI++zUjf9j2tf6xWL48FuSQf
5WbiKIUguymZe1PUnEaX6Dn/fmcsh8epmK9WgascD6lq43fi9dVU59fISrYieotrIr1ltWkf9DJ9
0o2iOo1JuQNr/7lqw+NQCd+qgSKwEMtAgmYjPolhC14JCOba5cwJxcDYAgnXXTE08f40883U24Zo
pXgmxVM7g6izuoBs72ZQEk4VrH57LvvlRP536XNPQCT6MlQKC2AEFlWAgG4JJxz6BNZOJgyCnVpK
adrTaJ4jNrejylXsDUma70yAzV3XItFQPgN+1ewZrZtyrk0nVePPbRKXHuFDYOuUh3zgo62vpXpN
dWOhn1zcHNWkfJy0hPOtISdbKPpdYaWNrTRUDJAgGL1aMSZvyaeY5qqVr2cq2b2oolV7AJJSblLl
0RDal94iTSfTaB18ozFxYgIFgVbiJLM5QqAy24Nqjp/a2YpJbpWin1fic2IqIaYlHbZ6bz2WOi5X
3SnTUY6AUqHi12wspVL2ldZfDb2iOjJlwwm6ZqiQBaDGbpVT7GvF7MMDeB0i60ELSImAod5g6Xs3
7eQA21uZu35KxUfcx2QTW19RrVPI3xUkoEXrET/ycxhPZwKNEkB3GT3EffFtpp5zSiVD9Ht0QI+q
IH0zAtA3VuWK8WJL6I9srHoptiO6cXvFnDacmBk2jSVhSPG4mdcwAMCkn6nVt6HLd1EpfwrqQHXL
VLwuYMP3SZgnd01OZGtJiStbxRcdBrnd5MQ9UjxQ2gLMuEtRELfngONDKMzibkmSPVFSuB8NsdrI
gvQ1k6rHMI2/DDHYirASpG1Kn6ltbmVUknBYD2EXahsFVw38e9pExNXjtoWe4c36Yp1nRf6m5EP2
ALdk2pVCPTtaVFUXxYRVggZF6YaINzoE780lRFhxUxT9C0yhPL4bw9GNo0dM+rjL8rGylayfNzLE
QkgGZfhaTZXk9mXBEhfbxMHv2nVjknA3Ago32rBRinyXjctL3kt3bdj7izJNdj31+ywFF92zAGMt
ALSdJS9zqV6Y792kqJ4G5UNh3dnKXIseWddNm8YPUxu4U0Lpr+6L4D6OeNPQ54embmdXaKsrlbar
MjV+L0e7SjNduhYBHq0DT6KXqr0A3j6oQecWfXTfW9KTELLVq2mXpuA7l7r/lmZT6gaC9Nbm4k5j
Nwwsjc3YJ8dKNHeCbD5IupI5g5rvpzbca3QJN1TFXqxUvp+SUrKpr/U01BlNVxfFfVbSUsvKav0p
aopnNBpwf4vqpZ6Eey2NHFVqH9Q6mp12kXYjlciIaNGjzls9i0tyioLJFvLO5Yhyp6z6JEbQh/Bi
/UJXTopUAb8Aib3rrWA+hUG5LTu6utKMUfXiPA+ozFLrkoXYHcPpbaGDxF5ozHQ/CPAXui54Ro9d
sTUBD0rPehcuyWhXfdh62Ty95JE4etMSHGXCFm1A7aCpA2wD+yizDCq4SCSFFBB8szb2oRlZh7qV
YiI8pTA+kxDTIMsmsV0E3XhGFfpAnwMSwISaXq53sU+qoXoGedPdT4aa7IUkjo+WQKferDcSsql6
Y2eKviHPEu+iVkCyVM6gJVBYrJ4QMxnf1BqHnTalmcsiL7Ivsa4RreNXAzSjbAA/wRPbpvImXDkU
pL7p+qA6eRxGFGSQWpmsBbS93lLTzcWWeh6pp2hQDU/hyeiGlcCLUTi9cU3UQHKNtvG0nkxySDYj
HoyHGBT9doCtgAhb/1VNUzIPFKnIWdh9H+94gg7eYElSvS/ceiwbjIam7eUxv0q5PlDSgPTbz09q
UOxrI+3sXhTv9X5JPdmoMicP6qcs6u/HQf5EKTSlazT1f0FXE7eWwmZXLM3sQhb82oS1RGAugsJP
9PKxLwcDgHJy7RZ9ZwaW4ve1Ejigk2e7V5eLXC2VlzdDCaIRVmQ2Z9TjpRc0oVvwMVXiaCTnW1VM
LxpP1DBS3QZniuMaGpuZwqhtkqBVIqt18ixI3ckMTtAWrkZB0qI1oC90UWdz+myHKEOAOwz8stde
W1N67Ycpcxpqit5QxSstp3sKy/6rJXZuHViUUnTNG9QwZh0r99AzKr/M6DubZeJXHRHiraDDV1AN
6nNGGhm4DjLKuEvt9ll2aLrBDftR35VG8iKUFCPSTMZV7E6NMCobNaolf2nrqxlIhNzatdON5hxO
xuQ2waTfNaXau0FHenvIOZUxn8reLAzHGMPSpQYd7bshVn3giCVUMtx2yuck0wOCUEMvc6cJzSfJ
StoTwHLtGHXxoYUW4YGj3AJHPieIfOFOcNAEBBhNknpglTwql8D9U6UhA0QFN5WT8ygasV22omwn
Bp0vxjhO/Z6CvRepOAopncDYdXO8y0yS1qIuG65AWADWabjTaDczLIPuQUC7AHciz2iIT0gWgYoL
K5X/ldEuHuQvykQao8yPQO9zb5aL7CiGaoYDamWOpBKoGLNCdJMLRkEWl8AONteYkPdUngalmrL8
vgwrSfm+yFVQu0FN9R5YPHJsO6XsjfQwwUacAXe3mXKkJgvrQNKGtNm1NDqQ7uqqiYSKVEVNJaoJ
BSHxtdYa4V/XavMlqaKMPH3XLp8jUnXTpSWVVNkxychxw4ujduyIP0sPKtQc3XO+B825Ecr5ryWd
zMaj1F6Rr89pLbXNcw0eUBwUSBHYE6WS0snDuhTdRGsE6Q70Bw6hPhvRS12NISIxmmpUV5miGN40
6z6N7yYtLvvr0AQWjmtII3S3B6NU7IswsnrfotxN8l6zet2plHoQN5D5G2rN6VKmwiEk9zqfxing
5oKgJKWlKWrbuYmZEC3AmxqkeLKbjlZEz0U9LuLeovkO1LtkUqXOw+/RzXMMeIJ1POa0fQMwPLsw
geLBlnLTugdNYZ5UQ3qbau3ebICKq8OgO5lexJsubcerqUArrZOqBkIYBEDm4j58zZOxuhdSAYpI
Q89h2ZFFzlJHLCRzB9DjugyG9piH6XPYGL6eRCTApcCR837ww1S5N8ecBvAIVYHAQY5pbtQLhfNy
HwpmZTpYw355UkFam38NTSOv4w/6wSraT2MF1HysI18Ig6+R2kubPDM2qFFvqgEfuMnuZi2W3CCR
OrD9ZUwpJFoowsRkHQ3Zp3gBw2vgxSKhLYSUo13T1BawH6ObnuoFunQzlYegkwnecHsPYz4Xdm5N
8iHXosg11kkqtEIh9d1sGkEpdy2Y7c2oVG+FYJ4iAMXESPV+rPDxiI7guucwsNiWNIoSQuyoLleN
I0bskBEyzaeghfYpTLJ+zFRRdclezkAZkmAnDI36eZ56KGDj8rnq0m8lTofbTc0maZdga1S0jA87
i842iwZAtrK+ybOZ7PqyP5VwJjblMD5GUzwdBjJfl7o2aWE/GhAnY/G16IrIiaOWU0YRyEc3SwUM
nACtsKMhKelTREBrLYuvTtTJp6ilg0Y0eQXYNYKqmkJEPe8p2ilbw+IQtGa58lRpnDdZmOl4CQZ8
xoRIGfGqCyBs3da1PHR02aLrmxSEkFMN6wiR96oWZvVoWHBEk37RL2D6rO1Yh4ZLcaX+GoxZao+x
FXpWTdehUGmlbTuA8aLTFLFEQqU2aqAdKdw9FDEFkSmQwzt2O3lX0zzEgGm+1RQOSO4v9NQZx+Vs
yrPoFClchUATZHsM0pdUJ/5sY462Uk4e0mSYnBxOn0cZ9mGZ8vxopQFlXavGGzT6znK1PJmeSlXJ
cWbASO0peCPdHFfMvU1aFDoQqlfLF+Bh8ltmZVp56SyCQ5msvuQXGSSJe3Muk9bvxEjca0levS2D
RT7QHrjROzWjj7wjZOrnNJZiKoxl9Qlkm3YA9NhD2KXA2S/NfllNlt21AbRRsyoohxV3GXBBpxbJ
uVRW1brj6txIrbBs8TmSJyDICDlO0biX22DaY8BwrM0gS52mYh14RdCMkdP0El5XW4yVuJdkeqDb
StdP5jeCPmhWQ69ZnjkFxV1jpW6p1uN+Ckv1Kmh6uzf7XHanSNDvrXyafWoSyambo+IaVcVXGi7K
RzZx4aR5JlzoNn+RaYi1a2gX9EBZBNZB9l1rEtNFpAn0LySGclHVS9UD9ndjKRDcRQ+TAAxQtHQH
ULavNOf7ROWxd+d48fpaFHZJQIgsx/F1SinkqTO5Kc7hrVkrwveiBmNQWobTzuUmkYvSmepl3GEh
fE0DR2SySbycTpw9izxVXUkLJE5mPT2GhvgwWNT2RNjPVL4qW1bHQ6V28k5WhNYJREt2hnj0FzNl
7sexje8NUR1w5wvqkV1kQEnKQ1cDIPBJrjrjFOq5QRMjmA1OmTSiY9DOZydF6Wy3kdx8WpL0STEh
Io59/Y0AqLsCwQPlUI4PEWaXxo8w4b/rhvpIgij2e+otVOqvYS5GTtBYBv73+IgLmkCjxE7A2h99
1J0+LwhEk57Nxn3QijwaqaMmPupQ4yx7bEYRKM48WV1yF2qaBnl9ND4pkGOP2ahlPkCGeDOBpE7A
Ac1WvnhrKp+xyW+ZyUIevNdLLwdf290ZUV2oviwJb71o6h55InMnQ/E7mf2ssutYYYEETmWEIOiA
5xLtNtH0rQI6YLT1bqbT55JKp6XsXlOtHo/IDqSbLGlnD9aqeqAY2Z6gBakrpedbwXp0K8hAh7oB
tmrnRfhdj2KQQrU3dpNPRh9hB3aaVT/A2AbORtFim9fDnSEYrmQN0TZXAHQo3SLhjMP4KBUxZqnL
Lf6PBTRDp+8GhYYW5A+l973VS9uekpw8d5kLicaBg2xyB9KDFXYnI6/uchncK8S0wa/yEIAtDCro
zarRe+FiVXdJ0gjAd5LI1kAquTTloZoKMwGBkaC069gMti1U121P4o37BfgVW/NTLnWlkxkR6Xxm
KW3jEFhvgrzBlFyFVngS4JRT34JsYGlIbHXjvHDUa/cltKFDVqCDPVMxR9erPQjpWPiAQbeU6qDW
S7jkZUmiUoFZCfjBfEGvPyGDInxVpPlhqXoZ3nBIsymIOOOYCL4waPCb54XwUDNhe5F83o2L8V2C
hmM6kj50NOSMWVzSsuwKJutIP6mCCOT/A+LDuCx+xLcraAr9ARDffKGScvv+f+PhZfNfNCzQwSzL
oi5qxK3/Gw9vKP+yEKCWVc0ygMVb60v/xsNr/wLurqFfZ6LwTp19pchQae+i//4vQVH+ZWiSJIki
CClRlZGh+wdw+FX47T9YeA3wkkIXUQPKvKys2NsbGpQCFz6RQ9gztdZlwD+irms2VEvJd4W4NZ3/
w8zc/33h/1X0BA/Urdv//q9fh1MROJMYCmYAELcbielKMGiT3akTRbJ21r5NWSotGbmFmBMoVIEZ
ff3zeD+zYtbbUzVxlbg0JDaBdks1Eqk8k2TH/6vhD187Q9Ef61hPPlLVe1ej/GEaDdDmokGtH1KD
qOvSrU4av5II4aTLYXf2z1vX923bPxx933X9o8Pfjy7/d13H3vKTezz4O3vHe45H/rp3XV7bunte
8/b8yLv93e7sbnn1yId3vNVxdlzN39hcksuvb/FLPr979M+7HVezuZztrS/7O9955S18BdtZf8PP
/MWzbWfrbBmX93LF+82Zyx9cl0u98pudZ3seV3x2j/Zu92jvPIfPeJ7neI7jrG/z+DzXWy/m3PHD
kTvhG13X4TdbZ//k7de3evud7Tknx+Vn7nq7Kbl5h2/ne9s7x/F3R3/9ony3DZ+8Ol+46pa37k8P
2+3DOk1M1Ppp93jM7XXYB4df/3lhvOtz/+GJ3fYFzZOG7EgiXY7++XXnP3JTnvPF2e6dhw9GepdF
/tNIN1usIyiCaStdfPfy/HYO7bPtvZwc0f5gnHfp+j+NcyOERoOLKjLWcXhEz7vrlefsMN88ku3h
6B4c5wNVsXdd4D8NeKMTFUhdnSwMeHRfH1ktPKc/PyPs3M/W6XZb3fbKRRAGpaCYES4H/7AuaP/4
/i9/nl999saZtXp8Pfqvx3Nts3GOr688S/tuw8LaXTe7zWbjbTZ39okVtncOW5bzy93d+3K8s53T
lufNzmNbuM7l4NjsT29/cQ4HVt9++wFF78OFsBrHH2QyVXEYApIGF/fZfWTfMGMfrWrtxr7+MmHr
hP4wxIIlB6eCHfJfz6HHtmS7n9cNz7Rd+Wdnb/hp3dWhzR3u/9pSC7f/crfb7V+jfXn4aIm8d9H6
0xq5Mfg5aIaE1MMFK/V49p2/trvY9jf+OulHHxvnPhxXM8mD4UF4NjbQWf/qnv1H93F3PbrPJbZt
Yz8f3nwuwK2cN/bm8X5g+lysyHW3Yd15e9Z5ZXunL4m9f+BRu65suxcWxKtlf/JOWBLftbeud8EO
7Y+rgfnzUn3vWvWn+7xRsgSTPCkSKxWDfbSfsbmDzfd+2fj29W/LzO1hRA+Oe/D5Eh5298/fQHkX
pv/TV7jhBC/GPM7jOtXPmPcjs3Bc7drxwT27zmG3w1pvX9ktGGssPqfExvNqzKvvM+ccPdv1FHCf
eTj+q7s7nzHYrJvzNbTtz6win2fCKeHt2YXPWO29/W7LdpvdeXf9vgvt79f1om+P59fYflzst9De
YeywQ+crf/3+ndWIzd86pwdsLH9etg/ew/YvB5O/fbAfOUUm2w7tDVv1893p9Pm033qfdvvtt4cL
J4Vz4ThwPO/Btb/ccRBtLwf3gS1qe/v9HTZ7v2XqXWb1fZq587+Ybg5XRuRs2R45l48HZ+ud2Orv
b3x64NerUXhwD5fnZxai8+2DJ/Jn6yWLNxRwk0IOGlDrmvAP/Mfa3Rxdjjy2vu24+78POeeDdSC9
Syj/n9eBLN6cN+lgGEPJsIzJdBzP7H+22jrqenrXNrvIflvPeswl+2Jn80asg39dT2UeNA+en658
YGefcAh8flo/u9ttTvy5fWDS3L1zeXdsmFZ/PTXZUSd27u7dXdju92zIdan76xo8+6s5jewtS4jp
x1r7Lvb4sD5Gd/t8xNNxt2eXz/z5Aag/nR66QvtmeKMSCQIZ1ql4y/MckOMJxb4AVEibIHfuqmFl
Hn7UbfXnp/zvUeD/GSpunyzfdmUpg7ZCdStvbQQnLC/ooVU3xZS9hvSiAx1uCf+oC9o6HhQaURRN
UVLptHarzphJqEtQvEbiorFUPzbHyafVtvR3WPd/2bv371EUjU47qFjosnYrey/1ZkxWJAB0oUby
ZzGu811XTcsHi/XXuYOIa2maQRCCe37rNjc16bLOsBp7SlXwMRG4rh72mIaES2nNJfmZeowe/7wq
fj4i3+9MEkHjmaJJHCWLN26SVSh1lQ9zQy25kPc0StJcZHWSo0hT1Q9u7zdDEfkR51gQjQkRbg4F
uUJCK+8BZ0CQqkgtFgsczb5y2iTPPpB//s1M6qqlqrCZNdP4RRBCq1CDE4qcGnrckoOOE31L7q+7
Q/fJOo/o7n3gzPy6tyBx/2c848a2zV25lDqacax1wN/bHKEPwUsGPf5gnN9NoSZLFhhkhkMn7WeH
JsjpxxyX5JkpvUeDkyRLMoNC75dXJRw+ElH43SRqBkR0kbgczbb19R+8J/LLutmuzIlwllO3Hxr5
FOk6DCKVko0+meoHBuq3N2cCspbfSfG3bWsHxG3MLoY0I2U9pT0rQSOhQ6MijBGk+cerXl+bJBjs
Zkkz5JtDQUIFM0VZBdxoI2YuNXj91CYL9as8bD7YYKtL95/z532D/TTUzQYbFqNqWom7Ij91jiL0
rxAJrZ8MSVmx+Gn9RMbx+c9397vV+OPdKT8/uEGlx/uYItwlRSJ1fhBjftx24Qfb+bejSKpu6gT6
yFPdrMXWqqJmQbYVUo/V36clVXbBLJR/1Gjk39PHYmdz6ar2qya0FoAjWYEZZQv0U5noVR0P5Ud9
aX+31HUqhySlJAsk9M3+JUMNV7WGoCY0lkJLSitL95meB3/lCH8/Wtir7v9hJzN1mEOLK6rqzYiJ
QMkt1pUVnG3om2zoXzRVfZNr2fD++WIgty/K68lFF7N11/2wi3VNjMJRW0tTAcSbMW9N9DmpOP55
lJvod31OJHUs1VQsXV8Pkht3OxJMBC9XaFOtNArVGmV0AIsnXgX3fwVro5ela5sgSNMNRWr4EPVQ
QD+AnvWBFfl1WepsHV2U0bVYv9b6+g/3C5OKwJLSPDqwXaZfilalXBgpfd5+8ASldRv9vLMZScfX
kRVT06Rb1wOYlBlJU9lA8ovSvZjJg1/XlfJYDs0x1AUKWm2FTmoKeEphfGeaQUbxDEDXWzsaZ9Qf
uEK/WhqLw5UdidCIKmrKzbYfZ/wjYUA9FUQXjNcxhNNvyx0wABe5Tbj5cTMA/e5pM/rB0/91zhlZ
NjndUS351T2aZWUCBMdJMYHydJoSnO2iwMX68xr77f39MMrNEpuHCnBTjdEmrBug3WUypfeAFrjg
fWfrpUQbxP3ziL+9Lx4wE6cbEkWzn9cSQhRow43MqDKD4Bcs1EYG6FMfzN6vxofZ02kjg9iiRFb8
5pwtSpl2fEYHZRDe2bU0ZwDcaZtsxD5L3roYsumf7+p388iSBabHWOIvFiFISxL4GieSnoxq5Q61
KRzkQAwd08zbozzMVudOIV7gB/f50bg396n34VTXVGjtLC+aQzKW5a5Ci/uYoPZ3QKcbfglMgA/M
3+8md/U2RYU+ECAWb8zfVJl5DYWIyY0l7bkT+qn3ZGtYMbYWGB9ahXSf/zy96xV/NgvWWpBQFEIg
jsVbX7BXwrHQWnS1h6AtXB2otqvkyQAAdvrnbieuNB6MrmiiqAPK+Xl9puqy0DBYrex57DMPiE5P
c3jtnzvTlqZKOCQ4gvJatPl5lGJGTleV58oWjGrcKCm8pjQxLmKNsE/WiB+szt/suZ9GW1fRD/Z7
DGW9nUCl2GKcBZKjxID1UG9ulvmDlbH6JzfPyYAqL66rQ6WsdOO/sI/jLIoWYFuD2O4jU8g3ZZGL
gMQ006uQO36EtiekQB1R4vjnW8ES12oV/jUBuXJzkwa4riXtOP2hqFoPIFjkM9rOqCXJWr0rG31B
sTgKtA/u+Dcr0yLvwglBtZd1c3NAEJPoHUw3XFEpgHoONs6uJGq+sTgI/9xWIzLx7l3rhCnvmdkf
nqJZocGmooy5so+Hg97X/Q5peW0fq5a87QIDMboMOtwH0/qbR0qKg7wDjoipye9Vjh9GbaJaXrqO
UZVel0M7i2PTHeOy3SMXhRSbWsIJMAF51kh6fTD0L8t2PXR1VZEh4UicgTdPVAvQI4c3DTURmgEM
o0IBbWAMH7S8+eUJMgrZB2uNyXC3bm0LsE6k9xfW7BJ3EmrmfYIoZNxmW6Uyin/UTAPXaR0L15QI
0CCXI914qNAvULquugruRjFVdt0Ly+sgyJnxwVL57T2pq96DSWZAvzVi8ZJUyIH3FasynZFRmdWD
mPX5DiR9+4Ft+d1QButfVPT1oL3tANONQVGWec5QoCds0h70UVnml//h7Mx248a5tntFBDRQA08l
VZXHxHYcx86JkFHzPOvqv6X+/wO7XHAhbwPdaMDdoUmRm5t7eFZcacsZ5/DUdsAX4gggrqYQH39r
xRo0U5LZqGuvlVqyawW+bjzBDvj4qjkxynbNcDWyeJpzrNqJfnBMuU2CCUMJjdLZji63qnD//QPh
UG/xPMZwjeOk+KJHtZF21IFM1ohziaHaVbOb3lMlu758PKETH8gkSmlJbhxyyP/lFV4dYMcoGvQo
qWeSzRDu6aDq/MwcN31VdSYXc2rpXo+0/fzVSCUtRuGKZDNy0OMT+hF0mRphfWa/bTfjmytG4XTw
osT+YXdJ8b8dREeyHlwAGt26XWk3dIo3Xwpzqi4VEgIrusvzfPh4/XTj1Ii05SkTjQhGPfII1iZP
86lhRBkpFrCBLj/TO+aHCh0AL7bC+KKcx2i3AMM8lFpj/BV0fXYWGhKxOWUPH/86pxaZD4lSoU58
lpKKt/OP0E+GGMzOodJwDUQt0h0hgj//Pohj2YZErZzoqTy61WyqjJOuthBCT1qD/v0pRRemo9fJ
PnMOTn1NR1H2SsMm9uMdNRBtEs1c2JxlWs4+RWdUq09w8qzxouzFcma0U2vnUimhXEfSUnjsIgwz
qnhQa2pKga3wOkNS/7LGigb/vnigBpTEB8KPPA5sO7nTmkuERUy7or2p4FVQam8mZ8KxJ+bCsvGI
wiLyoY5XDqVf1LoT+vaXiWqxfFLS1xMr/tdQEfU/yCESizJ527j/pc9fHWl3HZG22vZ+lpjFLbhO
VAvC0j1jc99HOrZhqA+yHHIpvNy2yb4apkAf09LQtKJEOExuxAJjRG/yq2qylGdr4yd3sh7otw53
TeyE18S7r2xV12ful82dOLIsnG/dJE1AtIVGo7e/xNpog+oRh0KQezT0XU9NdHknZ0ujZ2KYJpM2
b/TkL9tRGefCtCeOAa8BarEMNAdxszYb/mr+oootbSioQlyK1ESTQ7Mp4K+TGxPMnz90If/85z3K
5WMQgzaBnFGK/XbAwXDmYtWwIjKOqaDvzHbvFIjXfTzK+6sHQRGHCBk7yLLV8XOAmHM0tw6flUrN
iG4/p7pcytWhJV2dQ/+9X0GGck3cRN4fVCxvP3+1gthKWiqAEaOJaCUiWKq8cT2N2pGvqjOt3/FU
wBb5eHbbGr3dL4SqDLlFGjFf8hjWGmcUrEcNetB1WSD/Rln3UzNM689mcPJA10uDLnVtvq5js7oA
udOdkf1+v111kwCKwUsHTxKr9nbGRdlo0TjBGtDyFqUd2/mdt853qyRA1Sg6cgZ5zqt8b3K2EXm0
kk0jyroJ775e426iD8mgs8krgY/RPzog4mCP5Rlj8O7BoXSJQjQ3HPuTu+fIzaODnSq4CtmiNhXt
6rtlkjw3CNTIoEUv467JRhQ8MjcmZuTkeXfujjixZy3Nxp3FByR6dFw/SJuEk5Wkt9FqC5u9hbAE
uh2hHj9WXWumZ47hCcNHqoSnMtp1xFF4E7xdUjrqM4nkKQff7u6wi9mjDisqGGVLH7zsYutLZhY8
lWkO6vq9QXeO44mua5D1lGd5eSdWnnwsNZou7vVWNPr2lzHyDr0JGhC9rEHigPh5/3Oy8edLbVZA
UGhC6Ohea6L4n68yFoE0OpEz6jXJ+r0dV6Mx2WrorPCsReYVMnuhuR7oo0jOUSRPfVseXtSgmjwn
dbn9/JWRQBcsDak8pTe0G8Kv45Kazm7RVXjdJ3JwzviNpwZThK2IQCqa+Y851D3qVDHV2pW3Elm/
qnWadiakXwAOVNPjx5bohPGztyE0EooOyT7z7bz0UFoLoCJ8wtQJf6e9vnx1e2c8ZGWeX5DQjL99
PN6JqRGjp+rYIiLgUirwdrxciqQYlgq7Xjm0csQkMNsWVaOK/+fMCTkxlEvKmSuRqREtPtobiV3U
UdengP0glAAKmgeEC6y1NC91gFJl8PHETthUJOSYGFZO2wKObyeWzqWdR4Ogg6koUj+EfIA+ZUPi
zw8Rkf/dLy3New13zZmX06lxCTcypPlfMcnRyRt6tH9RSmDciXZQbx4S+YkmJvpFyyT+OlWyunFH
ZKE/nu2ptYUTQnoY54t/2X7+6jiMDp3pvUCkYWsqCMKSU15nqEI6TmefCeWc2KEuds6iMJuoMUXp
b4da0ZxzRiRxvLBbVxq3V+OwAD+7QL80DdBYFmcCLaemxrN6S58QL+ax+HY8dK2jZnYVHQ8o6V4a
YA6DIrKqhxWU45kduu3AIzcAvIlJrgH8LWt5dA8jwWkgDBrC34mS/JOkbzlIEXDaf/ytTo7CvWsZ
ENRwpY5G0dDeLGwLawJmrdk1oeZexyKe/jkWppN0JCKByI1mGc72FH61I1BAJlC6IHuBnteMmoxG
2/eFTMmrBYvlas0ZE3lqVxCh2t4xOBXSPZ6UBo50SLBbou+/jP16DyKF1iD8Kc9pENL7eAlPjUaM
byuhIkzMu+7t5OqyS22z5nC3SxNdlUlr7rsMjTVtnuvrdVqHM7M78cmwyESiFQ1EpE6PrGTmGPVE
uz1anWNdk5eNNVR/oJXRYPvxxE5sdobYAmPEaKV2XMM811Knk5xzPI+jgzYztQOBk1Vu4iVJ2H75
eLATq8gikpok0w6D4XiwcNbh1iFj49kqttBo11Tzq2w3NbRQEMgl8i/jf7eO3NhES/FJcLmPr20Q
XcUcz4BK0xHNikxEgTRQceoGS+wk0qTePKNv/PE0T60pTjW0CENucaZtGV6dhBjiXV0IiY/Z5VcG
2cRdXpjojkMVPmMaz4203Q2vRrJrysKoCoJxMPTJeImpRiwWOOqIsHdW8yk/ntiJq0Y5W2J08024
U44mVgAFyGMk0zxgwP1hXSxxt9qhQiGia3aCTucrp0nCb//DoPZmVjgOvJaOBm0LhVqMa5aIWrOI
CaUgX4vF/hqD6t1rdmPupy6WZ8Y88TzD8ONVU59K2cJ/bOhX69q5a9WlJuK1vJR0DzG9K4Uowbcl
jNNfgN6K71ahtYEltPbSmObizJl870tvWSFMKB41fVfHh1+TlTObOfJJgzPr94NRQpSO2+iHCJvh
dnVFuOsQ9b8VdXfm5ntvdbbtyknBjyagcHwdlRCykp74pBcaFA6R0oh2qZka9x9/0PdWgFenQxyS
sjLiaMf3Kw2UQ5IYiFHgUMffozUeYzC8XVXuJTrX3xGyjX58POL7Bd3euYTUHJs70Dq2O3FfiFhr
8SCKHgAw/ZOldacQQYm8lrTK3jJLWrLLSEMkHfX4c1ULp0b/z4vXLUm/u7X9/NVmGkWlJTC0eWyj
W54HjuBgErtHzd9XU45ISYI0/hQgnlpndLcL/c/Hs39vJJB1ZyNzSxJrIFL6dnybjARuMkbCmDPz
kr9/ZLVEwT523f0/j0SIlMgQqZz/AuxvR+LtYKg155aESe6UQbm60+KpjJz+nn7tJT5jjt6fUpN9
5GLX8dMwDEcL26UC2dEePLaNcOhvLpAAraos0LOQCFxfVoeoWJqXenLqQ7qY8unjyb4/LIxOKJ2C
Z83RCYgdTXag83ug49ejciy91msbDZQU8ej/ZRSXRD/ZHkpMjxwBTohLlTbScoS21VW6yE+jO4vL
/2EQ19hOPdWeCI++nUpHrZ+gKo2FnNb6jqJ0VPUTTRvP1YKdOPkEtw1ClY6idPA4nUT+FBFT2ny9
CM5SoBpaHZVeRJfU+81Xrou438fzOrHzycNtyQ6HTtJ3FWFdZCxVs30iFGDMXT66+SeLuBc8rlne
fTzUqb1I5aX2/wKW1KW/XcIC2QzeW6iBOM7UXWppI32CCVsL+JRf1l2rIdwISR79gvqFPrj6zFE4
YWNw41hSok4UxB/XBlt5hrCqhvONmBuyFQ0RxTuJYD5xzNlpHw1QwiPguqR5lEm0tGcm/94vwMOi
hZVkDxFw+7hiqkJQy7AIv3j6WmkvfAxEnkuDw+gPcZR3lDpm2QMMNOt/MDgMTH0BHxmzcxz775Nk
0w3lEbDoTecLfsNL1JriZx0tyTO+69Fx5+RB+KKqkAcANhzP7u0HDse4LJRckkCbOivQUV8/6NWY
nrGgx0G9/z+Miz3TEHDgUf92GECChZaY6E+m5Ch6hV4aPCixq7QU8raNKAP5xPIKqt5dOIfzviHb
eR8O/T9u53e/xpFFkLU29Ti3SZCg0O/NFkraOIbToXIKM8jUuqtsWEecZgJvFDPuPj5MR+f2v9Ep
8KNiRSeSSgTn7SK0CJgngLsTWCrRcGU19rJDWhiF02Q8l2Y49VlfD7Wd61eXs72azmIVYxIMSiW7
3szhls5ddeazHhm+/yaktsCwizfHw2f7+atRQG9kVpykcRAmUNCuEL6Rod8tNYpV5pIq7YtT9+E/
enPboFTScxrpMUfN3N1O7atBzUU2cNlUFExhHCHibjbBFrk646yemBoEci4Pymf469hVHmgWCQUB
pkDNi1tcgzMwMzT9C8e4oF2/owfIqbH4H2+QI4Pz39RIXW6VWozNY+Tt1KrQCeNkQfa/mDW0RssU
dY/Vd9YOeCcgKGdWYLTicTpEQ0O2/ePB320Z8vnsfaoVKLbH1h5dyS2YCCnCUvpW00cXWhsuvk3h
65lRjiy6tImiawZuFGlak1zw0ShDntDAUhm6HyVLNPoLWjaf02ZWO2HPYtct3NYF5OE9cj/RGXP+
7vgxtEvymXo4g3SKPDJ1Kq20MEsL09e1KtbvDKsem6cEAWEhYTE4XX8mG3VqPM4Fdz6+HOXqR2cw
XmVuhAKexpKhiYOEpxsg+5D7KCG2wcff7sRQxO4VIXwKnDiHR1Or6ehqM0pqAAyigh425RrM3MuY
NKBMHw915BFsH5AqCFLs/O2gln+0R1P0wfR5mJhVp1XXcVjWBxGu6H8JUDH9SI4/RO7TT4vZvJlM
azrzEd+dy214UiM4dVTusFPfHhFDKIUPHBs+m9Q9iLU3PGm3BKY1qJGNrLT7j6f7/lSYeFgsK5sH
f/G//t9X1qaOZmB1IWYNvoWEWwHuvEni/syivp/Vm1GMo1OBbLESMGVDn4y+s/FbELyZqbzTY3U/
jqZ1xs6cGo7o7FacTSMF83u7iFZJ7DRBSSrAiGlluq+REk1Q8LTAVQ/o2UqkDUGv5Mg2/vtqQosl
DIDrT+D7+EgQaqSG3xCoc1f2S5yRxqy6fywH4iOhdkJRNBEdMkCc+Lezy6slj21Xk/7CdF6UVpXg
Osr6TATu/cagAUKzicDxXsIXP1rDFFmBCC4PmsQGWR/LRUFaIC58+a8LxihbjIiUKIGp49BUV5lT
XLsoAdfSwDOj5RUIT3duP7w3HzYmkScuLZpkXI9xxoTqw8WEgxOIcam8ONa43hBLvJhDkvUfT+jd
FbdVNOFTmTxeaBY6vuIguvLVkOYMGlrFfq3ZUDxaVtTsmxRBps6tAJ4SRD2z30/Nj0oIk/wtZQG0
vr7dES1i1nYEhyZIk7ghZUwpe2cAqJgFYOOP53dqKE4U9wvvFeIiR9vCykG80PpFBmc1+891jMBp
Nbr6i6TA8J8P09a9Rw0SEfUtrHe0z7W1SZZ6cLMAlG11UF3+tzXtc6UH778X+4F0BHX/27V5bG87
U896SWcrG9BZvg7VugarkPENfa/drRbX+W25ivZcbuz94Xo76pGdCG0Y1jIOk8DUR9Rw66Q/VN1o
XHz8rd77IiQ1iaBxbdKCTn7z7bawZnDojeBRAqI7uSuyYfUWUCl+IWvjWo/TsPCSKTQvZNyHPz4e
+tQEucR42Rr4QBRavx16XrtaiHnmPWTbM9rRRnaTIYsY/A+jENQmu0+0lzayt6NY6UDFU2iBczHG
cW/WFTLhjX4urvt+y/OmwRCam3IWubijR1XlaEWp93EaaMMaDodqqjtjv6ZtVlw0hdH3Z0zitq1f
JReZBsPRkIKAFq8oXpNvJzVGpWyaFSnncG3kIcqa9b60kjxI2y1WpYZRndkmJ44AUT9KcLa4Oe7x
0beKeynF6Exp4Dp4G32vk7NyROVe8FDpQVjU7s3odF2x+/jjnVhW7DFFN4xqc2cefbxebM5XMyLn
zeWDgH+6Xoao7qMMzmP+XNP8iUXF+Yccupl/XlVHi4pe4+KoCJHeru+jivYzXD+f6gPX9hNbdfFF
JiuAZ/88Q55xhLG44JAJc498OemgGNkNA2AekqE+saXw0Z5682I1q/HXx0OdOG8krjjmBIpJ5x5X
UPWDQxYghtJKHb3jj/po+fmqfv8vgxCJJs5BK9jxc1jT64h6vr4IKIAGp1pqIC8ntZ65Qd/tC8In
XGPk/YjZbIWub/f/zOON5GJaBfSWN/c5YfcAqfbpEC+6/e3jCb0zkOx3a0uI4SXSznNc3Va2ZbsV
VzdBWlnmY0hlVniZrAtNrkEVthqSsFEzuejwT3WTfU+nQZlntggp1HefjvcTpZI4yFslCM30b+fL
cy6j6TNrdoulwVf2xGrmRn435msXAVopZFesYCOLNQfZ57ZdCs3cLZA/RfNVLWhhqkTTCzRtEbuM
fyQZtRjycsrdWjzFDqSm/lu4ZGmZXjhi7MTvskhFCDw70QAweAmq7Vm6AySnheDflnKE3dOPpHvT
Q48As/k4zrUSFcCXeNr++3htzJfGiYv+r95r9fRtheVofmoLpy1+N5ns4e4MS6LvUlElDYLVEO2L
q6FOkyvNSe2U5Fg6Ls9zXPYkyMshalNnb8gEIi4Q2XFSHhk2t73V8k0tITXj3H0ivGPIa5teSu23
6uh9+prxIEQNu6ItCkAsK1M4wZiLFDX9fqzm8Aoh9aKHjzKU0xfoqTbtklWfhmFQkCTP4JH0qv06
S7NNPwPLFuZFrlRIgJC5VNZLky8D0GCzmWbHumibNVpNKEMpiDs/13IlnYsW7MB06AtKrRB8n8lW
A1tIXJppC9WowlsWqEZBFYfw3qph1cvfeV3aBurbKAV+azqes/CA2qoWn6iXrcJPfaKAhTSD3iU8
VIBKBYVNZcmzPkQaTa3mCovuS22DkwpUhHTEbu60pvcHx8pTuPfo0BSBMMWgvlnh4nTfawBE8eAT
ZCqHL12VEnT1xjLN25inbKj0i9g0+vnBTuY+4xURrUNDvjLVBMrAudEO6zd7dvIIarY7NmIfcuTH
/HJj3cf3TjzU4+jRNuMi8Q38Cu5Pn0fTkiIRih+FGuliz9W31qFjn3cXQs7907qYE8CKBIVRce92
ZpT/graSGZFfCAF9OVinNjVcMv6aNXyp7Fiz/hjrKqOMoDQsLc2PIyBGKFy7Y6t3EBOaqgV+oSoQ
JB6K9bl6TMMFYediqG13PSyRVZYvrpVpaeZRLxGj4FwBkJgQypajoXn9ILP1rhlcyiAPolMLvAsj
LVsLDGPUm0PrJe5qhH+6tjQstnJod7QtiGXRtWcXRG1Hz7qc13b0oxRkyksdq1W/moxarl9l2Q7R
F1MBUH+ku3XOA0uFYvJpi1gdz9X6sAzGKlm02wJJJxr+CcavT7mgeqQPqsFmcNDOzs0Cv1g+9ak7
rHs3rLBAAAWGLgYIH1Z6JC6aJSfz6pWNXJaXUsKfj2FWLMg0eE6mrZSIlKkoW+3abI2iVv6WAlda
EPci7oCbxC5hQG81MnIBwMPo5ATMPRbD+tuKBVmsIIw7qoA8vVq0Su4pESpdOuZ0sS66l2prOb1Q
YSmQxaerHPlow9hIqh46P5Qle0vlRtkPq2lnMFtOpMH5tOMa8QS6dpZQpd7aUyIzeBhYa/hVpGDh
0E03oMgN/lYP0XVXDqBV2X/KKs3K28u2z+N6OLQzrcGoVvMocOygNu3QuinN1C4GtIugvsSXPdY6
pUZaVz1IGjRsLN+QAtSHnwyTWxuXKzrf9fQVYNwyDA9lZjaZguihnEn/2oYVbx+8OyAC6ZaThGw9
9+s8X8OtXztjV0ernLxJLYO+67oFWaBAiSlt74q0WZqLBj0PuDV60VdZimqvManfbmGQ89j3KZjC
vk4m51rXsk777iRGVz0WDh35VP1RrEThIY2k1W8D+eTQM0a8BX+ak3G81myUCx8XHsjDk9ZXbX7I
88g2rjsXPSof86X9dHroERC+FgS4wzU/TIhdIxKB+Lru2dEU3dqhEX9G3b3YG7nKPpNXq8n3FI7q
rEc3sYpsR7iphelE0ruKP9v1ONG8W5uQjJ8Nk9j3L+aUmM+9nXaEBQYh1IFfi5QDMtfIpVOHkJsH
yq21/LpbytAKoPsO0s9SZTTP5mC4QgNaUzT1jbAylT8YWQI+UucGDu8amczLDfaufl6lvsTA0lQT
/nLWxC3u00y4zn3faKt6phaoqfZdJRIHleN6XA74qkvvjQB9F7lrRBH+qVSnt3eUrSbFfgbupH6y
ZSv2HArVTXLf2kZZ/lahTG0aC1vWAbDO2Jp/EjkSnfZE1RrsavaINt9bZkF6SpRLb38pl7VZr2KR
gnqjOBWd9acwcnutvJBTZ3fOXrPaaNYvZh4KCMyviGi3f0FyT9ofyGNNCeMbBN0g/K4H+PXTaOd5
MOmgL2d7DejQGDsQUn0VRbOnVJwAfoLRuFWltrHZQB6wFxTP/zhDoWm5V7lNR7cswLle/WhkqtVP
TiIL6FR2xUaP4bOo1Tb8rFpMIBBorhd9iSF15/bgumNODzp5j+Y2EdZkwmSKkQxyqxl7TulBN7wg
Z26DJ7RnNJ8NBPh1P6MOhBpLvQKibc1VQlmRliXSfZojEqdP4SSK31FZpy7RynzMiAbX+pMuiJj5
JnvR9J0maotf3bC6DxR4cWMr5M3ne7uc5ouI8xXeZLEJTxbr0zy7OonfjW6cvXQU9TzkCOz/Bivb
Fxc1RND7eprsexpPo/6/a+ElcnVwpQZM9qsSoMTwBU8BJJcVW6o4NCviFgcETUKQck4Iw9asVGtd
rB36+h7lvsVTpTt8rGUV6Ncv2oacCGMNKDuKBz6FeMgRWE2ep/sULu8Nr5sFSf4iX38kgvv7su6N
RoLb7iZKsPu+2LWQ7PeQx3W5l1oZHXh8oBpSL1kNsYW6oDiowQBpPpQ7ONRkL4bDxPX2YlKLmftN
yB3jW9nIR0mWHGWgkarW3l/aacguO0BDC1gPl9ox1OJUhILQPCGpD3lkvoqQvVi8NAUamBVtPyNZ
M7nQSgXXEAL1DOUPlZFR86EPIElbvbJFYM7GrFNkF8UPmDvjW2dW5egZi+q+ytSJvlrRHP6Nyezc
wz4rZlZECG0fJxV5JM1pNc5DlarJU26Hs4pwTG3f1GExZ/dVtZbdwZBdWl/OFT06+8HsjflrRqd5
E8jGEYmXWh3Qs6xia9qdKuQuXFyt8lP+n8/bdyASviC97vdhaMCUNtAfC+SKL0Jd4lJwiaROAbSp
HIwfarIKwBLVChLSYaE8unJ685CItaGrfE3S7xWfJvGTKRd7k85vi9+2pKTIsuqSsr8iM3weO8U+
lTn/ShgWHzzKIKF5ZqpHTy1S7eGFjADYeg6eCiUYqasqX8Fn/JzlINz2jgHq3lPdYPd7E2wPKX21
Zsqr4HYswKSo7PWEpcewCJFLsHYAAOuHyekK60uRRSmkTFvAAytmB5xHFjfzfGs5kN2COjJV5JfR
5OhBxfesPwHxMy7gaRXWZWXmSMQXs5B4lw7IB8+kM2j0eqfHmHVrIvN9WYzis0FpVfVTr0ATCBeb
6TU2VBIAkQ1/rJk5KtuNYGjyS6DzVkSleOlcqzx15AEf14Vhlqsy+5MBa5v+2AivPBd5zX2SxkkC
6r1Tqt33a6QxFx00BN4SRORyotzjKpxb68mwls69KkP6APzYHKOH1YlKzaupvL+exxDncpwmnLxx
rZUR2JWMZh/hKbWxnOfkbmkM43snVXyT5FUhvV4zox5jqNLEL8MRwzituvzaGtryXVRZqDyBnJf+
YAywmjyLEofiOWsb2JdB1vVD+YljCaGVenhuPjtMNHEX49c+roNA2kWrjOS60q1B+RXK3zj8WZVB
34xi17zgU1njfh1iCNMp/sPDSLtJugvnpA+9iBx1fJFMorH3GaU6GUwnFz5V2IeEg1cRFvHGfNCf
5SS2gii6OdM9Qchup8yRatBwjsPDaoyA/yYrioqDwJ+u4R+ZsNhcJ0t8iHnYLjIbQGlBPqi6uGjp
d70j9mbkAfmjUb9snF6nQ0zwZuF82YkYDwicz+lFKd22vsZX4dWW8VlS5P0Uf46WDiDlulnSDk8D
S/yNtH7xx9DX6HdcV9Nv5F/iH1OU5TelRW3e3uSVfremQ/ZYhgLioMaGeoYWq3UHLTPLxzYTGjaz
AGG0d2Y7xynQQiUCC4fCPNj6rGeXZl50j+TZrWj1ee/zelv70nxo6bFbdnQg1ZAQU5u7QHBr+ZTx
oo8V5tJNcAZLHqgjQLg7svKIU6w0M6k9NfpauxdO68xf01LBo+5lhjvcj5qzW/ORe8jrkhJ+XY1e
XeLZQsQvaUTnvEfRmlY8phCFu2AsmtA8YIqrW4ooQlp8zdWm7WZQtifXFK0ACinUX6015r9aL9Tf
Tlq8bEcAsos/aINF0tLtuM8osMsT3iGFsQstnufUvWyCkbNeND+maaLTJYrNAiSoWs1fJEt4A/UK
5M3ai/arGzrVzwK0sHll0p1+0DXbBS5su22DFgdR4D2dKwCYUyuk9iQGafY0VuHIcanW6Ltd1tMn
e5XhD9Uv4n4wjeFeCTVl8JVak/LJHtqj52yMj12Sps1+kkWX7JQOwc0DKrjcTk0+a2Asp/mngyQp
IB6x9L9SE50ElF7ghQZwQJ1DrrWjRuAmWn90GtBobk63BIeddebPaZLgvdWyVD9qjMe6cwY3vTVS
Q/trDMX0aRTEwfdm09k/xihPH2NAPjktjXl3NdgRLpJFMmX0Fmp8xoucIlwQd1NS/J0bTfwESZQa
2Ldl+ZJUPbIsXbXm8ec0aSRp02Is/+h51y7+tKgs2y1C5jmVm/lwLYq5BiRZLs3fyJbh98Wso/uB
K/zOzuP+Je4twHIjq/bLafr2ei4aHV+/5Jt7aLDMup9nAj8wz+OtbVd2lC1ocslhEcTx8Em1PMOB
dmU9r6ol3p4JrpXc6UYxw+nQEouIvI6i0X7slnEASJtYzoHMpf5i95llo0/Sic+ytTjuBm2XDoEq
3vDBTFt760lndniVUkngkm0Si9pNoDMdTvJcXa3kfOV+At687oymJ+3Zy74/OClr7am+ALhVDQYc
qqFz2GThKOXnsHHjJyov8sfJGIgD8fAbQEnVqgHWhwIDtD/bnR/gzFt/4K3ktwBxgFxCBoLHqVyc
mH07Fy7cciCHhMtDPbrUGyfv9/Os1CN3epUEo5WU1ykd3v1lW+X292o0xe2citXa624cg2FV63Dl
RK16iAFXQrjsMnoMiLFYob/ETbNz9dnJLhpdlqCyZC1/gwGCxNmXYX4t1xbG2DTUvd9anV0iebSI
yVv4MoeCVOS0H8d4fQ4jCFg3WAurABubGeBt3H4CO1xDTNHqiMddyORZnUUtzzy6zUcrM6MvWUuj
r5f0jQUKWuADBEa2aH/zJC2uaffbTDjRK3vfjknt+HTR9HeggUfEe9F2YAHWyfZX2rI+o+tmzn5c
r3bpja6wm12E225teCi4ouPENBVNEGhBFpPjeJxn+YsMX/hVq2X3TVJO/500wXId5UM6+32cq29Q
vKrfRALzu3aoi5+ptZqXFdNsfbLkPH9nskSoZVDzTx3cpMJLs+xyl3GHhR0lIHHuAMyOhqfDyGRl
sRnEQQyre8gR9+Cxb1AVgfV0mjtYyNnkIeSb6tf1Iqzv49JZt46dtj/yJJPfTIcUGqDIvP8JzgY6
zJwT//S7orLBbVppbnjt0Lk/yDDjJA+xim5WoN+tt7CIt8A8tITWqnm4qYcIJ0XTBz1YQieHxowy
gQ3MqEpeBKVZANptye8NfQ18aKNXB1mnIZjRsZ15AtFWyuN/TarmEBZiugWLDhjEJhULhjI2nMjv
4soddnhNEBVlt6bPlOmHd8ZgT6NX8D5a4QJuXlsjx+qitNEk9Mbadio/MmnYv3Lbpf1hjIt8hKIr
sd1iLe+rsne/WZGpL5cqi7LHuk+rXz0l1rfIR1TLPrETNXsVKhjP2kwg1TO4gWn+Txr9IR9LroAw
RjoTE2s793OpOd8Gs+YpRxWxfIpHSGn+VC10/dhtNudXvZaa13nHIxnf16yGwCx18Zy4FdJ0vBlC
HqSuRMypw2u5KVYIK14tc7i+HHH7pxBTHu3iZkL8CHgW11SUZZ9Lk/cEcSByyoe8CSEUrwglHEKh
9Eu3y5w/USHLK+rX8WLyERdD7935kciyA3KzDMPJn13hxoFr1RTQ5wTEkMukb/42Idn0a8p7BbK1
r4y9ZY949GWfrlDI27Z70ZpJ3dkU91FrXyJJ4mVWkbe+Qv/xmlRmBbW7hfMbFVlf+3VfGjmirCO+
F9zcxvR6Myq+gFdyJh8Wsbn6vdTnG+lGi+Iq7JMHFyVexyvqPnH2pjvoe75xveK50epcGJ14obiI
dnea3o0usHKru8npjpsuMrJEj46Y2vgK5Uguxxi3OvawReJCxdo8HrSodpygtVy61K0IIyMJll2F
er5+7vq8Ubt1jrPrpVxaiweYtZieEksHxdHmVishhCdBPrTlReKQKAIyZcXPVlivPxo1a03AN8xu
hrk39EBNHZs7z8LiWy+y+qcqcgmGDw/lF0mG5TZ1pj4OeDOXn/p5EfmdhhRDHz2omiBwMFdmD5kn
HJL2RTfBlyEMPMjhkwyNyA7c0m2Wn9kqtM4rs55TINyer6DhqvMy7MzMPGwFALQ4J636ZVtJW+6a
tlunlykc9C8uicOLZdRiDs46QrovJvWrGKo83rt6WT4hni6/DZVIW38yRfGiJdy6nsaL++sq/o+z
M2uOFMmW8C/CjIBgewUyU/teKqleMKkWdgj2gF9/v+z70pUlK1mPjdm8zHQjyFjOcffjXgQYL7lB
uxe9yyoN3GmpdsYwBf5OT4nKz3qw7iG0Gim2q7QKqFnIplePrhyAF4W2cAawAbCrOCfrSofYlbZ6
5/tFWwJz2PVjqTFOwD59a4xQ95l+HWVBGWp5ovF2dcUfE7dzx6O133lDbG6rvqZ47uhl12rtohpE
L98xnV+TUw8n9Gass+un36vtCCmsZtfd+4Xh+zsLux6KjaVbl2jLnQZkiohBMzJWTbwW6FyvohZO
+5e1euY/ecR1bp05waK+dcmE02niTd0x6G6jrVk9ewLpIa1MXQzSMipsOm0bdAhzPVDiXmV11Gyb
czcVS3k1m8bSxJqM7TxKN2R7UaZ7jOSzflTL3rKoMVDApMiAa1X3JDQy3PdQ9JNl8n+f2xthF9Rt
a7GZNZm27SojMkPd+7pCNRDqdVIgbmXt3WBLZ3vhqNzpBwPxegoBQ0wVu/zMKq57IwOwUkF6N68Y
44QAJaV5mFHtLrGjcegEhw4IZe1AIq6rJBkeIFVqevu1bcTx+CayWcuJYxp/Nf7xnGo6NBIxP1mb
DG5VrUd9QK5f3A1NKqzYwSPifgwwcMTTm2C+qHEXC7pKZBOVgDkQWbefAiCj5zorUjQeRTqLqG2b
fLsuZUmr5nAN1qE/To7eqc3AvNOotqW6zHtfnPVKjXOo4P+fMlbViLKm8glRZ0o75TDO2VA5Wpk0
1Mi9aERdJz1Mqe1vMebECiozKcY09DEeTyJ3SvSbbKrRPGR0qedgqvZt6y3ur8wOSIKsl3Qk8ZsF
5IVOVW3mvtzSciOM2JqfFseojVCIfB3wxpCVBwmTe3WkaoXge8UbS/uILuxtAeZFD1veLHioORE8
7dJR7S/+NSRR/yVBImdC+AOF4Ge7bKB+YoQIyJduI8IuGdCPipy7qSL2993I8g1QUgblUwJDT0a0
ZwRrZNAf3AW6oHJiuqjPQtMkqDx016o8T2yLud5RQ8uEDs4MTexRufbRBMdX80tuLQ2Alk4fOYWS
j0Ev6KsFQ5cPUD4CCKMTE4XQNJXhWBJZzS4Y1d2UU/ISaN+V53WZUWPMqTF38bxk87uVrGZFvbeQ
w0cUpTi3xsR46gk2v0f7u9WhMyYBCKvZ9P2uhu273loHACxLnfHLPyQDubuB+mlNvb41SCZ/NpK2
q3ZB3xU/CXLnOlWz3t6X1ehv7bXJfnYtFh40B3Zyq9bG5QhKWut5riSevTPo05lntdb3hKS/r7wq
awxedJviSTf9N68xAOa3bcZxa/KzipFkrFzwayucHfecvIVBGx5oVQk9t1NnfUEkbXxrYCa4yIJM
D2E1CaO4xrEUPikdu/lRrX62ovffiD5Qltf/7E08W6jW3Z8GRo5mRDPq31jWUoD09nr4Yuiayjob
J/O6Ko4njc6y5L7h+hyjZRTzJeQI07cImT0jTPJBuNfa2aQLNVNX91qs1Ls8srm1tOFibThz3/ne
zGHVe6750PlN0V0OiWdpCKZ6duLUq4ApsdH2rbOpk1hlOTisOPEomvUXX+h4WFFqlpECTn0WSwZY
Wk50W6EjgT1SrEmcMy5BAa5dJxDh1la39+XRaWAfNNZ6xbFnE0SKB9Eaur7R/kqMWsqo0VlHKzzb
7UOhg2GJ4MvzYR/IBtMX8ivFPXHHhRm5qHzuBsr/nuPAzyCfGB+ZmIzXZk+RnWoc4JNazWHJWcd4
0px767lkIvCn7xSFDGsxyTpikawv81QYT6ko+hwquO/fmjIBrZ0JkysJdpzVnYs96feem+cWpFnc
4dnbWncdWvgEyK4uid84MsS6aET/NQH5Mw+FvU53tSmG+jJxx20LO7aXu2cYEf6vMI6mx0e/4V09
DNTytp8HOWqewSDycraz96YEm2WIsqehNfqyhCZSZXZnMQ077fpx7ndpMkDxa6R8fN/VoqjoK9O9
J6Oz7PjUKbVCixr03SwhpnfNwFEcrYVmxfqt6f0abXN9IJt1Hi6V73LlrMzciMibHf0GDu7JaECE
fHCxviVtXCKPP15zeGIq1dqUf20KbocNjZVEwLrbS6Fn8bqWlS/C2SI0m6H39qdL3rWOMHrGcJVI
1+7rVHmzF1ZmDYfvpF53Xg8G/2ZS7DtKWulVTtSVvvML3sOB7UBFcCSLa2auGjnQZmEcb34HOwEW
bzjU5qiEPrSu1r42v1SG7CwCnjcnJyC78o84cgIZ72XgvzFecu1Dudjru0bJ9coLkdJCs1E1O4/p
EDeS3TyMhwX/9AsAH3MJW5bQI9VSU8WpnRjE1vqbYR/Ia7VfTafJn1GpZt8msNlX7DxFdoCnrp+7
Ind+9lub6ZCixwTzh5t7V20nr3Xgd0u/c+ZAfEc4rrbQSgpMAEijkOW5WVbL14b4LufCykgBjkfU
ICxkBjt/sR91B3rYwRPnc7VS4qG86XZuaWRqN/S5vBxwm4Bu0o38mdg1SIBo/STO+sVd9l6+oSbM
J8c06BhaY0ivUxKPeWeYASPSrNd1306TXUU1v91FI1oTLpmBzJ+lWsZ71WwUtUYyJE60AlfbO6dx
dBEps7LNyy2p+oT46s55NSwNI9SkBOnuCxrYB680hIoCxzDW87zPrCfksDgDmCKjNvBaPFzaUYDO
pMc6IEyTRN1Wja0qDveleTR66DFuaRI/wk0o794c3DndL8ZYf/MU1VGUN4DVYWWkDveZVamnsdPO
D2YuwGeacmq9sB8bhi9eZCJLcW2vq7VdlT1hEaSsJqBNc+p4t2h1VRn73MMbVLvfcSgZzsR43Yw7
xD4lwKU6JFXnFZcWxwfIc9aNYkdWZf5UlOkK3OMsRr5r0SVJ4DwLWFmN7hZZ64R6WJRb+cxcl1uH
NX4WKf94v8VuY21jyBUJxzFx0/wcMNGVMYyPuHCXOinxsAzcC7f0DQ2gv+jHjE/5rLaNIWNdBDnp
1CVnXzRnVoblcNN2ag8klN4NBD3XTHi44tkws+kr8x5sv2ZKEKCstdJDnEl/kFFqKKQYMvGt86Fg
/72hE+CAlF4D0WXZHLYlZRabs7F6FYociAFzE8SR+CYONLG5241kA9XCPlQjvm/cBl6yk5omIpTl
GuybeTSKK2ddCB/3tanzMJ1xJoqqBkD1zF9d56dyuuxrw5GS8RG86bwVlESxjwZKPmxlNV2t0mzz
K6oz92pRptccnLmZ88hxakQ1VA6gNULMoo/r2TIAYLaUxZM5Tvs6rxMv0tl5el/TdH3V9ASM+Bgt
Bgebr5IvpZ+qlWnKzfMigH9oAKje/lIpypR9DaZeRpVa+4nxWbu/EdPSfjcqw8kvSYp3zpi+nr67
c+XsTCubuhugezivkaHIlUOpc38Fc53/WOFWf1agr89SuUgnEoWjT2SXKdXb2FGax/ms5O2I3AOF
GBwsPkrzqqEcZllGq4UNOaabS//mFS2H4JSBlnOTjF4fFWU+8FMsHkt/JHtchk02yOcA6dFbRr75
s9l5/hTWVqPfGkyiRVxks3FPPbGhUOn44z2//iLl1D+XujWDkLNaFMxAoTtBOSZ7ipY1VTmWR26z
0bttwxjmGMAANeAgD8ylvN4PxaTlmyNG+cU2veleGjSo4eDPw3fLTBvqEZogFSfQmuc1L0hJl0z2
ZU5J6kZVPg8tmhV8qzH7tDGmnRUiC7Z+rQ7chdm7JxdnxF563Wx8nrrcjaXheHmc8AFFhCzXY68m
rIMot+wc2TKeYfDnCsFWeDyTGVrhB5ZhT6zUVeMDd8LIleoZg6nqR6nnvkWFv1W3TUXluVsJqYbW
gt6t46CYpd7rAlq7027dRatXSt4sYUp0tyVcMHDjvv6mSrN8oyFgjjuvje3JEqvJ1IrRLU8yXYsH
a50FoJFYYOG4PloVodeAma78sb2dx6S7qaVlf+kbOv17YCdbRh3Kq28rk3WvabvWj4NbUmKjAC/Q
hOWJ/Zw5a8sE/prbNwY0d3bWNmn3ls3tUYFID1KGCzZu42Eym9II5yngvjDWqYBOgkx8cl1ELUWG
zWW4dM34c2bg4ptLC5pSb9jsT5sigWoCjivYte6Sj1E3bOkXMQrERApG55iqkUFXOO3Cd85r7KfD
abLEvbYXfV8TTqaALmXxhqKOJmQd5x8aZXEdZsNxFQ+DzNuzTZXNSwshzIIOKp1HBsCAGcIdZOSg
V8Bw+HyW2XU2qsaLemn13MML/9C+y+SUEe+RAY5XprFWZ7JOEA4NqR7v0yFBYlEchfahlEu2okeb
jBd68+rWdoC6+fKFcav6Mb1jnAbz3EQ08twSIxhwf5QoseEcB4PIsp382ANUewZUVK9muljOzjMr
cNm5z8UNmsnGjZgrAbiiX3NhpQvhrRHnLOINSq/mfp2IiImNzuYHz0ao5JgtwJRHimLvxchspWM7
W82zxYB+5wxP9ZuvnOTJoYrhO7nG9C7sDZYfB8+cmBnhrDTqxpI9iyR3kgssWZfbpsMxZs9W4GBD
msdd2TpkIcPAzl1K5W734E21crkq1ra/MiRnS+iN6VjGYyW7jWT1Nbll3mJ+mC1/fJ/lKPszgWfI
ZVNBxVO5tQm0pHTewPEWjj+vT89amwl7sNi8PZhLh7JHS0Nd8qoD0gbPyrJoZeTqZ8764Ql4uO8H
s3Z/KZlV7s7o5+bteDzQpcF54OVNJXHuJbrG1hC+9LXzF8G8Q2anDTeU4QPPgFHcVD3DBchj3ORm
8yoS/TaAOLQI2dbOcZC0qaIkkvnF5jQg2CpBpw6Agfpj3xlreVMGLZdn3dWLxfLp7YvSgXPC88Zs
K3oot3wwR118X9rN+5ahB0eQmdnm12HraIqcCtcdqTPUNqllMmOYTmZCWe7O9ldWYXGFFP+7Toaq
i+xGUe15OfW5t/kWjpBNZZ4VlkLPpDdITg7sost2hU/JHs4GnWhYQNchNgoW6xxRTubvcLojm8lt
DPutQQzHaWVzDRfNbJ5lQ8eWAPgP7gZL2XcKBLqJk8VeXjuLW5PFJ5d3qyFuKCzKwr2cB7RfYRO0
+fOyQpeBSS3ONTPYCysccWW2mxD29XhDKUk375WwGG4vzAt+uB6tRqmNpzLQKUK2owCxdUgcOszd
nHPgJs1rzxDpy2IP7U1j5to+Kypl7htDj/LA4dqVkTe2YyZRTQAJEgcEnlDNF2UD/ymOTCKaOj/0
mCidz3Tg1PANde4OnEAWYC9BKQw64JUPvT3bJfuJHyHp0TGNjgvxMfvXhNyTaDbYwOPXDJWBHjS6
dD2yZXr0ucASoBXcG9m4m5VX2XuSgoC0i8nuX9rCWn4uDXcQjlwwznExrt2jFwijukLom18WnBZ1
5C3HrgqOmT8CuUyehh611ws+pMYlU4vQ2N62FG8yk8tPOD6e2pdDGcTgVpV/28saQJiEw41+AP9b
WNfGd/qvzMEp5zJz2vwLooNxpOCa1YRkJjfQjGhGWcqoVyiwzlIgteGKcdrhekZoPkU+cNd2RkKi
yrNbuFZtPaGw2N4pvGb08NqTyfA8piWjILseCy7v3IDKf8Ple3nRqa2nA5y838YBXTEai8nAHZL+
GnA79TbjNcASDdsu3w1usqkMMtRgmU9x3baPAzQ+wiozN98N5BFNvOWlk+wQhwRIo2hN61gOaIRg
uo8bQE4rZoVW489d5HOnuFTYHkozmL7gaWw7/36b7MWErNx4TSaUuwNK2+V6m4cN+G3jZIghRqaH
FNH0BD8kyg5M0y+fc+wR7Hhq2x7XH1SAFJllvYIVDw5HTi9Kmn4fYYhAMjaOI7oUIyuhGAyWDfwt
No6l2rzkrANbzjEposCNWtOCMoSCa9w9tmMKbyas1Pw9yH3J3WRbUHMSGTmecf1Gu9z0swVpZRvp
I8XjMu8yHFQvMJMRICxmYxg0xwPLd9EmrgpdUa9JWK4c7/CIAD7nuILTTCM48dB2bYV4c0qrZH64
wUYTt9W51HFtz/JHtjWcgUZOGk1o2DUYbVCgAQ4nDuuHvuqqLwgTbbWjq9fPc5rV2blB4Q23kSv7
3kstHLa0UKzI0W1GAWsoxPVCcfPWFbP/iF1wgPiItKJkVwUbI52bbY03vZ9b37LW8py4KLR5vjlp
q277oO3vl7VxTLQbPgr29lja14ld9pE0J1RhVOQGk9eNO3xtsoo+t8AWlEMeEWcSg4zLe44DOCRm
zJDk2k1lGIjfjOmOY2qbI7so0TiqAkejpfvnHpBjMIet2Y7XHI3wxOiIkhcmMaqzFWdVHSN4gB5E
5tO9rszHDXGH4K27IDfF/JXqxrcPpgHGFwETCK4S0yVBksPF8HdisWk/cT8ff9SpNSwU1GX6jMfu
fL9m/cwNo9z0rRvX9VfqIbPbl31Qvgdc0v3OZWPBRHSF32FBU3joQldKzogVD9ktM4N9wxQDhR+t
d/kdjL55a5WXL6HAGv4ZFheMZhnG9bptl+AN7xfUPDDGTgcLsBVIlm3D/1EV9fae01vxVqJC0zbV
3iyjIi+c8UjnOXNk5l71LcfbleAesTFuL0HqYD3z40zHMAeIRZt2qxGfmCY/fgptdzEsqzWGpmct
DvtAGhkqoyLtd74KkF1ztxCp5KdySyMI2e6G5DFzjT3TNa+ctCFsIBdL1R6oH8uvXcupTBGH9Giy
FEc/gsf6O3LT4o651hGdYW7Vxg5FeHI3cj5lEWW+oE3L2+nRQiv+RcHdPDkuPILkdryq28p+KCpb
NvddsUxY7QT5vJ5Z/qwfh2wYsEHdehsbIFWNyWFt7eJhUvYA8rSsDK2s5gbaSO2Caepm+aW/o0sy
3F0uW9pFPXRuH1sju2aXjrnmfAyWvjlvpLYmxnEX6Qdgqw7ng2OP/M8Z4zzfVb4pI8JrrcXRoBBr
8e63CCcOWGTMyfVMj4Ogi6T6B41u7qekNeCnFkczlyYFa09khpxsRQGDvGE0q/el18lTQqX/A1Oo
I8y66kVyEFAD7hjFsV+ZB0HpUTMe9Nrlmou8H0Vw6KqlhGVlQqg+0+g7H+hVFMHGhTUgn3cYDlrE
1oloqJhEDEvLqioUJoAkcZIwJkMd6Xl3YNNUmw5TAZdFj/wuzomY9CEPJq4nxDX2s7V2+bv2UfZG
VeVR5TL913dRZ/rJXVNIdEZU/hS50K5ZuW/t2n00agshz4RpyN1giHGLOj+ZlpDxN9RMyjPbp9LL
12/+5IpHF0LL3IlkM404CwLICbKh0jwq+5rStDLs5l74o/9AemP7ahqDg2CpbVMr4jwEPiQdrrli
JM1omGvu7Tf85BF8Isetz3sGr+adwPd9jPh7zKeEmeeLbVtaNCIAqD+GMk9fLdA0FLWdrnOYWJZY
aNm1saIUnI+6SwRuiAOQwH9NmjWTMYqkDRre89UBhT3/pI22ruXeg32jOEaSH042Pmm7tB+9m7Fw
DM1RXQkH7K8oXnpV5k9BUgZ30IYgLkuSbMYR4NJt6LsGoy06l5T7KyfbG0UDrYaFyjIcW4YdQgar
knc3A6rYD0FXyHhFCxGg8xrXC7m5NV4X5vGGKcyuyndyzoBlKxQd9k7Uvnd77DsdDpVpOx/aIe2j
ZJrB9vBvsq6GeZNf0pJTLMTgMieBiLZk7/eKcgbz5v7XwsDfVd7VoxXPvQlfnvtMFfClWZCRM3Zp
Fc7barwwgMhvrFcs0f18E0+29rBq6dBdWkBjlGjhUrYWgzdlE9yPZbI5Ic16RtGQCMGGMC3jy5Lb
25cknyeBIPyIM2MGN73JYrC7aFvAYaKNBIrk6Cu4QriBGd3Vq0oN5LO01eFqe+KacbH+xg9SBMee
qKnsU+mNhEUFatGc9NDzkM5QvZsul2SPUFSmZ5UYgnujyXDRCAIY+0t7XmAzoMOHOOHYHxix4K4/
twoZGOEwkqU8Nr1BLzpCu+9oVpuCMcSibe+tVSALQDM2MESTmPBdzMhNu05nq4p7UwsZ+Rsj0JE2
p+ltthdj2S1TL4p9kAUleyoLXCotBKgb8rk0LWIBJJj/0CnAzG7aDDFHdcsAPIXZWiK5CDorv8B/
LKivlzn375y8rLrYnreKMa0Wjd0tIz+Q2hNzCnyMzq5/iLIRw37NtkTHqway2qcZhXEs+Ip9vHGI
U1sUsFR82EoZAlTISh7yzqOW6Ii+MBB6zhQhK3v1Z9VoAtVz5j4e2nHF4eUYA3BNIML4gmZWQkK2
g3vdOfDOkb2tCmmxrwq8GGUiUN5ycoUGRMqNSASSFw2SihJvQZYdV8wP/WgTtX5pK1HcSlTp5lEw
CHYMGuvRiLbql5/MNH/gumCFoIdUXIUDYTN6lfmNim8ZI1qUhhJ07v1boexOHBLpb99SYzGvGTGd
zUuGyewfiyPsIzhTIc8kSyg9BxjONvhRs7lluMAWaPjtKYNmJ+AgQgTEjvJ0Yd5nhB6UUStNfrDZ
NJ2naeihlbvJhd4tzSE4X410XA4Lv/fjxg2uzyRoxnkBenI/2jMYEh5n0xWCCG7JFvXJDdUB10Vl
Du0cbgMgxsHPux4Ay2Ka4BFMsqIEaWcLvVRT+vdu3SKG5bpJb7sKJXE485W/olCfb4+NHlIcs2Ie
zDDa4Y45yeR7qUCQo9nWdBhS+xUyESJVXoNsZTOnKls99FkVcEVdYKy7ww1Pfq8A23CGtVT2lMlm
pPM1g+4VnyG3AmRrqu+p6HpUEEkJpMQ0d6XQpDfqSbQoADhk0V9IB8/jMB8IJY/Zxeu3YHW3mTre
RguyANU6qHAoG9FJy+pB5swyRLBQ7rvj9949d9Bg79skhedm6fY7c0x7Svxe2So6ns7r3ioAd3aF
HoGxHX9DGJn59e1Rg7rGme70NZVLM7hnKYz2usuk8Dus5Trjepi5Nc/KtrXPfTARK/QxmKeFb7US
twPDgD/6xNxuXaZFx3BBWDGdjRv42x2zZwnepobX8m0y6bQ7UrxG72ob3Uo90xcYz0YAMAoNpEz0
+W5BlTsuSrxWzSZNakDao+9BWsxGSPuFRjERDE0dVIdq/KtHamgA5RI0DoeEDTSGzjYFhEcAlK9f
UJfO5G0EjC7tbcUsT9hOK1m0f5+4PnoJ/NvcgPAArD+xazAxOQOFPBnursTqBB3CHwhhaX0zpjYJ
p7KbDl656DvDqDB7NZKUn26c4qqcxOHvjz8d+D4+nqxWxvF9bGxhwX6ftWaGtR+RrdQho1e0QxVS
5unMRCVoM92pbuEognBzZHrZ6wpZ8N8ffpoqRsAcT7dME9bRdo/+Kb8/nZww14G6a8Iy4crd9SJh
I9XEAu5KuoocWRMoWspkNvx5TkfFjOiubFCbUMQAeHfu+PLJX3Q6e376F51YrCB4Trq+5udIW8k5
DIUZF2lgRZRKzx2lMAcPXHjPNNquGhcHfy9/PTQNCIC1pEjDVyAH9CTBJ1/q1ALgnz+LEMOj662w
/3AW6zQn9CRpiZs6BW5ldi5F2FGBRpZD67bx37/CqTfE8WlHhw/v6G6KJubEJkUtsiHmHSUIcmD/
XeaejTyOcSnKQu3od4J+rU9MdD5ahljuCdc5rkHhnFhfIJAc2nKAh2cc0LpzkZlQ5gq0uKOpz1HP
BQfVMLvd2u5/i384Rhy6KI3d4wrk+eJkBfotE4joX6D7MMJj5Ar4N1dfasldcA4SBLX990/754v+
/ryT9bW6BoMpSjF42JgLHe2yXq889xI9ho1WvBvjzu+6h8Cp0v3fn/znyubJmM84mBp75FEd/7J/
+ZoNq9OKXLKySUgyL1K0rVy8qv2PXi3/fE9CAlk2TGQA4vz+FB6d20HHjrYXMV44R+mbX4sLSPnl
0UNv/cm6+XNf4L7N8QF7DCHIr/n743wZJEFtsFL7kdtsBBqOQBy/Mlwjzv7++f7cExKfDY80cuge
/H2Pn/dfn49Rrr7XOXdD0lndORUMs1iMD+cRAk+mknvg3E9i1z98oo0RExPwjCacuhcKOuyuntjz
KjOW78kK0BWMxRFJ7LPyDrdG/xOfkY9WCNEJPoMQPvZPp+7iC4kQEuaW07if6FeCTQ0qVt4wN//D
UiSCCE94ISW/2sm3zBGTU1HwLbfO69A6jwGaI9198pSPvh925QLxFCkoaOJ//8UWD51umfGUEYWA
y2hhsJ0VmdXvNBgrDD5Y2N+XyEeLMTAD1AOUZZxmJzvMbXsnXf3jEhFzcL80GINEOk09YzdVFDWf
nCSnJkXHnRbYnslXlLhGnMaUtMFUUQMzedyLtH7LIfTQh5ZIVzZ15Q/NMZLYGOfnv7/iB8cXFwMm
ZIKzkuA36/dvuiX+ZjuIREM8BZjoFF5yGFbwVrsu9l2V+KAQtjxIG8HjJ6/7wa+JCSxsM55MHC7y
pFCZrbzN/I6dPiST/2oxeF1wF4v5jLCyaZ8yH737+6t+sBuOBRnRLLbgSjo9WoYlGNHYVXBZyENj
B2fL/WTYn6WSf/ArehaObq7ApQjr55PXwq4mLZrjnkusUmhU7+VQHOxhEOZeNCZq5Lww11uB/jf7
5ED78MlcBIywERaIX/rvP2WC7l+PpIGFhT/RRzMMk8TJwN4AJBnEO2c7YteFUc7kkwd/sE14nkl1
gdk1+rbjH/avk7Rn5N1jwpQPWyp9MTTmvMMJ1rgPQFA+OdE+eEfs/2wCTNgqx7jw3x/VVaa1LU7N
dD6zf7HRIy3TTs/gbQ6BdK+QKb+UIvjMr/iDFwyO3vDkBzkgKObJb8rANB7MM5skFxjomD1yJEZb
kkNqMqXwnxdpgOYjIGWD2BtMMH9/wYKhc/AkXjDBECgORnRMS+d85vf251Y4Ji6YhKw6OL65p5aA
5uyT4tGRA2NgIHBbLiV6vqyYPynFPnjK0RuP/3B6YqF/cnxOzKvUjRNARntoRJVoHNQ6mfuftzVV
NFvOwkPRMnE/+/2LaTObNeU7IgtEI/Vtj7lOG7e9MX62vz54HQ5mgZu9ySXHSvj9QTBKMm3AT8Nt
wZk0r60+QrD4iePwn6fiP5Gi+GUREU/5c/I2FgXLohtATl63vODwzNddPqD/UJqp/x0T1mp9/a9L
DjNewhqRqDvHaJWTcyNH1g1+QMVs24qWLfPVXq1ax39/ygcv5vmci9LkcnPp837/egv+rWlfdrTi
QQdlWGXeFWEyw973pixSOv0snOfj59ECEGRKfXfqij9b5uR54DpIEIwB/o84UdjVJGXSpjCL9n7S
vf3976/4wQLhFYkx45bB8/+P1ht/fKZW+JBr1uRM7rawC+24/ff1jicPwJhjH0/d4MRoOBhcZtwZ
OginykzufM3A01CU6yfplX/WBUBRDleJx13JSPzJ3k3cDLupo32mTbQdSm1cWZiaWR6R7AeHYPGZ
wS1TDYU3jPXh75/xg1+Ocgu/QIesQgGW8vtKmXMz7zoCS8LWlekLI0DOC6N5cthXLbYdoVsiKdr/
/ZF/XisEU/Apj0wOt+fppZ0tVhMspGiHid1sBwdV1rfKgJG8Miza87uECV4Rtl0Gnvv3B3+wZHxs
PX02oM/+O/WaJfeSAha/wXDGreqmcGQdDkot/7mO5fUCfC8tBq6w/D65v1qlmeX3EX4Fld8cmGtM
MHkzGo+tUFW188kC/WjpcDWDBh6/KKK533+/ySYSC50qfamv8wPeXmjrqtzAlT7ximv8CNdrB9Du
YFNcP/33z+nxGUkb8Vk+znFp/asS8XKw69R1UP8jZroTeD7tWjwVP+lRP1qgnkVPTA3p0Kqe1Mx4
Pikbx3mUyW7phQOChW+2xtUT/W13xpzIcPY/vBWtNEa3tD0c1b+/1YadSsuIIKtTtiqPmXJXLjIv
TLI+WY0fvhhd/rH44L/9k14fZypkoTg04OCSMENAMjCEydAGujora8ccHjYmfz5Dwj546DEkhb6H
j8kVfnIxbBYyZbUxZ7OS2AZHxQjXig6+xdcmrev475/yz0qOxUGH6tCncivYJ2dLvZRM2WKrw0jU
yHBRlG+6q16Y/fI6zYT4ulifdXX/5KL8jgcfI1PorHy+K9XDya+n6yBLXaiJMGDb1bt8Hs3rReMg
FuRjc5b4UEci74ZDhjKSDEADeipMVw9CsMYj75Ol+8F5E2B8wpFuu5ztp+VltqDMJB2qRVvTpzuC
dJHwpTjF//0rf/zO/3rM8Wf41z4s3LGazYT0m2TbtBv209Fci6hI6US1HYy3Tp0Z5+YCv+ZXONaq
Cioa43KfVJ7C/CSn6qP1xS/+/8EKnAwnu7XFTC7xJK+coh2PJGrVn3bflUjCzPRiHujR/v7yH31i
wG/uEm7OY6jb7+8u3Y1sCmwZQ8+xO3zXmCDy1nr55K0+WsgeQeICc3yb3/L41v/6wiiDZaUn+gQs
9LrXpEjhETsrfSN4+7NS4MMXouc6OpSj7TVPPiDuyAgEBAVHT4h4nPQoAiFqsk8Kjg+fwlAJBw/Y
B+f37y/EXFOiLGJTiQlOc3+PTZGcYjotJqD//vt89OWI7+FqBXgHfDgp43uKe5+hVh5kjObeQJke
e+3s3Ssmhh//l0dh/BwcC2sywH9/p3rQwxgY/EhKj+rWT8YMhtNHxouaaCm+/A8PI+0KCI4SW5x2
4djZZLhDU/DOEDD7aRoJvkQhHs9jVe///qiPfitKNC5A7Ji54U/eCw2TdIca6Ma2nfoeKwv/xvVn
/5Oz6vhvOT04MUn2jvAQN8SpF3NTze7/cXZmzXFjRxb+K45+hwf7MjH2A4CqIimSovblBcGWKOz7
jl8/36V6bBaqojB0tNsRCraYuFvevJknz5njhX1XtOAm3R6s6DXOcfwckaHaVz3dPpeHdW5nkOwD
oghaiRrW6vrTOprGc5PSGXxahZcstMc1CSJhxPXRxmKdjo1sic6m4OIjk7Ee26grTtaCqRbd1M0h
Cup3pd3cAJUzr+QmHjYGdsaaDe8y8glovgi42fE+HHtNQm2c8roxSuZNmDvSR6SdaN1R+uUBir5g
I9483R9k1hWEc4gjVDpdV2c5lk0A+1JJUzs19m+Vsszk3NTx/eXlOmsFlUOOMakMap7Ho5KkwZwW
2JlAtMHAqg9hcw+Ec0tT6czciViIQguPA5LO4ucvHC3perqjbHD1xTAPD4oSCMgEXb83ej6aX9Q6
yH69elhsQZJMKmz1VHhWw9LMrInDiCcBDGME67n6My6sV2pUk1jgPaDjlnDoXB7rkFKVIJsoloHn
XanBotvCHUN2WS88oBg0qMms2cZpPl0t/LqB/CZvSkLMdUGwHio6cAYHPF9W97fWkgR3cj9q46u9
Oy0VsoVyuYV3V+2Vd7dz8D4AQFKYMbpyl6f50yKgZo2ZbMlgnQzI1BRe4JbME1lFvXx1qGD6baRe
phFRqef4W15K1S7tolfn57HC05RwQoglMKDj7QcQFLS3Bd1wQxtu7aaFDRXOOI+pdjf0FbC9pHUA
0dEnz+GH6bLerJOdG6dwG7zI8SBUHI+/IOOlIxp+QS81GViZuNGiWz028tfe/1wnQmOLi5mbGdd4
bEaGHr7XRRqPtjDbd7TxqQBkfHX5bIlY++hKIeMp5EJELdwR/zs20sRF23St+b2nR7gqpXdmfJXL
1r5UVBfFGwIcmr7Qa9jYkyfZBWGVZiPSurogDFqtIVhC2Hon8/vU3ziRfZsPO7UMvMxM/GX5enmA
a1PkjmWqD4jkkHGlA3rlPGJ4JRagoXQFm1N4D9tJ4PVjPryR4FvfySZ9amT2ot1lo+sd8myUGj81
TZUQY53aS2AdMsZyilz4O9J39Adku8Webf+ylfXt/NuKTcyraUJYb3XeKEKH0AEztIg2pxFQiSRS
sbAoefSVbwEmzhgTYiH0oVHxRiJj5fWbskSmzBBoxCjA1ljZ77nQuDGnLnjlxmdcR6ZWG98wg8Ba
akzRmzjSxJAHB8hVXhuyCStkftDGIK+GJ1n5xb5XIpD3sDPiZIzDSNWYYtti7S+v0elOoDpLFwR+
imwT+ZHj80XHwZIYJs2JQVxVvGLbCIbF7LWel8rPkZXVKeZBAifAxOMRQtDAhTfrm5wq3y6P5HQD
kI6AmhVxDlFtslarMmVSp4YLVGqIFpk/lQk+h4wGXcErYW1JJT1v3ZduiQADY6QIqJZQX1or1I1w
JOjzQBWLKjosMsSMEs3aVnvbSHl9D/i23Hdm319B/qp6U5yo17DkZhu+8WTteCOjeaKA3rJFD+dq
xHkNw3oeWV+dmA6AGppFbzLTrWjqrBEQHswpFRtTXhuB9gUa4fBbOte5s9Nqzbgp0KpzDq9aPYGI
0XkIUULBEPonK1/RZ9nkROY0uojhRSCXK/sTvCm0kOpJtPHGW43otymiXKRaqWEjZ3i85bXAitOC
4NY1c5q/Wwbo95mkvM5JPFuh9PM8GCQw10iEpSyhkSoiOm0iFQY2OqJvNXnZKtit4Xu/zVBdEOJ7
PFeN1bzBmzNQP5OA0Q9Gc5VM9XwLi1x/b/ShcYh4MNPZNRk0YtK/NaaIqNAo3YfXBrwtHku6ddBX
h/D5c0xKAeIIEhCf5CPtQoVCD6qIcp4yt9XT7M0EncE+prdtQ5D7GRf24gw+2wImp7JxKN4TGx+v
o67nUD/PrGOUNB97mnugztIOS5BeQVl8ZZTN9z4ev/cK8jl68KEw+q8TFeiZqK/u0mt46bfyFMJX
rj6Ii9zmQneEVu4aLUSLBV25NhT5stI42lMO/2t6U7RUOR/gzizSfRovufoeTrj4xxLDRr2BVjoz
+ULGVgaqBGAC8r3jCQmaRe2h/xxcoGFw+Jpl6YMfrvw6SjL/8nE9c4aOTIlPefHGqpVZjWax7aLO
lK5TNsQtwWj/+pOKFYczCpJN3IXHVhraWoMi4wz1SxjtVWeS9pUK19R/MBaeVQolQIoQ5mofOags
ZFCvsY/KJPlOV3R7Lw2S+f6ylXObA6gHR4L8CLXbldcBcBFWQ05XdRoryQHJ1siiI0QJd6Eedrdy
BauD2lfVjTYkw6fXm+aOAlUG1uP0oNBaXShjTmuhRnLublKM8RFdBOmaVm/jIYdVDuo003zA929h
A0+3CcB53lvAlQimcQnHCyiNlHakJoG/w9bruyQtyqvIabeqLadTa1MBZOlkW+aBt87XR3I9mHKV
zy5tee9l03gcdPtjsJg3AwwucLZ2V5bevA7WgvMhI6nCFkCaVQWiu7oW6T8aeXYXM52nkBV8dSqI
wa8qRYtND4rZKoKzsQ0pwkDRmXy+vJxipxy7GVvh3gLPQPkFSM3KNOAZmslSTNsmgGxtCpJdWUX1
Dq0jmh26ZivzIH7fqT2dUgiYZMCrq507K0ughyp8OO0I3YE65cmXLAyDPTjrhOZGq7qCi3hL/+/U
l4lyIBAlYKXsnHW2PEJrkMZo+BUhNJK8VC4lP9VbZ1/Br7Xhy86a4s1OEyhchtzYx5sUorYFvUZI
ZmAOHFUuEDmVd4ETF/leSRbFfF3UhsqMzV0NoIItK2r1qxtbmuidtg06MIwJ7g6pgd+qShFOe+Um
EUh1TOA9QSnysjwelBMAOFvgoIIoL7fb3TxGSeFnZmT8pDfMhgutSrZ0hk/mcWVyPY8ZDYA2igYe
rZ6Vr+jpU2IpnZ/X2bAxuBO38gzDB+JAdEXd2lzdC9EyRzKUSHCJznV/DVdJ7tEbVGzsi1Mr5DWo
wlPo5EqFu/14CmEVHRKrpkvZSVtjV0fDAmOTuRwuL9T6dBG7cKo4V+xy1YaJ9NgKnVkKmk8gXfog
kN9PzoBoUthfz5o1uAgQTe+Hcqs8dGKSGePhImDbArW9fvNliqVNWksjRdw2ij/BX254TtlJDwrM
Sm8duxN8dXO3uzxQsfwv3QhJMZUwTcAOMQrY8nig2TT2g5wiBNXtY7f3xl150O5Ufyu1sa5k4jSO
7azuHKLF3qwz7FT+98+Fj/aG+/Pm4fHyYJ7fI5dGox2PZjLbiM4/rKgHAAUuWh475R6aFx/9E8/Y
UXpz3zTuDfT57vzlsu314/NkhGLjvgi+eD5neiMktaQr3Rs9QPDuD+vOunntvbqeSXHgX9iZsgI+
iAI7+rvgUNNW/xlA802wsS/Wt/fayup6oR0/ySQxmmWPNogHcaBXeNXGWT55J62tiDPxYixa3Ch6
Itbrrt79mXofn4zD4+cPW8qZz+K+l7bFyu0CZM5mJcZMvQN26sE/4H6GbPPt4lmf4O+83tgJYi9f
MrdyuQ6KlbgPzI3en5C+uj8K9+aX92Ej4FDOOIyXR3f9OM/borWgAhWjggHLI1nkoRnk2b7pPx6+
tf4nuIK2FmzDXawboDpbq5xI2Bx8HnYcsHj3ZXF/fLqP3IfWf+RN4EK2uXGxbK3fGlyvQdKhZmL9
Zu/PZS8fUMTatfvoPr4O3OzQuxvrJ+76C+unrrxIqtNDSXuhGGTk5fyjuzB+epCzbUzn+m5ebf81
ZEeXkCKKqFy6AtHuDgGtEGXT3wyptTWmrb2ychq2lbR2IQ6abXztg6sYruRKReysSKEi2So4P+fZ
Lk3gynkktqQaEI79nsDsLToNvrVHA877FPux/4umexyx7P7aGuVz/HnJ8MqfjGGOlkCNYe2DetN+
Lu/rG+3P4IF0I7Tb1eP8sbiJ32oPxseNHbM1vSsHE3ZTbJZix2jsGZgX2J/DFVGeF7iWV+2KXejb
nu1tQbZPki3rDbTyNLNapFkrDgYFyH18pfgfc29xnwK3YnrLvepu3uPnHAAFQUD8olsOHPexx25T
Oy9ksWURId4pnA/Nd4gcdM95k3tI+L1rH2C0PjQH/da53pjlc371pe3VLMMnM2cUSIhV/HFnfs72
0X7cz366b6/Vq62c2bklpZ5A0QJQHUXx1YMggag6mZuqdRvY32WF7lvoqfT5qS8aP1neXR7a2hEQ
9pP3JNmhaYD8AS0cz6rZxWoQZfriSVqn7eFHglVZaWI01uZlw+foK+eGKZCdFPrpQbIteLGOTWW2
ak7qgHJWQJf6m9IpCvDAWrbhQ9ezJ6zoVLB4DYhu2XVeRUelGj1I6I46unLfQjpp3TRD1nryrOZv
kyrPP9HKpDy8ehbJ4PCsIminCGqK/fMimighSmjaCq1GBCerHbys+FS9y99BV59t7UXhwl56GgbI
G47EDUB8g/ar1TlAjadZHEuaPasYCseD+6L9BPkbHEqNUWrpx0wZOghfc6saXTLbreTCjZg/ZMkc
fDa6oishEBiG4brOTfUdaJIajaEmrmy3ktFNujwvJ8E3NVdqY6ZCqglcGLWr44nREdEoOstCxFIZ
BjRHpCyc8YZw1kb+1KLzCg20MUzJHoXT4bGh8vgjbJ3Q9hWqg8s+qTRzq8N9HV+KT9LYH5S3oHpF
x+j4kyRImmJU4icPiYUUomFNdRGjyL+R+IeMYKwG+2auVK7deJg2QtvTw6axaMDTyAeToddWtxNM
rtI40x3iNZ39vQa88amDfOgtjJtbKNEzlkQnjUkZnqwCWJ7jQYatkLxz1AU6vcQESkGvk1/OCWyh
1KmeLi/y6bkmhUnOC9oAejXkdUk+tOQpL6Gy8iyocHZdMyHwVIcb5ZOTRw7LRlelBiSTAjJXgBjx
iyMWUpzQkqUfvECKAndCUdRN8lBz2VD5Tdwv5c7Kgmynyol+RzU/ezLyWdnwYKdHj28AdyO6lYCZ
rTNt8zKMYVlzumy4nM1dWAbSBz2VwQQ6HVw419AXQ+Xy6tkVfowGH6A+Cpn643HnRpRrZRbQaN+W
MODMerrPc0u7er0VwM2iWADmgE7ZYyvhOFCbmpMBmhf0PGFCgmUYMe1Xz58uawxEIbNGrfJ5jV+s
YTprqdUBDPHisSruMr1V/FiCfWaEPdTP+ynYv3ZUArMBopIKCDtHX+0ZdZbbDC1a+OGXOLxJSmm5
DtBk2XgknDoUWzXo2WRQlNxOQId0/VLSm+3WQx+28GUZ/psMkvYr2TaknZ0bI8ywUztcB1L7FyTr
v35M/x0+lQ+/3X77z//hzz9KyJ4EbGz1x3/exT8a1v5X9z/ir/3rPzv+S/98Ozw1Xd88/e3usWr/
tu+Ln49dXBbrv3P0K7D015f4j93j0R92RRd387v+qZnfP7V91j2b45vFf/n//eHfnp5/y8e5evrH
Hz/KvujEbwv5rD/++tH1z3/8IZAb//Xy1//1s/vHnL+2+9E//iyb9V94emy7f/whWcbfFbpmBNhA
bLvni3l8ev6Ro/5d1CHABWrkvjjVHKyibLroH38ofyftpkHARlqWJktxzDlb4ieS8XcqCuLqoEzM
3fHH/33X0VL9e+n+VvT5QxkjV8ZvPd43ZG3otuWrQBSpNmHt2qNJU9lHSAtLyGiV+95KP2po1DT5
r8LQr6h+X5fFoc8e0aPKrFvbgt6Nq7Cbyuta6g8QuR0i+ublad6IL459nPgqkLoEg4A/aPOj5+HY
E2TlFNg1uptQ46LhNkzgaOFqRHU+0vpdbEIG9mK5/pqWl9PwDAv/dzyDQYgNwFT9Tt4K/MSxwYDM
/iAC4R2cuQQrtYkExj0yAmYAdCeF9CbUdOKpEe51DrLMYUPkuJA+tCTjZV8J4EKAQ6vO7vtlhiw6
DwPZcFGRQYx8lFvpHQ2r3Zc6nWCuLNLETuH75Pp360lXv1bwTaLCgNoicrWdAdePNYWHAP3Pyh9s
e0w+oBK8KLtcNRYkMmEoDPZiJOauzfoWSklJN6KDCaly5lboItg3Wi1WM0uKdHANfM/7oKVv3ytn
CKyqSRkMqIHt8AD3dGL4dKhl+j6DSH8f5SFMriXxzk0NVm88xGSaYW1EpvdLaORAPFU9UkzIbYoE
XbVh7L/VugmhatLW0b4KkgHdE0XNUDmoLNhnUDgELYxcBdzLphN00LyFAhcaKai3ewmt0N0e2l4T
XlcEvH/YAXRtLnpDtXOThpVR0R0LzgjhTkhgfHSc57ctSnTwTONUeWZCWh8J6rDSdAfbyjs4AJ2R
mCmCbhjqYrhm4RHLjE/9UiNoCs2iCe9nXZCezEaluwrlKrlXJHXYar4Wb4jVZhLEAMQ8wKXQDVvd
llKfxNmUz9pOj7X22pQz597MahledkmBPCjIpuoadQY6sbKM6qAnD7i5rR198g1AgERFTngIiqyr
ALNVQRtnYFt2ZWMhr5vFXZt5y2Cryc1i8WyGS37MDTeY5BquYbCO7ca1t8pagStSAXqipwu+TRUV
rNUXLO0s0YJO1WqMRw0oRN0+JFE7+nOPmlE/9MW1k4XFPlBix1uC2L6VRpA2VpAXHoK0CGwP3esq
v3wSlz5gLKImbkrRTn58yuEhreIZChg/UoLsztGb/i1FnebTZWdyHIr+ZYUKDT1aYG0obR9bCadQ
TRJkRXyVdr43c1xkuyxYtN1lK6tYVJgBv8Y2gxwCHAJY5WMzdQIfeAkdql9BAfvgDLbxvm86/UnR
Q5/ioX7vzM5XXLPuV3rYel2dRhteenV3nHzBaqA2SjULir2KP07KL0uH0qdsiUsRdaDntrZoCQso
stfIXl0e+up8ndhdRVQB0tV6HOeKP0T9eLNUpnST1Pr3OqrRoe0qtFiqJJzR/zBjEphyOT9ctr+6
nZ7tw/8BElJgtznoxzMvFVKC8pUk+2zqcB8ggOBFkdE/0Iee3VizZv552d7qAft7qQHFOvSB0SrD
7XhsMC6lPFAXU/ZVyiw75EItv5Ur9RN0/rKnQocIaiJ13iE2O9wvELA+0TZrfYAqauo23Mrp3hbv
HqJMgESENOvHYwnrfj0DwPYDXvJwTavqe72e04180HH65Hm8nFBeN4Dvad1eg19Gu1SApg2opuhy
8hGxwuW6SCfroxEtjjuX7HAUwLNgA7t1OjY6nsSrin5GniDrJ2SPplVKuVjxDbSfQMj16W4Z4q0y
sdicLy4HNg8ZE2aI9n6wBJBzHK8lVLrGzHLKvm610X6CKvtQDnhEaEazb5f3zek+pWHUocNYdFCr
3PDHphY4hAUGWvYX9EzuaE0vP0vQP0A5LemgM8LkVc2EYtnAptP1RK+OTd/iOrcmTRP9igPS3SW0
1QdjkABwp2OCjF8ebZhapboN3DJOj34unZYdAmt9dbtEltnA7Biau66GSncXKoUJZ3RllH9qc4DW
UGmqKWTodg2N+Jjo4xVMvWXhz2FdzbekpeRu14X19ICEZNDv0qqTUY2IQe654Qg7+cbrbLXofC2R
tQncyKbVQ1BkHK9EH3ZwlyB3sIszuF81tDv9tEumPVz34cYJfc7Mvthgv23Z5JdAbPBEWBfS0U1c
+iKd1R1tv/L3cZmAFI5ASZC56Z3Go+3cViGPj2gdjuGtR7k6tPUbxUrG2eNZTiWm7VK47814cR5z
FGHtvZ4GaJXnk6Z/bNsMan+zbKGVQZ87EKRWcA9v3Cxn5ouwSQfcJXBMvAWO5ytF70JB5Q0e5Vmz
b+EztG8WtZnfIF7Qv798SFa+RkwX3ozYHiARKao1lLioozZFYJBgrYuUw6LoyztjCVoCy6Rpd1Sm
UISpk37Dwz3X7FarBHqZZhqZ2r/otjweIfI2Mlsx13Z5Ebfvk7oOEFNqGmmvIFy5kMBSoGqn92+6
7tIJ1ZouV5UaRvuoQ+hRawsTJtRGsVxNQMpiM1nKA/o68cFo8rz3hhak0I0yqpnxZgphET+Q2KFD
2u4GO3OhyLJH//I0rpzn8zSagrkND2BB8Lfa4YXdje0o80pRm7C7c/rK8a1piTasrG7+31booDNh
u+DZvM7dBFU+IqJmK3BsFtmtOfTmz9JMzHAXd3Z0owV5vU+Ncbktet352HMxbVwRZ+yD+ISS+Bko
dUIrCCYGuRToNXZlWNw2jfamUvWbyKrvazN+ynvYoQvb+qxr1Y/Ls7vy5GLctOJANEC6xrJpPDve
LXUhqXExysYur7Rhly5Ney1XGWKyQx3vOgl28Mv2TscJjQj4VnIMZPkdZ7U7c702nVAqIQqa+ubW
oUDyQc+j4jrlGQ0XJ9pAO0dSpYOOjrCHTqAZbXixdcjDiHn6czbowiPUIqt1POIgjhEuAOi0y6Mx
+GBZud14kGJ2Jk/cjvaqUrEGshAmSgioupha4qFV1zuuiZj3J7TKjNG7PCWnG1ykDNlyZAGYnDW3
SxMRhUuNpu/4KfpOdfFLW+xsw8jzsP7tFkQrNAageBC8vyAp1+2NliF10Ks78g6V0wCNSqCqP6o2
UiZQXoWlI4239A9xocBNknU0i/kt4G4Vkusi+mVOVfaNlrUyc61+WiAryg2H57xstW8iZ0HGVUvi
QiWFUyoU9aMl+9Km6ZLDy2wjbxaWJJHd2FIkaX956p47t1ajEuw0cMnRJ08v9mo7OWFQVkWsq7uB
HvI2VAlkExMljj43fyzTMiFmomTS93ierAYCB1iOuxL5WfQB42nXLpXq6XFhvNNtKf10+dOOLxrm
m1ouNSH6Ivk4/aT70pFYbOjULd+2YtSRAXhM6LfO8Ts7VIzPr7QFqA0+P4F7JOlGefB4S/f9WLdA
7izf4mb2Gxg7/L5bag+toa18/cmwxGOBqq2oQ9I0uEaMOJHezcuMhBr5JO02nUZrR+ZmOBhWZm08
hlbvfKZQ2CKDabK0cEmte9zgGrZlqBZtXy6q+4WvwiFRIelzxfrhaCS8bI0cUjks/V7uHfUmMpPU
dWo45bU+QTYTIc2N9+Hp6AnfudS5WcWrac0BoXZNoSmtxeglHeUGpTNI6I3mtd2gqPnaNT02JRzp
i2KCpTeyWqAC4MdR2aBhiJ411O04yg7xlsumjgMVMc8kKGGyolGYvhpKJMemVDtBiru3TX+BGfFh
kJv5cwkH9vtlmu134LoVP0W+dePCOz26wio3LjuXwg/Xz7HVZkaFwwFySuQ8Wh9SOUE9Y9KTa4SK
1KsQZk+vsgTwI5rLnRm30S0+vXxAtqX5SQVaNdzBMYb3CJGpr19knjXUFkWamGab1WlaigHkftpZ
/mhPILBrtCaQSxv3TRzIu8szf2Y/kYpn4jUB+kBn5ngOIGAr9RFGBz9fSvlKC9FVAIOf3sullX26
bOr4lnleZEyJfL+4Z0geHZtCaBfqeUpxft4i8W1keGQ5nLfcw3Hi5i8rJI9EwEu9aG0Frumm0mk5
g53fyhL4+xXjG9qBxRtg9AZyCqrTvzXLYnljDxAnXx7h6mb/bZy+DyYTjAIdC6shoqC26FHYW/5i
av0NmXRYWtNaf2vmQeVneeQcQviyPpPWyPa5VWfXRP7xY2jRrbRxeI+jnL++RKXQwKuMbNq69iEX
0Nk7U4G0SjpndyD70x8tSIT7fLLbK61Al9kq1eqTNcr9x6rti9d1a4hVRrKFM4XPf77yj9eavis5
6VLJ9JFont7kkqx9hqwmQBuv+0jk3++Rlou+Xp79s0M2wG1QiKRJdH0Tm4U5S/aUoxhZZouXooHn
lzx+r1ExlP7kep3fLLqSfx7beTogUj19vGz+3EkidQQ8nueW2H7HQ+4hj0+cqbb8wFbqfWRr/cOU
p8Fdp6r9z8um1uDa39P7wtbKNctVOaLNuVj+YOSNyxPcuClRtDmEUl+/mc2oubJSSyMbvwzvDPQk
7uVwSr8VWmne9em8hRw7P3JxtqFgsKgLHI98RjCAxj/2mjzXo9/V+FE5LH8RDL0S3/HXuP9tae0Y
pbBAehZLRYa4U0CibVco9ORApVX7G3MsftdRYCe2ME1H/zeq1asvk5VgyLLW8pXKHN+iiBTupjlX
30Y6RK1mnezspnQ81LuDzGtjbbhrxnGf0fGx8SFnZ1e8GMhNktdf60X0JCp1rgML/Z0ZJR0jQP97
BEo2KfEr+QOep1ewghDIiRSwtdpWUdDOStbivrRo0g9Z0xl7tZ40KDoT9ery9B6/+n77J2aWPnsB
XqJucbxnnKyyJXMiOB0BWbk6ElXfHbnp3+iOnu+X2Oo24C36mdVkfDhEHZoukBjH9sIZJa0Y3XaE
chXL66lKeaWqbiEVzrkgsDo4AXJ3NB6trFi5nqu1gpVlUdqbelykey0iVyfJDdQZRRrCZh9rd7mu
FffaOG6RE54Jo0S347/Mr7bspLWWBXUWTt8gb5+1kb3PUjM/RKMBrpp42SNRlBwur+TZmTXIwtJe
Rc51ndA2hpBeMY4BK6knfqYX2fVM9LJh5dwpEJAWwl4CfzK+x+uH7FleoSBv+Ukm2we7mIyDHPZQ
NQTGxs151rlypkgQCG6DkyZYBKhQxuad46dOxg6BbVC/MeNuukKKxi8C2IYndSj3i37VpX31tTas
5ZFiujzvKvK5GyHF2XOCRK0YtOiYFfPyIgiv9MbqmpbZTQbemPLY1Hc6/IB3baLVfj92/fV/sJov
7InveWFPjmZo5ULspZGDBlIX6q6KvY05PrdnSA2CZ4O4hy5X8fMXVgLkwktNxre2dKK8V5ok9BGf
lv+Dsby0spq7rkB4HnlFzry5RIc+LK19Wy3x7vKMnTvzBOqaKEaD7z2J+Sayl4XEmY+zurmZrTCW
3BTtv2/DTPnMRckapHrAm9m1mlpRDpmKdtvlTxADWV1VFFt0AIKsHK57FXpkTqIFQ17Y/jSG/Zs+
Qm0PyrLUK6iibzz0z7gYiGXA84DvJP++rr2bcoDgnFRiSg2Lb0PWTEi6Gl7bltX3hisMxHGwpRdw
ZrdgE6YZ2lLF41B804vd0k7IgGQzNsO4Xnz06pUbgLtbxauzVgD90sZPuHxyI1mDuSzwN9l+3xaF
b6vlL7g3XgmeFjcshU54xbiKRO1q5cayVutnU2GlYi23Au4FO91B0GF9W6xefUt+OX03JspWl9TZ
oZF6s5k8TaD7jyeQSFwzowGrNbmJO/Kt+ps02qzkittlvQsNQ+YxTZTCy3rlOlp1iXu4xXAd45Qe
0t5qvtA8Ue7tKF9uK6nrPiaLtiDtKjeeJNP4m1bqfN2qWWpAsl9vpaTO7lSwpKDPZOFjVlONQLZc
GhaPaJK7zuyOcTHttVGtD1k1d7jufESFCIHlDdd2xh041MP+ZVbM0ovNGsWRJRE0WT4yyQhkVUPw
tEiVBfGZAwQzpNHBtbTGcUfbAEI/IXB72RecyVmxxUgPwVJDgZSTevwBcYtGaVaC8G4QK//MBdfn
ntIYHUheu7Ue7cEYfy6tCeFg2MnKx1It9Ecpo4zqdvmSl7sKNWaZFJdFNWbj087ODZkNUjywPlBL
Pf60zuwibYLdzCd+BTjSm3Lqql0m3fNatu9jOGG+Tr1+SNou8xI1WHa10dNP1Jvzx2XU9ae2Cb5Z
oJA9KYn16xqNuz3Emsnb2IzHGNKrYNhIEZ07OJToqEvgugRE4fiDZ4jx7Vw3bB+0i+aZoRVdy0Gw
RZZ9bqdCPI6CITvHpvHn2ArKUTUVz4QVywbNrdDpnFzHCsa9ooXTwSlmNfRCsLXGRmxxem0IoSWR
ICZtS+wmRv9iqxZFmCSWwyvCVqrQiwD37Boryvag2Le6C8UNdOwbMEXjBgTuNCOTvzw2NSaVBDs3
tRyZTgCEgns0iJNxQEIhAoOS71JNTm77Trby71Y6TFuIMU0c9rV9wESiIcGmD2f93Birfs5zOwz8
tA96erjiOn1KpZ4YCrShfp9kqhOipi2bt7DqT8vO7MYPkgxfrNtqqGi6ehEt5s6R+9z29UZoaKtS
bk1uawoF2cDokvAAK4b+CFs20qXTEgTdnhtSvbfnME1c1YqbcQeSv3lPaK6+E4nJxzZEe9NTlqws
93DXoMZZ5vX0tuiSttxdPnqnG1mXgWhT7yIzRd/O6onuUGVWi4TnVmrE464treQ9OvOvz1tiReAy
OCtcWus4pOrh5gidlNwbdNa+XSzO3liGp1TNpw2MxLn9BHMl/o3qIRt4tZ9sYIZO22MJzGp1baFs
80nuFw3NyoYknzT19S+VhvpRMrStmsDZqYQACr0A0Yq0pvJTu1TPc4OsMY86RbCEV+2OezU+aPJs
fQ1gKTlYZgW1m221+yHmKmyoVb/BqSm7BM4UBJ2Dd0YVjO8uL/GZd4t43vJKEMgt0d12fMa61uCO
ywYSUHNraJSdWvWDCRz0I3Ug/X4yKmjUl1TJfsyhBpEQLTKAJxebQ+hNyLbWXm7286vzgHwTzSs8
hUmmUFs+/qYYkQw4JmfLZ1eW91nSofTZD8tPRYcraaoFe1yNfMTG7jjn2OAxeoZEIieyhlg3asQh
RJ/Gh/4JRjPVKPa8o34qk7LZDysGcORYYFKlw0/oKQqGB301wCZQWsch0+nXsi2E7SXdrbQpfI+7
6W9jO056V0I743vWtfm+T4we4XZU07O8Tt6rS179sGs9+llNqvxgSlNdulmrx/7lnXFy7YpvZGMA
h+KsKOv8XBCGUlQBoPNrI5seeqORfgRNEKAJbi4d4gxxJB8qM5p+9Xza11ld2sPlDzg5MqsPWIVi
zVjYkaEXkt/3GXDzyPm0DNFWFvLEJQgjPMAIrBEsBK9xvNWSzjKSjnvGp0f5llLeTZpphTdJ2m1j
DG863XhvtM1GfHB29UHB8uYir0SV9djmWOtVBGOo5NsmUaZLkzLdwIXZ8JqtD3ERSl8vT+QKGEva
TAzStkWUzStMX3PZGBIIRkuyaLqW+8AP4ZzzYbeF+W1O9ObXNOT1n0XpGID7aGmdUae7M/Otx/vJ
6RLfQMAg8Bpw3q7fMBP7LAoN+IFiULJuhMOjAiob933VVx8uj/fsxnlhahV/UeMMAcywcYpi0m8S
K3q/5MoWq+O5RYTPyuTfZ4Dfyshs6cMUSonkq2qGdnyxVIvt2rUtH4K8lb9MIN1/XR7WScDHa5ZZ
EjITwCVpZzjeNpKQD2yj2iGbFLRvkOqe76zWyt5lEyLM7tIn2b5YjC1hjy2rK1eVBl04ZHPjoFvv
lHsDgNEvtQ7Dfd06g28hSnwrze0rec7FBUlihN4wGoTQuV2jA+t0WcwpQmZPT2LrDbKz5q2ihFs9
u6dnHytgUwhxUJTGzvGEjrgXe1GHwM8cZXadaAB3H+lUbONxMV1Atnl4yNNZ0CQmWXx1eTVPX1xi
jPAWCUUYmLvXzJMpLbhTVhpQHTpqct+KZ5Y3FF390dTaW7XOFa/I6uoaqlfrg1WnziNPNHlvUsu/
oatNu9ZrO9td/qZzE0KoR5OV0DoELHk8IVVsxE3R1IGfNKh5KUWZXk1wSn8OGvSkPV0tjbu6MMfc
L9Rli8sZYAS/fX0pCkVjvARQ1hNI6KjkMy0aQ7iLtM5+EwpUmxdO5YKQulXJMq9/op/Sqoy3SMpO
9OEb3USrSDxmMgdPNROCJ6lp3NRAK/tQ9FWMMrcmZ1+Au0RfKMA+lIGG7ntF8UffRW3UGC6S70Xh
OagoU1YupTneBXGpf4363okOk1ZaADMQEnio5UDTIXJXxne6Mchve61JYzeR0RT0UtIXMJ+0Upb6
NVS2pkvZDLx0n2uAkirIxWQ3bwbtJ90W068C9P2ts6Sts0utJvkydUbRIFYdOeTZp0X/oFVz+bkB
AsN4qrn+bKSWfBcM1lS4deYUjgu3K/9fwEc9e3NhoTRTAHj/sXSTGrmG2UmdSx+QGdPoUurTjSUP
Q+d2QTNHnlKO1UQyPO6unDyDT8pa7Jw3sFn14a1kqLTmBnJT/+mYdhj6Zr3I10BV+i8TIOlk11Va
rPlmZZfRO2lUWy+3k9T+mGpzkw67eqwbOFEgABwGz7ClK7kOHTAYRd8oi18teWOpnxRqRTyMLMaX
174NXKAePSOvgk//y96ZLcdtZOv6Vc4LwIExAdwCqCoOEkWKo3iDoCYkMjHPwNPvD2V1tyx729G3
J7YvFLYlqkhUAbnWP+aZA8WRB2b9YMmMFMHT6FOwATE40ypUOXLvmEnLuThYUodOTPeMFoknRquj
017ClBit6b8Ni9Sv3QT5FSszbIvYKVy6JP008Ji6Rz0PUekt7P2bhQk/tvx8+TaRjnDXQEh/kzNO
2MgUpVnQ45VlfRLgYNie6NvO5qOoWlJLe+G2U7RtJq7tZYEYShrLEHncjQFjW7v2073VV0A5VgGY
lTQ9nVyRrVvfjgqno7XOx6O2XTE745UG5C5k1ASrbSehdDLjkGcWaqBhW4zva8tnYPEmC3jFzbpb
kJYO0FT7KUlCjA7GURXpwEfdmcRN4G0U4hSj2dmxrL0i6ho4nLoQPc4maaxfoQN8lRBYln3Esl0t
kSVT/3ZCzkh+Rr1ULRuAg+7K8Er9slYZ48HU2cUHxsvgbljb5h5RAn2JNEM0wJ12Zd2uTasQR9tL
N++fynl616Z1L46zb9D+YyEmmKLerHsd8c4JIqu9xfxkc7M9gvRM88GzQXTiLRPdZd6Z5hQpr3a7
hPlo+QzhPL05Yc9fBBuIx9Ao9eZgxZu2ey/NzHuIT/vVAxckX2jS9Rqt49Y9VEXvLQdA1MlFFZwK
kdB9Y2bR2Kwbt7gK8m+Dk65XagLqjvoip4TOtZfhyrHK8kobDT1ZPad+ENWeXLrEpFEa3eDcKmjy
DBF4C0uYURvsLh9pSfVft0l7t17v04opFJ06TE/aS8o0sPH3s6W8dw21LVFR+f6XeQyxxmM9nsxL
wxD2FqENVGUSrJiV4hI+cwMXl24djabTj8laOe43UnC34nYiGoggPamM+UKYqxVEBTsdDRP2UueX
stPVp5aOmk9WmjlPvSHXLDLbbtJUUHjha0Buah2tdtoAXTRZscRlOZNAOxCxPMQgjcSq1oPHTEYJ
wWlWzvwgFm1f9J4kC54AxC1qtqtRF/nnZUVMFlm6UC/SM/M1ko3ueAB7Xve5nLLmIUMqb8VDIIYX
ayiEdUGT/ervD4ZRxHrU8tHMhHi01aj7oxuopU/WOS+XT6BmzpJMi+vpw5pL+27J02k5cVOkfNe5
Y45f8q4t7LhcUVRHpcp7/zrPVmO4TAmtdo5FBzIVWf0C2R32KZEa9pqS+N0YCJQOa1bo/IhBqi5i
c1jMK8GUWkQC+NwAd9bma+PqbbxY3bq0oomc8hyIiy0nIgPDXBO/d9ciWcamtiKR27goKppERRQ0
g/86LX325HoZwq+NyLk0bqYRi9m6mEafaCUK87KWbpbFDf2WHqVv/nwKFIndMXYQPV5YhXCebGMa
01NTi6687P1pJLMHuVMYIRxK+XWmIPs4mmmZX9vUAJ+k7M3vdrcbCt3F1OO7wivnLgoUE3U89u6c
PurB6Ktbh1TQ+jQU2zDxeckEv4vHVEXNBHGXFIGeX0aKoyiK83IdxpbT9tZF1WCPe3QwwZZfB63m
OWloHaSKWPTNtTWG8ykTuXg023B7cZlAnQNPUHeLcifNn4XT4ehVBAiYN3rAunTQblWpz6nBqRNZ
NnZqFAkhxKg5kljaOdZqRnprxjD2fWm8TUYfluAwQBNJoVW3JJst81f0fsvNVqpZf+SjPdfE4TTW
hbJy40tHrPF46Yxp/WbClegYp/FGoblIM54dIfn5DnEUBYdATdm3taf1z+5xRuDjHRBhoibAazDo
g7eK9TkvB+vJcNK0ibNc85wwmEPegjzMKOjQnR1VtPZRwuMO7kMmUuOl7d2Jld1Z2AeMfnImYm6U
GmLVafnsVL6VxbXuq8cSGZGdtPVkfTfaafg2O9v6Cb/0zI1H0vW1n3a0JDXV6k+Uyrs+d5dhNtdb
B5J8rNJ6zU6FnxeXnteLNVpIeL8FSClebV/aN51X2UuyrnU9PDqdyt8P1eZ0SVhv7U3Pn0ojyNlG
HExb6s/SsUiJzVVVevG6ToxzIlDTN9uaOawzMxXvVGM2ryPxY0a0mJYeDtM6YEAO6sW7HqqwHy7z
fGuHk9toI4itorLRmYzolWN3kjw/w23zuiPGG/fOldVyn9Jd2Z38Jg+am2lzZ2LpZmBQxrgx9GEV
+FxHWEDqlpMUWXvEFlTJZMUylsaCDrs3PVSUpTiqNPp44rq8N/waSbRf4xnHal7UU9yq5Sq1uzme
nfKbM8klj5vWNd4XjlQ62aBtvFngbs75CHHagCFNJznU+roImjY4muGsPtXcj0M8jUaRJ1XXjFtc
DK7xEvQWN6E3yP6tW9fFiyc2eO8gjCa4qmqnHqLOoM6KGa7y36olOJkO0Z3ZxPcb0TVkn1Tdmf3n
cvEz85CXhZ3HblCm8BYLfURJw4JAh1/bpzmHv79dOWquTYKljPmaOhx5g3aMbDZz8N2PRa4JFfa2
OibdnJ+61Irx2G1tjpLZbgocgVPN8V2nWz2ggSXdBltzU7UHp86W60AFZnpSBsKBgz9n1hjx5F90
YtG1dmhLklRiIfP2q1su4/fAbJmIqkyU70OsNl6UdRMy/GJVwsQWFRhlzNrUOXFnbx0BMAsG7Cil
T7OOrNbLxhirpm5iJl8eZyHkPf52z6uIulVcmn3Jsv8JtT7TAn9cJDDCQMDw6w4i/qpOLTvUnPSZ
GAmeFIlFiD2midKubq5XUKQoFatDfneqYEoc/SHwh/nW24I2WYo8vSe3zbg0en+7CMfM/1huoQcw
nafXVTd5kTdNzqkmeOOklGvHc2XmDBEj4vVtDiKl+41C6fbx79eyv8Bv8JdiaqbL1iSc4lf7PJFE
25wOZprsuv2TJUb30rU2K24a13svCDqJCytVNwzY0o0XrFs3/Sj+qUfwzwAO5nkWevaz/eL+ChT7
Szh301KEiWsXQzybavzIs4ZxvFrby7//gf9iD/3DS/2yhxrG0La1AumgAlZeSG3190ZWWMAbZXcq
VowSW9M+uIzHz3//wn9GjvgZA7xU1AOEmIv2FfUnbkuUbjfDe4fsFZ19KLSm6o+ojX9Ys//ySiJn
ZsNGJ0gRwR9fZTMrHRRKhQkOsfK5JJqHGEYcbCdQt3906fz1i7FOgwDSUPcrTUjpCK7+HPzGVUud
dDUkKZPnx3Blb/r7i/fn/Z2LB5jxr1f65eLVZSdRn/OuQYgtF9JP64tgXTbEhz7K3ayZKSHV8uHv
X/TPMByg2K4ewEPKzX6mN356x7xxTmVTjGGyYv5LVpsizdy8kc07K03/yYL1Z0Sc18KCBI1jCUzE
v/yAXZXVQ++XYZK2tvttDntvThxvcO/rZTCTYsqrB1k5xYs9btZpqT376e9/1r/4dAKdUqVBhbcL
IfrL52YWKWO3DW5MK4r/1BbYGn0n/9FV8iMy6Pb3B+UvaUW//Of/9+FF3Hg/Xfo9HOkP6UX3I4Vl
5Bj9HF90/pIf+UWe8xs+Yhw1IgA5xxDIO/Ujv8gLfgPQQcrt4JuHmt+FjT/yiwQhRYBr/OmdrwfD
5fPzI8DI+u13fpnbB9kAlNd/k2BElcIfkDQPlwTYInohJPwUK3Lf//EBk9k2tXygjzwmczbFxt44
dgk6qTvyVUQgj4FVNPgZzLSOyfean0tRLddels521Gu6SS5cZWVPUgcVVHbeV1uk3ULbDDdWSc5Z
uf+rLdrqoLwhP6pJEpwi58I4gh5aecyGq16VsdHhVxb+6JwgNXPCMv3SXJJ09srrFafem0uMDnE8
4Kxj5Gy+xIdPgzTyvjS17dhZNbNNiMGXeTsfmw/hCjgUrw3ekwOJ6x0Qn8G+U+d9piJlb0ObDMIH
fNog2f24CDr3M1jUQjhovUnrONLP3Fxmvc9Ey0JXtDED5abv3BRfdzRk3loegqBnfHJqFc48kgUF
63UhWdyDQD5VxjwTNtwN5RJbcgnv3GxJv7N2ZI+pN+Mmd2p+nDDInOduzORHe7EXK2qHsTyMjl0y
UwbGJA8QudUHVWG9ivtuIg0oGEpZxDbbbnBJwvzy1oVKPdewhq95XjV4l5VcRGyEgu29thAkJ02I
ljTRzubEFqEy78Nttrnzs/TjbC/+c52NBeiD0sVD2ZWyTMw+Hx8qs087nh1OcNPKrDNiYNbwJS/M
6a4Y7JZNIZvKU9OYVn5RlSI7Zhjlm2is7fGKrM68jOwQBDRJKRRcDhsQDqpS4nW3OHc6AgIIiHTZ
FVynuw8s4o+i1piqt1QFNni2GrB1ZEW2U9xz6H5X6Dhk0i5V4LAPQZUB8rrbAIBqtPuubTQudTKd
u9BfkVV3jsVpQjzmUsaMQGxxappbC3G07+uYDOr8G5tD/lKoLFOndc3LJt5EZgwx5MyAB3YowObS
oiIYqe+nRsebQyE4+3Ul0iP3EalUgNyQY1Tidlm0DRxa17LDlM5mYSn5VlmjkV8RkrZ8LwN3MS4b
w8/IxAi2qrzLiqYxjpMowru17VBA2VAbyega3ctSDEV2ZbmFqS4F/On9MI112ids7Iv9GLiZ137u
Qyzb1zCoIIfNPAXPFZIYWtpzIbLY8oxmuWg7I70fS50NxDhxxrB7Fj6dkUVbNB8NsZU+sVpGFbSx
SUrBfCE9O7uZ0nYgP8i1QEvcvvDlqbKUo97N9jy/t2rbH5PZNHcYLBvKHqCstvQBeGgbblPTaETS
ANCR52j2u+LEFQv7qADG0HHeK1Ud8Wxs7alalTVeTZnn1BemUYsh0mXlLlFueeAdk86md31dGA0J
ke3YxtVe3wPy1zQebxE6Gb5BYd5ZtWzv6c7V8tBq1xsuDW/pH0SfGT4KsyH8Ws0Y3xIVauOtmCv9
IczxCiF94b3gYirnzfXV9Do3UmLcXbL5xrcnT8VLKpeHZgvzMjaptFURuPFmRER9TAZmr7rh3+22
+QQEgfHUDnrxKaVxUcWt561vpIynL8Bs2bcW7cH3YhEjUiscYW5so+EBYh/q2Ty1osAl24e+fOcV
TdddB06qvxKxUHH11DZ/sEC7SIlkixI3rZtbNigElSVEE27BZ68qHCt2Mj9Y46ovCnWZYQO6a0Oh
t1OorNKMHS9vq7jM5SDB6ToCuo26aR7ISSvSA76Aaz3se/s0+XoDMbY979RveeEehjzzCbaXfo8/
MSzGA+BteePZddN9LtoSJI+VCD8M2a6seRJhfHloXe1fzXrs/IOU9WQceLgRDQmXhf24617pluXP
Bm7XGvGKrDc/rN78XgumZ2LPMvNiGXcksQpSmcWkRzavOugnoIQKW7PYumWKCppdP6dTyOJkKi9c
onouqMZZgnIq47CyHUpRiUlqT0HXrToiKKR9Jmeg/jaJavtarYb5waH4mGeO6sSarIXt8slfekNh
awKAjbBq9NQ9rDtrotGpVVGR99Z3b/aorRvL2fOSlLfrjv3TeyWCZD3YgXNFLEQQI3ZlkZWIbo7z
uggQbPqJH9whx2M/Av7f2/yF04W5eGQJDWY9fs5HYcudBgo/5/NAUXjqSlvFYY40ODLgw1WEESg1
ojVvg0sIR8uNpk3opwn1wRg7W05AVcMx/j4tZVYkc1eO97ZB2UmUKjcbTzgTyxeR8vNd9vCJF9pa
B3kyICyhA0jJJePJn5QXAarLB2OdzOdJGNwdZcUYEOebkMGdq0YT//vafMyqktyE1LOkCz4hPM64
umwQ9cBK/WD9/2+Y/CkJc+eN//ckzGP3rfoi/99pzN+qt58Hyv3L/jVPEm0JVLHX2ArstOi9/zNP
ur+hjIYMh6dGHkxf37/nSe83lCt7/C7dUugNafD69zxp/4aOlxkTyyzynb0c578ZKH+PgfsPosJA
iRAamQPD5B7Y6f2Jjx8sCKxqxjWepZO+HA0iFOPVpZ0IoF1Dtaw24BaHrbcU8Zy38yenk+54mmlZ
JqcBxCiuF1D+BHd/bdIQbJYLAZJZdvKC1XKPiD/1MVfDUB4Gj+OrZh5xD323BhRKaGHMMQSleJMr
3F80dDL70PVGnR+xhfOkyRr89XFqN2D1PMY3jt51My5xO/bfw6Avn6amzBkZ0mbwLjY/JRCcuatu
D6itUvPkrkwbp04RzRf3qUyX+xG58dXcT/0Sc/G7T4SuyiEmI0bctfXi3IlMT+VFudbqqzbW9qM2
Q/0ptLKJgo1Jti+ZPVDY0C+TMm78al4uZtNp9wCtdv1W2rVpJxXU5xcmK/kykEz30XOKck3K2t8o
6Estw+GmrbaUcGHPfYT1nXRMv5YCVJ2N8qtlp6J8ojBNBE+wkxbMnUHgyCGwJudhqkrAycz3oYHN
zRt5GpVTASEjlnyMxtUQUAQE/+S3ZpllOtIhmvZoLZ2Rd1FOiwOBMBrte93LsuRaE61yIuI+DxFI
ZJSz20H7FbOAmRPd7qj22PlrQACqQjYV6bSzdz/TVt+U407bWqrvxysCA3hUUqq9EQltoXXkFBjb
mXMd3zWxnp7+UDVTz9tpi5IexLJSdIvKavgqw8UmGlFDAV1iKOpeVtMI3ip7dr8KSatqBIezPrnK
yJ4LEyIlYmMp24PduILjloC/LHLKcPThXea+b2JkBPZ712/db1nVVuUHIhhd6yhzAwVsNJWLehyY
SNxkWCoPnKR0YO7skWsbkZyn31P1q6ooh490jn3RjOKj7zcdNI0hzEticna2e4GLTwSMepkUfpvJ
Bw4vkHXGoZUQ6rbhPosnDwdYV5kcmFmXLZ/tGhU6oO2S9wlOse4FQS+NT+dRsitFcFdLYNSjM23F
Hl7fMHiOYT0bl27hzt+7gRa0q6JXUr4N3ToE3ASp418jQ2KUJW57SBN6chlxt/O4W5Ulo293HoPL
bakEqPY+HlvnUXnyq3SI257BEvPfPk5v+2SNBEd+a8/jdiX8xorwxDCGd44z0zAhmf2WfU4fziO7
g3CFT5Pm857k57G+OY/4zXncB3xn9DcmtgCDUFN63s/LQXheFMQkqzf/vD7M+yZBOTtLhTwvGK5R
sGyQ2UVJ4SjrYTnYKAesxMj2rO9p31PmjpEOvJ3txbIbM79YjKo8LcprukTum85Wt+lLc15/umII
bsrzUsSTb3gozqtSaBPWn6FH1tG071JZaYYfm6Gwb81901L7zlVkYqwTvh05Jnir6jbp4FNF3EIu
7ongrXjlCZk/h0O/vKXeGgSXAWhyEfOkbmnmWHKWv3TfAyGgWAnFbHNvZpWab9eisaCIWUVceE6t
qwhCH6R5M7yQ5N1yDixcRnpcdu7Gv8gYIyCJVqNfrkgjX6YkmMeUTz1B7MWhyydG9vPp9X8n+k8n
+jk7438/0k/j+stZfv6Cfx3m4jdSXglpRGiJ3pt0638f5sL6DcU83ATJ52gIfj7Mg9/Q9O15lrsU
+wdu9G9wiC+w8bEhUAV9JL7lvznMSR78FR0iT8liniBNe39S/Zp4QDl3IHRFmJpE+WnxOHP8ClVJ
7TZxtwhILhwe2+tE8Nvj1kirYJIPVR57G4nNCNeH6X4mJq+NVks7r7iFOUnsDkkKjhTjYUWk8XXe
ACgS4jOu0E01H+ci2yUtxjJPUW20y7XTWJXJ+T9lH2vUF35s7DjMOA7eO8tNfdj+pfOeFp0ziDdb
VYPFFM2MWsld6fIu4AP4hjc0IHNmhk1kpyp76c1xuMlljkKpn1NrOJq4UJvYT3X/AkaWzolbOfvZ
sKAS6twxu2ubdKIZd3T0t6yXqEO6OkPogA2tQ3I2w3UZXQ/bZ0qGmrUrM7Aq0Qfuyagq/7q1Uy9L
StsYmN2LkrW3c3mxg2XX3KJitrJPQ5+N76cB3UGUBpB80ZSV6520CH46CTn3V6UZGGNCj4zxoWMJ
KI7QYwRf220IkETnk7VF5UhaTMLGvxDjnKnSu2w2k5yZjIfwzZxJGPfMW/xPljek1IrSXmskaa9D
ecleAEc9nheD4bwkZPl5YWi7Xp6GfY+AdNTepTN790Bt6UfjvGzMPbaqqCkG66NxXkfafTNxz0vK
fF5YMsffHrMu9d1ImDK4NM/LDSWMAUWjRrqy9JwXIK4hy1Cx70WiWxwZN8IbPlvnxck5L1G2WXr3
QIisVoFRTA+zLmC+Lbdfj002tvCJEomEPXpXeaW3wzzn5OfWY9i850nIDlcMHCWotX3re2A4Rhml
541vbC22v+m8CZpzyFa4nTfE4bwtAhE6DdHfLJFqdNevznmxJEz2O2JD84PoVlCN9LyEwrmxkDbn
5VTrgkXVdo2Bt2zfX6WYgVfgPVf40H3DnfZd169q1t719xV4dbeL4rwYb6zI23lZNvsK7G2GhR0I
1mKfVufVWrBk27U95UcqOQf30BLPdeUNA4Sbj4oFYdB5US/PS7s4L/CrkRY3yChY67d9wx/Py34w
FaXLSr6DAGAgxYaebbS3xO69a+CfMj1w5jYPrlk6QYyKH0hB7VhuvORTZcYYj8rtVHdquutAZtWl
j3R+jcUZpAh2vKI5QxfdGcYIEaeJm8WwxxFSfUc6rBYqHJN98XWwgr677nZUpDkDJK65LDt9uQMn
g7OZbtxsvBc7W918N8tK4vkBb8n7enszziCMbQjxqULUBlZrus2nQhoANvUZvDFnhkEUXR6gTnsG
eNYd6wnOsM+s7elm+h0M2qzx1dsRolm7K6CP2rs0yh1DqrbNePNHFp4Ek0f41T/DTRv43AMeEH+4
dHj8SaSiQ3tfoci94zMGYCV+B6/QDahD2qMkixFwAXAtjsifgtTMK8Ip+eCi6TDtjA4BUuQPFcE5
I4aCJrSuRrOZlxs6WBfArdkPqAVbpnG4EnXI5XBbVE5g6LtAY7QNWlMxWnbiAY2qdmREnDOjF3Se
4iFXoqJaEp2jEgDKq/WN1/S5f+iQBuWEt2l/fa9mSZ6YRZD9Z0NBlwODyjQ4FcUmGCvo3FGwncOy
fGgx26iL1iFF9l3tdXs2rGi827Ew1uGOum0TDBDbR4pOkGDGj65lSPuqI+bKvDLafEmvurH0qAfY
cmGNduRO7SqWyCfOk4Sszsr7Q7+O5qO/zVgdCGMzjLhyiRLCQ2jw+ZbSqcYbO8jW7okA96H4pgu9
p9+7IkB7yfuK+KQNgvWkMzpfI0JW3WdcwsFtz2cRsMfm65Nysa3Pu8/gM01FSkVdCtCIEjCfKSUI
yuFh5tpsBE60VXhUbe8vR8PNxZL0q5Q3nqnpgkRa+5KrknIXsYXq/WYxHp5SqAR2yDUw2nie6+ZL
NmTbF4+o1A91q9Vrg3v3WkphPafc0F8AcuUWz0PIQgVEhRB01pv/1Z/n8dFBJ2ZG3G5wAk6VjoBW
UyrRYyFP7JKuT+GDbVIMn51pCetrgcyQtPKtZOBtiXUAqmo3wPh2B9VmZm8UDTVrMKJuZ0vUutVW
PIXmQpmlK9S73M9Bk0Tlrhdz33hP9Yy7K1bLuD6iFeGzN2l6oqO+zVyqx+cZyicfsEcfNdzBltT0
TbD3dxvLn5WjE2F5S7U8WpMNI6DJy4LXTdvxCdLXdWKDAMs08qwxV1GxYRGNxtlRj7k/90G8+iGR
VQNRX+CiPstFpMJUv9tCLMQRz2NxMLxs42OW1/YrexdK4ZoHysTxr4vpiPzLexWZV373s5B0WMSt
TXfEj6k+VXW9PHk2TqmoSU3xeUCV9wDVgcQShJgaxcLuQ07xZei/+LURXk5D2H8N8lXfhu1Yq3h2
qdpJOm/XnTXSK+7WKodkOnHahpV5XbFoPI2KpusYsLwdYQiM8Luuy/X7ZGbhd8ttTJ5OpXuTO5uo
o1J3/QevMsqLJl3r9325DC+g84VMHGuoH/Lea3W0rcpso9G1bKRUVuNfsAyQilClQfeuGNB7RtCU
znDwzcoeExyfw0Wa+vR9WBvLcCyDFXEm5mjzq5iXbU2WBunoxeqhIkschV3CXKaQYg1l2w8gyu5D
VassPNqkxe8lHCpFU581zFyLCh6GPq1EnIcaJbXfEE0Rs9mZ+943vYRmNTgHZLpo3qvecfKIvJXt
BhbUGpN+HPtLvNSBG+VNoW5GNyummxKVHrnhSKweOVFMfQlybz35fmvPsbP06VH2uzJ5MczBTVYZ
2NnB8cfVOdpLVRiHqurE40DiWH9C5u6+7A5jYqKJxXnYlNncEpaZQy6YhtkDq+viHQ91tt/Qnb6W
wAVfmWbXz8Wo6tdg0yzx/rC/dU6+2XyXPm91zD3vE4fdEGMGyJMOt7mfysd+KYI0zkbGsWj2V2RV
qaH1w6zGVGP6tcSndVTbdZXlXnv0nDkMrxp/sETUIdCxLvs8RSFt4k94asupvs3CtS4v6qZYAG2o
bU5gjVFPpuMsk86trCnuMjbZSKatfzmMarKjwSKoYt42VSROr8TVVmXlFo+544BEyx4og8+w5tC0
J9MB7W7SU+BMPBs3dAOwcp4HcdcslLpl9WK9MCOUEg6PITGhQKZ/lgNiOnCuEW0wQIKmFnkIQeOc
PDfUBVUjuYoNNyWUs6LQ7uNabUiJ3cCfH1zVyufaQUMIMlKlMK+VLZ8rY52/USdaZEmlGZ0ioliR
cerayK/xvMq7caf0IP1m/6FsFE4JzvjsJu+CTkaW2axAiITH0PZWLHx10MjwZvMt9KSK26xyRuPF
oWPGuVCGg+SpHufqypg1boDJW71L3Qr3UU2K/X5Gl0fPgtenHybH5nuYqzSk8W+1MgrknNnRcThK
tOD/txD/WvZE0/3fYdy3b91bNr6tP8Pb5y/510rs/oa9am9uQpRPpOyeXf9DLyHs3wTeb2BUVAuC
MAN8dD/0EoBuv9l7Ni7NfD9+898At2H74OKCrH7+4VdBa8B/Ufr0i0gKOnXPbAVdp5VFBADtfxRM
oDQI7BlU9+BkxX1l2SOpyTxhG8TDyU8X5oe45udepb9+JeznJo5a0ix+kWa4kxaWQTIb5p91vWlG
07udN0189tLX/6DH+quX2tEEW3AFqUb5RS6Eimgc7IEfypTWraQWNjYs72Pbpf+QO8qb97Nv63zx
HFJpbCQyggj3Xbb0kwQLTKOljShURGPbVOr0oG0RTwbrugnYoT2V6ee/v4b7NfoPGyF+f0GM9Ohv
SIL7HeD46QUnlbk5xkDE2lVXfAjrgBVKde+xD7hHAqiMyJP9P4Z0UoX668uSi4zSjAwvhHu/K3t+
/jmxdbZG2DvygDrLv0WRXHyrmjU94KGQF46Uwf20NPPNqlf/4Ax9c4H2prjCU+7fpCwZidc5ReI1
unwOGYaPKuvmqwnJ3u2G3yl2y857J9exuwzh3i8sFvx7NW080KwFjSktA2m8lSGxhbQ6DtfNVARX
Yqn1p8L2ygPKT8YbOJq6j6nrHBJz6lJmqoIjIN2mIe4c7X+aMA+cpGMMbtTPvfEBk0zwJTVT99Xl
rcOWtQFml51eIBTHYX0HGzy8+XXxVeqJOHHHv5l6X13ndojUutGhlWzOoLgevs8461lxWzroi7uu
uEBhJCI95Maz5crgxvPb+WCV03AUYmzzeGHwfqoApU/A3fkHPQe4o/CsXbpdOFx4Zvlm1i0dvu1O
brZk+TJe1tZbR17mfYNUh0MWj90Iur1+gQgj4Nucg+LIlj2eOL2CDNgBh4YhRo8NIm+4wAUc/AeP
iWuIRLsUnwcCKeJ0EO07iS1Axf1o6gQSt3uhl1Z/RLIxP/iysS6DvRPMNhAroDexPyOvNWj0ofOh
ZwxwEpqajHfkWgWJkdPB1c3B+CUjVDSCSrIeDKdBbhTUqZfH61Cqd6Lu9MVUFuklvWTmwd7aLEm7
sL+SGWJkVXTZ7VC06aXlDxtLDv/zYixNw4pVWRToN1fvqHPlCiClJY1zcsGu4E6G+7X0WgHyXc0W
c0LpXw3Kk58ywhWsaAsQem1TIUDqNXlGm+lcoaes3uyshyKoB2V/gZVmh9dlP17MdFtgChw6wdjc
BRdWnrNJtdBxh/9h70yW40bSLf0uvS6UYQa8zXoTAGIODkGK0wZGSRTmyTE6nr6/qLptVqmuW2m5
v+tUKhQk4MP5z/kOZicjtKtm2gGXvyeAs/ZBt44/B5aAY7WIsUNt4JqxsSxpXAd9kF+jrvenPE7c
g6vzw13B9W2zHjEx4LIFP6juUD5ak/NOXg7dW+dOycGdcmuTmUjjo9Do9rGgP2CwrGsU8GwNLTXN
+1shxgv6T/NgAtaM0qQuAqjq8as/rDn2tNx90+xKP/pVWrw4+kQ8u+vKD2ivuNyJke7y1f8aDOqO
hzrz3tAxOK+6g3rORJVc68lxqVOwxbcYtxtzPdff4W1IjmJI64vO27cEKjb0b9aa3uKgbXxngNbE
0b6SdUhjRw+LZo5/ZnRH3tMCkwer8oqTgOzxqDl9/4ZpyRsebW7zZUQgpe5/aClcgMhUosr3Q630
ZgvlEmOpx2Ce5I5K6cG4yqK3ul0ymV239xd3qR4n3aS1t2Nmp/+sRTmXzIluOaJ67fx6Fzt+xjhA
WE1zSZl17KnKEPm3ogAivUlUqf/ssWF4W0W8SEVJxoks6PymILfmEI1FdVoKP4jVYH+sneYO4YKZ
0NsSgBmHUIsLe4Zy2HqIIon/oA/V3st1wwFXZ2M6kqK155ADPCfL2uEf++l7anzOpsYuQge7gReh
RtsX31+Z5ZXKruZj6sxxc4S9Nb3iU7An9CJr+awmBPVNZ3NvCjqzX36McLdXBpO99cLAQ3jHwkuH
X1XbqydDVan1nJNc5y7FiBGXbGWu6UFqWmGHlUdfxinNuYdhp7fKq0wSf6NlJFDjQu50QmAb2A2U
0vXD2dExTquEMIPswSeMg4y304TQiqrFoLKZjwluyo4rfIANPn6xpoxAcJXnv+xUrQECFIyFTrQl
h1V34Q+2vrextWbYYZc6SiwyJOKEftJGl/WCn8dBm7Sv3PFIUtpa+zDg3wz0csTIhJ1439ySHDz8
TwWPVzPo9IkZxV7n83bGgstkSMVzP/b30nX3cV35LZ/l61tSJbs2cY8ApMnc1oyEawJz96atXpDc
gxrMITtQ5HfyRBbi5KbaoWq9U7mUL/PcvTkNmJolVj+czvi0pm6TD/bOkNMZJe+br6fTN/ahHWLP
Xne5dLqSXHXZ3YbN84AiazLvTZKR3sxmt5oO3kt3fSlIY6JEETJu4WCWmTw3RXFhl0SYlr/6xtg1
ln1v221Yle1T05WPtSVqAiT2bnap6cEs+jGyNmwq8LMh/ccHb+LKVtS9fTfV8a/Unp8zOdx7Bg+J
qEn3jnetRzNnk4pXeaszEtzLN4rU0Tbp+0e/5Tma1r2nd6e0RP5VNCatefpj0QXeA6hn4osIKfle
R4T0RLxgvxo2pTOxZMKn2RRZSeoFN2ZXnx1nec9cbw/lgNoZOrYb1t2ChhaSQPYwfMqJf/FqnNNC
3RM4QELru42mDM6b7cqf6LY91Ccv9+6Hfq7IQbl3SWOy71vjxbF984nmpAg+xK6blmdyyQUxINlc
Oj/eo9jwHJnV3hmNrWoFV/lSvcdYCAMyiMd5Hmhg9MuNSUyUxVIjwTKJBn+sZu9Ggr5hsmjuRuG1
C4xZElnyO5JyjsL5KYPGLzWQVOYOIRLNWMkHLcWXZfhkV1vLlvdj5j1Yk03QJyY6fy7XMUWlYqwx
jdnRziYRcoMk84wtNXM4GupFfUHcSnZg+rfjmh301T85ffpZNsXP2tK7K5HJSHmp2timeaTVhjcK
Egxiw5Oo/JPqEus+h6MQ+LMm9nwAXz6vIy9WYSstfesNGvrQ4r+qWH3ZBDdx9bljwG04ZTkdiR73
jKTcwfAeTS9v77AUMrWna3Wj6/KubauB7Ks2PupDKw6icd4wmPEj69VJeHm8vaU6UeL0HQaU4TpJ
SOVN083bSov3YjXnT1Nb0kvnrd5xVPNDnNV7paMq2swMLoXmHDpfa/bAJg4y6Zdw8bQPi71+bzDH
3VS+ccEk9lgvc7GXZrIghOb5e6H7ASL4XZmK/i3lhhTMEv7B2Js7Fc/XuuqLcBizt0G4/VYu6Zty
+cSZDwgWf3nsp+ylMeYrHtaTmPsE0bChuFUQO51N887wtMuMSBekLqONZkifFqXfGdZ0sKr2UVjq
OGb9eTLksuCIIJYpUjpRCYhfUKfWyNerj7JLTq4t980yI4zCUFIjnhYHE6YyfhXZvPes7tql8QtO
9KvlWHdJIc9emT4UYpy2dGLQcLXqpJtHTDBq+eEiZCulRXbhH8Qg9/2MI6Gz6cYkx2f7aku8/MLI
BUxUkW99P7sjXfndWirCiNluGpDhM8USZGj+h2F310RR9YI3/x53dMSUdIudDzdRWQRg5EIjXbWz
q9fPw6p/rw0ybrCxwlRbsrApG8YNHFmOvaUqjoIkYH3kNbUs2GJLIA4pfAGIDO7NMLOesXCc15x3
vZeStbBhCpVljnX1uuHO4D/ioBwNiJKYlBeJz6ltUXiGdvQ2giJDrTcOdeO3kS5Xb1PpkzoQWDUD
TZo/dZ9fYoE4KjSsTEah/WhLWydiM7pHotvQJtL+W9nYT3U6apQRTZDk5rra9KYjmHJaMnt0ZLcG
N5zphrAA2PuGupvRn35MlKcH9dReRnfWjjAFo5VXm0dFvFHi8bHIOvT6fH1a0ck2rSVJ7QJQCnp8
Xdt2FsZ2mMpXZ5gUf+X8rirjUpXsN55r8LNtKyfQTLLF9to3eGz6/Kc5ed9hOe6wYJ2UbD5vIdFo
MeN7lqkIYnVBkXw5bFvQypvONdZtnmLtkP+QpJPpibQAm0vrHvj+fBW3vsuz9qtc+hMRx5SdZlHY
fq0MwzJzbTMp0tMibM5vOZFTp6LXeDDL/hRPvb3FT6IdVtgMWMGNpibNX9S7ZnVznZRym3NmTTo4
4BZZhQYb1zq2RCsnnEHWiMO2buvILLtuR3meU+OlzvG19PryspZqOTJXcn5AwyieCyHv+j4H4slE
+WmFEUJIQ6vDOY3Nc1XQ8kM43UVNJzSMpZTzMTzB+XuN5zcJzCql9Nhq/KfM1DkBJNz5bu8iT12C
1xqNpfkylnQ9a6BcXrBkC5RyIq7DbAGHdKu8DVVGGtMnqCUinw7lALhPekV+dT8LvVz20rYuqxWn
2xnG7F2pzOwLX5w3hJAYMLXQMx1ga3fYHjhWE3KOC1BgnTiA6kLCY+qkDtnICHCTL6a/W+uaS1Ni
VOYZW11+HIgWBPbcdWGdDetD7LvT1p2d5U4WzfA0DL1zjxGwushCvDcrHK6Mqd9XXBpGvIkzmq7w
9bhBUvCMNmJozpJVcGczhzu3snCfpKrzSLdG526oNVytZrlANJZd2JIpCGLdme4ZvbsvaqLZgrqn
kUuUavuLO0/eqc+MfsTP38ePraCIqDAaEhIxc6PN1I2vmUrNE+kH4xFxoM0xw1nFBRRb9gwVguNv
rOtzFxROXGx5Yr0fTMegdrCBvi48hb88b5TRlM/md2AK5VkvVkL4rmpPaSUzDM5OztlC0AZMaiKZ
gW85vPvHYp6TnZlM3r6z4+HixHh6ykz/GmF5bLE+DKEdp/5zTmnhfSeM7mleTS1U/czxrDIOKbV9
m2Lyf07SYOrLQnLsaTAsSB7ghtLbRpH5WcerpMgaVcPLad7sc7OrQ/JsRnbElqwBHQC9xqnJfCh1
nlt11iuTUOOvuqeIsIl8h8fhgfi5UuNFt7vMmMOO3EweetVA1/SwUYzvrIjmuVwG5YxzMVpKr2xQ
vDTj0ksnth/cwjdeB7vCInEb1GKUsJvkWtnqbDg2iyux+YOeJhNWj6wpdphDyUgoaIXDyhTAjmec
irRrRy7/eg6iqUVWXppbwyi7c+ubGKwy/4ZymfSoUd0YObCzIqOr4h19W84W5Pi8n0bS1iRtI2mp
LuDvCGHl1AzBag8JJrcDSFJDiE7ony3D9jf0kjx0M6clYxGM65RYdg0b/xrkuUktusevq2gn4vrl
cmSW1+648j+piUJnfsH+IVYZHd1DF+XDnFzyfnm3/fXLzZacQRj0lskatGjSUuuYovADD736uPIL
6BHHhM6/QDTkKpZEDSEGUGe7LDKNpnYcjwOumUs7+DMt9Wt5SnHMHLOcrIymLOstFu6Phfd5l4A1
C21G1VumaDTIx6OKmtp+plV37ymn3zLAo6N8MEmctIugeXGI3dNgYpB3HI3aChpDt3Fby8PQOPgj
wZOyV0KtuSPu5OJS2y4DsDevVcXGcdbvQqY8eaRegAZZ7lYZHS+WMqEMV6n76Nj2SYJeoBlrPfPv
cQIHKhah6iLvNo2A+tj6+mHNGu/Mqwx5UtJTouEDYk6a2veybe9gRotD6urDNrEXcezEDNMLESt/
7ZuKqXoP4+QwyvJ7C6EmdEtYDxikpqj3i2a3KOzGdp9gnNWtKszm/jNTa00fS90ETeZr2zROwKyQ
Er/vmvHK6NINPZm8TDrzBE/NRSQ79YHjFJCjPpHJMBux533Hobe4hAs6wW496dumQoaYasN6U1Xd
beMpldSwU9E++9YdUqcimkVZPLfKKuSKMZ6cgjmu1RcaRyISKVuGPJuGE0dQGTyYiV7EuAxgBtB7
FZ+4qH3qZvFLuvUp9Vma57Uq73LqsC6ZiO99h0GoI83p3WI2fhAKY9OmmSyml2bcbTpjrL85E6tg
WSWP9L9mZ1+rWdRWS2wnPU/3JBv1d4OF+dAWugyHuvMuLPF54HT0A3GNKSM2AkAYvlcGS56ZkZKe
c9B7Z4xK01jeVuTVqKdg7owOXt3ny6y46OT1dy2G7cWg3yHJJ5z83RnqImp9Iz7EfPmoJ+kSdeZg
zxsk/PgwEmo7mpBTt7oc9Ktonfxm0WI0n9Aa9M2n9jogQOECWqjHp7rWrBN38Ta6Vb+/wvGZAwN2
ONaIWhy0GAbPxl5zhE3QKVyOctHCZKr8+A5sgRH0XfeixmI9qLiwggkrbeBYsg1N06yYa5WfZmaw
D0MPA/nVvay2dWckrX4PDIZqSE9wKvO6Or8Z3meYEoUS3ouZayWcUTPZLUJqR0z+5WbF6oEI0Xwr
8GUxyTeauEm9IKbbm8MibokZr1yoFsvfGM76xuOQ73u5EvKZc5NReiNw5U4cQeEWcbqZeFJsDsq9
8VGBY9hbg4HobDGL4316cJeph31d+duxQK/PMdYHwm/dh4lc8Z0trTvZwlLarAxBge/o7gG//beh
NL4ZPmaLvk65yDcO5z/VOZu4lqwSPBK+xEhtYVe3Bvelu5llaht/dLVuV26Jc0HF/VhH9tK+e7m/
z2PrwVL+R7VM3zlKORxx82nXzf5AX87y025Xe5vbfRXFtse1o++/pwlVQUWrDl2mccnr9OFgyNl5
4J2Tl7UphrNki99XudGHbVaqfdolS+S2VrFNMk/THwqzKY4kES5Opl6tTn1qjBm5sc3qqV71/mrP
CBwUWCQqwA/sRuZg3rdgzZmBLhAeqtmYafucT6NJs1oNiO2V+pvl1bFa7lGWr12akcNzmdkM0TG9
Jz5kMAhkT+7kv8AkPhGxK7dlVYC1cdjhZMLoeOneaaHqQjOed+0Esc1L9xwaQgTds/Js/6NT7KNF
qoNirfeTNz7NEgfV4ocgsa5ui1MbBX7r5Eghmd5c/JU5MkkpwukwaPDuZ49EIUIE8FDyPzUOz2I+
doe5zg7e4tx5mXgTUj/lWCxb28TwnR+Tzt77a/W82Dp1MLf0XDbux4b1UmSPvTY+T2l7608OZOPv
0VS36ULMFTlEVNMx6bOwTOGAxcbXwICgB++v3P6hhkb+YZpWKPEGlAab7dqSO+w02mMlfGm1vuZe
tV+h8TipE5TTLUzgkVnWTrLj7a3FyfKMbRVPc4DqsF20Bctj/0A97FY41UuLXyXN5DvNfJseNWa+
XW3W5AgGBD9Vuy0MfWvjZnqfKncrC0DHXb9ppQkwD1PuUQn3W0zelp6uqLRHnqI1FEW3VQVD/TyN
QfBrgWuyvxEvpmQv3iTVz8pqu7ulEv1+NpuQXeNIvLJ9my3rWDlyl07zwU7Z1bN4OSSJFaYN3Sg2
7T6Iu+ehqXdcTHlWY+tcD/MBwSBYUvg2/EuLpHlvcxlCEgrYP8Kqbh+Yhr55Gsugn7BpAx6vnPpa
9whIeGqQVugyBwlHS5vBVMDglzEGueeeF6/fpe4UoHk8WFZrBQkJC+wqkTf4W00U9Zkf5UU48fMA
XrIwf1izee6zbLtkxYM92yf6ngtqV0hkxuWD8kmSrgt/Ceozlx1hTtsxSc6JaBg0ZdVTrHeXUqF+
saNbgxmumCHCxdXbTT1bj0lKDHQVH6rSKMKi647NA31U2y9mTq3FauLHWM4YaC6937Je+BdtbE9l
34XEiyJXaw51zLV/5B0TC4O/TTuPUOia6rEtk7M15R9zPz6opM4YIQxHM1+DFLbNFWFdcQwowyYe
h8h1aDUbyalq2k3AlAQWm2l5tAoTWZtMHGHk/IEN/7F0h4vkSLnqBQKCibTGty+mhcO+GE5TnV67
rB030ptObdlH6YgQWxIKzVJKGG2DBkEqMPtZ4FdK0gc8uWfbqkpqAeYrDoantATLm5snMPJTUFv9
HI2WLAHjsJrGGv7ZtLHG7ZDp+yyNuXvyXHG3jdzc/rD82EeRGN8be3yRNksnHoo1LMCi2Sb07KSU
P/WZ/I0Yfy3pcoBtcrAbES519j6l3iMTo29QrkHJqfGjtKbTWvjiwCzi2WbVapkNMuO8DCL9riZ1
TCexjXP3QYl8n/gxyyXDHiMTOFlisfUMeZ0dRAVzFllgZMups42DU1S3fM83f9XuqYHvsX+vWM0S
+2nM6j6I5RDgFrrMU/WVN9Zm6cxdu2j3wk0/BaHjAN0FthsXv9tVruGrz1pzz90ktPTi5JTpKRbL
tXC760jTVJA6/bFu+zv2v48mE3YAXvxbmaTLrjIHzk+eHyVMBYNqre89WZylORa7WFtfmWBv5mo5
ERW6L1NoB8Ma62d/1bMnI+Eero053LGVqdzsN8Q41GSOT2tWPRf5vARpjExS6FqicLJKrl0kuA6e
gDRk6IU6z4ZO4FWsd60Eu+n3vBe8H+WhV523SxbbvytZQ/ZD5xnf1G0uqCdAoWvDH9TGMwdxKBfC
reZYI/j4sgbPx3H2TctVvvLQifWUkQK8mI4zBMXQl9226bQ0MqS8HYF8d8sgmSFyVxb7YijTp2qN
8++FZeYPpepQfQqhOmx/sR5Slm5eJ5U5D5aX6nwZeGf7Ki70rwn2LxA0Yx5ZiGIMQkm80lOrp9/L
dInlPs5osAGSm4zvkBLh5dpzMz8Y3QjzZRH+yGZlQhPk7/4+lrEZxFUtHzumh/umML0nKxPrK1Ew
/76tJv9OE5ShBehGMhJZsob9ZOtRKoGQIx1a77GW6h8zSvKe0DCObKeM261L0CDIGcOVADRvlSne
UG1jL5uv1Opq0S03GMUtxk/s+VNU90n2KTrPQrFYx9BdBoCITWtxHlesPvkADGNcrC3jBEAXTSyu
TlyWzJh77o0lhwsYXZppbQ1UEhb2ab7gHswuvnJcfkfE017KOl6CmJv7cXJm/zOtBPuziQqaFOTs
fH+cwtkul2+EFrDikS+ncboPG0VCeDPMbAAE0tp9b9bj0R+5E81Z/5N814c3OMN9hnoQGXignsfK
1seN3fTTWSxFc1DrWDxJB2G1nTNEGXTVEC6OEXiNUwcFoxSdLD0/iTJhKImASgvZdwoeSVikQsyH
RevLXUuRymbQV2/r+V176hpZ8wKxtHWJHtqNcdeguW8XZLer0NfilIEgxZjwyGjIutLawzm4k/xx
HVdPuPh1HU2ctl+XflkPpQVNyeyHugc3xv7vJPAc50xN0YCEGlIQNIQTeOKHDhrGJW487U41KdQG
b7oFu5wMJCeZ9PLeVDMjs9pOTrZcZvaOOb7tJjguNjPRgbsMmyIMQCM/xaAOHymm/eik2W3Rf3ra
Vd0SsvMqsKs6YOf0ho2dPszhTp+8JuMJ6Bk2FQQTj6NTiCdQ/QL33dj0P1cDQO7NIFhtO28e7/1W
r7iuuaDqxtUcd9Ms8LJSC7Vwxffs3Wr3cuBYkDNMJ7fKQoMr1b7EEjJ57yfD0S7aEptrtwL0c2Fp
TttqWfL9yAD0RuTIY87+prSfCbFTTeosFmZAoaMAYD8W9yRYST20SlOcGAd1txQjUy2AD29Gb1T7
YspSylRxGy7D4FzwPDb8nZp718bUqDkYpPmZqgrbXd6Ym7+tNY6ddjSQEoSpACn4iW7GrNcxV4mm
jI034eZu+gYBCpTeQuqPW7C76Nbhb0NqdEbHKDJKJgxWjDfoC2c2NnT6ndt5/bD7WwGnrncJBqOL
CeZZacZnBYpnfAnyVqUvSWxxJ/6HV+h/4mr/GlfzcUj993G1hy85/tGZxx//L2ee6/8dVhAseWhA
Nl1ptwqc/3Lm+YTVgB7Qrez4VAIbJv6y/+fM0/+OJ88zOG16NLfaeMv4j30zDun/+V+a4f/dcvCd
4c2jr4nfpPgr1rzfXFf/6C5g3k78AtM/UXb8gf/qukph/WoJVX9RpxPRahtn3YH3jP+kkuGPmbh/
NiTceq+Y+PuUrf1eaiSZfuHiT5g2yvZK0HrXiuwTb/vFRvqkDXl60Kzm17/8Fv6NFfA3G9s/Wxmc
G98edAYJv99Mh7Xf4nJOey2cYwWEVIu1a+KP8Rlw6edCLuay1GCQ/vNn/uYJ/Mdn+lg7CB8SUTSs
3z6TPH6i2C00JPHs1RDpQG44WTfEEst/vng/lv+dfDX/5tv9u58oSp6rEycEC+feXIP/YtIzGifz
En9Ajl76+aWpdbBliV6SWeNeourY2Fv6PGyRwcrDX/yOfJ5JmJKCFYtjn/67H3HNLaewzQ693Z+Y
ktiD8VQ1dNCFRQzO9k9+ov/f88m7Q0WNbuCwpCVP/+17On3HbNWwZQTYgetz1rOAG1zg//N3+ref
wid5mNmwPeq/eTkH5SnAMK6MRoKAF79mXyd900Z/7VNgO5qwtHnTHLIinvHbp1h1S/g9i2VU4j96
EJOpbU3Drf/kJ/b7M3j7FLhppEzpcmPh+e1TWrgjfV0mfTQON6B3ZcxPDaTuY9sZ8e4vfyGPjzFs
ijooKiA5+4eHsLCwGeBVhzbK3T4Avg0Dvpq8PzHa/v7L4Qv5jE5NfsGO79Dg+8dPkWopRz+j0Kmd
ETo0znSbWa3JX//l4DrVcVBzQriBCP/4KaXEZGu2XR/NnOo3fYVDrhqZwPy1nxgLA2s9SyBMEYtD
5m8LhHJym4RhTtKo454HMmMh+jRonf0ny8PttfgXDy/hY8zbMEtM9hbSA793HvNLkNMoOp1wS79E
cOH6vanpxXti+6jZPrjoh//8xYxbXdAfPlHwFKCWsTPxzNGc98efX1o19ThNWC6BV1GY1FnceAyt
2Lqmnh9tt/1M7ErsVg4ykeImeTLtMjvDx1V/8s0NQJ+//VOomOJ5YXfUqUNF1f7th9zb3jp5dO1E
c2LaHsCAZqLteVo9hPW8alvMca0hrNDG6Glu50KK6uV2ZofDH4+J4po/J19Kh+l1ZOa89JduAU33
BtbJHh5Qi/3qKGDAo1pZlWR5HwlfZAHTR3kFZ5pnoSndOeHKY69yX+Zz+9AbxTxt67mVZ72ZKkI1
lHmDGzHb4pkEuV3tU7fH+pMlmEuCRWV+GiKimQPzq5FqRp2oJRcEUMAG8euZtoFY5ms0DfFqvyVG
1y/tJnUhl+sIiwVKAW02p76ARky71QzcnPvaFKDTzZzvVbuqO6NAztVO0BgG/0zwG6h+QlH9ucka
+F0UYcA66x29+eb7IoNPpfdtJGonJrqNN/yU10rmYQGM/nnOPHyZc5yoczxYevuz9qvK23At5ZV1
i8wDn4t8rAfraDT9FlmBwoKmHCrCOIurmZE1j95r70ncaKY5SD9iLKAzhjFSpHgHT+IDdES3CTyp
2SebnQ4CBxexPNSBg24brScQXCeg1MNKdKCorMwkp9bjA3RCwgYrHIt+8a565cEL65fb36IXiy8j
wnTql7ZKNBbdzpj3TH3c/8iHboa5V6VjEjn6knykRi+u+EmtD0rDPOD8uSLYvthFyUDbnvV5pxcm
SbwsN2YsQG07v/dJu/xa7ZqdmbzW29jZ8jMjQBqHVTajnMYgBHtSQov7ZpN5xIMdC5sAt917Z1fe
1AC0Be0eKmv7o8CUle5zyMXrdiA9XQYNAwyS9nneHxMuPVxp6bZrNnHDY439K+23lmpgV2HqbGCr
e/qd7Fz50tfwFHbW5Ca4gmXW6syQYrFjcuNaG91sqQGI2SmcTbtMWRFOQ1rttCL3PoYka99gW7mv
s9WS9nvwJ9D6zaPQ4369jMJoxjEaPLPeZQz0IWKlprjyKzNtJPIZgFnBsWje1GIRLy7t3HMEY/yG
CZ+RJE++hqllJz2XgWAhC1wDGSV4dWAWDuUfMcW/TDYSx7u3ixgZpCSNqm1sBc/vnKRJjo1Lgk+P
3wt/lfdJssygaezE/bmaZfvcDgsO9X4dFjoUxLzc7rTd9KHNo0MKrsWZBmUIOjtgePROpIb6KZ1R
c4iMxe1905jEt9vBYApp4oDGhmqk07M35ggR0s/FcwGW0zks1ljcpbKyJ7QX2+q2ZVnT6WvNvv2u
rRNBe2NYDP2E2Xoh/iVd04pibcjdYCT/iGhdp87FrCrjy8vouQJt6MXH2aX6KhApQZatY8iBAZVg
mMxcVrp9culyw9ACP1tHai5iw5u3kBFiTPImLCG3ridEhlRD6tBxRZ28gvWKYSzms0hQOoHBUENP
wfkEXjoYYfb/mm16bwOMmRkuj9oRE15hjLLTxOj1CFqj4aGcNaqlGyodfirhd7NEB9Pti9O26feG
rUxt6gGnCkUHi/M12lP1YknGvjs5mva78u30A2dt9rIag/VergsCXZy05BpUUrl5CDZmeQLGxAio
Y36HXfFmVCUewNlCz5qyjhyVaM5G0eryXs6W+j6rrrnitslzFMt46ODcLd6EoWIlDkB+F0Kf1Zjx
s26JzDyTS1VT0FJvQ9+h7ek/GpvZYzQmFS9PyVsx45h1gDq4We/+4oJWYt6VDOz2sQ26iWKRxOsO
eFKt/QRHgeWiSrvXkshGiosTgRN4qt18yWzUkHpL38BLLIx3B9z82y31IYKcE0a7KTTaldFDMjpD
clvxNnpWYacHv53sHc+yZ5Mv7pbPVZ97g1wFag4qwjj1p9HS1dUHb/1L1CCAWIo5BTBoyFYtxGnU
fndYA35qeaH1G7g+7qPZwZ4nfHsLtieCqfRmYg+KCO72zDeaKX0QhgmlMF7IpmwafGp0IE9W+n0c
eu1G0M8YrMdyHOdIy4WBvxdG8lPMM59gBTW1aZdJoKOb0WrG6tSCVrgvkOqwGVtuQyA5LccyilPZ
/TLSzJpCx04abKNehnFmyTqgP/DQHi2HXE8Jr+nHsEyET7VbuwXWBl+R4ZXyEwy8JC865trzLYj7
tqTjAEMpBgS9qczW+pmwB6lDqStSI3lctROSTUWSQ9mtIVH9deY2BlJgfyyS1ZYb2mTyh6msC+wS
+Wg86oBY2g35Oa2DeWYO882x115hJDDAMvXUsYOYNrFfAhCC2pR9Y9fEgzV17kdr8qiUVc2jORD0
hpUijBSnoqucvWun7auf4T/YLNIgA9rRefJSEutkFuw1DLlSZalfKFiWE4712MizXWP02GuQThPI
LI4lQlfqoH1dmrK6U8/N5eqXKa+2kq53NHATtxv8u/W9MVDfQFynKrGRjhjIqqG03EtXWt7N+U4Y
mVyrMZ3gnWCIJIsfU/9S4RbOhlG/SM+DmdgVcf+NNYf0Kxu7uMvBqunYNif3q9PNmYpu2X+51kro
s1RlrnaYGcenCR+Mt0nLIcVgLtKFIQRBiv/L3nn1Vo6m2/mvDHxlX3DA8DEBxwZMbu4gbeVQkm4I
pWLOmb/eD1U1aGlXjeSec8b2wAfdKHS1AjfTF953rWfZDjIpifD5bL7rZBM51iS65tLXImTn1Ugq
yEwX/YHRIqWq2jNP5YaiojdnpHsgI0ReysaCYFLVb8U3eBzq8wxOedvROMzdMlHV2wIpaOTOdSSd
IbVCCGdGWogMuWrOWAbIT4JeU+Vk/G46xyqPA11AIT8pjVDOy6itXlnbCVrIgd7eEIGT5g60uuZE
Dcqm9lrL8ucVGSJUGyskB2DBfOlayhR0XzYNyH1Xm3PqYjTun+bMGqpVpw68ZGhXkx1cWCtGb9yy
8EsskmDalhIna2Kl2+V4S3xmWz+5ZIOJ/8yIS3FFY8kgsZhACSgstYxr2DIk3LYC0FG+KksMTQ7h
5kDdjMGOd00dypCFGuobjjUicYLDY1nnqckI57LKMkpvFnZyHVMExraG1+opU5VFbu03eBWHapYW
2QntrbAeZgrmcQxPQNWmXF7NkNxu2iqzTmpBC2NTSZWfeiJrFOrhs08sWZyhst5KrBtAkxpTg3yc
lrEBuLghMcnv4XaxkC3z0RO9Tfm3DS3MCEHSRNlKL1BFevg/Ot2rOwMhiL4AXRy7rUXFwkOykOuG
zXgLBKdsVVSVfoUSMlETojMLGxMpCU65ft9arXzWzgU9L2uIWYjh7OMF4OpLT7JcohMCh5TdUEe2
oS8rSkbzCxPQSjbU/tzMAgR7hPGwjOvzpFjXS7aVV/tRGq/zcAyLNQrCgG5glcD7Yd9ExNxg97T+
ofSqK81S6ueKpiVjBkmC6HP1SWJGHeALMrvbETus0s5eKrMn3qQvhXgp6LQAMKtolDoFgj3mYmPA
1meYEtgL7IGJshathkhumhuSlbSAku06qSrzkvVch5OuyqObnt1B5RXWEk9YZD64nGCcaGbNSf5c
N31NxpyM3wCDCy1OHZbwK+SC/Kwv6uZO1urxhquWvdJPrVS6yzSZHIEF72kmq+8SkbpvuH4Ysg6O
0tx+oGuhFk4z1Q1+00mzT9n9yK2LCJZi/BDFag+XZQSApooRvLGvtTQOgRnnN30/ZdeySd2Ntnll
3vqZlb6M+CaMxSlf7UjjYhBOtFZPdwGyNIbNdOA8IsamE7WrsfmJMDGvSowQioO6FOW2LkUpSq3I
zx+UWgzY1TBUlGj9dcNyGiW1nwjs0jrXThdhThF34w3vF1H2sZSP30My3PVNYs/No6Glg+Vq7N4Y
YhO42+uqGuK9VpuLtyMZJ7wLdP8ey26wehRecXeP06u+MwkBgykxq9NLMMpl64Y5FoJcSbAXaep0
rcflIBwiq9TiuG1BwXh5H1gvVlJlR5qY54bZSO0eOn3KdUa1wN9LTZKeBZOuXQu7HM5CrJsIf824
Og/plcAuQWLFupp96DYUUDnoLIzktPVNAQGkLsZvYWH7+Phy0n6QnaNGd8q+0Z47ngR2I5FqyY4J
IecxChLpTCrS/gWVICaOtstZ0PYZVjIoYrHuZW1E7z4f6uF6yjvzuo+XNzOLpfC7xXb1alS6NDxq
JmAKLMUHwdbFxsO4mtoiQzKl0G8kvHHKL2IhA0AyrWKEoxAMQ+xmA7pBgv3yp8SaUJiSTYlYMtYL
hIuJPNWTo2AcAceV+/nkhpKZP+sJNlRXNWqLFZPRyjQPu4B1iI5D8tE34VujgAvsO02KkN3gBZiE
h8bWpFGTqNAM/ahEbDKYLCJiMpSODSvvI4e4Ket5SGkvkSGn1OzXlVQ+Aly4WAAxK93p6RBOx3Fp
Cfwe2FJUL+mX4Kq6x4LjGGWbg5CxLOWmnFPjAsbHlHIeTZ2silqT7ksQLK82+nUWg0XSnTGjjOWa
gTo7C6t6up9Bn9yYaNtBy2Rj9N2vq7r0+jFvn7W2DV67fkwaLsOctysSqyOSMY2h+j5xSVHa94aJ
SNM3mDJrVVwNUL5Ct86LYAuqRAldy5z6B9Oww28d6HKiLeuAKnuT2yEGN6s1IGJbtJbXRgfiYuXH
trZvoQPRi2O5TQd+qmAp09Ozh6O2VMoRDXtgMj1EOmsEOzcoWdQtCDvPYHKfPNSFcHHSArkV724H
fkd9y2Ssp6a/os65JDW+pTYOI32rlVaV2O97v9F5kd9SHuu3xEdzXNIfk7ckyNlYUiGxWwG/Lpaw
SJMdzoW8BEhKUhk3LuoUciWh080Nz3yA2kV9y57sowyeU9UvmZR6PccPfgWCTsRNBevJ6MhhaVSy
4FaQ2Mm1RN3bp17xlnfZsYPhY73lYMJaDaZyH9mNdgIl1b8RsT/k2nWrVL6h3pgBHdvV0PV2jR2h
Gy104XNLnusFNQjEzHacI8Qy+eo3c4n1JIkF850kE/YJfgDaKEEXTbAHm73EcL1lg0ZLTKj8lhg6
htgKkPNYlDbLt1RRES8Jo4bRSks6VEjyaAb49NnAx5syASPxBGEbk1MahTl/2v1C4sb9SmoXEuxb
SV6yLdUl6hRQkbiKm4z4q9ZYXlR5JEFuTMLapi5IWGpP/tt31ZbUlzbOmejUiaA7rD9jg/SnYasP
rDsme3U0F9ptqqAhdFVUfbabGclw3mrheSspwI3KLKxRPWhG4gSYB8MNHitxN3YSgYPyaKaYxguq
xS40wMXCWE8hXIYJXxIVmy7Nd4GZGtWdEneWTIJrroN/R7POCNjQvcKnpnCnHLUGsgpiFwouY4dQ
5QjNWWMODC0pUG6NPaFvxfsszn0avDPEc2tHDl+PR0h/ywOzunDR9xIuk6r4EwKk9imznlu8hYxV
cWgdDeVg19djBG70NKZ9b610zJpUNRGhNO2RP1t6d12HA5lfFPJGTG1zQgXQKe1WdDjK7Nk/LkcM
swAHsr6OVjIpHfqpnc48lA4Rm4bv40ISpXRbt1i8LzRAfsMDcHwjPQ3Koe399aDCmN0QWWmzJJAD
VQaEQz+3IpUuIYeXNyC0SXejqz9HF0gKLMhvaWva687UFDaW7WTb9KFamG1MkJIo5SrbKwDhQKOi
EgaItkI1jSbQMWA1UdlQGwpaZJl2k4kVRpepKzwTXmoTikyrqeZiyTAVtbUl5pKsu04bF49PItXh
2k5NuWCqSdNX3IDNSZ8HTa6w4xqw5YRqLObN1MHY9UYktwlTgkYxUo+EyY6bE8ip0ERVNGG4JVct
0W8YA2NAPNIsphY7QtKFPQFoJQOowvVO9OzFGnqCq+VgQl1FD6LIXrN+XvJkqZ3lcPhy006PZbWK
ccg2QUG/KG64Bs+R2eADzeU+UlQe6Gis9qMVVMO1jtjWIMKCCAPtvMuFbFIoU1MdJwzJ2Hi5YbdJ
XeIMksijKyarJrkFWw3iLQmNOQR+qVfxzUQSfLHxtcqqjpNa16PLEXU4V8IYNWJP8DRYxyMyTBxt
hJo1GcYiUhsEQepyoZLTqIrC0FaIrYrcd6oK4+QWDYCk7RJaK6qrZ3am3mXEXFzS4ik01RsbzU4j
3M51nIy7SWlGZfZa1BGBtcEo1Eo9cjCif6kVJxoGSmrI7JJQj2ty0wLHQuXBCOuMZZnW+8GsNWbi
XkIYm+BVD7tm9gwzowv9o0X1n6qBd6oBVdCT+fuqgRsyag6QPm8/8Tekj0bOEY0vYgnRuSOWpJ3y
UzhABJKwNbqIiGb5EdmmX/Y34YCGcsCiLGCTjoSaX3/HrJc08Vd+hqbQ336p8Wd0AwddRsQMtqD1
ArteXlo+xkHrrzDaXoiB6v2c5fJ9ky6WFhh21yzX8Fy8uzJf97p/HEuRhcYZs4axD1pzkyxHWlQl
mmfmJnGvPnD1XjWtNVWzbtPRtbhK4gJdcR3Of671+OPIHFOho4qMQF2aXu+67NaoIa1VgWUlAaa7
Qof1VWIp/Pz0fnspNc7PAn1DV33p5b07SCa6VksKDhLp1lVjYf31+5NkXn1+lMMG3Y9zeXeYgzum
9EUzIbvQKDD00WmXg2UYqlq6LoUEdw7FUrcpRjoi1HIQOelp8i2awemOXfAF0EhdjvSuVfjzkwhh
8Y+gc3zQKhxYQ4TWwP0cXLJXVo1bnEhutGFO2Cj8ScluWLMBcDC0uSyGL1Cju9kT2+wjDPc764un
66C9/MunWb7+7vIz9kYGrHHN64egwAKg7yViNv/kPWafhZ3W1G1uMJyuRVH0/iBCTMPgd7nmGWqp
rykAp6doGRBIamOx/fxGH56PaaA9oflJOxZFA1Trg0NpTYAelxGfwj/5WAkTS9i2X4G2tAVR9uEu
chzTRMXAM4tAg9fy43FkUipKFG7MLDV9JAfhfzhv1aKbGnbvoZ9vRN+F4aaMNPGkIVueYdr7Wkk3
iV4/9V22JT0wJpkyhj4MbHJYVPvlBobSmFwkfQUwk9qrLM70FI49IVgl7lZ6dbCb2RIr5Oqqqtkc
12mE0xl9ekpPJi+N4gJgJdgNOkTETxdkl6euKaWqdZJNXJldnJCMlETFdGotGm1b35NtFqApr2Tq
NhJB8mxug1GBDmP2YgVuaLoxhxbIBK0AYa1GIbXpNlr+3JRJ1NjbsB7L+EpT85J2wVBBf7KqCh04
6nL7FnSn7wOwYQcLKUPRcfFOeg/ogXjb+Dlj785ucyiVe/ijPiT+lJqFF5Ae05ImwwLRUiyDIGYb
gEEd5E28aYWIqGlnVtCsiQAOVVfOarFpSOtlNRqHKAdLqpRrbWws3K6hr1EvV8gG0ayo3Y0ZsYZg
7SVCe2f2qRS6W+tFFGOpnNkpTGiynINWdcbeB/oUpkqEnbOTpZOItne1GeAwT95gpNaLLcdYpTam
PVrHgTRxvrY5AZ6UNAvZQTK26aOGUqjzapZm0zqPRqggCTYDss5rou0wneZkh/uBcq7WKg0Bw5is
8yonUBs/tXlBI8R40nlHCjcl5OvS7kMWJ0NoQ7aIEiLJoOYYc7/SpKn5Ho6sblYsuNhM1CMJek4p
wuE60SEj4JAdZjpdoWmxoVWqmvTxUk2fmT+pPA1KX91HIm8zt2GbBfBDIql7kVY8S3gST1EtSL7D
C0ubNSxD2GOlGQT01togvRd2nirLUliiySJZ5feE/uwJfkH/OaCMfI5ad0b6Ho1B7apm158NU5l/
gwrEABuUQXAWaRqFQ5OOzkUDwW92tLyBNWlGUn81Yl99GZoyKnHGDSOluEqqxbLLCb/N1ejHq0xG
2eBYEcxdRyh1egrPhjrzWFntnsZEBBbHaPoLtdNSmjvaNJxqAeEIruhB1tYq+LAVG4vmBvyrvaMa
W1OaSE1KrLCOdeYFWaJHO2UEkklRL19MYdbpzhzXJWCsIKfQAd+ZaK2EB/1MlepoprJiSqSUpdg9
BExNuvCJor3QXOjl48LO2J1iw32gZVMpGx4z62yoesoqVLsGktfMVH4w7NxMHBnWSQkAsxSXtt/z
Xvp01r5jaTYe23lCwWLXRbzAI5T4LPfL6YZHCoxaAE96haSEJJBwiktQOgyUp+BCuUwxtoHLhjFE
wXvCbUBqP/FSz9hVT3w9E6yJDa29m3orw99LFvcq4om5zHIIc/Bl6uw110KrdOpYS3hu6WaC5J7k
knkrr1RjK6o4O9YVJB8uJf+UEHqVlxujeVmR/awCx4exYWInnGpiaV0MbnghI1hkIejZKelclZLk
A7B4Gjb4afrzESHXSHy8Vb3KsgQ8DH0crKlJUsY9O/FU30dJ1TZOGiLwXpuROSdrKMO28AYdR6FX
Gb4uHEBbVHGJ+9PHizIu88SJumKiopiVlb9Si0a3jvymrGtn1qu6h3WM9mIjZojEewUy8i166w6Q
NXD7q7ChFrWBCSWHrh/1GqwoRdNTj8i5ej5ZMt/OZ2RzKuxoJdUcNW/OgGbEpacrjTnidcA1vljS
dPwWflfFW3maKni1eA+0rYAZxg2TWyjTgSHKxgVvTAkPc7R91VMLghkQSVg1cjmXjY2B24ZhsDYk
gOWZMvYb1Q5oRFFE9weXhhz0ZOQ/YeuNVkc+dUbrbnYas5TxRWPglamCllm5xvZtDl4SyV2FgcMC
w5roJs2rMB0ujbqMsL34uqodoyYIB3zNyC2ZCMLU2uYC0+qKCBv9fFSHmvQbc9R0L5QJ/HHnPALD
oBR8+HWmF6p0rHSqXlNTLUCtVSYjaqzU5Q0LzEB4Vtj3p7IiS4YXJHFqeeggUcMUyIdlxIKL4i1Z
rEAudWGlcg05NtS9DlWThmygp1if5FBLvbKI1fbaoFsxrJg4tW/6WI3mFmflaJNi6HPByFaoxnWo
yjUhTVjfB4f3Sy9c3hxaFaiM/B7OfaRJHkQVTXb0jq6Jo9htfMKwSnfYqktjJ0gV38okGV4pZhlB
AOx9/QpADO202ldzFo3kNK5I4bENND6hrvMr1LSO95bVD9/LJjFB7WUx9fuM+ZzN9ZyjYDcjxAJH
KbJZgaI/W4ytnBub1NxUv6HtT8+mRDXu2hYs5F4KpaZgJJOQvJDipu0rrQGbJCKzTdY14LSHt1XV
f25Z321ZF0Hq39+x/s8M6cLzY/6Xq8es+BC1tvzcz30ryue/Im+ktSCrNhDPJR3l576VlBU2p+A9
hWqYSDqXhenf9q0KXxKmJdtIb1FI0vV/p3cXZLdYoEg1ltACXd+f2rd+FEbqrFj5dEgwdY5kahhe
Pq5a69aueqH35pU6UwKCVkQ80zC1HowseefHbfOFWlrTPiyTOU+DgDni1lVNMwR5xcvX320v6OGQ
STQX/bVpT5q/ivoWP0qtUGac7aZbWVCH9tDKg7VcCW1b2CLYNBPJritFBOFR7Pd0bbsI474GTnSn
RdoEFrW7p56LC9dUFHFZiyl9CCQt2QRkm53ReiJUUqPQvJsgNz8iVAtkbFb0dhfsFHAmkR/RFF8r
/q3ZWWQkyNWseuVYZffvno/f7Ns/7hB+nLrOUkHYAvm3/bYjfXfq5KhlPgXQ9hoXmnAjC4UeCPI7
HFP6F5vbj1r/5Uhk/lg6CwlMFot34uNFtls5rbHEZ9e5GRFTkwY4BKsQ9ZjZYhcVQVkcd8wGX0pN
f7m35PYJU5V1Tcga4qmPhwVKW4z0i7PrutKUtRp1JpEpdr0SGl1EROC0ht74cW24z83xGZHCeP35
JVaX3dwfe+kfZ27gOFh0riwA7IPdHnyMqRZIx661KldPg6qGJWgRyUtD7BR6k7qGcDp4JQ2zdSjP
FzLNZDAAPIhykkBJbnTVg5E1bIy0Tu4TQYT1RFtoF6v2fGTY90QRqOsmHMCG1JP6xU718PlA0o2X
AMmwRkiuzUv58fIFcwcg0o6kq1hG4hG4hXSE6O+LR+PwhV8OgoWAA+iLceHwhe8Dls1LA/TKQM5o
RK9tRhhhaxNadvtPmyHK1/wKNOtre/JY/tsyBT0XJRzeIGz/x8e/Ehz/c4ZaQtQ//MXLqS9PF91r
PV2+Nl3Kj/4wjyzf+b/7xZ+D//VUvv73//JcdHm7/LZDPLn66bzgvNZZ9/JhQlh+4G8OKAI2hUl5
AOMPPGljsTn9nBAM8VcqXoR5odAW+gcHlKb+dYlWZ55YqmLq21zx0//ElxBtM1kQ/6XITCbqnylj
GgcjB3lgpqyYBlZlSL2G/vZ+vRujqi5DQzW29XpUEohOyaa0OsTM8KvQSKrDatQvqQ+u+mQ6Daxk
y2i24UPhYCY7PVROYjPZQHd0qum2J99SaVifIvSj1YgCq9n6jbUCLXJUEjtray+ifbBNUhmqbkt/
9VuZ1DddlwPRwkYcxlvElG6Olicu1mM5k7YOUpyaQBC3G2KEvgWiWSETWpGxt+Tn0udOHcnQNuzD
9wRAaPYW2Tl55wb4oohUAT0j4kLN42tN1iET9Zcz5ZghwkyNsd5ACYzQqwWV0fF7FIThn49MB+/d
Lxf2YN6zZKMnt6qp121VHC2YosE4F13s9ZX+xTAsPg6Bvxxp+fq7W1iCyg7Hkltoq+eSet8rx5+f
yVK4fz/GcgBE7rKBocuk3k7R8uMBKlPCqBwP9doKTmBYgli6Yq+VKL5rCEQM14FauCg4KPskp2V4
rBXZmoXqKo7PWovdAqmrWgmEbJFQSPrK6L91Gkok5XbkwQkRczTo3Gj7AX5lIc7vaqtpb6OwNFrg
R9qFNFEiAlwXI3BCqOBNZeE1cYOGNYCmBUNYSrY56lyNzV2hH1WA1T6/AMqvV5gLgIOOd4TOA/2I
jxdAhkvvl0Nfr2uKA2HBFPMcs6awu28gS4hLXgKZkBKNnCMxalyUVPXXPh/v88/x2/vw7mMczPKZ
bGgG7JF6TayNQ0HSQZXkKAh+mWq/eKYOpqYft/zdoViPvn+mihLpGnJkhgVIQSpdcZ8VGFE0X5zR
MjD++mhRq4WBxmDHmvTjceywJgku4co26nVY6rtY9qFbIHBhlqLOU9t7qkJuK45qubucpdNiQcTM
31QgEDNBQHkpO4Xv+T5p343z+dVeFi/vVhY/L8EfH+1gdhYNmNQm7uo19V+YR+YKIZqTkHKdV4HH
rLohBNujwXj5+WF/f5P/OOzBgsaWxskve24yqe/IBem6kPXdlP069b8KHfj9Y/3HoQ6GKBQGkOsJ
0l1PiCcaZNBB9mPX+Hddml8d4WDkCDu0nHbNEYbpoTavm+6Loen3Fwt/sc5ZaPaShfn+MTVYlJax
ySDbKWft9NyZPB2Bzp7++fOb8tvXYUnHtrFhMucevA5sqm00fhyHiCV2+5uyu5Xnq8+PIcRvnziL
ZbyukHWhKQfvd6MHsixnPHGo5RnhhnUJOyOMrJ06y2CpAIUS42uhmSVhfh0Zx/iTAKgD2TC12zEA
Flaa31Udbj4WEOoU5H5J46KZhJ6OUgyYCt9KtdRN/H4rUT/Lxps4kbcCPHKoJG4ehmcSdDgSjry0
1DdYmYJ2WMvU6Tr4Iq35LFcvwIHcxCyPpFI+UsLTHiCChcBYZ2NFduYwe5L20ogbCBsz7D4KHzEs
dmpPO8L/VrnJ2w2OSZJssHf5OpgReiBVgVG680dQJ7JJQHELmA+4l3IEa2dLrXjbwq0qYSs26ama
v8qEPBdPUW1+10V/a+jzleWPl625adVTSs0XXWp+jzsw2sR690j2/Vi+CnsuXBwet1y4JjSP54JN
CuWSqLMR78qeVZorYzhHy+9Iw0OdkM0ptI0+6JsCZnaJUCEJTtGLeDwi51mbnCL13SfVS8cSAqDh
RVs9J/PGZ25cToFkzLVPMXuSLrviMTeeg/mhE9/qxGZyetSj7NyHjGdM3UqM9ipBzDmTL1QMsdfa
CH1GyFYNuXA0FrpR3QzhzVBV6yop2JBs1AwmD20KeY5P4gnTC5zS5XGRopcqytajHG9MEV5ye1ZI
NmA5+Kji8bYV+h7E6IvVjWsskFfDCGcmkiGLgnjfE8d2UghhYJaiRt4PKE+HbQfUaayu/BDp9XSc
qVCkqshD5u2qsnFM/4WWV8Jqa0vIpjMs00PE3R5xFxQ62k0dOXm9GslQ1NsnKYtJ4WIcp89ZvUCT
dCDnwTieVtZTa0setCIPb9+O5tHODI4L3jLdDHdx/KhpMYszec01z4Ei9u2JkH+sCLACIUnZmkG8
RJK4S204KzUvK7JV29vXWX+GxmnFOsSegCSz7Gu7J1idNUQnWz0tOhi057KgiF+Rt9GEl2AcCYoX
xJxlK0nr74iBYfZbcIi8ZQm8xC5waEGt1ZgqcWczHqsndtivqlRd60V6WpviMZHjh0jMZ7lRnBbz
cNkM1j5jKUs3BST6EYoH7Arhpu2eO2E7qNFuNUB9vnnTk9dWhKUbFE/t9DrghZMpuwtIHTWOO6Od
0FU31Gxy6quzm7LHDs+7CGlf/KJAz9Ba5kNF8SI+vtm6LJw2YjC4DuVGMVhJ2xEhmhIsZ+KxCNsk
zC1WJC8F5VsC7qnV9jirCjdUy5MxyB9Kflunqp5VnFG55RPQR4iBdbRnRQJFBjMMPA/6Vf06ksLV
FN+mOnuHKtsCC+GBJEGkfIB8e+53mhcaWBSHieZd6cJqI4vhClm1By3XlRAZkWmKW0r1GgktF4tJ
5PVA/i9qgmgHcEDRtGh/Ri+q8zWNH2RZhCBA/wYTsrJ4+hc7Sh56GYmfuCr29mSepbSrQvIPdarb
eEh4LLNmZ8MokibQb0sbEx31coaJ1V5RkNj06gOdby/Or+CiJtwczDhNkZ9HFJDCPHuwaukiAltG
qtxenQhKCYbNKO0ltE+o5fDWPcQUOjTugs5wDXfZg8nj8o61ZbFWOJBSlmuiJ3bCT9d1I7aa3+3G
yOYV7teis70eTnpS2ODNz1loIhYlJNig8wQ+n4DUbSCt5mDY01b0kBNs/IQcyDr4ZjNASQAJM/W7
PNpOI5+Hdnc8kVcrGdSMg70eBRcmMaVa9aCrwWXdjbu+PynhAGHL8iTMOrBR1vXCHcp3uUq7KU02
GsPdAI2KxvZtTQYi4Mbj2ujPFDM7mROyYoiXJ2vGIzd0FzVXddB/URNRlqn0w7KLTS0tdaw8ukX3
3jqY0nF9NCEtmhrVXXG0gCcNCuw6vVMEvPhG0nWWsyWENThOmBzAxqEQ8oQVHie9fIKf0q0taBrh
LYrELz7aL9PzwSc7mJ7NBC4CC7J6bWTWSiPnSkbgD/4NYfZtyr20m2xNoO7q82XBL0uPg6MeLD20
LqZmQYOKoAFsU+KWGL+NUNOvFrvLWu+Xy67gl1N1lZh4oCofVlIhwkAiuBJOjsYjQvytLrHa7trz
TqbJIpmrYrSBQg1nywIAkLQ3YTOw5+64r6y7gFuBgKRUK0S8iWt2x2pbAvIN3/bo4YCfYYme6MSN
qDQ2jbRJ9InOtbkiVAYUI2+NsRuM2/ayja5bBVKbHbhJg4FQ8fqtxpawtwZwbq4e0hstSMEWd6Xv
aYLVyQJ6KMHiEuKKr37TGNMppdBzPPBrS3uNkuCcTsn58s4ZSn+rB9kdvoOVPgfnaWN7qZ2d+H2+
toPhNjQUD48sDmb1Ycgm1wyvjAD/01iP62yarxqJCnLfbZckFoSDd2kbXM5sTWS13kigVFJ2Y6UZ
fx+xz3adtQoyYoULuIaophCBLEGZOM809/PnQ/nizr1tsd5t/xkC/Rqpx/JYnsqMiWF9JaT1Usax
Zmvfc43n2+6oa4oNY69vP39++F/qR4pKfWspRgH6Qcy0PL7vjt5U1qhjlKqJptg0Ubcud+FplOmo
67sfj+if6kBdFxn/fqwRvtX9/iggnkTPNUSD7+2n37V5LU4fs9fm8Js+FCP/36g+Ej34SVfKLZ6L
5i//9fj1NUX0/9/+smvSx/yleQ9kWn7Bj2qkbfyVphR5hss2Bs6HxZ72RzGSr1CHtHU2Ugin3qqU
73pTaDD5GdrN6MkFP/OzFCkp1CJhJgkZ3gXNBxA0f6oW+XGApVFkqgIUE3s5+l1LP+zjszQTQJLC
r1c3Rg9Iuj+Og21UH1sqGLJdW6+MDEbpFX0qxC0sPuXt2G4N7RgRDC1SDanPUU5rmWUtuOsQPK9L
4I5Me904qi0mWs+g0SzYSq+q5qqPN5q0IUiFpXNuunrFPMpC06JFtDZjopOIrd/7DEqhR76Jnq6M
dgPBsZx3UQHGbxtN1xmS+uYkPDZvm+vsZXzUv4+P+UYSp1N2EcX3k9hl/hfb3YNK3K9X6GCUVsFD
1gDn1I0lec3D9Gp+Kx6qB9Vw9W9gFFHSPCnlynwqHoqH7pUC7uLYehpbBy4jUMV1N71OJI2ojgUY
B71QsR1iCBnPxrKNqUgsO2k0d4rXU7FDeK4EwEjvU+n7lJAONCBQi89Zyb17Ws9/zDDvAyu1pZ7x
x8TzyylZBxUgMy0bzYdesRnMu7K+sNKtTEqPdFOq52xITufv0oV11+2za4wy95onsUa7Z1FFfhIg
TaJk5AzPm1NeAjmfWPnVLjtdjR/8d37Mg2rQ/6WP+dUDckih+Rd4QN7CUT97QJb5790M8//fqPCx
CPb2BtkAj+gVoTcA33SwLs2IociMjEZIlFfQ/1No8QgPqfIYwOBb64uS7VdHOxik/51He1OYH9x9
m8hG5he6vCTMHIx4tZiLAL0e+WGusZncwRNuvEL659qu7THEuzP/6C5KvnWwClZfdU+VN1LUJx/A
PBifshQaKhnXaMI2g4eqDJD+ErHlkC5OYUy/I2pnj9C2BVpxbT2OLyQdqDcY7zvcyeSuIWMFYn9U
XtkyyRxuMG9q8D1P0RG4DLrQVNarm+w1uGgV7GRs/93kRjrVTKc9jm7kweG/+DN57SmE/fwLuiA0
CxryrphscqeLHdNjX1/7dLPBJTktbZnrYN9+J+NBukFndYltEPuhdhScB/fzYzmuOuHmp8OqvwwA
O6TuHjvTvr41UrdMnT2x5cadctu89JvkbPo2HAer7LLCqOREl0nlCoLVdOdaW6PIDABtg+PR4ZW4
Q7ie7+OdspDjnOg7qePB9/I5fy6fa+hIaCqJiWRncfoin2pMuz3QXD6wq5U3SyEncNl80ripdQTG
Tmc5+QPM6lWDRj8nS83prtqNX66QdIbHSKVT9/Ph/evbfDC+/+dt/le8zV+NJofOi//o0eTjZunH
SI0SaKnwW9ggtIPaBoGKihVOqdiUavA6qOJ8Giv4EGYzb+1ag52gkQ76+ZP91SEPJof/iEMeOG1+
nibtYoNzVelnHEwRCcKfytZyRPne5I74W66/zV546v7cEf7d7tKXBzqYHP7hA701eA8nAfCObErY
4gq2Jh/XIBEphqrVVGLT+0gjCKaC5oVMwVVFvFWjcVw35RhsTbsxXC3357U0RyilDfoIdT1Z6H8l
4jfyKdtNgBeOQknIrojoFWOdrNYGBAi3Pq1KlO+GxZAc+0kOTeR6hBEIiQNc9ufPhPq7h+L96Rzc
oLxJaAgB/9tgCM/ccMAT7ZLlNSBgr/kI8Opg5a0Ik2Eyw21CLuEdsvmxOmfi8HtHkLg3nuSPxP1Q
F0rcrybd376m7z/fwX0NslS244zPB2Kg3Em4s3Z+6qDzja/qM+vO2Fpb9a5kb4CA/qk/GTf1SfSV
Set365x3n+GQuvkvfsv1g/nt//QtX564T14wfdklvlvkFyEuSixBYlM9ViTCJU75SFBUePIVHPar
R0s/2E38Mx6tr871oCn+D5/rgWzlxzgMRVtF70vjGL3vx4vaINOP5yERm7s72T07C5zWub+/ubr6
oirxdnMOb9774xwMJ4GVG729HGc6Ci7bXehWjnzkb4Jtu3sqd/VOsGw3XBbIO8CfzkbaAIB0QKE4
w748zZ3Hx6OVJ228I4P/qbAyLZ1vwjGc3DltXQT6Xy7qD0Sjv16Yw/GlhvRXFYwvxewkl4x/xBV3
F/Y6PIdNn7i0wuRdPbt55BLtfFSdoUuThWtWjn9j7r4Yi39T/7DfXbxFS/7+yQ/+iZ/lqwfmULD8
jz4wv52335/zwduuhwGlyIwHpl8j/fpf7H3XcuRIluWvtM07aqHFms3DukOFjmCQQTJfYGSShNYa
X7/HI3u6mEgOsbVd3VVlkxZJkQwBh4t7z5VHXddfVlAyuYOYKBg2hn4B3S+t99WF/k66gM2j5vkK
6w1++a8paIUPyW0ZUlAUSgEYnUzouwK5gIhzuiBzNaTbuIPzkJYmOlcmMJeWEm+WTsx1Id4N6A8/
MYsrNnPz/7Mrdi3S/USkCDOkXKut0cUhdkiW0tzhYRZTz5VlU3iTkFxKQMSF7I5/8iTOxOW/fJcs
TsJMrv4ek/CRAxG1GgaCgFAbhirNRKMUob8Qii5lxzS/5ORLYffO7ktKGvPBjkzy6lsEyRSmfnik
p9qSiHs+7yWqk9F0NyN9cE33LiLu5wuDQgLIwB92w6+DkmcyMmmRR5pPGBTvaASZO3AEqSeFoJDr
VnXakYBCGw2J7Xqdb1iNfPOg7pC2d0KQ6CteWVDOHXH0G1siF85+KV3pEQ0nqeF6FEVvBHH1Ow/G
ycmzThcwLR5Va1zDX+KuwBBFdVNdwZFGB1c3QwccaBRfVkOcIzgR7WET2K/ocWdNFPkx1mu1QYte
+fYI1xRnATu/5jvPlI8NeeWos4odzQLRi6kSaj2ipg0fH1P0SDNfE2g7i1ZkjUZydvAMVf2MOhg7
xKeCAtYJ6dejsiPp9qibmqVYK2QPrDRaYByqmRCrthvCrzqq4c8yXlHbBhoKeNvsPsQlVVO50fbM
XSY4/Oo+emvWrX3f0WGN+/ka06+quX3szfu9Tu7h3qL3x5uUOjIul5F81ZtIQCHOPZ4CZxtR1mtL
J3i5tEYixURBOrrKyHp/Pp1SEpPGVohqbWqLPR6QK0Y2L8MB2b82uPzM2mrMTUtfLiJEf0pA52dG
9EXB+9B11qrMbJuSzn7YtGSXrBAWNqEgzJ4+7DbRqjJLC96hQ7DdZFv2YYVZ2cGqX3cPaBOGXk1o
vk/HdbSNwMOKXxH5Ie0a7Ybt4SjCfRhtx7V0YJdlI/Qo0kbpBVnDeMTkZf+oOKAwJU/uW0suF/4U
mqAx5AkptwkBNRxBx0KTf7Ae4xXI3Uhn5atHNF8zexOMfLa2wzRzdCArnzigtiJuRt0e97dwEhg0
/OwgzFB80U4IUrPTqZDaSnCnuIGdvcqdkBx2gznZ2ba3zKPmIKN9/VivLGGNIdqjbVFzAfUtSQp5
psT/LZJiaX5m6L5q0DRoqK7zwzaVt9MOvbXjSE1K+kUwwbdIUrp+GrfUkhycgYzwtn/crtfn08L0
LAutGcz/KbR+Cq3/mUJrhh3/lYdyST7MYOW/Un6KrPLrB2GOsBYqe685V/O4HYf2zlOASgvopsqs
TN5h+rG2Oht0p1ZrgdMYP9PLYCNl1+kpe25cl9CSzfV1LCLFnhvpZCPLeCXYgo2iWhOUgqZiixY4
aa3YCq3IBNO7q910LrK+KfImTaTE4icaiLgKOE2J2FKtsrNLaw5UJdvWtECct+6sJ980TB1NinqE
3qIVWqCfR2jRzkRvGPwVxesm4jSw2YEYEqAaSNN9RAJy9yTRJ+ReXk18gAbnNaX6MYd2vImd441s
NgBGHbnJ6VZsSbw19uVXyZnoFpo2I9vj9v5RhVMgIC56N5NLTgwyXbU21PTL5oJWJgT+DI0AAY5U
IaeWvLC5eWMDOr9BfeN5VJFdQcXLywuioWsaWWBotsHKB/Aqk9FGopLFpiUw67vSHG3VTs3CYaBA
pyhidT7X21jPhbWeQflQH4LMR2dLp8DqtZi9Fj2dWjwqE9zxFlvJTWeyCCdbRnmNktVVtgJP2Gow
R0uyeYQeRThRCqDw0FLcxPatwI7wvwz+9dQKzBgLLpmaHWD52d9KJ7BR6kYjO7TQPBTP49V2TkNr
clMnxrODG+9g8xaGyR9S9AG1eHsCBI3tcjs+IB8X/+SD4FQWcuZXkzWaQPqeJRLRHiww2QNNF8Bg
uBk8BIwqtDzchoovsFiuFFMD4ga9AE03pSUdVEeweTiCklVnF6ZH8U44jkHpjZXJ7YaKbkFphnwa
K3BJecuvpr10yrflStw2Dg0s38woHMAEDcJtYZ25ISGA51bpZHZq2f2q2YNe0UaNwRqftDuZSH+j
wTrFu/INCDRwfGABmDxNACQBDGl46fB/tEI1B3wiqhmBpdEaBvu4sRpMxQZ+JwBQ0ckt3VLxpeGG
ANrZ4YFjwNW2xja0XYOiN+7teGhtEq78FUUbbCdY2j6LomJmlf0UFX9ZUYH2gZ+Lirmx67WsH50O
UdHZIOPCvlWdDgJ/sEFZ8HfF4OEsiZAR7BmUtjpMPggmb404gZ7D0xFZEpkZ2eCvoV87GKzYtNYq
lGj+UMMcaM3JSs0Q+1nDIUxo4qzNbNfs+pX6gLYoBEQw8MNO6/GAtAMTp8K3MlsCeoZ9gdM7UgT/
8ZHygSd78SG4aWiyBrGz0zg4fLbkIPsKWaD5CkF9ql9PDqTdUhqKtqA+WV7ie8dpBfo9xuckOxJc
AuxEgz3Y0ndgLsVsoWvX18nuzAJqcbKVh2Q1QSrJkJBgm7l+l0w0GydgoHESM8Xs1VS2ErN2IjvA
vPn43Yek9C3P9MwBP30rd/x1aCV27ZSO8MxkL6q0aAb5Gpm5E5zZ+1Jkp7DXhiew/kA4RWa5w/sg
e4Vn9gmCG9ngFHDA1eRwVkpBWIMJBy+Fw1717ZX1K3tFjkdgs+/+OrHDteCWDn7iiqEFaionxbhD
rEtilzTBd9Rs4Su1Chtjwj1m0AKJ3WIETOp7ZoD7AFu2me5Sh90P81z468ic3JyNx2Y/MU7cCTq4
muzK168D0xPsfRC2+85NIXKZ2NUAIDQ4FEJ6jFcpMMMWvLHAD6gVOinrepXcRDfyQ76C+IZubfb1
rbBGMbmtO3DYXEHOAMuegRkFD8FsnQyrIFNQHUDLtRY0BuS3aiVOfpXRudns0dEP0pxpFxHr5bts
Pw5YAx6nxLNQXkIrypseiW4UKiCgEJuBxR1DO7YDK7DM6BQAnIDOAOqdqa4SCqGyPWt0E8eHShvt
0UzxXGPDk8AAhYyxdjZT1YHD/BQ69pdmRlZ2M5oC3ep28aYAWHg02HkADSNRjojtrn3znCPrx0ng
5ckc/SZyQhNq3oNe8yhACTq+U6vCzCmYSYRkwBJMc8rtNEehhlOu6m291ZzzroSqrKDGdqBsRzNI
zqxobD4ItoKbRh9bDLDAtmfny7NCJD/FNrp7IxFq426MVU8u7A51TAyGjOGbbusinguV2+KAYLQm
yB7NHK6twtJOKMfDtQ2LQPV1hGjwGkz0zgVJBDw8Wxeu8FW9ktb1VnDEB/mr+rU2x68+dibakW6R
ZO6uYFej5I8Z2kSkgF8p2cCVY+4m+8HuLG6HpQXy9B1kqR259eAkFn3LIB/e3hJ6ekE4nZ7v9k8R
ubvryQtQn4cFo60b3al7c8PQnkAmcsNcLDW5ZVcp8QuqmSiafxMN7p4U4PCCFgAm3CAm22al1bvG
0ccK65ipEnh6xNZiS6qY6KcJjxT8TU7v5pscC8NkIZstD0sDfm+sZmgiLgTUs0XiFdx7vS2tA3eN
lWRwHBXo2HVsMyFaji0EdnAKsIztMGK/oiG2VQJnUs3JV5ojYOKktfrAwTWUObgtuhdN9G/ExGxp
4DL3HrEMx0Lx2sE/vOUWGvc7HvZ+hgfy2nALTFBL+KuBJUSpohXgY7gFlwV4MhdUz8ylIxegmeyG
GnGSq7cOHGtXm4QdWIZQ2aFABOVqnwwPzPZgBzrfQ/nYaMRvKfZkVreKLZgyFbYCBGy79zca/t+s
eEsKie/KlJ1dle4YTFW2hf2M/oF3kGJmdrgiVUg1JseAWG3Qoa1bp4S8A3o9jXetU50Ts93VDpif
8TcmDSGJN7kDOQ3JHEECo4EAJDZy0Cw0zoaDFVmCeMDMMMCVcRhO4lk8h9v2Udgru3jrr5R9d587
A+HwLsNiLlJ4Vo8oj4IMh+xmkp5gbEzKQjPEToxzq0IWfvtsVDNSfysTlHxZMjAsto3r2zoOGVsl
5mAEtt4IFipbL72NV8Gd2+E9/bGj6mrYQDI7ydm32BgbFw5bE467xgKCze58E2wANvzS9/195bRm
CdwZQr7F+HzsAitydIiXCIcYhFA4paP9VFEKWF1he2KdsIKBUz8nMGrAK3iCHYfzz0ygyBFW8IZi
F8JdytAtfnY2W+kKrlamOploZt519hvcjFD5JRJ5KjhjYZ1iIwIzOOFhhI8TtFt25iQ4NzrEIx5W
BKFdYgMzpYxGmxC9kiXAP94CVvOQsIbTw9wq3vbIhbS1LXPSouQNYgwNoOBMHU0wNeA7zA2bIfEW
LtYBs8bePljotWobsDkkwo4wO64GBDY6byLzE+cFc44uhsf0HmJu5dEU5gzWCjshhWhjBi8MT2SM
sgBGg89n5k674gmFBMdxAmE5HteZcTl8pPbYb7gVigshDfCwk3XngP5lle15JEtml26t7LBczOlO
gifuBEVueWdQybOttPdMfYWv61bUka76TaEOpLiPMQRmRCh73ZTwxZRrfOetuBso5k1617nDhilm
tuHYJ3AwTbwrqAAosTMzdJkxOOEQPcPyrlc1yh9CAj2EB1uNCEJbtLeirVlf2UYOAQp6J4AJCNCB
KUi34Cw8FI4b2hmlyWsLR7WO1QVlBVaOibEQWxktV9DogNAX7GNMEJtt+SZw2K5mFjJ43/AdWhHG
Dvb6LVND3C17LfurTmuX/Y5+Do54wzQnswYDB2YUrEG8mmLbLQDCRRtbnjl/f9rYP23sNj2ir0BT
/+d/CEvmxMxdj6bxzZT08MZFAL9McdQAeU9MTIq7paRMtDZZ0LTs+XcJAD+Nl5/Gy0/j5afx8tN4
Gf63/5ofv8XA39cRMg/oPDL+LphyjVa/E6gCl6a+wcQ3Ug3gk145GjDxQhHg0jVmCUL/X9dYNsJm
oYKfRthPI+ynEQbc9dMI++ONsEUUPQtU/VMo+tpe+BOZPy/R4PkyTo0BkRL0HrvGPYoVC5xnW+nA
AqsscwzxRwJnBaK76OGHGGIB21SD33gyZUtEHAO9iqwJfhjm3/7mNUKenm5+fWV+2Zi+gsiZf7mf
1nBvo17SUhx0HLFbOHEGJD3mpo/0N+aQYT6Pb37WDbOPl/K+Fu90Fuv4697pYvjrGkl/p8j/h4a/
hCu90A+bX5VY32DWYnyeQg4SK1EQu4Ztfnjr4K9jPrfL5eUy0mc4VXNkQVzwh8KEN32DNMEe3yXm
Wmf+PvihVpP5fDORQ4mXgs+W3N5y5IBUgnV2yA61ox+be/Eo7aXdcJJvC6uAQ7tE5oiGcFUN1xI5
Ho9fE4QKj/BqJuQIV9S0ntb8Cjmp68kpTfTXRYZdDu8oOq3TfDUimbU0WdXHAOM6sAne3ZFp/ZgQ
7fT2dg7IGWEAjJUzX0Lz9IYYgIR7iBHYS5HncWFpm5y9uWzg+N6CqZC+vEQUuR+I/MH7f6nMC5x3
8Asq7IaRwomskJb9ZM+wuz9dMBfXOcInNza+4RUsqeD08nmyx8de9HcrM7PtkzA2Yj1uZeQqs8cG
IR/6pbcGMycPGrFvUYhz3xGf3Azk9lrL7iB5mVhbgvyXLTJo7lAjY/kEvfIR8mBhuw7BFTtD8Cqy
wDnM7iWCz/XyglSb8Tprb8h9iay3kXx+J9cQ6md7bJYuNUgjpwwgxnTUL8WD94o0a6dfa+fwST3x
J/E0HGtQ0pEhMMFcj9JH3iADuHQnou30M4oDZfAoRayaZnjOv6oI8oESinLoZop2vzFF4aB4UsE6
RrrHz8c94xz4Vt+DbvD/OBszoG6A5LcrPJyNcS+EiNO+shBoSr8KiBmZPgl3oU/vUhs+XYsz43N8
DnbgpULkLkREiPm0WX7w52O6Fth9NpczWN9UvizFBYutIEIlU0SiEAqR7GarI4+LxfOQEENq95pr
gk55pBGsHJlAwn1vr5G7hIopRDYRBayvQRkJez7CUJETgxhRjxBmskPMCKgpc5RHlKgubAX0AvrI
wHo3pzPNHmXobBlyGD+LFugYLwvSIm6wYyk/I0K2LDrA4kNoJodcMf+GpS91iMR5F8R+kI/WHFg2
Wn2X4CcLb7Mgs4fwMwuns3QmFv5mSfZsv4c0RfTdAUG0L5vSyb+tjE0pm6VEMjieRzdC+jXITpGS
HW4HeOme1MNkuSzlR6cF1D0Cv1hFHYHTGnG/zr6G0+CEZiNOVsM1LQmdN5G/Jh9YvkJnSWseEAHt
FZFH5vSblxfPenu7276mzs0RfaWzjOD8QUaFJr4FOIPnN8OskaHGvOPM5830Pvvew/ONuDUCBa3L
/s+iQMxXjvAinOvohAuPIkK2/+T2EmclEi1oWb1RwpZPCX/NQUC9rsumt7+TXPQDRPQsJAENIUog
eNdrSIxzQUdS0Due3KXm3d05R5DjeoeQiaeXlwy1d0xGfn4OPkaIv+6ja4HmO/3ODxmYk1oMtLxJ
DrIK1IVMM6dzcpYF5qDFmzltxfuFiy5py2uF2Lur/tSW/y5tubgfZlGb32U/LAljcebs/+NOy5LY
vWYGvtu4P8Xun0vszhDSn0yrLwGla6OId7vr3wGUlkDnvNf6nwV0LsF+cQaQ/rywX2PehB+gqqaJ
rKOYAhw9k45KXvpoOgKop5++dMjcOeSDuzpk53onuEjyNl+RSWEl5DXe+UByyD0w2zuk0dNwDXjh
pmvk9hAk+8C8+zqA07hGLhl6VjmqPe1yeGIigkQ9MDxf8yoyyqoMgjsDyDuMaXAqHPC4RqeqJKcE
lh6KNReg7OLtzeyzv9jtXTuu/rB6Og/qMx6My6jj/T60rKdgPmsYwOJHmt22SJGR7zXzgUFzlgs7
mADjtLqF+QEDJHbjjXrNFS1pu2N5oJHNykQ6dK9BV17Saki0Qt4eKx4wowOSrOx0h5bV8H8heQYR
cpZwiVQeKmFNfTo4PioIcgENrB1FsI3W+hzILd7cDC38pW5O+jDz+93Kzc7dyMd+Jsod+nVocHZs
Thf4NS4PsKORe8fDC+I4Rxkel45evZNH53gqUC4jUNgjC+YEU1uf7aHZESk9dDJKFIzkYK/W58/X
cPE2ZzrzX3ibCpvRz+5z5ihQpDxU2wqumtJiuaTxfoKTxg4hvZ6Z8+V5tRfJ0+PW8VE/Gq5Xe7hs
0J0GzxyekeyIl+UUPjTmVhitL5JTr2Q7PYpb1VU3upue/YYssZuzEX024pkbYfIMLdcHjBi9be0N
HHqfL86Mg+TvrpN3e3CmxZo4l3NRg/SoDDSDIvFI48szKyYTtjLl8TNDBibIfZGhyTLRE1NwbWHD
0saZBR/YgXlTp1R6q1CVD48F+tZTAcLBIxJNbiarIkhOI11veTefD3xhXoy5/TuoPBdMmJf09IjS
sdOSgf2x1vh1YoyZC74oh6CRSlxg06CKeEJWKLpl0Ry+PbhQOXLLdsYE2/sZflV7RRxUsoHXhCj2
8wTv3iv+vR7R6+auIo8FMG1FMEoUtDEPYQArfF2RG+hCFDid4cd74wmPtLy3hdWV2Cx8snvmbIlc
MXERH+AmIFVGDP7BIA8lHMDMW/xlx/4CPguWzgoF31jbR7Z4nFMR8/PFWjp3xkyM//nPncEkyTuk
/FvP3dL2nQnc9nffvjOh+9fcvjNx/a/avgva0ZjJ4N+kHZcE8NWT9W6j/WkE8Ic9EnUdgSgN1Nro
/DiTwFnMCbWi9rLzHKA8qXZyNO6Bs/Eeso6eAVHuIO9M1FKwINVC5YLAM4Hxo2D79eIz6ZxMjQi+
7gH1tSkt9xEqiibUwo7W7trZ6wAGQjdDsj1L5zdQTDWg2RTyPM8KCqGeN9XZr0BeCFJJKHIkXqOm
i0l49NSQ3M70HpGSbu/3PO5DNN8i3EXn6BsQz8GSSVGVk5sSPfP4dVwNDis1iuCwD23ejdA/xEcV
CYI0zNEaWaIbw/5J7cgCUwjFk6j+EAGgRZM3RfOJ4egST3wubNF3c2FyZhbBWIboQulhZUwNldQg
trhK/E0O1TMCVrL/8hD9uy+gNEQ1DautQbUx/qKRh/+KYrEq7AG15ZLNdEROWG3AFwPvLPFnhppY
JQ6rR2Sf9qUkeO7bIziy16B/MIzCW5SAIYmfpfkXCGYgZGiJCA7qqIia6IDyLhZlR8st9n+k+6Mi
CWXhGioGumuBRY93oXYqI4bzLXtfWAtQUAP60Xw+Zf+Nfvp1O830U+oLaZvH2E48rKSSPPtkVdKb
Wx9QD9CwJplpsz+wPZJa2erLl/vRvJcoOtcVAD1PTy/oYAMdHpGX09s6xK4vaIDNkJpLa7u48Wd6
6X/Sxv+wbdR7iTRTqiUIjLoixSpe4TzzVLAHWzQG3yL7dnWLGiLUEqGA/Ar6Q6zv7fNzCWB2ertc
0Hrg9VVH76cY9rC3YggP9bTb9dvbG2oJzy594xCOZYu7Fgk7z/SMEr0QJToF6vAyBwVuLF4brc+B
NZIFmbd4dzON/te6u2WhNdP1P4XWotCawZI/TGgtIoWZjfm7IoUPgTaotQUQ2giidHVOvINXnqeG
yThAF0JLgRITRzqHgEeru4msn1SbJ8l6QUZ/2HIW9MH/uOTsdkORa9RIxCUDTXgZeB1dKfQKBCzN
sxyg/LQTOieNhMqM4zS1swk9UmUBrUblmBi8/ND3aLRfplkNvrzimHbicxGAZisbK0fR4poYfccv
jfhDwPDriOUZlEujOFa8GoITnUg61OEiJSegxUoi4w7+QXAdd26BNiB3TywpYb330Z9/QQNfvfw/
ALp3Q5gBuhRsiqMqYwgwrJmIvvEtVijH2tklhLWFYXWDPvKETkBX57cEuRCfYwCRoaLPRjBDTenQ
1nFQYgQ7Zh2/nHasIeLBRk+/Bghle7eOyGnhkkvzPocdv/+8XzuZf3bXMzxRF23TcxzuWrBLIDnk
hZUUvi+4OkqkFZTOhPPCGiOgk09HenOPOj4GDVNyypBNEJpIkBhdLAlDvwrc/vByIEnp7fL5TH0s
695tj5lqH/SO48QMw7xAWz8zhAlUBtgJlwaDtA+m01H0IyrIkTVZ/CqjsRBr2+jsK2aHsMJu171l
SIANvWf+GIpC9Mvl7fz2+UgXNzJb83cC5/ffyItLOtOkf9CSLolJxlr2fqL+eDG5dFpncj31Y6mP
C+zBlOyOW/fzfbPw4fPc5t/24VeiiU9O+TU/4t2mjAYJTKo9VBJOS40DLKBNCRqT0HgX3Tdky6rg
Q5rsc6RUtWg5hv4aaPdVkD2aM7CMpxcWcXi0Pr/jpTM9z/z94860sAAi5k3kfw8QsaCNrpP3bsV+
B220uElmMjadQnCBVmyT8BStxHwk8gItQQPUlLW+ZTqBI18GEza/oyCJboQDJLa9PXIRHeQynlGb
TxeQyeKY5tL0zzCmmXz9PQ/TbyLL/D9t3VRPSfiU/Y201etT+7f87W/n5qkJ6yb8+legvmQi4H9d
+T1RBGg+NU9/e82asBkZded//sc+r5rgtcr+tnuqcJNPH3Ffsk/4xn0JbttfeFUGZtB1XdUEHfrl
G/elIMu/4E8grAE1pqypCjbV38kvRf4XRZE00CcIoLgEOS7e9HfyS0H+RRBEEcxkkqbKqqzLv4X7
ciZR8PmqIoIsRxDA5AYWzJkuEbg4ywdPGY4xV0kmzwlftLgEE0zGa6TMsokGFcJq72br+E3cvy+Z
ZFDunRLANTVRBdWvLiqCogpzeVvUupZJmdAfp64FlTcP9kyQeKerz69yJTCYXUaSdSgUXRJkA1/f
63WhiJI+FYXuWAlBtg0isHAH0WAmkyyaETd0JKhFfxf38WrI9LOaFL6zMIIfJlcElbTBg6FUEiTw
yM3MmVzv2nGaxuqo503nykVs2H2hKDZvdGhtWSvxOk15+GEDH3nHZSeuuBiEalJuJG4sVApR1Grc
tIEU74RG8Dd+V/jPktoFCzM1h4o8L2qGrIiSpjESVFD5fT9T/BTIkSrI2TGSssBWswgQOvM5p89S
xZ3EqYO1N9UyCArKfcgh7Z6fikchCCKaytNLE/rB10xspH3EV+U69ZJhF3iR4Sai1tpNL0lO4euR
retG4cp8e+zVsX8QJHCs6Qp41INa6Gjc8NkXNRrOC0swCzzi1nQB0y/KOqpVREOdLUGWjtzYSXJy
VIxYXpeZMFBtUsIt3/s1NaqEp61c9XvZS3sryEbezgwQL3w+CAYgv9uIjNga2UyCKoqiAUbb76c3
r9Ve0ZUoPvZZI26SRLmPfDGzpF5tbRDHG5OPSLVaLXVv/PEAKLoB6WHw4NyVRW2e8dzwRt2pWeof
e20M6KQL90nQoiVQpHCmF9WGGzbBWfMURBP8uDa5quPI53c+t2VRIGRA9jFCLsg5AzTx3996Jhh5
FqmZcQBpVe1oPodc+nLSbvws7C3d0xJHGM+yHx1qcUS8AsyqdVh5ttCKcO2DKmUTS2Vg610ynuJK
d4MwdcSMQ4O5RnhoEpE26IGkTcZCvfUPAkoBoSXCSaKsYs0UfqZY40Yu+oETjUMVGtp5VPrOasbS
W8CdAjtW3+0LfLouYX50WQHZ+hxaiUOe+7mmT4cwSleD33LOIGCTIteItLES2UJTDU9SIT+HLRoM
TepI0lbXFoTx3PzheVXApXWNrY/EaNO+XyIuroKsyyfxkEkev1eKbstPQ/LYNQZKsbwCjJOlFAtb
EbRYKon47llRSjUw20LTsXHKOH9UlF1QG31Om5hH5pWuVOIqU6qaeFoko9VtUzJdIldfpraSXj/f
YXNIzIava7JmiIIORcZrM2Dm57KqVLHBHwKQf1dc6D/WEvZWpMkyWkcJY4d0wNaIdqBiyXdaKGse
GYbOW2mdwku2HMQikcdA+KL0ar1DGoaHXk3S6O8yj5+W9MHMtsJYRUkRNF5BhZAmG/PO9aIxxGmd
dc1BitLyRlSUxulLTwOsjQWb43w0vu0ybZONxXCX5gUmMBVyODc6HaK2jLqaxnJWRKRIo+bAaVJp
B1lmdN8O7W+CcP9vZOaH4jU7N9Xra7N7Kv4CjOaM2Pu/h3V2GIXv6cvZq79BOE7Q9F9EiZcZ2e0/
0Jsm/6JCr2tQMJIONQPE9w/qcvEXiA6IXhmqVeMNAzvhv7jLReEXTVJVkDHyiigbvCj9Fvw242pR
NF3msZtk7CeAQqZdvj++pZ6EjYJSucsolaDB4vr6oQtk7jmrK+UQSNl0iNV0ND1Nb/ccKmBW8RAM
tC/F5Dg2fRAuSPyZULuORwG6E3hALtAW/tBcPPIDn+857SKLkbRqZLSkrJMo38iTZpDO0NGhkssz
e4pE3UrCxA8JV4jUa+J0gUjveyF+HYgOhKlhcSQeTFcz1eNNouRlRitcvKxKrMAP0DJynGr33Rb5
AMteM9V/FeLsMgLWEegSSwkdP/eXjInKeY3YeRfOS3yQ1Eoo7kp5RJgDTSWx1+jOoDYbWTQmKtZT
/zoUFUorPUVbqVEcUSmuEjsVytYZUlAfqtnkr/Te89ysM0SnqcPE9NJu2KgJN9hxUcq2wAf1XdoU
aUbqNDIsOatKCzzmS+h11vv5253pQOe8yCwDpPV+v7OUsRHTTpa1C5dlm6LlTCWs9rkQbssM9JJa
5gIxEnVUzCJHKCMIqTR2ptxCXg2lG/itJfOeLUroy5lpALq5HUWaO+TduVEUUnCew4kgyeF2ny/I
j8sOQ0uAyaTDnpLw6/ejFj0/l/qm0S+BqJYup8cGGYuyXhDlH14FSA7KRdMALecuisHLVT3M9Muo
tArVInEiY60N9uf3MqtRui4BI9EDATVMPl2VZ5fxpRL8n4kY3AMAhadWSFQftYlDB7zsJ/WpquWS
tyU9Ci9jVbS5aYh9tQt0vkKbXKgKdJqtxB4tQZPSb0kxqWlupcY4RQvj/GA2RJk3oNEU4EywlX4/
53FSJbWkpd4lKgrOMjhUkYpjrSyIlo+OGvahjAnnwYaqzE90X1S8HzScd9Fh8bldHhabUuQLymdK
QyNBEWhRR6CijorambJBp2NTimejjLNHRQxHk8sUNIKvgtAe8+wlBGZx+yGbjlGjxkQNuoaOrSpt
jaLm7HbqJjMqVMEe2zQD2WjDn9JxGtZiJObbhWX+cP7AVysKBqSJOJ+/LA1FsZ0wf7yX9OtqxJ3A
8nsWNDl2dDXLaJsn4GYYCnRiLeNql2l5SfI8kW+4SFDXLe9zVAnjJVnOVMd3ok3D6VdgtOiKABl6
TQF55/pTBl/W26jx731R9jdDKKCXI8dLG90DMB8rKacQa9WuTuvW/HxGvgdK2PfsyqqBKgIZfgnQ
sH+/oRppatUwiPz7VAcXlGCoZ42L4JHxuFUTqUuseN+b6d+upiJQqkKDQpdfc//f32efx5LU4ZQZ
SVxRI9cms+0lVD7naW0WZQFC9bCUFhQHM/pmk8uQK7O5GXa4OhzfXZThVt3IDf3iwXraB2Gh0UyS
MzD7ZvmDFhiaNcrZvdROk6N0fbdwYpngmF8d8kTEP00CDcjMwomEKYavroD88jsFxmfyJeBztEUe
4yV2u1kU6Dq7KqhA0YoQ1NNwhs0uVcIzpiRKaFy4rmrRV6CsVceH9+e5K9vALaV+q/W65gp9+awb
03jyWsGdqkExDV976/gUzR8kNT9KofilHbzJ5Ur5EbhKsydObMkoxp05JhlnJ3L8FstGuJdko6RC
FqNHNnxfMCO9aqO00v3Ej7xVGFFDxlGULaHltE1Y56E16lWxmQQeHBOTaslaeywTo1rlKYeeB3mY
Po25gj65vNKs8qpHy+66QJ/WKqqpIE+gvhBGfkHUfbAjNQXKS5YAIkX4L77f/7WmDFJXDNoFZpRh
i11SWmnqoZ9DmaLZhaojFS5Nl5pDfrAjNQNOShx0Rtw6r9+JFJ8vpEI1LpKUq9uhUyVT0DLOTSFL
V/k4gnpjKgsTdph28Mq+XTgQH2xJUP/pgFA6jr80LzhtFB5l5EmMfRJIPGlTsTkWkn8S0jxfQIYz
x8h1S+oiAwiSzuO7wATfu7NXhXGkGmNgXNRwyo56y7emFEq8Was18gkDpbdjrQL9jD5KNO7ymqhN
P64/F3E/AmW4giU4KAGVNRXW/wyoDGnd95ySc5ckT2WzarR8mxZC6cRVOsBylqq1OCXSVhxD9HYe
GsNugzxwa74MFrwdHwhbLDo8NFDg8JXNc/PDuJMHJS+0y1ALiSMDmhIjyvN9NCo3zcQL1uc3/sHe
Rm4cEmCALCU4gWdgIRp7ucsySb9U4QDiXdCW25Ge81tOGlUniUZx3/9fzr5sSW7c2vZX/AN0ECRI
AOfhRBwOmVlZpZqkypT6haGRBGeAM7/+Llbbvkpm3eLVeXA7FG4LSQx7WGvtvYX74/01rxwsPosi
C4MzM2GI1nHUkA96pmTgp8ZMMGRRll/1mPENp/X6Ki+NqmXCjWDgEs4U12r1alvWiyJrB3mujLr3
qlkBNsrs6WYYXPc5Yro5EFuMx7hQ8Ge6kfuEWMaxlqK9L1DgEfbGUG9d9UuMabnqcKEOPCRd8lQk
iZdXPTdLYI5Vg9CiK8vQBR5yl/bDHJAsyg+tM5n7xLYxvkMqGSjJh2MzkGGv2mTaOPY37jvgfjgB
TgXiCboOmauK5EVcVfIM8D+ByU7ag6jq/gFpa/QXc6w+lCMr95VDxcFJiuxY9j0BbpS0+/cvw3VY
Y6ENBAO2DEAS/1nBsaDNTGuMlDw7RqrQ87vNyCdFYqTCTZ5A87QEfK2nizg5t7yr7C3A7drOUiSk
lCLgo9gG5P8X1oeOKHPtRd+fo0zNflVbdjgACfQ5bZSP6HQ4DEbUn5XM0Wg8m8s9dP/qIyclP6cR
He+6sW/+clxRP2TUij92k9l7vM31sZnhC/uyKR5lw5ugdBPD69yIef006oPKrdnPCofsU9GVXgms
Lkhz3QcAHd0N/3VtUigFfAUMlZnLk1h9IqnyZKqIWZxVFY1BrXNrz1PLDSol+n0zWuPGnl6/byTW
CFTRk4otQPvqljs6n5uaJTjSopeehpZtbxsJ3fBQ1+kYQ1BmOQLve8ksX0u1fvMbrsrLfBZ2dZ7c
iXuxco5WISzECPMY2ulkB2oeu9AEQv1QOEO8V7L5MUjL/J5mubzhbYE26ryRJ8uxo43fdu09kaFj
fi6MOLKfqyirKnKjLawyO1sytoMyrrKg0pX9ZNZoffSn74cyG3Ey4gSsBuT18v5qu6tHq7LK8zyV
5eOgq/pbN6XK40WNdu8Nl0/EarudFDPbsrDX1owyvFxq4+EsbnMVSw7c4c1sNfkZCgHrY+zAQNhs
NEKzdSf0fBqqb2lEbB+RY/WjhVoiYNxAeXBDyB9f8CVZs/D5sCXCNJcL+dtNUIOToF7WKc8GGFSf
9BHGyLpVwEpRe41Zlxtbfo3FwAA6LqA+iy5Yo7lymo5V5GlpFRira8/juXXmdN8UZnvb2g24Os76
J0UGPPRCo1TSSoGtjIXyzFRZd2zMUbIZOchsEmTHZVIYR1mPiGzSAfMMchl/aDhG8UkMDNw7BZ+C
tIhMT0zdeGu7tX6q1SA3vuc6BoAVx9ahWEcwzteZfFzlZkSKJjk345B/alKMATRpzINeabHvrUYH
s5PyrYhr2aRL/wzUAHMPbewj/rku1SwqzmUS5ekZzjJ7jHLCjlXUm/vU+Yu737RZ6rAw0uk2nYv+
Pi2Z2rg011YKTDBAQg4HuGC/q9vbtJY5iLTIz/CPbUAnAPxDUvcbe3ttCbCKg2cJNAZ8xTp3ngqT
za5i2ZmaTQ5cbuxvs7Rme5BdesOnv7kUIldT2KAXXXNtCRKXjUOX5+e8qgqvYZEK7NR+SR2Xbaz0
RmzlIjenIMpgfxG125cPTkjDNZwpK85DHGOwC7CBndEpTHsYbEyRyAxMd2q6zwar+W5qp/axy0bM
O+qGJNQulaEoxbCRQl+fJtgcAAaCExvBlbtKImQ2GpqmBX5R1Ih9AQzPn4WxlahfvxQXF8Xl6Ivm
4PNfCdbfDA0jEZlqMhTnntfyrmc9RjHysdw1VVIcBO2cAJrZYeOiXp0rpCXgLYQL7JwC4FyfKy5V
Pid8OoNj+tk5Otn1TWaFY9y0z+/7kutUDEtBooGgGUoNkK2rXTTNmLdmVs3nrshlOLqiD4GmAv6O
VXmMwYx7xtyiRao9dndlN8dAZuiWUuTqJPmrI8OjBAdqXf0Ga4lLeUSt88AszLVk/ehlYK033uXV
SYKpQWdMgMYmqBrQI5c3GDCQKk3Drs+9peWN0RDnzhwnjDMn7ryLUx4dWlWnG+/mMhBDhAmiCftq
Mrbgx2B3LxfNCB10x0XzEjvuHenSp2ZIB69IyEmWxa/3z9K63Me/F4N4BBUODAeK33252ESntiB1
3L0UMyIyj7VO7RmuzvausDG9vhLTPuetGyjIpEKhCX2IQYeGGTOcGziZ/nZ2mzgw08j1urLFRNKk
b/ZZ0Wq/4DILdTf1z4TlwkfuhClE5cT3ymkcXzXNuOErXisN/q+vwLdwG5EUPDsQEYp/ruyNxJMz
5mjuTlNtFMfCyKBDxB35EOWqQMmmtEIxDb1vG6oIqxgoiW3ZzaGXoESok7NTyywZmpTWYcnTPuQu
fGhWlNnJZHm579Sg73Gl+TEfHR62zZB9NBDAhlwpdAmmkfZSND28BYfxa0zFuFdlZJ+tlCkf2Hj6
nQsodrx2RItLUrLsSDHS95bHGp0AEoeEMjfr3agGNAQkwBXfP+arU8bOoMp2uVpLFLwmsfN2IJPi
rDsNTYqSU7fFTLsBS72/yirWXg4AUR4uLfJpE0TOWjtlRUkhWhqZp6nnFr5/wrS1saRB11f953nK
0Jt0ls5OacM5RJLnSIEmibAnl56F/OOuKXSx053bBpPN6o1fd70HFDAx4ghcXIqkf/WseGToqXAH
/DiBHo2UoPsoCC+x8XjX9bOvewDKmUErB7cHnunyQZUppFGyc8wTH2KM20I0GtC+016X0/wBVDW+
lUQJD227rX3si/rLtAzuzcaESVmOidoip3P9qOYk9zonuwfNMGzsxGUyuxwT4LMFYoCUDzC2u3on
NJG9KblBTlnqOAEyM+4bcoCmgji973QlekEqJ9l3RvyDN3gm79+SS0f19+oIpkCMgfheuKfLDaqj
KjEqN7ZOOR/TY8dGjNKNgVEWydxuHMaVJQVehZjVNWFQTdSar8x31NazrvPSPiGZKHa0IxiNVeWl
b9cQERYIyzc2dkXsv34bUmgEcahpFwBwVgvaYH1HeHobEH1Ev0wFtW9MbdcPgjRoSQwUIUinYl6I
ffvGMGYMuNNFtJu7LHvMMj1uhARvfT4wBQYlGYJKOMrLnU7MzJDYHPskh3oKAIBjThsSIM+GWCoo
O3Tj/eOTxY0H/M3AKSJZWF7gb3GPVaLDXaaYfYKBj24RF+IOVSO5h2qr2Nrp5bVe2nrHAo0POBJs
E6K51TNzoo4XfYc73DUVe5gBDAf9YDy5Q+yGMx3YfWLW5tlkKdvZeY55qEJbPrLUCUCN/mRVOIX0
G5rwQO8ZGg7BzLWRbDmkN38j3hh0upB7QHZyuR9uXiT1HFFyGnqLPlO7HD8MTYUJkHWHfrPgendF
WrGg6uf08f2TWHb6ancERGIoXHTA46xOwkDGFNNSENg6y9oNmYWBgnzWN3+8CgAME8Eg4fgvvrz0
387bYTPNZmnQE28T4qUcAGqT5NnGUb/xLbi+i1gDPLILgu1yFTYmqUji3Dk1wCpDWpWfNO23cOA3
jBJFvA61tw30CyjY5SLE0BXhw+SciJu4N7FpYPpkV5W3LkTVT3++axBVQghOYJjYumHelEESZM9Y
qi0TTKItQVWWdtFtePw37h4wW5wLbh/IyjVTgdQrQbOqkZ4kAp39HDO2L6rUeRqmIbudqnq8q0ww
1bYW5sZ5kVe7srp9LgSSiMoBKELZsbr3aeW2aW+79ES6USShGRkTRlAWbfw1z3HrIR4uDds3IPa+
lbJPX3Rr8GcgV+roFpJ/R0isPtS5K84kiXXpzz2JvhplYzzFtlM/tHXOG88o2a6lJjj1VDEZ+WWe
zt+KCTpZ33TM7OvcTiUJ3UkW3LcyF7gA2Nr6TswWZtGrPoUTGEiGxhI111+JYwOCNKTDb8ueOyFn
ovRg7ZGOTl1UJ0E716P2hG6d75GM2DehehTlNrONLiCx0072XZJI9LsoAWUGudPVVUhY46pbnQNC
9yXX5ldq9+wHhrPXTjjOIwZspoXR+hmpFKZHJ1nzcaKt/GjTrqbg8KroMbKbD0mVVbnf2lNp3uiW
su8QwYKAkXUzhAgYB7lP5xiQcUqaDB3royq9FU42CC8SssdEy5K0d5mK6tJTAMu1P5ol+zINuJao
ArE4tIiSQPwz2YiVo7xv5rDJR7sJVGXn9wqR2H4p6sEIx4bOLRr8OfrcZhwYlAIDnuwGNcCdOmNU
fp0LqINa0GPxTTlY2L/Inuwf/dgC7EJYB+PblO69AoUnd3ndldrvimHMvEqkqQ0gq9LwkHNiyoNl
dtHHHtufe25W9qe4N9xfosuNg7TT6mFJUW5gVUlx08el/mFHBY89u6jRI340estEd/moe7HydMRY
88htX2o1D5jwStruMx+5c0it0SGeY2v2I0vy+c4eGwWWuWYtYrMq7dFspC0zhO1ySu4VgRLH6wxH
5X5No/mG9nMNOpqW06Mu2j2bRmodphTJtke7yC68YtTT514ZFvNN1Nkf89iuRm+snBaihDRGEUNu
ReqLhfuIHJm0aB9TEEf5zNAaLUKghPk1VCPwNCJzq/VMc7bPvNbZc5TMs/B0KuldG5smWstMKcsC
6o78wWrryEcRR/KZFIXdeiiQc3dxW6adD/i6cW6qea5+vW/JLrPj12gHnh5SALBn5kIcXBpNY+6N
HjAmZHTwLS9jNUHeJtRoQK2Ly+9l0HWFXUnl7v1l3wixHTDtwPLBkC1c2coj5KypxyRyopPLB+eD
kpE6i9KwMq939C+lHXRZr7o0jEHkBfXQqaDPaXSIC4s+cUeWocVriBAUcj88SX7MKltueMb1zoBL
hBVnYC6pC++7zjU6HVl2VWbtKXN6eZ/FTR7yPmU+nZvYR1EDeUY4sgU4v7WoA4cM+AA4ItC9y+Mw
EZdxsyt6RLss9VOLoU9PbGEQOhqKiB3ryx/vn8M6vFw+EqggOMrlEKC8vlyvr61uGg3Vn6JZ7TVH
Zj+mUwzdE9EHSIE2HJp1iQSj5mqJNODKwP8B9gSweLmcoqU72b3Tn4a5H3bUndsgh5r1Ialkf0jh
GfzGadC7SUhM8ynS6JAgx/MjbVt+WqcqaEFd+yzJRYgfrsISVKNvVEUaJjJtPoiIYZBwN00b3vCN
Q4FoYYleXkm1tWyB5k0jEkcOp8ya3F1fUP5IEovgsZfkYKkOk94He0vb98bJ2EskA9QVNDI00Jdb
BeRlyFtVDiehtDpM3DAOPRR+HlSnQ5C2fbER+L+x3qIh5EsFhg2t/Cp66rO8beykGU9x7D7L1FLg
QGPHz2pxjOmkN1Zbfv3v4QUuAl9aDQPAXsrz1qVoRTsnAxCq8dRoowuTJIl9V+itDOONb8L3AExC
9A7wb93Worchy85GNZ7KVmGKhTMVx3Zwn+EO2luk6FuP983lGM4KpWcEsrbV7Ua4ZrJYWuNpTnXh
Q2cyhg5E0DeTUf8A8FRtvKY39hAgGfQ0iNIA/K3Vi9XYD0M0l9Np4DTZQaKMiQosJi9/bCHgHZiA
oYaKDN92eQ9L1+ARytGmk9k6X528exRW/zOexp9s7MuNXP+Vf1pdC0h7bZgjsMriSt4bJ5yNNTQj
p4JNXWBlKTqPMGMO+xTNqSdWJ4cBEZdn8F7e9L1EN5LSHgOWlLHf5NL2a9NJghIxwvt7sM4sALgJ
WCtAiWivDE+5YgGFzA1dTqQ7GXHf72qe2kFrmPxgVnD57y91BT8sazFYSWixULdC1+8QlJwjZcS7
U4cQ3INU2/ikUNV3N9RuHdpNBamCPUIBKnrMIhNkOo60qffRXOc3LSLx/f/m58AuAKkHDQQO9PL4
c1JBoEiTHniAoW5mC64XAo3hvkjo6E0zsKemr2xI76HUs6KRBkU3q6AjZXOQXTlsSKauoO7X3UGF
7nLjl+BhZaXqvipi1hqAh6GvvjV7VFg4I0JZARlC4Fqz9GhSlOiEnXNU68j+fpSR2CueIpadBtPX
tQ7Z3GI+PBhcnxuZ9dDMOQ+d2jHuu6bMj3NuYUwQqp58CP/GoEuSzGvzatgQCK1zu+VDYNgBKQjm
gOpZOd5OFH1vQAR6svI59atK2PcZRYqVJK3p8URghgwohFua0tP7J2q/dZlRlrHYKfgW4IGXJ2r2
toaHrvoTTEcdIK+bP0GUivB4ZOZHu08x5UZTZzc4ato31pjtp0J8kWlkPXVzXZ8rJ2WhgZDQp7Ep
98CCDU9kxAn1AKqb24aBWgSBm+vQJuh0Qneu6iO/cp3Cm0VSvfC8416BxwbWSWqPJLq7JVAcejZL
5rB2Keab6Sl/NCwLk4KaadqI667NJoUgywKhD/7LttdikixpIZcd5HRy+JTuZrsakHhKZ+N8r3eZ
wmAAIF0KFRBjrZQxk67MoZDufIqdqvNR4sk8iI/KG4VuOxsm440PshZW2wKNt4TwK+uEpvDImFvT
PHXQce6buVe7nBdR8P69eeuDHETDi1gb5nmpmf8dKIpByiITz8gJghfuOah68uZaPPKCbPZ8x990
6QSgj4b6FlX2iEMQm16ulNlMg/9QQN97cjAzonyXFE/15BxdgH8bm3f9DkFtEwjCIMMEwHdl2oHs
Eh019ilzM+YZ8YS+65OrP5gE+F7UpuZhqszqnJvzFsZyHS1gZTg7lChDLwAw/fIzZ0N3yOET+ySG
mH1qYvqVJKb5w5CiCwRjw4Ylf+P8EJRAaAymFcD9a3fB34C+hpa8rePJPpmFSQJTS7aXHC0GLMPt
Xt6/KrgR10eIsAs1dhS3AijZ6giJO8Z6SiN2Snh826i65KHUbXzXVgCrUA9C2acxbZvMp5nBP1Yt
VCPBQPqM+/PglkdhRdCUVxOC0K6lCHqRAzk28AGOunEMAC0T5PVm+gVwbfyiGQo0Dg0lmgQ2Rf7q
p6KugY0XReopzfvaa8sxsf1YVoMLlKIc0pAaCCvgRKk9eRz94I9syNgz5I/wXVYtvAZM46ltJWSK
U1wB7UWoCkm6cagbVj2zqGg7FCckDkpVVP9cD3nl+vGAjfcs4FJN4M6J9dmtiD3esHEinxOqngdn
zNAO3WpTDEIsjPxLSrO023OUGrReDFeaB1UzQUNfS/y2eGyMGws15tpL8lYGrGZIhzuzfXJSSPGB
uUy9daBwYZ86BOo/QEcbj8NYzJg2xuroZZoyIZC/m33iKwi2jqaqEE4lSR8hFDYLTBzQGpp8DXE/
xjMC0yJwOXlLPVWJGiyDdDpAKRkgVz9zh/FpUiaAOWeW9YLhxNlth2JwyBmr7AvpJuMbrAMAOJSB
1bCnuXsg2Qy7b9Xu0HhOlSWjJ6y0+Av6IGAxC+7p+NU0G19KSEA/aUUzFLW50iq9HJ4TiiA9Ny+A
bwco3yGd+miaY3zbGnG+11PcfmxMPv9FmDHofZOUBB3Wc6oButFhdvccUs/Uz6FHGUO3QVnmSzlL
FT04g5gxVC8ek3sj7d10I6l5w5agdgZ6CvC08O9rPoMAe65RQTOfStn4LXPrQ5llfNcmtrGb8M48
EFckYGa68bSvHQAGH4IlACKNmBGZ/KUlUdKp8jExxEmN0Jti3IKLGHGzNuLaXi3lrgBeF0YU0rbV
m67pHBl91RonhGftkQq32VtDZfjcUUlYOHQrEr42WFgP8S/KPJcEjq7s41BFCZNo+3aqOXTLUSVH
r2/s+wZFhrste3VlrrAU6C4UPInFFayWIhGKQ0fNjJNsWHKbCDKHBIhmYLIW1I6yMVswFfFzilY1
Dy1ty19xHReBcAY7SN3a2CpLu1RbLijJ8nOYWBpIgF9dMz9g+jqECZZx0ug9ELSJko+NjqYjagJQ
0G9Haoenn3gzjZ2jdmuAnLjdfjvLLUzgrYsF4Se8MLJM8DarIIaURiZjK47P6BCYBR2dAVRGXbTx
bN44aHhCJD1QAKESYl0GBpRay4G17slKEtT32HkSNpNl7d26HQ/vn/QbH+S6jC69C1B5cVXwFznu
ZFRRJ05p3tEbKy6zoE4gOn9/lZW46vUA3QVGQWcHE+zmUrv+e6xUiCHjfYaKHmolkWd2srkdi6LZ
wQRPoSVAXLhlYoVzPGCSSDU7gZtMxgZ9uNL9v/6IRTGCJheIdsGLLT76N4efKp1ldqyTc5T00PI3
rIzukOVMGIMqaRVDvLC4SSsq0P1AdPXLjELa+ohXwF8sYaBE5P1NWYzQZVS3FLqg7AQF+phRtA67
VabMOEoqFDUyPVs+6qtitbPm2qmCxIikHdZ515rHRsUi/uOlQdLBl3NAich81qXxscXHsYTdPBnE
7QIJzsqHVF34TVZ8yRr7JyaKG+H7X7ugIpdfi0YDYmkPAAExXMEqvUuNznTnpTpdjZP9M4cUeKls
aNQpobkBBUOkehsUgmgr33WkheG4JVRiG7Ht9W1H+TK0i1C+QsAIweTlDXCrTkjZWigPNmkS0DZt
jtRA9cH7n/oGaHO5zAohml0IT9ICyyhRg6lCDzmPwXTcMmWRR2YUmP86cv1S5NDBYoD1HCBjYV6e
yeS+1i4K/7pJPUwq5Rsp2Eq7urwAWFK4RpDOFvzV+hC6JiJzJ03jZFhutcO/ln+gJtiXIknqu9yd
RZihJCmQstB+GXcY2mrM41+GpUbUIqeYKRAP8Uby+dZmAfZe7BxUniY48csz0UpEc9yPS4mLPewz
lKSE0RLnGvmEOclTD8qlRH/glg8/oSAWDzUd3ABxImz+SG2f8ib3WsGHPzaMyN9eWSD4XAHjdfmz
qii2XDBMoIF6e/AAlxZBjVK8jVexbhqznAgyxyVYQWIAkcnKoSQFqhtHWaOOwCjST4aajV+WtOop
lIrkJjTyJEXjsxb+trNnTIWLym5vm2kXe3Vip8KzaCMeBejeJwNqERY0tXQ8ko6mDNtoZBto01s/
F40GsDGobwFa7azsOEki5pYZT8/2lPH7eQY9Z0xZfA/rjk4KMwQyNjOa5yaJ5NGZEDAkU18cqcky
L3Nps6uUWe9NFzXMTqdTX8yy77wRQoWNh/7WrQLmjK4fYNPM60ZiEwPUlVgjP9XTjOm6eeECD7XU
PUVJ/bd4jPofyajplyrO26AhLWJ3pxkhAEW149IrA8W6TgUcB3jRn0nVlzcIgwshFWgrwF3squhq
TjuDpqM4tRlKKZ1yKIOYGuguWolk4w6vijX+XgtB3CtS61Kc3OUllgZ6Volujk61yYubzNIx2N5m
8FFH4Yaqaws/rYrI08k075vYKfZdHsUP0A1gtDaexN5m5eCPRBue2aNKsCkTdO4GGvGsOmvyckQw
L73i7d4RgwlFhIm/Gf3VQsE6w4/jIj+9b1ivzTeoMhsNokwI3cHOruxq3SeVifYp2TmDeOIwsIQf
SVV9fX+RZU8uHdUi9EKsyaA7h7R0tWeURmQ0BjM7J6MlvCQunAC4ZxdowqetMPvaKUL8A1oE1wBG
ACLcy/OxUllORhxl55okrqc6tOAz0lLf6aJqQxNv42Agprqraq0DzHYxjywae0CKHfESmK8wngv3
AaWWJOSF2wQsTuOwsUW0d0CPfYzNebOGfgn8V7sDvB/yNAHhLUT5K3sF6DaP63JOzwgbXQieI5l/
LsZRWUsX9iFb5CbqAdqK+ux0cMWeKbL8ptfNCIEMnToU99B6V49VcjdEU/TJGViUeKWTFs+wIyMQ
UGfOTn0SiaehqLMPxgg75KFxIQRtpVUnz6irMFG6nykD6trOju5SEanCJ1WLnjdx08ivwDeLBOJL
iWvSAnQn2GM3EIVEvz38FUeelUWLdLsvPmrKFSattBPRvtuOXQ7U3ELdFB4vMaB4QH+skuTdF1PF
JaQ2edtvVbC9tZ0IwWD/IRpdAvHLC9A4jpHDLaZnpyTJTjiFDmqgUt+GrEpCrP2nKvxFPAdRPLpB
AXlZZOWX6xmRBT6MGikKf1w3sFUtA47OSD6lWoTWNI4bifgbgT8ozYUARGUFLNBavV6NBptrkrbo
3NFYAG4mLs5Jx6ZP/dAnKmQg/D+goB+Fv0WeG5D8mBK9e/oyj7Y6AJLrxyYAbqOpCWh9MAxi9bDx
NzqiVUZ/BrCib0pq0k8VH8SuHuqji+KhI+IP5xFlA5hrxOPvKoF2Wwro181O65uZOHFoTnhqYiQD
YmZ0EQQsmobpMP+FrKfY6B50ZYYgcIR7gBoBuRlBG8DLk+IQlo952qIHQoHoUQLeymZvKP4VEf9R
i7V3m6d9H//re1VPGq0z2//+fzZjW9b7z7/W/PdrB7Z/Nay9+EP42rz2qfupp+efDfCw31vb/v/+
j/9qgftpqtEC93uFCozlbwNYWf7eNG0Rbr7TYk3/LL8n//hYdX830P1a/vjH/5TtV/0djYH/cYc/
Nuu/7O8ObIz9E1cH1dLAfABpIY/8dxs2W6ALmwB3vxT+AqxfNJD/acNG/ol2ppAN4v/nwHgupar/
bsNGxT8hakXBz9I5EJnxv7fk8W+7i93E5mIz//Xn3/vZrlJK8PlLxS0KtKCTQOehNQGeymlsK0jn
fNtJmk/gDbKHdibu196k0S63ew0NWGaGv23cG4u+1vH95hMIumqCY4FnhnIBrOjrsJPf8mpjbNBo
lQrgi3CTqrtHPVHOvmlxN6fPFKl9r58a61m1mPlVaS8WmJiZflLlRyoh9hq+dM7gVcy8KfQ3bald
D9Ob9QcrusnZeFMk/Y3bPZVNv+uj1B9o7Mv0zhKfFOFh2cDhpDHYtjmkzYimSeW+h2i3NlWY1nsL
MG7LtoQar+KW9z53BS7aWsHzAbPw2Uf+Qd6DJ8QAhTkwdpWvH8BIP+Un1BwRDPkUN+/v9JJzvLfy
KicZxtkwoxErR27XefY4PET6c0zSUJXyVzc6N7T59f6Ka1Xa1dmuHEbluMBpbCxZ3zThToW7Nlhm
Q+U7Zx8dqhvXK3Yf31/y6g5f3qZ1uc1UgZNAzRrSnhsMV30AJ7EbNgZHvbkEQZRn4j2i+nZlW0nX
z6S1jNQf2feZy9B1HmOFSabVqUi/vP81a+Ln7w38ba3VbckdzSDMxVrxfYlpHD9QKfaiD+NttR8+
l/fxz/hoPVCQ9LflU7LHtFwbPJA3nN//FWvoa/kVwkRdjI3SlNceepfeBIItpFtpnvmNEdok4Aix
vHlpxwB6GTGuJ4lnbYFMq9jmas3VbS2Ids3WyrCmnYW97PZli8k+8VgVPnzZbuMLr1dboprXxiqw
fGAuL7+wgRwMDBIpfVYZ1I+tfHyKBY922ZS4QVnZ9qGbmhbDheriAxV1E6DvD/86Kd0dGmWr2xq9
wx6AmVkPhuTZzwnp6p/dOphHkMXAsWEslxhkLZojjoEOQloaHkpIpK/h9wMhJDJmY0p9FHLJIIq1
s2EyVikTyEag5SjZWspo0WDrSttACpETC9lvlziNB02x3kGIJjcSzcUK/GaYgJDgm1D5BBBn8Yx8
9aByFCCm4E6ng8snkvlW5Xath27LzidtmvUDRLTsVhdLd6pMu0z65uxuTT9eY1vgBxZ56tLWa2GR
USh5eQFILXrbSgX0h7yGfIXkGM2oB/T5ltL0XIqGg3Nc/5W40N5L1M3cpuh0tssgFPchIoyOfedm
G2jJysxAS4HOq4jc0CoBYilIWy5/0VyJtoybuN61tjsjM5rVLchRdUM1/2lLNhzaBMnyxjtYQOzf
jmJZFH4YBSXo9Yry/vXw1Mqu0tYoEyw6jcXHuujMnexE9oKC4uyADjsQpFtI9wMaR9wNHPQKwXQp
u9ETOJO+pl5HsnJjH9ZJAH4TepVAl7eUukDKu4aboV5PqkHNaBKMtjy+LKbsNmK97aODYLQzI/4j
G/KjqCRqSGNE/61Q7tOfbgsKq6CRQDIC64DkZ3U7nDlSQJnUuHNxRRKfDiXBrch7lCYmrEqey2U+
2Y4DjJ72CPHMz1Gi1VeUeFXuTpSgUL1kVNG3jV+13ICLw8K7BDGKckmUG6Hf38o50HhojF5Z/c6Q
9jDuZlfMzym0N4cSot9n5rRSeSbta/D4EBh+bwvp8CBn9kS8GVw1tCZFQbzBYkYVMjXPL9KyYxls
/MqVaV3c5N+VL+hWgRYZ68ayAG5bNrDSPcAGRHdjrovPZMighy9i1zf6iewymzQeZ8icnJQYN2oa
qrDhLUboTOjnQSMKGUPrPOLFZfsxbruNGum1RPD1F4KCRXKHIBqCxBWGnE12wzokoIcymljuQVRN
QqKa2Se6RlccMg7HikT2oZIag2u5LsI0Bouf0Ih7Jpu2GjKsj3XZMNTwY1wGFeDxrNVlq5XdQlli
uoeU/h/mzqS3cSRr13+l8e1Z4DwsvgtckpIlOz2kJWc6a0PYOTA4z+Ovvw9dPVi020I27qIXDXRX
oR2K4ImIE+e8AzxpQMTZJgnKgb2lnPVpXUUQQ6HijbazutSreC/y71/l3kBQuwgOkrVDu/+nXAMf
H2CAbDKKj2d6RusDlkVeZC/o3vCaXdS8Vve50lTVWBlJsJvq+PvkQHyHZC98VYN4HKW5fqSeVj11
IDJRqUsw84vr2jPoYngwYoRnDVVxZlev0fMvP2kBri2qAgvTbXXCIo0Z2JYwgl3QtvGPMdX0z05n
7OUwlbxYS3A4FlFxhcCXs82lWn1QpqFzh3hut+MQUdAPpO6qMXtTuFZvtwD22vwymZvsoi3i+L7i
Ot4o/VmG4dvwAG5HI5LH3sLoX1eAU64vW22iYNf11vwpiqAVjV0l79JAPgfUXyd+ywrRWgQIp3EA
Yku9KjAZSejQXzCcXVHq3dGu4zDeCgv7iySrFMMFlxj+aaDz/1MEmrZVYyXZgUEp822dx4Z9piq/
ToZffg2HJxx6ilAYkqx+DXgf/nmPqEbb1dWhGILksz4azedSjKhVpwGwWjcypq71WqOXfuRsrcgt
9VLfzLYsNdt2jtuHAmiqvYcX21QXMaoyC98odZJt3/bap66v46fMiI1iZ2UGzYasVngC1mU8/+6t
tiytw05QUFzhab9+9rYir/oQOhDBJ6xt1k2WFwxBu4u7qtsYWQoRdkEoNRZSnm09w4dTre7i47P5
nVDiwb0IFNDVM1ACON3+JoJFs02XaueMFgY2ZTpfBH1qXmVqck4tbtner+8qpkt2R8+Qow0h+XWf
Dr8F0w5nWdqJNDD8TuuFT6kBkeNptP1Rl/E2b4zQbQsIYB9PcpVdLlGDOiO1eGqk9C5fYvzVGZfa
+TDFVHx3+UQ9V5Kjp6KEeqdVM6d8Uua+lOXyJqva8pZKeXHm3HtniZfsDX0FYO7UTVcxG8G1T+w5
DvdlERqfAkTu7nJiz5VoL5+Z6DphXCb6eqjV1xxbkcl2EoZ7tqy9q2Rh7Omap4hEa4Xfww734V2e
YyK/Oz/aZBgvwWqgCn0aQpnWc30AmNu3IUX2tpGQRYyNG9kCZ/bxd3x3eohIgL8Ae8Az9HQk+nFq
axcK0+NV4hs6QBDZir5ZoOIutSzQD4Y8//nxkG8nx9GnsKy8gShQraUL9HhIp5Al3SepU25RbKm3
jQyOdZAz58wb6O3+WIZiDyKhSry+9OJeRamkDfWgtcRJE9NUc2Wz4LkfzUD7BkPLN3aN/GFm02wv
JHFmlm8XFiwDYJJF9X+RaFgt7DinscNxHu41Yed7yY5SkBT9eFNbS+YYlYEvj3N2LulaUovTA4EN
QYl6SevZn2+KjbGdKspkh/tClOPIiGrdkpbOU+ZCTc32VhZS2LDLsO73thpAGZ0cqaL2l4ffilGc
qwC8gAlXv4cMg7YkeoCcE2tfY45oJNSBeO4qGwG8QW+ynahJP02Enj2dE8Rr8trw1RSRH6eJp8tE
8DYzQ6m7CCy5cvs+DT5nSSJ7EP+L3VA2GD/Gw/SYWXG9aXK52WSjZl5FQVzepQiS7y3QjPs0n7Dy
4tW1b6cwu1PGQLuGO51eylqk0B3oq8txshe6dGvtP47ut9+d45A+6PKkoie1tu0Z9KgAOSQ7u7ET
fq3ezDUm7MZjjjdWr545Bt8Za0lWSGqhfppwJU4374imQ53VebiPIktcV53zaCmhDE/BHFynRDpv
BqX28fTevBuX9wZN64UUu4h2rysmC1F4Dlsn3Idx8KME2rwzW1Czy0F1O8tds+uswKEN7eB00WrW
p6CYgjNL/Pbtw0/g5OehBiOYHOp02jg/xe2sQv9OIIi4VNmeEHsLfXOa1Y05YJvx8ZTfnldAK1hc
mqsLm2e9k7G5y7UyDMUeTanuUpGi6noe1f5TOk3tGTDQ21t16RZAkGBmyMmsrdbQpuumQeRiP9rm
ZVi8CD1lyProDZQJVpP8PQgOpgzaptKHc2TOdxLTpSzFsYWoPm+2tTYFkA1N6mcp4lotbC+fIntf
hZrYwPupPeJ93jVTJj03fUpzuwjm27yQENvs8W75eMnfBjY8yAUWRY8SFtUaK2ynsZGNwon2Of1J
M61GX0Fw61uXDtp1LTS59+Lp78ZG/7ZPs+QMp0fVMiaQbtCstPjW11JQx0MzUwjbmxpac4ESi2tS
1uFM7L4NJrhM8DwBwoC947A+jd3OsTspr+xoP+SysQH9ou60etZcMaPX+fEivhNMywpSX6HISIt1
lSQ5tTYgT5PG+7Ro+ss+MI6pbCZXRRDIO4VnlKf3dFPjUjbdItenM73St5t0kX2CHM5TkHrny7Pj
1dVbKkWXBHYZ7/NmTDcoKhfbKjAq1Am0/dxbzZmds7L/IAuFOks2SlWE45ea4+pQ0Nt2gCRexPtY
BogNZ2Xc9PoUbib8E3dxbks3AQjXSzms8RrUZGRZ0ZLBfaztwXjU+bZFC8KNuyh6lrt6ctuksHZT
awQ05OdgEwxGfKXMve51ZYxtoRyHF1KAzE4wS+gwU399Mvr2s2Y27cPHX/GdA5eJcc7Sp1wKU2vt
A8y/RNPlTbyn7Rm7nW1mG1utMEYM8vACIuZVJRr5chjbzrdH/uUYTedIQO8uLlx/7jVeivCrVhWN
Rho6kDYRXpiBUsGI0xW/VEfNdotGAWlvxrdSNfFxEcjWd4YltZ/U3LAfFaWfLmT8yXZqUX3rhgzR
D2GipG2aOFyGhrGzJc35JOlh6Vvk15cALnq3rwwakJKEfotdDk8afzeztPyiMWf5DIj9vXMG6hs5
PqcN6fYqSauyMoqFGOP9oOjxti2VfDNXk9hIKGn4ahNUtVvm09PHX/S9I2CBcqDtAoqfbtfpEaAr
sdQb1Eb2ldkZrlzAk7VnQPpObZwjX7+zCam+4xWBUBb5wUsn8dUmjMKmA+dREztSobhRIIdXXSin
W1UDVYLCb3rmqnznDFW5kglWgCxs+9Xp5hT1AvQlVpVGAcqiozIijKo+82Z5m9XDWsSZgfOaXj8n
zOkCSrNVQrGZ430wmAgyGLbw2ggEXZPy3sYp1LmR4HxAyGmCM/n1u/Ojfo9UPgcNnLjTkdsw7kus
yeJ9o9jdtaJIBXwrpz4Din/vqy2ieTAaXs6yVVo3hZ2guCFxlI2Ogn6kHADH6aUdbLDksxk05Znb
9v3xgAnwWlne9MsueRUlCK9m9dCxnn0Ub9DQLraq2YUejTEd3cRzLcj3vh5JBrKApFSLoNfpaJjp
aKFjMZrVKNmVGLrEb4183o3JvDgyXpvV+BhK0Nk+3nXvTnLRcqAwhDQjvsgnk4RJbdYBoLa9KFVx
gdlYtQ3BkblhMEk4P8rGmTrou+OZnH0Mh8Lquv2GKIYOe1oke6NEXxGzjvwTrqqlOziUMvticM5s
vXduezwIqQTRQmdXrK8JLU8LO6p4+1DnlLwBnP5ubEgbW2Dse0nWCyRJlYIaK4jWQZbEmWTjnUON
fBwMKM0IMFLrnBwMtMn1ayZ7yO+DG3TGeDPG9Z8jwk67jz/k+yMROuBBoQuua16CzrWTVCLdK30c
bMLIqXd1RK/csnCF+Hio9+5eOPw6GDnK+BBgVyfNFPej0lB33gu5Fc+JNlf7aaqsbTXH1T4yu3If
4g59jcR/4JEMNY9G35x9cS2DrBJTlYsfn4SlQgt57jRySwjBOTrP8V6WEBySzYY7VZOCjZY5M3Xj
XtmkVqbsiP0QZ25ReKGpCcIgKHdOJp3TWsD/6c3vgahCXxdo/ALaWxeMdUlDjxRQPLpilaK4rSWK
X1mrK7dWATf+AljTpO/aMtF/4PwWVBemHgyf0Js1vjVtOVJcNpWDmY/1dYt81YwM96h+jSWrvzSG
Hj1LfUhkTPna9G62xyh05URMwlX7kIpFgvFsfk9Ro7vtyrmztzQ4s59BlCNiopaj8W0MMY7mGIl9
Ho6w9sv5XsUY7yZv02YTkFTcZ6ju3knIqcVuPmTt5CYGOgxuhWQmDg2BmSw4VQTbXKD9rY9DMtAm
XYT26A+S1lCDpz2bukGTNhddXJXkPEYChTeJG5tBjTb9Xmiz/SXLIm7cbOyGZ7ucUrxjU/FVl2ZT
eGUmaDqbgxa4XWfRmhddkak+cFbzk1wr5TXI3TZGK33MHtWG07CuwxFXrImOjTvhBIzTky6ajWIH
zlM1Fc2XbJYMy1ewtzDcqGmlQ8vPFm6ThJniQ7hTvmVyHh66sYhsV8LPDoKejAQcBkOldEGzzR7d
uQsLN1Vi49Nglz+HKP4SWpKFglyaK49VG6HVignzjLBaHw7PlWynm0QOTM2lOBwrUA8tbbest3Wb
jVGDNRaSt1c2dZ3cyzpyMC8adavZaHU0fbWTPnm2BDSbjclN800vrCH0s9acvjlKa1qXNLz11O/6
yLopUdx8MhIEMva1ZCl7pMs0OBdIct7MbdE4rpNhRO7WFc7QF7lR2N+jIkPtTUsLAD7QxoNrZzTr
Q5AM9FZqYA/KBuGw2XZR/rC46tD0V3z47PMh0yNapl1Q2MkmaS1U7VLR5w+ZBjb6Aj5tu9NFUdwP
dWLuUVKmwhSb8jWEjPLesmuK3EFX0XCw+r7/DB4bcm/dOEnrpnOnHOWA02RXp138aZZr+c7ko+vQ
GsaFUQxxEZ0Sc5DFRRnJIaJWlTZ5QTZ1tq805nUxmeP3vHIc3UOaL+jdcKjayi9UOc0I4Ez+IeYA
hz99nmXbV7uwfFSHsn8OmwQ+SilbVew2tVx+04yo+OlAoD5oxtw9zXKkYCfVjBrEqwntPjMc4ltM
/bDzaibDeDbaoZa9YIQigkGpLQ2EoQD6Nxr1oasSm1piAArRyzvDfGoaMWXexBH0lMQJ/HWcc51H
NbHii4jiI9R4OyozGO7L30khN3oz4CB9Lw+F8mxQLE0ugmG072guherC2dZjL+FJ4zut0L9EyOxf
5tUUD14aKR0klzCHyh1hifenM1Bbde0CNjj13SmMNpqaapeC66Ogw1tNGgGSaAZ2qDpFsglulSuc
kp2kR7SovE4WdbjtclS5NqmIOs0dpjml7xWb6V2m5c1dEYdT7mqjFQL6b+rvRTNmXyUt1vdZAWPc
lQWYTjcP+mbvDKP2ZUZP8MdACRgcVxSigqNESdBA5lPsyIOjLAEoE8DY6wE0voe/WPNnGGt57aIY
Y1dbxZGD70PctV8GPGQnD4k12PShhp6fx+8WmS8Am+oUkvWp2jv4MH6BCJLdpDhGLwrkNSKSYdYa
9zGafjy6S2d55+b1eCf0oTxGDQBrT+0I3W2HZOJPUc+Q85FXm9DLCKe7Oq6FBI4gbnOEVnqDUI9K
CL600HtvNrS5J9am8Gmg3DajwQUtAnXZNvnUx8n43Ae5eLYmZVDhqIAxcYNadnpfS2bnfmoGR/NR
w82Hq0Xq7Zh21hi50xBSIR/MBkcxdt4o+AJd4tGsTz9nctV+N9DwhDz8VZ4NvduWCSgeHjRdqO9x
Yytlv5SGys9AnQ5+AMptcNMevrRPLBTirhS6vPjoYktbqHMfXjaSsCyfjpWEXoxmxpsonuv7JurE
vWP3zvPAYh7Rn/+EYtBXno7w7MyOywaBTE6OpM+7TwhBz9MmJoC/lV1fvqgQOI9yGiKLgOj0pHtZ
ngXzxk46xN67JIqOcaqF35AKEV/487UFAsrhO83JFFxCt4NuGElsFpeSTvGr0AMMDJVWyh4y8JAP
XZNWDZNK4bwqqOGVviNJeYi2FLkIQqfGhDbNrBn39tQVF+lYqp/SKtGJ7VFC1CbvWqneAK1HBb4y
goBgEtgOEROtE7sOzZGhFUmymeq8bF0D9br9nDXowYyVaAVVj6wr3AQREMHPG5192xTKt74Pm4sh
HHrbRUo+U1ABlIYrglmjea+VVo++xQB91yzaES6lVrQ3becAEJ5ys/iWVVVzW5Igdh7kNsQqTUHB
GamPJJPdoQwBgapVrzxKwrCv7XJ2ir/ekf//cPb/hQh6dAZe5bD+U/v0d+T9zVMG8n7386n+8bd9
ky7Y+eU/19/9In9K//HPmtcA+pe/9XcEvfYHbZpFsn4hc1FJIukbfjbt//6Ppf4Bp5CGBiU2isKQ
Yv6FoDfUP0iMeW1Y5KBg6Rb29j8Q9Ib2Bx0+pN94wpK3ovrwOyD6N4/GpW7gLAANkISANJbX1qsn
qgkqK+izTNpLRpdtnSw2N2YRfEP4HydQtFC3nTE9DEX38Grx7v5Ksl9j918M8E5yb6CCC6+NZj5I
G1BMp+M67WzDAQziyz5p6rtSbpyCtDEovpKvZ09pLqT7QkGDt7dAu+xbfZx6j3YYSV1vJhuRF32x
0UvlKiYFQgmNPvpVJPJU2dapXDyicBgKH0ZX+VPrOr1km43x9dRF/S9BMnCcZlH9klBf0VOsw7wA
BRMOnKS7Nksl/J7X2UOtK2XncUAswv6RKj1OUh7dpU50kefYuKUmes9ur6JG4RpyFY8uLHb51kqj
+K+V+q299G+ZKK+JKP/nQ2bLf+OOW2DL/560AtOXlDp7av6+60422PJ//WuDsdf+ABS2VHDZMViY
/HODLf9mEVhbEGNgZ6gX/GuDKfIfdGQQBKB5TR+Z2tq/Nhj/bvlbC5p1Kd0sf3HFSvmIpfKCjHkV
6SYYB/Y5Kkgy+xzoFiO93mGONodJgpDpriob7VLF63hwKymzhF+WBja5TjWT3mQRWOVYq7a6A52i
Rv46g4r9KatrXGeVRn6OrbjcCzO84yUGirdX750UbpvXt3F9UwlIIn0YzN/7ClMMKiNT5NJ6yPd6
0FwXcBX/wgP9VlT+365p66c0esr/htL0z6fub8Wvvx3aJ0qC0IqaF1rUP2lSfxGj/vk//ztYU9QB
P4rAm5/D37yn9OePIo8oRf98oXPtf/zv/7z8//4efhzjnMKLZiriaDTVqOD/db7TW/hjiTBOffqb
C3TqVfjZf9C3x4cVrTkavnQm/xV+qvoHwUcNe+kt0eIB2/0b4bdE16voQ2mAbicsKW3hry8iv6fR
V9hWG9IFCO4zeJbkWvJXcc5HfVXr/2sI5skvpj5Ftf90CITM0gk5yOBei2SYSI+tE21050kJj22v
u68+wDv3xrqT+jIYd+WCAVs20xp4EkTOsICepfuBRo033Th0TaoLmypV5GX6Lr9QrTNDvje9pSW+
aIjQnV8jP+S4VUodiZD77lfxZ/GgH2CQnB1kVdR8mdaCEqL8g9jRG6lacvDB1nIjuC9jG83T0M3C
2tMNBArDc/by78yHfBp0F10ZGtJrO74AVE8Irj64p6DvSfpDmT6aZemqDn7LVPs+/l6ruv4yLxhH
4NCpm3LUruVMLcoCZUGR4yCAW5n1rXZWBncd4PR5iG5T56RGb4Ua6Wn0DW0ikHebwkMZyJ9s9UYO
8WbrzklXrNIk8M2no6wq+Xql2v2EL9oh6DeQdU3ta3CLFrRdu9Y5GeH1ki1DgTFaDE9BHvKFTiek
NGEX2E4oDk3Z116SbCsDgZiPP8vLqrw+Fl4G4fbDDxobeqSXTgdBM1XLY+plh/qHnfgTbMISEOx+
fC726rPg2VPgpuJizcarhBejs/14/HW4vwwPsJryL+oQ6poJrmI/vfgji0OfPkx6dRBDsSuU5PtQ
lZuPR1pXml++HOoT/xxqdf1yVcUWJvfi4PS4dLnWPe/VW6SHPo3X2ZlS/btf7tVQqy+3POdR4mAo
xez3tUDEr/1NYNIyG5Id3gOoY6L5uYbMyGandE5aMxs5dO3JuDIizMDszGsVZSfyc2ff2821fB+A
vy+kKm0t048kjFZOGm7HI3pVicPh2qLQ5X/8id4bZOltwGYAcwuH4DQWOzHTj6g5IwqR/JLUHR6k
D9FwVsyBv3Ia8TxyYExAU+AVhjTy6SixnWMTKFRxqFojPuqKoDxsBZL4zQMPfBoOdiSc3FC8cNaX
oTxOSIrahjjYGbWXubI9jEDO+S6/t2ILLZvUgqcjuerpXBonjfveDDlVh3rTpTcije568bu6gkyF
ZxOIuhfxdHNtfptVs4kq5RAdsD9BnFPxal2azhxE6+yYgD4dZDUVlIbKET2j6OBf3x61naq7zlfM
yX1Yjbvn+7vZm3zZL/zyUr/CXKs4qFeT+/nj+Hu7bfkJC68CQiXEkjXiGpJegfJcg3EL3dEFn3IT
5udszM6NsTpvBfLkTiBXfDE93dnTCPviTEvt3AjaaUxM8SS1oi2jw9Ci4iOMzm8hTZ3Zqu8PArMW
5X5ACOtqwYDY92BnXXTIk3oXU28V+e4/+Rj/GmF10bZALzPe+ozAAdfIoSfyMwv1RifoJeQA3Pxj
Estd/6rkYVmdEw/RGB3qrXoBR+5i9iP3mHm2H/0MkJ+4jx7uvlsXg3+Dd9DzILvBve3pZwgV764k
JFlKjlRw7DWB0xBD39byHB26pNuHKCuG0jks/5kh1u3NMKoAX0dTdHBucWBGz0g6c4u/9J5XZ+oC
FYFrBnjJQT/sdCX1CspHMGhs3meaShfZrtw2F8V1cm3cBEdr8/3b5c7y+Y7mfXqdbNVdsa0vcDJx
f/wHMfPqZ6zuXZHFDQI4SnSwzUPeLWms4X88grocQx/NdBWWYL/nIU+s6EDz6CK4nH42yabCeRjl
3o3lme7k55t0U16knU/bKQO/dRtuz+Fl3/2glCbA3L9kbqt5zm0sReNgRIfQrC4wxcmeEKsLfn48
1eWPvJkpjC268jicvWlCt/RAyOPN6BAVN4GGzIV0NXWaV4zn4CrvzubVQKvgQSLQGYqeJQX/5lGp
o6d7boh3AxTMIkww/oN9w+pQHKkIznB34sP1c3aZbpUr5WuIjuzO2lT+7Gle5ude6tmb7ir0U69D
3OLzsBOX8tXuP7hjSOhR5AQrxq9ZTbbLI3KCOYsPetHcaHF2MyrncDgvcnSnXw7I1uIrwKLCqlsj
RdB7jGbMpJoD7TvrZzNL/QFtvLZ20QMAxGXow/itr4z5V4n7+yPmDe1Tk2jpQ6n38bWpjep9FCbR
JdrBYejWk0Q3GCet4Ls9VohO2fPSVs3itrruglj+NYbK9L03MzlyzTIV14MMZYeMR9FAG9mcC66o
eymDKdHox7RSC3Q0Uin/DE9evlbNgP9tgM9FhjNDrtlN0tJOaJ5P+ug5TjM2rhMp+U1QjzRi6Q3p
93OViWu7kUzowDh0apuxNZLCtdPaamnu9bTnolodIuQSBUJXDhIhgYuV7QwH3FCKx8mWx4L/ii4j
XW5kCFx7bOxfH++e9eMaWj7oDQijsK4prK/FNrJcL/MoivsD5OGbqbwvdOOXky5N+xvugt+9Q+Aw
8RiAyKQud/EazD1HUSKGMZQZTEZzE9OF+sxh8OIqfBJT0HyIWuKKzBw55mUTv7or5VJXw6zQo6Od
anyfqU3Lb1h2aT8gH7Q4aOi5fC9ptdS7xqjVCpByw7qsYxH/yqIkvOucipRKbRHjc3NpSuuHLuyb
+AWy8CVoA16amGcXPwJbze6kcSx/tZ0p/1CbuftzytTFBC/otQiex4jiTdbZZbWR5y4vXVhbyb1Z
OWBYlULDAK9REAgPDTX7bCfO+GALZKM9K66i3DUEIK4NqGLUxWsodNdYErawhjIlMS5GOufCpQmI
cMLHsfDyGDtdPCp/lH/RvKSmQ0XvdPEsqWpEW/XRUQKpci3bCA7ISodrXpgWhbsYPP1pWo10aQcF
NJwg1O7DPPwOAmHYCMcsLj7+OS9E7PXPQQVteZgY4PDf/Bz6LV1VFckxkZNyW2VK6I9BYO+kSS43
RauEV8DdgW9DgjrUZWm53aQVD+hvVoo76l2zaSq7v8GbbbwEKil7c5FKB6cMkXJDZo4y3GAdgiDd
SsNUXGs0WbfyWCnbdDKmS06kwm/AQl73qeX4YtDpc8ettvl4ji/s/NM5okdFtQ7xXd54PJJPl3xo
gaE7rSIfHStdDoFCb3/1NsxVtywU9SpCLuVbVvbzXkPnESUmBO8/D9oLgERu81sMEtRjbk/1U2fO
0x1YA4GIs6Ycm6nEFnAKFSADUzGUd22WcStOpARa7wHNU47gJ6rPRpSQx1lZl1ybQI4id65gBXid
E9o/4XmMj6Ju6E9T/oh+9gWULM+0RSd7Qqqq9FYyk77ykKwdATY2cNxxWna+SkBN7oCqm4krxz12
gn1mJY9qH1XfaVcHg6uUpfylooJ5GKS4vVYTWl5ubzqSH6SJBS3t40V+U4MloB2Log1QUxUK5bqm
PFkmavr94By7xgkdvzXjorlunIBWfZN2/bGbENb1K9GU2DB21Oe8rmps/WIG4EOzbQq6Lx//ojep
BN0dBMBo41A6gxq8ys7mRC+DTu+TY9PFzo6LwvDb3LLOoIffyKy+iAGA1adyTxHhzetHDpVIMqIs
PwZBqbjV0JkgT6XeR/1gl3Ry6mXOJptC8yJQo5YLsx1vhyxAgaWZAvDa6O017MHtb88dKZoFNm0Z
lI7XvJeiDYWRaUN+zAfb3tZtYWzmOZvPfPO3mdTCM4Setogqk+ivCVRZ0iDaSUP2mGZ1cyVMObix
pdDc2ctzuZySQ1tU2ScltPTNkILBmRH5wCrKyLxOH0E/dDhnViD/vBFqjjsEcrZTZEnz5yy5txtw
Ph3mFTvTDIwdPkxihy9ledUaCFXZcdJ4M6z/DXd85DWBdg5cvyRfJ4fGMjdubDqB9Gs4Nk4PjdAO
jcpqquI4VGHoNyYw30aXKe0m2F9//LVWYGL6gNAS0KaCX72oca0lKduZMNWruTjaGOxe0f82N1Yp
O+4Ya5ST09zysj5Njo6CmluJUOH+4+HfbJRleKADKLCq1KjW0iGmmRbBZLblkZRQ8kZzDG5kUFln
yB8vPIH1gtJYWDITuGb0xU4XtARq1wCMqo5ASYUH/gVhg2Ru501SmeJCzaJ2q1MZug+zwOSGV65r
LVa8Hq3OnZqm0yXyAplbjgks2nZUwfFE1q9IQiUtmSuslslfBbd3Fnm2HKrbscxH/+N1Wr74agIK
gU51bfGKUl5oO6/SHtS1ctr9fXV0xg5dFWPB68tO6BmNccD9F9QsTJyPh3zTYeAZzTv6r2EXufLT
NRNaILi35+qYSIaGuQyav3Y7axv0XFgjqbNczlcemkmqnKnBvTdZC0cgsgJZowC2+lr4YfVqWM31
0UnQ17GD1g7wRZ7TjQ5kyU9kvTsUtnpO5+CdUGRtKbfR9lrE2VcvIrnOdLlRtPoYN0XrTRi1QVsW
xplz6+3W5iHLww+zNegPuFedriouTjjbEFzHcARpZo3iuUXKwutQ9PntkEGrmW9ocwnxAlvTk7uw
6UtTGNoxzNlajgOEnrt+vpgk9MgQw1V9Q9LCM0GzlqlhVoQoJRj6zorCE3d1dKmhjWYCNizHOBoB
xED2bnpA006AB1E7XCIVf6WI7rhITbaBDV6xN+7bQC/dIDkHp3/7QXnXLkimlziGKnG61LXW6JFm
jtJRtLSUlNj6NUbd35Fl/5ZLusTi6cbEiRfFO1TPFlLNunGUanLWtCJebJ8qZ2OqRecWKiJQWmFn
2EQG4Znz+m0OT67z0oznXQdNYG31bk9YLMlGi0NXZP6JF8xFGNSJG+vi8xgcDDSgG+o9OUI7UZ4o
QNbVbYLt9MdHw9tJLyKsNrwMmvhsl2XlX51GFIR4cqKnddRyx/BydZovJ9IT6vHFdAFVXT5zS7yb
4MHnWV58wA+woDkdMMu5vrgt7aOIEAH2xayq+DTZ2l2jznGPfbWd3+vT7HRAD9Gw9iS1GMQWdWz9
R8u9f66Q+baHx0egqUKdFJjBgog7/T09kquILsTOMTGndos0U7OpyLc0V6oc6bqrLf2WQph0lYl4
vm7wx3TLJnO+fvwV3sY3/dIXoBEaEFC3Vlstq9Kxt4zSOcKndFw5lKQFZf3r40FenG9PA5xm9kJT
X0gxuFesitNTLddpFOjZQxSUPXWDPiO67bjdlfWszJ6R9u1enoSiX7R6h1diUllT4mZNXtBLBVWN
zYjdP8uloyieDgMz9G19cPA9B8PGM9cub+W0MLa82ZPHObOswjW6khq3QPFZckMzsO94IuZfS1EP
4yJgiGHboI6NP2FfdhfzNLpV57yW/TadOp7hUtTv1S4WIGiTQPrCQx5T7Dhq8IyEz4JagmKVuYey
apn5ErI29zoiDg+FM4Pfrp1cllzsE3J+WVB2oZ/jMdZsmzjCl61E3eIWb4x49DgJJNMTZXGfypX8
4+MlfyfaLeSNCenFPmHR7juNLqH1mIRVbfkQOka3rRDBxqpBk1IXO2gsN4Cae0aQIrEUx5dGP/Xb
MC6Thypoz7X13kYY6lWggpY+JUzpBZz0ep8XVZlZJfY0D7KVhleTGZYuKI763JG2/JnTEFv8d3jC
kNkAM1hnZ7IBFLxOgvgB48F4V0WyfRVaZkYFCdUQhGqSXWBHzSbqJHGvdIPlEmiN//Givz3SFlwd
aBqgSSDt1qTBIkhNfS7M6EF2aueaZvb4MIy1fAPm/6hNY31Ox/id8aiZw4vE8ZQUa534llgSJcU8
Rg9Zoki+JMJ+N6vLfWjI49bA0fZMk+ktwIJsAIgumjFLN5gH2um3pNCAUnTEt0QBtt1NzcKFaPRw
s0jqIM1SVZRKBzafU5juaDrptghszZeCXnV1uxDeaEX5Ae55sxcoZPgxT5czP/Ftwrn8Qm4T3nO8
HtdLggmj6KjPxQ+2wifAkAk4FcPDcBxhmSXz6I19Vz3k0dmy/DtxvsArQTrxZAc5t7pe5AqdPND+
8QOFMziTpLpb6pvnGv7vXN22BVIMbDF6CVRlV7cGdtyj3tsmYAKLYhryvMqWLum0NShYXIRdpG3L
3tLcJDHrT5PRJZcGXCs/FzJmlCA3zkT88sFXu46aCeANyv9gbtb+eZUyVrWU58lDlDm3YzL9Mu3i
aAbht8CKb5qif/54g71NfMlGYRFCI6Sk/aZ5b3NTWlFRJA/DbJRXphQa95I9P1JIVc5M7O2TFvgj
D2h8yIGvkTKcRnobBgbmZmr+YMzOn0kot3cO4hg38aBP8AWbYYMW5bDPWqXxIxsnlt+eJ+8WKhI2
ypwwMVexZHdwkxI6nQ/WbMmXWU0hssRyZ4Me3v9j7zy240bSNn0vs0cfeLMFkJn0lMQkJWqDI0qq
gLcBe/XzgNX1NwmymUeznPP3rlqqikTYz7zmFPYQ0u+bNcTTdFWVXoU30WHchLh2rVfp4kXtfc0R
rc/UIcEk0IU/hA5tV+xqU8lqrLyM8ftizYZ6iBQKo6hgpNWPssrT/tKJ8rw4jAgWoceIOHPm63Vl
3WluIz7NmrKInW0s+t6wq5xWRTK2R3wAAcGrfWzs0G3Ib+yElQh11KZ/aMNo/pWiT3c2aHVrXtjQ
239M+PnUfqI6ZNZOQbjkl05fRpxlIoJQtG7y6FX93B+cEezfSG7+5Oq9STOkT8xPUz+bT6XIvCSY
OaC7wjaQtZS5M14ZdemNa6Axf4li/p4/UGj44pUpRCOSnd73oKTed0Kd/ZLjGMYrju1CrUv8Wy0+
rYMJauF/ZFi1tINhzJ27Dv/0a8fqLXcfpx0CFVOvoydlN2WBGRGFkLO5ZhnA37PEfkyId+70vX4h
qLceq0aJ/iINz0a6Cb3q+AQXw7dF6+k5LVaW7/qqVxfwc85UBElZ8f+oQGZGSHsrtEDtl1g9ZFoN
XUtUMu4DFbnM2l/kHBPmVqNz8BSaTavNa+PDDZiX21ZkyiMOQKoMSlMbegBEjeH5NJpmNxyrVKff
YxmNFdJvi3WfiNFUQwph2c4uo/orhlG2vpsH0txgYt3sT0pT0bWpu1SHleepPUw7DwJWiIiqHYVZ
bOdwCIe2xESkl1XY61Pu+C6eAXJXURFzfTk28yVyJd5TQln5KRrMAkUDEeMh7rWVvbOg8jU+VtQL
jMhSj5KwN63kHI9haA0DtMx73gi98IfcrcgancG48QguS9/JKzJkNkb5CMkSBY+Kmrk6Td2OK8C6
EK2SHBcopYGwkinUFxMSxhRHyxzq43TzLEZ5a3dZa/gO/QhM1iona4OlaJMvHi29O0SSUxmW9iIu
4qUsroE6zT9SCrl2oC9T4SI+0S+q3ymOkfqiR3W308rit2sVUepPVPmPrRfhFKi6Iv4sOXiPiOI4
8MXc5pMi5/x33+f5VWvaCTBhYVaXk9roWA/bnXhqZCe+0rJU7NCtS/XTAqi58nHTuTdHMztoeVPl
YWsA5QvI/ooHpzL7y8ae44Pb1HHvm/oYu1RI1KQImq6eH6qZmgJTlC04r8YmNCyhl/bF7EGH9Cfi
mq/oEzRfqkxXvzdd67W8/Un7pWlbp/PbjiDdX6LBuvYkLslB6i7xvjZtpdyl0ty1s8zuZ90cbmot
GRUfahrSj4m2oFljAS1jBHtMvpeKa9+KpRRPJfR5zr6C2tIFLnvrQnu3Q+na3yK64S0hjwKL+9nr
ji4qlQPY4Kgn2MJIwxbnXo+CmlY1WMNnA5618Hp/Na4nL4cp1c/cbmQa5iYOMkjQ4Tgk6lU2qvav
uHVR/I+r3viqGst4y3Kw8wSlP5jOCuR9TJwr4yHhz7rQUyvkJJPc7o/LRJh/zMZFQ2ZEesuvScu0
29718l9C9yoFpk1d33kidyD6dsuTY00mfT8IHYEsh/wwC0fshGmUFIqbevlrsGy/K5QbjOzPPbWY
zzIYEL9suiehWWT0IkEDfBVmZjcBG1uvfAMnvmtFkNmAH4+aiyIzpUp6lyCxIl1trvxJDIYMdHdW
/9KHJvpEtDbeiUiZHyA+zhdeSbTuK2NkE05SJaSYFTfz79T1Fqav6VF+nCxu/brSJyVYWV8sWZRj
ciOqplF94pdUhObC3uOOS3SBZP6Qfi7dLLlSx7TSQtauhFWNd9HXVrOi+UQR6S0gioSDIi0ROYBS
EqBNrGriL6h7vdbe63oNdT6d7c+jNH8UiJPdWF6j7qq2KlEgLZNDaowybItiCsbCyXe8h6yD7Ug6
PNK4MseB6zuf89Un2/PBses3cCmGQw1w+zD0qb4bzcU9l5Oov1C9EBcmVdYT8cjbyGetWADCBHnu
IBC5xisvqiUpt+w0e1Z7PywQX7O5Qpg7VvqgL7Dw+jj4WEOb1zHdy6HeBFmeXqlgBp32fu5jHFWT
Ec7cgujlx6O880HI8oHY16l6UVTfBFgT7p0zmmblfaTUP8bB62+F6zaBoSjWXx+P9M73AFABRU+n
a5Vr22yEGlh2LxK7um9XWulEkdO30As4/PEoRFBrQE4wReVzk2+jKOk29iDq+3jiipU5UqGZjZfF
x6O8TW9w4SIA9ihpP/NsXm8DiTGA1mRzcx/ZXXEhOksPKtfNQy4k5MhyxQv7cZjPemGdyjW32pwU
Zdl6dEepF66iaVvgXTvZRibmvL/PKBnhX0MweRabpdhBWLbGUK0ct6DtIfPMn+aZQK0e03kMFMyv
grzsutsuUrNr3Ux1iNsIBVyombP8IILrzmenQ4qpHDVh+vQtWgjJhSVvPYIPJ2RCesAyY5vc50KW
kNt1sqpOczgHNJTy+BAjZKZwa3eYo+gTHRpfRpr43Nu5PZyY/+1eQtXMtgDAUKHgBmMuXs//rCoR
PfOhech4KYKqN5OglsBAPl7l5yTu5RFkBDaridcZDScILZstu1TSkrMeDQ+V/z1s/M5f/Cpwgtr/
C0u54CSkY3sWt8Nt9q5t10k02QynBpaPOkPYBclO2XGXM1a6u1D9ZP/xF64JzPYDaSsAw8bHlx29
6WAQCIDugaX7YNferTSIzI06fcJ86rfSVScKv2/XjDLAi7E2+U2Uenmnm8rwMBRXpvUzSY8ff8sz
MuCjj1kTrBd3s64hip7hR/pw6fmN7/ky7HdDeP5kBrnv+lrwJQ4OPC2hvkdgO1T9EwSNbUmA7G2V
K4YHt84ntgWb3QIVpLJL3ZjuswZHaOQVqpky34z0UlBneneBwDaQsrpMpbrLKqxpAZPNTgy4Sc3N
HTmDdZur3VKeSGKfpblezMvz7+J+JxamXQoteZPFqm0SR0rVzPfwQKdvvSZ7xEdIZR0lXs77xowC
TH2iL06VGPSSPAjRlR75QunG27ms7X3vte1t0wyfR63Lr+TcynDGcDtMzCz78vEabvbI809dOdv0
uZAqAgz0egkX8kuiOnu69xZHCfFuBuMykVp+PMpm13OUQeTziJPUw/ZDOPT1KJ05GApKNM49qq3u
56RQ1CCruz7IKLudRfb4b6W2P+Kz/n/Ksl7ZIf+dZX2T9L9fU1v5639TW7FD9/5FAclFB3+lQT8r
FPzNbX3+IyIs/DFW5KHGoXpFbvWedQ2IKjGV5iH4D7lV8/61ipfS4KDMvRpzO39Cbt3AsnncyQsp
O8H9JnZd0cqvt8li5Y7IPaW+V5W1mDLEahvvJsO4yNF6ocm5OM2NTAD++YU+U4rpBxt1qlbXDvQC
ltGfkykFcFUs4mrEkX4gPSjGX3NmOljgpEQoajO2wFnr7rru1PgJZE32t5zr/+48WNLcHf995z38
KPsfsn+9+fg3/uFVq7CnqWGgm8F1jXzG//CqbftfKFSirL+WUml8s73+x3nS+BdVOYBQ8LtWXuHa
rv1HN0PnPwg/GXFEWI9g27lT/oBX/cZgFQcW2kVrlR9hAaq6m62XjrqT1YXb3g3WZH91I6qdDWqA
B5zJyzPpUoSLkWu56rpMP0/aPr1sy0z/QUlODyYKszsFRw90kJ3lVuDQFhrCWG4J/p0DSDncu7Bt
eXoxu5/+fk1eSm5srlROMU6cTBdNK/5nm5uADDeLBOQK8HAAeEuYT8uyGyr0fSq98/ZaHp/iCj07
u7x41P4ecCWGrECatQ/y+nCmndW7C8/l3ZB46oPZeLd2scwYKSnjrp/cr1luVheyzNMzz0ngTfQ0
HEtzyCl7OK5fK8N1JkUXpPkYBWiw9lfDiANHK/OGWp3b+ZWXOntzNp1DaloedgD6fPbxlG1zCLqB
KxyMDgl2Xn+LRLwMVygm2rz/hbxDNTtGD63nxkhFEnhGl+9mKphq2nbnStfffTzum5YkAz8nezTZ
AR/RKnk9dcqUDsVSTvIOuFZ/MSt6ctBFnVwWPXZSnjRbf3SU/rwS0XhWz4oSIlTShXg9nRK/fO+X
MD5tSQBjPAXb5BM7PaOO8qa/s3DpOkvzyrhy42W4Skj4z2bL7D5RctP2slPbc8dKAXZ1mGWZFQXV
E3PyzmLQrUIk2aN8DIXzTSAMHkwt6+WOlL6nVZWjgjH2433DDjo4cz4d26lD6WlS4VwSFd1wmrId
JmImNVRKxz16yZ9HzNe+gmLRrzGJHB5cJc9hjHvGiRT3TftvfTIBviFwY3PZvFlAo3C0PAf2fufi
Pn/txE39M64LAGRl0l3Hxgj5ZGrtQx/N5V1a2+2FPZRssXkptb1aZdPeqOxlzx+jN4NkLTaNREAf
T+g2leEn0ndlXdES4g3fUsCVXjSmoHx/ZyadcUjrGYUynfgy9bJTrOX3pgMdCo6Qw10JkGP9LS/i
fhoEsUc3Tr8bGhMDKLdIysWHdglbQxZ5ogcpkLvjUEpL9TFaUL+QJ08OXn5zmu+8um1hpGuJ3qEr
garl3hGNZV8iLah9HYzG+PXxxKw39+t7a/2FkKwRQyay2EJ+Oqu1FkwxjLu8WJJDO0SIgZpDfVDl
3ATYm+qXTb7M51RWy5CS4Uk43puNTvGA0shzmxqZeXv98xeT1Zt53edotN4Z2mA95jMozQtgIJ2+
qsmrdxAFUN3ryinLAOuZ6Bs2OdWw0EEEDf1GtbO+Y4M5l6GsNe9ci2or9ydliu4NM3d+emqc+87U
WZeA/ZwusLMZd9TYdqcSNGXs/Exa24QIhTCn2HUFYswMb0Ds8ca0O28BiNRQaxoYO+OSaehUTMO4
hLLXlyXoqrIoAj2azOPgNVbtC4C10keaMftFp8P75eiii/xoLkQWuG7WHR14kAtgOW35nYEdq5Bf
tPUmrM0ZAUSge5l6AFa/0Cev63zYe7L29J0ci/ogBpfugzvg3hXk+ooFXXLw9TttWGvcOJ1itzz3
WtztxdKml7SXFdAUUWvkfgGALbtOq5SORO+gehsmUQJkvOzqY2q3CY2QXmShqbUGHeNW16PDgNT3
FDbZkirntTUia67KFt19vYhv6650ZTDqo6UGZTfmp1KhN+gn9jR4EC49bJnWS2Vz8YnS7MY07Z07
u5i8HU1C1Uf4M9kPSm1+r2C8fMIKD7W7yrLudN2If01xbp64LN4ED+jUkDoTYqOAzM2xecu1qoqL
uJLOnVI02UFf6iko6c34gyirs8LRx/DjM/jmcmI8gj4dgfXV5GbbaXVwMJulHrt3ipKMZ3mMEZRV
CWdPUf0USfCdTzOpT3FRA/UFRL9JNbljU8UaF++urWKYGbEl9pkCoWjqdLEvdKAZf/xpPGMEjsRF
hI2r9M/L4w16uRfR5Hp32ULTbGlMm0Ob/S7VXP/zRSPahfXIVCIWsCUENiYwsahQo7uRhg5ioJ4I
Ra1EZwMPQji20XSqvLJFFrFTqUWtxRUCPoAlm9pAUWdYXHmlcmfmenWGsJuxG5I8o7/NKS1tXrRE
AmRusC7aNXljnnlZesp3a1vjQXJGAywJzp2y4OqVuImdIk8burZSrLsZtgb6wwqo5/OsadQ2BFnn
RqE1FSZXWWTSk4ZM4I2BZBOKoC0d4x7nzgQOeL3avn287m9DKYCkSD6tmF3SYyR4Xi+8YRRuljaR
d2clvR1MXnReR155rjW2doetpHNZIcvre0Y0hKri0PWv5vEGu0b7xAZ8G5gTz61SB2x7kiHy+tc/
hNuvsREszo65LJSfkeiSb1blmbdNbMhfPZMxh9os4cM1aT79wGFCLwK1T4QWOq6naN88xHcfYpnj
emxY4iHFuAemvKMA5M8ght0bOh8YJgiBpgGpGvV9dS6Y5jo3DRzt4TWU/sdz+/YMs8dRaIIOaZI0
blU3+raWE+Wh6E6JUcis7crw+8WmaRyX/R5i4qkz/N54zBv7HDsbV9sCUnsjt9UCW+c7T2/PcIGJ
woRCG4LQt610+xMb5531WiGB3IbsG3wEtqV0qqadHqMRfFe6Zn5XGTK51SMBsSKyawSCZ3GO6ZcC
Q0Fvw7iVY2hM5AVGr//suJmvhQT5mYDtOuS6lZ95qe2miPRSlS8iYXV+PHfuuQNWfZfXzQLuMGm+
Ac86BZB/b87Ybuz7VQaPkPP1rsM+N1J7JRGEeaL0Ezv6PqTLr27Qn4BJ7D7eD2+fD2YM8/HVfZxC
wFbKHr1fvRk7S7kzQHIFZWF8j8caOqhlPH480DuHmpEoKLMVaNLRPX39VSMaecVseeJYxY38jmj4
gq8Kmrt+ZU6jEsyNlSpBmUZdQqI9DIsv0OH+PuIJuPgFQI76BCf4nWiBH0SQsAYKJJHm5nCbpdSS
oi7FMbdb5wyv5PGThOsdjC1gTzXt5E42an4FsqPeuV7k3pKW1Cc6yms08CqCZu5XkD4hP7EL2dpm
UtCAd7s8jo/07cfzGvjQzkrwff947t8ZxUI1iKSCChEQt3XDvYiTy67t7KyZAKJkMg5jArAwAXZw
4vS9s21XaVQSOTI5Lk3j9ShFWzn072iFyG5pwDt3d0C7qL83Q6j18++PP2nr8cvjRe7JE0rVS4Nj
uWWRIN+rKy7+rUde7LAUiMtfjVg9lAFAllY7tLG0bsx8oNkX5VGRfgaZjwZki97jp5FSpbpbPDnf
53rtfRpcpXrSy9o8t6OgcZqDUdidQbAMZjuA0dCeffzb1/P7etFpT6/luOfeMSSN1xNla4PigeJI
j53aXaQ2PUdIdfdVbl6qVv5T17rixKX/9pCvAyIwx6StTuubnW6lcbZgWpEeR+wMCCoUsY/yXt3V
0eCd2ATvDUXNkWIzHJs1rX/9bXlpicJAO/841rOHGRNm8qPWWv6s5ad4Ue8NBcnSYwtghMPN8nqo
Vk/xPul4nIl/03BpKnGw20w5j3XtlDHbs07UdskYg4qgxn1sbJunUwzi2zBldczMpv/s2q3+TSyu
82TTHHvstdn4ZQy9cr16XyAqWmQO9GUFmAq+kVCbMeNW7oeKacf8mibZ2IrqZ5YtZhYIJQUigjpM
q9MishriwGWUV1GdtUvIljSW3dgl3acysyqTc2SmUAly2T7aSm0/tW1kQ30wpqEMhhZXxItUAyTj
K6o23iqycc5T9PDzK2EP05XaCfroi7BHMru5tY3QQfNDwKiMR/R7F90OEm/S50sV1IQT8Hi6n6E2
AA3EmrmU+zZV08U37bp5VAoT1rsexfF3tZ4MKA1p1ea7xtFxQ0SZaPxLG4XBs9X0+1ShYuoPlWdj
jtvXOa4+81zdtErdQX6CNUFoL4ah9Qs7wwc0Sb3uymiksqChME03aJXfSyWKUixG5vkyl7X6/ePj
aKwX02ZxAWjACKbwS9ywVRjSjdxsMq2tj4UoYkTU2atjgKAHWsWTZTlRqKlLirjR7NpQeiY3e4rs
dtaCJm/bz9XQjtwYRuN8XYjZ6dOWUt2DmE9jf4im7pyWqXFezqJ+yMVgIcBcJjdZG1cQ2ntD3gyw
o/OddI3hc2Kn3s8OnYou0ItxBOVpOtnvxlKTxK+KXHeDMZbatHNGmX5LJqmcSoOeSXCbmSCdZC7o
ElHC3PqCpZDxJAix9mhmuvfTKiXPcAtVvPC1oa4HfkUSs4VidBn8Wa1r9WArI8LOBkV+LzC1otoX
BRC4IPcw2PaREYl+Kg6tyLBqG932E0N9lPixp0DQzPKaT6qHwKyJ4f10SbCJzpSMGrbMhWb4ZmGV
N5IF8BsoZfb5x6v+9hKGGEf+s4rRIg63TS7rvkqdqPfqozrpyl7zyugi1oafUjHqXezOzqWTQbz5
eMy3NxalcQwfaNRS6qQh8vrGQvamld7QVUeNqnXY1G201wvT2antON99PNTbJ5+sbq0iwtOmAb2l
T7cD8iuVljZHocFftLWu33nTtJwILNaH4/V+YZS1XInNOd3FbcGFArIlrbhpjhNSMmGnurdxrzQ7
EQHmieX8pWxIMqwhm3Yff907qSt9KRxKWbi1zr29j2fNrBM4Wd2xI+z4oTqLeu1Uanw9O8hlVIui
faozme9sLr8wszP3hlqp9xujPecsaYvoxIP+7s/hyNCoXXtpb150OUiix9yWRwCh08FMiqPetiCX
LLx35jpmj6vu/BmT69W8xzEO0zIPn4soUy/0OilPBLbvLD3iA4g5IW5EJrN17rZT2MjmpHaQ9CGp
FM0Yh2o5nMLavXNXrKAlQAdsZMx/t7lWI1woT8kwHlHx0a5VMcw/UQQkaEZtW+7Syp7RU1IEMjSV
2V0U/NZ5hyZTnASN2vfQ0tWch8hWMxCTrtK3q9GrkAWmksnys8+7rg8tG2IcThZNbIfLrHdgk5W5
CF3Q03qox0OdnWE+bP2MEqkFulQKL1jmNj1Fpd2CTgD5IQMD3U01EIWhwb+JbHvNHUyRzNMRPGt0
0IeOVzPrjOa8wa5aUsc5lEbXXbEi90s5pPdFqdcHnHEsP6Yrti9EOlOyaKqLKSqHfRV32sUooioE
DzydSCjekd5gAyHtQbkMEuZby9VZsxOI99NRqM78gG/tEACwy3M/wet813apEmauerakANs09soX
ZZmU8w6PgYvGEd6tHnvyEUy53H98ZLd33zqH69ngyIJlxMb49d1XD33cWXY5H5syFn7dJMNlrw+A
mfo5/n8Yiv0IzwUgGHHoZrkwADFsRHPnY580iEOoVhPgdFUceiNuT1yA21dk/Sr6HsgTcuJW6fDX
X6VKwHsW5JHj+jIGgxN3x3mM3ECkzXBd5pl7rdkENR9P5TbRWgeFhYk8Bi0PCDabQTWv6RPbGRi0
MXMQ9BPWQuak7AZBPUpt4lMl5jfXGwOusBaydhTigKNsslQ0QXPZ9VI9Fp037w2CkymwRBJf1UNr
hnqGw5q6NhOWyaIeMmj3Q4sPBjpA3vVYivbEFn9nzlcK06oGv077ltne157C2TLVI+VKTC6SfvpS
UXPwx7HQ9k2rTztrGucTc/7eHbCK14OfBEsB23u9dV/k0G5rGpleu8vRwjnpcvGs0s/MBAOsSchD
B7MMXzGlOtZtme/VJVOPHa23kFpSfdmP8lqh3XFptab6ua8ViRtivVwR6VdhYyt/LOVAIMGup1VJ
w5N6ywZwgRYTrWWnWo5tnBQPadXra3Tl7duhq08ctXWrvQwA2BlEGcTOBluDcvJmZ1TaxAVs5trR
dPrlnC7FfJ7PKI1YOYQWMQ8qOUY14b2cyRPx2/aVI1CnxYJADPJctP62HwmURKX27C1He5jVC9nq
8yckhn58fNLefh4cc+6t1fSQhtJzCenFos9I6pHi5uqxrLMiHPjHr6VqFr5nVtne6Orpom2K4aYQ
cjgR4RjrIr2eWRi/5OprtAiRf6tyMg8CG60Eka16MedQuor5pQCwD3PE63UkIM0ka8MFs7UfZSeI
nGXVT2MokRFBOEotnB09TFUNaneAeIWZVX2vd7F1NtH6bzFJWvgvQdi+MZwKivpSzstfkw6TLKgh
PyIPmvR3iGU8WtaSf3JbkAt7toGAKQ+Z8i9zsapLDyzJciETR0z7qMuS773Atr1NwDYEJi3GBzlb
KKMnJIi3uedAUDGArDQnQurnYsmreULdYuVUAq9b7dq3qF83H9ZOnJ3dp53aXELdUvswtarpypmT
XCAPh6LirULXAgMqxyw+F06ZqkEVFajDGOhN9cG0FJXlmw0EBT+SSikDhId+KEWfrk1buGMovCSK
P5VlGablMHk+7fiiulSkBDaBG2IKaK5ohi8LIi5i7+nSgtEUCelrliKTgHpPd0YnBUk4s2zSx4+3
6Fu9KTj92ooQxNiFKuJWBb9SirEaDdncO0YcX9a4ZJ1pVlolQSrsUnADVVXiF3Hf3JDWpGcCMT1s
VXq7mgOzUZTGrwDmx0E7x8bqOJkPZwKm0S4fGi/2UdnQrBACyXztNmjj+o6XVXWIe178ZNKXkju3
zdL9sFA7CaLSaW+zUaPGWNiLKfca5sInkvU3x4KjCEp+xWLw8HH+X1/D9C/qIRNudT8MTbtHBZB7
hpWLL/C7MA/skmpX4B98porYlD4gxObEvfOmjs3divI6bGEqKau9xub1NZEh7no3Ge49KxvPsqpo
dpUjszPIjla4CKs/V8YMcV9X5zHGcCwYKzv9HDvFfPh45d9K2qBA9HeDCgjGCr96PReDOiXI41XT
/VyM8tHRRhfEnMQMFC6nm+aBqC36R5Ne698WdSExEk4mbktH1we0BnP5uTAGJ1CzOf97kf4Xqfl/
6Eu+WKQ33mc3P/q2f4XTXP/+v3GaoDHpf4BwQskDjyWHCPnf/jfrn9C0WtNZApXnLfUPThOHJRDA
NrVbGzSiC+WAVf4HqMkfwqBZq8gm/XHr+fD/AVJzAxIGH8yZWhMdQBREOMRYrzcU9BScJ5sq+sRr
SFwXo2DTdU9AROaz2tXPCIAUHynZVbZWwLr93SrNUVGXIZQOss6ygFCoTM6D5gZRnEznSYV9Ik1N
EfTDT2XRn56n9n93GbuMlOW/44FXt6Xvv3+sBnuv9xr/1j+AdMcGPv6sF7Zix+EX/WezWf9yWT8U
1Ghr04RgG/6z2XQPJDFcQBLeZ6e5FZ32z17DaA9IIcHWWgWne00T6Q+22ialWMVFSJqIp/lvPUNK
NltNpzQ4D7BHHnNnctEVEfPXkSgTRkmN6act9W92J0sttPN8uI6ixPkCniL+MUqLR8jysv7xxQx+
+jtgeIn55atfhFvr7yF4QOSDSBK5FUgbr7d+ssQRzePEfNSKwb0ck6S5WAyZB1Omn4I3rJ/2n4iF
oRBGcNaIxQKyw3ibJ4xywUx8NqXf6+jgFnhcur5rWyTCKJ0QKuP7kyenhBvfHROcHEY5bArAlq8/
T1reXCIFnX7vIH5VBzBgQbrDR/ZEOrB5HP/9bS/G2aTeljMMYy/m9LvcT2G5Fxdi15z/UH0lPNX9
2SAl3w61ScgaoPC5Qa/0u+MjjeTbcNkiXw2T4GcTno2+4UPqDz/eJJs2EKIZfBpzCKJeX0lRW7JN
TmUjatNUf+pphgC4Ll39XKStib8o/Uj74KhtLUIHE+xdpNVKHQAfqUQ4QO31Al0QmATovoklqI0K
AmJL0zEKBqu1Y4JT8uXA69TMCIQ+FjpB9QiAO43xJcMzMctuDaeMSLLHyn1y5Qg0gARksnxj1ooS
j21BLNfWlv0YFYN9hsjHUNKL8erFn6DMHbpkGYyg5wA1fh7p2QIAv+v1XT452s+66nIgkUYnf3VV
YuMpQmuo3U1uGmWr2yRt1kmtIuQA83nyO+6X4zTbWo0YaYnVerkkmYuAuV3UvoHuvndIImPxgqKm
keWndU9lTvAaeKgtgPMPNVmm3aXRaDW9g0JLrzpPtiKQionb9IDZ7hRA0K8tekIJmMalm/VrnIxX
NMSUEnovRaR3AR3iNg9FL4svMxirP+uaPy/2ekOuDFyuRHULXfFiz0usol2eYm2Rh1Yrydj7WTkR
xW0vHupGxNeUqSgjAVvZFqtmg9ixViP1qXYwpoaXg5+0k1WB1+K1+/H2fXM6n8fijlu9UAFJPuec
L9JZnBTTNuly7UkduQMZrAavOgxaCYCpU3PaUHZT3CVTnBxt6UW/85q2pN8jWv29dyLN3H38e975
dBvsg8s1CHoY3sPrS6nDVJ4reebTS2HvkT4Z95Em67N2dpYTEk6v7z8OKpc6JUFaxaC41hrW66Fi
N0qF3pfFI7djvs+STgn61M2CeU5EYNJdDBx7gpuK3MIVnOLi/k++dB1+HZjAz+RRBnGyufIpSved
phXGI4JopY8vH6Xxaeh3Frq5J67gTV1kHQpdbyIIQJoQSrZ1A3ec3Tgl0Hxs8BD/NNJk3rtDc4pj
QCDw4g17/iBquMwo3SVykC12phOGPjuyth+rJkak3rHbax2V+iBakvnSQ2Xk68cTuCnEkOpROV4b
kmiTESI/6+i+2LlI5PZeNDrye1TTQLD1RQt60x73Mm2WMMYx4pvRTPIHBkXLifmktb39VnYM9XTY
Uh5ZFlqPr/eOrN28GJCr+TEkafZUaIsrDoqFgKKfyHYor6hqAOGIFLt3fSxvRbZDEKjUA9yja88v
l9hoDoXd4HRdaU7R7ofRAW5C6g0o2JVpvKssPLbOe10uvJppVD5NyDhl4VhTRMZHAnAB5bTZRmSj
bMW1iRXX+diZhA1C464+EMGlvxbKRT1e5aJJzksH0cJDPFvajIiOZNKS1BBnrsWbtKOeqkz+YozT
A3SVtDkkXuyMvt0q0Q3TF2WHtIkzd7+YTu4di8Exr3XkeQCWZwJtkqW0xxQ2vqGM9c5EC+MXAmVl
TSBTOMN5aQyV9Odqkreo/NRZ0LWjVR9GdbbUvYc4jReu0OmHyazde0Td+ctpr+dVgN82ru4Cfwww
twtq17zt2nRmOSJJg9mNPPO6ijpKL4kQNv5tle4s1z2NoPTMKIEsf4przGPPcq1QbeQ1reGWQzDk
QWRreXbWmG18gYQCpHoIJWl8gMdRWJy+DlCKq8W5Ghi12kbhpNajdajB3nu+h58DS6bnpfbJK5NV
cghMantwupryt2JMoOoX9FHAM7AuMwSHcaTe5Ljir86pEFCBk8l7bzZau/NiqDNcMbbGg67Sklsd
GtQRcWRdyjCxMmTsxcjdk0WmeFhs4X7JsqKATlHqrgA/guQMhX7bO4KEHh+KSp3zgGqL9RlFo7ag
2+YVuV+NFjJIMnLMr8OCZFRodF4azulCK1LN+7QJHfjH+Le0fbM3mqHNP2v1/+XszJabZtY1fENb
VZqHU8l2ZhICBPCJygTQ3JpaUktXvx+xqvbCdiou9vHPn7Zara+/4R2gSAA4jr3+pkyDfNwsXimm
EEZMNVzlbpW+DG3Qfu2WJXkt5iCxblsrb+8mBr7xtij72t+Ow6T9HJVaBbwsms9bPauDL0tnpr9V
hcHFNm5ReYgC1VscZ61JudBzK31pZGoboQPI20OAyyyeNM/GiH1ADW83VCnSTcxv3KvE6pcX15YS
d1851IRrQ6GO3uhmthukhRoyxDZ0RuvUdftdMfZqvCn5qR+nuDdvFRNSmppePWWRhgJcE/XzxHRY
wATYorAVR70LjwMW0dLmn8uUqnhPEudnPwtyLv8DUIT0MRmE9sXpe4PbUp+L6V6YZp7f67ivyLvM
maDj+T0EnFDMgX6XaJ1AI1KZqthVgTeN20XGTQ7lIZ8+J26p59tAKvuhmnT/C/rDwfcGEBC+ooZb
fKs7gLJhYYGPDM0l1p7b3K9Jm6RePmazYfSI+Qj/Y44+wC+DGv63lUvja4/Ykwodp0vMm05b+B8c
1bhrs4+KflMgCP68FCUYbwRg7Y8Gf7KiByzUdqB9NEVW2SLFxI9X7ZYZXlKHwWQ3j07S9Q+2SkTB
BrYDeWlZtj9Re5qcbe47JbX/EMyh1Y8uJE0ALFY3YIjux5UHYLYzPzLyzV7GthqwEbdq6DdeMj5r
vZ/vUzk5PEoaIPeP5iD2lrwssLelj6aor8fuxnEKAwjQ4I0PwPPg8GvapGEUOBZs1SDGrguT0e5f
xwndyDDwR90N9cLxfjQFlLYQiQANa4d+YfI5x33/2/PGadPKYo6hAGrlA3MX+SlDYz4FbT1PT7HB
1ASYCzbnUeEI8ZQOKaJHRe7xJrBL7z9a9ZyCjLWKTIXsJWJ2QhuTn7MD+ImAKLwAo+6BlD2Rid5y
jkvrqXWIa5vJ1fRviV5QuuK4AvO1Klz6zoVul1GJtsv8AZ6WQd8WA844BPGKgDuIY/Pamcg474NK
9STHppFPG1TagumWkGVaG1D4dbcFalKqKG7zptmOpRqcUKja/eoqoBkhY2btsSX9yLaVVQ1NpBXl
goZVJsrvRWHaXxh+YL/Za12JfWppzMsGH5jgu0SiuN8GPW7FUZ8H6OvKycXN3U78oI0YNi6ERvxu
HttlVQzqe5VMDD3hUIRZm2AZozCmHzcjLhtqkxjxTJSr+h65tKXxmCLgPoEwlkp1FCyAQt7m1tyI
7dSY+Rd4o1W9RVhZ+1kaNTlFr02VBCxVIb+2JNPAOaqxjNjYpjQ69s/NAL/V7tBH6RJUdahXonKi
0R0Ga5s1pY4gn2y/K6FBqfWdubqZhrmbITR0nbkrU6/xb6y6GgmakO8koCWDQy1oPsgQlFvq7BRj
yGYTJz4NLjV0QR7mmhtAtR1n9xklw+S1EiDwkJ1P5Z2ZN9mzKADbFo6eIpmXxd097ZTGieZhWLM/
tN1wPCMpU6Hd9e2IN2DRo7el5fHHYXT6R6soadlbyNH8pk2y6HgPx97eLJAx2cKvWg4jhK9lN1Wz
gm+bjF98NTag2rVuHjaN2SaPXma7PwVpRB9aQKn8DWMq42OR9u5rv8TL78pK5p2vxcTA0m1bxDuk
71YbEwA8UmRo33zWqykxrmA+Uu45fTBiMTjNTb81zQ6gctJqM7Kwo7+f65wq0NaL6XOZoZC75SkY
BRBFqI+7uFye7KmxXxN0CeKwRVdNhHM59T/yYe4fpahR09VgvqRbHM7iH6pVM1vmqFaPbE+MGyHm
VmIL0iU/Na+UP2XFvw0p04vf5M7zXVLm9lbWHwVDujKq29gXO2jhztd+0jru18XLnStpeqqMllFD
dxxcivfgMKxPtw6KeAgWEpnuBx/hglBbGGERI3CdDK3CcX/Uop4N5MQGD4qOG7cQqe2es4HQ674A
x/dlYhBUbCpv7p979H1aEH96LTfcmOkepbvie972LieycKsDyVL+WgFIJnAxq0MSRw75kzMnOPm2
6M8Wuxq5aJPtH4OvRo46qFUplW65FXMb5UZL3VRpP91DPX0JnLZ+rEWSvUCpM+xwquXS7RjleQv6
RZa9b0tRjFGb1EG6E/o0PM/C99KNIuuMGWppk+Df+USChO8kDQ1DKdTs2k7KyMrz7MEcnKBiyGhM
1bZVRZsQ1AhTmZEhwgSgEXnNEVr+rd235rxFFULR41FNLrecWiWvU003r6s5HyJOYvwAwwRzZD4N
+clsBWmkoxyiYGZPYRKnIlyYWO3Hehy4pI1K2ZumGhWeZKWrvtp8p0VkmfSl+TaJwGY+5/ewkXR4
YdLwN4kL+jCCvJlJsM3JrG9cJZP2Nu+SchfD1gCpKcsqfsRZrTo0eu0i+qhGy2eUWvpmqC8xW5BO
catQCxIJHY9qMlUtYDdmYriKDasat+bg5RYZg9YQ/cch+JqKtn4Cpi4fgPjCnWC+1+OjVGijuU+S
Hshj1rvuvbCxKhlQ40b2XZnT9Blgb2NGWl3j/WL4HV5GNvlFSO8jv17jSklK3AAedWQ9iasYnM7n
fGzXXk4Bk/JqMFvChz4tbh+VTedM9NqNadmBjPJ+iHkun+RgwczMudpvtMwfiSTUVB/dBWOwW70b
/S9x7MjkZm6rvtkMi8jsO3PFx8zbpMmbON803tD2HzE9L/owaWw72Wka8N2roqqJU8bUxK9ZAUEl
oiVgPaKYWSD6h3BDf21Kr38su8KUN7ZJ2ISZqtO0ES2SqJFhz+aynbUuhYOwuEqEppz7J5pio77z
EPK66/rZ+FbVVfCqN4SDyEhqvdpCLi26cNDJQaIEtbwlmsoKwqlnC2RI+6wYH3D24VqAOoKyouku
2WMbeEWoxYuYdoqZK5l61zXzxmWU3YdOVWuPUuqL2rWrKgs3iT/+9PMJwq+BNYJYdU614RrjmSlE
DQyPagFYGRkm+psibGZb7I0OCdk40ZsbhxrO3bVjmz/7ybAgpLdkhEtJ/fLUwmNBj3CcrSzygtn7
FfyxlCiFyL9S+cWPpDEFZHaz6a7tXDBzGTr0ykoiFnE4sfQfQZ3MiLt2xXPLpwayBbly+Eu++8yh
8H+4hXe/ZCvA79lWnLIw913/C1UsnP946sbpjst4OJjCHMrQAY3y6HeoMIRunGrZpmzK+sUkpMUP
s4yLLItsjAhRAUgn7H1MXSYvSW9k3f3YVBmyfeP6YMot+/S2Ggbz0Y9Tr76bHWdEsgwvv+8ajT6c
6KiQdbbBSW8TdESbDQGo/jl0FcEfxxuM6LRxylCPYgAw0tFLgjjsUmf8mtJB+WHmCoSFRw3LUH4Y
nNssS+evHASsjwors+yr0awxcTLoW23SdIXPp4h+E8qKPv5YBbgTAVFv4g3i0t4dvltoTsayqz4u
mQ4nDC/3vW5PyODGbqkB5xB8hzIpuheK8/RFqxuxd1p7wM62nF7GWFpdiOyAdt+URVM/jf4wAn4G
mdi19HXN4dEy3OWzPY4VSE8P3QuSAuf7OHsg6II4dTtev1RZuDrV9z8S1YvXOfaC+JYmR6zf6ZoJ
xFGCOQJyHuTFN35E97XSRvdTrhr17CQzgcjD7uy+sDSsIIU3Byjhpi7jAi+e648VNg68lSr1u42J
kZp7k3pZelXVCeZMrsTzwAcfoMCsLPMrxMkfesLnDyvGyu8GutzkBsJfNkNONAmFn1HMzNLq7XDu
F+dL1wz0cbM6CXbSgLOKjqyXBiBMTE9smrRqOKf1rC+hKKaEGj+1+m89zSHmC1NS2w9uhhnWFfoO
qby3/cRrtkVe0HObVKC+5p41aOBS/Eogxtt45aafl766S023cbfIcjne1h+68dlTzP1DdCmn/mZk
am1+TRYoGaHVZQkKrv4k3K1RiPF3JkbL3uV6LbJdqnmZi8Rov+TAYOgW3Tgx+mB2TFsXZw69/mL7
zKCeEjbt2klE090E6+cVzY0f/JiWbvBQTpgGA3uaTtw6dTMY17qosTLh5h2LXdq6YoBNruKGTMlv
vIiimcvPMvPJ2dVm7mQ7Y7GVvE2UteTbqbUsQUqjdHGLpERQ7BdNtF2UV/bsoLibdAgO+63C5rgy
qhaETRwXn2hACPslmx368WyIt1zzXrxpV2rrG48xi+J+y830SUoL/y+FkaQRKb0aPzcgi75RH6ku
xMy0fEkhHJLk6cgp7uKGEifISXyisaI3uSkAvT2USrdj/mbfVldeqmDoB8nMuKIk61szi7r+VKQy
/zpyrPJocL2cwQv6a3wKTVb316ioUWfH3URiZbSD3aIbnc1fBPoiOHfRlvmYAzMUISJU7VejtIck
iksOxR0Q77W+tIrKuTPLuEG2oRDONx8o8xRNo1N/rspZd7ZMEmBx/Q/dftMB6WJ9H1y3/tUEGep0
mZ5ZDEz/b676xlTwrJnq4UELzmwdzK8N5LUN+lfbcVlUO8tlxqKjdKctyDZ/W5fGhUXOeql/FqFD
jBIKTP4/MI+/FilKlwYNvdzvCo2Fzehb8XXtYOEOmYZ8dcgvgefPeqmsR4YMcg8ADQDhk1EnfglS
4iMff1+CHg1I8nOKu0x/oAUqdvgavKR+Nu80teQX5g/nD2pi1UKzn2yWvTzVNukmaWeuLMQ+8KS4
gmfb3WnkGFFXLXDNi0F+/Me3x12HLgIUDwZ2cJ1PGrdOaxgD8mb5PpjS5UoVkJr0om//aYpBK/xo
FWzjjs+IVzvTnFgWPY1Kq+/MmvvOTWWHp4zWXJANODuODO45IaQjOogvIMDHS2mjJOn2ErFHZDwg
SS3bx9kRw+f3t+14LLM+EP5JQOqgA7MKKKfjVej/yFgtpdjr6LYAx4eIZiN+P9CGjd5f6a3n+Xul
k89LKVxpA12IveYn8saiabexgub3+4ucnboV7QCChukPkwNg08eP0066r0NTEPtySopdV/uYlyZm
+31ue+vD5C/azfvrnSLw1/1jRgzfkkkPA37n5C2h5V5CxWv7/bwiKBOtEVUEL9H5hKZ7ucFSo7kW
Kvkc49j3BCdP7bTOwoEVkIb7cXGlGzrx1H5TttQvDMHeeLGrtQs/DmWFFbR7vBPGnHRjwwe3d4ia
V73BwGuA+n2zNMPr+3vwxotFm5MvDxlmSjv35Ah1DC24LlW7l1NXRV5tFqj7W/GFePLW8+D+xBcO
HI+O9Por/gqcpcTOdbIruc/LwKT5U/1cSq2KUmbSF1Y6gav8+SaYuRArOUM2ckenMZOSzZuSvt+X
2hhvq6E2r+mti0eKDeNaaxERQOkofehRgn+BFQhuRU7Nw2L05i9nTJILceDUoHg9YpT1KxQBvBaR
zTx+ctXYy+CLedojlpyjzuqNFC1BmrtXJckBgseUP+Y2NlvoTi1TiI3b900AFdNPnqaxtr+5sWyR
ebYRssU5K1Cwwyj5Y2YWwXwjTChEUeEKAxfFckium9aqHjRPJD9Lq9IefWdqls2CVfQXrM9rPww6
WqXRjPf4x5Hw/6gVMQ5c/3ik1lsSH5z1HUA0O419cVXUzPpc/3tWZcZ9nSvjKyO/Yvf+Km8cKR9x
GwzUOLmrvu/xxnp1Cww8NYa9RXm/J8dsH0bXqHZ261wydnpjKRS3ARSiN4P45593/NfphcKDyskS
y32JKy2MXXJVsMlf87YTFx7qbIAJumA9KAasfFY8o95oTgI9XCz7qfO2i+b6W7JPtS2M6ZebZzmO
vJeMj8+eDVIA6sEWSc0qaX1KmMoGxOtr35L7RFK6OaXxidxWR98q7T/94wtb6QeoV6wPB4riD2Ln
r10cfVMTZZuMe3+grRNnxbTDmcWIfBPe7vtLnQcB1lqTQY9kkCjqn8Qbb6ZjFzf+sLfjdIFeDVDS
6B0VQRJYonoZ023TQiUF+fxdUVx+08phuNay1NnomXJfLvwai6P4XxgZIYlfg2o/hBRoTgEg8OOj
OpdVo2tZM+5zyrtwBCt8rcYA6S+T+Q19Av85zucYW7nOffbGRt9SbDsvXVXpdD2Cq9zs9e/v/6S3
3vqKk8Fgcc3x9JP90bx+oldvjfth0LN7TCT0bTo47S1t5UsH7NQ4d316B8qJzYkGjAj15PjphdtM
42QOaq957pyEjNdxzKHLBIZ96b35EcwsZY8/mOrFR6SsDK3SCa46p2YMj5jP9AEzArWEvTnTzvfG
EgSW7vXit53+aSNSyd/SUaPE7NioHy6tihdj0rSXMk/1z+9v27otJy+Sc+WhyqOjZ03mcPwopkI3
r8wstZ8WIVBxG/FU8WNx4c441X//s2O8Gx04E8XuWRQomY8acyXmvTDSbqu1nvthaRbs7a2mek6h
7EVtJb0wrVrjg5dn3RMOzOzYrOQW2Ztk58lquAPkZl9Teanr9/dgPaynewBrkZrAZJiCctrxHhhm
V8hsyee9MpwhJE+ptmmbfG9jvrF0nOp/vUw4PRAmTJ+dgD/yh9v6V9QIGCisw/x5z9SAqWOs8m2T
qEvkqDceCngMbSaQKzAFTuNuZ8lYz8xm2WuuvjY+M1gBc2aFtb5oD2Zv/D+eaqU8EhAJvNwfJxHB
HDRgHkE97ydX126xGmVijpvf9v1X9cZxBcAOIWklfCEQfJJ7VE2CyHjSzUj4LLycctR+VHV9SYrg
VDWY4+qCQwerCiqCtfzTjMsxJ78NcmMf5153O7QwWmH5xDRWbYY5Fb2zK9kN1SoKxuy/t+N9Te8y
RLilvM8c0dJzAh8007J6sHzEOjU/I+UOjLuhYOgoplxcOMLn+0IqisINzXRUMUEMHh9ht3IaEWuG
sW+KJNs1bYVT1WCnFz7j8xjLKmyOjV4dRF/nJEHpNN8aXIzA97kI4qt81KvN3MXtJpCTdeGBzo8v
oDmirL1eM3yS60/56yPJdUsGOHU5e9+hzw6z3oTg2rkPgd2qW6bi1ub9g3WWpnBmWUp3+WAIBacC
ujP2y4CK9GDPcxtXWMrDDkbjxcX+dGkNWuPZfIXaXPPt/WVPaTRsJoLo5PQ0eLhM0IQ6fk6Uvmgo
d1LbA4oyr4kKUvvQtIh53tWc7g8afKOHei4adF+AyfbMkFPnW2xWbR4trhbse5uZdIRtCF3Q93/a
+ZFaf9naLnGo2UDmH/+ydHKDGtPCeC+BjXzi006/VF5WXFjljX1HSoGWggufievn5IOO4QfFmsy1
fTHBZ0Ncsd24idEymku79kPmZtmVBY33Qgh+Y1WOFm+S6xuY4inu1WitGMc1hijUEdpNgnX3rwJ3
pe95KdMrYxDOtgjK4gJ1+PxIA4pELEinEwCJayXn/H2k+7ldAjij1aEj+b0JcgWWuezok/d1epXr
8/Dyzy8wWIlZkHsA+/Mij9drTU1HA0eJA2eMFJF77SEDWHchJpwfE5T1wLVySGAAQgY8XoWhX2t2
0m0OrrP8hJbZb/S+unSZnQYeqmyXUpOPkzblSi8+XoTZkdmAZnIOTew9EJjcOy9drDB1aufq3zbN
MmCsUD+Q1JNkI5B2vJKwqO0a8tRDJf32DvUPO1JJEj++v8qpViACe39OH4UeYY4+4Ul48wwNaNjA
WViyqQIXOQUmCmzmmGf3rac597gK5w9MCIIxnEqcZDaND4AF66DR6UKNPjxIfGnu0KG28GAsDWEB
ekmDKxUYeXMlMr2XYTYBnd9otTF+DBY/eOl0zSDRrLrSpGhGo/vCR3V6vv88E+earwXz3nOA91jU
A+UzWzcZWyjn9RZqYHsrF/sRhMAlOZvTc3ey2qlOPsDIIBYBqw3SKDeWhP9Ye3Fx4ZnODt76ntZr
iJwD0udpLUmuIQ1EcqpDmxdaVJYW/OYA7mc5jb/ePxLnK5F5rvjwleNEd/wkEKb9kCwLjn2HpOTd
TZpLQddQli+QDTb/vJQNjdTC3JcUjNd1fMYr0YJLLVV2ELoy78p6Yo7UwhsmursXwvtZ2UoiCIcB
5go3OaHvNDxMOVX3KOziIFCpgSFiy00Nph+IL1paG8eG20w20+ihPYv412gJtbE6a7pP5xQ1r5yZ
zoXE4vzcHP+gk4fXEtQIe08vDuBrGMoZlXadlOh0Xnjwt5aBSwmzEoADZkHrDfRX/tIZfjV2jVUc
si7RN11Q6U++NdU/3n+Ta3bwd+XC7rqo6BJ71+SB2vdklToDKjZJRIhGHVWMUh/u6YqoOyDxwVdZ
WdSYiN5sl7lZtkOc5hdmHOdfPOkxTQACpY7aw2mN4dkgZYHn1QcmYN59bdZIvq32fUOW10ARUrKn
95/3jV09WvAkW4rNtAV859cHWQzVlZsgfjb443jhiJwlZWwrnU0IhzwT8cw92VbHVWDb47o5pEWT
fqsRgAOd1mLkORvDtikBQ6WGzVidMzpcJS6m96gBBnUIoGOJFmI+HTUn2L7/7G9stgchCDf4lYN+
pnaRI9ueYLzbHWyg1/el5jkv/uotZjEUfBhkcsk18Y31kFOgGamvmSmSJ8dnqygHL0MzuD+ARVwe
FTj9p7b1VJj4Qn9obCQ93n++UwIwdyK8ZJuZD7cio3/vZEGraWvPAgx6iL3OcHZ5VTlmmPVIOoVy
9NNX1Nn8l2DRtZ+yQFgoAzR9nfY9Xru4elYfOsVJ3bTcmTcO6TF6b+4U6JsWnpYeDnXhVPyx0tt1
jcDR3Va+99uVwDIu3BhvHFFGMDQE+fphWZ426218W0tD9v0hKAcDHIrf39VGHF/YrPNVqE2Buplk
KgxunZO2zZBNDBrSRR6cqldbtC/0a1xKL5kzvrkKStjoJ1s0iE513LJycqUNou7gLn0ZGX5RbEAa
W//6UcMQNmG++szb7NUr6vigIT8O49UqlkNFqbfTsyXeAlvNLnw+Z6HS4kvmviNgrlXeykn+OyCv
fIpOR77kwBBF67dpasMkscrc2CKW0T3kltJvAMpN5Ra0PpbGXlBeyJTPPih+AThM2FFrfsQBP/4F
mOpQ51j6eJCpZt/N4zQDQh6BOlUKWMWKL3//gzoucrhzmdJYiKOZFMccydOTaIhh6DHQXRgFNl+B
WtZN6A6LwlXTsa7RVsm3abZ6tLy/6h9Zmv/eSf9ZlphBGxZG4Xk3DUCKHBrHWPZyturnyqslYjzT
CDa2wNvWiBbPy249L8EpxbbSUb9xIWGTweXYHl/4So5zqj8/xUE4CnL2KrGJWtzxjpsZ8C5h0wOT
i1+BmBZLZGQ0whoVDP803vyzFM9KGQ+bVSc6nywlgcuWonPhb8Bjuarhm4DHSeNrQJ6XCvOTQPln
LaoDTjPVJBrSp+rDVqxVJe7c+j5ossSLnGUunuo8Bs9KWj5m28lMus8jzhnNhlwvcAD7jokVzUXZ
3uP6HNsbtLuGazB8sEaspNEt5GRE+yicINaegqRAydXJtM+aweg9FJyuz77d9l/ePyjHH+R/noK4
Agvfomt4pvcwZ26HZLLO8UQgEkF9XxqPttHLqEVA63lRk34Pc6X9UVlifJhzT1yowd44HCtAY+2P
En2Ytx0fjmzutdK1lmU/Gm6/6TVAZhnJEvwLLEPef9Q3l+JyA+xOsD7L7UclpEQQV9/bGWztwddQ
q4pLEF89/Iz3l/L51SdfH5foOqJde9nuqYqGVZqzJbAI2VeAOzcZWKdffVyYEfKYHaJhNDVkqwW3
Kcbu/9Te+M/7XOXoAtqPBFjzJMDWTe6NNbSOvSrb7jXn5tjyr+21C5reLGWfX5qLv7WrdDWstayg
wX02uqhF6pSobe51WI4biEL+Lbbn/iZ1jO7C130cutdnW2m7XOo+Ug2MfU7Pymhg9p211t6uCKkR
2mv5zgra9hukc8hLWSrSr++/xxO69H+WRDmDxgoZPvt6siRMTxmP2aLv/bwbvd3o2027hfGUPk9B
P+2FasA2Z0VWfBxtq7kn5op7z0nyqOUvXrhJzg8VBgqINyC3RkLMB3v8qYCoHMn31r4vQIqMXgSi
UxkqomVkYn8OFTIvP2edAl4pGvP1/Y04zkH+7MPaLuPuXFUyzmBHi1YjGi0ta4/T0YhhZFxu9ABU
8PurnJ8l8DIM9GhE8pkienP8hIhvLCkEw2Bvaq0f6SowsWgYD8ksiwtH6Xwl4C+cWaI36TxTxOOV
TNVPkliXH5jyGhsjt6ud02kDqlaZvFTHnO8dKa+OByNwDXvlth6vlTKVb4dAFocmCcT3QjFSAzBp
bpMEwG83JvWDAfNsC5HWftEm1ybsS5S0KgG0E3JJ5A3AfzOtvZQJvbEHNrgoXA9gca+OSce/a9Ha
BtFVrzxMfp5vgj4bonrukyszYyr6/ot9awuYIGDLjl0U8kbrf/+7Dm+FSh1k4RGqU9WVvoh6W6e2
cfP+KuepFkqcyCQhgkTPEODR8Soy7hE3wJjqgEqfdd/R42Guq0+wYpwM+L/yvgNzkJv3F33j0TwK
NIo0RLORJFm/2r8erZFmqeDeNOTNSO1K2xY3s8j/PYeiyYmU64pLIRydhj4v1TWl5rylBijjKEvR
ldQ1zdyJIs4vJMh/Bq3HlxcSVZguMb4nSSb2HT+RC5xq6JaBjrXuJVCdAum++omW3llxoR456S3D
dtfBDz03HAQUSkA4WYhetudGk5+615TBbgHdotQQBJlGi3F7s8D6JPuFIyO80ggna+k/myrtip2e
u8atk+kogqMkjp+QAYMESxrlcSppBOu/BTQHP1SqdL4oWg5N2BJ74Gqt9VAoPQsiBfDfbwj6Dd+r
xuE3AocYog4Nrs8AXcefw4AnPHyuXDSbwGTscANEU/ux6FVjh1XT2DtdR2wxop0wwhTGDfe1q3Ue
MwMDVIUgvaclxCzGvOs9WONMDeL8pze2eF5pwlJP0yTondVxV6uN3xsQIzGUX9BdyztHu8NjJNGj
qi70FLqOjmxWDqNYi8xCmq8JvblnmaTqd+1AcGb2EkNxV17ZHpzFR0Kgk7r/Q1jI90ZAzusHV/jK
CCtZVPTEPZmLzVjm8E7FYlUQ69TiuJEJQQHmG6gQua38VeED2p3/MqLUeamLedJaBLTErUgCtxq6
kHXwTR2flqYAKiwSKX76iJgOyW/E33fwYhf/s6iRMBH0usVNnf8osmcDPs/7H98J0PJ89ZNqzhAN
WlbeIH5OTvgww+N9rT/ZD/Kb+9GJo8aIsuGq8Tby6v1lT5Pm02c++eaF5TeJrbFqaTEDWZxX+IK3
mtaF2FSGQNTd2Y6GfrwQ3k7v/9NV11/1V6QpXNgEsZx4Vlgvnsf+vgA0Ltl2CW82ti/E7DcKHMKZ
x5XFCJ5u7WlqXipz5IMX3QEvohqjKDA0d4U1/8rwwHlqgpU0nmnqOjMGUDYmnkptbDefO9sZdqib
pJvWkMVuHpz6xuZmv1n61N/2gm5Sokt1S2kP+bUpzRuULewL1/sbQZlBgY6BH6rdaOCeHIsUVqcy
MYE5iKlrKLU7QPVubWzfPwZvXKC0y4Cz44cHbOVUFQQl08mdVV8e2gEaMaaPwWZeRpgXyez8P5Yi
N7K8PwYVACKO331iWxP8f4u7Gif568pN3I1RyuAGban5wjf1xi2KKNuqrwm0YL3ZjpeKLeiYo1NW
By014Q4ztCIvSDpxN2pLm4adjINn2aj5+d83808dDQKKXtfpPYoOCUJTXiwOg4MPCqbMuD5PsRUt
mZ9eSDPP6wha9RQSHA8wBuBzjp/QsEQeKDcQh9rC4dJboK6laVpcT/aAQu3U5bv3H+2NZgy+7gaN
bGA5AK9PBWo1LEonuyxXlwIbUlPLnKPIsXPtzZF2qO7FX7USi4aOdO8Wz4Nsa4MvuPA5n8YsCl7E
pQC1rur1aCWbxw9tDbOK6VDyWnNYYZJZ5YPlyPhDpRnZIzrS8a7iJ4bQaIptO1vqQpp0dqpoyLAD
FN7oDgIzOEk2bS9P0GepDGYkRv+NQ/zLsO0aIfE8v2kA6l0HU19feM/nj0wWg0obg2QqJ/q0x48s
FhHkZDjmIekXpO0hbrdho2MHgQ9n/1SUE0oF/VA9eG3Xb/2lv4QkPotCPDNZIRvP6ivu7nj9yS1T
6BqWebDjTm5mx1b3+eJcqi/+IOn/zteoXgCAMq7kMMPXOP1yJsYf3M+Vc6DH3hthIjDbhTnaB3d1
k5TDqkuilRsb8OM3u4dAiABLgkyNTuOljtK6kB9SzXe/ywBrnqjGtMXYVNZcm7C1Rge3m2nSn1F1
8e+G2hoeRhHHWwmNB4eaEnpvzRx8ZWrFv725qF9jgQ9H4/ZVvjE4bVbUt3OebhBCMq6hvDcuBrwj
dKPEGpfvmjmZKdz9GF69wkjh1UIPCCB0aS5t5CLz9sWPO0goMcai12iS+TfGPPb6leGOSAUJUq0k
1NGjHzGrrQ0ndKCXtSDBYPVvpZ0691aWjFMI/rV5rOvKtMNOCP2DNjj8epUr6zZx7OpVFZmNthwH
N6pECot4QdFXhhCZxn0Pv+8K9BBCjbGqtPlSaDi71E14WITZVW+Vq/bUu1Ul0LdbpezD0sXxjGDU
WCHdW9suKbbh3pBjAks1pjp7QmA7GG+g5ULjbTXS90h2aZVt0FrPPlqa5r00Jt31cFKe/Txjy/HB
YE+GW1EG2oUPC+w4R/fozNnwg2jpOlil6kzRTi5YJBmMqWigFVtw1qFTDzB/O1F0QeihO4xGNo0v
GMardIRptQHewbGhf06XvD7YuSr9kFFpHW9cL4ntKwyd+nvc6+UPbKK0T8GgOd2tEiYaHIY14ByW
BZ26k5qSSyRqPfOuxmFEJKaM/fwVtr27hEML3SYUK2tzlJP5wy2hK4cdYiZxuMSeineqnAqgTdMI
rx7FIIT2alNAtgsQenJ2qKjnWWSUffOKapLWbYoaj213GtV8BbjdNrZTgM9W5GmNgya4HhfBJ/TX
xEwzz0daLcbh8xOqccqJsm6qHymmk4cceP//sncey41jXdZ9lY6eowLeDP4JAJKiRMql1wShTClh
L9yFf/peqKr4WqL0i5HzjooaVKW5grvmnL3X7n1NVssPL5rmK91NRRQktYyPfd5BgvFmBQOO2ubL
nUManxLGea1c9KMNLx/ITXaM1X6KwoSkgQoGBeCWUMt777td9dqntJNFvkm72f1ZxNVyFBg+9S04
MkUStTWiK2hN9WayuvkHlWfwDYNqMeMRYe08m3mPsZAJOLorc+EOqPqq3Lvqiip+qCQgLD8jo5og
PS/i9JQnIwAZo8182+zae6sStReo5MaixCx661c+Lk3Eza+seoN5VwECRSDMZ0JrK/UoOvgUYebp
U7arPZIcw7EpKy0kkW9Uvs4KgvEwUbW4CbOmm+Zj0ZBQGBCuMDxOdVXP1zC2lewO83eUPdh1ZCno
Apt+xJGspYq8N9SocGFGZHGVXfTLMA0gy8vZLo5joqJ3QXOr2BcOAgAlqNq4+pJhqpR+TcyUGWZx
rkr0ENSbfOK1+h1SDFgmnPQiOE+zXT87dtd9IzmbP6JZyTwiBNLl58iAM2UT0GZslyiSB6EoiYr/
OdNX2HbSXHJM13Jfxn0EwHIe2GGIRvey65m8bwJPaqmNu6rLySZx+qy/GA1ZE4udt/WwiRQ3WSNk
lTm/Eq5aPFNAsg+zmRHqlkS6BUBo1Owj9dH2l2lIswlo9dhX4OsyXJxTxKFrquG5AF0CYYbuKJ0A
J6kCBPPcu9Nu1fPyf5DqJBvSjIxlTz+2VC97M5uVDQU4/eDIKTFDoTRwec0eZe8e6lRzH0+DUu6B
PNf5gahdL71pR8PB10Gpaq/1srrEGVw2YOeVpfiVJJFz7UYumW+1QaA49iIjbn2tFs6R6zSWrTKX
zFfRYDfXsFCV331Xo7YnidiAhDWJCK5FkUXH0QTzcjlVWhxfIBD3LrSEPVLAS1/IQO2MSg9zY+z1
7TROJCmZtV2kgdQiKbZaNUCdoL8MxSGrXOEQ15P0xgWCQ1BvkRpjbF5GviG8GxKkRcUP7lfuVP9y
IGSgOtXp6W51HvR3D8s2GepxMYDV09P4flA70fgNpe8fCAYia6MpUz5v8iSK9h3wFscH2VP8GrQG
44WeJIsaErnHtDXmernRPX6OsPbi9MpK+fmgyWl56idOk/wyZGoZu7Uy0KDFr+27OIcXdwn3tLqi
TQSXoXVz3F5rHLPFaqnM4FzNxVknSr344kRUU3wJCuzzwjL7u+nztvM5xcfI6mEOefDh5vQhki4E
ORzaXg1LYJnSndtr8bdpaRGM6IMrbeanTtMDIyqo7JA4aB57FS6p37ZLaoYNRah6Ba8lFqUWooi2
dj/T3ezA25IwKXNODxGUs5gShL58Rrrl4S+Imu7rbFb1b1eWxgNzOUywyojNb3k2Nz/rpmN7Zitp
xp01nKTazW3tPPJwlzqoO2di0auS/LNSp5oI2V/0pFsB4n8yi9zRwoSLZBffadrGSFsgt2aaTLVv
JSmJi5SAisFnadHSsBxGiucaGIuAFKRK3XT4NGff6b0C4q1AOxAuo2vsqpgzWdC0avRFr2xZ0hVT
si+4660vs901FdUnmeqbDiTUD+qpsRvqk5ffjJPgRlheox1aQ+kOkPH0T1lZ2o9OBFzdB+DSH1wC
iuJAq5T0JxOHKQLpwXLwDZIMmOKixbwm1gHCRDTPwLTYSVI269waZCTqdY/aFNQmSlZR5VzYMw2n
0IzUjDXPUBMFWpnduf7Yp+Y2L2pO6WXFJOvPtVB/mGnhfaXZLxIomk1vsQHLnIuOMHdWh1rTfyeZ
tIugVfP0V0XGoIDjkBVXZlcsPRyqSoUsM1WjHgIIm360ckhG9tFVk22rcs4hqObwvQCI9LDTyjw1
7tjaAWyrCeD4vihp0V/m6Bwge1RNrPtz6xWmXy/KUG+YaajhsMXhw5LlAvFNNZL+oSkV8atJlSW+
AL2m7rI5BZkJDGC+NAaR2rAEASb5uii6r5YZdw81dJhbb9SS5qI3ezNm+XH0z2bp1veI3urbkozH
HCBCzY6w4Ni9LSO9Un2wCfmN7Sq/7MboSvpLghl1nJSeZO4iHXja2eRqm0nzFIhmleZNe3oMhB6V
YJSv2JmoFEbTIX0ChyggnFEQj3dRr5cZ3MjaNL4we5sZdLRFh/RBg4jDZ2eUtw7dCAOYw7yYOznn
tLLGoh+ZLuzUeC4JsdNvitiIjmmnjrR8zAkIocQs+IVZnVVmkpkJtLHLtfvZFV6KMjWzvlD5UJ2r
1HXLfKfBhSl8+pWR+6lkqh0D0C/j/GNk39/7xjQ7/a6XsJi2lOllTyeNbi8JdSZL/jhDMRlBg3Y7
Nhx8TRXEmPnSyxY1ejCpLS77PNHq6mep2hAO1aVZ+m3vxvZj6yrZ7NvTktwbZqNDhxolkdo9J8Bv
9NRBSU94F5RLG4Ds14R8GOqoJL36ajIPdmi6U/XgpVoBQg4c3LgBIKLjjapc/kTCQSigE5iJu0mb
k/G6iNra+s3z69UfeYQ+DYRpqqqXDdNMvOm8Vi8OCZMGOO5ON+5F047iQrEy0V4axZTE25GwQPtr
DZH3AJbe/pxqZm9skXVovwFuzG1ok/CThx2vogzFiHNsK3ujz8OpqMya9mDfLHgPjf4K+Zmnb7KO
rcbArPwA6KbuQ5WKVBrizewqbAyVSVHNU5ofg7boEzpWdZiOulYszu1skpW4qxa9nUIndcc4cPmA
1ZA+5JQxcenE1RhdPj732ewoAarA6kFokVLvZ9GyiWhtRLk+XTwD84kpxC+js2fWirnJ8605F3l8
gHiSklNLnTrUIk5y0BegXW2dgYp5EPUVjjDK1OotEuyRnbrryK9Dl4zNnmMMqCSuWDzVtepc1/Og
KFsF9MHsy7ZzxmAotVQPLCaiW8sC87kDEzg4Gxl3tuHPeSufOSmrnyEjdY9M0Uq1rVSsMp45ihjV
mK3vc00x52Ag0+ebEimL5JZzmNi2aa8eMg6rzBhzQnC1O7SO9Pkb5d2kZg1nDtEo9Q6QUHttt406
bSeNE1toCH2WPulTanRV51p9EChvoECMcdHBTyATeqNlhTgWAm+Frza2/nNKGlbvwQEAFURDo21i
qeBPqICvb814UU2/64e0/MEOLNu4k6wCDILgpGsLaw40KqBqgRc3rGn6PLPmZu0SB3JAk+knei7D
uBFViwbGM5pggFrHscLO45xsebGkoC+pqO+wLo7tTpW6unMKWEqHumLSydNWUw/5oum3wusbKzDb
mGTWfu1dc9pRFTssyGp9mCx1+q5qc17CzJ1QZlet9NqwkopDNBqV+iiwBkd1YHYt/aG3+Q+/SukV
8lGZ469c6uZvz128+9katWxfKDbwQYWkck5zIvquNv1yIzLFTP2xU63HAeinCUtXcast0+2E1DYT
WndNuqnVXuv1tPyyoqZqL9t5hOIeDSt7GyAx53EWnN+j0drDZpi9Wg06sRITdXc2PxXllBFrx2s6
bkY5z0DsrXmxfR3WsndwIZgt4dA34xiO5L5dFz2+ZxgDIwufhrBsCtKSDKQL2ymT7wob9p9OFC9d
AEZVhRAAOIyv3lBo/2a6SJ6hDwvjczfRGMJBJscjeuh5uIg8+lU7SqHT7waWHhvTcrJ+rlm3dVgB
FLfC2o49APcrwyzzC0TMnwsgc0lQ1bQdmbVIr+DecuLkYtP2scpyN+G4oqcljaV8evJgy8NHy4hn
2PRKb95wYHRmDsjUJlh3TOczhAEXl4quxyCcqI52AS1l8EoVDhqQxEqUXUNcdZQ9OAkB1RL4p3bZ
amKG82sMFNwNJem/pOPKxDRt4WAwj3KxNTLUBGu3jf4Zzk4cdbGVtoFlAiS6ULShNDb6SBMeT7oA
igmxML2Vdbveg9bSvk5TSleMBbF/nJJxvkYZMN6kmZijvQn3oWHDVSvXEGViUqaMaviBp4ss4WSa
qiOBQwK8HUp7JEeTYfwaklRGl96yoKmdHWlfNMJpnpcIdu1Gx5Cr+P1iJiL0SN36DNqyvUoMClN+
ZUNh8wtimD8BRO7xOnfdTClT8VR5UViZtG6AqTiwVMdKcBZHKXIx6BMbX/r05hWWQjizkUGIQiDa
GUqm2avZcV4083FqHWfw9Vxj6QT8lZiBnnCK9J3JkqPf20P3Y1kqOA+V4wiOkknqXk1AWaIr3TCp
e/TsqFR/Smz5eQ0B+bLA3j94Rj0mG1kRGBFamePcRIlpX2dpvTwJqXRmwN/V/E6K3H4aG7bNvsf9
egAVKeELp47+iEE41xkymTI/qgrjO2W8+FM+wNXidJ7qgz+w8Zeg/bz6toHci0+PCNacAy8pD0w9
wNo3nWpOJDnyOZlwoyF8UtDoI+aRmgWZ/YAsDzZidTCRhD3InWG33fd2ytLfH9fFT+vwrxta1JFe
10fBmqpqHtFGsyc9LAoRzOpvoqJBICZn2idvqmyvmpS0qF+PNCr9GOnDUD5NynBDoZmRjMB2B7a+
kK26re59/vjSTku/p5d2Um2vS/DrkvSapzqnB06/rkxvPx7htPl0OsJJcdsq61gBOlo+UX3xV/+a
8muczozxpsq33jbUOEhlEa6gDjy5bWlt0QrSyqdyL3dm6OyU/Z8lbPzbwH0xxMmNmhZpde6kl0/o
yDeteEq0cwK1Ex/B2yFO7hQWQg2aEVfB6Yi5uNR9wuq/NmG7WS69u/h2CZLdx8/mtPHw97N5cVHr
2/GiU2vhlpWQ9sunxO2Jgt41PZWpnVmVuyK+KJVvuLbOdHfefd9ejHjSXtHbWbZOzog2NqKIVDx5
ri347sf6YoT1119cExVGVg3qW0+qom5NxdzbsJij6DKXZ/Qnb7plp3fvpLYc4fpNnX4un3BT7FGE
BrPTsu4VYd8ewWYHqia3WfncamexTe9OEyi0QCStCmLr5H2nnLvUtAzLJ+cTQo5L8TW9rMhW8POd
+Yljex5mRxD0n+bD7J+LTXr3lXkx9Ml3QOl+tlPdLZ8G77GfvnBKiMc2dI0nNb5WimRnGg8fv6Pv
zh8vBjz5KhA2l8bcOuWT4Ivzuq+Y+gMVyPfHo7z/MF8Mc/IpLLT8HAFEjClE297f3gK/DgELnRnm
3df/xSgnrz8ejcToKag8CYccB/Y9abr9+ELOvRonr78+mwoSem5XDbm221A+0FY+RTCRpnXOX/Xu
tPviak4+AMXMiVXSGKtyA2drPTgPgIvFmVumvRmFOGdahrznmke4mH3yZJqlik19mbQn3Z7GW0Rf
4GIHO8bQni3hnKza2qaLj7SsDGKWyiJg95b/zODzh/1kolnPpJh84dlm2FbKEBBha6IMrd0zP+iJ
S5f529NUWB1/p64zM65pdS9nHkPv65XZF/1EMUpvnAPIlAcO4VYJIbNOmoZdY7i/xXqw9Os+A3mB
B4G0ksGQzp02eQYoWWspr7w5Wn7mOAPovo/G2Pkoarr6Ei2AQ0iK61Fc7RWCycXaqPYHfXHx/hqw
eSMdm9vHr9P7i9KqP1hhVqtF4/VFOQ09T7Eu3252AVPdqnz7Uf6Iv3h3lA/3SXVNJsy5lfDNE3+1
C3qDDBOZ6FLNYBck3IzN7MMS3czcuJpubHwuJ+2sMutkfkGHDixJsLkTj+l1epnfuXv7Fu2ew9n7
QPBZDLv6WZxZO96d1F6I0U7e6UgbpIWQgH3e/GnxvtV1ANbs4yf37kT9YoiTt3GuZCboNrLSoqzz
Fe1O4T1Uutu8HX6Y1JPL/tFLfv095v/FXP43+usXt/9NmOotCZf9q4DL9ff/G6ZqmH8hh8VzgKaF
GOH1E/o3TNXQ/mIBJwsH1APIDFv/T76l+xfHPQCIEH9cNBOrFltWfZf8v//W/0I5vKINYHvh7OQ3
/Em45evlAtPV3xtmZ+XXYAxGJPb68x50krsrjvEHLxUd+nJKVQkgAX/SgF4P9Qy+2Zg3ZmqIzYv7
c/tPC/7/H2K5DowCBESohWGQyzwdWCXMxwNsQd5EsuT+YGd2YCh6eaGRORh8PNTrRfffoTg8g9P4
R3J9co1Fk8xwFttDBSA9yLvB3k6Wfc4x+DdC4H+lBn8Po9MOWB2DK5TvFCmWxnRR1eLvhgmdbbV1
k61ULdpcsz2QPa6OWysvNJow7eRuOj1rqIjblAxYtLzxEdUIvXtT2na46E27I4M2IklEq+o1XMfR
b2rSNldIvZ0+1V5+zfvW90R/zPMXbZjlt3xoxqchTZQf0MiBfi84udYEwuF6oHoZU71I5vtM6PoX
sx+bH12sOVeoeX9aMlPvUJsQbjIQb0QAjdoQD4JB7cFbNEQ4f/wsWEvAI1C2sGFhnmwZdE0KXRvV
7pCPDvJLih1h1E/izBNfF6WTR2Hw9fB68a8JBvP1E7cz1Yzl6MqDtSSE+oRGf500Y02BIDqnK3be
ebsM8mFZH4GVQbvku3+56gNiABZd01unV7ltZpXsTBE2kbHN5qDof8XZttYtshZkUOdpMFvtth86
2icEO3T4ONpbvX/M1WxPv+05VsxNMro74d0YFFJG/Zo8kyAHkJ+MRmiJr64lwr4RBLMMwWgctPZ2
SC/VLqjlPU01P1k9Y9+y4ZLKQVEGNKKCxFE3MYDNzGgDiv9bheJftuy0pObt+yajm6ya73KUDF6E
6Is6WXY3288Rzc8lI1v2nklpW2iXEXKfWrsmPiQY7a3hxht9gHZNo9Aobtxavyj7+zZrw4/flr95
Rm8eJHYMhD044XB6v765ZFqUQyU1eaiSlIiXtNza+Mm3WV4+pzmK0hlm94Hw54L0qrjaJd2QfNby
/DpF5761CA4IcVXaV1UrRl9EKkXE/jtyy+1gPg/amsiTmUsohrK9y2hU3UZZVRMqslzRGSZhMjGM
QJMTpe5Reypqq9vnjjVcedXgHO1VpFcqwJ5aAkw+Gbld70nSGXlK5bwjLDXZf3wvTjCCf88vCNdB
yOCE0bkfLAkvXzQ0G2qd9XZ3sKRrhDRo0y1z0XwJGY9yKXF2v72RXX7iUDvIIM9/j2WpE3M3qRhq
PTsYIrvxUy3TQosyOJAx0/A1dUCRb5F9Ar+gupgiyd/c52Jjmvm5h3lyxPrnAmDmUSyDrc0KdrKV
VPrESjpH6w5iHs2AxlMTyJisjq6mvCcB4+8KFy3J6II6qrX+m5Pp53Lo14/x9H3idUIsDFBp9W69
vodjaQ5qruf9QXHJ9KCzlV0phD/syBu0z8xB7w7Fsoqokm6ZeroclGbSNHLp+wMAGCSK5qxtCI5T
fyT9kJz5TE54if/cWTbnDiZO9JXO33PUi5qHqnWuxA0vD9g2umvhChdDijDuRjRmV9wMWvHJwhlt
bPNDoqmE+Oit3FpKNV84qCNu5r6yt3qXyesWQOgZEZ72djaGRLz66FHnWni8T8qnsVMto3S15hC3
kb6RiT36lq0SYJLJ2g2gcPahEwP39zrje9SkRmiMWXRhleO4pfdn7+xiXC4UpRj9YhnU69iazxH8
3u6CkFmzaHPuWE19p8pUM4oTGydsfSANEhN62VabhJxD1FFtuXNo4+0zudgHbe22f/xVv1k9cEkS
gYKGmC0DSAN2gC8/6iZWtd5JyvKKdrq7QZlahzFZkX+66pps8NhQ8g/9VGSQr0epB68emikzr4RK
P1glmMrHIX2uNPTmOYM9gv22wojNdbo++bjsWEVNNg/LlZi1nVG3LcVEtBxsZJtQIWXi7zv3f2cN
zhq8Jf+JfnjnrFH3j/91/Tz+17rgPT++PnbwR/89dljeXzxuyhJYYbHGrFTKf48dpvoXvoKVc2Aj
5Id+/J9jh6L+5eJ/XM2J7NAdD4Y4T/nfkwdAyL9W6S/08pUbqUKC/pOjx+tX33VwPuKgwB78z1tz
Sgwk5wWvIAjugwSUQK6N0Sm/S83UL17cnHcOGq/PwX8PY7HdJLp6TbC3ToXLIloqBbmse1C6uvhi
qBSNzLarrgG7lN9ioAXfCFDS9yCu1W8NuZx/5PBZh6c+6+FvB0Ongyw8WbUJo2qlVVrxsVRJ5tZy
V4RiGu8/vsa3t9KzAStja8N7vm5DX3/fieqgiNXi5AiKmJV9JqiFGJRzLZDXK9o/l+KQscBZGPIY
9pDXo5BJGEfenCZHFQGjryB3ID14Qd7mCjX88wvCYsKKseaZwx1/PVTeN7zWxFYdyU/rf3loaZi1
Ws41fz4MNCoqi0jEWapPHk6XuNZMcFpynAbRsfMWKmmZeXduAVwnvv/ddfx941YWPzxzsN94Wk6O
COkgK9rUanIEi1kfJfmtSAnVYltF+vMoJxjKEtC50ffudgQSFQ7TUtFjsr0/fxeBSqz0UMjgq8Pn
9V0dyPyOFJyvx0TCjE5cYZGp5hRnCvavl4F/rpYTERfKTELhcf31F5sR5AEUPg09OTa5+jSCgfQ9
u76zyKklPGyy//xNAWXGe8JURaHkFFuJlkJrU89OjikKul2fGdKHcdScKYO+8+pja1ZZQHn1+ZJP
7hx8oYE2UpsdjWWKwCYWTUhV9HlU0f7+4StpqpR0LKDX606foV7fPZG3WoE+TRw7LNOYWnh50HZI
7cyM8eYhmbwI9PeoSq37MlN/PUzUuYKMmZoZY8GaYccif7LjGvVtL9w7WmjnQCNvZijGc/E48oDW
ws/peLNmyLGVSXokdT0Pk4w0bcVwzxWV3o7CORzYDaxnwPfgAl5fVYMasXGRqB4n3dL2JDcPqFty
Y/PxIzqBbfCGr3BC3jeMEyyS7FVfD1Ot5qbWiQT+IbP028lUkeY001NaVt426WL9BnvlneE28nc9
tNUNLf0S4XZ1zpTz9nItTFvs+sFtrLPXybuSWsVcacBEjmZizvDrladISc8Z4t4ZhHmYNhsbSNgB
pwSKQupV36R8YB7y/U1Utjh5HLsJP76n50Y5uRTCGiNZGHNy7PScbGLdhBw3khn28ShvPmOWlPXj
Yt8B0hKn2+sH582go1StEkeh6CZhnCNU9UTpNygL3DOShPeHwtSNG2u1S62//mIWVCt3dCtHFcdZ
aPYnA3RV5OvN2H3NVxPzmXVsnX5eLTAmqxgzIPWutUl2alpcWkn0nlNXR2ittxOH730zmTpRgnPA
CT8oGnDPbjmeIx++fWgMa3EfITAwi5ymBxGCNA1djEzK1WIMqSKNfGTB+R8/NEYhzAWOIRMir/vr
O+kmZVYjZK+OCFbdOhh0khuvGmwQNNy7Lo33H78j79xLDkl8whTdMWSe0kZITl0kDcT6CNxBcwmE
J42O4OYesZa7uNexs7hPs9Lbx6kGd3jmQb6dltmMsOdWDcgg2CVP3pqYzPPKmJzmWHU4X0POoE7s
QwrLfiRJYTwkBLJrwcfX++ZFZedjcuplWVs57e7J7dVzwlabWMhjjF7MJ2QAoYmXoSSPNOsMQ+vN
+8JQbEA0zrqQKfG7vn6S5MZkjl1X3ZHDqv7bHFPtulYlVpo/viL2N0xZa3AbFdmTVQAhOLq4shiO
S68NV2R7iK3oZbyPIXN+/3ioN8+LnQenE7Z0fONrcNvrK6q8vDVxavTH1kVuXfCQLkeCi4PFVboL
k7LMmR3cOw+Lwh+nLzasGqDN9Q6/mFVi+C1W4sn+qOhcEDlJXViusYPEbzoXH1/am+9gvTQIOFST
UPtzfHk9FK9eO6l53x/ZDWmPJIxi/YkHcZgIdLwul5bY78ob7I2DGvP48dAUP/jLX01o6+AQlPn+
6Jy9CeWyasUsAMnqN82A8/BuciYq45QILfcONtFaw+B0SlWtWbTlEKOaNy9FC8cDPyDAB7HNmloM
AcmUctwQIq7anU8spFuBN4lovV8jiWcnapijquzhorUU19sswXFsxIjXrX6Ivip2qbA/ng2zuMjr
qNZDHIuV3AkNxoAfNXUj0Rek2hSa6oixz/OqzHpos0XMQR2J5VtR6ml+C8mH05ie1tK+Kkn9RY8Q
T6SzftLSHjmuisHM2pIh0mePpAOP3dYYdJOsCnqB3k2eWfK3JVttWPOfleRAglVt7vXSI4CwL+K6
CRdoRYS/N3ahXhiIktH+mL38HovFcUJseW58cF3CJMDSGAJjpDQS4ScFmsIDnoX6oKpT8bXrnNbY
ZBwN0s/2bKV7jeBp43Ey8Otck/hepzcJnop5k5aL+yDZz39TaEoVu8XLO9pc9ljFuyUfo/5bkTe5
csCznDn7ycXJD9d7JgTiLhs1q8G8CIvuZiG7d9zS/nQekaCSi52I0s33VYk7J4ym3l0uGqdGL9gU
xLmGxPVi4B5INO/2g5mlwi/bMXO3ka5Mn5Rh1Y3XapN9b3H8JSRhO6LaSOx1bmD0BjGiaO3TxzpR
6eY3qlUmQccReq+QpIv5W0qclTVeqswXeSR/RqNu33fjxImM73dID2pnVitd2/Se8Ta5S+Diz0qD
tGOK3kVJNItwsZXaPCrlYI3bfHEw9Pie5MPcJOwQnRuBehtQIRlLzk8gdFhrlNzp4wz3k9W4m9pZ
sAlWilf9REBNgg/SZVK3UWT3W1OSBHiXt6k+obsXqv4wcQ5KnhfHIwBCSS232hWRWsgNftKaSJzY
TvrtMmFF3DpWVqj7SKdksJUWZszA9WhgJD6npHxh04PV4xImrbT3eUdauAEa3u1NzHmUjcMStQpu
jhzdbiiXsZkDmRPrfWUXDqG+A8lx/cM8a42kizca6TbNSbjdUHuvx0uJZURKfzasqbwigs3mxivW
qj4fcO9ctbIs8qNlK532NEZyKesNUI2kPvagk3AcSXfAjIeSRt930FnTnZVFtfJoDwKpSQ1qdQgr
Xa2K3SBTD5F5XNh3lG8S9Oo4IzV1NXQjybO9BPCRU9RVu1v6qKv3ac4f9ufMpbuztB2RrnWH+/bS
YzNghzagFAKuWaaizdir9a0dlyORvSNVpRvZtl0OWbjW3e9xUeRi8Kn3tOXXRRvs6GnRujL+PpPO
OkLXKQjoCUtVFUm/r5fcJtKYhoMhH+uisbr7nK99Pig1y8oudwQFh642ui7ys4R83jZckrF6Gua8
6QhATgCzl1tnSvtW5V0cLQuCIMEw4prABmPZycSwim+r1igPLNIBkkH6TeuSbn01TdLYFTP3a9/a
YmbGpsg2Vp9qWi8KKcpdX92OIvOWC2J2zeLOtFvLC5Qm1ZRLPi2op3YRD+lFi+PACuw2caubao7G
8te0lMt0O7els/K9WpyoQaam5fg8t3M1/M7TWR/uvbyKu+uMFhsnZXYyxq5uMSg8C10VCAvU2lqW
z3O5RKjtVUjrw2VDFFT7q6gmtb1VK1GmocpLkG0kYBLvUsy9wYelq8W9Ig3c9fQFjHmnZb0QF/S1
dKAPbOusLf6vuPot8BX3WpAwPWcullZ2sn1gjpNxiGLH/KUhyfIeI77reGNLnCIbu8Rm7Velq41k
aeVpZ1xkEG7mMMefgYW0Tiy9CCYSDPF2uJP9fSjQax+Y8JzId5MsyUNFj/PrSk5eu2Ej6SJFloP3
VSTCZY4Gv/3keTAP6fwqy3TlCZoK/lTZNCeraXStDVsHYV4k2uCpfmctuNe9hBQVv9PVBDt1qZq/
y46QU38UVqP5vZFXxWYssvSBVYDwb8+zoDrXdNouE1x12CQbA92ZPruF2AIrVm8n1P5eAAnA5Er7
SjE/A21NfjVizBdklUxEh0bzSmZOXDV56I5dr153VgnVyy3TUobcl0oNZ3cy68CRcf3UjTLCWyD6
hY5yjHN7Oyl4BW7LSSztBZiWVCuDSWnybhuROTHv2mjxkkM7JVibfHwJBrSRDvPFJqkcYYdCXwWz
7sTpLFBbw0CpNNgtUWldg7PXF8XkAUPIMg2TSd9kzHnEGVl3Dbr/OIhJY7mvPbZlTOaYN24Sgpcn
ALaWNO/70o3bW9q19KmXFIZdmBnjnPrMBLK69jB/84G3WPtC02rs5iLVRi3ajQ4W0kunTQblTmDA
KHzRqPUDC4lNohQ1UYTao/T8LJ76dFOwdXtAsKuKy6YAC4Qbxsi6pz5RmwMmh8GhBZuADdkxv1hZ
0PV5PkwQ39K+C6Ilssrd1OidHVRDAnAiH9i1BMNQqbrPnA1Qg8m8rFfnQ5RcKLA+ky2C+BE3Fblw
IMxk09nqFWWscfY9hTLGtnXc7Pc86Fm657enn2JTdl9li5oEB8a0Lj8JKM48cAENEDg+VVgc8tTi
rbHMVij3pdE0Ho2pubY+NXE0gMSQGuK1QNoAIq6msqifrHVvsse24JRkMCQZRZEpri0kJXym466p
NGM+auoUV9t6KZmzIiqt/U4XQ8ZnUWY4d9H85SJsR1gFe69Tkq+pI1rTN9AmfYLUkrp+A7G8wvod
eU9pqukZRj595OF1EWXhtl7iR9SoTXkxsw0st0W22rqNuMvaPz9dsNGnVLry/g3jtA1vlEaNNIe5
ZnRz3pRU+d5ka0hdNMfbj7fB7272gcLTUbOImTrt2tn6Eg9G5/RHrxaYqAzi2CT5m6SdaucqSe8O
xREbla1OxfbUdwLifhpmPLbHhchVdn+q+l2N1OUylWZ5/fFVnYD4uHXcOJo+tGNcuvCcBl8fLKRu
D2Oc6sPRJYw29dmmZdeLYueXePPjIyARVGDT6knzc3xfWK5joT+DPipvGqKQ7lp2UOf6v+8cTF2O
cAZZkHyaLPavf6RanRqVWgbg6BHD4xKN5qU5pNGZysJ7owDzoj9PSwM12kmXZkkXpVs6RlmG/+Hs
vHbkRrJ1/UQE6M25TFdGSsq1TPUN0UaiD3r79PuL6o19KplEEqm5EWaEUWQEwyzzmyzYKVU3nlIq
icfb67uSktKaoc9Fh45awtI3CiGBtpt0azjrA9WSmCrGg1oncGK1rPrRNU1yd0pKmA4lDg13GoKU
lC/Xbpi8CEKYOiNMZOn7hA/Fu6BUe7if5eHeqbFpgMBQ36W8yx+XQ02NI4o5M9VzotZknnnT6JrE
J8bRQakGJwDOM8K7uD3odR4sHUuoBaE1Cv55iSULnTyodC30zmY3ehNaOVYTPyCAjiD3bLhBeWz6
VvQfM+w8i3NG78zZ+AGXaGh5XijU67KBSFmK6sminNFFulppXaycbbd2nwen1D5MuUIi2miosiUN
CfIhaYLY3Bj3eruSgNOFcGgVQ7FdGhCg7BZQXSmC88wuO6KZhABNwbNze3mvR0FsTTalpNm3Cxz1
8puqejCNduEG5yBt59NkorPlyAjj9ihX9xvihwjNUOiShoQADy9HyXoKJKoHbKsrMiSLaV3tCXUq
BCkzfeP8XU1oMdSiJKQ2WQ8hd3LOztBp50oV7gfKRFsQ+etRJNSUVqw8EZw+43JCbljmlSkG71wm
CmIx6KhC6vfajRvretko+FOJZAvSwdaXBd4exQtTy+rQL9HO2E8ok5ELmpUywmT1km+3v9HKlLBi
oy5Il0jipBf73OkdgFnA+KARhWr9QdC1x8m7s83TnePI2hI3Flr+GByw+S6Xbp511H8ajQecgPpU
mYb2pzCieeOZuz61l6MstoFdxVXYYVR+NlAy6UwxQg+OvcdcKYI/kiQbeGWSYaNLeTUmDam3Kyj/
/k11cLbn3IuUPPJbZHF2vVCOWvNTcYpuh9TOfEJubktgdm2D0IKiMo/LJyAT+U3fjJiOqIPJBMKH
B591KAUP+TP8WT1+HKzpf9kF/4z/L/xZfPyv/PcWMr6yQUza/pxfKrsGutmXg036kChpqEZ+nDv4
/qLa6hDlj+Wv2/tjZRUBzMhbAmVRqYZ5OUwTjbGrxX3kCxypfBChBcmjJj7gvxcA4QNxvQNCvWVr
s7KSEqZD8AWrj/BgMSqFvrQupi7yHRGIp9oS8TGJIUJXBXK9tycoD9JFcZWyLoEXnRRkNulMLT4a
HQxNK9s5QrGsQdlAUdPzhC1KvMtxj9vXehFvsF3WPhxhj4GwJ8qPIMMuV9QJMZWzCj3yx9xwfoSu
pb2knlkcb09rdRTa5jZ4Sy6QpZauWo1dOaLF5CNVUjWIppR28MGbZjW69wJh/WQNHrqxNPxdagr2
ttkjB9HGfmUZ1ZOeNfPRmJJ64zCvbQgeRqxUyTSAzS4WrWybSIHEE/sAiMJHD0wIEjWJODsZmuW3
V25tQ0g7W64PQg0aQZffJ0PtgjxtiH1LrT+3mUceKFJU4czuhV77j9uDrc6LfQdjm7NFBnU5WFJE
Tu1aU+yLJjM/qOFQ/TM3Yw0bUt/qlqztCOI27nukKwmH5U95czuJTGSF0WakF5oRUkWp+6D5pnhO
1P9xe06rA5E+0YLl2qBfcjlQZsaxMBCo8YNAtJQfMXr/ZiB+1R7vH0cCN3iMSQhdiRN8O6GMtN8U
SpL4iLSDj57sEX/Euczu9IfmGgKzRjzGMeIP8ICX48wVOlNzx4ZAM607hJGGarTjRl/unQ2tbuk2
gTin/EqLUZo2miiXVKnv1uP4Pqt69X1up9kG+up6vxGegkYysITFEeSVXvpmE9C+Ub2a4onfhFny
Msd9dbK6AjBShuLPxkHaGkvmEm/GStzMRalqTv0+1udPwBHxTmrU4Ui9ONy4Hq63nM1ew0dCUsuw
UF0M1dGvCEKkTfw2N4JvmRJoJ1pyzr3JHdxbWRUgLeZBvEp+crs0zDrOE79P48Y5avbgwfMACNXv
vXR2jY14c3VSfCpQoRZQhuXdoAZa6FidwZ03DBSoqV8jAN1t+dPIm/Py/QMjxIXAOZJgoVfN2Ddf
SZf5hdVxLQRITlKbBHVQET1b/WOtusX7zh2S90h7KD66o2ODPFO+Cche2ShQWsBD4VBDHOotvh6k
q6owpyrxnYamHxXEOYj3XZEU37UQePrh9kGT/9rVhHGjlVkWz4m6iEXN0ETMRakTH6mw5kRRjqKK
jQQXJI/k2U669l0oGv2x9qgw3R555YO6iMaQQvIey/9cHgg05mIvy6PET6YsO6AzGB+7QZ82duna
KHCqgUEBf7GvIBuWO9IOqdrEj4HLfbfVBAEe/sd4i0h4/U7a1OJgeklYCK/yYjYBlffAGllHxRjm
L3Zrll8ShIH3dkCMWNLB8u6/T1ADJ+ilEw5G1VzckLCthjnE6s8vG7Cak6v0p6zBj6ulPrlxGcvf
vtwjoObIKUn34GMuwg0hkM1IzCD207DpTpyJENjhuex19Ruqi/0hmfutAsPaIXj9YLwBWGUtn+eB
fmIWI6HpW71mnnLi3mdHGRWUIZ1m47ZcOwFUT6T0OLcu7oaX+7COW5KxkXsMX53six3hUVS1Sv48
tEI99JqVWLs6KL3nJnX64+0jsDpLKWDAVKnOLylHI409OCBIX42a3fxpeG0C2LyZ25L2aNBuVeNW
t6j7KkTA/cINdznRKMqryWUM3+1QCQ9KozzAr02PotfEO+zzzJfbs1vdNm/GW2ybHPPzVKUN4+cD
XiKJk/0MOyXd5WOSPNN6z99raZZvpNZrK4qRKcAzxMgJjBcJvCGyaPCQivLRY5/eBUnkDrs+6sRL
EMGH37g7F6w1AjoeibejLbYOXRD684me+FrdlOZhFFW3A74QfEy6ZHwQiYhARdCXnFq3Q2DeMcR3
GAdbkcVCh+F/fwZkiVdvXbzAFvmhF0SzN8QOL/EwUB4TSCH/W6X4SO0wFqKB2BchBmvCBvZAE74Y
PtWWHnzs4jJ8zEsjeRprdT5GtrDKjSt+bQfo+H3wjHFRmUtWn+s2gx0kKpLRWhcd0yIZGmhbKf1K
6qZd+jAI528e+3Ijp1zdBCYRFP9f2YlZbDxKoUHQdUB5Oqvx50IY3+YkUI9VZisbd8fa60KmTJQl
kdmA8i6PVOUqdeC23B3GKOU2ApEc7KlXT7cP0toNRSoO8OQ1NFnCbNsCa4KmmxK/oFDvq6ixfcGV
oXmvozj5eXZaD1crs33U8OTYQOWtriTGp3w7lwTdW6ykWadq2Qgt8VMvtY5eg75VqPfGszT53Ngr
8p9aPjIUsBGbRe4A97PFUvKAdTFheOrPY/0z99iqbVPNP5vK0F+oVEwPUeROL4Vb5D9BbTQbsLLV
MwQvXId1BAbY0uVWfhP4ZWpY8TdBCstR9R4UBf+wZ6T+cfHUx7L+kpZx+93JcYncVRB+x9x6mURv
nkq3M77UqgJ+JbKG+eX+Dw+BwfJsnb4QBMTLH5VOU00nkxBJLQxKPbWmzaegxKtZH6aewkIm/qTJ
3XxW0ATcWJC1PQcLROXtxeIYedjLoQcj7b1Cpf3mFMHg7KME85Mduo9ArupcHcRBAUI9QhJOneKA
7qjXbRwtOcDVfoD0SOfIAGe4DDoUI4hIBprE1+dU+1ABDvsKNSU5SxGIQ6NG1oMX9cZ9CmH/XaXA
v6E9UPCQZ/py2l6FV5tqlYmf4fYb7qzCxGMAaInyoaeu92QIbYsZuXbEkLpgaFb72ls5nKIxBWCR
+LWBKd1+yLvCO2Qj8qY7J85QLry9pdaW1YQLDFeFyiyRx+UE+zlQczfzeLKi2mWcofq7SUOQh14U
RydESL1fEZnWt9ujroUegN2lYC9VzCuaL0SLDh1oHoIOM4p2N4cZQpY6EKAHya3rTkanNV9vD7m2
rmSmKPuSFKFWvIh2xhbxggTyoN+NhvjgROE4Hco67CPQy2b66TcGw9MQqC8NbNK2y1WNQ3duJ9GS
3Ft19s3q6EaeijHO/kbQDh+X24Ndd8kJOxgMTRgb0h6GspejjZ5oKpjDQFUL8hglSYc9As3hEYDQ
vLc1XDIyU/sUqw0Wa4keYejlUKwOG6fYKdgV/sbFTceEFwLcJ8WGxY6SXYfOifMUKFCXvgR52/pp
EdFFI95xfSMdqw94Fwb2Dpnt8r3lUrLc+AXXpBu5INxVgIF5qbjDLxcEY8C6spDV8+u0Mfee1qjj
+7m3Juw44vkDhipKvAc497HVWvO9Ejsa+tyaVEQfkKa+/XHW7k0QGVStScnoKMqT8OYd6cMkqrCI
SP3EjNwTfYhCKnyF1buudKdT10XeP+aYZ+eyKOytfSG/+/LKlIRSg0amAShksS+aupvCDIMVX+R0
w3fcWuaPFmGPH0prJfXenhp0UPsucnfzULZ4z4hqxHuhgoS7EbGs3TJkU1QxIA+wURd7IhnyLE3n
LvW1bgKgHNdUw/fYLYGImifqk6c2DYNf8PbVeSP2WxsZGrKuS2DMdRm0ZV5C4T7zEcXW0MQphRod
O1RpP6OtrGL9Bn5y32Eos9XbXbtvIKPKBo10flvaw5qjV0zmoPByWEX2XhurYW+qovrc67GzkXes
zRH6H1tMmrFdGf/iFYT0P1LoPuxY4xSMKA9Q1LKfwBko75o8+paIXt1Y1/Xp/f8xF+FZY7kAm0uB
uBCVsXfDFH4G2ibeIQ2SP90+QWtvBVVLOmwOHQd4m5cnqACkXKmA3/ygqBwpdJNO80Mlug6fGV2E
HY4QSr0R7ayOCY8NqrTUBVpeIIFnwGiZytQfBOiwndnOuOhxwiHbpIZ3RNRl69lfuycIKGVw5bJj
ljVaRGS6KjX01EchSD0GmLjGe10E1aOup/a7wYlRq254JQ+KV2+1Clb3DxEVZRUZbRvy79/cURGq
6WGvs3+UsH4u1MC3kxEQmd19UmJEkKZ8q86xmigjNfB/Iy4uaOHhl+uOSeoLHQaASeh1aMoqOAJg
qZ+dpsX6wREvOcYjD3rbzw8xxhsbV9Jaqob2Pg0LoFxAthexNDVbrQErnPp6LqyH2FPLnWsH/Ua5
cfWzIiVGmPMf+fJyaTP84+cKI3c/Ek56sqjt4ytnu4dQ6aP3PRCZU99OUnNvgj1w+9ysntA3Qy++
qo1OL/rjGs0MelnKzsO572vlxkB/VUfSIG6PtrqckrAuDw3tzsUXDeOmr80my/xJwZts5/Y9kVVZ
DeNWdWNtWuC2gat59FRxQr1cUbwm6AfEMjFzS63YJbY1tifC25yCQq3C6rk9r9XhiMYlP+xVe+9y
uFIvMTIKXXaqTcdhF4us+g6Mv/ml2EGX/caeJLeTjTTZqXmVuHpzELMxiRQxK1x1XVYeGhhH+7kY
o409uToll9uNXU/7ZMmvhtvUFKEXZ35LT0Pdm/hb6Q+GiNovQ+O4zUYAtHaVEgpCogYzifH2IghR
Gnp6XldnPk6L6ZfWxLqtNrzoB4oeprtvKCH8RpWJhE323QEakqsugo1AaAJRhDnzLUdxiPHz8qH3
WqDxGeSafRFN5scqaKbHuzeKBy2SZIYCPIJVch3efLvWwrLNEARb5mwEw85F7IzmIXBpzAwafSO/
WItw4US+JuMuj/6VTa+jBnaNuQrlCQHzrLeb5xir06dqQlHMDrHuxe4tx1ykYnmtWkVVx2ycH5nW
iI3dtPJ9Pdo27CQL9h95yOW87SZQMm7QzE96cyyfujoA4B7kKtSFOp6NP1pRN3/eXuqV9wqpGlme
B0XKtpIb/M1S1wLKVT8PxHTUWf/WihDWXR2rxxySywcgpsEJCg8+B7dHXbnhKFtKiiNnE2GyRU7X
RKWH2afKBxbzpBzqyGkBWQ+6mx5vD7RWe+KGg/5KkUcqtCxiK0DPjlKIOvfHejLTo1Z7NOBsvci+
zm1BugwpKXlM+mqf9FZyJGzID1EVQshFsOMcZE31aItR+Xj7V619Z9k1szjFxJhLiOdce7idTEnu
A9XQjm3VIwylaEX1ABVQfQL8Xr7cHnAtSEARTRb/TBLpK/C3Hgxtj3lM5hMBBftWtN5+LvXpiX0x
SF6Yuk9pAHeQ+CBpqKzYH6qSio1pr+01rkpCT/oxPAKLd43+EmAGj2NNWXX+A5urv1wlmx4Vs3e+
lFZsn9huWxR9uZMWeZsnlS9pNzMXtNou9/eYZiYaWF3mu3jWfu5CtLLelZTva6zn8WtC2+Y7fC+8
3VrRheivep4xf7u9+Gtfm3CQUjY4Zpr6izu0HKDGWSOnGisq/N9L1PCsg0V6+NOpRd++82Y80Dde
irWl/k/mFZkKoNuLbV/XRmSnpp35jZL1X/VkVp5yNTHPztSXhzZTlccI+PHp9kRXB6VcT6mZxjPS
O4u1Hq3JqNsw9x29L45QUJUHdYrhNWRq9ajpY/sypCgh3x50IST9WlaklMkpkiBMIOrL4DNrg6xV
rNzHr6b4TrE3hr/kDN/quRgeVAO1QzeesDGx5p2C4tzBRgxoT0unfNLmNjq6dWE+FCX0443fJZd4
ufMsXWp6EXJTwll8ggDjPu5s+ILChdHWK613AEQ0oGoJJmCvaDBXAwOeYx+jR2/qDU1Q7GJBnAf7
opowwlSjZONdXduJpCVk0oQQaJgsftKUTCWGylXu02Z2ht3YA31ndTpJo45V5BLrfhLaxkKsnUDZ
dpDZNH8u6xUahoyB7enwJqdSO1l1pT95QGaewOVWCAJL0x5XQSYzx398B/t42toga9vS4jmlOU84
cZWSZfGA0B9dZ9820Sc4DB19OsTfDVht0KvmB2+KrDObC/PJEjeugcK3DX18x6VS72slrZ6Tpp5+
RSMY2N1Yu8W/QRuW8U7Vh+zf25tG7tXLPcOpkxkONB26rMvXGE2Z2kwCAG1I2g/dHvKe9tXIanPe
OKnXYSvMAv55h5uRIueyA5EmIxIcsrfWVlTtJv6rxSNYdsWzljkQru+eFVxn0Oxy2zHYYttVc+fB
nrOBHmamjY1bVFS4nYRxNdwdVrBuoClUbgGCxyVuwyhFboqYrribQjIwAlSOIXNtqZfJZ2rxkXQV
F1x2NKR5OpOX15yiGw2zpbxAA7yIgX+5pXsARhKjCx0b0bdcEdKktAGssqtUL+3/ur2c1weK1wy3
ApnaEB4v8RsucQXQsDj1QVo5Hz2ItPNR6L0a/iiVuqQWiXjCPzi5xTwtbds0xwHB0bvZMYhuUIOU
RAhNAhblj3wTN1YRHYlYGVLfiafsiB9VO9CEj4uUE6NNIJ4ql8NSZfrL7clfX2E8aIAPJOSTM7IM
nZwwDgtCFdK6etSDPVJac3gcGzfHhztn+EPUm+UWdeH6BmFQKBkmOReffYl8ECgJlvrIF6/NbP6X
cuC8d3qrfzAzo3pPYh7/qDx8We6eKVBdGnQ0WqR+0iJsUJTQLruOoqdtDh51XsJ3OIiZmDx4qF4M
MzdT3f3tMVfuBRmPEilqPKlwIC+/ahJlUZ7OlFhmFUGJQ5f32G1llVEZOzdXuj9uj7byLWVTQ6Ip
ufBMQ70craIaUARuTnJpI7ONHoGq72Z3VL66TYtlp5K2ysYFsTI/OpDSLMTiegXcdTliAZTCLr0g
8zW9Ve2nuVUrjENpv5Tf4JfVdz+3DgkVpCaIgZRblx3+2Uw6NHMN4RvZXBxUOF1+n9ewpSllPZh0
Kb7evZ5gk9H8RcmKRs0SJ4fKVipcNxN+kNjZ49waBvYr+vRT4Fc47tt62hRyXDkY4CYAEUt0l058
fbmeGA9pSTx3wgcGriuHcgw+BBAFdzmOw49W33nvvEzTtuB5K68k5QEuYCoS4ISWvRhqFRHg2Vn4
XED6VwX+9t/Y1k1Pt1dzdRSUk9COlO4CS3S+Vodml8Aj84uxQJfYaPq9qwxbYeLKGWDtIBqwfhKO
t9iRCH6KyqzGAmgG+fAJQ+rZ2w2xleinWXcj/dToEx6+t6d2PSj4VwjqUIJJTEDOX342IwqxS208
4UdtbH12otn8guG5+DlHgfUlKzp7y+3lei3hU5DxARKVrKUlqSIRUsJUNQq/s23l2JVmdwr6Vtno
o6xNSwrsQlIyiDaWaEMRmmYS2S6j5A5EeR3laisvAsQgsGVsZt043V7G1VlJGAcQEBlwLL5dMgVO
66Jz4tuIaZ+jFpKmUUwbz8D1EePfN+XrQ14F9HxxSbaKQpetTit/yETyLII5OwZh3/PO5jpw2yYe
fwShG2gbW+T6ppTDUjpBWhoK57LXWuKRnI2GV/pIQPUfrDDRnmmNYypp216qHO5eSGBG8NIN0DAA
QxYLGXfkcHoYVX5t9/90Zd49TOH9vFrEB9l58qR5EKaXu6NCqWTy+qH2k64Sxo7Sd/Vjaqj8HW9P
ZmUXElp7qFSCO70W8JoCYYYZBS0fP9Z415dO+Ky5+i89K4U/KuUW1Pt6OG5gavgovQOsuVJdmwoT
2aB0HvyoCF/GynX2itp8sq3e3bfZtEVZuo59X+/71xiMuvCSxJm3lVBR5xl9fOlt8GqBWu5xwGjT
I8+39170eeShHFDl1XEQ3rDVhr8+DFyWUIrp7fGwUtG5vLhcAbRfpNXECUczWLj191abv4XgqfaV
NXzAfaI63fk1edSAOkqcCwUGErPLETvLgG5Reco5wk76UI/mUdFjJGmEy/s2a/dGDK+jYSxABoOe
u7F4TzW1gSxdaso5znT1kQSthSsdt/MjD75d7gLuh40Rr845BWcCvtdEUKfZtFjReOzUIqvIOJGO
mO3DWCgKVr6B7vxbq9FobZyNqxuT0Xi3ZdLE5IilL1eTJqwBikKyZ/qp2Jljp3wyu2kLcLg2J2ID
NDI5WBx6uYnf5CbjUIcYxzixP4zzcEjdSTtgzaA8K5kY7g0SmJCkhXHepfT+8lLJIisRyOtisFyM
5TNInuw4aXhY396E8iNcZJyMgjajzOcIfK4Iddz2QW+hJud3lFf+KACMIvsZJxQT2zwMxN+DiFM1
2+GFqYXvOiMYi52T1rq3paSxtrDEsTS7WD5kQRYLGylqEKYjmHpKjkFx7PSqaA6oDln9OfHsLSe1
tc0CPJN4lnuUsqL8NW8+o9f0VofvC9m8AGiN1UeBlV8h2nbj9VmbFS+CBNARidGSuBxnqKd8AmcD
oCZzEgRbu9j9N8Zbea8FsWL+1mBgRyjAkdot8dNBG2gwOhgMEGhP1QC3wSPc5vrznGP3t/GIX68g
lwiGiMC18YhQrxCXajjmUUjBvZ9K8xijLYUI/uzd27V6XTuebuCA8k1YRChDHHqtPSj0QPPKg9Fl
1W2MIpKR/AORNv6g23ly96nja/Hc0SejAqItA6+8RMGL+lju062QPKBBmmq0GKptySNfPa5MjUYr
suAEDXCO5QK/2YJ9IoLIqqld1lnbV0inabmyQ3iumA5OX8bhrqpkneP2ab965BiUM8b3IlFlmotT
ZmMursVVHvphYSp+LP10FVQC0eWp88e5bF50tOc2osyVidJr0uU19uqntSjRJbRIkhjkr28mI6b0
dWm+FF41fOblSA5KgNLMxiSvDx07UtpQ0HAFAb1Uqy/dwhvHgQZFOlL7OHiF0/yjqOH0R61MiJXd
XtHr2dELoQPjAt0D/u4sHrmqUE3cbyg05KOiFHtdr9XyMJSTUiEJ50TJLrbyasu24fozQrYGESNh
3uRZS7p/4pmZbedt5nuzhQ3yPCJymE1m+1knfNy1yRgi59jF2sZbcX3mMYFxOO80+oiQluAndBjx
keppO3jDDCbVS4Bnjk59d1gEOxNmL7mW7Kwu1bhsARxvduhgps78EyP7+FcmRPfNNUUFGJUW+pfb
X3CxXegRk9Lhyy5RwEijLE/8DBqyUfRiPHOnBntN9u9chP6w2nW2hJkXCyiHYkfqtK+AvTowbC7P
vAp4Si1dezoLBL2/1HFhU1Gd4424a20UGjEaWa8sfS0/UzsjW4iL4HhWzYZ6Ce/PMTGNbGPjLwV9
5WTkgaZKDDYFMujiDbWCAfvCyJrOks+T7g0tqfSj8GrEaOOKs3Lw+sYZ907lTL/CVsf0EKiL/T4k
OTT8AWXZFy0snM+F2lbjsRG5oe9iIwtQKIwbjH6Zg6pIc0Sz3zW4xnZPg4ri5bNZJEp7bnpOyL4Y
8io70X02hwd9MoropGZBbn9QRmOyD96slk+hGQE5qoKB1G83mU4Yvk9sp4nOaek24uiVUz3sQ7VW
WSmT5O1RBXYzPQmvyr+maeTMWJqXxnjfHn9dO6D8RP1UuDhSi3t41rUSzUBXPVedaJ6CrPSOWp4l
J2S6pRV9pd9HCJLjUTQH3kNLhlx/WZXR8lQxlXzQzsZQmXvNKK2jBDfuutlItvYFe/hNQPnfUDrh
Dq82BIllyENnordxO9bOatq2uy4E9TA34dbrKRdoOQqgcbqNbEHErBYLaDpRhnzVaJxxvVDQiK3H
4DQ4jXYMtVTZ61P3q000uzhNPRS62/fFyvFiIWWA5QBeumr7G8rQ5/GYjefKEvlBKCL8pOqZs7FD
Flc8y0hZE8wVhTuaIZQiL68KDoJqj8g0nD1z+MOO0XQcXXVXiehniAgGnp5bmc31tEydk0eLUAIo
aOFeDqiIbrBroWjnxBblY5OIr5OJ4+K9a8cgr8pTFElkWHc5iFc0XZvYlX4OWyD8XahFJ+6L+XB7
lOsbndq4TgWXCpNHJ20RNbZZ2RoKvfMzIIigOPXl3Fg7wNXUx9HT3mQTrnwqimiQ4lE7A5i7nJTj
tFUwBb15HiNPe+kQ0n0yoMU/g1gIzxXU/NOYTsnGW7wyR/CwDAt1BZDVUlxIsbRmQjfWPJMUK/+a
bh18nYcYgheWG9V9UTh7EVA3pw3/VZqs5rLNbg2TFteJa56RNEJLUbHSg1lGsMtQpD0ENOU2Tph9
dbgZTzbgpJYCdRG5Vd+ExmluD2FAQeacBOlwGAMr3ztjg6Rx0Xc7lI7HT7f3y/UHlBHxq0UErUca
j5fjxUUMcRCtjDOxsNPvA2wD2ydHcUX9pHmNU71r4OkA1s/y1NqIVa/vMRyaUcSX6odA2Jewy1Yl
xBtmzTrH1VTsg1EN/gYIDVgKnNTDWIfTZxM2437U+i3Jo5VFlqhSoLlUAGCJLsNyOtrh5CJqRz91
OJRJ0KJvPAU70KbuTohxyzzzejyqJtzUFo0I+Toseo4QsqsSIizVLicUOyjk6UM6x9HeiLO031X9
1P+6/VWvLzTGQ2ORRBgALanA5VedvDkys7hVzqy+uWtbgS6IW221H5YQTw4Hw0ChkhOj73ElqDfO
ZuqktnK2FMsXZjofmr78a7DUX1ZrhDs3br/EkdscHHX6MGjWo5vghXp7posazn8/QVrIwh0ihFpG
YuDGAXwS2fidaXfRwR4De/iSFpwxlIw9t012JboC+QPuBFHws9M0RIwdFW3fjXv3+hwBgqQRQ85F
WksX/XLFZ1OvojROQ9+rAm831V2p0advyr/sEgJumcBcNKOx2iqyXE9fmuSRfFGpJClaynn2jjfS
KM1jv7An+xFyQIO9eZmX6q6JdHtCbFm1/zL0ybJ25Wy0X4VWmT9vf4HrvUYrg8KqIRtRPNaLF8dx
atWJB+BpEVpw5ybVkqMlqmFjR18fIWpJsvSPMw8bbomxSkYnSDPwwr5QdHU3JMMzvSN35/XKMziC
rVrBypy4EqmkEg+Y5BKLA8tl1VZJ2OY+7iviJTWEeXS9ZHi8vXKv2chlJMekwE8i86YhR7msu0e4
IZizrhR+nLizre8qVi/d1TWF0Yeu0+KfhTDV+eCJoUQNW8HWYXgOUcQYDq5AW88u1d7Z2zkmO18Q
pfL+DemSaDvNA368Txq1Kg6T5oXGEzeOk2xwN9aWiGozry9tA9k6uNzwedI5hei83E+0zsZuO1P2
ToHg/O0lun7qAThJ8z0IR+CNr4qVI7KTkxcI38HiCitI1z4MQWZj3m1uRZ1XE6KoB3pL6iazva4Y
mV0w26VwgsJvNS/eD32k7F10yzeaqVf3BKNwVthT5ED0/xY3cxEkndCyoeTA5his1wahRD3Zyi4I
UNDcAYbvT52t36lLKwWipJ4F8ZJN0sp2u/xahjFkNkomld/a7bxvlA7WramNx9tfa2UJya/Ih7FU
pWq5LFlm+RinEzYu/hBo/b5t2pC0s4wPt0e52hPMRd6ydAJ5T9FpvpwL/hRWXMUDc0GR/nGe7OSc
EdocqPxsNR2vh0Ig6TXWhKcL7W2xbOOM9HTvzaWP5bP90HSmc+hDG9qiEt39gBAAQT2BnkH1TiLg
LmdFJSY1EJuv/E4b9e98mxQVFNzqjkk1jfGuGroA2ZtZvze+lcNi+YQF4CuScDFDtU2EHpV15Se6
AaGunZJjPwTzS5BG+cnLM+VOthI7kQEBLRBKk2tdFc/jtpKVCFH5qpuVjy4o7YcoTdtjlzp3tv1e
h2IxJfaTjjFVw8slHS2tM7NaY6hYKx/VBGHBJja7Y0pt6F2C8OSn2xvzevujqUIwROWODA+56cvx
TKdMPCUwKh94sn0sckucck25E2T636yoEHIEgPxTQrkcxao6M856r/IRTFQPoavlu2yw55OlT+VG
MrI6IcqQtMlwPoXMdjmUo6X20M5u5c+WFvwF0mr42LTTvHHHX1+JLNubURafiZZXGChIL/nQRKx9
bDvtuDcSvcbZB1zrv4o1/NPZffL1Nz4WJinyruKTLRO7yhGWBrG79ufQDZ8HaQBiYMlz/wqy3QGx
kEeisbB0/rXMNlCi2q79DiFSjnKCIVQUT3ffiEQkEtospcegHS7e4gBvmKp22ehNkKR7E7FL363C
8dnROuPj7WVbuRExn6aBJnnHPBGLPQ5wMYS4Nld+2Hvhl6ye1adJi96FU9xvREerI1FTAA4rsbfL
Um5M2c4SrVMhxqx2B7dx450WJe5+iukv3J7Uyj6XGvzcu6BlJHz7cp8TxrRGnye1346hss9LXZz0
0Pj8G4NQiZTVBLqvywg2V+3ObiJR+5rM7Nt8HnbtpG0dpqs4+XUnEPpKtghFyMV9XvfYvpRdz4bj
pD5VJbYz1YQJE8Fa9RTmYsuweO0r6RIoI6NYvGPl4X5Tr3BiqlpeNzGrOBgT4sCpU05CidsPXW8V
3caeWPtQIAdBo0kREQp2l6MZUE2DfJpr6N9G+RCHKn61Fu5lt7/U+pz+b5QlNizwoKahsVr7TRzX
B8r8Yl8luGsVUfjz9khr86GDQBBDYGaAAbicDxzEdqYwWfu1EvdPyTCb+7AZg+NvjEKGyEdi+11B
nkNdFAgRerVfIm13qLXpHy3H5Og3BpFiOXRDiNiXkXpcV4MSDmnjB3qEGe3QDg/RZN0fpBM88/Lx
cUAIXmF/UR50vc4tGh/AhPunZvSW92Ti7ag//MZsIMBKjhtv+TKpxUyvtecgb1CKred556Wjau9q
IargN64esIDcpGh/0AyRe/HN+Wk9q4XQFbNs+TQdSA2cHRaLd+ez3NkSsgDIHnEs3rzLUbLOGuPe
RFoOtz7jGJQN9ncOUIy7F40cTYrqIEUFj0FfjNKDjbZqGwG7rNf2SRIrB6Ps7r/hCEbAk0g3D/nn
YpSwT2wsiyxYAzgjfdTjWP0HJpzxKZzb9GnkEvrr9qxkPHWRpFNWYj70+Sh3UVVfPK6u6AtndAFj
z06pdo9F1FbKlyGauvkcDFNRncUYBPYpdjB4fqQR3YZ3h+hUDqkEo21GCgJ0+nJZh5wlH82+9NO6
oUQbhaH2s8xwsdnDDlN+IDDUbd2A168IWQ8jSr1k9swyoDC9BLe/yeSYEcF0eyEUMz+BY5gfcOeD
tuzoeb5VDr4eU+peSdA2lRsipcVJUDuIogkwOT+c1CE6eGpW2d+z2ejDr4pZK8ZfZZqEG0UM+W9e
ftvLMeVvenP6wmboR2q+rd92qv4+pTh2sKO8/TGlxKC3t9H1VS+vE656Ou7SzXfxFV13bkwFjUcf
xpZyGGtQ1FkVlhsP5NoislUxHaFWRs1nMaG419pebarOn4z0W2423W5OkvfdrD91SbEV3K6tnnTX
oscN/VhfpvtFoc0pJd3OxyqzeUZQ7G+QzdODO+NlfXvx/oez8+qR3AiW9S8iQG9eSXb3zJrmzGqN
tC+EVobee/7689XcCxw12WhiDgQICyyk6iqWyYyMjNiNJG4vdjQ9CJS1eGJuv5OkgfzV/dxf7aqW
/BS1UBqStM5N1qU9GGr3nbi3eJFhS+uEM7vei2JpqsTEGvgalqh+Zakz+GlfHx2wOxMiCoQADs1K
sKc3F3LXzKOSqOWI8knSqG7UJ3/PWVjgkW3gWP3uxQMdNyEscJapQW72hI7JcjPZ6ggJyazoUq/p
VcWRz1Fqr8F792hqu/vyjVEPO45sRNwfm/uSuMlou0Kfrqo98QwMUA1LD21/s33CHNOgbLx02DpS
qhu/N6R8w0Egsl9aAlGhxsk7BNi1444ueA3wieWrmefJaQRq8TolHC7TahzpLewyVxBiNiaNepxt
6q6bYBty0xo3U6HB8sUmWSHOIjux0zNWcPpVzVvrV66FyXurnxTMuJt5k4T0M6nz7Vmwo7mhktta
18GmN+JCBSgyLmiyK9iGjdJypLy0Pw+groaAeEn20K3Z3FvzNIxZ1Fc2zc2j7PWxYrqyeng77j+a
sGigCE+PHGdvm7ZIGvpmjpau1zymtdxv7Z7dafWdXeJdi3DYwSEXx+vm3kcYlroVxThaCkSz7u0a
1koq/HYW7Yr1oe7HFZQnc7Hbs2rMMi52jep1Q0I9GRD4qWvUo7dgt2/oz3vTz6YYyC2zlbcxYzgc
xWCtV0Te2uhsTy1DdFrX5x8pc7UG1sh46mKcizvG+fFlsDudDA1pBG4K2DNplHY7c12JcQgOKwWV
cruuz+moxcrZqeNYPXFSx9nn2TVsz4jnfD3VUqe/U2xHMKZg0rH68K6FhdkmYWxMoqhKGfVrumKG
amSO/aLExFLx1Cm/4SZ9VGTZfWpoZwrNUTZRL3XC7U3bD4WTrKtp0CMltU+qFGbms1EZOWVK3shT
Vib4yE6NBTVC71WMOHUyZe30eNV3h0j8CGFiKLq1LELj21WXYEkUS54ZAAwI73Al5R/W0lAPagu7
Q0QLAPLR5CtgrCq0zNtRiq5e7dFGHG2KlerDtFiZX4P7+4NxaHt5dyhRboU6zyXrbA4QlRKSFsUO
r4bT68u5x+ys8CKccFdPH9CDdd+7fkgKg1LzD2EwEPLtzCytsYp57K3r7NSRa0ZILTdJUh8kfbvg
SYjbkezBLAVF2Ulj16pDsSmzresIThdYdqv+ZUFkea4nvBCdopR/Pp7VfhHZFGTL8C5ZSD7c7azy
UdLWfrCda7zYGW0oyCF4FHTzVxPZtffeeLxOgO6iWi96+bdeJK1q5LhOd+GVXvoSlXVpaX2pbuuT
3OkG7tWYlEOVlOxCPSlSbOaI3+vrwfremS/FJyqeQvZdFG9u55vWhk09hU1Tofn+VCnD4CdFZZ9G
a1heHy/tW+/4zQ2vEf2CWfM6U3aGE307lqnlottiyoI2VJrejXFwry8pH14LMrkZ2pOZcOH6uPvi
mdISKfRnuW1b/VKPyyI9cSPm5AJG1NGJMQm76lSL0+UbGi9le5bSZApdtezN7GO7au0Ib9Mx/m27
xqjcyhiVZaKNvBhH12xqRKjjzNGG7+2S6IyCIHrrp0M+9P6SpxUCTQunSXezqKWtki6vMvya6Xo4
PclZZUduy4UiuZNidpcFgDr0kBXStUum93OgFL05vYaOGYbP6QBd7pMySU37WYmatvU7p0ZPYy4T
XXsuVaNKMb3W+wICXa4XP+hvW9Zzq7fh7C3pOhdfB4vm3EsbyVF0StW+W33ZIC9y7dyc/0TfpUw9
WeNAnJKiQCCwTmncPdlFNNvuZK9a85p16ohRfWsa0hOqwuHocc6m6My6yvppzZDreR1KSnedqyzL
5JxlDF3bHzH+73bq5mRjGhIiTdPrQStNDUaDsjJ+S8fWLn7O6jAUL1LSggNHdZSFX+cGP6fRwys+
Dj/YWlIOL+GsyssXR6u6BU5KokTP69QqtVsjT1VfIDgZxL9EnuYrxFm7enq86fa3/P83YiQwA53c
+lmNVsIFU2l1ECMKf+owvXJrNepO7x2FTnu69cAC0BQgNLvd2YXRFXU+5FNAIj681oU+ntJYPaoy
7UMUqkvkXBotskITYjNKqOndMkrigjdz1cfKqPrayqjvnspBwldH70rHAFROx9/fOzuwcdYOSS32
hrZtnEMDImkxOkoDqUmn2UuXSXdjuzHLgyxhf9dTWUCuFYl6KnWUeG9XsakyXR54tYIp6zlkY6Xm
/+Y0BH9n98MjanPFqA8+nPhf3l5JDMmMmB7QJez02yG1WMVqtNGyQMrWSj2rXRPmp5KW4PETuhCr
/e7dSJqDJCSb5I2vu3ldkgqQxpYRRyiQrz7l46Kcw+K9Pe+Ec9T5YcmIkJI/OJuYo5ynaKXbMbxm
mt5fariRX6phHZ9kNO9O+EHD53vvBmFAPphQDBGVgE38qOqpnuIKE15pm1MvTop/BW5Q77SME9Oi
nRKWBq/Vm/TW7bcqgKBK00zSwJl0PdDW2PQsKbIOPtF+E1IMAvyn0QMmA8nP7SiQ1TuMEIssID/V
fk5Ns36PNVxZtNouzpJclwepo73bgcBdVMTZFxRzEQ2+Ha+clRXltrEOqik3PiqE+KMf4ofwg2pV
/IGZyp+5FMZ/ulmZD5C2e0OLEgR7RXDWtwhOlkfF3I56E5R0445PdZkjqIsgyYph0aJZ1WVBtKT/
MCk00l1WKmUHXQD7u5m6KJJMOEJBPaDd83bqeaSuoAbmFOhquXxA6zp0C4CZgw96bxTE7UV6JQbZ
UlrDDBDfNPI5eKN3NoWU/DPX9XoklbS/ScAcuEoIGTkCyJXfTqaEMkZH0DgHaVt+jEPJ8rI+SrHO
oanm8Wl7sym+vbQEtZuMnNQFdvAWzVkTvdFaLV0CPCfXEiZ+FH9pzGXoPStf1dIf1Wm1X+ouauUT
8YfRvMyZ2SvuRKvK9GdUSOBnzbSWkZsag2SfjNCaPhlTJBl/OzFmMO++Y/FTp6vHFAYK/N7NpSdZ
eaQQ9SwBAZBAInP5aVb6IbAtopnHS7M/vOj/EV9yltjVFCJuP0KkyeOw0lYXENGOrdvRN/xUxtP4
d0X59atkTm13fjzinc/O8YPxTv+1YG1vsiAtzNopM9I1GLNh/EC7YuEt4Iu+vVrKwTre2cgOWaTo
zUdmBwbN7eTCNpMivc+KQF5k5amP1tij4TU7WMJ9kEGAwRWL8j1IKKnX7ShWImurRDNtMDTj8KSm
ev2djknjJIELug5qln4+DMtBOeXe1KBgC8l05Ip2qatQhI9mp2fQmkb8OikLTwUjPTo4dz4WNw6I
FsIpvPXbQCZqxyGV0rIMkho4waGQcYGLVHqTrGUv+rLWPweEAAqXprHpErbTh1nWp596GuUfcnwa
P1I9b09RBc3N1IsjdYvdGgBWCnFlwRmhGe9N3vW/dQ8nWdTFGpRgLEpAAsPuXFmy1OfH+3U/ioDQ
oYbC7gGz3J4QqnI0mEU4xscLnN01yZSTDe/+YKtulSo5ekDoRKmiH0kwUTe7KCXnrTK1H665Wiym
6+gErv8g8TB0n6LVaOTP5UBK+0RJeqElb7Xs+pJL9mp/aKIyUr1wSNP+hG/0OruzOY3AJ+tSHAm7
7baDUFXiGWWXAzrC/rzd6qZCkXBo2+GqSmrjpokGzw5RH1dSM/Vg6+2XXbQZALHB/Qcr3oIlsAhI
wOjjvlJJab3RiquLlmaO/96PK44sI4hBhJjN7YRyxIZxWW7G66x3cEwcNb6AnhbvjfZEh7Hg5cA0
Bi58e57+s1FlPesUuPTydZVM5UM1ZoUvD4t0sIV2V/nbKHSDgBPiTrnlMjf0tMGTbxmFHMcdUuPX
oK1PVYPxjBlGR4at+60AiMVGoD4hinRbmM6YUpLPXFPAup0wcbWMdhCjayKQ7lz78fgr3R1L1Mo1
GqawNdmcjSrsaOFE7vIqlSnq4m2se5XEu+GYAL6Ph9pvO6YlLHVQLYPGum09xy8vHxBhUK5TH5me
Ikehn6zNUZV492TwqeD+0kCMAgmX+ObVXbN86tWVxcNTrvKnoVzAZwbpt16jdafVqvqsmMlRE9jd
qYHcyiJR3CfDs2nHHdChcl2XpTtrJZhgnA1HEN3dUQgp6CGB38w7f3uilKGPurjSlWusmYU3dGXz
URuiI2OL+6NAoUGcXDRtbCqPZj8vcwOfE1+r3vDCNG2eJak76rC6Owp93txCNFDs2JWZESPRudjs
u9ZCvz/lXm566YgKcncz0L8lWl/IqLdkxGLJSnMk2bjiIrV6apEEphx+xSX9a1rVn8cyfJ9VJy8N
m+9/x9vC+LGcGvjj8IXSuv9ZRlidDE5U+0Y5HLHBd1ULMRI8AWreJIY7a54O+eRBXyTlqk2YcY6q
/ZRE5ZMVIwSiNeu3Zq1+hkP4it/DOxUk3ubIatIJC3xAVVN82f/cuF3eGn2asD8QQggv6jAucIyd
8iknZXxvPMskBb0Kcg3pBQD47VBZz7ZYVzZJPDiqh1G27VaOBho59Ud5zL39yIULEZxnhIhkcw/K
AM4d5VoVW08HV0KnkD6YdFFfHl+B925bk8xa0ODI5rfUpGTWB2NpG/XahpZ9wobnnxB6hG9H2VGR
fWuoxmeCEQSwTV0XSglFi9u1o5mjq8OhWq+llsXol85wj5Za9fLKKi8TdhbBsMbz52FUxnOt9OEZ
vLN+KvtoAga1jpSU9ssLSZw4kv5mojGatG5/TVFqi6Gv+nqdjWjxytxBbHsttXcHNiSicLAEZ4f6
7dYEiNpPGyEzql5LltWP+vGnMTdH8gT7qXAtsh8R3aGAsFPBpOSbAcpoyzWSaumsRCM+aHavH+yU
XcSBdAlcDMrdouGcx/l2wcIwHpTYia1r0pifFtv4PMIPdGPkuyg/H22W3ZQMqi3IUtMhCScISsbt
YM6MnOiYdsYVSS3dnwod25tCO5LcvDcKbZWCYkh1h290OwrE3zF15tG4Gq3RuKY6Omc9G476o++O
AmhL3yp0BBget6PYdgsZhz6BK23uCU3DkobDfRT+9vgg3xlFaFOIRxJZAApmt6PU0C70lSbRa6RV
q48RvHIae2n2H4+yuy4oydELg0yv4GvvQuh5cfpullIbhayu/63JqRolWtb/hS7KcHB07g2FthMN
mnweQdG8nZCdIOjc8kOuxTCWbrWq48XSKTImTtq+twrNrCA0CQdUYiKy39uhgE1zlKQKKo1SFvv4
r6I9IqNP3hXrES3szmfC8Eh0hVJfZ9tthkqqqi+kjqJmJGP4OoTK8Fmx++W9r76YEN1D9AWQ6FCp
vZ1QG4P3JVrChBz9jwRb6GdtcJAdsOf3oodCuAFmEhZyxJoIHNwOVPbouCRREQUaakMnu1b/qhCl
e29GRUDB+8fzIUSpdqn/0EQJuIUC5jyVXzBSjL9JiNp9ebyzdx+GAwI+pZC7WVSottVmKjtDMmZr
GYwyRZy2Q8TYUqXpYFPTU8iK3KCTJDXUHEhDgSb3zWRySViomoN9ndp2qfxataOXBsu92Rso++kw
ttXKCliQJvfjJZui78lSzfarhd2l+iFCP2v6kSdyVp6WskEnziQSrj3qpeq1brMx/KFMU726sdZT
y60UaTRcNR1N7bk2JLt18Tyg68btzW7G+xn55PKCh2vW+YWzLLlb2XIk+Sp2P7OXmQT357DPO9NV
1HTST5U8T9q5cKa+OTtKNxWXCKPH+cMw2mZzcaywOCcoo1mLS6VoVr8sRbVOv8Pbo1ZsNrP9Icpi
vXlCT9aJnycnq/7NuU7+IRbXlPM6pXb0ySljPTkLrfyhd2d9lRN/qqHmfJlnUpDXMNPj+LJMSgvc
JCVL+0mdbAPnBgBmHG+VMp9drQudn1UxcHaJtR0Z9QLMLNykKovfzBguqzfXupq5FbrH5Seikrk9
N3q6fpHzzvojU6a84tfmdezPq6T/tHVwkJO9lKv6mzlqRv+U4O2renSxSaqL0EWDTrMV1qZ6MiFj
1H93xZC9QnpRFBRNiCLPZW/g+lu0mIEFqYJk24elrafpMnc4R52zlA73p5BEFy0LNN7G1ylRxj8k
AGtoPzzrRu45sRTq/4CkRrJnrnO+/IvnnKV6Ka4qvVfORd15uZmG1peVaNE5N6Nej15ZjOt4MZTS
SJ9605pRFiiqZZI+87rTmqm3evRSsUTJL8eawuwkAwDG58bOtN9jo9Q1jz7FvD45U1ZYr3K25DSu
j2H8JZokJ/dqs6slFKTkpvFHK51kNsYwqv40xzG2qLSh6x+zbMyUD8UULgk57+KkLz0N18uT3pbZ
6vIxJBgFndXYXoFWweLBW0jjf9cl6m3PidrirzDqyi9mhIGaaxA2dl4dTemXYdFm+Wu+DtrnRZ5z
TJzZaYqDtJopp95SGlLl4wxbrc99Lxc9DgxgPa/Gquep38e6lASKnkvpJSVNji4QXsz4tEqVrZ6W
uB8gmIjP8KOplU49g3Wohien6VSf5yqt5Qt0l0H1lMyKG5favTNfKA+lixsn+foTPUJzFO4lnCdX
b0I99xMkc36OCsZLfge9o3bRH5hV39YaxfBr3O2NU9t3svmPojSF7MVaq2ZQTRz1pdHkxHxR5Kqr
Mpfmsu73jHOreKaRRSpEuFzpz1Wny389vgp3L68JoiRU8WlVhiu6BSyUSZ6mXKraIALCOvdOnTwZ
iaR+b3skfR8PdefWFQwmeKFoxuOUvYnzcB4xYrXr2sCoe/MpHqfC00ZF8x+PsgtdRUgkalz0eXPt
bitpZU/ZCwPsNmjIgz7AaG/pOCTLgXp+Rvj878ej7ecEaQkMk5UjHifiu30TG8kJ5XxKh8CppgU9
MrNy5UhuTo9H2WPIAt1BY5NuQyH4sGUl0kRmDRGfKlikopxcRSoxDWrqiObaMFXUwc1szY5PXVYM
xd+KswjtykwKoRFlU9V9KvOsms95Q7Ps58zKjcHFxTp8d+UC2gdVabpJSZoFe/V2LRBcCCnEjH2Q
OaNt+MU0yR+N2ZnfabhO7xY96NQHeMOpTwNW346jdtq81HTYIc9JE2mdxWPhQg1Nv1HB0U8zPKhz
ZA5ldLCxdiViVEeh9msQNYWJ0rbPJU/iOewncqLGGsNny/qVKhPebVFH63FWQpWIe9NV20F6d3cU
zEya4GEVIBGNCtJmvpGMWNVam+a1rJX5oguzOhSffnu8xfazIx4GEnhLjgz4mbeL2mqrVgittKtm
h9LZlHTtY0oV1DdqWz/nmfoxT5DMcbpJe3dUSSROUo7eJ/EMEebtwNrQ8BBqvXOdGtYvguv2scOK
7iDq390K6NABfZArCfO9ncci2V/TTKbkXNshTF+dzErPil5LP/oYAhTqDOu3x8u5v1Y5sMDoPCeC
ObHt0VRqDlkcOlPA7Svz1LepnxI/uvEwH/nG3hmKBI/qEtE/99C27BpFrFs8y0NQGMvoo0uXfUM1
U/tYV9JwUJu8OxQIM6xFKoa0+t9+KyluFmeK9SFok2i2PI4bkI4RRQMBltw25vnxIm5tHHkpwNEp
zgmjGJIPXfye/4B9S533srpYU9BzoxUBrZsS9lhrbqAIaWPt5nUD/9lzabSW6lbaKDffbB3PXtiN
dWoh/60k0ROO6FRMJiVOjrCYXXjPz4O0zW3ElSzsZm9/nj1JfQ8vfwwsSUk8bUoJ9iijfUpUh5KT
0dCeOUtHFYY7Lw6AJF1AtJwDrKniR/1nTWINlY+FwmvANTXELo43xkvImhys/f5Ti3eNHSXaGPcZ
+ZKju5kV6xyoAyVhT5OqNcCG1Un8YVn16CA0uDPa/+t6sQTdeAcXLkWyKmBna0CD5PKUJAMk1jBJ
PtEL9Ovxntp/M9EpCcwqsmVEqTb3nFNhbFss4RzwckuvaDVGxjOYueqXha0VZ+RgmsXLs6mNvXcP
TLEdFJln/E3P9va75VYE5QSmagD8UPtA6pIbK9LkD7JTBUrT5E+TCIIfD7q79pAAJxxCpZIHhH+L
v//PZrFWRLmrMVqCMl+cL8m4Rh9LyXCQ60vGT12RoSj/eMA7HxJwkqyWKwKf1616qqIPHelUyYAs
/ufIStE0QRP8Wxj2yeXxUPuDwLMBTsmHBOt3tnVKswwVbbWKJehkO/6ophkqhEVy5JRwbwV5l+gX
Rs10D7VVuhYppDRLoIfx8t0yks6PFCO/yEMa+gMK2QdEsDsLiH0kGmIqJ4GdunkO+9XskJEo5UDJ
HRNP1nogasXMLm3nI+OcOwvIUMjcCD11wSi83RxY8YxV0jVyoEVTeELSXH/StfTdiCjoB6cNqJKa
IXflZkJakedxieB1YEy9/pxNzvIZAORI5+HOXND4A2/lIoYZtK3uTmXXUZ5ulaCzYEtkeT/TWToX
/uMt9+aEdgPoMBmB7iIAy8VP8fB2ySYriSTbCuVgpGao+WGtQZ6rQCsQEaxm+Zc021Dae0jJr0sb
N84Z6n8XRUAtteQ8La2sZp4aOvP3xZqX9U91KnPrVMrWYHjYg0520KqlnHuyCWX6Qxa27V9WmJj9
h6pJRvsbgFktoy2WUKnUjDhOz0s8Su+0h+fRpXohbJph07GcW+ZEjzpbPpaNEuhFYl3JbdD1z+pE
sBIV5cfjBb1zukSzI0eYvBAobLM55rbgEkllJcgrmb5txYA069Jbp70AFLfdqc1T1TwIBfdbhTeR
wjIQkvCg21ZJ7R75snku8Y2RMvWi2gk8plXvDraK+OW3OwU0mzZqllG066qbmWWqMpYZIg2BY1bj
r9zoxjMbV/tSroBBy9yaP3R8vZ+VRdYPqKz7G4T8CCIpiTY6FNwjt3t0CDUoQzF7FBGN+lPeLsr3
IYOwOy0gf48/352lZCjqwACptD9t6Yw8OL3UVQwVavn0WWOrfEjUwXp+PMr+ySYiELxJAk6Sy61u
ldWjWY0NvBaAlrZ+aUzGuZhL+/OsttFvWWLmfzt4x58fD7qfGorcqKrBYaXzk1aG21VEaTlvq1LV
Aqowjme2WfLddmLj3QG1YELxlZCEp4y+dUhb6lRfKqyjAkwdk08483LU7cn8bDbWEfd3vy2AXSCd
ckkSVPPn2wkVs+XUEkXQwJHjX+3q9M/yUC/nKe6O6nl3bknU6GgAoT6FXCEX5u1QsQkqqzeaEcBe
zyQ8jWnwS09ZivDTs6Lj9+gn+lTTfYSpkvLBjNe18xuzqQLZaez2pCZzvfxIktlBqXTURYVr1uX0
KbLG5KVZsmjxl1Zq/sbzOUpeLXgi0ZOKxEZxMks5iWlRsjF8VoYicVw4K01I+1PeLUehjliw2xPO
AacPD4049gBg0+0s0Wcvw8mutKDtkn+rvtE8Sx+e65AGIDXp/lzG+HnJWjzNpIMQ9s7WFKR8UllC
EkEIux3YzLt1AipWA82pzE+rLkl/5karHByANx7eZn5U2nkE0GRhnC1cN6LI0q52awS0RNkeoLlx
zW1z8KO0718Vq+sCGRXfy2IMlTcvU/2C7UDiV2Z/5BO337nCtpg3naCScqQi7of/BLEkcUOCDIEd
WNhOuKCVktfOTQXkvWan95560fknDiMPoFDbuh2qN6uoCKmlBbpkJycNcwtKCdQTHo9yZ0JQiskZ
AbAw7Nhyb5c1q2vJzg1CIoDjwkiiy6iuOGLH7J3HQ+2fIUtU8QlcBS63q0cj7pY5Q90ZgRJZkr9E
Q//NVLLRi1obFFCxYzoCZ2VJ/VnL64N2jv0+ZWwqeVzc7FZg2dvFnHK5TmSVsdMkcfwVBwmSHTXx
H8/w7mLiZ0DjLXU7tKpvR7HGHMeabjSCZK2HS4Rp76eYROyMGf1RLrA/8UzIEkRwYdUAc+x2qKaV
ZixVZSNYoGSiHcob8cVJiu5HzLb1M00r/s7bdPg9BGmL3CgynSMF03uTFQa97Bpqo7v3Qk/0eGTv
GEFNp8NvsxSPn9FajH6YhXGEmN05/zy5iPWxQWFi77xKqlZHqiJUzQBBn9F6CtdRstysMR26I600
tbzKiafvVZe0BcHrnI8X2emS5rPZKjhONRCyyoOM7976EzDzipHBC3Dodv31bLFQAG3NQI+6BZw9
L6hVLl/rrjnplWm4Xaj86pzorFT5u4V+4crTBgVtRAGGgpl/O/SK5ckkHGoCQmfbGxM5hJEetZek
7YeDWd77xkJ3hTeU5acL4HaojsIJIGVsBWM5qy6cJkxTehONkizUvzw+O3uaFtNCuIYNRQQC2rMZ
q5/wZG+iyWI/9aPk0xk3/ZPmDSqNhVSsr5PSLYtrrUMeLFOWzD5dtmF27qt++NKlhTlftEyNj5AS
MejtwyNSegIvUAQgxC2Paiyjvmuq2A4mudWv1ViMn2fYZF8fz/3OKOQ4CDiihyosojZf1Eyimh6S
wQmsaZjhnJRd9XM0zOXgAr7zNUUfA41QZNl8rA3tyKxia1ilwuZFKTJoR8vyZTKU6azEpn4wIxFw
bNaNa1AsGTEyQsqbd9JK9dUaRtkOcrsfv41GHH6EXkfN08plV9bD4fu7VxAhG+jAtI9AydA3N28p
VY0KpmUHphXmbt3nNOrZ/ZEh+r0FfCvmAaWLd3mzgMPYaZFjZ06QFeVwCu1h8JTKKhDklY/sre5s
ibeONUhBQlpsq7lqGJEVWU3uBN3cLP7U17WH4t2RzMC9UYTbAjw+Vg0trNvzHbftPA+gP4HR433S
I67np8A8T+/+ONQ7kLsWHFnqEJu7clbiksplFr3wKhqXspoGV9bCo+aWO3OBTMUuYL9xf2xDMxM9
YWQ2kISqJy33hsTKnjNuyCNMbBfFcE7fRH4pGxOcbQ1S7XRSrAJL3Re9sIfVX7i01m9K1pXgYv0s
2VhJ4X3m069dK17TqTK9vWYPszufbb17RcVcnb9gmgljAWCgzT2Cc9y3hcyElLoG19wfiYzoitvg
Yev42D05/DkbSukpDwGrPtv2VMGCkK2SukpiGMW3FiGTl567JcFw1+xl1xkmZLhQV1jyXxWOne3n
ykJSwVWiKP+yzomBV5A09nXqUocKcV5qEJj5WLchRBotkhIUFvDzdNxMNdK/pgx/0S9JavTVU6tW
qnHSUTaaPs5oWlmurIAU/zG1crKiWaUs5kdJTxQrSJy8ap4TjBRC2lAmlKVKdXEo3a3duri4YYy1
KyFRmrV+BF9Q/6X0ePH8886NR2hEwyElUoqIdEJs0qJRa2Fik58Fqlr0576j2aKIYE2/cxQLAvMb
jM/VulfxGgk00CRZ7GAgzPBNrYj8vkCs/vEouxtVjEL7EH14IgzaBnydJCkqjVd2YFdD+mJiiuQW
Y6R/zLV5PoVT3v3+eLzdcRLK/kJoE/iGRdw+Fo7eOBV/qwTpkFTnRkUYN251492zEl2NhLKgGwDo
5uYCMmgNkZG3UIM2slq/stL6TN+b9NGoZ+nZUJsjrYb9KpKpCk0IONgKT7s43f/N31JZGsy20wJc
nvQXXPac2I1hhH+PQk2KXHnANvrxOooZ3LyEgG5Qo4V2gqD7biGwpXP6OtNGAsW2KCzfsOrmH31a
4vpillzyl8aQZuOMtcNsHgA6b6KCm6Fp/oE3C3taAPibRxGin3C+c5yg6OZhudazk/+VWWX2e2tN
WXS2MnX4iakR9cI8m6MZHUkHDZfBCYd/6r7opGcnx6DK1cxccnz2pA2lT4Pv8S027U69kJa2q58k
ukWrZjP39R+aVUTI1Q3pYnh11g7JqQJTav0hMar+Nyc0zX9DdbR+0MKqjW6yoIPoypAE/xw7CsTn
xwv/9hpvpg9dkboaXSEkfVu9ZUVSlsFEeiRAN6B2G6p6QepMhu6mi2P80sble2mP/oJ6/19tNXZ/
6K1ZH70W248vYEIiR1Al6OTEj7fbrY3hWiHv4ARSmiWXqW+Vluq0GmXe0mfZAdi6e5ls4i3QQSFC
L/qtN587nLS+7NrOCZwIluFEaubSI/vTnAvdLaXmUpbqa2Tz1Dxe591FYQOHwAUCDyW5N3dzbK1C
NrIkfZmSavh9kqrcRc1Y/f54lF3oJUahZ0KBesRFvoV3jWbF1isr05dulLKLVSjyp3JeszMQ11F+
tbsjSNwZCKgAyAA4bXtHOFNXILMG8JI7uEmY8x9zFlleSEt+P4zxwf2wnxhdrgLc4gVREV3YjBbF
5VxFdR29tNNYeyAIVJrzWrsqxfBuS0LgD/jZAORMClRJvd2NxTyjkoeHxUs6VxR5mrY4jzmiMY+/
1H4/MAtEFAEnQCPJGm9HkQDrKrVseKPaMPeIO+LnKo2cy+NR7iybyJh4PKhjA1dvgMcmtiorm+KM
Zcu0yK8rp/5pr7TzumlXxrL/eLTdJU7RhDeQGVloBFPRuJ2TESaTWUy8u7IRra5RoKzmNNJfbT1+
lNKxukDDPNJdvDNB3iio2sjSiLdxM+TAXWGuWZ+9QHOvn0Ojp/S19FLO6erD8Y/H87vzzRxRPeEh
Fp2Ib+Tx/zyLsTVHuhzViEZVXfTZQZz6a6oX1en9o1B8VXl/hYrLdhXBSGKpl6ziZVVWaHKFJJ1Q
56gOvtW9uYjyK7qVHCsw6dtvFUepUiJcULyogx2e6U8x/4xiI/353rmgDaNDkxJC5EDBm1Ekp86i
1AhZsVqHS4wgnhuNzZER5v5KZxSDj0KzGHKW2xO7WvKqVl1ZvlS5tl4KurpOzpKtZwSn+mddUme3
QT/8Y98U5hENZr/lNaFHwIVERiIaOm6XMZyUGtJxXLxUijVOX9S2MNMrvTHq/NKSSpZfF7Uefpl1
aKTvFnp/c2TQUFGhagjCJX7af3ZjV+edkk5d9ZLH5mR7Ve1gRIfJ7vuPGNVzikIELXxBBIxux8mT
JbRWO6pewhG9Fij2hWcUiJ85uWm9+1IUkgu8X7xc6LZuo0AtLSpo2331UtbrcAYdMV+qtK8OIr49
TiqUHWiRQuqGuAKeze2Mki7VBknKq5cxzaYnM9Ozc2xJ4YVcLDmpU236RQEvFXzc9maMp06jPenX
kjvv4Hrev6F07XPUqWuLCsZ29yzos4JTWtVLjdXOZWpK0y2muDxpUhv6SkYd7d3HEe0uPiFoNK3a
W3y/iHRjrtu0fmnasfIhH76WeF/8HyZFTst7LRRBdnXYUs313C6G+oWOmMhbNSf1SiekpVQN61Ox
yt3T40ndOYJ0CcIrJn+A47hNVsgp1nZprfqFk6J5vE7aKaG6fXZySI72CrIATzX68/Gg++sT+QjC
H3IkyBeAeLdbiGs7RGRRiBOFquOFiGEankpoaR98sTs7BGQLBJsmLhyatnQLBdrwbCxy81L9D2Xf
tVw5kiz5K9fmHbPQYu3OPCTk0Yr6BUYWSSATIiES8uvXwZ3dLR621dkea5vqagqIkxkZ4eHhLkr5
k5olPxeZWT60MPjz1Yr+bWoqJsUw4oSjFIQm6OZdpSW22gyGNtjVEXR1bb1Iagf5MNqebN7CIn+0
BnAlhBXAkYheSFiv8vCmqcH7TPBkQGE0v03yundRhmA6qVYz6JjQvJDvzQmD206fihVWLX/682f4
FwsHYDKGvEBFQwC9hvXaTq37eWbtESGOaz7CdaP6mjJ0xdrhSlWvIG0gnUsuG/xGPf81vvyt6Fqo
M2iQ4uxYMsBrBfU0pQycoM445jV8NCycT0YFEVWIH1TJGvqfNV05FYhR2xQC581nZY2zFcpDwdpL
ac0YOyMZN2fzUzFbXm/g0O5MoRjVul1meuRy9ecXdb0IMRqApYDPaOFXLLXT98XeDRg96GclP/ZW
2Xr9nK0TKT6WevKI3vHfxYmWi4GAAxBnKdN+6KyqCu8Ua2blMeWtAsfXvIcHq/x3qxdcBdLNCFIL
lQml0tUjtXmliqIUzRHuhaZrGJITYqndG07FXTAlxI0j53qxL5cDYw8FNgoL9OiWN/zbWV3pYG7a
9tQeaSVZodBxxOROr/iYqOrdwR7zsJ0G228aM3HVqU5vRJHraIXLY54NORKyIxzj16I3fV8r2dxW
4pj2cQy4FQMPTSz3wZ+Xyc+rYB9/KT0gKiIkX8UOs4X8rzYn3REqNfauxrBYEY1FPdxKkL/aIr/v
HhWj7jCIgOfF0lI1r9MEs82l0um64QjcBi46qsZGO2ydWV5Db3Yug9ye2bNuSLVyShsITswexpcg
HwtmgIBWki13bQ1oQcWIb14l9I71mjyHmGtjo2v3AyRmph5qMxixdBgjXWbac5jEhfmWWXJxR2OA
BqRoUganZTtxniZowWLMR5buNbM12d/MifCwQA1Q9oKwtfgOXnVTtAyjfmNdjkfuSC9qr6dhypl5
Y4f/GFdarmIjCkJCAJfCNv++QLU6Ue2CVhMg015R/GY0hE5qkN4mb5ZKqD454wi4ShqFA7XeZEzK
Y65h94fMSOw2gM81gyBLA5SPjNC2kTw0mrThb1ZGi/cCVjK2LRq7AFGuir2qtgegcXN17B0buXah
WHup6NC4/1rH/+PX+D+TD44iAGT7sv33f+Pvv3g1YfIhFVd//feOAs1q+af47+XH/u+3ff+hfx+q
j/Iimo8PsXutrr/z2w/i9//n+t6reP32F78UVEyn7qOZzh9tl4uvi+BOl+/8//3if318/Za7qfr4
1z9+8Q6hC78twdTsP/7zpdX7v/4BTslvW3r5/f/54v61wM/tXps2fc3z/1q1+Wv53v740Y/XVuC3
WMo/wa8DpQF7b/HrRvAcPr6+Ysr/XFgrCOCYrkOiiUO95Bg8xA/p/4SZNfqqiIEIhV8DAy3vli/p
/1w+UaRw0O3DKQxRgX/8n1fw7cP6fx/ef5VQZua0FO2//nF1WKHaxPQ+kA5kg7gWwt73lTwoRV4M
Mi3OzSg3rlIrZJbtSz+YGoFdtn0j2V1i2m+h6OtqQL8WFX5j4c9f7RuTJcOYS1Vxhm9dFhQndU4O
g8Yw2iJ2XEspQSZOo98+lP888e9P+BfXRM8Y3CC8YkBI14TzgsWp2hVjdu4n6zBSh0ejGMOqpb7c
cyukarahzi1S+F+81i9EDEgSssIfr7U3e6fjSp6f1dmYo17YKzE6j0KyMWZm3hKLhAf39XuFhg9S
a+TYy3vF0Mz3TxFyXaXNctk8o+naB5hN1KhnZ+/ySJQxgTTmOwV7pCyfuuSiMDRf9rY4aGVkwOw6
duXEU4U7K6/OTBbOf/puJ+82vx9rKIMf5X4l+k9NX9nMh2S6SIOc3entwUw3OVhzhk9710rdpgjt
9nmG43CZVGRsXPWua1Zt6ulbduKpP2nvE7/T+0taQnftMFvPMHyYq9C2w9g4axa0A06yfrYNRlol
QVKrAmw+CVkKIWLRWRENRzWSEnisoOunne14pYXWWgNmlhYEGgPOw/xqpl5hCHfM1/RZf8ze1MrN
pONs/MqlYkfNygV1vebHAYRQvfiw5efJvhj2aw2sYeo7UlYntX4DN8RrOWzr1Y8+fgHvFjb2JOmC
Vlv1vIRyYA4FqKd4PsWlB0UBeUB/tevxxAj305PFcqJojxLdNOPaNGeSzxVxlI1cYY6TtMeSgh4P
XqjLk8RNnABrAQJWTbbRY88anjvJNfUQogWUr9AA+fNGuO5dAOkByRGKDRDE/Or7XZ2NcFRvkmJw
zPNAi9o1zViHjvgUe6BoLxlOrAd2S7VtOdRABaX6jgv9Fvf+x75Yyk6EATTT0T35kfRMlkCLYjL1
s7BfxSRSVwwtrLCrwSEqUsEbidxfXQ0o5yKci4YtSvjv28KQoErJAd+e8865j9MqJZbZgfPQs+3Y
pOLG1X4EGuC5X6p4wFUxRHttJxEPVi912pjfjRAgJ8hCPF1Y91YVr8RQbEyH3k9NeSvf+WIgfAup
uCrwSNRGSNHRKL465ac4gR1BZmV3zWQ8CytKCwxSOCKWCbWz2ldYO5MmNUfMTg8RuutYy1V6R4v+
ZA6lTdrO1laFyLiPygqlAzv/edF9gTLf7g+tAThtQeodByFsoZa39lsuT1UDvCA1cS5ltbO6EJ+2
pbnCjgzVczQXnUBdjqYsUoJxJQ9+FUN+gaSVL31kWIQOmqekR8vpIiImuSwods1GWdcrY20hAyUd
+se16+zMDs/o4hubhuDnlMGrMWzhYlhdywmkxgKZMCRoMpHepW275pFREXPfviWXdK1umpd8nQRp
iBkhXwWnQCKqRRTmxWfj+c9v4ysQ/3wb6HCjhQcSzvUBmFQor6c6cy72/TC52q+kdhkmO7EFGgJt
yPjT2vD7XBD1mG/wIqDnGcteBUkPh8DUpXmAbLZUu/Wl2g0b9sHf8BxWRfpbq+pLVvpP97mAAb99
avCgGIa5T50LW1VbfSJATNNVE/ANj6SoRBj9VPBun7L9HMSn/kk5lNtp3fkWiaFEr4bAr+JdunIi
lAXqWVtpizFXQHnkdD7PPan28tSDJsmcbZnu2uO9SL1SI0NNRkGM1sUJ1tsk89OBWJG1iVfDUTmN
Z1DchUWqAt/ojQahqVd3YW4SbT7o42Y2gjbeOfw4YWCdPwtxLmtXa4j+lO9jwgM9ggPJqdrxA4aU
+KXZsVAK/vz5frVDr98berIgG2LkbKGwfn9vGehQBQwF7At9kNfKQVnNB7Zt98XeIUYkPeoPLSlO
XY3VSrKMJCMxIPTSutDqkuDYKdzhpRj9vHRt7rbjqhmOTQOxXLC0IOLj4ufyJuxs36LBbIRpDfcC
zx5c2nkTC22oSVakg1eu7iup227Zxsi88gXnDsTwpHRdV9h0Qf5SX6R1t7If2Yv5qOz6PaTujzh4
NMjinlDSFXATQfC4dDIx9IvTr1LDw36oeaTpnsRhvgIrN8/pfXhsyIIUKWE3eNVfvuY/3+IiMop3
uYxjf3+LE0OOU+A0u8S7eEcfurW2Su9jt/LybZ268uhLMuE8SFsXtFGnIMXOXHVBvik3NKw958RX
o68GegB7YvVxEiTf3bIaQZGHe/j9HoFDwy8NsDgaQg7GbK/ibqVzyHjG9XTK7ZAWIVfWzCGwMDOx
H5NcRfzfZFVMWscvklWSrCu6yq2T2Z9YuZKdNbhObfWsO/e2WLeY0E92xuTKmjfFEaNu/auyg6Qn
APPF53RIYw9TJtqpFKSRiaoQ/T2rifMKWtqnavodv0+mJ7s5KKOPr2uNm0+EpdBxdO3ONyx3GCCe
FDTco+pl5l5be9Ow5myPiZIm92Ia5mmAQXJhlchtUhceZcTRMLK27uV7dMVhT7Ofs11Vhylbgiyy
P8osMpd7oVO3sxxPLe9NDXrHHjZmD6KHHdQitGSfnaF1070BmdLMS9ZtmBrw7NRLoTm9TcgVzRL8
LrBDzJLUluZnmPduoMOX63hE3IzOAfI1yASZGxdEQoyEQT2WaJlmoHhgHBbOIYZnwicSjluksbbF
eLbSY9/t4FYe9PYDte4wi0kKhrd1S/3qOrkAKdAE7RBbHY1vlFBXWz0u1Bbqmal8hqcPpKhGtorN
SfPrWG3dubZunBw/rvblGAdZEFSD4GpdJxdywXSTUwiFJbb93jZI3bQsY0SGgBiOS/UG6+Ma4AB6
jlIVrLBl/geO6dciM4LKZgssOLkws6hJp9Tg5JTlL/SVlzx/Ddsm2aXWqux7bZtAMwkYq6fPSQPj
JmvdcO2WNu9f3NDSlUehitQKcNZ1W00amE5lqECcYXr22AypESBxJKllbhOtQ/s6iUOh4VCVCohf
SJB1tE6GyQtUI/LJmjDG8+dAf53rIcNDWgOVFGRd6N78sPFT7TGBnMh8hnJ8qEMuEF4KAkJbkBKb
FcmbCx6TpQXzv7GWb1DL77XsElS+BR1jkUVE+gAUHKSY6wbxSDVhgaonnztatb6ctbLbK0kLDTCs
vL/7hAuMhiwFEwF48dbV8paSXE8TCI+dBYSDCY99MVrQrZrTFJXli6Yx08sU/cb5ieT8xxNC/wf9
TPQYEPeBW30P/WOjVlpTVeo5yzAp6BZslervTq65GYetNZSMo87ZW8kr5MCI1juEzQgK8t6Wd4aT
kYo/G/WdLs5x9VDKx3HclONlqh6m9q0WWCXjJc23g3ij5kYXW2TLWbnBWL09RWW9m+YISKWi+7Aa
QxEHd1u9cJ9ArxNF77KVVUeZyhH8UOHZhxm43hw1jIzVyaLY9cey2xlmVMjPco0Arkv7eo70aZdJ
nxw1Bxyz3ValBNozFo5e/clMzp1ztvhDbaESiizciH2QkkDVfuX8wZh8Pu7bxBvMCGdcb51yeeUY
mwYk4PLTsRjyga3pwFcDD114Eub1aU96eBdMZJZ8R3q02b0679X0jArbMr0Yz0TxFqW1qn/AjdXo
XxUO8doTre9ylLeYwWZKmA4V7GBWDO9KwkHbeJa0paLzqgJoux17mrGDQmr3K+USvMxeFQXv1HiB
rCkEzkhlhrnipi206NAoRbETNQtfeFWh9aavUD+b1l3f3aX4VpqZbqNdYIM+2g+dEyiar2oRMAoa
o3BeYnVb+RrbDLfmUX+c2kjLlp45ZtyBDiPMfV9eNS2HBLrK+jmlSY6CHULfVWULUsI2jEyG1LhU
qW716X9k08BgoYINxiQCKS57nSukc7KMYMjaeTbfyx5g+Ax5Xl+uE2LzTVZ/ttIeLRt9xGGanDSx
TqDrVYZKvNPrB1EECCjt+CzZQW7tinEH7SuqQgjQONkoBYzTpLzA8FnXSQU8AUljsx5yPwG0Y64n
UNt05mkMb3Za1zzoHQ/OJda2JIV2j6xuPqLDYTonp+98OSWD5hlJ0GuBCoK15Lb2GiqspJLXpbwe
24+kDHTDF7nP32MzlPHu5LVz6rPdftZIMxxS9sQngxh5Q2qK2aUOw5unyuLEah4sbZ30Lm0OuRZY
Iynpjal3jPX8CB3glYDQh+F3iBSjc//9s7Vb6IVNpaaeqbaG4DOyhX6bryAe4+fu8NlDQHI396R5
0i3MzrrxhAE2sDZN0scneV6PvCYQ/dPc0dpV6TbX35a/JFDtp8VDDI537+UlmStP1SCI4EKXULpM
ez6vmbVLy92BA2vLXLkrkTXrKx1nszZ9wDMTMtRPnY1XwPHHlo+rQqkCEFWd/MWhrxPbOcB80BOH
AxO9pCBUjJH0Vh2Vdod5RiXZJL1Xmg/xdN93vWsnUOmbXhP9pFU9CqUdPCIl81BpREMeICuFWwwI
CM1hml7tbutwGQXTWaKYjei2vcdrNxZnWQJmx12IJ5W2iq6FlxgETZ/GDFONFMlda3A/7t4UOmBu
IyNGcwcp+eWVTagHuyyScQw0OxXFNUMNT2EH6tbZSEzLmx6Ubafuai1UB2LKe52em9cBeiLHAcMF
c0dsaZebOknqgxHvYzZ4FJKOzbuG2Jbu1G6MqIBu5GBsy+bYGg9KEkdZgnK8OtTCfzWgtG10b3w0
ttBsWEEpiNhjTaoRSmVeYX3IZkpqsHLbOcWIXFg20EmqA0v8AhnZKmLE9QBOV0spFGNseYbEZYOY
mU1E0u+Kah1PqxFmLB1wva47JhomV823Kn83tDuVwGNSGkMjC8E/bvKILarsOAuQ5gfcJvf4MMPy
5UF9k6ogBakqDmTZY2fpvpM95T2BJTWKlzpAj8fhrpOhY7TL0hDnQX8S+3FGCRxgPA3dYpflIeaq
WRBbIZcp4YVfZ+sp96p7AbNLFwVcTmZ/ROOoIlqykj0wO8MBIlWQ/faTdkc7P7UCM3K81kd8SJ8z
qHO8JBsn4PvsVTrWKSkU0p9Hv1sNUQd0+NABSzVXFnCXc/qSlGSUiBzVF8pwd5OOs8ylq2rDHnUi
x+50anRPf7xljfbVVP2e2kDDZ6H3LAwjVNBXOBFHLl9kUD49swZcjZ5WMhnBcUCBmBIYq0KWSXF8
JpcqNihwrSTvPMwSbCAUqhOIeO8xE3vfSta2lbMb3eirRi3U+DD8DlW6hXuxkO2XuPMbFuKA0kql
uBvPLM07NzFU7mVlf0vt50dGiUeH7D+mzeCXimm6q5NJEzSubTbJZwYtNVIZ3YOcyke4waHIn1+F
PB8H5tyImZgevo6ZwCoBWi5WNXjz6CF8fza0+iWVsUk5F2j3zq5seYUcAYiiMyJBUJce8O9RA7cr
KtU9k8IU63R+yBFjgcJXK/tDod4bwk8lFsiig3+2ck4Y5uWlZ6uu3bHfUwMxYzOlH515nIcPpXiy
2o2cv/XdEXRezh7K/nO2A1sDiuUqDQyCSC0RdBoy5kE1BjmnAhSeWHWANcDSoJxc2PRi8Jgjk2Jr
2qxKyxsHT+3cnLrYMQOGCyaCzkOar23AyoHh6pG6AaARIRE5tT6KSRd4oQfoKlSCya39Pmj9ZG+f
4hf+Gd9nn9UT9w2Pb9BHwfehaxTUvun3z9lj8aY81xtlpb5MJwl/GscBIt4ymuRoo8B0zcM/ZRLN
SpDN516KpnKlWdtxOJWhrUVV8dZnv6YCyh4b8AmkfiezgxhWUlsSyLcRWkW9cWH1VuZPhVfWW2zw
WQ1ovVayjQMQJ1nlNCq1wMnCcSQ4sOHrBkoE/r8/y3f1M/RYi+cJMDeHVgNBM0/SEQIJdIStZ/r2
5wIBhe7PxWPZS6N9QUB+ViOTgEKGnXfzOVU8rY5GM2Jsq+uBMgax4yOpxH/XTU+lK7TgiFy5WNj6
iwN7ed3vq7vSeuv4Hli8Pe8EEmtIzCphT0mV+ukcGLCZRfnGYDbrtuf8WXqqCpfvWxfJNRCCnJgX
EfuD4rHCVw/xZXqCaXI2BZwT46Q/9Q/KZ3ouHwqshlOyrSLc0LrepUGGX+C85IM3YmpiGx+6wPJx
j6vyoXo1HvoQBgAlkQw3uyDcfxoNsbDgIPFhelTxuopQ3GCUHqwor4j8CoKPFZmrCp4Wyh2Gp4Nq
nb6U3M11kvvtSnwCCcTBqZD22dhluLWdtjN8x5X8IsxC02uDZGsSHCauHICGmxHplQGgwYZiroZx
XSJf4m18Jw/AO4D6yO/qKgkZMB54CTNS72AzvteiPjLfW0Rrnwfqm/rINhjLM05gSOl39UCw42Y0
t3w2e1nmD9PaAIaq+HMZyehZ9e+VdZr61aRd0moOjXHrpAFrXXwNI3vLoVAS6yw/l4/ZznzuBtgz
kWRX3Nc1wT9W5eMf0C9NKTJ5ADlfRZDWdNPMhYDFgMsNkbOoW2/sfscHGWjdUzutQd6xEN/f+sgK
7cIVM1B7f0hDqnn9KROucj+8Gx/9ThXoYpAGv8kmBXqUGXyRsW2ixnTzxI1hrZGFrRGqYp/lO9kO
LN3DN/PMLeFa+5FiRAVOCMwdmWdPntwFsbGOHa9hG0h0G/Bj1VaKEth8nQ6nDBBrEpndp06RT100
tIj7iNZhq++g06+1hwGlCfOF8PAfO4vYVci5JwaEOjJjucBxA/IPBOK1k4P2HTqRN2r/nxAIjEaW
Tg9IojpS3GsCnm40BXiUxXwuOgsCtwN2eEzHnGQ9+h3gxa5Fdlaaral2x5L7tlGonoT/uZikAcSr
ZTdQ2h+IFG4HxwYcGpYJQjS8vh8djdaMGLpNlbPy5JTO5MsGxokrjrbGaN84p9Dq+xFqQBdGZuAs
zgaABq7QCDmPNYhvV/N59IqoXnf7cTs8qD4LHH84YmvQGnrpbpGuu/GuylwwExVAxPfqUb+bGLGP
QMlZf8TYPwNiLqEeQSUcQD6nLV2VhnZK7F/z/SQT13gtoNpsEFO4uUVyaNrbQYu1fVQtvxCHvHWH
3reK5YDqmD9yr0FZBv/2I/tcNvpheu76SGN3ib6feh+KsvJxOlYb9bmJklWxFf68TkIaOucslHyx
mY66l4XAVh/xfQeE94fyddhWezUYEJe0va6Rmu0tLMnYa5lvzJBgXk80FNluFrD63BU67sPTjyNz
gfjq9RIOYw3tL1+yTgqOHMXVLXw27nCU7pfYuJOPuP3kBSr2yb18RH9NftI+JcTIfAOc2EpI/DzP
HvowKIgQY8yjdjY90+OuQoxg3iK/DXSC89ZTg/kTLDHZIdJ9+QbeMnTbcb/Z/YB9Z5P6Ay96CTXR
vDaf0nPLCb3jdyiFpHV1ymts0L5cTk3n3TkOkqsrUEwn+O/tW4+ghVZShgKDdJ/cL3f1gT4BNlnb
+27tROaZfSQ4n4d1s83vjF/TWt1lbyD0I+xaR4DC+FMa1+xe09BW9vQOJTQRysbQlq06m9u8P7Xx
xm73g+NJQcbXeR9NI/SpTp04Un2X6AFtgs70JM2rlIDaCDoID14uhU4bOponddFMQwjhgxQHFEOv
XPMFgLXZInB7ResaDKuFZI9OSRZmgURMfxLHqtupajR1gTqdVX2XtS58jVs8d7mVul0uoIMBGp2x
c+gDiK1xS6wbuO5f7Fl0KkBCWqbCwFm+aqzYHfRe41HM5xnTiwcJnu2bvlBGEvej7tfCmP52jICg
M+bmMdCyKGdfN6cZNyc2DFJ2hgSy6QpqI2I29ZrL2ftkS7dMpr78xr7VEAB3kHNARgn0zUU66ntI
clilQfTfzs6sjSsPLpJvhgpXeg0GGyAw/pIVBMwJVVIqOEZewLhIx9LNyxJHKtS5XFFg9gWnlelM
UgiOHmx6nE4ETtL++nPqdP0x4M0DDVrQdQiwgbx7BXLWYyczwQp6rmaHo7XTYZmapvBQ7LjzoHar
P1/ui9P/+3tZrgf+OHqSCw0CI4jf30tWOcVctTk923QeNnk9bUcW20HWpi1GbedftYmKamIa9Sd7
RqMlta0A0HDpcj1vNn2DmhHP0xCJ6XEETYQOsF5lbWEEdOOM+5q4/HanGLvDuDs4b5h+R21y9Wba
Qqoxva/NF/Wlw/UUkvckv5MOemhc4tBeFz4/oV+aXpI1/9AeEerRFKUveeZKBfBa0tDAZEedBxhP
BVyTgwDR7QsALjSQaJBlHlISI/ZUQD8Kxfl/6fS93kfOuWCbRNmUsWvAbwqDvbnLGgINeg1j1NDD
mX3D7jHUvYLIftcgiQjQ+nQG5NdeXexKFeDtSYrPA9J95tPaByaARGTa4F81idA37k+nukCTi0Ci
AFECSEavASJxKdIl5HI4jx4Foh84VpZLmZsyr0ESiInn4cYr/iK9XL9i8MTR1vkaw9evYkBmKhbg
11y+zFWzBXMw8zRrNNw8xUFZSaNKsGtfe9iEkypDdlXIB12JPxkMTlZoihz/vDSvMTsTcsEQY19c
fTC8hzHB7ysTpXBqYsuWFxVKeeji5AddH/owpr8g+o+s9X7qecSG0bnBhbrGgb+uiyE7BCfYDWBM
9vt1Sw2WFmZLy0vvSIFQQOqqRjYTasKWXKUqwCyzvdFQ+bHp8aiLag0KJnQ4vrilv8MIkq6IVtHq
4sI46/3G2kyaGaPIQzbPiiz483v9i4stGwmqBNAHgK7MFZqAwXuDVoaB98rqJ5qWSLA1+4Mr3f2U
01uZ6XVyhl8PEAHUBqSDy7FylQlqtSYD3E6GSzxngNzKFrm2ipbNnx/p67D4vnChuQEcHa2hZTTg
mtrNQOxuldrsL1DGBJjFZzLepYvaCJFnbH8kfa6NopdGdn40oGIs+9B+M0BoLe87uuLlhqVnyTlU
46YyfBaH3DFcIw9yw1cLUN79bvTg9qw1d1Xr5dBXbMNR8hw9ajNP0MCIN0KBkv6qdDaJ7k+638yR
E/uOgRa1p3yinETXGrq/yBzhtkXvijvlwRohdetr1K32yL3w9fwh64nMSZ36Su1C10DtXXi5c7QM
8z2magTFDMCeWZCtXIp4uP7YkguhxaYO4GINZQe2EUUkx2E2hP2uDG/5lF2jUPgoF74ctN8QHmww
9b7vC12WCji/yN1FzmaY1PYH9PjI7Kij24vmqTP4ATPStyLSEnG+f7DQ2EGfGctoWazXgryllUIm
GE7WF8z4MpSBowf/59QHtR3crr7VPczAABLqx6iUROLXvLrVXv752MtIvgaKNkYGdOvrWPoN4pOT
Gd5Pxlheckl/yGlB3UZPY5fVZe0Lpqoe45+w/8hvPPnPXYoQDD7m4vEB8vW10UfbQT+T9lVzmSAf
shZ2KIGLZ6SGWyiJFP55+/xgfwJTRA6wmA3AMnrR1fj+0UpC7uKh4bjYYF9quMpDXYihJfCZDkcu
lVDOgYOwOztoIeUVv5EI/sXVwTxdhn7BAkTpal+BqBznfVrC4uoilbKDnsXsQQZtp3VG7RmU7qbt
UDOGJmDygM7c058f/edrhnQFPOAh2oGBCITe70+u6rRKertsLm3RbqCetMy0OIgXnUlGp70Zp36s
ZlwNsBjmnBdW/zWQ7UDUDRQ/o72AWiEiAFmDWI3SnJBONR+0RU1OLasJDebMvrGcfnBBQQHHU+Ij
BpALVoqmfn/QFE9jSRU6YAVU49Wske9S8KHL7tIJaVM2ECnqVbSkR2FJxMGB4IIhavs6XZlOAgpm
lcuBmOXAGnTz0qLP/ueP4Ud6jtvD8KKG0x6NfQiuXh32rMolkHET+TzVsMRKxukz7es2MHnVEjVD
dx/JgAXqOlqZTjYiMgsU0XX6KKiKZpde6IGwO+4XJtK9SjtjirTzmwKMt4rduNUfKwZ0VcwOYWQZ
GxOZ+tWd9hCxNsfSrC5OBf723KJj4lS1gsnV7Bc8Qm55/v44QBdONuROsEAVTElfG+A4bdcqZWLx
C1TTNVDKwVvJ4y6/sQeNH3EWE2Cg0AC3QSMATNyr4D4Y8Odu1ZxeapDVKCkc9VlTxnObzqu0pnxr
6mCrJdOMJrBeVxvTwH04Uq7txs48xHLiHHnsQB1lBr1ntIx1D/OlfQVvxk0G+TJizk+6XaC12zDz
AJM38IbmDlZ46i8bRF4pjd+cJJVWuA2gpQCF1XzcO7UBtBteCi50vME2kJGoCF1aS1nMz05RekwT
+ADmWQ8rS25PHdDRWNj9abb8HLPEZ9AKJoiIHa0avpOC3khPf1ZOeGWgIWI+BscTDqcrBnlLYQXR
tTm7zKJgLoyYNbeXa+5ZucJdeQbkR5mI112XHRHM7zD8MxAhOx+ykHeY4Pa1Ue8fIXPqzg1wgEZ1
mgACcPqN1OhLA/bbCbrcJm5xkdRcXFOuNn6tlknn2CW9GINEQ23otYMiuORDBU2FwAeWUxdzsAmq
kqBBDuqp6GBbkWJB64K7DYCAY1I+F1VerGdoxRQWlCAyvQshK91udSnZiFhRoz+Hgx9nLpYgJgGc
5djFUMC1GKHWlY2UGkO/MLqcUMOi2KK3RhIZ1HXbGTjJbbia/f1rIkBCrwbC+CCRXqX9g2qAoWv3
zVll4tectx9Fmj/mcbYq7BiHIPpeknzLil25FlBY7OAgCIIFhBwHSujXJwJ0cxvVhGPDuaSeVu5M
/WI50CYeH8oSflAdSZQno9hhDknU68IEZwfcTErwVlCjJlDBqn1KIbeLeZ6pcGXMZFC79TRUau0E
XkE8k2QGFUN9swTov28mxJi4tmkA+GH2R+0PPYSbcj1iJYwFz+q478HuqbIono7if7F3ZrtxI1uX
fpXCf910cwhOl51zaraGlOwbQpZsDsHgPD99f5Sr6kgpH6urgQb6Bw5gFIyyLWZyCO7Ye61vpSt3
XGeSvSYboUOdlsuuuFPGt75c14zvWntP4qMf/UD2m0Z0Bp1tQEddiTsn33n3mbPqswfLOu0x2szk
uGV9ZXvrdmQShuCHMamzdtrliyt0+KEV1zBmF6pcZcNeuufCuXSru4D+nXMvUrH25CVGyUV1DY66
yzdFCASbTuzFWKxGb6F9YdVl4BXb+8DduLPMlB+1lhnmCl7nCCG3RvHB+/T9W8BnA4qBm+Qjkxrt
aL1M9ZHcRweyYm1ZKCcGmptBfBEiq837Tn5wa/7ExL19iDkcT4LP28Cff/v27R3bSulxKfrrVmx6
83PuLILpsq65eHq5tOu1ndIosB9c79EvzkkyRZR3EzUPUXtSW18s8d0Q34eeFldxFRbfU+08CuCT
rYW8n1ooYczaTgOdGcyd4d2NYwvG6z7szGXT+gsgapuYMZmWLJuAiQaiig7NSC/3QXvdR+e5uQ29
h9ZHIlU8m3UFpoL+BVeobuOlgYe3KQvu53s/OBmjagH1m12ZTXYlfXU6KUPd7LtIW1s9kN9lj4BO
9C2tk56mHI1lCeqmQx7BLM3P8TMkcCtHepI6OavM/1oVLjTru2E/x1qxyIwr/2FgM1Xh+9IQ8md0
C8KHMlfbjo8+0s+u+FMTC1MfkD/pHFDFLPQYnHLN20Qy4O6+2F+xDvT04qtFcugQK6VL0/tcFdeJ
fBYMjyXgnWLYe1G68MNbP/wcV19y51pHMRORALvwndMSSvSEoQihm0quAz6M8Pd+vm2LL8inkDEP
q9RCPcEd226JmfPQpdOJLveeuZgOOe+8ZRAtfH9Jn4U5Wntn/jBuhmjFBNwQiLvkmYlTQSxdPnC0
bovP2memgt0363RQS/rz8TbPlqJakzFJJ4q8qpp+Deo1c5Wj5OMlqa+k9603D5q/zsM1syAVrTrS
mOQ6tJZY5p126yY7ENY+e+PgJEbG2H/1a1qSe9Pdl+MmqTb97MYbKwQhZ8nL/x7Gy6ZChI4/rh7u
9WhkHvelzb8MzHFR4fbRyj30zxOs8HjdelvMhQxoK/PWlydguzIif5uH0NsTLep2jxN3pod5xaPc
mGfVbbSWrGPcJ0xF/W3eri1v5Q2n6OFZCvmVdWeVdiNRRsk9e7KBBJkU4cCZatdJceEgFMnqb3Ke
Jw8LWe8z47Pgw2vFc2d87tKbYLhJGDbWsEaHU6/aO7zRc3mXRedZcGEZWzPcRupEhNsgOZPtSZKe
lO28vbemHerIbLo0slPHWGVio+zrsb/HyGd1d226Ufs2vxy97SA2RXxbSayB10Z71TL4D+5NHo9p
2Nv+2vfOELIre2dmO58RKTKoE4eB5EeG/xeA09FC4qKCY48HJJBy7131mhN/1Yzd9cQAMEZbmibN
ws2acTMa+k2SpP1+Kp3+UjSlWNQqBHoHtT6AOrONdLooZWvSF5bDzGpFMVdKyl+3s5ql6yh0DCpg
hLJo/e7WS7LbJpjnt2a+Tl0d9cMsBMsQazUqGrblENKB6Qp909W8plJfl0s7uvcby1gUripRy0Ix
YQvilM0yTh30nlO+lR3SrN+/999vP6mJcBzO+0DY6vBa3q6tWmHXiRFp6Y0Z6P2VE3Wr0spWpgi6
xdQZvIw7zCxe+G1o63qh6+FHzHNjrsDeXBM+wOwPnL2P8+57rs1fdRjsFsT8ZNvpDZs3cRYSJqFb
46ZoxI+4RjrYNG2LuYfmcDUO/ZJA4WdM48ycCm7035+L+eq/+yQEa5iMf+bw9qOStp/SyE+TTt1M
qf4ltCfe3SM7rpxSd+uYFzA9PoqJf1+ezl/eAaKNhN9m+3e0Ac+URaSHKWh91uQGe3nWLxvpPlmF
710pEWKcaM29U2UKPWwdrANRXRIqfGvxMjwpvRFFn6PuQmA7GAfHihIo65ZNJRe++d0deGnhfh4+
OEsvqq63pwmXASEv5DswOdGPS+p4CmI5xqVEBsf90RlZtO0G3Vz2QdutjD5u1kXaTQszZLvkoNZN
fBVeNUgsQsaNbZZ2GxH6xnbU9XZrtmJhl3W+lBB2N2FQOxs7y/2t584eGJUgxqibelsbhbMbc1RX
EG+exsytz0ZDbfvR/Ag9OFcux18OSyaXxBbYOI5xivVYDEEuJnljYqpY9F59O5I/8/v77AV+9LuD
HF31ILSlacoAIU2tM+ggym4TG1WBjob/CA/Hn0vws+OktGJTJ147tf9QtpfZkBabxAV+Dih2aYDx
HTz8QX2H5Iup01JHyrCaYCNSxPJmGPAuKYBQaPe9XSFCbAmF5m78FVfX2vz+K/3iKZ6b6SZdLKIS
UI8fPcVFTLi2HU3atdMgbIK+Nq1LvaM54IX9PirYtMzpEW14Zg9zezcMK2y1noNAq/c+uEGPoUg8
TPPkwkEsOY8w3tHQGl8EhJXm2nVbplu7sbotOanxWpvEPrdNTAom6UcTqjwhgW0Zo3Xpxw1FAj6J
dWhThNmKSUvifiRk/OUHIxAA7SCPuwWk4u1SlxV9lqRVpV2X/jgtm7C/tqZyT32QrljbMP9mzZeu
DVZDwDWE3niq00dYuiMqqY4AEqI4o5tcDQ+/v3a/WITYxbPqcfWIzobl/vZjVS3QlTEswps08LKL
if2sY7XbIPX60ykL9k7gV6tCeuFyEIO+FPytpVMXzqltG+tEOx3yM4spqdBhpod1o6gVnB+ZH42b
csx0AoLynzfbf7gq/0UPGDgtF4NtDk02LEa8o/7nXxCTd5wVdJtF8b1q8uxP0spr0Movf9ZP8IpG
o/kTczZmGuzibCYbvJR/klde/ghFL8+QxdSKipqC4C/0iv5pRjfybmQCwv0ye3j/RK8Y+ide4Sax
RpAU5he190/QK3S+3yzD7z66d1SoISwg+akVyb5Vp5FIFq7xXZH1LZg7a8jujPGC/YrZkwewHKe7
MsTQuuYuTey1hxI+OEnzRcRYyV02Yp3LnfsknYVAS+9cl+WVE1xM/hYLqkh37nSPHSBxn2fhf8aD
FjdPpfhsiLMgvCXsOwpXwIjxLxj2YxzdePJCay/c4qQ0T2ugkt6ZSK66+lTy31MtOJ1iEiRAdyCe
CE4NtixmfFFp9CJ43qfmwp0RFtgR5Dc32wVMxf2DHV/mWPqrbMHAvcK5X/uM19HvpeeKeX23d4xN
F5ziPHCyW6zd0lqa5UpLdma1j/pHs8MynaNCCOpl0l6r8Saybid9r8l7Y/rayb0bnQf1TjV7ZzwN
+23Fz+k3TrFDTW/7Z44RkJh88DEyyyXJmbm8HMatE+NmuYz8M6NfJ4RyF7shOrH687G7QglWB7yF
sb98mXsf6HPR61rJFY3zwNq5KBCnB6wyO1RG8698M4n7aPjcytsC87SWnCpUAfZFJW7K+iZIz5No
h6Y0wdHurWOacOVCTqsm2Y7OSaXtsAybaMCMjVlsy+gnLvwfrSO3ueLXfwPkEk2y3y0FN49QjP7Y
fU+/Z4//44//VT99z2qgTX+AX/rjtorr5jH74/nxj2WbRY+vV4mXH/vnqiA+wdlkLE6nheefGJRX
q8ILW4nOII1UsJ8vqKY/VwXN/eSwSuD2Jg6EchY9zt/Lgib0T4S3/L3K2P9oVXjbpZ9J0DZRvAwC
2K3MRfNR2TQNaohVHp3oMurSTe2Cdk9XGVbzbFdlRqfuGPoX+bdQioGHO9Ksiq6A0bIDS0w3wsLz
6gRf/azXXltOj2oeBsFYjnll8qXxr80t5rfvTdLCRun5WM9TiM4I+8qWbX2XFKqylo415vGT1tUe
XKDcVh1Kpnqy/Xo31JOl0R13SX/U1oMzmbSzKv8jQdtRb9VhlunTmSNcdSaxEVl79OlCX6U+e9N2
kTOnxUhTqLakL9C4Ecl97IE11HdETGBcD2aNGvWInXrlVZKlg78BUDyrJMPQ0z8Q2h0NDlAuzdAT
xKqMuvS5eTjvB1/t90xEEZnmxCdVZqf5uJ70VgxnGll16EpKIv5IOakcc6LH1eoyKw8URqyC0vBj
11saXRI43tLqtXFCgO0TVouQfqyTW2Wk7j2b1XToVrJKYqwaVWe3yA4DYyRY9+Xa/6Ol4/8M7fbr
BeYNC+7f/qD54/yNjPv/g/wG9fHVU/KuIrnNs5mA+xMiN5PiXv7+X1WHa31iZDRDrrEOzYvGv6oO
1/+EZpo8VKABZCPNWdF/rS+G/Wn+2x7JaMQu47+nGPiz7NBM8QlS5AwV8mhIgyH3/9EK83b3Z6Ou
m/M8aTXPE3EwZUdlh0uugh3Fg303eLl/xgSo3vuJ0lZZginZ5tbamVLPbkVMtDPvSohpIjOHPZk3
1ZLtDtEbDbkXpLtX0wd9Gk7Nq30pn4zRJMhN0BpsbcCcHa19aij0MIy15i7Qo4pBH03+0imNK1Q/
clNpIt28umy/WNzenYn5eFwOpuUWoJHjrkzUITabxrC7C2uyt9IeUyXQWOOjJfTtkv7zayGPYnXi
YHjpj054FBTSCLKouytcHBiZ5uf4iiJPg5Pj99ckPkHXSbzmTJmOtWrcultqZdVe/f67zufuX9tx
PgS8LRLnkGchoWfPf7RSxjIRdeB7+UGztXFXm6b2MJYYCz0ip+5J7m4QLar2yixzHYsfGvLfH/6o
BTcf34SkzTidaFc4DvrR8TVh15ORz1OvBn93kKOzb83Bu7L0xrjIbbdbtXZinlplPVwkg3hoWd8+
uBDvLjcYRrZ+M/eeMh4d3ttFOWukNtVp2Bwq0wywotDmbCrX+eAo8xd5e6I5Cs8vGwUiVt+RYYYh
6UsjGppD6VjV3owl5p2IjLIqoSj+4KTOzbq3x2ILBQeCpxhPCFrrt99oKrreIA5nPIxGba/CoU02
ECMN5Fuef9KZZKgv8iLCodFoD06PxTdFQrWLtSy+D8LAVEtCSz+KCJrv5uPPhLiZTZ5O9WDaRw1G
QWM3UW3VHxxL+9oiC8IflO2Swf4M+3ERxcVHipv3J5xKCQUZvSzWRyyUb0+C6RH85RTpeMiHBBkf
cIlVCK0WMmDsfnAXvzsUtQaVGUUH1G9EFEd3UFPaY80LvTukLUZjFeMlnwBu48etzZ8v33/L+pjH
fW9OI4eyAPdaHI+cpWNNWlaUSREFfXtotUxtBtfXToLWqZZBZdvX+ejoa8OtXPLO1Efoj199SZpj
lL+zqpNd8NvzmTRtVAhZDQfFeGFnNK0GYydP2S2NHwXVvFvw+ZLM/sEjUMbNuKe3hxpIqon9yRwO
gQjO3Fo+kOeYLgY3Bj9aW99+/7S8uzHnQhFzLc8Jr1pO6tuDuYXppl1HTKQcCnzrtCWypUzceleM
qjibYk2dthkWhX98VMOmV4CEhHc44Ja3R62mSdLKjfTDJFXwTfZQdEh73lqxqe20trYYwWvWj98f
cz5tR/cOamPOK00KWhXi6IngU4iu80v90IVAF/w+kMuJH7D7x0d5IYILonJolrxgL17VuFnXs8lq
gung1JG/juy6WXjW8FFQ/ZEznBcHXcQZxc3ijTaVyuXtCQygzXeF3TmHpPDOFfbDIsRt2xSA6IEa
VGvDgntoL/xkF6WHgQCDRB9hvI6ACSgfhsPvv/QvHo65UqADPJOIqOHefprSigqyMJRz8BDo1zgg
pnxYmWC0f3+YX37rWejMxmYOfj5WqI/SBcDHfPwAcAexVA929DQ+9256sbaQQS3MfflEHyV8xmIU
fCSP/9WXfH3woyeFdJbUV1XtHDL/XLRnrnsRRh94+t4fgj00PXh0ijCdMMG8PY8d2eN6qiXNvTXo
6TadyI1S0u0WSWrLf3yf8ibmwaeuxKbC794eSuuVEJFs/UPZO/1ammxjsfsUH6zX8xbh6KEzX6KO
5juDCl4cvffIjK5iBoD+wfO6XGIWyZvvIemNwTJIEDWsghzpxMLJpxJAS6q2RdNEP8osZX4fGsOc
N10K8UVvlU/zPnAiuUKRlD0rO4NbmzVzvFEgopIGtSfjZhvZqUtbq5QpmDerGU9FUXZXiFrpHnqY
iRDbEoPUt1qu78K4nHtuYsaCWmAdf3g5PYYPFrr3iw7f36LIxAvOcPHFv/pqObANWTIM691DVqf5
uiBnnvFl/RHV/F0ZizyGtXuu29nIINd+ezEzshcq06v9wxiwdsrAAKgTNLlrnph+zBCmFGNz1vb6
dJUEcgag1qn6R+rQeUFiqP7SBeJjoGc92qVMbN7rIdbCg92b/p6w23pl6lLutD7P1jJClPD7teD9
iZ0DQKndiZcEai+ct1+ZQV2pjKqRB70K5cqdYK85Ci/T74/y/sRyFH488RqoluFWvz2KORjBkJi1
PES8qZGbWYW9ScYSAkvf2VdZ2FWnYcagxCpRno1hWHywIPzy+PO2FEHgnCd99C3B14p0Ikjy4As7
vigaOq8lxqo4p8hxFGGR/TAAubFy7QHl4kcz6qNG0nxR+fp4ABwa/sSWHZMwhrT3tChykkOKbbyH
O83rtTp1iVxZD9ZY3CZRCOpmRBuCiTJbOuWU7srREB/cW7+41qg24OghA6a39aLtePUQEfoj7ELj
KmDjm7ZD3CCNbvN6+/tr/cujMPw1qHGwBr6glF4dpZ9Cvyxd7qi8bNS6TofhpNCTjyiCvzwK663P
W9ufbV5v76i0V25me1IenAYnX99HBe5kt/5g3X1xS74tduZazvBwOf5sBb49TBt0ZNd1enIYNenB
/83rc82uQC6EtU1kM8lwTGbNhT8K/z7vy+g8Vb66I3pPfyKbFERZEAxrK4O96w7dD1dvUS4PvYva
TZuy8YchNXMrBmsChdRU4zqNJcizAF5A0Bno3n5/ZX7xFPBlcITM32berr/9MuYQMjcL2uSgJsa6
rcuzTqYW8i7NQCE1mmKpBfk3Repm0Y0fyWOPer0vDwFOPKiGFI5cteOtW64wiZKxCpQlrew15w5p
n1YY+0rH9ygLg4GFNbi7vmz1TWn3NuH1wXg9BHq8CWUQ/V88C/Da5lEyHWhxfC4cOj9+r7Lk4Ke6
u691IoP7SGQfPAvzGX13+1AbvByHFttRrdz57lA13RQfJq+Xy0AOsFD9UO1jpab9lNvDB8f7xUme
CeycYmxLtJyPy2bG5hW3a1Uf/L77Urg2HJLItBe94Yz7abCcB6PpHjoB/K/L+2RvtDqoDJ3xm1Xl
cv372+1dV2YW5FCBUWZ6s8597jq+7lNHsUIdNmbNISTvtwTw1NQnbJTUOvTraMtdX99z4rKNEwp0
mEU0+3NK/YOb/ghtMRN+6ZdTB85mcTjt3tFdX2pcZ2m5zdwy8MAIlc095Wm473VUgL2Ox1dlOKJI
O842oy3Tb01rjbeBZn7PfKIvxuZ6tCv/g4aZOxdsr+4M3gU0rWjXvjADqTeOC7q89zKE4d2Dy9v+
LGyL5MGpa/TGAaZWkGCuB4SyrvBuLFAK2+ehl5YPTjmKBnr4BIxsTK30osza4GtkNDM2zU3tc8eN
rHrR9RjbAIylDvaGsDNulRhQOGtjlF82zsRklxJcfwCc3g6Lqemz25KULUaLlp1e1X1tfKbdhoAx
xi5za9aFNWBVLmH2VXlYfg3jNHoCxSduU5UnMCSmGiXtwDYNHWwxIQc07aC87not+5qpyjiMns/U
1W5zKETCChiXIOuNHk29mRAdR9I/zQcnO8c+Fj51ysp4K8HB+mZNY36bG5H1jKUI2EIilfnN6shw
XprOQP66H5afxaQDyCX+LUR9UugUsxP3ElxJK3oqfFdB+ekpzi27ncWGvl/danWOAFglhT+hF5xA
UeZRkXzRMxX83Br8P5hw/HcLryEb5tVS8G6EcfOo8sc3I4z57/89wjA+0UYjH9ycWzOo31+NMMxP
8IfRb1CpYYxiW/f3BMP6RO4efEu6fkxDkVf8a4JBng0FLKUAaZU8TzN48y+9x9XPR+5npNCvQ2te
tlKvnky236TIGAR0YcnBPXPsqMBKPlVZN1i3RVyW2hd8JP5lPITcZopaYC/Tjq7uFGSPWScL3Laq
tDcVviQsZsFUPBdxAGOqse1FbkajvvT0skqXnsG/gFNvyhlsrJc9wPoig5/j+uDB+l5Nizp1nCvB
LUlKgG7VchnK0XRXiTnmN8mkfa26GhhNZvb5N52CYZy5ouyAcExp12xnpmjewaHwMNNuLNatbkfP
yik8Fv+MOSHM7goUmmrS4iq2hNqUTd+Vy97shvaDdf9dacbrFBMebyE2MLjgj0qzigsbU2AYt6ke
B4Bp22qplOhWr26pP6/b69nxu1crRzEQ17DpnS0U1tGWIq3Spi2LmMUtE/U6i/JqM1h1u9FwQa6t
Tn2E3//FfcFXYcIxY5lZ/+bR/uu3WWuqjDhAe7x19AIhSJZ3XwbL06xNwsv1h6QXIZHCJf62DPWI
q2y4vVrUVoHvZchprBRNkJAUkYknlenN90DPfeJdQB8gsXF7fFThmIsbERO2szQLMd617mhjhrOY
g6/jAgFrNvZVvWYPj/GFQb3MV9NkABmVbT81y6hwCS3FyZhc1kYNCU1YxQgajdQEzccst3JEASwo
cMtrOfXDo+YAC1hqdWs92rFT/RBKJiRGCMTTC0EnU33wIn53weYGG4AYgspBMHIS356/HoN90w7O
cNuE2Y9gyk9DjXMzmf4OQ168ebk7/rP2/tc81/33erbtd96S8ZvFd/4HP9de4XyCMEkdhlWbnTjL
219LLyIT0ndfzYD5kz+XXmGhP7HhGeP7tdlAz1Lcv9LCjE+syMwPaE3xpKNR+ScL70/Y5b9WXhyq
rPmoQby5HYGf91jKzWjHn+UW1XrymlJu0zFBGNW7hXOIbfpLm6gN9HpZhp3lbBxRDXdml3qPfOJh
H3g5PKeOwojwi6gVcF2RhbQnuk5q0mktLf/BDlpQHE2jfLn0Yl/a2yyUPY6iqesuB9OtS6C9Ji5G
Fdbe1yZ1EH7Uvj4CpvLL4DzzfHrQVd9EMxo+1/IlLUXolFLvh7OmMaxg4aGUWYYuEorLvguSXdzp
/lnjpONFyOTzUdhJ+YNVf0bfRvrjNI20QmjryS+5n6UkRo9pDw8vjfSLGIfEl6bs3Ds/U328jaia
ciCWEYEUzhjCCQx64daLPlUTtNZQ1Y9gdoznKFMGeKopVvdmQ9dyoY+hRU3ZTAr0qtGVwYpIQGI1
DCTuD3bkTKcZwBZnr1Ggb2MjvTRFBdm17f3qxIxYEraqzrSLKrXRH/t5kjxHidRofwsxnlRO4eOO
6xrXIU1lrFPos1TgS9tsYPKKSuu6FY3uOl40QWZR/GlMvZDDWRY6/KwtqPyBpZznRRx24GFa86uo
M4PENietPiOCCGe7DrjKpJnYsOhSpPaiNBvvspIWMVdp6EXTslQ1eIxBQMxfa5qo7q3c9r8hNJCY
nyxJXVir3njs2ONWyzCi5l7JqG9OuqjynF2AD4+2ZZEooinMrMEoUYrSW7iqna6c2jRsCsixL3Ze
IpJ6EbpkQG60PjN3LOq9uXL0nqSy3Ji8O5X1sWIHnbjh0ofRTOJxY4wxSvQs1rbt4MNcFkJzy5Oy
LvDIpbZOnFCZ5SXGpByf9pJFtzB3TQnMdxA+zg2GeF63jvyogbgdV8DH/KQyb7we8HI2NBEvmclj
izxE3iI2M2tENMU9hsxhrKGb1t3dIKuJDDU3Adxp+K1yTqYoS9plorviMQ1HHZW767inpdcG1Xp0
vFxhVwtmBbdju2ptqwLCCGWyd+5OuSOXone9cWEiCcINmGoOSTpuPU27pCQtaiFiBoi73JvDU8Fl
Q2qLlAQ8PQpj+JoRU/el0ExChkTjpZyfWtQot/yx4/dpP270sfK/VVPDTypbvIPRWFTnk5UZ8CKN
RN81qiMYpk9yHlvLGebGixNB8/A1/P5yMOIvbjvhzsNi3LBhSHhb7yPCseylr7NCED9YVj8MtlLW
MqH/LVcGnt15K0ylsUgtLU/p6QT2vavyTC4tMZA5iha+5GQKUR3qLE5/pGxsvqq6KYkUqorge1MU
0Kp5AvsLuzOnZJUW9D6WbZ0TbkK7AzKT9Ku0xd5pRPceecr9srdKx1i6Q6SHSxr1bbuUsRFOcLsT
4DD1JBKYSQaB2dA9M1g0cr55lpmd1O4JiSCluRBNJKKlJTsYjYVgg4sUVZuuvGHsYZjakVIr3WuU
jhCsaOGMeloGDyiqXX3v1F6fbBtIwKTepEzfNvmUm/1m1EKWJofNpbUbfYkrmL0vy6EViioFSFNl
WJhFocgbKHqtAkWduN0mKIcUYFUnxUNuEyS99LwhPnhN7j/ngd4+kJUptBUpkHW3pXTHlEESZXPr
D6MTw6PupLNri8YkaH0EVLAJtMTt4fAaYcHKo1vJEx9naPexo+JhQ3CI+Dr4AlIoX7y9jlwZRmtV
aF2/q/J2srZhOhnNtagi7hBNG23nqh2QQe85jdpjxlxBbvq+JonAl2n5rMd9s+TwwSZRjlpRTn4W
ZTqwCJdtQtxA7iruTNXszBDKgB2AOqymmMvKoIDLZ/v47GwS/hxbbWOKvLMpz86T3sRyqIK9zaX3
oOB5+XhFCufaDwnUjo1+Yaj2QoZYe3iMVdFdilJ/qjm2bgPwsRLjRFbt1mojfHNBv4gcPkAn+5Xl
4RFkh4ueCgC8j3+3wN4W0yyvK/uBSJHnsc5uBuTNoi82nWE+GuFV15TnSo4QmMedVUf7uiF1K/TX
IzuFCaOoARZriMe1KqOHqvO0VWOX5c6t+ts2C0hQS+JhZzmwqbPsmqKapa20AUh451lkmcuUjEYd
krbbPpFZS5YEWfa9z9FSHe5dhSO7D7wT30ru7dGKNk2qM4RL0pUZQA3F6NdLcp8mmUKlHU/iqZAn
ora0E7RCt2hQ1cIW9QrsZ77r5c7MFU/qWO1liAk8yrwdiYMEDHfXtdHuO8c/8Y2CtSchr2D4NnU6
dJLeHff8+/ugCu/rRNSLIBM3qYxPOjc69aR1JrsRZpI3EQanj9uuHOiC6PzYAgx+lA5PtpZka9VF
tb/sbaNzFza9tQywZKZ4UKtmrQlzg9SLR3Q6TYgsSDPjtDcI3FIZPkRbXLbAf5YVKw5SzP1szyoW
nlc+IGlfqUR+zx0fm0+6axNzp4/eoajnCeIUARVUnjwg4lzqTnFZm/HaiOmCTJ46Zy2C7zaoeB0N
Sb6OJnqLUQYRimR6UJRzIZM2T3FuXlelouXFw7hsJx0ERrop8/K2M5MHltMlvalor9Hu7eDKUBnl
rAExbGRRMu/cUPrclG5+Wpbpo5lG9wNsDJJ6DePWNYlvEGYLO93zcdngYdO84bymmbZK/Ahrfz58
7rB7zkZMuc7bEm62hhLxFOnOkydw1eVuZ5z3hjEumuFBFOD0/MT5zuFWCQaBKK4Abzed7YO6DSjR
lHGeEJ5iRUG59Sg3VmahPU9YnzEErad0Ck7MoipuauFSmpgTO64Z83ElElBXmXWd6Nj8Ur8FeW86
cA30Tnxpq246m2S4kiUzzrRsFzIbP5ui36gEq3Rm4iHwuIZJJq5UVmyr6qIKu3DPdOUim4DEaM2+
SjOfMx9/m+LofALKOSGGsIbwQnPsfTM6V26TkJTFSxbx4Qqr4o1pwxiPehCnTriOhAtQHwrMDMcL
F0ihMTaUjbkSeWAuGql2TUsklybPxyokTh5QrKGuMyaztQtqkBU11P0rwpeXNo4HaRjEuAVy55fc
bH65DccVvEpSCr9GErJxVd9RZDzEAL396CkrvDORfo5H3BgVt3N+047WiRNw+YlvoQjUljF2Mwsm
uBVO/VUbHlIY6K5RbYIKTqH/rOXN2QhTq22C4JyW/qneJBstRXrnjQFAou+9YQHAFMa6jCTk1YhQ
Ad4xBTGNJvS9qt2RLrRO6IasuvlQEPO+BiTsCSQYxjYgvnzBmGwVSsffdL0kfJZ3tO9gmAhYmc3p
SZYj8DNpTyt2nO1irChG9Kl5zohOzZFbrpIJ8XKfCRzR6qK3awJ7qmwlU5aTOn5QPTJQvhpEi15i
R7bLR0preI3542DOW1NHH1HyOLiNv7oNF2gfTrr7bIFSNfqgjNgWNI23jjTdrGl/enpG/lhbjQCk
lfyKHRm2Y+KkXkI4Gkh5DAY63Pjc6XtACK2GIiHhXVAXbQwlsq/VsotjQVaZo8RTZSfq0RAKzC/T
nKBYO25A5khQKDUsA6y+lFpZFlcrnG/GznY6CKj+4PBGbGCCLUQR1KeFp8hRxPRmwV0p2++cW9nt
TSdw45VDcjro6sJzPiehUj9SUk7B/+pgChDiYnHXvbIPFwPh4gc9daPuTBsory6dIG6uXERpEYO9
TtwUZmh4qAB9ka6igVg9Qk+G4plHC9jOUKWVvlF4k1FjZiBsFoPHF1sVboNh3+DV8LnvzboG692M
l0Q3E2jCLBonzdCooSerbtA9bH0hLfpeJHxABVUsPdELR/Ba9My5sPRT0znJZazd91OuXVCYjOWp
HB25VvXoPhv0ux06wy39Fdy807f/tBma8UV1PgPj/n2f4Rqv+ts2A5LXv/oMGm74T9jhXV4g7OYR
xCKk+DOW3P80+2LQbiH9Q4E0N4b/bDR4xidkj5jjCHTVMUcLehD/ajQgfDHo/9JkwHWHoOcfdHjp
B7+evczGvFkizHhsnoLPQ6G3najAyiOdHMiJZVcXIYZqPXaWYZtU7f/m7Mx64za2LfyLCJDF+bVH
tSTbkjyokxfCTmzO88xff79SDu4x2X2bVwkSIIAB765i1a49rL3WeTCaIqGOEBVxc8hLoENPKn0K
68VznCi6I/1yx6dKGwodEA6NaSfd9XqcdndRypDhJkG3AFpvr1Kf49zNv9HXdyCOTWmDkUfGobnP
A8uzno3A9LwD8EolgNwky5zKILxX8qE+1DG0ZBBvREBq92Up2hcKFCqZjlDUJ4jm6r9ctVHg/Vbc
iFdv0HjtSJJJFfIQfWeaIjDhe0ZrnrVWlx3+iIbjTu0pnhOkMBNn9h7PcRyGNJF6oyGUyNoMolAr
tIP6EIVm/KLQsIOlP+qK5KCKTrNOKk2nxDhY9chWJYpb8jI2buWTx/52jK6Uda99G5ASEqHAh4Z2
av5tSiXrBHtmR4BP/aii+VVVdLSmwn1IY60Kd7fNLaAZ8izI9j7A3rd/wcPN7XkhjXxDaxiQjHAP
xkZ0PshthhWM/ocqUqKAqQnL4CHP8jH5a3Jr7UtX9PV57GuOwBjWwxqJ7rxLzy/C10qMDF16/sfS
F7+o9pUp8v2M2LuOVODGhpKLHVLTioD5W+8nqFX6AP2dxK2Jg8psgMM8tf21nyFkmf6/1TiDqScV
NUQGWKlcM1+wFFe2rKydlMSjcBBACMREegjI7FOcxVDbx0HTqwfDUzw0oyibxw+Db+k/VS0pd9qg
MI8Vx4WYvut+B5qKI+9AfUJNJiizTey0xYRj1j37xWj0Pvjce9Po/WV2Qw0psUrxyFyTJ8d1LNbC
RadQKeGeFCuXLQk1coIxbEw4dUJ4wv+caFeneyvQIam8fZ7mRW65aWBJ2TOQzTbAwLfj9hv4xcx0
j9PhUWEL7KGxkMBwEu2DkQ4IT2QM30FRZKZkU7etLi8NVrkyiKjAAiY5RhetidTpYV+zAsomjmSf
DmKm83Ur91CjcKt/upr/J3T8YoUQnIBP57rAOaJCWTC/MD6QtUTECWqqnpUMBVQIcNHdNWPWOfdw
L5rioWlBU7krfkFiBWankcEkuuQoVMBxYjBvPTdL583R09q3CHz8ydoOWh0/pV5E2J65Xv1NG6v6
0NDvojT+v6/a/8MdAfyh5Qhwi5I0EM8lR98k0n7MhWFiVp2mkhnmfvjQOk7RbkKGI/66bY1S+mKR
hg1KjRo9ZnnvFosENCW6abIjH53FuL2rqsI+eq2uHxUvcZ9qxk4gqNQnJEWGYeUIMWx5YZy2KnV+
jfarlNxYGPe8uBRhqXN+am8oMn8bu5RjX+qKbOd7Ql+ndkE987uPjjlBBxfEfoxEg9YpCQOccYFs
NfPgdWMhEJ3HlTU+2UPUZYw864i2qFmbiE/loFgE3Eksmgg6/HbKp+c+r4f86PGB0+d8ykgurF4b
qeNDKVuOL0WjWlCheJZiPU9eF06/9LAszP5Ora1Y0jr0tsr8etgp3U8AdZOPRETfkZdGoxPFH4w+
FMbHkNJP+Qyewxq2vvBzdFv6RPfth1iFGwLiFa13kB/rGadEGDM30v2A+ls1HvwpFFO7bbUsRPuG
lMfqTq7hpwZq2JHtJl+DKaGyHQz+pA1EtgFM9pE+DROCfCJMdn5nZogax4VvkcjbbaA4pyJJeqiW
fVUPPlJyySIUi/PUuOPv8N3pEChD7nXbGMvRjyQLGu9RyBIcjHeai+uoVUtx8o+BHTlReuLk2ihU
FYM5uLtm6qD4hSpLUdADam3hmfukFOmgP6HEAHjkV6ZbWV/dlUWaKOEu1xFXEQyNGWVgb1vdG4ng
/bFDWcoPU8X56SqpC31Y1cfUVy2zsMkJ8sAufigIsogt5N8w+YU64I9m72q9Uv8ksrGbHcP6QfTT
dZMku1d0j5iEgklUCtKIrLBg1fenAKJLTR3ATBtNhF650ddtvhWRkyWvhphIjSpLy/t70Vqpe9f7
fUrBwge6eQqyTlE+kp35vD4KNBn1Z0n/mz0RuxS/QHY47otfKT36F20BcvhMWcAPeNOpPiHtFA+j
+oGoMBSwAbqu/tANY50f9FaMVPJjKzTvnQbeYESZgJUMX6lBD3e+a3vxoWAcit+lxQlE+kUaISEa
2Fn1JVRTBORykDSkzYnit9b0w8kUMK/oZiYtYoaJkxvxsddqPWse61IEmnUsMhouVCL7OJiAVftw
gUxKA2cwbHLTQ285nX4c6jROTn3BuzIgGtOErePfO75i2uXejlwj+mLbetp+o6o/je22rCI1ONEH
VwKOrqOlwyEWelJAxaWqsORsGpPaM72h1lDv887vrHTTwdA3URsfEjNHgYlxTFvftH1jkXsbStpD
4DhCI6EPXaFsZbWb2v6gxKp4cqyRnSX9Kyfjh6h8DSk/qwyKveEBSdqlfhWDnI5NAlK1R8T6z0FE
CCmZ1KDaj4WgFfY4jY42frDSlrI19S0FSEIs+hIYoKd2w+OY21pwdHpb8z9opuOH3+wk9OP2Qxel
hVPvwX3mzbjlcBjDqQjVxnN+JBVVtq8kqjFc+xO4jGHkMe4bsNzO4LnB17ozwvDOMuqib+9TRmKt
Uxfbse4fnCFrKvGpGhOFqpOaNnb+nFPQrpVdUut4Cgo8mpH8MZK3Nq+tkjroqk0QgnxL7VZtH2w1
RYRTqfTG+6B4AYXooTeMv8YGcNbagzh312RQjPnibMlfwD8QJ8q35LdIw8vMIFYc+CrLkYYK/Yr6
VKd5uRtsIHTFYHcrD8SlPYm/B9ArSfIlwHBuL5LzZG03uofY64M78Bb1XW7DNu/oOOlpQjz9PW+h
XJ+QIbnkEePAMQ0zt6d4Vtc1veMiw4VWM6dxOAxBN9E68upHp3U05Cs9Z6dY+tqswSIneDMNUJJB
YYHzpCu9eAnbnLgiERMJWhvUwX2Mqxi24wAfiaoG5atqIWOcMFWHgkZVmei4pn16iMoIMn8rz7R3
SUQSUhJUgopywT2BHwfKON8IzdeVkI6N9yugl3sftZo4mXKG7fZ2zz8vVmz+bhNggEljlXb/woqn
tNBeDUn1K+bBLTZ9oag11FnElTDtOVV2cEsDwdbbRpepDoOyoBAYVucTyzxs8Y0tj2JRTjXoV8kt
6xC2y7L4WAk1Gg7k6D1gqzBGtQhayIn81Bubk+MxgHW+/Ssulw5rrw71hpTPYJpu8SsG0yo9Rw9k
4BPQDNWPxeBD/Y3mqaNXH0ryQz/dwLkAT+ttw/NwTwqRqzD2uTaeC4IJfTmgCCH9KARzOXd6F8Lk
6AWgNI+OaLWXDO8YHHPUcjcUSzspbwQV9t1t8/OsQR5zFbJ+/gEODq7D0ucHSxG+1TIOYR9GmJTu
El2U977og49eRqC08qWv2KKwA2xP1nEAiiz2OBHNpEekqQdibPcRmlsGMUEwPRVWNOzfuyyAhfI4
cZYlUaXMBX9zjEmrdgBmSwU8t28jKD8AAPFzhbawCt/3CheH/N3/TUveXAUPrAUuEVgNtS4xNzai
54ISiu8f66hyTlEV0w8wEEcURYuwn5Op1iaPFH3FJVyxykwyaQkIO02Qn8yt+k5N8KsbCvoiSfOc
C9GfLAvEvhhU8Rn+D7iWlA7s9+2NfcuSZ4uVQ7vQftLiYJqHsfC5WQckgw4vOvSw9hSrxzTqegJ7
8InJhsaERcfIV1AL1yZasfskKdJ8W4+q3W9ctYr8NWL7iyNFaQTcPr+J1iav0uJI+W3n+VSCUU2O
NKXfFi2QwG9dW0LnP5Zh894tf3NUJLwG5Mp86cVzG1WgrEVb035yqq46hHFa0urW+q0xxunOsdP6
79YKnf+wpPw/s23OF3SeJKB4Jd4icrOFWaMr8yEovfrYxwP0qrroX9Ss7pHDbVsF0RcNYdLbX3nu
k98sSsoKCiUk2zjDxYlWY03RW8K/o99re1Gl/qeMnvwxE03xyqE+CyPKXtLGHx59wrnn28aXHpHP
SNGL60RJDue0nEsfCkNNSstrjmNO0hknoN/jMK+/JAYqDX0GQKBXCiR5o3hY+b6LMQG5bsj7eGEJ
pSh3IVk8P9yenyl+0A3dsWv96Rg66Ia6Q+r+VU0d9CShATNy38RbeszhPuna/s4CN3WMAcjt7BA1
QtGCdmo9gVDh7T25OOccI5gt+JRM6+NqFuc8Lyweh6Yaj0o5MG9ttsVRqafvXQpp5W1LF7uPJeNt
pJviPYPXi/tthmXKONg0HpMQpt4hEypooRq2/shU/miUoH5EXs3aKLbfrAlYXVukJUlDDRRy4LFf
hFy54WeVMbnjkaoaMZ7ZgXjSE/+7y97+fXuVS/ok5lGk7IYKNx8jXXDHLr60oTBgSetNO7IDwGkT
NArVpkLTnYb7qUysepsLGlTCKf2Pgztqx6aOLHDclfq5mEbrMCXlq5GKYuuTqAF501IQFnHwE06m
Na8z/yJE24xLSRZO1Ay4/BSi54eySdMSQ060M0PGfu4TZTCmPxUlAX3Y+l78yS7s+iWl+5cDcaLR
/K4DgauHjMIwYU+QzymEG4udintn6BLbnA49/fpTphTZs1l232Mt6I5UEJJtHfTufaaEzeH2N5o/
cP8xbBPswm3AGNrFuC+YvtgCHoXorpb9nShxn+4Cu1KHbarbBcA+w+q+hbSLvt62Ow8FpV2ZUMkB
NRdQK32q+X5rIs59uxrVQxs64kjRXeyyfBDHJIAR3a375PQv7PGNudgkV1T95vaKUR8o9lBKNz2U
y22mxD4oEV2caop+BNqgrrjXa8uTigPwutD6Ikyam1P0AiCaU6qgZ3P3U4Zmi7kFfmbSrc8Lym6W
Z6zEDFctUq6FRpapdfzY3GLe6G6oEb0fekMFwumW4jhSNtzrXhdt0sHIVwZ95Yn8b4jyzwfku2kS
QIwbX5aJEwO+uKEQbKgBgM0PICpnGGrYddbo/AtT4FsgGuCtQvtycTnkoH5rCG86MNlBO3wcFUY+
8sHZx97gKe96BP5ZF94RwQjJ06WKhbFG6/3RcELtEPWD+VibgfNolRWSBVTrXm6fycstlPM1XD3i
Wh5Ce3Em096ypj4y1YNgfHHvBm68URno+hrX5RrD3uU1BwopGRoMZBovY43GBV7K9IR6iGHD3ZtG
i8S2H0FYhULSgQEWsE09okDvXx8ZtfxyfCKIwOZHsrWCXu2cRkWbO7RdoMlG/mUwej05ERelaw/b
0oNzGJk7ZOxbNoVwSIsrJ9w27oIuFIfQVtryk5bb5bgJs8ZhTm6oar3cJYHw0BQwoB//EvnFgJzo
7QVf2WX8OBVN1ivZqRYLhikbqr8OtSQxKTXtOSAkWQEPdkkhAHkrwNvGFCXvSozkgWVw+q3lpvN2
wXo532V7SlJh9hgtLRv6bcL3k89rh3q8DSBIH81d2o7Vu6+knANjOg0hKsnBJb3Rb6kfm9uiXInM
VRhZ505N+oM2glo1U6f+h/j0/4zLr+0pk0BkmC79Eqgp5paUOhxa8MIIaukE4yJL2hN5EzFiEk/H
TpHIKXQBVpqLV24mBAYOM/UOLKJk73OjIfiByJxqnddpDHaNBVa7Laf4rpYwzNtn5tJv88lUGgrM
fvBeLM9MqFPIVawReeo0FdsgVPSPvR32j96gBC+JANV3296VpXFCifug+gEbshwOT628U/oIeyIH
GKtNzfBkBOnfcTk0d7ctyU2avxDE+kR2DBIyXMzgymITy6KP43acDtA0NWe1zYDtqUkWrbzsl2ao
PFC1o5MG3SqzhHMzLrpugM1g5K/VwBjpmlBi2opc6K+3l3PpX6irgKghSKKIxNswt+MAfVdAtmoH
NYH1HvEL9zBRBv5bDQBqdx4URtS3ukMEbHflSbo8IhKqA0O5oOlMEWmRKDpGE6b+NGgH8hJtD9uh
cshK/ddYBMOHILHWaoXXzFGapEOJEJkDMf18oRmJg+bTEjr0ICh23PIi2feSikG4fnsqw9Gud7e3
dmlRltcNSOao6lCiIyKcW/SQi85ZYSNJFZEkcrWfrbDvBwtmXPrQ/cp2Lm8A1njXqYyBegEXtSTn
yLS0c3PVhWNO6dRTSVB4VNLcSzYpEMLsnWHZmzFCXUgTIavnhM6XZpKr5kGDsaIVwVEwxrOL07a8
nzofVdkit1Yu3byoIEvLLA7HLBFhlJmXTABOyBRi1xnNftAa85T5xfjcuoln7sYWcWzs1R+8qfJO
orbMM/9XvtO9SPvMt6EBTeVKvTirdUzs1EcK0jF+MmwpqEaHkQYveoDVtHJqLr4jGAwmUyX4A0AG
uIz51g5u5wGA0It9X1vjH12UFMFTUbZ1dG9Bf/F0+4heM4bcHC8eJTCu4uL260DWdC00iJOKLHrw
nBgO95wWaePWxfvXRb1R1iJMDqez/IQDxCFGyQjpftKCsgKJ63dg5b1c0rj2ZfbnuxcmNaYJmUDT
wIe4cC5xa3kgwbh7Pj31A2mS8y0u3WjXBAD4b5taPuVUVXgOQM9wLsi2l2hAOPrghPBssKde09xb
tQVGVhh7SfIHKYoebYtiWpNRehPC+f0VwiiVSwJfSmwcl6VvCR2dDnWS13u7cLMnxeSYMOhRNXdT
T4MXAhjtwRatdwACp3pbanXjPhyMsNwEk5I+g6qm25fkjCK+ey8s0JVU/RwUDXAMy8MbN8wt08xH
5jc7ZMPkJtvSgGPap011Z6VVeKjQQVnTKr74BPx18LURH+syb3tjP/stbmsiw9eBivRoSpojYD9Q
hUbFEBWgremkNhVVB61ZeaAvro60KXGGfAlSAXXp3f1BGYI47/fGmMS/Qr11DzUBwykv1Pq9h1ma
gqvZ5atT01mGHHoE9YU5hv2+N0xlk6Ry/KxLylM22vFKXCrDitm5whTJPZcU1hOckFz1bzsZTlOJ
/BZMdLWhGGh9V8VWVb3+vVdGWqFZiNoUOeLFhH+YTBC1mDbkA7XuHQcRM7AY2smBPICUFITaQ9WI
6fDOsymNyp4HdxSIkkQO/7403WxavSz8YS9Koe9ccyo3JbCd5wDGhY0W90wGtG32Xq8n/bjE1cl1
SonhudEQyh5Ni1qMMlC9U6FL+4gfGveaSMv3r492Dj6BS0CXdxngoKjTZK1DUbcXo/43FKqI8UVQ
RwHTD5svuaEOR48E9cftXb1yDd4AkRaRBzHkRQ8ygAxbr1CpCM3ul97mGvx2mUOZzRhXik/XLYGP
ZLSU4sgb3vS3o2mkGQVuU+fChap/N1kKrsWtmfChk77ixpZBMS6VRf3X1CK8sb1A8RA66feOExdI
k8QokHfMRGytWG8AhnnBk9L5kB9Ueb8S6SxgdIQ60raUnmWN0B4tw+IqckK7aKd+30BFLSeN+pPr
+8FTYg8D8OI07vJNFtbQ7FoWIw0W+sVPaucNn1TYfh5KoXwTSe3fdSG8sQx80Aonp0Wi/vZnv+In
6Lnz3vGQQ8Oy/OweWaRrUG7cM3vxS8uSkaEw21lxE/K1WDgjarikQYA4oE2xF6HQhJY29Ru+eN3Z
8X2BFz44lac/Ol2g77Vh1FZqDhdRJltPg8Ry3pIEGKfmlxVsFSLDzOfu65KpvLqhta23RnigBaDt
pNYyY30DwqI9yP+kGNbIvq68YpgnjSUik2wJC/MtmmetF4JoK60h+aCVWqcea4vBODuHegX5uaT9
1JiNaaxob1/dZjJMMBSyb7aEbkxa0g+dyomDEardkdo6DzVjQDsrTRgQip21rsCVIw5DpeDUcYuh
NlvSx3Y10MbJ0rp9wWwgMiG1Ff2k5Gl+YSxiaDZdUhkHhKGtv7uo73ZFFfrI7ahG+TMftRgJxKBA
YLbzkmbfqUOYbwBK5zvfGZzvtw/5pcfhMJAswtnC97hg/qrzLqUo3TFD1ZGYFlNcaHsyxhzlN+os
3kosfvkZZDxBE5GKEESXkr3o9/eJy6ZbBTi3vR4z5Qp+ZfqDQQ2cjNcErFbR3u1PCSpoVkKFzhUm
Lp/b04pkQiQQfgA6eaKCMwgejJ9JM03K1uEL5e83B2MHeT41aB3Mw+L5bSDoLls1avdMKsfHiQ7b
q+qDt/aEH0Xb2x/u0jvB6ENhgXyRBXLK5ksDRDc6KI6M+yBo65+iQxw5gbN4pXRyGYQTuvxuZrGD
tdFXvRVO455BU3NX201w1io1KkluhPhV6rWtfND0HIEn2grtKwhRfZeBwUUPq9aPqhFmn8uw9taY
Ei+OLXGOTt7DXlMWpzQ6Xz2zeGDaiBIOKFIFuxT0010eQK47knDub2/0xZmlvA8hD/kq5WlIShcu
y4dUFyLbyjzkYdc+gS0z9n4K/EsdS2SkxrgdVp7HKwYltRYtWEnJTj18vragj9smgIn24NRm9qjy
8b/pDrM9jhuYH4LWVoaVh+7iTSB+k8TMRN20NNjZuUESuKTJxkgcIJLMP4nQt15UPdZ/+QbTKJsU
fCjFOZU2yr3fump6V4fKWlJ1EY1I65Ag4jNd2chdHDNCPVdP4k4c/Cwo/8hoZn6ECrE9q3WTj9t4
iJgkb5l0rSJRrhzxy6PEXjIh+jZxx0VaJDl20LeGZ43iQGtFzjahnrSHX7A9+SmMpSuH6eL9Y53I
f0CET/mDttji3BY6DITGVIgD09fZDoEXeMnU9FcKXw1yZi2C0L32/rtC5wB/CwsRby6gzcXndTuF
jIG9Nc0+/hCPSt3vyqS2mX6bxBitkIZeOUzAQeGlf+ugXhTgB91VTKNv9ANJbLgzxDg8TKVT7HJN
Lz7rRV8dVD9OPnQMsMGAIPKft2/rhVvkoIBJZRSL3gZB2+Ly+NHkTW2RaIfJilMEG2zvNLmoUty2
soB5sY2EEBxWPiP9IoBtC6cAdayRwoAHz82geq/lkPWnOjS8c50mKKA2rackDIDVSbBPJnMotvko
uj+pPtvGyi+5sl6TeVA5i6LJ+tbih5hgE+qCHtlhiH3zWwnq7NQldbmSMl+6JAk4wjswwkKssHy3
rWpwmoy87JBU4S9DMGS0UV2+LMjx9NFzQMjf3t8rq+INJV2kHkm0urwmemz5HbkJet5q/1eASuTO
VJy1/o08CrPQmw9HSACFIc6PWHTh9mqFF2NqauNgjKYP+XtewAyX1XeuaOLj7fVc7B+FBiZzWQtQ
RynDM7+CTVaR2DGveAh7MNtwaAERsqBOeNLq/NmL4m53297F0rDHoYSqXecZoVm0sGeLsLGnhr7D
EHhfVfBxO+D/Wb0zqgoSrtvGLnwaxlAOcWCFlHNvy5abYqdGXkeRdhhFNn5m4r/+miYT8GR9Cu5J
zmjI59O0Ev5cMSpLyIYpBQXQlF040rRVKiYaWCEgz+Kx6Fz1wcpt84h7tfaIAI+QtDAa+66VUu4j
RZP3nmooAeMSG5JDbwjDlBaeExHUYpMW9vTsAfHj9Ax6lRwSO4aluoJVZE0wenGA3iyDMKKMRHfg
chxbhzLWGCY7OAeJ6n3vYrANsCV3+qETwZ/QSjXVyv4uTtA/BvFxODJZKlsGWPgv4cFcG5xzFAnF
Vnjgae/j2ixISOI6Clfys8X7L80Ro6P3B+2hTsdscRdLRy+gKUnCM5WWuH6s6RgX29r2GTeCBroe
P7ZtLOo7O4EhahMq8Vgcbn/aK+ulIU8YxFA1L9dSDkOfJubsvCo8t4EmdoUo+q1oTOfvUYNa9Lap
K98Sh80RksAKk5Rjfjm1ERY4iHsiBumzYYCf0tAKmFimAF1zkNjxtnezsVzxCIv78s8Gy+KgnJiW
Vda5UaslDc1qIzybZaftIPkN3J3na/YvN43Mh8pPkqOnTcW4cowWjvwfs+SXPBz8QyA9N2v7zMOg
d+a8MvBLQluoYVc800WL/RVs6tX1EZ2zQongWCKdR8uDLaYa3FfeMA/SJQg5XDioHBs2Pz+sk+c6
10EtKlXWJOf3f0/uJQkfzkhWF+ZrNAJRpuqYuK+IkOePVmEYB+Q5m4ceRO6u0WACvG3v2p7KuX9e
YrwRl2ZuD6dfJtHUOK9m52n9CX62cmfaRdKvIEUWcF8SdNnkICyXih+At5bprGk0dHUBw71mFOZP
sMEF22xS+tNojwoUPmH8RaRqGR595H6rpFf+Bi5QOTR+G6u+A0hcfckZgi1hM9PXJq2u+QuIBZmE
oFsJ6HuxB2U6tZCW1c6rb0HTfV8mRuTfCbvp2y+8ppayKRWjfSEi1sujoeWhf7r9Da7dYYBfuklL
hsBIX3xzu+sYCpk079WGPeoIady4G93CO4yDZW5LYtCVe3TteJPvEkTgOSTkdP7NqxSO77TGHv0X
44da6CIfN6jpQHkWFpMiKXictH8YmIQJn28v9dpxg92AJFu+PAAH5qaZdyWd0VLlFQFXWP50pWy7
PWN/9V//wg5vHDqbjHWTuy/s6Hae2oFwX/UJPrW4qGz4MeHxNVeuzzVPTySLAiM4QfKihZ080JBB
NBX3tamLZguLYfoA5qY+dG0efr29pOumaBowY0Pgpy22DtgM9CXSlK4gT9Ol6o/Yq/qvRc1b+i8s
kbqDJhPIlyzdu4C1ksw49F7TMGh2McTLm6ro1EfOsLfyVF9blInKEMQXfCq4FObfqYzNbkotrp4W
MnQ+pnU6gu4vMnj+CvedXbQ3F0QUAnwHyADwiOUOJlAztcJXXq3AL8JdqPYT1JVFN6EcZyT5yZ1M
dYI8b8q/3t5QeaF+Sw7+Yxh/zuQokfQSAaknqVeYTeifw8quvnM/is+Jrf4AC4JeeRR4xxCFKDhV
w6J8bIBIrIQjV+47o2fA4WQrD9jz4r4zIjQWDVRq5yZ1s88KQKlxO3Yu3NRml/xplW74uXLjRltx
M1fcGnnzG/CTFBY8yvzb0rbLRt+Jg3NiO9kf8p3eOn0NZ4GlxMYLUcPaMMtVgxxZ6cKZGVqe2wam
bbTlIuJaf8q/lVPgPQ21/xn2x1jjIUnWZIYunZlJP5ZtlZPBknt9vsASjoYq71TndYRT4IVBZd4r
gjD9++3Tc/H5gNDw5WTlX6rJ2HLZv/Xx9EhNM8UMinNtVclnN9McSv6DDbeKPerNg5rrTEXXqbmG
N1uzK//8N7sMSZBu+SI/J77Jo+DZ5rPT9/kxVQAORHaotpt+9N77FsrFAuClqYM7APA5N8rseOcG
EKmfO77mbgonA2nsgjDWCsSLW7T5e30d9qiiUUmj7it9+Nye1qs1VQO/OFtmYHZ3FJd0ddM0VqF8
Cr0wXFP/uranPH40uOnu8fIuQlhIoHJh93F5NnOnlLzIOZwQY3ZHSbg65oVhbQ23sVce3UujXH/q
LPhnhjuoic7XOA55kRrmkJ8dM4xOg3Af4H+vg43VozkCCbiCVkFfrVR5Ljw74C/qFDypEpxFX2hu
tPfyKkiFnZ+R/VHtXWBqzYskGB93ZbOaBV01xjwznxLEGeCBubG4MKFXrZPiXBLvfGvzvHhmUsfe
To2irhW4L269XNhvthbRGrXGCsBAVpyT0TKHfRP7xhvJRfzOUQ7GTTEkK2UEamzgMosU0FRW5tAX
Z7sonGcK+dmBLiCqRrYv7qPBaVdC9GvHRAPRyow4yQD0TfNNHHgNKl/3snNjq+6p4XCcEEeDf6NI
yOrsvFaeGfPc33ZuF7E3i/zd6OKYwAqSQZ8Z5ee0yqdHTobSbu0QMvG9M1bZt7ZM/B8BNM0biFa8
Fcd67dS8tSl4FSXORcwXjGilM9iQW59bNHAmOFydbjd0CmynsaEPr7cXeu3YMJbAGBBZFsXexUI9
J6HFFzX52VTK8jkelNHelXmW+bvbdq5uKLA6S2Wwj3GZxWUXim4rU91m52mMcmSxXQQp3eknqLYf
A/wR47bNzUAKB2Vrs1Xyb55FOfJT/q9luhLz7SynTvheW2XnivP6rXCgnbGmlLGW1i/ukrZzv0x6
AScppcrEQ7mjVb7cXrrcwosfABaEPIrTC8x2/gMMSPSLItTzs9GbD0IUxkdRwVkikHfmwRRrkMkr
9wUIHcAvfCqItmWZqXBx2tz97OzliEQVwIemTetUYoPziL/YauU8wiJhH969SGbXyACwTdNnWTaM
naLJ3NbJzj2k9A+hmntHLVCze2+oBFIMgwVp1m2LV06unAqEowIdEWAP8s9/iwPA71e1jBzPWdHE
+yGoRHlXNXWyNnt55TrO7Cz8T2722YAaQXYe2wo+JhVhCmaDgcmAGqb4cXtRVw4ryTbfTbJgkHcv
Eo82DQkIwjw9S8EYbdu1LpzlLWSPXj745zKOFCkHRsyHNFhc1c5LRHPGPd7+EVcOLD+C3gTRB6/z
EglbtaUWUvzlW2beSGmJURYfRp07ApLpODVJ9sdte1d3mOhK6i9bzH3IE/3bl2w1pax7xHrPRSzK
vdLg5SRNs7ibJjdbowC8ujhUXcGC/CNONDcmzLLxTM/PcURhu0UKbXpRu1I9VXWgfYQg3X8f6FM+
l/Rf4KyjRcENWSKYNdsf4h7tgjOsu9XjgCRJvSnaPsh2Sji4+so1vHb5jbeGncNVJLuZr84qhF0l
dZifuR0DFOupA1WRrT5rTts+8ahPew84w6/3fz+DAXfGMlgo7ay5Ud9Ss9gKRm6IoTkf3EJDSYPJ
wT8zO+1Pt01d+3oSdQ4HDuywOJq5KS1H16Ifg/TcNFE2PKZ6FCr3+dBCHkWMPHh/oqwpecVvW726
q8D5mMugGMl/c6tmXlGuLr30HBWq+oV5F0c/NuoQ/9BK4XwpvfhDjtTT2qznlSeT3g+TehQhqK0s
y712Y0xppdfpWfXq8KuLTu6maZkC3zk9hGFbmJ/QHQhGID53gYK8xkoN6eqiJaCI1iNSPEsAI72e
3NMUNT0nCcQenueBXkIAx9koTaXt22BCoSXp0G25vdfXvjCQHzYZR4DvWbh1sCJNUAQBzqCv0pOn
O9OWN7JAWERAsQSC/l8sE5A7voAGEK3LhfNxk0LPgsLPzgwhJH8osVbu4IyLnxAU7E5mAzINJjK/
WEEQXPu2nGGmBskmAYMvYjxHUT29dazkPAgP6ZUxU3aEQf6rptbwW/Wtsm91o/krboL48+39vfZZ
JQyEEwWwFOze/CxnU2UlXm0k57Jr7A/o7DQQV0mJiqIoxh1EHzDRmUX1Pkim9IJ4FwYkpVWDIu/c
aoXUHRVcn/US7N0xj9u/9L7v7zJwOd0urAurh3e/5VkLXM98CarO/nF73VfCBc4wAQPFLqYLlrDq
Ke401Sv5BZmYnOg+7NLgE/0TZzjctnPlMcOOzFPoWgAZX4SbIoL6Ef2C+Fz6tlOhMzq27QnVlBjx
tgp6trt/Ye6Nr0oOV9GfmW8sNRhBOd6KzijwcZLyvAnEI/P73oSAVZ4gbLDiC6+cXM6tJMj6x6D8
898e66kHzjtGVnyGeMbY1QjSDJuWQdfXoiIJrLo6v8uGMPsRl/30dHutV1yDhFba9NjIImiKz03b
VS7i2C7js+43IGustnXiQ4a817fS7d2/4yg1Vw7NlcuCRRhhQDzSyly64N6xhsaojfhclVXwCaJO
sC0IvCTfQyoTvzKlczdJbnXByh5fiQJnZhd73HZlpmjQrJ1dv/qeQ432gNoP3JhMx5bfYRV/AMT8
yWzq9h7K8nxtSO7qNlOOhoQddC+B0nyb62wUnmj4wlNX+OfBTh/K1B+/N6oxHo3G7t9d6sIRUnwC
tAAYhsHfuTkx9rES9XFyttrmR10xZOTpvnZWOg21ytsH6OrZlTMHTBmhFLlMUrS29TL3fzg7j+a2
kXUN/yJUIYctSJASqWRbHkveoOQw3WjkHH79faCpumVSKrF8NmejM252o8MX3qDL7Amz50OM+OnB
auIJezekOvdJl6DcnkuMaio0j/6XWf4x9NknDWo/Tca2zkCWKmyuvHrVVNBs51tHGHhhrPd2Le8k
SHBgHNx4Z0+og+qtaaa2eirzfmg3ajG74WDW2dDuGs0LtpiN13E41IazXH28wO9dfhS6QPtD0kFa
/2zrFL0Iukzz8DA2vPk4OWAo/WZ2ftp921+IE94dihiQ8HolLpy3uGLUEnpDaurJKbTm2sd9+Hoo
C+9T1k5/qYTx+nhRpqSGABqXltp6YP648jRMjtNZyfQJ9ym191dnsSntURP2eEj+hwVEfMrAuHsl
VZ0toAecHpl6zl6z1MMQDumM2L60+2EnM6+8JPb83nkAWfT/o51tlG5GTMxXKOOasgKQ31doR9wa
WApukgwrlNqbcihVrentK6ctLoRA5/jC/5Z1xaWC2oTI7Z4t6xLEWCwNjJ73BIQhINWs3baI2OGM
tHIrsCydzBvKcM6XPGldfbOgrnbIUg3Xk79fdQiAXHnwBMhhzqITs+5nA93O/CnHE2w3yNQ70phv
ItdJL2pdvrdvAZHZgCoBIoNdO91MbtpVXm1oGU+KUGGSrwZjVYLa71R3tJ4/nth7a7wCOVeBWOB/
NDBOR8sATmpzUaon+qYd3hMWBLlo1pc+gp3R23voEv24aY3FnQ9GZ5R3GOlp1RbUV/3p45/yzqVE
fsjdC+saKddz3rAIlJzarFVPSZl5N0UyWsHG00bc1H7Gebp+8xx11Y/HfOclo/mNLA/SqSuW7Wyt
6YS5y1wB8KrHqfvhtEZj7LwmT7znUTV1gP2nX1xSsHh3TJImstRVqfVcRbQzS93Ulyl58nHTOMTL
VGLSG4zTFaa4+h1kae0vSfzrOXpNTR2GA5t4fuk6WazLyY3VkzZrXjiYSIu3msoeHKKkjasEZqIf
L+s7oTTpKB+SEAEhifN6jTV2pe5hbPqkDATR+s7EeiJFSO0SK+G9LQMJmQSYpJsH7WzztoZwJ3yF
WMpBSz+Zqq3q67y0R3EcaXGKfV3h/RPG0+BdUsB7MzInhtbUil+jTASq4fTYJAloCdMQ6qlAd4i8
l7o5YvbCqrJN5uM1uHHMOWs2TlB4vz5e27cjs2941kjRVrWJ86xbjLOumV3QPwmD9vjGM1SKv5rm
QvFGinyyNkaxdLt5MC5dFW/uJTbsSgMElMJjSnXldMqq8P2knPLxySu75rYsB4gQHUYoSNKP3z+e
49uh1uqbzcu9SroF5wEm7hdN3AbSe0rtdv6W9/b0ORGx3ATD7F3Yqu8ORUuYGweAAwWc01nVzehM
g6G8p57W5xiVGngA7OOc6YhdeLr9eF5vjv46LapgRM3gbsBNnQ5WKXiti0IX3PcxxhKtWP61R3f+
JvHl+brus0vx7NvNQioLyRSiI1Up1IBOB1wqK8N7MC2eR+nkkd20jQyXPMiPWVAt30drnK4LlQb/
wzTJ44GloePmvsEXxHHnFlPQ5M910LjbotA1PfQsE+Qj/mpXVas6438aEX2LFSGzmjadzrPiJCqa
4dlzXi0jbmS9f4vQuriVsyoQ4/fHC+O9iYv4kMTNK9qb8w/A/HS82XJxNp38/Hly+zia+0SLOt2Z
vtJt6XeNFLIOc/g6qy90HFx4s2z+7T+6RTwYZPHYo4NH5l5/k3LmhZImLjXqS2XgOVQsm66/+nib
vj76fw7BQpprj4FnEbVrgp7T6dXOrPVuaxkvqxfErmyq7plS33dzXvTjRJL7XKF0v0v9tPtKGaC9
UX37CThU9/jx73gVxzr9HcD9AF6TywNw5L49/R1F2YEU0Zf6u2NmrlYhlYU10FFYsu+O2P6WoDvK
xbWTyKGVNO+CVAmrDb24VeM9LlSLfSV6v+x/dh0qAxDkAv+f1R7vh4dVoJ2uYJRpuNaSEiAD2NZg
uIPm1/4Gq+ug2d/pbYiz3nCHxFWf/LwwtfVeOZ0aDCjK/ojcrFfd+b3Tud2IHIGRfJ/QzlR3IB26
72pOnCkk7AVbP3u6iNJO+c5VYtW2tXKF9cyKiqTIluOsV4bx4CWazMIFzwK5nQsl5o2Z44261+Yy
je8MINXltUJ03rm2Jk/F11WOBeSnNOWPnjtYzgXkxNntxlsPcIID78M9Qo/lHCm7AOiLPa+eX4Aa
l5/NPkj6MDBSb9OhvISD93ChZGi98htOFhGeBcAJoH4USAkez+/TZCy0zCq1706WVA5qtzOJWAgw
vsa+Op88EdWDHYiNByzGuG16v90GLk4mkROXKAav1Zp8h+K0/12XUjO2OEzjmAv8a/A3deJWcocB
e4OKcZvqaTiWi7h3eqgYN47fWXhkQNwv9tKvjeJba8exODZxZS/1/TJ1Vd3ddvmc722LHsvnRQWY
06Zlnzu0sJVW5WGDMf2wpxvTHHQUz9uwyXBOfFgMMd4WbmPiLa716ofbSsygSrtZHu3C8/Rtqw2c
yczD/FvN8zRcdbmWxvtSDVixTZkob8osq5Xa9VUw9YfJXxoqcKM1x+4dROfsZ0pZbAjxfEE9ybO0
InmZ7Tnxwxa3ErXJ8hQTo8nINFvt3GyMky/wQLLnYGbJjgWNcm9TY02lbqu6Ks2eYoFNaz7snNrR
jhYCOd89wiMZWXWQ3dfN0nfhHMfK3Tu5UCJqcf21ryckKqttZ4KbjJahGasIA+SsC7tsCj4XWWtC
LR2dNkDlXk/jcHa6OdhMorWabVpZc7fD0LlPrpHG0Q9KqkX73PKYxVdosCb4FSfLJB+Deqz8qDBc
6W9X3mR7U+j66iAbYxQzRMJI8VsFizt5x8EuDY/mQRsXm7qOlR0uM0pCFmVS9+jNZlA/kj3Z/Z1T
OugEmsaS4jdjW8WXSnJmb5qime50p+lXt3aJ71leL424rgcTs52iaJDds+EH53utDzx1q6dm6t6h
1oEot42N5gKb1FdITPoSFHu+FOXVYE/aMelpyG0GXY3Fd1FJ0W8mnvkfvtt686Z2y+qB63NdNXRx
psguTTkfra7JsjuvHJdfYkGz9TruSq9KQ1WiMJTCNmxizwyrIRkxy4BoM++FjKf8bhl1zchCK+Vy
rbZaLqW4tQlM4kdD+fgm17UIMCjTG624jvOymcqN1ddF/ogtqCZ201BP8sUY3Lq4b3Uv68pt22Wx
GY0oXfdV6OWJrv6JNdlLM8TexivNTT4mufNFB3roHvMSiNW1V5cC16eB7GHD0eu7R93XzEKgSGlZ
ldiMieah7527dnwY0f6sODXYvDRi4w6on3VhVvtJ8K2JzVRuTXeOqay3Nc3OWQr9qxSN/nmhOSjC
hntBXaOupBu4genm79gPmqNtCGlt8Wlc7VSHRrceF6nN4wusTeRASM169XWsBufO1ixZ3zg9b1PI
DWXSBPeF3hxQYwswjnLMDkGFwAWcM+JGrX/G3F397oG6Oneo7Kinmcqeu/qM5sumVMrZL4YvjVBv
PPeHuxTWt1o1ymB7S6PZuvOCzXtcWXghBJrXtmEJiVJsTEjZihpMW7Yh/725y+y8mgAcrc7j7bxg
tW3IOd+0qZY/tAAXfZSjSn+6wkkXbdGhFciJOl5R5oc6nep2p8tOXi9WZhnbputmLQzmbu4QP9NU
r0cEVRhri3H07wdt0TDqRfrJ2NqxgwOFZSvTTiPpZJq7axa9Tq8HmEstWIQsC5xnaKr5z3iwOddZ
n8FWd5tgsO/9pOr6Q9aYsX1ToQ4xYI+iL7Z7SJpYfnNww2y3GZYxcuc0pl1svFo4j4tpqHGrLbM3
+KEzOkMpwtonj8YUKi3vhZ3G3VMWgFza0CYyVShqfZ1dWQ24lsegmHdEAeYSVT1X1KdyMIcrfSxM
krYGLskmn2S+HNFwjvv7pcWlqMziVH9qaB79y/Nmi6+imOfdZLSF/rPzXIHfYrsA9XKkyNq9Uy3F
gx6kuL6UbqOcyJrsvoIX6NrDpnJre9ppNDdBcKeFi9NxCvLxKqNLIrdFbHvfCjAe83Hs/CHb+jD5
+uu+C+YHgAgoYIxL1xU3TQrmK0LvfXKvC2NkPxs5htUhfcSy+YzcQFLtwTINbhTrBZj0tvI042YY
YGYa23Z0hPFjzvssudO1evGK0MH6wrwRayEVNIBgPQPejH4Tk81U33o1VmWyR4DB1rwtMnXY9H4c
DZ21M2j8wQBDTx+RBV5yGMuncR7N87gP5nR5UcJph6tSdNljXRuiv4+xSWxDn2cEk3SmOO3KrrMq
DH57/y8p4uuvoMK3sohRNYPfe5bTWx3+pbp0jZcYM+sk5NJ/MrogLaCYZL8/nvCbUImhyN2pgK/S
ovTwTycMeUFJ0VXmC7di8dTOnTh6eJl/79CNRzHd8FK5+3jEs4yFycEgNoEErwYkKwX3dMRUySEl
sJU/ggznNaT5q/HOGHLjptOwphVVrUKvrCxe/s6oLnzesxx77etSXaRY8ZoTwhc/HbvA18ueG039
6LpqwrdrdpPnnJLUFvmb7FLOcJ4eUSlmTdeeHEAhGzOO08HaRvgO/Sn1ImSnfVZworpb3o6y3Brw
GXwEBijk7gtncIL7HIpuHdV6Vw9RIxaCstRSMAvglNXXMaD8Rxs08ECZtwuGf7Gzwpxt2xhZn/wz
alLXd/BMcv06CZr2V124bsa96eflcQHkOFwR6xXWBazrm42DpQgi4qRmHEaS3bM9OqjJbSs1Oy8L
0TLiinpjiIfUlM1x1IaGTVv3ZRN9vHXefD7GxNWSlioWRCvO9nRFm77wZ5OC78v6avUh/IgxOfQa
pZOwRFK1v7RbzlMjFofSyFr3hwXL1jmboxiXIkc3Tn+ZFPT6XVUZRf+AeO24HB0SmXGV5llg9fD1
nG1hZv530BmDiQ27D1tq1rJkykIFozP7ImuLXH0Pk3Rp7syq6I2rbBZu8HlBL7hKsPIl4ivCyrJk
9TuZKxzTQ32AnTCFZR/rydeKl0xEcYpK713gr571JtDFNDJ703jWpTMaoWvXNdjJii4aSU6l2kOZ
y0U+2k3lNA+iMMu+CBdr6sstKG9dbDS30TR/01hjrK4hpKOMhGWuiTE9pE0t8jDCUwNGZoPh7Uz6
9AsG7Hbrtbgh6oTGKsoHZ5hKrH67giZarKqh/WwvPGHfgljkxQ9PNg4WYx/vgvOdRxeIDhfpnY6y
BLWrsysr6SuVIIMzP9MvEFGyFBo+VIl/5y3Wj3LMtAt9rvMnwYX9RoIMl4tCKsz2s2PcNXIyRtnp
z3hd+8nOnVOxm7XUfNCxMhJ73V+GrelnlkJhwqpx5HLL9JKsxJspr0n/ekVTAqHddi5wPwpdE1lQ
mM+o+Fobz0/Tx2IsZUgF3ybkgMoWfrzGbwovzBr87yt6AmjTG01YdKd6B3s489mziSqSziefkGhp
jmUch9roLntMR41NkXT/aImmjkZvi41fo/Tx8Q95Z+asPIceUQgKTecSfHiDoi1QZ9Zz3CXJtQ7z
KrKHZkZCUerHHtnaSxWnN2ceLD01Hh4o7FZA7J7trmb2+tEZXfsZu/X2l4eN9F1A3uMeodN4epj0
yse1tEuXbF+SqJDiNloT9eZQLdt4BJ+2A2sRXyhonFVPaZbwo7AcgMfwKtW3Xox/tHWFRtcfqpv9
DAxIot1eOJGPI6UeLkiQfkd8avF2C1IS+rePV/+8Kfc6MB1M6Da8mquJ1unAOLuDb+NmfJbSj/8B
Y9Lk28Zuq6ta4pMRyVLOyzaNlXxOg7L5RvdURRBvdeMvX5t1ASD+rVp1VKapCZ7+DjtISuXgI/Hc
t4P/oBrT2+CL6XYEgTV+noZfpv3+7+YObgjYEAIIyABStwaifjpmp1WBtxQIaRikdQ+GqTUbOyHt
B4nMfS01PSrzhSzHsMtdr5fOoSn8S0JMZy/e628gXAJlthKBMDA7/Q16MfLt3QrlkFw6xAfDgJPG
knEW40vdwLNw5XUotv0KB1tFCc4BRFWvUYfBEXVnxkF6O06zOC4Ko+CPV/VsJ/83isf9DXeZ83Le
AdSmoKBowDVRl9LeySRWmxSnsp2mJ/ZRuLl9BCx6yU7ivVV8lUSniEyL9Vzm0O29ZQVAGLuJLw3O
rcgOuKAkuK7hFfvx/M7uq9f5+TAMEfohfEd66fSD+XGuBy0K1yihKX1ba5a2MTzVQguvkxtNmM6F
8d5bzxXuRfX2VfD17IBaPMqkRtQOmjI1782uJBQrjDga0ynYWEDxw95N1YVL+d31RBYEFBTnAuDt
6SRzc3ZVjQXjbvR18v4ubUJpakGk45F8Yah31hMxTkI+7Nt574OzQ4gt3kT9Q6KWlVFMhkiFYBYJ
kR08o2Vgb4XjXaLdvbOijMhwGBWunfizEWFuL2MdowkG6nPaikYtGOiBK+Epam7MWX6f4ZheeHXe
WVC2JWNBrkMB6fyYS69e3J6vjEAQHFt3oOA5ej78QpW3+4836Ppt/qhUrxuUeRGxo6RK+HRuAwLJ
xjbTINZ31lQ3u5R8ZFtMotzSMG5Wh+hl1/pLFcXx+Ndy7OvIa9bAUQTecR7EwO2di6SHzpQmMa/I
rHcUbkrk+wL/kvDye7sGrM6KJwEMiXHO6QaF3dO5VoohkKoErjn1tGxUP+T3UEXq0NS6S1HDe9+P
vhCdKpCIPJVnByLF/0/0MxeMWDeOO2PQQcE2v5L2/Ovjz/fuSLT8IDLzMNHbOJ2Z0urU09OCScFi
MH+NVE/cTwYpoBHOpliePh7t7TrS4Of54QFaPUHOZZ2WpTGtFDbxrgL0QLEoSKMEQcJ9OyfZQc8Q
u/94vLezMzh39JdBh0DzP9en6XCqWKiy2rte6s6VneGdIU26bq4fy88fD3Ue2nAQ1rEosbAXEVU6
J4f2rlvAGe8BrU1e5XQbd/SyrA1F4jX1fphaJXZOhz/6HR2QNM032AoWNI4bq0RMHunW+JKIyduL
x1j1Fkk0KRq85R2iotDVpZaiOCzi2KlDXsRU/JhcuBVb2LkipzPhYRHmDUlqXH+8Gu98aBQXkdAH
QLLa5q1//yPARGCiMqZ4cHYixSiTJ8Q3DwXd3R0+8zVdq+kSbvjtNfR6w656LStm5vzEZMkyEoIU
wa5vy3TXz0PyFPsDBf1O6pGqtfY2t8g0xngoL8TSbzVUV7QwDIqV7cTuPvefkV5nUbSboFXKSo9D
R/DxhxqLKZX31csyWCviAvPzxCncG33C0o76S7kvl2l8tL16ivJgMS/sxrfrj3gqurgooXBtQb86
Xf9hkaWVuCVhkV3Ko2O2fZTC3j3KslzuKsf/9LefGwgGAp/QVvgfCnKnw4Gu4ZnrUZzWgGd/qc0s
NTfKH9KKwu2wROj3BNmFd+ft0QamRDrF0eaLA5U6HZKP6VcGduA7+jpFG+ZtuZRhSxtgNxiBuGRp
Yqyv9OkzF1CcAkaDghhX8nmlb6EVggk2L2rbJs3WhnAVum1vfp66pdi67dBtnYWGcJJn+Q9uz6cg
bj3q7TSvnNItL8x9DfrOfww3ms61jXwT5lunc89TvH96ozER8867fUYRPd3gLizLCwWrt7toBUqQ
IbHAq3zr2eOgt+YwZBLt1KSY5WOue8nRzYycltaghU7m//h4F70zLZDpAENXcWWqfGeXRpu6hZA2
3mXpxBpLJCHvfFnqDx+P8s7GYTY8CatWI47VZ3u18jtBH0M36TQr+7GbZJaHQTqOx76oezP8eLC3
dzBQdF5VTiKYFhbz9EvNdTojrxijPttK+SK1wHkB+SKWa8SGtTbinZi0fdLY6V9WpnmNuJM4G7Au
mSmv7unAneF1a7S2pkRLf3Rg5iSh1vY17TNN//rxJN/ZJowFLJlwbI10z7ajbyBAOdmopTp0IA+S
H7ZVVmWHFAJkJKn4/13y/t/cVnsBPiOH//xVbykb+L3n8tKmS3yVKT870MkWIOFTewup4i+rZf+N
R95OBMhrimLa6VoS0jZu0wFHt3LlRoGJRxswFG+TrokY4IPu0ovy5rLhveZwE7igt/JWDowurbT8
2rd3dIe8ZlcVnfcFrkSN3UfctJHut54RKq+hVqdVbS+3XgagYJnxGdALo9mA67l05bw5NfwkGjsr
lhq1Jnhsp2uw4GvWOFrl7ArSvyO/eo6KCQOQzJv/sh7LNbu6mpMp4bCOLMP52yVVsySQbe0dsv7V
naj6aS9BPUQdKNhoMHznwnZ6c+0wHkp7vFp4qzDq2VFxkjhGx8uydx3iBBq6PZgogJIwOvfCZfBm
DbkFyJHopkJwAAp+9igjCklkOKTmnqOpdt1kq/0cNGbETf7t4xP5Zkr0+bh3+FAUXR2u7tOvNfla
6wocBfcWrqlf2DTOAQ9MeaGS/XYU/mkkEdcLhq7NubBFsngmGmitszdKzcqjJFWmKQAlo+rl//XS
cS2Sha/IPRCt5wLitO7tbio7fx/jnfsT9XL3Ki7magvS5SLG+811BvoRHyZA3tAhcH8+S/Yyz2ic
0qr9fZLaiJPrTbeNXc26iZF2ynQtvkAGebuK5LBAAWGJoqMJI+X0Ww1pn6ZuU/l7252nCFXd5RjX
tnb18Y541SD+M2ag1rq6ZoIpo5yA3fLZAR5cD6O5EvDKqI2GG1pGkxXNdTuWvbsNVGUKKDc9hka3
nBCW1MQ2NN6jwi+tA9aXbhbSMDYD3pDWy8KxAdK0yVIU5EIxtXOzMzB6/F73Tv4bRnHzZawW/x6L
eevBiVFyIx7O5q8YtPXHOHXNL+PUd3oo6L8ZG7q6ZhKONMh/KlpX/QZTef128vXpRY4mLdwa3eFj
p6jlbT1zBpOeN2awHKhhcf+ldtWZId2i2Apdr9E/iRWXsglMDMLv9HLohpu48qwJqEPq/gqsFhd7
U9ryMUbS8iU3F3CGg0dx5EYAdKtDLp+6u4qdTtyV7TB2uz73tGHnOnWybOla5uWODkZehyLVlRe5
oymMB7+p2l9jX+bFHv8AP4qX2DCAzk/L+MsS+HVvxcRpjEbbSkaUFxonze1Nk8k029LGnfLq0Bej
TxDndk0X2mmPuNbecFRvWUCnRBMXWzNI+/y+aDMBvroRTvzbsqdeRQQeDaQlPbHya5rQi7/xZV6D
kU/AX9Usod1TPSAcTepdbo3Iz4S6jzS2tgtaqabrsuim6Xde1U5N+c0CPmY0/Tx/oz1hpUvogR4K
9iDzMCa+sCPZ1ycbkvrGijOGYwAanhrn6b5HNHsxKjnQcROq3KvK7rY5xiRZKIW97HqUr0NRLgme
6wX6o50fXxj//JivDTDg6oCOdUxEKK2ejj8sbTljba+i2J3KQ+e1L/GAoJPra/XOM8tLkN9X/Yk/
50vyz83Fowb1HGGhcxaQY8YS0zBPHYSVIyU6Bmbe7BY0YpyoLOAybheZo8MKkMh0rumJ+l3U9qWJ
6KfeB3tvQohu79kqWXb08PU4qutG94Hj2fMcClB26feylZ4Mcdyb9NuyB134BcoM3rxWQWh7N09C
P4ydZYHgRuqt5ijb+aecMHz41gnPKCOzHs1u63opZQvHSicvbFq30zdOPhrxfT6UZbsdhFkAGPUE
kRBtjKJ5bqFTebsk1SSK/zg9P1bm2KX3KWaJN4ZW1WW4Pro/9CEZ7KgBvlncIU9sWPux06VxZSoz
/dewVeoUoV6TYoXcGip4GD2z+tyqQTzzpXJ3YwzLcquMNhluPciV0TjWXfJlbPNUP/Jbp+RH6oAp
+kcoTSBbtcz4k8QWdPQ9QuIefl5Firf9lZvibgjAqR0fkgm5qf2sBWW2CdLJug1KY05+WSiv7Mln
MTVJ6cIEduQgt44iW4/ZgdxAjHNb6jWqaeZtmjS5+VR3op6qqzGRsrqiZ7kAKVJKGJgBicDrwoT2
pnMwyU217dAEtXiwkF2bvrjWYvzqCOsMdB8NQ+zRYgqQ3gf5mEcx7D+xsRvXH54+Pnj/tZhPt6JH
H2otC0AooNJ/tvXB3Y4mV155AEJtwLyrqeV44I/WAy+1EpRS6HDsm53v5e5jNsXTv4HgWnioipin
PS3xoQvbxgS21VHe6a+AWiU/dL+Qd6LkIaePb6MXhPZWBWmcAyGssDF1LOE7Nc0oqyfSLO7Z46Pa
FGAUm7CaF6Pje+ll+TBoYqw+4eKn5TvHz+My0kHMJpuiLqxG34hR15ObofGMNOzg80Ey02WBSVg5
2RhgaLlKkqhAt3dAg3Eqpf/Nnlt7eXa1xXeeTLQ9fvittLxNbxt9e+0jzSDCXukWYuTcB2Z2F8zx
4AOaiKGS7Hq3VfMdeNbSOMx92kc5tHu1C2QWNA3LZFnJxsN2qv1Ob8/bzFkVo20lq6A7qEU6IG+k
cGaAvnFdo3C6DOUSGlKJeEfXMb2zzTJo75KiKOJn180HNyxsrGeuk94r550SnO7bOBMVnkpsxm4T
JxbUurbRaNaK3GnnTyOskT409bVn6yQ4kqYguc1PzTgWV3Mgp3SDVVOvXyO04cdHGADBJ83JpZ/C
T57GlqfSbBB8lo3Xqa8p7Jenpcnjft6M0LVFuWm1WjbbPAMPtNWtRJu3cValztYrfUfb0NmQpbtp
Td46OJal7Zehb835giXIUA1j6ILu0+/1QsbeTxAV2nKlZqvMo042/aiHgDdV9onAxflnqos2faTy
vGw1VKf8g6N88RPMr/G56mHLXrP8q1ihN6mnjvMjrsBy8JEVJIta28bOYu4tXSkPWFtp4es+CesJ
e8bECWXcJ1ueTuSik7ZY5pciGQLjHq6gN79UAYpTeWiYU3Y3pTJLwNrG0yMEC0Djpt6NW8zqaMx2
Q1ZcidIs4SSMlWAfx4kEla/7sTLDbHSK7GuhzfF3W6s66z7pjIUPrkZd7oA25VfOqM3mo7dAhrhp
Rz+gblQNZfKILFGuzP2YeYl3DTxRjD3Y385q6i31nzSPFnss5sfFmJzfNn/Ee8ReMFQLrcTg1IeB
Srt2XwieuStRGzJ2oxlClL1RqlrUiwdbwv42xrGtEZy7eTsdpa8p+wCUx/d2hZFaN3Dj2/FqroCd
3cqg9qzjEmu5sc06IDi0pWUqsF31pyAC82Nmv2igDcGRf8shWEXOpYp0r/b2vTuLrNqKRE5WNAgt
AQMMqykAe9221ffBqK0salvX/KnHdAJ+DojDtVswqZ34pPVW849twNAJC3ey5v08mjZyecDQj30/
pfNtgzPvRAGK1yXKEF6/pqahEfwNAzF0COI16FU460W/01eTzIkKfC6fdE50eavGvP9aF4Gp/UsM
ZsGQwNm6OlhaMhrhpHTjl9CluiRjdB5iQBhZG/70v3GRoVx5lkkoGxgHAl868v/gAffGEs9LmMJ0
7xGogpNrwHACMfXl0v1+Flmtw1IbIaSxqB8AMjqNbASMGUNOlXNICReLT36zNAEMmnlsflqmlO6d
0wxLHKYJoINI65t82lcy5zYDme8sD8HUcWR8pLv+deZ5cTZtWQxdH8aILrX7RYvbH+PYDukYduOo
e2GC/u2NHXi1uc2Hvh/SC8Xl13b6yXNFR2VtgVPTWjPnc7M9m4wsRSxoOfhGK3AHt8o+uzZ7I2i2
RdOmhM1lm7xkRel/tQv0fKI69yrvwbdni0xgovtxoxUi0dfUxrDrsKQDHX8myVJQS4UwrZDIPbci
DTti41sLN+lglwgCfIEnaX/znc7oQiNBKv/arfrcv6Dm8AqEOJ3e6r1LnR4aGLqF5warqMu6Riys
4TACCqx2GVyO294lk666prhXs54GUWf3KgkDMcVyq+ntcwOz3YIaJbuD5s/PNr2d37gtZTiW5fPw
1e6HX348mpdMzNe6wflPRcfRBDzDq01h83Rn2XRcG6+dxwPczrmCjwjlsQwF2mCmiTBEolqI5Uq/
8/RxKner1colScu3Rwo4NQEjYelrRWD9+x+NJbuX9EFjVz901Dy/0sTqohruj8ULzpMziZzY9ePj
9CpSeTppHWPJ1SZhbTi/qT0w1a7ytcI9APRQOvCLFXLrDyQXR6+ylH+H/V+ubwaR+AfNpBQyh81s
esvG6L00NkNUEwPvUzq0CyhcSAPDo1Kur/BCcwokxsc+MTdEsNkdZDyzumsyelQX5nBehl5tM9a8
/7+SN1WA01XrM+GlIEz9g2j98boiILqnDh/cNPXk/e6bUdvwfwAu+vHKvR2VIuxK0UVajB1zfm4D
WDSAPyn/VtCvnH2jmmC8KkfIDQ8imzP5mAZWh9MNkouXGs2vO/Hko9H1AkoMlIUwFw7d2T4pUkuj
NlTlRwhuAWY6flvuOqxvxaeEtugDiq/oLqjasqFCtpVj3su0bp2dLea4CNMm1ocrPl5yNys1NEU4
142T7afcRMZLIF+6tVSF1h75TfFvyxytXZXGVXCBLb6+D6eTWM3y6FviIwNe7hxCJdpW9qZeaAfP
7XdzkIiX0enm37wlzgNvoYhmQ/b3Zes4v2dniS+U9171OM6GBzsCYNmjc46hx1n7xxyQ/V+mJT0O
i1UbWxmI8SbrapdqDaFHvsUiJMW61JL/R9mZ9caJdGH4FyGxL7fQq7tju+04cXKDsg37DlXAr5+H
XMV05FY+aaRPmVFoilpOveddzObZAS5tOPmt7lEXZKKh6skK54sRWVW01R0K3DAgWCAsvrvFkHyY
nNCtdtnMlZNwpcrpRh/LVKlsc/bodvLNwdX7R0kk4nnSE3P0R9MMla1Qa0I0fFzrzJ+mpaB0hVeG
dCLqNbvfJo0RRyc6Vp5+GiZduv7UZbXype65KqdH05C2GwBZ4YPkW1pP3rwah526f3/WXxEBgA3J
NMDug4KLXsd6kyzl7AGMqelJ2tE4+wZaozutm+U9CHq1BwdITx69cV/Vop/16Gp3ZNb2397/EeuZ
wyGJPQXEB6BMWE5ruN6ramwF7EGcypZO0DFH+Df4rHEtvaOnB7ZpGKmtbkytlcZOsSo1OZlJpd4y
V//Lz6AjvlBM2QgWS5C3+844z1Jz87g/Zc7UGltpO2Mw1Ko24iIRF5ofu9hXW1GmfBBjkfuTyG+5
yf+GVf6cxIwEdmnYcy60X0iPq62v9WIguSRuTjKcI3cf914/+5A+W/c494OW+AkuGs2ZK1b73Wx6
V9+iwavus34c2tlXROMQPxNFMqhFr3S7oU1Eu2m1Bjcbv1f1qT+4i3puR5x9d65mNH/fEGKF3p2Q
lYt5WYgUTXHy+q7D0UxyOWqb2t5Zw6zsQwUH8e37H37dY+B16cIvL7oYYPHOb0dcopSZI8WpTopr
/8DiSBEb7Js+x01fm8H7j7rqiS/PAj+AYMD3pe+3elaa9m6ecL87Can8GMk1Nv0wLxJrK5op2eP0
Sg2TtAS/7IhlKl5kGMfkBxTDFxA5cYQUd3PtrasDNvolHoWpD+uEEmWFpU8AmrKd0vakQH1Ngr4X
kV+WWdMHqgWEGehdMt9KWjeWv/TtDKNbwCAYzG82j3W5zXZiq2PTD6dkoQ6cbAtfzYOodPReMut1
4ZtVU4jk1EG6V54nMqnrh8ZU4TlPOWlVcwxA9eoBdDwksadE29LL2xM3O90BGm214adZ6nLcOfac
h/sU9L73Zztykk2ZZan9RSBZ5swy8BWy7glQzeSFUGEOXe61/atiVtDpd01R6FUgBFs1wI05umh6
kRzemHy/O6GroYBotTgr0Biiil7NiFqGillGojrR4+vvp9hapP5TV+cHjQ6l6/dhpkUbNBzN7Jeo
cX/MjTu6Oy1N5URkM5P0DjGhukkgfCRBndrxp7yOqukwzpqSbupJN47CQql9o1JZyxNUJg6uHlwz
kIIsrTn97bLpSwgARD+0J8dhBj90FSf7hyQGHdZIiMtPTbYIXOfWCveKjhD6QRFm1gWDYWeYlpZZ
4nz+58UFpwW0GBoPnWcA47e/SG/ViaQWc2TrNOrTaAs4lMNoPGpa9TA0bvwo0RY+UuPrx9ZCWuGr
9Yh8kLNg/By1kCZvDNFflhZ2rYhF4JMu7L3Vp0U5Gko55MapA0gG75mxLXVw5NmbDf3+WaUNfeOJ
VwcpdMuFN0uvlN0FA+nVaq4GkWsYpfUnQ4qoDWTtlGNg9CgLN3zMoi5xGpB696Sl/EcIGIBZNwqY
EZybLDesG1/kegB4fX4EPo1k0F79GumYYaTWdnuyOsdOjvlME2yjRqawvzuRTOpNVxWmcnx/Giyj
+seCokyAcARreFlRGJesw32xWh/ZMW1aBPZUiUCbhvmjMjW9RVmRtM2NEf/L02jFOLTQuWdTuCwF
/R+XK2K3S7YGZxEGaHO5nfNZnQM8AoY7A1uE/95/tVXfk1fTEERgpUNPl0X3+3T542HZZAurzmZz
O/czgruS3ghtScW4gXZfvxNTBxIMFxG8iSBWv32n2rNGNNGg+ElRzfKD0Do7/iwHmtqHyXTD8Ab4
sr7NLz0ebh7YEi1XeayQliv0H681qSIeQiu1LyXrSEuDava6jCviELpc9tj55F4qRD8dC41CjNB6
fRrExhvC/LuyUF62dHrizA8lM4sgNnPuZmyZy2imiWrWpA/badrUqY8xWKVr+/e/yXof5NfT0Eel
Q2OMfAHa36tfL8CwHXO2Lx2GRo+0pbwUMNH0Ch+w5MNc2cVXZZgjtNSpax/qssqfirqWr7WJR9mN
+8fyZf6Y+8tv4SdQzy8udvTGV8XjMKlWWZVm/FRGTkdclBnZQYyTyFfZxs5zPI4OqKOX32CDrJY5
T100HfyPFUd3ZN0bKdOeQkEKQbJSGf4Mh7j4GCruPH9XyqarNrkw5XTD7uUvo84zSSaFqsxCgLDx
dtTLAnYNEL16mfg23rEe4WKfarMq3cIvw1x3Qf+LzN6HXVRU3dYb7bz+onDSz5vJk1G7BZ1Xxa3g
31XxvowE/DGMfDz4PrATVpVzPZshpkTdeFGzeds7hOsETI6j1FPTCsbaXBIuTHYiUPDSOMQQoW6l
1K6ptex+iNU5l5F1w8PgLvV2YDIHY9psCrVLiWYeDTDmHva+rTFpeEVjqj7OfSlLzKVFK4Iunrr4
BT8DWdyVSBLU7M6Is0rzIZdbCMFdtqNbPezfTeo/5ig/kI0CeJcOMvd0fujbH9hWeI5kam9DO2i0
Ob1DdeGRnl00cU2AY6wWytlsJzEewdq9uPS1YXa0IG0BbC6qKz2xayED0HiCTGVyxJVGXj7rpRF1
p1CO5XGuOHX/a2GFmMkSesk9BPit6HYF5oahjy1LqoH5laEejgFxZ/1zMRYxoZxyqhMXNVutuP2G
hD3toBWTJfF2mLziIfTKOtspXpRmWJ+6YrpgRGCDiCh93G9bQS20TZeQsbsqTCysvIdZfrREnxjb
XPThoAdxMaX9PV163bzUuMTThM7xMrYfy26cEC9PDQCYHYf1cNDHRN0rc6YqT/wqbIAXEjFOKVGS
B1YuE8pkNZuKu6EZ72Hrm8VjWJV2dwsDW6+y5VtpaH5IFYCriBR7VcHUSgU5zuy1i2ykOJdeWAA6
TFMZlGmtFUFpYhWxyXLMincRe/hGHyVmIlG8tNWIQ//4/la7glL5NWjj6LxQ2WH/rK2FXX0lzWio
zOapn8MH2Y3xwQN+DmTegXaUYfafa5bhQRNhdWO3+euDAScXd1BWuL0qLBVp1npW1u3T6JnxgX5Z
4TslzDr+uHhM3Ul57bgx4OJkZ8Xh/XdeV3TLS7O5clOClea4dKDfLpe4zpkL4xQ/1RLl6aZrBN5A
Yw1NNkBhkwV2H+bGx0RgWTSrdfIkcYr7nHvpLVuO6zGAYciP0WE0grCtKfsK3dKWwNvhaXCY6Wao
6b6WF9O5EFO7V80m+ZYutpd5byuf3h+C1aHGCACF/CaxAaBDcl7taHmt010tKuXiauGY7nJLxNM5
SdvU3MAdnBCD9kLzMT73bm6mv9/q7WbFu6JyR41pQIBeJxGoCcS81uvyJ7l0a0CsjSZfbi+TquVg
MwvtsXJzzvrZG9WaOAKznJ/H0eK61U8exh6bRBlTeZaKoLPAZUiGF53tbvxvhMs0pb8mxIrywwQ/
hXZmWsh43xNbUQWjJ8P8PNYD7oFunOmTb9fjSILH3Gp0qrOyPVUywoMn71iF217QqyncVJ+CQlVH
FI90+aGkJVpUb3QnFO2HcI7NbAdkW4kduIqSpn7YZEP3kcKserSNaf4asgOGF6tqGns/wvgot1Cu
Zw9FhJp2+85JzCaYe7vP8A4aVOfH3KNiCCJISeEdsvmczaHHNW8Pvpnaj6EbFecypfu6nwrP6oJK
V4hl9WcGrL9r+6ZzNjWI6bBxBOaGQdHpNvQAelfNM0z2tHssQ7cvTmiOUwObLQ0vVb9aIp7LIC6L
hJbwWIzZzmlH9wmRiFP5Thy2nzOYDVxCu3Qev1h2YX1d7vMuvLOhe4R3U9r7gTyHlF4n4X5BLIVs
4bGq8uASUSk/SexJDlkypktus9EqZykp8Xy3Jklma+N/TbNClgIuR+BpnZn+bCWt1Y3IKh0WTDQ1
ZvPVlZFjPy6ipfkRxrOiHWEFWl0cTB4+dB0VkRFQxRlzc2hkqX5I2YHTZkdcQounCFGfLvbVE0ua
1EOj/9LaGjnayEBzQA7YgL/QnLmPpSzkJ1KPR9fXYTGUm6isam+DOwecZpHr+WbOI+8AKYlLUqAW
tCIDL44hLiAbc+9iTJ6nvSXd6mvlVTSFpTunn7lW5t5mUhYuj50bZRPocwTbYQ9tT8Uj3uhSb1/P
Nbno9Gkh1rWV23koV6w4DNpJynTYWmbr5cfJGHP16Gql+N7kRZRt8Huu6olNU7gvHRdP4zxExeAg
L4sxkKriXjjFgSBvPQ3YEMRJcwrHfO6nxalMxblDSzZL+vH0wETIi2+dTplzj+l3JY8K1miWbylK
Wu8d3BoLeIcyK06gDL31ERVKJM5zo1qdL8ZY/zHPU8bikrWnnqReuFZGwzZpcAeO8cTbjpVZ7wtH
mtpHLJGUGb/CJO6OsJ7KXt8tRQ0VVeGoL6NSuzQXNbsOEdLgfbVLXWgdxX2BDW6tbMmoa41gTrPu
gqkcJsv6PEyWP2SF8o/2BGySqFtonFOEA+JdWddC9IUKYif9E8wXfQMLzt2m+DOcJ7WKX6phyO5q
Ghf/eiCz6JZ7PRLWBUJd2+uAUEPhQMD1lOV0W7BgST66qVv98JwOpLpiPWsn4Ozwoey99hYZ8fpA
siy0rNw4aDKC9qxq7cJVO2OODevCZJ41zR/ccTAK32aBovxMbHMfh9Pi2FlwLYg3XZIl8b8fztgY
4WkLN4yBcNd9aLsr5tQek+SpHFVKozaPsoeO5tTRLJrw2RCqebCMKTnY/excRg/5itInyo0b6Or6
tXz6xSiEKwdQHKjqqkgb03bMPa0qnnKr0Ehwyfpkivasr9HdRnBZ1aOltbZzA8r+21NtNHzuAhLQ
W17VJXkBgGvmc/3kqGp8wTEx/tWH5YxxuZ0/qB3NlhtIy1+KURtkB7Y3Wlgut+uEeVGjG2uMsnrC
S64sD0o5ZuMWzpfpt01VORttiF33fmrkpzJS0j3N5Q5mLNXchxYxz+P7Rcn17MNByEbpBf9cB5RZ
ipY/MIs6hvOI7Wr9JNsq/9r1hF4XU2gFkp76KaOLMwZFxK4gR2W4sequ6yEKErS5FrACsq+resjh
lM7Hpnoyhi69F4OhbkZpDd9GwGV/ykkiKNI+fXr/fa8/t0UBxNCDcmlEBKzu27nWKISt1OmTGCBj
1knKKajIqsiWwO8d/SJohu8/8fd7rGovA5cpYrbwjYf/u1rg0m6pFrrKvGTJDMe1VCoDNMN2Y3GI
OFk1JNBWviOOk35c35ilwv4dxl7/md1Aqc+1S3Y3UYRR1dwNJuZA92AUHMphqM/P/HIY9GwumEv5
RHYY3s/JKQZ4utk0JlWghcVkkHGRtNRym/df7GrqYDEAO4JNmqg2HK3Mt1MHnUkFmUGkz4WT5vPG
66zmoMB73Gvk0x8cfFawLQYigjtYOrdyMFcIBZN1wfTYtagoaPIZy3f+Y95maS+NYqzzZ9OK5a5T
VKYMlRIi27wJylZkh1LJjAcDWuKdkqTaLaxvKdbffFRYKIt7DFJMWjsAfm+f7yAJh7KM9SarRRoB
yQNeRQktrF+jJ5ILuJXpN7PqdPu0scuPQx3nuY8PlfMCy6CgfVhYn97/HFfLib1rCQQFjVhUVOZ6
ZtNzb5QcOXGaJfmTgXbhQCbYHMLtNq1DmonwLOb2lhPD1Xpacp4ZBo/+FjSZ9bVuhk0egoSbT02o
hO5pEkZxDpsCRnnVeNlBwlb98f57rlBdvjw5iMvw0n9EF7Ruc8YKNcEwRtPTMCrFx65Rqicn0dJ9
nFNdv/+o6yEF64d/j8kFBzP9k7cfOYpimMTSizDErdvPldS/yMS1TyXX+8IfwiHbYuCd/uslnSoW
lSqX1CXaAuDi7UNbmnxQ3ZrwiXiU6MSdzQ1Urako80Lr3m4c59SUlH0+K1vcAECvh5Yno9inuwsg
xux+++iZSIsxy4f4uQKbOaC3ghCrkUP9ELYI1W6cgzR0+OveriEaSmgwSGxiFTF33z6uYjJzh0qc
J8qPpr3AnpAN1dacFRKpZWF2v1QH1T5Jxa4aIz/QCmBHSvCUSLBhhO68HLIYgfa9hnhDr5WfbtNk
ya5LkuJRul4R7gzIIBjKKykGyhooU3xHJFVn5D4O3D3u0EMfd7Tr47DZ9I4lEnyZ0GYcpdSq4ZFq
XBt+aInr5feZ5TYqt6zM1MaHfml/+72C0vUwyK5MaMk4zae6SIqXJs3jHCpcYi9QuYjmbTSozQ+N
DSHbVHaKre+UdoYgyK3M7rt2QN1CYa3CKIrL9pfbmVPhT0NX9x/IOlO+pBCdh3tYkN2nuK2UV7cc
uh/5rBnpFvnV/GhbRWgGkYit/qwag/VkEn38A9Ywl8+iLTU/E0DLAUof8iwTnfwoH7fA+IM09ART
BJVYu7u+SKunIdSG/lgSvm1tKjoTQe0l0Noimk+lP/TFrJLo4spiq9rjHB2caVIDxUWa+qkZNcXb
D1FX/ydTDOW2ZC223T53VRk/l9zclV+tLprqERZ3uqGsrMad5aWVegqBWc5RauSKD7Db/8c/8Ncp
MuUPzxbS2Jr9kJQ+oI14UeTU6J/x7S/v2o5z4Q6lluFuExkO6WaKteGLwZlebZFxYQoAgNcJOM8Q
vH28JRMKZ/7c3uhDa8EV1rOqsu/JvcVsWFXpcz263JbGnatWU3s2wS6SF6tLi2YTctsbg06LjPww
jtRqPjZmwgkss7IORBsWGiR7tAv+UA2pubeSohg+NBPYSWDPvSY+OVaThXdYRmHJu50JvpyzgPuW
V38tdAg5vtVERKujYss2UySGvZjc2Hgeq4VTQb5EC7+EUjT2qU8nw491jwsq/lrzuEmqyn0FvPfs
H00LTXaDxUj/0kS4QAe9njrpibDcstpMvTaZ58JFBHiEjJ98GyIDR+MqShSu8sIYRLURtUx/RBxT
nyO4e1+LvCxaXyGYfAcTy7Pu0yRyP/Qtao8tftCh8wr8XdUboLsJe129RqbmMP9jP0FZlSAhG6yf
bP59dxkwW7sfFBiiG6jGNA0GNrfBJ1mBrliCgfdrjvZNfcz62Q4n30ls+8kNAf0hnBUgTq3w1AOX
QXYRMIFMNoOf9nEzbbssaZIHszXGcef1ceS8VGI0iVjXHTOWPj91UtONXdBCCqxYKQ38vGVe+WEH
O+pQJ0w21k2GDaDjdPwiCCKG9SGN2/61LeXwY2G+/cw1Jncg+bTjuRNe97XECCs5l6FIq+M4lTXm
D5Nt+2aSjs4x6wqrOKpjqAiqsTJ5tYayK36GrdubQAKDbgf6kOo/GiSt4SGrB6/084LKeyPrCVqH
FtMXPELFzi3ADVmYFyj5tR1kRiv7H2E3iexO9FhkP6eDlWuHsplwrqKfpWT7Jhvx4df7GjkF8xER
hMtpccDkaqS9WLVEnRX45eJjlCR1oEKTFxv4U8bI3uBE8UYVbmge8SdPozvHCUvs4h09nXw3LfQQ
BC9PNIymWxNzzNGZ0k1aWUmyo1y1AQrNvH5FLpxIf7BChKU+ogBjxljLNKatkurxrqSAsF56IxyG
DyIETgsKzS1biJX2UPk4Q9qfZNigBAvNtv0wMKqDtWkm6P8no461eacLQArfVLS02I2WVW+xlKSN
kJkIkQOI7qn95NnQI/ATJ43UDsaGfK2NVmVET5fo/bb8BXqztxHC/sqmRP6a07p8MTStGw7C4wPd
kxXmjOgo1LnDMaciYKB0rO5bLWC53qN/cQS1VJvrwYR1enw39SrhrkCF+ehsUIFV+l5BReZiKDm2
/1XSSxXfySvll4JaX6Bk8Cx8eY3QuWWAs6YpUxK5jrMYW9JRN+g9G28PUqeuewgzonl2ozgej50s
3WPc4DGwyXAm6XOMXDv7vyjzElzOG0VBh8hq1Eq1pf00wAHcouzPrCBPmElbqzGLX5rTtuDAMqz7
wPJ66Fpp0sqzMyXFreyX6yoL9cZSPlLsQHVY0/Qi24ElpMXtc4HRWM15NXjbMdeIXLZVoWxNOyYr
N4/aWzlC11cICtbFoXsJY7puCnmtqjBwff1sIC3kaPfaqtj3gwuTnqyLmB237yWGpWKSrzIbGolR
eRaNN8qg6wKa0llfiHQI/egQrL5dAxCby0qrnmdEId8bngv7KZZo1OJKCdBWqcd/LWpRVXPbB7mg
300N/XaymIY0Gc3JeIINEJ272ErrjWq65eNoTd2TgJmIwrka5D+/J4+FPmMDtaH9VVcXprntCr2L
pPEkY4/SbY7jHUeKe5/lc3Fv29Xzv78ldyEgYYyori/dcFyn0tA74wkyZPd1nFI8kNMlawLy0BQM
VtkdmkbN/xVNoYdP7jBZRnRscLpaXfUx48+1VMT5szVwHfEjr8E5pCrEAyLdHgX9VCt+T3cN8WDn
3rLsuZ7PsNhgjsHRAmq4op8kBUbKViHcp0HWSKmgssLT1r0EU2Yr7jZDZiaHbgZcDGrkSJ8lIRa3
sK2//ASokNhCcClcLDXWEB7dhFEMWfncj5nik3GLz6LUSmJlosaraZGTzxyp0nktPcUTuAhY4oal
wvVyYiukrYfZgeqi2VjNbpBcVWSN0z1zzTH2NBVlj1uTZt6ZUVo+dXpbvrw/0a4e6C3EU8zEPbLI
gJVWn7xRu1SB060/Y1ucfGgkMkWZmNYdnZ3mDomIuIG6XDdSAQ7hQ1iAOr/R8hVg6VR4uyLCDJ+t
igwWOkg2xt6lB3GERGolqvBVTuwXObvOR9Me4LvrhqweFAiFt9xT1ixgKkt+Cu/NJsK6Rqfwditx
LMSOTSrCZ7McJBY5Znnvuk2NJQGW3rRVy2Sna4S8Yzodfsn1MA8SrTW+xtOgPdXujKfE+9/iLz/I
AsJdiGV8C7rNqxvlZNAGctnfPmrYJJxVWiFfhhzTwSCxEExhlNUlmwYmE/CYPk93UaRxIck8VoOl
1+r3XtS3vMquVgTeSNZiUPv7WwF4vh2iLPS8ptXinA6M2o5+5yjut77L5Vcznq0zm8XrZHXGAc2+
esySyqpvDMl6euJGCGGW1vvSWEFEt/pEHqkBFuEk7UVpkjq+Q9fS5o9OXbrdAbEXxrUYFiILfP87
rE90HsqqQLeH/pG+ytokt4zKpEhz133McNn42ffcmvcdf6rvdZUzYGuPRTvsDFk07Y1tf41Jsv/h
bQVnDE4vCP16A1KHFsqaApAPjcX7HvaF/aGuZs3cpjph6VuCCpUvOT4PZtDZ3RQf33/vK2h/IWrC
bcAVh/+zkDvefm0Ye22LzDq6VGUzfht1BT1uORd1YHR59gUpVr/3zEi5eBVmtyNmHy/1IEiLpgC/
hV1d7RP8lsX4EqdNeNML1P32tyhNaHZwHfKLRvTK3eKYt+UWlR5CnKVOhha1tj94XhTiSdIV+9Cd
s0+inUPjcGNMluf8ifLweEBaD5sljiXEdKszIU00Y5CAxZdJqOWxnabi3mxHh3sgFKUfLYZ23xxz
7J6N0lV+AVBGiI6tG5v09bSwwbVgErNnAs6t+WxehtQ/zYV1GQQtzsAuh7RCHGGqL63am9MmNoeS
wFq0SjYZYs6gb98fhOsFwWGIwhMvBTQBkHrffosBe9N0bNTxggdHccm0sdjNzuAFelhW+9yQypEh
ulVXLwP7duBhUOJNCU/NQge3xudDxTJEXUTDpevnwfPtsPRqX+aWcgTZSffvv+HVPsNjGFuKHxWT
E5xV3r5hAmugbQpNu7hqPkQ+rhJgFUUX/peMariLyGAN3n/gemNd3suE0gFjzKD9oK8eiHt/J1P0
uRdznr3DKObygx0TsnoP7UIcmcfZJzrZ1hYM12GFzXns3viof3tldnUKHdjqKG5WC8ysJq1q1Ua9
zHhfhTswLzHdRwO252GZaNoxp4WX3/CHu5rIvDUEfkYPEw+dK99qmOGXkNs3qReLpDjsWfq5OwCt
DGagusIxzqBIxSuIYFgEZhXGP/95zJezhC0dsIXCevXGdt+wZsrWuHCmVb2P5q79XC92vlmP09CB
04sQmhiUCskArvoo3W5ssFdTmlzSpXGHDSerGK7129en2VCrk6Lrl5n+T78xk1oxj5mGdVtLSkhy
Y4qt5T1LNcedjI1L57UXTd3bx3Vxif8UKs1LmWL9t2kaQbT2pieM+QwVoa/2Q5dh+VGEJBggibSh
ZVZWNirfIZMYBoi1EMZhKOGZRYmX4E3riTw3fGHGkJeCxqy74tR35F46WIWSB0avjFA04gm4JdXO
4Pq13sVbZN1Y2vizDaM1D7iqwsYVXQwkntS1wICDLBFrM1pL0d97Zv+QiDHtb7QGrvi4y1hQU2Oy
uxQ0XG9WYyGSvqKbZF/yaQRyEtUlxYXKRNeDORe5MpTzcZI7pyGpq2039nJv1nb5bXDj6RUHGbGH
O6re+lFXZws6mYW5scxGY7E2e/ujYlMXVox1zUUrAbv3iRK13pn0gWLQiKwulT0DXoMyYj/hbete
L5R9xC6WPKVaXd6yfLja5PkxWOHBB+ZC4JE0+/bHwH2LWwLb5ouul3GOSUocbpJpnETgaDUpGws6
lmahceNC8LfHIndeEgKoedx1zYFIysH0pdIuDm4r1pEgHhuuehWDWjcN6XDnDlrUrmv6/kaj6i+L
kfOMXWA50bhxLv/+jxbs2CLkhNenXiCjZf/ZrTtv4lbRBeQhT21uvOVazLmsRdiLPJD7LZX9+jQD
Nyq9eRbqJUQz8iWCIzQEA/eyEqAvjzcwBeb0BH1fbuKhdvRtE0kaFlqZtkcNjvHZbZ1JPGKSY78K
PTN0v1FmkuHGqFU3rd2n01bWdCOeBwjacYBFTeJsMDRqDgmSZuFXWV16G1MmOeKRVizcd23qEx+7
Tq+4JX+6krBzoADRWAtNhAsWddPboSXyL2qkUfenUuJJ+SEKO5DxWaTY7CPMSMLHOjOBNemPE94U
5rP9o0ahJc8YAcf3HimCyc9SgqntBislTFQdvVzZIzSCWV1B35YnMrTF11Rv03ybTIqyC6fMKG/c
AtbVMGRrwEisB1xMSaiF1wl4WZpXsw4JHZFonnUfe6/RHtLcbujO0Fki5ChM5+QO8Fg8tGU3lBcD
vG3wNWDn+BPi8fKGqmRVMnBSU5kjPvpNhKXDuqykPyYshbcXN3Q4zxlj22bIf+dsDtRM64yN7dD/
U30WU/VJT+xSbiTZsFh/KXNh3DjErz8vl/flLobkg7sKe8bbH9JZrTePlp2e09AcmyEoK9nJ18qC
eRnQW8rwLJyclpZB0tGZ9stO2M5mLrX+TFAjMdHSbXuLuEm+cKhxjlQUXT4prFqrBZVRqO4vM4lG
rLlg7pydup2IDrOiqgzsEJbzjaJgtf8QUKy76HQgdXPN4LhcjWqM25zso1A/A2kN3We10pIjvVip
bYCk63QI0EOE1m5uUWy8vF+P/PZQ/qPE/f3sJdMG6hrrhR/wdiBVQVQb/VDzhAedOULnh0Qa4gmW
oIHHv7CQxce0duKY34I3GMo54oBFEuShbLvObzK9HwNVS0NMX3s7ekXbjWq1E5Fr7Uj7TTnCrT47
FYMKM1fHsA/2KbxwFUwrL5QTPLHmi+4O1RNMTVwSssLr27MSJurSZdKnIvTNNqOXl/RF58fDSE6g
5pXGQz+6eD/nQzpFZ8yH2js3xvNtix9k1AeGgChKS4pZ+Fp0w1TuitwdP+BtyV2hz0QT7SJNq8cX
pB3Jp17Ao930+Pb9UBz4JueqM2NkJl3l/nCTAuuSomjFzyKkZ+FT6XRccJiYxb5aQoL3tqPUp7yy
sOzsC51beoZk+oCZGnoIJyTBGSO1VCTuuQalR8HcgSgToGxN3gmoSWn2snG0Y1Z7VcILmmLa3vjC
fMC3HxiQi7OU3tFv/5/VhbqQgJ36MMdnPG9quaERMhxMlfbOHhvx+dBno/b5/SdeL04YaTwQ8HjR
Xl7NZ/qeDidtGp+bKjGHn56Q+lds112xzz09qskYmjUOiCYsdccHQncCvJOwcUSFm1q0He0SS7AY
a2FycrmaRXdZlmjTfo4qa9yYKXmfOHJ5yadJqWVyb0Vu5RwGqETGjd3ut0Lq7dihQYS6QtnG1nUV
BFCok4UTsBKf9bbu06Ps07LWsJ7A09r3CFw8xjpB2Hce6YoevPC0ivUiaFtn3EmCDRCtiyw8c/b3
+rZy+yrt8JfU1c9W0ngPhPnF+H2bRNhHvtThi97jQT19bGrcZratZ+Y7z2CXv8PRNXvOCO8t9ywZ
Ff26Zbdzthm7bJyWsGDsGgONpEAkAZ2Z/z5WHbcHn/NS3Gbf/7ar2xPbBbILgFpuEDSa2DrfbheD
Nk5N1HveyYFy/qt2HQt6aYLrnWaGj6rC1/IF7RGgGZLKbn0O42oqk8TxW/tC64Uvs3q450zRjDGz
e5JczziI+1SiJSAfeMk2rNLohYtU7mBG5mnfAIqs5KXDQcD+brmS7O0EAyYR2IqufcP5pe9bv9Sc
6cGAoC+0Oy3NpvQFABCSip+7uRjGILZq5ROLdMamyQqL6D5sYjXZ4EHpdnIzo/TaoYPIvE+RFnsP
bjgbHbOaTa4FKsDaiErOq+7xm62yQze2zfdRGyFN3Lhj/R7zt7N0aQmx3FD50b9YD8tspazGWrVO
41AXFc4GmCJ695rVDFuILEQcG9zniVlPy2wfW0rxairslXSMXauZa5ynIPL/atrYTu7Iuyfituz/
p+y8duNGsjD8RASYwy3ZSdndkpxuCMvjKeZYjE+/H7U302xBDQ8W3osZuJpk1akT/qDQ5POaGipA
Quur2OGyZDMpFpTJJk2ePmRi3bi1VLYlU08ykALmGQS9POOyxXbOrPcg/0WOCd/o2T+tnHL+WatH
t3xw01i0G6dNWr6g5U7odI5JbN40WM7Xz4w4C+NLiuZzfy+h2gLuiMa5CgYtnjBLB39BCZBX+BXr
nTsX+6ZQw+EZvUxeK7/LOTY5shGPnpMmpwLMJKCE0Z6aCn2Eqg6/4SaeCC4s+grTFhVHM/luhwY6
Fy0nR3kFO0pjTxZjgp4zxuaH0ASTg1KYNyFYWChV828cpy6ahhWF0tfPj9Z7Lbz+jg5jCQi7mEZc
uDzGmWqhm9Jpd1m1TFPttHF/kaSK7Pfc6kX2W3MTTJulFs44j5pTvJ2ihdzaOxyATedokWj8Jpxa
/YH0OtWemnc8dtJI41Ugw7+I0OUI5v0sY6t3nkWUctVa6lAb3Opz1H+v2syJftdR32wL+Emht/Xq
1vQCTybc/q6Yx2ePBlUMQwIAQRWRel4pUT6ILvwmjAVtsPQu4gXn0QX2kJu5uTfd2SAhW4hEXvfF
UEyje+DM6eqd2fRQCLy+i9uHRKpzPFz5AZeZmOHAoGSMThvIuuBOMPIZGXT32l1n02Z/SKUqHhqz
k4gHZKFKIyHJUcVCTnludp9//VUpSGAlAYM5QSrI8BNU+/mjR1lJM74rk3uUKocUWr9SHEc9w7FO
tSrnSiRd8+yX1Uwam2SdtBwXfarz1aSlNoaEVH+nibxvKIBcYYhDmKVIIBO/i/J7V+ODEAzGUKV4
25qKRSBUFG2Xq1J3cV/vpna4q6dk3LsYfJm+OoukPxZVkek3bNchz9D3LaS48pouPxC7YlGYZxSO
v8NaIEDVUjeJ4l65gwvpanvEDFUYmHPl5qcSbgOXgdV/1Tri5ZWFP/g+sFp4VSj38eeacsBsqBwV
mcT3bpR0I4BKOgavaieQ5wYxNFr9tUHw5Vlg9o4WEVkUXEvC+vknAlvU1VESJ/cy8UpzR8o2mJue
FDr8Qjbtxk+uGmoV0M02euswEGqPn2/I5aydRyMIrjSp2CjoAdG8O1+fCstJUFzw7uquSG7HcCn1
CavqsWNs8qBn4dxfyS3eGxDnS2JYsegnoIbE2V77FDAdzqpcFQ7VruagLYX9fH+EoNe0d4paNvX3
TMi4DdKxAYsaoUoHsKawIveLJqb8hy00EaJU3aOp/QwXFXFXXZ1y+9qI9IP01kI/HaQQY2u0MdY9
XFUZnMqzG3FfeyG5oz8pfTr/7gfZPSoT+id+k8ewX9JlaJ9mUfW0uD4tCswy1J6iopKF2MEgUuS9
LSEH+LaeR8qjV2Q2QIMJEt1BGQ3rTQk1pYk3Hd+g2Akn78WV7sLlWbJM8ECwD5i2IaCwCjlFV1dz
y1T7vhw17TYRCfigXo0j5RBHGRBqXzG4FbdwNIvqGp/cXOrK1be2uOeoeheUAcHvfHvlhpWk6Zg4
d0M2VF/wzey/Wy5Iv8IH7A/g2KkGQQiZpepi/yPD0KZ0YS7Nn1qZbCyHiqoHoTI9T+haN9zgXZH/
mk2wgK8Jc9X5K3YKHRBHJfbKH3U9GQfLTnsRorsaLeW8FKhrbT2Xtk0wznkBtNhx6nbbDp4y3tca
FJDfTa1UcfMUDVHbNttI6ZNC+FOVlkyaht4unPvRYPr70mN7cINYXGXu2hwBPZ/AvYCmcQ1rfYRJ
i18c1Y5qBnKiHQj62z8HQxVjtjOrbNGf+vzoXnRpODtLl3+hMgALXwdJJ3EqgH01vQ57VocgdXVc
OBpdyb8JgRZnAEQKRaidVgFiuo1Lp/iVlJqpdDef/4wP9he4oWWAxoiHWcdq1JCiN730BMS9S8TM
N4rXUh240Yw7IsjcYT+3trtJGwsV6L9eGAIcexqQB9CwNVAKoUzKEYHvBciCLiWNx72h6aOSn6A0
IArzPLmHEnOtNnrXE1rtaRJw5mlEBrzq18R4J8rJZPtwvlsw3Y4TNElvN7sJydPMLzO3/6OOVRL6
Pbrx3m1ouvNDI4tCbsN2MBXQ7CaaykOcuHdJMrnbnkzPWdp6WribPXTZYfV7OarfKtKc38I0RQas
bfOpfSB51dxDSDtiuou8abHHnqxe/somXAceFQflq9Ncm+mvfqzpmij1gBiMFSKoPWyZLqCwv2nN
NCz6DbpU11Rv3y+q87eyCPOS1HKPwWTWV9tgGRk4RqF6QKnLBPozM/xmY8i0mE41EjVfObGkCUhy
eC/UBuUPtM57d9xA/51bgNGMJ4p9USTKPwBoEaz9fKt88OsIQQaNTXSfFxLFupHYgzaIQhcOcNbN
sPSQsxiiG1OLqTO8OXWdvdDK9mGIOjt81asxJ8nGLySu0SOCZvjiwf41Nshbxeavfqqa2PzrzUz/
l3QHkhYsMc7ReaCUDt3dEebqfW8Nya3qJhAtmoYei7gxJRtlj08zvrQmAOuiuZInXuYAS0lpA8TT
F8GLNRZkmOSc9sjYY0XRuv9iRQOA02niA5CDDnSSXcXmlTTrsuON4yYtXZJwd/FNWBNodCep9CTU
83trhGF/12VhbB+8cHD3TVwc4ZTM/6Yop/loB08vdjMAaK4Hrzyq6AZWVwLYGhX8/srp5ZEow7K8
7DIDVXUrPWvlfTL3yhQH4J/VfkO7zR3RjbFGzfxioWr21CGNqwTI1FvZsZvrHmsdZozwMfwB6m2E
c4MKfPG5LofetFE9CKXy2maKGR6JQkp00yIWVh0WCejoywwkzb6WNtsXX5IgDFIcGeGFG0UWe76L
MrwMcqOO23tRuGnyMzGMqDgBC3aRmmcye2sCSy5RLCdeoqiKSCF0hiwevjZiSHexreDawdWlITWi
0BIv0HGmARQQU50fIez84hmsfXFSGdahQ5HN4c8w7bGCr+HPZ5uyyt3X2KG68WttItwz9wydvVZk
8BaQ66hjM9sgqm8Ot1aZxnABo3BchAoSV1PkRuL/lB/CLsxddBF0S/y0MVXqN6aSqtaWkW6JCE4Y
Ud7Oeotdj2UVXf4orMzwmDR75s9wSDTlVo663Z6UbLSX3MyG5AAbyAXOqunxQVpNzPQzBZxx07Ev
a18bTCn9SmXuvNVmxio3Nnqm4SEaNfQCrUwntUPW1MGUXTJW+2WnjNvfnYYrUfmYt8NUyOzUBSnX
Dm6mfLORhkciIDIapJI/j2IXNy06T0sZR+YMnMJaj2Us7OAs7GTEvWIXWvcWWT2MtxB+5y2OSQr6
aBFZxwLAuBY9LzINFia0MzhwaC8TJM63lYwq5iEuIOhpXgDXreGN95KXIhGntWrlJ4YMcXsb11rl
HBoEustgIqC8WUNh/5izOsWvSR1Tb/qhxqqKDSjDAX22/SEui+4mtbE1uBWmhj+tL9G8fou4SK75
Ia4RjxxyAMcM2N6h7EwLVxAFfUxnI9eL5N5TaIPstWRyNsZkwdIwmvCeuQ3q7C6ONjSzsiHb57RS
osBMNMN30tTBGANB9SttiMsoyG8ih4NcTdhB1GwV9BHDUGWT5fk9O19OGL+YZgLmuGyc+1ZAOgow
aOG2xkTE2LWibt4KJ/R+QA7DjlMxyqH7+vkGuwwf5HHLnJr53yKvsioVhHTIZQCO3pNKzKpfd1O+
kTUKL0ifM7vt2msiFu8c1LOs4V0IcJHPBg7F/GJ1L2ekDVnalZgPpG4VoRZc41uE84eaggfEZzGg
hRnD4SzNrIn6YOoGXsPGRWcNREUulLr/osHFKO5IuQWiqJgEeAg3mzQuBt8txZxHVw7D8k3OfrHL
oJmpJJRJSJkk3+dnAcFRZnbdYN07I+puXVo6z24mp8bX4Vo+Q1+H+JaDL34q+si5Mg+9LKfcRYFh
mVaQYiE7snpdeJyj4g2V+J5N4xbpjdJq1VdpqiWuOoMrsCqRjhEx6i8q+Cf61orbxAr9cWqwtXFg
1sHkpCaF2cjsTfUj/EDeIulO5UOVDWlzXGR/pj2kxgx5DRyx9KBBHvk41P1IwxntcCMKXMXr5hS5
nTSenlVVMd3fqdakf8y0iHF70uM+DbTcmKJAZ6b+EsPXGv0JfTlnG5oOFETshqR3V6hjqWPx1bce
LCJA5zGAHlOvrWRDrFG0zaSqhfihd2VzPyQRKAU/A5todIHA8uE4Ghp838+3/0W/jOhAZNAQ1XAW
P3RvdX0yBaQ1W6vF7dj0pQWoSHIKtNlR96CiuxNcVey1rMVfidLrbrK6fAfDrzyoFa5VBG25n8xG
uzW1yD0lxYDyuo2hmI+f3LUiZH0V0KLin6UAIV8joV1F5AiZ6AQGeXMLdd46uFkW/1PS7D5MkJa2
la6WT1n6l7JchMAFvmIxYURtlfVXa9JCKIewVYbbrEa2IB6rPghVvQig+A8HjcTEjw2nv7Lll5Dz
3+PGxAEgHaBM8jO6xc6qP1UlFQRst+4OhTnnL5aDlKAfMTyQfqvS0b+yA9YB8H01YhGO8HSFgcef
H25HegoTPbU7VBg00gcrYtXvkK2qNpM2RmxQD+Gqv8z8lzWXDgn4BnYdviHnawq9H+oa95gDAHzr
G8JMzbypXJEWjyboNGyvlCZ7ySXZ1pWFP3q13IaUaiBOFljY+cLIL3h43mvdoZRts3EGq5x3cL7j
1gdR4VzrVly8WpqxjFYXp4ZlVrzWgWhsgEgFde9Nbo7RZkztZOuRBuzwAH9rKlL9z8/ye9vhbOOw
HowLFgQMtZiinj9dl3sDpNHZPjQoZ2f4LtWT6IAuL4j7L5DJzCFwutmen+x4qm6bVKns+wzzkupL
nTfU3PWsiZ+4pugx+lyKgrSaNACPJNAAlY1uJ9YPV8vUXzURbdzqE2pPG3sok5cigai25cLzvEPs
FvoRFTHULtMCzYD7ovHs4eDFWR69etOMhtaukCF07S0bzgx/xyK3tF8RY2GCB1rbch6CWu1k9ruh
BQXfvRYWHOQ8seoI4cqSVl5RxKEM6i7vfutoysV3KgJu2Q4LGEd8Syl5u5sWTNamxjNN3GBF19eB
YU4W8Zwoq98P5MLbwgW7FTS1AUpSH5y+rAE/GBpFUBFBIC8mUYBVdvq+eXESLy3/fP6xPtgbtAc9
2kceOaa6dpNVNJNyCDmAm6kU2vyiR4kGjixX/wxjM3eP2ZTqVw76xd5nrL3oRtDDIZ+x1iL4XtyT
61lZfJM2WvYIglRrdmAV1Z9KLONy+/njrVMGDFb+P8YwEOsmbVid8LwsJT2ECbQPNp0GfQVah0jk
jxs3xNwUKGa1LVrUrXxPya/RWj54UMBGi6Qn2iPU2at0xYoHN8zhQHPIxxAUhq7eCq0yHsxZ739/
/pjrXi+PuXAzXWDX5CfIRp6fuAxzOeq1xj5wjwx+rZcJliQ4myVXvt0H67igmhndgeUEY7t6JM1r
UXcuY/cgEEwwv/VqP1i3eWOq3bUIeXHLomaC2gY0PUwLCCWrCBnHOgYX2PYcgJCHT8xih5MqXJQ0
8qKaMa/NmJ15Q59dmcms9ss7gpOtSTcInWOK+dWyGmV71/SjcawST2yzFGdP26gxMm0MozpAnM8K
n2LG+VcpIvPw+UdcZ+Tvi9MVXaCjMJMwZD3/iiZqgGnbhvpR89DTggvupWEdtO7cNzcT8q/Gc9sn
w350KgMLLsUqHjx4uRkmw5Z6J6LZnbbCkoNFHx0LxYek7YenNC1cffP5D13FjPff6TFGoiAFIkjf
6vx3agIzH0zftWMzOepXvQiTJEjbsQsI1lmxadwmfv58xcvPQoebUdBySS86VasVacWpIB8a/YhV
2SyeumJqXyNdyabN6PSahDKmaj9QEI7EjeG05tfPV1/V4DwvZFHmg/y5NNnXHbNJ9kbFOEA/dosA
ejtq1m8ntPpAKdCcU7Dy3MBY9XZtxtC+Vez5yr64fN30dOkvU0YvIlbv1tn/gYTylCaQ8dk4igo7
mr6ssMa0cv3VQwtYCyrXlPOVqLmKXO8PzB9IF1G7o36z2ojIQnYepvPmMcSmZwxSx+xflTKh/2DG
tf7l87e7Oun/X4wpLLwrXjJ13fluwsJP1duqsI5yok38ODpS+ReFCASObUMdH/CXi8jB5N/TNJDG
djX+50CCc9fPyCtNlJy9dmRkkb4pCqiIgH6Oc2uiUvmXNcP7M4LsXQSaNG8RoTp/Rh0BikECgzsy
NiK7TUZFOdp9qD6hqwlcL4LgtSnbbrwyf7zk17FnF+L+gvS3Sa1X158exXajl6F5rMTs4ZVgIt3f
dJ1TBVZsjJuiyNt/WqRl4J0ruNLOlthC+dJ/fP6FP/4ZuHQtol/Ec231iZUS+aNRccxjbyga8mdG
urMRekZiTBTKnSYj+9ZOpur3FMXuI6ilEK5pfI2DsG75LB8BLAa3o8YxtRktn38EPNJlWXOT8hHa
rr7RJjR+9ghnCGA4IkZEsweh9WVOR7uA6pIiz+INw7wElCg7QE2upyuXzQcHG3047muGxGiJrpn4
ZmMWWdqk5rHOU5BhTRzt0N3Wt4njpfcyrJorcfvyWKMCRxaEfjmrMo45fwFRAokH993wy1xDN8Bo
J6++qRkg94IeRXMlhlwGTTIRzpeJ+jx5yfom9cI0Uiq9So/aWBXdk2yS2diP7dBvDFuJMMF0497Z
FFFd/7CxDvruqT3aVldKkcvYwmyIaoTgTZsP15/zJ5Z0GZXSmspj2bX5G7+nC5JhMJogLXN33oeh
0O/SEHOfzzf8xYclTrPbF/VMWkYQz8+X1biUejEg7ACQYix2jGV96NRIg8qq3VXMva885uV66EcA
oF3w5eBb1w3WEh3/CYxoeCzTMQpvpNEVL2YF2gxhJNHKbWqO898NrkCzsyQvdOmBEEHXiXWB8j9q
TK53bC1ZdTelZ8X7OnNwDa6sYhz26myb6ZXXum4kvy+6EKepZdlZF/yayGZukpW5OGWaLjD4wc6s
+Y4mkzu/jO1oJpumJUW91Wsve6CBAJt48rCbXWS68/GmlnVTb/vBjpQrB+tir6NehA0ERRSgWaAm
q23mRZNVQSnzjrkju9e0wTALeScXhSFKevOpr1OqVQac2bHo84Li24mvsMw+2AGw2EFuqXCImVCs
fkGv5XVpTJM49Thw3eoi1n+EJdqarmxEGqRaJq5NTZe/8T9F/vItGCSywbFkIU1f45THED8ApD68
I3Lqs3JXGll+k1Wuy2keMfxO3bkyN1GMN3NAm4BZ0+dH7CKWmZBTEHWg1oHSxuT2/IhlWg+uHm2t
UwToJ9kNqZPt2yoV0d5ihnTlfF0+Kw64y3MuOB6LYfv5Yr0h4yIc6vSUKIq8qcBgv8xWbfyEp/fd
QyVuh7AmgHVkh9Dl+fw5L+/O5ZuiHUoeBoTIXK9tlCjwOuiEnhJkcL6i+mvusfxSb+SgND/syCpR
rwO5IEMFiM5QxP+O6FRdOewfHLxFDphuGbTwRUJzlRAWNm4+6LA7R6PFX7RhNizlczwKxXpiIIA6
AJrpZC8xLPrFMnZUwoOpFOnoa/WQFHg0Rfp9M+jzfGXbv9fQ57sQTQ/wBfAh3rvzq21QyFIvejf1
yOK42rfYblv1Bv09p/ezRp0wOMd/OMQ/WqjdnWu3cR1goNNuI9Bl4uBi1YK6VzKESYBWR4LeXDnm
37A2c41bKD2KSXd8QhQ3YSSw6xxv/JdGdP9FIio/n3AIrIaA2VRdbSPYC29XvvzSX10/GzIxHsaq
tCZx4zjfdUmSzpoje06Y7SoNZnuGE9jI89JJciQs+Vig/q+ZCDegMXOXTToEDqdJ7x21v2ZIcXGP
mvbSPgQ5aJsINqx73h3XjmPDlT6C5bKYFGeG+CpsrXG2rTqI3s9dF9yWsJvk+fOX8MHCXGp0qKDC
UYusGw420vhlSAg6elajYdMCi+M7o4C036MSjttaOvcvkYiU+cqxuwwvZGQqsybGvrjYr5tUBAIc
dLNRnKS0tBxJfK0OQEzXGs6sY3Kl0X6ZmS6mG0i30uagyFPXFZ5bgVLqkRM/dVkm/gDPadO97BND
Pg3K4FnbCXWgxQfGBtGYA0ctn9FSU6qNoaW1sWnVWrlyrj6KOpQry3X2jmZYFw6KENKsezs6xUPh
vFbc5o9dqcLL0gxUTlE9r32mh+NNnpshfBmlH4HeRXL/+dd/FxZbHYF3UYyFWEuDbI0JBp+Lw5MU
3nFQuqK6MWNldn1cGXR8geAtzts8LnvE9OK0QT+xd6zvwmrRO6zMLOkOY6kU4WtoTDL0FTPDmRi0
dQScunaedJyzvkCSinI/o41VB+E0Fs8TlgpWgDO7JR8R5ZpivzNz8TCLKPvjdCQeNLsL477xkHbd
idRI4mdXjbsoAL7hotRooZ7FBCFFVRr149C+1bQm21odSMhdVCnxFIQ1kIu9VUpl32UuoulWiOg+
dF019Dbo3pTx70SLalrnHUY7aTIZSdD27Hv8RdoWL0pLayN/AVUC3fGGRPXJb4sv4MT76V7Cmhs2
XalE9a2qzarxy7Ayc7ptpalP2xFjLrwzIrcEJBjX8xPGn8bPyis0qDtpEr9+/vHeq7r1x0P+mpsD
BTcIB6ssuO/KzNJrOzxKs5j+mYqhnveRq9g22LQuNoMS4wbIIxN8QT9v3bx707nKBFbpXp7t0lY2
vd/0tXw00WcVfu+W3W9kKOs4SMOyra4kFO8zl9XPXXAAGjU/9QI/+TzcxsUIpUN4yjGai7zfQNqE
bFSKcFJZ24qiu17vs/pJyFZ19wroqgZnnoFKps3D3vQrhFEpqprB6GtfGTvV3LK1O0ZLbSL8eTC0
tzlU2QdGpla/tCFJn51cTcwtIp/quNEkwmNbuMj5k1Xh6b5VQLuwcJvDaUMzVK/Z5X1q8n8os9xk
Ne/Lr6J+qrcSBMO1879kNOuXAQGYGhG05XL3n78MlYYMBkdeeGSUbai/uOhwG/HhN0aCEdVUmd8L
hmPYBQ9ToT7CA/ZuvVhVylv4UOpgBWGPV2pJ1+daDXuZ6ALbwCQLoB6hmUrg/IfZ0jFLezKKU8oE
vXkymmj+kcBaiR+BHFsHaD3tlXv4ckW6sbTdSOwZwEJOOF8xGg1ZlamXn2BV6So+Psxdp9zpG1+0
EyOm8hq49qMFEQIi3DGdpBe9/Pv/9PsATdHsD9vqlNuDe+AGxJNl6hgzV2CetL3ahlV7+PysXl6z
tNLB03KPf9R5zoSSe7PWVSekxFvLN7FGbzNj1oIuL5LA6HL0FhuGW1eWvaybyG+WsRNdPyTM12lF
DuHDtWKnOA1eHTqPMQrMZZB4Y/0PzkRwkhnBzx7qycvkd8Yh2QYWpndNd+Wy/+CFc+Kp3hjBII/n
rfZU7/Sx3pDBnFACw52mBfNGPIx+2Cak67Iuqyvp9AfrwXllVIO0J7O3de0iRzEoiDk1pxKfoH1e
hj+9AoQX5KR2j1lhdPr8435wmfNojGLZNogNXrhmFugODdNk1KcQSwJtl0wRlBoXQfKQJNmYdg35
RrQlx9H0u55+MpdSX2bxCZ6UTK+Uyh89O/wewuM73mntd6qihIJZRN+cRBgOe6HP1b2RasYMn7N8
wjoXUPDnT/8+3T4PZQvTjxySU4y41lqUg4mViZJBBxgzNnHIDCPVeqNBNnqHuXLopSdN17gYMwiW
VjETAm0In/RJRSmw8Ml3BxnoSe0ila0WioGsu+ZATEe00kcIPKXErg0Td11RqEWgdjPwiI4wEsH4
6owfRl+m/S5qVHiFg4vsNCjMsrW+eKNzze/8gzO8ICcYuAMj5jgtKe1/woZnJoox2jI71U2XvahR
Zu9gM8MKSIzhtqrm9IZ77+bzl/tBYcg4ZKGYkCrakN1Wl2YOt7powtk5mSh7nvicoBn00fhZD42+
t5U2+cZEWe4ir+NNC2FXt7WmKXoQgmTKMS/Upr8+W0yJdBx6uLMW+czlLf3nLUyejJ0WFciTiLUU
B+YJc+Ic960RiKmr31cpWnZXMofLLb20k6HaMMAAWr0m2iDkMKRJnzqnDPaKgsY6Eq68hOk1TtDt
gNzZjFdSq8vqhBUN2GNLw2+RyD1/yAHXFIBvrJiG8/wjiqUZZPMc235TF/32808Mr4K/7ewAod2M
hNFy/xG2eM7z1UIrrUnyIo8o7czdr8iUaH3AxQdb/EYbph3bnYDd2qNaKWMdw74hRZZaRJ0wXznZ
mfcdRTmlVX1OVD3doTyqYKQQtkl2sEo7U/9w3lob2ZukdzdlCpjul9RDrD+tcAaZlmDr2xxgu4vb
UcWJEMCoJN9CUX28UUfUF16ENIT5uCgxp35lQWHjRWhJZ/yiQQUl4nbUq4k8v6d9l20AWCnTLQYd
+oMu8tbqAkSbVAT4TavTqSgnT39VqNG4CKpofKHG7Wd8EE0sOK3cCHcY42AHDb2zS30lCZ1vTm/0
j0tCnx4asCk7axgjuakTOr+bgfOYIf4DMtIXijpGUzBgW6i+Qv6Uqp+ScoZBNTTz0VVqz9lmlte/
RSb+lhvXKtWnXA7qszZa2mT7VmH24U2SlFV4b0fCBTMba9Yxd8O2QBAw075ZRdpOIMK18EtSjpAZ
c/jyzaY0pP6HfNQyvhYcw/KuFBZ2rVDq6rcZ05BfTUf7bN+pWnvHeVYQlEFDYvbTtJzil6Zk4Gpg
rf4dY8j6GJuingLmSOEpT2lIoa+apkHe06bblHXW3qGqWiZBXI/OyUbD/2sohv4lddLwd596WubT
fS/ym14X4nsFOu8PrUkt3CJjXYtnePWzEeQpdYCfIeZgBJj2yOyxMPpweEzUoXxDAocqatIS2r+1
4UUYAGTYjyDsoWPENdEvrDax16oSrfmifZshjLh3kRYlNZZ1Lj5EWIh50Y4iUZgP7hxK7wgOAU8A
Rc3tO1efhlfanWWyg5dd3JGmuV7Q2Hh2cCtEyLJM8VQf7bmQcgtNSUg/SewKX3tyc+fk4Drm+Coq
Nz8txyl/dZU+pI88VLSZp97ttjMo+ltAzrnum4PaDc+TC2VuM8+41m+bMK3/VCGSmKR76jAHZeh0
2WvH9FDHMaFEBd/sW815wao7fBtMyttnyLljf+eqqVIHTtWF0T7KMa6lITP1zSasy2kOKiifpoRd
YEm2OdO2X41kHAKWXFPzbYJP5HK8BI7AcSy1cdMxbsddb4w0ajGvQgg7XgCKQaLWCI7beq997wts
D35oVW3qTwLh6u7Z4PV/p4NT9m9m5GCo6WNEoJc3kciGe7XXmvKnGIDpHhnFzmhVDQ3OiRiNt87v
rhXJ8G8bxab92CKDOe9ypA4mv7JdeVuqsTf6C3vD4BMhWGqlrfdUmWFj3aWiUUcILD2Mu6nBezsY
poGqaRNiG/KI4qGV3/IfZluJ08ZoBwgs0p7MyJUW3WdyhYMbUnF+za00wjlQreRNNtcDuaaU0+xn
oB9V3xL57Gym2aydE1J6ouT7pq27UXK17QPZ1MNTM8+zdkP5o+ztPrG8PRRUMGlS2Ji4xN0U97vC
k1gk6nU2oUGMuIW4sWdQaC+9WXnNI88blq9JkoxUk1mDPJ5W6/YX6BFC25q5zP9IBReZK1flRcLA
rQ2MYwE1MHZnCH4e1w3aJRV21BPAGt06huiPplBFQgThepgNt+YMR2sfZmF6DdBwcX0xqALvi2wY
6TaA3+Xf/+eOBoQm3J4C72RnhfJPWooXScsi3ug4gbVX0r+Ly9lC45wykenfUr+tbRNVExsmeCou
WhV9uSurOX+LKG1qP5ws66TLZrqS4F5m2wwkLEbuPBnseUAU508301lCP0zHVQah5y36oOpjPJbF
P1BEtEetacdb1W6NvTZb/RQgRxXW/tib3z+/tdeVFUNuICv0LonqtMYv4NRMOXOoQ/mzPhml7hsV
UzCtK+M3pcySXaMmlFIz9nUjfikDIo5N3v31SAoyA5ZC9K4hmXkXtLq8BPyJmVj2DDG3Dndqoo9/
lKxjSpE2XLy3WJHqV+rJy0aqhbwgCSlPTEFLvXP+7rGiQ2iLKHFqjbj0MwvHl8SpxUPd1uQGmAhW
jwPW4u5marP2rSohBtPunkCVmTR7/zYv5HwtiuvUOiSjsO3Ofwy6aXQM9WI8uQOKmVOiyQCBA4mS
gyWdoyeVa3TzD84VM0DqO7BCoArWOF8Q086cdcZ0sqoMKnQdWYfcSIevkyzDaxz9dfBYNhgDftoh
i5gkJP3zh7MTVwmFK8rnzmp0sfEM6SEhWePJ6TmJvI+6pvnCADL/8/m+dvlr/5uLsqyJVDDjfMhQ
TEVW6X00VIjDNXr17MIXC5/ComA/cRDbb7MRiX0l+lJs8oJ668HAS+jb56uvX/Cy+uJHwcEG/sbM
d/3QVthXKDA+0wRCKD4vSueICll/Y7c9TjWfL7aOXNj20eICOkpGjkq8sUrynTlNDBv+07M+SHXE
y8mLfHCLGI0yR9PfTFFF0ZUlL8ZpjPIpy/EMhAmLVv66BwrKciiBQNcvuWKg++wv+lwGNkiFk5CW
1bk4gI4ctK+lOpKrk8/P3gbAjPFWCp3RZ+MKbQqQzXIQ0Ingm/liTNxkB9ZWv7eM0OaCNYTSBlGO
WhwVdu/tkMFCjR/prkw8cyGpk9+HKEL7GVJ09vPnr/Ry0/J46N5QOi3I4zWjoUvCeKCakS9SjPlp
QSveN1QIL6kcp0AZW/tujNPo388XvYB1siAzpIW2Tr8HdYplT//nuss74VazW5Qv2I+jk5Q3CF0F
nROLO2F1jnUTYea9waMyh6M9NZZz62oV3k+t0hh7ZLf7Ch5wN1V7Ctrx4E3kOQd9UuR4+vx3Ltf9
+dFaBFIJVeS3qCSu2/WxBSQmrVv9eWqKCrlkuiVyb0ATuxIWLw8R63i8Vqpwmo1rPVxNloKOs6E/
93WbTLtidv6xwJzFgdarjDn+/qEIhzwPRSzHd31i87QyW0TWnpVCwboqFUV042CaNV25eT56qP+u
s6qRAbEn2aDisEE1ULuQVUAi+AilTOGGuQ9Qss8f66PlELhWDUCFcHPW4zm8m5xqdGfjOWb+TdJW
xXeWFWe/1SgtrnVHL/cFrW+w5UvkZck1ACFOCulEsU6tEabDj0GpQtvv6Wu+/u0j0ddfaDjL+YSN
sLpQ6lpF6ZUp8osYaw1T2E7OXJxM24I4afS3zxe7uEYWRZZF9ofRrkqSsoqtNgqlmosN44tRpl2z
ifLCe6P0Q5bc7czpHpxY/GLFSfXvDB1r+B9l57EcN7IF0S9CBLzZAu3QTSeJFEVtEDIkbAEoeODr
34HeZtitYIdmYlajmWq4MvdmnrzyAVzMQuvgSBCxE9P3ZcV+Px8gFzCWnIrEI+cmggM9LNUGDj/X
87MoLqJ9V+dlqEX2Ev77RcMYYA+MHG71vL4fF0cMnkRspo9J10Q0cwj+2ZZOHz8u5Cg/VuB8qU70
qp36piXtf17OkDBQSEEzBvUO1e3Z6A5Rd4pRS/xUGeVSY8xxr02l8sNsZR32SXutKnfxiazjsbnm
pUXeC/Do/dWi7owSgbDwEb6yqxyTURP1buqjAv0MZAxv8/HNvfhKYIut4qsVYUW8xjnvS7chcrL5
Igi0iTtB7USYv72lvpbEdYGYph2/6u3WrSUuSeN8U2maScFKK+ZHN6VA8p1kcAPsrnRjwu6aob+1
C2ppB723vWhr0LqiyjraUsp9aXnzsXBSq/ALe2yXQ5RaHVRWq4aEQvBuOyace+dmOUpbFs2j6yb1
oVLVRiNjTOlFkA8LUatAbjjX+13Jmb7bY9EHJkBGnU3ufZP9SNIWTMPHd/biQQJVZcVw2NOvMonz
bknDXs7pgA88LrbioMeYnG8a8ZN7affXaByXQ+Hsp6BKdhEef1je79+ZcdFjrHhJ8wheu3tMktzT
gzFtPxPwZ/W7jy/rcq/1h1KPLYn4E05Hf4AS/9kWoLhNOTzqzWO/mtH20dQWB2c0PSMAddI1b57a
Ze2qcFmsfWL09Rc0/wuV82Wi3KFFrQD2UC5LUm7U1lE+zaqQeuDIdkI2MMQm2YNmvPzKYpdeBGmS
+pvFfu1A92Cud0oHHwhudNLKe4nDRlxRtFzMr2vmBTSc1TLBRvkcqcIn3uSpLfpHzWkH0H4kpgC1
r/uHSW+q51l36q1JNPY+o+585XW52DavTw8fMV8iNfKLPbrmCRlHZDI+1gnVPKiCNa1z8mbNPmhS
VbZ7kcTLtRSGiyl9/RppH2Id4gNFKvX+xemlyyKJZ/lRk1o/7RV6mqhS6ozIBbZr411JwsyuaPN/
XkoYlwYiZAV2A9hxzl7YprHiNDWa4VE3CBb3earqMTGW0MWh8zJwQiYb2dav1VQuPpN1d4j/i4at
6rCDO9vsDMnUZB10o8eyp6pJrhdCDt8blELsotEp6u3HX8rFqZ6upYN8BFIeiwfT+tlVojZC11bO
ydOMWv2USprRWjJmN9T6btOm2ttmqt2vuNM7SnXWoeeS72Qztv/2ZrF0Qbpi9aLTheCZmtn7hwwr
JbGsmia4I9hW7JyZY+rO0+EgFC05s4EN8bb6t33lnzFN+koENbFNQQzwfkzIhALwcaQQhOVmHWYY
tK0os5rkbhb994/v89ljZSwEAESW2EjJ/5w934/lSEsWRN16UJjV9tc4iWjbQ0QnI8eZ1Yd/HYsw
S27kakZgxPPDrYgLxY2dMTm6kQX7d5gsoOKAlptNV7souj4e7WxO4MqwgbL1wWvNd4JU8f2VrSRF
G1R6FNaFZx4Kb24f1GyWGyKH3I2ui/ZK6sRfxmPRQpZM5eHP2e/9eKXCZJyZiR3CoRt8F//6YVAr
oDWdbLx9Rvb3tX3B30eku8+5CrGKdXaFmo61e+kXKyyl9TV1pfbAwt0ecZ6OQWONw/7jG7q+6v85
K643lNomimQAA6u342y4vIt74GYkeeSoQjZwi0xfsdRqa/S55keqMh9S0S1oqLxiH3mG2H08/PmM
8Gd8JnduL74ZKmxnm0lhA25TusINieNNXhJXFqe4nNQXSgrixR2Ujs6ip+eBYZXujTDVeR8hMD2K
xVSv/JSzle7/v4QuLPUoewVqnh0wLYPm8kQtOyzBNW+sfpl/QdVwdg1sxHtKfjkqLQjDhxzM6+vH
d+Hye8WICzmdhcdDCnUOVltoT7Rs5+xQwRh+RPtH0Hgi0i9OJa/5i9fnef68WVV56ur62N2zaUjg
5uF4xFB1ada7sU+rDUse6bcEeuztGb3/x5d2tp7+uav45LivaAc5LKyX/p+9EQy2xspnjddZm02D
UmbWnlySSwOtVZtNM9MdDrirzZVhLy+T7i/hfNQfVn3ZuW8HSQ7gk2gyQydNkm80rYRvL/20m4xW
DWBnalcODZeXCZaBnS1GCva2VJrfX6a30PJS4tEIh8Ik4npM9Y1nJt3nKCojy5ecBh+UXqfN9PHd
vXxxGJYjPb0BrhTt/Pth4zJS11nXZDoc0r0WSyt0W/aDhB/anz4e6m9XiNrHpbDE6mWffx4ccKN2
6IQZzrJR31o6l89RRmGIvHt7mXxKdMstIaTV9K93lqIIx2zIlGzG1syj95cIcFFGBAJ4oY2e6lbq
sIOCUvGsm07M2o2CFDZoXDu9slpfvD/rqBzNVkkbprfzq3VQD7WiH1zsUKbzEDsdpCQdm9QP04Qk
5YvcdK+MePEoYUGovKyMy/zDxP/+OifSiSN30q0wc2ad6JRSJId0ViM/KWr12maE/Q7/u/fzAKjE
/zzOs50fPR2dGJgWiqZtjJ+FhTEkrBsbGAwGpNHzp8bLPR9JeGPdIe+t1Z/Aq1qcV4bThWo5TBHw
99QCTjDoI6AP1BZ2E+gLtVMY+hyg/bbMxLytbBAUWwM900OcrZpmQ53VRxbvqQ10WMQKDuh4pOca
W1X/oBoiEttliIR81lt7nG9GoTTuw1BBuN06iVdbB3OWZbOZzSjSvyHsT4fAdHkvj4teOcXOGHq1
2gxNvQxfkf/pxhcWN430FUEohK+iIhJ+mRfRU4UojITQkvifbaVp8dey0pR4o4u0v6uNsuRkxsXe
kXEgkpMcR/lZyaaJLnBqF842HUz5pWDz9cPRhfOlM6OFfDzDUw5jExtvOokoP1VraJUAN19ZIVpX
0syvCyCUfkeee8jPNFFT1X0utxBl0/4Y923yMC5Ct+9cW0BmaLDB3zupGn/GxpK/lGwWwaVw+3yH
wIBjFlldEhjkPFYBpEJXPGlaiQB7zEfzG+TQhrKlpi1yG89RZ+zdvqTDLiblVyPNQt+OirS0zWKA
GfD57/oTXHAXdqdoPB+tW1GfUmf2osJPcmO4dQYP4UQGMtC+dSN64gGFUoVkKDvR7dskG7mtC9D/
L71s4mgvhjy5bQhkbnzVrcdfeWwRP4vspYeSEiu/MkcjwgX9V/ESFxnkJVQEjVQ/KUUNY9kqRFE8
cCw0lZ+5IZdjK2LX+zl6uch2U6JLsRkGBYHpKOvJOyp1q95QHUSp0M6zRIzWTRNgHAurx33pkDHj
C70uzJ1mV6yujapVeytBeHaPDR814CAHlOjonuJ8P4IvnoLUjVP1V60NWX2rOpD9t5LOjv3Wemmc
BBbRWP19JTpj2caGsN6goAK7Y85obpwWKC19lq7VrPvImtDKufZS5TsHNNgGQkvUf1WLZpq1wOwM
86ZzaCH3PrV1OZLXMk/Kq5De8skkc2n5QU+hmsutiHrxE1JE1r3oc6T8qMeOr0fio0G6XEdzVZDA
0y1wbEjdpYocV01fdWQzJWr8RSaGU25yZR6KkzOXFZHyua3OOTN2mqtBh2Kl9ak258oXvkbknIVe
DccRcwvk9qRtnF95pysO1f3BaXaERXWz57N4J895plAazxHqre2szvqlEvItD0U3Ahsj+AvNHga2
L509LMZhgoL6gEBTc452q9QyqNK5eG1kKk06JrVUtiSyyoHf1hbdM5zDsTuSnywOTt4lEMJmq3JP
cVWN8lAuGg54FsOx9muo1/Op6KXZ/qYilra/B8Ws64ckr2nGBEQgDPXB7azKCkzRN2FJtAMVtHkY
Zx+OM0B8xRtVaGmdYtU3VAbM4j4fpwJPtWHMvwHZetOmSJmyIVPOqYKMH2L0ljurtw+0hU13AzpP
e26asXxILcV2d3HjTpU/65WVEhmXZ3wY7dJ/KW0CWaFiVl7jJ3Xbx7ftmssEEKiDp6ghf9dpqlPq
QAyjOrc0ZJEs20OVemEGauCphEMN7dGJ+QOeMbZ+79gxWrSKV2UHyrs4NiYBfBgcbP0klDUNQZRd
gTiI9lO+LaJ+yjZzJ9WvnliUZjOStAR7LJ16yohOKkLXaEiR7IhRo8qyLDCZCYzUzb0kMcC8kTK2
v5dicu9BxNAhbc2+R3tTmEO2dQbuw89mzKaYDkYfD8E0VBMIWHiVsNztKTL8hnpWvKutpo+JnGxS
aIgIm8jF4/j/qtAGfxuL2Ps5IU98tBtDWsF6vq1QOXnT76HPmH0M4JenrIuTz4tdwZIfvJGJo0gS
76uiDEYR6omayT1cpyXMeE3ptkVV9DzFhUQH7fbp9yl31FtHYkLZKEvd3yZ67sZBssz9sHV7ZQo9
r62+FQoCZH+c9dpBW610+OM8461R9NYJKruVchuJmiJUPznpb0JHSmqplVN5a9RmwSQEnV5JwBGY
y25BpOXtiUWGb9I1g6IF2El4SEvb5fdJQpQmUBp9/qQTspKgFbP64t5L8ukrOsjiU5ZG6bJTPFtW
92YmFfOTYSq0DX02zFEbThDW37p5jcFqjFzmn4ppsU5zN5JAqyhz+b2OuulFTaSV77BXe/oOTm1z
k6ztPJJ5O/OunXNb88fexg03rCWovdQW+8YpEfb6DlKXx4Iq8Ct0Pk2G0+KMgLRky1MxYeFz8Nbc
IuhhPojAIHCq2Mkq5pQcdXWJgCsC5n0wBm6un0OIvgWsZZosOKa4HazRfhqjWsViKi3vSHM8tjZ2
a2YibCI5tqHBya/bErPYq9um8hSSmrIeeWKRtfLGSIcC47+dJu0mrYhRDKyWPqVvp5013lokrtyP
nHrlJlPLVqWoKlbRnGGnN4UXe9POrUrbuDHxI/7OmgglYwLYm2yBUXSZD66i/ewK00EF66ZFtuXg
37/2rqhfOgP+15babXfgRKvS8AHNb/tRYuWfRBrVPSJztRh8Tcl7/A0eD2uP5aH/jBKOrCm2f9r9
XNUOeyxyil+8XHeW+7IwXVSoGUF8vsaZpfSnli0MK05ZgYAlxUfxzVzrHKYhT/vlmGk5AuEfu9tO
cZsfSqyO+Y2hju2rJqgn+UtFMsAXVRR4lYamdJ8Nq5VtoI1ieM0UbcrDnmTE8qBrdRSf+BOGF9RK
mzh+qyf9vUvfPDu5STv+doYYr2RiS6v7qlVdXm/jtlEpvhbC0A74V9fwpmWGe5maWqfv08XtPltJ
n6VcIGfCTWtErkvuYdRE1E/0+m7ua3TjSZNrmd+xBzZeIUp06d5d9CjfyNoetl7VIvVh1zi8Dqwn
3a5yJ1DjYzyh8rTy0Qa4GTvxN89sUQDS4NCzDe/z4AVWbJuur2MBTMKpEnO2V1R3dvymV2V66rW5
NCmhGlF5KPIx2SJbt6J94bTG1zSRS7XtCBEiaa2f2Zd53jJ/AQE9yX06sY3cErJqU3RinwZSTpks
5yA8L/+spMpo7GLUkG5QL477kMUauokSafxt7RlVfGw1iYTamDUzP/R57L4mXolXDrj+YO/EVGZV
IJIkkqyvrt5s8rrnqXtVUnZHvFO41yzcHcmzRCbU4JfscQ2VCBw39swGD4U+2o5DATKCHXtta+I2
gg0d7WUdkRuYVlGahTloDD7EEQ+IT9URjHM5p4jGdMLaqs+2aWnjMeGlR8RcyujRWRKl8XUl1npg
1F71mwikHAOJxVbQclhtjqMOFrofCz6API9g5RU4PojXpNiKvVbti23rxfgrWpTDC2LnhS1dISGu
+yaB0YSKOj0v/cZOp0FdX+pMUNuP421puomKF71ytAc8THmLJ01gT1W9DjTWbCX5KZ+Wyd1MS5vf
25VeNSch9G7TgtQSRNtUHd9vWy9T92h1vdduaHzxC5zFEk+lIIbzUa21aAwwnXV8ADr2xN3YKBWh
ykabaCEn+17L/amqu+lex9mTh7o1C89vK+gHTOBJvYu7oRljH509ApAV/Mgu29EByoOYidrnym2m
hiqHO8QbbSiyakdkh+NtW9krn3LK68Z3N+H/7NcYlaIA86atbGrwecpDV5saWwNmrnrjNjXDyl4X
1S0w3JZtiiiUz7Jaxke38QpEArLvcjCyQBmVpmP+dtmcAnhSurK6obuk56FpDqjhNa/iyVXaOPd3
MB4dL0AGUI+3ZivYzlBkzJQHdtZsvaxYls4XImeUF+zURvR9GWVz10GQ7/ZKCzrtijXxbxUFukvU
oCggc/o9K15YOXWYvovNEO3wcRkQY+mIZYOoV8ydKua31Sy7/7iI8acgcn7shdHvUSAHh4r34v0p
ewSFIkneM0J6FE52Y+DHNDaCDTxw6mwa0zV5l7RdLWmkfowSpiG/Hgf9kFtKo+8It4LLa7MneUIV
EifbmCnc8anlpr/pM/AUbC1ObtQG0dwGdIf9aHq9Wd6Axtd+UVwrd/qczMmtY+U8vI7ep7Lphx5I
Vatw2PxcO1mqn/RpFBOQBSjp29ksBm5Gm2dBoVblvTsOTIq+QmDc9D2vsTr41eKab7RbIjPUROI+
gQeP5ptKTtaz3YHr8EuWkDfcaBwCPTtS0l1nLkrB6ctFbMI3KslWTxsXfnA+dsSsVAUuqg52krsn
rLHujqlD+F0I0kntdpSGltNsj3q504gG1LbJbOdPs+f2yVOtRLCuORICSTR7PNWsDl10pd9wUbgA
joMvCN0DzQ3KJGdvDfW0dgSblxwVrzQ/j62x3OQi1WmOL8VEiTp2fqGSbPbJ1D9+/PJcVmhwzaBA
ohqFUgfRyft3J+ZkT9BZlR29zj66johegfmvsrcxvWZhvig/gbHF97SqzBAjmOfKKuKMJhUPiB1O
KY2/uePbAyo7B3UjMA1ExZV7+pcqPONRuaQthsoXPej7S6NZX9MHiKzQrr30oKdL9qAsIxHbRWPP
X/WGSCaHF+Wkpz1Bo0PksAfsh9o8qvj4Xz++zRcPGEUNmRY8ZDj5qL3OOgJsC3WvK1HTEQ85HJq6
13EwkJqGihRhomDW/972+s8siSLnSq3xb0PDxOD5QoWw0Ju/vw1aHVc0DFU7NOJ1X8fxZcdWodl5
9EjYqkZl/83hNp2cXBl2H1/13x4BLQBoySTxIBb9E5jzn0K5YaL8EM5sh7RDIOaV0nB8poZopRAo
fUBdhHDjkfKK5msdkG0fTiNI3I5V8w7mcTFdmZ3/8goChOTvlddIO/HsbTcMpx5i+DHhvAztvh5L
T26USVGP/VTUKZW0bLpmUPvL7V8ZlACw0FpT1D5ry7Ye0P68Gq0QJri+AcYQ70cLUDB+kuSoa/O0
bxvSpIzFFJ8/vvt/WYpQxiHo5Ns2TObr9w++1SbyCSa6FF7XubsiirMfVF0H8tY9JeyJKV3zMhbx
768bvXea7+unx0e33o//PnJdRPFaPyPTBJrCj6LwjGQ36BjWRt0Zqw3llDgwsXRBIp4X75pG5m+3
e+068ZcGvPd8+FmZls4BPhp6Oca/Ev7ayZ3m8UGOnVMGbdJEv+K0ag8lu3hxZSG+bDuCikLagSwG
1R5qoPeXXmL5Kyhw0FftqTT4mWRSCjioE7XqtWOZ+Rma72DSOTHZ6WDfwpQu/rl3wpeMwYCWNYZx
73zOq/rB8FqiN0IwhTp6XRmHCIZucqdcrmhoLr/tFfhE3gH0VkC0+jk1sXVGaJEL80pPTXfYGSUM
Y1ZIl8KZSMxC3gyiwLLTkM3m7DyZZ/KTR5092aEcd2/GQRuuteUu8gPJhfTItMRduyprmPTfPwAb
/K1GDKUbJrW09nrDJt432fXv7cJbThOapozA5Wl5cArZFadeJangZJZYLE4CtMUGljUVi1xLm60i
WiT0//hB0uDnpWT6Zz5EM3/WpvTcliXY7bNjUQ/UY+0M6zVngY0WO/rrYlbbAVRZc2XQiw+CQWkZ
4vdBoYF69Wz6X1qzpf+Q50dLaEriN3as3zVOLk9JHBdL2Bap1lNDmbPkEKu4Bf91OmB4Wj8wxzRS
TQnHeP9ILFXqrLkmwVUjvteuRDzutzTdKC8Vmjxk+CqRjGBcwG1nD18+vuGX1473+89mHFII6t2z
jTFPftQXutBhFDek0Og1rCQdFloQt/F4xAhZhY3djTKQaq++fTz2ZWSEQ3eY6WDFxyF9Op8NDI5F
cy3mNFQJKXwi3rsp96rWTZy8MlrVCBq9+mYqJfqSNhFd9HXUSTjZ1P0gDAoJRDlvzK4ayjhYSGos
fmjuVOsnYqRidZ+LxjjYfT59+/hHX6yP62qx6qbo2a22oLMPqC5HhdqfWbNlwsVLkeLbTPbKTrea
38PkmddCIC83nwxncX84vfDPuXJKGyZas9KuwyIGdG9SWH0j/iffdaXWZlea5xer4XppdJJW0sTK
/Ty7NLUifG6qEPPGJpLJvEe1hVXSsAmC1KY03Y7uoD6m6Txc2XJczpPcUZRENF0RijLjn60KK22B
mXHQwsYTw3SkqqpvO6McblO2Xi8y4djaAN3HJO0VIvKzSmlfm2qg4IyuIb4i/bm44zj+UIjBM6Hq
DyTx7C7Us0KhpZNGqIGpecYBO96bRmx4ofDMofw3B6cKhg5pMy8T9kbUqudXTjjHaJUVMhyKW2gd
yeVutEPKi+eGio5cgbiOBoP5jO20uIIWvniRXWZZkM1YOPEn8QveTzsrSjctOeSGiz0Vuq/z7dwa
Jb2pSh/u7dq5/fi7ubytDIdcQSObmCPc+T43Jhh4oqY2hA3G703dzdkDJsZsP43Ftf3VxXvMldFK
R7aKSgIR19l+0jLxuadLOYR6qmZ7YerRNgM4FoiYUifRPPqd0OLun5/kqnGkl7/eT4yq64/6z6YO
GYjTIUkeQq8vR3eTlHYxBEOh0umhcWkWh3iR8jWTYirCj+/sxRSOXp3ZE7zhqiFlb/N+5JpqjQNA
cQmRj0XP5hLrnyjX6tbWiAa1Pc6pQ1Qb2VxAO+BBwXf4ePjLu/1Hw8XxGFQuiMGz5asXolE4nZgh
IYgeJnvVSfzCLKpjN+b6Nm/Fq9QgzH086OXbhM5xpcKwe7bYxp3NGOmUK9nMWhpWaZ0fC80ajIDc
O6cJFOpL0eHj0S4+FdLOsejA314tZxe2zNFLaAhoTnOqZT0KqA01Haw4Tugf2uX4SmWXO/zPQ2L+
XdV5aGfRzZ69TmlJzpNbjN0JeZ5Gp3Ms6L0VGRsElO1TfKxj2V25yvWevauReVSLoOzgTlht5edb
Q6JJyogXqT+pRJ1r+6QDhRvWHQ3D14+v7SJQlGIRYikmPPwkDHi+y2to/dtZhvMfKk9Vh6nS2mWQ
UrpNf8ftZH9xrXaavWChMAfEA2PNi8r7K27pp2QPdGnH9FdVOqPtkzjuXFNkXz5sZ537OZ1xJiXn
3nj/OcF/gNUW9+qpFhQnfR0TtK+jI/jkEot2EO18pQhz8fmiskfhtHLzNYQ55+wqIhKB5E4ezdti
mpxj6yzmHUlub5OmJfs4srX+UyYN9ZANY7b/+EFcfEWes5Y9VgXoH6H/+u//M2chwbY6QejZiXjL
we59YRhIlK0pssUNmWbJlX325Qu2XiqCWgpciLrOT9tLZ5BTF5XVyXCrxvyqOJVa7ESBgeXKm3x5
SzlZG2Ql0WvDvH6ODMAmRV/WVupTwY4mnbfg34aVNd3nz8Ka3SlUEF01sJ4VMfyyI7N6+fi+no9P
lMQKLcAGh5gM5fL6iv3nvg5prDYshckJvq54MXLdJNPRAguvr9SOqKmyH3ifl72pDEW8+Xjs8+n4
z9hrdYH1b7UXnp2g8kkqBJAwdsXq6qcNIElaIHQUnXr51o2i/DolzfT88aDn38w6KG8wh0qkxBwj
zlZcPvbMnYsmPaURn72fomn6bI6SJKhuItwzo78eX5kgzykNrLMrKICwVmwMLLznyFXkjjopK0t2
IkY12YL6iUIAz92D4aTdxp7s4gATvw56Qpu1oOkQqzl4qq7c7b886bWWgBCeUEze7LPJIkPXIlu6
VSe868azR5/uXgFAfHIHE4GaFWXT0XOUcWNBYbnyNf1ZWP87X683gIMIQlA2O9hWztb9FgWPBqws
OyV0E8k3oAOMyTymmeWXpPs8NQV6LnpvDUG8S70sIY5FJQryWKFx3o0DgVmNPu/Iqcx2KPaNDSgm
+1Aj1j7RSsh+DG1yFcP9p5R69qNx/vNR8GqyWzk/a/clB067KZdjM3rZnT2Bx90oI7JVH5IeRKS0
KwE3E3iYBchaiukhy+L4re2NNeQgy0HZNiwoj6Uu21dkXeOTMaVxcVAy3VZ83WaxuPFQLKYvOFqK
aRd5VRrdCCMm5X6g2XyD3kbEXxNpJq9Tqube1int8Ssw7GHYRbPeHGbauSi+61h5S+po0iBPGFEy
06nJanlPg6K/wY3YLKVP9a7MNm3b9+3jTI8+301S1iA/YTeo+h5zganxJFRL/BCV1LbMqkryXS5y
bu8q3eslbyVSmIBgWuOhn6CbPFWdFbe+Mmt93G2F0VrqwTTK6jUBdHyvJUv/vZw0uyTJTB+eYtpP
UI+WdHrrRq1WUHM2uQxz2+Ck6DHlDb5pdulJkZFlbvvCGXdVZFFpWkhh2ulG4kZHz2vIS50KjbAH
hDVD8VghesnuG61Tx4MBGuIOj84qS3B6YBSjtXTgdys6PQF4LEfZpo3MxW1T5FFowhycfC+zZf9p
tuWkBVpFR5vdIHI4AGNtG2+kQ7w7IGzqAZtUFePT2EWivMf+E1dBVS4EPqruYJ9mDKxRYPU9RWEv
Xbowr9uq8+cKVlJHuuvgw0Vyv2N+JV5W1+WUbzI6nv0mJqb2BQCnqfrZ2AHTspxk+tkDP+/9FOnY
qztCp7gbcoOU+67Q9c9ePzfxXUls53xbM0/gxh6kcIJ8mdCpiLkzTnYGE9UHnte025QewXe8me2n
MVnyNczYmdv9EqdOEtDDT4Ac9Ya3c0age3stMnlFkN3PAJrcNt/R/od8BpJW1wOSmV11J42lEYdR
SDXesrMhKU4rZfd7mGP5S1VrK9sO9OSLB9OJ6vxmcSNT2yuDJbVbL5IGdZnedr8uvbXUoTcgdbEc
a+w/pUthaDdUEYtfzpT0qg9wgs7JPhvqlneNA+EXNyaE8rWXU1yf6s7r0AT2hviOvMON31A9JPkn
axTO9GbR6cu3JW7BCB5ZbUcHI5Y1GdJ9XiJQoDq1Hzl5cEqdjPmhNzKRbk1Dxl04e1MMnypeUIkK
voF6A/62bTdRNBHl1lbMkuFkDpTZUR2o2mc+XMX4Ek0F8g1nSIDiF8Zo/qIdOxabeFgVT3lamrq/
9EXXPSGE0p/dhGnvoR2zbttWhao9pkmP1izS4BRvZoeZ5Vs2RyNHaUKYbI9khcX8rdncJBKLTbUJ
nHwRn1b23pMo4iTf9IlqPVGKm/IncMFq8VSaztT6BZXPNqziFNzmECtFo0CZrkYNtwxauGGTj4tX
/mC6bn/QJ1y+l1qm/lYJFEiJAEd6871rc3C7atO6ezjAnrbJjUgO+0gbox5pArGwm8lCfY1hYeAP
ml4XN0etpRbjA1VSPwPrXsuDU2fdjKrAuEZeF6h8MmCi8iQbQocDc4jJ911aQwsyR8XXi7+zv59a
SWlbqs0iXhQ6KQhBSTPk+7AG2QV8D019Qw816reqJBUrUCeb2pveJcmRTD1WE4OF4QcO3zr2UeDb
nQ9dzDtpvTk126UaHWsXlbVVITse82lbZUv0rU3nsQkobLYVbSuv+jZgWpUBcNrm2+zVfLQR59ln
I429l6wHJXXr6LG3URMYfkeliaK9V5mKGgxx24sDFSOgR35BEfdYL3qa71GYsrsRNYEwU5CRLoDk
E6L6Zy0pZ/NYkXyahDrg3VBaS199qmlh17oPty7RNkgp01vPzPv52LOwHxWq7doGCGZpb1c9/Fev
QI+5YasGSCxqtVFhRq6Ml0RAx9nXHmroPSe2zNm4iFPUIJnWiBBba+Hp+DOaDiDS3lBWXzzB8vZs
poVePtR967RHgtWQCWW1Xgtcu3OjHKqkjl+j1tIwBjNvD+a2E5o5bYCWIj+ekUISmEkf3v3mxbr3
TEJtugTqLIRDfjq4jA0yXJs8+RgBfYic3R0PaWKSDIVMu0M/lfXUfu7nrouquzazh/FE6WtBQy1Q
ZiDHqtKy7V5GNanTcARkcFO4Xp7fiKGZjgIEqfp58CbzyHkJoh/RYUq/me2u1thNDzI0NADvG873
ugjrYeiyYCSm1NtYnFu+TGSePZngHc1DU81O8hyxJR0fVjHZCxNI9bMzEuV2wf5aHJMZH/U3iyrH
uE0gBqqw+hWhbVwAdfkj6i1NHnsXOJ4kPS7dqpkVaz84OihAQXVZ3ayOmBCPO6mborAryHl2W+sW
GiCcpy3+x3Sp91NfLzVf8mTm3c0C7s65W7pybF57O3Fek6Kqqh1VMLM7qPDjfgOURQ8MmsNGZRCZ
Ga1gjQZwtVl1FIiaOFnsF0s0zU8qpWO9sd3CfPUqfkrgzbD3dmjENXMz2bGl/aoTWytvvAVMMrp7
RNnFM2y/OgvJktSSt6iPdBOaZFQ+TwWWt0OcgiEI3EIMB0CYphsaSmp9LTRqk/1WzCo1ASrAycmx
5snaNmWjGIdZcaSJ3d3UixNZ9+OP1EkJjM8sRVVOiQQscDJ7p4gDwrJM5yYaXHUPtIJD2P84O68e
x3GsDf8iAcrh1rFip6qyu/tG6DSURGUq//rvUX03bdmw0TuYAXanF0tTJA8Pz3lDkSPc+6YPerAf
aesgvKVjSbRD66PIfwrihFjnRYXdl+ehyrAewJS4+5T71NjNy+miGBQG8Uo1iOIXNjA5uBZUvT4Q
oUS80YUotlGHQ8L9bHMkkWSOFMoFpaHpJaxyPztoVgIqs9RaO9xlucWFX1XInIGqMfuNGedmtPcm
ZAp35IgdgERkDpNVZyB5+JyPYKXXWi/qdmuIVLQbt2mc4xD0o1iX/MgCLdHKS7Z9EaQ/q7GaidxB
B3CxiVNv59tRRxrjFyEZWlCB2rW04M0Uo6d+ekkRa5KcWm//8woPqFjRJFATOz2mfthFpp881/Zk
mM3KzabkWeZl6tyPnh9v0jCLna02DRb6llbujiuj95SzzsvSCrekwCPoN0+6NshTzYu/486dkutG
/fBRUkLFCwFYZLuJc7/zP1CPUdHHzMuRaRzRStxnOLaT0tHRCvZao7wc6GQhRqBzFWaTsHPKQCIw
tALJ6X2CyyPL5zqmYvKFClJyQD5tyu+GoEbAlAzDrDY98nJftaID445oY5qZ646WeXmH5isWX3Wc
OtoWLhro/coBptblztCte0QPBrixwMryVVpFWv/LjAvRr7yysOwtmxuQmm9mI4VJatlrAk7mfpfS
lvUWE4VeEqko7W0G00PwoooxoheNpsS66i31HFuucj94JfyzYKUDFy4fC2yz0eTXwAWvI/Iy3My1
xABtndrIT+u9H+TPIM3LmsJrqFXJuiA5zp56BOcT9myqAbIAaj1n3BT5P2NN0Tokj3aleTPmF/GU
xM2yERB1rV6HOnfkxigQtNnGnouHhzXgguZOiTb+6idU+DbQUvr7Spc1aDtkPIJnEaYTpHWLm8D8
VAa9+jzpopVP0CuCGmqBCmqRwyRClONpyozou6s5UX0ftsFI3KIyYn7R/EYi3GrNuScsVCW2CkGY
CB0uP9W8VVAgK0kvaIqsHTdqi8psQk9k06g0F5tc9Cly88hYPUeYsf0EiF/SXm8CL9prMu3uYisY
SvSypZSrBhiO/tRPvWatwfrH9cagOJXtsph8bY0LWfjK0NinNtU4FQ9xVbv9nk1UOdCXkkFfhyqw
5McxVZO2d5SRUTEso2ptIqQWfOjamHTJjqLcOGTTjBlNxzySD1FYIwMwyFapLQDb8s4VaaxvEcbi
gWeACsZVQgK+3DhFodNpphWkhfHKqYKqIJJVQb7utMRDXixvZP/T10hIVmnjO8NWBEGqbyCXOeXK
gbQ23pOPmM3dNJOppypwa6QCNS8EAUsvEaelWfFufjLiCBpDPHCkIf3nPBD2tOUrw02OcPTrVk05
ua+Za5J9zjwU8ajGTFWwjVy4TW0zQPtJsyEmWBVi26f+FL2i8hruArJ8kW/aPqgPXmh2yUNlF/Gr
EY/euE1HeLHNqkmgvK/Msk2K7RDnCKB2dVund6qr+PdzXdh/pNCkZSQ7NbB+wLWtgzL5IEG/Z7Hr
fAunEZxnaE6avwUbSuaMm0g5IJbcTA3K2dwbxjqSxIhiFWMmIp+G2PXUs+aaxbNvDpl5JxQmcZxk
+JzYlyOJ26/6aNBZt2yU666rw6+uD/xn5cI/26CR4/AlQZdU67Ifcu9BIBTnbZFC7r6Prd0wB8sc
1JYMJOTrA7h2D7h4l+Bj3b6TD1zp/hal8ynfICUW/KmJIDIEBeE29a9GFsm3Crnb4ZClBZQ8PYRf
mPex9QseSDU+ewo06743cvEdnYxufNCxLhoxsClk81mFdfOQ2bVRbKI+s/o72ZjmzihR4AAtHFXx
Q1Z4AveUUU55su+mIHI2AntBLjIrbsFCUA3U/FfcULr6oef99aOahPFfGaOos0p9DB/3VsvaDlxk
2TYYHH3a5K2FscGqtOKqilblpKABkZ8DgzQVPL+VAO792TAHqe8AhKbTQ06Fudl5U1EOGx41Tr8G
C1K8jVkFaBRshRuM26ySRFLdmeyjhwX7sB270Ci3BsBzY1NZsbluachnR8Tpp2CXYaXrvphgl9Vb
pTWVu4knjH02YnIiezd6se+t7NiZ/DWq5sb0PVTuMHzgEu6bDZE7c+47itO8fB0dhFmF+vdAwEw8
EzzOlMoHu+HnwxUhiom1SKgV77EldhXayWC7VxM4k8heYYKZ5chzCqMnSXSnZstDRy9WJIJ2/9zK
Wn2GJ6KSvevmprOfeQYPvQvgamWkGbQdJ5mMaj8ZyGCC+sC+5FlyeH7UMYFiYwVh4u+SqktGSARV
LONtaEXZ8CFwq8Y7cNEa3huS8aT7KwBF9Q8jdFTyqYIobDz5iprrGjfqanqG+GSA/x7HmZ/qVcFP
Iiv3WF4MUYnxNtnkSq9GoNq1ghWzTVutindDIvSjArKpr+s2AkAd4gUP2nXsxR9XJI3OO87VGrGy
jTjU8htVxvOaruXYKHXSJ/D5D/5chfyrnlwbk2SP6fWjgXRU9zFxDUGw9FMw/fApy33tUY/4krFz
/9FWhCIrKAfkfB1g0eCXlnx610qUn8gifbQKPd8hTk8g0jQ4oCsvTpq9QjC8e0AryLVulXfn9vNp
oZAOLooHQAJo8gXGorrZoNOcCpORQYWQwvHSTjXqXqVJT1wIHUaWl/0Ug4TAYaLgsHJr0123FFl+
G53IbjSvzxAKNP8smoDA5kBG0sZddEqUNzi97WjyMfOBX3DdT9MDJcO0oApSlm8V+OPmcZQ1TSuY
H98TL6IkAHwFGp0BC+N6tf2s6Ezw4G8yc3IuB/mB0+2gDWMaBWYjnuLOSQ9mOiX3ykBkgSiWQv6R
JfKSjQexAt347fWhzwr9FhgpUJp0JlHe85fqrRUHtLVBoTx4+K9+Nds63Gm2BfPDtrpHyJe37OrP
psrGR2QPPAq+GFC1Ft0MfLTElFujfOijqlhHfe98dJDHf574jWyBuRbVN0cOY3RrxeeWxcn+Y+RZ
i2X27oPju9RjGVwexrUdpA9qANG+laNfJ58tpx0HGJjvMIZW4OY3golZ+9GQY6o2kuHsvBzFlFGv
4Qe5YzsG21p2eXBMtEGf9pLoZO8cN00izMMwJrxPfbTskDs3cd+7vlTLBgmNYxbJI0egLQO85P3P
/4oa+ZBlwE5k8qaEmrY2bNZsZUeKMA8zi/u+hOb7RFWmBFFTygF/AhyxCPKuCm7smkX8ev8l9M9n
9gh4F37N6YadX8e4IwzJm4U4odxEaPjt+3iK9kY51V+DbrS2aJXewrm+h4i/lpBhgWMgh4Z9GafF
WwIjVFNPXTx46ZvM4/IjEhUSKr6eWfd1X0zJKpzJ+aso6qpyZXNn7msf1IuPSxyV3BK6J4JVeMnc
WJXFCZp/FAVz1MWJp8i+LPtzSRgYvS6IGWWWR80K1nC78ZTVwsNTyMGsoqr1yAsh+IhNmY91ReE4
MSHypoX26g9V8rsizv/KIPzkKysCQ7k206jdqz7tbyCEln16fqs3S4/zAamgme47fu+vHUQK4qip
isYXDkmVkxQirYWJGTTMFYZhql/R6UTDDhiogdEa70Ftjdlh+p/dadlX1kaNj2NZFIc2Mcx/tYmZ
fxvOoYBECc2+Yc/N5pPfBjTPaoPhhZRXPQLTDr6Yyon1VZWX2b3DF70FjztfOUa05juYaOTy1+mI
uR2oLtfa4SWNQ1haso3Cp4D3DTIDVNHiVTlY6T+qQr2vANOzZ5QYYLSlK3Aru8zsvGF4iamBfvFc
f/wqYXEdjVEmGw69/d/17bmIt+/jAShkvWmeu9z7p3Oc3a4a1nF4sScHHn6uCkC46fhmlp5WoRGu
kfKFgfrEY7C8gZa+NDRIh7k7iKIY8tWnQ7sD2hekiOML8u7qrvU1Z5alcn4Vpa52snXse70T/luW
283b9UnPkzqNE7Pmp40dMT2ZGd+zGDkzQLorRuZal5+RF6hqbIeorWrCtG7AxC6MRWseuhmC8jYQ
y8XdLcoqGDN7nF5ka6ivxuA3j7MQVotGBMK9N1rEF3Ysg4Gupe2ALtJS745OXicBHY8vOHZhEdCQ
BhsYfrYtAGO9RalDVqipXf+YF8eEVhCAlvL4Z3FK+qbTgoG35wvB4xeKWn259pUdaLtC1jbqSI0q
mxvp8aVv6qD+BazdQgzJXXxTg8qRhcQw00R186U0i4+5ktYhHcef1+d2fo9xKv4aaN7Cf8UcGJgz
JngaXwjPM4M/wXS4RrWnbjPvLcT26A5apfPr+qBnHxSkCJk/qEn4GjPC7nRQp0onP4294dWpYx7e
QdRTTAll4FS7uAClg2YQpM0bq/jONPv7TKCiBbBuDv3GDIdaAhtUVU5G6nnlG4hgC9m7Cbnz7RCk
ZA9xmWSfigpF+HthJuZdFdH62PlTZej3uWm2wV5ElqoeJuPouWV9FNHkfbKrXO3gnk9PVW+uq8ZZ
p14HvTd0vahdZ4M76vuxsqTGS95B6Ju6cYDYDIZJ0Yuww+GuCUVVr91I5e5KlAl6LKBvrE+WiGh5
YPJZH7oYNQwM28f+axJEVvibIoaYfuTJUP4uutF/GswO0js2mJGCKW368sZHW74SeJrxUIFJBJSL
CAp47HSp7LLzwhGw9lvNUwHyjkggc5nNOIR7o4bUBazAoYGSULf4STOPsnfq9B5KOw5lqnrMsYn8
t71DWKP04s6y6Tb48TMT0LKMlOeHzZuR94ENuKLAfzbMNcxTeMHITabq/sZhPMu65jGBAs0vJrBA
QFNOP4Kg8F71RdG99bnR9quYh3a7TpDIyCkXTb299QzZ/Q4wZ/bXla/0ZxH0/YBkRmdj+GtMRQ1W
Cc/U7Ma3WEaJ+Xc54No5RIR6gIenv2soYVdYYV++eU2XPYupDe8AFolpvtAoKfzzh4ejGnCLYigH
uW9xmVEjcDH5pBpjO5H1Mwxb/5ctrF5saJH0SAl4fp/d2H3L4MT8gPHNUCDehAgamKfzU1YDQMGr
2jctoxVcB3l1AI6n75RK+181EbF4TNGV6W+A9+eYdxIoANjND2JGd99NgU6HzRAwpN9ma68WSqdq
bzau99FqffXN8BLE0zKCPuEq94rHZEqKW4v6/vA+HZ6NDWqSCh6wa2+JKaxDxA6onnuvqCvR/nAG
Px2+TYkYnY1Tu17zpixcwPysd9hyRfjmG5bm3I1jhAaSaTfyRyasONj3NlF2TztXvfhjgmqLNJWh
tpPd4RXbjL2db2i2mAl2GHXu8shv/frODqtB63k7QF0b9hhRx4CusXZFIMeQRt9uhpL6BrIHevDm
jzMWfQrzGlqPMJKtZneR3MuCnQDIv63abS9CE6P7NNaa52GIgv4jXYXgD884v/zTJ+Nov4wYc5Sf
HYQPGLerRwjCKx3d9/rZDfXA//2Pm5j9C07LBQMLuI8E4nRpY731Kn8SwStKFOhSeMjPvOKJlz2W
Zly6W6wwils6r2ebGHteoMdsJ56tvCoWVzmAgQLxCoqhQx5XoB2SyP7YjHlKz1O4Ylb2oTPyxRBG
Ee6uT/biyJxV6huUucwlBxhRkIl6dZe/cev1nBSqknpjth+93NBRfx4xNEjD2yjGORD8vX8dOB/g
1JEqAe6Npv4iUHhScRFz+80tESSJa2U4R0QwvOChwnvC21GW6zscSidsGRNNf8SIRCvWLTIo0QOm
UW78EPgFtVO9i5sfGd3pW8nV8rtQ8HqnYxNcLItfu7jTwijRCwujurdWurW9AlBT/kAUsi624WgP
PwZnDF8qdAC0zfX1WIbr93Eh3c/MBl7vS3pKVHeAV4ZcHDQnLMHjFOg11J3/Oe6iYnt9qLNKyf+P
BSidSwsC+tKveewNcAaGpr3VQ6keG9WUP7oQZz0tNo11aVSxtc38LHDWCqf55J63gXvfOJ4KbuTr
y1g6/46Z/2yZUIK4sxe7X9p08DFPDt/GbvCtuwnvxK+pynJ6qT2qN/YMBlrnop3MpyzmqvzHS4u7
ymT+775BEFfNxVJPhi9LDwLoYQh1PYFPgehPV4T9MaF1DUGXTtyNL38+4XlEAjfXMZWaZTlRmMQe
DeGrA+JP7YMtnXLTZ33/IUvhvq9qi9tZF+5YwIp01f76qs+zOTl5zBYEpmHCeoSRvCwwx0BokL1o
5KESqb7XVa8/FWkbAghoEgecVt9tm8RyPuKIWG+pjec3Fvt8g7/zhGxSbB6DgPBPo6uMxtAH/ykP
ohv7R80ovL0DcH0rW1u7dU1e+s7s7flxRBaI2sPpWMqjXRIacXoYpjLfdZGTfVOe3a802GV7iHfT
N0qvONY3qbz1Bj2PH7O0vQtVclbugKtzOnRb9Rpt6EAe/MkF7V8HyYsetdW2Ah3zMKmgOoYa/Zjr
a7t8M7GTKd+CrvGw15lpk6eDDkNG20ZRHEdBCzYtCCaEgGMDrYV1HCdyWAGxMm7RGy7MdH7Y0yRH
z4Esc1Hl1Aw0puq4yA5g/tyHpp2aV3bWRDaLkwJPHsv92kya+PdthJhOwIelWoP/7eLQJk0QTq01
5QeQFg80+oS17qmubM0+RO3q+me9cGQozyBZTWltFi5YbtmJw4pqbnYowrD7noVDsDVstGxwTy7v
0fA2H0vqUt9wyzKeIXDfWtXLwwM6emdrU0c+XVU+vkAux2VV2yEbHoe29vMVVBKquFlbeF+qEb58
ZIR0CyMerJsK/w33Roy8tMiUNRC11qHbAb0//Q1NPFCtDmV+COESHvhfqI30kE5tBh1l0yAZxWrQ
CvWPtbF5PyNaRJLrYv/OFjsdtczioO7LOD9Moyvu3GDQ3S1S12pflMoV66FoqrWeBzB2Kh5Y1xf9
0lni6fRuwAVEZ7mtebEmksOaH7wRvNa6B24L0kQNf0Kkp9JtMaHLe2NPnz2kqUPS9/E4uhQhZkbJ
6XyjDoi5F1vJsdTMsaW0XMMUjfsm2jYOgjigFlOAhMLQPgwdmcKeBNp58GpYZaCM9CS98cY5TxDm
3wM7mmcjoiiwkU9/j+lEmPE2UXwcQ2EBdSz6LtzHHBVii12CyIx4Bw3bQJaxt9WHJik3Na667Tqm
GubfWJCzY0AURVN9TlTMuZ+y+DijHod+Z1qCPDFpfo0gGp6iHtfXfZsMaKU0SscjJQcG5axb10yS
+9wDG3J9U1z8DVSDdR49GHssF8gacUqnaR8fa+VMmx6ex51WxukPKbsfvT55b7GVoYCah9G0FpWM
bsT3s1PIJ6CjxbXNmaADurjPir7sCwelw2OuC2/LeakSesNhvemaJvhm0LJ/QkItvpGSnpU2IHXR
S5pzBiRiaUsuAlCBBemkklo7oMEnNwXO9Po6LnnGpWYQv2X24CFzXI0zIKZ5soEc3DWjxD1U6P3H
no15o5Z8aRFoj8+len4RN87prhx4kMCk8cTRGpAKWUU5pIphLCYdpZFEX1nZ6D2JUNZ3xegXG87t
dGMXnKUVfI+5NzG3iXgfLh/fhjPTcN0JSWA3Fq+geILDrM71lHp2+uZqtouaT1ylv4ZJ9ofrG/As
KjE05rQux5InEF3O07mD3sUK2mEHGIMq7lBDUqxERTGpiscHpyv9/fXxLuw4nqP0rKiJ+jS+59/z
V+nXmmKjA+ERH8mw+pdWTxueYqa+dmNH30xOaH+KBLvh+qAXJsnetoEg8jqktjF//78Glb5E0bo3
k2OA6O9HmN+ElcpwkTZXWFZrt9hZl+aIBRKSAHxbrpn5z/8abuRp4MIqkzSrhY+2qDatTaoO8EIj
dDZdASLYMtPgRnB1+H89ycNhSnKXz512TNHObnWt7GGlD7485hb+bnoeIa3WTjrcGUm95foHvTTD
wJsTURAMBhni6QztVhFSYQ0cOg+L9YFi9UtpjEiBT4kH5s6RPGr16PP1QS+cEtNEV4PeAGoENMFP
B50iV7P0LtMOWqsF5UoEiTxafe5tROp0G7J1q1vnYD8fvcT1bpzQCzcpuShVWBewCMXpZUMPgQfd
TBw3PIgCw76VCeWmhvdUmxEyz0YIAtXFPTFFeh2l3DBv1iUmopRh4V+vZJP2++vf4myxKZHTk+d9
yyLMGfrpt4hIHMcS3P8BMXD93h0dUJ+x6nR/kzYAD24s99n5mUdjX/EAmff10kOiNk0hVatHB1+L
g23YZfq+CuVDm6MWgxj3GLxcn92t8RY3c2hWQzNAmzy0QsZ/Ji9U0cqruj5Dz9f9GaeiMf+HGaKZ
xksSfAyZyWJvYVJUottjR4e4Kn8IrYWb1HjyVQFXY4J5/PXfJzj39hzwYJT3l502msJJQrkxOeiN
ir+ABs0eMk/UOy2ka74mIfST++sjnm8Yno8GhbHZVBTP2UWcj13RU4Yrk4Ort9hNBJ0BJlGn9NGV
mX7ra56FB9jiPBz5nHB5DX1ZA/SRdTSouSYHPyHWaUD9w4e885pyM9TZOG18L7TujQiw9e76LM83
DgPPzXdqEoSKpTiKMZrSUa4TH6IBVNl6LINU22h2LI0tmHz1Bs0Mft/1Mc/C0jxZ2okYrXNAgOue
HkUoDCiIhq08NE1TvIUx5Bigw0HwwdMG/zWc0vF3aNUZhgVpJG/ZT51n1FS56NhSaIV/RO6wWNei
iWNbk5Y8kNyE37PaR0o7iyyx17LQ+YkeYIy4RjWY0Lkj3u5qVMMWEkH1z/GIn+Ei2j0n9uAlFolk
iCtlBjMrOdCYmrptnThSbHXZjzTpNO/1+hc/y9fmOZOvzhkkOmPL7QXZelRBqUnYLjraw0E+qJ/1
SN3W577cxQElgxWQvfJ7ngsw77A25OH6L7iwz3g7vyfss57pssCYxdHky4maE0oErfm5nMpoLwWt
oTXOCGKnT2lq/GuSOpczuYJojHOuztpuBk2NQbMceZiqtlabSgTUr12/LF40CGp3UGqDX5Btmnaf
tJZouA3C6AaO6cKxpplNLRGoECqyyzQ1xVVCc7BGOADT9LVVaXjpc1dr3S+dsnKwpRnR+0c4psWN
Uz3X7k8yG6buE5O5ewES0kU5PWHQPUng6jA9ZHaSqG2Sd+Z4B34yu7GqF+ZHy5WXCeUI9BeW+8pt
QdhnmcgPQaysr07jwwSEo75WcIde+Rzi4wAD+cbNc/4YAlnHPub5h50OpafFZVcZAwY+YZIdsOgd
xA8Z2mW6Rzq0pQClWeKFVLK2NzrXevtTb230Fwz03WqYuV17j8J6M221qk9uPYouXBgI5sCaoB/K
22iZbSEPbghUwbKDYVVRtC1hF61oi/jdI/Lf9XAjQ78wGoLAaFnz+SFJLJuuhQ3UoS1ZURhtbfUZ
4DmqltQ8PfnbgdEX34jZl4bj8U8mAxocNuQiZtMTqwu9BlEHxa2DTW7xxlpT71L/aXiUfbseLC5s
X74fexccD6IPS2cqQ7W4x+BBARHDsaZ9FOIk9BAmuXy7Ps7FSVmziRqqEGRpi42EdEOREBqKw1jK
8psRQHNClp4ueWF0NyLwhTsPMQXqNzg9I3y23BwojKLhg/zEwfWnFgMpo+oeoYgZd+mEuVOuXOMV
hetkl05We0NW7kLo5Z5BPpeHK/2dZT8rB6RuRdaYH/Qqw8zAdmv2vwy9vYLQ+tI2yS377AtRgWg3
7xKyX5rzi1R7GAGHWqlXHDxdmF8C4aYbxSsMHbJUPkdhWYkt/SignNdX89I80fADa8Lznog0r/Zf
j0ijqZp4tKrygKJCtcYhId6Wliw21qgA6aMuvf/H8VhPsOgm7QVw2vyX0/HSEfZSNabGwaY1/Ig5
gALcYtN5h+cLMVXBFL3VLzzbsIwyn3VKUBRtELM6HVKzfcrsOFAcBEqquygd1UcZNTgRZIMCTH19
fueZEg1BmjagItGmRyJwcYukVlMA8zbMQ2KM6sXLq/6T38Nj22UZECQkA0unuusMA7ZsqqUYYlXe
PWiBW7JYZ9tp7ksSCqiAkT+Qup1O2qLtiFyCYR0wN9PvoJ8OR2yPIB34XY75oLPHrCy5Zed4hkAm
V6LKA+2CdugsFraYfJ72xSikbR7wkUqPSdQhGIhG7Kd2VCbMqmGofuqDhRud3kzHvKyTzSA8rMqw
R8Rnu0KrYKyj4c/1JTnb4vwoijK0aDEmpFKy+FGFlErXW8c6aHka/+xUnIa4WvSBCf84FNldHdeA
P66Peb7nGBPNO/SkQJehbHT6+Rse60kxuNahzH3vR4I134cKtQX4Y5G5vT7UWdyfpzfzBoDrz8JK
80/56wRDVJzmC9Q+dENvN2vkVvJ0U/faLfWxSztqrt0SEkkO7WU1VfitblejcDBGS8sn2vr2d9Hh
FqKEoX472H6kq9aybl0BlxYPqVGwUAAacBJefEhXG4dC8osOTatLd9U6HdzDWKHLQn/d+zq0AdI+
1z/opbWbleTIzoj9ZzDcuqloY4jaOkBDsJ804dnVPu0H9DGKzr+lQ3m+enRMmBhZAsGJ0U5Xr8BT
V8tkYh3q2DK1Dx5KGda2qZXu/ro+q7O7lFcT4AxWkFYNop6LUwAzFcDM5GBWbOkIFNvN/B4PZKh/
iYhlu9xH4XzTW7A8kLD10hub9HzzMDpxEdH+ORNa+gdTNSzzqHWdQxkb6MNrJXJffVXdoSFUbwQU
TG0VuGO1uz7n881zOqp5+nFTWcVpamqMqo/dS4Tiy30BHwpehun8l8CTvnG5XfrGZLGEW9L0AI2+
0/FqVA563AvdA5rt6Tb1zWhLKTFeVa5QzwiTVOskRLAZC5j2f5gpc6U4gGIrl928zf4KAkkn8NNp
J/eAfhUOnKmtx+son1S9LQLE3aJR4Ibz7x937mxRqyO9PSuxd4OHzWKduocqlfYdLLRwa7dYWW6A
FLrgY6Vb/bw+4qVNRJNRJyOku8e5OZ2kNgJRlFh0HZrS9Y9dPZjZboix31knwoQ8bWQFTd1GoTR8
iwd0eWiGBTVpsP/nP//r+w7MqHJQuTqAxo8wSwprvAtruod1bah7HJr48mD0b7nNztHt5EkKwYFy
y1xsQuMY++3TYeU4+nmCseIRSQ/9zkHqZwDmVvzxaak1qzSFCQxU2NsgViJQZHP/dT8DIqQOPdP5
fMidy1m3XaNDPNbKYxsLE0Em1RyN2Gi3/LtwXaLq/WbUo/XoZXV0Y+Sz7z3zHzwwubQ2+OBL6IJV
DI5CiK86JiLJUWgw7G3Vd8Xe6uMYDZZSPMRZWt+4tC98bZBNYIOQYgRqu2w3VGXpQ7pT9TGq4ezU
haiekASs98g/+VvcnIwtpvblFlvQ6ovdN9qNM3yeOtI9n7uDs42yPS/76WqXuXCCHKWzo4sCR4vi
gxb8cUHlTh91a5zsvUeyhG2q62iK1CXO8zsNv3P3XuI2eiNen92B/BRWHB7TDCFwliqn5SBtFkCq
I4wpjE/FZGE2OcY/EqN3blSczLMrcB6L5gKwMup6wBZPpy3qBKkyZddHaJZlsBaktS9j77XGFtM7
9VSPrSa2JLMhWktJlGPeNOvOVZj8UH6KYqiR9qAlCqfBlNI9sQ9qCc5JAufaRPM+WZGjhTtkFV3E
pMukmdZBW0zxCn3WFj0tmPveOirk9JIqKKP/GLGYGiUXblswRrM/9unUphQBigZzgKOJbOpmKmYD
NjeoNzHmbfdNW34grytvUGHPLj3G9GFuIjvDISJ2nI4JJBIgpieaI26jHnOd7dQHeknThBye7pf/
XhueB5yR+jNnAUz5IkiBLQrq0OmaI1ot9rFUNB8J/tpOeLr2QMEQsEvXVsnWSKY8W0e+1aIugl3y
P39qZkwbdG4GBHSaT6fdIeFRDHrZHsE1RR/5pd/aNBb7zh6yrd7W5l3YmLfAXGf3PYLlDqAO4jPS
1s4S5zOIBO7YYLfHtEKpe11wpsGQOAjMtKNuP/Re5u8tE2e/FTWnr9fn+05zO70b5moPby3+xr7M
Wa6zWSoo5116pDodvfVSz+78oW69dZWLHLpwpcYdNsJoYjVZ1D8NRlB/jxrEq7Qa7a/7VhktvLlO
K373KL1/TPCr2rXIuNwhYSxWVvkpKna6ZgZ3Cby+fdwC9b6RQZzHW2bAgwXwOCGeoHe6ZHLUuxpH
lfToyDH51sDNemqQcjNXNjIZWy010o3R0liAExytqsky769/wgsnBeYLPRVKEgDJl6yPoAlVIfQi
O5a+FX2qUFX7EGlYqGJWiIaRKL0bNaWlmztoQ+Szgc2yYMgMm8sla1OZYlZv5Eea6PWTMj15hx1G
h9LlNHW4xdnFxyAQ0Wtlelm7CrtR19Y5sk2fJbTVDynCSy/jVA8tOnE2dOPJqw6U6qcN2Ptgkzpu
swGwqH2mhynbVaHSVq4HZwrvasvMXiwYYmtvnNAjzSzutzir7CcpI15S1z+rOae5i505t/94/sJG
pke2OIqDFiDbWprZMQCHjF8NFrNYCLh1ka8aR/XfwUoF6O5LBHXo01lii4m2LO9nDr+1w7bFb9ZZ
V8Y/1VRqX4MpsusdxDTbWQ0lNY8ZKDPGq5Rj9gBcB90oz4zc59JMc219fSZLx5P3BWOZqKPMeBk6
m6c7tKLHUxdYgpP2xHW9tc0EkcYSsZO1SdH4bvSCYtxAHnc+0MtI5vvF8O6Rrw1fBZbgn1Vv9z8s
nebZBofqFNHTbHJ3pq6la1Rc/rv+YxenaRZYtkEnY8oFpw3Iy+IJAAQccGllhw+AJqodjXtjQ7Wg
QAHVgqKlKm/Tobi1R5kEMdiuibfXh18cpvfhqXVAQ8aKBObz4lMlYaoA/Qcodloy3xc5VjjSyKh4
+H5Erh79o0gBVVKa2pxb5IMo7JEjni5NOYVenWtT+jAiM+SC4epN9wvmy74+Cyd76leGUjKswzS5
SX1eJKfvQ8/cLa5Z+pA8uJZDjzIsGpGi6p/pH5C1yOK1BQTjTUN4LFnndvef0KPxxgdeYkPeh+XZ
w+MOpKIBMvx02Cz0XRqvIz18XR+tldXLYu+PefIlKvocDSiYjHu39thsTmP6H2TWwZMraTn8cmvU
tq8v98Vfw8EAGgK62NWX9WrHxFhqxog/NEqLsEIZsnDbtan1amsIga/wHjRnja1gOtCfTYjpfamS
Ne7SU/KRUndzI7YuruL3j0ODnAoRhVdSkcX2c8u+7fRMzx6arP8Tu6rbTnmNClcRWlSNaDGtPBNt
Tj0ykcu6/inmcPZXuJuHhpA+cyepwM1Z7Om6pPj76TWidQ9aRGnXjYxiXBEdftrcLm/Xh3qXol+O
RZMAhQxqy0C7F9NElipvu1YW+A5E2b1lpdDu81TFn2HIFcWrGurim9A9LdpBWAXdui4bQ3zVGgrA
jzYFCXMDBLBwVgCUqz+923lvrRVJY6ejcjG+XP+xl74LyS+Fd/Ij7tg5YP31Zk6rqeliqcqHfjTG
V1WJQzLW7bMVuuGNOH1xJFJeUgift9sy5UXxuPK1XJQPQtPN3eSK/+PsPHvcNva2/4kIkMP+liq7
Wu16XdaW7DdETuKw985Pf/9mD54HFiWI2AMEQeAEGc1wyr9cxUYQlyRul5XBkOzvT+vGTuPKYVYc
fAhAS5SSC0Fz9HWtfMKEHkAx4nbDeMDpI/g0KLWGinavZ9+QIzCQKZkzZ1jZ6DfmiiEDhX0K2o51
XdhX45lCWlI+tVUWv3ZhZn1u5mb4qamD/vjRmTKQRnzLCwYQYgkwVIq6N5op75+I5NE/bnEWVXLF
PBBOpC+KYoUvlPG/dyJYKzUvMkIwm8BEOVQuDBiaw0sSW5X3qu0jGoq0sBM9Zx372ZMp+8pSXt3j
1Hdh8lE34zqVahKXG7R1IisSat09zXaq7cZWEei/1/ODqkzKpq3r5nEMqtP9Nb16pSXrlw6YAx0O
I7dlh8QiqbZLyyyfagEwfOO0abUrUGZ9U0ecHpE1K+zPRVmbqEj7AbJhSZ22/9z/CTemDfwMJhdZ
orREW7wjDTKboYDjc6D1YiORPZRY2ot5PsbOgIFLQSnKS7u8X9lN1x/VopBkw0bRiIOviAlqnsTm
gBbYU4G7fehpvZJ80VtE5u/P7vphYu8QsFFnpuAsiUWXX1WJSqBRGHs/hS6mNd8HqAnIfAFeKX7U
s6uN3hTFESrdbqQph8QRebsfUC8LPMdJ86J9LDvcfL/e/1HXX11aTEk0OnBkF7WBy99Ug13sxaD0
T2lHBY9aZYW1uJGMB26ZXPd8d0x++7E/7HCyKQ96i/nI/R9wvfj8AAltkfRQ117m6EqHJm9npsOT
pgb6P/qk6J2npMb84RNFKRggniwdSbC3DBL/vPKtoZ6a0u6fesQvf6Z6+oNijrMDaFk+w54bHqW4
62okIjfsxaNIxxVgOTEI2BYqEIsvHpUtcrCWGJ8mdu1n7P3KcsPHUDtPq6QmJTjL4S2yWx1Zwna0
CBA1v9rnmJFNW8Q4KG2ObNfokxkpIQBC8hUyjXQ0N7o5xIR2SdPY20yDZrlBExVtRpjcPv4EOHob
hF0N/qC2XUOUS2LAUmPWasdWU3MfC87R6TMvnP30FTZsWH5LHCB79AMmwNp233ZvgWvl/K9QISu/
ISpco6dKidN4M6xC6V45UM5jHk2J9kvD+cH9PfdaQ1Kn6PCGuqgfrGdJNNM8qlu15fUatXiyyRAy
LGqcLZtMKdoTWhzlD7/s3PKpMgv9L5gqDSTNLK8m4XE/aPkWrQDL3JQVVoX0dbv0oRzLNj8Rcyq/
c1Ss3UfptYlcJstSeDAhkVfss/HfsBjdZyPHQs1j77UOGuv27D70IIicTWBq/bM7RqL2cCipvxvx
lLwlPVV8PMx9F0uCvgFS7SNTOT4UWPu+KbC4WC/sFQxvRjAfoxi8psLTLEZfgDgz4vF3EkdhRQma
0gfalpgCHAx8pv5KG3NA47+2deUFae/+W4xibPWTPm//2cdW3d+SQZbC6+05mF9L2ACVp4vaHj4L
KCGKR4Un+uYjTZdsAstPk51RlZVz0KoWf8sqznDBa6IhxKzFjLL6XxYJ6eGKrla+6WKHwh7mC84v
P027YiW6WWahPIfcGhKNTrwBa9Bc1ElmJHotYsv6ydEH9UfoYGnvRT4qqV6cgSATSNhPGyXOjPYF
BMko/A0KO3KDlZ36mppugHWJ33YjBqVUYfdZy+wPcTijwuNZpDAISrt6Oa9dxDLuXRxL+WshDNMS
A0e5eF4TJwqoYETNk42g2NbCfrb3MhEXiOh3HQhWe/yKTF+BU1adfWqwzYSTJLSnNqmdX+D/5jUI
3FXkxDK6Dk89DxAEGHfx7vWI4WStsGqU6XGCj30DGcpJGdCtCrRp5bFb1vLlN4N4xkMnLejAHSyS
AhjEMdF13jxxvPlQvD/jgOIj6Ek67P3nTEN2vnZIku20yL6GYxXu/RQw1MreuTFnJCEAY3Dxk6Ms
U1WXRLHr/QZbwWayHnCA6F+yuol2qV5oK0NdFQBoXjCSTd+EOBzqxOXdL0BCE3IMxlNWi+pLmuR4
HvTBxM2QFmGlbfoyLM/3X7WrSAYqCnkFiwy4nXrA8rkpc7sdKlE9GVpofinirDgAB1deRJHNvxUl
QDofUO7avpY51sW+tgzp8SdRshLjvkSlxX0ucredjCOOPJR2EYG3fkEp6tHCtWD44QnfBHszMpt6
Q3A7/WeI0ZfZTnOrRNLbRF15c6/W3UKYzAZzD+yPpGBJjJ/TtiGqss1jQ5fmMJOw7NvUULaa6JSN
GPs11L08tovpU+yn8E2Nidresro39xYghTo0jnVvmjveg+HvOBW1tp9xdSzoMDTxlyBEdeolzxIE
nD74ycE2suocEhlNwj+63GXG1ISjhqvO0Tc5xB1CaogN1MOxNk3E15HYzT4bbqGo+/vD3lhkR2pA
optDko8AyOWwZjXqTt854ogzhrvJNCeqf6QEin+nYZCrP2ILPcP7I16FjFLeAmAevAbZklzCOacQ
Q13F9bWjHU3ih1Oa+V6bNfGAyoj+NzaWLgY+2P4g7GyIB4PSXrkCw77xneFe0XSGucn9veT+BEMD
bkro2rGGenDOxk7/ptTwHHDnUx6TbFQPqRVUL6Uq2cz35351awEg4/uiPQpNhhrb4lyLrs34Q1c7
JlM7NR4WqfObqF2EwAMUXVf6j9dXNaMBZ0LxgPEAmi7CRxqSQwE3XTtyWKU0r4KoA1x04YXEuNuc
e+0RIlj+u0IX/xv2mmI4jGKMP7zcl79iMWejB0mPhId2rGo/OJmFxZVZ2rOOR40/zj+RJTY2ZRYE
NYy0PChW3qtbK47cA6h3pOtADy/WYMqQ3s9HVnzsfDpIyPtjOSNADtLGsKOVz3u9s5DGBCoIvF8m
wUsUdpBZmWpVljiG6pDox051cDApsuCA3aEVYTBhtH/7SjJHL6lfdPnK974+ytToTAFEh49NS1Ye
vD9yFD0OpwIfUuuozD6uUAFS6dN26qLp1S7taEvjwlyRA7g5osStwCyQ5IrF5eGYQ+cW1EqPep6V
uxQD9MZT1Vz7Urq1tesVIT7+NcnvKTHxIksZcvlu/jFFo0NUAX1Z+1hp8D/1edCzXQZ6WcUwqa1W
BrvxNSGUw2UgxKNos1Q7txTVxO3eFscEVuPrqCfWN1To5yfRz5WXqPmAHKGZRNui9O2V1O9q18rm
Erhe4ho8Cq8KOEOP0H2dzWiVFYHR7NVkVImMk7ks4GmiYLiyb6++I5VudiwXAuK6IDUWxVcVDypC
G7VipkkpbZSiA8JAyTECKn5IUT/66MqCa+QapMkLY5xm/mI8q47Ru8OG7GiasbIvK05m6UbtJqSX
udOKRDslShh919Je//LBC5iRiSR0mBLSs9lYbCC3V8zeFFN9bONWfFGtWX9NgCluYmwuSu/+WFdB
HGOBLjK5eUEagdG+3Kxhxs3uRkZ97Ax8k8ygTZ5qXnMcdXpACxq5oCfiaq2Ke+NbgrNn/1AwBmek
L0YNIig4eTCKY5O1ZrBphkh5qyvT/dZjr7BD2Klb2TzXzwxoGvRe6JVwFcCBX1yxcxg5lgJg56j4
RvoVTwi//ttSY1tjy1o5ZT7Pioz4h29KtZ8M3NEBgSA/dKlLRcWq4uH10dFJgZAnIUuh9b78NXhO
cbRCZzrWorD3aiadUIPpb8K2tfv2uiAHoZmGDLVk7l0JRr/8wEWbdWFta/MxoIaQHcRskZz3ql89
iCGnsovyuTNsRx1piArJmvpNnQlnMJEpjGkCehSX8ff7W+7qyuIXoQ4CS1VqX8JpvPxFpZGCw8ay
61iObYDGkKU16caPSJGOOIQhIYhOtxNtgjCP2oeczNt5u/8Drvc8FyW3Fm1LUDNXmO0pc6aAZtl4
NHDoACwPJGZDFyO1HucqEsY+wmV6+AU1TF8tJiyych49CHI02MnU3rt3+uXcubBak3wheO2QpJ2P
qc0nsI9J1wDU9xTcGpGHyYYiSP4auzzpdkEwFzESfmniftNi5M/dbWmaLYYWTM3WVm705Wbhk0h9
CilPCS4DXczF6zzKIVCRHV6DdnKN5nnMFRJHcF5tYz86hYLKoqpnoUFpfgwsbTf7FHhTb67sqjgo
bdiCm+POmNeO72LLsFpsGQIkbgyChiskpj/nLppfLiadFPImb6CE3TyGwDnqbW2hQNhP5vRiani6
7st+EtkHk045PsXN9yyecPxKeq2hm6qxLuK5cvTyIeMzWDwG4Iz/7nM7eBBlP6Z7d0qTJPNSbcjL
A9Jd6oSAsz9uEL7x05X7TJ6RP9LA9x9EdoI8AM+h4Fhf7qM8TRQ/VGL9OcWM7rGF6DJ5IT5ja8+D
/OCX40BNolOCIQC3yNWjm7buZDUpWBw7VXA2xBFvTDykH2x7k+Z4WO/6LC+sTR7NbeaBbgGHVY0N
OMn7J3ZxXzJdfobsXVBxuGGG3tHIrvRCcZ4TE7srL1P40V5dIYYAMRhm5cpw19uN4ehdAL+kxQhN
9HJ13dSEiTpaznNniHHvJJNWHAzFxzS2CJNNlUbj1lY0a6s2iC+tfNlbY0O7pb9JMQc1Nvl0/hE9
Rl2VlWOfOs8KmT5yRJSu6EP5gzgAeQ6Ux5i8z/XCaMq/wepEw+n+Si/uRrnS4ApQXKeNQFC3bBvD
BYv7iYT0WWmQnDPgmGy5scz9rOBaUE+T8tiE0Vo4cGPOkGiQQKfPydOwVErQuPDNRG3dZ9LxuNqm
eowbJ42kaWsZUXwMmgEzJPDfX/R60MTK4b41Y7JdnGpAUlKZvIpFerS1KDY9c0zLnd276eMU+/qL
pWqnJg/7HRV0Z39/ld8ZSBfnClqloPNJECHlOpfcVFyBgnGep+lFTQI93k6x0Tj/AUqovRWmgTB3
YPauFOHre+stV5MpOI91SYeSPkz0OXNS8xt+rWn6FeSaMW5SM5hM25tGOw9OrdX5denN6qx1G1ct
pwcMU+Y15uLyRMrONDeCFL95p/fJC+qPbVr3jlI4raY/Y6xX7CY31uKN7tbuS6dGk7JyHpefiEIM
rRbSGwhQLNayqaiKbBY5JbFjgPvjTmti7Nm1Yniy4n7GTjnWvna9uVYGubr6mBgRE1APAzcdYC2X
MxzDOS0NBWxbZ8da4IlSa+w3erdap27sGGGctzYDXUZTyh9pdqVDiKzdppEsrBVM8fJ4MGlJY5Z9
VXYMB/TylxTuiDMidf6XCRtCXLtdZZ63ZaENvbVXlGl4KCt7aB6nHI+zX6gNuxja3d+v743xP/er
JJ4hgE3URqYgCSCXPwGBkxxb6Ep9dtEWDbZ85DJAchWwsxd3la1s/WBOjvGkqsGBuq32vR6g+9Ht
1Rs4a0OBO5y+QYZ/iD/VPldARf+rsOcN8muu76PTH43dY+5XIn/F2M0aNwxoNW9lEIbWLtV0PHip
H4X6l8wfZvNhHPvxbJZaNx5sv1PVTdzUXf8QmFnR7wIj1MNNK9TgtSHED/cgp1v+IHXRxnD0GaQ5
Wmu9UCsadJmzxUQwbz3yB8XAhRa1RH5OM76VZJxt6dFQTJKtAh4f484ewHGzM4Yh1b4Aoh4PdeAG
46umNwLZUyjLxnbAy9H+GQ/z/KaGINU8Lcxg6Nz/HlcHAk4e9/R7CkU11l48EriF2iFSreEz4tiq
tjdFX70Gla58arBR3JpZVhWPBJNrVdFF2sbp466SW9CARgaTX27UPw69PgdD1pil++zo1bwplKQ5
NLmE1efTaH1JMEz8YAeFEQn4qFzIC1jKnyy2fu6iLIKylfvc5aaz9dGX/tK15rAl4sSc+P6iXkW/
DIaGNzY5TA4ByeU1k4y0x5q6DF/Auc3aY2JGoNcAbau6N9PanKjJqYWzreKple6YNi7bdjupyTYy
w/AoT3G6cvKvF5xfBNKJNrJcgyUFqPEd2t+Qx15ypzb/M2Ft/50UnVZ7Ix2+tNZeay9cXetyCbj2
4GrTNIT6efmFifbGCCJh8FKYensUDLunpRk9WcNorry7V0Mh0QaZDD6iFNslW7kcqgt7nzzLEs81
GMZPnYjGT0pVRzioQnm5/2WXVznqZZTi6BuQBtOMW0bL/VQHHYAm65i6UaXs2qZyd33rm5Y3WRxv
Tylb94D0LirKRjj+dPPJ/nz/F8h1u7g/CamkojAVV46OteRHjEPdlVWddi9qaFvFNkVoP30Oqimb
/ro/0Lua43IkFNtcdPdkTdBcfMEqgPmXYFNPOgS6fdPMuv08Djh8bMvM1z9PBeI1XjVpZUgSh/zH
JhhEpux5d6mBe9CzLeVN60B8v2CmpJFbpN2Aj6NRYBDuxCY9esxkLfdHS76OpxaAlh9+4Oq9vRKI
Xm19VgwFVxTdKPqBbF7MQ6vrjtIszE2qI+1T19jaKzpH2pOPAOq/Xa2sYXRujMfjJskr3DQ0URfb
UesbrdZwTHnp+rnYpIaf/cVLJSYv0bPPWVlYK1f41fanEg3tQUKS4I0T+F5u/0aJzZ5wtH1xZkQw
m8jyeWusZP6LVLR7u78prp4LORbPBYg+zjad08uxwMG4MXJj7Yta1eJFi0dl7zqxf9SCSuybzhz/
FeE4rXzAq0FpR0NDAOrDtc2YiyRqsANnwIEZlUl7lqwv9AItMSQPWleCrwPiY2/6pEh+3Z/q1UGT
oxK1oY5CaYnm9OVU/akQ+H236kupzSAKFTOafoIyDA/3h7n6eiCniInYLdLEiAv6cpiSHpmBN4b2
YtcODrYiN7Ij8av1RQy2trs/1tXOZCy5ITnNzIoa3uVYUO9GNcKY+GWMjPyJMyD2+MHMT2aEUhOe
QHn54/6AtyYna4ZYhYAiIzG7HLBUI+pgcY8vNhJcqsfuRVl+Bmh1QH5lWNsn7/jgixuLlJ6XgCee
BQIRuTjpkGwhAU5m8mn2A8PZxjXl4e3oxh3tXg2+71xVuotatFn/KEorOQMAQtU4QLDC9AoXoxBU
g10MSoKx/aqDVCo3mQWlSoV+PnjU2WzlF0YEdgMVBguov5sxYytOtZ32vwjc/Czfp12JP3OfdtmP
IRmcr/WoEyOq2QTeHyvuqDwBilVwlbi/zu9aU5czF6bE8EveCKu9DOx91DbAMwTai5VYauOSQ9TO
jEcV6dq0C/TQiY4mVkSv1NoCvDGDwPgc6yUW9LFB7E+HtMm6J4jYpTgk0ehQaopNe/SyLGmgoaMN
5mKGIUTyoxjQi8t3NV304TlL0apoNhNSwzVs6kgU3deiYfl+Eglr0dZv2lFZue0Wl8E7lYfwhYiC
Q8ONJy63VI92GAqldXmyUk05T0XWf0I2Ffd3gEi70G+Sx9L0s5X1XRb9/zsqdwAVTVhfNDwvRx1F
ghJgaBYnWjbpYSRAfuxxrj5KnYBnVc/nHwmFUHzIVPNpDNJsE00Yat//yDdmLh8V6CqgjsicFndv
O2ZqoUKBPNUg6jxkKdFHHJz0p96V4yddn9otz5G/0vOUgfgfG0tOnGSZvyjbUd9eAiY0IyWprfTm
1BdWvRvoYUOBKqZDGIrv4dTNBxODTC/Ppn7l0pdXw+XADAgdEi4UZBnmfbniLp7YndYUw4nFHQ5t
owcHbi9lN5bqX1npNCvX8PU8ZXVOdlEEjRR32UcB+86tlI/9yR2At9oWTJdqcsZtYYf6NtDT+EuD
4fGXwe3WynTLZIElJjZhcI4vFQLKkpczhQigpWPUTqfSd/unDgdxaoKGS5Mu1b6rvprsyzTJYN5U
hJmx4kzbBpLU46iItbxlcV3/95cQJCEFQTWGqv/lLwnHucqKoR1P/jiJ3y0Bx6Op1/GpqSpz5fMu
o8v3saQqAUknMqOEEpdjJX2kWKnZTCe3H11y8mie4Tr2qCJuktl2Qi8tQTnSNMsj14vMcv5P12uY
SrQ9DY5DWLjhd6IsN9t0fly96iW6i9uoHHXlKcmG7JdpoqnoxULLDY9P2gabofPN7/dP5K31QrWH
Dr0sbAOKv5yD40wVBQFzPLGmdPamEswJtqxT+YAqVr0Sj1wfCFuK4JN4yMYPhd3LwcK+KuYWmubJ
tiMfsZfaT3ZzNuNh2dstVjmVcIY1Aoc8ZJeHkDSHB4UQ5R2FsDiEZtCnYEI77ZThJrgRutJvSRWD
yVMn1TmGdag95BWamW0i5oC6SDKuZDs3Jg3Qggq2XGHE6hYveopsnYW6rTgNJBe7WFjFc5ZNqjeU
qvVvFBX91/tf9PqOpb1JnoDqCx/0ioEk/LqaQ7RDTkrr+DvLTrJNw6A7S6vdvRKUwdYJkXu/P+jN
Sb6jAwD+WTQMLr8sqQJCyUAgTiXk1Ac/19JD1mXtJ3Nuy13Odlo5e9fbFgCEbFmyczETuHpIWldJ
Zwi7p4A+0xnWUdt4etBpX6axN7WPZcycczasbJHKbSvxjYvJzbNe50mjn+y81kJYGS6lsAGpgdrj
3qdOXrSkkYExxNUOawP7cxYp9oc9YlyqEURHSCqCE+AUXf4IepUlqkG6dQL3oUWegYr7wwQcc2MG
hTp5XZMh4WCuSjhcPSoM68CpojwvBUGWKUSmIHFqwhE55TM8A4u8mA4oJonbOFbMk4341dFuxPTg
4Lv4+ME95cpRKa2DciQcXuZMnGhFCfXZPKFGHf/C3C5+ciff/mKUIt8NEXZE/8N4oHfQ56PCTr3g
coWdaXQmHnHzZMRGzrVt0/4B7xFHn5y+CB9q7FRXZnh1VJkhQQkBOfVDkI2LcAg5HegfnNXTqCjD
97ws4KPiFbBXtJrGT5j332tgaGtU8hujonIgeZC4klB9kWf5j8Jlks1DCgxYOU2R/d0NA39TaFq3
zWSCL82Gfmdq26xBla8OLFcweRtda1wnuI/lv/9jUMr0KbaFQjnBh8j+KluLd1Cvyu99b9vf73/H
6y0rh6JGKkt2XISLu8hJVIOsaVBOvhWpx3IIywd9DI1zreMgNRgGyU3bk8Qh9beG6785NK1hkG5S
tWdJ0i/6stPGKAzOOtqD09c0aoyvrpnhJZtCwqkQlFHMveZmUF7yAebPykV1dQvLKvg7bpTLSr42
l4s8VbHk1dbh2YjL4l8nn7qncbSrL5BeVZPgy1nzNbk5IHhVSISyBL5UmDRGVxncUoTnMQyy0OsF
6h+wdX4iZpl7ipqaKwfmxi6SUpaMRAEZNsciWknbWs/mQHdPUxkFDXETwcRG6XB/8zKDK2hlPW8N
hz0J+pHvoMJlobK3sG2cdNun9aknO7Oif+mpwlcfRT2k1UefUMwSqbVR3+N0XqMY0tLBo9OfaW6i
P6w9dmNv7NsWEdGNifaJubWasjrcPyk35seQJEaEYhIHKy73S5lYJQFsFJxLs4Mzr4e98q1Oi3EE
gVT9c3+sG1sFFUroCnjWUYta0j9CGt66jRzCuU7ccksTMXkFaZY8tFMb78FY//4fhmMdKZsaJJzL
XokCud+cuLbPVTfHKEPGrfEk4rrdB5o5K/Dg4MD8LyNKO1mgGdSJFocP4cSu1uI0PKeiSNpNHWRR
/9TEuS229ZzHCV4vCd469we99QWp08p0h9Xltbz8gn1oKHNCy/GkxKmivlS4a+Yb/L6mdg/z11x7
km88HVxu76gjFA6usAlAPpswc7PwjHkuXUT6I0q+r91OeZjjsSpfUFx6SXAkWeGVXM9ScCp4ljn7
72Zml7PUsjoie86is1MLvAbAuJqboh55qbVp7RjeHIu7GxwvZb+r0rcotATPoSo6B3koDoCU9T1w
9O4F8Ypi5cTfHgo+g8pgCBMsbrO6dYxJL2umhZp2sR0LVeywVbC+uKrffPwuYw25qv/fYPLp+uMB
VofSUSrVCc9lPAyVV9j91HqBsGLl0YnztYL+9UZhNLqH0huB4GbJZ68VrXMVnamVbm9Mmy5wEPzJ
cPLGstwpPs2Ihxxzrou3jx6Hdxglt4wE7Fzx6rQqCGXLNjpTsY0etbRzzyAaYQKFSrHmkH7j61Hw
INOCOU91Z/k4lBYEviEU0bljWt/dUgd64ttShqFIjY+mO7wJ1IK5PLlZZC3/8uNVYhqzepjD85Tp
xjNGUspL2g5iM0zNWiZ3a1qgf2zSDGmzs1TFRsEmRTlICc9zOGactaYxMMfuhibY8DDY4coFdv0s
SMUt+BcIziJNt9woMfuyE1YSn2v0Fz5bQ/F9CC0FrkenvUVD1329v0GuA7TL4RYx/mQVoYmWQXjO
hxkEEYjCjMdnGNxfTmNVr24Ah+itGUq4XAk/aHd/9JXJLjMaJcJVz22C+Gz1UU89QPSeT/T0WRnq
GXcDI1vZNrfG49rkhefkU7yV//6PM5/7PiRI3r+zWzvDMXFj5Vvg2D1ug5P5V03pf636dnNAaDsQ
8mTDZEkALFpR5Dwf0bmfXP+bOor8pbCCctM6c3oAbN19jKmEphdkcHhp9J1QIAFFfjlB1+j0qgeS
dzYoKOteAw9dfemmsBp2eSfy+dHtKtU+DtE4xxv6c2uSybfmi9aOFGgGTA4w9HL8XrHbwKdPf3ZK
Y6B5WRI/TXZ1ynK1+IfVWOsc3DqcKExJTLLGsEvCY5oqkR42fnROy7r/mg4dtQ4dVODBCuZ8TWj2
5mD4Q7HGVLGhfF9Ojj5pD/lKDc+F4jfda9321UEU5VR+GgElrhTpr0vIQJphQEGz49GgJLbYq3gc
aAPQ1vic0Zfy6Tmjx7cZx8gEjOTOrYf+SfrLAcyzEeHQ8KfZEHmd0JLnkURsJTC+8XxJWhb0M3DW
14pSeZ6nfZ+WHBytsMxXPXBHmmyh7+4Hn52NYkgXRo+U1oBB3b8irs1RWAfJkgbaJqTiqfwqf5xZ
v80iPe3a5Bznwo+3ld9O3w3LrzdWk7iGZ3Dv83dtorzcREV5yocqJ3ZoTffTNHf9SyvKNaC+/NAX
JVR+EuhZDi4RhGwwXP4kvcxsGFN+fM4zM5s2fUwZzDM42A/3537jNGEKatPiIfemVLAYJxhRSDBB
Gp6FUY4k6CrC8fPcpOihTLCou6qxv9wf8cZzwK1I4kFXyEC+bRGzi4TnHb347JwGmX+cJlqlGLLO
CD/4Yv4nqlzla+NrDUQux14xL7wxWQki5HLmLMsm/eWiJlaYJ+OMFqfe5+eqUdtpo1lRhbWfkiOh
Za3ezTe+ItKBlKGl/hU9vkWXvld7GqQAes8izrphV1QQST1EOKx2ZQvfmBkSZJQEEEEl4Vsm6WOq
BaATy+xcJoYaeAloxK1RRxLmaFa4iVrNGt//1uUBAZsSExgSsIBL4l8X62aNyFd2riNf7GubfvDU
zOI31cXgqTXy6JHiW7uhk2yYG9mXA345x/tYU6bv93fUjZvDocZP/ERWDWBgcXz7SgTzxLc9h7Vw
FUqlcbyJ0OUDOdDY50i18UzUE3V3f9TlkgOHhXLIzUmuq8JmXZwctMY7m2rpdKp6rTwMhVE/xVHH
3VkO/W87cYOPKq7LAVGSoMfGHUUgtBhwrnveImZKX013jmMctIdimOvRo9/SPWujG30wspcDksnL
/onMA5cKHgDTggy/H3HSEdvOH0NEGH4jI6Q02yaZ1zp78iP9eeHJwejrEf1RgAbrKpf7jzs4pTJY
Y3Cnnvw5SeMthdSs+aq4dhBu9SpP55Vb6NbXk65MMs2jY7wMuf28IKRytPkUpo2j7TFKzNJnBDL0
H3bnOtsg0cd2e3/DyO+znCFvLUUfJLR42hffr+pDzR1znE8g9M1eaNHWqFUzPw49KeKmmEnh0eHL
flK2mR+6yEXf+v4PWJ4TucSIGFB+loET8cXlEldmWZZ9GWsn2B9m5olO6F8zk2acErjGf3qliz/3
hpt+uz/q8g7876jkpdBJZDNlcTqDuTP7uZ20k1pVWu6VObmWh3OKsbK8N76ogWaAzEKJZ64YSVMG
gyEqI/U024PRPJhtU/fbDvn06CGKhfrWi8H6qMMEc5PNC6mBSdkCXYzLFVXaDLdotxCnTGC0sMcG
kTa8h8lPFD91PhU+j7Jcofy8v6JXsBKGZT1BHOCmzZrqi7qCPiNerneDfoqbufgcqka2VRF4ypGV
rQb+MQQhbsDa6ycj3NXjAM9P1NZK9HjjwNIcfy/3S6rOcjfFeqN1SdUZ1IXttN40juUf1JCGlmem
1hr3ehk0yBkDv3ZoBIKjxcXncqHxLxorjGr1U+JPs/ukakq1LaHvtm5So91nutRuGt0univXXisy
3tjAXBCcGOAdoLOXwkFRmbkljWrj1E96l21B4MfGzm2DNSWzGxuYtxua4btaPC4El3PMU1GRvegG
YCGzdnE4iMMHPGl94zxMc/yT/ljlPt7fSTeXVVLbaF1z0y/x9HWi0AuPfKY2DMH00AQlKMwWWo3h
+bquPLezm2rbfjT8czrMaxCWGxcimlYSk0wljvbC4j6CgJTTdRh5XxAF/asEtlU/jHkmkj26/sPT
qAz5dGh6d/hqtgHJQGwivPPxVxzFUDIOqo5cicuEC+pM2YMM1U6wKeLkOCnQbDzU4Er3NYPurz3n
wkEr8f6y35w4tTq0GdBVg8d1+aWjAL4M0qTiVNahSD4p/phtGxUb252e9oO9CaJolgFwXphbk/9Y
8kRC7Xz/R9zabjQ+/v+PEJc/QhHImc1aKU6VqrWvIKqynxnlkZ2Vmw2+CJm+Mukbrw+3BPGLFG0g
ZFy8A5WNDl6A7dZJKCAxeJXTHt25SbzFLU3C3ZQG0z/Z6Fr+yrtwa1yeE6Jjavag/BdBfzulraP1
iX4Ki7r5K0Qc2X8JM1VR9hE4zGzvT7HzS0gO18fXl0eeXF4H+UeEuFjfoQGqXhr6iRJzs4Mq6+59
0I2pJ6w52s3muGY/dGuiNrtYZvTvhgSXAyKZToeuboyTU2jNc+IO/UthFzGslSpxMEjO8xCwPWWr
Nd+3mwOj4gDAUKqpLkO3BAfi3K4L/aQMhbaPcJ70hiGpX1x1gBVcRn6Bj+gkwvR/+LKAFBCConaB
+MjiGGXG2GtGUOsnq9CbT+PUjV/7rKffI6oKJRCasiPCsWjzrtE5bj19wGBkBsntBaD0cqW1Kiyi
IVIBp+hAOre42zntgzoazQBMuS6H/2WeUjkCrB8Zjro4OWabBgNoH+NkdWF6Skpl/gxz0/G9XMwl
Z7UO9V0R0oZ6uL+Db06Ti5kSMZ3tK5GIWSRhAU6T18EJYb1q00z/KYrcHLmGlDLO5v5wt7YRqgiE
Ubzk4DflrflnBpAb02jWmXFSI+OTojh4WwMX3rPEzT7V5/m10JXp5/0xb02RLJbCE5J1hOWLMbVA
qf2uJ5Jy1bH+rivVrO7Bp6V7CnHNGov/9mDAk1wyRskSuJwgmoC47vY226ZS7N+4Rol0Mw89SFFj
Uttxf39q8qcv0g2Z3wANo/QA/m9xOgIfk3DNaqwTxFX/KMquyLbFWLxUdX1Wyjh90LgVnSekf4WX
+X65MvyNr8lNBLKeF44y+FLpGPwQBkZ2YZ2aaRytB6X3rQAdRGM41fk4148ofUBcM7JoWrNnvzFx
9ixuxwDxEFxaNon8eLAt+OuMbBqDlP7Vt34sotZrS/9fggwr9oJAUOEaxgJPirGIDPXjJ1bq0VLF
BABJNrLYVjFa94WRqfapgP/50GcaLoXKSG8jdM0ZuViuij1t1DVRhhtPOp0qKTxJZEFvZzGs5tDo
Q93TPlWDrka7ytST3tMq918lDjrhldagr3zl/yPtvHbjRtZ2fUUEmMMpO0mypZZs2ZJ9QjgNWcw5
Xf1+Sv+Jmt1oQmtjAA/W8gDVrPiFN1yaa4nekhc/vgRLDt1kzCrLLJyXThnCrtukYxz9Lrs4i7Zq
3wXK3sinRjl45lzgtFw7+nPN/7MmEnHpu6lkS6CgBCYuH4JR1yd1Qi7pJa6z2p/bwfaVaoxq34qD
L/ghR2t05Eub+/2Ai9gJm5xWSafAflE7pYh3LZiRL2L01P4mAG2ydZE0zX0tDpVqd/1QX7hCSOBp
FIIyBF3rLQqKtd6MY5pXrHAelSVW2Q26dR1Qh40Ztt0K+VNGKIsbBPAsLWXwnpIgsrivDH1Er9oM
rJcwqc3Ax15amH7u9uNKXeLSR5FgARxDEBP4yOKmQvwY2ReY3C84fVYzwgtoHz5FY4kLkBiNqX75
+BxK7AaKWlLAf7lbTDWFczMb1ksxoUR7JyLXaTZBadP4jKvcXdGbu5BiyVILZAieNQBUi0l0zDBW
ueqtFzuHK8TzCapJH1r1a55lzjfL69RjNtX5F3QFx5Vb6OLQoO2hbVHwORONsfOU+sBgmy8jby5I
dkNtbs3EzONbHcBRfacjsQWlPJrEX4X//UGFhjerRGDuiLTyB/7S8hC9e8/xmOibpG2dFyNCljrq
+/in2lfmZqqcegXvfX4eAVNhvsH24bkhJDwdSseEYzCFpr8EalgPG6Voyr+o0djTPk0Nq9u5qoAr
rVY53djrm+n86tGp/TDDEPF4bJfL6ypj1w4kEi95bodbROHCbIu4mKl/lfYQN7PVRv1/14c8Py4M
iR4Rp1IqlixLl5qRVeFg9WB0q6z7HCqmyDYVOexGVUS01l0+vwNAYOO+juQrqJKzAEn1ZmjxqbBf
9L4QfzRn0pp9mHrVmsDSpXlE5gL1E4lXI9A9XcFRbzU7RMb9xXLnOt8niSPmbTw5inWwjcLZJnYw
romgXNg1wF0ohgLhlJrQ8vy826Bu59iNldTeCx1Xo9o3VUFTKq5iWyJ1muBT6fbuP3i/1Vqp8vzV
JAum3EI6LO1jlipXTOJETxfMaFAUlrdByzzcC7qbYu82ofEra9x5Ow3aLDaKGnXmFvXVZK0GcWHC
3/+GZWuq0hsEscNQvOaWmhzDphXxLimxUN26HRrmJsF+8OGrUCb/YNtl4R3vicUau4Pbdj3qY688
OXP0CRug3thUwksM38aXHC2+uKz9eMra70HcdivX/vltKEdHasNEzoEChJyQd6stJjLnggrHqx5Y
2vNEISDYEE7Yz3VrgrkZ8/iRELVAhj8zVi7iCyeW00qERPGfVMpeXE9G1dhpatrKy0g15pOpwLfO
Ekf52oIHOly/HC4tqzTFIkKA738mGpNCvJzzMQlfUWepfXRPwkcvDqZtN6df9dGznq8Pd+EI2bKh
IGU54NAubaXBwaj4TCXKS5pHOLWi+DNOu4zJFzsTD/Qx9OsJLFrojPZKL/fCxSRZ6wyLmCK58SIE
a7oQlUY7iF6ps0/2PumH0Dm0jrD+hwml+ItEJVkw5RX5O95tm94o46KKLPGq4Xh74JEZUaWEqpW6
c98chKVQYr8+p5eWkCeFXhjdVSl4czpinfXCi0dDvLaQFoe9ACCQH7yptqIbWAROfZuhDvx0fcxL
60hviACefi5py+JwZEmAIr0JUlhvkWsYZnXcZAqGF1bRek92Z9W7xszW/IUvHQtqv1THmF368otB
lRl6iV654WsEC3b0Y27DW10Y2VNTQ1m8/oEXx8LSnWQfgB119tNJjanPKaCKQM2nQ/WoJmq5CdCS
8bZFN6j5yp65tDcJu1g9OB+g5hf1odxBL9FBUug10dvsl6olRXhoU1Hl249/FCgRYnRmD/bB4gFr
orlujCTzXlLh9HscwJxgY7RtaNxa09w4zx8fja1BqwAzW8Lmxb40LGQTNEX1KAcNKmKdjXTjNVs1
F7smNqK/10e7NIckszTY+TQAIfLv3527MSidKCXSeLFo7z+gywQECFBUneyuj3PpWeAhfgNccW0u
ZTckfctNujR4oethZTde6Ih7GiXu/awBY0UCzc17kFBIDf4KyfDqleEvhQJUR0hbqdoi876YVFXt
XYgxlfKSzJ6b+YqBdR0E++JT0fQQ00ev2jPF4oDdSdLssrzJv13//ksnX4rtsU+l7shZzSCMkjKI
ucGjrgzuA3ht9wk5y+fcmlOaDzZdoTozVk7jhQ4mZhDAJBGVgOqBtNDp6pq5hvNqILwXLZzq5L4o
6sBvMPI0Dhi5mPgH5kEWuj7yarr+iX5Z9hBYmES/5shA/Ls+AZo8jadpLiUyUMXkD6SDlAFPf0tI
2bUvvSJ4yVLsU/ya6b6BNF8GCDJo7Z3ae+Eh1JIWi9XJOihggrMNaam2C+iaTZvUqZJtZeVrvJtL
zwBmTZw2XN7AZi0ukbDRrZkeYAClqsjM7dik1XBbJqqA4j2F3Y2CIezt9am4OCRHHOtodgItwdOZ
QJ+3C/XCdF7GdkZYTTGq9p6fN7g7wxwNQrMos75fH/KNg7KYfWA7b9A74KvkUqdjlohk5NnQ2bie
l672EqkexsXsDEXbU2SuGx+OhW74Raxk9SaK+hAlUEP9kcxj8BR4Kgq9SRHlt14VjPmroXQYulz/
hRcuCH6WJLaRwxMDLF4p4RReYFhhQB+njCvfm7LO20zk0S9tryvx4Je6le0sI3WtR6tsjLUs/sKi
SPEtSjCIDBAQLvbBOE+J2+Bn/jqNjXVP+b3b2rWbb8yY1EGzrWkNDrn4YMifVPtlrMoGQOt2eSMg
mtOAYEBJcUqi6qsZ25XqJ4qq3VQeiNd9WpFj3wSOFEqGI2LP++vzLW+8dxtCDk+7HYldZB0Rm1kC
qPGmckNiuuAeIagCKzq9C4ZNL509aBhjuHJ9tPOP5cqTHXeJRJS90NPtV2mO9OIp9PuyEPlm6tJo
55hRtveUWNxYblLcetwKW1hT9Uo2tLwD+dC34gihj8HQqPmcDm13UxN20azf220Yf6rHSlCXiexN
G3uG44PkyLZl2er3baUaN/bktj7uE81alWaxvfgVsi7FP4Bn4DMtb788UmOzi3vzc4DBxrHpkKwI
BPFekBTTRsc0bI3ZvXhw4IlSpZVYUwmE0uEgnH5275FcF1PLK5sl87+qjn8M0rU3GcnHsrQ1N/Ec
uzfXV/lsT8kDBM6VWAmgHsrvp2OK1lVCMNzx/VAo4lPYjfZvr7N/Cs/LVmqmZ9MpARzywyBPMbXL
htJkBKZaD2pyPydFjPGyFpTV1siHyUboJux+Qgpt1w7spa8zJG+E6FY+YvLv34VKXdk3Ne2e5D6N
2/x2DjsFC6ABjBn2beHzx2dS8sJgpsNuABZ4OlYfuU0TxXZyPwbITrmhpv0ywGn8NnLRr4Vml74L
ug9ivxRpWLvF2SwYPQtNLeFslqgP1RaNHFftboGQxivZ5KVlI1ZHs47bR6IdTz/LjHregCBLuXRK
ue079V4McXywYsxWdnGotWt+zufHgNuGG4cxqR5qS9tgw4iJNBsWTVCm/W6J2P3uBm4T4JUXt5z+
YkbeAGjVmtrV+bXDDuUIAvin/A3wRk7Fu90yqSk1UddhBb0++pVbibnr0wZYMm567b6cJuenrXia
2GSxOf+k1zB+13G83l3fR4u4l1uAXwHmhhYdFSGAZKe/okstq59mwYR36vioMvNWVP1NwrFXb2u3
qH1Sp9nYYoATbhBKXRN8PltvQHOU5WXVD7v0sz7K7MCidtNhOpptWvSfUFg12x1gtriykIxV05Ab
v7cCdyWWWHr5yeSa3iRqdIwKIOUNVP1u8ttWVGYNSuPoJKJybT+vlOSrYVQIJG2quuyLniArwq+l
pUj4RZM+bZ+KwIKWYSuZrW2mwI3/YjRZtH7fF4Nn+cAuneHOyax0+uwEQjd96iXd7+urtYyR+d1v
CRJMW5AswKQWFazBKZGJ7qvuQeAgui2mqcM2IeoLn9jLcDdFg2+i0yjBp8jTlK8iKbxD7Olluxkw
TFE3qllEz23Qhiu7aBk9wtnWqN3SxiFAAxXoLjYz5XUvKJS+f+jF1OHbmadptElbxT6GpWjbXW+2
9TeEzKJm8t0R28+2tM2GYLp24w0or3J8Siw4mhtV6F581MZY0VZuzLOdLquOcFqAWoFRh0x7utNF
0ZmF2sbJgzqNpbuJDB2xy86KH7IGI+ltEQ+NufeCzsW+3Q3q5mAjGLaGWDm7bWxiHCwkkb4As09a
ffojXKsYECqo2wc7A5LTQaH8bcWV2uxcL6cYWiT9Njed+eX6tjn/dApnKIHSaAODcObm0FpdXfeK
3T6AvOr2YxX0t/YUj7bfIuLvCH1TWFm8VabSfSptp1+50y+MTosE6gwYWYKbJYGzCOxh7FSvewg9
FdnadlC7veVYg36gpKaGv2Cqt48khiWtsT4dpXIWurorhbWzi+YNOgo6ViISnLMeXBFShOcFaB90
xQ72rhKRQWju9NdttGBT6Ur94/qUXxhPuluBPkARCLjb4kDUDoVeql/xsSGVD/1xqk2x8fKkfNSy
tPhnIwuUHK4PeX458ELT+eIMEkHylYv4Y3LjAjX5Lj+GhLmuPxXBFCo+QaVioPHWBdhp20ZUc+zK
zFR32ajY3Z7Qty4LvwPX9d3SoWV+NpLOEJiqmlWkjisXhfwJJ0kF7XKqHOAAQRCD65d75d29OxVD
5OnVII56M2XZw9hMIfCpugu+J4iWrcHCz3ce0kXMMg8L+49y4+loDB9b41CVR8/JJ5ymlSHiT/ro
sLi+Vq37A4Fjw0f6wb6bKqGuCRS8edAvvpbWEpkbxw5G27IpWcdZHcM+jUBMifiY9KNhbCCdF+Jx
tIMK+ONoTt33CEBHvnW6JC4foj4xU7/icv/R1MkUIGVnud+50Opw082BF2KRRjq2T9WMDKSZJgtY
sFvSKivHGFtdyyn08eAmekG7wcqJQmdQBX6jFob5kLPP71HYjJ8yD5a63wmRP0FP1b1DZQ1dvXVG
MY/bpkLGYBcURpqFYAAaXDOhRdM4bwLla1wIPX6KQqf9HeB/MT/bRgxKOQw9ds6MvgT3SJXoz6ni
BN8x0/KMO3sep3jnpE6Q/gOb0pSfEgr3xrdcqBC/PCOtja0VmWGwhbbUV3dZa6YDnUeZ+IB1qMo9
DHBrvCvhfTp3RtbkD6PRlGJjjc7c3Co4ARu3fRxP9ZEtBPJx7GcKhkPhpUB8lLBxYIuqZaTsr5+3
C7uLdBUVS5rqgEvPwmIVx8soj8XRatvhbqqL8VnHwe9zQB2T02c21T8lqawJIVNNZGyzdK0SfP4L
oMyAsyGF4xeA1jvd31TPO043UQw6pd2XWkmj5yjK2m3tqNBImxTrNaGo5oMpymAPNHcNXnU+PqcY
TAUqB+wib8npTmtnRvxcDygKAnvcx4UHhs1DNCvd6G4iKVFePdvma+x21X2HIFO69eipJisv+1vF
+/SckXBxx/I7JC1h2UNNLXuaC08XR5HPs+PjSyrUr25tNJ+HoW9cX9Oz7DPvsvOaY/96h0hH+gq9
N3S/zDz+9ksal2X8rAU0dH5YKWLqn+K0Uaw194rzN8ElWZNKz0SdNCAX11FTocuCOEN11HBWupv0
GGZrlPE0+Qr1NAVBNbX4c32PLtmBBGYuLU9aEpS0YZAtxxQZvkSe1+fHvpm1YaeoQ/4s3Cavd0Uv
GbxpZGEs7idaI+Jvc+QZ2UbPleF+0OIK00vFCBPrx/Xf9PbgnyyXDBOZA8rOkqG/rPVYc46Iw5Bp
j3VRp95DGURd+ziRxOufQzVuhm3fRJ7tp7npRU+TNVrKvZOUE5ZSatFLPHEcpc8I7hXDRm17/Eb0
SmmTXV9PefId04uhPLTZNHjPY9lN4a5AXP2hRgZq/ILiaTbuy8AI1ZUg502/cfFRtA1QiuNd44/l
g29UXeJ2uWk8Yo8+36pTOP9xuyI3vjp6EB6MtvLiF1FVnEsvGoR356FAkN6abde+GHZVpNsII8PP
tpma5kudRtVnZ6BcccCQrlM+a3nSZ988S4jpS+ZQ7tzUuZO9pIEu+pUSzZKELXFfMDA4UJSGeCGX
pIjIHvLYydLuqDao20EWNQpEY9WiCL/0Q+MIP5sVL7rJhDVg0Z52ld8Cwfs6h2Zo7BJaGPzXo92W
Kynb2V3Db0H2GgNGkDbSeeL0rhNR3Hd51o/HPCsc7QZ1vPBhFlVxF0Ct2CR5mv2oAkNAtHX68Xke
XLESupydXn4AYwPApix7fsn0QVzog+ONR7PDktHHgcX8m9m1sDaDBlxBbaM1vPl5iYCumyyWgcgD
poEA0Ok3GxHdZhNDpKMKMf63OvR30xzGe+lH4sek5Z4/ugnSapoTFI8Nie49pZM1GO95rix/BSVv
WSqkOeUtZn4c9cpoSUqOkK/Q1e2qymy3Sj7qdwq0pHDTK7k23qo9ctQFulP5J2N0YzH7fZUZo5QS
gXM4KrMR31t225tbZWjgemteSs1+sBp4YtakrZm9nl98/GrqqHBhyZi5ABfBsAbrA5TLRCm1KbEJ
TfX+N+9HNu+KTp8fgnb+4/AjE+CxtbNTGgXhr3jIn5TCVj4IB+ZEgT5G44ioG0gcSqyny2gKM+zK
RE5gaTr7KHb/muhjPKsYCD8kaVN6H62lM96bmjiEF/iby5rOLCSZq3WnI9d5jaJ/Mz+WjWseXKGH
X6Nutvx59DgfTldbr9fv9rP8VoL4JbsVFDJVtbcd/S6+p2RfU8bu7ePc9O33Pkgagb54qDm7gJ71
o9Gk/wkYmt+vj3p+NMm0qPPSOmB0aGSnE4x55+iVjeUcXfhSvQ/8Ltn3jj3/yNomvu8q8d/18c6y
GMoHRPSSryfV+JdA2cbp62ZQIus4z4BBskofn7u27jbSk/7D197pUItPm+2kVtwito52nuGp50Y1
fi8qcJBtVEXDHhFAcUi8LN2Nxhgf0QJYY3yeB1dYz1ImpG4PQI8AZlGyCAvUq2M6fMcREcXk1szK
srmpg3pO/M6r6hsUnoHe2LGb/cnbobCIGfAJuE3bynzo6Rz9NuY+fqrwouo2GK+KfZ5E01r35Hzf
GRLBh2o6CTCONXKHvNt3CtT/kSBUP5bKgJC6OnZb1a6HZyRL0C/TlTk9BHRyi492GXCwkjJ7UjSK
etyyh2J7xljHROhHHI/VTeA65aaJTOepoNJ6Q6EhvL2+8d5I2idRBpIDKNKCKsOaXfYhT7/Ta8Ro
lnBXjhP3qnZICCsMP0hSW/NLFbDLXdSqSEq7qj3eat0A8LYNG0/hRYYGsulh8CubWFhBf8AmWjuS
RY3DZ2PuFMysJlP9V+rCnQ5Om7c3naZOAYixokr8yh2dItsEuhpvC91IvR2YocE6dK2G/5Yukl6j
jmS6ia9n+SR5LM4cbhtdsZInq7PMA5oCHcJTqjJ8pSBY5z/Br+rfTWNWuBkkF8nvRTncRm0/BXc1
gLPXDG2XJ9E1XfB5IE0u/BqjcKSr86G1/l2f1fPjjO4AkCvKgzQeAPCcTqrVNEVX1JpzbOmXRdsg
swJll0M3p+vZdcEav+pNM3m5iMQylEGoQkuPpdPxwAUpEAZU66h1uLpujMIk+ktoTfi1aqkHp3Ka
+aBNost80v++2Bk91/UtADjlJhKO3v4cCrDqiK3N0Btk73fbAczRfOFhVocESKJR1msy4rbrE3Xp
lxPcSngG1mw8LIuZyko4Q+GQtMcgBOXnVJkebfW5MY8OFVPrOTQ7ZQMIXNH/y5Iu2SW0r9xHrWrz
yrdzlLd3ApTJoS4pFgCp7Yo+8VXgE90vxSuKDfS9PP3KjIfzWnv5PHqUZG7cHREJwfJ3qb4eJqKz
K3w9jhwJ5MZEEflq7hh3TVGUfu0p3jYfq59ej1o/b8iHW61kpWwuB1Q15PWz2wnrJTdPhq49Tryc
T5oXRD8LYLAIOQvzME9d/b1u+n6NLy+30WKbgWgCQgAmlCBo+RYrbarMKAwXx2bEdGOL3FuwdUrX
uCnHJtiObt20t1yP2U0WFvibXd8q508yKQQtAR5HCs7ucvDCLCzhWml9zODT36gV7K6N6gbErZQh
X/NQTX5dH/DCCwDdlkfKQoMUyO1iayLjVNjZFPfHAp5ivx2DYtSkDnuIrUA0bKK+DEkVsuTb9WEv
TDJ1D0lbxF0Ejp38We8enjap5tmNuuHokiilr/wATDsdB++/7RA2ZfO3pu5i3eezlRdfnWBqV+6u
i+PD19H5QBocyzC3q5WcMKzoji5+EglAECyXO2MCfjt5dZCy42xY3sqEJsehUCx1rfNzadolRIUV
ppXJ63v6/caA/2WqJf0xxmOlAoYYC3dvun3wZORI/KEzqlD9HhWxUti4sL9kkEkVgcsIusJiuWl0
eX05eXz3DBxLHwSsxgiDld96ILhNh8BbCzEuXH7whoAUyJ4pz/BSQCW3E6Ni9w7H0XXEeJePRv4f
d3xqbBPHTppPaP4nfxPZQjxoqRf8GWqnV7Z1NfbBRld62/xkDHqiHJS8VnBKDe2kpD7m2JmPvGoH
MtV0Y0TPe2Hvru/Rt6jg9CaQjCcKQVTCSWCXdbpBj/WimPL5GGtieNIhPBrbEm0xevlGUH4ewyR+
jELK05sZJelop9gEuNu579v6UxNFoqAZihicX+DgAsYOe9PKnzx6whuUrUrvpoSv0PiDU5fGp1wr
9OS17Oxk2BTp6Pynzq32As2e8yeoQ3sHoxgQJB3mEL/o6x96vimgyCAQIn0iJWZpkWiNqaOVhqOg
omCo8U3No/QtJPu8z6CdbjkV/Uo4dt72pIzF4ZM2AZLgai+6562G/ban1v1Rc6sknf0uH2NawXbV
9L7hdll3yzVoJvibubP5M+rE8ImzFHk7C4XdeKvnFg6nlqiMF7R3O/Gk2bP9+6NzIp2luA8p/kms
5+KAKhkq/mNjzkfdizTD7zBFxf/KE3c9+fEeVWZM/a6PeH4lMKLUciLTBcuxrITVY+nNgzLMx9as
Y38wU/0uHJXnwC25oAq1U//k3ESH64OeLz2FEqnawutKKXrJsi7cPnNr6J/HQi+mbZ4npp+MMHvc
VL0ZRqd+vj7cech4Otzi+sGRBk/AYFCP/YT2Ozyb9ifCzK9ZPOkrD8x55CLhsNRdSGzJ6pfBaeKa
o5bWpXoss6nZO/0QOHtqT1b6u2mklUuiN6grAG1DF7KYEzfZiDEZvQ9yQ8lyKCSgsiS1D7AEXabY
ncg8Z4oC6+hoUz379Op1cIChumtwW1s5VhfWUkbiXO1A87hy5eS/e1PNyK2KHAmLY9On8wFIxYTq
o5XizVs39i05T6btry/npRF5QB2AAWwgkoDTEaOgNvFMHrWjVilQQJ0kOnijOaabMOvC7Tw0a9HK
hf0jS1NSaw0IEEiA0wHrsNEa4Fr6Me/ncd6ZmdW7j2pqenjz6HpgruSp8uI7fQAIAyXPTeq9SHW+
0+Gwd9O9vva0YyG4YDIFoZcDzom1vlIFP49GJJqQ7gaBiMxwFvAUJSpnQEOJfhzaottojUkjKLWG
fYZN9IasSr1F/ije4rVKHfnDS8gJIaGSlkdofS+WsA8NY6wozR6TtEruItSUbo0A5EkHOXOLmNEq
bFR+y3JOYWDArCWIYbMullBUFBdxLNTxW87NzRjF46Hwmu5znobRZy2IvY2HY/ETPif6PZL83kbU
3bRDAGzVquHChSuVfKjSAG6B6CKvkHfnhSS7yg2s7I48yenXudaSvznR/43JtTv4uZaZ81ZTdFdZ
OaeXNjHVabQeZd3trM7YDeUkpJjcka6vcfAGtxe+Im8g2wiclWfs4lgW1AzEnKnTLnNmClBmAkdT
PVpF1f+sYqX+ischgOhes8KVB+ziWBJHQa4LNm1Z8C5QaYj0ke8qjWz82wch9rnktL35q+hczOev
b9xLqyelQrHLUyWJbrGPtNj05ppK6hGBHO8GVXxU4+K82XuNOv+g2Q8nsp7Ft+uDXvpEECLggd62
8LJwVZRm13X1rB0FivFPGFKod5leYXxI44UO6v8wmOxioF1AwXS5P9vGLaeARsexSOa4/KSiO7kz
XAVVYaGk1sp0XrjKqcyAj8NbCJzVWeI5uB2iRzFXuW3F3jZB/Ekl0fb0n1U1KNsO9fEP2lPJt9Ei
3uQKIPxgCRdXzxxlkVkoqXF0FLfaQlQwcpjLbryVyhO+VhvOni2treDWLywhMDIqVzyQtBaWDbHJ
qbuhm03uH1HqP3i2U+0XtZTmhkfOND8KnwJYhKUgLSCAskAd5I95d8W4ZAfePNnUV0Wd3g55/69s
YHi0KRVy9mdirLkJXTgVDChl/zkSBLCLU+G4eTkKalpH2yjV7k8v5eduqEFa3YE9HVD+1rEq3bYo
2s8rwuqXhib2cPDzBeDPzJ5+q0itGLmN2DgqjlI+gt7KkoNjTJl7ALSW/CRDGmDYZsP/EvfYqOUg
zUjRhIr7YpLtMGnziDv8OCt2sq0bJ+t2mpiD+zl0q6PapUW9UtC7tIekuZvUspVyJotPDbFyUo3G
0I+UjZVHgd2Ps62KPk72iT1nycrEXujJ2Y48khKtAVJj2QgbtRLaGEzlR8S5wjs38jJ762QtZYNc
me8I0MS+1xJUy9qsvVMMJxQPUamEd9RTtC/X76RzsBzuWARe5PGShwAZ4XSVXSMNE5jR6aMIbda6
6FvD9EU+ii9FPY+feFXa2yaeSiT17QGGujUik1eO9V9wk9SssZwpNhDs17TgzyMoaswUNqRcE2du
2VrSasBwjtXWjwFckMQXQUlYAVjrMwgg6sH6oHxNwFb5YsIzfuXde7sbT0MaNh/ZrKT8cOqWjjqg
2JII266WTV/+Qx8aBH5kWZ/RuHEOkZZkX/I673etLkzf7sL6brDifuWiOT98rg6JnZ6TZJWfyQ9T
GsfGOHfHRwKauNuMAgzcSHnkCV2K2PNdHQ5kU6n6mkXM+bPBfqQ4C5yJFhfsg9PtkJdt2sdeOTxO
gdH/m12vvYUT1CjfgO/zBFtm6IQffqlAmFK9IijHwOGsYmlOGT5JbeQes1A7RHWi637TxgUUtsz9
ks1V8Ov6lj8/7DKNxK0MtTzegLfT+e4Oj2YxtAg7O7gZtMW/vu8t6qN28DLgK/71+lDnpwtbYQA+
xE/SHpatfDqdZhby2OZJ/YC51nzbmWN+21WFk+y8IQvuzDQYjn3UqbuoTYx6U6F3+c0y2qhAJl0T
r5ExFX9EohXtyg4/y4NgXIA9NejagnEBuHb6s/Q6qFogL/VD1unVP2jEI1wnehnFzfXvP9tN0h+K
PBIlFamivyQzt57ITS3opgdYHe5wMPOIE2O2pOhWE+b/wtm29/9/Iy4mPIjt1pxQjX3oYGo0G8U1
05sgbJvPAjzMQQj9cH285WaSPhV0gAAYACpnFy/eqspuFEhNIrsvczO55Vk27gsjOGpR8mFq4NtQ
KA4j0sIflDFPFy2tsikPyyy7F05Aj8vE4xiIX1q8AqLFttxt7V8aAnLTJtEQbbn+mcvrSI5N6wSi
PQVusJ7a6dhdY4360Lnp/TjSkxJpZUMDzFw/tDutRBXLNf7liE//uD6qfHve3cOS3fpGUeBOp6UN
ZPB0VKfRWlUf1eClwzEi+23mZf8K2i24qaZK9e5jbOOyL7gOWvajhl6Vt6nmcE3TYPHlb79BlvUJ
96R+yVm1m15WH8yz8oKWdhBtq9xTyUQqAOJ/B6qZJZAruwqA7oR1ubv++ct36P/GhmLL+aHLTQvr
9Ps12sx6j+r9azz2/c7twnhTqoG1L6JA8W4cK3H+qwjeHhozrw9q3kbxbrZrZeVnXJyBd79ise/6
phmavsEBcTKKZrhJjXIE3SqMuX6yhRj/DbMZI88R1+aal6X8vuX608hiq8vm2RkrKg0yfLUSQ3mB
8IVzeDmZxlNTkk3w7GMbeH22FxHH22QDqyM1g6cAK0pOw7tnwRKWWtXhEL0CJK7VL6qe64o/atjN
bolAwk9m07rJP2LW4ZCXebN2kSyuyv8bnphDSsei/7nk3zmzVRLXVuFrUGOG6JVZfJzzvPqReGD0
ibJyeyXmvXS4oGXwCtAsNDlop99rKJMXDoUT4pcxuMN2pri/A9EWG9uWK41+rKk447aP3SnetAWE
qw3VZKVaiYUvLTG+QvTsJIKIp+j0V8xV2WnFXIavDg7cN4PhBVtjaqxtZQPavr7Al4eSgCVybNIa
+ffvFlixUsafrfBVG4fke61LpRzdg/2jtb2zlrddGoy3j9gach0Fx8WFaWiw4+0Wg118PMd7Co1m
ui/TqsTdXROW/rEc+G3zYNwOpJq3nPRlMYu85cPcuFXwElW1BsolMaJpPyhNOO+g4g7Oxx7Zt+FA
qZNvvxHIluJoetOOYSFVlqwKfcvB0ZNtUpbu4xQNoR8G08eFfyn9E0RJ4w8UC5dsP4prYdqrpfJi
Eqf5pecgnpf2Yf7smVG6ZiRz4Vy4ZNyelBvg85aNIrNGvFPBKPEF5Ei04TvnOw2w2W03lzfN1HvP
uSGcvZEoQ+K7BVbjK+fyws4hVOQikvkP/1qsZUkHDABVE7622hTfNN3UfuoioBjwkHjmrx+JZSYq
V5LBqIXTXgDGt3SasqjJkGN2Ci9sUecPTqg4f6Myr8WW/77aZUNci82cqFQ0u3lWi03lSpBdDjan
31ZN+WG7OvmDQIlCTpNtM+Aip4c0CMdsTFONrVVqwwFmBTWkLEKstRzb7k5jDtbgIZfWm7WmvAkB
wDmb7ywRSt1EVvZq6v1/oZPN2ZYiq2dsGu6+G2dWxDGAsrMLAsO9qY214S8tt5Tdk7UzSgJvGcS7
WynUM1NLRYAlkxUbP1N3QEw7ms1fORf/3+urfXEoqqsw81Wpfyn//t1QthN2jeHV8WsnIiXYqGj4
5D4yrUPpj2paraR1F95TQn560BqPN32sRSZp6mM8tlAUXtO5M+ovRWll6qMd2+XwjTqu421mr++z
P4GmNYfaogTzdP1rLzyoLu84D6ostdKZPv3aEuBzEKZu/FqG5gQoAqHj/8g1zWfHaKx+n9ljtAZw
vjjBEsgmeyEUsRfxKgp4LHCixK9mbk/jxh4tJyVio3t3DOJR+3n9Ay+NJotkNmVeCUhfjBa0Y22M
okpwDhuDjNJ8Fc7OMcvcTP8thsH8+BuD7M//4+zMeuM2gi38iwhwX15nlUTLtuzYGeeFcBKH+95c
f/39WvcCV8MhhpCDIAESwDXN7q6u5dQ5pM4q+C1Jx3L9PbMuBz+kOsmlNJEr2w14yeIg2nJ+qJ0y
2kKZrC/u/60tgs5AZ45aC+PkYghoOV6mem4CH8i09a8roi3ugzVjr5pZciSTUt9iaRYAeLNX0BYu
qjQQX8YkS9z93CFO+6Iz0G1teN21myFhxIwC43NuMGEU+kplaqb4oitGn++sCsocvQC9tMsNinDn
cHC90gBC2rf/Qg48iN+4GbQGOTISg4eSxvVOVnTty7By0kvbNs7P1pmcs5YM6bFUWuMlBpy69cys
fl9oLiWjH5IBSzYLYdpdrAOavgxao84HL4U7YKdDnjTsc7XebIGumqO2DwcJeHie0Ov19VXUiwpe
6osdGUy6to02p/tWdfK9cIdmQ3ZIfqxFjkLnQWb+TNhSVFoEelMg2kJkSXbxusGtfXWKZ8MfGO3Y
iF5X3JnHpBidTcaR2LyFOzUcL+yb2sgvQT7a2UmLTSsZd/HQTCerVub5qXQyc4vxZNUoxLDQPuqQ
LCwDr8GInLqXQpTdGBTQn41gdnZKNw7tQZSpYZ80yHG3pCZXtg8lVzqc0KBRlF8mJiFEhpZeq+lF
sZoI1hiNAqjZkHMHVcyAbMHszX1HurpK3iqG1UD2g2u7Pi+T3ozh3Jbpxaqn4YdXjA9TqBvVvqq1
XFDiHsRWsiffnuWhoV3GqCY7ClBn8TZpgNGTCYKay5yXxRdzxttS4p3tbm/VeNlnOuag2lW1c/L3
v8qwC8PIClk7T+OypzszkeYirpBdKG3n9cmqIJJx0jY3nrMZFfl9NOpG3O3CKlDdfaPkvfv9/sde
213wCTJ98CRHv/z/b4IQSON66Ezs/KLnafmv23vKs90bdrBnQH08v98W1EAkDDICASF5bctToO2N
gwZtzbC2PsRaUXwjNQqCXaKKn/dNrbkBSWlBq45uB+HktSnFFIQiEN9fiiDUxkM+CSc8MtO1JS2w
9vkAeIGkIjg2cDnXdsrG1gdTOMUljFzrb3rXLqKSXQFtR4EW7v01rdqSKHFqIpIeZ/FOQH5lI8zt
5Re3tbIH2HfKzyg7Ow6MEcbWdN2qLbwnGG0aLjf5ctjBucfYaHapU9SvHtN0aM+iwEWcNYbL/7i/
sLXrpxOnEQt7HMNlJRUugMgrLdRJ0z6xUf5QrZ3L1MindIB0ZNeN46/GNMbH+0ZXVwgsBcwl8T68
WNc7xzTCXHYZB79JW/NDJrLu38lq+ulgCfDIh/vG1lwatVqIqsjTGMtZbp0EbWkqJz/Jisw5N4WR
T7tYa0BwqLMeIv9dMDN/um90bYUk6fStoJqVYyHXK/TgXFZiEwVWV23KeDd6wFtLY3L9KnS24A2r
tuQ8N6QS1ATMhS3Kf7YezEF+8ayBNrTNbNixtAZkpTQj2moIrn3NVxZAlgbSdXm5Y9OJXTuz4XOk
EJ6fIB7KcqDATXPU8iZyn8iJ39mHk4k5Y+qAR//P5OK0uACsKyTZikvewk7yIc6M/i8Uq5p679Zq
92WoaRrd373VRUoeKJwy3ZolYCSpRd8OmSgvtoouF5Pn48dAibVk16Pn/jhpSfH1NwySKOHEJGmS
uWhCWXM7V5qXl5fIifLzwHbubDtW913etD7P07zhzlYX+Mbe4sgMVphnZliUl6Hm2WOFbCKlR/MX
sXfxM9Mqd6O2KS/Z8pWnbE+1EWQMCMeFr55ajkvYNuXFUfMmPzT2qDMXV7r1Rmi4dheIECTpODQ7
/Pv63lVj53UhBRz0hrv6R6YZykMb5uWLmLz34SdfT6VE3xJAILLDe3dtaRZyyqXoywu6gIl+zMBp
/KyzaDMEXNsqyR8oqfaQ+7rpQodFkqBfU14Spwlf8rIOviZz2z0wZfelqBtjIyjaMrfYqAEUL5DR
pLw0rlTg6/PC25WFppTU//WwOthO+xspJ5NQQAzk6WfvFqEJcbM3d7pZXBqACObBSRzjZAd5U3+1
Gj3d4nlbO4nUJGBNY3Rdqq9c71ukFHUaRkMJOb3lfE6ULobQrq6sjSduJbElNCe4pEGIJ1nmecPY
p0E7WcWlgwI/8F09UrtzVtn1uSJz+SAsVCz2TRCVKoNA1RaJ89ouvrW+ePNUp5XhiktoNBvqS1im
YXvKc630dil0BerBq1Bguu/C1r6r/KASbCqbgwsXVjQ2BESJVlzGLk+Gs65oQ30qenULObhuh8yP
2T3YSpeNwFrkFPRJFS6QwyrVP16sDdVnj/LPO6lZXi+4ZGaB+VgSoy51bRNnnMo57rgJdZwr5yhv
nswRmqWscD5GZRkUv/HocPhlKEsaRIv1+mA21RwoZIHlxRyDvt5lQ1AepjCbH5padPY+srwtqNfq
GQX8wBwBmEHaddcWi9pIq7pVyouiDM2TW87tvgCn9d9MW/DMbW1fkAvLHkedl+/+YVmLOq03lhdX
vhHFYAxZWl3mNnGPyjhMD5nS5ru0LaLzjGDln14VKIffMAoEVMLeqW0v/QykOlWIpHh5gQMNHiLk
Bd1dNTCgnBDKHFTceLd3B3PrSVo9sA7C4iirgHyxFglulQ4VnfIQh+PSOzkrXeq4R4l523j6Vr/p
GzuL3fRmlYpEYhO0DPWRydb4H+QDNck6RVP+GMNR/pyGQny4/1HXHlxoyXmfbMJPIHzXZyiGrQwE
n8wf5lwZzwlcc+qpNsbK+ABbqjVtuNVVcwY0mbJyT8qyCFzIGtpubLz0AgeKrvyNilWXPqudVdn9
TnaLkx/3l7e2eTB6qfRfmMgAJnW9PGGOvL2RKBgaaijUaVpGQFg3nr2lELvmsekPyIksiq4wBF4b
srXaKhGvzi5OWsZ/i1IP54eSEcLiVDEkxVieZXQP99e2alJmfiZUBZQHF2ub9clQJ0/kFyS58uiT
Z4Ft/68vNdE+hQIhiX0Gi1qzEV8sYWCvbpUVgsVgSPZWSpQeeu2osaMgCDiH1s92BrV7IprKtV+a
2ZfzITezTD93PXSnn7Ih0xzYQBthWHDgmUPU7ZyS2a1zU7dR/GEi2Pt2/6usnTDyUsDXUpCYIvj1
RrTCDrsa8t+LWYXz14KZxn43Jdn0GOae9/W+rbUrS18IKBG7QL1kcZrJfkURG0p26ZjFbA5qFFXD
V12YSbBTqcTvvTT5y3Xn3N6wu3aqwaJxhVjgLcACSgVBFMKl7Zsu874zxCyUeK+hs7qF+ls7YzIE
gkpYjpouS1zF2Aglqab80sJ8FRz0OJj+Q2hZhdY3KP6yWm063/+ka0uTnC/UNCBIuil4O1kJeniK
OdRKLsaXSMxNdm5Ktxj29w2tnRN5eQxbAmRvMCO8YNacFmSlIs2MaNdrTdw9uOrUtac2mgZ348Vc
/ZDQRnJVQamAobw+lnnVIwdvg3ArxDieY6i6fHdGlm0Xi9hx9kk0jsHvfEp0wWXznVLWUnioSQGW
qbpSXLQE7bPjXAZ0Q0wg57/uf8nVpaHmJQM6zuSytpbmFdzAguTXVkRM+6eLUF+NIUcd9roYI/uQ
gKfbEs+TEcYyIZUfU5Lsy6mQxdXLU6NMJ+jULqODfIilJkW3C+y5PTizOzGdS//vA3C74CFP0uoz
ddXq7/urXrv7pCEUY0lWyVQXG4qqEt6djsFFRUw+3gVC1Spmb0XIJFMF3Ept7RrizNixv983vPa5
QRizcAC5uLlF7JVMCc8kyf/FLRX1SLAOL7XdC88+0Axuv7Ug2OaNIGF1rQRcaE1KZpxlzK5WldE7
QskvonCG5JR6TKs+KUrVNT+VZI6gPGwEClM7KObSrSB33TaeQGLZ8AiL71xnlTVILOhlNqgIhFaS
Oz6KJBKd42bFj9GNWmPXGyDpNrphaw6CpgI9fwbBb2dGVHtq7UlpqbgnUE6iAp62o+/aOL4vzM0k
0VaJeg3AAqKLmSqAT1zb5UxV1UK37KYJdfdm0L5bY/RoDjpVd7Ubww+R06R/NUkfPSWq03zX0wK1
FkvPv2rdZL3cP2G3n5z3k+oZH53OPw/Mta/S4rF0ZkCDFyVoa/TBFcd3RZ5ETAXBb7mrwJSA2PfG
9vN9u7cnG7uvpM48N0wrLAKaHvRF3DtudDGcvjrrmRkkRy6uJfZZ3M1yq6t0Ix5dwaVKm8yw0BiU
MyMLP6LOI0RTEDmSaYvU2fXOnD3oFEWHb55iNM2O1pLtPI2x12anKUj/JU1ovXCnJ2O1NTV469L4
KSQAKHvTNLiZh3QcZt2tzokvSU1mMzO48qsa4jl+ymtUao7BaI/irCBXT4ag5O7eEqnpnO9vwcoh
5EdAfcC0BiXbW0p1SgOFldPQdxIiWEi0S/FPYXTWrkpb++jEyAqgrglojUM8XWJ74D9mIVTjZCnt
JsfPbTQgeTclCwu8lYCG5R1902Gr9FlAKDpGl3l0bQgqzErLT9TyoBm8v+5VQxL+LtumlAUXTrWc
VHBLWhhd6ogxW4iG03g4ZU7WbOFqNgwtn41Gb2yrTmoMGV79EFOkgEcZRolqYyPX7hKoHZjsJNQd
h3L95dxGVdPUHeNLm8LxtqPSpapnE26u4VTbDN7DUqjWW6qvMlm8fpQ5NcyEMkDDjB3MmtdGa1q1
ShHq8SWEDyTyGSEe//a0LPw4lsWYnUFVROPOGOb+XEy1nW7s4erZZSEEBHKo0V6S0Oqx1WlGXaPu
2Hfld8eIhg99JELrNIbUh3ZZG8GYHZaJPR8TqrXmThv7wS6YPHC1X0Wlivpw/1TdPiF8DyIiQ3Ye
+Vs62jfHV5hqEgRelVySwSq+Z+rc0GtBk+5o59yj+7bWDhYk7LCYUmTCpS2uStRWWqvNSXoRjASN
z7Cz6FCFN83obRV/1i1JsQqpTnoLtIzhgBRRy6pC054OFchZ8R/CENVWV2Xt8xErU78DWsA/F7WJ
JNPb2lFSwD169lEdo/KH0ot/pnlywo2js7YkSVtMDMtFoBJyvVFZABFdjs7zhZ8xZEdYWjt4xukL
tBvIszUfD8kfoiw8OMBCFs9NboODL+Bkv8RR5ExfvHLI4p/wScXJDlHGKv6YulEfMBOo1t25V0T4
SQx2sEWqs/bAv/0ViwdeNXqkGfI6uQjRqg+9m0EQmBM4H8TQmE9WZuk+yIqu30i51sxK5yAFh8AV
LgEbCU1cq6ui5OJEQ5EewjA0H6HLUf8AZ4Ua3dxBJ/GB4dV5i9Z97SBBqQ7mSPLl3PQM4m5AJb7W
k0sMPt4HTEn8ojsIR0m+eXsLUr5qjTr6awkCOO4iYvWiiTH1YUwu8IZlx3oava9eXE2U8Mb46/1L
v3ac8O5gtiQ+n/7S9bkt+6I2rSpNmJuKIHZEKKASO4ZAk2QftqGl71vHAIRbpWkW70LGUPeqFpnu
l/u/Ym3BkITIhISUBNz+9a9otK6bewbiLm4ACdJeHWOteinzeHB2Rl8ienvf3NrTBmUzvevXUfLl
K6MzIiaGjCe0otDzq7fU70OHCkICaeI3MN3Jhrn11f2/Oek73jjxsDYnbc5z5G1tI22OaMk53ks1
z8ArSG7jrVds7ZK8lpQkalzGPNfm8la4eqOV4cVG3Cb7kOtq0EL9iM5NfG4ST/nLCerBOkZKY1en
+x92daWUKAB08H7clM54BqeRsSjg+pY9fEEESSqqKFV2cAs4H+/bWt1EppKZ/5PTCTeF2WkAe9tg
K6q1YY/YmeXXVafugOlHh8gZnXc3sOW4hQp2m9lc2E0WHl4x4wm2NyW8zKZZjIcot0PvoMxduOHg
174hwTvldAoTvCcLB+8MAry90iWXVtTxp6Rpcll0UdK83gtd7/SNZa19RkovIAtB4ALYWlw9L+/z
oKsJ10f6T4g0zab1U5lK4+i6Q/J9Ho3Nt2N1ga+ARpcnmcj8+nwaKcVQG5DIpcjD/pT1kVftlbQU
0INCznO4f0pWjdFYll01HszlIBsyAmEJ8WJ0iXSjyY/wHpbTTodiREBcB3nUfWurHxMIFcJtUtdo
ida0W3Trm9iJLgMtimckFapnDcTmARROYu1jNSZWfL9Fyo8gmyQHPVnv9cfUmM6Zko78BkreAs4d
8Z/VBOlLUXfDURv6aONzri3wjbnly9TYttKVUDtfSkSrDsU8ksZBUXEkP47/m6km/Pqd5clZOAuI
9k2DshuZs0eoiO2DTvFfgHDP1mQjf1d09rQLKqv/DVdNe5CqMcGiFKO8/py1HcS1RmPh0tuFNu0r
pZ7+aFMReGcifePx/uLWkh2ugCWH4iH2WFYOdJihhoGKxSXTavWoU/N7qIDZ+3akesrONdoSYm3V
281I9Py8b3ptHyl+MkjMyDtx6+LYIE6Xqah/pZdJGD8yZVSTnR22qW9qI5qmoZr9ed/e2ptErZMP
i4eh1rqwl6Z5axXKyHiGY9e/KK2K4pCXaXHs7dJ4IJz1Hryg0efjfbNrt5+SF39Jqt2bmWnIUphs
czqAlN2oP44Dhah9YzPEVCSVkm/cjVVjpBlSo5kZ+CV9m3DKuA3VKAOl1rcXJqC5IZbTd8fGMbvx
9BsrA4tKJgBoBgjx9UHN1LgQiZUhWRMyKgHxaf7iKhkNo9aKfiegeMXfAZkB3b+ccMzHMJ97CMQu
o9LV84ODis9Pu4qKz3AMWTsxoWKw0/tQ35p4Xj2kEO4AvpC8W8uO6Dg6TkJKTEKa1M0Ps3TdjwSy
83mO4Ux9yCmsOxvnZWFRgie589TxuBUkV0uoVUow7FVKRIVKzKqvl+6fmtlGiFnMH4a8Sjdi78Wl
+F9rDjGFZGgDlL14etNEAXliifzZVgd0Z0MYmfXdhAJPcKy0sNm3DGs9zbVtdBsn9dYw03UcGoqz
XDXGmK4PTx0FWZyaY/6cBNH0FCblt46NbRmyCbSHOB0JO6psfF+zmdVSmaSPDmyEDYWP6dpozsxq
YBVh8Ry67gTYMDO89pTF5sg7YgUG6n9DW268jmsLBaAHNRV0G0B/Fwvt6zDQE67KM95eOxlZ6z2o
BrJbIdJrn9vJzvaQz28ZXfiB14XCFcM0OUkV4eLCaBj1E2NDVfFcT0Z77ONZM49h2M3PCXiTrTlu
k6/2pmBGnZeGimHSQ+ZqInaw8ANtHQeAWSzvGGogaiRxesA4cK6OWxn/8mpgyAOpTWuBWhR3cbGq
2tCCrM9b7xgFMLYEk2l+QYu830mRr0/CFeXGS7xqj/hQEjlb5KULe0Oia8pQOd4xKSvn1BaczIJM
8AhsaNwzQr5hbrlpr8uTcYasLVCTWpxODQ/qRoruHTO3qv+KFVEfK2HHZwrVW1P+K1sGPo51oYZC
mLgs4GqtxThmYyKXkJfWoQx1sS908c7ZFg4GrVnamrKMCdJx2VO16iEJjGL0jiMC5rvQLO2jGSGp
oGtFfrIV2LxK5uTPkPDoG070dn1Yli8TZBW89kvSTdQKcz2we+/YJ4Z3srWhQ8Mv3JpT2rKyOPh6
6IHS6IR3xI9pPh0++xTZKA3cf2ZvT6Fcizx/5JiAGOSxeZO6p4NmVIXReEeYYKXY4mBSI4FOwLVE
d4xF6+3u21tblUQ1UQeRDbwltQwzdXVjIpl3bGcnOcUz+TPlRP1038raqiSi2KJhhfjA0ooaqFUj
8tA9NrNrP6SM8kW7Ri8cOvzGRCwP+uW960ICCBA/6DdNqt0tcS6qMwfdKLT0NPdu+SzsqX5m6jo5
3F/XzSUmNkEMA/4bXBVHfrFbYarZwkgRw6pnvd6rNm/o2BTJEcTRFhPOjSKaVPzC3fKawVACM9ri
/Cl2pSitjqZQG9bJt4y+7NnyOmXe55ru/GXmnfiM/4+PRutG0U6UVvBJ2K39K8zbDjUiqFfNjbO6
fOzkL2IeA+wY3xhS98XqqzlDbiAY0pMXtfljbrTF00iUdqDhAqe8PWtPExzfG+WDtU/+1qg8am8v
SByWTQUjzQk22+YktCY4BAoDBX2CZvf7d5deATk8pCWSvfzalNXwdZUIU2ZUxrDeIHyKLreYCurP
SbHFN7S2MIsHT2rA0E5dck12QdopRpch/dHGDHSTm7g2tU+3tU/A9OstGsSbK8nmyURQUtXTgVny
o/dIjkwiL9IT49DxRxWmMGaTYH1J4Hs45YnzTvCSJg8LMCJWBu0iT6x0RG/2DRRE0Js6r8Bk1jr0
pMN4hMmjONQhUdn9fVukudIUowuM0hCCSbjU4qbokamHhdcHR7NwQvdbz7Ru/mClUdk8mhmN5H2G
9IjeIZZuIfzT1wNaZPd/wcpekpJJgCrnh1bmItBWNWGETtIpRz0YrH+Dxk60w5gb1efAistywwmt
7CSlO5apAocF8rYoIajhzDySUIkk0nIEUlPESO4IR+Ltk24YPMjKmrnaAFXefmMuBpknAQzQZsbc
rrezyFJYiVyJMBhyZ6/nszhUg96dZoZxPnNmu4MImwjykircWO7SsqRmeb0lsk/JDP8iThOBjVIU
yBo/R9xhPktVib9iz2g/MiXGPB+6l623t/W88ZM0gjTxfTsrG+7kfDI7ZFYS9MX1upvECZ0AqVBf
zV232SNCWf+Dqolx7GnkbvhX+We9DbVfbQE7RqWddglZ6bWtGAQHZYyo98O216Nj00NWApXwVD9m
RqyLg1enSfLFtcPhUSRF6HwgZPDC8/0FL508PwL8FCg5HCCp6jJONSIlS1MvGXzmKsqHwNPDFy+Z
3C9J1XovQFHEycp178t9o8sjjSXm7Mnf5OGSczrXKxf8mtmpAC9FNQjRX0yHUz46eQxXiaOSaLP4
WeBGovcV+KnBXVuVv+qNi3LTyNBhah78oUnm9Ls2O5l1GIBXWn+aNtPEe9Lq4Y/7K116CmkT0ApM
CbIvTaJ6bVNVSqvX22zyC6Wd3SPsRn1/QBst1XZu3A5bAgorHxawDNHeq9AY2f61ub6iiloM3uSj
wWafe0uE31KTd7uf9Kjad1MSb4VIt+cH0DXNC4gTbaKxpTNWNNWr3SiefW3GU+wsTYAPq1uhPaqh
qtgPPc/BRwEZwUZXYwmtkLtJQAa+k6QHZNYSXYBmQmMF8TT4ItSUb24TdN0uzmNHOzRz8Vl3a4eB
NqCIn4M2sJNTY0bat0CBM+YRqKLYkqS89VpEbngODWp1Cq/LoQWvN0VZ9NHo10kX/mAcOXxKS/VX
N5TKVy6V8wnW4+QLz9VWTevWiciQUfY4YY6REjHXOz4nXd7WSj34wViMJz02wkMIcvo7GDXtQxFF
yctAN/3ZDOb2k6LZMIrdP+CrCwfQC7kergw2i2v7QQ9M2XLYBupa/Vc45r0G6twe9gwYNex5H4Vx
9r026uwX6MXy+33jK4ePxiBNCiJ0kPVLgq0IuswuGFl8Fs3KEQGa9LnxRp0p86kXh8ESLUKAarOR
2q9aJYmT9EASY794I0ZYkSCYcAY/KqP4OJnO5DsIEhx0Na0ayuyiOOMztzTAlrhAeeDh65bc1qZ8
om5K3poaWQIlRYAQcPZPcugO3FZc7jU78j7nwRgf+3IMT1ZqfVJk5KchRXf+jQ8OWoEnizyWxOh6
t2m+4TXhvveVKOh/enBqRZEaUeunqfgliOL6i1Ai73TfqAwdr99JFg6MW+YhUnlnYRTSFzFrwh15
8Bv7rED9Ue2g4wz+vW9mbVsJK2n8QnzA511sK5Pwkng6g5W7HRu8lzNBQacqarUf9dgJ90abap8m
NIarjThg5Y2Q5URX+jMYg5dX2JyyMUjjnFPsVNUpyEXweaibP4o2LzZO7tplxY4New/lWnCM19tH
iqh2etuPfoWCyh9tPU3f9DJ1H5Qw04eT40zdp1BvPHIvhpQ3HPbKKnnrGZKDCQ9XudzFYEbjkprt
5OtQsu+4QIOv90nZPBmzpm3pi694RaqzOARmKahZOYun3ogydw7jdvK1ptfJQSrjEJlCfyTFBsQU
5//qqmv8Z4/JH6aRVP+8+yC9FsEhFof4Ds7T669sk8TPvebMvtkHU3AipmSCbRdXdRDux6nzog9F
H3fqwQFKu8VgsrLDcPkCvaE3JuWxFpFVZySMP6YjzzEqNcoOKblo/mDOUwxe2qW20CQIT6tCUetd
EvfF1oTrq2rS4q7iFhn9JKtG5XT54TszDYasUdhlz+2xVHiWcggNZpOfCz2ei/2gTFkZ7Wv6MMUe
SrVQfSxmLakOFCBsHaLbJKqPpmSf/0stsrj20zgrD50+OGq/8XSt+BVX59LRm2UK/CaCmCXbYmzo
o682w3RxzcDcO2qdvLOjLv02HWAmlQzuHXHg4jj0ViYsLconn9JC4hy1Wc2PpgGrANMheVKcR6tT
N7K3lePPCIqUj6d9SGIuT8mbSBdS4ypJ9Gn2PcpCCDM2ff9xThz1YwGv9SchtLBADcEx6sc0soef
caOiI3L/Eqxcd3qkUJUAA6ECsewjmEz5K8JKVH5Cz/ySmnbxHwGigDVcgX2WvbNqJL8xnpO4F9QX
anmLJyJh6BB8ca76mV1Oz5XRoRs9SSrMxyLM8y2418pLQb4meVFerS2lwxBliLMAKjffNcLhnLjm
+CWGxfi7anTqw+iO/a7z0mkje1nbU6gICbHBKdIMXrg0Xsyx1PJI9RM0M/Zt45lPbTVFO63S8yNg
OygKgTq/KG5cfQqMOtx4hNfWDKmP1L56LV4vzEeDEwEd1jSfIqTzT97Nzgc6Q9FTVmlauSfCjsqD
PUmtjfvnSP65S4dCqMHloRhxW+h1FT0K06bXfLsyhiCGOWLOuo8NLzX8A4GrCHOvV04c/Hff7Jof
hUWL1wPHwEu5uLSjoRaxrnAxIyU1DrDeGF/dSW32msL0GITmybEZ6S4a2ZhtDPmsxXm03ri0NBgp
2C+7uJZKtyMZ2tnvKV/F+05enZa6QKM5f2Re2iW7pGcY/YeA1Sn6QLceCGXKRD38hoH2bgEyeYdp
BNLyQaMKzqNF9cksTC5QX81+VDToaaaokDHqFO0mtRoO09CI3aD2zRlGTO+xSyBiCUpT3bVGtIUU
Wkv4AAJKYkVZjwYyd+3U4N4PE9filxRKX/+cOrv6Oaajsm/bMH6Ip9E4OIpdgnPpGqroczyVT56g
jKINITfy/vFYuQ3gBEm0gTFA8bhEuUa8gIk76OwRXGQPFpW5I95mHg5wTlYf9VRlKr8oonrjEq6c
SkAveLlX1OAtKDyyy4Lu+uRPntKqDDGXU79PqeyEx9J2CwsW8RZBQzcYq0NialQNN9a94tWpQdLj
oRkNrdAy2zcUKncdJIx+NKnmqQrmete4TKy6uaO9P1aVyiW0uyFkQxBycQPNcmx6Wn+8YYj7+lOb
MOrGjax2Aw7vWW+RMt21U5LmUEoYRn2+v8GrtxBMAdeQII621uIJVYrSbBVVY4e1Pt735mR91LQ0
LXcu0vJPo1LWB0Yfqk9WbpJij9TWd1ZdMot2/3esfXCprEq+B4oMTNf1oc/UstasVh56U0Nlr5ji
Q1hNOgL1sbKx5JVwiFIOxRRJPE5UpF+bMlCi6ZjDUn2SLf2ltrP2qMea9nJ/QSvP2JWVhT8J6wZY
hsCKsDPtTzFmwaVwdPekNS5skFrnfnWKIHsE1dUcDEQ5/rxvfnlxmTvmiPIHvtJG4aivF0kkGFuj
O09+2gTes+tk9SWtx+RPdcrjhJdE94odPM7mRnyyXDUCVwj+0BkhrUBuY9n8yen5NDp8nz7AzRkk
PEgdb2fE9XROc1F1h8mOKwqtVf21Fm7fHLKU6tfGOM7yKMnfIMNPRjzIpm98lqcNrTelmuNPbtIz
WEHP1DxoTQLKI0tb550gL2JPupkuNEWgBqjkL3PNzIOimqlBxw+J+L/leVLv8zbIfXv2hpcJZVdG
99wtevlltPBqlCov35pttpd+OXS7pDKLwvVT8Ed7r3In8GRCOF9LM20+wgTqtMf3HiiGreEZBsPN
9hLsXx+oumrZuqhy/SlgyFvtRPcSjWrjW53SxodGacuv6AcU88ZLcHuOMfs6HkrJDXXQhdm0s0rL
zCLXDxPdetSMDlltYlDvpYs6/ZAXk7OfAmfcckdLH8H3lWAr2RaWeghLEE1pZDZs9R5nqLI7aG6c
yPMOuW0ilnP/s64cVgzRHgCMjy7BMo81my4QIQTjfu5QgIGuvTvVgaU/5gw6b7iEVVOAI3AKyIPc
0Ey1ZW3G3pC4vjV30XPbWDoTcXW1H/Sw3Dgsa6Z4z0iM6R66DHZeH5aWsTKHSUvPrzqrftbUbDgB
g7L+HHpnS+Jt5SawFtn/lfgIGjzXpkgKPcj1c8/vlLD/1MwO1w/ab38IwuhzW43e4/0NWzsZsI6A
Vae6LFEg1/ZGrYRVzmk0P4lTwajBnP4T6FG/8QHXjj0wSpq+FKAkAvfaCpNCwEyI6nzXKZEUn/K2
BWniCOuxYnw4OBtWUJx7I3a34BlyZ96mIfLgS/I/iTd5LdNdG3aCFjxqlxp+pQtt3iGgOD2ZaJ09
tJaiBXsAiPo5t9XpQ4dUt7IPrHwTNbsM/l5/AkJJTKrBHXQDeSkLzo4X2ro/dLXJbJrplIcmK7NT
k489PFN2VhElJHG2m/WM/tL9/V378o4kW6RACux6OY484A5q0wwN34ladALHqnnoCy5IrETN1ylW
3F2LEvBG8rd2qKRnlYtm/n95X8DeKJSzIs03IKo/xLTt/o5FWf+4v7SbWI8vi+YXpWVLomYJ+q43
Vy1KNwKor/tF4SVPBU2aoy1aFNUUoR/psTtA25TqYx2iwp6JaS4PbextUTevfGDUEE0+MWcMPirp
O97UbHQLorQ59zR/tMzeDI/oZ7fmHsqUXNvnozGm4tjTvwr1PTN23JH9/Y+wcrqQCKcuTPPbsm+G
vGKj73q7VU2/G8LwOc5d7Y+wFM4pgiBL7Kd5zH8ZTqEcXLfbqkqvuCpqCrK4j1eUG3G9ct6Tsp3S
2vTjmBGFBwjyOmvfMtVzMdrRqqJjLQZVDzdcyYovhoCGPQcbg1l3gf4JwtpTB5iR/BFisGNgze0X
JitcRq8N++H+t11xHuQx5DJy1FQW368XCIFDWA1VpfuKkRTlSTT6YB/6JqxMC4AthJj7iITC+jSY
ShF/rVGCfiyGyqvef5tgLGFz+dRs9PI7I13REB15OtrIXubtRGxmR9epzHnjKK3sJxQd7CSyp1Db
L6+TOw2625qx4YvYC/8rKUg1u9mq22PYusOui/qtEeaVqyPHCSh50o5jAYsDNLswMpV6Yfj9oM4/
syGlDdjOL3FfuWfQxcOHOfHyjXLc2iK5LyrPuDS8xDuZet+hChwZftYiqO0OvQneCEysZnXmkcR4
CwS+ao8GLyeIBJz6x/UZgseN6LWHnDVOzPjgBObI+FdT7KH+zM4EMN3j/TO74g8objCgjDkqyZ78
PW/cUcpLkHRzZftZ0OsQ6VAz9sYfUTS53RHVaW0MH4LWo9kL3X2kjKcBrs4tkOeKY6bqD77KY45X
UqfJjX/zI6A/KatIZLbv1qZbVXst16Lq25B3DiFGE9fqBytJ+l4/Ci8pkj8AjsAduG/1cup2WTCm
W+Hv7UchbUJ0jOSGyu8NoebooesxlbXtF1TYs2NYtt1Tmlj9PjTM9CWF9+l/OPuOJrlxpdtfxAh6
s6WpqvYttdRqacOQBUEShCFhf/136q3uSBNXcd9mNtJM1bAIZObJY97V+9K81tn2/1H+8dmgd2Oh
BETkT/GKDhAl4eW6s2swrkMtgc8k0Xypuijmwtzb+qCmA/yWkHYH1/3nf38h/rwv8bLDfgeVCXtv
+Ib987cI6cETGo35HbLNed6GjdmzYaGcWxln61+uqj9vzOuHXd0tQYQFn+L6Zf7zh59TVMJ8K+6q
jfqhnqfttMipumR2f0EDMr42yHN62rJpOwdt5u0vN9i/fjyeMeBOaH4g0P3nx1NNRYE4p/wOn+fv
wUjDJo0V43s7JXCX8KN4nDTosL2tVuHafMcE/Jd261+fNmyRr08BN/Xv7JYGXmVVFSqU44KxDz5e
3++p5TfUub8d9H/7JMhZ0fmAuoLu/beDrgKfZTnV+V0kpwuyI8bvhObxKTdu+h8RPfBDrowJWF4i
7gS/7G9XGMqt3OBgVICq0uziGT5P8O46gTXA3DObNNIhe+QTN2/gc8bkLsD19/V/f4WvqUAofgiB
/COMjGbLvBayLO6WYLM7te7ufTxJ3U4SSVL//aP+7FyvCz8wurEzuQbdXf/8P17gxS+Z5qYp7iIC
17UOynJQt0mZbZ/+++f8WRZgtQlEB7g4qvofNT0gGkPkQlZ3mJenU1K7d3CBNlO7jHHW8jH8Dcj6
t7cF2BlsDnD9AeH57WASgVooNT5vzI137b5nmIYOu22X0mziLy/Mn3Ud/3OQIV9BABSh3zenkRSV
xJhT3fF6LV8hj7fqrkGOC/vha5err6mFU3qrxoPnf6l+//ZYccHA8vG6SAfU/8+frz60LeJlLO9U
jJV5WxdR3QleFF3E1nlpE758+99/R7RKuF+xKsUZuVae/3hfVCbTmpO6vIM1kjgu9Zqtqs2PlTwZ
xRo7QC71N6zs354uiDV4fdB2g870209ppKkz46MSHb+Qz9Js5jJVsnwqhF4vgZJ479aabn/DBf+t
huI+Qz+coav4I6IG9+YC80W8QZXKRXeAFYmBVS3r/UzF3CfF4f1g4X7z4nT8P0ZNoGwDEQE3Ejkh
aN1QTP/5lFOOTDA60fpuGyPdTWGNBsomerIyRmIf0hD/8hr9y2mBfKKGD8LVh/ePxl+nMd+TGJ8H
ULe4AUGvvocPFPtiszr5C7r7L28s3p6rJ+H1yf6B7lYOQ2wuPZC5UmQDUvFgxDhCEhLWxEBdVP1N
WPSvnwfkEe0Z3M2wkvrno5zNOpbVCAByO4yEEjpqHkPJxLcQ+/2RLeZvtPB/e5TAkuGFlkGRA6nb
Pz+PVga53JEvQbDctn53B6rxDOKny3z0N3r/H6tGtHdXg8Vrbw85HVy2//lh88bEvjakuYNtenE6
GI0+sHpG3Osm/WkulOryKFtwy1be9AmcRklbjUXyCaBs9hfa1J/HBV/luvG7ekFh/fLbxVBS9NjY
gzQoVzDUhfho+rT5IjFDoMd6UyY+e81zSfgJLg3b1/9+Kf3urHxtcyHqAgsfkRTgmGa/VbFU1SRF
0G1zt4Y0hsR22/bWVs3+dY+pWVuXM3OTN0wP0cgj3Ra8QnZh0Rz52vvc1J82pAs9VVH9t3OMa+q3
9w+ebmiGMZpczxZ2Vr/PQ0QKsXAVwQUzSUEQ4sWyZB3gsePopoWwrC3ZGK+98b56pwoM+u2hvMP2
UCOIDz5WVm19ETX6I6KMi2zQE3gAXZNpzFXZygvVlwmMp0Y4iBRDgBlW1jmXIwIYBliuh+7Eh9fr
nueSiDWKOluMc+Y7+KCm7ujmuYFVTsfydE1052BbRXRrA0vm0Jnd0PFxDvG2fMK2S5mvJE4lPW0l
eoQL9CvztLdiLovxNdKpOtJ2ZFnlYEizRp4g96dWyv40/PqQL6U3Nirh9Mqs/ZDnitAHh7xpfZoQ
OB1/BrTA/ZOgfKM3mcij5q2wU1VfxthjidjuKAGJaRtpxv3MoQ1E3FUaSMNuhVoNbLFnUpKbMhY5
EmtMPSbPRS3BeF2ENqKbKHFlaAvosgQ8CmM8obAs4aemsV91m+RhFjdepdBuNb5W9LwTK9m9r4XJ
nyaCCIE7pDjn9Jzm+1rDmDqF31cLqTO7SNHE680Gxan7CGqGY92WrGoc0saXOewDlV8utAbUO2SI
3PAt/CWK4hSpfawHhDkkrMP6h0hkwpB0f2d1koYfsCxKs4fIFgiMhgx4RZ5XU3imHiMHaV1rauwj
n3VZTuFHEamFnmqEpEwPh0ZSw8ktUXy8q8i2hvNSwhG6h5T/qqZKGEQEd2C3GeJuQH8NTafW1dVv
yIDk7ifW2i6Bx3uJyfB2LeE5/B2RDBsXvT2sp8VgobfOOy4RR7u3SRbkurb1tJGJtWBnZTrtHHZs
V09mDs3Wx1TDSA+Z0GN08Idm9WLskVR20KNdM06iGd5I8NK6D+WG9VrE3WEvKURD+GthpVzQDhuh
cqIPYzgq9UAjSNAQoVr6bE16KrckXBz2WQh9VuCDRo8kuy7cu+xYSjJ1wrJSfvLcJevt7Mp8PG3Z
CsLfEHQ0k0vhYL8hB/TSCn4qgFnrw7aJl3ay0AgHMOt6pnBIWbvtoyhvt6aCmDhgScJvYLm/N8+J
oNlcdolGZO+jGQnZf5AxLLSDm8i8J8NUMr3vHcK4QfrJG1ku8HceI1xMjbV4xB32EhMsnhM+YV/X
6yIk21DMwYVhi8BIbZ2OmuprBP+jKz8x4Q/K+Jm3Y7IcTXuVG7HXZY+cHg4h4LTTYM4FwM2UWF6B
ydQRDNvHQ5yCxHIv7bJ0KtPHCivO0I9mz9N7XZSyuPF1hVGqXzkIJOfUj0x+GRmWBLcbK+vwYlcj
3dRFftdJO9uwkB+CKg1aT5yMtEE/O8s4xF0axeV+hvx+A+spqjjyckII8Yi7qtZEXOZYVvoG0rB5
fXDxnvrnvfD7bsF2JWNz5xQpQsv4XOU/Fp4irLyNZ2vmlmZNdKWjmioef4w5i/zXTHChXuE16sSt
gpHi8p5QAgcZSHEI3L2AOuXA3WE41som5M3zqGId305QVIa7OSr3NL2ZuK9G0e4cy4M+JQc8PU6s
KMGXgF0yK79MmYzId6qNKsAQwupymFI96/MiRCxPqTYpucWPq8R3AasJ9YB038jHbZkvMc4CXJcm
+02TbQknSMPqeW0TXRhzIRaGFCgz9ZF8B74fE9LCXjL276NR4S9lNR2Xi0o9HPUWoHXkSexSm8dk
kpG5icXO3CtekKrsMuuk7kqV7+JsysTJy5SaeLr4Q1xf9005881z+IeEO3UQrJ5KsybzzXFwi+Rc
T4XBJSUiLIRSomjy1YDAsN/Mtdz0yR3x6L5uAgWlq0FGgptryeur6WZG1NUa24p6319Dw3MYC48y
h3IjJlMef4EsVBS32+S9P06rg73VG1ynYP9gaxSF5ISyw/S5EWUjdsR7gdI5TBBcHFUnwjzzbh6t
FRfUQCk/wBiD729gysWeD6WGj/IX5/H6oFi4fasw5IC/JJ7ShCJiY6lBQXusygnYJuT3MC3H3tdt
TQfz0pLfsFjT6AafXZUvwXpLP04Ep/omxoTqLiJKKSjmRcE9bde8offmKMcDk+ler1+LMirtncYe
5GrReyy+eMUGYFnf/CpsmSK/FmfmwgpQFTiK5rIn50UWXtvWA9MuzxqUn+M9MOac9+jYObBJJQpR
ihY0NUwrjQRR8NkD196Gba5BPGhZwXiNpFNOEc8k0EU/yBlJ5MNi6ig7WjCWCe0ZJNdRt0V1uev2
cGhDWw1jEX6ZvFYoFhL03Q6/bQoLDkbz8kKQXRLaa/ZKc9dsMZ+GBT5n0+ei5I2/zUqncju4jFX2
FsT3uvmsdxPR98Q0qYbd6q5VdlGqGpvW7QcURe0qS5HKPsY5RVg8kik+6hiM4Xsd8jE6m7BROg1g
DNNKwJmypOHrslux/tqVjPENOZDu5hlBNDK88nnKl7kTmJhD53OGrLnO5Qd+U6SmNe4pHE3mT0g+
wXbpWxYFI/MOddKNLyNsC04IXpEH6GW7m84bdInpI6F+4nfYnUHg2kPzMcIZKLk+kRUMyh+4lTY3
HJytPXwNIMr0aYBT9RbCKp9nGeGn8hZZiR3oNXHRRqIpfq3TQl8qpSaDyo0AplutzY7+jDh9tzg/
fpd0xxY+Qk6fHPxURaJD+nHxuZjrmj4KsdXLed1rtZ31tqABj+GBAZ0zXINOEHYiSFCLMQUeisjX
Bt9VJ9ujVWNR4dNAdz57vo9JK8xhftBaw026rgn9orKRvKrMx6A1ksokJ8r0+pJlZCye3BrsPIAE
ouGqsxwxb84Qu+TLSftK6nu3MEUuSaTB3JQUZfSWrZt9cVk2umcp66j5PG5LQltohsv3OQDk6H0E
90r7XTLEcSQ8MVmHtm989qHAz+kyUyR3ccz0jwUCuKVbc5G/7AfPnhG5HPK22dJG3sG1cOn9VQh0
E/MYzhyicsfcs+Qo0QnDixOtHSIpXeeJT/gZty0pLiLdXY4Y2mx/EdgCUBQFPKafiudSdVUCP9u+
LkdNep6L6WU0eCG7pIrYC+VS/Fjq+hjPaaO5/xJYla0/fICvaOerpcTbPIkkdj0MR5ERNFlsLr+g
wdTNu2iR3L4eKTztwNwljl0CbHNgzsmimd2jTxJAsvcFzYxCMZfo10dZvUN5o/GtxXIy75va57qF
gXAdnyhe18DajMzVrxHcLQxnDcbDMwF3RZzljG65s56PCzgBJtfPqcIK8V4nwtq3PMLaqhVc221A
4AVpLgvH0gBNVCDkPOuSZEUvWVri9SkyVw1HPlWI6vKIBGoSXIP3xuiYnpOcRCVFe9eUvNWmiN+v
y+p+zvHGTF/gm3xYsqg5BpSwPG3L2hj/FEafNJiicrQJyHkPvqF9gLmB6IpVyqVfvIGjPtbLbOpn
mSDpOqpJJS4c+vLmM8onK4YZVSo6Y5nmwtiGOFZRbzkEYdhV12w7L1m9j4+TWjLyaalUtQ1WxHt2
nm0e885PRaFOcK2h9mH3SmOjJLadfwVqotchqhaUOJLhOvss58DTmysHkEKkYF1zIZnN+KcsN+UZ
edEK1B+Wec1atrhlGhpbUvuMyaKyPXrGegZVUybhJhUQjmJahEnzMt7FvJ4JjnU2V7e4QUB1bQtV
q7KbF6lPBFR+05e2YQJPND2w+04dG3sk+Niqg9RukucAodbR5jVZ2Ceu4sycWJyJ0Ffaad8vNR+R
r4Ogm/jGIauuHNJVwTF0FgvkiNlSEP8hWFXFyNFbue82Du/xGEcILRa5YK7y7vgQgKKCSAGGdmNB
7d2Tg+k2mkuy0rtidFUinyOTodTaDvmMSQpgvsQ+YjV1fFsda5L3o5R77TAST6RCAwvZ+b0MJoEf
F64i+A3mTvykx5JJCAZT7x9KBgP8R8zOW/5twi/Keo10AbxvJjkww5EcH7U3G2imidPlix/BPu1n
rTEEOdhvvdUgyePsqSh783lG3U0ixxXLmnSy2U1C9KFuRZoRpL7VftlaGu/NCzwWi48IGvdfCvSy
ceukgY3lpr2ooU1J/DrgFGeqW0pP6q9IqYvnLtLYuUCRuga4l4slu8nCmr9jmLcAlOxJI2/8FiGU
TCZbVrYwDvF1LxTfj5a6CAanY9041kfOu7rjgpsnvSSgCSWTA7Nhncf0uFt47nEfQCLWzsAn594n
mZpafo0Svji6kKybuMjfgHg09MRpfWQdYWKTnYS1jhjmIMDhyuqpyhGTu0xbu9Ws9AgQZChzgUEn
u+9bXLZ5etS/GrOTz9sEA/O2yqfyV6wa8q0MVWCdnWFFlTVKJPij0T8U0ZWZEK+FqdBzNHM0iCYn
a5sKUrxZLIR/Tc4w003IBfFd2Rj2ZUFuPEYnimugB2mcY/oR8zbehDnWSJvlYBCn2UoLMD6BqPRH
TtHtI40+T9oMXgvfChdZ2S5YMrtWwuHiQ6kwnLQ0deU8uGWtIjDkqnXpLNSj0NxavYg+io49wl1a
6XebZarpRqAY95GB3V5rmE72QeaewIsdTWbUZru/WovnftQdTxWjLQt6SzqK4WTqLFdN1cLRcXra
XOxVW8L6MJwNZpCncpmulPOxcOYEcT2CstEXHPfI14L61uU6vEEIjLnPjjIAHZAOltoENiEfdDpz
3tkqX75jPONQCUfKq4u7nr17g0yPpEskpQhgMw2UxI3fk+c6CwvsEeLGPEd5vuieeo9I9w10qXsL
N5oHyCZW0TW4IGGTSHbxK93nMh5GBFIJWCtF/Hww3NE92FLz3lVIG0CxdPBzbVeCsbiNXIPNaWg2
uLjupUp/RRTBzl2yw0alw1u2qs7AVfZ9jm+WDOB6kWk4Yu9CP1EPS70FoEXVLlSzD2JLnW1rJ1Ad
ph0NfU9KmnxnWexMr3mSzP0M4BHfhcwlSjOIVM86c8jn2spo+srTY1sg613iqMVAC7Z7oVfbo6M8
yClgOHkA1QooKAx1Cwx0DoqHAeZVpYEv7ALJSF0d5SfLMWQfNXEEc295vGJPvhVtVoQsxe0cMgev
vBj8SjuDGji6HVZlzX7gB573Gg1OHSbMBEk26xHP+NrBpcgsmHp+lD+q6CpRZamnXbpUEpkgHucm
Tl6Xaa+vk23xTdA5+eKW2vaN8rDVicdtftQGYAtuk7H+IIlX9KSyEgV3AuNHthK8G2AgPGRvsEdN
VkgpCoGxHNjBBcdsy3BRyoS1u91d1s6ZzKt+S4Mn+G9bNsCcSUDln8GprgVxabJ9Eghf8XRQJtrd
JckIHRzLoendfIketELGxZVQX9p2lIuBDpUkRraVmFMCA0HOWJ9sdfxY0v2IUZxj2FGCMt2kHSnn
5keecQotGy6+N5pOBW3LsYLnYqUMf4f+54BBdoY80daXSEFuU3QD9h3IiyMIAh5fS+LkSiAr2Qrf
0sNHaHqEkLar6Oryp3IEoxdPJElPUPcD4UpYXIx9QTf6DR1DCuWN1NEPy/elGNyqypcNRZl1XE8C
83VcT7/i+eDHAPjJf2Ep17xnGlNbe0xQpnUBaSv7C4jLhD1N1eH2Rx5n8rYyJX2hs6p1y6dkftAo
0tsp1KD53q6HxJfcdJVwbBf0KAaysRHBnvaYu9mJtUBzn2HzmKOPvywAE6sOFu/Q4UEQXo4t3q3A
OwZAYjqBzrbyUw7cyZ+AH2Jo4Yh6bZEcGlDXuRmnLodB9dGRAhreAc2Fmu9W4Mx0iLFRaT7EJozA
NUu7YlCE8bO3Ea0HCb9LzPziYMuQ6nh+V9Ioj29SnBjbQRi76e9rFIMZzVeV6/tEAuK/GTU0CJeR
BsSSNugFRI+QXfUisjADdoFLE0gWWyqBCmNKPjrp9wozukjzB49tetK6DR4P4FqXRXombkf6hDd6
wl85qpzcoBdxcVezKLg2zuCQ0WFhil1TsiGu6SIcHOK6mhbQ6RxTjj9dtTUC+UbWs4coCtvRmzzH
CU4RqhVf4hkkQKpEuZxhvj7PWIOAc9RB8hg3HSZyQ1ss2Kf9zKTeMH41yhZvVTFX5lTtwIO69dAz
awGHHsd3QV2BhUKE2bObSV2xfqsLeGi2od5ojRcg5skVDv5/TZMOHwJmmuVdHVL7CvoaFZ0QJT5q
OxC88TDNQNfPG9HRywGEN22lYopiA2V4xTsTogRiLD6Wv/JUoMBtcH9hraQNRuAN2do496D2RIPF
VOS6kO7pjWgOKc8baBevBJxL1hkCObdMCx5OY6HVq1qa5Wg93rS5XzHvMXiPYKEzoNIDMsz4PlVD
XrHqiSFhBgd4skd8WsoVtx2uezFUDY2WDqsF/z6VUf0Wk6ieb2sSdPKcSsnQ36Ro3gaok3fVoqrI
7OGK2kpEDvoQbioQst5TaDb23u4TKKMLw6E8JcHA4BxHWtuumTD73kCEMj7L+CBy0KJI3qPmNqQf
Wby97VYXsg1X25Y7iszRfNhyidGnsVn2fgVaSluBTOJvS4WMDiTm4BKAgFoLwBGU4A+JmNKs02Uu
b5DwGHRHcqZ/4bePfmrdbKJd0A/8gt8lhpuNz2FtY5U77CIkoVffKOwQTs28knk4FtOQYd4sr7u1
2tfvPAtiHwQcT1B/gzeP/Ciyb/l18Gn3gPHhjGGAESyKV3671Zi1e19P6dhbYfRnynj5tcQ+8NeY
UP6VNBEcAccxUkkbhzx1A4oLuqp5ZwDDdgZDlvsFGU8DQgl33i/AA/D/jKmuFcXin1azK9Ydsy/e
4betPA5zvr3msuILHE+mq7PtZIpXhmEn6WoRdI72tax0h+/G+IksmwFuuNcoXyNMOraW52Fyg8YN
/XA9lR9hgDWqrobajA0jVhnhVALoeZGuurokFPajQm6R6+nCgrz41OkX8Fi2qc/VEZ7ljgo31BvX
4Y4CFPYDxiz8XBQGDk3HTIRVUIpEPoLHbvK5K+GEoLpjlJntBCCSbVBIDzraRoNJ1hZunTCqwRIZ
z3naStqFIw+PTF/pXgy9r8OPOjcSUMFOq75Ssu7n1cB0p4QB4wlYQkpOeby77wlqejkQz8iNgU3Y
0m8OyxEs5nZ44thxAvox53w66XzDE9zgW8tbLun0onkJTB3v7vbGE+fQK9nSLh2DyaNoD8235yCp
lD1cxOePWLXHtMOWO/wcDQajnqyrKjqx0PrFcSmrswxy/NLwaL21kTr0PSnz6YYW016ivU/sx7mw
R9rNYFY4rJaOzffQFSHv+6DTfLMEWTWneoQldFdgcxRhsjumW2At9mgLrG5vZQ6OeJuqoGxn4n26
AwtpUd1apqPoFxSaW0zDEo4DlcqOnu1ImemUB+Gkk0pMV9St4TE0BMA1AaEajlXuQq6xJDKQjzuM
muRQYO+Efgyd2NwvJDpe0E9z05oMCZqtnZYUgm9Izn9lYw2J8JLy8ID/8TA9FEU02VvqDUb9lBXk
aw0fpqhVBiB0dw0CfkBE9oy7GyHdn4WvgaDX1CFqbZarfgvKR2PrWS3HTgOb8CcC8dxr7KDxjLGV
+zxOZfQxJ/H4FUkFe42+ZwFW7UMDoS7g16WFQpjHtyojHMGXyVTcZehJTZflfvsYFBl/OdzAvsUQ
vTzl0JFmLXB/rlsHo9WkI3ESfZ5dBFf1pcEI2IFGHeYhQh4b9nsZd2nLxq1eO6ajK0FvSQE/LaKB
x5Ep8SL21kBFOORHoGj1vCjKttQC7jy8IRXtISHXe19nNZaJGI1xPtysLDYjUbGxFpInaXqrCswC
sZp8dltoGSWd0TsQIpGb7blCbhcUt+5AmhhsxNiP2TUbOEkjc2+VEZacfNFEpgdeZMabiKgtfYxA
Hl1PpATYi3JNq3sYY9sUEA6jb4mGhyEa35QzoAWYE5HoIL05JfmaQNpVxqiUwiQ4G5X0En2nd/RT
JvD6nappOmTLwzb9rGUdYF+eHBT/WVJNeR9hXYp/n6W2vlBMNPVJFxMQNJfQ7Nzk0zqdoxXLhbMS
mzCPB9SkVZtuFiAg9h4Gc7JCJztAOSTrDt3sTDG/4Y4+gfc12suYHFqiD0mTD7OrpnAGdo1GdmeT
XfoK3jXuiUIQjJOzMsC21xf9PZROCl75q1UJigQyzFcceATNAQlsgrUtKUsrzvTY04FNuTxOXGjE
mHtdi6UFgtDElzJfi0+4U/FyIpZiwdu3WuLbrNRFhAKPpgSydOXvxKIOIJQ2OnwbAbGi7YEtH3B6
MrsZLoJH3XQ2Lqns0nlC/9hgWF7bcWtguseBTH9KcVrH3qkUWRfcaYSH4dXDPyVJlls2781L4BGO
MyhvQB/NFq4CrtzNXz1WOOhqNtAWhon4NLnMifIBXV0xfs1YA1PazK069HEVTbcV3Hc+HdMEFnNS
K8wJYJc06zCX9hBo60G5AM8thgH3YgyNOmwWileIc2fTwb5gCb3Waf62SeJgbiOz+gEGjWjc48Sq
e+wvODljaZiw27oqxuUhYn4nH6Ayk9EFZBOU/CTkBot/kfjPDdUSOzEGy4W7QtL5+IQ3Yk9bVRww
zpjROQCbH1M7d1tdGiz8MpbNA51Eheu+oqY+ETtiyRUV2ftGjVM6OLdF+NtLSWNYQxOOBj2GGvXh
SrDzjxYADHvFMZzY0o6NTf3DuiUze7Go+a8jSZl/gX0gHjkssWo2ZPB6+JarbGcnfC2EgiIUYcye
9gOKvs+LSw75MILWrc82nfahNujuL3xjKIkiwCqlzVVefnE8O2AjzXDoLhyO69kltmKLX3LQF0Lv
Pcv3Ya9LhUsZvjEe1+AR3sWUMY+IQoO9URsSNRXnDcBV0soNC517L4A8tDla1gNhTw7/XIB8Bwzl
sH0qblJs1Ku3tQIhBYqlxrhn4Q78oE7W6QG8dC74y7xPEeuCyeR8h7C1JjsJZDw0z8GUJjodJTdi
gIsi43dTjfC8NkuxQr0UYYsNVs0ZPTq+5ZbfT3SF6vX6kOzd1oSi/GBhVe8eE7xhBL0MlnnFSyh2
xHUMoD4qOQ85xWCMZhLJTg+LE/775hnqlkHZuag6HV8tcCdIj4zDLgyb97pqpVbK9ONC1DdtsPYb
sBtbvgQQhKYBCW5r05vSb9AbH9P6aIrSsxsSad0BDjKdjKd3GKgV7rTlCfXmdSzrsWtKpb6tVqsb
3GjFG8KCc0yUSP38EqC5ix4Tm2PY3aEAwImpvyIcVrxWtvi0wKUD1mOr+EhMTVu8IrLNmMbF1ecL
385UkfU1OVxenmKxHoAKJvelyl3ToFato/6xZsnyWMbIZQd7g5e6zaUM0a1uaM078HKAhc5Kwbjm
MEXzM+gDqwqoyemFyKJBhqIDcDWOpPous5zkJ1T/Jn/PKy/S04RuzfVsJgusF+OlbAtDy/SCNLJw
xtI8uwPeBVwv5+x9CirqCfhGvbURncz3PIW7+Q5qBO6bfD4GVYvZnOzGD3fKaJOGp5nBN2gqYBEy
YOO/DXExwZIN8rGirzGVYJFTzcXXeZsAA9T6er0Q4sdvWGOLr/Xsn0A0b7Z+qRAU0WrVbCieKeR1
7R5tYJhFMq0GRQ6AozuSznUf7GHOSFTOVVceMTsQSosa1U5IaY17vDoNb3G7qhWNJEaLwwUT49jm
GBYQOKHfmdHuNzuFwhdDU7N8QYPAHsF0jTGClaq4KLyTGaYxnYGbKchSn9aVTr/g1lUC6sY09zmD
n1KC8az23zmBWqGzo6A/qwk/SlGE6XgHvWnVgj63TFi+6e1xLly1npDdpbI36evtpxVuAdgcH0Cm
q2Pyn+CcSzAehCsAVCRxdL+wRjVv/v84Oq/luHUlin4RqhjA9DrDicqyguUXlu0jM4FgAgmSX3/X
3LdTdcr2aEQC3b3X3g0B5D9Wvp5/FtswaSaNzSLOmZpUBZgzJJZjBXpltwXCRmnTC97+2HjohQM0
8cnPtig79k5UDg+9UDZE7iuC7yJunf9AYvNxhxvfcV5XqiLsO35pqx+rcrBONvEcf7OAkTcnW6r6
oPUyFqfARiivA0XYPUhVfYWxcsk7yaE5JL8rgY6xjAcT1G33yiNIA9g1S+0eHeOMdl+GLB05WIrf
PsWU1Jpv0xXTDIvjcdkIzn/37OJjYqTZM2RLfdSS+X4dlt7ln+sT8HEu6PxUVjHL4elaTEGNroPx
WLhBbvcAQjrRewUCUqdZ5LJTQSULJfywhXyqMKP7UxHY2XFKVkmvTc/R3UzV45huRd2JvVu53Weo
gGh2tpQT+SL9VsW7ecoz4IbEZzrqE3SRUNxILoNYFNG4G2D9gcFsWJfXfHCTZbd0XfAtzKzHx1XM
FHdyIyUSFIXNQzWxpH9ZRmba/SiHxbDvLAefsTHQarpqo8QuW6tuuqptW73jrTNg+OXwFIWWifuO
W1dmB7Nye+2SJWLVXd5t/QHZAfIjMVUCciSnksJRMEi5bXWCeKmgi2ik1x4po2Pl6nAN22ILzxGe
P5OaYMjXi8prWRxKfpjgOC8ynhF9Al3sQl0FD8VSqZeuWIZPGpqMhls4+jXP3ODCXWOcNNmmnk50
07dR/aTEZWi2vNnhtG6rQ1YO+nVFxv1TLWvyKDu/s9QxQ/nPUFIycEaBbff5hKDPoHubvXO0+tRe
4G1PlbPO344o63m3AM/5u6ZPmruqrcylZ9BIAgta160ydVkL3Sjvm6a9ATz0veatjZq6SofeRXqr
x1y5OyguJ9q7sVm+VNEsF+777Y6Vog7apixylXI6veSbw38hnVgs1cKNUxWrlRhmW/DFR5kDzha6
rQ12yB9rcjCxHK5epeyHJCU+2LdZ1i6H0q7quqDMtVcSR5UkkVtMAabGvnr2clvPdzMLGv+VGoxy
hyufbFoPAcxnnbI7fKxeGx5HXD7QBGzriY+aivoWdFVWtCaiHyNGJnWmdmZLKMa9pezeg7hqvjkP
AUDqXBXPTuwUh9tVv6Xx5MfZdwwSeIzjDKG1cgMFLdJnw0dGCgZiLIVxTNp+Fqi0bjRnATc5IYVe
AUDES6MkF9qyckcscrATaxtwxwJj5PY4w+zfJ9vC/cK0Wo170o638gDigWws2tmo17py9ZdsmFDs
rXQb/1I7yqj7qM0bVC1v6ro1LQuvQESDrzyg/Rh1Gvk5QU5NEDQ7pk1ao9/zGB+CoSi7VIW9RF/w
K5qGZSMF+9TTRuhHk0yOvWQMixBJWdfa92v1OiKX1wdT5JX6obIaP1PFx6V2aPgRWU6EAMLaU0ee
TZmZml8EaZdXdtG0Zh9stWS+KKAU7secVinl/svd00bsHN12YAXIQqM95n2hUM65Brqn919JrNkb
j7icnamUnlIVGfPfUtd5xoeOWUHKmB9cd6L5+RNGbeGlSMRBsU+U8J29crLodxAshDEsCNfpkveY
7ds6KY4Rq8/vlbTDX75V8e10a9cdeppQ5+zrKEI6A6FEncpyilCWPQ0ThGHVjn9ArOnYAci9BzbJ
b28jr1O7LzMx363U4svB1ZXzh1xze7+St1WcrHDiV4vZRO48pabhHE4b1WzQmNrb86JUCtMuaYV7
v5kJxjJQpEyy+qylUGiJaaJByKKPLVgZ2xhv9pOz7LIuex6VzMvLCtAR7iM524bUqsifWFhYBt6x
FJ3DBTCxvzTtN3J1Uc1V4pzWMETjG1w1Pm7EBfX72s3GlicUOj/YZU5kkQuGJJlPMluW7Gy9AeLJ
VKy8DrqYgqSu4sq/0ARhZZt424M9Z6UVGNkZ/x03VfmP5IYCiLheV7qpM24MVxnGTtEuDxanoxbX
S/FZlGUsfm00UPmpZSim9jyh7eyy7K3T9sIFGcwpjCrzvAX0KEpZcwuRLcmmio5TxMxzb20Q2rMl
76fZh7W3cWVDyeU80x3XSRs2zu8EqPW7Coyn+AjZGJxcmpDo9ie5m6uV1/EHWmo17QeRxfzJPuek
BrRxXss8tADKWKCqnRRoK0s0Nj+rDLbsgdjcvDj6Vi+fdW2Gcm/LKvSPkt4MmYYtyNNpmoaFIyCJ
avcyCu7rU12SuHvP1rxOHOm/InbZImdFJ2osppgVQzznjIdFiLS383Dnm4mlDjrjHIjjmq9XiP6/
WYXhdIpLk0kqkLLeOHCEHO7DhV/evunL+cU00JzMhYLB3yXDDbMXyLr6GGRblT9tyjdJGk6+nI4h
d0T0z4u66ANLbLYcFzTM6Fol8fjH571m/tF4TOS6kOVYO4eBLTl5TQ6tsg262VM8DQ9u51R3lTvK
Yy1m+5B0hUu4AFfCY8smg3cQyTE8bApLA1BgPPoPAL7IZGLw/Zcuklu+H3qyS6+sfZVvwdAnT43s
1zpF62/YEjkH+gcmQL+5y8E/ZmbLhYM+FmfiPCU9Y5VwaT3nECE50tPI6mOdcrO9N1Ub1ueNn/gR
S2hNkFsIEHMStdfd4wcCdelnHBI3TqTqubZx6nKph3mYQnnafCetkdS6W0BjHPkjdnMhieaATJQN
SlKSGaZoRKHuCUXN/5EQmaynCM/RmlbJNvyFioUFLphtG6QNuR0tXuyDWxbZlThc0x1mfynf1zHk
Wbupma/rmtO3I6re8PG8MM7ezGX5tQjGvruQexjQNfulmjG6R6heXkBR1v/wREX4DBhzM6EBciW9
pKib9n4uJdyLtrM8TGVQfUydyxjGchOmDtDtuutQdl7hZKa/yww5SWNQRc9+eFvNrQsiym4z/e5u
ypf4OhZt8tYiGT+yGUZ9j8lENzUW0lyrvg6eS2+en9rBnX46nZ9QdCSzfer5cAz6u0B9Vj1F/WaC
admZbpDfzcabCrZF1ludB81d028OdRc2vFQmzvLQNw5SIndJE0TssR22Jtz+uhOD926+wfkmaH6a
mO5nrRR1jULy8vLQ2fexXA63wfGhnML+WC+6O21upL+7RfkXkwXhZZwc/T66o3uXy1Ego0paokB3
RZq0SH3B6D0AUE4H+mj7Anr6X6HnnO+DD6MrkomEcqksSGaCZGmy7ayK5Df+OyI+qpv+1PUnJ+rM
Exxc+H57oU+1h6QnFj623WR51n5uTrGO7/OOAbgnV7kjyheBOejVFyBv8oj2e0wS9aJV7CFvctfu
20Qeq3kd73KyHrQz/YJQ+G4mC4qg17sWRHHH/2XRqR8u92M3tm/ZQHDmvuwgcex72QnaK9I+p72J
u7lNIeXC9/i2A+sQRKO/1/SaD0ERRjDinRn+C8PNC4+1q6KHbVT9xY7hmDP6HXpI+LgFHinnR3zr
PN3MDKC9Yz2Nx62d2+lQVPVKmE3nRvswroOfxtvEy4YB9GOIMYUUbT48tULn/1l4cUorUhx+h410
Picail9iEPJNi8Z9Qs1un51RNdc+F3ZMnaL2jzl3xb3bzs0hYRB9h6pPlTytXvOvBbMEtGmXYhfL
LjxMkEPo717yuJrgRhrN5sCcVf1ya9ionUrc6qrQi08xjDSCGWnrH6Fe49+GW//qIZf+SxqIo+jR
RSfpYfknZtbUOf0RUmJ5ILVSv+euoYqP+/6OURm29Sbfuh9eZpzfAc6TA2UA4u3cM69LNu9LDBJU
dKu9wzQO8j3mXTnXdi6RM2YGmWX9I+fefnYjn79KDJH3p0xuposlyOH9gvXKmatQDz09gronpXtE
XIs+knxr7imRWRrM2RU9u7VUn1zOEdJd5l0dQegnEMSateykK53TYmN152jIbMAhoZFX3Gb540tR
vCwhvhxVVuIx0vXyulWDt+z8sfeOc+eVv8Sc+V+lHfoFw8WwXijWxIx1RGY/yA5ovhbifICGXVl+
D0Xm8/fnWclopJ+9XwwEzCuGpA5aZQ155pZW8fdUCOTPEOAsEaDGzpOL20jBLDLBwMQxQmjNGufY
BmbL+5a3+GM63ZQH2/b+AzBld2fAI+88AI6difT2tJAbVuzB81yRBlYDQsYFR52ijzwwKmyfk65e
UfSZIL5n+Vi+1IjeoKWOWBg3523+a1ozPeG3AiEym2j/K6YxT0fQuHgXmiChaQhKtlK4VbH2EIMy
eEgoIx87YbAlhfi//qKrQCD6Mt7eW53g6U9weGEcC29OrGsuhPeH8qphwxa0qLlsncxuwsrmFf2Z
osSVL75xSu9KN8akaEuEmL7bprfOjhmb8+EX/RiCjeNo/8pmYPhz3ee2+TtPMppOBv9h/atWa+PQ
8MXZcKBv2YJ9PIn6DRIyUMAptXabA5wJa5/7UXUbzZQOXZKItm7AlrNsug5afjhbe1fsHvV6odcw
gHy3rZx4fhg2kKDUY8vqcNqypjZ+HfpVmXcRFvB2exT8cjuWUZ9Fz4aN695D3gBHH4Igjy94Yrb/
iMcum32xNlNxLugF2mfdUDQc4YKWxTkWg9vE22Mrwj7qjiN9RpWfxohZXbmL+7mbMeMl3Vr+6Hu4
3Jl7z2zxl0Z6CA9BWbbmbfKbG+6h/G5dcS0EcMvjyR+gOkpcdBubRNsV7eEAKBuDMZgt63ENC1AK
5161UIxsnkOSobttncobOxhvxKV+v4DaLXnq27BwHzVKU3z2mtFkfJ+IOf1fDjmPYardenc2Fy9j
ZcdnM26zOIGilWbaxTMsr08Bn02szXLiMV5HVpHRMzvHKC5t/jaJiIs5noidfASLGSZmGqPv1CwH
xULwHrpq0pcZp12EKELdfZUgAwkt7WLtXuZeRv65Asw8lFB/9X0hI5Ol/Nzl6KCiefHyk99IAYYf
2uX3hOHWeVsHTspfY+Q0C/0B27rpe/Ixb5wvArI9kmc2Ktf6JZyMOzx2KLreBSt1651I0Bgg5eWA
OMOTUHcYoxbVlI9hh6YHFDk6/kEi3UQn1Wba/AtDXY8oNRDIP3A1ZPqz9ScXHdp6HhMSf+mpV+ey
c8vHpcEFy+CcHTPevsSIlJ22JVxQ2WjSuDp8RxgK3wb6NM1j4o7uHMiNbMPvEfvlUXh+6f8sTBmJ
BxTPlV/vMIpxfcyQuOI3nC0YDBxdtOTdbm1SPSvQ4QgOUvvZGTdllO1Il1+3S7Ni0Hsak3LMUPsj
n/5iE/yjxY5vK87PIp7WZd2XzMqkPjLNbcsX0nqC6oltHhzIW+yAVOiwC5gBscFsGJ5EMTMK2eWi
r/Nkb9AtguDED5hEZ9eJakhlnMmTumBln1CPowEpfRfaNs8JdqKDDn46Kp7c37IKM0wi1uBZOeAs
7jIkT8xQt+igbEimU5tTBB06PqHnpsqM0pz8lR2b/oWzPabKnsqBWZH2Ot//1TmCRyQaa+EJdlBH
9N47gXern8nOyqhf8dkEy302M7ndcdKJNs34dUYT9N9tGLL3he7gMRjJZ+5H5bR+/xxADFVPmRuj
i/cMKYZ/MJ9NfpUxfw1upQJ0e+czQ8mvnQntfIJhtNlvErnt8G/o22C8aI+B7QHKt8h4ZvO1P03R
ZJt7khZEcopiBhfnPGo3VojoLMtSNwII3SdW+vIXrlNZHYjRt/a5gmcSx5GJIJ5WjQ17t0YxIzLc
yCjYhaYpZxqY99tB5F4X8pB6pO6kTl1YL3UrxbN/jJl455/UjKbX6N9i8Z1rkPTlZI9cLx4CwlBG
pbhbRQPjakpHDAjbNSnrXB+hhm+n6FmsorfT03An5Zx0iK6jqWTaR1KshmmJWd0fYkF+QGWiKf8R
bvhEgG9df34Q9aqjU6DQhN7t0rCxDWMD//8mD8MVLAO+rzsLJjTfsOS12rMksO+/cBtX9pK3rh9w
yuFqbUmmCyrMDUlnqsPKlzKt5ywgx/ZH27fIC57fyuquzToHTtjPHRSAQ8xUuH8yUVVVvzq3ynlV
6fW9TaVthFU2O1IANZ45TpXbdt1FYzNqhpPiK1m7j9Awr/9y8K54K0NaXvvnNg5GFb57mY+/eVew
nCFM3XKKSzqqvFfxVXe5/jdzkiR7oeYqOQa5mTEww+Y72ylb/NreE1GOFXajo5qfI7ykOFvJpXmJ
7OzSEPl1s+ytItaHN2P0vfFPS/K6i1sxQGQIj2XLDpGnKWmHutkzERXVfRTUQn5FW8suUJYcTfqo
u4CFDruOo7hwsKtjwbv0oUyy+yYKXWYSipV68irwXquDz3nJQQvXmNytCADtBXRhQsDuPd0+9F5X
19eIexYxxyJ2tDswApvwMG3WPYaayexZ+QubFvHH+EP+6Ys6b8/MKBPhnWd37Xz3fWAn/fq3iPy2
+NQ1SV4+PCoOWrNDd9xGaCZ2V+ndPNYhdFBlYIQWNjQUh2BmvuDRRtrRXEc/YVB1sGxz6u61cTHc
kJFUR+N+JCO1fNExQrXeqXhpgY6RBNVuFUOZ/B4IDRxzhvOiKAvCA8nMPsqhktY7ENgf+vNTHEx6
u+Cw7vQf/BEIHvwUvnjpOqae924MTF2kncjp1xq7TNkrxm3DwgHL1CLb4RUGcG49dmPf8Xz5NZLR
lgc5ZtFMLKeBCva/YAt7c5UmI4xCzOGEYhL1Sfdjc4pk+FkIsALJuVYn3RVByAhGkghk7YD7Q2b0
OTXfU5EWsUXupODpw/2Sx3V9olnvsEGooFF/FUFixXNI6EXzD2qyL/759rbTk2X2xJNDuAOzrdRp
pdNj3OoDPJx4CP1UeHkTMI4t5/wDj4OqLhOYavsUwiMUL8rFd3XcKhnpi10rQyG0kQClLn7ZBrTM
Ea5CLJ7xFjhIyKB2v2dtuJOI2jMUPrMdu2Y+qs6ICu+4Sdb5VASOm7dpNaMVnLFxIspnt61td85U
h/rQN4P7vWql6hcw/WCcYVR5964NPNe18hiUUqpjB/7ZTkmc/YVSn6zYqQmiOu2hwqI4DbMu6v44
S51t63nN82j6CDR5FnpXeAQ77XJSS8h4QdNhkB/PeR0Q5RvE9FuLt4RR2jf5PB87pNf+qxkYtuOO
dNzlE+Ri1pgtuH/cNx/EhptJyLIdUi3Bzx47b41RvVbXyU8O4WDQMLKzglmSW2dHLn8O1pnhOWpV
3Askxtmgfh6VV93AMSRSH0HdWbyL6y1Ddcqol6ZzG1HuV1SAVS2+NkYdkK1l6SSfcmoJcNgznszM
spsiWan/KPFzwF3iZ+laAvTY7H71TdST0sGw9RUJaPL3Few2BRcaqn7OAbDWjxwGjMwKwXWdtrEI
5V/ul945WTxmRK1mJQPtuSAQoNz5fZD1xzIpvf4R26UoD7FZO/lfFjnRPO6l00h7rEjvqihJ4JcX
PmAeDr8ZXrE0WJJ8Ve1dIZkI7XDe4cVdA+XBeeelIE9gilE0hDMbguVGPXcsoc70GNxq5rx7F9G8
AN0HU1k1RzOYqPhnMo4ziNF8UfYN+3W8njjjyTWnAVpyAsepD92bhwxjI7AgfYnndr7+s246s07a
qZlaYhpmXpBQz2v0Ru69re6BbXB1V/ONDxiiqWzOZTs5MCjs2iCtwYy1v75Jk8zyJlWE3R22Yloq
EVVrtVBD4uP6RbbIMJz6AB/a2SSLag1PcieWH0RMoOAdu3VkMLMGMy6jk6bqKVK2qnruehQWwvhU
xzkNL79qG5yaYAqhKQGZPB9f2bhkAPLtmmO0s5mngnu+9219nJbC747SzHPyB08qJ1bqxMawGyUv
vfWtY/vtFzSY/Oqku3CLdcBF5X01BQwDD2CmJDME3uQWd66nBQYwnvNqgB8xzKBSFhep7d4Ugzd+
Un2O/adnsWOzM5iryt4ryof8TCEWDek6YR5XF553PcbpSlWFq3aOuEAFfdRs4jenxmsRn3pRTzn0
aFZtLKZSmszwuEuW8djX42p+eH5jrAUutYWWiA8d9CY7e2CNxvOIS6wyxBZtU/vkRrzZmjH/uPEI
d0NVLD9g8EXxvNE+r79qCBXxOyBpbvlT5yxsvLQcrOUGaeq4yW++1nY9rUMID4V5cqny1Gk6s4Db
9TEttcMChO0v+WVYnSjWZunxpkYJjDhiWFEKfxcYwwCA57CfRb8jA0OKBPURSpvbmws37O83IozH
4cC4MWo1fMM4h34qyY1oqrOc/a56Z7dCC1kO7RAs/yVbPqx/GQk45i/CXei9TjhYo3/FVFvv21n6
ca53iKJSeQ8KktqOh8zRsz71Tjnyfo82maOYSyq3JkjdpSVRYh/1Q4e7RTmmVCfFvJ9YBg9P+xm1
vZSnZc51/NLm5KLcEXHam9dad3HwOPQi068DEmv1s29Bu46F3ZLu0UGNC3e+kBU7eOjvy98Bw//s
EoBPc49wi7rpzBLtcu8UktWMLhKQfN+Y/4evzkrNSvqJr29/Axr3/TKvsT/cEMqVhV0DVwiCZ+vP
srnLcmdTn0GgguQVTxv+fdrk2tOp23Ein5OsCt1zz4RLHqKWE+jO8Fz0J8KffEifziFEOC7YT5Gu
C57z61r2jr2FDGz0IAGxDAuH0tpL/xkuZ5Pn0CXyqeRL8afJnIY4gZtB9rYbTp5gjcrrzAMWhikm
gqi5IEv13kYOtWSyM+VbKQ4N4k1guHOhyfqU7R0F+FcbxGL4Q15Mo6a9xTxJOv/ai0XeddbVi0g3
dKz/d2oLdmR43wofJm7gLajWHbSmL76tTznSsVsyzJYTGKUtH4Me6w1rrje/OOZqzIOzkYyuCmIo
6C2u47Jh8sKn3k43PDXEiP3Ab81ZaYrdpgMJsHnvXXBia3nUm2gMxUezEQLQ4mCLH6jBtPs845pb
hwN2fMIlPE7W6cFUfaiPRb9MQQdJkjjhb0r1glwxXMC0ZGMTavpMGBn0aqgr8UUDESw80cBLy15K
0PYxBb3MSe8uMXLM1X2yFKWmN9e18b8Esyr50tccWJdiQeK407DAmAS5s2aSSmrXTUcdxgWzxCrX
1XVCKa3ILNo4zAhm6ZlxExfTF8eNP5i8zEW4DqeRyKvxbQAguZ1vrR+FH81K9/5NcELcvU+hVpi5
Mm+JsN9pJNQPDDUOSSYhLO3H3Cb+cOxpn9svkIE1g8MjraT8aztn7l4AHwWFHBZFXmPoC29+EStJ
xuhobrGl4JaqeYmb6YawuL1L+T/EE47JOVRWRLuk7bM+vC9aBVw/5GAdx81U83RaiXkpD5LQi4CM
hgH+4r7OI1zAiVyW5kcrZZc8dfWG+mjNxM9qY6o3N2Wp22R/2oKvt6P2CTh7T03FmOmqmI3Xh4Dv
Pkn29ZIn8pRH8fA13sIA8HgmKyjJ7Lv2dzwZ0hyvzPoQnOjlSHWhnmaJ4H3U4QT8lcWyZDZPj9dR
83voDtXHRjqBpWIDnq0p7EOITri1DCMhrEQnvhTZpuYNacrodzRj9NFdO42FfYBEsNvtH2aE2toE
54mnDRPt0k30Ojy5xZDX0WFNWpchdGZ8VoWAs+JpmbXj42nvPbM+cm+2iFLC4O8At2zrcS4Q2wtJ
T1DVwdjAD/tgBBVzrfIxS2Qv9hhCzfB7WcetO8Ntt+U+L0MCEGLKHUijMrcEgrJ7ZgqCeMdQQCG0
9Em8DA+y8FXyvnRtAtUru9iRO46voqf/8Mjq2TEaWwK8MHHPR45xmaYlHrj4fdM47bFalhnH2qF0
KzYpDUFrsJO3fSQwmAW5q7e0dTIVy8fc9ag8LrXs2d0c9q23ds8wOFMRvNJY+eyuZitrJN+qxPHt
ZRkUAdRMbBlC582aRMyZqtI/EpLneC+q0aV5CVYm4O+G7AT3pxMjgh4zgkrUHV5i8lxnZ27jbBcW
QRYSrRB18aOdTN1c63JssYjmpWSry6lYpWWZ4uCTvF+B6K4FpG1721iKNu5VDa19oFVlfrXJ1PFl
FK57tXEiyicccR2t4NBSyqQaU4g+iblDIN4BJ2LySwldAgRAuSvIKWigMApMHvUQ0bZiK8iG7YAC
zAw1huGnDxNlKIcDmU5z8sRktynPnDYoUsz7hBd/tR1V78916D2mhnx7cP8YEZmI4QJ25fskVsrl
HTZ20C7iGBkuIwlFDh+Z1qu6zJhPZVpxT/XVvsw188yIJUzeq8oglcw+0lW+fRmiMAiGY0dUC68A
9J3xaPlST/Mh6WFMAQOLyvUOhAVBzTXOHI/PG6oU83+glQQETUzkXkZrDmxOMoUqz15pTFM83GJv
hoMathWSaaQN0081QwGnvEy3uqykkMAUqNNpNi2MEuxmOMX5lSEVvd9jZxPsChD3gZn+0Qnjltyj
+tzIKx1WavkxWJdIsCMb2V19R9e/Ot/b2Ce9zyq/ofDE0ZNLPbEwaGr5RrcNDSLFr5utL6ornOaV
gJc4tJdo82WnrrhOTPWIQac6tjTf9TdT9DlmQFQD4RlsqISJeO705tpwon3tjP27YBDjvsw3+8pc
Io5OTtuW/xU5POpuW4LJj5i6OqNodhvHl38UU7J9Sl6K/7KZyCY2CBEvtqOl9O9quQz2H+W9+5xL
XSJoTkXipsGEXQkDVO89LSMzqqMSWVFfROzpY6PWwsepuYwvs3vDOgCX5+iXy0i1JWnEEikDOQRY
aTEsVz8GEgf1Y8EtXP+Z8XU6Ll15UswMnbzRt++cs1Hs75ywDdePYV6pMHa0Sq46tozmbliqN22P
Y4c/EcfiNsx7d3BHGh853zoC2QZsb8YPBE1b9MBL3oLHHO4abP44csUTjRHlY/TCxeP8UaqAAMf0
419tEBXtCdqZxnwmGszjGW3paPdT7eGAL/CAZQx7SqR1v1k3L0Wz09+zp8nAj8Ck3gB3fEAHYlC9
n2MTs2ZDtXBn52Dq+vpaxdp3ST9PGu+gx7Ga7ktIxv4lYCWa/wmAa+Rn3sjJe8pihhl3gh2nw10J
dEBKjAobb/hkhCmDC/lY6tqN/cK4PdRJAntDzOspyQqCdPlhRX2pVJYZoNS8Df0/kHp6cPZDRTDc
BSYnqo6Fv+HdCl0nEY9jqWaG3c1Kx7ND8o23j6IOGvsASEQohP1/Wjw528WzBBUlcUKZZLsmjQjN
l+C2jA3lIkNNpiq64N9g/407gbyRtzWDoCDVISnMfc4TyLvyUjvMWjdqB1OWmiFs0kTLgV/ckjRY
JKAmkPda1ST1PpBbDf5FHBsTUjDdTM+fPgNTCX0WM75361HIO8qo0LnLYfGmO4EdSsKJ1m09fcog
6MXVSaD0Gb8HiwcFl4zzcPaY4Qe/RdITB8cChcBeTF3jOu2Stn4COl00FZcf1Qc3GCgYqGssp0ps
t5CMF0Jkapj3MOGcKl3+ZroaAOWqWWR3iJVewqOqErJ2PEIQMRFWGFy7FE7E/KZpXmwa04VjKK3s
+mMRVcUE1bM+YUs5qOSj19utvZk0wmdWkc/zQTV5bg8jEmT1bDOb+KnDjV48rmq9mRFs9avEr/OY
gybiyHPBnw+hCtbXvoKxvvcFgVx3C0ckmlY9eFeFl4kSmaKDUfkWYZl6YUiHm5PEJsc/9R7OacBz
JubPg19nF8WRhzVpgpJ/4u4px13MQRafb/iL3BE30bk8CTHGMTmFIQanqLTmCXi29v9a8iVynKOS
dT8CsnUdMHXN/Qh0TFRa0RNULBVwybBP6LEDZmIdVS8LSsZqWO2B7b0sKMgd2n1ORisJpd1Xg2Nm
kiyESKivW/cf56kCTuox0TX6mpfArPKEkayYUpdp2HYYlzWXjDW95k+8rF437pe4b7/I9MRIXEZT
E992HRqR8JAywcAthtG1A2zsivnKEkbFLz3ziE45bYGOQpLc20K0521x1P84OpMlR5EtiH4RZhAQ
BGw1p1I5D5VZGyyHauYpIIDg69/R27WVWXW3JIYb192P2ycgHqSpOFsP9s1mWIwh0zRFYB/atvT/
632//Ucm1JXHWEbpvZ8wYu6L3DBVuQ1nFI7KHAmxhw80LJMKy8cPiY11OqQMWzcqzSFIj4lTAaBY
c5//N6gK1511HY7lIcHD8owtviC8RYr4AkKwJT2OZ9s78Dn8Z6JezZfniTI/Ffw49aHSWrJTgNBo
N4ohxTnzL18OhaPW/KWTy/8jXYxj58SlEHYH8gBHEIdWblz2SiFixZz9+FU4vSqecD+OCCJ7yftR
6fuxdfs3PtEQfKZ1OZhvmbECYqk9ls3Jyyfd3mSVRhjt2y5N9ojI8FHSeCCX4FnC8KgibbnvoE1g
Qc/y2jwJLO325LCaBmXiVWV64dJqvqlDrsLDqvPk2bAK9HddwHS9rzFGTVwFRC9ZF8gs2oFDxVqd
0jCCm0UPrtt82XKU6ZaLm6ko52jY7wV1DOV32VRApVhsJUNFQLqRohA710Em3EQxvkoSZ301hSfQ
xCkAjqhgLCRN0HEj2T1NY223RYnp690ysSP/6+RBt9yIHmTIo+umib1SoihYxcrdVQpoQ+8xYK49
htZN4Q4ocJuY3F2xN2Xu4EADCyfvU3cY/7Gvc+SvgWz6oQcvL16QgXGCKNTme/RBwLHROosbtDLe
8mnvWufEljP6ZfVUnWMHYhepjCDr9oFS6gmP+FgcwmEGzkL+04O9DB64BiBAmfS20mDsALUQpsZH
S17jwSflyhow6XPgA+XqkOKTYye2E1J//0Z2VB8Tlt6WEasErwGksHPvE7g5xU0bSwzGiZ+u8tzH
3P7I8F70kLpT027HBX3lzMZwqpioOjB9U+thc+x40eyIeY4dMAI73wvcmdO2BQHmYZuK1MvMcaw7
aC6Y/xxgqlcSQWs5o+JNdQ9xmdTJMRsi96buqj64sLIkXzmUV+wLR6vstWTlA/OP04LYAmGNjhaB
kfW+rDwS4A4Vhnd9o/oHl4LkaksdWPM7c+GgyU6UiIds8SiOQF93KC2pEW43Xt54IRsRzCC7slEl
PcZTPKgTkwDC6DSXLpYz5CO6reZVP/M0wMy75tmw7GAZrXgtEZ79+GjHfr1vlOwex2QOqmN4FcRD
RBt1DJdugNgakw3Ib1squwL/0PBDlSdkkJRDMmctb987g1T6HHWsXbx3r3Pk2O8JF2ZYAUia1H9n
E3rFpRyI7x6Z2uqRAtYw+bUobLeJ8aLuOM4FtDuf4MFHhi8coZQz83sI14OjH+MTHRkh7wnntAAV
Hr+miijNkUlzbXZpIXkUspYnEp6WoeAWY3YOblM4hu5+ZdFlv0ChoOl/275tiFK7SZ1VAAe7xKUW
lVhulOKR6KNbl7+p6leUt443jep5ZOAP4QmeP3nG1siZXpZ7KV6iNksWa/Exp2n9Xg3xemoHz6Qf
lbsmYBUFgKTpkGvbaJIWOHV3Zg4BUgzC8/yN8Kf4HsKuQU3qcYkcsOGiGTmOA1Yo8rjfcGFr2pRI
nJaEpXl9rdjrl9F85OBrFyhB7VLufIBh8R7dH2qvngX4HK6Qs0scU58muivvI5urZadqO1Eok00m
956pIpnK36XvexSEJOqA+ACb8fw/mKioQNgLjkbtjdAK1NTYtPFnj/IS71nJsQXPq06YU1ePxMSj
JDVngmgy+oks2IcPnvE2uwCd0LslxjeOmmKWm5yvksVIHcGLxp6R/4oypHiat6i06A/9/MAZfmle
K5hz/w2G/B+55K4CPyDkymNyaIay3vX5jKeYhJBNLwFWUNY5xQzyQ9SYdG4EUHm4J3ltq+Ncxos8
2FZX9iUXFIYipMZRd+7hmma4hETSHyNdS5K2HWvdTbFiqWUXDP+1ZCWJonHq5mzBjxUBl0ix0hcH
/DqcNtW8VE8hkni3y0dRdoclEwYgSlXy7kyjeDZ3S1d0545rnayZWp1j3V3L9EzTu09JXzjRvvCl
uaz96uEDX7mzbyucpSSm297cFD5R/F0qTEkAwObYQpPEQwLd0P3VYTQc1XBZCKFzglodfWnSngxd
MzGwvWqHN+NRTBxkNsrKQv6tRxJXm5KF/y+v2PQxGkjgH4mOFU/O7ARwEK5iEXtnvWgcTWjwzgaO
B9rU7C3yrwqviRWuFU7upAyhrfQkTXfW67NHDaCAvz9N6Z+BMrl5R67Cq/6yZzf+BmPgeg/VaEy3
bI8UflM2d3C5KomFPFYiwNQ7EjE6eASyu21kJ+dvODjjQpDR4whnCpBuxO7H78VOBLauuAYMSSEd
bjTITfew7Dkre7QEvi2tGoGAeD5WKyjG89+QzWr+UBVuaogsO8ANeWTWenxstRaE3skdFcfMDZlj
jTMRR6DYq0FHWKka0ctAjGCJAUkTt6vzo279ztz1TLrm1Jdz+j0VPITZrLrLa2qn2d8bu4JzylHv
+h0LIWYaaNpuv61ohDkBDp/Y1meFeY3TXIaH2p9nc5iLuf/JYgbt66F4fG4KRwKoNpjzIO6EPmQd
bLQzWeI1+FNh8q/2ZWn9crNkBRdxUPHi33CSnz/itFPNrmoav9gBfZjQujoRHZu1zQkEdvmlTm31
NoKcwCTZNOVfjIZpddvBwn33BBydW/BF/hM6f/UOYmdFzRPpcI6iyZAwx4iD+W21M2HKZFn96h57
WvQPRTVVNwHYt/mMya7t7+NQNjdm6PCUAoyI3wheA1WfKmLVGK+Kzt4HdUrEPi+R4LJpKvw9ooLZ
4yu05MN6U7HSoQSqu2K7Esy9gIzif+E01XY+BJznp0PRSZSHRMDjPnQUFiRbIBTxuUwwsuzIKZbz
qZz88AZA4ngEYTgSPpizGOf2zHByT7aydvd5ax1S3R1dFoThMKUL7LbH3M9ozhmx2nHyW23Js6dU
bngATLa+eUkhnLusRay6ItA1mURIAdzACbjsecw/0V9dLlnbTbG6r8IicZ6RplCPokXq8eyGvT/c
LH1a6UOOEdzZFE4c/136BBRFxcQHfHcRxLHCYUndE+lITr9xgyDy2peRRHR3FiU/CJsXEW+PAcOE
W0Jt3g1GeUmLhdwWLIh8q9ANV9U09a5LIGsDHU9H8+mJmOPGJhmy8W2iE4zdrzfqnRkdlT9XV7Pw
Zmxip38oNR1Sx7GirPCGSKhjj2PhKjBhU49xZ+1LzrPDwO5iu+Kz4+BI35W+mClqmp8B4sHDPHLq
viQaZCwWVHz6LGICMOGbcSjC5sKGH7AYnLupxzXh8vCfLQnIXbuuxVMZqOon4TO+DAWHHTL+fJEs
LafpFTzoqFk4Viv6r7JA92GeIw90Ej+43zWKVXjalc0uV2vUnUKLZ4vHWhl7Z61idV4G67/LKK/v
qS8GrONhaXvPXAGRK1ACUilLzOXFMj7BfyFgPtxhmkQzTxcMnITSjdfuvMxp1Nc605Zxpn0wyo75
wJmcUya74V0Hv44QsQMVESwKj5tiJJqxFQFs140Ch/OGdssPXNgm4bmQTct4YLqsol0pJx+wcesU
H4MM5zcw5uwQO5Bv73glkvJCtZ0zfIapoizPnTJ9YGdRufcAmOVd4yM3oFTmxY910+aS6UoX/wbh
u5qOFtbSDPoRtFNKHhCtmIeBV06THVG45mDtP2aicURZan63E9b94m2kNKF8G8e1v4tQf+uvSAay
f8QPNf83Qu0rtpW3en+ZprrmDKNa13gh5vK7k075WA9uiUEvFJDlbOnGGNe90c53QrpkiTjRsDkZ
Y1frpziTiI2KX/tipyL/MX7iOt8uUVkCi0pbdeCySDjLcPyqdp5Q5IKQCIPTMrAKuIF2MwVP6HDK
fa5XJhEevnUrl9vKzUT0pMjN+zsc/Ut59tp6/J282O2OZo6r9pbCyAopJ5fIk82M72zTR/0ysbyz
g7ubRch2aTNKZ+1fqi6o40f8t2LhP9m4/9oyj4OzkJFwP8izmud2rJL5POT1pIhEeN4A7xVv7iNn
kyp57cgnJNsJ3/qy1+BhnxfsgC2Sgxlu4oKd+0sLoJeuDd/IY9kM8MCZ7yEuEU8ocEZ8YlML5V0E
eTffTBF+T1rFKF04lTHOS5J3RVweBjfCFBYjz2wDONF7oONUcpo8cPxHPdMyeEmsGLFe9aVZtqhg
rBXrOV6eMptS6sXoPk5b6+fys1y016bbNvXqeVN3SY0/W8K9w6PSZyR9GApAIurE/xe0rAzuXJxX
fyDuFe4xQZhQUITE+CxnXlK7MGvFSrlIV4y/EjgaUl/MZgY2LV/2vuZ3xlwz5B6rlXVo5S4vkJkv
Wc9iT8jaBB9q7I3/HTF93gwUJLAGpKWm/PED6w9bBp2WmAF3BHaIZIzPrBo8jvVr3V3ykcrJHbG4
BM5qy6lqm7noWRuoefqzCbwMvb7VUpIkVv13XDZAIvQa6BxFasT8D853/XUSnxMEWOjgd61Ja9yl
s7GIXFGZoAG0HGn6wQiOahyF2w2NHoxrkHhxDUy6cji1NhN0OjCcimupCqrhga4VFjYIt6naynK2
kEwHeh415nMNKamkZ4RjVnuFDmKGOmGHSFiKGRwTXg5/D+mpC4ct3bVNzwbHE29M7CEkfr+BLFaW
kFn8TJqN4LX0n2cxlUPH1e0PhQEppRUcKXgUJ+zpNu6UjI+kPg1vb16QGeDIaH6dsZn8gHyH1hDn
02w5Orjwwcg943SWVi4nj+F42bCHIe3Zw216GrCv4hWsYKhsehxD/g4mpPnMyhWmaMnmiqqVoA6L
u3xVoDMUSQVsvXJqP9YBwf1qL1LApeb6uVqtOXLFAOSBeeA89XhmEga2oj/7cewSq5SOgBZcmuA/
P3ZZazi+Xx1yWzrf2OtxeUkdFw9m6XjIJaC8Ora/lX7HaQEgVhV0kbELFcO27K47Y4+wwzUuAj90
F/uLeO9E5r4M9dQ2ewRp/NelqQW/xDQtvyxK6jdJEFCC5EKq2YjaNzTwsDkhOwF5rwYDF0piqvX6
2ZZ99b2GIoMmikhDWV4dkGpLxjFhc1eGIRt0dqsbz4/q52xWuJCqGcMtH20KfyxM1RM/Wmi3GRSP
nhxcnjsHNws7+sHt1Wxbl1n32NedSAl45iwcsLqN2da3MSBeGmPXautxPHs1Tdg/8uqsABRKnujk
GRuK7UNc1++1O+OZX7J2/WPqEBMgd2adbdUURg+5NzEocNI2BCOFY6uN8QQmUUibLbydhJDdISH5
Em3pdK49TggFG3C8/937NIj1C4ZAoQhs4p5OEQyBy8sp++96PgZZv7rLi1KlBOeG2Yoxju+bmS1l
92kbaj6C1jjk3Cw5ZZdGjYdeqAXWLrzeaHO1Wx6pnWliMraacHvBNiTfFtzPN/Dtov5sK+TgTQbX
grxsFuFvncm9fM6inDHBg4B9mkqBrlQ1SfRTEaaFYRIS/D2oLozePVuzOK+YYZ/ZcfKPOFmvBTb5
wI3pjKZT+7VVsD4GqHvrXkRJ9ZSnXvbVmSt5kMSdc2h47WRb3Q1cXdBwkvvQq8kTMz0gFvJF8Da2
ScwwrdJ4abdLfj2K1E3DlFSJsE337eQPLP2KvMdMQXfYG+5S1HaCMNcoto31zeRhDdmNGA3+OauT
/qMJSAuU/EjcJGG9/pl4DpptPFTqY1kcnSE65fkb4eD5o6qliIiBBeYhApbkblt/hr03uby1NjlH
2Zd48BIWuKGBHYSEzaHfL7Css4jAhkiuqpTnQg3tn9iy1TonfHk/2AjhiACT44i/lpk6K2ys+aFq
oSNgAhjNvjGJegildcx+kHV2EfXCI9lfkiKD1SG7h2looh+bc7scCGTEzoYOJVHvgUciME7IFOyh
UX+pIwg5h67dguhk5DL7Oyk1kFXEKO/Xy5SHoy9Y5HDKzZA8lbUPFmPC4J/tFtjF7bZtxxkqlc7d
oNrMvhBcLO4cnEmcOV8x66eYGXwp7/ku0a0HKiFvkL74BKSAUnNoaHPijDUs3W1bsO/eRbFv+RNW
/S9+gpjWb5B4PGZGQP2E3QlSk09hAVR7Fz9zEkAKHcytPwXuKHWIBmD9RIHYmejHSmON3dCoxN3b
rD3QCVTmNLpNZR59u0Jj+vZb3f83TzgPqAhp55HizxGw58/qQUYJNrXX6ej+SgfAjcZl1WJ6Y0Xt
4+TH0dGI4wzb23xUZAA0YWQaFhbIRDiX6JdJ8hPe6o5dAiaGaaQJ1mXU/VDSsqM/WE6R8gQuFUkT
RQ3+MEo2r5w+i5YTejOhq3bS9lRQjMBsqMqM8q6YTLbM/P4r16GO9lHmVUCW+zD77ngwfRGZoLKr
Hds444SdsbZbmpHEqmY/+RvHXbgm2zrr1dieV+370Q2L4I68bYytlq9fS22Cy8SLqP5HPY/lVDsO
orlWQunrUQaMW82RootN/Fd5GMZ2LGVTScgMSeYouia7+DW24+11mIPYXy3E0SwhABKdlR6K7Zqz
czBV5pH595P5C006wHrgdc1ysQDOY9Dxgm55vty2nrENwWyd+mdJyqIPSfYouj5yRneCzCk7mhuz
av1WugV/jzoK2z3kCwuRjaqc6CtOoFoxlZEx2DR4rsvHOS0HGlnKpPxWrFzjk1Fj9OboaLb4DUPi
NH7dmv96G5ARq6FH8sM4oHlpieZUv4fTF+ljPPTtK7ZFLTeGsRdsRaNqunJSvai3kYbD1xl2N2YC
Px7syVt8uNYppTr2GBOs7vaybdx6N6rRv0fzMSOPAvau0Ya8Vtnfzp7Ox+8UmdX95+BXF7wlhgre
DsHv4+wv4WM6s3H90+UzsnPhu91805ZRTSAcdFpbbVlm5dWXQe8ch12TkTdmprApcdyNR+rPuXC4
4ebCJa1+JzOCAOSjONUlb1Y/BswySOTkpOjl7RBhwaRUKU+KzRjIjmopqE6DeIiS6xjYUQCwAuTM
QpxwflkWWEDm2W6R3TLgXFhD6mXfuVWioXaL0p8feLRk9T+J0K1PAYtbij8MW/0NFKG0eSHf3tpn
rwjts8XCyqpqmSJu8DaEXsi1ms9Q4ddCvKxs3zNe4/GUvcF2jpc/2VBM7cX1RiHuMqrAedwVRQBM
gbxAcmvw8lFvVBOH26uQeBLp4/L/AlShH9gkFBCPuqLUu44qb0ZVicKyYdeeDA+R0dae+qrVt7ze
edWQt5unX1Zi1BtJ/EeYDmyCwcw0Qr+ltmjU3VzKWO5cw//xn8oUbfBBqtRTTwq2K982lmTWrpCy
MA/RjGUeeIi3jNYdbLo9WlHiHmZj0iPTeK621SwQ2rn8TLupcfIOX3jCWYTCOcLzmNiZ5R3QHiCS
abVM/RtpKUAYaaQTc48k0Mp9a9ixf5qVe6TiN4Pje8DTUOVP8MZQSILQVO+YJvtwM/Z2fsiGGcJR
s04rFlF4rurkV7JbbhF1e/HeDt067RypqYHcoHuT6Z4T1yv+QyxY/BtN5mJ8HCjA695bP+QyYZfC
2kPiyOai/53RdfETqRo7xuoNCpqowWtPTeaMXYdDSUO9AjD6gOgM8lF3y4mUY1eN0yd4op1CR28+
sC6Sr1gxks9IhJn7DNtwAv/FKfcMlEare4MDZbhUyLVHdh9Ngwsf88IN0RIgPqvHVvIbGKdEzcH4
LJybfHLC4pWBEaM8YP5Ku9O2LgiyvEZKN8ErITAfnCB7OCJ8GCGd7QDAgsAgkWQX1jkMgdccL0R4
ZNx3T1gjqugV8Y9OLg9fZb7rQise5zrP7EkCP7jMc+q9JnFJANEhLbAvTZOfZeOye0OzSMGr5DXD
Ujxy6W8Xf6ouS39NlIQG7eypdtDSzyP5G1K9xEXIGkwWOg+2wtG5WfFEZqQYXdiED/6Q0hzpr8Ns
75GRsGrS8J37f0sP1faTe6qQe4yeWD44qUhe4abCw/mX5niMl4qVAl1uldJTTWm9ZWPBkKtIRWxU
wLv5LFhy9XdNi3pPMiwZ7/rYiXEEukD4FIm0mHiqRr4ngQBWOovRg0fMUne+H/evmJyaL86wKvmK
+ZhfRg1sNEshSpSUfG3+I+emI/ZllUBDWpYly26WNs2ecGGv6W4EfzBsDZhX6CXIB3dsezXCHL9S
Xm17UVwfR5I017Z3arGTRdDXz4ntBu8QrDXn1HHBuwo+ZV4t/V+uepBRLaNDGTcsCmSUoUQ00wLO
I6n7eBcgKnHV5fnc7ibex867ZKUbfoyj85aSuCFM0TrHQPGqCBq+4Q3FECK6o+FlnVjd+C2vdU3A
SDCyxp1T3LfBshIyHssceVL3KGqRVctlFNRUM6aBMqeEI65NtxJfiNq7tnL1m+11d8W5rZ77WLAt
du40iPTgEXJ+GRwNd7s+RpY77r0VjFeb0YM3B3QunspjMcr4M8si9S/CQsxAsMbTb1mHNWUPg+lA
EgB0f9FjWFO+SfdOgx2nWd451+LpsPnkXYIGqxQNX3PGMNIT1TolbDBJXlNXkt14nQQuhEOCGOma
075wzIlgfCmMC/blyjiwDzGmU1CnPaLuvrZ5mm9DnIXFsXL7nKrPuv+p4sptOWc7HcZJJ579U8qw
1u4lJv9LHyPr79isuzNLxU7MIFZJe+NzLquHyfYSBQlSivsOEQcqHbRqjoCTqsV6WdYCWK/nx505
1eHQ9QfrsnTHnNOLakvrq+ecSrLbHND9AkaXCHF4bqlmdNkIKlJOuwQZ7EkyR0IUhX08DJhXTc51
aJ3G/gn+3zZT9EtO1FZQ+3aHxX65YRIKsjsh2u6Dk2k9HIUXSqAIgwHQnops2BHT6kjlQFA7+GEz
HxxFSciGLl27HOoh1vlNneN5h4TixWw8uWnY8oWzWo4J+lJ97zEhrLdShpPcj4kS156PfCrak5BZ
8JiYKeg+ZU6NNOUhdjBH1Fz1nlAiBo2tQu8klR0BZQMsT11BLpxx5rgkBIwDxUQVhH3IuB1nadg9
BdarboKwyh0wt/6wHjyWY91jOK3DvxjfKxKGtZFX3w5tandGXFnYbJfW3eSwrL9lW4u84bQEHB4n
8PwU3xC4eKxE1OUHj4Hj2mTSFsFHj2me8PmSO1+e75JvQ+kJ6j1uPOPn2wn4RHVCflifV5H28XIU
xJECBmwi+oKfY/ZR5v3VcW6xNOEPqeuEUTMNHXRYmHrEPnVZHHicOI84GDtv245ErWPa/cqw3kdh
oKZtkyEp4K7WPidT05i/dojKW7lg1NrG7N7jY2j8sIeeBNsnZJRUTLhbW4eaNzhxAHXDYdpb8PaH
vAjmBlwxksgKdmBFzwyzGO9rEy6l8yfDg3irTaWWbQgvxx5oEqQItXfwDTBRMgkDNlrHPyuhoPqA
FQ9E8mhAFOEfbp94wLkvVIQk65PuFQMe2mbbMCstZM6q7spglrJ2ACFU4wfFdZg6PHxEOGKb5C3B
CfcXMVEU/IYLCwzMUcI/tXVUP3h90H61zZUesvYwk/s4tv6lcAZe/uMqFrhKReve1p1nzXft5nH3
5BJgPDAwd5zprQybV6+rZXpWCN3V2WVRdgxyX2OpWBrhPnXIh3g+vFB8Bd71SskjMdP718oWDoof
EfO0wA/nfUg1ScJkYjyW356Xdru1S6F8UxRJeRAagp+92GVKgl2NHULtFn6Fcn9lqQY84qnyPHCC
sg1v+lEXz9q6k3sMDAWcGzgYLFnQ1QBpTMIlqMPO3DjJETE5RDgc0kTJYzJ15iqGDP76HGR6+aXp
IvzXMxJdoEJmGBQE7dXHQatpfcNMzrQhvSX51aZLxzvtOckjDxwIWRiXR7BiPujWjT8y5d/8vyPk
w50tL0g88DoRP6NK6X52ewIle0jlPDnrLmucL2cg2SuELqOHMsvlO2GP1v1EXG2i57nhOYmVkleh
S5Hy2smtJ911/PSXyXVQja7Wh12W9VGCG4To8mbmBIBDvs46fZMD5lWveHQC0FiIos7nsAbBLagr
qwEIFh5xqbg0UMiN9OGnu/wBOFVJWAeKVXOePZXOu4CR54LVb0jv+ImqTyKdJaUbQ6cm6h7a4c4M
ID1h3HbTdDt6GaVym8yvU25ofvLmK2UvFH4E3TAIDg5NSUUXK1e86pyJ+FkMvy8THkitgGdPTQ93
VI/OhfAf2JiRIMtfWAdxxDPATaYbraOlOVUKv+4hUDxwzxkTnjy5vkzuKk6S62PQrZg+BrUuKYUh
mUhvOAXjxt64CJXJub92cT/iKVjXo5vLzn0wPhDyGlgaVgCvhmulq94wpTZ8WvKPZSzkU+OX+nwN
ya779ioQAMvwH0NAVv+EZZe2m3BJ4RamV3xHAtA7EwsOEeHaKE2H13Kah+lndOqhGTF+aWWf2yir
nL2el+uFLkTI0YFJ6jUVJc3Qm5kL6QtFzhGfV4eDv4eGmPiP3pyb+CbuOKzd1bUKzyvVFvKCu5Kt
YMQtPv5hiWmqY1z5zrLNhniEBmP1sAOdUo37gaUFb9PoGoPdVmEQLl82SQb4xFy+y7huY7XObw4g
b/9BgvVCfqZfmnX/rrMOIfjrme0OV7vu79klhsOh5VCBCyOrOLhjaCyXr9E2hsWi7uafYu4S+yin
pSe8PU4xxTk8b4m2yVlOT2xSPA//3dVfxSsnu4eBqWo2cCzUEPMp1doKaefmicLOoTpmE4LidqZD
5OzWY0jfxTzyFC3zomt34PvUwzWSy3GJfsZgEy5e7Tw2dJLZjfQHqlbGHv7iwZ2Jg0MAoxB+N0sn
faEDRHhnHL6Kj2HSqT5oMAKvSw9gfwtBXdGfskwZ8tsyqVQd6txzzjQp4VkRBVSePVIo01Q3Rl6/
Laj2JIVTYG2ioKMovNpCEU5dvVvB6IQHn63btxsXNkGOiId71kFXcyY02l1KGnvl21jg9RH8YAKZ
MwMejIVF3RxYwCCxQxm/ks8EPZJbNcIa9/tu0TTR+N28Y6nbPqYFeextnwycFHC4a3oRrg3B1gM4
t41GZ3JR9Ub5o7ratG8jyW/xgOTrim0fph7WT4CFd/gOy1sNbXHdrgXBMlrS6mI+U7RX/PNAA6WH
FPTZra90nsI98PvlrSl6B3vzGDu3Ba1K4SV3/TU+57lsK4BZwfIvFp3J//Aom57qOFftGa2WrOxG
IZA9FbG3XEnF7swmMZrwkPqUWlJkvnQcLmYkUxZRHmOOZ0YStPRYj/ukzdoPQohr9cCv2TRnMnQU
tdkcHNoNGiKhAi5z3/4WjDy8M0w41FtyfYKmAsEKe8eLBn3e6ZKZmu6GSiIG6qSStI+U+No78vfR
xjNkqyLAuS4m27w9V8CkQfiwDTupngoKWIIss3YGLxQN6AimzyvOQHVCJQyXt2pUhFAGyA0nHegy
3WJlv3ZQUoTTPo8p/p0wnmvnJVqIVvJ4Q+x7ZH0QPDkte4HHlG+IuvQsYcUTEGA9KqfApNqheH21
NZXDm27WBm+BCpajY+v8Dt1eBMeCJ8h5dpc5wxoCjPM+DqShOYUHcOGTfZVR80Bw1j2GtNqArGwb
PRxshqH/BbkyfaVItelOTRk5x7keaSNx+0ify4h949OC3Fl8EZM3cO6icM1/deFQiAoXlAsfgdTv
/0xYNs7K6V06MxdS61PvpPVlXknlbhZd+nCOFcH6bUTquTtbAx0bFSyW1UEZZ4G0Y6lv4E9myDoe
n3Pn0PHAVmJCTaNXRaYPEwi85QzJByB7Bu3zP+CHBi8Tut4zv3/G54tUrvalD4oAP8FYmT9VlbTk
qRWaoaCjmA0kekuz53Wog+PIW4dkDsVO3kbbChApUQtzqRu0qkdXk4Jid0F+mEbUvN3PfQF3EAFk
ZfwF40ur5Twk6z6ZZ9C5kpWMugTQTB+ziQ67bZdl5Z+xjgr/EFE7n9OuvsoH23hjsien1EvSilcI
94qU84SJBoGDna6PHaLw4r+EkADeABIZ+/uWpbja4Kvp/sKky9g8JVfSYcEohzA2kaBxwqqgsK/g
iLeRFkzCUzy7eAmFW3RPLVOZe+KgIP7IwXjIw0U0n+gfbdbHxcWdhQcNLzZp6tW9xXVE8diiuyh+
zlQd6f0qCs1aeBT/sRGdOd5x5f0yUs9njKI4kF2exaBRJu3+dzU/00BJraJ/7sPOPEXwjOTWcWbs
P7jTyI1air+udOyejiJTVr/ekONg3zLZRQeQLUHyaqIhO3sgLqt/5Jd8+HPEXwVOvnzoARLObOYp
7PYXdzoa+BPLe8Bh1v1NPL/PTxF+J5aCBJhB5nvN65RI/DNrkKfkf9OeLtAdctk03gLEiCDLEyfa
r9D4iSo0gX0ZAIEwacWZjT/pAlQQdgRgQMgmTXZPyYLllrY+5qPMUSIHW7nkNDHmeElvkygv/htU
iMcsBH82spSJCo+QwrVrk/A6Q5GadPqy6HW6zBaxeNtSSpts3bG2VCYSNHsQvGuGV9lESbsZ+rHJ
j83kBCAh4iW9R1LjgwttKNdrvFbcxiNMwI1OVjIDMw5WnlOYXb6ZsE3Kfzhg777Rhg7Ek6qgfZzM
4PTHNiClf6Sm4DoZOgjtN33dl6dF4/Df2kqthPpST98Cll2+cffU1f84Oq/luHEtin4Rq0AQBMnX
zkHJyvILS7I9zDkA5Nff1fdtamo8lrpJ4IS91yZAgkrrYckmFe/SoQlhF0/o33fAEH3sqBrYASJ7
IhxOog+XhDgCFZPN51ZF/B/jIo4MWCFTtKNjdr7RRdM9po0A5RgrNVXvxRKvrJl8rOsv9PWgU52A
lnGLQgLtmMwDeSJCb1oOem10ezFl6jd3lHqW/1A6/n8w9kaIVYMMjnEUhgQc6gr9bYKdvjuTJ4hr
boE1FjNK5wN7D8fMewW7HrIh1viq4NIkEt5GjlBwxYXRn5hutONnErZBoK8eZfLyVa+2d86WKM77
QVdYkZg0qneNiEVvs0ERtQXDYCWEwTjNgARQpy2iQLIwAQGIqNdH3p9UHU1UwO7LEe28Dj3xZCcQ
6Ck8uj6f5C3aQEGEFQMDPRZ1NO1yLmgN3WgqHMwOdrrZhkS4V323PIISkgp1bDTc+i7s1HuZe/F8
gHFATgwKfLjczSzCfkO4LExSLtzpjjjLG9AKdS69yWIdIE1evu5YI0z9LjJL/zEbMp2oYRCk7Zlg
4T4IAzm9wdIdyZ2kDfia+oZlcouYmGMd0ppAyE9s1SamnYmIWB7GZ5BWZFPQkzrY1oRsL/1gdH8n
aIZvtMUxMEdX1N0Dr2m6XpdiVr9zp6BrJ6VjWO+KfBHfA8FE7TZe2+BtMEVNV46Xn2RSTtJ0i3+6
Wljw0w7sYTjqN5rjhByF3HM6EkZE9GALMYb3Q2m4oMFmuG+p6aIHJtVFxp2XlszJa2PuatkQDgU3
ZT70K2i0+8Jk2aN1TZhsu6Yna8/Jpzq9cPEUjxVtK1GQbhCF95YxK1Ztb/T+y6FvHN1gKdDrw5A8
MAVx9AUipuWwkHH6xGUmzIZFtnb3Zs3QYKYNsDmJEobHqeucT+z88k9YdsRr4lTujsQBlf9a6TQ/
9Uh4GiKkmEE8nWye11BnE/fJJ78SwpCSDlJM+Ho0w3JhSrEd3BEdeuwOrHVjbyS5tWF6ezcT5ia3
vNRQoMZ2Rc63CXh4l12yLv60bRXUnp1rnOLQMMjztlWbeeoXW/Ri2luinG4r+LmP9+sK6hu1qlO1
9xQNpP5tZhINX3hgapIPmV7SRXnx+K6LhlJM5MRKYfmOUI26My/Fvg4Rpe+gH+AUH3D5/lNyDt8K
ylrSmW3a/kCXRC0irVmm+9Y0svvw2Pjtg76cfEaGDosTGO7jB5EeAJo0WsZH0aao1slqRrEDWuuj
Igsq2mK9gByRcdr7bKrm8eJXoRW7QnosSApynJ8WxbD7NOSjHc9myMJnkAbMDRRTi4gffSJxOOMz
J28JnM6GgAq6/DqKyVDEEZqGp7DzA6Q8EtflmahwxMhAyCRRf0RIvnv0EM4PGuMYLpfp+3vrmyT5
5c0Bmmrmdp8IfRD8+D62yj2Tp5Qle1Kqevjwmzhaz3Rr0wxftIlAq4fxKk49nzTzb9IAxY2a5JfP
JHEsj8sU0KakGM7OeNyS6tCSmNk8sOoKr5B4fR46jWkH5EIDd3olt6a8VqDZ3GPc/5/PbsMQPGkD
DH8kI2sfrbHqj5kC6/Eblb58NJaicOcSiTFtZQ+5i+prAbaxRQCSElZiTRuU/aaFOFAc8QnOGCF9
x5VcXsotySHw1l+z9AKmv4UZflXw25gYjz4erndfkAvwXYGo0NcIziwwsShIJrd9ClOFpnrH31Yv
Dtd14TK6YObpsQzlQjQwkMKS6OMVzgAPdjYz23cR17yAVDDNwVgT/qKwVM1+XG19bYdSzDvfVXjX
m5WC5JO2KE2ObA1mRuGFHC6RBzVvR7HhRfty1MNbvUy0B20qDNShJfNPTcDMeS97qf9iEp44HCeu
j01b1/Ijn2V4BT2Zf4YNIRcbIlom8vJ63X03vaCj7hriFojCRTGz8VmQ0eG4o/+EmDMmLS9ohnA/
9kPdYHpsirOHyGY6LU1j1ZHxDMlBlJAsbm2B0vpIYkPztZLh6XwKsZC17kDFK+ln4vlEeql9ijD5
IrBwuqL5dhxkutsI7AE1rG6QEhLC5zD6SPvK+w3Ldi3OI4EC9wOAFbuR8TL+B9Ui17tVedhlV42j
+0QOhdF7pmdNdZnNerMuAGBCtkoKXMR6DyM7Wjd/+BO4if+Tth1W79AZyxV7HfHP6VzjlcClWqbn
tHadX7jbe0xpIZKLO/IZYnGlPo+RQi+yM/6xIUQrORPSW+6qKUausYV8FFenKAJIcjXeAoYGHgFC
NsVAe0tHU6VXNrfLrzjjIT1h51y4m3VK4mfvc4Ui6YOjc6CyRx63BqbzX7DFEdtZJVPq7bEfYSNA
qGoMaAxFEhNkNTqXbGB+DhHdm9JsH4ylJj0DTtFiby0E/hIwJf36Gc2T8c+OKIfsT1EUWBSdqpeE
r4DjR8u3oX5cqez5c3D2DmxYi97d5Rg6vD0xUeTv6UbR0Fa0cysgCOyBJEfxP95hrEKyDyBi3FPt
R/8mZKQj8uOORVCjaBc2Pm0/c5y+TD4Sr2ak+ahZw8Qv5MXhswTSGGHc5CVBCHNdyqH1/lGFrPlh
5oL615CF89WOhGifo7CDZmVY0KwIGyRbE57AOrpgr+gvpBIk8aXtBvdljHTFa8m2wj2U+KnMhewI
+x+pzOJPzRSovL0wZbjHfKNZgo5hu+56AaEbLaEzPIBrM86bnLFCxUvGlIF5Y+HRKCcZki2mY8X0
WgGYEfdxwiz7b1sQF3BckCTymYKxUp88gJgvtgOkp/iU8uXLn16Pwj0vGWo+5lutdcpTEHiiwLwq
1X800R0CfstXdImtJkl257hqRB+pmML9dfycAjzk3SMsIR56cYaAhaHYQcobn9yFh/IS43bF0iER
j3IiSWj0sS9UG5Dkitx6q2NGudNOWmixoFPgnLCJ8xyfa2zyuIREnDr6vgXMDG80oujZJxHw9T3Y
Da2fXbdj74zdZc4OYuYnfkAdjTjLDH5/1o6jvfMa+CUzOaWxas2Qujx6GcfvDkkXlA88pzEJZzNT
eqDHBQCaYKz0PoOOpfhIWSbbi0gR4TEj9sPgrcLjACiu7AOPBXEzfYqsld8d2pnodcCdCBifBeEl
MsNE2q7Og2fOeYeEs8UwaoVNUN/NrSKIs1srtPoQbKLTwJKKXHt39K4T2GB7pMSk2W6dMGS6iK+l
2vmhVf4BiUFQfng5q49zaijJX6MUhMlmGpNU3xM1gQgarrTOUBfklU5fGMn6NO8FgwJ9HDso3ox2
qxuYIvLhs4JOD9jd7NbEoWfdBB2ppi8IrFT1sMKpyg5M0uKfugFSimcROdqhGsnI3FauYSFFi0SO
nw1a++mss/1MA6OdU+u3gbpnpoaXDyllseuBlPytp1YhZ9S5B891cF1nU+HtNmgLNYOmFa1CsVlm
gWc+nyZr9hXBNxG5VqqtT6NDjuXe70MyXQUQFufc6LmfLtxM7nwKPbqvZ5w0881bWNHqjglM9ixi
Wb9ZcRoQSqYEcTuhiP3fFA+cKENNJXaUCwOLTYygAWltSZzRsYoUMfMYPEGdytE3T2ivw/ItYGx3
ixCe5JVfYPE4GZGL7Io4grDpeTB6o7Jdyq8Io/oCYaDNZudZDzUyl2wCsoLLF73GO8BeDUoQ5w6K
e4M8QO/7KR+ya0ymMyJcR6XFdWmNqr9WTW7fNz9UH3+3vuwC97se2J2ecKMn0aHxBu9hDOlfsHyn
ibOdC6AWF+6bFfokJSB/p6tr5zmHVcV4Zm27dXwxjWgK1N8TxIHLBJ9MHyafEdiFzcS0fKeymD9v
JFNQM2admTvGsdiBaUgVIxu3StIzLurAgQDcBqhAx2QWV6cXOtxa0gfbO13OJCtGjOAYIGcqqQ3h
Z5ydYCwgz6Vbt+jDh9vWBdVSnlWQJSeAXhuEvcE1l3FChjhEG2TvpIfTEyOGAvB6616aeQ3yow2r
XO1Jv+Hl0QOQF8iJPAgvzJlD2EJLxNkOvsQxW5ugWUPrGilusWZM4j9YWOboV9tz894VdtV8Ppo/
Gz3melqGV7Lw+vyXRp9zU+dMbkzVQE4O7mWWmeca7hUoPsh8eOvzJdMQrTAlHwIbSdoFyPUtsr4s
jo+NToH1b1zL54SFIoOiuu4q6/WSgPBA1R80uvaX0F7tAqLN8CEwINMXwSLJoYl3FML4oJAvpG+v
ZHWZEnDHHutiFe4kxyqOmqxtjpPuuuBNRRldJcvI9YANG5dDB/NnRPbNpobtk2GLnwUyeON4RQ2O
c1jzPvXBRBwipK3fwxzIvyk4OXRFHJVwSCPGRcgshPhIGbwSSYlikGhy0fq/bVaQWk0pQjI8XSZB
k3FLEA9sE67LJ1RAJHl5bu09dov2SVSDNk692AwB59imiyH4YDvv4T3IIsrEfkHWdAs90b44rgBa
X1k0s0ep0VQXR81IAxlY8v9IZKB9uEKmXoqLsjLKoc9rQgT6ikqGBeFIQunYW/UbFQq0EjZmeAyX
kLk8pNXOL69R1fsHjyEFsS5dqe2O0lFyspJFh7Jc55al2zQh9OL8aeGy445g+Mz1HG+haiT/slF0
BC42M2jpaPX+ThkpfEkZZz/0QGAt0CD+hR5LtoOLR/zsVYzKNgSQ584P5zBS/njgIdxTJBL9WTpu
gKSshD541zQKHp3ypq4+ZRZVLCI4QOUPKe3274pZVb4L+iB/Fa16tJONysc+t/IuCKbCbpfe98iI
WQIwjtHiCO/UaatAfbAOZCYO9iHjiECr+UKfPuoDu9WVNIN1oswpyyWnEq0G6isof6upsV9W9I9Q
ihAAQrCvi19BK+fsfpJr8cddG+Xuqwprw8Rv5tD2bOnf159iQUN4rFavtVvUqURvJxM94cVl9Dds
68DN241T6AbJQ12Jj34uzEfndkF3qELjRvs+dx3v2iRR/MkzMXdHOKZ+8jGXALm3gTMwIA+CRd9X
Cz3FLkTvR0y0bRNinrpYLtywsXyNQkM4XRuN6/zedwYEp4l8cdeQcFLtAJWQDMrgy7O7xlXpe70I
nFdeASYDqxH7xWhnI/R2W2GHobrHW9JQ0dY1qp3FXcRVLD5h1S3OU+AYYTIJ1G55Re33KnD+iecZ
C1Z2JSCtrX8zNh/hQvcpVqmFJ9HG5TOdb/IJfo/hGlYsZlpTECdq6yfCwYuYVKh9q91AzAAiu0bD
kdv2aeOMd2sdTO12oe/JXma/6znEbOBHuwiJGUbCmTEfWDM8KRaZcd/FpeJQnwTeuMGZ+BlvGhNM
KQxYQUHxgM/ukBzrZsD92pZVG8FMh83UssbokpzZWd7i3+law3CyzvSE0Nc4oYs8HBseTUU5eG4j
jimBJma9x3WcspDtHOz2/ZNss8490Hm1zftSi5XkLs9rx+hQZPGAj1yneJQHjcf5uWrVxAcLWQ7o
BCLjCbcly+xoufQrMsaDJS6nuu/CWuu7PBs5H69uohqSVVBqhzM4O845Bfeg9acja/lp+mEPZf3P
mA1p/t6nFVpmIlBgJWzdgVDbXd63a30nGNajJquY4IIJC+MRXFQX4I6fGaGXR7fmj7+kJX4nEGus
KhDqtpPvXPKJOfVxFVWaPXUlWs0NDX/Hf1QZkwKxS8gLQPM+93eja0v7lSeNJIDNWRQxDaKst1Gr
hitZNGp9EXDmvEs7l8ChHHeZg/NEI2w3GSUo8aHkUTBjqPVCuas6MExHw/rgD/2PwRtQBC4iM4pI
lFRc0jUUoARsEJ0U9NBLz0p12saTJ1f6Y5DaOxfCJyQELUy9Gxs0xLtIOlP5LHIy//pNpwnPve8X
Li7kXiPApnvWD3p6zqU31PcUUsvw7hu6X2abRZLsfMfiGvQQ4sIu0c34Z/S9NX3ANS/vanfqX5F5
i+rkdRI6mMYMIhgYNMTZLB6VYFlLZkGNWws2QVk33uV2goNcmtiiNenmGxGsART1VeeoY7EBFeFP
wftl9oBFdUkkCyXnZkwBiSFFFREEdL4YFRy9LkLVnYHi1aclWgfWbSRmllsUW4ShgmrGjRRRBhIg
GwDtY9VuTHtvG0mbXnfApInatWgHC0JXonMxqin8dBnbfjQof9G8IMK5T8s8Wx+ceRbVbxAjffZU
Y7iEtAMmZkUO3pdR8DLRp3U7WAvmuxkcSvbGpzI5oYePP9EGt2doZaju0cUJXnraqbu56lAxjrdC
jVhHJk6vLBy64ApQF1+BQHzpbk1nXXua0BXIfVe5o35KeXgxhJUQPh6ciUyHneXa+wl75PRHqf0p
xQHJcHHTu6HOd27dltGFJ5p0Cgh/t3wG036xGSn7na/pBSCJDMvF8n2LrfEZLN916ApQbcCeHa99
2ybrdPKn1a3+rn64OBf+hqB6ydzOPpH8asWdI4X/QWWoqpL0ZpuD24TOgLZk2+ZD6H7YStmlOPJd
FAmLaOyDPpNFIk5/t6k3xYfSC/L3jFUqMWsFLx+2vRtA/YWFZZSy/o7q8S3Ok6THYi97TJSg8Er3
4FOhlfesn+P4Ny/v6gHDZaGPdqFLE7Gjw7z59sfKEJeMv6kPKjAAMs+/xwJg5+2spAPKfSlvrJPC
D+ROhiWDvamMBzSUU5ap7sXwj+W58DmFOUOZPKvXZh3tJY1yEAwddwvpNnmDRbnVMOOBBPu3R63I
9TdtmBo+KoylF54wg4p+DnFmyVbTCJKorqD8JkCIf/Bh+eoUhDkZ9Slk+/ajZHPSkjjFt46Zf3ER
mnUgBg8SlfiHT1z8A1IGogJhXQ3mQNKYHBFZxK1lFBJUIyOqUL2DiNREtpWz472h0VfN0SA8cs/F
jQBEOUWG0bP28fNMZpzLUwn8PN3nvtvi+0QcdzVpm0REKeGy2Hsuzj9KFyc+i9biMRrWvPjhJe9/
G2zu0GS18D7ZH5FLt0BFjI6ploQ2s0VrP+sgdomwnYfkfe2q6QnMFJPrBrcD8jaCpXF4NGquf6jK
IvOvcDzul9YnFnOXTH1mL5hLquc6msL/UvAjhkx2aULEsCFkrDwd62KLNNyu74FV8jwseCW3jsfW
cjsykW1Z4XAVHVmoxkiB6wlKSlb76qUJ+6XAbQWRqnfLW8XUupXH4uIWqY7mPLeMC4kZPYfjjKym
aueqOmSj1f3OUJkRBQmRnURhhMbk/dqWtXEaJQ0SmT5jdgmeEjEjtZnbk1AyycNETLmzL3zfv5eF
M6H5WL38keuFTfwcSQlLvg98FveN1V2wzRxOpwMpKjY8xja4scGBa+fjR1zcaENlHyY9uh2BEXNI
zPBduBnYtRCAEIZf0hBm/AcDc1PpVa81whzecwo5tTEYVaDGYo+Ww7OZIuQAG7T2q7yfsRL/t2ag
wre9UU6xrRZmORARyMKpoLolL670cFbxzC/vbPaooGEA0o0zhxjgk2Zug4Q3MM6/Ie+yq6qaqLg0
a9KmJ0cn9X1dEJyN6a+bZ7mx2eqR3a2Y6uxmDGVfFodccsk0RL53Kof8Oom+zm8W2qi5NyRHiD+L
L0mewqcbg9xxZP/JYwOXO8Gk0G2ZH/vgjXSevHsu5ppjV0mUlmfA3pX9mvEGIF+1flQeJyZnzxAC
w78zMj50+HPlqi8Tj5O9J+aHKE/0sQCbYfE3hICNmPA3YSpbNo1u/QeXRXhPVC4CBg+Xx0tgJPnD
aCaUeAwdhl7d2V3Fyn4TAMv0ULv+SG6M6Cv3yV9t5h19bqMIKbijir49THNRmg4ROqkJE/AwBIRU
8LUfiuUaUfkFIMncQM0biNCFQ7PCCp91YSfCv7iiQsUPQf7zCT3OHBB3jDR3U2UD4wf8jAYcjhgW
7NKZOwCyrxcNRUrRLeG4q3C7UHnau6glmfugjAgvkCXinzkAqbmbStdrP6kj55xMe86Kbwkk4x2M
yUQsSFL/C/rZHGtlvXcsGcG/lBuZqAuXjgCPOMlcBJ0/RGgLzE52sPAwptjmP/rreTlZkYPrawkA
eUeTzaGPoY7buIsFm5Cgk0xpUqP9+AomeP2NKmX9xpbp/QZrzC8jQ9Y6TPCw1B0CJES3KB1Mdxlh
LutpnSgZtvhJsC5FlIKfRES7K598FNkTSRzTzSlIc/7I3DjXT6inaoHMhYqru/czqdc7aIXOssMt
GOAnJ0IF9p974271NV0S73YAGLBHV1X9dK02w7kF0ATbIPDy8hrDs3IAMhOL8uwL/lS+iVFlMgxG
a8/xCTLCvQfgWmArnPvgeW1HUjaQ6WckWE/42ngbSETOuELfvFY4fzHCu94pgE8mftl0jLm9URMQ
moIvrdn1XlXlDzd1+xtvCXkyQ14uWzA4uWQVuxQn6XYFyOoiJp7rD14WxJ9jLNVpIhaFBWmu7J2O
8kGdc0I5YbJR80Ozx3JEukoWsbZv3p0yr2jEMrpmsmwxxO+9uSJsR02zHOGupab9bXvZBzuvc8f1
yOK2WC4hcy127xCX67/oiCM+iJz3u/mqNCDBI74Czxxu4UDLu18487jNixv7E7gFaSKstbo4evZy
3nMqV6XxjGHvB7IUgjHoi5a02k2OVmUjGofs3CShnLroqBo6QLxozuPD7ToHBlOSpCXVeFO3eq58
rVmXpWxBl6HeegSty+1KQOf8UlLJpwc4WuK5SUBvbsTtW2awWY3ZEXtPETHiaDhRy2Q0KIlMJe6E
CKsTsZNkVdAird0JcA9CgZzS/itfAswMESftaUblyu+L/OwJII2Of2CPZXhnEt1R8sQ9eYCsl5Z7
9hckV8Sp78C+nH1IXSFH7puRC6K7SbnsS632ekiNo7PshfQ67yld5pXbBic/YiD0069jKheciGvW
3c+C6zmSrYkOqXKZTLGQrVeUvqUi7xbNR/9MP9Fj4sVH9C+sOq+7kjFgyCqw2XTHe18F6HJF+4ow
g+Bv9Bz0L71TmBgg4TKl+6nx/cecPeEKPxPDaNZ360/D+57QXU1wjRnL+y6uTRZ9gFBg2sZQE3C+
ElUQnPDcsAMHJANzr6P9Q3LlRTI/epw69XmgC5v3PaTlejqwPMnknu/VxeyempDdUjl5675jvhMN
u75h06KPqDpGzkeRgaR0n2WR0+V1ve84x7Hxlv7oy4FPQWbsEngUE/QhubOIt0n5pqTZclAitIKZ
005kWRz8s/BdYlKgSO1AaNYBzqvhYKOxMnbgFWOyWj4jXFyWh7zFXsWzDMa2meaWy5SkhHuWoRMD
0YnT7Qggwf9mySERwtJXj8euBjl/RjKJwiorICpsfZwarzcjWMr97HTYJOp5uM8dClyyHRd2O46V
I7PhZKRqHEuJ2I+QgwSnEHqG8WIcLowdJhiOTvLW6uSiyb8FVj+EySNTdRhABp+O2QehWu3bnI9k
plA2pODpElIpP8NClPdRAseARGacMxi2kYKPntoyLOU4j50u/FEISiDidWh4dwPzckYMdTr9WpOB
hBMmD+GF5A3SF9siTq5u4YTReyem6VSSAVJsdDgjjSAJbEFNxlj+pg0w/apEfYTZKc0d29c0eAZ+
BMGXKX34ULmCoKoGb9q/lZTLcYeA0qituNkUTrpKLUwjP6ILd5CuGnRVnjq16QLFdfJJG6AAqsPw
QP0ymceWVKR9SYMe7BNAHN7dEEZ9t+8JMlGbeQJHcChyScU1k6eWny1YtH9dYlHYYUcEtEku4H/9
Sn7cKdUBWG+ILSSqnFg+Zeu5mw1AwiynYOdNVgSrg8nqk+PI5oaVbtBxRT+06EkCj29jaOdTUQzD
7yG3o4+iibznW8o3OAfu7X4asvYO72wXzidNGt9wKYQsXXQ8XKefbtfiPqgMzCEkWV3FV2OkZbPZ
4VncInQH4NjTxnx3QVvMKA6WbpkRZoJ3+YpF2RzBiVXiXSEGL57hd8T9gwWEtXLuU1sYC3NR34JS
sxibnWT1zGxxhbSAXg3P8KZj0Ja/6CpAfRCQqx2yuE+piHNqd3xKRTLoBzwT5ACxAbgxWlbChZZt
Iwe2DEUxDzffSlWQaZcVDBTdyNe/lozcgVOQhpxZG10yOyfJbiTqBpUuxz+b8XJhNRvvVRnWtFE8
lSrODzIl5BI+ywRu+LmohBvdACzOYJ8jJPrILDq/rcZNQYTlkhxoMErV7daliX77Tlmku8511uGt
Jbmt2JUokh+wnNmXzIlzs8HvyqDH0sWH2wFy8X3NQPK56imU2U0O5uKFHipNH+P+c+IkGd2MIaT9
QGhmfg4QTS/HFlKt+nLo1nMyWlD/5NvZyRPwfmtWwqUc5mH9WpVBiLvl5S4B6QppWtSzcMh+xmyq
bvlXkdHdg8d4i/uQASga9tAvyph1KZLSZdxUcYueRQQZPDaVMiJ+mALkJdcQihwbwSpGH7njrvPV
gYxuJyTNgnjy5oEDMFaIOhOf/SNGesBa255jSZEvHiSQZQBTQQPd0b81k9xIFo6Q29GxZeWf0EOF
xmnJuYwOn6wtAGoF0Y1IEqkDUufO6axc7qc68du/DAMt05vYFRrzeiMz91iDP0KlV2JoxyAP+XkN
xz3y+yL5btwwkntlU5tcJaiViWRL16bx+mm5rv6mqOEsZdQgyl+Eu+BH2LUoRCzF7lC6D3kW3bxT
NL/vfYVP75m9o6c+W290gHhINbvZXSPW3t9bC85lj1y4mP4peggVs1RNYWP0M5ev/8De1q/QMjYx
HFsqHS99DIlHd1E0ZXmP2a5c5v4BN+dc7DkHy/oRQJRCSwjiLrnLfKQbT71Lg/0T2wHu094dlI1Z
HiPrTPHKs6TRf3zKCXmT/sblp8fNhsdjYop1iQTM5c8Fax4S+GpoRcberWFXZAyrvXYnMW1He4p8
2Df8H8ENf0d2WnXyqrA3sFRkxZIFx4bV8vwzqNDtceamrXMwTa/dY9iN1MwrWMAUElFAxsZuQBEW
EX4VxkZgmq4osbbSIUOFPXcaNHeowKOEcLVsVSxcULXMyXlwe1/A7eq0WX4aYoOD46w0K1KIvDiT
v4qcuhnhpUyT3ayadkFcaaLqzhadbMhNT+mg5xgGyI9rfDg2hlHUiPCBSyB+hPnB7YBnz2WVFaUC
6m7dzthPhwyUZTC3QF0AM4etPK752tsHGLSBYuIGIQfBj7DRm2XkUe6HKlqC44THZji0aLNzu638
sSLxHtKNeCE7iGRNhlOyPwuvHcgVzlRRcuZh6fEAmDTxzOAZ1KQTkBxu6c0wU6wyAySIGAhNfkR9
Aw0XHsMBqmBXF6cKyINqMGBwGJKeNgcuby3RQbnYLOzG269iHEf9qjuEsuQt9ZpYIhOQerltcpN6
A1ZyOlr2x0zConYX5FhL+JdsK37qaSnqLW67wWxsEgv1VYRpn6dX3pvAwxZdoMtv8BKAzN8QF8Ip
zUhYkOGXiD6GWqZBxG3CvNNQMHtFXgPrMAvgCV4R3gI65pZfpufi/rTMPrw79hWF+KdrlPVIca0D
vhixtAoJkyiYhkItJs1cC2TzYBsDdfLaZPKQGC6sFC6VZtJ6MirMbm5H4XGqExVC5hXmGTR4IzP/
rY+U43dJHTf/Rd/A2I8IIxlOpKF0UFIUhJaBK88Y53kkBIOuShkeeuV2Wmv83+zV7wPQ4+op9CDo
TDB1ATrhBG3S6Xmi/OqiC9PsAVDcFtdnBn6nxu5bZg8BxCCTPwAnbEx4aICsdd0e36+sQCzWIhDh
Fmw+PumF7AODej3M1/lQ1HlQfsXUAfM15Mkbj6buyaaokigzrNHrITrN1h3NsRUuCXzOoMAVMbbA
6GrcZSFd6UYZPTPuH2dkwCk6zn6oJHgwE4YkqifQvvbVpO25pLdCDcqHVO0q9GosklErMDDLy+wZ
pWzHnN+fC5KNOtqG7YIPot3VNTX/zjHRSGnE/IJuLa1Jp0M5LTeDt4zpiYGNv5wCNn9ix0pLvEoe
oOgkCFX+4ZRnyFjlWt013kiIrezXj64UctqLqqgNtvAB95bCLMJMyY9REeA2YC7a2nQ+ExEV/xsa
jzjl1o/D4R/yEN//prVxW74SFHBbjYzFPxGu3JlfqOeIvZmsB12hyYcqODDXg4FcdIOzbYhWY93n
zc7MMo8Tadi1ePoMRpM1VD9FaJor2pAcoF6x0kW5VO0URKVvMXkkEjNbCJIUw3hXZNdh6JvoCnRh
bnAzl+jYEkLs5Z7VFKVakCRElgR5xoMVOE2OerOx/sqhCLkRKW+Yfjpjk62nCmTjwLPt1vGVUwCZ
1DiH45+UreOrKIVl5YvjDKW821AP1wr5B7Mp6gSG4jRsm7AIG39jscsBlVg074AD8pR4pUhHv10g
Af7T4lGI7KluNAIUGpT0QrpMMD8iFc+z8xD5o7gGtlz8PckQ6dswqzBE/UsPeA+/vHvPQ8SV37pO
mMrVPjitXeyzFzi0hev8TkK//DfiKK/5NtzhbXLWBUsVmX/V1qD0+gEWg8WfHF5WCG18y9+cteie
sSRX8ryS3PanTHTbgHKCMI6er10zEgMTI1nz5eY6QN/8N85owKCRRtH6i9ys9LGB+LQc46ryuy0b
3lt4TSOCZh+Q5kzITB/UJ1TGqdq5bRN1zEAROf4aJbumw9gTS/W4jkz2X9hWkcLB55M2HLfEI21Y
GPhHWiRoeelQvINQ8P7zmyw/IakGc49xK3tV3ZR0l1x7oC/I2YGLrkNHPCzJjPOXaNHqeRZqbg6V
XtyQhKVIEaUH6rbbKJ0NL11tC4bTHEaHHHFzfQyzJnkMFavt0+wx7SJ2p4ywpc5ERe6dodPAo1Qa
i40XMIB+TOvKaFDjk8LcMIwhA5kkd7bazbAgkAGggjMzFnsOHBen92QCRZtQJ5h7yIDuHuDyErfj
6ADHqYt4iJBarDHEUETaOdZ9TCpGgVKgYPqseqJ6+ow9NMGizlMTWqCEcG1yb4MoLUGVidPpdlpj
ajt0mtf4f6SdyXLcTJalXyUt1wVrdwAOONq6ehEzSZHiJEZQGxhJSZjnGU/fH7KtraXoMMoquxa5
qD/zB4EA3K/fe8533vwAI9vG9Q31iO4IaH2XD8FDlYn4h23E4ktOm5xG3L8gXYankO0n87wsiHjv
ESVmUwuDvY1ppYHjzb8oMBXow9pGLDrp0ffIQAJnlizQwvYG1oCL3KyZ2W2cJBs+pKQGdkkygLLh
FtFVTxTB0mfC/YcUsLfJ5jLmrN0Ip6ymG7TtQfkFcRqWiDEOX6n6JocQrzJ47vB6qOtBhSRe4WxI
jrnRlu8x4fE/Yiib8npJcn42aiSXa6aM+XXFLUWbECs57RpJ3sZzIRvvJWAdfVRjUqbov1h8BRr8
WjxnIHXLK9J4+h1zP56y9l2CCK1SDWsX8XlDcQM4dgT+7L/TtrKQc0ApS/dCxZZ5EJWOPmYh5h+a
4RKJi90c7z0ItrjyjFToA6XexJjS4+5JqBYBVlU+HY9DrhjcTYb4g2ivQDVfWkCCNtNx3hT6JoWC
3Gkn9MxIYJqvh6534W8htL9FatUGV/yCFtBmifZ5kwuVMOgoPU50o5H4QLrbtJE3LR7GaNVZI74q
dt78bqqjoceeMEioRKbMN9YMXefLPNfVS6eT7oTPEZyOZ+gk2boBdeS6a+VyQoyC8ntFMwjmSUST
7TU3+uZHPQuM9147EIaEWCR29E1q5k7/jvOO9izwYec9GCY+ys60q3HFcE/8JPZ0+smkNe++VLOP
HHPl5H7wIZHwJHDq5sY66Iik71UBcIfVFDW8uUNGrvPbrtIq3zUc66y15VaqfrIzn0E4sXbeDnlg
R8YHUa7LR1u3z0MAhWXLGHVBCSKiICCJup0ENfgvnHbjPLRwHCF0Ww+tjWEiCEPz1WEcrL40pIGN
zznuaaA2VpgR24toCbOz0YP1sXxDXunOS4lzSWrKYqf1VX6DrIyMUIATxUdszHSjIwr7J13YyQkn
WfDuw8EbtvnE3o2aw+Nk2vYuzvbIrr/6JVXiOgh7qOlFWwevoLWxH4FtchjNFX5FMyhgiIfoUQH2
QdfYbZRrkYVFUFWarRMblz8B9+4SSmgb9iPiHwaOTkQQ80g8t77PpGP9ABjQAzq3a+stDdGTHLBb
cCK2CsQ+hH1N7tYhzij/amEbSdi/I5HcSYFR726IarVQUOEfYKLSuMs3qdLzFdT1EURhNoJMFJlX
WptolPhdyiFpbKr5qgONib6wPVR9MQI2g6Yh99JDIchflRFe1IIi2YTYisUKd4fuHoaaI89K11hV
r4tGxYe845RwM1VhBSC8pgOwmjkAqW1odLG7Y+2erjhS2IiBiXJ1jLvBxobhHoTPoWeLwdTqj7RF
Q/E1K5kj/MJWg09727klsNFdj5g6Cm4Z/hEivWfQYDXtNnbxlHL+MHsV85yT4MkYhYqAMXl+V3/J
O2V9YxF33a0Kw7hZT24avDY4Jpof84S/2t7Sy23l2hnwbhPYbVvZWxWmzk3XYh/AXoKUICMECo3x
JpnsrrpFiDc1u26YCgSFSGKMcaOoxHzedtPABVn5tO4emfHiiFCwcqtVMqWmB6PBNeujA+e12OPC
LYu7CWeogW3Sh/e8BsGVh/ckf0Umne+Zpg2qmwnxMINTqA74y0nEgTrmpOvEsOfhZmBhjA4zCzQ6
L2IDAzzIiIyu0I+0HCZtt1+CBhyPRQPLW7qelRi/hbNX27h9m6zeISuS2VaiSHxUASazjZuRH0Q7
xUi/xSQEmLd+6VC80pBAbkpnv7a/0ZXrfnp8wNTKWvVEAo4O2zLeH0cwDSS4ds1bsyz/blFle6dU
vXsoJa1lplogbA4Md8zgB/FeiCHBFdrOrihDhN4uBt/wQILOZDE4t2uR36iwa7sfbPBmdAsUgucV
Y9hbIDqF/WQu9fojSojAf4IytUwUp9kGTpBOvNa7xTEe7oYZ1Bd7XKDNg60CRJdUsd3RncIp2gcB
pv9V1YyYyjiRI1nnLC9orISSw4tDyQiZxkl1to41Ne86R6EkHxWHemYLGVHq8ddQY1BlBwAhlcyQ
nSmKoD4Cb9BaacBE5XRP1WOSC6ChQt0Cd1Q/GwAd0xfaGLp57qUg9I2eeIWAyDXcqywBkvQwRJS+
pxLHhHOwAppDSKjyAet5OPerKVBGdwxDpYvrYkBQu6azWgrirara+2oVYyO2NCoFewPxlMUvUzIS
3CFfUzBOwzykBWrB8XxC396nV3040DKjH+MhfQqQdtoPFgLU1w4/mHVbk1rc7qRPgQFDwcTuMyX8
XLue5PaFFlGPQ7XG3BeSoF3XiE4+6JDg+yYlwP6CGHCUwOKJMkCWavhl+Fxmenqjrpj6h8ojwJmI
okGqPQo4E8uQUdo6W6E1z8vbIMib+Ia0Bje+KwuGPxsPgCEja7weOc0doN0Whk1sgAD4TQu6Kg1w
DYcJPVZZeUQF4FZrvhQoX9r6YcyUHz93SR+h7+dnYdGaYobxbDOeb9xHjnTr+pmTxkD0aCCDjAmU
MbcEUVS23zrHEoPKCMSiw7POP9GWd2y1NzU/Yo9j9AEjVKcOvVYyOrLlSeOejvngP9pBXDUHyhiS
BYfRtfCMW5ItJVONnd+PaLPD7TLzkQeh8LxtnQjlFmdqxtnMmgQZJL6N3dzPFMUpZU5DzCykC6NG
dGTv6E0PVNgmYUb6ugww3GwdFTXZB0ACuBZj6Eanyh6Cq9HGxkJDySQXC9FI/8106HQgmquG8Ur2
MZ4wOxicD5+89WZd05gmfSgx2ERdrzfvaIUTRZLEvKubZQdzlq6rc/RM0EI0vOFEMQAswNIgEwK+
mTeyPsy96BZaVYWhSnjIPRnZTEkJVECDIq1zPV/7LlYmel4jzMiq16ICEDiQx9PQFwrWSYtApU71
+N3Io/RhCr0wxDgVKhSbSLEhN8PEO44l+yOWyDr4JkKYL3TnB+PWwOSAU6nhg1ojyKOaR7Rm90sE
b/SC3rr9FQ0laiQDCT4T5TJS/E8gZNBQNyKQ5RSAPzBeY0FWqIl9Zsh4/TbK77BCIv9GmpwPsz4m
ThIXmwq5/QldP8O9yBkHcmbxGb6iqTEJDCJL5cpRxNdtexrjL+28zHgaM5vual7SW5iGNDbTpNDd
Eaxo+jbPZrMg1QbfWIduZz2AChoeB9NvX8mszH+ZjZ28++TNXpvm0AFxLBHmr0Y2c2xuSIveaI6i
vKqnqi63NRwGY+tlaXzyuhwEnkT//BrhU3sy0MaHyJuRn2wGLIt3WUhg1sqrC/RXQNzqjyahWmHO
biYPWGmtF09Y5q8kiv6V1tR17nrWWY06u3MqAflSJkQDoj5mehfkcuNIk3VxRHqabJgiZzcaZSbk
I2KOqxUKRpjKA7jSnEWvwr842RXpRdgjGWTEPusaqSgMjjLtYBIy7Zj1do4nbBRViHhtpRvBiYDT
npHi6LOLX7VdNs6aNM36J3VWEW3NIXcjCpgcamecm+5Ni+hQ4KSymYTrouReK8JtIo4VrpdeO1ba
YixiveoIi0K4qgUaFfSKsd/vWQyyn0Nf2e/GwHq7AMEz47ornerDZcTnoeHLcpJfPRry28CAfLXt
Zru6ay2pn9hzAudAEh/xDRO6WWAYOc9p1bGucnozIre+qmmBgvfrg/SprhpCKU32axJ9C4a2W8nI
5ZfddMbzgCL4MFel+RWm8kLXAcvUMDNLQgQnbO3rwYvNbB/5ASa0KUz1TZ3O3rccCka37uA4oG4s
CmwjkUmRggoEe6/HRPDeQDRTXQ2ZNh/7vg0fKl+yFwY2AVpAB4LxTjZ9DpgDKbm1CoGT3WDqm99F
T3W+Di2yrlfOyCmcCavEUWv34/gyiAlOJodR5p7MrGvU2VZOTzj0siuF2Klfd7VqHxirVc9xMBW3
cU481grNDI0z1bjNQwr1kTZN4I6/ZBKjHWES5uytpE2LXSvIJ98ZBgn0a3TnBFjqapy/Y5+qnnTd
B4hIxOINbnuZZzvqJhLN+e6Lfi0MyqltrqJ5WA+RBm+FmE6s6PEl93EiwndsTy49oqFQ0QYPY/zo
cbB1qRr97K2zDPfDi9s+3vAmkJFVciR79KD98GdIfDxbhgjVjbfYFNZzkBl02uYy+VZ7EzqVzBjU
l6CUubnzqJyqldvELKBBTSOJ2CDW1ZUHnOxUj6OL+djh96dq8Hk12NAQCLE2wGbvykjek4XIOgWQ
S74FzIl4qYrO3jdTm55UZ6YnwC35a9taCCulmOwvDBziZz93YEG3Oe36qz6Ls306QvvbjMy1X5Hh
cELy3Qop/zAjgqJ2iCl7XbOAvGmiNg8PUB4YjjfYW/srO+f4rH0E3+CdJuZcNR8jeKaypBwg2AaR
lXQFNGPOjuRJJrP7QZZ7PYAxU/Up47T5ZDkGocsYQDR2oMp6mHALjVsDJ9b3NAz7r4PGpEd5bSqK
tj6z50WIRRcMpFz6zRAovVZYRwWayCDwhg3dnibeCkRACDkb+sCrpvMW/DrTFro5hStfNN8vA3Un
T0CPDxx2V0EddO2a5lBfMhdHCbBFOAHvmVzj5KgI/hKrORmINU/qRoOV60OSIarG5wgWgA2zdxlL
5Z125+AGYUw5buDfx8Fr3ITWrwipk7NCw9XQXk9bTBhZWLxFoBpuRDQs8P9BQifm1BFoglWm/Aj3
V05fadbW0D9QbN2G42hmVzIeIZkA7chAFZkVZM+Yg0txyOt4EV7CoID7VNUi2Bqgl/sbUJUME+0a
hSfNCqnu+iozfnaIsfdq+dPhtQYD1jkSTT+cKZOo37tFwG71apG8JjVMQi8uq6dkzNx3r24GdlHW
QHyqsEC2kzBtqEq0Qr/YnQ1mkwMaqB4NNC3dk3oIN459shpWtWlmI9EHAOSQh2IjhKNTpXsSiwsc
QlXghwdVFpBG9ED1vg3hjykWdTX8skgwCraSo1DLFLsxFlNC2Vxh5ZQnAOvMcEeHnWgd0a9mnmuA
QQdG2rs5DQ+h/BU7GqMRYF9MH7pIe49I1di6sa0Ft8yEGWMJ0XO2E3LIjynhuDF0/cJ/QaiPrdMP
Bmtftgwu+XHwk0tyCZfMzFEv/uqcs5tZZq91muXhDQWE/ZXfv0IVXsbhOxbk4lumM9rPpW8H2XUA
YYPGvCHoEESMkppd3eviySchh/I5CdStjcsJ/M7oDK9B0LJLM+Ow600ozcDd9g459ithZiW6HjrW
m4FJl171MQ5JhPpN/dXi4Is3XxnVO186eRiO4xe/Rlw/5MkisUCoanfxm/ZwUFsdJ8ldLkI4UDjz
2gePuCFajXGRXyFgL3v6Ty6xY0vRSbPDHc1jCmSeeQiz4sXLTAwNuEqdX6VBuLT/mwS9YIdJmLwC
5q/sRlWI2tayRt5SAmbyuxHg9kcAp4iwm7mKqnXYJsFLg5x05MPN2ztdZKPBEIOPdWUmHe6V1Kpb
Eg48/ycvOO0cSMM5zfVYPLEyZk/BnNf5RrXN9F1ivXhg4NCqNe31CtQ3PKw7f26XN4bMuqPrTsMV
SbW2WM+NJxYelQ88QwZ9EgAmGeeTROp8ixsQY4XoAGnw+ARtN1f1JTp9wqYHqKIhjEceBqf9aZSw
uwSDVYqWxFDFJvUM61ZSgJHVEmX6hvRvrEr8nGaxsWqL0eE0WhRjLQGTYm0MtckMm+oEK5CcvWFb
J4ZTbxFp8/RZhtyX1I7o2YaIe+h7VKV14P3n1spMVkfH1BzfsrGnj9EieH6YssUqRXGrNzl4/Xhp
9GCLrShp8Q2lNseyDtPAocZ1Q2BL1PffCDXMnzh49+9jGCfYihpicgxaDeU6p2eZrUIixcU6mDO5
N1vCDqlXF/NubeXJC5L1+qWBvBezOS5OhsiYmFh7wLzhMcQEell95P5iUdHuBu9JrLdD2g5vIVSs
41wyf105Fl3cLXFxkXOoNMayfUDN+rXRHUcv1OEx2q8hjV4sG/cCKE6C6a/Dxsgf0RWGaHUwyOPT
8vPxNSyptdZhTqdyA6tRXrFycaBvEKGkGwO5wHDAShDcYeZiqmXR+YDKGLHtkEyWqXiN19Dx8OBH
AXsAo24g6UExvGcpE58dzqhmK4kOYEpYIbah3VnXxoYpfh8+0l8OKLfKwtiMOCHFXTvGctx4eYrO
bNKMaa9aEkaf8fM2B4CBgvHgjNyRcS0jVkbYZtxt4272QS/wSlgbSDzWa2e0cCNrEijbq1BjZt8t
r4vi8fIVbZlmw9zgAAqtEt1gTSaX4TrVzsD2zAGKOPAJliCp42NRUV6l2oYNoW3CDRApkfvKZLUR
IBC9YthrOVTdmuKTrQObcvXoklUW7CrpjN+baFyIL7WJYZiRq42CAbkHsV1tV7zRa7XBFpjYUFYG
cuNvMUAbKDGSDL1VlSO+3NhJAotHiAhxSA1RG0xdVMi3tgQyvWYJN7/O8IaQyaiB7KgezRZBrK09
Mcz3FqxsEybDfCXHOGp2eeakRz1NoVqVULYQYFAvpIe2KT1SpHHy+XuyujiG0D0EVVpztPkVdzEe
SLNFzXWVGW4DrZBSht6jPdj+IaBVgrV9JP8a3lB6O0+9bbC9BH3+7LjEn2ywTfjeXcz6/L0Lh5BZ
UVFpualyf+D4Sp7vO40BWCPd2JQ0lZjlWQ+wYcp6g98yvo+S2hqQNfAPNxiWZ74LrCRkbmuKnI2l
jPA02xmq7yCygvu0z612S7qTve9dQabSqJLulnpvjPYmR8poZbMRCb7+DppOYyTyA8BT/CY7WC/r
ujTy+hlOu37IRMdkcZjNWuxVhzIU3XLN4Y4ZQgS/GwIVPR6zit+wneY/MZfLYp0KH88G0ZNy3hq2
Exo4unB3sKxHBj0VzimQ9ijuQlIv+w0bZk0lA9nr1CcaUF/dtc6b7cy6xhtjSYSYQbikUztdf/A7
ZSOEJMIu32kq3p8WDchgE6Mjp8DE1nKPXYgNVxWM7TBhtT81LZqaloTpAlPCFefve4HrHiyFyl5Q
DDG6K5vW3tJQQRFCR4+DXApp4Zl+W/mloimHxyqt8+E5A2jorhDkMG1Bm0OqMjJmk7Zk7MYLrp/o
0SBT0aERKnN5i7MJ6D3t1u7HjLIq3jY1EouNRK9xSljdf+QsR08TCNponStn3mqOnPDxi0C9WF2c
34iGJJONXVhM0S1VfM9cCxkNDKnyHrBZ+HW2tI3RoEunX3Rpx58CO8sr5WR5rem3xpsSxB/UKrvN
tim00ZeQH/iRIRVKoaSjtR+FBeD6ysttNOXZ0mnzyq4ZGeJkxE5h5knu+MJgGlHr9kMJ8p1o5+4H
xRc9VD7KMk4fEM2EDhpVXfQmrQiW540Mp45FRJiq9548vGj5rg17x12ZchoS7Da1cP1+lWnm0N16
luPUfokSs2C+jNCq+U4OAI/JTZgx0+BuImFdBXD6O0Y3xVShPKKtzJw9n006XmtpZEyAI97PJUaj
taJ9S1zgyKx7EnwplQy8xGbXQwt7tWA6LFLfK/AhbeJZ472JbAYvhWIFq+590zUZ3sAWcMhfi520
C15MR4pMrzt+cxygVawA/8PIAmP5FBMKDSR/KN3uhug6z97Z3RSrvUOgYf6Bp9V04UWYZTPAYCwL
ZwvYAUjiteVBZqX+D2QHdD5MpYOLl6bn2N6GunOb/KA9MpecG/z6DCC2UagjHsholRB3tk2CO8Le
giIcwaiE5NatBP19sZweOOHj6Rsp1Txjvk/h9Gd7JN+M7kB4skhmdsuGzw7VuNcx+YHGepR5QeoE
YicCVzFaLSywAVB7TPr4DDCHZOB1GGJZB7lgsvzg/gmPsQdhbBXX6FKpLKJc4qF1lMX5nFpvYxNZ
eqeQ1pN3XyMVSRvWpxX+a+N7TcPtl2Pb9Qu93LpZx6AGKKgyglrWbeSrI0NtEny6wpRo8BSh55uo
wECzEYFOrXXfO/WvRTJMBsBgxwv2pFb48JGyk3WeWCBHAZDbHMfG6Zd2MFoThJ2NTISQ9VP5YGlI
tviwxAFJoaloQZT1bdkZalpB+/be3XSYdpDe6c4TqdGiPOpaumiubaGKG7o2eh2R6H8PCMqLtmNu
5fSdOKyROMZcTB34O5i9aw4N8wHDFFU+gGCKsnKsQLgHs+ps/tPQt3ZWAv7mXOciAppbHIejQ7W6
hgDq11uIRwTEF4pUkajPvROddeQrWGEz59phhI+kskkQQHptZjwKx6Y/o6y4+hXShJ3W2axUd6Pj
2nyi5kO5FXgUxqtZkBy6HWw0LyulACvZQljxFdkn+EnKnIHKGvMj6qPI1GS4W7bhVtft8opsYmwz
xl4M4xxBkJKId30/doM1AWYxyA85628OJ1qGqegoTLLzehMjGNpPskSqhDT1YUIfNjLGooYzafqU
JQZwlgfyzzgEI/CGRpATHNKFtXYOTZ2317HfBM4m6s2hX2vl04wAv8J/G66OWsV54b+jJGqOHqpQ
ilRMFj+VrKwfAMJ6XhNn4s0uzRZY/Ai3dhW1wEs3WNvsoyfo/u5yutQPCMboL3FvyaFDY/8AYml8
V7lV3poOgba7iBmOvyWqxva2DSFs7JjWgjayaubWG9vEeLxWFT8w+QxOna5J1aCrBsvVEytIWzAL
dO9PDEvj+Eee5mSz5k1u3AF1SmG/uaK+zpMcvrLr6GqfRQQ4XnlY7m9EWycnN2RBJiMUkOAG3gEa
RNTN6Jdk69juyp+j7IjGQ+LzA8b1HkbJ9DFAMOZ8jdqkWakpiKIVjWHOPhyHgc7yONj5G3qi35zQ
HF7NuS3ufcUPRX8xpxGRG3DriRCzwOVOg3iLM5Uzpu+ix0QuHdYos6YeyLrmfbPJnMN+N9K14bSH
iYDiFUOAGwzxmyiAtsok6vEsGIAc8D3N0dGbpOtsQrSE3q5kQF2uKAiYFABVVpj0JJs1gPMhBBRB
wBbOX+xzJLe5wweHv4mY5Gpsb/gdsQ3F0o+WUxfduFXHUgTMsjSVXpgK7qvy7MWWPGfQaDh75cjh
yKP4yhFr5MRuRKo70Jmsq3XnSHUPxmd8w79Yv8WcWD6Y5QYdB755PKV4ix+Zf7YnsN310wijHMpQ
KMHrSMvhjoFA8iD+A+cb6ksq/W0Fn7Q8VMINAWvUXk8GV1cyCLqO0PUTT+XgIzC3//zHf/uf/+Nj
/O/Bz+K+SCfG7P/Iu+y+iPK2+c9/2v/8B1OF5f979eM//+laSghb2R6qSpeGJxpU/vnH22OUB/yX
5X+EIgqbumHQXFpZe9uDwi/9sL///CLunxdRHBCEZ3tamrbyLMfRf15k1pHSwCKSU1OI6Z7ViMRO
owoeal/ba2ua0e/DhQn3n191+bf+dmv/+6qORXKLxQhKWmdX5eje6w5s6clz3fYhVbHzZFm5YWzJ
BotwdE2I9nTqiD21I07qzy/uXLq4a0FmNl1+FfvsuSIqoQGBmvQUN/X0ZfGX6QfKKv8L5FY/vyrr
esDK9Pk1Lz5mbXKcgTTvWu7yN/32W8qMnF+nFemJDC2s0jP9vx+MVKPXfsaYNoVy2OWDJP7m88te
eM5ScEmSp4XnEc/+52V7hGalqqLk5FTjY+bTWO51gkqHio8J/siZ9JjIRYaEnDb11p9f/Oz9XX5k
Lq4ZamqMetKSf158MifGjHmTnFKzohAtcLhcI8FOu8Pn17nwbKWwHbwhrsmNOt6f13Fqjptchps0
yLgxjJB1nQ2JxsrQty8DhMd9TuTC6+dXVfxbz15hieSTYs1xbRsnxp9X1UybRz934xMv+YIdxZQ5
ER1QxsgOi7YMbz+/3MWHyefCK2vjzXCXP+e3FwiTAwE9RpmcUA4x/ZSxOoZWCPvq88tc+Dak8ISD
0lw7jqvOXxg5NyNEi/TkFyN+T/J0agLVmZ25bDfop6rQ9HefX/LSzycFrydqfRS3avnnv90ZifeW
Ilo1OUWDbUaPg06o5gyuNG2DobSL77oKRA/Bk8Px9eeXvvRQSVniA2GJdVFO/HnpoIFEDxibuy0n
+vQx2N0K1G3Q/xtv6O/XOXtDdZ/MWkYKhwiCOwzeVfCE5K3akn+G1SCM4OsWQfT+b9wczS7TAbFs
soP8eXOy1DPdYis9uV7R9l+TpDL7Bwcp0+bfuY7lOShWNc/x7CHiwHOzEePvaeT4Bfi7EXPwWNTo
H//yolz8tRzJdENbgNLOb4jZPKKiLs9OCJCX0Hs1BluApsQvfn5DF19IzxQMQoV0tXn2a6Wp8mm3
hfnJwUX1jQIilFtLWB4cvrhxOeEpq5Go6GKq1c+vfOnrw0zzf65siT9/MtYw/Bho4k7Aw8VX6aaw
FVl6JKYTwMDvTUuf6/MrXrpXU5jAe1Cvm3wGf14RoFVMhmSTn+IOUa9PyXHb1mP2IAAbA24sGGbS
Mkr+ctVLa6fJK8nw33FwA59dNarsuRyaPD8RqeIxYBFz+Q6DsDy55DZ8fH6Hl57p79c6ez0Z7RYj
Jjd+zchqXzyjXaBaFcnEIwbihx6/+eP/3wXPXh8PKb2w+jg/ZTqtuTnDifIt3qLySTam/VrlOFr/
jfeG1QsIMQ0LDpZnzzMkQ9Isibo7FUNq7xmdqfZWxwTbredUK+hpbuxUN5/f5qWv0dTSZts1pbLP
vxKk4dhf6y49MQxuqnXtEy67HRle/+VxXnxD/+91zr8JlceVjHWawiUN35jETtgcQush0onSz0TA
DtEVEb7u3wq2i6/ob5c9Wz1bWB9h7zbpqYdVJemeZD66pIqh355Mejv6y9p26XJsf1p7rjT5Kc9e
mrAFqTFHUYZ4T/i7BJ/UFZVhAGA6i54//+EuPVBL8rUrRzuCAJA/P3m2wzLA5kr5a9rjx+I9uM4t
pAerVAd7TqsHztndX37ESx8hy4sSiv8z0Ub8eU0no4GvQjbAgWmQuwZ+VF7hcnJvyOoKaCDmVf3l
87uUy1p5Xp9ZFl5FNCymZ2rzz0tO4Apbx7DZlnQbvrnoDuq+vzL6AlEGSqqlPYRxlX7QyNTQ0GW7
U8MSrPn5n3Hxd3UQbcHM9Fytln/+W3Eze22tMkvHJyMAi7ECn9HdQNfBis2Jg57r51e7+NNqimEl
Genx2/55NRUbBBJOYXzykSZfYQouEddjMn50MjqAZVrp4+gJ+y8r7KWVwIIoutRvtoXB+s+r2iDT
lm7sUgmHAjPB1Debhk7iuPn87i49SwoZKmCNI0rJsxc3xeWNzqRPTjZhQDfd6JfdbkzmSqJMqPy/
LG+XL6b4GrVpLuXwnzfVFwNxF94Un6CZ2m9goI1rUQQOqFbRbT+/r0sfh205gnM+EwDPPrtUa01o
rAyLX00KTYY8g5/1GFbTPXkfyOkxCFZ/+cUuvSe0s2wF5UALS5x9jlVWiMzFnnvq2hpYc1iMw/vU
OLRZOgszMQF+9Vjv6cfAZP78Xi89Vj4HnPU2R28hzioc3fgVG6Kk2KdjT85nVMrtnCtr2GhoD3+5
mLx4NWUSwU3IM2/o2X2yI/r5hPLrhLy1Xpc0yZ9N6cL4cCtrb2Cm2rAIdDi+nWl4soEoQ4EMHX3f
YBK8YW6oIB4RscZoi17vS2JUztXnj0Muf8H5KkWduTRhaPBQQv/5mpG8WqQEnqYn/PMItX2H7DSj
nn8mGNTRr8kE0a6yHnqPvEron7IlooRzn7kLScP4/G+59BlzfPZcPi6H/tjZT9MOg5AQzONTWhDj
CFBQACYpBtGE/8Ze9/uFzn+V2BybpCw4ymai+T6XUFo2Zi+lvOoKlOd/+bqW1ef8Cbu8ui6iBVNh
q//zCYtGodHUFV0I5kLFGqGsgfaodlzGPvDeaM4R64lIO7oDRNSsP3+mly4OPmjZ8pbjrbl8iL8t
/45Fh4ScKX10YUehnI7xp9+T7mAbT6B1p3hfMfGMb2GuJu1z6CJq23/+B1z4Aijvef/pPeGOkWd3
35VDWDf8XUdlQqiCOpt2zsFuVf6ChCq0/uu3y/LPcJ+djrbI+Xk67eE70ELz8OJ09RPQS9BrsoIw
slMo/qONmzcQbvJgqL8YNWq9f2P/M11qDAoNJrQ0yP983OaIgTCpbO8oUdnrpWPN0koDv/IeJklm
jW+jYn5UpPzlf9mbLi010GhM23FR8TDkOvuQF3VYFTP5ODq9w5yt70zJEhPM3n2ZITLe0TMO8kfc
Q2gOtTcYR6pnLBOC4Lyt4XtAu622H8YvAcQekkbKqbNupxEvw+nzF+LyH6qX1ZfvnNXu7JW0GBXi
MTX9owdxqdjToSObWqh+uofnIcCbTAzFZK+ZoOl2nLsrXyzSjzCKRibnZa/8fVCxXRFi7SXunrdB
72Uq4r/Ub5deXLpBHruvyderzp5njTFx8Euhj4OBa5Ok++5LRATFBwCVbv6vl00mpTC/yL/W4PPe
WgIRMxAkaR+tHgQyY7CZmWFZDfLG6POggizaDKG9LjvpRV8//zmW2zhbnZavU/FlWjYH4bPbJKxh
NKlAvCN6dqgKXUvexJBKTvx2jgbma1Or4hdu//R7U8r0cYQ7Hh8+/xMuFAM0hxTPGnMNQIOz5ZhI
eoVB3PeOqNuY0cKMwVtcFva3zp+xxZh9rL/D7U7U1efXvVD2UBWDtFKWxUdzXqySnN1h8ZP+EW/M
gNaEPTdfEHKwr4M5ifbAgqP8L/e6LHfnjxvSsJRsBZrJw1mpNdsJtJfS948JWOXouuyZscVJYXok
/mGHxdXY1cyX8FBDYAv718/v+NI7TZweQwCPLrVUZ1eHjZZLPGLGMc4Mc9rgsEsR1Jq6suJDb7f1
9JetTy7/wrPbBePDU3YshwVRn33rQ8/bQ9i6T6u4kQ1KAu1ezX5SyJcgHsVjXxXTU9xOC64/qlDV
jWZ80EYO/jAjTJhHkxdia2hf/KWZfansoeKhxSykZf2/mzJJJYROlZZxVDA3XoJ67m8Tng2jVfCN
8aZv+gxEX+sAJMxTTKaMvb37NITfBNpoeVyf/zAXXkU2YuEuhxdJd+Zs3/Bd2lQkURrH1GdkwKFQ
xfbPOY3QytGVqjcU7qP5l9f/wqvIKVxaMGYYQWEP/XOvylxHkMAYeMeucq3rgth4om0JudYbz6kS
ZGpEXTV7mh+Bj/AzSv2Xz+/5QrnH7dJHpfMtpG0vL+tvpYlMSa5DkOEejSHJSCP1SjzHU49e6vPr
XHq2TC0UqCrm4pZ5trxIlHsV1gjvmEYZuql8kuKLG/bkcjSgUUH/F33/8PklL6xoFmsK3RuuS+/7
7NZG2XtFSKLBES1VcxMP1hDu28hMkMMROLhGPMWIuQgGVp3PL3zxXv81O8HZz+qy/Oa/PVPVIWHx
hsE7NkCmr7PSr5BFmRCLXeG633oZgB74N65I653lzJLS0WdvUc/4eoJp4R9hH3vXRmQGr9hocdDQ
tIVFTOip3H1+xQuLGDsVR/Bl7sWmcfZ71l2BaNdvvWPCYroLgE7fJGb0nNRj9+3zK116Q6kkWbn4
JE31r0rmt6fJfL5qqeD0cartaIMTiVyR/0XaefW2saRp+Bc10DncMlPBtmTLonzTkGSpc8796/cp
nQVWbBJsyIszxxdjzBSrusIX3iB1w6j+w1eDpgrGV6ZTeXJLIuNJnT2R7Ee9qOqtXOuFv4RbYN5r
EjqtmzSTlD+XZ3ZuDTkQgCI+mrLTJ9fslSaAPcA+Ecp4kH3oIS4lYFYw2FoMpb5ey9AMxWEZqS+K
StTxtux9Pwgx16b4A6gNMGU2giTyOwROZBtKyuW5nftqvOgmeAyiTAKK48FC5JrRwQ6cR5vNuDZo
0gjwEWKU//DVPo+jHo+jtUWvxe3oPKLm1N3HDpZ3m0yDgIJEj9BPsNU6+Xt5amc+m+i22I7BOirE
bMdDKoPdYjui2Y+Sqj7rbuQ8jtr4WEaFeXd5oHPFS0ayLbJQXm4U8o9HStIeGQ9kuh8dGyvJpC7l
W9yfPAtd3zLdIo6C3avhQLTNpMB+NDpw9WqVx2+Xf8aZ60ynGkC0YhCEWtNiTU0qh9dTz76pkaPX
QlN56HBzXDJe8k3B/3Rm2mfWlySZQimVGhk23+Qyy7BFDRrXkR5R1CcAH23vLnJ9BTkb1Wm+vk1F
3GkYJOD48smTsZyocJNU1d1HaUxRUsf+a8AxNxAV0y8vooEdnUKhjYCTOsTxp0TED/OxUJEedbsC
fYuiPJjOMjGkaoetXlo9KCHw65m04kxwwZUhjrsGWoDW3vGgkH1cr6xHj4YQBlU//dSz14ra41Vi
dCjWr7AtUf3b3PcC/Kn7Ym7jnIvvGN8C9UFTGCjwZP/iuGmWRe96BwgvSrtR2UgO3IBWWBGA9btT
DE/dU5YIwGKmmAFFfZw+QYJGVhpaOBYPX/8G/BQaxw6BoqxPDq4JOkRNLck7QDuBMaigH0tTNUV9
IgI7Hxqj8uvygOqZowP+BaQy0QDPpC7+/tPbBfwtR03K4gPYEkrA1EWMQ0ISVOyGTvEtRAexlPR+
AOHU8BLP81A/tHHbjtim4bC0kdHeDHceXiooEtijEnxD4RQR2o5uWLlxTB3xJiXRPZT9R17/7rHn
Bb0N7UpSvtuVoFvxssgR0M24A5bq5rq1zoF0eDcIgtXly+XZntttlLJkKgcoXfBSH0/WQ/6q6vRG
esSW3LUiEJmF039PlCH91bepdZcoVrLvY9O6aTFKWl8e/NylQXqDziG6fmy4yVYrKtDmgRN6B2Tg
q99ugHgPlm5ptYiocs6MJf6/JvkUSCaL0M6iwkXycjxRRCBg8RuD+4iIBCkiSgtuiRQFykUIMHe3
uBVCczegB1eIg3dyt0AOXg9nNvOZ6JYOL7cWt5dKOX5Sp9XUqimHWiR1iJTh4IrVlffTTX35nos8
7lYNpPTboTb65P3rK82bLhowLADlxOPZe1YCO8eq3UcXlbe1WUGgxdYVLprsG+P28ljnXkDDcsAi
UbgHdzwtjBSFAbwY1gwxvD8i1ZAn7o0sAZ5EcCfsfygZTlAb265VNMYMKFGYFIJbhiVZ9vlMKepc
Gm3YVEhoOdGcPQFFpRilKjh1kbebdnDTYM/2Q80dc2sPCs6ErpT+tDBowFLDRNklMbTfZowlaVVK
I0cPba1F0HuZM/OunNsGfAyTqgH9TQLJ46/ROBQMmtZ2H3M1QSDbBPAs7zJs2+UFtgq5spDRQURT
x7L+Yf/ZumNQkCeG1afgDc9yCiXHcPkxiG3oe1bVN99lX3i0eZTvl6ME2mqN8zQ2zpf3xLk71QYB
Z+Aoa4Admbykvt8ZHvqAzqMWoexoI0u0kJs4+J6Gyh559W7ms58dDsVR4jAh3zNNP+Qxg+Vc+2x3
p0wezJ4C6CIPJXXZWyiYXPHyBe23yzM8d79wgRI508QFuDU52qgsdLkTNnzTFuvmReCauKSiDBF9
y2nFwagr9AQyWNTED6VepRvdr+2fl3/CueuU2aKbS6yCcrcI7z89XBmErKrsTecxwPJh1xIk1UiZ
Wn+b0G+zmRD+3LshngsCBOoDxrTsEkRU0s2e6Rroouyg8cHL4RHs/yYyMBYF32vpzhxrNKntHJTn
P1wxJkUfw6RGAAbZnGQQg5Shcd7wcnQl1R0fS9x70zP1cK3jOKivzajj7NSDexg0e+P5gOA3Rga2
c//lFacgCeaDqqTJIzY5yJUCQKFElfyxFtSwXs2tYmt09XMrFUUws+Jnvi5Zp0zJifoj5Z/J102i
EWksbAMOY1IG+wgtHBQnsdrcGIbeFTM31JkDJLoMRB503ai2ir//tJWaVu6xtQmCQwv1/k5A0BaD
m8S3Lcw4jL2yuT76mdPz0UgFbQG75gTxAR8uhI9ZBIdGizSIzmHQo0hd1mV8Y3rDh5reYL7Iyahf
wQLw/etebjC0/frXFMUYUbNAI/4EDYlveIQHB7gBSbTWAb9lvzoAnwe9krWZG+qjnzWJR8zPg022
Tt1CDWp6NTigque8BmCS5W0SKs22HJDNJ9RG/WFBKIGAiEEO/rPOWpTjFz3kLpgW8HKoPmuG+WxL
2aguoegO5cweOLfh6N+IZwrQhmNqx3tAi3Rg/T6/cJD1Hpml0rf1baLV6IZTBEdF6fLqn91yYN1l
blDakNpkOPzxDIB2DsOVUKM3sYr91KZHkhrVSIA+/o1uNi+Xhzz/ERwTcW6LBgoh//EUXd/3PFAo
3iFVHZBVC9hi5j2mOAO6AshTZ7tWRsZnXyMzdJMmjok1jmNFlr9oEG/dy8QulLWKCDASvlX5X7vR
O2UG53zuK1CLEQ8nRTsKhcc/MWX+WK+CVfcRXgiR5NJxc8B1YCeViPPMfIOzg4n+L8hOgUSarAeS
z1ZSmVJwUPDn9L5Xo1TXmxG703o7Iun2fnn5xY01PQKigaCJSBiI2SQoKFpjsDAaCA9JkfrxyqjA
K96jFjfOPhfquZHYxEBJDAXczGQkUOkGsioJSp+FhAZnRKn7GdEG+GMqxsfFEsQTqg8qoFmKzWG/
d7UwX4NnzTBkNIodgvLt5vLcz+12A9A1LyfVItLt488a13nja50cHuw/YVC2V0YqFd8U1w9cDCL0
au4+PxeT81YCYvtvPGNS3q70ytPQqQgOuh4q7R6/rSbZNFoP61s2/euCKov7A38Lb2maNf5AZEAw
0RO/yPx/uGVNsKeU+UG68f2PZy7eEiIoBMrUNCmGBTa24WpMW+2vQQN1+fVV5tHUTUqnMrHgZD+P
deeMEEVDqDsG8v9VbyX4RDbA+hZyW2BYQGgmz8QmZyIjCqi8IhpFI3G1HM+vx4RLVbIkOCTktumt
4/ZRvVWQPLxFJ9WLNkHRecO2yRG9xC6lT9Gevzzpc28pB5jqI11hB/Pu4x+QowBMSEBsJFW1qFYk
bY48Eg2eZa1JUEVln5+97ik6PmDEEiwsKdX/AYILH43ZUwelCKqJi+ZT/CBJZuPKnO6Dlknt7y4f
MGmOHd6ppE0Ol6d77s6iBEO8aRCKKtNedEl0D5Kw8g8+emDhlYkM3xoPCW2TpFkj7y4Pdq46BjiG
PAYGGtWEj3P2aWJdnzfQrygJ4tKAk0KZKM8ldQdtqyQZr0aqyeOVX8cIKyC0EjgvDdELOtChU/Pf
VExiJo44d4+wvzVIwWDy8BI5XuhAa1IrcwcPuT/JuvJGoqSm0K1gnQ+If6zowyQ/Li+B2L/TW5ty
DaeJyJehJ9vL6Cs9DDXezMStUStWXbXVr1DUNLN1LhnespDsFm0EFEa9mZvj/Mg0B/8b+aNw92nt
ZTeSMQq1iYBtu9HWdHaN9h4iswOEvZes28RJAGo5BETp+h/mbFsGYTcYKZAtx6us4/oi8bh4hwEi
0x2IQ/fKrlDffG75q0UL7se+ska5ePv6sB8YTxGgqJY1+bgKyEUKkbUPOlepNy1qYIuAa3zno4Lx
u827vkZYIYzGf5itTYuQ8wQrT53mdmjdGk3vUXLNUP7/6eJg87PCYe+qkNFF20QJ/kcLL5bwy7s8
3XPFGi4LXnlxZQNzEkf90wdGzcjg9Q2kxwaZruHaRnh8j8gD0jaeXFu4NUKGj+2gtK6B2GJhbFkr
qWAzLJWyGREIkHP1oQZa7f1DDEYnh1Y4+14l4zz+XRoqRgIf5h3q3odJh3dE9wcJwvqvHdXu0+VF
OHegKQ9qFmgecclMxjKRcGEX697BixGLW2at1berooQ9ZLVKs4oRXPqXz62zr6kaQMI2RZj2adUp
esFbkuPgIDxw7vsR+1k7yPt3NYlaRHypKqxkabbXeHaeOhVZwJXi+p7sbXQVAjSrff8QjsF4oJ/T
yD86p9DGexdYU7nSkZSd67iL/TO9uohuqQdRuOBpnKwtgkMICBttcEBipHoqw0qoTY52vrS0xG5m
nuHJbQUMF3I2HUVydkq9FKGOl7XKJVkaqSs+5UHwjm1edi3rGfjAxNHUFR+1/g1WTJ25nCer+t+g
OBnoOrVeMc3jQVtliHU5acyntu/knS7jU4+449jfU0RBbcmIvH5mmpNo478R6UtTzwYIT6JyPCKG
y17c5qnxhH34WKKfX47XIHIstEssxf1munqNPXRoYKGRW1a2lEttmCm9TSKuj5/AVGHYcjOL8tvx
T2g0lMXjiknL+Cpsa3yur0g2UFtE2xLn0kjBkRfpvaE35jBpH23jTzvqY2jAKh99IkpRpvgen85O
g/ICTTHPfgp6N+pQNGVH3PuxboyilY1tDxFeVH6rFFdbDmZja+s2H/wOG0vF/5aRlPj7JOykHc6k
zfgOPVjF5VuuzTTYVJWl9K8YQNUN1ti1r9yPTYczQt7J1k2XhFU+cw+c7h2FJxMqmriDVWC4x3Mp
yowQAunkJ65RRGSMBn1cjE2Q422cCKOBBgOry3fd6d5hRIuGhGzYFE6nrU4sNzBGkgzjCQka9IYQ
CTr0Uo3vjI+frAPAcIcjB05+jmxsY8xovoat4OMJvjRPK3UScV4m2QGY8VrvkAh5clq/2ap2Vq88
3+mpF/bj5vJMp3GjGItaqapQJSRo5H4/XlwfNf3B7XPzyaRTiukHL+y+RirXX2Dgptdw+xF9reVG
uYXymzq7muOGpLHWYb4Y5Jm3vfx7Ti8nfg6PDGGjjCz9dN/ybGHHOCjmEyqZ7Z1vusXaR3Njg5C6
shitQN5aMfKVlwedXL//rQELbkPNpb9sTw5Lj0Z5EOS1+eSqjbU1M7l7CS0rVJYV4v5fg+n871gC
vq+opDb6ZDMPsKiqMozMJwUZy9+4lw9CiRpdnSxLZ77t6fUjvi0gASJAyGrTzmLhkLtLfPmn2BQA
RDqQi9ZTSxQHs31geHhQjeTaKkLkM/v3/MDESTqfkhb5ZI4+Knh4Khrmk9RVzqpHk2gHegCcXurQ
7miydduVz66hJDP37bRsxuLSjWdQwhOaORSljjezgdiYoaPj+0fvDSv/1Sa+oyw021MeNLmR4wVu
17axGRKt0zdFohfWir0VKcCX8i651n0FK1lky5RkWyH+uNbAxMzRGc4cONH+AYhiccDJgifvUpDV
WYTOqPbHz+s/rhtHG5wr/KUWx+oKDVacySJJRydwRO/f6xEJ6j1nGwL3nwlqTzc9YEJV8NHpCcEW
mjxOdSBXDdrG9hPhlH+l1G0PRamVntFLkpKZ+/T0VIP5oaxCm1MHuzGt2A5anCdmFrhPURrX1xh0
l3us6VC9HGTp96igNlX15dypPn02iOIQRkHvBtkbgoDjzYAFkxWPZhv8KVVNuq/CCCMJkATVwvX1
hgy56f9evkbODUiGIBrZJlCjKQLPTrLO93Q5/NNWxvBI/lmtnVKVtyglDrDi5JfLw01ZF+x2sBFU
TKBok4Q506Yp7mtW3liW96cI6GX9zHDPzZdK7VTyNa41SCnnobGWYvVvhVHqdakBfseyrFa2uW+7
69asonBrd0ETw1KFK3zI02qcWZIzH54mjcM9TgxiEHkefwNUtActcCv7yUUWf5UZBF5hX8crL4+6
Vx0Li0Xphzwwl1fmzNampCYInYJ3Bs7seFSpiosRAiSjYnm+T7JIvcFXyTjIUogA9uWxTu869tZH
4k9Ri+BkcpwldIawSx3DP1jthsuiytptgsDSAoMW79r05eZ+UJp86UV4KVwe+XSWjCaTktEVgic7
rdTmtJGrrvHjP+OYWRo6EjiAIoDgy6hN63PF0TObjdEUm7SILUc9Z/IlkUKzmqGroj8QG2R1mdZF
D7Zcp1T6Q8JbtF7jiWMMKw/tVuRMIxTTn/s26r/netm7C4wu5XdUtGzresjbYlhTKbDDXxhrsE+/
uCyUFwGDWsDU0M/gBTz++AHEBfAktf8SDDw6ywxCyAo01YCSulvXvy4PdvL1RaRC4QXgCsJaSNwc
DzZGCRrhiCK8JKob3bRCdtzG0HCLIgQWhpmkPZRmcKNVbTnzxJ7cNYLnQCJOfEqOClDqeGA/7WOQ
74byHPI+PKdqPF63WJzewcfun0MTPvzliZ4fj7ItcThtyCnnr04tLdP7SH12qyTdqWiRPrZ9Gq/T
psFp1KNuPlPaODcg5Ha6e/DceSonE7TcuMO5s9efBzm3n8e2N3+kSGqvZJDpK63VZ8l24lI4ypi4
ngDWfWAH2OLW9FMqsl82hiq94iXSmEgU43C3kFU/2JeuE6TX2EzF7Uus4G8h7RF6rrN7nGfq+ica
ioW3CbSxLcpdgjZpNfOticenv41uJ+113jJKEqdxDf5JYVlTL381Eiq45krFTYlICnPrANHsPkXw
8Mau62jroZ83ftexcaCpEFckd1KId903rFmSlV7aqbVCNTzpvtV5Y2MYZulytSsRzUv3PbrFJb4G
fSpfkSHjxjpWgR7sSsgV7aaTMSE54ADRa0jd51qM20rtv6IhjOggsTPReYeLdnofxTTq/KWk43wX
rk0UkQuEV2M7fLBtTxoOaEtaT5pBYnyr6Pigk5+E8Su2TR4q1MgKosuM18eLX9dInOepBTA6h9Ox
dbyCPmiH15P/o1BLShV1rvE/RQaZZMRd2YiNdXvY9AYmuGHY3ANJdPudlLrJTx1V72EhUb0KVijv
9v5Kivr8elBr9dfoVLXyBxMRQJFZhE7/97YN+2v87FApHlVTGBlFnZk8VHovy3sb127U5sfKkrpV
hVXrDXY3rn2lezY2y5YnlUBb4jKC4xbkTr23jcEvsNlyZbKJQsFFFemE7D5EVxolRiWI4hsQX5rM
53PcB8NqQOBUSjbg1mBG+iP63T5+pHh1VVuK6dINgq29sww6CxsTsxh8uVs3epFHiDq7VE0xLYuQ
w9/0TagcRsw6dcQ42rDbBImU9RunkLR3PXDHLFmYwv0oW8FRCoxu5rY4uRYFEgQ6B8EeXDyuqePb
SXGEW3EuD69cEfXWj7tmE+i1h0Aw3YYSfQ3Ko5Ai8Z6IZlKAk5EBUcJYEUQSSi48A8cjZyYk4QQd
7b9mJ+MqpzY4mKN0rSh3tdNmD2WbxAAELIxbnC0K01EzJ5tzUjog8JCRXWAFFEsQho5/wJD0gZEk
qfdeD73p3Wl2bR8khK4JxJLye4cya3g9Foi2hn6TPPA6DTNx/UnIJcQdaQnAAwOyQq3t+AdQD1dS
EpfohfBe2QagjrwVLsHYbbWS9U0C8msvjcrJ55T5phc21UTB8XcsQm4RdE/e3dgu6j4vZfNloMm2
Kcah2OfYf2xjPe3vHQNr2ZmHXmciny9s0Zqnsud8YK1Awk9eCEReqAhbvfPi5YjHX1tDG6OgzRs9
08maxlkUgUBowlgAT0Zw70zGkSUpH3llnRcqRSi69lX7y8i85E2lX6vMHJzTRQTbIOJJohdVoPWO
P5466O4QqJ37IoPb22GBVl9VQSEvCZ+GZdHOFrs/AvDjRWRAoZZlAiw6xd/StIjjwMmcFyc2/Dur
ddrvrp0PKwTP6/0ANBcHjpyaQVLm+l4r8me1zqXd5djiJCUWK0wYC7eAaj9vvXj+PhUry1bJDVT/
nZekaNRy5aLjjqqwZT/4dTtcwdbSkaVHbbXD2v5N9cfue4xuebIwEtneXP4t0/vjv59Ct0EWtTca
/sc/JUatB0vS1nnJHezE9g6eQeWibaCNLJyuVblLFFx1syQL7/Cg8u4uj366pcVC/N/ok4Uw+gxz
6lHBL7hLUUmr7AGlaOwX5vhUZ7cZslDckKIGMeXbDZra4yZbseCxGv3UnVLZgIk0tjyN3bUZOOMM
deTceKZIw21AWxoZxPGqZq1t4jUx2C99Z2i/UIOHkDoMODBJjv6nRjJ85hidO7JAK4iMObSkyWKd
P22otjB7uU885yX2SuOH2mOMm+K9vB/1EMH+y9/s3NwQaaDUgLQArcHJjolKIsISbtoLVGKr32aN
GV9nWmBjShFLDsSq2NAeLg95ZpvQ7xXKApRtUPGdLKeupJ0thUhaS67S4BFIb87byFhdDDNzO3Ma
RGOZj4auFySXSdKXg84Y6CG7L5WcZ8ssdZ3nUcsl4Q3p7tQSTzZ8M8tfYVhW28tTPPMFRZaBVhLi
R9SlJ18Qqewx0AsU1hWIts52lEdUxJEjGdcyWqLjTNQwfTM59WAUSOARVQGzMO2jmoFaS7HiSS8x
HsiVKMgiglqppv+KrVhMFFEjio0I/+HyJM9sHS552PtUxtilJ3Vn8C5UmA2W1y291wgk5Y5Usd9j
oCytMd+YA+CcGw/wrJAKoGZwwn+gGVjGeLBJL9j8SFdS3yqrNqNfDB0/CG90VkGe2UDnPiMgG/oK
5Kk27/XxQaTtFDquq0gvyHv43gpNaHcpwcZPl6mPf9rl5Tx3LJB/FsQF4bEwhe3FRudXud+6L6me
N+oaB+3ioCg9KmWXxzm3W4g7yPfROmG7TE6805aFhouc+2IlXrMf1W5YR3EUXBWN7N5YxRjvy2F0
Zx7Jc4MKiihFbXB5J0pKPb7MTlQ13qtEprDU47Jbw/QDcuErxa7JG/02V4Nw5hSeDgr3iWKmSgNV
aEuIYPfTPdq5rRy4sum9NsiGazjJYA3cGBgdbOzeK25StXRQkIKMvrq8wqdfknFFBERdCxTmFDpF
xbrsPd/iTES1hhUqH4KQhJLR++VxTrcnFyjQLJYT1RD6tMfzA7eKimDW+K99Zzk3Gn7Pi7CzzHtd
lZz114dSyQdQxyE34AcfD5V4+FYADQ8YqktuBkkNf4H+R9e5z+IvXysfEHkhvW4QwkwDY6+ofCSR
dGblaBiKSZW07weFo9D6N7ZfZZvLMzuzST5kV8Udyl025WXqbm7hp9IEr5VcGavA6usDPmTxPnHC
4LqTNAT1E9wuLw86TbNYRDooqBPQuqDMN50jjMwSD5oseJXlrttqauiuNHgs2O9GGkZvcb3OUMH5
7VMow1xNnhOgOLdxCC1EKYxtQxHu+Gu6QTFYBVT+V6pz7Z5nMlyiPxLfW2Mb7C/P9PTSBs5HJRup
Os4Cu/V4KCOzW2M0i+S16mOtWMsJLP8fdp1K6gMVqvrOy5Ea9Geu0nODUgvjoJFMCkWB40FR8cCF
kRzkVelKb4tfonNHXUi7QT3K3wGs7GdutzPjUScgcYZiQSo3DTRSxxxLnfTmVSstY4H4ZtAt8q6q
VziB6O8hZeKZF//0A4pXkIYUhT6KmtN6JrjvMPWaPn6VB3Xc2JlnPbSBBnRLaccvonv4fBY5HXhy
EAXitbePF5MwIvO7Lo9eJZdOwa8hKkn/IYcn0j7zzezX5f1yMjORxynA5D6K3ydLaZeql3daUL/2
mSX/qWO8WTAUJ3OxJa39h7HIzEBIiFIHxbDjmcn0TU0Zfv2rhuATKAEMqte8iRqC3VIw14I4uWdI
woFHicyM2gp54vFgaFgMZYEt8qvTV9WN5gbmssg74zsOhPvWCdeBmkYzZ0/8/qPsGAaVAZ0WvBPH
4JS4luNtHnuh+ipjx+utQC1jMK1SK5zJ+06/GeV8mkhc1g5VOk0cj0/vrBO1VUuepr7W9Ci6BSJq
3pXf4yWCL5ozFwWKdTqelEixYZ0iYslrpE1eIqXC901pnPhvbDTaIvZT4wHuCxqhfWxtcIFOsehw
nbUHvf3v5a15Um2AhgjXUrCd0WlCnl984k/z1HoMF5uyLd8pmZrPQZnk12RWw30R6u4Vwtbd31zG
XTrUlf4KPoD9W02GOUGIKZiTCpVhoVMqVFGJa/j3+EcEqdS72WjUb7DPS5RCzdDFzgtDVIyoq6Gp
ruJAVg6So436A45sPqA45G92SWeUETXjRH2uI9UN9zHSlvJmZoWmO45oi7wOigt3Ls/K9MdpAaoP
dWyob4Udafet7mrPEkirAxXvEoypYsbLnurRuiATvS7CtLWWjiEpP0bFw09Y7/X2dzlG/aNsyk2/
nvlxYmd83jnix+FoIDCw7FSIOMcrp5R2XLfKqL7JZe3cBnSeDgpI/WKhVrb2vQtHCa9mePo44FKu
T/Cqt3xMHcu829U6Vj0rHxkcY+bsTJ8O8aNIhIkEyGpsQoLjH2Xhg4zInKm8jcLQziiU7N2Iqarq
fLV7FQPIuVUQ++N4FTig1KgFWYHsW58kxT1Y4MRH7uEtzEoZ+4ouxfMVInu9KPzK+55VeSrUqAbk
9uKwsVcZT/W9m+rtAiJs8leovTgbHyWZcHX5+5yuBKVfkayTAMGinuYldpwZmoGX4d+oMZ6lyHRp
96dtd+Naab5LwvLt8nDT+5hKL711BEjZaiQk01ol7lpVge+a9+bxCGAXFtEQkQrpusQbcY8md3ul
d7Y/s/rTy+tjUBg6VPgBIsMcOv7azlD7Oa5FmCGNQFZrzde3tLycpWdk+Dg6ubLtjUrZVx5GU5en
e2Z1uaOpa1PoBio1xct0o18YRiN5bwPiKk95jQGyHwbatd700aq3/d3l4U5WF5qMUDaD0UHmdSLi
S6QkB0EYhm8cnCrByjZLX3utGaolWiYdbuGGhi+b3s7lmcZ0dzOuQfjDl9WM04KwooxKo9lB9FbG
HJ0iNbOV55SuARuLd++rO5bBaG0iykIoRh168h7kpaW2NnpAb0ArgmFRxHUmrWON6kca1Bg3mUKh
+PK6npkfdXxZwIoNUeWd3GHwCEMa5W3yZnheusORyr5OxtTdj2hZzeyY80Mh1MJDg8bAVAJ01G09
x1wxecNJIVgnjiJtel9V04UVUSCYmdfJ9gQIAlidYXCeQaBncjCoQqIHhJDTG+hFfxlEvbZraEZt
h6GVfiTZOFdsOTueTnoOwgJgrikm/+kpl2tQTXh3Zm9BaHjVwsqzokZ9pzeuvRJ1s0We69oMdPLk
7IspchrEdQM+dPrpIp+evBRZyZsZhv2dGxb5usxCc1E2EYAbuVLrm0I3BJEtn+Wdn/mWPC/CI0mE
Leh8Hk93MEgYPFfGrrbps3QBhiXbVUUXBnS6E/PH5T16Zm0ZjLSEe5xYfuqmkOIcmMRalb2NaaSt
M/jFayCF/bZ1NayeB3XuzJ8dj5eT1qnAkk0XNlHVxs+TPntr8NLbUZCIVuNYJj94uNJdxTM/0w44
XUxdkGnEf0jlMBc5XswC8rTXJUr0NlqdfF94TbGiwDz8oJA/hx0/DTmFuAylR/J0EXnKk3Oh5OA7
CZbiN88uctw3RzXemLFtPjqVGt7B6c1WRSgXIKda7bvZSf6masdipoV4usD8CBoEvB74hlHZOp4w
VckBG+GMw2mN4daIsnCZ6an21+rzaFc52Ed8dQPpUCUBCFI0oNQ0rWe7WtPmNSJkb9WgP1dNUe88
jYcrHy0cMp1wc3m0088JNIxOLGVJQS6det81attEmis1bzDz3W+BPEobdAiDva61b18fCSQhYQfN
fdrbk1gvwBMSlaKyfXM7Nb8ZVcdfd60XbKADl9vLQ03eX2Bd8MxAxwJhwIyGUOf4k2FSGFuhlKjv
XootfI7Nzpqqmvc79ypzn9iGt3J9uZojrZwdVUDKuOcE011spE+3agdQs6v9WnmH8KDr69ou1N+1
XjdbEDraq5ar8WNTNrbytcdDTJZiCC0eknme/2n+SWcWRLRSq+/462E8a6audu9pqX/nJ5WrwBgt
25mXXzyzn4Lo/0aE8E7rWdwB03Ko2WtWilqz9o5TcLz0mmz8rYaWNFPlmZy7/0YRsyLGELZQk4+Y
1BQm01TR3mtwPHvkaYFJdlLYLjMkqf3loGKo/DXcGkN+VOd5okgxibcnd5vdN1jqJbr2XmTwINfi
TxyVhwAKB1JfcJ4IOC7v1Mnx+29Ebm+4C1QJyW2P90xepFCd1Vh/B4IYrCsnNPeBj9O4hJv8+vJQ
p+tJskUfgDYZ/9CWOx6qgXqPFKjue7gdD+UAQkw4/FaZuyKrSaBOaHNKGGdGRGuQhBh5ABkyzCTZ
Ujw76wyQMyjDh5Vz1djOXUjW66xCHBppfSZNNLMzT48gMmysI888Dz4chuM5Dm6YSZHeVljFKqks
3TYQUZZqIQ3vVdzba0MKvGcNNFz6fHltxUN0fCIYj3eRUi/gJcSSjsd1IsM3nbiMvQWoT/nW6xt/
bwySvdCK3HvEQVr50aq9BXut0q/NQbbmeIGn+winHbhOvJT/UdaPf0CtOq1Zy1mIvRhq9bvQ0d3v
rLIwBc7mGCInx1+IVwJzEWNR9prS8LGP7iSpsvDjDbshWYLY7p1Vmyde/tWvyUCQbNg/0Kg4j+Jr
f7pQra5A9RTRIHasm4zR2oE1rK7QUBnzu5Qr0VyAqKu9q0bt8mzm9vkA4R59UgYXAg9UDulTcM8d
D+4Wpt/lo8ZWcqEvDZuRKqJ67ce59wNvZKPHHcuqZbDhgA1Xg1TIzpXiusEBFtKY4RzvmemiSLOh
xqq8S8gCe4VYJVxIoPv1H1ki4T0SFmGto+rVQ3MvO8cNnlGuy9C4KvH8u8K9qZUxJQ9AGyIUNRAX
K31aYlfnwg0N8GXWPPulDbr04Cc+tunmaJVas3bH0tayFUWgEb5QqUHCvbzbT04Zjw1CBUAK6NUi
IDO5SagoF1rca4q3MJ2k2qc40d9qOjRq38/TPySC/aGybTyyLw87SSHoGkGS5g7jhJNek0Ycf5HW
yGJXrxLVW/hQiKp9h1p9uezaSlOu8aGw4iu4Ut21FyZ5si5ogswVX0/uMygw1FzJl9iMCsnM8Q8w
oXlB78FtblGDOMNFXm9r6thg+VEPd9LmBYa1MXNrn0yaMdFhgFdM5CTKvsdjghTvlaqVGFM3sr9Z
W3rf09Z2aNx2zpXa9/oWQzxrY/ajOXMCzsyWqBtXTZ5eQceY3KWkR8gmRyrtKaSHd0hZFtHOU1W8
POtAq/SbjCg4mYm1T3YWPXKKURS3WWYuMvGbPp14xdNxeKdQGILA1fVFbUVmDQ/fELKKnZcvpVxy
bksALO7MVfNRXzs67mQ0YCAFsw8kyYkYw2C1mZNoGhSTWm7r9KonnRQWUY2mxI91EdPJxllcqXd2
HyHIvbRs4Ds3PVaOza2VdjzhGzLqUd2UkR19b5pR8hdwzYGhJxK2ayvbqXWkbIF0Ldq8GgVeOkDV
eAGV17P++lFsNis0FEt5b2kkq2gq07Nzrx3E7mCsS6mlBIuolirULZNEDr6ZEUWWVWxUZb6KATnO
CWdNHxTgULQr2XX8AQh4isWNiJ9l8h71sXOalaE+OLG/SIafl0/09HNPB5mEeFHT1dqo+Oqj9hML
JmmBrXDw3ZnZU9N9PB1kkkTWvhlTZffUR1I35NeWnnSF1J095+w0M5epLaVpQcnOUTZjLt7Oupd/
Dvu5mUyjjMlMpjVi1AANkgi+iWot/RulXkh4hrx6v+oH9f7yh5neOtORJrdOAYXckktGUr5HV2a+
MNbGrX9llzM3+tyaTR4SFax/Bu9OfXRv01W4kn92e2WmHDM3xOQWw0K6diU3UB+5qJf6yl34a2lz
ebGUuTEm0R/eSYGWY4T9WDwX34rtJoB1sGgecNA0/wbSIjg4e28l7etiYcxVRKdaAWRhR+d0mv0l
AUpxdcf8Qm9b6rvKXQ7JD7kSFpYGkqQLnJG/Gfba0/aKJi0kowCQs5fk67Ha8JtXnbG2zV8Ye1cQ
jC8vy8wNMo3eZMD7Ydyzh3zrJenuqvSpKWfuj7MHgudC1J/pnUxJm6pP5BdkDOFGi1/JlfLH+eOt
vE22uzyTs9/30zCT05ANYeD4EcNk79Euex0O0n7Y/v+GmJwEycxrLaFd+disvbXYpsjdzzxxc7P4
H+6+ZLlxZMvyV2hvU1VmDSUxA21VzywIUtQcCkmhiMgNDJIYmCfHjLY2601/RK979Ra962Xv8k/6
S/o4KGbSQT4yFEC/VJWq7FnG5O647n79Duee27sJoOkS+DagU1wkV/aFcJ6e+8duArWAtl/R7jRu
Sap3E4gjJSqRMAf/MdJn5RUwWU06I08JmRWi4b9Mn4aJrWcvZLY+5fIQpz/+3l5yj+JFtDy2+f26
9PUN2/omKtctm0T1eSfhPHyT+WtyJSzjX5XbCu/2RUlO80fns9TO8q/OkX5Ix/aq9zDmflwTx8Wc
TWNwX5R0ziWG/qB8Hia93ssYJXaQ6gGkVy3qs/WhE88PT7H38UXQFPYy+ijhmrLCAzFrC5CeL3xR
yUXM3WvSvVy1M7H6Nmya3tlGI1Yz8FpMkzgLXV56/kWSGO5Rxsf+8YaLj3IjuD4KWvsBC9RzAHIV
deckmLbf9Exzohnv1sUnE/DGEmXiKEw/jaPYd05VzXfPuDoLorkf2/l31ycSzI6o0q23fTUAGcBd
URAroC5IHff0UlPVRPRyk/+m+UGFpul19JHAQoa5loozuKH1EUuKSnH7dlMACJivgb8AZgiI+d7t
blsPy/F151cb/Zqlmem5QWGopnrMLOy/HLD+4fTADwBuFcAZvefooZGvZ3uSYH4rM/RCA6O4Pi2m
F3CMW403kKzK0sVbBQmYHGxcIOVprXv3yG5d8QBwVdcmQfKrmIYyOr4K0dTQuDyeqXKbg+M7T8iR
GfsXHH4zniwaJwbpBVqB9q5ejjgVsFeia2UC5162ju9+VLipeS3rrfaxjdv4KgBg/0iwcWf/4KzD
fYZQQUyD1ErvMoZiMK25ltiWKQpAoSDqsLQ9TzAOC3Nn99CfiWbaKT0m4hB9TAeXaGrlhHxkEQ49
xIymLuN7nci2tATEJDzy4ux+EiphEIVCdh9nD9E3Vr9oCeKBWiiEVqJExRVB98hPUSofExzdDebg
AwBPYWQ8CIVQ0tCHGqMdp4/mVory2XXi8jThFPm6VF3+zLPDx0orlTOu9aRkxnF8abRFWR3xxPt5
MABDkEikFPuowcHl67e0kKeBn3KOrX1OHTwLKHWtNWKpYKuWrqPYKZQZrxHa5yJFY5DogRQRmIdn
CliIuZUf4K8dEXoHsOzJA3F/tGMAxBT/0Yd44zk0VRJI9mPOcR74g00/U6OlXIC68VMI6g71kuSR
xM+RgSaZYUtobTJDp/NpfU/AtpCsJC4rGnSXy13Xz2cKCrKVdKYHmZJdhEImJ3O4u3kZGo2N4NZZ
I2WeVB85pf2Hifb3BO0CRUTh/ECm7MFJAz1uosqXPjelwt0AJew2lyWys1+IFqJBDUhwYoCgDt+M
nUsP7lIEzsDEAAw5/OrenAQH2NGUUPuc8BAagp7mDFQY6gUXueK5CZzwtYRG1Ede4N2zizsPWBG+
Fp488Pjsh5pCVQZtkpmfncxB4ouABzhYuCQTUSNe5Jq6DCqQ8Z27YTmNUBkgROZcqFDDfETefY8S
8qb8tagqBhAUEbyeFVVSN0xCifVnpbWz9gaMKjaZVwRV2OcOUGfpvCWI5y0QoUngCHqhKX8+LPwd
tURZRWiGBdE0FGH0Q0tTL5FkdyrEj63fuKBlTr26PpVTk1IvFop9TDHtTAdZA2+HwwUEEACvPQWv
2UT1bFH1HwP0TEXMJ4tQAc95KCuf+ZD7w+GP25EuLWjBiwmwMt5mwEPZTa58FJHJTsF9Ri+t5lNQ
iOgKHojRMvHtCmSEiC01gVfPEbDTjpzpXd3UBQjR5of+H6B8vUONKJUMfpiAPIoO4W5IqOtXUunp
N3FTyAY+WroU/VD4xJuScyPxzneBz8Pl4a/fuVd40Wi9IC0YxH/0KwZ1OfTBDJvCGsdj41FePn+R
CJX/UlVydCGl9jcXvGWLw5P2RY7egJSIGZXyuNOgmuttMNojUIuikB9JEke3GbKgn6qwkspPTQjS
vUpQc2Ueym3q3ZhOax7L9+zMDlgZ0Fd0fogdMXh2wyMlSf1Sq+pHJVa1KzNAGPIpSwQ9MFzRI8ga
AM0TLhspr5ZxExwlztnZ9S78jecQSQD87w7KxSxthD4Vt3ms4BzxhuMJ2kXka4V/IZZBDbQksOs3
USYk916aKRdR2bhPYmzWb+wZDIYygPIpvyDYsKBY+5RznMxXelOk00d0akRrAxgJCVlWQh4QEOHZ
NpBFRZgcQcD0nw4AtZDqA+4Neaku4cbKvqjDKeEkIXlEkyltnkul/rFNdVCP+NwcKJ9jjen6pxvT
KSilnMISRmcGKFB2Ol8G9XeWJeQRnKaI+5V5dQ1yj/aU03VbmKU46DMfqf6Xw8e7b1iJqELAC4VP
xenCW9+71rYviwkQ8/IjuKBREwCaS++LLDXisTdx3zy4PGANxGTIJ/UOclhUoN4F7w/0ZMm5F63J
BaoRCoS8sQsBTgrOCPLfKBtB3RhyC6wYs7zRQdNWoNOxX6MXGG/Gi0oDubYDBui3qgY6Fax6FAQA
6gq4KTuVXqB00sw8/lGOxPhKbEEtXFSSidQsjiiqEbx57sTtU1CC4ujwru0eTVTcCXhmAYDBnvUj
xHymq+AsFaaPdmarp1FA1OlFCotDm6GfhPIgFmF+BNe3Z0aU/iMVjCMKg7APmaj8aOpn5dR+VB0/
OzUVNT/V+UhfaKA3makoqDwC0di5DQCconILHIxAvaDVSU+2doTsfRMV7aMXCwHamiCshF5BjjHF
HTm3w6mySOLi62Gp7pxRYIYpfgG8yZQdrt9gDY2WUIBOovbRj3Xuox+I0qmYNfGRU7N3Fg1oLBSi
o0CuX1Bs2qrvFEXePup8nc+bNJBmGZptnh/+Fiwdp2/beAfhFMXUiRT4Cduk375ALqMWrXMl97PJ
EQ6EfqThkrkixqn/VCupm01njo/qCHkGIFqqezPRc53oa0tKOQScgAOC+gU4i6w5UyrQphvQtU5o
ojN4nWQGekgL+hNSIWrjz3SQMZhf0YEVfPEG5ygV0WcAXBccnuhaUVpDbCsz/JiJcYFy4qjOcmWJ
xHeBQJeHChTeqBriyP7cTPO0qUG8qybhpZ2YoQwMZysi8rvMMhwSx/BAKa4g2g72Z+W8aQtg+Weo
zQ40gD9IWCIfLwZSUspnRaDGnDpvYiHllZkDhLSvIjIJ5slZWaFI40r3Kr2+QQ2HSKo5CIXq1F/I
aab5l+Alc+KvrifE8T344dBB9xxE3RKqoStlaroh4Pp1YzuzhBdM5P7QNz5MOTR7TgLZAGliXMLP
4XIF+cBKTtNzRDZ470vrCQSIVMcEY4UwQ7MvRyngKSFAchZO5ab9iJarOUHnq0jzvwPnpfOJIdlg
evxoyk2BsCcBH+kpqXnXfUZNVRQt3ICA4dbTARfESACdlxcVXhDzFM634n2P69yfnqZg9akMOW1L
5VEEeVI6E2VfCE9rN26nt5qNNmJXgh3IbjrLxKTw7VkgOpQmzst50KioEhqO3eS8GQDwUhc+OlOi
hFrlzmxbzMs7CTiYENzF0PcLvdYD+dYnRa5/m04RaKkN3gtBw2GgaklCUlWvoxh87Oj+tAqSNKHM
tULtLsxArORT2dYCeanrETedN0JWZ/dJxWXRsoGp6ywTxOWbc0dJgnKe1KKJNvGRY2dzVeNsyajM
KqguC1tEn7ApGHMqg6RiHs8ls0zIhYdXV7v3Na7QvjZmo5PW8ErAXRY1F8S24ZLCkZcgbwkdVCco
WnkKeww1C7KWCbURtBopZw3GduclD3yKb+iuh96pMwkwZ7WZCUql+QSH3Z+6CxBapFwy0009b245
h+PaC2Sk7PxjVRaC+60UMkleVibQJJ9b9LMPL1M7qKtZCB6+1rI9XgoXdp4UYQSjLmtkH8wpYIl8
QDkO4NNoEuEo2kJSE/Bwgp1UEk8VBQ1JrgG0RBtEQ1JKELfM7Ax9cCLUtDQoF5+hoxA6woiBmZEH
LEGrzmt4rcGZl5bo1FdIYh3exYCgJqsUbr5/XmBc+bbR+FSeGi5YsQCFEypQfAk4fvGsSlupiY3E
V+UmMqYBT7JvjQerOJxj60RXneWtGic3ieSoeQPmYbM0f02xpBAdjqTGNeV5kEkg4ajSyKwtqaxr
E6U5og3S5jCCIrj2fDO0z1He6WqKESegeK+xLdOIf9BCBzyZEhADMIPcyPZaeYYq1AIvKx/ZHH9W
loC0v0QAT7j5mS94kMdcSOERvaBWQnMXESqQ9KfDOnbnTQTlhgBKHhDf0ZYtfQQvPsZzXTHgHvgg
i4ABmwJSaASE1NdK4ELhTKPEPfIsUutlW6mjVBmwWqht+IAoH+2HM4DyATyIcOE3z1HTfG7agk5O
C84V62fQqcjq98Nf2Hc/JGoXApIFoxs4DYAJWQsHDRYRJyM+wXSVrhuFmRBnhbKFSLv0SQmdI/ie
WkbY+DbPlo4g1/y3wyvY+eCuNR56KgJoi8r1PjoFkP4ELbW84EvCi/4X3RGdl3qqZZ8EKeWOAXv3
zNUx+1C+RsB7+y+zmOV61eSq96UAa+tZnMi1MEdcOi9nTpii0dPhL9uRrUhjtAj0oZAQgdR+V0tB
ajgFDWH8L3wV67UB0Jt+Vzlyflu5YbgUuUj4BjPXF+aJGsRfDs/deevMOaLIKsrdAGg/GAH6/pQr
yVyuw0r8Aj558yFRPIQvTjO7ThI0LUVLn2IR2IGvGxye0OeYNHaN8ibUHxSqIbRSzX8qVZOrj8St
u8QCuypKugxxoEAGx60vkix0USFpk+kjOOdK0V06YJACb3ykwTK5hc6q6+A0B/hZQkDHa1XEEj2H
aF/tSA0BxcvKIItBB45uFBBnGmn2GQKCkWLPM5XqGDGpjjJg7hwZ+MSI6oOai7K7AqzGXhC0i2nQ
yDkSvtYgBFSWaDjnC2dVosMSgoXkHPM4dvxxyjQPyxFWMaD8tMaFnc9NcRLdRp5+Db1WEm8Qfhfq
uamJWXLq1mkI/FRlQz0sBYHLPX6mQgXZt3YiV+IpOg15yvLwOdo5w4D8wlgGeBL8ZHRJ7HLqdCrY
ORoGfc0yU13wgV8DMgd2Xdnjs7nQOuWp2cqpUXN+dCRHtSt4ygWC/wcdEICjssjOjM3n3ASvwle4
ZbA3RbR1NC8TU5dA6Yr67fCNsQDwN8OMpvUTCq0v6jvnYY7u6SFM369qq/rnKEZ3z5VM5+5cJ/fO
lUII3ghnwXy0UxHUPdQQwh49wUYcT9DQrM6+8nlseotQKcNH9E40yTxPY4HMslZG1Z0YmtKRHMSu
XOEC0X4D9P4BHN+LQlRI41JVX3+V3XLqXaSezkXXjhu13lyNQNd9RK57DjR90kCAjyp3sI73SSwi
JMjCqqzIVw6FT9MH18tgt2epFqHjSWNL3gUiBKDVi9F+I5wDBZzXcwcska6hxa5/LEjRf9Dh+lGy
ZiwF5MlAPlPhbOUHQz/UHL+snK8UnjpvZMU8z8QbooqGjZjW2eG7sytpeBcoA0TkGHYLZmQnq00B
DN9Zo3/VQJnwGSUI/K2XKODZnoL98u7wXF3miNGslGAdtiuqD8CACFwvO5mpRLmuFIT7GuaRDb8K
/Lhq5hqgn9WRCY2TIGw+xbDtQ/QLLaackaYgH3hMUqTzrhKRs+0cyR/a5AJtYEhlfp56ac0hQyXF
vHZG8jLjr/0mcYKLENA1EKnrMOg/O7VW3R/+kB2hAfIPzxzRUFCDIEtNd3Brh3I7TFs1mvJfkMhR
nQucjfSbBqfQAUeBr3Dzt84GKgvwjoKqustl9KQmhmQKntxQ+SJxvvzFcXXAyhROXqRJoh25CPRe
MRtEWTPAa4YqG8qY2c+FN+BwmxJTkSkGlafemD130zY7C0GTjgbbmTTzsK3neHa9hd1K8VvtStrT
iBKxI34GHHA/81nIQA35bqp9QZ9eoBraQo/808BGL5VL257q3BHbZ+eiobyO0iSjionO2y8tKMB9
ipDPFDzOcoE2ZGUrGl5h2xcQQQZId+Qdwdn058OpAcAZuWok4RHM7QPIfNfUG72aCk+loNxqWmlf
EDREfaji8As8ovLI27QzG1ITNGKPWmlQ5QBrzB7SJKtyHzmF+hmFA8i9t2Sak7ka6+5SUBM3WTRg
Jz4WEexHewBXUaiVTgtioFH79X1BmZOq8Nvps66b0S3KLKLLwlPTIxdiz5chOk3pT+iLD5eH/TIb
VKSRpMXTZ64wy0e5lOsFWhkE87gBaeNM4I71sOtfd/RlmgKojQA8Yv7gQ+nNV7SeDpPU9J+bVJnO
Ut0JFiU62c1KL23fvGnIsmDTcN0RPoY5x34aAlGQLQny56hWyHKatNUSTsl1AgPyGoxK5extqqVD
vwPPQ+scaNVbbzoYsV7aKG0Dts2KdtbQ8lNbsgNDiZVjfaZ2hAgjH/FpegegOkEnyn5Z7VFMgwpO
nkwt4qWjhe25C3aGKydM6sfDX7VzPrBRaD8AajM8orBaeuYpWGiVRmzl4rnJ9eCrBp4WzVbdBH3g
cueM2MqRZ41aQdtKE3ULuF6IbiIejYe0f+jlaQt8Aipknm01Ub+iSauMGFo9rWyUm6t1tADPBiCv
FHr0xqZ+qOIHWxTqd/FvYQ/uNFaWqmSK1pxR+KzHeOVmsOLMWQsv2KjLknsjbQAmgz5BLhuZZmgv
HE52A4mSllJD5Ab6RNHP7Ngvv6uoPPiiBcieF3Z8TH/tgI1R/oI8K2WXACIF2KWeV4MQlxOgyIl7
AsGNVj8pgLi155zquSZvaAExo8xQ28ZPhEWLNhrVeYIuqokRpW7snDemDEbCWeniMM6SQsvDeV66
XpSjKVgVefmlh3dBmPFTd8oV6DYkmiE/K0AkpBqBB5pjDs11CW1fDhqa5BgXVv98UiwIKszxAiCF
jUq6ntcwzfgwbBQQfzcm39zFiGCeBXqTLkDm5H+T+aZ64y1HBRFCFl3nHugx+G3szk2LhDOFlIi/
gszIM4ALqWccqH+WPrJfx5zn/gtACZvwdFOcGTQKitnYuWIXd0CCK/wEqsdSWSVTHW2aZ3ZjF1ww
L9BnJz61W/SCPBU8Ga+hUboAQdYzN6XFooae01YRBsrVPNGbZ8B0SejHIpFiBvWLfgVHBLMTgEA7
clpyAkefFuMCbsWuFi+nUwZmEjwXkp5XKyGNC1qgWvqVA+uHoCpWdLKpvyptTsxndQ5m+k/o45lG
hq1FLkqUPGTA0mOcyz2FgmAMZedBTRIuN1oE9e2EAp5Ry3HT/A5tcbOFIJb6Kco9EGebavbCB1XS
MkvicHFYafZ9oG5WFLHqKqqD0VOuH0QIbeKZSiDndyBxAzbHq5yzINLTi1hA8IPIVXkJA6I8laC1
DQVleh9j0zwGTO/dDLoGgJVgeAI6iBvSJ/crtJbEpqSnd0nlJ54BjjNeM8Ki0ZYqybSb3HadY3V+
e4SNqB4aEAAwRDOpvQMLHG+V1DGf3vlFI95GVZ0sOXSj+erYej7XNKic1pSE5WFh750UqEhk3gBo
2GET5VwAhPKwInchWvGcO8hVLKd86l6DUg2dS2m8n4u96sgO917gTrigDIMeB/ULOIx7L3Aqawmi
L3l2h5J21Jp5BEpOBIQZtZRv5Wlfz4W+3XgNESvCFWYvVuBxBFkOgdw5MadE5wUCCFP09ogl87Jt
s8w+jVBYhtyOoHn8HeE9qZk7pkC8maRxQo5aNt5O3+ZcgNcDyg/WAMUSAiHVhzW2KHSrkRWJ76rC
E1H3pgVnuT5FMgXdzY84Fj0luJ6KGgOYEfGxPokHaHVyoZpGaPsSuPY1p/PlooidY8Z2z1nrZkH5
N5Qt3n8YAL1nJOdd+BppEt3VceOgM3v23IZcfQ+smwMiJpksRNB5oIOXl54BQvnr4RPcP0xUmogb
S5QGAgWqfSisx9mqV9qSe8e1uvcJrzRn6HFbXoAdLz5yWfZIk6IJqSEAzwkoIPYsIQFVB5wcxndc
CRZCO6vzj+gA4FuHP2iPNCkqBLEJIF7RKa1nNAahb6JhEJfc+Tyq9dAVjRieaSpzUXfURVlI6VnZ
SEhTp5qKBypRj5HF9VUfZUNB9TkeJCB/qVvDfmWQ+pWoFhWU/pQ4H6dmgiz1VHSnwRwc/MmvkWyb
x95qeuG3DFccIAoPhc8NGjjKrEW11FYYA6iOxHdSobhD71KQsWX8VJgLUYs2PcD9RDYaNYf8TWTm
xbOe5uEFUCz5c6E74TMPQr+nAN/x2pHrl+f6P4Nn7XY9efbXf8Wvn+MElby2k/d++ddr95nEWfw9
/1f6z37/a+w/+uvHZBXd52S1yq+tpP83mX+I8V/nn1u5xfxiEYH2tvlUrEhzt8qKID/8p+uV4kPo
QLexG+UP8c4QP/SXuo/5uwNNVt26Hppk9W9/eY6LKKfrs904+svrH52//NtfKOzyl52Buo85NEBg
4ZuLF4zMCfIJFCwNMiJ90P38ZRLEkf365+A9O6GU+gCxSiCH7SwCTLglzL8ng51V7ZHT4b9z6AvW
0qEioCzjg0SgCCeU4RMxXZB10R/IdEsCnK6cAG9EY2IwEF///H2JgBaQDRKBpJ7gOeysX+bbeekE
DFTIdYKTv/uB+/W+Ph3x+oHfzisnqBUTYYWxny7wJ1QlAuX53r6Z6uhB262IJyisQuYAtKzdD/vp
UAkgKqc0kus/fRXxO7rzNNo3SAIyf0I7oQC+gDwP/YFIt+48Pz2B44WHGJQz3c+7O/cUfTBIAhK0
GrU1Ovzr1qcLJyDrRSwQ1vHrz3s7/jRGNOjT5ekJIAcg2dl8I7v50gl8a1oy8rr31KbGfO/o+CMl
OlAEkngCSi4QQyEktDngW4eAF05AkIyfjQje3fmn8ZBhh4AqOQSpaMq3+2F1oHYChjugVanb9r42
v0s9DPp0UT9Bix1QhdJutPQH37i1+UDxn8CvQ9IImaruZ61r3tEFgFcxdPv1E8T9EGIDiK37wY3a
kgEMH5wL6ACU96x/3tsxoOSEg06BLJyAVopWO8ONpz/sBeDUEwQtgLrAE7n+eXc6ADHKoTLQT9B5
lNbn/fHOb5+C6QlCQKBHX8v6HV0AVAYP/HQR7z+SKyiieL0AcKO2P12k+w86LAFBn3emACkbzqCj
L8G8g08LkqnXy81efg6PIzAqFHv0Xo8+cmIDZQDvhpZ4dWCf7X2fiieIfVEa27XL9+5uPaKcAz8d
pi8g3AAo4Ah0P+z7p51AI4KGDLz265/1cXtHtx/h9IEikMUTvSthRHfN7qd3AxASQVkQrORXv58+
Dj+qBX5AUL/HxwzHDV668Jm7yrZicEf/wiZytDvAVnQM9d+4yDQ2jZ5WSGkBdf4X5h/S6Np6qj+i
bX9lgm2d2b/1hxs3oJv39Z+/fvDuUn53Gnb/aBNqXAdF3/7nW18J7lcwWw/9Lixk6zMZGWQDhbDn
GzerPXNXxCLPTtOdgeb1q26sEKHJD8GTFbnWdrgToZg/FrkTFv39TTg4avQSE8KMirM/eNQiywm7
VhqUGzrsbBWA5jncDETDndTyHTxsnEGwEyt6mZytSLsCLsOl/MPrcbtZ8LwMnmUVWKTINgN1w8LI
GDwsOnVbPVnT1OLQceerKLSIvxmILpc6mUOHPScQA+18tR6oG3aEA7fI8rh3OWiR6NDVGu3q2WHP
Me1DMnTYUzfqC4Ha7oOHtUi8mpxndGzmnNFipMGDEyt6Xm3GoftGY25DR126T8QKcotshqIDU4jt
4IGRwIqyVbMZqRsXr/bgcVcktCJ22DHkgKwdK13qZA1drEFiZLYYTYa8zfBxz4oIOocRAsDCw8c9
f95RDvA5Rhg3twJ2tTRiOFS6FyvSO2AwokcY1oom11az6iU2R1A7VxbwfOxpoB0Bhsrhys2dom+a
oEBm+Mj3QVxafn/JI8j4yoVez1dRlq9cVs7SGHIu6lX4FBfE3oiAah/gRDe/3JvF/iFz7ToOQDHO
7iFFsQ/dw+s4sp7jzTjdcmkF2+BhqW7fDNONqoywezer3EEDtf4rhyKCzVQ/L+CbmFQWqyvGeJoB
8+hZPR352FD53sYkL2wr2Hx3J2Iaox868F2MV469eMgLDB+X3uhVf2CK2hi64PtOaxI3Yg4xqKhG
GDqxWCWBKrQRRi0tOHSEsYRRQTrCwNXqhX08uvTAYAFXbt6ub91mjfS0deGnoWN/9glEzBiXKJXZ
TPPzl/kz+hyuXiaXoB14iVm3kYaMhi77EcbVM86dAcDUZrROJrTmdejg0Mh4oFY2YQ/0GF7N/Yo8
9e42xSoOXTEcj9Uk/g7jhX1S0TRjHMWcOxj7efXS9/SQtBnDnrsEwq5kpI2cJzh6RjBsf/vvVP3v
c82QdURuUQeXL7gRaTXQ8en2xdf+MaE1hA7hSm6CVV2U7jXmdyBcthMtO/B3/6TQmmFF1gtjp1AU
3dD7sIRPt+Pnj/E4X69qt2esUZqIoeu9hw7OJ7cIQZJVFwy7dtNihWTIZuhOt01HmOlVL9/nVr7K
mNFpHeHQ7zAwAIIKkw/hikA/bwbsVk/7OW5+Y8+7gsX8kBluIOL29LTqKTogB4ANPPSEr8f/8y4w
LZwZfoG31/96/7d/a0GRupv8BaMsNn+y+c1DgemZ5VCjYLNZdPfGMLuMJukFYSmRwtAjt7RaawLo
tZtsxurWS9NEQ4c+R9xtM0o3KC0yHDxoRqwV6zWMIVysNd0srlvrGNH5i5i89EQwhj0BwkfLzZnV
UmbmoZK9WiFLw6pMtHUdPu5H+GObUTrRKiNoyk/A7BNmVAr8HCqCe6t4cScfiNU3MmlTxsGDo0CC
VekU+jF01NcHia55sghdsvMu0T6WQyf5ssryycyKmJwKUIfDR/62Cnse3xipmpt4gkP3T9mkH7qA
nTp8zUsaEZncF08vLs0VPjNXEey+Y6jlhyJ62md0U6gLSG344V/x4amYXBcZcyJfRx9BRv/lbnG/
uHtczP/rhB4eZDQm9/3zD8geaMpAnAF+Etoju6MnPnxU9z3W/xgHAhgTOLCb5/+QAwEbIsJXHHEe
4mfYYEf+zrvI3X/vW6IdJQK7Ta+f/IMm6IcIuvuZBiA2p3j9LFCepkHjZj39Coa/YSMuChInTHBn
DdEYtEzEaREO2Gfidz7qoLE/UPSCFfTkANdhoCDu42L/msEeoe/YHm87Dh/pTWBXDBImsOiBJwLg
PTRhocxMwzbyFuaC3Q++7AMV9aRf/FGs96MOFs6M1TuICni/UB5OSXTAtAEipIPmxI9ONEOGwn2G
7d5/8lVwelBmf1T8gW8DyO+DD/WPTne9yuIkzq2Q3SoocRk9TwWUGAHFC4qIgxn7H57Msh2yetps
OtUPqFsE0TuOA5oDoQobDJOHHsEfneh3d3jyd1IzlL4APAJgLKEMbqjlPRghXU/7571SVDf/yBu1
da7/PbxBgY14CPNajGDUfohsGHLbR2xHSW6J6QffNvAkZxVictvDUm4C9l37iXGRemK8KGGEHOes
QDunF3ezOnrLxBGGNRzrZXvMMfIhd6ukeAqg7hClRwp1YqCwmQl4S+Jmyj3BsR/cvPkqjJ/hQWGa
4/ONcAINoCNJzLrclAV06GEx4jBG0f1mILqvtAX94GExQBed7EzC6HcZbUbu5hnBJzSsZDV5XJEX
xvIC4nfwF8w9F+CGnDnxtFp4qGQWdpMwXiAlrR08aFpYeQy9F0yWBVwKRqfQtmmDJyAuKBeYYcdI
pi1yx40TVl2rI9zOB1z7pRX2QjOUrXOoIJbWE3sJKafW4EGd3jOwa4MXf1iXP6ihdg8CCh+Gr9X4
7X/nq8nLP52XsUuYWwee0uHDX66ihjlmexyzt8viyn3qWwVorzp8tVcwdNFDZzMQ1WrIpW5++fOv
C9bbkwJlpRl6zK6R/rOt7LkXDR3jGQGUL85z9jgctH5/8BBfW4FVMToYBAVjSCLoDTrCLb7GQ/rc
y1iOEd+7tgpoX5cF1aNSewwx0JH7HjU/xjN3HbdU/yK1ullmdzloAevQY3zjwsTfDNONOsaT0Y3K
vkRo4bWZ5uev8loNczM3y6xiM1y36t1gyNsV291vfyuiPj3QGKDqO3gmLFig6/A0dO/uV82zswqC
XkJ8DLj2a9xpJwYJUpON2H9+F+8pSIlFIHbdSAbLg+IQrMnVKu4Bw2gH88GDA97Yj++NkVe9L3qp
SoQ6hq/2IWa9NJDwDB/0/rf/GU8e4vC3v3VYj1vy2/+Knl02Tgt2ueETIQnj9kJ5gDmNMK4VtX0F
jSLW4QN/tncu+BgwecQJfJSVTU6tjDGL0FVl+JpRIuj2bHpBHkHIC8RhkIlhTAJhjAf21x0fRBgD
Gv6rGz5ZTxXztKLT+3ABr3Xo7v0eA3M+c8nkAcYcA8hAvH74qj88NStm72hPLJ42zgXXD1KGqAY6
emH+vDjsvoj/0Ljs9tfQRw/lztu/tRgFu7RcxcRmLSZtBPPursj6ipRy1Qx9DB9++z/QTA17Z46X
kO4T2wFhjljhDRJkoPj+XZwEVCy7LSvZEZSREWe5Nbnr5X5H0ffB5N4KSgtF4ZuDRS1y2kB36DFb
IhC3gtnFxDB2s9XFm8M5Z3H0QtOFmyV2LsQYMNUbCJhYdsGsmD8IIP1B5/0WUa2QHZZSTx8W8Z93
4ZAI1Qfft/cH+94PoZCPH50/byfQE/A/5E58txHoBRCMBTmO8Lh9QM3Sk+V67MAjWNwfCDB37Bs/
QqQM8EA7sF5WmbPRBlSbjVFWfN1YlNCBGXaMBTtFf9NGeODQBSZiDVdxhLUiU/gUv7B7NoZnd0/c
yRVwnYxCHyOIDoAcmwQfw1XEc2lPLun/3H+42z4O6OO6+eXPh4POwScTrXpmKpoWjjIyu3X8GJGg
CythVUNHJXf4IV4T+BwqXrhsiN20fXUGx2u4GNbAt8u4l3PkxRFEvHZy94w9wsG4RImE7+yKZIR7
fWWxaXqU0g2XMyoNrXjnisgjSBmVncDM9M7yGMY7UkIvbskGkHnav2zocaa5pqZ/p8fIzt+sEjZ0
zNPGZEOXewurHUwie5HfY/jht+Ck2DnIY5DW3IL+zU0SwBQYZ+YwSO8HXY57FEFbCdTGRr6dYUF5
E4eK+8Gx3H6JgCCMcK8fLM/dlTQiWCOs2XKRxtmMs7axxlgxYrzULOyfDvTY2cz180/r5/ZptUcc
Y9CKPLqrHB7pZo2dPMZQdR8BpI7LyXkOjFwy+WWyABQnzovXm7k9HeWdHmEDXie8LCIrcxBW/WWy
+U9336Qq2j5tVvHzG3OfAO4WNPv0DTDEY9g+1+7LC4rrF1aWb5ZL92hdzvn3LzC0yA+Vs75K7d5x
fWCTI0jt9/9cs4ltT4pYACDKR8PGx42k7lWxsEHEDf7vf/sfmW811mRJGmAxsIIzwIlCa7NrjD5E
+E9Bw67Non5+4x5cQPw4QFVYfAalAO5aRw3VjMiN+pa/Oe7ZL3PXihv4S+7kEyCjFpMGQst4VRgj
XT+P/ZcYAnywfLiRLhtmAocx4OwjbN6lVbjEZUrZeEohDI7s4ftya3GByz2DeY/LsmIzHj3xr3OM
sPcgjLH3jDyCDrqyktzpmTVr0Rx9BP68wNK+cod/bIR937dvUeAyi1lsp2mOZRZe9eP6+LyW6DOj
UQXy/5X2dq0LjW1y380CDnmRH0jxxMQURnA+EPN0EdHucv4zizwBsLB9C44GoY+rdVQEFG7AhvnH
MDPpapGXYF6CMWhfKCIWZAOIxzNDj1FWbFgNKmj32QVjGG1G73SMAf+bxyGy/WxN4Rgm0mbc/Xj3
MXxUsK30SVzGKPBF1uoFHCgFC4wZA6B2BvoBJjePnoObq/jzJs0FznFv/9Cmffi41xahOJA+anGM
igjKdJVRsBdj26IVw/BV34IFNo9pppSxtdDYcfjYa7qcSzfPs06b3qxKl9UgYzg061muimc2XoQW
ucO/4AF0ee6L9dIt/yF+QnHnZtDOA6S9LoaawA/wiNfyMXAu42yfMhR2K4yLN2eB14J6dEFSDBYj
yrZFK5zWWmEnoDIGZnxGoceZM3l0gfXYq+RRmT9cgJ/vD84wwkGegfuzV7CARuzDV24gKY8Y6mag
7kiN4eDcW6xVJNAW5UPPKcJj+WSBwm/A3Qr2Go+BdV6fTpgwufPb34JV2GxWTKWCbrObX/684u8+
4NrCDCwVCO3dMYJTs/6A9Ssw+edTkBI9r/5ls2r6ESIKe4+6Zfts/H8cZug/ZOZ8H1fBGISqyDN9
jwN/T9QMXbIE8JzpigJ6RNoL9Xih15+372tqhY231blgP+Huwev5Q8GwHVH+JMrCD8SmK2LTw2OE
GmdITfVYwseg25oRq2UBrmOA2Ol+rra10BhRQSMO4n6B5BjB8MUzfAkWVzcGbeMpHJ9nh1a39kol
x4Amn1qBT3M7+8w2dYQw4rIALIWJQCDCt9nQAY8hYsrIZzBHgz/IqfGDkXKaWkT4hHm+eW0EO/l2
RYrNd9PnlD+uVI+HYj6Tor9YNDreTPPz4n1EzU8LalBm48DucWzkP+8Z2EdAMvRR2P6a1zdl+7cW
2zHKf4yRs4/xZ+hXvsOnb83rCi40K4yZIziGHT1Dg5d+UHQM85w+KvFeN3EMVJARU9/6ny9XwJtH
9r/sU9dj+Lwd+IjS0MERoM/NvnnGaEdhxPHG8mR8sTF6Upy6nrtRVFTTjoE4OQXlPiWNfHklkupo
0N1nsguFO0gP/IOP0OuLj54SzQ7Ubgx0+uv4HRqMbjZ9/3/HSlOk4wuzKWM8fwizMuiDXaqy4s0R
obMV2iu8ntDuG66f5wh1BJvfYz4ClHSbQ/Hz7+IlUqJPCCBsRuoe8jFqKA2HAFOCDMXr57ATjLDy
m1U1MaxgD7f+GA0HbtxesfsYDCmPVoSKEtZoGiMSdANSAXbUMe4sFfCvK+Do2N534P7f7OXPH7tb
N39GBG/v4wKivBEmsBKkDOkn7KFOGSfhH/QpAEY41HikMiTi9wMBx6g8WgfFzlYBUk//afIhQ+g5
A+XAOp5ObyySfwCzGEXkMHYK+AuHb8pD7MMCZ04qGvWOMS6AgpthqAYTxoAWPxTod9Nb7Agn8wu2
113nF06LHKgvZuFjZER3jExhDPiMQXGeNDe1ubTb65YRSlVVECai4zIgNZI8Rgeqz+teOPcd0eXk
Go2SyORjAdga7MW9ZpxKoUJTcAtriPXR/t/v2L3bx5851PHZ9uXeh3u3j7zznX3lttAYB3gN0nmt
tn4OYJr99f8BAAD//w==</cx:binary>
              </cx:geoCache>
            </cx:geography>
          </cx:layoutPr>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_xlchart.v1.6</cx:f>
      </cx:numDim>
    </cx:data>
  </cx:chartData>
  <cx:chart>
    <cx:title pos="t" align="ctr" overlay="0">
      <cx:tx>
        <cx:txData>
          <cx:v>Sales by Productline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Sales by Productline</a:t>
          </a:r>
        </a:p>
      </cx:txPr>
    </cx:title>
    <cx:plotArea>
      <cx:plotAreaRegion>
        <cx:series layoutId="treemap" uniqueId="{BF6CE4FA-E39F-48B0-AB97-0C094F1ED563}">
          <cx:tx>
            <cx:txData>
              <cx:f>_xlchart.v1.5</cx:f>
              <cx:v>Total Sales</cx:v>
            </cx:txData>
          </cx:tx>
          <cx:dataLabels>
            <cx:visibility seriesName="0" categoryName="1" value="0"/>
            <cx:separator>, </cx:separator>
          </cx:dataLabels>
          <cx:dataId val="0"/>
          <cx:layoutPr>
            <cx:parentLabelLayout val="overlapping"/>
          </cx:layoutPr>
        </cx:series>
      </cx:plotAreaRegion>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_xlchart.v1.11</cx:f>
      </cx:strDim>
      <cx:numDim type="size">
        <cx:f>_xlchart.v1.13</cx:f>
      </cx:numDim>
    </cx:data>
  </cx:chartData>
  <cx:chart>
    <cx:title pos="t" align="ctr" overlay="0">
      <cx:tx>
        <cx:txData>
          <cx:v>Sales by Productline</cx:v>
        </cx:txData>
      </cx:tx>
      <cx:txPr>
        <a:bodyPr spcFirstLastPara="1" vertOverflow="ellipsis" horzOverflow="overflow" wrap="square" lIns="0" tIns="0" rIns="0" bIns="0" anchor="ctr" anchorCtr="1"/>
        <a:lstStyle/>
        <a:p>
          <a:pPr algn="ctr" rtl="0">
            <a:defRPr/>
          </a:pPr>
          <a:r>
            <a:rPr lang="en-US" sz="1400" b="0" i="0" u="none" strike="noStrike" baseline="0">
              <a:solidFill>
                <a:schemeClr val="tx1"/>
              </a:solidFill>
              <a:latin typeface="Calibri" panose="020F0502020204030204"/>
            </a:rPr>
            <a:t>Sales by Productline</a:t>
          </a:r>
        </a:p>
      </cx:txPr>
    </cx:title>
    <cx:plotArea>
      <cx:plotAreaRegion>
        <cx:series layoutId="treemap" uniqueId="{BF6CE4FA-E39F-48B0-AB97-0C094F1ED563}">
          <cx:tx>
            <cx:txData>
              <cx:f>_xlchart.v1.12</cx:f>
              <cx:v>Total Sales</cx:v>
            </cx:txData>
          </cx:tx>
          <cx:dataLabels>
            <cx:numFmt formatCode="$#,##0.00" sourceLinked="0"/>
            <cx:txPr>
              <a:bodyPr spcFirstLastPara="1" vertOverflow="ellipsis" horzOverflow="overflow" wrap="square" lIns="0" tIns="0" rIns="0" bIns="0" anchor="ctr" anchorCtr="1"/>
              <a:lstStyle/>
              <a:p>
                <a:pPr algn="ctr" rtl="0">
                  <a:defRPr>
                    <a:solidFill>
                      <a:schemeClr val="tx1"/>
                    </a:solidFill>
                    <a:effectLst>
                      <a:outerShdw blurRad="50800" dist="50800" dir="5400000" sx="19000" sy="19000" algn="ctr" rotWithShape="0">
                        <a:srgbClr val="000000">
                          <a:alpha val="43137"/>
                        </a:srgbClr>
                      </a:outerShdw>
                    </a:effectLst>
                  </a:defRPr>
                </a:pPr>
                <a:endParaRPr lang="en-US" sz="900" b="0" i="0" u="none" strike="noStrike" baseline="0">
                  <a:solidFill>
                    <a:schemeClr val="tx1"/>
                  </a:solidFill>
                  <a:effectLst>
                    <a:outerShdw blurRad="50800" dist="50800" dir="5400000" sx="19000" sy="19000" algn="ctr" rotWithShape="0">
                      <a:srgbClr val="000000">
                        <a:alpha val="43137"/>
                      </a:srgbClr>
                    </a:outerShdw>
                  </a:effectLst>
                  <a:latin typeface="Calibri" panose="020F0502020204030204"/>
                </a:endParaRPr>
              </a:p>
            </cx:txPr>
            <cx:visibility seriesName="0" categoryName="1" value="1"/>
            <cx:separator>, </cx:separator>
          </cx:dataLabels>
          <cx:dataId val="0"/>
          <cx:layoutPr>
            <cx:parentLabelLayout val="overlapping"/>
          </cx:layoutPr>
        </cx:series>
      </cx:plotAreaRegion>
    </cx:plotArea>
  </cx:chart>
  <cx:spPr>
    <a:noFill/>
    <a:ln>
      <a:noFill/>
    </a:ln>
  </cx:spPr>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_xlchart.v5.15</cx:f>
        <cx:nf>_xlchart.v5.14</cx:nf>
      </cx:strDim>
      <cx:numDim type="colorVal">
        <cx:f>_xlchart.v5.17</cx:f>
      </cx:numDim>
    </cx:data>
  </cx:chartData>
  <cx:chart>
    <cx:title pos="t" align="ctr" overlay="0">
      <cx:tx>
        <cx:txData>
          <cx:v>Profit by Country</cx:v>
        </cx:txData>
      </cx:tx>
      <cx:txPr>
        <a:bodyPr spcFirstLastPara="1" vertOverflow="ellipsis" horzOverflow="overflow" wrap="square" lIns="0" tIns="0" rIns="0" bIns="0" anchor="ctr" anchorCtr="1"/>
        <a:lstStyle/>
        <a:p>
          <a:pPr algn="ctr" rtl="0">
            <a:defRPr/>
          </a:pPr>
          <a:r>
            <a:rPr lang="en-US" sz="1400" b="0" i="0" u="none" strike="noStrike" baseline="0">
              <a:solidFill>
                <a:schemeClr val="tx1"/>
              </a:solidFill>
              <a:latin typeface="Calibri" panose="020F0502020204030204"/>
            </a:rPr>
            <a:t>Profit by Country</a:t>
          </a:r>
        </a:p>
      </cx:txPr>
    </cx:title>
    <cx:plotArea>
      <cx:plotAreaRegion>
        <cx:series layoutId="regionMap" uniqueId="{7AB3F55E-0CAA-482C-B606-1305F30B41A3}">
          <cx:tx>
            <cx:txData>
              <cx:f>_xlchart.v5.16</cx:f>
              <cx:v>Profit</cx:v>
            </cx:txData>
          </cx:tx>
          <cx:dataId val="0"/>
          <cx:layoutPr>
            <cx:geography cultureLanguage="en-US" cultureRegion="US" attribution="Powered by Bing">
              <cx:geoCache provider="{E9337A44-BEBE-4D9F-B70C-5C5E7DAFC167}">
                <cx:binary>7HxZc9xG0u1fcfj5gq4dVRPjiRigm82l2RRFUdsLgqZooLBvhe3X3wQpUt0gTMgeRdgPnx5sqZtg
VmVmndxO4d933b/u4vvb8qcuidPqX3fdrz8HdZ3/65dfqrvgPrmtjhJ9V2ZV9nt9dJclv2S//67v
7n/5Ut62OvV/IQizX+6C27K+737+z7/ht/n32Ta7u611ll6Z+7J/e1+ZuK5e+W72q5/uMpPW4+M+
/KZff75u77/cpz//dJ/Wuu7f9fn9rz8f/MjPP/0y/UUvhP4Uw7pq8wWe5epI2EzZhBP18Ef+/FOc
pf7XrzE74gRJLm3++LV6Er27TeDx5eU8LOb2y5fyvqp++vr/b88dLP3bx7rK3Md9u9m4yuv1w7Z+
OdTrf/49+QA2OvlkT/VTrSx9NdX85r5MbtP+af8/QPX4CCmspC3Qo27tQ9WjIyqRRLaU6OEPfhL9
qPrvWM+87p8fnCj/+fOp9lf/AO3/11R1eRvr2ycl/O/6twg/solETFL87Nz7vk/ZEVMI25SyOQN8
15LmTbD36MQIe99MzfDfm7//EDws70cagdlHAC7IRmzi/ewIM6SkpHzW+79jIa+oftzBnOLHz1+o
/d3fr3bnPva1SX6c73N0JEC9XEh7DnvYkRCYAOx/hR5En0Q/Ys93rGde+88PTrT//PlU+84/AHuO
dRrfpl+eVPC/I4+gR4QJ2xb8q37JAfIDLikCoYGLR9dHE+T/jvXMa//5wYn2nz+fav/49O/3ffc2
vf3yA2FfkCNuUyUF+oosh8q3lDgSSGJIesij+uH7x2zr0feX1zOv/KfnJrp/+niqeve/f7/qb1Jd
33/56Rwy3C/Zj0QfeqQYlZTQr3H3MOm0wEIccQCorxZCExN8/7rmTTF9fmKS6ddT02ycf4xpruvb
+r56ctD/HZmoOuKIcptR+9H5Afj3UiJLqSOEJRVUsUfTsSfZj4fjq+qWl/WqYZ4en7fL07dTs9xc
//1mWd2nyW0ZPSnlfzcIH2OBEBLvodGeQeSRUlgKpSYB+jvWMW+B5wcnun/+fKr11fnfr/WbawDL
H1UR/98ROKyy/2ydfFzepnf3P84eDOIxYRIpclghkCPGJbWfM1g1aU0sr2P+BDw9NzkATx9P/f/4
7d/v/6fl/Y9NUDk5koJjJQh9zoH2UMeyj5StGFfQunj8M8lQv2NB88p/fnCi/efPp+o//QfUB6f1
bfwD+0KMQs+NQwYkH9sOY/q/p3xMjvCD2p9qs6nul1bzB5p/fGyq98dPX2j9H1ATn93mtz+wEUoB
ZjjDnNtfG6EAJ/tap6PPCy4If4K2x4xncRnz6v762ETdXz+dqvvszd+PMbusbG9/oJdD41lhSgFf
vrU39/WNjmwqlVBQGuxXX8vLmNf303MThT99PNX47vLv1/ibQMc6z3X6IxN8LI4UB60LKKn21U3w
ER3hnohDfX/nIuaVfvDwRPMH303V/+bk71f/NVS9t3lW/sBUBnTMbTw2Ow+Vj+iRxFBRCfxY8E4Q
/btWMm+BvUcn+t/7Zqr9680/QPv5rf6B6M5gmAKtfCSeOv2TjgOEXM4oND3xfEJzvbScP1D/42NT
1T9+OlX7+h9Qv163uh7uyx+bTUIGLxGGZg8Y4OHPYVNBHkGWqQQTTyNGyPP3If871/QHFtjf0NQO
+99NreH+AyDoBmrrH1XW8v/ruT14yPxcfvar6YhoA5Xtl5/eZZATL9nltTH0H3/3PKhf3da364cJ
/171/fq3TzuYPPqa/zy61umXX3+GSu8B8h8r//FXHJzAjYEk5NZydFXdmqetPz93f1vVv/5sYXok
oDEolI3GXhVWkCi3949fiSMb20QgKhD8xbYBANKsrAOQTI4EzJkAGKTCGFMCwFxl5uErBK0vAuk4
UwQDAeGZV/Emi3s/S5/18fXfP6UmeZPptK5+/RkgJH/8qXGZ0O8XEhFoODMY+EI3jUAAzu9u30KI
hx/G/68rvL7BXnjpI0v0rqhqajklSdHGg4fWeWeVNygusfXY+X1U04xYjGbkSuiWEjHW0wiDTvbl
JmmTFU2uLwN/zXB20fDKCZI6dcp2K3Ryz2KyrjwdO4pGH/cs9J2iCZVEEBtybCXERHTv2UXcFuVl
o2l5noR50axDlQ7HKtS4dllhB/6FHHR2PPgGWQ4Som1d+FniHy+sBKw7VT608hUsBjJPCus5VEKL
K1+wPrgEawTEIViQeFXFDAVOO/jYOLIacLmKRYp/a7Oysp0wKbzCxSqOctenMjgnoVXXjhBVXixY
aMYxGIFJM8KUQ/yhUPXtGyhVkSW6Qe2C0ODWYbFMyxVryuSm7+quX2OKUXbekDrNV69rZfzFE49k
DAsbbASh0cbg9/uCeS9ZEmT+JQIf+C3jJvuty5RYeaTTZzFO8Icm4fYbSxXZeyRC331d+mj8F9Jt
PDaOFbVtPvrt3nlIEKsEr9Qu9MvgvRZd/RuUBsGxXxP/MTn8wyMwnqwXkqSEOTO4oiJqNMCeJBoE
XTFY3s4LKLqRuCpOcGLwgpC57XDg0nDJbAnzi8nxbjLuZ75Hd77H8lXM/O6m8xFa10Vd37yuuLnt
QDLDOZGSIJtBGbW/nbghvNY0ujRYmHdFJYpLW4XF6etC5rYjYUJGGLa5gEHxoRAT8YhUsb5MseoL
p+BBcopYwd6GWd0/tuP/lHkUhzMJGAkQPD2bWdt62NPRJSsHs27qwC/dxDemW/C3ObVB+8QGGGfg
bmJyzGrV9nYdaVBWNLwLk9zfVjpNF84yhjpp6msc0APKW0wZ4A0EtX3jtHnm570MLjONiLUq7KJJ
j1OvUi5mdvkxpUl93ZKBo1Xa1QSQN5SJdMucYHsjPNzRhfXMbBqKCjheBEH4YdNND7HIeBLLXVWn
5WnkD+iksaJu/bqvjHuanC+AVqCRSWIzZrNRJ3vnK09iWnoF3hHS5E5oPOOYLP0QxNFvnSrPXpc1
syFBIHhy6PvCjBBNMMuueaIU73atF/mntvH6FaI+XwoX42+Z7EgIBW7CGBRkHE+8P0wDpFBMdqpv
yFlSidRJyjxYgXNlbsFQ5RYeYWuS9UHoEC/kH7kYrHXJQrodjOWdEh1774qiDq9J6DeBU6Kyc6kV
hm+5UekC8oyLmS4WyJPQp4IiRkCicqh+ZkheEEJ2gpTW5ZA1+W/C57lT9kw5Se+jE9Qi/vZ1M8yE
Dogb32ROMKgOUGfCmu1CAmtydRt2btB1yXkum8EJaC48J41ru3Exj/utqIR19foC5vzApoTbQI6D
YfDYM9r3OZNXSgOo7Gyv7taNVVYXXRDoBWfDM2kDHBuJBbS7iS3EuIo9z64yXOC0RjvIKyhdmy4j
ZkUCzDKHDKr5yJMq+GTlVXVtVA8ZzUBT2TilkOmahcjyVwmNheUYK7GihYON5xQAh04COANXBCaw
h0sbMAlzVbAd+LFceWUWvMW1jn/LgpCsh6jU7wvapitcVTRzII53H7uU43WgGw1/U+qN9jr8e5zU
7QLMPuSTU3dUkMjA7ADSbCYnrtEMXLWVQjujQ3xmBxkJ3ThqmrOqqdhJxjt9bcoq+yTSLjsvy1Z/
oFVt+44uqh47MeTwa+GX5LTL0+gsTaz83Z93HCXp2GkUkkGAO9SbyE2FoEzYWSVPN1WqSieMpLl4
XcgMItqEAKFQMgE2mkZPv8e+jvxml+S4iVZFzYKbBIXC0YNXs+M07JKFcD0Xd2xOCOwIXFUCb+5w
W/nQtJjhatchU5/jOiJuFYXscyla8qYt0045HQ4i4fSoxRdM4+6EcdRcewPFfyHmwJEEyjaW0OwC
FsfhUqIszGggy13sW2I9aPM7Il28kDPM7ldC5kgUpeOUcLLfOiXUi4Jql5SEu60MYzcoq3JjsoC+
1X3ZQugNqgISCS/TjulVbblDXwfrtCzRgu5ngoU9pi2CQw8J0Wn4K+vSLrVV7toAaoWE4E/5YO5b
iX7zMuWKYdhUNl0KUDOn3wZ4A1awVAiqhwnmR7kUFc/yHW1Z6Fh5WTheyLjLsKqdjOFTluYtbJts
u3j4YI04Sc0V7+t1jbPP/phzvO7ws+sZgQhcnkO2MUUjKotG1elODX55Cu6drlTP7YVdvxSiMARk
qOLHDIBBOX6Axlbql22ZFbukI8GNRrp6h4NM/OmdwHACE3ApyaRkfAwJe5Cf4T5OCt7uEsPKO9qK
6GzgUb6wk3GlhxgJQiSjcGKVYgAQh0JSS2UWF+2uRi25zuuhPvWGIfXdsOFJshQpXoIRFCXUVtDf
ALqCbU98pRcobFlQ7uxYp73DJPOvgo7r97TqumHddrJzSR7SG+Ql5rSDyuW2xyQ4U5Rc+FXM85Vl
N8pz47qrCqet+yhaV7TK29XrLvSiUQHq5sJGcBEE2ESw4ClucO711CO7LOw86tStwcMKqUafcy50
6sqK68QFOl9CHdFWFvy37vsTv8p4/Cd9YFwJ1AlwwhT0bBSaOFpEu1gGRb8TkT24kIZGqwFptGCX
qQ+AEAm9fo4ZYBh0rCb1SC+lb9W+2bVpGbllG7YXAnUO69Nwt6DYMaTte9uDpLHuhQxGQB0wkWTK
hLY1OEDS1eXVYImQuzD3t890q+ixrnTooF7Ym7INrsq0Cd6kvLXua1Wos9wuhncLqxkP0CurURMz
a9v3BcnqnWZVdQFBJH1TkNa8Qai9KCwm1oXfBzex0G5s+uEs97PmuJcdPrGFT2I3I1bUL5h73P9r
K5ockK4fdFh65W5oLVRAcwh/8eIqvmpbUTleZIdOjRlfR1HQOjgv/iyqjdYhHMOkmRBMoEdxiAUm
1dJoXu3sBLeuLGri6oonC4AzrREehADUKMgMgDaJRozYQzWvsYoyjsAF8pq8zWrhHbdFf0HKbgPu
Xa76Nu22C3YetTbVKsXQOoD+KTQR5MTOsZWGg6qLXVVJVDtdS8g2qfrhWqos80HLtUldgjIf0gOp
34ZdqfEKimbGHYozrBZOG547BBxzONJQCtuQlhxqgIZpzXFcQcXiq/OhSaCZpxsmctcLrY+Ab9gR
UGqcqpQht1MiWRkt0TEUBumbLMmL2wXtTEF5NAjkLVRxyJKAaTOBmLpJZCZovaub3rJWJAuqT1hX
tnQHyCpD16SqvciKvirWHbSCtOPZubjP/b4uzqxcq8wdmGy4Y3nGbELd086xYoSbM5YU0f3CWucs
CcAMkAhgCGnOBD8gaqCsy5JdY6f+sKYRE4Er0SDBXq2tbCeOaguaGH4VFK6qUP3GcN++p0MLlS9Y
MhELkWKaB4y6G8syCdZEEoD60JRlbDpfNPkOW8Wg3dygdiNwbJq/4jJAMgPiK9xPFACeh3JiSdOQ
6HHfNIWKD9A8dCNFY0iqolS6XpRkp2mR0cFphBkKdwginKzygsY77flF4nppa/5s2xQ2r+DaDKQo
DBK/F4uSdemTQaqLSvZq66csvmpwEHzWQ95ev273GTUrBuU7EI4UVEtToLYDj0VebF1kvd2dsiQR
6y4qrAWYmDkH0GWkVDBAP2iZjdFiD5hsSMo9Q+RFXhp24nmdWaXQLr6KorwMHNWk8cnrm5rJMpQE
3jjGkIARSFYnAtPBa5KybS4qTaqPqMxr5g5pm+ZOKw1LnSoYOnRcDQqHjgqbOAY0avsvaePVeiHs
AO7A5g4gEnIymDfBRRCokxXMSA43D9VT0BmTX9CADYEbtU3hrynMGT525aA+clq3N0JxmEYEEWRf
d4w1LXIt6CtVbzpoXVHH91nAL8LE8yonUXZaOIMXKHOaKH+INgRng/UBWZU9nPVFjM4sQyvLUaYG
3ZqSm8GJh8RvXCLqboeHPLouQl7cwTyA1S5HOMndapBl6dhDypIV66ygWfPEtn4zqYmuGl1GhRNA
TLyrK+Tvsrbr77iofLbOirjCTqtj+6TreU9P/STqqotaNF17XBie3PU1jS23hmZouMpoYt5WDJee
q2KoMBxsiGeOke2b3h0Iib7YKSl8p22w9bYYmix1G1KljYMgeTmNwqz9lKe0j1aaWANc642iuFjZ
DaWfMfVJ7jQWhwGXPwzyUmuaFS4IJ5GbIZSasy5Uxjiqo+akTmFahZ0gDGzl9IVIoNHTYYC0jcoV
ztet7LNMr+pSS31XRyjt3MqHKLIKSgbxhLR9nx7TSFq9m6lSJpukySLlhE0TRNyBp+zYd1Komi3X
tqiRJyUDst+FJ0UwOL3qdHfsGUt1b1TayA31KvhxxcranFTUw7+noUbtqqZt5zvNEKWDU3t+Wzho
hGdH5m3iO54sh11CiwiCay2KyKkzuGW3KkXcgQGjOOOOh8FJb+qwjc0qZCx6RxpempVqKi2czMvS
eOW1UHg6xSB4saa134dOU4F1VoPyyysroRA2iYjJlWhjgnes6mzAQK8RiZvwCsfroTKmPMFg3E9R
WPnSrUlQQaEaJKnnhqSG8aMVm6BybKXxfWVBL9cbrO5zZkg8nKUo662Nz7zyLhNRNewK3aeJiwe7
jt3Ir7PrOvazatUzGTKnpiHGrtCYv+lrEr31hwI8CPVxUTmmyGXqeKqzlZuVKvNXMAoFr1ZeXiGX
VrLNnJbTsDvO+hT70OWlDXGCHFqpbtP1MbQOWtyrta+8pFwHicXolsQmNKs8C/1bVgc1OvZpal9n
ou/e0Z6I5JjpMGiOYeDVBU4XdtE71FUS4iOKdOBC1dq8aby2ucIZDOYcA6E/WetOkS8i6nJ8XDaK
rJNBN+c2p/mGxhmc0rapTjKfBvTU4/Br3EJ5wmnbPLwRdo8TxzNl8E4XKd7alFnnhfCD1LErPARO
InMjTjMrrd/VRunLrvaq1NGBLlqngGbR+xrJlLqkC1S8NkPLAEP8ovJXOWs68xhSv9IJ3jxi2+NQ
/C7L+1L7wdf3DTz/8z8XTy8xeLgo/+3z8Y0F3/51md+n13V5f19f3ObTnxzlPf8oiPsqfyQNHPzj
BX/hDxgKjy9G+IMvv5O+APnm81sPXrAX9q5U7zEe4JFH4gKkpUcYbluO3TIAdIjtT7wFDOQE6OiT
cZQE/CRo7z3TFix4Bjo/XDFglIE3QXn3zFsAPzyC4Qi8VIE/cxqetndgJaCifP33PnXhsMMFd6OR
DbIlRYzCTXVJx0xhL0j7SWbXKmjJ1r6EiVkaOLpz249Zvkqj9Z5aZiQdlmIvJU3S4gGmp5HNG7KN
JHY0Wvv6TMTO4GZ4VxbnFhQHr8s7jMAv5U1SvA4PPorhzG9r+9Ip5GkD2NeFf0EITOGgthuLcOiM
H6ovZyzkVtHjLbzBYxXGn0lyV+JwE2RLnddRO9/yicfdQMtiZO4DkQWY4oeCEuhDdn3jk21aydNC
566UkFYs0QZmpECzE/pvMEyFwTCapN9xA9PvLMnY1u+a9l3de7kbI22voriiC9naYQr6sCEQZQNL
W8BtTGiyHm7I7sow9eOSbYuWSNe242HVscD7U936RykME6AAAZUCBn4T924yko/pIttC+Ncr2vB3
xm+D9ZDL/KKHqcWCO4x0/amZALuVDaQLBn3M8VLR/nFqoPFTQAufbeH6qSGuldjJTdZmkHFCBuBD
4wNRGTual412ZNugsyjyy1to43TRqspUxdd+y73WsdhQxm5j5/atCdvcP8a8tgJnCMLwXdbVA1Bp
UPh7UMCQZaVT0nzytU3Mm6Zv1UmYRxH0NDr4cmF7k9b8ozqhVoYRkLQxA1Q73J6pWsT8wbAt1SiA
hnOxY5H2V4El2QkabLfzrMuEmc+5Vw9ncWVVTlFKulBXTPL8h1VACxfwFFJsmOE+GGEPs0TuFaJu
QMmEWnhFOuQwVV+EstdO1YfH0OlZ87x2UoVOg3JYOvJzSoDCEY7IQ+0E/zlUAsts5NV04FsW5ZlL
gRRwleK3VVkNa0gV460O2QquJRQrJSCDtUp6ye1OLM0vDyv3UQlwswEaSxAJoHKHRuPhKmpJwqTW
hm8JjoqPwqTeCbzs5VPThNGJJqRd9zGKLqDPZjZWUedr4GHgk6qLrdPXYfbFOYaYBiHMRsAyIkC+
IIfryKmqaCsz61xEvdj0yu6uB956q9elvLQ5iOHAiGFgdTjM4ysj9g8WjGagMU2MdV76K9sbzjo7
/wLsqsEBUqALWT0UeViG4G76wr9+XfbcDoFdN74sBHj0cLn/UHSX4agt/cE6l/isxLHTis+vC3gR
qca9fRPAJkGkh8EKikhrnRNylfRnTekadYr4AhSO0HMQQTgFgpzkwGKiAgPwHm4ji21sVKXUed1Q
7GLNr5lVHuuShKsw9KITX8bB+k9v7EDkxDcqqC+TKrLVuX0ZF58wuZHRTUVvXhfyAnIn+5p4RhsF
ftNkQp376HOb3nJ82sZXr4uYMRAkbzD1HVv6ELQmBgLiaRVZTAdbyxrcEGoeRYzb+VcNbY5flzTj
aweSJkZqqzDFZAiCrcHeccYlcGe7D6+LmPGDMRMFLi3kfQQG4od+UMiGdEkRBts2N8GmGYpTGfnV
OvXFeeTl/UUVLM5D5nY1kmThojlw2th0TNXEvamLvAaRfrkp+vZTKew3r+9qScTE1ZrS74usABFl
Dx0Qape+k/OllHI86ZMjBLQH4BjDO7U45N8TIXiAYiz3TLCFg+r5zZm0Nj2E8xrcIFXnsriuJV29
vq8517OBDQVTG+BHwPTs0FoG9QWJKYj0yQXyyeh1VnulK995Xc6s/r7Jmbo4zlVoN7wNtiIqN6zF
jRP0Sbcg5EWxwYGuBnklcCkpvPxnOtlHsVdq3oAQfCnSdcZgjB1fNmG/kYljFUvJ2Ky19qRNHD2J
YMSngce1TfxkQ0xyhkv0JQl6J1N05YXYKavc5a29AHoPkfeFl+zJneSAuBdAxPNAbhm8RUW9qZRZ
+cVZHjoBIR+bol9FPncwLh1tjJtE50F87wcnSeW52vrclhfwrsC2YVCr1xd+2zhttg5FdJyoaFNR
vumyepVK38HWiV/2fwHp9i00WnAvtaqRXcgkRsE2b4NjDDkFqHDVwUCWJ7evO9wcDO1Lmjh2y2th
eA++EJirEuW7Ygi++OUHXwOJ2zLVUkN2PJovjAJTDjW+moe8oO00ylitPdBg28DEZZAn8CpGVX3G
Q+kMvflEG/nOh4K0Kz5a4SqBRlp8FeapE5T9KhvslUnPwuZKhL1Lbc+R9rHP44WzMRPGgFP1bYET
zXuhCVApFSB/FqtjBAnmznQocNnQL4XlubM+Tqbg3YDQWwAS/6GRNeoEzg0OtnEWlyvDmXAMY0u8
pTnk2pcyOQZ9IwKv5h0cA31bmfKitT7XPTtLyBILYnY7cJVDQPIJBcE0Hw/jikdQHAfbCL0L8mzV
kOEv2EY+S4DUe6qwcGjLBrZSW7ETAa9Mlld/JY+xxwsVQDOCKRChE6sYYF8PpR6CrYev/J6eZKhw
LZovlN1zbgYMCEjVoSiG5GyylUxDNz2vPYBgcH2reZ8Pn9t8oTaZlQHXUqAnAjeBH67q7IMIERkS
OhTBNkwvgIXmRtUGZg8LgfFlGQbBZLz88iRloi9KB9hhEehtBzdtnKRmZFVBc/R08Px8rUNyIWj+
Mdct9PH5J17VydqnZbewijkU21/ExMk77lOPEdjq0MH4pYiZWvWdpo7uO+5Iy1+jrF1q0szKtGE6
OnYu4NbjJEf0dI+KyIAJT5O+cZqsc+TAXEYu+7evQ/TsCd4TNGLqXjDgnTBlY4+Q1BjHorcc+kIQ
pIZ+iR+0JGiSwodj1dJ0Mthm6roGonknjcvpmczzhdg865nw+im4Jwa1KpSGhzuC2KaAL2MF29S6
8UN7XfY3ll5KAGZ3AxNjoGWNvaApw9wQoOeWVqi3Ifnd9gcnCndKxiuYKCwEtQlRGHoA4xEAHipU
xtAFgF7y4XY6k1p2WWm9bahwir5ewVyqaC/S36IA2h/pSeei0BnUCqXHwKl2rAXnn9EmXK1jwKGn
kBXDHPlQfNTGoba7caPqpqY3AdRfS1AyV/cfyJi4BilRnXYcZAhmbSALts9Er9f5cd3HJ31Rbaz4
iyXJgpvMRJTxlViAXdBiga7DBFqMTVpIVH29lV57FRZ8BVe/A+f1wzWrPEiDQQy86wZaWYfK82xT
W1Wa6K1n+DGUxhaN1nDVYsFFZneyJ2WCFUZYYd3RVG8DL3aMXTgKunSvb2ROBHShgJs8Uukhdh1u
BG4gBh1Std4O8sKk5bHfLPE2Zw7UeBuKAxVYwoRfTHxANUHs12mltyV6r8lF22VvA3JBUbzQWJwz
CUADXCWHd/ZiOMGHO9EwlQ3igoM/i3uWvLXamxpIAq9ra6YogWHLNxmTM5NVMP0IY6a3LBjMmR/R
wjUZyzfQ0j9LcvtDqKroCsniqg2jpfJraX8TPdYDKizTgOxKvlHN+5B/qtXvr29vcq3iAZIO9jfx
hkFq3HWV0FvrvMJiw09E7wyN4/mhQ+8TuG9m4w0zrQOll50sKXfOUfaVOypgL2DVhLYmaKneRiZ2
+nRd8A86QY6K7l7f5ayckW87vmcSpiSTXJ3lRkYo4JBEfRTdbdusWfEOobd/QQgMekb+oAAxE01m
HRMhG4MitU9YtNEuts/jJZeY3cmekInG4FKsFdDBhoDYq3bNK/1WlKR3qjKiru7YEpd8XhzcHxlj
L1x8m4izI2YlBQFgtYPYqfx8JeqzuEiB3LHkCjNJ0kiMBhIekLeg6TSB146xwpQ2xI0SB0CLuCJh
C0QCA0SX0knM0pWFOQzclzZBDtx7XmFCkDaUK/tDYpVOGV/hwYEBU1Cdm5A6eXfTZgC/9tqPfKfv
2QIKz+IKTNEQ3M6AN59OW1Npl0cetgEjOx/6BXAlWLimbyVcTwMOS4mV58QFHVZlH7WbDCgSC846
Cy174ifQogogfeJR3ZbqHaNtx7NuFtuwE6LnI7gwYDk/IAwj03vFQxJIC5lyBOjasazLotHgpUCS
+qghvKnyg32Ds1PIilYwT1soasYzPWkgSIYR3IWEOSKBW1CH2GKQgKZYYPT2fZ/BNXudOXETAB/p
3O7oMbX/Qp12IG48SXtQloWhn8QliENd7HD7Ki7vh/D96wgzZ7T9LU2KF59ZnU06kJE3Z1l2q81V
zxe0NncM90VMkFJaQVAUzShixchFStaFdSL7+wovuP9snghUZLDOeOkc3n99qC/Pww2VPfh/FRgX
UmIn89/6OVqFxvpignyLgB3ops1pHUVLHPwRSl54BlA2wSvGLGgqOm9jYDWPIR0uHtNTMSTaUa3p
VhrncmOjuHF8ryg30N/DW1pWwGhNEn9Bz7NxF+oamAQCiRTIjxNFh1asC3hBDuyfXAFhKTuOTLEa
Gvol0eUFBQNQazgd24Y0R+vY2jTtqU7Rwohp1qH2FjHp6aG6LH3NOr0t8IUCbiGqrhaHZbPncLwq
BOxgqHymjWrJq6iJ6wwSqBJHbuopccqFn65NPPDTKDcMbsf254jnbCHoz7oyg6wQbifBbZsplUC0
LMmaGATXOfAtccM2QE4bXJmKZmX7XK500fWnr5/QebMCtx2KEEB1RCbposn7JoxNAbDOrQtT3ETN
CaHrrK6PsbVS0I808r0XsbUGZh50ldbNp9cXMBfYGFwrABrrmN5PL3+1tfSMaMYqJfQu7JqtYDy1
cHRnnWZPxMRpZKiFKFsoUVD2fsiBao3+P2lf1hu3rnT7iwRoHl4l9eh2J3ZsZ3ghnMSRRA3UPP36
u+jznR01W7eJ7QNsIMBuwCWSRbJYtdaqe8OWCXGses1fI2Laq45jkIBjGFHy8huiU5p+GZ3Oz5vk
oU9+ZZnEV9biHDgnpGfAHIQChxB9zISY9eSVGFN+nKfJz7Ijss1xLrl1V10SErXghgNfhJre5aHX
a7NbERsuObqTDxhX4Fg/MgvU4ES+71aH5EA+xUblC3lDwRO1jNZTNsIWHd0gSfSgZX9KfdpYg+wo
W3UIqDioOhYMR7oQ+HpDVrYgXicnljX+SH7H01bvtq51N2ckOHhuGaDYlgBnatoBQYRlF/0WOO7b
ji/7CP774v4tWgeXiYaNR+lrXCdBmxzn5OdtG6tOiSwRTwIAgHcl3+OWsQoIR3LyEJ5Z7n6kWhBX
n6N465RbMkusrY/orzXBWSKSzlZV451uxYBJ1GEOFHcZP9we0up5sRiSGFKAtJAmGdau1avAJj8i
qaSObNL474uFcQzAm1iDSSu6oLUfo5xs4njeZv0YeC/1LONkCJz3/4s5FyMSjqdudGg9kh45NkoA
pf2UAhdPG4iAHHgpqEuO5chS31IfqZXvLKMLY9b6ETwylUF+JHMrHiqprQ00yTHyOKMBdR4IkSkP
rLoI+LeA2QBghbzU5dzOs+LFTjbhlAS1u+mc+QCY+LdiNJgkZlo9TBaGhN1VDZU1ZjYmdUxftTwN
0DQNylUAO/eNf9shZZYEr9dIbQIjB0vFbO0rnR1RugHMISzY621Dq6uzGJLg+W5RdCVYHTgw5mjw
E/stTUDdvm1Dtj6C709mDgWrDjZm5zmPjU3R/NTSfPO/GREcHhhhx4hVuJmLRUnJHyAOpEHc+qpA
UwmMN/6eE9ZfpWaTmyMcLdey3QC2g5L/mdTx1CYSR1ufsb+GhOU3oiL2zAgz5lT2XW68uZO7UWpX
si6r9zBYPiags6alv0dxizOpbAeHTTqC7zGyHKC4DMcH8pv5VLM2dZZod24EftlHlumvTWGvsqwC
fNSCza5/VbVpA48rx1JiZPWwBUMMEGfQiyEie3kglGoU42U/41XB/qQZaNn93kzeejWo7e1YyNQW
1hYLYlHv0HeubSJ4RdHSjnqjh1x/DO28iilmWBI67JqUZYfbs/dehBEfbaieQAkD6TveDulyZE2X
gpUGTCQgSfO+8TTIxCFtmG2amO1YufPaLX9EDmmzSfspdOYHy+m+tJ15BAkySBU19ed22t3+qLVd
YXHdEqCyACW3hO2tQ2DHYym+KUnGEKGcVvwpWsUfu81tO2tH1btQFu/OBTyjsCkGOpXt6Gb0lEWP
U/QHRbDbf3/Na5Z/XzgKaUyQeVJyemIFkD02aHapn0Zfy6kLalyQRRretrf6+Ae2G/BMsO5RKRAM
goFlVnPLB+QN1bauUnM7p7bh05E5+6jUU7/JvCiobDC2ymjMv00eMLq3P2LNeTm+DdAwpB2vmPiG
k7bMsjFoLXrRIzVAKUyxX27bWFs46FlCwAJMEhwz/PfFOQNaWNfOOqOnIsufG7z2wYWqyg8cZjiS
bZAXdYezgi+NVEk1TaBM0VPVFGbQqXEfqEADhX1Z/mrKHpe1Z8sE3NY8BiVZ6HKgOIs0ouCRyAvX
ICJP9DSpEKZ47iH7kLLvGgHpLL+fPCYZIr/CxM0PER8gB/CaAeNWeJ4lmYcaRdzRk0udl9Lw9e47
1fdjsU9G8lkrP+P9KfGOVYucCAthEAidcPXS5coxQ00yJbPpqW9AtX1lboF3y9QGzIyQMnX8qBq/
VZa7ve0v70pRlwM1VQPMBzAOUMtEUevSbGOBERePEQoVv5ytmYVVfqdlQfeTvCFDM2qBN56qaWcO
AZgIPeRQ7CaIAW+BGoNkxq89Fx/ClfmA3sZ8i+mpAWDCrIyq+ORNp04NtUJyUa2khmEA9BiQx3ln
QZFsPMVqZYABARDQgCdHm4TzXqnJZ3uqgKR+Hsa3qSiDoa4g1UbOU2dLxnftwDCPyqSmeSgfQrzs
cqKr0rGneG7iE+4aP0prf0BFvtfqALI85nfUFSX2riMOThFHyQFUE04kFTZp5pRFDcHa+FQ5TZD0
P5pyDPrhV2Zv45xKrqU1WxA+5NrykJ8C1uBybFmpcClRwECMvtzo+Zf5SXFmQKH93PzX+UMI5mhA
hgKWBgCUCIHyutiJU4YAQDH/pBRBVHbUQIm8vSmutyKkknB6AjCh46gRz7dca5VkzpEKahOUR/Ln
aqSB9zrZr0rxpn/1BsmLeMUzYA5Ee4615nXly9mrc320GtApT2zIUBVRQoN8NclWTw8u8xBQ/b49
urWNcGFPv7SnAJGSFA2e+ZqdbUuiBX1pHbLY2blaD12gyI/GP3P7QzlkCWQyfkqsc78TDpwL64Jf
1rE7gkmNtIkSK3vHHX02ky0ELo5NcqQpufc6a9OU7p4M7VZXWVj2VoA3gGR3rAQEWGNeIAJXCR14
r8hlKnGZxTMrtjcedOiumOqPib6A9btrsiYwjO9TB6K1Ibs7r4MAbEposSAzzcvCIv2L5KoWeSzD
MWenvuv1Pko4qHPLXHglKQEYPcCOnJCA/KLow0jXJtaUAe0+T7/VXayGZTwFqRkHsan5U+4/Wwd7
N/f7QvFZIyl2rhwHOGaRfEcHFVTiRHVCfkBUU5Qga+X80sbGz+hTXb959DOlvyTedF1ZwRouTPGt
vIh3XKczXWWAqWp4pdMbs85Jznw7enTmnWkfibtl7KvEJt8fggcvbYpZFnN2tBLFFOzXtPGbc2zt
E3ZHyW782daPsWX6+A/qmyjoSAyvDRYlJGRdkPTEI5sfJIvBRqTGdI/YOnF2Mvs3tXpN3xrVCKK0
C9z2yXSjba7IHvs8sBJHa4P6i6UEQxKPgUujhGl1N414H4/1hid2iQs2PaoaeiE5BlewasBBLiwJ
sasLsr8e8TxaPncBWIxK87Wo9Q2eXIYHzmzAlCyY1Lu4jD/rer6LvUcyyYSL1rYnl8lCT0OoeiL7
cDnasSEzVfloe0XRgloZSojvACBiG5QFkuVctwVlcnSewAUtgpYm0sxxrk0JqLQsMI12n5Wfohyl
3H0FYQZotb1oJti1DgkdM9/wKqGepaeYzptaJ8+3P2blykOk+/dbhLm39Z4aHUNdrkDKsCw8yCa8
pk4NyXPHn7vcp3ESSLPbsgngvy/82QMtiz/ncQZr6bNXuuFQOFt3ePvA0DyUyk00DUW5RXDgprQt
kEg8bNdZ29dQ1ui8sG3t0DXrN+qGs2kEtFP3t42uRLN4GqG8A+YXQk2x4suKvrPVWEPuJQNNoi9N
JcgN4/8UFf6/4tlre3NphR/EiwnUmRK51YDki65kuzbW9131YAxIPMhwAKuGNBzcYCajei4qiOWj
1UPZWYF7IJG2AZyv3DHL+WNiA241SHxIorzV2UOwbPK3ABoICBFRO1vuUDETLKoJCJn5YWJdeHt9
VgfEmYcIjyG7LyaS0q4BklLBGZ5XXmBY91DZ3yjRUZpdXIszdF4N+68h/iGLJeompZhHbkiLrZOT
x5sq1gM69gdUCSDQ23NZ2HGrevQX0g7f/7dBCu4xGlZUt/wetuc9nbdV9hnCJb4WTZJganW58K5C
Sgp1YKhzX47RLcEVJBaYM4inApB1jHze3B7JSogM9gaYiPzxZONRc2nByOohA1UEzAe9CFEkJYiU
be1b1ibbEuVmZ5RctWsnE9gi6A8HDD3MCSeTkVUp/jeYA7TdTDYgsfv231dSuIDXXxOCY0yK0VPQ
OJPT1D7SfgybKPN1aO3cnrhVP19YEZbGsAoo0TMwAYY/DENwnAfQOeby9bYV/lfEGGE5FiEwKRHs
QnEAYxn12of80qYa79LxPNIuKKnEFWQjElwh9woUhAErP0EF/N6l05HFb2P1Vaf14+1BrRqCjgqy
rMAMqe/PqOXOTZVea1XsnkqdQrN60SbjvlHDER0KbhtadbaFIeGCAoyrtiL+3Gy0ErG5xl+AnvWD
FJUluZVW14nr2oN5wJmifCMvhlRDkdorUqwTdAGCyTimqBI+tRRlNZPFf26PanXLLmwJWwjSido4
U+BCHLOZPw0FUXf55H5qHe0NLVaSXZFPP211ZpKdu7pqEHiDmiwCVlAOLoeoNXpuxh1ACI7aso0T
gSvCCvKlMC1Q/2M6SvbX6tEHnVh0JAD33xQxf82sTmZlwVzmINdqsRSXPSh8Ep9f8xBkrnnfD65O
LD6o5pqUTllm/4H6YQ+3xoP8FJcZETZWkrp573KUTaodW6sGB/beZjJ9kLX54sQJZPqQwkFgdLk8
pKyAzfeQ64AsdvVF66vKtxTKJA/QldqNCVDvXzOC89GoM9upGHHreh7bF7QygLXLfmQ1zbdZ5lGg
irUpjHjPkdHr7A3RUzXsiRKHBVR0N9BXy/0hs429FieQcIvn6AjpGCl1hccx4rm5/EzBWcdIt/8D
Aqr1gNkDUAPtZowgVGFYe9c8duTO8NIArz20LvnAoYNEmg1JMOiXw7EuF0KrSOZ5kP89NRsQrd1p
Wzzf3v9rZ83SgDA2w4KQTTIjy4SA5w4QQxcdMooN5J1ypHfiT+acSHb+aqjF41OXt1Pimd7LIQ0T
SnYR5HxPVll6m7JTWJgPKvOVYkg3qV6nftVFRVC4eNSVLSu/1xa0BG+Pmtu4WlGcBIj40DIcp8Ll
N2R0sLuY6LidtB/gTnq0hnzjz9s21k5WZOtBzwTIGCKWwh4qIiiB6CRFEdAJVf1YGU2o4OVf/ABi
IWok5fH37OPViBbWhFnVPGarhYGzJ9HVrUMCdZoQKU8PKAJt+rbcKvWP3JgQlHUbV28Ot4e6elxA
WR9du7i2gSsM1dOSMi5MnElFv6vdYPzI8Y21+ufvC4Mj/YS9oeDvjyQPNZ35cyILjvmxeTV/CxOC
RyjjrEzOgBvCrIZtqidbXbtrpm5P1SdmvFijLw1eV3fewiL/fXHLt9ZAFWPGoKj5KxsV1/fiNITi
U9hM8RvVtreXaNXjF9aE2C9XFd0dZngjBXh5Rr83fml0Uf2vmVc40QGptaEMASEcUZWdaG6v0nf2
Qvpa0Z+UHj/CCIENJIVtExg4FMSE5A8uhrSrJxxZcxyiBPdUuGHVPI0y1YnVLYWXEtfwRWSMwOFy
gTrAKLJYRaIro91dy1hA86fZBmC3tf3MMX3XGCCnECNFkXS7KXc/cvYjkYfqLRpVobopLJlmV2bC
BrzmLf1PBqQTiigdTN/2i5VTCn8dS4WoBXU18TQ2jDxRCwYjdY+SmtH4ZbfLqAG1ayVkMZQ3C8lZ
sbLRYJDL9qOPsYncy+WsAjYyOURDVRoQuICi16Kp4kbVISM4eS+WlRw79dg6srIt377C9gbSFax8
AOp1SNUJJ1St2HXV2RU91R5yd7atPDVJet8qFQkL1ZH1JljZbDisAGkHIBT6IZaQGGFmOmbmmL7j
MjKUKEvtfnAfbi/cyvFxYUMX5pEWIAEQSk8tCpSTSY6pM/nxeD90LxCxDW8bW/USXqeAWhqKIWKV
kgyI4Yyopydzfq/j561fWWa81YmabZk6vCpVxPC+t99u212dyIVdYdla081mVynpSUErygidCF4b
maDImgkMC01HuYTS1UuE4Y2letlAT97g3kekvUPGvB8lUGj+naL7QSAUhAMUVcCYE8bR2H2nehGM
ODpQOm/MkTHI1/wb5AIQXtF+BYrrfJSLy2TUeOMN1aEnHiVCoiHZ2kBgFuTx9nqsOd3SjHBLNkZB
8HAD+iHJIF+TbXX3oO+TGqrF9NttS2set7Qk3I5Iu1VGPWFAzrRV+rrwM1X9NloQmO41yDNvMuPf
UxpNqLf9nULhYCpMVBFU1aQnw3u1nHs72fRV7INo878NjJ+Pi5XynKlFCwGLniJ0ABqgnKSwE0/2
pC9pVftZWUvO21X//jsssVRCe8NqHWLAv2dUaR3SBA3XeOzyP7fHtXZdYv5QSARxCek4EYg3p5aX
FgoBMgZNcion/45WoQd1qM9oR/mr6re9+la/WTFSgjNTZcIuq+4CZAMwqJBDA+jgclZr0tekQfO+
E3MB8mvKIrS1AjR8mvklupVVMzScft0esMykkA+C0BaZhxwmB037BKHscCwgzkih5NE0BzMrN3HE
PnDmc/zGf0cpHCPQ6yzKXk/TU2rToIztaIu2McxnAzoS13G2z4c+lZhcdR9Ec/yhDi0bsa5YzhCM
rTmIWIfyNMrsFOnJxpYUElaNgIPNyVHg+IraaKPSlCCqoAxjdq/AbMbds7RsubpaeHZy/hMEk2xh
d2dlTCGKixdfMuhBOoFcht5fJV6dgDXqe51IHpjru2FhT9jmqcLioqhgr0zoQ1QN/lwe3fleS7ZQ
xd+oRPdz45Bm30vZ+3p1Lv8aFml1nlKpEHIwkLDWDoUJjqLtblD8/3zb+detAFrIr0zsN2E63TYn
TTLawN4gH+6wY53VkJ7a3TaydmtCqhEtpaFnx7XzLjc1bxGetDmMUEs7pXV215vk9baJtXFwQB2S
rZA9gYL2pQlbjwdkXWAiBUZ+Kl5N7xmqfB+wAQElcArwxVfF6sLKWWclCSLe9qiA6ZdP6GeI7Ptt
K2sRAPDG/1jRLkfiRj20auwI53z9UBjzZmyhLJcfLcWSXCjvVEExmFlaEs5ae8wI1MZbXJRoA3xQ
Miv3RwDJ9m0Xj5s6KeswMlrnQVWgqFiZuf2Z6tlDMwzfncGJfSWaxx1D70W/NF0WxlNS+eqMNhdj
rEJWuXa/unYEmj0Ds74xIu9Q0QT8viSLd87YdqcW0H1Id+Ih1EdoHnh7ElfdAfEth8mj3i9iRkhp
QIoG+efTTGngZO0GkXuCvgm3rbyjh65mEPRavF9BcQb273KtDDLjPRYB5mxlW8Cd0cZtQrevnPNA
7M2k02c9+6KbHPUMlFf9ENv0RaNV0NufjeJnR+NwHtihGc7QRc7dB4Dqt6r+HCl6YBWbNjsrCdSC
4NTb25+9lq41eBALkWKUyhFTXH52TqEwocaIxu3yjg75Q9ID3TuzgxXTUJ3m00Tj+zYHRryoYs/v
Y8gos25XNY3PnCREc+njlOgbUk3qR5Zt8WHCLk4Nm5box4UPQ0fqkZZ+cmxMsr89/FXfWBjhvy8D
N/QgMTIDmG203A6Ul2p8K1xJ9mT1wAMzGWhtLlckEiaraqrgLzViw/GRejRQVclxt3pILAwIY4gb
NHBVEhgYshDSp7zHl/4ljV5uz9TaK0FfWOFfsZgpRtH8paF4bI/uoeiPw3iEpkN2pq3EIdfu9KUd
4Y1Qa64HZ8JBpFtnRwlHoK8hCForHuoGv+GBt0e1lrgGHhjCAIAdYQOIq9PNLtoeVPAyhEKGPgcD
OoElYw7A02PThLTW7vDI7xXZg4EfBleHxcKssGaMKGgRNCBhUscbFzKWJgJav5zHQIsdvzHQvnTU
/E6rZNj61VVc2BVWMRkSN0t5EsMgn1QgnzAwDYQ4y9vUiKhvz+2qLTCsOYkHFWoxYTI1YJpMFlay
d45ZmxI/1cDKz/p9QxIkfGXyv3zKrqZ0YU64wahjoSFQDQf1olfUlSA08Mxyya2/GgGCCAFpQ2A7
0etBOOS9Ojcthg7cJ52MdqCV8XF20R/nlYBxnUPFJWp3Za68QDS3qOnzR+bzH9viPVbMVY4mTrA9
ZJ/J1OxbswmABPJL981LPpLtWgxU7G0eo7M3Kx1wPni7IDxLMrbrAJt9KNI5/wAuFz06oKXEGU+o
tApXkIlmsjUbkIi6K60KLVGhOKyOklrKqjMubAi3ydxBXTAfNBz0aue3rRtM+atd0xAdjH2U+26v
1KorLozx3xdnJbbDxCCkTU+5U37VlGRDLOe36sna8a0fXmA/Q1MFKgOqK+xmu6sitBcFJa00an+y
sk8lse7K/NgzdlDS+VwWx9IL8p+3R7e+CdADEA0JEZteNc4cO7Vw8hlmK9KEjDpBXj5DY6vtn8YS
bdt65hsoAe7mSoa5W71KeRc+XAIQNnz/sMW8Kghg6IwuG+iqkDuBk4zjYSBqs7s9PpkV4SAhGnjO
tc6tQK82UJxyCkmK4+u2lVUfARKEy6Sid4FYSQTqs8vGGhePA83abuNxselZUovn6391JC5sCH5o
VmA35CMeKQaNdZ6bt4I5U3HJTXEwgpP0Pw5JcMcWeTbbbjAkgxzd4VUL0UxQEhSuj4g37XVxZ0Ps
/3Jnpd1oxcYEEyramRh/LAiVtU+0yD/gAjwRDzwdatqOK7y7Jtt0kmHAXZK1M6AKhyk2N/9++ZcW
BCfTI2qkut7gteD8Yg0QD+RTVUmjmzVXBmIUKCpgZKC9LFxXSjIqmTLguq+bI5jIYxS6NA1R2g1N
vMamYMzutXyvqPW2iB7z4lyQWuITa+cuKG4oDkGGFEI5wrk7pXOPLi9YMBMODgV76I915qazrbBI
7BAdvp8/MK8Le6LLZ17rtTnsKbl7AHc9MNDmUWGT5N2wIv2D5pkoOYGlDM0h1LwuHbGKsiTLRzwc
ur4Ma+feGya/rI5IqkEJsIeQYuz6Od5vRhEqI+TJnzpZ7wE+EnFzL79A8NGEqmVfTPgCt3jpams7
517gUpkm76oHLcYp+ClLk3R0WlixrW3i+K4quZdloxDufqOca8AM+DzWZ7D/cUcOSiHxwfUxAJMG
2Qw0fhd9sNfRhjJt8cR1ifEzjmw3iEu0OP+I4/01IjgehSpDQTgxFwmhpNKPrvWrJYXE7dZn668R
4YRNraYwhpnHuEm5J5EblujPLUWcr1p5R4lBnhF6CPyJtrhm3b6izFUR+zG74i0OIaHX9BC3nBXl
37XH5vot2EYg1fPGHYCvi72qSw3NDCMKU7Fmb5xvypT6I9tbQ7QxPzR3AFzBmXl7PlHSN4uZhbTW
zGvUalBEPzjsvMklSe+1+4mjuv5rRNiUhtlauLwQ+Xl6YvvaPKDb3DA5W8PMC2iDGTJE7urxavE2
hUjfcIbA5VIljlujHZgK17YVDQnIlgZg0MRbRUvrsPBMlEySIZdcwmvEZQNM6X+sCteKGefl3NYo
P81NfdSbObA1dTdpkLZixWbuvYMz9aH+avbedky832CHnB0rOtn085zSo6E8cLQSV5T5wBYEBxb1
BuBPNTF/DShApc+ei7Ab2bfU2dVmFLiomP5vVoTBW1nTTFbl4UZT8dZDpdR7tidZlnzVj4AzeO9N
CRqsYGSICjVHpJueGHrIQv2RqJBe89CTt5c47Ope/8cQmpZdOhBhYCahETp9z5WnvXlUndZHk8GP
nI4LM8K+wCNSpQ2a8Z5KbwzRCH5vm2mYSSWGubtf3YkLM8JtZTZU4cAXqCMQfYuC7GfQ5j2aBF17
zwmD4Hx84PqCrCT0HqBWwFtJX05fTlKqKin2e6yex0c0Ic8+4tRLC/xyWxzG5TDE1azi2IqHL/H8
NvX3XSLLXa85Adgj783GeQsy4RTRWZm6ELtGMFrQfczMPXjW1IolPrC2OMBmgm2NwJ2LO1yORFGc
JupSmp6SZvKhQ71JgQBANUNTCvTWnn1KJYuzdjhavIsl5+I6lsmHvZg6A2xfYyZtCv5Pl/hFN5Hf
0Zw4gVv1blB6aC2gE+0jJzJwXehHwuk40Cq/NErGzHP7IU9PpvmtLLa4THfKixUHSV1KHimr87mw
JHiGNRT1WER1eiL9sOUc1Jhsa7eHfAXOPK8aor1qyLxx3SaeX2CigaAviuD01aAzYx7SU1cBM43C
LNuV6Cd+mL0UPanSUd3g8b5JUmpLsuiruQ7I1vxjWTgRJ0bGsoC86GmqJ1B80TO66qb7rkOzcy0A
Oiz2dXRyqulPILsl993a9kBwwnOYEIYC6flySYsM1FidWSm6HKRfx2KaDuaUfksmO5IcxquDBO/O
g9AKWhIDC3lpaapil2UJIlVjKDeMIOSOgz5lW+tnY9h3ffmSD17YuL9v32hr+2RhVZSQ0Cfi9rmJ
0JVp93F7V5QKkMZfxugIoKZkKtfutaUp4R7IBx1imLyKkAMy0gDSVtX3TRKhKPh8e0zvzU7Fq2Bp
SbgKFIxJTTk6q2Z+kWSbKgHAaMzfAHBLCTJUTr9N1cw3J9QhyfCty3d0PLLhdWb9eZBtVb4Vrz4G
OBrIHkBfBbCHy3XtnCh3YobUrV2XIfpbjXm5vT3eNR9Fp5F/LAgTm6A0BjEZWIDmaNilzgYTK30Y
rPsneIAoEyLWvCIxqcRBTJmMiKFja5eBkc5UkIkQcxISDnPvM2PU/bbr7pRMRtleddKFaWETurWW
MDLjpVBnWw3ndzT6Xl5DPL4NBlsqzcMX5HrB/g5UuKtcJ7cQyiOujr1n4FcDO0q2bZOid6Gu7hpz
N4wQtPTUTy1VJOHlqquAbInKqYEOMlcAYUIdPbI4tCt6dcmfKJJsjNUduPj7whFTJuhKk9ZAxKH/
TVnXn5xiZ8VsA3VoyUDWDfFWlrx9OUKkS5+nU+qN2YSMu6mzzZjNaFin7eZiqwCPf9v3V10DERgU
o7hanIj3sEyKyJKj79pcDXghF923N0njbirDCmsZBWR1py2sCY4YG02KAiUmUPHuiQvkB7T07R+3
R3QlIQIRa+iiYNZQFHHxXBX8z3MTI9Lcyj0r1d5uk71SbWzymE2PIBEn3g59SQr6hxhBDYWPN7ML
plRyUF8luMQv4JO+CJ4qBGiZMdXuOc5+MGfbNN2hTzRfsbaO5ffDw2ydu/mtzFI/Z4dRpgz53uVu
uQFhHsRP4Neh2sRZ/MIsu13WK6xv3bOe6L5R69sun7+AKQkoxBdqfNLJvR5tIvqrzf9YxhMdDtOv
OWp8Kwsb+l1NkNosfc1o/Bp1xmpA6K//br/nkJXeSFZKdPP3D0UKEIklD8UQS9hPHUqofVQ17pl4
31CMg+Jt2AM76xb1vTXlQICkvkfv8jaIPxteEZRkP6HRQztABloS7oonx/uX4PULrjaIildiC32k
5UmJPsvnYZ59pzhmUvUVfolcLQrOfTCCENletSaMI4OVdmO55xatb53Q2yvtg2bd0yZIq4fSNv2q
uUtqSRFD3G//GdZfo4IjDl3SVKQw3bNXPFnez8EmaOm6lawiP4yuRoYAz0ANEg8Uk8/twtvhJX3p
MsU9RyqtQjv3Zt/MzWpr1+y5aIkTQHeBbkcExeBxj3TvNnV9r9LOfbAdBYme0pOhlsRD7X3Y8H/e
z9YxNTGz0+hVATEsrGar3GvVjnxWrLsMegkylXIxoud2kC+HYD+SNIivhelt2oqakGR0z2ne+AAC
hXp61zV7yJBEc+THw9PtmV5bzaU5/jmLiZ40Bu2V2nDPbnLf6q9lcm8lMnq/bEjClvQUNBqYJwwJ
HPgWkkRuudVq6AhWG+dE+/D2gNb2P8R5UAUA3hBsZMFzXL3N0s5k3jnvFSAcngxODVG+oc+c7ETm
Eavoo0tLwpFoDiU4zkXhnRu9/JpZj8mU+UVt7hqydYbmDnplTvXadD46okKX9PYor8LpdzexONUa
IHDAwYX4UmMGGuUmlXfWd+a8S9PPmfNYkC4w9E+pBt3O6mB1j613LI0nJULL8mcjTf1uf/sr1uaa
H3B4zQNLhar3pfOYk2kkjdV4535Ig7aLgtkq0O0TzwdXUsFf2302KFoWD1/wDhMsFUxPWgrB7TMX
vUDqcsqBGqAHSPe7w8vtQa3tiL+mrvLSBW3p6PUROefqEcgYH0hIp3Fl63e9J3Cu6ch7gytlo2ee
sM0ZSeikUDhPkn1By7wiC6zum9aAap6gjfEhc30tOQz5D0eB6lK18ciedDuGWYZQnCRcu15FdGJB
klbFP7hIRMhVNgCD2dvYMVmpfmcab+oLdR7FGbaZ0aiygYuRPG5kHKFI0CGkBuRdFH1TKy1p0TEb
K6lZQQuQVb2bnb3lwHGSMpiAsvRNWdHseklhE48H9Z0Pp4utF4cUtLWxpeTctpUftdtOj4Ph0223
uXqLvQ9sYUSIr5tWn9TEjcm5yf5Q+uhti8KfdrN9qOdfiqGGBd5jt02u+BBaTPDUDzAL1/p50FOZ
VIJmaOfYeKQ6+c4S+1xH5q6Pf2fFqVEkB97aLPJVQ6MJ8I9Rtbnc7b1ZxsAjUu+sZkd03z1CK7Si
kuBidRaXRoRDtTGc2a2N2DubVrfRDHS12DeO50OVcFfQh9H7apPfk1JK9vwVhIYvno77wuZixEhP
CosHeqLbAGXrnYfizHR6JF4VGn3i14euY37tbIcYrOsoAT5JcgGvPC0uTQvT6gHl7blK7Z3rlPlj
+vyAJ7u2H8O48wndFaH722sz3+23DmSZLJn16xCSWwe/1wLgGNG9cA45ZoLQPubzrRWdXwxvtNs2
94a+L2bcZnOgqYGBN2+Dnrm3ndfQr65PD3EUhEJMUPdxU/PfF5GHbZVtDe1N79wm/uNTHGg+C345
AZi+oRKguOn3e2UT+T8gdx+MQRLs6sdwuvPCwS+CaR+kshzD2m5afo/gArTKjT7i32M/WwMgEVGg
Q/1iyPFU+W4yyc2pr44eSWl0CQIjDnHu5eijpOmY7bbYTO6wIQkeRIm1q9RvA/G2dR0Hbr0lJg4r
zQ1qApD65I/GvTPOeN5ZTTAlodr9BkzEyRRA9IFY2TnJ59sLxP3uMrzB+mAr4iHF24SLOmcoqaaR
Hc/eGTIgn2Mljnz0q3q8beP6WocN5CNA2gCd/UrTgGlZ2wwTLgMvU/2mUjDQx4b1foW3rSxrfFUl
5Xsc7CfgDZDx4129L6ccXYGYG0UWNlqDLtsg7tS4aVskzZnf6IVPu9I3lE8qmkcqo6/oY+DaELef
H+Ix3TSuAxHCpwjdiW7PwMrli9wy1PhQFQEHXRTHM7M6BraJ4Do0trZ1R3oSaPohaVrJdpPZEfZ5
p9fNXKkIoJTORIa32HuxfjTxdJMVeWSG+DZbbOukji2NAh5+nsaN5fktxCnjIJdcE6u+uZg1IRxM
NJaXHvDMZ7tPX904TfyxbZ5vr8zqVbRYGjENb+LJks4lRoJeeGQIPHMXwW+efzk0jLrPABHctqfz
A+Zqw7kccwuP4CS9y5mzHKpm2pSTc+orX9TA8+Mn1GaDxn86jH7rm76zgyaCf3KO5/785fdt62s7
EWQI7EYb6CmIPV8aB5PejCoLxh00PCoQ+6FCZxRf1Ub3439b4+YbcWlLOGnbBrpefV4gHBt2jvmj
yh8qS1K5WTvMEe5x0SscYCjeXA4naUhGgDsj53j84ujo/Qb0/nhHjINmHG3ZynFvExfOAtoXxGYk
yYAOuDRmV4UWl3MDpfRcPSE4AanJCSHp/GYnoMe6+kkfftWyxl8SoyJSp03apLSnkpy7CVXbKt7b
3l2t4uXnFX47o+w9OV4Q67Es6Fy1ix5tgNvzxp6ibhr6YpUsrWtyRo/KY1tig/vzFBAtbI6W7H25
FnEC1vKPLeGS5EzcnKqY2Kj4U6ZPrvm7UiQnyf/j7MqW5MSh7Bcpgn15BXKvzKzFVXbVC2G3bQSI
XSDg6+dQMdOdqWSSsCPaL10ReZF0dXXXc2Zv+aWMyZ5d2CuMWEbESLAe02q8bK/t6pWhe/3wkaRH
wMsW0dJcxA3m+Kf6X6xKMsU65vbcQoNEK+zPHT8awG5XMAIPbtaoeC6RU1YOoK966EW2Rt/zgucx
k0jG7UPDNvqTQMQOMpfrBReZVY5DBvFOkkwTbKsh+1Gq3/XoyS1f0H3qct1TdI+l+3TQg/wvXvwL
6Z/HcbHd45iwQZQ8PAn0R1Vo+TJ7e2uLIDsiTl548+ZeCUAN4D8dbQcYqrteaQKQrVSNEPYxGiR2
QDf3TebsTQDPjzlRjIBPRSoiDjAEZmvCjMXw5nybN0Efm7ZfdOGm61b9N455HlNdEDqT+MHxTT/9
SQwBr+l6UY2owOmXqdCeGIQY2QZZ3pRs+zFgaI43qm/cWZfobog+AFhvrYHUXFVfW1Ar3F/7DUD1
pxJffIakxIpS2Ck4fvFYtTr6k7zWehnLVbQa1uamD6rCR01X1Qgy0EFPFnRozrhjgslCssJwJk9O
2gInBkp0DOM+JMAifQcwmKcDUwfT0WDKLTApu7DWuYcZQIWAMJt8YQDbXMtLqJ0nAt2kJ1Ox/N7K
XjtjB6hcI7T8In/gwI8EvBtm3dNViVqMYuzy9i+eM8T4cBExtz9BFV1/QV4OaGsaYewtU/HVZO2W
m9I6hFWgaQ/OEhTfnNW9FCa9nQ4mIYSpTsLGVyEwG3vkEV3aUw1fLL+Zl0Kmv1/YAUDODFFGYNrh
boTgV0y1D6a3p1r9GoPHRkWzTEZLxWvFuAbORN6zpXs0d6hQHuwnxn/Q8CqZwbDVG0YzOzwlyF0y
wx+jKjARXhVAxAuzA+/WLfvhlMc8drdAKrPJ232tmrMeF/Ll9ztBHkK1mRWeSL1iDYLNnj1XwHRf
l2b3oiD4j5farmfvrGM4uDpAeXYRdl7v+aAkCek0F/dGWJssPZnaP2P9tQ4PSsE2IXhtis4OUuar
/EcVJSuQPx8tdzFzPUmRTx4+LlwHkCIgAyAZMI0rvFT6jMBs9it3eKHtzkG32eCA+ZmXftF3nt1g
qF1PTkWhvtzf9c+BQEk6agJoRgV8qA5AbelNAD5b1cCmkxPgdb6P634NdAqkW3AAle+e0o2zi1fg
DdDEOver7VLcMudtAK8N6EGYl0Izwc0YXyuaOtUMMqm9xdKAxuvMeO5W6dlNvQ7YmwtB/P8j0MAL
iDQLyG8kW9kDsZ+lTCOnxlZ8XpGV2nno0+pQXHLCjV3+Vlzh64u3a+aQsc7/xEpRoJoBrh+nR04F
e+nVR61N1ykmeUntqWDdIb0Pv7UJahov2ZXJEt6cL0AggHuDhuObZDYwSjE/X7Z487UYORUvEx4Q
uLnjoZOdH1pD86yl9utJYW9FAucScHzoEJBDpxhXrXdqiBxI5blA0McQlB6Zh7agu/vaO/PwASAG
w04TvhWmXiWjyYtWWAnBo9sVzs5BlsKJD1nmbEFw4qv6V1sslilmrBQkYgpURcsmkvbSOZZJ36C3
QoOZJiiDoLA0iBUNvd7axU7mj+GTpnb+QNhKxZh7a9e+Dch9AxkceNVBon3LoxctetWXPIA5H3qC
NkUWGshvEyr1tSmjkRlrep6QU8foO7TazPHvIdFhuBDzqbkHWMlN1Gy0TKyqYolZdLo08olfSpfO
wVSjqG1aSk52OGZAIso9YZ6s0qs6E2B+S73as6eO6Uok4zDiaX22Zlw8lTGrNeFUJaT164QmUOus
3Q56DDcD0LwA3fGQlV8Ki2Z8Z6DxTvN2wPJBwkwKvXLekhbnSdDvMcQAMAAR4Rk0j0V4zkPASLcu
KCCRNwNIcFMctOqcZ4eiX3giZxcO/EK4VZhEseWyjZ4KBp6FnJx6a+NUfG1XcWCjZIzbXOs/NZSM
7l+vGccHU4wOGmmnNh9MpVwrVWONhPXI+JzK1FICt0QBJyaYoujsYhH3cs5OgbjGQi8W7jHSTNey
eK+EURo1kIVchQ9d3hKq9Ds0TqFXhRXHyAUUQMoKcy8KsBVhHGfpIZ7d3ak9CzEErricDiUDZUNL
FXIKobkuQ9aAomR1aN0B+FPvlH29v7mzLxGkAbFbA0APyp7XKx4xkQdkWZxmkx1CTD02v8FIbnLz
nGM6z0w9hN/KUrVx7qJeypRONAXsUaurkInORGsE1PGq7bye/VhCoprbS8BewQ7BAceJSmsTdddx
YrrkVFvhe14V65IZSVCPHvtoEt/g0ULJdk4eiuGovCP2nLitrveySFWtzVKcXWv7CY835Nxs1Fbz
lepLn23vH9ycJbiUJZnaNI6VsJj0RPSjF7cVkk0L927uAb2UIJnTCvTxOS8HcnqjXFtZfhOTFUmW
ulDmnjI0S+C1QIITmTrpxlk1cM4zF66XVVnH3tlG/Rcn3JVV6qlqhQdktcTuPrssdKEZKviipprD
9SGZRgEMczQtnPLRDRLi+jzsTkxXNgpd3z+iOcOFgjqm9pDmwHyxpH5Vq5ZansHJK803YT3k9jca
/r4vYvbFvZQhXaWKQRtrJG5PITiow1XzhrZpO/WxhblnB7H+y/3lLJXkFtYlw6z1Dmfh2EGmC3De
9rfjnsvufWFdc4b4Yl2yGbR0gkSKBfXWYYMUdlCBRKWflHCLfHH9K/o61n+KmoDUCVpIMVIw9VOC
jFJyyTEJwuPWUaKzzYQSjLo5eCP40P2Fhc1tHpK0gDJAwgAd4tPfL9yGLA61qAb6+6kLKo/6qDB6
sWevytX7a+mna2W7JHFO3y8FTn+/EFg1IQgUdbS0VLm7yUCN5P7oatXnqvv0F0ubaDwVG1l39ARJ
O+iUlDtObKFUixGT1ErX8fi92hf2KRcxHKJ9Wh+pux7xyGAIEgCVmHR8z8bnha+Ye1wuv0K6dWZB
3ZFQGy1Y2a82OoZ7/q12XxF++EnRe8D2V9bECvri1Md+qD3gS0j7MGIU4P53zG07Ov+BqzvRZgIv
+3rbmWJaFsY4whOAkr0yRRtocqxGQIOlfMFOz6WOpyGD/xMlPztWNDoZc0a0uAzRyjG8GH0J+9xK
tkllnoWLGVPtOc0Vr3fUo2k81+1Cj83cU2RN1TGcvWXdNCs0EwBZniP+aZTjQCiQmBeswcyR4mJO
XWZTjxke2Ou97Cy7sJ0xj84NgMG0OIJBwJuXftAKIV2z6ATOHB1G4AFEBrAYNALIwTkrwRfW6oye
s9/GfgzIme2cfbZKj/1zEXvhS7RzgsQrtfV9jZk04ip8seD3TB1RYC9z4d5LGhMNwB6vOpueGeqm
ejB1HRiNZ3DPBHKNva7EgreyIO/TM7w0DMOYCw445rMa58fa/aAgTCbD2W3eMDwc1Pm+Th7vr/Dm
HLFCEG4aE/wfyG8M6Wq2Ko8KERrRuWswaZQb21psWPpUucZrSIL7sm4OcZKFviF0RaHTG9h91zqT
VeX/ykIXFlplNlWB1kSbbBZ7RpYESQbd6bM2SjAYem7Dxwqo+CECMJ5pXpV++YsVIdyCQk59yDIh
nIMMVY2IITr3nR6AhxZN84/J6O4K7cd9QbcGZdo7XAHM8KGegXjzeu9YokQ0F5SerexUi2RC9g2Q
5AiMrNj3enxgDL1tmtdZxIeOKMXH4lrndPPyC6RNVZCjK9o+pWf0X/RhuiPdvrHiHYAig7RJ/Y6B
CyP6dX/ZcwcJVC1wUaPtCUUFyXu39bJhupvRs4LgkuffDFH5VrhbrG3Oy7EnUl+EmDdMhV0TAhO1
nwhm2FaJfnHk/Ir0C7hC7y9n7rIhPP9XjGQ0kyrqqMUhpouGVQkcUTM1PZECA7tSVhB4X9ptHAmd
Qdg6JbAB+4+y3rXOlFVpZojCII4Pvgob9p7EwgvpKXK6lfk6kG9pogYLQm/ymZNQ00TrI/JvaFzV
roVixrTibIClLlbGhmwxjv1Ad7Q56RtrqbQ22SbZOgOCCil6PApThvxaVFXyrqeqoGdiYEjlIcJF
OIbxK9E2dEkRP8fhb2RNugHAsqklVzq6iJhON/COng/fPoBzuDqfVe/sej/X6/Nuvc688/rsPa+e
d5HnPT8nwfrXlwhdenAngy+/Vo9fPh5PX39xr/MeToO3P/nvp9Xj6J/o6ufvpzd393QY/K3ttd7+
QfXfty9PP7f27sl/efJX+4UDmtXBi4VIBp8VJYKjaSHRyXjkXr01gI6y4P5MG39vs6RnM9XHGFhq
PWRECXwfq7Xg6EVLTsGnE3UrBk8z/HY0iMtg4A1Ij+s0avFagqbNKr53RoxJbnTfDf8QZT8asa9l
/Qbk8sjLVWLLxxrTkIOvpF9q6zlvS1+QAgNheoCer839azAZw3ufJqkmRmDQb0VqGK69GuTfF3KO
s/sLTCCEy8YnUvS14lukZ3GijvSc5gcrZR4tFwzVnACMJGLkd3Lw8GJfC2hFanSicHGzmAnTXsFU
0aH+UxYUeAEY3JkKECAEho8qWXerSNHeHjpw6p69R9PXFrRwTj+ufl/Ox4Qx8nl8+n078cGa7Dm5
urL5GQUDz97+Ku0vjgqUmTeSsRNw5HsjKAcvLXeK+psyBq/hL1pFpSVL1rHjrVk5Aza2w9z62SlN
daeHYmkG8yZSn6QgD65gfcZUDL8+PtrlXYwiF55qzP1qQELStxSkjfqTnnrg+fWB+n1f3W9blCWJ
UgZHAEKNqSEkjv+gHdn74gRffpwfUz/1G/8b8SIPYZ7H918f3le9v/rp+Hvv+1ZfImC9nb2UPkO6
dsIZeUr1kJ719EFxegQmmjcikTnVmypmoTf8aAxJwOzWs1vnoOp003N0uB6I85OrhW8OP0rtnUZf
RI9BzU2XBK3JPmmsYSVggRac75kH7OqcpGuWZEJ0kUWgoNXBKZUgQSthq9TIMX8tWAU27WJ1/5xm
jP+VwMkPuogv0ixqlMzA/qDE90jdMGiUgxvSgBQLKjjjLEKQATgRjAOj/0R6AXTRaDFt0/g8KO9V
h5bMPNDVAVcqyHTLt813c/x2f2m3Nfvp7KHvwN8F2S9Yba7XZlh1ntTAoDjr9TfVgWVXeYcKo7YB
la1PQndH0D/ukn5nxa8GIUDWeRw1NAYJsb3/JTPGE2NeYJ5TpqKQIxfOm7hWmiLC2ntbpQEaVUPP
zMolMKfZo7yQIukOz5Uh500Un7vkA+DE5qalbzxfNfXL/dXMnSRICbG5mGMBGbrkL8QtYhLeDsmZ
j5jyOhXRPuxykG50P/KMAsjAHX3EPfdlzt2LS5mS9oRWGJOMQKYL/xFDrytjFbXHgpo+sxZGj+dE
ocMWs3mqg553ecjKqgD4LwCjfgYaQzesgbGPTs3KeAz5kSymhWbNJJDpUCdEWQc9BtLCuq5T3bDl
kJYpK2JQr0um2qD4QspNGAHcH6xnVefV1hOh6wo9FsAZGtz4S59gy4U4Vd0vQfR/sh/GA5in6v67
5nhV/LVFobGH85MAm8za2upDzHeJ9pEYS0Ssc0qHJkHs1wS5hGrj9R2LLTAjEICgnMHRuUEhDI1s
VvaQqZXPlyr4c7cIrKlAWHMxR4/Oo2tRIY9TRlyWnLX4JxLMyVKafk6vLZRs0SH4mSaTfr+p4gEM
QTgKF44p6cZdMh4rBt5Rx0NPouACk1RLwBLTnZS8QgyIgC8HWZApKSe9y2AibMNi7JJzbmFkSO8A
HLVHYnTh9szu3IUU6S02EBGhJiSwc1biehl3fiJTny68JLPbdyFEemmxaTlo19sEWOy/++xouoGa
vynOllqp5xTvydL09UyEDh4CsP8inYm2fxmuTBX6AHcOW6dGAcDYGCglbKMDS+sSoticil8KkhbG
e7NRTA2CNPtFMZuVauP9P8d2s86N4L6ZmxWFMtSExo4UqtyriCnhPiZjg9vE60Drnt0WhV7iu/Vb
Qn7dF3U7toeMGwpr2DgV/T5If19fJyV17cJKESsBouUxG/KtUysekkhPYTqs0nAMdNMzR98hr3G8
1Mc9c3aQDTZHjOvjuslZMoMZghENsjv9uSy3uekZMOnW5v4SZ3bzSopkm6yoJy4y+fTcOmrhleg8
BTGc3jOvH63n1Njdl3Y7jDiBVWA5BmrZGE6TKcMHLTYYMuvxuQVb5CEEf32gMHvwizJvV5HC2MoU
Ytz0alV6NYjODqAhTY7UssM1RqtylDmL4m0QiDy53cYLmjVzO0H4jeQ/bPQUX0mGprEiNYQrDPfL
jTYNgC6QVv/JDTDjZBgF18NAbfiH0ajf72/KjH0DEug06oCkHfJN8hGQxC4NQAufRV9+SdPsJbcV
T9eXvNi5xBZg9yc++qm1CyDN18psak3EEztlZwBID+A6dSuvHZPaM6MTQROBxiM4fADPAtMRPM+S
LNi+mWUCPhl3CD0p0AD5Fex0Tc/AaMDOdZJ7ae9b7yMwwe5v5W0VGViDl0Imdb901UfbJtxt2Rnw
zNXgZZ5BvPyUVV7yvQiar9qaLqxq5v5AIGZcMWtpGCgKXAtMlDwOQ8zDnOvaSVdQFuXYALQLLXM5
/WarTfUYGZm9sExZKNKT6D7ERC3Qp+BiyvV4ailhFgP24iy0Dn28Gzs6mWhCqyx7k+gLWZObHPok
DCMyFuwtSBvQWnq9Qp1Qa+Q6hEXKe9n2azS3ehpw/weg2zhn1w469b2tA5EpXmirfmotFOVkvZnk
m5aLiGDqMUXy5lp+b4Vun9chO+shwN/zbz3aRFLzb4RM6Cs4RhOVHekYMxQ/3BQd4+fabDzL/NrX
3CNxsnBus0u5kCK9khEgu20ljbPzgPqNwP4VE3bHsMSGehPUTVuGf2g9n4IPHJ+0ZYZoEsFVdk5T
dd04PfFo/ooBJ9ApqXtb3ShmvlMzZ20Q7lG3OTkINZcYb27GYT8/AtQz6CsEERbA068/QlVr0rUO
thQdjE7Aw6Bf6T730f3ukf3Lz5+/s7NAZ8d9AzB3M1xcCLinE+SEXEFGWTXKHAZlKTh9VsY9Ep3Q
z3CtslWhLHX8zF4NgI0C4xRA4xj4la6GnWpU0etpieO5acugg3uFpN9UJGdISjRpv4vd3qsQk4wV
25b0dzYuFc1nVwyCetxQMLcjP3W9zSbLw6oOaXZW8Ib4jsCzGsE9WoEInXth2YCkpujj7f1tvpkS
wuFO8P64LHhSkEeWNBlIEGMoHEg1gcZCwo9i3Gp98c403xXA9rD2TAS1+qy7PxQzCzzwO2FoEY+a
uZAxuVn9VEZH8xPqXHApUGW4Xr3SFiGj6FV9cnSigJFR8a026v1xGCMkqMwOY0LZn/KFoLlmokX/
JAGekF8lW0FMSvpUd+Ongg80aKimoq9eGxcellvlmsSoADDAuQL2Q27jMeoJkMuAGAC3cPGLl6D2
HtR1zkELXAKmQHyt+IHG3clNTnF14owv2MSbTPDnQi++QLa86GgzBXfiJ4sBqYYFZDh06YNplO+o
hrWd6qG8yMCd1Wj/9BhqwFzvvi0BdmZ5XDuScIvxGn3pm6bNvQwGJ0Y1YLJO2w7EREy1Xx94OZLO
zlocuMjUYhcXidikTFX3eogB7SqqdW9MGhVNrSr3UmFax7QseMCbWFsrdZI9GtSZZnU5F/uRq6Pn
piHzSdmg+ovHOygz/kZN4wdpy8yr3DhZUYpk2P3bI3v2E0ANvn8CSZxGvuSTnThF2WAxfmzVsF3l
hmIFHV4gAJImUQBm5kWve1YgGsJghjGKBL253jRzpJQQXvEjRfkqz54d/qzBO+rq567uPbv7qIW6
I7nYhF+bnaCH1vwB8zVS27+/8M+80OXpTSsHDgjAOAAmj6FJ6UMit8sdUTT8qFnKLlL3XHzVc78O
2or6URSvjAqQfuHB7WyvAlv42D1GdBU+svZHZHbrMjrmhrUt6nfMHlL8jwhzPF1zHt4Ahr8Rw8Jb
cjMw//m14H7HxyBSAZbQ9bb1MXJ2nPX8iJTOvi88tzV2TLO9gbU+8JejtPXV5peFoROkh/d6Pq4a
bgaGFmTWTpT7rK59MzvRxvTz8YTxjhdz6DGFu9Ss+xnxyruKWYXPBi049jJps1LXXNFs1h6ZDaB+
rxZm+ZSrTaP42khb9FBFSmwErLaY67WRTQ/awOLQq3qn9ZQYlW4HI7OALTRqLf5SlWij9qzWcPZJ
Ffb5qs1q9ZSkLWY8qzDJ0RVFnOyfMYnQvl5GbfJPVYG/wVOdujz2CCg+aForSN6CArEPjJw74zrX
Ux0dAmO2BMY2WaCblSPfhdceMzmYobw+IcOIATtlIuvYGIZXgmbO7H7n6gcH7UxdP4CZ9L7+yq/N
pBBgzsTckQomY/PTZF9EF+o4tFZkQxzatcIKmhqsPZz1fSE3a5oAg5GedUBqgGBNBpiz1H7kCi3I
MYrDY8ZCaF+9t83xkJKjkXLETqH69b7IG/sAkagoqvA+AQuBYPR6G+kY6TUquuRoJXvUeneCH3uE
iLHxel/O5BVcHRfk4ECmlQGeHQP+13LUNuq6FJpzSn3vT5Gmp8cSLQ0TRRmMKiL4699ue7eyrQGR
EBnBwO7U27ram5mz6solLiDZi5clSY5tVgKIvWFWdBqd0dfIqHhE8J+EO4/3d+tG26QVSeaHNVUX
oVIEOUYLvgE9KPPoYEYZRoGTf1i9VD6YXs7rw5kwAzAJA+53DYB70+dcKPdQGqkdldjA8gHOzLEP
A2CrmK+IDTp1fX9ltyp+LUpyLDq90FsKkGxgzYZ78axXq7A9ptkHPDx4DwvKvSRM8hhAvIk7jUDk
NObx3hnhpQPnsgQ1Gna0aJvRA4jp/eXNHNzlTsoZSitqR4CxQaKRvcQpKiROGIyAP8DwLY1+35d1
e3WvtlKOsjqrJUZautFJQWNGLHyje8gRaQxL3IMzSn+1JkkZ+7ixO4NBzli8ozvATwttrS6Bmt+k
b3C1rqRIhgi+dA9MBUgR5GtsOV+7MHvLQ+2gfWFPlRGQKH7WcszAmWMbCGsBA/LWOl0Ln/5+cQHG
onT1Wg2hlfarK34N2R/GKp+Lmxp/MdoHz/UzYL74fasIQ5GNJDqBs6zwe9WMX1pLE36k1uW6q8ri
VLX9UhZ57twAKoCuBrRbAk1UMotdRsZBxJyeBFOEl6CzfZ/ZQ44nWVkSNWdAkD6ZnDtkUOCmX++f
ZdUxgoKGnrhRJWQFbAp4s+C6Q98vgqlH1mRRDXzJqug3FbgiV6ESdUsYgjPXYYqWbLQ1IfeB0fvr
b8jA7axHQ5yeIiHib3rsol+/DcVK7Tnxh7JuFgqhN0lVHCoIb12072HqB7UHadGFzdyxd3l66rvc
17QQ2I9Ibda9H9VilY7pJglDv7XikwbQtftXf142muow5QFPAV1H14utmsEwR1NNT8A3Zm+JC3D+
Qa/yA74zBdVfqQIrQiWryiXfuCpEUFVFtL3/DTPGFW48spHImttobZeWz+0y0Uivp6fC7aps3Y+j
+dJ0NfqAHJcW1ZpahsJ8Pa/yOAjjlC5N8MzJxzMJ3iR8BiYrpfPmdpgTKx+TkzLoQOlPKrYx26Z7
VbQIQyiIzw8KJXxjW5m2NGYzo2oYfkFNd/K4Aagl3SyQ9Axq2rbZiTdqdC6A4LZxeR0GeeGsu7r6
U4YoKNqUbMDlAraBglzs9WEPSas1dl3lp2jMgUaGcLbIWr+CKcZ8kbqgWvLa0ISC4FSfxv8QqQFp
/1rYqLl50/U2sPyTF64Euv6RxPslfmPZXlwLQVHgWsg0kUtLAvouMB+Q+qgD+w6IiEn/CwzVW6In
HgOm+311vcmMfsoEsBsmIgzUn+QBjCTMaS30EPSD/RdhPhK9Dty69tCQstbHxAPEa+/R2i5XZqHb
PuV+ller0smbfZn96WDN57fA43anHBbur3R9Q5KoKW/wLTFcOj7Gx+KTWQOdVYjL7q9bftpkUdN5
Xzw95SDatE3BYZYodNOgV6pRl4CDZKfnUwRY2BTUK1WglMn66ZZUWD2KzHpz1KgDTHUkUKzRR88l
8oFv99czKwy3Dmk40AkiH3S9HtdpO4KO8BQ8p/Stt/bcqNckajck3Tllu9S/Ib+hn0tDdQ4IkvCL
UcK6lob6cMdTF9JI9hRiJhETJWzUF67c7BHh7URZFIgIwGi/FlKLsklNO04fMk4+zMQeHhUbLfz3
923uXmP8CJYECLuA+Jb0gNK4MlO9RJsfjEiSHTE7APc+oqj6Lc1SzW2aDYdq6lLF+yMnuRp3DMsk
AVuVsVdDP/9YIieYU4HL359ehguVFmgOI4mo0gdbDZRR3+QA4XLYsC+B+SVYsr6/cfOrAUeHgwIt
ViWdjluxzsxb2KpesUCAgRHOxPW7fBEKarJ5l0HYpGrwDP+VI6ka2tMikqogG2HsIS0ajyrct5uv
VQRUhjBbI8ni9eWvJl0yjLOKAYBQlH5RPoVDc72bHWNZySlsUY75FNH4tPpKs59sTIL7+zin5fZ/
cmR3tO5Iwc0IhihHqS0+N0vl2NlzQi0dGWI0R6P6dL0OJ0V6Bh0D6UOlHsu0XrlsT92liaxZ1bsQ
Mv39QvU6CpZcrcJVTXMwhf+kLntRU8ALtGQvuLIAzfXJNnajEhfSJEUHpIEQ7TDZumGdgyuXokKZ
Rr76XjYbq9AehtE5M+XFYqMfiSfKDb9pql3prkaqBcBpy+qnrN0BHMdVQZbzrBRolrW511fm8/2z
nXvPp3oQRt/hDSqOtC0xBietxsDeA2zeJR+aBcgU5EWE7RGya/TXKH26L3D2sC8ESjvjiMbAlEQK
awa3i7tlkKAfPR8WwsLZ076QIl0NEDvbfaxACm9/5RGGbNOt4n4x0Q9dir+5HdPoAAZmQLoi5+F0
OgAaeIB57uzwHzfddk3/z99s2X8Spvt5obpJ2CN4r8CqJ8piVYKOPtDDEhAPZry6L2jWoFhIY6Lh
YyrWTGd3IYhmjRM3GrgY3eQjBCNnKvYC9BHJwu1QZ0/nQo504ZUiFpFJ8MyAA7bvhJ93hz4+AIVr
U9bdamB+yH5Q7bVtAerdH1xRHu0keuIlGE+QjO+LZmGDl75HugR1ZWoqt7DBfWDTZCtM+6UgDUrA
gAviGPi9v8uzNwAjIAju0TR9E32mXR1apCtw5VzmgY687kYPlYf7QuQY6/NNmprQ0N4ygWhLFyDX
S1eMQAYHdb34VlHjCaQc6wLcdgXqNoCAtAEUeV/iTR5oEgkYNcC4ICWNhnDpZo8pUuNWB5GRo2Pe
aNtl+xC8ETYo5auDVRSBAQ4sp4HX4lv2+33hc5oLN2xi4fpERJSWWwh3yAjLIZs8krHbuQUHnVnr
50q7kCe8L+kmALIM0pBawempY7WnOVk79ZNwzUdELgt6siRJcl9AwciBdwlJLuMH3R3OLEKnNuJH
BXTvC4c3p5P/7R9yA9c330UHW0wJA+0rEP4F+aidxz7//hdnhAY9TLdOSNY3MlSwK2YZbhkQng2D
HqLmmBaVz8ZmwSJ/JhDk13dCbPo/Sfr1asyakEjRUPbuB8cHFaLrFTbYUgICzi+1sX5GYjiyvt64
WfY4JJqf2fmTzYpHCmxfdVS2DRh62GuaoFgZYZRDtTepeKdi3A5K43qAxd4hPzGiegYexVFZcuvm
LxLyE6YNKIvbiovII5a1MT4/F+NrYupeG28w6Kc6YAAw/YaA+8k0TqiTHGjEPUwzLNjnWcVDxQx1
Mzhk6JO73r62aEuBwh0uE6iTN2riWLuuyPQ3fVSrU03KP2Vi+TQc6BNHbxwSyRjOv5anWlafYMgW
ygfa7sBQWmvNc2QgRVlp2/s6eJN++5QFiM1pcmbCnJIUvbMG8Lsj+/5QhI8dRhFG2yn8gpUvYOPZ
K87w6kQ1WPy6tZ41j/dlz7nRKOb/K1rSSk55Xw6Vio5u1S0wGNTZft9pSyymszcZraLIG3823kmH
h+JxAl8PPLhmWU03ueVHZZFheE5DkDFAgzVaXSbsjesTG0MF/kgRwr3N+W608x3Kx1vk1YAfqdoL
QBFz2wY2KxW4jYAls3TJ+ylSvansnCCQ19IXG3SmWtH8aY/fpBWXMiQN1DjJLSqm9USND8htPgJe
dsknnd20ybXC9I2C6SJJiFNlWmYyF1aJ92sWfZSg8KVxu04A9f3nmgb06X8lScczuDgKM3QgSf/t
oOKvdL/vC5hTsksBkpKVlYFxywj7FSsbpOO8NFb8RRdmab8kf6KldhLaNlbByVFnSBLVx6Fba0q+
/ovFoIRuASNr8l8kOaYoOFdKLMatnwqw3dfD6yIp76wSX8iQ/JMwclIABUCJc/LaNTFmiJZaCmd3
y7ZMHAvKwbZMu9Y1nNVOlmKsJy1WdcM3XH+qUr6KrKUo4WYeALcFsQ6GlZAFBeC4HK8DiScCmlML
E9MAZEGjcOgISUGWaXYu2rS0KD2AKk3xKatJYIT8GwZaji1L6oPZpXFQKMDStU3h1Q6x/lwxrz5N
Ukyb9H0yNIjyla72Rb/nmIQVzkIIO78BaK0GViNoEmH/rs0fyESztm9J8qCgWhYVxjaJXgVgzXUA
IYRvoD63+j2xO/Tnln5sIb9wSITiUW1pgGfmGmLsGWEEPA30z8p8f7GtdopdIMsATM41Jys31Xy9
eP3j63ElRHoxhzxyPrl7HwaktmJ9WMUORmptZeFlntFfA9ULYLebmICDe3G9p4z2MdgvM5h5oPK3
Obqf+4BAlfVsadfmJLngKpsGaOHfyL06IbiSaotAEr5jVREKUi1wT9oHEyDf97du+mbJD0XZDrMb
KK2iB1K2LBGa1jnhiKeREY8DjRt7O+8KgFA070iGFX4Xl9Hqvsg5lbgUKRkat7QybqrIRgwgIS7D
4XnCnIwWsU9m99BCBzM6TfVp4On6tNJajfJRHXBaQhOYIqTttuq2tD2bJmDT/2JJYMDBzDMGNpCd
uJYVDgC6BWEDktLDK98y88tSTWvGOE/MMxhURJ8j4jRJgJp3rDV5xB4YtXIvB+CL37v1Unw8czJX
UiQFV1hZAdonZvCZ1n3beynMJu+LhfB0VgpOBVXVqblQLhaYVV2p6piwh1BFWnF8BsO8w6sFT3Z6
ESW9NlE+/leItBSN0TjDkADemsIWq1GkL4qozYBOILyxUbAVJy1AysZkIYKcXxxy3YDCwUSaIXnQ
CW3bsXORZVfUHmRnVbMqOErk9hKzwox2Y33/yZHsO4Zxo9jqsIl5mWzd/I3awnOL3re7BaM3YyAg
CJg+MH1ogpOHpAUqzmNc1+wBjK7bMOMwEsZJY9q2I6oKdPKlSePZDdSnTmzgFEyc5ddXSXfbmtp1
zkDCrq0RGAek/d2wJayHufwepleBYWxhsgseu+RRAX161FiDZYk+ghFXI49jSNBOlSNVU28AKrpw
fojE/hbx0OfjnlrdOk2Y9z+kfWlv4zrS9S8SoH35KsnyIseOs3d/ETrptHZq3/jrn6Pcee+1acFE
+h3MDDC4mJRJlorFqlPnpE+WtBKa8tkkvJUvHunZT2JWrlmRFqB+ku3HegV5HTElm/ke67u/0Lk/
XzsLaZSK3pwmMMzt++B5DNSN1AwodxUOGb284ykGLpUKwF0LbCuEbOaEnwldkdy02Noy2xeT0L50
eZZsq0GKnB4DPo6Q5+Rklmb3QJSwX4H6MnFNSf6lDmpyqnpivX07UANULUMsDNJ16Bcxn42eS1mR
UHiXrMlPAnRA7dKAxGkaurftXA2yIAHFY9AQMSqE6TJAHS7d2ASZBbUE7HFAs2EeS+wQeDRSQyT2
VAPOIyYNpCu6da8qTiCu1fRPjiZw+phmpzHixMKlT+rst7C4QYX2aTZCX3qfNHjVAZYQjcWqyDkp
51KgOLciXa4YRAtyMRGcs5i+gu8DwOleXSvaD17XfAlrcb61LNi/GPMItXmwA0AYGsCvev1ZQllS
thXMDj4apd0F7p+AE9aXvs3zxTFhXVWavFFMhAuxVFY5ugA5xOorKOoAkcTxnDkvYW+uL7KgGX4F
sBmzj22iW6Eg4rT66mQ0LnqmCEhU20nJVm7cSHgUjFUqOUn/yDG80CP+h6Xof4aZhKlUBtyn8YB9
HQMPfIJDt6LQSBo9vf1qCGJm3u6rjPOlLDrnzI30P6vMzpZdnYURtFz3RaKD+aGxgwDkGrz30KIV
SF2A2EoHipCFs4ZNPjU9ZuX2GS3cELLY1vAsDH/zBaDRDYwTNKkBwLn8AvqmFmo9xTffST8jpV6n
eOk0YOUQQN3OI3W7ohCYAwyUOzBRDkSVhK7epTGMcOVCj6Gbval2q1aWtkDJbELqtfqjJW6DoV+F
YAevfibtXxyYDv5ikF/Oo0Ys916M/D004ibfB+VhCNF6g3pHxjOyFExmCzPifgaUMOmbVku53hhW
vq8N/Xc3iE9N2XtjLj+VwG+NMS8lvcoWEahnWU4QqUigzryiDxhRaRaScPQN6JlDSEeUvAj5byP5
IeB/YTNy9nDJHpaGSwY8ECi1qZeHZ+ZtlozDOPhyZxUfxIgx0SOJ4NJAb8/rifYL7StzAx526nA+
8jl6XEQXrBTATjyIMLMFagDmNhYriPfV4jD4bacn97kWpQ9jqr/GKrU2JE2PolL97jD2s4dKSb+P
wN28tRTCI4O7Ol78CsQ2cHzPnwve1JfrHwhkTlohGn2M3KEe+5OAhSKzqrVV+iIa/bfXfBW7ZyEQ
E1rNYF/Dlc8qP9a9lpZhauBwx4PSJ6tU1e4AiNnEROe8bK5v/RkEBawCYGp4dF7V6TISRulkwFT7
pu6GO8ExnPg5fE7vQER7EHb1c/HevE8P314fjM58SVBHxJjFHNfPWuKKQMe8NszRn4D3m4bCscAY
IAtQXI54CJWFrUTQmelfv+YM2XfuRBuzK/J28se0t61ql7WRXUp3JH25vaTZ/xkv1WaOq5lcBjUs
i1mSkRe6BGTq5MvJa1i9Jbw693X0xEEBIomSB2qq4lX0tNBay5XUnPyijj3BeEkk4gC/BmJMsjcz
4kbgJhRKw6Hy26Cb6++vblYSQwKKCg8e9cyBiR3NCgxw+3jsy04b5oCDZtVo37aycFY64J/okIER
+ZrfuR2luAZSefQbUVvprXiqY/GuaOrErlG6um1rIZ6Bzx51MbiGpKC+e7kiTCkTWjUhtlMve7ft
9crty6EGZlnO32MjFvcFjmODJEpc3bZ8dbGDvwlFcTwsAJ/DOPP8y86cP6JGPE25Nvpl1tsRhnPh
jtDJ+AsjBrpImKDD7c4W/kRFgOK3HE2+mAaQ+9YcGJHl76aY80pm2d+ZGggnx6xkklpRSbt48rvs
MwXZmYTHCTTOTM6GLYReFMVmrtIvFAJbSSrkUK27Spz8TP8wBE9DVyzLdpgHd8yeByOZHZn5jPFp
zc8scIwDRjIf3tnhaIrQBtD7pT4aC+u8DJ96mu8m5U8iyo4sO1L93OkjJwlbcghFAwwVrUVgYthp
mHEgQoWfghCsJ3agnoiZuaiVcBx+aRcRbkFWhiaZdkUdZwFzFBWxMfklADKpsCob5TObykNXGv6Q
Ec6ZLYTDua0IJmcQGCJsMeGwENW6TmtKfRJ39Se0DECiCVye+f2LZGamxiTqPAWPK+zyuJox04tE
1SY/jhqwr4IG5FRjPOLYp4j2GHyXOYNLS1EDQ+MW/oMOAVoEl/aUVh2swFCoL5F8I5a+EgkffW3X
Ruo1FfUaLeZkPwv+iFxgrsqBFRurZMJUk3SWkaqR6FOtXUUSXZEUECrlRW/WubwC4yy6UxyTC1EY
Jg1gykHojxDFmGy7pBHyBCajKvJaK19B/Y5Un0rF2csFh8QQMVhRZvJtXGrMpzZRA0UsvQP3VSOB
CmVK1J8FpAu8Uo/MtZCpYGeiQcW5yBYOcG6DALYMWNWsyHB5gJOuxQ0xZOrH48lsOi/IfJBj2Fag
4dkY2TnZ3I7DS5t5bo9xmBJvcFUjcBgNAokrGqzadcK7ypY28tyGzKxpwoxvUKjU77WtkZ1APbiy
5LWe3ZUtT21yIVR9aagZ4jy4jNLYpSkCFgdSTPnkA0e1FhqgivN+VQ8BZ5ZsYdfwhEI0nGFvM3z5
0kw7Vi2Z1HLyp1FK7DioT6O4Srreb0teb3PJ1KxviHofghVwQZem8jStY5IT3GHzlFT6LIC3ytYa
2TU1HjvB0uadm2I+rMKYZKWTYCrTHqRUsnGzBJQTEBd8AXg9tOE0sKcBoMjYAE+NKLbJOPl6BwJb
9ah+dD3wEAb4CTgPwoUIj9COhgECBVhvVMbrcqwggvzA5AelYgtAmMr08/a3cw0rwpMRyZmOmjcg
iMhlLs9GaCNZGlUJiwnLUxHfB+EGZBOluK2HeNVXkR0bu1R8um116ZQwFIXYB79DwGVSXfgkzfNI
xpWiCROYr+hGUdLYhg7l6S8MgegOaDQTanbst5QoiRIOBlYHdwghMJ3UeMlbyeq2leVN1GBifrzO
oouXm2jqQz3pAs6pLBJ3Ev6kwa/Bi4/E6ba9cJh4KJmFAIuWC/JbeMZ8KzPm2hAFOUPIqA+EgxuK
AKvmtpCCjU3e1dO0ixQemd7CBwyDeDWYYFPADCJjMBALGmVNSX0VzJteURTPcQTARACMhVdS+YOz
nfM7n0kQ56FaE+SkyDtg83I7LTmMjG5sqF9V6rBTZhHWEV1Dx0jBA11iZMqe1KSy4zoy/TQelY0i
xuSoQ3+6tuPJav00p4RzYy98imi9IwkC7Bkqz+xUlixRYZLbFskWVCaRo0JRCUPU3yWfRRIHK/Ag
KFrPjWPma0T5mIRh1VF/2Imn6Xdg397ZhUzHQgqngk1klvBji3StaILioRiQWgXGug4wV/RgZh+Z
kW6HIBMx59GmW2UsOF/7QrzEvCwyEAOVO+j9Ml+70CGU6MaErdNHsItDgXR6yAmugoa6HX2/vcSl
N/y5NbaNNdSdrOakh6/ujLfqZYxt4pnu9GZ2TrHlSv4s7ihqOvg3ggwi6aWrBmMFH26wo7XR+qUs
bjBBuKkC/WnqPrLsqAXPmGq6UxrXoG5V+pCQkYdkj9nl1gqdXHvIxUjcxKD8v70LSx8sSpdQ1MRD
C2Wu2ZvPnlgR1SkmauFHivKgynfJkNgqPST59zcbSsoYuMD9hIFwRZMv7YRmrQAAi0ikD8+q9Wig
Z19ld0X9R5PalyRWHYgcBvpOCL7/hoRhtOvASQmlSAxKMoZz2qWGVuGUm/fKgtY60luzd3Tts/4Z
aXbU8Gblrg8aII5ZnA+lDPDesRMmk6iPWVrVSDJFckCMRAO2wwmW+w6SVdWwTUppcDONJ9pwfVPO
ZmcEyZwIoCt9uc7BogMxWoRCPXsVlHVrPdKYE26vb5MZnoJYK4JiD3UMZivrLsN8WQQTBVlNU+xO
g2Kr1os1UcAvCy/4Ns7XgD0kHBhuRJELzBSXS+qMrBE0FeFAzGR5U6jo/OIFE/2UyphToLlu53+Z
gjAcismzOiWTqbUTVUdcJdQvP8AJsM6Fzu3UZl+3o91WkTv0eFKGBANWkT82h6GtTjnd62rmFOAO
QrsfBCcZb9h9yZHgsCa+F4Dw8K/L5acoJkkRiLN8Kf+BmRN78jr0ROVNE+5bFBo5Ve4l/0G4hyIZ
Ch+owTH+Q8PK1BNdpH5QgOXkDwYUO14T7fpmxNP5zASzILRf6iBVJWzy8NrTd+X77yEMA2EqB81A
TPrJLCNrm+s6qea3MhDonqYo+PSi7kUw4u8OHsFZ0OlE0ETJEiPyTCxrwUGmpmGMNznQzfq6A85k
W9aHcR3qp9vR+fpCvLQ05z9n0ZmaBmJpBUtyJNuJ1HmWFbuYPfKnMHIDi5O5LH3f5+ti7gIV1UNp
6mEtEXafENMIFUeDspmwvr2oJU8DwAzTyqhrgG6P+dbqScu11pzdgCRukJVuifbfOPF4o66BI/Mx
YUAGdZO5o6IyHj2WWo0cBtUFASFDj+1B6UD+PoGlIqrcIfpNrPpRGsvjkIZrRbCb2OLcrVdUmdAN
ufgFjMPj2yUB0hlcBW3iCVGzn6OmFVq7KfXwisnE9iWLSy8OXDlbgZBpFHmQ08W9hvoz9hnQqyte
86Br1KFvsQdieTCBNSi0vcDj41y0AXEUpBGowqENeumkmtBn0G5DxUMffhH6gJknbgF9KXLgHIFm
gL+g68J8B4NI2hb3BLIUt9/Uz7f98ToFwimd/XHG7XMVBOTUxB9vhV1aPJTRHdUxr7m6bWXxUwYk
DSU25EAoCFzukhyiXVnGAXLbehNAm0jwh8JOaqcbvNuGlq4NvF9x5vO8LiC5l4bEyQiktoQh9HXu
hIgesyD9xGz/iyJvgqB/kvG6tw2eRNCSE6DMgc8aEWTuF11aTYSsTwcxFf0SAohJfSfIRwJ8/F8s
7cwIs4eamABHoyWiP/bWCzgeV8XYe6AmcEpTdsxUXtWG4eVFyglYS3ER77i5cwnMKVZ3ubZ4alCs
HyrE+/pJN+71qrMV9YidTRK8F+rX24tc2kmMbaG9gtYe2s5M0JCzcoKzwprVjm+NEPrC2OxzIdne
NrPk9edmmEURK2qrKipFPyYr8BHniZ8Q1LNfbltZckYABb6mKHBXsjE4tFIFHeca3M+bTDrIla1P
Xr+CFi1ZhxEn3C5u3PxcRWcUuHcW0TJVql4NMq4vTUbtOAqhqvpq4Xq5vaLFfbP0mQ5uJiJikSVW
R6oGoxGib8abCVNavXI00GnrU07VdWk1oKsBCQ/KRaANZ26vOlDCpG56JDMIEmpEbAkbJiXv31/N
uRXG2WoC7YMuGkR/OHXNp2S8CdNa/vbcDq5BZNZ416MSal6RcseAb/ZZIYr+JO+mad2KTtCt446z
YUsBFg6Gvgxm9tAEnTf0LFcScPrlNCkiJkcPBGtQu8YZQ8fqpxW/MzlHmsvCEyj5Z5px/PfMhcoU
nsgoo8A1Cr1PKVLmdkwTOyH1+Hj7dK45NtCTkTHvhGsDnqCy0BP8dpBDT0HvV7lfGW8D8YLCJ+Xe
lH8I0gskHINkN32q90Oyzokfg+ojm/bmYyzsok2BwaTUDhz1XencJuPcMguVzMufxmy3ODWNBQ2E
3odS5zZzH+h68n6Ie+3H7S1YyqEutmD+Hs+ONUktAlFJ2GnBVEDvhjCxlcI1rBVRIERrWz+G9KRC
EfGZG0++EpfrQ/5v95mbNMXRK0MP0zUYvUVIO641gtKzLUs7rdnkySs0SaU3IQLzcuAFuRM/FcJ9
6YGqphYy23qgOqqt4T7dUHUlW5+tvK71fU3vQvyfCxuaH8/JQxnapK02jbAjJoa3qR0QTsD6Kjjc
Wgbjq6Yx9LXSW70PVuohhuj4sxlItjw8t5Jup+i0GBBFQr2pizw6ONH0Wdw1eeGFwkOcrFMgyJNi
a45vWhltVfC8vknVPSGuphK7LVVMxLkZTR2ts4n5nAh/GnAux2CVSDh3/1cH8tYy5qvmzBH0aDSs
agwHXyX3aA6OpUsV3dbDzUw+A5lKp3iOPnK73hpgNUW87MBIfNQKR8cpVH4GjEy0iY2D4KTh62S6
vbWFbq6bJi+F6FS63x7j07gNd/JKBcOb1a2waTaOpd5J+WPhFfcCBCino3oyrVOePKfCYRTXpT08
ji+VZMfpsT9ALKuQ7RFjf/JeDI4WaNutlcWlV5xj8tVGANkEQqYvBQvmPMvJFJoRJQcfjFmA/E15
s9Lrim5z0Cg65khkPymy3A4V/ZhN+fCUN13ijOPEGzT/on25/CFfai+oQYNmEIUT5vuQsr7qepC7
+hTuAgymI2n9U496NyqrDq1b3/ysDBX6d4ldVNIqs/SVIm6t6WeqWXYyKKtRsyfUWCBpksVONqQr
cIxt5mJvFqV2JdpVJzjtutPrjTlX9jEna+Z+2+gbUee0v7lrYTZV7gq5Kq0IuEZhN0WO8aZtBHwW
xVHxw3Q1hiYwuKtx3FidG+eg2opQLUZrstim0jE5KgYEfTbxKu7XReoEstsXvwsv2qHAaCgn6Bbh
urC1b2dw2H6gz5DszKoPLMdkVBbgxtbzwf+pbu+V+2/H3cu/zmxIrER4VGb461ARwlnUXi6vWxO4
dehgo5shSAerp6t2yn90yr4BBT7VI17t9mvw/crDMF0D2lQ8aJB/X37zZlInYt4lAxAl01EQhXvw
gdnFEN0XqbYjMbVLuQZ4GWGsQMNgkl2xcoIgWxey9dCZ9DHqpw/U7+6i2iR21jd3fRVs0LV5CMIc
h+rEkuKGmF0UPGuUNoQOq1bxFNM3uoeBAA5t6E74XSpYUPXNhOYKxiYhaX0FIilFpc8zkww+ZB+A
gUzcIu/R7FgF6HncPsOvh8nV9p2ZYj7QspbUqg7rAbmD/lCHBEO7wKwU+gmsIM+KFrsZEYD7NlxR
me76IXvr09IlD230mTWtDbaZTW/OYhm/hnqn5Koja+NazjecX3mdS2FDZoQBkhw0RjXmkIOwN4sm
ooMfZrHhTULvEagEuHmo6y4R2mRfCMEBmHHE/FRddYJWua0KMV+hmSzoABPJoY2g4sPrOq8CoMRT
QUOxj0IC8omRkFVcmdC7znPUWaiOJ2Ore42stg+3l3GlK/R1rsilgaYHNQU4Iy59FYMPoMWwmsEv
QPpoyCB97MATKhTaVqX9utG2prkep18qJAGju8pKPNOyiTR4pjRtS2QyQ/pLrijn8p+NMh4AdA2a
eGiCYKaQ1d3EhByIjyng2oMZPBBr3RYnKVS9rsk3gKVWvR/RlpMZLhwnTGIOdG5NImWVL/dhrDBv
bKUiTKa1Q5Md6CP/ZlHQPYReHG4VAO4vLZStMQjQvxh8ggQgitatfDDkzGn6dYaec7crJg4u+/pp
AaWxM4OMh2JEEuTeBQwO0IqKbRMjBNp60lY974td6EnOliBChw8BXTkWi11D0XjIRmyeZGySItkg
x7rTDqF4aD7qlz6D2qDECRJzHL/ykDOLzAswyMwgpyEsxsmmcYoP4M23EFm5/XEsGkHKAoDtV9+a
8YkuVFNTL6QButiBnU8/rUDw4vxBifptl//seY2ARa8/M8c4CFFzWhYR1pRthztRhxxcsxUSyADx
GPWviwE4rjNDjGNMsjpV6QRDffIsFzmy0d+GsAdJF+ebWnhtXRpiXlsddB1yw0SMVN7ydfcZ/Mgd
5Y+K+U674TQ3ll3wbE3MgyuTaYsZcphK7ut7BSISq87LXd2rd7hADM6nzNtA5oaiqLuWxghjk5M/
YIx/OIJF4rbvLbwgL/eOyWQSBb0Fo5737hjd963dvvevnRvtRK/bAtDWvXLsXefnl/aYiyCNtLop
kEv4rYfhgOo5XytrcR/ZwlYDophH9XBdJ7qwxvbtSDVahWpMA3oMm747NCN8kQcSWLrbzv2cBS/E
fddasYjvF6o9VezkG8jtEOpSX4ZK0g4v78gX1qYn2q7Rr6KfnPC7uET4HHo5AIJjCPgy3gtjTIgQ
IPxiGmGXNYj0o2QT3iDhsp+cmWF80UryPBYEfMyhTyHB8dkW7ohKQ+/1g2dFoTNViPzRCvxWDicF
4i2Q8VBDkKUkma9MNV2ZyTrS1iadeJ/B4qeGijK6YSCawhD05S6WeRcmbS/juUC2kJjfK36R2bqT
HOsWskp2sc1WIiSYT2rNebkvR5R5ZgxC6Uiu2ZmxFuwqECxW4KKohvQy3XRvllasDOKb6QDWV0wd
lT/AmeYMasCJL1+Yc/Z6mwlsMOE4T5ewb9SMtk3ZBhqutyo6qdm60V+NrF+rZE/Fo6aAdDZ8r1Vb
TcCGJd9Jceyqod8166F+muYfZ/0QLS9UN98niYWkJzgK0HjB/BDwQEyUCOKiB0VshsGT+KEc/gj0
5zS8cCLRkl/9Z+MKJJbIcdQCdwO99b2mb8Ct52V+dNDtcQO6qZP+aA9bZX3b5qLJOdkE+xdgIixv
kCgQiPVIWNY0/mrkw1isVeN028RSMgEQ/r8m5p9wVggylF6uOkxg+cGz6tBNa1uHcRfxUrGlHOLc
ChN0NJBK4fGRjgh5j4aV2noirGkGwIu+rsVt0264ZGBfspysr6JvgacDav6zIPXlwuRyyAlYJUYf
ZBmrYhOu0F4wDtWdtrOcetPvxp1xH79TT1+HR2V7e1OXosO5bSY6GDkxNUoJZsrWPbonmM7b6c+3
TVwP3s8uj67/jCCCIAvbR8tRAJLUBjZqF3jrjbmN1+0mXRtOuVYfBC/3TE5LYE6/rjb0zCCTB+Zi
qo5tCYODM9o85qPFHTv740zu1yj5YCRtjh3LB4y4V0dpfI+E/oAT5HxTX+ijW+tgPH6sgymAjsvo
C49e9VA+NavwFziWtr1tbukm3lVuutO31XZcZxv5LTkYP4LD5Df3nNRw8dsGrAa0KqA3xbQe459J
oLZyihVrYPc+ZIJmSyXhXVPzmVytVYHGBjQHgH5i29cm8IilMp+Z5cXP7aO6M1cgnN7E+/rQbLve
4/jkfKnfMsdcvUqip0VBSkw5/mk21mOLL0/x4pXkl5vhfniLDtmvR9R/ORf+ou+cLZIJ/imhWaxb
s2OCrn9YAS7p5NVT2nGKeBwzX6+Ks0iZiyPpCh1menMj1I89PVL1MPEq80tlJsAy/j0yFqgGonfM
9xgFzFSbPHfNdbnVK9smLtQ2XGnXPKo2tO/Se20FqdhTv5N25v/ffrK5zRRCStjsKuyn/iaO6yiS
7BQKopnKSScWv4AvClcMQABwMm/42YZiWlS0IBM6+hVdA0SKPvbEG0hdjFlnJpgsFCJYYhOgwO+P
VgJ06kHCVnJ8fo7l1z4/E9H+swrG54u47JPJxCry01DZ5Icm2xm5I/0DUHOfuoipUSDmOUavRHtR
HoOT/GeUcXndCHUpa7EuVM9DW3mn++mXua43YMHzjDvxAwmv/pFsdsoPPCeE0uZRNCzAwc5/AFDm
l2entt2YWk2NHzAdoaW+axz9t1razYBijo3J918dj6D8tregInZpcWrqXoxL7DMoIUxhHcfQYeXc
cMvhC64oQWoUnETMUeahoKu1hvBlYqJDf8nDx+oeXMM2t4e/mMTjK/7XEnN+YlANTdDgE0tfhh3Y
cD15W26CTemAp+SvgjKSL8ilAbqHKt/lxgUNjUS96xBQZPeo9DYtbOVtONBXK7T1vbEbfuudE3wU
Ll66JOQ9VxZvoDPrzEceBhFRBQOemuQORFyKPxBrM7fhZyrbqDKaj9XvhnCbOYsPFZD1/Ltm5ruP
61KuekB+gFNHZ9MK95CBVJptchwV0TGz2janE7G2YfYa6e9WFEEh2guGbdx+pCF5DclzMvaHdlI2
E2+IaD7Zq3Bx9ssYH6tAvlWo5Xwa9asqC+BJWlHDlj9IfAozJ/27l+r5VjCuVsTg5KZSD1cLVkrl
SriVK2eLNjyuS3R6bLLZl7kbP1nbvwmM/62UraVIgZpQGmClSbXN7uspxCjdq157Yf9US7+r7Gcv
IeUyTy0Xa7CcG5+ZZmJFJ1gYlEpw/OIpuNNPjQM2d6dcDa5pV+64q22ZEzkW75kzg/MlcXaVtZYm
xsEgjn5oFpJbCSOmEgNB4ZRuFjOQMytMBh7LUjbJyYBlJZtatiW8Lax0p3JfuvP23PBRtlGoTUWa
ht0casEcsZX7H7l47CTVTgJbKfW5LV8IR2XqObfa7Pq3zDKBCjmPKk4ZlgfepNSxDoFnbqbWrl5v
O+bSRYKZbMijoKmiY7Dk8qzyoI6SrKWjX0yxo4/rvkTWyKOBWTSCcRUM74HhCpYujYwQpCVJo+Dl
Lu+sUoKE30nWeMMxPCNMlIsK0KlogYwnrvISdqYt6tuWPNzerSXPhnr9vwth4lVSqn3YyLBhBo9B
8i5A6O22gaWAeG6AOY6hHjAnIcEA8FXm5HTQ3ilXerXFoMhYYFiNcyEtrge1Kww4ogmOocXLg0nK
RuqkAubKreDwqCEWD+TsjzMHMkZakhbQBvXTDVqCbwLnBfI1sc1+IfOw0P/78cxhzNXIcazw9+W7
3D6NxxHyRHZ1Sn5Jp/Cpdf7gf3i3T2cxlJ6bZI/HNM2hNSS8IONn8AABmBfsWqNyulxzzQYMUc0n
6M7I9FhWNSCCIthV686ewh+c3zFvHbN0jKHMC0eRz8Ks9+W51UGotomh4oPK4txwek0pf5lmHO0S
6NyHKzXT9MmOBxGgMikT88cgKlWwVySSNG7T2rA2PeaUM1dQKzEFLVtu7jSNjPtWs7oQMLGSh+Nf
+r3zTClOC7HmagbKTMxMaIfZrRuMCZMuFz6KCsKlcmhNDgm0yDeowhsGWTQ6RxuoSmHIiW14jvIo
xmB8x4uqf5aHX1azrUoV757fpfp4+zwWPH2eI8cTBJRpgF3M//zswuuhzZINGSylo6K6ahXpm0Su
CwcPA4vj9QuLAncXWNNBeIu3L3vyoVIKnSoCVQvtF7FKMc9J9xDlCoS7Sc+fbi9r4QoC2BVgEpRK
5jEGxtsnq1aDRg0AvO/FV1ReAbWyDvNInlIcxIS6INI43ba4cKdjxApSgDPrhGKxxNg9OkUYb5dE
TDJYoZfT1HJNiNttO1DANdA3Wf+FuXkjUVDG2Cz7to+ISYqBAD1sgTJTQZNEaNV1KpqfoVHzrqeF
g8Nc0jzLomCE/Yp1NTZzaKoNmeSrRQDy4NqJRuqkmGTXVfpUt7yW09LZSSDSA2AEo0KY0790yaqM
DL0FoB1cStSLp03b1JYbQ6PaDI1dY5C3Spc+v7+bM8ELdhK4chCEXprsjVAUg9wU/fSPkit/8raC
3MSHJGt//sIOjgygEwmz8Gytt41rA4q2neST9JmoqYNB9Vaym6biXI4LXzVCB16+IAaWMPrKJJiS
XGkkbXsQLRbRm2GV3kA1F/SnHCdcasBjehjjteBsUPAqZY6qaNJGByBJ8mWhpCdNy1s3xyvMk0Zp
XJlWb6ymsW0+TSsRQJPbh9teM3msjwveOUsEz2RY0Je6Ilfo5HQMY/QKfRPw1DbtvcwsPTMM71pL
XkXp79snuPTivzDHRBZJjQoV8hWSbySiU6IpWRqVq47vCKFWlq51XEC6Gjoj0b0IQqTfT7JgHTz/
gDgC26gyD6JxkoKKgI/VL6TCNgJceTRYD5YJuPRdWa4zUf2dCSVnCHbhg8R9Da6bee4GgjyMUVNV
mga7L/k5iZ6gqEteSa9sBfGp0DJP0UsO6nTpQDXgGkFgAYMglr78GE2JRIHVA7ALYieXJACXB+U+
rlIvb0IIqmoBp4C/tDwkrhjBnUWGRJbFVk6pLBaQHPfDyKEiOqGAA4bVXR+CObreJwCw3HahxfVB
RgVjYSBiRxf2cn3tNHV6gZ6zX9DOnomPrb2WxZscqOxc5pFzzZvFpFuYyPnXGFvs1ukwmpXRyH7X
Y/anlyoMNOFRm8dxdN/2PD1FdmIcvgHlZXyNwHICPaWxxIFqhxJFEev6QcDcWUWoo2QyWWtiVdqg
RntvDMh2G7GJ3nqfbfMg1F2oZKy18nMM4q0il4qT1Vm9U6V+2k219n5751km0a+fB3aLmUcDRBrX
ntxJoZUHkXEITckfBMwdtMFjilpyYb3IcefqJnX1ptsEmAwBPjlX95qyayRzJfVHjE9xfs0chc/O
5n+/ZiYmwCWO8Zz5iXOWew1AtVngZTYO8sso2oYZ2/oPy6ERhK5srXuPP6TBse6NbnPbLuN/wDgg
+ULzBPrBgBCDKe7SbKenMvgqU+tAezAWRG9QeHOE4t6gT3wF9/nivFjipS02ka3oEMQdcqEDKlbd
S/CnPgI8Ar5teQ34KW+2mfmQ/1kYvihlHklEI5zJZUcFEDeStDCm6KumeGxHwRZIaGfUDos39eH2
NjJf1pU1JkwpUh+WKpiGD0T/006NjekrWzd/UAw63DbEXOZfhub29wzq1ACCZNxEqvVJyKwoOGR4
GWGaAcJLP62OV89cWs48iAYL2DmYufQKHSNEuHbiAKBRF7lrA3KOCMBE9/Za2IzhazEI6TMPEBJX
vKouzdRY3pAZMENjPHiBU6jtMHeSDRQZMif83uPmH2MYr8O2ASWFB9OlMTHp1AS648EhwLRgmLgS
eVd4HC7zD2Y8HEKJWA94bxWMYjOpo0yRgollKBw0PW/cQStQCh7kfMvZt0UzYN8UZbzSDPB/XC6l
TTIQEUSZcAie63vpSZU8KEJ2nzS0p8nb6Q9aj8HONdU4ieTSeYE/FXk4yBbBQMvSAUElshaIIgoH
EVchMrtJ0+wm/annTt8SG8gkuXTVnAe/vQ5RIG35Ir7FlTxr0l+utrYqIdZKJTyC7tvu6W+rbUAY
825Ib1rMm8O8jhpg9gAxBgIGNhe+cmmrSoAMFAiNjgP5HGPpyewgEtK5BFh/0DS6g8oJv2xjGF4J
W2D8wP9bBjsXiz6HEktT06KLjyriU9786pxUPFZ9jKpHdqAUpYyPASC0rntoDPTgLJByCa3fYVAu
7u28fOuVO6PM8Q/wwdSApKicGvjC5s8KpMCRg8wDExmMq9GJ6oEVD/HRDPbg+PbkWPOE5rMM3oSO
99ZjGzzzZnzR0c8vPXw+OpNb9lozDGDnA9lb/5iQH8HwTKf9pGH2Q29WgwSP/l0JNmZaKFhlyAep
jxiXVtXXHox+rUZFW5Fyu00Vuwo1Tty9/uTw1IXfg0kMCRRKcpeOIbZNAhJkJTlKcZq7DUkzOxu5
9CJfFAeXAQS0sCAoBmcJZmZ1lvyOTgENMrXCVJ6Mj7lt/4+079qtXNe2/CIByuFV0ooOkst2pRfB
FawcSCp//R30uehjUcJSV/feDwbKgKdITk7OOIZfyPmlKFOvUWAbpbCtyaVrZN/6Fo01Gq58FWNg
JqY9y7h0reKbXJaeZPrR1Bym7NgCoU8rRjDHGn6Z7t1LbjDFb7WRCEBMaWJQR3SVgZsXWckk50GX
eKx61mt6JPCTBvNXpw7gMXLcvQ6sDWXUkE/BDAySb7gzgnlNKtRKQNWaB9S5AmhA6cI0vrbsfkQy
bsfEquvFoZhgclwUG4sT6wlJXJKSyFEVJHV/xEgLxhcnl2Klg2oAm5IGUW5DDSM/n74qUfVAxn7H
yq8Xi71FWAAOA47eKxrbLs2tZoiI8ShJjgcE7gNyOwXqbQqap/a6wNayDA2PIrxO3HF5FfXE5pRT
1U7xblVGi7EDKXGnES1MUa1kfqIz4HJ22l7SflsoCEPgAXDoam6LP3m8c5HMJdiXpMe0UTRv0pPB
9ionVg5z0U/ArGDMazEs8fX2ya4tPFg9PuBg+XVe3TClNnulUUfpcaY2nb2qSQ3TA4WVTWHhawbw
8SkCHGOTygBSlyW5VPde0bVqfUC38ngPI/9I7y/XjQxJqSvDjC+I4qTG0KTaHWSU/e4rtRy8vsJF
7Yuy8qWIjz+V+deyxHgnXFn1ZLSNvaPpa4cSWF5wJ5EaAp3KCt19SNA5jkRtESTyqBwqSR09yCzd
rOn2/IcNURytzAKrIQBSEc4vF14NdjpSDD4FbNQ0P7eJ5I1U7VwyTtbOJou9NHhKkFgDsiyQWgAJ
DaFLWbUE5LW0y8qgsRPwjmk+qIrdKKFef2fCV4HdUMdX3ON7GJF+8itqnduiPDXsaBm1S+l4nEry
i1XE26sqi030/NOgetyAqZx9QAyLFa0vkqQty0COnMMw4KlXTv1U+lHzpOY/Fdp5lnHUZhecQK11
V5TSP584howwaAfIP86PIqKnwLqiR7G2yiCSr3ql484Vfmmdbl+z1eVGCgUI8eAC4RlUzNYt9z/W
O4DIWVIFv0a/JqAh69iTM2ZeZwQVEGluC1s7poI0wXEwdAkAgmhxC2a7v9hkcOXo0oz+a/aQFsDE
NR5Vbc9TFGto8IewQgNahgAJhyhC78EdY70z0jpgoGoHL0JfHzK1eur65o3qEzvisUrvsh7UzqQr
J18DEsoV3TztAUivtd9EmfSWYGZj53C39h2k90gkAT4XiOhClBP32tRO/VQHKrqoj1pqJZe57S2M
TmY/k6Egh1mfip2UoNg39rEVCEdAnuyYPG8mCKV2ZrKBmXVQDVbrGUxXL7FuoW45lPGRUQYY5BiU
2oUkSb6Zl9GdWUk/asUil4G09vuOMnCXdOGX4GB4GgUvGvxp5HaWqifbw2CxRq0D49k6a3dZg7SS
27vju+aNuZteasw3HUFGsiOW69haLGD1bEARIj8qWJxGHnPNInodjHN9JsCNiJ/o1PgMfFuOkrq5
ee2cY5H4xNhBZtw8ch4f2YjILBS6lut10slAS3DcBHLXvrJuyg4R0TJMIs+YYalkyzWHufp1e7Ur
U449RrYSNxzJWUTuwtttSKgPSfNcBylN9aOkZYD5awBFQHVrDxB65XlzUQDqAuMEB64RnT5znhh8
LaUJrOinpr6azuvtpawcAuHvC7ZDkRLDrDK9CVTLj75mradYLiVehRH5PZux8pgRVGLPkKtHlIny
hHBSxUznLCqsJsjfm0sT5uiN8EnndS+JvmMG9iQJT+2gUCMpHK0JDCew7EsNxpjcG9mX6VkyfGVv
nnlDAxfrEm5cqs7mUPB16cUzGjkV4yl5i8uX3QTExlGhBg5CNP6i859LTSfgks0Ne8JRmf7Ul+7w
TuAxyfEzEMG8fCT+bc3Y0LyFOOFG246ERmMZ4mb7TcteOiW8/fe3Dgk1BmTkQSsBJ0xbLseRbLtK
CQ6pUIEWwV7M6ZpH7xG5KATgu7PX73KqrH0PaCDCeUSYSO9hTlAQmddx38Y5lJ1NYM17SInXpO54
j2Tzn+ilmtzavoAjsGA76ri1k3zAHhEGGgwA6bBcqYqkpcwsKIhdAREUjR3aHpvdngT++0/BBEvk
Jq9sSOjbWTqUeVy7+YQk/u0T21JAPPWA21dBK7HieYC3JBeWBikGoNNeCv2iMbfIz9l0ArDCbVFc
l4XnREWTAIBjDPhPSEktF2RmxeTkaU2CGLVD+0EpntQSuJzWztu9tW+fxQgn00fo72CMi4EitNU1
2YPA2RIAgjHAwHFgbziDy3UASmJqEPCQwLaZp5QP1b6vz7dC2KqP/gDQq0O7kCFcigC8hWMgT0UD
q7tatgsIYPMy+DlcfM06ymmoqOd+8sYDoGkYwPaBNOWiK3oABo9vKEeUVcpuR983Dm/xRaLlqDJS
stFCgUNqz4B85LroVsl7L/9zPQB5MmAdwtcGeKmBeHK59liq4egpFgvGY2a/FsN9szebumHcFxKE
pyQru3bIGkjQhsmT+3fTvkvhzyoZYLmGp9tKv+FW6Eigo4ETrTNIoYvKIpsFaUpUzTutlTzkGhPE
DVlxLjJU0f9dFJQS8MQ2T7yK6ZXB7OE5JqwN5kHxAOuuZEg8TKfbQjb0gLOuwhMHiRMusbAeyJ3s
2WrboIygkGV7SvL8zaqnKxmaHS9wywkHSRamHACc6iCPKvgx2cBgYtWuDZI2uVPYCSSJR1l/1qxn
Kze9Us+OYC/CPI5+ZpJ5SgCU8a9rVVCJAEMRemaw5tXwSGnk4JgkLMCHeHb0t1BfMPwzanvNTmsd
Qdz8H24/zAQjU7rU+K5L0gx9gSxQpMLLqtqtqXqSdgvza1MPbg4sCNk/JMWQj12KaWlsqGA+aIMK
YGeD8lJnF3P2Js1xQcHsEf1ye/c2xCEDBmYVtK7gP7EOO7aa1g65Bog1zKhI3THODj3z5O4FADFE
3hvMXN9pwJf/V9qqEjtG45xkShuQ9/iJ6Y9gsfq/4VnmQf7SMC/FCCqptFNNY2VCE0z1e8p6f7Lu
KPmhWA995KcpXI1Id9vsz+2dXN85CEVCC4808muoai8PbqjZ6Eil3gagxvatL9199npbwNptWwoQ
LjVoDZwuzyBAPU2e6Smu6Wun2k937tOGni/WwT/jk0cT5QUtKfpjgzRGByagCZGL2uUP2FAEME7A
MCFkRm1DjOOUomyaqY7aoGguasqu7YAEaFS5A3mKrGbHum+cDCibER3DwltI/wgb1/bI89rp0AVT
Vv2Zu9TLYubSWfGNYS8m3nB0OeQbcm0Y+kJLmi28i+0km4Meq12QXOLH5tL/lq/0JT611/y+fY++
9zuGfiMDtZQnWCW5jKQxk5UuaI8th0h8Ad79QTsYl/bfX/ylJL7Ln/RCGeSsaTUZkvRXJya/Zif/
Oe5P23D7JtxdjDkgjcGpSGBnBTGdYRYYdiBdMGQPUQYciPiZGgdJupr03RyaxotRcnSUczaXnqPV
X6r4fPuaiX3xyCoBohh4YLx3ET/FPM4sR6nUdHUXOHYBNG53kDU3ie9U0GgY4QxolQLIKgAWTXyj
CFvk4BrnvtjxEjbM8uIbBGOiqnU0zWPf4RVAqra977Ti3m7ZmVHiytb8Y5b3kmkb1x4gA2jYhMsA
5f2okX46XgwasMGscEnU6Qyg0aoB/W+9Y1o2tfWzECG46CvLSOx87IICuEwg5KaKNxqza8tfNAzI
xxcKuurn28e5dfkRdXKdQkPYykmv1aw0SwUiW0DCaiTQq+NYfYsw1v3/IAet+WgZRjYS7fLL6zGb
TlIWptYFaea8DRPz7UT6BSDaSdd2nPxNG4OW5P8jSrAx3WwVA2g8u6A5wi1o/dZ2GwpGr2M3uEnh
Y0CYgrXhB9u7GOt4BxcD0GccJR93Q0zgz32mzHKDJTqgOEnzhxbjNaROXZRyfPTTHIYZ5XB8g9JH
x2YYX+WKBbc3ma9sZRw+fYGgP5i9pmaa4AuKnoaZ2r4ayd45bt6DTyKEc+wy2xkqtFQFsVofmIKh
uP5eN3fW8eGA31qIcIRlR6Y0lyBFO6c/GXGbP78wGJ8eVNPTiVuiEemuPxdIHyOL+h0leXZu/ta/
qtEzAf6YuQw14NHL/u72oextsPCcaFGS1nEH1ZpUUHwpB2vY299t7cU8hMMZERU0vC8vijLPjlVr
EJGpLqa0HHB++PTyWx2PoL7N3vKL+uW20mxagE8ChRcl5VySqcnXdC0u41H2Bm3n7q+rfvzJ+CRC
MNfdkMpjBvcMT4b+UpCHNHY720sTr2mvqFtcjMIEJqoHSLpLhU6w3DbuYzN2jZFd5AZ1fb0HSO3k
GuAYs4edTMuG27j4NsH7KQj8ucHG8smhaQFHEj+ZT0r+ylLLHc1woupORLERECoIJnj9DbwjGDYR
dDthecc0Ke6Drv0iT2iMcdKHKOUdWurDPH6pkLifkQMsZXaihnwek0bz//3E4T84mN/gRHniJIVZ
NPJkqvMQSAN1tfjE1MHV6G/MOtyWs2Ur0JqDoQMNGJQYbFuqcoWGdDV3lAFeCtIsSK3/mskeONiW
JwC+OYCfYXAHVHBCLKPlOY7IysaAzOSQyfcW2IzbcBwjvxkP/wjf+eH6oB0SALgI0lBSE+xr6XRS
pJrlGEh57w1JdjLAxwOLDppZYNdZLsnzkzztnNZWLPBZqGBxqYQyfFHmI6K1v0l+tCz0VH036wsC
t9vH9VHnEKwunEqMafJuQrR+Cuc19MSpaxOSLMBx05R5lU3Pndy+NGrrR/kvvfpRYUQ4ZUHK6mOm
2ydT+dGkb7XU/zRT+zRPkmvS6jAqhddo0ZEMf5zuuSUlmufKPc9+w2yhRxzJAHTiIJgQIwnFSJIc
1fIxKOVzV/vmdyBzx+PBmQqvLH61h/J36hyTv5V9GKPfCXH7ncQO3wxxsz7LF+y0HdsjQ9MZdCFT
L8SSnu1xD2tHnGPh+sZHGhEo8UH0lXNm0VQpDELGYMYjEEXdT1t7NI32oazB4QIATY2zuL2jXf5g
zcbeBm+4M4iZ0WWMESWZZ+OWt7fojE7XomEKis4ZPNWezvKIZg1D0qIXKe1/ydr0OMQt0EGISg6J
TP28szJ/nJVhx7PauON8+hGbgaw78vzCC9VLiHraMsOX6PIPUv+VnS4Ez583AJC4+yk7O5P/WxEO
GpE5bzmfAFtF38yODH1o+wmlx8ZT4vGsN4feAhJXUrhzcijRpYLWvql5K/VvlDgBfevi6Fpke8zm
61EILBnt3iAx5VVJnMbyCOyK2UXM5iloqyAbH+cucVXtzupPNoa22mNvOadmAK2xo1wG0OzJ6VE2
H1vlb2XEO9q+9WphIA59I6ihA+BKFkxfD0KeuJMnANDUdyBeyP42PigpZzRePqr9wXqY7e9WvDP0
sykUdRtUD+DPo2VAuGORNE9D3pZz0FgNSOpHN+nOhLhyN6NUgOZK8LsDHyGPgaauyacIQ3TubZO4
cQIYwEBLGCpLfLpSzOObaT1Sy9DmgGTf6m64Z2/YIhDbOMQjQCBKosaTMGI2uRiXodI57hjYbv70
VfUnyX/d/pa1wQHsEfLHoEPDOShi3G1rUzd3qjwH3Yh2WhO0CY4O3pTbQtZWdSlE0Dglr4zEApxe
ULTXujmVDSpch2EP23JLCnrVwQIBSAg82sKTlvSDodGWAsYyi73aAohT6b4X/cvttWxtmA3sIrRw
o90JCX/h9mSDNRgSkQNzmu4G1UpdrbR3cmcbITuYLPBqIt4E2TDQAZdCJIoWyrJt5SDprtF4NpVr
Kj202WMRMVRyAYQDDtxEpzvXcWtpoK5AhRqNdDwfvpSqNgDItCJIjU06ucM85QeQkO91620dE6dp
gIJzamxxXDoB+2wByyQHNf4+zaMT2veeASP/1iTp4d/P6rMoYUGzU4FSsDDkQNHnQz895Jg///+T
wLf0UwLHjpJYI0SHBHlCayGpXUcrdnz7tcOLHAosNsZMcFVhJZcykixVLWoAwAU9MXmUHGXyUCvz
zkI2vAIuBaxKnJ0MV0h4DgG/WnaNhdtT9W7iOYiJwOp2Vf3q2j5UP5sdcWtVQ94LhMDwQzAPAfqH
5ZqshAF/gBpqEOuT39JT0dv+7ZNZ7xr+NPwMZDTRbYE21KUEh0kSy1ihBfKMXr2CHgZM+JXoz7ot
Zq3N8KQQcPGCN14wsQAxUqRo63bWg6nJ3Vy+tJhumo1rmu/1024I4kj4QABDohthiWBDLalU+yFX
9AD0SMfMTMMmst81hlmStvx2e00bh4MgDvjAGFTFoIpYLUX8VoEGPrcCvJRuIv9sYEhvS9jQNjSw
oSeaj9yjOUpENGsn3ajmtrYDC3165X1LpicWKbDag+OyDFRFkSm9GemAjovxwSlRqLj9AevdRHcK
LBDGXbiBECtwKcYgx1lPnSBhD10HwiP6YFKk8NKdiZodOWLtbZwAvZP0iRNISeZFQN7p0eurOpe+
+HV7QWtvli8IrCHYTZTTxdrOOMkqnfrcCRrngQMW2aobKcaXrnpTYuWS9tqX2/LW875cPXgAjiEN
zIhZghdVm8AZoJIuBUbS6m4OGmblKtdDSDlDSgn2qUT2gN6gRw/O/IT2f3BH/WkGDY4Mc2W00O6R
EG+4dcsP4kfxyRQ7dqtahWxLgfqE4Xvpu9G6lwikvS/VtX8AAefx9gZsbDi6uRQHJI6g+JTFDdfi
CBxQtpqEFojlZukt77QzlcghjTiIDVrwdlu5V7oEQZho5GTqKB2jTL1coG0McaTGxMSk2LMzAXBB
ipFy7i3pfQDH2O3VbcviNg2hEYeeXcpqaUfLxB7Mx842pmvK2KvNgHVPCbWOmaHtsedx47UIe7E0
TuuIXnn4xYgGluJoAzadlhrWo9z7TWc/NkBdpv2zbkZfzT7fk7ZKzsGoOQBr4fNdaGcVIXXjptFb
pvT2Y2d9N61vPYnvDOoCEsmtMqSudNvTAa9we0PXK4RM+Fa4oRzaQJziLGhUIx2T24+0n02/Jm0I
3/JE+wiJ52IyPMPBkNltkesryteJS8EHzFBbEu34kFdK0+Wt/UhoVXmQea4tk53qWFbO6O2407oo
u09yqT3ldfWjRsrBSx2jcY1kNp9rh/wkNgvRjRQFkTkXPukzdrj9iatHGvTqQMFHOo9nL1ctM+Ct
cVKgytqPmdRiGnjWvLgrvzVl+Xxbzjr/zQWByh2eLcwVsPyWClZKSq/HRew8mg9Y79e5Pc2V2ze+
0b5iJMZNn7X36YKcot7uZTxWjykkaxilRICLSWFHfLcZdfSk7xrnUcqK4ahQDC5i6s/e8RHXAwoQ
g1Aa7iHiBmyn4O4YTtxEtNCdR0um5s8p7vDWKInufLfUmf0ibQkjPQ2x830GhStxuyjNgeYIW9Mc
x2kAb2+XJlZxTua6P5XUHvaoire2AVynIIcHXB/Sgfz3n6yzHTMQlwET4JHO8XwfW2jZTNRpOO2c
84YYThOMuQQ0DaPQIWyDWQOHgqkRhsyttrmb4fw7rkI58VIXNa45m/Uptyb7oOeD8ahoaJWuzCb2
2qHsDpKdWYemA/W4U+bDjsO7sjlo7DQxqcGzi4DcEh0eRsYml7O8DEpVLZ70NFFOcVS0T1GsMC/h
uJCYDIpcYpMJc1lAxri9MauL9iHeRMCFdDbaj8XtT7pU7poEY0hW6fgVcHgP+RyBuaQAefNtUaun
A6gjwJaA38gnfMFPsjzpiaRFhk6rJHRmNvwpSjj4fapQkAMXMsZnku7ttrx1sAyBfHP52AAPW4WI
PDcroyvSOA1N9lsfXwal8EeMdqWvjTqjYYAcI8mTwKVzW+zGMrnJ4rhYGpiwxfgiTnoKZBo7DStN
p2eVqPGRzq1+yE3WuOkEFrbb8lb+homk7Sd5wos81FBUhO1YpXVHhi9E+pJjCMRAjhbYMXuzCx+h
/uJBhjR4NWh6xmwH0A34c/bpurK2TQqGTHQ4eNqxPzuHwu99xcdknV/4CjiQck/yjoCfZT/U32XY
KZ5RecNeW/Tq0YT3wf0duLOYygUO0fIrJCVjbYcB6bA0kJSr8srLesCk6MYvEhW/8iS2j7c3eeNQ
4dIBfgiJ4Q/tXQpUO12XSFcUoZbeK3PkynP4OrE9Ko0tjV2IEdwdhTC9T6WyCJMkPmEqzKriOyVO
Qdl3qOPIK1D97jT73Cj2jhKtrBA29PP6+Po/HSvo3IvRyqU8lKvcN4DrWwRkfJSVEDUoMAg9mlmz
88JvHeFniYIiDVLe6ricHD34UXKo356RRZaaI032anYbZ4eMto0nHi3QCF6FTbWkJuvVVC1DnSKh
3qenMv0KTgrwT7Cdq79xfnhkwEfCgYTgY4kgFTbNnHZW8zqcassrW8PDPqYjeAyPWZmdFcWrME1k
ZBiKu62e6xgH0zBocwOBIWdAhzlYnt9A61QdrBmQPaz9SUYPsIYMaXvnqCaHtrwoBXGpfFLS4mxK
+s6q1/u7lC2cpFO04zjLCmSPz4mVACL/XHZggfq2s8ZVH+nHGg2uqAYqhrJgzqusbu0sJyAYVkJm
aF7N4tMY3WfOHTLGyIkCKSE0pN+3pX4E4kuDx1f3X6n85ny6GdOUjlZV13XYw8Dlr/TZ+JU/ZUF/
pwNxOvXqE7qq7+ujfIfR3WC6bx6zQ3GaQ/mL+gUM7kewWe5c1bW9X3zQhw5++qCSpw7ajtWh0kq+
BFweY9S9kl4UGRyIM/Wioftxew/WxmEpUfCdaDJmsTxj43v2FMsw8/NDxcAg6qfDY4w20U4/3Ra4
ckrgpaEXBZeIJ+wBA7Lc87Zsqh4eSx0CG8jrFcmPbfVcVjugcltS8Hjgf7xpyARqSykOI7ZD6rkJ
tQi4sq70c7d/Z53N4u4m9BVIn0hnoYVxKSKKxwrhekJCKQJ6EooQvT84MiBHNaYdWoJ/Y2MuA3q0
qL1CG8tvmPcpPRZbzeX2jm7cUVQ0AWKBWe+PoGr5IdUUpfAijCZM9QHxWnysyBWzJADR3QOs2NhV
ZAdQPzbgdCCWFs6ublCoRVquCetuAvPzGFL0oWUYHLm9IL5zwrVE7MQxQZFiBVyFYAwcvcyNuS9J
aFdFfySJLHtGN+9BJG9oPgZOUZQFbh1ygqIUMMKSnKYTCVG2PhrRcAVUxVN2J6XTD0Wy36ZiPpFd
OGTuvIhL+yyUf9SnC54M8dTVNiPhJIE1O/sKZmI3oddS6t0KXC2W0aER/DI2XiVJrzFNw9s7u3WA
GLKFyqKmgB534Vr0qjUmJVABw6g1jt3Yen0PEE2p3nk1NsXwHAtS4xwpVNCTaEZOy2l0EoIK6oCJ
aeJKrX2cGvPP7eVsmEt0Lv9XjvA62UlqDOh3IKFhXVRCMQz/olTU7e7rIsBc/k57F/9r4tmBzBdd
p7zBFb2ny7OLu67ktJY0HFnVPul1Zn7t6tzxUDVk932tNodMyfZA7rbMDJomEHDwScE1fJRVINVK
9JKGRpac5RaXm7iG8hu51Vz7AnQuxFfdXJ04efw/by5o81BWRYMSKp9ix4CCFgW7ASpSOBu1eqjs
l57YIIOs8icDA61pC6p7R0Il9LbU9d3nxQEVQhGHIIfCVevTBcnRhFAWEmPhZFF0TChF8pWZZvZ0
W8qGM4esCeJijFKh2Qs9AUsxFSllKS11LK6c8jNLJvNqECf1NckAITqGgr/UZBi/ZlKH+W2zk445
4t/zzkfwt3WpUPgI5Id0BFy8liQolJnbbV4oDgs1SlRXsxzk3Kjzpox6fJkndDZaPccPiYzSq4uu
PhQxdZCNzf55gJOnkJCdRDSN2gxatpabAS4nmSdNWNghE3FA80h7nrOS7Dz8Wyf7WYrgafQ2RdEq
RXIR1GrDATELQNcm1h5ub+r6kvK14OG1kUEEUIMgJcI0N0tL7KnSkTutjTJAOYFSSU1OcRwbXmJ2
Oy0+a1sHgQDEgEh0bOO+LDdPJWmpSQ4EGvLknJRE+a0qUY2RdfqPNMFwmBAQm4gBVDQu8W6EpSRk
OC2MMNI2ZPRPP37VujdSvtJox6ZubOBCihB+V8j8jhqp2xCpu8xPgVDoJsQCg8hQqi5ArDEWUll7
gDWibsAdQVEYpSW8xwbAqYSlTRQTf05n0BB9M4PXNIQiQZ7oOxZtZUtFMcLaVNAgziOx0dBuM2BB
AQyp9Ivhb9QDS4M9WcnfaWIXTLrs0W6JOiLKFZ7deWjGAqliGjrm1yE7tdPrmH29rfeiN/Mhgu8h
PFGUGkSDFuuoDBcsZqGV/1RZ6VK0k/aVdsA4C5ijMF2jG+6MZvbbUkW2TmT8OH4ab1bhGAdIeS91
kswlbZpogrnWj1mQvqo/zJf0ob9G99W75cXXGhkj3bU8diniazbumBRRV1UMZsBsoUKOZBEv6yyl
T5XZRVGEskpauMbvakgumW36RDF80NbtuE6rznNRmGCtmyJRkzJW2tApkAI9ykAKIC6rJoyd9ToG
CGYpn67jCOt01oG5bB4ktWKJ13YUGKGGZUTpKVKcnk+vN2pxjgizbK/IU0zHmWmRZn7TM3k+q2aB
Ph/w9YDimcz9/H77xLg5+vzmYBVoAMVJoasRVRERNQtxZWy2xdyH4AHKThLKP6d8Su4whJSdo4lW
e2/cxhHxi42nFsk8dDAIVy5t6kEri2IIMRmoPqRlK72yqbQuZjokh0jqGcxLMyOxKLPe0/JG8ptG
A46vmfUewjvVq2f1nDWg4jEkSb1kEAbXq9yduBETENgXDshoYsoeXtaK+CeWJn0EdPEQZl3kuKZa
3xkOZT+KWaH3hZZp7og04YGYdXrB0I5ypXY+73Rira8w7/7i5XW0f+GVFYxgNVRaU9fqEKaDPlyR
9nmUAKXwXadNe0ilsQ66NHq1Yu1Rafo9DqePUqSgF/DJYfmRTUdUKza/F2BjQR1dG8MsVklAi2g8
AkR9QvkomT34KPIx1zAS2ClSf+/MZf1oln1yRpt3cyjjZnjLiqx6zFtN9bJBAjxnYQxIYMiVr43M
cvOhKg9FQmBnG2pdwQkNYPKmzx8Bfzh4raNHLgIigMzWkeGZ8vTFTGfn2Mt9fJZ685nWpPcw8HmQ
4B+6Q9lqrlFV9U7YufE8oBoL+F5AN3MfX2zAq+KcFomcjmHi/Opq1Y8nqfKSr3adn+1cDccI3Vjq
EY7gM77w9rXcuCYL0cILgSJxoqPnfQgr1Xg08uiZmsr30ckfWX/NJaTcb4tb+b9c3VF653PvqIjr
osvHGmDfjXIxhuBc9+xa9zOA+qJD1itUDSxhrae19QUkD64a68cd2evHfilb0HO96juLWtUY9tYE
NgyCwZxZ9fvi1ElvZWR5qhP5UwX8Dp3lpyE9WrLtoWVaK/ZaH7c2/SO6ARotJktE183J5LknI8V5
Z6B+7wIZfkCPmb6JvaPjYsf52Fo1nih8rMkHI3TBybYmh2msn3HBMgm1x8hQzgZ16L/rEWAeeY4G
5D6Ajhb0yNaS0gGH0RiapfHUJ0dz1jEg+EcHe2P7unOOG9uHIpyOpk7YK9hO/vtPoVptxS2KSOYU
pi05p4nhUvsrmS46BnOmQXIVZ74azAkqC7VO1J2x1slJ3No6M+t3hcbviu5xRK/9LDQxok8GWEug
14YVWX7RBI5ooyHpHMaRjui0GxlQc9F+nE54iG+vfn2cvF8S8xRYPB5vMTp2aBZr1VzOYR4ZYIqF
83+Iaq3yb0vZcDrwFMEcgRsHjfJIAixXVPdGJcUpVcI87ttDUaTtpZH12m1sfTgNk6Q+TSjcAxQ6
jo8x0SwfM/GWD3Rd2zf6uT8pRWTd505dHeOkJA9tXSgnSx4sL6FdFQHTsNOeHAD57gRFG34hEiUw
LSAQQdcS1GT53X1TTHZvZ1o4xaWPjIV+SPzOedc712yOBuDXJi9z29IFDEbqA2Cx+j7ze0fdZi+Z
uGHqlp/CT/KTmqIubklGiU8xr6ZXHRM/pG+Zmx7JnqvDXZnlE+qgWKsj34zyKar+gvZpzpAPilZp
IZ4/tzyQq+Jnx9/aNbqrvPz5tmJsaDpkIeKDKQXUrTjOMHe1HJsKZLXw76vmq2IdwEO180qsfUUs
CMUutGdB/dActNw5QKT2CctKLaT5K/D7jtnEDmAPc5Nkb+u4Oqy2Du4cKLXwGKGzcCkp1TRit2at
hcUPUzpbB3KaslNFj8ipSde59oazobjlHtj0xh1GHhQE6ygQoHtGBLXMhhRKms5GSA3zOpFJ9wwj
dw7/fFKww4DrwUsLLCIR8VxTh1Qfc2qHrdJT38rbwp0ovZ/bNNvJT27oBOeYQmMyULJseLLLTdTV
vlDHWLXDzJBS37DS1tc7vfSdGrA2txe1sXOYOAXZOYaL8ePDbH26U7LG2jLJLDuUiG6CykS1jxhu
yk63pWwuiNtyQFCig06UYklMa5tRssOSafTSwwtN8Yp02bcWlCZP/ygLfi/QxSAKysBHIZabZ0lx
UzRp4YRMleunPIpr7SipNrhzKIbzdqFEV0uD0mEMCF1BfDQM3TlLcSnG3+zGsiT4+oXrgC7HiX5a
2uBGxmnoSlfL53AiRx1z2iYlbkyjE/7p0EsoS8Y73crCWVp8GhCDqIDjBwDHOkJLzELNLZ2oiAGt
/Ahi0hpvRTv7t/d3WwoHvAckFtqEuK35rDE5izoLEOR3bGjHk5qa72aV7k5yCtv6n7UYWAgkAIhG
FU5xzLO5a/UOXEvU7huXttkcVjKdQp017ADiVdBFl8YhboAF3kQsv5fqYnCzMZsPKITCT8Ebem3k
2QS8cDnuXBpxAux/vw5RFobAMG4hPubAxp6R6B3UuySZXYpZJTVxTrnpXAal8sviDonety7t7hh9
ku1TRSw3nr/S8oS27rq2dqJNvhWfTO7HxwAkEg8I6oaA0BbSGZIkZ6VkgOULA7odZtGAdUDrUzSB
gT7fEbV19sAtwwwqGjSAyCc4MUk8G6xWJeWOSUZ3zqFryHuMzU749pFrElfEm+H5PDXGJcR+4qKi
Tdl3MVSsLNQz8gb6eYiS/myM2N7UruQvM7hI/dqOv9XAz70aySCfBq276FH+gu7C7tLZw3ikk6Uc
lJaQ46jOGF4ees3T8ZfdjGIQy6n+h7Tr2o0byaJfRIA5vJLNbnWTkhUsyfYLYVsSQzEVQzF8/Z7S
ADvNaqIJ7c7D2IAMXVa68dxzG2lnd7m6n4YIs40iNLXZNtDgjjabN8wAx0BZUmXXDdKLoZHimDAl
wrbKP9p+1PekLxL/+sviuycuGzEFcheY6Ak2H0HtU6sibJh1NaARKkS9LUeBXtfkr560P4eC2Wgk
a+zdmDfax/8gGI0HnLsXlk0ct5MQkAJ1saMGs2Tum6i+K5NyX7cgaZSnGy2eTnA2N9yetZuEqFUG
+xc6lkyd+xFnWkRK+2ZM9FwLEthBN05PYzttefZiGuDzZcCvx5w7IIo4mc1SCDX0GnSMGmaolQew
fNMDSlA/ndlNI3d4M/9sjjYWccoXAoVVAd6i9GoEgZk2AhDtK38k4ua/zSeCPsPf8X2s7frI3aQI
4r9WvDiAYKP4BDI/2GjBBuk1sZSGWSogNvcs2eXfyK0ZMn0v965yZxycl/4erQbX74wIWf5nrchB
QutYyAmKFei21McR8Ssead978Xybwf0ffEN+tTN/PGWYzIaZrS+ZLLl59mFutiAJLu0/4mF90MCB
vDUGIizPdqwizP8bIjWQJHs+FJnevEY5BZxSt+PiWFT1gKyTOfuzrbR/m1iiexpb1amKdQRUDn0q
JSV2TaUj/pCWTdg248YNX7NgyN8jM4PENjxiQVemjoSarJRpgVLb8yMSnb0PZnvjUGnDVrS8pjj+
FXVR9iPTVKJvMdaCWfPB9eOZ+tFRI7fPqyOcglDdQgWIQLZ/Nv+/awPia7n5A5nMRiVYGzLg8LfZ
7VTI+0Gidwjq9xmmENdqoKDNRDInLxmo15S/r9++1RVztA5Gm8HxusiOKAYDFCTVAr21KxcYnR+1
LO9Ua/5Vm6Rzszk+lCnZiKLWzP4nxgRD1hDEg3dguWxTjkYpzjBtNtVOZLQPEUrM+qTeOfNb9xo/
0A6tveMtcEEByuK7GR9CreEAJBj8l63nt3K98N5hhOGDAJFvCw5SFDtRmcyY7WsVxT41vketFNDU
9FI/Z3dTL7tqLZ/kGs3AN03xaJbRfWz/kqN4w3SsOB/wOhV4HZwOAo2ayy1JrBhNmvqgBFF1h5OG
+on8CdBbKX4nqMJfP/XVA0CnO5D4mOWAdlfB9yzHAWSskYqRsXED7MS4L8rpYNfkdTANVx2OWlTv
0i73MaYF80YDy4p3ZRE/jE17n5adL01b2fY1E2Nx/AGQ65xcTPRT2WQmRSVhrmsj05dZfU6QAI/y
4slhhW9MaLkabSTM4vHYaa9quTXWaW33kbSC3wefH0hvbmXPrGhPTLN3RvhjTJL2xXRSWuKXiEOm
4UVxHq9vvlDU4G/e+lcWUiNLWVpTJXbXQJbSnqYXzGUZdNd5NUMTWbkt3tg14wKGB3jWPJxHg6Jg
uTMcvZ3XRA10jYEbbfIcEHolbw9Z872SQCZvxrdmN3lTl3gN82n0MOlbdIJ87wSjinZM+Ae84QIJ
O8GWO2afEb138MBiG816pRl5jpXH++u7KkL1P7eVNxchAQmHGhiS5baqKFbJdpwiaGPRQYn/IH7+
rjWtZzaVb2nJCVwTAShYWUeOMkVjLUbL9/O+ruuPZFIODjRQPqReGr9VJfPGGSjiOjkwKh+zeAtC
fKl0uROFajoyBZ/0xctPzfUacTf6cwL0Fw6IunwaP6ed32pHGRyxsfV+fWtWxMEXBZUPcrLgPBXb
BzQzk5RmRJBVx2gbGCYH6GjjpsG03ZRhhmLXTDDgm7xkKz4ctCnywahEf2J5hHNXnKSEqlPUAP1m
fmn+KUDngaYbx8jQanwyrZds/pvTNx2s8oVWuKQbt7TcpTvHvwDZR2CaENHZgnW1MUVZGqRJDTC8
PfPaGbROdRT2cvQx2X8K5SORsqd4MI5Iq7xHqQo7X3ps3KJJvXzv/CuQSAGcCZkNUbcANFbGgCmo
gflcGJYPDIc6FfseXYY9CuOUPExb8c+KMl2KFFRM2VRxwQoEQAZmBO1SotG9Nc/ao9plg29PVrHT
M718A41jsW9yEB1xGJIr9bV8c/3qcUHLt7/8EMHOVAAfpFDqauBImbQfUe+8n5w53+sNkx+ui1pR
AJDFi9XcU+QFpeWrMiXMV69MLLpJgLzQddC46OlLxtu8DE8CrZYDmJ5bjaNfA41kVne55M4vnemZ
0bdi3NvjX6t3J8XLMM/PJJgKQfzrX7hidZdfKOxGHCekazoVc7ar6E1PUjfu9prDMCLejaLxVOdP
GCa8T+XXyD4WRQj3L1buUsRZvbL1KVwbXhzM2WYJXs/cYFbsjJ8HveVZTxg9p8ge044DiB+pV9S7
Jvti/QP6GYsHLAztcHBxUCJaHk9S507HifsCpEpRsR6+mYM7D2GD4W6ZoRxV+41m9Y1SHUbMIiu7
faN8n1J66BJQstH9FAc98ex446tELszPr8LnIOXNszCYJrD8KqrWtJJqhM9tz/Lv6pS2fhmzcSdP
820TadK32chQKEQ29jFjrQMFVsp+3CkPSmTlLnpifloYFbBzItP2aMUJUB2b3SRO+xv/KHAQNt+D
QOeH0lnk1Fl5+VARtbjru7zfjZgI4OlAWx5Z3yqH63dtTemgDRApYgf9xKC7XK6Lm3yTMekzBTIw
F/nB6aFSnAYIkkryKtu8B3eOVboVWEkAqjTsDd27ZnMcFGIQWvC8o9juq9tFp2oz5JtM39HGSzTT
tTFtIyldaQIQ3ym2SjPKikjwBKEtHWeJNPKnfjjz4UxLsiKalFpQmH3vorezeRoZ8Ll9mid/jdKa
Qk1nE+pcLSlvjEomXj1rYUzQk6nm6bRrmhjkuXWneHFK83dUCHkvGE1CiUbaxvvjL114fjD9yNoA
woi7IwIXyRiD0ExhWiDHwNSjTgFEYa/u+pH0mAARDV9ON2pgOuP8BXzKOrzs5W3A8Dkl6zumB1L3
Q9VTt9pCsq5cNygM4IYxA4GPYhDUCUvjBn3lgx5EZQvyMLqjtu1q5oOZRl6c9zc5cdvX6zec/0px
C3klBN0KyH9hqOVyTVVRMavuMj2YOb6s0OTsNu8bzdUSW/HkPsvQw4zK6nWhYumU6wuYcrTzwpVC
qULkLwASreONfEaAAcY/zFg/Ui35HqXOzdyD5JQFcTwe2jk96VG3oapWrjfiVHBpIEZEwkNME41O
6VCD2XrgNCBO6XRw5WWVAU5GNpp78PmaYGGU0vemjJsNXcJ1oLDT3FKgCw0tIXAjhRgisszejhCx
BjlzXIKhEwl9aaYN830ZJfCmZQww4NN/UBzkPz97vXatIBGFOkYANpXMjycwxDoS3aKvXttEjD5D
yQW2COV4Qd2PhVRl2WQYgdyxYNA1z0p+j9ExiRO/nkAc3c4byauVDA+CERCk4F1gkLelC+tikmL2
GGBqBGO8ix95kQV6B9wHsdthln3hNb8+ii8OmeWXFB4QYB9oydZ4jLHcS1iFtq+rwgyc9Lks9jI5
pAA+AHfglaDUvP4iVp4hCvwoEKKGA9JbsetcHWnco4hkBlaP8dym5CtU8RxbOmhl4TrJj+vS1t7f
p38HcDSS0SCcWi6tV1oqdaAcDjrpVgeapvNL9AtXGrgbyQPr7dDRd0W1xbV7eW2A6cGOAgoIFwYZ
4qXUhtoA80yRFWCkjR+XCvOYgXjBMRtXHoedqRWZ5zTjF3nbcI4Qy4mF4DYB5i4y4rYOp6HoiB2o
DZn2tZLdNCSLjxtbevm8l1KEOG2SdFWu9NIOepr80GLizkr6iEe4i+xqr7XRjkr0fnjVYj93kqCN
JJclbyxL/fqL4OV/1gudjowUpldgXutymy2JZpLcx3ZQUxlEoLdIeddT76pOgjKkd33ZlxaYw7T+
lcUt2pm+idAPyUzYiqBMsvvZHhGGm76Wf6vzeUvprFxaLovXtbndQN5tKSsfB52iS8oOFL6lEkt/
p6QdPZnUZNfHDUGfdKOe4sIcd9Cz1q1JybBhLfkNXepwHU43gDF8vDbGuQv+4EiqKWJDawdSAry1
3GFCh1brW52sqyvVMPkWbNGwyMhzLVfaDrEuz2VvB3H2NNa1mxRox9K+FbT0RrAUZ6D5mWN7l6V/
v36a0HlIpiHfAHJZrqXOTlO12NhjsLEdVLSgx3kYxwcjlm+tZJRvNXOQN97M2uXhZLmwhmjXhUFZ
iiNS65SMzPanRZSkb0PzK00QvGCk9/V1rR3buSDB9DqjVk2UTnbAitpDyJzZ1P3/JAgnZqTp1A8F
JMh6oDovU7LhPKypTpSVOLcRLBEA78utGvuh0aVOtoNRmt3ojT1g7MB86AB528qqXfqgICLjhL7o
bYZpF2spGOBtFGMv2YFT/USbNjzpPt7lk++VozsYG+y5awfDB//C/0QrIEq+y2WldoNNyzEWriAg
V9OrqPFqhW6RHa6oZkVG8R7wL94zKtJDss7sx6ZpraCUnqtR9iYbjdPTxlK2hAiXuSZOlMsppm6j
JcxtmezWyu3/LUS8yFpf2lHdYyV5DMQ7iLatXboF4FhZCVwtRIC4bZz3iP/8TAs4CkJ3dUrkAJ2C
N0MeBWCm8aje7K4/mZUrjSgKqgYJXKDzRFe1UYfBAG2JHJhpunMwgLuOQ6LvQDv1Oueaa7bjBoxt
Rd2gxZa37sEm8kzucl0TR9VCY8tBbR1M47vlVVrjOlsZmrXd4zyX4OcCWdpFaFPK8dhPxSwH8J3Z
jZ2C/0EqrX0ybtV61gQB9sKhjTbg3xdmPpZkuVOxf5lR/WpMjB1OnHvWbJFgrYpBSRXoFyjei7wr
Cp7oWYkgRiMg2bJuk+ypN56/fhW4f8/zWbgLonZLQGYFNqIWdBi0A4hxXzLms/qdla+grN6qTl+6
2nzyDWb8AMrISUH4gs+ud4mgyEYdVA7iuy667WiFPlzQcdSnrQbOFeUGFB6qg1ztIJ/C7+OZoEyN
ZzmzOjmQzD969DFUX05HYCFnv1+w1q2iEj0Z8Pvn6c6ufv9vvx9+Fgdkwm3/9FLOvl8blSw3KZOD
3qYtlCYaJ4jT3Fw/+rXrhfwWBsmAvQBVLcGjokaRNHWmyAGp3nONeiPQG0q54desHvmZEEE3oyVC
ApxHxUpY6jsR+4Z7HBvJb03+VX2V7JK73xj7+O+KBB2ttnFMWCfLQcfag6b+LsceE9xBkCR93SeA
IHjDnOxSBo56eb+0ydQzhqMLMIKncqP2ZZwfdYg098VW7mL1KkPLwCoguYu2yKWoqIsRuLYOdHWL
iuDsmtoWmGFNOYNvAfcMCAL8IRyRDr6FGSG+HJRF8Vvt9Ed5oictc/OY7K/fuFVJ0NCwPQAnQQcs
15JIxmwlKHwGprYvdNegCEfdapPKec28ce2McjyGsKAwtRRjAzuXFPB8AqN33B4TD3wJOWKFWZ4s
JyhWb/jSa+8IlXdgPxFbg4Ff0Gp1SpJKQwohsCLpW4ZKNf6NX5Gf1/duJQ/zCeiFtYFryGnUlqsq
MsCIAADnFX56W8ZjAGrqyc1Ke98ZJ9Pp3S6NXaXpH7sqDtEHtovmDU97bV/B8+7IUKh8eLGgMMBZ
66BthSjB1HWu3r9U9r1DIGo6NGBCzR+uL3hLmnBZZrM264gUQJgWidtgxkYby+jKsVw73s/S5NNO
qzaClTVlhZSMBQOFPwBlW24xuNTyRukMuCnRQQfvpj2wg+q8Z03uMX388/X1cZozlHbBuwP4oyCM
ZoSBR1YOBsyHyEYn6JGDseNpl1EXGEzXQAP0dYmry3PApA4gA7KwokQT7U3KWOGiqgAGq3xMWkkx
9OAGWWc4mVuoibVnAcguNCQMJbxZ4fxsM5tRKmyVoE4fa/OkRrdGtgFzXykTw504kyG89GJOK8cg
qFON8PyB98Lz073O/j4oym7SMSGtvEE9jKV/uy1yzLW95L4f/BkD85BECw2L2qvt0Cg8jTejL7+K
/w6m5I3TAe7mhtpc20l0punAcyIzgNe/vClKwrR+iiHLpJEfEeOlpLXXtcXG7V8Xg8lyqOcZoN8U
xMAEGRNRehT9qgetd1tckCHfmhewZgJwGVCpBKoZCUG+r2eeDfKQVIIjqgRDTL2BHNCkjR7D+3nc
iAlXzCY6YIEpBjiP900Krwscm62k81hgzMnsjijX3ahVq/rXX9TKaria4Mki3lIlZm1mXZnGqhzl
wO6L0Y81vfW1WXFZPIICrZY2NOLKASG24e058GqRzBVuezVUhpYM8KX07CnDTJ32sZ4P1xe0LgIk
brjZoBQQLXSEgKmPeljoHHAy0Lubt+BzYV5C243z2RIkrGW0W1JTLDYw648+DerkYdqaJrwqApUY
njTU4d4KBrNDzVtN+VomUETb0wn2yy23Nmz1ntmc3RDOE4ibhXtWSKmUJkOiBJoSYfLW5OhHVE1f
r5/K6jVDmI6KAdQAiFSXj2ZAf4tBlFoJcn3odnVkgFtBN6Kbbk7at9QBtPa6vDW9yr1NEDapn0GU
IHBuncGo+lIJQCPYHwdJmne6gU5/pHpk5IqkxLfSwjgohOKiswxtFYpa75g0bCGg1lbO880yMmMY
Qi1eeQw/hM8jZXA5qsyN1dvWiV5YuTOl/nFjydx5EfLLCB1s3vmLAin6c5d7rA7oei4nqgTzHp18
mKmt3WCe14F8h8vYbYSPK8YDjZ6ITHlRG3gS4WaOKB1gYBhkAfnlGjVIOuBgEMW16nqv68/XV7bi
R3FEAdCLmoKGAHFhdTxMo9ziLKsiKMpAsgHJNX/Nfb2ztZd+a+LRujQUt6DdQcMlVgrAU2/SpMHS
Gljgwh9RkfT0N9rsFNO9vq61qwEj9V9JwsvrugzKv4AkBhpj609d/BqMwTPLjbNa0yJnYkSnNx+c
NJMGOE2t/crMxpOT34Wzodj5p4p371yG4CrF4zCQlvH74NoHzNXqLf+um73+bcg3VrN28+ByykCZ
ghEDwz2Xt3x2bMpINcKV0Gp1Z7dz6etW2hzhovZeWdTxt7lLtqzkxfKAkYS3CewssDSoBwrXvU0z
2cqAgQjUGeQTUXwcYvaj6/ejg/kpOki257eBJC/Xr8fFuSHNxNUyfAxA5i6mmMpNqrOGqVIgYRyi
RI+ZXDw6RrvlgV6oDS4GWFiOHOEBpxgy5HUhgepECvKC7hTnu/kGZkSKPim03sX7PqXHsdxIpq6s
DKYAhVw0LKGtRozXSzKjqUGXk5AAgpS1h47NrjNsXMktIYIFmKD8GSVqEqbyEeO8YrLT7B9fPqHF
OoStiyKmaoUBEYnZuiaydHjB9YabcWGeeaB8tlfC1ZOog6BumJIQE4T3zZdtBn47pzYGRxz8MRRR
lq+JobdYBmFsEg7lHXL6rvHqWD/zcR+Pp676iIvJs9nXrzXP2wOIi9ZAjP/k53buP5t6XWHkYRJO
A9DPTgOiAMsbt6aXXuhWvjDklXhfCT5cnFAzxAlKQZ2ZYHa3DBonAswHJhcWp4l9XL8DF/poKUgM
o+TSNqVW1ZKQgWUTTZxFGkaYpgKgtbyF8Lq80cgEocGQA5mxpgujG0laZWL8Wpji2VBU8PLYTb9s
LfCLz4UIx8NaHQmSGUKkJDrJDiRI7b4ovvw4IQXdsNytBSmACMiOJiNjLNOLcLZ/6yMG8eanMtk4
mc+01cIo8aWcCRGW0rGEIF2oFaEVAzBVDD4rrF1Tkx8gWLh1OLfQEDUumPb9ZAIKUWvQYljTEDhF
b2xqNCNtpS/WDtDk8S/mRXPGHcHgJ0lXjaxM09BJwhp8I5iAQ7da2jdkiGwz4GvSs0RJ0nB0fjWy
4/E3TPstpOeWFMHegxjKqdoGK2nMZwNTJgrlqVebDf9oS4igwYeyneqUC3Hix1QG7+rU7QzMpr3+
gEU2G2AXkQQHVAIYHzwu5AaXCqlV07RqCrkIW5a7xE5upih2ie4CMGH35BbDSvyqr1wwA4RK9Zqa
7+B82rO2AF6beCR/x+W5kVv9qKa1OzfD7vrnXSoyxOcoO+MLkT8HsdHy6xw5GWrguKqw1ltAhy2J
7HvFLLy0K1p/0vr0cF3epb1ZyhNO1iJ1rBArqUIK+JE+t7uo/z8lCMdK8j6Zu4FU4UhizzTf0614
4dJbWy5BMMtMjqbEMLAE1DNZj1F6GMJqSu+K+dBU5g5pUd8cNwzp1q4JVrolBCFlnVehVhk7xbhl
lryxayuPYXEP+M/PzKYzVE2FIVlV2CuHcXYCTHY0SLqBJFwVYiF8BHcUck9i1/5kpEmcj3UVYiji
4KFw+4PV0CFR2bx//ZZx+48QHQ/ughCXpHKFBldahUUyGyV65lP9Dt1hW2ColcfzSQOGghrIvSFo
uWlKCxy3hNbhsHjUwOFm/xha9FoOGxpkTQqcDNAccP5tUKgspbRd7vQpvJqQSH5Ryw+0kj/09gjM
+hYYZeWa4WTQNgeGPNQwxEbZEkxOOTPLCmSHZRVEZqLunbR9uX42K5eAVyBB7IsKAsA1ggaQ0SFS
64VehZkct8dRaeI/0giyvw7puy0Vv7Z157KErRvAYIjUMGSl87NMm6Nh/Bxhk/XNmUWXsDgEjcjY
8jQMvEKU75aHhGnnyJwwEy/UkvY5PAJvJv2hbhpP0zBRSAabNY2/5Yl5bLv76xu6oo8WooUNRVKp
4MwQeFWoiru4++ouhyuaVH6XvzlZ41pSHvYpJqhcl7u6uSDeRaM6nEXFEtwNhUStQpqqClt3tB9y
mVNkWV+cvsCtJzpM/itEHAkMgghwiTC8ZHmwd1H93GeJ7ZYW26psrV19pEqQ1kdrMPL7wiYCJyrr
KCLgVnaJjvH01bibcro1D+nSm+cpNJCH8NYQcK7yn59pWdVuDKJHcQ3vCXVBqQhGq79DJuwvhnoB
bKyrG9H36ltDMwjuI5/5IuZFtarXS1CsV6GdVqVPJgwIlvLG3ldyom7chrUNBKMkL8KA2QmZ0eXS
WtIbZgMu29Ch0aFVW7S9RkYPjMz1S7e2IsCKOM25gtq1WKJD9aXAF1R12Nr3k0l3fIJ8WzD/upSV
xSB5wKFfwEkheBXOqUtze9ZoV4e6fMAoeUj4H/wuJEbgEjqqAUoX0RQmXSblScNoSNL63q7yoErm
d11N3o1S+7JpB7MGmmgQGYD0BNXb5cn0eYHxmE5ahFn2W6peERXo1sP1/bo8laUI4fC7oh96VmUY
byzdjix10WShlM/XZVyqOchAvwMStQCa4goslzEnacQaEzJyRo+RGdDkmQ63dvyo5QcZ/DTyxk3j
27IM75byhG0zowhlMxXyHOQr5NvJI+XzYB9lZ3d9XWt7B28IPIDIqSMVw39+rhMI/kMGvwjr1nHL
2Azy9FYHOcNXpcAdwqwc5MP4qFux1mNnVWxKJQZQj6Puj9Mj08vdZjLp8oggxAYzOqg20AYqpoIp
hfKkJoL7gc5eNVquPqDXgH2kyeih2bI6tFW+sa5LI7QUKejtblI7q2eI9MH/5ynDiwWUHi7EsJW2
vzwlyHGAPsZES8CBRTsEYFFqjrIKOYPuF+iQcsA0sImhXVkNkAdczidNhThqeQLNqUZMqwjVOves
SEFUViBpID9tHtWlhoOWPpMkGO9pLuS6MyDJ6V9TDB4ftliHLgUAkQXGdc76KyPtKxyMaksKEkpT
FNDipiTtfkq34HmXm8XbkTj4Ez4CwJ/q8uGQMtGUuq2cQOobn0gvmKqL5u7yVKqb0+hWRMG5w4wO
dCHC1xGrvtOs1I2m0Qgwirey2znyCwoe+xkTItTJlUDWzqQTmp0le/pTI5NQd2HcHLUu9Y2tBprL
e4h8lonkJlC8gKaLnXo1JkbMGptBdzbZQ1hbLPfnAWWCxpGLm+sq4xJQhcgJFxH4PRSrTMvhR3ym
mZImA/aVdBFqId2htt+7JPNBkX0zSuppxExHs5SRyW9djHhP6/m5UrMvx4scMcZrFA5AqhfMhgOo
1lpEOVJQa2ynamEaP5fxVq7pUs9jmWgQh3sEm48q4HKVY4VpNUOHDCvVo71jji60Yzw5+yn51Wu/
r2/pyunhoqIQwvEDIAgWogTbaKhWszgNwdn4J7d+lcoDKY2X60JWXh4UCEwlbCRaOUWSQ9oWHaEG
iUMQbva7GWRn4DzRt3AqK9vm8BnM6DWGYkTFbLltat7TeUJyGmi7W7Cy3GntXaY/KAU76dOf6wvi
3sPSEiPqRYXb4p2x0CmCd6EWCchrIgmJOpvtiqQ9Ijkdae1eQa09rz+ouVEDvDwlyENTPT8lvDCR
urFP4DLPiZOGejTd6MkcGrUUOCDSuL4scQd5dhrpCXRtc3Iu/HW5g6k+zlZKeiQ504IFtJUoSkhF
uZcrCb4zeEO9DLvxxSeFdjgkXtBhANwP/q8Jyasii3MdUWgWtuVJUp55San7uL4u8f5BBHphOQs2
Z2i8KCy2UWqVKklJmFhoz6nG+Ck2iq027cvNw7wGzjWEi/45j0XYvMHOHDJ1JIwAYbOBrYgs1Z/Y
8LcCY2E2bN128UrwNQFQBPowgKX4bGJBHNNK2QCPW2i1SNFmLpKXqfXz+r6J3tOnDBv5A+SUcNXF
mpLV22nWOCMJy7L2phqQnOq3Od6DywBzOL4XjcuaX1+XiM5e2BK4nQjehMswF2pa1DbJw7pR/jY9
OOSzSh++2VDsO9o22TGJzOkw0qE9ENpuMXKJz5qvF1YFjE5IX4AxRLj/8giS2kbO8lB3wF+RdfZN
3Rs/OnvY9cN40ObTptOztsPACHICZ5yhJQ7sHptOT1VQjYU2H5WLjl8Nw0W7PQZzWG4ukcwzcq3y
i0aO3AJcIBvv/YIcBgtGHA5sMtQYcnkielbqMVhtNPIynHsbzmpKm4Oh5MzTE2R1rXaoD3JXU5+o
dX+j1E4GXswxc47lOPaaW5rl5KuGwR6rLsqDtGiqx7yQ041k0srjRX8+SNbh4nJMmKBrWWxEID9X
8nDMLeLnkt78yg2p2chLXDBHfW4FUHQ4BdD4qCLJAmjESluhdh5Gz1X9kX0D3hGDZ7+DiDG6JapX
j179rkk316/7is7gsHqAHuHO4IkJj9jRIludFRx/rXw07D25U6VT8ZQ9X5eycq0XUgS3VO+tqkC9
Jw9JGcRwjkjtKtZ38GFRI3flLZofU7CN/2zkv2sSnrChdVZcZ1oedoUxeoPaxOCuMWQ/yrXZj9su
3l1f3YoiBFaET0LlbZFoeF4qQhYTAryWmodTBbZG2PtToW+Y37VjwrLA9MR5U/DbliKMnPQtXlAe
Vn2deIacObcIipJTqeTWfaXms1s3W57m2qEBpAJlCLeaT7VbykQGKe1IgfvYR/eT77izq8x/E/qR
vV/fvhUNBFJ85H0QsejIXwlyJjuhstUgDG8Z5s1ggIX+aJpme1tHJfWnQTKOSLcmd1Ml/QFqdqs0
tiodXJxoTsAzQFp1uUqJoDsdtDhFSEeyT/Jhcmv606LAZzegWW+e5jb5hXHp15e8dkPhXCP/6CBV
Bod+KRRjnShwrCYyDxFxee1zTB6i5sn2r4tZu5iw0BriNACp0BO4FFOmRmcNDcRg9EkLMhotvq23
Sv5rNxOtk5+FXHQcirCCQTP6YZK5jNS1bgBeGBXPatyh2lBUn60q5x4vf9UYUQ8oGI9LgJ5eLiZl
sT44GBodThhwnKZIC8keKLiz9kGTXbkE3161L3pgCn41UedK9bfK2UWS4zdm7A5Z5iaRBpB1Z6Ex
Ov3WDj+U5CZiyametyLjtV0//1C+Y2chYl/j81nWlqEGEl0UrN1Z28+k2DjbyyuEYAa8TxhXBCdF
Fpvx5Z5Ow0SAE1PZM3nUEHPPSn4DavIts3S5HCTnOYklMK5gOxHVQEd7oBlruQzHonIVcDZJyh/a
Z66McRycE8QYgCfqkmeFPNmyhDifAJ06u6w39on0dv1Cr7gLGCUDgCuMJDLEF8FiOaAZbDIj4HGa
fV/60V3uHLr5LS1OcBD2STfcFLMKzmwtsMe32kgfqNZ4k/mB6VHXv+QCwoBnu/gSQWvNJq0lVcKX
mNZOn3wgnr71PtuzfX5M7u0TO2qPFXMJc9t8X1d3M3HRf3H9Gy4KbOI3CGa11oAHATc1Usy7H4Of
eMR3+x/d3dbT+wTJLJ/ecq2CjkybTpKKzoGO9Htf2bOwO+q+8t3ZVyfYuhN5SE9zwIIOA1vuwR67
lw5gDT7gbR3ibx83xVPjoi3qhh2qXemDbXhvbajTS0uF7wO5Ed4Cj99MQc9hdFdGQYRahpSQBvPp
Zrx/22o8Je/7g2xkmt8mZuSXZbd1BCuvEJJ5jkRFzABKoOVb1+Y8M9UsK0MyS25XH2jvNbnbdsfr
J70mBuxN6EzmfV9IeC7FFBLcAnmkZSgbeY7IB1Mj9OoWQ+q8dCsds7aXmPCDRIyBgFX/HOh0pr0c
6HLbqaG9xgZkfQbAoj0LtSgAkxrwOPSnQbYUDP948XZx74lz5fKh2oL7NNv5BAhVUoY5PRoy3UvD
u4WFZb8iNLFHChrKc7DExiEGpQ0b7GIXPQv8BZ3JFjM2aIaMOqBiy7CZ/zrJoVWQwI5/5rTbRalL
q4d+/FuxfdxvRBSbcgXtEc11RrIKcjGha28Nzq5o76vkqJwc3KNK8+Ye/I/TrwqzQa7fpDVtbqMn
gqe5dSxd8DwytZpLhvGewBo1GcaxlRkK8cgZKW21VWNbu0koz3IaFLhWmAG2vLSJPg1omNTLMDVA
8+skiXTAgPLetaJh3ldOl/mZafWgIyzpxnP5dBnFK3Um2hEScUNB5xw49jKMTcPTiP7smL+6Ya84
2Z7p3VHpTAxf9WfwbD450w7x5TCeUvV1bPLbyGwOU3ePRP2Nem9SRJnXD+Aig8yv3Pm3CUdv6amG
iUwWjt45qdauVW7iBG0qnMtrH0/3jj8iZoH5cjasxWfR7HJTeGcbaCgw0EUQPJgddWiJTSkekUg5
fgMHevRiVt574yoeMitu5+W+6tbu609MO/HIDm0mXu2l+3jP/0528Kf8yL++HfwSXHwUckfIpnNQ
tDgfrms605EwFRSR4aFPK6+avs3FvsrLQ+LSDFPO5y2auMsXgE5BfghAqiLlJ1bLMctlVHuwt4VZ
Phuu1cRB5MixKyVbc+Aulfa5IKTsl/c/a7RW1UkHWB+zg4hYrzHovBrd9hp5YxP1i03kkjhMmdPN
ogFuKQkjigZkUQDUcPrkD7JLvcfyItkwsisXdylFuD9tb/ZJZzIguywHTmDnqfW7Q6mHiM6bqtlN
jMZXegw3kHyMVWjd2tA3cnOrR4esN+d2R2fX5xee2SZDH2Zp5DtqOc9I1DbKraw+X7+Pl0oLi0Tv
MfSVhgyCaGlTardlJA9VODxY3Yl6NaZlJ170gyQbeuAybloK4md6thZbpWVmAY8fdg7a4ndSfWDm
3vguNxvPflXO53vnGW6saClnIppOs17GnnUYzDm/KtmT0/Ze2pxsEOFe37zVG38mi5/f2ZqSqKN2
/R/OrmtHclsLfhEB5fAqqdPE1YRNL8J616tESSSV9fW3OBeGu9lCC2vAhg0M0EfMJ9SpSmGrAzuQ
uZv1LEz5bjMZcn1nYOrOzMjPODNT9IJYiTcB3AVlcSdA6zTwT+lujNJuNxn722Pamj8lmvNST1TV
rDcPTv7bywokJl8o8n/E2SS62RqW8jTPfVnVjBqAdfUNurnqx8KdRGAYU2AA7TzU+2TWn2cz3egM
2hqg/Kyz2WxH6GVRBwMUi/VIE+voFkNkj0fkKALX3MBtro8Rl67ryhy7Sl/b6lMK/LQNY9PvJP9l
G11gVwE2o17loftp0seNLbk+un8NKstXL4B9zByTqtt/FUnQehwS9In17Lzc3ibrtyPoVf8ZmbJ6
zgDXKgNx3UORP/SfbeK9zd1uLL7PYjgs49GH3+6X/QlxOlqkNvboRxvK5SsqT8S/xpU1BD8v1RGD
swdA1+sgZ20ZELtEJl8AdhmkzvzV1WcUK4DBdHdF6YPM0uT5l8RxisipivrO6wgoPgmYvDemRT49
V1/mgHkRURKyCJZyVqvUH0gyAm1XPeX3PCRuQN7LT/2rUQXLp/9iS/ZsS0kpABKUq842q9bPZzwP
mXfIra9mE5jJFDqvLZTFtW+GBx+HHf6TTR9pPGSnZHvk5enxKV6R1sZd1O1nzd4l/teBvxrewTFf
yPieLn9PfOOFkqNQZxQsbwBXI3WI9jHlGWa63iZDhUt2YTUEyv3HTp93t0e1dkpR/wK2Q+acr7gj
RuiB92PtYS+7xw7XwFjdZ/0YjtqnKoHqa/edWxslWGVQntRexUlEOhTxLejBlWnUR9/O0QuSxjPg
DcelFb9LtCtuRJorRpAoA5mchqgEB1WZOQ88qyPxvSx+3h1vT9jWLxuXu0Ajvg7Jafwy1K7DrRhV
HpGzBZdzc/HZSvDvdn1T4TYF2UH+BSq2J9t6Jl/LKayxr3267E3rZJdvLHsCVVpoiMcUZA+TEwrP
37hm1j4EZAUgMQPHAzqqlLtU06u2LSAEHHdWccxyWu6EQEaFmXAkynyLBHTFGmhu8A+qzAgN1EIs
SXRCa8soYo5WVTD+B6A0ibRst9CN3b5qCEhD4KWAIUJocLl40PtlZS+SIvY8cr/Iu7pa/iq8MnRT
Y8MZ+9AvVtbyA96A7k/g4oGjvbRlV9Ty8nIq4rzIPk3sW7UctOG1p4dh+suGSLnmBIX+bEAkY1ko
/u0OGsmhx3msi78dQrduTLl1rj4HjO54tKQspxon11WPZ0EbyngG8cohb4vaDHx/ZAEbszu/8OuX
aXL1J8NP7bDQG2832WUGuQx7vMdUwruz203p1pVvwtUNeDa6lBE0qZJgrs+gTDRZZZyM9K2x/efS
63ezNgTGWyPM0GwONZQUoFw+eGBZSKCgSp2tZZJLrswLYKHolNbQpA21HuUxn1GRzjoqaNw4oFvw
nooy5uUhs06Ne2oNbENCjw4y+7dvEekeK1Y/0OJSDA35RDW8AY8U+F8GrIYDbSxwrYLa4XefsY3t
vnJXoRcDYB7guFFCUMc2ZKkmbJ7TONe9KeS11oNNzSPR7bGs7XTEopKQFCyR6PlULgtWuFZieyON
E6MKjWwv7AQiBd2ptg8mqQPWzCEdspA1U6B3eQQS44H+wmMaiZ4EFnmskk0hGnkLq/ML8CXytHhi
QMKkrKqT2cxOOoPGNKOvPtRmhkb8tMe9Xfs/ORvCOQHLxXycTcgJRB24x29PydrEy6YQAMRkA4ea
ayRkrBE9Z1VcT7O306d53tupzjf27sptJgkN0QkAbCDiPeU2K6BwNOpVV8XVQEM4ead5eVuq4pVU
/2k8knlawmUk1yCm+yxwgOxCNWSWg+msm31LTh0IjG7P2NqBkGyJ8B7R9IKX+9JCri+jiVbRCk2E
KPa1o/Mzmfpil5Da27CkllLkI4smDcBfMHl4CdTeg5KiM67nrI7ngwYJzNHZl/NxcuIkf+mNT2R+
41tY+pXBoW5gQ+ceTFMG+LQvBwc5vqUCf2oVl4NhB3k/EEg/QAttK6OhOHNyZKhrS1omNNxKTNGl
HeY36dxYRR1b5lt3MtEUQOrQf+/6h0K8CGOLWVuea+WQXZhTnKxEFO5C57qONbsp9+4MlGrPur/z
eUJZbvDFneml5M/3PGwCF4GeKAlhUmw6A/L2+gKbhf730lOQbLPQXuJ8s6VN3hDq4CBGhXMFZwGt
A+qlliQVsWhbx2kegkpmD897es+0sO6qQDO3etc/qkfX5sC/g3oMyq9qBj2pvQKMsVUTI1WZPpi5
le+Srhw+GW0NrabFaw9jqk1Rlxr6TjDD2nNhGKEL2dSoTstpbw3aEDY2kICCABtqLxp4mrnlh1PB
nBOHAO8u0fwsMkbHDoqsaO61CvloPxnrUKSsAsAKjCsC99U+96d5x9hcnkTBgJTkuQ1BhNx4p/ri
hgkmJRBoR7sf0qx+KblOD6KaUlSBnc8Qdu2ilBjZXSkouzNopj23Czr/uYvy3O0bY22BJNOlByAO
MDlqtksYeG3wxwaCjlV1QPWoRjmJTKHtFkUIfDaKl8IV7z6QuhuPt1rS+ThnEggJ/D2KWbhILs9Z
toBxtbI01Ix8Flh6OOjGwVtOYx5P9qEURcQ1+dyx/VD1p9ujXrnz8aJAxhVsVzL4VUwzSBh7vCua
ePS818b/POQsduWdvHHO1q6SczvKA2rYvdHYSdbECd+b5Xv9rFkE5ZyvQOgiC/dX5/5Zaur/U3o2
Lvk9Zy9Mx7mV6hT2RP7dG17GNA/8u5I2ADttUTOu3caSmxnxJwC06J64NNW4ZZp3nl/H3Mit0+Dl
Bsj4vKd5pN3ftxdrdRKREAGqCq3YV30TiN1R3agwKGt4aCY79FpI9hXZY9f/RNfIl4Y+t/5GCPkh
AqheJKgQQ4hH6qoApXM5OgLmMN0cCC7ILNLZKc2zwBM/cuttNPrAplAeqo6eXe5BtN8kWTTC4S4C
+4hgOijJXdqH8LKNPOr8h1mjd84wBT10NDXv7fbUqPQhHwsOgBvcf6wF0CbKRd5lnp8VPi48FgEm
qIWGEzRgzyqR3dVO7VewXkClMIP8TNC/3ja9tirnlhVXw+0XLwdFXhPXnYeSpLNvoVKytOWBeOOe
JXyn8ewzclwbJ0qezKuFATsfthxQ1KA8vVwYj1d6ZhasiT1gzNqhCrP6d+7/dOhbsSXAu3Y1Ikf1
jynV/YQ0Ui2Egbm1hSnwNOShpVM0CzoTC83FEDvXpsOdT6s/TMH+f1HPDCuLOvmtWZO2wZ081a8g
jUZD0gPjLJryr7T89R+WEQhdRFBSMUx9MUuz7hdnEE2coX7P+HOzxEv5rEFT3vDzJzCjaWLjbH0A
ItQlRNsRWlhAWgtsmnJzINIymNOXLF50tw14x4+1XaFDzeRWSLNpvvcHoCg8AETA8rpMxy7Lmj33
6zkYzaXeT07+C91KfdRyqzt6+kCPdcKGo4EnPtGzKro9QWtPBfgDNXgxutR0My833OBrieFNeKWS
yR/CilbVyaOLE6UNkShEwTeCnrV7VYZbKKhJQVrVNRu8BdJCpGLxtD9N4UY1QU26f2yt819XTu1C
6WTmCX7d9ND6Mr6W1Tdqn5Lk2S6eC+PQNz8GL42Yd/Dc+PY8qnDE/5uW2SI473Cw1Zprz2p/xiFi
cbcw8OveI2/x2pl+aOXejhv9a1/+YmbkTHeTeOG0D/xPC72fbRoiVIa3P95n2oGUx46OdwOlYcLu
0iIA0Gfjgrk69cDKgf8TpT+wzerQiLlcb20pnCYrCIsdd4b0Ngj7k0dveGg17cib4g2gnK0i4Pqi
oKUAaVZEhejluTSZgVwKvH4TZmZIh0MmJgT9VIfCrFEvYSEMChqGyQ4miKgdO9AHPxnFXB1ys/ej
vk6MrT0irxf1fEK1EOBsRMS4FeSJOHMirJ7rfUkYiy2W7rh+bHkANsHavatJuLyY7hyR5Kn8ubE9
VjJI6KAzNEBWkboECPfSKjJkc7d4NYu1XIf2VdC0+l36i2YMTOT234JNVcgn73tZ70sI9RAvfRxH
ZNjZgteffE0hc2jx9MjI7xbU/d4m2/3acyelCBwN0a6OHujLz2M2Qfs1xKPikY3f4an6kApO5kAK
mJ4MNvqBWXoU+Fhi7UjfbHZ9XO1KxKRYCZDRfNQwVEHCzutr4oGQOgbv2VwFfKqQcyy8tP/mI95B
q7STpKEpljoiOE/HYQC8D93FZnvqigKtrDMA/pBuatMvrO5HEmBDDQ+TYbExBOmtvSOVWX67vaKr
/r1sc8a+NsANpbZnOKBm4czSsI8MMDXa0wnE2mDSh9s7prvq1XTusyRchBWOyya17tpugocAjKOG
zk9cppfLpdO0bcrJwHx9Le8poDqQGQ0BwQ3+0xj/taO4I105lW7hw45T/XaTx8xzwoS8UPZtEV44
t9nOdwLda5/8LU//+pnAKZGAHMRP0ItUsTKctrx2Uf6Ocw+C9EngZr+qZOMqXPEuL40ojog3UR/5
a7wWRpwuTTC8tcljOnroIWNRURwr+m5+c+2HEv4mLeqogRNKNrwF6QxcXkaIDtFmAwIetBRdLSS3
eWJ184jn0KJ7sxreBo2eNhbxerMgEkTjLnKAgGzjcF9uFrAza8MkKh7rMyDBYBaljRWARukEuoss
ZajBgp5O+9wkG2O79mUv7SpRqJaVI9NN2HWc+0XcTfrB8g+FG0IV5PYI1zaLBIHD5TJRB1UZXKrG
9Eid1jxubR+xU9YnIbGhRVN1qbW1Z1YnE888rkOkfACyupxMMZE+MRzBYwjMPuSd9ci6NnB1GpAU
zxVnR1aQeyNpTiiWfLo9TLUhDC4GJhQvFzwcxKTIEl7a5sky8ymfeeynThdNDI4GeEMdlGOLwJ+s
cOJzE7VO4YLQtaU79DWArW4e2xN4AtmJdc1WjuP62pYfBLoUEEiu6A0muO3sedR4bNbGK3GKF2eo
Mf/uz8aeTzWaTt1pa/7lQ6QeGJnRg1G06ODwXM6BbQwJ7caGx0Nb7NysCn2HneYxRhrd4HM0wrVG
ISYsjS6qZxZgzv7DZpN9SUjTwqdBd9flB5h9V+WoPmGzOT08S+oEGYVmwzIjWNtYb7meV2M9MyX3
/ZmnUnRVs5T6iLE2y/dpAmY+/Z2O9HfK9LsFcHZhjg+544dAtARTWd23gxWmmQv/RTvM9nFi9Uaw
sHbQUCiCYhjCKZCfmZcf1JcAjJYu5bGAcK8GNitUYgdgR2+Pe23YAO3L7C3YkBGTXFopLVpOPXI9
sZMMh5YZQav5fzMLwpK83d02tZLml/hXqO7IBZV0U5e2LK6Z+dT7IvYSsuOgpdAG0HR1IpgqZOeW
gbw1DQE3Ki8fnWx/2/jK3Y/uQBD/Skke2VF3aRtVh8Zd/FrEfvLWOD/nrV7plXlEjkfyUqAdC0+o
/PvZ9mGGhva4pRcxZHyIAbjR8mjQx9TceF9WNsWFGeVGzKy+Z7YOM+KrGVmf+rfbs7T684C1AMmA
VBzkES5HIVoQbC79ImJqjqFGd3M5wAf5842N8ipAwDjR0P9St1yruTllaBuJFwsqNlkeFijBj8bx
9lBWFvzCirLZQAHr6TOkLGMRWcGfH5rz31arOloOlUyshIiLati7lISa+ZsbP7zs2+0xrG6qf2dK
7f7yUi3ndISdpTt5aFQkQI37xYFBH+W2obXXDiMC2xxo83DXq6l7aIgUY9EYOJroJIQ6zt4cUD8A
OJDsLYTP83NrBICFw/vM3ofBO9w2vz7Of60r247mYPzmFNbnZQpNEylGZ0bcRaIUnVu3TcllV655
NNfgXYcuG1JGavBTT1aeNC1tsfkcbW9yQg/EGKajBbgJHXUWiNzQohK5wUdHT6fdbetr5wsNoWCZ
BCcVYAbqLeG6jd4YdRvP4iWBdiMdimCZmw0rK0kAwAskpxZaFCEboBJ0Er1ue8NhbcxzEDAyPuwb
0wCrgHtvG/3eT8kDq45zxk++00cFOiRte6u1XW0WlP4TvkESIcmuItTPLq8Sw61Jp3uijWs7/ca8
Rxt8pBrRdrNPA2jY9ki4sJoA62oEhtvWAdf5A1kg4QES/sF+07OtZMzq3CPAgcsKfCJgbpcfBOYI
D9QffRtDpWuxc5AEZUG2bCQ8Vpy0jyjqHyPGpZG0mSuT6EMbQ4DlADpAqNg8meIHSOF07aRvgae2
hqS4CEBEG4QCsxeTjgXm2KOd2Ykro9k6NGvnU8aG/4xK3rVnj5tJNVLAF2/jLgFV6ZvvLUFnfIWs
wcbhlK/X1eFE/R+lIJBe+qq/P2jMyvpZw3jcOeh6Y5dmJw7QY6tbu9neOCXrg/rXmLJB86qxKwh2
Y4M6v33/W+q9o2ptInl8+8ivXTiyWG2Bge4Dh3s5dxPIcS13mruYIz7S6p+D/XUAVBCEIlr5ZqSQ
8vx62+D16ZcAS5koAcYb3RRqOJ+DjcuwU9LAa+dhPtZRa0Pgws+CBa+Hdiwfip4fwKUc2EDabOm4
Xm1JaRx8e8AoAj1mqJ3R3pymeQmehJj673DoCtEF7bDVR3c1p8irQmIIMh5wJ6F7oCxd2s22tjgO
Ehb9y3RKTz3a+JKDTu7BFhxlW8jVlSFdWJNfc7b7aUn6EvBiBpxerCd9OFroTjSWrQBk1QyCHfTq
gfT1ivHBrf2kSEBFHHOCPIw7QqSYuvxuSjWChn5ufRrNAsz9CDSPlVc3BwMd0DuP9uZezN09XkuO
BnF7jDJZbb+9pVY/DWgyGfUDj6d6bD76cspsSFichVb5SyxvzhaL6tXJlyt6ZkGZ45kWYKcpYKHN
EU+yeg8epxO1g7HVHs10YzjX2cRLa6r/1nM7FX0La5RlKB9oJ6vowsLzw7LxHjV0jgtkF7siC3A7
cFc/3p7NK89Usa48RKQbF9otLottkkAl2lmSMHfZFlxAnoGLuxRWpPIccFXIXaJj53LXenByvCHB
GL3qsLBjYYMScAzGU4XSn7txx61OKJ55qd4KtwPJxEtjJpuLHkRRPLZn505k/JcrXvmo71gZFmkk
oK7azmMna247Xhjx7fm8jivlUEHfjlcDhFiAYVxar2dQfVQCE5pZ6ONsflu9FTVW95bZTTwVBOT0
1l02pi/OMm7spKs35MMyqgwI1IF6UTtqlqapdBDb8bjj2qGr2z35IVr/MBj56fYY104gQDU6Amip
/qymFYtMzHQBOy/CS3SGp9wzw8wTgEmgmrgxpuvtibPl4/FF+QRUlmp1YujnwfIancd0oUs4udyB
V9FtSfBuWTEv16ypiT10ucPjyQBRSMB5dHvCVrYk0pOouXkOAk3ALpT9Tyh18L65PM7eWhBmNJMH
bcxD7j/PINlykv3E9171RMnn23Y/lOQvzx3sYiOCVQevBuiULwc2dZZbgIcfsYwwgJXJ4PbaExwm
CHqQQ0l1A9VopwhpWY7RCFLGoAFJ5xGNEfAOBvoO4C4Bu4pgL6aVTTtRa29LXYjjzPoGPSBjta8I
3/NEg1dkaS+NlWaP5eyaOxeR4m5MrGGfC0/qq5GtZkb55dcjwwFHwVVSESr31rKgldYER3Tsm2JX
iGwHbpR900XDJ+T/eihcQFpmi/f6+haTs/mPTcdWjraJ7iVs/FTE5Ev1Xn73P/dBhZhh4/5a24wo
yPuODQVFuGOKP2GjyaH0Koa0x+ID2q4tZdgtGt+IDT4yduoEGtIHBKhWxkXyM84cCVKLhgKLIWLD
vk8z+mWa2xBobB1oGySPDh1DPxjxg8IdIy1twjRdnrIFOgQjCb38JxiLsFf0oGpChmxvSZ/ZeEJX
wYEw/vX2Jr6+1lC1hgcC9xGwmCvUamlWDKX9SsRV+bpM9+l7Yn6i+kbX0fWTDyPwSFAm8cAd6ygZ
OcAVIOvhISNnJJ94t6B1bwh7UN0j4xz52QaF1/X9CWOg0JT0vzrIPJS9Wyd+vUylQHrOBbCp5Eet
SOBaJRsbadUMyoQW0Ewo/qjFkazDATVaTcRd7rXR0ng5Cj6mdjRmWh5ur9Hq9CGORW0dWEsk7C43
kzATUDNauohb4y73tWiqj9lIIQH/Jd0Sv1w7+Kj4WEjZubIQo1ylec55WsyuiPuc/KoADUsROY+B
JgDt0JEp19gXjW+BSVeNgigBTUhATqNj7HJ8zdKkaHFATsjtD0ky3Rdgcc/f9CY04cNU7qHsf92e
0GssEXIlkprh/xYdNW7SFmi0kNrBhjzoJ0qiL2Zo7WfQLwxBEjXhFIqg24mD+eqFW0QMa4t5blrZ
ngnoIVi1ECwmScir7fMfmQ7ZWMGrwK1G8PakprdR4Fo16SNJI+875MSV4ydcntaFzM/wEnxCFFd4
p6Mn45BW9YZDseKfwTcEfaOGE4iQUN0/Vu7rKBsiKTJP3yFOaIWFtTdKB7pBp8yz91x78cWWcoza
lYsrBUZRKoPvh/sFLs3l/mFpiyJanrWxrUfNd/7evM/vxXNyIqG7m8L5q0GiTW2QtXcE4ElEv5LQ
E4n6S5teZnSm3vA2BiUcwDZdpPffbm/StVMBDmVI0sjUOfAQlxYqkTa1pU8tXN2Xov4+tUeK3gg/
2+m1ucvSGh3yW0mmtSfYgdgPykNImhmm3Ehnr5YHGlJrBp1GnKf2nfu1aPqD/kJ9Ebmp+Rkh48Zu
2TKnvMVtSns3Saw21to5SEYTHdvGXivrH8J81I17hjzG7SldNYjSqtROhAyKmkwAc51Leqa3qErZ
yz71Sg9em1ceyrqujv44dbumQ10sKdPlPzxK8BBloga1VQTXyswKs2gl2WKct710SLN2n7pFBWX6
bqsVfG1nyqYrSX6PUq6KRBsyPs0iybuYzg3fdaNRox0dr8btqVzzG86tyK842yqmvuil5hdd7NAk
yAt7B76GNH23uNhYs1VDeGQltsvFzSL/fmbI6Qbb75K+i4XGQ4NkkTm85/qXDuqat0e0Mm+QQwE9
FhpGsf1Vbz5nvig7NxtioyqWnVb29ZObpOUGeGPFbYCTJdv0cWcAjaw8sANNxiwdaBfjnn8HBiiG
tshes7PD7cGsmEFSTjbBQdYXbGZKzFXR2hcmc7t4yOsAZfUAs2bqw8aUrTwswACDPRwEytgMagsp
CK2SGeIufZxBriskfV2EbGx/D4BX7is0IT6w0flDWiF52QPTD+Cxi+lDJ7FyR5VFZeicZLCZ/9Vl
z2b1RPLPtydvZcvhEUFtF/rE4GdTlZJm5rSTB8Bb3GoohNHRNkAbA/xoX7p21AKStjGNKzvPRLMT
wn1UY20I1V9uccCH/NnI7D6uW5/v585ZThprtoSe1xYLZwg8A6jXoG6tbAk7gWSEU449skRLqCfi
oVnA2fWic7b3aP1yewrXYnI0ieFK+0BnolvsckwtG7Qsze0x9it9esrAEBz5RBgxujHtI0E8G2bc
H3cOJ8aearlxNxjOsBdlY2xcVGvDRk0KHc5wfnAklGFzq0Cd2y3GGGRk9cEiwMULfYqcrn4znPJ5
xvbeeNZWsvKA2CEXJyWDEPao3Wt+y9rWt8gQO0uOtxMI1Ujoeb73IWiBWidYKvsOLOfwLcgT3ht2
D/YOpCw0NI1oEMHc+JwVP+Lia5SnhyCZNA2jM8RTp7HIbJJuN4ALLMwqv46m0szvemaij69v+zt9
SLeQRStvLlBFcCaAt0azlvrm+rzLm6qqxrjGQ+sK77vbPnaVEy7d74UvxwxKRxsrvjrgM4vy72cv
Bhox/dQD0hXtx+2hGb7x9zIRR9lJZQaT+zBnX27v9ZXrAmlXdF8jK4hKr/rgNug4qBOnmeLF/6HX
8ehPQTIj9zNvjGvlTpe0zWhrlppqVz13pjvYtij8KS4Wvu85DVCVAzH119ujWbGCUq5kGJa8lKAz
vpw9D7g7QY1xjoXtPpgEvcapRXeka/3dbUMrtx5eW8hcAEOJhmA1oaqNXQqKxH6Ji8Ehd3PjthFn
Bt9wvK6tSKAD+HRxA0AMXr2HuDPO3O/tISZ5A4Am9Be34GTXEwYLqAQjeEVrCnIZlxPGs5SkKZjh
4nbmO5+jM8J1i5BwbeMcr1yp0hB8IMAKpLCRYqiEWzroUzfG2vxIpGZM0zw5S/EiC32gE1y+1dnf
yfizH/ON9+l6g6NKJeMQCK4gcabGj1ZODSuh7RRPP3N/NwD11Ef6Fl/j2jTKbiIHqW8smKpIYqZD
pqOtdorFzKMK2n0UOoud9/tPNx2QCkgmYBLxP+jTu1wsMJ8bbpq2S6ylz4wVQb/8ddvA9XWHrYBO
lQ8zMsy4NKBD+ls4oMyOhduMO1ZoFnIoUNIAui+qK22ImAFswDTa1caLu2YYijE+ojeg7vDwXBp2
W8g5lEuuAervBWLeQ0zIWUg4aWE+AJsAatfbA11ZL9R/sVLoG0WmU+0Ay72kHK0hW2I+9YE2Hh1Q
ME/z4baR68cbySjAQdHoi1gbN+zloEqkqHAnVEvczMeq/SszrbDUnmVK3242TK1sckjiYCRIHGKT
20peBpon02j6YkGnhref6PCyjE40dvbBJcvp9qhW7iQLMoJIP2MCwcyquCTIBwsv1wYtHirqh26v
ZZEQm6zVKwuE+hzapHFmEdSrOfzEpTpAUZMWp9UIEfp4SXnoFhuzdv3WSgQ8RHCw5x0XtWxlgXJB
OkitaTGvdvPyTEoPek80zKyDaQ5hVyU7Q/txe/ZWFsoGih6HV+KekNm5NAkseFKWNtHifrKzfdFW
ZUiKcQlKh5+60tc2FmtlC6KkiogDHF0mrl/lXCU6tyzucD2unoRdh9x194l+7wHPNNVbTB9rtkDG
A1ESGQ6AhfpyaE1vgBE6cfQYmfg8n6J2ysO8zJ6ZcT++3p7Fa94YEH6A7ADiCBa0tFDXvLRlznpf
CNoaMSPWIZkeM5Lu6CgCR9AD0/6CtFoKuTOL6Hurbh7pkOxA3wy9N3bqM/2JpcNeS/wvtz9q5Q47
/yZVEL630TzbTMyIS5bvljyakj1x7jrrUHnvvdVtPahyc14WaWR6Ddk1JA2xumqP5pR5C8q6pRYT
50jTKkjMt1zQaOZ7t3oqyTuKvOjU3N8e48rhx/OgQ+b3gz5PzZDmjbBGsBLrcVfNWTC6w4SW2WSL
E3plJ11YkYfozAd2K2twl7bQYzmuxkbnlt4FtVjCFMSIZrFB+LZmDQl1zKOByAc9Z5fWKqS8spIP
etzqVSBYaCSPaAueOrBtb+yQlcMv4ypQ8iHxCi9IXnpn4zLskmlJaulxLtydXQxlkPFiAMk0IKw1
3Upnr+xH2SYlpc8l2FstJXF7hBDCnOixP7ZR4qRP4Oso7Dd9+K6T9JGM8e2tsRI4wn+UpNESXYHE
sTKPo3BLWlOgJgwk1PjwtjS/zbqD+sN8su3d1JC9l/zVN+WDX/oPQ7Kl77hSFpH+KxK5eGzhMatP
RuF21PFSjvNX/ZqL9MtseHteaSfSOXfMNYMZMKRSmAd4TvtC13600wxi2OEEAnfXJe/5PntgL+g4
vz0tqgQEnn98Fgj54dqAjRHrf7noPR0qzl0kD5pORCaFTeuT8GJ93FPvW1FkO6T+PRSqyr97P0jR
OiEA06bvA9QxWu3vfLQeCvSYJf7Wh61UO+SHAeQLaCGEtdX1okA2pICMYb4QvMwCHP7pHBU5C1y3
36W9F8wWCF7ofGh763B7UlauEReuCvK8KNIDlKK8gjofqQW5MiPue9sPBjJwINPJlgL62nFDQxZI
oUD2IptIL2d+HG29BnzJiC3+eRqLyG4XpDLMfVJvsaWtXCHy9wEMBzbs+i5ui9zMPLMy4noxo7JK
I6BdQPWTBjnId9iWYM+6NXjJEGSD7NJHqHV2jVTpBJmxDAtXFZ675zbCmhStsPtpIl4wIWXxm4xZ
/eeeBJTfQOSFQtUH8v5yMnPHKTPXnQ2AKj7btRsBHr3ryePY9Qen3sr6XDdh4tBgyaT7LOMdlYrE
ElnfpYljxDpZds284I4kgZOau0UDE7/Th4nDjk7+lOY/fFbc9eMvBt0HExQk87hxgNd2ERIjoCZA
/I3mU2UXTc6o88VYjNibT377ZRzeCvd1ro+3T8SqFUsKrKEJHy+Ockvow+y7U0eMGLJ+n/RhejRF
1Rxsr/sr8Z0tsMo15h3TKzubQLmHusRVy9YMMfCmxI0VVy0y3+Lgl3sgwvd2W95NWvua5i/18JP5
u663gsXXdgbtIlq5+H83cvlWp+bK2HFCIa+NxmWkBlSV0qUep7qoqRU31cGfRpAEVYE9vYHH6vYc
XzePACd2bkiZ5DSxzZpOJQxZ92QEQiUto7knHfokH8y6fJ29F/CaCP1UG/4O4MfPVUs2yIpW4hq0
aMPRwLuM6EYNPAt3WBjoFKx4qZN0l3fNcEwKoYWNhXaC28NduWTPTangUV2UucaLyYqrRnsgE30r
waJ428TaysneFOD9AN9E3KlcChZYUavcsmKt7uyX1kCJtxobcpqmedxb21WANXtYQmSSEBWiv1Sx
V1eU2CNOTzzM9U7YXeS478y2QOm+Ueham7tzQ/JDzq5YvdfKQkorxxUHQ0ydB38qiy7dAiTnQRWA
5BSOodox6vWCDpPR2jGKQTz75LuATW8Al9aO+YUNZbrmuWWuVgkbBqbdzEIIAENG415PICqunZgB
LPHCnnwa9dMn3x7uevHM+vdR2ws0vfz5TjkfrjKh2uwNeQX0BF5IumuMNpSTmvts52+9+msnTKIp
4MhbyGCpKfvZbmfEjJhYSsEFVoMI6t0oNvKya74uEtnw6lCpRiVUBeL5DucgAHDtOKk6cLaXegs/
k9lIbbpiiJoE/PuGPrwMVuVSoN3zk5mgJaXpXfbgWdlWm8HasUC1D4cQ9Tf8R8lj2H5tNvWQ2PHU
H+r+fmgf7PfNDbtlRHkHwVyXzBx0h3FjWIG73CfZJ5oU4X9bv7PBKCmLvAfGTht8OxbQ/6yK7xYY
Ewey4c2sbpIzI0oSC5m0Ki8FZsypDsZ0zLOXYUuxau0KOV8U+fezK6Tp0zrNBMaBuWqtnyOI5f/8
SGHFbXREg2hEV5+SxAfERvOFE2f+T6EvgIN+W8weUevvP7aDQsrH9Q7iTKSGLweSgCxryK0adjJQ
V7V13excPxG7psz5I1rHtsa1ltyR2VLUotDqCSSfsgNc1nai0HInHsHH/z/Srmw3clzJ/tAVoH15
paRclV7LLtsvQi0uUaL2Xfr6OXLf6cqkNUlUTW9Ao4AMkQwGyYgT50CkQLdurOGYN/lNCm0cE2S4
bDLvYnObmCQzrJ3d7vsnnYEvyc9FJM8rXg8JrH8uDYuyKre1Or2Ykxycb/chXm9Z8SDVoWfVN84k
6vVYcZcLQ9z26urOLgHwgLtAiRKVV9B5//nVA46C1nlgiJBp50voDAV8eQ6XdYRYSJkgrQ7MWfjw
F85yZoTzemPBk9KoMu9rFcIrgZUdQZ0y/HF3OciEgalBxhZVcSBSOCtgSG7tsOzMZfuiTE+wf8Fd
LthfayUrgADwCoHcNoI9367Rly01JuQ67qs0mYLBCJ8k1DW9vgLYy0pzGRz6DmgG8Voq90pv21s2
M5CNA5Mlku5YCVd4V6qAq+CoWWCfl1tQA1p3KvrUulecJ8uYiWZuKmGhbNUIkuGAQMoLgdHy52cB
a4qHcais1kLKfQ++J009hs3dn3sHGg7+NcGPo4tKphQw4WjIsFHlW1e+dCl6XxQBhH1t254bWp7Q
Z2OhCh3RTFNZ91r9yqjtzf1T1N33nagMLLLD5bwcKURXR9fBTrOfB+Mxi6abMo7fe1lwIRUtDvd0
MXI77euwsODxaG0dSQMxI0p/XV8egRH+HhEPQxoqRWndJzJKzWg/7uNDFnrXjXxOSyL3iQIwHkAo
4cCdL5fG6trQTCcHaUkLatuIe6prsknz62J23BhdGzSO6I7arSgfyl/akCTHOXYmWMI5hTZXEIrI
QqiwdC9yO7pKHUJnUCmP2MaHIgPePm483SlIHj/YzQOdwvrPxv7pC3h3iaq4jXWpCDp9A+EwVIKQ
9zMbwhAnoVzsgf3x+mRzK/pfgzbgh/LCkMuD03UZiuZmiCHr6a7rQ8BmdpByF5QiuE3wYQQJEgv4
DtSY8Jy5XNERnNr22CdFMBo/tfEYFpE7myQyBGPh4/E/dpaBgOUHrsNXHmWwRs9sUe5xotSz1RfH
TQGzVwyiuI66Vb/3xWMLTYzrM8g/oj6swh4OfyS30SzB7Tx50stamvUiiJ4l6QBS64wkX2Rzk+W5
p20hQkGqn2G8qaptNbmj7jXdRvAFi1+eVXr++wV4Zy+VPHTlcPchedbLUJMsqM0dbivikOVfbeOQ
l4JsVLTdHMpv8Uv19bpVbpv+Y3TRqgf6Dbf6j2k5i6BaN2qDYkEsKoXmZJvexkgFpWXhZvFW1U5l
NAnmec2eg4eZBV4PdKTxTpQNjdFLkYb30dg+FfWTXsSnPH3JS0osydmNTXt/fYBrW8NBOwFIu5a8
ns7NqlIaZeEUtArU2u5vBnXq9ulgHdJ6EvXRfrBl8AsIpUATOEmUzYF/utwgCkM2o7biKljWLdq1
+2gX7er9AJVktFSF23xf7u1DdGz3bKe74a6mpygN0CrjDwHVBRPN5/0/Vvb8a7jtqtQzw2mSVIFW
vBZS4ob2SxKektDaNqa0KSvjkOQt0OxP1+d7dSOd2+UubY1uz+FkwO44gnQ+8/rMdtFFFo5PWGOF
uXYleU70EqUb5aGfXLO4raPW7UTbaWU34X6Dm5SCLCsey9z505sJ8v8DPoM5g5dYp6SGtghQIJoR
uXohuId85C65pQeJ36KjgjMPHACcNSeyWqA2yyo4WsvOfW4DyOaRelPsDPz/23eFQBLTi3y6+edv
5r737uxOnuKHJHINV/YUF8kbTwWPoya4jq2diHgHLK3IQC4tmI5Lx2SgJ5uaEXOhQywago8OXh6v
szHeNRZQvIkEXNZJsrv9wCbwWqS7trIEE7SyGmh1AxB6Sfjj0cdFV9B65Zk9ZE3QDQ/LVo+A/tlT
5TbJRfwWKwEG+3xB4SMtBKQWtwljncrzkCE3Mtg3rTSiFHdqZJQn50O90C0LEgwrZyKsLVA30D3j
JsptMrRGqhDpmZugSYm6nb05I1n5xzsZPgxcmw08PpL4AP9fLp/RFJQ1WUmDNHpTwSjBdrYNsa/O
S1WwB1deX5Y3oSLYx8uKXHj0YhQ9ioDlIu8LEo1Lo7HEcsdoBxrIyID5c6/mgTRR5AT6mp1ykLq4
jaoxt9Oa2waQLsE9+JO/4NK4CCMDQrOIyvC1ApqG5lyMMw2mNEuCAe3UIK8EUMdBifUQDRD6ZFMn
osNeIhM3ZGPRe1269oEr5ev2yVjqAJkDtFiosluFyuvY9KIGjk/u+cFRiWZ2OAyclD9v0UjUjSgi
04BSPzfQwUEsZxNu9PQtKnfXI/HKHKLj87ep5c/Pj3ZmQwmiNGkAV3mMtYqY053RP0iVfqeIoPQi
W8uwz2wVapd1wCbQIO9JVD6qL9HPsIeQ5F9sBUC5kNgApE+BbCi33/oOGWYjV+AXyde6M9FedmNV
2/SICk96zNoZvIfv12eRryZhjXAfOzPJnWeR2ktaZixeUY4PYJk5pjiu4tHwzKl1wVLsxnG76cLx
XobEiWm5s/6esT/srv30Edz50iNVZhkSxl1YHhiY2S47WdKdJIjSy6982gBIs6D3AswOn3QvwKo5
l5MKj2noRFJ0YMQWGPNFrEqfj6NlRs/McIOZWJvnyMfAMZutWtTbGPy7jiZtlfg+9k5K5+XFQz2T
TNRZ9ylYc3a5OFqoGRQfQ9il6jtgVf4M2lSkV7JaVFb6P0YIdTEwrQOXwBfMnFmO2nyO44DZOsp/
JRh68IKIXWcuHpVEid2M5a9KOf0o2jiDip1TuhPNv2hdYQrO/rUxo4sYWVaAuYDE4I/+mgIBWGHM
TC0PRuzbdu87ACJKAjtrsROEK6g3I6OLaxc3t51TxWZT2DQA+KkB17761Rp0EYnGWvA8N8JFNFSz
lUSbDAymZu/m4BY/Sp25kZK4clx6ZtmJiIZWZw9UAED0oAyJTORlWOsadJ6MKkblyHdsenWs0rVM
t1UfBTFmyfryGw8Ml7itQGwMGGLusLWNyLQTZ4iDAnxR1hZdQG6SHHqo8U2PcwVIkyvdqWg4v252
bTrRibw0a+h41vNeGulxnhv1CC+Vd3TcxIVrfa9DF5gW8DsJbK35x7ktzj+GjoYszmALiSd3yPBv
KQheIgucc0ThqE7jBAsOOAalpCZpJygHrlvQPzpKQabySTIWlz01beY4iNGA/4elqo8ID7zAvz/O
uVraT4k9LS4gV7U7mm+GUULU9e36in9+FCIEnlvhzk9A1yiy6ssQajJ/jf1+98PepL5JBHePtZPk
3M4ylWf3AVmtAX6WsBgU7bagd6tk1CE0xb8+HNGCcAdJGjppPulTHMxsEc27F4rLiwxwXhvqZmEn
BaYrVCM3p4COCmXd1nb+2bJzXqvVbYsxYAidhX3uIM0TC3CvazEMjW24By5YIFyrL5dCUhTKoPIS
B5ViuZU6+aBZ8J3mrRKh41bDyZI9k03QXwEcfmmoN/pGr7IcW9yGCHESPzvabaM94GzC61459dBQ
vL78q8fs0iv6vxaXLzrzslnVK6OMYJHeSciq6CkpH6Gr4hkWUVwzJ2jOuW5x1a3PDHJzOciTlZhI
WQWK9RSxzK/q02CKjHxAzfjTADkEQA3B9A5lDM6tWZ03ddXIcaDem5BYOIJbSX+KfHPb+eyYvRn3
+iYlw5fkm3VIIrKvko0p8BkemPcRjfAMWvqXkc8A1vZyZptKyoBaMeMgnTbD/fwj88zq6ISHubw3
Uj2YtOcGWaxb6UcEERNL1By5eMqnCTizzk1AQ9NomDQLsbD5pvXo1mhlV65O9vCeTX9zMCFtjrcm
2GTQSsjZcmhBjTzUly1uOqRgQ+YtRLLedcdZCyS4fSHHKgOzAirfy/k0Qg2BudTiwNTjneMkh2kS
ZVbX9rkGA8uCLfye3JLlbdMBCGwjtMsy0YtN9GJOz+MoSKcuHs4vDeiiADXXgen9JBk12FqsArIJ
K6i25QTXy02rd25rkHQAiHDqXY2mgl23emqdG+WGxjRsc92E0Wx6Q91mCGVSb42vpvJuRmgi6+g+
7J+vL9jaOJf6pWqhNgzMIncctyFTzDBx4gC3LgnJ3MifA/uuyjZ/NbglPwlyGMAhcNW8dA1mhHZR
NDQJrHHEU2iLBgFriomJfLxE7+mokSSOyCDKj35ga/mVXBp1kSkD8BYDvbRbNE1lokYbBxpOnVgH
AKPLoBdqFAQZ0iq6mb5Kym0VVgc1vJ90V/2e7ftqU78n5hcgOgTXQx4+/xFwzI/6FUqF6FHlvgYV
d/RuSphviKg+6s/5vf193nQP0f3wYO5RRdthYjwW9FB/dKPvKFBcX+4PeqpPs3FmnztKYhts/JIG
+xCUDE+GZ/wY70YPgMD7Nifxm7Kdj44v+cCN9uFN5E7HfA/V76frX7HqdGcfwR0vatM0wHLCz9Xh
qTIlHxk6gnaYOtup1oaihpBGIirltUMbpzU4OQFThd4x531llLBYTZIkSGftYKpuZ3WnPvcq6myi
u+z79fGtxfVzY9x1yokHh0YMxqZDvEseOxVbSxQGP5cPEUmB5UBnCgCXGggVLv06VrpOKro0CXoA
8w008Rtm+ysKe/Q5aIeSVXfLtVRz2CkKX+MmEjjy+rZCARGsw6hC4z+X5osyqsOmZhiji/jI7ovE
yx+Tlxlso9vhDujf+FZ2ndfiUXqVXgdHcM6sjx7dEODkBI4fSelL85baKXNkIGdq3o/7mHnhM2Ok
egnvQlLlLz+vr+fqBQylw6XpEIh2lE8vrVHoYkpj1CRB3Y47ebiHguSPuAPnqU2k4amtXcN7EjE6
r24SOCrAWqhbOh+R5OzSZyHtDLm9Pgm6b9aue2JucZvGbnO0BFO5ujPO7HBjQ1tXXvZQIQgM49mZ
Ua2zvdwJdP2btO9rEQHF6hG3vMH/d1TceWOqcNo4h7XW+4W01JfQ64L5BgVLYQp18YBPkQ4wKTRR
4ckPL7lcs2xunZBJmL8iS92RbiqdGJC92EGq0Nz3z6O2TRkpnhvrpKJMGooS4GvXFDAp/Gue2565
NA9hyTDQzfhd27YI5td9ct09fv8+F8gZMItg08fvqyco4zggqXTyk2V9wYunhLB1JTD3fyzcb3tc
zE5Ge1AYYBFB3mjvSWJt8zLbt/ZdWEAuDfKT402kETUVPbYEq8iX9MCxACxnBrPahgUH078+ievH
4e9V4ju3ijxOwqbCLPabyQ+/tRu9Jsq+eZZeHM/eRgcKZkeZTD/CV+tNV4h8mjZgx1ar7fXvEI2S
2xVqj/a4vsFnRKCHl6W3vr+tK1FOZLk9ftoQuDaj5LRwb/BTKSUUIXPZerMXHV6t3eQax/Zr7IbH
+j5+rHxRO/pqYDmzxwUWWS9kO4qnJGDFNkOHCGpATvOgDSdjui1U4f1y+blrw+Pm0JDqHvU1mPNm
laANNbvXt3PpVYHFXKO8qwdBlmy1YAIy/H/nk8sxlZ0DQokI8zm46Le/x0Xi0AQ/0dVLRr/Zh4Kb
2+p+P7O2rO7ZcVBoZo8z4sNaGaguhNBI/8twf113xNWodWZlcdQzK1pnRZNdj0kAaey7ydOPxe66
gc+wieXacmaBC8uQTs1zqsFC92084i5+Go+ZX/oJwEds0247b9xOD0wEwv4Q0b7mHVw4nrMcz2IK
79C3Su+yN51An8EDVA24BHZw/AYyal8mj3pfpa28016pW22LnXxEKmJneJSE7rQR8buKNiQXwueh
MvPUxpKGegY7hlXjadKJgAJrVj603CB+s5yEXOBuSgrkE5WSIE6pS0Oof4mi1+rkAlUFjizAQ5FF
4QaCFA/qE7GDp92mh2jCVj8Mh2rb/0y3aTA+Rsc8cJDJadx61wTltv1VvDTb7Ivmt36377zyJvpR
boWpnWW/8yt+/lHcuLVQBfnFiI+SbuuN6pde47Yk9uk3wy1BMCtw62WzX7HG0/JMalw2KV7SOEh0
F0QRQLX9yEnm5iTdTkQk5aWJzHGxdVZRvjQzDA49At6wG19+KhsKh6a3wzftVvbb7/PX2s8OxlbZ
hbcljq3khOuOSoZdtG2f0Fe7k7YZYDvXp+GDSvvaNHBBOE7jTgtBRRl48km6lcA5q+3RxpqlwP+T
+Uu8Y4fpWdvl3/DoO5hH4GOse+pbbvlulqTBM/RL9ENz5Ts5SEh4IyJi5MlpP17fZz7xMa1n4a2Z
M0MqGFZJA1rpuVr+sdzXGVnUwzvzrs/F6qPh3BgXse2oTEF4B2PywSEx0babF4XoJPG/id6Ca9eH
c0tc1DYgp6OD7RePW/29S++08lcmSlWuxu1zG1zc7iQ50Zm9ODiiJr2VSE8SQsHTjO5wl3nI3myf
fwlmcIkb17yJC9qFVkuG08BmZE+bsivdOAfULEy3bTTtynA+QBtpFw/t/ci6W9uhN/0Qbsp09KR5
2mpK5UeK/TR3t5KomiGcDS7ijVOXOM2EL3MeGQBwk6/tOj/bpqRwJbf3JW96yQ9/SnHwyX25kNYN
Q0WHGessb+OHeQdIxr3uZZvKawV3xbXLxtli89V0NDKhEaDD8AbfCOajTqBp6w+E3l9f4FW/RecL
6unoO0S7+OVto2GNPEnoWg4YqBlrZZtZhZuIiDQ+Tp9PXvTbysfL5mzT633YGIVEWaDU+zj5pYx0
Z9k7Z9ETnfq7EQwRFPqial+6Sd65vTbsqOJm4QTGpJKkc/ZlkCySd+1WC4vNXLYo8uk7Vkl+lNR+
a2m3jlyfwip9dFhI+qbyr0/SsrG4zwfyDtR8yKej4sTnAUplAKo3a2mgl7Nbtuhk0KirRk+5kPFk
SdlwltBpuhBZQELqc4kga0d9hBY2oHBttSvs9LapNzHzIXWgsqdO85o+ctVUlH9YcQJcHcCF7iyt
XOiE4pxgSmu88Jo4iAB+q3u60UzcnotZANwQmOHzVVOks6bLWiQ+2wPtE29SqNtCNPT6Yq1ZAYQR
RUF0HdmATF4OBgvZKYmOxBuE5V2/k9+FpdoVdwBC8reF5QvOvLmSnKLVGxRS0zk/DoVxyOxxU9fT
89zJm+uDWQm/C2cq2FRQeAQ6cfmUM1NhDU7QSUVVWE191seePSman46z1yX+aDbptqf2n+MhYRI0
P+hEXkhiuaxiPPQJHq+Yv2H0c/T11Wzwk84kqZPvgHcQvKlWV+vMGneLUqxmtJQCWAR98FrzGwu/
h6Ib0XJE8XvqfEDchQhYTrvpJDUOWmset2FkOZ6UOb1rZON7Z1CoWOu6KMm/ahNdtEuvAxiTeRJM
hdaNJKUo9SmtK9PTprO21bzJRRXFlUMCdbHfZjhPbKBWrEYFaqdginzIB7pRImiSt9JunBW/KiUI
zCYHaZTJda9c3QA6EhhgSoNuMo9OSdUMjc6NATBEMvwYjXnrqNQbWFqAjdD8mx2ADDfQSoi+EOK4
3AFm0ahD1WKIsbKvXA1oWc0FkVG1Ccvt9VGt7rUzS5wrSro5aU2OugxaqJToCfRFqhYkPhTmcoGl
Ve84s8R5JNoS2qJTUD9dmrVyv4kPdu6G7GkQdcat7q4zQ8sb5ix8yMBc6WD1h6FE3ibFoZ2Zn4nE
fdZu2Qvp+b9LxEXcoerBATFjiajebWPV2BTfaL817UDR3tJsm1sop5mURM3kNrVgKpff/rS5TXA6
ghEfHRH8o8/UE8k0KhQhtPl9ju5HUY+J6Pc5p7C0sGl7CN8HUfzLkN+EZ8na7zug8UdxFPyN6Im/
XKHebixngtR70JTVt4xq82FUnV6wh9b267kR7qrcGllaGGXysYeA92LoAEr0O7v7dX0DrXkbWgIX
cCESEJ/KYfrUDrGpsDionRNj77UqCeLO2r5BAhE8/qiXm4bOjWMy7CZPO0wWcldmPW3lSCKIDkTJ
DlIifGCsLs2ZNe5WRJnVhTYDAiehAxS+lBCCXxON0EaTtg5hndr7mczaL0UCSWWr7pd2o+Gm63LD
G5Ss8UCW92SzORUspuCzDC4g2nNdWHRYsE9xJEGRU9Y3rJZFtIyra4k2HhVnM3BB/F2tbqqp7c0K
gE0N6j/ooREu5trZhfa8fy1wO6vv8rFtO1gAZvmxSNlGGqGcoQ7E7Pa9rpNS1Q9tLAgXKx60KKei
6g/VxEUb53K7KS2Fco4GcMxsSm7bs2PTlHddJ7tKu/QK0Wj3x1viwh4X6S07G6uqgj34EaFo8bCi
01T9xXl8YYUL85SmeKAosFI6J308pd2vND51puBFuuISDjp1lpbKZeZ4VsuFhpLJFe40uR3uUiPZ
o4HM/nPnhvYaeIAtFaxd6E+9WJ/rc79WHbj4MW7yOwDfTKbjXGqSLtnkUbxvJBrdNW3hT0mskJjl
xaawil+sZ5AGBgPP0dHA8lhr874ZO1GrNs9CsuQO8D0WSPHRT4Jn5OXg/mNGRqxnKU7jyEmPuVkd
5OhbycKvccw2DjWJWSIBr6F1cyZJgfPShhJ8uimYurUYO6b68Con5vfrk7S6IYAIU/HCQGsZT4un
RU6bpRrmSJK8ePaNI2g2kbmiolScyA4XTJOwKlsZ4igBLYtDn6o7ee5JRY29UijHOvlD9up/pvr3
sPgXu5yamTF0QBzZIwHMrg+9MDxUIu2VlXMVV45/J49f0MaySpDWYkEzIod3L8x6DjVBAFk3oS/y
OIjEeARebIj/KInRhmONeVMTpGbHw+Cl2ovW31/3ApGVZfXO7okVtSjrU1iBPu7YuAC2M18YpVYO
LswW3pQfGqvgJeSMNLqedDPQZ5VtdyQZDcud2CiCdy13AO5CeGGFuyMAJ2Pnuiotl5CDZQ+u3mjb
cL5r5IQYoeG28eH61K079u9RcY6tWU2CfECMorzRHhOzfGLpW5neyRD6yalIh/Tq4FQ0v1xOYabU
OnKxQDUlmkoUCwRFoAqTX7rilqnUFaajViM+9BxBFAAyRby/Ls0hWWQhNYSxDaWLc7J5HZKn67On
LzHv03Khxw434IWU/RMjjm6PRV1hRE4bxX6SWZUX2bRwp4pJZOrz5EuXywbRO5ZCP7kCq6RdvYxa
MxBHinWigB/cxe0lIXpb/ZpGgKwiCpXbOe4zUBO3jjuPwzcjbTrSKvkzpRPzrCwJjwC32qA80cDp
zaYQ6I05np6drgzdXono7TxE0M4r0HVaVqlN8qqvfSRFClcfzTFQKCgjdDm3fCUaoFmr1yaoGjRt
c31y1qf/99xw00/tis1lEiVBSQevpL0nRQLnXd33aBwDuAmdeLK9bNmzfY+oY3dIyyKbbdwrUaBN
uxTaWIbo1rWGXMH58tvOMtIzO2aXWkkBAsTAPGSOD4U0yXBDHXflQ/xD2muFYOJWI82ZuWXYZ+ZA
sIVKBLTgAdYnnYDzSjRlXBQD3Wirhgp+uwBiVL+tD/Pr9VUXGeBW3ezb2iwmzFWUhH6tPdWDBZby
uzF5/v/Z4QJXnmpa2VawE6aHtt7aQAQ3J1kVbHDBaHgCoK7oZCXTMF3hU3dj38VfRgEGZDUk/l5r
7sb4H0vqi7QC0hNlWCUGvzX6ZHf0+9D6jmjCViP9mSXuOgnsgqbOGSwp6QZtpJ3t412EdktZ1E29
vu//3S0Od51XI21C6RyGLNRlx5j09ITNQ64v/+poUMoAt7oCmgT+7qI3Q4fVX5a/fnAAsFqEwCTD
Jta7KaKsWB3P8lzHX8hz8HeYRoryIgchL0LmFtdfoo0ZqUQ4stXxgJV+gT8Ab2hyoSwFm4EUG1US
2ANEvZaGNotkFhQFygO4467P3arPIfm5MB2DOVblwplThWFWFEgKNZmfxP7Yb4DAKzI01vqlCOO0
GsvObC0b7CyWIR0/JFIHW3ZNgEyjghNA9PNcOFPnPgv1ARDmDgLUpGG65XVRKAgCqw5wNgYupEmV
ltWgjcUdabxpjXejOJQxFRQSVtcfhCMggMfzFPDyy3mKUNDAqxWJIWTc6YyWw1QhdUoJmIqHVLD+
q+cZVO4XsRpoUON2zhkrO6mbcW0JVBRL/KmfQSdZyduoyRUvmrrYRXPaSbcnHWTQY0lGWykF0Xtt
SpeSLRqGAfdBEv7yCxKjWUgLCkzp/DOJvox/0SMK3ZXfv8+dDqZNy5zVgFtXUevlzCRW/r3SBH6x
1vvloPVsaUUF5y220uUotApcLVRDRbAcjqlcVS6y1UHb3o1dSjK1IrkVu1YBBAsWlGX3SWdvBqMl
o3FnxSI+4bUZxU0RrVegIlnCyOW3dEVihiPFt4DIUPeQE6rcIk1v+0b0FF41tJCsALIP+Qael6op
nFC10wn9PrP6DvpMx9diKIjF2Hf+9Ti1LBJ/uYZ4HfSooHaNTB63iHHRjrS0OjScFQzyD11QTre5
vKez6jbNS4FWxlmk/rYWGjGD0FkFmzEiJDeLxtixsYZOTxCzaJPtagd0yYk7RaobThEJRfQHa9eL
c3PcCGnWFmqtKMivxdZecbIvaZkBZKBUpJbj/V/M5u+h8YiMXi3ACNBjaHbxjHZ96MDXJHdmMj5o
6r1GZ08W9R+stViAfASPI1S/QE3D+2TeVnECDTOk3MaNobBjAbak9AHK877tZCRNPHo049sqHgSX
g7VTwUK7q6ECF7KwBFzuhRxqMz3UvpGtqeLoF/LxrSsNhfIXMezcyvI2PDva5MSZcbphdEaf7EoN
T5xkM7fl5vqyrbnIuRXu2gZJsUnuIKkaWOr0pjYEl7gDaMncWBfBXNY2NrpxQHyF+wfSfNxZ2sA5
qC7juRwiXbBrsuw7GpWhN0fHv6gBgN8Kzzb0d+JiY3JuP1Z21ofLG8Gc7dbPZka9tKlEEoSrXvDb
Co8EUKfIkqBkBPim9q7jTQ5aGIGfraZEgTwBcQnwLlDY5BanzdH8qLWoTBnQigTav90UT7J0U0Wk
0I5O+96N++knuuGN6SWBxHs6u1mxV0Uksmt3B7C7I0gCMwJvX1zozBG1WepaqyrRBMz28RBtaLGv
4pvenDYaFbXnrrnjQqkO2ROIKiNGXtoCm3vdljUQHX2YbfvGfc3SCJKEpmBm1+LwmRl+7ahiZ2Dq
X3AVTx0j5kDsn/JrmNxCcff69lq+lz9jzg1xm3jsNaPqO5xm7Ff9ClNsJA+z5JuhJ2ovWNteKDMj
KkHNYjmkL2fOjpvlKoRYf1s/gkDuz2EvoD7//evco6sGxiANDfx6BozLLAeW8cJq1GuM1zrcXZ+y
tYGAvA8M6yCBXp5flwPJpAwsa0uHdj7WD2ZlPNCi3RnS+19YQaUBLXOGAaFhbmEmil9tQQAUZG0C
6lSiD4/WJFI8X62xoOb7oc+HugYv+dQNTG7GFOCasfYrFC20qvMM5wszbTfLHZJOOyfbmnQLgk6S
awdJtjbXh7m2nyAVYuIfDQgEnnOCyXWi9hMm06oTSFmjmbQENguSSXlNoERL/zj9g7QrutE/eviB
5edmde6kMCsdPGXasXL7FkSP1bBbEidg7P7TgcESDi44pa1CK3rxorOgNHeOFVU12q7wAIzBMAOa
GTmu/RENgaFIPeuzR17a4jxybpSuKRPYyp7NlMxYRnX7N6PB9XppPwdHKrd5M1sq88bA84wNQHsm
ipbs8iJrSG/GDrEtZv8/7XHbedawKZq+Ay5EQoeLA924X9hhQsaT9YlDchxkVHgO8qodbV1FRa9P
eJ1L5TdgV+/yJr2RolTEn7SCsVHBjwF8C5pBHdTpuLtFmNuZnUcYj5LmRI2oa2UyMfE2qaIE1/iW
mE6ySxu0ljSgQN+3peX/+QKefwB3sZcydTBnSCgGifOkGCcmnTR/EEH1Vi68GCZeRaj/oqf4k5iR
nDe61OBRHaSx39YlRMNxzU68qMoQWdACpFO3N3KiV74hwt6uLeWZaf7OW0SaHTZLL1mOXrx0C/CG
Ikq2rLx3UdZWcWtbSHstkHhe7mkIAmRyObaYxE7yjXpnv5bog0elA8QgHp1+jJNXGT30/DwNK9ox
kI2FhyRTv15fy5XO8cvv4HaHmZZDVTf4Dvb83rjmofaM4Hv4Sjfls3OoNtLBvMserS+RJ7C7RMfL
y8KlXe69X1WTMhk5nCh6jnI/190F51GSRTnoILc+es5yUZ5zJVcDm8gHgfRiIYXllR1kJysGKI7A
Zt6iC193m5EAY+0vWDgzPHR9RbQuoLMgH7XSn3Bpd/G3s/ht1m0/ZwrmuCBSQW57c0s9/a56AhoT
t732obIhP0coI8PX6btgnhc/+jTPoJJEPgwKe2g6u7Rdxgw0HBKirS4ZRK5/OB1EIem4VZ1x09Hi
lLT5XRpvICiEgadvRj6JroVLPPr0BSZu9aBGAJKYpxqpyz6sEiojfzQNN3KN9i+n+Y471teqkU5N
r78KRrzqWUjGAoYoo7VW5a7V3ZxVs8Nm0APIhQek+yGWhohMpf1gPNmJ28hf63FvgNOVMFkw259v
IFjoJduBDvcPEbzLya6tCkXtTkUJExLqJL/Vcj8VFDlWZ/PMBOdLFu4xYWgpiP7UszMG5VrwT5lE
iju3EoEFP7/6LofD3QUyc9aiydKR3O7sH62jk1iRHq6v1uc3A0xAfgQauQttBZ+rn/K6R7ILzjHj
Vqi1ko/iU9GDV015j6WTLXWkEJ0sa9FdwwqZ1kJKhz1xuUiaOU8ynU3cpgxsf/MNHE+K2gni2+oy
nRlZ/vxsyyd1UYJZ38KDOXMKP3HMyO8dmcwNS0hptZTUVUYFNle9D50iH7wYi9b9pc06sXF+ZEYS
jOpzLlNis2drfCsAQry+ZmtjA0EznlgahPLwCLu0E4M4rlRrbLARI/GA0uyDKTR6T4eUk6sO7CfY
HhSBzdXYvRSmwYO23D0+3YFD2k+ZgzN5MI/V13G6MykaEuLI1XLHHdODXd1nlmCvrU0oZCzBrQ+J
YySEOU9hedL3mo3tTEHHJLlhghS0dKcXiuCAWJ3QMzucs8zMHI3UhJ1+rL/LxWPD6Nb5CvLKzSSF
Drm+ejpWhw/HINkF2nJJB+MCcrl61VwWTGpjFlhfFdAriHjDP2cbUAw5+3nOObRSVcd8yFhQzW9D
FJISDPil9NhJB7Wl7jS+Xx/N2mY+N8ctUYnbE8CvOdrJBoMUA3RUq6XOd93IWpA6N8KtT+O0tErr
BRjYO+CpuguH1FPGe2P0HNtnESBfQiD9kla9tkrcXs6ldhzrHCajYpvXuyR6ZjUlPXLMUv21bbaK
8ZLM+v31ca76+9nacSdnCWrLEZKDDIkP8HEpD+jIIYpyOyOXc93Q6o0IiRvL0qEyj6c6l1XuGpWF
7Qy57lje1iZ4x9qURIMD8ZGO3k5SDOEt0x+Hwq3ZvpfDjZJBqffRAFXYLBdHOewEO3DNjUAJCb2v
pcEKtdzLTTEqaWtIRs2CST5Z+hOeiML2gbXJ/UgpopSmIjvFDVmXHD0eU4MFyEkQpf+1MF3/D2lf
1hw3rjT7ixjBfXkl2exuLZbYsuTlhSHbMjdwX8FffxM658x0Q4jGtb+YeZiIiVA1wEKhUFWZmQ62
r2uy3RW5K1ppKIBBzQZvC+6Eq3rtKd1ml3cNKByzYzprt2Od3hKG+65vjK38PPffr39QUVBBfwC1
CRRwQbPNvSJmx6DqYJjlXW+skPr+/xhAE6DFURhiCtjA8bFbmwssfe8lS96hKeimD0DbB4Vyz1Ci
S7hU37dbrQW6ykBrAi9SdTcs0WRLgoBwicgb3tUBGOjv0kW6TFnbij0Ky8mto6xVnmsv+fPCJhZ5
ZoQ7gWaW0xT8eHgVJnVk9KXfO2sg538VufuZmffL9iw7SYfOG10DDyEy6Md0jVGbPMj9UGgFQ5aM
kByIFj63a1tvcdnEz12xAahRaxjA7WrtVfEmGb2T6NJBKQlgWUimMqDd5bdpvQmNTxeZT6uQYCHe
PvPQazdBO+wjCu2nIVUhEJBJJHCFJxpM66DxhDtaKmc1zS20qFSWHvRHqji3HcAfEz5X91fLY+IN
oKNUwXCjXy7PwOfqa7Y8DN0fCsM5gEPLKvC4yY2oaij0CGTplvDTnVnkzrMK2GzWWMiRu5IejW4/
UUi2WJL0SvjVHLyXADaH6AYP2LL6DsK1M/yjtL8COzNEVnLUlpeuxeXTP/5FgGKdJQMVaiincnnC
mJG+QtsHJR1nGR/TSlcemqqbdtetCFfkYnQez044I18StuzGwZQWcqsJVUbW/6CL/2kawKFz3Y7w
85zZ4RxCHZwypy5A9Prum+pL7kKhWwNEwmhIcU3xY3SzlU5Nl7moa+tAWepbMK7Q5FUem0qSbhii
iwpcvwba9gz+Y/NehlO76Xi03LnD4n4bldIKabJ6AWZnspuEgVWLLUXZIN3uiq7QAxBrZL5pTvZt
Oys71N7tUCWVeehW7TlTNIgg1TqJWq8gR40awMon7RYOfTF8ycfVisBTofpujgpps5HTXPWL75QT
SjGZ3j7MBX5Huk4aBEva/LCSJQ8aGyN3amPTHaZ/yv3cVNltir/sGwWGo6B4JBOEZRGDz/qYdhTe
xEzmlJ9cAslz5zbWVt6tCgTjR/MJpQw7JqVBwq5Ns2+Z0luSry28VzHhjDENPK4gXcRdOX1qt3Zu
rMhLqN+HGkhRAu+L9tn5Ur6pP6tfmhMWfYAJuuseLF7pP1b5pmReaaVqFLDaho033KzOt7R/U4z0
uFjP1y2J7m2QvHuAVKKJAkKFy+BZWsB7Dw321OwwcNir5ec+6WSbKErXmSg4owIAMQSfP6LG1WuT
QksAovTDOn4pvf5RxXiSt+4771DVi6+Szp/yz9fXJui54V47s8t9vBx/VZk95F1Zo7T+opbPm5Z3
D62VqLfVmtYxdKILwF4WGi6upRwTXftap5oRrrRqjxgZkKmdCN/pZ7+I57VzMQXXKYCHQUPJb++c
H6kW6T/nV9WfmtAdJF4kClXov0F3Ez1gvNG55SvDoI1TBmNpAchefyQVwL/VbsJeX99osSFM/KAI
gFYE37PKM5OWHqLuHaR2VHQftHH0ndfs7boV4aHAzCLoPpj8Ow9JHOgA9s8eccjxf4BQLrgh++sG
xIf9zAJ3cVAoos41BrPQ3YNIbhWPB7CYHIzdr8ynoRK64A/6P1rkYjyxnLKYlxkkys7PfociHzGn
b0o9HrTsgNFplC6pe2/NjW9AHwB69nMtU/4RXcpsEvR/u8oCxFmyS9LJoivbVZBXhKBTPZb7/HMm
85D3svKH2H1mht3ZZ2ao0lVJMcDMiijqW1BehPbVPvfT7yjx+9FwB8BWHn5BHXCHNkDYHdOHeff8
tu1ko36i9aLohoY0EhrANrj1zsaMKKUnuFW7LSjAmtODTbztXqi5qwYb0KBGcjhE2QhSYBTJwASP
VyeXW6FMmJtaVRDAkKGI4an5LwAsP1WlrEwmtGMhT8BsN+Dx/O1Ie4wRYMAEdoZ4bW9M9wh61evu
KjDBaIWxa5DkRmGC+4jOsBHSNQv0MXfWF3KbyRh3BSdcQwZvQdEWoHjcRpdOgpbX1ObNSljdw8TU
wKGboREZ6Mmff5ILO9wnGczZqW1vJndV+xsz1qBDkE6jC0IixkmAwMdCgATmBXPTvCxdxabkriVO
ROd7Blsd1DfphLXwk9geG25Gt9vmQe5Z6ikqmWxyt2h7a7hfih0Gcf7iq5+ZYB2ls6ObusRd+wIm
MLky1DcwAQ786yZEXXs244WxGJ3RR/EgC9R4R4VMmMFJ9tZtEhURrmt/DOjh17Os/iPKCi5scVEe
ZfTZyAbYKopnZ7kxFrCCY0jUMxpfzcLaDkFd3Te7hZwM8lNWwjCEjnG2Ui7i5+lUKx1bqZL53k+X
+PQ2/TTfqc9bhBJtQG5/aIcxXG/HXR5N4fRUBOTQhc3ztIfm8S2NzEO/QyMBGu674QlMc9JILUjW
LraHC5C13bdGxbbnRQvV3epvRx3WnMD2+yAJvzSPKmheXjw/2133AaEnn20Md/ghurMVLfKzO7Ik
+97aLaq+d7fouhFhhDkzwp38dYJ+td3CiNV+RnpdKSd1/aIF1JM49Ps0FXffXewi+yFnh2bN3ca0
2Gq0cPK7T9ONFrlHOzDwfmiCLCiO2qH81EZb6NzaYRdon74PN/0xAyPf3ghBnR6qoRmBwi2YnqD9
pUck1qBNmx2ob2PnDb8M80jOicm+Lf+rWauRlZ5xP/JVxNZLaKezQVboiPcHuoXXd180tYJRPly6
KDNaoADmjl6WqJNDFIgptAD0G/5WRUkJ5PH4MpBd2vkt8R27eqgcyb0lOnPnZrkzp9vKQKwcy3IK
JxpXgF3KVb/T7OnVnjOZYqkgwcAaoabNqveM0P3yy9tw49SwsMZSt4/FsEeVTavTiBw8KxocScoq
8me8TVHUQ4YBsQguNpt5klgtw6UOfR8Uan2L2vZuaOJcXcFj/ecVKYZX+McY9/UqAuWGZMbYtpHR
T5Yz3KfTN9uZw7zvfFUro8WUiYkJPxyUokGZwWYjXC4muClqfm0N0FUxYLSPth1Il23glere1PwC
2JDDdQcV20NB1oJYBQb6uVPrFaAi82bAlVLt+P1YFMjX1lb2Gmbexh8ylDDQTEGfFoUkLgap+Zrq
A0MktdqL2rbRjLKNnj/p3dfMPC7TMdUznwD665RvnXmo+i/X1yiKs+fmuTXSOqcbSVpoKCQ2xnYb
VK+S7Snt+tN1O+x1+XGZ6ICzsjOqPdyha8F9lGKyFtAv45upWrdGMR766kl3XzvtkRTVbh5lNBPi
pf1rkjt6KaaFMQCCqSngJYYQFGtv5ogZv8ruJGsTHTu0Iv5ZG+eXqVEpm1bhE9Ki34+2F7Z0jke3
zQLD7nwFGgPX91IUl8/tcS6z5UoCUBjzSzAZ5eZpcn9dNyDbOc4p1GXytIQZaD9bUxa0zZNpSYKw
zB9Y3Dy7EbsCEI25g9/VE+TJCOhgJ9xy6iOI94ySQFfpt4EZr+vLEn4nDRATHGUVaqHcd6Kobiq6
gSHk9nFFFpMG5XIoDX9sX6/bEW4fCoQoB+Nl9IHFMOnUMtnYCFsxOD9oMpdBoiX36yqj7BT6gYH3
BCNxY5jkyz20OmK59cjG1dZnezoo1tNfrAP0EphRgOYCinWXfz/PpgYlMcwbLaCaqixMrmCuVJ1l
tAOiBjeQUf/aYb5y5guJSkvFXtDbUDSYSqKqBNMkwPu/UYbbL46OsZnODEjvfgO6avTr4dEqMdWt
r3cVPmYKdOz1dYvivo5gjKqyzqauuXUbytrRcmEdMtQKrSPK+VvpuzIhILEVZJ8QMAMNH68DpEBT
WLE2rBqTwUP7Y8ST0FwezVKSewqdEdRy/zPDBYsqtZcRtEpoHIExEQLH5Qo8EJHNLXJWgBwGGB5y
hOg1m6DCtbnMYzNGMnlNbcQ9MG9Z8eCUIGxfX65/F7bvZ3fIuxGMAGv4KrAEEb1LP0EJ3HASszdi
d3l1vBhR3U+RWCXHcdnNjRpet8ZFi/9aQ4ceYGVUw/nRcRUKj7Ojr0ZcIuD6ABPs9IkMOzN3wtZa
brdx/jO3+49BiG7jX9MCGp/bQw9DLEqxaEYMBtliinsI49TkJvXy4PrCuLDxXzsYJASdmwdFI969
01QjDY5j3BcguHcA6fWNVJv2161w7v3BCneo2xwHKJ91I84qUKMg8dUAQEZWT6hk1kDketC2QsvC
AKLmw7aRoQIPjmcYsamogLlNft6goCibaBAv518rXLabgo/OqkYsBzN+0VJ+6o3ZtzET1tmStFq2
HM7JlQyDaA2qEjG8z5/qU9a9uLIXkMgDbDQCcFJ1YJzeqxJnAXejW26NBg7SsJbmbVHl80NpklLi
Z6LjirsW8CJGbgmVxsvj2njTQvRtNOPJe8IciqU288lL1H2rz0+pYnRgLVxXSWokOrRgTGDIOsSi
D9m00UFhfMbITVz3/c7t3xLlhHkK35tp6Dh69Ocufm6M/ZizbXSTdSBFq8An9Ps2/2a2RzBXJbLO
v2hJLl50DsphCK58u0yZUQqxm9yM9aV4sdYdWPQD9lzNDqOu7K6vSGQL/WWwjWh4qxr8JzNIl0+I
QWacfc7n73ZT+anxqxrnXSGDFwtcEK5n4dEPUC+K4ewYnO2dbqYUHFaFHafJ1h8XsoJPmpT9n6+H
RTmwJKAQjlDHndq+d7V+SksHrb1J993ZimetR6u6hrBJUvyw8vTr9Q0UhAm8iDHmgkfqe7fxclnW
ZpZ2CTquuMXpCxW9sgKns25JUkLKiaqHv7AGynu89tH/1vkraiyXAcKksEZHK6uCGTp/Wojx2HUK
Vn1zf9iTClKv6zYFpxq5EStmYHaVNYouVzhNuUHNDbeU0t0bKSjDKl+pj0XtfmqAk+3TP2RUZfcI
ME14GTMmP1d3uUPWVaXlVYNlxIm2hHYDst8V5GSyt6Lwu51ZYas+c8faGLeuaxA39O1gzCgpTBB0
bWbI5f75bXWxHG77CnUtrQJD1LFmblOE2dFXeyF4ASWdjNnl/etz6RLCLkBvSODRH+VHrjpjyZqp
SM0Yb4S9ucUKzR+7dL6tDUjDjZ88I9Bp43dlDeHE+ZZaD8YCqrQgQ6+RzUyBf1Xy/mJr+/CDXMZR
CtI6dLpYTDjfZPCfq0mbGPHm3UPi8DcleIV9yuz9lsTtAOHWcpERyYq+qwd8CRIddKMBQL00uXaN
XtpVa8XE0H1HraO5fKroWzbIZLoE1za4XU0dYHi8yKAremloqKmjjkpvx1T55Cqxme9m+88wtOwk
XJjgQmax0bYYjNGOs23L925tH0u1nMOkgK4foo2sUymI0GwQEKVEB+N6uMUvV5TOS1boboJ7p8nT
W4+2wBLWSSOJ0KJ901GtwGMLJETgzLi0AmGGNQehsBWnDG4Ndpq5hwIVPPR61BJcbAyXAKfDeUC4
5MwMNpJ40CJacWbuCkfbkTrzN+DLJvNZXWXk6gI/hzHk13jWIfPhna6q0Xc1SW/FiTfvm3QMljkc
+x81fR5IFqm6b5Qv15cntGjC0aESjGYv/3TA8Gg6mw0sgjHm2ciy8maqjOehHx3A9lzcQSTPjjMF
We3WODS8blxwI2CCz8BsGu5Z6PpyflnTEmrjRWPFtompxFcjVAJ1OizTTTFG1y0JTjMseWDNx6cE
swuXUXZIkxJVGXGaFQNER9/XCbXRZAhKWcNG6C5gtXARNVHH4RNk21tW29wSK1ZGshvVt9F4dfrT
OC3Rskg+ncgUYgYQSBgIwOAVFzi8AXVhhCg71vzyfoMCY4AC4vVt4+eM3iPHuQ3uC42uUxCtrO3Y
nSGntnTPqT34Xv/W1FXQAmkyKOt+SJPHIpeFfNEXwxCuikoK5snwjL483iArX9LGw1xeZdeWvxlO
qC9JAILRB1fLf0uWKYpY58Y49wATar/VBbVjW0+afK/mtqruKotgtGrWvJ/attiH3MjtR6+cb+Zq
a+8VzKB8p7PiRmD+2CY/gY+nwVDq3pfrv024D0yk3kG1DuU07qeBCl9bVpfYcdI1P+n4XU8nv06r
71WSSwIq31V7/9jImaAwjfk6TFyzn3J2y4IyuvvPNdFQxXe2UNHCpHYO46gEm+ZnEFOZmuFtXCvg
WF+vr1L0AVDJAqsF5sxABsat0sxrard5YsdLuduTRbIy0R6e/3UumQcNsaKBbARPBiBU6b4Erc2e
PF9fATsJXIqCxypI1XASgQ7kp2xHdxuom2ZO7Daf0gynUb/5m9c3tgaHHc9TREt+yJJYZCS12jhx
Ut02WMskU+cUbZStASeP2qXDNCUuPSCna+poXefEfbYDLJ6mh1a7zydJuUq0VbhpMDsFagXQUrP/
f+Zn1AY72kBXG4WqfZZH3dPixtc/hjBunZvgXJlqNSSiZphQlXTvuN0RXNu7xFWCstjpHZrSq3rM
+yUoWk2Spou20IGOHEicVTwceX23hSQoXLC41YBMtvBCDUO9o3mjT7MkNosuzzND71twtosemZVy
nnTErGzw6znQLFTBUZBTUOCuNIyh/M1Xw0QNZvsRHiBEdPnVJqOnYFX07LhtAXH3GhBDQ0a2ryWv
RKFz/GuGhyto42YsxQYzWe+4DxgggdLnsv4c8nJ/3UdEIcdBixbPUVzXHyoWSrakHYrPTjw6qQ/K
nmDpZaxhIl/AeDr6K6jAgOGQizt0M1babyligtICsjsEmx5XeuGPtYzXS2AJ7oYji6Y6Pg7PCkTb
NVPwirBjR31ZkG9v/W2i+Vv9F9nwhR3OCZJx3UCNihWR/ui4JxcDwZNThY4eU+cP0YLsOvrXlvWB
e91bpmSpmcOpI1TWId4KWgHXPFz3AuHGIVnD7DqYeUFYcenVG80AGC9wNSBQmGFj1ODKAZtpoPV0
gAaLIxuLEngdA3vA3UB8iSVyEdYbNTdxdRReuvFno2FOVHu6viDB+bkwwC2oSLdNhbayE+fat5J8
GowM6cLxug3hpnkMBIavAlpCLoCX1ZgOLa2d2BqPmvW73SApEw+lLPtkP5W7UrGUf82wn3EW4czZ
0JR+wlKInSdgb2nKvVehJ1A3GiabBvoKsmvr2NmN95SRVhLuRNmQiVczY6jBKtGlurRuACObbPXq
xlYxQCmTHurZN7dnvDh91+gPWfakV6+TdZrNSfLk1Fhc4Bd+bprLhvQOwNLcgWkDNkHXd9P3216D
RIiDKPWzNkmQJusuNcxD7UGxMpGxX4jXDggmhleAHANw6HLtS1moejeXbjxWTTSt6Q0l2Q2KILuR
3i1mcqvb2W3RtgVmZ5pTU3697l6iM4JLBlkoSvGovXBhsyNmOTe4bWJ9hjwyIXoZ5KoqS3cF9yda
gcBFI5tilQr2vDrzrm1rCLBpvRsjM/TX/lvREEwenYqiCZY8WmRaXTwo4D2cGZAih0gmYBQokV/a
swq7hOCS6oL3P1zXp9KF3MEuUQ6tmhy8VIEYYx9u7mdlXp8xjNl7WTh7ssaK4MkIwxgXYnhltreX
v6EdJnjrWHnxPYgfE/Uw94GrhEQ2XiAyw8j2wDzGujeWcWmmBEGOk1KU6JXF3i3efEjxnJrSXWvb
mEqS5EGiYAQWGEbXCuAIhBUujTlTZ5fDYgLAtbZL5NboR5LBsI6V3tqR7gKOfd07RQEWNQTgDlHD
RkGI8xtKlVQpcwMPUy9HqmVh/hA1/TloCl0y6SJcGfrveP5aYDvjZ7LdGSJy3oyV0Xk8jINTBz04
Yf0uBVOGLbkH3wV6+JjDuPb/Z4w78taIYbYBGW28arkFMBMl9qG1GrcEFULShBuTD5o7cwiNNG92
2lrtLL0AnmTUPzdJo/r11tBoMTI9WECc8+hCXm+3ks64wauoPigUigRGPkiSbVGkYFvDGJdtFGq5
SJGhYav2lW3HXUOfQQQGHTNbcg+ITSCxYnp+SHw5E2XW1ZRR7IOizH5rte47VakMeSw6L2wKwgLo
GFRlLnde9LQcIM1mYe+tJSCJtnen6XZ1kyDVMBamZxLmTZFfoabNHilooOG5d3liKCmrvAHJbbxV
i3ZvGQTNOuote1PP6A+yrrPkNSa0B/wpQCUsjeNpC7yJDjYUK5HSG7Zv0S0CUtAfmvvBq6PrZ1P0
seDCqgdiWwMpHefElQJww9KwNHh28oh6OJa23cmgTsL1IKk3VDxebbQlLvevHSza2C1LseplX+rN
cZzBmNHiFUY8SaYlXNCZKS5ddK0811YbbUhlRCk4T/LRdytbRioqCmlIRg0mrgC+Jv4pCaWrGQyH
uRMDyqtDmGKE2r2zzZEL6gXJF5KZ4r7QspAZXVWW1Df2fqlsF3BNANSgsCzJg0UlACBAwKmPHhaQ
ix6XpCbtuJZQK8Xjq34s5t8KSJRssidrlEPGyWqAW84fU5n+q9A1UL9Hvx15K0TFL12Dal5XeAWM
WlBdqybzsXebRzMzby17OP2FryObQC4BZYQPggRZlyx0JqjVqCb5ZGRoCaoyDi/RavA6RvIL3lwQ
j3BX60hSu/eq1YnnbjwuXh8VSfrSZuqdaak/rq9GFALPTPHZNlncsttcmCrN4cay33Ljiz51kUch
zVdJbImWBfkrTFlaDFnFc8QgT5hRpHGdeGl2qXo7VYE374iyv74imRXO0zdNXQqUdJ1Y0/12O7Vr
iPp1KxuBFFlhjG6ejrcyapzs/59lsWyStNUqRDx9qu7y/AZaNj4FU66C2aw/Xg+aUoh4eCSzVx9n
KXU3V9HYe6httzrAo+ur1uY7d6wqTDh2sse/wB8YBZkFqnK8QVS+2pR4TJMH5MLxOuT7evOQgeBr
BlRpgrWc3iojIZIMSBBqGTkem+9FCdzkL+Ea03zdtDZebNnkrcurPKhWxQuubyI7MVyWBQoT5INY
ERDOLucUQ9Vb1bKMXtxPgQ6iIEhPnpJhtwGz8r1pd9eNCWItaOOQVKB7jcTi/UVy5huVhqzCzScv
1ooNnJ+FnvqDnX9uTUvi6qKPhUIaOK+BvLPxwLl0wsTLwMho9F5caG9A9nm9EtkwRho9cIwvf7Eo
ULkzY0AEOJwbIiVvqdcDaJVOJwy51dp9KatPC84Ue6f9Y4It92zfyiLLAR2fsW8eCFNtJ0qBvVHT
OswXGZBftHN4DLH3C+NM4Ssp+ppX3dJhNbPzYy6Mm+a5J5DSaV+RJErOr8j1MKeC/jLmsYEl5VIJ
0jeAqqKbFQOnnDtB1u0+FTfu6C9P6Chd/0ai+gET0PzHFndx0NLtU9qr2EESVDfbD0xweqf8mM/+
TilBPimxJ/pg/5oz+V7hktKmUSCCGUN/tB9u9e5u/WKrv64vSrx/4NJATMVkGF/MhTSEMkBgyIuX
5fuQv2jmc+WFyzD5Xvqgm2W4lpKXh9A3rH8Ncq+C2VosN9U3DxNhqe/aZKdqX8vtEfpKczdIgp8o
VNhA/bLwh4vkHet65vLNrAI0nVgeOvHxsHyem8elGyWxT/SVkJqzQwsyUnQQLo/VZq90qGaSxLO+
BFodW80aJuZvXX+9/qFEawF23UQ266EswLeX6pwMozbA0ZNsLMF7MrUnr1er+1qv99ctCVcEnAae
GmiXoV92uaJ0RPtjMxP4nfECPLrf5CfUVrK/6LywAIEeAt7faDByl0Zrjs3iqX0S90lYWsHkQWft
8/WVaCLvBpoAQwt4OWF6gd2OZw5QVaOpEVVNYojUFBF2dzi6GoBVvVkXwdhlNXjQiy+g3Ot3qKVt
weIsyk3dOPV+qjTloaAaYybNtj3kpdSdMZeYzTJUeq9nYKYcLU2mPseiFX+RskEOFLNcTPXzSIvO
dOg6Ol4Sj5t6n/TpY63c1ckTmee9hdYU9b5d3yDRYTy3x0W0pMjAO98oSYwRe2/YJWhTD+lr2obX
zYheLe8DKv9dF5+bqgr2S7OSJM4s/ZeXaI7vFFXYo3KC0RYIaIPzogGuHWpIvSmrC4gODgbQWHMP
1dcPB8fdSElLsF3E+fKqw52V8YfbymodojPjqcwM3hSoqnCO5izENfKxSOKKOuQwK0u510rj29gB
n4MGlowoVfDdoA4EygwMpDkgNmQ/58yvtUX3EtCSJbFlnfT8dzfN7JTaWRfWxe76txMcIbzG2IwG
3BH4Vi4L8toNU8EtUeIS4mJmU+yzigYg/KZz7/dFYJZJsDWyW13wzVDztDHizd6BuNov1weZAkJJ
67BzQDEd5mdK6sucUmQDcCbgWdhk9we6jq4HsblCTSUuFn0/A1yS1HoEwerr2/fRChsVRNEY9zdY
TniuqlTrrHVt4RggLt+lmekb3uzrpqSmyvbjMm5cWvkQSxPNwyRPEtv1AlmPJsxmyTo+OjizgLYv
ZCMQoPh3UqKyscSlTmIyHhbja7JkoTLeV/Pj32zXv2aY45859rSoVWLkDc5RrfS3uWduN1pSH5ra
cyQx6eMRulwQlzjm62Dm04YFOTXgOGEWWntvv65/YQUFVkzpqYaDYW3uoFb5gARk1j0G0aoSN1DV
yMFEFQDbfinTeBfkp0iAHdjS2KgTikOXmwf61LHS2hZeMEbV9KDSObDMO7pUgUIiu3wk+mfoTEfE
kymzCu5ZZhnqOZivZhOe3GfDy6UdWgub2Qw/tOK5NyC5uPltFbX2XjdOWxYNHSbscvcheaz7SFV2
Cgj31gc1K7+aifu5r2RotY9hC78ImwEyPAwpoC10uRdZMluQQ2TZRfG9nlc/t4O5ucHlsz7rgPDK
qKoEBxBNXXDEAcytoSDMZbUoLvYjMuwkTgmCYj8rWVg0rSnJNQXBhKXpLqZo8Zh3efL0RVHTbVkG
bDNFuCp3SAn9ToYqFOwcYCi4WxjXEPIybucaJy8XRUHA37o18oaAzNA7j1gi2NKQ0p+V8+v6mRdk
B2DTR30bw7qMQImvaWrGYo712Cux0wxM/0nRNCCeAZUBynQb1x/2DHEmH3iP6rOCxhTECjC+O/rD
MIL0+fpvEXxHODD0PVjrDfSz3OKh9dMpbm0psVZZaM533etqgk/muhGeYwdNUxwTdiHgaYy+6YeX
HRT+PNoYWDAYbnS9OppOHYK83jeoG3hjRABNHe9do3wAZCGaFOC1/nx4ED+BTfJCORR0o/zTyKod
OwViTIkX/abovyTT3h0C6w+lDP+z0DMr3Ha2PS2txHOUWGm/Du6jQWsUDffXd/NjzoyVsEoQEhR0
rPhDMSljr/VpmZ5QOoHgzt5ZnkFvS5+aP4c8ojgDWCVQB5jyQ4fkMqRsy6Qt4DVIT0W6x/BwWLb3
3lZAd+fb9QWJTvm5He7OcAZ7GqAil56yAoNvtLvpGHZPpg4uuP8uVsOF7HzrhtSysW1FAV54+6aZ
D4kFcbXMCWbZJxI6PKRHcbhBtsjoyy63rlu7dtLcIT1tzTdi7IgZFpp7MBTt0TKPWUtAE/pogXhx
jQe9O05rJ5u/4zH17554/gu4j2dXWdqmw5ieXnIbhHa+ATHDsIqn29yBeE7Q5igdBX0S3AWVjI9f
tNO4lVl9AOQ+yAW5xevExXU0pyez9BO6A+nNqAY4cCuVnASR40CgCE8dlEUZTuzS0KaAoF6xjfRE
ekjI7Nxpny0S3xSkgda5Ce6eWxRLb5LNTE+siKgYvW8bnxyS7aWwX9EtBGZZTB07bGaIz2W8qnad
LO+z0/hI85shf1v727HtwFLxOvUPiZpLYMbCS+jMIP/OqTerN3t1zE61bfvz9tYpxa5mC0wypuPY
aIyG5tSSYpBcOaL4xfC5ULZHkQoPyMuvxvquzrTBcNm3UemCVCf/sqCNTE309O7dSSZQLfqE5/Y4
L2nGCvemM2Qnb9L8gcZbmfiJElIZkEOAt3PQG0fyy251/Ae3sA4KOutQL9lJLw8W/dIOt5n9c3Eb
8NLfYeQMqXCT3usDA3Vr2/e1fhqUqKvmfd79xbk4/yHcip08UwFg0bNTP9+S9Pugv2SrxH1ERw88
BYA4YV4Vk+ZceCFesW6ZbmSnFn4yJnqglo0/zrJulchX0BNjmt/AjwAufOkr66QbTA4oP41ZqDXf
VzBzatWhOI3O+Fq6n6/fQyJHOTfGnXU3M/tyGd0M6buLNNO8LbXHrPf1Ydz93wzxtwP4nHNjcLIT
2M/BFfQGbcLAHDQUTnSJJX7/gEDD/c1QBij4gDWLv1pHnGYjKZa4q3deoUaDFrZdZJtGmG1g/D5c
X9f70T1/lvPmuDt20kzIboM6JTZx46HPp9ehlv3YnJ+pfdJtLXTpL5pHVi6ZhOEvHMwMQeMbz4R3
rCKILy+9RG+t3LISQ423vouIYha+6S6nfgWJTDOUxzFXf19fqMggXluoEbFuLfCelwYrre9nu6w0
TM56kGmwD0R9cUbcdlYezHkqCZgia3hsociGfhUgHdxH1JfG6Raj1eK1zOvAAqdQUqtR0rtfp5nG
eWrKHgX8XeTgWDMgq473AEZt+IEBSCA3QwsIRLypZeDM1l1tbC+q0tygrh2kZHo0umQ3dq6kFsI+
07n3cGb54QGaO6lNS5hFYvHbQ5LiqcPL9Q8nM8GF6AKcF3hmZqj/lvpNRcYIDU/JkWOR73IVYOlX
UcwGEw7qXzzBbw/q+XZy8vTkpVW0Od4e18Uh779cX8jHT3RphfnMWd3ItL18Tghyc3UlPsBEQW14
QaU9EVIeM9QkRu8ejcin60ZlS2PR5swoyatEn0cYNSZgWlNMgjY7r9Mkp5m584cNxAwoyLMwxohW
xqUVWppbu1qwYtZQne+7wBmWAGhSUsjGsmSWOG9IPForJa3T06jcoLqwgt+02Zeytrpw10BWyBQl
0ejmE63Fqqd1aGEFZE9h7YHXpQul9/GHdA5TNyhUsukeHFsmT3C5a53Sqq65IhdeVgdj9aniDw7A
x+RxiOoye8c8l0DPheCMiK97xcczBctwYqStqIaB0P/Sck1qc6jBpHqCNESF5KbIwhWSD9F1K4Jd
RJUCWSNyDbBP8O1AuzbTIcFtdvL0+ggOBX/U0mNp/5lKjct28dwK85gzD0+VTC8zDEKcNNfdZfVz
a99kYxspnQTK/+GB+G4Io4cg4FEh58hjplejLQyzQmJjJK/lVEVu5oZWHbfr767/VA3fJ1XzqXVc
VsAy5j0GTnbXt5O/U97toyCMKRZsKmBulwvFMD0GYdM6xy2phZmVh/X6TJ8woS/LvkXfjSEA2Gw+
OK14lRc9rdzBy/CSKJJtX8/OvTorB8eUXB2Ck4y7ynLR3MDsD96el8tZMTvokmzNT5oF9cHEAUn4
w6Bi/lmmbic05DKtZbAJANfMhcDRrntncml+stz9QOwjYkamtoGzJpKamehUucgvwGeFKfUPHIJg
ykrLelbzU2Jk35MU4qWampbhdS/4kLChRM9oydEkxO7BC7kICJKCWqnrtjxV03NF48lpQxAXHokZ
uWUTYfwj2LrCxxNGBgp672hdRnk2h41/bBVDMzjRl19Mn6jqpoZRnBSHQiaw9jd3r9oApT+synbo
nHzvtMGU35rOEKljF/bka1+YkvV/3GQMEAKdAsoOxE0MR17+iB58ua2SJ+WpieuTjLjm/3F2Zbtx
68r2iwRoHl4l9Wh56sSJkxfB2bE1kKJmUdLX3yXve7K7aaGJeJ8RCJBqUsVisWrVWh9KMNhcDL6j
OoFe/LtbXv7tzOSVkjsJPSUFZhkOXnkg8Wns+ygbyN5TIdsc2NmdQ6qdCwlLNt576b6s9EdEHIkz
fTyEGMVENxivbnxk813X+iysNWYGch1Igp4m+o9R/QZOsuaSiLZmAp4EmB9QptATXrb6zESmz9rg
AYN+ap7r/l67/Wt0GnYT/D//GVh+wJmBNKVWqTdlcYoty1fqm8rXJiTctzkK9ddPxepSIF+CiThc
pFBpuLQ05XFX9LwuTrwfDzze2yW7o6ZyuG7lYyQBuT3cHxXphflSTHOauWvaHlIQp3Syjyb6Gzr9
pcb1QzH9vm5oJTWAJZyxpTKBR7RYcHGySk2mWMenoW2Q1dTvnzsGohVyLPs20KY8sE0kkbEMFbd2
AC4MC6/3ObHdSclh2K5OKa/9oXzKzGM1mjtaVAEZlLDC/5CgnUMDF08/vSF1tVEu9E7Xt0B8Bi++
A+o0NL9BTQAGYuGLgpQKIO7ZLk710PtJnkA+82vJDzZCj+ncTuiFf8Lee/4PcDIgvcLCnZS6Dooi
OG/a9GRWndn4tGINSq2jfeCGlgezxug2L81B8gT/eK8v45wI6GgvIZcRqWdoOSgjmHRAG2j2R5vi
JeCErhpmrvl9VEaJsbUgDi4wDxfhUvICT9flSQH/bFM3ycxwUgokK4Cd3Jt5lYV9FYe5wqug6LJu
axVmF2ISTtmVrkOjuObNQYM82D7pJhK6I6MSyN3a50ZzFucKEQNUTEKo4Bh8ZFNdIaR7LDJj66mw
6cGg8WGq4rua3YMGWAZ7WPV1sKwCyrQ0uNCRvtwKS2vTsc9sdnK0u/E55bvBQHgf6x0av3WyG6CD
VA4PtnPUtdZfQDLkGz1WMkbClQsNbTwMHy0MfsBUCY5e1sDlJDErT02CgbbZqN2NNuST5DpZC10Q
y7FRq0ZlyRYDSqeZhY63U3lyd2gHfaNOqEq+4FoIPrcgHCDDmhp9VmEhRQqS6b/T+dGUmHh3TiED
QeEIcz8Y9ABa3Fq86OxCaXmnc5R32GlWPR/dGVN5jjc6/8fcuRNIhqvQjPd6qvqcbRr7SOkLONL4
TQx62+JtKp/ZHegZ5nHDO1AUZ4Glb3sVXZbrgWRlH7DFGg4YSlwAWgn70Cl9zkYN07l2Pu2mrv1d
meAcTRtZnfXDrDIiJLrRmGcFO5sLxjjhyMyF1WvMHBie9mbhO5UbZrkaABG+6a2j+qvKvlXojldW
QGJwM8vACysOdWFdyMM8Ns+cpaiLq+Crcu9mfqdoR5K9fGIzl9cOuLKXoX2hapfZHpkAcERYiEGb
nhO/q0mYp7IXz3tRVXAslKqXRzgIIzCYLCTVKqRuFSVFKEjmfVulvgLxKtT+W8+fAbfi+W1T7fIZ
gjZaGXjuiWVbYBBBgxbopPAz95g/Zdl9MkKaItCq3qfQxWNupMXNUeF/OXn5/tnxBEAGjEQV74zL
M5B1HNxTusNOtAQNlOViJrKviAwUtPZ5gQUDIZGHE+eIIIPKG+dxsE12qvlLMqq7DIzN5eyn7tv1
D/yxKIae+ELziSkncKGJc9GqRolLOlqeaueLB8Br1r65MQkmANG8X9Ba4rEtOZ8r1+2FRSHq52NH
8xStj5MLPrmahXXOwoq86XURDkomMbZ6SEHrBHQ3gNcAQgoOrKVGYcwmL0/TFOQlx6f6VjoPXtuG
TdMFSWZ/I/2hGUzULMzHOpPURtYei8goFlIk3C8Az4sxggJxhzIMcrmy8hkffTVLb2N32NZgSOfV
9JOViW/2w9dibP14bmfJtbNyuQHbjHMLNB7Yk0RnTacsHlLAJE9MjZVt29Xs+9QqqqSUsGJlYaQF
SBvvJVymwun17JTmtCbVaaxbZ8PdeTwUeaNJUqcVV0VVBMkTXvbLEJuwl61i154zmNWpN59pcpcx
ZRer2l7LtK1XOYHDgYQY/hI0icMOmBxQjQCY4soTmeaaurSbXivrU0E6N7C10ggGqI1IvtLKkYAB
eAeYclCsE1Xb6JyyRFHa+gSClK8q3WTJsHcSHmT2qxRpsHI9XtgS7o3KzN26RHXgZE1oP87mTdpO
R8vjEs//+LHg9CpKZkAQoVAgghotVqhZW7PmpJrbvh+NvanX5rYZ82OeV3d61vzsOlXfOm4qG938
mMnCMkhvl1QLvi9CcCgOwqRpoB6cimOZ44nkQSrQV3ISGt5JjWUTPx/3czEHBMIycIva+3I2zlKi
ZtCBPHPs5gSx4Ha4Uco7gGYkUWxlM/GLAV5DQQLdLHHsuoFtzaOsO2m8vgEA7t5tf5LsBgSSW7T4
fpbZxpCmNx/PtLd4POp1QOUj2ROuOd5wvXbavMOWVdZ24pBHVnoANK9fPyu7hyl8KHEslJFLqeJy
9wa7YVSjdn9qnH8U65FZpV/kz9dtrO0eRm8gf7TwL+POvrThcVJnTmX1p9yAHlumIFEl6XFoaXCE
3OYbqRKAjdrddaMr1Wrg0j1zYXNBAQH/ubRacma3hHTdySqM+7LzgFY0Dt6Q+Gj+1KkVzVnmE5I/
9yQN7TgLh/wup60kMK/UMZZfAbgBsGhouorxv5hplsd92Z2gjBDa4wYXpd/TTTv9MI07TVH9shyC
GjMBktWvfNcLu8s3OTsVCnFrzse6O/UQJAld0yfKqQJpzxxad+k3ZzOlmxHdKQOK2oEje6as3LoX
qxY1gotktnDpwrqaqS/N8JvzXZKY/qi1G0Txqd2DTAscOKGJS/f6wj9G8qWPpIENESBDaMAJvjai
vOnkQwPL7LdlHXR+IJCoc3p/btvNdVPvFcjLnPnSln65xyADJQQvAHjYwsm0q+L7zvzGOGgMIIIB
ZuipVvzq1w+D37M2QUUjKrx/0IRs+GaUuJls1cIT2pzQ12+ToTvp6XCwPLBBjDtqvRS6G01mJjG2
8lZY1o1SOMIS9lN8hEKEwQHJYdGdKpvqv12Dq0fUi7zJn0u1eevnnjdBNsXdvCEgd+h9N85V7UCa
hpVbc+D9Zo6hWvtQd2hRJYVl/mpZDt28bKTOl7JgegViBsKtzWzrkFjKG70NQVFPlJ2m0qrYpaXV
q4extXPjxlVYep8ZnMkY49+D0oePC80WSE4gB8FD4PLjtr0HgT1rwsf11U25G/f5vbF39vFR3VQH
BTIQPu939s2X8ped+NYhdCS16dX4hVrQnx8geHLWGGNjsbk7dc9VvjX95FHfFORmHP+Z1X1e975z
aOpQqsH78d2Dj2tA2G2ZTcCwgOjUFc9Jn2LdfdbToLLj2O91VuxHJx6+O0WcnCSnaNnIDxt9ZlD0
XcLKxgPN0Ckfa7/I6r0OHI6jH4hThh2qjsX4rTDnAOrn1w2v3K9ocWDoAP+NCqtI3oRzSt1K07tT
VuhGQBLCfWuYk+11K2txGIh5XADgcl+4ri/dSLG6plMd2p/q4qbLfsT6q25IMr2VMh4eGGc2hEzB
iRNHTaBldLKtZ3U41fQ4NBu+KeuIg7KgvQEQpn2y/f5Gb2+b+iUBAPv6Ilfj/fkvEG4bpvM56Tnp
kaUf06S/bVojJM1rSjATveluXKO7aXj/tSMyroa1j4j6D9x1mZkHT9Ll9lZpq3tKU/cnZXbVL2WO
9AWTAfHT9fWtWkFJAZV4NIlQL720Ao6apK70pj9ZVqkeqN7UBwuTxBJ44spTGVU9JLAggAAiE+2V
SzNxM+RxRYz+hNm9rfni7mwIreqH6psRdHfMlPi/vhws8eCdmxP2LjWGDlrVen/iGUZurWwkYI0d
+58mt9NwrvI+qhplvscoIUb2DY3dGHaMOpDm9gEIe7LNPCddiJqGeofx7Rwd7MI90JENWzWd+bZV
MIdr6nH9rSYevSvVGfTqSSarwn1MsAD0X/Dq6B4AGfCBi3/C08dsM3c4FUqV/jZqmkIAvdEeSp5o
0dxWMeawDQpmA2g1gICnmrujBjbZf657yIdjjl+BZ9b7qDSY9sTXVm84QzvllAM+bhwy8JI0aXLo
Ohlb0gdHXMzADVGjMzCMLba+lXQCUEvvOU66RZ8Tt7NH8LpwzDpcX86HS+DdDsrL4HteilNCTDYU
RhI+NfxUowsdUqN4YwMYAU06QaUqK8Pr1lY3D6R2/7O2rPosV9Vz12IJEqaT7bE48GyqbGYKlvcG
hZK/DcfvC0ObaZkyxsiscKkyUjdjXLf8hJaDX+vxkRZD6GSz5PJe/07/mREu0Rqgn9wAb9Ypda2v
GG2Pj/rgpZK4v7ptIAAAkbCOqQmRpyZTe15l6YBtg4In08aNXTdH7v6lgC34OhYWlz9mRJBW75nE
HTBWeur01244cm8KhvxLrY+bT3jBmR3h0zhkrizFwqdxMansoJuRt71vd7ok7C1R7SLqoY6EM4Ry
JNA9GD4UgmzlET0j8chPal6nP0onBqNp2sSDz1V72JjAiIdxpk8hpMVkVYSVDwa6LHT3QEUB+JL4
oqcVVAycgo6nXmkDl+IhaDcbDVPT1zdybYUgUMVXg7oFmNWWn3F2nFItw65p5Yhi1qYyT3o7+Rkd
taBJsbTeBUy8kE3urMSLhTofk5yAayBnFTZVr1pwCOrzCNSIUfh105e+o+avWVpiNmPs/lLjeHHJ
C3PCzeU2hjHkNh9PnPOt58yt34E/wK/iYgyt2JXcyyuHGQPucBhURzCz+wE+1ekNM1J1PDFa7E11
2KG59bfw0WVBZyaEBMPsdQ6+OH082fS72fKwVW6J+RLHMnmcVQ/8z877ZXrmGqzpgcrWjfFE6HeI
kmw0UkOHZPq7wOSgSra0Zf6odwre4IzmxNISIqEGhYRdBoawPgObsCvjtV125ewo/2sHGh2AtAMe
geLfpaOD6TqeZyjuRmURezf55LmBUYxWWINkMijxCt01XuseSr2GnkQjUw8V3OL/raMSDpzeoigg
xCsyFSROaiePhsj7BfqDvzrE73879LUxBgH4qIFhlcu15cB0xkYx5xGl06ZxukNmAb7cDtui+qq3
u9KW1NkFz/hgT7jxvTFx0RGBPcdAP0QhQVmVvl19v76q5YuIX+x8VcJNX1atxjA4DEFtJC5l793O
rXdvd91x8Kp9TiSFirUvhDTJxcgWxrCB77rcQx012ynHv6PGnNWgLJIxMEZtDq+vScxA/9063UD3
BQ1UtLgEM1VZFh34a/KoBv2Lqe6VMmz0oHH5brZZOIHiGJwNYZsrklxGCLof7C5/fnaYqyo1FMPG
J7OLO2g2YWQMbZiHvpItcHUbz9YnHDOLEk0v60VRefSnL3x/fftWHe/sbxdiueJx1g3L7ukt9XPl
RU3UjQuumU9YgXr2MnQD/hgR3MQrK69HS8Fh9aodxzybXZhyoO2qe59ZEQ+RZ6WOOicksrRvdlwF
HYbjOUX5aHptjafrK1q1BawUQg8gyh/KF4raIsw2KokAJrJ8w8KAoEHwvNKbJN9B2N3yp4rIiupr
HwtloSXgAo0AoMClyyUs1uBmGYk087UDQwMdSpDLPF5f2aoRAEjACgF5NcAML43EWG5RuYxEo6nd
DXheJp11N04yfN3aBpp4zKNBBt1QdE4vzQyg8590UpPImbakeXHMiCUh6J5CItNpXF/Qf5aEBXFo
u5qKDl1u+N0hRc89l0SCVQMLCMYALHjx78ulJNwY+6qDgVotQHG3Uycn9BIJ7GIt3CBl/mNEuJHw
KlN7tS9JVL1zUJXJEQxc8yBJtlaXgisVmFy0TeADl0sxBtOYicrx8ZuNWt/lSFVT3ObXPWxtKQtr
BngdFmyAWMAmcxmjEmOhOpVuzPHWw6PTfCSyOcb3ErF4252bEbI6dWrN1jEyGqlNxXw6zDxoZu2H
NpVq6894IwKVVNCwtls0Y5CZB30H/HhpKr2vdvGxKKcqMJyJ7XKTK5uusT2IDY5JOBgzSGPGwdxM
kzF/vb43ax/g7EeLA20NuGkgU4y94UOk1Ttj3mi25F4WHijvFxew2xj7UZG8Afh5+Y27Ic8TtGjy
KLFv+v6pNrN7vR3An+FAwvSVG7K5kdUlaQgmCwoDyFbhiqnVpCxBC5Gj/9Ll4QAOmBujYQS4/Vw2
N7V2V4Kq9o8pYWlNY+Zjnvd51G7QY/vEJYbKD6RRAQFEMVm48GcKcguAZpATqqBTLVCVq+bA45Lw
u3o4zqwI131jTMlMTVhpMQnrkupoTTTw+pfZ7r98wtXgBgAK4FLBPXbpBy3a7dWkDHnUZS+W8zgn
j8A7XTexuhiwHi3d10XR70PQ6uuJdkgBrfxp4iak5Zhve4/S9HntKQJA2h87QtgyvZYo+oxcrOiN
jQWiClOpg1qZFiXLIJ2AStTSYEwlG7iaeqIgDUg+QDm4k4WbZcoSq504kqfJqoKU3qPwuUuqYBz4
3mZgy4j/0RMncNte5oqrfr4AmlyUxQEuEQxXpZ6PBkciQPM8qOM3r5QB8VcP7ZmF5c/PstuFEK5J
WzzuxviJj8dYG9Fw+3bdO1YDESB3wD4srDGiOgCkLGxu53jCuQzCi0Gs+IYGisUtwMdjvrtuay3d
WOB9/7Ml7FjLBzJlCmyRyt3OAMKN5n0MgTiz2eqWTChk9fMAPgL0LaY1ACK53LzUxkR7MiGFciF/
Ak029lCWVFLjFPnE3sM4/mq8eYwF7isKJzqj3fCuyUmUWI+eC/QcauzZcTu6L6AE6Mpv5pfcDFQU
GppNjnGpFsxJcM0xrDjxiS7TX1jbX9BtLTBKyPcY4oMZDEPzNNKCRAO0gljxqA/gF/JATlU88lHG
pb3mnBhLArYEeFnkjsL+ljGwZJmK3JEeShUFL++20GSQ3LWQshxswI6gW4HG0+U3BJ9/FY/lRKIe
k755DiHjgm6qRvUJ5OCxLBoaReeXljJKrpk15wEIDhAKULvoYHe8NNzZpNNqFeUblbMvDN+Mj+Tw
94fh3IQQLklv2r0S2zABTJ9jftEwEmU0WwYu99GRtfJXPeNsPcLJK0D4pymglkU5akt4FTUJJrSz
bWKO0WC6wfWVrYWU85UJX03pgXHJ0Q7DMZ/uLTqHdmb6lBcbJ75rQRlGdWmaueqMgPiBrGxR0RAh
4kXpNSkqsCQqWtQ5fDYVZQ913AK5pJrqyneG+c/cp27BQCXeQybCz7W2C8up1H+ZRefUfpbWReUj
De3/KRqnxTgXyfKNxcF7Uc10Dsq44a+J1xSZ77Sx+jXFuHbs2z2JH3oKVTkcbihg3yqEyoAt62sD
rQN42FBgFlMezR0J6aslxlDUhzQ/AbElGL2vf7NVI2Biwpg7/sEEzqXDx8mcqBPKeZESE1+fd+VQ
+6r5ct3I6qmCrgCIN5bXjciWWiiU4cVB8AjkMZCDzjxtytGyt9etrOU7iPfYLbSFwPYh5J859IAb
V8MjrQYonodxsZmtY6dJju/qWt6JJMG1oeICuNywFIxBreMg/M2Z7wX91+trWP0cKLdroLIFsNMS
igy565GsdfG3W94Tye8c0Nl0qeTmX13BmQ0hgKumUposw4u55RgCi0uoYtaZ24bXVyLOmv17ReJr
Y2AH4OIPHPtzp8SzNS9v5nk7Uf/ZvZ38IQn0eQ/BeEpO1l4t8kDtd9bTdctrMc/RYfcd4YIK9eUX
GqcJE5rUxgWVFdOmTTAzSR02H5RhLm8Urka6xbzNdZtr3+3c5vLnZxmb1qssbzsTvsf4dlar2wKl
67aRDWasLw2sBxbK4ug0LEfg3EzWtg3HCEiUghEodnPML5ihrrIHD7NMRSPpzIjQlvdPCOwOICZI
LsCNsvycM3NM5YNZJQN8HQNXw11qhPWxYRtbOfb2rnvee5/wflSSDc1GgxpYfmEXnZElCe1QNKjL
B2rrKIlaGyUvJd9qbRMxxw6EOChLkC8JVqrMYFYBFV/UrKcQjU7Q4/vMuxnUIqpK9on46r6DpzHO
uzRLLrewnDM8JWeDRHE+hKgpYIAHrc/PrOjMiJC1KLYdo9qiI10qxwAIUJ9mW4jgBnHshkb/+Peu
/j6wCIqI5WALPlhOLMdwJHxwUBu/5I8j5PiGUVJwW76BWD46NyJ4Xl56hKsMRkiPyvgc77LBCi01
kwQpmRnhFY7597KrFRzbrvfHdEeUW1l3WGZBuJQgWj+1SbOUlKw8qAaImBbtDrR517/JEtKubJdY
uJoSa0yMGtvlWm0w9JDQnT/RI1sSLBSt0EVA9Ln0Y4vHIMB3lkOT277j/cox0sCILO9f3S2MnGGe
B+WqD/ICGqs7z1CwDkt9Y81tkvUBHnCfOZJnRoRPUmW0j13qkgjc1z6y72Kq5e2QtWQE08X/W4lI
skOqjNfpEqld7Vi/0PhGoxsZp/OqjYVBGnUIA+SlYrIQm7i2ixjJb/rd6N+YseNpVMuo22VWhAgG
wFiWpjxFUNZuWdjkGtLph+EvxQrfrxrAkjB+CZgIgr9gpRnwgtXznEatxTDFeySdtzXozitfrp+U
5eN+OClndgQ/TtyscOqK0Ajqd4AVBWrV4oky+a6T+5nxiw5qIE241nfwv7UJOXbZo9PdkQK18J+5
99TfQficQFvm+sJEBOW/O7gIPKBEDWSv6A1dYeK6xF5EbH6YXX0/GgDjtwfaBUaH94rqt+ZrNX+t
58avDXNz3frawcWAC+5tiKFhdFQIpObM8Er3RsARQI4y7urm1sm+XTexWvBDzW3BLKN1gVrSZQiy
iaq14EREQmmC8lRX6c7MpjuADzcFPRnTfW8lAP/neJAxyTWx8rAFmTcuWJSVIGghgi14qRq0h/ws
nOaHUvpgxrDoERy5aG+/XV/kiqsAJQUuCKQmyLfEXu2cauk0jjWNcm7tUfozIcZHyZ7JKnLrdrAS
F3w+AIALe1nPSpXXWkMj11SeRrN9GbhzYFNyLPEclXjmim8syK8/tpbfcpZFJmpZF4R1NHK6o5Vt
sKpUNim5ktJdmBDSBb0m0AZ1sJyhxgVYQAnCBxHpQ0PJIxnp3qsLSalj5cJdprkAil76jsCqXK6p
MIy6LU34opp+XyZsXFlbcyVOXRgQVkRdiCmPHfLGGXwU/abWp11SHNyHpEy3dtPuzGp33fPWV4TS
8jLcAjY/wWAFeQCN6kuiktivim49AET49bqJVacD3sPFSLmGgWThvhq92VHGCWvq+oD9rrqbxNtL
pXxW14HJS4wOmrhGbCHYji04eRQVAZ6NxX5wra2Uuk9mYfnzM3+e1cSL64zi7KTQ1XUeu1g2nrF6
Ys7WIJxO1OaNYpphwdYfa8B3aPMbzdRPHEt0hd6JFVApN4RlWLmjlQnFfVE4N9Wv3jvEm+ufe22f
zg0Iq7AxYW5iwIVGRunHhs9lquprRwR9rX+57gH3FM6g2qiDiTYxFqAOlW9a4D6bvD3Vod00Zb7J
H7VJ/WLp6f76sta8+NyscFDGqaOcVYxGaXyrtq+Kifo3tAMTWZtp7b5DF/C/9Ql36ojyeG7rWF9O
3SyC+I8SdB2n4WBlD9S6p5N2P2XeT8ZNG830uJC8/tcuvXPzQpqcaENv6hXMN/H9TL8OnPszKJ+q
zWSVQRtLrK3vKhoKAKyhbfM+sHF2qLKhTWllwBo46FOAWnUzVOiRWTKq3FU7QMDDgg0SObFriJey
lpoevh4wFnN/tMojo8e/FVVacrEFBgo+Xoy94v8Jn05xMLmXzLjGYSLmj1iJtFW9FiPOTQifh6ZO
6yRLpmCaPe4f4nx3UHV3mexeWN+wP0sRIfAQjVYS1cXVStgiv1ZwMAxuvU8FI8yiIePBsx/l6MuY
qlYAEdbNQKPOfXITN0Q44lX9iUsbxJZQKMTVis8v5P7aBLkdpcOWGYrCwgJMWJjMt2Tyr8v5F14Y
SBSX1ytkhtCXFsLe1DG91CpYaTU7xMeP1YdaOzaYtdBl4wlrEXaZ/gFFDkgZIQJ7uWuFwplTdBqN
vKpsQs+haoD6t4w9as3TMGSmwc6i7S7CkpRZt4YsnhCHAKX3jfjHrGch9VRZ13vN0/B6wbFErwON
AuHmrobOLS1qwKOB99lhJNE1gsz5++oV1BIxrrR0I5Y0+3LLqFY2XaLrOJlIQ4ZvrRq6rSSUrTnA
mQmRKHAyqJ12Or5KoR2rJt9Pw62dYH7XCTwiq2WueYCxIC9AB4qpVVVcjpFBv9saiqitky0eXkvZ
+fp1t2oBdVJ8e2g6YYBD2DBdwZs5RS5iKCCyqCaffQJcBxKG/ywIT/+iGkbLeH8ety8tKY6sf1Pp
UwKZwusrWb1Qzw0J5z9NnEw3GZYCsGOcHKc8NB6tJ9SZp2FrTmHDP5FhndsTHDrvDY83Sxq3bN2C
42geC0dSl1s7NO+cbrhwFjCK8Hlc0k89sfG40mNjpzS2T9p0O3c/Y0yfXN++VUtQbQHaH+cTCi6X
jlAXJZh0NYRoQ/1W1g8eqgrgF/K9wpEYWos3UPaCgASmGExUhC4NpV4XY2h5fH8vtplxgDMQ6bW2
5tbnRoSDgyhAqrxDUEtsC1WDIwSNPrOMRVoE/+DFI44i5WYfD+D7pxEvMKODnmRrvaqWpPC7uldn
RoR700g0xdYL7JWZFaHXvy0H1OM8vP7pZVaElJebQ0JaUBREYEUvQzq4TjC6dRvEeS5Dlyz7Lt6e
oDxaaHtAH4uiy+XHrycTrBIu4vPwbL/RL2wm/l7J/bb5Lms2rYVpc5kjBXzHwJt0WfRZxknV2FPY
nBeR18x2OLOG/26TyvXTVFUeJ8ZeBruXDeCtniH4NEhNgVsHX9WlTS3hoGOnpMBVGqP1OQYNAWU+
G0Kbv17/ZGuWQJ8K5iigTJFPCZ8sU1KlLjG0FWlWBDL7sEofQWrlK83fzzth+OhdrgTkNpYIWB95
Uw0eBlijfhPXwa/G/YTrnf/9wo5VbFDcpsA6VOemLyPArhOZpOeay52bEM4Q5rRGVlkFTKTfR35D
Xkp+A4xu0BuvaA0EUkrytdADTlsAJr2FnMoQ7jsNLSFmuHWBMwvaENv0+09g+96pigGcwoAsWOsv
3Uxvm3YEhW4RkRoMFqTeMPs5+9E0W9cpg0JKm7F6sQL4s0BwgPT/IBdYzMg8q6KEvbh9aIv0sUSL
IFG7mzy3FX+kvxL2xrOtFs8Pf+/l54aFrWyGGJqLLQy3abNTIMU7ZcM2Lh6pDBi8uJkYlhZKZhS3
QbkA8vXLHe2gV8MmD26u9DunPEIc7TMtz3fy5f+ZEDy9UKt5bDFPFb1vVhZM/XFI3q7vl2wZgqvb
tZGDzxGOobWPPN/Q7Nb5S0XF96fv+U4JgcemkGNoXJjATmFOAjtlytRc11exoGNQKTfwQS4/hmHl
qYuZxiLSjWTe4hmG+V7DebMmLdlc36+10IB34sLkinq8KsLL8oRVGoOCSuSOHcdMhjbgIWcBUew1
oxo4StLd9rFd7+e6037Ogy5r7K+u9D/7IhyoopmdWw5Cha3+xPeKydPnvhemilHMRv/mw9ntEoUu
fUwcIbcK3DJoyjmQcsGv3UbQ3v1jRDinistxBTtuEWXJwoY1hnx4zFz9oZLxiKxu2Jkh/dI1aAy+
vKmwEInYZplAQ+XFaSUp91risMioeYCqAGMs4uopsUyIZsdFhMFov2luW7eBoo/ibyRX35LnijEH
d8TSDoV+xceSGJuhgqcY72tRIC9b++kX9+uQ3kpvpLUVnVsSopvV2S1zBxM3oJ6EUFGJ6zeTDtuu
jf1KRni+BioCMSPo3UEVAvywWE7gQHxDGATGyFtJ/RmjFjdG+ABilSn26U8ptfs7f+WHbTyzJyxu
KLIh03K4hDH3kTPYI2b0y8BlNggW0s2E8QEgiscd915JS7Yp5Ga73nr29DGoiUyhdXWjF6JzZIBg
9xdVmNUYDGB6nrKoV488NbZ9GwcOu+msLzE3D9dj14otPAyWeSWU1BCWhXVn1ji5mFzNIqXy7Pt6
gliHkYCdBTTvDFDWAgx0c0klAfOdNl3YbWOBxC9pAKgmRAFAq3C6zEiaLMJwSxB/K61tYfsjRNf0
+6mqN56RPWj5LVUGX6U/R46KsvZdK/tNl74ZrN9e34KVsIMfsxR6wQsODkYh7NjcU3prqLJIh2Yx
21pt6tsK5Btl1ALrdpZqEq6IRbjhMuowy0pVpvcZ5jXyeoupGzDGm9m4wTwW32PMTcZwuHy6D5uM
2w//QoKPmahLe2Br5YgNHTa5x6Q69DFZ2I+WHl7fvZVYigr5f1aE3QOlZeYYOawYmHyGKHqabRl4
+T9hxEZlERTFmHoUmzi8gtCn2fAs6hq2c/SHolIOsYyIefX7nBlZjsrZU68qGJ737oAmCmZD86+x
8Qpyf0NyLawaWdIfvPZB/yBWl4lSzJXmYCWDbhyJunmdp8BtiKS4+P46+PDtz8wIyU82WZM+x2MW
JSQNCFjX7fvMVHaVNQW8M7+ALsfXk0eNPU3qwWvtwGvBfFK3oanfdXhMNxtvjJz8ZZp8x903oMZV
tUgh7QFMSsDG31sHoGc3faVs4vbWlWVuazEJQFKM8EGmENjLJd86+xDgDavLVDOyiEJkVbmpD+TH
8Fp9AkWGU//HiliyLEoddJAmrCAFRW4HxRK8sTqZ1v3qWlCnALoTozDgtblcy1ho6DIvVsC/GKPB
M89B8hB3303n6/UjsmoIHK7INTCpjQTm0pA2Okrf9WgBWoBTP4C86XfTZXo4x4Wys5IJFewK18h1
m2tnH1fUH5vCiZlThdO2x+JwZQR28TJqx6yX3BVrBwbT9BihQt0Sos1CrmZ1I0chPssjNH/8rriF
Tmbp7GQkhOZasFxklDDnvjD0iEIfWk4riJrBTL0xd0Ok7MG1wML4UD2UAd9BVyfxHV/zy4D6xTbd
ks2Pp+9NYByfho21Tx6aoAXd5cHZsQCnJyAHEn5jPgvyHT0Mr9d3XfZThcrnMPVpnDlpHmUMuVD7
KzV21w2sgcSM880QDqAygnlYj7EZhk126MdtwVDkD+pXqtebsTCAYzk21qMJXjCn9JlswF1ka1zC
1rl5kVg05iRhZo8F6o/Os5P5/ey3PwG/JE/u/fASP3cv4x2EV9JHlPyur3x9a933qXf8BrF6nZjN
oOa0BMdLDe0ySiEXkjqaJTk2Ii3uvwsEOt/FVYZBFFFKwo5ZjQu7ySMwnlj5z5hnG8fO91XvEx9U
fT7IMn00BNkUdiM9mXyPHqRNhi0mPJM0DSdp02MteOA5/ucHCYfMK8a4TSAwFDkp8xvMPYAMa9Sd
wIxRexoll/n68hfqCpw0bRnOvQxVVpoWKmRB4F7tFCz0g7Oe+iR+hj4z6W+NW/Zr1EvfGLb6kG/H
W+2kTttEeyhRsRlkEK3VlZ/9FiGE1fmkJKWNL27boTP/wyHvMJX70vZBMylxrrVZl4VBH5AdVHWX
NPBy3RSdRs/imLKP1UeWu5jZ+T/Svqw3bpyJ9hcJ0L68aum9vXTbcewXIYljkVqpffn198hz76Sb
1tfE5GKAGBgDLpEsVhVrOadxE+UolbtwtFZhRN2w8S3nidFgYJtRB1V73wkysYuh9+VHcPGaySiq
AWAPOuAF3+87WC1vqo+RSws3emo+nMFX3mJ3xMDDU/0kmv1bchiXwjk9I+h/0TMNw/9jlPmD+SYb
pldXAvM1Wyc+9kEmBjO3KHk66Hu+3maHVmM5TFhhtU0R+Krqrs53ffZT1g5d9wOtHX/hoTCHMoOo
z9kRPutnTCx3cgPHis7FkqIyia5PWiDvI+pMWMqgAlwfOLZzfyueBVxUF8UslNCCFx/ypPNycioV
y5ureSFlntNhiANWGo/E022juPQWB70EwGZwXcE0wT9cMi2JrYxg3HVgzqqcUm9KwVP93leuckhi
5+hMz0o+7WJBqMzjO/9jJhHJoPEZcRqqIdcHqciEaWmvxgdH/QXoNxQSi8AAE2hf7HMS+RXR0cs1
uk1kuuk0uSatN3hjbW6vfin+gBb9+xGcNg1hTuPaAICAbL2g487rAVOAkc9tbAnUaEltoUKYz0an
qIIzvl6tNmSG3apRgtX6NiisfzSpG3Ue/QUczlHwPljycygpgE8MfXHAsOasnjKYmTRNJp461Phd
sKr3CDgtBW5uITOlWfChGLJDEuMLkmid9FMGnwK1MQJ1eATplPajIIfWdltRMXjJil+K4uwKGuBQ
p2UQ1XvFN+WQnhm6RkXme7aMvF25FMLdPr0gU5L0EGKp/lvbuyxzOy+eXDX2MBVLHm/r3eLugbJG
BvTSjKvMSbPiwo7tCNJCS96O+lx+dofHaFCA0NG5YS1Q8yXLbDloEkHRHledfw1ZNo3nHiEYzV6j
Xl6GRydNP8IqFDn/paOyQTSEwb3Z9/Oxz2hGkZPIwBsBSP7GUDo/y/ZTs25LTyH7dDxEZe5S8051
vsWGW/WrVDY3deeR6SlSRD1LS9fABj4vmo3xA3wI11duKHq5AvoVMM80lmxB7hiD16YWMZ8vXWxc
MlCTgRYUUxecBcmLSRvZoMeHqQvXBNC9OUW7Pql9Z6Buk+/qsnuMLSZw9EsHimEfEBAADQxvGk5/
AIWD4Q8UQQ6ksz2gPVgs8YWudmkDL4XMv794qStKoStAy8TSqkc2fdPJJLh0PJ3fpw+4lMAdUTgh
YWMU2Dzi3Bdm64cY1DeyYicDVCK3JjeL5md11ko7kt3HyVFCxAoa8bhM1ixreoy46S5e+UGfUrRx
WndxH0TptNK1da24uVJtGjD8UNG8/JKSX341d+TJWEkYnp6PPDmMRRANthumbzT1mkRk+pbPGdDe
wBNFKzuPcQyQCCMpHDhJIAGgXwk82UgppsrqtjVaPGg0y6M8gygAAw3XBz0BP6FLQkgBSSEazakn
JQ+3JSyu40ICd9BSrUzD0GDLCgWNqr3p2eRQ5KL2pGUpFnrgkIfF8De3jjbS06ytcSuswfI7lH7m
HNYwrm+vZcl2A7/4XyncWjIalgTgA8A6mo5qaPhO/xtFv65KEYz6uRwJOC9nbeId0ye/ATrvNGTx
OW0r+nHQMwdYITS/Qz4vG5JjC5RNdOpFguu4uH1oq0L6GvwmKHFfqwGtwiSvw+EfKMoREYPTP6uK
CNl1cT0XUrj1YKlTYc3IrqRlQdqOj3Y3V1F3Uy167y+Z5jnFKINSADV7nk/AMpOqsUIcVGpSmJPC
Kw0PsPEY1WB6Ao7VABnS26qxaBkuJM6qc2ExaW5FEqG4SHXR+aGqrkanjFy7izaganypQlGpZVEV
DXSWoXkSvRdfTqxIsjKZsMIkrxxML1fGZjDrbZ4nzC3TiPo99GmdDrHosbKoKheCuUMkQMIcaA4/
b84j5u1R1X9j0Opv9BFI/jpIrGacQpXbTTTNhVMItNzQ0dboCE2QRalNQSS2eGRADkMNF9YPLBrX
QqKQ1JgVg81AAdRttXg7vDjdBK9SrB0hXcdSIVKXweYNqgQ88tAhfi1Nz8OubiTYQZtRlyjTBniV
Dl5aHSriqUsKjxzlXeYGbZquLTOwytNtBV24fOgURQs3VooXNJ98I5EmKUaaJshNIf2uRew7uLdm
CgXLC6NCEKQsCkOyFRNYSFqDVPV6sVZbDWkiAfKll8fcH6q084om03wbwGkBAlIRcNOiPBvtyTPo
B6rlvP1KbKM3+gYQCIOGAddO2WVj7clTHqiU/Lq9kQsXAJ3WAJkHURD8Jp9RzkpbZTIuH8rlmB6I
0gFpJQzH+zoLY+//TxRnVOqxiIkE6BywySIDQFtXGWK3Uv4rG/YcjEEzYUtmSF0gz3J3GuQkbER5
AbO15om6QBD3k6dkK7vhfXFgXrcydpJXbCXBk2Hh/l1JnX9/YTIRFsTgJp4jKY94lvvbWif+7f2b
7xTnQEGOjKLJDD2HCiMnQUrHLmstzGlWfQf4GdleYSr/9baMBVcDl4bpYFD8Aa2J59UgfZRbzMDk
pF4ScKza1l6OkmAqAq1WgoJmr4COaqSP20KXdBCdIToQvjExj7rz9daNfRoXhWYjDsVcVlK9pcjj
S6LzWXAxKG5hAg1ZGgxM8M24mVlZcYMH1KGJamDlqys5Ohk7Ynmy9CxEv11SBnT8wlgA+UhD68L1
irKxNSV5grAi/5Y5xoq+aXHo9nHmoaHvLzYPU0DomJ9xWL+gvDFWyYAXwbpi8G1EoSSv0YSVeawa
R4ECLq7qQhT3WJOmFG8chgtM0RQgN299fxrt+wp5kpKJHPOSsmPwBMYWWS0UL7gsdNuxNs16LMuJ
Tp2JTs9CxJu0lKeE65rRPkFyipEDzqzHSU+sXoMPwRSxGzklYt4R/TSjl6TghaunNc3eDSS/Hfkv
ZmJnrEU85XWw4iKsu1YPTTKTPooxPMw0t37tSg9P+ttaseRCZg7cmasSpv1LUtLqSYyMGnCxxvQp
bQfQUxY7GjsBFZXBly7vpSTO2naEjm1sAnYmairmgbOEuXE4qJ5tpCKOKJEozgBqkx0PRQEckpJ8
sOyjq95sffc3+wZDjquL5LzJXVyQezppYWE1sh57hZR5aJAFs/SKtgJ3sbwWNI3NL2IbIOnXKtCW
LJ0qhrX0Q9AVmxTBiyAxvawCfyRwS7E1FtU6NO1gj95P9AyF+7+ZbkFH0h8RXGAbTm3ZRjN8Uqi+
EuZW3Y9J5PRE+8TZHECp5ARYhsAOYFt9ZTiBs7l94ktGDQB1M0i5BffKGxqTjcQZwZl2AKtE1TI3
LI9JuO3tx/fbcpYM2qUc7jgqLWnjJIecDkQCwFeV4mz93yXMzOy2Dn50NKVw18MODaewBiBnVYqP
fphR+3b77/NEc5+B1aUALoBzWC+pYTLDKqRurdWBGhSFhwJdtLGmc08/pnwbo/yeTUHfMY+9NMBo
nrwyfRszxwVfdbRlPvCFJREAyJKOAHgaY6OI99DmxS18HKWmqm18l2UDkVb6PUSPwmbcpeNDNQsF
NICMwNdyZq4vtcHqLAe+LwdBEcYOdENwX5cKzoi8/ojglhFGauYUUoS54SzeROpxjHvPHHx06t+H
MbrPtVB2FTQ9DuVTA5bq8pwUvjFa60IBIzc5GXRfMVFfy1LUNPe0QK3QBYDH1rWZGjXWJV2Lb4qs
4qiaZzK+K3G5V3PtrtL0LQhbRG3q8yr5KBfAHXOXMLw/8qbXElN5UjsAOgIvonhQlHLFrPd2zkhn
ezN7vq3QS/1n+twMj9uimdAeLgJg4VQUTAV6ln00d/lB3thHzW9Wxr7bqL7xmHhZYJ7psbmffgKm
0Ndd5o2+hLaextP9bGWtZdcUzagv1d8vP4qvvw9SpphRgo8KVVwiPd4g7PY6R99Q2V4nY+03AKHU
2+Mw6p5N6WNeDw92Y7+g03d1e3+En8LZLFRGmrDW4UKk+2wjbZK7bBeulJdwA9zJQ7xut/R8W+J8
uPzh49QxkImpdqAlcwL1MGHqMPusFtOspHfV4aVjgA0XZA+WtPpSDOe3Mmi6KhFs8dCd1dKjRQAn
nGxgnxqBpKWqtI7iBqClkbdDnDTbrotnoVLpnQZWe3poS/3sGNW7EzV7PTUad6JPtu4nSZCjrSGs
LF+pTIFvWzKMn/xxaEhTwALMxZl1K2VqCYzfQ6Ktw8nyyoashiJzbx/a0o1FazZaGdAIiRQlt5uR
NmpGGaOnD6bCNWOQZVt2jmFajEiwTv9FaklQF14UiHotgLuhKZg8u95TtBw0zWBiT8nWBt/pCgyT
j7kojbC4dxdCuL1T1D4CULOOrkHUajrAEJbOm2oLbtiSV8Go4b8r4bRjIh0asE2DHlau4Og/oRn4
q3T5pzk72rLaStj8p8cg9TM32WvrmKFDTfebg/y7fswfpr3yXVvFW93Da/EBaAhrZXhu6E7IPKnN
B3LrWzjP5sgVHjsOvsUhfrQn78QzvhsrdE2hEp4G4U47KCs4tnzVH0izH9boKUoe9H32OgTFffgr
u2/uklXiDs8Omg3829q7GNVcbtRsLC5uaEcmOSQRtAnmLQAqLOxBEAHVLhiplyHpvWOvTuPaUGhv
3NLtIN31701AG0/eWIJHgUixOX9kqaNKp1mxM6So0m/Uj7dEMGS9ZGH/rBZ+9nq1kswaAhYqqLXf
Hs1VdRRs522NRg3u+u9TIy1k0H/SgxwEkXf7qG5vD+YFrv92rod9YcwnhajyV+FPnuwzwfvv9q03
+N4lR0pCBHj4fNPcy9muNzeKLSghinZo/v2Fvknm1Pbp3I4sdTvcUbdWRKwRon36YlVCggrOvE+p
22nABQV7wnsC9B7kN26fyFLhG4Dr/8+AwVZdL2ZmR406G6L8sLhTvQ802r7GfnKnBk/Rvn+mpfsb
GI3qKnlQ9yNe0+vke/ecbhSBZoj2lDMwsRzqeoKWkMNkH4sBURoRBeez3v5vE4bg4XqhkyJHVdnC
Hejot9bcxFe+NWtUMO+l3rXu8/XtfRWpIWcIerCpaVUKx50fVsNLK6hnLFZvLk6NTz5oJqmraF5M
8z7eSd5wTtYpMlGjq3rsjMcd3VTsri+OoyhUWGqavtSXz3DpQvlVUhWjUmJhhct8B/8c4s6NNupr
vS23/dq5wyhbD8I4gZ7O+3Xj9D5byS/E6h3BaGgINZ2AjWy7BV3Vhtv5+fih2WfSCpRFJI2LT0pr
kCQAPtND5WNq83u3SbaRp3gk+P9SEr7bYSCSPlB1NiSSXxK2SrQ0KE2Bv1hcC9hDMAOEQh/GKK71
PrVahyHxhrXAdZMdusm0gAxe9jLuRbBpy2p5IYvzHRXJiRnF2DdZQifKoLrOpLrDYK07B+0y1QiS
lO9K4ZI0e6SthUbodG3axto2s85tElED+KJNufgaztvYg0qa0YYrsGgXe9NgnXSmCbut57/yRTMv
pHC6YuljH8qzZobH1J9W1kZeaQf7gHCDrrqVaKB90TNcSON8jz1qg4lsMbw/dTPMfGyt3mfW3wS1
F0I491P0ieIM8nzHcyUYy+cxkwSaLzoazuu0utGUmQMJTv6W9ftCFnVcLD/bLtbAORRMIRGjbyFB
0r7FrR6E8XaM21WWBOglof1OIZ1fgPLBRsbw9q0WXTjO0RSpGcv1rBDZB91laxYoe+lZR+Zne1vO
/7htnz2Oc3stbxMrOlSDE7XoRlUT4P/mrWGqHm2TlnpsyHLFt+ViNPCgS8beBflz/xgrNgiFy8ma
QDVTaGzTqkpO12GemZiGbSjcoQOGbcGGzAv+ekP+fCd3Q0iHKi8SJrBA4UofEI9XzA0i9WHoBTuy
GBrjNTkzlmBc6EsmWJlUU5vniaok9DBh44bjKuxLv5N+C7Z+8dJfSOIMndxRzY7GCN3aderFJsZm
nGMsPQ2nBpOMzzoIKkxYNJBtacr5tujFNYJk29DxVAfFEKfXRu2kUq5loGxUM5fGmuJ2thOYobbD
OYvi9cWTuxDGqbI2yUXXDphaIXR6G/tI21r5MJfXiOyVHUalRvCbreyxEiWEF+8Q+HLBbYsyNibw
r50W2E8rg2RoE27Cnw6yo7S/H9VD1K+q6D5GNxGaUm5v6+JKLwTOH3QRX6SGIoWkg8Cx7tdAO0a/
0t0ANByioIpkGD6Z/uadYmPMAs0+mLPiz3EqwfyB1h5c3o9Yy3ejUn8zFcwD3V7WorsAr6qmA+N4
BuW7XlZBQaxnD3V8WFng1BvW4LyKdTcS4RguVmLRrDEfGCbtQfJ9LadHv+BoFVhNDkSDCZOL6q+C
rkcpdZXqAYOpblGilVbUk/o5J8dbFiCaQj8w+IoSHLc82pKiA2HKPME3HMaNuSPr/hi99Serd9vH
7NHcwgv/VCV32rNN/jiuCqR/23PZutUzUu9r0Wtq0SRffhC3D00f20k0f9DoWSsnSALLK9bVPl4l
z/oqudde48dJ6Opm+3lrFzhnStJR68MQQmWsP374GfpVIK0nTzn8yh5ED5sljbpcIWd/LCDdWJX0
ueX56jeGy9xcEBt8EgTeWg93+adaNyjtIQLFpjsHLM13Tu0dkGndqw/Vqdwwr93ACK2UXfgabatd
u5Vfbl+bZX2+UCzeHGRgjjVbfEK6NXx9newat3JDvHpFT4Alc36xnfxDLqzUMEscCAKMT9U8MrYD
DjYIw77dXtCsdze2lH+1obFwAtsZzBsS5bKreaJ2U02gFnws0kVTZZs51qHdl5s2GFCECT32qu9c
666407dRMO2GtXY2vH41+nSd5q4e5D/j1XQ3+sMdOfQv+LlT3eQn2eSeIYgMlma80GT4r6Xgx1zi
KSbIYeL7xvxbhca/o+4x4tIUlEsevct92foZOnsTz5TbG78Yh14K5kzUUEdmBhwtmCiv92Q39qy9
7tp+tlVdW3BxlnzYpSjO+Ex5V2YZm3UpMLbVA9ICwZzxFCxIpEqctYn0RgPXEqQch/eHZDu4tdsF
HXTqN2g2ts59Jsh1iFbFGZxOacaSEshrfDNwVq0/r0vECiG6hpzJ0WVmU6eDkElxpbtpl0DG7X37
bGi9dQU5k2IA9wfLwDQyxjeRlWaAS/eKnRqYvvGN3cvbtvO6Y343fCtgvtv3H6CAuf0Fi2vEUOdc
lkXbksaphzNRObYm+GinesRMrDO81dqz1QrSDYuGAPApGC/EWCyQVK4jgRGDTlGYNWg8N9wybz3Q
s8WOP0WekFF62dliQADUr4g40FJ5LaoAkmSeaZgS0M4W0O/tVY/JF5t+GxRl1dmqhxKs22L2wmp1
4AxheO5oZD8yIJDc3tfFIisG9jC9iQE6ULXOj4WL2DGWM3OIQyxZabyevUfmqmRBB1aJ71R+qwCl
ZE6D68RZkBmHSduJ+iKXYBRAZIkebsR4yowtdS0fxj21jWHuTme61ya/9HFwdWBF5v2m/8jiVQ8q
0n6rDLvBeRcsffG0gT02Dw6i15RHfJZtYuiMoItctTsXdnUoXikgEzCLJOmbopVXTbZGEXoe7kfY
6DX6o9yU7jQyd2ZHEXFpzVfoyxVDxwF4wYAQDYiN643IwaBmsHSeRUty200r6dwWzpk24NNzMFIZ
xGlM3B7d34DYSl4FW7GUX8bA9L/CuSdh0rCqkhgmLkBE5pNKedK11y46YMZlO8X6Xd0CMS2LguKD
/AWLgI5eX1Rw0W9uAGTzetnIckRF02IuB9QvjX2k9qFn94MIrXFpc+cBFnvGwsWN47Q8L2hlNqYD
71J1+4jmO5W1WFn5VBIVr6Xmx1Qp3wEQ9+v2vi5p2KVYLnkQ1hPmiyaIVdcNBhMilgVSmLuhVR6b
sRVc5SXfhqZ9aLIDuFp001/v5GhqEmsm7GTCPkAmWGDeVsgcteTPgHsEqNX5zqr807bWU0IkJLyg
GZFXaK+I+vQi95M4GFugAxWKwOwvZuwByI5aO/K/mBTgzKSslsU/oznMQGW0/hGVAP8vazevHp1N
m0orRlBlwtS07KCCQDelisRtMwU2s38wIguKZ4tbjEka4L6A9QCdItdb3EpyqksE56nplSspz4mG
iVxLNH+3GHYBzcdAIgjAiHhfX4vpx5ipiS3hTgDXRdu2TeLKiYW5yM7v4gCgKzrzaO6h9nNbXReX
B7yVGU0XfeqfteoLXxBOk5GRJgYLXmfPfAvGYPp9KFDTxdUBccIApRD0CB3316tTlUZNNdaiO53S
Ym/nsuYlWk0CJ5TjbTOpzQr5T20/Mvyvwn7V+tLct8i2C3JRSyAf6L5Cp+3cuoc+eS4WbKoudiRk
HA/d+BAlfkV7F6yJrmZsLCsopsCQtCOIosqp9qOcvKr6JtSPEpIQxcxl3USb/775l5/DaTq4sY0K
AzdoNbXiTQvQl2l4ziWRbi0ZQuBgYoQdaA2YmecMPaiE874v4WWy2gos520cqn1hYTjYBIhjHd1Z
aumWhQhFmVMsoIiigoNWc7CSAJ0KQwnXR+60sW3VjTWcwmjm0HtX6udwOv2n/fsig1Mr1pKhzwtp
OA3YO1ImXltpXhd+uy2Fs+j/SHEwrQRThFm6Lzy+EnoDw4qMp7CZ5DNpUPwyYA83JVNg2yuq3pnh
2AsqepzV/b9C5yEBBGoz1Of19pVO07aASBpOpNLN3ndCKUMDJinHcTVRvfplWFR/KVB5XvVECuvt
7SXz+YRP8UhQQTI4OAGEzV2UEigYUiZhZ/uY3dnTRtIO6K53i27bYcQP2COn1tg4vXdb7NJOo90X
w9qI98HMwumMaVSAlO/j8aS3J11Kg5b4UvvWm0D7fLotiXtb/LM+kBijlwvjWl9oZmiC1jXikOFk
OSnx7LBahUUCatYikz0t1EVFt6XTxKSkCT6LGYbuyzxthopGLmnjaYy0+uTUPRAOjLgyu5VDQFXm
dpWtDQAXGmGMQrOIpr/Y2LkjECN1oKL5wg+qp1MCJGZ1Ok2sOvQl9e3M2QxN9juVhldN60SQnl8O
EjRU83Af7gw4zKA/19rbyXqZdWXXngjgaUajd3tMMFbdT4n8AjXAfzzKWZY1WzfQAswO5lqWok1V
Wkt2ezJpv8qZCsq6wZu6aKuqgl38eitmdi2cICiDZnQY/kVaJH1n1VrVnUyzDcz+CHVd6+GwasP3
1GJuhNJcS+gTRrEEXpoz4aC+RjslYlgQ22NL0RZ/vUYrs9HN39v9KWWRN9CfNtlRlDTSLPdeu9BY
t/8Ru2kWiO5RvA01sMl+5QFMy9iZipzKp0oBbQWwaAl7VId4VaSdIL76chM/JeEx4GD6DyvklmYT
WlVJEcsnlb4w1S3HdRypLpNEI/oLW4i2WDx7ga8CfB8eXyVS6DCQyZFPSWXdMbUJTGRPoswtEcvN
YDxsiH8WmSC5sLS4S6Hq9bkpETFoizLEKaqpV5OtHL3j/o/az/98BdDjgrSCjfUB04Szm3HekLYc
sTbyLsstgHe+mWgyHjWBV/hixWDAPmegMQwqA7eIcwoMc4y9ktTKiRHERiMARAo/05U7nXSHRPVa
IgJw5+NGqCEwrhAWz6z2cxzBLSzqlEjWBl0/4TaCl2f0tALdF6nj5SqIzSV1P9gDmEDYuZST/UB/
3d5W/iXyyTivokSEXcWk4xcMkQ6EZ4VhTvapqdt1Q+7yIlnPcAFTFhTy2aEfbHiNp8d8XWqbGJPZ
pvkmPdgilqovkRQSwUgPwL4BYh7fol0rkQO+izxMzfCUShVxczOX9j0eT9gLRRPkLr/a7XmQH/uN
ujMiHh6Sh9pjqqSmSs6ZrLvawZHu8e4aI4Zc1LNgb+evvsh9zHsLUHbEF3Puw/qCgtUD7iGzxpae
tTo1dlFUfu97qtwlY66ujFzKXpxUVfwR3MFejRGNbamY94DOqncgw91rpqQKAq4vu4y+ZwzZgDMJ
OQk8dzmXZTCNWkzB93T2fd099XkfJJa2Eqz6yxWCFExIznitmBfHP9dnmSi4L+Rz1ZGffVj3nf9z
2MQf1Otfixjohh7SQMEMs+wOD+Ek8CJf/dendJh1IIwD15sHs2KqEqra0NHzMGcapycrQyvaY2PT
IFE/AHcWqGrnjlpwe9HzC/nqpGepoH/AExotgF/0F6j4VqGm2NmkjAIDMySNIaKY/mooOBncKx2r
yruRzKf3HaGV6sX+PHjqdh9ALHm2DrcXtLyPFyvidEWiaa52ckPPbdAjSyd5pt/6aLhrfSv2RVUS
0fZxVlc3pKQAhDE9SwAvCLV3SoQIbku6P3sPzHRDLXAjr7VSC52sjXroRe2ybbKPHp2g27Ux6iSy
Xx37jfTU+Iao7eiLrZmP7BNaHj8QTHFHRosGMDMq1hXDE3sKawEpm8IfN/appslbpkaCY/vijDmB
3KmlKXFMNYKORJh/yZxoF6s/K/O7yTqBoMXtRCgDpCtcdCQ8rrezpgB0UY2Bnqmix35nopMhRcTo
9bYsQmoTieI20SKpKmUFRI3peUQPo+yErpWJ4GSWrxeeDqaDtAmsNWe2zCxKhgnIx+dO/h0VyhoU
jY91ph3psEtTttV+9Gq5lVLpLrFqkdH64ijmY7uQzcVQaahVamM59KxbANj0qO2zldJ6VfizlI6l
6lrode3cAdUb6t++5wsKgwoBmr3wFsUY5ueQyUVuLKoMaiodroVsFdukHE+ODi6GNFcegSgqqnYt
nCRgRGZsdzzU5vHAa6VJi0ZKeoqTrLQUxadcOklGmq87WxOsauHezZAUIHSY6WLhja4F5b2d4kNw
loCrR2uJHlDNpVWQTQI5iwsCtyYMylzC4zGjU8MiWk4lekZEvpGc5yS9i21FELB8ierxOAFGDmJs
w1KcBdyytiJtlcZnEB8DGIs2lS8pp1hZF/BwA2t8TVi9mq8U586uRM7rvtCKRCMq3ukkPhcfPfNI
4X7Pffv1t/oO0FnTVR0XuIzCLvZZyb8KRcyEDDGoz3hiEMDIIkREUfk8aV72Udxlb3rQr6et6QGg
Mes8WzDwtryvf+Rx2ljHRgmQDMjr2p3zwtJHIrtIP+tloBpr6f32PRMJm3f8YkfzCuPUscbic0yc
gIV4/UW2Zw2+JZ0zMBkPNp4Wok7BJZM2Q/b8u6PcMXZGFbcpGizOUYjeK/2plN0h8ZmG+TBtCJLw
99y8h1yN0Qu8A1/+RJ1v1tk/kjmHnpqpJg8jdFb5VbTxFt2mG+m5jMZz3By6IYLDsDy7I54T37V1
J3jDLWvvH+GzdbjYaxATlXJWYa9HXcqDlHUT4qRS1BK1FCHhwQbjibbPmfGNiyiqjI1FF+fxOT8o
Om6FtU6LLVVd5Pwrye2nvaiOsahDFwI5q5YZslM7Mo7T9KYNqqYF7mKSu+OLQFc/I/QvN/FCEOeO
yhClFNDmxWf6bfxgZ2tv/85+tJHbB+m9krm/UlfbvR6A0z4NXn5SPOX59mVZVp+LD+CvpqwP8dhA
fYrRjU4onWvHfiWver98atbW1heIWzTjF+L4y9kb09QNEDf4wJV+U38/6Pcs0Ig3rA/Ogx//NgQS
RSfJXUxGGiNLJKhOFR47HYOb5x6pBgVJvZ6ciqc4pqvbS1xy80DiABSzbqJ3mB+YBuh7kUo6TrRn
d0O/UvKP9K0qBEKWt/GPEO7Sl1oUj1FRx+ewVLNVO5k/iVopHh0HUXWdbx37x76AO31O4gFpgM9S
opyf1yXM2xnYfKBM2KGnfKsd2vrZMHdR/KusNuNTlYCvBiR8t3fyf1yOP6K5VVq1auQaa+KzPdyH
6e/a3GuNV5deBizHUd7Xql+Vv8yn9kfcenr9LcLYbfgrZaNbl4+G86Lbqxj0Wrc/avl4/3wTZ/Gy
rC8bYN/D0MdS6BtlgqEKwNP5kqOfpakPbksTbgGXskKOOKOFVcCZgUq60nvEJejfSJ2fkdE9NA2F
Y9uZqYfGyeGDxApwXzaDsoqTzdSuWEE9dYKjfdRQAk7JX92sPzsx37wL21/rlV0Z8+nI2V7dmd6Q
bTvXeY4eZFF72mwUvhrJfyXpnPk3UPczTLRXn2OjUtxxrKhf67mIo+J/mMI/YjijX+gOsVmPBTnO
s2oFKOtWLugpMt9+iXfk9+2T5dFS/rlXwO2Z8/BAHeBL9BJppSZqOriYLJCdu3BM10X3VGiVO6qr
0nkG9n313Nfenr3b9X5sV6m0BZiy8nr7O5Y17M938L7VdJKhlXWYktzcAAvHWLX5Wp+OqYm5W+s+
M+/MGIgdtasa/tA07lDUczkk0K1DUj9K4aaVfoAnUD8JPmshtYWpnn+3h39XxN0EVgIT29N15FWy
V3m9GQlgpu7xWKvT4lEHlPlkMgzTbBLnlxq/YoaOKick/EctDnL0vJFww8ZVXvqpQbepiko8Rq4r
a6/1bmqPQUZFZZVlU3nxzZwz71M9TXLUNc76c/GWnpPH8pith6B/0l/IY3KWRHXARS9wIY/z3ak2
ggXEVuNzGYJ7daxtNL6VYeU1Vh9tb5/HZ92Lv4Ow/sBudOAHgOJ+fdvTrGqQjcPlyLXIjYvMo1m0
lbuT5vhM3jQEw+ztkzatzMab0AwXZk8gN1FGV8+8GsG+1QBDXKC6i2Hh5TdxtphR1UDDUon9tqV1
Pb3qwDujMfULCUy0za8ktUGZ+YYaxkqwGfPG3toMzir3mjrpZYM7Q6J9kZ+1InY1em+Vbj7dYzYX
1clw1zNMJh5ALX5b9tJ7+3LNnNVlfalZMSCaz0yWXnAUUhwdMqa45LutirDLluzuhazP/b+w8Car
nLjBf+cKbVm6TN1BdGWWvOmlBM7k6nqs1Cg2xedMHTfpqG6zst5MherJFhFMHC0+0YCcCQpi8MuD
FZCTFVFzZKqM1dR5AK8YSD8sj62ZNxy7o7DvfXZJXzTkQhhnCqbJaqqy6yFMDlBz6Fu/s9ieBaEK
n9JupOn7aFJBsMB34n66lMsVcvZAMlG8rjXYTLXL3JF5RrOpVK96cu7tcVcAtB6ZDHC7lsWjJX2r
M8GtWLJGl9JnbbrQlnyoU0utYf3C0i7WEXJCoF7Q4bd6hPe3L8Giq76UNX/LhSzC8iovyByFFXuA
aWTyUZErNJge7daVhkPXUy+q7osVgDFvS56v161z5cwg+P+GCbwDuPnWZtA+SqQwHG9wkyZcU+td
xDa45AQvl8kZuEQC4BLDy/cMyPlKzoO47b1IewuBTkeiCdHwX4R06M5BUwIq9aiwcFrbDZIKGu0R
Rn5rlNupX3WYE+nXWePbZ60S5mLnG/d1M/+I4/Q10pI6620sz0kPDODNR+X0fzj7st7IcaXZXySA
2ijpVUttLq/y0vaLYLfdWkjtu379F+q+93QVrVPCacxgZoDGVIpkMplMRkYYjj7ayCcszUUVeu1u
thjQUEHEEyHaDr91j1ZV1qZVYMJgJFm22seTPUGIdm0fLu6EEzPC8aDEmSLrYJ/3E34bqbaMtvjy
tm0P2KA2OoB7/UsLNqrk0czOx8hWFcega2Whxch68g3COQENKT7pCb6hJ166Va9k2SZfeeYU9Uv1
qd4VLmU3XH40i0MtZXh6X6sx/uYj/ra4//mAb0Q9YdTFEm9lHM4Ej6yH8KnLbN18ahnQQtuy2Ghs
17AH1h/N+/yFFVtLOsQ8sc0xcTol2aZArtbKXVy+9uZDkq5pR4jdE39i5cnnCadBxtsWxRd8Xkq2
PNl07U0EeZzmY2IbyFBW5mYK7iWQEpNuT6TJTaAGZJZrtC+L+/vkI4T9BulYresVivLZFsxSKXe6
e5+vgEYWzz2IUKHVFo4PeS8hiHBFaUsSKrFvXbEELx7K6GnxZ2ocs+YtqVpoc8huZXp6t5aezV8v
esCpYWEbTD1TDbUfYz9gz230K328kah9II0djp/QlGw/7i/H5iWXBxqYWEA1KSCtFgZaNGOUllmN
uKEn27G5JelTHepOkazl3Uth5NSQMLCYTw20nUq8NQ7Qp4p7RzefLw9lyTFOLQi7N+hK3WhqDIXp
haNA/mDqj4zf9slHCensrls51RbNoaPeBHkGKL9FZvZUhmqxPq9UI5dOWYAhiEGAtR7dALJNTt5q
sqsm1ebyGL/jYVC5BkgcPMXoXppfq+A/J4d4IktGIcl4imvc5qfk54OrB+4dCNq7XemyT9VzlM7Z
TXcrZpdSsxOzqlBNYEMxkamE2Ra1ebu6Dd/UB7KZ3siL9C/p7akpIcjIcZr1tMfjWMIDh3ZXquE2
4T21Hv9pSKDUB0xSgaCFkA4B+aJ1I1gRfMpaghuINLixEudPVVwdFYpOh2pko52WpXVUZd7caUxP
9pe/Yeleoql/P2HenCeLadWmKqVtkviG7GpVY0ftvgPTbGZeSWtkSEvbDwjG37AXStEHcG6qJc2Q
kRLloNAszUNaVLqN0pfkXh7QYoEGXSqzGiPEr9Bif27GqLscBznuJsbod+GhL5+x79TpV/mVAbKp
3csts+PPCTyAHwFxe2sXFF5/a35c/oylwZ5+hbBJwDbVSnWN+14YErqleQFUKuFrcMbFhBo41JmA
30L0FBkMppZ2QZ0geeeRpxroMe0UtC9cSfldgKqCbjqleU2OXfM5rFb3fu9z8Zw4tS24TjMNvVFZ
SAPpcJvF8SFopEObp1BYelLIoSPzq2TiDPWrUvyMO+6M8oZ1xxEc99W+qz9GHT0t0Ljb1/kG/u+G
wbtUJHsmJzsNzLNhKu2TgXlxt728Mv9lznDJA3oXmG9xzijlWdWMyJb71Aubj5xco/1lJ9maEdjT
c8T2MeqhVbExVg6HpfTSQIMfwCAAuAJZd+6YzWRZNUGO5NeRBogNt9QrU41K8E2odCVGL3rfiSkh
QaG8R7m5n/Bcgw4CLwJz766Q5cfLEzm78Pf1/zse4RrQmQEwmw3BtbWQd+wQQcEABMJ2FAZ+EL4H
vekZ4RoMajErOp3EeeQn8aorAwCXUiyeKYf7MIAgVYbmdBXX1TZ2QzVHD2ME9u/jAKWIZE2IYmkF
wfkz45SAhybiPYtTwOf7HvcQbRhaT8n1bCOxSEIXHM3+IS4j6wM3CdhtcbgL45TQuZpbjTWXqlK7
wft73LloS/NIR9EHtpKBLY4LzW2AIqInFg+155OKCmtJxyRivgo1JxuwntGJ+zp222xauzyumRLi
opaNALSkKfPLhtMtw3XYYyyMNyQ114o5iwEKYJD/PywqZAykZRJE+Sj3SVFx1WvMahaNtWqj3VRx
N5XXwST36XiQdNSyHNKrWmH3cR/c1v0k6x5DGhR7BVVidQcZFSbv08kI26vGQquhq8QJ/jtUM3QC
tr0hQUMyRLPpL+jylqgjUmXYjoGe5LaeVXS8MnultuyQDnW5q0hRV07XkRpszGOUmw62ERiFVrLD
pboSVKPMGbqEqoBlCXNtjSmPS0VlyJhK72OyS/erdmL7Z+hUYHRYqzouHbzICkG9CvA54Npih1k5
MY4N33C/Mj9lWh0MnEmBFkRAVBBfyr/qIrEjCaVnPoE3JLuGrrvGHrM+2PTq1yD5gf5pxfXn5SC1
kCKrKMXIc98meoA1IehmVs+boQhTX4sqW5HQU06yDeWjZxUboqp2saZktBShYPF3v8T87vqNsZ/2
RT1Kceo3mwYimqDxcuwv9X16av10jaNs0ZiuIxdH0wvUpzQhBidtauS9BWM4Uv0UOrF298wPDsQ+
D+UKGGhh5wLD8deUEJHyCLZAkY9xcRzPkWl8RUX0rsvpWuhbdKRTS/OXnMR4HbRAsmLC0njo2a7N
t3iJCMYnNc/dQNrl0nXmSbgM614ALrFnk7zo/S7p3KR4uuw7/+VD0CWCNkZCLPHETs2sMIq0TP2h
uh4Ujw0OJwOY+OLNk/IDnD6ll92HmZuUdgqKWx4/ZIodDVs9f7j8IQtJ+gyf+c93CMd5ZZToWJfy
1E9TyAKNrgwlBJTABifMd5ctzYsonOlnlgR/okVG+96CpWwT3+drj/BLr1FnPy/4kBHG45gFmNAY
TFO5m1TbhD0mHAre2Vf5AY2O7gtEU4lDXsZd9mTe9Fj4tZx56eV07jhAZyH0NNAKJ4TFhmuR2tEG
7hXcVXtq3hStM7ikti0QbL1WnSP3P5vncDhAX7VWvby9Kztb3hoVLpvZKmZ9cVsB0Ae9JIQpoIbO
nT3Npo4rJb6mPQy8cKbgtZOuUhMPUWOxa6QrYAIi/VWjt0PbbNKutrkErd5oRSR16Q0UCvZQQkNj
og4tFyFONhMbJFntUv9Z1t6nLLdNs7KNzuO6nSau0u0C2dekV6a99+raQbW4IhQXYGBE0eKCk+p8
DoYyKCvTHODfD2j59Pbafvoot/E23Rv3nfdkbUF6/mG55Cbf1VftSlxbcvm/xr8VPEnUVVmhTalf
mAxIhfoqBaPA5V21dOVAxmjO7AzAMEOP4XyAOh9rI2YELjcdaOFwbVPjseMYUUd/rp5AFtYYXqU7
l63+roiIm/nUqlBY09GkWFVkHpnbub2XuTGz+aa51RxICwx267I76aB6r/vmVj8Oj9vsobsBqdVO
/5W7eAF+iD8uf9DvesalDxLyzIhqtDZzfJBuK4f6vdh8RE7tJJ/XJToOOhcEUL61A+XNV7m7z68g
yGpXV9LDz9o1vHBrPZkusAL7Zhdec/sV+dxWxv832ca2fUxsvjJ7IvPRXGk+WzPBKZu8bEKlw8dy
tJKgrHYfU4f7jSO5yosnP+heuwtuyEu7b5yVIPw9ZwGSGcn/jMz+Lftz7i1KXRqJpo2Vz6XGVgmz
rWiDJ+MW4QlVtgBF38vrMo/kfFnQ8gTvBKJ4BouJpI6FysDBVRWNbz5hoN3+JyCa1XPqrtVfFx7+
QSCCd1yo3qCsjQek84HpvWam6JCDoXgfAWDQPljKse812xgKV2L7skWb8Ao2fN5a4uAMCMXO1UrQ
wovM+rXVhSVE6BpfS/QrOUHHrhV9Vp266ZTi1+V5/B5JwClEKOh7YQ1dXYJ7B0OqxSagVX5Yk6Ou
aLhJxSvFi++ZwLkJwSnNpM8KOpaNb/TDhtcF3vh2ZenGpgyMzMqZsDIcsR8oGxlt9Ri2IDz+EHK2
UYM1FPSaCcEhSEETCJrPwxkrWw+hTB++XF6T73sJi4+rOrQn8c9vyj5RHeRlp3OsSTEGtoLmrDoy
3SkGjybPvaTsf0ElZOXpZs2mcKQDb6MRMFs2fgotW5WW+9EM7Sy9Qzyx2w5YG213eZBL0wiyBBAZ
qAqUusUrRwKln0zLMI36NFJvNBLdrij5cdnIwiE2T+VfK8Jx0oeVxksZ7l3a9dNkRy47vgStPR0c
PXaHlXL/8hz+NTb/+ckdAOxX+aRbWeOPzjja8bv1Bo5i3Xm+PKbvydf5kITtlFqVbhkBrAyb6DF6
XjuBl3br3xkDh8b5IOQeqxA2iD16rXnS5OtWhwTPR6dGq60cV0th7tSUsJN6VgBwNs0xvP5ZgGO5
5psnqSn+yQooyiBgijZB8bopQ523jmNYmQbJTYttLKubSk0+mtZcSZmWx/PX0uzyJ+tvWRE0N5Wm
8fPMAm+WEj7EcnYF3NGzVOYrGeCiF6DJHMkvoN/o/j23pUPViSX6CF8rQzeD/rAmf0xIyi772vL+
QWatgDNuBkjOQz4ZUg8MfSFPMBNV12ENULYCwlsr24PE0TYiTzHCmyhQnTxUf+jF5A3h8Hr5CxbH
OafXaLYGhY0pbOA4TEHSkZHG5+w1tzBMyOtFa/DiNSPCxqVtTqs0kjFKS9pEfXTFpf4uleKVGLtw
lQS/GvJpMELCD/HWcz6bQWhJraEFcJD0K0BlCd2DDhBbBE2dVQJZhtTm05fS53j7SdE34CVd6rU5
3iPy5FZnuaPgClrGj8UU7S7P8kLieP5lwgwArVLGbWXgyMEl0pUqN3ioAHT/FUxeemPsehmoYNd4
Mm70bkM/Td8MalvX/LV7zffgg8/AmzruuCD2wlPt+QS1jZaZwdChuY9ZTgTeekW+4ukB2io6XX10
m4+08yxrrlTjNg1Q9PyaKIxZkiR9rLWindHIU2yP6b5i77nl6W9h+Y47rg2kp5R+gU1oZe9+P/qA
egKnDihfkHdZVIjgZjGAJMRAC2NkvOn0qmIfl1dzIWeFgZmfADJ6hqGLBIJVq00515LOb+q+o7ZV
MCJfQ3Gu1I9pa1rxFv9tfciS2aqulpqTYVNWGjtFAk7Lvfwt37cWGujx1jffCdAdKr6AEzZBnzGI
Bh9Fajl2wcJBdslISeFCrW6Nb+J7AIaxWRV0vhTMrDOC+0AOMlTKbPAlzvdaOtZOAXkNe0gG3B2z
tdR5cWiz3id4YFS8ZYq7eZjy1qyLwQfMhRxGGtCbAbyRe1CXJiuZxaIpgOVMRI1ZiUDwmCCmhGVa
h4GNoK5CbyrfKXquXqkBmg0vL9jiHIJJAwoWs3jrbzDTScSvzLgro0AZ/CSPaztUdhErdDRCDF6r
j5N32dhCuX/mlUKVElCQuRtCmEO8vPfIpovRJ4Nk3VkhrTso14RgtgKhkAW5XGMs2B32MXdYGFYb
I22M6hCXBv8o2g53PiMP+GBnhtw9Nn3K0+fLH/h9q+L7UN/BXRMqmyiEnHtU1bb5lKEl0A8AHoYo
tJbNnV3KyjR8n3P072sagfOaMx2OcJgbU2hIpSqNfomGrit04Y8HKknRvsnr+JFofbmC2FsYFVYX
nDjA4KCNWrglXZ6h766Jbz/5LWGGUCBSAhpqo0/v1Q+2py+Xf37hteD89+cofuKPoHQJAynG7yuR
w97YVeTvrdpGE1jxlPL53yv2vh9B5/aEtdDTRG2ZCntWdOTNFa+38ktC34ZqOwAramoPg+TJjU32
RRI5eKSz++G+ij5Lba2Hf6G8ef4lQjSboEgZFoOK7trQU9sr+k6LawXluPI92ZSZQzLd5lurvX1f
mYE5wz8/F8/tzit+MuOWokkT3m5Gv7V+FKVbsV09bdJgg7fql/DnmhzIku+jc3GGyUI3A8fhuTW1
ky0lrbPJj5mC1/c8HoGtDm6tuAzsTsmrldvAoj+pOHR/N/mC5UJY37hu+IjjcfJbVXFp/MViu3wM
9q+TvGs7ExKb8f8oXIqiHDiewCMDJRlAKHAJOR/haMl1rPZkwrWA1puEJMVmNJq1QtX8K+KqnVoR
5rHkVhQMfTf5ZpU7lRxs82LbXqPn3w6uTCtZSWWXdgl4ZWXQm4NfCkt0Pibe8CyRC2vyLTNMbwju
CTZvjHIvS7W6rbXc75Ik3192zKWodWpTWLlOrvoeQRo2CUTGSqRR27TMzd2/WMETPApiQLJ+61FD
rt0YTYzXX0Vrrrk5/eiBVVoxsuT0M7mghdoH8j8x4A8MPN8twROz0gzhdSgbGyVQHzi0gN0x1rWV
iVsK0YjQwFvhBqejv/Z8sVC+lPKgSIk/4Yize7NtfmJpsxs9a8uVk2wh9YSzo5I40xmCQVFkaA87
bdLqwJx8wB7V/TBkHE/pde5oljk6GSPhc9fg3dHoi/ymrPh4MHqLrmRLi7OLt3MV2Qv+JWZLc2OK
bPSoXUyomx4SZjZ2rLajy1A5caLJ/PwHjwGXNe6nVIc1wS8npqSDEYBWzeiGejOlMrHNqpBWAteS
96OPwABKYeY1VYUooqeSUup9RPzc6KHgzEq7tdqH/30kpzbEGGK1khFz+D5LJdmOuyaEmPraW+bC
CzUwbMhydEREVLhFfl2DGZmppgOsoIJ/QLdtfWWYo7UPhrF5aAkKc8ysLa8KDVDWaBXwpeFIbTkI
R68E0NvTY8na9HVf2XI5Tm4r0fgxLDTuQJ4nXunkWto64IDBmwbaEU2E8vOtg6f0MrNShQD/GQQu
w/Hkdw0In9qEM//y5C+bskC2qpggOhV5c6VEycKaWcSvpXZ0FB51T3ltarY+Agly2dSiL5lQUcDN
FzUGKuRsgw7VHyhvwZdIG95MSTJ5mtKQf/GmEyvCGdFUKdQTEbF9xWy1TdQW+Z7yVtteHsvitIGh
G5y/uFKjUnS+QqbCh47RUPbBbAEGzg7YwWJSkhuUpOjKFlxo5IDn/rUlqh4UGkA4iWQSP0VFAS9A
ZpV1R3kY834XQsGtBTl3DA1hqZ66ylWtMh13amyR2paNqcaTPdeh1xNyjdok1uvQbiodrc+5lqBR
4V9mBRI1YM9G1U68m7Ykb6VGDgga5BiEjhpD/zGSvr4PINOw8uQyT7CYeID4HUA+3F+AkBa2CCBx
RtFYTAa6UXkaJv2jKpWHSPdDGQ0gyJ5nbEmz+d+HB7Kp+YyxQB0qkgpVkTaVQw2bfQVtIUkvW6eQ
omgD8ES4Ymop0wEZuAW1BwoaS/GoHpEOdHJeyH6UZHZ81VB3CLyu3lT9Sk6wtClPDc1/fpJ2B0HA
lMTMZ0fO7tIodniYrhSeFg5GHE8AbqDeBTpZkdy41+ar9uwVYR0esqbeJmD3sPUeYtP50+UVWsqz
8UKLkAkmHdX4pj4wdlVkDR2GQ8B17ihh59Im0jazkuaNqVWS08R5f2wqDS/7unlNW3N8SSUIZa58
x+KY0YmEXBW+IosF5IKjdzocEhkwCWqHOb8eNPTmK8+VyW00OTjlQWtA8BNCWaPADX+kNzVvvZZ3
txCT2ktZOKxszYX9ghflvx8kHORFlVsSZESxXyKHavFG4fkVJLmdFtKhrB/BI3zU1kDAC74FmyCE
MxAOcMcSQrE5FBqJ4ho2w9TVkjuSrfWKL4/qrwX13HsHXLmspoIFrYqCDceLnjX4bR8/VV2FYkZ8
XwzBsbT6lXvIUgHpbGTCrplQ1i141cj+mH1S9iLdhBYqSNP4mBBtmyexnTduAf0nSy09dNTesNyO
rRUC1oVXEkyuqaDrjSDNtkSS9GzKkFNLiBFAZanAqRTQQGKGDlkgGWDNLEXxMTgkFEJt8kDtLFGP
6rDGez27jRCGz75BcCujxolijTgHq56170QiuPllXde+DB0ypQlk38eedYo7pVm9EiIXt9jJ8IUj
mPZmJsfz8A10I0jmT2SvjmZ8THytmLwcVP5aEg/gsiqTEJBlxEifB3aSzApihp08l4/9rfaxxpuy
kFpgSsGKhecnFcmSsGuqII6jLqlknzZHTfWleqONK5W4hdPlzISwbbpO4XzsS0Qn+hMjAsugkr6H
vYnjbH85EC4v0t/BCBulSXu9pxQbJZ0cIIR2upnaOc1v+Zpu9lJ+fzYmISFAzjkWIUEoaFGfLdm+
Sje01hxV+1LwTilFvSvLjpSodxNLN4O5LTosXuxW2rgZO/qipeqXHpPPy8NfjE8nazlPz8npKuNu
Jqc6JtqUX6PYJUFha9Ohj99q6TaTb9VoJcVeugjjnR4lVgpeZvQcCgazNokT1CiQN0CuC76qgiXh
nX6mECMEUql4qNdgsMtR6MSieM3PJzIO87zXUeAVZWkbk7Ut2H08hltNes/ZsW+VbZGT3K67Z71Z
CcWLZ8yJeSEAtWk5RjRoZ8ilVW0jU07sOiwT7/I6LuXgmFdglsCGP+NhBT828gGEeRnMUNNRnvYa
dv8Eiq4jhJSuOcg1nLVrzOIWPTEouHMjgdxbMrFxNOiHjLyyW1PxJPk1LSK3mX5cHt5iyDkxJnhN
2DZFPFlYwyIv3uqWZ46ZyDL05zlbucwsbogTS4K39MZo9OMAS5PeQC7vnplepe5qerRGpygmB8Wo
FYuLEejEouAgVgqh2d6ARaPLtmawG7sfdYqmuW5zeQ7n3zk5CcHxi6LaiWqQELY5aCpH1kM1qDB+
pWjrNcGRMz0bA+i1EPugcPa/jev/2Zv1NXALAgW7gJgZ68EESsqA2iN7AiJ+kyQHs4yc1ry/PC7B
N/7YUTVtrjPJKFAKKxbGdRCiTpIcJe1XJJluC93KRpFWNtiiFShozLn7rJkg7K9QY33TNRkEr2p+
rbdfYWJswunr8lCEPfVnKCdG5o84icZjif7gdirYUTNqZyx/kdyptbspdbO+ci+bEsLSN1PCjpKk
FDfFAeOBYptrHnEzXjEgbKRvBoRlyWoWtyRBdKW9+iJHxE4hsTJU2t4AND4i2h6IBi9OINZxeWDC
dvpmV9hOwQA4TJhhYGEdfDYGs/V4+JyodDURtHddtiX2z/8xBritBikHEw2ogo9XuIujTwrGusbT
onsC7Qp6l6Ubs7vNwvc51pvTtWFEdkGvQ/IjBENajiQY7Jvby1+y6J4nHyKUrvTCUnqtx4cUMajX
lSeFMuCpV4ws+gw6lA2K0gLomYUltViR92EH95TD0DXQARWtprKLq3diQli9cepGKnXwmrCObiqq
u0ZVbyJD+0zrtbLV4pSdmJod+GSzBWWu9d08mrj+RQrICkRfheH9w7JQPJooUPqYOdvObeiFJvek
b9gR1EGOKX1VJu5Z2YoXLg/krxFh7bnVpEWL/XY0J7ABQmawu+5GY8XIvLbfTo+TkQinB3orRy22
YERJLQdvaIX0KOc5eAhzoNxe/2XWgOqYa/qzXMv5rCmkG8OmghNUcmWX1VNhaHa11uO4OGsm3prw
N44fsSsX3W99F80KhkYNvuhM77udOeTBpimYtRIK10zNf37iaX0OfvYgx9wF2TPoj9y+vB+ZvhL3
Fjcn0ER4QAA2GpWUcyNg5MzaQO3Zsa6Mp34yv6R6rZghJpl/wp2lzDIIMxe0SGmfGmj7ACcJtCXR
PGuzqLuRtfQqS7kbNu0mTpu7BttU6ZJrSOw5ZQd6pTD26hj4YjU89jRYya0XJ/bke+Y5OZlYRWZd
ENFhHjPqxf19rX8V7PmyMy5EJDQSoRsWICOQsxAh6KGUjXG28JOsbXcDMZMtVQr0pnNjtHvwrl62
JqIb5ik+MycEwEKx8i4csIzpTDNRIVz0H/JEnkzSv2RAQ0Z8z4w9npOBhUy9DEQx8f9IifTnE9Ak
Ob/dUcUSoQDSEGg0GzukOkllE1Df6xLUGcjkRQq7S4Z7tEVeHvSC66Kh469BYRkZjchoVROonhQ0
pA2lgY7QIDNXrCxEsDMrwgap1ZRrAIux45j/MpNZc0Lf9hQ66My7PBzxxvltAoX4hTyjTZocazhC
L4/eg57IbdXracf0O4a9ouVo/LluMndo11iE/otpICpww/4NGT3fERrhJmG1ikON+gyncwjuixjC
s1smx56pj46eB9fm+DBQ5QYZ4EoMWtiPmGIKbQ1wP+EFQjjusiEhY8YUyJ92qcuaA2tR2OAPl6d3
IbHUyQzEM0EKA+8Uzm3UNU3Us1toQ/xKqV3dB9oV1yNAhI8Ksr2Ufl02J7Ko/VnNv/ZE6uOyzsOK
dB00vdNNn+2jI7o471vutv0tqdCFF6Hl6a1WHke86cu5F2pfVf0p66DLdjLdDUFPNXjyrbSV5ZVY
sfplwsEP0U25YTpmgnJ7Umz1NdjiKIt30dHyi0eQTbZb816OgEy3SenwwtYjj5C7LEidXWaHr9b+
8lQt7mN0nf5+P52FLc6dbzCSxuqMETdM7ddA33JzZSkWdzBQpX/eNIFmPf99KWnhfNEsXD3IV1H/
DHIXJXJD/RdQzCutZmK17s+qg7Rjbi4G+FBELxRKKDdKjNsyygxMeulTV9aelQalDpAwqumjosou
BwOzmQMMQDfZcBvpm7JqXQnpP2Tj1ppolj8It1voqEJ3C0Cz88HH+NBosPBBLTlY3ZYWLruBwtcm
VN7a7IHzqxK4AEg+Z2jl0J4Ut2jfJm0Xgc/PAiDwHxZaBxsFVgJFJ5HPziARm8YY8iwDzR1df7Xi
lUN3cY+fGBBOwalS5cwa4ElB/YwXsG1fDnvVPOjlz0ozXwf1mVtr98bF2HViUggrcgI/KDqYzPiT
FoNXHw2qfE2qRyx//nErCNtAjw7vf+CgPF9FxMxcTlITVook9zik3j0GCPVGIeC0IFaDt5AYEPuQ
QLoEjHDBtpNXWZMWJ3eWVp2hOTJoeM+/IaV92UMBHgG0eFdf4EUe7q0ZelNrdXJM4/6yr8xLJVwc
oMOH907I8gLNLBLtdEQNwhSEn8dR028RrdwBTWB1v9O77MDuBtK0/+KcJwaFjRIQsNKqA+pBXXMd
TrhAyGvuvziBUHJGlz34HL8BqVhcyDozY3ZUJWYn/D1tHbl2sg/KvCArHElfy+2XDerQ6UIxDSAh
4VxNigQXJRV739AjxHHtmAyApiTcA7OWk+iuRrxI+18Fdf746twHgsMPNS8RH1c2SdQmYcSOUdNz
twRFoYPmXijjKTzYpi2Us5pJnVyJG1sgyJKdgs7Ph9EK1xpll3YmEKIykAZzu5V4U1Mzq4lZi+9I
bWhJhI7yctlDf98nRRc9NSBsylCVennIsZ50q7p4Z4IQk/wj3Rmb6GdD7O1j7gAJNB71bfSAxiTV
Lj12A3azwq5v+QqwajFAnH6LkDsahNc8ifAtSGnoVs6JJ6u/Or3fpKAQbN/k4BjxlWC7mDSe2pzP
3ZNr1DB1UhbImODrkdvFj+upctHSkKEtBfc5hIVo/vvynC+lCtBMmq/eqCV9A//2gdVoA+GoWTDD
jspfCn29bEB8Af/tvacW5j11Mqi8AhUbmyeydaLNsG/dhjnyUY038SHeWR5q+oEdj/HKuFbMqmKf
aDOStjJrhkJcZyda9q703nBF2u41g9T60NyiKz8cnsPsKeS1PRHi1XQl4C4vpwIYG2CECBmGEC20
ssYRgzLGkTbFF+uywjbA18eT3JGa4ZYbfBsWrg4kjRTu6lA5KJmyW5n8+Qj5tqOQp830AKiwUMGj
xoSDqKlG7V+So+csSW2aIDZOkpNSZadUxCGQEQebltMm0mbQ/iVeAqf8H/NC+sA7ggkAuvuoW5aj
BYVT6qUNPTfoHRHVIQChQdbz8pAXg9SJScHd5CTRS/Sv4VBt37PYcHMU4kIgei9bWToIoMAFwkGw
u4F5UIhUcdbkBEgl6FxDYx7EyB6y+6r/oYZvJD/iHXejamsd8IsRCS+1c+sYiKnAa3O+kRizmB7V
BBHJqJEi/GgGCyx5P+I0cKdscnCVDfrpPu36lYrjUoiY27oAHQEVOiL/uV0j6pRyNAyUghm1zQFZ
7dp1dY6lopdCEx31FghC4o1K2ChdL481kxCECutaBR1yGj+3UG8awl+XV23p3nJqR0y4IqWJpBDF
+UwbXN4EMbpbVSTOSotjBScs7hOsX/GUpbTr1KZyPnvNVFTELFBDBZu2WT4Pn2b+1rpKBeWVrv6H
lUJ6oBpQLIf+pBjzQiBaSZ9UCLX5LykobaqvIImWNhfuPfgLMuUWsFrng7GGoZKMCWX0CSJM1xIk
9eJmjc1Q7PX9fWDMPYRoyQS3CEZybiQhWRhCohpVqLhRdnFgjmg6AEwqs0D7VkuqvBuhce0NWWw5
asfR99s3slPpJRhwAGx/4x27RwODm4dB4EQG9A+MYay8Ia9MJ6ihi2LxUF2Z+aWJQVKEnBBfLaPu
cv7NrFWjJCYgSU+bwWH13jRtis7Wy+67aATkWnj4wR75RrIFBQSti1nJj+gGLlJcdd+05u6yiaW9
PuOu5zorcgJV2CFxG2imFcX8yFHxl7tf0GVfGcTSfsAtHpEEYFe4qHAiDXVdaBHBIFArciTcPdI6
dGp6jXDdKngrW0PgLU7aiT3Bm7QM91cTJaFjqNxXqbbp8h4cuiuZ29KgkPnDdfHAhH5MIYBFeqdn
ilHzY6JQe0QnvC5Pnj7z2pFqgw75nbYKp1laqVOTwkrpnVTnSVdBLSJ8R53aJWa+4tOL+cupCcGp
LcL1pgp6fmzLztjSqlecmET9lVWW4TbDzc6p8mbaFhDxPUhxgeKLCndJIy7fQxiOJCvfszZi9XyP
8YmDnUDHiCPc9hhUaPs1BMPSqY52aXSxQMcdB/vsSyepqm72WmnkDT82+T2On8CVk2t6zI+S7gQr
qPQlt0RKCMoIgLDQ/DQfiSemGmoGPO0KftS7K0UBgXYEJs2ny5t56VhFuwZ6WUDVBICrcHCzSK+q
QJ7XL7ecLusB8tq3MkSq1vbY4rzh0AFjANh1VTH6tZVajF0G6gtsEWcapq1G3hL9Lcr0QxDlbjUa
XgQW/cujW3RPHBNkfqcxwQoqDA/krhJAnQY/KjW3Sa+DW7F3Yq4dcvURjYaeCsC2wRwjwTspQH2B
Va5dnpbyCUgjA+8yw+9lU8g1cQx1gTwF87ijyZ6fi0CTDO7kZjAPowFGzXqN2nAh0FCQLsnwzxlm
agrRbNL6PFeGFC+y0uSU/MoADZ12O07MofwtXjvuF8aHRp+ZQQD9r+gyEmJ1gP67aFZyO0bKUWEv
2fCzekdf3LQWPpfsGGBfAOsIlSkQROebgWXMwDMw5ccedDTBkVH9dqyhqtlONlXk9xW/mSOjkG0i
sQAlAuBDloqWQsGaFf8fade1IzmuLH/oCpA3rzLl23eP6RdhXFOWMpT/+hvsPWenii0UMXOABWaB
AjpFl0xmRka4zsCtMQdox2XQoE7G5jrK28xDedt7LrxyOIyF0wUVGgkDNTHHbV60yvb6h6wcT3Cl
o8udC00gzBFG3dRaq2p9WZ6UtgmG+sfShy6i0V4mP7NyOkHBg04qQ+cM/iKdR6dVOZ2mujy1JpKc
Y+czd9/sDS/QFt80f9FcFs6vLudvg+K7d6wYbRKNGwSLWgXOZ3/5rHYHrYiuT+BaKh5E1KDTgCfl
JVLhDsRZj4c2xgyybEfBKPhW38dm2CUBIKzFI0Gq4fOynd7sFCxXuyKTEmqtruCZfeGCrLO0nFIL
9jMbbwe05NZpqAHf32WLxNmtnXuuX49MP0aMstrlnjWINjoUnGunKo4UNdvk6MYD50yyGStvR7Om
RM5alx0UfqGKBwWXILhaEKqhT1VwsDpVErQVduXJ0cbsdmLqVy22AZ7w4sTzx6KqA7cGRDouXOu2
J0u91d2Jvkw5TUIvG5eoNjQ8vq+v+cq9CbYLsJmY4MNGfVFYcnOMqe7GeXmiZCjRzFr0QZrAITmD
LoPzrG1jBKnvzg9QDhFl1eZ1myWZV5yc5ZcNyotBPYwhHnPbQZEBU9bwa7hDTLBlof8ZMHBhWLVm
pNqQ0vKkte14OyROHMWqqgF7mJDI0rV0V9HKjVIgAqD5MALzgVsimsa+joqxZZE20gFQCHU8Tgud
NiprKsnEr84Guqb/020g3gWdQcHHPLclqq9Vtc2r2thaNPE2eWUX0WKZ6b0ZxzLa6rUDBqAnx9M5
8Ndi6oF1qbF0QGOeFqe/JY5xP89fwP9W+WosG99KdIlGd3AYozMSLa6ecCtoRZqSkWKz17zn96Go
ZEd4ZSwgHzXQzQrQKq5u/vtZxAetULdbCJa4th6H9FGJ/RF9Bo2Mt3BlnRxNR0ipIvPoYBdcmulS
gkSKNmOdEtyn7i0YAnwLYpWz3u2b6cf107gyaQ7AdCpCTKhhO6qwbTVaghIn0XAa6V3W3ZRUpjG4
ZsCAv1MRfXBBH2HSJkbzQsswGlbVbpQbmuJ3rHO214extjQGKAE44wEXqhTWPrczag0xrLwCSeeV
PgH1rRlet7G2Luc2hJHYtE5JM/GRAC2EFFcelTSA3p4qEzlb8ZDOuSH+IWf7bMY2nosehnqUDIxp
CbTpBQnMP3cHF1aEC0llw1zGFawo/XaC9DDxTXe/VEFaSQoxsnkTYuxYtxtlNGFonLeLGhhv9es4
h7bsdK5uNEBZuPwWSDXE2tYwN6BHoW558kxU6ls8EiNU0XTJrK1tNFA+IH/LG4NRFrhcG1ZOfYVy
fXVSWfzNi+/jxNmMubsjRS3Z0iu7ALAcZFPxTIBwkygM1RltajSLifWpG+fYmoyBD9Esd6lJjOj6
zl4ZFNfD4J7NtZCXEt7loBmfEqp45clVinBuXuryzQAV49BKko9rDz4Ue3WwZnjoGQew6nL2rBLS
ATmIOE887/iomJ96+3u7nKil+qNydIPFCMbuXpEpga4l3jk7Dpy3iycKQuhLu8kU8+jCKE9q1UF5
O4/M4dGj43HUiG+DH6WyWmSwjo6UAnBtZoHvBngd7g/9ffqlYdJ7MUpY2JT8hduZBvqDv06Tr+ov
f76CyFvpIHVAol8X31+10tpTo2EF0Q8Fvii/Yoe+vaEyPN7angSBGChP4Mk/Xk2EAZpd9yk9Ffpb
M95406smUzZeN8EbsEwdyQixg7xfEK+qTklPk/JKndcEuLCxeLg+WyuuwkVzFy48kyOsRPnvpJzc
JLOr92FYKCOy8m+W48yA4MGrWp1aO2voqfVugPBeltxvIJYhq4as7S5ewcKZAgjFE0Ppmmg1Wn1r
emq0G2B2IciHF1osc0RrVpBDAFmRwRkKxLiKqui0t7WMnrThyFlZzfz7QL6k1Zfri7JqBmle5OA5
X7gqeFZl1tW26Xt6Anp4W0YMolmN3gVeI/Hg71G/8CiC5s2/ht6dxfn16uR5q1QDdlgP2Vy3i2Bw
U+TpA4JGNhz5uycdG7+wnrMiTDcLsU9gizksUwchDlUmd7gybMB53sNj4JgQiF16CGsBYUKXoHJG
6as5fI3tR8W+T60/v0wurAiXPan7sdIoCtmFNx5AQAoBxaVWJQHSmpsFrRTaJ3AzYleKlMHoLNNT
x0T1CoiLanb8cYu5bFQ1iIuDZW2X1PZ1g0oanFccBoy6Lvd8QEV9EN4sa63JdICRU3Wb1I2fKfda
J7m4VhcJHgnlAahVIOUjLJLDHIf2M1q8QJwwjCSYq2qTo+EqzmVMwSu5HnSE/zbFh3u2O70W8PTG
halZvbGz4ZgWHYKZfe4BZEB/JYzuiKyxn28x4UBcmOSjPzMZG1RlE9ieT+700oS0OjqO7TNrCbW5
lhw+2eiE3Z60i6orDkzV0Cn6NDfVfWYfaf/a2vdN/jX2atmW5De7ODauA4nKDlIOH3gpcCjidtYA
iF/YQ6aiL1pJ0CbdRItphHOS+Gbqj6A9dvBgKBv3z0sE3rlxIa7CG7XU9BprqdO3Udd8zXiw+5/X
3eZaTHVhRNibTpdYievyESJ/loX2N0ULHIJklu8mvqf6kJakxRYSvJKl5H/32swKGxWPZDKPkEPA
tVCFAxiriN1I5o97pWsmhI05d0tM1Bh4CZYE4xYARDtgIdvLCvyykQib0tFs4MSIhu71w2aSPH7W
/zbiJbyADaQ4hVsNHZSsij3MEnK0+kl2eazdZVj8f/+8J+QKKmYPWswr7cV+fjG35a/y4EGPBQiW
uzY6VEoASTdIscgSa5JRiRJgWdmzejSRSVTAyHLLSMyiGALIe8nW5l//cf1/j06InkuPFW1RYnTA
iftdOPmFD54/v4hksjZrbonjd0HhA25nVA/xIWceUAH9u0ZyC5nRGxR8lGOiAAIQovyP7EtwfVAy
U8JNjDKNQdsepka98g1wLRMob2gt0s76F9bt8/6RzrLMmMwm//18eOrctqyBzQq17HbcANTmt9mG
zf2Oesde/eXJuEBWN8jvCRVzWERPFDhlE6PUtnm3RaPu9VlcS7cCBo1AAw8RVwOD8uWQkrpiMY3R
neMYgXd6rI/5QYmc71DF838Yjd89qjtQQYXXra6FGudGhXl06aj0gwOjbUiix04yprVrGCoESF1C
KAfZP2ET6ilezorpAWyof9WqG1VVd3b5gsdPISP7Xgtnzi0Jkxc7iaYlGbAuThNW6eR/b+BbzXJz
fbZWd93ZeITZwgNrwNUQ84tpCsaxDibruLAjyV90qqFvi+MsZEmtj/sOuUwU/i287/AWFTVbqU5S
V7GAfmEAPGw0bXwYW1W2DUSSIESB3Apys6r+jrMR0gn2XDSTURQFymNgWyqUTTYEjWFt9UEDI8mP
uUcX7JQeh0+xtb8+px9XDpaRRn9PpgLCLswp4mvQmFFgbwbN8zc6KiZGFiaSXlCJEYG8+/9sVqeI
p4FsMPWbsSj405UZL7EpMbPSA3sxGLH4V0ypWiw6gD1Fo+4q8iXrQZmT51EOWGnbfdabFw1ZE286
gWur3A7UAf5Bq3ezUkvav1Z3DTJ6qMmDhg8i1JfOxFVaA/IcGLBd3hooPlrLy/VlkxgQG98MSOrU
TVEBx+E0fkxfM1nf58rTC3PJyUE4xJOXxS+HkLtGX7YO5lJPzF3OrE3N7ql6M9D7bIZCGj0Uk+qT
WUZm/jFCg1mOO0fanasiCJ5ktjwegUwwW0R4grU/deW+TMuoU91Qil1cnUUbCQ9ARvjxE44dKPZo
PkzcWOL4jnKPx7Qkpv3o4DEcXnxBoxqelLoQsGexpSdLAgt5YiOCnv0efZBVJUtByMzwgZ7dx0ig
AebJzZSAWHHCBEZvZqv/q8Fw5CpEiXgK8tIKaMV0q48X1JBKxlu60U6pEEl4u9JkbQDJiNQxz24C
+iHOWIGyp6nmGMqtWYK8yPcYno23Wb819VdoLQYk7oJkhmJ9RgBVl5yrVRdybl6YyRzA4zQucbDA
/Yw3+m1pP+lpGrjqjVKA1GgIlRp0Kf2rm1lRpzc7B2qqpYJ+E1tK6fHx+sZMgPOdA2ttYCyF69tl
lRuXJk6guW3aHyRt0U7+K0NnuXzSP8bFl6aEUweCV0vJGow6a+k2bjYJuZ3TfFONc1CmYQXeNQ0a
Hj/+3Iedj0/wMHVsd8M8lwVPzDrmSzXI7m7+By6jfT4qF10OiH5whwujalq1UtUF6EBVxQo6UZM+
EvJCzJ29nV4URXI61jyXoevw95yvFO3Pl6ejWNSaQk2yOKVkAK1rDfaNeFZmGGbQmOgdSD72aNB3
nCK8Po8SwyK2xmkNarkEhkte79iRMSy0H5O1tfKnBCjQ68b4/v8wp79HKbpMt9XrzM5hbEx/uuVN
PEv+/lqocDaLIpw8KwAkZSWPRyoXck0vxAJTGqW+RiXB5Lqj0QHU46k+CBcKx8sBe42jTkNxmpFF
HLu3knS3dXLDflTKQTd+KMZWN+JITetgMA62jPpuddFApQ8eB2TCkTW63C0ctVf2PTy2gV5Wskcy
RXtkYRc046/rC7bqRc4MCcMcMsWscwuIz3b6NZiBfcpoxHq/QAv6/2ZIOG1ZOU/90mFE2ddkk8z+
HKZoQpE8adYuOoAxEDCjkOlBvfVy2nRIttZGjdFM5Sva2FN2Q5O36+NY3YEoWnJIPS4gkT3ZrZKp
Bn86Iv5I8ctAC2QhzuqKnBkQxjAALJNPOgzUey0c0DSZBqok/nxvj/lwTM9sCFe1ojrFVBmwUR1s
/8X08wOA2od7L6p3v1qI+MZ+77OoDX5SvG6DwA2+GJsmejN3MuGw1QU7+xBhn6tLVmTGjA8xrH3W
QXZjozZP1xdM1Kh7fz0ZZzaELQ7qqzZjFWy0Jx39y8fmmH9LfhhvDDpaURvVmyGwWr9+VJ7cXRP2
EjqCd2ada3MtbPw+d5NSW2C+j5wN9n2w+OUBpAQlZMaPpq/4TlBtgJgj4H2so9ZPcTDaULtLN9qW
fls+6d/L71qk7XX8cn1mVp0MIDicBgAQBpELoC9zI+sVA876mxFagDyetJ29d9Ld/2ZGmAA7U4lO
GpjJi0OZ3BjjWwuqGLozmp9A1f6NBzgbk3DNLlPrLjEHllsT2OghuJMilWtIyjOru9ZBF74FsRjw
KQm71oy9AkpzMOIkL2jb823lE2tlpI8riXbEJ2dWhH2rlWjbznSg1R2sTQqFhnhnmKfR+jo4ryi9
Np0bgBYvB2xVKh+56uQgcYeGRQCsQTVw6UeNKoYiW4wlS7V+2pIF0gCz22qhVrYN9RvXkAGAV5pv
MViU4PEafr9vBa9nuqQbU+ribW5CAKNBJ5FfhHkfWsbNWPc+os+gRbAPVk+C4k0OFIVMu3X1NJx9
geATNZCkEaXHF6jBaH1uc5xHui0OAG84mSwYXJ/f36MVNpBnJyNeEjFc0gKOkuTXlD8pMThAsk/X
j95aiAuiDwgHopsXLybxNDgWsH1dVp6sL0mzr5yQOZ9pOt9b5A6qrpHeKJvrBlca8sEYjlsR0HHg
etDZdrlzJt0CT1KRAIDiteaBjZD97Iwui9JhGEEnlpfgh7KXDZ746b6fqyRC856y8zrW30E91wi0
aqgPYxcrz5UXf6NO2aNcjoy11UD7kKKv1KcgdoiGskd/Ee3dQ560JjBKk3fjaql3BIyV7K+PaW2x
IOMFuiKAmiExINQ8ClIpDBDS4qS4bINsrF93adCpedS6f85kgtmD1ON7jw9eufrl7A1WOuY22F5P
Fi4nCNMS2viKKlmj1dwNR0byLh8DjJDCruBNgTFL4FimH/0reuurLQqUEyJMcMoyiatcnbzftkRe
qarLTC6DhjsGt1lzsKqDpe1VS5baW3uhAiKLmAzvOTStC0NSzcV2CMfVL0SPg2WcSVi7w1eTLiDK
r8ZvWd4XG60tAtMsQUg5zNH1PbKaoj37gA/jrIcOfSFAmdch0jjof3nWA+/z8J0MvjKGw99kdEBt
5HJlHayimGvR3casiIrxlsUOCNR5Y3myEa1OKTDU4GNBWy2Kfpd7MTXtmjWjAh/VhmB0W45duSnM
m8R4cD/n1B++Xp/BtbCXQ7b/a0647bKpSIHnhktEkf5nW7xo8bAleh3ZZRZ2nSQo49tBjMnQ5caV
oWwVYo+Csanr6tZzsFqGEix0o/wo2HSbuXvLze6AUv08VZbk0K0OD22yqLcB24Ro9HI259hpBpYM
5Skvu5A0R7tHexlaQFD9S2RE2GvhiQnAEVqNQM+hviexztJ9bZ/rs5YDA1817aZR6kitvENVy+7s
9SH9NiNsEGdBVqrMem4GHUJVsh3AcwJkUajHyyFdoFF2fYesnjGOWOJNgw4vWV3OoZrE4Pp00CWk
V5+mbpeBwLKl7c4kwKurQUurLYpXSfOlY6bE9FpscG5ZiA0gXYUSql2Vp4GEzCpCtQwtMm07phyw
7QJvfLg+1LUV5PLuqA4jINLfkxNnK6gV0M5qTLROaOyB2in0cW/SSkaBvLZ+50aE6bQn1bCdGNuk
cHZJpUF8ogrHPvDybQ9R+b8YEK5PE7166DQQu1U0u63MPrGA+LVLMxi0mQaLAvpLSM/LhrU6d5Cn
5D2eGIFI/wZdKs3phxHb0hjsY6Ytc1ip7l4HYF9ypvkGF70IV7nlaWgcaleIdSpjtpe5joHydWtf
6aewTz6poCDL6+jPZw+bHmPBXoDXMi43fk2LpEdnU3ma80MFQl11n/7NUM4sCHuh62nnzgaA0gm7
qfJoaIMy3lNZ9n7tGJ2PQzhGWa4OoIbEOFJroyx5OA6Pquk3L25MI7cfnq/P2urynI2J/352iBIw
wvcOB7TjKThFS2qgUbJ3gql2ko3p4EF13dzK4LAPIE/G9c8dgOgvzdnZaNHMxJ3CoAkyQ4nD/g6S
S7070Oa2zCUOYmVsSPoDvwkgHVLXogKrV/VVPfbcITW7mZ3QDw6limBw/3zjoZKD2x/4yndvdDmm
HO0PhAJVdlLRDW25QdMfLEV2YFf80IURYeJQXJgsg3cD5DTq22AebkC1TRtQrki8+Joh1NlsEL+B
vg/e4XI0xmwts5fjvKJymBAzUqZXWyn83n4F2liyG9YWCCBbAL5R3ANgWtjquj6XShYraELRtnEe
ZdUBBI/LIIl7ZVaEqXNqK9fYAiuldrAoaIV8vXnIZMHmCviF10nQ1AmlLUyeWCnplQZcKW1OT9CN
9Inx7LrIWPUmbn2nOnnMPBnsTQHgTEUtm5juWw6lqmQbo6SRaEeDyooAa5kRcMkAbwFyIU66IDyT
Ojp31EQDI+pRUTIlvusCRqq0N1pF/ITcQzjT8MJ++EI86seF9uv6QX+nkxH8PswDlwscMPqxLcFZ
mko3T4QB0E3zdFvHh3HcN8qxTRSU/IYH3DobwmbkZ1jQTr0aWPRlVBuoB9xMNkgVjpbyK3Y2fb4d
+1sKTO+oHQbjF0VSQ9GPqb4tu70r4/lZocgBnQMHG6AzUgWmWJiytlSVPlkYoPtOWKSondhkV3hm
gAafJHB+lpZfQ41U0ZbAUQYfXzWofpXe5uONNkH2ZnG2eK7ejUz24uVz9WEudQP1fLRlgyqKe9Uz
J61O9oA3L0Dail6RaEKQvK3NppOUjVdOPsQVVexe8KvDk/Hfz6yQCRpuXp0CkFYcVBAbG9/wXvKc
e1kJfKW/HDh/JM74O4bzbwuGei1mptWCbcF7SsbDkPxw6FcKYpzKyIJCDdtxOU6M3HnfsvZXV/5K
0uGp1yHAMzw7ar5Da7okHbriIHghBC3JAA+hrUv4nhFbAerJ4K9qtTzoiv6tX/TtkjmPYy1z42um
wPCIfliUzAxMwuUcD3G6xA3XMijTPHSTvW5lfjVlgUdlqIl1S3jYoGEHS/qBtMpcUtesAfv/0nnb
sbmt7S+zDPi0VjUAY+dvI0JwhxKuQse+Acxfd8Mi9gKl+K64NLCIdetMP6E0aSGbMA8b1+iekpiF
SbzrjGFDkA/GcgIJppy6PwfSGcBW8F4o9H3j7heWE0qtdlsvAAQu7RcN+vXjwa6/TrL2tZUzeWFF
OJNUra0OPYJoCdjWO8mG5F8onHco2gJLw2XEkF0WRmBpA1u6GBDbjh3QCFoeLO/Yuse36y6a366i
FbBXoPUcdwTK7cLizaBXQm0fBHSoA7pL7QPL5cePf2ED16GH2pILpLUQlNstkP7Qq0GOXH+2llNJ
0AUsaydY2+m8u/S/NoSbZlaLMm5a2EByF4BJM8jyDc462C+98Ppo1tYc2wrRKxBdwFUJ6wJHMdR2
AjBoWt2aKfjHiYx9ZyU+hkD2bwvCroo94PfLEhbmZadOAFR5G7BAoW0AjRGWJRnO6sShLRt0LWhq
RR/NpTMyphYTNwAmlD5aaTSbSKYeEklwvLaVwTKAv8+z3SD4vbQBVE+rzzFsaF8c93vz6PQvDUHH
pyRqXZ23MzNCatOheHo6PUfavSpAe/o2hP4s9Vl1HpksSlhJiyFGgPARx90A8ylstwp63e5Cgdum
BbtzTPbkEfW2sFF/cTP7WVPULXr30cBSTpLzurJcF4aFaFkBM0iR1vA4OplCZurI70Ni2rZ8U20l
DmhtjAhjda5BACi3mCkm5uIQZQC/6YKYcdH23vizvoOohPZiqCwobH1z/WCthQSoGvxrUHx1IJfS
50WHkCCuGu3ecjqyyQya35KpK6Oy7bNNW+id3+cauidiaEAZQJ0E3tTOQQoiMH8c0mEzI2H/XI5F
aqNB0aLVRgdJ5AaiY5MEGrCWZLv4XPHkgHzVcAkIWN3SOCXeS9Kk91kM1t34mHo+Q+0mK0nYT7Pv
Wg/Xp2ptF3DXgw0NUNYHeYgcnYm5nmCmLLwEO232B+27q6K8aisS361z5yxcEFw9CCER9JyRCBAO
VUxp49Q6ghWDgWK4idys8yfLDUGWujPY0SiPBFp0qAkGzKXbLPE1Z0ObHzTddbEXqvXWs4NqQvoY
JOVz52de/cXoZSd/7Z1z9pUf2Dm7mZEirnr0o5QQ6P6KjJk/z3eD0W8UkOQCCP45GZcvtN2z4dbo
8/vry7HieIBph/Ig4Efg8BaBY/pSK02SI8wqOHPYgx3TQKkDbZh9EhshYK3/oz1h5xX1mCvLiDXp
0hN6jHxjNPfE29dd6Q8o/il/ZQ5oPDCko4b//ug9exOkSuJOuYPJBUUpNH5fFIP5tjP6CkQ/FP25
J0xyJ73jyz9sunfiE96ej3v98sKo4cyoNUNcxhpR9R1ytCRCzjkxukOr2GENuj2D7mb60mbtrhjV
TRo7gdssL+Uc72PtsVxOtQEd4ji766pN5W2I4X66vuRrJ9BAWgnXNIoU0Na6/ELXbojTpmij0YcB
+AwFjf26021qfY7sxZgl7XZrrhhTz6cfoTYwKJfWktrp9QpyCae8qiKzMCDlhcOOnjKD3DfM8hnT
fy3U3l0f40psyNccAGVO2Ih1uLTadRRsTEAIgzjpWXGov0w7RyZ6ujqPaNvl/V3AxosJk0pt0I/f
IP50sm9dZ/OOBk5VmsoUGtbs4CEASjiOEwFY8HIscUnaf0hk9exQe7OvGiSg/cYmsnTWmi84NyT4
S0VnBiU2AlGW9JuyIc+T+wAFk8HstlMbRwYj2+urtBJcgdMK2C30qnMAvrA3AG6phu4d/Ru/TMS8
oeaNOgS16xxKXUZ3t2qLs1nwqoEJ8rLLWazUcSCdhnYMNzXB8T72UQW60tq77fJ0B+UuGV/x6h2L
JMS/BoUt2MZdMZc28NRp+XNRNkVivmjqdyg2hFUfTORhycwwxjEHG/FfzKqNEiSno4CIifBmoYU3
sKlHi5RJw8I3jWBOwlL2lFiDznp4fSGZg5478JUKawcqZotlJqCereOR3aBwWDxrltBZehPlJVfZ
UjsujjRvyNG2mynK3OEh0Yj3lDa6daOBG0HietfOvKWiPwv8G+C6FhOGzBkSrylGYOUZeiy8N7d9
mIgsslxdVpTreDIL/6Dh7XIfNZ1jD72hAUFkjrcjBAmryQmtoTxoxMa/3VZPvZAp5sHqH/Ju2Vxf
2/VpB5sO77+ANxWbSuliUGcaHTwUSAHlt1gfwmZOi0itEzwex2YI4Pq6wMxpHGb95KLnaaJBZ+Ph
OvS1clIXSAtf/6bVeQeGDTkmGzlw8VWpllNVpBbHkfWFn2eOv8yveS9juV47v1hZVwPhIBf7E86v
61HWVyMnHWVNuAD8EalZ7flx2mfbpi9vWflwfVhrBpHkwj7iNK64yS8X2rNBVjwM6MdjmX1Tjl81
Fa3PN+bSHuw031+3xT9eDBrObQmbavHseFp4oxVLuDCsHisRmU1Hcimu7l3oQgLLiPc/Xs38pjmL
hirTLUbi4cxmXlNvQFiTRUnixhtwwkHJdR6nnaX2c2RMGo3sYvE0n9K4Pc1uaW+vD3jtquEtUdAP
QNUJ63n5JUbVzvaAPuyTudTg4R0AOCQgxt4MJJ+Cwkg6SBh4z2PaDRInsXaZIgwEARZ6YR28Qi4N
U9IkZhZjpgfjrUXC3jNvWJ+F7l9gnpH/8mAGuQn7gxJEredsMmMMEJAhBDmume9QJ2jCbiayB/3q
kJBpswE1hJKTWAufB1wCrMbNZhmA97bdTW5A+jd/w/Nf4n3WTjqSpYAicXkqeP3LyTNrMx4Zb1go
20c06fspVL70cv4LfwLhJgPMv9gZyDVfWkFLOYhiB9RYK0TpN3guvHRG4uwWj8SSrMvazCFGRC5b
f4fkCUdcrxKPWC4KrBl3543vVLdT8cNKJM/t1Wk7MyOc7nmhQ1q4oHhEBVdP38ho+Z6s6r46FF4F
QPEHQgNi5xGA/nn3jl/02ockrkPQ7jnQlUvKb9cP7upYftsR34so1tHWpbj+UtZyIesE4h91LvEO
a+4QT3aUcTkNuiWy1MEx1TkuErhDzQBVUhnG2GzXx7E+X79N8N/PXOE4K1TpKECYdbylsRua+j0a
CdW/AJHjYfDbjLCXXcR/rd5iJAWQFtpL7+3b+Nf1kcgmS3ClU9v2FUFH2UlLXF9pmoCojsRpri/6
71EI5z4GMkUxG06NrTngcmyT0EWzGXjj/8bBeAhucOXaaHkUNT6APveIE8NQb+YbQ/9m5OiPcd+u
T9ja0qM8CH4zMDoi7cEn9GzpKzuhJB8BicJx9JxXZik+2n3CKesk25hPi3irc9YxPH49IKVFd5na
9RwvHggCbUSGxUM6fEN/fQWlkUT53E4k0qY/DlmAAwciCsA5/PcBj9DkQHk4Iw5nPqHFY75fXOar
BFh+Pd+P7dc/nUY0roHV/52yEskjYd/lUwPCEQq8AKMQunybq1M9vhJwZV038zFSAKUzUhVokAPT
Eti8L1dLKfRl0VskqPRtGmFzR3WkBYXkDH1cKRhBOI82CGjYmCL6W62c0vNaIEZG8HvYauiq5aYd
alxwM2iP7AA3CFSW5931oa3EY5yuGkyO4Jh1kD0WzpVljPNYJkjFg7o2S7eW8WaMceYD3BYooMDJ
zdyf0irIl/mkxn98pmEbiUecakwturYv5zUtVGSBClRqcLnuawM00eOE1lHZGfh42C7NCH7WrNLO
dGv+GG2Yn5WbDjl/W3u03c31ueSO9PKsXdoRHK1tNRpd0IR9cscyyhvAb8eb0eiCaX4eVZlM6Ed/
yI1xtUNsGMQOwgtba5YsU8YEERe9K4o7jXVgQZAw0An7HglyJESQlcXrGuEq/v9yfcxW1wrL7bQn
IET95GnMtmpn+sQkfp426NGRoRqEMYn2xApGPJlZ3llMe4LrYICGQOEb+nd/Fgl9MCIEXKVWpfGc
YlD66EXIE+Te4sfqy/WtIGbUP1gRXIauJHM2trCiPrBvNGy2j/HPdvcju23yQFYgFvY3t4WUPZIs
0GpFhk48RuXoGX2MmPmpalvr5MVI4caVpX5PpjbDHvQsSUJ73R78DeSEdCD2hBk0M3BLJg3sQXpn
to4TIL2KTjezIn0sqpcn6j8j+21JmMXRU6t2VBbtiVR4DO6b99fgTRaazVdW3GWWP44yHmTBDf9j
EgVduHlU2y0RWINeCOh8GrP2VNNl3KttXTwOLaUbtNvbUdery6OVtcXsl6Y57YD3MfaSncNn78yL
/PMBPDDA3Nqc5OLy0OkkyTp0PmlP5afsJxzW9Gzdjl/Ke/XU3VIZtH7lxOG2+W1McI3KUHR2BWtP
LK2PpdpCbjgP5rmLJIOS2RFcY+k5YOWvYGccEIck5K5v3BA14ENjHGpIpOW96VsloiC7oHf16O3d
PD9AQnqbEz3U5uHPoqIPcyzEDWViaCQZLQybLM/EPGjVcgP5MugXGOClRC2OqpGSMcksrJ6bs8kW
3GmWp9RmFayORb9BOmwTx2mYU30D/gmJKcl8v3dmncWXk1JlHqIw7anTUEY3ly8Ou11McPRI1pXf
Mlc263t0cWYHkvejCwpfuLnyrXS+QPTr0Guuv0DkPq10vymUXYIrQ0U1t1JMH9LlgS1Fra8e2d/z
+u6Lzz7CYtVQkQGbSykRLo3WwZ3aWxP8mxZSN1bT74uijTpDNsdrPh6Hx0MjKWqXvIf18qSSJjcV
J1XgKgCN8jWw6PpLcBi29KEGt7O0cUkM1f6za3/bEw5rkw12g6waFjVxdzUksuvUiKpyANK8DnCI
g2Wp/NIC8txQA+bJoPsiJ80/9nm4xpOfCNkEb+xB5LNrBld7ouABc+bsZpzB8mMMtwsD3tQbt9a8
BP1sH9mC/Hf+NGemv6Q7W1n83vizxqoP3yKEP+2kdZOWYeMZxWYE2RA6cTSkDyOQhIMudJKVqFeP
LgCdmF0usS0OXSVKUzAbSz1PXxtwuS8bzfRpL0FZ63wGPxynMzPCqJjmMjo6lf4EXEwLCZm0BAFp
24HNVc0Gxe9rQM6DbGTAR7AsDkprAsVSV48RNOOR8QdZ6kFnU7zFW3mKBn3+mjpTc3Q8Fh/KvjSj
RV8638mrJUyZOdySss4k15eQCXhfFwAGHaTJUdMHHf7lmUBqd0BXDtGf8ri569rqifSurKl5zblB
thntdBxt+qFkl7pZPzhahlmy53mXGsQBjlmrAicGV8tfODjkiN/7EiAjJxaqwTxkMi2t9ScnN17z
zN7YxXbUb3Uj8y3vKU/1sFC/AboSFDmLrKlCWbSSdUgK7wqkbvCA59qpGC7PRQrJAgiqL3HqMPas
WrWvArNjpnEYQ27CJiHRH6+P+EPMD3YwEEEjAoKeE2S3BWNKqsympgzsGUR5T0qjP6RTtSF11/u1
uuyVpca+V0dVciF/9C3cLF7wYDsBSgaJ18t9Q6CksZTGxJ7ZMm/cbtgil9zmDzhoCls2HbR1kCZT
n0kXgXtxO7L9Mm5NSwZIFTk0+FTr4LMFozLKApolPsJzliXj7HrseUlfljtqBFMKMdyt0/sxMGLR
vIW6q0NP/RsaAOb/J+26diNHluwXEaA3r0lbvihR9oVoqSV67/n1e6gBdlVZtUXMvRDQmO4edDBd
ZGTEiXPKXSRbGWd2blmaobRtJ4cdSLUPOTsSgLMCEItwGSBMOw7NH8ypeVyTnPp5nV84jOV7eTSM
L/wQCOMolxwqldAkld945Ub5yL4iE3yNembOjm+0O/ZcmwLuo8aprdYanG5fm9njsGuN+cQeJyde
CTpoKPM/s/frayj3xRRiwqgRZo+3O7MyG70zA8LoiNdxMfrk82syYvIdGCs5jBvnA3QO0PhAuIw6
A01QlnVzhQYMtvW4yBhlyNTxL4qEqS/gMeE7758Puvq5DBIVZwWJO9TjsGmpnVo10+C3LXZq3JeO
ktdenryBBdFOwtZug2BfJJwxcyCKl4fvlvnq1Jch5VYSJ9ehx/IRQBDgvQdIyxWSIPbRAMKUcuMl
Wq8Xcr0RqtgNXKkwYpHXp9YomIBUWm/61aCQhOVeV2bhhptABRgtHmBmBGErXXD1ozxi1TxqPTF+
8YcWXONfccBvhCwnncISpTyVSbgZQVeyGcpDmQZOHbZ6A/oXKCygRaDkxZWIgGb2+FkYdMUJgLDi
xXiF8mEGsAJWmdB6QsORWgAnMNTr7RHRKBpLCk0yxu47Gm05PldozVAzyCoK/Epy4er6w7qgmogG
EEjA4RfqaSwPeY1Mftx5ATCYQOtNAlEHftRXZv/qjbiYQfkLFW+kP9EbdOkt+zqcQCTZd54Y6tAo
hmJToj5HwlGprHTw/MJgC6Pr/q5YXZzJpbMBJbcE/TH0myHapYtivRZ3CRuH0qM6O3NmTcdp1MWx
J5K0AyQIEQGRyTg68+pr5vrMAduBqr6K5zhk3iDQcjleJh6BJKt49dFgHGvzEZmJiYBb1+Xdiiu5
vgAoS9T1l/JSK3E1LKElYV9vcnBzf+UEHXUELUx6a0y6xZHQap1eD53ejGzQgRqjzpmREW4zi90F
1nxeA5n/6MVezDz1VdRLo5CEDhg6Tn3s9Ekfjfivus03+b63wF9DhB3npFZqFPoXgaSC2RgDflhD
thibtxSbJ+CJsBOrBMnM/R1x9fCiPot6kMwpkMxL49zjoHMwr5g5QX+ysVb6oZHNwE5fLj+13bmm
0Ioi/rFTPLO6hkHnhheQz5c/UKogzd4nLFnZ7XQj2z9Gf4R6liozGo4u95zGMkMmgdHwcbYGzLng
SM7sRDq3jY+TkRm1HusnhvTGFvO6Eg1dXWhL0x+QU5AaWG4YGmeS81XLj1GP1q7CU/lDhd7RuH6L
ykMKGOe/XkKkeBfSHtydS9rrcpQDmgjDOi6Zx2giaPwf0XaJXuIScQvyMcAfG/fNLZNGbeTf5mg1
8pkLZ2zlinlU+JBU8UfW/Oupw52IBjyIGMIxXglLS+Cv5uq6jzyhLYkgNUQtLaiS6AggdC7oVhzx
9UKBqB3bAz0ZoDZH0Hg5eyITNDESILAGSQpfCEjxxr+IzW76l8hBbEYYWpw9ukBwsdAhTor+ryJv
hcgDIQuZAef3SuTPKqeKVm7R6yONOUPHEsr3aOLEDF6OqEPuU1KYKPaUxxQ9AaGYmoXfkorR04JE
LI/OyZU5vH70YmwghQOtAegaABygDhoyfUUZJ0HstdZkdocPcTvp3wyJT5kOkKSd6L35xhqtXeIn
NFdBhFc55sW8hqedgHzvwrF+OWJVbNkWpOexJz9V+mz4Vuk0lt693N/4P0n4y51/aYa6wgZo+UCz
NYu9jPi2RCQymRUJ9Y+Z8BvwL9kiCY8d+PgiA03F5O2p1ANj7R75oQa49xHUVKeLnG4T4SPK18Bh
QAnI6z3p4LpnAvkrYzTP4AzUB6Mkpa0SONdUl04sWWPPvHVsfk85dZ3JcQagIospV8jEnQRFF2MS
Qumgfrw/6VdBKpYWfWAAmoOmk7/aWY04yXKetLEnITGo5iFpdLTRE4Vzh0269hb7eRvSk/vbGjWq
quuiYvCb2Gv+JBDy6C2NYDvpqsnrvK5Y6KwgnYXKMRmN2fh4aJ3ZlkmvR3axl3TI9Bloc3+TSbdh
SW2zNt5Q+jcADg5jxHpCNGM0WoPZqCvH7wdwd/XZAM+CnwhAfOAML/d/GMd9nfBi7PWWYPS7zUwC
RyGdO1u8yZsFeCTZbWuUm8qOrcB96KzBkkmxYS0hxd37JzPyLYT/HiODOYcrzvzm+uF2WigjQWhE
k/COQ4vbIlo+DYJmseq03Wy0FbgjEWfEAsnYh/v75SrLh/0CTB5wiUgtyeB3vZwKXk20jOmrxIP8
zCafU73wNzKjQEh0JdF3ncqlLFHeoO4qPOpGWAKHl2AFlVV1lq/s0soWDQa5hVe22Px3Y6OOflhr
pcBAKM0rupnE4bkbjz0UMtq1kV3PIYhqlssX4BlUJWm+/ihLcqi6M7HHK0bd7bLUAxE0Mkch+OyE
Hv2eIuLRedczDpTrH7mYlF/Nmk+/+Q3o/UUrPvLyaN6+XEd2HkKJY6LEkyenVk5+tPOrA8993J9R
mq0ClzIaL4Dcw9sDrzGwm16aGfkRL282SbzR0k7CW2VmUHmPDX4DJke7dVBMI2jSrM7/ldmrBMSA
LuGgmGC23YOM3i3cxugszZy3ncVa5VYx4HlO/Mpgr102AsQF6/2TIAOd3+VY0zQY0oQfEy9kLP8g
HpvEmXykGLiVVh2a82KZVEQeOH0Ak4K9nEZGsRHevWXApt68b9xXhVQEgX5kxtZMRvJgn/f7F/vr
/PXlvw6n5MSg5fpf8iL/fIEMpogFGozmQFo0A63DsSLKVe7572Bs+8OZyepFfJ0pwyhlyPYCP482
ARBSXE7nBGk/v6/H3Ju24nP3Hp6Cd+ArbMlhHqa/rTk8+i9wrIcE3BilEa+d0WWxLl0+rIP5Emle
dKYC03RpvQYoJatCIfeAONujKrAL7BdOV0mOmz49rEGMfnK398xRbpWbkj4Fww/MbTInc0dOz3R2
ox3rnbwB96ojGNWTdGys1tTs1o4e8yfNA+O5072gNVI9Mm/p01okdCOjcDkF1H5mtShmSm35JoMF
M7OsV3ZoSeZg8EZh+cd85Sa7DqsvzVHetyz7qI4KJfcYpiWz6grpQZpOIkjQ6idh0NPYuO8kFg93
b8opD1ii8XgE3iv3WP/I96khVLsIIr33jSwfTRmBVC7w3iB3W+QNqHWN5GASlJoNvab+YLmXci3N
dWMQ6DZD2AZJajyCaQhun2tFD77U0JOUvyPUk3M78tcgRzf8GqJ+VDPBrIA4kea3GqVMG0W5iL2T
YIjmA0+alQfVdVoSb4vfFqijjrRkzvglLHDBQzGm6HA/c+mBnexC+qvyVuGJwU7cS380UFSjhnt/
iW6kTn5bv7osUJHKQBEF6+J7UOnDc/IlWfMu/RiM4EAEZ4pNcROVm/JJIHK8YvzGNYxZhUQli00C
CBmVKRfzXOiEusKTJyMDHjtO7cprXI30HkSIgVw8jPAKAIw8rfDdzEPUyEVQeAHkIBPpCA7flVFc
+WraBHV2885HK30GE/l++GY+MZzn6pn/k23DxwhvJWmb+GT+To/ZefDYlXzkVaL/H+NoDsBMYox0
hqGvh7pQpxjGPWFXvoR6+CjvU5M54zCEZO1moE8cbW05Lb+QFEkxVuW4WCvm1BjbfQohUb9/vr8n
6ah+MYIoG/0oS7UYJDOXRuJem6tOZAu4XlW2qqck08eZTLthJRf/s79++yfa0LI/f42mGtosK6u5
8ATiT3qwK57SHbctj6qzdsWtmqImToboisrPGBOz8w/lJj0FdrAPH2KSrtzdt1bo9+Qtk/t7TFoC
tyvD0MLVLvp/K3kTr7U+3Nx0KO2IqAIv1FJ0SoSTGSHxOa7whq2I7izSf5Qv2lPspE/KGWRL2dpC
0eUMLBSSnSABRSISiTuRWqgaIVm5hCSecOJTMjw0rnpCpLkTvqPTmlO6sfsubFEr1c5MF4RMWnnJ
Ltq2xHcqq3tZU1WhbxV6QNQqhbI6gisLRsJNehYc9sTv17bczXEAHSgBsr2oRVLjiPw+4ZOyqrz5
E6oKx/BDqAn/4v+5f1ZpKoHlCYcrHiVmtDuim5cuiINlPUUHalF56Wuoj7sH27LGHUGkePTJi+46
Memc+yZvzB0sok8f3m6p51LuIdOGpAvYpvKyh6Ai/Km1se1WgM03ThGac8HphVZdICvoMl2QM0lV
MEztsdwhTjXCZnoQBCsXxy0jyNgCPQ30BgtupcujmghpxvVl2HgRt4mBDktCWwWQ4P5sXd9/eC4t
2XsUA5f2O2qnSalWVyXY0EDTU6LgmMqMXnRpav53VqihsB0oygoWVsTwEfx5oFubVsZxBQDBNGEg
UEECph3dD3QHoVSoUQzl08bruO0s/mEZzZJ5ND0gHXUuoWZitTqUrNCzxgikQvFrTW395kRCzBgb
DvJ4El1z4RI5kYQga7yxbzWSKVWmdxDYXhvmbTPA1ANajFoqjXORws6fpgDwGohcsBKBulsxQ25A
5xsCiCT/yibv/fzegeWtNzhpZUfSAdkyx0DZLI4dnJYAEl7uSPB3AtrnA59RTjXabF98OTYn/rmJ
13bl9da/NESFTOjQ4gF/VxqvzVGdFjnSl2dp7Zq6qorSw1m+4tddyEgc+qgKgCAkopAPqzmMH8FX
3ujI3TlAKaEmGBml7YBqZbRqw+XJNoTckGQs2fcAifbHDr/99wcFyg0QtF0aIK8K1eFcQBuAK1uv
UaLwYSHKRJ942Ky4yKuSyc/Ily5YtA+jP5H2yso8zZBGZ1oUE9Qtt8seDIvVc4vbKcg8AYOaOvIO
NV/e0LXNymX9AwC7jKqwtr9sU8mDrupBE6LBdkGYlwOK0Xpp1Bt5258aCxlhq9j8AWmr8YwOJis1
H//en+CrOgo9dP5y0dO+FLguCDoPEExLtcuThBQRa5cbsMAix25JNmhW9MFCEeOB349HCISuVL2v
MAL0J9DHCLRk6OfBDASqXrQfysvYbH3ltQ0t5SUWdS7EI6+xkoo0kKJgZvCsgtXKYPO/k1ABKLPv
oCoDPtsoYYyiifW60GUG7Bj40/mhC+xi/JKmngy83hWO9m9FOZaWRqBEIZ0HHCtAbjSngDTEoFbr
gB0JSj0q901gysyOcZqX/KDt1y7zW+4ONx/Klkh3Lb7ncrXKjmPrimE7j+3+9Ggl44Y1xo1bPg1h
CQoXSxc/UKGXFqI4EpURqhte2MTpdmyLfFPnaq2znaYRQOAr4/4GvErdL/OH1LYA9Bd6bTgactdM
iZIyadbh+SKRQ/woHZxHQNq+75v5qTXQx+y3GXqTKamSM9Cj9yY73vNb6VH65HaWdeAM+Vw7/t6W
3olNyENPHjaaGf8xmY3rsiR8dzvgPR5LfSLfK0P/UYW5903Lav9yuGzdzJIGbnPk1Umi7mIF0LIH
NrQ0VDFQTUQm0c2eUNUqvVmyutccErMo1JABGlIOCGDExmyfhHjHfbfcpuE/NIOXSL2HdmO4lv+6
qnTSq0TdDXXWtHnbpJ3HJ7umPwil7mBCAivXNUMfyLDD7yaCF7QZm7Wt8w+Gm3LW/TX8QTPcmy9q
b/JjzzI8eNW8IbOnxAYwvWA/gNcCI4zmMJrbSFstc7PhVJUzWMh2abmJ2I9STvVUIaiXZJkuMK+z
qicHpTY02Zi0hx5498QU8WAWtwNvZYPODN/lph4gTUk4xq6TE3j1RxX8NybXHcPyOPpnMAsNZQMd
UJngf0wb0n8lmd3t1dKcZUvYRJ9xEO3UAJhmEoxrFAc/2WxqHtBaigoseqqQaKMhk43W9OEsd433
+n76AGiGIe0G+kpnhnxEpEHpeSk/I7vPQBwoMGNj+Sl0/Df+kAGo6HjcmluWbP+kzpNgsiTG1f4Y
miFAVxNS1v/8DA5o4zbu/SW8ddoVXObILSEsRQM1fdvVdZaNyoSwUNmkLPsZyd1BfIn/KIwja1Ze
t57aPcdxvbZ1cJKuZkzkgWRBKIxwlNq+QhGlPrJ2rTdI/QxW7OpdjLVXNg4OWjSzK+f6RvYCkYoK
FluUjpDOpUvAQlxHeScvuF0h3WWT10iNUbKioSAzLb/GwinrSVOt5SZvRRIXZqnjUQkVW4OpqPG0
07NGyrNYkfQx2QZPsjEAtyagyZonzIY1OKTZmE2zy+3KWdOEv6oEwFOgnLMkmBd8DTbopVMblKgU
mR6QTZ7dRkRTLR70WO3T9FiFZBQAUDDxQDyJa0Ilyz9LrzAarkVA+zXQ1dJZsGyKM7FmEccw0qHg
A9Ksso3dHtkvE9T8MmGFnNTot17F2SWWMoSYEg/1nMBKmG2pFyXC3+ED6kfD8/1TcyNrgDn9ZZlK
TshlDC2HEIPDI8aqN6yJNkby1ZPPT+AbsJycXuOSCgwNP2s4jKuy7M+C/jJOxRy8GORzF4YAxx7E
bY8+TviUYBvCpwAPz7+iN2u0K2taIwu/AgzSdqlH8qD4daAymG4ImgKqEeqyzgEyCBZGoOAhTweJ
AFJYuZsYGoAv/Erh9KrOQJmn3wRa5gd9IcA8syv3zFE5ag/ji3JUDqPdfWjn8LCWtvt/VhkpXMCt
0ShCo5DrgO/lYMTJ8UeSPScP5WNozQ6olD5DDB565BFh3gTvsTHZgIBA5bimGnIjUbnss//7Amqp
WQGIgkzEUpeCqUBN1m6QhncSdpfFxOeJf2Irkx3+3t/dNwoCi1VwO+IRjY4VmpBbZVg/FxqEQZC3
3iy8GgER31lTFCwoKKO9mz1z017F4/JRTL2uASKW19tkZb1vPLEvPoJ2W1CHYkMZk6+m3WCGHHz1
EAmF3svly/3x3vRUCwUO3gqgPrsCwgajxhelhPaK+YsvDmzdrqQlllW6coW/DFCXnSaUnRIrbOuN
e+ZVciQ8hHbzk7wyYTdvOTAm/O84KHfIzXWuCAPXesk3ZLVfky/tSd2Lj9UpL1YGdHtf/jJF+b95
ykvIAMHU3BH+fcZROKShXgEuvGP340EbSPt2f5F++OzpSZSWpKkM+kxkainvo7Azl1UZjn8ZkfoN
uKU3UN5L28EYnxPoauwUL3sBDYu8yjG5PETuGKblGMSGZRBWaOgEwSO83su29qrtqgNYlZnvzIrO
iXF/pLfczpLCwqWJuAibklrHOEcXas7jxddWBzyqQ7m2pfipFp/qanba0SxQWQKpWgrQ6kRG1hFF
SLYJJERjULEFXbsOwhinyK1ijQTt1oV78WXUsndDLXD+hEeHGDt8tZPQfdKfQ/4tTwxxPvqMVb21
h3mbxh/3p2RZ24sl4NA3BxDyQtOBWPUnt/rrXVar4dB2CKdc9KNpAPrLOi7Bh246V35tcoOPjv41
3Ph1vhaYSv6fFYD+HxJC+KZfNqOgEVE4Lxs3ZE7B5PoaY4ziKW+B2Km300so64K8LzpLGAiSYPFk
s93X/VFfZ8HwCYAFoPMNkkGgwKCmuyjVMIyg6OpCbKvDdmv1iX1P+dYMC9biJEaHVKceHKNpk1Yb
JTSq7Mwz3/M0oXWrOml2Xv8NGCKoesesLMiVR1u+DB1IELxGNyF0Gy4nZ5barkbfaOOC9dvoxX3F
fLeNN0yvraw5Aq7L+zNxdRcs5mSQCSKCRxjwc2J+rUVbZAzYQYbGlYNEF8OdNka63Kzhzq4OOmWF
yrwVkpqlkzw27pB9K21P2lYxtL4yGhYZJPYhSayYd3I/g3iXk89PYxStuNXbC/5rnNS0shD2kwK0
P7tdpcdhbitMa8ZVDiWhadPMhcFFIB0tyYwSZfL2NlZ7MXlv2ydQyph+aPjFVlQaosVn9J5xQe78
B4uAZCw2JEhRQSB2uebQNGAjOZ4bdwYEoQuc0QfLf7/590aQ7ELTF8Dy4P+hjHSqGtWt4jdurzIf
TRPVTqLMqY2a+hq1w3WWE8sNuUE815fDBQj15XgaoQvbruRat2fbdznyzWA8zBFQyqLNgz8SbBJL
55Hg5JnRCA999yCM4Jt1onO1i310T2Xtfk4fQ94K0UbwHumxOaAfNvNPPQSie7tQyADej0qvqjXE
xs19soRmCwAU+i80hUoxJrI6a0rrJgy3SwbJZIaeTOH0EKG5RSxEPVPPTPPtY6FCCF1kygfe4aSJ
zlAGJyUoC5PU4l87vE/a0khF1mCwq+8v5HWIgOnVQKStoMkHlZifBNavMytOU1xl0tC61WCEHFBw
Rb5HF7lv9mD6f1T+AsI5rdycN66JC5OUv2y5OJDkGiZDvc8OHfBGzPggTG6Ph0r+Z1jtF1w2I3Ut
LRBZFJo0lFpFutYVwUEi4xR0bvcNDXBplIn2kPkP03kAET7iVCeSVlLzNxwh2BM4UPRKSzqYTjeP
AlCqkG4dXWRzZiMrB/SLBHyiN6wSrphaogxqcIt3Rw4drcfoMqDibyjd1iE3zaMLzJUB3noC2kC9
qJwueL+/U26O6Zeh5e9/bRSu54O6bNnR7VtbSUvSxttuWmM9uorxEUD8Hg0VU6lNgzu2wWiG5CWI
P0r/+f4grvNolAFq700+J0dxAAMSRzjF6Ts9nCy0RaDsKRvVfOyf+5V4/3qBwGOweDCWR2Ucg7uc
N5Hv0kTxw9EtiqiwQ6lMdu3AToY6TwWQ6Xywcrqu73yUN9BAg4Qden9VukVr9qUYkIx6dINIcdpT
KgbE9xszmzpjTrDhg3itC/x60QBgADYD0txg+IUruRxhL4KmCsW40U1VDWnTCC3fSa6sWbl+WYAJ
4edhAcZdOC36IphSqQvVSMJE9pWyqdNMtYBj4PWBLROjq7PSGRkmcdIab4tmyr97FfzN0aj0JMjA
MAkWp4CgxQSKZRMTmGoyprYQ1GtJ5mWwl+cRXwmSbCg1Lv0HKrWDI0jaa5UQTq5WDkTTIh2i5Sg3
qYY6WDEEsO/v51tT/9saNfWNpjUSPyHu7avCCBrJEZt8BTh6a0D8QmuPxnZIi9EsaxPSkt0gJpMr
AOzlP0USttFBFp5Z7uH+WPjrwA7eGQcFzQwsYhdaRCJJ/UgSs25yw7KwwvSdrS0VwPoYzIWn+qwE
aG9QX0J1MCpAt8PpPYofssCOtR2YDkr0Hvef0lseKURdODnGj/tfd+3+wMPxU02HWg84OKljPCig
xZyqYXKrJICcL6AgWjWRKszTlRv51pICDa/iYYmULI7w5WmSi07hByhuuhAUP0Jcz+Gz8On+WG6a
QP8kphn1BBi6NKEwYteIA8YSciGeLDkHEuaKnVcGciO0wJQBC4tLaWmEpaFhUyFzVS1Lk1v4ObgN
4RfsQOFao5aKVofA8/QiRU3v5EwI9eVpakwZMOhtW9eNnrUxb9wf9K0FxPtMgZQgpheV58tBp+lQ
lHXMTa7UKCcJGyftshPojez7Zm64e7x8wXMONi5UtmlIV5oq2BsyO7nRED7kYMVI5tys6z/Tmkb2
rXMJ+WXUtPH+RaaFCsFnqZH5Skhmt+njrzrRjBy/ENSJDH7WvKpt1soz12Eb3vS/DFInoG156O8M
AQx2rT1wsc6Vn2LupRDnLgmvfgq9eX8qb24gGdUncKoAdQ+nf7lkMwgeswxAJTeLt1wnGDy3BSEy
GM3AMYpndSD+nTrRmubgpLDxpsmDlafUrXOCZkRQKi6ZI8TJl/aHmKvAzl/PLjCUs14LQWkzvLAm
q3edsMfFpgBvBsenKXhRUcdxgpBuVkUKkhdK4nCl0U9GHRG+NXzoacePgmKjaRksXHbJaHYJ4nxh
hm6uQBqUZqPkfZCdOKu2dSs8rsz/deCMD0NfDqg8OXBtXBF68k0LASd82MicZMBYeAF0zSZfnaAd
V1qR9D6s5XhvHVJMBABFgGaj84na1LyIUnkiCjNOT2AyvmABU7HJ07UXyK1DunTkgkQTQs8aXfTi
+RzKD+w8uyOk59BcHoO9Qq2gxRSCQGkI/96fxxsRGYJvcDmhxwkbWV7uvV+RcxuWiTa2AetyRcva
RZQ8qSkj6WwgtPssjzM7qznF7MVxrXHlxomF4YXWG7QA0HalYhFgalVxakIYfuS3tTfY/KDP+bb9
5rq3+0O8sW4Xlqg4JGMzgStjDFHL8k0lgfID1JLhpJzvm7k1IBQ7FiK0pZ+SdghiBiGONi8mVz2k
Os5I9fxQSLoQ6gW7EljdWrPflqjbYspBfOMXsFQnliZ/AUao16yboH+bVb2mt/79uIAawqYH8Pya
WS0IS3aItXpyFTY1lTAAEIszBNWA2ghh2Ye8RIHU9+7bvDVCPEoWKCYoca66pvh6BiVvxmOE6EgQ
3Qkt3WCOgw6hYPXxClhvzRZ1AtJAVf1Uw93L6uyxAI4fNBX8rlixcsuRolUAWGqeBZUCOIIuD5rY
grtcrcTJnTQAELviVAy5IY2x5cfyBrqlMWPWQKAMZyka7HxunxlkHPy/mnxkJT1Cet6d1L/d/Hl/
om84m4uvok7hyHADw0QIg8YAHc9qv+FjEOOAHywBcfB9Uzfn+dcEUMfQV3EI2Q6plICHsFeTo+rD
B39RkyMadm48YInXxCNuhCEoucqg4RRkOBk63pmgHxCncwSP3bKuDxUxnzW1cNOnH5Js3h/dLSez
EC3ycNrw3TTizefmpK+FYnYBruucwVcnC1IMyiYW5mpz39SNsgLgsxgTB0TK4j6pHVtMMvzmXM5u
kj7W/HOWfKXKZ7vopkbzsa2fIUWZl7s2M4CpBJNdbN+3f2uoCDyAVER/LHAZ1D3IqkwDTvUJsyqO
iZ3lzacazYE5N8maSvEtl4rkKm6H5bmKws3lmeFB3adNHG5cUN5nD8JjMZ2E3cxHIDiwgnBtg94c
1y9r1Aatx7kMmEKeXalC7bEHSFiFkkEXrLxZr2F3SzYCFztaKvCiRAfH5ajaCQF6IDKzK/ZGNuss
0u2lq2lveV2SrAHQqzRjCUpttT7Ef+vG8JEdSc6+QOJkWzWbio9JvA/SUufnozR6UamSZFAO8r+U
GVRVfCeyr0CkoXUVHSDUOvtjJY6q5M8uENsQhq6Fcwfqeb1Pak7Xwqg3GpBh64Xa/gdZIvQYIGOD
vCjkj+m0bzU1ZaOAO89VXhMQ3PONoQaAiG8gsGtkL/96MyPKQskbsSSw6HTvYIJOpwmPP9YNQSRo
cmHGkbItIrPu0tK5b+onG0GlX1DmkkR4CZSgQf5wufBxrA2DrAycqyqBJ6dsZhQ+Iud05Hh9nmrW
lMA1bow1g0b+WQZDpTRzVlezmRPAkT3U0ZjvEzmqydzJyU5F9GspfT9YQhQFBBoR3SHmoSWoply9
L5NCNfO6K1MkD33uVejHzkS2WTCBhcjO6cSGD2MYqIRN+8JI0e+14qVu3CwLjBoPWqScUHijdnnZ
tVUcdrngFt0+a+tDNp3VBiUDVV15O99yh78t0f4oC6OimvtUcDPFAn4BANIZkVBthnnhcNFRScEM
1kd6EpJChNzz++Tvunwiysi83V/gG08yfIiMNyE025CVWv7+VyzdofZXaxo+hOVyoxGRYF8DxF3j
tnAsfptYfNgvEy2TzaOWJ4KbSDu5OCo1GgwQSwwdbyvjfmyOCpCASKqm076VJ50HO1FsCkD9xA//
yVjxHMKNjkuP7qnikiZpWrkSXIlloLzc60oSPd438RMxU+cFg/0/G9QWiuuO5dq2FNxJzwUjle1M
L1JdsettUpuVb6Sv9w3eXr//tUdvJL5He1WaYUwRUu8SkFmAYN+3cI2vATYILSk4EqDrQSsaNSRh
rMtZzRnRbcbNKH834ktLxOmr863ss+JNxrpv7/pKgzm0jKH8sngdlrpAm5af6xAEfS52phXlpzFz
2LRZMXI9bQLKSKB3gYo72mxoigNowzVyAhZPdwjRuj7lLVi5UVUy7g9lmZnLzQDqATjPpZaEX2Qq
38I0mRIUjCy5rSVXoJGf94zORG4tvT5x8Ro+8sa8oa0SPSDowEa2U6FCgTTpgyaJAsmVIT9VATrG
GLnQr7QpX0NhIGSkIHmEsgRg01dZsnpU2EFQGgzJh3xvw7U1dDNasMCyEETOxzAyZXFWrSoZOGco
FVC9dUp4VIS2sCs+KJxBSuKVtVwGRs8yuu6QUMKljyuRuqLqOQYzUV9KbmOqyivDkkr8HAA3Y+z7
q7lsvEs76K/DzpDBRwwqvSsWqXaWQUnecO4cGlCvJcWnPFrStNbicL2OIg9hX2RrkPFEbw01nHCh
P4K4L4cXZJXaoFMrCF8Lmol8Wu3cH9GNB95iaznXAuqAgNpcumYNVygrNRLncvNL1GgvwhibPErr
CWsMjdkrkd4pDUHLYqvOgF3Zkcw7iUiKYhMxAGh5tWgkwN/0f+9/1xW7BQpfaOPFRl5mGmE05QMq
GbTvEWpX7gASrRZMoN1wLqtXaAB/9C2nQ4kX7N0gqw1YXYhPcRGh8HeqqxcoMXsVkCJyzv8VZnXl
4Xl9nIGHEjFR8IbI9NNOg+uHoQbRIe9yzFbJCjJMBUFbolqHVjE/jwwppxXvfiNOWEzC2rLplmv0
coHGIci5GH/jZg9TnwGsD+XdIo1JwCY6NAYjwsYq6Y+VRuREOIWDyUqx7vfKJqi7lWN242oDrRH4
gZemL3AT0/tfrYqkH6ZQdIfa10xeSTKr8rnR6aeqcQuxZElZMD7QYmJPfLWQHQaIbfShDv33yvZY
kkWXJxFfguPOQWEMmBn6MZnUTSYHTCS6CjcSKTQV5q1FB3ajxoQDg3B6bHV2V8VWqZj3LV/vgEvD
y7XyK5Rh20QRGhFTkGglOCWnAh0vGV6yeqZtmeTchCvvrhsZe/Ayo+oB9VV0FrN0KttXGQ4gqFp2
w30Ret00gADcZtwYKUhmIHmbE2kgjSZYbLmCg7jhG2B6EUlFYIgLkkZDJ0LmM0Hfya6gRCTKBMjZ
vg8+QCxwDmwY6VEKmkmrLk2hIcEn3ERRm2XqaH7pTOIhijdBkJqaOq5817W3Xz4Lzh7MKYuA8v+Q
dmZNUhvN1/9EitC+3Eq9zAwaYMAzNtwowAbt+65P//6En7/dXaO3FWBH2DfgTlVVVlVWZp5zhCVQ
7bgrEn00nyRDvdPa+yqEEntRDkVpnIKfb4JVDG1V9AWKj5geLUfXCz5Eij5qxmw9IT8d1H4DT+qa
TUzmU5J8nOn/fdeMj6V+HyXzG0vZCyZf3ziGRpuNTOaE9X+Vnu3HghKJM1hPnXYcobk0g49D4if9
x2z4K6s/WC8TdNnFlJyXFQf2O51b87TDqLDeNsJWu/oEIW8rg8Nupni0nszKU6STmr7Qe0ry9NHu
3iRwhN/eX6/vvusBC1ki5I6XQpIW64nnr+mNFZJNVjXTS2KXew/2jUgGW/AR8M/KlyYiwMaiW6Iu
162nKQJUWb1ElN7MN8pCL7dedvdkJxIaL6xDFjym/fvb49xc2Avbwqyi7ZPATqtZT451jqv3ZfAh
zPxx5/D4sUOFtaOzQ2ObwGEMsnud7YvTihYGo2gzLfmgSzIeUmeBHh/QQB3gQSjapD44CcKGbldr
9HTEHXy9j3WrTL/HVVjVKLBKXXA3yW38pUaw5nfJcVCVochSvE3yCTaHoZzRKnL4y+GhkDNwGUMc
FcFdlyay7VVLttiIZdDLexjC0foGNDmuPNh6y9yLJ6V5to0x/0OPZulLuazZAHbBglallnO7G+Ni
mQ8Qhkj9Sdcr0oRKTE+gJxX6+qOdlHlj2mVfuqVFmwjGD8hKtQCZpKyhEcmM0un3Ue6D8VDE5gBM
U1Nyr0g00DplV1uFl5p5+UdiTT0vMqOU3ufQecERRoHU8GZ0BO33U0Ps/g2Kcg0nGCcyGHSAz1+b
fGwLd8oDo3i7cNb93rd9Bok8sA0/VbKs9qomyA8wj43QC/Z2NkGR1Un+Imsh4lFk2NqDydykh9FY
xq+mGbW51+YDxZdeVUvnLC2GHn7JnYoTR+6Nsj7FpQ6/5pyXg/Y8t6jUzwEdaju5fuFmo/tnbTul
ckeXjUp9Vog68yCbQCEiO6mXb9XFc3JX+kJ6n7Waf+Ncue3+wjZ/ZWz9mAvHnOVmqWwFlye7/kEj
eLFp+VfH9ueeX6IZ8fDOG7u09ZIxofFSLihOuvNImsELExds/hj+t1GJr716oJtUlhmVydJl7WOl
PJnWTmQsHBw/hkTjm00JkoCQSOx65noIacZoyZEUT+7kL+1nIni3nL/dXp49I8LydO2ok5rCSK4N
qJ18UPLUM3X0A51fWKBV2wUyKsUyeO5fj6ZmONWQlRx9q3Jreo+mhzF8GxXjwZKMU5WrXpbnOza3
BkcGaH3z01IG1OvaptKY1rQMqBBZieyinF3Z4SkekkNr7jyVt5z80pDwHtfMUR3VvM18UoheKj+U
8V+gVHdGs2mEGrhFqZOcltiE4xgLLI6rERVoXpZ/69Tzrvz7hg2FVAk6HfyXUFDIYrSa3SdyK+e+
pSenon6YYbTIl71Kxsa60LZBuoTsD09sEa7bjHE204GZ+8UoPZlTebBb27OMT8m084zXWeCLW3Hd
Qmt/iAF9BSgTSlLXDhDQxlhIlpP7XT+tw6mtvYynEKL+bYGEKgcqQtnIB1xbsFGUT8ZKyX2AIulY
eeiZe1n8WDvhqTV+rov42tY6dde2ptlMh0RmcYqMwlly7HT9UI0/78rUVZgstN/oxhQJO8MsUoag
Qmy8Na3OL7QyO0nNICMGCOb49tmz5Wwr+zJqfGvSTOwkSQq5kCA2pWdePneUA1G1j5u9GuuWEd6N
pD6IwQx4LK8nLUYOTuMVUfhh/NTRpkLGFvJ4zfv5ocDFSr8VPYFrr+e1FT3MzYiLrfAPUnv3VUnv
f+HnaSJCvBARExo4rn8eXUYqJSXogiY6KsajVZz1cuettTlPFyaEnd9ZiT6nAHH8cYGZ4o8ie7D7
778wCl420MjADUdK9noUaSLJcqVhIq6I42ROFgJ/2dhx4K3DhZ43k5ZxGu6gebm2QoKQAGfASqvA
QUCrl6Q+GcYnK9mDMm3OGI/mVdiGVOwPiPFFZGNmTWW1oVL4c3l09HVRhuLL7RnbOl3omP0/Ez/e
7RcmrKGtdSi7C98JPxj6c6sZEJCYtLWAlJP2miK3Jm6dNZ4PuBl0hNcTl1k2rVSNU/hTXNwneuKx
H5WyOETLXsvO1rF8aWmd2Yth9YpULWFvFr7ifhp3IrO9Uax/fvHbsZmD3arQ9zPio6Q/ttGxzR+n
5vjTC0PdGRe2KKdRwBCs8JaynaiSMuBRn+epv1eKu0WO7/LMcBNlJ1zfGNGVLWHbyLNpS5GELZg8
Z3oL0IX1M2Byt0e0ZWWFItBJCZIJ4rPreWvUViqloch9Gb438r8h5aX6z4U+w4Ml58HO/IkZp/Uu
W+uQ/5gTBrXMSZRaZom5z20E5qD90ObNSQ8Dt2vOev2bMf1lNK6GRndyskNfP0Ov1Y6+o4Uex8hB
nu+kvRnY2M9XnyQcHLADJ3niMAPRQAHWX8Z3kXl3e5I3HB8T1FRojCFmcIRcwJKR3F/sKvdV1IXS
8AMv49sGtsfwrwHhHiqzwRij1YBFki7R7ovm/eic/psN4ZyorUabW6nJ/d7+OITPo03OPt85xEUm
jP/5x78DWQd6sY2VXh+AGhGGgB3vPVWJu4926yDUZkyhN5V19w6FgfKUmkp05IVN3USSlVOsd+l9
N4EbTyLVoDt/SD/cHvzeCgrbBA5p20rXCbbtj8X8lzR8/W+/L+yLWO5mPQiZXDNbjo7RvumjdCfN
t+kjFA1J8NNoj0Ts9dQuUpuavUxENHXn4aOkPDz9whDIYBJ181aB3fb694cptUIp5feVSHbV6GFq
93bq5iJcWBAWYdDiwgrmuACbDvohlj1r7+GwOUdE86horc8gMQrWuJ5CNK9zX0q+xNODXHxu97DG
60cKbxP6l/41IQxi1iazmBtM9NCr5ZXXqyf542zvpbW35gqoMepwdELQsi08UHQZiEPd80CJ+y+A
gFvtJ4HrP3bqhQFdiE3noB8VFD9y34FfSRr7x9yUH5Mw/X7bq7ZW5NKMEJ9Swgc1bmJGHyy3sx6V
SPKsw20bO3MlVr3mUdekaVEZSti7iv2bav9128DWmmugmdEgp8gC/OR6axRDb8jDOlfFqN4hgvfN
lN5WFq2t3fKTKn1/LwvSJPQjWNCeiQkxpdCtKJIZS1u9TANqT1Cy3B7Meh+KDgyb2j8WhBWRKsOZ
rIjBBEv9vbBSUp7jfVm3v1n6H1P6uFjRnsXN9bmwKFyfTT4sALzWMaH8JWfP2c9qOv1v1jSwzjSw
0gQpbMo+X2Ero5X7Q5gNh0aJvjlqA2iv1VzN9NLRBa98SBbjj1Ke7+XAPt2e0nX9X08phGorMcoq
kyr4x1wt86TbOWElCMggih7qQX+wipdl1M+NPO2JuG1P6L/2hKM6XCreTya37GA8J9W3Ydi5Cjb9
feWl+994hOls1X4pIaLP/ZP6Xf/j086vbx4JTPgKT7e4x4TdZPSdrpGxyv1JOhk2aXP5TVbu+dzm
kqzZCSToZJLlgs9pIQ+u0goLH7a3rzXp/yWcjmZ7l6lw6+0cD2IvxN/uhzAv3ZdY5Hq4Xn+FIsjY
xWRExmyIzoE+g7qdQ5of7HnwYEMJPBkRno92B4N/pJXJKWnrpypJPkEl0Xn0buneAAn6QXES5y4N
usz26goOD6ef9t5wm5NvEsuCJVkDeWHyc7Nq+rpLeWcNhtt+o3Wemfn5tAddMeCnaMYxuCqFiHzK
St1qcmjClTDwlAVWMmxNycvtTbfppBdWhEl3ul7L6UstfGpb3XiO9bcLBas/bxvZnq6/h4I2nZiG
Sui5mzNe077VPXTOKR4/dsmOiVvjWE0I57FsUoYK19lKi+NUPRT6Y1V5uymJvYGI+4E8qBRGWKn7
r3P1PDRv+z0Y6J4J4RFjJJJmjeM6EPWJWo4Dmfxy/IXlsGHlhFiErmpRPUsv0CK2o6bwAzt4q83o
cFiSDJNsvdekvrkoqwgwgDE61sQMThho9SIVPCdHvTkpU+wWETVLMziWe9X71U3Fu2N9utMqYZL2
EmMLOelgPu04O6wOEtXwBNbbDv6S5j9HO7mL8i+zFRxuT+LW7XFpUdiemT2PS9XmhW/L6PY4L0Fd
7oQYe2MStqY9VGOTS1iQxumuGd7XNB515gOcmG7b+Hp3TJNPt8e0ddz/OG2AjqAjIPIhZmEiF6nD
Pp1k3i/uXHqZfSg+63sIsi2/IMlOht2kb/SVA2pjuVhVjQMu9l2VvMve9MsJOcDbg9laILLSoCTo
K0NeSZi+Oc8hn150TjbrGwSxyOz9wjYiAUYL6gr1AaN5fV+1vWImVsXlOEVF/gmxlAa+rjzykwGB
yttjEVuTf9yN9KCCUQOkBt5PGAxtpUEnLZwKxgIVBIqJhXwKk/goq34l06iZoZtufMvtvcfm1mnE
4IBNknunQWj984tMRJ2UVtVGI/uqno9VEnlO/C1Zfj77rlGQp/IGFJQeSOERZUXJOKnRlPqWkZkf
mwq+Bm2CjKnqhmAvtbIRtxPgro1Oa6GHEs/1gKq46cfQpoW3jINTHcXvtGg6DUCml/o8WQ9BORFq
yECMtGd1Mj3LGZ7MoXeLRxuCqi5FVVx1aOEog36niWVjT1x92OrOFzNtjkMnp86Q+rSnf4oc+lRo
TYFy5i7Z044RG4JWZ7oyJSxqNxdWZPR96qf9fCpoI44e4uW5tx1X095BiBVUvjllBzM+TmnC9RMf
bnvz9lDpAEEnkw2kCtFTaQw00ZAp4a5u3Tn8rq4qkca9ugcZ2HBexvmvHWGDUi+cndY0Uj8f5+Bd
N+b5vRFDDj0UeyJum5ZM2Ath7CFrItI22cYiGWO1pL4Wghs1PkdRg8SMebo9byLA5O+FuzAjnAJD
bQZZpaqpby4eylexR7bBXYrgtCjD13TQOQPqYwqeZwj1t3IJB7XTnXV1AromL0cb9Xh5tO5vf9Tm
0Nm6HOPOSrcgfFODwE1tjWyoGHIF9T4IUjfZKf1uXEsceQh+gmuEHucH/cvF1lgyqZypdLNnZTu+
a4qGVqbp2Wzqp1zuXyZ72iOs2DRoQ4/LNUiZQxR0n4KxjlYJMT+Ufo9KA/Vft/zUp+Mhnb7fnr3N
4+jCkrAVNYPY2ISMw4fTUVV+kwBLKFLimjbJfkCq486duJVZ1si68S9JEQT5hFMmSZ0kqhMp9ccE
2ha5zpOjscJBMk0OvW7KAhdN5+6gRFA8pj3sf8UQ1nd6VSjuEqVfg6qbDlEDqPH2NGw6kQMFFPVo
WhXFrKw9ojQAVin12+KBOrNbL42r9h//mxFxrue+j5QlwIhLNKj7sPfdNrBxrgGXYPtbdCKubf3X
R3hho+2SKFbqJ3PjHECT92smLayeImqWx9u21oUSAt4VmsFJToMHAbZwhhYB5qeKs80otM9N091F
ffv+tgmRN2s9brCByi6MF5CriX1eSTkMslUwYR0w6QJGgWDg0Q0JXpt6hUqvT/1Spi8LAIHazD6p
Y+KF03SwKECMSukVM2Wrbu+bNjzl6puEF1it0sQ42HbqO6n2B+hxWLtAoeaxV2vuOH3MVcMtlOEw
dG9hA8KZ5S+JWn7WOStTPd4JJjaOiatvEWKJLkjUWab526edUL83BzQv5HRGwLqvAjdDrOo05TBK
3V6VzYVfpay52TidbOGhW8RRNXYji1IbSeuhzsbrQ0Ge/LaVzWm+sCJMsxxOld2HDiFZdHaSd2Z7
X+wy6q3b4ZULX9gQpg/dUyezK6YvH59/tMUSe8nNdzv8HtBW28ytF1nanVQHv7JNATDDtWbRGyNC
p9NebYqeLixfl88mIqjDl+5Z3qVS3l6nf60I61SVUb0s+pL5MDggAqFO3THL4vQOKkQlO8SDsryx
TKf5PRmT5r7qJ+kt2a30KEl1SP95kHh20vZumQTBTgVs78OEpc3aMkILL8l8cE/vpZ37bNtv/h21
sKZIpMwBhyBtm3LhtkZ9mKdvsbWT+tw8Zy8WcB3hRTwAp5zWNjaOg4zWMQwtt5+/tzAOOJCD3N4G
e5bW4V5YkovOiWAZo9NhOoXq43IHFqvRfv75A83Zv3O2fsSFka5Nxx71msyf+oc6rA5mcG9n6Y7T
b55VPOA0wKaUJkV29bSvyXWvPbtdEnhGf+K4TNqvTvZQlF9uz9mmf/1rSWzXUvNuYfG5y2EPeVj6
D0ls/srhdGFB2FrIx9r2rHI40Y3/Vhnel+bz7SGsMeurk+nCgLBFQlALSZcwWcpocLo+oDUPx+77
RP5tDUyg1nPnvRfE9vpA3GcBvKJ8LJg0SyVIopn+1mXIW2AuQfjU5sE5dAI357Aiiu+TnVFu7lWU
/mBGAUtKa8a135UcgzgEr4la/5Q6b1ozcQ1prwNR5Gb8O4i4sCIMbDHteconk5tkjHx98srkMBaZ
O+mg6NSpcBcdfYml/dgTgI4gDN0xbWEB5c0ykMd18vYIwZs7GqGnN9NBoyWrMw5IWpNr6T9aSrGX
dduIyCl1rOX7VZAUZY7rWRmmYe0G4nvjChxSOx/G6E9Ne8jkP7pH09p7Cm+uATxK0H6Si3glTRF3
CUPp13jcbtAC6MdzBzFprY/OTh/VnqH1zy8OmcGa5C4viZtoHfAM68nqeGmEeyKom3v/YjjCURap
BGcouPKyl+9ope93Yh8Rmfm3M7EoKyiO0qvIKye1dJ4lDaOoiwcF3nSluE+L3gOayN4EAXMIu+NH
q9h7D24PC5EANHeBqIrMuGWWVy1xZ+qr6pNuhY/W4OxcypteR5Lt/ywIqYrMsiawCNwBvVMi2oS6
Tix/jsM3UlWjxRj5k74XSK9+/OqMu7AovNvnIoireYWmZJF0V5lR7g4D1FdIka1aTpFzZ46I/sqH
Jcp+B4372+0T9vaMQiZ27Y6JrmZyajHexizu1S6/K+udW3Xz6v5nfK9Qb03SEvpNjK8eNbdfwvd2
rL/rdOjTkz1swt5ghCOuj/rJSdepjKnXPO49W/d+XQipeqmTl2xiquqH6Xx3exm2NxRwCqiOKJ68
UocbYqkcl5RPL+vea5LhPJTmIZqX+2JR/ohLbfQopH5snP5j1ER+1O919W8ODso1cqorzY+Y17ZH
yZKUFRjTzoj6qcBVPhR1s0fBu9VwSf6a7ogVY8wohdPPUaNcy5Ii88l8ejBHgWtTDovBqzFUkRF7
QwtdNyeu/qCPv8XdckwH+RRkEQg/zaWh6zQr9T0UsKepjn2INL7cXoWtSbj8OuHUrLoiT6APImhu
MzdsbbdKX25b2ApoeM2j7QCYnEBvjT4uTn+ttzSk1sEC5RmA+Raq7foExN2V74gOeM/Dpavv0Tts
RTSXNoUjDQWDopSsdc7DL8mge2Hae3n1W8B0pu332+Pb9GOovcE6UNfkmhA2yaBnTWIphE+W9pLT
QJjXzn0ZTp/SwYC40nzUh6PShGCajc9xWu4Fb6Kg1o976dL8usIX82uXSZTb4Zz54Mhg7kjPlO6B
q9XnoZYfu+5DKEWHyaRxt3lTUyEqxmhwG5IHhz46RD2ULBlkkcReS7B4eiHtXC5bdz90dCuTydp4
LBZxlKgbo9xgcpT5VMZv89/Sdie62KpPUQzFCKOz6RQRzvM0NbWmdHjtljXanwH6DO0HxSi9PJQ/
tDZqeUFwtNHvlPaA1FvFjCvLQrymZG2gDqrM4TsiwtkiiTq+LbpvU/Wtnr5p2uLKP5C/byTCSiXQ
j+3e4fL/GTvoPhkpDKqNwthlNbTLwWq4u+XKs+qn0i7WhlxvALD7gw/PyR/C7k0TDzun9+YOIwOE
cB2c3KaYF+9Q3xhAHDPpgernBriYVkMiqnEtuz3X8R6IcdONLswJTk4DR9bE0UTEEH5Ix/osRU/O
Lq5kb0zCSb3EjamUek/aRIOBoXYeG+WLkj8AE75X0vx4+9jYNAYGC0gheWf4/sRtO9ag5PAdtXG8
eDw2cIok8ueKRN4Sf/1vtoTZQ3rALpo1HxQXx6TlPdd+nSW35/Vj6nXl3ja2Ffyg4/DPwIRZrNKJ
O2U1FuXDSbIeYPND41j2MvbCbUvbJ++FKeHy0uJBDhEJJrFgfs2b8k2qvgkM6RgmpTdb0LX6EDn0
du1X1bAT4W36IwybJDRgin8FcF0kszGdgkNXsSOvG783ce2Ne+wgmzcnrzOVsjQEFWJPpJ05pdL1
zKQS2Wc7fGiT/JAOHObBqRt+I5UID5m8k6vZXL0Lm6vbXtwmFt1lZjpi02nuc/VzASMrKOUz5EYf
bi/epiGmjp4C+C7RyLg2BOjNLoau5orOpvlczgOaWHRhIogVOm7Xl+9vm9tcMOQJ/ld+FolWoi5s
6m7kHspClC3U5wGuAXMvOfgjlhMfNlBzI6Ch6cS0r5BpcjKUXcWpODoZdE5tfx9YlGONSvHy3nZb
M3tuErl0lz+TNjtXtFMMyinKU0iWDuVs75W2Nud4pYNVgX4zx8JiNp2c9b2Dlzb927rNF9cue1fX
l6OWEAT8/ATDpkU+ByoXnsfCXgwNpLoDCHx9i45TTA3D87C747ei1UsjwoCgUO7aeIIFAs7zA3QU
OT1dt4exdSxfWhAiR2VMRrWLTFYQRkG1/0sZzmakuR11XhXw321jW+uzihjDNkbdkVba6z0wO7y0
Q8I3mk9Kry6Sh2pCiy16q/XshtumtvwfQnyYP2yIWHiNXJuqaCEhCLDhzzAhBVcPRUt31R4EcM+I
cKflVjfnkcnkGc5zMaBNHh8zBMH+20iEy0wPFFSnNQtei+EB5ibPLB6lZm/nbDraxXQJK1OkgIGq
humSR8++q/OdMaxeJJ4Ta6O7ybITtxnCGJY+SQxnAVk4mPVvpFe9Zkmf+15/mFT53JbVn2Hk7Jjc
dGx6tZGoodOJDrtrBxjUQUo13qJ+HNe+YdJag3J9ReWQTmeSnLfXaHP6EBTRkZ8A6SRKOFbQ0Ndt
lwLOlzvuYtkaz3aiVTt31aa7wQFvAQYF7yT69JBrRSRNObjB1Cm8RK11Tzd7hft4LM63B7S5U004
oDUuK0g0hIzVJCWO0chAFJ1RP1X6SxOFp6lPXSvZEd7aHtM/hsQ6fkfHqhWUwNyqHl2UYTo643Pa
mzvrszMckW0CnRXeTAsUloYVuGNuf23s91FWH2F8O96euC1P0OSV84b8ovEKQJ/OZdbqZpj7YbfQ
cWXqffonyIQ9h9vybtRMoYKArwWgihBNZIOm973J7TPOw5tZ4oqFMelb1Csf9IbKeB58vD2srQnk
xNZgtqL5CCaN691kj3kY1jIo2rppvML+lqhkT6T2VIxPtw1tdc0wqH8tCUdFbgFDGOU29xOIdjx1
juiYRj/rqYXR8RTKdupVc9Pd62GKSqPsfOvNIPR6TZbg3nEQD6hNmI+08Bf2w+VXCaeJFCfxME3s
h0p7sey/FPkL5bwo739hh9sGwQQRNtAMXRi8OhZ5RHMi50haHc3uYb1Nxm6PU2jrNF4FyR0CbWPt
4b5eTDODhXVSAQSqJYKWdn8I+/Kz1dUPrSodE8Tu3FjZ2RZb/sOeAC0AjT1eJGQOGiPsCuqIOUDK
BXXl4b2Kkq7SZ7I79XvH5J4t9Xp4NJR1trHCxei2+aOIj32WHEISAkGwHG4769YuJM0HKp+GHXSX
hFEROZWyNBu5r6mTnxiKH8BupbTdOcvMU5WlOz0wW+8jesmgyKUJmo5u4VDWlUZHKJUm6DmHSsvs
zbft9IfWO28i441GCxD/14Mz7Uqhr/MlXt70samocdHi/erlrkeZOUkRMFsjIqsUdU9B3L4rSBLk
tnbWDDK2S+HlZfIo1+MbcwnceGx/4fhxHDqySanBKS4edwi7xLNqgcNF3e1hrK3f80TzqnS4Qxdh
J4G36T0rOyZ8rEBMtHXNLx6E+GRaKgbohmKZ/ckZoRmeT8NsPNq7sfeGKaox8AXZKyetIQvrCdEm
+igzjeZ28WI3aFf106EuLPoFnm/76aYhXoIEQlB8gWK7HpOqVEZRW6xgrTwatvG+yL8X84Nk7in/
rKeg4CmGDNIAIhHookn+X9sxWjslLQaKAm7A+5C2xlxuz78Cmb6yIuw6xBii1h5ATlSkrRLrKTZC
Nyl/IWS9siKcItqCIlS0ogCGQXo30JNpSh9VqVsLhEUXHwKr2zn7RVrWNbGNxZXWB+5k7gBhlap5
HI24WhE8ltm7mZl5TvpkGi+zyY1eHUso7stwcGv59xCaOQA697e9ZGv1cA5S+uSt2e+C55dOIQ1j
KbPP9Qlh4+88NH6F/Acu439tCM/N1qQyovbYyPXKpTSu2bpr5F9+YSDU+HWyANw5Yn9HnGXUIivI
bBL1u1WQimie0G36+ZCS7pFV3YDS+Mobe+3r/VLLcGFmpb/EennuZ7Nyg1z7Vsn1Oxi1mp2bZmsH
c/IpsBxQQcScYC3RJ8NJbbAh4XLfqEjr1fXHXosOBfJBt2dv41IzoA7hqGV8IEQFx5cNSBtjPSz9
yHlGeHXJ7xPzjTXeacmOoS1/U7nHyNaQQnJEKEotq1VlBlLhm3V5LILugfzwYzpoH26PZ8+McFxM
iYlGhZaWfrvwUjpbuevskaKuO1M89y5HIkyZardTYWhJ6Y8I1SnD977eE1jfHgTsZTadMrwAV/+4
uJV6dI5Kq2cQZv2CAdN5lvcIsDeiixUL/o8JwaGtCTr2GCSsrwBAduN5aFynW2hPOKbx9Maa9INU
V2+k3Hy5vT5bET85XzBCCqUVyLeFa7AqCA47y4Bko2y0s1Pl1bmKtd6NA5ioc8jDXZNA6zxNqvGC
TAAQ5MryUohXj3Zi6feUPhNPrmZIK29/2NaeA4pt0fUN0pFm8+s5r5oxGh2ytr5az4g7WjxGltOs
PZbLXl5sq/sbHmg48Nawjit6Xf6L5Z2UoeVBwFZQEuN+tuvTkt5rtX20Rsez4R2nlDrGzh1MP174
3ukgpbZGiMLRoLcnT20+mnDw3h78lktDTIAkO8MnkyrsmmaGPSKMy9IvaqN27UYPvUgPhp07b8ut
L60IG6cZRxUCWnxumlq4cPPG8NQIJkg7mKvT7QFtXq/cr4AINR3RKTE5rJWlGsMEXZIM+m7VijfS
ZlbFa5FylGEweoM48aS+meHerxzr3kRi6fYHbLkTvXmryCMa9ySLrte4CvPEzIumpHT5MKsP+ee2
qtzvt21szSfvOnTm4V8hpBRWbR6LOu/6mlVrpUOcnZcmOETTzjNkz4iwaMaUQx2B4I5f0t5G/GXP
NTTLv2KEZANX0SoO8qMUdrEjHDlotcyaMBIhZzR7dfNYDOMvLAn9MDSBUm1ivoSTxxnzpSTkqQDk
t6VrZY8VKr0q5Pdd9ivhAh1SP/QWNGizV++4GE+bQEPXdXXlJ017Tgrp66z+qeTxGzbvbRfYuL65
IXSNbUUVzbK0a0NzIsfwLnUlLDloXDiVdJK68MG2eFqgaGj8pGzYGrRemVvPkYtxWV2QkwdrSx8d
dzcovygIlZll/fPnBIjcH4Ume1VEE/w6mPJajgIZv6YnuOjac3gXG+kOKnSrvcG0wTCu66ODmBRO
4QBe+jmeqspvJfsMq/b7KHyu+vjRBL66tNWhLL/QSgvld+O2QX6mecRLs27H8TcOXsppsMj+YBF9
Jc4BkKLI4r6tfLus7tE1fijCnVruhocA8FvVl2hQ4jQSJpOqRZ/1SVb5TWu4dfA20s9hWLhaHrnB
tHe1bQyHZDVhBXUySONFAIhlhoVtZXNFagT9wgPeX382oogn20+7vUVVHcUe8Fk0nQmH0qj3wbLM
KueF02WnvFaLe3MsktNQ6IobVOD87CXSd9xyY3DE4lSYGB3E2aJ0b07dbxwgafONrDqmS697baL+
AvSdqdNZqhUeiUzi9Q7rEH2WnMmpQGA49rmrpPQhjhzpQS+ndmcHbHjGukoIWvLGsNCHuDZVNDLc
+C31kpi/cJqMQXvQ6z52TUSKTkURO65VdtpOpXprEjFIFs2iOASf6rXRqXN6KQ+K2s+C5osUrS3q
TnC+7R0bVxZN9wDeydSBfBTpEOPAkJsp0ms/ah9tqDcalFYk4B8/b4UcGQoytC/QnyUEjKkRJEVp
JY2vwZ5rLc+UhBvp+N9sCJs3CSe11ZK08bNS8841+D8l3TkfthaEzgFetURLDqo81wvSDbPa2mOM
dGKY3NlL8y1PfgXEDVUTmDDa5FgT8ZGpdYrR9FrVgGQ2z6ElHZQ6PPZ9cHd7tl7HXAwCEVrqgDwt
IDS+HkpRNu0CkyePdDP0G/2zqTRukyOaFu8Rbu5ZEictqTJu96gEevHRSj7lAdIT5rv0J5UVuW4Z
EOcAS8Nj7dXatIlldrM2cLt/VWa323uSv176658XY1R4ncKeiMiXUutgWIciNXf2yJ4FIeTSazMO
o54BjMfW6+9vL/frbc5TBb57wisuHdhyr5ebhoW5q0w+vwnOllO4Xfdi76knbdogV0vWQMOxXpEf
1QWJ4dBiBZonO36BulhWn28PY2uOOEP+MSHcZYbatGE9mXitPbvF8AIB3W0Dr50VFioO3HVbcGGK
20Iv5GjOdKX003Zq3MiUe79RKqryVZV4kzQuO/fkj5DiOkFybVDYHdU0AkuCisZvBs+ez1V1aJ+H
+tiEJ+khLh6VYccR9gYo+HFYFPokU6/0zTLQPFuvg/splz4VMo2pWpM3Oyfm6rSvhwcLBBjuVcNs
XdCLIBhNq6jotYXhSRrqMB1QK504QBmbozr8VWvdYVJQ9Qrmced8W+fttWEaXGTCKzTUVme9MDwE
S2xpAa8k2nby6pQX4QFNgKCNvDh9uu0zW2Nc6wcrpzoAKpHtHOhY0heIyfiO1fg57HdW+RCg3WDn
JzVI3NK2XHMvqHu9EUAXQinELcGlbVrCvJZpqRHkyK2vad+6lWJ7p5V6Y/qufl+YvkJNrDHV+P1x
ikk8vA3cJHxXxm5q70zehj9y0TFtRCD0iolUECtFp6MtaktQ/9eYvcUXDDB5+W4iaXNAqxnItYlz
RO2TPG8Na5mC1o9M466y4EX5rZdKb6mHh8z46c4NFofsOnlihbeS2IZezryeVTnuuFtRGobWRo94
TXy67XXrCggObtvokKx5z5XrRQipmlJaQlvHSMh8lcnL0J+y9uW2jQ3PvrIhhFSSAqdUH2YdhDKy
Z2fJQ01z64RMxBzLx6j6po2pO3VqvPNi2XRu2yLkJdZiZwnO1wx6YM5z3sE+8qEonsZxL2e86XS8
ZlH8pEoBb+X14ZDZJWC6su18uX6fTQE5munAiTSp6vH2BG6MhPqwtUrekimExfjaUFPUsjaPU+/H
UDgctbEe7tsudvYukfX2FnyBvhrerFS+6YASb61O6qLA6fXen4vFy5zspYzsx0FRToh2uWY+fpj7
/IO+FA9GfDbTB8V+MYfPt0f62lVou6K9Z2Wj5d0nHvTcj1Q2TW2AOyUojhGdBadEUskKq2PgNmqa
HaOQ0jzSJvfGNOf3t62/XlCskzg0ELUglyTu7q4iLOxqe/AB3HmDs7iZfOZ6dytz50n2+hi5NiSc
u8pgF0EYWIOfJndFdhqr0wi0J3yUzL01Xffv9ZpSaefiotoIVzFB+rXrtHHQ2O3/I+1LmxtFlrV/
ERGAWL8WBUK7ZWNb9hfC3R6zgwCx/vr3wee+t6Uyo7ozpzsmYiI6QklWZWbl+qTWdttLF5cJQLzT
ci0ucmxsB3CuFY1AsDTNzLfQfV6Rcx9IjiDWxfL+uU5EfnwEpmkQ8CIaQUbr9iMiKdPiCyR4m43Y
NBoAQSLuiVApHIWfuT7kZVHZhaKgaMgmoHvfzwe1Axyj0dnxQx1Mo5Lb8JxzyPyU0Sl2BwAotkYg
+FGnz7jyCWrUTlI9qYAqqJbi5rxoxl0oYNZp0WKznQ5Ubm0Qa1dJhyc0oi84Dsl3Ju72LAHTiukc
QMyhKVxnmTyP7Wj0hS5tVQAXDQqWYY3eOd2ln11Mk405Pg5yTMTW8htHTdaXR/zQcvC99itXnhJ/
JWqRxcNg+3nuxjTGDJRFzCUi8z8d2NWBZHKuYqI4lLdRX5/toRIr/WjmcVtaaqgWGMw7o6LDMYkz
g0oA1wOQzzQwgatmy8NtI6ftJR2xzkhvyQKjZ5nZYLzRIAA1JUpp0iLV7WGM7Ur75+YYRVvsDMHo
IRJhmNK75TeQ4rSoU0naLjIBW/ASTd3W0aX07ivNzKmiGQidXAgfgG3K5orKtGrR/x7gVPNIWomt
VgmkwDgeaRYItDtAEXCM0k8txRv27XKg6g4OJ6N1dY1lPPYG9nbKW0xXyoDs04Cl9QubGatsF/dF
ZHAkeSZmQfXL/MYLQ4X/R/mvqFDXiIta2ooazUpL0bHNjZwXFPD5WPBm7jOM4fT/2MLf0mRcETH2
1aozCukbDOPcPTS0UEsLGOT3727GRAAlFlKJXjyglBjy7VEmJaJDZPqkrZ4pbWWN6gWbLNOiyhG3
pElZWOjXxd4Q43wZaRCOGEHLBEA33v+In48MfO//DI8AA+IHrjMWlxlCL7T4CEGSl8gxGbQH5pkj
xZW+UsfI6Rol4qjlHM3JBwcoG/InqMbdMg6g/LEHvJ607QdjO2jhbkAFkBQLs8KqD3EbmLw18nMn
jW4NFPx0tM8B4u6WYCpgs/MFWIbbPO9+hyGGFYE2KWdosQTspJvHWLhdYIlqwlvCPqMseAWg/nhd
0QbD9utKVShXUQ+bhy5BwTb67vJRyJlpXeK6HTiP+IwlAIDHtMEby97RMscoppllcDSxzQAYT8Hj
pcUYe1LajQYsIvgm92Xmp6eJVw31U6RdMEfwAzQ36YRz1QIQDpsAlPCj1KrWkYVK5Kj+PBUkitHU
Cb1n+/ICNSpGCRZoi77qiGTDuXGTc8frFJ+7ImRF8EMQCxQGp2O9smdddym6VI8XWyPNxq24aL6U
MLhYJTopOVZlntI0KozWW5RGmAs6Q9OSOEkXWz9Vf/Wd+jSol73Q+n/dv5xZMnj14XzARQdm2i1D
KEejfJpmCzTayADw6QNzOWVL3HMpjpxCxfSEMV4GeNHwvMINx8M+hQpXZzeGoirUgSYDEz5dozHK
WpSvZSVaWfuwELDLXFj+Y9ZQkYPVkDC1pCssa6Wuy2GDRvxt07/lY0pMDLfJPNiYn2KHKjQkDh2Y
yF1iCf0tU6KSRioAwjWAKCsYUT8Pb7HWJxyrO0sEHVcotEyrDAzGIBVRBXnuAxBR6kakZVmg7NcZ
ZyP6N4QADg4lx553+CG33JhNci5ytdQmcM3SkvMMfk8w5pfPf3ozuH7US7HqBGYdc3+3ZMSxUmIs
+dSwELXORLs29bZ02wEuEGnyUoof/zk5yJ2IWhwqIwisb8k1F78Cpluob1O9akirt09KaLjaP4fq
QN/Nf5yPaVp0wZAZm7IDCHWkb0Oh3E5UAML2j9M3JvowkVnDth5lqvbccmKmmVakQqBv20v0jKDF
R5VP/yxTgzeJ9/N5mAgBtfY7SQmjfUtIiVH+9Y1ER1HxvU4Er8CKo0xxIomXIJgjpKKejZdBwbYp
dkNq1TWifw4B4awVphV0QOgNMNYuAtmZdz33Kf1Y9dmhRVNsRFwPYLNs+fK+MM60a4CGafDe1p8O
CxyV/+UJCyBvDy+8lCYCUlBa+DupqPbAYjoL9V4KSgSpnGzoPFcwCli1B7huNhbvSqjxWOL85DgK
rTyQQ6c6Rw9FVuSb3Kg5ijtjiNBchj6LqYsWuWuGswbA7U0mdvAaQlTmiSAFLzo6nX/f19dZKlOl
DL0j8MDYqesokVU/l0sZyETxuST5Qq6WEpy/v+6TmZTl9j0CTPx32zaOD74lI+PlWboE5wwA8Rc9
TWlsYmwnFcSFVWpSb98nNcsRRkAAvYI5EPTa30pEEclS3tUXeHZK1FrACG6B/6EbnIrGPJVp+TPM
Awz49O9XDyxgd0fDCFtAXcSZ+YgJy9jR8tCg93n5Id1A7oXRxgCbLiKByHZYCh2A+AKAHm2bLCCV
rzxiYRytF3jOdeVpUdSco2Px8VBFmGQAjzWaLTFhxbYBoHKfVGkryV5C6G7Xrkrya+WtSEnJmbzt
VctyBXrk8MhmAn4QZR5CYSGdTbkA0XB1oTRaV19rd/N5/yAZ1f1Bg7muHt0pMZIxskffXznOMNs3
+eO3J9m/EgXpokeJn+K3nV2/OgSrmKwt17c5ZNjE0Q8yjAq1guzXJhrtvZedSgpy6Mlq+fthS6y9
++RSznl9v9NXCvuDGuMSX/yxqvTpUjb0JDnvu+7xsHr8vbSF5f5iAfrL4onB93t6j+Lk0l4d44A8
TFJOx0h3klOtRvoeWqvVipxdm+SktRfWc0yevswVh1U2j/GDVcZgjIo4JGI1EQZU8+sIIe9cLneT
tf577n5osq/9f+42wL0i1PFI765i+vjw+3VwLEt4+6T3JX7+BtHFOy2pRzZcY1wktNw3Y6UJsne6
0J1Tk8NjSB+Xv4l9JpLlk/WRvggOh+Ysl1c0GVVu0F/r+7Eve/lKHJf7YftmkL1d0Pqwtjry9CSS
J/flPk22Nfw/13dFk1HtKO36hYlMm0fDFfpTrZEon9K6+ISwuAE9HnnjH/P26oogo+9+1+DQR1P2
OitQiEyp61ufsXWfrelHfsjLFRFG2+Ng0U1VK9lTLPHBf/xvD41Rb73Q8hhBg+ydKaQxGe3W638N
8dZNl+6zVT0fU4tHkglJf9wTo9+LLhOiC1wDb7CKFJn902/Lynf66uiu0VfhHLnSyDyePwgyep2Y
DZI8UbDwqPbpfr1InKQBi+3C/j7bzaaPQ6WIEQRvsxNIbRX4u3yT6TokLuWJw/f80h15+DFukASi
2o7QZux2tHYZ2R0OB2/1qK3+engglv3xAbLrjtBPXip0/t35I4lsJ1oohPVCkEB5c+rpLrSc1eqB
bA3yFliW9cmREhYc8cehMhZEqpu6V0VcWrjd0Pf32gpITx40b3kZiOUeP4Nf3KPlGC22iaKqMPnQ
ihoY3Dh4V9unlNbLkKIMI30NpNu4ydNAAhovuY8CR8nZ7pTKKBYp2u5l7+K87Hbhwy5xHScgq0eF
Lrf6cmtJlkwry/083jcuHM1gh6UCIOQVSQZV/OVFJCC8Dm3uJTLWBe0IVZpPT8+O9tRxRvK4fCC2
ba+fvrieyrz7dSWfjF3RjSwK8g4Ss3mvj1hM+EAD6nJ8hL9RAniJyD+ZmHxmbP4YxVK8kJIFOHp3
UjpCKFcPeEvXMTlbR/d4XJD7V8QOff2PIvyhyDwAGJLvpWGiuElX7+1KyS04Xu1uIO6RB6rwN67C
H1rMfVVRE/QS4EW9jLzQd4l6ziMsy+8lsVL7+el4/OQc53eH7E9r9ocgc2e+IuVBqcUwzfRX83gY
AStOsereKnsykhU295At6e2P6LR2n4KQfIUkPU6hhzs+JARvFCewn3+a/nwO81KY3VmRkhr808Qd
OpKtsifK2//0N3L6v0TY2e9LmftZewHPReKeX9XKIe7z2n1pyH/HzLcoX/nRhtzol7EAM+qvxLN8
qyEqx7Vk50BY2fyWpysSZ6XC9vUsXHgv9KDFdkfXa9oRt+0IR1DmfXMAl/yP3rGoklmah+MZk4ze
gqj4e+psxFhSRynn3eHejnIbfbR5fonDMwhthKfwyW9sn7jB0zESyYZD6m+e8j88Mbbk3APmPoon
4d+dsDCdDBbYKsi7aL9nz+km8I5nOMuWle7frKeYMz3znZi4o3psJqZrjMwX62hSvZPz7qy8b1u2
JMRG2PqM9w5/efIy/8794ZixL60e1KM+0WysF21dK3S/hrsiPGw+Xa67wjTM/JBNxrQUQ1PGyRmy
udkM1s4RiOOsli1Z2ggg1wiU75tpjuVg9zp2ZVcOsQlqNPSJdLy8uF88jniiuZg4vtI2NLIAcUac
OMLqgfVu6gv3zhsM4OUKz3ZwaU2+0jWtAvXfXpo0e+dowOC2YH8dwePFULz3lM3fDxdfO2vft3Qa
LG25e/9FPPLw+vbW0Q8E4Jxb4rLFeJXAEAEMXTIJvQQXz0BsaEU0tSjHr/ouFN5RrgVjRRozTHPx
+yE57c6r918CQYwPh47o9pIY5CMmzyEchoHAZeCY/VmfDkl9FQgI04QXw6KK6bTFQikWCBBqezzS
Def3pzfwB2tXv8+wpmEJZgZcdDjmJiIQpPIvRPwcVrybmlXfKzKMcVRgg311YuMFzrC+29tTcH1f
Z+cDtysajGvVGpFfJyZYycjFgZHYORFpN0ZEEy/ehcsz7TmdOVyKjAHsk8AP8iyfLkdeXujJJJjh
7i1ENC7veZl3HK+4Ywxg1Fx0bNbLFl7lVHS6qX5bpfT5yT1+8bKq30O594SCcZyMMcg6RcFJNqBD
nZBqWxvqe+QxxRE+tkohK6IyKhp4ijEY4T19dST4xREKjuB9eyLXlu+c6905A4mXnWKVzy1JMVNt
OFxrPunJnSP7NlVXdOSkxBboAHSG5eakLd+ztdCTfO+6Je/Q5p2nP5LANgGYRpUVvorb2e1iNMHa
8Co6UuLJ5eb9eIfHGIfUF0rA2YJSaZ/owXF68phvfqfEhodrbV4K9/5lzT8fV5wxVgIbibBk9IxD
XJCMnJDeXD0+6tbDhTxs39zUMizutU3Z0nvXxtiMpBz7i4/eDS960YRlb9muezS97BXtfJzIj8sc
YyyKNAhizPZPxgIer07A3Wr5qExVGNtaw2JwXq1vYIV7vDEWoyz8aBA0EMQKuvfN7uCsLmTc178t
9+t4/BcniWYHFMzQnzKVUdk4qPVN9PApF7gzE8yxoxPlGJa0ldcYKDBe7wvKd7HvlrVbYow/02GI
oJWSElq9OSF9hcTOark0j6iZ4A/nhZzJRN8Sm2ToSrVNoS0BOj4RQ4qTjFvsjwrpitj7uplKQjxy
k8jd44158ctaqdqxAzksYL/QwZLXJQFqMNV3WwzreGqPGMbivM88moyiB0o+JHFULTx07GW5XWB2
vBOf0K3Lubef3sztUTIKHuZRlvYSeKMnREYAeYnsenDWuf3kuqPAdXt/2q9bcox2S7FgSl0Dtjan
naiR/EPcQtHu8/TzDbulwah1XrVR0GEKzis76pxCS3kQsSzKsu5TmXn+b8kwyjxUfWEAfGSB6sRG
BAqQXQQks4aD0liNBIeDJ4WTlN2TQsYF0I34ogk16NHFYVd5iUDGHfJhXCvFkTw2ChpGtMhW8vcV
ZX9VzzyBm47lDhtsm9QZLsaolbidZCAnCAEUGJ7T71NLFTsLH3UOPY58s/GPYJryeJ5ObfcSfYRO
95DzjDrnXhaMdWiDpMbEKhgajqdN7Ckd1QQnfTkjsbDhSPaMe3sjc2zYI6iRno0GaL3sqEB2xF+1
FkKsp47wUuYzxbdbUoxh0EP5ohk+Dg6d+/GFNA8h6PCyQTP5yVsqjD0Is0K5FAaovOxOzcv7YJtk
PK8bWmlT4PhkWxp5SwnZC2+b3UY47DbUKg+oG6Py89++lyzagBYVgDfvJ8GPNNIs/wLwFRwrl9+H
wZMYxnIkYmo044CHubNQE+zilW4B0yvXCLUoR/w5tnDBGI1GioP6ErTIUZINPbcEvea/kyeeaeIo
mTJZ/av3eKwBgNh1k1iqZEeNpUne3w8eWS6xNjokLxzDO0neHQuiMK5GXvlhAlzDhXfqA1sl1Zaa
JACKhq0e23DHr3soHHqMt1HLRSWHAAdDSeIQlustqqm6RaUHkza8BN5MgeBGH9jBOrGUazGdThKP
iv8Ol7sgzmGFsk6wilZb9AZxX0veO8ZCsuqNfwnKDuxRmOPDjmS7bmVxXV+eiDDmJKhLw7+MoNJY
3TobCJJel4wQ4VldwlKi0MAzyxxPg21qr4fBBDY5pGQ8vBjHEqWqhpsKmgn8bq+LcTWqsLj4XVdP
Dv2Jjsh49dRf7pLQvi/yvMNjDMaI5YyXzpysZEbGTc75dZ6p/zGWdg4rsW3BRfZSaMRYR2erNlYK
Zqkd883kvWGci2ERlPO6HoDo/31mLRVfTEf+bGQiu7XLKzjzRJsFoYuNFDBGC5CiOzi3EnXEXe2U
b3jJeEnBmWz/jSSwqE/NUEXopgcpDT0DJw2Ilfh7QJWrJqtgLT5Vud0vS6jvFzcc4hkNtsG9zLV6
MZzxnixQ5tg5so1+rggRUbbTbXPZtMSSybPVWGea7zjGmPO+sOs05Dxpkmx6ytKLrYyWJ1ipQdWR
Fw1xb5IxH5IPl7SpQGeYFC2kCL9SBzlLuFgcjmZSbbc3ybgkUj0O2aI/L9Cx87LDCHXzqO7HdyTb
ApTeuAm3mRLfLTnGhMgtJs/KKQBDU8Tu/MsgkzO34Va5p6++82iyI/iY/s8yUQWZzno56QeHynbX
2ChGjbbtXlTrvsGayXTccsX4HZVcDIk2hcwvqgT/fjOeibjsLKCP2Jgws0hMXFenBo/s9PTf4ZIF
8g1SJQNm1HSY2LJ09i1LJAn9ChyedzxvkIGLh/lP1AHYduGk6OOqSwY4x42FzQHCUaktnlM1z8sf
Goyb05pSM2CH42S8Nv2rjRQH+eLVUf4mbfOHCOPblEZW9aMPIqepC7S2VpmFpqM9Oo7W+dL9l/HL
H3JMrKQnHTBOBngBm91pl+2smlpPSCNyjm4yBj+l4A+VyaG7ckc1LV9oIxYAey9nkQD+imchpkO5
9/uMMWovspFIFX4/IS+7BZX2e8RgLrdDa15l/7DBGKKyaHu/778FoP4wnXGzc/AHTaaXT9PK92VE
uq01uHjNDMf6ip85Kjz/Tv8hzximQc98pWpA3jk46IC2MQHMcQVmOpEnK/GHBOPXRHmphYo6cXjC
A41G5IPnoektWNpogkdb6frLpF8c4Zg3uEA6mXAzvhf83UqHkCgdQJ5HhEQhibfJPn0T/1IOzSq3
sQ/Yf4pdbv/izEliiAVLVCYIO4BdMmz2amYGfjuK3uDXI/ZyLYK3ILlg0Xx8FlHjGyN5Wxjm4Eam
jGV0GAXdw0f6h1NWKNdjJxQG5NVpKBKb7hlNR5+YpAqCLHrn+hinAVnktlG83peZmUhpaiEBJAqG
KKb9pLdHq0f+IBZ1KXt94mmSRiLgUN6n8D36w+geSEyDQf8ZFmPYMFRMGMhlJcOtT8gpXSFr/x5U
1iFFjTHYH1bS5lGwlrm7fdVIR88EnMpOs623e/u5XT5xhGmWYWAcY5PcBHvFguEnAHJW8+aM5uEQ
KYNFSdWah9Ux54+oIuBqAGWBLU4ABrk91DTDvHNwCeDdXawTcEtDYuqkO5OkI0jUrtFD38dU2/uc
k54xogB+m7B7FwsdcOjMCx4YcqA0lQyyyoIUrdv2QMnjeuiTRDDXCZw/AEUDuwlLdNm2I8wMpUFZ
mLAAh/K9ffW3wnr9BXx/9YHeF5w5tb+hxDwKidoF4zkEpcrZ6CT2TDuRaELdTUMMq3LuU5sLBzAh
oppYlDCtIWE3nBdpqcBBgGVLSEJ2ZW63MhkDJEYW6JJ5bC0Fkxb1uBd2vUba5TNKXJQjmnNFEnSs
iBMy1oS/xV7gEPR9pfgCXOa1vP/Vu5eIRC4cdF1cZisrcnKLjgceDNxMA4gBqljwIk1YmgB/uZXW
WBUv4yBmireoVrHpNp1miQD3s+LH89LUts1gNTpgB8j9854LxHHWmP6CrGI2kZ1FEzvgQui+ZHpI
jNvtRl6Vq5DIr0eeLf/uM2IEdhrzneClgGiDOfZb/jIh1vK+XIAQHQaLlh/i1F9QvaTkoK0CNFUK
JPto8X+LnRRar9iUXNLFWiRoJwUunfTAe0PnPO2bD2LMQyyZ+SUVZNOr7WC/S51oXVvvgSsQfZ+m
pN3HdhGSI68zcfrVe8fAWAe/C301wJS6l0bEfEy2UKQn9/6dzvjYV4wBJfr2pKUGwIkpsKm9oaV5
CAz5Tb9RVpHK8+Zm3KwbOozEGo1Z11IAOpt41diDabWdY+4VUnuWneYUA/1kjbXG95mbiZtviDLP
WHxRsqDBiL8HmqMNQJ5WpIX/cenRR6p692lxROQHGGkeJKpSnrVJZuV197GgXU1iJ7NUjezXC8vW
TgXlpmnvS4gmMvY27FIhHjMcK61Wgt1b+9wKODZ9RhmxHAgD9xIQs4A0z05RCnUtpEXnm96CLki+
xC6fno7L0QqehcNl1b6qy/o5RuSpEl3dBQkWljpJYgUo0K3Gx/N7SqoLSVIvUJc8BIqf3APUVMTS
GiAfiWCeESrx0gcZpvN9byypVmMYN1sViomNLGgTTlNH54HZ/pQn0MM2CaB3TNBSGhMr9LmIxSRl
4nsn0fa80ELl4sR7rLXpym6V/pYIY/s0tHya5wpEXk6HvxxnY1gb5LociUotydxiuXPoZocxhMMK
M62BGx4e3tZrO9x/7Pf7xTp7QDR+BPo5Wa8jx1qvn6wPXvLmu5x37xOne7kK/YJoDDRfxSdSdNj/
+mUie97SAu3Mu5J4y/0aTVPjei1Zo+2iVQCbRHgP0aS4Pz4AaBYmcAzQIsi+umMUADS38n1UA0cH
u4RVd3S7t/NAUrc4CG+8HpbZK/lDjk14ZAAZS8bK9D3FOFuxdlJLDjjDjPuJS7+iwEhyUC6ADtOC
QuXkq6gm7yUR7XJdWqYV7oO3M+lfKkvm2P7v5mj2GIFvgqXWgC0TcZi39xiVZ6PPi1yZpmILUhLF
OkTEeSRL9B1tIU7P6JjhCc/MNA18CPiiEyAJsE++q6/XwlOnflxHneIhqJAoGkrRnlNS/7D/6Ehh
N7YOX+7p475x/i7ZMpzeEGU0F7PsvqRcQLSi0JqaYCwp+sunK2d32nya9POzcGnXumUBtVnnlnXU
sDbqTI7//Bm8ZZ5RbuxzboVLie9QkAhyinVKo2Nw9B9WZDjltvaq/BK8+6zP2MgbzhldlUVDHeKy
Ubw8Iu/nBdFWQGHmecEz+nhDhHFUgliu00IFEWoe3rW/HgGZ0y9RRDve5+Wns3JzemyvVVjnel/J
reIZy/Dw+LBYC5/3CfCEk502GaKz7osmKIwH8f2CRNCCYqJgtSQK3fbr7pQS67njWLOZCQqwpWHT
A4DDAI3ATuwlQwbY23TA6WFUHDMMge3VO48I07Dg5nGpW0tLtZ7EzUCinHwdFysO07PHekWfybQJ
So+92Wo/KUeGBsSpiuOUlgfnZbdKrIfXacZ6//wUrkMbWXPOnc4kR2+5Z1QTHloexdhH7rWn6ENb
QzN7Fw2XMOr2w+u2WO0B1BDy2hDmTN/NmTOKiFgf/zyd+TSASp2D6norTcAc3KNu22gqWX8Nv6YT
DyjlVrFmteXqvBmVXAy1hnQGaKMdI0Ap8CV9WpHxaNvZw4eyjZGCtsx/0w9xe86MjmLzaauPWOuG
EMbJqQfjt1TQgvmm8+R5JiYGJaTgsOgUGRXAZN0+K5oZxXlgSLhRqM8vabNapmQLIAIb9YiIDoTX
fTSD83FLcMp/XD0pRRToF2kEwQ3dvaMUCBl6NOijRpdoMZUnn9VCAoJb7Zk1rVd8Tm7DNVm0K6C5
H2TRX7I7O5KySvfy9lP3Nsf0fRp64hVE5hyvm5NlNFUfs0I3e1BsrA11Erdctm7/Wljm41/oHlpe
UGn6eH6udglO2Vwd1YO+MuzUVvYcgz+vPlesM0orX0JVCjN8SIKOl53TroA3jcGQZbTdbhfrM1kX
FJ1F4v+hDjvnKt2cAaO5JbaqSWoC0qX9gn42zFUUy2qAwyu6R+781YzHf0OMUVXFX7R9W4sTn/FD
m3tNYak6qUQ70Q5awglXZ7Jnt3LMqKgsLITifJ6ojVabww6KT2/rGm2Ox6kqSu+bfd5BsljrAMMV
AuzIhtbsEF4YpEWFDRM90zwPEEM4Zn6mDfyGNxaIzqiw8XhRwegZu3INlBdClpgmwjAbxo6t3I6o
znnWZhoubikyZqgIkyRKLqCoooD07iyTlcs5wdmH848WGIzdqcdLZqQdKJypo7rY0bu37f0a4Q48
H16yc/6dvCLGWJtooVYLNcd1tdRY10S2qPftHzwYdCksUzdzBCpQ3o6jeefkiixjckIzi2UpAdmM
bHY7DJPAH3JWBiXkN9l2FKHe2g2cT5c3jMMzMQZjYlKsj0qHAoRfThu4JI4jwcIUz4JNlr+3NqLK
9ZNAcyu1Yosnq9O9/YgWrnhmTEx8SetO6UC6IOGDZkkEEwt4TLZok7Q/bOsJqb6j8S9CwGtTwy7c
yAYjRi4bRMVppAp362XW42rpO8u9jK4qjujyWGRMTRwmqak0MDWbjdZZFQrEUyX634xH3CghuzXi
olZGEgJY3wvfwif5U0MNVXjryObIE9Tv9sc7l8ZC7/amJGhisoC8hFv1kOwxW71rXqqtRH+tpv0O
5PER7+N2L2MUf68RuPNbW1++Acc/mpA/kl//3QmzabM46KSxmfRVtiWC6ySJtdxiaje0lcf7pGZa
k24PmbFDl1yVtL7BIUNDBSJ+OKueEBJZENfnfokZzeMXT0V+VltvSTLWqEW/VyrmKmKWs5MegC8r
rtDP4FoCNWm3eQLuTkDNN2Fb84oQ352S9+6ZMUhxHKhVegGz2DxJsSndugj00UFyslmWPkF/L/qW
p3oQumShRxu6eXKfrLe3V7gmo/W2R4vR/dOfaRe/PQrGUGHNXBWeRbwC2q60fwmIXFbSsrUtZE8a
8nmfGM8DZCsjhniuw6HGuSdfQDy1kXBzgIW1ipZSRuTfb9O4or5FMoO61gfywTCU9z9gOt17p884
RFqYNPkQK3hUf/1OeKsMZgpMt0fJWKV6USy6oMPdxlBbAnw2e/9h32eAEyxgY8Kt196Pl6gXR1g+
Ndg4JUmwVuMhtDBWIqBsKJCuWSIIuzzGxC5NVyT5M0d1phP6cYJAP9REFNiBUCnd0hf9JohiLD7x
NvlW/aX8BmoUh8KsW3JFgXF8qmFxQU8AKCThUc62bUMHwVIF8nL/JOcdyCs6jNkBorQeLkbIomih
/mgvH15fJWtqvoSvygvY50XjihhjcLIL9jlP4ZZ3MUl1PhhfbfaM9c6kz+3aGzYNGmp56OOT4t67
KcbSmMbQ5rWEc4y+TjXWzwjrhrcoaj5WvmKLMR5VGNe+lBmo5JLTBIM14Vc8Pj9PIEmc6+LJHePU
iP0l0OoBB7iJcjpuFDoalHK9VJ7sMfYhl5MY23D0yV08YdaoF0n6q7cBjxHRr841AWb0wu1HnKep
I6OCVYCKwaJWiLGJp0gJVcxs0fQAQ4iH6KvbIIhxP7kF/0l5fgrF/xJjB7cqtRWKLolVRBV0R1Ms
+KAGsYBdwaU0+8Rij8D/sMXOcJXGIMlBEKmILjCIZJLixMVxnI84r2gwpmKosMJalf3vFMZ7GxI0
TyxlsgY4UbrkyN9M0wKM+xUtxlwUI1bbDj5ome6OLtCX5cir3s7e9g1vVHwxr7l/jo4xFmgJwY4q
WYAFxCVNpan3w66xzytaW473+Pi4NK2zvV1u35rtHigW668vIARy50zmI9ArjhkD0pt+GPgVBNN0
8mmK3F85zUre8JoIZzr8bk+WMSJJpDRN7AdQgE1LgRSNAG1C6cg3yAehdrS2nnLreKQ8oK15z+eK
P8akSF2b+osB/L2cdifdaXbjcf88iY/FjY7mrNfU5oNd2aICPHvmRtumLRd+l6pevUY5tMBSI6RH
hJdopZzgaMHZ/NzQ+8/b9IusomODB1YoyMiNKiyyQSCW56rKFqqnaAV2qUWk57XxTN4MSwFrDtEl
iPobAOYZ8VDzwC90ceKJnCVSEetD+ov3hs26O9dEGNlomzAVjLZQMZ9O6Hv9kexF67TJvnYnrHde
INVDh+3/Af52zkxek2VEQ1EKzT+PE9ndhYbRNPhfY+rZ9y6kpkuAQdkXaw2h/Lx/abNZkmu6zPuj
FM0odEM2GU0d/H6DJQFTcms/A9eO55TMCeU1McZdFQvjcqmys+qNjWWU+8xfjx9hujQpD5FiVtP+
UPrhtF5qtfWxjBPHeUIv9OI12a7bZ6AP8jiaTdNdE2K80zZL1LCZCCWoBAFB2EE+Hei+ywdMMciO
yscymn7w75UAfXz496skeqwYF6WZLiwhQCJEl7f19clHoeAeIPP4YAF4m9YIWEGmoidjqaPcraON
67wJH4OYUMo7ye+hz3uMMRZrjINGXWAXmYdc/WmnIlV9ElyxJKNJtd8WdV8mrNphjf+WR0zaPj+v
7dF6zVM0ZVuAt+F9z+xTf32zjLVZLMq+HRb4HlSdnMwulv1ja7uLjhsWzN0oduICtwkVIKw4YW60
Ah5c02cdCAk52ZknGXCyToD6wBNP2eccv2tKzKUqrWCYcQNK4xPcZyG1dGI6LSwN2kBhTqdENoEw
cUzMnNZfU2Uu1pSHTO/LXvVikwwJzZbiBamz8QH1ngkNS0b295NXb5l+kxUm7Lkw0JisAted7XRq
sSr9Ug2q6p1OEuCWCjQ8EomEjmrSs1tW1Ce2ikzs0WrczAde6LDkMM37AOZSsbwUbqKsqB76Mf0P
7B6WvdYVQyvIPhTRQn9tgUmCoVwuIg7l2QfsmnXmkuOqF4Q+Bet5TcsXVGjFN9PabhuknuFqEH35
aonoiwyPI287+myAe02auWkkZAMtDUH6/Fu2+8pT5JWGVvfGRx9cR+U34800LdHfJOgWT9cFZso4
pz4n4PrUVYxLl7BckeFdNHMwPoY6EtEA9TrsXorH4Bim5Pm5ew1R1/y8T28G8M1EbPaHHsNwlmGe
o9FBbxOf4Z+HkqXRlvgYBDy/op0Z+e/B2QKX2dyqQC4t7HA5YPTLXfyLyTYTLYeyoshY5Th5Ybev
QtCJiQrwPt1LMbckKiTUj52jri9TbWVwu1/HozISNO7w9GxGt2/oMu5DVumhj+k2HeE4cKkBmnEq
MdLq/Rqha4/KSvF+50D+XY/v68vOFVZfOndWjPcFjE9RYnvckMv4gsBVXzGG/AszrceXk7I+ber1
Z+AMLufS56R8mgzQsZMP+5sws3N71sMZuBoZ2sS8LnmIPJmioDNsMmdK4xzrTbhU3/4fZ9+15LqR
BPtFiIA3r90wBO1whhz3gpg5ZwjvPb7+JmZvrEgQl7haSauQVhEstKuursrKfLzLfrk6Js7sxuBk
iH2U+G7UMNhlwHZDidCjh073V2xjMOfY/lq/OPuXtUG819/6EkADgAxUIKwO0UOw8CnjpTf5FBFy
negZQm8mZEImn1JCwbLT2pI5qa4ZdjERlZP6XTBW4T9J6FPisnUrfKSDQqT2EqdmWB+DVve1jvhs
RjL+K892UlCQAC4wAhPoKgy2LSTkkkOj0qazmaimvHoqmL03GDlof3/iJbzo3LP6egi/dZGrAKrP
0r7KoMZ54l7Ki1DZvOaB8rfWdg5nZEfGzh3a1KfH8zYXJt4YnYSJ/SBzrRrnzIlh9QKxkxn8ZThD
2gwIZ0xK1APlduzpzALLclxCY849q2+MT+6iyIsVL9Iw4qQG2PgljFjdfZKF5z7T0xyywcwznyyk
vWfQ3Tgi/2yUKWVELqi52KkZc5J4mpemo1KOhyzcT7P5BmWw8JMXdv3HIX8UiQwifGIecEuXwcJe
FSfOeYgYdL7xmHOBpwFPf54PY2kyMzrGQBsp9ChWC4s8zuPN4cCpQF+SCsFQqNjfUZuptcoybNE5
J1el5i7dZy+iEZiKQiLUC/cGbQwgemh8WDiUvzv2kd3J5ioyNZA8HnZLzq7eig2E5EAiX1JhhUSK
ftqxKKhFJrFK0zolumm5VoDwOfDsl8jQZIA3EyuiwtPj2bhPQP/OBrptMBEgZ5q6SYlNO1l2eOeU
v2o+UcuQNN8oPn3nsV5oLwxbEzlbiH3ud/rE5sQ9qU3lJJ4oAGit/BE22lGi6/MS5dV9SenWyF1G
MwV3KDrvnBOSZPEKl55C3jeZ3niG/BRaaLZRnxTHkCCcDFogEzcwinwX0Ejww7/e4eOXAFoPRWlJ
4PAvtzeRlvdNxCcyhis4KPgfvg8joXRQ6omDDpu11y3stPvs+8TgZH7ZXCq8uJGcU1esqgpg6+Zv
vVN2g1Hs9/EJLtv0kR3kVwt27+OsW7tTrY2kyRIHM+6cNuFl8x7uUxIbEIsNPx3zLfRHsBxQBuPr
RXs6vkTHl+PCXp492f9MtDI5YWqURpxQqs4plQhbkoollcEc4ydENXDYj43d94+Mg0W/KnRcNRki
xJMMVO3WWsWKHnPaiJZzDJ6SrWP0JDCAaaLiGjThwJlCFMO1BvQDfcTNWJ9HL9fL5fF33Mc5k++Y
xJTQzlXTlGMc0AlYYQ7xaoPf0lD3dd+8BEaVk8tGNh7bvG+kndic7GjVYzjIBbvMSYdApW52WzP6
czL9kJzsHWk/RYF8yeaK36z7t+NqFRnK11evf50R5S5FtuNWnjpVKN4DXgz1PbwnJreH5uZu6fSI
dNA78uoiCTicmoP3Hu9FGq5Vq921HFlHRomnpLjS1tVnsC7oOueIvtTVNuvVrj9lkonoha5gnBqf
UkYrqXrrWCoJm/bF5UjQoduesR8vAjcObTJ0DdSceLuMY0ejw61bydS2gvwQTjnilHoPP2p0ELpA
TcpDgejvY2N3LzYNMkO4LRVFhtwhRD1vbcWsEqeajE0mVbQHP12yYVT0Qu2102M794nOX0PokIS0
nYBVnRiq/KAuciVAQEL0+Ln+bEKkV+WDdPni9choziuk/JVFMoH7LNKt2SlosAmVFClPyHpmSJlh
LsWAbHNTNhG0L0kszTmOUbYbDzL8jUcAcjuXYddqaZDCVjNiO47NyhRW7Tn8PI3+ggDMA+kv40V8
Sw+oVwFW841j025quoQvnrv6bz5EuP2QVM2VOk3wIblMxH2grWXH4GmnHmvlT0XjmmTtgq7BffZw
nOersU+Oa5j1bDeEMPm62XV69tc0Pz93m81mlYHNrjwkOMUyPfQ/pzIn9dmIT9yYFcg/cD0ny0na
2ROEcpooCdBERqfS7QRwXBqiACMxp8g16gz8VRvWPWQVRM3NWrPUiMrd3v/QOto2VqmZC1t9dJJ3
5xdXCNKlAE2g/3hiPdNEr65bOFGFOLsEPUo+dQO9NXlw+v5NR02QJYrz2QFjCWR0IfOc8OtSrh5V
ScCEYVorUK/lDg2mlk2TpRjgrryLn5c0JDnw9IQ0szyd08xxu76uvTOv7gEyoHFgC+ExY95lEeS3
icnQ2JBBB+C4r4nwoW6EgWKC+2wt8RspMAbNWYg2Z88b+skVAZ3loCT4dTlXg4ZsfZH6wHScB+bo
VXaXH8X23HVvJbJ7GVVTyuevfF8RoXxveD0YFKMZyPAatF+KQhv0KCtuqgsDyaIfpqW+5tMhNVt5
pwg6VOILv1qKF8fIYboxRlFwSMSLEBWdQmlcJXMgot24Z8FUHGghRO+igoCxSshQEzGlqmAkhZW7
tMcTLX6K3IWQ4jcgnX4ACBUkaJ3zIIiYYg6Vqo3LKJe8c5yghvekgoFfRxyX2O1XJert1wDmab18
HbIdl39UGYgyZDDLK99pSgFdCfJAl8wYLAWmWtFaGHObopEyX8Nzfo41yrmElZ9FjfhG0xusZMSK
CZFZznK2mko1swtt+S0b6LD37doh6EDnND1de7LpoEP9r4NExKnaORSSQ0FMBIbUvu59tdD+cv4+
PqKz7koTNFEFpGnc1ZPYyitrR2Id2TszAfUOOQneeaquPRrpJhjhKQ6QbgCPmJCng6hHq1A3sud1
aH4pXyvFlvTK1Fatu5jembkkFdTKwGIyvtnAZTJx3DHviYrbizhjw47LiD/Q7KlWWCIV7irPd83O
jykTkfRFTfWEWUnOS9GR5rmSaS0una57l4Jv4aFCiDAYWfxpGNyjypUMfeCfK3QmZ3bP6dEXVjj/
kQKzDzuShafCpTynM9J6jINaUgYN6VFScH2Dj0zG1iSahAbXvLXMUnR474yQYMYfOEuIW1CNvnWx
cRbkYdrG/tmzmXfPTJ2nMlixlxJP772TkwxN1SkJmT/DTxx+BuxOC9AswK74fw2C1vAdIrYQ2qsh
SyZM4uW06+Siagv/HPVP2guOj7SNzygz1P2RqX2w+JjFj4wM/KCzqpW/KM3CvTvzMgPRDCos3HjN
QRltMhE+Ew8F5zHBOQfAoKHlQFOFpj+l85YaTL9pczCKbBtS1HuEq0zx3KVm7hqtStJv9xBKO4dB
2GeWwSF4rgoqLSQhxqDu1t/cft24x648dNF55SCMX1ehXdejgY+LCS542Gnps8OSptIfn+uZB7KC
GwEVAQFKyiOzy63BvBjqvhq8+Bzw2wx6GF+sY9SBnrObdOc4JlyMf2KLFScQ75wGdMiJu4RguE9w
QmkbkuEg5mFRAeOmYaCTFAHbCGFyrq0EajdPzgcgXvCuevtW29GZdReulZmDemNvsgViGSLbTgB7
CXvRcN0BOfl4Vu/jmXFAImJ3RFIyBMRvJ7WLE05xtSQ5g73ShSDwpf3+/+hOG6OiyV65sTLZK5yD
rkrZLZJzo9r1sdsIZrXR1khWu8Uq1cUNUy+cnXEvTA0KmqpABAGIFn6aVADeo2IEwUvPTnGpPLOr
Xpt0+3jmZp6O4BK9sjEO+uoApP6ojZvDRma/Vzxhg418Yix2U/SoSj22NbdKIh5XcNeKKCnaZP4c
LXb5qqnSM2KJujeQ7UrAO14a3Cuz2Ek4t1bXtibHLGvyIJKGMj0rf9oCfoewG8/bhsErUx3k97Km
ZWNGqfF4gDN5VgSeiG9ldP7jVvploriazKDOhUTzlezsQVN+QAChvIeJ3TAmZIc9YduUehwa7JNw
yaOBIJ9dhSe3XjFHV9sy0qfPBYTnSO6uVMCxWiIFOh/TKFkpynvFvNalPZSGWtqNj2zLukdkgha9
HnFiQNP6xVnKld7vPuQocXmNxwrh9PQ9nCVC4/ltm589X5ekzzTZifXCQ+Te+8IEcgjIIMg8Xtxj
OHo1X1FSOoyjDfkZbN+k614KwAz8Z7aVVr2dHOXnx8tzX3LQVBC8CTLYpRA3IHNxaw5oOKFn2TI/
Ixna1EThaGN7heXVe9ku9eKZe5bQmK2FIeLNv3JuMUuHbfRDtwcaH4DTrCF7h3hlSnsRBHEbc36H
8XYA24ESzUX6H8jhljQ7p6TaU73KxIUb557Taxz1ldFJalLpWhboTRjddSf+/G1+By/RoEcbDowz
6wqNHaZBFQskJy+STYNm9XjS55ZYG18TOPfQHZse+qxsHIFrq/wsDXrmkLZTrbADqljT9OTLr6hU
svSxxV8m5rtZlnkMGgQgHHgDb5c50oTKyeseGk260Jkp6opJwhGON9RL/lqDqignmpEw1GH1KDE4
36xT0op0eAbOhvibXqYJKm9feYAcLt/riMwitBoVEA3yaBHRwaXlU/eTZLQDZKS2M7Df+rQedp23
KuKV/M2XtGFWeWZkeJssMmfdaw/gITmSzmFgCkjappuI63hfHRqpOHsCYauIRsVbEFM3N4uwp0L7
6acW67xqnhl+9NJzJ+pi+yL8oMgkSSDtp4kGBjdTUA0tXgUo75QAXBd2AxgVr7N4iqIUpqy0TveU
Tc3pqWbi/5SQz368SL/Nd5NFuhnFZFdyeZTJrCQXZ7S0+5quAHCk7ASwcg3b8jJ8Ay2BEpBjJT/Q
Anc/BtUOApNTLKeniroqAxoOa561er2X9aBatYmlDU8RuxUZI83MwqHesyQc0ifl038WMsMX3twW
ipIoLPeGexD/VI6hpFtoJDpvHbMpLEFey9pRwaPuJw+sItYZ/zXUrDI8hJw5MCsnNHmJFvsUb+5s
3weZETY5FT0yWGiU8PAr3pqRSCBTAea3ZW6whck1tG+fvO/a03ONRyoHfz21wL560sJ03vd2TjbF
eB9eeVK/KgW5UMXizK8De8e8H2orzkmEXJrF6iDv9IiM0JYMPxkke/F6NRKrsHxzqfwvjcs2XVYZ
TQOILkGEwv2+Bq6+I28YD8RkanEWDu1F+ZPu831leyYHEgj3FG/NBFozh54OZrh3ibKTrGAPBVWk
588ReaNgu4QkEQsNMvQasvQVWr7nlWTxpn8IFl6PMylIlbv+0snDqC9SISwZpTizSkmT8jK2a8sv
ybNkYVVD01uydx/93NqbpJfzrBOEwsXMcIfCLFGvGRVrB9CCqLpnOrZjcnvxEEG7uF7wwDNlmhvL
03KkkLByDJ+BvXEMX91NIz0PH+KuVWlZErn+GHobcUeqB+E6lbA1+JfHR52fufWuZ1qYHPU2lB1s
f8y0tuKp79IOSWeggd5dnATim6jJ6YKdbhIqfTi0XKdGuhHsEZzy+Dv+H3tTBpksmsFAzDdZAQmV
0DaOx+/Y5F/ysaTdJtGLweRlvD43OC7sqPcY2VlC6gv7lj11uZ4j0bKv/rIB1f4oqziOibTOrbQx
gpA4hCmJllMGzEa1Oe6a8NCeGM5qh61DKz3Wm73Lk/o7ODZwIutQd5SFMc2E71hbRQCmAGgKXvkt
RV+dN67tIy1W/PLct7rXIXi8yKlG1SRa1fyWZXMa5My+UP71qxlWEUMhp6BqSL5MVlRlm1jyJQd7
WTSciNSvXecR5dPbuM2LvMToOlNtGq0pSFOreDQrv77vaoy5yAOSwwTl2UN2p/zxKt6Uq12RvgEY
JGarIfgjNT6pBMuHYkFNk4hfiChmj+7VB0xycYFXey2bhuVZDO0IIFGE3XYV2mq56Ra8xEza73as
E68kD0nhCSrGyq53zCE4DSb7dQB1kEzjVTW2siHjV41t+/StBpVPbOOtRiKa0Mr4ykhuXiJ7BeUE
XFXUNZdeVTMvgpuFmBwgdAwKfSyOHxfaXLaKA5HI3fPjU3pPGIWbTEF6EQ8C9KbcnVI5kZH2rNzf
HR2UH7l0iqSVdIhD8K8qZ7nf5LXFZKYCJiEGiIldXiFPa1TdRwdexN5i/cPjD5rJ2IwfpOBNh89B
xWbM9F1vP9WN+kbG6iu4wmtv35kt4j5ETRU0QJntAAkfiaWqBhAPYZyniEp/o3WyBOCc24N4WoKV
Uca5A7Py7VcArSxnuVRhD4Kzv85Nx3sd0j9OCYCB0y28U+ZsoY9WUZRRLlic5i7zLAzbVvaqM/DY
1R8EMgwy3EgWov6AzPfC9PIzEYM6IlMBUlEQ1E7egJ5SNl065NVZaDcq965eGHAOKwrIf0joWoJU
UtU18jJc8+FCemXuPchdm56ca07O4sxPsupc/OG+Q0GgQq+LEk0rFeRRPi1JLerpiyxZ3b4UfZoA
ZZAWG3XpoT1TAgYi7GoKJoc+TdoUosZldYaysH0KXiS4uQ/FelGRLD4oOr9wxGYd6rW9yTluxMzN
WA72HHYNscGQ3+XQmM0CVFyOVWurNeVCwnJUaVbKSWsWvOls5KVxwoi7/71AJiuuCYOTMlVdnesY
BZVsk4mGmFOn22WVZBRaQEsObQA5ceTTwl4bf3kanV5bnix4n9QyV6LF6ByULakTBMVKTOPBcFlU
An/CUh+qryT/E/cvZb3hNdvt3+KKdh+PP+OeAWYsBSJCFuBTWFb4DZiuPErIeZ0UKZiAHkHwE1jQ
RZ1PaL7rA6Kds8+Luj9KqOH4JkfPkh1vVCMwalKuJJtfOgLjiO9mBGU2EZngkbVyPJ1Xn+KFfi3k
KVx6E372uyY3kGZUx8xI30JMc/hi0k0o2opH/XfuoLZ6mq0eT8Zv9Hf3BWAdRYJAxe2uTNaEH2XX
+TIuz9x7akhPLRKCFR8RkTVYf4N3CiBOpQW8cNmZ/QbcIpYToSQf/FR4ba2LAnUw/x2CuzvPpVJH
Fd8CfLBpj4+/cs4jIqf334+cnNDMyXktkDBNRUr6nPq4XeNNnqFM61JEjY+N3bdWjftD46F8ACp7
LMskvJK4GPqmZYErkIIgSyb2gH4BPDT1/j089bZnIPW3UK+aPRlXJif7oFaSEOxVZXmuQmQT8XD1
nH0S6IGy8BiYKSDejm18LFxtuKIOUmiP/45NA9VItq3RFifoyNob6IuwwVy6FUB0FhkJKKUfz+vs
Io6I3t+WdhBD3pqOkqhRsropz+qaO7RuRIsBVoL6ECkLF+h4Gd/t6StLkwXkhjbTIg+WqgRE8m3C
SKZb5m+PhzNTxhmn8p/xTNbMFQKuEUGmdkZK7cx8y5cgXyXAcAhbOSFsanu70llIJs5EgOCqFzlO
5jSJhy7H7RTWre+KSiOBnrryjAC+Mcw+JGFhj/w+SCfTd2Nl4hJqp1N9kGSV53bdU9Gof/KRCzvT
61VuVHr05G6E7w5JOY6yZkN9/F2grd0YrN2hD7bbhy9LCPmZrYNdA0LfsVqmogfvdtxaISFzGzDl
OWrffAVS282xQVuqbwp4Q7dN979M85W5yf5pfS/KB8Ypz3nyU6cQV1G/s9BfOA6zaymiIWhcThk6
K7djQgQeDBWkec+1RkPnEgvopgiXAMFzRjhVxc3CckjwS5OlzLiuZvogqM+uY7giFHMrkJ0vtZXN
bhjAftDOhfILr07vEKaQRQaRYn0u9MjudE4XfzxwkA5oSy3QJmmotk9jWz2ENp6M3jNYxkFvSIUD
oBWGuOL1glwen80Z5A8g/sjzs0g1oMo7zYNpraNqeZrWZy4huZWfuW+21l1Do6VZIcelUCSl0XAs
sqDx0KXtBo1XiinSTYPGsI7km2jpop/bwdcfNFltJRy0OhGT+qxwz75M02jDtGs/9HU1IK7oEsDR
kM4wY5XwQrse3nlLhtjGq9wvuMa5CwACRhra4lAAke8eMh3XFWrTFPV5E6PQDu4wuzkMK+W5P/To
hkZyPTJi0mz1bM3tioVrfMYv39ged+vV5eMIudqELFalQ1F94HZVly7c3eN+nrouSCaNQDeolyjK
xCf3g1hm8VDXZyEG0KzbVdnGqVdR+SQ65sIWG53AtSltxOGghxE1DqD48A+3g/EbTlVq0W3PbqtX
74AzAZJlAViRgPxxh0bOfuuCjUalrb5CYfGx8bu8E+oPIvo2gEwCilRVpqjVoUvFIYvy5pQG9vuA
I1Z9OweQfbfbdOE2mG7cX0syqoQQZUEOaKry2US1k0YBX5/qiPBtvM5aducFUBLzqmPQ20DOLkzs
dJP8xyDICkfYDJr3Ji5L9lk+qAq1PjE88sHoG2zEcsG/z5oYceMovQOTMwXlQEo8SkLNb05RjEov
76H55V86999BoPkQ8CNJQyF88sSTNY9JYr9oTtwgm4z2lAshcd18YRx3ZYfRDCAkWJqxz5HVhNs9
WMs11wyjmUKXrWKrWupaXbev6tpdcXqiM4Zi+NC0yW2OalZqZ/va9lY8aeHvFjbk9KIZvwRoOZEV
URYD6/dkwNyglgOCpeaEQou/wotKBR0BiRnIJW08dsVu+dSuv9NNierHvzetasjLQMQCiRl8x2QS
2ChQCy3sTjIqCb7R71Kowwf7+jkUX6TyJNZ2w+9k/klKjGAPpr0F+1OXg5GrwFYhPSrgEod20cS8
lnl5kObdyfc9mjPAPapnVKNK0S6VhZerMK7nrc8ZbQlo7ACOA/jQyXqrrci0rlvDlsISXK1acBSb
nYhiHYOeZvhzVL+UJtYDvOBkxYpFjzbVX6c0ZKEgffHmleswe23LTYRed2ETclaaGE5AsorK3Bow
3BeuWsupwYVAO+bi0t1z7zJvP3+yUlLhtEyhYKoqxebRA8sRVPzc51C7RCHRBBJpNPr8X3YHB1Ct
CDAFNuhkY/qe6ISe13SnUNWrclUaQr3JNs2aF43sLeVeevAkaXYT7qWPGujA/8U6VGbwuEYkok0D
V/T6Vwo7VN2pLp7FrqYF+o97h+A4EwewR4EjfLZK1AJ5GJsJDC6lafvKqd3Cd4wTe7tvNPRC40qE
l0C0KU72qAzEDB6WHXtis5ChGS/GiDX7ZMEJjK+PGytAcABoDcZ/Fn0iqELenoQ85Zm+Q0v2KVJD
IkS7vjdb9okLjMeTeteri9MGO6jB/9qBF7+1g23khD7+86k7aC9pQcp1Z5cU5eCTs1UZUrikWcfb
7Udr9xtv7XMLvv3uRvw1r+DiBZBqTJnemm+UBsp6KcxLW7fb+a2R+R8Nh3IiNwJyh4XR3pUPf0cr
IoqFf5VEIDhvzfW13OE1AnNcdsq5lZKvysSIBegwBcQvFVoN2cqDiHIZZ7ugrr/8vPyC/hUNeitf
cvOzKwzcpCxjI+EhP5l5YQiTlBu/pStAXtxF1hDsCuYpFBZHPU7idC8BHinIPPrs4N4nkzxIuYjC
qc+dpNIQ+2NyEhOqMs/xMz/W9z28YYped+tDx3AEICY9DOOFkH1umdGIBOwMj1wF6ARu511WnUxp
s4g7Re1l0KwqOvI1TLJgn49OUs4uhD13WclxnTGvKppCoDMg311jaZ+EnaOwIBoEHwp53UDB5vNw
sE92A2rq7VutA+xNXjw0Ua6Or4+P1Ny6XtuezHYslLzmeuPJ7fZ1+VpscoD+q8F6bOUOn/c7RFUC
rA3B3Vhjup3SOoj9tlIS7rTD2MAOKVp450DejpgptUD2b1khGKLtE0dCYyBgszsLBv76Grvue3JZ
pBC6e7j+54MQQ4HVB0s9RUc1ihNEueywJ70BpXJKT5+7z/f3XUgHWputlevRvrA2q5eX/f4Itq23
x/NxV3gYzcOHQZVUUyF9eNc12wKM3IUld1JKozzHoGuI5IIKyL8HSQ65Q4HwiCCPzfARK8lae1ow
P3fGFCDycCmCrO2OgyvuGxehZcGdBKQ0I8C7i1XhRcArHbXms2tjNCqfO14yKglihaEutKc8HpXQ
Hn/G6DOmJ33kjuXh3QQRwIDbTaGgLSn0xI478bKZRkbeoqr9lb3yodm0Zx/BzGNzvyX5qT1A8eHE
0EKJat7EhxW1pJZZyHEnOd2HHFRQraHTcBvvoQ9ftegAGKSVEOmdY2qOXmbn4FWE4p0cWp18EmIi
u1tZoh3Eh4LBYBsKfbi4+Aa2K7LTbjeUCeljI1sS/rurGY1bBcElFgseCe93/naW+q4Cs0eBo4NY
wXsfNj6KYuKKA8PWywVMiI/naGZjKKgEApc8qv/eEagA9xZGDDRpT8I7kOngoP55/PszS37z+5Ml
GGQ3TwS/Aof6X6Q/JPTq2s1GlazVYzN3kflYQ/1nGNN4RENpJWh6DOMTbxC91+uF87swTVNgTaz0
bp4z+H1Od3Rtx308/vy7Qh3W/Ob7J2teSX3Dyg1+f+SHVPC/di+uG5t4Pk0XbM1cADemJg8LTWgz
JdNgytl9+4a0C46Px7I0VWOAepX5yXxHEvrx9/mLZ6JWv9hns2Rg/O9XBvw+rGtp3FIhQT8aGbYq
2o30eou++8vIO7DMCrewiX8pW68sDo6XtMCuiZAfKqHyppEDR/ACAzjkD7B0Rm92+9VlCUQ1E5Tc
rNO45a+MokVRKOIYw4R4hUyZr5X6/PfxSs1dSvAxSC8hPYgX0/SNGTJyGXajeNaO3SUvHE3XDamf
AojIbdqFqtfMAb0xNdkVge93ipj0kHL7CDeKIfqE3ywRrS7ZmGwMrUG2whNgg81pSYm3r5cmbLyg
JheKitcVHgTofMGbfHJ2vEhhKybixq0HRB0FaMACRW1PluzcvZ7HFrIrO5PZghIELzK4Rk8uytbi
l+3aghU+AUK7X2J5GH/p0Ygmc8aEmVMkPkYENn5n4Sk6ux5Xo5jEgHggSWkY4LfjkgAb224X80FL
8zQ5I2IqFVk56imdoOv6DOi4aAroK0ielw7jjAe4WZDxsF4dRhmw9mLwYGjjPpvfIRWMVl8IjmbO
+42J8ROuTLgSuhUCBtz+8nrnbhy9MVqbXbgmZ3z/tY0pwCoAO6ocgArx5D/XVvSq6UuynLMGEGKD
aggxtjINc5XA5R0AqxBOEE53AXx+7LGWfn7yQIZmUZaKMX6+vARPqTX0kEZ/bGEu+gL27J8RTG5i
1eH4yoEDGBv2U4Jd9dyRn7VmvayihQVfGszEmSh9mjQdMp0nXUL2pKbpaWEos6cDArOoPKIf5C5J
E4Wx19Qc+OzB4ZoSn/yUOr+o6zZzG4/J7/8amSxJlfR5E7Uw4umZof3rNOLoCK9+fbIarJJLeV/j
11O8lHlqgm5HgkjVUhR8V+BH/HVjZ7IWbuA3YZmA312HKvDxNbElk1tx7SIZ8qwfuRrPxLG3g9DC
aWE8Y+wSQxH+lFn6wrLPut0rGxOXjvVgUz/AWF5fkZYH8gPxCrS8K5fw2+PxuARVvcP2Tedu3OdX
jkuT/crpcLuf/JW9U57p+QUaSZv3vb49Xx4PbdZFXo1s4u7TIStaP9QQWh4jU7S3AzjcloazNHsT
Ty96YRqoFUYT2CXxt+vL8fEY5kL9m6028fM92pIho4vl2W3cfWKfTs8V+B7Igpn5jaaB/AzUkDxw
+LeLMoRqUlSSNCqTJuiO/EFjzDldYtmbM8JJKKvhkger3BRd14BlJFBTD8S6VLV6g8PLCCwApFiI
I+Yc5bWZ6aHJ0GHW11BEUC1/hbe65S4Aj+f21bWByYlxSldhqgEGgIK55Gf+/U+w7peO5Zw3vjYy
OSZO2lZ9x8IIG0GPsSTCMbXlA7d29XKV/g/3/LWtyUEJcnAdyR1s8Ra3dVapvRTOzy8JaoAKamFA
Xky8PniPwOrcQd9j0NBHSkQ7GBATLZyUue0F4gsJGURkcLTf9rwrx1LJTRAWjiDgBfQu6MVbskE2
hmYUOVF4sQ1kUV//F4vIuajAniP9Ps33D6zbVylkFU4+SXfEXaed1a2bPV0BeXiU9L+MWdPusLRa
dxoYowcFU89/zU62Rp86gcMEqgAtCl1iSfCSoPUN7Hb65Qh+t8sFnYf4s1ypwKZK4DRbim5/s7HT
V8D1B0z2CwtN1EZJ8QGY6cHEFfj6WunhTjHI09PzM7d/uXiGZ1xWfx/PNz9e33d2R4gKumbHrpPJ
yU4ap43ZLBivQ1hGb2V8lsGZm4Gaeb2nBofldk4B6nXAEJPFUc+95n5BKv/X+uTYSw3vBxUP66+v
sL4xuZA6tmy71scabXIv4Lz19cRaArjNxhrXZierDVULrpJLmHVAC6b+TdYQLB0VXB7P7ezhuZra
yZJ2fiaybgErrKwfRhbSjuAZyXkLQexsDuF6NJP7Uimrmoka2CnX4ERMya59rndSpANbdfy74EPF
ucv52tjkVgursGKkCMbE3ZgoayMirJwn7fkbDGOfrRG8OTrC9bHju8OIm00sP6XcyMGcUT+DiFNF
mKfkBxSgrv5yWZ+/zig1LFy80hgq3u1p1F9RBkaBR5InrrFyWlkK1fY/Id77e2QrSFIpRLVGPtBu
NS7FybbFp54DBJ2lYWyQP39CkJVDBrhYZUYFuGWpB4aK7b9e/b2MCS3XTOglsy6Xv4s+b975IPkP
SIMERMcUhCPwbpT2MZJApcEfs20HMZxTanmm91bYZmmVxLWdP4kl0LV/AL+inupo2bYfb9Y7HPav
B7z6iMkuCro4DYcIHyEcoq2AZtboJd6FZ22Xw5prepv8aYlacfQtd+sEkAJqjuh2wxPpNkLKW6UQ
snxASjdrMjoSQ1EEUtnCMZwN9wROYBGDQY4KdIC3ZrJWTdHEl0M56h3Nr/ZgtyLgGTrAVcbCzpsN
xK9NTRwL3zKCHCupeAJEbbClt8T2KJdb2udFCQDC5Alodi6q6eryAvXRXPx0bXjiaxoVhKzC/yHt
WnvkxLXtL0LiaeArFFXVVXR3+pFOJl9QOg/AgM3TgH/9Xc6V7nRRqFDmnjlHR5rRZJeNvb0fa60t
a/u1jfMIty8kIAxsObRrIBwmcOGRMgFO83VgoRY5WtvRHNgjV77WXRM48xfav8z00NjO4ctUApps
tIHNtlpWK0sDXQj9bwDw8P9L6C6b7JmKXuivZ9+JukPyA7JB/HFLoXvlJbqwsvBrpd3XwkTe9kqd
3+l3bQgFprzIfTn9nH/2kKtws80u0/XTi9uuuChQLXYc013cuKISpWshHX2tMW4kKa29L9+6DL12
0O1SFtaifQHYurPDxPmcmfuN+3694EvriwXXfTNMjTDGV13sJNgPTW/tE54HtX1X93ZI3GNbmGdI
Mm3YvX5AYNdzIGVmQY1RtxcBx1jOgzd7HLCkeV+Kk+Z2geQSqM06souHbP7d+nuaQj5sOjsOZnb4
7jOgvIeeh4n42Q8b79lKKICfAxFAxSgGjvXPW/IhwrXT1HQLv51e3R+d/STbp0YeufZN/CYCsgsv
eEOH45Y85IqbuDS62IPcRtxr2IBmaXofeUYXtUMgprhxMZySHuf5q9ZDJujO4+M73830cTQgS6jl
gWTfZ/u+Z583vol6EC8d8eXvWXhIvRFjjtM/vcpmN7OzW+Bh5BFhIHs+pcanOTAp323ipP7Eltdm
IVID+QSUmJbUS1mOvDHEOL3qJzMNXfvZ7aZDajqHrv5GvX8sd9+Q6oGW0OR/8cFHnPh93d0V8s4S
91YZVs2nyRiDPnu15gOxH7282Qit1Lpv/cDFdxIZKG2dDgQgHa2vta9lh3zIzhoz5cZtvCICAxmL
Y/jvViy+gFvMmQY5z+k1bd+K5MWF3jOqoODhF/VeI68uyIPzzgLsCVtQndomNJN7rXumxlNbvhjm
Xk//2TgTa97JBYwPhAk0w0FYu3w1nVzWnpUa06tf5t4UsaouwtQu7O/+7Mk9c5pfPbDhj63TJJFu
TGeNAiWJNvb3sfSqjSKk8kUfvgNoDtDNV4wKCMlh1N0flMHHS5p1Wdfyto/Lcu80x29zcUiOHXgw
dpT/ZU34jy3wFYGbARAJkOLlujFocpqTfogLXQtKww995ofV3k7njcOlDs9iUfB/gIRAgFRVcBaP
aTJ1IKUY5hD3g3hLvbna+75mbRjxV7YOmrcEO4idU7Tjy884KDmBdOhk3DpcEyGx5hKsAybs9zIp
637nUI1ZDxOG/JVnCu7Ks29lnn8oBCnde55w0Fi81vJkYPsY7YbXaCI/rb526ihx3Pyb51DjlSe6
AZmhye/B2e8G+8Eax2LYNZrRPFctA7u1r7n/xqfM+s1n3vxwelM+AkhcvLLCbJ/KftaiMk0w3cR2
rfpFmJOwgsHiJd/Vchif6TxUj+AkQdGRur42RMIamx8m48V7NSf5K02ykgUOq/lTUki7DGvpkHur
1pssmgVEBsKmzbOvWWHq6LEJdJJBox/nvSk74R+AiCshpCp4kb/anGUccEp/vm/tVrP3WW5qJ+By
rHeSUB2axby3dOix5uWTqDTJHliuYQiN1Oe0jzIUFaFQUEFsONXz4qt0Bf82up17R/Vm/go/WEBi
gw6MhxZrve+MlmUTdRUX0O0E8j+PSszqekkbU+igpoLztqsco6Fh3zM8zWXWd1XQDCb5DCHHaYg6
RjnwrSDOfc9y7hTHYZrBFkgGSPAKnTYVNFubnu/8DglvVDTUTwKoKY3/5Czl8m7A3pHAESPmvsxT
Wm1hN5fJorpLYLmquZsYVg3xReVjPtzb3KRZZ47TGEMomU2hMQveodJKxmyvS38sdwmcxvPQcqiD
VaWfv/S8d3NsiIWJuGLg+BRG4wvM7piN6ntSl8AOuQXEJE0MSAEm04C4I3bFscnOrIknohJqu0VY
k7wC0K1w+3uvcFE4ymfIDISJ5SoZIzxG91C1q6K2ls2PIZFts/MN2f/S6pQVOya8HFqyI5QEFTI7
O4PeCIecV5V2NIayGvYg8bfTofdbIBStspxYAPym+zx1o67vtNlJIaA+yRkzwZ0ulXUAoTwXhPq2
9eaNqF9d3oULAbEI1WXFjYGs3MKF0FnUGSPzGI+kDvvxQKxsL5pfWrkFNl7WGNSXhAQKCnIG5BNt
a5miehoaZYOeTrFHU+NZamQKfL8je4hD6XgbGoBxh6mnQcM8JNnQRdoNiavtuTs3oDP60Di1G7pF
BljxoNAScFD3hmIfgrdFCDtZU0F6u5piC9Xp0HIxwq8k5Pfth3ARr2LlyEyxvaCAgn4Ela7LMzwN
Q8eH3JYxcZ09RqGGmdufho6g+jH/wojeDYe9Zk7xKhCNEt81lxh2KYmwuUz1mAMZ/DgkNkbm1Di8
VTuLT7ySbmhhAH10e43X5whPkGpTIBMB+Wj5SJRe547dpMk4r6kfOcNQHfHeDic853zHQYjZSALU
G3p5bpU9fDLkkBjs4S7Oregmjo+a6XFGczdMU7u+94Um0IUV2kZit8ge/3w+MDh0HS4aTBl9EcK5
Iwp0rUn1WHeS+c4h7LvZe+NhyiG9YCdSPjBi9GFpaM3+9p6uXBklgw42KF54VT1XCdgH56drmFPG
TUvG09SEfmNGuieO4+A/gRUezjb0LqdX0QP9at3lvMNMMInRW3WyBQZbVpbVDijpXXSa0PVHnXfx
OxBzdr7omRFDnl8PBUd4FbgjERiXwSCBgMmBEOVvSQhXCYF4maMSQwXIkflQ4F+Z0qAaxa8md+1w
MHp2rgZdu9d1KT/3YwcCdla1OzQjyjvWTv6RNVn9goZ0H8xsTvasos2Dl/L+5fbmXt98rElJQFk+
ghrQDxd7W+dm3ZmDHlvT/FCbzZe+tuy/P6QEx9THtiE9QaPl0kY95y1Gz8gplmnf35uYKLXDec7f
XXPwj7eXc30fgPxCLcAA/hNVlSXHorJEzjOrNmNeNHbgO/187CpZhfbUTxv3Yc0U6mAopkE/Cy/G
cucY4XRC9BCjmELGsEsOgB7fXs11yIktU90UMIIV2nrhljEuL1O5jhW3et6czb4DXVM45JkB+X5G
RAB870AghjmRNPTljLnxt+0vc3qcePUDQI1T/4WS0aIY1vpl61joWsXGtHeKcQ4SH/MeinfNtnf+
HHUQtbEl9F/0cS9SHrL57r/8AMi0o6iJ4iZGnF8eHa/yLL8iagfsajdMaYSRtmGpNyfXlm+G/rkx
mjvmWjHVvEd97AKRdxsefeUzI/RC+gb7rhoQfvkLmgH2Z2HA7fFKfG4Nm5+oW3o2pC4SVOlur3fl
g6voAFQ5dV2sP+WOD55utFzaU7vX40q3Wo4QXWLql7DtvVt049uo5UnUmaLYMxf9JUuitHDb/vXz
BVquZSGOUCNzgDK/XKyXTVqC06RDc9jwz86ciwinvENMS8pvjGl/ydJV58v8I+hjoEXpQb3h0l5i
aLpsfEePc0bJ0TUYO6WJV+691BSfyiKpHrRkRD2Cu81WgVkt5fLlxP5in00bhVilGXpp2iwTb/QE
llqaWZhw/2mm8xtXUp/DCI6S/5Tx7LWj4JbbW5W765dUmfY8pJPqQVu+pBDDyCYP6l9xozMVFKAe
9w+nsU2KAHDmMO8Ot7/qstqstvnCoDrjH46VlWNmuT3AoN+Mgdb8U3jFvrOqR8xRDCDMdsqz/MQa
SOqPrrFhe+X6QImG4PsiFkNCYF6alkVpZURrzJhUXrUzi9RAl0hUONVOsWHq+imzbdcmYF+rNjuq
DpemZhBZAZ1nZrzH6JONYHJZVlJb+PEPX75heQ0+GzJ+M544RxIesGk4eYzcy6T8qefdQw9aolY0
d3WTP48yi8z3cRRfqN9BJUqLkgJcIB0wa/rbbCAlO5JPtz/xysW1EbojKlNBJ57Ay7V7M3FrOvVm
7FjgzhIe5s03ysawgNTRbUvK5S/uzYWlxVkaZFolbIQlN4tqDVI/aENm5fnzbStb61ncToC+CIYC
jmZcFGKni/ue9PvEuav9rZlSq4ZQM4SHR0sGIvOXGwd1PL+bktaMWec/jO032td7b3TAitwAja8Z
wgOKyR5QNQE/cBEuOHSaQI/2zLik5Y6R77wmR8saI61wN87q2j1AaolcDp1b4LoXTtVPXGjt2KkV
O7Rnx9StPiOO2BLoXgkNMGoH64EcARTJMBfscuMMAO6NtCyM2OqSNBy9YbzrSiOVQUvMAYPRHRkR
jE06tp4asoLRxtGMMBT6sX7/2bddsbG914tGS0t5cvSq8W4u49g+02yRtYUed50pA9HJ7oAmVLG7
fSyvvRlGE2OwArI7SMFDWPFy0UXh4vXEh4wrQe8kSe77frhLyUZkef0+IICFq7QwvAFViaX6TT9X
WqFn0ogLE6pmGHfc1A6qePKMWWTfoSn2ZG0JiF4fTrTNMC4PEvcYsAD/ebmuyvZHX6B+HduMyScD
8uu7giXk5JFBxtpItvR9Vr4WuvMWAjv0QLHKxa3TUPDxuGwR1vUmO2ecYJYLycCJvv25rs0QtMWQ
i6uROkDmLMIZ2qKBnOuTHfPKxnAju+gOI0///r4BOIYwHVBXdFZxLi43r9TaQmQdrGR2BTzThIoO
Hypv41ZfHz1YUbqa8FFK1mRx36RbsWTqLTv2pqSJkTpCGwhB61PTdVtgtWsXj2MMa2qgFug0y6is
qwyZ05I6sVb39ODUFV4snenHqjStA1rI81umDVuv99r6FHMP7yyq7BDMutxFUIiTivHeifPWBnsy
GyjFpFtUmO3A7njq/PXRAAUeis7w+XCSSG4uzXE2D7UcGyeWVeOEnpDDfuj6LVGYtUWpQSlIRVEv
uFJs8etCyAb8gthNWcDlo19A4YSaG15p7Xshe4e4Bq6SaS6p9pUNBUyzr0icezmGCAi7vCOlNR69
hGdHv0czAAJGaXT7bq0sDcQCJcaJjpIDJvBiA20yCX+wnbggtdh5WYYuczHWwWz4/YaplfgVKAkl
N4nVKQmRxceyZqdo7cR34sZzywOvZu0MJRxyJEY7xIPbpneszIbjrBErtEeTnqtpNjYxG+qGXUY+
mCSqQyrMRiET6mSLG5hPItVFwkjs6wxZwXTq7TSy2T+khHKeEXADCssEnYvAql7czaRhbb/xnkM0
CRIGqDuof/4hhq9bX08TqTtxVrgg8XbZtLMzTCVD7F1v7PeqKeTa6BVCYBY5yqWpdNJcbRg8EnsE
5PqzY3XT+InOeYlJ65qYrI2e5LWXxjgXFMRtyCYR211iYaqyzBobgwhijWMSc1u63a96SvSN7OB6
UcoKogMHvULELIuIspNEg3fVSWy2XvvdFL61Ly20u4K86LawEKsrQpxnQjsFLnQpdM5dAPtKDfqQ
fp+N0Bq1uhEDGDGP1t54FFYNQdQCzVwoeUGF4fJLGY3nsE7gS+GxZm9l4lZHjIqvNyQllsolSH7U
66bEyf6gO7wFDLCjaPhwkiexk/r8q19XfgCxce2xHVtxGkZHP6eTNE5s0uaIQnd+X1C9OnRVNTw3
RnlnU1qGepFgrDJtkoOnCfubDvjjF1rP9aObjWQn2r746aK1uOHmV746pmiCFopPAeGz5TxEd2yR
+uddErtVmoQ8RTmVVM6LU25C4q/rCbicf+YJAi6JusIi6h7cCR1Yx0ziHs8X5sboWfaV4K2GJCnT
8h8NJ80rxqc2mC5DRIZJk8XI30ThGFtLXuIP1ddCgIpwGCcCLfFlM4eXJvTzaObFiUfprqb69Npq
md/vvLTYN9RNjgLTt3dFhbCuhbJR1M/JQ1757eOYjcV9WXhvdkutcwnHv5GmrnwOhC+Ix8DRxYFd
TlzTjUH4/ZB6sTeQ+ZWkaEvyKq2fJIotG1fj+lFENocpj5jeCyEjkPgur0Y/qCoXq4v70a9CUv2w
wBlqB3BdMUPxb4deYct9MI8hUQTpPqAjl0qSs5V2g8Pd6p57D8RvA0NCx+rb3z64quWA6iCq6PBT
y2IwloLuWgE5c8nQma0m46cNFbWQpKhZ3bZ0lQ2ADoz+JKgQuDfQUVi4SqvwmZWlvLxP8Jg+lkWu
Sq+ZG5aJQ0+4OmJ/2556vi8eVgVEgcASPhi6g/Bll58qU7O6B3TX71ml2y8zyiw7YQ9gw2fjL5n0
DtApvdwZmeU/m/rENqxfZVuwjsAdhW74B3QnFqsdmqS32l7we1Gk9j1lkEKqzWk6dFn/q9Cy/JFn
ehtmfmG83F721QlVhhHoKmQQ3opl784aKiuVlc/vgR70ZWBZKaZ4aUmSQsccqiPTvpJ9+4vW0/y3
txCG4aBQaUauh77PwlXlGIohmJHV94NkwJkgooxwnPLAK8d+49W9Dt2ULai4AqYIDwzY0eW3pQ6D
qJsFjSenGZMda2s/7ieEaQY3jE8y07PfHgD3p6SfgE5z09z8ZPgTO97e6SVMEDEFfoWaxoAmopq0
pz7Fh+Bp9NIMUIa6vpdGS15sDbAV3ZkUesHFtF8TU7joOLO9DpHPl8oZnDHIITT2NPO+DKRfkBOg
+u6+T/x3M5VsL33IJJAWs8CKvv5++7deucg/PxUdBzReUGhbeu86F45f5219XyTUjkoMpWaIsg81
86z325auggdYgh9GNxO4QfTcF9kx2j6FQTTg4KRv5LuGCOjb6lO14YfV9bm83Op2Ke4eoKqqDXi5
9bnXJU1OGgsd0KQvdo1gJqq/Lame+k6nY0hY70x3t1d2vYdQgIAelQpgVVlj4fuRi88lbjWJG1um
8oU1BQbNMOCLmsd64pjl9bfmbLSFdZws3Odr0S9nsEbZD6UXF+MAoJWLrq13D1Vo3QlyPUu7v0Zr
KPgZbpSa0IdXbFnrqu22a7TZc+PULDD7LNE9KvYM4p3pRmR+vY8Q7VEqS1B0UZjexeXFkZFtwXIv
ngDxC0G3yPIAULHiZUwyZ0tY+vo4XhpbvAKo4GUOg7RTPADfEyCjgsbpRL2/9vZI3QDiQ0kI6BuA
gy+Po9fxTFZCc+O8EebBki1GO+MUiSC3ARgfR0x2IE4PDmtrkWIDZHTt8BGGouKFzg+CBYTUl7a7
hM7t6GR+LL1pV4vknE850AHdqxTGodFeb5/Klf2ENhjk0SC4DpLuslaZ9jMfKSLEeGjK2Q1mRy+1
sPdI4W+EC1enBOpXyHEgowoQpioZXS7L9hoDOUjNY50Ux9zFe20Ohhb55lbfbMvQ4qUmjWclzOEY
wEcERl/85uOTW+cbb8XVtmE1yBB1B3qTaAv84cB8eCqSZO6yPJk4YEM93VPOX5k+VBsV3lUjf+BW
KJyD2Kz++QcjbaaVWuJhlOAgcgAZnXTIH/SUMbbhfFftQL/2fwfCY/b6pR3HL1Ey8j0eT2me3I0V
RvGgr7ylGrw813jVcaYRxgDUBR7CsseX9ZWn5MmcM5nDGsTDYaBBQqPWnQ9T+peuHbYA04Pwmqk0
24Htv1zRSGbXqZ3EOZf6J6+fwmbn9v3u9s25Chf+GCGq4eejAAIYyaWRuZxVpcInZ50SDRjWjL5J
22VvAinRqZn99GuPXPUkgdE7pJbMQ8/q7C/6QNInMrWYxad5LGjttDuxumzDqbJ/cO5bmJtH7ZRs
BAzL+FX9WLAukJz/keNfprjI7xLqSUbO6ZtbR3vnYETiXvxze0uWzDoAQNCbQqUBE1nRkEB99nJL
akvOrVeV3hngvipMbMbBv/S1ED2f9oCO4LRjc4s5C1Pj7aiXFw+kAwVB6wlLURIckhM3vSZKXJ49
uF2X3Ltazl9bnffPZeXVu3EetYOUWUJ3bZfqu743/CEg86B0NF3gu4PMAKJ3w3MtYxMsCgqGLqBl
wHyibrpwKABXV3KSxDvb5YzE8GCY3Z02fCtQ37i9fVuGFvFnrc/AdXSudxbyDGgD5q1aQZU/FuLt
P9jBM4oKIaraaGpefiVpsr7PbdhxnTnQJIl8ln+r7SaapLu/bWrl0iM9/NfUwrXMZOB6lXneufeH
T0lF3txm38/3vaMHpjlu+MstY4sPpbmQSTOhJHgusKx0d6+1z8d+Sy1j7SP5eBAhNoBMAWWqy80z
yyG3BFDfUJmWLBytit11vPWO3jw82O5sbHyrpW9Whw/wDxd8ecWoXIqg68LKEoPD3Nj6U1AQNuxa
M2cbJ29JDUIGgVFACOAMF7w4SFssjkSBmhf13SaLRzOvMYPISRPMzMl68aVLhYtBNu5ofu/GTvnS
ucymcOpAnwn1yeznsOD+8Dp4Ost2bQoJ7wB1dSu1gpkXthVY6SzfBanKJ8IwJDtihW0mCJ9Sy/ih
1y3mZejz0I7eDk0fpLO5mTZbXbEr50cMtMTA9oVLUsjQxcWqLHuSDnW0MyD8zWfhBuSICWQaxfSn
jY28ymSxkYhwIZSu+B8uyhWXx6PuCGWeN6QxpCz7ffPQBOxdkV+rx3rr/bk6GgDzonFpolSG5PsK
jm3MQ564xpTGPgUmR3hPQPQf7RZjVnWmBb3xTTSY7mJRdMaqLxJ/i+K624OIZm0Lu3l18y5/irtY
dYVyjcHzMY177VRhnqk5NIcS6rcjxn1p7PCXPuWPMTCkMDYeELRlv3bs+exk/ZzGefklt7RIzL9F
9lpi6oiYvt42tYwl8TVdXTWuXHxNReq5/JpaX1iAo8s0NmizM5PTBJ7DnG1osVx5FDBSUfXA84L8
V4WUl0Z8hwtT524et5V3PyRviVEcxgwCwsNGZnEFT8JyYAlrAfUWvstbOEjh+0mSYURObBva2XH5
GFnIM/rG4i9jA1JfMfEpKg0n3ZPUKD5Nmdft5wx652PmiQP4OOaTPgK2zg2E1g0il08JwvrHgVnP
XIA4CoDyuKkyv7I9GLaO+BekLfUJVF3wQxRsJ+CO5GNO4wzUG/vOSOPJuUO/t/rkn4xi53zvfibJ
bp88sV/4zbe/v/qzP5YlYBC2kUHD/+LjLKuphCVZZ6AxEQ8Y2o35wTyWT5BX8OlhGjFI57axK7DM
pbUryeI5B4S9sWCtoT+ztLnL63lnSvsAN7N3fTCR5rOA0D/7Al9aunJjravm0RwGE0BN4EI95nKj
G9B/2ll3aGxUIrAbDlBagvalIwJQlYJGn/AsOJ8c55+0/TJ09i6jQOjd3oIVP+J//AmLq8CNonAK
h2C/5+8pfXPnHvrnO9HrobWFtFp5E5RWFBAZ6POpNP9ytdnk2tDWwmqT+Tg2v6cE4qbiWwWWo5l+
dophI8e6PsVQDcLOqg4AIoc/1K0Pp3hkVl+25pDFRh4Lj4StB6UVYMKd6v32Fq68QLBkIv0BtAtQ
/WVa4iV5alJE0LHYOxCQa+7LoAkzghFn3caBvfaOqJqpWQiAtOBtXVZtR63WPW5bGSpapmJcYCLK
52rLyFJOAqEJrMALq1oMinTLliw1OokOYprHYzTFyYmEz8SO0p22a3dbc9vXPtJHU4s4gZYM3NAS
phr+S9PC9In5577dyMSuiCpqQQAUQ0bKRMxlLXtOhM5dzlmXx+aheba+6hHYeEHr7p+a93JSci2f
b5+Itc/00d4iYi2a2THpAHvc6MKy3pUZWk/zVnnz2lVermpxnwpn7jDDDlZyGeXRHhgnI2qf/F+b
c1auwx7g65FmwiO7KOAuA3DNTS03IU4OLsoX16o+6Sk/cDd79tpiX0s/zFkXtvZXP4WWgNe3j3LW
fjfgoWrD8fa+rjhMZFBIDJFaA5aA5V+6kAZhdO1WFY3dR+ORvHk/ye4H3+lHDPDEX7eNrR3Nj7bU
R/7gP+Q0176CW8UdO9UmCE3ue9sMwThtaUStnRbcZ0QISDiQ7Cq/+cFQmTdZU3ojjYlGQ4aRdoMD
ZSG6EfNctZ/VJQBVAgV/TGVVmcelGQUHSFknaYyG8xP9RE7AhFbP1TNGAsSY17vjBbTmj8OGx1rb
RTXVBHQClP1R8ry0mtlcy6Rt0zjVhwDThgLQnQPUaIS9EWqtei2F91OTD6CBswxSXeTxBo5pHn91
9mQO5HnE8O4y6u6QAG3Ew6vn8KOtxatZSzoZpQZbI4Qv/eBbF3xBlABRwj4cNx7otcv30dQiIO5a
CKehOpzHXeRE/+kPB3AKHWUgcPB6XX4d3RBmlibgOHS0h4pVNQYqMNv9/UUCJvf/jCxWgOzQIHJq
EU5iEjap+8fa4kHhP6Xtljj36l6hiu/6SNNQeVscNhOCI75fDDSmbgWVGY0+6hr0uG4vZ/W5B/gK
QQWGZqGMv7AyNbxu2xL3dTbFdGgzA8+kL51dC4Aw2hPej1mzdPRMnTLq2eRHyehvDey7jtoQIwPi
B6kIXGXkMJffDen8RNA/hB/MnWyn+d65BQ09ynTr99zVzm6ykVvcXvaal/LhPcAQho4ekDSXJhNp
t1NSqItM/QOKNfKI5LcIKVRtNzZ4xWUgugHMAXg+cLGXbXBS60MzsrSIDec3x/4hJLCKNlRE2r9e
0oWhxYdMs2GobarR2DHLCBj1UzI6MQQxottmVt5plWuC/gKVEUWBvNy5FCx9UeVFEeej30R1wtIx
mKX/TiiGSqIZifHXUIQOeuaNKVj+4yYEauXTXfyAxaeTWt4iueFF3Bn6V1PTD4PuPJazdkx0MgaT
Zz9QYn1p0uY4q5llaHECP0kb6M9QSLpOZYWxpkAm725vy9qvQo0NbgdtbnB3F7+KcWDxoO5QxFmL
EQsTjUr57NbORoVy7TCh3YauM8p6KBItctmGWtkADJtae3ffNN8z69Ew86OPQs3fLwfz0FCKAjIT
DntxJXPUoXLdL7Ecq40MG/Rg971r/rqlA0H+j1aWDnuw3DHpqiIeIgIMRMY+G90vDo7159urUWfy
Mg1Xw2wwE9AHthb4qcVqRkv4dGxlGWumz8JW1Bwp6RjdNrJ2Aj4aWSxmdvraTrlexlkJYVeTBf/h
frso16EUBg44wp/Li1elLeY5OzWeg+6rWb5R89jS37eXsHa80IlCjgkNWcgoLPIXo6kSCEo0MJE+
VMnzVNwNyY5Ud7etrH0NgGDx2ABUgKk9i41qhsRpJwce0YI89S+Q17rQccBz3nC8a3kSgLH/2lm8
1G1Xc200siKuv5aIBrUsSDDwOBFJoKd92Db6IanKU1k3gZzj0s0emGFv3Ne11/XiNyw+Gu/KoXZ1
/AYUwdhPdK3IL++f+tx6u4xH2dPtjV15R9UEAUVjBl4e9bnLE4KsMO+ckRYx1+I5rx6nEpMru+NY
QIq23qJmrRx3FFBRKsB0bjyiS2T+0OZ26lKjwMhsGfTkd4rhTqXrbFyqlRMJCg/Qs+j5o4JmLE6k
0JpsTNoZ39B71zGdVEv30KHBR9zCs64uB8VgsMOAWLsafEVTb2i6ycQzPbSBydNQytPMtjCPK0df
NVEV+0nxKK3FcsaG5R11XbhVj+A0pqHetf9hx/Dp0bMGdscGuv7yEJRjR9O+I0XctD9y+SQElMig
Cli0L7cP29qXATEPtGkcNQRui6cIQzEwOM7xsRTEwdaYQScoDa3yAKmujYu89mngKBR2Ewkf5DEu
V4RGDwaFDmkZOxhIPNhffCj1uPTvMzvlKhSOVwmdLDHuhWhEUokORkgepF7kp49Gdt+UW+iSlfAJ
rSSF5FLNJCBsF4sBq2TqKtjpiiTI8yJq2/yuIA3Gr8aCp6ds8E4gQhxuf6y1FA/2wGzBscCLfsUe
q4Z2lqOBxyk2n8AYGAL9wB49qKvshp+iACRv46Ndl0cVfuJfg4vjUesUBKtCGXw1o3KnfZYRi6yN
l2TNiEKnAQ2HJAm0wsvNLBypV5WYy1gan4oJg+vNGni//U+7/rKxfypCWEQQDl5F1A+B80e9d3Gr
KET7AV20SpBVgiryMC5nj6m87pv8hRF381bPYu1ufbS2OPFMrxsNdVMcRpECVf5up9Cb1Ltwuziq
/qRb61IO60O1RvLUyBzNxg4OZ+mWx+kbnkY2Rj0JeRGK4pzTfVfvhuZU7G9vqXJ1tyyrW//Bck0s
q5p8E6ym+zqLp6j72Q2B9/7/M7K4bSKVMk9dfLapO3yj34t/JGRJn2/bWHNPIEIjdUbwD8jK0obe
ZoM/l1Xc9fQnB/mmk2AzkW73/zOzeDq0Tp+yWauquO6cI2PZnSznb65Nt8KmteUgBPwDVkeWsXSE
gLolFpNFFY9gQQcD6DX7YkxVo8HZqqatvYZ4PwByUrqKCM0vjwBQIwBAGayKfYuS0EhA1CWYeX17
31buEiD3yMiAI0VhaBlBTGnr+6OEj0BtOcwcCAl0ZojWKDBxG5b+pL6LIw0mMJyegeY9mjSLa+t6
jVcO3lTGdDgNXRY4/YNZfmn4YaiBvPihi9Ocv1fpd7SeG8MJ534rvFhdqxLxQTFH6egsImuatNya
Rhx3rh9dJG11vh+TPEy3gqU/Z/pqpeipIPwDcA2cycsvl3XQdsT/qhjai3s7lLv36oShT4GFujWL
nLBAe+X2Z1zf3A8mF4dFFulc2GNeoesh9vppjPQoD7I++GScmrvpwEJnw+LKRSC6C/a4j2QImA91
ej84KMPgji90uMakrA4cemDoTmnZp9vLWvGC0GexlXic+l5L5aGB1OB99EkZY4AdqLsHWRphaz31
yZvWbZTMVx5LhLVQ7rDBP4HO08Lh9lBmbpwCt41B/CYQVUohCUirQzXb0109IJ+swMG8z8HA/A87
qaY3K86BKigsnmkUa0yzwn9i146F+DXEVPw9gAR0M+DV0eOHK4Fw2uXHskTC6yzNsnjo32vA8HUH
VMjhVIG66qMRffujrZwMVGQBHAH+TdHLFvccGmYd0eScxzKrQ9acutTGwO2NZG7lLiM6RAgNAC/S
8WVdFiKflVk4Nvph9lMlh53u/CY+ehp/jx5RPK9/7SyORe5mCAxttMNc55kk7m7QvlP+DFD3hndc
Oenw8ei7KdeIM7gICD3DmVrI1uYxJE8jDwnDLncMtOYNBJ9V8U2K2tj4TKs7+H8WgRm+PBN2Z1g1
eAd5XLtlaCP9N+kzg8YqwTih/3AgPlhausOypsxgCVqKXQIo1fg/pF3XbuTIkv0iAvTmNWnLqUoS
S+6FkNrQe8+v30PNbk9VFm8RfReD6W5AgILpIiMjTpzDYoDy59AqK4+UxY13YYfygVpbDjNlYLhP
S1TwhMiQUjwj14hB5rNCOXcEMkjPiIAOIkFHnSX0r3mxpGYAUVTSYGtc7HRCv/ZMXTYCZCKadYBK
pBcn7muJ7SNks1CFnWT/Nxi1f95flAV/h2H8a4FalM734zbhYCFmazMRP8Hgq1es4jDcAbwFBp52
+n2DS0PCSxhV+e8nPk2Q0GoRWoBlGESp95iBGYEdq5f7Jm43gDDftgAyzRANTN71lgbnjzdwKXw4
U6h6HsSkab6GtdrI7cTNRkANN7MBA5tOGelqJZ5a5Mn3eeFZiSY9RMI5lMVdMAzHIG1A16I494d1
e1IB7ccFgVounBF86vWwKo8RNWC40z2atEmHi2g4+arbRX/tEK7NUMdHbLWkYdo83aODAPzKSvsw
FQ/yGkpubTDU7RAWXhNUWYF7VjaTRApJWCPDmJYJqbRf9+ft1qdiQHNhCdU7BWViakC8xiRqxPYp
EEFHLyxeGnDbFEONYQFDG8jGfWtL+wJUA0igz/JlaEy4XiWPbRkUChBJBxEq+yGSY8zwUoqNXlbN
b/Q7rSdlbrb7fHpRMkM0Ozcp0ux5jK80AzsV7V5MosqoAdE0wNSVO0I7rHEFLZhC7ADmBuAWEMDT
zwQF2Kp8DLhuH4cepJKG5G2AMqs1KVJr35/GGzeBKx2wiJniY25lYqmLsPJkninLrtujpGowSmEE
yUpaZP4NVw782gKNjUi9RK6rAmPBaWVI27KtCYuVNWVx4wC8F+kMW/GWKNWaMcQDd74/wNtk02wf
VzzqpgC+Qq3jeqMEas5lCEK7ffdD5B9FfcMpkETKgPEEc6Ze6fXKeG825rc9JEzw5kJxh+5zUtNc
jksV4x1qPf8VAA0FHvrWmJiVa/7muFF2qHF1pReg5ZOHncHypZIovOsblfDArxblF3ej8u+IqKMm
tGLEexpGhB1fvoBYdhP+0qBzVZmhfv7NGrG1smZrQ5t/fvHY8f0wgJgODB6mH6fAgMbiyuV44xXn
uQP7NzKfqBrjCrs2gIjdr/sSczf9yEN90nPeMO9vuzULlDPMC2Qc03kX1PIuAa2pV0ugNgVD8o/7
dm5fotRQKAeP7u2WLyUBxyt8imojrE6iSBpn73WkSAi0IV4HaI9LkD78fxqePcvFIhVS6U+JD8PS
kdcKyNT2VlDqr70lsI60fa8+C7Iyp4v78GLV5p9fWJyaMuYCDqvWsC+xcBD9l0RYoX1ZM0Ft9dwL
2TGMRMymcOqGr1495MLHysTdZG+pFaN2N3CLU5rOmy8OUgO0X1qgi29FTWKjedIy2+NXHMWSiwcj
IhrSET/jTUqNCSzpkQDu1W7PhgNhPVzGwppK2tK0XZqghlQHaKeO/LDf8wPpN/IuXLns14Yw+9yL
lYcYQwYbGEITffDNMeqeVtZkzQB1DQYCx9SlGPR7D9mHYoPGgTJ4ED57tzuoD+zuHB4jPXm8b3Rl
0miK96TxAZ1V/H6fZKWRc6WeA5+YrWm7LVoB3waIDudsizr//GLqihDcA0mGpfEGnScAAlQrvnTp
vgPJ1B8D1PYCiU6f1E3c77OfwG7okeTWqd11ZhXa4lopYtHb4YkGXRAVxT6Qw1yPJsgSjweTUL8f
uQ92piG3kKEiAYHEqqqLH1ikldEtRS9/DM490pTBLh6aSpkN6oWgs6GufDVgaekhLYMM2co2X57K
/x0djN1cS23cq1HeI5E5/tYIGX5/riA5F3YDiJDwxkU/BsJjOkZXW6VHMxv2XFE9ZpGbBIcxcu9v
64VBXJmgLqQ8LwolBtnpnufe8+QnjmuZH2v0/5+4fOXYzluLCi2vTM2n+mJv822BrmNIvOzTpEai
41NQ3wcoiHBrb9BlOyj2ohT7rXFxbWd2bn0n4AxhC2i9qmcqEnlQhhG1tR2wEPlgRP9aohzdzIDB
jQoOU5NHegy9HjFjzFjQGW8g8srsLfg8kEarSKlARFMDlud6VD478qNaJD0w7i3JxIn0yH7d3wuL
Ewftnu9nNPgMKecjccLUxAU2dM9u09K3QJlIRNkRh9S5b2hp3pCwRkUZXTCoy1M7QS0HqReTdkDT
f0vCYZMUr2r2PufXuPbv43ukx1Gen/UjZhzI9bQledSHoZAPwMl3bs2QjDOLUgfeJP5raBKI9C4t
UYOCbJ7fs2I97KF4ACYqIQr0tsrWHtK3qKDZDKAG+B+VQwTG1wMC3ZOvSCEUBBtBL/as6eU2yziD
TKbELjf5Wnfukn+4NEdtu16FxCkzYKkCId7JPxneN8LxlfdNjrOBMv5LOhe8964GR63WiLykNsQY
nNRFRpqzJIVq819yHwKkhoIebiXghQGkQTvH9QxGGjNkUT0NLpBd0BOUMnGj+vJa4YKauBsr1N2X
xUESCgk09aS3qLdBpdJzoFl8gqge07/dP050QwNti+6ek6NKSJkatmJmz6TvagpSsg/5g8/2Iapq
TUeC2Ike8uGZHx/wsl2rdtFouX/soxgLEiu83G+Kl0GolgI43wYX/eFgljPSziTgmJM20QFdv6r1
cn+83ziki5vkxh511DI5U0Is8uCKdtI8S5PRQUjTgmJzhlpeZvfO+IX/ndAa8SezSWxDNu9/wrcM
4b1PoHxlN+ecagmyPir7nqjHBk0+edaZeeTUaFmNdgoaL3ouPLZxY1T5u9x8jgDtTdkGBUNdzXdx
8CsvTRlig8OuKRpEJ09TZse19KAy0DtUe71gTnVTbhqZ2/Zir48r9YDlTQPEkoqsP/AHtLf3Gllu
20AZXKhLsLpnz/9VGwjD4u9AHypr4O1ga9yfN8rz/7NygOR9s9SipEN5r2LU0GPJM4M7AOYmGkVe
oqDjj2JIejA5G54yTuB8Q9P6fbPLO+bCLuXGhtJvZDGWB7fm8brvjDDrLQnxgeidUOCJxdjqmVeu
sP3u0Gqb3gcBmEZCnsi9ZATyWxoD9Sv1egglzmyXr3wd3bDzz6woqOSCFVPGo48KWxMV4ltTh6Wo
xIjI4c+keEB+L1FRddqAo0jpGVJtvdWiA82a+o/dmXlnTiUCsks9BBNGRBOqj9WQgs6KZLC/gGlE
9iDgrmaGp43E9xPI3pmMt6uQM+AOReEia8GBA2JqQ5JOwk6BWLp8GvNtAWbl+4u2NC14BQF0hrQq
mELokKeT+0z2CrV1q+EhhXRRET5hrw5iqMddBp1A1y9IP+7X5NEX9ihatATwAaKtBbRB9KwoZQaV
NKZzJ/al5nJ7ku06L60hS02h/7sHy7wCsAXiMvCUoLRDAwU0LUWrg6h2rjgcCzEgXf8SM5bMIyu/
Q6+M+LQypVQ24x97M34UcBbwztH0pp3IZNLECZ07xm3+PAw+bxawixZvUWfRJmQKCYRsQizmM+/3
yjbJoF95/xsWLkaQ9AIABCZNPGxoUehCTBK+CrXOfVIDHhlmkbBoomR+JlOlJ2tdtd8FR8pPAwIM
TBJ8HAsqSeqqSCatZbJU7t1YHrOHSZSYp0RpGKgXxr4MCpUm3w4tdrxQVKPhN2BbzlD3z0atNcNx
4vfMpEJkURZGffRAsoXwuLBaJVL1tinbXRuqZ+hGCobCj7I+KWD87rwi00sNzgwit40pQPqz4urC
ZtqAs5geup/i2IikBXu3JbIjUsF1K8DfSEI5rbj4pY0MnwcqENRAAOilNvIQsKUfpjHSIkn2Cv71
R5H5UvrHrnyohfP9RaXz9t8bC4BhIA5QX4TUGBW5JWrTg5sl713RMzVxA63SjcZBbysoSNH/7kA6
CDTY61j3eqowQBWvldFpWNH/fgDCYsjrohhIoyyLrvUnhSl7txQtb1DttgysWQK2yA2QH+6qaZOF
2xSVfFn8wbbPeQuC41IGXcxbFvmn+7OxtMVl8DlDqxKqDngGXkeYUjZJnSgVvct4H2X7Y9SOcUEq
mSj5w2qATqU8/hk3Ck+ohQO4DUT1tS2QjaV9kLW9yzfRF2CYJFZkxGDhUf7RMYUOBeCWX0EDLS/2
hU3qNvWrgS9yvutdwWN+CKodeXZe4Ar1t3lS24C3GGMLNh1uIF42GXyzipabJ/DmVKOPRZtLzSxY
pK8HPRUN2Cy5pndTcSdGm7LdS8khbo9Q623McNBzdOlUxY6L4EInIztMa0xMiyt88QHU0aratBTH
ebcJAWNKSUoGKbO8kwjy8BbUYkomrsT4ayOeP+gieYIrXI4iGcscjdzDwNWbMtX2UruWf1y8c3GA
/8ws9WxhekioaRFmdmRqh4tLg8WrvJA3ITMQyNghWzPrvQVWJJFUsu8fm/+wr/4Yp3Os3sAr/Shi
kE1iHWRZL0xk29U3czo/185K0LW8glBGxFU/SzZQe5jxKiTZa9hS0veSdZr4OQO+c3wSvBdtxdTy
pM7Eg8JsDe/O68ULA3/gQ7bq3T771YcHGUzVHl7vmYH2NeTCcs/6nTe//5vJRCcW+Kpncvyb6Clv
MrbpcEhb3F0q6HYsCc+lAlrLOqORTnLUttm0jRP8um/4m6r45nBeGKauAuhVqUku9TicExj4nkBV
eZ5YwE0K+ED4wWDWL84jwoYQs/Mhk7Hp+0PRqI6G4K5vIh2ypJtIdIPyVLLPvNeC/thGrmtAUq3l
OxKLjtqtvChnf3Hvk6kooS77ZmhzzBW4hZKNigyb3zsNs9azuDQ1SKuB5XLm1ES4R/mtYOjzdoJY
hRtpB8kKzKzVhbog6Ysn2bIPeWsjAS8AmIeTr/qsVS6TofFh8kiueSeeOeAFL+cHEJltK2BPTsNk
94Iz4H1/fwUXjgbwOyyagMCxjtcI9ZXoRA64gplnw06n7eA9SsIGIujGKB5LaY3hcNkYhAlAN4zb
ku7D8MJpiJlUwjnMQIDs+EIPZQIixz9Y9OBnXbQSfS6sNMb2rznKvwEyzoHKXexdjVR7z7aU8b+a
vD8GaABFNEgStMbZ3i2SWi9Z2RyzT3/r29KEHrd+jZh+3pjUxr0czrfnubgWSqboxXrEcHYS6Vam
6hu3cu+XUy5SLIQmzjr8cj569gCE45Ua+RZxk/mlUYmNUTdHpiFKs1FxUryBBVGTCCRPday8asuH
zSEe11LUdPpzDncwYPTZAZ2HXiS6HRf8y7yP/jXsTTY/aYpXPARjMivIN7yiq/0Yv3ec9AvBvbKV
orrKiNRmfwm8/ucb0CeJDwD6FVpQ1+68E4tWCwRs2aJ8DPgn1NIhDS77vi7ym/sncelGnMld/pii
4oyoHHKtEmScjlI5lpnTvJXIh45hvWeZbfijkozo4IGHxVtTgV/cWHg5fGcHUNyiPKIQe15VcQwM
t7lKGK2HVvEQNWtbbCGsmZ+9f8zMP7/Yv/WQFdGoer3Ljo4ajlZX73J9KCrSvvutXbXHdqdOBNRE
yQjyyeyTW5ng7+a1mz1+8QHUWjYFF1WJFCAZvBmszoX8Rkhis7VrvTkdJUuwPhgyGYeIJaPx0CVO
ow92o+MVkTuPK2s9r+XNp4gius3VOfVA07b43pi2qCYhIZc8DNApBwaFBZloZSTVWxTZiP9ILT6V
b03dEGHSvelBa58avfXe738ITcj5z/6++BDqSVHGeT6lYY600LHLyRvmn3uqU6dRIE5gp1AWTbAi
T0qkd3i38v1+ip+4ymomvY5boyktMIDExwAdqtlf0kn982XI3uOBNyeaaSLvGiGwpobh4Apd/hZq
5c+x2QXp5/3xL64D+rFmSnkwRtOPC1VoRomLsA7ZwDHI6oI82WNDQ64yM/caMF6u4QcXz9pcSARu
GhcufdYyVDz6tI0GF2Qf0Vaop/hzDKJspZ988ahdWKGO2qAJXqJwJeYubsU9RIv9XSEEgZVLjfZ8
fwa/pYRutjJKKwh2NEic0xQpastmVdhgChFPdVZjjVve5m00zZ8ZK7CLN+wWa/hhRBt2W5vjeMxt
f/8ab0ZL+2gtf1OYrcXZvZX9Dj4lRa/bDf7szOfQSvS1gGApONfwUP/zrZQHAD8rEAUFPEDEByQf
ycAhK+AdoPkT8zxRS8fzn5rDf5OJuzJLeXYPfByh3GArM8UhZD9y77kTNmp2lAADS08FBy9zf1EW
1/9inNQLMo9VLg7UZHCVLhy3+TBUZt521UZWw7Wu66VkDAaHFNaszohzSg2uAstz6ofV4OZmv20s
3s5OnMH8kJ/n1QUt/l62Mrt27g9w8dxeGKUG2DHD3JaQwX8yvbeDIlioF1Uu7qs6kEiQCz4BAFhZ
CfeWb+gLq1RAmYJNT80CDJXvc3NwpGYCtPlYOdBTq7IDmI94D1ldk0nXvMbyev6ZY/pRybWIND1U
tl1Wao483g0oMKlMv+IM/8Px+NcMfRkkUIprmwKFLg1p/lOsqXrHbkOP8MpP/73LAqJwz8xa7LlU
mkDan5+5JNE6LdGA8dTjY64FjZ4bso6farqCnGkTQjE3NOCMN9Iw6Y1nAZ5sV5lvAIFkiNypzt61
+rNUNsynz/zmhx0413RZXHuyLJXOrj6O2t5cxXRZLOAopZ7pR3bdPjaRq4rG2G9StAboEC/PDSne
Ra1KGlAcaX+f2L2yT+10JtSgb81g6YvM10MzzfexYjZFpSvFWv1/8b2Ee1eARB0YmGjROEbIuk6s
cGt44hs/OnL7LjNg27HvH93/sNz/mqHCTU/2s2kGT7gRY4mgaUApRFSfm/SIVh+zRLMSQh4eUBHV
SLDXJGwIFXC1HPFHqjhsfhyYgiThjos7nQ+5lTO+NgfUzRkyYqnyXTO44IjTxTjQM8+SmPyxXSVA
XHacF9NNXUaDlysdx7a4FeLcisJ9rD2UZfReaCctcjK/2E3suzA9pew2ahyvbQ3wXm4ZdV9qa4D1
pUGDrgAXxixFeaPmG6pBM0j5CPeilMOnGHazHXEwhkLm9l2aSmuzPG9aOma4NChQT4FGE6OgBIjA
f6jlk8A2BES4bWiF+Tbl18oFS3cFSossSJ1nlkSagUQdG4Efcg8n+NPPv+pgw4IuvC0Vu/+6v7OX
DKHGjmQPr6ElmO668hipV2cmM3coS2Mq4MSY9lxUvTPl4VEV17z1Qn0PKCckNSG/N+tLUZ5hjPE+
9zqURqdcseP23A8pRNo6XW23grbTCm4rhL+17C+7Wr/j8kuz1CXoc40QS4EyuiEYQuptWL7Fa5wP
S9vjwgRdI5+kYcwzBpqMXf3Wd8eqGqC3Z4WJSNTYreK123Vp3ZA15YBCACIDHADXu5EJvVJgcmZ0
mwBpnBjPPuWRbx21b50AlcK/3SRovAf1G/wfit1Q2rs25qvVEAUBVDBFAFYqq+M/hY+cJ0q8cm/c
nulrO/QRU+MoCX3YYbRto3xMyluBXtCn+4O5fc1cG6FcedMlEGCMgIwB0qHUedFjt0w+stZ9KwsP
d5iBeNpc/UE2lU5vQ+xwZDtA5V1p4PRB/UL0M/DgpDUnxvBrSIt0m/yND38y40sq7ZTx54gMQhEw
hgTUQClGTtD8CMJfIqAN4zZTC4cXN3xu+Lhp+raH0sTKtNzu3+vvpeYeaPFQUnqgztL8NE6PjVMb
nUzQyiL7K6jhNUvUAqQAqqBdBpYqZROom1gqzdh/RV+ezkYs0BormL0FbA1GhgsC6TD0l6JL+3r3
YlBMEA8aRhYnB6ELnLowq+55EAZS9u1zBrYg1eprlvTxRAAqiURWR4MtCT27YTdtp3PZZ5SBj7BH
SWnDrzWp38bJMtw86h/gAFNRHqY+r+9AkzrU/Ig6COeZalWOJC7AL9zF0a+VPblwvuYrRQESDtzQ
N7xWQs6pNWA+vCtWuKIHnUOvV24q47MmPUHqpiiPnRyQmHmufAldkETKHwvmsQHMKPwdSbsoiH6k
6k8FfW/Q7G7fIELJtL6VNysbZOUzaZ0QnyvgwjyRdzsx5i1Q0pqNUoZbJFzjUzA2a+0g35wG1zc7
7j8AXGYq07nYRj0hQMGWpDGwrO4uJ0inleQo619fX6L+ddq/vr6+v78/PHxuz0ixkd89SfSff70s
sI88Dvr7Zp4duhW0CGS5B02r5AZ74CyIbA+WZIER6eDbod3sBNuzhKfUnhx5w5n5UTZZW4lIso3O
q7Tdt/fzrEKmzPzrkN24aV0PNV+VE2ieuRKACcRqIDjlg9yKea+dNYjiQqocZU3cJ2AgmaHCtPIM
F0RKWLWK7LLb4F2zJgekLg+ZKYMj/P4Ec/P1Ti/wTLcDekn0rNyk5UZWiISx1WQ3J8dRBzO4/nb0
yS+RlMZp/74NSE9e7pv8xq7cmESbFDhk5viNJiVT0BpRgItcdo3doTq5R+vDOhiJPupaSL6szRGt
08S1CNzKU31yHEd3tqZpkwiDNx53K/fqwoMQU33xNVT8E0wom7N5IbsKCc28M+ozgHyhGzm6Xu6H
bYJs0nYN2rRmVKCqytjREKIdMAV4cL7oH+NXmZjCq7CfHqBo1r00UJJ+9p9X5n2+pu7MOw3gZMMI
T/CgxLwbB+PjcLSOx8ywjoHOkI+SfM2TbqVQmyP5pnowMO/PEdE/eZIfnUfp1BJnZSPQujIIPeep
BzEMXinazI13fftUWSL741DLrndonw5WtU9Ca//KW5ppo+9H5349At/5e9wqa/DExU1/YXj2shel
C6gAIT3Mw/DEGbyeH7TnqrPLGO9/qxHe7k/7QpYJowRB1HdftIiWoGtjA+g78pBtcMJSMu077dxP
IO84Df7Be1VCPXoKIDy2MrW3ITCgwZB4AiMU2gygQ3RtE0TETB8OvuoWWFHJPBd27qwM6/ZuvjYx
hzIXc5iFUFLuPU9xWVvcAnBrRlZoMnpHXl9RTXNEZxWKsWaROqkAIrRC4jOKOxid0eu+wzxUu/jM
PfFGbmGDOtnBW3GP31UJ6syAyBVATw0Sw+BcoLaozJUj7yc1RgmO/G4X6JpZ6l+BAb5yPSEo/1u5
lZGn0i63pV0fgIaw5jlIbZ+w1lNihE5kDOQk2RWJzOgRLNkkJvPXt/hXYYdGQhj9FfBFvd9Jm+TA
bBrdtzw92JTgyX9mLHVlRIs742JA1G6U0yoNGaVSXKOw/Mdzflzr4/suEFBTBkS6CnpGEITOirTX
G0NBmb5JO0VxG0PUhZ13Yp4KK7IwY+bkxB+BMTn+tra519qqiLrLrWAXkMZu7BiL6D3xmAeQezve
Q79+ry64QNRq8HoBtnKB7iFSuzBTk1B1oTJntuZHtVGsac+bxHeTUPde75+RhdQYsBEX5qgzAnNp
MmWR6rYm+tMBzbcUE3kgopmfuRFakR2YiKmJYty3Szdvzo71yi51UnyvDsRKwDBlW902m/whJAPp
QCPwWm46u3vwzPsGF/zpN9pag2gFWEno3s2pghB3lAyq69mRITjNDgtrsU654nPWzFDBqADRMGRN
YQZhoDNs/EfNjpxCV97vj2YBPAFtFoDH/2841LMjgcSzUva96r5lGzTgWPEjELFP/kHeT3YLhQwF
VySSmu/cmuH5F9NHB8xz0E1HKxX4WqkBygjl80QaVbfZl1v5U94mRmWKhmKPz/EP6XR/mPPmo41B
egHZCxGYX4Vm32Ejr+T6LtBcoTRDkcBDoYjmoz1gTZ9jKZpF9vlfS9R8+o0QQAwv0lwtMHtdCoBr
3deCEbfPstlzOr8S0s0u7HZgMtQtwC4Etz1vo4ubqUbrSjOlmeZm++hZfuaNNcmz5Zn7Y4Cu9kNI
kBu92YB8YBwgw5/8PWuJK5t9edbw0IBWlgSWQDp9D1CKpnRyqbnigf0st/zP6jeIzEz+iV95Uy5a
QpQwg3PQpIok1vWEtakntkrTay7oM8qn6IcC+TQLxUywO0+fysq2W3ROl9aoHEcTy10oea2G9NwM
F0OTTP7oP3KHaqc8sLFefUB6kk/J2gt/4eKbQ6E/g6Ru8ggNzB7Pwax2BK/Bs/iT+9WusR8vOahL
G9TlquWFwoVxpyGgDTrSf6Ij7Fj9zq1mhTxjodag4g5H7w9eo2g8omEHXOhBhSnNPNeIa5Kc+vOG
P42GLun1njO34TE53/cVC4kiGASAi0MuBk3GNItkwnYZozYwyG4VUtoBnqTSrsX9GaAqDJ55wlsp
MACCDsFSvd31X6ssKItze/EF1NxCe9iHmBW+oDLQ0PVIFDOwhK/aljevD7wBco/35BzZa+KKt74E
OIi5eAZMCZibROqhNqpVyoEMynMVdrI8flNW3Hb6zTS9dX+Cl+xALR1zC6bEWSLh+ghWclnXbVEz
LqsVW8ShP8rJVxxQvnVmwQ/sSoAw/7YrDykiucAhi4EXAtio6OaxUYgh81HEvJswcMJxX2VGDnUG
kxdaYSXeFG/WDWl4UNahHAX1rBlBez0yPgA8ZpwEyWWmB67cssVOjTaFRhR0onnMq+f9DKFkEh1Y
wEz852k4STmR+DOiNF0R7OEn63+2juI9F4k+nTlUsPH3r+ozzx1Nfe4rnUXPk78bByiOeZbnG21t
NGhekCGdBP6/lLSvcUKazpRLBOYpamDnId4J/gpC5+ZKwChxhSKunIUNb+4cEfIsaTa/KLNA9cyy
HiF0qiCNGIE4wUzCqHQCvvDNsh29lZ2zZFkVZ+Z/aNCA7HjeWRe3nSgNYAdkKtmVBwZ93QP45X2B
Lzb1gEkOJS21lTrOHiVtXCv0Ly3t3KGExCxCJRRbqHujZ6rSh4KCDPgNcBIcYTxobMRbKTsLHCkO
aWC1+RZE6XJ0mPxtpB4zLdZL7sD2Oss5AaNPIEv+0sbdNFl1RXz5xLVAYxYfvO/EqimAqrm2mPwl
+R2Wh7Tx0MNpt8m7n+qdRNpYV3f8W7aVxEdWnawwIl5vVepewL/uH87bOP57B4PVTELqD82F1EBl
EZylzYR0HKRsT3g/VcAeg0uyLQvfKepmNKou4Y24ErpNKdWPTSKDq2ssn305bQ2e81Rd0jyjT7Pf
6TxC6MXkeiOkSkh4IRVICT480mXKsLn/3bcAkBlrpwGZhngWQ6DjSSHge3ny1eQs1GqyAcVf+sAz
8iZIoG8QAsDeDVDME7zB0gqcNYTEhSWl0d+KW8NdKZIEmWI8BudMMu3cuhxA+aiaPLeIIOXQcPlj
hCMrVj0BhQkpsZKx3JwC5SXkVrzPbfIFplW83EE1DlEMlo4FRU8WSrZi/XOa216vC07PWR1r940R
nvtmCzim5P0SV7us5g1x7WBhFmOGbA7ewRItySLHucDGdeafo1ZTTZZBuaj3WM8c8y6w65CDKG9X
184UeOKWD5jOQl8JaaOpMFQIt5taXzZr4eTN20IEowqvSdB2hT4Ion7KT3QNeNej2j9XsYhMW1Tr
MhtL+iyWbVVCPlotIIVG3JSqrfnsBE20OrOaMIo26sivIRRukwT4GpDNo6wO4Rq4Duq+8yM2LECx
4Z+5ZzXQ0/gw/mZBzDXpaCiN8M4Sjb43s9AUvCMnmrVvAZqTiyVh02OS/+D3PPq/CyeF3lZCIlTH
fo6dLUXbXDIVbicJhqa9KGdf1BVmbR7n8JRa2jlZid4c3NMgtp7vuwt/m0oQZ8jTHjvqxZNJ4OO9
K+zTx1Z5KEWN1M1b3v8ad9Fkp/K04oe+M7Q3tvH6RIUKf4JJ5Nr2KPQ8tA0K/8yrD3AenuE/jQyg
cSQotq2q850Ti6dGsljP4I3qM3lkn/oX0RwHQ4p2nK6YIk+Ek+SmqtF7RseYGvj315zO7YWPpb34
SPpCaktJCcrcP4MuUTsytT0IpqBs/YOEumFz5ExxB135N8F3lEcGXr8yOJ2VVpbpuzBETRWYEXAK
ZxDrjN+4nioBnaF9K6n+ue5jM38cy5esNAff9nJd9n41zL4r7LJ9z6aICOI+GH9UrCFztgJc0CAR
LrORY+hM6CNCWZuwhZl0hsjY04jWhIckMSPvBKEMsTKZ2Gk1wiWm9Cj8RIXUe9aemmhTgUqiQXKX
+SXKjwEoCFru0G6n5l3RyACZ13ATPscj5FiybSOtYTi/ac/vDZ7KI4hM2okphJrO8qGWLTQ7knp4
Cv2D1unxNoxey5JkThq/oqUJlzaa89+zU5Q7sWRMwd5vLFl65Qdj/Cn7G595EoEMz7fKaLTw2Fp9
lL2ECNUTvA3JhjPa0Me5e0QP+5MiW+CzVz48caN05yTelNkRKMNg1iDfy4olToes2CXAlYakYza+
qhcoHOcvWWUUilkOu8oOlcfiDU0q92/ChRschSYZAH2EaMitSFRCfFTqxmcZ2T83sSWXOrDxpb8B
E35nAKyVED601UYfD3mDdjUT7W+1nqGfayurujwexDVRj6Vr6epz5qDuwokkGcSM+trzz+MhFdH2
a9Wx0aOIHrAkD16aURdFU2RjQ+XX6DQWTueVZcp9tQk/TKnI+GcmI2magOeo0LVaIZJsgVmpylKC
jvOV2b998iM2RvQPZz9zCIOe6nq4aO8WxKryg3PDPjC4eaJpOAS+SuoCeIpspkk043okYE7acgia
OxXHMRg3mrpKa3fzzsKXCP80Is35NbrlOo0KvhRbITjnqtSDpC/UHqSWH+yyUzi9H+tsXyuJ6uZc
f/Ibttllmj8YeTqCFCzg+LdcbjV9ZJPY4Esu/1kw3hrU+/Zpjy+EMClUBniQ4IF+73qu0I+khGkd
hOfWE5wqjAxNqXRA2WvFLmoraDuzZjZZ1EFJ7iliXpJqr1VWrACu/PU/pH1Xk+NGk+0vQgS8ea0C
QAeQbMN2L4ju6R547/Hr96C/vSuyyEuEdmOk0EgT6kS5rKzMk+fcPzPXRUoUu8G8hbAQC6drKuPI
1UKWRjXN45O6igFpEl41e3ThrGKZit5GVNYVEd/jA6iCTvctXwOEZstQ85VwwwLCqDCxSgcshlgb
QXJSy31m2JUPTp51Hh817ySpfyLNTWviod2C3zeqVeu1mXn8WyE+D2AMCLJZSiMH0PSt54GsTjyq
F+EWpqAF2FBJ+Q50cMUECw/Aq/QS88lz2HB2ogU5kTnEXfFJVFPpNMAN2VFf10DxJJAQqaKMykMe
LNy1N3YzinCIRKCvgSQum53gMmB8Q75KThUgEU69RG4zbzXmGrn48cw1Eop9BZw6frww7rXxpf/W
pG2x73S6lNj/rQldWkIWAv06ACMh940c0+XsaVXq5VIQJ6cxmbZ+5MrjVqg012ud8lROstXn78W4
7ihiC5OTvef7++06AYr0DhAu4HKB6KAAZfZL86nIya0XeMGpEmYarKgn8YiOT7tL3KyKSFqt+KXe
lev9cmmSOVzJCK4ooTOC0ywmEostSSQBDVjv06T8cEgy3R/hPABmfpHc1VDzAlkQKPWYAzWk+QCm
Si08SUGfmEE71YTPecr1WkzvW7ou6mMuIQsJZJ8hwWuwkX1e1v4gaFF0yrPdqD743QTaH/SaiT/I
6Cif4CtNMqu0hYj0jqofjMaeXPDzkLYmmbiLlyq41wAXfA94I5FCB/v0LFx4ubZaU0SRyCXRqeHc
fqaXEGnKPSoPns1NpMg26UFHSXIk9VE6GeqxGtZ+gTQfZOWyham5rivNnyIjfQC46EyQzpyngh/S
KgdX1qmSv4viuaseau4opZCECiw/JKqHpv7opAymhFqxvPUg14fwUmxFKFNa95fp1vabHQbwl6j9
4LK5nJU4L4degBLHqZUkhENGm60qKWqAy82ndaSViYkgYen9cssoyJnA6YO1wM3CGFXiOhDSIIxP
SaDra7mr+U3fvgtNtwMKacITLzIWXkw3MiC//AlYeQiMz1wRl+McSw/iHCNmdZL/yONm1ARoMuC9
IdckfRoQjNehJbSWvgQLvnXgFPD2oAWfn7NjTJgl9m0R4REenTS1m1wBDCdxil6XppoWfNd8r7An
WwMBlYAEC0j82GYbqe35UdODGAkOyB9JIZzXwiVzyzmL5ybmZT272jz4ZnT5R/EpqAUi6DFpJ8Tt
3xKgCy989j5KBJpSdexEAxkWSlO3dsy5aSYYUn3JQDhUxie9UDRQswwcjRIBkKRCw3NXy3XQTqXp
6t+fDQ0vfPQuqUA8shHYFATCxBt1fGrGCA2zz55UmoHk02gocB7TpS16fcvO4kgyAh4FOCHc5Mz0
5l0cTDnGiHZVwc57XYSK+lBuJ2F6hOj5rOSgxaaPWHUttAWQYRFadeWgDc2Gq0CFoE+ZFQNjb7e1
+q1FowRqKy7cpZO42NI+O6irzYZyExLdaO8Cg8/lpzYgxijSScBypLtWQdoVrXpEl/Y19OCmLVpT
+XoVL/H13Nx/mCLwqkPBDJkPxoPzuTJK8qjEJyOtTVB5Q/f8iZtomj0j1y1VdosX+qDvat5Ezy/v
L0VB81FlB40eurk2aoBUg2WbaXhPLCaxSE583oUul+toodaT5BjJwSkGjf0hm6DgpuheSseif//X
exH5C9TdgNCEuvxvjH529hTJj4uhaJITqInQbbuTFLMvLTkDJcvHfUvXrePYguemGFcJZlUIQEl1
chJd9Fxu3rTEbjzrtX0LKQgErMRGE+a2iKkGqb/0EEG/a+0f1MVq9HVMC8SvDmcGKcpZ0Jo58pDj
laY4TNIT0tO1mYsCGMdiSEz/+wvwwgzjoEs9T9Koj9NTOkXoUt6CayoQd2CPGZZynTfeURcjYoNb
sfQDvtVhSnoSV1NOtFf9HeLJOlRgaGMhBRbaQ09Q+3paWFHxeucCqwwQICKxWUmZiTfA4x91VVik
J8DNLCTcP8dT7Ub2T3SoiR2ZOsAlvVkf1R3EX8cd7o+l4OvG5XTxAfMHnu/eUQ0BU8zSU8VnBhlV
I7H8eMzs++O8kU3BBJ+Nk4krfDkHcr/I01Nhqt6x7U1Qx4lQ6wUXps2J6/pZrLZqtl6weuNuurDK
OENVrysonmBw2uG7+pMS1KZiU34bKDLBm4pKW2qNXw/3jd64K2ATVNigpsOD7zfRcjahvC/64DBo
0hMX40UJatQvXBpQsmi7mIZdyK3aXhyonOVLgNIbqef5OQ5MDYBlyKmyuu+o4PgoFLXJKQE73yFq
hkLAVezLLfULTgAYSykn/WnOvb34fDw2ZEjySnGKPG9yGo5x+hL4Ufcdc0bdfeO9V49IRXctB0oO
Q68CtI+UYJKtBLmoTD5Stcn1lQk8ImFVFyqKEb3xh4N0sGIPcS7nSCkaiiUkQ/AlDaEfmu0QVbEL
Ie8ho3mm4kaQlSbrzfvTf/MozyRguKVxAaKodLmhxbxTlLIokxMyCQ3XmXpNBB/0CN6DZtDeUVCw
1mkcgg2qp+jvRWfr/Q8Qb1xGUGn75wOYIy3LfBZBFAsP5WjdKjwgpG0Iaep4W0ONXaIxGGf/gJ1y
sHXAS1EasYOaKDuuBcNy87fi3oIXzHLSPDY+ZjwkRvpUqi6qLf+LzwTUGfSoYJ5HBodx4j0aX8ci
mhKwh/2En/w6crhABilvZYet2fW2WpFOJ3gk0dJvaaW8cd4+BRK7o0aV0AHBebzxPAtlylikVbzp
hk0V4sYnpUb4JR2Fa2ov3HwyyufA+AKtiZfZ5aq2SJBz0yAkp3xcl+quLWMSBzbygxJ6mSPpp+1D
q0Fuv4sE0sVvIxjovW0IBZYY7T8oYJYbXXoxRqr26GZ7HaPHEfCG1KxKjvRLRfdbHgBvKDzk8Z6f
n26X38oFVdiPkZGcUNXvTL9VC7NMR48YmHIL5VSVJEmar6uKW2LHuvGkmZGC4E2aG3KgcHNpGdpK
XhmrMmZJ5f11PUg1gAbjtFfSsli4nG/FACg8QnoE0Tc4y5iQuNBKX6mmEA5dEmTwWbejFRn5C8o8
Wz4ul8olN+8PBLVQ8QZGH7+YQ8Uhvgxb8Lic+BRtToJhRy1pQIvVPKujjXpA+BpP5hgsXVuzs2AC
S+ncLHM7enoQelHZpqdSJWp51BS35Xe6jQPKxbtiWI3VwsPmGsWFjQ7yXmSWUXQFgIxZwkEpayGA
ZN9p7JCDALIIallfIsDqNWnFVxRD9GOAaCiyuNHsaqrZPG5SgPoNcFlPf4Vx68kLn3TLnwEvA5pb
DdAZVKgvNxVfClzYchxio8DotuChBXSkUZ5ErlZciFAHOyEvfcpzaUhbIHYXnpe30gMSXJSBhxdK
4+DKujQfa14ATvM4O0GUiKjRmzaiuievOW0rSatsaFaJ/1DptRUuSb3djLZhVJRnHQjkHhkPKQsp
UEQdLPcKGcqHms9MA8IgXmTFXUorPqe1+to1Dnr5iZ/ailrDNeItWFhos58EFPICiHSCV2w/hC96
YvIeBQvffTd+4xhCpxUhOFKDyFmxx5AbGyUSUiE7QamactLGrztwYrjGEr7mRn0ICCa8uI05PakC
JHK5DGXZqnoRS9kpcaonbpOSmkI8izw+Co9/KiIucTneygle2GN2XT9lXVMFsJcTN7Dlv3PTxuPP
tD/GjkpeC+iZn2qoJS7e3jdO/IVd5qLJMqHWp0jMTt0fvANieZcFn5m2UvIClBlQcap04ikuOLr4
4anmdh4+pzCT2BrQOtTu8sLKkwUk6Y3zd/FF8xY4Cyi5SVY9PDuzE4rkc5dAYXZ8il0/ECH4qYdF
spCb9gBV48FPiaZOll1oHJNQqwvYGwe0T66RbCWbfBU8DVhzIOspT2jhzl0yVldSuu6J+Z3uvJq8
3N/Zv0gJxvfOscn/fAdz/NIOLceBgR2wAw0JMYiEgjABnSv23U/7vqpNJwOktSDb01P/9fCwlH69
lQq+sM9c43XWSaVQzvNOAGcFB2Hl4NWSR6thm3sYfoBHYWg++F/3x32r0nFul2UeCscWLBMhxt3S
USFosscjmyYe5C1WprS5b+zGA+nCFnutyn2Y6AHGqGu7DiywUXP0xpfB/1kExtxKEV2YYq7SVI/l
fJQwLOmQor0GmRh0Bne7usfTllTyPvroAVF0vaWM9m3P9c8+Ygsriu8jqAhwokdhnZekzSnv8i/8
tI1/gMyZYpMD7UpulU+iupCvuemczywzPgzbp++TCbPLSw+qAChdZA8QnlsMjm/6rDmVDZJXACdY
No2qVzlZ9YHpVLjdjHlU7FRAswMY8DccdIe1ubYT29Wn+MorLeV124j2yE+mKBIa1RJ7+bxlro/t
Px/DuKusFZJgELDOUeF2gTXgXcNRqC6gDT4BbmeXmtxSXuz2Lv7H5PznZx5yfvSCXAbzLCmOENkN
eFHlN+CKhUUqEfZwoiIEtv8zfShmSath6I1RagZHrPaA1KgUj8puz6cuHnFcZ3ELfTKsE7qyx1xH
vSeofa9AICq3OjTVR4f8hNyF6ZGGCOg+DMh3agausb7vFpgr4L+tAhMK/h4kE9gjUwkA0NVNNThj
uQu9CkTByIWV71VJJO9bT2y5DRbiGGYJZ4sauo/ANj8jQBFyXy7hVFZx0mY9dLfM0i3I53ap53Fe
mLNteWWAuU1qSe04LhwGp5fcXAlI5f37ObsYAXNdSEg683KLEajxYPVxRNuCgH0gViSSiBrui8Iv
zPvLxDz32DH9btazfT+AhiRuOZgUSmjxKS4eBhDjWFgZ1nFfWWHuiNFPPKOQoRoGFKAtvUl28+Uo
2/GtsTxkI/PX+2Nir/3/NocHB0Q6kdBnVS0bUB+nco8d39PgCGmvDWQtiUyUVW0rK9kMkSWtVyBX
dPbTAIk2Dr2oKZqLv+9/xq2DjuX8f59hsM+OCE1fegExcyeONt3ok0lSaYl2ha5VSRyZvN8SbaIS
ry6EPfM+vN6n/9hlZzvhq9jvMPxkUzz3lvfeOsUjv7BX2TuRmWSDZy5jEKxEU2pATU+vQZFvCi0R
+3BWcP8o2zcpzC0eCMvc+JJjhYxIA6Hg1cdLKYTb2/efoTJPCg9MvSA8x1Cfj3SJRHBhGyFtdOlQ
vDyrwHKNH+6LMuGgXQwyFlMN3AZDjThaI46fNNNLH8vAAs3RlNk1tFRKkgCpDGXvdtWVdt55Gzku
6DSt0L3QGPsamhv399ltv4csGgpIszgVc1sCn96NjYEj3PKrGjA2tF0bqC1anmD93wwxDrZSI70C
URpOsQ29q822XS8JO/1/NtU/Y2FcLDdAsyQOcGQaMDZEOLWCrRHBDD47UBo+mND8pvfHdPuQIleC
4hu08YAfuVxkXfBb2Yv4wQkFQBShvlA1FUm6nxaADQ3t1N4+auw2XIIsMHHdf07PmVnG1U+gxFDS
AHM58E+Gn5Pk1Zc9wvlLp/TmAfkfO1epj8BQdb6SYUcyPvVklRy5bjWe0E447+DgvfM/arPoJDI1
Iv4Z0qWu4BthAHKYPAIAJKMA/GJSL2Kh+BH6ZOAlQh49O5zVF3+hwWFPIKQXw87mhhPnbRbWdD71
Vw7wzCjjAJO2bwCAglFoNT/oHFCCAXq08i2wDIqy80G2J77IWrLhcV6DDK+ifCHmYuFR/1leuHck
rzT0P7AldAGaVL04CXD9SpqtpOa5lWKr8eoPobRlvrNabdyUfYnUqhmAui6DFE4sPHVolhKDfBP7
UEP60Ay3Tbxt6i9cD2w67Orj5j1zduf3FRTlwHMHv6YqtuKlZmMcvXYlDaZXuT2m5FEYNwUE7+8v
y3ySrlZl5oKDU0akxj5KszRPvamfzXo+nfxVI9Ek9d2KMz6nQbF0nfuXeb//DPTMIrMPpDEQq6mF
ReWJWz97R2E7bMVjaRqbcCHkuO24zkyxt2EaJkE5wFSdWoL97Jmqqaz2FkRfV8neWWJiuO21zswx
915WhlkE2PPgcII5ThSKnqrD/eVSs3jI6FI6hwUrX80jcxEGuhGHaLcfnCJTNtPUrv0SCFuRKI4K
covArWUBf/QiIZ2ZIQPgQwwRxZwJ11El/W/i1bn/EaRZBpS3mSVVoSCWF76IT2lXYucq4nMhLWyb
632qopMOojw6XsNoZGNcc14Xg+Tnwui8ARphwSMuBRbXPhEGUKlHDhS/Qb318vxNYy2FYwEDmp89
cxWtQUKHfEYoW2WZQzn6XSy6hVj05phmrTP4YDSHsX0yHpgYmwl1HEd664HfiihkC47tDO+4f8Z/
+8suDzmGdGaIWR+RbyCZN8IQTrdImy+kGKX1+CKZAgm3mjVY4aa2fyoLEmglGhFM49h/PS1pZN0e
LTrzUOjDZfJbCTpzcGgIUAelwgSLKvVpReUdZy6BHq4vcAwUypBzLzB+HsvbYHhlnamJOjqpTj0o
fuilJURmvUg4fHMsZ3aYsxdDGm+qZGV0omdeJVm14lJSvVb8QyvmC7EQW/3HOb8cE3MxcEISFg2v
jc5gx0S3GhvcPiuI5W51Ou7JBIopY/5FKwvsKDReFfBv24xsKzqz23iLEfh18HL5PUxkW8ZGHgup
ju/BUymJbE+todC3MOrbRkAxiYABJAssdrQcukTyexhRZbtBmXecsIrNgtu64bDnofxjhYmdDUD/
CpWDFTl6zbTHfpVBWBgxUCJ99L5laCmVBmVhZNcPA3QPQuwZlH84CjgHl35GDvQRWjywqcV2ZPzp
o5XW7AuDGmhGvn/sb2xSlNdmEuV5GlHhubQ0CqksFXU5OF5MqmcP1Iw771BtjeN9MzeWChRr6kwL
jXc9tOIvzTSCPhpxHU9OEfGYs/ZQGM4UltZ9KzfiIyStgP2Y7xgYYS+AtmiaoZ+iydHyQ/5YOQVG
lRZrqSWAAQ4gjAfBeYJ/WzB7vVwzswAIKLAJBfWqHK4hYNTiDKPTXY4csk1j81ZuTXgEcdZPa0sB
HUH7sZTUul66S6vzn5/5SnT+TH2hwGotK1TMdxkwNQNVpGc/imgTrhcGOQcml/fDpTlmp8hzW4jS
wNwU217gyhX4Z6rnrt96j3GyajXOkiWLm1mWA8gZdl//N/PsDvJjFfqJTTo5zR/91ANxlKMKbEMz
qFr5NgglQgTgS9WDhXVlyVWbEr0feZZNThYWVObfSvV1fOORC+r7v/eHd9sS5F3RcQ3siM74S7lu
E9wWHLZJ+xRxJ977CKq/kveTLzHg3EjoYRlnTXLgC7BZf0V9z3aNbnRtWIzB5EStZpZRaMVlSHDh
ckgk1p1d5rTwErQeO6PAPRQfXVMvcBoL1/fv/AWQpRKVGaPMIuKnBGDdsUkmJ9jkVhOYebAGVq2y
vKfg0dh69Am8xg/BT/x6f4qvY7fZ7NzzAsg/+BaYKRZTvuENH/t3BJpDBZ5iJUzQQyBNk9BS24qP
983duDcu7c1LfjbRYto2aaXDF428y01P9WdOkT9FE3Ook2LaIF+ycGncnlhMKNjpgQO64m0FRUSa
a0UODksbhAWWWx0AOpx/bWTike8IxVt/4Xa86YPOTDJOQW+lofb7YnJ4KuxAhLZVNhpZykSwsBjs
FUzlP1ZYNtZK8+MumGCltbKDSJ8nEtBpfXj86si7j+50vNNpsgJjnynRhfD75mY9M83cxBp6SZuY
hwtoppKGMmrQUwVSkAO6Xxf2y/UVeTlIkdkvhtoISg5LMgg7Rd9U08lUJjvmn/PkDbRKRaCA+nsl
8j4tCmGDlwId603TLjjaOSq9cvNnA56vgbNtW9WZXg8GNpHhvYfGVzwsnIubnu7s58/2z36+PqGL
KQjKeS3T4lH3XhLpIJZmLC+9fW9kctCZAog6/gaLMd6dl5aySvHqpMKuGWxQurxM64EU62admJp9
yIi0FSgcgQ1+GjTHvC5av3Vdnltn5rH327rjIlhXt4qN6gFNKSQV3GqtWSEdKD6AerQyZTcCp6i8
Q4qdLKSyWBTN77EBlGyOI/FoVQ3GA4F+TMj9GlPd2LXFHYA5tXxbMWur2IgjcrOAQzYaQcpZTGzo
geZ0Mdlxyz2Arw5tdRC5QWmamQSUv8a6C7rJyV+alsaP1XN2FD+1zsz2/au4Q7cvpMegTbrrD0t9
2urNBTizzWw0TUn0TObbySmtkozAAFeb6jhsvL9g+nxA2kU2gSNa+fTzvaAvCl5BLf0G2ad1Wu1P
J52E1KCPCfn06fvquSYbUB0RDrgn69Px6WA5+2ov2gptVk+nfqc+LsWUt/zO+czN3uLsmLRTool5
ipkDq7rT7FIHYhwLDmfe/+xJB1wUeHXwWeIBycSPRZ0lY1JP8N1+4ip5kILyqNbXHM8nQB5OnJv2
6PmUsrqjuQqCDS0vN2nVRigP+ZJ9/2NueR30xuEFAnQZukuYy7nhO2EsQ3FywvKPFhyyZMG7Xnsd
DBKsqwBJALXKszFHAoCfJweK7jQyBYisdTIQh98fwo1qPYD/Iggasd2RfWIDjFCs5UTrI8/RT+UL
D/Y7QARpYg+Ut8XNaKoELHyJ1b/eN3vDzcEsuP+AdxeEmbP9cqcoAaj/arHyHLsIrOk1Lcmm+5Kf
EVJBJHdVkHEjvwLuD8oZUKlwx2HhZXfjcoZ9FZEVDjjcDEufzaW+1Lcg/3J2RkLVrfjC7eOP7Hsg
4sb4MNzezJ/LYwMi2HqtUOnI75fadq+dDJgIQMUv6zxQ1xILWQOCyfMKUfUcPwUhBzQQxqPCHZEg
Q0KzFxeemL9pystTc2mNOTVCUwhGrmgeKtQ54Q7hJ0dmGh1x1VuKHT6C7dGOV6o5EKQFyfOjavrk
uH8FanEv0PTYbwaLN0W7W/EABUwWhGjM+/vh+iRB6xmpM/R4A7ELwObldjCCKdby2PecICuJjIbl
JbEVtscC18qlBWbDgZgw8ZqBMxx5xdnKW73KT4VVn7pX41Tt86dsJRyDpezkjWj60ihzmXspmlxB
mO459WOzm8DLPFkZjUlGl2AVNzwF0iGgZAMBFuRC2UtT74sgHXS8fyArD9WqfWpJ8YMsxPD09xfq
1sE1eOh3whjWSfwN589cvJc3fQM1cM5JwUrkBsduI+2Sp9wteCJv+I23Dvajo5zknX/w9pyzxJzJ
DhQVxbmxHC20Bmh30EB8uVGEVO2GspA4h0OKzg+/s6IjCTQ6K6mmebkw2FvGEAQgS4exIpXNGPP4
UVTzKfLdpt5kR9wu69SfiJ6hcXdaoFJg3cE8rnNTzE5pxqpCM2jsu5LnbaBqhx79krPLGok6H5p2
EbIEvL/0RGEfl6xRJtAZRr8ANQ/GVz0f9MgMXXUTw9tii37d3zVXQd1/LMmzu0eNEgjdy2VDKlLK
ILWE/QAxU0ekhZ2YkVntkNJNELRAX9WqSG6nB+O4JAJ6dQhZ2/Mqn+1YtW7lqEU3gGNAf6j1n9Vp
1fdr3w03Q/HXn8ApGX7fH+7NeUX4DtQ56jlovr60OOaip9Uc5lVoVqJilgNP+Lco94nmPY4bLfy3
IfPvCOE0UfGGD8W1cmkvj3sxmWJsnilMnpIhN8suI0LtI622kU5B+iSGJ9+bu5nL/BAlD4lW0BqM
7TOJFvqPih9xCsn9KbiKK5hvYklkEmGoIM+BOTACggTjwdu2bnwae3iJ2MkdNETs280sdEsWAYi3
zhK4J1CuQ4A051QvpyNo+qwN4gLUcIBTutGf4tV7Lw7tSqM+pFcmya4DwjnSabS5zZIGC0sJhtsL
ls+MM2sv9GU76gWMl1ACSK1h1xzST5XmNHZDRwkogvNx11n80547dujkWmr8Z0Nw2JdFIAFmmgED
8TETgucy3GMLKWfXz1Zpe6iDh8E7isJS29aSGeZAS1k/CmULM/XfbjvRBW/IhgO/gwD1Ldrz52bt
31fS2ZHlFSHMECDB8erduxdWG7+NFxJ6v+mX85BotiEpYDJFCQHsXWx7VgCdE7yzu8AFFeWqsPXt
ZKbb2lXWLmep37Wbo6Nxa5iTWzyAA/bgIUuzXqPcgCJV4hqo6f/7A3PxPcwNkGQ6+lXA4+rW1Uun
f6AOSHJQ5IGz7F0vT2NtYvNUkA2uvmsnbkkHrtX0pCC3c/87bhyei89g7gTdCDUuFDEtCWh3DUDb
DelB5sCqv5XiVaQsWLuq32IVFBRYoNYzq0Th2X95Vqs0QFdePoRukEMkKqbCa5ORcSTg8IV6wJQC
NFxY8mGwkHD4O+54MyhJjtYNur4/7KsizH8+BOldUHAi/fIb95xtuV5LRilQ+9A1hidRIZm0733I
54YDCdbxAclPV1l6Avx2YzFbUEEIBSbwGQePnM/l4IUBHWSDMYYgHnM0uxzQxG9X2jaS7fBhyNaS
Ycsles8hIvLt2ykJdAfvoVxfWIOr5Po89PPPmE/j2dA5aLH1vjqFruR/9kJNC+BFvfqQHj2QnQ27
tngWC7OAThjasjnl9f7E37gr0fk5Y6jBGo4aG+MvhyoAF4WvRW6svuqgq/VAHit4JP7IobgWQp8v
KxZZdK7iOuAS4FrQkisiQ3vVLgRlo7KIk3JwU5IjQQLOWloTlYpWd1Tp9Ib//PF1fB9NMAjTibxW
JDahJYP8SQEcw4Ro5edXkWiiEwWgeN0Sw+zxMKImj+B+55sFEmUgooImz/25YpOteCrreKqj7onE
lAqS7MuFmgojbltAYN2ueA45n0DfWQkWDsKV651tIMKfO/LB4sR2ECZB0Ple3g1uqxWkB3ljjLbV
+8MQ2DZFbR4Icnu8gZZRCeNgFr1tuD4xgmB0R/rh7jpzTd8qc/oDOok1sp4i/RrIa0g+Uszgm2yR
g52ZYOQHrpceng/gRSVk8/G8+QMVFfN1FqB5eniQiLl1Ovr+NyXb3paJSo5IDeEBm9D1DKrZCyv8
tjL/dvTzb2vFkP1LaE//qgcZLVkS/vW7sxX8v7Syn3QyUJ3Em4TskWRTDkjRrxxp9dqb7xk5OQmx
Wnp/Tq6OATMjTAinVzyQqKOPGVlN9bPCmfyfIcPW5MFRsjGyhXyANE/whee5NMfWJbku71tZg7md
++Hy1IzJS0427vfHZvXomu5hU1n4y7G228+V81Ot3tbm/fH+6g7f+wLmbZWGQ5T2Ar5A/WjMylHp
5uNg/9j20TIt+HzyZHVkpZIVsdbW3qEva8ci5Ei2ZPVp6nRpS97yCGcbklUsVUdZ9rUJXxOT0nrT
6CI168L6slzvXaCGkdHDQANxC+AVcMn9bX+4P2proQszw6bfTFa9kw9J+IAOUd7M3iBnfn/Or2Ny
ZtUZR1/rOjjCS3xEXhx5gHOBdRbnBjqCGB06ysE35+1y8DegSdQH9gel4zhDb/BScLc02UyImnWe
52cyPsN+yXCo3bdDTni6i4kLNhf6THD4KPbAm20/Nrj/nZV13K6cp1eJ0t3pASfwe2n5r29iUKqD
yh3lBiSW0TcuXnpWr+uMsQhBzJiKwMds6vpU55lZfoTZK1jV8zoyU94BIUg2ur1H+Rpo+xrN/ASN
CEa0JEXOyqPO7hEiljOfOpCHILdlzobGaVGvcFPivnFQdTObjb/LTG6fHAYz04kC8TcIHpjCqlrr
G0xQswKjrQdnaYL32iztv5HbnLIl2P+NORLxqkCcBs5dgIx/U6rnYULJZbWQBbUbZjlAzOigd3EZ
xaZXePzKEL3GEhW/XAnj0FhgpGv+yJlobMBJnO5jLUnMZMwCO9PF0MqMMV31dc65vKb61hTyS90i
1zclvlUGQ/6cXkW2itnpgyhPWi5GtVvk760EYeX0KRqWGr6vnehsBCs1E9mqeKpcbppSM4KyM2BE
nbO2z2i0n0BKoxN1iSsM5AHzz7p0l6gvYE+oEoCv8/64tDXkYl5KFTc8I6oB50kCiN4EaRKoq8ut
L3z6chf9mYIh4SlkfdCSynHNzzhCWnaF1iQPeqtjmjlVD75UM4T4zEeVlcJ+HLnwb57E6qw92xt4
GkvofUwKhOO9kXuHCam+lyrrC3B09QpoSbqqA4qyq7jOX0soqqx6TvSHldBO2XMAwjSFRmowQHrC
SwC0USCtuBon7CXiDTknbBKlS17LrtfBgi1VAxqye7n5LodIf6nyMpA2BahnWwrqRhAUi1oyvfBl
XdcgByvTfCwcpahBTkRAaMdHfwNJ83z0+OkeBK0AMa37yc5lJcs3YWukox3Gei+i5blto6+x5RQE
c5JUNWakdBMiiXAE2Y7qN9NYkTGWQlDHFLEM4h01UEszqcNI2cu5nqeb2sjQECcUIVjyPKkFEZSq
JJNHxykC+jLuaom3ulkzjEplrKcrcVLbcI1PAfyG8/Pmu/Gxe4BSlvOEoroLyvaEByRO1/CDwf6i
Nq+57g041EoTqju558BnnoJSY4Mu5+GxTOIKffq5UjhBojad2RVC/TCkvP86RWnzVcmpyNMcpLqu
GMVGAxQTKJNKTTTKVcTzOUeSUW56Uxg7xVTyGJxOflFHINAv9Bj0g21f/Qwg+xJMRcurxIQ+VIkL
ShqjyB5DKfbw9uOVTdGk4k8JwRFulckZh/pzxoHDJNeHyc60ebkHqdUUoidpE4D6jGv8FUQg0mdP
49GPJIaKD2qmKKg4s0Gz/oSMbdzLtDEyPrXmlg43qWdm7r6Ki0OWBcmT0iR5Qnz0lYd2WhVeQ6Yx
qR5yLxSi3QQpQoypCJpV2BeeQHOOF8e1VhrNrh/4cVaAF/yfWM1DbiPlYJvchFUj1naOzpOIjDmv
fEd5pUE4pM8TwxI5KZFINaDtuZLAl0GDTvGGdQu55JZUZc0LpiHHwZ881ds/htShISni6ga92cqA
dpo805sXrhY6cAaqE9bL95sWouaqWIH+QJ+61EoKEOSaqtwZyFTLcXWK/4ui81iuW9eC6BexijlM
yZMkWVay5TBhOVwzAmAAAYJff5cm7w1c1+YhEfbu7t09hJlPSkuBB74n1i46LUXaEPBlQAjxzApc
5ZzBI6Rv/fZfwpgkliWLS65T3wZBFXmZ4p/0EULlHV/jogImHk5bl6OUj45gc/eWtGfvMWM2Nn9c
PebWzoHsFAhGcsRhBRNjfu12Kb7stZ++WF7jy+br4jpKtMwVZuD7X4MxIrlpHRB5FfgHXFyndPR+
xF3/VXjYiTdJ2tZluBdgWZtp+P2qZomV2b6l33xhM74osYf/MRsh6ZEWDB2bvmPra26/oYw0s0So
9/VK/lKNqxeuJVMxltk6KmaGdju8B9ughwqsevm9y32/CzzhOsxLkvZBZm0xn6fcNEX1Mat221WB
yxNvUVmewA0sEF+E5ZZP2XdvjuRyC/ptNOCwfX2cjlq0Z39ePm54lXiPrg8AH7BUnb9OUyK2TyYP
R97W0HkfaTqh+DtqO2MZs208aHekY17pRAQdnh5dSDyt8rFz0iTCfUHZMUOI1AwPYLSZ0Ksx0Z78
TZbaYkhh24IfnaYCMWK9BF8zxhfdCQgi/b1kmrrvWBWhJa3fDV9kJ/Zfk52HluncPiOdpP34qGPR
wUlm/YSplcV05GORcSAUoV7uvZoplHKQKQeWDsdEno/s8KNbz5zm740Ap4zBr9pPzlEwN90nBLAr
BkiuhruhH7Sl9aMhICvA8SGMLWx6DoLeJUQOFZY+OT70VPkYKn5PA61ibNE3ZcpicX5xlnsT4jzY
rfnL1ktqzH5otjuZtv17K+bMu2abFN8KGXnLXV6s6nr4+zZdsWlTQck38YbLqESRP7Zt0fUvJLw0
4clbBU7WEDH2Yd+a/gMfYpSrXMZ0fFyPWaXXY/f0WzEN3mcg4WF8szj9YA7mbypAKRh/hBBFDWN2
nPrfIaStK6Pg0L/XLSv0GYig+7UjS31zql+jMjR58oI7qp6rXGbLl0OPsCLRtCdJxVRxxPxSJnxz
zSkaj/NYbCDKXbNv4i6O6xXfnbyZ5NXrxtSUfTOrL8sA8X4L0s1Lr2vi6qc94Kap0sHwo71YZL/3
Vc7D05HMRldiZMbgzU8W2Io4qufpcV+n/HFKiTniJMpUe4rUGA6VzWe9nUKbNO6B6LiW+GA/IBJo
dZGUZ9noAjK95umrgPU5VSkKJl5j34+4Ge5ELFNpEK9Fbm1yPIh2Jo0gXuIci/JQN1MVhKDIVRst
6w+E0Nmr6mz7g57N9lzQAZbASdHty6fV1vN2G4S3vwyINPvL3PnUQGNSKFidw3ln39+Ix8Bzy2KD
3uYhe3zIk7uw0RPRSWHvF++MihxemTfk0JwSuWymzD19/GwSn5dQ86LxZ/Ns/CsykxdVkul/khAn
EV5aCY5b1oFf73fJvJBEAj3YdVTom2vegOGL4SS2Fd880+JFxKGg0vG+cUOTvZiuYBVNws90ZSbf
YDz2oc4+cZ4niJz8rJVM67G4q7pYp/e8SX081dfdQyI9Nrq/xnqK5dlvlubfngz7dBZ9kj0hKPpA
TqLMDqfReqMu19TObNAOtdipBgxdTp5V4UbQc+b5BDNH/CvXrZnRO4QeJc2+LK2+51v4T17au/ph
DTbR3kiU8JrrXhcmvZpA6S9Zl8u+MvW0+pc5FcP80HSd9+DVzfRX9sn46hJDSI9uR2QFaTNt3blo
tMULbFbxelcccSw+Kc99uCM0ElcIbACAPlUUmuCC3bp5GWNtmjcVDfPylE9r23xJtA6/Cq1yPK7h
ztaHVIfOcJs7zJ6Yspv97l3q3QfNjWtoJioPjhu9z86SdEOVWjl9aIQdetq+KczC/x1mnCS2MXFo
b6hgu6akcC+CS63nkVqPGhQlj4hMS5esUnPZhqAj3Qbrz7PK5nxi9Fjb5NaEOKK+HrII21M+zZJe
bcDX463e66A5+a7Gqt3PlD01fj3GnzKTHf3pWLepuR7tolCAYoJY3NHQ0AQH+2DkL68psuatZg+J
0vOQhZ3sllufCmugfqJayDPr3tSgTPhZ8lTqZLI9+qZZHT/DOg2mS33wP7bVjXhRHS1mWSDn/R4F
3t5WEQM1r6vXHH8S7eftmTw38SJgDu+VyelVTDcOb02d9Nh+bsJ/jfYcEvjj0qWsHMP8L4BC+xOi
y7lXUQ95c5GimSkftiVpL34rj6lqt6DFHn9STV910sxtqagYHkni2v/Eo8nz0nbrXJDP1dWI7dKF
b7hwiUUlKXwxfxo24m9LosB8EWpb/olR1V/nzATreeZoHKuoS3Iyi3Pm9WCblqY71yKL2tIcAprX
SYPH2BL5a9X1WfO5R21E4eLP4TN3SDqWQ+7kD+Uoc8q1MDQVrrPso304sM4XDW+5zG3XFvQfo3H/
BTrrX4KhPhj20+JPwan2kYpoOBjJQsTOhFKj+BbKJKXq8FK5MVoQuceiW1t6Fz86xDnsuQ0m3RYv
256J92kP6usgQxgdr0iuw+Hn3xrcuD8ZT5oXIt7quhrjmrCwyCzBz6L1QW7abe75HDqP8RRN4uFG
ulrGB1Vb2l6zxp/1uZ23Xd6Hmz+Zc5cQ0lbu/oEDCTx/HJ/WWC/2M6+I+rvLF2D1ERc22KZ58u6b
hMb4nOzD/F6HGyB4m1Pml8dICEHptTvzdKsO8/2s96HIzsOiWtq7Ge8pipE67k7Jpnx1opk5JKX7
AVEEoM4U15i1U1t5fVbM/zmb8c6jtWnxyew70V9NX6yaY4vr55H2Sy3XpU/EXdIs3XCLPBOHp9Bf
pvUlQ5sp2JjcWeM1bjzTn5j3xuklG6Oxkv6G4YuJgVL85qPSCKORGs3fSXysCIjP8lIFObGa3J3p
903K5FukexqOKbZk9np5P6OP0cZ+9ralEKVNhyGBA0Bqh97f7EvlFNGDpWqm45xwUhP0vEC4E6ST
SOB3S1BEmYbR9tAkTFyLRPCritiqT+HWiYLKKsjv527bUUqmCG3LI/emoxz8Yods7LLvTdjh2rVK
tyG83R2u/kksi6c9UvFUjnOTQkxtyZCW8SoGwiLHD8dOmBH3p26y0cd9thj7U6tTo5j2mOSLGgbv
r59vGRhbYQQWiHoZZYU3HebFhvWkqqLr8CpLlvhlHa3Oz/G6ZGs5e83elIsIs0evLZKucjFEScnQ
NvzIrDsqUYuM/d8CdYMPRGzih5k/I+zOJOMTM2a07SIaxH8mtMPnYGgbec6nhS3ZpzLvqpGqqanG
bogyfOCzhBmKXvJMSWzcs++3/XLxQw4aTpQ5+8LKa9+MbXOwOr9tvFNQjHg7jzJcnvZdNct5PJhI
xpaKF8DfoeyzaGK/Pzfz0NFCmZxknSMcxspPJ2mr1G7y85ZCLjRBjykqhdvR0MbuBptwY30yPJlF
+KajsX/FVj8FZ+ooh301kOUnPoJCiKfzZ+Kd2A2E1sUBL0uE0/BfL5aA4Oyk4RhsTV64c5Ee7R+3
rcer7mzsTlENxMF/0vcPvNkFj9sgVZ9FQtPKW8+8NxeO8a9ARco/+0ufMmcZDFF6CtEcNGVAWN47
p/UuTkPTD/pWZ61LTzmd3Y98rGOffLdUPInu2NNz4Y3tD0e3Ciy0JTop54lyCCffMX9iMFfiSDA6
Tt1w8bri1SZbpK5xN7RYL6aJv53tlnTk63EE3wRMKsr6RY1BGcZ58yOIYyPvaSZUQEm4gVt2uUe7
irDyIMygHmd1zlzQBOcmSofbZHuXnbH3av/MoxHPCjy6vYXzEM23Wazz9DYVzchlvfmrqqyRiEjG
WYiG3Cq5dJe8PXR8ytUgzJ0OxPIdz+Scm3FNMGcWYjqqjys0K+PDn2iDSQJuq0bEU3A7xn0ermQB
6+gStNS7eYcvbqUwjTm4PKKAhGkvCJ7Spufk3qW/Pi1hoCiuBy9k35MWhZud8sL2k1qCZXtIlo2G
kRFB+BEEsgW1PgD+jbHj9sAnJdg+TsqQKdmpjTFMbrWIpjJlCQK1733N6wrjyZzWdo/zaunoA05g
w+/8dfuVYRsQp7ZJtm9HrtRe6XlRNGMeVOWT8PwVBEYDR5XFznTHfZQEe0dFpZf8RJBGxkwXKyGs
giVuAvIrmEsos6wny6ChfZ45odZQPqR9WPsn5dvxc1SIYippjjjtDl/GUWWjJu6rKGvQuw9ro7Jz
rY4BjxUhZ/SZBI8EHH1ddLZBPxxv0ipqSfkx1FK6qPbmah1TOAQQdoj7nPbkP/9Q3o9jTnRwSamu
NZfmEEcEJTPdXsp008XT1DZFDdg/ZE/T0tgCmHAPJNXlwM8gRQlHErU0YX4bo0T8LIL5eA+90DHx
Ybz9XyiOnV4m2gLMymPcqvPa1a/F7LHibThw/2VRwzW+oSj45vW5ob9IBuCvAshqZidLd5lyjmia
9+3j1DuYs7zQT0+Iw8Z4TR83DL7wQndjRkBI2HHGbkS+5+ex90gIaV22rZXtdz+v+hr/j6rdU/0j
WiU2eW3fLHFJew3a09rt+JXbLforXZQC38gkfDOzWzEmW6mNsDuN2cwqa1WEtbwauEOLSPwxQ1rI
Kv2o8AEHF8EBvjbRhxxDbbLSOmAaYCxGzjHb0TzVwnkefZfJmPAJB/VUW5cf59zfp+ZEuEgUPQV7
vetq4Dj4b5yGwi9N7KtHtcgIaLBT67cwSEbsYv1DP+b5rLqTU+A0Zdfi6vpYDEPa3tLMrMEldDYK
L71n4IPbQUg2WVBH5gLXY/EiST6834Zw8ZuTZ4KovxnO9uci6UfvFHYpABNQUtZV85Go7ilxXt89
2KiXTbkGAQ4qiyXdiOiqvIsrN2/6T9TqYDolQCv5uQgRhFZTILocb804/J0z6Mq3OYbZYNC+xOH5
iJp1qcwS2m+5ycxnQVwttwDW+lsVNvPy09u8gup13RJcvOVIoKdse2KdbDCl323yAUHuKCHvVOEp
ezcpv52ryQWROntyS24FaI47CcYCglI2IrhlGw3IuShG0V2lEyIvoX4KztLGyz/P2iMAaW6pqlRp
do6GE/mCEfOhjgvbc+AzW7OMr7MYRiBjq9Ls2mtcPauewiovjcv3BbhfRQzoMPpERkkf53UViMYH
XBYwq5diXkCGZ/qylrhH/Apxl/aGE2JOAaa3tPHDGs/Zcmuaj9ZiHna2WM0VgdgdQBO9XCYWXQXz
ns2nTYb7z55VpsgoHweK3invwLWKdjpZE/b33pYKD7GMFwHC8BIxbR+4ASmz4umBFBignB2w9DPG
6uSaF3Rtt4XM+JWIyt23YN9CfdLt5vMIyYagABMJ7HkO1f3J25wzsHH+O6DO4E4BZpgUTJKhT0qZ
WRF0ybilJraPqg2kSOf/gq7AhN1TZvWv4ZRxtfYOqf8JEw9f3ihEhKoC1ugfw+eiKnBxm10zBy78
fYuW+hcVmWurtt870j2neQrXm9oDotyz2RfefR/I2V4Ow/+VMElwcHm0zSHuPmBTH343ObCQ21x2
Qt2fL5dErunbMAfDvW3GlDHjKZ4T0imZkX1vzD5ML95omsAv7eF3YZn3Bdkv+4CAet5356CstprQ
XVCVCnwlSkp/VOY4LUONpW0GRPzddTsVklK9fSWWu/6etEfyZ677Q34fJGXm88oVknwJubTd3VEP
QfvMU+5kg/lrwtWGT1344Cd1WP+0ajn4YHKePgWTFaaSxdioiv1lMDeLspm4HpxCfiwMTrEYYpl/
mW3OuEDtG0Fx4u+1fHPTYDnWhMBll9LINbmtRq0E5gn5mmJnWft5rJ5svK/qrgm1CjC6Uuks30bn
BXyLyaTd09D3vXdKKHP50ovqXsdRdaiw6JbM31H2OgcghyygzUfkIdJPSySJCqrbwxeXum69ouLe
s7iLbCZptnvde1nIgS1b7+RRrdp77EGCr6Dj+nHOaOCuA1UEcWWL6ZNHd9jldzPmi2MgXMb6czT6
uCRErRMg2HSLtN6FymHp+ZvEnRiMmW863ffxtK3Zbu4NbBXH9Ie/BJVbsD2KdXHT++rSsQN5UCnj
uyDwTH6uU3wb980XN20U+uQyyXddXxH2DsF57uscHz/MEloSag4+12Y8/we1btqXfT74OH3kIoEP
CqLj45lIYK/s5GOxIpTl8TaRZg8Adut6pjJNMEKXW7qWcbCg7vJCII9q0CadXhd6pPHc5ZyjJ7J5
6vmCRXZTX5kPib7GGVUKry3vvFOnR/ezJdGUGnKb6tqcDzRkxMtaM/Z3ulhj+bAH+Zae2p60vFM6
aNF9swdH4l1fU97UYHwuaIOSa0In/0V+6qOqO4L0TjexTstCRfkPpnyD78JbJ/e3001W/wGp27MX
rteIJsTJD2XiIiiS2oBAqVipDO6qG6liJUgNpX3r3dY4VgBdS6vwN62BtmAFECu6HXBsiYvjxkm1
+NVRkCrybzHqEA9e0gp7aadMPhFmPiOL846IKm1ZDxwF2yUcq26e5PE6UIe8ez0FXuXSdPwCiQ6V
g2Orct590RUm/zaNIU5I80EtcWCMNd65g89TTbkvplOz+iq7psKq5KmwQYeXyDSsv4MuSlHkOjsO
5USQV3rL8TV+yuzap6VbdXBOe7KG67CT4XmqKfnOkRLHw678JS2bukAeGZPs+DdsBz97NGrefLAo
gDCK1HRPKw6ctcUD3izLa6LCHZ5DCZ8By36g2G0GEQNJ77kA4dR5SysSMlVhpDjuwjnvv7QfJtfn
0UuRf26GuI15U+7VUF13d0gagBckd2NaTpOiI2prP3znZebPdBj746Bt+tMUfKxSxa25Zt1R52WW
ivXHkRQ6KkUyUnK1cxo1rIJsRqQ/dRqA1C7pSwCOKcAL0oypj3nO9xIQwJFqYFPvywDk7pWoOGuO
e0n4AMaLDe1zMTnyKmAx4oWnUUyjZNzR7KI5dOeM0/qLdZP8tQDfPfdGU4d5/qKqmLDKu24EezpP
jk6vCgbNM3XxuMzkBxr/nxRBpMt4moPvY+upX004eFs5mV28xhRY8Wmj6d7Pa7gsLxb3EfK8yMv7
to2SUm3KZXI+WjeT2vhRYMJfpMN7mx405SJtoXrSsK3fh5GsgE5+APWaxvu8I3roqGXn3p7a3XT2
ZIYxLdgP8fJWwEGDUenOoSQESJHV2k7Fd9eirLwbKf4/HwwRvjWdgcOrg5l0ptoa9zR6CxB04Frz
q6kzyv22GxFuBCBn96vsh/RiA9nf1avFH5gBqQOPCqBMviONPGvUi4sbFFBCQdOL9NmBAbxzOUR/
0PnADOWw4XBs9RF/8XpudzqmbXqPeJF4wQvu9NJbBKEMiezCX+m25p/XcZ5gMIJ5Hiov14ZDLAqX
d1349UsQ47+Q66P44vJ68KF2DGbUQbcA9I/bCGK3d8Hywlhb0p85HalKRNMk37bQtt11zrB9b+PE
J44HHurTbiUBXN7gCNHdCw07o+LeLFVKBXi3F7FQmF0W+m+TwYGUgJ/ia9oEEiAM0PAVKwhpz0j/
16IalPOxtQvaNaqSkSKaHsLUfOnWRfcZlm99Oe+d+dP6kjlKLmWA2iCxs71RQ5oYkB4qu2JaXkCa
TfHeX6a19p/nevaz0u7gXFWudr7vFvtWX5eJuB5S2JkJ2m0o4JLNuH8dTN3/s1Mxy6qROoNF6nX6
RXpSRVi0Reodtp9M6sLSA1dyHXN15VeHn5s27o5ytV1x7SMqBjiImsFn0XWvy3yE6908aBZVTNaR
oknE9Y1N7tRtmnviooloGd7aeT0EEZvFLs/JhklU5Ucu/3P0EYNnm6jtKwKB4VnwmE9bk1hWxPrB
atAU6+/K0+oTwEDz15l2pXWkavul5+h4FEMIhJO79F4EH7MrRhfJW9S2CRMbckz/yf0Ii7Ppt1S+
7RFUG2vQTXebZlktfhx+o7f4gMxNhsbMNFI9zFs7rgBu4Uo95Id37ejq7LxGiUOJlg7tr2Lc9QvJ
dPxUTbfsLuCTe13tNtp/ebGU8uK2ZfqOSoKqJ2+SLj1RVnp4h4MH3NvQYalpbYPHv/Q78nMG4ex0
6Sl537I2OuYfSE43EmyWRK3iGnloaCuRefPF25tlftjWAqY5jdzHKutnc9xSG7bxDb4ibKHLfSHu
tsmQNLanO0kerfaO8NaPhfjWs9VikNoliX6DxergK0O10fKD2rJBXWFx8YH/jtpL6PUqqDi4gx8A
8DK96n3t/POorOYFLnvq0UbxTwPmZ4jLti3AuQEJtE6efXQBlINdPc33yUElewphhH+kEmr8VHNG
+Wc5DjGSCeh9pOR0H92Nvqy2Vb7burgch8aZKR6Ap65FH4wz82VuBqTIrPovLyCgQN56/Z7RlOWs
9pQXaRAuDhUbQv8Z81wIxOEH40zFZr3gfqa2Xy6R2ADBS9HP8qtsIGn+5Pxx9jB1vtdVy0TK6JnE
tnyDjmhEdDoIj/O60kF9ZKfl4C/8xJkWFw9TvfYEgYGfc57U2XPi0vjfNju/Pus8mIKycV32Myfu
AizC33zYYJj4S5r0nr31LXMiyKFpSBEz+VgguzU25GouWgEZkGXqrefE7hyyuwc8eWE8OV3PLDtQ
AbjqGB3d4SQD9cZjo0rniedIDV33tCYKbDQFPUEJEaOuuadujTEI61SNYWsXoyCquXJFNSZxJ6to
CR2V65wnb35QHIRPTY5WMlnnAd5eZLOl2StaoLTIH8YLMhim5F2M5AjWM5NQdVsefB3C4IPnGPHY
ududrbNS5SYNOLeLRFdjW9D8bFT0eellQKS2gOOtgOPz3+zjHdHItGkYyV2vzQmXktx9DYeFGz8X
VntnpFNTf790fs/CPFpoMYOMIj2blK614kDNNqakGhed8E3veEGuF+o0iDDanxq7BjC8C/zccfbC
tT/O2yRc+7wvTYqr0QoD9ZxECP9azlOTbc8WNM2eZKKO9l5NRgxPS+q3/tXEY2jvisUC14u1971n
JFV7e+vSschoN3f5mK+q0RThXmH6rwB4g6HRmRb1Gi2u8x2MTzx1X4I6GYq7XGWQLtvoJQlvGJj5
W9NOwXyVgQCjLw7ffoloz9KyxWX/w3y3XcfT7grrrkWtMvC73mP6XHnT/hetGHAYAcKZuSDzIwMP
tDJSl2E48vVSO8hWFTv720Tetl0Cr5bqJFXu9so7FoI3bKwQ6DmeC4KF7u5ZtGZrbgYDV+4naev9
AeGdJlIih5mt2sQAR/hAUCCXwsqi2j7CFyvqD8sckgiZkxP6AJHN9TJNr41oQeq5aO1xDoaEuYm5
Kz6ERb5N3XWYc/2DLqd5yfYGPiTMujWsVnQMM8gH9ltnPUjzuMDzHxfhzU2DiQKFxffeZJoJvW7K
6wsfGSGcHGF/yU2bGn2a7KQKVBXhUQB9yHr+VPTkLpfEQ9n+3O2KxSR0tCMqW2a1fx+RKpIct4Sr
eT/4leplrVHmnbdERO2r2WDPvze5N8SI0GoMvJNAjdTc+yjM08LYwONMQJP+FoSHmfBbSmd2m+Hy
req5wzy2CVasbKcGb9KirAmG696EgKGp6pjxAmBgyF1ArfaoH51UMXRRlg1tCY+Ryju0knt8L1dk
tmcA626/TFvBLKiZij24UKHm6RkQRzJiwCev71zXLE8eJJa6OcZZ+retAMx69/OpDe8lV0/7d5NZ
rh8Cx9hy2Wd+st+cHdJPgcp0e23qXRyVbF2AS2mKEOWx3kdmtFFV4lW1HQfoXOvlB/02pEL31fOz
aCWxIVPFZ114+fYjnqKe1RU3Nrw/qHMwfK3jZakWfqw4Hdr20JEIRjZ8ocaAW2uos/wT7kpZcd12
+MXbOOpiACtNqeYqvbJ/rjDB61ZGIoyDCzaWvTvPUVIXrDKdIchI1ri9l7llVVpEVvt1Vn4q/wtm
/+jQa0UI3fRUFAJObFW79zWPB5Gc+82r+ysqjX04eYkJpidO5fF5EgHXoAqyyT6P/LziJpd9rN8l
cY3m1cffnUfnuqofB1tT3u7CNH8Cj7nsT8GQcTKnYNTeA+whMQUjeC8mDVMb9H/tnoaEPqwqWs7N
rmLYU3D4+q7vAAZQbBw7jBQH9z6ej92OAfljeaK/eFA6+oO2ge+j3szRJAJS1+3dRh7mH5AIK70S
0U3kTnJxdVoaOLzxboMJgE0uxBJePFl49pL4CRbsLuzz5j71lA6vCSnLXzJZd8fNc33YXo2B/y7X
Ja7/DGmDPGdj6nyEJeHaViVYDMAukheaDfrjjTGrzJu2E8w4anzP6JTro+CyRpy2hB9SkjXTN09t
3vLANkfIkB8iHn7LkX6sdOEcJGdbmDA9xWZLgImCcEqxTdtl/5CqzDwUc08L6LSHLZOOj3gnCrEn
7cUnnr27eG5AMBIlKo6rcE1Q/HJLcq36k6MtWGpq6XmAhb0qtMd7KSh6ltI3ufZOQkpMr7c6bGG2
AX2gMRBoMWFTQH2eezmn/Y9Baf+njGczgzks6PDQXRRLudgs+wFDHJNclavgjf4IjyM39zFHX7/O
3WdIE2Gvu4Tquetl9LGXtb+z93uxp9BW6c41vcTpXM3DspBPefi+pnFjAvzea7yQRXAkgNthMvRH
OcUf/dWyhZFDtyKD/E4yAOBu3qF6KFnRUJB5cRJ9VBArvSjj10lxkjWyCdrAMceOaDsa4iendf0n
FEl2Tdr36VnArbwcKgWtKTbpMwZcZ8c7JweTRjN96EtUQIZe53rdv1qvZcC/UHJ9BdCfnop87mpa
oNW9dRh62Gs3y+W4jDT3B2rCOfpPspqSEpiHyqYLIhdDmR4p5GJqA9RFRa7/Jd7q4luTbgE/Hs+P
AXTIdfh2ZIn3CxJFd6jupvR1dTBt1Vb0i6hqqVGULY1vHvHIMLivUKEEt8AVBV6F2jkiM3fdfvO7
IvxBdzZ9NgKNd7nZwh8qg9o4uC3Qbn+9MO4nhOOpWCqfdO3mBO+6MlOY9fMjJscNg1Vtj8jHQRx8
zRACqlvm0Aj9XoC7N6SBGcsW/bjo7oEp4hnnS2H8cttVjqqsYc2f0YxZTQUYsuCGZfZBF9Z0/y8z
40GwIMmu3kU3BlXFTrT8cUVJ5n8y7J7hJIvEUsLyLWCekojidVm78IoBaIE0QOYiPMsIbO20Idnl
nokj191qXy0K+GHQ8ipVh/cf25XJ6izVPZBO3vp3R5T/T9p5LcmpRGv6iYhIEhJzW66r2lW1UbfU
N4RaBg9J4nn6+Upzo13SqOOcudmxXYgCksy1frcszk3fKQbiGgJ1I0SITtFoBpFwFnBooTCYknjn
9Vkg14Ok6OADayu97YREjjh5ELi0WGf9oCf7CWtajW4JVmG0ZyZ3RCzwaJhpeKiNxLRvy2y4T1CK
V0BxVBCEYWUkYRig5XFLaZztrTC09R0Uevgcwv8XW9/tLXTybempdW8Vi3PIkKNO1zAHfA3Wgqx6
W6YjtcDoNBU61gxYaO2lccPgQO1PnwKP/mgNysls2tEr4PDzNjTp1nila6/FMghYvrJvHk3GOM2V
8oPqy+gpjaR2HiJvL/uA32ym9t7p8uCHqjPrCUmOfxoig9ZAt6j9rvkx4F9TJotirb1xQG3eBGQ5
0QbM3zq/UdXnyWihV341y3aVe1msTpAVTkKQXmmVEpoldm15KODoWHaQyzYqfLTGWyNatXxKAuDb
FQhUSiR155Bymru6L3att6h7m7cTrmtl0ub2rKX5CiReFutyadJ27VR1/Bhlhoq+ZGVdQ5Sw9h1F
T7mr0rZ9ShjSw9SXGTLxqutiC7SzFdFn9vsl2FGCLtGmjDTQnGn5wtf+UuXirvKdee8sbYzWdu4q
Su20A17mznPrs+8vhs4zTzHNDKPjRm8dTND+PERCIdRgCc9XSpQtGn+TT0+W5XbzegiAPN6qzjH0
K7ohgI8cW8smfZ+dGCgjnx/KaK7QeHmG+RO+xleyc2xppuuSLe4ZHib4ZhTqxkMRtP1bg4Yi2TTK
5euS6IvHfWr8Eou0387DQ82YIkZLJXObvPrumIw7nm3FNtg51svQNr63zWL24XVTdGq6Hus4Mj7a
Dte5HXFzDIixjIPFMVV+uAJFWIadn0ehtxvSvD7DMnn45ms7eK96OWlUwJXzbJWm/ew2FtMtGcI0
Z9vKi/p53adL8NDqPOO8Zacxu8LLbAsDe0zGFAIODT1bBbkT3SPITNtNNwRElVF2qOYJNsUjY6+m
EF37o0ekvNAaRLubS/HWu0NyytrEYXyWMwM1FgXt2r0MF8ZK6zidUMOMVkO6eNUFcnN2ejQgGJN5
kWMlmzX6kOh5ZDCWRgCbpjFHAhvZls64vCn9LuBQc2NQaOoqDBjAycVrJXT3nfo5n+7q3IDZ+OPQ
B1vLyDo5pLyFH53Sef7mCuwgYFLsPJuhH0ErHGM4QkPN7OFNq+Kk23pJG+dfeYEJ0mw61H4zYYEn
/ZbTuNx4jpt/1RyPRzGK6Q0Nbq7WwaLQLzX2oNr10grvaz85jdp17JwpjaHXWJ/s/OySg3rmlK7q
KJzfHTwMx1yjNXs3JpusQ4sqWmzQ66XNTUau4PK0xFCZ69TLQBVgecGDt5hoyuIAmhy13ymDXLHr
Am+S1/k0Vfpo2cawr03L6KwGZ4QfUcY4NkoHO8qdm25WbbRBINh75ON0g/uo9OQS65GxCewXzgWG
b8RjihZPyyG5Mks75rvEbZtir9q49K8HjmjrAEYMAcpUWHh4z3Y7e8PpmIhdLBX8eEwzBuYRxN1j
2oZ060K5zcuYaG9eaS+A8bXRTD15YZfaGw7DgtBUia0daUUCHdqVQcPmvnj6Xs+MWKecMu6wQ4Jt
86ujGVk8UzgmBHaLw6YBGT5UV42xaveW5ejH26mjj1/HNkD4qsFp4V6xDy79usQ/a+1DYaPi61CF
8Xhzzeh0MVpvhDg0T4XpTP8QtoXjbutRRO9ei+IkLVQRbcYqSr7Hkxs5q7hz0vRu8mcLQAZLVnIr
iUR+B9kI34fapwXOJ6GCx4JuXyA1QdGWX+XQZUiMYQr7pwj/E1KMpGwpP5Wa+BYXPxK7Nu3m5DAq
5L/sUyIZN8I4zbwrxjaIboWIJCfXGEh9YjxKwrx10571e5nnt8Gba9ErsEiL+XWsu9y+sm2D4D2I
dGjfDt4C+zNVy+zcRS4CmJ3ty4VCw7bl4Otthcmi6VH4FAjcQMGqSSdXKp2VRtBQ2xo8wFU+6Y7Z
MnMlC5FxVYaudWfbwLIxX6+tsCFDROvnEsqx2pUAAsu6aSPJ3hCW+feU9YaeEu7Up/2xu35bWlVu
cc6dhzBlIhudr37utJiBQmfEvcaM95b8ijZZwJ+pxcZxMO8aHuxHOLsVJkJJsOGjNc1VnKy0FRTA
GHo2z3nWiZAi3JJWfdOJPGeLKmL9ajC9QR4Nov6y6Gl4NmLuncdwihkFVeu++ixN2bvroexGsVKM
ifU+M1lAoxxNUfOuZDKVLMBlbIASM4opuR4nNQc7JyAIA6+Ov9S7aW6nG+ka2h9kaktyHEGqbFrm
FISmJ4W4/ubqBeC4C+qOweq4N5xy247B8jInYXAqMSsZ6mWZ+XcCuLJk2HPUxbeDTLJgi4orze9c
Yar4YXKqxTGUT2FaomSgvJoRUNZT8DAjcR4+QYzbX1oBQ7Qlw8MqtkmH1oVtOvE5aMEXxlVc9eSG
VLZKnkmby4f9YKOyhuaZpvLoRPLst8FzN9IAMitjGxUWp0ZUJNk3iHUBvIdooA9PniEs7qkICIxc
sxI5X5BXB1+6Niufcx+OBydNWQLL0r/auzYPPVZTlHRyjRC2u4X6pXtta7e8R/98tlZPrRxX0p7V
F+OLpTzBf1I9TQQtxxvfbss3cCuHUwwuEu1Pr2qcEzbA++BlTEVWS+rhmajOAmeR2mNwix4Bqq3o
/RZ1FE1YsY7zNA85lzXcf6T4rz+Bf+P44IEi1bvUQ6pE1YHQnl2ss5sNxk+7vIuYe2lvUypeRDBB
MSCKLIRTjseYijE9jH629FdCVOYtg70menVx5oG+3x7SlZ8lzY9JTd5bIhrNNlHZ2TobgvxUR2Pw
2cYK8uZbmUGIGON23th+0KpN1dfYQ41d529m7C37JlU2Pgmk7OmwlXHYHvKxU8wrRiunbp1uTPvP
mVF9tOIT9pnpAZlqNr6XonDuXQv1rw4dEvmzqnDgwpspeKWsZoCohymBlKcoxpeG4h89ZBjNE2/I
76Pp7NmYkxWPnnpryDvVrLF/d4IiXTF/U7elPX7pWwd4kKn3U7wPXO3iGQ3PzjvIJAr6tQWFlOB/
nPGXSUTcD8oMzh1oRdeDsRbdt2oKfPw2CiQUuAkbzfKDeml6mSDb+l2sNeXoLvbRz1YreqlxI72k
IOWN/o7m282nfh2kEeMn2qau5CZKDDaLyk3Kpzr0Eo10pPTMuhuyhth+e7Bq9BpR9YBvk8UWykFc
U6hHwUZYTfLEhAPXullkaZtNNvXRfN96SUnta3TobkJA/pgSzGOv4qNA3GGM3b0ySqv11r0P4xcR
VTPA0AXTa5T2yfi6TAtgtJFe2iPtOi/TMc7dH8A1vIcM/2W0F0w4pfbms+YtTYsj15CHijfpDkwV
cVFmbfzGtcjaGM8AR7ScS6UmdnDqtiGsJoL6VNzMaYi1XZap+9zETcP8xkAixPHiuAVPiy2rZyBR
3z9D/FZocgo8COD/aRRtfGnGG8bDZMCiPMkj3Xl+9LoISxFIVF2uVd2P/ZbR2WJY9e3ZJa0sAaWb
Yvd0V9Ca8gZspH8bcnsYV9OQzXclTV/KARhF01U1nCWbsNDiYRI8lPuhg7E4QKsNmpDAtvqGeF7T
pitV3fMAswmUDm0rNEjqmJ0d5jU8w+DaGIyQNeKRqBdzaq1eF5u4qOn4rZAfsVWuCb46To/dACgU
FXrpyp5SPCZ8lsmdC55vPoeyQZ1wlnaOVkn7KIJKYN9FJLgG1gxfPT/03iuR1fwzqPZrVwhxSxub
Lusa1ukljiiZ1+641FgH+ih/aDGx2asA1SIoL+DcCjk5+AqHEppfDcz8jd23iXco6bEM8komZzel
0WSvlFPMfO9xSBQ41VLv36WL6E5xas2nRNqV2EBRl82VV4bTz7LBkbLKVAd/GNCifoLH0J+wIHFM
BU6Rq73dosK/MTCX38o8wrWw5M6gtomX5I/Eqg60/I3T3ysNTX+WA3AMT21TPrmTKeSWlDSUk/Ey
ZdcRc9pw5FWCXBdPK5/m33aiqmILTnV4xx5sIf6KlAzQEthWqt9c9Egk4ODyabOvKYpIBIusiPLa
dq1m3BilQowjMfMWHoSgDz+5TRWYa/au4SepA25zS6PVJ1dNqarXiSloCn1XVrfPmXZra5dWRXCf
gk9ytqaCF8uNIKobBNAIUQIOUgSduRB6tKmde2PjiWywOxWTO27LCiTzZSlVfBoniL1boE7xmIug
MDdZ6IFqd4520vvRb5W5iSrnLMzuQzvZFhPVO0akfPmGjRj+iD6HwoY2EOIZojj+ErTUTvwfkfrp
+OC6vN2kZiwil4Ha7RAd7s0yBuG6KmR0JFwq7bfDFLYPo8UU5YOCLbY/RyZynt0ua78urj026JR6
nazcQtOyIlgIOx8BRZlbyarPQ+YQ+n7kzQcjCrHc4Iapgwf81fOTU+UIIqaswXZ/Lsy661b7ycRr
LLD54faATZuKLLA2mTYNAsp0dKKtFCWHBUKqaA9VMHzqZOW8Ar1kzA3qu4xg9dYLgnWcxOZtCQIH
kfcgZrHC9JF+NUvYfQmp5PgAJxc7yoT49LukQoJGbMFx1sijp+F1tPIeKq9nV9zB/DjubWtP9MV4
irrbAvMrFrkwZjuiic834VxP7ioOSiTTA0BEzZmwQBH2jitwTZCO6e1cQZ3/EI5jGJ58XEOo/Pwx
frRADYfj5I0h4QwOrU0F6m4huMXQGRFLZVWIakpMqt1aNLVx9q6ToETL6Sn8zQyxF64bN26fq1wN
+Od6bEIwv360HVxHuIemrTWUTeKbL9pYbXs1lAVe1qTvi41tUs9j946qBnU+8wQpt8QXPSwCPrrS
NYBr5pR7G7z3bGMz5RZkQrV8P9NSrodM0sf1rkz2Y8FmcY0fPkLfnubW+JlqpyR2CbIrvc8R0HQ/
aOMqQjSKiHCgFRhp4XOuJ/O9xkXwMsoO8WzVUUusHCnH5ml2Qxc934KmlJ8bqOKFmrRPD2R7Dd/z
BIPSCsFSw/6gfeeLqqz5Phczi7BOa53vhqbXn6ZsKp/8tFiAJMZmfus5rL8PyFS8s1GqP1VJaukN
Gd2zRN0vUPX6waSeVDSjIVQmcF6LRJ+3gtmPyjWmu6rgfVDqoQNEW7lKm44knc5FFrYJ+Z3+amYv
elFkTaC4Mmn80kVJnj456Lng/9lXi6dGTsmnvAymGa1i159Ah41mKS6YafpYBMMeQgggXsVdqXbC
xq670gCQP/yZOnPTOkt2380RDl0cZy2KF6xxzwUZdBEaXUl0C6NGZ0w2c1q8dYsOMFyOFnJVjsav
gs/bbBCRVm8++DvpU3gRhw1mDnIMqlH4ayjq8ZWEuNnFi5hlR/L6Q4bvBcISVx0l5h3aiOQVNRKK
eqWXjHhVojtesXgNZkdEcdxcRaieYoTibd58XTjHqcFE7jzRZwbJunQqtP0ibc0D2pMpvUa3FPOv
vXGqDh7hMvXtUpT9vlmMYZVAKaWsXddDCA0x8EpyP6/Ab7vhPl9q981IRKcrn9nHhOiaEajbCjH0
ICjyUE0BDbfPLk36N5weZXdVRsb+SW5HI7cTs5+YCgRHz9TMIT6/jV6mKOwJNVt6GD6xKMwiWkPw
NlrWztrP9Ux8Ojdg3ftmqV8AyKB+4misXtl0q/uJmkCswWkDqqU27c9j7pP0GztAb68whU3h7Uxq
BYSxzMJr8GJH7ZHClvmjSyrAwG3WoIGm7wLKxDAf73wXdRZbniZFNG0oqVZpXrDhDIVqvU8DuWzJ
V2wrcXJVeUN2i3zKCcEXSTZi0aLN0ACW0x5wpWn2bdITq6AyRJRrT2bM1Jpd4cv1ov0Rb4Cqwu9n
hdXdAIsgrpY2GBUFezObmzOW/DUlsCJHouA7n3IlQ7DzaUyCY22PbfMIW4XHrAzO0QZWmtvmvnCq
Lt/2fqU+d1k8EzpMdXaMYJ6o5RE+fdb2jKllkNUCaW6lc8WI45kWORzyAQagjosK5Ois3QCFZyHw
KTRYHMVgqPf9Zrbvq3aJjyT3ZLe97eHDXrHBmfypxLYX3nv+WNlUaV2G83stXGHZ4p4QFtqIXZ01
KgqQ9vaqfV9K5vGZDegtctlVGbj+OO2Y9zpY/QNyfLuxT8Hc46+6shOZlnh68AOW8WM4k7DQ3AQO
ymA6RfotJ956OOqVj0EFd3h6YJpfYDG3WdmFRZ1qkuarp71F0AGietrk6aAxpleeH+3SiPE51aY2
UhJLmgVU3yRADaL6qdu4QZkJaz2Od1YduuETGvUl2Mp6HKm8REqMglN3frTqHXv+4ZDdUl8vEQUH
FIOrq+cxjUp9nbATqk3P9Im3kPAmcWrh889ubTb54Ls1lGN8kv4cwtwEMg9JqJzSoj/kVukvV5Uz
Mv/5nCcC8DLGZfx1mT1THmY9Js6+A/OM78KR8M9rUv/YM2W7JOVmFJk/PXV80wwirnzPw5tBIsJL
08tsuWmDXEV3OIzwW0kaVFxccKKIIWy+/k6uEORhy1pVfF2KuhULyRbkw1iPgCdYd6YcAvfaImJz
WgkyYPh6FjIKyDEqEOfEXTjzx0KlDys67/EM9DXMwxzLCklcaNsnQnxzlPX9ZC9YiUNoAnQX2Sc1
GO+rxETDeaHH8NHWS8VAYwnkOUMwYhYqyozKhnOnohEPI7XK/Wg+uZFyhyMEFWcYX6T7qXUCRnDG
fOP3gzUMBB7wusNrS5nw25Q08XvOA1i2CcJwAdAAsrPtjdd+K5OR8nF0U4BQv4RFipyRPzONlhHn
nCuXL3qJrWgvc22ZPSTe9DJU/rirPE+2V10bTcN9NRmiVwJUBU9DCNCHeAIn8H6KNK5T0n9G1oqf
k346sALvl5oT9ibxEQAhnmR3IDAoi7bQ3Wa/lEvXbOuuqR/n+dd559jTp8aBitsYmcBlYqCpvHXC
df11Mob2BFKucrwmTe9O+6jOk1dCR1K6hr4Mb7GzkngyukW9LVxb+Sv0FmhVU4UYfQWA29d7tnfN
nuUOpP8sSfIA2GWbFW07cF0r6MDOwJXtbFucmE8Q+RDUTlNYxzlJAG5NXGJdj4aw/zmOXkd7ygek
txmqClp18OIakBBf2n2MRTQi+KG2+8MEhnITLB3S6YkZ7QxQJcNH3vSODhBbxy0KCgFB2/BBlVO2
TRzdcmtx1C230gcMxZxuomE9tmDTpIvYCw1JS/zwqTDOlF4FbZCcbVpNI27lgLsAAsECt9NmGqaN
KOm41vS/AgXFnKHI8usWQ0k8ELQAL5et4lY69Ubm8fgDAT29X4TslJDMxO/dq7r1Y4wknNdXNdGi
y5Z0MPWYNGQmbEjuGB7EGEB091FE44RKj3VWoHr71EWNC2Uctu3Gd0GcEdAJ80AATAqehXHB3PoE
jb3M9ThF9zVTZ18DMZtNLmU/fJkdiG/Q9DnMqHth7fm+YWuxyxIIisrRDOEKckdUa2JCCXixM6DI
LcoTlK4OEQPILmjNbBybRr3qc9uziRQ5wfxiT5eH0F2iT0b4uJ6hb9WTr8W8wVo+HJvBFLsFuWuM
mt7rvmPiR8GDPwQUnpw+mo0F8Fds6eLFkbiZ8OxXhi1dgUDmONaxcNtbC5cT0R2okVESopzAXKoX
6HZZmuI1L8ciugmKwppQehdiU2YecQGhHfD3oVaknI1qXO4amvZvNWYDrOrWmD0mi1ESKx3mmBU6
5N6BrURhvMtseH7WWdje1MKOJJNPQlM9ajcGR6lE1f6s7EG/10DD/AJTBTTpIAbz+6BK42+DsJmO
JdDWuEqryAl/eMKCSHJg6K9iOw8Z3zTb3RMhEp7GOR6UdEWdrkr0Ao1zPbkGJqWtVBIfaq8Nlk0I
EaW3QS+ZqxOgvb+xz0FD27lOhiMb65BvoZvQotlsB9bVeXKbc6/Lfh5v8ANgmxhJILEPTYpDLKSp
Rg0o2vbd8/1wusU3Enon8OvQxR2LscOfQgKlBqvgk8NrmFjZ3it7rGCp6ydf8Q1k6ILbcOyOSTx5
7Z3TT2d12mCndy4eiuSY92Xp3okhmqBNMLSk+Q41Q8DCHXOMgTYe4G8pGPDXEOfFCfUQmm8KisEn
JijE8cjfy/rOx+BgHehaBok7uKuLbQMXVZMIgZEGUCJFqbaKqKWsdciMsXxnChonvqwUbnCdGseS
G6+IguiaXY4kT+VYZykR4Xqk0QzL2J+Q5RNkzsLXAZEm8YLur1ur1O2dY9zCGSQr/MTpyKGW4NAw
a5vNunwEA1pwaDJ6TO3GLozrfahy7IlQbr2zW8jmdG/mEertjARLFi/H74bWdEnWaWF338e+cU6l
S651sQ57UJ67mUGDRFFVnojYMuO5a26Q2pTuZ5tACahgZVnjAxBVYl7QTCYYqn20BO4mQ/SCJkZC
EoINkqtSvaT+4H0r2GjQgDhwFP4yuLA+o0f4I8I2v9iMBjE6mnDo112p8y46FKM3+Fdk9Zj2Khwp
WDgQUXKEa5GZXKN49kISNSeT9dd1VeJJTgbj3E1TLOIQlDqxnfelcs2trED3P/vIuuxThwBRrM0y
d8Fjprsmug2xSoJeaMsiJ33hMlcNtlvrs+22Q808X/60p8IH79+HjYHSxwMjEeFhEs/dciOjuHno
rK6Shx5sISCCScqnTKYxUfBCUlw3+Yi+xzobIivICHFNzRtnhynmi90nvJXHzth0maHpiBoo/SB5
o8Gc2itiM/vTIP2m3aaj1w+IlTsrPuAsjsVaD/WMpwsrgm3dBID3hHZFYRI9RLmW3zJtxc1BB40O
0KeHdCEYfL03tpSOfKEOyo40pzgYcsAG3wmg0FqEMc3neuEA1LjoyiS/TpJMdG+BoN4GG8AHv63T
uXHuFel0yb7O0CMQjEZ61EoB5DEguMji/JWgljE+K3WVeKybVtdHZgAzYsI4btue2rBB9LbwysQB
t1BMzS4t5TTPbq89iOq+BfQYRhLfNmWbuOUJ2Hyarh0P8Y81OB5+AN+tI8xs/eBSKU5qvCN0evnu
BoNKEed22fsHIbh/BlxLIgzRkighOX7lRbhqPpR2gP6pu0M93KdPsii3JUo8LojESawWK36Ol2LX
1/Yh2HfrNW/qg/Rl+2/ppIFEZCQYDsKUkIuf0HiVr6eQn8BUu5m463hLkMgGdchdeWBgxTrefThd
4Bxge5kfyrhkdY70drAsXgSiWtzWUPhxfzcWzbwdDBNQDEIsWOGR8YK4CZBWhOxq+dT0O8vzv1QY
1w5iSOQxxqgQfRBF/Mf4CFuGaEqZd+8LIlQvk8xVT5pOUtf9HfTHdpj3WfkjjD8T0/XBy/4zavh8
HcLeedhk/wQXT3oZ7V7iUOrvgoepe67X83Tw75S17da+/ZxWd2bjxFclcQzrmmmOx/KjySx/edP/
uf5FrjAASCLJWMCB+pWOWndMNFVbTH3zd3U37hCY72FOEnuXhB88YPuvdw6IGTIdW3Lvl3fup4zi
E13P/BW9Xvr7hdQMmp1YXJFAEHJQKo2v4CdtJ7DzVp+Fx91hdn7K0drpOv9gyf/5HADghDi/7vOk
6V+T4H/LDjYdNs+B5LI72J1j3Oyg0O6y5vHfb/uvF7EZ3sD69j37clHB0TpTgY3hznbLBxR9N07/
mLlP/4uL0KpCA1CZycvR43kVO53nRsMdYbYvoWf/wLv+ECTOByHZl/fCZ0EJginQD8EVVXDxvXpW
2IpAabKU0ldjP0r/U9B8cInLFcIlbIHEhDRhRc1oX8xcs/UQMllcZkfUqLrbGkyl3t4UezQW/35k
lx/75YUuliIltOoCqrJjph+6/DGPfsrw3fTHf1/lL0/sP7dz8amlzCxYCmNnx9a8y/R7EB6Xj4Z0
ffTELgKfVZIXcJU8scJdt/3R4fCat8jAPfPBvvHRvVy8fW1NUTKlTnb000+Ruo/c7279wZyHj17K
+Sf89kUSxTa54cDjGqOTiu95KSJ7nNv/4ddy+eovxrskg4PVSnAVkgTXhU1YRvDZ9R7+/978+bX9
dispbgEXGWh2dDCg5NYPQgSxX36wvM6P/PcD9P/eCYWlYwvJl3NxJ+gDtKWFlx3PWWQriLNr0WHH
/fed/PWlBJDxikPRQ+v23zuhkUPVzECUY6KPAYmyGZGjdvrdjPqDC/1xPJxvRyo2GMcHSHGci6/F
HypbJHNeHNPuFnQjbW+DnjhnVISL/jIrUDt4LlIyd4s8Rv7nnIBvpwzWE8xMggIzJAzs37d+GaZ+
+YMuvq2pW9zZivhBySK3BSFoqZJQvfHGWBpjHcNUXv99wb8969+fwMU3xgiMyGsBhY5DeCW/VuRL
lgG85odP+vzOLhfO79e5+NAWvwE0beLimJNiWqJcxm+HOojQt/CKUL0QA2Y+7XwcEP++v18r8vLC
geNz6jk2Yu/LFdsHuS1whxTHsLKO2CfR1Z2I2MMPQHyf9ZQ/+u90isNtee3dloQ2AYN/NGfkb884
cIPzNAOKPde7eMaZk6h+RsF31Juk3yYWs1Tw96vqo1s9nyB/3KqyPYnPQDHZ5+IZz3YQIT3simPT
PQL5rshMK2jS7C/Ryn9wd8RqIegr1h884MuZHr5kchPljCcosDzpXWwJORIvA8A0nyRxHoI+tiUb
ggHN2fDojc92fQMwmAHY9P5VIN+npjid3wUCmJmQML0H9dipofzgV/1xRl38qIvNsEvTeSL4bT71
2C/n6TklDiEkYKwHvbDr3b8fwR+b4vli1NYO8TqhZHbGf/crTQaoKiOegB8/gvysjPnxP7+Ax59/
Hg1FDNNlpwRkicRI6fk0wuI5DkHd1pd/X+FXmfOftcM9/H6Ji3uwhkkFtObziXpo5QW3ifude753
8+1IeDe0+IEgkKEJP3hP/4/r0on5vqIACy++DTBfEhCrYT7l1f2gvxCKuLHO5r3waAWEIb1PPaGT
H013++OD5GZ5jD4TAhl0Qgn73xfWYmhp4PSXk0WkdFdikOCbRLly5yYffJN/uxKjsW26TUZkMDjk
v1cKmigyY9yIkxsTwE6wVJQdSA9HKPXBBOuPLnT5HMNqyt24EKeejIF70n4t4Eryc/lwi0M3h8Hm
3wvmr9fzJfj8r2YmuDijZ8AFOuJJnGSbr4ruKaR+IiO/KQ//vs4fB6L0zhiBKyXwqC/lxatSMdok
dC8CG7x/7FR+1TXPcWMIVnKhZ+RpqMXTv68o/9w7uKRPbQMqQdNxuaGVONxbd5zFya9JVy1c672N
vOBTuUD1lKR+3SjXqa9baLtrt13s76B9zd4FBd2QGNvelxmU1mLjEl5FcVbeTB1adzLc1DV5Iqu+
028dvhcM2qrbD8RTrDqoj7U1WvdloLIDyZ7JF4zmyQdf2t8epIMXhlgsVrxUFysRMU2NDUWKkz0+
VV+ynH1wvQybztzrD5biX75peluSIsFZ2A7ty0Gs0DFW3eqQz4vs8FzbO+1523S5doJprcnYmXDq
jAvpTsu8/fe7+/PVnbcRZpoHbJI+hd1/P7e6zSVjO6bl5HvWjgwEMkCs3VBeJ+jXWuft3xf7NQzx
v3vmf6928Ugx+9ucfMNyMt8Qpndflu/2k7gOd9ku2rgHeRhichBX4dfyNn7un/W12f37B/wad/PH
D5C03/StSnm/Bsz9VvK7FgE+iFGX03gdP0In3DAs0rpXj95mudIv9+mpZLZreGj32R2KrA8u/ke1
Ibl71wkYKa74izzvEL9dPCccCYWwv5zilggnHFY3iaf2blZ+tku4X9KeSYjr3plFcYVzbNM5y+f/
zS8IAVpZ19IBJPjvL5ikQg1P+sipbS0+LvMCbnuIps2YqQN29TfM0mjxvSBf9dS1/77431YaFQ+j
t5V9zma92Jf6NF6yFtb/5FTtc3Dd+uuwqp7K5Wegr/6/rvRrFf72nBNYd+wr3q81Xa9cnPPw8dfl
UhysEZ9TUL38+3p/7uxn2IhaHaBTcTxevNfKQfYU5rE4cYfXvRftiIImGUI/BsMHV/rrRgH8i+uX
w5jD/+JSgM7J4oqSPenYeDXGj29Z+8xcuAzLmxXpVVOIbVP7H+1Pf73D3y57sW5IGHTK3HBZy293
ZrhKO4OBRd8VWfQcRRJN+TaJ27tYG5KiN2R99dZ4nYb5VoPOm4/Gj5+r8suPmNMGhNJXRLR5Fytp
kvVQk9IqTtVYpFfhMP1k3NC4n3JiAv79Zv+2ZumAlAhtBhmpy5VUykqhZuW+Xfi3fCGmeY9wUo+f
FB7mf1/qF5R5eVe/X+sC7VrMpBu3yMVpVD2uLybLrKGf965VfUJUcT9Kx1pn7nS7NOYBUuumXNyn
slhuMzKt1uRMZ9u2RAytCNlf+SGZXZXtYOkSx5iw6GTpHuLUJsXQMsumBkEk4QJiJrK/J4G6ksgb
142Mtt4wIsqW7Qcbv/1nwQ9VS/ZFEAoJ+hn+H9K+a7dxpOv2iQgwh9tiUJYlW3LoG8KROWc+/b/o
OZiRSoTqzHx900Ab7c1KO++1qMVpRRig/bSEUyIqwDWW6n0TNS+8MoZmEqe5if7JDwAir7JC/oPa
4C7Q/XVcZiLmiKUl+rJHhm2f/R4JFgDJUpAIG5QzBtcTGXC34Q81fAnSKWJoordWZkiZea46HAQF
7DcSwj3kKq/1bd4Y4NuKOOGQEeC6rrtF1tnhA/qBw8IB9N39G3T7SK+FUcFsiUl+TpI88aCXmJ/I
xW2i7UdQrKFzm1/eFzW/MBAHqKgLSbxoUApBAhSklGOg54C5kE51Qkv74+8Bx4WB+XP/nxamSIYo
8nCeDZ5aGBqix6BBRhovA/EoMBV94Kei0QCjOPeXdatYsINwYaHJDVS8aI8P0ELxqA4QNDYVUFvE
YlzUYLdaeJnkMbz0WVEqj8K5AdgUVZyczwsbxQlDkjcIgA4l6t8/GBkLTC/o0k81UD/vL+pWh2FR
UziAVj/R4HX6qABLrRgeJKVoyEDLhhm3a7RTJEDSymJGaUCYHLhrJQZhBrCaDVUXEIhQqjmK5agC
bYmIpokckMDoutPOIJdaytqp1v4kaCIIgmdMQQJwdRlhzlPyGfTstw8bZXMVUQjUtY4SIXVXUh8T
hEUHohB9QCs7XJwE1fZE/Q8XBVGcJsOVEdC7SUkBxJmA0nQnHuDU8+iMkdFPKKam+Hj/6OZe9KUY
ytrLJQbyQd0sHrIYSnDNBUeguqIX7L4U4dYvxZ5NLgxWhHtP13jzasw5F5B0h1D6HtAbyUWnGoCq
abKM4m80LBE5Abs6eryP9wXPvYFLudQuDjny75I2iAcPBVw5kTdatxTy2rkvRRBn7uSlGGoXJTWX
ujERxEOaAdlAdyUrAxeZXZXI/k9doWD0qNsVoqByDzDvYA0AymQXaVGwHQBRwPiaSRj1QEBZb8gy
bA/Mgkq9RrlOMfbfedphQOcOcg2IfIGyQ7xSk2xAEDf2/cVP740SZ2iIzQ2YH5wsLc5FGUWNZIAA
tuEfCajiyJWZXn8Uc9zYGpM9XrPxi4rxBm+FGjwG7hVZV5HeQ5iBj7rQbRilaTHGFmmHoBCWXErG
p1g6dIOwjcJHXV0bKkPezAkDsUI24ApKCGRB23otUHLDHj2VnXEQhcYugABSBcciWgHIHZB0JSla
tJ00Z1kSTA0zv1AejF2eiWvRpKxjJHPSfPBLpyt4sWIDIzR6KA/+MWneFeMBI6tEDhcCWuKi3mzQ
3tMDhRFbDpYDLjmif3EcdhqmpgAIVQA8rFETEFN+GUph3T/+uZ3RdEQlhgQiUcS81N3PMDmNVh7B
PUQYuUErFV/Bf1yjMb1FY7wPZlUkhjBs/Ko6AYuu+aZbZTIEAAUXpkgb/hRN1t6OUo3OW887do34
nJerPDLrxkGCESj4O63pbQMArSUHECpjXGTJTgkOArf0gorx5GaMEho44MQjOIPLgiD8+nQwfYMh
KSHyjpiZtCTlmR+RVSmfsk8RvRs7NPDymWcCa8fq8jfNY5jf2yzStXDK0OepUrfAzvCOUao7xQCY
c4AuGPIfgL6bObr+BJfF+jvd9us3j80G2L4E+8QDcZx6DQHITDBOJnlHQDhh8DBAVxvgJI0lQFNY
dZqZlz45F3h26CyUNbpOA/6ucdAGzTuqO4BLysEq7fdaZ5BYjeyseON0xkNjyaOWJofgUgFVm3fM
m6kYBXSZdNuAqA/T/BagRO8/ntu0poTGE/QaIVmDeBte7vW9QS+fqAIHJTyOw95bxvJq8HZy+NPi
AKPw1MiosgMXP3cG1dvHHVLIptB/hhawmThT5BYGt6kAiuwCR7XIObPoFpgU9IFoHocBK9C4OfPr
T5WoeAaUisDnj5rwmD37bzhw/VB8F+feblbxGt1oZxet6oztufG0KJGUlu9AHgv2wi48Vt2bBErv
5vv+9t9YSur3UzoV4HJapbr4/XIL0BG9MDEoXATvbfP27+Xoooosrwr7KNEuq96WdTqMQ3isuxe5
rPZ6DpWUqMMx8DqOcU43vjjWpMt4L3AcYZd56pjSQulqLnKxJi1JF3yfxYAgLRADj3m2rIamXWHu
k+Fl3cZqEtqB4G1AHUAbI0V/fY35AYEpAOTGXWOCy8TuFridK8w+BMy2tZvnCUlIrkpTQI0EDe0W
JwoGFYPW43fIWFv9itsHpu7wy4Bh1W5vxrUYyqgNhuYnIQe262bdW9ESzasiK769vdyTCANFDXRV
TP7T9Z4ZgZbwnBzwu3qF7LSF4SVSWZ/ewVwDcmr79W9v4JUwujKEfCV480ZsW7T0LcMUt8LqvoDb
a3ctgHqq8eQfDfzvuXS2b+pbtA8wzkS81UDXMqjnWvAGIJI6n99pT5gLSTDUgvmbx36L7XtxHwLT
xco6Kzgg6b3vPo2jS7oVZlAcbdswHtmNxf29hX+fnS5dn10N6t8i6UJ+V9kG6gqGaawDS2Os9zZo
oqRMN+jC5eswXVMBaBQ3xOpsoNY5uiV/EpEgl8VYz/yr+mc9lNED8FnStCHWg/mzTWhxpnYUl5zF
EjOrJy7uvE49K0AYY9o4xQlWNrp5LCQEoSfS93bBuo4C64QojQRcDGAJt5DkHo1lY0+PGPMlx+ic
b4y9uJLMwhFfwP1lWBLDaLFeAuWNgcAeOGoiJIumb+YbyfbY+8haHaU7xqKNCsxz8bvRMZykX0of
cL/NdCMTwQRcqanujQMAW43G8pjrm7+WyGjCIUMzK7yW62tZpKEcKH48XcvGdtexJa4KC30kDrif
GFrlNriYnsCFLEqtiKILIkIQNuymQxzsaKktXStd+kvJzqzYvq/DZvXLhTBKv6SKLo3T4NRu9bhk
Wcjp/155zNRCKI1RImlVSGgF2LW4iYGd4N53Vm+biMut4OX+Ouafmapq6B5BEgCVsOsTAh5OwnFp
waOHPFoCscXON9Eh37lmyNAbTEmUipI5INL7EiRND6wirgX8r3W6dk3Wq2JKolSUALBjvpjW1Nnt
qiKBDX/QkrflImM0uM7qwovNo3RUDm6a2BvySUf1lmxO5lJb1//71tEaKm2GTFewIKAjrvpVaNVE
+DEB6PX4P94GSiEBD8QQQgkLKh3gOJCKGPvIFEywSzFuA2vnKK3UgPQ+dSOsqIFVjDE0Ah/QrI88
Y0Gzyu+fA6ILK27ONZJqYD29NRlfcYUivsnSPDNaHF2BcNgFKDnUsqnTQas+yqMYcIYQ3wwhZNgm
/+GZXsmgDmYMZRCQ6b9XGjhDFqkJyVbcimV1Z/brSgx1LLkBAiwMmkzHAuZek4fxAycF4+xvy29o
tLvYMJWyCh4wEIIxAIN3QTC+b9Zb8IxaIXR1APhxDJPEps4SKd3q1CuRlHEASZcMuCksTHpQj5Ne
5cwUSPKksXhr/cPSC3N2D+VgA9ENch7oGqP2UQA2YJi12mT3+lX+lm96vCLtPbDA2sdY2m22b9rN
f2TR3dYduEe1vP6VlexbIDc/dtBGFdIR4BLbik/ug2BmXyKJ1/zGfWQq20ltU9bqSjy1s6DoKzEb
+St+UuuxhfbR39dcOOBmMH3EeQwlNf3GG4lodkSnJvYXrcH4+YWvKwqqEAOiD5sbEMyXb3JbJr0J
yncTGMcMDT97VxGtoi8UCURFVihDX1dIv9dVJOySBEPWPsr66lFBCPY6dkfFW1fJUUSHknQCRS7p
MPKtcSprvTMB5hQw//0J092+WK/gF0EErFkB5kw0Y8vYpx8YsO7e3CXqqqa+57aumX3wPEPu7wgh
vc+XcimDPfYKB0gMyK1s7gHI4qUVWLo5brs97OpWfA7MBBDaIK+z3If6HZhUVsUq4M2YCRTODBVx
L0qhN9kQYL9g79HridhaAbev5Z+Cx+Bx0rJgXHKSLbjbwDzmP6b7kkQWS1HNPq0L8bT54KoYCTdQ
j+78rfJQW7tyK6/rbbB0HGG/ADnvO1jdfkZcvXTBuONzr0oxVBkjnhhuwN/UmStdJvJDhTM/Nray
rHY+bL67nNSISMQNO074zcndnPaFREpl8Wo7eFJQCztg64Gn2O5M7albTC5NuqzMwUZgiYQNUKs2
/apbTIGsuxxNA4Dun2BWjEnhsOMjccYVRqvL39ugUJYi5AIMF4/YBmOpPOhHVPePzXp0wAIDZws0
9elH9Qkq+kVugtcCAX2BwIJxEjOe/tUnUPqtc4MQ2Gj4hN6KLXATWNnOPYir0QyX6Q7E1CZ3YjkU
c6HMlUxK6SBcq1QO/Ng4hjwn0VL6DbQxM2+hXaV7MpaMNU7beOfs6U4DrZSUTtJLYfdH2vjwy3tc
stw0LKYg1nlSKqUGV3wS81iYhOeU7SuTM4EJawIcpbPApb1irIvxihQqECgBxuKO07o6e4rrXTgZ
ybrF8pKDC33h/acg9OrkqIgAcZZWJuF0cngsUxjabytTe0yXg4XedJYXzbwolOs58cPInIvL6W9b
K9mD0Oj39DoLWETrnGUQWNtJKaW+nlDjNaiIBoaoXWFMDWxsVm0Bq8oWV+7ShRLgjgpc7NzUcHnA
EY5cF/NUZ43ChVKgNJXuAcagVHGqYOT9zQsBZcpsHyZlJVuAvjarw6QHDItjJvOkydbeeSm066qC
uRDcTzhf/eiuiz1UoQ2mzb33Ultok8auPyDN94CWt6UBXlnSruNntbRGE1z1LdHWjRXv4z0IXP9j
DvDy7qmUpgJNum4oLS5DZj9XdoUc52GhHHnCMouz3i26hg1BxbwH3GrqkmPKPgqbqBN26m781H41
BtiKbXCELJmJ3Dln71IWdcNLrunUCugnv2lA4al3ukW7Apsu9H+69A410RbxfjKLIR40IGPIfRUy
Xenb8/5nqdSVB3Z4A6YDiG/WwME0kTiG0QtZDa2sRVI3OlQlNwDUO/SUCc/dTB+C46QWQWPw8J8i
oYsNpU0qdL0AvHnIQtUdedX25FrtZD1xfCKR/1uwhzZLjCygRRbNZdStjKUYCaZB+Ou1hlt9B9h4
6Asc3qrFe9Ad375/ZLNeG1xGFXgMMjAtVerMkk7zkhTEjjuQJ/70lvgs1atTYQmLYssNNuCWlvku
c/xdhkCTWygsn3XuMKGdAA2hiQDmoze4GQCDlIBPbWfgZei4oeh7NYGVZcFLZ0Unc4b7Uha1uUWj
83EN7KndsEDEvjPM/rEm6fr/Iw6a3hn9EC4lUS4JQAH7Sg6xKu0BYPHv7UlbhjCo+rb+Kd/TfeHI
KAK45vB4/zBv2zamobyL3aSCH+gZgOa2WCHIQY/ZvoVPqmxcq/zR1p4pffOkBtIIQ+bsCaKPbuqK
Aq0nreRd1xWiUmlE2DmOtA/Z2rNxigvMSfOb/6JgjAtZ1AkKgJAJirHGbVlOxdDgu1qhoZ3hxM5Z
zEsh1OG1ilIKEQAJf9/8pDrh1i8UOHj3N44lhjorpay6iRFm2rcIufd2DTR4gi5uxgOftT+Xy5n8
lIuAuBxyEQXrVkRht32ojtLGszNkqtqF/BIw5uVZS6I8yFrsRG0EifdvDRnU2pUFvmTcdtYJMddE
2dQANk5HOV6ETZ38fc+e1HJvukTYFS/3j2kuP44Zq3/uN2VTI3BlZoKHRZUWhm32ge2jvOAv4bz9
jxeC0sRZOgJpabrcgOvfTjmpSe9jUSw1OJ3CjXK6WBBlP7NMqNSJURJWerJp0VJ+H/ZTkAowRQvI
+taYLYyv/20XNSo2lVpXqCsfQqeSK4/ETGKOayD4mS5DH/2OgVHLA1QLLyFVrYMWgO6Z1hIgIMfy
IKJM2O2jJZoZtpL1WaMLoLMwG/5+xkOzi6cnzzoeWVs74wBdyaaOsAKwZoLBCHG3ec0Poh1tRgJM
brM1IVgxgV5rJ068YO3tpCnurZg60ForpFzsseJxi7Iv8HKRvAcNzjY59HsVTqZ0YhzmTI7tcpl0
pqcCsJ2oxFimRnaC5W1y52F1sPN9dTgvvxh7OqNTrmRRKj8c0f8sh1hcY4MzFgFbtA1Js1QYj2/O
D7qSQ2l9o+8D4PFiTa8AD3/jTQ5tAeNq9Y1GX/L2JjpA2wS5H64rq1VNnjk94bfJR9XQ6U+3eVZB
VItGX2Az5WafFOU5iqMF48BmbLQooHtJxrQCpt3k6RsubECAvh9BGqrpyf9Vdol2+abeT1V6ZnPF
/Hr+kUUZASB8S4BZnmSZvylYnwD6evLsptQTarKWwTGDrLkLiV7VqVHaQL8fT62vCYayaYRS3IVq
hRFIm+PftORH1ZigE3OCRB6tseialCZYteuNbJImSoRQFnfyokUkjyomkmurR3TH2qKDXKPFw4Qz
Dm9OqVzKpBanRDIYYGLIFB7cY/LYPKcr3pasEwiTzNJOn+N9cqr3kt0t7wueO8hLudRBIhTJODAN
iTugjIKwwamU7/sC5txVzAX9s5uUGQdjjKfJESRwwGKc8JA1y803vAtqlsxO233VLsr8o0m5Va68
6IVVggKY1X8+p18uv4Ey7wDQFNIaEwY73nTX0eYjsj2b3032CeCdUKOdhTIGaDfRbcJ6+XO9NFfr
p8xFKzYglWslcQfCWDvatytpK2CkuSUtiQkwhAdLdSS7NKHuToytZ10qymbIQi5iiGCyVB+7DwDT
ktPjYnFAYaBfPHWEVYWaq45crvRX+14ooCTDRQK3DEIvU12M1kdBHv7E1gqYKDCOKixzOcXTm458
/a+b/PtpF6L9GsjUwoBNBpkT6rQcGVcPp8VhyoK8gz8JydsjK23AuFO/ifoLkXIpaj3Kp5O67SAy
dAAsimw7K4K4BXQCDinQNiYMAIwaSTTSoVZyAXiilOn+gEki3LbOg/MQkO/v0i5tUDW9e+YP495M
ZpD2NS5FUmZSqoGDHnjYTdRq0V6RrQukeep1+aguc5NZ0ZpVQRcLpNQtCNHqxi+wQN9HRtrZnbzf
pyG+8p/KmrNy6/7qWOKmn1+cmyhzWpAEEKdEGRn5vZyFDAm/1vze/lFK1WhDsE64/+82yqZsB3Zm
4rymFxAvS/MHPEQMmbNPHVOsBujWZAwXUBqOQ4oFuAGquEtfPfAStlb+grbbQrJBIXx//yhJGI1C
g7SiiFMZH1OYCqXPRBGgsEYqpmcHoPhnARr1Acxxy/tCaE/tLykTygxK2hh8oxOqHR/nQpTL6fkZ
bTfhg48aOhDKQIhgroGrSUDgseyWT2ZHhJQVW1B+1I1oaisNTvO8WJPS88Zymm/fGtEulToj0dtV
CpRp0/yJd9lHl9ueE1Um4xxpAIwb6dT2qk3XRWmNhZeflZ0HGKVNSHMypWd0ZRiNXTrHjhynQs2S
JVm+fvV/SUbXGwrcGACXVOrVBxLngyY6SM6x9Am2qh7Y82rhk3AM0Ces68+VDzTJGODGKwBalxNH
OAuK73eo9uLh/H4CdByQhVQRJV46zaTJcQcw8TI59+Dz0hcVyKoBWmCL9gCMdHP4TiJnAIdMtBjl
lbGIduVDWaDSLDsqSN63wveY2OKyqjdhsEyVw/0rSXmFf30bJjB1XQHejCFT16ILvRbkiXxyNgQw
hXOZLmJaKIXoMDdBNciq6Uw64mYrMJoOPx5z+TwN2TOUglyohpKck34AHUOcErkEc44uLO4v6xc8
lRYElYEnDVkYL6X8M2mIMrlV6/SsokT1AYa7jDtgdAdYOvwzcNYKwn9XOTDxO9AtraNV6Ttc6Yyw
B599v8BYjxZasWuPCYD1114Axqh19CJu5UeM+IKQ3kXh9MdL7DGy/O54/9PpubHfI7n8dOpIwLYS
wXQ06VlXra5PMMED1kwSdzse7tSGC1dpQbJl98BKMv8CwdzsmTaN40oY2LhBqQkisEJ5GnSgq5oa
OALIKULzZmsdAIJnAndrWNSgrifFV7CozhPjDjgwayQHPgGLXW0DedUojGOk+wL+2ouLT6JsDjr+
fL/t8Um1Yw22bA/fzko9LFLY0s/8R17CcicOxpsWmDh7vH8O0pzmwETb39tBXSFfqDW/EMb0HK7U
Y/T+Kv88BI/aRl0l28AsN164qO0fJArNdfIUOMpqjxnXB/SI4N8d0WIlKOnE4e9WQH8ZmKXHGO8N
wBbPZUM9FEl2lgGEWaxA9wXAftBDJq9tK/DPdQC6TksCRDoifTFIn5ox4Z+BM5+8ZpIRewx7Mqc3
kKRSJMy6Iwah/cTBx8/AwJCdm9ofHb7KUhDTJ59VzStPbcmzhsWnO09dTeAxA8VHlpDOxJg9fn7h
3hi9BtrzSsvOmCiXV3ogiE7OF4KlceBukgpwPMZlLDNuHx3kTFsO1HVEy+j4lAHDTiVwxEGIhLyp
s7MYW6pCytDGkyyzpfRYoklnIQyPslXsSnUjCUsN/RsliiMsh5z2lP/6CNS3ZMC4ahJwjK6XLg3+
ICp5k525pSrsRLATy6TYFgBjHAh2HY2Nq0q2U1AoNQ7gQPNPbXX/IczdPChRTCMBNxIVRRqsS/Y9
UfOVIjt/IMQszORPdqoxKxF8MOTM3CnImYBkZRD93hiHPBWlkfexUhd9IlhoNZ4KH8z0uE1FBC5c
kGaAnE5QAPTKkab0zHG0lecIoDOF8m9HG3+3HZ1oAsAcJtijm0WDqjP25BRnXzp1tj6vnzhrLW99
Aifl65mRKZzT+ZgQBkgNL/Eq0PomXXRxv8vWD3pPGbJzROCYwAXYlCA9SU1lDwrZhmipk3OE5RpR
RcW/lgh1AthvQJBjXPpaKPgXOKEBE+i54/PO4opBI2IjyMscfIGEy9KBaC1owGJfP3WG5y7GlmeV
4MSZh43HhcOG66HzN8j6rVCELl4+vsF1+Zc+8LivtJcMyUpBvQichDID1jwcqO4EnkmUdI1Mr7S9
GykGeErdNoqsCKO5oMbrYw9050PThFsMtlWRxQ+R+JLmkvwCqlTMw/N+1WE+XgsE2AwtE7ZeF/MG
McTOf3ZzUXku06pFr6HGyWepTXPWEPGcLcOcJ/gxgcWIMWm61S8GEWrpGhNdLPoaVRt8bloLUKSI
gOHG5IoP8Q2fw61FiWSHrgDJkWCqH91r4aiuqQsmwNKIyteMuIfue50uAcAS8D0YUIcbSAPEiyC+
LBtf8M4TB4+Gvr9IRNOjqi16cIitPUykdCBji3t7lPb33/tv9Hat1DGvqQCbHk2fgHX+1XwXl75o
PFmPwC99tl7/DHa6QsdAveLIn4z8wUaQhwqjYIWZoYypr2DvCTGfrJ/j0VxjiM/abqEGUTqLyZtp
Lo/4sxzI01NqPuUmSNXRmbRer80nVjxxq6PwYCT0xKBHFd9O2z2gQiaFZLjuSSjewB1HqnoV+Qe/
Z5ie22dxLYbKHvhupugNAKZPSLPZXryvACECACFM7G4kULnfPwh6iBJ34FoapX28rIDhiSDN66zB
zFcaQePNT77d7XYOWChW35+DQfp1b5Lt+BMdWJ0UMy/jWj6liIS2LjvgVbknS12g13vnfFQmiIfI
Sj4cXngnJyocKrAdmcD8Z/gxtwHJtWjKydPFSNeiSTRoC+X8R4geIpCp3t/fW0fyWsZ02Bf3HJQ2
XgK14p78+Fw0BQlqxkuiUzN/HaAiTXA6SJUAXeVaAgdWs26UMu6ULN3D96Jft+s9AC2/UM3eKNbA
uC+3uRKsR4FnDHETJwO1Z3yheq1UNtwJ0Fmkr1cT9doAEtHio1ZfOoVRmZ89IeimyUxpoMEQr9fm
iqU8ckMLaQqmDqpFoj1LaAe/f0QzPo7BA+ILShCPm4dbey1lGFH/11OOO2V2ZCcLfauT9Y+Hrl9W
UndOgWBfZPS5A8ICgda1IBXNe1rVu9yp9xKnz9dhJZGq2hX1v3eZsaILQdS+SZWcgRoWgoy0Q+yG
FgqZB4+sRgL+M45H1gbOaaxLcZTGqqpGrtzS4E4bcEhiMkU8oluUIL7+FEw7tc21umEEynPPCi4p
gHfgLwFgjNrJUiqkeJSxwNhobRVkeQri9vvXYubuwQEUptwgKpzA9b4+rDyuarDoJt45VsuXMii3
YK1tiB8k9n05My8KdVSQp2A5CDl+238vNISuhV3YjpV3TqtsDeCcB1eJXo00+JCKgRRJ6wgiz3hW
M1kp40omdWC93Pu+pGfeeec8AGsfYAP4q0cGfkUWKwJja66X7j5GTPvE8HZ/J5Uow38lmlJXQqmo
Vd1B9Osrbz6r9nNngu9xqRDLcVaGjU/4QLrcI8g3lOB/28iWigEus14gS1gtN7ll/TAyszO39+qL
potwcQAaJxmhUhfeOQiMpTqCa1zht0UvWElZm1UlMjZ/VhyUzBRVgVRKpe5VKOS6Kyaed45Aqiza
QaMAk2sZ1Zs8SxgPc864or4syBJGlZH+/DX+F0sT26iqe1n3zs260M3Kw4ZKJNUJxksf6kNqKa5Z
uaTGyDbxMAvqEtk9Ab72vStKkr25FeN76Fb2yVZdfQ9lPcDWC3htTvTOmBQXXnchWiMc0Ob9hOga
Ml2GZaTKWTfCKNMLhl0lakFrf67GRfHYbnlh864gkaTshn8LPPWXLICNYoYLNQRkHa/vENfXfFJE
sX/eJGQ3EkGwh6+vzXOM3NRXt5RY8JRzXhsKCf/Io3LqoesrLY8+9XMXrtp6A8jDaOO3jgbGZZ4E
7hL5gWAEln1sxb5kSfKmDR4E/jUxVmK9QScTT3JuraU2GLKtPt1Grsbwe34DSPqdX34hlbUZ/Hh0
+Tb0z5iZBsehg6IHkGIJ3Msvb23uhT/iNOFc29+nhwfnccuhw9t8Olqvu83ySf4IHgIrNZeu/aVZ
HenIktUfN/80/tlBuoM3lbR8lP3IP4vKJhRJ/VKBABZz5KoZamtgU2frASDHYrkSrfg4qLviVAmk
f68fudQctGPuM5LxMwknvI2LD6L0AnIjQdBVOFIFdAfum8AJtmIsJTe3uto4K5mTATVWQu6JL4HZ
va5yC/y6xnep78BUT2KXVRWbiQ7xQYApAGEIshKA27++0wDx6QsAWfpn3tTXsl0txhfxEJj8a2cl
lutiEJNnvNg5U3gpkTJLQyoaSe1n/lkrl2phDhWmxtPhD1LzPiuHOb/dKERIILSYwAqpF9Qgw9sq
A7a7kB0J8AuJJT+Vex/zjobd7WOSWpr/UPEoBixG0EaTGHNwp/uWf14dKurEAwfyO7iE1zvcTMzj
4ADFkdeLUS3R/yOtQ++988xCRH43DVeJHi1EVwNbfGUqrJLknOOLKjWADAHZJsEUUVpLaVVQVKeQ
PywUUvyAoD4kYI4WTDNyGHafbpr51ZDYbOR6QDYAcEDqercjiHGLdPDPmLV1vOoZjOGJ61stfxSD
TahOfNdmAD5P8a3IicdZvGYq2jNjw+d8usuPoK70mBsTUN3onxvtqdFNQ18KmFboiZ5ZwzHyj8NQ
WUIWANjNGVYiQny1FBk28Ldxg1aM6O8EZQXUN+DcqG+I8lGIxxrfgFKok8SWUJM3DJfu0/35fE6c
yMLYAvmByjv+l8VPmWTgJ4POk54h7ytFrz1ehcYzE1sDxBSHQZdFa9vvivmVfSiM1PGsjYKT87c8
6sSDSpOLXoG8Zo1m1vKUHiK73mrLbKda/nu5lPbjmlvswfoA1qy1T5oPzJKZrCOftpPebjQQAJ0G
8aoCcNzrN1Z6ZSMmcRWAw/UJvNfBUSttkLuJ3loz9km09b64tcRi0pr1ci+lUtYv8BXgBraQ6kum
8/pn5382i8qsiDPZwVdE5ulqMDV09qiBfVCJSoYAxbT9eQ9eL1KS89PwsmkYN29Ou+qYbwcfBC7e
DbagAWJjI9Fc/xzkC78+lc0mFd80DIP2GWHt+qSp6V2flApye5oA4gnKpwb1ZD7GEo/0XmcHxFsP
u4DoYKjdi0QDT9x/sZ1QLBNfLOY5gAR7fchGiQZUKeKCc9Z4tiJ/ehqRRDvvgW1iOI164DMzwIB7
9lMDo3CbhBYIvE1VNpNyERus4HsSRq0duwtmPFlH/fAGyA1lsKIIPDE8G/VCjZcCf+zcRagwHKyZ
MAJD48jEQMAENErdsF4KJQl82eG5rdecZNaSFdmDf9DHr/tqY/o91GrQrqLJuDTwBODfXm+tKDe6
XitcfI6a3EK3MVBmidysgl0pLQPRI+hyZgTeM/snoagoY5QMABAIza4lBkKr+lFvxNBTD/V6cJjj
RjOX80oApYHLKhzctIGAbD9uUkv8zjfo/YC/h75i49R9cM79LZxfEDLd8KTQCkKDehYpXIBahjx5
IG31omj7dFyH6ft9KTPlFCSmVUmFbgeOwg1Ll5AkpVgVYXLGYGhWktrSSHiqt+0WYKxbxNQjeWxJ
bh9SoMqkqV0/C0iTPy3vf8UUvtPX5fIjqIfvo8HJaxt8BBjjbRnTVJn3cV/CzG6iRojuQR6+qQQN
c309OrHRhK4q0KjVw3CPqwCIqF1x9Bi3cGYhMBoyfBXAsIKwZfqMi9C5TN04HzIspGyTZ42vdUco
y9y+v5Y5D+xKCrUYIDHJvgzO83NsPLTtWtq6QWyCnScWdkP2Ko2LqgcDI8sXuy3+ofJzsTbKJjYl
qJTH3E/g2UfakzL+VOMxLPapdxIqxEOrsGP4AjNKBB6uDCUCiEs0l1AZ1jILjDaNouTcKaSpIxJG
j0P/VtZOL6Jx0D+y4vGbOwKFCEEAJUbSGJELdXitJoJXUM3SczCEQMiNc5SNF6BJCsw4EhkX5UYR
U7KoI5T1MumFMErPQqVZIYj5fN5J0AIegOSo4T/vX5ibWwlhcKKntCRgqLC461uZpdpQaQH6g8CV
ZHjtR1tWX/cl3IZ9k4ip8QFzAsj106XKfMLdEYQWfYporPBRE2pfXwVAxSmOdxA3G451GW98csw9
4HmhxQJ0dGCTpc5KykHUAhKHHOVvKCyMfXOAJPPIt4qp7xFwH3CG76/wNvSnJFInhjq82keclJ83
eb/5AD/EokU38HfotARkZ+axIV9LM/q0MtZrnzm9KekHowZUQR4dgdTpBW4QhV5QnBHdWH+MDaCE
XId4ovVeL4zQYjaR3zw7LBTNFECIhyFVEGxcy/OCTNXdvivO8iJDsdv2HXBxjBHJv3tGUvPGt6Qk
TSb3QluGiYE0owZJTfAVq9ZTw5OnYWC8NNZypu29EKKEnJi2k5CEyIOZykvVIGfdtRiBEksMbcJU
LhJLVyjOhT01HodIRBt25BPhTTkFgXP/Mt52f0w7B6x4FBl0KKxfq36xKPiJCshv1QLXX/2j/3GS
P0a1b1bAQH3qSNyyruCN7wNxMur9PIaeZTAYUItTa7+qc/RdntH3qpFN8F5kTiVbL2pKMFqoJswZ
p9tEyyRxom0WRTiSUCzXp8a7cl4B17o8o7o2kBHRHjh7QKjzoCFrhSED+YQRw8zSXLONn2ruMf4e
WR7lbaKF+gbq5rQBmNgqMIidMU3RTMDhVp6Q2jeB0bFe9wrjnk57eOUDUdKoPc41rXULoy/PpQMM
9w0LlnROQ1/tKKUx+crXpUytynMRrPCuibVz9ILw1VsfWUvpoJ2YHIaTy31vRZTGxHBcJGZeU55T
Y6eoi/aVE3F7wuRYuGujQtssYaUCmdeG8lFCLVeiWsK1kbKdwFljgvbTF9nOEyf8zDF0g5F9gPAn
Irql0RhIBC4ypTe0yijMJ3PjLeE4pwm9iUERmVCFsrl1F6EDkUuqs+A9JgCI0lOiCevRNWvAJnbH
0WbV2G875mEFwdb8y5+Et/+bS7vQCfDhhyaI3Orcl68R2uHO8YuClGQytamHe51ou3QD0rRxrTsS
EkX3NdKMPwOSKOgj0M/JwKen3grPt1IYG0Z1zpvXsDFbS22fkpzoMkPOjMkAFdrUSqDBo8GQB6UX
/CbR/4+061puHVmSX4QIePPacAS9SEGU9IKQhfceX78J3d0dEsQScfeOjzkzKrSrrq7KymTSuLKD
4DRwK8l2ix02Uku8boGtgxsPxGT7QhaGQV1GQXUGmqe3ppATyaEOyFU2rdfIwXwCZyQZ7tq3n3dB
gQ7rjzWL7AvYZUA2ZrqHRFX107n42aCnFt1zSw2Kc/EHPge5KCjBgTJliqEY8l4RnFas7KhWPah/
GnGuJ1t/I3W/WNkVCCvNQdmElSUMK9YjLfLtlMbv5d/otQgXLoT7dCT22vXHTI62O/hB0xZyhUu1
+UYjIWj/AHMlIJJGGIaKByEhcGmeLpEWjHSbpdTNuJumSyOw2AMINKGCQ0+WhikzsaGyvrYLEapP
jsINapxB0PrxnmZnrj0RSEe8ikekIQK82x1QtDHn1GBbs4uhIFAIYl+iwhqFHEkZ6wFoO1ceqJsk
4g4635o5wNQl9N8D0nzI7cWTNwG/qWs19d4ef9df1vt2+AwAzej3H5+Y+PvkqsBjPqilmO3sgiHi
yYEetNkUOvcFmqMV1PoG1/R40mdqm28HVmtTneEOUUBieiUlWhtuAAavzZ7RsvLb0SAnzSvQ5dSd
4TtkB/Xxt87M4e23TuYwjsI0ZFy6s0uyw65EguEdVYMROTDSBfj6c7LJ9oJ6jlREEt8Lxu+Dslvj
k22KLKMvp/nQ4cn6Hqm7XkfOMoTkw+eYPH3eKeT94pO3D8FkVFvdXz4W7N8jsUfZtVGZAY+j8fk1
SUpRCt8lci50CNOgMhDqwyoG/DAstASCAq4mkBY99o66YPbecd1anZyOmFMqmReUzq66fS8gPotK
KGmuYmYJmcTdn8NbS5MojYUSJe+XGJ8RE+OgvfdqZ9T6gFaxCvALXd0iS/0JSkYSm2jfRsd4QVR6
o8Jbk6U89X0vymSux2+9uv6UJO7EnHE6O35JttyFB434sDpFMOXBH+VqhQ3nfisB0Z5QNgArxsLN
NOVOAYPa7WRMTuXAAHbE1PgAN/9mqk3ikYrfhjVP2OQtDLIR+AlKcLKwxe99FKwyyMuMwt+gFZ4k
SSjfBR0oQ2HYhPkyvPPx3aK+KiswRJJ9fHAS0LDOwdlzJDJpl4yslAsfcH8j4wMglIp0JK59eKTb
eRdcX2EH2e1tmO8jskNP7nO4dsnph/82T1Z0NtEriM7jT37/vfoFFe9SUf6+c2uceECToDaM3hJA
r26/gKKigHfiuLdfNq+Hnb/5hP7O/oBSlU9O2cY0zb1+7sl6/VFae3sd6R4B6Pdp9fJ4IsblnTrl
66+YLD8TVWzqsBHmAQyIxUUqQwKGuIXlnjtwWE6s+MhtAVz47VABPcikosx62x90p5T0iFH0x8OY
W85rC5MjXZROKnpF3ttlDMo5ISIch4Mbmi4jaUKI52a/qJJ8HzuO5ft/BjVZP6YPOnAsp72daS+7
HYoFKdn0T6+vu3dPPTznu2dc8VrCqKeOWAOxHMslz9zGilWTEF23U4bYHigtAV89rs4BWevJHs2x
9m+ifmuPJ2fOs3KjOhtaMtEeOs0Q8tRYoI1x2Np4FON9Cob3DF3NsbywzLN2ALHG2wFwWeij3S5z
4AxDEI9nKkMufEx9ygiuaBEAiur38Yjmdu1YWEcLDYBeEHy8tZQ5XNb0Stjb+I9aIghoGBTZljTI
gP5Hhu5odFrMXTQeUiV+c9hNRdsc8/rYxOys/TOWO+3mNi8hVRv0kKEG87O7jfEwYMKLmy3V6hYm
bQowbmrBVXCb9nbNd3hgJTiHCeRI89CzHo9o7rhfrY4yOYxClfZUL8GQ0+JNpaDOn1b/j3WB/iVC
XLjOsaPodgPUMsundFT0dhPWGhMBPOruhWAhXTulkP67G6+tTC6JVoIGbZ7AClJF23h8nLzuDrR+
MI7ZqiGnbnM6gTeq0d8+eJZ80ERDf8bjqfyrl0398/UnTFwnsBONwxfYgJn2ukmJpMDN7AzjcMJV
ZQ77I/eUkO0HBGHOK+AoInXBdcwt5V/jDIe+QOAbJke6Z9E5+Lf/6w4g8TQhcvj+eIRzu/LawujZ
rwKgMgtEN+gwwDIEZsHTRPclY5YQev/HSqKb5b/HMXUYQsxKZQQrfrCKycsuHdEJB+skICNun9rj
F09axB4NSB5AsKKOc4kejAX/uDDUv1DsaqhSG0DYVcZHVKN/VH4EO3KNf382UcTD2w8NlKCTmJwL
punyWnJ7nAt0b5eJYDi5bOXKEl585iWNYiEwPWCrQloDjUK3qxaFAc/VbDMA7wLea+zJzkLzuWaF
O6JD/sxVi7X0kamrpeaymezmjeFpdQ1ibokIyc/B5kjhmeKHH27Kd/qYN8RBoxy/Uo7p5+MpnQst
ECRCcRfXJ2p6kw1KM0VQcWk52DFATH2i8wAFBPUJ7+T3MFjI3ozTNj3tsINefrSg0ngk305r0kPl
p2zZwZb7hNTRuWYyLeMI/UoFTwqXreN8qWdn9rF3bXKykkGVpGlccgMee5seHN+AC6nu6h3kVYZr
k7hWE+AeljBDs68OZN3AZQsJVbRVj0fl6ii0bBIGciMP9hAaSmTkHU26MNVi7uJTpKW3da2jW9V6
vJIz9QcGIcM/Vser+MqqWytdouTOYDcQeRBJ0ugAEUu82tS/jKrERyjkggIgfnXY1WPLs+t6ZXji
RouoyWk2g2FWOfprBtol4RudvnmcWazjJQa0ucD0epSTTZRKjiApyWjMfWohCS/8ZKkZdU9L2JIp
d/jf9Tgi+2h4AQkx5OSeD9FY68acMNi7XaluDGSRVs1zblO6iS5G1TdozWbUr97QP55iuIh6lZm/
gV5vnhYuqdkBg5uYRw8zDurfS+tqWZnc4fxWUQYbmXpONqoV56nQgF6qrMwu4pWZ6byWac0rPcwk
2a459Dlp4QgSMLzJyksFAZPHW2Y2BSWC9hnIIATUYAO43axlzUDWOPNomyGWReknV38+fL4LaBo9
fFrWyQK5iuFSi7jk+xtfApgNJTPk6FBGneqn5XWd1HVFNTY9sDYlZKrALXk57v4iHG2grRSsCggU
6cnGSQvXy4s6aG1ENLiJRVX5ZDa4iUlysH6S1dcFoubAz63LipxXtkO81cd6BeIcSXMvC7N8H33f
fspkloEwyKTIDVv7hSPcAeQfhDHwgAOEKDZHoTraMi9v6JHbl4fzU76EU73HMeEoXs/ExA/KFHh/
+xDmZfu1/0Xvv3pgiDEaR3wnbr8u/AHclvt9pfbEe/9Ftf7x+OdX+5+VmHjEIeRLMaywEll/iatD
Li3Uymd28e0AJ56vattIcnkMMNPAz268Grw6jN1XlUuOeoIyz3atrlbfsr4ozTFuotu79Nby5LjK
Nd1KRRq1CCxLUE/ReJFqiqvFSqhGIHKRypUSmR5zKIRjlGzibLHbeOkDJjfrUMn00IaYW468hvt3
FGM87ZlbWRbhNVOnjXW2PsMjLkWZM7HZzcCnMaDkDV3IjHY3DUIz8HxFxvPPKbiAEH+tevqKOq7Q
LPt4H80k92+NTp5KMSUFMZvCaKsKNQHx3Pvuszk/h0/P6dqyTEG/REheJ4Q23hAckpoZS/AtWeSH
m7mUbj9k8mDqhTZJ/T/fkuvjcW719/fqWSHNmKDZiepzoJ3MZEPi7fYtFfQ9fDg5j203IP1duPWX
TvdfPHJ1MbFKnadpgs1PrV5ewXeRI7YSVcMCjzOo9E8/kr7VJXT5s4Sx10+K9rRwuhc/YDz+Vx9Q
d00fxx5WZSQDBBMZojvcH5gEn4DY0cxWR0pSL7q+xgxEuyfPXHhB39/Mt4sxcW99LwtxQ8G+h/ZC
p93Imc2A2sRJ1CBfeEfec87dutK/3vGrsQayUnfK6EpzPUZJb8frBwsqLkedWe9VFheJtrTpF6d3
4ty4MsvqOoNJoBIEg9Es7+ySZowL8K48Ae603cYaHPcaHf2X7yfuWzwt9fXPpJFvp3ji5qTQoSC5
O552kBpsRqAC0Ar0uthioUdy624TqpJ6vFwgTQEKCZ3riQ6dwIQ4h4wAoo6lX60Wln1K8I3I8Paj
Jq4vTOLcLZrxo6BUdECuEXc70p8n84vA8flH+Hxwe39z1mMv9PdseODz//bI1R4YFI+Kw9FuSPhd
TLRquzMk9No62unUnbaEesJWAMoO79KFo7aw0/+c8pVlB8w6TkjDMpfnFvJVRp+lG79y1SAcjLRh
9ccjnYFN3MzwFO5WFGXqxRnsFdpr/rHjtogHidkaKNEdMcSza2gLizrzZrs1OY3aFI+lwggmM83Z
OaZg+GtnxR+cTb/kNxfiw7/tdTWZUfw/N9jYq7XbNdshJYdDAsJflzhb84iUWyIS8CmfsY0WFSyW
lnLitCqlK1NlPFFibFal6aDjPoYU42BR4WIeZTydjzbsJP4KZSfLCgW2elMLfPKKKyonBspPGKh1
Okrql3x+S+HHNPv3CfQGm4Vty81+gARCIgjZjOqek0WV+6gMggRREg9C/BqpzVw1TuHuJD/7rQoB
Kit8sjyj2nAnVC1SHB3fUJOn8bJaycOI2VsEcs5ARrDPrj5pcmnlri8XVYBP6p/4EEQoO7hyYkkD
8KOO8UX2SNGdVbwFFqZidtmvzE6WHa2BcR5zWArQU2mimslvsZ+pTm7GjPr48P6hqO5W/crUZNVT
SVCiRsG9Ab7jp+ZrfBzTCP5Z9TNBFyiWHn8ym+cCu8DCqd7vWQ3F3xQVQHTpGsXL9sIBxkuDLKgh
P0VFTqx1qY23YC+sdZAEaU9oEwBj91bslyZpnPtHXz658djIYzuej1u7dth9HdI2xXBL9fmZmvi4
AYDmBYSJHmukt1FL7iS5r8hj2ISMlDRGLMhGOTj9kj7sgUhDV4eOHpZVguLZxv1c5YvtY/d7QaZZ
WhElDjnUsWH19guGnC0bqULBsqYjLagqq3aoQqWdeM/KEkloKdIebwlmHNPtxN5YnBaa8qRh2sBL
elujWBL+BAHUsPnNE6VhMy6Yuveut6Ym09uDpyocPAyuVWlTOGw2srrZgQsLMYun5Qun6v59DWMo
ksLDjPmvKcKOadKqaDqMy/FUPyfod9UWTtMMenI0IaIOhNUCjeEk5+2X6PbrBxRiQa8xNt2/v7sr
0BIM5NIf5Jrs1achMR7P4YyPAnIeJGJgxkd/IdotbzeIgppdF1TugDmEsigAY5+H07AStdIAzje1
iGoHekt+g0V15JlbGGh6Ho0RoAlC28K0j9kJ8aKgaqG3g3rdt3omiaAm2pcVIF3gfZWqLxA2kCRb
Sire3xO3Zsdfv7qSG5b1WD+HWWROdfx0CkHmNnBVaiGEu+dSEG4NTY5ekBdS46Fb3X5Bki3RDsiH
hJtn8OSh50/ZlOpnaR58iAEyyDaO2swHa6uzG8gP2qAbNu3UEFeNuV43JkSNzpWKP9apcaYJTXr0
3i4BWea2NyiOkC4bu4xBPnI7LWIVDFEmeIPN9Odkk+e24hth6y1s8ZmHBiblyszolq9mn+HLXCla
bDd2XT/lPLo4viJi6vp+LFT9niNdXVXG6rz6CLXIfLzV51wh8oFwxbyMco882elsnsVZzCWD7Tqu
WikHhwMeLdhQXIx2SHnB2MzDYRQIVlhwNKMkLgmT17viBKhCpqgLJFtqk4EkD1uAwuPhJKmfqNFd
ZKwiRCl3yJ4U5hIWatxaUx98bXyymKxTFkUdIcHrRivxJRMR7EjI8rK/JdxWkSMAqRaJJ+b8/rXN
yco2iqc0bowBM9sOLbzZSpJUnwL/ccGRHtXQSy49PV7QOQ+CBiQRcn5AaeApMgl0mDaJGi5iGlu6
wOWD0jg1cl7jlV1jO7GFO/2xvZlZvTE3CXbqAupcbkc3Nr8ONPTEgXOTiVWqPLqe6VQLrBozu/XG
2PjrVweFjwahikqMjVclyugTLS9e80PlLtTpZucQkcGI5EXJFo3Jt3aUphKhElC1dkdH0VEUwp3c
pjnxnF7Q67ygrDaIGcKDwTquPcUU+H5JiowZd8Zkt+KggMcf/GojonZyjQOhCplpTmlsv9PowBSy
kcmSWscX9pR+5p9cS+LPxyspzkQONyYno459kckaByZ52syKt/qTYj55X838DZ0QJtf8kPiM5XVv
NJa504RslydPGXhsE7NTdpHzEveHCnBKAZy3P6ECrdNkLUMWtN+lzonH/61EuoioBIsnPPXvoC4Q
O8MbtDhVS4hYyGaUmDWU4s/DmkNVsvoOwJq7Tmg1ry5e9CUKX0l7EmuVay2hLNXY2YqZ3kmWv86D
BhwnlQpiV7Ff0qeZuQQwLXBWaGpCb58w8RtNV6NGUqBkwmeb4VwyKmXU/CHsx5aq1FvXHYicdU4G
N/sxQQv2pVvCos1czjcfMHEiSDz0EZf4SHu0Gt+T+Lf3flGijhuzFhd2/kx/AXgVIAY6Nocg6Prb
I1cnjKOziq1wGdlsbggkg0xzBvE2Izg0RmEkZmRtZE/1jGET244xREgrcqpjxHjCnqX3P2Vs8GBQ
C/fGXAx481UTJxNlHQUFGXwV6C1fBYfsAJsd4bOU/kqBqK/0N7Vnqpm94Etn3A04dWhZBF25AL2L
SbASi5kIOuGos5NBxBal1QQC5wlSyjna9oLXx8dv5sBzjIRuWBTlRrKASQiGAqwcpW3e2VJF+S8N
XqeEFztnYTfPlA9kjpHB0QfCS7CITHtVBCX1WEcGTF+CYA10DIzI0ZTO00DVlDWkkOwB5VVU6R1E
uLHmcwBFtGrUSirfn8ViXZbgriuoVebpDGc8noF7/k9wu0nQwQXqDxcYQC63bjeQXaYPB6mzA3RB
dUYRb3khI0+598OCCwPFSjAK4y1dag6l5rnp0uTxB8w8TW8/YHrU48CHQwZ0PH4Bw5fx3uqvmvsZ
kqffFSorK/C65q7KvjU0ifsN/s1SDm7mpIMFYARMj1K86Pm+nQA2b/DYKvCcKoBdR7bIaTXIaxqH
gdAH8dBu/WNpBevVwqhnrvAbq5OdV7UD+JxYAJc2lREBMUHCfU44KBk9n2LzpyLb1th+SSpgra21
7na2uvABc6/jmw+YnDPMBcJTfnwd4x5gDFD6NFr3wbqAaJ21x4Odm2EUvnmQBqCdHqSYtzPcpzQl
uj2NCBT9ZwIKFd1LMjwP8apXLEleOmwzNyqHXjsAiaGEgT098dwiQoWk7JjB9mKVe60/QsAokHw7
ElH7ulz2jY72WFAn/pyLECNdmtYl6+OvX/lyyaNyuZVgvcp34OCE3+TQ+EMUZyA9p+YIZUDsEq4k
T2WfvXy/JGw9g8cBMxMw1JCskUARO4U4RGEohlnVA1olGfnOY4js/gIIsPHwko2crSschmblQpaQ
1v/tRb4xPB140Urga+rwngpWLLN2RcLKW4lvSMqqXrrwepsJD9BJA60RgFLRma5M7iYlz2pKLvCs
qLht88krv0X3rEgLIxJmriKeHdMCsiSAMmT6TsvxQmQqBbcDR156yDoKr8G3+NttGQNs96pg5OR9
MBqNVoetbLYfDJS6TEAbBjX7wC2dbxt9+4Y2h7Vubrf6R28xOg/ZJusyqNu39fp3SYd15pjxvAQy
fhbkDnBlE0cqJQ3dBinb21H2BLpKJdeUEJ02FQRnEDQ/Xu2ZshCkRK6MTU5ZgaZWWvJhbLM7iB+R
Brp1m0inavVlmjq6okEgSYFznb20iw57xnXemJ7stEbhakAwmd5mzRxhkU8+jc33y65EF1n0opjr
D8oSFjzYnLe8sTnZcG2ZJU4lwGZM8heJvAbWjtlnL8GC+5h7rPNAYEsiqEeQIphu7IivSmpoMK0p
EmCJlqoi3hyglKYtPGBLxF+OUenya6zlB8qSjt/CM2gvnpfkfGZKYVjdq8+Y3ImNEzi91+IzQBjP
gMd3X2Fy2fXwqvMHym4+0WvZoXkPnK/WmUE/obCwvcbdM3mIAYKO30W0WIBuYLLEvFOmmAWcvD79
KYN9KZ8eb98/MO29ATwuWHRn3yNQh2BAMbUrOxtwjncoUGrDln+R18Dui4ATRFCtd81CD6280CTT
PqM0omi/o0gAyNWoY4MGxgrqQdCqJEuneH7o/3zZ5F7GEzin467qbF+iy03oCvJekKPz4/GP8/dg
+H/Y7qtbqmqVimOyAkYc9o1l3folTxBdomsp2T22NDsctLsB6g4a9rvcqtujcaHOMdFe4J1zGb32
3NKFv2Ri9ItXg+GEUmgCp+7sl7pXYwhAYEkPmfGHCdrGFtoPRU59W59Ro348ttnTKlwNbrpWbEcN
zJ/lV3a9M0ZB0dQ8+SYCdy3X9DcW+2P1q1gRqipLmbXZJfzH9jRdLiac3OR109mNKKxa+oVWPmlx
0B+PcO6evRqgNInc6IrqwE+EzeimP5WjSd2F8Y3Ai7X/hxm0nIzUIuggnNIfdyUIfBqu6+wsc1W5
+nQ5o8nOJZ7ej+3MPXYQL/xjaLJV4iEEjwrbd7bMlHqcoFtbcAqCHZSSBI3bHoDDoY9kWsD+coGk
ZmDeaxqUpxyBN3Kps1yWf1G6eGEHj1bvTuPVV022EScADK/QWMoBRcxntpRDw4sKACUr4E88Lw+f
+ob/LCiZW4ASzgU4goCqB3oI0bcpjCfr6uTEkAZxBApd0WVWPbWsr+f5Uz+8CAm7oZWljPsMLB7V
HbQasHgBoz10mojuEgqv/hx5WacEWMbXxIIkChDjpISI3vDNV2jtW0eXCkwuoOvofsVYHTgwHy7k
M2fvcqRb0Avwp6g4PTmC0CgQrgEKOP+N3VeH4bWI09NmF3AfEm8EHUR0oKozKK8Lm29M60+XeSQx
G4tqMo/63e1sex7bQOTZpQH2oNUUaeIdtc9IfHQu3kIOZS6XChpL5M1ESBwAgzAJV5K+a9yEjQdb
Yy4MSE0+zRrF7oSUl3rBB84EY7hBIcSDIqGAOHliiQvFoXAS1DICq6rVTiuBgIOGc3RaetmAOPp+
/oCeRserABYGHon22/mrw5KvwgxBvwLFkp3SDY6olxWSwQbojRmZRHnFemo+OHxnRKxEfeYd77z2
addQJi0nnUjc8WFIQg9HQk05TwCNbCNS6U/HeVX4XCcQNkSPhMy7hHYBflchAx4mJ0l0S4COihx5
CD9Ks2grV5Iv6mLGK6mexsjefkO93qENqMlRMhKscuqrMi/QvVbwDZ0cOi8WRskxdCzrY0tpYiQ1
kKyEhbAwpSsQheCIG/a9r3WtG4hWO7TKExc3EXdIpbSLNnyfsu6u8PyC0kSPcjgC7e6MNocUdZQN
iBXY4BAnlVC8SqnUpMcm8AvF6iqgJc2ijLgMV7voAyM6tBFvKF3EMZs06/tizcaiM9YQWEfcsQyd
ozmldTjGSKLSfYYP9Lpz3PtRufMEwZPUApzfULMTchDOpoUf4JWn8CA9V0Ter45h3GaBMQAxVptx
qsiFxg9Zj9aMPob6ne9QIZh42IiudcFhOW/FFHLng9Ypp0M75aMm+RKEGEh24g3Ikn3GbMZCyyx0
Usrboz7AZ09i3Cr8SupAzP8k5bWHnrK+4CjCVmye6lEpRT2mvuj8QZXbOI3fEzBWibqPhEH5Vcms
W3zxZR27YK8aSipZ1SmvtGuXooTgBYw2XqB76IKNntMwYMOcFCU66aBoEAfivmkkwbchv+CijQ01
IDTRK2GXod5TNAqS8q5bS9D1LsWEOblpWw9ahH/OK5ILNf6aKUlihwo0fPU2cxt3UxZIjPxGLuNH
7bpsIsHbU3UtCm/4MRngEbHUNu8VV1UV5OsS5Tkaor4nHcQMWT2v4yjVnByEzDqLmcYXKYHU7auC
gmZ03QesaLpp5AfbmlU86ISxvBMKWyRoKH/jFA6d7KgICTETDkTGD0WH+YYb+JoicdOknd77aQJB
+NQp81gti1QIVTlHPzDor8qkL55dqBtyAZRTlDY5Z1kmDdtEyiE4ErFdRKk8hfaoFZeELOSWJUwS
QzIkK1oN31K5VgV91QRs3UnC6DVVcPEmT+kEk+e1lQC1VEQ1DFrfqlDuCJolFYo0ZRvnVhy3TH4E
A0EkAd7b532/cnyqpM+C3AEyMyhiIb+7rSQFn0NaZILp9pRYovAh+o3eOJHSqyzrN57BiG7IYam4
jt8PIliScDbqfM14vQjSigwC9WZUFlECxpacUb6oJIYgAu3WrqAN0Hv7UZDi8QyoWLrewSsyj9oz
RcKEehS7eaVTst+lBuOzdFaQhqaiQXPRjCL/tklC6aBrGS4dqH1cqB613c/CJTNzpYMuGRVfcKWh
F2TK/cQPTYhbOB1sv4LGdqBsmsCmaUvybdQoiSLsuuS9kZ/z8BN4HJJ7/m/XZZri/PgxeF6V34XP
mbnz/sV8xYHBDQXvyfVQxEMCoMlY6nYNqiIQrWNMpJNlwgianJuPrY0/bHLBoqqO5B9qRhj9tEk6
URiHAu8qbSeiHBscJb8Ism8kdB1oAd3HxmNrM88OXHmQsULUAkYPYRIbc8UYgDdoYuwDIdeSynd1
4GbeHhuZK0mCTgvlAwBiQNXyBza8CtG4qpYD2kP7YkShwRzP8TrbMzWmr0JyXngWBjRiVAQPr0qP
XFBqKIWWyrImLvanTi56pJPAwHelpz4JncM6bRUuh546x5B4UEUBb2Sf1eiv+ttfQsZMFvLO1iQg
psWiKNhEZneIxYPtqc2ArH48r5OQe2phGgOWpTvwoo/RZAha8EwDuPlbVsDWSLIl7N3CxE3fUILv
RoLkSexO3Pkxgr4B4ik94Vy1XyHb/nhY08DvX+Mai6bIACJjOWVA4aAUWaZCwO3iwDEab8sVGqhz
DWdI4Xu/FX8v05XGgQVvwe6YW7w6end2x9jtapuKZZsosQy7KCYMWxE1eohQ+GhNkfE7sysP7WUJ
6DvtW/6XTcDTUFQDCdpdjVig2yhjQo/btb0er1qRQN1WUcsvXFngDmB2ytuSydml5CE+gacS+OCm
VH4lkFR8HYTcDrlVOSI0ryUC8b/758DugqWlHP3H3ZTiVQi2VwS97B1Xr1/KUQ0R0l39C+LAVbOi
9ty+ewmfQwNwtMfrNzuw/7UFHrXb5WubehBaJcFUCgQQAeZZRED67H6nmvz52NLkfvrXol1ZmnhN
yoVSjNTCkiyrQmOA/PE3yxE2LG3IyWPhzg57O6KQL0Q2HO1QhN7573IwipOAtbNRw2O/KuzyU7Ja
iYj24+EtTeQkB18WtCMPXMztmlgN/ETPuZ8Y0qQgDPC2VIA45/Kf2Zu84D2AWTInwjDB2I5MBp0Z
UkHCY3Aq1tTxPzM1OeK0r0R5F2A/UufwBF4n3QET/HNPkyWe46U5HG+HK1/iUA3NuFX6Nyb5hbmA
5tj30WfCuCrDLWz8+3sA2gSgwv5TfUC0NNn4XjuEEciWlV1XyegroUkUZTqbHSIAaymo1bv50sa8
95Sg6UUSAGwE48v8LztxNbowDzIZEF5nJ3iQHi4qPXdkK2HAj9jXWoJzBwBPWDSECkJIGB9raNn0
FL9EH3V/PG6/YnI8Miqo3XSInZ3E/vShmSboU12IxpZMTI4CxYJ8h+ojZ1fzrBFEFt5ZLb/UqzVr
BPkrEH8jFgMTwe1eYRSlR3zZOLvSLUmTHat8WysLCIH7/QgwGn4D0yWPBMTUOfJCT0FyZ/D2crgW
XplDxul08F0qhwgdM2WxkAychJVwXLfWJg6yTyFyB5iQt3c5V1HrOGEIVfKF+vgwT9E9MCOjPi5C
oACE+kiF3W18Lw4yyQ/21ZBYcXr2eZSH1TQieFZpQfaCZziBjoauDKQYrJYDEE/KCJjWD0GT6YHY
6E6/xCA3LtbtjXf7TZOh52xGVSESIPuAV9Z5cuZaxXKjpyZZ2v3TKvnf6KE4CnIDsGYD+TPZNlE9
ksehkXgv+5WWS5csgVQ0gkzX05Qnmnh71ifdjyIsuNApZ85oF0K0gCaAog/I+rs3w+BD3iWto30N
pk4UK3SUTBMtMFzT1RmN0ktN1gDoIoUZo3ILsKwpQtGpMmzmW15Ig05RZ3ffMnEBgxJU4Atpon3E
ksY7oh/Mr9BQzDUkqTcN88mEiZp8c4IZyJIqQ5GgrwgVrQACZKnXCkrz736syfWGovQ2J0JwiZJz
7GlMEBD3UORakB96gUTvXGGFSB/QF2VROfb+rEBjABEg5DAhjH7XphAMYc/mhRjt8yj9BhswAqPu
/Pig3DuYWxOTPellIFupIinau8Bjpo3ViRqyZo9tzG3Hm3FMloKXGhfUnDCC5hEoPQ0VoQO9S1bc
btAVQa0rwmZ6vxT0LQ1t4qC5xhd6todViDiG9Kb0dZZdeGZNc+3jJoOM08hTDLAAkrYTN0O3ris4
ZZnuqSI3SunIFGc+rNUWwNSk1yLBUsCg3Jah6dULpu8DzVvLk4Vz2q7mhrRK97F8fufSQpcjddy+
7ZIi28yb69bSZPVKhRWTzK3TfRYaEqO5sp4HQD+QVjarXU9abyGEmB0ZtF9lGS06oyu5vfMyLo4D
pUoxMv6NqpBikpD/zN6QIyQ+uxQgzfhkkGn8Y2ziKemOj30mzjC4ulGD4MDVH1JqFuBtWzgD4yxN
nD8MAfEL4SaULqYuWQryoQhrrJfX5mrJWKK3RtAuoT2ACnaMc+7EIwBb3ngIFzzh/ALKSLKwUJcF
emaS2lCGpGZSKk/3zmAVHqVBTocmRYpOVVuij4Wz7YKFi2BaCxvPBZAN4JRGdRVCM9O8GDhBs1b2
xGzvfwxGcvyk1PbIQ75Ql+H32Y1aryJbWlYQuQ93b82OW+sq+KRLX0ZyWMr2ff3B/8QNoFlOhPhC
Lyk0BK/EVne+2MDk5V176EPFbmS1694kaGSLrv54wafF87sp+C/Ormw5chxJfhHNeALkK3jkJVFS
6tYLTVKpeN83v36dmt2ZTCQ3adNW1tVtLasKAggAgYhwd27Wm8FHQp8ohStsRVNxIid+lsGpPRyg
lpGYTQRNlckEUY1dgU6iZyOKMlAStfNXdVVX+DLCO5+W+ecn0zKNBdoTC6xGtJvAGIsuEOS4zGwL
QOibcVveRNu/QEYK97ot7a7PwuKCoPg6M3gDzy5ykxDJpS7SLCvcvMjNUcPrdPTNeHAiGckhCFmC
WuAfGCSzqh4IBYAG4gz2Y+MHSBsXbq29gVjfFPvbyPMt1DfqHK1Ga929C8cHOK/x1oEKOtLSPIa/
pJPgja1cuOkYuLGXbQSvZDnexq2xFtHOVwl3gGgqDsRZZgE5mguAqSKmUliF5UwL41nxBskZ9uzf
ySsNLUsx3KkdPnL2iRJIUwQ7nZM8NU8TWP4lFt0Jdml1kBsXbARzt6gOWJ4zmJ8j8x8DW9+maOSH
QuWjsVtT11gIgvA9BpRRNUWn6F84d16RZBEOr7R0qyIy8zwy+3plapcs4OED4SEckcqFMpxctNGg
KVnp1mEqHQaqB3ZEUXa97pk8APT3QEAv56zJNis58doyRl50UlU2pVvsZHNuho63oq3a2mFgN75J
tpOdHAvzuZ87shJzLbe3PMj/WOcuutwQUPWXW1jX6wq9IYV0LwfhuHLq/dZfeC89HSS3WqrWp1Vb
YZDyPnsS3sItnnciiywQz6s3uhNCQfd95f26ODJZxvxSeAg6/c8dpMo6CJiiyOrGExij0gOqliuH
Cl+l+NfSnZjgQhLN10q9iYfSNbbyPvoGkZv3TqzKrm8k2zsQKLOuAacWb1BwOv57VNx6TbWkhnmN
UQU77Vt5w4S+RFb1lR3CHWrTxj466k5gz4qM1910KVpA+hctHMj/kjn7fD6doR+FdWBg/2tZzpTa
RLLIs0QocG0y/1bCK0GPypUN+P/YBM+0BsSqLvEhn5ZBsydG+tltIIcu2859AkrV/RrN1fKcEkTp
GJ9hoIJ2PrRkACZfGfsSJPFkE28TR7ARCQWeWd8okDdpD8qfmbH/b7QmSL/0AtJwbP+f5d8JOLmB
K1C2pdIEy9rdYFUgUtKO6Hq4m8xPw2oPdGUNZ3c824QqWA2hYgxdHkRgyP+dj1Mr8raoQajjAhuU
mxUN2i2BmLdd4SVmXXcXnq0NCrbntrgLN/AkI8r8uHTT4SmN/vyMHwG0uS2hOYyGz3T1rkappHjw
QMXSMK25iz7w7/GrGvbds7+rRyfx5TV3Whs/t8591fpSqeObiPIGEmKJ7gLpUQjeyykwxYDFuy7e
RGAGBKZ03Ey9SaWVs/7yXXg2K0jena+AYigDlRV8QdP/9bae9zeFIlt5Nym9VU8OlLvz6UUq1yjt
53U9W/c564KyKBCmCEXQJc9ZLcQm7EjbuugNsQvy0El7mWZmAgXjxv9zfeEv5hjqaBTXsoxDAnoM
POljSJW2LAmp3DJN3orYd7IC+hdt+3LdzHzMcUNCWR3kHtDyxWOQr/dng9ZrCcTf3Xr07Vx5DAFa
7XOUxNYgF0vjOTXEnbdxjalNWxhCr9BTlBemnhq3k5qvTNvCeADomJNjM7cFJJnPl4iqdYEWoBDj
KdwC4qV68EwLJzfWSswLrgBHQJyBIBfpY/4Ul0IVfMv9WLnji5ow1azuS9VuDef66ixM2pkVbvMX
pO/0XJ0ql4qZWUf3oT0hZ3zdxuVe0uDToDNFOlGEIDyvgQRenwLdCVHtSkQA7LcrFXB9SlVn4V1j
5ZFGzLj2YrPo4tI0ZL9kQy3EdtfEa1XgpTkl2GDAy8y/Ee5YEdOu6gtNKV2RdizR1I0YfsdqZno0
BBZ+LYl7ebJi3LgywGsEsBMaEDlXibKolxPdr9ypeJ/877yUUeO2FBmFNtSglT7fCsV9kgfPQ+EY
H33jbxpQx0luIG41uTNRiyC0Ra8nKJfujAG0BNfXhWfPQy5j/j6kJ8EcjCIT78pxFXeZ2Oul21bG
tskyk3wHyiyj8SHto9qMnwrKAmUriPskDh1d2RXDbR3Qje7Zo3pbQQk2ebn+SerlYQFEBVKlIL4A
OZUun2+utp3iZtApYtyxfC2N0GxidSXYXPB4KqMpC7USxYAyGucDQFMFQ9aXjVtIkyWH+wFAsJis
HBILjgastA7yDIgpzXv4fBxhW9NyiuvGzeO9NP0tDcOKIsOUg4lRJVnJzi6cSGfGuD2c5L5EMlI1
rlbpptzeBcV3V/yE5OP62sx/DXeQY01wLSkq6ju4oc7HhArL0FVB3rqk+RLQzaYbgN74EJaTb2Xx
WUMp5rq9y+cWHgPgIEEaUUFFAg5xblDp/UJRSd+6gb5Rmgj1Bz+1tPqtaWSmGG69Q79YSO3xO38S
D/EufwJJgRHv4akuOdTq9vrnXPqNiuQbAk+onEjojZ1d9yQATNJkFBI1bN00u2/Ij57eRDRf2ZFL
NpBehA4XsIOo5XHuH6h5IoB3pXUr9HSGEOrLkWfq/tu8M4Yw5zuwiDOanwdgFplI6qgtWndyGrwP
QB4Irkbwka49ly/95dzOPNiTCQPcXEM/NOzoI7Jnoq1HmyjddBMUYla29OWpMVvCnsbbHG0ov450
YilQerVAsah1W4UEZiMNdzL4YFfWZmE4SGVLIsJlMJSBoft8OHXp+xOAA52bWU5sItXM1JU07+zP
5xsMYhsnFrjVb0lpRGhi7ly0uICSD5JzO915WMuX83B2nPrQaJ7ZBER5FgrkD8CQGnnVKlHnJmp6
2z+RHhF8szMqQBXD5zR4mNriTRzS3Vh7+wTin+B9HFSnJqoJxXv/KUB7MPD/yW2emUr5mIf5DZkS
B5gmwTte33IL64ovpQhQZWj+XMBb9bGV8DgpO9fTa2HXJF1od/X4c90ID7n53/n4jxVuYYuqGqpi
rDs3nW5bH7LLZhLgflY/g3s1HUztzu+BTjXy+0HMXoq/JHCiyfblZOV8WRjsr4ISJDzQJSD9ki2f
OHGXE6/Qs3p00RrNjK4Fhf/1gfIkD/NAYQFnKiJK0Inx/VpdpvRikXYjEhLAuStv8TF6al+Gm+Ye
tCkbYiWgEQ3v9cAKJrveyewPsa9/wbzjOQfXRATNaPtFGAiY0/kWEoK4j4VaHt0a+hIkDUwpPyR1
Y123cnkdYpiAZapADOHq/Y3KTiaSJHmaT4M3ulI2bAlIIzTwVGTZq7yWkLtsUcCEyhjL3NYB8Wd1
XtITS32TEbGpq8kdzckadsqhePTBPjyYvZXZ4wEI43vf/BttpsfrI1yax1O7889P7IZp2GaiUE7u
m3W/9vKevZ1fo9O/e57dk79blaNGBpJkcg2mbr66QwNuO818iJ21rtOF6Ph89rgYaayoADoGWBrN
r3QTWfmtvlN32Xba1G+19Vlvx43gEBdZaWhPVpZn5ys7bmFDICwHwBbVBsC+cMCcj3XSJ5qVfS67
w9jHJvr7mSe8RmLI1B9NtCGDguKlST3QZB9z+aWqnbwKnDjr70IPXPJIUhZk2nb5zTTa8pqu2uV1
gx6sWScQ1Qk8M3/fVCfrUAUgXpJ9Ce3/aM838wkgsEkmwTYZChCyqClxBCK2KMMrZHPdu5YtI0YG
ewHo2PgcBNVzZGiRvHQr9Jj06L3I9JSJw8bf5fVbCAXq6+Yuzz00uCgQqEOvD2J//lTSqRgJUxSp
bliRW00oHBDdrEQ8C5EkWDZEpNMQkOuapnCuJo00RU3RUN0msIv7yEPVdjfpTN+kP4mb3hSuLLBY
Zv1NlVqK6jQQD5TuJSe0JLNbzSRenk/nH8N5XeRB/zP2dNUdH0SQEpCDBOorRGGhGQ67ut3qkEt+
ml4g1zY2W9kx2t31Cb9MokLECW1VqEKJMzaAT7fnetmP4JRQ3VIV0PBpKtIDMDc0ey4imZF2nwS3
cruP9b0mMTrppp44kfYFbqn+6/qXXFaqfr8EVy90XJCu5rPGglbSkkwAUNJvPUHXN1ObY+zfCWZ4
r4V3KbhIhE1a3pYHeR/sVTd6IHfVPjlOP5Jny0x+legWrVfGVtFN0ABNKxfJZTwGxiVNRxHcwKUM
6s/z4yGuajkvInzd2Hy3oL9sjIdU+ftXhX50KeBZ/np9Ni5rFJiNU3vce0cAc1xPUtgbug3d9zeu
AZmA50/38c/KwJT5oj0/5GEJfEKYc7TgX3R5+WkyizHFmqvcQexXB0Ljfpgc/wiom+YA9Zpsep31
wxH9fVXO/EP5YkiOfNu9Tx+0uxWcSbXlxpnog0a2mTCYBWSlS0fYhOqaoMblVXf+pVzI0MRV01GS
amiS6RgpoQk/7TV1rdnh8tKDFWRD0NqNYwLQ1/OVlgNp8Gnda643mnE1MUPFK+IYAk02BBVTA6aq
gLDEsbMWEV1CBOY1R4wLfi9phhxzlg0Au8dU6DQ3LL+1gzCLh1pZbXUg2hy3TXg3oim8FY9TuDLk
xXk9scuFLtroSa1WNxpOvpcqfMqw4sU/Wjt9xuRQfQ46uYRB1fTCGOeT5rZh40403nZ6s1G0YeX1
Nx/eF858YoaL31EsDIgxDJqrJdpG6xNi0rH4rpCUTYwutcOkLVaurIUbcr6okDPH2slIbJ+7i5SW
HtRsRc1Nive4AuO/U8faEVB11gvhNhgE+/rJsDRCqDMBsjlzskK++NxeTmKqTD7R3H7ImOq/anK/
ibzHDLDJoUpXBrd0H88Nt0jBIXiGSOy5sTQENhV0rZoLnknChAmsRXmW0ZUjaCH6Q1PrL9k3yoV4
3XFXctAKGuDMsuoSkItlOlic42OavKgaMDmqTeAog21AIM7uwftPwU31FWdOacwYbkDmDOU9QrNV
A87JNrVXEwqLAQPRJfDN4ZEMNA03CVobTq0cE9XNomTflDqDaLMlYH0B0AiIzIA6NjXwzXmel5vT
J8QLgDudSeMV5ck3toX2akDV+xES3l17k4RrqbHLIj2ODQBfZ6ryGd/HdyJU49QovY4rHPyHTFNM
GRq/Vb31LDBlfnoWWqNb7RjeQ8nWGsXneg3FteiQJ+a56RlUJOzg7ghOB4AymwCc1GFUllbtA0CG
2URvhDEqK7tgyTHReQ7ROYrmGfRFnzsmOChpT0dcWp5c1xskuCLwXkJHcGWvzd/OHyfQxsK9j1ck
2uq544QWCgDBvYJY8QkRvm2r7GiYN0efOR8Gc743IbsVTeg6O9QVLNO2b/av9g/7vPl8fmwP4Jr+
E4Cl/hGMWu/b7cN2+/b09+ERvIHWwfLdt8PeMw8Pay1TS8tx+sncJVnofdfUI7y1mRpziJ7peOhp
6XTSnYR2jevzsxilnBrjbiwv9adaH1XVVdBiX1R7NDzK9FnNHOlLKB1VtdNnZa/fRMXBAxH7deNL
t9apbe7WmvWu6yjD2ijJu4rkZV9ZQLFft/Gr7XnNAbjT3ffEomgGqroHcC0OzszYAwI10DDJIDql
s56THdsD0y0o7PjA9e/rGzyPITlurT2RlwJQnYLDDM34yAjzuzxWW0VJYtwz/viRD9tuvqd91kx3
YX0QNafK0pX5XdpiqImA1wqnPwIizvfLRi+FmTPBLT2RaYBQBSs1hN+3BT+5SNLi7JLwwsAb5HwT
o6MgQxtXQlwH+obm7mliP8RS2Te1qfnjWT/3oVlahNkRujget3SXvL2kDIoZxz9rQLilfX76JdwZ
po+DKk/dPFbtMLqe0uMF9oFGiBV3+l2kayPmLjrwMwRjRjHilI178He+GdAN+KqZwaqbty/naadb
P78aN5Zh3n/3bxBpYgVDghmseM7nTOMVOw+HHBKaL625Rhu3tKFAeClBfARk0ki0ni/HVAZ6FhYt
uCPA2NGO+07Z5mm34lWLM31ihJsBQWsqyAjVxB1wVujosAQVSgtG0fzz+s5d9N4TO9wFUVNki5sG
g2n9AeJbtAZQpIzHlfhoecqAdZ8vIiAG5q84ScyIlZ4ZUzcQFzxCeCjcdONWAr/H9aEsRZgGlgR9
1xR5EVU+NwJikM4Psoy4o46WyRdgEopnOgApiuRE/nXd1uLynNjiDnRZBHdUFaXE9Y3D9C1GVlFW
plSvBc1LhxkIW39Lzri9fzUgTuZN6tq+IkFJ3AJk3pGyq2vRHIPSGoYHBFMDiomGcbw+soV7EeuE
5y2ucQP9B5x362Bl9otEIa6hjeNBl4LSbkJpMxXktkaWCEw84YrFBReEWCz0sVVQIsz9xOfrZowq
BDkEHCpKBV6jCBmern66PqiF5TozwWUJaJjLIIzAeSLFKlPQ1qsibTI5abqmGbPg6BR4AzwCxPkf
g3P0ZAr9JpZgqCz/oDMkAFp+HFawhGs25p+fOMXUiNSnFWw08QfG0tKtNKy0Qy/OF5KZqoZEh4bg
7dyEQcYuaUa495CQDPwe4xMheOKrAji+YsA4rq/OkssB7IXGPQ18GHg6nFuT/SyFbHhPXEHOA7sL
cnBWT3rMvDoAdCoNg02bBysb+Ff/nLtikCamFLRxwEpiuc6NtoUXtFIqYoggiL6l4Gp+iTYvldVD
+rGEkEZp3vkMwpOb4/39+71uHdkIzbgbCZpxZs9kMAD2bC12WZyIk2/iJiIV0FQIrgd4j9E8NeGg
m7HeQpoBhRgIKrNOK1R2feqXfOl0FuTzWYgqsKAADUegFvWoVMdI3iXhSoV20QSOE1ABYV9gjc9N
9NmQglFIIq463fX+4wQYVa+v7O+lIwQNZv+2wR1ahg8i9bBRcU5O/fcgNd9CXtvXZ4rMU3HhMCc2
uD3RKGLVIpMPSMV+3L/UNt7UZgPfwWsav2JWvUEfqt2/KaxyEAQ//eSmMDsWqFwZwAu5efzZHbF9
dgSAoNCENg3kJr2ADfjPmZQUVFWIYV47E9JIIttq1sM/cS+iICEC+gk0o/C7uqvVcRhzisXWfNWR
/QR0Umn+VoxkJ7dyekeAmbJWZm1h0pAzhfgTGv9AgsZNGuL0WOppQl2NPo/JDi+gHIpdch7/9wEG
4P50VlcHrh8k5+dOlo7t2FdSSBHGAMIgZkpuJR2q732t9ytbZmmT/scUiqXnppJMq0pNE+DPdfUY
qd2LOsivNJQaBjp0zQygJetcn0Re1QhF6BkCgk4adHj95jzPTfqJDpthSt23BoLBFR5UL0jnWIkZ
4Z0FtJeZ3NUMfFpOY+l2b77JNrSxSbVFMeD6lyztZQRX0FlH1vcS2JRpWjkkakVdQ9gL5EEUfwzE
PtdtLM4v2lIIINyI5HipCIHG2tj5OXXLYIpM1MDuoSeP1IyGnLJyP0Wb6+YWhwSVH9S8Z20qnl8b
jUuTHHoNdUEHxzTg0XL9s5merxuRly5UVE2RJwcQBg2E3MlOx0AVwrGlbgVVn6A/9GDNwr09/h2a
ezFhne4YOsCR4n1JkKFTN2DsS7xDNtUs24bCcehihjoHGwSfjV5/6wcgT4KoV3svrrUeX6ISZmfD
JkLbKRr+gBo7d7Z+aKq6akbqekGKVnHFCZpDj4eev5MbS5NMAniGWcvGP1gHikVQZ6wX6o3cEV71
ig7WDoW6Ug8FakqbBwEMbRsPycaVyuZvZYI/yU9NzR54EkBVPXACQgRTrdk5A35pKJaP4PNHugIQ
JXSRHbPdABloA5HAHcKAgcWmD+L3CdjFhN37mx/fZjchZoEFhhnsHx5a0/gHUR5F2wc6OtF7JPLX
JhLomZaAQcQNJ/KEIOiJVLQ0vUEWV/bbb3h1MR0I9iHLgu5RSASeT0cAYTZQORo4o3FTJbuYdZbk
jHbN7lDG2krWXch+OvadsJt8V4DkDSQRqPpKNs46hoFf3ym/74trX8O9rKSZsrrw8TUJGZnaWga4
Pv8I/UZrNl52IKkbBbWpEOTsDOBzIKyE9nvIr9S7MbfVXgbL7OCAZAkqS2jLFg6GskPfslWQw1hv
leigR3hOx2bTxCAIfpOCfTqErI3v6tapBVAD4/VrEp2JbghVMzWtrZ5A7MHfacVokm5tsJjZa2Od
w5oTRxQiMIJPA8Wp0AFsCKJeQDevT+fSuYNSMerV85sO+dlzC3UcF9jjvu7S4b6ZwNkZPukKGBDb
lStqKWMD0BZI3efmITRgcHsKRQs/DDIsW4V9k7M3cDJZFLERanIMtxJoMQxg/4gJZzpCsML++dbZ
97fKyK+iQmOb4vcc/oxMtx9iC5kIZkXmWgFlIUMALRioaMxqPUQh3EuzK+WGKkGku4r/KY6f2VCD
0eyzzD4NrbRVPV25LS/JOHCUntrjopKoHEqlKWCP6l+if+spTgnBvLp3aYBbuyiZWJppz9TEMg5h
1JvG4HjZLkBQSMaHRo7BQzOYiWQrowIHhCg8uu6RNU0f69JKpPdRMidoDaYCK8pj0r3o3WPsMW2K
t7GwhqxYvBbmeZtBHOgJ4Vs5h7bP/VJLdTfZ6cO7B069AMWmnbrtIJ6uusNKrXUpZU5P7fGnEo2J
EZSw14EqdcrTV814FdvAJHdabvrGQ6HjpAY5whTaJH4AfaGnTSuRHi+Y8Bt3nX4DfxYFICqY0Qju
4N2Jgellj6AZZyF0ZiTLMDZAf8jqAyIYU6HOlILodLCp+CmG1bEKoOvkMWkVtTu7DH9koG4LaiSU
i9CIzF2TjRiIVRjDpXqsv6uUyADl30VhErJP/G0ZrZwfCzCUuc6OEiqid8ggypwLl5DIEHK/0F2o
QSi1rd1r6D1z/eG9NJu0ZhP4P/Ld9TNrqZB4apOvgSPLXnjEzzHt6IAGhY8TmMNWsEHew+519prh
nAAdmgWBSxdAbCtdqY1fwhaxbU/GzOcjRlLWQT3b1wanqcmhKwZ0XnZQy7NIvQnG2mzqOxDlptlB
la06XwOGzmfl5Rr/e85/O1FOroV28KNG62G/NIq9IrzpiknFnagAPxkEKz6+6E+IfCERhvogqgvn
F0SkBtqoexW29SgxsEeZRm0liEgjehDIvayUZrxWLFo+Sk5sctceiKtBs4rGXVdRbHXTU+hVY3JR
CEbnAyPNa/EseX+v+9RSlI/aO56HYBQCLoIbpq5FJZhje90NNdFqsjcR3Th5/HTdyOK6IVcLrmKw
V6LJ4Xwux6qV1LzSqRtFqRnKW69PLOrZjVqbwpqw5u/L+cJJ4CNgTEeGDq/ec2NE6NCvXuMgAPrb
inbRToQsOjYk85mKKpHPngzcwwFYoFCFmyyBfaEKtiU39/lNb73PPVIeS3c3zz37k5gZQjmQo6CK
IjvPf67PyqKH4S2HxAMm5uK9HAhErrMeB7kWZK7uwYPH+BC3Fl4hTjwOH3FVgsL97brRpZsesiTo
MkY7KDoyuHBElPIW9XAY1WuFZTGikZt00xqgXssRk0grz7tF7zqxxq1F2VRxVGpwaIIjsZC/VPnP
iNfa9SEtviERTwDeCDVT+DHnw6ORxpksBDj6hZe0rVlCvrp61/ZPvv+WNNukYS0a+8QQt9FtlLmp
tB00CvKPHL0gX5FxO85EAS1oqMbCrpTitfGbTRVuCn1T9Nvr37qwExAhgPUHbOPgQPlNvp6cYLGq
TEEPenjXr0cw57+r3hHIQRb391W0Rni1gEVAOx7aydGch9KSwb+UYoOOuZHMRxgCfcQl5TYINhPd
jpXKIki9ZpRNTWzFSNJ1bJjwP2VQAj9p/cr2XzzX5t5AcJZJSLLxesG+NDVlIXS6K/l2oNl5vkmP
bWVqSCwEaI2WjvXa9bzk5qcWuWiApqofRcF8rIV4q/uT8O5nsZ17DTBe31Xcv/UISa4v7ZpJbme1
Xt5GyQiTYxzbk4q4vnkakrscKGU/6W1V0FaQemsG55+f+FKK4U11N8wG994+rcOb2PtT+keINVhZ
2G2vD2/ptJolEnGw4k68qFRqrazUFTI4bgqhEqE6SPq2FxhBFyMIdPW3VlgJsBZze0BgzyxqM2jv
Nw4+GV5f9Rm6J9CnJqNFRt8PeDX52+JeccAcyD5Uu2RkP9ckJPYUgzypY0+1OVE8fe0sWVna2Vu4
K0VHisrAsIFvBWHL+UxLfjdCcBz5YTiyTf0vuai3DdVZ3q9xMy2dD6eWuDVNhCIB1wYsJd5HI1Zs
fgtJemslMbJjwsqSLg5LhU4r0Hu4/PkZ9rvAh6pxQF0UnxBBRY4qQ6aF5KYkruWGfxudLqbwF6KB
/hOUNOeb4mQ146Kb/LIM6dx9EkY7AAEmuiP592R1wns82HFQWPEzFBmar1G6CevRBA8E2mHanTI8
jWQjx2sVyaVTCXqKaH1DLgmHMt+bVcZGlQkpksdpD63d6bmSjqpuB+SjENIdze8VP39RlNfr22hx
gU+Mcq+3GLUFMmQw2uHMFYYfdC5aTf7TAieC+uXKzTjHVReTjgsRBVfc+Mgcn0+6KCgkC6Gs4Yph
KptJgg5CISnXOD8W3ejECrc72ilMxG4qkJCT9mOKShyqQR1Q8D20vMe1homldxd4YXCvzfKb6PTk
LvteARkgrm6kwd4a0fqaoOLtgXQnutGP/kuy0mG0ODRMHfYIXvjQBDifwEkqoySLaqT1o3e9wSGu
ftX1qyysNbUsLRRBRIbGmRkLfREg0zBRunSk7qA/hZOrNyuh5pLXzR22v/EwFOe5cVS08xqgI6gL
Lmamle8DSCCM7KWE9E+vfV738PmI4p0OOJt5ugDFuYDEl0ofRRFgbkCE2pNcsVx+TCbUYB5qpK/X
Tual9BpaR/9tjXBFJ9RDEhn909TNan2n5LdiDmap6L0SdlL2GYBUyzMrDSdbkByiJLCKSgLHz7Qf
ksqGIDub4tehhl58vdODFzqkzDPuvP4hyCGgYgpgux+Q5A4PMdRSxN0MA57qPXgnduA61zts3CMg
wmAHYZkA5Eh2AxLrdmRCeqR+yOTRuj6zC1fw2Vi5nCWon70Q5BfUreXg2DcbnQgmWuKBpDoA8tPv
Gmmt5LTkl5DmBM4TqUucI9zs9ogeIXmFtUxpZEaZeKsLxe76oJa2GIQbAJjDrkYiZR70ycVgeG07
gqaSunGuqqxLZMOkCogAxBQZpcL36cqlp8wHxIV/Gii8QmkARJ98NxQVgzhtG4+6t28as9DrglbM
lznD//Zx+xVZX1DlZm/43WcoSZtzXl/Frw1JzO75+tAXIJ8I0IGZwmMMhWfwep+PPQh6oM1lfIo6
2ErLUmql5BAHW9LuxGnXDbHZu00Npu+9iGa3KcC7xUHsDpbEZo2+4yKtiAYxoPOQ+wW2DTRj/LMZ
arp61QdT7soNmlF9wCQTsvPCcBvLt+jSNbvmFg3grJWImUrCndoOhzpVDi2QEddnhT8/8CE4qsAj
M18pqFpzPhfXQROopCzcctrK4AzByzjfGACQQcCzBSdre5SFcCXAu7hVZqOQocXhq4iEar/kJide
GE2NNNUzHV6V69vO/xTKhzJ9pd6dgTIK6Oi1qNmG46Mv/7f1+V/DQKVraLXRZRSxz11AH3OQ2Eog
G5TU7G9DfTvS+griDWud6HN8der1sx2AgigCeDBBoVx+bqePvbjzdKNw4xjUNGqSEkZevEQjK6vH
3zS/dkB/rOPGRB6WR8FGiRght5+X7giCZcgOMn3yTa0PHTV5UtYIxvnj6dcYSjhzlg4qSHzO1w9B
4BYKEmi10K7xIAlZtvH1xlg5dpeGNHc0IkZGbQStWOdTlyOd61EDHE2FYiLHtdVHaVNG/m1XP/fi
anxzOSZ44FzWRE4ZeAH+TMCQoTKGdicXdW/kMgSD6fuxhVBnc6dtUqjwfXhQH0OqPaUfkbHmjpdj
hfYKTiSghOetwPOSiGKfj0SJCjfpSkb9D5TITAVS3gRkQ+EaecTCUM+McW+CNs4B6SriwoWUH4oH
KDYXK0/kC2gLcFVIz6NPTwebIFaQM4H+8yalnR4DFm44+V46qLvyR9vW4MNA5RrkygyVznIt8zJ7
xPlmm61C7AIcojPwhwu3Yp30SiXDqiQm9lBLZgwu+Kj2blJaPFw/LS/39bkpLhxukUScMz8xsp11
FCJ3eIyTtcfbmo15HU8OR6GKBFAFhomb9RmZdSfC5FYLU8hu5U3zcn08Cw54NnXcgqV60qcgoY9d
aMuxKd+VCRxQP4gKkFH6SjPnmi1uY1fotshCimUSH3LiaMMLpHhz3UxSal8f1AUw819u+B+HmL/k
ZAa1YSJFlMISibb5ZA4Bwu+Zhm9UgscgqKxCeEyjmz5BH6CHhmZJd65/wOJIcavisQt4l8KDtI3G
awNQeMAhe6gc+NVrVPeOOAYs8T1Esc/XrfFx6jxaBbcZ/E4ELJyHOjd0hMqgGENqoUS+9bYtNipU
HbStEN969YMq/rlubnF2T+1xISRNZMBeNdiL0esl2pl1d/wu2GSDhHglKbUQJ5wNjc/fylOdGFWc
JLhxoBd5SAP0KSF9PoLh2fGrApVAQHuFihXDWkvE0hICkgT2hnkBwYx67kJxNeoKpJbAhDoIVgia
JXeWsqyy73iNamnx0Dw1xe2LIC6pWuUwNUyv6DSD5jeT5c7xctTit3k8bhSQZU49E2Q0i6PIF3oO
qQdWozp2fWUvska/nnQyaG7fBJ46tRrJcfLsSre3O0uQ0DTR2+0xuwvu5Hf/tr9v7AnaZBDoAM4l
G8xyDca06M0n38BHaGpc+qiYJK7qv+H+mN6o5wKl3j6l32K2cl+t2eI82UsQnfV6kbjU32RoZQvQ
6SM4JfTl/hDqaN1agug3muBvKtTIEGigQQWYce5JifhN9iQKhZYJOHwH0M5B+IJQOCQPt9J0FNo/
yr6bbkOCukpqTZU9tg7x1jbVHNHzHwHSFCQ+QKqBb+A+okbhfowIZjgtTVkBJX76lsos9Vj5ZxqY
/18n/mavQg4E/S7zqYHddL6VKkGIU9okKRDXFfojNNHAKz+LpLAx/aiTWrQ20bJhtGvzv2kEFWWW
iGKSsRKNZv/gukM2EGEjinGgheC2Wh0NQyOWcHBNrR0x3crY02NySPO7IVmjrZ5PiItpPrHFbaZS
jIhP8SdcrXjwayhs3gtrvXmXbzfMLHBwsjpHHVjS85mNFVK0LeTtXQNi9qj1lrlvBbrOxtqqhnc9
0lYOiCV7aG/H/M3cfhdcbaQR1SnrygRSFrf+nOb8IWTnd4eRfPTG9vphtHjNAKhPlRlqCDgG9zAN
g1DPR+jbul79MkZQJ2WdZLCoG0B7JzFRYJlPTKHUbHn6HsnKybA0UghnzNQ2aOKGfsP5zOZKlYVB
F6eugH6bNA1uBd9JKdJ3bWwKuo3K5fXRLtmbH4togkPYAPGOc3uVryjhIA2pW4XiXhMOUjXj04++
atHMMJu2XUtALB19FBBp7ANMLWTHzw2qSQc17lRNcYkXoKn4H87Oa0dua+vWT0SAOdySrNCB1d2K
lm4IybKZc+bT/x/74pwuFlGEN2AoWEAvrjTXDGOO0fpv/0whf/4WNF8Cpf0fDg50TYukDCf2hrZw
NLrZRPQ8w+75aJHbSCTbKSgyDSXtPv9chP7r/fW8oUdl75C8oNZPu5pFvmd1egyUr6UaDe7LPEdv
us8bViiXqfqqdE+t8qW3hrfU9L1BsaGUPYgTCKrnoH8NMtErZ1ofKrSYo7+F6LH7fv/DbrBc7x9G
TZYbhDKHsa4CWUEJVs5PCzpd4oeo157qtvqtWOUfLT+bWmgPHDgNhJ7aiKdKkJ2aQDS0gxD3FVTH
0a91R6znVyE+tXskzDfkQsu3AayjaszXLdD360Oh6KCf9VEoLob+DyRsL7Mc2ya5ZNh5AuFTHidu
/abPidv1tIv4Z9WEZQs+caF/mP3RnnfLWMt4KxMKiTp5MiJjyvfvSIQPfnyc1aovDEEGh6DvaCpc
IKqRe9EQy24ZfL6/MRsO39VYK3Ndw6ar+7O6+AKu0J3QwHYqFr5J3czQd57gvXmtLl8WRKnZmIs2
lhIeFMS35M+C2B7zYSdavam5vW8oMEmkNbArOLPXGxqTM4IRDDNWD/IpT+g2FDNg5RagtUR0ukR0
w1Q5zn7oGtkeCmnj/ePqkXFVuX4QXawWFCHCKc76KLsEYA+KyHhIpvqrRcr+/r7doOSWOS5QFGgJ
6X7HvlzPUUIH0mj8JrsoUezVzXgQo+G5Cz53xu80sNxWt2dddQc/OgfN8EtVv6bWHlBuI7MCOxmM
XFR3dWjXVsFC1dXKPPs55k1XU0c2C9rgLf2fnYnKG7cByCUNU4taCmS+1xNt0zEJtZqJRvm/Zho8
ZGF20Eb9z5SPj5qVO0ZkOFqQP2uD5pkiTRmje/8Lto4tDyKPIhVc9aZvSy57Ta3SKrsUAaO16gOk
njbacnYTTDv2e+vwcGYhhhWZLgJ813OVc4XNGtrsEjaiZJudhVYEUmgHyQdsfH9Wm0O9vxLU60gf
rZ7ehlKMHoXdMlR+GBdNpKlpniOSBv/TQMsOLo1vOG3XcyKSrdrIGNg/RbWD9ms0GG6b/Mcux+U2
wF4Ez62KTD05xetBFEENs8LCkRDkwTz0hvxnqAsRNKO+Vx7bOvSU8Zc+MJXW1TXfhJ8VJerAeBC1
MJAseiuicWfBNnwUcFuQc4L7hcRtXTrS+t60xqrIL/WMpC0dEm0rOT4Ev6dSmFr/IRQUYmUkoKzY
FWBKOPFQiXvg+Y3jQSaacgW9Ziado6tbVynxVIdtn1/iBLwCWc3OtigN3T+DW14BBMhgfUA2m7RJ
rAx1VqShqVeIxKF6+d069EunCxQll6/fDxOdm986VMr2gHwbNSji7P8/6Dq7YpVmpsYZgyZN7VaW
U1Hxmjj+9KzW8UNrOWPvWvHBV89lAtHYoyDsxUgbbi9sVADzaPGiuWi9uH2BPLKqJPklqUX9aESh
f6hLdbSzQacPQimPNd1Gx1kp9xLvW68GVNoogdB0DU5mTaSdRWOBANOIq2OI5a9KbAfgMaPqiGIx
PEStuZwoKT6VUwTaOat0Z7DkwYmkOHvLdUlwUiVvjvcPwdZigI0BgkX9l+aVxfx+8HZGWsHSEoLn
SyUk5lNdWNKhwS96lMtKfAwqKzjUQzm5mhqKn+6PvHXGwUOAuKKow34s//5hZDGc+iwz0YkTtPno
l/05j52pEk/3R9nwsKgawYZKSm1h+l6ZJtEK57GdUZbs/ENV/ZL78/dB+3c3Hbo1DL0OYOMwtCRZ
VmZWLLKxKcSaZSwTdjGNcR1H8WGYlZeinzUwCcoejGzDUC2sa5QgcD8wFavbO2fhmOVJUaI3ozxK
+YuEk4Wsq1cokqul5/4k7iqMbF3ej2OuGf3zko6etqdu2w6fzcCLxJ+9+alLxYeMrFyqvKiIQDTy
6xypbpZ/qYPiVO7l2TdegKV0hhYD0cwiknF9bCzJF+pi7tF7rGZHGH82xZ7/uuHy0A0Iip0CNf7G
+o0RU3FIINakOJ2cpfggWu5QEjQe+v7bkH6Tps4O0i9pchh2WjM3PJ13Nk+s8WL719Q6/aSPvq8Q
PXap3Bwytf2lJJ3iJEYk2llp7pFRb52fBWAlWdw9NDtXCykKSdFl01TgWHUzQMtIRJzRL8I3qaf+
01sPFaiQh7qPKzuRBHHH19qwOzit+HXqQlFIYud6GwsS20YcCRQhrcbWmtBJvDhJj7UC4jRfTPHO
4m4cG7rz8INo38JtXqNcFH9KeqWsqUN23yXUh+PhvydvyK7SuE2fOmy5xsqji1M9k/uZ6xgran0O
pjK0C22cXhsIuS5WIdOqI8jByawCY6fEtWFIl0wVDFkQ9PLLylkYlJFG/3ouL+DbyFdZ7XPfTed4
/h9KudgaXQa7ZtIQpaxiK2A9nTRMCFxN8+iEgY6U5+G+sd5KvwGTACVDSWmpTq9eo55mhUK2gGgE
ufAIGO9zDz9dZbg06dhBX3wKUZm1E5Duw8Kw2KbHNvuv0hD4svSMQtexTJEnevUJkOIFVhcB1vCT
iDLal6b75/4kt07ixwFWy9g3kIhrWor0ZP40it/HwrfvD7BVwIKwf4H4sI44OavgVCuFUMl8NipP
j3l/qh8s31XdooEbWstcqbLNvfrJxvNn4ErhTpEAk3Fwrm9zTq9iHE0BinA+KhGh6BnZk0+TkeKO
xfH+7LaWDz5uDD+tcIgVrsxWNpeiWRYNkrYGOD+oc0QnSKOdy7w1H3wTCVABvWEQjV/PRxcTuWhK
tbqoZe10s+yKBfoDTQwOdXgjIt6JOZYft0o5EcJLxLeLzgbY6evh6iEezakvUAhLKX4F46PRqScF
C22HOxPbshWsHYHTkma+KcOQVBaJapL6QhclXb9W9TIkXQEn9s4h31pA3k9xQe0QQ1krmzSnUzc2
nVrj3KXHQQgvUnmajIEyf/lJ3CtmbhwJ+DgIYUBYASx4zzB+8CT1sg6TGLX5i+4X32ZrdPK42iEk
2BoCLwvIDsIx5MpXz1WSDRD+VxzwuulTOzf8+NB36V6pY+McIOGIFVdILOF5rI6d5WP/UglglVyb
T70BknseH3Q9c/vodP8WbYyEswpaBnD1e7Hj+sQJ1FvpRCzaSwYSUI3+tMU3MVbtSthpJ71dt6VH
jxATqBhpqjVUTBayMld7tNb1WTRfRs0cfgYV6c37s7l1ZRiF8iZ4HJJy2IXr2YiRHA9SgCuTh/2z
OuS5K/e+5CpBaz34cRug+G2WtEM1wsFspz0Jxtu1xNTik4IlxmBAVHM9+li3ZcGLWVyaAc73Jo21
N9U3UtcvRnJkoxHuzHbDvi+2nfQqSA8ymmtHcZRbyQrVsrwsgleSPQut9NyIsWmnkmA8j00ev8wN
roBZZ74PZYmv/6X3JajwfND2kJy3F53NxeLzRRwktuF68pGeDaHuE8VF0vQNbuhnRfyR6seuqRzD
2DPLGwE0o+nw1Rg0B0i4ydejtU0SDrWMa55goDO3acrqBxZGg0YAVPHbSCNWeBDySrNc0NrqX+Ce
Vfl5MAc5dIakLuxe6QWEksbZKHde3a1TQAJsgbViwkk/X39aA3O4EVVieYHDZgre2vitjpx62PH1
tpYbRXBQRnDGEc2uljuuAy3uMx9fr2n08xQU/knzI/DuSaxBNx19FuJqTx58c2bkQ7nCFgu/Dvr6
ScxjNcadaBEzEQUhcwotezSquHQqvfl1/yrfxgVL8pWKPf4Xjrqy2mEpa7UilxkMmnt7qYdYMVo5
kzP5wO4T60DGe+fx3TIeuOu6yaKS9VtHBgXuMz4ARrdJPsviz1I6hMajQr/wY6P+ifU9G3/7AjPB
D8OtdnDoGkukjxCoS9y+GrVwHvUfoIr2xMe2DopO0mOp7C59wIth/vAmqvBYVkZOvMM/n4Y0ODbj
5I098YGcXkRK2/e3bXM43nvCK+z8TU6tG4WoKydOv5lIpygESz5b3T+zAvXH9HdY7oGGNk0g4dbS
+qrhsOsrh1OC8LJWVam81M9J8m/nysfadJO/m85Gbkb6+vX+7Lb2jKLuUmahqAvA+noxk6QTGgjk
SrCeo200oONpqoG6c2cRty7aIq6sEWLRhrk++2HgV5bRof/tp6qTN2LpTlrwg6bdz4Kqf7s/pQ1U
EI0RdKUvQrGLD7BcxA8HRGoMPxQSmcHIwyIZfA6H4jjKzizakeLMGiFeeZSnb4b1WYQ3dNBw3oYX
0fCm6Hj/U7bODlYF+ktADwvz1vWX5O1YKGmFqGiFKhIMg9FTU38xgrMm7gy0+Xx8HGl1ahIt9Qs/
RCw0AX5vOB2dpenf6Afkof1QDLbf2VHjzrtMKovpv3bvWeqlxxUOBnzINQAoauekxH2oLrOoOxJJ
34jmw7QeHiDStVOEUihkf43L9Otc7mUlNnB+lA9QwyOQXbDm62RWnam5nsZzBV+zLRNc5JFbV15b
/8gM1S5iL5U+afIvsZxBYzwlRex2mfA6dXtxx8Ye4xhx0ujGJLu+frfkKK2oEbHy2aRDsJU58sBN
Vdwd12jjomLEQRLQZ2MsGIzro2QUxpyGvoA+Lf1MLYDBSH5Kw+zL/QO7cU+vRlmZg6moYM3LUOmN
0/RR1x36kGxyL4c23zmwm9MhDcGCLV3+676pISgiTYuq+mL23UE008eulB9aZfxzfz6bwxjohUiw
Gy7qOderJnRBNfoz80kFxXJrkqNOUqXtKSS3sGPiNh7bJQ74f0Mt5+SD1RHEUuuDhD6LsOcAJJ4W
B04YC5+jVoB5lt7VpIKgy98r6m3PkOoklLcLlfwqfIt6w68VLa4vFk5qeo7+9vdi0M0zAd6QCsrS
grkGBGh+gdtdhUvAG9t0WBwKvF81tg5JsRPCb41EHVdiFNwkosTrJeyqppmmuK4vAciKKNVdJXmc
8+hYtf/cPxYbQA6CXZwIoDkWMJW1S2s1kiyMwVBfpELq3pJiqo9SOc2/c02GPKMsYruU1Kc+Mubj
LMqPbVRIO/d5y2ws8M13gAPwoNXJjPW5q6WBLzCS1NWzxC7GL4FwjAT1WO2xuG2dkY9jrY6mLmR+
l7U9l+3Uo9b7YvS/76/n1sZR75KIE6lc4Gpeb5xQlIbvJyin58nXID2pxU+wmf4eHctifFaPDZlL
HhmVRjPwVKtpBKlWDo0iISHenorypCg/7s9iw0GXgPCSPFBgbCBNez0L3WoEvU1wUhQhzF5C5vkj
E4pHMeZvlRmZh7RNRbsqKn3nLGztD8kRHPWFspq5XQ8c9I0w6gONYGl3KK0fWvhmNjtFiS3r9HGI
1dWq+7TLQ03EP0ipeqDBgFriqcynT6rVHkTxNRUPcnW6v55bR3xJxRHLIZaNCb6eVtcsSqEi0+IG
9Vrv9urPCmK3vnPUOtjJxmzeaHhicGIJd4CDrO6T2AeR1Jt6falL+ZcQidIRIqXAqVWtculoko6S
krROkQU5yjwA3rp0sHYCvK350gIPgIM4mcLz6hOsrA/GOCAz2DaPZWQ9E8B8DqLoJAXSS6vvpO22
zgyaZeQ7kV/m6KyuXEyxpO4jxMRCKT3w2mR0w/jSzpu2da8/DrJyOoImBzgrh+2ljejQRrzVehUG
u5z/B7sP8zClT642CJXVMAKdnaHflTjs1ih6spQ5kAk8NrGlupDG73WFb00KvhPQPKBg1Bs6FL/N
6foYSbNzDCq7jvvWbqV6cFOtOvt6uyfBu7FRCz8Wdusd77LO6ouxQS079ZtL3bacPd2Eei0rEhB0
obBjR7aiAIr0Fj3QHAqdYOv6xkmKn1hh3bUQUZYljRf/5jHA7ihQFXcaZwtNJH08mrOgntNOVI6N
nOUvQ2jkxzALTXCwZb+zsxuTp9AAvwF4H5Z6LXFTRebUGGPc8MoBOwtMW+k7V1d2DM3W5adAQ/f3
klkhElllqCx5rLqwDruLfrKqR988RNVTazQU1h6KojjKRsTNf7hv3TaOEWPCSU6cTuRlrg5tYxgx
jcJpd4FVwaTGfEmLXzv7ubF65BUhEMKtZIy1j5D72YiZafp3l7LTPpWSYsed6Pz3iXwcZWWmmzSo
lHqu+8sw2+X0rWvdQnodqJTfH2ZrMviPC7SUqJxduj6b8hj7aZtHw0Uv/gzhY4g+XPv3/SE2toS0
MWW65bQRKa1sYi35hUhtYVjUy+Poawms2k/kg5V3h/sD3ehikcMgHQ76htT8EpCtvO5mEschFJrh
0sXA76ewfK6r7yTGp9BVoOOxUppuSFMrFhJC0qfaeFKtH33gdPKnvPs96D9n/aXIoTRjQ2uVPMVr
mr/o/Vc90p1oACXWJqh1V2/3v3preYD9UUayLKCZa1BclCEmN/sSNLVR7OaWW9Gt02hfIz3aObfb
A3FoDYwRL/zKkZommKd1oxsuTbkwfT/1lfIpiIrXKUiTnaE23lxgCeRv4dTBnK+t6ziL45gkynCZ
TkH8MOgabNJOrA92vdvvfeseahocN9SwSL9ZlOWuD3DUp+MoxnAQ6D04Gd6L9il2o/DvSvq3FP69
v1UqP+va1YVAwgQ+xlZReV67ukpvAL2MZOJwbbRHbPi4Rz5wex3RigBfhRAMyTJckevZ1HOlB022
ZKPTWnZJotmDGqX0RAw7jsqt58lA8qIbTOWAm7latriZdZy/mPxIqre2GDbAj82TGOn0YmbOnIqX
4aVP0h1/cGMByQpBnwlMH3uzzuz7o5E280TQKqmVl9b6T8nKd4zARqYWOAfhIz1GrCKIiuslHMXG
1JMIl7Mb59lNZ8lwCgO5jTaE+LlqY6dXo9pNaipVcmg27giXsA9lxs4V2JrqO6AW3g+ewLVGRlem
pVmIpFKKRDrAEH1Q/d/3T+PGFlLtfmd95OyDAryeKIUTvw8bUlxlWdpZpGTUK3oSXbXvlarUuoGp
/uvLYDrFvU6A2+uNK09hbJkYyQ19mfvHpEqvaeT5jPoSBelZI7Gih16wgNeS4FlRP9+f5q3ZAnsH
Z4tCfo3M1PqkyiqIaFpl+8sEuPGhVHLVlc0wdsO2nR4Mpdhj6N+YHMsJxBGMI67LWiBL7sJCyvqC
8Yr2DGbse+nLnS00sGOoU/+oJurx/gRvLRgT/DDg+s4nUxaUctVfIHQ/y/RsITlmgK6aOaGJL5/o
JjvdH3G1pDz2YOAIaAmoobC4iVIkNVCG0WwKr4olwwYGmD+gSmw6qhTPT2mr7RWsV1btfTwywYtO
JM8/fR3X5yWUBlPzxaL0DDr8VIqnEQn+yvh5f1ZrMNf7MIvmHcKqC6B6HWwaamOmFA4ZJqY3BcZg
7VHyu9RuYyi7Z2NQ/m6nNPnUDwHkI9NkPPmSOrpyPgyPU+RnOxZ2dY6WrwEstIiqEGWgtLbyRK2S
emUky40nqFNzlOboa27EX3QN8hUryGAN9uthx/ZtrDPPLagAKmKs8zpjkWdNMEeK0ngKJ5jmYyF8
bIdwwM2Zw50jtMbyv0+PF5As8SJKTnRzvadqkSldOcutJ4RSYhwnzfLB3nY0sFpJJODkR3pSAbSs
6+9hkfTmQZDKvLMLRQj+9rVE+6treuEt6abatLNurn1bN+dcsaEEKepDXaPMBVFxLoY2HcblTt5l
XYx6/3qU1NFNBgm6YAyvv54OQJ6nymy8WkpLpMWCuDoHxpy5RWEgVtH00JC2fpAfm04vTokwir+A
PLYokHSVcBSqOD/motA9xpHVfFP9EsbJ0q93tnMdQL1/5VJHAa1OHeMmA5UkcziFudF4BrweEF/E
9VsjBIDDxnR2AjNF0L7pUkfT0UWRWl2wAzOXdjb6/dZ8cHr4iCVIJp/x3kVLaHW9VMXkl0ZAMsyb
/cSU3Ez2tcCVx3lpEPYN9DzmImq+cb/97hgCNuyONdjQ1s6nMfg9oNoJwGxoKzwzqa9ezAzVplrT
4kdIWfKAeok5QYeGHCZKIWGo57+jaexbJ09zhBn8PlC+aLQCQcGh+PN8SMfOb+ALG8Uv943H7dVB
jgWqAIhFUH0Cnnw9yzqaJz0ZptYrZAkK57qRaEsmdOg1azfNvTja6xXlXcE/xgJT/VitaFctQaoo
Mha04q4fpLLitE0c0ozhm24R+P7X0SiAUArhdK6Vjosgzz9ShS6V+5NeBlp/CNYCAheUdAnUVx8S
FHVUChrnqzBG6wCh1hdfT5NzPkSkemI70uPG/e8jkpCm1xVCKN7yldUwGlWrE3VuPX0uC3vhknbb
WUV7pNODA+dsOAGFax/uD7pylN5PMFkOheBAhwlinYeI+sCkeUpqvbyP6jfKhhG0RnnhGlU3HfAG
m1MnhSpSAxOqE7Oe/y/DA+3nHi/9qWtkhAiFUtZ1bLde6rWjatnwI/cr+P8t9U+SNdmDjtKjk/Q1
jPK6voc2WRdkl9lTTsFX40Vc0OirsE8TKXebvtB7uthEn1O9Qc9BFWe7Mkf9FFV5dFDGaDqMXdE5
Ad77sWkrwcHN+QR7qO+0lVy5RT4E342+3avOrVyf928jUgeFCmQPqsbVrRO7kdYsaSi9ICDzYLZ0
cfSq4RCdSHZF4u7NpJD2Cn2x4tw/EhvXndrjEsvRHIYjsDr51JLKntJg7fVxjoZ6HTQ0e1qC3okn
X+Xi7xyBW4eLfiBI+UmEkdRmK66ty2x04RDTR+IVACDeUpWeLxVlL8fUSro7UA2Kvt+f3/IDVzeb
NgssI226dAit48goiMN4jqzaE+R4PgrLwSP3vVct25zWkjwi10Ledt38TNFmAIYWNF43+hB4t1Kv
1IlD2qoUXiM/nfH0BGSr550ocmNYSu46Yy6qHTdujh7NYACXycnTT0kDhgb4OxPg8QnanRBr43zi
RmnL6QRuSMr0et+MUrLQ7Ewar2prt001x9Dbgz4BWgCvVRrFCa0F+/7ObXixOCVkGCjC0KRG8uR6
zHKo86Tvut7DMlnfAy39PuppcSjTTHNDLZkO1qhAG4rbaiexAK+2blEYjVSttMfe36Ne3DhIGogu
7Ba/LVih668Z4aH1m3zuPdp51U/hGMzHtG/2svEbFprUINycEhyP6g2VcEmBoYoiufcSNXvpLP+Y
GKI7CbATQURbQylmKF8GNdzx0DfOEVkjOpVBeLLaa8M8SnOeG0Pde3XQ9XYIIEdqs59iE54r9byz
q1sz5KkHPguHMf1PKwuQFUThja/1nii10WfFFzr9nAlxbzlx68cvetzlnxLfLC07VLDTrohoHqI/
dZX9UQI1OQ6wU9sJz9hLUEbjK8nvHxXawGd83OahTgTptVdCbcdKbi3Qoru+pFJxD9al1wB8WDeW
weC1dMUMmtWDOul/KWNVOmWdnu4v0cZdI9NJVwLtCJSR1zay1Aclgzudd2qse2eqZ+Tx0vRPG8g/
w751mxJQptru+X1bo0IRRTsqCWqNiP/6fMed3hldGQ1erWufm+x5rv7u01Pi44e0B00Md7rCNo4B
NmtJub13/K2DQnOIS2Fsi8Frev08BgbUot9yeFnL5GAp+Sn/4w/TnkFZprB6CyhUEBOqdGstWrTX
UzQnOn4SMR08Y5F5LrPJfOhTvT8GvBynVhX7E2S0xTmIpsTNNPMv/Mz2IJHrtDMrPCFYtNcHvnGs
lkcQM7f8d4OelwIDQbOsGbyBPM4T/KjtaSIzfYJXX34Q0nmvg2drPAhdAXVw/3gTlzPwIV01d6Mk
dDzznqTObgFK3ubm/QqU4i980fa/3xnQjXgzpOQW4NnqQGWt1epzXI9eF8Q/KlI41vxvqU1fA73a
gWavlbsW74ncG5hUilBE/GsCxphHKBatqPMmXZ6+wKf5tWviH2LVl64Yz/NTIKeWG9aK8YU+lcJJ
h6Z+CYQ5QTYtikLbirQ4Q54m/0fvdFRGx9EqPzdM7OiTwbXD2JftuEjGE+wp8nEg67Bz49f1GibA
G0eRbuksYCpr/6EpBMOsm2TwYtWIYRwQuvSB0MH8HASQrPd9fA6ytn5LIzM4hwYEzZIM6nzQcyJd
BHqPZYhK10RNxW2pmpzqKraOnaW156LP4flOpPaoCihKiqn5CbUtwQ2tjjiHTjYnwwq5SZk+Rn0P
+rRv93gwNnYHKQFqLSbeF3iLNYZ3pJ/LqrN28KqkK12ARdHnuG+CLxE1t8Mw9HVmh43yldbiyWln
ZTjmxjQe5KmO3b4b5kM3AQ8dm759hELbfzQxUE5NgetkaYF+yifNt3MxSul5q8RD3BXqzkG+ffn5
/oW4eyHZwGYtLvSHW1OLctL5mjZ4/lz6tK8KJSxNaHrct/q3d5NRcCB59DGL1nvt/MMoJj3lYpJj
C9RWaN08kebnQC6GY2qISFqOnbwzq1t7TzoegMuSI8SdWfcHSXqjNPMcjh4SczKC78bwDIHVvKgd
9wcjKUK3bc3iMqTaHg3j1siwTZFFAUYOvmzlSSU9tMV+iRVqxtI/RXLwNZ6hbB16DQZoUZ6e21Y5
lc24l8++fXIouChLgzC5G5mG7+t91LNOR4utnr2+PeGBuTAEjW+ajuSAcJpKp9ljQVtCp+vnZhkP
fpL3RCT0+9fjGRSVpjyOZm8oh5McRbYipWi6vlWS6sz5Hr3H5uxoA0BsBheFV+56tKlbFlzrZg92
h86trQochyUo3HTNsiXELwQAlO5ULVknXZ93TtPG6SWRTiPSEl2TRlzNdSQ3AxiRtR3k4zQ+xKHX
1z/N/2kQoixavSGYWsP42lJJi3yCMbOW2p+NlLlR+nPQ/wn7PYbpjZ1jNsidsYEwyq15tGhcM6RB
bGaPdp+wfhHji9Z9FZPJgSHs/q3fCHIWnCeTYfUXfK58vW3h6Au6mFqTF9TELgp440MUunHiNCQh
VKf93rapXcsAIzV3Z+jlnq3Op07tFkg4p2bpE7we2veLvpWDefaotPYOabp2cHiDzCOnRXuyxrCy
BS0iOaeFmTsZECSFVR/thB7rKuXy9MGPRCpMZw3wrZXrr0jVrh4bg6/IZVf57n8h8+HqtuyatgNC
+f6Ut/b141ir2CNoutCsVMbqotlFpGUmqyM9amno8Mbs7OyGlSNMJk1EbpP7sKZ4nKVRHsdCFT3y
Ls8UAMwBv07jdwXSv/Yvuax3POrbTM4idgjeYxkUw75y7si9j0VSTZIXaemDQNTwJSu6yEZIdQ+s
ebuMjIRArU4tEvKaNTheRym7aQZf8hqobOU3s/rT649iSzULHfv7O7Y1KYw1OUO8Oko5q0nJtVIb
VhrJXm4O7VNem6GtmYjDd2Ur/Lg/1O0zr9DG/P4UUmaQ1rwYbSXVRqBNihf3eXmg2tM542zuTejW
UIIzI7eOw7dc+nVXyGjkeSYOoux1vfpZRntDrC070manTtXT/QndvggMhUmhT4soCzjw9c0istD1
KTJkDxa1V0V0JfG5msVjMIkniBZONVkbut13UlK3G7ZAFgntCLJA1a6Vv+F9GhKr7RUo7H0oTSlm
CMhT9PBg7pyMNZgQw8FICxsuDwGu8Bpak9dzkMYZ0yv1VvK0vv3ZtzTzdbleHrMieJXUEgyRAHlT
b0iBm0jVbGN+Qnueq5cqav8jQdr79+DAa9Q48WzIBF4vN6m+flB8UfHKJLfr7B/F/3Z/PzcS2O9l
ksWHZolvZFRMLajRJJQUr1HFOLalTmlgNfFhDVcn7JfYyPW3qIqG3CXOIK5RtDoFSQyCrnWaSOjG
w9C1o+CEslaETorqDbq7XZvtXKSNah3UtsQzdIWjUUK/9PVKWNUYlvGoK55RNqqdJqlx6pK6fyoC
q3InGjkcbebUK4rfOVJl/u6Ebto5hhvXDJIxjiDlpaWks3rbBi0xuqHuVC82fyndQqd1zq3smPny
jtXduGTwIS0irLRHLwSG13OdfCWY4q5R4eGfgLb0TWqnhqDbdZkWJ00s40NZjelRSNvw1I/KLrv3
rdUiWiAtCw/N4netWbYCoYxrqR9Vj4alJxUJrViMX6e2OY9i9BQkEBgoD2r0K5Ii6ggwcGuSW2av
/dy59w/nxr0HdoZbhjtDq88anGL42tiReVA9zDUdIlJmI+ryRCP5l/vjbG0sUdjSWCtp4DVX/pIl
Jm0dy6XmWRBgW818mhABGfoAjvqdkTZn9GGklfmUo9osArPQvKSuAdN9j7LosRF/3Z/O7VNKPEnD
NRUYajB4ttfHpy5LisjtqHkwlEeuNoyDM5IjgWgHToGODrdJ6ur/YaugcAH2rAEOvkG6qrnf4Cea
mjcOpHeHyQD6YabqsWyrPV2kjd2i9kKlkcCWJsx1yS0NFb3hF9ULyvJVt8DTheKzVv+p4Na+v5C3
7hZJPdo8Ab1QWSSsvF7IqYxCq6gqzUN06VEwHkslckMRVnnpt1L/k8vH+8NtJDWWJCJwJfpmoQRY
Y86A3PVl106al2mz2Lk9noPMkZemk9TNY+2MVWg9BZDx/mVmOUTmLUXJkyHktO5PagUj0CBN2qWS
rEi0e71PZifVlEXQiXZAWLi0NvyjylkIDt9Ih8IWgll8ngyj1G0lNqLf92ezEYUwGzxwpoQPTvL5
evUUX9I7JZI1D8UluYpsw5/sVEhOJU3QpujEEiIq4ksHSH4aRpuZ7+zeRhSw2GryhYzOH9bJQlXB
+1oSO54RxI5a+J+GlB635rsSxpf2uyE+Zt1gt+0xDeU9DN/Wc0VGdNEolZk98LrryY9VAuAOZihP
Hn9Fs+aAG/yZNK9ArCkV0nWuxI4ujyXt5//dQSOqIgEM4Bx/eo0Gy5Kl90CrdM/vgdr4Y9AfwqwV
znlvIRAho6Bt1qaE7Eo5wp9Otetwf9s3LJxOyhTXcAFcA225nngFizH+VY8vCqOxG4xF6moAiJ0q
UpqdyOt9LtfBJk8U4yDaRHfxDdTDD2dNmUK8tXiOD9DWurH1o4r8lwTIpq84U9jQr4ksXtAf9fpL
oC404+cpP5fapQz+SaeTFUa2BO14QxIF9lSSKUejhaNCebi/KFvHYclikKcERg1j0+o4+HCU8X9T
xVOlH34VuVVj/aES6Zry85Jz6Mr+WI/KuUn2CEE3sFhLhfG94RhJAJbqej/8uRDMGMcJjzY4y0pw
8v0zu/aXWY6OnwILexar9Kwm2slQWtfvzmHUnv18PNZaeE5D/dP9lbh9m5bPwdPkVeej3t3RDxnJ
iO7ULEwnnV6Fw2C6wuUiT9+LPSmEzVG4S+Q/KHbdZleNZNZC6GA9UQsKp5wh4U/iWj0QvBKrgPol
E2L+56d9YUwGhLlIzmHD17kyJTZL349g7Gz+j7Pz2nEby8L1ExFgDrckRUkVVMHleEO42zZzznz6
87EOzukSJYjwTA9mDDTgpb25w9pr/WEe9n7jl24sy5md9VN8uD2Jl/nholtFro4jpsoTdpVF1GKp
63Wr6mQRllOmCto0jTNkxWkeFc8MOt59OtlF+3w77OXFS1gFQsCS/bLDV1u7DLUQJJuuPwr521Q/
h+O/aUC9devWvTq6D2FW94Ys5OkkBqb+qMSFR53/twReRcm7p3iANkImilihOwgbrK2twa12KBs3
zzpSgEfu1eQwGo/GnbnVEr+yLJlA1OzJWaE5rFtKfdjVlaEj6lrVS+Em1IP7cCyrY5rmmYtPa7sz
S7Qzb3+1ywN5+Wr/BV19tTacdSNMkKnsYSO6tIkox/fFt6Dy293tSFdOOUJB3eDdTA3wolyct/6k
DQnrMrd+RliPGNaBk8mRU/GQy/dJfdeHh7DcWi9XB/ghqnx+wlVlrwFiJyqHOaBhct3eDrZQMcsx
eX7VLENb+Mp8Oc7w1SyWOAiHQabpdDZcaT5sWlZdH8R/f/9q0eulCmKp5+/niWen7VsgfdH9LVmf
rSCrNS6ndZML3bKzRsmtDd32Y+2hVP/6KcBUgcejR4uBqbmu5AVWrCNIZ3H4WkGwa6geOl2W/6L6
13u3F9zVj0K2QYLJsuPJev7lg74cK1kIjcdYA1ipS3HllIA1/ocoaCsu3UaKD5Dwz6OYlVgni5LQ
45BLxdEcJBrAJvnb7bFcvjWQsqVhT+a/wBiV1QJL9Bmgsd+aj7mYoZ2eVaKTWqmJu5fV3CG1M9tD
Uf2TInezkSZfCwxklC7qciFb66oGziTTJIij+egPM95leqZ7cAozDIWjeTfGRnqQWrnZa0le7G4P
ee0VR3VrYZchRUZKQGq0Fi1SlAEEujCYj1r5NotfcBH2smg4zBmajNGPEURuIh1UTdj12l2/1HVo
kEJ3t2N1sq2mOEAwusN+ex+J0Z3RLKDGzT7zcmuv9j0eNu8pG7VVlPHOP36QpXFpRAL7vk3j30i4
lG+dIPokbn71pApq4ZiVkriUUdR9qc8UQzEKQYwzdJAsFFwzVDqvkgbtiT6o6NSxan6OrUEHC6pX
bicJ/4zZnLxGojBsrNortyicEPQzefzwDDJWp2LZlaqZTpyKxiw58aS5Yu4W/ddQPM7Fv231LGnf
b3/NK5uRjIQUiGYd5Iw1DniKJquc/BxFKU3odlJq/PBbQHW3g1wBNfAWZ6svXtPsk7WksFH1BWqx
vv6YTtVjYe0y455CfouPiZ3MdmCF3jz9o/u/8zi0s/ApgGjkt/eBflJou0n54EXmcN/wHKrtZNjV
5ltnHir5oWggh+6SkIZqr9cbedO7EdZqETEpoEiAHsIKXIucCyqtDZ9T8VGcpYK1ndb+J0mvrbeo
1dvMGRNF3Mud0WcYsKlscFUOrQBscD796dQI5mVFn2/2kCuLgDWEVfHdr60osA3ZF5H6NtIclPOA
HFRoJHLryhmSSaGWtf+OszZjcjYkkeJKyaz+GwPgCF1ZiXLRacjDG7RI/R7CXtF26U7QUEZ1yzDu
MnCm8WLtk0/WD61qDNPWhKx6XPyoEwC9PioCcqqh3dGW8pzSEJ6aO3JG/xUrROmbGiY+JYhGpn5R
aInUcZb5gmF3qZTEDrKo1j41B/VrMCv1YFujVn9uw0yM7bpv8q8pvjCtHTRFwKNFszqEMIMyccFu
AujwZSFwBCvicmyyqencaUAP707vDd6XdU2Rdqd1hR7tUXTSy2PTNt0PsRckeSegaKPudW2qfhTU
wr/rQZ/lHlPkB47R5fNwwErWUOx0lrVyh55q/knsaBVtnLfvnNmPqwHCLlU52sCg9GlnrFFqdNEU
QeBgwRY0nltbT4I6tf0GtLIjy7E02klHJVVBQmm0BYEWrRpa6bMh4E5sh7M13RcVfF9xNmVP6YG8
2VIvDb+sOg2+ZFnRbPRS1zkrxA1MYFBY4EZfOIKrxCRqDKudG4HCXiSW+0JCg1Uqx9i1it6/jwa5
3fmh+LeJ8v8NCjCW4hEO0MbqgSPWUiQWfaQ/Tsmh+2IWqjsXO6nx2uhvyxVLJCSNudy5iuABrYZX
iyGMOqXkTWMpth/qX6yqO1IX+svXBd1wjkbeTXBnFz71KofIolItxUykHCSwYTVX9tEZG/aKskUB
uSh6LZE4YrhOeIvCBF6d+2le+nPft9rjFP8am+ZJiav90D9EeWa3vfY0mspezF/axPqZDFsqles7
h9hAzgCZLmuFka5ia5U1C7NP5udPi9xY7NFptfNcuzPi2pageEoI9XUbidPyhc6303nQ1VpRwGsl
KUTBRyX8GaafBazvor99Qy0DY/UzrWiH8odVjNTSmwQwoP7YVbEdtrFbwykJMJnZuN3W2QZxkHkC
TkoZhBrCGrjRdaEvybVkPkpFbu7TxoQoDnrcgZYmeXLXym6Q6oGD9EcDHMacvzV6U3pmb31LDLm7
n7JBepx8MqW0Rhp40lrlUdCxZhTaJD6qPer6vpbrni+FWyrGa7NEWJjoYNERRt0OnQXW3nmiFM2Y
I6pN7D9GaWAryZzboZB97gPRE/0H39xX6r1VG464KJT4wsMw1bu8nADZdU6ZuZrwyRiCXR1Idg0m
JDa3ft9FNZryL2VCdBn5aWCW1sT1tk4CkXq6/yhJv0M+Ylx5UvOS7NQqcHNxxheHYpjC3SY1D0W9
9WXXydESHbAfRkBL4UZbmzrILYY/SpP6jxmUN7uIBNEOfX0jA7s6RkQ36R0se/DCKUCQQqNEUpg8
Y6j+KAaAg1g++L8F31GEx8hv3rRg8LRA8hAdxjd3C+29fl4ySOxHFKzJqEwhRr56woSFTPOHVPbR
VHM7EDNPhEjewFm5vUu2wqyObEX3w8DsJ+FRjia71fZC+UvCtu52kItaxjKYhbuACwKvWZLO8/Xc
pDhHJL4lPNZmspeH3kZsVx+AH2jf6x5h8LTxHbNsnXRKN27cC/LvEnpxUuIhCC0AzvV56CxuBQgo
cXDyJXT5DFdQjQPRNf3Zl1qkk2t7VrR/UqX/JHTtMw6s/w7oG7cqKdp4J+c6BeznKHXM6fX2nFwk
3+8/DFgXBXwmhx7x+Q8LKZEnepUFp77ZIT+Ce4ejIAJUFV6qHQ247tCEgvw1w2Qcn4AW/Ue5eF1M
hHBhc6XsIIHK7eLPcbGzrNeu9uQ435XjIY576tC1E5V3ZqNumNld3kk8F3hkcisylxcKJsDRYsWX
S36z4E3guYlE66uLkHSMDccUmbrShEgFUfr2bF3eS0vgRS6HtIL29XqywljVYHAHJyuST4Mx2BNi
Epgy7pIsPP5tqPc+LyJsMiV+0Ebn3yWVjEBKsRo+Vb5puq0Re40qzbsg/wHRw/vrWIwIiC+Ey6US
vALaplQupEydU6yxgCXQ3zsEuX9Hr2/hXm4suMtvh4rKh1irkrohp2UFqQmr8yldGOz+4BbT5FpI
EXh5aH6LBXX2QjGJjoEYN4f/YaAWyRp4Ytoz68S38llOVC7SkxA/iIGnFw9pHblWt9XFupKxgehd
imUSpA1QfavzjGp2nVlZnJ14mzldgI5v/blU/1B42M10etPeHsJ9lQuuVhgbaenltaThGfFOl1ne
1GutZsUcU99qMcfll7WfEPWV7jMtUV5uz+S6wsSDBxV93jzYmyIavGYBVUhtmMaIg6zW+9HdSIfO
AV5bAiga5YjBicrnjDoiTvZ17W8s12uxF71k9h/+P3QkV1sDdax8FDA89RELHLD/UqvECQV0apCs
SmTlpVTKb38/XMDElLVYO4uB1HnISupkweoUTGtxV45m1qyyN+JvzLOXNC1U5C+3412+0MCs0HGF
wMP+R2T/PJ4pT0WujFp2ynuI75Q9hjAQ3LIYh/y5HotY3luJOdcH0EaJ+et27GsLaJG7wkqW1UsF
8Tx2OxVp1TQzrrUZPMJ5aumeKmru/n2UBYQKxYgDAcrEeRQZbzMwSSJG422ecbaJ0pNVStNGOfJK
+gR2BWAtXEVA59wV52GCbBCzpPWzE51F29BCpx2gTvUHEQ5BGI6eoAW7VrfDzPwk+N1jam5lNleS
aLg/gHtJUhfd4fVqFQ1aDJY2Ye8KTcMW9bj1KiM7iUb2U9Y630N0KbSTwuA4GlvfydX5p1G1h7gW
J8/HQmKft+kb4mCZk/AYsxeMohO0crczlEz1Ilqvf3/zgI6hBM9DHbT3msNYzXjcJ0jsnFpL8BCG
ehq54Zv6ud5UZL52FyBwzzaG0gY0c7UGKtFKrEpdpqb2dOmu2Qe7aLiLYfXt8Ka9vd6WE/f8SanB
sDAXfjD6MuAYzhcCXCq5E8U+O8mdn3zBOdh3cRkdn4fUUll5mryx8q7tYF7L7GGkg2TUFc/jGZ1i
5XrGLhLT35aV2GB/Mi7z4S4PtpyK3x1AL8YGfJfnGm/ZC70EHeVL0OoC84hd30vSI2AjB5J40AIr
ewjh67t9C51NzIR6Z2UCpzQqui54s3gf63XhKUpmPZDpxw6AY8Uxhqh306AWXrIggGwvNeZhslrD
bZpQuw+0KtnTvn0KqlLYqXFe7odYCe5EZQCO31b9b9UMJ56nRergt1khs6rUx0lueOgWhulR1fOh
Tibtxt1+7VagBAe7nfOEVHb1gfsUPCslRbwZhfk3yf9bKPq2JCUee8hRm8CZRDC9/8OiovW78GhQ
7FzXxzPB9OV6rPMTSgH3tTRh9POghvmj0X6/HehyNXGCcR7z1oTDyPo9X01J20YC1kBYbJM0YQmf
Sanbcngks/GU9fPb7WiX+5JLHalXOEKUfFD9OY/mz7wpLb3MT4r+b28cFoZQVtv18EcN0nuw6q+4
pd+O+I4xP1/ChEQ/DPADGFlsbM5DBmMbDaKEGYoW4n4GZHlqCzsRIutXixjSbBfQa3moKVZdONQc
4BAMOLE9KeFYfBWTQvssI0402UZfzp1tFLrS2aWYKMe5zeXvReeXn6xQq34GoEh6V8yyABqkVmo/
Ghw9PRUA58aArn0wqAGgbt7xKuvrrQ/yClzckJ+EFg5XKdrUw8GpTW+JOThaF2+pkl77ZLzi6PUx
hfxnddyMYdAkPL0KwBT6cYKb/Rjkk5fiLxv64sFSEmie+cbqv9xxHJrgQpFiwzOCPXf+zaZex0t8
CvKTjmRYaXm5/qMyiztgCU0Y7iwe07cXyZWsmoAL6xzuygLeXGXVZiZHBghtLNlFoaUXgT7AtwyA
/l0wlP5n+C5m72RKYn4KQZvr5Ggp5dCxL5CHC7URzPPt33N1/Ih5sEGgfkEvOB//PKcWdf4q50pJ
EkeN6RKGeY+hYp/ktBCt4iVQUffCDtfaiLycZevdQk2W1wqWjksefB65o0siigkb1BxVt9cFJ0n2
Sij+9TObaSbRpxHF1HGvnEfxpRGHQH/KT4N0QE3BTuPXnlbPUMyOIQ7wQpIdZY0NQP5l9rkERTkD
uSOgUOuCk2wlfSpOM2fPgE6J+sTreCPzvDZ5SBUu/EeY7dQ2z4dV5YHlB9ZiH49IREHulzymm63/
a/tfWdDaAAyABq6f1KHhSwo5W34K8EBO4FhUwuvof/JBIgXz6+11eJnaLAoJaBYtJAqe8Ksctw3G
SplGhSlT0t3cqyS4naPk807umy3FwOWbr1ceeDBUuHg+LvtwNXnRVLfhYkifCMW9H3wSy8+iaqsB
Pi6kNj8n80djbam6XVsSoNNYhHAAsdVYxYR23ICGxCCcTqbvNYY2uzHiIN7tWbxSHaQwiBgiWwrZ
A3L286FNPfRCRW6KkxSWuKvQNX4O88rxp7f8gBm8W5qanWxlENcWI7xOtjDkE67b1ZHWK21izDL8
adW4L7O3VLurxa1qxLVz6mOM1d1AHSfvwx4D+SaeEK49ziVkeDTFkY9TIDRurMZrK/9jtOXXfECD
IpNbG0odYGumpbsukZ3cKG2l/BI37UFTtqxWrq0N4DWAhVDL5m5YbWZx6OJY6HnfaRpgkbglz0Oe
fasDd2WHwY9DPNgiSQFOtxpTOkpVO+dJeQr0PN81s6FUQN87eT+NWXTIkafamMQrw2JMvI4hGMJd
WVPyZitOyzztyhOWJKEX0Pe2Ufv5S7to+jv0o4APL+8GExTDamONphnFk4mfijrK/lPfIdVkloLh
bmysKyti4dJD4kcZh0irMAKg9gSngsVVhars8FaO4UMivqn1wAO3fE7pPLfKdFz+Hw2unYK6SYh9
DQ4UdpH1HqV81w/VjTLZO5Ds7CSjykg1h3ofPwoq/Oqb8u7stYYxn3qjG7+nUxLFThnDdHaHSS0O
baVEotPRFohdJUoEt481fa8qUOhcqcsqzcYK3viZgI342U4+ziBB1co2q7BunCme1BfkxGo4CrUV
7nzshoyd2obD6FQ1LGaSz6qFIIFo8C+hk9XAEyCT6w6Nz+F33Jnj6KW6P3SvRa63w6Eu60SxK/SL
GtsYLDnaBUa/VC5zP+GPwaSDpygR3d34csuRdzFHlNgod7PoL8y65MQqB6sMdbLYSjnqWXn0xYyq
dzOIxxxUo2PMrTHZURg2st3UaJD0lrgYCw7Rg4mpwIZ+y2UCyK29sJGA3ACso2xyfrbg3sRbFNTN
ic/U2kWqHIusdRVrL6UK8rXBHeLV3gzZK0jil3nwNxKii8P6PTzFLp6XIGLXQsdRnkpmZ6T6aWgC
L690iXdK5IR+EW1kuhcn9hKIqsHi50nnba0rUFVxF/dzqZ8KMwcMg+ZMWvOCyOy6hXTfPgz+xh7d
CLiWbbMqSwHmVegnmB52h56nhSZwU7qSptpG8luwvmysrCUnWa0sLnQQ2EDOuWzXbafINMJ2ENl9
AMP7HSdVca9E6p+5g9cBmQDzxqiY1bemgrHQ50rhlcOg74XF+ef2L7n2TUFt81E5C4mzWlLYbas9
vlmAyWrJ7ay9Ku0o1m18z+tBgL7wUUlq16kFCVqmIyqpn1qAjQ0dTnrinPsb23UryupVkFmUbAI/
J0pz11LUNPK9qm0kgJcLhaVPIZxGIfUO/ni+AxF4RduhUJWTD2UULqAsHfzkiLaZo6RfpMjcWJfv
HZnzdcJOg15CF2XZDevCRyji2FNrsXoihcoccMAzytSTJu6y6EVOnif1uyh/ESlRi2rutNSt6n7y
cLJ+DFToQ+nWjXlt+B9+zvpJ1OrBqAQNP0dRHlQfmU/9obW+tLI3xvdDvtFjucxIgSmRdAAjWOwu
mO3zyWbtJ7GhCQYW4KL+MCa5YQclcEifbM4DbVqf5CzgLuBKeem1cnIqXM+92/vjIhPhN+DBhMYJ
XUAE7VaFGVkJE5ChhnFKuR/pdLlJ9u3vI9AB4A4Gi4YE2DLnHxJGc5GysubGPJWioDoJm90V03LL
HebKl6NEAbyUegwaTesjtSmarsDsliO1GzxB+Q0A+EGIHtUjxpcuz/S/PlaoiNBBAbgB1E1Za/r0
EcatvZAwbaZ4p8mU0HP8WtVC33Kkvdz0dPl4uPC/IGfB0J7PHkbMpSRjaoBjcH+fN21Efz56kXxr
YydepMBg/z/GWW98uaFRIRInGWbbRAklib4ARt6VW/7ZVy75JRKQE5oP/Om9pfNhPUQscbNfhIhy
DgXP7BrFFoMgtTuwyK6f+sKxb2f/gCgxymb+KHhdl2scP7m5u70wL3QUeE6r2OjxvtCUJQlfJa4i
QpOCEfgY3k6CPWC7lmVfQnmXZ+qbD9202huzW5XjU6zln8pxfKM/uABe06Ta+CUX1b2FGcZluaQe
HIJrUoQeVCBiG9k68UahnyzlzbFKjeEwKXmyI/HuIZ/6kle1gXH0J1k63p6Ia+EhgqP8yxdRKDOc
r7FQr8rYygkvDBaSqkHjlgZpYB4beMlbxxmxcT3Hu1bbGPbFw+EdV8URSGFzQaCtzr+mLkQtRrXk
1P2sEhsEin8/qna2UXG6Ojrm9P9FWV2bEZs/CpYo4ovo9M/d5z526JP8rrb6NMtWXN1lwMT+C7Qc
tR8WNkI/rZrNBFIKm1Lhl/T37c90OV00B3gGU8AAYou0z/nfH3MxQ/fQupM6PfnRN42iZDT/NvOj
r208ni6nTKU+h7QN0DfEmNbAO38SEhTE6vE0W8jpCh0+KqMj+F8psVaDSu1TcNDO3khvLk8ggi7I
LfzuMIFfk1qmQQkHLZDHk6S9ghcj+0Dl/znXp41k7co08hZeYuFZhEbj8u8/fKamE7HFCo3xVMG+
RO3H7swcmj7QfOmTFFUbCdX7IXK+KlRqWxQ6KXjSn16325HP8hNaFdOpdzlNv5uVPZqc4U6l2p1q
J7qDLo29//75U/e13gt36Q9Q+O0+8sLRLn+Pv8uX8i53tl5+l0uVH8VCQhaFOt9FWaUMxK7xh3g6
QVB6GEB0lALGVPmW1Pq1qaZ2CZ9HpVNy8Z4bzbgWaE1Op6aBvT48hyHY/dxu0d7+e+mA5b3/Mdjq
ButMCBgYt0wnYw5Zno5Y1K4lBo9Kmv3J1Z9189AL5UNRHiJhY0Vdm02SjkVDY4H/rWnEoiCqvZ+0
0ynUj5EhHPPE1kEg/fXuB0vxX5DV7p/zAg6xWE0nqrd7Q43sdJjuu4cg3M3C1ne7shVBX/Nf6mEL
73uVso3wGi0jqeeTEgN6jb4rjeyI4j+GspF0XMmA0c0gC8BzBLQWMJHzvVgb7Ltc7+aTUEOPMPbm
N7GFz+YW5PjIi+/ydCNvuwSMIKj9MeLqrksGOUEjhIhGN3umWrx2zzNibA71KLyTx+JhNMtDPtpy
vxH5/RG4OggWdX2w/kjvXj4S4eJ0kSgP8+nbt8fI9h5f7gv7x1NkP1l2Zld2ZD+OLim+HTqVE+yO
yS5Z/mCH3j//VHZjSzZcqd3z69eHt+KbY9r97rtvfw7tyZbtes8Deh/uqGvbkSvbLwe2m2u4n3b2
6/7h4e7Py31o//n15/aKfOc33hrR6matLXM0moERaXZhP3n3970n76YdAGLH8rBHuQfm8mTt/Afd
tX40D6htak701L44h8G+A/puHxR747K//n0/zPLqEo6TetT1YPlNT36e7epyn1HK8qjt68nP+gVY
XjO/bqUYy1+6mgicjdSF1IqOwEX+hur8MFUSFnFxTE08EnZJmWxcye97bh0DNQp4zMDyoImsBgbN
VEx8rRBPkl04/2AqxD/4+jmp/fXzz9AW7ZP6uvF9rxwDMAP/C7mcex9uyixS+3mwCKkq33UnOaSu
4LR25rx9WxbsD3Q47MbLvilM8cn5Y56UI3g9W991yDaKHvocemFzt8je92FLU/VKhnL201aHvTTF
SWRI/DQxVXaaUPLsw/U9qtuGPCXaNVN0Uhp0U1Rx4xi+OifAknF6UqB9rNFTEl1/aVJq8WT03XNf
HPLs2Jj/JGr3/fbkXw7w3cQRLuhyPOIDcD73wC7rqY4D6YTqb9M+WGVvZyWO3+4k904uKTuj+XU7
4pXDGC6zomAJwxkJvWq1nbNZTVsp0aUT6mzqnNlxIzly/GdI0fDK7/XuLumHIzLTzxtxl6Gcr+yF
Qw1Hhyr0IpG5WtmK1pm8mzXplD8I5mFWJQry2K9M/6KuDwO2zT9Ver6TjN3tuJfJyRKW/AfAGM25
dWsuTjvO6s6UTjEGMH5ynwg/WjyWo6dI2KiAXNYmziOtMs6+lFspHg2+ZRvb3U8xeJPFL3mVuOGd
jzLn7WFd/4xg4ciGQC3BYDtfOWJvtOiYM65m2s1PFpkCmjG+htVoLKEC6iOF9Svgmr0d9toYmS8a
1LSOVZ7V51EjC+01Tc3lk2nA6bS8sH02sM71nS76KYgbE3ptjCxReu+LIwgaOauTqRajZI7NQj5l
MDCHwY0aW4VUWZm7jJu0ehT6xE6x0bo9xsu9v/D9F9UiCqMKV/j5GMs21Kc5TuVTJT6CM+2SZpdP
b0E3bOSTV+aSOMvwyIjoGq8Ot8pPlajSa/k0lo1jFj9DPAnjqAR9x4FvaXfYrtwe2IWlGRWQs4ir
r5fmYz9rRsPXKxI7SbH+KOy8/wawRlCcaqz2veCqjYU/qGFT6bOF0IIr4hb8sR3/bbTq3rf2bWYP
Fb5NLLMmMvZ5oO9T2XA0BZJL6N3+xVdXAChPjotFWJJVd/4tijiTO72r5FMpeLFP9SCu3dwDkC5V
KJtWtm9A89/S8r1Su0IFhlSVGglHJdCo86jhJJWgWnrWXaj9wqfMGa1oJypuyRtZ/MXjFQ+B2u4M
JOoz63B7yMvfvTomuRJY7bTHIDis+aiSVg9zV3cySbmpISHUFN7sp8nGxF65d7B8I0FFAw29G2t1
7wx1NZtZ6LMS4vyTP86nalacIupcQc+RRhD5nArV8GbjML42s4sCNSU5IJB8ztX31MN6qAUq5aei
/xdp0oEIk4DXva2QFZt2lNvK70aQ3dtzejXsojf1vs1ADMmrD9pXctnUAv0HONpT7TXC5I56Zpvj
UZe+lUn5WRc8OXpAbnIjU732OT9GXt22BRSKxEgC7VSMVQ3/fyBzaXEhuz3Aa5+TawClEFze8MZd
TauSRkoe+6F2in068AnE/fbPVB0FzBGCvt8NL1Vs7G+HvLY1gbss6oEWORqonvM5FWeNLjFb9hQ0
trhrp08yurNVvB+Kz2JqeMOc2NJGDnE5mTweSeaWcvyiN7uazAkVBAEvl/mUyrGy67pIPzaCUR9v
j+xaFLAopEaL2OPFDpxCdVaKsJxP8kx+P0VYwyEa/7cGU+QjXKOUTGguwO9YZ361j/1DUlXzSRfm
zDMjxLrMUYk2TpPLu+w8ymrhF5mlA3bhndTjF/5g4I+2w/KV7F42haPlq8PG3F2Jx71JyQmUCFzJ
NWB2tGY59ZNEOvmxov8oNGvypN4kPdD8sLZBFcUbW3tJAc6PS/LYd2XT/5vRrg6yxQK05llG0gVM
BpKF34YQLtFxFIqq7Te22bKNzoOh2G9iOQ2lmm22bgeF+QhSFO/KU52JtjHxah95l8evWvB7Nu+V
eGOLXU7mebjVrh4rYcgssOFAHGNHSyeHDec02uf67wEZ54GW4+XDC1Cm86S2gWgAXyv+Tcv0IYzi
2e5kWzZCWzDuBUFbpKO7J9X/PmDCdnu/LVnHxawu/RCkLHhqrYV8DLPUrYQ895TBn/81BUf9e5n+
ThCNvB3ncl9TWVvIX9Cv4WKt12baRGEl4OV6muvgnwx+DBedn23ccJfrkSBQPRe1crA26866hKPo
aBaZebLSLHIA9jImes1Qg9rhfxnPh1CrbE7PclMvEaKifWzmtqGW+S4a0aL+H2btQ5TVIhyCOe6L
iQGZfua17Yzt7ZZM3LUF8HHOVssPmf8m7wM+TGa4uVDmTgYSoDPeTD1Flyn+fHtA13bVh2jrduAi
B1ToPtMmaWnjWZ3fucHcfpqs4CGpp3ljPVxpDLAg6FmjU0FZ8EJuVp2bOuqVyjxNU+7K6CP6bfPY
WNJOjE137u+sttvjgXpU5c4R75IptaNO2ktF98OK/W/la9Ibv63Et5V5r0g8fmgVhon0lCm6Pfmu
geQZq2A/QcYpVLtPelLS19sTdvl5lnUsU44iseBGXN0hcx2hNw+aDg3LcQY7y90uu+3oqv4xV82t
M/ZKac80uBPpUZKX8mBfLWt1TEtLg/RB8v01tg4w0LMCey7BDmvEcaNucvyx/aMIz2Em210m/LUg
BKziRRyYpIZUg4bO+WHYCAvkXCiVU4/arEuPXLHVWNzChl1Jn2BcmMQid1jU81e5TFAJAhy9SD9V
SmnnDabHO958xhd8aOu34SkP641j9nLd0wdDTc5ExQQ59Xf62YdD3ipgfAV+DUSqxxpCMKuvZUbR
SUy+C5XVb6S962MQ+VgQYdR6KOgslMnV6KDDN6GcxdGrFOjPsQm6JfkpGOOv2ytzfaIThRSTv38R
76IGsrr8My2r4G5Y8augaV8Fvz2ZQ7R1/q2n7T0GU7YYVuMquz7QsfHukZMR4tc6g5oc3mfDnWmN
AJTebo/lahzYMKyKBYmzVtwTFL/NyyRNXts4dccgJCW8B5t0NKKNT3N10j4EWp224xjkkl/GyavY
/uPnn+d643zd+PvXzql9VOI3NRXJK72lfyz2raV3G93Wd6L2x5Th/aP8N4Z1Kw5fwYIWXZa8Jrb5
iGtmyD/SfejpgyMeR93W6LsettplF1t2HXV1MviVlgqKwMj0H6M3/faf1WPy0D34X+fvt9fCld3D
Gvj/a2ENqwx0odcblbUwmo2Hid9st1HnjZa4ddYt3/pyHlUFChKtck7d87OOPFdtEZlLXuPUkR0T
VRDqh5mtPuT7eUvi9L1adyvYavr6UMtRAydYaT5lP4eTENhN5WLVmNvaXeuMj/l+st1u4wV0fS7/
G+LqJAq4vORBqJLXTi0fprk6lJlcIeTmH29/s/XbYFkciPtQ4KZxA6ltdW35VamHpW+YL6kvP88y
Au+lZneKfje1L3iuRNxdtwNe22cUDoHU6Au3a80ei+Io99MusF6U4ZNk3k3Dlvzo1QAMhANpEYxf
A/5lsW90Oeitl8Z6UM2nOdhaEdemDEwiqQWHK5XQ1UnUae2Y1obvvxSt7PjSk4DKadRkHt4E9vhZ
pfx6e8Yu9P2Wb7QUgahb4xnBQ+58uUtlPityFQovMB2zydZT1e2iL/XwpewnpOXsEeHP7pNVeOb0
RYzsQs1s3/I0bH/jYuOUvFyWMGVR/wR/yx12wYYqCuDKgM6EF8hzKDqOu2yKbCve6Ea/V0TO9xxY
CUiNBjxgbK7WFrCpUBlIEsbB6/0/02v8DbOMea+Nu+IY/av6TkPiuLEqL08UFAlNBoTlLqNal2gM
dcrVUEujVx1T+4SzpJr3+XP6J4wkL8g97C82vulSZjofIWhTqF4mkGyJjt3qCDMQyB3zhEyjAFPX
hNletb5a/yKlqSFuLKV3sxE+zqnwP4Rd9OAWw0eWsHjRVjKUotC7PnpFCQ7tbpMaTmb1xs5HNvM1
zqr8aFh4Z8C8CI9JVEmfrSQ3vdtjv1xDyN+A38aqmgo5Zdzz5Sz0GSWyZo5ey2gyERJbOBxtIRxL
DUzz7VDrNwBa0cB6SbNg7pEdrxEcRj8NZI1x/mp84jHrjXfx65ac5eXKOQ+xGo1CiShFJ4UQkm0K
uxYCeKPZufkCQ/c+DQ6Qx3a3B3UtIkenCF8QvSQO7vP562lympGY5q81/oOBDWciVx4C+h2d06uq
rW/pi27FW/79hwxc0WjoJhrxVNPNqAGH5U7WUBK6424w0zf59fbwrly4YPv+G9+7psmHeH5azlES
EU+QHLP9qde21t2Hc44y7CErkEF2+ujYVgXnj+qEL23kZFt2D+8xzrcn1WGad2TPS116zfXJmlTs
E8PPX/Xq/5D2ZU1u6zq3v0hVmodXUpLnHmz3kLyoOum05nnWr/+Wuu49sWkds/bZL8lDUl4iCIAg
CCw0RNtXKJATPjz/ILWYV7hri9918ctCIv5rkJ6b3HSyXMLwMtBXDeEuxvNU4qfbqRI5lrNwEsyf
ha0H8RHyr2y/SFslcYjzAZ+V2oK/x6yN9If0ATIZPHz98jEQHcU22qHf1K68B0/v/Y1Z0AOAzxki
sMrPpZ7XehA1iYRhA1F+lFpMCprsFs5/NYC914v36LYy/mEtAzCQo0eD3FxvieZixrCytgU9iCJk
x0DNzvFRNhEGpS8g2VjdX9aiUNFdhsQ5rn5Y2hxQXOhbXVfNGMlJfuybD1XFI4S3623YVer8+Cod
6yv0wMxzrjXkoXPSRLuSc7O5YS2HJ4aiodhzZj1CQSvzASOe+kO9FtVj6aAE8CHZqM/6s7yNNv7W
3EzP1s/g2J+1Fagi7IpaG53jT26emVj82WFfCACsWXOLkKQeM70Gx/IJ0/nQoGsXeNj1uycjlImO
SqkxI3rncbBv3nZZ7Pl+eYFdFX42wIOrR7Tqbgo33qYrTNBcozbLHXbDOlwhr+pisPijtpGflafY
zV15La+SVcE5Km6vSfMuzOyMc/XbTHRy/SV9KU6B4EMKunRQiw9V3uLSRBRxowkrJT82mtsP3HII
GT965WcAOldDgF8F7Vl4Y7wGLfUCEwfCUjtqRP4q8Kxtpwd/n+79J4/kjwlP1ec1XMEh0EAciQAH
Uc7c/nYNJ46mXreyoB/fk0f/J5qW2ojoj8UBV7UpsnkUDjenLx71ECciZ4OmLQXZr2u0GFXOsZ/E
1lG2nLbbJMKuVCnIeRRe79mtCc9IJrJR83k/r/AaqQYZR9XmiXXs1t2ue0NNzkH+4bn93lzHj9Gq
doJ99kfl1YQvru8ClbEbJD3RPOkBdQy+vGeh/xrQKd2sjKDi+f35l5h9u1ofYyVpW/n1UEOSRWV7
+ZsvONq61El7rMT9oFJrfJWDnwHaJRVx3YKGLpM4vv/mzoOrNrgdEPrjwoMDkTEOrxAjY1QG79hq
JFwru5j6/upBf7nviheWeYUyW8uFM5ASr0h7dM4eU+K+cfKIt/bNLIG5UZttLojiiB9vH0aNGI/n
/skDTw8KVBuemc0/xWwXuPnhyjV0rOC4ZtZRJpE8CBizekRTR0WE32CnOXk/xA0UPwqp92Y9TZwn
5ptWRTwMwcZQ3Ym4AIlSdkC1hwFHaqtJ/klY+zt0Ig47y3KGbeqe2rX4qzqYD/mbZvOmJywJFfVU
yGKiJRq3erZCQetLbQrUIDiBDQ63FQyNiohS0VohlVO6NeekXNBClNqBzg4OE28S35HjhX6UlWmV
fRYGp2zfrgwU9CikfvRSInISdbM5Xe/fd+SHe+dMswoPfa2Heh5n4STEMS4NMRk+8+40Cg0Z8UZ7
X99v77lzo8NMvzF3s861rNdAVe7ppY+xCSd0mJkr/U+Fgva34E3AabBHk8Uf7XPgTIK9ESGDyKgm
qBZ89Ln6yUn6nRWke5tGWu/REtD1nLXdOEcGiDE3tUfxvOhjaSFoOIl2NGoiK+v78rvxFwwG4/ZR
bGpg/gMW0z1ZDgLR+7/O3Z0Z/kLdMALKLEEul5yCM+hLaGSj/1Bft++Y/a4JiAQJyJM5kPMXX2ke
syLG0Xee4vk1RkafeudX/5LIVLe1Z8dsth79fPYUjqO6iegZtHkPLxZoid1kVPMCS6gfyjCfotZF
tDcdrCfV4JxhS1igJESca4JWBPmsayxJbq1SqmXsVU7wFCsgxfJ7bKm5FnoU8HK27laMGCQOkJms
C4kdlhwsGMAX3/txfzKFIHpso7625dIQ7fu7davicA14WkFjDbAs1s2jPVwo+yBTT/MAY83RcCnc
NfnTpD7fx7lVc+DguofTZB4ZJjJqrmpjkkRCq56MeC+hx7YVaGj+uI9xewlA8/MlCLM/KQqsy7If
1NN7/AF1CI+Bm7xlr+Dg+4jf7mPdXni+sdAGDXp37BDrxzNQwqBYZVJPjTvEP9WfWQcui7Ol/E69
pzjeaMWANtZdn1IdOW/pWZZ9Ur3W1cZCn0RL6n2SOPe/aHEn8aL5/z+IMbtem6RoTCT1VL6mo5MX
ESZC7ftEdkXe4M7vtvlrC4ecZ0YBcOsg5cimNhVQBOLxUlNPu56+g49r/VN1wDBIA3RLDPRHff74
+BrJqSX/lD0AeYErYOZQ81GmHjeYcnwyX2KdmHb04W8CjkO+eQW/BgHZ9bWVgwdhMkApBZBDcSo2
v7xNvLK2qNlaRU7I8Si3iaKrFaEb7BoMLwBIzyLqPXXVWkRi6NE4Kj5ZkWYb7nXiP3UPuocSYY5v
WbaU/+zgjdkn+WRNYgRBxq/KWaYqDR3p2ThgSILNu5rPevfflQVD3K5XaBVlIkXwCie7fN50rwIn
xXIbNTISZDyLAZI98BND7+XntKSRbAdPI4bHThT9pk4Nq0xtZav/nkYHhfr3TW5JjDgMUJiBJDgK
F9i6pkIRerzpBtqp2gvE2Hl7DP55hJ6s6t24+ndY32HsxUEXWXla6pqnnsTVsI9s8vtJQ5c12ul4
YfhteIUU2d9FfS/6AqgOwkkVQgOu+lSdXaUhzU78oT5lu9pubYwDptULyCkLIjzVvHKkhXDlGlu+
VpauHJRRTS31VAWOv/Oensi0En5qq+lLoX5AuIC8tTLKidHhfhxXEKpGJld0urW1wgw0zhl7+2aO
usVLiTIqmhao4ioHQT31NNpkT+XBR/m8XUGgCu1egm37xuPpXzgMrhCZkxB1UVXmlVBMc5WT/eBw
zpr5g69sGu02uBKCgGhmsQFz7/U2qXEzKEOk6ifMViNS8eZzx33MG32DgM6DeZD1zOvHKEKIGr75
hmicinfxy3CjCMYs1ASMrAjFHTT28CLlG01AfRgounAvQx4GTYbMkqow19JQkfxzrerSucqRKqxg
3DQLMDnCrFDpANZk9dhZKEq6b9k3DnJGRqyHQlAkitHjfC3MQAn9bkoH/2xgkCZuuiVC1779vA9y
e8v9RkFqGMTOuOay4aTn+UERRVifVgauEjqVGRL08pnRSq2njW7EdrKSGp/jtZakilYevEjOQ0Jv
CtgUFNY06PXxzygYopN+wKsZBSEcyYOVFP1WEl41/o3e47Ec+Z05/wl3jHLQa1k2ihJUyigH53Er
Ov7W30hOz7nAL0lyLhwDKwjm1IG6gTmyUfYWWmGnBudgo26H/bBDKfxedVHevebs2YJmXCExRuAp
5WjEqhacK1dYC+tob27LQ7WOaeGAvuU53EjbaFvxagNuA6BZiBcLZIQYi1HY9pgVfu63wVO4Vmn2
JD3/iB7KjekKG84a52jq2tCvwRjtz4J2EoRcD87xw9mPiXqaKGR5KNc5T5q3LuUaifGJpSz6Hhp8
g7OwNleG62+9T1x4tigHXQcHgRPYLSrihQznrb04RPvUVIIkw7LCh0fpLfvA0G7Oem4uo9+7JM0E
Auh6B7fXNUKmWIkWg5H9LNLe0bf+elgrK+8ReRDODi3YMFj/QYyN1kNc31h9R9I/12O9Cs+5M7ky
nezE1nbdTrfjzUQVCmO2Q7cn7fqVA3yrGqC6BI3RTKCOB3/2ut1iXLLhFXL0rf7+UcNLSvJlrNQd
b8zwgklfIzG7pQ5S5ScdkBq720zEcwvnTXHqHW+4720kgC7AyyXNanOhFkGfh940L0nBtenhZ/f0
2zVtjCV0g6P/Aw9jvOCYJ8J5by/wijGaMEEdeCM8lUANp3VbGxlVHsHRsgTRPTc3xapg0WKAwiRV
S1D3RGekNfG8bksP5qPkgLX5xGua/55DcO0xIMMLKEbx83AyEpTcROfSqfaJW9LE/gnOQ5KuQ2dY
9wUZn+RH87HcaFRcG5vxOPz+LDPCI1PnfQfbhRWlONXLBt/Rb5MNJhHSZm8+4/1LpKOTub7jr8JN
77bv8SZ5jR6slUIx58Y1NlylmrXzjkBY+urALE1EmPiQwm7smkzoczs2b79/YHLsoQLRjed4TvSP
C7qgyZhUAP+DuAeDThiTiVM577QemtW5qG5Q9gGddhOmv9niY7lvPrY0ei4O5Rvq5u97hVvHeo3L
WFCaZHMyC7j+h7qVdjJmtlPxeB/j1rVeYzDKPBRBiDqrb6sRQAryC50Dp9TlHRHzecNuGwjOQaGu
oSgb0ey1bQoyiPfrRoXJaPs6ehrR7zrynPfNWAg8dYEM5S8Ic7wWnlRU7QgQcaVuvZW4xXgYvMnX
bogCi3blrepVtZa2k2OsdDcHLUy/5qWLZgh2nXjXQc4PVHCg2WM0BYNPfCVM6uSsgzR7UDoCWq37
+3V7QoEZ5AKB0YkEFNZlJFfJuTNjMhYPaMqh3egIMVG6o4I5GPfhbphCZqGirg+9b2gfxDQ7+Xrn
ItmI2lpT43OtPA8tbQSU2jl+fxTAaZmB/hQlCF4qbnLwW1eaG4GvNFNbO6+eh2KvBzkpcvf+Fy2p
Em4Q4FzHd+GxjlGlSsZwXhn1H2fdK1ob+dXJTpMEBDdd9XEf6TblgbXjGXy+mIErDcp1vfZ+MsEl
0YNpvf2qHzAZje79TflbeokOvJbTxcMS1a+Yb2XC1YDK+xqqiKOmaMIyPU/JNMp0zP3ij9qD/YW2
gZD/MZomN+zAaKY9GsLq91EeRp0mvtcfdKnJZZSyWREuOrWQoIEerewrjijmpbKKffl9jChCPRp9
cFan5zjfgRZrj2nemEWtYu4eKIKSzxxngqplZPRLW3nBnBWi9Jys+pJpWWB6RC0rhj0YbJ2wJobo
U5yS9Axq/a01YPZlrfIe+BYwwO2Naud5sjwuj3OIcRlCpGnrIw+cnk2xQNFqJPsUY64tjgYvbTZI
hcBQMvf9gsyN8RIzVx5GQ6bZubI7e7IlhLPmRrdVlKhbWzx4r/V/XKALr4jBWSDixaPzTI5yvbAM
ExsFWcqyc01K5D99x6JPzkexWhtPvABzSYYK4vQ5q4aaR5bVQDO6smi8HDVg9ImXX12W3MWPM+uw
vMHIxqrIzl7d9o+WUMnv2hhVz0LRtjSYd5ZIYqeDE28wCuhkUUsBWINKXMUHHTmBVWNiGhKti2Su
BQ+smkclcftWAtZGFEUgXYNSKdToM1/YeGjYLUyjO4sFhgtUaCcLe1pOz6X/p4kwQsSVrWPfbSI5
PIH3gpRtYI81aD8COnYr37MVNGgpqHMo99XAMeJv9b02Ynwbslh4LUctIgaaXGuBOIllogtVfxbK
dYkpwIX3q8WoliI6+kFPvWk9ZrWDwXEkNdxQCDdeh7otiWSgQRFymr4P1nsj7FG2kieurjlBuk6C
L3DO9Oaj2aoO/ndbHSKVhB2KzKcCfctUH0G9XjgCMloiHvWKd0F1a+2A2aG26P3OxNwJHsI/abeq
4l86ZiT2pEY5/H3ndXtkYj6i+l0vDhY6UCBdLxtOtIk6SevPKaoRSKZ3uiO2ieiqUfhVq+XgdLL5
2bVC7NzH/T7tGXkjGQpmpzkdhLwec1ZLoaeHjWiiGHB487RhM4hu7m/y7DjmRzF8UgwSeq/W8BqC
FwXFCgXaNYtH5Ze+kYVtuhdPkWFHpkmjh2GkhU816TGoUcm5UXeq6Wq6jVnfoWFLw7MBMkgnfJIt
14gaUoD+/ZDrqy6kpfJi/ZF59L635bZzKzyWhTY/kAijvfBaoplW94aHhvizGAco8G1JhbF46hqz
0wx1FUyYkl4QPbSNZ43qO80/6cahrAZiRCt03wYYosOrdVVml8mK+vKLGNUeKnWIx8Drzx3IPSS3
L924fIotWoMtorDS1ajvR9/Gq0i+1zd68NG9egGphCdNRBvwO8YWg+HFM9dQxsMIEkQDHBqHTMWx
aksoXPbWcVJCc+jY7Hy7CZ7uK8ptoIHyegxQkxBoqAbqtphzJ+7jYpjkIT5rxPZGZxxwc3VOI9Ge
As5dZnY/V3JikJiEXiwbITq4+/gceYK2GTRJotU0mHaP6eUcs7u5WcxQqKtC+wkSN7CBayXBKOIu
KacpPsfENka3oyiTqUbCuyPfnDczDPhQkfOdybe+NePizK7NNkpQgQ0YCxX1iJBaKpsN71T7zhmz
goPrwDYZeJcFS/f1akD2UqQGBv6c62oQ1pmv5jItxNDDeMNSzzWajwZ6eZJGrVZT0rYVTdQkNGkf
j3FFulJE7ZMwhWZBM9nURpp54xARLzB61H4VYY3him3b+Q+hIAQBGdCyIxEFc6tPZaGANtfTUOBO
U33EyOWinUbwWwYx5pVZlWchIRXo/UdiCREGhE4Z5vRMmdD9DPMI1LpiNRoCx7HdHsOQ+UxahDwV
6tfQb34tDFGtMnBGSBg16jab8kGx61Xghniiix4+1HUyEB7F7O1jGYPIhEx613ZT5yPqb9xifwiV
bdrTcAMHN7kNFWzvyK0vvol456MS3b4gT4Hvxt/Xa2zHKi4UFEThnvHQuH3torq4R+rPrTunyV7V
Xf0ZoJUBcTDHGdzksQCMVmZ0M8xzuiyVES5IobxRCtP0XDsGUbcH8M9uGmc82/dx5sOHUegrGEai
iRGMadMinm5p+vLj9MUrKLtNkzHrYE6/GrNgEr8AgLcydg3ZPyhOROg/L2lkYJizSDS6qcAkcqzD
KUkEN2OShwAFGfS+uJY08EpezAmjhZNXWym2BUUwLpbkuj5RNybxqbGNQJzKgZsd8c324K6Dhz/U
nWg64z27SjSrUJnh7N5pNvKf2ibda0X0t8/7SDfR0Sy/CyBG3YJhisa+CNPze0mmnU8iJ3U5qnb7
yjJj4NIGJ43EOrT62pYQI+FxZ8yB4T5CbJt9vD89c/OySxZ7icJYbGSWJXrKgIK0g0RcaY3+TpSW
vLwU9ItzGV0SGmpnUAKKiw46qBllGCQzTqTQz85CQN7zgRqryCfr9f2dWThAkd1DiwsGZ6LhhR0E
k1eWUqpKi5sU8X4qj9mmI2KzojWPDHbJ4VziMEdbi9BXEDLgvE8esQ7EPzcJ2Z5MXhv4ktAucRiV
xgSmQbFC4HjPMq2p/ogHFYejajdxIDTtEoPRZrUM2rbQm+y882Ye4eRzyDi3qKVg7QqC8WtCbSAl
0NYQV7KRVyIVHOGnQk+8p9dZGqwDuFzJLM2LuEacGkULJawk2uhbt9rPTYobozqqGTkFL7zk6dJp
cInGKLQkdZI11lgUuhE+4pDQL87GzIK/sxx2GE6CZKFeYUzwudmodrTl/Pqid774frYbqABFDBJr
+Hl96xVEc3TyUNH150gxCe3tvlnyFIBNiRqV7ndVUGbnkSLgJOlWoKWd7iX0ynDzghzbtBjbtAax
6/KumvcFgYArRyR2Q1ewOdrGMU02aRP1+iBUGH+M02Y4dXBnFQ1tn7dJPB1gjDNPBhD8xBBc+RW5
6uaPtdugKVNz4tO4lncyrlav97eKtywmxukjQfOLEYB2ePyT7rdr3pI4ZsMObs+9RPQUEQDvKpXW
6m9MttrcXwIPgXEDfVEKLUbpZGfzsJvcgeCyzbN9zjnDHmaB6k9JrGHze7BzlKvK2eKKTjgn5mIM
8NdC0UF37c/GNhFko+5mTQbF3L4k42fvbtcmFTaf90XGcQY3hD2VP6lppcBo7IBG1vPeeRFFcImr
b3VAMsrrclkMdC9XxsQdrVL7kghCMUSGtmaiNrj4wLizbUF5IlwKcC6BGGfgy77k+cW3M9BIZ5u0
cidbW1c7FQ2+lPIY8ziODl0811vm1xhpUCmz+cTkp7KLbN3ev8SPPCO6f2ajrfcapvHKqG9GyA9p
Q3VTb0Sy5ijEfS8KFtFrBLEXBzmsoHu4qDYn8ynYUYeavMZ7riLMtnxxZGdF3fQC6D/O4hcBmf1E
6TxRgedF73sEMHteo2DAoZSNOsKonuKZ06SoAH4MaEjBy/aR4X5qfLV7YZU5vAvdMu5cDYlMFZoA
GCGCk3LwkZ2A93Yq+1CTNCSv9/dp2RH9RWDkl2phL4p5kp2lU37EdICtgodaHt0lbxmM+KRS6ysR
HBCIqn8iFe+ulaf7q+ABMKGUqA8hsiYASCeSkIyYv3ncgv9F0f4jKLYcw2rRLjOOgDj0pq3T6cFR
MmdLQRV6fymzLG6Dtr84zL0NowMRV2VxhhyB+BrZ5uNL4nBsk7Pn7Bwq6Jqplg20qqcWEdDhNjjb
4sAB+S+e7O9CGM8ZFZ02VkYEF+OaqxT1zwKJV7UdPSRrnnnO3v6ezBinmfRVqqQNrobRftc6mmsq
pKM/pkNG17ys2LLj/LsqxnFiznTXR1qIV73te0j0E2cpt1U/35epv7/PWHxm1aFUtdgbqd4aRJJt
SSPSg/CAtxuSuhVxwO1uH4/xn5AaGHKD6IrjEJYVXZnZkcGphEpexiPIGiZVBu38mEhkOmwkYqxR
bAT2MErva/pyzHCBxLgFdHu2SaHhTVb+U/q0QkonIJa9Gw4FXXOC7aX06fwc+59VMR7CSDOwtnZY
1Yi2F5/2+w/qJOvt16uCKEXm6P5i0P0XjKUsQG6sRzoYYMEmONHSvS+3RWd38euMhzBLK/fgILLz
688pIMf09+n+7y+6B6RCZ8qFOfnObEuJqmAwQCD8tQfbTtfjS5QSRFb3QeYfuTHZCxBmP4qirApp
QJxjrnCQrl7Q8/HvEFg22EpAC1LgI8QO3ieiQrWalbjmhIeLG/13FezgRaVo/1/Ue1w9czR2cZcv
fpqJcOUxRB1nDQHJr/1K28pEXXP2mYegXAc1RVPMFNQIbWvU1jXOyTv+yyUwbtlDlRtqZACQPHW0
tx3uFXrZV10IifHGYEjrx8CAqoJo5/grp0+9Le4rylkHR1fZ567EqkDFpAJlfH7/ZX0gwvz8V8bA
utzAEhqplQEQnKd1vNrnbrW6j7B4bF0IirHpcWzSXMMT0jnZ+C8iCbnp5tnp3LFnlurbzAuhTOZ7
krp6rWxlZwazzwht3qMgZyGsazXUforiEmZRPvgkPmcYmHZfUgubjXIjDUTiKHrCIEtGpdLSw4Wi
UXKELbiZ53R0SebzNGopOLpCmZd5cW0p0FJu4Q88bTqK+0sim3gz4Klm5IX3CzZ+hTP/+wWOlJfZ
IM6rwf1/Mwts5OnuwoZoKG5CCT2IczBpkJFXrCpZgBK7HDdxV05QzjqUHEd+28SKnptLCEZY01iA
bUUAhPezdfrXx8KtXwpHtKVXGn8GhGPtC8ffFRojMqvIpakp9Pz87h1csaQqGDQ6RD/Vn/uKxsNh
TLKSzb5J6hkHNeYDUR6o98C7ePEwmFMWZ4ig6R0kN1J95T0j02ijdr4i5fn+WuZNZqz/UmZspjlu
jN6IZxywJ5O84yYTFrwLJubgAozCUJTTsSOxrKaXJGGCrMLX3qmJuQk3REG8yDf/paD0CooRmSf0
4G+TAaWhC9bApcUNaEqhAYEzEvGNl/BZ3KG/K/s+4S4MtI6UNo7mlWnEcjFJlj7E7hfneFn2Nhcg
TMQoq/7QtgNAYhJtdpgq9oA8yQsnFuKiMBHLqDWWEYhAKR11dYh3GH75In29jG8cIJ7ImLhlKKZ4
Hgkyi6z9kNb6ycl+ft3X59tqKwwnQ+U1RrGiWhSjwpjQJe+lvuoNdb4ie4f4odiM2/TBW509OzyE
B5RC7H8Mr+M+t1EH4dzH/v5txpiusBmP6qNcWRx0YKcBTT4rO7TrwunsKliljq+u22qXl+jkr/pt
Z6MUvB7sTqGiM1Jwhgw/8nnYHwl3aNNQv9Kt4ZRbxU1yYlYkPZgHeRurxP+Dcd1VRNJfFSjwRxK9
9/vMt31v3fopVQ5JahFpLX545kpIkMM1YxoMH6g6DKtzM626zImSTaOTzue8iy4cvmC10NBbibYF
1PwwCesuy0AAXkm4/Up2sZs08hLa9n3x8iAYW+gMXG0Vq59z4jJ19f3Hidd4sRSVXq2CMQRFkPVR
bsTsnFfkvXRkqvgk0yDHZ15v75K3uoJibKFt1NzUK6ymdqJNkdB3sCFWtEzo/O5ibHhzUhf8/BUc
YxZWIIMzPwXcTvyDUijpx/29WXIhV7/PqD7GNiTNhIrR8/SIV34DFV0Bzcj6NV/Lx/tQC4HRFRIT
U5SoXFB8CUjjSqaHemX+Xv87ACaMUGOtwqCkaX5EEukv/aniLGDBC14tgAkfBqnOsyyCqSA1vFGd
KiEf6y9OKMSzlfkbLg6nsg/lvo2hyCF67tyxdUZlzcs33d8IVA1eY1QxBlfkBjDar0O+Uu3i1eNU
4t+XFMi5rxFiZWpMT8ROeC856c69RWhuU84Zy1sGY/NeqXeSWWIZuw6J+pf+n3KSofLlr2O86cBJ
pHpQShGvKTnB7OnIPlpOzOvE4C2BMW6w6Gf+UI/I+4h4lEzs0u44lbALd4WrVTDm7QmZ3kvJ7D7C
LeqEXZlXds5xIDr76jTEYS17HhCEnbg9zK8moNIa3Bff5vW+3rcNXWTsW0SOfqoN7EiJ6eOE+qhE
KNdc/77winYlMcbKixw00HGDPXnH3Qoz3B2DlnvjdcsJqe77dZ0lmkELWq5kKhZz3jSEdwnhSIoN
cXHcq1aU4McxCdmdSPonPDQlN5nMkdS3Zlz4qjxN1boP4A97qrg/575KnYRPEe+6y3Em30/uFzCe
agSal0PBNOK64ol+5g7H6S4iyGB2xjADjGi4uevoJvgROgVGYqCaKp+I9kz6T04UtFRbjb6MvyiM
a68zZQp9S4ahrA1i18m6RPbBbcCuC8LsnHh43O5WIoqKcwQW8YO+WjdoxW/fvpwP8XHLy6Muup6/
X8OqCGLxUBFErDkm+c/S/oH6ao5UF5XwAoE5BHI5z/3SA0LTEIsKT7se5nr/xF/0bhcQzBGAZsgi
kzNAvGLbdKDkvPG1vEUw0V6ExyFBbaDjSWW7ITH3gU4KylENjv59v6RcaHjSBqXc9wDRSNCRGjcP
69FFW0x+vi8uHg5zGKitWYdlA3GN9Gc1uRaaIqijvdwH4UmMCfOqwQxrHbty3lV7F7WJdvXKm77F
013mIAi7fojzHhDGo9vtojXPs/HUal7ixX7UupFbZY39QKPxYDcgFz7dlxEPgHEFVjbhXRv+/zyd
3rVj63Lrqhdd81/D+L5sX6xAjYYgTmeKenDvbyzyHj8MBM+aydZ376+EsxXfjYIXQO2goKFXAFD2
OyePsPTwk2PjEkdrv7kLLyBqocXUagm7XTqNLbkYp4x3pYwKeGgO0VPaVdR4dipy+uQVw3M0+bsT
/wJYU4N27oGchSjZdUTetj3RPu/Lj7c49VrVMEOpGIsSGNGmd8zX39LKWE1//p1/+X4Bv1jIYLZW
kRkA6amWg3bLluiP6uFfgjB2r3jlmIB2BXZfvsKBPaQbNF1RXnnO0qvy5SnKdhvigG3GblY4e7BW
aIft6KY5l++xq/7aqWse3C3bwnwLuDAkxhVEtdf1XQ3le+/2ku6E+8MZXYhP8YDu4mGrvFI6DDbW
KcXOF7pH/8fMxsUHMK4iav1EAxHArIQHf+1v1ZNJToZt/i83tr8w7NOt2g19FsyH9bu42o3fRSro
JMx/3df25TzNBQwTE0yBkRWlh90bcDSgDu7zw6PZimNTS68Xl5v2HYld6LsIZzEaAWSGWtLewfgi
z7SRRsTDUiAfIlLAe/C4Y7grYwKF0AsNNMdBgHaTkTwiH8ijhe4aw0/+pQgZjxH0UTmqIUSIW2n6
Eq7ePjJqPPEyahzfx77JJaLgGamkfZf8DsTfdI54/JcLYRwG2imHVBsAcUjXrht9ZrVLk/f7IIvL
QCPjXFljGnhluHavZmiVQ5WbiBRA6vwjB3mcvg7/F8d3gcFYaBGHuiAlwMDkoxhsudJWfR93vCTq
4kHxF+XmRC81DQ/W+hy7RT+UZ9Thz8W+Bmcty7f5CxjGQHUT7BMG4rezPdLgySIqbYi0bR7W9/fl
u6KFybijafw/G8Me6pjcYPpNDpy4WBmO8dMjM+sYoQ44NDfbh/q8izaCa25rYuBGVICoFx3VnCv4
cir34iMYm83BFaoX4bxYOd/5zxggpJ9whrxhTvcqtXlnybKLuIBjLHcKPDS8jlCU3UFGt6wtdXOR
jLziLWsx+LvAYcL8MM37NK+N+WqHlwny3tn+dvr6ur+DHMtiR7lWaZeEmHKOAoqclK87uSe4GaEZ
5T7K7APuqQkb6Q9W4IG8GSU5IBoiPUbR/E+x/oWwGA8xZmkwlt2siDpRbTQ3f/67FTDeIZQbtDf1
+P0BvSAPGbesYb7i3pEQe3CjCXwcYw0S+n6mdX/5TrihH5HDY0NY6my4tFi28CroZWTFBCxkrmuQ
6eNEUPWLcW/c+n+OZrGndzfoXu75WFFKQPxMWxI8v7ZoEhYeg6diU4mrDq/CaNsxzvd3iuNh2d53
weyz+Rl6voVbJ+GxO4MvwNUDm6PSi8sD2dhc64cic1aO6D+r4F8tOJ32tdnFm5fY5nrxRQ9wgTEr
zUUANPZhLPQ9MHb6KtuLW8keyKjQj//tnmmifxd8laCOYtkPQJsVh34Y5tir1+QMwuVXn4TgTMHR
dH9zFu+ZF0CMT9O7tK1LMZqBDMxzQXcgr8x4WcEvIJh4BJOcJymZ4rkMSUJ0Ojo1/TNQnOV2QHhZ
5kVdu8Bi/NrQDCNmbEFuXUwfwOqHG0RoW7yYYfnEuYBhnJs1mVNhRIB5n+xp/6Q/tvvnnJPmW5Yb
pnaiix/ajHEF18pWd9OIQRDZXOrQuflH/4G4lNb2mBPVlW2uys0RyI3D+wtnzLp/odt1hHFhgljk
uMxO7vgKlkLyNFHvXXI4J9yy9C6QmFiotDKrizQgiZiI/RjYKilIigXxlGFRty9wGGvFyNVWUDA6
8mxj9IKAc07gvPEvrsRAhQYGgswt6uwjf9urXdynFdQNbJI6neOOOd3Mr2RfOq8vgRiRZZ436KnX
zGYaP4SYmNVVdrP/NZDSln9DI+p9eW7o/7JRl6iMAEWh8dRphAAVMr2nuFc2IJnvkBPiAc0/xOre
JRATMA5SJwxj2uZnA3nB5IdKa3LMyORUD8WWkyJcNKtLLCZaTCLRz5oSe9a4iOBGR5qtyq3tAt6C
N7RiyR1dYjHeVRtbKKGObetmttw1OjlyG3T99n0fLvG0Y/73C9M1asXCYG/AFHjvnFmHwWv6iEkV
UPmONg6mkPlwg1xaOB4s42xRIysZjVXPDmpyqw1IDm31Q3VQu9w4ycPwU3rV+fPtl4z6UqSM640T
lC/H4DOEJUw5aV9Hx3AN13rvPwLq46HMMKmoOekTt9WIqziMPw47ZTC1CsutIGU0sNFiBwoZcMcW
Ky4ZxayE/90gbiarKGmiy4k6K44rz8zpe1fa6zTVHDKeeNqzFNT8lejNYBVcsyOhQZsMlDT5lB2f
/O7tduPteNenpQPmEofxJn1f9I2eAAcsRL9SJ3D/NE72IGOIBDem5i2J8SfWFBd+nwNqclU8/2PA
EB62M1Q9coOb+ZfubRTjTTTh/0j7zubYbSbrP7SsYg5fwTDkRIVR/MKSriTmnPnr91Dvu74jiDuo
9VMu2+WyPU0Aje5Gh3NkkQ8rHJSmx0QZekeSPif51kDxMeetGnF1bam9O7Qbo3uryv7/DFuNPCoI
U+VvHDWgPVNKmWpRVIfNtHQQaqgJSXCmdokXf25etzHr1+4fOd+e8MLEIOJWuKD7ltO8Do5g55t/
0T8K2EwgZAFAXceAE7UUTpe5NtXGRQ8x+7icGXdQ3tgshmt6CM5XDbV6XsRYGGVBgsHgmgBYt0Ar
4E0nh3bcKJuHxPm4vmOr9uJSDrUeRWimsNcgBzj6f0C1SyJvcoyNgOJzYLF6/b8PgFbEC2n0AY2R
LGe+CGkgFSbv4+7P/LhloSWJa2bpUggVhsz+UFfhYpYGUNRlRPqD55ylTgRYRtbpbrYcvF5vAk+W
7fErdreGx2JrWS1TXH4BZUTSiBeznscXzP1WKXYPu9vg2BGeHAcPYZfO0Po1D3cpjbIj/twlGjdD
mgLUASQyuuf27bqWrN2rSwmU/RjlaYSSwqkEb+it60NT864L+M25DAtxKYGKQTRx4lulwRpqS1xA
bWYrRx+4RhQvI8+H4DYyUzI4N3JgjQ+29bbNzS+WlVx7ml9+AhWfdJxmzIGyhFzAG0iQyBXJFwvb
nSWDCka0KAOXyxJqdY9eabf2W2CxlrGa17xcB2U5qiZvJ135VgcN7KdndBHbvtWj2+SB3xk31w+O
tSDKfIQpLxTZYj6kk7OIGc0JhY/rMpbfuGI06OR3GxR+M7Xwk0gEiW8yyUDdBm4F67oUho7TtWxx
msVojCBlgNoB3HkOzePXdRGshVBmIZfHRuc4bJYVIdgliTmbCTqmWH2Fq/YAeJG6CuhCWaGf5EZc
CkXR88X5VXJmL7mR3evL+E1tvVzWvwLoR3jJgcw5qmasIw9tR92q5ggQiJiIBanh1Y95bTLp0laN
+oVMyqjHUhrEWgW/C0R4syAqhrWX6Fa1epN3zOr0n66ROiuxKso6ybCJiN9lkwMpoviQOompnnvz
LbQ5j18GXPsNQwvXPSTA9UURd1iSaGXvh1IC2KaAtMOmt+KXxgx5Upy38cisf6yFn4C2/UcStaOc
DGM0SZCkiND41lHIYSysedOJzHEilihqMwdNLUYhFBcP5cRWcthvAaHPrsIuP/PLUFysiHKEgPON
9EzCmTWJi3QxuJ9lIv8RbHOYHZZ+sGRRLhEBbV7GKZY0Oz0Qx+MQkHKS2ZxuI4yosHJEqzXty7Oi
3GMzKHkGJE2M+gCBSbKzvVEjEdBullcJWgZ3hYtymRlurl/0VXt1sZ+URwQq61jwPaRK+qZpHsvu
Rm83ygOfPvCdk/HkurTV6iPSleD7AuYykuPUlialxnN8IuGVcvIctNsNh/2I7rF/U7G9FEPtJSjw
SkAbysvb3CCdTIRd+aq+s+7xcnt+6+LfxVB7l7SAjhcCLAY9fRUJn5dh0L1PtEegG17ft/VT+iuJ
iik6UP7OjYFHD29n9mdK9ssTkhVjMg9nCQQunla1UXZBtRyOle4PuQWEfXh6yWZdq3Xf9Xcxy2Iv
xIS+JnNqCDH5jeWMVmc3D5XH349vA4nN2uoY6evlq6+cEl0/41JQThQ+bvHznJPyWKK7M2diTH3b
7F9SZHCYA4R0oZlezOPFogQO4KNhBY1boPQE5zmyzMcuMhNXckNHPKMz3+vvUttnKeGqZlzIpSw8
2h9ktUwht0ZF47V6uKlubq/r3ur+XUigDHuJLsZYaSBh5x8wfGjCrjNOiLUGyqZPIL1HuQwSwLqS
ucFx9AEPdxoaNxj+zfQuUuR/z4kyQEpeB1PFQxYG+Czhjif55pY1bbhYl5+6ABBvjFcDAF0BPQad
jJfloE0LQ+7Olsdys8vnXfvpn8d9/WB/R8M/P5M6WGXupjCYpQ6IKo2THQbHZBVcWRtBHewACOgh
kLER73c3rL5U1m9TB6mObaZ2Gn47M5k8YSvvq59bQ/uPwOA6gGl3Z8m6ayzA9dj7AM73/uP+8foZ
rMwM/JRE+ZASlpDrly1KiAfU4oHsYDDuVYs45v1dvtm9WrhvtmVj9NBmdAR+F6KvKRPlVXxMVCZ1
DwU4OK/DQ/Sg25n5CfDpg9Wf7kILdO+e6Ub3ttlZ9+4xs3wzcAzv4/oOsM6RcjpgjY35vsZHOHfI
jTL85m9X83N3KVfT9frETzp+fCSfrFu+kla7/PFfU3Z6pyhNECjd+TGxuWO2Kd9TAgz3+MHiWAxq
1689PW73n2w4+C5/eipR8OdaEZcNv2EcJesrqetecY3vRxV0+T/+5UXyhXft504y/MVUATua1dh5
XQFVGrZx4vgsGiZ8tUIIYWTFV/KUP3WEut55krWRsegI0O/vGsMWi4fb9K51kFK29h/7Drih024v
PbaKqR3C93Ak8T5mQfF/99r97xf911zdIPiTpi93DGTWpkQSsC46+yWv3ZDcrZznh4lsXPvrP1QH
6mZPmpb3HI+NHYnJ+GmJpWrUxR5LNH4mKn4bj7KkIsltsdnap/1E7kzrtiN79838uO925sZasN22
UmxVrDiW8QlUnvv6nfxNt6T/0JPv0PxCwaNQwDjHjPXsXjuCCndsOQffq4lI7E+wAFyXBp69q2GE
+m3aLsQNojFrQwq1rIhnGcQbLe49IR8JSqaNyxGvdjBWmJGiIrJsJccDGmQUj7O90Nl5E9LbYkCk
95NyfG5zsxN35xGg/mDLzeyDQviAVHZQ2u7sdpvnZnPSeVv6o94KYHfbyKDw3Rh7CXx6JNRJBPLJ
cVsB2YLoB+EOqCAkCNGWmnpdStob9UtAF6UH+AX8B7MV7UYwdYL6a5Pun76kGCV6/Vhbwn2TW/FN
74PC4y7fl61dPGpOYbb4XO6P/qbE3x0RcU6GjeSAW7Qxi72P5FK2EcD3cbgpFry0zwPvtc6mdD4N
omDC1UPFzOS3lX0YIDRK3NGKO9S0kdJQ3nl73o2nivT3J90OTSSywUSmmqFVOrFOnr2KgGAa3qww
xxN6eB2uJZ6jbKCpRmbiOWoCNlgib/uNCyyIO20T2bZmIyN9MG6DXZmjjHGrbzMb0J6DU6J0nr4r
YNCbyWSNgml8ajvRk1uiZKj4Hm9CqxiJp0ZL35S6Q4LutgW95uBbHwqmM3RSDeb+jX/PNtunanes
LOXxJPZ2T+5Bn5ZbGfCeJI+zbv1t+aCdlZIAcRWQxiANsjmExhsADguoa6jHfrAml7e9bvtQvGeN
qWxCy9Q74MZEjnaE77NbUyuB5IW5NrRoQEdAJpDMyN75nl269wORgImbf30MlnhyPx6GJ0UiJNxa
6nby9DsMXGzRLeuS+lMdyGarQvlnjrQHk+SIPEwZpusPKJrOmkScGtQV8admGl58RKvLidj3NUnt
ykosIH314Dh+6s0ePE7bxPrqBMBAuTXxttLBnG+PkcMT4a5+CGEBzwh8cR798ejhf3YGUo7YNGSu
enyLFZjYfVf9OCroDDJ1/Ch2gjOfQyt/nzcO0Nlz/KNg7zLigGvpiUOx/8O3i/cBENcpmnNlMlhR
aRupfXSfzPRT3pyK3bEzsVIASmgoCW8i8KOcy41xIwi7lHRW8vAJLzdB8/f+HuCx5eEDg6JELskH
74qkcWfN2W7SbUHujI8gJ+FXZE3PvvOg3YCyunzoUHPdFhg5tnDReDLayNe7RNpsPS63/ABaGdqd
mR9Q8N6YysdbYgI9VrpbYH+2ndU0JnFTgq39g0wo5x3TlkynZpfadUKI69kVQOINCzPTgS3ecIh3
klNJ3Mn0sTdfsFXAIyXt7uHjOTs9Zs54Gx7iNysfndnlcRm69LBVsf7rBm3NzSoAMpI1WZIx5Eub
TzWMNY6L/B49uJKDqz+S1+i4NGSkVpsR/aQ6Cwy84eGothH6vhnuiCmfiqmEuZHqVDZ6wEcKmSns
ovPZiYCn3znoHbopvBKRs3RjwIzmB8YL4nttlHP/sXYq6lKzMOZzHbKribyeDaAYRKZPkKV0r2/y
SnMPJhAuNnlxiBdOg+cDDePgXH9+tiL7ANQb6Vg947IooPPV2DWu39m1n+KoN1igt+ms1jjTsiRP
L8JjTHaCgwvAWtZK/IdlSaBUkURJBUTdz2WJZR+KvR8MZ4Og2p/zDiwkRumLG/S6x8DDqm6YCHIr
FYBlbX9lUluZVHGXBTpkAtk9D+EGwe0SOV8DY22sEOXn0q4fP+u3qE8epUKM+xIRinXH+Mrf6Z+f
sQ910GHQCDXo3JYA3CCJrRwVAPcPpGCIEVlyqFgcEGQF16SQ8+wAUI2Qw4kzXw/nwIarIy7Ilh53
Nk/uH10WvuKKhl3kg9TvWtvFxQmSphKy5fWCYhbr9cKKhOkBKE0fy4Fbni+Pu95xQusco48kJ09n
BCDOHXFtT9lsH0NiAir+YzK3gcVql/nuAacs0I/1UcG4L4tp1Y5Y37NlHe4+Tie3Ii8ILZ1dQTIb
TZSOAz0vzF2/8y1QTQH/LSDWjOKo+bW5HU373t7Ku3u4BnITWXdfcNbe9tP9PPLwUE8SORxChGCu
bl/X6O9J0ivfTdfhOKNvANiAKFhwTr518A7WgE99dRS3wbMBw2qZI5E9GAyLE6uCz7hN3++BC5WI
ZwFk1EvaJzNtlrrJv0txPy4UPXqlDmE+VstjwjoH5OAtO70x7fczWmJCgjAttzrL+ojwFpyQ01mi
NcUyEVqpBE8nRm73G8b/2ib/tEH/JZVqyiUiPga8C5b3fPcU3Mre8+ZgeZWp37TEdjcmucffMTmD
tgLVtvGB5sa9B8kmYDJclrYyLiNdgeJCTVf75dCBqMhyxcta6LUaSP9LIEvFyMQvVxJOQdZmIM3F
g6UWEAYNz7qLMVHOanasU16zZpeyKHushOgrA6RdD6sZ2b37xyf3y1levyJrwQWoqv+uiLLNkx9l
yagqQHgyD8nde2amb5hmYCLAr0AAwBteyKFss5HqTWEokKPhwTfYr9J7DUoQoN3mAC7n0JIPllNi
P3zVzvUFsnaRSoF2TYwKb/q9i7wdvGrwPffaQFhNcSwx+s8YI4yNaY5KLM9KfSJlxP+TQSlS3MDr
y1nN9GBQBxyiovFNvvhTkBJqSeGPOmK0g4DhLfiD2uXw4gzRHFTjFZFZgTO4mpd+LggLFeOyr1UU
LqVTd10opXKKqkV6d3fXeLn9cX15qynXSwGU0k9pUwuNBAFC5mSTVWi26Jsvgcc3tvE4+RaOjkVc
9L/IBD6kJmoCuM6ps+NnP+EmA5f6YACeSN3GSIy39myb+cO/Wt1fSZQf5cDW2kkxVmf5j/FsNRYe
r4nVuTwOjGNkJldTQMt07v9fFu38ACGe132EZZWWQgZwTgrE93hMKgHCXwMqEWEsbs0pXcr7Wbn6
r0Qe5yATsLj0ZXaV48YUUYgNt8H9dTlrTzFYkr/rop9iftj4coTnEBIphStbUu9wdrlDK4W4y0DQ
lR58xBV4129j1NDVY6URllFZC+9/fAN1D0KwvzThcpATEkaJ3br6XrDvq/f/eFOp++DHHIfpdBzi
BA4dzI+ASsd50I//YpJ/Mc9/N5VyA7EoVkY/fS9oQbHLALQwOGDX2jBXtNym3y70ryTKEUSqLk/p
iBUtfKEGoLN6jKdjeu64TM/5iJVi5CkiDFQyJbMUlHIFOc/VhiEs99wBdOWNanGbABKFm+sKuu4K
/i6QMiexHOZcGODpl2FmJNmkwFx+i5jdROKiYtf2kbIlnaQboFzCicm3AzKq4Pw1ASCMAmOJwNYw
fScC1Oimh/XcpgfOC06Ny+rnYxwl3XiRck0m+jJ862Q2D10HzBg1KC01tHv/6/+8p8C3VWVRROAF
kFvq6LJhKuuCw2J757kBSFiNyYN7lm9dz39cSKFOTu2MeQ7ABn5+NEhoJiMZgdgakMYS0SST2pET
3E/vTKkrB/ljbdRBylkqyZkMteyd75gSb1XBRi7S2TKZN1YO7ELUr1mfxhejoFruXkZ4zMYqtmjd
s1pwJZYQyg8IqloFAUAeMVxh7PKXHHmy1pXt6ta4m29TfRlhRr+bWSJQKdyv+lZ097DeOdk+IEdq
WRhBtYBeY/GuwWyyX4tCf2wA7TuKbMrz5YSx17xuVqaBXp53f3/zWe6eSnQAEtWdCOdNPqpo11V4
zWcoAppBDRnDM6B/p2TnCh8kcQy7MJmYBfT3+7eSGR5+T7hTVuGHEMoxZUM8oB8UQio7OxpH+dQ9
BFvVqzaKHd0mmOldfOIxt93diFT4V4eGrK/8lkMKnUwYtGAlL9aeFz++h/JfRqKMVaPhe2rnINq8
TDaj3R9bNGixxsuZ+0u5sIzTyk5tIMrylzpMAgzkh3vjhfViWjHvP1ZE+S8e/bapEkLM4T3Y3uhQ
mYGo9nVdWb1CF6pCmTuxq/hKniCjvPH3tS07t3jDM0J51jooY5eoQhzwLbKvh/gmsv9wmxpPsH/j
c3/sFmXcMMYjxjWPlVR2Yxd2Z6MJG+49YxMqr4Xxl6LohvY0EEYFjnc4Y0aZaDtpF6Dkdiyc9qE8
sNa1lvT4IYwycsaMXmiZw+4JJ+GZhyE5eBqqn4LlYNjwVd5Oh2CbWirsifXSeWb+priFyZl7W5IJ
TJtPzMrbhgcJdSgUwWzfOW7d/uW6Fq2lv358JG1xwl4s02VH9BHDCk+RhOIXZp21wSl6N1Q3nUQK
yYrqDTDjY+EUTWRWzHA2a95MM9uPUTxC4/xU2nFoxfO2Lm+basOX94zPXD7jis3SKJsVYyfVtkXZ
gTf9rfIU7MbvyufG5ncACHZjYmKD3j8qAKJEziND+PpVUzUJQxYy2GuogxxVdVKKEAc5mcPbM2qV
A2lRMM+taDscUh31vdksZ2JHZ/kEz9Xh3yZk2BlWaTG+ZJH0axvAAasizNHFX3SZvMhJAQdmSQTG
cY9EuYAyOKq3n5V3M7oRRpleUHu7j4m8wxScxRpqWrfUf4s/PGWpc6n2jbDHs0rqzOQTxKOZh0t6
z1jlqtW5kEIZ6SApVSEPsN28WX9wZvKCrDwLF3fdE1wIoUx0CkgoUY8hBJHEo4ohnQivweHMk9vr
R7aSDbmsl9Fo1h1f8bVcQg4wh+/EewkvQPe6hHWjdrEUykrPdaZn7aKecGr96fMldQuLEVszt4uy
0ZKC0d46h4wJzBmCW+76bfNhxhsWD8LqVfu7lu/vuEiJB2GPmtm3hkG7R4+7U50eOarrO7Zu9BRN
klUkyGTkaHHNLqREMh/lXZkMSJsCW8R/NBJT2qFXBGG17qSu+bK8x0R0Z8nIEiiP9eaDoeLrQebF
F1A6Lodp0M5SOJyfx5wASjDY9jsDnQvLWF1M+F1+0I/AoQTzcr5hviZWjemFcEr3J0OSuTGB8LHD
kLaXE39vk962GUZ7ra0V/c+aqsggPjUMmVpkFIedFCr1gDsmo1Ohj3CmANMwxxxcbIfIlbcVUWar
fepi0pzBIrgrK5gtPgZYpPqU3OOvbsnqGlu1LhcfRS0epR5tVtMecRM4m9LElM8PAPxvnq6r2PqF
0QUJAy6CLAnfXDQXKgaumTxKQSBynrYzKkkv5gOz0LBs3y9noMMN8LyKaQOa6twHKcIY+uOykvxZ
fd3Jt+lJ9ca7MSM5uHpfb1mNtGv5BAUj8RKOE3kgWaMOtMD8usL56XCOvpLHhXd2ySxH5t55+nNE
FScg2kG4ndF3cx9uypgwtnTx8fR6ASqKOoQuqookURHvVPDFGPPZAFM6Yb6iPic2MCv3PMhbx809
a1JZWIzANXGUWY0KoYz0pBoANwNuiOrojIDw99F9ZXIbhQWH9l3r+yVNBK+Comm4LvS4QJDXQ5Xr
0JfaGp343GZmoJkqpKWube5fXmYEg8ULj4noD8a2rqmReCGZim5af/aLqG+G/weLj46q/ZLZAAXu
h+iIpEKGj+ES127gpUAq5AwmyS+4DksNfXKQ9ilRUsI7LcvIr1k5qKohadqiNSqlLn0yz2kNAHF0
s+lEAh1glZuNfJuV4DDm30bdUTnDxKidaQDrqTj66UvGuZP2Foci6cttIaC9Me97ohauEGKYn2d8
4Mqsn4IW678fSClYIxaRVC63CVdJc5JtQILDpw/IjJfA5N20YsN+rgUjlxIpL67GeS/pAXZeAvJd
tU0bWOVGWroQOf9ZVb3jfDBQEArNHjE+8CiYqLZr8asIm8gbqmooqkZ9QBhxkjbF+AAFeJX7OwND
BaN55Jh53HVL9VeQvuR5L8yvPtTT3C469ghkdwxFPSdEtg0nvxeAXb6VoQnW8U3clWaXk3hr3LQH
Vo5rrQqH4/1nrfSrQerFPuErfMJuwTPvveGzOpRP+W7eZN4bpkhBb+/ase3GG//ISiSthVGirKqY
rhQ08Rcg7pz6YpqWE57U1ZI1Q68fs59lZTgc6nshgzpLWU/Rg1dAxqG9yRNzyaVsEbhsHpCXJGih
4SxWymP9xvwVSZerfKEqh2mYBxSilV2GV9jSLGvfALA9PHCW4FXvzMLfqtO5EElZR99PysmP4WSt
hdasuQVjNzDHMGoMrWGDwaxKUySQpCqqbMg6taf8nPZgKZHh0j0n4s3cAvyRehr27Wu8nRjJndXX
HHLl/yOMdjl+lwE/pYGwRw25FtSGBdA3iQAmSlmR4GrW/FIUtYtqlCbAqhWHs79pPwAgFR5FzWsK
B39Udohy3PigbGakHYeOUWlZK3GCnvfvKilvY3TppA4ZRLeORk6xaLctQZ9EetuiJwNd4awgaTXy
uxS4nPGF6cnyKkvAV7LkmGIBKUYYOMCsEQ6ti//GcyvqQugn6ZqoUqFsgjfZlBnKEgACygTtVMsb
YjT/iJYb2uy+gtWHJgIFWcQbDH8qlHZKicpxQKCBVRklNALrHdfPhK+T+aRm4EAmfVcYrVVmGkBI
e7+KKtKmtVCDCFHvVNvvxPZL4jThz/Vt+GZA/hU6YeRWX2iYDfG75e9iw/k54QphSMZziiebbArd
8yRuU4mM3UCMsHB0YMqkrzwAWAVM1uh38fynS0gl3aYoEaXPypuRoqddqd5T4VbMiTg9IXVnN/Wh
kL4ysTJTtGWK70lJEh6N4STJTbXeTI0HqAZNZVTkVw03AHIQZQMTyqDXUigxrw1SPJ5BORirn/19
XgCW9C25lx6u79r6Yf6VRBfmKk0IalGEpNgzAP+NSYzgfRq3CbiwcHqvUbiJkdUaPIbYlQKrgurc
/yzwexzx4rCWaC0AONmIUUcBPXao00nmtmVm+tcinYU2Ga0aBvhZNSq2ikdp5jnUkM8RiEznY3PD
yoV9vzZorbuUQF0GXeKKBOMz41kr0K/K+USd7Mmuc4yDRNt5Pxqk9/JTKZvKsxh6abjxS8y1gJwl
It3oAp6tMUXJ4iVQiw4HHvm0GNo6m1Pp6cGG24IEslePqW51pWswn1JrsTFsosRLsoCOKoU2itLA
J1kJR1pb2deh50zVK8G3YpvlZ39gh31rWn0pjjKJcy4PNScPiw1eXm6Hcw5IMM1+Wuoiuv11j6Qp
M8mxpgGXMqkcz+QrY4NO9QG86cgjnoAGVoDfRfUygHfsE6uwEPu5CguSZzXwvBRLPZHzssuieYbY
AljWwIM4AUIBpojIA6J72VoiI94d0NBY7YpdbcWHwkaVk5FeWnSP1s0l6YIeMFUDfTilm4XS+Zne
8Et7wXtqafZsvqUb1rzFag7rQgqdq8tjPOKCShpwlSvyfuIISigmqPpa0t4n+3inVawRi9UA8FIk
FUcUrZgCIgoLm2z5cz5bzqvV72UruOk3spv8CW2GtVqLxy7lUfdk5HIenZyQdyjBrxSV5ud8TED0
jYLM8j77YKU/197iCpCcBAEXkwcx98/YoeWSMpt6hGRy76dWqOGFOkZtanIz4Buvr21dR/6Kop7H
w+TzotDpSHlvpOdGIZVmaRjS4gDmKzqzzJC26m4UQBzKGsCjdbTQ/FxZ0KqRH8pYmYXQtrkrtr4F
93Kn7mJmf+D6Jv4VRdn+rp84YYgRFk1g2xy9qSK+he4ClNBy22ruOQ9NAyxFWXvYXi6PunF8NY8R
GpyXhy1vdsfA/tNZM1oncmb5Xl504Pfl/md59COoroZG4iSISjPoRWsKcmilqimgD2veJp1V5qmd
fozZoSgis+us1h7m51ifyQAMsnwryQdjsAYfGcJt1HhKEECVzbpz/M40XjvjnBY7X7X79E8bPjfl
wQg/ZgCY5O6UOCEwxgK7wMur9pX9IJ/45hiPrp8y6ExX35botNQEzVBkCShBP7UFiWNdT4HCfH7e
vfKqWaCj0zZvDeurxPicxWxS+o466D29lEcdn89LRdNL/ghs7gldkAawRx5R2rO8O+9OM2/spxdt
IqZipu623QCfBNTJwQmzCB/X7+R30PXrO9D7gTY7UVI0mfqOIgHdba4P0/n5GTmLGQCqwPWbXbQq
jBgbIXtiv8XoJug396VZbr7ALI5a5O72+lesPpmWt70uibqu4cL+3H2l6fTCiH1kLlC1Dkh3DDEr
IzoBZgbr23HzdV3c2vDKEoL8I44ysi0/87laQdyw4L2N5KBiaBLdfrZkCo/83hZfjjWIJWti7jXT
flhGpEjmJBZ6Ua5/yXcXL739l19CxSlFUeTKMOGBc9A161X/TG4NBzg0d1q5Mx++2rdpj8FWVp8A
U6r8c7uNtGv7rIRUK7jDvHXjLvCeoh0ilPwiUmyKPfBpwoPGeGqshyoX+77Y0YtQvE+VuuIBznKe
HiRg3HGeuuUikujmiKQn/1zcjAB/emkf269qCkyMFkeOcZ7lp/iopmjOqeP369u/6pEuvodyfhjf
DJOmwT4AyjUnG97RUf0pWVQq8rKd1w6Z8kSNwatNX0NMbyWzmXv8VutIcHwEmVdvL4QTymlA9fxu
8R0z0UztNdpkB/H5yDubF+MNeGwbtGaY/RfvDNbxhXck85YFbbuaRFhe2CBbUEVFVSlN9NMsSXI+
WJ5JPcamACZu96gABExAVqYkSvsiHyxC5QRJs2PhMYiZp+SmNROHlaxY9ZAXK6K0TZPBGOrH0Xju
avLae+VOJk1E0NzusuYsmEuiFEmamq5UUixJPSTH7tgd5qOxQeceYmByXWW/ne1vZfp7TpQy1aqa
GXGNVZUWp9i+xpM+6MkoeoKGIff7MXTzipTbLDPHmlQYw1c94N/X2yB2tMJhfMz6FmPwCHlnFW0q
1McYOeJKccnPlPuDPgPLsrkT0A9yuIHzKpwv3UWTDNIWu/owuNZ12f+Lz/grm/LY6tzxmlxhI8ba
0t/Gblff1LJZAbvQVs/FreK0oSOL/b8Sq4qaIYgCL/J0TXBMVKlvEkSxSeI2wa3W3scfWSBtpMzO
e3Sw7pXwj5SaslJ6A8NNrj5qL0RTK9bLPKrlaXFbxpED7xyQKCbLUHZTaQkxY53rslQRwye6zKOm
8NNUKwGyRWOPk22dbgtKhZZUXmZ9XD9DlhDK7cuGD76aGgsSF3gOwBBg3jpjLGT9bqp/V0I5+6Qr
CnVerC8SpPBtY2K2J3natNl2mvZa8aAHjCu6XPZfN/RCIGVJZ6MGymCHVVV2+SFtBVNixf5rKS2Y
6H8OR/55OO1siHXaQoJCrOoODcKwoQBc2CSM+73++r0QRJlQv5QaOZUgSN8oIgb+JuCu5OaLiCmW
zuqellwKM5u9fPzv7UO5DpC8GioS1HllACNNwPeyBGcgV/S/lIiEL4l9k77l5S6zmKWCxUZdk0cd
1xTyid+HkNcqH6o2PJSv+Wz2D0Zb3V/X9nWLpf5dGXVsoSFLSd6HeGO8ByMBTYhsoXVqcBt3ZNQg
WGuizs3I0QmjxwYCPOUpAgX8nW82/3fuH4QLF6uhfR7QDOV2CRj4r+QhBN08yNO6XWBxH4xtW3Uy
F4IoJ5PFtdjOE7Yt+nqGkXW8Cu2fKBvtLIag1WulgXFM4BfF06gVTZif8nO/WFxrcgzck2Y+ZWeM
nV4Xs9p4Ac3+Rwy1nl4K5DbWIaZTiB6aSoq2lmKjnp+Sj9bOnhuOqPv9ko1FUvbLCEm18xkQfKtx
78UXUI6kn2sxqBV8QYznDxovGkfY6ASI8ddXulrvu1wp9bjEXEHZ6lW5bGhoxo5/o1uy95LeDq7A
UHjGimh3BdTdWPIbSCrs4Biad76bAMaK9VxjSaH81VykcdzVkCLdh2cVFczK4h0mA+ZqH9DFttEW
kA/9uASDy3j2P6UTOH422adhg2nY4W5Tuzyg+Mw4p8XE/TKBf/VBp0xgkZVNoGYQ2C8Vy+LQusFG
2h4xEuPtWNQ+rD2kjCCf8IPQBZBluAkoi0ai2Hv5mYX4zJJCGUAl0tELslxl8cB1aAIMCH+vHXRA
yF/fuuV36J1TgeuKxCkPCjSVukmD0DaSPCXTueV7yU54v7Z60BZu+nIwWKe0Fi2pMkqOgLFGTw1d
qcuVuU/5MEP9hwS7/qY8GaUVo3lH2wh2gfwRUdE5tdN9M3z9Vw+cC9l07Q6VUFmWU8h20lN48sOb
3u6e+CWt6bPqXKvqfymLumWKOkWNUUJWV+zk+RWj6ymgpjovtXXfSvgbtTHTxMP8G26fvLl+nkzh
VPTR+lqeGg2KbMWXf9hZqjls0GQIipDRbjElZNwy5K0Fi5eLpa7exMdpj2G7cenCC+znyOZM3lNu
813qIx+FvqyvwjdZmDSrcZ26NFaiq5Hn8YaCWl8kYirdj7o4XVzQ3cGJZvTI3qkk6k1M3t1/cYw7
shqBX0qj/GokZYkAAhaUy63pWGLeaxMgobGdJ1ZIsmbHLgVRnrUugjhR1RxJVWm2alskgG1yv3wb
0F+sy7jowa+Lf7GD1MUHz3QtRA3W9JzvNXASym9Shlpbb7MUhLWmxdJdHFWiRiGsDATtwFrTP2m7
yGtfXQCodMxGkjWjebF93wAvF6LyIBCmcoKo4DGoQKnIWcw2udUS3qUM6nJPTZhG6QAZj4P5vEuO
rxKGk6zoAZR1gLq7RzLs8foNW820X0qkbvQc6CBd62FOdqfGTOz3d4BPAnlYCu2zbMWT3e1Nfncf
WK45Hkzw9d0q3n+Tdl3LjSPJ9osYAW9e4elF02pJL4huGRDeAwS+/p7izo7Aagwrdu4oJqKfmMiq
zKy0Jz+YteHZd+JbXGiIFv+SxqLPk1vcFk4cmMHyivS+5wXOh9expg1m/a4py9QbW5WVWLUjWB7M
F2xF2yuWYpC1Wypz0xxLZChDIvtJw5UlKMWGFe5QFwXO0gert3BmqTsiDZU0VWCAAukIyoBofZEk
ZcVDr6VfzT4R7Pa1+w2gxg0C0KOIQUfPOtX7k9mvkXxy0NNl4FxZ6cTZK5x8BGVcmmvF5+oFH/Fs
bavN5Yl3HGy0Q8/F8SeSbQFrl8RstDhlmrIwcd5VtRqBXmE9Y1EnABDfd6Z5YPE161VoIiDjMQMs
y/TZpsNQi0Uq42zhWNj9EpBdrOHU+edmQoM6uiKOwiFPCI30V6oCNki3FWvD/1gB92mbIyfDiAZm
M+7KhCB1dnqjV1cuBEHu7U01hFUcoFfteDyORmkGq9TdL88XqwysYlWevrxD/vuA/jXzh4m1bZ0d
YHLCPB1g+1iCTPj849GYfBZly5NYK5WklPBoKO51PSwfW7rZiveE69s7PLHfySWX1bTAzwuVEbjS
abXyDocD4zWf1fhvHm62Z0Ik7VS+rDQQsdLSlKwKAKyQysecEPtEnxNmTNBHwiukn4Q6J67ixRZJ
O4j+5SjGvFWgR+wxhTm3C7VetDwAfhG+O2VRgjwupOiaDuesj5yiRXcv4GoDrGutWJ4Cq8JKr+jo
hLKtFRT5MJotKi7gcgGH9HlMzYuj29KTC4i0E/fzq3qL383Kjeyvft0bY2ezBsBmR9DU70qvTL28
bXPp2rK7otJrbXP0z+zjFQpskoFPWXAmIO8q44RdW/j7SgBOe+1sZpn3z1NXMEQjYDcFTh6QFpSz
20fKpZP8pj8vgIG7EVbdJrUl7I9dh5vG1uFeN64ApANWSvFPkb0nSz2HvlJ1Yy+DrGz4uABtudEA
2stsv/9TakEGmgGjjSS9rFFGh+/rSvRbtKcrrswZ/irIbIzsnlBTT0zd0H9HT2VsSWaxyXRAkhjN
r+A9C4yqNqRy2z1HV5Y3/KeLev89lBYtmrHhkhGNj3msyx1Qq0p9ybdy/1VwBWB9ax67Ro2KL8uz
PnRA7+lFNTS4vhVCw5dyFbjVUpqxTOBMowX5KkXmUDBSgAlPuWOpGgk+p6LBiQw5LYC8uao4Q9wJ
e8xHfGXmj257Qovaz8fq/ucjd0+UEjxOFDvFV3nUANzyR+34+xNcIe8xjTkpkwRJ0DHMqGl/rOLB
Ttd+oZQqkbLBju2LJbsYFAeqyGMyM84d0GIndCg9TgDtX5cF6LRm44SY5Kl+8rt0WWDvOisxdJuX
vDfE97Soy+LjQY30HLT6VbY566mxL9ExoVqX2BaXLzAfKywPQYep2a41swGitoA99nZ+XLoBhvN/
jQCJGE073Oh2BJS0Qw+kfBkgSugn2VrMHMWc/k0Phrrk9hpLyQD5hmQlSwConzU0IgpLxVgVrm8y
rmFOoqbEyMdMnsGKG+UEvZDktknXzPYXAbJm3PScAk9pUM61H7WjvpBw+uSee0DjBMD0Us3FdgGE
wv89t3l/1dSLWKpDeen72+nlxr5Z+w72tNcMJ3ruAZhyRDmC6DXK0agNIuWWd9FZwOpimNdBNBAB
kElQ8Uv3t5IEfdMPKWp9kNTg0/71Va+fH18KiwJ1TG19XQzxFRQwEmpHVuFpBNzQYppJIqx/at43
J9RJDa2iVgvSKiM7+5fERHOWo712gDZnOufEXjyiRD1bgY+B6Wty42gfuhFQ1tBrBiQc9vzWvIJ+
80Q9SDXHRaJeglJtR8DphTMOkP+TAlQ8zPUHVrlmoVfMZJ6IUP9NkU5bDmVayJGOU3yuDyVaac1d
ug8s87FIzPjd91QoixxdpLjTFVTCZGN0fl8s7tXf8CbaxlQrZjxkTI4oixwq2YXzyW0Bx83GXtzh
gwwzev/u5BBtE5xGzN9wlDFVuEVQy1hbi+jzLTjgfS4AVQDUfc5gdYXNRIc4vgkpypT22VUtY/5G
CtkKwOhffvpW5Cx2ASBqXGx8YOJXzIr8hCJlJmolEIIiQ0UxwgqS3/H2uhrRZhc4wCF+LBqz1mJC
iLIWql9ntRQju1vaL1fVMGKAr7IGBokl+EN/JzRoS7HoqjDSMYyEhFoCbUpW/8axmRCgDIScC5Xq
F8iqrpPl6HVGvERliNXPPAPQdi8FlHHgxVFuFy2OKnupMLPxdjltaxMNc/A20FWz4kwe+7orKzcK
9MgJH9IrGVaXHM2xX5UW/6it4SleruRlz+rnmH3qv/mnw+qWVy55WUJattJqRGCNNdS4xseCcgtp
H9wiHVbr16ZtUglEnrvM2L75ZgKfBSsOrK325EuYWeaMi71bHQ3sWXA5rEf+TFym0jPE9Wbopk6N
GvpJrN8MmW5wWyDPAhar8F7T5e6HmWPfinJkeeYzJJF1Amwwyu2qoNF913pyrSMuaAFLMgJG3myA
XJGfGF7HnIUhNTP8J4u8xtF8qdcgCX3SxpJiBAzpBKdb4y0AqkJiX4wvnwX4MZPkRkkHyBQEvknE
ahDqQSjjTFoMGWR5XStmipBzi1GgzoJDGoRYls6bqZW52jFtDBZkqjRj2u5IU+/DQshCOZNgTMuv
zlog3XXdaJFFvuDlsoUtR4OtsdiV2NmJtUGq2TvCk3S6mpj3u+6kNfZPbFb6kkhe4CSu+sTwnmY6
j+9PhnpWBLmr5JSUuwg6GY/QIcbXyHYP5F/npO3snb+Tl6yS80zHBaEqo/MGzgAG1KkXJpPrqsxC
WDARFFuMScU7rGgJbLSDqSYKqKtTj9mEhYV1O4jYPh6r9kxJ8Z469drIKQLtykeOnHMFF3iDvAcv
3r6uCkN9y9z8JwtDb84fwcNN+kvgBUu6QvpcJmoc+0XX+hLYlY1qyVuti7jBkFcL7LcIHFbcIJA3
jLJcElZ9AQ5N0GHC6RndKmmvXayitIGQS1072IQjYMlVtK/WgPrfLdzCtr0D2skN23wFoPoPpqtM
zu/BB9DswqnMLw2prTSIPXl4DtiJuI63GOHYrdALKwIJkbn6Z/aMVQ5tuGTRKsfT2bTriAU4hagh
DSqsBhvbf5DY2z2hqhm8PxafmeKHIk0pURpdyyoXhWRSBLvA0AuS4AkcnRLDGRjkDM3gnKF9ejSB
lmgv3qL/LEnDIjfTU888cwZ1zv28+xhKf2XstcykrhrOun+9rrJCjN+kuJSMouwu6ypSsQNISzG8
waWVKxWF5Pk9Wt4ZJ/Jnn9b9iVDqjPHSsAtKnL14ivRlkplNZ3SS2TmtbCWy42N0BoAQbWIW6CbV
0V7uyJrFwah1y8dfMmvop3dDqXYriGrStioqJ6W12EhXMxddFfDfsalY3HW1jS7mMOzUYBk268QU
MBc6/FZFi/EVMx7g3aVQXmbVCHELvCY4KJBES7EwVLDxga7QYS8bPIgDq7wy92ZPuaY8ziytpEjL
wHVj5fCIfr52mFBiMTXjdd0xRXmdGfK1iArAlIjJR9EQeIDldXa4rFVzwLROCniV8YnXf7b6R9Q5
SngMmzPHWWVzSOV2//iEZ3Ln9xJHTmRqUTk0wCQZ0XZAT25TY2xNbPqKlttsGS2rD4LpWahWuFTd
1sqMV9kVLFtLTSZcx0z3Pz4E82mA7MWwpEzD9S78hvPlMBiAMvPypm3fUDvXMWm7swx4w8QjJmvG
HjM/l7G9o0npfOFHGEiNQJM7AJHT5E8ESM3GOgmsAGy8HteDaSmfOXY45xLf0aXUfNEPf4m1CtAM
FQsidU89qdlbo7sS9rdXDjonOzRJOmlslslayxxRMyrhh8ivAH0hpj8xQHQB6jgWKY5rtaiNstk2
8bKoTBb6/6wCypwMPAgJSAM0EHjNKaislOGA7d4S8FT11Y6VpWFRoLRhLGrMJvaX4Zx6kaWbyc7U
Px5f89wzrk54oESc59pB5yrCgyH+Nq8uS4xmjcbfv4+uo3sV8iMuF5oBHFgjDqnYN8ar6f9+zMOc
q4XV56R0qKK6xN8CgYmeJiWB4dOE4VyvBFeyZVA6xhvd/FTQHtcdmK7HzLXc0aMs7yg1mOVegJ5+
Itl4ZMdrdIUqy8DtHd1VMVHGoR3i/JjLGcsokw5lNG9hWvKPoZuYFwe5GlDIa4VDtsCQERC1K95o
Gy8LkF8v3h6Tm7m4O3KU6JV1kOtNBHIi1HChqYaUHTAsa0Z8jrWiP30dqOnh82Oac+7VHVFKGgO+
VC5o+RiQfsqfW7fdpggN3+uNCAgdVuqB2BHKf5zSutncidAMiybVkxgF2ksAhL8cCIPDxXvMD4sE
FRBK7SAMQgISaRuaWfU7Spb/ggBm+DG6B9mHbNxrl67mddASmdBiOKIACKn/905XReYnFKhXQFuE
ahj6w3AO0Kx+sXqG6s448Xc/T05wcgmJqLXiVQQDofC2EGILgDhGiJWrj49pTl+nTFD+Wr1oi0Al
9yAnkaUBiU3wMQ6U6aaevMs1w2uYGTO+PzLKOiQ84JLGlB/O6/X2VnJHzvucvJ9z01ga75vO3sQb
4xUjnWZmr07VNsPaqQ/kjBlMs46WHMrkaP2FcM2jEJ/BjR3A9977DsArJSsOnBXxiXxQZqJOZIxU
J9xwRrc0KoIBVtEqAkNIRGFOVSdEKLMQ6WE75IhB0Ea3dfpjCDDZwNB3AFk6HY9ijXhoA0w44xRm
Rro/fWnHr7V+/lizVozMhUETadXox0xdNHF3TSGt3OHydF2mx27Pe+lHgCR5zri92XMVecznI7aG
30eOZHJ7Upi2HLCNhrMPpB9N/Li0rObEuQgTiOzfJCjVliMtVNIBJOBSEeTR/bg8Z875ukbuz3Xt
TW8V6KRtEMKf9OXXB8PWz4rnhDql+Ze4L+VIxZ3q1Ytc/swyO63dx2o/+2Li9JAARMePSHfpX4dI
voZdOJ4FYXgXotBq9asZXOsPrDRobD4GNJLfD4wwdZYvWQeSH8yyBK+EurgSjV5jGI/nqtz68a5q
nvhFxRAOFg1K6dq84cO8TsZzpP3OW+CzC6tFwMJuYhGhlE7SEz/h9Aimq8KGa3HZFbxdwv1/fEez
vhuv6ACj5WRV02lBH9VibPkxH29VtLXmLoA1v8DGIKy6dnOs4mPVZuYSVzKPXh3kyjhEUgrhe6JZ
SEwMZI3pCI932yGNA/ysTXUWnn/v84NjlNZGrYzX6pg+VcawPGUmCxF+Xu8mH0C9D5J8bco0qcfz
+uUaGgE8uafB3v4uHCc1jyEWXtvAVimxpsFeCVh2jIW9exRlWfMWt6L4H/7P5DMoQa2lMVDEuhzP
z8/bYvNWG7+H3AwMd2G6GOoLnrCxu3NjAAr2RoSwgKH+s7o5oU6JsDYuFteWq8ZzVxyk4NRn5YYr
fvhyYQsdnFqftx/LGfPaKXG+cro/cA3YXaN1Y7Df9rrzu95ilf1naLp2hBx0ZeanE9bPHFgvsTir
St/M0ttA5DZuU0EntNcvmvsWfbxJP0b4U0vDtTu7t15Xv06r3vtaYVXcK/DRf0QGqxgy+55oIiQf
GI4CAtZ7qW+kPrhg3xDOW/jMF8dKOj8+X9bvU1oVhL20KDqocZS+xdoPZcEo5sz9vsCpmDwlcR5W
o91/fxUJNX9tlPGsKvmLeKle9Pz6Lyy3KHCACwYyhyr80aYYd+NYXrjxDERJQx+WrfycD9bjY5rL
quD8v4kQPifWZ5T0OorkEVonO4rJJRjErE7nn6kAbDEAKDnoxmxTQz0zyBJ3gVZ2IH3hLQTWD2Cq
KWXn1CgV8hZvfR9dF5HZ6+j/NoNABxyj1Eulb4xpHfpmKsIYr5VB17dhxKuJ0VzRuWm0YZE4ZZKP
PMP6z2AXoxkQOJ/ArucFjHhT3xUqfZWhhYKH9V8I5gUtXE65TbdYHhztFz9Qco2Mlb4CFMrK81rv
2fvfjwVNwCLAKoB9wik0DK6ohWkaYD0y4Ji2khmuSgsu+deBYevmevemZGgA3FKLK00ewSUWYRno
6UnfKjt4ZXfaEBtG3fIdHUpJfDm5DGkPOgsP/tx2//sKSCFzdG0YN+N08FhvyNzjjVYRtHGQF1XH
xtB7aRaDoBy6UubPaBsFsOd+6cKYAijfXjF088/nQoV0YAYSfeE68DcotdESRSjDFgOXllMbw+vG
HFnuzoxzf0+CsmC+NmTXvkrg3K/GtWFvVrvTwBD3GUG4p0E9/UEZjotSJXOjqAyX5tLYDJbNOKqZ
JMo9EUqnhBDuxaUBI+uFIb3u0EJgWmhxYb1qzAOjnvAFhyZFeKFISm9FzKlkR9ZkPuvSqSfbH5q8
aCty6fVheDkpR4YxZvz+jcGJLdaxz3occ/x+jVAyM8zGPTHsC5H/e4W8uwq6vSMUO3QEdKAgY9NB
5ITmxfO8D9ZNsPggxn/CR1CMadnJuIj4l/4LqGWs2Y+ZRop7NgibEwKXaJE2I7qCEX9jdZiLo1pB
qgbjwEL3mdmne0+J0nM5ypGPlkBp3G9fWvPl5e1ievvc/L3fOgWGea6YttzDSzswLurP9/GeLqX8
XBFUtUyUn395e+oMY2PbkfGDoZl/mmdCBFMQOlK4sJaUwmSR0oR+lWMkBM0YMMwIMIzx9TEnM2Br
90QopRn1UljUfHazlD+OewBtXb3jMdi2jXXcHOLR0gusvgkIIjmDMoM9iUr1X7CFwK8EUL5s2iN6
XjY1YGmd0MVCYhwpf9wYP+18ifHcH+gzVV+/ghGzVpopMvVhplx2dwa3bpmJvBYL4DhVHA76Wfvx
jAW7hrM0nlQT2wt/2juTJbT/YAj/vleJ0r9aq/XgkoFcWaK6gVLc+mD9K1P1TYLSwKukYLKNJMYt
LJPMzZ+AxYskxgXOlLXvj41SPr3BOpy+wQVuLcdxPoUn92ljkzGvyHxmAdAy74jSuKt6UdWhwKEh
pzc6e4fHJbmVl3kb1GwKdICyMYbIT/5pjb8PkXp9Oy6p+gI1lPO4bh1TPz+W/3+wkt8/T727cpeJ
2ZDW4Ogl3m0xdXxGada4eMUOG2YZtMinPmKFMiUxeusiIcfpWdsr0CAiB0MPpmGfQnSY6RbrAZgp
hN9LBmVU8kiqfU6CZKzXqWFtcV3L5VNnup+Nd4R3ucKAsY4BD9bD9g/+0t9HSg/RDVyNWaQF2EwD
U35bQRQ1NIrVHiO4nH9Av8lQfnOOFbkyxrSRCc0NbqnsLa9nNTYI5Dce3BiNhD6kQ1hhSQCO0Hpx
ahPdrMi1KJZh2+apcDGxyQo6WExRJkMeLn08lOVwVn7IiDKdZWp+SpaLITjsCDNZR8i8Ksp4iArf
qLkMEcmwjsIKtvXLCtP1hwPjqmZaCe9EUabsBn8RiyAgdCCGsBmoA6Az1rVN29OBt8zEEWC9pzJl
NCK1HHUOK27OzykadG9vyfnTeEd+HDGV6QUWCx2P9ZzIlB3RgV4dYnc53Dlja/Xb2sGbsme8Jyxb
L1MGJPKRim0LSMeLhR62s7FEzh8jvZgdXms2S49nkm/3l0bZjzrGShZeA0trkHsDvYtzND59x7Uz
9AdCr78OHx8cA+5q1twLgobVgFhcJ92C14kXgCGqGv49JEVtjfwFUKqPbfC8Rk9+n5JEbAjKfLmD
RovGMyYY3t72SyT0sFW6BSKICZQHlkYTjf3DhEwIUqJ4BUoBj8Q/VAzlL6CUkcDedDSbtauXqOoj
OpQAJrLAyV2Lg5M9yep/Pj62mQwYZGHCBSV5hVKl6iK5HRsAPDEKveFXWM3h6U+9wXQFZ43ghBgl
eK061Eq3wMB3kCBtgCIhKzExb4++KdBtBEEbLHI1AjsFckh7mPVPYo6QPACkCMv2/dkBeXd0N4mc
SHQnDmiC9HExuhPtCw/VTuzM+2A5Fwy9ueXsJlSa5L/XL55CV3YfX/9M9eOeB+pZCmquaxPiLD+v
/9PR+hZ7zrl0ly4S8ZvR7C17t0ut1PEQ5bFYm8k33lOnXilVG5pG0HGCazQtj8uExxR6heF3bAU0
69+AS/Q+vNMPbs0cCSI680Cn6BHFNKmapCXBUdSaif/aGNWwx/6Di8gwegyBv1niyeXp2SKLA+As
n9W9tpSRNWXI4LzfPpF3yjhU/LiIm5ycoIVaBrzcPWKrBoWM3jJXg8eqW7DMxU2eJgxVHdCpAVFN
UmZY6OI4/zGyli2bK+tfZQEmvFHWQtYzSc00Ag+BKQHV5N1Xc3U4NK+PVWD+gf8mQ48nVrKkFjE5
wvBqcBCFHoiFmIEXVFZAx3gwaHz9Xi//Erq1xdmy56/25cuP7g1jTMwXfta9nfBExcDXkM/5tCRi
kRrP2Me1ceQNvAoV6WAAPNnxy4oZdpOffKBSdPJ5ABQu4ENxW8hKGVZtXNfVSd9yaHZhjYLNe0sT
7iizUZdCm8oRtArRDwl+PoFmBufFNr2v9YGFKDCfBJtQoxwLTotGQfbBmIVawdZJbbQOLY+15b6u
7NVgnDyEJ+uPx0I57+ciK4V1EJKGpZlUDCR0V6UpeESvInAT98XpvER8IiwNG9fnYSz466u/ZfwY
ZOcfm2+ylNwUF3FRaMKN7MvLHhs4sIXAhlNvyjvi1Jtf6OMt0GfOeSjLsIqKM/UL8hx8U6ceoxBN
/IlQNSiLmc0mOr9tl8bVBP3zbsdC5/oHd/GbFiVDkRg3gTyC1voZizpJZ1hoOEe3QakBttOG4/34
aP9BaL8JUmJUBhJWwpPgmUScMJuAYVUsF/mvg7Jj0GJKD+WaiqleK4pKXnXOfcFM35Y4w77z07V3
v2x4w7blMbgjv/in9n9zR71DndZF0ZV433jJjRQig9YN91flMlH+/8Fn+KZEOaxlytVFsYBpe27e
VUOEdizdzBvh6f/EnpDRlBzARjHY+4dn9pso9RSpl/qvZGptN9b6gg4VbWO4mHVtTfNDXh4C6+OZ
1RHGUAfU2XHmk7e2aS5SpxNftrKsF87cqt4efdS1dXVbBn//8Kz/lz+Vo83NRU3TlMQyb/ret5aG
hJy7eYuoWY1mM2sbp0qucpSJacIeUAcXEnxajrUnLvoxdZ1w/YYkJzIw4G+zsT3eNE+eBZw1L7QO
yQ9WCm0+O/i3qVHpyXqYdDWtVPJAQvedc2ggH2OMK+QPmGc7/xZ/ny1labqFiu3HFRFYIBNg0DLz
EGBrO8aLobDIUPZFEwOxr3qQ0WKsvzRQ2R5M8T01GgurB1PUgzsLA2u1scw0fMby3XU3r6sV4qKT
bRvLi+Nb7+8/McDygn5Y/ZBvzA8fQfNqZSN8bnNWuD6foJpcAGWiFopfRz7JbluA1SuWmHJewG04
MMzSfIj2ffaUWQoxhXn1SdIhx8ituXjjHPPgsUC9iMX5Z9uncpRFUvks1wISQo/L0vINgnX6mI35
hM3ksCjz0wVCI9RXsBEbSB4eXtCrQrDzjpgyMxqo6s42wydAS54OayZK7bzX+vcR0mXZqJB9nSMR
4hZUa1O3uXdzFTQGg8V59/GbDGWBYq2OoyvJSQHYkfhY8Fbdjmy+sivzBFAIVgmHYdLVW91+Yl3z
4YrIN0LKbf1WklFsOFjHJ+zDNATja4XdCqfIfcwiS+RvWJMTim1xRTvTrRaorPze4A+wA3KPeMP6
fxKiLE5z4YqhIWF17vqveO6x3cA7MQXjsa+o0mM+EXeNNfEKwXheF8BA0Xfca3hKzMPNN3zM0S0e
f6BiPGUtuoUQhPKCSMfzdsvjycdiHcPF7nEPteGT6YmvKktAiE49IkmZjljWel7PcIjrC1p6sTg+
OB9Y5umx14QlL/cvfAAk+wYLWUmJL/SQ+tinL1/lTyzXQEjBhL+dWV179/LePNSJ/F0asc/4DBJ/
day3NeYmt/vz8hhuP8/J/ojepEE0Pj8Nw6zRYg4kMX2zPsWnwfNYJ8twhVU6SRfViE4zonqVtX55
2zvnJ+zswaN/OqjLxGQ4wyy1o9N0gxiOSUnYXnhOcTF8DzsFCTYt4zIZrwCdp5PDKJCxu4JEbEpn
SVutMMbE4li6zSJDxUhR6/9VcHGwRhmFdN08GuavFWr40D2WC8rQgVtoPJGYMfivIVlvUen2nwAY
91ixWY4nnYjrGmR5agVaNrgWEkr7ZeQ063dYfTLowOr1ZlgsOht3TQp51K6QhHD1iVHxDwYvrKuh
LIZcpGJQkhq6hfZt8pygfdy1yc2g8vbMIEZ+7IF5ohNxl2vS47UEL0AieDsjb+pvNrcyxzr9zUon
zaAg31kOGgp2KPRQLIhst6nFyUameJHsJddNop/EErJeSm7WHAcMvNXmYz4ZZ0on57Iu5rmOB5vr
/kt4rXZfDK2dmW++Y41OyrVtmEQZcZvTX1t0n8emu3S2kutAFI+Bi/KzsbMxyNQbX2iwYkg/kzgV
CxUL9D5XNbjL7ReUK85vjrWWtnxp9eZY2H570Pbm8NM6eF+nZBvlMFvr/6d1pNN2TRspo4ZOCZgt
C6DM8JLR7pHgj8HrP6RZ/3bwbnN6E1tSZSKPzdzkJsNfaCNTTeEFXWsMKixxoYIgRHVRfiVxbJmb
hacY+Xlg9YwzbKJIuSLDRdVCLkbbCqLycKW6HstKseJ+erkdn+mRHNSg8LJNd5z5ZhTISQEQ3F0s
HysXKwqmW+BaUWpahQCJ9CY2X2wCI3aP7tOuOqJyzyBF/PcH9uqWFphcfxC3cd/jOTlbVq8YI3rI
jV/IZF4YTjZDACQqZ5IsyrYJR3CEYDIHrC2CFYlR02Fk1wCifO+1iQuu0JIBSdLeBLCNtcfG1sD4
RDxtYIp0F93aEGqsZWOBxM+HLCI2sukyhui0m+BMzlAIeF8NiBnWvWcnts+K9YlEjY2qPcmWsHuK
Z93TCT1Km/zr4lJHGe5MNtZXT/8R/34sFPO5vAkBSpcajEYkmDCHpGMKyHn7jaAPVcfEMF53qJUd
1v9OCicEqSc6E9VYa31ygsZy6foOuqYM3x6Oj/ma9TMmVIiQTu5JK9LsmofErR8t4MSxTPZsUmPy
88RCTX7+EiTJRS+JKimH0E2MW0mAYUhZskb76Ngo8Vew8LIGShdpjv9EOL4xK9M7ITPE4mk2y/DN
E+2k96OoXXqSHb9sfuNqVOyBXivActEt/rVmVeJmTfiEGPXsypyeCcJ/iFnbxOHePYvFz6y5m5Cg
3PREiXU9vGU5JZM//kSWHwEqyz2/hb1/GNUJFeleEtqkq9NQxKkl1hvW+XxeAX9lAJ4HLTxBYT8W
aiYxyhqUQT8MogZi1stLtUmNdW9K6Ax1pFdO25dLr24dBkXy+Y/Yo81DmQmA0QPFGEj5uWsgO2yg
YOLJS5a0s66LsgvY9wVXmjT0ooiOQR20RLkySs4bFEsQlurLHoOvz4+5YwkhZSQWaB7J8oZosVQZ
ixizJ8ySE+v8KEMhhnrR6UQIs2W4va5184r+4S/i3EX4nyHy8zmab2GkXfV2vCqlroPa8xZ5fRwh
MGStIwCw8IfKE0FYwFqB1uBQkn58lPMl2glp6kWOhXgRDToEpQJMKQEqVZEn7U39VOwDY3h6751u
Na7EbRDDhfa8x9TnJ3wm1GlzEpd5l5J+1fVb+lk7MiT0oNnPLNiM+UTGhA5lU6RxCIR8xAGLhg9I
+13aY/nOyjuFrGTsfIJmQomyK6HQ6H0kEdnckvZAIMnH0IUV6moeC/dlvmNrQosyK1IqpjJ3gQ9Q
WS+tjTIXHubGwCoKjMmhBMS4K4bW/eG95wEWwBLTb6H18XcAx215RCEErQPYOM+0z4yXmvbkZUX2
F80Aaq25LY3A5l0suGHo3bwTPzlAypCoYKgtSea8XSUbrD34EtdyagRY2LfDDp0vpg/FYoqyKtfW
57hQBb3b9HRi6W+Lp8e3xPILaS9+jEXCFEg4+9RGkqsz3tHiqxk7pHoPnnh+TI4hE7Q/r2lKpok+
YWibWPwuM5QjM4PCcAnpoZQ27AehIYeGLjvj+ElGEWx0K9uHivFosghRRiJX9FpVCxDaYoPtMmSg
6bB+nTIMRSQKokYS1msFeKb18vFFsCzpbRPGxLNNBL3IagE/35r9yrqShefv46pcmmuWi06U4k/X
QkEkJenY8krfRyijQ6qMEMNpn61l5hZ2ObA2Ls5m6MRvEtRN+AtFyLUMJBx+LTwlhsA0LywmqNuo
R8z7pj68FrQ8b7ftW2SJAGz4ORiZi01s6IZCvohxQ/OO0jdTlLXWtLivxAEkhbcEa4Q3T/brymQ8
qPOxh4SlUICzBXAuPWfCj9qF74qW+H2pMZhb+GPol2kMzD9hDhDPEMN/mDUAE3qU+8D3YtqQUcfz
+J5gcEdcwW4yzo1FgvIRxKoLy07vyFUBTwBtZHvMSiyRbUS+DQ9rzKpGzHtj2O8j6qIOsGUai0yu
BykfCTxoa6ZGWBujR+BEiFf2drG0cO2/r06Y0QidbCtG6wOrgW1WNCfkKeEfFD/r2gvI74MDXJSv
gPGQzydhJgQo2V9cFK3jfYJMalw224u5dyKr/bE0jtwHOgGv7gnDV8kPVgpmPos5IUvJPw5bDYZR
uZ6v1mikP0IXfbZ1A6+Wwd+svEzoKPeRXaZfF1yqYXfe87OKW9OsYV/+ZMjk7EM+oUEFPaTFsFFL
8LK2fCAWof0FZW/59YNBhtzEH6Z2QoaIysSoYz9rdZHI3sHyGGJZy/HWw4iS1WlgMUSU6BElcqgT
SihX9YmagqGoAyZZU5uGE38GbiAvWaHVrVT0z6QEujdLkLVLqYwQvzWaQpXPWADetRS6VYDseX4x
sLmFoHxfHG73YR3UCLPZa5khIvOO398HK9BNW1nY1PXA42AtKykMAw1+mZEdTyfmuh2G1At0z1YB
LJZY97FucF10a1TOUtgOT10eGJIy611MGKKMRh8l/SIGKtg5SpwgC4y6S4wIML7dUuIMnl+Flqis
/eblx2J8akSn15aMD3gsqn/iWojNZcwicqtbzixe63CXAH9kUJEj9G21YMWt89XPCcOUNRlRMKx4
HecqhUuNyww+NltXeK+eW9HkJCMsjau7Ej6u69GWLy8KK86b9VAm5Ckjo/eqr/QSAJXTrzA2wqdV
wHrK5yPJCQnKxgTYxqvWEWQUc8WAeYrXeMoNLLFRV79E+2Qxh7JYLFHGJpazgFMTcoNW/ws7hkl6
vLeudmV4JsOwCSxalLnpAizN0ULQerbInofcxu4XK99t39rR1E5GvtxsCrt1lL1cAbwgtliJBwZ9
ujMrrBSAbNeQnsxqfu9sPEOP1YHF4C0hMbGnbVoWvR6TR+jlxV8tQxv22xGWKNyRFIeVe2tvpTie
aTFTHUTyHphXujnrCrDrMCeKYW2Lj+XVOLefgeEUni+ZgNb25PNjTucDj28xpVuztDhCh9H1Ri83
evuCvRjxRnEypMkYlB4/7AJdwylCGXtbiY0jftlgYgXtpvDeE4N03O5+5ViAbTG82/m80YQ5ysrk
uZIXUgg1z+1n6atZFYmxYs5yPXb4hFv2eCIriR7WrTTC4cME/OJdMq+rtMNe6Menx3ggbvZ0QuTa
aWMREe12jl+Pf3m+xWFySJThKNo+KQuyzqCyWtUaQjM+qpJb+XZXGsWzvkVTVOvlLBw8puBRNkQr
F3nWNTi2ywVOnuHCXKH3C4k91tAMQ6Poek4rVtdrTO4n/hWdxl/e4+NjmCK6fCNmSihyAy5m67uO
6qQMU8sQLrq3SlPjMpTIKaHvL0Zh/xWgbI8ZYEjWLdyYSJY8LPigyMGAv8T0R83YAsuIxgCAeu+Z
8l3bDWpPtONl269IN3azyUKnTkwASqLV9HAyTft1d3QLmWVwZiP2b8GmO6ywhkjQ5YYYnNWLdkCk
VPTWB2sWdj5kn1Ah4jc5P6noMP6VgkGgLPPOGwE4cAGqjPIJ9t2YzA5Ccl4P3ofbyzUhB+iQsA9j
cp6JVTWGKRg4R2SLUZhkutmsA6QsA78IMIe1gGVoK+PlJU9PhRf9H2lXstw4siS/CGbYl2tiJSlK
okhJlC6wUqmEldiIjfj68eTMa6Gy0Myxen3pQ5kpGIlIj8hYPF6mcB/z3nw8oGbbrDJBb5uOwlvj
nbchkh2NzyeiuP3qw3bv37+ULJVhpNBtKRcsWnqtt3VP7B1fDOfKsn1VxXiWzU7GW2xYb3XbfMzs
HvU7zHNdHJzcRnnk9rfy3kMsd62YKWJ+UiHSCJAxdgmmGQI78j55bVs8X8H2TFmamEpneqUGzSmx
Rvd+/6l9oqBG64T/5ZuIbZvSBkWc6hbWl6Gglbz02MrXOz1WiV3A8dYQs127oncbC68xyI3bdSVQ
nd2uLMnKKMwhU+lAHvKUk58tqJpAPcTxGhzQZYsxZafIqpBiqZLVkiQkZx6o/8v7Cl0k2NRiWio7
5VMnfV/IFpamgC3EKTzhKdu+2dj7tt4nnsPlX1wuW4DU8z/iGJTvjNLssOGdFhLoROEu2xzMlfoz
wapCywnWKQn2wY7jGv/lY30LZaK7rhIl60SXkkwPG2/lCfb0hGX2X1yEp4/vP43iWw6D8OfLqVd6
gZ7lBuScD6vQQcs4ZaRqsK0NPHpcgcvZnG+BNOaYWWELKssqDiGwQTsknX/DgCYl0KSRMvwK3ArG
6R2O6S8HMt9CGbAXMZPUKSZM8mUDkd52GLBr8zHcy44IOn17V294m0P/BfW/RTIhYC3WbTyI+IAg
mDkT8/GOUt2B5Iuj2bLL/EcM+1qMwag3NfTh8ZLfbS/25CFfVG4vCV0zzB0H5RjLVefZt7POgqLJ
qUCXg3nee3FQf2QZCb0fZedy9OJdOvapGGViW6h0RRXmhqKN5nkYPQ9WZI1eg/3zfbdSEBnw2nuW
g+nvs6Tqz9QTKilUzRJWcjKcEOun44SjFQ+52GeiEWL1tNFTKMGuVZkcVR+V3ZfB9HUP6XSH42V4
tsFgSGll0YDiG4B4g1G/5PW26V19/Q3oYN+GfahERaZdIco5ymts0caS0Q9KuTVi4iSxW4yX351W
6O3JQb/l5D7mPm//BO55MmBStWqVZCM0rO5O9x+FAww539293sEdBLy22sUnvmGY2HJpYtEpG+zX
WLMqV1WK/tAz+MuwScEDpQkywLdVWgywZlKYb5aPg3oaZHBkCq2da25duhqWgKWrtNqcWo45Ljaq
a7pi0G1H2LLGsvSDiaCO9QudlneAUf1HaYO+DPhv3f/SnUe0J0det4k8/f4zAuGp6XI+39J9m4tn
fE+h1SbqXBCPHaolOrPiX7fPcrGaNBfAmIcUJheQjaMCuNl6H94vfdUGtKEXpc0Cxvj5Ini3BS5m
1OcCGT8jGadCH06oB4KnaKO6VZA8BpuX20KWLGQug3Es49iqlphAxvHoOSP4qdKa82peTF/MRLBU
+lnbDKlCP8xmW+3T1/on+jOis/3JXYq85JfngugjbYa4fSf1ZkLpGjCmEK5D5xENQjm5ozFpoLuc
g6PmxOLVXBiNTGbCzLEblWSEsLOLcW2X5z0WHyqGomkg/pdQ32azJVLUSaCdFmmbg4GJbKklJojX
GuiyEyqC0QuOPkuGMJfH6NPLaOMeEshTEpK+5iTeFeBFvW1si1doLoTxiZHUDGMvQ0jjHTeI1jr3
vXhLXPntbJFk1WpI+g/Q7SsIRTv1ay4xxNWLsF9t/gOok5t9tSFqE10TJoBEhvzK9qP2CZ6Bkk8m
NwgkTosS9xsy8HseBA2FDagLYe7WAbe7fqDJuwu05KDfYohvqDJqy5JuKLLJPNkVWRKmeqDfD4od
pf8DwfSeXF55mHF9/v9xijNZzEW7YMDgFJ4h62VjEO+9ejSC9GFELc5pQNfm7EMXTYB7W/fAEwin
xs0jLx/s7AcwxpplmKAbJPwA5/geggcRL4wA0bDBi3mWLvn8UBl71aNTqZwqyNmA+6V6jfa378Pi
nZupwVhjmQljODb48zneSeKqc9yg4XI8L+Vy5jowRtjFZQkyDQlnhW6v9xVJ/N5WnbvXAtO0dkek
1cAJFBdTH3OJ9FRnl2yKyrIOS0ik6Yij5wnu2SP7PXcGiqcZ45DHRB1kbIihFE+Y97YgxV6rT7c/
0aL3mivDOGHVuIxSjrw1jWowsomF9CqRXznAuBh6zqUwbniopClCAwGkVOhOnmAOJ7vY+O7zOog8
HlTQ2/HH9UWMhqYp08SYECNMLwvMWWkKhLV0iYYrofAZABA5J0cN64YYNolohVaqipIKMbSf6Tg6
xr1K0F2O2txfHd+3Rmwi8TzmWmhOBtXI2xYOauGN/WiTGCH15/j/6MtfRtuZQAaAoljOZC2S6XgX
RsiOH4qjOjk6T794qi22rRszSQwEnXIxtbIMp4irhGxD/HgGq8GEFpLNo4jKNfA12YsbyP3UXd5F
5hgKm1cszepshrUOin0nfJz8u/06+NJWps37fNRf3LIUBqLAQG9lUw85m2FteRgJeJ12kr3T0LJ4
2yaXA5DZaTLQlCRydq4tnOZLhjw9Guy8EfOMlu37/j3u2tcuMO3bIrmmwqBUpbflWGcwFadxtGtj
3+gpjrwqXmRnzTvJRUic6ceglRLLkRm3uAhOT3kMlPvyKGhAeW6DN+9yMxiiTnpdpCYwXkTSoV8J
9/nm/PP+a0DusuZuyeF9NpUJbnpBqtLTiDOs35VXzH2pCmld8uz6FQL8FlQYgan6OyTaATU1N0O8
6Ka/D5Xt/a7GVE2kBtJfzi5Wikf33rbzlRPBzqlp9ya+7l54ncfLXmcmksGXEJSghYj1wbR1DKD5
9AbU/MIaiBfuh+TccZXBl/yEWdH6rOFoXUrvWrVEcNXX4PP2LVh6ms1QTFV/DwnQEimU4YB7Vyt+
0voC5ilX4qvVbm+LWYzX0K+NhWPY5KiJzPVGYGyak2yi89if7gP+aOjyYX3/feYuZ60o672Ov1+7
Dvij6bKMzrs4mEO9rcdygDtThLnHCUgo+tCCIDS52072FK2j7STaekea7Q6V/3vtMHLa9v8FqL6V
Y6600Td5KimQqYF8m4guFjmjCP3TJOu4Jp+fXFaBRZvQFZixKOHcTOYwVSxy7kNqeQ0i04/i4fSs
Ya6iRSq2fa7sCDTW/JFLqsMfnka3TBMd/ci9XQnSZqGpjLGE1gqxXxRkCuD/FogWxJItr8YGC3Iu
JPOCXW7L4l/5gJlY5jrHzdRbiZxOiFRxx6TUfn22g24TKFxg1uh9vaUhc5+VFrt45BSiHP29JIpX
OFg+4j1hSOL1Fwqsj+7r28WT7JA8r9drdJwe6dMGIQyqX5+f4HKz79/wltoBaDi+d9m+ZofAYECE
hH9mlvhlWyXQgGj3WKAIugxpxbk79O/cOgEmmuhE0KyJ9BtDtW25lRUSrezK/lIey43ucoQt+sGZ
UgziDGqv13IOpRB5HrH1CMmEewkHmNu89PQiKSJWtv1ju8x9Cae4N/ULFQUWHNM/KthJEWVueBdQ
Zp8gsEFu2xJ9wKA/Rv1pXIjFUhjv6DZ4j3PzU4tQO/s1LEIZcaTlIpbmHp33aaN0nmVf3X/8rEaE
O7F0DTVvfVQGnFrBaCVZgThapZ2c2Fs9reIHs7CRFUtSJwAohrYpBxVYKWDG+zXdOLV74UXEi6HA
t9ZsLlMclFjKEtgWPsHgvp+xISy8U3xM16O+Sfd4ff7dM2omkgbPM8iazql5yS/QPMyIV6/FlAiI
QXw3wbaOQHvruN0EnC9rMGAVhTHGbQQI3Kg+gg/phJrLWtwk2EAFvopPXjZpOV0wU5BBLDXFptCp
p/LQJp/uLw9BADJPDvpwgN9gwCerkrHUDAhBAfUEClGUabn5Zw70GgzwIFUvp10b0TXFG8/yNNF2
4cjA+8rjxOBBqcGgTifAdwpnaPOCeBQ7VUYSgYefDr1zju2aZr5x79jd2KfB6NHdG9LOgcFO7wzM
JQF1kLGV7kVQd59XXzuUckJbd7mRKQfHDQZhtLA7i0KD48ywrMNJdsoTnbvE+IldCOS/g3GDgZdU
1SNcbCqrIZvjVi5s8bNCiR0rTInm/N2b8Nvk2WRtVRStUWTUSb+f/ew52oKAcQ/6poEId7xsz3KY
9Y/bMBn8SIr4VA0lIGsLzPI+Crx4iw04TpN9sPnLCHmmGQMemMm9ZALYdWgTY/ww4UmNE+QNjvHs
32QgYxwt2SwjCsNOthsN1EXQIOkgX8DbPsGVxOBGN8im3DWwf4xYXdOM4D+6Q7Fgw8V5ejI3bprJ
oIeRRZmSqvGEghJ6Z0BNRUm4EbfwemZ4eGsy4CEXVS6kCmx9czxve1IEFQEfkcydZ17supgFLGyA
H6plUZx6nN3Fj0uCYCxxBdew7PCuaEl1caqG6OR8h2jpcxMn91Zv377V12a+W0fKIIhgWGWYXmAm
SPZgRFS3lQ02KedO4oJGbRXWdgiyY29AY6icuJFtBvCoEWIJ+t7hMyVxbYkBmU6ST5le49Zf1p5X
29YFq+LBrSysUCHBVsXbyi+nlL9vIrvBOJukqVRE2BMSlFssjFqB4Xn79GoS7C6zVp8cadRo2KM2
VazB0BUTe7ivD9pZlFJ3stZPRo5wUHHKrYJBQT9IHgr7M91+4pnDkbZ0V+bSGBOekMQrewvSMFVD
CiexXy+ITrgv1KW85FwME3FPedmjK+V0DRoEkoEPMrh88GpMi2Yxl8JYaREXSTFo1/gHDf4JONxA
To9qFrdAvtiAPZfEGOClTqWsD6FPg/JgO2HlG+babdroiPfDF94sFtaN8r7V0gtpJvT6o2aWkWtF
eIk1+q2OTi9Cv7uY8iTigfTJM0KeKMbVaeZUgGIFomhy9+hYSF8M5HxUT5D28pkf/zsrZCcODAnZ
i4Z+uNCP98pE9BPqurTakPL4Oxa7o+aHyDi8BizokXmGZhe/xgjZxsNksYnNF+h1jIhmOTW66G1x
Q8UbKwMtxuE16cvll1mMB+c/hPGHWSz3cUtvnrN12pZAOtaU478v5AyQgP184QSgi00wpmpaeN1p
OrrpmNsRnwQtEaozgmpMUMNa/8O0xPmW9Hf/iV/fYpirEVltJ5h9AfzCbBcG7kGX90zLObxojCOH
vQ2qNEmtSa8g3iHRLsK6ogRkhwQHd1uhRec7O7frh5xdOyNGQ0CkQCH4XY8yLY3BCB54ZPOoz0Fa
YMPL8S7Occ5FUtSeiaw07LEyc4hEYzOobN63indaa9tuJaISl8CvOrd1XOyKnQtkboXS94I5DFTH
/KEGjXKwu/gcEbzvRf99ptNwUae86yrodJzusppYuxTREu0bdT55W4SkZSf6jxGyYzi5qmei2MPW
X46ALEdHRwDojQIwL3C0otZ8w9qvk+szrTRTjHQ5qen70RHth9gua9IE6sFYf+2NN7oX9v+xGZan
HeNNBU3WweMEodPDC/Y50BRz6lSb7C47gFeF1/q4yBk1Nw4GOKK2TIpcotZ49Pp9GjoI87CyCzXh
18+vLy5x/3JI8v3tGAARzxEq0CrEUT6So4NYMzDs4cAFkMWYxFRkMKJbiLdExiAv59OoN6qJVDLY
y4ad5mprO5W93Oe+vxc1mkliHiSdnKmRCaVwgNprigEqDE8JK/AUcKBqqdiloQNWUrHoRTKxqvL3
OybHp6INWxXXWPUP1Yf1NLw1NdqGNtHHbbtfqiP+JokJEMZGF4TC1CBpc3zwPg7t65Pl/vpJ8NIH
iX1uD0TjRsYLdw0zb5IomZZOiyvMBwvFuKzLyJoOOnI1LwIp7XqwTZDpurXzvK+2lf9/s5yfPPBa
ivdQAwM5gGwoqohGwt8PNrlcTlKmliIA2QvXB7remrxdnPsf2ALC5fa7TjQxoPKbNAb+o6po8svY
idcUbYmVZLjhPyzvTD4iknpP4LHJrzsH334096aHkb/KBv9KsMFT6/ZnXnr66DIUl8FCIRn61Qxm
8Jb0WtUVQyyierbZym6tohCOqFqExODLWtFFTByJFEwY3X+TyHzkVrwk44jVHYf8EYVhwwDfKtLB
6Hm6vO4QV7/wEy0Lse5vEpnbeemFNJrCVKSlyK3ihAfKfIZ0C3e58VIk8Zskiuuz0yzy0wSS3wxW
1CM/+zBNjvz5GthdYB0+4QdlSjBoo1uU56XUBYehy5JsoToMiieY8O+Cm1JW8MzLYVAaGb0eRjzd
gU7Hxap7g8BDpjatjiIrg0mB2jffTHQFfOSvlm+noz1sAiy7ASW2Hb9UT/bpYe/0vLThUsv7b7+Q
+Qh9fBoarMTCL+zWKExgVcUW9jY1fuuCKxBHYxPbvDupRKO7Ns0PMDL2vL73Jfj87Ucw36fO1OwU
izgm0FlrBMO7qEl4Jkm54RY97z+MfPY9GAeeppFVNlYBbfHq7vfy2+ngPn/VH7zn/VKl6zeNGNc9
TBNCuxgadWvHCawWxOOo1oa77UYjCokx2Fh52dbCVAEiWh8rnLfYUwKDEF6MLLC5VeOlR89vv4fx
7XIGT6z39DM7zof6Nn3oDnhYwHbZkh4jjzRntAktTgJn6c03l8o2vQjnUD7nEpW62V7uk51cgxYw
dh7VlR/djUgTYDNX7F4IFkegfe+8+Yycy6b74EHbItB8f3W2+yU1oni0TPyMC4qIyIL4TRB6I7as
Wli9xoFRGrDfsDCWcW+IytzS81qEf8Z1D1OnfwqQmOAOui1j2kwp5uUgd7HaCN1VkIe0eK4QKUJa
fLQFjHNgoMOGclHB3TV2PaxbCjKQloGMSSz7CgqW5OJm69Kegoh8PHhxRTS03tznOSkdBKmVv1+P
vn0Pzia7S0CHRRGWPupRsjft7PVvile/WRsDZdW5nKxYx50Dnh5RvcKMF3br8f0WB0SuoD/zJkaa
RWCZwMmHu4tUkVMYETP8OjlR6sXljyEk0eQIKcE6DWt9Ud85BrYQ0/6mJQNhZWWpvRji/JGMEm0h
8dRPNUGX6FR6vHvD8V4qA2IYOMwLyaCf2qGLQ90I0/p39DnXBbHPg0z6u/+wK0XRRcuUZM1gG5+E
TujOg4FTzS+eRfLhXg9/iBvDcP/m/GZymPMzRinE6UHOi+eEKUGWRETvMLVLjqBFJJgJYk5vUMbB
is8NPT3q4LN1573F8Aa3xSx11yI8/D43BtmRMWy1MISYzm4d73KvbEKQO96Rnyt4loIE7faauci3
3GTJoiV+S2ZHbVPVjPq+g+QRa9Fef4Ve9JmSabRzABB3DdvipZsJYx4CnQ4uDMmicCe7ZzuB3woB
M1ietOdW8xfep/MTvUYrs/udV32M9SrQSyHbjYRGds19a3xeAoN3egx+a0aoaWoFKcIDoqs3TEOj
3wXtF/Zt+1hKaf2mDYvXVgMGWGrvumE78q/QAZ+2WmFKuVsJTvBJW12Sh92OI3XR5c4+F4PFplzU
+ZDQM+zt/MG86zz52N471fOX4HzGPnd99VIJ4jc1mRDyZJ6kpjIgEKQEknPedh3Zf3UfwCru2nFp
ERdnyjEQcj4XonnSqCwspXqvibeKSA6utz03P7hEwPibWgyIiFOKIYQTRFVO69Etp0ltY7DYIrqd
ucLTKdlMdrP7mp6DfeF/GbR1iOMFqIQbuHy1r9ltwJah2LKo/dB3aGnrP194HWhLj/y5ktd/n4kw
wcJxqluI6OzrBmC8toUJo+1fAfgz7U8e1c1y6IS8k4mXtShJJnMlTpkmnAfMqhz0dVORYVv+yran
559xsG4zZ9894M27oQVNzkkutcTq8kwucylGo0ulqoXc+G5zbA5ISClrJDLsPZoIORdwIWXzmyjm
OojR2CRnAaIykh+ke5T795+cK76IyDNtmFuQhVFTmSZEVM72oX81XIzK7YPc5+ULl5+oM0HMHTBr
Mdc69YLIoAmQmDyR7AtVIczt0R5C2W1MIj01budkB9etMIPuCbsBz3zyzOtpXroKiqSLhgKbwW4i
JsuXGLEYavpEk1FVZis1cXhB0GLeR5FlvMYk/E9lqfTPWRadxdakt817Cns3RFNv49tfuwFNKBgB
5nzDpaBrLo45WkUr08ulhLiMOO/vE3nwwT6dk/vngNsxtPgEnctiAhXhIsCJn6lqeANvjw8HD3TX
fhioYDhB8pwbfy1+re+jZB+fORK/ppb/71Hq9nhCMISX9iHyRxcUq5+7mJdLub7tWKicaci+M3Ml
nPA2MHC/E6J8ZNNakNwEu9rX5mbt+hjv+0XuQnK/JpRlSNfXOwepvE/9CbRoPyKwkzicr7sEAvPf
Q0OQGa7KZiPUEj1x8eQ2543vP8Xg7/35Zl/QCvllt7L3V0O8+lwmE9YIFyXV8jPOYHM8xkgSk9f7
tRyE95zwiacaA+GmIpyaOocY3P5OwmqrZNy18o9IsMXGt4y72yfJs12Wsd9Q9ChChx1u/iEidBGa
a6X2yvcJWsDx1Cvs9BcwvOby9CxFGoqMhhRJoslgnTnNHrVI7A0J8VgRwKxMjiCdw7RjOZKxtlGa
4RnMUkw6F8ec6qmHdzqfIQ5BVH83pnYa2LsQY2yr2+e5fDW/1WIcYWiUZX+mhmk87dGgiInR239/
0dPOFWHcnxzmCQi3BCjijLId7yVfP67VD+y9D6IH7nDXYow9F8e4wqiV9dSkUIOluLnjVGpw8SLb
vXhv9Wrdvgfc8fElpkVcs+8TZID7lA4mRiSgIArVhYP1P9hBRCkj/Ue6O8Cm1fGBmG5HdJd3tkvP
o7loBscvchbJZh5Lh5eLD3eM5Y3ZQHSe6XNMhG1Tb0rzrJQVjrTdDw7IKdBgwIGQxZfzTBGDKjqD
x/o8VJcJa14QwFCqShCc23SY8sm8A3kEdvP92GNV8yf32y3V/Offju1OV/rkMpZmhAN0OlfAl0PW
zueF7UvF49+kMNBRTLLW9AUs5MV5z1OCPc3Ro0ieRYLeicih27F44S39i3+6v39ski0TjuZYKY2F
8+waIpFwNZ1orwYqCKi5fnE+3mLJQMHeDNRVVHTWsFQ96dTo9aidpEN3sR3xWaL1qvvy0TY9Hn3f
UrepPhfFgEnftnKvW7lEXZojRqsEQ5Nu97C+SC631WwRgWdqMUhiynmL/RkFbOPoZG4TKLYD3jLO
42Ax6psJYcBDH8ZBPncQ4pg1EX/qwf70ygFg6in+sIWZCAYkerWa8qzB5xlgC0HkHs6kts2V8S7Z
61bnUr8sW/u3PBYu6kqUm8HEN0I9TdlIQfVYneyqrlzBcuLTZpzcfiCNZ2UOiPXlCpObSuqW3eNt
ta/h+Q21WUgpCuzMUJA0PWzOLkbdqx6oQiemu4i8hD5mHEjx8fSEYrKTehropfRDcsQM2Wrt1iu9
JN0KUT63J2cRsGdnw4SB+qmoOu2SSofKJNkQTJONVNOFfOknjlvn3RSDwRyr1nBVBHyFQnZiC2Ol
QbwL1s/ruiJc7j1qQbeOmolVtLwzTskFR03zItvtKgXZWU/8u7u39ZrL0rjUwzfHAHYwJhGmE1K5
kLYdE4Jdl6mtHsNXHoXcYmZC0QwFuQlwW+jsunO9i1qlS0tcGzu6V5zaD1fKUxGMTypdutvgUYt6
GeonymdG9OfbxrvsD2fCmTubpL0eqkUtIYoBvfH2QbcfEO0+tchtNe5o0+p84KhPf+U2vsWyJBtV
LtUttmFJB60KiuDeHiNb3aCtgi4X+asC8OyArxXLmc8fQ6lVQgkHjEaWbe+VBOu3rN5B/n/DJT9b
tFBdRZIJ/Hho2mHOU1NAPhFeGuo3PNnVbTx4n34SrBNb779AlHr76y07xG9p7DEmclh1p8tZQnKJ
FuWi9fhBR1SzykEfAUfWogOZyWIiJ+tkVZOmQLPtNo0cfXBVGU20tffcvu8zrIXxeR5rOS8yk8hg
WNqEhTY10E4hvVfI9t0a9Lbu6MoWijfO57S/rSHn0ykMkKVNFZaTMkgHb/CLQPX2Ime7NvdzMfCV
nLJJyAdIaATn8tiCXzbDBp3Vhjc1uIzJs5Nj3lpFnKpKV+DkHKTpEhdFYoxBolueT46+GLLPJDFx
UnsGd4F2HiUkk44OfakeJHKon0t7Zd75P2w7ewj2ubtH9Mnrs1nGzZloNmzqtCGThxZKbt63797h
UhNsUiR2HsREpL36u4AHW7w7wARRU3aqQrWFtjhXTbLFmiTPxYZO/+8vLdmn6+6j/LhtlYuFB7BC
/AdR2O3ysWTESmVBpujjhY72tMFNtlZjC759rta5zU+iLcaj3xLZJFqnDIURazDTF5D3xDb65Se/
Xp0/TN6z8nql/vDnM0kMpqTNf85TK8FKgQqHR9H5pX9DV9K28Kwn7enX0wFbJbvnMRBiNAiVK31A
9Yr3vqVmeuuHMFAjl63ajBK1JbA6NA+5V4DS73j9qJTiFL0cnK/KuTcsf4kRNU2Zp7ihLTr3vfd2
ZZEz0vabAZGGt9Y/UKXjSFx8qc3OmgGfvOkSSxk7elOlByy4vlxb0NTD1HBf2QrvOBn8kc+xJZoT
ZNVu49GlEMfi7mKb4GYuCYboJB8kbm+j6776KiiFMFuDhbgo/ViOs+EdNM+YGYDSZFXX4wjXp7ij
NvZxtvWHBheW+2KkOt0yIQaOJLTAn0ILOoPIXvVBmwjWtfS1go8sXPu/tVcGiNpQkgrFgLA0t7cb
76PW7KryzXsHXampnfwNw7Y+AyGVCWtKyt2oizDXDaJDvOsSYtnwkEGIbNNtO72GuzfOkd2QWZ0v
qlYm1KO8OOU6fjinmPparR4Kp7YFjbS+jSBxk9vxFoyb+faT2xV73bBx6xcwqBSdwlTXuwvctLfd
YOvL9uFsfyQkW68oKbybB+uKyN7b8547dcYJQTQGhqLTaBZ9BBjaOujHPb/yHNgSzcr8O17/fRYK
h72E1a1Sj+/Ye1v0qile5ZXPg+VaLjqn8GrbDx+Fbff+Gi2g/s/efnx6PPkdOlKfY3D4gKHDn3zx
4b53sfE8t4OXcfBHzoN6MbOKNaw6fQ2hkZ/tCkrOrSHUF5EilRBggDlfjc45c7TEE3IyrKyXdYN1
65sdL7+0WJOeC2au8NjHVitFV8HiTiNFQjDwcdyKF5AvrLs3sd5itJ6XklyMCudSmbtcR7kl1SAb
OiAzeHzYnp6yyJZO6KZTOVdrMSycS2Ju8SlpdTAlUUkW+txVu2jtHme5Vlxpa7zdvseLfaAzYWyn
EHi1O7XMIGyDEaSo9rL3+EE/nGKnW9mlAZ9TuwFWgp2ce/desdeFG+Bi6wbh+T1aoGVv8/x3MLdZ
jPHwLhuqdBM7wlN+IXa1pixGt/VdfEnP5TB3V4qKejxZE/TFGNnDQ20/YeuVb9guWcO30fns1OaV
jpfwYi6TebJ0bdnH9QTdxs7+8FIUA9CwveZypPNM9NqIM4ONWs3+z0Q37V7x30A5uDNtnqemAcit
D8UEDad0inR8LByg9bDdZpjFRsdubNG21k9+zZJ+jlvSmLgg7ctaj0NICxuC6fr1uvd/VOsdx/qW
wrz5B2IQxUr6tmgjSTrI2Up4Qj16iu1Q4E18Lw0I6XMxDIRonSX3hUlt7wWtSQ9oTVo9kcdXF9RK
YBTa8Amped+KQZJplNJzmtNvtWkdRwPxwzP6qx9qL9bQf8vNqizFrjP92CaMcchzTIBDHFiULK/Y
YEQC+2bQHHH7Di+WEHUdU0+6psqSxsYe0qTFkgIGw0M5BQZN46b29DHEzvMaJfwUsQc3g7MUKc8l
MujUSqUQl5KCqHHToIlYQMMCHpPIhO12AqegvWiLM+VYgKriqesGaiQ4RbWwNRziy+0DXMSjmQgG
jxq9F7BtQJYOQkfqrfYKxp3OTrDw9q882UwQtc8ZIBWTmKdJD10G28kfS7tpCJ2j3XBZ2Zai+vn3
YUCpjWKjDxN8n00fEkTZ63tsd84ednvKHsStBC3a+UwtBpQERWjTUVDhq4yf1ZuEhRAnyclEB8kT
Lm8iz/IYaIrjvlWNqzlsvPeHidQwB1SQQW/AfT3w1GLgqRZLCwQHOMTKAUvR5JS+8SysARO8AiG9
LX+A+uz8GFgSQRBdmq1GM4bb/iA9rWXnmXre21a+mHmaGYXO9ISVVdKYSQExSCir/nH7/v6wwhgG
Vp3euahIPtub2L8tkodMLANknwlFL2awDDBAbhs8ZWU3brz0flOlBI+h//IgdQYrBrPpFEuEuJej
QNQVugvQsXFbJQ4csW0usVGPrZRCRJyS4ZeIrgm7l3kWsewZUTE26Ey1oVkMIkUXLJLJwPiLF1Xo
wzeuvNWvx8T24RhBvmRjISk/f7YYcc5kMuCEDY5qG0c6bjHGv977u8u9AIp/Xux3Dbr+NPZv1Rho
GttRjuszFYPRTdD6TaTysFwbuarQ5jXXUDC4JYsBplMz9OYJr4cDyPilp5CsuY++ZXP41oaBo0Ru
NCmuDQp9eJsct7W7HWOQ+ipb9Xh6qPyvgB/FLIP7t0wGl7DjqAF/PbRCuvHYyKSNieHmP6KK7JGv
5vjGZbz9FsZg0yS3etzmUJAK2yar27dpMU2s/2N0ushg0tgNaZop0MXwPtBK/fS0KgKaDUffX4n9
bjZH3GL4PBPHxC2VqQ7hpEGcgGjiOLjVPt80L+BycTiCliDdQHGUkiOraN5k7EIc4iK/oBsDY7xO
+PZ4cpDYx9wiR8qSh5pLYSxhxBRBduogBaUEC0l9lbiKi314HG0WewrnchgjSPN6UC415Fz3yIBs
5LBCPyzmfX/8wCJ1XjPoYnPqTBzrqDJ5Ag3/CeLAveN4EeKJg/dgkA49LNvLDs0KBnmgowzk6fx2
eaw08uhe7hosTcVIcFBsd/Ur+I5uH/VikmX+mxjLOWEldB2f6Qcdne0BE/YE62DRNAREBhnpp3XH
uXfqEnbNBTK+TBuNTEGNXUb0IfvZhajviA5OX6gwDO72gSTbp9LOvcPq6Ql0+qOdviDHp9lgaD9Z
aGR1JdctyL2N2hmPpW8JEeY/jPFNlTYKclPih700aAOx+HyDS/g2F8A4okvRld1Y0aP2tmc7F4ni
/y+zofTG80aL6Y+5LMYb9dZYnEV6T9G0isFBZEAKZ3UA4a349jN91Um5qjBu/1KHvBY03inSf589
BdR2GLWe2riCnfPWfe7ettfFbORcMQaA5FMeny/Xr7Q5vsdY/vxkuHew1hSb5rlpiSUvaBiWJVvY
Rgf2AOYUjVYSLyNClkPTrcHnJHst/WhmdmcanCB2MaKci2LOrRe79lJgJOawAcfg+3vhgNXGtfyT
g8llDrzytGKOENTD8agVECX6L9sP9ZB5HFxdbNWZK8Pg96S1GDvPIaHa9y4mCyihBMcOll3E96dh
oNuiBP1GBBEOxQ0sbF2hQYffA7v4uJipwna1jVOlKqnVU3v2vMv2ED/8Ij9phxNmVr8uQZD6vM/z
L5D8j2psB9sEDqBRnDp4pePWA+cisNB/RIhMB/d4GY/F+s5cPwaOQ9ns9VGCfiDGOJS7iETrPEZz
PUEt0Me6RXtf1eQLxOfCI+1m/uTY4mIucy6fQV065ZNOMuRffHQsABTRrIpXAM/3UnNgI+a5GAZ7
Da01wqmFuWDu5UyibUvrJRyb/BfQ/f5wDFzkJtgm0hq6IA2Crdkk60AqmZKT51R+a6+/MEa3+0qw
HYBzF5aiv7lyDHZUiNWbroRcmAsw3nzrA/Hj/METwztDBjcu43+gd+OYu6NFtt2PNlBbdKWl+Gpg
HvZp9wxHt6XX21w3BkpO0hjncgLdsPRgi2V/JYl/8BTjnR+DJboeZlVFnWVJ8kcVFZDr4BrPOpYD
n3+sg6Vr1pom60wFJgg717zVR7bG1MB0h3DPsnG946f7td1t1I28wYwE5xQ5GrL0zXqhCUB8QMrG
kzbR2rJrL/E2oFrkyFn2/t86MmiCUrHcSRNOcoNK5tiSQaBNFA5yWaDQ/Di1qIbz9zEuTmLMbIQl
cp6sURStDtpR1jT0Hl2JCrH7DOMYPx/9uzc3dq/DGGfuQ4VzJdgxVrHSLihN03MdJ8dbobUQrBt7
4ZH294OxmluN531HBmGyYboYpYLzRWsG9scqAfawn210+b/RXQ2Rh84u7KC+/VF5/oiles5lo0J2
A0r+D2vftRu3Em35RQSYw2sxdZTUalFq6YWQZJs5Z379XdRg7FaJtws4Mz4wYBzD2qy0814Ls8GA
gYStffrtAjLnYGMkn7Wlq9J0gdcVSRYQ0aoy5UAaccb5ybLE4+wgRYRuA1JZL4q7wwrRdksYq1vb
0mt5P7a01eV0CYCAhLdD8rAhT2gNtyaJKOYd7+xMDCoaaIRh5XDWvDBMP2uiIi3OpSJ8X6eYlmE/
gdMZl9bp3jQ0qJesZ792O69FUK9RiatIkBoBt9Oy7j8G58xQzqvO0bUA2njPRiAqKQQg57UEGWjL
QPyM+ScbMyfgM2LIW9Og1+Koq8EVfdVyEbZMr0kfoNf8N0PAao/rtQTqMnRKOGL8AxJQNUbl7oNk
iwcEEMHbl44ph7LYgCPr/a6HHET2FyBnhuaTq53g+gC/gCFq+WTa87leEmW1w2hKkeb6WpIFxZg6
ggvUPDwlVkZtNTS7lkSZ6q6uQvDKzotyQreg0ACiXW4XzR+SHZB9LTba/ZpzcC2RMty61hc1kio4
rorIT3Do2BaN8UzpnE3RlmGiDBDRLQ168B3hjSNj/YIeidOf59tnxbjfdFUhLysp1qIRGzjZYeTo
ApsQel3b/dU6dCWh4LKmyHyckdLafP2cxK42kpAz68isBKBJaqklWuX4dHthDEVEFxeKejLyYdlE
oHXEgKXabUwWm8NqLu/qLtB2I80xjYx3tWQ8LhfVlAFTCVV0sKOnO7AyM2/7ainjWh6lKuQuSfR+
UUbWRbjwfwpSb+/RqZq58mDOGC/a7AqBeFVITudfzKfGOkZKfyjNLM/DtAi3BnA3LYiNLL2x5spd
r4/WG2M1pSKPm4LRieaxMRdatezhbgMqWXQ5M24+SyGqlO7oJ38S03C5IZfjCGhG50m3Hl0yut4v
hjuzmpy4XhilNJoyB2uthFcGdHdp03wqr79u3/ZVf/RKAp0zmHtQJoBbGos5wu5Km4hgOPj8uEye
oG0BnXvueQDZ6p5V2WWoejpxkCvjPAsxNjFyT8xmSJZ6p2dmBalPKr7DT3+2lM99uEW+GtXI/klW
zDQF3B3SPMyq2v/iDf7VV/Q4W5j6usIFXzYFeTFQmgAI9iOwX4HZ8m6bzZZlmRkqmB6glQA9Pmrx
4tHUD9HDmYUnzdJS9BBbImh1ikad5Z4X8C8SO9s05EiigEgBkXvgxXcJnADWa2buI6UwyiQZJUBC
LFcSLNfzJrQW4u53kA1vTujc+X98zjThE9+PmTqXeAHwb46OYD1V4BtWwBS+har6xVJVDBtNczz5
yqBUsfj13hTn+Bb+Ck7JQ/JUbKGr/j88BEqBlKoYZNW4iLPgJF6Oz7x7MZxYMIOC+I8oiEVgnbyt
UliPj04eaLU/AyL2Sxsj8+LcP7ryk2vvdl8DekykN4Z5odMFlR5JU65hhQOaai7Ho48yc2FvjNg+
sfgvGK6BTsUoVda2syx9nZ3/UByQHmDVdVYr81fqmE4P9HqBloMlDAJaPIJlIKq/orZ1RrmAZVtW
s6nXoqgIJcmqcpJzPDP0dAGYDLE50rcBSFAf9AMhh1fwpICtB1w9CzEQC0qIpVxo8id0E4eBKGCh
AIRwUqveuK5po0MKEczSWcEIYr6Qk29EFnReoFfiXkkmiOtMJKqRGgdD9EgwYvngkpdD/g6/6zy9
nNNTuSDzMyfOVkEcrjeb8lDSTFNHTYP8hOTowJEtPyJ/EAQw1slyGHTKNwHqTMRx0qI7UVvP7BC9
9qz0NPOOUjplUjkNLEvLHUWIMW8k10PniMU04izXhOZzEpDqjIQKcmrnguYRxJ1PKSrRvvW4bYls
ERRXTdvcJJzJSkawrotBJTx6YI7OiQTRl6UPx/nYggQNVmHcLMyy7njyHVclIzhTDuYdBh9Is+cO
v9KBsDI+X2O41/cWpL2KANIDydBkUdbpYa+0irJibP3ZU+7njvi+re9mZH7P6aHfzBeucptnfata
wj7TTfXYHGPZHUdLU4gfuHoDgDogedjPwHFSAI/dbW5retqWfX2cqmm6pEqaLij0ZStGXkujnvf8
Sq3Noa9KsxASlZRlyBFx9EuSzB0IkEausm9L/gHgsIgG3pmkAYBfFOWvbM9V6daYqyQfhIH30AIm
nmb9cWxE8j59aLsa7PaCE8nm+Gd0h9KUMIZ4FwFjizGSSzuwX1+gobwrA7ROBfv295yYLFZ1kkQa
76VKOlhzn01ErATNLP0+3DJWu6hi+hZIvK5i0ci/YerguyxeqbpwbAreWxQ1Wj8uHZhYLyXZle5t
ST+MwrKqa0lUpNh0umBIfMZ7GemBrZ4gVbb8qbNHK9io7jL6wZsVkSwn6skuJw+KC7Dm7mmy/tz+
ktUTvv4San+jVMvVVsGXwPlcPgKuIGJkMpuNddjFGPhgqU7autNLp1R02QZVC/isL4EtWsmsvicY
HFvW14MrDwBa1kAYi1y7RNeLpF5Q3ASiFHQ42CVD/mHcubvAQrEWRJUMQXQJml4cpbOjQeu6sVoE
9WDS2peOvMX8TH9kOe8/jMMiCEgUBmavRANTWFSaVYmzUu/Be+IVJIjMt7C265f5MQFaErAJJxJ2
1q/49+3FrakhFYhnUAOqiA4I6uDS2C/Euhl5z1E4U3jkgKB3EmfGUbGEUCelij1eYQohKeZtxwOY
1nqTB2S3dXstP5ILy/5dL4Y6qFTjmhFjdrxXyU7xkr7KW/05Nk4hmq0qdBjui4JokZnGdqvboUbk
/3JRVA3WRtIkQ0Fp47uqGQqjlrJpEDykyVufJDKpZDKljn5Bc3IiMTTbmmLTVV0TodQEXjEoxaZW
la4Pvjx5XCFsi2YvZLxze0N/eBHLhl6LoBZUaWqmzJw0efMZfNLPyfubI6ADo973ZP4CKzGOcofZ
iSXzduID1hDZj7oDLZ/SY0XC6boWY4m6p9Q2fO23p8guXN2K3GTYqZAM5YKEBBjsbAUzuLeXz9pg
6m3wwjhkqa5MXpmOd7pabDquSRkylhXQ1ul6h6mn0ZR4lkOtTZ4YOGGDXC2/1cvKafzq6fZiVgXp
y9i1YGi8RI8SK3WoyLMUz54QerFEjPZPMTuyzLiTP0hUlxMzZFB6Sih4CZJKnViURmNW6P7kPUsE
dkAAk+qlvliXe+BTjCjVCkC5GV4jsM+DBR3lif3Zax5MlspeMw3XX0GdXJVoGXjCucnTylOoHDl1
P7BycGv7eS2COrg0ErIqQ+zsyXxBEm0ypWEidXeYRcm8fXI/4p+vPVVkTAirsqqg2/i7WmkjSSzG
PJq9eKtcso2wr1Ff/8i2WUlSmUQft8Wtus3GP3F0VlOpBj1MEmxejzjP3KMfHC2jDtoKCxNzlQeM
Otreq3//8gmHzbbfz4hxDcZl/RGKUUumM5xDFgWZPIezJ07HSutJWJ543QqKmQydQJTmPQKcXxKx
dnrlUEGKAPMLdYrmBroIxItakCSCPnvZnfocVKbgdDut3hdOPG99EiKpyw2gPQXt9xQwFMGPpiIs
WRVkHme8UAzINKiQlqapGlcd7/XB+yiei/QlamW8UyLP7xghdufhIWySXZjI5zbqtzHnu5WeE+3S
KaTB7KkebSogzrfvVVhYSvBHmWfCMxgx1hQy3ARAeQOWWVMEnrqK86ymIHobZ08GhY4Ah3oPuzB+
jg7ilRS+SlFb+V1gLgVOdiv/2q24lv7191eBy4SJTqnJp9kbm133OIBjW3vhOWeUTlFj4fWxUIZ/
NK0tZwLjqmIkcYkiNUqb5YXe972gzp4/kkmLgZdl2H7k21NyxyMlLodHHdjCYEERbRHIAbcf4o9W
0S/pgmAsHqEi4zp+f/exykdd2HKz1+0AcTc6VjG5Kbe0wJqgpxpIYd8WuHq60pVASm3OUz6PuhLw
3lgppESiuh3Moi+InljjR5eARDY16zwmZf8ZBG5Z3nHCPSdZKuIb1R1ktwY5RUfk0UB3CuNpLqIp
O6lKErC6eU1QBU2iPBG1yLmWy1p8mkDe9JSo703CGNRcFSFjWglnDiJyhRJRt35s1D0eIKihDORm
DG98Tj3GFq+4wgC3+yeEOtMkDbtWFSFEAf+XCOL2aJe5UKzAaXRmpzzkW+XgDKoZiAsURetCBVTn
cMfv82PksHIQ6/fb4EEqIIkw2LSalYSyFwOwzniBJn/GXWSLzbYewHaQ/pH9J3VwYu53FzmaMJCc
2UO2RDP0kULfiQa8EiC80yUSrcjHWJor3htGjozdJSKoOpm8SpJ0140zQWoA+M+CU4Qz4crnNH64
fRZr4QKAeQAyrwqqqmHS5fv76tI50/MQZ+HH5069lOVJdbtnPTDD0JGf5LM0Ymqh4c2pcZuQzLnV
dvcSx1L8i8qkt0HhETJoALWWgF33/SugBEo1SlXeE1Ui8Q/Vc21Y0bYJLbm26ml3e83LHf4pDPkm
SZZkUf9KYVxpUE1HQXlIA8ET9IREeEeSTLqGEQetWVG8079CKCMxVZU4xj2EGI07qs8xYEkx1dFf
bi9l1RpciaENZtJXjShzHO7PpJma8dr2z1m8D8OTrhzTESCkBWHNJa9unyiDY1CCCy3RMIPFqAlc
OoeCJ4m2cdcH29tL+sI2/3E8/34+vaQ2qXpQYhaiJwWBOpGGl6MTz2ul6AS8muYoH875RPI4n98F
cAmeORX5TxL0AMGwYoSKI5GNHpZJDqLIcIapTO1Y8UfAtxiIv+28S4zDKBUNLFgsND3x2w4RzSzA
lye8XuUSKf12Du1s4JJfY5Z2b6Gh4vGP9QyLgJQSGh70MdPf22maNZIHUwLyrWYQcldQ+qE1SwQZ
BZk5BMJmXmbKPd/DN7EzKZWfCyHXZWsSeKkhmRK1hQtM6NCJ1VlJia9U3KUeQPbl3N7T9WtytadU
Orrpi8zIOpyZ1TZIP2ibzM2QlZrNaUFPvC1sLWBGkvHvBfkKj67eF7+MmXF9LHj1QbBQFeqtdDs7
0Ub/7Yhmez8/YtrxbjroDm+F++4pJumR8QV0q9TiNFx/waJ1r76g4+VJVarlivIPOmdzPOmbe0U6
VKldzg8Bb4/lRs91K60dvroAytbq1dySwa8WOknb27n+YKSsCfs1q3f9UVSqIiwUsSpUaIS0saF4
+NlM/ReRVJvbi1+z4NdiKAs+NS1q0SXEBBOJpYMW2r3hSsg0ZQ3jpa5664qoy3DN0LTA0wPOxqz2
4IvGQStE6c0IWd199NxvOxcEU8Btqg78QQYgorhJd/Fp+CjNtFoyzswk6HJ7f2qMf99B7WxShnnB
+5ngZb3VPrSlNe71Qz6jP1mvX27v7qo/qsDxx/2C6y/TCSc+TMduKnLB4ydbdYN0I/SoWVjGKbjs
/M/mvpzN7Mw40lUX5Voodab+XGXTpBaCF27hlTUkV5ctrgPSWPp979Wlkyb27YWu2i9J1yRNMHT8
pnw0MQh9RW9LAVkvcVfkVtfYYshw7ldfxJUMyvcIgrLJSgEyOMnkT2pu87lXWIVOponh1q7aLE1V
YK0Qrwk0uArOLFfQESJ4eur66Yei7vmC4VWsujA6SKPlJV3I0xvWFjMY+BAuekVhVylBWSkODqVK
+Adl3EYsRguWNGrrpjDoUqmAtBow3xoR7/0lDZIAv6X8D0GHcrWu5RCvdCk/t+Bf6CFJT60WLnD4
UMV233/E1X+4DSr8b7jDQEzgVWpJYj0FYQu3yYv+AIDJUduICPFrwY9EUP+LPbyWRS2qQGZsyLta
9OZ7Hs6EERFO+JQGzTQKs7ivdyUrq7J2Aa8FLud5tYtqFynaZEBggr6nON9IyiX9ffvFrl2JKxF0
ygoQTGjF8yGiM+XMng9v/T5/1gUrZOQ/VrXRtSDKmSiHsZ+UAIKUat5ygW6G87MvAu7+fcaZVcHd
KJ+7c4UOiTFSt7cXuerJXAunIgV9LII+LXLRC43d7Fs4vAbEwsiCg+w1KhlvmrlUypHwjbFpehFL
bWonbc0i3QblA9fsykNUPM48uCdbJ+o2TcnQvqtmBlUUcPCAa4KXv3ysq/siN3KViWkjellozkt2
x9I1K5A3dXk/oolBybdjG9h6aaUoATjzYDG2eTGZtEkFfDIvSipCGHCkfr+vYlNwPt4oEnGgkm7P
eWlO1mgqtlTshNjl1UMjb0fZMh6MiBE4rWXPAen5TzT1VDhxqtsWAaunfDrJRnHmLZ5nfeDIbKWO
w5l+blaAGTf9rXaSN0VI0p24F5dZSpFwLufKh9nsQqQNbm/JmkH891mAVP2+I7HSYDZ6+SzUDQjS
ryeNsedr7xfQ7YasyTLi8K+WkqsjD7iqHP2hFjxQWExuGVpDScbQDJ6QdGU4yD/QGBcHWZd4DVwm
iPkVmml3KpQ2DeQRvqglfPjWHQY2UUECeIvPsB5ri4LxQHXOkHVV+/qQq0WNU50mwSAIHjpPhqTf
+EYBhqTGHvrEqmsMPLUPaakwhK7VkFUduyihMsYLOp00LH2N76dSR/C9WWDv7ozJbh6UZx893XZy
3hfs4Yw1FxSpa8C2oOqJig/lLvWS1M8TkAq9hOzrw3FwUw349BiMkx9vX8NVzYDDUwwesSyv0Bm6
aqyTMKx8wYumt4H7zWnbIfilNtvcLt06NsXQ4nm7rs3oNR72lcAw0qvneSWdWicnN5PhF4t0dd8V
rvxeBS+Jvq2DewVZYZ4hbS3C0AQFaSGMjCH7S8OBj1GDv5oi0ZvcZDbFqTQNUs0XKbcFvwNqNfJE
dn3Mk0322VT2WU7tAgmzotwoW4GzxuBPHqDRY369fQYryhEtO4puQEmBm5Hm3WtmgOYVujB5BqL4
uYocI2WVXdde6DcZlJ3rpqxXxRwyuEZ2Bi5zZE4+qI03dJuxBgvCceSssNbNshicorrHTDRj75lf
QNm+vJ7EDj1sk1dMdtT0bj0jUm9ke4R3JnD71g/2fSWRwm9JM4yObGTbqmH0SK3utCAiE42GAsQi
1HXTBbkZu5GfvEnq30ZfM7k4Zhzmj9kW6ELgzv6TQfmdulaUWjVjpyd3cuNDuA23jf0GijP8h8nP
hQsl2Mr3KnndnTvCygCv1RsgXhWX5oWvd03ZlU4RxnREgR3jmB+AyTE5M3PbTWK6KOx7sLsgVmvA
fw7U09u3eMWgXQum63xTiz4NkF1NXje7jXqnde9DfklVRuTFkkI5i3oxF0Nf4xa1WZSZRtU9NJm+
mWOk3PiOBdb5v2wm5mgFAx0hBp16KsP/u5kLOTmgcHOncSOgkz0S7OYrqBu3lQOONdZ469o1ReCH
riQD5luni9PxyCtTr6AmJ6i7JHgUVRbo5Jeio/wxxER/JdDOvSCNcY2sFoqyZFjQ7FW3Ryvf/RMu
Z0riZ+NoHEezJZ8ZmkzBuEFyS7THLTpeUVb5/UK4XesqpmAiu25yEgGNwe279IMzd3lE199HHTOX
tkqQA39zabZDfhFZv9SJncItjv6Dv80AenfnxXbi1G7mpDbSt+ZAOLCCwOm4/SVrjQLfvoRSnJk+
GGh7mGcP/YayKUUE8DLFcb6bYue2pNXLdr1mSkGqWi00lYE6cIYlL7j0OZasb0OrJ2jKeQ1QozzD
Sxz2ucvCQPvRX0zv93Ijr/yqBNokM9Qv2W8gqUDYhQ7HcLug8VUEhz6Sh8/OKe2etJvfh5eFCuCM
VK+ZHgOr2TO7hFaNBQo4grAU7hd4xu/fI8uNJPnhPGEv6qci2RQn3RrqO1k6Z4JgRU7egQtsMrXt
7TNYCwdBdfRP7hJ3X+1Driqd3qaQK4IbUrg0v32DmJnDbFlfySh/k0MZoj4apCFIICchrcPvLGXG
9BJmKhjLWdOWmiqgOxx1SMRd1HJ6X4rESh14iFE+7++fKheN43xszc9FDjvA5rVdfS7XEqmFzQHq
PALGVb2qfMiVFs165pAinbhVwMgaHg3lzmd1Da0eGjw6tKOLsmyg7Pj90DheVit5RCskaACQ+nuL
EjfYGirBNJjOCqTXDu5aFhXIRsgL62IyIWzrQAI96FZhavPRspWeIekH6PzyJDWsSAR5rizAW/m+
Kj2cfKMaBPRY87rZuZV2MPAKhV0GkL1HIIoTp3HMP/lRDwjAY/bS07N892xYRQNVyIih1wIgfAuC
PJnXNQPpyO/fEjfznAugMPeO8SU4aaawM1s3xA36g8fPuLQ/SAj/z8L/CaN0/6Cl/hDUy3HuZ+fj
zXnr3MHVdw6u7uOjYfZARXl4+m2/2O+V+VK7owfyhtQ2rODMjjd/zI4tH4OF84KB6E9R6B6JYdST
1OBQC2h7Od9PSWbVRqrjzGfVbtBZv1PELrSMeSzueQ4zbIY/afskV4vnSM35rYLSnBvzs3bXF1GK
f1YOrjTL2n2DXyTqAoOhwVatiK6LaOmQFAV+C/XkuTkKy5nzl7wCYGI1nmCk2uetGFDm1snYnooP
IGGBjHnbEd1kdbssL412K3QDbQ+o4KDbg262rvJSD4cCGfhmtmfhAzDJE+dgZl2ZGM4mSxBlH/Q4
k0IfyX6v17w3uSvNqD+V2NBSYAhadeevl0TtZ6xKBZaENIqWE+uyTJ52KP3a9WuoYygTORUFUwkP
+h5zWhz5xUIhX315Bi8iNkfd5OdxZnVvBGkG8WUdmKl2VKTfcpyQLopMmfvjc7XJc6bcV6g4EnBo
CYGdyPPTbTOyeqeQHxBECVVrNM9SSr3NSz/Vk1bw8sBN9jMx3l8ax20DDKvZdvB6t9udtFdoHaFk
+IHCigEzlreHAjYPdUh7wnrGSdpco3mw2y04n3YDbOAJ+w2mDwxMP3SE4e6tHbeBpAvSLsumA0Dt
u6YbEz2Vo2W/91JIQFT+Uv/JMeMBKGyCUkhuGla1z01p+7zZ3N5k4+fTMZCkQ6CB9jYDQzXfBYMM
WNKlWuS9fHCM/K0KPtvhAEg3cNloUmz1Iqs+sqyEeqvfBFJPSBFzRR+RaPPiT6E4akJtqTqr2W/l
mSLQBgeBjNBahUL6vqhM5Dm1ACEMKqnHqbdnM5qtvL2/vXNrPUffpFDXU1aLpgwjSJkb8EbeR6dk
w9sSET5FA3PhlrqBTdxkwzNf2ozrsvY8l0wCUnQaxr5gJr4vMFJDOTJA5+DpYNgJ9LMhHIrMzhIb
jSXV2Fk1V5Hxt6aSiTPTxmMy6v3cYCgHAZ1eaLCF16pQhxiVspD1wAxD76h40j6XVozEdgXtjr9g
oHODLoTG9u354faO/5iIN5AuvBZLnessh1yuA0jUy+uTOgWWmKOp7mg4+rCpe6JHKSk1x1hmSrPw
XXnkkedQLPnQP4PAuKoZ3slPHYGPEUWBx/pRSP8xohwMTYJYVoT7t41IuGcVbZaX9/2hfP/51B4j
hS4NaTdjsVxLVG0rR6GJ1KKpzPu8PssqZ/LN0YitatoW87HtWXfs50P9Lp/abCQhxj5b1idOpHgZ
HxrlyQcPNMiV/Pf5PVHvtcHUfhWAJUL/6u2DXnGtv8umnlapTb1UKVh7mpqoWfVNSbjiYXypmk2N
PmlbblilhMWB/rHb8uJ2GRgwVejhqU5sp0SpkGuXkjZFtyao6DSidSkGKLVBlc+JL/Lnrol6q+rn
WTGHPFQkktaJqhK54tFa2GfAKHFGDOLv5wzghGQKh/EjAebLe8Fn869CC6rMvr1Rq+/w6qupsGCe
ohQ4uOgQqmUwdjbqRkLfdhLulbExY50F5LtyIzC0sPTtLr2e4Hj5rnUEoS31AsNSXqS8yNVWj5+y
zrm9oJ/myJCRl8fQCTq1YXepS9+l+iDlU7/0wABdrUnNqWq2XJhYWvkspdaQZmZRsFIgyw+lzl7G
zDkMMHxHtElRu6gZHZAIZRlNIkkdu2GWvoPHjGN4dCs+BZJqImoqIkaZdf4r/riO8Qc5C/woFD21
QXt/umtqEsnHLhTRJOs7fQ/2kKaeLb1zouxSp26XnbK8AoHOJ6u3aqX4gk+RJMD1LWOCmCL6fpBB
k3Rq0mei5x9LwHxUlmJvo125byxbJ7Ody0R6un2uKyVoiFw6vjG1BKNBpwS4UJ86XkGpbjotiA5o
3DNlS7gbzTvQ0v0H/w1ZaAxkowLJCzIO9vsCETRpWjSkaCJIYYnQxlj+4t9FMzMjUxeIH5LuouJ/
Pg4vsctY6NoNRtCGJmBBxNwgvbcRYAF8Ds6HFwI3C7UeEm38bbvX7oC+mO9be/e7AhlI6SF03N4W
vaLCoAr+Sv6ynlcXDGOZWRqIpeQJfWJypcsPJBvQumnPqeWHDM2zEqGi6noljXJBOHEeCo7DOvk/
pVWBdX0b7DIT06D+fW3LGA/zkUBsXfBaV6x62upTupZNJUdbfZYzP4Hs8gGApZ2bW8FewsydyYe2
yQ2k22N/zezlP6R8vi+a8pZbePBdokGwVlrJu2ym98p4UEz+CQ5GGjMcjDUriLySpEHjLsNiGvVM
8xbJNd0Y0aEy7sfe7A3yK1Cc0rDQGz2E73PDaolZU/BXAmnEGnEWjDnse5hdNPBPZBQXhA71gBF3
ZTcc3v0XkCVLW1b0zpJK3SQkuse2GiF1zA58bjad26n/aWWAjVARzhkKcknfFQI3iF2bxBL6bcTn
lpO3kjBb4M4hiuhVEtG5bcbrb0L+p/GdVHTEeMP5m6FhmIAV1aDw8Jr1xYoKAn2eaZgUJR/lkjeY
4zb96LYLLBsLKmNN015LoQ+xLMYU84eQIh8zMDWMVucKb9Wl2KKMz0rgr8StsPcIXJcxd30Zs/u+
r1MLM5OqX0uyMgBLwyU3x0f96XP41D89kRgC8N3F43yPgd/QkUoiP+asaG9F7337hsVJutJ7YzMr
SaHgGxKM3xhmFD1IO78gw0dYMA5wJe76vlzqGkXACte6Zblg+1J/uQFAc4i0+1PYxqZhFaNWngUm
SNA0tWztko79viyunvx4XGQdFfsX85as/3QEU6q6NCp+tSxcbVonqkFhSIXk1U7+JJpOtnmM3Mbi
Hbt4xTWxbpsmYVGMlIuFxfwTt3zOlbg60XQ04i5nRGqn+TMshLgwh/x9dzh3mz5mBRCLBfghT176
udE/w6Nh9rs8RReqMsk7yfMzcGPteskW9WP8EZ0A4ULkh75+5OdDkxesda7eRTBzY6xSR2vFF5PK
1Tq7GMm0IRlEz7qIuxmhSmzehWT0hjMSR0xooJUmsyVHBSsg8/glyItneyWu1ZNuCtsSjSWZXfJW
Yph+F1kpn2KGMbGDVLdyP8UeHMoyIkMJIHbpJGhwwMLB7idPSPfhvEsL0WyKTYsmkPKQiJYWngfB
lGtTfZNChJcW3/9KUUdJWa7S2mYJqDIYS5kbWW7q4YYluqYHpRO9Z2sWSb/ZJiZQ8KEcEeFVmD59
FPdWoyFfDECd2/dxBd8FG3clmnrI8VApSRbA5kwn8YRin9Va/qkHqa8SEemFr237Fbk3U47I66t7
1x/BoMoabF9V1AgEgO4lYW4OocH3wxsDDHUZIsy7RGJkcQrTFxZW9bN1Gv5DLL/EHH9FUTut+hH6
hGeIerasi7yrAOMEeLgjDwdts5EZ3S7S6rkiyWeg6ROTcHQsjeybFtQJTKtyad75Z20/Wv2TdJfY
T5rpHgRAyIQkPNXe+Sx5Xk2I/ZJvDgT53PMpYPGaLJtIKwKgJPz9FuqgtXGSconT0Y6NQVNAMjmK
jOOWWRmLtSWDbQaj9uid4zFo/P0se6XSkkmfJa9VHmODZLkb2CNcw9yOEu/23V3zvBdmm7+yKMMw
caPoTwUP1W1hOMY4y2BYjTzOnhwAuOlkt9uA+sNkSF3LvX2TSmnUHtWOJh5EyVtKABMRDv5O3fVP
RLUe7AMYr0TnfZ7NcKOYza/bC14zVcCzQVZABRQLWmq/723kt/ncJSoiDd3s+4AM53h4vS1i7ZZI
X6OrIlpflK+A+UqP1nMkRGKDxaUTmnKNmkjdIc52IcOjX5kpW8IWgGkgL71kmajbKLaBrmUcljJg
nGx6Dl4wOvzQAJCh3xDgln/igiIk/uzJb87+kBoSTq7A2E11bTuvv4GKKhpFDgMh0iWvUMCcS8Sk
SRU3l2bjxajCymuTYnoKBEX7rfqG2llF52NaXOZC7TgGM2YBjapvM7sdplzAhEi1gO6Do1wjapnw
H2ImozGn6FFUIlXFNYopBVyI5x77OeZuhRhENXyg5J+pKmepo/qZZtdc9zFj5ORuCruyJ0M9d6/o
x++2szB2lZUZnOJpYqM+FWWePohF3SNl0YplZeYTsJxMKVelwG7Q0RTgz+H0GhdajVypUJYbTs7g
mLWagYbzMNaPiSKlmzLVgKZaqsEvUUHN1+zAgWGmeZsDZRXkajs9F7ltWuYaoNeFUuvNUky7HOPy
KT/YeY0xTAIoAbRO52H9zqdDzRN1GDrfxKBu8pFhqxqCvATf/xev5t/R/WAoHKIeg50ark/8VOlo
clbOxgS4tYJw23Dv20bgBKFz+2WsurzXMmlto6vNlKPk6oUH1QzP97EVnARXAC5EaqeuwniIKzU/
vBBUkDFAjdf+Y2JAH9LciHMft9MOD1bvgMZ8U6ExqSAX5R4IaO9FacqVpaamyRUuC/BwfbUqcpuo
qSzwHdTjUOTIn9Qxkz25t3ruNBen5FnGoBDIkbe4UxqYxKzm2I13E6s3bvnJtKGS/kmmLUhQiFk5
K5HsGRexBISrVLticSh6t+kfGO7AqgaAbyGhtQChKN3igZnQrA7GXEbAfTGm4/8w92U7kutYkr9S
qHfd1r4MugsYLb6Gx76/CLFKJCVRpEiJ0tePeVZ1d6ZnTMb02+ACiZvwdKcW8vDQjh0zPYI08E31
4utI99MYJ5lp288uCWyMIVcHKMg/QzOozq8/ylV1NmZpsdvcfG6i7X387fn3y5sDZdKHTwfoqD/C
30+h3PIWa3aqxb/bEwzz58VwTJN+e0c//fZJxqYBHUfe8bfnu2J3V4MA+Off/zIlPPI9//PiT/K0
KDA0THoMENNNua5BLHzkI0p6Psp5UZ8u3hXXYZrws0l9k7T9yDb/dG8nW5OIWkxAgaF5cTg8X6zA
1konAb7PUZH/TGzPz+EPkt9ENK2+U2v9Mhv/+bZPVp2paE+r2vaPbQeH+fMZ55HUL9AgtL1u9uv+
8+GpvT3fHb3UrjbAEPJvnvpxLv7h1k9ZqZbT295Ecevjo3MGvw3vAdqqUTZf3CiwH9f0m1n0ZZDB
gQ15P46nINmfPGqz8MFxCELqD++jOWuDXBXz7Q46O+/ld3qOX2WmPw928mwTM9FqmQPACH7BdlHW
XG+cp28e4HEPOH2AmLKIKLCHBrZ/si66kVWq1I0PqGLV7+0VBMrfv9WE/hJrwpEeeEXgQGXEPs1A
sS5gbosISWRWfq5eRdqV2Bdek/3F9mmEGVcs8/PMY+ndeMfymz/f41cZIoh+Rw9dVKFxBXgEP4WV
JtKtB5s4/46Gr2J+mflta73MbvHnUb4gxCKv/2mYk3u0PK9rwsFD9Ho8Rs06Gy8pGFMifb2FH8E/
DRPPrKs4nc4ylYUM4pVkNadWnuTQ7tKoOPz5gr6cPeCGgDXqgFFxuh/2tStsd478O/vZumimdai3
3IU3WBN+U9v/eqDQQ/89jo14vb8+38gVTsLjOrhTeRyuvFe73HRdMbJNn3z++Za8r7AoyDpEwdEd
FB3OJ+cJq6qsvm0xFC+GIkqtm2W1eFmzfT76ZPU3aNr9qI7gVJM6V80n1JXZLaQ020t0JZMc0n53
f76er6oZqDdDBynyAPRBV/bXWy9bK3GqGlMLtpjZD2d6lPUz+dDs27NgV4eZzr5bse5XO9nPY55s
z3FQ1pZqMCYSDaAfkN86CuqamxWmWbp+g9GAElmxOUqwXuX339zwVy8ATUegr4DtBPrsSbgYlH9U
OkC8tW76Jll5zWNcX3uQCTJdAd0zavosFmukXxZm93cg/Jd77M+jn+yxPhkX7sfz8dYPcIxIHiIb
rb9pTLNPqN9tvrnX42Q6DY3ICsIjTxj4+ClCt8SlcSwS+nct2mHUVqwrmXV1lDM6oi88zg3NVf32
50G/3Mt/HvSYI/0UrDSBLW2P9BY5+/1jCf/FCEZfQ7r9mC4vLx/42ZmXHQXRs/vvwsUX0wqaAeAH
IH+HztqpVRETtKTh0AZ37idESibAvDm0aoy1/vMNfpHj/TLMyYrhftUwZXoEi2Dp1wuN8UwtQrO5
RAXiz0N9hbaA2o1MFjKCENc9PbJXIeuDZRTBHbDI9KiYejR2zWQKz0DwWb9ZGr9lItjcMBrWhX0k
Ov2guf/04thii6kJqumui5sqrzVuTE+1/maX+V1T+jhMZINQjuo/AvvJApyAxAeyisc7c8HOndzb
tAfA4h+Q61qTLDg8qMLPhzwZr765vR9S9b+shpOBT9ZeQALaQdFmuqvC81LurRu19dotqVdgtY7q
JXLf2xnGauEZmm74itWr1+Sl8YsWx/PkyR2GVOXttcjJQdzNesvIA/QpGjdrzuq1LNNhRHfGkA9I
m4vqll/wJhvPkjuHPsRtVudtlcrmwvTrQGQDgRzYpr8JxaV0VCrRoGaldNO9CGigDMmqcnHO9Tc9
2nx3BCRQetY6+eTmbcZQo0w7MPyCuJg80FFclbJzc+zeP4ighXNsg2K7sh6gZgJcwC/qg/9Kh29b
248b4p8e5XFD/WmqJCVBMRpuancBGvrvB5F5CnLIZw7E/HAx0VVgFUNdxNd/Xg6/bdM/XiBqUg4K
4Yl3ap4Zs3oeYT4/3Tmr+iICVlVW6XdSdt+NcRK9Ro7ivuwxxt5fo/ut37vfrenfgvLJXZzMf2P6
ORYVlhnE6vPuQoGqcM8wRVKxL1/+/MB+59qcjHUy5adZdMHoHMdK0SwY8I3XFMHVeZn2qQNL12nv
ZDdJ+0274pePEBQYnIGRvEHJ/tfJ0c6hGJTNMKga9EqXTZPODjMFn7ayBePIKHPf1fZ3ilW/U2KP
N4tiBnqdEcbApToZl9M26ka8Okqf7QX9ai66Yc474hz5xAOM2KE4adbhO3HP+g/7QsY5bAVSX1/+
+aH/hqWcXMbJMwdvcu7sjk7Han+3slAGl7jlsiCo54iLNvJWfx7vR7X0t8X4032fLEYa8MU3Cs/b
FytVp0ECxwBCt9LP1RsP0miBgQCH5FsWXsakaLcs2vA352Oc8hpH7MJ+d8Ai5A9/vqpv38bJ0W+o
ieYRaY5Tjzcbpq8DJ6tfq/42yVqe+lv9OJEzhkfSpUOYM2tP5m/Cxe8ne7yJCOoMSPVg3IHi6q8T
onPbQbd9MN0N4Z6EwIgvu8vEyxSs9/qnoOxgJRJ0abMVAbwV0DJC0+TaIQ/GW80xInth0PwSAMuF
pQhde9Mh9LfBtzybr0LpcR88ClgiCT9F/2dUx3y3C3GRMg131OAFhledvw3VujLrhuxY8Dwkl4F3
880L+mq7hwTCUSnDi+B3fPKCPJwqBytUBu4dZw65HhaTLQby04JcUu/ZhDYkfXbSXTklLSyCi0ue
pf6G+Xp6FECTI/wJYvTqOTh84Xh7MneZVUZDoNFk9eivHzFDYprGTzhYrvm6XROdgak2b9gKbSCH
8hrMqjw8HK2Sgx///fmBHMPDT8vot0s5eR4WKGVg8y/2nQ1au8emlNnnIHOX7Tf3fHoGOB3IOYmP
HiQYRmZhIAmFQ+K8m/IyFn0KbbsikMFKtVm797SCWM7zrLtvosVJdPpt8BMooSLL6PPBtu8Uv+Uv
ZXuz2DsyboiTO2oVWt/UnE62gt9GO07+n/IEx7ZiZc14vQzFnPCWTBNsc3TeyouWfdfb8e1zPVnu
ZZPYhgdow+y2dlENK2FvOp0ZCO5QtHV73SYozLfyGj/e1um0Ad8CwgpOCK2UHwf+n2+RyDla4Cl7
1Aoc4zXsWVYUctpwiwD70nn9TuHmy7s8ShohVMB4BzTPXx+phl2joaDi31G/CJosUBu6TbyNmC+R
RNbN55Cs4RiYOuXbn5fHad7+411ie7UBG0KNBvzdXwdemIhoOaP9zNN1eQ8X82kN72M0DHWVm3pt
PT/PZGzvrdijW8eO5k1rzWjDa/hTu8hP5rTTeoh8ftWAC3excBe8JTt46Wf6nRvdVwsZhXB0Mnlu
6CenXGfT2jVvSlwoGVYau2HtrHnuxV325wdyCpf9eCDHTAMMkvDIlToG2J/e/DiWw4RyBgRBZY46
UUYvodJ52V6FBX2f1goy91YRFGfRimyD9ZS3W3slUCqDuOkVy5Pt0VO5XZGV9V2CeQKI/nZdpzOE
O27pebiuyP0I22YzrtRACgNYp6qeownHGK/Lgn+O+m9v5n9VH/zynzN++Me/4+9vvJ8lgZDcyV//
8b/1oORLQ166v6Vafrzov/HPv92oF0UGRd6Gfz/+2H99+R+//hW/9a+x8hf18stfik4RNV/pDzlf
fwy6UT+uAld1/Jf/rx/+7ePHr9zO/cd//P2N604df60ivPv7vz7avv/H352jePS//fz7//rw/KXF
985J9SEJkvB//th/fePjZVD4sv8XfLicIwqNwwlYicj8po/jJy4+gFQUzvDYbROQfxAHOy5VjS95
fwHfRLXRQbMhtLGOSczA9fEj/y8XBptQyEEGA5YjEoS//+eV/fI+/vv9/K3T7SUnnRr+4+9ozcJ8
/O9IheY+D3gXam4YD+sP7X6/ztcIUmg+1RA5HCnpzXq2DYVus8vtZLs09hyf9xH0J1IzElYftIoU
Jopq5LClFTqCM9mHXZgZN5S3ke4glN+zqZouEh7UVWoFRLjgEWlhx7teOR14KDAMcxvIKLjM9nJn
6BcccVrbIivmRpJuotmnQdbblIcHvxsm6GNX3EJuRmwdpC32DSflIZ5UNhqKyo+xHDTwh57jGxxm
OAP3emDewQ9q63kByhWkQk82TjlQCTz4Q1I9M0oQ+r3WncesC9E5m/LWLyd0BzMQclgMxfKNb6ka
KTqb2iWjpUsJ/Dcg356jEKsEmAPRpFJFauGtvDHkYQEt/R4LW7Bw3vid3zwmEXPP/drnTqGqprqQ
i0peaicOHnml4ve+dBOZDXMAB6taDiNLZ62d8LF0MeRD5QgFUzh/Mu0BfsZJu4OoVzPCntAto1yD
mh1v/aab+Y230FDlS79MbsGiJRmyqI9iZO9jjY4CCgmHe84Hz7kJeK2XQ0BhIZKEZWzwDi3QCaCu
rMG2E6UY0Idd2s3WpZB9SPvQZXs39EBl55AgeuyqEk0gIkFP85COpivveU1HyCclVg3r2bKWXlqF
gnqFIIN4lXPHQVwQcfRWh11ZZwDs/fupDdSTTZQVFA7AsrVGfiOyuu/it6Hk8HagE5kGqCHBKT2z
nZb7aRfDZiyN40ruaRCARu9ghwlWkoawRGE+OWrdzOEIrWjUQqLMOLisdTCEZkyl0MNGoR/gvR4t
ApHpiZC9Uw71tYXI9Ani4p0iVc/SeoB/FeQGY/RHNTQmN3riHcEDYmLVNI6BrssiYf4QwnvlAVYp
zIH1ko1jejQHwbX2RwqiINV2lZG6Wfp0bMLESiHbOECN2bTm0YAMYmdG6O7NVciZs9hTDtTTwmC5
Ek0Y4NpQe2tXrseRIjTduLAMQiDyo3bb8q2c2u7i2C77SuyFNquh4gbtBJHoxjwcy4DhTzI9x1j5
Ij0aK8t1aZe6T8kMMm2qDdS8fSvoL0Yv0BUYMBKoNht5rHJbltgI41rA+KR2CeU7V0kPveO2y0lW
BYM3pXY5zVAAJIuzPEJwrnxrJyg0rPuWu90+iHWFpjIcp4Yb7Pd+nUdlQiB/rVx26dDAvUZqwM4c
awGeUUtmvwsUrJZVRUBoADZG40caVOGVClXyyKMIraJj70RkyxtP8W2N3qoL0XAbRcnGLX0suYhC
qEzF1Yc7zHCECqSIbXw4LajPinhu08DjoM+UxjR3U13VCUJZveg7ypvqSdPj+0kaSuCbpcC3yMMZ
HBmIaTaug/qR4VCX9WKBIOVU4pCgt/7OdjFaUUZ0vl/myasvxnaQIeZhqNm1NL4scw+tvehCjBfI
4ri1QEXKDQNVVDI0wFXoJOdMCwDEuWc1LRYUHBnttCM+OhqSsq2GlGlAJnCF0F6f+53Ttnk/0tpe
ka6C1GfF2fHuEmLx3PL5CD2aZiSHwXI9P+XAPljqLHFf5rH0ynA1R9b4ZNkREixfuDqdJqsfU0u4
1ZQrQ7wlbXQ8A6PUlTJo4hzCi2boptchVnLfg0/VpFUSdEAQ5970+QAvmWtMWOMUc9k2SVr5Ppi6
ZBZhk5MAfVV5jwXXpZ63wM+j9DXSiDmM6VREEdwmL8rarreSHf09FhjgXBMBPlNqykWvOlcgJgsf
ryCeG2AibSWG9lAuYcf3qm1om4qZVjiFYw+C1e0CC7tVXLYqKcDS6p5JLDApNAFxJFMiia6H0irh
7NCHdZhDN8mxMa0NeSIEVieZHDqY/ABQJ7coFShQi0tobpat6wwFq+IAiZAPfXowjhfbTrFnaKhF
CjeI06M1SIVF2lgibypOhpRTt70nQ112eaTswEkF/pgz29j9vUt4YmVSM0y+kdhdDR5XGzzVqmY4
sPKS5DKkUMEXTl8DcINxw7tJiC2O/Cz6hDJYaHdbfxqCabovwxYLOg1r6bxPqu3O9bIQlrrOEm2D
gbXjuiQu+6RIuc8DE6LIYZHlqdGufKstxMJs5jx8dwZtlSn4mfa94TSZU2+Q/NOvgnptlojvG2dZ
nonj6kNSOgKM7JJ7SdoLKnkuREMYFMi5cz2rxXkIA9Ai4IzDWZJO+PZjKTxYIcBfBlaCxFo+maXG
HRpNwMmUxFfrqaGLzuoxSi58tyWQTgcNIUhH6Qrw7uAmhJasenS2gY4wZ/TEQoRGLBqcsfU0elgo
Y3jLKstmGZNlBM0TVFTEyqdVr3PfyAl2f2D7HepG1G+DsVicGtF7fhY0zRxfVd7ioGEX1AbvfFCq
rzLw+KYZtkK0a9EK4rOReC8ssRXwfrMoR+8nGHOby2VpA9Onbjjp+KxK0MB2FlYQ38fOYpayuw0b
olg+xdTHHGCRKTeaWRINbknV2s52toLGvpIz+nezyJdNm6P2kXQ5SKP9IeYibvadqkMJII46b+AJ
TtO7M8+VOMMppbFyROAWkalJQJ6fJ1Z6x2/OULafa++1aiw6ZZ49t0OJUOSXKhealGW+GGWX20HP
un4IF3QVFYM1dPRWzSMaC5qS2iDxkKkKSRoiyjvgecx4MIlyZ7z2ZRjLZ3SdDl5hT10CCVjNIeKX
jkkzAhPloklEt5JBMNofgiGMpTjWufZ6Dqk1LfkIHgF0rIO49eOzhKhy/lSJsdn5gAAhV8prY3kg
rOLyUNqM4qyTMGcJiha5hYFPq93Zzaqeeh3tKzRGVZm/VLw6c0e/qV65tOBcUitj4zXRAI5UxC9x
oW6ty2ljSu17MIAzlee/a6N0s6vYOLPLCO37SyaRTlvrbhDK3pX9DLKmPWPubhphiRCIwMIaFCoW
7mXeEhLnfrAXl6wrHG0bwF0kMHfxSLs47YJgghg/dYWInhKIrz6aEtTndRvr8tPWMONdd4yGM6IE
m920LW0bHrgLJnOuxhbgTSzGSG069GjPWzxzprPZHlFPDiUV6oIi8KD9gbr6w0IafYihy/gcdbMd
rZx4ZmTlyGFw1148QnZ16kjnZkvklEvGg7AK8mWJSIyHNvLzPh4sr5i1Y8P3Nwyq6szCjUF1x/Kc
GYZLLrw8ZB+JV8QEolfBOMSY6o6N1vLKm8b4QkUay9yJIYVe+Eg7BLI1XXnY312hizCM7U+IWTBk
8AnpkH+zRXhFqF3h4uRfszKHoiuMQcg8qmaNBAFotwgM1luZBIh6PfbNOz8hCf7X88Ut95FNr/Qc
qSCT0+SjG7d0TFj0EaHXvZzrz84NKcuaMdTQhDP+vFd92Yp0QEqtct5FPgQe5XCE9KHylaQyacN4
59QVHrGEJ/YDGFVRn+mwYnamPEnbrAs0gOZRMLu+9LSs9LYLODFIb2fN9/CxQffzXIPWni2TBWHx
BHI+UcY6sLLSUWvWHaAYGwLpaGLh7lnC5wYPT1qwhdDRSDLKncnKLRtvIY3qkAWFz5e4zhh+rMlt
LeoyU75kQ0r7GZAUxBtmaNrReprRN59Mb6O1NMiih5p/VD1pEhAROkFf+6b3Z5mLCsacxTyQfsmX
0Bn4kgkejbEGvVmFEuj+qLQBlB9EvTOucOxIgiaPggoE47QzngWXltlTbsZYF0UXMWJ+ifYgReV5
JFtDH6JgMiAQd9KjTp9JJP/+LVJP6iFBkH2rln8iJ/8jrOBA3iQf+Kf6FQb4FWD4x0X/0d0o+fGh
Di/96b/8BU74/wQ/AAb0f4cPfuAjJ/ABvvAv9CD6C8rXwK0AEqBHMwQO8E/wIPkLnGR4a4HEcdTG
BPfgv8ADP/kLJS9kN4DvUU8Pj2Dgf4IH4V9eFNswLT8S/Ww4df5PwINj68yv6AFUzGH6ANNPqCVD
2+Y31RVaEeybi6GZDe2XHQorWdLMhZmQF1R1tPIisUvksLa9tdfbG2J81PHNM1a1zka3CbPG6erb
JJg1vLCgqXA3UV5YQuDQb9Kpvp3dGge0OlgjVcuSFnuCQ4IwSxh6xxrXrAi5HWYPXfu+2o7OWEjf
S0MO5MGBXn5cwTElidFO8KiGgJ95yauUeje7COQ1jAWRPLDcH0jOK5aTaMfqC1cnWxOOTQqQ4tAh
vipmrgcXdvI+Ighq/cmcNRCGFu1Cs8ZeLvwQW4dHyYOLwJhNBuoQEWxx5GGCnYhcrLxldGc385Nx
ABlQOKAj7VsJC2SqDgDDUD6Os7VxGSp0huqCBGUuq2feoc9i2jn9s1JIxEj8GDIkwRC78p50944m
Nazgh9HSbj4z19tECQyjB5ehZjbspIbkYNNiu5vuNPPf4HMJt/eE3fFl584wt00Y5GmYOmuO1U/a
AbfwzD5h1iYauwxksJX2WbWbXLlkCa03/gQiVLmb6s7co888G+Jb5HKRkLjPAHp8rZMZbi4krWHK
5LR6zY5tFTSqrwQNV7K2N1CuWgsXndTmuR7hmNwA9brnfSxuwUPSB7vk90rhACTVM7gtBeoQj9D1
SBtbPLl+v0P7B2L7DUUzfTsQ6P1VEwy/alXlYeXD20nyDfoFiyh5XWLrwIZlrxoz5ji9FMMyQZbO
j3M2e9sRkAi6Fci91EMmprZdkIvKwo75JRpb7yefitcFaNFH3D+U2GYCM79IBtJFGV/i6Hgp3Qk+
O1cA31OrRO7TlHnimSpvW2A/bQ/0Ko3a5czFCWqQ/i1qkMM97FHu5gYx3rRduyEcWqkgJHUQcwEm
pbmzNp6ToVKZo0adBd1dEIHC4RzI0ly5Yb8PS2vM2oVnKvazmibnJc40ODPmgyablgZXfQIohuOR
ziJlbOc3LrS7QfJI4JjI2+2x1TSsDn24LcMj5mWndu1vDE6SlaVT6bZ3MSZ3EL3T6qhisoez7cXQ
QiYCJ9E42AeuXs3jCCQIcn7JcOvWyQ1p3pZqX830zu33+Keg6TBdIEkDDvG8tK/JcBX6dOfBTtzw
tU76vHagnMv2Cc7YRnNcvzPvJ0u9OmWU2kaYzK+vIGWTlrAkpEKWOKlJvOQOSlFD1glyJ2b7EhrZ
D3MVn4Ojt1pcVDLCzJuRT9RGZHG0a+KuQc65pCKBfEhYXfXR1jPNNipHMGQCZ9MOHLaHBrRVl6Ks
5o44UPae2ViD9WlIRIBl0EuHyYMn9CegoudW6hoKaxSA3RKt69ouxIhM2aVAGC0i8o4G85uziOpx
6fv4aoJ1xropO6AqiBtF5zm3tT+OO1heDhftkuiVFBAxgcoMlpaE+wC1YiB6ibx0h+BGevyaxdMB
fV5r2tDuE4KowX0TTRNoChX6ltzyNgCNuAOyhBfWk+GaVWQVDPWusocNpGEOmtk55OFSGQ3Py4g8
Q7UhJPncV6eRm6ZUezlbN6UCpzCiTz5UOGjVqcLEY7XqmkFnVjw7RaXjKfctv85EVVTipTRH/KGL
4NPpXnTe5yRaZCihedT+nqO3run1+AB0oCrGsKrfp3IyqRc4lpsuck7mjWFzYZfxkHmR7Pq0Xezn
CWoVZ45E8lNDOAv650oVEbOT9dBhmgIyxEF/CKx8EBeMDnNOKx9AT6kqlF/FY+vGt7UjoSSZWAN2
isV+G0WMDjDe+NmwCFhHBejUFQ9uJB5p1ARpWT7KdofDQ3wtyHs/NFjPDfK4Y3aHRUY3IxZHb+D8
lFvRBbF3Ps76Olkr743LTFVYGhA09MR+bvgW/bnPIW1roD3lpqm8HRvsFcwJ0p5jynovpEbgrrrC
IwAD0G/GJuiczHbGjX9oJqDoJSzuIqde2/PjgHjmRtYTUL08EmCCDa3P1sHC4SUf8Sid4+naKeMC
Z+EzN17O+pZe10F4AxGkimR2w5t938bnUU+eBwNIsNbmLMbtjbLB6foGfJYBDIYQHLR659pIEuOr
2K+eWgLG8NRlIGvlejjz/RuB+CpcME7t6tmnQ+4y4EUKyrHcZFOSXCQhyu98O8izoXoslXi2Bixq
gQ72CC6aItWtTEcnKpK2yesIVS+rOkdD3jri1iEwzROJzDYUd20jH+MezWGIgnuI1EA7svLmorMj
mSL7hABNiONfoqLzsIfBqw9VrXqUSGCVA532aTyzJnblYuytv/Qqa6tq2fQGpmDReVdN66iGzkJV
nzfHk+qItzwn78iTV5Vw8ziWMdBwtE7UDVSMRrI3VGw1bLeqHokGaNBZwMdxm3TozCMNnfPeZ08o
O9yWU/fqN/3eyIilUwsHZArNHsxgnKdWXPHxRsNDtGbxu2tYmLuV/67C5EE5ONlMldr5WPlpNbgA
v1oJcM6Fvn9p+cjAA0yVpIszO4L/aPNkQgsBzyxe0Q4UtYjm0almszViwFp0YwNBELgEtLgZe7wV
hm55kqgMcPIKWEtBI/kYeO2t5ZRXDiT3V0L1K3hZHBEoMWf90pC1j1BVq2UFh94VgyiFWrx9H8Jb
2aw1CiIc0qE01PcqHLdR6+Ph90KDibCY1HaRmSy8YLGz57y70HQLXj5N7QmHfxHh6Yg5DTu266Jx
07AoLf1pT7o1sgOuPbLFJoZjBnRMaBOtlzaBpS+54BJELNv6GD2Z9kmUJzO5gun5Te+1V7OlL9zQ
XFs1L4xXtk9oYgRgGd4wgQqC/dm23lrzT2f2dtOwd6qXKgDE5HXbyUZp35o2kWjWTKHCgmVjy7Tq
DnV/GOPn0t3Z472DFV12fkbaYup3wfzQJWB526CU0E0CXlTnAMKsoaCc3HszlJOnFyjrg4VhVi47
J/jiaKoMrxPvzs+NHdzSJsg6bjaTU2O7aJ/pMcFTduc+SKgUuGWQcS9O4wk6qbGZN+4EpWIk23tn
wZF8hLCNpdFAHIcFkThPlvTThiVYrdm+8if4IcVgS8vxnNZbQO9708w56lb2uTGgnWr/TWqRAWfx
ixhFc0dZKxu9p3bZo6k06TK3J7kI0Eca86uQAUiOzWvXi8206C6Vo5XB5WXnwk6qqZoUFHizCkKO
Zq+hULG4doaDCwOMpXavNPmMbJYvDkO0tXdD7e68BdQpxyU5rG7rVCrULSJ9LyoH+Yc6Wlk76Bks
iy6YVj1J7v1RbglSp3OrIX2bDaWTDQyB0w/gIzmbEvIQY2tAyULHM0gbgONYSmMer5StYbK484KD
bo2NoON9huVyxyfcggOoDzB5dJ1Qr9wA0MehgrqXXBjwd9uroJevQCtUnhi8E0D8e0Kta3R0PptZ
QZnXunClcwGlve3E3wMu8jLA0aFF5W6H1lqcA0w2BPRGL3cdIIZE4oHyYesxYFGoB6URjw92M+wc
Ke+Vv2xIMj8E9XTPIvfQEGePfSKbXOQ13N4DMMmJWx9czjeu5cJ9bdF7Mwg36/1xQsw2qRVGLWBx
f1UDBUIgdvuip/VehHbR+6gVLrBtFRKwHde3kKLeJBYDQ4fcwrsc3vFtPrQIKnTpzsbORVeoAuUj
HNVd3KLmgxJVXaCnbE39HggDAKOeqpeB4BQwafsNqat8CjvEf2Yc+7xqQ8AcZOzWZPDgNKod4JxW
5YZAdpgjMyuCjhjEtvZR2ZNN5c5r0TveBiJzwbahVQ7476YJl+qyMVaXjYPs7+QiEXFr3k7RhTUb
dmEWigqE09srf+zaPIHo2rLYPnLpdemM+CSM87BLVtA8ROov8DDqznowMS8vLReHvfH/UHcmy40j
XZZ+IpQBjnlLApxEkZpC0wamiJAwAw44Bgeevj7+XWWWVW1t3bVss9xlRirEAe73nO+ca5P4XQe9
WxL7SA5cHvzRfdGGcQluJg6fHD6RlA8Fu96gPsQ1vWkjmvXQBgx+7TTGgZ8Zb1nAOFA0fvJpeOFD
YRr9Rrjc2C1RXpfCX3diLtURwzLYyLLlceD4sWzbUxkmT35vm2CU8pLlhICbpnnop4TKkOZvXrhx
1Q8i8hx5c0VLY1vUzZflFcVDXqTqr+Wu6hBU7DyHbN7OOVe3Dg9lO/uFsQ9aQ50H32m2nqq4GSCm
d/kYnr2Bg6xPDdbkmsbJnZwXYVRZxKoxcHQmLbdBjNbiaxLK3rXN2B1yRxjR3CGJrQpl3WdjyJH7
z15aPQ8/iUNgYgOrcKXIQO1k09OOtF6Hrjzmfv+ozPBac/3LcnTmcvrrr91mdtZx4/VpBOD0bTcl
+0Ap3hypBbx9WcTob0XN7XGwDKa/NveQz5rsyj3eiHKGXSInvG3JCjUg3Vrtlt4WW8vFuhtM9Sl7
8U7N6JMtxWFR/rntuniwm6vmk31X5j+dE3z05niYQ/+nyYuobMrvfnLxsZMv+toPov4ThK/sxXq1
LfXcV86Lq+vslCzZH8P3vtxefba1+vCN8Sm3+e0NR1zrrK/ifvW+ZHrzffJ4CTOuzHo4KiEju2WX
Vv63Zoi/y7w2j4LESgnb297GVS51tiNSG3uKV8VFohjXt950011r4DF2SxUVAXvsDWPdqPVRSJ3B
Wn9KCyM2NSfwW3e4tn7nwWxVVeSN6t5wDfciFKWSddDuQgaFtTWfFMeHU5UnoeWpzsffmW7mjd+s
koeMpyOEeR56qBZ6OLVp+lY12XPbVJfEVRcpaDOsuEzJ9e+Ujxubg3eLn5RsupIqnYHjWntc2pY5
XnBEzarYM5U/VRJAqHRK9Izlazamw7gq44xP8ZNzzbHS4q7qpoeGHp5w8LqodQqGfp8C/rV5D1Z/
Z3oZTq1vc2lvKCgI3pFceYFM4IJGhqjifrr1RZQW1mdeDA95lhzclSUqt4NEeF1cBUUVw80wrNIR
JoAUHBA25fLJt06NZd+Z87jBo/vlihrCrfb3ifZ3E1sZS2uOckwyP7e3LlfJTciT6gZm9PidfopC
NNribS3SmbJL5A1LMWazxmMejtkIpeX7X07eHupAncack3CQRzxN9JnEwA0Yy26zhNU55Yq6TIn1
0PfZxc1nRGXjFa6InbWG7DhxiwD3kWvrIVVyPPstC5DTTh+nalFMrcUwvHEjgsboxB+Hs24w1sia
ufoFmUJNm1L3Mi2zTpnEtXXM7CW/zP7tcmLYmTdjUgb60Z9BS6LZ9ebHQk3wHmb/bHeS/aimvbzT
wXSaZYkoRXZ0M0xEt8dC/e48Nw7134Idg2U9vGS5vuCAfbeNM/DEnLtLaktDbl2nX36liTezTS6t
EZo6Tl4nBspdqDCu+nTnF117KAxlPqFL3/HXHraFCQew8A6SMQN8mQ290ba+Tu0QT43atgMr4fmP
rxXvvBHW27nt7jMT9Kf22r05BE1EYZAXOfh0x5GKyGDutmmu4qzKXhO3jQMHWWacXffsIuZcSM2Z
W4sR2S6Wd1mxLE0uzq5xFO2hcnZOnmqf8GHz87joJfbzZjfDHO/rQZ9Wm0O51NggblOUL10v+6he
JnNjzTS74r6AyCAFbfJa/6lbFbuWHIi9Ljv/plJgNzCJHObBj5Jp2lm1me7MJC27ONd87IeJLBEP
+fItEAh7BbMAz+uPcRnqTTpzfxm8et+7OZ2f1bBcRldp2rLy5cuozPSnbJA7x0tXG4ec7nNbDFhR
0k6ILdAJEmQMWzxMT5XsaUyi76Z6dS3m6DbZphDEm2B0n0cf5GbQhxJQcT/ZR6WdHxu3HE/fiFmO
/qjbZmcX625KUgaysFvv6Tl5M2zzWBv908yXGGMke1LmlGzSxP0Zsn5/u6PY3swuunNW3BmWGbWe
s3Vctbf66iWw/9jDtK3yKh4q+ylspiWqO/veH+e/Yu44Rbv2OPXlXe4DH4o1eSqc7r4T1t7USFPL
dEMSBz761e11yar8qa/N+9oP9c5MJweAwc7fquRDFfoshqeQzJXXHNLZ3dFRYV0RprC50DmrvSw0
8Qa/sz5XtaitKmg8mtj0Irvq4ih9nye/pf2crz7gxYom19vvi4x7912gy6Hp6bXeYvddcm1sV44l
UDBsnCaJnU5N3EXWd0SPE9T6wcI330LknvyW46+yGAas7nlKDAa43AXCqMdNU3rlxuOGjlCP8RY8
5RK0a/A+F41xZXugDL3It9ZQ37yfDszpRaV+5PIwGzhjR8SEJs3vqtY6BR5qT44CpHBxU3PZGtz2
RE0nJITfMWXsWUKxFfO0bIYleNNJ0W/chFw2jTOM0pTLGsAjzfChjKtClV7STSBF7HHyLC7kn042
nioix2eFB3BEmEZmquf3LH2sjU8qzrEcFRpJ+nP7gnmT3JpNt8fyfh8qnsVqLpHrl8ucPms/OCnf
PXqZeUMAt8W0n8K3ks8PpPXjWLefAFQuxUlJLGR1DAceyfPw3PK4SJaXwkui9lZnzWtf6OF+mpx9
Z94e0OG+0X/AMEg+ZNGavHsIE+O0m5fgu2DKMRBAy7GO6pW43mLuPZ+UnB52WR03Y1yK50x/i/qr
Ct4XYLok+zsE9V3YT7E1CnLrHyr/haph1vleokKbDgX96XyhiminFGODZV2c0NiVU4Ws1qi7Ov2R
LSeLVd/3id60qbkPxpDfYCGJ2TmR6VTbrAu3Fo51IotgZ2RvvlfuGHR55Zz0JLLPTNjHpqqPxvRA
rU+7BYg/9LVzyI0Sv9R7cJvnwP6qRnsjFnzFVjzVFUN97xj7UYDRYB9eVV7eJcxtLD+2YwsqR9sU
1a2o1J0xPnrr/Lt20r+txUmolXyoAoF44zwA1p1Xnnpdkx+rYMWcqLPm1JviTVrZxuveuunS4IQk
86tl5zuZ/mj8hA7iU7w183WGUAzr13bRvLhq63hr/bAao3maneZo6Kdywo7QyttDTMZVGZwIOZ9N
gBLWDEeT/Z6vwzGX80slPisMz2Lynybl7AtKbDydRVZyl7ofTh4cGlgofBf/1+i282aZq3Ojin3e
VXftcE3CsX2x8gzNyTh0hb+xWFRRqxCf+jkvkjviP9uGrK8tlh2kWbyW87YUgoM/2A7NQ5f57ABO
OAifZueFOrpNIATB0zxOh89RnJYbGnE02Hnr98O2nIvtZJ7weaz+zCzlWHe1vF9NXjoEyuzEtk6V
3/Y2nygH44iPSy6Ledw0r9V6rbx659JYwDFenGV70ql/gKTZZvoFgvB+zmNgWw4RVtJimUl7AygR
BR3AER+Z22joGO0hX/8mto5op32sWuAo/RY4yzYVMJkVxfvjroUDpTfrYrmMkbO9M5v0gUK/uLLs
fWEfWNFw6bt7l31hoLJ6C2Ia5ahreTBF9B8c/c69UsQXJm8cAZvEZ298d+fC+VX3nvmqjEM7IBft
7BxmVn7r5tVWGF9xLjgDpf/U1fynbNBIciQRUR1w63fGSt1ybbz2VhEPOWbHVJPuckQcrPtF2od2
JlnPks+2v/SCz22678L5wy4eVxUt9LIisWycQp6bZh8AcSERDzYPlpzHlGAz5goCZP2Gf3vO/IYw
bf1AVoGO1xALJHA3VujfGQJsK61rjECnvp8qGOQs9N8WaL64XccDe064J85x2a5HQegNtyBS9PCC
DeKWXFgdzB7A2vRjEMnyZcoCwZAw+szrXISyY5Jg0sM310dnUQxo1VlaiLbVeFbr0B4aQ16HLPma
vfbTNhhwh/GNuo3urZiq5hSKkGuhVcp7Vph/lPp9NVeF+6/+tFV+7qGP7bFE7Rm3+SjjIIsGM9jV
xrW8rQZFJKdra9/77GYGSZTLNTH5lZdPo+mYhJ0bdZj/chwTiePgOKNx0IpwxpJvFlzbm+T7UjJf
dKuCwSnIALLOp5bnhS6RuYnr8HWxXrviYouE4CBcnNHFLZ/Pxa52iTjX9vRgqT+zbRzztj+K4Csc
8qcCFVbkD4k54Mr0sb8u3GW6XY+SXAJ0VsdljLPkXbC6z31G5b70tc39G5hAuAKe00SEAtN5Xqsi
2xqD/RG6c0TQOpjkWXp2FEpcto4Alt9RVIDDBdJ5by723yb97SAeRyM6JQ2WQNqJn+86v7mgF9ho
UVIDDE/nyeQvqcx828zuoYahuzZJX354K+gkzM7Drfk5LvBJ4jXbBygSofHBnM3XyccFUuNHuTbb
rFypiLAf0xqWxfTy70SBolTiPpzS9ZTTGTGU6aFTdo8wxy0lMGRUFHySOwt1Gjk0Mhb/MPlGiLEM
SCd743drhJdmxcdlidulKsPgLsiH6WVanS9yJgrrRz9ZqEM67H/GoTsuRWJsFlpusL1Q/EPkSfaJ
44lo/RiGhfk1uIZ3UOsYnDxGFH8dtp37tWC1b0LH0khFSCzp5NVHn8ItNdpdbPmpRztrqtEEs+7R
cJOndWT6GN3sVyhSe4sSKbdZQq1rSofdoagt+7G2dkloZ1yvr3PW8dkyiHPVMHVhtubIqCm4IfbH
teN5tAmGZT601FLw1DLz5I3BMOQjFK53hZUO+wCe/FR3o+XG7FIpdz7Se+TU/UH6+i3VvBvd7OjY
6d/mOTgYmftF/c+uZFfbhk3Zr6m5MoKJnWJTcSnWqzd1RxziXRrwCVTZUQrzPITmxc+gCAvD27RC
6xPU1UaOYXbWZW9G1WqY+5BP0gPrke+sNiXAXzVpemxKt9qZrAGB8C6q6k2MkhY2gUqyVwruNzIF
RcyMSbYweJ6kL3k5SrHxVYZ4WWb83KhYiv3sVbGS9nAybNeLcXHsO4g7HStcBzTaoUxY3Rbk7i5J
ZLtXZvPk2qJ5ai0M0nBJ/KtMRbcntDzEpZeLX76S92QG7JhRE1LJn/uNJZltJmnqqG6RKtbMHJ47
VJcYRd96mCszS7d68QY2c1R41aOuV6gJkS+P3dThkbPFyNpJwWxsOugONfGBMpF/AMAsgtMJ22G3
ULD2x1z73c90E3lTYc1bOaM0VWXX/6w5xHaYruM338GJg8QeiXb1fmyXPepKXWAGS6O7r/lzkAzL
xFi1GvwvcGMcOkisUMdYmX8nuahNlVXioff81ylEIoPQPRTAG7tsbOwPLHeM6VaO11GsRuyYFk+P
ZrYiU4ISumsevqfUA6BKDBDygfjOms6Bv/Nm99yp2f7qU0zvFN7hW5LNruF9udmbFszJbBzCBOJ2
E64dSpuXjWeHr/5hNp3m7BmITm1y4L0YeDZq99R0/fcwWZJl3RmTI3Yk5632t5KjCa3HmBzudbN5
zAzuZaaax4tVLe771IS0RVpKhT9mrsH1HdOY9qLqd8gesxvD5C9RxkTD1noD3TfJOuWzXSnomYOr
pfruHb98HodEPk2NVhgoaxvl8/o5JE29Y8VL9R0Wbd7TWdysWLGTZJdXnTfFoxpTeoZWrm63Vnje
5FueeSLQw8VCUKg5iw+rGcW1MxPxAf3dHWXp1vdiXru96F1xqZkfuOHAKW5b2phEBCZmwct0Dqfi
nOB/Vknn8b222nNRhMiDcxbsZafz2AkaQq5hj6GSlBJm0rwvg8XASdQO2Rh3qmMcbZM1XNAtV7Nt
wt9Vb1j7YjX8eJK9e5/4rrkzuR+QUgWwzjhLr2oy9JsPvbcVvfAelLWonVdNDWKldL27vrfDS1Da
fjTJARLGZqSwQwNNR3dzxzjhTb+rOXX7fW4YzCxJZW57u2/MU68C57yI1HqyhhT6UNp+Gychdi4D
2BK1gPkB1MWA0WcP6h4kBNqxbZf0YUQAjkfHmh5KT/P7DYGBK2357DUjwXTvWrjBqQ2FyFeZUa4U
LKewUxdGWZpvQZKs/a6rc32glzT4nMohnbZmWa+suDNz40mUYD++b/xlEycB8WJJ/ta9A3baYDq5
tmXFOThVg0SRhJcwRTXpwYmjofAD3pacRe7KfdBJV3NqNlYeJ5L943R5WkyKrW+9OVViPyDw0D2r
PFlZF68sRypJkqRmPmC/IFT2GBtGUFh8Z2mGRNtA/y7cKfIdNwpEa0T2UgSPvkyXvU7m4s7si4nG
B5Ch1Pf8Q0Aa7impdP4omS864dcXWEMf6GNOfnK4z3mTdGlwL9v8QYdy2Wdls7Wa3tyNvo2Rm6yo
xFIIdh7K9H0ufedUzO4b+Z3u6gyNfhBiWHlcCzvm1xK81klyQEQa7roysd5vj8KdGzJDCdksv2Zz
4k3gM/GUlsLdL73kz2riop7Tm0fHoYTWG4GeS11bcWAD0eToE49mL8ZHlCppYL0v+bwJzCn0omwu
en9TGI4rySLUvzKchCSYWUNS1fNdUi6Uus6q4xuRGpEOrODbyQtcGjcYdq3E9eU7hKnSOXw8LK75
f4s5W+4R5H63I445wO4+XCec5KFEjqn02lz8NmR8KhTX+6GsneMtcXPwtOAjPNv7JYScUWFw9H0S
cyrwu21rdqeOOftRNs54j2np7KxOL/f2opaYMi6+Y0XfRGQRvSedNN69CObxykJufajbrnwN2gLF
SdIxNYIp6PHCpipUpoTdsNx3pvKBUo98l93U2EFkT0vd29eF93bccDmxY+wkGOxMv+YshnqkG208
syUneWuNxURxK98t1IVtbSgLsF23h76td+HkzDtr6mWUcGv8FbrjOxmUIJbzTRyFwR1f2deU+dDq
qac3nQdYjDA9yEPPYsGtq0txXxQOzn/amjuuP/hIFa5EAJEcrxikV+LVYFk1KhBO8p0uZ4IDsO7b
vlw/EXrQZ9pZ/04SMl1OpWEvZm9EQhdWrGW/kmbASWdiWBIRS10jeBpmgltcEy6a6O+NffpkIy4M
A4cGF5GmVHK3jNOxRs2rNgNhNMSXT5GWlsMD2wMaCplBInYjlF9Ww1uXCMACu2YtxIbEIk/NTs8S
zAvmZOjq5LtJreDMtrJjB1sTrTbNQ10BcRy2/tY0Z/PEB7Q8hGL2f9dlCJyJKXkF4rD5Qb2/r9bM
w+WxhHExRcbvzdLpZBh7FJhUe0dznjCBtJ0yOi9DcuXTxlxO6q+CdUrypwGwkStmMLVxIUV+GLh/
bPixwVtFavTQQdZBoOcTb0tKWcwUgbRn3gZZUF9FOQ5IRlBsF9+s0NbnRh8LQYHXlnVY69bxVfEm
mRFgvrpcRNJK9c9cd/nVqVYP0n1iJCszrVAtQn2Cf8XRyfj/kbSiMcs6B4HsHkpnSX4r7fPSkSQ1
r0SPur/L0JJdqar2FK7mUsZ+auAU2NPNgdXpJwSGezV4ku8EAtRJTFPeAse42aOxUAq4ptZwN4/I
5HM2WIdVT+pjSNc0IkrFbdqu5FM4dvk9GlYb1zNtulmmPyrmB76JZBRROIA8XsZErz9VWdQEcRKY
7WoN640g08OwRyXcaEL+ra3uIbeRLELhQsdW2bJG/drBsdZz0F91Gh50QXWQ5Eg6ekFjndhJQfvL
rCHWlWyivFiWq27Befrcf0rwJ3eaxZofWUCmY+sytt6NxkjYDAAfnH397BItX9QQgmcVLZarr4dX
U/GhIjln9gh0g3/nBbhKxcwyi/QdBR4YwVz6Cwy9vR8aMV41QUKq80o//NV7ozy0HtWNU211sdGO
6tE2bgeDnipOIerIo2lYV1i2gDpNtRJCXhugK74zxjkj6vu7T3kxM1uknJ9ph83eIOMFWEObJF3n
x7UoFO+dZ64APl7RbDUdI3HpFtYbD5PfI67iEVuYnB/SAp1wxrJrcl3cJ9QO+PRHFXwXZnedv7xw
CR+D9J7MUTxmd6H7kNRZffLStP9bNzanU3LuynWPnr3xvYErQJ+sO9+6nearcdel6JTO2GC43LkT
1GE/bFiZAVJb3zlNPkRDT9SOiYo9CHgmdtrjAyX+gQuK+wdPwvng5Ej2sIpVjlniu3/Czkhex7rJ
DhVCBu45Fr1m559pcLEvPHbSEWyNqqppN6bT9VsRZPva6g9pmb+ayH/jNlit9CGwT4SSDn2CvC77
GfO47ddj5SPe52kfSdO5K1eVb0eXEHe5nknovBot/8bO+GkCJd9dvv8Fvf+P8P+Xtuaf/070/5d+
gP+3hMD+u71l8/9/KBcQFDX8n8MBm+8qzcf6n90Ctz/wv8IB3r8B8gdUhlIHYP4L8//PYgHKygl+
srCSznCq/cn0/0exgGv9221zF3uEw4BeEs+nDuA/swHhv91qMfBkTfwCAgXO/yQbcKsN+EetwL+i
B+S9QlZL0WPg/6ue6h81GKZT6Kqrid+XLoc5GB3D6Pg2Vs5dMvXDTqxq/4/X5T+aDf7ZZHB7Gf73
n+hBKzkBAQcqDfj3//iJeZu2M7tuXM5DlsBaJTAmurJRvGCzPouQO5ocJQeD/RaO7h/T7p8oPPi9
1J3a9Ia960f3O+OOXA5AF516b+2FSR2sNXZU8H9ptubt+W9/WWqd2J8E7etRLG8CGP7Xv+y4YK0i
9grO1BmRr65oL/C6Eo4E9mDDe9pw68yKwxAM4qVn8nws83LfZ/3MFLT+WtrG21RpgxdoJyy/mHqe
dxpriBS4ulR29uHm8LYQUctW2Z39iTPxSDgCw4nNg1S1sAkouKZ5MMRdae/UrB3wLd8mupROvxqk
msj1a2abJD8IM+TZjFH4W4vhormhMffcMFaDRcm21RjMWzRwK0R/wSNrO/Z2t6eKoNj0QqfnWRY+
aafbBcpvP+s1GKOJXNO0UZlVIW2qIMp4MD92A+2qaZJ6u1A0OYufEYfH2/DcrT5b7UYzDo3hQt1O
sCP4BZ3XFIv9nZRG+a2gD3ZjauhoEPgg7mgA9Rs3Ljx/VkEPVVo3b9nghEfqL95XRz67EOYtZ/ZW
aagKigSo1B7Ncu9363o22Sp2LObk1dLpBKHOY7bTvEBmyAOQpmS8lz6XO7PtFMCacQqnjpqf2nxa
JznH9To1sWVMJBHY9vg7dMZinyz2nvcvPHRtO15TUq8k2Rr3PueSXmf0wuRG/VDRn8h2FnO0ogZB
bZ8z/G/KOiv3mFt7YAC7jIbOdI9uiEBEXDxx7ohN+wCra/bcCajzNlH9tsN5GJg7NrmgeWFAv+Ib
SEM1q8iKpQyP4Sq+4M7ryGqtdbugK25X0dR0MtgPSCZ9PA5rEzUKeTvP+vbiGjhHU9mi/srbRFTi
W2bVCHqyTARjguSn8LL0L/Lcl1oG+i2nqi62uZcNB+nV7eNKCIGiS0tv4asYHwOLVDHg1Da1nCLq
pyzduRRFNP6af4nAeJ2zyr7auFrnNbPUXkjDvstgPP21rd47T5nP5YLWmZk+Ok3qJlSO2Klz349c
dNnZwhTgkqHbNr7EzkrkJQSF/OyIUh6YvDMqJdIbJ+eXRyPnMkSfCNGaHoCDJpNrVlj2y61lgBfH
rY91D/sku7a4JAlAbVmF7m+fbAbg+cKKxVH3O0dnD61bwbC7DY+bOgxRzYr0V2fqJ2jKgi9oWu36
YSGjkhzyDBBLev0c9dagIjolqxiS5NCTuIsDJqOnyoExdUfp7kXjtBfDDNePRfjzx7gmzmO13LCt
PsNDWaj42As4yg0zqGrUeNd7OI+1u8z36KvOiCUVQM74yX6gFYK7rDH+rrjFehYQo6wIvgxZyzCx
3Oez/8tBQ3ds5ZzDZvb3qg3GmFQ1ZgSBh+FxqhOysYbc2X3g7E0PknWe/a7b2JZQsaLEMCpH3f2d
NJJ22jveR5Ko13oZ8sOSUaaR5jLkDiuhwdKZuI/TjF+rqOXFKgPn4PfeG4sQi1+MbOpR2WNyaZWV
3vMIykkeKOuWz29ixR7DazOELSMJSj2xs+BzMRrMQD6rj7KTWAT5bR1LUU5bv826beK5CxJtCZGX
N+wHSeQXKp/at0U7/KClWQRU/fTqOtLEsfdHUM2hfe9k9rnUmtdyHJ6GxbT2GRtq7mqXnpHRMK9D
Or8YwnnTrvnqYjh7jOoyvS8JoB9KB+1pK4rJgtky9cmlWeJItERFFQ/Ib0s3UL98gQ/SIt6+4bqG
SNDIOgS4KFLriKTKJ3Ea8zsf12iJfNiKg+1LvteqnuiKVJ19MNlHvO8KA0WjS8rcZezt5FV2rplx
CnQyajs5fvhDb+U0v44OZGEGTbxtksF8aZdW88r2zY8jx/qwDogjJlGc4uyn1n7w6ZFI8uqvGBYR
5V1AElbO7UGHTon05Sf+b9dK251t5DSUhmFGcWeFdlSTqT0hnllbyuJZXNam7j2VX/Ix6auS6axa
Dql2jGPK2ExVzCj+rHne6dglOf2i/NHC4KIFIGoXOV+STmenYVXNY1qMFlZAf7SCkPgvo7K9Md1+
2Rlmu0ZjpsUu9WxGzdr13agOEYGHzA0f2j7h8qvq6jQWcwRwRnUQ2QkEP2jiKRPFfUly6odWjumh
R1MJd1bDDZxvzc4cDYZ4UeBiCAd/BbhvxOUh1RWexyT7mRHEXokah7HBGf81TBQoiNFhAu+QU+9E
lpXyIkdP7rmQo8+1FrEIdvjUV1kkzm9jgbdN7Hk9aGd6Fl2TnLLFH3G7bSeWKECxDMfvrE6ri9J1
G3v+bN0MjRO5njIuEFgeFP7JTrn1W89ojvLQgvMaYZsdlrwxt2mFZ9LooLivTDPFQ508HhPL3EBt
heZjawicA21AlpUBHTC27G7voaE/3Bad3CUtP1KAHtbdNVNrfilnuLipTM4BJxCRyJmchnbRxauJ
Q3IsCrbM9tX8zNQmdzTrwIsF06ouSVg+DbVDuKsXydkYQvvN5t5BFKFprm7QOYdlxICbSlbYFGxu
uvUTmxl2sB+cu8q2jqVjJT+jT7CFosj2zlAwmZYje+yj4idXgX0kCdredVYV0sTBh5RHtqHnjGjc
0vUns5CTfmI8Bc0PUhOxjVrXwzLokXYYOyPv3yj0sDVjqQh9QdSQoM8K7wft3YHPa9dwV9ECsbiK
hdeVpXys1/S+zyxYLhacR8oD/DLqgtzqv0RR6RLQMz33Mvcupv1oyPc1pxSiW6G9lTMnd5lO+nNK
a9VbSknHTpF/pNFiyu76iZ5Wgmujph+gL04AC5LQSZ7cUYahvg19E1znOm1jUbfz/Zwu3t52s/7J
Afwb5jGLmiZ9npXVHCcEuu3qmGIf2jcUkaggurtrRjba8iHg8RNT+9JFftEWd61l2FdCCd42GGzn
7HgQj024DHsi4w/YOtg8uoURCMpv1+mSnWsgJ/pZg2MOEDKSgtukA+Rp0y98Aa2ljUZ7Xrbz1DUH
ysSsi6UrqB83P2cOTmLT+y8zjivJI5xvZxJ/m3ZuTwru0HNr+1WiIzym03pTBFukyf5vnxLtXyGS
k2kuN6VZcn3PikcfNyXO5TQ+/jt759XcOJKu6V+EDphEIvOWRpRIlUqu7A2iq6oL3nv8+n1Qc86u
SHHFo77biI2YmJiYnlEyE2k+8xpaUg0P26zUHS9p/LnveDwbJyi4Havq0KIPFptDcIt/k/zHd2iV
NWNtf46iQH9RLb1sN570Gj4paL8yzuV9aOfD/QDpA2GAABjKjM4fjIyho04XxeXB1RQWiij+6tU+
waMNvQu9oIiqcVrfWVNAQGhguuy1xb1vZc8C9Y21beUmPYbY3Tmdu7eNKXqi6fGhSrGSd+1623pG
eusA2Iwb6mCwh9Kb2ALWVNQSzrPZX7mlB3QJkFjmRXrrerxkfRj/LutupjTr/MI5/e/Mb5+nonyY
ycU+ALf5SbP8b7gQ4XOhQ7DbgU2LJXsuCbIBEIdfU7SBJaV0GAnaSjaU56K1NlKiyYzNNzRNcJVU
/XATR361BvxYrtPU7a4xvgNwN03ZBgWcZO1VY/lxzuanusgVRl8tskLNCC8moK0XiXu+5FIJrT+U
qVk+UqgHM5vxgmLch+1u4f8yJGpRZQOLa0FTTApYaTKFwC3NIF5XPGBA5QBRU7cH44uBwLMUSXib
QIvdueBiAuAablD1NyAmsg+pC5IqKAuUfTr0gx34dASjyr43o1SsqPmiV9b24O3n9jpYmjBxOagr
inDu4zCWv8DigUufEAaKkRJrzbhfjS4cq0E6gCxb8w798WGV0yylOIguR2k012MdjR9FFtF2SNur
IFbzIYeoAULUqMPbiT5MPggSrqZ21wmqLsHkWUB3uCMLKeiSGOK2rJ3sPozSbGW1ICDiOG33FCc7
8GJJWnxpG8Nc59F8m4yjAmtdfJnT/IdZzcPGqUhwVg6F0xVErP5HkCyxL42RJ0z9UMIA6cVGHd0a
DFWNdx2yFmJdUIzbTGm7gASFAz7RDbrrrtLXGnzIlJcFnBazo2mWxQPOlBACqEa3v5HNQLUNYAWl
3kJG67mlGW/3xrSpG/NbhX1uMAJuzhQI3zIavw1Dr7G3s/VPykf4WtcFbUIipJVuYCdb1G2vxqRA
zNcVj00m2zVVyIc60T9o7jylbRjsRbFUhWfSyHbyniIQ09c2Ta1FTS3aVaTkYyY/tVrhquzC1sX1
785cbjpPQ3rB22/c4bfSbTPEaLI1ctBUnQn1i1udWTdqKtN1bHu0NuziFxJ42VMSLPT53DV3Ikg+
Ug6TG16WGVySCzUoQ6KqjvhlVaf3/KZvcvqcTgFlQ6v4SLJuP9beuPT28xkRmunRLUBqqNhrvhV2
QpasAkm3KoH32dLlF/GSao7ugmujQV/P5Ev8vv7KHJZlUhzYEpzLxo7ajIPHBLZ1EO/LLMmQ9yIg
CuNkhwn7vTLH28FO4ysk/vK15z/qKUk+DLnPk6UBXiBE9qnw0msRtHx0X8630UzmOpsarDf34twb
4skpQuMzMTfNF0dON/DU/Z8elIC1BJe1d0yEZcqk+VIn3d5LAKKVRTitPV04m4L8fGO4Q7mPJbX+
tXBK81NDL25H89T4MFPfuKEp3lx5deGusHgL/5mdqfw5o7+Chh+kwf9fQvyf6JN6iO7+30uIRLyQ
j44FRpb/x39qiML7C5F4yn7achaPD+9/K4w49l9aw8PV4v/UF/9bnlT8pRAzlQgKmyYGMoud2H9V
EZ2/nEU8nLPFP3Adab1LYYRE/7hQRlDmaPRTqSNSuEa1hB/+sqoXp9NotiBCV/TDCm/fZ7V7b5du
RX0jtIN6X8fcdYRkeQG7KTEdygKbPpmNb01dUxSrY2HXX6uwxjs61zLgBfKIEmpg6Gn8zRl0H+7D
0QFP6HGXS+gvtUq2Fk6c6qalaxYhp1FgKBFmsQU6dfb8b55b+vfI7dBisZPEKjkBwEYQt7OyX22Z
J9+TLLE8mI1NHUDmt+anqLKxrI5qiqboByUlwo2q9PDGQJPygepce+8HaWisQA2Bwya/wXiZP+LS
uKxgcGzitqwPtm4Ddx9Ps5dS+TNrd4eLA3LGTcRFTWPGQFothZkCOCBZ8Ep10WpSNFEHwRXix0HC
Ua60+TEXk1HvyJcq3locUEekFmwY+pKUEF4OLdesB+E4Oo7+SJo8Q3cYlEni3vjVtPQZOevDamjb
utmWcjZDsg3Po+bkFlRQFlaSJUDAoNFVrjrIUcGMQV8RNM89lqzuDFgQ5rP6YYN3GbsDsS7kzoce
mFTqr6veWEQuusGUzfBoG1k+V+sMAaQuuxn7kdbUvILxmlXz4ywJQBCRYVJ0W5OGBhCPvRMNeo0K
FPGHmdfag+icNehVWQU0p0xWTnkoERFsD1GXJt8tg9IOvVsvrNQ9KQjooXkMAciZ8Dz7pyDlvGwF
qK5i5Y6EcY/0jZzkg9O0Dfd32g9osKVxbUBSVDOY5aoDDqRq7aMPGcyFu3Ei27Nv5lYVBFt+MgBt
KIZKUxRBWeOmybux2QDe4ZlBhiXqNzWSmcNWBDXofwBwYKHmoDcdZFtCs/hQTEMkt2MU5c86z2AR
jRbZYEArst9YKDt7qxkExKYxUq/Z0X1U92HTjIBZBwHjDi5mf8sXij9GbpKXvPeqRcnUicavHsp7
ILYKNSz7Vvp9dCWRAeY9bwofcIXsgMMq1VQD/NF+sndQFwBTC4R0oUWlys0hIdWj/d02IA6Cec4b
OPhO31UHXing25PKbIkojx+U9YOla8i62KxH12NvwuiqeCj8CTytWVufjDo2s50dRjA74GikS9WN
DuFNgIWNfeOjRAdYGOqrG39wJ68hHY0iX8ivJlWJHLNd3kZ7G7dChV/7BLE1urtgcndt3KbiezsH
JspBbuoaxlXUasOL1i1xiP+Rju3gfHA5/P1diBiDT6DUuhhixDkOCPTx5L1ZgdZaO+Hsb7s+QSLD
lhlBf1JVd0ZlDWJt9ZZ6qFCQAfk8lr1BhNsYB7DGc0/zbgH/LpBAsQYCZRVrl/Lagx24qbU1jXAC
LxOQlhN8JVkAbtZXT8h0utcavCcuehagri3xZPgQjE6yY1SiPlibQPU7EeLHKaqsIZHqRB+C++qi
G09Q3UATRskcYd2u6HZSyvKHG5DybCOEOpAkoLKfrI3Y0HuwfU4AayDoHyQow8cwjkK55TbFIYMX
HBiAKEjlVoHnJpgfuQVUJq9QAcKq/fR3Y6IFt1VZFmDQGTXWeFUJn7NQg09AbVsjEJEYk/oxzhbE
CFAn5ndJum9tKgQubgQVG/DBjpXsfd8kEaksdAVXPQ6RCOVMCOeuke1VlLe1b4PchEgyk6qH5n4O
YHytOCHZb8/I00Pd1jhm5hTibsw588PiSwKSDWbQco9Mlu7/WeS03H3kNEvtOPbLZ5pE4q60TGpR
sjclVc7BIq8arXi6k6PiMbBpuxdsfzoVu5CLDn3cXtYPc50h0KhCtNZW4MSa6IqXLCRO5867zxMP
vTfo8RyoALAAgI9UW9+k0S7cBtFND7VbBvij0wcSCI+Wdqc+TgYnmcgt9QNKERRvFHzvhpB/XWpz
dMeNlzh8gjoDjQVyNBO8dIra1RecSkdS45bLa+XZBl5LVquo7ZJ5BWOP1BHKHCsR1mELOlfKhyhG
ndG5EjIFm09gPwNxbWLzS22kRruXUxwVhI6trUA4qMxb61xYv2yzNnKyz7DJ92U6QvekqMzrl+Y1
vmqiJe5eh9KxfuWoJ2IUXGsw8slYghwBpkzieIUeD5oJGVSqQwmUEowJuonRJk/Q66Z9ESbTqikR
uKW6Ln1nVcHM6j4NWnRPPhUJCcA6re45AswVPbSpBUFoAJuJfKatHYvMyGZvrMjbqWRZTdZRL7MD
3R1kNyc29a+ocpPfeRh56oa9QS8jsxZRnXJM++VHTnUCp0WHORgzT6afvQT+GFJ/YRc8gzU2yjvE
q0X1A/h4zOpC48+KTeK7MbzIdq4TtY6RtIYhnKVzbF6VKFTZW3BaI1IHcWmYm4buAi4msxXTvFt4
3iuz9Ot2W4AZmdYzDON79GRI4jLowzTe/dbCULvXYbKlzZX+zf9u+uz1rX6cYgMQjp2O0zOoNe9u
aFLopnqoqq+uNaA2ko9AOvbIgpMfzaBOfhtNDBwFAF9OQ2SIcOkWLdQQv0QMLdDzF9364js/tf8W
G/X8R6azh/USlQ8p6rPPTl/+wSqOSXeVCZ5HZHc1aAa2GDXI3I7AgSEGpeVqVBFA71AjWLyiBE4N
I3EATK1dHZCZp2MmUCFAj+AWn4SxpQSRBde8qGgHz7JPriScx2wXSgE8iqkgaJ4k9aPhjgMcCMck
f0vsGiNu5eIwpob6rg98u1l1cxk/qrhsflG7cB+TxM9QhTMBCMFqjsmHpF8R+0Hl83epWNL6Ph9y
xEhoY9ygtOd2fJGSckK0FDevTCctPrmIuu+NOqjrjd0M5S+QTC5A6XCsvxKhwRnLdej85IIFdjIi
OE8Nb0xapBWUX38MaT9hEjT36FuxT5b0XvvwatlNw3Wb+xHsV6tJbieY7gScqjR/yipMDDQXhhqG
l6sN6HmYpCyiLzJ/ns3AyQ9jFkByijNFzJPnxUKck7VsAKyDn12FdS+/gV5uCkgahcwXrAyFFqgl
AAshZyEukrXUULezmVjkvloHiER4LUJoqWj6bx1OAF9jx6r4szh3cOkBiEvWJgFMgyh0l9G6NcDp
rzvg2r/qTkUmZZUMdJ8rODBkyBNKtBkiOmIloSB+WsYfts3ow+dcpQ7yq+vUowvhrUrfVZoXo4La
NgQGrJFSO5V1XQTDmF0lJZICI2Vam47u6JTk84DzF+kIdK68orZ2BtFgtJN6JjYvhZDNBg0Q8xpl
enhDRYNcS5HWPlyZzBgeB180wW5yCRZRTggFKwYecXbSdR7T9Qck35pPw9h0mzKtYDUVAmEWmHxC
RBqMUkwegUD3bD4Cwre857pBuXQji6S59YsUBZWsbcsHA82fjOkN9RddpXnq7CKt8JuZZqPmRo5Q
Q3L1Sg5URz6Ari5TChe5TwA40WbDtoA3e4bLgHDFQz1rmvN1zh6Jwm589GVTIoHnlBYyVZZEAs4k
jLQ2hl1kqHEChsBpELA60UIlMqhcMOC6qwD4/GcVILVyyBPDCrdZOOTogWSyoVFZlMHfWEbAZpgQ
tiI0UX66o7yDiFGSWx10WQzZ23+RoP/PADz/r0l88uHfysGXAl5U0n38pzmC8iz/r/8S+rTlX2By
yKkdsnHHFCTC/0HzWJb8C0aORmJTSvEfnM9/5eG29ZdlWxYat8KFBmIvRlr/jeb5C3kUUCYKuKpC
Esx134PmOZH5JNmntgYybUEHASkyT+AqiWs3U93n5m3NFXVlk0JvA4DTNy/W5AyE5/UoQtggYizA
jACU9GJV8gLBY8VZKXiC5lvdu6gXR+iANiEGQe8fRUBIABYlPJA3izvVi1FQJFapRkH5FugCjBmE
F9aqAaX59ijWCRyJJRP8bem5dB5ZulMAlNIGNV6vHG+RR2/MDWkA2mKeCOUngwzo4wzl8DfZT/Wc
VhbaYtJHgn7jytSKN7B/8XJ4+/ecWVsXxJetqcnghi5P7X+4AclhQ2YNyn1jhkO1RzWn2L49yrlZ
SwGjFMcaaYIhO7FLk6QlRhiUqFa1RCybOYlgxlvzIgxL5gRnIBgWPiEWIilchkZln+e56yS17KQI
NzQnhwu+i8u8XuDQ+Az4aXOcTOXyMUz3xFYtp6Pm4/fRU/ksfniw7a6suviFtHJ1wULt2F/KWwaC
FyUdE2NBW9riZKAQTlcZ2VV/OwVh8TMIehi9s8y2VeCMdxDn9IXxziw1QHQ0gT26isutcFIZC9Ku
iSOTmfUeXPwiBFUeA/Klj1s0Xwiy0xicVu/99uWE2hBmA7/RivHWhp6G8L2bC7QhRsSIvdse8z+1
YG2KMV/MIrxDzP0B1qcFic4RvHCkXm3h5cyatouFrKO0vcgavzy4VlxqPIi0ezCWBifA3t9WYcrr
t3fwmUEkt6ag6qmlRl/5eBDl5BbbEihJRT1r3XpW9Ymn2/ry9ijLfXm0KwWFH3YJmv8OMMDTO6ju
urKoCp++n4X33oJPi6sttI4e2mkVD99K1WAHPBMkiQufCnuo10OzPVGBxuVxKeAeT9D0QzhpFHZu
vbqEzWkEcZJvajQ0D20/hsj3I4zxOKMuYl+7oYfzooQtB67ZkQ7tRrpzD4t7X/v47gVREoq5BD/n
Cf79+Fel1HVt2BH1LS20rlijYjM5q7I2899pHFfqys5m8buK20ZduLFeHVtqX2R5Di8s3NtXvtOh
59j4W0eIx/qh2EWguDZZp/xNY5ot0G4RXDi2r/fXMp5UlA557OWpHTnBF9h1G7HaLBjs9TBS79Me
vZS3l3NZruP95bCMHvPhtLBJTj6y0G1cdnmV3hZN7Nh3CSKTlAZmgVYa1YVCHXpdjTRTRfwP8T/E
+beHPzNJ4hHecBzMln+dvAJIT5HqZ0VxW9Sa1zXBuIlg1LpwH/wxQT2ZJS8ZqC+HA0/39WSWOKcB
iqhUjuSykVGmNtIEz9o5N76HcVqWN3bajT97CVcOeGpRferpAn7RwGwR25888GmyVLy8jYFoBISw
Gm2IOCvCSz/zzGoongZz2dscd7GcyBcBB+lv6Sapnd8ShNufhnYKqY7A9PaGMNp5KOV8LgEBf8Kp
Jt4R6Xvoic/JDfSe6ItJpghNF4l/ncv0wiV0YlLJk+XBcpQkt4I+D62ak880DX08aGC0B8o+4V2H
ZMfKhGxMeaW0on2m5IzOs9leD9T8r8U8yG04Rcmvd+6VPz9iAasT4RI5nPyICgC0ZVcQJNCL7549
18/A7qQX98qra49hQMLLJSBzMNs72StjqMh5qTgc/CEKKL/0DsxPz3GoGQ9i0M8xyrDfOjN3nspk
Ev6mnCMP+oSJbgv+S3QJOiylLp2TV8GJx+UvPM9e0PjESyePTVsnABnHcTwYo+usw0Y3N3QGhisH
ztiFXXhmKGpgdFhc3mrKcCeb0M6cckA2oENgyAk3qEBYWCvP46FXkfz97i8Kj4BXWhAUOShqHe93
lz1FbTPrDrqbnb3jYjmtsam4MKFXFzdJkkuP0cFcFcD/6b4BWmtmDiiWQ5e03XXaLzF0CZGnG0T5
UGGFtX97VmfHo0UKkQ9aBf/heFYmWjiUDBjPpMuxGccy2TpTi4KgD9e1s+bkQpryKkTwXCShPDIU
tVyhpzFVO0h/qAKvOgQj4s2OKh+62frcOuoJWuK9nwMzfXuCr3cIlQO2iKQJy0fzTg6iVSe5Tgl6
DlNGNEfw0fjfJoWECVYn5sPbY/35OkdXN5kkVFomZ8Gn5+k/Xs2gpvDtU5Y/IPoPgUnQEfFWIisS
azPUSPHSJ5vQJui1FdPKoFNIA6uyQMwRkdCRLIa5fbandjDWYRfrbt0UXPZonuV5eAVQyAjWietb
SJymKXwO082ldVubECagxVVSrQlR0TiLwSsnixL7PG0AsyOp49LLzegx2ohPGbmFlZwyS/Ht7dm/
ehCWyUseLfrrtMnlyV0EU3VsGkObh9huymuaJimAaxBX7x+FxEdy3jkqVA6Ol1iEagAXiEiRRgv3
n2zuAChS6fz09iivdw0hvbWQjJZo1vGWY/PicRMwUYxSzNahQd8AnpweN0EHqdZP20sp9bllI6km
+sf5xCIVOB5qDiQQ+mwyD3JCtsaJcFJ0JMKkb0/ozKvIjMjjloIK+fLp9ZWRr/mmZZiHyMGNqMqL
hi4UQHI8AykAQ9+d0m/8lO6uhS+9bku/2HgNZfW3f8a5yYKrwEBPcUioixxP1qplQhRQWAcvGYqr
ZIZjm9CgvXDmX2cDbEX+uKnIIOVS5z4eBm9E2g5Fbh0cheYiOMiuX8eqQUoISyo8m1obOjL10/yT
WgxscZeibQeACVfGtczaRj7QAUfN9F9M3nWhcgH7UP9hT73YVHbJOz60vnUoQ9R29EBbIde0iN8/
ClcesBJHCDSXlhv4xSiTWztl2trWQQVUeJEY8z8Os+NcMDs/8yG5Tam9QPj6w8c7HsXvdNCJUbUH
tN/yLwZ1gv1Q5pfOxqvXaRHGBGwD+U25JqWt41GkgVwpOPDpQJs2/Bvlcfe7S4VtnRAEPoIRLt77
OiHkbAnk0yzbxplowRO9XLs46oeeastwQMob5VLte/UzxJj8a9Q59S3cObyt6qi6cCheb1eFGgll
LMddagF4Kh8Pa3qT8vqgtQ5ZNCMhVeaVudEgEB/g8APdbyya7CV2vQ+2DsZ9bTndZwudPDDCQVZe
m4BZbt7eQ69vCyJngg8yOfbpEt4f/yJMjLRAvNc56EHgt5H3otlkWSUevKb29pUpkZOLq+BDSyR9
M1d1hm2iaXgX7vpX+d7yKwBoUw1ipxFGH/+KJotjDhJaQkYG277wfAGsuezLKz/wF6dJOoJG6Lg/
TMNP3lswWYZGQRZ41sK9/EPLfHGKHJ0jhB30zsHLZfId49XwR4Z+8NvL/OoQKf48mTqW1x4n1j0p
D4xaRVMuW/swI26Cnr9v4qnhFO6Pdw9DKU1xFfI2g287eWEWq+OZQpl96P04/Zai7HLDY2Rs3z2K
R796KWMRkKtT7ufoNU0IH8k+oLaZfo7rCqUesqvivdfbUs0Az0dhjlIAi3e8J2wjKUFClPYh9hOx
wWsjWtNuTzfvn4y02HoLa9jF5fR4lAh9gQaHSftQKb9fo1QWbY0UL7p/MQq0FpJEgfXxabiYeFVh
t17FKNAR9mSKLZIHyrxwmF+F3KyY4i1c3l2iMuv0Es3HNsuyzjl0IEMeY1dP3zMb/KuJvSVg5wwd
ABQUL4TCr29u7g+XnAwCiim4SI4XENzwHCHinh2sMKoO+ArKz1xWBj3iZtoFnoHX0dtreeYSBcpO
5RHJG8q2ZBfHIzoAC4M+DfMDahrYAMmq+JCKYIDl0tvXWpUJjrdT5MLAEuKgFdbgGUAL2JNJhQGO
zv6rKwht/7wH/Z91PUoGSH5xqnMoAGjgN6dLMCJXPqm8yvA56EGqqKEsHmWdy9uiM/t/lD3Ij6rL
0nwrO4CSGyeQrVolYMf+ruGmBhsjGqsIpIUTlrtEd1hLLKEbjJgRZSJD5HlyaQmXi+DkF/Og0/ST
3H6KIOJ4CWvwanODOS+6O1UDiD3yb+26D57o3LiHoAQNsQV6N/xWFvwSP6NrvkHhNrwUJy3X+snP
IMP+U6bGMk2ok72T2J6kDZ3BSxl89FTMTKEarMscty+8tVexdNJ8XWAl/qHwZ4xL8YAPuwu32asE
gGvSpdMDIMlUkkLG8VJ0gYWVJf26fSW97gZzWb3RhAYrlML9C+fz9Suw3GecFi4bAMunN9oIupXH
BllzrNeaG3sR3iwIif7FKLSvUE8BeLyMdDyhpMmMsClDZ89+x7cuRETQX+zR3j6F55ZteQEcj/Il
C3hyOw8g64p4AtsZ1d6dacGT6PHcsaA+XggNzgwEQnupkkjPsuzTRbMdAkKrzvy9yINuP4BqXCFD
liGcFvx+e0pnPo9DwZm+iUkDhVrC8cIBPQ61AOe2V5jc7yyc54EvqODCwp0fBbQ66SZFX+dkv8Ef
imw34BUIQeFdu40OVm1G9+TtuZxZNaIarAG5mLmVTuPpwsX32nEdtQfNCMu2isrrCPM1hDF9dWFC
54eiObncgLykJ8tGZ6OujUmrfeE75c+oan54LDFFCDF6Fx7rc0MRsfN+enwnorbjL9QWNFBAWKs9
BrXdT5zXceiUIr61ktS5cEUun+H4avqDVcC+HAi/LdVydb0ICzOwV6h3Tv4+q2uA6TrJn2IKrURt
RpltaLK1h7bwos3QxEF1YZpiufdeDe6RC/GM62Wqx4MbhZMoNywwrcR4Bc/QSePbMs62/jtp+yG6
sbJIIFdbZN8nwEPmqsW6+x9sFMsblMhManpsiidTIlK5wt0I8xkHCGd/hbJa9UMi1w6rFXLusEOP
CYyMNeU1Zi12X6/M2F60nGiV8V8H9vAL/gFSFwR3iAg3ioOxUkgEfGohzbmbaVb0pYtOqTVPRLgD
nYdAwegSDG7KSjePlW2Kct37XnDH/z7s1kJxS2yrtjQf27G0p22JKuPfVdM4X7DHrJJDERjzYltf
ohL+9ol4HRxRSXLYpIp6Nandyd6pSmwg5tJXe6fQn9KyeNYRcgNdbtxnMX48Ybt7e7wz5xzQiwbF
AnqCXXTyDZ2RXq+ZzqjXlgSWPW54+8yvowtV3XOjkElSfEcKmshv+ecvtqlrmhMmgZzzAX0OtG+V
u47rzLt9ey5nzh25sicWfBjNhz8uui9GsUc3D9qeueB+7d0YwhnuRc6+E/bFc3fuM3HfUzX6s3QL
M+flhMp6IWH0g9pj0NxupBjzO4ocSNBasomuKYq6V0VT/qtlJHT2eDKpxnsnm0PFQY07CneYn6gC
qRO87WBG9hc+1utwZ8GWLA8z6T/LuCzzi2Wc4zl05s5Ue7QL8dFeQG7TVHY35VD39xAuLE6NM+zt
QNnXbRdPFy7qM7k+HVFyfG26mLfq0yykxsesAMun9y1uJpue2vKu9gPci/ol9Zmncl9oXLKQmNiW
XRN91I6v8gvH8NyGFUg4sZ+0Rb5yEp20XWGDnkr0nrivsFZ2Uw/fE6RVr96/Y2mHU2ejWU0H4uT0
pW3hd/0kGGbGScvoSzCiCY46t54h9IUK2bnP6lrYSJOLKDytTz4rEhk+BFdH7xEM9b+lVjs89PSN
/+nGZLx2nNb/UHZYHpWp/dEIZvnz7ZmeWVBaoFR7yT2WHujpgYnzIBWDYezR7MM9tyiRbA1gL11q
r5wdRxGGcaGR/Z9WzJzArgCbe8a+Rtf0zuzgqRFEuY/vnw3NcHPpci6AhpNnN7Jb/rzW/t6OS+yD
2xQX3s59f80HJCL4FaIwLjU6YscHcQzzTA+98vedleEias8I9wPI3b49l2WPnbzifxBFgHFM0MCn
mQXiG2bmdtLb5xHR+Ayx7J+oVvq+ypvwuXHKiy3FM9c0HUtKAMyNyYmTjZibmdcFKJjCCFxaMpS2
9kNXYgAtjUv96DO7QenlgC20Rs7xSRTbW/7i8Fepfe+0AoEX6Ibks5eqtGcmpM2lp7e0mF+frBBb
PjubXAWUflY3VVXKu6oN9SEqiuTT2x/rzLujYflwNVPLIN47OUYTwmFd57F2asalKK2wEovjerpP
SgOl+z6ynh2MAK7fHtQ5O0EFxNLC6p50wD7eiCmsBKSzQm8PnSHfj7ltfFhATL+LxrZuwVJ7ww3i
lMkTAjMequxJ02tiT388mLR1nBWcNfmV9j5oS+hJtrdqmmH+NrZFQjPZlfhTtl1qfnaEh1g08nFY
jqdYL/CuUhdoV2XrohJUw9pEwxq8562eLJQ8SuR7YAAmufzmjHl5rxbndMORyVebaxQdsR6GgysK
+M8YiZrT5u1FORN580TSW6X1TjL2BzXz4pUMx6nza2dS+9bosp1SWPd2ws5u8rA2djZmxfsEziw+
F0Xkfnh76DO7mqGJ1TTgEhdZu+PPUWRo/lWFpfZTjqh+5WH7MqZD+/63CZgI28yl00GJ82SrJR7P
alIxQceFHm93COvGYxSsWwHx5O0JndtfyxVHFw42BPzj4wmNVZGXkCW5grpxRjQCp3OrXHzlas+9
ECOeWzsHi0LSdPJOLU5ublyRTNROO2+vUlT++wqd+LHyyvdH1UyDNVsQE8S8J8kmJjLYnZHk7APE
y5Adi/VWqOb7+1cN1DkbYMGKk9MerxqBWeQNceDtCy8UW9+K0ayr7GyXQKJ9eHuo1yhYEPOg36Gv
0xOmKHRyA3A9ExJCdtrrFlmCHFF/QAPVbSTx+EUIGM3vCTZYLfLrDOGLeZ4OY1l8/hc/QsLepsIC
XvAVSb3MUD8sB4JuUPJkEVUcb0XR+RtT+ikSE6bedFqiQdfhP1PZxo2LV9zOVz1SUG//knP7FSgw
XQVK5Zy/k9VQghTbmCMS/KmOdi5SfNedMbhrie7j5u2hzrzORMBUYGg4AsY9xcOgX6bBcxOMO+zX
NQ3W4CkcMtTviAYOIpXRzdvjnTsfyzUPm4FQjUGPN1Xe9pnEuEARCLjtlfbicqMtUI3/ZhRBfxH4
IiHHMusXl6dr1l4bB663J/lEh7d3UU/O7PrCDXZuLssVSaDBWadxezxK5Dp9WNDw2jdGb0IMFxjA
9e6lPtO5J3nRdqDpQon4FdHBiO0piExD7D1VWTvb9sW6EQq26UxqVLsQinO4Wh/fXsDXOxA8D7k0
J5F+EE/Q8dTAClv4u4dy7zUW9HyvDjdehpsuR+fS5fwnSDoOEBmLm8yiaQc7xjvZ7UY7eIayE3cf
lrhxrGwVaPtq9msP/TZMBXiJ0Ux/rpMeCz7L6wA3Z47f3Lqdb3orO0AtAYBfmO0CMZgQ+/yqrLYq
QXZx1Tc5xgEzZhwYjpYITL+9SK/PjkesRMl+adYiX3ZyQRqOMkKg+2KP5xE902wqPwwim69hXyGY
W7tQ/94e8PWGY0CKGbTPlvKsd9KvSHGPAtNVif20QADbzgluxsBVF7b1mQTZozkLh1qQMwI0PHld
4mEeVE7Re9+qAPh4ULk1VF1U0ZHwIy+2k/AGn3s0rGAV79MgGX4v3kUXfsW5uVJFpf4BohJ21Mni
aj/OfR07Yu9kytyNlftzaoZLQda5QRZiFTEnDCusxI63eW+ai15b7KIM5eFy7yo0jgQaEG9/tnP7
hFiKt5rgk873ySg+sB+jR+RqHwwB8U0j3StuyHKdEYJfkU5eahmfO7zKhKxEXZHje9r6CK3Wahzh
u/sZOvCqGZNqP2SG+gj0Ib0Qup9ZQBrTlGgp7YGCO70CRSW7Ebsfb093qcM0oRrQa4P+Zb1/5zPO
kttzwZDTnWxJ366rEJ9euc/ow3xoBLCQ2Ege3/5Or29a/jgkAnqB1KWQvD7eDfmU5mz8Vu6dsvG2
+G7TmPBNedvioLJpXTvcT3MtLoRyr8smbAhyLs4z5w0qx/Gg6I9pdFIqvQdyMUMA6s3u81xXizl0
vxgs848/GkMzhRtRh/p7Otl2ff/2vM99xIUmQ1+JqdM0O/4JEqXQWjez3g9TL56q0NIf3e7iO3Zm
Vy6XCiExsTFd12X1X7zJpJGFtjpNLWoQT8qwnY+oNQRbs0Vx8N3zgbTHYbMc3hQoGscj0YpxEY1D
khMTZZQg0DfYBDn2ev9mFJZt4Ynxgp1sydJGPKPCxGqPabO+z2CKYZ9hZRci4zPfBtQH2k3c+jT+
TvOJNBIzmQTbQ+rCv3MmnCSaNC4uZC2vk01Q3gBMPWJwMCansHoUnPlXL9U+9arqWiRBs+O2TQ5S
x9Tu+gp9stq0r+y+FO+OBxkZgqUNWwsC3MKXfbkrhlnN1AwTKl2lsu46p6wjLGKj+tLTufydkyCD
Cxih/IUzRc653NEvdl9ExzlL07nEji8qDk7o47Ckkwq1OBOA8CYJk2aLqYkM3r8X2YmmAxyJbipc
oeNx3UTmvgj84pDmlr3FDgtgJrTVC9ewPjc9MkHAIH92ijyN10SL7AhWwYd0hqm+g3RusPMp8Yfo
B1rlrs0Gx0QiwrF/14YSj+boxD12vcN8KF0Yrjg352m0CY0JEyz6W7azlkgyRStisja5DtAmTzYT
slXfDYGB1TqqStO56rsUSYgkkeoZnIRjorg1Rf7/4uw8ehtHujX8iwpgDltSki3JqdvuMN4QHZlz
KvLXfw99Ny1KsOC76ZnBAF0qsnjqhDf40umV2Ot0hC92mPNWic+YWUMvAsH6rzMuGUjnRhYShT3h
8K8AqpJtNNsxBZ5mNmIECOmk41PNxFvfJHjUpXuZBIjTk2AHvZ/GlvOclUqHVG+T9eG3eI7s0c9r
N8g3bqQqr+kEx3PDdFzpbxVMwMs9foUlNhhcUmDwrWhA5xvZH3tbdZAPfMSWe4zFZYtztIag8Wto
9ojal05X4wuHkeLr1FX2wEaNQfXRsi2fgwHtHCSWbeXRRIoKJops9dsYkUQ0AlC9ekQPa3C9sFCT
b23cjOgU0p+mLZ5r2bDlbrbGR8MuzO+JnQ/GPYL5UeZBgVXiOyNrU90XRV79jVAiskGYOYUOmy51
hYq2ioyz7BbfFUSbOrVyLR8NhMbdOcqg3lRh4zIoDUF14hmdZX91lBOOc2MGEhMAtHRgj+HX+H4g
fEvFVt/WgugC/eAssI51+w4JwryPEqs/DkNTfAYfFNw7haE/J32rYJUe9RjYzMl4awsx7Cwp2p3e
C+tB7xoHtbQsDDy9StxnVUET6v/x00yb65XJBPyodXmr9mXH0y/ksc3N9Gmae+2o1MMsfFFC3QQB
3QftX2QN62mvpPyH1+ZpVz4GWZ9ymm00OktsOH4HuVo2nu4OrfDf/4Xn8X2hTiw3P+Ud8I7l//8T
l/SRW6yESHpM80Bp/J4u/4NpIs545Umc376sY5DfgPGDGbvuVCt9FbpjovdHNFVtNMuE+kmtNG1H
G8n6+v6W3hD8p+eBtSzabMgZYGGyRqNXTtSWSqK0RztSU32jWvHwgqVqhqJrmSGVjxsPBpJD1CER
gJgseu3tYN5hm+N+QegGu494JmfdZE6D7WvRl2gGFT3iL5I6uNhMzgTbfkBsaju1ToR6VFKgLs2E
/xGdEtVgNJ8vXg9qXhi+5J0hOF6k8nXsLeQBFi/N5uC084AucjY05pXnfB6ImQIsGDjEDimG11mO
Ncs+sWTWHxEi0TdanhZ/q7iLb8Z5KnYjpBXfLka5ff+JX3q5DtwzYDsLT35N1NS1Jk5IH/rjlBba
wTbz+A5cj9wlcSiu1LwXziuAqkVNkskU4NfVRYPdEdFSjdojRxpp9lkL9tWgDR/OCuhGgapyFiwq
ifjqq8AmLoPgrjaQXrCZGCsEqhDYukavvfDYICtzsSy5D9SXVd7bGyoa0GrcHFNz0Pxscnq/78px
W6ImtvnwGwKoQ/qrsBubE3L6mWd2iH5dXTRHUaKgp6QKWtIKzMQaheErEeVCL5VadpEMIaGix7ae
LaNhUcfWkupAH9QR9kucrSmx/a3EEH2Wldl9YqjR3sHYjPG1CGysXSuQ59uwKqrd+9s+L24YlcLY
JO8BIw0R53TbXLeiwzS0AWAp6oOJK+KDgJmKgBHKTDigIvG+q/IpvM2IF1ul78SVu+nSD4CIvjRz
iXln7U1tKCEauGp9bEZ13BWtbWGZnGoTdpo55hVC2Gxebd0dksHuLgL2fwXscP69LO2hZY5CCsiE
aVUliMqScwk37OhUBmJPeT9vR6HnV57zhVWWSSfKLjpcMZBhp885kfh7NhrwbQySVIAbi1i0pXQf
/ioXXC8jSKZNBPY1cAL/yEGbKECPJe4K6Oy1io/E5rUIemEvoNUYAwDhZua5nhfDv8AJc7L0Y2J0
5YJE7bfcI+JKxnxxFSIZ81SwqBRxp0+MKSSN7yg1jlEdd/s5VsfPCZndtWv30jKLSA0jGj59e60Q
kXVuZ6IkiioDBpGPi0vO/SwT+0q39tIqDPE54bx8nUxitZmyslOMk/QjHojMm0xsdHsh1ef3P+a3
u+v0XneXuh0wyTJeP4PUZrVbUwvGxrFSUNzaGsooPmFe6G5iG0kwgcjh0yRRF3MQhtu201D9NgRO
iSifxeU2TLMctwE8V/WkGqgoerR008TeNgXOi6SXwjeGsdxmhhHtRhx/tnTixnttrEevWkBBiDti
gtfhnZiDgr4SNM+vAibe1PAoKJMmYjt8+gQHG6eixk61I9MEvCByG/3ZGLm0kX7R5v3HeGEp1FUQ
R6K5DrxrTU/oUYglDKnwnpBlfMXSIPArwvgXLYzFlaXOkxG2Qm+a/j3twDNa4Cxp2UtqH05fVODQ
WKmPFay1lxRnFjrnZvi3cPPxSpS4tD8QEZT1hDsYGEtI/iejDZBEnMrYYdFqym5RzjPvTYhsuHIP
qnKlb7Fai9C6sC0AN5H5LATW1f0ykGhZmZDzcWB8sp9sW9lMOZ2eqMLK6P3XtvrG3pZCrwbEmArT
kEHl6bZ0N1TtUdbzMehK8bkYEBYOy+b7+4us3e/eVln49jQ6YRSdQV5xo8YHQWBZH7ZDeTMhc/uc
9e5wAHSaPpnNHPizHKF8OFJsmzEwN7JEsd0xsv5WimViEpEIH6re1Cg4dReoQjreUvo3n4JqmKng
s8RPF2pIVmrhlXnxW8frn/jw9uMX4AB3PV0ISDinjyivYqxkWfCoKrLusBBaLClrq0t+u1GvIx2l
4iLjlUmgjI9DI6vwRiSd+ldF29rZFyVsgGM1Jho+HM5oDVei13IFrn4cei1oLamLmyKx+PTHDRbD
tWQ2piO3Z7wZEKi80Qfs02KbHCQJbO1KoryWNVmeBriN5abkcLLkakFK9sip9Gw65rWqPzOFqHC8
SscB+TBElj5pSdvukBt166fJiW1EPeuxvNGRly7v2ihQf4p+nv50eAyN3iRH93tnj01zpVq59FBo
idE4YtBH8bC6BaWLYOSIiBpFcezCjQoxqUaMFO3bZqtFyBu/f7wvLGcx3XcWniEHfF3sMsdXLHRZ
eQezUdMHplNVh0F8r7uJ8hn7hWu86AvhgSkWhh+0GBmmr6WmwrHpY8VOpqMqUW/VbDltihDHX1MZ
rs21LyxlayAlILYS2o311lCBNWSLCPER5CHKnPRRN6j/DXtRjNeUaC5EIkb2kFoW9rxNkDg9yaMS
aFUTaNgG1umPdkYc1zOFq/18/11dXIXUBZbCwq1+6zj+E8ZbBh9IKbXGkTZBf6sXdnDfNY3+8v4q
54+Nv5ppi+NQtqqMgE/34jgNBiUi1I+M2FP0osLmTseE3dODzLlyV5xviFE8UiMoZr3d8qvvUQHm
1YMv0o5otKPqCRaFZl9zjdu8Kjj46umDLR8+R1wl8V+tYk3KYPTSgdqcVN+cKLrPtemBQTA6YLjK
U2TalYeJ+n/vP8YLe6N5hE4kaRnf1boqR4FD4N9WqcciQ8egke20GVFM2ry/yvLbT0MozSNy2WXe
h7LaOloYEZ0ceKLKMZBYPuZ2dYgtfcSzXct8bLm3yWIb8/6S640tUjd0qVGsJFPCg3aVTIxJy2lP
sbusYne8j9yi36B9ew3Uu35pyypQKSlQYX4Tr1d3O0z0JoFc7exzuZjv1FbS/NBsvNMKTWvppAp0
bPErK/YGUIxto3Xq/v1tnl2d/AKOP00zJByWG2r1C+C3wG+ED7e3SyvpPYvbY0DdCmNRupvjPaKT
8sap5+a+68fiRQXYmm57oVpfJXYC/jj29mPTgIx6/2f9n1rMv6/87XchSLCUSAhfree7pSVwlZzU
YB9UvXg2wxiiDLRAK/ASde5130YJvTnYuTFXNxmAtEWxO4WP5PQ9AizMPBwIqW0I4jIBbBptus6I
uxsgVFXKLd+ZnR8KLbfwV2riH6kbuc8iGaV7M1PmHtTMHGq/F0WMB27Ut/Uuxxz3PqKVo/lmIfUa
ewhXeUkHrLMykIaQTvN4MUKrjD64JZ9Q9qFbYrOnhHaC9EwKh/c20G1xL9sw6LCMIH3yhD6VX2jR
4xvVJzNmq4USGd/mwWm7jSJR+/LzPJkzPw0cG4eGpC03unBN4TfKVOH1mJjZbVzr0Wemtuonht/9
g5ZZ849RGoiJo+eQ/qHFoKNBPs5MMeIMWXD80UWGw7fbYqljtI1Zem7cu3BJqjh9roxA73AN6UrX
y7WY6KhOdb+rkqYbce/B+YHxnEq3mo6NrbxYOUIOd84cww3XWmP8AgXZRKG8MjR6qfBY/xNt3Mee
jYvlDwcrvHs9hGfhUe+AWxqcvFH9FnlqeUQyZP5j4phxj457lW1iRo1/a4lEumeW5oC++6xmfmlV
xbHNRJH6Wcds0seWAdQLEB4HkfkJ8Wlci7/M5hS8VgGui76JndpOG/s82GVVMkwYAehFxPgkxCAA
/8JoWxmh2tMPCiLYHxDO/rNn3fwNFAMJoy4YpOFjNF9ulNjW5M4dimDwDPC6yCPYUfYpi1AyTzvd
fWpTyEZbaWriZ6kELn5vM4/Sp/OVfWkBzQye3ndT60u8RVooyp2ZbtRJaI9NVyW/pdME3w23L3Iu
IBwAN6VU4MDgMNEHO3jU+Ko5qG8Nvtor8yvmuVoLYj5tfqq40VLnIgr9JUcpMkV0mltvE0h7fp1A
+Seei09cToZF6gwUCRMYzDwHNMLmSkf7uZtF+ESuOGPYrILu3DZlnkV+r6flfe+k5Ys0pNljDTXN
o18HIh58gT7Sj7CXovTadMie6gm9aS9p1Oi3Wfaque2nTA98vRmb3/hBOurGHg39D+6kpbxRVVEc
I6BlxTZ22+ZPiufD3xZ3MNrrIPJLT8WW9FtiBOWrWbn5c8HtHPltkWn4dRXj99y0upduQPfeC0SS
Nr6sUQQmMqRJRYJvymEboxui8+VIXCPichyfMfPQ7nDrshvPnNoaA8rJFvPW5k0MvoMiur5TW8w3
PV2WqGoLpWm/GnGc/R1TQ/ZbbYyVh9rNp8JvHaP8HgY13gNVNjjYinI5/gQm7jxAXA2eU+6KEMFL
JhS7AdGpdqMjTItaYCUxGimrOg03QI8i8KVFwkQndFrIu8ooxUapXOgpsUaYwzXZ/s8OxDRsc6Gm
j32jBvO2HPQBD54qquSGt5mWG4Gm332gq+5/86D/Gl3Dr3hkBS4uJvLuI+fqh41STOJPWhG2zO9q
9SmGcvilyikGfFspNYFhDW43OyE0ZBDNOoyfAhPbAY9zl9deC52vZNhZld+bTNH+DIObNNsGd9bn
KZ5roqqeI94Tyin81ocN9cxURmrgRYbAX6nvXY5LrjrJo4iECkrB6sIvmPia1eIbY7Q+Guvht9CI
2ic15dBsitgFX5i7ffa9D2J33xGAuy2cfmuGf1ah22VJW2yg8KJnjl1f/eX9a2ddJvANkEU7JITU
Cud6egh8QQaQk3pwnPkOtrj1tbWichfpuO0UamRfaQWu05q35eAMLSRhmjKLmPe/DQvZj5oeBq16
UOcqe4RUEdzhHhq8QD61N8yMDSxSYv0aNfk8s2F7C18RYi2tVHeV+SYqLkzDrKsHe1a7Qw22c9fn
5gebqe6yt4UFT2q43OLm8iv+yeJBvqNaLTL1ICoUZMak4DxAE76SWq+z+LdVoNQtBTbYnvUAOMHb
rlAKyQsr0POJENn3iacldiKGtv3o2eBjXkgJQIhhR62ZnhE8foGGibu3GnO6GUXUv3ZxXvyqE0t5
QNY8+fv+eueHQ+XlLOorJBXMiVb5/JgbPRQT1d07cE1+5nbX3lRzXt6bVlLo3oRTTeyN+HZfkUg6
Px1MpKjLyeYBDiLRdPreXG2cgzrq3L0JFRnP70S+YqwSX6nxzt8bqyxATyZ5Nqjs5UP853TkwdgH
UkkCZt8WOhPwQr1o6Gf4z8m10v/ihv5ZavUcBQymPB1d3luJSl8Wm+VO1fGQfP9trWdfnHc+YsCc
EJtpaiDIcLqjsEohhQPk2FtZZVieQjPyXvLgeoSTBLTtvFJMzMgnGlSYZTRcE066SNzR9TUe22xC
dOT9X3Rh31TQoEmA7aLa6aw6LNzxSum4obuPOznjWOksxqGFuLbvC8cUKWi68gscmc7rKprQNFRh
aHX23p27ttkEDGowDZ9iABdxrcYbCeDkU9MVVrkxES+ut2SR+qOujIqkL5KGP8vExqUGWDD0C4gf
+ugb9SjwZcUoW9mrGM1+/IQvoHaKrrd251qnUgYImAIJcPaiXjxexsneTJ398fhHO5+yjikyFSvH
/PQ8IFyhcvlW5n4u49EHBBb7caUFV17yGjH9Fma5OBCdQn8aJOfqCsmDHo3vJtUOmRXOD7oi4mOt
6MaXtLIpjeMwPISuKT1sk4tbLRww90Od78oQ6PxjpukKx4m6HNbY2TQ7ZdDYLO3PQ19UtZe4U/C7
jXN0cU2RX2lTXyhXAexxVVIs04A/k+NPlcQSyNQpB9zP+IaAak8PMBEMb7QDzNq7IbgVuKDvEJ3L
Dyl2b3fS0gof87ni0cUj4MHWS+fP+1/ahaxhAT+gKwaQ8ZzrXDC8E5HdKAet7uVeqXFk6+0GGZug
ohetBdfUgy487zcxQOa6hE51LdxvJV3fC0yWDlGbtxtcYwz0luYEd28y3ve3pl7Ym7GQ5BYlS0jz
1ip6MqzsDTC68oCvY3p0oYDuokBzcXrhpFUlIW2aknwLIGe6t4ZAv8ejaNxXRju+hExhUNkyqanH
MHkp+9bAQy1xr30CyxE/7RTQkaSUoVnD7Iee8umX1iWRyKwS12PqTZBs0tjCrH8WvfpXjFj1Mv00
G/kF76vMw2PnXoC8277/lM5DrUX4g+vOy+dRrXsVRWSYRReZI75mEAVse5o8Gbjd5v1VLryKt14l
Gtc0RVF/P92nnZLKz3otD7MR9E+GPlefyI5Vv5FljOv1LK/kVpd2tXSGwNoYyzWyevX4QoewFHR5
KJNUvGgF+Ew8OcSV4HFxFZp7S5+HFum6D4uXWVWZ0qC7YM39vjPrYddUbf/8/rO7sAoQvEX1CZEJ
0DCr27nHaVCTyOYeTLcwN6J9M9K0ko+fg0VOa/Gfcd8ah6dvSNEBROIVJg95afW+lXbVrsU59Mo5
OP/8yctQNlm05lw0TlfvpWxNkTDO7w+1qQSbRpTKjR0bhY82X3Ll8z9/bOD2HGDZy1SNP1aPLc9K
3EljXTsEfVgcJlHQaujN6MpBu7ChhYVFrkK/34QLffrYcOQb49Tu9UNFPno/qHV4I426v6nBsNx8
9BzYVFuETSSZmAatk3gw0a0b5YiNaUNkbQatLHDhrK9xRs6/VFZB13QRpcCLSVttCFVxuJkTq2SN
akmvGWT8GNs4bIOOqr2+KeMrvOkL1yIrLrxpzAyWMeMqBhr4A7fBxIuy6cI91tj5HYuonPZhCY96
KnuxQ/lC3OM7Gz/Wcz/9GfKJjiEyE6/K2Kfov2XJ5/cf9Zpdx33IY140JBDqptRcf3PJREScplY7
tEVkPhVM9u4ipeluzHBpj9mVY22bupabUWusT+MMBcUotCTaZLoOrFnp1PGhEk31PRwi7SEu9PRZ
16Xt2W7bbholu6YWsYTP02uEn2sy0X9TnWd+enoKbZG6UpYIRaQmkoB9pzf/cds5TwosjBtt0fNo
hZKBZSvDKwPbS8dlQcwtrPtFxmv5Cv8phloDWZhO8PLIj23HI9tLDkmmIY4UhsZ9Vg/lp/dfzeUF
F74N01CGxKvTUjloNgexox3GcFT2mRAYSXLRf0vpnO1Qr06+vL/epTDCgOgNmEptuWbU1WiuOb0+
aIdJNbPHIXDVHQ541z6CC2FkkUcCjQRxcOHunT5GKNoNOhi5fsBc08GosIl2XeXSSh7dD98mS6gC
arD8A3zHKum2nE7JIcxoh1Jxs0MmaJznyfBBbNXy/YCrJbVfhASBPq0OpFnlVRfgW3Iwayvf4dGe
HNwhl7fvv5sLZ4EmAlgBRsgEkLX+euGWUVAwQ4NHh1onJWy2CczKui2aJvQzp+6uwBIvvKWT9Va3
11jjEWx2tNhKXA+3SWhMvirUnGah9kFp2bcHaMFvAwFJCYzR/OmBSGEWgf+K1AMNRuljADz4U1FV
Vx7gpQ2RHkMgQg0V9PXqNUmapqSUuXqQeR4/uPkwkJt1w02RVB8dti4nAr4D+G53mfWvk/HErMsp
hqpxGLuu2SgK6X4CWfBKQv0GTlhFQr4h1BFZDkTNetra1J2VOq2iHBR4J1ja26L8QaOvbX0Cfb0D
TtxkPs7A4395jXwcfT0LfdsASK2GUECkPNDxg7gr2jGcPE3NkHkLnEZH9E6kzr4P0fjYdLGT/zLm
XPxaQH83Th9Urmero85fBFpXoG23uAhDWpn7jyc1S9YEiRn2LXXbKtyOVR8p4JidQ2r0zqabhojx
z1X15AvfFV/McuyWyoTG0OnhM4xKn5UUUSohpmKxKM0I7y4u0sCgd3kVJFdSgAvH0CLX4HyQABBp
1zGpFEbVRZ19kAQVlMzFcDNicQ3DwdI/fuItg1sS7DqQT7Lp063hXq2MpoFIRNS0+m5knIH/Rh/v
AjP/+35wurAp3hPS0yidAqdZo/HtIsFWvXP1A0BqnOV7N9pwJ4u7WXX6K4PwS0uhhraMwWl+Ul6d
bsrG1rzCaV0/KEicvuJBjX9rrWivSRnbHz+A2L2CPEE1g+jurNLDUNCdF1FmH3oIlcxTNRf7Z/Oa
KtqFSxfaH8UIqoGobGj66YaGTrcDrMKUQ9EW9s7SsTGJlEBe2cuFx7YMSiBhg6CiS73aS9eO1mwo
rXJIgXQdDFWkW4xMDdz15m77/mG48EVBIKK/ujQ98HRYfso/aZKb6XkA5l85dFme3iKXr2/dPEKE
Qh1wGk6tH+8vt1xEp1EQMR1IGrRPYQ4jiXa6XKflmijttqStgHQnmIN0P2pKuC2FwvCXIC09kdEJ
eX/V8+cJswUYDTArMDWIV56umuZNqifMFw+FYZXbQDHqr0Wu599sQ4RXljo/IMDT2NqySyag6/re
HbWWsWCVo9OdBCS8FcPQNsyvHJCzVUhgEFxRqLu5HTmJpxsyNSjR/WTNhyqY+507Zt3RbJtrLbHz
VUj5mDSBgWJPzvrrhbRVMN6sg0NgT9IX6lB4dTgZV07gEgNOjgSwN7oh+GwRJSCXrI6EriWAwJPG
PSDrlDC/RiPHcxLL3BSIgG4bs0KkVVcKHBti3bpSJJ+dftYGdkedDIaMKmWVsweanCazRIZ5ilUs
vUO38Sy1+YaGyovs1M8fPIVvC5nkAOC/F9+z05c2yRZeqi6dg23n1iN27+7T2BfJDvnB5sq9deHN
wVIgyVgEn1Ee1E6XqjRhaDH8nUMAchrRT9H5RqhcG96dfVZsiESQASHDdwNV5tNVjHomFAeme8DY
Xe4bIv2dNU3NZjSLayKj53Uv8Dv0f8ACLS/sbKo7zok1DilCQ+oUyds6dGevn9TsrtOs8G/OebnN
ujk7UuFZdyPAcY/+qvvZxofKR4wmfww619wXZhodGC/O6McoXfQapKKOADgU16SELjwZZpk0eZZe
MtPG1bkCM1TAgLDtg3DEdGuqdXXQ+T3fnWacdx8+VRTYMP0pw5bRy+qKlS0K92aDokCKB9AmzEf7
FtBO6/VOJDfvLwXF4OxbpU9Kv4ggzoLO+lxNrgUFtDSICKM9QEFo4G2DdJ7HaasrC/agkBh8UeGA
Bt9xj+aJNyJ+i64PsIhfuMWP3yw5IK9bWVOR3CRBEBWYNfVAXWYRm5+DpM2ZYJWRNmIRkE3fIggp
d2Mx6wU55RQEBzUSKYjyIMLT3sLkbfZNbKBUeMeR/QUVWPeTJccs8oxSlo/Etcn0clnnz1rn0Dwv
yij2JAD6B/yQVUBMSmUBmdLyhnS179y/APGq7wGqBc2G5o8JyEuG2oMaDcUjJkvdnZG76X9dr6po
F42mCYm1qM3F6yAcvlojLQB42t34jflR9ckSdvFaOY2RE9VC+28cIjCxxcyk0V4qVy0xeHVDBVnG
ZOpumfW3fwrX6ZBCDF2RbLGBrbM9Fr5Gd1jmII9jabb2JtMUAMK5EbSV39ZVz4LGUCgenIEovJXg
YlC6NpvsL7KwAupAlkjAsSU2A8QeVNlLFEJhbStTcwszq9WOE+mm7sexFJ9mDby+pxkCEWy7ihfH
w978psPjfokYU4ETDfVvOnroqAHMTZfvrCRW603YmDInZGvddIuOtnKfA3xhKFy4HaIMTaa1Hqre
s7MJE9NIfasI08946AXt1oAeHXmi1lsL/502hNNfO/nsZ9oUzHd2raf/Wd0MDlCgufNiJUb8JaGc
+zMaLVWaERbabxuXsxqhA6yfvayy7J2t191DOWvzglesLQQX9Qpd4mLQ3XobFlblbkHt6songUGQ
8CI0/39JTXDgILqnHeRisEQ3GIxpJdxew+w4WjqkDD1Si+HK1Xf+OdFYQQ+O0mLByKybzhDDI4X/
UeDQPCvd1uLYZ15aOeEu0PThmrPW+TQdzANZP5oZCNqT8K3SIAmMkF5+3hznrtJelGlW5Sarg8D2
BAn1b23Sqz/azCW4cWYeOIiuYoq2c9o4wJXKHK2SK/HkjFTB9cu9j9EglEruxPWVCGQAUPqUu4fG
SU1rA0s/mTZ94Fg/S9dKS9+RijiKPoP+M6WWCPZ0fW3lzgjroPGKStXRFMuHQm4ZD1Ic221m4ivI
JZvsdCfWfmBBMiXehP/gj2bOuuZGi5z+K3DS/meajbrwgwlZiq2G3tXPeugSzLnDNnyKoQQg+R7L
1PlclHp7284N+hZNPKv5YQBU+q2m4AyOaB2gS9/2Zv0nN9wavCrAC3ETK6WebCWXY7odRgdsQtrk
xuTVArO4g56kyZOtL5hHmonWTT60bbLBANj9pdDvCr1+tsvvtaXmPQT7Wu03qWnXT7Fa1K9ZNLVf
ex2JoZvANKbKz4oWyDYZR+ZuZx2JPG/KEJzw9AJTqRvLwT/XGxO3kbdKaSGhptdR5Hiqkzt3bRmM
ycbpJv1morrIPKT5k9JrUuoNn7yyS/aunIqvVS+z1CcNawEbRVmsewXGCzZI3xYVC9RPCgcRDlc8
NWqO3krljCXqFAiPRD6dIuPXQAcx9GS72L7w+0VxG0ruF681s8b16iDB6YZKdAq3GNoAObUSV6Y3
bhDHT3iLWJUvVQdKYYf96hdElbCldzvhfOt4k6+5jKPID614bnntSfMSTjahm1qpR47c7uv7MGwG
htdhWKNQoCs/U3cYp4OLDEh3UzhF1S/Eqq7YD6qYQcGm9KWvFPZnJQ/dUzoV5JiLDO+Z63MXpw1X
RVke2y40AMyG7VcSNuO2Ac/ryySlccEfH1QkX7gkcHKW9aD2g2FYf+tdWw2pa5ZHMcbDruB8fE7y
qroSwM7z52WVpY4jG8B+YAlw/1SPjB/0oDDb8ohRgoKXApDnRxnb/Q5kzHDXq901RNCFiIk8I6kV
BTi6xm8eE/8smKH4WltKVB9ttGmOYIHzY6jP7mOb9sqV93ZxKQARC+FrwUascmhdkRHJb1Ufx8G0
acHhV427LZPorrzWPLu4FJNa5EFpaplrgdAmrxArsOb6CJXvz6Qh1TwrSIa4E0iA90PueWHAAQaM
ySqMDGDOnL6wWReYTMm4OtamOexza7YPY2aJj7Z9uGhISal+Fy9geuCnq2R6J23IchyLJF1M6nG/
U2dN2aSyvGZTdWlDyygM1ywd89a1JAGs8yYYAqc6Tr2KWnxsOPelYn1//6m9tXVOa1R8ZxbExiIu
sVh0nW6oKzOGf0YbHYtAtLlXlPmSF+jq/GxFMVBxg8zD9uRsJsc6XXSHVL2JXlIdRR8GdcWo3ErX
LcqNURqDskUJBR6FlscBuK2xyg51XhedVxhwIEi/rORXFljjqxkq4SHK6U8ybNSwHHl/Uxe+XTjs
QKnxhyWjP5vsmIPdauMUHRF46X7pSqSjJpTln/EaD/dTDKjs/fUuvCl0mqBqMhThtax1QeWMJp01
mNFxjpPO68Ze/e7iuvLj46sgaODSHqGcP3O4caKatFY34mORiGg7jVm5m5X42iz6QkxHaQCOJdEP
ZvS6D612yEGlUccqso8Ps0paoFmpgSIONPmdxlj6KyOF4kr9deEJLqwpMJGMlIhIq+ZjlSADJukI
HlW7cFLs1GbYFTFtvSsnwz0/GszhEMJfwvpy5ldRojfwWm+cLjxOw1Abnjp04XxrBHU/+qGKT93G
RK3aeB4tLfwejG2oe84M3ZMPoOm/lmY2fAuzMUk2UT/O9yOyPI4fj6E0vEItjenWVTNypaJ2qpcO
MyJ3JyVzOa8frBu1kQ7/puQLLB3dmF/YPfaR7yAs959rtvr3hPpq8LXIGJ8Z8SX3FjTAP6VKNer1
bT6+OGU8JUeVQaz0ulR0QB5dF8khNa3G6i6MWvxXii5MXudwsNqNSb03kIpIN38IKzMeN2WN6DdD
c8cKfSugb+hLO+yyTVKmw8+yz2drU3au9tBotfM8RXXrbJSpn16kksIFRKyBateVKtZkBizv2KuC
FDdkHbZMt62BQRebnP67e9/bdRaT/LnqJ+yB4m+jmatPyji41q5IwuRWQZvnLq3CysX9r0AArOtw
tPMGpc/0beEWc+frbslu0L3JfintUBRQSRyzwUFehQZFSleMd6wbPlJrlj/7qRSwINxYU700VJvM
m9CDJt7g8hF51iJatWALpyfkjsIHU3bGAz+pnfBvd4N6WxSJQYyKePyTn6QYj7z/3Z4dOXpqxCKa
jTgL0TdddQFrxgfJaMnkIAw3uYkjvfLGQjO8upiCmyG7BpU+h3iCIn2bAgNyW4xFVxE9KutSaasg
PjjJbB+Nym2+ga0YfgU1hCPkbLSt3pRpvKkCIVKPNxD+oHGdX5nbvknV/3OxLILgXMY0w+kVKQ4T
tNOLhcJS5Fljjcc8qqzfHLp53vdpoLX+2LdFsDVFGmINVxRt7XMnIJ6SOsLexvVMSQQBbT5iiaO/
QmG0kmPrFtmd28w0J3Dha0ZP19po9vHPCP52UVqrGyJZfXRTWkVeZZaE+FHJgIVUhYYPbjIhYef1
Wq+5ftzVerfJm46avBjbxvWFOejabmjG6fP7b34V1ZZHQDbH3Au/CMihawPxTkEb2E6FPDJaiZ/w
wKD+z67qD69SrGUVoDwIN9JrXkgUy/n7J3EMhJK0Bc6LR7M21J2aYBtaY9O4oyq66j68nJ3VS+WO
W3DD0E/5x+osR7bSua7gDjIK6GG0Z8GTZmp8E9d0ZX2rr8YnpRmHfZIn+laYfeFFkIH8ErTYlfP1
RtVY/5SFB7OoNsEwXwvxR/HcFJqMSUsUu/2ElCFfv82te8xtNU28SDhhcVMWrfmrcVT5xYFd2XnK
XCk/5DSj9Jh3qM1f+dQvvApqfawiSKYoTNZdjy7qMRFz7PTYqBR9WTdo/+PsTHbr1pEw/EQCNA9b
6Qy25SGJHTv2hkicXI3UPD99f8oqlg984AYavQguzEOKLBar/uGQT5T+M8g5Z0BAJ/YWjy6+A3Vq
Lust6z0Z5t4pcpehhmXw0x7Kdmoan9QSWfcWXWmyT1Z61f5bf8U/ewtHXwf1KSsLowlKodbzXG4d
uZzJn7blm7/DECGp8QIaoay/2cK4eAAIpp4RIkKUJnt9MHqwZ12K8KbLJ/bBZS9OANU7evZGUtEg
i1zldc7m6p4H+2wePn1ugeaCxue9wqnacpEyOdJbITiGc41fRTV28jh19Tk95RNfkPcK7TRgXMh+
bXsMqpSt4ooqC8VSD3v0BMdLhDX6z/WB1qVFXg0AMKY/NLq2tnZIcQpz0kUd4iKY7Dy0C/c4FbaX
g6EUQWGV+u7jtTtxBEBu4WxHeuWwYTYJ1pwg4bLYTh2q8axdktFM+2ZailtT0c8haU4sIAd/dbii
GKC/U7JAlKMne1IxMdYdqjvCK6/ycenOBPFTmxN4BGk9PRreSluTbn2ckHtL+jpUqt6DfNSa8nuU
2YDVndmLfutemR/NTkl/O9rs1H7XIL7p995UNYE5ZtAYP17gTYK+flB2DCwR2vQ0freOW2XZAQrN
Jxl22I3sB0yI3WDOSrjqIPsTv2dMbB4M85xa36lxuWFwpuGmoS+zCf0uILaM2J+HJBfOpWtE2U4Z
ezWgxYHlZaIt9bWmoLt2Zj8Za0NpE+e91XyOa8eksvuukblkba33eRFGeqNy/TsDNnS50LR7dnUs
ffgp3Zch7VvlMarj/LUS5cpmjU37VeHxme+trChCrbApmycNnkqBkcX5C7PIXpa8779mPZIAQo8n
J+iQ2Me0Yehcxx+VRHvGzjD52bR6ibSNDuAM8HQmL+xa4pcKb3CR+1Kf0tn3zGJcdnC4stdWuuiH
1i6J1g4KoPWd9FWo/EycQX13nt07snuIbNUIm/jjrXHiQIBdcyh/cOYRvdz05nItmvVmRHXJLC0R
OIjI7kuHLunHo7z/IBQkuHZQJwENYG43Qj5MOBHoRRomyBm8Jpiffh8dJblvS2nWh25S6VEpdbb8
ziTENlyo68ePf8BaY3m7I+jOwsii3QyIGQrl20vJa9pGKxQ3DRGU4aYHkB1RUUrG4rdrQeuQWexB
denmyF8g/5ypnb0/BkQb8jl6Gmv5Z/uA1IwSX9clT0M34qExxemFqbfaYelnFUrizO5pAUJ+POH3
35Vtz1hr23uli2yLTlrNpWtxPWZZZ38xUmQZfBmL+OnjYf72bjcLC32DMeiEUnja4m5L216qPoub
sO4Sb++CXCgCqmr9b2E6okatxW3XvF0VVeAO63lS2xm1rLgYlV912WIUoZSzIPGpMfzyByNeXt0Y
Ra0DF0XR4wZu5w3/rDY/B7OxxjOR4v3NsyLo4YkC1Adk9hfz/k+uIjwk/PQKceeEfXEQXvsbduA3
ciL9THpwciASI4DqoJTf8dcoAaLy6DWI2Co5BdNCdaqdS9cjlJXrfo7uwkwgKK3gYegbcF7+1jP+
mZRVVWYs9aEL48FVQ9q/UBwTtTvXr1oTrLdfHhgMOT140VXhaBtk0TQRntF6MoxTpfdzbbJM9BIm
erUSR6kkVYxzhoQnFnFVuaaeBRORwvfmOmlSRCmayZJhlirLbvCsAbXlSd8vMLLOBKz3x4fJ/TPU
5kE8LoNVzaUtQ9Wqm91i4rI892Z0ZlecG0V/G5XmuCs0I3ZkKHmEBuri9juAsOcktU4uG4GPJicY
x3fFBFOllODOLJtMu+8ShlJQg1tGaFIsx4+jwcn50LtcK92rktLmA2EZRo5nMhJiYvWlo8hmr5qV
e+bQvo/lfJt/Rtl8G3Pu8x4spwyd3lEPKfWsA+iAaFdTVfia6V66wz+jvaRA+Gm/CrIo4I4rjB20
Gdibt9+LSm1fUqMqQwgi1j7Xcnunz+cQ2Cc+F19q1Sbj0Uz2tJlevMLzWkgGoTN4ajDnTXrRzpnc
lar+STLZGikAmZGdQTCBGLett0irUabKqJpw1KP2V06iH44utYdP7wq2HfcQdlKMtr3+RsI8KFFG
mYueWwivijW3Kp2Hzw9DIOLQUuimK7a58RyJ43EsIqyjwCD5o+WMu5ZG7uXHo5z4OrjWod6r80Ja
sbxvt4C00D1cFSnDvOnjR23wqI9583xfUmo9s89PnKa1ZA8cwl5LQtvnulFbCjw8HhGlcPVj37nN
Xnjyk5TPdQ+srLiV1kK5EfDF2wlVpENxblhVOJaF9dS7fXWYE925nrI8vXdk350R0jw1KzYdGDlq
6aiBbWIe1e9KXRvZ4RD15rWNglzgyDI984Q9OQr7ja4b/Q80M97OKi4Q3wQ3U4VwnqATt9hQuep4
TkLsfWIHxJo9t+7utS+6bpZ/btrcBp7ToBEWuq1MvmbjgsJQ3FMRzp3urmVZj4PSF2e0BU48LjFw
Wm1zCKUIoG/bzLMVTaW9eLi9sHeubH1Ma1/IKtppvTXcRXYUXWp49t1og1ofIzQ8b5yxbh9SpJXO
JJknUgDu/hW0w/WyhpG383dmoSlqK6qwFRoGtqUZH+u0T15kbzYHXCVoXnx8+k5U8PiWsEQZk3ye
YvHbEelOr1nvVIZqXoWO0ll73ZmBw0x2tc8UWom+ObnKXdy73l5mxkSroUqPqjvpfTDJaH/m5xgM
908OROkJfidofrrvIINBAb79ObZWK/rURFZYj5qO4hpANB+8nrFrFTO6rgHZBE4jvfuUds+9PRoS
eCDadzH9mAdCs+3Hi/dZtvP6m7h+rZXQQC19K9aZ6tbI5x8shGp542QJ3ratDjvz46lv4uDfmaMn
CDUD5Ajtt83MK6mndgOoKswpK/pdn7mHfEEwSnTGOf3Av57Wm1WGdUIcXJl3PFY320ymqtYtszDD
NGriO1DCYP4WEt8moL+ZPCQdep7o36Xur8FoMbirzcZI/dQe6iiY+iU5jG4XJ4GiTDSaG6QPX0sU
fWJ/kGWb+lM3ug/zoBdNUICLjYGpJ+2VAmoQ8IGiPkQNjMJg7mJ499lcWFEA3GR2Dq1TSjXouPVQ
LasQ7XGdidb+aOhTFui9KxYfgotEa0RNqTNXPQSuPQAlLQtoopYvcnHRAx3FtAA6WIpxl2WLFlpD
3HzVzb619x0gn5H6Q5Keexy+6/cgasEbhL3BKrGw6rqv/wlcEogwQLNKpyY/lbhEydy7AZoYoVtm
xuN+cGh629VcByDCMU6a3YLGce6dM1M5+TtAryC5D4lp7fy8/R0UOCMb1Q+kPRtdlQye6MIfadgp
h5LiSY/YYeb1vgrxMvGXZekMf4nNYUK0ytLOxNXNlQHZY5WppCHvcqtDjdjs6MjV45L2sR7G82h+
yaAcfekrezzTgzg9Ck8muHzgM7YAZawoui5VVGwGJrc6ODp+15NapmcS8W2c/DsZPiubj//zqPq/
XdgCgu1gSF0H8DRPydFLR806DqPRvmKe0TyhVaJ9n1kQaHNzE//E17kBbjqPyRPxs7jnXYyG3ccR
gy4Lg27OsYn3wCosAcUGPZ+3PyrOPOFiqrWE7TC0Lwof4TeErPR+xOEBdT9XtJNvemLa214EhjZH
UUH6UrGK4igKKQdftdHo3IvYqRZqba0xHICsg3pU2xhAYh5Rbgz0bEA1UK0X8N+uYsJGsoHmEyoM
Z3KOdHqB+anWlF1as7M8Lj24E3/Qu/zCyabxq93H+CehZA3AxMLY8q6Sag24QFeTKsjYq+gUJtOY
BWPsJfG+GVNxC/IlH4LGaNu7uImXF7uZIrT5zBRwICyHIbrHtVXpd9Oy9Olu7qO68LuyVu5nUEDk
w7lJz2s0avePsKjZ7GHFYh/Stpr7WnpjB2RbSP1rw7RN2rDJVPrpbIs0MGqvGkFN03nb8SXTJ9no
1g85RQQq8I3oPJZTNdKyxl3mh+vW/WpL5HQKr3S3vZEqSJc9KkjUvCrL6x8Uuqo6onktEDzgHlXg
xUph7JO+ydsgEVLeG6MTjzupoQfh153Z9IFBVIQg2pRDuSttNFoDN+moZaEaQe8197TbVp/ETzru
f8ZW17/HcUKDdSzj+FY1RiTCZ3XVPaXN4CeFOtybqVPc1lkzPAhE/Z+QV3dRMx7QWOl72bA7bJFc
NHbb/zciXFYebGvpTN/zchq7mdc1d1HUl2j8pYZbg7t3eTtBCEX9zp3S8jLvLT09FjKm2jiO9Twd
Y0sfXt3ZbFaRx6V+UofFu4idtvmN1NGkI6tQLcAVuqL5abnoZ/Ep+uI+b4buEkxy+ztuACsGtgfE
36+tRX0tFk25aaoo14Nyauabjh7ic6el9ZHeKBGO0ntp7VaTvBiqXF3+GjSV2oKS1E5IPXnsjkvj
qV9yQ1GtnbS87lkt6/QXRKPlLu0rdFdny/02wxpf/DY1sXBbWGDfmuOi8SOZIE2Z2AXiOJn2UCdt
h9QkxqLfXc7B4netikCNLXQr1Od5dJHWHfIbGdnlvdcZgNFjWQ+pX5tWVQUoelV3Y5aqqd/2pnOf
a7be75EZEwqpdBmZFx2qGo+eVowPtVTFT6nE7r0ccRI9DJ6TLbvU1ZWnruvVGXByU46BrgwGMvEC
YPdXZEmrbyhtOlFQiiSr0DrVl+zotkY/3USIMbtIjI/9jcwa5GqBn0MuaAtwyBkmHX8mG+lbv6ot
0MhRBtT2Pjel1t2Meqn/EmA8HyyMeBLUT2u99h0N7JivyThuvgydqd5brtmtTh6K96OlfWYFtOtc
LdCHqREXRjIucTA7pVfcZrLVKq7xMS98K53m+maOze5LnEp+Xw9TXvpT1jlElKJUbuZchSmNaq9C
sjEm0oZ7UGGhyfXaBHihAk22wLYfM1qTtb+MS/MdpVpqgk1m3c+2Yr+i0petZB3DQfc3Kn9ntck+
SIBVKb6WVz3t6pFC61VXJsnvbBBj9A16nfagTq6Z7K0IA1k/0xarvNLaySYH72p5A4C0JtNsUnVA
089F65QWY5cESJMvv3RjdGef0Kf/xLxpib4mliazvRiA9fizYrYY1CQSiSsNpbEvpTEL9ajJFqvC
pm0dAD1plP0HIMNDkVNaU7zPytT9w2U/1uzKYb5oex6XgWqjVRtEBLL/tGHsp4MzoPC8N+zaK1+R
S2uuaT+Mz5mmpMmuX1novsfEeNjoovrZoS+BHxdo0Z1ED+FP1mY0QqQB2DAQ6J5C6O6s1vI9VAXx
INYaWi3O3Hr2TqmKePCrqeQeALMqhsAoi+rCdOqu8dmU7EfZq8aFYTXVym0o3B/xApNfx9ayCUbE
Oq9y8EY/8Cl3vrfquDyCRlHc21n3lGdVzbMUuJbexQcDoxekeNMaKlahN+gM6lFNoI+mTDwti+lh
t9JLInMnMkzbZgzIvwvKDC9p3S03ebRwp7RjygURJ0PEE3LqRPUAgUzmF3U8asVNkQBD2elpNt32
zYT3ZV8q6Q9MPcVjggFfiGRwi81npKFZturRP+sJVIJqFdfxUfJKvmUKX3yfzIMWamOtGkHfd5O5
Q71TJksw1EWVhH0cV+OF4tYaaty51U2HQYsn6zqDYOnBAcjSJugaTp+fKIX7vKBQOwWlueq09otw
L4rEjb52hdE0d8uAtPLezsCxBDEMqIEvKu046JTI1v0Kl1JOcNSAlwdJULCzM8jrsPRTpdtNCdfT
XkF6Mrl1tRgQTIQ6errvmJPOh6yyKXDndPkW4XagkdO3ZhrEqQpLxU66+TqPDYkzHj5h6c6AUQib
MdXS//qV4einaG7DDasXjcTd7dBZdipRPS1O1tTHeRRKcQCBz00vG4g5gWEUy4UnaOneFjSZcr90
U824N0Wh1GQbeZ1cgotWLyRV6UPt2nG8418F0uAdrfpjOzm1CuqoHX6XWp3eRF2PWpsVYdQZ9KTE
He/UiP06ZGPWBlppRZ0fkdCNgdKY+lNjTrVH7a9abkxcxQouI2+xj1YiylvZDk35LW4pR+3GSO+s
QBONwruGz9T6YhlARdEMyO5iOLE4cwyGwkNnSF7qOErvsD437EAdUIAJMhnbeTDEZnOPt2Wj7mi2
xB6/UluQwhWD5iKsqw8XRVWYiJbTYP8Pa+7ORIQuHaYjOu2V60eOWV60VskSV2Qo14XWF08epXP0
tQtz4bxFjn3jZWbKX654F+8at45/GYpt/mc6Ct0eIpqifhv4VBPrkSjw6MjESLaWIq2Das5E5AsC
k+eXw7qKpSg9I8CtdPhTJHL4DxZI0/rV2ppHw8ca6fTa7rRLUFv+OrlpkvmUv/OXCqLztJdJiiJj
VkLruJDCKB9n3ooTSDNhwYW02wJl+pmGrg/GlNMm+rqihsJj0I/czHxYRCLETh0dNfYXyQW3N71q
kjtaWPHXMfOyXzOVN4wf4+G6NNXxJzDD6qiwsA18sST9JhYIT0GRjAZ9E4FEsi+GyvoRmxkACxSS
FRSS80677hNkj1G6mOdq13aJqvtjNveXVEeaYZeOSWkcljhi19SkLK1votkNokDVImtnL3n1mLde
1l3C+plfyY2ydD9kZXwFqhKOb7oiMnyv6tI72DI9ovFVbuARwBMIEqFazn8WTAESVOQ9s9wlqG6T
qNFpAJ7d2tE9HIo43aVppBx7ezLcPaVEK7SKlit1mKwJtkraTZe5ipg8V0CmZFDa4gYaEAKzAc6q
DarnQoy3WeTN2Z6/Nj6O+GbXX71UktiVXR/x9VOF7Wx2Mtd8t5wEyVsOyxOlOKvEcc8VzzFCOQmq
5t3S+SKJzK8ttkLX0VQlLVLbA0UZrlQIO3GpZTThB5n+QbpDNru0Qfsm7gEs7QSC4hyXuSNhUJRK
G+AuqsMLuJXO5DmvFl90c+Dvj61RqQAxMw5akSDcfW+ACzUQi59GxQcSggtQhHCJvKhyNwbv7yXu
C3yJlYxU2DNaAuOc/ETOpGwBAtQoasemmmm+2aSUKxxjkG1oSXP4kqF4jS0wVwn1lajx7vN6WZpD
zrOv2SfTUPwGIG+bOwPqdHmJXnzzhPRhWe3yWJfGr7lbSvNotDGXaFS7eRU0sU365wEpHv1CsYsK
L2KTFnQx8Tz3uXItnfDbFn+kUfRfLZO+7D6Pq/jBIv+pjjIflOm+0zLvZ9F50R9A09mzZklO3DzN
RqhEkfM9TkfxajeDd0w97FH38Kt4rcuJD3IzDdls8y9Kgk1hbUMBy+OEOAfSSajBlLULiPGCRd4t
xjBa+whDWtAIVPvqfWULOjxDPtvVXa9TykR8fRhuqHom2a7o7fm7OZNFXooJM+jrZRyGuwHiMxCf
2uAI29x0XyyU0EFlz4oWATZoYvHHdDNmnqrLdBspGa5OI4mn5hsp3BS/gmz7nQhOz5rTkGm7QYPK
4duTZv/uhSaPZP1i3EXzrDw6o+Gm15hMzCLI67a/0wW6ZGhBLvM3PW4d74jMuRtfVGapf/e61LyF
AG21fxywXPouQ4XW4dGSFN8LdAMBBeCDbOzHWKSCFElUf1DFo7Q5NiWuryWUcH4S7mQ2lGPHai6H
HAn1XddUsfElh03/XPO4GQKsS0oBWbR1n+acZfcjipmPTtk6DxaYatX3ChdOceQuWhBnNBZGqGYU
W5SFnF+BUyh93H3rn2Bo1OsKiniyW2ZN/em0Rf1ajRm2BBqM4lursXHU9vR59aMnnxNB7djFL5en
wy0YH5JEJDBwhrKLWkQXCw6VF22nu0iz60v33zSPA2/ZRIr0UsERKtobS16oO0ttzQ6H7KI7J6W5
6R+utRGQX9DAACeumIy1qv1P8UsxLVf0TWWEC//dVVEN1Vo/nynHjHLJpr1n5rVFttZ5CRsnmc+p
wL0rndJApLiLRgClbI0OwtvxKcBIqy8BK9t2UwUpDOIAGczu97hUWAN8XHQ5NZYBjZVRQBQ72yZ9
1ELvH+1SDdXGMr4hnmEFyJ/YF5yp+ExFeNMMWJcVNhCzAuSLUPA71OBalckBN4ddZXxp9Km4pnaR
7AFvai+9V5wBOZwcDeuctUdvUSfcVA5NoNdtFVlaKCr9Lp947jszddKK2suxqeanj5fxLxn4TemK
zhg4afqXnNOVWfX2m3XoVdVTl0yhnBQ921m9jJTDVA/ZAYN4Nd0pXRTRhlZQ2b6Qjt03gULMfYpz
0/ihkcaOfi/sXL1p3DgChYdGwA/0WRbNj4tInHNGfP/RAYCse2yVzQEsulkb6c6TKPRh4aMnZTjz
aAsmMVGCHhT9c302PrrO9gJAs4K76QFthgJSa8RrQyrsnEzbT8qEBDc6fF8+Xv5Nn+3vKMhc2+xi
poRa09vVj4WTlrPSzCEavNXVDFDubjDLEu8ivXko3VHbde3onTk67yu1+l/eHpQE4E3gDd4OCoVA
a+GIzmE7q1ogtKEPPMoeu4+ndmoUYHEURa2VEbtV3HVF4S6UmudwcFw8BagbXyA49PzxICc2BJVg
qG1r1AOCsZlKD+lHM5N2DrkM1HAxvHg/QJp4MqOxPxMFTg4FwxfCFK6wtMTerlo9q20qeWWF5pzF
F1a5QEKypef3Bt3BM1/o1Fh0QZEM4EASAjaBdOlrJ/FSYwk7Xpw7ndsWgOVS7BkqPTOt9+EGygBd
LrYCnVek/t9OS5SO1kd2p4U1ZQK9g3TVtMO1UDAioceindkUp/Y7GBAA2JwsPtxmYg1Xb+EUNW2R
WsxoQUwoaYDRFbeVmlIdX9rcF/E0nNklp7biv6Nu0C2qm0IjzqQWOlFtPRR6/eC1Uf3r81uR3gqb
kCtidc1+u5D0vERHCq+FnjuPF7pVy6NoFfEyT0v/38dDnZwPAg8EQFiqKLy9HWpuE6OgoqKFOmJN
pMmWFQgxLGci4KmdAT4DlDG0BwRnNt8KPHeGNNOsQapQ5X7prOgypfKdBNglUHCrEe/4rG/c2uGl
5wrIBVYxXdHNh9IzQW4SIaWpJbI9ovQTB15Ta2eC7rvlW0dB7AxoPmgNuKpvl681pxgQtUfXNZfx
QZO4lZHAZ2cgBKdGWT8R55jkAf7X21G0OCnKbB1ljNv5GGtV48smPac3eXIUE/8WnZsRwOd64P5J
+dzI7RyU5M2w1aZ6n+eVuutJiy4/ueEolcGQx9gWfAb4oM1cLPL4DBaqEyagund2lslgyL38zIpt
8R9r6x04MegjwJ0qsIPNnWtKd/JoGjnhUFj6N6ORFlWexSM5N8uj5VbJVbzA1ihG/Gm8PHGPdSPE
cYYv+/OT8yXwgusHQUsnmb7p5oeMMm26dsGYUbPLKqi74VF3WrH7PwZZU2Uu/7/khbefLhOyRP1U
JfJOqJlQDkWlBp36M6OcukpAP3FLkjiZnOa3o8wY9NIG0bRQqVVe0DQWdmSd0d5GLejMVXIquKPg
T2BC7IXreDOUblI+Ba5CBITdvAMlZV+qwpivMphwd8zUpbIr52k4c1mucWiTwa4d/7XvyjxJYt/O
UC8J/S3aUaGbafaFJZrxSHUUB4G0yUXvW2OSPxY6xOWg0HginRn9xKSB7JLoeCjzsr6b0YtajRMB
nTPUorR9QXmqNQ/61EcHFRRFEjSNXHWvTbs+M+7ffGMzbSwlODIEGR1q1maPVo3WVLbWDqEeL/lD
0sSd8BOYrsl+0oxaPRZ9Wz/LsR0mXmLxqr/k9eVXzBZKO1DmGnvv1I6g5OHOKS/wKrDo3BtmhW+m
5c0/UtzYKN26WhfvWtNs73PgqC9potu/Um/tpaEZVKZ+kw6RuKkR8sooHtJe3Jk98ti+U8/zo67U
uIqklDl2CxzWOUCD0vylRqM13oCNqCJkakBr+MagNk+UcJVkl6vD+AyMngcq9WHd3DWruaC/RLEH
8S0Dlxqozdxdy3JCqlBdnPhZYMVWkZvHibGqPzUXlllTSsx5n047elrRs6PlXX4QS9M0VOpT43s8
lD0VbqaL+d04Wq+zYbYv7WDGCFuthJmk1YorvZqEs1togt/kbBwlRLxDz24w+vZeJwW3jiqvcoRV
hTJ8z4q2sQ/JQhYNjc2qrkiI0cGZldFKbqq+Mn94dUItSO8z7cnAa6S71GnSiWAstOqrzFwU1LDl
835lreHII/R5iliuuoqtVJU2fuemcr81kezSGxcZZo1yuhzvxjmrsEtRVFiVdMgNA9PFMZnPhOV3
VwyqkLDKeJFC5ERRapMhJl1OmxR73zBlSxySdmwexrllC3wcDk8dJNbSI/LzHgLl//YYu5Eiepv4
EFbTQHkOEsAR3bT8iyyH5kbFyNgfpuLcK+/U85f9jBDvCvgCfb05vkau0V2NhynM4edezqOXr36d
9asx6tW+7dssgFyj7lFgnm/odrqIcKrRhWcU1tcCHQIbMbJquEDLodqb7oLyhz0ovz9emHfqWTyi
iC5gsyHb0AncqlA4alTlZlZPIeis6lnFlOt2nqPol6J3DQ6+yWtqTEhc0fQI2XrRfhrNHi1t4V32
w5jQ5nFtemxqEURRqR8//nHr+myiEBQTKk4k9CRVW3WRNnG4tBMesIBHtDtUTvRvkaqPfoXQ2Q+E
daofnx5vhTKh7UrCg5rYJuqNE8g1pdJJ5ascJVm98AxwG6O4poM+oORmRucMBk5coBTTSOzxnML2
b4vRI6JYLY9lLTRF9zvLXCSqurzGR7lIP1350dmIIORXKtfKmX57AlRdtnxmzQz1XnOhCWU8wcoJ
Q5QFOR0HlMyZ8d4ZX7Cx0K3kqFH4YUm3Gb7VRzxqaR+Elg7MoVIM+bOqVCq/ClUf/G0V7VBpkenQ
Bkqda5FG+ZVaGcWvuJ6aJ0Bz6IwJ5SytfoXobbYUeEgIbS6SNzzf10DxT0o7qkBGrMExEZvC6BRZ
7mxvV030n5e207PhVNrjBFqSjnQh74yl664MOuTARUqjuHRHo7mtxZJ+1jfm71KBhnXBnIEJtjaP
oXKoG6uuYyvMBp6sDQKUvqMlk08L+RwB/MSG45SDcWUnsPO20FtmbvTccWZYC+NVtXL7ovesJ7Od
2jNZ/Ymz63CKKHOxsbEf38zJmyI3zVppotSz6D9SZABvdD3bJ6Br90uuiTNH98S8/uLx19Ld+gDb
BPhKS0pjgEEXuhN1u1jSfZMdAiNYQLZnrqxTQ7F72EEr/NLa6rlHwpQQTIsx7Gd67rKdLHpWQ7xv
NXGufvL+djTIdnkqGFSJV+z/292a9Ou6RYILpAct3dCO2CV135wJs+tfeXsm+EoqL0nKXFBN3c0o
02ClBhI5cwg8w/uiUid5iGDZPkKkNZ9XccmHyh1ot34cbE+OCnfQXncImf16Uv85idpSxEakOmOY
G/aC3uiito991TovVlPIlxSLvotlTmEgfzzsiSXFCw4yN6fNXTlJb4cd+zK22nHoKUm37l7DhyRA
B/QcXvX97geey52/yg2szHl9M4qLraUtujZ0IIzvaxrgtFRpFT8QTcxvoxD54eNpvd+Uhk6GwWjo
2tFK3oT3aNBmLpJpCB0QVMeym7wLmCLtwZtk+fzxUCdWUOeQUbhGzOx9tPKs3jKVRu/CdpHq0dIE
3f/JNi8+HuXEClJEWWk2Fi8fRAferiAib7T8i2wJl7jVvlnm5B1yfUiOqaloOyyJgKp/fkAEvEmC
sMpcVYTeDjiXMFLS0p3DPDbjxqf0gT6m2YidMuf2ZRWDiPh4wBPruBolEowpk/O/zQFInE5Tklgh
J5Vj9KClw3w1JJV7Jg6fAItTfPUYBaYFx23LI5tKq6cBbMw0mEZ48ryKvqo9XDIvLrQgmhbzqCex
fqAYaF1FOsyvVhWfl23jwuWNAEZ8taLcAueXeHGXtIrSkLp9f0iHernmXf1Jxib8AdAb1JBWc1Wq
wFtB+8SKW7TBav3Kq7xo3wqQfJ0wxwDUjP3JzbIOZXKDouS3cgHe3W5pFPEoa42rNo7MV+nM6i2g
RazlHSEhK9vj48d75S8h/N8YvQ6I0h76O5T7wKVtAkpagvpQaNxcGYhlXmBDALCTCHepVghqWdIr
D3Dj62MNVuVWSeyZpmUhdhJE0Z0mTMRcM1k+pH151oZyzYnf/jBSZoRxdKgzXFRbQRmBsDGAijoN
p9TQHhchbA3FPDpAfo6yQR70Iy/wfbKkMEdSuzf3jjMgBTxpSv/lzBqtJ3TzU6jr4r0HQwAJMGdz
oCTk08Wpiyg08sRmxrGYH0kC3f8A5MlXKU39CUvb4gbsvjlgZz8CHnRUkCm+o/bGL0RwUSrzMFe+
EIOzvOYp7+BdZ+pzvxtkDxSsULXOJVleBuf149++jQU8cFbrAno/fGgK/ZsrGOA+uL9oEVdZkbKL
VLveYdFtBJ8eheVZxRRWOad3eq50muXM00JcuULyCpbiVY3sT7LbOIUQFOk3wtTgKcXb7W0cdTEY
TkAhuVcIElRBZYi7vu2hoSTeU16UZ0iy7xgbyOK7lDgZBlYkb5vNdZ7xcxDlwtx5lmWOZLBo0qBs
pLxLoz79j9Ju7uPDIvYlmsqXXdVZO1BW6p3uzWXk58DAsjMX8bsvCRCAKIdUJ9k1S7yZvp02YvLm
3rqM86ncNybCcM1YiDPx5/0oWCVSM4GHygPL27Z2eyUWttfjqysTq9o3A+2nZFDO1cxPjYIizFoA
pI4Mz+ftpxzrKlo6VvPKEO7ME01EgRi1c7pJ20SQbhb3O06m2NRYfMXN3q+MLlJ7t4qYS6cfx9zV
V4RVhEygrHdJNOf7pDDbM+YWf7fhm2CxjkrnhHgKjwrq0tu5TTFy7ZbeRFcJxrl6N32PJw8VoeoL
XbarzuNWrMbrMh2P+VT9HmhlO8jwLEZ7G/fLbWOZwWJkl11vHXi3XTZtNO7LDEZC5ew/PrPrBt78
TgIsd/fKrqKRuiZ+/6TJngSqZDVDesXzJonR5B6sl2qy81/TlGsHA0/jlw7xRvCbkFzOLNI2qfwf
Z+fR27i1huFfRIC9bClKsih7PPbUzIaYkrD3zl9/n+PViBJE+AKBswiQI576lbe8rYyFvywtM4LZ
dT0E+rk47BwchYrqoVridK9LAEubUg1e7n/mOtwTQznc2iqWF6LgvdoErRFW6dIHoT9E1AEtMKYY
RSc5nqN6/DXWQdpvzOutXUcMTmeaZgxNhdVjEQQqXiMBVh49tQZc0HTHlWf5YGZj6gI18vM6eG+T
/+0b/xpyteXMkr7BSLHcj+P8e5Mr6n5O8R1P7XArPLk+uNQ4qeoBJkQml2bI5aaZnZ6NUUzM5qIs
pywIfgxt1b+3wsP3CMtI2kvkOMRCq1H6uhmRo6xTPxm5YyHARBhRjJFdc70q/b+B4mTjHipXZNL7
j5F76uJcR4dYylrVjZWAGj1qneaTnOHJ5t3fTze2rtBNEKAD/rHWdN5OkQUvk2OD3mm4xybLeQoV
A+sPNL3+vT/UjcmGVi0ebdHP5u9qsnWs3TNtSfyiyElN9MzadzU4wf9jFJMKHiIehH/rBA/HFI0T
byW+0aazp49TAWe9ey+bkyUFFIKABhMHiHmNRhtp+gS5USQ+orHQ5oDf4/kzGhtxyI3DDvcd8jcv
JMGIvKqzcs/3USOZqY90WP0URLL5KE+h9DCpMNvcSNbHd6INxGeJjABBNTHuWxTx1yWKH4xdyOiJ
+Xjx0RwZZIObmsIQTN/+oE3JcHj3YlFdsxF1BqYnWueXW0KUPZ24VCO/ZN/v4oXccU5S/f3TSIMO
ASZuaP6se5MV2qv5HIuHc1Tig9Sqp1RXo31Q1i9DgrXN/W96M5dcvURo0YHAJLrjWlnLuESDNJga
vSI/qtQsegibsX4GAh98DaNl8Bc6giiEyaHyG32UrHfxhBn/QMKOoEQWIfI8kpMV6kHIIefnYplr
iMtJ2CoPjNS+CGB16IatKcc7vIBqGN1DjVxtWvUwHw0Zdk4Jng3737mbjr2M9tm512PZ2GGrM5me
Vk+1p8ECMfftrFhIYCVB/mOgRv1qqFk2b7we1ztYCFsD2wRuRHtnfRpx1Ym7xAoUf0x7aydZLRXb
ArtKckIairQqNzbUVStJEeUWxtIt0cZCY+lyRy1x1EEicRY/LqVK33WDmf+I66Aud1WojZOrWmNl
uK1UDooX02nV4dalqnbou94JcQeNLGGEotYf1SrRgkMqQziy1ARTnjSCoHl/q1zfiPxYkcwAzhM6
jqtSSkxPnuSUH9sAMX3s7eQJGeLpnZTwtxnhBQfJhqwQE3M5IypwMi0MpcVPkSn1TA2is9Jb08YZ
u35HhA8ptzrFEwDQa8BsoJat0tO+9tOk1z0IP9UDpe3hGSkA873QSb5I4TIkEKa4QNS9+qJYKWdL
Qi/LHwHoubFh5p5qFFtfdNWYYRjOMS1OOtA0/dZ718axacBapfUJt3e51KfHpIm8IS18jL/dKo0O
wvClb40nBKsfl7A9xeJwLU7+XnyR+CV09Wg90pii0rd6ByoJGa86dmqcwAiwaSrWbptr78VKvY3C
7SgeNeqW8mpaidlTZe7VxlcW0/7WEAntpjBJvrx7z/OYiesYkRXUA1YFGhqVs9mkZuO38AcPodR0
e6kaw/dveuCulEVtSrwCx3256YHlR40mBbVv2pF1KGylOJU1NYn733JVM2TK8MPgBaO0Q4V3HT05
atQZuVQ0fhcioAkaoHyCrWlC/M6yD1Lexkdl6s0EPpoTHhbS4SdpnIKNCvCNowf2hPBcgIsIMle7
wxqauQa3UfsgJYydqUb5STLN4FFRh2SrSCoe5Mu3zSBGpDxKFsJ+XAOZag0GNDNa+6GBCsBU5B7I
dn2nBckHWEmSmxQJNpKSgldCrWeeguYsMOqxe/cmEv1nYiNRnIF2IKbkrziFWLnOy1lrsLLSwiNa
WbUnKdKWvuz142WKC43NgmIKdqar69mqoYlaJg+50YQSzgSmfdAiVd43UOmfwqWNNx6v6+eAe0a0
Cij+Mtq6jQ8zXJLDYcT1Kopjr2ii1JsG3dqIT26MwvVMC5U+Oiu5No9O8XvodEnK/T7Pgp29VAhS
wFrfOBrXmxKtcdTfOej07WkgXa6QMkhWrmRq4RtQvp7jJVb3iQnXJYJ6tJFfXQ8FoZ5nn9ybG5Kb
63KoOEP1w1xkbpRp0iSc6mJjZ3djsKcOYG+BY6/LDEj0CRyI0P4ly1gNtmj2YOhYwPpyHAwfsbRS
QOKCfDDLmn0ydNrnKqixKnQa2/x4/7a5Xjjw+6K0gQI4wiXyauigsGa1iOqe7TFo8EvL/CUvTON4
f5Rbswk00HmTdRWabZezORJBxWVm9r7TOd1TNemLp6MRXLiWXm/lN1egGu5P2i06wRrsAdrRq/if
olOmG0M+4KdZqV4GiOrcp0igI84iW0+iX36iimy7C7q+kZvnoA1cbIulL2GhRP8WKVJIo5FywXaU
MouDTh/0/XENG5gHiwNJ5VkXi/LXTTNPnCM0Xwa/6SY8sPQ0Pw4mqDeQlNnr/Zm/sb5oJVPhE01s
cLerN0sv+3JSUfb2EwXIRbXYlWvhYbq/P8r1pUa11eZzQJtQRV9rvCNAg19jyNWJytdLAN8xKdrA
XRrtkOX1uwvpYKYob9PT4rngeVytr17ZPYz1svEBD+vPnRTYxwoFyo01ujVxAj0hlAbBkV2JEdcx
AHn4yr69zPPrYpbA8fW+27idbxwMyE4CXWpQxKBReLkTYh19KOzXGKV2pl1qTd/aeUm8xpo/3V+h
64EwNrA0SrygDIinVwPBfYET3NSNj5VuhlHIMhxB6ssHiMtbPu7Xm4EtTWgLyQ0ZLOBjl98k0YcU
1rWNH05hcTBCCTkjLcXTT1myvdNHW0Z5tz7t7/FWwZ9RZSjv68whrKrmqy7X2CnUSfB5MBEkvT+L
b+qAl6EKiAkcTgShzoBhtXqBEkokM0roLZbupdz8SBHF+4AnSe2cGiVwigebz8VspmsJUZBfX/4U
QHx1Ny6XID2mJNURpOEEXmyvS/JCHSSIOkx/cPJ4RLwlkfdsfM3eaXJu6Yeo0+evITUVwebtnRcF
/ShsdpHI/q7WReRnLWoeiH+b4z8BUkS87n1VfIPoqE4CJBttaRlfHwmeX5usXaDzuFdXd0kdtcjl
RUHus+z2scgQVoq4trz7cywygtUU00GE+fUGX7PXDKkaXdesiKrCz5VZ+zRTdvsoGK2oKAymfOxt
Ge17DGi/3h/1xqZFdwz+g0WiL/51uWkBH7Tagj6IT2sZlvHQt96CiyyOOaXbls7GPrriQ2C4zSaC
3GZyUESn6nI4tJYqp0bvisw2zB7JFiHqTZPz0XCk7NhnQwn7H6lFCa8TQIlR76fQlqmNl1mxcc/d
/HASGp0Hk4xjjd3idSg6kvmCtmQth26qIyZOjlrs+yxC0isqJXkjtBIhxWqBNXGr0kATLobr+1sa
QJYYgZZSTWFy47T4Bx2Cl6Yw8Czt/2lbJ3JVRz+M2vL+mh31CgIscPXwivFsupz1ADq4aixR5ptI
Fh6LBZR2KimF1xtmspezJdyIV6/jOtJeIgviHgEdWAORSM3obMxJ5lugzpNdQ7fjOEqz+SOgjlzu
lCKNVNcEp/c6KXO2saNvnFZR/qGpA+JSXMaXHztNSTDSecl8TanDbyFmvI9Knm2RJG6NAouMTg6H
FujH6kIsJAtxwybJfWlQY69pyuqp0cd5o4R8cxQSJjBWyMRfgUsqu8zsEdtxv8VTd98FivYYR3r9
8P47AF8jRACJhRVayZczFpoIAw1tQmUcZOxR1qf8pDSRckioMz84Xeps3HQ3Hi42Bo8k/GDYQmse
WSeEP4Ed45iG1Ynbm0NWuYju2B7mAubn938bnGd6ibz0FLhW6zSWAY8ZruR+XUsQECpQIocwD4qJ
282YT0ClzC1DuBuLBiaARoYAPxFMrKbToXqBuIma+xh8Op6ttY6HMke1ccZujELASVWGDilv8rrA
hI7IUidYBvtpjApKYaTjR+Rstmy4bjxKbwEatEI+BCLDamtYizwiGdj4stbmz5GmSKde7uYnzLny
D2otx49ybW7hpW/sDzaH0AYXggNXrCsYeTyDQ1n7wCyGB2J3w7Ox2/GKQH9/ukskrcHQBBLKkq2B
maiiGWono8GGbUWwa/XiN8h0DZB6VL5/04sUgUodNS4qkKtdkahTVoxIq/t5Euf7ocDdPkOc/IjQ
/5Y5+61FY/shJ0pZB4jfKuadiiianUmvfC3qRi/urOHZqqUKX/C0xKRmUarhkPfRVmH11rA6aCyU
SQQeao2KUZxQzWEUlL44857UZNgGWc3HDk2gh8mR54OslOHx/vG+dQp4afhSRjZx1rncn+UUTrOc
zqVfqukLsod0ZvrZ3li6G6ECjxnwXWqtgg69ukOMucvgJTGf0tjkpyae6QLZkvwI6jX7N427aEPd
9kYllL62kAChOo386hobjSQ7aXTZVL45FtnscnErL1o8yM/hZIe4FFVoXT2kzdjuCi409TTYQmkU
au4WeODW9Ao0FWEbOJArLA6W9cYUj2bl97WmPOpObz0uEfHY+xcR9QFgjSbcUZBil4uolsksDRmG
w4rSOg+11hcPZtOV+/uj3Nqef48ivvXv4kNZabFTqZVvzaE5u/ictnvkQKiBFJl+iuY+2Y2dam7l
07cuM2IumFjI9osL7XLYgdZ/oIKj9EORWsAPQH60GGhxV5C2t3pgt3aqRVEZzC0AUTK2y8FkCIcy
qmONH6PLBlZzQTQtGis3quHA1AT2G0H0jf3BcaAfBlKHG3SdGTU6alVJWo5+MTk63zbX6PjGW03g
G1/1piXCUcAojFbk5VepWmM10VANPoFS85BEgDrNug+8RJbyXYkJ1MZX3VgyAaMnjacoDwxN7KS/
dorR4RebVM1Ai5tAfUiH7KHV4/yA/qBxuL8pryZQPHSA6IV0hACyrra+bQ9Jp+WSfsrMAqUIoQpy
iGQ4t+89YqtxVps/wwa2nRubfV7X6dnMgQUESRdsHLGruJ9R4E2KLBnkGPXjy4krtAJWEUHkSbaK
3HiskNt56cyphfipFO3joHcauOGwab7MRptsrNqtwWGd07gRQPqr8idk/nxYhlQ/2aFcfDf6CV5C
3ZiZgkbp4MBMQNn9YRLuZg95k/fVp/evJDtGdig2Ue1b183kpisGOdW0U9RHgdfIs+QaWvj/rCOc
VWIW8g6qyqutWaN/DMrV1E7ke9FOj1NMFWxF29gtV1cl5wyCrECowbgAunK5jnJjBJZTWcHJqOTo
iLSd9YyRAwKIeWMd7B5b6yFL+tf7E3h16sSgoiiPLgeGEWvMoRqqWkAhODg5RjR9kkrONg2e6NRT
1T7eH+oa2M51TKBCkQXsOLHz6gPbRssabSqs02BW2k8HEeIjSJ30i1IY0hPiePmHoEmjJyR+y2OG
LOsxiUzzmDl5dUgdWfo6DErcH0dcaTdO0PV9wA9jB/H7hG3WuqEb4PNqDURspwrONUz2pPq4zGby
/qkGTyMa/gLMS4H0cn1HVW97e4itU0RF6J9oUbrHnvL/v0vaqxuxzNon2gGhz8snZDzptpNrrXas
hlbS0lUqY0XQac0s4ZrrAI4g4FdBMkMbvlAx7gVh8qMM5ebZgOs77RaF799RTFeFU2MSPmXzUg8e
hM3oK8Pkz3SxUORMZif+7RQmHtP8PxF0XiRktBDLwznYVWoqhq07GQhpumxdPdgVvBaGyw8OvlHl
CTV0kPO+cSMloA6UQCpwO+AcW4Xh63iOORBoPUS3iMuBHazm23DYKalmnrA0RdbRojbype/mKnF7
Q+sOtoPpJK+a/qRE4/RrUdR68UZVDb372/7W5iIhAFsrgPhEWpc/I9F6dEXy1AElDteILDXxqniM
Nka5hnrwtaLvCr1YhfS7fj6nLO7HEAGt06JwPoSDeO+Wed3sciUuDlHWTp8DxS6AE1XO85Qs6QyN
u4HvvKiqq5Lo+aB8oj/v/3biZt5PkfBp68JjlmFMgjKmfVJjEOtq2aj7Znx/SZ5PF5pd5JLam9vx
5QwPGSqZjjHbpwIg7E5bEJUekS3eJb2zFTTf3FQ8dRjZ0PGjebcq6s3GAsemCO1Tkw1W6+aljrjn
OBt+N8jyKWxDJIaHuYCdYyPpldrIUmDC1m7Ujm7c2rBH0CuktClKfatfIYGorOqgoA9g1fp3+JPD
KzJLSemCBou/3V/DqzhQkH2YXP4SKtEMv5zdOQvQ3KDVQ7DUdAdlsZV9ahZ66kadZux0BK63rAVv
fR0NHcGAEuTNtWmSpo5h67QAaiobH4LQqPuHLg2+d8DZ/o95tOjtC9dJjsQanYoHRGjXXSmdxqmD
fhplMZq1DhIiXhEvyv8zmMhF3iSjOKOXE0k0hHlspkonRAm05y4oxn2hDfpLOqnSxoN2awbFC8PD
DuQdKu/lUDoq4lKtO6E/yYN+tvCWP44ksfsAnurGxXNjKII/7leqDzzt61JfJzreeZ6FfqJhczRJ
0YS4t916DdIoGwHSraFIurHbBnFIhUr8978yBG1E+wU7uciXZ6V6mO1Ff7Sxh3qyAZBuhLVigi66
BiQg7GlCIiQ3uFVXKV1sG5WKrE3s98OEIFATWUeEemtU2WVp/NTJZfkTOCgC5chSD5h2OFslluu4
mh8A20foWCHa4axSlB4trngJzNifly44WD06/pG+uH3h6N4sMRwRxo6Axty/+7RbopgEuxg6OuCa
yzk2CsL4XiqDU5W1yU/spPRHKVGyD1m22B+FYt1GpHJjTfG74bCTjCFVsE7FegWXg6DrpRMUuB9q
XMfCgzMiBk2kjfBTPPfrJSVDELRK+k/y+svIghD/qfoY4wcbLTBd65z6YXGcXHObTFM/l06zwP7j
Zfzn/pS+BRpXIwOuE/MpGn6rQCRqOisYiV39yUTLeAQxvV+UPnO1cgi8LFF/Z33wwv39iNrRs6Ys
e8uW9hnVqB2ReHFYjLhAGjgcDqE6KL5TOPHGItza7RRHUYQhvUF/arXbSR9LXRs1LlynUfwsjPSf
xahl38x+kI/h4NSuXTToV2P58FLFeb9xrm+8MECeaE8J1jKNkFVgnHMMNJxeglPbytWOU5G92nnY
Pqaamn4rjTz6en9Bboxn0f/gfFPoY9Otbsfc7hHXMrTghKQW4t5JVO5RmkmfE3ssNjaduNNXS//3
UGtgY4soVorib3AaM2k42NWsuk6mmu+/gxmFNJzMipr6GtfhlBMXcMIoltKFL1Mu294iSeVHNNKU
jfvhGp1OTVY4oYK+wRCa6v3lBVFQvC86tQhOySJVJ6x1yn+h0Nmh29V1B/4pybwA34kjJX5MpuKm
fihzezkiGdQhnt9b0SlOcd1C1lt3E9DHX62wcV7uL/CNyxPYhBCQIyTk/VttKDkyx0aWpgA/o+Sg
lyAaxrJ8sabRlzG2p98bPJddtIHXvXWTwduDr0PsAhpstat65iqsNdL3OVLgQmuF+RoDi3i0kkb/
f4ai3gLKmYSC5bhcg5YymQOVRTrRc/1iGilEK6B8h04Ntp6hW/EuV5ZAWaHuSs1/FbQsozx05Ux9
QMrUZR+j//2kFEASCwv7ECqR3bNsl91DgJTPwR4T3GxG+Hz3l/PWIUJdE1NZJESpPojz/Ne7Pzlh
VdV2GpxqCy8pnuXAg3y/BYu8dSvAcCNZEXpBtHEuR5HLDPplajunTBjjuHS7q4eWJucedehp8Ax6
YxvLeOu70KgECyFCQp6/yxH7YEjAktdwLgFAexgudrsikrY4t7e+C0aUSITRboShdDkKtJ1iXoB4
n8YABjRd5/RRtob0NOV1/AkLSOn9YS7POMwyjACYzLXYS4R6bVIBDDtZOhreYUqVpyTJfBlLfdi4
XW8dObjKVB1koSi3RjbGddnYkmlJp1qfy0ezSovvFq4C3hA4W0PdWiteCwiGvBxwc1a7o0WcGpXm
NIS1H5t+H2GAiRfSFhrp5ig8w0S30LzIZi/XyikMZLEQgPDHIcL2q9ein7Bp0s/3z5O4olePEtxC
hkCPF726q35FsVglzlzmSS+s5bGVHGdv4dWMR1Spjy9dpmPNBgxs64BdrRbZKu8TJFIx9hWRKqi7
KNXzqTnHyWB5Ux1qD4lU2fvCzN9ps06th6SHfcEhhTnB3XU5j6QpSVBGErbD2WQ9aU5juXU1blEN
ry9HXhdWCywlPUoqAqthzDGWOlzImnOQKUrmjks4VLs5UuvYk9o8ExY9lfYBp5oEr5RwUAHf623o
Fbot/ffOJeWXELsJJhZ39VXtuKM07+BXwy8xDUyciYIna4eXi/Wc4F45HbXEcoDix3gv7e6PfBU7
0r4XDGSgehZRwRpN7pQVMQCCTmdg8cHgxlhM9dDiRmVv40/60NptcDDk3PxPT1sJT9jc1jfgbVeH
hrLXm4Mndzax65reX+G/GDR6KSzTK+c3CH39UwqTY+NauwZ6M4woYlG7Re8BGZTLPRXzuFdhPRVn
reyaj5h4aPtGHutvQG4018yjxCHImQfCC2r4P2fTJjl0lMjEz9LqDmZfQiRIpeYRHHgOzSqzNqbh
xm4kxSCIJ67lmkIq4/IHamOmtLIRlucILiQiBtpcepDC009VxK8wwB/8M9DG/DBJlvk4Y6V4BMj1
7oDXInUUCAihVM0runqrU3tpEjuqynPXdsuzkfa23zex8V6E1tsoGjcYkRYrvn7T0BMv564rz4lk
1V7TSvlTE2mJd39rX+MmxTD0IimkIDYHXOVyRqmo9soYjeU5NZT51Y4SXA+HWPKrcuQoL+VwzIY2
fDZwK9zXuj5+zsN+fBjIMjceuhtbXMDPwUXRXkY+ZnXRdJWi5vNgpGeK96bs4lZQ/VCMqvt2/4Nv
DSMUU9ke1JCvmPQo/2igp6bsbGUdVX0TXzVZQrbg/ijX7wBR1hseE2wkzeNVtpkEdlrZcZGd0yJr
bRfSpYI/CR4Zbllk04/3D4bkOAsJ6YWkYDVzWSp3xrwgRlNgCfoFXKv0RDTmPIzVMmwcwFuzx81A
I4QIEuL06vwFYLXHanTKs5NW37W5q3eSDTXw/vdcRXNCoINGAlwBUU1YgzwHu0it0swxlKc6/FsP
TeXQTcX0X7IsoSfrbMn7470xUS+CBQa0KYLB2+RAM/LlGZhRY0Y6M8qQhB0plNL7UXByLYhSdums
pYVbou6F+UJcWI9VoCK4HGdL2+7ycWwRrorwdtrNqCWcQyxxcneZ6QHCbZLVcNeMqfFnToYeqERX
O9+R63T8uhmNB7xr8FJSlLrRgYwEVurq9RT4tFJq4f00Js+93dMaRb+Nsu1cLtrPpBxgm2CDHVAa
zOT6g5rRXESjIXUs7MryOPQaRbfxC0MDUffCri9P9Vh3OBshxQbZr1v62SvHevpktpoaHrURC2aN
fs3sRmDLGlfuRzs9ATySx1OPwK/hZlNtVq5jNGPv2oNc4YRXRzHUn2AUXlyY3v3KxyHIX9reqqLT
xsow8auFgZiIKqVQuRcuTZcLo+Pjo0axXZ0rHi0MxKDNWzhE0lZDC/P/GIr4Bri6UB5cYyslkoto
hHV+lvvE2jsVpAOjkyGL6lv8wbfs4OqraLDoIPKBE6xRdDQPsRBtGcogLfXwvagfhikz90HTy/6s
VbZfS0v42+4j5dVwgmavlrr+GgZo41R2q+xQeVZbVAiS8GHIpvQZFa98VyS5hRlolxHcLtEj5IXe
Xxb4D7qVan8QOtA/3p+wG6eUBj5lWyGsjuKluCr+yljNQKqcImBtQsnQCAuU1JurDtvoINB3VZJ9
vz/cjRsV3Bp9cRjPCv7hq0SyySQFSrLMJaeiczZp2eCWtS0fJNwfN7bCdTHTApOGkhpURW6gK0sD
jax1MZqmPesV779rh8heem1XOK/hsijt3i6rrkQ/1yl7t8JK7yg7eCW6ZKeypyLwTlEoC1Jr11l9
8OqgwfO7haFOJWlRmn1vJHXv3Z+cG2uBCChMeyFAwnO+egHKILeGqmuaM4qP03807TQ0agaE+7i5
5OUpLDAnvj/idUiMkYY4kRQs6IysiaML+6ud60I+h1Oj7FEfQjR/HObhX2Wi++3loKEfM9TDTvFs
jb5iBm19uP8LxKW8OkWCMsSjxzLRQlh9cwD3UsjYyWejszxNa+WDHbUfEz39zyiy9AACYAsig7Dq
9Zg8R3A6hCbvdWcU9cWmKHDwOkdR1kQuJszgqbj01eUxxG229irTkJIj3gry0SqigI0a2kbgOrPW
NV5edwQ2CxhuTm87jYY7gGlz4KAY8R/E59JTXuBHjr95FHyQzGRKjjJmkd8WNVfx+pmosdWmkUWU
UdBRcGc5L1640vG/TfP+NZytHp5WixSAZsQVfZQA1wJXHS0Jl+TRbj/rRj6DOpvET8/UcXgxB2f4
U2kh1n8ZnOZPRkTF0a2XcvyeqVnyw8IMYXkdTSlJeXWC9FMBLv37POrCuN22P9et2v0yQ71KdlU6
Jk8Fvg7SvunR5l/SykROfQjDzG2Lafi3CTGecHM0U17nNAeGY+rBJ7j/beNaxqL/CqHS8sTKinSW
kzj4Gck9XrBDNANTVYIwT3ZtMg44bWfUqlxa38aXyomr3EPuevisRf30IIzOMrePIyYHVgIgiCaG
8QRcg6lyy6XpVCDKGBe6de5QzbVppau7uGmW5y63+n/Jcy0A703RPVuyFAZ708B8/JiOQdQeegwy
sbvGC5xlK1tndAcYa51nRYFy5F1FdSSfLHQsk0SjU16347JL+EEjejnjxAvcDuMfKR/oZvGM5c0T
Pt3p9FxqSdkcgz7L2l0vJxmPb4A4/o7cGmMGScIz7xgNQEoBJtYhu0qVm3wHZy77YY/VbLtaqlgf
snREVwbsGd+vTGb75NDDjveJkSo/CE/ymXw8Mbsdr3hX7vCwjaudYleYteWDndTepA1GvuvGIn9s
0S8u8UEVO6xTO+k/Ens+tsXx3YRcX6r4OAeT/htmYJ67Eu7VwWO0jJKNcfBCjIAlbPtLEIEit+oT
zOJBPmUqhqxJYWI+nEpP1pTO8QHRsCE4JNhw/gIob3aCmTXLOxbPzl1ZC/ifIwrTJcfZnuvYBfcx
oOBs1OOuJ9plwyoDTjBxWQ2pG1QzvpHAYLrXIpGyH6ltpX+GZTQGl8Cqzzbi0xtBMJUAYgXwy3A/
1n3LWoCcZKWXzw0Mt13tRMkj1mBbN+yNBw8KBq7XRNlCyFfc+X+9r+hqjs486MuZ4k+5J+9dvAy1
S6+ylHbjKr05FAxBijxkP8AcL4cqNW2Zhfrx2ebtespLxJactJ0fQqfcUri8cYNSwiH3ohUHlWst
5YZeadQSwS9nVc1rP6OF4AW2POyDIht+WakNh2s26p/3n4ob3wd2hlItfTCUudeDViX1/YXL7ZzI
cvVSSEB+XUpY5bdwxt70/ljXICWLghzfKAoEPBNrZr7FG9HlrYz33VDgOazzYnDFSYTH7rLkzbyD
EyU9L4oRRzvbXsIFJxq7/E8yVWV2Bx7VTx1XwH961hbSxjpfb1yQkAI+BDBREOJXMVSOPWW7EFvy
aNfld6M1Jh8tQnPLZEjszMuXWaj+8/HsKAGDXEXts21lYRja/blNgnqn63SiyzIv3Ir19aqIS/z+
lN/4LMYjjkZJSvQHV5GAnCKM0VCSO8sBT0wdadE+wT5nf38UCvu3vgsNNOpjSEoQdlwekwp5xZme
anOu6CPPOxVXGp9SvI5hu5Rk5X7mUafjPWK+8JSqUeh31pSgimAGRu8ZTRDjBIaNeOU5RjdNB2NS
1LNuTENyAJhqfS70XP3Sok9qeXJWtYtrJNjCuk3bqa0Xgg5tuFxL64ulN1WBFnJMB2dKlUn2QrkO
ql2MO/dvM6wr2R3G3k73dSlFvzC7o0rXanb1WbXmQN1JcuXMh9qyJLxAux57brOVnXaXTpI97bss
iH/0aYifed/mKt7pMT6m7lQMeQmE0WherUwZXwtSXNLMude0Q9FMbcJXptqHnKd2cjFQbyucGPvs
px3G7Y8M8+N03y8m3Mwh0e3g1Oh4l3kdjZp51xGlFK4x2eZrHU+Yg3d5PHbncJYo8AU4l6XuwC/D
hbd1rOU5dZZG/cSkQ3SQUrP7M0WOKh3bKKp/z3kX/wyrBhd1swkbWvpT3hGDBbWFDwXmb25mibwd
bZVw9NJaK8sdyi3Fy1iB8NnREumzXRoUBoIrfSWdI0Wfv0ggYX6NijE+6BVOMi6vUf/PRLykHqI+
N5/7opOygxMbLEHULGilSaMs90hZO+gEK0vnyPuIDWUd43HoUP4JJWU5T2kqkocOaWZvBMP4O8hU
fMoteUFY0syz9kHW+r7xAG+WfwqjiQc3MzuSkT7Ws1fe1b7Zy+hefa5iU/vJrqpVD5kOSd3BL06L
naktJMsospv8TQcHmRVpICK6fybEhbE+6cJhFvKEKB+ua5S9Pimd4kTjuYmw844om5zIphK8xoew
9KIsWD6OQRP7VfB/FGGF6wvoXxgwLMxabKuxslFJ6nI8j1hkukBew51cd1vQ/xtXGex+Yn1xlV3X
u4Y0X5xUtbtzgS/8I9SE5kUTNZAknzMPnHP37voaCE9oL1Tz4DuAyrq8YuQFG9sojXuIFInxYRlH
KXdj7MffXVumtABqACAF6BA+7XIYKQ2HAcuB/rzgS4kVrIAt6Og7398db5p1q+0h+m90w8R7D0j5
cpjatpq2LaP+jIL9hDk4dIkPwtWqcVH4tRoXxvF0tqW++SGXRUPUOakEAJyAHG92KzP/aTMr+A5e
S+9dXZi174Y50r8qOSHtbjEQlnEXMpJip8slBuNRuSS/1aCJ2pPe1M4PzEuTeK9YxZJ5YyeRDbfB
TD5SjP0YuMlo5IkXtKC7KY/1Tb/PrNEMd11SI5YuDeFziMni8yin3e8+W4L/9L5OD2zEunVhF8fz
IRpG/M/COHYyz5bRi3XVfimJe6OhxzmeKjZ3iqr0ulvAQtui6V5HUgIHA17hjbtEVLOaXAkn+yyS
u3NUO63m2r3UenoZJ6c2UtU9ilL5f4Xe2J/ur+l1KMWooLyJbwSIai1T2NRFVg+NxoHAculzNFvt
Ix5rGOQZ8rQRrdz8QEFApplKR2DddctMrndnmbozaaaZHFRS+xcdkb8XNKQdSpxOKbKarercrQ+E
TwfmmHkVEjyX05qkGha7gdSdK8o0kxvgNPe0qFr2RQqNLUOwWxEFCRslQPjP5Lf6+hyGTUYbl9fO
1ipj2k12oLsDdf5db+bSrg6LuXIlrW/dRA7rA8+H/LGbp/SpJ4LeqYnsHIJ6qB/SPpZ/UM6SqEVk
+TNGANODlarOLx2jnac6lZMXy4zyR86G4teVnm+s1I05owYkxDEhIiMmsArANHOI7X7phrPejyBJ
xyp9ICWb/KYMo4f7++/GphAoXDjACN8S861iS7nBtnBUe5wclar9ShEiyzzSQaoDMvU6M8VGPdcV
tM3vD3vjHaDcgygtUoWAWNYg/8gxuznpxuHcy+AWjYZSgB20OVbkMoaGY2lvfOY1uYU9jB/32/UM
Dm1d0evoPsR2pg/nsGzlX+r/OPvS3kqRdM2/Uqrv0ZctWEa3WxqWs9rHu53OL8grEBAQxAIEv36e
U7dnpjKzVJ47aqmlLNuHA8T2Pu+zMLpirSNDyJBmOAcXCMdNXppAq9tOrCuSEdl2sm38dgYcAHIM
8I9Kl8rvn9sgmR5M2aiqgCrCPMpwEqdo9WWbjuD+PvK6NKJYynA8zKs7XOmGkHupVXnSbq0fYV/Z
vTVhJL3UleQxbIAUoOJ1+bCxPfSU2d8/5l9P8lgTz40zGDaiUPnZMjSOlroL1nY+DiSJiibpa/SX
va9iXn99mWc2Nwg8Z9Y4eDXnn/+psq5Cox2fx+2x49MGvX0BYcOsHitNvf2ANsQXN/XrkIUPFRpM
IHWDMgTzhp8u13eCgm/PjgZx3dhelg1zSgFmbNelrHQfQBz4iobyF0UojhHwnz/jlBAd/dw4qdo2
UEMYdUcBc+guC029sPOmCwEhlBxru/FQE7+M1cw/RhSFYxrAfPgb9FSwPPf6GRoq1jJiCjRLjP7i
0PjrS4aDwHmJhfEDKDJ/9Pj/9PjjFoQ7AOj6SOYJmAZEWWfI8asZ++tT//EqP/W13W7AzVgsrdjE
463hxDLUYFWLCNjEA9PPTJs5MXz79wP4LxgU2KnQSwczAC8da8WPL7slYzPJsNFHY2Coy3Bmv3Fl
uOYTGfg+RrP9IgzqHsxRNu99Hbm7MW7sk2PcMJsmR2+VY+ixS9rkuhRN98W3+3WdPn851OUgRP0h
CfnxyyW43yWKan1swVMC4d6j8Bh2DPKh5X/bsh9iMLxhHJ7PMABCfn68VEQWvtpI6OOAg1GKgbUA
5jVf+kifl/sfT5i4DFrEf1BgzxPsx8v0ve+pqsf5PEDhmQONLJ96dDqvmmkZ4BHB4I1bJrpAV8RD
Z21iBVHz8iBV2G7BdRv/P56vBwdC8DixcMND5cdvoyqiUcu6KF7rlRyhSZuuo1jIzQJ/6i+23L+a
RGBDYYzhKZ9dNX+8lJSo/pElgkmkfJ3it1QWDQsr/n44/7pSQkkAwigalefz3s9dHi9mkpcuNnbg
3c0OZb5JfeBZuQQrsRjVqr5YGr663k+TdoCdUm1Qmxwt7fQjhDYmD6yBfawgl4tnvzIZ+AvyC4YO
SPnAq7Aj/JJ9OA1trUSUmCPkOLBOoTVk1VHt8Z1Qon4se7UA+qiXaKvmsL8wS9Qf4UIuM0cb85Xs
7i8mJ4g+6KidHZF/dfRUVdm4EdLNjgqtn7Qi3XoBO1U4TBr5VRDOryplHKFA34br4zkhETZQP44e
LZNp0HGpjyUZo/sWcvomU0q2TRpJHaKxxRp7F3OKKxNj+SOJ4ukR9iRwnmx9wErZIrCeFRY1z5Qq
gP1f5XCdl8mf5jUc1GCmBc0/Gsw/i7t6Hi2+WQEhhhWNLrzOMpqO0AAeuD9Omdu5cgs7UJnRyV3v
/n7M/8XMQv4SZBpIVkZc5c9WAwFcr13siNORcFSWVcn9rTfqr4qbv7wKWggQdaJfC8nhj28gHLht
XVVOxxruCXknp2FLl7L9Yv7+xZgCGxpt2jM3EgqTn97zCJiuL8/ziXYw2vQr9hxYGeUUrZ8vDjl/
cT+4EkoY+EZBKPezXXEZVe4coIF2nFdERPWzmHLtw5vx79/Nr5s6wuvP3DD8H8hqPy+wFl/ciXus
elj+sAotgZtDOoDEKN+uGRopetus5CuP5L+6KETtZ74tXNkwY358VRoQPRMMdSgB+2mjjK1BNUWM
erPY+eDPPLyVLXG+4M3/+uag2oHfBTgiWJewp/x4UZDsRgYp0whh43KnBYzaRm/4hmyI5osL/dLI
x+KHi0AFh7uDf/7PS66w1nbco4h+kNNzqYUP9ygOPxmvU+S+6cay3QjeRScGq5SLWpEx//t3+sud
Qtx7BhJAQQRx4ZduwUgAoEJAPh7V2MapbP01l57yM4YD9RfD55dBikt5Z5qED04RrvnTvZYOSQyJ
qvGok7lDWGTkZuvsfkXG+IsbAh8B1gQIZ4Gg+I+orj+db2c0LOeE9M0xcnS4gbTsNhLxjHDm6v7v
n9yvPBW0BvHOgB6cu5EwvfxxkEwcmUBlwKqj14I1lHl1HQmkWS2wPRgWO/RZjBUc8Plq22pj/dhe
JXa0j/Duaq4af5q6QgMCR3r1yCOOtA1TvdNhsmcJ5hAF0LLDIGP399/5l8l0HtboWIJYgzkM+dKP
X7lF1GMTVDE5WDASXuBBpUgaDmFzrAM9XyHRrgkz4YzTfzf6C0s6OMpn2QsujZ7tj5cNkxm2JEPV
IJ2X9nBJkiYTTT8WzlB3X/GifkF1zowYiIkA62DthRjlp9eylNVSz8Hq49zCupcGUoubtV9QkXsV
FQKnbbdjO7va6lBCVzRl4Neu/Jua1vHWVdIjNz48dYJr01TNvm0IF6nj2bDPacDpDAccMvqAShOS
ZAx+nxq2qk6k07J11AecL8urmTKwARwOYV7KiLWgKHIYioEqoBhF/yeq4qxpOXPyVUwivNDJ4J55
CxKVWFQGoj1oWrU3lYyiPmunoUTWSsh8uVFw1YWD/7BO+VLNIz0mVtnHBKdpNydjWH6qybO3gQJN
OXM1yhylLfLVktJdYHmE8MDvvZiIs6857E8wIVggs6ipaJdOrmlMVnthRzPVmmE3l06J6JxqzDFv
/FceMH729WjlRel1lZdVHRdlBkkQXWC9iHCszQQFExJr1gYcDr5M8QFJndUrWjEJ3VThLBqUtNB3
ZZ2ytNy1KwFXowFUdOqjBs02nDdGlY90Da9oOa56lwSrXjMagFFQhIiufoqHVqgdeNihs7FuJ5AG
qYzubwPEWqsCJLjqkTgG7ESJPALcUusYJ3d89MLwzKVqQF2p6WuZzCUmGATAcE3oAuamsRqGEZuz
V791UBIgdQi5KfDzIitiPUuu5+eOc4VIk0QhjcculDz5vI033qrcbyOsReYNIn39K0cSTjZdw7s7
xKSpjW1ovGktd+p8hhHtNZ508N1tlHcYzRjtvWROism48iaZ5/4BVXKwSRTjN71eQKqPoge7ih5f
D64xjzb0JpXBeA9DB7IaOLvb4ANmR1honFU/R7Ad+y4iUJAlwvvaTQKfFJIOXm+eey+s1w2J53gG
MN7UT7zW7A3A+ZKkHsMCl/cikhApGwGcAi7aIAnVsb9k1pN1gPxSDob2CJuKIfd6FXMEGPqhStvZ
kx/jGaKCnlZ/Ckxw1AprOzyvcV0/oQU74I9biI0KfyjLJiUTa69VIidEuK3jM3qq3kuAxLxnPLCq
RWt+pXc+a+K+aL1hBh+24z7PwdFhYVaPbnCcVlYlWVN63ta1lTvA5kQuPV7WbMs0UAna2nDl1+xG
AGDBEboNHJ2KGHqtUVmxCyPhdAWHNf0LT8T5tQ9Du0DBIE2choyMeNcDKPhZF8e93ZdQyYHzYxz5
QsKxe5JrooccBR8qFEsAeG59SBSvO910Mh0tGDTZKEuFlu7K+JIxdzk/70Ubtu/ByPOyuI+rt6Zt
XF2sCDCuMpx3pgcXiwlHQGs5nSoS9M/UjLLfQBdV3TXN2sdZBbZichJgB5+SarRHj/vunNbgK3kI
b0yWMO2TttZpTJldClpz/4hSEnYZqqzayxknoxVq4Bl98SkYwOkZg6l9rBf4UyKrp9HtAVWsahgO
9xTWCtT6QSEwCU2m3c7sW0+FDAqqxbuVMRzIM915+g15gNTA0ayGhU8lcSbaKNxSsk2IHpcCNVOn
c1dE9R0monF2K1rVJxU2HGtiBUODdDDcXAe2tHPOcVNJqpRVQTbaMk4XVs/TRqA6qlM6sngsFkaR
XSIgOkmHdhZLEWl/HVM9LwxmzmVceWkMonZYWKyOsNPWKg5gDVS7E6hPTGAaGKy+aZzA+yqFWLm6
nwVrvZQZ0GOydcECmzkrj4ei4j5YxzWDmRqvWzfIEhLS1ypg8d2IXaC8nCY2vc0YQjfBSlaYIFP0
QLPSZ/LUCovwnEA2y8mR0YB3qv3wrhWTHnMYgLTAq0PS2a0nwZrNIxuV5lJ0MJ251MyCVE5KFzsv
SPDilPRu/212xRrmrBHiWRMPNHTgALAOkGDOqVQjCwLqGoijIaAoVZcDxrQ88zkTGv18GR2D1i/r
QmN9zitvrerMeAk48RHy1r5NsQsGL1kosDBx7qCFHNruLe8a5zbEsnr0EUfW5xpo6Qn8+oDD5x5Y
y2GwntNivQnGb2G5DvsGsx0NduQ0dCmpB4t4iQ4uWxlIY5jvxqvKqyBGEEzqaGSfOxbHjqyerYuJ
pmb/ZugHvJa6E7XOEZzahSm4dvp2FK1vNjhneyrF7KMf2L7FNTDcNdi5WHtkikczv4NuxOTGlIBK
rwKTiCANE6arPOlKzGcZR+uQS0epTzTfQ/yQLLE4562CEtCYtZux3YIYexGbCN1ySnVLcpDxh3jL
WIT008gu5DMqLf6zx/C/DaxC3THvV2kM2qZdU1/XDP6Zm7lEftDW9u7KzmEm5gN2eA7bjCYZaAYL
UE130I5hO6qm0YkKJN71spA423+X1GlvGxPMny4BrWSzgplhM78hYCREGsr6sVrEi/G64Q3CC4a4
6x56e0jgvXbDPWx3eHaVHxYurW1feHxgTc5cgZovGQPipw7ct8B8FctyFThVYwvgEKW785Hziwq0
G+UWAQ0WSyR6FWM6wboiSMUg4Kntru0VCX2Dzo7Poze1suQbg9fW92FexzB30YbqNxqyhHukbYE0
xQVsJGpnnCGFhPl7kSC9YCP8CXBGSyqwRTtmEYNqVl6SDAEBvs7RuuXXkGcyL1sb8Gw9NdogQ4yj
r7IZjME6C4UPQ62OSp/C/EhE33yvD07g6DB2I8GPafMRp0A4ewZkXXJOxxKEgJAJsHOh+z9BEoKt
DVFPWAqFcEdwPWq0crO1HCHVb0as63SOpx5KjzG5dmAg+k3rhDzQTtExFUS5C1hBgcdS4obi08AN
6clRceeDEhvOFw118XAXpclpNA5s1rvEkhe39Zwr1+funPuLsWUGp5n1GMq1vfOsB4sLZXzwYRMt
Vi9HS7L6bCfp3q/GaV+J08RJ4UvE9qU6lsNnCEjVTwcUhF0qo9axKei9SCGqu8n/aEDS6bCaNbZJ
+9KMVYbUV3EEx9TyAvkhsZ/3FJVJNhsfA9wf3PMhr8NSnCvelAtk9R0QtMl67bd+coc7YqWpsqg7
e1VWg0teedWBjNNNZbhTZaReOQujZ4tNBuNfGfRJA0AAY2YkdUvMCCtFCs+qEAJFIF9ARIG1f9ST
HPhuRgvtEyKSDoO31JO3k02CpAhqEw0iAiiud4TPtkACAj5jdZpeZBGvwARI5n6AvpX78GF3xRDg
sNPJ5iqB5ADts7lqwfliy7QeIH+BfQkgUn4x1b77LSbWgxvyOtG9Y0cdZUAzyX3vgHWXKj13b7yc
ka48OAkfthKV0C3VyvEz0fXYBEsdgSY0M+Q+7bpRmZvAeMbPjGrrb1QPs04RtiBk2sI+8IBOKXvr
zVpHeQNrj2dWx9NRUtYCG1sB66URxKj0up9m5BwspaBtWsHI9XusfH6zgMhL0mVBIzFTXjWSTEU4
njNrCRLDEAzo7mBeSzJGvSXIg1gxbxsiTux1iODyURjoJL63SJJPMmy/5ZFPQ9jejGWANaBWq1aZ
A53g9wX4w72tuYm/d2GjPoe+103mljBlBJkVBJvMdnAaSyOMzgbmQw19lFMSPXs66sZdXc4oRcGf
p2sRdK06KRbbGP662DnBpVrVKyQR8GmIdFJDrgV22XVkYwKq1yTokM5IBLj3qoYRsIQZu+0MkkzT
YGJiwrt23HuA7P67gRGI2IxeVNEiqi1k4QDEk68sTH6BXc+FIexf3LPDGPqcP/tYtwQQvYP95dDU
c711yko/AgV1LwMpu+uZI64knYNoRKBQU63n7JFlV3ZavEQBm7I4KumNRNcUXcOe2i+IR3+gEn9G
XP/ru0E1jg0TPcqfo3IHPk1rE07+AVBClVUTNQg0XbDDl7rFWZ66Fd3IMkZgeBuM21GDJN8Jt9q0
q00yZ2HuDdoUcaZq4RdUuStOdHo+sKCR28qBo2jsoOBN11EumxH4QPEHrPAfb8v/qD6G6//6oupf
/4l/vw3Cyqaq9U///Ndl8yYHNXzq/zz/2f/5tR//6F9X4qO/0/LjQ1++iJ9/84c/xOf/+/r5i375
4R8FRqi2N+ZD2tsPZTr9x0XwTc+/+f/6w98+/viUeys+/vn72wCY6/xpVTP0v//7R/v3f/5+FqL9
x58//t8/O71w/FmGz5Av3W//81M2by/9b7cfwrx2zdvPn/DxovQ/f/eif8DSxjsngILqfe4E/v7b
/HH+iRv8A+YSAInPnq4wvz97pPaD1DV+5P7DOQ9WtLAhqQd4BkhHDeb8I+8f58hsNNHhGwsWIBrO
v//vb/rDK/u/r/C33vDrAe45Cn8NYh1gmD8NQoj8knM3Ah0QgGcx/dm/CuKVaNSy2yI0jVcTzthU
+WSHqFjU1xCM7ALpfA+VL7ZncuX3AJL8fJxDfSXiZHhysddewQcfxtuYaT0UQG7yiPSVV3QsZHnG
OlQOpkq4jaClyrEEN9APSId+RD6zB8rdEAUkPnEBDTUHefXVtp6bW6VhaSmjeHiqwSZt9jboxd7B
3ESQkNAXIw4mt+B804vQtbADhTYMf80IyzDW2dWAY/RDCdv8R/B8oQgz6j2wLj5RUa/eK8qindCT
fzmHtZ81Lv7WsUtfJGXXX2IzzBUWgKsa3ppXDTXvjOnoFHV8yUPYee2ZcJyd36l3XpXkqem5hucP
j1D9RcMTgRHRqaZVvzU1mfaIVo5ORgtshaR5nTip9+e/ROhjdHJan94TM7+jhLRHmGd2F1WMrzwj
Qe9qWQj9HEkT7ZqmjXbxyl6jCg9wjfz2Ssbr6md/3EbdR+FO1HhOf3xLgKDtleON0Wm24n1u8Fft
Ch6z8JHoqxAGNCw03PUgWudom9LPgDnDU2ICuQIGwqHauNzZUVW3kJ6X9d5zYbqnwd7Nl4h+4q1C
UgNGSr2HM7nSqRpdd9sBbHrwHTxmxmtnE4LVsWk4brs6f3Ht4fvaUpaFGW17NQdh76UDRtxpDT3c
CRwDdhRF+tEY5bSZDbuWprLunN1Ud0vRQ5DRQ0oU4WxV1t47N/jMGWUOjBGg+aJIgMfLG60G03iI
2u354WIzDnfrwnEahkKFfuJo/woCHa7oz+9csleo+r3MGynEhHisPQgBgJ1wy9D+u7k/8tcVVnXZ
RHDRSFThZxxb+UkRnbj3B7yQztbRjvnq3QeB5xTQ1p4skcF3pH/iKcbTqdV0vu6tMwNjnLFv+OrR
KZ1rtysHwI7j4O2juCFVauaxu5M4qRQof6Mr0sDKGwfMZhtNM8KDYuPGj07ryhxmVs4V1diABSjl
FxzbXIFD1zCliT8PG8hESU4wbU8jSu/CEUt5hHbQv2z7hOeRZ+Rz0y5zFgZLs0/8toa9nz/ldaSX
NiUqqt6hkKC7PuqXMoe5VrmLDLZn3xlArtQWXJ1UGvj381LS3B9Wdanhm5TFQ6w/2AyiSzQlFZqn
S7JmAWK7U9h5qKsZAz6GQCdFdoWLQJjVp9sIuocbeNf7T8LE8y0LoqGQgODGtPNt/VJNmAjrGp7d
Vai7q8AkubVVxE4Y9eZJ1sQt+iVAK7I1MA8eAK8BYUDOQARuy8YFgR1sdeRfpZUbjsXgzd6J2BFa
0CGqMbR0cm2cBhUEa8EHd0bvsrXJeqoE2s1z6fl50E46kw34owA14cgg0R/MKp1Mu9pxZojJ4M66
bfyVFdHMwpMOjX/l9OV85wxlvRljg0KDRtWhQ+cGFUS8hJezaQGj4rIbu3R0D7PFNxOF6tbFUjmn
dlrooeOUFrDeO4XN2R20Kp3MHdW92+PdFnOLwhFRJn7hl2LEN+zlxp8wJaARprnXeMGeeHWZmZ7P
h4kEj8OYDNe1cd0TC4fmoXVKROX1JHhVSgSIxfIAj5HQqYF0jsCBuPJCYOMVsiRd4T4oJ2yeEthV
PRkRHvyVBumq5/oezmxDERJkBCc+WlGwZrc7COxQ/M99rQ8BjJ0fqUdqANza7pAZoq9NWJud5LE/
AE2lazr7cNiamWiP2mXkMpRReeu0OIaClTWNmXRMkNJwBiSuGEEhadamyeDm0L0LUX4gPmJIa7Ls
/NqNchuuzZ1RTbIzyM5wMhROgOJbwsqNs2j4pNQyfFKs9/au7nk2y6XdyaWOCgVs4YTnb1ITqC7J
Os6uagsX43iMxweA62saLi491AOQ23NmL1R3Os4lDZbnxY/QL1lhYz0pkxQK1WhKF7gGLK3XFbDm
mVMjIYtzBg+mQFVUvazGwz1JpEI06GXnzkq+tWu5+ukiB4KpsgztYY1XfrnSrgIa4nl76B3DXKLO
S0H4UCh33CkpRr4kBTX1rgoEpjeqqbcpMJewQ1lQKeJ+YwL20oJiIVHdtHdCm+xE2S0aU5QO4Ntx
GMoYKy/bccDrcJtqcVIx+S6cdRJ5hGELd7CsexhQLh1va0fUOxxK5ow7i81sUs576Uzhk5xA1yCA
lN8IzBtwBhD3CFhr9gjL4g9KJOsj6Czx0S6Vc54S/imqKw+LcGC9g3b7kaZhFWpISmZCbxoomXd0
JXS/gLJzUcJqYefTaCo8DzU9usqIMyNlVEC93Z3KHtx0CI3HLccXKUgSY211BkyIGBuynKID0GX/
EMKe6wpMD10AZCApKrV6j/2O7b06YDfwgUchYuyponNybPTavpsZiPJQUoAVQ39f8g7rs+vNmfA9
/lG5tr8MeQJU1QqMYhYMGwmq+TV0Ine8stAQD2EZbXhbzh++rHgC5YtlKsOCr3ZJyb1j3IfkBkxD
VqYYqdEhxAXTSk3jVSJa5x1AfHRUgMsevXB5JoBDj87ZjCUtA9MDiGj4TafC4cJWWNTCAa2TsVxn
DMdmuIXcL4DRhYvGmiea8koP480CIe/WE/UlqGHjTRMN0NyW0MBBhePtKD5/Qwm/NmTp82bqp7t+
VjwH43DeljW/EjV9bG20XMO0f8qlnqB+Hqspq2FzEWDDRW+NX2Kuwt57xCAG4IqMeQk/DiH4VSTH
a+VjA2i4d1+zPof11itOsBY9s6beDAn9joYUhqmO/ULAQxGTtgERrkMdI6Luzm8idyNlUhUDXZwD
t4RCiRWRzEEI5WM516A31Lov3Nl3N4MJAICIdnpdwTj73rIZkGQZN/JqpRDDEOD9V9DxAfkMluS2
EUmyVdAUp0lSr58ykQcJ88E7l6ryaoR/+In28VQE47mdBeAKinHsc+Ec+1s2AiCmzSh33kBkMcFK
tqhn326YDf2NmE3w5p+bF10d2bGw/gLnDq0eQmxul5wtqClLi4itwDOglPcD8ZDaMntIYObhmCM3
2HmAVip8s+7SbXocfDMaqbpQSSiQnWbU1lg9bhoQdDf+sMBYfoqjzDEDz6d2OdQQtEF4jSl98Km+
hA7YzyakPRcqdOiBIQ54CwHgZQfVVzpKsDSSSfUnQrBOxI0KH3zNn5j0ZljGeiNQ4wD+0VyLLaWL
d8Z2eBF3YZDBRh9W7xNg9JDMNwBT2MZPmibF5rBkbhW1aEJiiasGuu6GntjNGnAXkhEdoPshMdHq
qTlOo4/mTDCbXQzfjK2wrNmSYHTebd2GW6YSmzrKtwXuqcwrYLVH6nXr9YJDQd+O41sVcp7B8/O7
SoBWBIFlaO5G/dZHLtbFYAOchqf4JGh9RVac3Vy0glOmeufOOu4VuFV12gNpge+djbfYGABB2cib
iikh6i1B6uozdA/6rUTO1h7NUowuNNjcfd/PsbtxSgugmbbEv4RZOAH4DcdbL/cnMx/RIJOwI+z8
a8xYsXfXgF6Ce+hDEOnq5psTqfaCOvVwKqdSl5m1dLmfNBlfYBVAcuEN9S5ZsaQYBQK0O0zskndn
Mn/M1zKVUJnB0V+tQ2omd7ylULXe8ISQZ9evpZPBvKDczr6ahgK7StRmgdfb6wmI0q3BFIVhy+CX
r3Royx3OhOqRlg7iwkK12j1pVPCAmpheNSDZb0pGxy00UgxZDgwplil8FuPrORHODtAUcHOo88eb
Ca3tKPXDEqxm1U9mv/JIvPohj96xUax72kyTB31hVV+Hk7du9YCRV7ux2XbjHD2idTOjVwXXqxQa
OveySjq+78uEXTd+DyE/ep3OkjWxzy7rll4isr7Ow0ith5qPMJdT4O+lEfPqfEGpdEtctJs0Dlah
CeK0FvylZaLKORSKx3jpGyBKWmYLOAgA4ZsytRX9tqjGZjNxH3iIcNo+mt4homzQAXJwZhzQUDTY
py9M2QbFQlCd8BUt5jGKX2AQDx8uOZldheSii6Byuoup0i+t4S7etCGbZcJpvCI4rJcYtO+TRge+
4tNttIptDP5Fiu/6aG0kMxipHCoTzugC8ySL65FsEg7t5DLRSyTyNpeBt86vbSjbUwfl66ebCPdm
rioI4TyA/aaPcCizTVUsSNfd4fhzE/X2O3qTMkWmWHW5YL7mKzNzYecyPEQurQ79qEnRgiefN2a8
WM5uCg6K0lxWCEQRpF5PkG+2OxtN7mNJiUzDyIYZIz0kop6+mFr7jrUT/dq+jnfnSN9B1m0BIHXT
keSxlPy+Xewd15RvNJIxMhAZ7/uhz9GAhw3yND8sPAJK1bDgWcz1ehw4i659W/YPZBnL1Iv8x9WA
B8XX/hp2tzBDC90y8zAVLoVg2M3NewNcsWi5+7pw2C0sJplyA8uq1JGhyWbOug3zV/nggCF5wXBv
+wHn3c24sjtADPuoBu4dtHP7rWtYNrEFDnJ+68O3UL7axnntz2ephvj3csEuiQZ13uJke2C8HbOF
tt8h7mRojtK7ciafCOTLl3W4GpzleZiHaRMu8zWnwwrvWmUvyjIkhxBEzw0CuvLOd9GCKmvcfl/a
1LjkyZ3QAsMJ8AJ64bNrVBthuRlZkajWu/SBkRbjGgwHyAXbVDuCHgisFXYiEN02rtgJx1JIIZ0A
NBO2lIVTO7YQYSX2q9fBJkKbC59Ow9sywD8HIXLOlDLqrnmCTS7XSOe9J1UUH+N1Sr6DtKPyCWHP
xQSf/dHxUO0n/hsgc3GYuzj1kKwdd8NlSzm9SsZ+2jKchTPAQJ8WNjv72froyRIG+BzB6ZuyTDCO
TY+ORPIdpqx3qwR8j0C6S6j1jlMzfc7UvPlVuOnH9oCozSlF3+Sy0TS5GPry2CD5+hJIzgm49rYD
DESg32AjIOcASQCgEMTDBgjhY9+RI0nYg2rEfAl9MLkVJYsz10P/pGUbI713StZ9lcR13rqo5DRt
T8YI5DwbITOr6qnQrvs0OslTg/MtwmZgBtXTo0CgL+ruBIZxsTqgqZiqDtSSZibh3YRNssWASHG0
fG4RYJnKpA221TJ/mx0ow4kbQ2cdnqpwlrDVALuBmGFbBtHVQOBA58U1TX3GTd7pjuexNy8ZVAga
Jf36iQGOEG1m4Q8yONuSL4+iovwGOkSzJUl/AD9TAADoHhy3QsuWsII3QY5t+5Ho5EKYbjl4jvkA
PtcjqMM+d30Ahlet/HuPlE9ocK83gjnPg5JYrmb1zSXjDWgPHzzgT2OS/C/yzms3ci7L0q/SL8Aa
enNLz7DyUuYNoUyl6L3n0/fHv2q6/8KgMZjrQSIBmVAEeXjOtmut/WvZkm8akZcZNatEmcjGre+k
lCKzJe6WS1m2k2osnVVNn/Zp/Ewbun5ATtltLW1bvRyiZNT7j1YQRhshu+I+gjEmVkSlxKBF6WmC
YriovxcEmjSui1JHZQWyaIjHQ+ZsqLZARWHHUkxb7KbZKTUhmNvqtA5K0DfqqaoTsjpBD7uEUeT7
utJupl9bdPsZsYMfLObzWKfogTe32kxXj26ZPyklbnWKsqTXnYqpFV5T9GWITFfnl3Wj35lG4JTk
aXBSpWewyVC2u9kXs7Y+ehSt32SWkxjtU0FsnjBqj5onaRNjvGHrB41VncxZZ3okrHeyCvpQFQM+
9P60ptlbudPb31KmuEzJJyAunAiNJrNaAopN8Ss1+tJBEttHZRvBldloQ+L4R2EXrpyHgHd50vf8
Lmf9AGxEu6norIxrvzibWb7nyfA0tzjKuDmjYCnQ+J3cJt9f2z3ZENjIBGQLqGYMavpY4beYTL29
gSU4oY5F0xxuV6KIQVmkswPhJUqTAt59NoW63iYvgEtGR9SnHwAMzuTDtIjrSnX0RkrDFlMWrDT4
7XYw2L1pSkm4acWYnltpfPY9AMiiyC1nNARzQCZAbp+Gdn6lSCgFA0pizCMuRWcEzhwU9dCVyI/k
w9suMAHAntKGAoZVA8WIzRwer4FVTIVxvzaMFoimRhz9OUPNA+K54cpUkVdboTTkHQjEk16M1p9S
ns0oNjSCgHRYf41NbdljVjG/1BrmK5Fq/cXUz/J9t5I+oleSnWj5TQM1ghUqWL9W9TNg2/Q3DEPp
ByU2NSzrSX4AwDvAXYGEkfe7YMtjLpKWj/GpNIrtlDSqO1nDX5fUvBGZGDBCSH+kjnRvIFB1t2b8
s0tCeebYav5soMUtbsnmx6a+PoBEqA87MTwNQnoUjUadVC6Vep/ODVAWA5WkYgeEssmq6smlBQKh
I1NWW8n6KGA7OZmozxbt6e7NmNP6ZUjL4jPZii5YQTkynQmvpCyjfBL7RXhEYpSrT4UpC2BIS5mt
tPnwI+8hqOnjiuZDf1DBh1lGWkElDROncQnK3pgvZOsUHAZ6tR0HrragY5vtDKyHrkPmaugwPBty
a7nW0iEQW61dSEe99OfU0MIur9RHc9v/MHkuvnJLSPw3w+zHTUWkISYkvBLt0ahGgQK+UDec69Ls
ggaqVAE1QpE+9HyZryQdtZfifP1NpUSwCDJlEiUpnlJr255TILWRYXTl1zSNxlOqDR/HWLbBNSbh
WpEMMniHMD4mMD61tfyo9zED8CaUbCEecLg7Khr0rfvPODO351ZD2awdgU5R6loDwpjpx07dAOqp
uTm1XPWh2vUCqkgmgashDece7shr1x36lBIWu611cNtNKV5gpMmXQRdo5cIVOCXFFuVWTuVm0obI
rFvwVn1vOsDRhXsq5j8XtSda1bPnXSFtqdruPpZicmnFlkaGWb/QNpafZgsMRWrW8N6nsUpQFiNh
8JF0HN1YRoICFEAdlZWVuW2xF5debwrM3FiGRtVJLr1pBDOrtJ4j3rb5vRfzdI6bBvxdMwkeXCAe
bF/nDDntp5m+CuvAzvSQiJWuy9DujqUuzwCnRm/KxQ5vvsLs3yotQrw/dzPmRXnJgFbDlPQJoACw
a8z2qF11nRNGmZbS5yqRI45yn3vJYVUA0rXXdeVTSSoXRLISw6tZDD+uJ9gFFhNQTQV3k6yadi+3
+WUCQP80KhmwskRco2arZ6LlJgfLED+OMBaA7vSFA91jP3UDGL7cgjkDdocstNkIyY/iak61zWnT
KkX8IM2e2LnjV11KjLLXO7AdOT0TGja0+OVe8o1yeoa0Oz+PtNu9neYNGqFL/V5Y+eTp+mqcppyn
Qcm6cQujb93eSMGmKHIXUGuhbaIL2k3qqDD1cd49CoWgX+NVi32u59oMRUEdUVeuea3AGDeLnyrj
zHyAvGVEv78LWtGggELOVWlgy2FPqSfOr/wwS8t0n4vacOQWxdFUW4oQDnHpa8n0Y9JbgDWFbl7i
Wq3DrJiKINvWX3Mvxm5D/7+mMrkn51FYxdvIYNSvJB/U3K6qXTptMzNLUrQ3To3Yd1daUblPgOpT
4/LmuRt9WZ0k4u16d+WyllyJUbi+gCylBw+lcfQ4FoOVKgRyjpPoSSmKnrlW/JkzwIpjnq6RsraL
l4i59Atwg+n1moKYSQIksNak3ul16rOtmJq+uXfraW5rgAfLbrojtsFf2722e+CbjNibzCs1GON1
VtTymsQtg3DSYfBA0AxOQq29b8vC6ap+eEEtb/SsEcRFrXecwNzsT9umAAAo0TSMcq38pNlYBl0p
LteZVzuKWApeLhjIjRei9pLtrQnerYz9RtcuaaUS2u/atDtJ0YGrSYByx3rFSUd5ips8MGjAokQH
/6Q/HgNAexuNoYQIetyy57koh6ABXY5AjpUFqV5JAyzytn40Cjg2iK/qrxIE87s0WHsogEX9LY5T
ewOpufwRJjqZErAx5IhKmmIxHcPr1u5dgBwSaRg1lYc9q6lWGIZA5TfjDEi1EulI2n5I+1FeHcrq
zdTmirqrWr7pZD5uKVJ/5jKthy2jywXvvDxVyMG4uzXPr3M3f6Egl9wqIMGI+lf68tbOwnprs3wH
Tjl8WYcijQAu0530GhTdZIiZ2+iz+rFzxB9EEJCYO6n/UMvMelAExJecWNSm2I6xMoTmSiG+d0si
0w/W5x8ghJbOQRRb0xwwcwkbIkd4VJ64tiQ1v1eCIuqtGVduVsxMGKR2PM11vb7lsOndnIAQJb5c
eAeROYZgccfTpJvzD3G1qkdpBEmGdoOq3+BxfC+1VswIoKjGj8qUhqthzerdaCXxJBVTAkSmZzEZ
8I19Myhz9HQhr30yNu+zyOrRnPu2ejq+/bYxLSelwamurEAypmAEN4Guzr6s0peq8XG5DuAV3f78
V2day2MHmDyqYQR5qaCKQSdvdJQVcXBhy1kPRb/EUZIxF8Kusn76PjAaOVKfs+52KzIDnSHXQOZq
oXbLnYpGetCzTLruGoi62GklEut+4wcojLNEawolW6wG/jqvkxAUcfeQott4ny01jiSDeuqETY4U
sVc/OhRGPU4eK7sr7Urqw/1aM33uXZr6jzqmKWqD2+PaGohL7mqudIgXCsKod1SkyUw1BNYz9+Wv
mbnxLj0hUNsGOjJtOcN6YbNYiFOWJMEItdJmb0/NgiZUrk5JmBiVcseoWg8oManU0uJqduS+b35t
GjBB4ENV1wqPfMx4lrUeW55kovkmKey+hqY1rFllN8bgWJWae32IB2yX2zKfgvK3QmV3ZArpg7qY
9OSUX91eABBo0KKYgg1WB2AwKVNDan1oICsdEMN9ZUJhc/TKRaX8JcNFhjXVKevyFVPaRRq4rDdq
OZZU/6DN3mtPmdgm67UvawhCh7rcVs2TBeJ5TLtLMY7ZguJjyoeC4136m7W2+Z+9HitEyvKhLe/A
IAV3MRtDOudbtqveTiaZPsmlId/bWFSQOBdESXIBKjSzN9SlNuBNdsSJHeyCuvv7Pq1vMVWU+Llf
8nlyBTN5Am0vG/jNTkRxsmJmGIu69V8MjW/pyHKCVlL4au9vUw4c2pZhqH6g3EX2S+W7fNvJevCm
wy68V8m+GO+1DkvEL8AlLMS6M/oO0GMKe6tanY1ojdBqWwMs6aIVcn+lTfM6yfwG8cq4/WQYV73f
1BmN9WBtzOlkZs2IfxtjUXrL1kaQnK2oxS6C85Ns7lLmIOx4LK87nN3dlqYd6Fg75R8iunqfszaP
N/QNBCVElVsGJ60VnWozvKg07GxuUuoQXf1oJono0GuSYlqwCYY0NNhR5wSYjiuRnyYuCoHj4h41
Pd8qx3DohPMu6rG9lOLeI0BGXkQLMs9tqMtZsJWV+UBxGxvBgNqKXGZB/2wjzjBPqtqu5fsyMGsl
UJdCrNCgTfPcW2h/lFNA6aOmIdqM3UXuup5iZX6oHCELJw89nTtJLUHN5pnimqAWFrup0iojNJvm
a8pljMS/6JJfqJUwlVRLdf1PPJcD5fulIZErqf0i0GVY5S+URdXNaWS5+0o1A96KXDQJgmVy2n5r
eyLdhU5UY2jYc/5kbTo5smLsO52wOu+eEIVdxXNeKVtxpnva6lR62uzeqmqietMiWPMJgSL6YWPc
FU4tjgSuebxTqLea9FGdZcOFaJYtIFIPFlSVKELpDTKGWbSH3hKd2dgN4D3JUi4RzJMKIGFd7BPv
1TJDxh9WWh3fK0g9p+7pV4PAz1zOHxyneEN/QKoitDRH3xJE/U5FZAiEZqwvUsOQrhEwjkNxINjT
dnwhSlZYtDH/Q3pSM0x4iBFiMDaP0E5PiS3KN2K0607doFcKysaZvkWqtPYuwk/WMZx+dhpGdTyy
mhmdvO1DaDaQ/fH2yOQbhFRLSuiEIKMjTMpv+pGEv8343uGJLyoN8RQlLT/XhZ8T0pj01qVHYPPd
Vz9hLFpMJwPPqkBaBoALOZkJ1evzShHEnRc9vrS68lz1CNFmqhkxMU92C40MSatr6hKNbBfG5qQ7
VY+0cdfGMMGcElF1I6QeyYXiaU8JVCZCFX9vJ+vHZoC5LSURHCmkGZ/np7zsGk620s2XPVE7sCpU
1JvEpDKKGaM/5RnrPHrMszffTUWpa6eTyAjzVZScfEq4CPCpENrhMjYVFrHOqAL1zV7fsqzP3lta
IJST2qG8tDASXzTkb6/plrxWHcGhsbVvFhXaJXYsbREMRy1YX7vNN626mbFxTGxFDg9aXhdLyKr0
cmsXyDE4EBI0D7X+9YGiwXzaG1qRhD9ZMI6alx4zqTWJwRPT8qhVCBfn2oO6tyEV40gQxYbxGrmK
jpHwQHGsdxjnZhH/9o9xrGAHCkOsQG4fshbTtjhlbz3VJd3cwVx8CCkpYozGBeHqzBFS6T6J1HMZ
X81UcRWuD7OpKLepxa89HwzIDWv9LM4FOPMWAeQl3uSAdp/oUAk+T6tYBHUOiA7NhH229ZHQsRsS
nQbBTkROCoTgJOqpPMMkf+gsSp5pPwLybPPHqtTPCawsJ5G3KJFKj5kEaoQo2bsKjWMZuySkDEhF
K27L8mTlJhU+aWre6JUun3LWUEQbQTbLZvYutGmB6l7xk9E86dNayj9WNOKccdAEz1oa2maLOATI
PHqKBWGn2+VoMzX0rhu8kxg/9dKyemJXLOGgznvAXN3pj2XEX1KRUpGqkUTuKhqDpdK+FTSQo2XQ
zBuoRIpwe1peyroA98xvXWVIolJQVp8RqrIrQ3GyYX3uX1imjEIw6Aq9a6QLYgmij6qdi7blYCdd
pnt6un7EOCqmODQXVSipdCSf5FEf8YBQ4SQBQ9HU5VXTpI5ieQk6dpsFexAN865mNJxHdfs0V5Jm
pUb3ScnVPwpK4Am2q76b0k7j2kwb0LQFowMGgCXzukr2buafRiXmRzuWnpc8gdCBPMKaWosD3/yZ
ttFXKfQEFetqUmTM0bDe9msq12bUbsaroBorDh8YIRgcWhEoff9oCtkIVIUuxqaFVD8Ep1nVn/k8
pEHWC6QP30UtX/raYmgBUBVd3nfAM0wdrZK6f8knmkqSlIWWJHhSn/iTOFL1hgNc6Q+yxVMfZLOM
tkaRb1saP1by/CvPnxG7uhcCwVHHPFjKbGdRzG+qMs7ulgsPMlyEsBo3ADRK9cvoSxcJyCtyg/FH
OzfvxYg8RdYTKC6026G+uEMfx7/nfPKzudxeek2mH7lBKzMpa5nGSer7WyrvjVdDOxCM4ieJsGu2
6bc45pJtGZRtkFjwFpS3bLMQ/CxeThtsYoItxQqgpBCh6809X7XcB52ynaQqgTebISMOYv1jVduP
vJdGJ1MKVbXFXEXlWl0vay9yjbPl64xnBn4vo/Q9yujpkZRU07rcZT27I/r+ajKPG8IsU7faKtop
SJGGzORa8y8L0oltwfb1GiG/aWVOgdroX4/pj2NfuHHRfioEf0UnwNwa6t+DJgVzUo52mawMURDr
9B6PslPK+VtidIGStKAIx0eLWQuDVN+NbAl303KploRKNt6QPtDPgzgw2xKICZHPXE8kdKWb1NlJ
rQDqNTXtf8CyrtFTwqib5jU1R/iKavzYl0vlNZvg74N6GqfiTz7Lt6LpzqQ4kl2Yde7mAoLEYs2u
RwvGLk0RXEy+/pJQDXcaytlerDTaT6UAOTSnaebEYBpsEEilk+eNQXot60e/TvZ7YWUmQ2IsT9aU
KNEM05+TOwJ3lLoK0NBsaLWLmPcFPTDphiq1DFxL3mM4j/G0bDCYNS3N3KXfxso3wJDuNHQ6CUls
ueKgWakKFkbcLNVj0k8kpfG9B2RzXyApuBoAEavgwsqFvlaLi4EM8lRqxZtJuO+kYHVDkwxEqFVc
OemcjvVU9+7SdyqStHgwvEopOFKaA2qsY2qo6RTRv5zvaq+ojkIq/TAd83WHeqGzV8BZmbTuUkPj
vZR5NzhpsTxmahzstMLJJYreFYtJDSjhMK1qqItgGdbzqPS3TNLecG1nsdYMW+6JlbJSVAGxSnpY
NMyfGha1ehyVRXno5kqDbgh2lEmVF2axed2UhSQntCapDBVxG6Rdv9hr+4viNL2GfJQcsTGZoG4K
bqb10QjnTRghcdfJVdyViHklb3gi8Gqrq1TNa1suIHynhapNQ5xtb3Fsfqlmh9T7pI+HmjzR9Z9F
VbJrzgCUC91J65rQDj2lWafkSMajPBzPmvqlK8RxWVd9FxbuEuRJ5VZ1RuRuDOajRHTsLFsRu+By
LRenY94WWmYXaJjVP0Un/kUN+Dec+39xDv7/oCZYh37boUz4P/MTnv/UBdiD/4iG8rP+Gv6Xm302
G3257D8ep/rrs/k7T+G/3u6fZAVJVv+hHSwFGAEHNeEYk/MvsoKs/AOdGYpO6GsYJtqy/0VWkLV/
wEcgj0AR45CuUri6/01W0P5hoP0AwwXoH1InDKz5fyArqH8pmP03VwHxadUA0/d/qAdS8VKNbM4p
kEbZuTsRIN+FEGwh8ZxtXuXT8a16M2866aA9++hyhTiDZzpL0j1+zG50G7z6ur2DTvVWn1LwfQmy
k+zAjDvll+KzjJgpolBaIuKMOLBnKtPu6uuO5MdO4cougcVpjgpvDmEs8jXD6IPWLZ7ik+zRbDmD
WXC6ED0VT3UEbz4rbhoJ4ebsrhRmYR9t3uiLAbNEgiLI3c0T/CbUT+1zclJcyS1uQ5Ch4X1lXFTU
+q2v+dUtuc14cF9xx1B1hSu4GUYymJfiaoTdTT4Zdz3obtsVlEykuvupvGXRHLZ+FQ5B6aueEJJO
n5rH+EG4lc9wvm9MGQi70xj2Hkww7pOI0ROuwLKdODIXhjzZxON3+v4kxqTtxWv8QNXNXn9VpzFS
vcJj5rGn+IP9J/IGN/ZfMttypIByiid78TdtVl4B6f6vy1A9KeQdXHybS8PKbqLB98SH+IL8fdAE
hQfvjTubgtpN/cXvot2j2XueXCnoQ/1Hfx7cylccypGn4mJ4i28ERSQFIOvDmb9anqrH1N8D6xFy
L40UP30Eru8UQXUCSVwEs6M5dcDEVgdnZecnwBwnRut9S6fiofiSf1s/x7DhOgDB2NOLA2fSpXft
zJ52Gi6Lr9+bSPVje/aKoA1Fv3LTcLoYj/F9uxDEuqIvuooDvtLV7/mTeKm+9rcOZgMgIOopjHOh
zn8T3d7TbsrNug5R8dy+1l4Xrd+iTwQaGW7Fm2QP6XkO5DAPtCj3Rk/yCj+/qlfNLYNYiVBio2eV
PRsPRtTzaSghBIiB+XvxUJ9ou7l5kLniuxq2J/m8vAtR5W6uzMWa3vg74+vNFUP1qTor0RRS5maC
h3lTn6QHdmIQe5lfeh3nRORnX9O5fJUesl+cH16ZPxrRFlDX009qQNx1L57za36RT+VFvzZn8ym/
0vMM+ksepaf6pJ6H/ws1Dt/5b7Sk/z7q2Jm/C4UuzSQ3gF2lK1gtbwZq448u7sUZQuQH7JZr6N3v
b9pCvsGpLCOAL67qiR6i9q7wQuXSHrzqM30gXXNEW3BHf/FkR3QK+y1zM3+yFwf6h2eR1obkxREn
zC9CKQRCnv8GN+axi5zU7RxK8L7hFx5Ri6uwy9E7TE5VgLQ9/0Y7c0y3CtawedTOUohciZsESZAF
2Z8KPoNx0gZn+LP/ql7nEO3HoHglOVxDykX3NrTY/QUy+OcnwTEc4U11e37GtOsfqa9H5VmNCocW
zav5I7mCYodLczHZS1f9zoaMkkh+2Z+0JwDt/nwyrhXV8Gg+JRdUxW+xP/jqXQuU5sHk1bGdOGTL
1zXQHGCZHsABJ/aJJWxydvubWMn5/FHav2usAtBiGzkId/DE0+gq9td3zt8vLmeS1wITcHIH4rfL
O3lDhHjVJQ+BBGFYzVsXjv7q0uCO0NyW3MWbeHHm18SrocV+FM7JOzvObZ1PFCGizEE6zD4u7gsb
flEDHspVONeX3QfY5S1O4yFg/lA6Gt8Vt90H/eqZT6phl4HFdpADsmeX3pxbuKVXerWj2XUk3LfT
8bnldfuV3EF0JLUN3dXJvcZPPY5AxNB4D9BOKHqrS53RoZB/Iz1wUUHxepeQxZHOINscxc78wl9s
oI/+Fky4GshwNrU9+zvBI8wuVt9e3TrSXMul/2pFOa/qQvGpC+lCvhg/EhfFQjv76Hl3aDORgAcS
2MY5t2Y6hhs/GRElalsOhJDhFG56al8Td/pnHPRvDM2/0/sQr/93/a3/PkfHz/+uiGVkwEAYqnHt
PP2648ro7AeCPbpdyFgQgWcCTtDvXcpobsJSTo5xSXkSNb5qZSksV3Cfac37k6fxZcZqvKGa4G9e
ZX/VDrGhDSfDiYOZlTTcNihPWzidERHhyFEc4F4nPm11f5qBHoCS8xiXaOd+4g14xcHrfYClx7Y5
nCS/cMF+O4yJ8Gb+Wg+Ag0fmKcZQAYbAlMceUyJs8ed0KqPjDYdQZ4+JTnWD28pXKUaz8wb+TV6/
nlGf9dBnd44fsYM+j/08hJrb8L3o9BH0Qd4IUFAICsmT+Zg8WpyVmz3evPOkKGezjO4/byQnUGBS
O8YgdU23dHd2JbSCQL2aDgm+3b2h2mvLbB+dm2Fr3Vg0nLjiY724c86G33zmL7w/6wqfymHOlScG
o7+znvSZvYx/jHpy5RPvx3Kzp4SH8jX2TK/jkrZvHovTuhzAX6JoJ89U0tLX4dyxd9Rgd3VWrnQp
AkQVz5nKK7Zz9Sk6BvQHXctPObMu4mKOGYw82+3Y6K7okdVzcDZH4MkcvzvWjHyNh5n4TP0MS+9w
jGhacBBgo3AaOXQR+lT+sZUbz+LvJLfhQ0DAecAEtItkl27sxtFxO0eoNPrTGbaQzx/xQXHAAvEK
wT62HopTLF4d7R/mlcSe5Ri4apNnTzwRxEF7ga156o6N6uqBcD+eNPSfsMYGGGzgxO+D0uudZ0AY
3MPGhqudb5B3NlL1dopVKDizx1pods5Fl3x1LDIoCYK6mN0j4zhA8qPezYblckL5PAZ6qIcjXjlz
Y88KhTM26Cw8UNMKN/bx8VkqUd5xRhI399K/NiYIAfxMzwNqAwBnQlRiLnE8nsHJO7ZEfcE2heWx
k7EutPm8FOMRe30AL8ol7nCoxjoAvj72jzSCbrW5aYC5CocEG2Tg6g32txpAoCnZeSJeuftlRVrU
+zJnVg7SYAkFTvGxU7ObGcin2RfC3g9jB6B6NIRpcByHkZfUTmorWODZg+3gpoS6mGhHCNNo/K1i
hq3LYavKYGJJZbb0casoQLg1K6qwDXrXYFcx78DZPFY04Eg9mq/Lo3rDpvGsK1e6wixhvVsuRnWA
Fh+fi3MpXJSmsHqge+3O77mOOiiP9XAyXrNx/w0WwQwWnstyk/jrw/BT0iJcnTgJMbZI4apmHAXn
gjBaDMyr9hsSQSQ+boGJi6GN7LafQtBg1qhjcfybN3YAUb/MnQw4l5xnA2OU9UaXwzZ8yrEEEsSv
DmFbGLvM+/It7jPhs0FBeoxScgnmnJJFBvhwml3xpPxl28S/dvjqS1isw/Mcp5UixmGGRB41J9VR
iD+ZfMUt9JdBY5OAzGRNKa/bsUuDzZNoUrCMhDuH1+NS5gvMfXe2V5vqzFP61dyOpe5OGhcKHsTD
evJ7eHuE5GjXvMSE2O29CjoCldQFc0zQvZ93/Vrfq8ftD2MJCBRGIpuMcKUPsRwc9TiQeJl1s0Ag
nslKvJJzXFyhLwIs9qWQb0+1X51Aq58aWL4XSjjpfT131+E6/KFXYtPsDHQblE1AVah6LX1SqpBr
8RHZcKi2+WwwGxm0gEKFnV3Jimz4KkRJYM79LASZyKuIRlyAJXZmV05PVHSEXQL5CcXZ458/2uKX
4AAbCoCDeEfcQi3Krf3tOt3WCyB133QR1/KsYCRQW0MAGgNvL3sKWUkcKXQTbm2oBOD3CdkLR4yY
AHuLXyg5j3whPhuvnf669Z5+IRDzUr9a7SqgpeNoAaBPsgA7Y1lM1/L0lxljEqHfGzWvrC8bRXXl
+0QWUp/lh0UAEmdnr2okE8EpP9Uv80V9yAKWh9fmzwmXo//I/li3/qw/VEHilXDHgGfaiZcg/vAo
eIxxDKsAF0mYecShCDpoXhIIXsd9VkSKCT+OyZcqh666M7mx/XsMAcbYWsAP7M4Z7Adi08/6c0B3
ZfOKS3ZBQstwJl8JFr/1CPNCqgZqFzIfDTbwT02zU/7sQ36ORVdjn/BF88KLifmOxwv8xUc2TEO0
hZ1M6dptoiMPs/56bhZvOPj5JxNlhJ+Ep2xAYbjEIXgMGzQp3Z4o66M9gAHm1G7+Q2I//F55iPHv
xV381ftEWw+j0NsmWl22wTUajuEh3WTr7C6KeOxdIOQ2vV/C0JmwGwwfhyrhjEP72B0mCtjkXKSX
omsFsg/WlJ9SSrXHb7DtHsOyGb9JbzZ5kX9XEWxFL73tmr9+b37vxXzcEd0iXcUULq/jE+jf2eCd
uca/rsI+tG1C4VH2db/zj8sYiZOp9iZf5VN525IANgTO7QjrCIIwazQNnTYkEb0aHrsds574ALZd
nfMwkfNJvKbFNuBzeHDsXedzdBQcLRfvHIem5dNbwu4j6M78I9g+Nvd+2p3X7zw44tljuY4UBAo+
lzOR5h3eQ3wXsFG6PZ9Q97IhNePz/jIoNi147mmzGW3KVzCNuASSAvwO74xfNLD/m90QSR9RnXDO
HZwayWiNsXNzfGpBJMV9sOikoUHtjVzs5O5cCFIlGPkjHLQIohGj8ky/ewED51tRGQCd5PJ3TwiO
V+J+nfWucQNqaJ3YRy809nEFHdYPILBPRRKjbOJ7c28OzLAl28CRBkf9ZQzSwwx7xyqTAmCUCQsu
M0SK74GIUfDBznv01fEtBC42f8AFE0j5iBWcslseHTG2CQzAl20yENVF65BALPXaP6TaeJgjXRSI
Kv5WePtXGfLv8TdTl/6HNPb4+d/Cb1NYMwa/ttKVIJVIs9odlOIC/Lr3RZxCm8rZ8CEU7UkAeACo
c+FkZ2pBVI6waUDWCJ8sXJ1mH2Hu7iZh+XDEW2skHX4hSDFw1KeoJRGZ2vs9fo2v8bW/WPc+kr05
WgKJCodFxDo41JgIqpeTRs1oeCtfNi8Jxygm3kMWAIstYv0p1ITVabiC2j33Yc1/3cUIedl1POvR
YREn33yej7SNK5zf1/fVfmBot1cFwyvcl/twzZ+HP4cbQOCHy68o3hSeFkp2gwsYHo3zav+GaIml
p/uCqbJsSJ64fuw83k5lO6euFtJVRccG15FhgktenLswOI6k8vAroHTP9Ah9UKwn/Vsi8KV+5LYj
Rjv3axaPwhJFusOl7CSWCyEqn+9QOXE2H3obecZwBK3+4ZRWztviYiZ4zRGjxY+rf0Q3GoUGomZb
fgPciEM+yney1/oDhuxYCHxpIAS637jII3GFKcGn7HSYKZ4I0HdPxTs30X6qlcdB57jbDaWsGYs+
2guRNJYctUg0QigQDb7+zK1jBgDSe/Ob8AicEHuweigWkepreO05xDEHG/ZS8Tgc5FmAKYmVAM0Q
//T+EUci6UmEeMTYZAvcg0Jmr41366G9iu80if+TuDNrcttIovUvwgS2wvJKAmyyuyW1ZEuy/IKw
PBL2fcevv1/JE/c2QQwRPS83wuEHK+RkFaqycjl5TnWOVUK95N3I9ZZOhBGM8HjMCcJAJ4EE5Qg2
njyToHWBCxzUp/kpPH1OiBRBQxzodeMjso8ThIWPjLEdkrNMbUmuubMj35HA/MAF/CBDxJ74R4Z4
dCPUE82p6jHzVX6QDAwnNq6/8LTiSyq8hgzpKsIyKjkEdZXxLJMSgP64VDyY9GPPwd/Z+/AFRA4+
SZYcctxMQTTm7GXL4r/d1pWyQ57C0ZVFjv0u+KF9MB+ZY6IMIeO9z+qn5TcrPejvhtPiyUDWwTXK
0FI7FS80nqgyd9/EJf5NvJRPVNU+omP2zH//mb63T8aZN953Hhl5PdHwo34so4fghZG834an6kl7
MB6XnyX1zZCYZ/F1qpzzKb7At3fonkmgCWNIjS8DITFJ3Kk5zx8yYg3rpXmyPy+P1Pe89sKj6aeP
JUckfkZLmBTz3TceR2JJT32P6gznyi8oujDM8K17zJ95hQhowclSw+0pctaUJiB8u7hAo7zxb9jQ
6kt9Mp9oEH7ILvh3vDjlcypv4Ibet0/2hdTblwl+8uD+Q1X9psbN72XOP2uaqCt6qf9KOyUNve4I
/cfw/08yKVnZ/O/NmlNcyC7N656M/Av/tGMM7V9I+EltQhjJXFjRoND+px2jq/9ifMEwYEtDcwhB
Jco7/+GOstV/qeBBXNPUNYO/LTXc/tOOEe6/0MalH+OYTGDpyNa/pR0jK7H/rxljw0+FRBYSZC5K
JSbDaCvKbQPmXkaCReRbE3SXB5E546Mc//3slkZ3ebUpGw+ppCi/tgU/GtpwmkTISr6s6+c0EWEm
IZOxD1DD/N73IFhBbVtgFHLNpqCuFGgYLjaNVClEv0NkvmkcBQTBNiOgbKxKaaoZdgBItQiwkBI/
MaTEjXDhAzeHAC+WY5pxz/zRGpnruL9sTTqem3U7dPzQg4FGTMgq+aswwmgHpVZKxHUrg+FllLtj
f25m5QFAwPh+giITsNBkFk9tWEcPc84IRZja+gUIpnWEAhca8p0fJOn6b34QzT4NvSUplLDylIw4
w0kEUZWfFMHwnJll9LgkojtzJJdTsNTlz5x5DcJ5tYduKk7xPyLFs6iWtqOnuWb2k/xojC9DggbX
BVqo2ur8LYHW5EtZxn43K3QnisLimUeY8QLBDV36XonyF2VsnegE10D5zc365SdDIyGks00Iw5Kt
zs2zFQGBA9EKDGJvq6RGxWqrEDGFdAOdB3njVhoWk2to7WzNiV87Y/zJVIfJXxBoOlqNI/ymiOjT
oUPyZDCIcQJjGnt1WLbv3/69AOijywLhI6Kj9upHOEokIvr51KnMZvpQMwTlMShNs7BvlQtcjzzb
InQJXcImfU4jVA0Pk1UMf9lW5uwEw7f+wpbc8Ig1Gaguor9yfZZRCIDstw1Tv4DT8t9NZqanKQGh
3YVN8HB/2fLTr7f+lSmxWnUVREx6iTj1dbVuB9gelP6xVoLgT5HP80ufafbpvkHpAlYG5e7iqi3b
cu21uCt6A4nCbEfiGxGA1taoGXwxmbe4b0Xe9hsrFsKcsg+Pa5eO6pU3KAQcwGqncqLGKvA6WCNx
etDXmJnNqIkj/mJyZC+F0TY+G7fT1SVPISfZWO0lYgZKPIXIXKGQnJ/6PJ1fwIlHPoPI3Z9m3Ucn
UU1wKJmqe+ydBc7/MeQygXa2X9K8hLkdgS5KAb0rPkPYQmXi/qbc/j4cgC2fQcQmXHUt9YefAnzc
l0CKy45SaF1RB8ri8cGoQTTfN3V7rJhOlbK6Bg8BWiMrj1Pi6EYGkuVXFihhV/CgBPyw30MGu+Dm
s8MP9+1tLQ3EgwmdF6J/tpB//up75xNsa8JyEz81u4g5O0s8BD0Db1aluv7bTQkBZI4xJLmRq6PV
pw1etITI2YEG1kftPPOMhEGyaZzsvTD79hij8yrBJQQohmY5q0cNmUQ7VqOa25m6kzjmpjI/lsM4
CVjrA7qMYwXC0AE/9l4rm/m5T83qHXyFEcLBgfuzzrX+Kxza7gt6wOMf4N1JthSmeH0z740dpZ6t
n2qpGpgYnhsd53X9BewRClc1QCMqqLTyNHaWDXY2zE64N8NTrY5ufqGPOxu0bZQNQo0Tylt75SiX
FN73EkIgP4bPDugpwhMfBZfq3ChL8RO8aPQ+NQzl+9tPgKX+X6vO6p7XDlxbKloasPB05lPsDB+z
KLMYPJucnWt06yxxKIC1OWWayyJXZ82xkOEK+BcqEYnJI+ia7xLQajsQgg3HdW1mtY2jqOJGcxhh
SoM6e4RpBYl0I6TrDzeuD89M3x1ru+wZq+8ZEROBoCQ9TTkwAzNlXj5KmdOcCvrwY189i3G2X+5v
+JY3AU3Fm2g5jjDUlTLSYDNqPEQloCKC27PRT6FfdY71Wx9BrDqOenC+b28jYGJDhIXOObccOvDV
YS7VqrOWQmN+VdT290511R8z7AP6cZg6YR1HBAf/6BgjfylG4Xx0OrOfLpEWm+T9LmPoAJsD9S/0
QyFCsGJTtDvxwdZ+wPGA8KF0DcQr13dtDBGedqIhh+yuG3+bGRGCArmslS84W2Dp1ly++Tl1CGOR
vMO1OihkyHP6yr32Y2fYoz0BWwq1JGdym/cj1u30K8wA+kOXuFNzTIbC/Xj/O8hzd/2KO5LtFzCb
xjK1tdp1GmnaOOdgpak6wDeizIFfT3p5Uhun/MB4k3NgciA7agCImW9GrvS++Y1HBfPkEr/cGlq1
16vW67nO25x5aN1hRA9hzcaDwy0FlT9PO45sy5QOWk8YmoGCs7F6L0VJXJzBduG3dql4bTm0zBq0
4MyqsQt3nMqG00SEwOY5MXTEJddieHYfWGVvpSgRIBFzcAoNHR6ktBhd1ZlOhv7+oe9H8fYFCjJf
2JMFKnzW2uhgtEswVLAxRU0ffYIzP/DicZmf+lTdk12Vn2V1aixNUjS7QCClxuv1Z0uh6dFGPaSN
1CcGrIkg84JM7z0otUCVk+WgjdeBUo/Sn/fPy5ZhIQ0S90A8LVZulOMKkZQGOSkcKdMfGSNyfxSR
jh4fQdCh7XvdTxwn/Syj370UasMjECmotjBI8sx/sC2vLmhmmo1ZxhUwRdMFmViHP5c2pnw4A+xJ
SmPciYG2zGGNogbegFB+tcWk2eQogQb6AqaNdxBA2l/TZam+1FGRfdKCQN/Z2U17roosMwqkNm/9
9SetLUTFdGWECQ7a0ueCx+oAZwjQ02GJfDXvdnLB2w+JLBrXQ8WY/J7y57zazcQW4RD1Q+QvARxa
ZL/dY5e2mb9kKjxDUfOSRupvRSTqnW39pS93fXQxbCOz6uroYiMNcG0YIu0Cxi4VakMt0QdotPP+
QzpV1vRgJ5P7sTSmovCnkFt9cBwlRlGgVZg1rGxrutgJIeCxhUXvSVenkA5RpDb/zsqgKb3RSNwv
dmK4H/pwqZD2YrInJpPtZqgs6kIVkCoI9QVlwHY6opHFQHYM+82f2i++qDqCUVmr3NDc8UQbgYeL
LiCimUIVYLXXEoGN2Qu9WMbYrzsVOY1qqqByMSsPktbESx24zYalG/xCVaGImBOaFo4CxUZpZic9
qzW4c/L5CbpjqE51pdlxWZo8xauvgTYdMQBToS4ec3UM9HiECINJfb9aIh1urEX/VGo9AEnoX8+o
BlgHTQf+22UugCEGeR5mOV5UpJa7U1a7fR3QZTBR7Wbg1HXRfb0+FohazWYUwz5maSO9bRh4jl25
hJd8qMzzfR+29UksXVZDWTJ8ButYq3W7rNMGDfAZ417tQZuN5nEwKhCEKbIuB5fRic+inVT3ABXM
8LeiRAa9mml0mMJcaDXVNJKzJVdh8BH2KQlzKEfv/8Tb94sCL9VUVEHB2WsS4v/6dg5LlTGiGtJ5
TfgsJYo/3hDFzXMlKsfXFQBhad7sxQKbRuWuEI3bVNFWRsPWgb5gDEK/n7ibkqU2OqeqCyihWYr0
j5F57CM0j3tf/jYBkMXs/2d2FXhZijqiM53i5JIxuWSOAQi7YXr+7TtqoHcgUAV3GGpYPVyhCb9m
1eJ24tKwLiizNMc+HQffCYDDNeh5+BPKIDufUZOndn29DBQVXDRkqfutL7+OzlumQZ2OEFlWHjMU
bo5GiKwShPXLJ3eIyR1laJ8WJr6gnGDDJEHeO+7yu93+CMrzqLsS2KqrO+5WAYmL/BElfCsfTHMK
z3aYNe+trOs+8mmHrzYEM48CT3Pp4jC/lAyLP0M3DnWhoevvhJgZj77/OW7DXpdHB9FZAm5h3Oh+
axYZZmNTOCIQr3xUvgtY/GzUAib68lVSdc8dTEMA3EbH7ynL7mQXG6V07BtUc9G7Jf1Zpxe9NoUD
w+K8QlYNcJoE+5SjsvHsNtF4XNBbeyrnEbYWRmiT760DG0+xtDbYwyAyKTBUxs5zvOX+YFoizkD8
g5reKtrQYKIZ6qZBsQ2hrrMGn+xpCp0vTij2XMvmzqP9+qsyafAuXbsWMjxm99WJi5Cm4jw3pvlt
oJL2UCElOkHgCAWc2o/GWSu0CKraSf92/8tvBB50iSB60l0WrOvrlRox0/UZgUdmUv2Dk/8Hw+P9
77C39Ge7ikDSWtByjk0T/nXf8JafETojwog6M3xkyU/wKuLJF2Tkx4UtztRqfCgKl0HwgAr4fSty
+9aXjV4cOseyS+fo+rUVOMFkoQPm5r4qVD9Wi/EYtaLxEB4ABNUU+U5hY8tpC3mTKKRrGm/5tT1l
abV4QJzUX2J9fhRLA39tEdSMH1dMhn+GCzM7qQy47+nDb9m12EUDAmlB+Xm1m1OaLGoSKbGvlTOg
BN3+Himz+sEa45+GEmvn2jJ+3t/ZrYPDK8HIF+VC7K48eKTYSD0S8vuNCZGQu9QdMepsgwSjG/RV
s2JAcHnmvrQ5pOg77mrreloyYKYmajhMvl3vcmxDL2u7aew7UGl7SDcYXgnv7RmxcnPHE2wdoNem
Vs9hUWQT1DB57CtOPhwciznxwdBgUsxBYLXoe+wc2M0PSSqDYjwRh62uP6TDR3Q1JumDDN7UZnGc
dxUKGMd+qhmGQDTikM/Z+HD/W27tJ6bojRB6coTkt351F822bZHZYJGLGdLJbBT43JCOPpGjjzuf
buva41bxqYbpao5Y7WfaJ6lL2ERjkBLbSUcM88SceuLfX9Cvns763jMJSW3YxrlRB7heUdqldQcV
IXogMDM9znoTnOhc00BDyqU6Z074PKhJ802zneqTDUPFya1Rze3qpX/Q27o+EwSiazOg3ZUqGv0p
PYg908hH39ZFteOCtz45fUA69bauUcdenWZ7ydO0y2AZXhwVtoq6AHQD5ZrfoEB4HKpyeTBhxf5t
Z4c2YiGgAbrlMvpJcWad4M4TGgRp08R+rrvgR/T+q9HFy5c5QP8CPV2mB/s6Ozca+ixQ7lwGSx93
msQb66ZVDWjAZGrUoBF6/Y2QKcrCrqB/rsdF75vqxLDY1MCKAPmYx7Rp/KAu5bSz2VspFkUa6JFp
/cJmpMtf9eqstwzLh1FDtlENTvMQVbTBEHeO7CPlV0ZisoEZPs3M32ldN7xXtALp46WOk1NMq9bY
uQwb947fIlyDqiq+bJ359CaD83lohn5hhYCx8N0f7CE04Jebh512lTzwqwtBj8qkxOzSJtTXdf0w
zHQ3Q/be1zqUdB/zoIu+GTm8dn5Nj+WhgAH4R2LYwOhC10WYpWiay/0Tt/W5KQHy4QjxTNNcezaz
CrupLyOf1pP5VEDHcRmtPr5kofazlvKpQzT0p/s2N7w3VTGWTaKv6zcQDW0iPYYri26NFiNBlYQD
/Pq9c7FVKzv3VRp9uW9v41F0ef1VeLp4GeF+vj5c9mQGVSEK7IFf8GGgKlDd0tCq8dq/+wp6ixQN
hJ0XY+MQ8VZwgSiLEUS7qwPtCmVKpoJWCo8xg87mCDTTgH0fyYv04/3l3WwnCYvKg0+Hm0l30qjr
5dX02RayeKaNFbOXGVr7gNQLgHVTQeYqUOudpd1eVo4qD5NGgOiaBiavDWpqpud1huhvZEIHTC1C
+IHiMgZRqWn9W5xq86Vj+B3JrUE7pX1RInDi5sjy5NnO/dlYOo1sXeV5NHUajitn1Y6iHtSOKhXy
E4Ck1ZaJYfC0NKvKJj/d3+abN1Kumkl+CABkKchZ3ZSkxmuhc6Z4OXIv6P9YOZT/c1Uh1HHf0Oai
wC/9MmQ463JT2KUUetRO8RJ4ZSjOBfVRKQTDL9rgHqLZSo/37d0+y2Q4HFUOqQsig3Lj9fcsVa3r
Z3q2ntk3yJk0aEA3YxO/AxkX/ahbOriIO5tPkzpN38CNISUdTea3XK3ECW0eIJgorB+qMA7Pde0U
3+rCbp7TUil/DEPT7xz2m7ssfysBEe1wOkH62l+54ZS5cKkxTRdPxaOuGBGaNpANa2kYMgkgmuYb
5LaV7zS5srNPN1damjZUOo94a5Kk1bEXeT2MBfqmntp182VIav33VnHRG4WdeOc93DhroA2JyHSX
LhCFn+svMi1uaiHZLDupc/jYZ8l0pMoef7n/4bes0M361cuzZcZwbWUJxhLETcJka6CXF5IFhlGr
aq83v2GFJhMNGN0g7kOG89pKgoRuSYE58KbcNJ7qGpZxfRB7BZwtK7+qVmTtKi/3ai0xkmx8mzHw
3LBzzkWtMOc0FM1O3rFxBEityI9dsnOWs7Ki9EpPDauTPas4v8AsapwG4WReU/Xajhe4MUU5HPyi
7HIIEA3OypRV2U5OTUjAYjY1/gSXzNc0WgrKcHn49/1zIP9XV1GIRY2J+6RSRTVoma1MjWalQuI4
YqpJtMdGMxmyTEVEQK6Bzo/aCEFK8Xs+drp33/DGGqEDJcEh3edSm6uXq4FaqYPxOPDG1Ik/ZAVS
y2bVO36yQGH/ZlMWAZYg++dmEddfn8IqVEMnbDXXE+oEYKaDP5VG4Gw/9W6Szv59YxsbSn+Pxh/Q
PUfgNa6NDRZ82CIamZ+ZkE461oilPDUBGB7UI1v7r75oq68iTGFXM7Mwe6ubsoCKkMo5RIh0jtYx
ZRpIcSAN0qCmc/6E/yt6zEN45JwAfMrbl2kJKsWS+8a6iR0XuN5GHBRg0Em3kP7oYIulSBd9MvtF
0lZOkQnVllt8hWQ62fGQG0cHNkcXEAjFQJIV+eevEoZYDEriDhYzVDkJQN7Ytm8MHbOuGgTk95d5
41rYUMBkLvYINMDfXJsKAJ4aRQYBUzu62mWCbvCxV6x2Z0E3r75sMQE7NagwmIawVlacSQvHHLCH
R6BfPFrZHB6n2Sjeg9bSz+HUWm8/JlAzszRNJeHX18g8AaKgKRsYXPMYYjY7AolJt1w5u2Uldt6Z
raWBuAclR5f4FimXjrEeqUrveAq15seuTPJzQrM2O5RwkuqeOXZDfL7/zX7B21c+jexdNk+pEzlE
m9cfrS8ojkmQoGd3lIMOw1zmjNHPGYTEczh8QuNoZMQdPmNvrg0HSuFccR4Vd9GOKdR3vmuVhm+1
avz5/u/aOLb8LBfoEkkBzc6VGxqUxmhZv8PDHhV/qjzxgxeGw/wwQ6H48mZbYADkvlNL1rF5vQWi
NIN5KkI48SD8PLSlAYVOkQeHyMj1031TGw4PoBTBIxkIn4wpiavb2ER2gOBNwKxZO+SnKNEQ/wCS
w/QZFHnHyGiGL06/fGzdvPxx3/LGhmKZV0vHCUhfe225L3Wk12YWucDiBotQAMEDoF/k54Z670zd
FGeowanE43w6EmZnvco0QQdCDy2uaA7IsjZb7dKYaNSko6ldLKfOT7MxBA+1CRhTt5P5FLpm8fZ3
zCFtlhgIvJKzBrgmixbR9NQc1BCBPQ3LCCtHAae1KAbzj/tbu/VRgc9QpyPPswBrX29tOLojrPu1
4+mmrXwY4tk59nSfT4GZMDGaJILcVkc/KUnTNyOU2WkB0sxhfIVrsh6UafQOoJnbOF6QVz/yxR4f
QgPLNFqWnXLX1vkhlqfKClAI6Kh0/q/ekdp06zns0aw1Eck7LBaNxiEtv1vj6O58uVsvCApAk9Vc
3C0AxlVQMALMm2iUOV6SAyBEGLvwxNiYB/TCrOduHrIde7crw55pg5UhN3apmV6vrEfCZK7QC/e6
sf3RBE52Hvr4w1Sb08P9c7JliMIKKHswHIyVrFxtSb4nukowggcS5qyG+FQYllWvtvcekk1L5F6/
LjtqjXKLX32sYnYhj880C0CMxihyLMQ5ROxX1sWU/2FRvFmk/DbhortGNiUaZJNa1liwiWcke4D4
gTcOUEl37h7l0NaqCEjlg8B7TBHnelUMZcm6aAVxW5Cgv4YO1XFCLh4wg275b/5UDBWQjekEw7TD
VmeiUmrKzktmeaKmn3Do+0A7V3pRfuhnMX6/b2vjvMuiGx19uSwgadfL6tVAtMwIocg52H8AnZ0+
DKHGDLwyFDS0DXG+b+42SgMdCtaPdcnWpVidjcwuwrrQRstz7TbwE3VwfYTs47cWnHD8fKp/kFnc
rNWiXFLYmRK0RfmBpmXeInw4RE17CZKuPAMHpJdxf1kyBbqOY64NrpbFSEzLd+QcaukcHTRTQdNe
NDXyQov5Ph6N2G/dotrZS3lj10aBQNhM5/C2Mhp5/emWKQgmuPURJSly653rTooPy3N2dtBqO2UU
U4/1MtkXppDMS17M45f7a946OQxqUvcglIAIc+WTSQP7OolNy1MmeG5HLc2OpQm7bc5XPYP51d4K
q+KjGg7zOhQOyIKttWcuB26eMXMB1UZ8S4JOgcajHsWjA9HqXnVPnpCbvUUdDwiXbLSvy4g1CWpq
tCxuKjJ6OmM4XTK7nM/AKJO3tr1ZF3fCpodmsTx15ZgLKNzzaKktb1TRTcwzQ5cBQ+upmdN84gFP
XrK6/B+eOTl+Ix+eX8SnK6NdqAytk3BD6rlNz/SKOs+dQrRZpgY6PcTg3pzHsEiqsoKGImWZdZRr
OvhmPWaRqI9Vp8GyIUoQSDNDDB3t5Lu3hW+5oXJwigIw1Zm1jymMOqMuykGxTMWdkD7vM/PYDEvw
aAJpfo+amvJ5agiMVGAb50lrOr+JLfNhJsPYWfaWu+Pw8HMAvzkEFddXlHw1DYbBYNloQ9OxFaNX
2pGxEx1teR8Yan/hHklb3NXNUOo2Ai0xwK5ph45HRoVAamRAPVHMUM4FYvDauLB3nl75CK1vCKUT
KhdE21T2VyfIrJ0GmL9FLl9N+YOZ6CDUxwk2mISeTTdXI3qNw3BBX3fP2W45HplJwMkLFo06//Wm
zjlvY1MbkLY5Uf4hTYraJHOMqdvQZR6kMmsIe859Z7f1IUlRafqSq1kcsGubpTkreWvMwgNxFJ5m
dNPRZOvUnamsLa/z2srq3UIwx0ZRYqHEV6i9PyvtcOgGqT4fDnvgni1TlOcBEhBo6PT3rhc0GrXq
LNB1UyY3wIKpwXKM6A34RSVi//7e3UIH2S8mmsk68W+Mpsjz+yogXKYsC51OFV5jRb3qTVOqw6Mk
AueP1IiL5JKkkf6Q95qbQcBONTiwRpAboxNO3v1fsvUVaYQxby+JAggRrn9IXBh9qWmUUIXByMTQ
dfa7KHeWr/etbL3LMkSkeQpMmtD02kqTB0HoqqGUa6p085ANVvDEmN0YHcZuVKKjWUf996moM+iV
lqB9nNyK2O7+b5A21reTuEAO9TNij6zn9W/gXcykRKLlZS4KWkU3wZRpD2PjAbyqHlpdi38KC1G+
nWuydTXBCf1DaQAeebXBRiLKLnQoh0/TAh0ljSVY592aytWA6EWlB8oek8CWRaBp4IoRpsIrrJxB
UepTbMW95RWlar0geAKnY4kfD80+8LuY0c+dJW6dIQkrZooMWnDS39XOKkPQN3FneaS50FaaYfl+
dKfgz/vfb+t6OtLTUMlgZMxe+Zs6C00bzVDLA9SIJKMZOmhZ5/nRKVP39/umtnaQiqULaJ2RIeLY
6wUZepkbw4gjt6KAiVyh6MzhKvCPI3PioR8777yJt4BV3MFrg6vnqtQjDc02DklXp8OT5tSuZ/Qm
tEo9ugt1Xbsw7I/pSdVa511dpX86YwNNuRuER6tD4vX+6rd+De8zhXiQNBR3rdVttRoFqRGLZGtB
vOfPGJRsc1SaShmPsSLyH+VoLJkfWWHKyFWq5TBy6XH+DG2FQiGiUKrpPC9d+2Z0Cw0e0D1E9TIG
1cz1HrVGrzkTsf3MaKM/ddRCu8Z6nhFA2vHOG+f5ytLqAtWJqQdWgyVN0b5WTVo8TAuS1Pd3eeM4
Y4QQRbaDWdDqtdHmYEFcDoW6oBHZ2UQFw2MkGo6qMN4LuTZNgW+EmZ95CNKF6+O8iKIc+l7lexYJ
ys10WR6rFMkMdDl3wq6Ni4ODp7UCXQceYZ1/jYivMjlPRcBGDx7WX90+qcDezo5TwCcvkmTH3oZP
B45DiwM/R2vdXH2pPlGcysjxPKPN0E3c2sZx1gr1HCVOHR2zMk0/22oE8v7+t9tcJpNjDiUWRg7W
tVttdDt7KginRbk4z8Bb5hfKEySX6RK8Nxux7NzIjeeTdiOte1nRYTJv9QGTem4KM1xIvbQEYj2l
XHzR9BDxcCOKo1P0+UMTzjDrxibKJLCf7Njf3OZX9uUBexWtICjYVQsO0RtNcznrqZL6baY7j10D
qN8AS34UaNXsbPJGNE1bl6kKohPaDuuYwVHDqTCnDD7csq3OkW3rEKmr4AlqNzq3QZtdDA1dlrIv
9J37v7VcYiLieFwND4D881fLnZOqyZDHtD2Gw6MHXqLgYPSxcYznsnm/pH197vP6zbgr3BvhCQUz
+p987JV7A8CR8khzSROHwiDJQo5IHRIsONI9BpMtf0CJhIERjrBOOn+9vnxuMmOYqXsuFpJvKOcg
HAd/D7pKjrqzlVs35bWplZdDu1QbRGYT+C1spVMn0M1qgXaYK9NArS1yT/dv5u30l4QBsFm/nlOq
oKtYxA4jpaV2R3oZBMqPerSgeEsb17frgGpMsEQ59JlNa0PhOw/DU2kozH2lcxx6QzJCSxubzdc0
RIXW6JPlNwN5uj/u/8KNx4VjpRrUginYMKd4vfmOMdcZ9Au2F+ZB/0xk/PcY1vXlvpGNL8yzwhP+
qwpFzf7aiKnWfWWPPdzzI/N9gVCShymthkMV23vDyrdUAxRKX9taZb3x3E1uH8AuZM2NDf9is9gQ
OFrF/Lceue2PuJ46RCdjzc6RbIrTb9bYmtCehjUKcGlkgRSzaS/Yfj71SC5XitW8+aWVPEQ0g6hT
8wCuHYmNWGQfgIrxrETpHkelmZD3izVUTmtnJ1u9/bhkF7xIjDxR1SHmv953pV9SlAEz4Q2K0N+P
ibVcKnfp3uwZqTITNchsXwYqq/BUsTojWpSERJUg7eRMVXkhGqOuk2ZIdrdzVfzejqOBWrdmvRVH
RPpEBkf4RWuWVuLqejUdcyp08qCh7HgJWk2v4Caqp9PcZan31jOMKZpluH+yNpKL670M6iAzkqyG
hh693XdplKjnJejzIxnMl//BEhmFHFlypNFrSxKPPcG/wldzlQ7wdC8Jl1rC2kkzdiL926eF/z/x
ETEDEcvNIIFalsDIs8BESLRIzmEbf8OfdScb/XQi/hSB8Drdm1649cFXNs3VN6tnBU6PFpujUOAz
d8L4CPy+PsZTFZ3idPyPIhd0i+GP8uWflPqKCZftuk60r+2tjucyud1ILwd78Nn5i63XpzAy/kMf
+V+tbK6KV1pW2sk71+x0S2MvRhEIoP3DmB5Ht3YYvx6sQ5ku01mxnPDh/iHZtEethtk24lom7K4P
yThm1gAtk+lFagJFwNw6J0eHx6hG1t0LBWrA9+3dhj/sIm1JajLEmKCxr+31XZ7F1Ek5KamTn1A9
hoAqmqcPzJhHR13vYfFXLDQvGyPZeTy2VirHN4m56IDdZCZW0yZjmyAKKdIuPDfJRB6qdPCJTyoa
OrPy7f5CN2phzK7SMufJxqOQDF2vtG4GvQZiLjw9UoILcJvyMRDdckiSEWYqkfXIb4b1gbdb+e4Y
xR9aqu6V/raWDGhVDsxYkv1s5bd5SedGsyfyb5Rl/VokdniIHUVcWggoLrOS7sF8bh9o1qwBALPp
qJMgrNbcV+4Y0dFGb6Ll5i8OM9+dVc1+E5R/3d/ezaVhjGqQpB9ap0h1Flt9XVHLgFis8tUBAuDB
huirt6bsqdT0cOf0bPQasEae7lDZ1AV8F9ef09CbaSyhUcFvS2hWOKCplSOwGoW9ftDduELuFblb
lNDNDxCetQ+5GyHDY6XuzgMiDa39EC8VHWNmoQBorSItHXBoR7cR7Sywz6SgIf/qVJQmagnwqZnq
PjO9o3Q7ZrfPsyzuOiCmCEZXhylL+ywN9Z5v23QuheSm1T+NwsguHWWSv41eUf4tZngWMjs2X3Q7
6B+mURn2inKbJwx0gxyNg3FhPYlrxa0xLWFF3dFN+3NeptG3IOt/C7NFO90/YZuWZHkBIJXDNMPq
gzOhSjUgIBzJO8f4FMy9+9ybSntZKHDs7O2WKYJ6eUMpN9Itvz5btWqFs6JiSp9NqLGhE0CXM0G4
Kc72XupNU9L7AhIlUF/P1SN/a7ZjjFdKyMKOEZPVfyxpmniBNcR/399AeRDXB1UCUIg9AL5A9Xu9
qizrnGYRmukxK9X8pfcx74sZ7Y2CbjgCaHVAuwIHlRil1d41i9ZpPT15LxkjRDD6xv7mTM3wrFj6
p64P551FbewfdFASyctAGhXblTkkYqdBU0zTy+aKgbDUQsaHGd+/lLKHueX+Bm7aYggEQC8mbwih
GDhFQ7WIORbMgTCzrNuPnTC/G+6Sfr5vaeNV5j0mfSNBl8jE1afqCvqHtk0slfWVYZ56YYQfLS1M
gWj2S2PAUewgPZe6yiOzvePO6d/yLCbwbFmV5TPSzL0+KK1I9aqdiQlG1U5OY2I279q4QzLSUbrf
szSDUsFO2uQQ4pcei2RAOKaE4+z+FmxttrwUnCJ4kyBZuf4RUxnMTjMRLXeK2anHWo+rx8RhyAQU
QtXu+JatQyu5Vv+p7lEnvTZGY1of1SAn1UldwqyE3sJhFGN3avphSD2x1Mr8Pxym1yZXufMUzYPT
zS1yb+bQXVotRy9Ei5wPgRbv0WNuniYm/OCvtQn21rhMYyrVKKtJF9Feh0yVdKt+mJhT8kXq2Khc
dRa6mpPdfFGsUdsJu7Zsw2SAiCsOhwd7tUw6HGNZ4zC8Mo+1Z9eFLSXUtfzoWo3hU9tE1y/M/4rD
Ktv5pFvnh8PD00Sfleqae/1Jp6VbBuqzplc0tvpgxxF6NpmBYMY0L/7bjyqD5YyG/RpJtlY+qDBh
PVksytFW2f27sFPxkltZ+8Dgi9hZ1NY5NTWK64TqLsSxqxxLobYNA15peTnO1RvawXwZpoYpxlmV
jDv29/sL2wqyQMjQ6GfOm9btusAzAR1OMomQceog+ivD7V2iOhFPU6AX312Ktb/PTOl5SsnAWayM
4mM+0zpOy7jd6apulH+YvsUdypK/XPzKHcTuoPdWQ3zpkC0clEaZn6sS+PrSaN+qaqkozVsI+ZpN
eCkCQJ2umqscMgvJlyqFISzMaIgKYw+bKB3D6k3FRTKNwBAS4Lr1IFpQCtEHI893qsC24jJC6Klq
iDJgSMwwTAynQUG5R8G98ZBfGV15qyqD9jCgxitndYZjaevtQwDyfOcZ2DprEsVjaMBbwA/JX/Gq
PJ0HbhCPY4wYb6V/6e1YPCwdOAGhJs9aoBYf7x81eR3XG0m9QlbCMUh559rarOgjI3Ka5alBqR3U
OETTMLdGdM2H/Byq1eSHyagejIja3xjk8ct981veQggOAJghZj3WYGDhJoMNfgZUVgyFZdAiVNs3
engUcVQ8/C+mgEEAGSduWecLC0xfrSlBulUZTWfI1AufjL/+kGjmXnC++QmZKqHi5P6ay7zeVBGk
VQ7nKL3sMaahU4T6h7of0WmkjuZZVbmH1dncxVf2VgcT+saqHWGo99xKyU4L0ydHUji01BRnr22z
uTQ655J2iY7jOvtxnDmeWgp6XggJyP/h7Lx25Da6LfxEBJjDLdnsnqRoSbZ0Q1jBzJnF9PT/VwOc
g2kO0YRk2LoR4N1VrNq1w1prP1KnKGY/a5si9ouqHd9YZvrb0qNoHVBMg4mHG4IyIxf/4j7YJQW7
ZKDkD7fbCUqRMnAwsleGG0e/TaXemJKLf2Gq7b1UsCSQDutk+6kmxKlvq/Ggirx35Sgw0X2nikxV
ZHPB+37UuowLdTIUr5cy867w80jzHgo9Vi9WQgBYNF70WKdr86/uzf16EALt/gAJhpR1XpRIN69Z
H0VLj7g9Q50GJn34WQ7gwhhH71dZm4yJq7jvtjEqZ0WJi5PmpkfCAHvHlREcNMN4StHk2bwptYku
MgGe9HCiWnyvacrJdxPX+Gte0ywKbt/73dVKphG7jZrFFhwJdbSorAhreq/NvhNN4t2KtOYpGRCt
stO0RKpRiZ+cRmO6rjUf9Wr2AjE6BZS66VtRENqcKdqBWiUs3LnmJWXmq1P1VaiZ8pdmRQxlm/i4
+dgMQVf2/YHD280npNw/lS+SJ/Dn18d5dnqhdjNIIU8T64/RnJlga6v1nVuP3l2LitqTo9TMA6TU
ATYVygfVlOaom7H3aMohB3xpvrm9JQYZSg8xfqG5TA3rXVtE6GPG0fE4kz2/RMsTzVcpagG99Hqt
RYZWSKaCR7fU/j+z6LVz0jTM6S5MJnKt6hHnfndVzw8J8Eh6NdsjXBVuGg2gI3uzy4J1pvNkr8tR
6WXv6MoIgFobxG6CwetFKXHv5bMg8W31eDYCZeiWN12BzuV5QQwt9ftej5uQi47eKimyxthpp5j/
AM3I8wzenSYNEkBIelz/DESBGXuiUWmLtDX+R+Wl8cdpqh6U2mG4aDwzY80WzVl1a8M3y6K+MxoR
HWDh977vy9+wdZpq1qZ5D3ozXeg0K2vSPWl9qd/lQmPCGYD4u9teY+8D46EcKG3wlF6xlW0xm7YT
UzI263q6q61Bv/MYUvDXbSt7npBSA1q+0Gyws7mhU0LVkoYjEwOZtvEjGlqz9N2yYBqiN0bjEa5l
zxW5pqzFw7JB1Wizh5pwhqVaiV8VI+tgmVqe/tCkU8EU2cRgDNOgpdAKKnvImKmKgPRRxXZ3tcQN
yJPiDNAwvD5HZjeNhdJ3lBasyT03Zb/crWCWoDPM00HeIjduG9ZyLCWdCF0MEGXXpvJpsauV3s1p
tdQy9rV88AJHWarTAJYzTFFmPeVLecSh2LX63BnW6a+8OjRthWhRKTu3uV3U97Wdf6phnV1URBke
lQn5wCrmpv7+EaIIRyH4GWCybX/XJsnoc3EsqWfxpovV9bM2psMdjNPDmVF7l0IGtJTdDY063PYD
6tDcYgfFsaLL6nONrM6bSavjg6u3d0xlxgYWSorLblc0Fp0pEBS2TkmtG/9ZVV9Npw7x+cuSVszp
VbX0YUB7DbhQMR0wU/ZOKK4WkD3/cfE2j7UpYj2xIL6dZpGM931SMNWU3XiIu/hIfmTfFBQGIiA0
trbzwDytBbcXUwZGS64MF2f4t5+jMUQYYTgIgHYskU8yNgrtfl7irZPpppmZUjl4T0ekZoBWTPQw
Tq5V+KYtjMtvn0Z01+l+wwSmeLh1MX2sjTOzQOzTsMTpaTA1BZFWd3mT5GSXt03tvAiYAuPEEaHP
tuXi2iaEKCOjRhLXQvmVMe3BN3Q9+Sa61gFUWx4BVHceY9pd0n+ieUtYJY/ti+TA0aY8VW1cila7
FXMhS0X91ETIpPnF1DfTQ5Y2hXue3c6Etbg6ha/M0/LP7TXvXMDn0UhUwkGHkIFd/wa3iA2CZSo/
wrSzz6Mn1rCHpvnrtpW9A0NhH3onhRVaCpv3vlvJXtFAJLjRIqbkDVP6oxVK7UeEIQe50J4peELU
HciV8WGbTS1qr2f44GyeXC/p7gy3td9XMZGNrR6qu+2a4kVwUc+li7WtZC0q1eUZgtjJGZs1jL0o
uc8FVG7hxOlBsLLzmWSfwkMynosAeur6M9l2J6CTMldoNNL5nKSFc0kdqhq3P9POBSAYw/XTwZKq
P5s0zhQukBL52pAiD6Gmi+Zvd5zKH57Sf3f1dDgoSu7sn9TkwO+jhc+iNp+qc50iqimtomzSN++Y
lYQOryemUNemo0Blb/+QHJGtLGZmaVsYEo/PYGkrzaW007U7tx1F2Ma5ebB/+1ZMmLkeMQn56PVX
itp8aGjhmkQCdXVHSKI/uTDn7m5/pd1to+sHxAPKAWngtZXcG5i21tJPiZmydlbScSW7H9U3o5P9
+/uWIL7g5HmeEcffrKdSu3pAdYbKe2+ab9Vq0e/mJUmD3KbDedvUji9EywcWLn1haIfbWYRlVdHL
6YkkK63QfCNuDF+LlOROSZx/DKVITJ95KupdJ2bkha2eePa2/b1NRV0QgiW+WLamrzeVGAviVUV0
Dg9YvUDh/FybNaXLxFiXL7dN7Z0SbDCCFaIQ1cNNgVSNqrwskQw4mW3XS7H5BWmJ1tOLgyXtbelL
O/r1kvJGn1qIcNzmpRdfHcZb3q+L28JwzIpz66zDZSwbK0yUOvLnqT8a7bG7ozLXAaFM3XnrTIas
saehx+evU1U86cyx+MtR18W3Iu3T7Q3ds8QITRlGwj15JVc3rytdk1SnASfy/I5RuN7HpCdLRzTX
PtjTnXic9SATQiwpoX/y2754smdvduuip9eH4kTx0xOm+mANav5vDKDhAXWz8q01G+MfXHiaEvRv
PRoU1rYB1gOTKDLkNE9Llht+MtAUGatouPNAGpxub6V0uZssR74vsrKC8CNHdLM+Q2u61YAp2Q4z
yUweieGS1nXxmBhOdO4Gq3mPYrzyn6fmR2WdvceH143GEKAqqMcb052uN6OSJPQ2cx0qY03Dp3LW
3OeNMMJerbqDwHJvqYR51DIkCQ128fVSldQeFpvgHNC+bt2PKPv4+hx1p8qIe9lb1P16qLowTQYR
3t7kPQcAuZEuiNRpQ3/32vIIH6FduXon7LWBN89J6ate1R547z0zxLKyVkfB7ZWaV1uaWVo2su+e
l+a/NfMVLk2hLQeRyd6NIGSQmqx0J1jR9WK6BCJJHKFHtprt+7rMrUvTl8rFaZQKtLbFEPhIqQ8u
xO7KeI44p4j1vBqtNTRGr5spK6MrWJwmHfb5uHo/b3+lvYXxGKH3hsY79bjtV6qVxKOThKqMrtJy
qafBR6SzD4jPez8tysYXdSoO/MvOyuTjJ9G+EO9fCfgifK3W6qJAf7CEGH0nU5vHbk7nA1T2vhkJ
JybkB1G4WVuaxIyOLqjXM5tA+dUsVvFZa5yjbvquFbrG4L5xJ2AWro9GUho0JXKY+05jK3d2rCyZ
3wphHpzAnXcOHW85rY+qGnCyzWLMcqzVTNCGs5zMfFtpyvcILV9k642HAkTWu6Ebv6kz8x300T2q
z+w8PWg60kuSsvVIEW6WqDWAIsooluJrsfdY9S2KsmZuz36nzaZzcDh2jSHHK3ldvEHbzmqLWnVn
prLNUy7eezUanFC3StrFqmjqObx9/HeNsZt8PZi6RIDXH2/s43gBY+mc6rb5hXNs/2L2KMMO1vSI
XbR3TGCzsh4CWoBCG0tmr1RII0T0M8q2O6NJMq3+wsyuo57mjlIeEFqKTJKoi+PYki2KSaV21/Kx
1A7FymbRk6exqfowXZzxrqjh752KaTVOrZ0yY3EeY/39iED/OaU2HwfdVLSQIW1UvE+3t3r3AIMl
ppDCqBdKCtdbraH4r6wCho/O0/ot7xLxQIrcCL+dRXRmP1wPaRq06PzWUPM0sPOyaQ/i773PTYkR
lI2s5EJ3v/4NddZCd8874BYkAm+g9ounrLPnczfph7H2jmcFh49uCrhM6mLbWFtLrUgYFDSo2ibu
fT3UymWxRBfYHLm/UQucAz1O+z84z+ToEoRGJP9Ka0PN7N5RSkCFeW8vX/SJybWeVohvJQnNH9xT
6tFU4FxmtwGVut7LDpBzgXo0TkFHnduP9Mj5L9eLsrqItlPN8+3Ts3d9EOiF0CoH6ABGuLY2MjIj
i2NOTwI4O39fuA1q1WbrLH9A0yDhRIsBABEHZOsRBPIvChkUHLG1eed0mvujRd7nv9urkb92E4Ay
5QyeEtqDsv68WU082F4XRfg4lVrwI1L22vsIOmCQpLpgcPicHmVJewffpK4o6w/UarY6V8xvjj1A
g4gfeJ19NkpgdFk+iLOooiP58V1TlHAIrGmAUh+4/lK0pkeNSRowuBWGjvWDkd91YzuGtZscoZn2
XAoN6v83tbnORmc6ddd6iLoZ8BMGmz6FPQ9fB6Zpoug8e/60amuYmN3gl5nTHPRK9o4kYD200MAD
4nA3yXQ9ZJZu0e46mb1pfchhnJzLqRwOosC97SQXI1SidMknlG7mZS5WkENPGdiKfIm7uyVaGLsO
RPEJOfHpfPtU7j4dkIolie45pd18uiyuwcy3MaiiVous+64giw10dew8X0GUE9nVNsY/zzHl47f2
GjM5hdEadevbi619BdE/X/SqnX5Og6nUBz9ub7fhtAMGgNdEBrX51j0kpkIzZN3fLJvPSw3GA5Dv
H4BmGOBBCQ2ok8wPjevdjpMmcnMN5rzotCh0zP7fWm2Vu1hb/8R9SkokgSMIJMrj15aIyGdr0oFG
oj/MKAu77BA4KFSNwaQ5NaQDRYDdU0SpTtMQ1iIrk3//4hTpYzU3Wi5l56w2+eZRJrzLClX/lEeF
fVCa3nv3pNwJlQMECJBWvTalwqtIhlKiZGCShjoZ76lyJ+rT+hL7kzPND4qdKJ9vH135P906VCnz
xEQQOexvW5PUlioxIdJwF7sheZqtxvFxrU3lt16vnpp+PELF7RokGiFxeoaIbDY0YsCCW9YzmnYM
U0cARPO+tw7EnrE3kr+T2jhqEO3u6rPyMSdD2r3eVQRyFG9R6bDFDDB8WxiD9VlTSnEeV6NA86RN
1WBA9O4omty9dS/MbjyCBbN1YGYTHnZS9aBLi4ZGWHNE6tvfTN4m4C40NbZ1/9KwFT2RQg4ViQYZ
p6Uxv9ZCYzqA2sKIM3JD9M9vn5i9GyHVsrXnnA2Pcr2heZf3IygfWpaJab/tl9II48l03uSumx5E
nXubCBYUWgCBEr3ZjalYZcDITPvpZIk0T/xSBcflo5VwmKftHRLqWgxdIn6FDLQxtNBtqrQSfns/
1kz5qO1hPUfa1DbhrFcMWi88N/REO/xzeyv3nmEHDCwhDYApMtTrrRRgeuKc3OqUQGW5ZO4w/Lt2
GViMJDUeLUOxzza4iQBN+Q7eq+kdOJw91DddZ3wbvEzqJa8y8LrQphUEDh3GFlk7CDb1eythVJ/P
lHWtO3XrOD0NZsNUdFNMAC8noPGT3wjXRCbEbeujHvXedwCEjjuSQR5j5q43BKVsPm4ho626MJ7A
c8dnUub85A1qlfmr02onVIHqg33YtQp2g3/wgIBMr63Csh8nMRBUZoYqK4q18SvL5+wRAcf1bZ1S
foNeeSQturv5vCtS6k6VxMbNx6cTxVQpNPVOCYivMyptfdBXXfIe9RcnSMAOf/XA6D1VPHbMgVBt
YoUo/dvtkd+6fQr3bpmkH3ESgFyZ2wBBdxJ7ZMoOmz4m0YVcAYk61TjKIPetQL1HQ5hy6pbppMwF
0F1BGm9Pa3Zv6FPxZGeWcuCcpFvdPmdS0IYzRMMcTMf1p5wzxTA6mR94U9FTdbHtSzbn82XK9PV+
EE7t1xHS93bWqJfbu7ijciVb5JCoyE2A6G3TVkdoKNE2uYvVXLzXXUUNoqJcvqAHP4lQge0tLnlu
6I0/Wu70xGTTHA03+cHL2Xpvtlp2BLvd3Qw6HoicqUhjbgUI66hF1qF3HGKXaPluzKqeAvZymdCi
N0jbPphajAZOZ5hPSJIeaQztPU3kgZRGqWLT299cZSYFa0a8ylkHUSmyt0rTF6ek0pV3sZm341c1
ic2j9e7dY5lV6CoVHDku8vrjE1ulVj+x3imKPOuNPjjOB515heoHfW719/kydGFvtcZBOrOzUgD+
OCxAt5KgK0/+ixAR97hkcMpQTne07F2hc321tSx/9p3y92qN1YG5nUeDaQako8zH0KQy8LW5Ja/z
lgIU50wY9vti6RgoBLH0mx1VxhIso2c+olijffIqOSN+VY70pfeWS2nmmWjAMd/qdC5FFyt6Ybqy
FRs1vjIiW+DnFFC/rZ3wZEjlrj8P7pbMCDfXmuwbiQspb2a9ultduSC40g3Oae6b5EvfjvrFmfL4
Pewb+2eai9Jf7KGp/dRSvhuLMZyQ5tcP3OTObeI3AMYxKXgSJ2yy1t7OmK4wL1Q8nWq9dHaDtgB8
tLtodUrftqHewUZ3ynPeldmBV9sJuUjf6OnDmyHJ2gq0iNKyAUpjeinT5WM7NO4XmKvuvbZ67n8H
Wy1P66utBjtNR0P2a7YAmdKg5JEgbnIavSZ7Sxjg/XKYvToHXqIzYjbKNL0mGsi7t84UK42/qJWq
n9OY3+dXatbXYUpTCUHFvkxwdZ3eHH2I/V/ISaB0wMO57RzbikhKkafI8EbOUjDyZiifqB4bd7d3
Ys8M5TKJCOFfZhVc37PWqku1TjlzWpQk9WlJa9BybbEWf922s3ef2G0QXqALSDM30Ycl6mzwDHTJ
gHvlcaCJrP2k9nrkDyQr6LrEH2/b210X1BYUHBhrjb+8Xpdm5NXiugTVqbtU/4A2UH86tjjCuuyu
SgKfABuzpu3Ymb6pTHVxUHEq13V6a9YZPQ8kuE+t4gwfkKs4uiI7vh9tApN7SZkD2MTG99cuPb8s
m51TMwmlCFQ0N6qzYSVDHCSrKONLrQFeDxkGnfx9ez93LVOnJp915B+bh85uXGvxenIHV8mzT4sZ
xZ94KziYemPz7pcaFcNaWU63re69AvR5pHQMfcBXxcKxJQhXMoL2ZvQMATBq7d80uR6/g8AH61bL
DKU9p6mR/Eq61EsCWq/LH1RikKUGdiBleMG3bfbcXrUKoW9q5mavtTSb1Cr+6lW5t/jm3B6xavYO
FGUsIEAgZRmisLkmvWcJgjjCq6FI8jPzNnM/spf2qYqj7ysJ/cH+7n1V1L0oNBM60X3avLKuMU06
TV0XjqvxtEZGd1cJ9Z21VO3FWwCtd6I9wnvumyTXRQ6AfGBLXIkKxS4pEDI7CHkx8E1TCxt+cBdU
GlfvW21n5SMTkqwDBPKeVakKBKSCbeWuXrsDvXAZ+5aodJcMyhOlkiihYsXDfbxm3nebaSYBc6EO
RV32vuYLq9tg2UZSGDEzuhLK0qvvPRTAznOpLt+WymzUgNBn0n0hdOoYdmq/VXRhnlt0G0/aMK02
wkygHO1ENT6zjf1fcVYvbxkiMLy/fcf2PCXaWnLSEeMAefOvt8ZQlrivaUKckjleL7VXRW97MTeX
21b2Hnd0u+VldnlqtolRt0RqbtEDOjEBAQRzWZmBmtvqiRhuOP++KdgYVBhpr1EXl1/lRaSqqUxp
8gYiVc0bGSatZKafUQG7ID6VHtyfvb0DoiCRjgiavpqcUdoEaVXuAunNivzMOCrlXOjOeHB49/ZO
ErCegZsgCOSveLGgOcsZiG3IKlu5/AKQF9/p3fqNWvARpGTPEOkkUZUuRwxvp+w1qiaaogWtpnQ0
zqLcmAKzQs8pj4n2f/sjMaQINgItO9KmbYurWvOsGCXUsYYU+ogifh7q4M4DqIrdQUi7sypiPMIb
tpDMZatnYOq5CYcd8PyaphG69CI/15TWv6/ox/+BKTJyMHE0IWgTbL5UPKIaMEHkJcpxmguF/SR0
UlQN+kw7qvjudWPI/yQPR2JXEMK5PhXkQYmWZ41zKjK1vmh6qwQp4yXDZYyFX1FjDubcacPeHRc/
WmLodKXWXpJ1rvxEFct9X1nFAaJmx9/R8GKKqZQAp/m7eU4Wtyo6vWL5qkjb02CPMLBqjfhYt9PA
msSR5OyuPTRA6JHakKO3wStPNgPSWuAZyaQo4Ec1aw2Xbja+LEZk3EVJpx9EsXtHyaPGYDLNHJb2
dkCG6A1kD0eiIGVqpl9ZVsf3E5FAOJVeewDoee7wbFIUikimLAprMhPebGY+FRGgPZ4sRatHO6gH
tvatonU9Klz01j8wLtr+L9X7TpwU3Gnkr0TWqL2gWdXCF8zm0V8sEsYT81KgHk+903wkFtacMFm7
UvV7y1vfNxMYx6BZ9fFzBgui8te4gOEOXyfp/IJYPglKU6neZoVUHFFVMeh+HDMm5GetzarlM9Fe
2OeEoD6GcNuO1PTatvtQrI34pc9dofhDYyNjtiyV2gZqN9RLYCRt/mFaa9FckNIz1DBrel052V3Z
/ZVluvVjbWv7Y1LG3scuibr11CM3dtRTeB1Zyh6eRq4KHoI/ZcDwwqeaAvERSxuBJ7h680/fLkzM
Sa3h0lpWdfEcdDkbj+h2yCKN51D9dNv7vT640jqvEyGQFFrZPFGCkUdRk8u720fxG+Y2DL1POmq9
sa2xN4Mp0d2ff2ARZBFDwFAv5gW+Xm++cG40B9Kyi0N+a4MCCRbbqN9rTtKEfTO4B57wdcBFnZVE
BfVYVkpR49pe7VmJvoy0+Qbmu6FhkgxnQ3eHoGY2ABm0tpwzeFMH2/r6emKUDhEK49B7gWlcG/Xy
LC4NvN7J7u3iy7CmOrXI0XobgRw+eJOlJ7++nZhC/4fCI8VkkJ/XpuJMKNMSkV8mXMagTJXoXZyp
1kHNfu+cvLQif8WLU5ouxpxWNtXzZlWch6KtxJOTG0WQjKqV+Qb6R3/y2ehBAeeDaMOzeW0wcrVC
mfDwZLDDENb6WgQAy+dLkXXgPWG53mdMovztWIC9lCBMCX6TPaJro7A3DQtKD32pIek/2mYa+SIa
y/dTe0hO2TshSIHBsUCSlGrEJpmrWzH0isW1F2aFWok5tgFakraPOsyRqvHeDWBSshRGQUmJp/p6
VWQWUvgCgFc8MDO5Gi0voCkXfUaivXljr5Pl2255RG3fOzDPrHKqpnQHtmFVurZGt+psZQp4cLrM
Wtp9GAtXD9EKaIegNSr0CG57lt11ShURXkUUudyNJ1XR8xh6F0Bh26b6PRNgxxNcxfapXCD9GAzg
uKBLUF/+xCgpuSToUivdXD9zcFM0kIC99IVaQ94fvgmPuDtRlCFQlnwK8ko7Wuh2b2E9S2IMoR1M
b9z25uwgMgNDMc/XkEpsderzmPHlUZUETdnMJ7301oPS3PaJerZH0AoVAP9J7Hp9gKK899RlTNdw
yofug+w5XbJ8Et/yaGkfwA66lyaL1Q9eW0eBrrVo/Nze4731smReR6m488qbOo2gk2HPrNdJvjlZ
N39IoZX7tjndl0Yy/bptbW+1FHmYh4n/Bky82d2G1HRNaC6FcaQz62hpk4esqdTq3PRL+5eqNHDx
tKX7Gom5eBpmV/922/7uaukRw6+FGkcEf73bjP5Txq4f15AChYv0hJWfzGQo3thC03xlEUcUzVcy
IvLzIgiIHhmFPNry8ge98O0TYxbHyIQzmQ+VdrdOq/NTJmWXXgxaaC7ldFIaRQ/F0qqPppYnfyVg
1g6igq075DdwdxwAAcjcAkPdPJgzXY2ej7yGZuEtpwkYRZBZWRFkcJTC2/u7a4qTRH4AQou6/fVy
1yku9ZqmSYg2inhrJoV6Hiq1+TzO1RHPcccU14VLSn5Jx3mLZlyH1HL7nnEfwBrtj7ZRkhpMefZY
5srB/m19H/tHxQRFKt4ScEXbsbFjnCnAN2I11As7OSnqiv7fvCjfY8L6txlSk4ZfmWV/EBXsrc8m
SSc05R+ezeutNKiA6hXjxkKnV50gQoXGj+iC3rfZ4dzBvVMKooh7AXoCTuJ2hdHAEi1NWcPRk2yP
2ZkXCgOZfVfS+Pi6GHnxY3UXBzFeSz9ra+OqiOGgyHjgi3Y2WuqhSlouGJlXXA0mfwi3GxQ1HPLp
ixKbyoNFDQ1R1mo5J+tIg2aAs3VgdGefiV9lEQkhRPgo8u9f3NC1tApdLWItJD3RLlocK+fEmtOP
M5nvwXu24/1IpugjABmg9rul1JUVlXfNzrUw0lo3dPnj4mqITqelvoSt0Ygnz0UikUEc1akWc36Q
uL9eqRTWgDXIRHPpBzaX01DqWVWsSgs7Zpuc5jJO/om9ojst8bre3/YDr/2sZDuTdMmpEtQtNm4v
LbusY4aIFpbAkQKnLMSDUPX1oWm8xje6fvh8297rndVUBhSACccfSI7K9Ud03Q42IULp4QwPzO/U
abzrneGHIZr8vaXVzaPSe9qDypf216YqTret72yslLck2oSLT7l786rpURHFtTlOIcrw1aOSJv+V
Vhu/d/pcPd+2tLNOohPUqKhyMPJrq0q12GJxFxdXNHf6HNaenn9EfH+5j62Kgvcy9I91zGRLRc/q
k5lN3kG54pmf8TIhogGGr0WchZMKZnWLSREtnfm+GpfQzvXEuBh2lKs+GZ+OaLkdJ296ihFewJgu
/YfbaP10li3BLEjVIftQkDqV7zqmcWZ+osdeEwxWyjwfyTZZHgdi9eZR2OVADQuxqvS+6LOo89vW
pdKVOyK6FOVUNQef7rXLoTlBh5g2FmujW3F9cOiOt1o81Nz+yK0vZufOodaocvOomxRxk+INo9r+
dfsz7lvlBupSTvHVQKOyK9C0VrGalkK/wLKbLsMi5rfeUg3/dTNpezlWyb+3je6cUrDGrtT8REmb
wsT1Uu1JqbyFaQqhVUSDz0AN496xqjmce9c+OKa7phxaaS6ygyqVy2tT4PuMzh4cNUz7xrw0IKAD
fLASoCNZHnxA6bS2J5LomZwEO2BzNqYQWi6rOsnVsLTdPDDSbLnYkZv6quLa77zIU0I77R6p33fh
728n8RzRHTg70AWbqGpiitrSgPsL1Rk6oa3zNbXEYaibZsUH127nfea28UDLJ4r+zXYGQ4NHBzyT
EYFAqrkHXvd1Wb3uXFb0OnJ1bu+GbugeZgNUvF91WRuAtxwO1rvj0rnxZO9g4smLti42dWIbGmXH
8VGZcZ2JUjykY5b86ICEPdUt4i4HD/OOQamiIoV8AQgBkr8+RIYbx7rRtksozLn+FNcZFe44ru5T
JsGFCinogb3Xl1IyG2koEbnQK93O2sht6nF03tXQtdP4UalcAZzNiJBjSOz+XBfz+GnpHf3T7WP0
+vwS7MhheQ5xD51L6fFfhB+mGAw3qdlWAeAokIUtJtAr1Zek6qpHSCXfq1oCzyzloCH4+oriC+gy
sbl8TtLPa7tGTlC3dLyYutV7H/Ihp0Gbp8VDmhfJwRXd2dgrU5srGs/CzPIab+C5WQmgDZXKIrbc
d2pnTOc1appAM9bhIALZXR8wIxW2thQU20BD1Jp5qEnD19RqM/sH5HX507F4T6ak9A5uxmtT5JM4
OakLB5d5Gz1PjR1bQ790oSDuCxYKRW9WPfloNo7y234VfATHBWQ31xBlw+uPhoBGavfdCvQv6oqg
RJnzXPeu6Tupony8fS5fRxoSioGv4c5LWYvNa9GkSCLCW8OUo4v7ZhoHX3G68qzNGcUQzqO/VAzH
QzMH8vvy+4NW0RpSTTRrqfwAg4GNd73USZRrzUjrPlTXtL0fqtn+koyO4VMs0t7W+lAFBEn9XVU0
4gOP6HoeIFKeRuAGRRDPdDwOvMPeRwbbrsm4VsK6N97IRdi5i1BID8tmnRBsKdXPNEfoemnu0VC2
1/fF1Xg3SWlxCpRMN0fXZgJ0aaxRFcaWUQUIWf6c7MZ7yMahD+vRWD8my3CEVn/thqRNIksZv8r4
8nq71cKJ2oLgLsyVKJZjoHXfVsblzZIX4pTKSYDtsuhnr0+OJsq+dvPoYCCzz9eG2kYD99ryCsYx
Liu9DusisYhcNe2+ydz5oghmIa4ESh9uH+y93SW9xNcTMkic67W9IquietDMOrTKyQ1T1ckDpMDS
0F178y7r8r+pZh613PfWSFERcrmUxMTxXtvMCdoJ+dQ6jOpZDzKnTcAZJVwmdc6CuHbt33Z+3JwX
9jZ+YrKc3qtTrQ5ns0l9vW2cN/UyVBfVbeyD2GR3aRS5mNHAw0lucL20Wsn7JuqnOjRbc/QR/aSI
UDXKuxyxDNSJvd+v4LE00h9EeQlEoAtd21vqvkjIUdjKOY/v3Lz+NeY1U4g7pCk7YXkHO7l3L55R
BYyCIG7eetxetzsjd0UVInRmfYnp+Aeek6anmtlfp77VnDdW3+VBnhnlwasiF3Id2NKkQ6OfxSDw
RmvheqEmPOeigLITJlHSv4ObvjzZ5ZgfVJleAQzwsy/MgAi5NhM3jbFoi1WFtPVT1JyH+GSYXf/k
RvGHiNHED4lTJmECSDroYnhZScZum5OYnpgjNxDWz+YBTXHvRNEfIvSj94a0/uYLd25Drj04KMyv
yxS22dCGa88wc7Vdp7ObDEc1y117HiECxGhZKt2c4F7YjDKFlBN2upv/LNXR+afR9UkNxqUvcz9J
6/HHbRe0b5GkhRdcFhY3LsjO+oE0nU87t73pd9T2QpFG7VkzlxgountEZ995uxAZsmRZDdkQ0tzr
bzwsJvhf26xCrXT1E0OQ3cBdveq+adrh4DzteVdZJuUxoVkE3+ralCvqGSESl4/nJt4bc1qmU1vV
zl9RX05PyH/h8xYB+O32hu5YRXeLthTKqlLMabOhI8VIZx6NOkQlt7+v51G5K0fgsjUBfyBqWwsy
ulUHRuUF3FxQqWOBTuFzh2qr9JiBzs1Wr2jDQXNGKhpm9CavzJ/WaIgTY1Smh8TS4+dBNY/9pBUH
t2RnyQg5UXDiNSGj36pZ9qgRrZOBlJk2RSKoWngDkxcjiK6P+SfH7rQgNfWjQY+viF680qgQUQQy
pIbtq42uKiprttG4J4DCjR3SSVmRBW5H6zuxsXkfD0a0hCWj496VM7jhxyUbon+8Ok6b02wrysHb
s90D+Wukd0ReCgggg9yuD9ti0u4sc92VMyaX+6wXIly7Ngutoevpp6FiGtXlES1r65cxSuzNRFQq
N0ACtvIhqMEqVpIX0clJkuoLu139vXSHzPDt4Xq2AgAJxC4l1FcgPS3yqIGNZYQATmk86Ypifi09
rz9FRizu524szr3RWP6QpvVjNboHDmrrMKR1KpqyRmxK3QG58S+SUkMIi9HwpneKRbM+JZXxYMTq
+NBMFKtv39w9S0RE1G0AIkhCzLWluauNCVEKsN9kPZNvVZSkfOiY7Ve1WqsDOMeuMbA4kjz9THLa
GGs9a1pXHXi7teZ9YEZ2F0x0RrPA0Nfl0+2V7Z0TSb/9P2Ob97v3VrEoAkR5NzQNkGe3uzjAZC5/
YEVmgzRHCIu2LYXKXgwtGiXiFmbNWU976y5xB+fjbSu7GwcghA417wTn/3rjnKlhviq4+RMyh+WH
aIo/g4cT54WJvAfreVXqkkdPimOC7SEBfdWKQunC0bPGgMAKSpWCqFF8a83KC3hExGPTJVrQRqhm
I0PbX4xudN8TKP0uev35NzzjOcA2UTPdRART05ap24PPRy8yfZj1XPNVrbXvEbZeTlqsrA/KYE4H
L+c2KMAo0ReEDwDsuPQtgXqwMzNR0wxnZjfiVKpdPwVZhSeNIr27KKS0Bx91zyAhtGwuUjhFpeH6
o0JridIc1Sc60BF8pxZqKdutn9zVVh607HDm6M4hwhowKoRA/8fZd/XIbbNt/yIB6hJPVaast7jb
yYngdSElkZIoNkm//ruUFx/gHQ924AcBkoMk5oj1LldBqHUpz2ApnzoTE4gG62A8ZZOwdyxe00OG
qP3GXF4dCi8Uqj+4WuC8+fLThsZyMrg8r5rQDVUQTX4hUY4+yBgsv78+GqiH7oLdO88MUM2XQ6kl
RRbALb6qk+7MJvo8gQzwLlBIhF4f6cqTAGIzlG6gJgW1oMsgR3eeDeD9AgWBmafvVhvOX9APbkFm
S4aPSGPTN0Oz0dKnrkHN29Ebw1+bU1g84z0CpBFo7os7oJlXCdg2kKoClbVDoGZ5dHmvqnldnl//
0Cs3J4ppKMGi7gQN+0uQCIM3UbYsuNOIAL9Zxh75J+zJdOMxuLb9AUXDmQOld0cXvVy4KR3SZIYk
S6VnJz7oWbBzSztbxsrkpwCtu/L1r7q2fECB7l0K8Kqh3vFyPAOD0WxL0HjlyprjOlHvh1hT/s4P
hriDgw9Tx9Tmw0OTGvllyBS9ZbvyR6q33zC7PubOd8UB/KPU3DqSotBLKlDwfXpwydyUjTT8GdBy
/9PMpuHQBdSpSk9pvMDQRukaZofkA9q5Au4/pM0+t4Ta/2FjZUitYRyw50N/CCU0aPDpYSPQfN2i
A/gza5FHUB6S6AjeOKxXAsZd1AvMul33+w+wU0z9vIMqBak2Ce0B3HQTebcykwdFQhPzOHUqqo1M
bm3oqzMPuBNwznvrH4iOl2uPezbKFUjXFR9Z+6mTITtBtGp6koymR2RGoyuiJdy90iefFtRPhk+t
hls7UP92Q3nXN+Ozn4jmFobmynzgoKGoCXwQXp/L6ganMTemkaTK52AsNObttCkMyFYUOqdAj20x
w9X18PpJuHKT4G6Gw8he4NyrOC9nI5lkT3t08yuwKjdkC5GuXZJYGAkvW/X6UFcOHYonQHek8InB
/t9/ym+BrEuAVg8E3jjXenMNm23gHlI1gVzd61IjTTinfPgUS8FrsUHL8vXRr1xk2GagUeIeQ2J6
2cEaqdJdShipAFiMTjM83JErOnbjYrk2nTDxhNjHri6DvODlN8Y23aKmx7sK6vy3IRnoJ4o9+AY2
qbeIUFeuTACudpjgroGLQO3lSLKVdBkE5tACuVaOEgo2I9RVy2xTu5e37E6vz9+18UCUxwOOVBN0
1Iu31W+lmP1IEWBVtABXvf+o4HZ/9OQ4lBPnt1rJ/3X4fs/osUFg97p3ACHTj8LTxfcpS3ss0kwq
M7Dh0LLWQpI5U6UMw+luVd52YjK3xQw7yWK3+S1aiOY+8AjbljiVnkyS/oDAXlguKYro8N5zNybk
2lLj+shwdrAC6Mu8XIDQAJtKCCegVbYRtjNN380i5gWAi039+tzfGupiLjheTSUGDOW4L85dkAk0
7aL2bQIpihuH9MoxQayPkBe0QfR7L28hRpnpHJQ/Khn39BhvA1q+mzfeOCZXNhNyJChHQn4Aal2X
ihoUkF89wSAUKq8e1nXYclpkVAX1FDvwlnSe/np9Bi9Lx/t1A/zDfwU3H1CIiwQQndetSVNoVjVw
2v0U5KhHZQ1/8KZ2/bqi/PcIsQVdDFvLb3zplaVDlIYy338IHdCKLnbJmIqQuARfujsY5NA6KAia
6Y8xleJGFerqN+56SxhwNwjcJ/23+5WtK0qnIW0qC9GdnyBgQG2Nef4goSItu69rQsPHbPaa8yz1
fHh9fq9+JgyFd2ocUCaXZJfd3CbKoBGCIL8LP8sVOKM1TxpekNHeIhJdGwv33g6+gPYxsLwvv3Ps
smhNlxQ3Qy7CAk6o+V3X93f5BnrT338VCi97JoieMkK1lyPBmGFBrjk1kEFrpVej3ANoorFiNCXr
bbveeKKu5dsAPew+IVD82RWcXo7nJy2MiHPWVM6OKFcSkeh/0rAzcPzK/cLbelB6mvTzpiWHGYuI
y2FQ040Ne+UCwG/YIRegqO+F+Je/gTU0BhFswDfDM+cLlJ/lJ4n84sanXgl2UN1HexjFu/+4fS9H
wcPpjemYoXBnhd/VuWAjmHVg2EgTVDHEhZKDF6jgb31RcQ2gaII9ipIGIs5L1UU/HPu+jf2m2oI5
+SfxXfqxc/TjX++aF4NcrCLp2LBNAQZZItWAcoLDFo6MHoR07tfrQ10LZjHWzrGFcjuEDy+ul16J
ps8i00CEfBV3PV3IXJhM809h2G/fAi9t71Zv6Y/SRd1nGnZLCYjdxO5UPo+i0D7A8Nau461NtH/i
xeONQAHVExSCgQm/bHJ4jkUm3oKmMizojijhLgeY5O3GS40suLwlqXJtN+0KY8hR9079ZdaSr4FN
YDGA4ULKmr6YQTkyBcpkmz2jY5a/XSyqVY+AUKhbccqVywgAPgTuOC+o3PzRTR7ihYCp4VV5EwOY
BOn7D63kEqZZ/Rr/fcTxX58cEuI77uSy8ud5GXcu0nBr58FYql76KAe3snaBaM+vb6xrC7i35P//
UBe3QAByfT4q50FaS0QVX4g5QJ7UHohndDkgSbsx3rVpTKBwBpwJxDGAP3x5HwRENk4mqwc5HIlO
eRPEP8J2+SICk35+/cuuHpm9lA5RXTz7f2DMbcaoDkKs2ErG9dsWQR+0iPz5m5GQJl7CNPywp+3Q
9OWsgHBGdobmSVxIH+hYhUoS6pCxrF7/Tddmewe8ohYXgaZ6aR4eNdrjmed7lcoIKFxgHtonCXe2
YoC+wxm0XfO33uz7RZjtmB5km8j3L4EeK5+k56+jh4J4rxFJZ+o5Nnaq4Yb1uJFE/A9XIqodUCFC
ERfVpIvlbU2DhkLQYc7zQZw6YeAnk4P/0u7+16/P5bWdlIHlgzMJFPEfTU+E5H3vOtyIII03n3g3
fgWAhRyCjP4vexYYTJAj0IVDvHVx9wak20SbLl61LWH2dbXs3RzPrmrb8BZ5ef+TLq9ToCsApgcq
CNjT/Zt/i+zWjPXTSrA/+iVU1dTHqmi85dbMXduFKAWDmoSJy//Qj0eKuaHKgzMYp+t8zJVzXwAP
bAqP6/5AexCmX1+pq1+FmjAoGAANZ5cZuednZnW7VKPpR79ask6+M2sHQPrrw/y5IZDIAE0ASBPI
XH/UVfwNaoUDJI3qhKXjFz4DQFxOwzq+69k2qRvR05XBEDWBCIXHCP+43BOLDhfYbo603gKxlZEm
5OgnTVbaLHQ3wv09+Hy5KSBRBvcFgDN2vfVLsMgEuQEwMGKcKRdlz2Cv0eMwOV8V8I00ZwYc7ymQ
iUmKLYnJUjTR6m6c6j8XEL9gJ8+Aw/Ifq+3ltoTlScicJF4VLI6/WbQI7roBovmvr9+f23IfZafY
7tz2P3jtkdWr6mZOgb2hEKDyWvEPZEV5VzM5eR+9YGjD6vURry4i4lLIH++YkMtCVbNOsGXqNUUZ
aibnbmsbaEHIuGbocfz1k46P+22o/eN/O9lmpW4k8Uzreex5pZNB308N0qaQps3717/q6mqlkKzH
pgkRR1wUEWAxEOYdM7RWSw7j6UCpDz4l4n/4IHSW9rt+L4pc8pqMjMmQMki9ju1MjiyZvlNB7aHN
YAj9+vdcWyUUkNFm3WPfP0AXcxNtUbQ0FHzNlp7ToPHfD1MrxsJvUcL9+7GA9N8puXg18Ya9XKYg
bzt/0Z5XydQ3FQOo7qRWtdQpkH1/3S6DssqedGKNIAdwKQcZi2hiq6fZXgoRp41G9DQHEnZTyXIL
NHNtR+BBBqj3vwLFpQGMnzoajCZkNSiputZqCXY1O3n4+7nb5Q32Oj8A05c01JgOWdy0ktVu7jPQ
/lNdpPA0OEeS3rp9r1wVO4wUJWbUmHem6MtlsgthDh3+tka7n95ruOocIs9ltRSCH4FKSt++/mlX
JhBEEFSy0AQEF+MSqAsAeh+kMmEAucTuCTY69BFeztGNC/DP7GbnJsHSAlS6Hch1UWiMPY/KaCZt
PQZNVJo5smUK0DAI9533NuxoW7cIn2+8Llem8sWgF7cF7YWklmVtnc7jCHDBYN/2Sz+/ycTmnvNp
0Tf4kFemEvrK4F3gOUM7+tK7w7hQhSHFrS6UikqsJDlD3PGW5dGVCsuuurdbd0CVDtv+Yod04y47
AQ3uevM3r25Irsolm5t6xG1Spp0Xnu0w0KMGO/QOCw7X7LB39eu75srFBfI3co8Muqu7v+nLXUr+
zx6P9vWaTKzi22iPufYadBwH8vXvh0J2jbsY7zPgDBeryBXab+AHdHXji/k8LV5bbMG0lWrO8xu7
NMevvghHdssu1DrBMkXncP/3v71kIPWFYmQcxhk2X++wTeZ3MCLpjxqv6ZP099KDHXmLOE9APeH1
z7yyWTE2wEH4C8ZHl6sK8dwsoInoa496aR1ty1hAVj4oI4lHPJzcLVHQayv4+3j7if3tWyVtxJrE
GA+EYVXmnRvLnMbzm9BE/EZifOXwo7qzw1AAbUQ4F74cKndC+zwiXR1uzP+2CDT5l5h372QbZ0PB
UQn8F9mdOL4+oVc/EAki2oK4dP4g0Rqc+aSD9EYtE2An8d/xEwAjwR2Rht34wGtD4frcNYvQcUYa
9fIDfbUnI5Jg7VzrqoZ27efQA55hhvzyjaGuzSViH7CuURwHTmu/g35btnEWfFboNtYwehjAlJXj
gfqwRGGrjZ8214/HFGSFG2HXtb35+6D79/82aKaTyIMjCM5F5k93qaZBObV8vBuNae9yq/9WBAcn
fcfz7PkUCPSg7r8cL2aQ9OkbxmsQ9R6EcHjTDTsi/EqPDTjK5UjyW3HEtXnF84R2+v5kIJt7OaQN
Vz+VxLX1CrQx7DSQjcHINWkq8LATVoy4go7tnP99rxVCzeAAAUixe/Zcnvq096lHwrWt9aBMbWeY
Ongk0/faJD/+/jgAhLlzA3fN5kuXaK8bgUts/LYGbT45dRCyLtslMuU0eup/OHlQtwcQDNCQPzGY
oWlmm0nV1nxu6VNCB34Glnw9rTa61fr/88lF/ghYKWKyHcOUXiyb6XL0xLesqwFIG94C+jrex1re
svb9c/9j1iJU9QCmi3e8xcvNAX0J25idQBXB8xZiAOaQ5ga09NF/lmsbVa+v1B6Iv3yF0DCGkjpS
EJSeoeP9cjQVbANpJyCxs4GJo9x4fgC45ykxvSwyZt1JEc2hoaebYxQvtxo4fx4EIMJQhIdK4E6y
vKzGM+OECRYww/qmSSDmZ9c7eFGMH2JiNFSFpQJykszvXv/kPy9QaFKGKHkBnwzlq8tGed53WTzk
RNVIgWzZ90odYZPslXCT+1sLePTbQAZBEoTxgO+/FNhaGsKsR6yoQYqETWxnKOTEqRrIWIRp1t1A
lP8ZUWC0/7gguyIA7uuLtSS4yNK5h75mE8k7B9hZtUHboQwzgIZEPrwXTRSdAVQ5vT6h18YF+Hl3
BQAJDv5cL8cdZnA5dQgUStSJ7MH6vHtyKbyQqPM+MBHq49BBqj5csZVfH/jKSgJ5tXNfILKFZs7F
wK0PXxxMLK/pPLtzYPvtHGbGAJCWc/+WO8vVr8xRWAGREnrtlxJwOlpkatTCawXeBLoVJlBFpoR/
6M361EsnPw5ErGVv01vYt2ufiU7J/zmp4KG6WNd4sSHK715fT4mPeFDY6CibbTkPsy9ubKGrQ4GY
AWII7i8ckZdLCUNA3KKt2mc0j9AJA3cs8Wb6FMtpuHEMr80nwEUgAgMmCZzB5c0jO8I7b+R1n4Mr
CRqhOk6eHcEODoPPNprC4xompgIl5JZP+55t4jteXnt49HdCLCpliKUu9YqVdYr2zQLrAngL2ahA
7hHA222Cm1yhWCAg1tb4DSubaFlxCWE3yMpQOcaVt3RhReGFtRSR3pa0kJ0nPwToRzTQcI7kWDjn
4rMAel6WA3ipU5GByfNr9vD+1sMa0+c1A8eozMhCRKFGIiUoq/AoKaY407AhhaOlK9d2xcsSCtZi
nJYt7gQywzAhvtTRv5b3UpwX2+SuCrWJdGkm/JcYqIfGLBNAKhdunvqTn/RClWKi4dcWst1zpTVb
H6EpQbujocb7N1kTchpS2qsiWNo2P1J8dR2aFow5PS4mLFGNYqqO97ulInDcrCavUyBHqjkAZAhT
ePbVSEUBpROIIjoCzZRCQTXsQbUs/tVBdXUudQfrBpDv7CSxacOAFbn0vK7grb+9sS3zIqjsdJ1/
9oClAd7DIuMr1hGly2Oz5vyDpQFUEFtKs2Mfa/h9qnwiP+LQU98Bsur3YqDmd6bTWfxmknnLChem
1pVN7NlzP0UyeMzX1L/vU99Fb9iy0c/IBsJ3dmvdt0G0/B9IVs/fAKWZbOGp3CfotkT9PRnR06ob
lQCy1SRe+i3IkFSUc5Y7evBn5Bcq8NcnPDPzdMTj3L7zFRjIZd9YeYqhQwVxat2mvLShFbKyEkrV
hQ9JBFZsYva+S2/oTMH01ITA+LntLKeIzwWBtMFUesYP3+oI2KLTtjXclZqbKKuXKBvQAYChJuwM
4gWwPwXtoLyAko7+HDDVPAZrr9tqnmL9tWPesmNf+4yW+WL5g0Se8jPsEAUW7QSWwMkC3vnsG8f6
Uo5LFD2Ehnaw3qIcwp1J3g+mCtpRfIGDZjOWK9ns3ayonipoEoxnGw1pXHh+A6LutJnhE7cUwlpK
NosuGy2xEpRLOJUBOBH/RGWLAzMELvFcpIYuX9JG9s2dwGDfwaOJRAl/CACNkCsjGgDyZn12kHd6
0w8y/QF5LbxiPWm2qRYCKoN1D9Wkvo4yM75VJPKyQvlk9guaanZQKHNnRdck5leIqucP5hN355Km
50ff28KPOhOwXPLGIVWYk8ZHZAortQM2MdRlupi2a5lNnFBo33utOlBml7lyQgTtYfXtMEJyOOxF
CYmzcX23td2W1tzRVEDua0zvZ+5MXqAO5X+jzh/QXwe89uyisMczOPX9dyvh0VmsQnhvWGTpM5Re
1g+JDlFTibtlDUqO0v69UoAAlGDwtvF3P2tJ9nbtof43oQZvqziTGlT+eFpkuTVb1A3V0o8TO6wd
lJGxGki5y4FaQGCMSeEVDaAM+SeevCB+14RLBBsQpYESLHTmHD/bMJig3+cpyXQBtkryTRjYNh2m
LOXjL0CGAO2dIXTh1xNi+ycTdMYfypizJi7xI5rxjkL4uS/aTDP3SPtgswVQMe4+m3svhsTyCIih
8+a5+5p4MQAWSzAMDkfJy87Q1ZltYQJfqTLjTaM+2iWO1uM4U9MXztuSn/D7pA9Q5EtZBHHnYH1L
e4RApXTKo0U+uYUiXOWi/0ZAKpsL6Emb7knDCCOfi1FmLHjf5ygFlFvatZ8mE3ikyOLW9nD4CyyQ
D1AWgp7R5DkAJNWix4pRHkVFvrK1PZLImi9JQpu0yHqah6dl8xDB4c3P2EGs7RIctg3qGocVevfh
/QodH/HTbgFtPkQzG9T7sRnjDxvg6TB2ILEeH5MuDNsHnUMr8wf3mmB4A4EDwh4zf+HhVwjahflD
bqc+qFBh895PE5s4LgQapwB2KqjrRukSRmW89l17VH7a/yQ8M/eJ650+yQDXzSGboCF7ItkoEda3
hklIVclxK4e0S7GIrafgbJE6fYxY47pD0k9QoBBNZn6yoPWjB5cK8Wtpx2QDxSbVEpfaYMKHTmz8
0+QturlLKbjO1ZS2+fvM+IGo0UsT82GNzfgrNdmQAoDF1k+eNpaXBsFge890u6QHgt8TVZsh8J+L
12Cid37a2LxYuPTaE/diyO2bHIo9kFxS6k0Utwn9tmo7dtU8JNtWxZxPU+Fr1YfvlWwH9hYbUPZl
qiPuyVL42G6PGSIxiM63GagmfOUhOaZTn8qim+NIg7dMs+w9cA2eL8tUGdEcRt16S2WhBAsRMtXP
qzpwfIx8mBQFItZvTa9FCR0LFxXtbNI3KJdacSJ2y8ih9cWKa9NbDKpoDRz24jqnstU/2mij/+go
6VRJB5ln9WiS6BPPfDffdzTMW0D+YOD0ARDvtKuGOIVVDGSMTQT+Qh4ysy2QKyJqQ3SSM7ymDzab
hAeqATy3CYUYH1vIryDizH/iPPDtl6DxKKs7voGTvaDdmESHdBBbfphV6vgOTk3nGtKsEMlQmgJc
cXAiWOVXn0Lg0ysYoEj9wVOehaTXEMNu/qi7rp+KGHj77ieCRmif4n1GVVvCUE8e0Yx2+mPq+fNa
qkky3IqQDA0qlw0jUPJs6/HmRashOPLBGB263GQSUL15nooReCxXZFs2+f+SNu/GYteriqAuvkwE
dULQzEvcXoMraB4tU7nADwEFaPhNZaUf9rgBtA9Prr2Eotd70GAg0bPahj0Zm4q1ZqZZ2UO4TOOb
2eO8q9pZ8vuA9J44CWh7+2XgOH22HdYQMm95z4GtByCq7FoZokzCtSEFAKDJWjEjyHKnY1xyxRZS
t5ULX9TXFZImT3ZYCRDTc7Y0pRla4xcNeEznhVIXQ4S31bjcbKi/GMuIgZ1ISqOiW/T6NFideEg+
/ZCWK67Uz8TN8GeCrw5/guo5rlwBfBSrAlwFfZGYOGzftr5GahPEvRBFT3VLKlAkTCJxh+kwLuc4
3MRBK3/sK+25ITysDUcy3UNDjFdRtK5PahnmqAxQTmuLkaVLDLFzzW2JmnMaYjNulj5SUGXYDyU6
vfBytE0PzDqqckOZ8BwBcdBBW7PAgci7Ax+XZL2f8kTFZxWzKDzxYWmXU6ICPR2p12j8dkBLxArr
jFmQ9KOc1lT2CIGMaghA6jKjRdwlA3mQ8cj1w9Sx2OC3TaC3FmG2rXFerHHmya8IV+X0JZPT2Dw1
glDcgT7ieEcLL+nN9Ma6cEMpO1y0PgVNKh4poBu0ymTP9DluckXnCn/z2p8zoyJB5XtQtrKQlBzq
1IMDY9F1OaIzXA4iLugcoIEOURDVFisRUPJbrMnHEwozk1dBez9y72GhHH8K8Kdtxw3YDFosXjjP
tcA5mA6hv+bfxnSbmgKO3GN2korCowCpZKvqiDSNfeNioj5mG8qcdZy5DCyagcL5oEuUnp8mzT2/
WNLsP7S+hhdNhguCFR1PFG4iD6rdDwvCZ0gS4mmxVTA37fdkyfIV56VL/g1dk8jSZYS+U4hJwgoo
jPjkpT7UyFZO0HhDesM0XEeCJoTNWazusf8a7xh1YLEWBA2KJxWRcTkOCv9uyFncVz0w07/gjQIP
ywm90vdt7JZ/tBPdo+QRysRtD+78fT/xGPGHbGiCeqYz8sR8RUEmGcFMDRvW2CoN+ojVUCWLeU0m
G3xKepbNhY5XINpAEh+eYNUBHqnH45mUIDCEb+UChkMBphXRR6Rg8se2afGGmDyfTovg7itUAslD
txIY6hgLDDuihwD/R2rJqk5tnx1UH3lPQzwYXMEsys8GfqQ/eji6Du9yZ8InbMxoRuJAvQ/AO2QM
IR7v7wB5aD7FwhOq6JFNvG/6hvpV3M7jR3xWzN5kbKAYps39p8VbSVAOXqAfSLr4IQJetTVv0nGJ
vygfUSw+pVn1qVvTMapUlECsA9nb9gWOGTjxETFrfFQz7CTPMpc8KxaB9anysZmfulXOWdGbjkI1
YbSYbR9v3Rvfhf73IaY93lnoMT7Dkyv84Y0UopCrJt3DoiVettxYvy24xfVT4yjEXzsu9VBLkOPz
Uugk4WWLjCcp1rYDxy/O9VYEtA3O+RzuVSSXUwieRVyVZPFtWEaxNlndRza4H1vsUchuJ40oOsU3
UaIo2wwn4uJ4gNYAlLPrJOy8O+QTHj2k45x+Z8YDzmezs2iRT2+8xwsz4Q3ZooGoR0RiZijooJLg
oPACgGOPJsRPvY4LnAYthJCOfdI3z3ozHXIF00VJDbx+mhZjCKhShDyXgunDwj2d8tL1Q6TyAPEm
xDbeTKHCnw3Um8+hfTwMadlvKz9upnFLMbQi6t4bG/jfYcqYmpLKrB8OIllw/mek0h3OL4TM8C6k
wfc+I5xWYxIgyO+bdAiQ0CdAU4yoWy6lTnnIqw6O2n0RgDznCrYMNi75CJwxikcWRdbUOQDUvSEG
DUeq9JtlZl5qPNtU4WHmMigC4sv4OHZJ2NfDIjtbmySD/kk7alJ6g21WLDDKLCfWpWNXBPNs8jKN
KZsfl4ZPjwL6WLqAVg7JHxokuyfLRfQFoKzGFKNTo4KjCok+dAzoZlR72q1ifH8bIhPCx9T3Z4T1
YYe6WLmYzLxPYxWywqQs7u4GiQZjAfJ3/BGujGo9qakjX0C0je67mQb/+ooP/H5roT6GN3WTU+kG
Hr0LB/ilv+2GdPrWxR4fDhui2p/Lhse45PiJv0YQanCTrFv24AQ6TgWiRN2e1nA0mM/Ia8cCoOZQ
Q71jbEmh8l2qIGxjRCzDlv47DYuld1wNsHFMXR7bEjy7BM2yOBEZdJ0WhW0K0288Yani5NEMbs1Q
zkG55Qnyrb0pQDVQ70Iqmu3g/GX8KfpltWWeLATR1NIkqAkFMXveMxI8brix3QHprv2BhyBoIXg4
tJCY4wYTkuZLe0jkAkdx1AO2StDRI29izcIngJ+DD8NEfFb6djVndDQZsqYs694NcbLaYgohY1ak
0I2Oizzh6lPQxO1zGM3xT71ogt50M43HRUODrETKhlQ8Rvab4AgSedfnm1WFHnIoarbjxBvc58H6
E3d/PsJs2Lh/o9H3OObeUDR9dZ8/iV1bElAqJr6PsdPuGAuiZIU5hSNKStPwfbONYVAsyxaJwhuh
+36MOGKBAnM8f5v8bjBFZ1OzFIBljB+zfNT3CQgDYzFgJzzNY8e/tJBi+9mypDkhkvUcFGpFh9hD
pefebfKrsyCKFJMkKBIMkRSol8MJFZ3bTHsCAWMf3OmWt+0xEiFFbW1GibuAueMCGS1Ccc11bnbt
OYV7+VSiLwQczah9ZAK+GMNHLbIVhj/M2BkfHgcnTMZAYd8TxVONP8N+gJsdWnCdiGRf0dWN2PWE
zQvCAD09o+CS+YhF6PK+Q/A+wFYI6kRF51L/R4LWNi3Y1PEcjCWungUYYWkxzTNy1mVe8sd5nkdo
yYou+BB5fvAv4cwF5aLn8LvmZHzXYcNvZSJDe5evdMpKTyMCOacGisSoTSbjHTzqSF56nY4PbEVe
C9NXP3NFH+RLWmdT4zwEaE6suJym9isUfPgXSYL+q+p8lB6Uv9LkoJvJPSvLxvekG1G/VCRVYZVM
SfpPwxaOSUOxaUNjOfKf27iP7h1gcK70mQebrC2z9EfuRsSDBrkT7oEw8f9JIzahpEUtRejkpLpP
Id/mIVHvt3u4MG+stGQDLiskY/oxUF18Dnvbfx0SiHLVTCXpT4RbK06jJ9MPKoMyYcX8tf+CEm73
HPBkNWCDjfZbAJZriLLChhgohR89AyHDAOUFJ/PxeQ2A0C60JstnADiFLqHNkmKXwkcorOk0Boie
GoHcbVKLPYoGXrpQ7Uvik8xa6he8H1fURHLjsapv5v3Ghpfuk+TBQlErS/LvC5PqpwUzTBVDnsP3
JdIolpcZlIreg8Sa8XJVUn73FW7dGtsq+bniWv4MmPj4uU1UiOpDmyCCaLwRFyjncprLrO09V29R
APeoMevwq/tZ+TmKEOjWQU+QWK9aSCr3pzCfzpN1uAqcidon4lFoWaaZdlVvoRxZ2rjFI+SQEP0M
NIIosDqH5CyMgO8v0pz4s+4A3HlMeiSGJR5sneF4aAEFdc34AvFWKFSe/bZdwrdDnGEPbRaGkyVz
LnlC2xNaVJFhbX6aUe1FdjemMbuLUGTktWYdv5uixdqD8D1NikD4yVKa1E5BmcMXA52LJU5tEao0
+wbwxYxlWRsTomQzQAYvQIn5SLrARSVFXwNCOj3r33AYpHkPUYcsv7IR8aYi1xHqNoQmMdAOfRQg
Krf5iJq46uQHZ/2+rcwYL7rQghj2hNo9/VeHUOsGg6bXb7VIAkDptiF9EsPE6ZnjlX8/jsyCrcAQ
/Negto+mUGCxKbDZF4SrQzDGcwn7gOColen+H3Vn0hw3kmXrv5KWe2RjHp511SImzpMoMUvawKRM
FmaHA3CMv/59zojsEoM0xsvevZWMigg44HC/fodzzi23zTxUj60KCFX7KcCZj/E6WpA6fnRTo4CN
nqhS4y2EPvJEEXzjZWX3PueaV3pBg/PsLMWq6sZGriyyjY+2GI30POry/Cv+EHGgEcsAQfGIpAwM
z6rDIFGTfkiEU3/NQjf+0s/T6OssMsLwirpEuB5zIpr10nXeZSAKOayrpKEoFqGYXa8mHLTqbKq8
cLqoydR9pU+S+5AYQZGtG077aJWw98uNOVpWTz/puL9JnClA/Yrki7VCc4QMmwg94+tEeHGXLp76
3AxzcV8XEudKhHX4mW3FS5JhXFzVY0x0D0MqtD+ZkWFkF/TCdcDnKil0XOEPfMcYrrqEestslUg1
dMolJnQJIvIBL272iCo3cTiA2KNLsMzX1Im8MzcZbJo8icKtOSL9+gHrIe5rUU45pwIEqk0be9bW
8RrhkMcarBvct4GtBKHKC69bSY70uiVmQxMQSa9zb5yGB2+05m+96FV2GakOM5j0nX3eVX4arEfd
+mRdx174bDSedZdgatjCMlHFtgym6AtCOxZ52EwEX+e4AWQ4RipkgcV98Fh0rcjpQuHD0BNVK4NV
FqFXswoLGaRn2Wj31s4MyQdwujUJgEtRVjH5PC8pVk4b9J12Y8OzsiZ9t5nyxvrcu275xUt695Z2
tDOdtVqTzG+dTPMZuASXOpQjcokaqBGhrBWl6b9a1cfdOXjYhK44UfnHnEGKWDVLQEAEl8CsdmEb
l+bWF5F3J1TP5kinnCKOn7gTiU18TXMz+Kl8CCiL/du1myFHgRhHCMtOnnUVJhXAhHJJvB+lq/If
NLJrEloU5P15Qg/H4roWPZGmzRFA6OIH0yWpN5S22yTosgfhaIKbJ9r6BMj0LYAiAqqoaVE4vZTB
jwBSsdm0DZLelKN7F9crSs2dNDuL5pKp9zlPuunLx1XodzCSDOjSwCHUMptoj70umnalQnSANhw0
0hTzrRN307roMJ1JR1et2CpIpxFUXFRlN25SY4h2fZWfEld+R9yOmwAbqQHrWnjtCJzCYlfw+9MK
dHfcXi2skcc+UsWf2SIDtUVXHU8yTVDJXg1LyvkD36tJNh4CfJcoqpCh/XhS3mJlKLACqKKPGRlB
+Lmv50TZVl2lDb0+4VeLa0L4+nPjVNkJ0O3bMi5lIWDzoeaQoCt9PPOz21EXWaqtmSAlR9VyxAD4
3lUilvTs7z4QyB9Y/i7gHLzg41WVUhxtyiQS26gcolWfyvGKKod5ov7+DiBGs1LRJwCMQ+tFvbZ/
Ar/VlVqccKp4oK7FBlRB+VwvTfvZi32YqAt97VqjmR4/frT3ZpECh2cB8tW9CPTnPw1KPnoENxVW
2yVtxnUdTs65G9XxrktrcQJR+O5eAW6nieggN96QEAwaoi0g6MXWTZMn2QPldYahW1PJE9c04ojP
bQQTd4hedk+1s7TrsrTrU4qib9cmi/Knezham4ltJM6oIp53QjwId6oU16lR2n8f4KB7saPWDNAA
EZUjO2QGtESeyYVsGYu0RGfmP8gT03R2GdwfFGNwB/JiSL+CqTklofyeCWSCtYIfjZ8Ron39RiFF
LtijXGxF6fbXWdCAoZzTFlQBan7KoID88Qp6dzxkeHxw08ir2Brr8dMKyiTcfKNsUaE1y3lLpn5c
e0bh7waPYlyvZXk/Hu8dTiqvEE0a3Rs1wPTqV/zTgDA0E3P2SrGNq1KmF8XMSOva9uLrefTz23Zy
1Keuozwn6G1D3+aRqrFTGIu/st0h3CZ15V1WfWH//vF9vbuyUDdD1hMxcv9YBq8XnpPF6ExuabBc
fDN6KOUGUs+rj0d5d7Zpsg16G+AMMfnrh0/7SREB2qDKFnIAWWTUd4U1Upkmyrtp8SpO2PJ3jBKd
XjC0iDyRID4Gxad+03gDIcGWpqjRhd33akdZ0yNrBubLjJX3sARtPfzdp9R9D1D3Q68HHWX7WKp0
aQrLxWsV207I+Dnw8uIJUtR8K61puZhdCLknHvOtbXoZEU413ZAABh6zRtMKMYBsTutt4KkcIV7P
/eyWEamzcAnWGRjvtShZ3vOsSNtZARCKCjzMx+/2DSpK3wOKqT7oWXCRx5Br1Q5uns8GC9sMfKSs
lvCycDXTbSDfLsrE3oWmDNd5U/Z/V1KOkWFoMOXoPHADR6uKMpqj4rxDm5yu2+e9apItQJRuJeeR
3lCDe0oi/M0q1uNB2KItPXbqjdfECTon81LV9L6x8+9h6styExBG/VjQW23W9tKe6qrxZh0zoqYe
6xYp4LmORRamKqIICMobGstAP7rA7+6GFHBKRhueK6ANwS34ieCESXhzuOpBgcEH6DKBsz3ux531
gwgRg6u3vQzFKooWuJFULsEJlqdclPeeTx/fjKLxCm9F1w3bpUoitllgls3KM6qmOkc2zApXzmKq
MwKH4ptgcs8+XrMvG+MVmo5nRFIYCD0bFdmgo6VTDwBJgAPJrQFl7JMijCUnFtERvMxHB5E09Gqf
yPXl20Ym4e/gkQXVpiFOrlOwWJQkAHZtU/Acj2lqxeGqtCl4/i+sCVQp7SNShnhD/sX3dIbUj+tt
KGtxbpBM24I7lmdhRO4nXebh7uM5eW91k08Fa487p4/h1zY6iRpVuUT5Wzk289qby3Q3Gal7hWZd
gfZVfooX+7J4j98Bp6EmvEFo4J/XA0q/ohJaKbmNR5e0sxkv9zgXyXQV08DqLpj9RW3bOXW+KsMO
bnNTVPe+PbTxqmoX90F2gN7//pSjtIn55qSKEK7Ry/WnM3pQshk6EcstXXCrbdTV8py8S7pFmMva
BaAdTtjvd3aahfwGTSpoCASr6cjfIlvhiMQcmfLcyc77Vv3wZj/Zhijm7D5+uW+Oedw5ePGEWQi7
QQU4Gmlx49RNbKolOc5yt/LNzHlGKe+UwOHbs0CvH1S4eKUa3nwU3SQjfVvo/dVsCyHNHQgfxKUd
x7gMlxLJRQ98RhMHzgURwyl1qrfRpKaJAM7FkkAPQ/bz9bujA3pUB6PTbB0qkYTPBZiMIEg3Cj2r
YSt7179Q9dhv7RQ/x1WRvEubvvsXEdKpprtv3yrNER0A7ZZnsZOONbaLkTDSBI+BQEAYnxvTOP07
grFzPyqv6U+s2HfHwq8kiCfhj8Lj66em5hiCf2assDHVqpwcRHetfFlN81xsP15C7w0FqTKimbgF
BPlYX030nqyX0Gu25ty5G5ZYeWHH1ZfCavIT1vntYtW7EOolWsIIVh5bIkolDjjXiFc5FUu3IisM
JDTtEpmcmL03VBLWDJryFtNHNzDOg9ezB1usGd0+p5NUOz91yv9swH7YLEPebT2f/tOLQ/op0NiD
xmiKE1vyvfnkEUl9aA0eDtzXg3e16czpwlOORhntWio0F4CRsvOiXeSJod4esy9dAelczv7Hlzh6
TlgHlgQd026D3FO7Upr+/YzntDWDWIKrIUbyKLVF7Ylcx7t7MqBu9te4RzQA229Ss6DFKggybMLY
DMlFVYXWzhay2wm6UW4QOmwvqjyKOGFU+7i4bfhd0LP6lGV/Z7IJ9MgQ4ROSDDlm0CxuguBwIVpa
gPT+GkS6eRlUUHObNjpFlXtn9bJkWb7oNvu82qPJrmiOkBKft9uZouqGbJO6qklvf/vbu1GrL2ji
KAORd3m9etAgtTgfm3ZLzy5xJoc53dK5zl5NwppOnFJvHQPIxUQ0RG8wyDCxr4eqUc5LwsZmlzRl
uw1LenQmnSOeJzbVKpxQyDmxLd8dkBbQJs9gQzg+OobTcLLAgwQtVSbkHEfY1Juy8P4ETQD7wCvK
E7vjvbWB8URVDPkYYM1HZyPdmFN6wNQdGgmJs86EZ66QNTTXM5N6Yke8tzY82rjCNOR0QAP49VQC
lw6mMqJbRstsP1gjHcA2kZ9D6vp4dbw3Dl41cQOqLT5aYq/HoT+cTIsiQYJXheE2itUtRJBTfdPe
m7eXLplsqwCC4dEgPQGtkcRjux3TCLlYigW7JOiXjSfY5x8/zzsGjFZeumcFrgUPdmRIOstTQztJ
usG5jm77i9RenHVgXIZsukF73l/32fC3pSFZ9vCKyC/qDGxw3LmMVlupHPKx21oVkXvUju05NJV7
OXfWiQPvnZnEDpihbqWM/3QsF2DBKhRjJLptmNP2YyxocZdDG16PIUW3j2fynZXBNKIMFGhtAgiF
r1dGpynf+E/dtqSZyz1VqGDlKm84sc7f2cEcaxaOCVnTyDvu7ekLRL+mxWWdl8W8zdM6PRfU3ui1
QNmPVPL/wg2CEEo6GFVZjOExA9WOO8cq515t6xTGd0+L2FUjcAPzKp32SYf/+mP6P8lzfb8PULp/
/jd//1HLmXp4qo7+/OdN9kdbd/W/1X/rn/3P117/6J938lk8qvb5Wd18l8fffPVDrn8Yf/NdfX/1
x1aoTM0P/XM7f3ruSDy+DMKd6m/+v374y/PLVT7P8vkfv/5R90Lpq1FgEL8ePrr48x+/0obwp7Wk
r3/48PZ7xe8ev2dC/XKVKdX98l38+cvt85B1b37//L1T//jV8O3fCNLAPLFh0VeiwPPrL+PzXx+h
nQWPDesEfR0379dfRN2q9B+/WsFvZEbpEUBGR3d30F2Wuro/fEQbMj5EqQCGvpat/2smXr2z/7zD
X0Rf3dfcc8ejvV6gaBYxus4ckfPkpEaq/PU2yBEFtjIae8NWUPmNT8b1kyMcc95UQWLf5xOsmzSs
00uPtn7J1vFqgEl5F4PxHYNZdIA01VSBHLGY7TTbmZNFrm+eRb0Ka2++tZXVCihdS0ObcA/OTDnJ
b2EyTD/Iu/tyI1Kw/1To2mdOin7z02s5POzPD3cUWL88XEDXGA9bwi6HN/z64SK/puozopKdeH72
HWqx9e/J8o1rKBxutooMuomtImFdGL7rPEZhFVmryFmyfy3NcEHyizajLzf0t7bMh5vh1Sa6G56p
87bPv7Brul92vfjzu2Kl/n+wgRzii//6a1W+2T/r7+L7n99/3jD6+4f94tm/4ZgSB+BpoXPwUo84
7BfEgv9ng4TOb6QdyWljw1kZpqagHjaIa/2GPKyWhtaeEzH+39kfL8fAf3IzUKJfdq1WRQ511eL4
bA/lYhqE08kjkiXLMv/oaL6VuhuyI0OjvlSh1/vIeTfTWBirsu4tKe7zJCWFRAuFRNKIfkAaeBYr
ZQ85PJJqAUDiXoBRTgLzTOG95t+RHKy77AxCI9yXu2hAIs0+d0xpRd3F2GZeXt04SVzAOyWZrWtd
vr2E2aM5Wy7DeIUxy+URhg+arHHb2611m4/kBkDCeYHFX2gbTSBGDreFllfU5Ds3t1qn3JSGEbXt
YzgbiOiuiQmautxYAtAZQDTAvK4lVjGJvTzY5ku4WDAGM2G28Yna6Usd4qdppvBNBRNTSLUd5Z7g
2IuvOH6kcMOEDCPMswgOXDfAdaJbURiAyxENDbhXRj/GzQ8DVP/krrPUhqywK6Tss6ch88caoJ1H
pRdkaWXFoqLdjx2LepvwcvL5Ash9gmAwRDgPfkCo+jBq1/CXHSbbh1/GG4Do3ATlSpZAzeSazGZt
wuhI+oZ8ep6OJfeVmMQH5jYxRjuNzrokd/x6FQF1BPhXTbEsyFIS6wYPzlglYUCHYmsI/kTwzqq/
uMwjdyegLXFBtKZMhp7SZKgQ0vdVydc9DxalfW50RRw8Gk4RdB0MiFiZ1tUC4aGHRAsEzfV2msov
q5tEyFz+2RI/9HS0VmM90b8KIBAcmwYYDtdvmswYhutwKgWTAMAp5i83r3NGazxX8NiNtExuoW2a
yTXOyimzIGL5vanvP4NqwmOnue01P37a9O9Y59c5B5dXTl6dg5Ej0aLV1XGeqi2U55Nkbp8Wp52Q
nqXhYLyMl2ZOpz9v06Q1ZFAgCEsxj8jC1guL3FCQ5PJzq4o9vzj/+HZeZ+y4HRxbGqXQCgBZJ0IT
DMrPKc/MS5Ud0f3nC1RUn6VBfTmZ4O/442xUW+lPeqoGunjL9MGwS+kP11PWiyQ7EbFYr118fSNY
P2pIVOtAwoBMeX0jSziC4Zdd8AVKeO1Vt0OLrcnPgHJnvvsQ8UIgMyY967EEoFYsTQ0miG4jLK1s
Dt1x3sVLr/+BDheBrap66SnrLsiHGf5ENdEz6kftqD4pbiakwIob2JWW//DxbL52K3gI/BLcCrYz
tS7c0CO3gnwgtsmT85fJbnLaK/vD4jCNbo8E5HyWOmBshsvIEF2NftXHQ5ODY4ZeGRNaaVDJIAFK
6poM3VE8VrW4Eimg1S8+rTDm+DMq9kXQwKzyARWfQYPQgwfZoPeAS+4rt9em0Q1RcyMWrxPOrbQX
KCl0YE30Th1of7WMq76rLb0uEiNt1YaGcEhz3NV9hTt+5veoktDTD2gu1/TbZkZOzbYApCMJNKB0
8TWuinySn6SIcnaxm7algFDq9YYb7RxOADYZAHx0U3Yg5cElwjfqSm5zRvCLK0eO7LE789D23FHV
hXpXGlmmbRLyuD4vH4SRyzfbYSpUt84C0k3BWja93tuOHcx8Fu6vMoCw4tKmAtcPiNvttGGZZEqd
5TJEEk4/3iT0M+dZxL6f6q5hcLfGI03/iLOyH+erDj3KERqgL8zmB0ZUMMOiW7DU6M11qS03cWn7
1saSmZlyALaAp51ipawwkNkFWqCIjD/gfha8EiGDZIgfZNEL3/he7w1kGSQNL29qFD7j18FSJZd2
ZsF8/04yDWGC6xJxkqJApMiu8wlyH/0utIFdBl0BHWWp7xrcpeS5ojwZjEeX5qy8oGp/n1BWkTkh
BafP0doLkjRf27PdVhYigDBiLWhyfulFkOzivoN5C320+eHntJxododLQeNTs3/n7S3qpJJ6+lRV
ZkcDYZQZhuTMy0ooHp/7utEvN6N6DJBeDSMw5FURIBQdXxap0OtsVH3k91cwzzpsjKAUx5R+vDde
B7161wFp0Z41ijb4xMc215ZzFsZBPd3PhhlN8lnESdeUT8Nswb/+eCiilFfbEA0+X0v1BOSutGo0
VfnXhsydFjsk2RLcp3XNyboqPHdwqNh5UrZi46XuMNXnaMzYnsFngBEukkSC+ESvAUKlR6eduOaL
MUt9L1s+GY/71zhYzqy/9/JOEbKAvbf2LBNXZp0YJIO++ajT8X85VXqsTjnHMVfolRvF6RWKp1CO
LtXowPDa9NDL+GYaNwu3EfqtMh4tSMNcCp58PzyNFhIB03bIAUeqdWW4rROvsv2NGmmvHyyYkMoy
YB6CG7pNyyyO7ItqpFuPvZHLYurHYzNN0AEnmgox5n4tiMGTbbwDSU9rnS9iPxEjqdRp/h08A/pc
a9tSvencsZnpwHFZ5Z3v9ztg8p7bXPlQYbrlgXyufnxN9+1cvIoiZc6yrtKnVhrZaSlAK1NFmM5n
M3d4rMF1Ur8696ZOuqh5SrpCJ2uXMnGZEd9NA3ed2rRnK64TlHF4YQvWPjMv0mLKlvi+hOZs5bt6
cMt4Watw0VYjLUcrDh5iNoj/LS5DfSuZI7wuuinKQhvfwzsoqCfrS0q3ETEo4xeThYSTz94Qxdil
QMIdLXZ725sK6U0oF3aCH+ygSsDBgZ6Nvr/FSASumRVBmIiRJVH6lRuTfuQcLe8cGQtzWExnk3ag
tpEswdbw5Jre9dcSMpLS4sXYwgJ2u41pVT2Tuou8okWNFtV7JtG1oBvU5+QinMo4L+I54T9VbE4M
M7WUGePLDEAImkzY9pnbQpWF9nk3EOwwopqmXnr2WTFnQx/cSrOZpvRzCneha59sv/AYXWYLCfiV
hAA0znQBjFmZFxkEGu65DF392eDMkbtWmVTW9cEz4RBwAw5vlTfeuZFHU7JNbLfzs7tcY+HFps88
yU9P7OeXfP1/jlX2M8LDnKd4JQDjUIE/8pAYHc9lKuv7ITCkS+MtnCnDgVjnJZAc6LY9LQomlj82
OYwxfXAcTphw70vS8M6CxLWGzKPPQNuXSRM8GZykYfKvMWbp1CvEDI1o3LRRpI0fB5nln4GH1Qjr
NiIuqTemYxrog5Ruyjl0QSrUZHYHyh1EOrgV+kQ7+OqQs3ymyYvd4iYDscmhuuyjC49L8L106EjQ
rOj9MlkoI7oINVUriWhRcobkQUEjRGnE0TwCc5cO3nMYgwkcV5Ux6JsrVacPOwvjydBNDsIHAZK6
BU/X7PIM5FOwtbgVqa5KEqxV9NcPZxuxhBCNFVZstW6aIZibDYxNyLMbUuUqrBAuDUbxO/h9/TiJ
IwcYyZPjVcNE4zNWPYf+/rPULhK+YonFbX4cnASb9hysdm9poZ0ussCxXoHvlxymIo+alLt0ilQ7
P3VHk/nqqtWWOF3P/pzyXH0Il7fZIVsQG5laG1WvHQJsJ1Lvd74P7YTVKaNBWdONgbIGscbhAIP5
7C7Nfe4untWcF3MHGv7KbmaD43U2pdPSumXwajM7y6t45ueHc5hmqdq5acTkMJOp8gCn/eUN2ZLW
c+26M6mXyzWCFwQSUIcaP//aWUTYgmKFt5T1hShMdHDXQdJqZyhiyc3whRbDivsTqtWvHXSSRAiJ
UdoPgIcQwoCcfH2utaWXzEUSLbcJGH/cDxkMNmsddMj0EPLwLGNBHZW7RgdAR94fb8TXcRPD0/jd
ZrmSIydj9eYMHwZjqis3nG5t4eo8Q99o8uGKc89lZMx5Nj0kWQVvjtyWrzeVqIKcRdKJMVuePr6Z
F93sn40CG5IcJglnF5g8YIejQ362C3RVUi/ntbn9XN2UikU6NpsMa2AaqAJ1Tj5uBwkbAlDaqJip
NJN6BRv7XMVhtSpa1wX5fYo7UQGe43ds1yguFvZdbpiEKQliN6wLqDZG9p2GdEk1fCoKoY+0bB+c
wwUL/GqbYLjnUwA0IHzH7gwZXE5BXfi3SQcdlzPdVPkNrlxyBy41BR3UTkYo6h2uCMt+CxVep1zq
PtcnzVJOfnl7MOFRncoKGQTE5+bqwg6bAmaJNPu+v1ZIU4ldDNWE37JdJrIsgJ3EyknbdHnqKmsh
VyPhSRc3fZnpwHicWz1C1zLGA0I4euf4UfUSJABu0cYgzvXrloii0DarM1K0GbdDL/VMhX2rL+L3
MnPTVYFeWvPDtVW1PFVo/OpNyOFB0ChQEO/sdW6WBhktol4dXuK6O5p6NOYBXzFGsyCyO0RHWqqy
uMlNTPwd5tH2YNq5fjFf20FExuYqNIyWA7wcypcYbEqcuV93yRRn/apAmwGQVW/LgcubXqePjjEF
FPDg2GIoHuVI9uai82d22FQVhJS7zIKIrJc2nP9l17dJVQNU2ufOCkUMlK3n3uhGnC5eg7wig1Uu
T9I19eN7kwFYYxdWrZ/Vl8PIeVdv2gHazAPFrjCFS24uSbr0V8lSWQzT5Wh+tmu/8DlLXBMRDCjz
9AjiibCWHteiX7jehW0zFJiEzioTP7jIfRpXgryZbBOfIZgakW7yGmDquYhiK5ovScJp8324YbDe
IZdSLX3o1aYjmGdM0yw6PXF2FwfuCgAWygrnIq1n1Ju8tOjRgqlziEL9nWcKkkln4Wjmpb2zG5pc
e1dj4erAOwumhPua95PXi4jW7Q9FVsCMXwcEyZlBD3f0B4jF6mCe6wuFNWMHolYwIkGRDaNM2gs7
r/30gr61EY4domE9A7AoJ6bUNNycX3Pi6+B6jgiRfgySvWzWyLMkqEc9tT4VQxtT/pJfCZ2B1t9X
M1oD3JgFsYzhDpNpG6O7UGEnnbqoHSY9xMC3i6FdwMPPbbPvWjRn+NDN1lUxJ/VdHLRq+hyBQeTt
U9uT3NcUVoplrWgL6CP8ovxAfpqzavL9zUjEyxYSsXboOCRZYoc/6nLp+C3qRPqtKxdNFOKxcuB7
KVpQXL2wDIom57RFWdS06uG4I981gAczH2XKoYAP7dmtzsv60ASH69qoIbddeYklUoii+wzxYTOa
mQiGAN50YhkStqyp90uyf2GT7+pFFkwVhjOSGTJ+521f9jYkz26/1no69V6Mc95V4ZXN6TMk86Yu
khdv5OAllMO4cNOWIr2xG0oTgwQW2c5QGOnS3IkfURiwRvOysQWtobeIRo1jvTk8sTe2UqjV1E+E
57d1LbRJIrFSKASW/b4XP8oXMzLuMz2c/XKa7nHEgqAvV5zRSxxelRKvZTqjHxWp5hWKS2lxKW3D
bSStic1kiG4VfhRrUg2efl956DcEwaNwtBky5kbPPToAMEhXQUhGd94ZI6/pyVSLVfiwaXHUuK9h
MHtW7yHzbS+zx6bk4NI+gYVBsdrvAt4l/4mkqX7HhyQZpHpte4yCXD9JP56RmzjM3qKQVst3iWzM
/mKRXXg/La2XrIdR6NuxchdKPLln7WdWsdS/NIKxt3AwA1QWTHoZlLr/O5I5g4MukNFqtm8HfDCX
j0HCKzO3BX7GLLZF34McuPTmWT82NWKdmYhDQ+9ImM1Sb2i71g/TxKk2TA6AzHmXVf4UfXeL1sY6
oR0LpVD5M00NKNV1AbNqTengD/n6sM1GY4wNoE7Z2C7eGK+mvM2s8h54fhqgeGTt9/IQZj61hwzG
OCvY8TtSqBfZFOoHJL9jkpVpbUI3c3vYk4hBUWhE7ahMW/5XDlGmlz5EHZXtgqwNyMCvcP/S/oJm
PaSN6E6A7h9J8qbCFCQ8LSYE8TJ2YpsNkSyufPzwRtzHiBfyGI0lY+4Idq/+7OCOu7LTJwHSOMVA
c+DBhsX/hEp+qC5S/Hfe0OF+qv2ZZptdsTwhleNKB1ndl/fVl/bAhKPw4hIXkwYwtMFO88nVef2c
fKpC0SOthLoZkSMjhU5P2kabyX04OEjEgmELIevKRbUuqOHtMpRel2dUBNm6MWpsxU06OC8nWKu9
oDZJ9bIZG21jUEHUKVvM88sk7/O4YZ7Uw3hdwURu83M5Eeea2yHwVafWXkfufDzzUQzlKnLIbOYg
0SWhHyX5gAa+0lKHSKLut8nhAVU4vKwarXiWrSmgaLPQgXdqfhxMDLwdNgAi/AYTdzguERXQI9Ou
y2X2Dxa76kefRzbtHj8EBTrtgDQy1LvIzgxT55+hi+E8DK7IOQSHutLbzgJnwIlXovPPOHKiBxe8
x/0B2aKLow+IpX5xV4Fms9Azmt/wTwIUjs8OGYOmkDqxA8AmJjxLyG/zV+3jOLDN80qf/n3YaUPt
+aP2iYq9BUR9gDO+fXEkAFTjuK4Wt39ZdUEwk0JseidFb802QoVx8PpRMejBm89R12B9FpPLsWHD
QeajaqLgTW2tUXqLlmUqOfbRXRzYqZXr6V/7VKWWp2yKO3rLd1hNc7q0c3RGh+vDcx8W0WEyDjvb
c+Ea8HJkoLd7OAWClXV4/IMRjgK2obNSOGLozyVjCnhr01pelgTr1DaT/sIeSuZvN+6dP5CrCwf3
jJxPVdPDStJk8dprK6QMSUXTlfB5Kn2M5QYhR4VPa3dN4H9z+U982X0OrRnQoUbzm+pNHKyE8nR2
K8Hz51cehweZKE0a0UYXkRZ+FiPYWFHGIV//rXNoZ9MgHtZ6/DOEwcggrOqWZIVbx0JFNyNatzp/
Jajv2psWeVT+idzMtOIVtxRP352hiPxvyI2MPBiES71RW2AO5e1ckTz7ppyeAHvTGniaWt/GLuQX
NHF0ns5pQ52n65D+5Uf7tBEORMcfh0RRsk8DylbqTYmSjs5NKjdGJeNEOuU4mrDQoUdfn4jC1tHc
ceuCtGxbIVTt3I4Zx0zNhgimXG2cgqn5QZlEr5wO7luNOkA+5E5+tV93H4dvb2JJrfmt9ffJf/FW
jqG3Acogvmt09k3ooJFG98eXrVOkrAbCjpe4ltZr2gNB++elmGQ7Mfs23XtGH9/M65oRgS2wbQ3K
9cFL4X0cF77yuFZN58XDTeohk2BupwEvCwvzEg8sY/ayFcWoCwYfD/zmXaAlD7QXL5+0uEWO63VA
b6uQclrk9jdoKugDN2hJpxVX9ogxZBW4Tdx+OfgCQ9ZHqfuc7P32j2/jpcXyf2JpBtf0Q3IK5Nhc
Ouod98+G42J2yxKqpxr2+1KsOT6iRvzlMBtNOzErqDDo9Mgocot/akGOljZne5/ayTJkTDYOYiTG
AzRaXUl3aptGIGdqDNrxEdKIWXWbvmwLMnBRausskGxp+HrmVfDrG6050XruY25NmJFsZUadrL1H
VXu2Wj6ZE7niT+OUe5N/3QTLbCLT5tmyIc/j7KvbtgMw9aY2g0Sn+F7+sBxTJ0PqfSnqkC/Lw1wX
VCkJGFhwEND0fEAjx2s6Az+kLk3pIzw01Cr9/VCKtiZ75omNBJGCaN0YkTk2a0PO8FIeqF2DeVi1
yMHEap24OeKYO0EHODu4Tvqw7f7ATo0EGJbyyO9dIy/XowNIt8em8y+9wiX1ijQxHRWmM6RGCC13
BYkjfehJaFmn2jQe0RU17xN0Hs4QmSRY/0DfX684CXqTgqFXPAb+4tbmDtGLlwNZUDki6t7jNmLX
rfJsraaobNDFJ5doeVfO7IyUTJe6MTP3RGbpuPQcAjik4uxraXcIUG9QGEsmbS+bs/aLp2y9A5eh
1v+UiEJzbihJweITldGwppiqEMsZ/4jKKJDz2WSHY2r8MZvKxEOIrKl3/DN7rAckTg5hRDUJhUBm
08a5G9wYYe67F2iZg3w5QYZ8nZ7DoNlQ2aBLODDpKJYc76LJG41e2o39aM1tQw43GxANz/IVx4YO
+kWMd+RcEGKqUZ61HFyu/fnjjfzanug7YB+T72BhQ795U/haWs5gfUA9JrUoAu93ZMgmj4Alsirt
P5BEGeZVSqmJdw0/Wr/dIKicedr+3fuA0ufpyhu0OWCoR6usaGw64TSNfNwXLsnJ6HQlO18nUA5O
x8Gdddj12HWVQkWzzz++jdd2nemAWA4xlS6h3A30rqPbyItetanvdLyQzqgrVJ0toHcocoLPtMN/
+yqvsLZanytITuCK3rwJBgaGACibpcAsHFn2Za7boi4W+ZgamY8virEIMPADot38czA+jvbv6gtE
lIb5KY4tr6xPzAC4llfJQ27Cg6DArqIdE+jcFxToz+iSsaTDdFFF8rFO+0lXKvYbLM0Fb++8VApz
TioJcUXOvT3CoKpmHXeldZyTxSpQT3bynbVP3BcvGdGsz6hHH/LlrvRenml/YQeURwp8DLeN6h7K
L16LnA5NREmQZIZBmvJOxZWqDagvBaWei9BFINS/It2m63lj7JK/8UhwUglog7k22k1po63efkKW
Va9iabYIxFwCXyq15psRgwjZ5alJL5HVIR2rIkqT5HlJJuiTam/+c7rDNj909pJhuohaUXc9eBPc
+zMkOfShYdlZ4vgrOHW+F+2Iy5b6iyDi5ozZlzkOJ2BttrMKULpHIIrPCmR4uFkX1Ws1Xi2LxnDt
cBuR6P7dQCCzuBU4GBQdYqpyHEcqT3jGnecoAEdoDNHEDUF1vFwz28Uh+q7RanRRZGo2biimHP2f
/8vYey1ZjWzhuk+kCHlzO215qAKqaW4UFNDySvmU9PT7S6X6nAXsoPe66WgWXTWnlGaMf/ymHP1l
oBrzjeYTz0Vw0+IKxsu+QPYq+Air56nJidCEAtlVqnpkxBeky5EDHy+Hy2oPiusnhavuq4YhJR8l
G1eXD1aGnkK7/bBL+WEe9q78FVvzyED3VUW6/wfAaqoJr7lzGXlAqFAPmNDbhB+thrXMa6rUgu8w
DYyrMYjKJ3eubrjo1cSqlpQLEEUagge7o61XVE8aAFsCGB5Thuey4YY3z5YXc4RSXm88MWsmlR3G
zJzanbLg41mlF6eql8QrAGKRuk+f58AGirsfR5ENIw1mHsTtORsF9Yg5RN5aXPqpHuQ/THM2ao01
LDwjQqdELg8hXZGJ9w7eyjCdmPGC+vs4shNcGOitscKY5Hwa1sJpBrya02oKjYdqTboMM8ekX1pz
OmVGHqb/VIyNbHzLlJqif3ZLAj+Cu32umGPZGSQ35OqUoh8Ircg4O14N11yn9s7A/jK3DmVtqi60
m5lXj5e4x7oOI9ikyHDljJc5Wj6wY1YcXnCscgkLupolHrJMN223XfGRxHzKq24tvZ/MYFAddIXV
rzed8MpC83akTMNFhhR4p+AX7YOrnXq0v2/LT1V5VOtyyvUC9VP2W9nALopSJsIVkUeiiRF/Prh/
Oz1Dmj0SU7lN6VZw7Pu5SmlxMJVuLdIXfX9A56O0c/hGM+5bW/vr6u7aRSFCKy22huHPn+G3yyMk
tEuFWuM2wKsK1Wf8HyVymwUin2jmnjXQkJqCme5Sw/R5NWoHItKljkhi/C824Pbd/qcWpy3yMQIJ
SF0jjAkbpF8IbLlf0bZHQ/eSQucIk6tVRYCvNLI2yZJn6c4y7R+tNu0jnMittA2wJgiCgrY/KuJh
XT9FKQOu5EY2K28bU+kyCJuLlUgK15teQxs7lsypFg/50bDKdnpJFg9L60Obm2kurzZz9sIiwyJg
BnS04WFZ5TXj6GqckzLZwx/rz497y3v+3++tRls+5D0UYPD2iP/9+XkT8SoJwyjHlwg3VtBSILCO
Oi/r+pFqxVGxrIA4+C1z1NQZ4z/AD+GCq54y9lv4cZgTd4NdPDU1tjasjbwRk78gmlkG+cnEcW0o
IKiNajCR6x/sGmmed3cDkWIYQUVGB/v5QOoO++ue1tXH8DEdEuqX2x3oraa+5WEPNcbO2dVyjCJz
f7SB4YOdW2vGJwHTntPu1GfwH+UdvjYL8VomTuFYkluSWyg+NqmNYSUBOLEZjdnzzIjMa26g3+Hd
eAm4fS370PbRCEHhwNy6G4t6ExTzi5shVthZDrRpmReGzpVf/wdE8GshSwMIc4pBJIJ1pVT/pXjJ
+zmLYsz3n0lRmKbmM3Q70MNVw1Y7JkUwj2rVZ5tcjv8aNP+69SB8MO1kbExgHgT4X8tHNTBh0F2F
DLXV7GxH0vZBF8QiBfVRwHMm/HkN/l9+LypLPDCCIHKVF/DPS9BrpJ8x/3GfTQyG19cd391x7352
4LkHJVKr/ySO/sIbhaXGUB1Nok9qruLg/nLWlGlWz51c12dAUnzhD/bQVg7eRLpc5YBKbbIsMfkN
jDNu3nPjvW9LRibZocvThbQm0boYdd6KdG4tzPN6xtKf4f+FErn9n5/RZibz0z6FhgDT3KTXMPmw
v55P2HhXeKY56fMchyNd4j45cztg+i/UADkOmMB8IBf51EOoJE9mmfNv9H9qPrK3ItjJRmtzTDMi
5lHoOo3Rwr3RiOOfP+/PQBPVPwIj3zMR9wHygGH/8k57fADCua689/+ONjIm/SncU0eNBDXSlMk2
yk+erYZbV1PjxIXGm/78YX5bYABe+M7RJar//cagUGXCICDCP9f483JvmaOriivH69Xwp4fSNj//
v5AlrN+fAvxLuiEyPNlav7X9UTInNIcuJ03QMuOou0mB9zVujQRj2YOnuL2rECOBKtSezBEZ3Gw1
FzJjBYIPUa/wbhkCdUYHz8IbElyFt8t/hzTTX0ZgglnxZexpScbsyWKIPawnsH1B4eAKWXjZP39+
mJuE9qeVqFBb/PW4J1W98Ot2jXD/Xb0pn553unTUiMh/N1rtEqbMnVe/aW5IBVvX+lQT4lIkN1lt
90NDVlSp+CtJL1u+DVbKipA30beU4gJttJMv0ASD2DhCmfYd40hoDK3rwXHnyC4uLQb9pXEIcIYk
PDfAiLRwru5gUPx+mhyIHMZZFws7jAffQdH6O0Cd7R80w/3fYP2+B3E46PNkPgeQlErnqsZu3nKI
a5+4qHNZpFhA3I3tBDN0JazMHd7214H1jEKk1nFRLw75uXBoX1xLJHw5+IVld5k0aRyEjdSVw070
LmfophB3UHCIkN6pwaTioXQwUGKEEvneIq/0eWEFna4pyLYyiFkycUGmCp6pho/BZGUYgf75Pf52
26CVInkZJiQJm7+vTd8jBwNa4fA86ZnrKqBFvxESpcB8eNoKCg2sEpZunxHf9V+H7++/Xm0K/PA9
1SrTq/9y6OOxmsPBb553KNO1a0yBj8UYKuw92/QnrlcoDkuZoGb1/uPrb5Y2Py1j4Hi4TEj1XRXE
+WvhA30pz2HbTO8Tf+O05SX1Gxipk4z5eGRKus5kmI1IsMb7FsiBF2ivLmvkbEStoLXbezNDk9l2
Ft0OG9easL+X84uIWEtx73VmgMt7Mo05ISjbb91XVuWWSoBAiBbOxzdLMNXVdIjMYcz902At8C/J
jIk5NXBggqVQ/Zcp4G8HFTA8FDMAE6Wh+814hIlPYfdNM77fj6idXLYryRza1fatWFLOMN/HDNaG
O6gGa7JSk80/r8ufJeHIX+Gqsx6YDwUELv82FYitWfHtyvkjw1c1k9RzSlnAGDr1Uch6/PPv+w2b
hRZPBRB4rpKwREB4P69EaXh+IuIx+Zi6cebgCmIinSFwawG9omQU0Km+Siz11EBqiFsUYpx1uHAX
JhhFh4s8aor/2py/yRAZDvAIVD3IbOD3K4vsUuIzsGX9mESJOkkWhzCT/FLAw6D81QWa5rM0xsgz
qWY8DoGJt3uGaw1qgpcukjfFRg94jP7q0V33maHenj4oq8SBBxbkvZ031xVvdPullTHasGNfVorH
pAvQltqZXajZWPtAMnN6xVTVo/uSkVNe4VODlTRhUT4qGijOZhw8tFE9mAsc/aDxlHG/2tpYuI/0
r/WIIx+Zhnoc3nSRqmdxEbT4eOFI0qd9nDV49+fX/WstwKZH8YVajgBcXN5+5S+OA4lpEXOCD3tn
SRTUMF1EZk7xhdZ0yfMDdj9qt//594IHs47+/wMHWzGOOSps/Kg4eUwSHn5eZyb0FVb7ZF8GL12N
8BDkSe0y9MG0oGUOM9D6tEClWeTDJ5TRHCdnFLOpeGfrQYjv0GvZN1nQWcabNYI0gKwmIajPPtfZ
9USToPdR2RQwd9MT0hy27TFNV9E94uYsF/NYBSmJINyvpmLq17IcA8SswDXMbyWidAQwNE1LddjH
LHAfFIHTnZqJgyiCc27Xh1GpkN52YEuUTd0aJIZEqzVdGzChPjumee81j0SDOkV1Jc28t78iX4ND
e168yglecbf3uIwD18D05BxPK3S++9aOmfwT8EIv9ASVYqmS08qYvSH/xSsykV/LJarjR0vdEJDm
vMiQHSkAUxMtT3gghk5D2ZStrB/gzDWBAzchp1uIPmWPzCdHxhnxvIUYFNrj9X04G38tC/iXOPZO
h+6PoC1CXz660jQ95m6EWi/lpQDAsYNrRrQHN4BcoG9TkK3DUibnbOp740O4cV2rfFRXVow2JfgG
XpTm16SMJfEPmPCwiU9dO8g5PBAwoi7YzAdK5JdAUMypCIkjMvHxxpG0TY4DLklJfaSkh7KFfVC9
jN1Hhv4rYhaTqIg1e4Y4gd0WcJ8IzB4x6dgUX8d0luZb1Bo2iUkNaZZknJJyMKbHBuoteN6uDRu2
Q4JM+5EX0hXxuBQPU9go/E/DrrtgDjanIiQYvFJOnqGFnfE2rUIVQkPRKCRrQrqBC3pjSG+sDgBL
3fRdTwKTvGZ5poEvuUT9BdieZE5HYFjS5aGRv/7HFqNd/HmPcZOjQnQZs4HjMOT9daTM1q6Z/Dbe
7USEjzMdoKElIv9owYlCdVXVaXxDBjiuYugt8KOPuob+3o6DG1kitDvNBOvieT9wCp4a8L0HKYcG
LHe0ko9lOaLnjtwqkY92UJF/mc6uf2fyDAgQhQBLptMdTDVRiuKIFWlvnsaO/y+9VnaB7WteoAe/
Mxpg2yuhUE12SkU2fY37YskvjpdJdEu21b3ABMvEuQXuLI8dtmMLxF7flrc+BKzyIpw4aiCDJcFw
zIYZNtnJGorZuo+iunkyAkqHg4k+IziMVSpP5EB566FOQ1I6Uk9Ed4k39SFi8Dp4oLmoo7MENiGw
iZPgQ1mP1uPYuaTxMnuwv+CSmd2Vs9f76OICnHqJajh14B+vc0XQRjF0X/00bV8Nyy6eSteYrcM6
uIztiaUx42oCr06RvT20XFd2eELEtGbRMXe6qjdJ9vON79GUOFcGdCQBwmQ+Nw2LNfD68IbvaoHd
0GRjxryKjz7gy6FnZA/SHK0Pw0rq1wGXveWTWbrrZWhdVxwnq8QlNGub97HTdI8JSolLsQzeyxAa
zjWOTHEWeaNGcZ5X31NM1VfTTZeTtTYkMBhd8IhkPrlpmMh/NBvP+3uxw/RT3A/d82J08UMCfn5b
9t1AjBCCJ4x/hAVwJ9ezP+dEHZCROd+azjDeCzj574TdW+eVlMBzkbs2uPuEjRsCg+V7E8riA0aj
8n3lmsMdHV/6JDH5L+DI5+25xObxHg1M9AHYuLwjm9R7H0JtJMsRrSBJgmV4b8Jc+1R6Y/cpYi5z
hSNhHCevi2+8bmy4TWq/OkKmMIhzHUP3xp38+kMzSNJwFYH24iyT8TWxM0FucpMdfcsePkCrJNq4
6ZyrDIT9aDuJcZLrtP4ouli8JX4GhrfExklMRQenJrbeSDYsbwKxFDdO5i3vVtsYHv0Ep06L0dpt
KnOEJ/G6QAYlL/JIApv7Hh1sOOOKVtX8Fis+G+AD903jLgfC/LrgEpZF/A80wVe8PMY37LeIf1ny
6FDQECLL8TgPs8L86HIAn425CN95SRDc4OEhwNcJYjklle99DOk7KbElysiTIN7lKy7+HilZ5Go/
sDQzMm4ago49Iith7kVsGTJ+HxKAqK9z5hrwYjv0OvSPtx7HybMQGaI/jCBewaLWg1in/GtaF1l5
lHYN9dWTZE43JKMTPFhPUPwmYr4rWdZvHKiVc7D5B3EMxDcfkZcSFrPYRvt5MYLx4qEyvC3GZuTM
IH7zmRnb8Cy5bOCpYW824s+A05hTf/BhStmHuBJkFByNjOixpD/MzTxdSpJH/raCoX5KmQ+eDVlN
wSmeAgLkkkJiqrlWrzJnoDWP4q+UgdQtfgnfpt559ctqRllezBdjDIrjCi3wUvhBY9xaQ1tED5Eb
Vzd8McIHGdc0T1QUaXQp6Y2mU9vaXMkp+UbI7chBIS4OAhsa6Nz8iq5qJmHDw+eDEOO/jYRkl0PT
ZW6Np2BWfifXxbsh79q9F+vSfkFoRNpcPkxsLnd+THC6uhuzPm8Ote9VJzrg9m/J3XFvLZ7/iTlL
+1zFreliJkNiso+L+Ktt9aTjxLHR3QWDF+AFQRH4w0irdEGb0wzgAOQTWefU67PHdnZGwK+4Jxm7
IJ6NHE10ouFnt5Lh0cZEk+kWT/gOGbl9MklMvU1Xn2RgphDn0c5xvZm8yHxJoG5NhKpUMV9IcJbA
AnihbDeeCbIVP4SzcPxEmfMAkTwn/8sezDuJkcc5dMbqI0C/p8K5wq+xI5JPBVnchAjgSLEeeArN
ByvKvUs+W2j+s7grr4kIsy8u1f9NYCykmfVOT0rmEICcyPQ4+qtdEs9Vx2xNRJIXJlTtXWZn9Qkw
nvGCi59cnjXZd5KY2mM5h+FzZ4kIXxM3uSlDkmvLiRRbcNrkvlqn5r7Nlic++Le896tv7WrVIByM
uUThcHa3znCGW5fxX3lNhOv1ED2hOHDPS+Z1F6eVSXXwSGg/5Z7hPbgN0VUBsbFgcO79XMyotkoH
j+PIUnxV9i6kz6b8vLp2irLcI+UOs+7opiGo7KMPVsnEpSiyJyMx7COXsHipu3m68SNjvTU5za5y
WeIbl9+dn4LJNV7ScJqYTtV4SF/mvMjIH0zCNP+hqbFtHys64JqFdJTFailsgbw7BbRpvUezUqhl
xwz9OlWkHSUZYguUllBe9g4Ut1ylo9HwxN4L9bJGNfiy01ALDhSYMbpFCwdCkoobRDVM+IlgKosy
IpOWZNrslSRshQ0RCyT5K57mNlNcqVYp2HD4FVyJDESzGVE9HOD0C9jM2ZC0f8VeVM1Ez20y9Wit
0SNQ9iMpuY1qr3a/sTcV3jgbA7PsY19Byzgt4zStj/BEku6miw2jAcVOmqU5sOv8+iknSpyQ7STC
Vv084kKT4rPYOd3JMGo1govrJfxhwhmI7zBEsCoUCAUlnoF7hry0gdvUz65s4/wzIeBiaIA5epG9
MI2OLXINmqK0zXsA2tnzr2BSpC4Tz5HXsHUk9gzLGadpIwQaa4lAo0FMEFkQrsTFdaBJV1qGfmb8
UOpmN49K9DWjRaVzgq3G/x1tE5N2XZslQn+VVcMPGDMFmboDbGLv+7/DKrsJi0fpecRZL6bPFgsD
0VxJCnWqEvlHsfpfKciC7DzmcjSubWsV9fvd86FakcgJXgfBJa+6Q46atQ3pQVIeY5BOVv8Pw35F
fjYXqdqF2asUqAZpWkAF0aVxZhoKt91ZQVBy0XKR0sMp8LyPmnYeVRS7JZGcscPl1z1RSzEikbsS
AYt7Vijhjyu5fGto9EtyZRLQ8DuzjXpurIwab6HDUrQXhEKDc29l/87uhIfPRXlhnatuHlaM0oWR
R8W/pPrPmLgq1tKumhDSVqS61JRqKqgVkLqP2LnMWqW2I4qkfYMI3NIFKZK0qdmVgSawYymkCOz6
0xROyMurNfTf09Lxw3V7PkyW4ouj9orrUh0+OGTepsHkTcZtibtABkoW8GjEle576ex38SQ67Otw
N+zye/pidCSHSTKpaO7WBIOX6Wij4mqgoEOkZJNrRxSsQ+0eakmqxQ6hCAhxvgE0VNsnBvzjTS2x
ZcBng2MgbAvKXoGe67pTvkVL0jLGOqmEVJtkcEtex95VgzrfDBVdXut/VGglsEpi0x2QGJ4x6v0B
A5GUyUMQh7UXsHr8fH0dxgikrY2SIQ1vadaZlR8EfjQ93jlyBaC5WqIbF5ii+lm1rj3P5rkLjMlm
fAbazhvTJiaTba/wV4nyTdH/1Q41EWIbzV6PZLItn7pT0FEtGn97I5uu0dOvaZ8BJq4MlVohFquS
0KSReqExBUvpPeSF25TDocqYXIlDsPGKdx0cnYWaGfpzas35tZKwkKh9YuLaqQYZH/NRyJQoecZW
HSqJnewNlAwIw9RybBfQibdFTzrHNRgCgRxApkmlgKnW/cTIUM2XSXRSsZxZTueAVMSbw5EB76aW
GcnL42vvih2/nSZ6lNklZqrBuX7w5teZ+UH/tmuwRJSBm5V+pTSDPVLcjE8hmTv3WFSsamQUZUu0
cAkQ7PYl51gwP5pQUBpO5yjNq8uI+9P0ha4t+1ormow85qjYixczLUc4M7PTsQ/7rs3d13RN8vIh
82EnYoGc1/6zPksGv1NzZrHdMENSoX01PBRf6WEaTCBXAz+E9k1vularQHZB8KQ1LTiDqidqlwMH
xT683fWG09a8Y7PGkqybUVE4IMiAwKEPr3zAuzDDavaxY9d6X2TAYOmbSCml3wpvUI1+Z2OZ4v27
aTdKmkaB+tj0uO3QyyrBxNCgMH2pFhFXXxvyBczxgEXlvKg0ThhB2VGfRztkmW+HExwc9XFQn07r
danCaDnGBGg39IObFK4hnhhVzXa+d0XRVGQmxOESsxZoH+fPxHnxaK1eJDwpV5Mb122crDFKfWMX
UaD0YfXsqtveDjd5qwOgwh9KguD5jrJOGLrrM3q/5pcgn5+bqFicH71H2GqFRhNq6/MuPITWr3Dq
yU14rOSnKUZsCYPDnk9JR2olsdOKwwKzRslidhS0DE1EIr0GUNQY1RjeSa30rYZe/cWxlQC2MZZQ
7dtob0pZcC/1Ea15UTu1mZhCje92u5SuYtghDvFMEYD1SUMVC5VYA8EFbghIldtGfXnNpYGyq66f
nWUvansWqOgmu5rx09EHsW8aC/sAfZ8aoFm40yn0ccI8IT1F0aJel14vg4uvExr/TEqORAdrt/XV
nxbImLfzUmNjdUwKjFkr6nlRkC13Lr1q4Thp51yJnya/VCcB0KCqeZKSWMrbhaRdvk3N7SPag1WK
jJO+8v1NLkRDw/vY+RhLrGaiExI4TlsZZuq60O9tF+PvL1urcoQiE4tD2yWbolfG6nrOql5JhgIR
qApPMSLnZ6TPG9eIYaABnxI1WkTxu+myu02J7a7FNHY3MUmyznjG5kOU5R3wZ9h2V6vHS61+X0f+
TOSf6Vcs/isof2HC/yU3BY1ZUaVKMjRBQYB+N6JFxQCGwPISCd4NckdFpll9EGUkf26nTlYc8VRV
ir6WBNcjWc3N8K0vLayvPzidW7nZyTOnJZAXy1rUqMBkhMyTcSp4fm9iihTRHP8kNfFmmuPwD7+k
fHz2tyvHKHv15DTIn9CA8uFwBEWztwuS9gEEU0v1AFE2qwqg8fHKeY2LyeN17lN1fXnx5z7aRwcE
l+p2H+5NYq0DnAsY1hIwAcjP0OlOwADio61lzLJxB3NVQsWqKt3yNBm0lCcUczh8PUHqpjU9JU46
B8VpJ/bungJRiOjc/pTjToOj/KR38r6M9Yau02lw4sckM2YiblsIDKL90luzbM9k847Tcmq1Im+v
dLB2V+8/q4zAGd6g7G/LaxMQJ4kg4fa2iCZSW85+0Gc8K9Pt1Km7CxB3Fa/2Zsh0FY6hhWJc7w+w
6LB+x7NDloqQIMZum7rGqVLYZzNDdO/UaLZAH4Zqat4ZOYcIE+s+J/UR1xqWS7qRcUY3kmglu6RW
h8Ou1Om4SnlBVUmrCjtAO0fs0u19MGT08BNQ/mtOBL2+2gSNiWcheKRLOEf6XBRt2ztPgqIP68U6
N9TPtLiC+e/I5VoxSCrycgSinyHVqtLAJIt4uhsqeigsOnwsdGDgD1RHTHVmdILGcS1K3wBxxpCl
wsRsK6P3IT0KLeQwt5PhZAGprvvkC6s13oSlzctaihY+mNjKYH0jThEOGd694YH/eKdd8egRDMoX
XxCzoBzNF7ewu69F4W1iYV3aAsJ0vEBmW+hTRbf0LLJ9zXSNrQa9EtIyfzjEHfRP4mdiZgzXjHni
puysKceoytS2me2YfRCWptpk+3OFIqh2SoSAgw8yx4PavabkOCFyoEeDb57mDiJvddR3G1C6ItIt
gJHyHDjmWotT7js5/Il9zeydB2zVrQHpmRbf7sd+psfmBLltt2gVKJXc3iYt0H1661SjDGT+oTvS
REDv46YmSJ5npi/5fU/jNqi/Oz1xfmn1YG6xAvQT3HExF9FFS3r3A9vQYlG+vBL/7t50VZOnrIMx
B2NAza4tE8LFUafuPvJzF3QpjBX11aZHzAjk1JWzH9m5PttHE9ctDxLtpmkvczwJvJOeP2dp7DbX
Ua6OtG6brfreDVmMxkH6c59mFicf/v3QaRC4bUWEXnIRlSHPSP+RjYmDugE2wwZbi2X/fZujrS63
pOvVyzfdGbzpAJWcu37tkX2jnR2VIQruqVzVCyjeaPiHZY3CAoQR562a0AAmW8D4QE4mNlGakKLf
gzOE6qVryVsXJspLJtj00HvJvV/kkZbpRlo/vf8b8IF6RTvlAGm6uqCt3ktDOMOhm3hQFfSmaPtG
ff9/qYTpoO5+XDjUciViRClaU61w62BdqooZrIWvtktH9o88NKSSvO6iXW1YksbQ+hSTiiEfJdRW
AkHTVUtd3wO+BjTAKDdR2roiALj0TquevbnMSuutHiZrZZd2mrolVQxdnndiC9WJ7RaJkxUoHAWH
JiWMXzsU0dAwgDegGk3jrF7Gol0NBQg2v2gnLe5C8L3pXYl3Vh9Cc3JHLZUdYcrzM1W7pj7LVsPs
1eIUSVjPJ0X+EcT1xhICE4Ez27yd/otqHEWEOvyHrWLToE3ihCCYRw90MEhwMLAF74ZmVD3qQq/k
ymDZIone5vdyttU8Uhe7+9WN8ytVptthw0YfkiKAogzTTFzNlGxBNVgw/gaNaJn77oCgq6jelRxL
la70E5fMeexI9ElR5ONExEtNeRMbd5bWoWFVRv8zJkj21OGtuXJEBPCu9rW+PzsjdWZ1tm3l+L7j
dK05Zxu5fdda766SzrAoYacun2I8fto3opJo+QMOMvV6NdxFgPQGk2kR/84XNptiqinwit5Ye4gJ
6Vg84TNhrvLYmnNkUfWodkbknWI56FKbmYKyUPH0k3PWsCEXacxN/EMgeqjbFGshVcZaNsYf3Ewa
n/OcfNsXxADjHLPVelzki+J/JYiKXneR/E6BQM6lznfdCoT6lN8fNXSrDcIAxeKtkzmgjJqCOU7t
+ZEQM2xdj772R7VsannvtDtcuLoTJw9UsBb3AwhKtMv9p/Ev3QAZM8SBR0QalgdGPDpShPslUvV2
hrPCv5Jy/39I2TbmQGrTmcyG8HNA8M0j6p3CJdid+V5JIDrBX/yxfdwRzb2lpxdTl8r+b6R6KXhh
f7OFNuRkm9Il6uWwQ5iYhS54wEAnhr5bdZihPu+QS5PkQ2BDYZ7NS+ob6j5kCrdRVbaFrElnKBEH
Hh7uKeqdgFdSxVIneszMHZJfdoeUbg5l/1hxfItn2vZqeVe2MEDDgzs7rDLIl0ojBY0+4Hjab0ct
aNiJ1LvjUtbSplhnP+3Xbrqzmopa5QJFG4+gW87CnkW6n3uBFOo+2G1mWu0v1Pmb0w2xedRoCfuV
Xb7jKYKmjtc3dZPaqnur5PhSlQ1CKxn2w2r3oiHnWzWnta7cBBF+/M20Au8RtzaUSP4NYZkT9lyk
yNqaK5QF9YlwSVJSPssL02HGBiEuwJj2T9ujZaDB9LUNEpNl9YUSf5nN7goHOLSWExid4t+VVuCw
L2HG8S++av55fNodB90Yqw5sjFftrIbFt2ITKxMWuQGHGsvbSbXFtomCHOifprR1VZnRmb5y51A8
Z7UFq5rxzmmQuM9g/0xgEsty7KUqklHdKB4QeOnK1/WIl+Sb7YXJpH0eVl1J7cRwpe1XP9OEOkQX
o8ua3QbNwJc2YCI25HCbjlpwH6/Y5tg30hsCSse9l3QYC/NRdH1gbS3+OFr4UZ7T1nKH4gPHnSrM
4WapBx6aMCxxMCS4bgUMxaI2jGF5oHOCDrCBFmlp+C1/cdg4ja4Wm+ueWbjEXnH4F8goxSGDYcMq
35lW+6YIEky43iIwXXafi7iTBwNHVdV+vdsqulRXp0vAziycHrx8ByC0Bc4u1InmPhnPVTh0GRkr
+pDaIWdTg8c+HE1eYaqrvlDbTiCEUM1AvWaqD8V+TmEKcnQS1zwKWffL9Gqk0EbpKMPasua71eKk
gZTuV+W4PjaoXmbvaYhw8owUVrrGTZn+wEOTGuoSFLWdvwwF7Br/mtr+5IVIqqxkxB8/gHoFKafD
auqY+8PS/kB/I6b5ZGASWDzRalvlyW8wsB7/6lFQuOEJwVyKAai3rk5wbmLAoes6BY1/UmiU9djn
ePLcTy2kqPQalXTi75d0Gp3bmsyK8rVmGf3jGYx1X0t/jKYL7qgrc828WnzgeKhTd0K242ezaTvx
FFhOXF3jic8Hi8rpl1yw77Dr8c79artXML90fD93rK1LZceLeW2EKdd7G0uHUyFyG2aQsAPqgoTj
F7qJG4nlMJAROZ5MOcP/cvpU3nXe5AuQGvo766Fe61qeGshd/gVnChJkInuV4j7MytXsLm4fDQPD
khABX3ZxS2mgAs2EMT4asIfL5RiW9hKzxBgBzsbBq2NJQKBdmrUTMK01MPg6jmsnF1hIYd5PqOog
lrnzUWQogvJDRiCCT6vJ+eCfTLaBc2oJw/UeYip8GxuetJiC6A6bl2zwD85kmcRvTMys5LtS+FX3
VXg1rJZoSj15b1nBKC5Yr9o1UsrSvMnyvMKL1++md8SNBs1tC+LpPkZlL4x7skfG5lvIodx8a0zf
z8FADXdYvlQrfCeiOcd5cqdDPyIOBBkmZejNL7GoNrCN+yvlTSTxYcexGydhSMQSUaMNj4s7JTPQ
8Ak0lWPgiC/eSnmFm9s4g7bt4hoNHAZWkhgPMGNs/z0kGZ7MoXOjRTjw2AtmUVCCGUJlS+W5N4ny
p1wO1WiCogp9LBuQWNiqu7POXijrEt/evD8ygXH/XyFIO82BLpEE4VJcztoG0dYSLM3fJKsODHh2
IMQ/ancv/UNyPb/k9FMImf4plrXZkaO9YhyxzzJQIMqQHcY+iJfTvMnq9gtHQ556RBpj27KdzZjj
sFiDUG38UQBlZ8egyg0EJfa6ep/iqe3M8N3srrURnouBAMbXLAtUi7RaMP1+9KjJRM1ITRWi/1/P
poqj2Wo53fpQCPFxaMK4fsuGwo+/S/IHsHk1J7N6HsrBFf/o8ab+tsuOO/XKmFsaER1wtsgMhNkr
zcFmGNSXr6ibyF4SoItjeEEvmszOCSNRhU8U2tUk26qShC9pw+HA+TyrH7wxb8LrMg9QM2PTRjL6
rrXGpFyuuMkPqGZGj3aix1/Dkj0lxVgX73ynjtfPI4UHYRo+RMrpiBsgeMHZGQrclr7apZ1bxlX0
ZYa100vQ8+OD9gaqjxVN9ymOmP5kHLnwUxFhX5xlCarrY9tM+AnPlek157Fru/YAaco2ji1VuHhq
5qiF/LTIJKcE8MLigmtNd/EGmZbXaFigJ0HyDqILPuz2h8I0WvOpZ1B4Qjk2MzIqy7+LIfNesVsu
boQdjt+4fIbmFKzmQtyyF+NKQwB9eyiDdLgHRIQZ202NJBUJDO6Gvk68pKCYTxU06bswn6bzKCM2
4gC+7H5vsN+oTz3K6u6aTuX8rXOhlB3C1ZbZUfZj89Ymjd09LHCATgFgyofOC7t7TAzdBwQrTn1Y
Jeqqi+1V7ZPvzfnbgvL6HadbyVvO3RRQrnI+pU1n3JDi6KPqF8t0Y5eW7NAtOI75Bc0Xp1rZiOEv
ypDkrufll90hFqMTnBK4nrc26Pd3MOj5DifFFNZHF5n1gREED69oevuNEUThPdq0eTVcZplbx5SB
dnvougyE3PIn/5oEVHrkikvh33remhXoYcMkhwxm929rXcFASmzfMQ9kRTGLp3WRx8XO3IOdm+0j
FGumxXVQ2sUpp0FibteK26DKnFNuOfIhjxPrc2iK4MuII/m3LC3GO5iPzjs5W6yyyI8vUWOb8JdK
986WfREeB3D7+WCbcXdHoLb4m7uNm2Fa++Jvw3LrS5qw72j1Po2Vn36O6YewU5H5+9qMqstgD9HV
88z54uCT/sWu7PQ1zjwiI6Miu0hjjV/SHO5OIO2SSexoz0ej9tun2nU4UjOD+FAYdlV7daog+z4L
w/rQh306n4vJ7L7BfSWpBGYjAKCbGlNzaIqEkyXGgu7YdljSodHCw7U0iuYpHGaCAs3RrqrTFNUO
RFMzm66BH8iveUQvdqqT3jzaLumBFi5J9zmuqo8ed/z9mozwBtPF+2DVbXkZ85hYArzVb/GqSuBE
DlLGt3A3x+TMuSQ+hOOSPODU2IfnhgruWSaZ/G43BCNiFh0ykXfypu9OfBHng6Nk++/NGfkSk+g8
NI8NdqaP/FrMi5N4vfwf9s5sOW4kS9Ov0pbXg2zsy1hnXyB2BjeR4pK6gZGUEvu+4+nn8wDUJUbm
kN1zPWZlZaUSRSAQDvdz/vMvKIbSt0TCH/ZrZHdY1vAvtraYD/wVcma+EASTeXtZ6sz2wRkhMxlX
dj9YFgGWqTw55lfD5hsaYsIpOkj0OyyvIfQmrs4AVcpXUhsglaOv8BRtM41AwSjKm3S4mWI/bq7U
Hhr+AXpOoRzA0WLldRxxjo9WttPbxqOPz2LUupbC28beogIZU9nh/5LeyJg4xBz8vJDykK7jUTKd
SXO5aFpHNyEW7jCJGjoa6sEL6Mqc70k19us081rrapAJqF4R6irLlz0x8dEq6zBJ2aljON3mTUXO
nhwb9W0YOXqeYDxPkE4FQRFKmhvJDNj3I1q1HPd/ZkVrNBHNuGPfLeUDyyDRbqM2MabPZM9nXHxV
iCmZLVkKCgs8jM/libxSXe3D0LsipEIgV7YSCICf9ADRPoMni0nQ0j98QlImw+pXGQCXVpFxEnqN
1tqyrHO5CTNbH3cJT7oM5rFTYnlYzhKAWBYVPJXTiHbpf4Z5INjapQDqljJcB1DyvioFldNnqpP3
KiBkYFin2BjIaAyWUEmcp0WY1LBotjz5sp7NjZeGeUbyipPYf56m/AQI5oGcEfw3XK/Ps9y4GUdE
KKoMFhkwck/v5RKVCYMPd5nqkqWpT7hEzD0hLXMn340+lN8W7k9jyS9JbIpuWtGqTHkpWzx4/JVT
YsmEVtK3SBndG11CsfqZJPe9hA2plEOdpRJ5YwJyMmI6u0PZk3GILSf9sk9tewqeNKNqivgAsVhH
DoCVHvJGi9yv9FnlCcGrH7rIYfbX+AOly/VgQTjsN5kPX7P9KbXoE+a9ZIkJedA36Dmw/JYxIAZi
ntRsP16N7x0f+AgK908EswoB2yDJ9Ez7hGFdh/2NY10teE40o8AFdGfeinnKsjSsaDPrrTKlBo/6
45sw3uuwuQtV48u2LTp8ZNx/02E3htz1tLXjVcS8HJe/rqxzu7pyOifxHv1hkKDrN9JIB/dlYkrH
9xrPOV6LfCJGtqRfN6h3ingHF0umaCTcNn4JJAVvMM01a6VDH2q3mH2GO33k5MKl9aSd6RXVR9uS
1wESPbAwMS5bfEDLlPEgETSyJSxcFrP9HA4RbSpWiEDqr45poGr/KTJdjM5ZEjm/su0JJepdyWY6
GuOSiKwgp3cqVeqAGCsAdWJN2za18oLgm7AkpHsfn7AQsYbWWVW3gUqr1XZGjx8FtOJdPILJ7+Su
lAqfTxC0bbqL55msb9ei+E/UIAjkjWVg7VesZQYATXNRlQES+w1+yoH8+PG3p/xtDWG8xb4hG7Sp
jPHPNReWjUEegHx4tYQMFPPHx0QSQP5Cphr3bCKPetJq1wska8zGJoubezmnLwFJCxBEnmLhgzNx
DvCnuStZPnYK4zR/kAfkBT2IkW16n2XYnEfYmBQRaMMQxlIh8XKfvQ8a6WrYwMnVJbayhZG9MXQP
tGw7w49L3NAiiqLlgeVHkSyG5PO2HXSUxfJnb8fZeWEhTTUxGDOxK7Mo3M9kYx34cGVhiXNpTRKn
KbRGL9X8tTQTPf6fjBktGWjT0AjysUSq10nJ9osHC3EVdD6RkV4uWS6Lj2ZZnVwyiZsLqfBLE+a8
+okY83xLZQuA3edgn4UKCT3qmSND3JVCqdkXl2EQWWw0Kbie+e3n9RML599by6lF6ImnIHT7zLjr
b9fXFJIekCQr4nhmtPH+0MmSMWhGioHjYtLTsyEI9Padf1iqGGJAUs5sqI/fpr/dAF8zaKCJuJ4J
F9vz+xsgN143Sb6rL5DOn3YP/WR1uxx+PjCY2JcN/JND5hthbT19fH3xAX8RKao2EAx1iRAC4+77
twMhHnodU0R/PEZsLtNX226RCwW16WG1zE1XUr01VWwrP1nk6nlVhIce+6iD9JiWjzV39rljQ+u0
Kc2rIx5XQdleW3qRj49OWkXTYckxymIl154aparpqQxiBsSTmJH90FMjxnZg0UAv69pCmT+tMG3C
eHtbqangLy1BSWAqYocnFiZlDTF6FFPGTuNooXkEBcwftIbELuMTp8UzXRpnswjTZpxFLC364b85
K5nlqBgoB/YaKx86znzbDYjKZ/Lp8xoO5w1eIZ1jx4Dyyqn6fgF5tFQDBNXo2DgdbGYX3DiMUR9y
oMYlrNe4MxgZz35nxihx/RbjuA72KF14a36ynIzz5cS3yoKyxV0Bjp5rXntEpT7NbXScEa/wNDef
a8gZXvt49f79cuyRNBf09/htUDy+//BRCKXb6SbjwhfS4defdKeko1RuZsz8kwueWWjyjC28a022
S7IkZcJjzy5Z194giLrlxTIvnemMgw8DBg7waZohgt265BiMoC4KoL2JvuNabcGUki3GoJ5cHSHt
xrAnFnfyxUTM8Bnz/iSoDCd+1DzfhFkJPkiUIW5mt8bUNgmUIH4rkwFDkGZxg/NGQbUoZhYQ9YTF
y7IQWwOPqUQDoiwwtHlavUyzjbYTQwkrTEVaUhP4FZDZT0wx6wULOsKMAEJN7iEd+hLO1SKzXCQJ
dZcK67K0Y6b6aCmhKCAX4kBQdeEkA3NhvjoSHsTw8RBOdD2gE5kkCASTlYk2DNMsMQ6s8IPjIkv7
kfuZIJd2RSs+Em8qV56fQx2ZwpAfAEjYUi0UXeBUMdNdUM25d0nE6OV1RBtWb+1K0v3G7SupGs1d
nWL25RyicsJkdZ4NyXIPYRzuTQ+vZGv42Mrezg9raYuWjT/CnISecTHKXsIBcrRa0+MSFISFy4lR
eMJ5gxMhX9OEXe4crypnhjxGOw9HvFFZzWr8pee0VUc8TKvsxEwvFAa1zK5hYfOsZmb//ATmf7QU
73qmh/qXBOJJB5UaR3Od+qkfuuIv6lg7ciEWR8PLjMViP5GEjevzuPEsSxEaR3ihh2L45mWKmPBK
M/GFEKgq2xa8Vo55kaoYCB0Rg9bt14jQQuzvyBMwJmc9F0COcIfItog/65T8EyxxfQ0KtK4jLEei
mb40rRxaq4aABbPcdHIhBssLX36masPblnx8eoi/6FxTQdGsbfIkxu3L5f/CsbyJI9nYLWS3DN9o
B/RFwQXseZpTDGCXNdqNH5t9Mq4X0/2FogBLS5Aslkmu1+J48ArREB6fi/lXrF9XMqIA6IFTG08P
81RTK5l0/kjhDZDfGERTYDzObK+4pvh+w7Fa0R9bKoL2hrzWtFC3aGqk8dHSJ4gpN+gnBAPKgNvF
yDXGJrbGKSGalDpZ13PuC/zGE0dvZnYgvD+lS8xMVqtk6Na4dOWmQo9YRDlQmUXOyLRdCHvshmJW
MKXYBnRfLDtuJJSys6P+wrtYuIBLqeiMph4+AYAr0Zd5WbfmwCsbn15cKEFGieK+s9U630CwE8tw
5vp4EvkG+0JS4W2uujm+bQYFYowQWZgzOSFS1ciQsXnAy3laF7Ae8WFd5B6L/saM0CVWG6g+Rotl
e8KsBiir8rprK9aYHbr1YhWRDYJFtnzSeYmhE4CKsQwv5yn/olGZX/XYdmzpCSlsp22c9jQOWbI+
lvHu/OLMbBX5FGawPKafZKcIvT7Up5mVNA9yEXcLQcYsKpip28usVseYhL2HfFVffhwa6hi4FVBD
eIEYHJXNfZGqAHy5ZnQplv1zqMFM1THtQaxG2GtwL3YLl38asHAijYgn4/jr8pSasfBBlpHuos9x
bCrj3BVZkOXrkjy7zNIrwuzY4NG1M3SZifFyoAg/qVIJjODKCHNzYqw/b5Rh5tlsoumQG7yMcR7I
MRCeI2E37TqSHkyP5cws7effd0o3qLRxtB8IrebbdT2IejCjsAlVgJSXZnb+an6u7dOuV/MU2OQX
csG8U+IBxSmk2JUYNC/TsUW2NjPkflIrTnSchSDjI7KfHrvWFGfGckos2Toz3XnZHmZa3UJCXCbo
CweiIraMdZkhBkwSH2VaCPsY0wRMOUg2pNVuV5lUCWq5MnMD5zkb2judfgB3X9HoBXPH/dPW8SRB
+6/FBh0iWPcj6DsuJ3AD+XlthheWGI5sLgJnqtbyBS3sHBXHiym8ixgwkw22HHM6ChiGXvYk6CEL
QrPYWNRzJNw4zzchAqgcmBplBjKdhaLTzPtKwWCWQ6uFIoWtJZxnQ873itqIbBM6gqktnouZIgVp
YhRlwvwnZWYQD/PV59qN/DDRoizZczGlEusoZkMVh3GbsfiIThJUQGs2/qK3TZWrSLJH+bJkqgtn
pWD0963CuC148gmTwVUEMEP6kUSMnGd30WTmwSwhJAVxexyIS27BzDecCftZhCCawG61Y8UuJBQH
eZaEwxwef0CCnu9ksbaVTIIec6YQJ8pRPWsX9KIX5GmCAfTEXuHy5fnZ2gRqbOtNK8sY0G+a2RNn
XrawesXVlkpgOe5J8GUHOISl2hL3SHD5lDkrv2TOEBCRkmrStE2YOrAQZqrGsiEvheOy0OehphKP
orZYpsZoKKBPLb3oIp5Y/P8cCSNfZFSz6Gupcdu5qFoy3VRVE/FiEKcFCzufswFnCY6RqYIeTai8
2GeZJrQsmKk2g+G+IW+mQZg7+4FVc96Ap9I35m6kEHSCJfRpqL5kTS02IfryG6kP+Y2IrwQKm84k
riULblZnQEsQ02SZo4C7qmch23wezUNu6SR0CubdaS6eqrk8XOQRTMxPy29WDs0C0OqU9LIsz5m9
MrMyzbkgneGkeq5sCZc1iXPvAjg+qGpIIONJssmDTh0imPO86KFkCyf8eTUvxEgsQMW+HYkUW6FC
6jQCPKsa7bB1sJuszEMmr56pv6bzl52fRBJNhBMw7r0B1lFfNFMWxr5a5/t199Xzu8zIsTsSJreJ
bQliHi1AR+0/T72l6ESHWjx4wYLShOBAiHEqYjKdanq1ZO6MtYHWfBt6WMtB65gliIuPFvr6k8US
5QV3X9aQYPNbuQ81hZS5WbxnzkKh+SEt7xjZyFPVrm07nBLzsMAikt83sbLyGa4HpltG3QnW5pSM
mfV3bEZMOmWCW0jlmUMMtcSAAy6uAz/UtUY/QTK43PRPKuEgibWocCSzcpaHvLgbckLnpb4S8XLB
cF3PkWEY46As2NCEDHmx1uFQ1dGfH7d352iIY6uW8CMGHLfxcD+HAyfDHPLQz5KLNCkg/S8a8IX4
PnYUf+lmobP/jy6MCRktPEAQ4Lyh4Sh+BvolsdaUdj4FF1ESlPbrSKdgQYItcB3vXb2UhjTbZBA5
2eY/vvD52AUgnobW1glHYb6CT9UZAipJtlbx24N91o+FrR+APxvTv3DwVSenl0ij1rJ3cJ0qZajd
qQ3qJFvp4ajh4G5yplbqZXwS9DUybtvxDbzIti9uP77J8xBSTZURvSi0D9Cr5b/b/I+tYPQVnbar
531pjh8cloiUKhLArGwPRSJtmdkWgRUhjLMt+35ouqIodnkyEF7oqrAqpfsqD6XcXxGShw+bm7IM
tHSjz8HxZZAmCRPYMJEyokiNCucEN6BS1YJNiicG44H5bTFO2P3pY/772/C//R/57Qy71f/5H/z5
LS+glPtBc/bH//yap/znP8S/+a+fef8v/vMqfKvyGlHzhz+1+5Ffv6Q/6vMfevebufpyd+uX5uXd
HzaZCLb/0v6oxrsfRGA3p7vgc4if/O/+5b/9OP2Wr2Px44/f3oh7aMRv88M8+235q8P3P37TAEX/
/ddfv/yduP8/fgM0yH6E5z//46Vu/vhNUYzfNWHhjUcuIK6pAhBhMnL6G/132TJICFFBtcFYwcWy
vGqCP34zfpeJy2ChYCcF+quLAUedY3P2x2/8G2xbGe4ptmYaumUbv/28r3df37++zn/L2vQ2D7Om
5m7ez7mANbGC5bQF1yaLR/vbWz0VkhzoSp8emGPAlfMfpAqiku9lg2s642Ovc5A4EQPPQwFD6IAs
LdzjZXA9OtG3Xx7Zcmu/3sr7jW25E/JS4J8IpFQXcOwvCH9bB3HqeWF6KOL+4KG1TVxVD/80nEJx
P77SP35onqGq6SoNP4/6/aXKOtLkIG3TQyN7T4FOfvOgXg6eqe01ksC3hQdnJfb75JpZHUBQmI8b
E2UHyQlquFfa2tl8fEMoyN+BkqcPT2cP0q9RrrDNnkF2nKUGSJwj7ZsSh6NwLO8ib89+k93D9Oo2
cTAdsYyI4CsrDqZszMTxerJl+eiYfblT9DA9jkPZ54xi/DsnMF4wGF6l5aFLGJDW9bYOO3hU0cvY
qAo5GFS6372p1M01QRqxW4yXerNTbbXZt5jduaOZrkvJfGqn1NxMSOIwUbsIJWsdtA9tXVm0I9KA
FQumUCtsmXTMPUYp/EtRe+tW1+32VcWMjxie6xb3G+igkrpu/elSHuQ/y9L7M0+jr+1wDJxrX2Zf
i6LiQBbP/ZTF+F37IVy3ZLqGaHkwrcZ7zeG+jl3S3UPqbY56LpW3durw+0fFvA3KKrqCxAdBpYND
AiUU67mgGl+DaUqe8tDagIK4tjEGTO/y8VIq0ys8xa8y3wpdG4LQOKbPxGaq6w6qKeIoIqot88oM
nF0+OZskSNVr1TYJUU/aW88qHnot0DfGiP/eKrJkxPRjCDoDMwkMpCYaPkvrcoX9TbUxcG5YZa3j
Ha0qoyizHYmQEieeCJ8vzZVNBio5qNM3WFUEFaODz/Y9xp8rqe8hDaJCzVp5/JI3ylOu5saqreSL
Si+kK1rA7zkf9hqmWb7BxeG7hXQYV5M0crOyiFaoGEw3GpVhl2ZhvnNwBrwA0NDXpQfvEazRX6dM
eVcBkZ1oNEr1kOfdPs216qZOOpzcsnxHUNJb5BTXWsqLAatynJSLTNYPGsj9ZkzTbyRLPSLMeval
gnznaRxdUJD6IOMJtc/IPVkxgmzXcH6V40S/tMJohFOqzuT9iJbNNYZ0orEP5VVc2eVV3FCleW39
1Q+wiUsMKbj0ICjf5ZqvPjSYeb4i8JRunTTta9dqJoJnpd6GfFYFb7Wn1jfRAO0HgzS/AnWWtW+1
HzlHv4ySC/6HKWMHZREaLLHso0nyn5RS9+60rPaCVY9C7jWjDbnWIjm4ceTKWMO1NO7gAscxAm+J
h2bRSd7DFx6wA8AA13VaRbkiDNF4ddIxyDbFoGaHJCu6W1QIwwGRdbZrjKS4aJTaPjSWVLs96rW7
hnFOitbZKfcTFsYvWTROf2FH7ZHRkK3zUcve1FYxnzDCr16MNiG50vH7QzsF5l0/+D1p9fp0FcpV
cpvGUneFzHXywVWL/GgwC7+sCyvfjVNja6uiooK8tseq2RejPD4UZajdNm3QXRnRKN+zvb3FIJ6Y
I1pp/yNRtSvMZIL7iVDLclVambaelD2UpA3QjzNUuuRqBvLu0pC/t01bvGRy82IMxY0k2+HRLjaE
j3q7CEtxt8TuocGgUD8Y9TcwzGDCxXJT4HBK7OKA/Eb39pXSDk+4OVw0nWrdTtmTKX6enIp0Rfzs
SkqORRJhPlfUD5rSTxftaO8HOgzBxFYk41n3BfyKvZKF8MCKXZWSd23r3wQFbUfL+Z1HQjxFO25I
X203GGbDK7T3Y6+2JM7GuIA31VYdUr7Oi64ctiCgU9Zg1TIxDoug+CVM/VmTOf7XrfTVk4ujmu4M
B/J5elSEsOEVG+p2RcOzgomxVoat4uCPjEn0hW2lF1OsPJGPEUIdTUP/yZICoMju0PbdOve1I6zV
bWHoxz6w1lO+7Yunsjua44hhzrgyia/FqgFv59C6Ndq3ts8st4ub3VRKX0u2EkXZ9uo+tiZh5u22
XYv5o3QTRRcqZp5+ZK2rAOGG8SJEl3kb7H1CufeqWZh7sjtQ7YF/D026giWuHgLyz6mZy8Qti72v
tftJu6dGYiSEt133lxRLwWY0CzCDBtqI73YygeR2u+r1ZOWF3m2rVwx9c2cXBNU2sMhYnSAFm+zk
TcqdZKFJlk7BgCDYRE66SizUKVrhgmqtpEp3Q/mLH/QokguUTuKkmSbMVL9abGjEQ0WFfkxk3rnu
K8EIr5r9w8xRsoLbJzviZuFRBlhADleSN2L3VFqE0EsJDuHSbaDWyIcm+2qoJReL2giVHZVoWmcr
RAPYpPbaNdSsIxvIJ2NV45RJ8a959eksJ8YBqprO+I0AEzEO/aWQYdoadIZBTEg4tG6Hoeah8K/x
UkrWJVtHURmPGZ5oKyOXNthzFoGubkDCntWxDnYp+dSGva0709k4mLgfmn6XNOFIMGAWXwf5MLnA
GevCL9eKN+brXpbyO4Uki1uUbDW7ov7KTPemnDoG0ZHyDP9VWzdy7ruqsg+C7gFFd7mtzfoBzAuc
AYnqJmUWtkajxdcQen/Kut59YVDhMs61ma0RLjSo9jWAqrrpNS9/rBq9wCKry/5Ua+l6bKP8YtQC
TGdaCN9R9yR1+koOo4s4DA0s7sjAm9SRKC0/uMoH58oZdCZcaUtwErIE3xDeIfGF0kpbW+ntfQT3
zi0GTqbKpwhkoPHA2YXPdZ72mxxNzj1r5aj79HEECWwq1MrbUXx0aypddKn4qxrZtu+cOyQytVti
TCKABfaEzqW4m1atFPzZJNJlqCsurM91alCrDKNzXWkD/kfFg9ynz0Hbm66qla4vQ5R/w+tUcicp
9PYRWW6HNi8wfZDrYj/UBOnk6p5C9bkbG4ip6o84GvtVhQ5zZ49Yknr5uOohBrpYw+qu3rb7IuMo
jHrtweeIruT6VfICXjYGlkAT34BxbddHr9U35W6qmWOlLVaFqU89TCpPiijAf5ZJztt1mLe7OH8y
RQMYc7Exv6+qRnGzsLyufTtx4UeB68WNv5Fr71ZFs4bbDT+QmwxDWSAOfPeNjPDgEZCt3qhj9E3N
ZdVNPbMg7A2RvFNQ9E4awHzqxVRhVuI6uapeDGhDkIZlz0bRvRTMIB/yKn1Ff1xuUZ0ksMdrKLft
xnY6wVUf2FW0TViol0Qd7nrRt5bysMnKQ2SVb4S/rtp4/JIoiMMDijgriJj0BtpaCpoLKfUVcunD
Y6AgQIAJup7s/s6T1C+1jIlaJHwa0/xa9hryexvWQCKt5a4hsVdBItyEdxNE+XEI+zVetXv8cR5V
YOxBM3ET1VdSx4E1RE92Vh1r5R4py8EfvvuBepnAJi+GZJd0m6I11onEjpa9yvq0NrrqYHvVFXvC
pvBxIFUbF9PZg5Xf+/QSOaS2zCSTVMKMJpLdwXrW2mzd14zNS+8CJc6qbuuVmV7mGG4NKrKUgwQA
F5fOIwTuFhdQDIJvoYlombLTjR9WZWy1Ya1KV7YRuWa70/T4mtrgkmAG5KHXDhH3bbUbu572ZdrI
01rGXFIevvn1rm3Ya+P2si1vyJHb5hWbffnNsMcXPXgp2u8SPlJMe1YS8Y/R90YiaFO59ZWHqinX
2D+7sgoVv4aUPazQde5Nxgf+9wjxcxX8NUwWQPu2aL6H/UBrsJ5S6dio3dYuLob0Dk9+6PfKBt9v
QCLO6nGtm811mrL/KPC8K9xQY3zfOTdUzSTBgLfuWzKs0T5hRlpdNB5+G/HKqYe7AZfOgVIl7K+L
PKY94Ak3tlvhxALT71qC/I6HH6nzLn55rlPqF7guk6xaXEQU9JjTEq+GnKDOcYtl0zG/aOWbkU6b
Eb1ZW+9IV12Dsm/tNLhRu24VZfZm1OlszFVTtRuj8dZQBbEZHghI4VVMGSXqWKjWe0xkoPVmbow9
SareGdhWVf49Rdims21EgcUOs5n1oAXbsuy2xdihFvfdzHsm5nXTTpAfo03PCkx6b90O/X50alcJ
1XVcUZmr49FUXzq/2kah5LaOfNlN9oWf89LvSrl6NL1kZWf6FUHeN7LSbQYD3oF8OabVThqr40h6
bxvnjHSl/dRBtIw25A3c6Tmu6QZswtC86OxxbZpHExiU3eMqw4/W1G8ibJaVcEUU7docsy9ay6Zd
vfTZjZ+hofLfjNzexv1VONS4YjhrQw5pnryV5V03SbuD2oQdF/jsKuXhQUNVmV7B592BocRupSmi
NC2u46rYxCgDdmkcfskq+wsyl6+hh8HqCD1067f0EbLvm/wWYow0xDdx1131JCSuWnaGaaQIIlHm
Ma38v8q0ueqhhl2ESX8/6L5z9JRGc5nRpxdFZ22t7uvo2X9pandbKWvdMXfQLWwy+qpjLlMeNPZO
ziZWNrVCJyU/PNhmbsRNNqFarszI1h+Vukw2npHu/heGLuFkxZYgVVfV9VTY+VWils5ziSPpzo8i
0YulUnoI9STh0qW/TZvQOdQAqLcYSoTfSPW1j8iUo52SmM0nybPKGRAJhqNCFhU5IhaEUSh7Z+VH
UQ4SqZ2qf2CQJafr3iqHO3pDclwixeb/bIsLT/Qnk52Nh6KSu9tE8bIDnypk8xI9jSe6m1T0Od6p
5bFF95OdGqHo1BRJoj+CI2SsddEz5aJ7YlY7vuqnlqooY+lOsurgSSmG+juu6uGBs86SXd+ukou6
qiFspJH+rbaoVF3QfusKgmNzk+lm8BYDfF9oEjWDAfcDA1oE87cGsYyv/tSoD20jRXdFWoSX0slS
XGm/EtGW0WCm1RViXxlvP3rLSXSZ2AzWWwZECtq0QaHHHwoEjc04SV8Sp2/fmjjv7jPNedJTVYLL
wvZa6M8+wx43bfzbuFEuB+LfhfD9ZTIJZNSRvB6HfCCGpvNuJp82J402zDgBLmJjJ7f49wYV7W6o
oITDYphdtMnWDZzIIak4l7TuOWaMwuL0Myc6+J3fPgdj3eW4FyTWBsYPOrp0jJ2LmpbbwrsQH5iN
LckJLYda4+ql4nvnjk5JoGTKcrqvRUuXi+YOx8DxwRINX37q/YZTH1iJllAXzSGjqfzYnDpG2Cvd
VSDaSIx9p6tOtJaNaDKZ8PcHXTSek2hBFdGMkhGQvTGZRhlOo5qKlhVnyfgF3L7cfwyECSbgWels
AQECcJpkBavn6Wc4ZuUibiA5eLDVN77hPPc2sXtVAehv9tY6xTOSctZ8+Piy/4C+vbvs2SvD+FVT
0Holh77Mq1VmUFcpcU3sim1/+fhK/wBy/nol62yU0SojTruVkhyCoH+V/HDnoVV0cZL8jsvaJ59K
ec/wFDsBoyIEDOJZAnPKZx/rXztVAAn1mIgdh1fdPupiF2rEfgQ07mB21/vbSOxWuA6mBykUWxiz
ZEX4NzjPMobi04zA/v8xwidjBBNQ+/8+Rlj/yNKXKv51jiD+wTJHMH7HOsURlHt4tNBJmUjMcwSb
KYKtao7OwEA5myNYv4tRodAEEYgDxA+uvMwRDP13fp2KztO0+S8iwf4nc4T3bxCuWDZ9rsmVVN2C
Dn8SZPzS86Jvwm4ZTyDgtEqjAsOZ0GuKEvPt8jM+vFi1/9ojTpeCiy/ikWQFSZh9BpXHoeVNeltT
i2nU5FxO3YZjHV8OJFRdBrJPzVWlyUNUVPauAHc4/PKV/MOYQnv/Vs3XF1IE1QSytXnq79v7tg+w
+OQoWoU6Jlu3ihrYzA/s0N7C9wadkcK0g6ZUYpWw8hWztChxfeXeQjzzBjhDI4ZaCIwmAQh1o9go
EZYoFaE3XiylyhbYkyACS4kIKO5LvGQzMyjh/9k80kpK0mAVdTncANTQ2V8D7rcJLMTIUlxIasFX
1o/tryq95LS0xu6p6wz1Qa6lDOXSKDWbPkuCz7aZM77x8kQYWpDVJb4RUyyOX778EYM+SA4Y7/Uh
rBm3lXX1JesMEHZ0zWlKtLKpP8mQK14S4hA0rIWUELpQLg5jc9LK71Paq6obBZ6xlYLENwlM9Ys3
rBALi8q9SL2VkUU2wLDviz0sbbU33JENyi0jbr56xI0H6yBKklejhcuwlTq7GvZ2U+TPQ2trVP2m
N1KcY/njVnYAKjOYUpSsHbsC5cY392sdW7RnEp+iv1bGNrgm76ZUL2ArBcZN4LVRvJVTAlYOcmmQ
poDpMiUGUepmux5Mtak2ce+YI0psPajWQYpb4sqJs+ZFThiauXgOKvmhblUmCxNmNdK6rjX7m6eU
Nmp3K+gFelop0zaskN4C7DghyBkc6nsGgL5/q+HSqq680g5erMpSzb2aq8aw6yECdogIrFp1Cf6b
StwOSBkBMzVqXAwn+MWroAplxNwG4dIMQCAPuEBDgBCuljmtvhq7QS7XzYT/xiX4rWMda89jgEH0
enIXkrWCaGuQMmWttn7frnU7qSyov4QfvvGBTeM4eqDrK/QTfvgl9myrv/J8yfFI5rYLOCcR+Sfb
hFWRIi/LVM51TUOq7WGdBehV0G7fRBg0IFNPIwBPg7BSUFsUfzeqmU35WkOv5ax6A0KRYLXU3iuz
c8IOsPyw/BVf0ji5kYTsZz0h94cmHsOCcuUstfu1E1PCb6hl+q0Ue0O4lUebZO6Pd4N/2oxsRrdQ
E0xZkY2zoWUdQW4HEm1Wfm45OzNQ9DXgGs22onYTPMpmICpbyredTGeD473318fXf19PnF49B2kM
h7yDHAvt7vtXDyGOT7YrBWdBctemqXL9SJUYXqjQ2nY5gQ2XH19P+YeNXuSUoc0ErjJhgry/IGIg
JS8UHQA4Y9pI4iVQ8QB4QpKK/dKWA/az6qSvG0wS1mPZyYekLLRXQj/zcTswsXPTyKPQMCTtqEmR
b82FxTt6wq9D5DOuiHggKIQgiUA+cYSi+azAEsIaPGuSZlVKHnwHZzR2rRbpm16Ou8TFHQHvHwQF
exx1LSSWA77pWkNcT55Kza5uJfmTivbvpwVnNTpE1C+c2+i63z+vDC4cAiOB+aR6iQV61PsOZCMs
Zj75YsQ3/f5YhF1AipuOQBbg2TjbhBViQ3oZGuMqyPvuNkiiGtuHsdci6CO19UMa8jEE6TIYhsl0
XeQijSFHNR0XXgFK20cjqMPYP5fkLCnb1qxKeW1JAO2phLpv3eapUX9yz39fvIZiYtZhqRpPhiLk
/bNBDG/QRolb7qbiVdHyeucNXroNLQZRIdz53SfPSHz5/3pG6NpnYTHdKRQd3pmztxX3obwlsENe
0eXrj6UHFOCGldm3K2wuNdyZ8F3ZpUri30ROHD/2fQWFqC9rafvxjbxfFNQtVC6yptA+KEwITqXc
rwdmMBmFUihRudJtqUcdYauujJ7068dXOav/58sgA8chA/0yMWRna0/p+0KPCJ9iimWQDK4EmXOf
4mV5h7Xe+NbqhQcmVk0PaZHgkupnKoJ+OQOy1PGMi7eSYufKPh/KF7+dsvCTN/X9ziluDiYXZSO0
B5uO3jnbSAo7Umv8fcWwPPUOpWFLmyFRgh1qsAfyf6KNrXfK2ivjgNyprr7/+Nn809UVWyiEGQeD
lJwVkWGl1r7eMteypkbxIdLmvZvHoTThcOUzOsIs5Ar1QZ+ulUJuN5U19Z/QXd6/r/PnV1HzsvTZ
uI1zmAb5ckCRxxrosiibVg1ZTZB9o3K4JfQggcCehHtGQt3m4w9+tkGK6zKxMin8DXZJhKtnJ4ZW
4vVdFX2xQoSehxtPleWHxMdr0O00P76iVrOIV8mVGyM10Rwid+iHbWiEMQ4rRjIVWwTzwbD++K7e
7wSnm0IeJ3oX9Nq66pzt2qwRWUs0qV1N5Pu4FmKoQysP7aNOkhqG5JX99PH1znAG8RCIs1cs/A6o
4dHVvt95tGFSUU5ziqFiIlFXkozN/6HuvJYjV64s+kW4AW9egbL0rptkvyBINgkPJBIeXz8LfTUa
skix5r7NhBSKkCMKLnHynL3XzjSwJop029tCOO5aq2g5hpVnH7n+n1/95cgGu6TlyLpzsAQBIStx
QxldUGOeX0VWSMqkM+ZHVtaDz/SfC+qyRWKRQ0PmgMP/eIIEXZHqVcse4lBc7PBVheeGNLKgJqPz
rssduXzrnrtGI6ypoO0ZJ070w2sj9dycNJpPNFr2mKTKJwsU3pF3z1Q/FhF/fp2GFI4FwKY/CWXh
46/rQPU0k2fXQSOGq6g23GsY6A0AA+JbfMpvuXJAyfv63PYUcBeoj9ZeVqysVNm6cQaNxk5TDH/S
oVETsUVUfcOQfN6MObQXNH9rvxR6BR6mAahcMS1NgSzFmRY/0Oqm5Z43lM8CAOCWB3++omN8n5LE
cubwyQjXmeLGBrsYpu9xbjFhp+zt3qzYix8IFGRsUbZxwpzFEk0UkBuIF60cxfSikKgdr9vB1fdD
B+qAeQj65lWY6eFKQnFkSXMn8WjWg3qpCA1hXRHbfc1YiYOfZj0ZAoHpaSSlMd5LLnUF5pTfCE3f
q5Xwmj01s6h8EAH24LuZsG6xcdF37zBPaL40sXQG5TQRLgPfgNBwdgeG3JaJ1jYnOCvaTUE2YL6i
fHbf5shVZ38cWu8HJi4P7TUbN7IhmgwFrdXW8lUPY6cAolxYGKbwKp6UmOvWyC5olGNBaO9Gy6ge
MIA2rxCC6jkgUKi0VlYj09dYYwuw59k0XR8gYW/5kxyHZ8q2hJxzKqI71YyKcWPPyCx2vPgD81A1
zOhCuQBFfK3Spsuyy7XXzh3HZ1rD8QWb496442S8n31Dzt3GTBrzvFO0km1xpcdQr5KqYvA6IpUN
CqXzEj9sifMN9FFtM5j4VckcMWIN8wdwEC7pTXbtXuTCSB5g/RKhomuI54JWjTMBUrmTy+AbHdhs
OyXhJ9gNgSOWEyZu/EH7EuH/7Etkv/w99nG/J/x5P82Q9XQhoIX7sW60Je9vajV601O/KDIUj/uX
N+lPt5q6p7RvPROTmao+6tSlv9lGTDX8mGJ+szMnegC8T+84U0dt3E85YxE/hmN9J5Wsfqy6Qb3G
U+1dwzpX85U6GekJ6t9oGdxyzYkII66X3sE8XrREozbIX4zJ2XNezgu24dwjGJCkdV+vTOPEyuBW
bNmzsHuXldHJtY6Uqj+NzJ7toWI3rr5tRiWKQNdpYPALIKzhqm+zrGdcQzQo+q1x3KduLBBrTIrB
aXSkiZwYpAJkq6TP0PSUC3KVBT5mW4rNtn6yYdiREIuMbQjoCJAyN4Km1JCUj/UbMPP4ya0MgVBi
nDs3QGfn9muCWyrg5T0tKK5kJ0nNhSbqnkzSRpBSZ5my7yc9VnD05hMdeL7zz6GC73HRB9jihDMX
40U3WRHdzXii8OoMyBMrKUgLW7WhRmJiPxvs3ekAU0NvTYFoxKfyFkjVWttsVl2oTuU2aXhO/Exp
ImOT6wTy+nNb6Q9s2AfwVjiNL2ADtYAZcVUUiG96lbyENrXFOpxV5IZm6Rp3XseYwXeIIrmouEfu
in00MUA9L7fgDibtWU1KEmNQu2RkQESPyx8sIv0BkSTyJzyaomYvldo/h4aknZXddrSKctJLH0wj
B+PpKG6n7DOkHL8gzynk7XmV9jLarSC0B6INaojJYRyWKB73fArLUzlHcbGm/eLcVLYkTlJxS16l
vDW8R10x3LfW8xhfWuWMRhxkI9d1XF47w2vupmnW+d2MxMq1Nioe48gk4gvTOK7yCI2VcovEAcyx
+FkMpsz4rTd8Bq12tyhjz6G8Cwba0CvdtSVyJxhEX9NEEL15Qw70CJNaus28oiKtl3lLN9yKic+L
X/VaM63NCdKCr+sWAboRQrKzJNEswRPbxgJnTKWeGmo9X/Vjkt/ipwaKKXIDUQVKMFCnI47Pauel
KM4DgA2LFsQSys5oyz4OmtHWmDynxrihCxTtIBHz5JdNGv22NADzAQGCKjPnOEOtkUsNjdqEE973
WuJpGYz2CuqW1qbQasgQIQKzma8V2uqv6myk9/wF841c925YpdD+H91CLhAXaMfJKgmTBQJogCFf
Ta5ZIW6FE8E8VDVY8ZrSuhlMKzZO4eajsTV0o7x0ddGGhDUZtApV6dk3Y1hPP9Ny7Mk41N3xvs8B
z55MDQ/LzmzIWEYjC94V5Dgb/1Ujpjzfjdps048hwrbz2UfMb6yc2oUHrpgOUuMOEQKgOEpWTAxa
SbSPaqNtGx0KKonKtPBV3JDdZmiqTES+FcEUvuwGsxvO4thurhD0NDb6wspmIJ7mTRFIOcImFKUo
fpXz7Aw8cblnOQg3ZtxyvSZNUi4AsRrnWl16GvFZVWqtosR0lLWhz/0YTLHljqhqEW8TBtH1jOaE
BkZx0uLmhDfHNlb4kftrEhG6DTYv+2etT8rNXGlzu5/zIjvXUfPQVwWMRY/V6LoOYUC2zodKORu6
UCQ7M8zqNGjkDdhnhH11HxXBXMP69srmFVOGQFc6XElybX1qmhMRFVVyrLD7vHGxNRU+HBgNRuVs
UD+WTjkIlCKROXHIeoaSG6oeeVTDJEVF1rbMXgic7OxAx1TOHH/UCuQnS2Eg4gmVSqHoKE+miYAQ
v4uHjoA+B9EFQZei8VGem9CQPDUBnQcEIPHp1OTdkUr/i/0HEJnlp9PlhYdhHBTA9QjJPB9t9CS1
CrnUNdKtmArPW3VCa3+rTn1rJlZX+bGWyT1NJfUFoeR4l0CAXNSHEJ6PXVLV4Jq9bwtoqPRIj4Ga
5mIIYHPw8Zq2zFS1Msu6gMBq1zgBDrm8AUNlPGGHovPqiYSA61xXkp9Ap7DnCbglbqANSfqzUI0O
hqir9ddeWVFUDagtteVFxi5KTyZxLxvwMa+YFONi5eVtL0mrd+XEDk/vp+WQE+UuSN7fQ2unqPRj
UrkCqIoLq9MQ+XMtvVA7wbdZDwF6V2XXqdwvv9cUhCN9P4W3XQF3iMnLFN2FPO5PjRqCl22jznij
S6s+5nNkJn7m1UShZ2VI4LI6mBWSHYBWcWCGrodwBlSjupsHKBmnqMzsHznqxRgOsiEfMYiYt4aW
FVZQlOB16U2TX5q7kU5917ZOvTZpriunRoUVdmVFHfneNpZWEimm7I3Midr2RUIt4A/UE4gGDBMK
DAFt9hlDS+eXC7z6iajNNIeAKQtyCRpPVVa62Ua0fantyEQxnBRJKOJJ3AvwCzbAMwtMgmoVrvOo
q+87T2rRqrMcYSAZoScblI2X/4qULqIQtKp8rehWr21dp8nebOo0c5d3vblpKRpZimZDANbk2EhV
00yEQW4j5/NmJxE+baH8jE+Y2xDvIARqqCxmus82VpxTn8JPCSt0sv7gQcw90iX5vDFe8Fq2hZaD
LiKb44+Ppow0t0O81wejdKuNNhVoXlODbwH8EZZLaR853uedGb0Iuqc6g0T4OH9GPe9GOQVljjVI
l2VZL61Tr1WSe0IPio0GPi46cqzPS5nFEI1j0K3UFx/Ox3PrKsVL8rAirwnyxJozHel/zFTgwlFI
mmALo5OzuyKjXr2wy1Y/0oT7fGkhNjBJXbxZHp3iZVV4d6raBHA8pLmJlM2bLuY4FItsylzZXadu
bAyyRzrBnxs+0JZsh7UbipimHo7+BbnKA5noLS2VOnpwBQqzUuvGjUvB8sOT6UBlGObX3zc6vrrG
i0/MApvlWeYhNo2xEIldvU1KiZeIs9wblfu0UfuTOVHRPYZKt1fiLvyR9UJfl2z9//k5my6eX6LJ
dNtjif14jRWUrrQeYg5fpQot8NZee0SR73qTWCIn1mCkT5m6//6cjS9OmmcY9Qjvi4tX9uATk5no
VJ2ybwIjb/rf+FQtE2QCsZI4q0TZbloF0SyB5bIKt6U9tuSpevH0FLd6aNCXaUmonoUuy/XYztGm
1tAh4UbrunNPL+080IGdEP8xuEO7ybBLPKpGQ12si/xuhva4iuLUhF+PjS6rPOPcs/qKqKuWNHSS
kGUFvhi9D2rkEjeoPxVmvp5LvYxWLiNrYNj1FNqoi3O12SKHaRjDqcroD2oyhuuqJVn2yGv4RUcK
FZEKb9N2Vd7Dgy5xWvSxynZiwGFUhvd89zMryHPgyEeO80XPDVYgUgXavoB3F0fl+/dN4chtCroh
SFrNoM/qmosM0tbWXVVdh+bA0ksZL7HAyuHYOX5+120qCdd2GAG4tv2p64akC990zLRUj7WtZ43D
GgjnklDjTidKiov4+0fwi+OBq9MBT1JRqKSXfjxXtZdAOWTRLoCH+YLPeJ0weh/Dy5Y3Hmklsxjl
yOX9fBsXHiNXGDwG/6ovL8W75YwQA/5z0TKEtw1woa2LFIHn2amPHOfzy0XbxlkKJmR5Gi/3x+No
XdVg8GfVdhCBXfHOQ+4gWZL1Wypg5+lwWBTie/qS/doolPTq+yv7xQcK06vD+S1edPaFHw+vqkQC
qj3qi35E+d+B57zSOtTJhapWD98f6oubCI4Zpy21GbbdQ9qv6jZRzrLMmTrzdEt0A85I4L3V2vXY
81hx1vz85wd0mapycjoHPPzY58ivFVlpbQDnPQUKNhS7kO7BXU16AXSSIT1yPH35wh4UviiKQOAw
0F2mhgevZFVi2QP7wAi3YFMVkHxmsEnAarKqCaLdao3mzdts6KY78nDwsOW1Z/5UMDhkvuXUahrY
IGDFJrT67qIZCYxdwaqB8EXwR3eTtoqVrlQx0VefKk+oi8AWmfL31+yLx9Hyltk3KwXKusPHvsDt
T7YojaWIDvCJ7MbssigS+gC1pUrfsaLoBLKxsW7K1Nij6Z+tI+/D5886i5qJ+sVaBgoMFj4+kBGt
tK404V04i5tQuoWxHdVJvLVhZtM+wF1lq8gxvj/rL152VlIdUi5aGgzDB+uL8JwJH67X4vXkoZyZ
XJ0YELyOgBe+OgpKK4a0vOvLLOHg1CqnJY2Mo9iVM19LKqQAiYg4plj+YvsFGBPEA9xzluk/HM53
KxfvlUNTpRgC2he/aCXLUwGGaKWy19gnoq0DQ1OcK/q/NMyBAq3TJNYv+rJAEr6kN9ENzKV65K7+
2fMdvBru4sr32NGhazqksfez9OokG3H4RUp46Zql2LlE6/xsNTF1ga0O4NFFiBNApEn6yENQslMh
Iej7+/zVbpk5DuM6vs3oaZyDG122kREnfcHWtKtNxxeMU380WaHf1gg0HeZVjfLoZAkpT2o1jq+u
7L3pivxW7YXaGdtQBc05OvLKffHEY2xjdM0AEYTmJ7xk37gFiVxIQJTwqTSjaU/KqXGi9uO89hJ2
hgOahyMXYjnPw9thGYyK6N8xOjMPinU3V0jUAy2NaXFGNh1G+UozM3x841yjxR5b7A29ehb3ffPy
/S344mw98Ph88Cjd+QUH37toZE0mF7dnf52pVzHT1Uu06QVyOzvaTZZsn/MyrZ6+P6j++agEfUM5
tpBy8J07fPWqpIiWHhmvnl1JN1CA0rUX1DV4Hhu+r2RTZG03B3HtMbAJqQ27dao2s3ZW62V775Dc
2DOyMOMymEhcwYMfYfBAv9XlI0hJgg5oZwrtAtkZfI3MNV/j1mL5MjQ4uj559dYGOkChYMQpbRKx
hkQf+fY103kxh82R7+znTzoCBz7qKkIYXvXD9ouS566oXHqHSteDUTSzfE1h1fhemFT776/rp0P9
2W461Gaeg+J1IW68L5IyctlTsLNY8PX2DjvtuA3lYNEdi4/RdT89sHzFaSUtk2vGJp8YrIlbTIU2
0Oaio5+sBq0O9yW9HnI0NEHoiBauakM0NwZJrpvvz/Gz7IOH1SVFgrmvAUTkz3//bj2lP2BYIans
gWfn6m2pxblvTPTDpWtXu3ma7au8RAGozIzyGKQYF03aVNcgjk3CSKKFzlY3F021LB/f/7JP3xOb
X0bvnHd4ER7bB98T1SuMilOfsR/b4XnsdvapFWXGyfdHAZ5yuFhQ4SOHXvTIDv1/c3m53l0AKyOm
pa7w741khrubRPOwXwPIz/W1w3j2oXXy6kEdrUWVZRHoAV40HRiVGlUEy5yW3+QPjCnzAIq8jaOr
jeUvb8zc5yqtRm0dl0Ppnuvs1sv1kKnqraLU/WXhNm29sRIVWh8VUj2vAEBXOMfYH1SBBk4j3ptD
rXc+PVz8eQoyZiZOdJ7i9dgUtdxofeeeeykgCNqydLnJKIlpKE7mkiXVDMQfBNlM8ouTZN1jo5FG
uNCCUDOZTtFJn5ni/NoBTLWDKs5j9ZQMabM6iUj8LEDLdk3PNldViWLL7B4ykpen+H88JWRkx1qv
rMRgdM2uYyzq3BSAA8IV0TVt9GbUg/XDq8f+twX/qdzFRZF6PuuXQGcoJWgN1h9hbNi4MjCTaJLL
VdH37TOpkfovJkmNh60qKigtSUdrA7CT9VVbEEnlc6NCxM4Qdl8tPN9L47lOGBjYtfmS1CZZblNb
d49ZFZpvDJz103nUUYvCqBHe2q68sgyKKS/PGQBp6cmcZmXh22ivUPDAKL1l8GfFlKCeS0t8yuUS
1pbaixV3wtWjlg27IyexbWU1DobD0U0hb0sgEktIHsJjrJ4tMtahhZ9bilL9UWHUhv4wLmKDmYfB
9ZnqTCW23rzGwdcM4jIyx+HFJZtcXZeenH61c5jofl2L4ofS1ba1jrPWVYIYz0ntZ2zpCpzWBCQh
ghvwWQwofOOdM2tkBmKdK3cqAiS5o3ng5mRbCk1dPFeY8R2FgnuFNBxBQp1NIw4it9XfzKSVTQCG
jI02H+Qaext6BlLHVU36ZQnyjIhcvTpHlFd4vk1xo1Hxwz4N4qJcxgVFpRB51wqyHBCwDSCd064z
cdqD//C1MHKMbZwP47Ng2mucxXrobVTcw+a6m2SdnuHP7x0/TUz5IFnlrkDNuBUJ1HUHJsYo79O4
1u86pvPVusnHkLyUBX7oD6Rd3XhgVO5Sb/TsYKAH+6wyTnxu5n7AJYrO+IEIcZcc65rED583DD2n
kgyT5xNgYQGFZuRIhlsTKiup0fZFaaroP+Dpi7WUc/3CBqDbk0tpFH5TAEpbxXHnvdBRBcvS9HW7
KYmMY/JvmVyYvmmRicuBFNxNzDSYWzwpRAWVtBPRpLvIof0y45X046L2fluVXT/kM+1ujMuGiZJF
18SpNrXe6zT0EWuBHfe80GAMM4Kq3BowQFLGjJdNWygrA0UULjHX6tUN5BIrwayTZBeU/7iapYLj
OqA3HOlHiqrP6/Ey7NARqNqIcQAXfFwnCbcr8mSg2WtGNVmQPNtboYj52Pfo86fQYdFH3kkdw276
cDluQ2RUTC0ZEncDY1PJ4/Ir12bs96HinvAsNVd67vanwhTTNo+r+hGtAc9MBfYyVxdR2KzXu3FC
MKMjv9kySX4UlaL8qLgNx/KGvvp6gmuH+e+5TIQ+bcIb+m7QVZkfEMbulJtIL50fpe0ysEgZs50y
+Etn37HH8YaFJ7ypGS/vyxoT64KQ74iTRFfCiEKT94xB0u7IJ/SLAoZNLtQwfp1GAtFBAUMNmpeY
QoZAL1LjuWU0H1SYLh+rKj5Sgn7eAdEto+BFt+yyA2To+PHpQEVR5UrYDEHMuHelh4j2qTrd9JWu
iH3ZjV69rbrJJbegiM5jUlBOeya8RzaHnz/lDu0zOhNLKQOr7OARtaC48NFk3Fng0NwOU6j7bj0+
GlZrXvRMDI9sbb48HOMPhhEaT+zhOY89XUjXoRfaQ/eETlUANTDnbI8ZAWsTeIwj78an7gXXmFkL
phzKNXw/ByOQjK8MUGPaV7pCkJ+bFUJiHi6n81KNI4BdobMbwtm9aZhEraUb8u37vlj6tM9YfgD9
LZSoRDPQTfh4kys3moZ5xExFqh9k1a5wTmAIOE9Wmr72aTE8jLFp3X9/zM/PMMekLKNfA7eQDdPH
Y6rKQtVqqhF+TJYyQUvEfkQWghQ1co6scH/CUT7sG9kTkZrjorZkA6c7y295VwqGcMlik6FrwFAr
SYIE8coILMG0H4fBc7pTJ+6bR/oOebQ1oVYna1tNkrMZAJzr82abNyKOuvtESfXbVolQBeE4mbtt
bwnth61oYe2PiXWB/Sm8Vpm0F+SgFPiXjErSEFBmoZK6aJjAuNEYbokDbX+UwoufAExFqLPYJ58O
femdz0nvxhvd7C0EVWBZr1x4K8Dmx6Z0VkKr5+1oeXmySmF6u2uYZ+XTBGYmgYdkiGerocBl2DoA
aZogTK2wSGM3SZRC1QMIMbG1dYyof6P3PEy+jjmfIdvgyei8R8FTX/dF7BYBXSoCOm27T/iiYiY8
1jb44t3CrA7dz9EgDWLq/ngrGD20tmUQ94nc9bEobMBiBWen9ANSLBQe5ZFH+4vjsWbQ2GSjxxDq
z5To3a13DS+Z0SZRwHhaixXNDBWEWY4oAoWVbcWDrR5bMr94sg1sMfSw+Os4ZA5WK3xbFmT+eUR1
O88XIx80PxJGdYFSpnmq2jjbxFWjrQDnEzntGRKVMWJzJ7MfhKdOO3Rr7rpPIfakSpHKI2vblz+O
D73G7pfr4h40MpSapIbSZFdUa2Nyb8QM/dO2x5QPEGk+ss/+YllBdcu7jcyD2eqh86DtiiFWDIdj
eSlQrLquz0Q3QytU45p/W8XbEH31kRPUv7rj7LQNZn7UGVifPz5hXUWajWJxhn3sYYmqJ9sOT5fQ
InMjTL23KdBDgCXOkOv3ca1gn/RCofpaixByFSdJP53xRvKZm1IaWpA8iuxFkOqWMwhM63skWu2t
RQtuDuSSdr6Zi9q95G+azpq+XLfuoRTUW0EiwhvSYGaEsP5b98iS9rklyMZe1wHwOhSH4CIP3qOe
F3cM6fAFrt3JnwkdqQ0NXNhjQivxzIeywI9nKJCQUa7FuYFQIFNaE2uN3ZzJ2pO775fzL6pIfo9L
Rhl7blU9tKBJTYQe4ml0m6XIEqpY5jM+o6PoyL7+DwD041q+OLqofZj64HU+HOJJ/KceNO4hUKMp
2XWaCj+HaJnoeiIpQ/PtEhEn0680fprpAC2JuGSMICcvoqd0RMDg5+S/7BO55AOY5IDfqNQWzgko
F3gPxNZoddA503hN52i8h66rLuhPqHtQH2IlQXAVhxDbGTKeEm46ww4q7eo3O1/tNdNHh824apU3
WHjTM2fy4qssR0rsk/zRhBsXXrtGARnW9xqEPUSHDjq2ABmR/UYETT5vpriOeDXIqTg2GPzTP/9w
3VD1MYrkG88ky8Qp/vG1iFrHTcNEWAFqZq1a2aDxHsjONQYkMXOP8tDR7mnO6TeuYnmI/rJeFiC9
0uIuDR37JoOJHV1TejTmJmTK1p0p4Vg8lRNOaJAQDo0KIvzqbu00tVfdOk4KiI0vaiL/9h7+I2jA
+f8KLHwpXsvbVr6+tudP4v8BXVhf/Bv/mQtwm5TRk6jk63sywJ//z7/QAKr5FxZQCqplVoCLhqX9
X4hh1fiL5jGzSyogeFbLfuFfiGHtL+ybKF8AxfBJBjTNe/0vNID2l7b8Zx6fMItMTyrTf4IGMA+W
ZVZjNiw2GXo4E/l7n4rqJDGnSSrllqD07CWGJlbI3uTdQpWd0nr/qdsTMTyOg1cxxb/r+mPYa3SL
Mtn7VtO0jS+ckM5O6E7R3hpkvG4ybxYBelNILPkEp66ve4TGodNdjkjXIaJFKrNHwrYUEmqUCP6o
rpSXMsftIUSYln7eefk1Tlnlh64V+W1iOEjk6Lq42Ie9+RJdGUWjyDX0HmE4bzU+C6qf2ol9n3em
i04SdAuS7M5Daj44gEJb7FKjrxloWvKsnvd9X6tHzLd/YivfvclcSYNRJxx0tAWLr+/gTc57ApJd
OwfPOls7O1SrUymtZO82BYEGpR36PV3njbQcL+gWlU8+pOdhOj4it4PqFg1PRL1HO8PyygtpGqd2
2OZn8Zy/VpBW1o1nXGOgsZ6jCo2i2Yv5fO6NlJFu0k1g1WRPSz4j6yc05yNL+7KV/HRe1AouUXMq
H5GDrSaz3aoZ1aHaloPy7HWNrzi5cQ7Irwy0WLlLF/Qh2turdy/R1d9//71X+PNzydVcnnPEWHSk
D6ffVgwyIDXHaqsYvbtIZo1NkmE/8RZ+A81Zbfv98Q6Koj93j4aLxQvlLp6zpUB7V5DKgkw/nGYA
Wk19ulL6SD3TrRqQI+yqVRrO8py5zXjk0i5/9PDSvj/ochHeHbSi527L0QUD3Maqjz3KDZos1GAW
pc7m+/M77Lv/fYKMZpbaRIPZdlB/UToJAE+e4DZO88aivpW6cdIY0QmcM201RVG0mkwv2uD7ucja
lp5j2acvjmgyLCUKXoyiqM4BGYAhq9Hyf//zvrrdJBgsWPVFi2Yvt+fdlZBRlHcEH1fbzr23ZZOc
tnKe97qXDjspqyNV2kFR9OdSLF9btjqOiSPy4F6jlh9TkfKmsmeP9zyB0WbI82NanK+eKBo0GKeW
uShuuoNTmsLGpLFfbVEBm3uZwqOa7aWJBjM8sEZHsKKl4/r76/jlqeHXXko+dDh/UObvriPKyCpr
cZdsB+LSSQhJoEOSRnPkYfojdvn44FJMMj9DXME/EBp9PDeCiTP6gVA0Y2cfdTeu3IdSXaWJt64q
7TQH7TAUN0O5U5T7rgYtKMhwE+nKU95UZaNJb0NSfNCGPybmDmVlbGaqeO03fWaInKaf5nAbUelN
BKwPYiWdbWjYO2kgJm5Oa/W32ZnriQFF1DwV4bwflBM3d+jW/mrrdeztw/xcLLS9AhgtkMYqvDZw
ZbRsIMj/8OGR0K+ymNYI5OAE3LfD2iKCJYLcZcrkmALlUMbDw8a3kSYFZThiDTzuHy+V9Nj/zwlb
DziByob+A1RrXoTrMrXTdSqcKaiRVWwqg8U/NihES3Lddq2rQke3CrlXhzy5SHp4o6ECPrlOncgH
rvZUJ7FLJ3vKGB+7zbGH98ufjTIVlA4KYMqCg6fXJuVuSjQJudIN6JaYuC74Lr84P4y34oxIH7G2
g/EengeDLsjD9ta+ubYv/jzM/6im/LZa/BBy8R+rz+V4/87C+L+RWLHUc/+5pNzIp/Ll9X09ufzv
/y4nvb9Qzy7jU5gV2AO8pWj8u5xUYFBxsxieY5xHrwPs59/1pKX9hZ1+aezBoSBWlaLxv+tJUyMB
A80g1ekf4weD338QWfFxHUcnYNLUUemzgDXj332a4ddWKEOGcTBX6zHDqUSol4nF7aSURXOGjUM9
Jj75dET6wUwEKLowAHNpDr4caqEI2KHMT/NSloERW0Cs52HQ1AASoBQbS0/m63d344va5GAMwXmh
u2KIvxA9ln86B6VeVWOrDNVsQRXNJMWmS/6X34wM9328604wMlddEx0e4mYmZuiBUa9iQm1jTmrI
/HkQOpaQyDDGe6/FX3tkdf744Vl+nadhSGB2RCK1g9rg44pjVB21I4o7EP6kyZGY2tjTKpwb+9LS
KuZpcz64KwKkpqP2oeW8/+ezwJHpr2Ee4sPAk4bcdfk6vfv6JJ3tYJxXGAwTkVkFFeqtbZQbs/RF
FXfqPsH71fgJjIPLjhaMdlonnVcHOSEU5NxGkMkZIHZJfmNpxFIeKTGWbdvhr8NOgPaCDzLtdIN3
4P2vM0cTTLVdsXaFoGV8hTjzK2k2aGeIS0t8WReJs1MknsqVZcvJ3hLEWL1VrsmzlOFF+NURA3Jd
QEpVzgmji5TVZCueOPozvYPBA3JvJN/LtgwJLyLCw1KtcBPbGy0uRmqF1j6ha7TmbNLTLMvVnaPK
31WezmsNUtnPOBrM5xqPOpuC3GkvpVvmZ1MaWY82DfLEJxasuVZGB6r8lGcUca6s7T3mOOvBSJSa
HgHNqmnV9Jb21ElvaoN06NFWZFMWb+vIy+PV6CrtfMUoFwyy6SXa80xamLkTethh0BQI07OrOUUj
7+OgNoxrSPKzvjZkayRo6itQIr6eYL7BSx+BAN/kmjanVzFZFOM2ckpyZMMow7rbsriRB9i3ttPe
glUmWUbQ6X92lA4PtUxqpdl3udJu+gk3+7btRZoFYas4lg95D5syBIIqUHD6Yk3rRKNfTn0ZTnss
4s6iwCND1s8l6KPAdnpFAikexqfIie0lXQDa9moBRCVnxBbMJJhiIl2z4PAXZxIa8HKpPQ3jkHTO
a9lM0SonurMgZaRJzk06WvK8TJoKZauKrMVXxhxbn5Itc9WoIsjVV6XJpWyrOay3yMIwFlezDiyY
NIZ03E6Kqj5HthUmZIsQ5Qh6AlUhnkXZAcOP6hMRRhp2qLmM8zum382p2wwGpqYsTqfLTl3aiFpV
5z81x8So7EWe+zufcGr6ljQIQNG6ERE2Y6pndQJH7jvoA3C6YuO+ss2WdXoOVeuUfuiSuaDguPPR
V7OkofxSX1wZw5tBZReeu5FrbuxJTMzvo94w14pVYkqtvDmYwWlBOZ6ibm8S4sEzqKPgAbGFbCJM
u/h6xgLwO6kGYO1TYpMtvGDDmkLTrqmhW3kSEuyHrzu1vPGuM3ug+NKoYm/D+IPgOK+sr6wIlhXT
j7a8V1hZ+h0dQ/tWMIYc9xZYOXQHbKOv3Yx4MR9qaoYTVdL1X2OzqYDYAHxWoMaeGLn7VAABRvyL
gftpbk1FfxF2KDcNUaa/p9SyAAXaGUsVsaVoiizw/WsyrjuwzfbpINr5t5azBaq7ttkaid5DXdbT
c1Wm6p1DjtkcMIDAwtzPY7trB2lctNCJ95HdNfeW7IyV0aKMzROtwC5NZRU3LZ65tuf8p1GfuPHI
QqMmrnEEKlW/8bJ4iY/BaZkGpmgXtnIbQp9wU9bxodFeIEZgzWhJtb/XSkB92OPLwQiqPpU7aVno
yUK+Exu22q92G6V3Smp6b7VS4/Np+f97xCnmxIoJrKGYPp3khIg8JZgy18EKb4i1NTfiNjWVCTQ8
QIz7rIJbl+BEi9aIpkAJatxunaSiLFLXauQR3NeQb8h3eJpPUENbt+acWs/JONHmYRsd2HUd+lFX
Ovs6aaszwlFtxcfdVp0KS2dVIYPHQCOJE6jd2GlpyQ2NHbFBXaK8VkQHn9cOetZOEzSVyyqMTwZz
AgviVl32VjVzAsnAwEU0xQrCjmxQsqtRRq63HZ3Kgl8o5xuVzJtAgx5Nv7hhp5Q2Snw+taApkHco
GZakXIP92o42bjtVrsWQNF5Qqny5VHW+zDzF4avWtsMD7kce1tCOjHO9iTHUd3V05ZZask2zTEUP
FbYN04dWv84iUnS5MsbOaVwzMHGF/Pwv5s5jSW5lW88vJCiAhJ9oUAbl2luSEwQtvEciATy9PvDe
kFjVvN2iNNFkR5zDvZmVBpnL/Kbxa3jIyZTA448rHD/9VgwGtWZRBbJJ8VyIIxetcGUlx4lcaqc3
ud1fVVGO30+pTzsgkwJIC8bF9BNK+cjLn3/znMS8RqlvCIpiDMP73pipB5toKg5oDIrmAWYsvQZt
lvJ+Mp1YxxQiBPA3+F52Gvoy3g6Qu++0ckxXNp6PM3YF9PmjGPlBTvH8xYw6S5K6WQ71And5faLK
8u4zlMi0e5IcWR8S5c/+ngdZC6m3zSNq192I1jonlm8b8+zOFSjIK0dtB6FDr3dQhhBZKjdaZ3fH
MbfvBg+9Y9N7wnkYm8BhmgL02HciE7vGNb4X+fxQ6/7PzqgfjArIWSawbI9u21kF1pzcJTRWDnaL
4J9ltgY92M5DWlGS89mx8ZjXznVv6MnivgVSOVfI4mMhbmcolCwOOysL1u3W4Gt+DlHrCBphOwH9
4XQ/TLQJAYKYB146eqRRkv4MobNvLfKyHWfQ3WIm3n8baEOdBoZweX0qB4gA60iZrXmp8K4GXqhr
+3iiwR/ooD/x9EDPIDm29iSndZv79QkjYvpdrZ7Xa1RUMBKwMoRJSBaNsdSTayQ6UCUwtFgP3ES1
OTYbIgujrxoED0TTQk97rBNkQbif4+iQpI5JqGUWub0HgKp71womi7f17bh7qnQuVZHWtD5VVmzV
3MjwoWzMeWNFZoh3aRzBBvRBmB2Lkoyvg5d3NWDvHbg9UvM7Qg21pvVlg1KmK3OTKWhbK8+Xqr0y
p3rcJoNOTRgAajps/AZ1iy3lhWGPj7N90zgN4Ts8EaoEVYVjJ8IC7oQSHvhLnNZYc65B2zSw4C3s
z410Y38rijiG3q8DVErzCFsDaiLOM99sc4WBEh4fpea56HEMpbNJgZHdzVxAaMBqU7kdoA798KLe
XNbI3U4tdaKNWU+2tcKLNX1yie39Va+wc1pP+EOLnac0697FYmSdoz33qzYi7bmRdSK3WZ6UB+xh
o2iLY3u7zly3W/tRJp5Hx/Q+xUg9ymMDwaZcQ120qkOfmCEvxzCpHcbiaDyUQ7kZh8jHjadpbyv4
PfGe1yS/9TR//AwGs34A/NAep0L3AAMU5bVpG6+Dl3ZHN7PEdQU84kVMqkA0QPTGF5s0EOM5x99j
SmL8SjvTRbKt7WBvh/I7K2t/7gGSn9g4TgzTC7FZaYWGZG5ut69OUxkZ2IbZ3E6azOEyt99GUaGU
SS63Rhur3ncigyGPpDsiSqgqWhg4aabayyg3vtQZ3XyvRSLdaCpKXN7A78yUWZYBzE/wchlq8HOF
bdVkjuPRKbphJxs8n1RdQa9XdfKaukR+c+14R72IGmPt1iM7Kek9BBZQe4IrI1NXg4NRU5QOR1xd
HQrC4LpCXbnfJh3hBCDrzlaGEkXTFOyIN082XmyduqkM86SmvHqQuY2xxhSZw0GNY7RtMKC6U3Zv
PGE7W56K3mhuJree7qa6sHpSptLHVqEqt2hskF/q40EDpfiF1BQBEl+N9z6vxo46ihZu3cKabxcb
1JVep6g32SYZETlj86MUVniFHoBBa0Drnim4G/t0sppjQQH4Wqgqumv07BSl3a0LgPkKNgvKISQA
x8jVDiX+Np8cxNe/2qGsnmmdYj+UO/d6luwI4uiNAGDYWZoOWMkd8qtWIgpZ60WHXIMjAqMx5PWs
Fe7GnkXKg4b2apUXNh7Tfg9BQSNhbIr6yVTk6JVn5jukKFCM8eIY+abMAOBVXyH9ZWz9qJc3Ps1F
GrpFfBIuflx943k0WMbu1syy8KAcCWVfquk0dXWP0YPSngi5jE1rlxpYtHgG6sp2s+8AZjZNjNcW
/G7xMkVNvvPMej6pslSbUtrfYlTSiENks1VU/7d4Ugy7LDR/NhbWVgHKTkjihFZ4arQ5XcUxgOYS
QY1bjBaqJ/RFyuui1J2RFwrDwTE2iaYnOLuzzFTguXF/mmqXWpY2Tbh2afam1uR0KsDtPcVz9stX
XvejUD7M4WGEPxmLyAOWjMZzIlW4Q70MFxqdzg3AldLfOGV1VcTFDwzuw4DYuzxZzoxmgqC62JuN
+SUzMU6KFgAvkXh34460lCv625wpJ1lTAMQjryTyCHE0Wg1OyhYn2a6zsvleAiF+cq043Y/NUAb4
suPPUJeNfy3Tbl6VEsNH5Bw4B2ZL5ZR797tPZPjTbXPUbkFhBzoKWIcCEO41cNBsN3WW9+xbi8RT
3+fqhCcLHgZD/uLN6KBmlB9xc0FeC7fm9tWoeuwSwvTYV743rJTpkFoZGKBAPNQLEhcVXWntYC9R
sb5NmnG+CmsHM7Q+emRPxlVsJiZI5bALpK9evNCG/jKN+WGc9LvOwnLF1HikDXiPQV64u3jC8cJM
+qJeNzVHZHCqaaMLg+sFgHBQou+xzjLSGIO35SlJEnNP75x+G/EFCV1pfs8dvQgKqR7MvrbRfx78
+FVPtLs8SuZAE/iVAf87stvG1uNpOUCP2vk1rnRt099MILZO3AWkbkorHonX5n1m9fk6FoK3dEyu
hLTxqykLC3gWzDu59Zt82qEnnNOk5HmP+Lz3lL7CgOD4c+GqeEdz2HzFec2/bqaByKqKkdBASxrU
C3Ie9E2/db73KIbaWNMHbdd1bSDaY+RV4Ihpr/EBrUplmVfQHdIfZZ6rV1V4LMEYIfDlKdw6prm8
y9O8KNb0Pd3HcKoRWeqhIKww3yCoseNwb8/zp8SO56CzTBT9EHSZVjxgxbYZ6nw9w9SWBw8RGBQ8
pOwrNJgGtrCZ4wrkCFmT1ZAiUPQl+NDz8lvYV6/5OHo/GsBxJ/7D4tbF98I5hI20r62opnActy3W
HbKyjg7s+hstt6evmWa0d2oxIUHfZGr2um1/tWp9oVV5bX09oL3xNbf0+s5J9RQgCOaCrSjNOwux
XhCRpBfKwKGOhNI+hl5W7uoS9xTQKTX8Ly02FhU4edQop1/3STvew7tob5rE538WqCNLqZmPfTFq
lDYs9aW1BuNbofpio2s9hk023ojuKuuyaY9YeGauUD3xD7bjdvyDTKCDeLFtCOuea3fWfywyZltf
etMPkxO+U7Csg9atQL50sZGfIFIgpqbJeodPIiGIT8OUW8Gy8FpCAdWPedXGpFm1XWE+o8ir5Das
bILOufdfUZHH8cfFuufnoHXIWcuwae47PBhfzJmRNmk9yPvQ1abj2LoUQrOs/R42o7/PUIT/hIYK
RJPS/qEleXm0cDFaazRenwjbH/PBTq6alIx25ZjzvUIf4zV2CGXjepR7Xdfjb5nlZT/ruuZ+Ew5h
Vtvjhq13x6GY/au+LYmR+qx+8obGu9cxU92mHBq0unQoxSnkgbGG7VbKXuyQwNEehCrvxwnBLMuW
9xKRvO95N0Zrs6gUmq7qs6H7sD9iQ++RDhu1+htY1UHfcSO16yqDnLMhS7J/s1qwO5Fa/Wls7WZD
Q0o7RU6KaB4LXq+kHl0XRuduHIy4ge6kqXM0S4gkcCgKCjlEsQBmvJzzDpcgWoOP8PY9zrHhQ51P
WbYfTL/Xgrkd0aIUk/PTVc68bQx69rQPHwszHKvvcT9a8BwGYZfGfVS4w0RVpytvhyy3w62yG2Ug
DaMbR0O2iwmenIW3bRcoKIT8bIxfGqpPWOw5IFEN9OrRNM2V/AIsVmbBABpsh4ulxil0Z3FC5ty6
H7KW8pI3IWJPo9rSfAGGEdI6OnVTmiV7s3WjOKCCR3QM98bxTnYzhADS8Y329n4Z+v2hnCm4XNUi
opRWaeEgVkZjC9yLDUPbpL1HlmUoILe8fBBpsHqRWICWZfa16VWycBtRX4Gk4/r2J9wWOniKiHc7
v6jAZQCk8TXA+5cF77k8Vyg5yzAwC0LuVea0tXGLdj28jEIOXRqkRC0/BsMsngQJAb3UXD7QRx0x
5bVU/tIXbf5C9oT9ZagX1pe5zfBXS0rPnm90bBaSXWLXMV0yZd1IvjLS81RAKWrGRZRoImu9jqpp
7A4I52BT1eBZdtcClS+PrpCY0VWlSDbIahVXZV5rE8SReAk38Xovd6UXJ4SaQ3Qf2yHGelwJWPl1
IOnrdVnW+S9fUnPdLIQC+xlt8T7fVQlqLpxckaOXI2oqhzTj6UgCigOX0WsWWFNDH7HXy9zWoQxP
YTLbm41DB6EVYMzXiKuxrx2KZfpq7hAbHmYEXjdO5FjDQ5yIXtyOHXCSFZIhkEczSnlPYc3xhJ2m
I7ZfK4ho2wzRZFrNUWwNqNu1lPEgkhJMoCs2Q7EyHD3A5ZTqCPib8dpJO3fGCsOVrzQ81H5Am9F+
cJD/AZFn4zYLXdFZBBX4rB7t0vSuicrj6yiiAbE25VjEmyqh9bTuOBD6OiH6dBFxz1S2dqUFG8Pw
IMrhoZZSRR/8ooQRb2Sz3ORjnyA5SAS28atEufezmcDpwAw4cQ7mkOCVgIcvCrR2pLEyJayqwplx
fXXSHhos7hMOFSeU857S2HKJkmdg3CtnmHhABgu/9MNcqrCH6IdxaTxW9Y/Yag0cbEm4P8PXi+86
0yx/QDeUL45QPjXwuru1Ot3o0N1082Rlz2O4SstiVDtphra1t53Q6A5x7ozeAeMr6rQxYhtqkRTt
rvAggzRDWHWHEcuEJfRQ5i8m8fvrhLDBjY8FQbGum9o3eVAr+9nWJz1ftz44KWwDY/fr3Cj64lTK
eaXHEi6VV7tD8Zr0aHMS83Ru8mvwB0r2RuzKbN8pi5Cf+nNZBJRhOv8q4r1FPqVFURHO+YQcIvfd
12Hw7X5laqHHiUcPdCtHl9NnZkId23FOPom5ap+Qie1vjDaLdtQZODI0hF1v0xM/Rvu+t+fsNKMF
pKAto265wfm5yDeJVfApp3NhCqxRdQIrTTPEnd24hXmCf5O3EPBsfCU0kZQQiIfG5eEOozHcuFTj
p3VsFP5pLDtK9R4ELn3VZ/A686m3jzLpzeKIgoBdbsnVONwqJd7fOPBCvyT2EnYmeqEe0UgrTVT1
JV+FTuLONycL7YA0N1e9yl1CChR7KAwmMc6lpODOtkPkkHA1HNtiP7dFdtN5vS9ucQfQBQUJg9AK
aEOBuKYLrmrV8lUiTVNrpIHi93lHZS7+OWapcLYWad4NXjT4ptQDXU6vAzS+HmVbfelsZWJxqhwM
icOuzx+p53pfk6bPvkyiicddWpv5CzqifAUzRNuXWacWsJJwEymuu4u9cj8Otx6fH76SpTu+GlPW
qU0HzCs96IkqSaw7jV/oFiJztsDm0UpKI1jUK2FG+o3VlrjFDRSeEWbgA5VRz9bFxqjHO1eh4blK
BsJuRvQLWG5WWFLpnsw6yLyK6DVtNBr9iJvUG9+yrBvLb5iazHV9p/pWo78Zas5Wh7uAk3JTQ+Il
xQj7gy5Ep3alUZnjTrfnnBejjemuDOWAmFKlckwti6FW1TZnOmrFxYW3mixEcwsHmzuPR1huqHOM
YUCCU5RXMlXqCic0jzzR7d35E4Dq6vsEwxqPww641skmPxrvu7hEuHiFXU2znnA9V5vWq5pnBbm4
WjdFRZ9j0lJvePjdxYIBXhSHxYgFCzmaYN+qTvk3Q+q1U9BhqluSvYuIrq1fR49ZOgixXy5PiK2g
l1YIc/kvmTW5sDwyr3/wwc0bB1Rhymqb+NHPzhfJGsoyMV2VWP4hhg/Fld97/Ytth/O4aWWLzlKF
bB917oanDnt4S12FkDvqoO5Kf2drHkX+nip/uR86wcsQO3lUraKyvAoNUYanzPML54fEy2+6S/2+
iW5ap+fjRd567q/0cWj4AimUiBMWOum8rwZovUv+bOYHwMThvGlarcaYuC3aX22lgVDSUF5/qc1G
n05qRBv7s5idGRMkMYY5ShJGi20OpjXziwDvSRJgQMLcAkr23a1HjaJ5tODGxLyC2bY2evRVncrD
3J4KUILecUfdZwgb3gyaKAnQK1aJ9FLVMuvXhctL8c2ake9e1K/bQt5RlU9x0msS8TzLuXK3gJiR
edWrLrLX8EqlfSs1DY+lErVTb0CnuzTEg8R/OGgpDb66eTZ/jxI9vLaREiX9te1Tm0TzqwXihwi7
6x7caK729eSBF4ocujm94+0zwqXbRiTtRkDprTdlOLtXBHOMJGpdbujKuo+W6fTfs8KNOD5YAu30
OG7u6GPnP426Bbg9Y2fCVzVB1M6H5iEBceaflCy8k1M3TrvRMqWStQaUdK0wUwbkPSb7Lq23vfD7
ZIMxu/tltPzwc6e7/rNG6Ltxe46Cm+FbmGqR/bPAHBgvK5BH18OU9gcstvTb2DJtdw8vjNRWITiZ
A56v201Spf2eywBkqmOhwUuppPpWxzVMilQqbQwmHdFUB4Xir+ZspXs8b6kAeMqHU2mNRxv0xtpB
Ofw4xZAtozFzb2IfWTqEGCFRYLgUZhtrtOE4hTySuyKP50f4Ho5OH2vhJkfw9K+92Rr3ORXCr6Lv
4jUUtOyWLwiOrRvnBJVu3MnvyvQR0IS/YtD0HtKrfgHPrzPKKA1t6QRAe0SmGwzYmGXbysUVdqbe
Gq0SdGl2jQ1PfWUZ9YCndhMWj7Odx7/oZXPZGQMZW1wA9l9TUkaJsi1iuMtD3KMrYGXWlri2PKq+
xhoXymi8anJZsa1GhqlXEh4mX0Ez9Tz52cEoYAOZv70S8xwdjCqnOWaEr7ZHcesw2aGWrl2jqmx0
T1T7Oinjl5dYqHrI4RlBvImnsMq2ExWtK/qn0+1Yx9m41kCfPVS9+q2kjMYqVc903Yadfeyhc1I7
1+RTPFne1wnV2ysDiMUdxdRF5lc1ZaDbAPDGBbGa+hGc9jYE97Lmp/kR8ZUIDzlcTnON2rEKXKd2
qo1f6E38rTA77UjjDXHeFlIMbqDtLp5Vh6E8A24sT6W4rJAdr7PRftRHr7gCSVKt6Fh77or71NoL
1oxuNYn+nSWnCfMwW1XXc1j7BxLk/IWOQ7Hp0X2gyFbG9OlDLzHXlvL9U1rK6suYoBG0UlNcPava
c2+SOZ0+I54ttjAzJWTy1ngtDU1R0e15UpOqpWBhZnoSB1JRyEJ1Oz/ZGi85zqpOFES6aDdKq39p
rhj2dln3+WaBCK3/W6yMia0OU4Tufeqi0urFlmUHhGcnLTFbFFbHNKEo1Yk0WueeKj/AZ55jc8Da
e6hqkg+ASBAA/y9ly1ruS72sY+7ctOGmhopnn+ZQDt+VLei34WN2mypBZPk+YukcJPV7WATmHKBf
gDUdDE3OoS+lTEZ7nsDqt6Xmeqsih3CHazarve0Kj+QARUbvgzGN3/zU/w0HYlR40A42GgjSQT1C
j+h81LZz0NhGmpFHyFqqmWml04fSubxWIIj6NohHJZ/GEOvm0iCmBgzhpXua/mR8Q+bM/TaeHP3b
lHf+QAKFKuahdLuxfrVFb2sHR6NijlStn1b2N9rNxNC1baW/igx1eZrfHigVG2MzatCp0X93fVSp
A4nZC65SqFMUezuvyvuUsoa2huVj3gxGLZ89slwQoj1h7X3Vgn7fCV3W/T6WBZ7pPTxzpCNV6AIN
723acymJUfPNn6wFQaLVGbcoHx2lMl83nvxE0kFFtVI76OGEDG2vVIOvjTPMB9ssnYfRTCHDZeQK
39SoeOvi0aMGS2gVmBrB5bqJLNPapJE2ExZqRdhRg4NUsmljwOwHL9EH9GY7zIKRkyFnG22b6gcg
n/poZE5D34T8+hUn0QaHWLvSfhalh89DOY6uu6NjlXx28lLYO8zgvH5rhcb0PYf0q6+1dpRIYODi
pm/TYQQY0MSzs+lrKtEkmtXIFUB1TFvrKDc0h7zo64xsJqNw7Ltte/LnjGfGmxVWfqPXAnhBnG/K
NnXtt+RjGkpUUdEBmKsQdyq2qdPLgWID1lhBamQ+1zewGbwpsBE4Wkau+0EzTvOh9id93P3+OP4J
ZvpUgW8oLtlIfwJH/8d/iS89+7d2P6ubr8XP7vKv+v8QhGoYIAP/axTqofxRlT+75OufQNTf/81/
EptAjurwCs3FIsq1xCI2+R9IVN/mD9AtBFNqAwY1FhT6fxKb7P/uw+cgqEFjFL8WboX/BUTVDP4+
8gX+EP4gDkgQU/8BiXoBogPZb8OYR87co5Osv0FB2i0Sprb07aAoCFE2jhHRkRIzjzgIHqMugo7G
+XijEAov9k0MjhSN/Rxhpj/W7G9Y0YVX8ccl+Pt3AMOkOgzllk/zAo0Zu3o6IqxqBQN+iWIXZ5Uq
b3RnyMYVSYP+ayoLkoQGts/32fT5QfaU4CSQN/Hj+7/k4g0Ah76gueEawkFjZS6tWUcR+dSUKHuK
pvqugT/8ntuZ+qyVPSqvfvqRcvub9Wc4iIlMnMokEpYLGvMPLGgogA322WgFce+Kmyx1rVMsmjlB
LDc2bzSyE5/+jTZ/c0v6JIh+e/fvz3cBm54t/PIDoGNBRyXa5RE6/wGdoFBDSmUFVpf7AbXF/MGK
uuI/Lg++6egnFoT5FFXlnzylv45iLXhgROp51Zc//2OarllS9FeA80TeVq8V1c1tlPfpB2KP59BV
CIA82UjBwFxHa9AA3n0+SsXhjbCQNYNKdd1R6XjIAIqkazn2H4mYvJ0QJHQHZLlBigCN5OLR5jWd
5gptCBp3eXYCPuOcklRPnt7fnLcTYq2QLqE2jc8eyn3nE4ISXPtUJYdAuWlPTq27RyqktD1lln9+
f6g3E/Lp+XCpwMLgKWFm50M1UZTRb8ImMJsKl8ZRhpoC1cMPYLtvJuSzNYsWJDxrOEWX5ujmjJml
Xblh0KEeXG3bmBSCIq5XgWZJPOPHv84JKgkII6igYNEh8Z/PKUoTzx8cIwxS5E1jCJYRNi+m6vvn
fx8HTtbCUSZy5Hs6H2cY28qRsg0DdDGKezBggqZVpr/+v41ySZFxbaKcGia21Bp5qDJ7CoaGMtb7
o1zuEO8AyRX5AJcR3IRLdZ4mTk0xgIsM3KKerqMBFpbEzuYlitv68M9DYbWE7CwK00vwvfyUPy6F
lDoU/ra9CjDnFHRnNchlKCvpn1CxLD/6YC8V1SHtwukzbPIttgjix8VhKAq3j2O9H4OSEroZdHGV
UvN3bQpE5iDLF8tp4dsu/7COaRGH4mR1tT3cSJUjR2DG0jA3WPcofZWEOqZBgAnqV8saJGXPlKbq
C8jmqqEFntGndPuMgnVhZOAM6BfUtO3BhNwD+6O42KIB0B/6xk0+U6CiDGj18EnRLpftGKhiNspT
QgAYHgrEtnZzbPtyV7vKKMCL0HVVxJt62+wnkZUvQh/aKwflkX7xN9LGD7SL3p4GgYASZFuHywci
x8XJlhIBwKjQVVAsrI1mNM2N1WATPqZ4yr1/Gpa/6s+HiLoxgurIbMHZgmntXLBFJhzrykhYCoU4
A+xLz9TDARRfWbbanV571YnekP/w/qB/mR8RGK8F1DO4OJfvEhIvzVjF3RQ4mQYcg977sNKJ7/eu
rIuPtCP/NhgZG/1g1MroEYvz895R44lZYqpIBaK8Y6gAZLMOAIBAKP/zvCC+wxJdbtrlwb0YKkOw
KWqiKZg0P6aGXmSfHTUWe5V35pf3h1qunYt9M2FZMSUHads3NAw6FYM51OMYIJWNY/WU+8daufOe
jou4qtD9f6XhT6FGTKn2zxcIegCLLhIbjyT/ZdCYAsRwPUrgQVukQK3xbgGZAcsPgzt6aOojne63
+8ensDzIzFf43PTni4p9fSsqib5die33FlT9fTvHWDKh2Lh9f02Xu+h8TXF85H0kIiM94II8H8lB
5wl3On8OQM/86JC1xe9hyv7522YQJsIVDE3uzXFc8uPenyr6nDhzrRqK4ntfIk8c6dL9xyCTOuTZ
UBffdtU5NMSmQg/qwbBWIx57u9E3nH8+DoxCdAGnb6HCOxehLO9y4elotwTzVDQr0+4lUnw1dJTY
qT5Yu79skIUPg0F+BkWKM3i+QV2tpbPRJHpg+La5LaWDE5uFLdD7x+AyF2HZsDvxkZUill2qUuej
+K1GD5f7MoDYX1bg3JQpaPfqybcWn8ctMCYt+WDIv5xxbHoQZlhkqnGYXSb+x5vMawIcrKH57XXi
OdKS/uTm8Rfhdu2/bxZpJ1Ggu5xxUoPzgewCo8qsXGxqymR6GmDEHLFEiHeT+6Go0l/mRIBBL5aE
jhzrkltsmSBs0F8EGBulIYDf2K0FYmR9665gYoXj/v1dW375xcdLHkf90iE3gGR6sWuF9LSqqOyZ
OM1HPaptPkMEdz5ImP9yNM4GubiLUl7TxPRmbggjVtnKrxoDeCjlcTnNT2ablR+ciwsyJxRVigNQ
Ji3yEE4lIijn+1V29dy0rpiD1uxaoCZlrnD7sWEsrBojdiTYpNLGqi6Xgm+vBgIGOT2m2uWCTHkM
DQC7ViIrtaUi7oRfJtorn/913YmSsNOAak9Whk7L+S+cTHruNcFW0KWACJOu/uSYo/nBur/dXP72
pTLgIt4kuG/OB2m1CA9FOxsDvAaaL0Xohk/8Xx9Z5L3dXa4WwqFFusZjvItRaKERS8b0IKYFYTFi
gJpO9Y8QV1U31j94v38X08/PK4MRd1Dyho/8ptiOzWOTIdWogrb0omFbJUIiCFOkFfJvQlqgYWJg
Z2iCdUW1ryaaIqjeDc11q7eauIO4V+c3mAL5IEoAC7ZYrmYVLVUNGFVHkz9CaN5pbavYShooztov
vBqfVU7LtDfLGUvMHsFCsWtNu37MdKu/1SkNAEHR6th/ypqMoGMVq7wcjwATZnyNQHIPP0QL2IAa
fda030kwahPCrI9qF0FP+mBLuAUfvMlvbxELHOBvuxjfs2mnne88wvGyyl2LkMqjQ2+CIFhLetZr
5L4+GurtISPuI+nnaYGhTA/kfKi6cTUel0YFflWCYJsGsYFL/ZHmwqU6KifLgf5swfmgh4gkz8Wr
LCoLr11pDkHnpoA65/GHUF0ROBGCQMk011eRnKorWHczDdhR3JZ6+eGPeLuqjkFChkUAq0sV7OKk
K9eUWVQ38F3xNF1FqS9f48E1gcSEyX/oJPwf16CYLkbwxCEUXZfpXtzLmeM3RdGVQ+BYNFv0iqAb
APf0wUX5lwnxbvLsQ/IHuvxb+u6PBxQOlVamDRMicyqhJs/iAVKNuRJpI/5VF2eZEOIT1IqJEtBS
Oj8mOp2FPqo7hkqH/CHKYWgtmexnHdft/5tZIZTCDYHKMvt1PhQyKnQKcbENmi7pdhViV59q3H9u
nMgAgvP+Pf42EWRaiDyieEoQDKT0fCx9TL3QtyVj+f42MRK4C94jOIxbO0ZM3c2t8IMB/7Zly8WH
KsQSbfkX6zi7rpx8ZxmQztuGqzff0owf9yhNfhTRvR2K+hrVQgrMPCFoNJ/PrUmsZgJ8MQR9THvV
yzHILOzY3RZY6wXvL6PPX3V+rXsIz6B8wWouMjfLn/9xEP3WlXHdjCLAU8OFBG23TbMdiYqblS4b
RNV53wDRpWJKbiZj9sQajZ55+seSLFwegF06H7nnLy23i18BaxjasMevQL3FgP+pgVrxQEMcYlcN
HxzS5WBczphqNg5ifOCkDxcHxxnzqFelbsK2YzaFCdIQ4dhs+/66vt1CpFERYaJixWtAf/p8Xcsu
zzstqUXgTy3u17i/xyWPNLFTtHt/pL/Nx1+0M1yKcYu6+flIk43rcztiGjnCo77Lnc5eR7mXfHBO
/jIK1iV0n2yEFcHSX7xrBmBVjba+Flg4L8O5scVuqRT/cwboL+IjuonoBtm6ffHWJG5lzhqU1h2N
HmgWgvcfULYG6P6DRXu7PagBEn1z5MTSd7v4wuyihgduR/GuK6vk6LRWukUrOT05MwDH9/fn7UW1
CA+SQKPuxCNmXpwEK2tgKWlztDMbKGtraGhEB3huULvEgtt4kcqQCQB0eBQfTPLtni3Nv+XVRjiL
dsfFU6aNWYg6GESclJgNNHXZJCOJ4VT969kgCiX+5ACyZVTJLmaYAZMChVyIoOq0Eb013V65IWL7
76/jm9nwIFORRZ5miZUo/p2f80EMYYLBBqW+0fHWvaWQQCW//yBlf3Mf0pRd8Lh0u5ZW22VziJDS
j9NSH4MO36FhrRm94a0cCBTw84p0yBDwNn3tZy+s0kE1UUgDmIA/x+m/nhp+B6LORAc4BaHzeznb
um+Roc/5HVZxRZvX3ijbuc59406VWFU7fld9MOJf1hdFOzqMiBhbS6x1sb5UF/rJoVhhjl6zGyZP
Bf1oRh8oO74ZxeGVQTGZUuDySVzafDnlYJSOXjo7WTT6pnQbvgilyg9O5LI6Z3c8o3BI+OqYiI1C
zflckmqoeyQ67B0MtHjVJp67Rg8Nllelbd4/lX8bCeH1paBENYl4/HwkVTQGKvb0ogEO/3CISV4r
t6vWuPt6H5zMZf0v58T9biztS+BBlxJ4jRa3wu9yTEkqCw7AWCVA1Fz6b0U6PRaa7ZxMfWquxrr6
SG76b3P0llyDljeX/2WMUMsO0EpVmTvROTmJTeRB28c6UaZ9+MFyLs/Im0mi1UM8t0zxEls1emIG
5s9QoMuya1CCsGfpKT3HWpMfnXnIvr+/fX85jov5BcwSFNsZ72L7+lmVixq+ufNMrd84Q1dszREA
3/uj/C6kX0yLC5hqBr1TuviXytFdNA6hMKkn9aHWopmDmLC+nTBHaVGUKiZzNakyJvrKaz8P9Kix
b2Z7al7BU1fFwcURAjowxSlENoACfK9UU0TryUIIYTWKzJa3Nva/H2EO/rLrSwjDdUi+z90uzk82
jiyDRRtW7BB36Xd1mENkC/VowYd7/3r1kHojKbB8rUtT+TJpnvwU1d5ZCVT5ZA66YOr3jvahW/Lf
JkSpcpFZXGAM+kVwgZ5Dh9h4Y1H0McqVjDC/QQxlQe4nHzlg/3Wo5XrjqxGGuLzlOjLiIjFqa+cP
otzkZgb/JjGx9fDVv6arLB2fyVJzI4Cm1nS+S7CR0EgXhbXLK2eG2InUY5YbxQdx2d/mAwCJKgAB
IHHz/+TsvHYkx5Fw/UQC5M2tMrOUZdpVm+mZG6HdSKIkytunPx97D87pVCZKqGlgF7PoxTBJBclg
xG82o4i8TDllNSuyMflBAwbYo6On8TFIC23nmPtdT9juFZJzUnPexbqzhRgs3dBNQSfsSFRufzdN
bnDqV2jFdmJ0JxO1jkctt6ont1vFJ1G1y7s6naqjp3HsaZazhjzM7NefSjQKuIhZY1Ice7MVEI9Y
kpg0K6pkl72zndn9u9CaGQ5AnUCn0vqdS/LGKagaEyy0C+CTltXlR5Um0ht5kjkR4D390K7y7YDj
7JChaS6y7OfLh9OtI9DzKCLiN+kAVtkcgcEQDBqmZU6ETV1Fkz21nnsRxDtTuhVBgcrdeBNhIrvd
EVmO5VdCERGaYVu+HVfoJjUV4jOsQGNnqBsTCkyTLAM/FBzZt5c/8lZjvYwM5RW9G5VaQexIy91J
rq/SelcZMNDe4eCCTbntTNho3jrazGkiYSAeK2+aITBl5acV9u19ldr1o3BR4Xj5W93IAVTPRVV7
SYB5JV0GhiOQq0Rgz43mfBX1UQxD/X3gp3QQ6xFovBeFj+/UvJjxNx2Syt8vj37jG/IkA4dMWgra
cGuIDYfaF3Npk7uZ6LzGMB4+lq5mo1ubNjsTvUrDWV3gjmBlHI4A0ECXE52rdgX9wET5mr4DVWUt
3UPe0/p/rIDqmOhzxzaSNAijvfdttJCiph7zZCeNvLncPtHKi4P3zVaAM61k1VcLqGWIW+jOiSJG
xCUv1vSNbsTQ3luvGZ5J0uujN0trZ/Bbq83nxENSdc2pcF0uASDGRmhe7UVjb3ZR19bTWddc906z
VrGz2rd2zJ9Dqb//owjUjegELpAio0G27kHHejA0Ers6vhw+t0ZBlw4RG6UayYlzOUo2raOFR6cb
edCazuCQg3tTmMHhP4xCDsEfR0XOZi5IEsjOR80+Ckp7ue8s8VWVrXY2/82p/DHIZiqTtXotSkxu
5KSWDV1k/qivr3Uf5l4HtQvjiPYxPVDsqy7Xy1rAmNoK25NP/RPndxwuefNEVSzFkjf7Zg/5nhT1
rWkFPH99Ll9QmNtdZwrg7K3kcQYOOPuL2n7+NNEt2/MruhXZuDEoAC3NwqsSu9TSzBJZwTCZh2wR
r2h01GLtDg0n89WbiNsTdLQq8yBusI25RFol6lfEnMxIJhSi91hSt4IvXv58Oe6uJ6WgJfgAUc5H
EngL+5jRL5hLpLWizJyakys1FE0NzL37Ru41D9Thd5khMRTaZmDFCREehJeBUVhofs7c5NEyud3n
mb12SFd8dofBMO9it8/u/8PUGImDEC3cK/R3UbX+ylXKYZzr/bPqEB6pWkxvRxDBp5eHuo7A350s
5aIInMHe9kU8npVlUVaEhijSsw4V9hAUMGj/wyho41u8xHTUFTY7y1trve1QuYrg1i/nQS/HN800
FTuNl+s7jBqHie2mejaTIWxGEdhbdapiGxmrhZxi6uG0OCVjJEU2ITg0WgcMIdtD107meTIoNr08
yVtRQivmfygNKnBqqf841L1eo1KL0kbkFEhnSOCEod4NzZs4QzbVX/J4J3G/vixxD6cQiOYBdwnU
7svxqrZEwMU0nMjx0dW4Q7oVPlGQJfnPdqRudQRa4X8AERi/7eg67J0p1+mYGh3AHJAGh1x9M7pR
tb0f9BPbL3CW8T4P3Ha6xxXJLjG+Th1Ia0Pg/vSWjqfYy+t8I2RVi98jMaLdyz9dzjsvOlidvDwi
00S/NXDr+KjP+V6v/8bxgnIetTNeHwpTtNnzNmIsvV/gbwcpviVwwIyY0jYOZt/LncC5NZRFSwiu
CVvDdDavnTGtUEl04DGZYkJ1Dg0PeY/6JBzUpS52LtKbY6kUjwqmQktsxsrg/AZBW2K8HlvrodDy
4imbuPLqbN4jj9wcCvAhEB/QxETo5XeSWt2Cja7dqGn1+Vg5Jg/ZhvTKU+K1L4fEra2ALjzVHuBR
JmZAl0O1ngg602rJdHpveWMmk4mraGJBzvbtz7Yt63NTQljPkI3bOXNuBSPVYrIB6pG8gTbruShR
snEhb15ttHrbqikj4aJh9/L8bo1CNsx9R7nYYbzL+RW1V2ZwnHmfjivCTRMyydOU7zVcb44SUBhC
/lMBpDaPHV4VQ4o+qxMVrcjetbZdvtGM0fr4+rkgOs+1Q6QTF5u5TDDqbY5qO0q0BIoG+qxHN9fb
ncPxRvDhxq3CgdYxSd3mkEBMywoq3RHorXop5O8YDSpQvoTA+upl40oj/cCAgPwXMNsmBGijZnSX
OxEFFXoRwZSKO8Sa9gq1Vx+HUWxol/TCPQr55mYUUnyTC81LIw6l5jyhmHQMVj/fqW5dLRujqERU
tVLBk21pVglqwbL1ljQi8UIcai7i/sfUJP6xyPTu1Y1hNRhMOR6dXNpXVZdxyjtoVoDCmjirfpSD
qrKPKZTTlwPuusAFMoJVox9oksWR21/unip2xyDv0ZmcVVX4c+MLD5rpkjWL+KJZAUpIpYYL47/o
GnqoTy/VLA/IzlgNEmm4MSM5F2P8IubRzd4tDtzurzs/UG2si/ySKh/pJecH9wy9oE2w6lPZF8gG
i6jBt/RUWmKSv6zFa61j4M2j0R7Sxhn1z/hGme1djdqT+LigoWs99xJf4cNouLJPdy6la2Shp3AK
pEtAzwiu34YEf6QzjUAKP/BFhnBHlc3HoW8KzBerOF6eKRj67nPmd+OPNi4d469CE2PztXa82j4k
ZuZlT8BHRXJCyC52H9aMvPDR8Kp6D+R+lfHxG/lllgIxUKbZYoe0xh/SytGzKGn7HO0ShObHg++M
Slgb6IZ8b8jSQZWf2t4IjYDVQqxh0oPjzgdUmeXlBySAFSiGajrg/m0yZEL5aNpyzCNE3voWMVyi
Gnp8HBd/xwmSRZ8MVGgnK0RLSKDmgBCgU3yrKr3B/QBU6Cu9ppVFlHLR4DhwwcKQvlwGfJ7pmoUO
Th6ZzoL2ehoYyNausfHOyJLlTd/H9U6wXB9ONG/VzUtGQet7W6gC9DH4tc/dF2hO8g792eIHkf7q
eoZqEcNQA13FLqE7tpmWntJ/TouSwqmJnBFyXIda6P3OC/Z33rz5mJ6yzVbEW4p+/maYSqy210td
YNuMT9Rj4aKwEDYDBngIYGetmZydxZv8g1PEhvNIKawu7m02yo9B1qt8N5emhVqNPwb1IfE8xFqF
Cf3+aPbW2JyEZth8+kmgCReOVu+1e7nC9Z6g28saAeig/MsL+3KVFm+IXaduyyhzkyo4BAaWpmFS
xuibxb6STKGI6o0YdBZJcwLRaroHlG9tbSckrm8S3q0gi5SfKsfI1hMtoPRsL+S10eAs7Xlqux9N
kIgHiFp7L5GrdxftekAQEDLxXlNmQJcT7vVxFfAJ8qgY3fIzbE98QfQy/5ybi3tcB6ntBMiNYEcW
Amk8tbvIYNTf/3EwrnmJpCuiV5FANed9v8TOenKFgQvYy6fKjXlRG1Jde6ifcKA286L/LJJJOCVq
nriHL7rrpqEQ+fI0i379Zyzyvark9SfjUznsLjIn9XzeTEzrLWniwFhFzWAUb2dr0U5OQctABl3/
6uigJwivHO4aDXZ6BpdrOJkBQYqKTzS4WYoOj+/AN60ciH6jkK9NBUEmgK6g+mChSAJl93KsJmnH
xC+zKlp92YWLO2Sn3oHZ2POQPL78yW6t4J9Dqb35R2iUmoZYNyrhUbNK7yDNaQ69yUSwaNadnRW8
jg5mBUeDHU7CHvy2QPtjKCRr6Uy4bRXlToG7sFM85AbmmlQhjDDP0YR5eWbXQa+GQyoBugs5VLAJ
RmRrqeE0dRWJXqyPooNNwAu120k/r7HP6lv9MczmITes5BRzwreagzY9dpOIv/nzMh5XGwvjgqbc
wSJjm0LEUpeHYJT9P1NZ7Plg3/qK9EF4HFNl4A2xmeuSG4NGz5GAWbPhXbGAgsfjZjy3SDPt7PFb
QwHgMyi8kdqDPboMGFSDAGrGuXo0ivcQXtvIaIFZj7Mf3L38AW/FC6BFMwATQaa05XE2Oq9iimZF
tOJYENZ+nB+KtXvQdCD9elz/fHm0W/MCbc0LgvY1I26WMOhpIrl1WUba6JhHPVuMsy6H8tyPZrqz
hLci88+hNiGT94kXu1Wq7ruBo38Bhloexw5V151z5NYKAmN1wNty3bjb0olntIFZ+kkZwfVNPlFo
aP/tkee4M7VufjTE6O58MXUuXeYhuNAhm6BgybRXt2u4aiKB8sEa1oVeHTVg8veejNv3XaAnv0jx
1nfWMI4PdYbi5Mtf7+aS0pEAuEH4AbO6jMrZQiJ80IjKNhi8J2vOEByZcTfo/8OnUyorUFTBXNN3
vxxnlWghOyiLREvaoanlxeBQe7HsrKMKgO06kpsrUzKwKGANL0dp0VVHtc9jFJLmo9U57qeFnf9s
GK1B6aEzHsvaH7KdV+etNQR6RJZKDkTferOzLWdxYC27RYTuHOwsGpmnlif0p5e/1K19RkOCRj9v
dpLVzdyK3EYXIGduUozdN2cq5uJbmgBUek+1PcuPL492uZLAXsBGqM/F1UKH1tm+U9uhiVND01Uf
JK1/ZaUrn0Tr1icQ7cUTnFvjxDvodVnJ/x3Ug8vJ2BxbW29jEaQL0vg0wa3Bj89Y4CHQl1fFYVzk
XiZ5+c3+71BkrVSWKRldyWBQmBp7O1npuxjp+CTNUnuwRl3fifrLb/a/UajAKhU10NDwGy7jkZpu
2uAGTcN0TMq7cXaLUxkM2Z3slvH55Q92a0IKPgTvkW6cu0195rzHXgg13sgTXfG2sab6IaaA8Sr8
BxOiBQBYlbYX2SONpE3W0+hI1QMZ16KxKExEgDUkch2cNl6ey9Wy+VzGYH3x6MRp4Aoel/qrmQeT
4UW9X3l/+UMQo9zqBHez3cTR64ciDMCOU5XCrXSzq/Sxw6UmqHzKClP83YxLFNlwkMke8n7F5e61
gwG8V5QF1QKgXb85BP16LccZPYAIYPwaja7m/yiVnnbaV9aeishVPChKPvoD8GnoY/pbYGnrJhry
wW4QEf11H85dIT5WTSB21u/2MDR/yTZUbrMpJNe1L5KCXRaVJc4+uNdXYZfE/qsDgslQmqLFQDXA
2eI1Mi2QsjDiIJrs32jxeViOYuyHYw35cNz5SjempNImqnTKv5Y28OWmDeA46l2MCVuZNjWa8yhF
VIi8HV+OhZujkKQBYERwi8T+cpTUwvNAr5I4GisbTVLUnZIfnouPwk42f72X+DS/US6qeHYlDlHM
bjNQGULKQ2Q4VptdfJR2359nPbdfxTRShwPFGoo9nNy/yT+bKWH/NdlxaQcAasR0oj27HAzc2g6B
Dhb3tavnsmjqmqfob1K+uVy90Zs6COtdENVdT+91hAWaGJW3s3aX9RU1IZfeCDU2ivGKMraJhMbz
hxaLtTjyOz+Jv4oOm8l3tY1odRjHE/SEbB1rJEO1LP8JinpAQtcztb2i9vUXhEqjSgPEI0TRQEXS
H88/Z6lwgBVzEOkzxy1mXvYhRqnqMIi63cmfroOS9IwcRuERKAVv62HSkSLXwI9GRtnpqFpOuV7C
yqiQ3H35+92YEw0bBqIzSc9mW3GOWydpPb2KI2dAsLfwbRmVdYk4ubvMOxvtxlCKkEa5iEVEU868
XL6Og92m36BFZrUi2dOYfyNL1qC+LfZqwzdGQpiE+wqICuTCLSogL3JMo+omOXdD0aNLgbdyk0vv
bhJowr56/Xybgq+iZ3KAbImnI7o8EkRKgtVP93fu5xMHPDUcDjP71Qc8pCOmhV0y9eWr8yPV8Nay
siU5J3bbHVpnHQ42Fko781HX7P9P3H/vNPrvJBZI4EGl3V7D2BTVUzIZybmuqjuNmlwYpO7Pqh+f
ukrWOxFxI8opmVNcBjtiqcC4jAj0THs49EN6TuPBD+0pcZ/9YQ523pAbG2c1J4onoGQVfZCG4Zam
qJlph7l0q+F0ZsFAC8dgztCR1oGuvl8xWNPCQbSje9CmVTTIiwr9WfAKk5j5+L0TrlMvMetIXSxt
9D7u629DIT3jvjNSP35+ZThxQZCRqJSflvoVD92YEk3WOCudLX/6q5aiOyay/FuW7h7x4WrpWXjO
VIj19MA8NMAulz6uMDTGhUeeZziCuCt07gln8b3uwVU0qVEAKFN2JHKRCbwcpQWVKJH/kGcLZhKK
HFZdYY03oj2Gyek6Fg8rP9J+7ZFGNwhEEPA9NgmouM0rcFBYO9fIfF5MAoc0F36NdaQnBq04s3GU
3jmqf2dWF1uG8ajvgMSmXnCN+g5m2HTSXb2I5v36Jivn5KGNjfJffRmRurfRORvCoB8DeRaVTL1z
EGBqTE1NSzuowHa1x8u4uiy5nHiycfKRBnJmbJ4GZZz5YwGeIVqy+Fu/rJEptQcnSf5GhP0pa92/
rMZ7Kq1253za1BHZZozLmUESTxtHyY5cfmy/s2RQYfPCOtQGTsrgEkM/i1Fz63QD56U0eDSCLnss
KnP+QLnP/BrbpfPp5Q3kMcjlx+BHUACjBqA4Pdsid1qNto25WUCmUEPzMxvTb09BWVrOuSxi0kgf
y8P32CNP7qsKOP+bvupOoFPBVUCv4nL6q2Y2nrksQZQbDYZiTu3RA4pXZ/wv43BY8mBWhdIteTOt
XMw+hx67B1R7vif5OnwAg1fupJDX5wP2Jci/coWC/AfGejkbqWWZ0RFbUVV73hO8iureL7I9kOfN
UeChwgNVaOmt3ACJauGbCW+jlZzNOk0yN6ZjZczo5r8cFlcZAbGp4L6wlXhI0OC5nM7sJGVVzyT5
vJqzg2no9WPgDUjfF81eefnWnHjngelH1IDsY5MR20GuDVmRxxGUiewrfqV55OS7mN+bo1CipEQD
UADI6uWEZNfG0sGbL7LGfDkBNdbPgyZeJ630v5imUfT/RtksG5T7puNBFEeTl8l3+IBVD3WK0muf
aeYbuA3eTvZxa/cGlBuUcBmQmCsOEnKpM9UgMmy62/fu6n/LGzh/MJKOWrM8iGp4HbDx9wy5n1BE
VwAc8vrNoYUeFs5VRhlHCc5kka/jG5nOwfrh1eEHeoiBlGIIdbxNTBRNDARR1HGkxfD+Of+C81Sm
+onocHbaOTciXQkYUDFE6wLN0k1ONfUTaYM1xJGXO58XvIGi1cMilOunOL88qRshyEgKU2aAQ/C8
TQjaWu6gpTzHEYrvbTjAnDvp9uDsXK83RmE6Kj20KJ6425pu0brukgipRegxN+4B1/T4ybbwEd15
Yt5YNyobCkjMyYouzmY2XPGTDGQK0CC3y3eaKKdHodXBYRk6+c/LC3edFaEapppuJPOol2+FQKyi
RmLE7NPzIE39sY8X/x4kfffsF27/j4MW/l6tUG3TzaWocuDf8+PhtQ3ylntSx6YnPRuFOdfh1Fh+
ejRb+Fvh7GrtD7LZ2Ecp2knlZysHHxEuete1PwdvwJ4R6o+OOEsdd+U7H5W46f1AF68JsUVAb1+2
yJMfpOch2L/69Wh/H90h/hZrkAVOXLYz9bVk6etjJ8wEG8B8df3vbuNhatvlhp6+jSeciSKj7oY+
SsBk/cBcqvW52FpZ3Rldj3e3yDu9OSBZN9jfnW4Es5ZPk5YfLOwAHYxlpw6pxikRX2XbzpJ2lJ5h
CYyVoL1zPt0IRnpQcF2h3PFc3nbr27We7dm10jOIw+pZb6S4g0n2H25FlZojnMQrkaR5E4rDiC0Z
tigpb7DUOVFdwV9+pdTxchTenMsfo2zOdnyIXKSFjfQcGwKezTAfa+oYx5cHubGrKGQoiVfAYnSx
N0lRCaAupbhPqOfjdPL9tcYpvDTwHlv3VI1vDsVIQA54vFJ5v7wRWwn6pSyK7GzUeXEWDm+MsRZG
BIDK2lm666FQIyXTU/9F9Wz7oJS0EIvMNbMzLvfZycu1/hQDVr+z1tndOWRvDUVqRJkfPQRqJpv7
CWdeWkNFkJ0zQbsOFJGDmbbnfOhtew99fx0Q6E//FnUFwKTqW5cLKGIEcRsnEee0HYqQG7oJjQHd
qddGBKMAGkJ1mqIJUIrLUZpejNLKanGOZZYQcjh+Ibv0lz7tEr2ul44qC4ACEktyWaTxLkeiq5xb
vAGqc+NNONHTylv6QyoNxJb0MtD3XtTb4fg+6n63lFwoz58tjHdK7Fy6RRBHpb+sfeibhZmfs6RI
TE7TIV13nlvbVEkNh+UFT1wPDCZSI5ezc2qz0b2Wahpe2nhplln9CG68OHZVNkQtYu/HTi/0nTxm
e3P9HpTN/Htd0Srd7DGNWh0oODj+3WKkHzVv7E5gb+z72lrGN2S5/c7xoSbx58XFeKolCK6OOihT
3ZyEcZova7L6Gs3BDNHXuvslTeNL0bXvJ7/4WMZGfVeK6d4u851H1o2PydtHFSnB0/GY3tQQ4maJ
7aRak3NqWkUQlnVSPi9uU3anaXXrvaP4xrIyGo9Vn/4/yehmtGaw49boreRsAD6LJl+S0Wdd/1Al
qGtOY7DscTe2W12tK3wA4gaONc8uFVx/VLJdL021VjJg0vi4iuCefaiKck8p7/YocCeIUXqu2zzH
9xusUAM7OdtLmhxgW7dHW8eH7+UD5cbiKU0I2P0cJko58XIuhsW7zpFpdnbBW/qhsGX72KZV8pS6
TumGCa70O8f/jXkh40Y+CkCEUtM2JdUXh5a73TFi35fveiMfHvLM8D69PK8bIahaHlT/HdAgZAOX
8yqyYPYXUWc46wGzRpXUebtophmZqESeXh7qxllCg5KnJGcl3Y0tnVjDZMzPsUc7i6ZuntO09s81
ByS63m1chEsHPWVwGufdy6Neb27qzHhRKP6vEg3bbG4sWgOz0ldxXkDVjVEGTml8tBMHmcOp48/D
5A7Fjz7O1vqUG+3gHee+cOOd8Ln+mIRMoGo2CORQDd2Ez4TloNGnZX7unaz6OKX+8nEY+vr55ble
f8zf60rTWckvU72//JiN1sROZtgZbM9ueJSTWA8xbtJvs1h6OxnDjQmRASHqRX+busw2R+3SQe8r
08vOs5x/Krw75ruvNLGBd0VJlwOZ6hMJEJtb/Yg/DhBUtITWJszHR7jjveZpOCu7cv328qpdb20a
isrHhpOYori72QIUWBqbKqo4l7WTvdeLxPuiOTXaiUlqGPeBmaw7IXlrQIqnSgFTvWu3uAC7dfPZ
mpaclMERT6C1jQdcQOyHoo37O+ktzf3LE7zxrTgelQkHL3XwRJuwSBZ4kLiqF2enlu2dOQ3pvZkZ
084y3hyF5gdyzYpxvG2zCH02LHQC8nPtj/UhE6VIQ31q8687k7mqhP9mf0FmoyFM+Z3332VUDOZs
2Y1FMSWfsapA3qkY47sAhcjxE7ao8pdG2Ux77JtK3M8xQl/nhnmv92LVmpTXdp9YJ0hB2fo0dbbX
fCiHBY+kkJS14me7botncZ6kQaSGqU8LFOOCxHsMfozE+QhXtJ6aMBgapN3Mrm3xjh5X4IlVnjTy
qx73EOMTN17dj7Ezce8l5qi467gJL/eJZeIeYqzp3GAptKbpM4w5N/+eyLgWYTLYhlaGY6mZ3SNU
Ay/9AuIGSIwoR3+JhOJUfcSmF18Up9FrLCjjptf/ic0E77/WnFCoT8vMK55osJbzIRey/jAGBraB
WKoPVn2Yl4mHuYgr20tpOM2DGZpOnWBCnxbtlJ1l5TX+LzSKrfE4p4DonoI5WZ1DV7ujPE6llXZv
FqT39SgvqlL/kPq5BScmmPXpMZU6ENScM9bDU7lquyOMkdL6hApwFYQu8Y2cUi2TNJz6cZkHnCaH
MnlLLdXSnxwdM9pDHZhLfpjQt/kelH05vMvH2jfDadYr59DLtv41ezR6HoxVW8oPLZany4kmolY+
aLU+IaEkZgefZRd1weOcz6t36iFvcObacSff4BvtDXeahj3jmXfUVH5cEvpG93Ebu8V9u+bOdJwW
wNAfZ8TNzKcmNdEMLLo8N/6u1t6bsrAG3LW8ZRS8mNHiDtofGj1H95tVlTGpx4gF8gkd7EyGjjAR
tUWASUvTEC91MLrh6BnD9NZ3aPGdkE030vck8oCfZctlm4I8cUAKG/1i6VNouX0lw25ZOmxm8IDs
j1NndN4bTEeVK3WT1OaRcks+vS+cKgl+mauWBB+aBge5D4E1QvDTvdHK3XAtta4852jLeD9wGO9R
pPWtvv3Zak5lLWGMsaMwDrVlaNXH3sOeIj/4dT/ND1U/WN1DIfrFeGplLquo0KCgo1UziDi9RzMm
Mb+gXW+aPyfcIr23bpfo1rlGbHf4PJvUp+9aDYr6XVrMxvR18VusgAt619g8Otj5iJPC4tb3IrHm
9LBWTSEA7icpmwn9c1HRTDPbav6XMhqc34Y8qftY4RaP11jtyfSDpirjd2WXUABKQReIQxJMFs+8
aTHEXTX345e2NtrqhNtzChFm1cDQ63HAqRSvNV9lxHo1x/tmsOQ/8UzxKqzt2dPuTa3oP6yuHLw8
tIvVj6fQBLsevFurTvrPcjCd5L3eTKYhwkBOeraG7eq7FD/bfCJpz0bpvNVH2r/nyk0n80uJasBy
NKsxCEJ7KNS/qUeX6GhkIu0fZuh+2V1t9w4+85Dq/Wi0Mi/AvBrn84816aYZdp2V/VNXA8TFgzN0
vXUHkDn9TuVAZqfV6PL4vBrrUJ8Q0Zqnrxo6tuKEK5btgG5rcZM9lOk4lSdjMFGmCXgF13cp2Crx
zjYbzUrx7vST5jimDZ7uVoHV6Hes48z53sSzVMF3kTzIDnI0gdVmWVYZpylOYnmXOXnZfhmHwCi+
+YuezYdxTYN4DUEreL+MssWbNJxLf8oQDemNw2h19445gUvym8U/WU7XvLewKHYOsneb5Fi58DmP
Ik+T7rDkU9d8QLU2e6QOOOUnM0+H8aEsXJE9xUuLY9+qebkAGBYM/Qc07zSKdKUctTe9Fif/qEJu
miGEP7XrgYsx7v4Vmog/DUabzQ+rHOJiAKrkY3F69LIytQ8UN0e/DRM65j16/MtMjh8OY9YjuM1Z
JvQ3RlYghAPNK+neuouZ6Z/buJ4JgLgsxvXoylzTJP9f0YwyNDAkc9+zsuZ6XwWLVX30k8qZvs/N
4PZHfG2rbg7xm26G0B9dlGJaXNOtgxyQVM7Czl0xsDq0jVUon52sE09ijedaw/69Vce3KV3snIHn
5u+zos1wwGowa62mfEzyUCYtZMXM62txvzo1v60by3oUYTc3rvHYxPjE36924bKKdddCiSNs494P
PQ0S4IO+mpXxEORl9SkA3DU+pLifyDBDnPWhbGZdO+MfvTp39Tw0uDALhjnm0jK+doGdY7RUFy3N
aDsdMIEeGPENUH5Le5slRATuFfocaG98u8UKvGn6MYmkh2rhd4EB8vp2mc2x48ZqzLY7z2JRRgPz
SLL7IXaDuH3XB7H5HFQ5xSO52v1f/mgbP2IZY7UtuZnig1/M01OXDOVXcoj0fT0Odhm2aIw1Z6x6
3a/g8scvjcRqFiqws9pPaYm1xQPdwzELM4jE/4pmdX5hFkVKaIuhyc9yGVnDEH9knQJB4MxW/zb3
7Hn50hqj8CLAdYl/55drwi6y8KP1WCY3Hp4LZ7GyR783sgUvTe7j8t0EfdV9A+JwzH8WY0dPIqw6
qy2/GDN2OngqtItXhXkiXVQV2HErLAHAneVzqqd+H+Z9vNqIS6Eqsb5v1P/4UlQCS91QK2p7SIlb
kvW7QLbYpOn+kPyQbuzIQzk6aYuFmui1N1pj9e+Njir9g+ZlDWTeHoeNUDSwEsgspNSP1jo437W5
z+BViUw4P+y4KvPDGODv86zFTl2Ejgte8s0Qp1lnHp1MuP8akzA+sZ+0+Isc2xJmmwEr9t+cBxis
XeDer+23kgkqIL4CBFLKRhzmMhMkg9C5EBd5NrkVj7WjuQc6SYDmCmuP/3Uju70YapNDG1ZmLBQA
5blk8d7MaSH/0f1pr/J//UTmBe7xDKF7gm/CVphZq2ZRQ4oqzxmSAfelM9AQMVbnefFl8yVze/0o
5tz+sJNRs0qX5S96rzzMaR3ST6Y7dbmK9aC3oyekPLfGLKBmmUOsUj59z9Hm1usUpDqNfhRDePhs
xmnGTDfLyk7PCN8VsByTtgtrffb1IzrX2n94CiOOrKw8caZxt9RR0+oba13i9OyXI9CrzLWSTxU5
9XKogV/toa+vpqZgqcCV8WqgqH2FHJVrTdpr1NV59jgKE80vvrMrrXDIyvXjy1/r6vFIdFC7g1Pm
qmf+NkTy2qZfUyX9eYi5JW1Nzw8ItX1pLWwibOvVHA0X3CYkA+jSSmqD/1wGh1tn7TwFJsNhFnlI
57U72+bkhoUDHvblmV0tIiUhwkJJdQOUvhIQ1pdOJPwtEIN88U68TtxPuCJnD9VS9L9ePRTpISg9
aGxQD7YhHzR8rmFlqD4gIvLBz8KhQEYCP7tpp/JzY1aqZgjEHAkb2vKb16o2VyPaK71xNuxYDzEW
yI+QrmQ4OtkeEdDfbmRkVWHyUKYn7aaSsWlFGMbsJQiemudhsY32Hhyx+U3qHcJDZpKIL1Zqxh/S
hImeirXKXmehR7FGjf7bBJgiLOiDzfYujaTPrJTRE16/dzzBPa4kdw92dnUOM4pSMKHRTLkXxshl
PPIGqTFTtcyzXtAM0NtqOOq53+4cidtNRj2USolDKYPWG+Rz83IUjsS6cVcDcW5p+PcVVhr3hT38
GorCu7OHXffBbYzAf1FtFoKRwZCI3kyqd4SL6mUZn4HBVHfV6i9H3WrbKA3SfCcct+unqDZwilVr
GQ9qNPYuZ5bNA3ihhdIruYFzKECk3g9tuycxcr1+IA74RNR5OTfAiVyOErSVCLTZ9c9z6v7dp8ZT
V7pVyNPxw+SuyWunBMVWnbwcVIppuxVqyuSoo9u8WmeQBfV07JeWHLTKCvHtdYcGhy1IHnoZLB3Y
oW22kTIXuO2GuG+XNiEtElV5UJiHT+mYOh9fOxalSM4mthQwP4BDlwvo+EPplrVd3C9pYD10XFxv
s6nRHieA0zvLp/bln9c/pWIFBea8pdZCMXJTmkZLYcploBX3TY/Q9mnMM9P9njUxFY3VjL33qKXm
+jssI3LxhKBZ8az39TieXz1fxqY9oE4R3LE2YbkqfFlirOW91dXpKXPT4YvRg47Bzyl9ndmXwsTj
gIiOCh+T3iIv7cu15YkG0DxN5H29jsnd3LnO0ZuzPY6vuc3l1DDKFwVuBsYJzO5ymJif4JqlWd5X
Ew/Vo6w4mY9Yco7iQKHF/9QH0ojvKVlkTVhN7bw8+WPirO/iYhE2lYdk1c/r4rufjSntE74LukHH
HnJXdozNWMwPfdv5zZdYE5MOFSvJgxwRca+YP0mv9pqT08xLda5nvZ8/rfbQTJ+M2nfGJ7j9QXyy
28r7++Vv+L/K62Uo0RJQXX1acZg/b6+A/0Pame3GbXTt+ooIcB5OyW5Rrcm2ZFu2TwjHjjnPLJLF
q98PneD/3BShhrKRkyCBvbpY06q13kHHmd1uPTc+FXpF6nPF229Ss5Nqlbir+ots3fHZMhuxfESF
eDa/zI1eaanPf0mNB9AOuXWwrciIHtICeMx9JCoMFq1oZq5MFV3O92WSFfm1oExEHctrPHGsM1Mx
/QnkZ/VjLAD2BBAA1P5d2vFnEY+mcXvUnKxNg1FvkVmnwJQoHwe9cUuEhGSdH2VkKJjwkf1ntu8V
6vRL0DkxD3WhY0is561rXY/TOE/YJxjahBwcJg73y1xU6V3dtEYW1pDv28DNFyPBkwZEHGTZvIkf
nLhxzaMloqnz00I15K1VQP3BMTelU//O6fHSfZf0pWG/Z6O15d0SI7oUaJOM4QO4vPxvk7JqlUfo
zal5w5nq1LcorMWlvxiG/M7rvVGPuLdV84OGNKt7AgcA+MrXuoRc1FKivPuVLzNlDEqiJt5elRN1
QZTneXmV4NCeHRaeZdoxriYjpwbsOr/Yo4x6ijpVnDAOasXVUuIwHIxVFP2VFAVeFfjwppkvMTEq
/EnacrxKhT65YR/p2neuhKpksadVd60ulmgO7HeFx29fDOrjVEv7ozKNsng/FJGloOuU199hFaq/
0kGPH2WmdtIXCOJTmYYXr97g/Dj1viGG9FNKLdU7QDlvHzNnmd93tSIgclqzcjfIARvKqk0Q9E1T
0jsf6b62CZyyyuKgsGKU4kod7cy7vHCsH2pJhftIg6LQnqnSmPIuxv37r1wvsuig1WY6BB6m4kvi
27mzuEE+Wv3Hym5wAp+mpOsCtSu99qBp00RdF0pmOoZzE3lNaKuJ2nxMVE9Wt44dTfEhxo5xDKcW
huttEpnGt6kzl+IvO07c8pqyXKNcW6Y0isfR4+L3QcHpit+3jve+w6QDJcdRQ2vrE+Ro/WNZSjO7
KrSZOrpfkzZE39wG0bO/qcaij5MmmQjVOp+sd7i7Wu1BNRtQG9WSMSVyWWrnseqyPg6wOEnqYExn
DeVEW60XXygNertCLwb3vkqqXDzUmaJ+KxFnTq71pHazMSiM2BHvvblzmh+TV2WfzdzO43fjXLVP
kys17amagMbR6M8lZapsXuyT27VoHoMhmYrPlpdL6yB7T4tuImq4v2Za0qMvdYH/UKyMhup7qqLO
dzWaJO1d7ozpR0NZ1BTgByvfNzIZ2R/nqfSGX6kegaueZaHiSTNG1efJTJvhIR5QTLuyVaGqodvm
tnVTt+Cx74DeVuaHrI66e8NskGMz7C4r7uso6dOD1sPOpJjUUrsz6EAs7xt4wflHmgPsxoLKtOaz
vBKHTIkn2b0Vu807K15ojFjRMKLhZkSa52tqX5RHdDdb7TqaZL0cKGXXpykWbXnUIyq5R0eF1YpL
a1Xit2ioWXug/k6FP3FS94eqWEt+S1Evsa4kyWcS4Lujf5hkUliHJUFIDlkPHTM5iscDxagpRvHW
mFYcJSUb991sFnQ/bEfaYwBKrYEbIYx6DFK9p7dkCqUffWsoqTE1sY0AnQsoXsEs1s2z06S3pbtS
kIzMb218qR03SosgTRQde488tZpwcPQsCTpaJj/1qdMKrIBaScucal0WWFm8PKXkdsnRMDr1XazR
CDwaWto+QO3n64750J3mXGl/2D1Y26NppOZ7tcHL1E/VpSwCOavLj3ZJaNRbS+OedGOMymMyeC6l
JxIDX5FzI49O1jTHOlqW51jEhX5roM9vIC2RsAeUruyCeKxHi7PYiOyDkszO8wzOvw0k15LmF3U+
3PMMKr+KRnemq0TPRkq4evtBo5X2s0vH5a+hGpMv+kBvIOi8pDWC3hlsvpyWF+Vh0rkeKNJgU5Cm
qvUj79L4a5a7kxcMA1R9dPX1cfKVBZ7ygda1m9xO3Od/c3gajQ+qa9L82pw1um/wOsUhHdXm2UIb
x7vK+2WBL1Mlz66jROUhnSfeGZlwM9CvY5FOfu+VtKcTs/1gtqX3fTK6Wg9mqylve7qNuPylSXuT
errQDnOBpl9gFPrS+5oXTenRyzr9L63g2gooEvA9E0+J0RPKPE/6VkfRFMAuQJNwojsQ8WB0jOmo
Y/fkBaQoCwgX3R6bQwGF4jaSGUz2aRkpU6XZ6PNVYXfJZqh/IiZZmqfc1kQeDHYNWrfmifHOyiEY
HI0CKmaQpo7709Eb/ZNjSlVBgH1waMLp1LrEUvYdmLZx5ABuUwW8rRdZ1iGNprH3UWufLB+KavMt
EgB1KDmr+d8oFetfo8mS2bHoB/E8jh0N2LFxvE9FLJ0npxJFcpWMS3EXLQIwIFZBAtlfkoL5Julr
ukIoDjtfe8XR+depRp1o6Y0kPrSxNt9DqB6KgyA9vVZqjy8Dw5P713U6fmNldlV6ELHFhUEJq9e4
z+rZ9Vkh6ofWtJuffczdDToo08sgqrh8jq2ryA/M3PQ89JWl+FrWNU/60uat3znUcP2ui437LJ6d
+ei1fVYdVEBbwq/BjsurEi7mc22Y8ehnExzk9WilpUvTpeVgGLOmOIIkTR66aYhnTo0ueVTNDJdv
3g3WSedyNyBpO63l91NkJ1d2Kaqnoukwv+JSpnOAyU5i+lRcOGjmjHrZY1eW5RHATFQcCreynvDK
7Uuf5NMognmS1mPaK1N1cKapd68Wxawdn96K8UVZ2CEMXWDW7PZq/bmQ9pAfXSXSftaydrsAUv5I
8yNaIOVogg7ubdfL8rvCS8dis2ge+zZyU+ydnN7gCyuz/G6U+EX4CFfW0RGMdK6GtDGRC5lnnZ5e
niZd7heJ5FpuGxPfQxMvnzzQ2qq5ocsgc7+biqQKopEKblBQ3n4cZC1pbgNXv28T1i2Fbat1fdSW
1PzQL62bBo1wrD5cBN/smC9m1gWemaKuNCuD/GWatfWpiyflS0n7+H1lemNPr2zsBr/z7KX2q3qU
3LZj3qLto4q/VepnHmd2b3xuWsAFN6paqXqYjGNzZ/QL8HX4g9yaS2fSRrIjO6UH3FTlE4lX86nM
q/6rFSE06RtaMX6IoqqtrqhmOU9FO2nPSDimjj9OlAl9iDWkuVkplScHuMHjWM1O73tdjoSHNqs4
7emJMStH6qfG3ZKaTn8orWXK/HpcKjy8qoWP1HUtzYvIsqN57Ye2Nzn5sXiXapUX+7w088dMHdzp
YCGPqF0vdTEh0jQhRcj24O4LjNHWf+qSI/CAuN701fa66OPqwlRzppNT+cOip3VgmpDYfK3XWj3k
hTIpaPvOiFxeZ4Y7pKFQKnYjGMBUXDejlU8/hNm48p4E3FQOmZGM2sdIzo4bMtouum7bXODVXhmI
Ss5lbDOhjsVFADe8i74C70jkOxKHrH42LaVTjpU7m10gvC6b7xrwcv0HuM92e7DVkVdaq5uFWftm
3HN4+6LOBvdYYwhfBknXJ/Hz3GQtzXTukx925C3RZ7j2Ey2bKlKq46Cq2AMnY94NkCS5Ru6B9Znt
IdY7x/0cJTxHr4xGH9CHdYc2vxGxzZt3QlZjubKjXHfvTBp8w3drcHvlqLq57mEPibT3Dwh1gk+g
KRKwUtUgRFQR5BRl0CW+WpUbzQ9eHCvLaZFy0k+aY8lnnOr77pPpLFoT+zlUp+a+hDxrP4AKMT9S
htKVIx8pQ5IwnqNKBEo3Zt5JRKPX39p9y0tnYjbFqZu0Kr+dFK1w/R5ai3vXWV6lB86YWfZVmtPi
5bquSTdhf8RZoGaima9JIpyJAmXTVAeNp9X0l61bivHZ1AcJeIKHrXvnkIB+amt4KmuXs+KyrDVe
H5lZVzzalMRpv8Tk7vFHoUQjLHWF50sdoJnf158tWNRaQIOl5Y6L04XryVSR9To286jU32UpoKRq
uWy8W5PXqvFQFKNShI3Uk5munFkpD5leNKTEWm/qLPnEVWPvOKf1XJwqjsvxQZtLUj9DaSf3Fk3+
yVsObgkI/NNkzLk8tFrqIQQbWbV1C54m7a6y0rOWa+hEVhVW1Kiqn6WetskHUWhi8WNrjBCfh6Nb
XlWA1rODO/GEfSrMppfo0kjHfsjzxhGHZR6MaUUyLPLvpp1B+vlzJd0SMYDKTI4gIF33phrnrD3W
sdo9dr1SGyHdyIaXjJv3hXqDwVeqPFB61vihS9V5eODILJl8dSy95sauau+SY9+L4ubvOghQfAou
Gi3XbS3QgNSHDk55SkUljlUcRQEb9xOF0P70egFiL5Kz+h5DDaY2vAVZGqmrCuqR5WnS6uRec5av
i5NS8Ojk89sDIVUEcQYq8qo9fV7aSU231lSO6BPt0ymIItU9VtQzggRa1dXroV5WkVxcNXQL9CMR
qSadh5rnnCwZs82TV3nWPXQTD1O6/rPXDPOJE8U4AvL49XrIFyViFNVAq1JgpwAOBXJTe1RJqGoe
quUJ0RPnIIxYcHKMxpsni7cSfUeSXvoF9OjOB5arClIgmVOdlrZI00BOQ3GTUCmTBwNpggs1zpdf
cS3kw+5biz9ITmzWYGzBNYkrXmNrLdM9KHaNEkSnif46XvqYZ19naQUCQJ4sL0Te+Zg0E9AlgIxC
HXDL1zA7BpbPoj7h/QC4puwoTPtD6+rz8fVZe7H4104newxNq3WnvaCka6a9qCBkTjKS0jcxt7zB
1b0KFAq3F0K9qO5TN4Uxxh1NoZa9tumOoPpLWcRW5UnOtf4Lrx47KEVtfxGu1nIiNuObujHOKsgD
ppRa7Yqcppa6VrD/gAEjz6i2aeIW4UTx7JPVK8V17lndVRTV/bNeZnr4+qdcK7P/K2P+jqepGAau
etfQMrY0bq0UcAPjrAgxG1fLp7aUdfOsZF6G4HYBIMMvR2UxTz1JUvId7EtziWxwvmj+/QHQltj6
FFLNrcIyar1066VADsSV9o2a9c2DSf34wjD3omhQNEia4PHCfjn/rHGu5GbKUzAkk/puLhLFOkN5
s9k562MV5oCNbNCX2+qSGTnsF6vWkQttuCIDI3L1G2SlovrCmjxf/v98Mg4t2Mir0DFVi/PB1JQL
9ARqXphThglmXeq3NDI8v0/b/MLJtfvdVgoDpB14l1vBMBTYFSfppzLkjYznaVbXSIa1cVzH16+v
w91AIDIggPxuwm8maJYV9eMMCci+bqOjElfxfZ0ol3bXXhRK9shC0wBCm2zz5VBXLiRuyEiC4vUY
UElprirDeRvb9J/50TmiNIAmdPm35GAUXPrKUJE8TccyebBijNzxjeXNeAFEcH42/RsHkDtMUBM2
l7U5m9q2VTQql1WILQyvGdVsx0OKVEgSxHNDTitNzJzedMb/E5OuByIwXGYMbvMFzb51QVQibdwr
uhrMIp2OeZqbFzKBvXnir1/VhCFU6VuS62yBTXfQWA/VEWyfQmvJn+ieXBjLBl3/72BwQ4MxQweS
k/58Iy1GXk8iHqqwc8SddEoZKEi81dX0pMfDR2Xob8VILwKlEx4V1MiMzLswhbsDhfnMygc9DLjr
/Bdk/dwbZbZUoWGUw5HCTcuqVJoLm2vvwODqWpuNloUmw/r//7hUysUVANaLKoT3NF01oukfmha7
OYSZ3oZZ+OeTsrVWrsxvzffNPrb0OSMv6aowmxrbF53t+DP9xwsztzsgaHbUd8B/wHM7HxAFNJlJ
dMLCts9day1Kp8NDHUsR3SrSqv5++9lk0qGGmrPCTdzNnSxzNccIBFQ43LHBb8a0u2sqQ164onbH
9L8oWxlhuqtNr1HJCBEwGq8WjayJIjdqS2K+dOeep4j/ThLCrSjvIUiDHN755zPKCmcKs6hDHSTX
Q5m2w+zXThT5fRNR0eNB/8S2uOSktRcVRhjJtrdqkm7XeiGNfElzpQpB4Jf5cZiHrP9Yj8Xy2V5K
75ukY9/5s1C19kJOtbfJUIq04OIBGSLJOB8uYXKFSWP+MnDQKR5+I303St3/YTMj74P+BFEww9ys
SgAsyzA7Ux12Lbo+RR73x0IX4sLa3z21OC4MVBtXhp262c3YX+eKY4x1iKSG9l5Akj5GJWj51utp
OJaxDOZ0Uk9Fo0xfzQQh/XoZJXqzg3Phl+xO6B8/ZLuMErXF4BunhVKOX+J4onHhKY/0Jp4H2AH+
nM6f374RbXCwUM/JslCEOp9IDoMREUc2otm0CSwRlV5F316y7d5bLrDVEPvElnDNfc6jRLQWbOpM
XD6mMweAzr+qyAX8h93+Z5DNmlwxUHZWxXVo6Wl0nEzZBxoa39edo7UXmNe741m1FBkTWNstUxJT
+TS1AWzSCFS8T3gT5LT+ouzCIbnjT4U22h9h1tXyxyUTI2DcaAW7bBTTd22xg8rVn9AN+eao/bFV
4ruhF++SefAjfXgojOlQKb9qupavL5G9U5Tn53qZk32R6J3/CluRuq1oNfmJpMaeeWN90sa8uRHj
cEmebF3e26cTxTXWI/BUntubq04VtaUAOyvDwhh+qcao+Jk6nrRq/pxBcbyw13aDIdqPEjG4LFQi
z8el2bNb0eGo0B6iUQLNqlba06Q4SxWMWaqP11lOXvYf8oaVRElezGsUeOx5UPo+7tA1cjUlWCCW
uLMe9KWMjzGNswv7YW+Rrrc5LHAVuNlW4ysZCr0xAdKH5dz0ij8tNY0ry6mm5OrtCwT5ijXbgtzi
bMck6aYYhZVV4UzO8KE3J8pKQ10H0pDdhTnbHRMYLLi9qxn49qCOUK9LwKhWIf3S2DeqWLmylsK6
IMa5t+K52xAIRAoLG5rNK6BLUEKc9b4K85GEeZxhmKWj6I59qSwXLrj9UJjdUbCkNmFtLrislkNR
L02FN2xbmX7cYqZOF7qdwA7NJjZNr0/Vzvfjo62+AADXVtPi8+Wn5m2SGK6oQjOPOPOlLgNoCMuF
J+7OoHgRAseDqw/acXs8atMyOS5ekRghAW7xLTHVzakXtaEDfZnzSxt5/dGbUwMuLzLE6BxQJHhR
5AQ/WaKtnIVLHhdQg/rRjf0EbaYmsNvIKB7qxrOL65aqU3dtRInbX9hpe+OlSsEhQnlwlaQ9/6ox
bZQk04FyqaUU74dOzqdUcdxrnczr7fc1D4HflYoVLb31CKCLpegKbKSwtbQyObWVVT9zdiSX1BZ2
hkQx0KCSC5QZDu3mxp4scGVOTlVzkIV2dLCFCd0OflkW0+V985r8XXdct5oOaXNzDheatAuYcUU4
6xYjotZ/XSMrcWGOdlY+VeJVPm+VW4X1cz5HpW6DnOiIkhUN3ercsAK8jy9pwexHIWNF7YN9ttVp
N8UMfMBao+AJ/KNalDKw8sj59foX25sc2jFcIB6vJy6S87FkwkY+QcFCJCq97IleqWv4hd6JU0Er
70Kmv379zeYiaSM3JA6uZlsmjCSfE9OEVBkgtuYuqTreuDUzedV6Y3QcNJ6G0E2qtwll/X5P2aus
Drk4uhcU+s+HODmrB2Wa40pUZFPQZ00WVAYabo0xT4fXv+ZGE/bfWERai5kqrjprovBHmtUaVdWP
KEvxyND+UjT6+0tjfx+r7os7lY6/YDD1oAXmhUtmZ6lQnnUdajKrdoS+mUQUANJMyJnyXDU6Vwu8
8qNtdM6F5G397S+mj4RjJUyh17ytBXuJoFY9dkWYOkvuqwu0cDqOp3SigIYIwn/Yy7iCIoMPxYJV
sy0KO8KhXe/peQictH7vlDbE35JS26V2xd7HY03+dn304DNt7rEJ207X7Guse5RY+Djg1idcC4e3
nxm4sPwvyqZKoaio9HooNYdqUxvXbhTlt4adT5eUD3emaK2V/Xa8hYuwOf+A8DUobKLePTS8pfNe
Nn5qif7CKt85M9aT/P+ibL7YaM/8dK3gzKAXH9hpbQcZYMgj+iSXtK1fTg5HBTUQk6t/LT1v7g78
d1LVKWwjzOqZyn3cOp8rY3Z/vL5t96J4ZLeYmZLSQHc837XNOCSxnHo9jEuWQLYY/THNULF+PcrO
4QAxD8sXjSUNSXRLLYAIi6KEkmphjAZ4pUhUF6orOQDPSdUmzPXs3jHz694GJzJekv15uXnpxlH2
tk3E9Hk0bNdfnNT4eisG2gku4hP5YOSfDaS60QwpzeomKvPYurBMdr7qarhMUZM70qa8c/5VdVPw
/IoJiY/OcF2W+Xwsl2S4kCD+vgfPjyVqVuhDMzDYWC/WvOtlsfBAMYRem2Fd7K1ZWVDEAh3iJC6r
5ACKqujCGcZHFg4ZkLuDkYsI7YfJKDJ/amJF+moCUPGmLjRDuU7GOldBPul5d20Ceo2PuNf3np86
+djdZqnafk+Bjf0agbaWUCxn/nxpalHvk/92EiBOBQCspHSRB2gmFD0c6KzLj31t5D8aq3eVCyo+
vyW/Np+Ah67F3JKOIO+4uXUEqZugfEeph24dVHwks+OT0lrDdJqHIY4POa7FU9AuU/puWDXpg2la
lo8gemztQFoQY1msTQUKBkaVD4ceXKLhU4KMtdtorB0EpEtjMC+8H16eIshQraxpsgHVgOJ2vjxM
ECFpHHlUVKXq3PbAQUCXjsmVuiI2X995L1cioVgeZAArW29b+rMG3LUr1P5Dx2hBjgqsJLqx7C7c
j/tR6FUAx1hV4TfrvcCdqpk7pQ7tYmhC6CnDQxJd1M7bjQJfh2cenEBulPPP5o0jj7nURQQlLr07
iabqFTZ60QU59N3JWfVz4TWSyWzHYmSN6nULY6lyKpY1Ov4IalSLX1LjO7w+OS+zQiYHDCUHPM8d
2g/nAypQzWvFUjcIohXd/Tir2hNKD+IYW5MMOy0ywOn21YVUdP1LX+wY6hh0r7hXYBOfB23KVurY
9TXhOM36k83lfN33dfyASiwgWQC0V6KmB+k5inX9+nB3CsQ8mdcjGDNhYC3bQnvrOT3iMVTi9Kgo
muu8R64poP1NLWUa2v6LaUXW1zJhx1xPozoASCmizD7Oi9o6QU8Lwj6+/oteXg38IFS5gBiQ2FEf
P/8WAxoeMwT2OtS6GcpO6UWYsGvV8IlCWXE1NcX87f8v4CZdVbUk0lG4rkPVyT8IRGrexcCqH1Ur
lw+Asi6sr93hrb68KIKtfNzt5Q7+resEw0vyangEIiY+mGplfxxVcYyKSVyY3739qZNHon+3Yole
QDYWM6mqhGPNHevoGRz4hI5UOl7IWPb2J0kRNV0kzrheN+sXsQnDjaA/hhpdwmMKn+EJJTc0sWYl
/vL22Vop3CR8iIW/8HmI0sbE8NclVNdMP73Ora6VRPV8PrgbunNcvknQfX1CrQKd0FUdiprcZusH
/uMJBdoelG/c1mFT2sV9Ezl6AOoMXLaaWRdyh72lsWJrKJ6SlCEEeR5KSaNRsVxq7wldDVCN5uLN
oSgdb/Ybb3TiG7VWvOzCbb23QKhHk664nAColJ8HTSJFz4eS9l5pjH3vd6XTNbeTqsrq49snjiSD
IxX5Jbb1ZpsppZykyMsGZXDYQ7kdxx+tRC0OCsy/I2DZt4kJ/jNxyGxxnbu/m2ybicuWpY1GnY3W
UUsNSrpEAK81uz6U+OTeSDnKSwZlL+eP25x1CTsZM017axidyGWWXrUuzWro/aiFQLKY6Q9hy09C
VuqFLGIvGi5bHNyrOiOSsucTB4Q9AfXat+G46FUWON1sHdCqdX5aSu5+mjPFfv/6BL7c5KyOtWEJ
SgWJga1aYhPVsOuUrAuNXjGPZq/2j30zdYdkisdPr4faG5tJqg4JmbYzoijnY7MNIMZZBbmqAR31
FBXzkOM0p4I017kRT6hbdZeUSl7uAzCrYNtw+qY7A4b1PGTbLY6atkyereTp0ZrNHFjx8jbp8nVR
EoX9TXeNUj9J4HkUMnnVSbK5gZ1pG2OoTDA3ylZxl0NkGNmFCdsb0vrKx2V4rfVvt3ZlIb410v0M
gds7QYQZwKHDburNeSZQrz+ibPaZYydjlyl1GxrwkPBUTI1Vi+eSotHLtIwoJqouGsUXFsW6Yv44
hmdzSbt2nlntsLROaDlpz0JLzeNkdfUHqWgdDNQqmt98OBLV+t0L1YBAWJszK5nguihF1YbIT8Aj
0kbLFoGFarM4vL7g9/bWn4E2R39txEZuDmUblkNU3NQYph1FWo+fvcF0L7z7X+aajIkXARkWrjxI
G51/SUfA/rRGuwktRMTLYw3nJZjB9B8qTaE3Y7rCvRKFmYfOWC4XspHdWVy5/2ufC7jbZpj2iNW1
EWctqnfWqTTUv+MGm8hZDmHbZVdp/Dbp1X+2G+jY/4u3udyEcLwlbYlnI7FxMN1U+rkeXRL12N1n
q3QCmnXgmbc3G6Ke/OMweXCb8OLoEK4TMOKv3r5EQDEwYWClVo/ZzbylC1roiByFVSXia7qFHFWx
Nj51VN+eXg+1N6A/Q21OKaEYtSxtlghCpBmMDpAbIihbM/r4H+KgekU2TIYFOvV8SJrVOeCYRBsW
PMy/ArDMVxdA2ELH1+PsXSekHkgoAbqlNbi5KhWBYl1pckSpdSt/KEIW1O4KlzqL3Tqh0sEyv7DJ
9vYzGQVdJvRQYBttjqtYs6di1FkSrkiTa6PqrGuzjudbvdetxzcPjo47Asac82vVeDM4J40MFbHF
LqzNBrtEDSvnu0ZoS3agzzz8aOsIasTrIXfWx2rgrINYdRCw3+I6Bf4u9IjA7ZXlbH+vEK2NfddU
ICS9HmenREk6BWJvzRl5Cm0f444qOInMuQqVXHiPWmOnx85N21tTbaM7sAbu57xvsytztt0Q2J33
2ZIKJL/Xf8XOXK7MCKSwV7D9C02sGEUJ8K3ALu0CSGeC7/eVHGMkNJXImd/82mDA/4u1VaqqIjtz
ahiEYTkZSiA91EGQMq4RK7WWC5tid1i/Oycr6phHzvnmM6qyd3J4viEqFsN1Zw39SY/T6FOUNNmF
Ue2tlxUftb5tVvT+5ho1cJsplkzWoUj1lhQuqh/nxkve3G1AiOiPKPr5gFJhSfRKBRU8kdkIztXz
l0oZ3QvbbXcsK3MLEhCw1a1jL+LJuWHmjMVyILS3kPiPwrmoPbS38i1MIqiRr88JFv/5YLDUoHmi
s+hgAn+UMDE/6DR36T0kvrCnm7abriZNmdHYUILF6IYLF/XOKAkPVok0H2T69rLp+rKTQ886VIox
7X1I0t7BLETTXjhJdk5mMjrIFuubAmGczTk5rQa0LuJeIfivJPTcpYWsrsKbpPEL970YLiz6vXEh
xEOB1+Wbku6ff9YJzg+5uVuB29by73PmqY+qXJzD6yfGpSibyUPq3Ok6O6qgLkfNUUzNiGRF9+vt
QWCJIU1JZYc+62ZTiWJGqTp2qlBvI/2uUkf7yGIo3p7dk3I4HPaA6zGD3URpy2nMioqjXgOJcouQ
UHJnidm+kHDs5KRAzZkSHl8Uk7f6SMhW2CkFRbD1ECX+yrNs/KLphfdtHOK2e3RqQ+mCbMndWzLb
yQtf/5B7axBqGBAvOha8OjdrIjJHx5qykhK2Z9xWC/JeDbpBui6+1D2ZwuvB9pYGlEUIb0RCLm1z
SDk4iwPNA5WalnlzC//avKl6LavffmdRvSa1Ii+gkrptdsGcGptkzCiiVon8NnWKGbQqCouJmnpv
fyNRNmLqwMehYboFXnneKPCHY7Hj11N+g/6joc+Kkvvr323ntuIwJIBB34TqinG+cRW0wsusMFiH
g67cIRxlIbs/Gg+lcC9xIvemiJKRR4kDGh9glPNQSMVTRjQIZbZ1eSincjks+cUMcS1hnJf8qbZR
/8VregXumJsSRxLh25fAQ4RkhkbA7KHDZTh+00fvbKf7m1c1nMiYvpcni7dDGdbQNuNbeR7G1t3e
G2JHSxpmrMFlMECpWf+miLi8sKd3P+MfUTafMV6UZCk6BljMFtrybWqmaHSV8YXq/e53JD0Eprke
T1tFxaqVAAOanKIp9hPAC1SJqFfRxFdpIub3JtJYDzYdm5vCG8kbTVu4F1bmztm1lvOprvNF0Sde
V+4flYnBFppMEghcc55693WsZccRtaYPspvs+yotkqPr1E7IH0YW4s2bAkwKhW2Eb7F/3pYAEywt
kl4Bnjp4TvegQxr7Umqz9a1ObfH2c4vTEQQzqHB6u1soG64IKJIrKZhRz1aP6JrVD2qm259eH9DO
mjmLsn7rP75lH+eJgZ4QwOWmy29jtY2ta9truvjqP8Th8OW8QgoZFNd5HE+kY5+3jKacrME3IH10
fi4TeanWsnNq8TTDQE1lilZl0fM4TaPW7kyjJxRDfSxkYx7dKXtu2vrtqKFVtJFDC8QQsBFv8+E0
fUG8piBQmlTebdK371Deci4k2HujQfB4dZLHpJXj/nw0LmlAKhYoq4bKVhoa8c7GW/JQikz+fH1+
1gRpczjCaUazdy0C8/jbzA+6MKNe9xqR2jFA0whpBKNWjWMuhkEEheaia+OiF396Peze8qM2u+IY
scUCiHE+QCRLBWdJWoaZPdu+i5PlwdRLN3h7FChTnFcryY5W1nmUYsE/QHFAr1tYAQWtoU9XKXog
F86GvbFQjgJPq5vgULamdoUAm2KgXBq6sRP5Tivq95MR599fH8vO6bv6A3pkNKwIqqHnYxnsomnA
dBDFK8Y7RQ6qdbQgB39B3qgOUKN0PylWnAdWglK/77ZYqrz+A3bWJIVtRC+BgAFp356+SoceHApu
nBgLXINSwIHLjXG+lS2ahK+H2vmiZ6E2eSJilpmBMUkVwv1zDm7nfEeULPpPQcAo6Vxn63l7/kFF
aTbFQLcoTPWiBcvefx/V2L7+DyNxKEuBVNIpWm6PJa3XyynmzqzUBKASRm+hRpZ/fD3K3tRoa7US
WDej2TZxjNIo3Tjje/VITOAOkWIeMlrFcJd2yvTp9Vh7c/MP75xNBWlv80xJEYnpJ43nMvJc9BUx
MfIVhEie/kMUmujWCg95aWPfKrJrAGOw2KbMdXzNbDF2kury1+thdjYVwD9e30AAIe8Ym8Gog4ls
Em45TMog3y8ysQUaaPkEYRXVLswBSvQs5METfdse8yQRtyNSqpjMvP4z9r4pJyFdDyRWQJZvV0mP
Ok49RWW4zPFfuH1pD66Wlhfel3tjpWO6utiBFmY5nq/3slfBNxpcXJ7AbqeaRzeInfHz/yPtvHrs
NoJt/YsIMIdX7swZaWQlW34hHJlz5q+/X48vcERyYxP7HFgwDBiamm5Wd1dYtZZhtL+Eqvaqxf2H
vlWR91DmHZTyPfcUZB0Cy0vkuGY7Hhii7pUs4ziXhnUkHZNPQVuAAa+SdOck3F3kO+Cbngu46NUi
GfCfS8VkHss32r+rdDwWDXw4luP/NlvzWYrGN63TfiD+sHMq7oSm7z0JGgbkt5Sil5vbooRQISyZ
Xfy8qVCxhpvzh1apzRe7lmrrS9jKMYRUDOnUJ4oJ055+4N0d5hkFBU29BZTR0jxkIFIUJk52YboE
nkToIVBegZoNCaeoV93H3irWsgoZ2FgQnqK3RXCyujgjvUgqSyMWVmDXg50s11AsqnoN2SJSe7iH
jb3q9L3zIY6HKByQaq/hGkjUqnMKRfhlLARdwyQZ/THzZa3dWdldOyRrqJ2KB329jYygddIk2dml
V5z8S2b288EGq/h8jdYCA0YGRJYtCNaXH0vvSo3lAPYtIsb30HksX4N4VHZOwr21iDNHMMx7TbS6
sjI3YaG2uESBPscxjcrgYuuJ9fmxL9xzvJ+tiN/ipzQiMRva7L2WXZzGif8uSsgnHPjefk/9QX4+
L0KhmPIRYyRwa1krU0YmdSV1XD5O1zjHoSqD4wxg9/l8Bb57jrFGE4TxM7HgnxYk+3Za5AbbRkc3
+dssM981C1v75/G23TtCdDKY9OcP1bjVx6HqEc48rtkF4MzvDFh+VvrGOaS1BKfmuIeEuBPisyRK
YYYIqjasHUwEyDaK59ll6puPoV36H6TMnH7hQTS/MCkAyEPrdx60e25B3QPuE4XvRYi13MVsKC3J
tKiY0tGCQbNLDZSrlPkgEMc7Z/be6qhIgIZDY4cIa/WEh0rSVwEcwRcYzbsvkVLnkFuhj3eCkdb/
tUXD5gSbyNOnCxcEr+CQWmCZeZ/lAuH0G8PBanJYipvyTUsyC11pqz49dpPNGcYKWTPqFdQvBUZ2
aYWSUi1PaIddO1sb049qObTzJzi90+cI8rjrMARiRlDWwXMFOmdpSOrBgDdRml4ZoquZU9VDt41g
x4yTZu/1uLMmQUPGMARYWKKdles3kaQOsWmn19jvHNuVCUvO9aipz54wiqTv0+bQhMEduh6IoZsE
3r0KkyuuE3r5YPg/xrhtDihoG/UhUczy+PhbbVyefhvtFUwRUHIPrbYw7JrRQIsO7ugwrD87kjz8
5VdDd2P6wdnBaG+RxDSfgTWhsENuS21R/C4/XVK5MaEeEdfxVRmZ9NVGY3jpY3V66ye5+1EXmn2C
2s55cfqhecnLNrkiGxl9CoAp7Sx6+zG5KiE7FEw5fMt1MtBnRuMbWcaih6z15DYpzlEcKztWNkec
Cj5ZgBgpYWIP+MJyuX04Gn1b2tG1FsT0nTHanwennw5wa3Z/1qM8fULfQn66dius0kcFK07BkGO4
tIo2jUXtYELJupvqL50mj59rqsyfHrvNvR3EjkIlCXHwTf1FGmJeHAN96QoytENStZ1bUbTY2cHN
e8NaRPwElRwHnCn71VoQclGCwYiuyWBln2ottH03d0I9BfJeDf8YOhDRx+t6l1JfRImYNMirIdxC
VAhHXZqMsr4zdLOMr7OaKNF3R6qT3jWVWtPeJCrH89WeSy07aLGRzYfO6u0/Rt2s/SP9FNk/ySUs
si8qfX/povGJ9UOdtRAjz34/pm7Hragi7zihf/Mmw08uV65ghJW++LrT+h+VwRmGlxRyPtNT2kSK
TrEf9fXt8RK3J54IjhaJ2E9KgeubjHS8nmUtlC4SGqvFAXaZ5A+nygMgt1bc/HhsbJNgiLiHAyZy
YTg41yl+OEBJSWoTw0RSlmdrbsuXObfrNyQ8e8h5fflvdFpMasZOf3lseeuhBtATW4HPCSwZyJfl
hzQHpYwbSI+vipTaJxMB2gug0PzZZ5xGiRCDEgJlgmJs5aEGXL2m0pic8cCZ2xeSRDU5M93UVC7g
fgVlZcvpkCs3U5B0Ty6QnIm2BmeQ8yfO/HKBmRbws30puDqSiT5a0kvqMR14bJ8NilCvA2MrIjCI
nplcW9qJRikyDURjrygN2Z8oF0Gw3Ua2em77FgzR40VtTjzGqCSI0Q4Gd5lJWBqD3VO2SoR9rtKo
/DVLLWNdk/JxcKS3Wap3fHNzEIQsHw8ApDz0ZbC2tFU7c1dICA1fC9WvT6iqmFeu5uoF3vz+/HhZ
m6eA0ifAICgFaOQRe63cxIf0VkaGgotsipX4QzNEhvF5gKD6j9zqQ8QhOimY3by1sp3e6501Ur9g
9orUEMDw2jCIZTUb9TC69k2vHMyae7pv7eQw2uMeFcXmwLFGnh1iZwf8PoMeq+0ch5DWA0fBhjb9
0CRl7foKtO+Pd/LegvB7MnjavKICtrQC25xuz6gCXJlNDU9pILEWTY5Pc1LsofW3C2LTmFMndyPw
oxG7NDVI6L44kx5cy2zsT/NkK59TwcD+7IKI/i2gE1xT1CXXHaAM9ea5tkP1krZJ8mdqk7c7Whl/
C2o6vo9Nbb0QU1AnCLoOWsrvY5k/x1/EeSWKUipPk/E1qwMP9ajPea78Xk35x6Yunz5fugB0iduf
63Ez+SdHVHeZalAuZdjaV78b50NsqKWXQj67c21svQJTgouQQAE3XxMv1wD/QuD/ykXOra8zelI3
sOaJq0joNzzewzuWmDegLSOyAK7FlVN0TGYxl6wol3RCEGLSy+5gliaaORY4q8emtnchCQceCJcu
n4xRsKX/5fWUDqYNeW0RoJjRMQSDBOZfdiwdUQffm2694+xct2K8gZgYxuOVMUReVbkBUHZpUP98
k6M+fm3lYjo9XtJdKyTojPySfW4kPRVwtCUzPcqlbczpYwRHzgkthb0s9+43AgFN6ChYadaAk5L5
7Z5SsnJxcuaHXGZ2KfVVjh/9VVVms9dZvW9NEKIBseI9We1caCNdXZSWAtPiYCFBptTn2XDKc1o+
zyVHCkrMRmADsS2VYrG9Px3gRoNkPwKWcrHD2niJqjxGYLt+mt1YWBGJEYSpTKOsCSaaCBkqJzbY
vl4ZbhDkd2d/ruqdDGJ7GeFm4IMZagUsQPa5XEvoV6MdhInKdJIgOZQzOWvOs2Vkr2gH5IrbZ0yd
uT7actPOudp+MIPOFnBoEBGCv3mVIcGBJEVxrUNiGAfOSwZJg9uOju2Fc/k0+R9vFJATgeMS8tDr
QXdpHH2rQ+38Utf09xW7NQ6KPfVPnyoBb8EhmOGhmLRGeQD5lKljO9MlC9LBtaK2dNNsmnZimO3Z
NQSARnwqREOBRi4/WBlm82SgvscYTzigE6Gox7K192pHm4SBAXDgFhC+KkyLk/otrSCmZjtNOo6M
Sujai+3n5r96p5SojBTRj3qe7WMTOvlvadHuzQBs3YIbgzl1oKbES+RHS8uyPDDEzNzLpQnG+pr1
wUxYhhpkVsZPI4LE5cRbxQ0FTwgZ0tJU6tfWEDIKf2lsRmKZzTVsl/44mqVNUx0QuLLO4pfJDu0Y
K789ewWDkCNKJxjlH/4sbetqMcP9Fpk8YIr/d8Tc1CFAG+3vp62IwVjBjw5/B+QrSyuWHFtoy3UG
lFOhCSMZWuLf2rjU91ofdz4a4CaAVaK0BFptFcOnDlKEVRZol7wJ5RPTr/2xniY0wMD2PHfKeB0F
Gg+ktbg9xMuyXJLUFVMg6yE8iVboz+6k9Ygt5PK0V4RenbP/7CBcoaisiLm51QdKaq7eAjDVTUMo
8qCEoX4KmaLYuQRX1+9/VlBuA5LBPBIh7nI1yLTMYxhjpc7j7i/muqzkEvtBXx/lTJ3+7TOE4G7R
ZBvPyTpAnSC28SfDqwMe8LyACTLLWwmb25eUUsjXliay+5T/vVvR8WPRehEM+qvlFS3T16ORV7fc
IpnL0QO8hrU0/fF/s7Jai2RVZdFkWXUz9G7+gNaj8ymGQqPaWYz4MT/VpP5bDDN5xEvCAdfE4urg
F3M7JdUtDvtXsx2+5KzsYHRI4IwlfH/PL4qXkTY0ES6QmdWi7CD157jN2hvkZPqIpA7SaK46zUjl
PjZ0zwWJbrkJsUUVY3V2wW+1moUCHiSnDUCqXII3grZfMU6/hF3V5x9kPwzKk5ar+nR9bPrOjhpA
uAAV0H4B/rS6gAu9T3SqcN2taYEnHXoZaMjZGjPolevW14w/kywdQHg9tnpnwTgjMxOwC9GGXjP5
F6ZSzQZPyi2NkSpL0AW7WEQIkUukKB98pYpfbElvyh2zdy4UIFiaptC7FZIIq8R8HmuklpAfQ1tY
GlS3LZzoJQtn9fPj1d01A8ZQtJf4pPLKjNPlZeKgIncz/Mbv3LkhJvkWRlOwx4Vy1xAgUgr4UFZT
blheXRA/5XofmZzt3orcMYAaT+rHJ2UXxKGjVSZ6TIIbg/d6aaWeSpWiTFLfNLV4HSWruxrK7F8e
79kq2sEI4/ninuIUUK5fn+yks1S/mprqNhpt8mKVzZ9dVVFvDuzsxUaDsvzkB74RHtNcLfa49bdn
AFAeCTqVDWZEeKeXCywctWmpOpW3uByaz2WZ5o0rKQOKdalloU9gBEg87rji9gSQMfOCCsgH0d06
TzfMTLYGjfXqBYHIoaKY/7nMGH05lekw3XSrb4/0Pts/H2/zvaWi3keIDJiN4eVVaFdLbcRIiVrf
FBrX9UUeJ5CjmU4YBuFDGqlulxf6tHMe7qyV8AoKay4Y8vf1WhkcVewA7u/bFI/1RxS3O+WXHGKC
9IPkwG/lMiUmRVceYqf+9fFytwdElGzBOgr3pXK1OiDgUcyx6bPiFrR+9uJLWUYHo3xyUkr4LrVa
MEO0sck+1jJUjAfW5jQMxa2rxuQiqVX1aWirvVbdnU8nxmN5HiwIz2xz9enAGdt5nKLiJcMX9mJm
ufNvxtz7kbQSSTtZycqdwOju5gFvkKnFkc6vK6a2noLLV9XihjBlAjdaF13CKKiPjz/RKm79b/MI
TrhY3sljVsEkgymG3ibQiRcmCpdFYHbo3gHZ0wp/r4x0d0GMqwiEObfM+l6uZV/RGIxhBwejO9vd
kN+0dNyLGu4uiFYNc8YgijfezoMaKoAnCiQUiYeCqJ6Pvd4Pn4c6as6P9+6uS/B9xJg7pbh1qaqK
DathJKa4qaieDW6GAu65L0eIF5TJsF4Vv1Sfq6L/97WoalPIhJMerP7yqlSDgjgVMabbqCXW7wYk
3G4hW9HnzLGSHce497W4H/ELRup44FZBESoPCFfJE46hKv0JpivzGALo2rmH730tpgEY4Sf6EgoI
ywU1Ylhk1IPyBm9q9y1Oa/NzHziNF1Ty3vT5PVPg4jlQHFUgnKvyWC+1ZlWnmApJuQ9Bk3Snqc1R
M+/y8PrYMe7t3c+mxP//qTxGbjZXtPxQ/NPiqjhS6TbjY0kguPOc3LMDAoQjxQtKMWT1jZRcmZVR
CYqbmWnjOQkN81LrsL0+Xs29jQMtAdSInoooZi5XU1QAmasqRnEgL0v/lZniXD8oDDj4L0iGoqT8
vzAHETCNdpzcWtM3x/LQ2rmF0F8xdeVRD5zwGqNtjsh8ku4c4Hv7R4z43/Sh6C0uV8bkBmQeDXc6
uzYfCy2b3bpsq+PTCxJdUZ5BUdaBq3lppS1aBzsVh7aVBgMVk679Dnmv2n+goqMEO9buvPZAkAiw
qZ3CpWOLS+sn34tjI8jV3OFu9S35im6pGwXq5E6B7Sap1BwSPUh23H1zD9KQZfpagMjE1OO6khNJ
TExADJffrEySP5nxx7I8lPLcHgeI0k+PN/OuLdpTvCM0qihlLpfX62op1TYub6OMbR2ktKvLc5HX
fLUmiLVPtWQNO5fuxktIIkgMCU9pFwi8wtJkmRqh7tPAuclTNH1IqQwfUkQ/fnm8sM0pI1AQ7Rza
iRRCsLO0IvmjntptipXCCA5q3eofC1Str7FTTTvXxj1TYpSduSowJkxXLE1FQyHndg5z/TgGhUvx
uz6X4mpv4yh4DrqOW1BV57FHpIjzzBu5NCXniJGn6HPeqiw1rr4kOx/Vzkpf69aUnw02hSlefdHT
oe273kCtlMPCmozgFsQWUvZS9T1Ppj0txI37CSUPQlmg+KBbqd0t15PmqW9FTW9dVWP+mCmKh669
7SJd8rWX/Cf7A9zpNIdoUJErQ7ROJ2RpzAfvgfh1W9xiwvuT2fphitR67B8r/tqTM0PvxigJiBj6
P9zR0piutIHQlslvsRGrxzycHXfW8j2g5HtxflFCIsMEYk97iheYXG/1mDDHPBQO+NabrbZ+76Z5
15SHsIsy/ZoadlN4Lfwl4wsA3/RYl7xubj5E4Udk3VtjB0e++ZYi2eXCUgESA5pZD2obs9CjsW22
d8rRqe98R76C+zN+2HE9fmggjpl2nratRS5lqrYiYhRMpquXoJQtv82rNr1FrVn/1liK/8r8b5Z4
dpdYGZq2fqTsmNxcXpAVMdcpyo8OdHHraVinbW2jLvX0VjNB7WZRphyQSd8bFNzcKNAnM4MOmgu8
LUinlaeGDU48+kZ/Gya6MUQqnQspR30oZmOPkvj9NVl6EDk7vFJkYSItWq/ITjkNQVO1t7ALxg+6
MqHjU4VNgEU5fnVSBABtxehcDTXRS6nm+St5m/XHEBiWG/l69ORwBQeHWhoM2hBdga/cTOgyzAGA
tMrqW5639Q9whKpbO22y46zb70gODTjjPYxQAUAtj6fcKP48OkFz63q9C0+jqUmIP0Fn8GywJ9Jo
cjNBaEv/fR1Szn6EMGrYtDdbUto3ZOXT86Q1yQ9Ec9Xj4xdvuyRaeOCrqAayMLrJyyUxFjCkg9Tn
tyKGLNk1Z8n43Kjy+PWxma1vErmCJ6CFbCGisgYWT2mlEejNmGlN/UAEA0d9R4aLsPyThMCUlAB/
k0sDhANfTOK+XNE02xVzkMV8q4KhcsOyD9wk1pIjzcraQ7Prx5MrAy0Gmpd3j84JSLVVLNToFSAu
R+tuyYyucVq2CgyX0O7wuO9BiDebyPEWbv5+a0MIvnK/qgtkezKm/lZ0wXS0WOnHLkMquij9p4tG
Ag1N/5hKPLzjJLvLTQyb3IQML1ZvXQYjAfRuJVNYZrYTmIhfeHGL0NdiEIoemglycQPNmM3SKSsl
VckG2+AcDr6FGGoS/dHrSI8Zeam+ZhU36s7pEl9kY5VCHE1lQcu0zm20UXOkyRnVm9xr/qkO6/o0
t3Z0dqp0+KjMbf9i5Xr2sTZT/294PfYKFpsTRycFZJxgJ6ejJ6/bvXpRxgxdONNNqk35CKH/CMlg
83QChxXyD6F1T+GABuXyA4LItNNE4RQ0+Zgfp97812gq9TiYyl5Nbr0ewiMSRUGDT5wpQLZLSz6D
/WkyNrLHZI70NnDOvVLT91p4a1d5t0JlEVohwSy0fnBGwtrMiezZ82W7FPDWr7U+/KICb3Db0Pgd
FPP58blehwnCINE5xVqCZt7T1WFDkiGeLKj3vTQzRzewQvM4jaHl6lr6vcnDL4+t3dlEMXShkr+h
4LWhHKwrozStpBq9jtH+o15L/qGN2ur02Ir4FD97PuEO9D404inQchmv++OSiKiB3w1ekOTF30ah
6MdinPvLWPnp1a8a7bc0jvNzW+yG7PcsI6BFJUm0OPD+pZO0ml9lhhUPnq7E1XFs5uaoVk1z5NeZ
znZmFZ+aET4bv6qdb4/XvL40xZqJi2jcwBUlBsuXlut0LGdtGHovaXP5BBRfOiDcILu5Pz97P6Op
RVsNySveL9LVdWQ5RsBQ1C5vva6cza9QHTD5XSnh19Ia9yb83n/W8lNScqIALij4RQK5uqCdNpXD
qFc6b9TMWEYPdc5CL5Yas//G45hGx1AfsvirPdRBcJ16LZzdZsxi+6PSO6FycGRQQh5BVSCdplQe
g6Oho1G0c9Nu916jyiwQajxa2xGfQdeHQR3HzmOOCtwH0oHlWx/bxdnp0j2o0D1b5IXAJHBi+rir
DTH6IoobFHG9KDOLQ0cp7XXIhpCzVI7fHrvU9rDiyEDSkZPn7d9QaCZBqORMnONSSdl8cexW/Tal
8ZM6bcw/A19FXgR2FjGAsgYtyH5WNHZgNl7fOf4hSs30EJh6u/OJNrnguxkQTiR9WKEuuzwfaq76
AIyRj5l1rfhDRs/03zGAQrNt4/aUlOb0EqIIcqYfLZ+q1g5vRjjY18cbeufbMeb2zhREa4zp/uXv
kPnGPMa23HhJLOcfDb+MP9RqO1LKysYdAoE7poSQCjENK4bobFVHiswsLu1icry0nxNPjYHSVIbU
Xcz2aWwLMxK4Pg0QISvMBgs3+qkIqM5Z2/R+ZntyWipuUDfxOQhKf+edWkczwgrPOzecaFBzya2s
WDrAIMJ4L7S64IxOsw0kKS6ukGr756bpk286AY/nZFl0LiczuTz+dNuLnZIqg20iFyRPX/c15yzv
kb7zLa8CD/hh6szXioj7Rm4zn4kWqvPcK8qbxpzD8bHh7fvMxxPjvYJmiuHclc+oftsYxhzbnm6l
v4UVHOlw2CaQW6aT2wTyXvyxPfMcdujlucVE+3/9dELwUydkn5YnRQkUnkE3eA0Pzunxot617pbX
OtUBvEYw41EyWFcFqe1XAHkk1VM11OlAG4ZG7xGnyt3RAsXMxe2M4T+NqRUK1MeVXbzldqvVtyyr
iwiUJC8PLfNWVd6SrLaiGwh1/9chonvgTvbYSdemLvwPc1rABe0yJWEEbgouIHAZeGn2iK63vgFq
mFgGGnaeKnLapWtSkZzIggzFo+PDlMnkt7KGYNeYDm8KFZfhnEuNAcCgkig52eZUKjszplsfIUen
eYF/AjUjx13+AoM/t9BdB6qXKshUu0iwtva3ILenX+3RsuZDyL50OxfMxlGwJXShmAQzBZpzdZ9K
BAZMtbaxV8/peEmcMDo3gCCujx3lnhWyW4GpJMXdEDZOul8YdIASTy+l0L/pftWVB6gSpnTnfbhj
iIlgZmtwfpazRuAyANYqyTwkXmqXTM/JeXuqgjr8+vRyBPEPICi8RUz5Lz9UHdWtNIZR6oHLYCTW
mKpDHMFz+NjK5u6n5scwEiVjfgy4E7HWny7kso4MfRz8yCsGGJnMuFQ/FCr0GJqaPillSAwiTFEY
E/guBpNWTa0mTVAhN+PYA000H6Vq9A+I0FhP1hXfrQhcB3gLCotrGrcmr8OCLk3kYawiNVHSojok
Y1js3X6b7Ivl8EILBC9VDr7Tcudyu09zJ8sjrx9q+5c2mfVTGlfGZdTl4MNgSdWF1qjyZHVArI62
NNAuQfZLwrI0SgW8GmNE37wQjdc/GOOY/kjtPnwNrT7+Umnm8Ck2Idt87CPCBxYXMOmXqB7x0QTk
Y11ElY1+0pVEj71MlbKzX0UyqF5uz+etMP7HACAIQDBI2nJpzmxTlNWjxLPiSDvpAVyXvqLvgWvv
+Dt+ThgJvps+7vqJDMMw6abMSrxKHYb4gkSYPp+1pAmDQ+Zku/C1e+ao7lFbR9CGt2t1vCzoQGxN
GkqvqgPfG0aefLtRwjNgo3znkt28LJR5uWT5SkBgSc5Xl2wx9WXTVmXl+Y42lEcHIEb6xkCEmR3A
LqtI1UZOqRJuzV1/CbQSAsDHH3C7VoRFAK5RsxJR3rrB25eq0dnMwXhab8xHdvpvmaf7EPbz3hnf
Hj0ssaHv5JN0LlZXYxDUOfyFbeVBruJ/KCVJR4zdsn4hFteOyWg4V8Oao+eoG0UKBZcG7zajlbBB
rEtkYQ+S2YjagsRtHi8MPDaHagQL2FdJvnPg7uwkyGEYjpngpGOmr065n8i+o/hm4VUK4uHUWNQ5
Pgzq0DQnpZV9aSdevbOddFwJlRmM4tytnRSEAOp1DvGGqYXDWfHb6RWAzfTJYurxkzmnyic0n/b0
zjYxOhkpt5lQJiBQpwG0PO5I5/ZJ7jexZ5ESfIStTTtZ/VjcGLFTAjcvwy7+MmeVE3wsU8loLm2W
WTvbvL3XSCLRHGFmWzQy17/CxMi7NvS2dIMzLUK83LJdHo+9zuIdKzx5XNWO0LunWLdcaDWpNF2i
2r/NVRB+YrruO3Os8ZfHZ++eEdF5ErVwHll5ZSRR59aojNS/5VGWnvMpbQ9aAjnrYytbv9SYhAAi
KhAHJDarb5ZwpYSqngfepMBpMcNa6RUZU52hIe1xG21NcWlSNhLpPgnjGvruMBWTG9pQeBkjYePB
RLcIImdDMiL4eAZouB+vbOuNpDC4PnJSMLWDh1l+JCmt+sms7dQrk1Q9ZqmmeWkyA60PxvFDhHDc
WbFC61g2wXAaguFJam4OAtkqTwTT31zIVFKW5rNUvLtSN3voZaXSsdA1YCM61Y7eRXhi2iPT23oL
5ijWMB8pJCvX+XHKfHvUWsXsZemkX8PSsY9Ij0Snx3u6/YSMANEGAipKTYggdrmolphhSKdw9gLf
pF9Sa1bjOm1GH8iH42uv+nfXmkUJix2k5rUp7rcjit+SNXmKXDUXw+xR+anw0gaNpu+PF7bdPt44
9M0QQAYXQ6d+uTAnygeI9MeeMrhWBdTB45j5IB1E+GM72yWJt1R3CJt5buCJWtnJweiRqfWe5vey
i4hicU3hJzi3nbynKnVvSaRoZKbv9f01E4/ToPE0gx/xLKnLrrKTd+dAgvT28YLExiwDSfHzSQB1
oWKyedfKURo1plcUz5IB08McpuWIdIUoc8NtPoz9mWBdfnL6mLMlQNHEyiA7SKbWHUIrD5XRt0vF
S0BqHGPEsg9BHVmHzkme1DZ/N0VPVxBIC3zoevq4zrJZnrNI8bSRPu7Up9k5RJZ751xtv5W4Dwld
39cExHzpFoZaTnABa7LXUyk91YECp1c57cmp3bUCBBE+bBHMrYs7YaRA1RPYsmclfneeKmN2tbbe
42LaFnfEVgmOHYHToO+4Wsw0z3DA9KPszVYdjGf8W4/+HdNMzV/yUW21i0VFRv/USlNfHeragCOn
l6D8OXH1hMNbKndVeC3zsrOvQWKAywwNP5QkV86qxmBuM0vt78qUJ9lJhnadv9DnaJXETUhkajSl
s6dadW/bxNi0ghQXfMprUp14VOua0HCi5B6P31Xm7F8EPn/vJG2vBiaIqL4BxOLRoHq79IGAIDVt
p27yLF/Kz3LuiLZRYh+0oHqS5BWnFsNKBC6AoBnSXmd/fBY/QoyTi1UvwJKXA8NnsE65WlU3nx7f
D3c2jzo0vibaOOB5VxerXqqRlTXx5MkEgYdpqlTX6u3g+NjKnb0DLUA9Eb1W5vfW5ydKpwCul2n0
2qKurlMNYUlUZuGhmNo9AYetKVgC2D+6i0ROG2ptQ5ecroj9yuNqUD+mqaz8Hjuj9sKsjbSDw7ln
ilIz8QsMOncCpikaHWvUaq8hbL+ixlIc2t6Albq0dwCh23QBuhemH7FFu4cQYul7SF+EatzVlaeq
QKvcJMgk05XqXqpcUIhFdu5HJSzOQI5j5+kXUSh+khvRSARbvuaELNrCNjqOvFcVk3IDn9ieGkmx
zllEO+ixl2zfKjRGwRuJSgSjeuuZwAAxNj0szdqrcym7NlbqXFslzw9Zl/WHvpPNnfR96/v0mXjv
if6oytI1Xe4qlV5j6Ao988LByW5gv/VTIPVfHy9q6yQY4ZvRW6RVyiu8NDIkWaZX+Zx5+SSHP5xg
sI4Tkyo36gnD6XlTJCSidQ/95AZgC/45ksmtMo+mVXcI08pw09oPjnkRhv8LU2C8mXYki6Xit1pV
InjkBn/IvM40/tHmWr0yVRYcg7LVdxKgrVMQjAHyppVN73xDvuVMapGiR1x5A53QPzNLzwsPCY9u
OstKE4d0KKgU7lxX92zi8OSOAnEBwnf5zQC+6WWMpoIXzGH3Faa15hhnWnQO4jL6HTVmZ8feHR8R
mQFuT38AEppVmTYwClmepbz0RkdPJTdTS2t29UquEjIvufz3sZvcWR0c7ZSN+ENPfB3j9uNAt5zm
gEeWD8u1rqZuZSvf/VG6jfNYnh9bu7M20Pni9mJhWxycGQ16qUFqRp8Kqaxz2eVKfUIuoA6uwDDb
Pb3RO2caCCHtOLJlKg3rxqrdNbNTphHYEjsdv8oBKexQ1vmXx4u6s4U0xCE3edev3KQjw6RD09L6
Hd3OwjkrZhQSBJXGpQXDfEvQH336lQaMI0irwGKiU7/u5uh5RHWoC3oPcIHtBpoxeUYZNDvv2Z29
ExS5wKcY3AC+uHJ7a8gLTWVI0xvjHhxc5jS3mGbV9fHebd8yRg346VxQIo5aY3BiGgVqJCW9J4Fi
/S7PU3/U58S8tL5VHBFzbz5Ik6Y8e9XjE2KkmW3kCoFTanmiczmKzQh6R2+oFe1LpGrhp7qyfjxe
2Wb/MMLotxBlIw7ley2NBJMdtXko9V4wgU2Y4jg75Em4R457zwp5MPEulQSixFUTJFO1yZGIzT07
KdJjm+m9qzvzXgltc2zFIYInjV4+PJK03JZrgU3H6gpYxejYT9YbuqHIAFhV/DbkWfD8t6EeAsKY
cqh4/Vem4lDqqiypB08apEb1ZCdrx2OIrtGzYw1cP+Q7lHf5/hRj1mXBVpcGvnw+eBwz/Ysl9ZWr
obL77WkveB/dIVoiV7gzwp4hcV/jasYYTC0F6667taZpRDuZ/cYPhMYmbVdwzLTCoD5ffqGu8/uW
p2T0Inz7SPI4vmZhWT97fWOFW+4dxUzb1V7dCcwyOz2dfdlTpjQ6zEMTukXvpKey3aU23LicMMUh
JWgH088BWi4oDrRumpRU9kzowzI3s/2eIJcPRMAbUoQ5Pf5Om/qjwSwN7Sj+TXhL3XNpbpxRvzYi
VgbKMT7LTSf93g+d/rXNovAcEpQA61TGo6b5/9RQ4d4eW7+zWOIL6uBCsY9kUnzdn5vAo5SP4FJk
LwoV/cUsLAfhsDw6RFpU7TwemwuXhRp0LwU5BViu9eR9bBpxZzEd4MlUBg9T3r0Ntn6S1GQ4WVb2
OmfFHkXy1jXFsCEHWszxAk1bpcqRVmTaBBrCq+turFxTUv5iTM95Flws5EMdIGma4Dxk0HHtm5MW
xxwD2ZO0EqRhb3GyC7k/KaXV7Dxa288FNZUY1AGsJVqYqwQshikhQdVZ8eQ89/8Z2nE45aVVHLSy
k3f6zXdMkSQLRnJ2T2AElp7h5P0sZXbte/5YRJUbyaNxkhlYd/3AmZ6lYWELRUZOI0agY6jZLY0h
5sj178Q+ibkU/WvmWuZpavWkDB/dX957zjTQJXBi1FWXVuqUgcbMTywviYb81JWqIJ+ui51MYevn
jAkAqBAYPrx8rV5ugzoNfTkxPamKinMSBUnrmkNin5goiW5+N4wHCgZPl3HREqBBzwQb4Sb/vfL1
PAjahGfH8rRSG1y8p7hIejntrG0TcPKO0AUSBqipsqHLHex1Bby0r2qeVmnqydSq8Jc4pHcSaJL1
agda8eybLCrtgLQFGJJkYU1nE4o+JFFB86JVCJczO1lASuKnvz55CfI+CqQyqHneGAa4lqvy/XyQ
UNnEShL4v7eTnrtOVg+vYzcPOxu4vJI4T1x9IJTIsQTb7AY4R7vRh09J6c6lPWaYAUmnuaMySHtT
ocvj+58hQuh3XUMxk7P6UkPukx3MQ3+uHSU/B2MPFqCvolcEi/aaqfdNkYXQqhBo/dXh1YI4pJcx
9eeh1U6jpjVvhdL2n7t5D0B9b/N4IUF4Cxg1rZHldwoaZjySxmZNLVX8wYlbN5u0PZIT8b7/T6vi
v50jNWAOk1iQZ3m1nBApH2SXsNK0evASjLpxliKtOQAKMw8psINfzEIaX1q528nmlpHAu2HyYR4q
3AN44NoNK7SDYhUNknOgaNIFRHVIYNiW8kU2x/oYx5V8BTOonBGgdY5mqu+JGN35jiIAFh00HrRN
d6FC2DOeZ+y3uZS78pAkhybKJy/Ly3gn7FgB9v//Wum60voUTes1j2op6bUWpeVwnnIYSnxf/X+c
ndeOnErbto8IiRx2oePMOC7nHWSvZZMKKGIBR/9fzPtvuOlRt+azLO9YmpoKVD3hDsFRq9rxaNlJ
t3PRiw8HY5kfV4/x1azS22cGDgqz33uhY0z1aSiRTqmWwvt0+yp44YjBGaXAuPa517zw8oilRQs9
YsxZg74y9kvi1+E4VvHu9ijPLZTNGWMYSh+UdhC32m61kRZu4VeDOtgtaKAK2MdbG644Nt1dvCuU
VYSJ6Nzj5HR9pHU4jCWBme9zr+0/3v5NLi/0/+0DtwMVLaAtKxricr5TofVdUlbq4MWpG4rA1x4b
mFJg9OL+MErtdfzx/43nIuhOroC6rbvF6CXoDBaKgvXBzXKQSgmNuMGoJS256p4sw/VxXqllBH+U
4H1AGJvvuFsWA6F8i6k5anlniSL4XNai2OeIew13kqCXx6LRCNeFyvi2iYoo5Zynk68Oud2Qa3Uo
PoSgMHAB8/rx8+0t27CN1zVkYquXMNKnVOK3vRJFE9hIBEwht1ti+SjGNhneztBx1SFNvd76Ohe+
+15f4iALHQXU2KkMp4kSLVhkZKUJcmmhWdTEKXdW4frjAUxGYIAAvc9rvUVu2CBCpDV76hA7ovjg
C8zq0iB4nfbF/6YPAgx8AZhEmvCbfRV2qbV9wChLVQ4PlluZodSD/s4n+uJcKAKsrwCw3q0eYeEl
owugfjosc/AHmWcRBfaU34kGnpG8l/cAbyYSBysvceVJbT6/ljdFakYzHwKVDxLFyjhtIhvdsz6c
rC7QImTv4NvVnfLl3tbjojwKaSXtMUZTrHs05tksd4OeFvZ7YtFmjgpspttz51KCD2dj7O7Vll44
6Ej7rCyDZ3LeNswcl8VMW4myTzn5X+cF3XU7Vd+Bbd5z1nhh/QlakGmD3EgIuO1XWAqcgO3HE6FL
rYWy7IqojKd7o1xff6ujFCVvhGngSm2Rk8poJrcr2vmg1u+kXYD46eWjlaBh6/TWHfz9Gp5sNpvw
D3gmAe0Kdd0UFhLMJuQMhehQaqKMvME3q7DzrWXvOHP+WGBwdii6Mft++7p4zqsvhyWvIh9BOoLW
Beziyyt+zIOiH+jiH5q+jv/EkIu7o23nYx7WQWME33l81BcEc4T3WGdqSELkiQvjEHRGFuwzN7H/
04Ch29Eg5mr1rhBW/DZvPT/Hkcru+r3RLW4SGquT8G9/MJcnGkziS780Rf9g13mCXrRT4XXR6KX/
aJY4roey1az6mMWm+2XJY60LJ6VS810p5dLR3l9gCaw2RPJkDrOLa2MslfswTHJOjL01FeVvHfm0
+BiXlpR8HU42t3e+zOvj54MIo1Tx3FAloLpctNxcRhdKpAVrZ6lOKXDEiGT4dfDq9SojEYAphN0N
Sa+77eWndpFPnjl7B6PUi7c13KGHWpf32BHXAS1BM6Qrk64fkCJ7netfNZ6+aQ3h9Z53qDVZvrfL
STsoLZnfppi279p2TL/HsHh2NnyZO1W7F0aG004Zkmx7zas2lZEakYvaH13/YBvjyZ3sLJyl9QuD
sTOCXW+n2JVhHL+yIomVOwyXFUi+uvJQ2996QxiVb06V2zoHJVpzt6hpPmSNod957LY3IaOshMeV
Pkf9DsL+5aomXF0JfU7nYCCHGmpJ5v/qhzKgIe2kr8qCnyeEhYdrM9r6j7vJe2bZ1vlI/eWgF1hq
IFA4fptzf/lx+6LY3oVMiGIPJXZCGJRntvFSMmD6unIQDnnXOm40LEv7Ka5VocKmm4KfviP1e3Le
L6zhav2DiAi1Eopam6tJCdiesytcAgbECoeszQ+Ka2YPwOUedOqloaCrQR6lsAsabFMfGd2qNbyZ
oUbPGsJ8Mcco12F6pflyD1H60kKuRw9JxJWgv42p8QkGvbP07iGdJhH5SWH+SGSHkYI7xe/VUnvR
qzeOHjg3yGoJS1Vm/X3++r6XSjjSWLEQha2SKGkQkneNYj4i59rtLLLF/8N4BF40pQmrKUJuxjPh
MogY6NihyTPviVGqw1wu8uh6w7wvDa36dHt+L2wd6TiyLKuwyApevZyfnbuE7Ot45K3V17oRSFMb
1fy99bGiuz3UVV7KR7CqfKxKuKCCcUO/HMtAknPsGxEfvGlsv+GoFNcVmr9D2X8bfCn8j73ttw6S
V3FtnlKjQwxKwp9VZ8dI5seaJ2NEZ06k+s6scrtd66ZtfeeX3L5N1MHIUDlDNMYCqsCb+9ymcCQb
W/MOmbOInT3M/a5U3e/bK/HSILSnID4QIJFGbR5ANPVokSG4ebBzfANgSGrh7Pb3ai3rT/k7Nlmn
stZaaLisBdPtKHMiRY7ea3AQs+rOSnT4JaaDvp+cYXw/13FythdP33uDmfzjjUa3f+0keROpTT07
I6349svdLnIpRzHkyTFX5KBFYhkHVxa/bg/ywpnidK4vL80P7p/t+ysX4dd1MCXHDCdqYh1ISPBM
6XZmu3ZYgp9G3Or2cVR9YHyM7UWPc9Jhp593kMDRnU5qX6MeofKgf5oac/jtDZZ6nUHZ+sRgqLBi
qMFhQgXZ3llYjcf5YCfpsZuUe7Ty0jkObSlfJVv4/0dhJaCw8a1Slrxc7ya2aytbRHpM+6yJ9E6k
lMLT+tW7ylygzxBxQNakPHw5Cg382ZvrOj1afm2F7pRXkaJueOcWvP5AQBQTzq9iUeiZbcHFJQB3
iRRMeiwpiPNP40eT1Vd3ujBXo1ArgZnjQjVkX67km8YpiBO7bhnFCLJ9B/43yvH+ee1c+MngSTF3
BiO2trEuV8y34lTmuZYeNeHGKL8F2o+mn+uftz+EjX8o2/88DK0yKu1kXfrm4Vg0y52GDiMDfSzd
P0swOctn00ulExJwJO+bOBDtgzZqi/6US9v/rc9F5yoiEWynQ9FnKtv1E0jKX2ONGeIhCYziH5nb
0NzG0hvfJMm09A9WWqk8XJzFSY8jGOwsmmWedKFuVSjZ6XoyfOj8ARb07cldPVLMDTW0lbMLvftK
eHmtTLoxKRNzaxAItO36sajy5UGri3t0yZeGouW+GhLjVQ3M7nK39CLH0g06zNERLv4IJZZGGW2U
MA+yezyEbcq6qq1hV7A+vavuz/apqXLPVaoL4NI35alf3Wqc0fnFdfxxrtz3A2YQr17F59rrKrqP
PdQ2IdLQVJS+3eVHJ3ebcMEbG9HDGAMg2raH20O98GURcK7AH2JPotDNKuYBGqN50eRHWZjiGOit
2jmF9To/hucjv0ad9BEwgFyFky73qrVtMmKzz48aNNoIXfhq5xldfOfwvTgX8h3KGHDaqL1djmJN
/TxqOeWpjOxvr5ShotxFR/X2im2zOQ7D2pogEiNjpSy2iY0cJAWbLDPy4+hxDTV2ZT+2ojSg9tha
14em042/Z8MRZxv5+++3x35phoxL5YlaDQKLm6ujLlVSeC1jk/00u0CZ805DBfpVyLP/7RYZEAkJ
mR2DrSvwVyRdN6pudM3DaQXh6l2dwg1cFlyn/g9zWZUpQdvQZNimc0JYyTKWen4sSkePvMWDs7Do
wWtfQaJY2kgQQSgWE2Rt7vSiHfrRSEVxNBctPQXlQAbeic+3p7Iu+0X8BqWHZjp/we3TQNgMojLb
mselEce+GdCAXajG9JZTziGooOzgydb47/aA13cfVRmknfGLo3dCt+pyh7xyjCGEUDxy0n58twyz
tZNa3vznFuLOVXQ1NYIgCiaA6Gg1gthaT+RfZ0GhLqT01iyOxqR1+qOtBiMPqwTR+ZNt0i9+mqoR
nsnt6b00KA0E4iNaMkhXb6aXDDqMvJRLyW+SaTfrSh197CChN0OFDHt24d/bA16tJ7MEjbh6NKNn
QMp6OUurFl4cQ7g9ismUwT5OPZBHder5x96urHuusS9Nj/iX88jbxQWymR6BbJJ5+sxoCJ2FiPj3
n2UX+7+4oq03sea+0iGDD5rpPXeKuXyJbbe9gt6FvZIgsnYs26l5o8WG8UEDhv5TtiTlRlLesxR+
aYLQIsjCaRqsSl+Xy9lTQS4W8EDHap7zBu6qNlq7vk/yU6m8+MPUKHF+7QZSGiK3IBLlgwBNeDli
EguhGegqHeNqoSuMmO9D4WfZO22e68Ptoa4nx1ABRFUEViiVbxvjXQKNS0xWdfTYKCgYuvzieBlt
i2JM4upkzFK+tgwLLWJlJtLtovQF62M7OypPmV32gD6HOaF2EnwGLtfdyUquvwHK8qCB/PX5ZF7r
///1pRd+a04ZfaTjZJBQh5qMs/cjj92nxU6WP7fX8OodY0JgdOAfcWlem/xACmrEnJX1kcaOHbUF
l/eubQLtno7As2j1xc28DrTCtMFpcxq3K2dr6Why+uQxCUT+j3Kzrovixc+mE+EwYnCzCoqw9rOm
e6j8rEvectUln6WX+TPgl6Z5N7iFNfwa3Zz6bCwSB7dxHSpTWAvHid/JvIKnJdJ2+gIqx6kjSJzJ
8gAlb7EeZpDdLhr/Y+vsh8YwftT+MKRVSAFgCmTo2ap+bSV9PSgkffjmEtOt5oCXexhUyzKLzi+P
2kTXbCxi443Ms+Xz7d27ioA2o6xfyF8nBaiTaVaFVbJ7QY7krONHdTngsFKWxd7Pe8G6pvJT1Uhx
vD3yenFst5OLGtQQLLm1jHA5sgRK0SViRT/jcnuCIz7tY3NoImOS7kd0ReZTYyTZJx/O8JtkNDjG
/4fxIcwRAOIkeSV8JO1EaWjTVquXZInWVpn/SLViikqpibeyM9PIwTXuTa+NwZeMZ/+1aTAFCng1
PByQ1ilNbx6OAQSJu1QFn2hc+GfXGpd3Q0GYcXuSG0rq+lwAwFlp+ICLVmT7Zn+7QNCAww4Ix+pA
9md9Eb0TZtncWWcarXIO3cLUxn/TwdKSUK+9pTyTlTbGgzQ7Vw9rQ/kwTDU3lag2FVqOs4U5lZGs
IMKGnedN6MqLRs8iJWyYz11Qze4Zvb0qfxysonXvHNf10F8emvWV5V3ndiOv3/ZQWSEsFUDZUAke
63AWwouENnxClmbZ316566dhLXav9xkXjonk1+XxbAvV2oi610e0ih0jDLJZe6oruzo2MpahNRji
dS49z1tFGQEkJ98CNdBteIbAgL9MyCQc5zoR+yXPPgWtFkSBmd7DW1xf2YS4vLDUnqFDW94mUZyg
TA0kb/UxgZS/H5WtH3Q53sMqX18tFJGIjQCA+Zy+bTvJXKS/DKklj30Qf+elHyN7NPbco3qEsJUZ
mbX2fm7sO9HDC/u2HnWkICDRUUne7FvRJVIqNGGPiz1nRztHbqxtxjqylzLZj4slv9w+Jy+s5cV4
m2sMl+QU8LCSx8Lr9PNijXhZk9dGt0d54dwjB05MBB2BIHp7GgefAChX8yoD0QTZrmuFN2PtqFs7
9Bq8OzfzC0tIB5dLCdnFVZ10/WX+ehPqtKp7q6zlsa4tUGuT+jNZyZesqn4vffzr9sReWD4uf5pX
XIXQ/bbxM6qgWlxURFmV1NsowQ90V9rBvdjhehSIctRGVhicz+ne5PkY19g+/hPDUQRet+rk9loY
u2P9WrgQ67U6lgAYBTZFtLLJtse8LHxPMs5odkbYuItxchNh7W6v2fVhoCLyDOxdRduuFAi7NHYx
b1r6Y2bOZhLFE8/mfnTM3D66S+nfIwNcHwcav2v1irNHu2qLKOmHNh86exqOXgpHKfRbv6tOxAwi
e4v5bVG/l53Rvo5xu16Ga3OfFhjzRGZx28fQdE+4naFjcm641c5vMy0Si2VQ+x7uvZHXy7liu1bt
TzrRFCA3GQ79M6k3hqYf435UURpn2U6WfnfuIWTdkd26OocEc1S8yeBs9ICu2OYFh72aqIofk7aZ
dn3SNIcVM3nn0X+GLF28kvx40hkQEs8CkltNl9aIhwKXBLzbVdV+NVwu+KNRJVkXpYVK7P1Q2e23
ObbNPovivFXzU23U3XyyCvCryZ3f5nrONEaIb0h6aFxc2VPaZaM0a0jsYzAg+h/3nn5UPnYNt7+J
Z+bw5ZwBnXE4OaM21/5We8Ob09rVgW8dx9Ipln3Xe0n7NreXrNrRo9L8MHNT0YeDyiftETxoYBPO
S6N46ii6LWR8kzEYn/WsrVz9uMxeM8IN6Wftaz/o0OV9irb2P5ULSGGPuIwKHlNZQ5ARDfh62dTd
RDJQJ/2yKzyzMX8E2eJ9aUGLiixsByG9KF2Mcn6kgI4AcomLyZfSzyEIj66SMpSV23l7KWVjnBod
JOPjoOdGsR9H6Q5vy0CCrG/qMU8QM7aLcbc0qSn/q8uu/2KJzu7CMXHS9tjknTGGfqPBGJfSABMQ
BTQCH7DU6rtdQvmugplkS//ke3MsPixJ2ruE+fHs7mOjjfvPA8o83o5MKlNvOpAHwQFCDQ4Ri+P1
7b6qRB7sJk9pC6WcaVan0TbR2IlFan62gmXR+WpWuf4Gd8g/sgbS/a3UkYL9GVux0J+E3+Zi38ZD
Ff93e/+vT9nKbSOaJ9AAF7ZFX0/SmLqcNuCxCzq5c3sjiTCpkafbo2yvQq5bikogE2hU08Xa4t1G
NtLQh6U4L2ljfjKXyf6Sdab85WsIvIEDvkd52M6K8dYeK1Eoflgc781LLJHLtzBFE2fVaVbkSs//
R1ZV9fP2rLYX4PMoGHmSJdCEobB6+d67FYbjk65hmKTHfbHrZmCKK0w/ncKSPP5eyex6UhRx1wCX
Gxe3vq295tRMQa3FIsM7DxVH8LRD+8Pn2bonYHQ9rRUrBTiGQJBDvb0RQCY2vtWWOUeSBDpJO+Qq
TdDSZVvcM2+8PhdUdMDWEe5yKAAdXa6gjOO+N+hnn7WybnaFHQyfDKPpdqObWV/iwL+n5/HC1NYK
0jo3niz0WC7H611o8ksy5Ge3HdReLEpVxDOV/tSXlfb99um42q61ublKBK9KEQTnm9ORWC0FJuTc
zoOdqT1qWtrOs8vXEmGAWIOz5mCQsJIqbGNOrGFcRJq05TyCp/xXxsX8zbTj4XVimytzck18KLOD
hgF/tgX7OlOVmap29DMKG26Y90FzHsRkc9CrYgnzNBdJqLJk+f3aNVyzkRUpi9AAmJ9NkhAUTuNT
r2rPcx+0hxVgGOHAnX149SgwsVhBIlzCte0asofWIHLVcjuRIXcTiLNOK17ndbYuIe85/TKuwDUX
2bJ7qwxxYJge3dm2tQFf196LDDvudrfnsp6qv5/z51Ge23I4nqHLsImkS9EUYDyb7qy3kxflLa+G
Kh6TpHj0A2VForWTOynW1TcMVocuBcTuFThypSXuokwCg83szlo+zB/LtumPQTK1h9qLrXNf1OpO
onr9XSGnT0QETYX2zxW1IJin3lh0YzznXZBEHvDhsBjEPeWz63XkkuCtQlKDKhDev5c3BYtnlR1v
N8VtL/njZVapQoD2CU58I9jaUwdP6YOBH/q9IHT9wZcbCEZ7vS5oaSHDt61mjF081CNK8MCd6vmP
bo1y36fV8qhjxn6aAVYQyhS588VQ2T0J2OuVXYd+ZmZjyA7k7XLOfV3msI4yddYDNIEQDpnPZm7d
I/he3cGA3ilHr8A63jLAJpejpDDnzb4c1TlrDRcXRzt4shqp75EfvPdivjQU0AFE5VAuA5+zTviv
hNzwKdSpRlNnE+OlUJ+mdo8ihhe1se8ebn93a7Kz3TZiDg4kD8zq93A5VBPrdaHLfDqbhsi/F4jr
y32Zu9oUDa6koRA3S/zO8Abn55hOo4j0pK/vVEavP0SSWzTnIJSyvFecyL4FDgKhaj6rtEyngzmS
s/wU+lz+9EowZO+Upk/NK+EGFKjIpZ+vGrAuV9ISVp+Z/WBa49m3m+JBH7rsRA3Te/Unzyik0NQV
V42WbaA1T3ixDIJRNJlM+7pu5c4U/T+3d/A5H99uIW8NqGdeAgi5m0/eKwIMo2tGSb0U1g0eDNxi
sTOr5a1ZWfYQllZvvHdyORtcrLqIgUG6ldwJvIK6g6HGDjKOaPM0TGupsN+a2rSA64De9yvT4XXV
4QsQwtDTcbgoLg/bomU4+a3rwUFWH1PD7X6LeszurPoLR5qvlBAG3DxB07bRANqhcFOAEGdfOJX7
jiOduFGhT2W2Iylxs1NjL/O/yoyN/EDFF7PH2vHj7s5v8cKlBCUCB0uYK9wYWxwQrliT12eTOsPN
9g+FqzePJNv3TJKur/sVRPssGgughZ7m5YomAKaoIGfTmXij7NhYPTOiqRVmEGKXLqc3aaxp+RuP
cOceD/KlCfLZgjzFaAhw37oNf11SBYzXZY4LTH2Ctn+sCvEhyMv29d8p0Q2BNh4SdDe3N2FlmQlK
98xPdDO1k9Qo9w2OHHfO5fV9CxxjxVrSNmGMbZchnmZLJPW8nPOeYHDnx8rLQ7A6sbP3QPffs2i6
Gm7NhlbVZHOVwCA3ulw5G7jwVJCkYf0+VjL0RVzss9m0H2K8ou8wtp5LkBe3A4NRmySRxU1oBYRc
DoZMOcjCxPLOeePLP1mDBPZx6DtfO8H8SOQuXqTmfexro/hildAnopRChIhKilVy19AD+p5qjiTJ
mZO0fMdz4Mn3M6ZSnzUT5m+E3lD6kXZZMIVzXNnNEo79KPtHsy+KKsoGK/k+Yvng70xHK/8DBCLK
swiE+GqljpChokil7YIJK7edY80K03iK/c7eRH4i+2Q7mk3RUVNVdWhdjFq/LZlT/LaXXpj/ArYo
xXmoEMT8YCKxIMNGa40BUJWW2R8XgEnN40CWIUJlEr7uhyWGimwbyprCccJ85048efUpstA0P2jC
r01ruFeXC10Og0phETpnrdc/W2RMXKfjUSskktEC5BxQojtXzEvniJsUIWe29xp67mSOvwD1d8+g
a2fj0CF2m2FLlYP5spZkfHWYBb/rmX5FCxUs4JbEkNmqFfNkLGcsped9JjMR9WX87+3X7CoYYBCi
SGrpa77Lq3m5ijwMfToCSz5rQHgiJO465JWl2T/ZRdq818vCvfPtX11jDAi3kAo7qpwE5ptrDJ3A
QPrpSIYYUKmzYxVE4HnMO1v14iirUhZlYApK9mYUla56DCrQz/5YjO+nOtA/zyq51+J+aRTUOTDv
AkWw9j8uF6+jvFdbRWGcU8tsTliv4RFIzeXOQb8+divuY00vzDXY3iK8TJQ3OW+pc67q1txrcVpF
wqiGEPTtveftekKYglDnWxljPmjaTcztlbrBx28653ZanMiaRnJ2edfk4HpCKxmFVgAmZquu3WbZ
yCmMxOwXH9elKROf9KCgs+0YuSz+U0Zuf7x9wq/nxOWP4BgfLARwukaXmzQioqqmtvHPM3H2Vzza
sy+imO9x+14chRoVSqk4kJIcXY5SDU0nZaz882D4w5dmTIdHQ8umL7fn8vzNX74uHDWiLOqW/L0C
VIEi1O0inoNz0M71FI1J1WcHBKvcJoodiRGBZ83+734yih+x1oz5MU30/leVOX1+8JISx04X44d7
0pUvbCjYV3Zz1bIGeLW5ilWJPVmDUd/ZLYzUfT+pZeyg8JbF8nmu++T37UV4YalBA9Lg4VqkRLJV
TqADPcpGTYzmZk7E9+Ic3ETds8d7aU5IcoMWoJkEgmWzoUM61HoRd8FZAXYMDT3XzxO8vFOZDn14
e0LXLxnsSWpS9OSeZX42y7fGC7ZANODs2Hl59AnAwkUGCKy1egVN1NF/W9ndj/CFVURGhBwUjAJu
NVuMQi1Rz/erJj4PSf9MQCsjfbjrVXH9vNBlXPvq6M+vYLnNx5f2q7uhFcfndPbl2zrLin9hJWnh
MJbqEb+W6c5z9sJSEk4CnSdIfla0vPwMpZpi28m0+NwnQxBqei32euLmn3RqjrvAaM3HWo3tPWTJ
S2uJxgH4Ylhp8KE2G6gDY09jlWOoInipfV/px8BcXks/4HYh+OfdXFG3aDRuLuc5MGfbnmFCW4v4
dxh6tU8b/9UpNIM8sxuIChBseGam/ZVllHrrFcTm2nmcfJjQtqkdhHCLO1HyCx8XEdTKmqSLCrFr
s2BpU1IQa1Nke20zi1rTKQ8l3kEnZ6l+vfrbuhhps2i60yQyQeT/HEhL7LzFrVArdPiE0QgtD97Q
AQkT6Ansbw/74gQ58TbYVzxTtlGOWQHoSw2WUYxZ/ItigdFFamibJXJV0/589WCourhU9SlArnDG
y0NPFAx6gHL82SYEeW/Rag4hu6Ly0enOndrRCycdwcJVTItaDg/QZuOWzFrccvDicza18UF0zbLr
Jvd1QrGUwIl0KI4RI4DMhPu32bQsoNPYTbZ2Rlna2WV6vux0d5hOr162gJlAgia8WsuZl8vWawUm
nnOWPMRWJ1YwYrAvMZ55qmlYvL891PU1SOePO5aUBS9bzv3lUMOQjY3tLvN5mNIf9hT/DnLr46LX
QZRAt7g91vXRW2HyYDs4CCvqZ93Cv75gc4VaJKOazyiKWJH0PX9v0Z+PJjjHu9tDXZ8GhsK+FrLD
ql54VW/L3MwvHJNKooB019qdvcuW/nXuTutpoGsFd20Fq1Cg3fodJbImspqVfS41o9/VXvpvvwRu
ZA/TPbrS9XyQiqMk6vGHatmWu6apepJ0DHjpK315D7aheCiC7nUOys/zWb1UKVMiMwUKZ/O5Fl6c
pemsmee4T+0DNH/7jJ8hdEVjuQfWe2FCgGCAqrNBNE699f//OguGN1YePAbrjItGFlUjijXGVNxT
E7g+cSBFucbp7KzKqVsGvHDHEdiQ655BtdGTHfyfqXDfLLk93rlVr6dD7EsahFqW+UyGupxOAIjX
qr3cO3ep8ad3kuxkF5N9uH2or0MIBlmnAUqUUH7reRsnSopCdt55bpdqDC2pVY9e4S5fSZO1IfQH
Omd0NufKCW8P/MLseA4JAqkpo3CxhVioHsJf247WeWq75pR6w0cdMYE7s7sexAfpABaBLikv/HaQ
2BelPcueUEWSM7TTFIdao79ONnU94quQ5AoTxbgPH8T1xPx17riZ0pLyEqIts1PtRqeuoqTr7yGf
KFPwcy7TIa5V0i0CIlRTyb4245idbFKZxWfRo0m80/LRM04dJLZfuZz6L0kz2f9Vdq1rByvtBz8L
QV3i+Yy/dTAHUeH0iYy8YjTFGzOjcPSxFRIbjbVZrx3iPB6sNyYd32qPO2YFFycTeCgpPTb6Q1K1
trbzhW4Nb8AKSOfg0wNLj7VTUlQzzLqIw6QqOvW45JWaj51jD0E0BmVQ7BeZePZO71sHQaWsHrqH
3kqE8eTMTu+KMK9lVwCOwrHnOAhzWk7uiHzGHhCQbX+2NQ3tJdWWTmi4GNN8kJI75lRZWqp2Xhsr
WPKzVYppN0yju5zEYgjnbE0UXSKnK1taW3PadB9n8LrWLsb56E9bTl37pq5zeoZm2yefldanwW7U
4yV51ytLy6LSy5t2t3ATL2HqVm6585rW+cR3L5OTa2kmZf8UFxnAWa69rzy7dt6hU1R96Exm/CZR
plUcXC9xm9Pg2YvaB5mYilNlCvSpRzuvrXxXawbW43Wluf3OyBFuDXF7HD6P2Tj/yGXfTaG2DMKJ
xhzG6EfMwWQCZstSadhOrpt0oRjKrjxPRlZP4KYsHiJeLkAjXraUwQBcdETSakYpo/zg2MCK36RO
gKxW7aD695bSZer9NzeaLn52cprSR6OXKDDYyG/p30xvQWGx10BnPMzwM5sQGQGf8p+KkYFFCwwy
y4mOL2Yz1Ee/Ol2NWWXVOAbRpZVoJZgVe/J3S68Qcs2rgeVVc4u/tWEPSRGWDa2Th9wBzPfgrcKA
O0dOfJ/1MPXayc7AmO9SEETVMRcEew8a6um8gDbb8kTqPf8eZmcw33qT4ZWhBqrlZ6s7rU99wHHb
04KNRL/3qi5xqc3mcozI45cPWRy7fuR2TZq9tUcKDk/O0hnDAzE57D4376DNpiBh/NBTYNGg3I+r
AO0s7crbjbM2yXMRN0X3OJVTEUdzafcYuNbmUkaYpkN3GDorn3YTfKAu7B2tH8Ol6XSePBeoYDRJ
MYiHLtbGKcwkviwnqwU9tStcsHR73hQxc1aAjkYE7f1IJgw8b/zoBRPbm9i+OUVz5vvTY9C6s3XA
5i6x3+TzoPq9SsdkPNa4k9DOxe7KHN/DFWuqE+bVurYHAC69b/GSWt1TMBb+t7TP9X/6ugqCKItl
Wj0lmDiiZwpZKYadaqo2KpaW86RprlZGvjtqcbgkExyWsU6NJtLI2mKKwChHRHhqJnPkinEsCFbs
bArbpAtQ56Mo866atfwfEwW/f/C/zfP3iRFI43OrlnJ6b3Be6lMDzn1+cJti8sKqaLryew/FZNiN
QNW0na1EUEcY1kCPCgfIdXMbTSBq6zArTSDEqaX8b44XK7TSJruxQiOn4/2rT1sxRGXtdm1L3VDZ
H0Wfih+DIw15HFtrFkej0McvU2/lxcfZAwP3zqsWoU4dRY/2kz3N7H/WBfWXRhsTY4eYVJCGiaGA
fDZVmrzLe8CJh8DU+HqcWcRv0Jv00n3Odzz9mkdDNUCA+NwfR5OtCw27K7unAVcyIwKuY6BHno5i
PPprRLvvO8dQIV8JS6jVQRp85xqOi6NltUMb9sKIg9PsxXZ/gn0adIdAAN+PGg8s+B86G9KPelTp
zGMhljE+aCowtENLIXB58nowkx+yxhXlrp5Va35wNZUsRxxKdIW1s9l9XWKvV+8S3c6bfYakoNyN
bCWo9mbG/6Uc5TK9zVB9hliOJh3AsCLpOx3500Gzd4PSUJ4d4LXYTzy1cRVOJW3JQ+qoYnoA7mmj
vjl1vTqXnhZo74JBomfa4llhPhWDKoews4KpO/tLbM5PBN2O9W9sOtjATtZofYROH3ifC+lr1deY
mqb+jyHSoTiLQUdmPV2Qxzjihte9zRednNrNRxF81qq5Q8yzb2ZHg+45zoo3f4ot9z3HZDaeihx7
cl6dpJc73azSEtNSv9U+CgfjlkMl/x9n57Ujt7G26ysqgDmcstOwZzTKmvE6ISTLZg7FWOTV74f6
T9zsxjRmY8HrwIJVXcUKX3iD1aXHUkb5tFOd6I3nZEYo9egBq8U1rIlnNtYCrPnkNRAA93Exd84r
N1Zf/1q0Vdd0V2tFNX9pm6gaj3TF+m+umK15NzRe5J47QbuA6wHDopADrn92FqfWDoNqe+PBR4FL
/GxBTLbHJKMGeaSrUOg44+QCf9x0ttn52tjYBY0mSyxHZZNpH0wabfFzinv1X4mdWX4XGHMk8r3d
cm8GcVrV8qNP/7Y7O9yEH01LNNUvTWFet6/riMQWE1f9H9pXpE197i31A4AwqXaiTwcvKBZV2b+t
FPe8AHph3e4RbxK0TNHjtTvWeTGLf3h95PjBF57wg7ktu2EnykzHj9Zye/HYZZnDfzzTXznYdcat
iqJtHwX0/2yKIp0XE2LaYnF3fj0b3xq7bD+lRVfbAUvvuc+x1jlZOLtLlh2WwhLjviu1rkFe0em1
k+OjkrTLcLZHCoivNIViyU17x3/kFZ+EES/z0VOUNPeOTPyPs7YkDScJgDZ8nkn8aFOEfT65c66j
CJou5muPVHz6GTdMybFcBES3QAlpdj+l0I00wYDZqsavyyhc/6sf60scNHQPzYNXtDQr9NEcqe87
mVOfFvSTXuAjWuUnGolNxHOfuGaAVoMAqz3PojIDryrU9zrtAOBw/y5PHb9GC+GgpmLfRzBPfyPr
UoM/bsfqJxo3UQJkxzV/KVOJXxNeQAvkrhUkhBGMwX0ctyMbfjLa/Jhqsf17nONUHYyGyO6LnWDQ
+lTGpTQIDsfGqINiyhFSWpO/JnCquU5/IJORtz8qlekJtaqxT/cK4ZM2ACg3faLXCOS6mtUivs6O
Uft1kPCOfberpZZfFAm/3Jf0aLOd17XzM6bIfXEY8rmrP0zjGA8fXKGN6gHjc+3J8co6I/Lvs4Jl
Fu2XThssOsSZmONT3XWRu/NAFmi7eKmgoRBd8osKXVWfYxvY5WfNkpFz8ixl/x2j4Jvuhi6pko9R
UitxtgX2g0+Uwsblkeh4aR+ayEjVc+FlbbXTlmx2T5E26MMvt0L0sVx6WwtyCX7+VC96On4yx778
1+ugjoat1es/IG5aw99+FEnjUHVM7qvHv5LB1Gbx/DKXIjFYzCY9SYLTUIfHa+8MyKoTsVvGXdkM
zaCOfbn40aEzaookgeybVmuDxmssZHkavQVcIRfH3YGWjnhszahG0kgT5rfYo754VIDhgQ4s0mrb
J6eCHBSUwsoJHOAjcWX7osbb2ov75C/cyj3zq5fYffOj69kMYTtXSkMVYvLEPu7yxUwCMC5j+eSg
UdI8dXFWUptks9qfY2tw9eeaDSchzDbGcJCwaq0TqucuMAxnRio1B0q+1/Mqjh6rsnH9HVFwOj7m
Vpt7T5IFrB90xU35T+HIqIBA4QmH/Yy/92F0S1S0Cy1V/cnBcSLeVU6hiqAbIA8fQfa6xkdDSBEd
KlS3jDGIy1YbnhooRVoeKC0up9Oi4lT8W3hR3h+xIVpoDomELZ/Vg2ftpjxdOD0xNMQloMWU81W4
0uqdylT0PCAO9zWWqzSd3aYKH6s0r5wwFrhK72JNlC8Nu6fEk8+vNaTXLWSRRlhF9WlqokF9LJLY
LZcgoqI3BdlodcVn21XmVP4RMORcV8kwPvlYJS2fZ9vp2W5CGeNLqVUSlHBUyWQXxdniB0Za5rBi
axeNgISn0Hmg/Rj/bKYpqnbEbcCHo8VP9pPJNYRccU/YxePmzPu3c/G1L3GZWKIWAvRwzS3Jl7e9
96gqM7uMfJ8KpIkKm583R9U75ofZ9MIY0s/nWiYdHkzljExUZLV3hr+uqFD0RBmb4s2KeN+yiuO+
H+vGxAYeyEgJ516kz/PU1yHke/uOgM2f2uNmquhA0DChw4xq7Va3VnjZ5ErhR2E7jn6GdL7qf0Hc
0b5C9ddcFESa/CfiNqhtlrwxX/w81vzdkov0TuvmxpJTE8OQFATf2nBba6j/qRkUDQYkAANFaOdl
HSg3l0c+en9Uc90eRdEMoZ+UMclQl+zzYfny9ge/rtCiEcTQNNrhOdHLuRwdorjkYS3iMydskUdk
OVDciwlpXpZmHDKQF37l3yn4XI1JOgMmmlrJyh2/wuRrYlIW924UdjGyukTt8rh4vfVszfW46zX9
nhXLFWSY8aisr/otdGvBXlzOUSf957Szq6qUzoRuN9bffcGFmimFgwKckQ8E6ONfmdO/V1h/pb04
KEMizQHxlQr45ciZXwooyRZ1mqzO0WsU80dkdDKq3/P419sf8qp8tw5FjwI07//ZEF8O1dEznjBn
iUIQmfNrXrhYzLaOPJZzTHrUk74BEMOs4u1Rby0tX5BGKmV3mgmbzdsSKvWeos0U6/lL4dNfQtz/
UR+Gv82aZDajJZM79T1D7KtrYnVRM6mIex5MHBp3m7nCnBNkViKUbq8f+qghDixcFUSGda/WdnMo
ekjURZkflfjLoabM6FfTWRG6TeQdcnKvYB4jYiwjfi+ZmM1CZxpwA/z5lea7mZUjXKxExSBCQ47N
MRmRiDUXrbrTJrkqHTIKxWQq4xalZIqilxMStVbCRNT4YpRE9hUksB1YpHsdhRu7EalHmhYU/KHd
aJtlU1OXKcNT8TmtRPa9TxuCH1bSPLeWRAJ6mjxKMlU7GHd6Wzf240pToWmC4i4M5s24+tIsgPji
7KyNeH3lhSzO2aCMR2SI0mCo+uwQK336kie9vHP+rjcKteUV1wNPlBLztkMIbsFpZ+ogZ9MtFHI1
ifo+kHvvKBjdA3ldo2E443SEVgkOtj9X2+U3jAQm3KnKK7yl/C4/tVGVq5+x6uL0Odcgl566vtft
cwLO3X7QqRV/m0l4uqP0IgQxI8ec84CNqPU/3r4NbqyBgU09YAAwrtAZN4+JY66dKjVm51bLLPwB
7DEOulUsMegJG49vD3a9xbjoQDvQsVpxD1fHpZtMjX56fl4m0/ild2Proyng9I8KQqLAclVLyucm
K6P5zh67PkHIBxKb0Pj7oye12WMJ6XLbTiI/oy0sdgvOKWFL1HLnZr1eS0bBZ4EOE9E318/lNzbz
rK0NLyvOVtGK73mVRgdzXoYDQIh7F8/1oVlxfBx6i9Vcwf2XQ3WINTdxTFHSrhvtnKHGfGqKrueG
WCQ2GfDWidb9HSWMd99FDEyJEBo3XSd28mbgwugizSuLs5GJAXeEZAqaYr4n+XhrJZHtAKbCqfG1
LUrLHW2hZDUW53menN8IUFDJNBf5GnlD/16QJwockFtAyAN9III1LiekkbdwcBkq8vFqWrB523te
/vvtjb+uykXgyiD8/ZoHXxjFvS3kzkuWrG29hc+VF96nSSGbuQe4QFk4z4HkNl5t36O83tryJAMQ
ecGtcLGuf/6fGLXrdKebp6I4l2op/5qGYnl0s+nePrw1MXAcaw+SFj7i85ej0NDSZV2lxbkZNffY
kIvt/Hnm/zoib2vMtf27F5I9ARqTKhbgou0jNaOK7mEdWuLHqinkK4sfHb3OoM/H0Nezf98e7MYh
A3Cmsdd5FOFQbLaGPThDr/kzW8Pbl66qT7VVfDUS0hxc1KLD6KGZ5Bvyzi1y48MB2gbYSvsJtYSt
k+jsx32FdndxznGofG1GLkN2JZoCb0/uxhEjZ4MbBBtmVYXaPEgSX/c81RasKHM4sCO1/GNSmflj
5953tlsfkc32J0YmpvBWDIu3JVEsC2UdbY6asxwRZAhKlTh9oNmZyqnwu04bTLQZvmlt0X0Cg9n+
nGQzqlCL4nYIuLmzbg8FZP5a5dGUBukU++bDPPhm8djmnWk8ePYiCiSQDdqcFV2P4eCmfT7t8eiT
6LXRdqXZozhieAgQNnqBhszDcuI1EsYHfxz6/lfi+X0Wyp4PssvBiswH6gqFEeSmrONzXfWxu6M9
WGanKdWT+RBZJnn2KmtdB1TTo/xBgDzRdzbMXg+M50JAofuyrR8hAtd38uAbOwQvBADwnDp4RNs7
OPI6iz2SVZgf6/mrHXvqs6mSexKrf7LpzVejv0/ffUUcWQTul2cb3cXZKwYkFydpms2jGCPPf8lE
Rnc2Xyi1B5ox0DqkIUibrk/k1D8ZqRmXe/juc7qvndH8R2uxmjx5UdtI6rOzQj0ibspfAiatHcoM
SP9f/agl/W6gABuH797iq5gu2gK8IgDcNue3HN0qovZWnYXIxWvBHhzBtGn6YUZgWh3ePxhpFegU
/kEHf/MiZ4ZwZp1s9dwm9fDQqyw+pK7ZHOmIiTvzuv7+XEfIcJK7UQ4BRXf5Ydwu9WHKuSU3xOKY
h9ooBjNYUBFOjm/P6fp2p7JEdYfBSFCvYB5u5me6l3IVLcTF/a4pCm0/p6YZ5FErbGqfdz0Lrm8l
rnficQKbP0/lJhyti162OaYp55pzthMxfXqjpJE2VMY9o4/r232FZgM/A/gBdm+7isbklVhOz+VZ
l2W7N+YPVVPtvNGjOLiWkyfU5YLZGKI79+6tNfVXXpwGyImYdF2B/7zLRQe+tzCd8hyneRYko7dP
kUbZ6dJ6Gbnn77yXN7aKAfweUzOETQHjb0arVkRxlXrlmVAh2ZedmTxaCR7jb++TG18NaOI6BFE2
BJ3NQVtacA5DnTXnkm4RTyLVVuAtWuDzOe8MdWNCKIOBqfpjQEP2fbl8wxjXhSGG5jyWSn1KXT9+
iHLh3BnlxkcC/7hWLADvc3esv+I/H8nDigt6Wdmcu+bY6yOLVmVTYCnaOqa4syFuzIhXHlVBFm+F
2W1CKJUQqtWI+5xjqkFHCd7imMzF/PXtT7T+LZeX+UqdIuVa/U6wy9rcGZPJuxplDus2k+ES2ue0
svQC7ptdJzs0XyYsQqI8Xu6s5I2t8UdAjhB0ZbRs9ac6Vw4V2mfNuS1a7aiABQd2Kfx9937Ne9JX
rkOkNAloEA7ZpthmhvuB10X1OcmmZd/Yst9ncrynTnJjQpxbAl6SSYqw2+rrkgC3WFqjOS+rsFAZ
S+9rCYD+ZA6Zc4fhemMoYMug+/7MDILY5S4ckavFLLeRZ2HzoYho/F0pM2s344x4eHt73NiEaN9T
BEAkBzO9bc1sxVAPGcYTZ1NUugXC3Rf+YTblcK/KdGsgHkeblsuqrr59JpVKx8ykEHjWU2xeXHqd
ByHEvUz81ig+KGbeLXjlQHEvV64oZmv0e785p9mofUzEYniBmIG03Vm263sCfiAkS/CJ65205ffU
XelJalXD2Y+y2H0w1aw7dG77eDrMwrerU4p62L2w5npyBH28IACNkTIi7bqc3OQpuqtzPZw7JF3P
I7ECjZ66TvM7Ycb19sPSgYIGTHXoqwiCXY7Ten3blUobzrY/yiNF+iGAU9btII/fqw7fmhLxMTp4
/A9cxGand4YzUAl3BkAOSXYcTUOhtSLucV9uTshZ33vIIjxUm4WDjeYCf4zHc6FP5QfhgjQIusk2
kcIWcLvfPlHXFy45HJKxlEgIogBnXK7eaNpZ1wImOo9OV+X7KZ5892h2guTBdoshPVN+xxd6Lsr4
0/tHJjOAeU83EPL65rstlqMVs1zEQy7NytlVeZpUJ6v2wbHMM1inp7aXTrQ3HDVWx7eHvo6p1jIK
G47mAkovWxUH3eoT5EnzNkR4og3cyly+64ltHlC3iR8WGvSfWsdsd+D97plOX+8gXk506TkYFjS4
LYulNWUnVZl34SCkdcqajpfNSO/hnq/PO2vKzbU+aWuOvrlXlNKbHmRnF+Za+hWJzybgn1cvqf9x
8H18eHsxr7crjJIVhArZGZuaLbVETy3gTJqDKlCblrAV4vmYk1eg4qHfw/n/EQK5DA/WsVZcPPVE
GFubPROnRoXpXYJEj4w7dy8TMCF7iZadtldNauUr1BPMwArpWfaLUWtPNCDG4WuiJZ7c2UAI9T6w
EmVGnwBS9n0QT0Drjila2niMx2bc7ZCtQVNTZW788+11+nPhbX88+AEKyqQo1LI353qKjWzSZdOE
XZEtCVjTtjQ/WSYCCoeiqLwG2cWowo1rUhhCnCOYnxlW9+bY7VOpcmDV2UjgvTRzNx6nIYnjQ95T
NSkCFZe699horWk1n0uVmcaLlYB0OInWy37ZfJ0lyBNuzwCAskr2WZHoegDSKbOfAUIs1tNENbv4
bMiuGPcx3F4kxcC7ZSlw16J5fXsdbu0XgvxVaVmjx7a1wu3GSgNcYuUw1YC5aHPxQrRgB27TvD8G
ctf6G7LARP0UqTbBZDY0qTkBcA7HtXjTT9Z4yo10CtQY39Pevj7XLmJcyKWheczctjV12fk+b1tU
hTUP8QfQQeW+MNzizmV9YxRE4IiNEbYjX9oSr0lWusb1qhrSk1bsewRgHoym1E/v/kBQWOnaU74k
fdmKspUCcJWdDDKUdlK8trqxZPsxn/OTbdR1cSfwvjElOpJrl2VtSKAutnl/Fr0yZz2R4SK91xVC
GY688oe3Z3R9H8J4Wt8YUgp6u9s6PSjy2gZ10oYo208PC+j1JajHrk9DLc6t35EjBnmH1ne9y9em
K315avYkFdtbEYakNVgNT0xSZMk31VoTApU4T1i7nMhyuvPJbkxwfVXQ7EAqkIxws9PNSUpix1UJ
DlTJGOS2I1twg85SH+PZSlBZzmZa2W+v6q0pokC86lARFIEOuPx0hph92XdFHzZV03yCuDF+KWpP
PmVzvdyJFa53CaQ63hh4L1S4uTYuh8JuHoMhpKFCq4s1PWgRrYYi17Zzfnx7TtcDYbQGsRpgBWpU
VzAhoadqKIXq4Tz0eqBMHAv72GzevR9XOzdO8dqLoO6xeQm8MqbAbFt9WCXVz9iWJ71Uz1PTw7cZ
tPcX6te4mCCcigeh6/bSkBqdMDsRPVyyvngdwFYfwAZPdxL3683AKDSpacgj44jM4uUXQt8JSKom
h3CqVPWIHpqLX5yjVkjivVz9xjeiUMqcVqV3ov71p/yn6uFqydhQJ5jCqcnFDniGEaAuP7z7YkIH
gVd6RS9Rj9iCp5So6H1Y1PfRO2sOtdDyj0JfljvB09Vc1nbeejkhELJ+os2yZVCZXAwSp7BO9eq5
1/Ik0Lvau3MZXV0PEFM5NMCEaFOsBNPLFbOK1E+NYZrC3HSpnwy6dqgGEIe5KNLTZMX3zBFvjsfy
kVLQAcPV53I8TUPUy0QtJoxU7H+hwj4d6kk1v0cjyTHhi2DNvH1srwJ6John3EpYWwPE7VXUClTy
wZ3jACxn65DGyYNa0lc16SdS0I96ZDwtpXUvvLg9KCcL8W7qBPa6Cv/Zh1VlSq1ZHL6dpr367rKj
wdgGXePPQZKkVeD23cepnO6Ekfp6rV6EketcKRqQPYAeIhK4HFaaWdYZba3CNga8P+rafhnBdnal
kT/iyya+ZG0zflNVlYLsLFvriyMt67eK7O9vr/lV5sjvIGv8vwr/KvV8+TuKbJZgsx0VxpXlILA7
yPKzoL0c7/oI+3coTpX4DC2X7OPtgW/tLsQ9/hDzKRJu1e91NVAeMnwVDsM478bU+SUB37YO1nB9
Hf/v7cGu7jVmiSsCL8+qnUnidjlLau7ONKRIOyaU4T8OUxyB6xfOaxTZv989ErkoACoYq9w7W/3Y
Kepxr1xQ/lSVQzOrbqGy4dkSqtFwDm8PdX3rMBIKKbw9q33Lll68IBdbNHikhT7A9hd3cPOfeSvv
+ejdWDq6qJTkuKJXBeHN0iW6kcm5yrRQ84bsU9UU7mNZiuiTMXblnfjgeiiDzBOsLRRZ+mjbaieJ
Z2FWnaZCL3OnQxbhI6oMGEZJWr+bMU3x9o+ADfkED/g2i6M8rbsK/lBYj3L86hbR+EKol94J6K4P
F48p34jaDLqEFNwvt10zaWkq83gO9UXOO0N62fc4XWXfRlMc9SEFxQ0E6s5jdGsVwXpykYJlBfy1
CUvg83mzsso5TGPAjz5MpB8jqx6IOr5n4nW9A+kIor2ydvTBO22LP3E+t50OBy5MaYE/FD2YWQTC
1f7tfX5zQh7BwqqljgTGZhX14Y9Yjz6HyD9/m5H/O4Bqg/Ra4fr99ki35gPZY4WnEWdzM19+r9Qo
XDeZzTnMVbvsYt+PArOHFfb2KNc3H58GdB4WSMT4V6DfJUFIw8FmLaTl/bXum7Cn8xlUs/y3Qcvw
/2cwju6K+mVaW157W+i1F0FMC/3BmxG7wCP1mwUEGL4TXNGzT7B3z7/55vx4StdYBd3z7Y2xsimd
apyWUHlQ/HaN06qd1KC6SN/ogHJV7zVSIXHRaWYBGeejMd7msyGC780zaI/Qi6o21NEJPw4YjiNB
6M93AFzXe5GhwIgBrELNkmL/5Q6ZujLBiWO2w5XGfyJz+ddpTXXghmrvfLjrvbiOZAJ/w6xjbWJc
jtTVcxR5EhlHwxXpMa0GC+0mKqxv78Ub81nhA2udgFYd2kaXo6RzNeqDVXskuIY4jGUrflolvCMz
du2Xt4e63hYsGtkfeCNv9RrbJJp5MXT4j6Bu11g2WLShhDhemGZ80KPE+JzVvvj+9oA3VhDRCFRs
KBigCLdt0bXm4mPTYDnhIjL3Q7yAYegXa7rTN7s1iselwe2OPyTf63IF7RZqYV4PbmjijcQt61fV
/7Q8L+7c6jeGoVi6brp17eirXg6Ttl5ONGp54Vyk8UEMRRmU9KLfv+nWi3YVXaNiBDricpSs8ntn
SfIo1FPhBnkp/cNACHdn092YC/cr1fO1gM44m3SprvQkp6rnkfrNyW+7XLyPWh7nd47q7VHY3Ab3
Hs/G5gDJLGn13sbjsE7m/oNb1P4+Rgf7zue/cYDWEAL8CIkzZbbNaxurrHfhZHqhhoAacngSt8y0
MBGvzu8Ju/556C5zBsprPIOUHTSCy62skFNljYhxKQt1MqG4e0L8MuilC4QEvPbg6T8KF1J0GWhV
HIxZvWdddug9YNGRIcA5f03cDk+iH7P3TZu7XZngMQn/wym/JeIlktmD60/lXprqf634/fZRvD77
q207558KAunr9hUa3DgbcFaI+BYgKc2iSc9Tg4WY2VhogUfjPU+F62/PeOytP9U0jv/mUJKminHO
YBDVpqfCZqrqPZ2pe6CedZ9efg9A9hQGqStQQaNkfHlasHnpoe8sSAV2zRgSkdFxSOG1BzCd/U9g
z/Kz2bfyyYn86oUsa7qjFndjVRmZw0rpdWVnbXY4sNfawQogPtNdSEL0NZIHw6fRQLyW8iRl93R+
rylxVK1t9h+MjbVxsxWM1rrUcNGEi/FFTmb1r+7NkfMUV6Bid7aS3nDKV8TCw8JLI/YzTM3ftl2u
wJbEKrzDu7cUsPC1Dkz2yNu/mXw6ZHCs6yI5a2Wj7UdrMs46fqHBhNLsN5RA928Pt+6YzbfmSqTT
SP+dxvMWStCikEfnJmlDOPfpoddbK1RqMh59mckHgKHZg+cs04+3B73+wOiZQ70jWaEBQln4coMZ
c+VmveP3YVuWLcc+RYwYIqKbuqHVzijZ5fXS3WtccxNfzZUcDBdGFKRBrF0ZJUXJqo1MFzWMu8ET
uxSx7HHXtt3UHf6QEZ7wQF2+e7op3V05aTJ7Xfx+cA4OPMGP/UjdGjUoTcv3VYLRQs59lER5yQ0E
zIXiVQP3OE9Rqd5BtSvt7+nSRHUwxAQ8z7oxmm3gDPCGQtkNVv65nYtavFaC1gW9bGUPn3zV1u5+
KKus3U92OtR/F2qIXZoBSReT0TVDWe+TCFbt19kQdnJQjqAe6xbdWB60yUuGgy9R4j7asKe+i6n3
2lc7TfL8gBOB6x8cOWjeyVGrkgdyAu3vFvpuepQxhMXHHAPYjJ/pwiTTRt+F7oUP4msMzuQFOkiE
ZguI+y9pPg3DTl9Wdzv0WQo934HvWeqTkfaa9pew9Ek86M2ydEiaimb8YVhkinkQxYWvHXByz/WX
bPI99ZxI8ojf9Ypljun8zSr/dzKjNnkyOpRiHuMFZzkk0op22hmpg0xHOhbxjyzPEv2Ul0uZ7LxC
Ak+ikuPk2mOi1R4dU5XNmWLsHAUn96BwizOPbu66TTiMrkq+5lodx0ngE3bgWWC5XQuZnOApAHun
Tx99vzA4Cr7K5U6NKQzClmqucfKzxnUfmHY+7MxeS5tP0dLnxiozWnUvGHYLHykKY2ke8AuK/pGi
X8oXKPvxPw6aJMkhRcE9/tA0uhc1O7OK4HpPXQGxvxhqtCw6ClVIQw11J4MxHWztENEMLvcTvqEW
iiidpn3vCHL7b8BJYv3rTG05/QJauB9D0547hJUQu46Qg6+RgEmy0h0OKdhQ+Wks8vF/i4mG9Afe
sNHfJagCxfsMC76Fhu6E1lWC1FW7HwrEOA6dXWXpqa+KQT3OaBPY6D5Uc3PkU7PHTIO778Fc6hZH
8lw5yTl3s3w6aqy9G6Twxt3/0cr243+k0odsr0+2L6G3FC0c0Eor64+yS5N6v3iTLB9k43b5k5Zo
xl9pkjk59uJmEod1ryTskS5x+VEJ4sjPMpHw9pGLKfpdHQn9y2jNXvuUZiiP7IrJGO1ng89OG7BH
jeHJNTLnA/pQQxbINM67p5jep35EQnB0v8zQ8JLvaR2VxcfUB+SyBxsk+1cZz+UzCuyIlZQsVH+q
XT0W52TM4HqjquLoPyqMOv+XIzeCpnKJxNmz0IBJHBMaI/MJZ+YZTRXDiwwtqDKznA6mxeuph0M5
jOb3dmiT9Ntki1n/aEcNIqQ5LMBq2DUI9aUiwBNpNg68sliLKF/REqcsJaOzchGN2i0pWtkfajHJ
l5QaVWQGkVlmH5pc757UVI8IhJeqNE5u25u2CDyofq+08iNVwyEp/LEIkCzjytujr5TEX0jA4nTv
4DzV+HsrFm537Oy+6uogtkfBrEWcR0cTlJn2PBfczkEUlUMUztTGX0DLeymyVL79g0AblX8AjxO6
Q8loODt4xoI6ZyI9XA2pV8q9EkhpoYVStjPHMR8Utih+jSKbO+MSpnsdEGh8oat038vJDT2/zfzH
SUuaf8yEbf6Yoz5W/5SU8LxQmF4JVH/Os99GYqXZK7yfqH3sdDX+DSPOMwMT4Sg/mLRG83bCi0dr
v9jx7J1GHn1xThU2Rs+ar2IzTCTf9os94ndwEpnplkGlxzJ5iZVNZa5aVKv2LZoYEqEcs7dCLfci
E6idW5UfNB7MGS+QyV4gsfQpmqhJ3U+7qYmbZe8OyrM+Jnha/g2GcnwZp77TnsfSyz2k2JBoDKq0
msd/335Sb8QwqN+vpWU2LaChLfhQZmzzpF5MWPOZdoCPpfZisaoPeAMloYm66gkNKQt/obH9MFoS
6RdMQ49v/4g/SOjLaAI6BfbrMCvwWbwy5AFF18o6scww7+PS2aklzssD8QzcqWksJEytxHEe5dBB
/5lKMqhvpi7d5odeivkTl1El91W6DEh8mEs72YGI9Fwvd9Jwqyw5mF5fmG7AwayGs+d1AzISIGG6
30bOWZ1U5Q3HqOtGcQBJo/xAQt6yjuwA/8cszZZH3c0AcwVq6Pp61wxItx1bWA1GhbIVfbQ2MJQ1
zWXgxKP7dznp0fLRojV/z4v3KvxZ9RjhOK5qk7DHt8UWgWheuoxVeq6QHDd3gue/DTi/iXea+wbl
s8FRhRa+/W2uUgcGXQl6QLJJhGnPXMZcMfC6BRWm9NzF+nhYhJwxTOLm+v8YBdQcHD3o3FSJL0eR
zVwti2umZ7dIpievpZSZ2519Zy5XQStoDLLFtTcA1IpU4XKUacRs0HJri0DOsIkA4MDsBFoGT3Ym
ujNBqx+y1+/5Hl2v4DrqCgjEQoCm6yYlHn3qEmh1WaFECK5GPQivlQCihbpTRrg1OxiOlLlpUdIB
Wf/8P5273KRkhCeLHQIEGcYD7+mQfhknvTZ3RlPP4GvMoh8fR2mK/k42cL0zV8kGdolP3sXx20zR
lqiUsRuRglnSv4dyemrb8Zefu/8mSXTP9/D2WGtZBoYXEiDrn/9nmrKa7Wag+Ry28NYQUYqi7pQu
mo8DhYkCAJXq1/fuTSaHgNrKraD1uwVcIQo324ZgclPZNztfch8hPSiPd0a5sU3Ab1LkpHD2h2B2
Oa+pTd2orgw/rB2YvQcIX5YRVAbAsp1tI1a3m9FlbB9t1DaLvVd3C296MUPJw1RLPMo0NZKHLrVj
a58UiZ1Cn/NNIQ/2ItW4j9y2mh8tR6ZIXGXu6IX26oHm7IyoRFBNFJ2X/ug5ms7RQKryO+JvE7Rf
Le6WHdGK2X3XkdXqv/upiqNTQ4t4CKNsjLvQrvO0R97QcfN9CbaUiJnEDx0aHHCQRmxjT8MrOSl7
fk8h5nOjL5BuCyVF82BHabYc0M6LXhpHFGPgD75K31vDA++1AkUACwCAAbl0ua5ZklhZUmjIhyJ6
lO4c9OFg8yO5eQeOcP39GIfaw1ouBJy6RfPESjcGaaCurjtdFvq9XTyiuFbf2yb82ouXcp0NYADK
nsRBqMZfzsYkBYCAgOAQEq3qoUi8dGeZw73zfFXFW0dBYnit41Jg21oDy7ZNyPnZiyCSqheJSO/B
SqP+c236yZ07+XrZ1rhj5aZSzV2BpJcTUqxZj3pbcm7MqvhuGKNURzdFhfdOfWT9zJcLBwUVZ3la
ZqAaOGiX48zWNBj1JLLzQpcGv0QdssWesBEacddayxy0cN1wyXLF4ARFXvZ3eKPrh7kc/w9lfwUg
sjloE16Ob9p14VQtJT9cAdUO5Vz0jt30wTOH714x3ntPrz8g7sdUSDS+IpWSbXkcUmhXDRUSPpGU
P3WtmI6VCfd2sUGj37m3rua1ukQSktB2X8WoNi+3E2MRTCeXKL9IKbWV5T92Nb0btsTfDOOWYj/9
CYBsm/fFderUaFMhKOqlpDWjIoCW47vpbYzyp5qMy4pDIW1zUwyZ60m3mONzXKniF3CC+qzs4p7G
0fWGp9hPMcj10aGmBLIZJQNnQcLuxmctL6hTV3Xkh0nn3HPSvLEDVn1yriPaS4TUm2HiuR26fC6T
s6gS67O9mGaI2ZY6e2Nq7N/eAreGQomLyivVwBUYcbm1s74Ylv/H2XnsyG20a/iKCDCHLdlhhhOU
44aQJZs5Fovp6s/DWRyo2Y0h5ocNyytVV7HCF95QCTcJkRcdA5UW+wkh2+wZyZlmZ7e9bNzLY+Su
zHlzPcgQo15wRH+9/p0h0HHUYMWOWW0OB+mZzeB3VcOVW1iS4jZw5a741VVaptm+pqHI6E9FD3HQ
SmbUfBfLTYrHHtRB8dAucaqd7KWCa17hAaPfG2M+JDtV6Rvfm5/LaVy9sshvNmEZQOO67xstC6VJ
DfFOoy5t3MmlI+18/TNcD7RGKQAcdGA2vESbL26b5dJ1eVyEnStqcoQyf2956Z6B1fU9ti4/HTfS
EBov23wgz01cN9BiCGWhxs8IRq5+yWJA2FaDWYuGadTu3Ny35gWaECkNcLI0SzaH38RENcNCFdKu
XJDlQoI3PaZRZr79kvHAXq44YzYxaPfN+nUZ3rNG6sDspz4fUv27h1bQ7jwD12eFvgj0lTWk1BGu
2rzfndc6Wm3KOtQnkuugc6cMyS+pyw8q+Nk9n7b15F2ellVVhTuG0NWhvaVfnszcWWaZ9nCD3Xo2
nxvYCAuVcqmUqIV0UeFroKmLf5KxrCbQfROlKO5ztA3evDHXhAuxNeykV0jT5a9wlEiQM1Cwd4Qd
+9ZSKI9obCqf3zwKLxHoAPBSaxS9rvxfN8NUp20Z2VZ038a59gTppPdxFih3vt96Wv9e0bXXiCQN
xHUeJNrbmxWN3EYtoxEGOcIWsj178Krmu7hUh9xHcXYZ7xIXWVS/tiK8el+f4LpMm6HXnUOhhuwO
KsNm66h27GCb5kCxdTIXmdhJo+au6WOPGr+TdH7CY6X5YypVgmz6rTvDb48hM7cgY0MRpBQAgW9z
j03uOMxlWdZhX9ZK0OvjFOjqHO90qW+sLzeYul4sLzi+9Vf89RVJjmOsVJY6LGat+YFCclUFVS+G
42SRxqDvrAVzlto/3rq0oJ5X7CCxGVfNVqximhGa1rSqC6Ga/5t1c/NRK8vpqK5d4GhxsjPgoDHo
he1+en3g60VFQxIUIVsKjQ96W5fTHVUMHVDP6MLU8HD9gTj43Pa1vrNpt3f2Oi2adJgbrmUIcubL
URplWpzKbESIk1t/n7g05mSvjadML8ZgNo3s/NZZGbTLPOJ5ECAI+GxmJQvky0CGV6FQKa9b/QBi
nnLszqyuzwMEXLhQa/jJzLbgDDSqXTdR3TaMRR/1vm5RxA1a257qg1NowaDepcvcdfedVPectF5e
ucuzuPLPaQaSUgKd2orqNI2VSQRAujCSix4/8n//OHERn8xVUP6ggctGBEy0a3G3q3Th27k3N3dZ
H092mC1NnwckxpruA8XAl4IZkgBlHgS/ozK7S3by7FkWT8tahY59+JtDciolKjfPWtrM/y39bP4m
+h9qCvhuhs5vHE3ZfWcUlhOolkIhFwHYThw7bEcLqORaGp2jqZVYN8S9+qWnRk5xvSnRVgKr2U8+
otX1GCiqG8X+hDWxE4xRadgPc1R40dMy9nZ14kadrUBY41z4XFKZuJNZb2mowFc6ys7wvrvPE2rc
3rMXYb7jp1Kns9d36X+GMTnJv7Wx9MtXQzGT7A7cWNPSrMOLEsW0ZPjUlEZXhZOCKPyhjBvPfBjr
SY0ORhtP0b1qDhgIuHhND4+0IowvU+SxbnVJheKA9IJBJ0MpUIJVGtv6DtK1EuEkquG7KYzmj96q
qXXokK8ug1zM8/yQFC5Y7swizQ0roHRvlVXkBcKvifAUhx4gXtu3yK6FF2tRS7W58OYwz7HktUWv
fWmXXr3Ha6B+33ZAKHxK3nvGPdsAgxrNannJmOvBANN7edZzp+b6lnMXEtZmLmvWzb/0xm5angZv
HpY9Is713UKkhEgclVsa88SFl+P1Lp1dO2pF2KJFZp+bUbG6R2Mp7TxI29b+lFS5fKtRN3NEWAAx
QR7B1d5zM8cYrBROdgvkeI2nCNnGzlcMsrXcWN6qsfYyFGnaah+0sps2j64e1TMPOuT4wuJ9WPth
7V2LlNK3uvEaXBi8XJ5evzxvLCgqyxZwHYQhV+T85YKW0FuXhVp7mKgAEUGKQrkLrKSrjGMUm8Lj
6a2tPQ2AG7vmRamG9UQcB0La5aAzjVQ9Ec4QZi427n6qqdFR7XsklHJIdjsZ0fUM7ZfHiO2yOhVv
BV6sKnFJ46YxJO4tPpAGY0gO8+EMF258L/NsL3K5Md6q1QTxExFX1nYTf0b5hAiari/hYOpt7Kcl
Rj6+VOGs+0tSDjSNRBnt4VWvVxRfTHh9/ENMCqvrckXpIio4/wxqOFp2/VxMVXGu7Dj51XFL7yR+
t4YiKUO7CTAOrKvN864LvTcxZ9BD9OTTn7UiJgTVaeCHnVXJnYDleixnZc+uKiV0C8G6X04rabVB
UqMxwsUY5T1hjfaQDFg5jQ5SY289CIQrBD8UfIiOUHy5HMpsZxRG0sRGFqWISBvk/Fh1ev5x0fvk
iIxd/+bxQJJyk60CBqtm4ybPrOcEHXNTsUNsTTJfSRDaKHP91Oj6R3AsYqdb86JteRlCrLEDORFF
upXEtskkpDUmmgJEJcwGtPcCdAWGIiiiplA+RkMRTWCCIqFSr84pjE9ajE70ZJp1fFZUXPS+JpNa
Tydqv84/ry/7uqyb36WjrAN9gWI17arNxqUEl2uyQnVg6rElKHGoOemKE+9Uy2nXXI9DWZ6mGPVJ
mEhbgUcUFgRvVZ+waxPQTfUqRnhnY4NgfJJtJmhtdr2Nc0eFA3h/niNAVwcB1W6my2G3za/RMYrl
mDeNdA6IJxjqh753MUpMKnf8XC+Fq3/J3bwwDuytFvcXVZus02gXLm1eOhRKQP/Ibh4aWUVQGqa0
an/2o1Cbp8JIovjEHZXXh1jv3fd4AmfeMVqNkr7YdKIf6Qpzd+iolav4NiBO/kh/pcaqDYG+8SH3
zLZ4IECpwxooF/1kAn8lwI/K/VI64/QPyRlYmrmhnX/IdXc0fZqiqR2AzYgNHzMSXDy6ybD+iCJq
3TuQsyXYqWoZcYaIO+innVsoyyHBrrP4U5gYTPzJ42GR90Ni5NGBxrhhhmUEGPC0yIQ7XJVZufxb
N/gZvYPBCLQ4Qa6xPBlgKdp/RJGU6VmqZck7E3E5o20fYc7VU5BPefIg5wz3BVzvGJd3vcnG2EeQ
rOjvSOrN5pBppfnOqTPZvxtTz/5mOFU3r17jNPJzRAmUkzV5CK8kYDlcpAqaiB6k7UTRoTPK5AM2
eJX3AHoHV562QwMbZ6N4Iv9anK9UoIomKAh1xJHk0ynvnSgXJk6EY90eIzlq6mNfqJF1hN8M9CxB
gQJmh9OW2GQ6wnDQimyTPjpVniqesfFDfhDomqKdBthav9E4VcagJaJVH+m4WzHUUQ/3rkrMOOWo
rrIsRyWhT3ZYnUH+scZWa8+qXrRfZ+x2vLCkDvndS3KzJffP9ORslF6hHW0sqLovywTtaOfQvKQ0
m7MJfH+tskK6gKC+vnR/ZcexNtW6tpDyZKmBokypp/WvVFvdxy3kj/9MLgrLxxjnj996kg0PRsrn
bXFpsQ9zTLcnMKy8dk+DVL2PZm7EGY1hwuLALEztqyMVytFNhB7KvVuNHBakavro7AltfqvkAzUg
sASEjKiiUXDbFhGduV9iy6rr0EjLErBS1b2zMaHaSRBv3DA0U62VJkDNAqz45WppIhpyu4ubsDdB
AdtLlxyjpu3ORrVLK7o1FBNak/i1NrLNsIvSSaDqzk1ozWOFNZUzvV9yTfvjKba7UyG5cT87L3pX
BIhraW9zP7dZR7xhe23YeaP5hCaJdhJj7dy99RWgPYEIH7p4kHF5aC/XjntswAywaEPTiarHya3L
c0qs+ubIZR2Fz0O8u9bU1mX9az/jwWOJ2cjasJnS+V0cdwqwygIMIVqxh7dPyKCytNawuJeMzbKV
ca9YepJ0YSO18uiWtjgQEu6FYtcfhw4mKZ8BwYxa59az11NQCsq1qQ2XqXZ4tem1DJGZ7MQO1wEt
o7gukZiB6DmwmctlUyhAmp1IqRrRuHxEsXg+zxrEybnTh4eEmu757WvHOaXmT1eBPzfjRRaoCiB0
XZjZ+G4VdWwcG3XodmZ1a+1MhIoNS11JqNuN3c9FJUENrF8ozY6tLEF5Ns4eBuj6pK6GA2jEs+1U
koH1V/y15XhKgK6XWcfbLO2D6kjvrvK0IZBLHe1M6LpAxVBUTLkWKJ5yB10OZfQG0U868pnAawXl
kHxzh+y8jJrhq4s6EZJUBvZr2sfXv9atGSLBSH1qpfCjIXc5bF/YeRXZekddLMsCRE5VHCrxZiWs
3duIt4aisUW6ynArsfdyKEUuAz4CuJlaioUjGiLOtIcOTjmNh9fndGvHr/fqmlHBgrc2F4XtJYo5
jWUX4n395KBlBRgvlYholiU3RrSXDl+1GUkWeTrQ+IW3vqoKb66/ss+UVKiMN8Z59qilffEudh15
p3h4BJtz5R0KSZipkDV/G4HlP49Jjd8mDrXfo7gvTxJcQxAbEOC8Npe+FcXKzgX94ll8GQvQrkKc
co3TQQxtwWyTmPRCyfAmjMq+Xk6elROTernqpQFpYgVYXe2y6GS1oNl9t+0S5dB1lvclEeP8y11y
e/QTxeksPxvNejxS/rYn34k9LsZUtxDLqpiI7QttGSd/ghLf+za+kR/Sngz24IyZlaH609fJzqde
98x2Xt5a/gcGSPF469VMeBj1KmDasEXPKXCTUR77ElPGN2+oFWyFihHCpeypTU0gTVzFqa1ahHOk
9wejStKPLVI8mDZ09Q9kTkmh3z4gFw7UXMpzSFUbl0cFMO9iickVYYyDA/BijCezZjI/6Lh5/6tl
UbQTK14dTY1+DZYi5DXMk1rg5XgtWSWQpHkILRfiu2/oDVf30mFHGdiDY3x6fXYvop4XX41R1vof
2nwvDKzNAa1rEdktTrkocGud+tzSfh7hErSlB77LrBrNT8ZZd4MUPrlz7O3WKv/B+rFGoz2abe2e
R3VyHubezbRjm2S5/X2oEXHz57ot0TIWdocrUqs50XKo+2jwwiWJMKYjFbBTHRQFSP72YRDFBFe3
Rzf7SeuUkXwmHjVME2UivXNTlpq8Jy7uk4OYY4/K+gxMWH0/TU0kficKKeOfClNJ70tl1CRDpooO
8aOe2Ln8MHa988fS4uonJfm1/wVMHrW5tMjlj4x3Ez/71sg9v8BqNzpmduE8TyBUik9Gamb/QAFw
P5srKei9Ny+W9SiXvpgem4my41tvf7g2YFdouPL1OUfr8frrfZvgr4D7GbSwBStw9Lx+8IsULB96
/HscsOstxlBo/iKY8qKzudnSkKZcDIZtLSyzIvvcVoo4UMKDZSCNrNiJeq8egLWUToSI2hP8RbKf
y2nF04w5ddVroTKZ1n/e2CdQPHvX/ITGYXKutMbc29H8hZcbmscGQDrSd6s271Z8QzF7BXTdYoQp
10d7nOZFpMdlEdl7kZTaWwXsue0IRaARktTRqd/WnqqUrdHWwgrzNFYPqIW6fqcOiW+o0z+vn1Sw
ddczYyHxr3F54VAB3lx9bjJ5HoLQS0gEqSS/9H7yhg+2Oo/LkaIYnIxoHowkEFrfik8ddJtvCwKf
Q1im8IOCkQ0O/4GqFkalMvUeRWUOVAsqVzTdsw5Sy3N9oVTD8l6Dz7L4MZIg1QfMLdM6qKbWfmyp
3+eg8dEePCzamNm+4mgzhM0lhyqRjz0GQXGKbILfmHEzQUsp4uwE8GXOD4JFqU5cMbP+cZnrxDm4
2uy6H6TZNqg35L1lwFcoXWD6Q4ExbM8JE4/8X1WcJsWepg/c+dESDNKCG6S2nYh+JIab/ESZkPZV
nCxWdoq8YVTPOgLq9s9STT0DMIhXKx/xPXSto4LZa3yyrAXoKlaUuRe0dOzxDl7wk3+sC9f+VQ6y
jIJxnLzcz5YJWoJFov2f2tPW456oevuMS1A1HrzUSrV7zYiHHijBnBFDlFAAtEPmlEWGc1q/glXT
RleifyE5aKaf1tZkH0SFxtWpNLI0xf56Tj5jjI6ZMvw27792XJTlqaib4rlBVfQjUQx+wOUyF8mx
kIrzc6D6B/0vQq7EH62B7ET2a4cqTVL3d76oM7UTmS2pv8xqo58EWx/r3khJfqOLFZV+C/YIN+s6
TbUfsTIO9VFPCmmfs04ubuD1qZoEtVsUkLGxHYFtPdnqN8KP3ntX6Ih+Po2zzOuTW2Qyu3fRBypO
aoLOO5bxJIqjrw+asN9ZiZ70R1OpPDybU1IqmJ5zBi3k9eOwRcisB48GH/8AKKNftq0RQDBvoCDa
JB2Nt/CQuD0Gw0biqmAAisqm0UPuM+Na0evpeTJwYQiGdu72sIcv+efmvkHYwsJ0cS2O8GpfXnAw
3+gqQakMNUsa7gdM1RPvLl+IJQJTGmpzVsB/aA9uM6Q1wWeHBScVFGtAYDuOs2OfVdPwDud1tzwX
VhWV51ZRMVVeJWm6A004K/EHvWmQ1PIq5UcZNbNB0XPIvVOD6esQFG5ffkvlMHzjccb1zJGiNA9D
5eVToA6Kqn9o66bVP/RlbvyyY9SNT8qcVFZQF83Y33FqjfTJbHh+MLKfxaz6fVVJUNe11mY7sc31
R6Opquo0ICCk8Ofm4XHLAZWirsCruM6d3J+tKnc+eTQdo/sJcsWCrQ4d70NaqkqOaXqHoIwvZWn1
31/fPFehKs8rrG+ADuDtIHZsYqwGnl6cmr0XTjgWBD11Ljq65p6cy/q3XO4MovsXrjV6elBxNk/f
5OFKVwvFC4d80OcT8FGcIhcVi1tXWPmjYVZGeYyHSDg7Iev1MpNCErAS1q087y01rKL5P3WVmj90
7TDQlU9PveYIyLX9PYMumKuL6lCr6dlq+m+vr+xLC/dy0uvY1MyI0N0VPHZ5HLxkciXgwvxBldFA
xVcf2t+Kq+Yf7SxG4iFOVfElq5X0G3iCZrib3CRpAkVBawLrotp6nOma/oBe4FXAhatRP7jAecUR
oc1pfEqk2qen13/x9V6gibFq4KzQKEC3mz0J+LnAoDgpHlDJlRist9M5pz6/c11d7wXyFY9WO/Ky
gNy28FdqFuYSK235sAglmkIPHuMXjZpTerJTFbPp+uhN0/z+9aldx17UnEnxAbxAvafNePkt7KZX
m1Gv8ge8ApxjPdn6d8eoFO7BNvtq2k39Vi1MrHzouxsQAldaonGFdMstIx2hJz9oSNU0vskNjUOr
ssenu/HJXvRDVtH0lRa2CZVJhJNqdsf8obEQWZsleL46nvbACtefjCo3FQTqCKgzELxerp5XzG68
gFFYq/HzndbE87tBOM37WUjxIS/S4R9L7acvb/1kLCDNYOpOgAURZb8clEaAKfUoLh/cIu/OaRNr
31x0r357Sqsd6qHRdsLz66VEpA5Bam3FBMM3WFOFv7KOnuhJSJrpDyC+Gj9dKH4SZpbB67Na/5bL
S+FylHWj/jVKrpn0hgAhPqipmbyzwbgjjY4vugDz9e71oa4oqcAPMX3lPwjHUWPdVoCSMevzxZ6L
h7EU3X92Jj2e1KRvLPpri8zvOuzio5Pd0KE6LpmZtEfbFqnyicJS7gZRpbORqtSb8GsqSqDoZewM
Xyy7aX6mvVf8y5VuIB8x0w40hCm6Y6XKdgbEhmTAM/WzESjNoCldMBetjP1emGURlFUUO4Db6C0d
ak0RxhGP7fqX0shFfJDDmMW/YxzUIz9SCvkFI7Qpe6Zov+uSd/UdKCxaq4QfdXR0p6+0RrTRBEKW
JGFHSHKwEnQvhOz0Y9PY2Vs/+ctQLw6HsFnoeV1+cnq/JX5rcRIKO3VQWTWJP6PkV0n8fH79i1+l
RetIPOagpmiFUR2+HClPrcz0aggTAocjHyxv8s12YuvOzHTtMLWzhAwyjg/u7HU79+vV4XkZmTI+
1RqiCHszxxLNendsWM7J6t07Tph67sH57rzmt0ahYYCIFc4Ua/vwcn5Y5kE5XUrl3o3b/rlxp+Ep
qjPnrc8gc6G4jgDw+hry7+UoC/hHBfSxco/edPrc1lPzUPTWHirrxlwsOgTcM+srCODtchQoVITH
uUTpB9sA55zWbfNeB89j372+J67uboC5cOJpUWm01OA4XY6DdsaIIkcWh4qtDj+R3nd/4GzQ42kg
p9n5NNalGM6LlUd77/yNEwbKhjFhXPLHFl9KRrqSeiIFAl63wszSpMFmvuwoCXSel+5cdreWU6co
SWzJYSZZ3UwzJ4+dQJmGone84USrTK8PVm1z5by+nrcGoriBXBsKReoVg72J8qQsooiBPMy0ET4R
d7Sasy9vH4Xi8QtHZS2nbKYD3RPF4HKMQ+ko/3qtnh1zPdpjIt24LuhZ/v8g7uY4cb/DwAOdy3Vh
zz9KT1BosyI53EF7Tn61aW8ErWbnXJEmmfzbJ7iCrAgoIE9edZtVOhODdGsgw43wTg4vot/iDr6T
Zd3a/FwY0ClQMYIVs7kQY6Q9hjbpklBzZnGqh1oe2uaj1T6jW2+eCgLhnWnd2PQ2CoQr5RSjFxgr
l9uQ9hKGl5aahnpkmr88o8N3dZrsRT/S4Jj3DCFufEDiWcrWK06devy6V/8KJrophpjluWk4p1S+
xgXpD3wwm8NQePRv1Ey7iyjbfs2yJIt3JnrjGHBpoROL1wvo/ytuXqW0QsvR6oLkMN6h4kDqYtXx
zqm+sZzYORFw0vOGvbBt4bfIMPZZCvEMYqV2Vq3ptwFw7Nh0qfv2+QDVQyIWQgyllC3Qok00OcrZ
ycLJk+1z3lTqT/BI2c5l/PKDL8I/fJxX2t/a/Aa0tX0np567cq6zDDaTo+AHAd9sTI7CWjsbk+ug
lMQdTuNriQ3FioOhV+aJyAnYO73PSZnwOG9HcZC6TeltSUZkN43MpbCkoyumHjqz8bSHukn6/hDJ
ng6QCu7na+161X+ybAcoN15qflkAR5lPWaekpr9gQ7x0QTxklv0JLjtRYJkPln6yPavr7+zSKNr3
Vb4Y35JYBdb/+jVwlZfxwMJBAAJNgwHLgE04DKyflzgesVjFjxStHDEfBD6D/qyoz6ks9/iF1/uJ
0APzJYIH6hFwwy8PTJPQMcmQVQlFBVdAzdClwdSw8OHs7+FCrg8IQ6G2RlcRByZyzsuhIDJGbdfA
shrQaj11VhGfm7r68/ryXd9vNC88FB3AObJ3twKsnVnbUaGggjqXbno0vVH8GHW3eKzLWjugAzs+
58mwp/z4YuZ0uYnZv5T3VmQAD+GWZNyb+dxS14DrIPLCtv18VGLxrK/wlHslrUSW+Lk5et6zNulJ
+R6FrMYEamgJFBQqVY2SzziVDupXJdPz5UdVD8pTly+V7k/s3jSg3N19Ns1hfqwnuIWQpVwUu2JR
VcIfm0hH2cisYPuptci/5zUyt75AkXg4J7FS7qW+11cstP5VRoDqGEiibeGg6UaCRLvrQmtwGstP
3Lp/mPVE/SDjfv6qDo089322jA9lMgtj57q4BtgSiXI0MJyjZqFxd1xuIk3P58LIBlq8JmJsh9Ex
Be0iY1Hsj03myfyLTItGPLZ569YfWfo5vtdkXv0LoDsxvtmtmPVATSnBfnx9311v7tXpC4o58Q/V
y2144hGxer0rylAa1Gv0WSzvNHQd/nt9lOvTCqvMAzlNw5nO2da6JHWGFPwWXE5nBsLvN0BG02CK
SWrvoJ8ue14V13fRis1AaxqO7src2yw2ei+6sUQcJqyDm+pougrtHgv4bBMsiT19s3LD+v36DG8O
yWe12VzcSlvMndsU3eShAR12uHoF/ajax1a4w6muGvfYZvme+dHN8VaJIrBDPKpbkqCNVUKJHBiX
0jRGzSkbk+irnlflBxq/PDFpRxtl52G9MSS1G7zbYdZzgLZBZt2pGnlO2oQgpMWdknRdoBtdcoed
enfIEd3Zic9vbBoY6mjqEDeAft1qpSBk1ojWTZrQnPPupGnF/DTmnfMgELLbO55rJnh5Ea5kVi53
jgLB5da3mM6cOam2BGGoxyBMMmnNDqwC1/4yI54qw0w07vveHOv3wPLpeeQl2zaw+t4sT6lhoLFo
OaKfMb4TY3V8fWtdPw2sAZ0hEEeUA6D5XV4dpRB5Tqm1Ct22lMjyGkdRZu2/FLjKYOooxhzkKJqd
ePvW4v896Hpv/BWQogwrlj6CBafibXUSRekdtCpGeVPV6v/hOxN8ui9KqpQI15/y11AzwvoGXBmo
7malnSrei1BXS3nAPn1P9+SlJL39zsT0FHOpq0B32E6LZhfoFq0KI9TVU99RFWQjYyManzm/LG6H
5U7t69KL/puH2p0e9WWOf1C/NDs/KorsrVrI3qqIQaePAGZt2WyDVSUZvVaLoPk3aEX6Sk8VbelT
7/T6DrpxyYMSWgXtYIqD1dxEML1ijAly4VW4iByjUcsUgDWd9vz6KDe2DCGEui4vAQy34OV3tEdz
UUalBUcdC+UOneuFi69aQhlx774+1K0JrZUjUgouQMLOy6HoCi9DYtrQv2nrA1NosORuCuuNUgF8
HE7dWtdB525FMF6OAjlKCFQsECwYW0T4lcZ4lksuDq/PBRYdf89mU1Icp6UFcoV297Y+XnqDEwEJ
HkPMqYrlRwrEfflpQHcQj0YZV0UdLArP9/dC5EpJxzdtWnF0h0UfgmrGEvSTumgYqGFqMw1HO006
hU4rRpP33ajM+n9l3hhfAQHU2ZlqGw7zeparWmBIq42DJUuMz6pZkLUIkCTuE8l8hpqrPbWae+ys
FjBRj6eCfZdUk9Y9dBa5vU/BpBIochGuvLOVbqlT38q01Il90QL3zHxRZUpynh091g7FjLbqoXYH
s4bIUhWL7wxWV4ADFH0//FTrYXbupNWXVZgqhZoGOorZzdm0xoErNhp6CRkvactgHmIwEFEBZLUZ
dC35OFSlUx97AknPNzRhxc8ab5MMqiybi49xDESr8ocp1VM/U/VpOKEtaw94h0RmdVe1hWP/rhp9
lrDG3Lm5R0GzMj+WiI2BlqbR6/zOLDW2Qyer1fIIDyON/jDbzgoM4UY2eJHIUKnAVwNC26n0kAxb
kMo9NXytJ3OORfzdbe3mRzQugqJ03iJC2lE2b8/Ypo4/Z0q7zcHypG3609jhT+6kptLeJaYi0w/O
jJIrko74QXa+gSVfcUYOUv8WDxMsa99Om2yWB4Rze/0PNGJuLXTZkGQVQ+F8lnLxLDR3OzAsVYc+
Sp5W+NG5pXTwwkhsgQM79m9F+bT05OznSI1K3dfqZWpPRqS2yiGXUep8nUbedn+0DbF8APvZOqwU
Ak4BaM5Z+9EaVHH9wbTSn4uRVjrkoMFsjkjwuM63Wa/kx0It0Jfp804sT56aiOLco/0xHXFf5aUE
2dHBnfants/6+yyulf5u0poBaWfH46aC7smm8xvgBKVvEMuNJ6zu9D+jYS/x19dP4Y0bZRUjoKy6
tqiuuvgm27ascqXhYchQ6BfLgNJzXLfeThB145JkHLCkK9qbuv7mTvFQ0q2wp2zDYsphRCPfjUTy
LCEL+dRImj1k6Y1p0bUkQ4bVB6hkm/RAOBl1fBDbEKpae1CTNvqiw8jZ4dBe+e5yU1KVo6xDgIjD
3hYtbzaRPSU2spXANbzoA/iY/gfwcu1jAbC2/xXTkVveEcmWy93cVDg+1pnXsmWHSrrWfWNkVv40
z27WBl5DQznseA37QOkd/Rsyfrp47udxzoK4wyv3YKdm2ZIMRdG/aTwUqJO3ipF9tvpFTd6x443+
KVsWW953KYBNf7IGiKiq0qOJilCAmx5qOArl/ev7Zy3jbu7w1Qp63UHIP1yJTmq95nW2OQM+Nxt9
VQpHAiqLXVqCFkB0JVcRgy1t8EdqYkBjsxT7z+s/4OVTbn8B9QNYEWQ9YF83O8uCGDGvrgMhsg62
dZgWr3kXCSUr/aKLcF2WSe6pwaw31qNrK9nyIKul6Q7GMOuaX+clzUHHVTqD5DuussBW+kgeSzMT
doBKXZucZdSlP2U7Le9K4OZ76kA3HkHbQOePVx1hRAA1l49toeKMNQ5E+xOYI7+th0ONpFgQi+6R
aNfaiVVuxNQ0a9i2EFY0xt3EKjnqvBpiyyhTOUvnW+zqQ4OG/ULrxlyWBw7STlttTTm3X4cID+wz
EC+KVuv0/wpyyQ6SOpU590s+q0+6ISu4iqJH5r5o73AbU8M5X1yQcb29szNvXAHY+iC5gkEC7eNt
20gZ7BixuqJhqtQbC9QUD23U7/Flbt5rkGVotdGKvUaMVcaEknjUhEZdDYEi8Ihcqk45uGo27Vyh
tyaE1wWFecyKKMxvllJIM6b+z1CxG42tb2SRdq5yc9j5Yjc2JLkgwiUoDRkU5DaNmwkqLoptVhPK
JHqCoFF9l6b7r4Gm2b055fHh9eN7PSnIMRQPdL4RKfa2ZOFmTYYCnyPI57vivgCr+jTpYt6Jm6/n
tHYZKI+DYqLBtmWutLEJMA/VlbCa8uifVaYcCI1dNM9aZEZqYESe/Pn6vK7vxfV0cczgPlL62tY1
Bw2V8DGfZKgOZTsdpdnK8a7qhtI8DnkRxz54Aae9qx2HK9ISriGDXJFR9Pn1n3F93inTM2fSEmBR
1taht1P1WY3Vrg+HKsNNtFDNZ9DFekAt7kWdLv2RRPa8c/JurfYqsMYzT+EYvYfLMx97+hDFUush
j4zZHLaZKsGpeZkS+/i1jvEdCNJmz/j4JYK4vGlWtvxKmcfzCsT4plzQAmOSOSSakJc0UT56qeyU
LwhSSPkeItEQf669JZmBoFXUqGAk426/aFJRe+gtYDKDQjPlQpWhbH4CfPay76neAVjucHeN34+y
t90z6aT5U436OIW1Q1H4S2oOinewxqaYnpVoTrud+syN0wH6DjlszhnhzFaGJGoVbxnwrQhdC2sL
eyyW9xXVi50zeH1Hr6Um0PWAo9gpL9Xyv+7oHoo2jkFShi2p16EiYmiDiMBn8FVhpN+scipOMUJP
DzJx8re3URmcJBC3N6prSDFcbpbBHns5KUKGC0D4c0XRx7cdNKRePwc3FpLuKZAI4CvknNtnaEkV
WkUJo9iFYobGpJXf1EaaO/Hg9WOwltJXZVtUvlZ29eVc3MmL6yqxWMgqm78a9jA9kR3qd0aNP8T/
MCGb4/V/nJ3Zjty21ravSIDm4VQ1davctttDbO8TIrZ3NM+zrv576B/4kVIJJfROgiQHQVikyMXF
td7hD1yGB/vtUBGxYtRbsw8G+KbIGkA4q41MP/8Po1CClKVPeLTrUmSLol2UG9EQkIYOx7AyRtRr
y71KwObHAUsJjhfsN/Wa27nobD49iaohQH7bOyfa3F7wGlh+PJ7L1seRTTqXmw2A0Vq4v2q0Jok6
dwiWvGlfu0GPubOdEvSYpewUUO6HotwEo41+IPg/WJm3ExJ96bRLMhL8e614zk03/SVaHcoE7bud
23pzKNDBeE3JTuNa+Rd2aTh4LbgongW/HVrAfmTV1AYGZc8h9P4rwfmklPZnxwGxXX0lgFNzV5qx
FAxCmWNWysz30Cg5Pf5K93fH/0N+ASgnIb4TJQj1SSR4qIxB3+v9csxprFzgWZTqaxzyaXkn1WZy
fDzm/SVJRg2jWnZwJdR5dV+Bt4d0kDGm27b2x9keZr8vammcoqeBbdjxWXHLvaO1MVFQUygGoSJO
Rrfuo+PigZoHDP9ANTrgjBGivRmuHq+Ra9fvRKnv+RtubBSew+jSStFMpIhXk7SdGULH4I6B0sNg
6W28lTxRhuekGbw331q8vHkZ8+CnfE9EvN3+KaojEK3yKWhdvXyCwzA9wyDdw/5sLSBUDZuuO1pB
6rpKaZkD/Ic0moK67OwSv5AU95yy1+M5iHWn/5ovmf52jIXkvlHJhG5HMrnuvhcD7V47qRFwTkHY
CtiUiNakmZnuXFdbHwvwDccanScmt/pYk1km6Nd3UyCMsgnS0NYvhYGWPYpB9c7m31hGsibKJKYU
raLhdPux7JmGh6g8NWgrzXqK5iE9Rq1bHWKC43kwin5nvI2pUQciNIIvB/G9buD1VqnaDUKfgYrP
wj8zLlhICAqruPIAsHbu4625IZFlmZJXRGle/pZ/JTZt2YY1u0ILprpUTm6Bd3duZvmHckFBvxa7
Isn3gYQGABUuEGGw+vQ12CeLsq5Wctpmeupa71VqnkeNfON7keblswB0+imb0Q96HL3u47JshuKu
wFvXlPLst5MsJ7Bv2EGNAUm3etISVfFDPCzObx6FB7yEvZJHkyuuQJjQX5IlzTGqNeulmZ/oDiE9
gWBIPbz5lQsaBAUwxgAQQjH2djqdjbNG3nCsG6OHA6bZ4uOiKM1bVWlASbFqNP5pLKo0W29HwZfL
THKM0oLKJafhBW8eBULNflmabxVm504Bwk6ZEFwxBMZ1DkVNSovgGU9BB3zdhxVZ4DujZQfHjqr/
Ye3AeLiEX6nUve7mZiUV6KlTp2CBXe73QknRgnD2rsv7EyxruAxC4k5CvUYIFq2qLe2Mij3bXcHf
ctR8JR6mi42DxOnxrtsaCrY+dHZyDwrUq103ulZmOlW9BJXj0vUl84h6H/LGmF4G8I+/3zyaCVQD
LWApZwlV5HZTeDr2YSyXSq3KQ2pstvNjO47uGbvGt8qpsymAVaEQT7gAH7ImiLdVWrdjOqpB04Te
Ucc28oC6Vfn25QO4zBninuRltQbfdIhFTxW2PEAci+pAnx1t3FwsFyNV9uQd76IQvVzeB7KSw2tB
XzO1dQNSCN5lTuBSpv45TXF3rMY4/fT4C92PAguE0AqqmAufa//2C4WjmUZVg0JmM7XNhbr/8uJ2
FezDx8PcbTsDRzpCKXRmCf5eJ9Vjn7nZqKSUEiSeJY89vEGNGpMca97bCHdXFEfJ4eVNI5x/AyV1
O6PeyKdmsLwh6JNWfLGHtD922aJdZjXrzm1b7oHp76fG0UVelOY7uCc0Y27Hg9uP/ESmjQENZuXJ
mPXEH/sqOk9au3OatmbGe4RnidTV5lzdjjTX0ABTSx2DBDPqEy0t2oTxVJ4rray+mVG59yL+Uym4
KQDJqESyJKXnacevp+b06hI6FHsD0UXhIYINfnVyhOr6UpTvXLBeP9J+tq5o2nmwqnXvQid0vCxA
5oJEx0NwNgrznaHOe6fwLitglXHKQNFS41tbzqowFcVOX/aGMgWZU87+YhrLcSq78n1U5eOhQXHt
s5N2e+zce+oUlTBuUAP8EK4g9GZul3+qrLqGDKYHPbV575NI+jn/khlQcz+XJRSoH6G7mNkZZLWp
v1C3mFF46Wq3vY4R+s+nVnSWwIKnIan2GlP74CFGZx7AW5kL3ewcT9lRr0Lxq6Pc6vpUOTPlv7YS
WlmKpeikQqXPk7w5RGMbe09dnLr1qccjuHjXY8zifZtFWSVHcuCy9XnuZcrPCunqyI9rTtsRhZ8o
9HGcmI3hWFOdEoeSImnz1pIAqwNeA3yePAl3FCpq7PlAOmMELhKgKuABnfdQjHXwZBRJuxNU7rcB
g4EEh7DFa51ny+0HEZnTGuniSK1rz/7b6Nw6/FQ3o1kc9dAyiktjWiIL6FrOe0Sdu/oe0+SdBJKD
DITy1yrFr63CC5MZO42kcU3f8NL2CadcoGx937y0PRqYB6uu2lOZ2uLT40h6H7CZKDhbntZwupj6
7aQRAs4n16yMoEQy5ABrdnjO7XLeIT7ehxpGQS0KNxRw9ox2O4peLVOmi9gMolCfE98r7bT5QsWz
8hgNnjrSNfk47aSQG98TDyRAv5h7UKxYlxQtBT3SeWRQnoJzf1hsNL9oNiqFeaj0SekOGWI2Iag9
4s/z41W9ny/RG7NzSkt/vDxWH7QCzLJYo2kG4LVs49iUSTnT4cRX4BQVUS58swnr5vh40PubA0iQ
ZBxSJJbuP6tP6bk9wAxo4OCaPPe5DU2GgdP/nOTunjLl/YaVXXXeM7y0TVD6q0vKsKa4qelmoLCJ
67Ghiw91Vn0dFzT8zSH62io4OZeDubOL7vcqZXap/kACyDNu7aYuJTzGxAD3MttAPRI8jo5DH7dv
BRhSEAEvIDUxpUjQms+Pp5kKaw2JidFx28NUGeGlM0PLr5Aq3fli9/x9XlGkMdhC/Ulq1zD31tRB
v1WNG+RqmNf/dDPvg0MK5ArICr1u5wL4WYhzHuaxcxRNaGhonNOOQJPFyq3LlIR99WIbQseLvKfK
8lQYgkyVKN6WGdIqFRZgndUU6R71QO6l26tcVnaIl1SQgDGvu2dT4kVZXhdeAM6rnYJUHS24FbBD
02M22lp8LdxKaw445uJl4yoYT53avgi/Pt7x9xuCiIkwKgpEkq+5/lQjAkcOlC4RJGrZ/xWmFRp+
MFK+PB7lHiIvkYmAIOkhs+W5rG+jl+aOQkK0RYCsLIcK6BiW25aV4UyUD5RDn/CPQBA3tST8Yyzw
rfzo9gbqPTMIr+FZ6ZvhWW9SZa8ytDF9l3IvdkwW4Dy4Ere/q8zx/ViQdwjyOQSRwJvZq/yxzsc3
g3UkB0NKG4BEluXy1XHv5jIOK2x1r0jCpgdtavuLUiP08nid74ImZwDekkRaUJqhwnA7nXDMSqxK
KgoLtII/eHXUPlUQmN9rTt5dcbvv9kwZ7qIYA6JNArKKThDvidW0yHOVpVAoR5pj771EHZ4+F1Sr
qtKf4w6169Ip0n/MZpnRAWJz7cSZu69HSx3IOjc+308y+m6ni6JwKpQSfAVm76TfBV1ZNFq8tNhJ
azaWlZuIvFZKwSBUu7p7yyJP6a5m1PO6aFHOmW6K1teToXxBby4yzpYRTXv3wz2cGYlShLposf/p
5q3rsOiFYtk9o+s/jck0HJoiqdNTMUTeq6tNjua7bh/+k+G5B0wPzN0RWGTl+lhQJ98i+vHi+Hhr
bay1ZH7h+OvSv8Jm7nat07aKnJxMMzDsFg6CNUTPIrKqp8ejyP1yExSZNJqsEmlMDMZe7naUSRng
YbaFFrSiTZ+6CvGPJhZeoLH9djbPxtalqC5ZK6ByuUNWR18US5vTqdeCcVKHY2wnDmIqFpLUypQf
zMIxjkJT5w+NHe4R5LcmCUoQNijsDoZeZRmJPRqh1zRIzCGr9ALsd/4gWWi/Cnsc3nrfQ4jisUg6
A9hFKsbcrmfezS0IX00LGjCsT+AHnCc9K7IdAujG3qCzTpeI8rMksq+KSgqSKTXPGM5HUlWXuNF/
Wq0wdjbgxvdi1xFnZP2FBt3qe8Vt6JSxwmMvtAf9FLZ6dQXZCvbN6OzWn1Pd+ZzhGHQqwnbaCaub
Q5MCSw0AaVSw2vvYzuSKMEJdAryyj1WOpLud5trXpbeHbyruSJgbeQLksL2nfLgRefB/kpoxIK+o
gK/Og2isLh7FogWFMIeXMG6j89B18Q8EqPF2Xeq3ugZyO/OMB2lBFRyq4tpPCBCYpkndepT5He01
V+r+qC51gvPiAFbw8Vnf2jWyCs6OoSOJXMTt3qy7UKX0iptIiGnJMcnT6FxGZD+PR/mjCLMKKdTr
DOqr8AO55VdXVDsLGyizqQe2KK8TIipZpTwbkfJOVcOvuWKd1MH5b22YH/vI+1trXB+DjFNvGdBb
C905RPYePnFr3uDAqCPSqeRVtf5B2oQ7WpHodGy64mB3Ir3mUHmfHs97I8hwLcrCCC9xynyrVECp
kqhfqhpZySTPP/dpmAZhElunpVn24C1bm1RS8UDNs9B3LmyqWvd14jCUCov/JxWqITCixf4qIpE8
p8Lr3vo0pJMHjIdkkvhJyFkdx0woqrm4qRm0eZ9/oECfHj0UCA+looqzatfO24OoLG5R1kJnFPr5
Kl5rSaOFWNvpAc7NC+6vhn6MVfPNAjTMCoAIKCUahrx9Vx+ssfslhvNAocZRWpRNteS46Ogio+m0
J3K9sQMRpwenrvKXPO+3J6/SDQHNDG+dqC3qT6MThk+VO5Y7UVOTl8vq5NHUANFFzOR9dtfZGOrR
zELVCMKl8y70IwTkyUJ8mPN5KHzggl2D/I0R+UoJfyMdenEadXw4Hh+Ejd3JASCf4MYleq1V7ZaG
mmlZoq2ZTTyFqJS2IlBgcQDzGT2cSc1kT459a3lRxDWJOWiW33XDptlotBKJUVCBYj5aiasfiqpb
zo/nJZPb9eqCVZFFbt5ud+rrg9NUiaGHZmBZ42+7Ur7Us/VCT+KV6/6zG8+vj4f78x5djfcHxcFD
BrAzj7nbTePkuW7MYWWBRUCu8oLg1BA/835axmNHMSM6ZkuC1rwzpdUzL7dQvYwhvn2HdGmq4pcV
Jbn9rLh981qFg2V+BnAXu0cxDbFy0CrFcC+OMjofOjhPMouNJ9wmCjvTg05RM/0/Q5YgVESy3Mcv
7RynHp6LhvfFspe5OlRRRubU4vzaPYtFV9PLHLUW9ABlcPMneP9D50Ndj4fvRj2b+N+0g6IQ58VS
HqOpNb9XY5a5p0lXO/doNIoJbBJGE2xYxMfdo97wNPATBZVY33QiHY2tyRF/8eW7X1qeTeExrfMk
OhkiQZ2RxBY1rbGibnXOQNxk/izS/LPrCP33TA16PAy6OefHCYMang6qUL7bFfTUD5ZahfpLGeVt
oIdOVRz62mz+imYhqoMRqb3ro9lrZE8175QflaJSkbC73Iz8mTgJ/0lT0t+ZOgzpZYwn/dcg4Iwd
YAw1HoFrRH01z730P2HmwfKs9TxXj1iw9c7OcdvY/DYYf5IVwLEgtla3Gz1brG1y5Iy7AWRpUTkA
f0Z7OT7ejVujSE4Ka0xN9C4ZLAuq+97I5g8V3fLVGVq0Ys57OjFbo3BTk3nxZudhsgrJA/AJZwFK
FDRtHx2NYXJOkxj2vA22RgF3yKOK7FKKqNwerJGbxXMVwVwsdfiyqOn4PR/S8PR4xf5ola7Pr2SP
4GjIZ7mLFxPlxQaPIWqbhYm88iybYy8lrxQK1wiZ6Ec8zwDGtHZEKrv0qFgeE7wOf2Og2RpHLXGy
9qtT6f1vlRpNsvfrNu4K+JFETdnHVQHp3C5CNJdAqgS4VRtt2m+F1Wif5kRxHNRGLAM/06RVfSlU
9HNuxvRMT24OaDXsPfS3PgUScODopa7YHYW4s3NyGcRuA73JtfeQ76P/oDVg7ZQT5AddfQl6kyja
oRVB4WKN4l5cU6FkQgJI2Pk1JyK8DJz9Q9YP/c6ybswHARUqTnBDJCpulblAOgBgUgs9iKYRQppV
uIdccdqdm2hrFJeTyDmB3MNhuf12g2WlBQFXD+JeA0eYw30bS8LV4w28cd8Ba/3/o9yD+0aUf5tR
D/JyHF6qNLc/wzDT/XyMl6tWt9WXbCj3Hp2bUzOhXpEveWQQqzdKH6ZLHrU5Uyvd3ldab3qqC8fa
WcCNDQEQFKiYzBgoeqziTKhEnamXkxEkwtKPY+h9V9XZOMZlGu0sojxGq62H2iQFAcfmpc7uu/1U
uLQldgNwDbY4YEylzuz51M1u2p6Htkg/2LXyuYiW5po0wvz2+PttLCVDMzt2PHtkvUsMl8dsRhcw
aHhAnzJC+Am7hL2C5D1VThYHmBxCHWRg1CRvZ1grczKVXmYGWdh8FJb2z5C7CjS5/uwq1k8vjo+J
8s2plfcEw88L7VCUbPRXF7SIT5J1pAFb+mE/forb+bVr7OWgLXvnf2sluCBBQ6BUIFl9tz/RoBXi
6DMrQTsLb+J5cc9hgp/a4/XeKiBSz+d/ZUnBLGZxOww5I+0nrzcDAZ0esIBZ1ugXD4v5IR4xhj4j
6xn273J7LLIXfUmpnWo6QjZnk16jRjKUOnsPt62J83yCCEGkB6IuU/V/YRXB1iOTDIszyHuMn3Hx
yE9q4u6JAW2OIuUnqSLiD7iGm0xUojrmZwa1NXXnUh/MczzUzf+wnSnkA4ZE5JJ3rwxX/5pLvIxz
hGqESXk2G061ahcXG3P3nfN6Hxkgc0iEPVAd5rN+6o5DTQ+prMzA7NXwPLjwar1Y685V2b192eRQ
QEsohdKqWDOaZmTyM6MtuYHV0IJU38Tjdyfa5cJszQh0DlgtqtuSpHm7bsOQ9bFiEOsMy0xQ6Uio
yISp5ZG/inLnzbI1FkRCWgRgZjRqP7djQTIFf26z31DyDt9NtdEezNFVgrkpvZ3Tdn87kSeSv7l0
Ik3K5KvD1veo9k+KZQXliP+6FZrlh8LsigsAJfdnDIrar4dO3dmDfyoPt+GcUaFhoIZEzYBO8u0E
47wrNKdVLVJHXmYfFkr0/01ir6jsYxlVuJDXPBwi3md69aoj0rCcRNa030dgwsNhbvWh8VWcc14F
6hAJKO9xRBEAcwdYioNkNPOI6quzVZX9R+FF5d9Jg3TEoTfNbDmksIQW38i98LUpy/jViiztK0XU
pvH1NhFfqh5vT19XhkS57EQ2uZjraeOjwHeFDyJb2atpI00RW61nB/C+hU8f13hqiPuHVBBRzE7j
QZbYn9ohMZ4ygZ0PnhVYY0xxnL/DOK88Pv459/GGX0GGIC83YMPrdE7B+9Lui8nGnaYJj/iTOjDL
ZnfnXbW1wcgZoRzQONe8dRlT73EMSRvdDsxYmX5Mo94ecMbIn0Qbx8ECtdgfhsrbYXhuTI3uGo1h
KAHAP9adikHTe8PqY+SS2vCHhg3IazMU9vfH67dxZROsIRaDd5RJ6hqKaLWD6S7tIIIiDK3mh+oo
OjR7D/n5xM8cbAGWaUDALgxjV79wZZth0GQY3vqI4mZte6hzPY19L6TH/AUb9fKjW9Z6+uwkIhsh
5dtWEsTxUoRB0heZ4yO/mBs7W3Ij0nAFUBWBh8qVs0YhTNNY8EfoIFk4lkek5/Ak6eAolehovP1K
YLmk1ZZsx921BJalWFJOoUO2ndnnWnjtUclL5ZJWfbcz1MbnB6fOpADeE6fW9hf1kA1YIczMCtQX
6jMNzd3S2UvZtkahoiTrc8yHtOD2NHfq4OnhVLiBslggYQw8XwZ9ETsBemMUKlfcljyI6FX9KVb+
677W8zarukjip2hUnTs7ni7gtvZYcVuj0DXRIbDTKaKReTuXufLMOIlBLRVuj68tMqVPVTntWUDc
Z/ESbslNzWfhGl37Pc5mSnGXg0uZPaeQqqZfzWh+cowFMlkUH2Nhn+hT//P4mMqgugq6IKPo04Aj
ROhgDYmvHBs5eS+1AofIzvFUoteUs/zdbQoNXYmIz/Z4wI21JD8A2wNvB5rEmjI5DDn4pGRQAtTS
40NlGskxbu185+Tej4JkrUQPQJ0HM7FWtoJQAqK7X5zAQKLk7IV9DnWWwtlb5wI9wqK6QRZC82L9
xRqrdTqSay8IKZ6+inLSzzGkibePAh2TxEky7qCnre7FoRkmfRbU+xxZn+zBP/5tpzRH3zwXeLJ8
GQAXgH3XoMA4QdOsBYESAAcIX6femc7ZkqZf/4dRsIWXoEo5o1VUGBtrRu8pEUHX9tXT4mIrFPFQ
fXNrh64LkY3CMQ8yUvnb80pGEFbIaItggVrtTwu45TEs9mxG7o8OGANo04BIYKHBW7kdxZ67zqt7
x4NoGZtxoI6N8bEKQ+NlBl2jnc3Z8z6/efVANcgHPlUm3sGrVzCSGVipUYkNwK25z0JNh6NdG3u7
+v7WA6BCawwmAShRdY2ewiKqH+IsF0G0lAop45ych7lKg1FP9lwmN44pWRZPIBjUkjW47j54Rl26
ZioCgb3bb9qN8fuqrN0dvOvmKDSJoamxs3nc3X4oT3jlMjq1QKSw7nC+iOonFbmiL48/zuayUSuT
dWta3OtOX+JGuIJWjIKTnTipehidrXjJXkZZf337UAAIQN/Jo0RYuJ1QpHt5aXSd4JPU7UHTB/dQ
CAdr5S7bgypsrR1hgYfjnyLgurRkde3YVSrNtQLP+vfuMsbnRY/3tFS21o6eF6VyThJ/X+2DtNa6
aFTIFSPhVE9h6XH3RDZGZWPRPz9eu60JERsAKJBqoWu72gyDpSuQZGcRpIjzAWCPrbOTDf3bYzZm
PVzXkm6OA8MqAqkhloxubNCTjJb0r7SYvoJu1ndS7K0AhHyVvH1YNl4rt9tgUMw8zupYBHVlKBf6
dOl7rYxiPx7U/LOjLsXT25eOwgs3GPubfqFc2n8lWxGig1ULOC/o7KT8PDiR8UKY2HPp2fpA8HtA
lsIxl8DS21FssLxDggtqQDljOi049gSmuXifHs9la8c59GZolqMWCWDrdhQ8vOlLtqMIjEGLjyEO
1y+hiQhmjfHs+fFQmxNCBkU2jf80rG+HMpsSJVyPoQCG63+XZTNfY3BNe+u2OaN/DbMKCg02VUne
LQSFstNf1Nj6oJRedKkUrKQfT2hr33GAZCOQvIQ9fjuhUBPIHrW6CPq2+zoYTnIJlWn0m3LoToix
Zv7j4bYmhmQoh4imICoYqw0xz3ioWLnJbZ6azpe2T+tvJRyf7ChwxNqZmlyk23RY2qii8MprAlXB
NROrQ3ANmtkQXhfHak4zFc1frdWLn3kyFaacIQ/TaXCQ4Xw8x409gjAWhEpCOnCUNaJvGBfoR8OA
ciVqg6eC4PWxmxzj15tHoYrOnQGyFsr1GvFqKV2eaSCigyha8EWjIHGKu1J/+1xksQyqrdQHpvZ4
uz3GuhFUZpiLhk6VDEbjS1ir8Q7Qc2PFAJ84oAax8qG0adyO4kxh5bZY9gRiSQZsTyf1ZDdO9/az
i30OCEViBPoJa/FHa67qtKQ2EKCEOF3dCDsMgbLpjurK1lzoEgGzhFrBn6sVi5ckjDutdoJ8MQe/
HF1x6qxdVPf9OULsjXcEB5YFU9dvIg+5R1vDGhu0/oIfY1F6L/Rn3VMWdeqbL1n+/3CsQQeRqfKd
bj8ODi9ZpqgVtqjOZBzVFskObv9yZ9m2JgRTlsiKogW34CodbivdyjyDUXDZdf0INZSDN+AcWmJW
vbOn7+MCU5FJHQfnj+Dh7YSUSRl1PWJPz737rU+VYIjq36HTv+QzJymf250S3ebUpPgZHUrqNOvd
rXQYkSwTU4sKVT9M7jh8dmvdepcZnXN8HBT2hpKb81+3eqWhK5am8iAp6vxl0keM13O3uLRZFO/M
6v7iYHNjvwJlAsDdHbJfq+slz1PHRuXferWc5je609/D1m19wES/H0/r/kzJsUB4SBY0l/wqPuR2
5niNrN3Filf7IIqaU98ue3F7Y/HoE8ksAjQOyetqC/b95CmeOTlBCQl+OaAXbB2GcSr1I1VMd+dU
bQ1GTCZLIKPEb2uVsyAo7CZtaDtBGE6ZrwBu8rNs+YVTtfHmsEcfmQ3Pd2K/U9u43RPoKXvNGOlu
MFOSPqiZM5wbetc7h2rjE4ESlitHAYpX+ipKNDXWRXW0uAGofe8wo+V2VJryv2/eBzSkuIyk4AOP
2tU+4LIf40ynFqA1neJ3ZZc/ZaW+53zwhxN+mzjw6pOK4HRtqOKuE/4R53JlxJwswCV6aYJiHJJP
DRD2LyMmebZf6zNKOJ7TJ++VlJN1TJdsig4VAvrQhI3a1jl0Of+JlmHs/d0cl0o/NI5YWt8eO90J
2IHVq+b1y/J3SNwVvzLE7pTOV2NDKYWPd2MUf4/KRmsPIMuRm3q8inJrPZreKgdDEkkKebk8ocnF
82Aa2vIUG9PwPM728prm4isEu4myfJx+aNs4+/l4+I2dDyWJQrKsjIJJXsUos3BFb1otjs0e9L2m
rpJzhCD3NczsX28fSTbewLlB3uPNe7vzB1cYcyQfbqqJS6Y7qMqJqrVDZRRa9+OhNrY/iRiNRaQG
gKGs8yThJp2pxoUSKGEengTmYRfW4M0yr5QjQMijYyDXD2zd7YREoy9KVcRKYFTNfHb7Cp5aHf4w
O3VPjHFrPtxVVFttOttksrcjDUaeZ/lsKwHVVvc4oKFhgRiCfL+zblubgQ8j1VAhHlLgvR2HjkxU
dWUUXh2nLI9L3hZ/OW5YPi2LM14ef6INtAVbjp4kj10SZkr/t2MZtbJQk20Qi0ERkdj7qTHKr3Ol
Y6aawde2nUj17aL4pBTdBUXNr9E079VGtn8D86QRxQHgGXn7G8g46kYD2xIYmd3+Y4mu/tHP6nJ0
UYY9Z8L2fE204pLmjXMcXb15dftOOyRE8J33/5+e5yoK0KyUnBWKDfJavf0lTmclKlL29XVB+CM7
mGgCeF+hbybReZ7UxPxbzSbxszJnZXnu2hBtkIoMB+tJLSkUcSQpRLgKS2Edlc55yJQvbTwryMpG
MHCOC9QRLQCcqXyFFuN1H3CurePPo90r/dHuTCjiaa2W9SHrcqe1fGd26h4AcKMGFXAD/T0Ue2Kp
KuLmZHmxl30fzWr6mjRGkxw6FyMFX+smUR8NEeMNbfOMNc7KpP5pTNnO8qz2zaR8ge1KHcCvlbpZ
3mGoGuVf4rwqho/VuISvxdCFVqDlwo4Oc154X6Ikm7SD0MPUuxr4blV/ZfOsFgegTMroZ0bkVbnf
8uhMv1qwmYrLQM5QHnm4RPiliLTqDqKMPHCo2jT259LtCuXFGJ0su7hVa6fB7Fjd5E9Wrmm+pei8
Cky3xzEXsQVj9kd6J84TZIoudH1qgM3vRNVy70zrsPNIq7RJ8OsmbUqKQ+nmdEsztWjnj86cpfWr
3pRF8ZcyNZOBoEPnzL9SMwmzU6bpjfZhgvjk+AlI+ko7zokjihMQj6j03TB2pktr5XhTHu0qtMwr
+lt59uLGXlwdQ32xeMgudqbtafFvhBhs0insk5hQ3F9nQGGRYzohNBFIW+MrxjMhUIWw38l+/uzj
1T4Hawo9iwoegptrwQCIrUoWtZUCPlDXrnpmdl+TSBsPsZAQb9ASwzMyldprPC/eh6VS+y+YQaYf
H8eerbni+A2EUF56aLPeHrZqMmpMAz0ROEiyHTTK4qdEr8edYLo1Cq91sMiI4UuV6dtRTK22tcXj
ZrWTyP0c5iKiTVuXOw2ZjZAtIUjUA4B3UCLXb0cx9AIRZT0Nr7kQEAu8Uv8su9svkRaqe7yljRmB
2qBHQs/ZAS62CpdF1+TLIhQlECoh+qCL4Qs+Dc2eneGfHHi1SQBcI9vBexqIyFqiKnG6dHYNxomH
5QVdmoNih4mfFNE7ouNzO3lPieoeefG8m8b4/WyEz62LoWTbhx8yOzs2wFg6bb4g6Hsu8vw/XVaf
MR07pTkkiFApD7M6Ha12Lv3YMHeutY3XLHBNyXoC1MAKrW5qZGrTCUHt8Apc83tPyPepIitHo21e
coN/lvbbWYEcWNmop4pH7XiN38xhduEn3oRXw4o638y1+ZlMa9gpCGxdlQwgL2pLPpzXjT+vju1J
TEV4VV3cakSeXKIsgzwGVtCy39tiGLGVcX82bYGzof1x7J2dK3Jr87GmXJCUJUBnr1Y2q0Ijj6M5
vMIx0X7HWtprft0A5XpzbAADK5sYlEPB3K1OLfVxrNYWPmCERs0xSRsNP4hwT8tzczIcIx426FLd
tUrmQRm1pRThNRvNkLpUCe3E1/G7PT6ezf12pILDH4jKSurfGmpVIihvD6oZX9V6sLMT9ZcCI9Ql
RQkw1Hsn+ZiNXvTJKBA32VnH+7iEmgnkfzT2qYxR37mNSwBKM4jxZXrVLeOZFCG9IPHpkLvuyb/d
Vz4ki1pCiIDn3tdzcAroVBdg1zXm9h8Olao1uW/WTvzR0aYZa84BmtHOKd8ak13CQQeTS7q82iSL
UFtrqcPiWvEZX+dMa+JDb3bIVtVZb32QL83Xxx/yfsPwBf+IdyFESPFvFXqdxDWAFxfIYZha/0PY
tfqcakW2p+d8/9UoF/CepxXOKUMf6varkdtp3RDbBYJoo4f18mDzbPamS6lWby+EwHSEYywtcjhq
69y7SFJDmyuGwiRHlM+zFovpMnZpvnMENqYE5AJlXgqZqux83U4pKZoU0ILOpRXOim9YVXwqtawH
c6bvwRbuPxJtKDBMYPYpLaJjezsU7ApFW5AUvw5w5H5SdfEuLoiMPTmEu4oBZSNQXUQOIKw0qVdH
q0IfF6zqPF41ZcEa0EE2zHipI31M/cIKyx8Q96LkZanzfLj0YyMwAqqKZs9b4W6yEr9J7kTpR/rG
rG3nEgv7twVmwjXDylqDK9dpSL7BzH8zfk+CqxmCE27Ldvmq4evgplCFXKxXNa3GYz8l8+e2X+pr
tOjKt8en7O5cg0iWVnq0iRAnBKVx+wFNb6n1PjOGq5nb4bcm84bQB4eEBXVv9dSOUMR/s4GLBEGD
aoDHhdrNXU6FpULZFbU+XBs9qd5jalv4qVpNbxWcwOjEJhijjknfnI9wOzHhYmZmN+ZwHegiVk9q
tuSfYtTC9nSHNxbQAdNLfKJvLumGt+PUGMJo6mKMV9No6YEoQ2deoibrQz/p3G5G/myPcig/yU2u
yMz4WNR4MCNA8GEViscqr5SmlyPWXv/fTGuLp2HQpktmhUh1GVr0o+Add4j1eYhPj3fLXWSRQ/P0
deigcoev8Xa1U+IOzJ19tfDkeDL1Jv6rwTjpYjX1HhlxeygiPzGZOLZ+NqmL09lzNIzXXth40ldq
aeSnJcvUd1q87BXqNk42evdAr0hNgMetMTBhHHK063a8pqVt/K0XnXntSfiPb189yCD4jkqUF6CH
261CicWmjKFgMZ3rCT58kV7wnjZHp3pXKogHfX/7cKgOUuyBMeahGHA7XKZPVTSZgsJmKLnETlef
KzF+H5duT1lx6wwg903JWpJUrbVOGYxjpNOSdLqqy7T8BA1W/T2EszY+oeWbxWe9SgptZyduDgmI
UcqMg41Z67XTWh/Gwsqma0iZ/ikz1Mb2Cy+x/tNVc55hIBaSnv8P6/nHKV2qHDnrlmemxWpiO8l0
tYsh/2lr83ymFoMW2Bi2ezfA/YVHKRLAKY9paq20NG6/HaM4NSnVdO30PjkkCjHaV5oieup5775O
hTO8z7qiObiJUV7KqtprVW/FGNpdpM8SD3RXL9CsJR/+j7TzaHLbCNPwL0IVcrgCJCdgZhQsS7Iv
KEfk1Mj49fu09rAiiCJqvC6XL7Ld7EaHL7yhp9waxlM7YuUVlQ99WedPYvnTHGhe+p1Lsxdwob4e
rPJtvUQya/mkCCPIKul26s1Uogi2sG3ntp37Z4zjkzaoDRQogmqMo39jNR5T34xF9THuuvGTpph+
Q8GhCt79uckt+Q1ENkAsvc3LuLTStxNfHh7hrLm044rdppL+NVrR8Hh/pJ3FluEnTnQ6oTVQzOuP
nSY6NBgnnUNcZpYnJTWN35K2qy+lmLW3KhoHuDuKfibWO0KJ79x7CLJL43eiALL4zTarvUw1qMLO
ZBLNeJ6NPrsMeSQO/Ad2rnKiUNRRuIVkH2QzP/zYy4ZHfw7bpm/OlVZXH3pnmM7EdOnBq7+ze6TO
qguKQxaIzG2nVskwOVOqGHiFsOf5s150teODd8te5zJXpqCLElH5RrLAXzRmfNACxYAidSliOrsH
O+j2u3L7SjI9RR2A+Nvf0mAVoLlJzE5WxZ+VN3wdXPupm+ZvAgaAT3HZj8zh1/t76faLXo8p//yn
Bjy+vKVHBW4MlZED2oBLRAyiTQ927O0XJbem0kFfF3z3DbvK7eIUR2H5ODul87VpO+N3M8/a1I/c
aP7n/ox2xwIxKm3gdfbPZo9qsSCuQScmxNZsClRzms9UrpVgSrz33/CSNUNny6AlxCu9iRmN1Cmq
WGdaRdQrj0uaFY+2WlaX2XWP9sbOd6KzKgsUCJNSeNmcCeL6ZS6TiYwmTfJLR53xuSjq+ADXJNfm
OlRkQmix0F/hYrnhprvL0hmFOk9h78BcKCqoocmHRlVzf66TGgm7Qy2t/XnxdnEI8TPben/YStvr
as8S9hMvU4qAxEs9ttkBCHt3TwDDoOZIbY5Ddr3L2Qh4BSArE4oBvapRiWc4/g3AZaN6N8UEBT4p
wUtvlWIz9YjroeJIdROT2kDYD2JAOhJoWEun+Hx/k9+GM1QfkG2HQ8eykUlcj1KSnjVVrU1ha45g
Z6zex3Q8Dzo8r/1yIEP6D8NRb3aBtUi4hPw5P90SWjUZgw2tO0ynzH2lwzd97Gbd+XdUNeWR8tJy
MN7erkBfjTeOMJR/6tfjObWNxFg+zmHU0t73G8Rfcj91h+79y8j/HwoNbWMu/23sYCwCCFejLKGB
kKrz4nYQFk+F204do01ripqVltdP9xdzZ3IyLQIKicY/1HW5WX9aTBrUFFfyUQ0phIMxjtrvKSIO
l/uD7Ox44iIXPTMKIbwom5JAG3UL1Uuhhmaj4S1sJ/YnnfTryWzd5sj34Tb4hE4lWcqy2ke6t7mb
1nSlAxmLEWSxXVxmO2OE3E3XM64wtrSQTSf0jqchyFIl/W0R1pH5zd5kf/4Bm9NQVIMWVckwhl0L
M9/JlMw3RmX+qGj1/B8+3s9DbT5ePZZgoPJ+DIk66Xh7ieEbOV6k97/eTiQgYcBE0+ik0wXcruji
OpMmljHMXXcOGnaMP8W4n5bdUgRVov2RDZnnd719sGv2tubP424Wkvb+GolpGkPNymgzGm3+ivXz
EZR/55WRgBDADexPNMM3a2govPpmQkHHxIj7RJCbnCJbi+Av1fE/ijpG/iBa9/T+JeX9/LFDKZZt
i6kJ0l7L6FK48sq++L4UQxWa2dh/zOimX3jkuyC1u/gjzbt3I0Ul/gUSMtbDSHQQk1yfd9XFfVgU
TFehWvwUx+N3d2zEY0o/9CCA/KF2sXm/UbeX0EMEs/iQm30z2WVWmSn1lsws5wc97WfgD6JAYbf0
3FMZr1owVgZmFYXZPaR15V1MN/EespjygjF3/VmLPfcMuEsl7O6dS7SKI2rujyj25jdCzQZzS4xB
r+p6OZolg1xjJhPi0X3ju1pZvjYmpQY3b09eb8RYzabWCf2o5lLUJOyYxenPmG7oaK/1ynm18+bL
/a2xd31APaQqQE0OGPQmOtC60tLEoI5h1ljxg+Jmya/6ihrUKrwjnsTu1pfdM65+quBbKbOlVN0S
fecpdFZKmJd0LssalENcCN+1euNVtZVoCrI5OVJh3TvZPHHkbvT0JQPpetXhjGems+Rkp5PdtWdL
YDvkW7O1mgddrd2BKLTIAjGQpW3RylY6ddXdcgpdF0GIDKc+X1ApO7iGd+If8n2pPEauTZCw2UQ9
HNt08cwprFMbya7ZXInour5Ofe5NbKdsoXZHtKq9bSL9QPhsrOKNxpYlgNi4sui3TJr366iOC8cs
XV40AqODe3h3ei47UfIkwDxtbsisKrVqKKIxrLxKfTOyCZGWUrdLXx0T7ODn5KgFtPvVAPZKVqy0
aJRP/E8xSTPailbUmSxerGn0MC5rkfvjkNdHGrJ7MwOnSpMaMil+UZsPB2cMCeypJ8cFuaL7Vq4R
iw/GMn9HetJsLrXSNQflhN0hiUsI/MnVbjhdxYqbl5KSOnmJljyIaai+pK3qhuieG587+kEHJ2B3
PEmkACtKgfiHevBPaylGkdfJTAZQCvOkttlyaTCSeFLsyg5Md/rl/uW1PxoEVgAHEp20eV30xvJi
OwGOapTouONlvP7adkoHjcfGb7Bb1YPx9nYKjRKZRAGEotx1vVPitdLs1PX4gEj/a34zVdQolsz8
T8PwbFLZg6e/tfKshipbvZQOnuj6/HOudfMHFDbn//KpwOlwhQBBAkJ/PZklsce1mWiNaEof/64k
dna2XSf9rZim+vuU50fN493Fk/BUMl2w2FuArxYJcxq5R8JuWvLsokQ9bhXdpHZf72+KvatKXh4y
j0djeNt3yfXam5IimUPeTvdsV3lzQZi2f8bYygruD7W7//5vqG2+mxS6tVoV5Vd0AdOAbk/jx9rw
okbmU9sfKhrvvZ+sH1kTiTybY3N9rB6mKk3L7kNazn6cqmY4ex2upCMqGecFllPsd5TIz++fIzkU
/WrG5Ewb19tErwaYIxlnzMWo6zx1fXzqJqG/rAm4Ch8hySPb0L2MihMmBa1o/CNicj1gY9WRMq58
PyA8OhYuFYffr0et+NZHbfHLBO/nXOSL8klyE4XfKJX7z3+YslSAor/FE7QlUSWupcxNQfPCVRNM
N8bSU5XAmSgBTOBSHb8W0jb1/ph7uxZ0ALeLNBhF/uh61kplKQMkkzkcplhfgijP7U8ESNlbXfBM
HuzbvaMIzRc0mIdTDu/R9WB5VHpzpNKxUHHh+CI4I0qgKs50FPHtjiPNlrk4iC63rwFtSQrytqCY
XWgAWivcKodkFAcX2V7CCHmT/i4hNdiHzSuQicRom5FRnHgZP7rrUl+GFqMbjGey9aT1Rv00rRXx
ZWlHByX0na8GPRENF7w5aYdu9f2bXHVWgni6EQAhOByeFWC5E/ur0pXv3yAQpllEwLE8rlugiiLi
wnDo8oQsQ/zNMcql9AuldM5ZpfcP796M9NOkogJwH+D+m5vGWnp8d7SUGC9aY0Tl4imvL0qhrsmz
ro3iqCi0c7GBhoQNjs+ctA/aBGDx5C4Ao2BnR6bQ3CAigvqTYEHT/UE1h7+lv9T6YLuFYx6URnf2
J8cbxCrPEUaQ26aDqo6Nq8UcdDSD88cWnb3XuKqLg3h9dxSKQzy1OM6h7nF92mgqCWXt2SRgK8qn
vNfjYKnSI/3yna0oOblAfuDP6BhoXo9SOeVaVWKYw1pY9rdFr7rXDgzCN6WrGPD+/th590gZqYXS
dOSq3tIRcrOLhWJ7bPvBQZE87U0r8CILne8pzYR+cltLe/8hZzwpCUbll37nZo+43pxig0naQZ++
i/B8LOz1RTeKtgwGYCO/jeQ+qV+VTVIG1MP6I+2uveWVDG5UbaQA/w8n0Z8CWw16TauIBQWBoik/
TzX6oKekxQY1sLt+bg/ulZ0TQQ39B0yYkjqCFtcfk/JD5i5g/sNceCOCjkmnDAFWoGt91nJ9aZ+a
Oms+OGmjxZf7n3Zns8pMiBubOj6SzZujX0rvQttdVDg+RnnqVSf74HS29V5YOjqtnHWeoB+FgO0L
m+EJSnPeUsEriiYsVbO/WIlUHFRH92CoW2gyY+GuzlXGl6M8tFnL0ewEJpq9FqYWBT5/TaiQgiOJ
8VEFi/SCSsMyn8spK82AAhBS8FVUKZIm2Cd+NmrdkarC3gpzscq4HlsY6JfX3zZbFjuhIqWGAilA
f8jU8awr/ZHf1e0oaG9JBjNoLmwrt0hzIay5LLJBDSe09N4GpXcfNQeV/vu75fYiALtLiCaLe+QQ
2+/oJS24cyq04eKBLJg9rfyrrZf598ZWeszszfTv++PtzArOqqw/IGmOqbP8859OYd3i1kkP2gyX
pV7+RXt3WU6LZyRHgf1tSMGzR3WF8jMs+htIR9rpmGroVRWmdWq8jvYQv9iVkjwVWdx+yorIOmeJ
pT8Ywmreff4ATupSOouvJsEd1zMcB0drK7MSYZlF2dmxVjrwiLB4X967kBKfiY45wSZOM1t8Tm5Y
CwxYnCoHu80uQEan19VwjlIxuZWvy50QOvEkkgQXYEdb9olmC+Gp09CGlmL3p7JwCl8s1i8AsUyq
H9XZQWHN79rqE5/hr/sT3AE3MLYU6CekoCGubnJ1S2Tm0CxqG7rKBM47kUSR0nXECZbp4Fd1P1yM
onZO1OG9k1Vo9RcD7a33f01wqcSH9DN4lLeIUWOiELQ2SsejvKazL1J1yAN77bIjo7fbgyijJxmy
kVtT/d4cjNQBPdaVSk9fTXe+QTHrl5MdL66HXai5DKcs1tv14/0lvn0SybCJn6i5U0O4cbNtcnNW
zLaBDkaz5CNYq9r5QyxZ3pzmktbvwT1+OxrhLxxkUiSCNdhZ1weDrlBVciv86FzUD0a/6h8HrmrU
VKrDOv3OWLIugvgsNutS9Pp6LKuNPTNO8zp0pyx5tO0M1mlVFo/KqmsHL/3tjUakDT0HfTQyTqSH
r4dKuc4mVrgOa7XtTlYz91/Woeg+3/9Ut9uDUZD2hRsgqXXeZnuoeltFMRzOMHc0capqW3mJLXcM
3TVVPpei0w6wFDvjkTZzsfDyYHG4NZfLkzVaBj1tQkP0JkL/qVEsvjLGuHsDEsizILZgdl7ePUkG
I38APiQDxc2JhzzelkZuNzwODoK3/To898ArzlEzdC95Y0cH+//20/2QjmGO0i0XssL1pyvyZKBU
TFcN47XvmdErl3hp5/P9Sd2+RLTCpMgYqGkbwbnN/rArdEF6A1SKmnVakKAw8LlBa+WhipffHC0p
Yr9xKvdMx/nr/YFvzwCRAxktmR51XLjs17OrYlOPEF8BhlBW4/rmkRj9mrXaMn4AK2u8+xRwQfPq
wQmSGM7tgZudKa2hnFOza+M8NJY0CVpK5Qdp7e0H+1/xLJnbgtPcCiMXbQ5Ky03WsJrmeD5ByXGz
AEHz2Xv3ToQsC8IBRD3AGxLL67VLoynHC2nQw2yey5fSTcagc5L2Y44F6WnkrTzIx26/FWgH8PQ0
lZEnoTp4PZ5ixZmNBZERlraie1ipGlUTzJFovUezNu1P790ZeC1wzIDEUIxAEuV6NEsAws4416Ej
Oj1YkQS4xNacvPWFqhws5M4rTihEqAzWk0N9o5gtpl4vvCXpw2qMikc30yFR5Un/V6/DV0elMB1P
de8oJwlG+5APTVpBNTEW43x/yjs7B4QxKsSSSEkVZnMYFC9LFP5kAPmQ16e+L3Ll1UYHSxxcKbcf
Eqkr0KUEZFJqZptlpnqUVa2VjyFqQyZNKJ02Iih45SnpJ+3gTbidE/gpigXUkqDPkI9df0YgFVo5
oBQdGmvsnXS1mc454Yl/f+VuM1mU4yQnlF6GJKZtNgvGS5k+YkMbtnOt/D4l7rx86CkHPuTdFP8K
5C1TEFm2liO7Dvnrr0NPOGrUQ6AWkinAjbuenWG3miPqZg7XqdUeumaYHmAH5+euzvMPClqK7z6C
CLtxccFeB+fJ23c9Xu/koiPE4wZLlhI5hqy/VF1nnlJ4NAeh7c2HQ7gHVD0EAk4Fie3mnRur2Zpg
8RgsKTLiozY5l25M8/dueTkK+Qc8MsIuHvHrCSVWaQswS0ZInvSv5raur4/Nu183BpGYQYki5era
lm6pp7SodaY2RNc6aX9tSkeUcZA5SZk+aEtt/1MOtTe/xXmfV495YxTuQaCys5ZI+gEDpjQgU9jN
zdnWmcjHIldDj57hpVcVNzD0RDuoM95sRimRLl3+qHgY5FybLxZzNKAZemo40h56Tc0ZLpymdN2r
Kdr0vNhTPL13OzIV0KxErxTe6Y9uDncajQ0OGqYW4t6Q/IaHj/upVHP3raz1/Pf7J3xnCcmR5Sdk
w9g3knO9RSLQRK4WDgJ7xmjpQX5C1Dl4u3eWEG8vmlhw4TAS22rcpGYZESM4Vph39vwlSVUtmOta
OeEIWJ6dySgu92d1cxPTiCHvJ0ywCcpJxq+3f9QnizctnRUiym1759xoNKpubgPqX1udMXu6P9zt
IvJ8A+igKESqSHHjejhPbY2+zzQr9IgYcFEUOubjsJXa3/7DONyH9HxBYaJwcT2Oms6oasK4Cgct
Gz+UqSCKbOru4Bm7/VgU2oAc0Kgk1+D6uB4lamG6Nk1hhxy8J6GW/UmxmrDVXOWUZe33+1Pa+VK8
MDbBMe+ypMFcD6ZGbpu69WhJ++r0ZHhKga+lXiHb3x4xjXaGwoWFsiz3L0/LFs0WR73rjfbihIUC
oOiv0nAq/C8aFcXpdKAsdRBo7SwjjUCgPlROaAtuYXvDmDi5hTx8aFPPfqb55Qhf8/riwY5V4Om9
UI5aFTsTZBGJ6rgx+Hub0jQeEZRtN25o18N06ZVsuEQFbmbTKN6NKJLdLElRQIYLitgW5tnbhdWo
y8RQaY/HBwptxnhG0wYbzrou1IN7fm9iwO4kLIXyNeNebxKkIapxGWwv1CMUdAal/SV10uKx0/WD
g7wzEBOTknQ8mXD/N3FAqonYzsYxCksoCuGcuqN17kUnvpp9rBzZ6e0OBtKRvwBYgnq8nhXcsqJM
8CtEjcJuTD+N3OF3pStAc4Df/vPdxwwMnaxS8IiRFG4mNiWxmhCOR2GmW/Nprpv6UThAZBVhn+6P
dBMyksJQMjMklU66rW1uD8D8beO0WhTaos6+U9a3XtBd185VOy+nLuvXhyb2ksf7g8qluooX5aBS
qxDhfcok2ybdWhU2drsMWiqGfskd+rdp5h7px9+eaO4P6SWiSmwUuNjNB0u5ncbR4hVby9/raf0G
nBoB1Vo4/pK2f92f0u3uYDBX1uepZEMk2Oz5LHZbZUi5hWOtjc5aa1VPFISbR2PNkgOY2e3qyaEk
OgTkI3VlOe+f6vLW6PXDMikWNOt0Vc8R/3IGZUwG3PfntDcQaHt0Hlk82XK4HqiJzUREQ+HAIDeX
xyKxrEcumCMTk9sdSB+VQpmszJG1bO95QXNqnt3SkZWIwscGExH+5s9ZV5+s3vsIaezb/Vn98A68
3n3wPCADAwsEpgqb6npapdLaadpOTphq49uQiVPWLCjYQ3wbXzx1uKRmhz4R5el69d6caoqD1jGO
iC5yP9z8COLUH4YqXP6bEw5FjCsLmmpoo3mHe0fRFoFOdfKxFAlymDVCzKc8aRY/csbh8/0V2Nmr
YMRlvCBNv8igrhcgyxXT6qPakXtV+GBglEdo9ai5ifzI7mxvKD6qVI2Q2J6bM1iLBCfc1Qkz0PDP
rp7blNBoAVZTpB3cZDu7lRP1g9UI4u3mzsyaysE0hhWtRS7+LuH7/Cuc9t3yj4Rz3Ca8OMClWLzN
2pEc9XaNmVeYz0n+sXam5E1kg3IQjNzOhTGwNCQw4OShm3n9hYqoWQsrX7IXpH0N2FbMSA3MpJ6O
ZBd3BiLglvckGxHI8eaIg/5tx0mY2QuQGhVJCKU4IQCo++/dcFSmIZwyCHg6bFCup5MqC1F4bGUv
/dzNZzQV1mAYTe2Bjob4D0PJNAKQPcDRGw6EkdQLSnZ1/pIUjpY/z7YTjQFNhdV4rNqoPCKF374x
XCGY0RIRSL7aVqVzKBGv5VXOX1C2qG1/7YwmUIRlvMVdAWKvJAx696UsR5QiS8QaXGLq9VriVJDk
eTvlLyyzwGbeW84ZCdTBC317bq9H2RRVo1yHHqP1+QsICA9dXzs9wZbs/aZNi4MJHQ21uY5rpa1F
in/Ii2o1/Yu7Cv2D0Q7dx8VZhvdWvmlYYJCNn6wloV1b/87KaUjCDIaaYxTL4mxy/A487sFFtLsn
eFZksM2G34I4FYqsWd2r+cuYqYqPpeXD3DuIg9ivg+ibd9cemBJpC30L2Vre3hRY3FlZ1xj5y0SM
HXjluJyjaEif3Ww6+lC787IlkILA4xYUV8/1XHJl5S+psb4VRXaCpv48JJoViDE6oiHfvo8UvWXx
QYd1KiEI19t8GJfSqSgfvtSrlXxzum41fB0nE83PtG4y/LGSahrePA7zaS2cQ+HDvV2JkI2cK7c9
0Obr8RsVwoBRFvmLaBWDfW/3IsjByfXBSJXn4Ajs3MKyjUZUgjsdhGj55z9FdD2OG4XIONM9Cqpv
BNz1A8X16OH+Lbw7ClBmuta4N4N7vR7FTlx7HnA7e0mn2cOg20wf5348qjLuLBzqyET2kC4cKsKb
p8tYVJ3aisYFXKPslUbOish05KJ05xyy0PbGkogRiWGgsqluNklSm2URF0vxMraLp5+1son/dKKo
W/1l9Oo5GJqad7NybPhnLfK7/1awkbRAKx2VLj2SoK+1Yq3/DqLy3urM9RSft1013x2vA+VG7Iyr
gFuHPtX1uq+Dqg1KEeUvOSWuPwA1t+dpUoY/73/dndMJzon6I5VPsJPb4mo2K22K6mP+sij2r7mR
PrrgOU8rnodxrh995L2tRA2I5i/YAPBIm4Vvk6Rca1EVL4nu1pd2qKVsxALY4+A13x1HblZiVcnk
3GSnNhtVy922eGmVqDglyCn7iZOap/tLt7eN0HOSywbmAcDv9Qdqk6lJ+6EpXtLGeJtNRcHpR6z+
uMTvz6hI6sE4yNY5qLMtm6y2PKFMo1m8KGs+nUrPWS5LmcyX+/PZWzXpUy51W2SUsJlPUTVJT/2z
eKm8rjyVSzEizmqYf/yHUXheuBxld2R70HlBjQTdkOIFoGR9mdxcnM0B3M//a5StWhrFX7XRY6V4
geGdBtPYEaX2y5G+xt6Kyaau9IzhDd3WdpyYKSYNo/RIxAb1mOvcBOhu35/Lzj4jvQVcwN+0rrZN
wMmqFHOo8+V5KWOB7RvOB+Ormhvll2WOjSN9593R5KUj21MqiJTrXe0kaWraqLQ+dxN8Z9+tTDuI
tNw4damp/vb+mdkSCEJBk1Rvq0+SWEWU0QVZnvXW7R9ADeeFr7Oev2lFMh48Y/J3X2fOso9KPgL6
WhZANndPo05LNTbW+pxkQL2BFPR5/zK6k9qccztKzXOuFK0auPi9HgUlt9tE+qzYnkSg0BnZXntr
sdYmKHb92cQp/Zs1oYGYWTAe7i/m7SiwnJBRZa94gIK3xdpczIL1xGRDj+31okdL/aRqY/NeiBeg
YxkL4LEipT22sbCiVWKNzQEjRzQvPtZYrj8NSqNdUEk/eqdvv5jMlaWA3Y80cMvcivFTXGZHOvgV
pRMYjV3+qSut+WEwY/ekLYr2lz0a7wbpMT9s/Og00uChvrSJdnTI1sucMz/6mOnq24M3nPSFzxeM
KQh6ZxzH5OB8784T9ielVCZKffP6xLlNBGFXeoEb6aT68ewkEDIxbxAYZl6o6S5+Zttf3r1ZiC3Q
v0VNxzBvmrrlEFm6mLCjSGd7elGmfvjAQ/xuGzLK+FDhADvKMjtIm+uZefTlnLJUGSVRwG/bqf5o
RGr7cH8uP66J66ONuhqeATyQkl6xxS94blqpsYKAetGZ3fRLnhhFhWh3LbovJRC69Em28ya/TOt+
9CPojcMUrJmJ6pvVqsiSE5mXUdBpi/zPOjrNb14K9jZUk9aZfMOrRHE2jaIXPrh+z0J1MC2HAGB/
fvRs3V6+zISNIFvdsKq3T/CKEFVtOsykaw2M2zAuMP/FRxkf0y5f60OV9p0rQ2ZKgNClohL6pZvv
Ew2Vl1hVEq7WbKvnAVGz9tFT49Z9sKNO017GCeXscNTMwfuKcl4VP/ELSyowa0p1H2XcqgKTbClt
YCwY8Ja+FS1rjECiMn3RB2dQAncxouo1HYTev/V5NGWB6NRZ/T21yzJ6ss22npAWQOT/69TX3vju
lpIU/CM/onCp0WLfXPrWItZW7dQ8zJuSPLpf0kvlxcVbRxntfH8X3gbSPJoQlSh4g6QmsLleS3xO
kHTJRBH2njnD+lqLsxCuCoaA3RPV67uta0DtQ8wA/Uc9B+Le5my5jZerkb4W4RgJUZ5WKyrcU491
xWddzyz1IJ76YahwfcZgeyIaD0AaT2Jk5K+nF9FwpEPBcCUmGH3lr0NrDN9dQHrOacgpdFc+2tae
A+HGRALM77LOioPJUt3mI5btoBwybUj/MISNeC2d+s6+5FmsGS/J3KIeg12GV3310kyfT03s6P/g
QxuVUKqtCs59bCjJ2e6p1f5a6CRjF8VY4WXMCan9m1WN3j/Um9rM1/k9XrgOi9o9FCg4jwff+Oa8
oKtAz0tCE3lo4b1eLwIk0ypb6ioLx7k3/cVRslPuFUdIwVtAHUgv9itlGcnmpf96PUzX9GtumFDe
BP4o50VoCCdblXXJRFT6Y5zoPmY3+CFVFgI8dBcfumVND+Awt1OF2osf9A8oDCWGzW9IuroivAWa
jxiD/qRNUfeLliTdL/cPzc19R1kNiSmJUCS/gU58PdPBQ9YBsQqBLGjUnBZ3aYKsjPQHS02OOic7
E4KZycsOUlE6s26ym7o2OqwvbBE2hf5Hb+UmEi54xNyfj/yfXJ0S5kPWSSkaJrYssF3PJy+Txo3X
VYQchdw8NytH9BSZqWWclLabrCeVyoF9nih1/E2LL1/8rjOUo1dEfpvtr0DbhOHhpzHTza2HoFbX
OjZy22Vb129WOmYPc1ZOD9gyWoB2Byd+qGa3+CefbPUAaHRzC5KlSl0+qAaAmmhEXC/AQg3VFBiz
hVEyfBtzc/gQDd1Xq3WNZzVLioNbSZ63zUSlxzcvJlmYtJu/Hg0908hU0rQPlVrYj5FqQDtvshpN
/bQuoy5YpmokXxbuenQf3s4TGqfss6OlB4Z4KxGFdp6FhRECKKVAofNpcnKm2+pachnbsSmeRVS3
7cHtc/tZGVO2Q4iIJQ5ue1hKnN36LJrDbh2JWopqUtTXSuBxlZ46tXW71zHql/pD0yT517ru1uVy
f3ffnlbiBDJ24jZEsSieXS+3VOzQptmWOkSa9S0vPPXJVFdoV7jbHTzct6cVKXWuWrSXiVJp814P
xc2oN3GEHFChp9MXc8iWDwvQoYNkZmdFZbEDUCiUXyhrmwnRw1KEWnCL2ktuKQEiX2rvKw4slnNV
j4sIsY5yok+CJHH0VSqt5cEte7uNCLxAErODIQIibHM9zWHQzK6oYazCJVVkISS3u6CO7TJ9hUCE
SKeANHTEwbj9jDLJILVBVBatim2Q6aEcCN62W8M4H+tTPEye76nAAuF7fH3vhuH2oQgO6wkroBvn
+nidB1RYNCikqWU/IgrRnY1Wix+0ZjYPst/bqwCvTFp3bFBOJNn29UqCczOrfGm10CmsCJ2uQe8g
syz6Z0LD9LOhjdXbpGjJwZHcWUrOIdKqUPDBVGzRXxYaSMvaAxr1ps59RPwjWvw5bcWnpEY/8f5i
3m5W0Eosp7Rr5arbXjmOFEErWksP15JCOj4RWkKan6BBfGmlu3gQJ/kwfLC1cvotnmrtqIO4M1cy
E8mR/19o4uZIOpGeQ95V49CUFl/mQiceD6H5qcIQ8uBcAu7lc13f7D/qDNJsksyYGOP6c2pjv1Rr
PJchFKSx+lArYzb4cWclq+bbPQpsz7EY1+wUa1rXPXFdqk6gd4mp/FpUaRZ/aQcoqKEJeuDL2CFI
2ASTvapomU1mlXWn3o3W9Ox4Uqs29bKx+GpHNn3XsfC7igQ1YRd9Ja0UgQx2g3WOTccfTCW/oI9R
Puc87u4ln9vuF1AQSpDbSAWXY/y7ayajn6cIP2Dt7RQaEu4oQvjm2A5BXVhF73e5KOugnGzn1NnL
321u1a+0Mp38o2ammoHp1Ji9Vb0zP3pWYT51vRVlp6hRL47ird0Zm7wMlvnadx4QPORwfVtEVGvV
xtCylh8v3I+iaEYRlF4bT4lvgMB1g07xnGcL804oO/3yUhr6tATDsCj/in4kTo8hJ/8hvcmjYE41
761y+0s6gUpCCr713UErfhG9QX7nruNqBA4Pqh+vbfJgIDM5BOSzru0jb/ZHFWmG3+sI8kb2ZJ1d
QsbZX5tKXYCj4byxRMYKwslqTqkTc0xclIz8KLLnYMIVZAj62r4YS4F2pFmpJ5dnVAkgwQE1rzJ8
av8a+A/+MJcWo85OLLnpD56eV4GRJUl2zsXQDc8uOlZTgIBi0/hjvnrOY6H3kMrtMrL6hzReS3Ey
cuRIzrh2xNojVabou6nOiTjxcQZOcDUMMz81WdfSTzoUIYLOVJX+adDiarmoS7l2B7fXzdkCYgkn
iBIoqoMQYTcP0TpYc4PZI8yEzk1oPYE7+EXPusz0J0ftvty/SG7eVt5TSFZgZE3UbLhLrs+WlzSa
PpmDGSpULc9WNnwrqvJIif0mEoYaA8GPGjJtGLSJNjFobC+ZyjdxuY9TdBsNSjNxsJprx5TWwv2k
Lm4dBa45Cr51o+TVR6Vq1OQgQLx5X+WvwGyVHwBE7IbHX7u1odC8dMPZdOlwxyo9P090r1aT4Vbu
4TJ5f2lvvyMBLqqRGm5IVNZurEymoUdCdkC7TetQCHXiOf0rqSKvOVFobz/dH+z2OwJyllUA+s1S
cGZzIatt36oJFZxw1Ks8cKCXneaqPsJT34wC3F0qvEqHFvDNW3IjtWQrjrkwwq7OcLw027hLAPNH
lXfwrW7WDhEEMkG4vA4jkidcb0ujLsYoKmsrVDDjsoPCzOOv42iIf3prTg/A7ztjgWfmIZNQLJQn
5J//1DlfrHpMxtQ1sOzp2jVAEK2zn5as0LUTTp6HWiw/PsXVcwZEilIH2n5Es4QLm9OgTLJuVA6U
FONmHCgpjl7kq3k5TB+8KMHydMlK7zMQkzR91Fudmre1uuX4bJXW2J8EnhX2ax0Tsz2vWEOmByt/
Ezvx6+j3YTQgs1YW5no1XBHngocfHgXF4DNOTcmrEOoMsk+pKfjMTvNaCthaB8nyzeGUeT8bWOKR
QNhstdJmemcxDl52uMyJ81AKr5i+x3NbOA9DE431mVx+fW9PHUoFeRsFQWBXt5u5zdOoy4a45p4d
8+iSmw6mYt3qTgf3wE2sBq6GTio7C20KiEubFR3MKnHHKFvCstKicwr33s+m8W+vyb0vjrEgZlBH
5qe4mo56hbenVeq2Ujpmb/MLfpSWftrYRpbn8HQbJRx70w67fsqeAa6+u/ZIpQbaLGhihIVA6G2i
s8FKXaFFGUh9/F7Yx1b/1Rna6G31Dq14bvfm/3B2HjtyG+0aviICzGHLTjPTlDQKliVtCMmBORQz
efXnqfkXR80mhhgbBmTAhquLlb7wBgwcscyGFCDZN2skqFf0bVc6wiMRzPJPfe+4l7js3LNwx/bo
dGr4j53t6VLcb8wXdwsWjl6a1Ay7PQ991yX1TIcIAHNsvCdbyjFHGzUnP7rtrMyXWGkK7607huoq
TXGwHjK5Z+fcjlnSrChNa/SulqbVf3bL5DwYSVMcgN/gzWxHef4gsjz7VZedthN8bOwZhqYNJHXm
ERFcbdZCjBRiB9O7hlmon/CGNk5eNhn/ZRQ6alT7+KIQr28nCCEradXW8q4FhWt/VELTb9Gl2fmM
9xc7dnq8VvSaZFXcXfXSJnXoMlSYveukh9UBwSn32NRjE9gVNfI3Pr+sGAOQnlAd5R9Xu8SpJ29Y
bCC9bZFqv6gt1u/Ksoj/fX2Uu5uEUVBq5WoGlQo6WcZZvx1oJ66qbvHk/qcGvvx0cPL4YCxtOf7M
59htD4pD/Hs20RVB81DRip+vD7+1N7hnOQYykuJquR1+rqterfrI46EMk0NbYFaiLv208wDdBYtM
kisFbgdjQEOWv+K3SeZzvYzolLjXHH0M82jHTgt2Llvi3u9z1Uv9BFesX0bdiYVeJUxHUALZuIey
2fgVoFJMQjeq7ihxrI4gMThkRdKsa9sPrnXS+6n80KvLrPqxOXqB0fax5+epvixHFMJj/U+ziLEi
fvMHl9K8NEspCeGtueqzaErF7dC33tWbk/JkhiHKYl7Z7YyyccNxtRFlUfSCkrauUyuhM9Z643IY
3aH08TD/XoVa4mtG9V2bnbc/9PTggL9zZco24zpQnZNQT2fUROHIDep76BzRAyDd7r3RYKbmmOEe
UXPjEpClfmJV2XyG3Hi7neosiim7peF1wPgOKQLISemYeL7T2MtOAe/lS91GdoCCCYxhhuA5Cbz1
dqxoUlEVwa0zaCd3aY8Zb6aUu8EP1Y+y0vg4OVmYn22Ebf8dKuQIPthe7Ca+0qKVmsf6MBxiA13/
46CN9fBnVWat+KouGZF2jEJu4Ze1OztHNfIi60PN550+aBVO9ZfFdKafhHVWcSmGsk+PA+IfatAX
nVsdszmkRTfhKd4fexvTiYdiEOhYG2OLKYQ+cJb9QTTd+7FTIvOgOUuq+ZnXR+mz2ZcOuBirsZNL
TTtjOmgwMbrjAGbSPeZFaJinsZ3Kv3IHDf/LEjXGwCE1h+rgKZr1bcBluvRHrzPFUYWJAvJOqVLx
MBv2UvnCs6MeJXl5OWvZMs1PY+kgy+vURGY7e/z+5iT7BMAk8yNJUVjVVodG7YGiQ61yIzUYnUE/
2G1uUOTRUF5P0Zt5lsCcdzSx9wzdN2KWF+Ik9ybZBdCH2z1BsAtItOZ0QbmeT2hvjCWtSTV71/dJ
f8pcY3nWwsyNduLpjbsaHANNF2gzsma22vbZiDjmGHfKVW28pPmq4mjCJhx1pdiJou+/LJAtLg7y
eks2hFdfFurfGGvNEAWxG4pPhRjC5GiN3Zw/dE3oZrGv07PsfKt0hfNxcCEL7pRCN2ZK2gsNCVlx
2ltrKhauk87giAj2Yd+nX6tZNU9GNdg7VcitUWBsSulyeZms+U5TZuO3ylG+jrMZnZJ4Sg6m2b65
qYL2Brk79RhiL7oQq4jF8wQJSwupsR2acvR1J18e0NmZooMiyj07ufudyRPOfBA5hUIG5u52Z+LA
aI6iKqKgjaY+GLBpOg4TezIvjPiRAlT1DXetPUfZ++8IVwxNStrmxEl3sgDNMnl5NbhRoJFPHryu
iQjMxJvRuJJ/jYwilS2p6bPG/GZ0GJohtqMgaSLt0Szc9g+P3oYf6yNl19cf6Y3PSERGMxmCOcWK
tXAjhecIpJERBWa2HCq7+wttFPxZqu7Rpop1dJWdA3f/oDE3mjaAP6V0yVqjL3FzLQ7DLA680VUj
P8qT/ECX0PzqCcLo1+d2HxrwlNE1ltZMVCzWuz7KKmUR2N8GVufQQlmmbyhK/R3a6uDDwtpzRnqB
k96+n1S+sFYDRk1eTmvjdkdODrJIdRMq19EVWnroZdp8ta0hUnksEkX9HmYDNyca33F2iIArIRkN
qKy6DEhCqX4b55p50TLL6k4dPZfvyBPTmOhGvULFqepc5WCbc1X//fpH2lgQKeLE76XrRP67umpt
1NYdoxU2ovIoy9Nh/zsFPPWU6PlO/H1/1VIxgqvAbY5GFcWZ288zezyPg5fZ1w7IAiRI+kqfCBKm
8RArrvEBK4f+OhXCfhZm3P71+iQ3zi1yvmAlkHx+KVzdju2aRWZPI0ID5L7JOe1s1afq5+3st41P
iWAIG45WD6iaNbBoob85CBjS1yRx7HfFrNK0gIE9foNuEv759hnxFSEuksxIvOXtjMSU6wQFtkPF
aS5PUVm2T7Xh7t3oW98NoQuEkBmCKsxqS4t0KkU5xe617unV1IAQCDfMvfBm45xSkqURjy+cVPBb
zaU1wH61KN3jMDP+UMTycaql0CK5g28IxDTf/uXYh1wMXLPkaasnP07r1Fqiwb1i3Os+9FVqnGrF
2kM4bO0FREJgT9H3R2dlNUo96AXamIKmgeVMf8x0iVwSXn9EFuLf1+dzj7ECYYUSFCjmF07F2oXT
K8bIrhTdvZp4XNQ+4j9lfvTcvnssLaePjkaTjd+qgTzTJ/BPK0BoXZscVBt5rNPrv2Vrv/AzcPeT
+S+Y3NtdOVZu2eX94l5jRdHI9qL5YNqV+/D6KFvflnefbgzVTw/5hNtR2iZ24NvYTHhIB1+xx+6S
h2XvO8u4l39tbU2g4eSwUm2Azv/tUGloTHVt0JgAE9n8Ubhqd9UHs/8TYUvddyvd+/j61DaeY+mm
StpgEt1w5m7H6/V5tPK89nAT6ZZRUjDEQ7VoICniqvtMc7Y4xH39ZgF+KddA7ixVCOiQrBFySatV
2jRJcRQ3Rd4o7JV3Y1VUJ9cW0X+4t2QTnFYFCQ3aw7cTHGFmhnHI6VsG2qWR1jmHdqn3HOi29iE9
GACz+IjI0uftKCKJ4tFq2Ifa1I5PSpnFJ2j4e9Hg1uaQonby3MGbWrdCInRvo7qYuB0HdvtYJsNz
Elflu8lRy4coKut/Xt8cW/uevFiKXnjU6daib7UuPHJfDnpKcPUwR5r1ZVYRRrRj0zi/PtTLOqyC
GapHIBpfeoBM8fYLxi4SSuGielfDmjCK4+fkz73XGZq/LKPZHQrH6Yv3TVNpse8qBjqJuhCL4keV
kj6j7md87Qa71J7mLMu/eFaaf41Ma/5WI8HyrQyr+RnWSvQ9NbtUPVSt8ielUP1chCmgg9Yb68sY
Cmt6MLs6L041XtDo7mf54pw4C9o3M3c79di6aYfjTlJQW9OywtzB/72Q3tafQGJ96Hkgxcj9evsJ
nAjmZh+Szuh57HrCz/NJ7f20MQD8IpZhUWWiZTlFP109t40fMTbo7tGoLBMSZQLY4aqiCVvyhgHU
+DTmoy0OGJlFD/AyasyPmnKpz2HbpuFjqXZt/GzmSv7v68t4v2MkiwaaItAswvu1tk0DV1m0NImC
2rCTL2Nihr6bLUuA31K3cylvhHcoT8DskvV3KT5w+7X02ClBQXMpT3qxAGbQIw1ByXF6aKq5yvw6
Gd3HfpqHk6ZX4dvrBQaFZS5oMM2UHNfsKxV9rKWmin11K5guXorwAAH22+MU4hPaN4CjCGNB2t1O
McssiEkTTPMpmxZqcNSawWLofVcc0zKpCVz7/O2tZGIIBLKQeAKPetc0cpyiWcopgsnYUlyy2zK5
pJVQ/KnG4uz1zXJ/nYHQ5hoD6ABqW12Td1S82QsV9+YgpVkE2H9uT2A0+0e3moxjleXTzgG7v6QB
vALMVhkV88I1MCqKQtNrZ/k582k4xZRVj9i57YUkG7Oi14AAHV1h6jzrRau0Wc3mKs4DK0tmHDrN
y5xToJuK8Ky4k7MTXG6NBoxOCpBybSBNdLtFRuLkytMrsBla1h+F2qRnvdQQgNfED7uwmvPrS/ZC
l729o1CDhlICZVdWC9aKltlEsiWSsQgMo9PTC6UJkFUKBL72ITTdIg3ytqrqp8mEt+BPC/SD4zhb
nnmI1dT8iQez655GtWrzk700IIucZm7ej/AwQB9n6firUo2qoW5aJA6V0GIqfs0ECs3RHfv2p1lT
LUaNoHe+WBov07GYKi/5IwYUszwTxMzNEU5Mpp70DDmvU6VE/ae+sTXhi3HWG7+YuJ0OhpiWvyM2
+uAvQ+c+26BWcZjUxfClN034zhapW3qxK3jCx53Px2qsvh5ZGlkHkbo0cl09cpMS64uJ23ZAByM+
aMYyHIuqWE6vj7J1CUtgruwuUxdYS5lpQFvq3hJlECmW9UVXJvdrOIbVt85M3sxKp0NA05W/qfMR
k8gj91v3SfcmLiXRl4Ea6ZaPvkF6sjp1T/Jlc0KEBPRX6UncyfYlTu/lwDTLYEYm/4xUZ3IqQRSe
i343odgaCoKrJCEgnUNWcTshRbET1J+aMoiTcLkoeIogECuySw0JY2eZNq4jklDZr5LYdOA0t0PF
pVcosWKUASKt/bmx3fBsUgTe2XKbE/ptlFUTlHpzlVbFVAYKeue/+hEITTs42mXS53Tnft0airqe
BNhS3blzS2mTslVR/2YztN0nfCPx7+ui+DBNw55B09an+z3MWAX12ZSNQAwJM6JIz67gEJJD7ine
0+vnaHMU9jX8S1K/O6JCZMSqUPCIDwyMsn1yTfVgK4l7efsoDAD4jTYYwkarOEYMQ2oPulEFeW6H
JwV/olPTlXvulBtrA6OFaRCrUPxfdy0pGcSJKLUyKGg1+TTEx4fCbT6JUMnf3GBAQgbQKrhFOvyk
RKttrVEf6nqXw1pOQ0KDVIseo6x3dxZne0L/P8xqC4Sx27lWq5bBYOd/a6mjP5AEjD7aXXsOkVsj
gYeg6gXL00Bc9nZCaB1WzdwrZZD2iXuGolR3h9SIrGcghqm7855vDAYBkiSPm44dvrY5A/aVpHlj
14Hu5sMlSZBRqWqRf6+FsycRJkOD1WNExx5RK/kYsfvk9v/t7nbayEs9EYtASnGgNjxpH7putq9i
zrSDXiRWkLuNuRdAbAwqtb2lNqpOmX0Vr1SVcCJ36ESALbAynDs7Cvtj3HrD59dP1T0gAR81KjUS
Pv1SErudXE5WpDezXZJ5TM9TKxDbVH9mdQWVMn1KKyPxo3n+jGX319fH3bgzZHVMopHQSoDsczuu
2yrzlIZtFVC1Kv4Uc58847tTnnZGkZfC7doRR4CfQUZOYuTWUIfEXsY85kQHyZx0+ie9XOzoUJtc
9NQWy7q5uGqY9h/H2ojNd70FPNDvzCHqDh5vzRTgYZzG7/WFJsZTV+iT964coqH5GOl9Ur1bQqTI
/GVa4hZ1/n74ChxQ/OV5aRo9VeYSFVebIq1zMXo85LEPtWrCmIglP3kCACZwPShQVxUktnZQx5a0
aOzV8Ec8moXtq+4c/eMME15JWj1U4vPo1MtH3Sry4bzkpvIpp1SF2WybJv96oo6Hox2m+jet7sb4
2Dij3e/kkfcnjk8JBgkDI4mlXHdRFOR56QznVTDn0Mad3u4OvQW3IcvMaudw32+O26FWJy7Ol6ZL
zKQKYsPJThiddycBvffNR4xRKGpLNBev8LqSIqYJwURPkIOHkXLRUsM41LjD/IdRqGrzcsFpxtPS
vt3ovdnHCUZvgktiXpyHwYinGmWJ2U53Ppr8H623OteefFRISMmGbwea2Gqh1bDVw0xoh8ad2qOY
RtzgTaXpH3EnXrSd07W1I7iBJXOX0jJNgtsRWzdPho6kNzDjzv3bclLx1ai6SvUtWhE7n/Gl33k3
PdCmuOwQCt6xPh0vzgylawR6AcLCvs/K2vrj5NbxfCZ9ar71WtjXX9wZpSkqUrZWHtvOnKeLFbrJ
nyIpatWHh6yWR7cUqQdBwF6QL16a+HsO/cI7uIK39wA5QzdornrWcMi6JR+/2OaQO343dJZ7jhd4
BX7flbP3iYs7my8mcq36IeqjDkIxNbHZN93EMi9dZDe9X3GJ9kccmhflENWaM/tY/enVscSALHJ9
lwpF/6g605Id9TJOszc//RAoYR0itATmjTbE7frwEaRj0cL6JEl9okipnDIvzXweuj0RhI3NR9df
AmFIdmnEr2L0Cg6O3dWmCJoZj4+8HVCFbo2BztSiXpY8eju4HsUFpOVR3pKWv2tJMSfSY3qHkwis
tMx+LQiL9X4d1Q2NayVR9rDIG/cRU5PK0AgxyQ7i7YdMUA6y64TRVHVpDxDH0oMTh9pOmec+zmBO
DuBYsKUSO7GqYnkUWpqMUDqYaNZ8YpNWX7NejEduqcwfjWh518Re/s/rL+TGGZZ5tgNQ46U4snqH
jXHJtCRhUCufdH9Q854z4P5tFuNy/A8jsQ2JZ9gkyLXcfsTSE1NY9a4Iom4GjoeOhbA+JAUGSScz
4WnZ2fxba0aAwXqhh06xfBVAUa9KUxUtn2BRx/BkYIL0QfOWPYPIrTWjASWduiX/bN1p8FIzDa2i
bgJPqIv1lwU1bfTzNsEtNK3dyguw+jbdk0IEtgeiuI/cABgSP7H7IQORhd9+z0xbcJwdnSYY9KH8
kfE+T5GvwDNUfCWqtMyPy7ZD2ChNs8U3Ikdp/CQzYnvn2dnaQBAdiAhoT0lRgtuf0ehaFQ9t3gSW
VpnnujGrj+Foig/WkjSPr++grSWlwULqR31DugndDtUliM1jA9MEIvOG8BJZsW6fpxAFgtPrA23d
Zhg1SmSCpBWv+5hNryEublmsKuTNpyhXOnAhYhBPnj4vX23gljvgm40B0UGjPStPv2zo387MVpYF
ckwrgtQZAPkYyS8vLjPfjbIEjPIe6GxjybikqSTTZGd+63qyFUYjkAvehUoxxMc4E/0paVv3Y29O
e0HjxpLJ94BmnxTdBCF5O7E6xYRLH7leQA4CbM7U3J/KwXz7eiGOyPMD6oIga91/K/JEG+kr8vrw
in+m1rHQAUoq/b01TvYfyLLt0dvveyrUvv5/wHX3eQETgWKTLYKu0nJikfhjleefF8DcIKrfgd36
V3jWTgd661OSypDJ0HUgCF+95n1S8gkdh0kuitYc5nnxigPSStrbSyBcJhLoBiKISsj65tSMMCk7
8p+g8aClhnWn+KHQysM4i70678b1yVBgBOFnwadYm0spyaw04VQ0QV8b9NJddZwDL8ySx6Kes6c5
1btToYZ7EJCtUck8qVUAn4EattqUTmg5YTrFbVDOTvTQZ612jsyxO/e62Qfm0IoHeyz2IpbtQeng
0PdD0XNd7hmLLPLMPGyCkg7HYyOWwdf70JTKds0xKXl382q3c3Rves13RdccQA23JlWS1SOhzUYK
xKxqg2ERojmHSlY/unzqj+iNg9y1q7ZEgCIvj41qZGCqXTsLICThxZZY8M1fv1Y37h3AExosD/iJ
EqZ5exmkEdwRnmx+TGkD1BDTsQNkfIiwjN2B1W58bDT9ELuApQbXef02hsOSNyOCd8HYjvnPxFCj
H1gx1k+w9NNnz1AagpAqurw+vY0DSt+MDivizJydtSSOKQYiDbPqAsVcsvdLWTpP8MnLnVFe8uzb
RIgyApKzsmKDau96bro3YsRp8hVtUTenYtJyxPEbG7EGnEfxYk1hrefLMc+S7okG5Xwsunw+6nnZ
n7uiRy0MEdbibSsLsRz/BNlglq1sypmr8L9d7NFOO6e/qi6VFSOsy8d08eKrNS5vZB/KoQCek61L
p2H+WA2V1AkA1SaZrshCKr7uaZHPf22f37SWL6NItjwhAN8ZWbfbrZpjY204k5iuqpGrh9hSmzOh
z7wT8a+RDAwjhfFgrXAR0ZxclxahKGRdkyTL1WipAge5V8fNZWxmh7uQNgEod61tq4faLI3iZGNX
+jNRWnvADGfo0aqghfe3nadL+bE04iUu/C7p7O8ZfF7jZJilE+DYqlWnDJJGc2oj1XmjtYz8/cwA
9hh9cCxL1iUU+qmuVs/WfC0nm8o/XIyI39CDyiqMfGfjv1jv/Lbx5WCcaaB7PEvs/LUSrkcl1FS7
1LjWtgZfjApZg3zwjA4J+4A+v41uXJunDylFM93PNerDZyzBVHHQ9LTqj7gIWX+3PEbdH2NR28mH
SM2G7GiKMkY2VYmWizfPg+NnmtJ/7fRRZKRdud3oftHVrnFqk67Jvg7aooijafWddjZi5EoYe06r
ncmurkraXCr6OVgQSa0vUPur5kAd2pSYsacKhsFFSqLvO79zpu/tovc7sdPGSLKrgtweFRxaHvLf
/1bdLjqo926htwGlI8ELrP4wRUOrKFKOrx8ph//RavngwsuKAzU3uIarp8iG0ZvWeWZeDQ9xF/g8
aXdcFDU65HpofRyMpPirspo3urzITYOktYRRG0yPTPB2emOPRopS68aVDEyzfRN05GWB9Vf4ZrtL
ylm9AC+D0SGAaA+TgyKp/AS/fUvLaFsvSxfzimSYwa0cL0eI1M1O42iVLDCK9NjgBeDckQmtpwRf
XxdO4pjXGWnMR3OIo89GbrrvrERbHrD/HXf4Z1vjAeiUZD6OOJvxdlZJ7k2ofCCakCSh7QNbqp40
O0kfjT4Cb1A2e4J9q+D6ZX4uDRccRKhZQei7HS/svLZCJ8q68ovi7yi9jeeadtVjBVHRr1DneU9/
fjm3KNfvPGPrcOl/Q2PP8kI7Anq5WsC20l1IrngICiVpfI5lfOnC6Z8Wpa7HMYmLoNGs5FiTkl2y
0CtxufTwe5j57q+flbtDKaXCZL/bI/nEfX61a7sSGnZDDRG6dG6fKTxMhxDeyVGpq70W8aqM8DJl
qfSG6JMU61on1UPrqdUiIuvaELH5RV6px6SoymMxVuqD3vTXvmfguStw/4uraKdKs7HWtD/h7ICV
gQGwttcs4L3kVqfjQ1kt9kEk+nDhCPFhrbRDCKiOT/DYkV3K+nnn3lujs+XEb4ZebbO+blpbEbF9
bYQYT502IzmSqdYHU6+d8wLC/hCy7E/DWPaHVvTRxYzeCLR6+Qnc8VJzC97zHRHXhO2b1W5qX5O0
sM9C0/pD3IpdrU/5WNzevDS/IKvzmiCWQLdvdaAI6Cs0TtWr0OzJOQ9NSJGhE9ggnoYkVivfQeCz
9vU20T6YrRim49DROTs0nlN0h8XG6Gwnl71fdghU9ERQECeb1deM1lxH+rPLDfXaxvV14WmdnozW
eUf8jG+3Y71P0cvYibXu72YKEexz+Z0BXqyfHzDWM+KcJh+hsPKTosaaj5HhtHOD3J8mrkgCVAm3
pEexrksvWS5o7YXGde6t8dDX/fDYguU9lnkYnSsA0ejcL/VPdKooyMfDnkLdxiTl+yrxTAZh5Tqf
FvNC6SopzGulVRaaR14SOAAado7O5ig0wrl3SKHdNT6w1KyiyZXRvBJ3q0989exLGmXOjiPSC65n
tW1p0BEB8c5Rol5XFmvchJHUq52rWnn5cBVJpkVIoAlgbXgy1m35Xlfq1nqHcGMXvZtT25t8My6j
f9zFScPntq57lZsrNTPIeU6LxkF8QIOr+qeccRR7UKARqpZfNKHzJQYDPB8QAk6+JaqL5p2wLAGG
VMkK1XkWWt6OfjJTeDqglJH+pRrxoD+aTt8hWKBU9vRGIVkuBu59Lii+30t6sLqbrBh43RSl5nUS
bvleoG8Ol9rJvr/+ytxHZLxgdGxopKD4wUG8vRcopZo1sgPmtYzC6XORLd3nyO2gyw/CONF4Hs6N
UgzH1wfdOPp4Pkh8KZkV1/tqUFOPnFZf8M6tta5+0O1CwczQMB6IK0x85Lzk1Hhueog7ke1JQGzs
WzqjPKh0xKhJrl93Pa8STHlw/MOabDiiHGYds77YE4zdHoX3DAFnivvri0bt2Kdg0Z3rNMz5ic6U
+YT/2l6J+oWztjodFJOIbSm7S6bZKkNItAZLhBgGWIrEIK4wCnjMUcOdaWras7DT7PuSqcbzNKrJ
Z4+l/clbFx+Hph1+IqE9P7++qhtbSabK1OYpzlNXXufLIsf6rVUwrgSy+kRX5F2b4SXkQiKN+3B6
7ylGen59yPsYiXqWZHXCuoDStA5coiiqLSja6KCVSviu6z3zlIxm+1Cak7pzq98vKatJesRqUhFF
cen2oCS9FQliQeWag3iw/bl3av1YOHaq74T293NiOW3wMFCbeCDvynVuONEca5Wr0kzT94JcP/Md
0eh/hKO3pyt6fxDl1uGhkJ0rCkmrg0iPTi29xWWsMC2dg5oPZukXmVuJI0CouPVVs0naA6I9s4Gg
fqq/0XyKS84C+0YiyJ+g99dBgFctSxtpZRRgN+36NRX14zSJb2/dJQyCVitJNN0yCqG3SxcnRdeZ
SEwGTlvbfmE63RfooMuh7GN7p4mztXiAL17AiVzea1qKprFmFd4FQVUV+kOD1cNZdIX1VMWRtnPc
NofCzZfoCSMH0sDbWRkQGEmJOujuffmxScz6gVLyH4uTi51C6v3OR64GZLR0DQGYtH4iaq9L46j1
oqBrVeVdpw7FTy02y+Pri3R/e/DWAT9D6+hFpGe1SH2YTBl6okXgFK60me3Lb03Xil+1Z7Xvpzbq
ngUKgTvLdT81+cpyXUlJKhTGVu32YsYlLLMT4IouWCYYQ/wjLDvn1+tz2xgGyiXHiwifSa47YBM8
B17ursZ0rqWvkZvJ+54n+fL2UUAL8h5wjojz5Rf+rfIQE+KkoQAdE+Z9d6iBYh7yQtsjUdxtO4Jn
giJw7FINHdjm7ShoyEpCj9IGejaEh9zm7Yy0PEOY463I5RcTCNDRsvglufvrywEcXFNnAPKu3dB1
n43Fqn8MtfFGYMfLKITrJrE6O+CORk3uO8xk/KiwRcn4uVxQhl0Su9uJZO+2AOARkFn4aKBwRVgg
P+tvi9MS0HAPodXSTVp1HOo4OnrLrgLS/eKQSFN34i96W+BVb0cpEUTxZgHVCtkoQzsli51dvMIz
xqNe4xby+n7bGozOGb0chAAlhPl2MNvEU6E1Qu+ajEtsP5auPlFJLYs59HWYuTuX+F0FSjptyleC
ohDvxfr9rZWlrmbADFfLFLZv523mV1Z8UqbiWzyXe8KKW6NhuEcGxZml27o6S9OgILkdLeEVJIv+
Y6onzDyzWnnsyOwi34qsN7av2YWSW09tm/oHLY11oqP2veopQDgDA0TTUeRNd+qtcm7RY+7q8kI8
+UY5Pjmi9O8CqAULgWr6qiKQ5JHVjfhs47c5WP+g+qE8N9SBP7++Se73vTxT8Ja5ZyFDvVTbftv3
OWxbjVaUCFB00r94dSj+hF4kHv7LKIRm3BSSTrGaSwkJCc0rIAYebPsTrtQU6MS4p5l290RRH2Zx
ZP1ECm6uK3LYg+GFYHd94JWL8yFTE3Ea8DF4MlKMnjJ7nE95rb0RYMkykQXSHCd6QVEC5sPtKcvN
xlLQie4DxOqKs1Zl6VFtegSjYQ4cX/+KMtq7SSdWQ62u9t6i5dXQEw70wl0+G3ZqHudYor81Izkm
+ZQ9e3OcP2ZKNp5eH/k+k+GQyZ4OKSG5GTXI21ki9Weh3a33wTS08WMWg64z7bw69m6Gu0+I9vfQ
Ln7Vhs5FtMqA4Dl8oBa+L5hJP3fbYucH3d9tBIx0s+g2adAZ1jKZfIR6aaZ+DDQXNxWwm8oHJ3HL
04SE9U68v7GrwPkBQZb9XNkZv506IqrC6Mx4CoY2zS9wJW0/74bR16Ymx+eqmk+DiI2dA7M5KO7t
kqmOgfuaWkBvYcwVRHcCzDHLpwiY2DmrzSGg0C+eHaTLf6VuuteHuSuM6cAekEPmzaDudwcEIpGJ
iqbKhsCO1SL9kIrS8hEt+yeUJl8LmueHHD1vvwcwpF0Gy9kVed1YVYJL6dyAzJasq99+aqtKhrbu
ohHdubA/T86cHMUQkeX00fS4s6PluVwdJoqaUo3KkZTkNYlo8KgtTLMxYjwVtaVfRo1j+VGf5B+1
TKrbGOkU/iyZ5eL3mh4rx7wzkfNfBkGFKWzSyNo53VuTlx0F1gCuEe2+28nXPU1uJEdw4Suw/3Os
wTt0o3Lx1KK57Mxdhs3rubOVEfQkqubP1Wm2pZGJ3SdTEIp6suiQ1B/T/LueuxZk2zqdvjl8cPgS
CWbD/oBxiW9h57XTstK2Jmygg0h4gv0Ioti3E1bh2FbFwMHShxYMXeZ5/am2Y++dpRdWkETaj9rQ
UZpKqin5lmbiMVbdL3Zkxpmfue3Z0wvzUEeoHFwSga7hTvS0cRhgvLAMiHtxFtZJaT/Dx7cydeJh
7HXryaJMbB0E9XDHz6150f3Ear7oItTjo4lMUeJTn4/mndbL1o/gzSTAkQIE1G1uP1GCEZ83KN0U
8Ao109F2kXMsbBE+aimtGNfL+oOI1H8bp8l/jG6HZurrO+U+zCIaNmlkcuNzE61TFgSWG6HmXENJ
X9PFzKf3Okach4Jo9UHUYme2G+8b+4C9QLJHY21tRl/UmD04aToHTRG3j6oIa3IXATXDN+fovasW
tY8wfBvUxH57adNagEy+46g8wFnEBJGi5xouGCZpHDZxOQfURYtzi14BXRUXG5dUqZ+VEAFMo7Ow
0BDCFC4CCU312VNbnEBSr2/1Y4WDYWAsY3uJ8n486Y39s6yW6mCU9V7EIc/F6vT+D8tDpPPClL/d
FK4ytjqOH6DwWJtzj6SG36WmuXNJbGw9KTnM6nM+acyv4hqjHrS6ipM5wOgufq/oOkCNMtKwFljM
Uz9mMzprlvg09FnzK3eS/s/Xd96LrfndLJHWs3DUgdK0Dn8LB3n0mjcH8Eg/XZbRjU66GisIR6DJ
21Rh/9mIvOxLxJV6cC2geW6k1H6cJ+Y5mRTn6MyO4c+RpR3SrJ1OLkXVncOx8UZDFgdIoKPWiJri
6sJuE+Tysf2ZA/w/l2s5zsvnyUOjx4+NpqEVqYfttzzXdhLVNbbsZaNyJ0ldJSA2lCFvl78RXdkN
wzwHo+LVB6tvMn+Ix+kDv/MTexfzx7oqT04VekfTkX7XtTp8EbU1PQ3UGUGcO3vaFxvnFp4gdu7g
6VQQfau4tB0zZQ6TeAloVtASVseBDNBTeqQbunTKLqJx2rOR0yAZXSX74/WNsrUKFFTo69hskjvK
GyXSvtHRZQlaVRv+mQ1EqR2DeL8FiOvXuRe/y/PM+y+LQC0MVQwEq6EUrE4HOmu5gQ/YHLhOrwaz
q3HU+1ao6iUrdRUFZYvXw9fjRMUJLp/iPxQ4nOVjhoKeheh/1rQ+SZf7tcI8/tvrH2TjziZyQkSD
HwcqTl+tBpp5oYNAxRyAZUW0I02hrPta7NDnWJro3WRMXbvzVm7dSHQWCNnARBg0sW+3JM6uaqlY
GAotLV4aypTbn5Z+KXbqnPfID65o4P7ycpbtqXXQ3yXMrfw/xr5sOW4dy/ZXKs47qjkPN6rqgWQy
B2VqtCa/MCxZ5gQCBEgQAL/+rnRX9y1JDvs+nBMhayCTA7D32muohD1yDwh8USVJunFtjVqcaD51
+zQW3g0TY/AjAmfgB4HRWV1KSI3A/1Ce+6dElF++iSDLRtipIMyFq837j23CAP7IRK5H6XeR2bSj
EwXZqOGpmk9wXSqdHnc4QQLkaxoM3QyLB8/5qmMznCIla1gCItrkRbextH+6Ur8orVDHQwiF/gj/
/4gzzan2SdXM67HSfvDA4S/hgFYVrpuFBagjQtcOx1Sl8CmB/9NLH4zbFS5c+zatAXkpaBcfV1gJ
ZHABi7MJhgJ/aKl+zi3eL+4QUMFTBiEvcGlHffP+yknH0NRlg3P0gLOqg0orcrcA/6t3gQiA5WBG
318yrKNu1pK0vQsNY985JeFJRAiSlbPVX5DDnJrNWaKMn59mCOelG1zEBA6joMioSv2hOvn8kL8/
5/P3/wMpgct/FEne4JwtHF8mmvo5TBDT/e/f3s93DkeJUW5h7vqL+aed6jOPtHKOPngW3bHH9qg3
CRt9euWso9/lvz/c58YemzuMAM5MXdAZ4QH1/lNBoZd2dYxnmKwxuJT+LP0R22aLzJk16ct5lqdl
nvQ1iS1HMQRE8cxDJ/qOwleGI0HMwEP89+d0PuS7hwM1NHoSYGyQ8WFV+fBwmICuXeX56xFkEM2z
hTG60WDCINYMoMIFifkS59JnvVOAJtKqL27QjN9+fw6fm5PzSWD8jA3lTDX7CJ5KE2HFhifDkY/w
I810h8yurPaHsm9CA2gzIMuRhB5Fj5aYvIeZ1R7GVskmbgCBdjMBPkIsvTe2HYvGwCH99+f36WHE
6SEzB0Jb+BwmmNJ9uG0d/D2rZXaOFO/tkPlNR8MMZi++KX5/oE97+/lAP03JID8EYv3h+Ugc0q8t
DHWPXFOKQmN4rY15JJK8iZAXIDaXkcPK3x/zM+0LQywcFrga6IOoxz9sYVFFEScNLfTRuqCp57Mi
6j7ksgJTZKkEAjqNkleoeckA0lvnd9k6+NGQWWgvnT98/s+bDs4lwHXGUoqJL7ge76+09RuGIY11
jjKYU3FFGhRQBxe76KXoWJ2WA/q+rlBRYKoNOGRjCNd/8HtQCirwDuELHDz+/ur84tajIkavgoHf
ec7zof6rufJGKEXc4+TP4qJKHXXThTb9U3d+fss+vIUAnlB/4+nCo/bRBdJVkzIcdejRah19j2YG
en3DyDIWrK/DISeNFe3BQbaBWwh05VW+IhnjazOnNs2MshhwZB3zRoR2TJAq/UnN8FOL8+78ALsC
v4G4El0QHpIP9wUYGEEVsPSnbnBpuBm1a8m1B6+tKkCso0YOuestxl4z/BtMBdMOgWxlFaMUveDg
FvcbJyZWbCio/RDh970jd6JB5uOjErU1xTAOVD+0fhfo0gs1IXe0Shbxlli+Tqe0auNwzjqvFfxV
+B1GRRlsacJwKmpkEQ0rZHTaZ0XNJiTdR3btzUsEfkV9KZB1oY5s7gfyh2Xz81KOHR/QEUphbKuw
QfnwYLRjZDxh6vaU9NYDhRCWP9+DPvKfzdpp8DMXT7hgVIcpGM8B6fwn21ko3KVfd0PhzW4z3EEa
I/w/LFXnG/H+Rp0hNrAnz0MvPE4fliooKqtOthRZYnGjr6Zwnr9iyoB32Y2ITq+a2Dg+4msQR7j7
/YvyaekCvgVzFjRMoFaCqfHhCXEssKWaec1JNdAx74Qe62RLYcOGSLFAUDAZ0/kECVUtkCAPL9U/
3I9P7ymAVJCx8R9mEhBxftjGqOYonKKoOQmaapEhaHT54sX8T9qAz5cXTz/KYWziZ//0j0zzmGOb
MaHDTgwm5Unuq1TLG6eHdeurTRr2o0Kn8g1pU4hj+P3l/VSpYIvGKADqHqwOYBGeP/9/1ENnYx+P
t7BYGU2b7CVJyZYjbngbhJz8oSj6fCnP1QCQfghHwQv76FqULnpIMGThJysiu/OQgLpt4A9e/P4D
fT5KePa6Px8GgBcmwe8/EGmox4Wa+MmRNISeyMQF9+X4h9r3U3sGVeP5M8AmA6/FJ5xpXtYq7b2Z
n1SQ8i1cFNVWJyz4Ei9LuvFcgrL79x/rUzl1llECyHHB3gaj9yOHyEsTrqivxAm1vodMUXSpCDDz
waksbdhG1RUK0Zbf1pAdmg08jGL9dUplI/8kpPr8vICmAkks+iRI0cG9fX95lzX1BSz2xhOQXb5z
hGerEorq0c1U7P5RJvCLy3yenJxtNSAvRBDY+6OFHtOAaRtxInikNkwOcscSm+6W2ve6zAXT1P3D
4/OLz3fWNgMxA3gJGs6Hx6freWBBdRWn2nQRMnM6EOPTLp6ewpiYH7+/p794VFGPnOlfYMWAKPnh
WCoxTmsdR5zc1hdzHvg1Qj8dTwGp//2BfnUZMRkGLf08Zf+ErnQuAhLBPRJISm2d3EcM2RHQlLj0
1IzJQK+N/cMBf3kVYaX6334QACDf3zdnWpKktVqcuEbDDm6xc4B35XqIEpSav/9svzwUmGfBeWFE
Ef1hf4iRW6/WUIiTrtJoyFfr+GMhw7RO980c66ffHw2gOU793UYIfiLKyORM6TsrqT+8ABASUs0Q
i3SCITJSj9Nc+C6/gg/ucESwPS98GD0/JhE5Ekd/6yCi3wxrykorAOtbVJl5svbLpVEgOmRIJ11e
glVEb9qy3Jo+zpuauvsGkq2M+UJPOQIx0Bh4bY+QNO5mvqLNVgwUnqAzS9vHxrVHMfvxZaoiF00+
IRln55zePqUnQNrmwkxBciXbRm5Q7S5ISVqOyzhjqksqak+2V2LjNFECf6sYjn+rbR5b6wqOydmk
NnXdICZHqQJ/aik9RZ6HqbuMKmZ2owOLNt1WimatiIcmi+tJnkAkd+ui85PhlvmhvIDpSX/Rm8rZ
slBarBROlcEy84pVCd3grMwpQSh1OarejqrZY3hp6scOKP4dbADNiyuGqi9Gm/bH6ezkk4+NnqLL
GLL89jauwLw5jNGKi5XCNTu9D5EZ0xXgA+L2nKdzXzRb3CWjnHrjLrUxf5FGN00mnRH5WRwhl31p
hwgQddYMHsUdWRkqO1zvgIkTZN7umh7amsQMsUQifk0C3bW7xCxnd4V5WLRsTjO2ZvslciB13yFs
JageIfJrpyhXHZwlwtxR7qx3YdyPPxYTgqqbNKYJSriYGb6d3bOjmdP2TVuuYPejdoMWCR0xXi25
qQiSAwrfTrot4TUm1g2UsuaCQCL0zVNyRFgnR7m3rDKqy8bVnsnneIZHsp6t8QqncxKehxI03SyF
ZzMyVRw9OfBNXqjYzXRq2IVJke20C+fWMwU6hIF90VALzlvMjxd4F1YUSDjcKiIUCEi9cI5gcIXu
lrJuQBbY2I0eZBYJqafHmXaSfPGrXv+YA+mH9wzL0TTkASZufe5yZ0rLJu3jZQvKPSrrxaMQllo/
mQTANuyxJZILFrZxdc9hRKZV8uwFAzwYwFRSfSbHaETaEBCwfrOEIr0dmXD6vJW2GhC/VrU8C9Ja
0+2o+1HdBxBir89tM9n2VlDFvy4IE7I7IVrbFWycpiiLeTgON9UUD5DltF0MgUrUSIBpge3QAITw
cqll1vWq83JEhXsNOsKJ0q/+2DCRYTaw+CpbNCYKsDTv1B0MlJLgoPqaPmhDa9B5IfCarkew9nwK
IoXrzTjM2TnLnwYLSSxc56pDPSFU7BROYxyd36AqmQ9ziJTU0xpwIKLTHCOTqG0jrUt4Dlt6WXVV
o+5Jwp0fKNNlUzQhuja8QMin2ySusD3CLpxF3hjfyvluSudxPrtrUkefEMEj/AzZQ8GSDehm1kPM
O2fMVx4C+I5EcnbSQlx6OlUZHH2Wfp+sBg9SAqebaASiuPqAn+chIhc93L+SG66N31gIGGoaFyjI
Fv49AG0lvW+6eWwKsUZjlJPZsQ6gdKXgyWdiDQUzIqi3tg8T/b1yB04vSYeDIiHEq0WpNeLpvaBK
sMFDJ9thRNw1XfdQgxg9lEEXLEuG2HukC1WwVHhsbC1kFsZto64QP2xZ5theqwsYxLF+S1BrkwId
QmihmVZBfBNZGKflcHcM4syJ50BsLO7bnKWrlN0h6ONBFdQbRn7etXoU3iHl9YZGwbJurZjpcKzg
QJZmVed7Yq9k6OmTbT04OKhwQJqTC/cqSF1YJysoKM9IRruOjncdRngo8rYaaqQ+B0hc2zqOHYc9
EHckkakV0EMWQUf9AE9AIA4RaSDrJtQJ1DXCj3wH+nTtpXk6pdNwhOGBT26547XyBicykSe9QL1+
it3KNBuGBzzaxSP11wJYyuwVuNWJn62yXx/DGsZ7HLe3CRqsFoC+83gKbJjHsD3XeAeqygtzRBlP
YTEMLvyr8dBrtYl1Z5PtaM1MC+KIsb2uIpcwLKKdslkCNrveigBys0yiCZ0zNk+ruLZuAHWUa2D7
lzExYa2b8Mf4zp5NB/fM7cLhAvfO0N0qByDAOh2Hh9qglMVLJfCw9qOUD6rr0qHgDhNhBib99FXA
LOipTuLK2cQz3JDgjAjh/cWIgQwSCmsPa35rQPSDvdzYDNvGQoaRoQeaIDnnDBolQpfI7mEf1yx4
uTlHSAPnrZPNYGE+O0IGUy5CyCV3zmRMUGgsk84tr0bMK3rDbZO19JyVnDDYYWZmaOm6MTaS4U2f
zLbbT72aoVRSC/ENZquWwLkuaDrV5NG8pP1LF6hgOo0kRSYXFq1KZHDXS+Yy9Ll/5BLSiDXrLLNj
lhimYLpqqpWU0zgE64vbJf1YRqaKnxce8qlAhhjAXs8RymRiDioGayrkyG7hE9F4mSscBqmKRbZt
NnkmuF3ZyoYyxBnerVD3T8/j6sLMAOIqiFhyLB2Ulw70O4+tsw4cK9C6sut6RsoHUDqIeApMKad6
C3ZYD+KGbu246XAVzm9QX9uMmFGmOUKTMOa3y2yeJZgypuQxTE7yhbsrIjKZTr07CBXUcLPA1WuU
4JgObZ8z3ipS1FBHJ0cI1P2nVYcBXOtFbC8HWH2CoEl9f3lAtomZDvO69OppjmwTZGutyLQHJSpm
WesasDtkEjbTBizenm5hi9S1xToKaDwwflTrvqLT2j5Z5sSynDBabXO4UKn1pINF6dJJJpkUOqhT
exn6Y3ofBx2Tu2p0venOAMGMcm8MK7mT8TnUeeQVbFxAZU2WG4SudLTsSbKSC2wm4glu0IihT3nf
IjcUIMkrYKSuKSZcbIyzQ3gp7vp6FfzS62IWP6P9Q4ngz7GvN9EyEnVC4J3HtnWCPLp8nZB7sDEh
pz2WJJ/XJ7AYBuRJ4O2Md9BBOjTnpg68Eo5sKAUx7VjWzYpK5TxdxkwrT4YxbLLJ+MG6DUavplee
P8O5cmH1Mu3TSVr3kK5NjJgm5oJ5bvHoY6pgRT+VjROyqHDcfly2dF5RvojOqx9MgsfigKcflDqn
AbK2QZoatRdI1VtkaVxIQTPV86a/rXy/Pc1D7I55VC0dlo3KtxSJnq7iuDhaVJBBn+du2PX8pvAG
XuHTJjG71i08Xss2WL1hG7gowspapVwdRoHqdkPrRpA75Jr5SRFMU0P6DGYUCwo9RLOk1Zprr6H2
W51OXdpmMyXIZCJLz0XeUQEfDWjAuSiJHDFSlQnSU/N4FrUujFsR8hCsVf1Sd7Pn3ZFGyEe3cuHl
XzihNdMugmwDKd9Ny+2h1a37JEkA3lelgNZl6RRVpkQRPtqrdAgQECMZk7ezx9N0XyP8jmUo8KZx
A3p+xEqYozZwjvNDmmLjGtVDCNzv4HZV1O0hzZ+h18MV6beG4smHgaCWuqAsHF5d7bCwMN1sgh1X
K7l3UIDFGR7d0BRqdROWm6jzyYkYZ2hLX/D5wP2OViV1iG8RBNGEDFp7wmYkvEgsA3QNELNUh44Z
Ng2W4/QAe5QRq301KLaP8NzP2epKA8sbvx+uiWejBAUYyt+T9l3hFxTdns2iXtch/s9NBGbpjBGL
nZo0PtRA6oOMEOrdIQvA73bB2LM4Ixarz8W42ijNghEOjXhNUAhvcadUVQDWWdwLPlSBvZjXCdFQ
JvHhLlGFwuA5i9cWjwy8D7ESTUYMh8iLR75HwTHzvEP0MpIvqlm/9asX6627Bk1dVhiqr1lk5kiW
vRhaf6Ph/9vc4F3olq1QDQZAPRKOEjRjw8qPzK0N3Q5nF5sMEZVwmsrhR7rc+K3bdy8VnKZU4U6k
a0w+jEJc87oXX23TBfAIjNpqFFgI/Dm54KDF1hlAVIKoX/SSXVVCT3duDvm0Og32cbu0l72TKoyf
NWajB+uh6doCC0mrqxQFlV+mxknromfNOpkM1LFKnkzrc9Re4JF0G8dCeL2bOdIEweKAKaFfhF67
NqeFT0IU3TDHax51YE3m+OdhujxHpvlblHAQAKNmTNoDRAaIY428GZPbLl6Du6AXmp2iTguz8TqU
KE8Qu4vAYjZAovStwyRtPvltE0IMrBVtQahyhhoacPAsiZEZGBSjwvRxSKckg7HF0r+CGbiKm589
+n+9mv9Tv/Hr/27Gp3/9A1+/8tFKJFnNH77816l9lXziP+Z/nH/tf3/s/S/962p8Y3ezfHubT9/G
jz/57hfx9/99/OLb/O3dFxuG7dHeqDdpb98mReefB8GZnn/y//ebf3v7+Ve+2PHtn3+9csXm81+r
W87++ve39t//+ddP5d5//eff//c3L78N+L3jGwCvhn/6jbdv0/zPv7z07xi0/IREzwzwn5QS/fbz
O/HfgawDXIQ2Asg+2Bl//Y1xOTf//AuZeX8PodsCSAzvS0xSz5O1iauf3/Odv0MOi+EV5jdAReAM
/z+n9u4m/b+b9jemhmsOT7sJnwW8lvfQCjAVKAfPxhhnRB0ijQ/QyhTbRDgGe8+slqUQHch7ikkw
43WCKG7lXI6DvHUDiRZtoUfqwLNuxibg+OIrqKP7KlqgbZ4gHHEatQ17ABbSwR7ggaQhYtPktE0L
BYeFdp7BU32sxDeUdHlthkzUeMVGmlEVPS6zZNkYzJeL036xWOmuyCTKeMbUPo2/J8J/XQbPyaSm
ZTXM1xiK7GFT+7UOMJHpKxTANFDmgQGeySBQkrnvS4SdREUTS9SNFaTzbNFXPmsuANwERRNgXaHt
NiLTddTHOo8ad8mZWPcsxskvgI3AMGmKirtd1qjpLfTXr9Csb/ouwU7e6lKQ5YcwkS6Rmpejv3jp
enoFIAWN8UjpIRBzAcfor3CAUUXkyzLGPIGsHc85V09SDtfKDixHt46lNH0N22MQ1vu2eTBELF87
JxTYDsEgViG2tFHXXk4tTnNBoQtiZz2SLwyVO1tMZmahM/TytwnUfvk4dSIfVwZ2m1ifIjoXMzXB
1olZgSpuKHzTwIzLRTiYmq5Yq2+CxbsClSBfPTRoLj8hNr3LYJDyvEpYP6ajOaR9HeczpiQhh32F
K2W7MYRj/+w9pyS66rZrPNwg3nJDUfbBz8lk9XoTVPQExcUlSf0DghMRkkjGO6m62xqj5pzUBMUH
bEd1QOJXYiqQJKKDiZOpgAsj4s2pD3+a2Qp0Y8FQLGAQMkyqoRzGuwJSOWze1ojvpoFeUjiZuP6o
rpn070jSkrtepigvKsTfujplW0+tDySoL4Ke3wm5ij4T4gWSDycPje/+AD/Vy5SN9G4BqSSffFs9
tAnwNHiOwdOibf09whEPaIfWDdZSMHgpimorpzDvQuiZ+jrYRtF0LWX1Q7g++EnjI3pYCT+uALtl
2F+18NA++kFTeksclynopyWpQpN3Ij0BS9nZFo1WOMeHZpBQDVh16YaTLIlDZTGvbnCdJvpb0M6w
baAxyVze4bxE89RzXCMvQf3ft0CbSBMeeyWfJE3vHUJPMYV3eCMciVfQM5fYWPZ0DVVhVfesldsX
8AxeNgBuYcPc4230+KUeMewkQTVskI/8Au3PyeVxnXWQgm9a39ml3Qkx9RjItYHez9hf8kGhCR8C
7XpZYPgF6VDBAOiBc3jDh6J1MbyODUV/mNBXEPiGjLWSQwRCwmLuABjI9j5K66WY9bAbBMULDhV/
XIOREHfmFWjCcZkRx9pUoVOOE8k9ORxgXIcyxsD3rPVe2OJt4ezS50LB5hHVBORDENmmrZFwP7DZ
XNNNQ68QKyzAkG9hvHDDKlKm6dfOFejdYHdxFk1AQVD4rbxuAgCstPMWcL6Q/qMWi/wq1cXwoPKW
cef3rjhGJJryEE3zRoK0XHpO3exdiIfgO7N8pdGoS3Av3CedyrtQnUm4tsphPSuAZdXh5TinIVDn
kGFDgt+HYioq9OB3+4CYNbewxQUTdtkkA/TiLOZX/mpOQMUOwk2QSziJ/rC4bIMHYbzWKbmw43IB
QtX3NV6+dJ1+oEOYgwPOgfqQtzbCYKyFxejGqaurOhpzFPOHYLEXEwe4HYVW5VHU5dwiCNlfOdlN
c+9kNtR6O3F/OHnQxsckUXlbt/nANcDW5bpJ1GXHe6wFTk13CsZRWV3rCxUmh6knXjGmLNqtqXNU
A3kS0exlnlictw6DhCxJsH6NXtK9gOw5HNAmL0AqTJFAknR0KGNbNdRzNsWQPXaTCVE3x6Vd2F0Y
0+de3nLr75gm4BN18PekAUV8Qq3PpDf7paJ7OOVj/VbuMj/YyJtOpPYOTKMbU+zQ2DMOCykaUPjQ
wM4vBD8BfvUh9ochzjWMa16dHsun7aP+1EfNFRkRIb9QNCiOaprNSGdTOnF9pYEE98wBGVXBKb23
l9QG0bdFjd9bJNxupdv4eTCHO4m0zIaTUiM0kld8zUb4rMxNdND1msdue0na9mHFIHHTLMMB2jOA
I1h8QzkWC4EINKqQcWnnNxsnphA1vYiqpNp7EaBQU69dzpYx7wHfMgd7jFAnaE7uZYTdQFUX6AK+
O67IVwxL+nDOZZU0p7F23uRE7924Wjc8kGHZSDxMPKRDGTUGjMGGqaJdzgj9XJUpG4FfTL6bCSPU
DsAa+hipFrCK9G2ApHDTrgAZWJOnXH7rHTLnyJsbcu33UTkR2p/SFDvQsurnNq5GjF4m14XIDaoE
Z07woCeVLK1cw7IjMMBiUwRLLkbWJ7OumOZgyOHrGZXFOGC/Ip5B3ReOO3TiZzgD9TnlTffSdvVS
BitCBAFINmERA/fKMGPgeRO16sVp/GG/Wt3vSBOoxzbw7ENoLX9GLviAYX+4SWGKiNnVVVhjqBuK
LExNPi7OnU+Cx4H105fOWXS+xo9sDGe4tImgbBCicsaQGHZzLLKkj+dNSGeaTbr6mk5xksXjGGS1
owf4LzbllPKDgWgdcNwbRin+sYL2Du6AoSgWG34D0rZdWBzuB5c4d6KeH9HaYS+Lb6EO3M568R+D
mreYKpCTX3ssqz3BDtqdWe4LdynGCbslBinz3k+cEp7DmekbILX11cy6A+BQBGB6GR/cnHtoitA+
7Gas8Z6zFG7b5H0MMmKns66ts4CGD/E5ZANWeAwUvQG21pXGGMFW7lTSpfXzKRl3tne/DCmCUdSA
rHGx1tlYGX01+962gQgNm3NdjAOAP4vsURFtug7gouVHRwFbQBYYg53miK4qadRd7flfLaZsqUUD
RyWM6ByADsH9RKEbcVeVrx0pUtsBqbU8S+FgiRi4DW3cS0QdYp/XeUhJ0UUyHwLvzZvolntH5iRF
m1p4mcA3pgc3NryuWfuKkdTFOkUFJFxDvgADHmu8CPFQxKTeQq20q9rxwIW3he4SOFtdqig6kHlO
tm4qccsZRCutreOiCtbbnkWXPl941g9abGuz3nNMLnEmOsz9RqmdUPoBvDivCCw2NGQqXSmGzx06
L3UcXbiQwOSTXX8siz6BDNWVsJNFPPy0o4jK8lvvCg81Sr6W5+uKaFeRlppHGzoEu2WqTq2SL3K6
xcDzbgyiop+qYvTvOKfPy1g/Mu5u0U+WSyr3K6HHoSb7WDiXIhwKg2yCgnfUKwyApgxAXIlkJB9W
UfYH75OnkGKrwtqA1OdnHsu3wIEyXatMQVA9tXSrPbUlbbBtei8L23Hbh/o7aCYbDEwOS7A8r2KX
OvWWixrVvCz9IT36/WW66q+L9Y4wEHGC2zpabzjE/Ap0kSCYyqTpMhAnjpGDkMYKSEvjYiHjRl7I
ALUNhCwn1bffItS6SH0b4N2WoGYa2YsnvF00kWLsT/M6VrlTixAh5D0+F8OfsU70g/V4sFFNB0cb
xaio0pMQ/Ar8lJuFhCXWj1MU4Qf65DoE8rLKW2D7JnMGs+QevaItkuCBJZ9AGyhmifgUTbCZCFhQ
BFhw9ql9NotTVhF9bFt6ClCohpN7EXvxQxs09yMLWiClbb2x7ozBMjatVl1z13lu0aQXC8dAa27U
zir/KravYJ4VSHbIVjPZgiUkkybdI+33YY5QvIgZmJ90SuP5cqt8AltR916MT7GJjiZKX/EktfBD
7m+9mrNsiZoKMg5ab+Ae/wLMIt0kY196NAhOgLn9LYySd6vxLoFbXuto3QwTQHYJ/AxQmu6zIX6L
2rDNpLIPoJKfOwoM0rGN1efHckmfDWqlDlsZFAxHCo+d1dzD0mk7EhCmwhTmOhjg3CKdurDOdCWM
myNX6qLHHtggizILFmwByoSA2SoAE9HzslyldLy0tTz5JLlLAT/1wKORLp+5WPawZ0iZg8F5r9aX
PvrWheRt9S9aEl470QaJ4fy87N1YG+6mVZ0AX/k38MT9bnh74k74MMAnLA8Du+kRI61xdk1F4KDf
bjA+OHjBsgHf+Efq8htTLxs+PgEbfmv8aTd07KJuHXNZu2HW6OpqhOFJNi3+AZs2urU1A1jTFD0A
Zszcy9ZVexeppRiTf2eC97A85HvCfS/XNPZyKNBOdCTb1ls3EOjtpJRf+4Q8SgztetuZMnTmHpIr
D85r2BrooPdE15ehREm6Eiw2Ptp0YD8a4izY88LEUcPtT9Z5r5cEWtPxB4GOaPSQqVoz5xagOIjV
LlZz5FnORTxrf+/CYBpfQmBHky/V2DyPQ49ia1HH2vUuAaE9wF98yI3P9GEcoiqvbPiA8bFF8NCy
Fr7fvcxjcId0Bb4FG/NbcyZK+DBW2qIyvV8WG2deJfZksFOmiHwC7/h56BlF+UPqfGrMgLlX9wro
GFz01TiHinNYUqpEAUGOXmB4fOtMwFZdlVzLrhP4ayAJWD5deY46rXV02QcOgzrHjTBeA2sCc4Vw
U1V+lHWY1GXADp9JhGWATMGwi5NGbzsERRR8MusWuWO0bIHHZXocRNakRudp1LEDnZwOl7ytHkGm
+NIIDDXQH5vzX1NXPVbiGhsYAVbelLg5SyZJWGWOB8/WBPPnzA/UBa1QwRNZ32Canxvt3bIEHAfY
UFbtNEL6qjcpF29+7F5TuZYV5W5u4wrccFpjuiShWjjFrYdmQnR+ESeCFPBYm8smQn5TxNv4rl2C
ZoNLarA+7K03oIesUa0gs+96RqxAVkdLdWz5MIG9MhLvIlAMCDdQ0axL/y97Z7JbN5al61e5qMkd
0SD3Zjslec5R31mSJU0ISbY2+75/rnqD+2L3ox2VZdnOELJmBSQQSGQgbFE8Zzdr/etvpjJInNo4
FqRl+1B38qfInYtjkiw7WrRXpbG39XS/mFuOivNQaS4qORqlTpzYVvHmctfKpXiKI9092pK1Oaeh
xvqzGJ+KZLrHZOsY5gStu5Ina8fVtnqmn+sSiTLLfC7FKaVp7jOOscO2SIJs4zJo5pltccI5RnU7
GLXu7ZbcYo1PWnzM1YJZLZ0HCRB8mwz+lsrdO6WRPBv5bOzmbMwPDNfFQfVgMHOMci3GfSY6JjrR
KXb6OuYBkwVUdew+Tg/EBSo6XzopffIJ7IDgk5a6TtwPUfwCNSg0ZuN0dMoLplW+28XPiqVWOtpt
4nZM2utsF6V1kLclZG6SmCDZ76y49xEyRqAwXMtpUZl+FmVtgAZ/V5oDEQjqyDamU9XCu8C/Zl8b
GtOBKmkDUNxTw5AXKaVaIcqTdkq+mV62S8zxxEvk0VjEp2bzQhjo3dy5V+M0Bqaw9oMrThwYA+OQ
B1gKMq4fu6fIS5jxFi9tNl1gVXeaL48KX4mqXK6lqS7nJXsgDfCszpoji6LNrqyg8JITnG+u3SoN
JFq3rtXisNSmM7NKryQYe90NV2r80szpTUrUj2+u685y6wdQBfPYoSSmYKw6rlgsk5RvS7XPFZ7h
ebokZ1pMeRo1F0OEuThMnXMw/8tceNdsyzC2u1tTRSiPtG8mdd8qhy/wbAa2cXWalMlNNgvvYoQJ
eN8Mrb7DOjfsSJBm/CtDsg0e8xG+QaRx7lbGmZYyd4y4p/zJ9k7TLr0bOwWc1UzzSRcn1xHUkZ2l
N8rPyuaiH8klNIb185o7XjANWZDN2pe+NC4Vs91AVILqcjXLoGyZImbLoqAA3GiM6KiI8numIX6/
MuZw8pryffD22Sj8DBMRKpT4rcva6jiCG31eetjGo+CUwz7N3KM2ya5IzOVadGl2h31XufemWu+E
x8k5ZsVyGq3OsVTxOcCQF2hFbHMxEOtAl5gmB8bMxJrW0GJ2uNgcY4VPg2g6n1U5f06T/IEI7PiH
uOnfcP5/uHAV/zmaf3h+eY/+b3/8B5RvmJ8stCOMmazNb8/bfIZ/QPnup81hwMTPkEgZbOS2aIy/
oHzxSeLthAEXPqRw1iVEyn8A+Z9wzjC/C9UYNVqbTPxfQPLfMzIdCKZQWZkKkISH6Iif9p78aeau
03R0XHHbpNdmBUWhTux6N3dCfiBvef8kGHyouvgU8KvaRIi/xcv0tQP9a5Es5ToJnIaIYsZJYsfB
2+5++uj/mlb8PJ34har740lbvguvZjrw2N+/k5vETTFbEi1wwyQyhTDE8HP+17jH20MIQuY729yw
sOf7Zf6hLHwaWsejk3GaI+XRNHdwuPauiKuPIiyhxr4ftsB+hNuKTZ5lwuZ2ER+8f6PtMBqUlREh
gguYP1R9E517zECzXTPnbr35gnugabSozNfhup1iMxt1fpOskkiBCKpgsI4z5KK6VHD4XNU3eSCn
ljmfl/XVStGc6HIXLbIYg7QqhbhQcZddoqgR7aHXpXptjMhTO8sa5trXKqf64lnRwth5mkvjQmsm
/iOMMPstKdcUj2U9LsY9Xa71lqwJ1zE/wkyvl4ICAvxVM+CezTQ3xNVUXAXTRI2dIR13TyJQ45py
XbbTBVIn+26AhaN2Ul8p5jyjoIpt2955xRfTyYNRRExaZgi0wFWZQ0/V6eND3JkOA6AUdwmfMAwK
W7cs5y0rQhYnY2w1E7IkvftWZlMR7XJ9Xl7GKJq/zFNRvBGbhea1yvAX0WjHb+YZlsE+U0KNvLgZ
a/C6EuvB5dKGjVdW2ks3NM5dZBbZXdRbLXWQCU7DHW6ASBZekQ4PtGa50EP0Pv1D4U7D5br5sAQl
7KAnrHLLG9GqnDujn1JYm4a7DTiYkfs9lMCH1sqzl7JLkhd2zfAMQQq0L8WUT4LVIEzzdSm6Z8fo
1jxYDb4ZXVNJQ3FYFArVAQw7fnAzPW7iYOtQuBhZUL5I91HJUl4I2XnXmCeMKR8m3pkb6Jp9mYW7
QJzM5su1xt8+WIc++1wOrWiCMivMe2OcoawYw8JIxPP6LzPk0/sm0yLXT+wlebVk1n3uCMPO92Lp
p3MqDHjr82znug8qPZ+53gzWY4w5GF1cz/o3faK2H1WVpwGeXBbksZGKWABZDeEAm5OW1nLH7IBE
1zhpmMVK3+sTGkiRR3qQJZh+BLOHeRuouFVe98zjQeTXVkbh0CLOYv6hyhHz/LVYr+d1UlfQPMen
bHLiF9UifrwhPkc9DHYCEtz0cVkGbeO6cbBow9T7zaBP4JnQQVB0NxmNP6NHmqU5NerXrsH0z0dW
PjwYdVFRvzmTfM2qnoa3scntBZKdm5j1VzEl01Mtu9BWfTT9qrc7+pB53RjYbkxGrRmLwMOfjmLW
7Qq6FZRlT2NKdefnQPnSn6WV0RJFObss54n5zsAT8qsRd7rla62VxrBCcSEPYxIp7tp0XO8yjn0P
CbEdfx3MfMKQooudx0I29rVoMXoIqpzkr+2XIRKxbD3ETENkidMlgpbl9xkkIkZYOutfr22PEecq
58lHYG89UrAnr25nF1dQwiHUL3AAGjgdUAgCImdpeJlgFyKQYNKk01bz+LCiMO79if33OrOAbmQq
Hiov4tvKwIcvOgLgv7ljwkoagGMnEh7KKg+9LHJ3GfDEELq1TlOYVSn8syaazXtAHeepjTR3IkhW
Tk3IgdMWxx4sjOekWKAzgp1GrChmiOleVZ2ih41kmfhxTBSfD1WwNf0ul8s5FIye1zS16ZK/V9xJ
LeUPGHrKgJYzbS5CWPbybTVYKjM8bXhDld014ZxEmvRLvC+6XZIv+bVYrTzfCbOabrASq7I9NPQ1
cGubQOo2F7hCRooRRWebU+Qrqul5L63EqoNycTP3MHYW88kxFXKCjDLap1iWT49GaWGKYxTkIviY
7U+MRGoSebaWMLsiZFMzj4QOI9vDFwF2FZLeytctRl99nm/E6cpgRJDAvvXnZs6AlSTnsxNF4Sib
42VwW7kbDaeEyjxBWPGxaLWu2rGAckZSd/JqsloT3xGDl4Q5k7kipLQkzbZS08D4bPAIDa5VspzM
paW+JcaCJaSy0vHKzIt0DFWa14JmsZ8/Q6DNK17BbJZdkbq2ebQZgM2+nCtakkQuPfCyMXav0RhB
xIz1YZtB5zWHb6f1xpFXKmi9yVQmTVg7rfmlZEYGjO44GJgnmv4NzLExfRiteuGjpjmS7hJjkekI
HFHMtZdH2gojODNLF02IYcdnYxtb/oB0eIsoyG9hInovWmO1T4zP8s43tU514UT4yLlVuN1FL3WA
MFK2KjAfNyGcwiJPHRANRcKd5tT6CxHT8w30NziH3O5adqi6PrkqStjvgbmI9rXGmeSLisdl9jEd
i6BIj4SS0h2PLUwl22ledM62XT64qFoHpCwv6Kum6wrKV2gWrXHFteBcdHWrT4E2i73QHOd14ufD
neow4g82X8b2CK6ve7nAL2Wdq5ZLpkkJvWD/ld1t1BXxjVdY8wI2IZ2vmRkJOzDq3DZCpxUr167D
+eWbRt2eaJDdnEDZDu3FMuFfFLRiY4n1Rtwe9yy+F6C0kYh4iKrI1qWzHjkigclaqDYJYQJbl7NR
JtUOXoR+ZJUGO3KMveazYrz9DHu8c4JoBdMGloaPrZmityBXpsUxd28HkcsVJeqLdP3C2jSeK69B
Y7xCUMLzcFiy/iCNkeWkl0UOtlKn/eO6ZCoLlwVRiJ+0Y7f4pWfOl46JrdxZtVig460gCCGoG695
tFh82d5Zq/x6IZrlLWbEfTFwUbCO2H2KLHuVPIl+2x+pKRm/MsdsnQAJYPkFxk3yZKcdtk3raGlw
5BQQMa4SXai1cjIDBJtQVnRv5HaYcK6/U1MHnqiXzgDcsZi9A44+D/XeWQZRAFItvNdENenROar2
bGklIF6hSWAajjOdCTgJyNzKuxFkmtQONenjdQkKkl0bcLuZ7hpNk8ljMmzMa+E09N266PjuJGdU
RyGn8iXghG9eRmCoXCM9kykrchx/RnZUhdkYJ3Mw6Rj9nJajnOzjFrUm0V9OZUg0H8l4lSohqsPg
dlI7nReSyP15wpuVzHAF4c9AFXNbJ9SdNPywPZmn1P0VA/syZkrttkd1iTvubi7srmN0nKYliLHJ
Nw8Bb34BUhB2uBBedZJqTNv9Kc5Af8xsiBk5p+w4LhJNXItO9NAaIKi2MGWdVFz1wqYm6pqFu0tf
hXvW1ogd9klvp3aYKsRpFzF8+yWEEkphN8yGnV/AvJufW0LbGU1wL+ZhpqG8C9PUHb+2CByoION+
A597yVwaUUxqcMlvv/OAoLthYYGaB2rtxxP4DN3XYR2XxLfsqmzp8/GLgABjcuEgu+omphA6I1hs
7CEEzD1nsF4t+jFuD1pLwJCTuxspo26uEXR03Xk/onbfofOQ4AaWPh7lYDzQiWKtJqcNcrwJYwVD
mhdnMjpnJ5AOmLso9wT2oK3VpfIy6XOxHzxNrMcF+n02RmxzA61JX55IL521dpcNeg9pN4oSgyNH
jOZRZKs+qsNOeST9OORsw+qnprBxOqf896OIJoR7WVel/YIkRuIhEyNKH4NRZZ553ribA44R5fUD
anRl7ADzUx1yVTXXz0mSYqqZQUtwrmoB54PKQnEHU9fZ2bd/Mwz75TvDcMsA++eYRPD//rP/9n++
/t/jEVyQD+0Ha/Eff/EHOqGJT3gQk8vLsYwh8Zbj8F/whOZ+4hwxiewEusAUHqPff+AThv7J2YL4
QCfADTCo5W/9BVCYn77bx9Pr45am2zQS/xI+8d1c4781nBZSVwvDN3Pze7O4oH8V9ac5fjc5MTRD
gZjnlik9ZT8anMoebrvegSPtL7UNvGfrhB0+DUmRiZtODfh+HzPUM4oeSZHqU/fr3GhZFO3juraq
r1BnaBDO58gtH9bNW5TM4KbWzpJybj83fevURyVRZlekiLsvkOPzF72M4i8ubHu6TqwbGa8l04Id
bYrVdxDlLXyq2ljnN693I4bfOdYWaDwNpw7NzJ2Ts8zcJDtuaQy347Ayntgie6xwnYrZ9L2Jc5v8
nPYYxwT5bVX6uOwgWZgwgZGlZpeLXqfytjI0I3sQHP7DhaqgiTiWWTxZMccXREwsP1qIStPyFpeG
uJb5lmW7ukP8ZDZaafomJfwZXobMHqDC8/tGSHEmEM7Ytsazib69wSHCxeRnpsNd6dYr8NG+U5nY
WIWDcS+GJKnPEkyRAGCp5mS8g+lVuHtbzHIIzFxNX4aEaKHTJYvNeqdDmrzPG4cDtTJURslQVyvu
xeTYTcdrkU3A9Y6pQUR2taZ/KYwudR4QHkA0rBvOt4DKPLY3wgyAeWOP+JyAxSzDTsrSWve2arOO
ekVmmK7h/1YES6G7JeWs0XyNHKxl9wNV41lhRVOCIMNQF57dZaYv0diBlxqyv+WeKYpArnYDdt0T
+nahmely62AuU4TRPOvmqyOQaTCaHyvX9xiyq9PYI1o2sAqxZnSX3EZUxU3cHdKhg4gFEIxeAnFn
ymduGfxgnVHtJV86026UO0UEfLxOrd/oA+QPalcDqgOZFY+ti34kcNYaeYbTidql6ci8+7KMevBn
I4qOJ+VRtqBypSwZpsGNgkbwnQFz9GZ2IHXeMyhFGZhR7Gru1wkjjNnPvZxCheDUYQlbc3BwTo37
yDk1zaxUe5AG74rw8/W5nqeuCxY9QtQ+cdj3PjxG2/HX2pyfXJg0N0arO89dPWtciLZK0KJkggiv
aUBuQpkkYQGPaoyeUwONnm8PsXefwJwlQVPQFASm4mc09dg9pFpRXo9OrsiprbrsW9rAtAurYkpe
1JyYn5fJpWKZxnbmuus0k/kyF5UPQiYPHVLuFWDbrd+mtGWAnICt3mlxWtzzJ7lR9KQltW5ENYVW
V54VXrrVbIaktyYRFW1n1+RAYrNpqiGsU298TKUd4zRMfzTzseYDBXJcizcDdiOdOZs7aDtTUEJl
a0PSTTb1X9Rip2tgdb2V7nMjy/k+lgZ55NxW8FvSvnvNVke/zDtKZtippsjghK32xTSnatq3Tabr
x13RlWbAZK7H39iJnosV71MY+CAWfmP26akwqGYp7zvmHpDrGZytuu5FgVDpcmI75fKoT13/ImeH
zkwag3mxmv3Y+iU59m2g45w1IRfSi7vVQBLsd1aZu8dKtf1Zpmn6S+5R2vnz4Dh4GehVcc1DSUpm
VqXRnlWGw+h0Tr6IyLVYdAbmR5v49QV99Vb5NPw94IF4ue/o/S463GM/N14WN361OOWdGvUe3bcp
T+eqyYWvicyA9pX0kHrxwHtIiskFb1BL2ZzUdHLdvug665EhqIOGptGiOVBaVFzDMgVNEIpoEl82
bgM5ocGHwfFQGYelnmsXjXSyKlReMXwuZDIT7cCN+Hko69b1Y6svTnnvijhxLV7dgEd5EEY9A72I
mzZtcW45RfY4tG5532g0VkHRjZMeepOtT7tR5cQgWoxTzuqeEyuwqUB72qAKobCsdKp04Df1oskc
23UTYAUf1EhrXzM0ksuZMzgaUEmb5t824Q6SzTWKLgq94Sxdk2UMkmGYriQ6TyidqBpbX9hVuuKO
E8evwpnTESksSBMY2UIZZg+Nge5dDZCDhFc7zk4izofIGrW9v0wpQ+2iFdmbgKj0KFONnjiyujWD
+q17TVAxTrjFSwN3tT5WAyKeehTnHUjQGORutQjmvajB+yySN6wUbOb0KJZfvaiaWmhfZfygVC5v
i1mfiIFEI3UPyyU7zpwOC1aR4ZCBBruJXuA1iS04URaPmyWIc0BZChFrsGqW1ZzYw33L1zQCYjrf
CU5ObPJVZ+5rj8z9EEu7S30zSl0nVBkWKftCw+Em4FYo1C5Fsmhu/9+io3CdGmZA2kKmKHGuw7dC
8+JDqiVoeF0bcGBLnOVraazosiRKtwo64r60sOWdCz+DBHVEqCgcXk9ypMNK0xXOlhgID7AHuQ1n
qx1W/OZyrwsm18UcPXLldFrbPRxqd3VRD5cdA+sAqC5e/X7OmSp2fWXD0htz+8Hp2vYEY0TrzbAx
UPBLI4/So9qM+MPSBKNABd5Pzb6A8TeGmY1Q7+CieTUOPT553fkA3hzRXNTyzkgbjcTVNb2dbMnM
fvVy3qwXcwFcg0EI2x856RQYPajuqZEriAiMRkR8KAFPb4tiZDPMS2HxUZU5I9GpjoEeBk2PnjRR
QBMpEXw8R9m61n7R8wPCasnEi6pbBAQimYAO+MzFdWQ2xttmGn2DFNX51tYg62HRRdlbXE0ZKvwK
Xx34Q+t8WhtD++bUcnh1dawNoU7Y6dU4g0NzOxnQd9Y1bTF7L/qxA6/s1jPViQznhhXCxyg7a2fQ
DGdBlBatt8cyAN4xrXh6gZKkn/g0XZbPiDvFq+loiDAHpK3TDuGsw/Vk4FDYAWTF4SR773WyhuyM
sYe85+5z0lPWfzT5qlj781jVfX3IK8srTr3BNYdDm5XzNW36+tUz2u52rL2CuIcyty+lgN6HbUfb
lYFquwYir9WZ32qvNW2/lfF8aZh1h98np58Ld69WBQTEEssN3D+mxR/sVP/cD65VnQyxUXuHCprg
aaLrmNtbS95e5m2LlDhhDUnOGmVcpFDVz+mjbU7cwmF6g6RtFczvXYQWSzwRTx2vTv8omA2dQlwa
75LamVz8vcr0UBbrNECblBnF6Ojg45lRQIQceyUqP6eeTrtBDI8aJ2XDqQkdW1BZONRapcf9PeFk
tNHlU0SthIh9KSZgXniUg3aWzkJbQbKW6rmFCKOftKVRY8ioy2cHwtUNQ+ZIhGNvQqLr9M793Fh4
XPpxJRiK4+UY2+yrdoEVNtfmHtzAsk75rqc7GmXvzVtKhD1eQm+7k/AQhoNpDqQplZEzPlnpAJay
9lrCVRD1EBsMd3pUy9JqlFR1edtw2nzG9WxNCGJGpDLJfCaJZKrTo1xDhq6BuvgLfPxjvRf5N1mr
9HbIIk0/ymSvfZktIREcCe/U7sa6DfrcwOeaGx1vC13ZSEb7fJ1OFGMJXmVQxakxp/ACNOVq39La
pkKom7z0wsxtIfs4MZHXe2Um7YG2e9GCueyQiHiTYQGPV85wU6gYpLzU7PXMnVpF0OwadXoYpyOA
izcwKvDhc0R4pBcNxMi46e291VW1hauHyK5aMZDAY+Cf4vjoBin6vSZh3JWNykZqQVbm8D8Y8/+v
0+Nt/vP/vFs+7trnb/n7LvkfM3xpfcL4EyMtE3P+LYGaSf2PGb40PwmbGTO2YuhAHVOIf/TIUn5i
7r8FmUjs2lDO85/+6pE3eR9RKmRfGYZDUCNZsf/CDJ8ExHfzYQbQaATxg9t+FL8KusH382EzLqiJ
2XYIyuc0DZk9rA9tVLTX7izWh6gaIrmXxBsjCZD1fSkwsNurSUzOtRMz+Q9kRY7jbsmKWYZrYSd7
mq+OWicqrAujB+6nCyluGUPpNRCWtUIQyNPyXs/ag0PMUBmCUVluaJkRXjuj7Duxiypy0bi5XXaD
Cag5hb2sZv1MpXJaQ9XAQQrnjEnwPnHd/NTE3eA4B787x9VnKI/w54C+PQG0xcEYLU20azVIcGYn
6UqsYq7L097kFPELwXlx4BCtREi3b1afBVNydUz/UmOAwgD1HBVGBMGm80rjCGeXgS0kh34JVMLe
gu5ouH3QQ9iiZ1K6hhVIZhvDkdSqITueh9R1AeXS5mVGWTDjVVEiykfVb0D3Vy5yjtHK7ZPMJhwa
Um+XNUEC81kHgk66KogKdyh2RmFlEm5dPl43bROBFM4J7ELifJZwBWcYgnkYuiSAUUsfoU+lcd5E
XXmPjNspMITwlicdHxEs1uVM7k+y6rCYXCI7ZD9P5d7TJ1mdR3J4TmMHAyM9IlkBqwuLK18D/IlD
O01wru8w5EiDtJUZeCq6/+S6h6z/1dOc9aYALoAVVqfRkVIN6pZUJjg7MAxId/BCIrw3ZmzuIfNF
7unY9iU1ZKHwfanJqmnDJiac2tcY/qIYqOCxMZQfizUUE+suEKRlmIzR2mXh8bwqLOuhguvXJt63
tXKrGmWcEmtQpKr6OuKV4e76JdOeHEM0aZg71XJw0MCmfo7x0nnhyTEm58HQXr0+7toduCRmoh66
ffMAqdN9qEezPsGjiPoZ/Y7CF9VJy/JqUHV6AQw5sTKHpI8C5nuoYnSmF2/LgrgTKxADEVqzlUag
6+2Iqkl6Y3sEWS0fj8hhrOJLDAikdY7/vDedFgsu+ZQiUbuUDxm+Hi4OPLKJTmiE1g6pVOnph3p1
IvsA22CYofnHCn8wY62HTf9JRICV6HDlmD4MTBOXUmPT9PFyMjDljI9A2Eno9lUNpnBkaBnC1pZg
hpm9Q4wZUsLEuykaWRZHE1F3myX+KuoS4ryruq+dzg2Iltk6gu5YPltTU+GF0IOqh3bdGGuQIWa7
ZUwtLsoEiKpBPE2h4kztIRtqb7820I+90Ss+8PL//bhCOozwnnNTNwQ0p/fHVVFhHqiNcg4qj1EE
Ll/IhTxKATaf8cP78d+EtP8wbD7Wf36fnT/nX5PxW/fuRtv+yg/c15GfbK4dMhHBfXGE3/TdP240
R3wC8oV3tlm5/nVt/cVKQ3rubREM/A+0Q+49/tJ/0dIAhHUdbheJSeC+DtWg96/cae+dZB0MVjF1
lKSMYc1OqIC5LaGfrE6TZV4Su0MAl4w3nn1TZYrhH+W7b9C7BA5q4lPD+8DD/z1vjGe6hoRkRb4Z
zkG84C/LErU3k3pP6WHflLB6c47lBbRo99PX8Ad2mvPHxyCcxzMYu1z7e8bBT6+GvzbN5xSjAwTl
E46E1XVETTx3O3SnZvJYZV+ynCYRau4JNnKNFyQ1UA5OTrBFj5s7zaC2P2FoVWsIzYOey8vw+YfZ
nmuivgrWOmzIQxhC4v5oeXODf3aF5rtnxsXMwLLCOeO0XnxwInwIJbdREaTP2Vf5jD2qBRVd2+kC
7uwek+LldXlFPNMjqwQpjEcf5CFZTx3vrFSfadMY+e3MGhkNeNtRtobRj0rznT3Ez1y+39YB34mA
oQjXjjILpuT7dTC1SaMjy9TDRjBTBH7bxcD5p2k63mQWXCELMlGwrPYPW4p/+tg/fUemA1vR4+G2
+asxbY5mb6nwlQ71uEK8uQ7E63ld/QEl8rvV/3/PNn6sOEd8zz/6zu+jQvx5lY+kCs2NGa34DRyP
XKIOYaGHuDufvAo3gVdaypob1m6fC2qBHH33ZcH4t073Lst/QeEWYCdiHht0PIE7X7Xel82UoNQv
HXFikDreXiaMX6c1Op6nx0Xe2UgXnPFRDRdz9jKWH+yfP76Oy5gId3BDbLvo/eu0C87ShZPqIUxq
w76siAhy8BCN1dm06EEF8yFL+4Nl54EzcoNVsCenq9TiX1nJ+lHlHob6stBRn5/m67OVvEHnHxuT
+38Gf72z1VnedjtGB9guxUPopBewkSxp+RkJG1N2bQ97Akt8Zzj+YMvye//6NbkQGyjhWYS4BLx/
L9WtqBRJHGLYuqkMmpW8I6S1mQtrKhoQw4vG/GDdG3QUvz0TcqnlAWJZTNh++SyltRZxKSxKZVOc
e8lznmTRRWyZZxO6Vl9j4BMk2XBUAQMFQy3jg7s6H1Bct731y2tDn4V5alkQlH9zoq1kBLeGINFw
cECpV8wIKLWKuXydll4//P1H/KdnYfAl2enbdv+Vs4udA/VOxwHiJtESzoOP5Zizd6MK/fSkj/u/
f9r24f36ZoTabCUI9Yehb9v/pyMYEVu1CvireLDj4QYa4lcp1jiFQMcLCHOfOc6WYbVzU/eDLf+H
g4X7k8KH65tL1vrlXpuJcs+a3uIVU+aDExj/YRlt9cEd84encLFjEI6tBQnBvy5Yc9BFafKOIara
Fq+ARu3A4ZcP1oexrftfPkbMZKAjMpw1HFjK7z/GDAujEquXNfTGfOcuGXYqQ7yTg+FxyvSun6eX
KF8t5hfoXrR++uCQ/sPdYBk81SRni2H0rzbbqzcx9LKRliXFylelPze9N4eY0GPW1i3LibLIvHXa
D566ca1/fWnEtxwDJpUreQjvX9rLIRdbuVrDisChQ0wlj0MlHk7JMz5pBjZNjFf/frX+8Ymcqpta
gJQOfTsqflqteEdk0KxrYDtihaDHYG3vxMTxRSvSbFSTgMEp9lJ//9A/bEisfRwmAttCAlt4/9B6
i/3rSXMIC+OSUKIKkdhi4ahSvWH68MFy/eOzkDRs+57N+N3G+acXjLDY1LKMZyH2309Lou2quUdv
lAJFL5rxwRb809N4EhaS1LicNr98nIxSc4VOe8Hn4w5l8QQhEJG8WEbFAPCjOMc/7UQ+Qyo9+7sv
+vbL/PRqaHFmsWARFoKgA6PP2iY7j80PVsjvrySwjDekxXnNuMmT758ywLdiwMNTomw0sRTAQjd7
WTADMoVMPriZfjs7ib/B+AnSCD2cye30/llJ45H11jkMyBjRkNLjTkfDgJBoyvR74BZfb40VU03m
Mnb8QR6UsdVD7/Yez8b0UReOgxyCk+39s+MF+FlOMOmxWHxd2/IOm9mcOe6Uh11F4LTehMUidkM8
FfsRrlXYrt1dk5gfbY7fdiS/h6dbsFFICacy/eVbjWZlEzPS6uG09l8Fu2NX6+Zhwe8vExgFJRr2
A3+/Hf/46pSjFAJQrC3G3O9fPW3cFWX5oIcyGyK0o1E4Nd613TAHaTwTP+JEXAP9Mmy0CMscPPOt
xMSlx2P4o99ke9IvX4LJR0/3B2fI/k35omsuoKaT0Jpl64BNDAZdSmgnOgOq+8a1IE5DBctxbQGX
ym/nedJ2zEJOLEbEmjnGHxSdv10CNJw0iZt2STc5j7f//tMGI3VvSBhuryHG4KiZ43g7jYOmXMJm
ahnVi/ikqOO3v/82zN+29RYY5gmwM5oDut1fFqJQ9izyxF1CHWX+ULyNNAhKPVT1N/YMbB7Ll9E+
KndavOvsvbfeF/aFmV3o3VM+3g/DsdCeYu8iaWrfrP3r5NI6yacjNXkh0y4HM5vRz6xvuInhVmS6
x07+OYrDxdjV4rhS9+nyOMZvhXs9Zedz9wE2Y3w//95/v1S6W+EHbE3x/CvhatWYsM01n2gK7KXD
+62ZcX1d3KsCY4u2e2xgXIz2ZbTcVvkprPxhuYUjOtX7IqaFsS7a6d5gjKqaaxPzoqR/sDEjcR6w
/yhpa6sDqobF2zfNAeMSiCv4kORIF7nIArVr7Cs17Vr8UjpsLfZRepzLM1Z2OVxr6qvIz0dxKuvn
qjzHhOdxzo4k4xybLKhrMpEY9cmH+XHjOvZfxvhznl8I/NIJp6eHsvzqxYofyDUe8VLU3lT8eTWP
Zbo3k8AbcM/xp2i33Cy4DQBETUelzkTduurbU0ajRnNXeUfMoJvydnpN06BIbspol6hDlv9/9s5j
OW5kW9evcuPOsQPeTMsXTYlGVEucIEQZeCATHnj6+yWLO46qqMOKnt8eiC2KrEQm0qxc6zdUJ1fm
E5iaUr+L5wPheB7Tj00zrwOx8oIN12zHuhbRve9gUrgpUZwxhicvfJQ4qHo3qKwTvmj+XoWiCOhJ
7xqeva/v+m+NXI8u8CyYLquoWvU/jBsnBATwSTc3RbafsD5Evlq7SoNDOv1wjbsYBZ6k3c/9SxG/
jOUaSn0pbvV5Z6Mkh8hvNWDEgWCnjz+NewsAHpqSz2VsHY4I3O0MjKntPfImpX/hhH+/YTKnQH/i
ZoY4IVfe01XqczoVJaidVVyBBDaM9JqQMF1DsfinhxoFMaKzLpyJf1uiVJGJfknp2L7CSv65MWSh
UdX1qGJ8/mcJb8xGHk4vLu2Gr1mh8+VCZKYDReZkMvSzrYBKmyMnvPpWA1xlwb1l6YK9o2qP0vEP
tOt9/VnUnyeIZPZPy/5FyXjRNzsA6gtT38fNykAwIF4g2T73q85fa2KHeKwTbAdj65nx0mhWrv81
7cxN2a17uG33VrYIH7RrkCeCWsU6vufSYqNFRxh43d5EV95tAUTZ3cTX7W2LXhrWeXy4XAZb57Y+
yEe4UHW+dKdlCV/BXVT3pBRQCpDGFuGVHKvnXYFiabHYA5HA0yv/0bef/eSxDGAr/543kb4uqRV3
Kw2qldgIbvGTLGA/5Uvd+UfMP9pq54RAbpZIDPnTIWn2GrrwEeqFB0FC21gHFgIFj2QEfAUfWrfj
tptXAP8tKlclS2QRy42NKFjzDcWz9j6c/6nypwI5F5tV1hvPfmFTexiuMGRY9OjIudp32wdy/8mi
4NK6uCXKOzQ2qm7nWffZ9PPjvf9drMWdEdjrqwOaMulW8+6PA6et2tyT0uZ9u6lcOUn/w6kRiMW7
8HqG0r/6960h94nnXKD73DnOZheiXXbf2AOiLoOFMi5ZPLA1+QLEjYHOS3qhtfc3OlK+uNvgB657
rFjFSP6zc8ApNcuikr6afR+aR9FjqGahu53N2a3dMfNQvRw3PpDGsDEeAT04F44fNXpnq4mcM7Gs
A7GWGsHZA6TIAMddRn/HOeA4zxMsIEzQNx+P6t9aoZBLfplgmZD5rJVab4Cj+BKYRuX/BMY7wtPs
L13C/zJR+HALtiJVWd6ciqP+mChmHvSW3UTcoDxnAxPRW3Y9xabWQGjM82fzwrt7HwiptkgWAZXG
4dU7S1KB/QL/BgMGAUlX7lLtKtBJoyngaItgdAh1bImmibiwsZ930kdulow5aX+y/vAPzzd2Ec7S
GVGARfXlmwAnttT9W3N+Qa1Nu9DB84sHTdEMJXWCEoVTP1sKaT+WgC8q0tpG0N1yvIoMPqQrgycr
JpEeXvVJvfIQpdh8PFnOzy5VFfDpGrUBi/jyNTL/4z0a2myZo4DJk8KWWciCMl2B//jCK51h6Q0r
fda8C02+W4e+wWkJ3h1tXc/l6n82QfERNDoffM5KOMK9AiB6q/fJyhug7HRatp5L5GpS09x2ndyP
+mxcWB/v36qDIoHrk9chuuWidzp1E1TXKy0LqlUAKNdL0aToKsKmeiLXAN3o4eMBPp+5dJa1yCFN
sopY+jw4IL2E/aiWipU+fmqGKlzpdrnwpREvROvFSJf4z235++M2371Uk0ssySvkE4hysT097SE8
TAQ5SuRtdX+swVAj9OGF2KtKaq+g1LvfGeD3CxP4NTX05+bmQ6IjhWPif0VmznXOFkviNJoBFgMi
jX83J5sgC9Z6eOPXT560PnWgl3RBxAi+DK0YP5iWQuz14oa/9NodMmhZtpm1neLR6s9x/wTzeIMc
boKRiSNusOrjz6lK11i6SISGlNoLPxuIu8544jPAA/IBjsZhjyJfpn5VK+C2hjdz9fTx4L6bPvRT
aU0TeJGZoxR4Orh+X9kONNZyNYn6MRxqbSmFjfn2iGqn4wrrwmx9tzGQw2HmqDIK4Bz73FVsHMTk
jjEIPQICZGqLiAAiWGiFMNd5nv+eLQjsjZ7c4cR993FH/9oydmFEfdhqky477Sg0YNdoK5mspjT7
hRDmsPaUkoHsY20b6ERRDZxfHUpWcKHh9yNMl0kIkjEnOADeedpwh3RWY0mMMoxc3046MHYfHYoF
mnPBUoCS/bib74oRPmPLuBrwWnSTnOvZakGCKhcO4NRVlTcUqppVXbvurmjGvTO40wGFrA0MuPJA
oSzCobipVn50Kefymho/XT0UzKiHkm3mWSjGnPbZEp4zwpEcV5YRYTe+lzqY9P4J1ufKNLVFZydr
fXgqdjo6XD1E4ZwKa7K3oWWU+Z4JP1fdJtSz61YD6fS9qG60ALafUnWIgfdzMXuMqUzh7KK7d4Hc
c7HnHlpkG2w/sA2RCA9vUCGn+IJsOIuJP1mERl8taxIcItrPmEnh/RX0xMRgwwWN3YR8dNwSi/7r
+hCvxFFvn32EIiW1hNPR6FPDj4rQ6UlDHxJjjKBGFO11zkVk0SKFMJQ60MTKWdWRc1+1wEZNGMoX
NrR3G7cqlgMjIJFqEav557mX0ElaOXMVQMcBLm6iYwCiLUT/xRuxf0Ojej1H2ubjufh+5nMSI3xv
vtaF2UdP+537uUzbGlGIuZ1XHQ6lJL+TaBnZpEUgQn7cGEUMPu5k0mHty/GgIBI0yyl12tyA5sU8
aEO70u+tHxVIzYX+xQGZixxgdB8i6Dmt+av2o4ThSTkTgczupifp04B/WoLebIBzPc3X0X4sV0ax
KsJP0vnJn934Txd8goKbyq1vbDBWZsMGc2R9H7sDdFWyISaClPZeoEOP0kO9Ls2HCn0TqPIwVaKA
FDkTb1noaEQv+BNTT9dduki2deDdAaSvEBYMJAkZsg9rBwYXDkvlyut2wLUbsKlw4JNtQyoj3uTa
TjpbKOgW2g1E3fCTUEK/sz7Ndy0StqCuPnv/4BMFAiHOEMTYGeXOTreBvbWjn6W/GcWW3PN8CLjS
9UvqHyS1zEf0PSr0qJA+Cw7C2dT1pk6XUBlSfS+aDRj3Ut9N80EAsIftEmwxKuKb9oR+8HY2t1O7
z8qNEy0Ry0+fm/STFV0Z31AW1hEEuDEP49fhd3HtPptb7ab8hcppjyhv5ODVthimG6w7sHTaZNZT
OP2o5ZPIfiTFfaEtSQMYdyJaR8aVHqy0ZOXqy+BnfDtf2KHfHQ1q4piUpzDyVFWNsx1ay43JLsKZ
idNMTINAYBTskdSxGjAsoxVfzUUOj8EzQWRRzd1fmLh/nbdUN5i8Klt+Lk+UONXoo0CDm4COUHOd
LiaSlcPUb7UmRZV2cqjlIEmB7Bz8sKEvigtHxrtlSvddoADkfDzbJ1l/um4MOoy0bsRU05qrIo5b
pTT9mM+SrEg5Xmjs3T5EXE6ix+Fs0tV2dLYnIPjktV5jtavUrqNdM4UIx0UbpNRAt0z59wjSNhZd
sr+wO5jqBne2OdAuYCHs6qlHn/vCF1ki63pwoT+kTrg1elPhN0wTHZDU3rJrF9cw0xQGAmmaAS2d
NnedtdYnBp7RhCoFYdq6QndvHsgDlZ35q5hL/4q4zcQb1enjDQI35BcVULGF2/Fvd2/AxyTMuUl5
lDIBWZ2+oplqY6/hk41ouLyunW5HCW6ZDMSMXZODRxqqf4b0wvX+Xdit2jQxO1RQCidQjOI/78Ru
IXykNltJmCbn7eyMW9ftrnppXlPI0dhWi0twq/cTEQwFuWxIJUp0zD7rZR+2ASkUIFEkPtqrXHvJ
wfIjwaQdhkl+/njVvZ+HqhYEjExNQ8jPZ/Mwqaq+wWWsWmmcRVupk43zRiojgbZOvW5VRkFwRVhc
bj5u9v2gMvegWyuFMJdUp3M6qEHSAkEtq5IwCJOFxmjWwG30bR6akB4M/WuWIs/ycZPvI0KLCaNy
npTCKT2+Kpb9cSku0Sp2ZAzrzhhhEFIDgt3Tk9N05y7cAzBPSMTlw1UmCsxvO1NuSn8AyW1k/3qb
hZGmUFrcVQMQ+meRaScyy80k6jA6qtJji9xnEaC3ZCfFMpQDRBam8OjGMLnm+4+H4P3EOm35bNSh
fXeQolXLMP6QpF/3QYLeauN46+iSAtz7w+S0rbNlI8g/e2xnxaqR2vPkc9+POwsYJPqx7WFuMYhO
5cbAIfHCa1ajd7rB0S7bKlsBWTIQn6czq0hK/Cq6mCRghA9cNzUIN6OYf+H+9reRJKznisFBASry
bIlGs4MlSGyWK6cwUJvV0f1A9qip8Y7AGPAS2OAvUzewQRkxcS3PYZ2eHU3p1DgBKi/lKh3zH4mb
/a40SM+9Ed4OnBwI9a8rYuo497w9lcdoRyl0//HUMd+fzuoRHDZAC/lHkI2n4xrVFCs5HMtV1T8r
i1q80DzkRuFU3IQiRQ2j7pPrSkP3trWN7/akaQt09BFdgjOXtcZwU5PYWNJEve46p1sg84WoSlyI
ZayV6QIW5b8+YXlghB6YaFy9GLbTB+4wyrag/5ZwkrRPosdDJbIxtqzRH3EnGEk60ltJfcnf/d3E
sKkvkxICjEvK3XHPYigf9i8olDRbtWhgbSqRPmsQTwPb+welWf/CcfjXxiwCfUXY4VpztpNUoQ9z
uomzVZDUEac33jZDZnzrhNjCX3v+eAa8bwx8JJQdLm9MwHdQY3BLOn7UFDzGCDl+2ZQ74Qd4mHgr
nDDcCy/vb40pxBmxKEJvlKlOX17YwFjWch9bKkfufNfdOspU2CQ+VWTc3x/37N1hBAUKcVIVj3He
2uera9JGQG3oPK1w+SLplMLQlIH/vezjhVF4/b6IB/fCLmVcalPFaX8cRhq0D69PyIb4IdiH3kVs
S2BympWd/rVrjDWZC8rY0thkhot+WlzvotgMrjJC92WZ/zPPXM7cUbOvPbik8GC9C7iVd3EBYwJY
gDwNBSM0Vc4ukePUhex/drLiFqCtOsQnPpnti6zCrVshyQBl/s6HnXhhl3m3eQPusVVenmbVHfas
1WJ0a+Tv85RsoxbuUXh6MYKL+f/XMur/HBEYHBsWGi+WIhOoiXyOpvLBHiEDFSarLI/FRk8qgL0x
6Wm9GO4bvvVStu49XmDGbtLw8+4C42eTdV8ne76O4wmw+TCLvRnH2LtJsR/0sUJGxXpsaiu9sAxO
D9Hjk6KYS5BAuo5pfrabdBjXDCEqEWQl3VsrKA4IGMGpbaJ0L7jjYiYcJ9ENDCb7wus3Tt8ELZuk
0MmoUwOy/Pfp9LiM7I5yEGsiaXcpwpcL6A27Wub5Zqpqc6uDim4cEMWhESXrCVvoZLouqn3poPKP
MMeXj5foWXXh9XlgDFqvxzrYSefswB1TDfnFOktXidK3t1Cvs/2VFuFij2H1eoiqaju3wVeQN/qi
yMgvf9z+6XJ9a56k0StrEobkWeSUhJ3e9ynNI7mNZOQ0fkbgAjKBficbWPhNj43Gxy2eLsD/tsgt
DQVmG5Gjs6Ugxs6dKCqwFMoUhJoze3c40kA8wwwknqyd7JHRDj3nOOP+P/no/5qq7P2/k4+eyqT9
9fP/PLbf21MG0uvvvSlPue5/ONpfdw4KsVxFObeOFCRuav/hWOR+ocJPOLe8r/9SkIz/KJSjBTiJ
/YaZ88Y/Mvz/UMvlJhCodDznj/dv2EfW6c1etQi8EHib4p5waJ6jynIDXRljAIPl40PbBWtT2IKr
uC7gXn5xHK4d323EVptNKfHls1foMDgYyWpViElPidSbhmcSFL2rIMYsbZUFGuZJQ1DkuHg4hdAm
SKajI16crE1H7ouum6fWMmL2Gr88TMu7hzwevfy77zsi/GEprdZDhKCF4K5l4OCaL23h1MWn2NDb
gfA8d2rkkavBKYobw5skj4z8rzFBqbfK9LfW9BW/88crvTvu8X9Sc06XMWUdSi5Er1ypcaNkuM7C
Cg8d0i52Y/8Xmm5lijdUYef2DqO/pvZ2cxO1CbnDROTJ71wPEzPcfNz8ayTxPycP7XueRcnbpnKo
xMvOq0xzikIudILkZ2pkKGIs24oSDVipwNRkuqnHIarbVQ0CnmuRZmuzKO8GQPCNuTTs2R2sq9bl
oAIdA52zNg4QMST/9vFDMoX/uEARLlvw5QA9oUpBAMa0PI1MRsRIzbi2tJ8olPWQqqLZizy5yYk1
LR2t3dZ1n9H0C9sLZ//Zu1HtgtCl2MjljUvGebuim9Do0yz/ZzQx59xFr4u8+Rqj7wn6DEvuLvmE
nFnbtkjgVpDXL+y3p0et6jZJP0OJlQMQJh5Uw/JHQBY5PSKsI9IxmgdYBnFU9EKd7ywkDWTfnHj5
AeJ3ZdxamZy6x6zR9Zl9P05yBuXjF6DOkj8mCWUiTnzf4bwn4wS05ewFcHEAIZqV4Y8wmDlOcZcS
BTl7bhYwTrcTrqO8lY+bfN95znhKvAqWimjdOY0wBpuPm4Ve/7RBK2TjZjLc2aDyWg9dY68TP7Td
57pj1MnVuFThnysoC3WwxrFLh9v08cO8sglPB4ATllWiwAQqU6muon++igBZt0C02kuc1F6hkf2P
1YIoRvS9YAsPqT2ThsbCCcUelFksngpCMv5qBWItYMQ0oy4fgwKP0ZJaAtHKQ9EnZfPy8WOeHtCK
pvKK3rUdw2MPB+N9+pTdEPq1LufxZaxbDCwWepfpDJY+DhbKU2Nt9dqjMEn0sGjaoVJfEhFd4nm9
GyxkMhXuFcaDT7TO1nb6GL40m3ZqXKR2c0djD0/ZvaAd9hOkaecaDWn2fbQFa8qHqOiyo9a4HBvO
ztdSPOoXMma3VTv/FPNbZYKQ6rU9ZqK6iDo8n2OGGiTYuR5lQC7G7llAM1pDiV3mbL00KPZqxRpx
EpF3d3JuE1EuBzlJHk7zip5/Q62rQGfAz+ZJexyECPdNUOcoHhbzrBNnxrJslciQ7obtsnN0LX9w
iwC9z6VpBRhBLE3SmUZ5pSM5xKdmSYjmzIVlepaUYaeifKhoJmhQkpNhsp6OPDOzlD3GlM+eUzmp
s0TA2mEqhiEe0PXSmNH3iRfhdNw9887m37rX7UQYSDLFZKtby5WbbrAuL2j7fBc3iTaAHQUGCCC1
kZxNC5zjmiKMKwGQk1Uk11aT+fatiV/ndG01yL5RNgsRd/tSxOME5raL60GS7dTNwX2I5Bxqu7qw
0/lLrXWNe/ATVwUIo90XeQDT3lGvp2rQGcB4rvec/kHUaTZ/mXPcOJGcyXN1aKFapvGCqjKI+aaF
Gtz8xS/GkXdHdmbiC3b0UesDGUIkY+N6nXp32RglBBjytfnAj7RpWPjVmPIRFcEDT55oeBjky1Y4
RfZ9bNxSig2KB0b/qBhk7U1dZ+jc5znCYgUSN2Ex7iKbw/Vb6Zeh/aXXe4NJ5vkRcUYvy4oQ5eO9
4XwLZ/RJOaHho4TJHMs4mxpWOJWREYj8eUbrGSLZCHZRII5cpVW+tzqJkPIxbv9f2b/nu5FCOyg+
mYpKObvPW2zAB8IgsYZv1typyTh0ttr+zMbLOLzdXjruc5haSIgvBrNDIPOWKr3HPP244yqcPTm8
oA3BT+LgIielYHZnPce8o5Na4BZfClyYW2uB7BXmdXg4S3ajOGtKY12HXgWypfGhAC1E7FRUNv3W
RCsa/uSAg3KLKwcwQN99HK0693FsGgy3f2h9TccY0JlxX2YSYb2e6jYuluiuAcpkscc687DqY6KL
fZhmJJDwjLUd6xNaN+Si8YaorbHfftzjs2wCXeSAItyg1/QWaMvZaZVhE1AOsvGe+g532mDNBdgk
iO1nNW8pgNj2LjaGkWmL54fFl6h9jWw1V6gpbXXpYIaP4eiqKW3if1LUuwSdUrVFyrnRjY3Me9Ek
lJ6mjFUXDoWKqY3JL1idniFZRh936RWK88cBjHKtD+7LZFeje+CUzrZqpc0xV6hOPvltbLG2WhGp
B2g1NGhYuq/rGKHdiWcL41EtcfZKtaXUQnLQaLFBGG+MjvpWJbMm+54HqWfvUGRT4yAn3D0PoUS3
5DqJLdXFKSrcZpNhgmBthF9TckawvRR090LXzqJMukYWAfARSwXGCPHe6abdjpnh5V01PVlRr3Yq
cBlMrTmfk+pHq/sZlrMT8Kj5CxYn6nwstMrghYxukUdgQxAyQ7s7sDDYeCJKrRmOwSPPXF5Z/cxu
UuIeyRSD3SXU7taxbe4S9NfY1pC6VbsglVGdv3HHQuwcoXmboWjBDCJC7uRdypKIAzPlb8fxUVth
9v3jQThboz7hAtEVxUOfaydlmLM1agyz7U6u1D73Be4ecnMMb83YH/tsyc0yRrji4xZfqy4nM4oi
n6WqMhxLyJWfX7z0tCKEFKP3uekMZkg7tS0TirOf8bGR+axwNRy0akR+Bk8LBjzvw5KQhU2PUcL1
J2/vPLeBvb4JW9tnM2BB9g91XvFTY6Gx8Fs0ytzD22uL5FAylDgNlawVVpF6HVE2qhehpUgxIhIz
oaL6gIJoxZM4WcbZhJqhuqd+3HdUsk73RMb7lZNK+hwVrvc3KsJBxG1x7PlM9tDNUT3uMksswwHN
o4NrzjagIxnXLtK5AUlZ3FDqWibySs87C7VGQbSjXdcRipK3YRF71lIiSB790JNc3w1hpxxxPfxG
ftopiO2HonKL+juOffnwye4NfYSfnpYBUGpJ/Nh0m2HAlOZQyzgkb+kWemHcWBAgg1WJjwpWm1id
omgPFkOSYYzLvrYRNUUZicXQz7XSjx41J7XTDeXrzn5083ayo6WOMcrQbUUwxEZI/Ibw9b6NPSIz
tIHzYZ651qqKIHJ7E0pLsgFrsekDL0ItGq3U+fPgVmbyBbOXKFxZdmtiGMn9tJoQuGrB/gSJOaAJ
CosZiwZgE7LSh/kauWuqxsZgxOYm0ho/1tciqwr7aXKQdNeegkofx89jO1rtrda0pfbAieF1Px2w
gPUTRvJRSe62qrCiuQ8wEcCrJyG7Ae7OxiwJoynsFGOkW+ZG+i8Gth/lz9gUFUoQTJVJ/gq6dhiw
8smHxkhxmi4lkmLcA5DX2oaFlrmHwPDgCW97V2DXHP+K/dJqGeURd4Havp2xm2JKI+LbCFgyrt66
UFVKWwhv3wVhEuc3pTPiy7lO+6gdULx2QiSMNzg3DZ3zEJYmLihuaseRv2GuuLAdRD/rHOt54yfY
5kQYVcp2hWHZnE4oMTdanGyHhEQ7whbBgMbpqhdJ52CC2blOs2dyYOyB+iBhi3HoBFEXbg6T5Y8u
roaex5f2+E0M3ZUvD+o7Ns3NVYOD49zJwOyvQNGIyNwZ+C0hSjClTtZ52xETpALtcbtX56LuaAnd
iSyHQ+U7lCfYzyhDxYET4fwhBuHdpaGWDvnGy/BDF/usmwK//+SmWM4ElGcClZPw6taJsy9eFOKR
iDR03jBS2iTZsm/ZtWXsXGsWKsX5jZHIxMjv0hTyb7geUjaCaF0lhsWzs2WpR5p6LdfNtR7FEyqs
usjS2keJStec8iueTiXtFWkeBE8d7glyWXMPZmRNv0s4QdAOidWH8PyELAspAxXTA+Sk90sRG6Xl
btIYM5QAIe8240vVUOF6LNEeYZ+y+zbyvWUwoKGpA5Un3ti2QV3wc+LY1bhFXYMPTj3+4yxpQlrD
GZxLJjah6vUYAiMm5x9lGMoPlnaQkkvSwOHzKrQy82P7l5RcaOSmThIiLdRhjclD+s2PnQ5dswrq
Y/elTcsuKRkvhIerbYxDpDHe+qmnHjnhTYv50WVm0YLFP8mXUBvVBHNrkKn9lQP1HSPPoFBD0/eo
fOP62Ppy4Bl6/MDo41t/6tqy5AsJt5jvOaOo3McMLb6AvP4QkABaCC8GrbV+mz3h3AR8pJfiS4FA
cDu9DkbHrKmXbzFu4MyO+pvVONmthZ629vg21Nrxx/87yMefI1NgZreeKQoewCi1uH/JElegeJmU
1kSnUe8ZaQvP9ijRH7mAo16/cI4vqpr7lqnGzburo31pBLiSLIwMZxz3E5SWilHqzSLnR0xBjq1e
kuYI+2CR6ZMKeqPCMflm7kW6fAmOI1gJVhD72rFPGA1zRwPDW7oDZajOV7dz/fhqj9PDDbOc8XHt
hN9YO16uOj+66NnITWTUqpnYxpG3xstX6l78NGNk3rVX9NRSw3ucSHMHqon427TUpxhJ3fB74B4s
ZlfTxurRjwOqzcPMX6rcqmwPG2anzNI9giQeQMpIZbT09aC43D3M1UhlPpqB95v0iMy/GMgtMn0o
FyHtuojqnmD3U0MuW32g2asvdh/5fMlLXS2HYnbU85edG8XDU4f2QZRsysjnc2MJlNraZc3kGe21
dZwrSYpmord9G/IAOyIeZ0ysjA/hBKhoPBXAzxNsm7HD1Z+I3LBJWQmoE2Wy1JsopHF8yCquTDjs
ktvMSRiQsuE1xd3eqyK1nDvlzQb+cEIR199kBIvjhBlJk4/VrrUR1i7AjWIc1S/CJiJtCPuo4+fj
VjZ8IWh0lGsLXk2HCcsU99nR0VNF/5Vcfn7oszYkKTDUKa0bMb5EX9wyHLkFhNOs5v4AZIwk8WhJ
kx3Gx9oG6mVecMQW61FDkbHZU8+r5/Gb7o6Iw2+ivKqybPeWTk7bPMZKrItz7rs/JrtBy2wn0pjh
2Fqva0ZWPhqxiyYcsnD+YsV+NbRP0sJR3d2hHqu6PgZRwxBZYpwBYlIiHRA8dmfdYJdra1sNnzEK
NWvIV6kpfsyf+k028NtGB/ZTW7RJYvKlZoLz8zIhFYrZETrz7jNwKVy1FqQsJre4tYRR8xPuZKg7
bO90DfPqmGSZDSevww0yMXVo7qNQznzGfEy94WRokTWUjp2RLw2NjKtvUXB3KpHFJTHhXBeZq9ZT
aw8JSfgIV3S2SvzeJs68BkEIhpm7nhq8LkH2r1ibHbaH5V2aI/3uXNcTSpri20B4Fmq4/6KYnRwC
K1VJShQR2X485Mjd9t4mjTWF6zFMtSneuINwckCTlQaEZIFTue8+2xEULokI5YCcNzbB9kyv3LJQ
xwYWEGrMa7M2mHzHkUzbiky0leiJ1V8Ns1OE3j2SBoP2iM9zS1ZhFjJwn9lvmV/aIGZGIIVMqKaR
QK1XbrheqixVnnCpJbIOimoQz24wxdJ4scccjTbXlWIKN7aJmor2e0ig1odrTjQrxyQzJ/+tLf3c
8OovZCSHrP2MZUkaRcvQmdCSfhg8Yhv5M+gTIJLfmtAnNYE4ddcXqA2bc5N9maksYxbYcTogqN4a
RkVMidls0BkQ5TCfDExQd+iiezCCBipT4+qtJ8d3KSH6MzyoAEyqW6/bTY7MFdMtmCK1mxD9q8Wb
NIX6ifI1ex+mpvoeTBGNn5iiSf0g+qOwi9bc3FVtI8lD+D67iGgxBKI2GWKdslDVqgwK9S9vU5aY
kp0IkJT6p2M+XG2nCIDXI6ZX+Daate7fdbGHwfti0Euy5/Y0h4G5HzCR5ZcibVbpwIY6EV9swrJ2
L2ed+W3r1B8gpQTqybOESuPzW0NOHXCkSaaK9ni8sZU4i3nZIkX73b7PjhtWdkw0St9QyWgtlyoJ
2dRubdurIioAcMA0cjvtsUscQZ8Rik+ZSokZqTAutkfa8PpcPVb3uuC0ClsU8phOpxa5MFWZEWbv
qOakF84m9DrMO8qiWMdpzmrcHAeEPLDa9DLQn3yu3WBdcB2bFlqoFxJfZxd6cjnsD8xgIAEIrLxL
K8ctNQTy1eZjXFUuT+1F0chqGCq2WanZagXlPYmXeNEnUj37hdvd6d1ONY/YHqgCKH8go87zrHU3
gnlrPFJVx60xJQfMU3APYCV93NRZAp3VBHcKMA64DKgrJGdOUxeDn0k/JJT87xzRs7FC3kGEtv0J
eJOa3YEbq5eKnw1vGPCIzSt72xw/fpbTFAIAfeYPmGE6TzmceW6ePkvYW3iksvQeoSqzjSWOoeLx
psF+eD1XhM6Xxvl9g6+EXUQVcaN+zx3K4lo38kIPH+RYclBEGSf+3psytrm3lf1xB88AJ6qH5G7h
yAFQBslnnycyEYu2oxL0+8PbjjFgxMEkmlwLIsJmtBu/36RQiev7brBACRVdqfZzq2Zr0JrZ5jy6
8ESnM50nUvLbirCMSq5Niu4s0TgFOhiYyZIP+XFRDcR1rPERGXj29QQDUl5BbHcTKzNAsZonkFqs
HiQVlsQUopfc7DdOYVWAZEa2lgnyjZD8OOsjNA7JZHGfXA7HepY4brMfd+L8NUL6snVL0aFJyUKX
P0s9ce7KFkWp/oBVs9qZ5tdASGB20t1Pmt/ZF6R2/taeo/Mi1X/IAp6NmTcSjZi+3h3ejr0xihGz
wHAUtgn+PEn0r1JrkHMV7ZrMIhs3S/XddmANIZlocH2H47FEkKzehpflrIuykerA+HhAVR3nfxJr
5GdB0TNRFSiFsi1/P12IwzSPST072c4rtRrdOq8oPOsZlGt8cQm+b4pX51P2QlaeS+b5VleEZjF1
kRvtjqFI75AdYR6ZsuDLx706q63x6SA0kOsyGUXuAeysp91CySYOUfQJfugpaeq3ZWW6mQoVawsR
710/+D0MNr2wa9RBEOum0rHICUWbJXYio/eUDjqb4IXnOkJE/hhwcpgMAdxvRSFADf+8jKnr1Iu8
BIZmPZs61rkmUgK84g4oelf9buaSQvsSv15yvsECNhW3WNQMotYorokigAZFyyoTZKRuTJuciH4H
IzKKqt1EzOJUh3BMMuyEl6FJKQw1HVlwPatT0y7lushRysaAs9JduHJ+7ZACvLFGo7Lcu+BYZ8xc
LknWpxCjaDneZni1BkB5ut5NoPrpKRCSHRcgLylWir3OFHkLnDyNX4sX2THc4ebgc4i5r9vr8QqU
vY7mEBcmRwpXVhWeDL2pEWhXJmr4h9LsGG5CP7fzDjDGVJCpHWMuQdGW96YL38AgPGvaAhWUsqkD
ILeuQG61w7TrmIrBJoLHeAuwXiM7Kn4D4zvjosTm5cmejBd3nsw118KvaLLIuO30VzpVFEiV+Ygj
U7KlzpCn+ZNFOB5YBxeOsS32qatrKknRQAc2l9PxfhgMU2PJVZx16Gk8kBnyqH4s0rj1q3CpdfiL
6MCBoZY4JhRbDIyGdSQRmZOfnSno5+ozdRBVaSM2hUV/gLdKceMzbsYuEm7Mc2AOm7iW6ActC4Ng
+PfElbjxrxx3HMxnAyPb1j+QzgvFPX7CaWauU8xv8CQQbGhju0RCnhr/usTZxvVXA+YIGG3pGhmT
fknIiJbQcrKncLjJICmhZ0+ZfEi45Qc+VMsxifVma+t5O7y4epFNAKptLgLlovDKov5akhHSOoxn
XFUKfNsjJXX6yL3xC86TdFPGuWt2RPev8R8JeRW/TmWrDsPj1MB8nigVa/uMq2QdgNQRi77W3cJg
h40qj8cwce0Dmq71wWcOl8p/FGWg5ZsicSJnEUfR8OhMiQPMNRnCLcbh1i7RLZw/67HfkWGpHrza
NZdj4MQHzLhynVx2X3/G+DPY2ZFTAd21zfglrUX+NQLPuxoDXDzRTrLaLZdwUl1m6Vxjwv1cAade
lINwb9whgWBlxzFvV9fqTeqN9jqtEozu07yFAC+tFoFQHc+sDLPwH7HoHk3DFte1rUXXRd+0a1x0
xiUAmWiHRW6wioPBv/dELMEbiORngrkY9AcBctYuIYqEgbxCQqXYTCHS+4hcOTYf7U/l0k5LbzPw
kXufe+JLjaz+FjxG+BNB/nybjQbsoClInU2c6tWjsKkZLHJSRw2+T1X0/yg7s924kS1dv8pB33OD
8wCcPhdkDlJqsGRZsuwbQrJUnMlgMCI4PP350tVA267d5S6gblySkkkyhhXrnx7nZYtfWqsPaDHo
7hMJvKjKXWWf0ClgUz9Ylnft0z48SDX178QV5vc0NSt4VMpL3hwgKM5ZjnA+GrcuKzSIvbV3pk59
nIxPI4SlYDetiz55E2YaBFkQ1JNHSV7Gz5Vxk/USZoT+Nrl+7ewHLUj0KKoOva9BEv0eqyDqdhbp
YqcugSax8x1V36O/aji/dcNVMClnzPK4HF7sehLXC5qeqyl0ziMUqTbYbmHm00KZfWNHjbmkK2+d
qoZYvF3M6vfmzLPXk8lEdBLHeWF9mcU4v4/WOX2tcraXaaoHF6aDgNa4bRMjt2wJ4oHJJYnR21A4
nkJd4KRhO6K6XZ2IhZijXmbI3/FOSChbcZILCTau0O5V0HYkA3vBUzCv3wicz299h+ljJo2eMhrJ
EiuWzkQ7jLi9PYlOPe5RvvyyioVa0QZ2L6ZUI1lscMyrikCklvb8FxBzHJrdtj8ONDBS1+7U/eL0
zf1UrqohYl4Vj6Q7jM9yEdhkjYsmycyRKNdqvh9IcEwvkIm3lIQbLfF8l7hT2Wb9ZuqXuhNEXBR2
99QPRD4KYZz7BHDjUrgyzrS085Nf9f7LFIfLdQ0OQQwWjWAuSn5wrq2Rk7IursPYIlGdyMDkRVoU
W7uYurEmSHQa78I5bA4s9Ei5k2qLLpQzlHfwh+CcIMx8dIdeHI1enGMtTPgivfxx5vz+uI3dFh8x
2SAHc+yKdyKvgyMxV1rvKU/XByUTgoikP4IkN4VCQm3MZZg04jhSH2NdGE3JY9Kr5NVbhPeplqSN
m81s75oBvjPR4N5g9ukdbXYKvOVH9UDda6UBkUPXlpyar5s99EevdXIYY7S5b0vo1uxlCyuSXVeY
AqigCS/wVMRKYSKXqgm0fIRz5vH9DV7ldu8d6tCbCJDPx7ukR6LhrG3y0HUS8fxUY4QXseRyPO+q
29631Ulqf77rCb77JOPY/+Y1WDCk7riaW3/tmDz02j44ntIYzUXzZTUvHpbqOu6Pedj5O47tMD9p
xySXmyXz6zwv5T1h0eVjTEvny7jF6hMbfnHBZItuNsdScKvIxWmTPLgGeXe8TCE03MXb2nuMd+wj
sDoY7hqggbtiGQR2a6K1D5LgmC9Cab/g0L9t12TX6SsIVA1di274VHgbRmtl0S17L2riCwcsMjNi
8z/EpvBADKT1ZuUu3LjrNSCvOcGSa6EGR8ZPqz2+bgLPRGpvD7JpVdomIr+eLVHc0f0hidJf+6dW
yRf+hgwuVTlPU0cFU2uM05ekhhYaCKc6JYNwv2or1zPOhbN9AwVJP1auMSPuxq3nk4yLlzxpdfLs
6Nn1CXruWOzAl33818DhdwSldRFpfnhfpJ2X97co6mznarXGiGcd2rOS12NiAKCcRTrzZe+P3Qdv
8a37qE+wlwwXWWJkhybuY11UptsDRa/lVVc1ePBYsg9gauZktBwjQ0jcxzUmIqg8nksPXGjHZWgH
sjUxnyqaU0OvAHc7J6JyIaBV5+aGLk49nRXXxaeZePc1G+w2vIZGiIXa7FAiXikaBOopqDiVStYR
KVRA6j3J1tCdLowKo1PgLnZff9pIv8EOEtN+O9Enl8XOvoxJRViPY0ti2a40U6AfEqs4B+y4RUuG
mrTyom0yy0+Wh8qDzZO6pd/eDyu+Ukei/NY6s6PRta9n8k37zJXgCzdRy3K6g7h3dpneqlPtknkc
OlFzUhax5fWHdrXCZPN4/L29dCTRE512Zo8JN+g+KDI8Y7UjnzQkdrPX08B8iIFdM+2sbrf3Hd2W
100Japx2Pe3nbFPL2KdetwJIRbpuLnqUIcO+mIP5pqlo3+7qpVouvAKfM+wI7TKiVVdL57IppAAm
1QG2I+4MKh8qV91aQbJEZPnkPk4pfuPRIqSX+OQIS76ZhNLEk2J1j6QKESVfmNLVbkYJV1rY901n
ityMwXX4cbV8sgSzURO82GaspIpfGGyLqJpvLEJjHO7JeBJ4uIzOkuybLnJQUQp3GYLghoCZUD8C
Mnf5Bea5/kthzNdtK4vHohRfi0QEeCKMc/cwwznZ53Eujzabx9k1JZTActF21a5ue0tSpT6YUuKr
Mwr8qCPoowQkdkH3IAkEPDvhkOoXVz7rq1HdN1Xk2yEaWuDFYslvQD5jO3OWCZ39xmbj3yVT6T1E
EJsIJDX0oBgPDJgUnt785gyiuRdjP8X7KYqK62nohwc9TqrY64Vc3Uu62QWxnd2SXHb41qMbHdsD
kZvBQ9/YOCuqcrhq8sC6IY3Tv3IFYOpQTIDqCcci9OG5eel1pI/b4uIiiNCzRb+cmJFUBSccbuE1
zupSoJNKkwktVobzeJ355xi8NHG6HG4rRE19OYXc3H6l+f5AeHb1loPHj8ca3G8nmZRzuq0Nbo/a
ZfNHYdvuEOe1b3yF/CO7DqnMeIFn5LOWT3i3OF/pCC4HyESkIeITeohEVN9ZtS0z04Xls913j20N
Q63g4HaI3Lz+Mswu/uCBNwxfPDuXJ03m15LmcqnjrKJpe8qFy00XNp13gkYzDuHeh5pjycnMTvWt
Kb3oa5MXznPjePO1AVHeBWIcLj1a2U+AAm5zXtMWkXo1SbNE73nUrSyO50Hof/Ob8yF97bvzrr24
0+tgYqvat2EFQEuTewhRbvWkXUySGD4wsG2giRnNNb4PLesIhpVVHdy0YnJfyXlFOu+2fIe0bqMy
zho+l8TGkDFRrgKP3FDjK8ER3mDKQPx3gZ/xoD7j+x6WWSM8z/7KxkuadGLFs7mwVBPulKiti2oM
3Mczn+HgbKbRmENZ4kMQLPWrNrFge+DkecCODJbWkAfeNZCiJBYGsksqC0qa62XS4rVxFYawE+1P
Q+Zku3xTamWuMCk5p2lBd/XNgKaZFKTQ7PvaeCea5wVUrmrZKOahs75jb2nyQxeV6spfOb+lFuWI
2rWE/OKHMRL6ldmbCZ7U1LZfImGWDHcr5M4Yo9i3eo6cB1C/OIGtRA2Xhmou2+NMUXVi9evn/UKm
a00pl1B6wi6xhluvnB0rI/UOvhOR4IHYS2FQPsCUYRBl5OWVhJSbQwGVZEzwXK4bijS5Px9jMbBZ
x4q05oBs3e25n3TffHAHZ552nCpyQg4YvMMmMunool2Plk08pv8h1F4ep3j1V94LKbBkTGbGipc6
PwDkEY1705RDiM0qp+0Fexy9kdmHNQgbLmEQJbgaylMNyxxj0d6seUeEepzT0skmzQFM3LWGrhVZ
zdDPE32QWowVabyNT6LXzFQB3kEl5BFIaZZxCBU2rU3YX+pSW90f0zgtJtiX8LK6fo9drdM85LYL
JnQUELjQocvVt+z6rtai4T34FjQubA61Bpsw0O+5/ffOSiKb5zjVeGsnolyC50AGbvnwZxPZEmcg
RGF6ScvWdfJFXCV4AXMShsdwxmeYh1v0VhARuIRH+N4b823EJ6ZCYo3/P+G4MQ04/E2bvJ5RJUqW
Y/WkSxoK8TWBaPZya9eJvZKXXUx6bI74Tbm8Lba8eqhfvVj3Bjlfq/TaX3ma29vSaoD9MWWQcbwu
f/BUIKpwH0KgrbyTjXfiitmgVylqHM4OxXgQIsaWF/rgsCNdqLhBl7pSuouEFXNNSClTsX+sVNRh
RE932NDhxSyZaqSd/T2Jp37V7sUMEyihd9AP8fVG6Rfvc4v4TtA5k+OmkDo+hu37aN08/wge2T2J
WLePFqwflboDorjU18ydPSyY7s3uG6osWPmlbPZDiD5yZyT8mSXd3BFQdAv1+p39f0qqwtwFsHYv
6E9X14Ode1njhvqmdta12wuvg0RmSKPzhNU+1MkyR5cjJVyUkneMlfTSz01/lApNtFpiMfeIhkzz
JjY7x3BYYmaE12bs653ytvUj9p7zQoFgtXsqUE6IeS2C4ChDX3U7Qg+XV4vQnFWkWIGPzse4qZpg
N1d9/00i+JfpVBuOBv1mGU4jsiZ9knJCThe6DBrzVljLueNCRe322daQlop+zORE42knhjTkjkmf
5Ta5hHt/tacLZxqiL61pfRqWEemPeLJtbkVO40p43m0Xh7beIfvX6hlKBnSOVJJvUWZwTTAF6rXj
wneiuXVbcPLuUn+kDr9ZAAKxRvKaaB81YXuyimmAYq8DRB9w/kQHpcRd9YSrVpAAlWEceURPwYuJ
lsJKPTh/F6PArSzTNMxeN4gUjI08uSdyeeA+N/wTHLHcrbzsnZ/kcbKv4Xy8W5CqaB7Wori2WIan
rxwu5/I+qjt5rro8t0K9LsKTJIakemWJ9NajZ/z640DU4g30zeKtkA5PPp63BRpdrumMbFu1pKKy
50cyq/XdLNuSW0BeB2oddQOrKZHscKqD5KND+zDaJfUwXzo0LardDGfn8+z56BuDZvIveh8D9HGW
wcOYF8NBub39HMrJSZMIfmQp2w3lwLSRZRYH6y1aT7fCLnoyiM3I1ZpI9TWJuSxCCWuOQGtoqsXZ
hCqek/ZM2eA0TEZ7tLoHkCvwXzzwqmlXGM+w9FroMLAgFRG0R68gzJv4znW68bTQ14XrmHhnB4WI
DhA0xKd5iRRsaNVzl7AUoq++LGOsAynAP4zWueKdkAz3KTX1iot0kyfQZJqxKrHliGsYYbRL7raO
DkC6hUKE+8ZA/Nt5dlftt5GAurQIoPlBZ+nEznjij/lsvOHm05LNKli/RKwW5mpRvRS7djTxxymQ
SnO5gGQOC67Ryevc4cbDqOcqLtsmgr6Ur10qnTy5snBEeV1JfTotlpju4BDWGdw09wW1ju7BPyIM
QnEUrWUWzX617vS81gTwyFjlBGBUZKqinPHaq9px1+Cgwjl4svJSLLd0rggjhWDSrWkrOudLlcDE
SDsIIrcDzBcc9ecAZf6WuKgtxtwOun3n1OWnJljknLFvUtVRn+9KT2K3wHMLP8zeTBvac4f8Nm47
73mE/VGkRrdfvKkbnqUahrSsenqPMD0hcBWGId/KL4U1Iy9vpsXKLCqPG+LWu2yi7/K1L7R1KWsm
9U5WTfRBaTWcVDCiQZFRc01fILqwcjt+omNcRQyDInwV7ubtF9+ePhq5upfNNCg3q008n6s1u4PS
09PiiaYpvpi8sg93W2JROHVVshz7wDXtR1S8FaEhGw6XDHU/G71A7ylfnKt+HUo4i7PzXObr8pzk
JO6JiTyOAsBo38Vt/gd0Z3vnB756jCn3j46fO68DzPhnmz8JUmvhwSFFeEYLFN8skA+OwihmXaxf
IE6rO6HtlWgPNdgO82C7SwoLHz7p+N2R/YA8bB1P3g4H6Cu6aNb1PLryc02zY0fKL/j8UPVbupTO
8GTFrf9Ql57fZT5d/UshegeIDgZo43nfVk33X+4bQT9IvrJBNWTPg82jrnrmRDt04qP0JyxcP6i6
HFnlJ6yg4EzJEV025IVlrbsRrAEgdPhAAPhZSDm7aEjcnTfYiyovbV129XYJwXxVj3m1zMG3oPeH
5qJGca/8LPelrSyCUgOfqFEmNiwbsDZ4G3WCpSqRuop0UsrG2F6rTDahtJdLvS50MdPQXYKD7/dz
/DXse8WiMoqmJXFkjoLSDnbUefAndtYaFsRJjD7cL2jSlPGwvVY02kwa6PV+AEW1FMO7PVprhMU+
bf0IDqKYVyJEsLIsGlhMosB1x80Yg9hZH4u62Ozx3nix4ghTeUso5dMQz7mpyYEJYs59SJmqpb6t
62HSw26asXZ29rbw9DS+6mYzDs6NdSGqNZsHn5Is3UTJynCRI9+sk4yO9flOfGKIk/ZYFouJxs/a
KjY3SKs8bvgZHP0oXK4sNXFgvsLLKG/DbMH8A8/Iv4fnfkbIQQ1hgNhAh2clLwDsrz73tMpiZaNe
eO8GcQY0zJ8cFy/oJUD5FJW+hpJm7MVCgFHVQHS/+QI/w83nLwBRAPFuAgAMDf1Xd9EqWNFGFVX0
1vz5Bbo/mSddk7SMOGs4Oyl+v+V/5Nfwaej47/+e/+bbIFDfFKX6ns393/+6qb7JYRr+UH/7W8f3
4fale59+/aWfPnn6f99/XLwPuxf18tM/9gTzqvVev8v14/uk2z+/xX/95v/2h//n/funfFrF+3/+
x7cB6tX50wrq3p9zYUG6/2c3h5the+leq1G//+WP/rRy8O1/nTXm0HYBmSPGCmPpTycHz/7XWR6E
sBOJzBn44if/5eRgOfa/4BIgkk7wgHCRtPAlgGxV+Z//Ybnhv0CDHddG53pWkuMR8g8C0n8eSXwM
rBobDTg+UqTKcq2fAXA7qgOrCBokLJD36LwOwXWn4/qeJjDb/w+P5u5P8PpHV4QzmP7fkPaf16Km
CTEdtIE0vnsV/aC3bkyUmKkVqCw583KWlLGhv7545beJEO0rL26K3+XD/cwl+H7JGBM8B1KThyXf
rx61QRN3NZjBnFohRrUGJt++h/X5GyX5v7mxs8eeGxALBEfpO8fnhxuDdOHTZ4LKXBb05y8jeAYZ
DqCBPpRuHxOfE/T976RO/+bFwcmADgay65+jGn9+cWXbiihQ0Qx6sqK/oLOf06OmlE7BNorjP35z
XAxFdeigc49/dRau6RY4Lg0wIKhe3HrIfN78YaaIt4w46UomyW+GyplO8uNQgfqNdQYEiIBhwvw5
c9R+eKIMSNsMzbCkZi6v7Gl9XcpcXGHo9jSh2b/u+vCqpDP393f562A5XzQGVXIw08b/zv5lLpQK
pRKU5iVdOBfi0oQh1tQipP2nVyGnkN0DrbTLxP/VW9SMggM+FPt0dIS5rSJR3aDqfP37i/w6Ojx6
+RBAOPLEeNMhkP35+S1rH2+CTjIpSI58TOZmvePAO1xOju4u/vGlIhfuE4S5KPjr/QBL12VNVZzW
RWNvWQvRly0ZYv8zuJzefvOOft56yZtAMhqyXtlQ/s+W678MjLkaUOxzNILzEdO9RhDxuRRGf5Zw
g29wdSkF2YiLnf39Pf46wb9fFcOdBIo8++53FfwPw7FQ4TgKtBFAk6G6r/KN+iJOyJIX4tzA7+3g
N+P/r0ORwpEFhdcHKZDC+Jf3V8djbHcDbRps2/ZJRQ52HK3Lb6b1v78KXDkydEgK/XVaV4FvLdUZ
ufVc4aaqdgoYDd7vcqr/zcM7k8ccdjFanozGn+8lb7eohHO8Ubi743FoAgtNbhWdXHgff5RQ6+/+
/mX9de2AvXhmcbK1cvyIf3l2q4RGAcq40QTfLnjKJo0RNqSD0s8c6T7UMeWrks5vnMz+zYzD8wcj
dN/Bj5F59/NdUiW70HOWjUPKGu2lDobDgIESKOmmH//+Bv/y2s5rFHS0s7EcNrPR+av8MBrHUFgY
5dGXQilOIPZW1Me+p+H+D68Sk1+IzRMSLYcP+tU+dqPBXPtOR3t/rTh5w8BadkIp5zdUt7/czHmV
olHBKGeHJjD355sBf6oSTg0EaIUCneicxOzQtBX+4c3AvsF7kYKLDZq46vMY/eGRJW6sosZnkKO5
sHauyclC5Liw+/ur/GUMMGOhEdrBeSUkBfOXq6yB45r4HMHFwcE6SVpLdyQ5LVkdTvXh7y/1l8f2
/VJQF89EybPi9+cbssHE1pnmeiqxgYW200EMvFxFFbn7v7/QeUH9aSc+0/4DDHJZa2F//hquKU2s
aRXQCtUizB3W9FVFF5XfTbjwR+uMQ727NmeCbwTMbmHpAs0L8ePyj+83pPhg3EOD5hX+SuhlvqJ7
qSKgdFoFxWml8WwfXQ+85zf3+9d3iMMCXmnous9hW7/yLq287gqJBiBFbdUfymSM0k1v+qLwhPvp
7x/tX98h9h1Q+GwX8wPqxvNe98OgDDcnGGW3xOlkNvEhsvz+YoAk8Zu9699cBb8rDhkRV2GtP9/w
D1fBIQQ2ZrvGsHh6tKiNN9HWncvfPLbke8DsjwPlTN7DZ5o7Io0Nk4pfRmRQ1fVmSOjJao6Ny75l
/5r29lyObxF9N/nFmiqApTQaqU93ePHkIRbUMveLYzE1Zf9AnzTqDi7gNcunZVnwpmFwOzsXwMe+
rppuewMw8wRgIAjqe563A/grOHqXrtVky4fCm0x0wBLFlvutBnohwadwGnmyl3zLfUy0vLGtTlNC
Vz5PV8esQYRVStn4yS2LdLHGl6NbJ9V9XS6+OcwYh4Tejv1sNPcB0mGT1vwY6VNPW/yemFcAN0fU
BJJGoklICayDNTquXi3LK2gV4ikoByCFwTRdNnJ34gO9DCv6ggPO2t7YUxdhxo0DfZAZE+Z2Zq+D
Si6aKnH6uw0S23q5TOvW3Fu5X2FhPVnLck29vZJM1ONgE8AvrEVyNP1M8DzZ127OntoEQ7RXCx3+
j8O05OWhPAMzmQdLH+1OF0jcSN18vK+dDaauX22siQEiyo1OI8UVtLGYQAodTO5ZjZwX9mmAn+Q9
IrwstyITi6zaF1KaQ9gEaMzxPCg8ukLYiupup/qYqEzg0AiyozMMpCmGc/G1qWcS8yoJPXMHR6d6
tPF+oweWCAvt8goMmwH24NUSrWX4GMOsWS+GDdtX8nQi749tMou9az1EZkXaRgO9/tmscAQm+H8i
W3Jd3he6iYYMGJWWH4K6tqcO5dPvSyIFKvaukHRPrwvaLYNmusxpqLtW3TYl8sFTL9z2Dk2yF35a
/XhaL6fJ7+GEWbBlEwg3pkCisVvttlDoxpaptF7jGo4VLpmevUy3ssYC52quLMJEwAyNfKtgi1xK
D5Qy80RLL6YPOw5mPms1mSxuhf32YelQAz4IBSD1uko0Uh5omR1jdhZ4QnnTRRMmFgkYUz6QWJ+C
fBeEkRZjm8zRzh0L27wl9BTVtR+P7fSu0Rxhb5U0KtmKg796zq3dxX15AtYtlz1KVWe84EtM3xob
VOaYJ1F1F3f2iAFieAYohkpZV8UMUAFLGp3VcDc6lqN8jnyeZ75tdV7zVmFdJdYlFgahebXnzu2P
YK4t8vRkhHlLoD2pmf1QqxmURNZBKu2tiEkQCq3lEuPuNsq2shqL+6X1CKx0YEUlN7RFxURLrxve
YiaVOZaKOfytow/t0/cb+yu1FfZ63aKCbA9zLEx86ZWNg2ibyTPDfQ3MrQKKKa4WHav2Y9wOoX+Q
HSlw+9IaYTU7Hh3D3YYwdUhz8KSVbC9YcfumxsJxP3pNFx/LOscknJWUHWzBkUCn1ooZehoONPGX
Znae1nawzRELldHf+zgcIHiLyrLZx/QrUea6lVegCbD1kPmTGPMsxkwBfBDBwPumoooCuGxdktu6
wXcuAj0TCxg0/jhdlpx4kovKkh1huBNE2TudFHP4eRi0rj7OdtKLyzBu4+3oDrMmix3+VEAWjEo+
j4GqbmwBTWaPnzFNWwfX3ptSjCtTU/l9tW9yMQica/24fRgl0luyaoDseUF6fvENgmYQoKH8RABu
m2S9jMiIbpj+tw2wp4QXFVfrRVQMHiDLRIBFWocc+C/mpiQTt59K06UJs/EZAvZ0fmZtdz9p2cMx
WVrrtlmb8YGFP6JX7MVWcfRc0HrCUyfibnBlbz6JZiSUyS0ImztCC8I4lIDNWnyATmaXvD+FYc9U
yaDL4IjF8R52ksDRsl/g3PmOGNF2L7Aynws2K47uINjOtZcoS946c1JdDqwX8C2dAGQOSnzVf1GF
Lus9XMzkS9iycWboCubwj3FcSxuKutOrq2gqYajmaznD6dRxZ12HsG4leGbbhqdtdqYghbCvCTXY
nBVPPtWPgCEwb9cDBr4EmJS5gp8lJs9yUmT7YDyFPajtVDJbnIOEwjNlwPKLOo2mINp4CTEZgwc+
eTXpXXbepUXb1u6jUlIS0RD5RXKy2cpX7Ny6M5hBU4gaJVyT8eD1NG72jSuiV5a10b4Jh6g46CIg
7IjJIuyDqPKgycoITf1XQoVNkiH4tpsTOpsCQBVghH5HqWlKQHLhTuZCD8MOzmxVZ4EZAvKapV88
r7lDK21dyLOHGWxmYnVF5OGmN8+DpJPnovTaHEFRKJJQvg/QR+UeAK6dMwYUFI018eaLxUyywziw
hPkwYCRbHBR7wNdqlfND7VS+yjqLNJSsbSWG+lYeOakragPoCA4hdm5tkvrUNq4lCTaH8cba5aM4
j0ozujszLo2/o9VY/+F2MAiwsHDmCKZIt77GYpwMSbHeHO8bOWrW9rCAgDvbzhTD23AmvXft1m0v
QC21n0L05LyKJ1afaXcmiplFN8lZkU34OVZ92V/CGbH0fioxAUmHfs7DDMux9Z6uH3T7cBLIK6Rr
ifgwhHV7pXBOJAI5nPynaDM9eRwTKHs6Fa0N788gqMs6Qoe2HUmv6r7cNvB15gAk5KCpg3P8dfid
54vcnOCcrYN0AbGcSO4gHJ5dtj6mPMaHsBNGGaGDCEbvrYxkzwY4e7S1JqwxmhTcZXRR4Bj01XJj
M9hJjHvarNqa/mUF+yxS0CvnkwGKZCto3fEkoSEQt3z2SdmHfQ3qX5jprL5xNvxgkniJKZDaMaNJ
gsMBlAwXgxMxRk19cNcza7nI7RHDFTjxSYYDSYdhG7kMZr4a+xpc0mJ9r7LI7ofypgGxctOWcJLl
wd06E2QDZlv1rY8bpzk2PrY5FxsyDHBrXI6cq1w1SXMlqCXUJxysXex0ChiH1Sn0NHA3CXaTH8Xp
EOSEgR46q4r9S3y3BlVcux5ikG9yplRgf3XHqNglko0UT1jc5/wmE5bni6+ULe4A8jlNJIiNc57v
fKvTFxUb4nQ0YREGFxXmgXUq2g6LsoLDISQmuKUA50MPsOlzEnwGTCv0CZu5UnEx6dAVHqL1/mzr
kuwqvN9bWGpl1RxkDm+FkGGQCtyIPAByii7PIKeuXR7/yCPY82aCk4IINh21r9p72yKDNA1lQB50
GcDxqItRj7tCSv8j7i4GLVLjVZnLCnVd5J5fZ8UqQ5V5RWixQw0ToCesscSAcrre88rZluHmwpU+
YMDbRynk5kYdDCGKxZ7f28hM81XqjUX4Rq8/JCobJ3+81GxvvCvRF+c0X6SArQC7akB+0Fu3trQj
SLVTn/P14PiGkMBgZOwnp6qfcxtPjNTCexbGqEeRmHpTBbMScF2/SDb1OdOj5ZIP7nZoFWSbz5/H
Oob/U8wufBzhiPDTVG9tu+8dh7xvt21UCCTYVXZG4SrNfoUrblBdOC2hbdvYfwosEOezHU+gDpR9
0V1oF6GNb04L09yryvoZega5bHFgFi9Fe9ZfhL2Axi9bwJl01Ev80Zlrq9v5GPbAYbWLDiercjTv
rXJxsi9WwTSsx3qSOw21nP/jReoJV8zy29BIWqboSRJ42mEw/9HHq/gcVnV44ec5tZTdOJyWOAsM
E2SfZrpeI8lcDaS1nPcbtQDO1zRBYRJEBC8SEzu8zJaKrrbeX3CSKOo23C9tUN4trHTikeiOETi0
jCaGkkZxt4Nq5Ry6AJHbQZZhEx7sZuv67Jzdq9MaepjKDD6Bctes9Xav+xp1RMJmeo2IryhOZd1b
j2NYRPajiN18TnHDNB+20ffuYEfaXoYTkPWxqpPS2oe2CQ9JqfX1aBsfngeWfTGrmhhe/b4Y7gwx
HAsldtNyGHbDEYGJhhjA64eVcN4O8vzoQkNa0NZx0Lin5zG/F2Pf/9EKQ15bZ03snlXQuHKXOEv/
sqAW99lyfblMWZ+blaDKpggUx+Bo7bF9SRElskwzfIZ6uoKAuiRfoFl08r6xQZX5ilBi10NUxXbz
iFKvV10q3BV/pizxpKs+lHjcMistYU+4NFEA8ZPIzqOnTi7b4xwxvYhY7QNz0MLDjgPaS/CMXMN8
8jkK4tTDKdTbORtUOIYSbIBsgFsWH3A2ghizUbRjaLZxDGG2Vgw6W4fluuxdX5XvcrQITxQQ11+W
cdJv9ahK2MwJuw7j9CywFNaoJ0486NehpjX9FTnCJSSNJI5x/Ou7MN+3Euryfutc72moPPvJ1Kze
LLat3R0TvAsv6r73mv0ILRdZidd2vAcB9z+iUn8rdD4kR0Kzm2fMRrxyp1QP21r4ZAcgG0ueg0Vb
4s5twjnn5BV6gXjVFQe5T20HSPaVZ7s6+8bCjndfLpTeaUMQwWMpZNJAMQIETVFIqGqXe52BjOpv
m3/VRTr4hCpNL8eFUrBvWadHldxbtDPqqz6y4mgXRo3l710z2UcasuM34vx81rYQsWIaKQ1Lwnea
xexpNlGQD8ovYKuOgpOCmZbgIphxloULi0ERhGLs4rbN0l+LMJk8bOlt5zleg/CmX/mQjMQKtopq
Ds3TXOGLyuSwx2DPiKN2oH0asNdq4WLv9v+pO4/tupFs2/5Kjdcu5IALmMbrAMcb8tCbDgYlivAe
CJivfxPKqropqir1snEb1U4xQQKBQOy915rLpodGcB3miVXdJGG2RWyLi9jKZPEVN+jMzseUdvQs
gYgGTZzdHoyi7JGRR65NuJQDr94b+rJ/U7A6xdDZSiInk8mxmy3jzwACZKX2t02bo6zWkNZeFRjr
QPOXMFL5yNfjLfRjDV1oIVNkbVJBYLNgRfhTe4cobW0esCChbZL0Img8e0JRtfqqjGOXY7eTWfZJ
5lr4XDS4VVcxii8yOUWu3ytQACFZSg67Xjtay9ktS5pjnPeE0dqzkjxy5Js4gEZ8Q/0mELz89WCn
IEzgtoJpw6+80Dvc3vZlbzZfQSANrYdJV9LnsTV8iSPfaiw16Hbg8kK/0NZKCIN5lYWJimutj7PX
emCb8doJ0SMB0DOK0dqZr7HGj9+avJ55yzGvd4ehkvKddRkaawMXQ/yBFL+otypnY+UQaDGypb6b
I+bTstGyndP0XbF1SA6CBqs5vbGh6lVVGD/mnBKFk6T1ulG7+cuIJpodPo+0SxbEQ7lPlbl5ga3R
cGgied1pgJilkxKclQk9Un4XTb3J+1X3U7IdKo4k/RWm5Qk+ApGx2qrEi9F8pXGQ5K94qaXmo1ps
yUEJK9pUsNmo1e9TjnHI9KoByPVzZqpxdMdQ0TYTNLkz+ncvEmrW3hKoI9zFQcLApU7xop6dwBo+
hjFVCEwvxpR9Wg+oluH3SjI3rfiUzk7wTdQy/+Bw279U0o30JxlUffaRjJy+4SdzhPYwRejafgKw
WN5FUVjVWz1zugibC8NqugB18tSF3W2RQpKniOhwTgqWBopaDrtEpVEWCWzCldB33OfXFj5kXTTX
RWl+UO+mq6iy34tMH18S12lRkYXu1rKHQ7scOZVK2wJ47vxUG3Tza+ignT/+veJVCuA6FYR7K1qx
kihxL4pVGC0hr0vQnwUANCGmre1eaEsIShmbFuxWbwdx/XfQz0HTUP5RoBfh6IVlokoGRUl/7faG
dkdlpsW80RHH02lw2kvlliPfmLpPH/68L/y5Be3YS0K4pkGb0VRopp/6wsRFC1amBayKuw2/s4z8
sQrcVYsd+y82hykMmbswQ2K8D9nd/dy0HY2xm5HeepoSp+eQz+DK7KbxL468uQojEZWRN2MRcEuf
5iKthfCvJB7N6027OVAEFSeELcYvrvIJpYIUS7dclwKdwzmDRv07QfkPnW5iNRpTxyXluWivg02T
8tXxArkgDew2na5iiK5Xg61SU6RhrTwgpw0/VGCW1i+GFf/uAWoqyBrINSZigk9DakmImKYoPEAO
yj2CVxskldoC5q+Vf4wr/pIu6/9PdHVdfStws3771p3fqv8C5ZVuM8n4z8qru7cvMFN+13Dt3//v
//n+z/8Zn2MgraKl5BrETDAhNVjWv4uuFIv/RO4GYh2CpzQB4udfqivN/g031bJOl9xOJp/Gv0RX
y3/SGNTAWuGzaDFB/Cuaq++hZv8zKkG9gATKYY4F+poJLtO1H0cyWlJZ9hzgd8cWqmw5i+NLAEfn
9MOHPs9U9fdWFbZ+Ygxf21DbI/xU94S0ILzJHb4OzSkrpA570thkVKhn0b18v5P/G4tKfkOX3Xz7
G2uq/RscvPe3DgXdf8PyEjz5/7y8nr613d+8tyL9YY0tP/P7GjPEb4IxpMOAkNhAB/3EP5eYYf4G
mUdlkcHqgLuxbEP/0PUZZDchkWFHR+2KcnRJF/uHrM8gvIl/y/R4EcaxLLS/ssKs7yGz/7PEFkEO
IR1MMTWTqdyivPhxiVkpkzKU7gBj3fQgCSPoDKu/VPFo4kxLwx01Fmqugd6aKLP56MzjRc+aclPk
qu1zkMOHgs+aWa5qnXq1Mbeqgj/ATY35QnN93I1xgsPAHHVzKwDnGR1xGVLt1U2cW52H5ZEzKe64
td7W2qpK03LdF0Hmu5Zie8I0jrANQSHqdSmIyOxIHJ7tR6Vn+M/ARtl00ko+gqnUCAPUiifOKtql
7A3lRp+t5tIPsXqwrSE/cawgi7IsJmn4BDNET1oeta8caLFwTDO+mW3r9CRel2vb6g5wuL8tvX7q
X/s2VBVlBbrh3dB7BT41bWxm2zhcmlc9ftb7+M6K7FMkmr2e5VsxtXsz2qdvgaafhTJeRFm8gcN6
Leb6C/DIQ6n368x2j/BVTqU9buKhutihddHC4kKTsPsuRsFWfT9OIZlW1ZYKbLAvhZPcRU11V9i0
RPEuXelhvg5juguURyQ6HOmGXQbnOYlt3FiB3zTZ1hndk9WOJ4lvdih6BE+l8grQpqd0zm+IXLhb
+vGcz5NXvMu3osufLGc+Ral9nGTwkpbz09Bm+0DrtlPZPgipr8Pe3jBZvZnCZmNTKfpFGAI7Kl+W
zLvRYJEowbWUdIlzBfu2+mJkp7D+Nk6YsOvklNblrU7mBCen8GiXLsMtTNlOCMlCE/wmsXOmRfpR
Uwd6dF8shdT7ptlhXLzWYV7YTrma7SnZhQ6s1wW5KMk1Ta5xlQGHu6aRvWZQ/JanxXthzyulu6ET
tHhW19N8BK7vk6Ao9EtftCsAK/P8Iou9E42PkTYLrzOalSTdJVf1t6rUd6lxbWpI52ez2bpIyVsF
16lid89KRh9EmTegZB5EcF8aW0DPtxhOmAaN215PtgqpN1F8iZVwr7iLQS1Zu4N+hXfuqpPOFVLP
TV0+zu1TgA/YbJrXGUJElYudWWFQCy3wAfMB2/8rKaqXCJbGqGbX1Pu6Z5ZciRnxqu7o9hjZXklf
W6nh1ZU7UUHxUCef+BQG2hzsJTgLXT+jDQmvnFHD8xq9Cv2NFXScm3ajSfUl1V8SmlMRz6neFUFA
s1QOHySm36jpcFdIYzU40TakFlRHY28Xz4VCT7iwxBHhytqpuhPE20NiVw8wu1dtx5TVPreG8J0U
g6V26/bySUvsjTmcHePciyMnswqbwbR1p/HUR+mxsR5J/jmoYbYx0hYrWujZhbHV427dtuGrmzGH
EkVww2zgzl5evshx7zW5q/tbs/6WkxtnEFTGNLcQuBM66QuMwoOzt5p646jtySiTjVW559JyRy/d
NUBXObzCd4p8Jv9es0zBM0psI78WSvOc2WI36cED9DKcDNVJQU5ApezeyAp2t3UjQ2hPBb57N9zr
Q7ge5i1N2vVUyF0rKB+i18kUF8BH2K1aHLaj+hjU8oo+6ZOjml81B59uFQ9oA5rSkx2+2zNNeVoO
RbjtsE4gEYAgdIjSDVzyx5axaq/r9AMT1B+N6T5wjrksAMsMZZeHUqLwm7ijdaNlm1H7MjnTdrTm
VejamxmD8eL8UC28d/JRV0GiNk3wEQWz76pzQNZbeoTvtO+NxPboxx/BML1XKrZsRwY5QyexU3Xz
0MwUctEAV99hhOpocq1qZoxrOnOfCDNo2fmrV+g7zcmMkurcdPT3W1s9usK9NpT5VE8h+oEB3Oak
SOe6D3hb6ShEWzNO3qNeXgdadrJccpqdtk+OeApvhBULr9Q0Foe9y/lRj3NQ51EvvqTFfNeJ7K0v
5VWbZdGRoAJlTVNJ3YlUk6cOK6tvEct7ZfLluRV5q1+GZcitq89BshZ4PVbIiBe/L1ighyi04lXF
YIW1W1Mqxvamdc+MA98YKoHHrvL5oGsLaqTdBXThu7yttslUPij5vE6zapuleXcstkrqiOukSPfk
eSQL8pORC00MNCnD0c1Udwd+feOWdbmuMQKy52d+Pt3pwWruLeBgannUE+e5juRDaQYKZan90MTg
mgYeVmqnONPqHjHzJUaa4OlxgFBDaNJv8/Eg9fJ9kAzee+OeYeSxSAYARmG6cwr12lRADFE8PldW
FbxVjd37kYL5jx7vZjwUksh3AMthVADS1tE89BX9ElcmHhjqiMye5qnpITCq9Cq9QbPWqpo8LRSw
vYLKau9AJU/mN1uPngcsaSrp8U2yzXPHc/J0XhWJ8q7CD8sBjaPj2LpFPazS0JjwE86hBzH5Ctcs
Bw8851a2qFvmZ7U3PgDmNx6qkxal6UJzNXDCgzfpPdAPJwrhU5oF99ocvKZDcIOL+koW7vNgDm+D
q1+E4Atldu/RiEjnNiwHFQ6Wcur4KN0PtVlsE1VVVoaQ6gHHtINbWCWAoLToBVRWfiKETPOSFOcR
IcwG23cGtJ0i3xhwKcsMEYec663ZinoTLHcMm7rr6y5VZJlp/Rk2Gu/01D0WtLdX0syCU46JzKP2
IxY3Ss+xtYw0nbB6FkHGB95kCGDSjd84Bath7BtrlVUCE7wbdwe7i97hrQOSSOeTZYuAKfKCR9By
uS9oRp2i1kqvcnJZYZRpDCeanqgrdDzelFRe2De7pZcI2Ji77NiclmY0rkCOfXRg7Xawim1mKAYd
4+dqfKlj8xSKSvFzN7gY9pAz9FEPHC8E+5Rzr3TudZs1+5FtxFCHXYPTuhyZzRumehWmX9wSLEsb
hUxGcaw6Q31XTw54IKWEkZEqN+QHhmujyu/VtDhMWrJyyICAACqjTWUUd/UYncir0djYYGJ7aFQO
NPCdY9ElDdJBxbCvKqcdz50zZhewCeyedWoZfoIveFNqU3GT06YFG3qoVHHjLBqtIaqeO0UJN0a8
a9VEuYWX6j6QLzmhY3arhOnIOPSr0AwhYhPBsxrqLt/WpOhsgbo/FZVt0+tVPv6el64BCsUYERbY
d7it95MKd8tROuHVSr+vFRJPQuBpYzWd9Ub/AucZ6aj+3nPQNKsA8lfxuyD7f6Pw+i+r5hf58H+u
trb0Yd+K6Y+11vIDv5damvhNNZAWLgxkVM9Ylf5ZagmcUJTwLp2WhYKKCeFfpZbghyjhKX4MEzU4
hdW/Si3T/o0RLKWbIdhNv7cA/oKBamnG/aHQQp6v48YyuQhv6iJw/7HQ4oiXV0Y3x6AxgpARHylx
Q+h1sByWDOlRNGfLFeNXhlLt/g+36PL7Nf5op/pR524vV+au4BAQgpY81eOPV7aHNk2UMIJA0uYQ
COxIVb/UVhfYa7SqJOu6gwW7GEVU+q3Ne+bif375T+225foG3UNhGBg/LJcDxI/X7xA5tQRhlj5p
tKXqgTNEEudYbblFeeg+wDXPvpn6VOgrJZ01P+4qreQwpJq/vzT/MZJuKWV/fAJ82TWHpg2/DMvj
k/JeqmWGdkehsZvM4qgaafRsGv1woFPLN/HP/+ilU/npWij5Tbxy9CzxzH2659WAuEUq+M3TPDDl
vRNMzkpA5VDOHaTqfoVWZvyFneHnBcafpwsTdwEuCjoKP97mdhzGrleT1O/IN4oxVo8i3WeddHO+
98q4bcZYra7suVW//Pnf+u/uK6N7nrOgr4qz4dOFCwvSQMWgi9CHxrrCGRUkB2NUFtYOkt1f3Nmf
V7P53TfBBJLFRMfix6vJaZkZpfDJ0iwTxzZv3xOoVv1m5jRvSEJimc42cICGovjFe/RvbjA7CG8u
vi/+UPHpylXfGc6UGjmCNQogmYwp4C0NxWmYvCPUcPfpsq7+/N4uD+3TOnIXO8ISwGsj1fr07owz
49zMwLHPZ039IrSSlZrQrPzFZX5+hGgt2DsFLXG2TvtTo5HJB9Txasz8QbA9oM+MWo/idH6fiwjJ
0p//TZ9Sp5cNgdvHZRZOPpmlnzcEGwJTQWVa+pLYrkcbQhVBqprabzUt7tv1WKGpAfmEZNJLaOZM
3tB1HVhZe1TWdVkAC8+XiMNf/Fo/3wNbpdmr6sswBcb6p/cnddSw7Ogl+T2f/+mItA4QY+emwzmO
I/cv70V8cJhOshct9vDPF5thO0YjWGMQh4M4dogGtyQ1LUpRc6he/vx+/7yGlo8bUyKHnQHvLl+4
Pwr7LXaghHek9AnEcbdGMrCG8ooIxV/MiH5+M5mCLdxvIoC/pxn+eJ0u0Eb4CQs4BqblOZmUbDsP
g1ghomGsTaubjDhlzO9hoMnkF9f+eb/FfKRiPnH5tPKx+bQHdQVDHWgzJdpFna9bH8NOoQcIgNnS
E3KVlvn6r6Dg/+a+2nhqsQthofz5pWHUG5KIY+V+RDLTRUFTRNzs4Kz+/On9tOtYWCbZAtxl28Og
ufz3PwyrevK4kpm/2CsaTbk4ZhKcsfqZhzTuAx/5SnUHX8G5/vOLaowwftx32FuZLuKL40Xlqsv9
/sNVy2bhb8uxJ1nFjdxjYITODthshfofwuNOyeYp3MoU7T0k6J4FNWVW+B6jf+GsLWd3n4DHJRap
xz/wi0f9/d34YU/kQZNcby1hJObP5xmjTN0ONRYSUlGVW2Y4idwmlkCgutiqaKXYyZHwxegS5CG0
z2Qu9shpQl7jOf0W2/CKCPgS1OKO0ce/eq9/egmw4zsqJ55lxsix59ONk2M8O4lB06jTEuep6WT+
OjPjAZkFiOZmRgulnuNMYWFyTuQYqM3YHehP6jZqv8p4EiTM7PTehtoL4UU/2HYwDGuzQRW2ov4a
JyjBFVtyKnRrBMTeS4JRCM4Do8fNQhtVFel72bCYEGUB29lMo9MNmwHdIio7rAqBZ1ZTC6Ea5s55
sEbnG4qNYty1gZXQQSvrbNhUusO/0yfdXYSlaXYIJ7ePN+HybjVqEtKQiUZ+CbfvbsdGiy8qxNKN
DmwU5OcwZl9tLUOJNBDL5jsjQh6Q0tDD6ALI8VKmSGW8aDScIyEvSBNkJTkRdXPupC8JptyrWGXa
vP7zFf35ubCrc45HQcPYBK+n8/lDmqVjlEu6f8pVJjfI14xsba5KmuF/fp3la/Hju8OcnP8/lm0m
Pgx2nc/Uj4QqviOmi96CGVvRm6IT8OPB0Eegp6sxMke6r3Rniclbz2qC1ifpjEtAr9cL1EC2zEMa
42TB/b2yirAqVqHlRpe5nTdZGoHX1xXP1C2L2npITDq+enA706WsVwYvHkL4fO78Gc3MVsd34dkB
kSCboYtfZx05D1FmQeXj4LHWZYVKNx4r9W1o8dGMdfKsNsBIPSeg9xubC+yPAw/NHO5m60cV1NZ2
0uZkhcn5ZtkSY9rYgbkLArsC7as78gS9MfHB4FvNNulUeJKdE7H3owIzDuwH9ioqUNp5gW0X9E5i
3PvErDr2zVA1Ashs5OupolqEgilqswpcpa5orVXWFobcuAHWRdmv9dr8BE5rX5mVQfOJ0s03UQ4g
wI9GancFbyIeLr48zUYh++yeMZrrBTOq07ZKsSciIr/RZIX4reO3mNZabSnWzp1xYqrEDK8SQrFu
AnWqboH1pHc6gulv5JRiH3NBCRCmlIkWpU2VjNugD697t6qNLXpdOi1q27ofTaWB5aoURTwHsgCW
U6J+DnG6w3PFr2P0XoN35qLi2L7RhMz2FuvkVACGOCidsbEa19k0xmjAuZhQ1E1m41emkmxR/7SG
r2iia+Dk1Wa3wwT5DfXjq5JEtM27fnCfEWont5GCngFLSI0QCpmRlw2a8dKptbbDNUvSQRY8imLQ
Lw16djJU9XctCYs1jGkHSdOsaDA6JzltSLh3VYgRtn6ecis5AmwVt8QHgntCXsT0Tibke3Kx5mOc
7NLxS4Wj6RYjqJZeEV31FcAVlo7WwQ2kD9NWjjm4XZNsY3q9hvZYAcsLt0Go6xtASOqNjn2KCG1B
vFZISG4Yz2iuJecxQdO8lfR3qtTobwH7ophM3RpvUj6nK8q3coteB8U8CxFmr+62CDd67mCCuGLd
Kkp3APzRkbwVpEHgx3Fj32thch/pQRceKFqyfdqoiBPzIm63uotzZE3cVvbULqIX9HyCaAAmXXxG
FDPzx6zsL/msqKQ60F7sNXM+h701HiizLV7u+EVCxvLKpLkLSHz0ECUjnzM2kTo/4nV6xEuketxV
XE9KsZ/GYFwPfMdpsLo4GKKhWllKnm6yutfEegb2+46dcK59+FYajWrCRK6rspWBB4kXm8ci2A7R
I65jQia8OR2btTRD80aOmnKtN9GlzJjLQPQzfCmih4LcqL3thndV3dU3ZN7F75G08j2Jvaeka+9d
MhBWVq6zTMUbYOO31CbCwWuLVL5y2nl3TT5uJOYQC1Cbz8k0Y96jctmPRG/Rws1vkd5dK1NZHNXa
VJ6SYL4Woz2gpIlfmKLiMnhAovUOXXT0Z2c6TCrR70HA2KeXa7trCWHWaqTOdbEeW/MlDF3pE95x
rTHt8KFPbpJifkAePfq5Oh5DazwXIQNjVGYPoaIZTGDTj34CYuXoLy5qUjyED64ANWFZpeXnfe34
bTi+YWKGzplW01fOd7ejMd8j4FU3Cqg1T9cQuwuIX36Jnc5L2vBE2to2iwJPMtQC2efQKpf1qcT1
3mhoHHU5Wn5TJuEqsrTrzJx4QjOK/igJTxw/SQjFhLqKK9DvA0FyVxC8Bq/PGXpopmNwBVUcRitS
iW+FuJ9j/CLpWPHr0CiRaLqMFGqE052BT2HojCU+VVmEhffhQC7rWMwcEAR8d94TZI4EjFXhnW7w
DjlFeZ1iF3E7+rmWHn9zosjcc3ojFripdbOlmSzeUw4elZdg3H/HetI9I7YsDgHv2clcIK1mkW5I
I+BXHxV3p1TyOm1BwyK+He9Mpel8LS8e1EkeZxt7QOMuRUYY974uiJiv5j2niTPeTETqRCG0+H5W
xM6a60zPj1Jrn4s0OLQI9QG0kbKgmP0a9nbp0+pDjyhGA3dCjIlUOu1VZmcPNn4HmGyayoPJ7fsa
4S3usv4hwS6liPAm4/xF8IQxepkYbkBHf8UMJbE0xMAga9GtKwWOkB7GK0Tr2q4Ak+jZpFn7Bdrw
laun4Tmpqq961BzqKHUObgf1fsyKD4JJImioecx8eop8evsqPqwyeu+CuTg2mcg3kBKyO1N02cNM
AiQ+r8jldKPMa7UqKjZoLaJRnG7Iqtxyat6iyQS8Yunf9NydWXU0Nfp2is+4hZw9UJbbSDN32iDv
IIyfur66LdoxeR7H+iYOY+ErkT35euWgXc4wbEeZsZ8Bm9LPmpK1FYMc1epmHWQ4AKIuvkJkazE8
lreqKCOkb+PWwoZlguk0aiQaojIfypTiwsE969ThJUmjQ62I0zzKGz2q2eh6eaWb6VVqV/cBYQ6e
oGuxSwf5Uc6gpCGBnaJQY98oipPUe4wrITZWoLgfVuuCmCHDyDjGCJY5qg7HtGxxg+S67uvZcHLa
kNZ7iaZSl/Y+aMcbo2D1g11mJo07wzfz7mVxE62IRdkqbDgQkIsovVLDAUEGOlLdLYoHF3o4lQ2C
k6YdFA8tcQ9NWy1ZizOK4tCerup2OnSNO6+N3n1hAydDMJ5fA+y/yIlBsSNCTzinKCGZw7p6JoKy
wiSyuIvm/mbIWZS0LrCSp9kEjjEovQJGFcxkYHwRMeOYCJKNdON1rabbCJO+YU78my6+TUmn8StB
PHdT5VgwXNtP5+JdjRF90A1wN07feY5ZRF5uRtBdpXFdcI72hyG4t4r6ZGUJTRngPF7uVm/hoB1l
6I7XaZD2OxGa2iox2hpon/IkKys+Z/lk+30VXJVlHqw1GgxZnu7V7D6wiWQYptWEqh9M6zFWo7ON
0VF1Gr7GeNb9IVBUxit1uSICdg257z2W0VdSmvbhcm8ja74XKizFaTbt/SCalEFkw0/ktOEaPdNW
cPExK8zWFmnRViHRcSMa/bJkogj1riZWeYMdYWsZymNA1TYkva/p5oWTxkZ1Z/zPabWio/GuZ/LQ
xuVxVpVto+KIVfoU+bZQNmE6baTtXOgqP6h58A7gYiM6saZztIb8u8ZSfjeA8Z9b5qVznr6QQ7uq
jeGhdOJlyrmi+6ytTWmasFebdGM42YX+KUP0XpZrPTcGsJUI/IMiRvLa8ziI+CBHIGkBEw4c2C3g
CDgvIiMYmO2yCghp3kZCAiccmrsa5BRogmrj0E8jo3k58Cjlo9o5lmeP6ilT1Fs9tIlZot1kjcpR
K7tknalpd7AmAn4KScJlmYVHCKeksIiZG9QpcApILHiN6fasg3Rqlk+BAMQzXaYpOc6IZVNrlExD
y6/2JBQfs0pyKh1O5Jymn5y8vtjOUFz3sxUhg4l5a9AU2DkkX12Jd8QyKA8xVck9ycdfrL6iXWTv
pVrfOpZyL+DWdy0NQiRfH7G9ZBV/NxDa9quKg9tD6p+j66hRxhvzGcYqMQx8BDhiyxfa629959gQ
kO0KX6Bzbw1oWSJN35RFNiPcH5ODkxukhTgoxBV0ZWZ9g1TuxiYG5ErVxZLnPr8iIjg0DPj9yOoj
fP727ZhJzg1tEKzzsLooKREHbQDhMbFscoL67ZTgEnbHRjD0EAz+hX0dBxKXZ2nVG8YtN4iSvqRN
b3mTEl2XVcZ5qxtxtzpt/WFq2Q3GSzZ/+kiealWPLU4Rv56q99IYbrTKNfeI8Y0H3O9osvDt+FkQ
ThihW6byw3zdwV1bYc2XGxEmGDLriYQPJ6oJwelPeladYz5gh3pWAGhT9az4XsUEoLJxnFl383GM
5QtuGcsnfpd9juPIzBZ6st0Yb0WuWcUuiMqvwOrHQ9e5nW9H8XXdBdfkmh8G2feorBJ3i0WUr85k
K2uFdFyfnB4k+bATSH3TSB7U52adEDW8SpoUd3+SP9Zzu7Odke2MncVToWxMBBacMpHgIDXQovbF
AxEG32ZROxc1bKOz6tTTobRrnQAtHvNYagok/yE8G7LGLBbssUdvGQwpCK64sJUpWxLZeYMAf26L
TLlAHFmcdY+h7B5LN279YQr3NqYVdrOV2qEYaUfjRJTZTdmTuaBX9cmYg7UrcEOlE0FTouKQk+bR
be/a92Uymr6Ym0utiuepcBdZ/q7PVW3fONwmvOHjKuuHdRK2D+asPGhxrR5rp7yBPnELjuI27ydi
4eb4RcXXa8BC9WZhnmRWjn7Z6odGuId5HtfIws+j2lCWUMHwqd7gTWOPKpE79Q3Sn3FNH2OfzdhF
tLAtrhyBEcK3nGI66Y2Q61q6GIODGw1rmy/tMaVjEuzdKt8Y+fCYZ2h4w0xbjxpF7ZiCQB+0j64a
l3e30rwIl+TazuzKBTbGYM0jeFqlZi2Bq1Kj6mm5qpNhsDbgeRsClMSAeoji8c5VA9KYaiD6IF7H
irwxJUkCQqhgL81XIuMAfYtzn880KXVZi65GRpDnlPRmDMv6oy0lm5/StBwZayM2rhY5KN0sRPOY
Y0Z6Pn5YCv2dTg60ZJmPO0WNhqvOsELCz0Z7fKzgnF9XGOYCX9XQmm1i0euXAAc3H2tNBta+xFu5
7gQkQQIOQqdeqe3Qr6teuy9l1GunXnQ20ucuuuh0lVcgWa5nPbh3nelmSdf8Mo7IV2vnjf2u8pPp
i9HM1zjtDC8G3HKwwinjWx8lSbZByd29jNwgVhjWLTcoLSreSN4IPe83Nv0spaVYSKJzoIT3o6nh
nOb3HsfsNqB4zub+oofuDY3gAm/f0KOeENdjlNH6mMrkDJgmDUi8bYMvIkrSaxRS6zKxCUsoccbP
ibOaavNL3Tj2OkcrtM8YErO3l4PJD83CJxu6N3zR8JVphvAwo7pZF9ZYXpdFc5S9fErjhaheq/19
Y+svhVM9wpuhCUeoOh2byP6SjEKh5gg0UNzJfIzdjpO+HT1FqUB2o5EQsMM0hgO2FY/Af7K7vAqf
9ZwXlrVRCi/lbyLLAL5NhhmbUx+8tKAs0JjIWaPwDOvIQEXbDKQ5FztMo0iD6tu4N667meQhTDDB
kfH6FzJ4yy0sqvEuqpRcnvqxL96oy8IvmHmcSwbdYTPiILsNcU/6oNZ9PMQKoPhhuKVBuZpC5xAN
1nyBClDCrw6nLSkz7GeJRiUFWfAE9UDc8YK/tc14iTnNXxfuwvFw3DIlw3BUHiiE6bgGDHbupq6Z
93wWCRfiw3pf5dR42TwnF9vup4M9u0+zWigHR7MvoZE8mTyHY2kWJCzZ7vwIdoCFwKGtRaToqA9Z
SUWPmjFaD1GXP7gzDQQLrdadFob8CZYGEZBJ5n7s8HCPwhouMGqir0j+ra9CCvnYZwLFa2c+1sQc
H6M4z66TkPQSR4zJOXMCyVGCKboXo1pJ6hGUwQTvvJE9hh8hAGlBUIo0hvjt+BW3+ZnHwgRtaN6Y
bAP/FtXNUJfDWxXRfeKN2RB+A3k/NaMj45FijbEx30ug6HunzPJdjIlrV1ZCPhjjFCR+41rPutbp
65pDtM9RStuYbo7g1UbMnJL9sbZddx3TGvLMetJ3RmE5vhwnknN65t7qEokk0ZOVupEeIPzJDS9g
6sUCOZItOMg0TouCbPhIjGIzQdEGCqVFfob0cR1HhrEiyqpNtpOsrfIubNRcWeW61Zy7aqZjZRhS
fTCRU3m6XpHQF7rJC00S6P2DRfwOA3rtqMejugXaSP9MmdDAdf1lMjhJZ8LK9jINilUHsI28oYZk
PKlW7W6qhL0a80Fr2N4zZV8SBXXV5FZ1iENTGbwymgD3WZBcJicM72w1Feci6U9Kruf/j7ozW3Lb
6LL1CzU6EjNwS4AskjVPquEGoZJKmIdEAkgAT98f3P+JY8luq/9zdyJsh0O2xCKZyMy991rfirGx
Vm/VkGdvjSrceWcqvcHhffHVysr+gL/K/sRoZTIksAkHGdO8/xqGReZcFSohJR0FfIYGSpnfuq3T
TL0ki7hNRi4qPDupQ4BlVrAgF+wju4W7INdFgiI8+4Dxb6KBFPgDuis1O4Z/j8CtwTQyOizII4Jv
OhUGXWueb+2OUToU4ddVTItHcbJmITdu1GnJ2czyvj1NyQCOfxX0ds/mAHPjcxgQG14xcO8R5dXI
WN8L/kz9iiiVs8AsBzv9CK0mn6/EOnj5SdejSklXkxXJacMfUwkslftR8XjtCivoRMQhwSxy4dY/
cNcW5oWUie2eOCu8lhLIS/NHUTveR1qjk5cU/OnR/2Oc0MtSFSeup4vDhaJRx1HkXXBfTVzyzg74
Lpu4G1XqYzvUw0vrVSyqpvT4BdhwdjFAKGHKTyPER4GcWfNC4Pwy2jbMP2t25rPGfFDf2NKZ76pl
LPqDPQr7mEHhwizrZgn1FX1H+tl9vYiPWtZwOWoRtJ+Dhe/6dpk8p94Xbu24jMpckcaSsI/50JOn
KY+05esJn70nUBqnJOHtOLmQuvpThxMDDf8Q7Au6qnEP/Ipy+8JcjfvFmenIBvKj9n0IOfoi1N0D
mBX92qL4E6H5zdDkurbqti+7w9Qr6AJDx3YTQnWaaDHfr7Rb4wASySXf9lvGrTabRmIxBXpWX69v
qspjYILdblFByyWI3h0VF/2GPRhBHQ8zuTILibDsI5bODg5ccUrN9z4jEyQSnsHYKFXmgSoeNM2E
nRVP6vc8DI6Tod9NAKk3rTfh5A1nkoNSectvcR5pmZdPdji6XwSgtOPozh/B4HB0ZyQUSG7be0qo
bIT2YflwxsSKRNMP+IppU+J+sBv6deW0qfSJNWy9e11VWLyxcbAbzL23XChnCkjH6ZaZR8QjIPpq
hCLykTo6JR21yCfnLJWuCbmotnHrwdRWoY+FyinoHbfsg7jJBuqC1rcpT6gbSYV0rIqwrTZYnKtc
ogneyy7AQpv1Xd4QNSk9/7LJDaBeEBKa+sCCCdTBnmCUXZKsZ7i3yQg+5Gi1ueHvHQOJQQJwoLw2
p1R4lxoldnvi683XozlZ1hon88DP7fsS2RiaEaawqDlSfWjlYJX33Jjn9Gmolgp97IxZ8eBNBv9c
2IWCnRBtiI2mUyRFrE1y1ROWMhzmhiC1Q+Y6nWB3CVLoJz0Z2lfEIS/2Y2nr3rwMB1fBucmrVR+D
GhIDoZ1/bBPEe4z1++R5Mr9z8LzW16VkrBMLPWL13dkY09Zd6NXCuA69jsQV/uSEBkafVZfmEPxh
uJC3qdNTYVlInM9uW3MkOqW6ZQ2vw6Gf7MFAMtql+ssYNuHe7ucu3+An6ghhAE5URXvjrhRdf0RH
ho551V/wRZgBzmYVxr1meply77xZ0yY/MYv7EfrrC0cqRRYX8EvZ28stm/dwmTveZTMF1bHOQu8C
ucKm/ND0cmx3uCBfZN1na0YWmdE7kSlD7kaNo08ZaK9dvw3fl5m5Fubp0f4OE90g4jJLXpPGgpdG
Wy17rVWe6YPSiJKo8vu+ONKC5m459cNyRbRJxqUOS/WRjCV5CSWcRhD4ufCmnpf5aOWBougib5cy
pEn2SQtnI2Ytc3OHkqKetrHKYcTj9Tr3Zcgyt4PmmzTKZT/2LhiXsvyYU3O5N2B23+N11gieg5LM
E3A6p1WIx9Fq0Py4Ij8gz4BsIit/A6OoJFpkqA5GOlrnnC1CkqOyGBfWWH1WqVHEZZjIRwSvVDU0
5BzeyYJZbG7795Av7TFjfPJe5o2ORRUqoH8OtD3i8sydaA0+0yXvuM0utLfWnqjTVdn5uSH16g7C
pb7zWXcRkPEXp4GEFzGptT4quggMzvwBHGDqLM8ETIRfstJu70vTBzlKY0ebdbCv5ym5J7Wnm/cE
Gt/VfSLYGdoq8q0GY3vf+zTrh+C2DEfU1Qvt7J1YKqzkcI+mUx8OmKe8MvzQRApcdJNur0zdqBs7
ESMGDWui+natnZdtu53MvpjkRF363fjRl5B3kPqd/DyZr5ZZejEnxnADO42wrLTtmDD13Vc/L/Mk
hq60gJdqth4pgeHtgWmiva9cmeQxlkLnYzSQU0cGsnksXmXNCiu1t3zdcEl6VySGRdlf5HcEXAev
mbMMr7oKOCZsAegita9tc/VuR5vJEBeMZj0LJsdhvDAyu9FcRQ7KaKbvjivVfbNm6s7ox3OB49Bg
lKJJzQ2REe7cnqyknVm4oBfxg9lvmVyDHXQUwnTbpbkB6i2OvY8OYBcgrsQqQ/LlRV0IAEQIdYgx
Fmv2niVecDCAXCa7gbk2I9gOVbQTjAi5upk+cWaBhC2tyzWjZ2iGnkWbpLZ0pDsXsT46WZNHJQhi
kPP+oy0aygEUlTgNXLiLTZZYFwDzqNl90mOiVDfrYXWEvE6Nqf/AL2bfFOX0OYpmg2jJ9URNkwLg
SsCG2LUhTkAMcQt4XETdMnQvzZxeVrIK98IBGEHuLlDQ+9ny9VunOiuMk0mi8w6F+9CkmpsHKd/7
dW2CGxo4KPdb8k7d9Uj9lh+UQJHfifkBTYjxtHjNcN8zFeP6mrcH1j/yiFAUB3Cj9osySU/dAZmw
T6nLStzNc+s/JDkKgKAtqlPYT+GxK8bkSKIwHbo8jMnFbM88sqeyyXCzQb7a2ym9R2AQ/b3hJIqQ
3lZT0aqifBzJF3rVrpXeuGU+cTZbGX0cz7q15vBL6W39VbOui4vRNfNYtGgLkONlkCLDmtpO4YjL
V/siAXdzt8J44JpRARRhxPFp60R9x3X3WRWNhpIyjl+nwvKJ03Gk2nUjClRfjbwOMz2G3XMEV3CN
Am2BdUANfCY95hBUJpAck1waaRznpJlOrpeudEvds2XhaAEDCXSxXd6UVRR7hCTPdV1+cwdkJq2B
323pHHxi4qolSMzhuoBeMIGoRv/Kw5FjQoM6GPV2vzGMKoZ/g1ONPt1VSTWuduuc4SYzm0uMdg8T
N+eJsHkvJsFvi8RmHGkjuz23s2Cxugslc1oTjH6pepkfwmlKL9F5DHwR7ImhDjmAa3pY1bQ+rkIT
g8cmup9YxFGlFVIqEeKjdJ58UXzU6MUObgBPnYHgnruX+TyY5ZFWe3Guw+W9U6baQ5QyP42W8yi3
de5Enr08r0GnCU/KNZLBmqCwepfPQXY2iNp6SeqkpmHpL/hAc7Ngr5xIvoqDhMJg1JxkO+k2xmVl
UFa3kzaeZtUNZ4vwq8uU43nXZ2N5DOmm0YSf1a2SAQ0lv8Kt4dXZZVD6TZQh1CSlqqOHTtsZGqq4
oKdIEULZFTWBjfIvnERUyLp7yoWBXIlNdd9UtXtoOQUPzooncjFqP+7ovVynpkcvWNS0BHPi50yF
QZbIL05BN3UfgCUtV+sySuyWFLE1ncpXoAmnZTHO7TKSmTQVbXtFFzsSQ/+OE7G+IwEivPSKOse+
5ZpH2RvqOQkcLGVSBFdtKuV3msfiMjdkegnLA4gjIbXolQtxi8LLSPbsZ0wdGJMx9EmbyB2K+tgt
iAjDYLsztissxhnu0VI14cGygIMxt3CHu9GDYRbkjC1SCv+nzuiCuwTF6b4y6YVZ6UpW8AQh9EFY
3Ve47M0V2RFGe1ALbFCAft4+dwg0HnARfYTEHe4qRNU7iju259q6xHw19tdkFs0Pqc6YDK91Ks1o
otV7xppCC5crIxOgdton0izjRPhQkCZlnn1d4SxLeAdNjwCrIKi+OZSVUmdvnnFl9ssSnNtyyLch
d/u+sNPMR57q8LEHlAuuuavnOCP5a2GSaZBLP5vsAXk17BfkasfaX4Y92gSettzt+5ek54pJ7yMI
8dWSgqh2dO4EUeKGc07pqViRPUr/2Ukt8SMLlvA49NzJoD064rlzPXWvHcd4bvLRuu5xPZ/XYX0B
Al9fz5RY93bh9uc68doHo16I3evS2j55vhx72ugWAWia4VhsNxOVvZiXa1r71d6lMBQ7kE9We6pA
tAF6mVKT/jXYNwe7cNoDXRzEGLVu13xb7CYb96G1Js+ZHMofNuF2zFTAI4PfYtIwDIJlAyW6YMnn
pO4C2sqLJ6uDJIURbosYz1vpcgc21SWG0PKCDY07W+WuaMCoGzWSX988qGElnYVB+yMaBmJbl7G9
MzKqhadas/t5mOXqKDHs4FbS0CsQ0Ji9+cVBU8HlqfDSc9A0SURF7tlHq6HRILo6H0gxaxl5bAlZ
xMZNnYnRzhnTTzEUE3NRH5kWrKWzZTfmh620PMMDZn9wcTlVib1eQYql0gQ8dd1qI3kBN/GRzU3A
RJ7Zd+myj+kcBFDpzzf2LMqD3xm6YzS4VclO+90J9GkQXbKTYXHd+uNbziKnmzjnVpS32YQwyQ32
cnbwCSZdV9cRqqvm1kUxle4RobHrcds+molB6qkF6pq5UiFhJibthZnWEmTiUpNDbm6cAHx84Ic9
/xttvPzQy+ZCua7eExmhris4y4D4AJFSGdAutLGpEZrA+u/d8JAtfX2yNjO1PQffQj9F5ICY8qKW
5vCCFTA9hW2SEqM7yP5IO0ryACGEoNgFCCjn9I7PGx0RerzLcguE8RvdTocVI86hzBaaxytfkpHB
pYLgkRuXGG/rp6ml9oy9Wgcm/7G5Xh0T/n8I/Y3hUmqsZ/ZVZrQ+02NuUDS9mI/iZiUXnsUX7Gdw
YieVNtzR+W9ir9ikGSDXUtAxQ6JCQUJmsGfjZ3eFBgWNsORA+88Yo0Y7D5oxIxmgM/Mh30GENbvv
k+26Bof/tvogkRypsIbXtcn10QRLzcUhaEh1VEb3ao8uA9WudfzX3jXQCvr9Ul8PiVtcajHzc3Dp
S5h5US+nI1QkY1L3mU1LU1ULPdCxaddTTgP2t6LLv0guUel4QuDVCqh9g1/k3/CPB2fq23/J6deg
X8iPrD0PhgCbHM0YrgjsWVvVOfjJCSzT8JVhvc8geFA4MoeQKvgIsrNixc4NAld2w/kuZCLJbYxQ
+XK3DvZoxV01ZMZnPSwMZ3CJ1vq/9cP/lrGP7DT++hWN8lOY2v+O5PP/UXzaFp/wP9v+Tv1n9bX5
/mfb3/Yb/kXxcf8zDHHGUOCiwuc8Iejs/1B8yEfDigAlC4cfnXMQs382/m02QdAs+Hn4rVs6yr8Y
K675nw5kH37VJh2J3/9vJaf9bE1w4aqgAsfCAz0Wdw2Lk7X7Jym9mXJkqqXvNt3Im2e66yHsWmtf
rLVx4TZ+/Ru/wB/paP9XHv/fr8dP7mKFQMTm+dbPr1daMFoaulARkr003RkJx0dnpRaqFKs5DN40
XIQJTReUs32cgRR/LVzp7IrBaU8gjFHH6PlhhiZxJgbejI3RYnzC5vy73Jjtmfzl53SFyVfmEr5j
Yk38+ecMQ/B1TVF1wOT6d8qU7EzuQsjYR8rfRO789RvwXVYHr8YcwseM+PMrQTpnsqlgaUKok9tg
1rvAbo+7twjad58e8G+2o58tG9s34BO5w8IxWV0mppSfXy+3qrzurbZnwqKtzYDgRFnZ5BEw+uUa
nDtyCdv4nU/kb96k5/E5Oib2my1V5ucXrYqqVpWT9zStfJJgN1Zxp8oy7pF4Hu3W+PGnBxBJ6JK2
zZ9Npda2jH7++lhbWxCgZ/oEAG2W2j8va7ZN+CN5KSMHjxgD+rycnslghyrdika9Fnjash0LyHi0
/c6kal5771FWgfvdpxMTkgoNqxv0bW9SFHaZ64NwH7si4j2sc5wUjvdESWh/y3Qj3mWOYJlBzBo8
FnVLL/uf38zffXYsEAxwmz3UEb8cH6AWEHVnnYzmieqgAVB7Uat5vQKL2u6bEWj6P78eXsW/fnqE
MwXb+hDE5vyaArW63kDICMQWZQDxTFIwuojurPEux6SJXsMkLLUdxUi+8jinJ8+u7NfJa8PLVqYj
VzyntkFdLwH5pzSsIXdTh3WoHA0vPxsFisc9/US+FkK+l0+7lu6rHDkET7jds+uM6ADaCyX6TxRa
fXkuVVrY+34xmy9ItQfyCV24OMjXKD2jFLfVdVP2rdr7zWCdO7tP7wsY0AwGwEA2NHKygC63ZSLi
RRBZPMzjyoBfTeKrpDvO92ZCaIfp3sNgz8m6fRhoZFp7e2hgL1kto6poojsV7GZnkF/CnARO3All
ilClzacDfGliyL2+CwfMw4mEkzN2xjdCcd0v7GmkQbHY5GvVrequHJXbRtLP/aMvhYPhRuhiK77F
UaGbcq/yua7eWkih9JhyIT8S0p6fnZ7OcLwBZ2Nt41zd1X4yOPHMIIIkD52Ib9qW1hs5H0Z1J61s
MzIsakbxRC/WiHQzKyDtybrR+2vcgtyDewHQIiD+BIGwa+o9SiNT7s2OhgxzCI3krvGt556h4LIz
8olrextWDNRdWLrLflm0qqOlcoNrEEYzAOipzPxNEhbkxxFJqR8DMc77PXawAmWl8sdnjSyG8cOc
GSAfhtx5U1rgO5g6sQDcVt3k7hc19e8IYTIV5Wmr2ODnsNhnE72ww+o7aPtyy1QZ2Ruyu+karuA7
ojs2l4nUmnKgWRHMKZsZIOngCno2MYlptbc6G0KnYTLyjiTPM5hbyq84KIqCWWgXjglX19bm3x3R
vIRdt+q4D3vjjdIZTS0LnL6Zjd1UYxEv7auhHrmdBqKYX1ArOSHay1ASVr4I/aanLYa9D4v5q8+I
liFvM4ASd9XidTvEDfgbxgAq8gGF6HpDUkMItYQ7WxAX40wg8OjJIZIJ/JhoGlo1xt6SJkdvWRds
J4VWComm9IfIyZUJ6Sxk8FVOzEiRDWCy2FLB9XVOCPSPae0kKAxzql4qz9V3Hlbdmg1ktQMkJ2WK
LqYZy2hhXetDmrSk8biDrG672rKfBeyRcb/guT1ltY02LKVTuLGXwukQkjtDGvLgex+ZcNcnYMku
G2U/Ytpa3Cb/7k9YYHYppNe3Mhi3Jh8RVMPB7u18ikDn5B66EaYURLNLMp/TVYIMXGa32edFYAAs
LTLxg498S8cYOneN1wVlEaHNINB7ezKG/TBWSwhqa+3bPaE+3hghfzQusyGAlqqdJK3juRHrGtUZ
Q3zU74xD2DMgiHibWmg3jVDtgZt4CAaHuiJeYkyFMcT1Mog0alwDchJYbJeZzdAtHwVNaoT0BpOk
wQgGXEOj0sMOjIYggQc30atlTCWm7rLqm7hpLY3wSUonyicZfh/NkR+WTHvjqRnK5b7eutsXU+el
EGw6mjakZDxsz7Nz4S0NbHN2punNcLrwRTFvo72Nopz6cmk02QLsawhbuzr8xDGSrRyfgvSB2YQE
TpfCQpefSbqCWm9NBpWm7WM+jNO0ywnCMFiilgJPM7gL9yaBgJSxunevGs1u4FFFqAjrV/tsDTi2
sLoI97s7rMP7wG2hvdCTcocTZl1mA6nIXNxCEw2egTxHQCdlOz54TU7jMiXTZDzoqSAZgjnnlCIR
nsXEPEomt6WTo+qfOlLAo83LLTHebtuzmeniIvMTe4jnKrVfLN0HT92SiAHHhDW+h6svq5M9aFnu
TerM1yVrgWtnWxQU2iT447s0G+X1sPQUns2qys/Mz8JrnsTuPZuW9ptXWErHroJwx45PtymurBpE
OR3G5ZI7U3aLTrAq98Ijtw+kYOp+X0FuFVHOMO99LHtsghlC8dtikMhUaASQjUG0kLg2x6ACRs8F
pzxMnosLymcQHvzg69TNgx5KtLkJAS1DXNaEqbOoUvRnSQo6rGfdoLip/eet8fu+Zr4gcwVid4mN
R4+kVlEfDBFVXVjuBrLpX4MgRbIl/dW9Rd0AuwcQTN0eEYgHYpdjc6gifhVIqwz7+aorAwRvZpe4
36YgLLbpDw/DrpReYuH3wI8a6YB8HJ7tOvVPQd0iRl2LLZR+FotxkrDyQCtJNKY7pIf2ptoy6MQn
uFavCk8rsaeAoNskCQtnM/cZkTDDaAzGcKTB38pyThZg4VhK0QQlyfPCzVRFcyPbYivGqxcOrYGd
V7vdvuOSmNHHS9YPrySRZ88KXR7rUUg+DYZk6Y6wsy4FX91in5CtIM5qHCpk68wYWvxedSntqBxq
T8YL/YdTnSiPHn1d+h+Bn5Q2Z4DuyIlwNNu6mfUwSvluravWy6yejNztLXBr7L9IR7ZZnFd+iQwo
g7sYhcbCQ4kAlPGSatdX21s7nicHyvzOWUj3qoGSYaDMOqwvLW2UraCvmjfhWRA9yqrFBhGmGRQh
7XfvkznKOl7TxXlwVt4CBAy7wJ0o+jmyksn85ktffHpGg65NcIHCuTclP9IpIIpsCCym+8TTJi+9
wP2Hcsvu3FgTuXKFB8/+bq8aA1qztu8IRRnjZ4ip8F3Z/V1VGta1scUMcdRVbz5pVndBboDXctFz
0MmaBZkcE34amtgcLHjODiWRSae8LYic9Nti05030wBU2hg/W4b/b66bOeDTHX1p+RLbsLRUz7zY
H9Ubvs3ajWRWj3GNYsa7duzGUUcoFPpFr9BjQSbY4rqdfSR12JHHl4lL0td5DJV5YpJXPqHks9hX
rR5ZvBbVsk8cWl1X0vWLVyRVLSMX2aiDJcuJz7Apq3yXMh8heyPNebCwBhNV0vlbHgAO+zUm7aas
Ig7d5Ucy1thPyZohtKmYJDJzOo/m40rbxY4lwWcvsvWMNgZTstwUraQv15ezwsHEEgopR+ewf5gd
jQ51SlqMPrpjZ7ZmrJ4M+jI8LJFCVhviB0vIhKBqSL6Olt1/V/BunoAUiA5h7GgxAiqgVzLZD4tj
onpcmcrznzIQLWfOOfCVaJFRO5tzUDcx10EkelDSPUIHqzaXsU+vyNwJmoTZAeFql+wLs0pp62ZV
np1FFbQnqcSMz6Ew7G1sblmvxuJzIHqoFOxIGsTzcKJY2ZWVCXvjbZbWh22Z3bgzRZ8jnAvr4kMG
M/YjGlfwRSSSNcpiupyXziLmat9XVfggRklMrKMsgncs4apH8lXqIgrDTD8DsEQ2I6YFo55T1G8L
CtwHZDzh964Wy5PpDxA4pyInO6AR2G5jvrR1ofgQyVtSTZOD9RhwH5km6NWPeaibe4wXIo8rv0Z9
XYjMvpWZcswoCRI0iEKn7O+AX/Vz3ng4fOds4Z42FCOiUouLgKSHHhp3hBhwRfOk1ZymFlD6zjaM
8rtTCi58OCy7e/I20LdVGPfPXY+Ie3MBgg3jRpCHF7NfbNe0WidyX9qwH+Im7Na7wsCxye3A776D
F8koPYg0hKuUMwdjEDCZJ8AM3tFrcQOjm7b2DicJ3kRz8VCCjehFPaxMd/OScTvHcE1SZIvVsIyF
pZZbw9PTFC2oeo17xzXJTE1A/decJKv5SbQIFrbM6CEmQhln5JNK+gozE7dml6OvV7ELhh3FWann
vXKGfN57oAS7yB/l+IbwYIG3Ngk+U9Iq5acMUj9GTWSiqilwAyHcq3Nj39Zm7iHgGTM/TgGnpQym
G9RpCH3I2Fn6pGXACgUPzXeZTASNsDOTyGYSw1b1mX9dSGJ8Dv40z+wDG0yxJzViwTvcz0yE1oqI
NmMR4t4hMARvRI7ECi8myS27ahlAamoph2vfXvCdpLiAt8xHhgY25z23cv5vVDwuwgmGEtOnlzp2
QdnjmnjqTYRwzD7W/ji3uq/irLcTCH6TbzJ38ab5qQhqzF4MlOzdzF3/VMKmKxm32v5JNhMLLqk6
52GcZn0O6Rq9TPj8qBB4NBFnD3J+TzbzFQRVIQ+r5D5Ie6WzDvD4hp4CjqN63xnOfJ/4hr+pDUqf
qbtnTKhSArONgnbEN2DSbFKRW7PnRAb3AsyGxTQ/OEvDzraC0rtL29X9HMyBa71MMrrBdl3/CO2B
VMQsJTajUGv35qL35D7ok2N6wdscCJiTbVffYxW3X8d+yf0ocDLHQIFsDg25lqDBkO0jA4rTFmEA
Vv0+yWJ8nELGierWF5z/znxp9TPdOlXM6CkJhqmwQhbsxJVvyONKX5rjnWUPba/ynWSvuPOanG91
TeRhjweX0EUmEQZqxi8GXugp5ss3b6veXEqAuf2E94EApLgTyj3TEN1y7Yop4403YXYVQrU1MbJ5
5LPyx5Ub9rFtnko384K4hm75TVYmUYxFM8DabPW0k7L31gj5YfWGxJ5paZoYn8SSFzBBDDdByjiV
BKvpGlAlUrh5vF6J5ch35L1oc889aStUygB8HkVncGFJX72FfoPxQCzItnDMz9/DcLGXi2DBqROr
AHhGvHYmLQWS2NMPZ7QFX1iLAt/jdmRHswwqIokquJ17f4tgt6S5SewKKQiCLYngi/iZMBdyIpKq
RCfYKA4DStBj5kisXBC9yq8rT7EbL8ZY49ZK+bSzbMqxP07Oj6JfnE9FlMclvFAmn1zeqOBmqKFf
rNV3ny1kIVvQUo3XvMua4pYR8QqIZFEVGUOyyU49bHSP/Hm8VJuEdYwd/MzpG04WENmBhRmOTIpe
nOlNwILEXgHRajRrro6MV5dTu2XXUTJ6wj0gyO+wpeSqqC44WasqHnTJfBFKS056nd8bl7OTY8+k
HCrYe/KJOpl5Wb5yheu+DQiJZewSpnJT2uX6Pg/DcIXsEVA0cob3StDVZvjUWpzqS9jYZybnNrcC
Tk6cNGAbJK73cSFFsFq6r30DVW57/hcr6oY2xc8K6Tm4ccxGPDZ54S/7CUsGbQb8gt+JMXK20ctW
Jrd2ljwwi8ZJUpmVPyIYMItnd9DOK4xLfz7Vg3Q+l1yvD9IJrDQKK3CzVFOp17H48LVsyW0oVlNJ
BbKraMvgMC2pItuyDZ5t4dYhkEzHbGMb9S0dGp4CsL8mLxZpZ5nKk7an4CpsypxPfMqyk91bHmgJ
JyOBamhG+8NHT9ADDHVUc/Jd351iv+uLsypha7P7tqgbMdGTwyOJkPNj2FFmePAJ1Ex3qiiGi7FC
DhmNBZmycU+i6g3948yg4Vkv7oUcVvUl8VV/K3NbqkiUXYb+jjG1c6glHRpcYBZKWoJ+sWFw2St2
9SzG+3pNjSz20rJ8dUjg7MgZGkL71PMwc8a0FvhfMWKuIIaLoehmjKW+3EGwcAmj4rDRG+Y9GG51
0bofudlPnETDYnAYNmPxYmUDwksa2D2JSXUCyCBNly1xGcVCeWHS6PvBADS4Qp1L1cljXX9wxM1X
yqy9LN5aksgRhXbRXcsCHq7JP/apcL0mJukDzTPbEjLq3HOSO9lX3GxSNOHyTP8EFHBpLziNRgrK
SCrHW6+MfNV2RIoQiUAleYtDFHaAUiFvTqFZPs68t+agRwPp0oSsp0f8SXFkByN2GnvKNBAeizza
SYzDIQRbez2XSeqeakRAzalo0d7tbETn7j5Lt0VZeFV6i3F/fv0Pt25M0QwGXy5dxLtukusDdrHh
5j9gSiwrw1wa4VVjVbHg0D5iZ0/rwz83jf9mqsCCsBkuuJZnWb/mc3uyV8mqW8kswXBoFozNlWHY
Y6zwE93I2kgekwJn1j+/qLmR335p8wc2wYlb0IVn4yn7uc0/gdBSKdmDyJk0RngXdCsA7aq/6B2J
Z5j8lJNJ+NuhohUc581sHQgSSqhfXOc3g62/zouA90AxE1h/3dD2NmTVn+ZoeBZUa0OojdZ506NC
x7hY8mB+9IhWuvnnd73NLn5901yO3RDjnAAy9cssxQLDi9SXfc6hm3fplEg0Ja7h0//Dq4QMB23Y
ZYATty/8T29IuZkypc9N307NdV8NrfHYEPf3m+HXX98LF1F8oYAk+PbYln5+FXqHdGF77jgjYZaH
xk4sJoMMHax/++sJXL4XE4wguSiB+8vYscHzZuN+aqOZ/wnRPm+kJY4tYlae/+al/uZJ4MqCKIEG
mevw1n5+SwuW9znBnw4UEfnLuiodGWlVXJp+TT8VpcV+9JH4/vO39XcTG8hywgy3oXDo/PL+sGRm
nclhQIebIm6cuKDrQnoXvdt8yMRcYoW0OUpKv/rNsOjvHkE+VGaKNhBGE7/Sz29XGMnWVkT9Yk8W
or+00riDvAAgvdlBwzZmMAWmh/+j73pMQQxlRIRMF80JHJ3ffAq/RtJss00yoGyTJ9D1A3iJP/8w
LiaelhoD2rdfdg8llvDYmuip6Xn9HCc9XdWGDWlpLVBMGMN0mpy+OoaOQloCuT9uprw7gB60Yh/D
8B1TSuuUIE7ftZjGfrNh/nXDCDyeXuhqfHrC/gND+afny+XS7IsspPlCzXJptIl/Ivpa7Hup5G8+
lr95yHwBGdRzPcHfv8J9CWWdA8gxeOZRG++A6hVH+ojNb17lrysBIYPJfdRhSwI8uLGK/7xjuG5g
bG7bDqNNOO+Lju4wJ2rwMU82IYltvgmYkxmvCkHMbtVy5QBDg9kh8X6zQf7lCQSTaZkeNwq2FfDI
vzwMqe8hIXTJXjamBMoMYYER6QHuJayRLlY50BY7Dc3f7Jd/eQJ5Ubh6sFts22fm9wvCzddcTvJt
JyPrs4hs7pC7hKzXyBlIT1cEqV5MEBbiKmew8c/P/t998JZrIVVwSfELRPDL+zWX2naNnPebObaP
fgwlYFFkFhVwbV31BtJe2PPWDbJr6xKCBJf4AqdpkFjzv7v18RmwxjBq86GT/PbL1meOCX5/ii3M
7kiMjbyFL7/NGxVTO1BJBvbKoD/+87v/6+cO/xEKJacHZy907Z9XHcAGYf8Xe2eyHDcSZdl/qXUj
DY7ZF7VBzBGcJZKiNjBqwjw7xq/vA2WatRhkkZW1K7PeZKYxJSICcPjw3r3nFjWVOSa4ChemUa9m
BbCIoFe5Clywdl5pEh7Qhx8Rd9+47zbauUXQxfcWzL0vL60Cjc5j5JTYP1AsSmj2Jwo4HLeLMH4Y
VZOu4bAUvgJYu4kd6EMIq/M1Pexw9/49eDWXsLgZ0FrZ/gH3k+c7gjHx0rzJPRiqEk5fUwwjZ2m2
6cngfSRmezWXcClTODpXYYq19bMZNhvq3lA2G/608NJ9nWXBxjb16YNV5fVVGEW8TpaAicgdPruz
k4giqxuHgv2s3hC3ksd3o4Zf5d/eNocZi7kKKDUCrHPtkxLD6IUzuehVxTmyj3KYOFaKfqGn///+
pV5PSY6x7AvJ0TM8+QphHCRECXTIqfGGRzrJ9JVF4EHsOZucZMyVnDsKZRk46sv3L/v65WD7xk7R
EobNXOid7Y/jRVleGFDqWldLt2BXzNOYBQCQxDBdtMrA4oI40XfUR7PhGw+QC7NrdIF+o2k6GyYi
G/TAUxBvXWMkLVeO0Xoy9XT//td76yoet5Q5z4a2/WoNDfAGgHYp4S9B8SpK98uYaNXt/+AiCzuY
V90GEn82wfRo9YXeAUP2zBQVpqizm34uvQ8GiHj9DqPnQ6tEruTCXD7fwXXm2PR5ERQ8qs66Moee
biJb5wsKSJrf0uf2Bcm8W6e1oltcBclqbru0ppyNhQJYRLHPIW+cvHYhCdi99/z+TTjD2qIa8xba
rm0YLuYu3XDPHigIudgIqPStSIL6pcdh/dRV9Z0zzOUJc3VyzFpgQbNNFqzvDm536cGK2gi3G64A
WoALskZ6giIZHt//XG8NcCIVCA7A9wC6+2zVBedGopGL+zGvRL4NS9Lm2x7DiswdzPzEl4QZ7lYx
yR/vX/eNp0VSw7LlZXZbDhQvp37KawTnCQZF6lBY6QOPykhAQ3HQ849mqTNi6+9bz7UWqSfREBaS
kJfXonXZa3NNJnKd5qiFqkxf59lkbsgoNjdqQjzeh7G8KluC12w5o+GXs/bBbtVYRvmLQyfDkk0G
vGWkg2yyz5b2TE7UkRQ9794y0PMbJOdkbDx8VycWPuOxHwR+9SMNi/G50pTx1ZTjr0Y5gg0I/ZDa
AGGUem2xieravUFzOo9kSdfOkiJMXawi6hY1QzUaqMwTmwJ9DP/JqfWPBKhvDBjwzAboAU9nCTt/
cHQKJ70SHSsLhoOfdhh7d2Q+5Rv4XMUdMRjao0A9cDmaVO7eHzLLYzq7g7YrlqMuAkjbPN8t4BxR
lU6rYJVz5W+Dh+tTR/h6xzZCv6sn+dGr8cbkuNDyWdZsdINsTV8OmwIpkaFHMKEyBIR37LK764kE
9A++1Rsvgsv9JFfBBuAuzucFVpg4ERJtUcGD/aQXZs2MFcbXXlqJf4f9/v0isJ6YPDzOMgipz8bg
qGyLGabJVw0xzJgl4DdD7utOotcQZyh08WrQBe1qkHqEWVe7ZsgfRBxccAYPTkZffzD5vL7DrmDK
4dj7u6Rgna0MVVaHadfjDrE0keywmc+od/Lwg1fv9bhhz4AUk+oI0wDblZfPURoAgUzeoVWYjfFj
sQR39Ti/9gUy3auyoCXw/jh9/US5ns0WD8kpwnPjbEq1tFRnt8n1LEAZ29aiw06POdhGZav/68HD
pVyJEJx/MVTPvlpMsy+rR3ymbtc1B3vZH82pNx7s2PsIwf/Gs1q2yMjpl0Mam/Wzu5ii1XAzRkyf
YW61c8faRT2c0Pfv3ZvPCgcww5RNHqKel1eBC6On45KfFiCd4THZzamg07FSWIn8gDjTDzZAbz6r
P653tgy5I9EMXlPzrZpu/lQ7HpYvgWU3GvOPighvXcpkrWOhNW3Cqc+mk0a2waAJvhpztecTBiJW
rcqaE25u64Oj9FuXYqGzKahilxHOcpf/KI2ExlCNokeqAX7cOhCOGvjmmIurUgdj+f4DE6+fGBp4
6mWeDRKd+u2ycf/jWjnMAir2qOUKYQiCh0rO6Vbi3QA+JbqxLBtn1eVWd58aMwKutpm2SzHrxonq
YJXYVZ37sLG9tUJgTtdfVfUaN4X44JV8PXiXD8mgEsiypb1EOv/5IXXFvrHqmGSdEfjkKIJgG9I8
3b5/L17fdo8MYNsx2FBxnD4/dNGOpnTUu9nKQGG4i4I8O9Q1eY0YR+sPLvX6OITbZfHDsw4vBdmz
wVTG5MZgP8hQHs1FukYs4D6MHsKaSQAMBhDmCqBz3vTRLvaNp01hiq8IQogTuzy7biBR0lpspvG4
Dk7gQ83GCe0Kte9FQCakWd7x8NsjQ32+MnqrP5FqXcJ3BxJUuZSsVonbx/ejSG90ZAOfRQ2+4N8+
BEoxDnst8rvZK5zfmVASFKIrJHWN4XWfNLAMl51OVSkKtY8Kdq9vBhEQLF54TpiAOWW/HFV1nuqU
quOUVDspvxpGCjUNSda4hvtR3tRTNH3wsr0expIzBENZMEHq9EpeXjCp0B/UFaWSsrbae1jS053X
EIX8wSS8fO6XGy02diZhZoQG4Ww695pUdmCXHoZHUigxFs9jjji7o5+HatqDTaYq9DH9gAVUo//o
ywzx1/vP8I3vyVmfnbJFgYQD8PL//5hTUijS0shpRbGNlhtZdskmJU/n0/tXef26LvFdBBksZ5Al
f/3lVZgjG9R2KqGha/Z3ZI7cUpnNv9gZS837V3rr+0jMJwLfDos0sfEvvs9Uh1o8LKk4qS6DbVDl
/TdXl9Xn96/yxgmYyhUFVOqH1HyM8zSpGcJpJ7IuWY3QPjaJodAFpEQqrl0wb+s4leHGwam5tgyF
jALm1WZ0hu/Kbr1dhXZ3i/gLIXwCdVNQ5/4fDCqG1XIA86zl8PDyHiDTxDI+EJmmxRHUAfTAwLro
18/tiHCEt5mjuEPMSOWQMNtRqv3g+q+eAfeFUcOsjK+JJ3E2czE5NkGHfdVPkj69jzSZXoKWzT+4
yutjPltr9kdUIZZKMhvOl18zBYfcsiBHcCts8N+OiqJdMgQo0IuMnrWTpt5eJh4SUIH4epNH87Ml
on6XojPfaHGnIAtn7n2EumD9e3j8K+/pf89Yev2/LFRy2Ur91+7SdRJ/owYXv7CX8jf+tpda5l8c
ujiFLLkuYH2W3g4aP/Wf/2GJvzip417GabnMRcuJHSqxiv7zP4TxF5I205QcqSgaO0u+0j/mUiyp
UnBMZZq2sf5LBsi/SJV8OWhdJmGUrLzJNr+JntD5UUKWwJkS5Rp+LYZwT4mJNBkkm7s/7sfN3zP7
n2a/N6/isTXFXAjT/XwLh5ZrlsPEVbzUmi5Y0qOHTCDif/8qyJgY+/9vXaHsxffh3eAQxpwuaMC/
fDeyPoqB2jmTn+LnNnwVYUlbI7n1bryu89odewW4rim6NH/kvMNGGU3xWlq9gnDnQHFSqCI+g5Qi
3ibXbVFe9sSLmMc61a3eN8NmdLdF6sKTiwucZWuFhBaPQNGNLSYBoztYiQji/YzCYCfc2YpQ6ikx
dZWPRN3loyxiURQegX0XR5len0Jc+8EK/Rg0kMqywlsE1Xax17veVWsXaazYOMFofrfk3Hp7a1Ri
hwUD2mzmActC25Im10FpQaZFcTeeBgyXd7Ybe/G1Dm3mYTIMKP6ek6T3fZ9LHS9/UV5ZxqCyrQrr
Dmt7ko9EZqggzzfYGWbg6SOmNAxSNmhMxKHwDZNZL10cPJ5ebZoGUPFvIbrlgNmJgodiUJgUbCOw
meRTr6zIEZEBGKDcabKNDOKiP2l2jF9FcdAsVkUBm7kxhlldQFi3rGcLpS8Gg1aVxUPRWNWpQS9U
k7TuTqQa6XTpRIO2ipoZLDqQodOiRyXA5hkjgnxuKzneF15T/epz00FmG6rsa9gb2ddY7zBVxL35
i/aCXTwh6CQEpcrGXmzQkxlMkwhxAfIkWhfvxSzIyVKoy5J9ZWAruZOOQhlnA5FHnlpD9D5hKONg
lYuxSteWACiG8UazinVpwNPk6ykr3ED9Ho2dLutq2EwSOJM/h5006CHDdzg0Dj6QLXUT3UW1kSgd
7mAoMI2QngqSGZVuta/JOr2257C/+P/Ts5oOP5gtF5XBfz0/H9RzNv05Of/+8/9k/np/UcuX7HQ5
OdGgXGb6v2dn5y+89Gy5sS2C4qJtx57qn9nZcv/ijGewcRS02Jii2d/+Mzub9l80tKmX0Mdfokyp
Bf2L2fnlIQyNCjZ8ovmWLQ3Zfa/W+hKJMWoUD9Z9rIZTAv+VoHswUMow9xCQCNWywc/8cW/emKuF
MJctxB/TKK15NGIEPrJYMY2+0mgYVp42llC6X4E/ne+rwUuKQ655FZlyQSJJn+3bxLkog6mqyDPA
9HI9D4EAz2JZRX0iow64DkKhDJZL33ikDbQuaT3IPOL5YAVDs6m4tz9EiOV3nUBryVZlE8lym2Tu
pD95Wamb+0pCFT7qbZyXUGWSqti4dT+u0zQFllelkFr8pDKqxxA/8w+2vsTMzy0C8JAtcE1CWNt/
6dMk6rcDWlVCQrA5NDcJpeVP5NSlwbofqtk5Ct5yjJUt4iNI69L6YmvdHO40z+FslVApIuRnOYub
mxZRy7gqkliwWKYOe22KMBopYHJKYaaO6RRPa9L4Yve0EF4RryuYV6lvNA2sRybYMb9rZYytqwx7
uctF190mkRDXRhgS88HaqT9Bf73WiDLH+ziHw2UVt8U2apwera85uF/yIm+hlJWtVd4Eg1vm2wym
vPapNU2aDWowuwxqbqCzzhKDl+wEfvqnQRTO44gIaINVB7G2XeXVk1fRDtHh53/rWpyqvm2nXrAO
4pkvWg6xrFbCnYz8m162+UDKB+dFPyNeFE+YxsK7UugWxJ5cdn7emJFcd1pe2eDRdbwqRDui/g4M
81OPnMnemugtCJByQrUJK0tt5m4gkhZgH6bcm3ia+v5Tm8Ov4Y/k9dOSLrNy6olGhtmanJTC0Z2P
CRLkq7RtgT95ROh8dq1SxFsI/BAxgVkl33UEvhjA49rGF6VlhrMbTc6RCJlA+UGjzXGg72bWhRl7
sjebwXWTaP3ww4MKKkzMAjW5UNgxZr0iUooU662yWuo5XU0C2U2ulxU0/4T/RDzJs+8tDsj0hzMj
Xlx1cVlec+mpTrZNEBTpRnNl0NwAhjTTG9yIKt0FE/GXpFrA1kh2SpmML2Hnens70gIOSQkj8qob
1oNhmMONztqc3CNuirILm2HPKHTS5U9jXWvRq/v//NCDod7vR2kkwCd1yW9Gr+66UBtSz8HnSJCT
R89LDIHdz+tYQtU5IPFxna8WeHAyXMLcabcVVn/tsakj7toc9YxmM8afwNrpmButHliCp6HjW5Pz
y/8Mq8q7LaoC3UjXt3X7NNkjq2Dg0NrjTSnxunno0TfIupf1vrf4+xqZhvqudCnM3PdZw6uiVyOY
MmJls+TBZaeW3gyOVeWfkbbnpJ+QBMGQbgH2bBIp43hNHkD7GWOQFh/oPyXocieqV985jxG344wA
oXeFWxc/VavFv5AFQwkwYJA/RQWW7qQrhdraQhzTVJDrF87eg5lYqdwOdmt9DuvYvSrBi13WU7aP
wtynaovBknChqG4SFGoTgBPh7jANHRLkFV87d2p2bAG2c2jfmxNlYzvkUSmIXnAZwhUbSfdGhiV2
fxCUFCiBBfgO1vOTmYrgocct02xSclPcW8dgy2nmv8hCXOTmUAl2eka7v5t7sNsAzLj7oLEjJmNs
nNIaPhWCiTCLjfKHkQPmX3C9t2Qc7SkVNVs3tB/7BINEUUTWuptBNEGUznnOl26t6nVkiT3objbD
dRUc3KL7Vqj8GoG7t4HcALMv0D5pCcqwoXWntVwejJxqJDLIqhuM0rU23g8xWFOlR9s2gvDoxYN7
2beBYjj0uwXsrU2x2GAShLLVlVcu+HALX6xbjYvv7wpQ+QNxLXDqcIBnoaE2YKoDH4xy9UWEAodo
+lBY0wncOk50ER672ds5egRjzGnWjZNah0nW26yhbWTAFrQs1gKzm08gCQjas7FjdnQMtzo2ByIm
1MkkQW+D9eqOFQzrWskrG1r5EfLDDT5Zb8tUZT/O7vSZyB60+nmh76MWm1BgzM3B0iE4KQIf4nK+
CIL+azVT7GsKDN1YyIluIxfOF+ngraRsGqIqzV0XE+MnvcUpsOb48AO9yUETGf0gw/TpP01PAeTZ
aIXnnBSgQcfbpFOXENqFkYSfTUlV215idSSt+nmk1ucHpO9Y6ylOonQ1zFG31XvTu611CRPNVPWl
FTrHENTeFUeLWx3i7CrCtusHsnvse/eW/AnN79r4ApfKvvdgg0KmujLigIl7lARuWMkurEj9MlNj
gouY3dhalK8JBt5QCDXDo9SoMLNMslBpkGgOWiW/JTSSBx+LWgLCo3eAauvMjyAQ5+FWeuMSWuIh
IxyyW9GQHcZJSK+R1LcKark3Fc+Dmn/7e11w/NXYkyU6LxD+pO5rcpiyYdeLwt4PhZPcT3owIMsa
QwwaHAZicCVO+IVSMY7jGJUF4M8urtaR0aXHJhgrjPyueJZ1Hn6VWlU5K8dtJL70qbpg5pium+UY
hlzf++J6hThac1o8R3g7xTaPMDp2eZJCJcQ/3I1NuA5xXO5DJwU71iRmlWy62vA+t1UHbT1KkPXi
8LOAsA+y3ASsF5dRSBQpQ30O1zroxKcxUmLf6JH7lZ5FTbgUSb4pu0eWibTvtw5JB9edkM+6XWcb
L9Qs00dMkGGQEGHpfAMqq8SFRDcb+14XhkiC2CxgdfT6alfh8vMH1TmrcKaBX4tw/CVpra5lWaKq
JCwwfrS9aobMhrwf8XGZYsoWNgb0NKiNeGMFptOvWycAv2lg4R0ws5E8rCeZusrjkPiOwoh0b1vo
qX4bYuEa1ppe8KUNYr7WYdKSRjhHDlsuqra7rsdo1/ZNdJ1r5M4ExuB+k3qf7iGZ6kcP3h+IDjDF
TasUwfdRkq2cMSeGjtMRftsYD2mtO2QsMlJvAXS0wBS62eR4qKX1pTBkvMrgjdTYctpqS3RYTVjW
NO8NfjquPMpgBz0e4ayJNmXVD8P+O6KNaWe2ifhSV8LMmBKzbF4V1hjVlMy6aI+vFJdQ5/SbNO+U
sQ17TWJGqWP9wR3krpY2SMq8VvvAgvanExuJoU9jzinbwF7Z4WBdiqR2j6GRl5+80X2Ms0Zft6hc
Ml/vW0Ksq+IqpiyyUoWza5kXATciz1g3piY+48owNiyx6B0C4AxzPULlZ9N+G0My2ltMoHtF6swh
NksKqGzcmQ45AXNIbE9urTU7rEVYXc2sP6gG3o8Zp85tz177tms6sHth7ZyUbf8CPpsdKuxFOPO9
PqCE0EHnIEGqlL4sQ3GZpOAMnLabryIjzsj2AQxNxYDKwHdOvy1JBG1fHDzs51fzKLdd2QQ7F/50
uormruXVNlXq3imtYYcVOkmwExoNOdDD2jfiOiLCgVvyEWxZZQeqYjLYuz1YJ3rLHkx22r5z45Sn
1s11MkmG6CdrKgUZD1bMzh3G5jhFHCqQGcmVOQyWj+dpuGXqASLDImTvIr2aFuxz0+1nmCo7BDmd
R7M/btbKhHqZoio+Bhjstwl9wntlmloPuV+boPTr5H1zGN+CjDafJAed8qdVBqjgDeWQ29I7syKy
Ug4PlU5PY1sBBmz8zCLJ0p8Ag3zy+tq7NBv6rVaX9XecKCHhzJo77JY85lXkjSEhO1nHZD1ZM6Sm
TG/Hzwgh4H5w8o9+QblnSCf5ZHwN0bmt2gZD1kqfJPZvq6mGLagC2D79oJPHVYRe5zsjOGtc8Sl+
/376VgHvSbYyjfoIZKoxXjuD5plH8INxs3eUjfGKcM/SPUEsuc3UHC1OQFniwukb9xgh1PhsUh5c
LYyMY5ea45EAaLzgpUesnJt8J+sVivGsRH9hl1LToDpH9S0e0eGY0J/1ZUMcthGrwk/1NNTIChoE
DO02SFdmz6ReasApfCOeEvLNAhJINj3bnfA64vGH/lCR9zIBpeZwQ8AJ1IY6j3dG5xJcwcjcm679
3AK6uIsdlaVbcquxurMVg7KjquxyCArtoJipL7qoi1ZYKx4C2FUnZnVx8vLZvurjRhCygaJAAsna
IhgMLi1m8Wt7KEgo92KNPUAY39tDXazcmhTscsLd1XPExh5lWt89iFSPyCPai7HJ+lstIJyxwBeY
mFl90CczvbBxeN03xBJu52qMN3BqSN0i8GeP4bgJt8xB1RqjX535uY6DsvKM4TJVMMqxRerlpgSG
atczo7kj67aw6vGO/FcHwJ/ORiMu6wjWXha03cnmQLmJprpfm1Rb8eux5O9Go+4P4GRNdaFHgbZd
qh1wXR2VrnhltH0NPwnAT0EyHVVaZOhTzA6xAiQIVa4r7Qen9axVUHDuTkLe2s5WBov43C6nSoEw
AujnLlUivAlGx9nmdCgus7pwH8Jgmn8lUnMbX8Fqv8715poDZEvKJZ92I7PeWulYabF/kyiwGpXW
yVOQsFfUHFXqJ88rEhYcz+JpIbtv4ma+U01iQ/tnZ7/LBi29cdyyl75mhSQRotBiAgvJIDJ91xTR
scsGsKMkYkMCqxNF9mQW/6hLcrnzzqq2UxRbxJfnMFS3sHvMHq6AsQxIjpmUSwdXA4KtygtNFe5h
asmYr52sX2F7UNdLB/ibM3X2p2mYoKq2OEl9vWtJ8Y07a9roU2IYUG3Qj/hRA8xgQypXuh4JLnw0
w7R+srNQAUu2zDthdvXGhhR1MDyXlAJ8NwzINss/d0Mr5MopRovUqrSUv2ymos+67v7Mw5FVtw/Z
BEdG2xPjZVCVBZQXGI+kWTWwIpLK/N6gPVib2JzZsSuSMpsxorGKJKM6RbORHtoGBBqaZnQQaeaF
m7oGoaTFSYwXk5rrlisD5I1FvjYUBBer6cCw2F37yOKWH9qhMa+6eVR78ErlwgaWJGeg+84+ySRM
LzMYfp9zZ0qByZEe3Vdq5u57J5fHcgwgbW9rE9DzBmVNR3OKOZ6FQk+THxlm5m2fdbH5ferM9DnL
tZwHO7nfYjWNx4r45F1SFOVBb0iU3rgoWAU+7zSeWIvD4VY1gYuOMnJzEFW9sD8BQTZ6SreqeFQ9
D31VMo9dDKmuQbHryEP0mQDB7E61nm3nTOHc7tI43Rk1QKbVpNL4NjE4ExGfZjhfMxFmhLGNORRz
Y67g2/lTorK9a6SkV2Wqdb8NlTfUFyn5CPj0p3k0AShFxXNWTPWzruXz/ah3M42GUpMNrxH7Uu4e
FefLwaIEvupTYEOnNJ0GYC4egWoOajU286k+7xt2nL/YnC3hL26E712LtfjSIH2lW5s2r9ho5uKJ
6hRxLIoMtJMbm8FjnRNq13b6kgPYlj8GImoibDWythlZU/uc0ts9DlGx+F5+17fsrOe/c8KFv7Mu
9NFh0Mh7Ilq9rzAYO819nBLHAKLfTCIAQla5B+w2g5GIq/6oeXO9iYQ+fI4V7njCoRr2j1JEj13l
ZccEXLlYIYULn/H5U1iwtQA+NbwMjVoDCiwzOyxg4MfeMaC6R7OguqYpl8pAOtGKR5nctgotgJlF
65Fgt2hdM6lTpogQdUEFE/HXkQzldNV05eJgkciDfC+PDAg9jS2qY9AiJFiBami+87fZ9Ns9Ww2R
ZtUTPLfgVLRVMHB0SNIq3XB245dUCLQhb4W13m+zyrXY2WO631htbt17op1XrEz8Md5Jk8Ere9JK
QjNPCBD+/fPkd90JwUz1hCHCPGDhAlUOh8qXiWNkkIttfXEeDw2r9WLw7/SKsCVobPusNcaUlJIQ
8vp1HibcDLTYs05G8OzM+SmT/UD/rJoGyk4msOx5C1VqQRmNsBiBx4ERX01yrJ4Ky+ZeVTBTQRh7
Af8UcN9z0NGsM/emUbSGx/HXzO4hOvD4G5h3aq+ijlVIS7KJDzgOtZletggoCIoqkJtv8mARF/xd
yqF+xU0yVEIpqMshR11EiRbb66J2g3Ijyb5N9vqgEZ3m2F0y3mK1rJ402+QXIIXn9v1d2yHgh0+l
QSpvt0Or8wycKuTLOebIn5HlAhJr7VA4u8mea0peA/yLeQ/ni6+kWpPfr3hOVF4JWi+v4Xzx/Cm0
ifxUN3XePqEa4idkkc3lvU7mzHjLdBkmuxbVcXqpWQ2DkoAUvmk+jVZiE8SWdOmVYOrJL/ou7R7Z
+LfqgbzEoLkXrT5X26F0y2VBCwO8cTie6lXjVfw2IhT4oM0AMv0KkRKfiqZv5xwoA2o1zntiJljS
yfBMmpYZBYS8HE8eiHUyOByTsh3y4MBaDVpVdBiRSr7imOGm8A1iFWBoVEQrk0uAcb618gsNprvf
NKP1QGiDwSnVS/AWiC1wlzn/bAX94Pj/RzeignKbZfslfG0XG/0UEDVKNbO6hookSrL6Wvvp/ebB
S8ESSlQa2ZYHQAHhFsZka2nQ/qGrSYbQkHpsMmoNs74uRjOmp5r3DqIe3W3irSm6XH2giDBeXZS/
u0iybHyadGXOnSxspunOs3nyHVernqje9WRjMhp+Nhzv1kY320drauva93qtCDn3QD/bTpRaECOn
9W025PjhZK/bKFqKzi9GPd9OZm1/rUE3QaSLlpCMeq5Y7CdF6AEHFwXzEyrMJwKLo60UtTjivhbN
WsKv/8jP9VIPzz3lzfRwDntIWoxF3vLyns6aUQmWD6QeVDYZ22VzCKMUFaNpjzfNYA2XposPKyGU
4vO/fJoSXgAqBIwFaBBoRb28cs2r1scwVv0eqc8FsC7nQNU4+hnZ8HZ9SQfqIw3womv4s/XEl2XT
CoIdp6Bjopk46+A3Rdyi16aM1JAOczVbfUHZSZPHESgZebGB9C7gHrnXmt1XR9q+0qd+j7VQp72v
bTVVYnCOIhPiw/u34qWUa3kIuIAXqTUNQRpu5xiDooaMU7Ogk6ZhwGTL8/EmiRq2i42esDd4/2Jn
MobfF0MaR31zMUjzPr2873D4nLJsBQxDUgkDUCOVCUFz/JcqXrqXKLjQfpAkwciS3PaX15n6OUl4
p0pezpZqOzzBGFYY6QrdilIGa8P7X+t8IHO5RcuCAsaj12rKM5FaMYm4YD4q/er3whOPMb2HaaII
tPOClEkfh9JShGJhoLI8s8dav/8B8NOdDS96nWhLXYx+tFQREy///4/5KR6MeEzpCxGXoeruMWqz
WdsklqUcOpBaeM2ew+o3WoswZAteIX1C/15q1HjqhTPrNhjVOwSf0lc0Fa/aMCqhWBWuV21Aa5GV
aHpJnKwCRYQF1Jugp8immD9WBDfGnDFmY94THDlA4tXI/6QAXLiZP+mo0/aY2gGx2J1i7v+7LWP3
ioWWRsKyB7VMWkwGtemGloAF9TLXxvarB6EwPsEaiQ1S6mynWmsgGSf4IUpXN9kAlRG47yjKe84W
LKh0bugO1oT60rzqdX6xB88tAhIdYMIa9YU9LIeAf5Y9hBY84QE5d9AFbkM58VPAfjbqi8GEsGMx
44ndoKNsANwGHnRl9GgjuJEq3ikTXRqdUzN8DquxCrZ4ULxj3rQUgi3ldhcYYuUv+IUsldzjmD0A
0t/62CknCB4LCUfPb6IoepgbNd+62qRYTA2Lj2BnAV0pg/p7dhE3FQt6huI3u1CeNs77yJ4mTEOZ
xS66lFGnfRoTM1CHqcSqt2txClKcqMyE5CIAR/m2ND1+jxlTSdoYc11MviXZUq2mJmIXleJOarfU
aaDzjQn3MqCbM0MBDDV1UPnIAp1P2Gt2f+9H7DqV8XEsLUI6Y1NRSm2LcdT32Fj1/ETgSu74Kq4p
X3dyquoN4dbLniW2uAhyGTKWynaoASCFcSz39PZ+34Qlj9mlDd4waEAiXczs8WGo5H3U3gA5rJ6A
JZD1aVRjQKV5kFuQuu6jYTaMmkSnzzFpQ30VKFXkm6BCqV8FmveMrviyhcLFslIk0xWyLQ6QWZuQ
ifT3Lg2IMK5U9FGWr9V9vraobP4SZWrcTmEqwEchG7fXcOtmArjqipDz91/WM+0Djh2mCrZQqBxR
pznnzlGJkLEyBYjaGFTWSCqb597yHZmnPAs/1krU0RUALm7g+9c9n3wFrhCWWZfrI4t75Ys1Bs6H
AdliPsxE5vcQYkK0Ljnd3rx/nWVy/UNkYaAsoKCFudn2kPqhuHg5FVFXRXaWlI1vmZr7EEmR/0x0
s6n3USLtBVHncnDNZsxNp2AW5RdASsGv9z/Cq1tM7oWDFYYWDmpCdNgvP8JMCLRW5BBYwSmON+XE
Np5Sk3uLzwJRhGlPP/Jw4h68f9Xz7RrfGHXMQsdBfOh651+cHlyEh5cKUGF5yWlJGZyZtZZ2d1Y0
Txgl+3+EqSSahD/LNyQt54s3Wklme0IG0HktusAzySyZucmYp7SB5yiW10RSE1QUjuZPOTVMJe9/
u/Phg3eBNUb8VuYucQpne6YC0QoGgaQmRpqjCCB3eLO34OLn4tv7F3rr4dncycU7iJXn3PQckckI
i8ud/XEu02+2HcS1j+CQH8i+rAjW8cYffws63r8ub/7ZyDX0xYzvYtAw2ZsCrHg5bFj0CqcNxMDe
R2XXuk4C2GTpDVJwQHXVBq6w8yN20/GXDRf7hw3FBcNK4rXPbWTGaqN5U/3DIL/K2KBVsU8khtHN
R8uX3bp5b95XZJpcyJHqJkTMPnmQNKOf89jQ1RIy6xFsTXWPpZbIaSCncTWsjbDvn7PYWyQ7sRyP
RJvY5doY5PRs2j2wFtCqdXLB7EyLCQPRtwFHZ72bhTEe0GYU3s0oXJarKW7C+EspvVwpSB01Cmyf
fKjc3BHozkLVsTHQyEIJOPHrPYz/g6Im1v2UhmIaagNvro5DOVsu7bSi1/YIbpi1IytRnd90wDZo
VS/1AxIf+Xnxu7ikmZwrLrEizN6N1U/8hjAjAPhKV2VwB9tX0MadB6Xnx84JEm/TeqpCPQQclzOv
ATPGt0gANVg45XwTYnBEVuJZiFXmiitl9Bcv6x7yxDaeLSayYki06xZ9wCciZ5cPFzazD6Bw/pGo
YqmwxVK/bu1c8UWQ6VBzJh1tjZ583NnpAmI3C3Q95N39yjLTLlCl9CEL/+TpQHuWiKWL1k6oWNsp
NG2IrJ1FEHwxUeGE5fgYR0Xhbqe8k/txDs0vLQGED7bHzmLtaY5dHbXStE9FA/JuNUWJF28KiWy3
SZaZSaHG2/9f0s5sN3Isy7K/0uh3Ji5n8qHrgZNNMpNpcLnkL4Qm5zzP/PpejOxChSuyPCvQAXgA
gXCIMhp57z3n7L0242rLIAEsZAtcUq3XXGuexvbUZSvitHrST//cE3S6gy3rWihlN/9sCqVaUnYv
dTxtX5VtcSaoo4Tz2D//PpMgKzqJBJX2DSROS7sxaVk+z3oF4dky5noPAdc28EF10ovEfOZRQ2ZD
90gT4foDWUx2KmWpIrK6lgjQ7DnmwkW39WDCNtwT6DvjBBDrMIRnsOthHrRF3zU+KpCiIA+A8D43
n5FPezoCH8lFdsjD/E/5y4qIWUHN0Uf1zigsOtZYy4k4NdU6Fk7LO1Iwgdu+XJjQm8HVaCtyPpZ5
3v3x5v8tff//T7bUdqH3quZAFMV99x9/BFSxgHuv/esv/+GXPT3eu+GzXe4/O0CQ/6mg3P7m//R/
/q/PP37K41J//p///V4NZH7w0yDxl78oQTeXxn+vHD2+1q9//fv/Tzmqq/9A+UfL4T8Voygl/7GZ
M4TGBrA52P5LMKr/Ay0l8UGWRUFNZccOtDUlUPorgqwohWoIwTEGEuQUf0cwitP618WZn49fb/Po
4J2zKHG+LM4lER0DNMryil1IOVlQq4g9CDXHgN0cVDO5qebMmG7op2+WPV2grBKE275oaLdy3Tgk
ZBUPyExpRQtz+KxnRsiQqp3OOEIMCmicr5dZLX90SLHD5M5Wwj3CfpZgugOA9aTCQ98ye5HQQ1zt
JnzkYiodU09ftdSQHHOVEn+K6JFQn5E/WsAf7zj+E2Mbo1ZzwyjJn1ei3rwyVT6iZSG50GoNx4pu
ybg/JWn13q8wNopFyqFYmhGKwgdFANIZYm10+9ZWSVBVvlvV8q4phba3MzO+SHmc+11F0gYn3uKs
Ulrv07bfZdf0is2GrOLoZi1uyBL3rEwc7PUE3vVeypEdmVNTM8KR4TJms+SvUfTcCNIzkIajBH+3
K87m05G8UlM5bARrGyoscLN1S8zQ3gf03EhKdA0+PDznWUXUqJclWSB+FB0m+lCeZJLLPbE1zBOB
sY3kGsp7Ch2KJA4MIiX6H+jIFK0QBLtK3pdyTraB2as/a6ltbyOG3B4YZe1ZaqXXQtVCtzAzjY61
kN0iWtOdrRYfacfMqovQGfQtDEZm0NFOETPj6pBww5IlK6BJ+j4OswXzvrL9TfN47JYm92aDvlmr
6ZNXMzJwBNXiuZi6yZ8qJH82Jg6XEXdDcHyb3tKDMXfrDIM2k8b4JkH768l99hw1U+eZUv42bjT+
LM0RV45hTL2YIqALx/yZwxtZhr1cwMjgsR3q5kc+Ltg/lzL15KZfbtRpNmlDV28wrWR3WMyXEhoP
txGmkt7Y5KGRHeqa/RAHSq4/8OUlbkm+xrHf5JpmY8x7Wjt3C4oSVJEwkRqtAsuhL9UDItUI0Lf9
TYd/E2gA6tyQRCCkXKXmWdPUHdcpCa+iDy0Eb4t2Iq0kelEnIqf6kqypppRlkkoBe3iiGJLXwYhM
fxm3h3zINEQaJZGRObMHtRSIh6KlOqaQQA5MGzkYjR0Q6cZCNYNcCXj9ot1wviCDfm5n2qhoV5Oa
ABx2GLoWWLkRWJkjSSxNSSHeNuNPpG7juUAgzBa5moqfYQbzaVdPjmUGiRwE4wRmWc7W0FOUOb7d
tM0+9P1tz5UiB14t87+1QuXIGDcA7cj7KkNjhcgJ6iYsiMKpRnWfhyuqHA3atozq5jmP5cahIW+7
g+i7nYLW+SR3c+sbqUXEY7IQdojGbXIxaGcB94HYWGPN/TGe8ehuIwoyUIdDrCiwaiUieeYhjPw+
qtQD4H4oTCPcf2D2MGwjlUCMMY08Mxq/lbT7yW1RnwxpwnMh28uRMiJx2tn4zjxd3s2VDBDWTH6a
GsGb/YiAadL5ONKw3BKezt4qkcljt4V2iU3eZA3asheBo0cqTJgRBRvnzsSwdktF6A+hkM05r3KI
uDanVH1A+5PIc+ErYyj7dMMHEj1zJroVjcqWCh8DSkQ0fTFlzkAUg1NmDSqRiAOrUSSvk0TcDSKo
6hjxcZ1Mwq1uibbccyQYD8WwvtAOpJer2UjHxpVQpLmlCzOhQgOjV/lt3Zl7RMxG0KRYTv60t/2L
MulLc+yPrWPz8uOyxw6Gu+zXc71UgvmdEAlcqclPBTJ/nTdB1JaHPOfbJt92Kzk8/P6af5TxfyqD
+a2pA7kmHFO4Dxgmfr1oRliDaOZZvmrQ/ddma54xIUs/+ok7Q41RdA9kH1P7q7xPavzv0D1fahku
j18TNZUAM2YBZ9v+/58aglkt6gGzvrimWxavk/Ig/v4D/mU/NlDOAukwaCcIjVL/1wssTIB46kz1
2mbpD8buz42qDc7cq/88nP23Ne6XqpoBgTBoWjAlAPTJZb50Npu8wB7S5Pq1RJe8jN50qEFrxvH+
9x/nL/drq9ypa3HHmdslv3xdoQzNpDEb+zqKkES2dxH/G4TMv7hff77AV4vxUtiV0ihcoFPPaXdJ
tbu0eP39Z9iOQL88coBTFMGDzrCBbsBXBCkKe0Pq0eNdB7jy8XjSGOPO2p3Qftbx++8v9S9ulw38
0Nqwpww0TE6bf368uF25qBLZxgNwnMrAVk5/9+czI2EgAcSWDwMf49efr4RNSzR7I10l7L+rx0Hj
9z//r7eKOh8MBHW+LsOt/3KarMHqoOLLqjtV9gqY13EggCeCKZX931/or1/71hYi6lLeYI1/mfuk
vD/rEI3pnWX3wSh1D3ayvLST9fb7y/z1LaHtxntisJVvlKcvHS/THhIG83Fyp/T36voUoc+Rh/e4
Kf/mfQMrAKCH1glDFvp7f5zS/7SsRCrnKUZ2+TWuz3l+Ow6BOTtLCDj537i1vt43LrRRk5nhmPTS
jK2c+fMDBi+wkxcrSq6Qc1wlf5WSB+Txv79pX/BmBFjxDNCL3Z7hDcrxBxbgT59m1NqIwZtGWnU6
IoAamFhcUxuB6k0pxmNhDq6lp24aPv3+ul9fHvx4W7XEArrJ1ZjZ/PrZ4nKq58zQ0it2/fCTGOx/
8yWp27f954WACwAKYKTHlsefry1mEEbLskLmu84RIVr9OFbnFnsGZwkg/IoIB7+Ax+UgPRTwIG0y
IeAF/1AGFvBeqp4VMeG7JR/dRXmm3+HOGg+LMD7nSE+uSYWu3rR7c1fSbPblEfC4JXGE6JC6UJI1
E3zXhAMydI3MwTi7Ocz08NYaZYKytG4N4OXr+0rRp3/D3v3rI7N9anrcYC8goX9tHGbhgpOPhMtr
JfZ2c7SrC7CUv/3NcQne2Y1dAmn3y2aUV+hBJyNKr+WNTkUzur//8V/f4s2oiVeY1wp+JR/kyyZU
N3ZBniA3uUrPsfpTGn72s4mE62+OAnju6atasBQ12uRMpL88gF2RzrE9YVKjqedYjyYBfb//IH99
wn+9wJflGx0Fut7tAjONHLKHeu/3P5/FbVsAfn3G2RUwj/KPzODV+HL+QF2SikhiYm5mDMXzspRd
xcySfU8s6L6aa7LpOdM/o3SN3Z49ZgdBg7AdJbZDHl8mlaWMzI+yOhqb0Z/TMSRLFHMN3cV3kvSM
q43J5BjnKcQjY1JehEgTd5g5bHkMurRDW43hjUmtSmthUi4iSWe3G1D8t6jnvKjTrVPUpCbeoYHk
v4MusOqU3JTLWPXFY2wnEIMnEgddsux/zoSK7NayTqfj1v3ykXRR4tOcDFrM68gS1cyLpPYbphmC
I7qClHu0mlANXMKip2NGlyxQu4Ie9Rj3Hgj0l3q29d1Yw+Cr2QPdWZntSyLwvuBKRY41GwTbCBZZ
RFt9+F2NUUelzCl3QOzjc5c3NFbUsbq1YN/emxkSqrLsrB+b2HFxzTqMbwxkct/Q/jTnWCuMo2lE
rT90pY0YeMqDRIm1t4Rv9WjpJVmiMEV3OpmMH7ipJnfuTOFF9ST8mZYJ+iQ58gHCCYRlFCRSpE5B
ay3vRZIh1S7HFyibGiwoEB82Bkg3X0irbpPBcpQovhdK/YxWFXV1NxsBflpmiFY6n4hnkLy+GTPd
U9R5DKom506FWn2mEVn65H0Ta2whY6c2Y3xJDtq5yrX10iQjaeB6g9mqwO4QtcREN1gDcT+ZPfUp
4jkaPcO+InnWl2sVpTMtzMFppIqWUi/Mc6Nl8KtyhT6ClVt3kLW4QDor6X4t+yf8x7g3UecFncpo
Q5EEM5XG6g9ykdonKDTaDVYgcdMaE8bjXF+PHOnsnY6pKjDIqaMbJSxqc5twHqmrLe0zHfQzpSVJ
RQW2fBTN1T3CF3K7gD5/mhSsmh9b7fDZFetzaRFMMVvtdFzAtt+sYYfxZLTX+0q1m9NQlNPPaLDe
GHi3RK20RtDZrPdqXM8BN1q67WkX32UTHCuyxOK9XGI/sqpZvaWXLPOdmuot7RXjkJqdCreP3I3U
JPrMiBrVK3HjunYRPSH5GIOlY/2s+jlGPGUSImWpyAB1pu0FSnGf7EPjRPlkHVa5zY+ZiIkqKZb6
UFbE20zpqjgGzWjSoLTxUPL4Eq48FwnTjU69a8cRgx1xt8Rk6qDLwpHgyiKq/XzVt4ATi1Zz1hHT
vOiDi1v7FVd46ZdqT/CrVnf7QZApJjMhpUJMix2dvujTxN3pqMTxOLpVLA498tBbk+bVWphRl7q4
qwxiyggM6g+I76qLNI/NIdPiEePTou8zUCkHqtDlpkVRFzQ4dg6yUUb8ZUN4ctWTNtsa+AqXYUod
bV1y8q/MwmXDm052gwx9kYc0kKNWOBVU06mq6V/UoKVSAz2qSZjEccuC8YZwOeJfKhktGd/omFwo
CTAthxDRDQ5UN5la06pCwB9EfIOOhdk+LR8tMp0A18LRQBc7NFPij2r2wfHogaiYXmLFrLQfSjS3
ntmN3yCRENZchvJBizHvxJ2V3q7EVe4Z5hPe1y3dUc9MyTemlEwn+rZ7QiPrXb40/XlY8GzlRKZ4
U458xyFXjx5Gj/mAocr7gvzVm8LeutIBoknFJBDJJ0LwpDPU88LAkyjWSjBbHsj1gx7mTzkeFBGa
2DXLLcPL0O0Yu/Rc+zpWmvt505IWy3BeImGQL8VKJveSeGUq051Wa+78epsBtXHfEIVD5E4aL7yn
ox0fKqMp/JwkhkApoioQm2fLqrPqKsO094tExfholMZ5HPU1AEH6saa1fWOnknRUEzigIiE6tZIr
+zhU4TMKjR9LLl4m8jFdI6lR7OZJEuggg5mYle/KKAZ3VQgGmXqLxTLLs7d5Kbr9XBbVHbi38XMV
cRZja9AUVxjD+DjWTUoIy9AcegwpF9Lk69stX8aZsJzuFju5lweTdNM1n10ORw/6JI97wHNmUA16
cqBfJNxua90OjOZ3mJ1mXwL/Egzqkl4w/EvOJHFfh0ayX5KlJHs8jQosqkuNfYtYLnnuTd8gTApD
6ZBeJ0Oy/KQOmaWhjHdWPRouy8QQZ6411O3Eg0tYrJkgl1JtPuKNIdKKbKg9CmG2wZD1zoXNQntd
KvpnQtl0JBKWNLHcsz+gUJzfVYM7lovWACSjZg92lRLgq+dLQjswFECXZ3Hp8ysypiylm2tO711h
isdspefTpg05x01z34hqDVRlGQM51rCQx9NnWakTedmlfWxTkN4zHWpsNCMmV45kGE1MOvBp/Ems
BI+4sVqOjqNkT3yp4qHuH1020uQ6m+obcWPRhzJOkqd2YXdrkdP4RiQePrvYkBJPUub6YqaqwvKt
57tCHbvDEisyAYRTepotwa1DWewOVfo+zETZYyck7sVDQpPdxZaBXZk5Z7TLxiVRAKy0jSf6IdkV
aD6viw010CmR8wYVZ4xLxVGBYHo1d7vewn1o42LMuyoNUEe908tDETQ3yjGVtO9TW8nnqoreBB/C
K7CcF7gCcgxdadjCsLPLjh0yVKsHTaO93SQ5e3hZE7mkh0Z/R+Yq4udeFxeZzKmTJSISdDEGWU63
EmUltKGWCcPttaMUm5HXzaZ0xYaGFmTcMAH49ZwILfWlA+S7syyyImNNRAGK/85V1bDARj0mzxNV
xqHYWrkwNfjRuvJDLD2zTaOy3C34109wSQYytY8zkmnlNSNWdIAeP1MtbF8hinxO259Jbz0enP4Y
d709uK1k2We8jq/Ej008DQjAckvJ9yDu8k+GWzLnCrzYdNretTR+rSZVeh2pkoNBs+COZUIhSDG0
3EEvF9Y+aW0vaSYx50Gt7OW2Gu3hBEAmh8DjJnYs3CmpSZm3FsntGqXyO1xExJsSMTl043IdcvFK
Zl9KbHjUvsnq+qnpuMBo5rWEamJMcwWxx6D0y8Q3CqYckzG+qeBFnFFMLB44AKiXSaE7MqqAgL4l
sqoLmy8BX3PpSXVl7ezRuJ2i5aIyR+qF5rfaUxs9WxGJqzIYV2kysa6N2nyrkQTqhUP9E9fHZytJ
Pd3dLnKIIMJwq8SQW5BuBwVaDqpnJrdLNRG7lQl8RgbINstoR1cjndInNlc64zfjwV+acs+5ODtX
rDwXxmmlMy/0Y8dVzzf7UlgRwWk0L8wUBEcrXW5x3keYpiEueRQEkVek4RIMwIkPqqoT5p2JHyXu
h/2Cyt3Fot4c1UwddhJZ5cemNwQ7Z8RtA6iOh3SxgnzW1522ApCaMdcGSW68qygZXFWU+JDTwTgB
LNB3st7E3ySb9mmtcoDP+mw4ZC3hIpjOCQ9fbfsmlsxLa2O6rcpVeoryRfMHxjhPiQxc2CmZZzZs
tfTO0zLF0YUWnnHFYvCrzfMxKmQykxrNul8s2viKKs20VGYSg7X+vQQ7cDMNq3bGLftqyBy/EjSI
+ECILXWQc1R7rCPDZqoDBFhrtdcPZubP5aDvQV/0b8tchpeZyLibeKknZK+1fL8lkzkyaz+bbnxI
5+qOJ07zBKqB25SsmmtOohkOzOrbHMOPUjtIZsgq2kPZqt8xU2h+GBez34blx8JhyTdsvFYxraed
hQoXXWMXD15F0vgtYhRmUxo2H1Enox9P4XKQK/gvmJwb5anT1DVAQ0Ytw4yHAGymuadYgVTJezZ0
QQZdx0P9EF7xrE3nMdKjMwvdsh+bXNqHetoGWgP0lpNhFch1MvD85gnZiPjvznDBEdG0tXHAEqXY
ZAmjzcDObzf3HdLyd4ApqV/UGirIsh4eCWbV2DWbcVeYtfVY8az4FkbbyNX0GtG8pegH8NOaK1Ey
HXFX6buu4zVsZK0/ysL6KJXI8JuSgW+FvpctJsbXM6pRwClB98tZl8j9tlQCExPbW1ZlH65wgZKk
0nzmEPUZWwVvrDH449JdcqV3lzAeGf2RHTc3yxsheiiD0nrBzh196oW1nu2OZ7+vYvuAQTi+LLNO
WPiIUNFsOUsC0pWCGPkiTljyIJWaRDNGXHEEoFJZH+YkaW7BPTDlWpFwIMPVxH5o7OhdxQ0XqIiI
dxhFmefWYbrPF3l8S0p1PRuiinwlEwPJK+VytdR4eUoBPxybdQSMKQGnsKOlOUuhpB/aRWtO9TLa
z7nRpN8kCaUpSyAW+5ic4x32Y7iNRYK7ylbvUYRUEQNZoAtrqGf3qlzvW47oNR0rdIxQAVpR7Ti6
xQig1OIpFQ1HvK4Mn0dGYRAj8nKno1Txyi5U0fEk9LgmCW/SOoD3iJcwqMX6QDlmMPBedIc7t5CK
zBFvTzA80/1Enl7LrjT8QY06wu1JdFfheB4SmXoZTsd71NgPTHclZ7aKzgmnzNiTtKSf8eun9wbP
0sEIm2indexfHFTTCzLt+dKsuhbI6vySdAwOS06Xfjwoy8422tpfV/oBI2EzbjEx6aWwhiOn58Zx
SobOSwwOpgIi7rnt5Z9Qn4vDxGu8M6TV8iY8jUHLmulRrN8lcjQdYgviRp5P7ckQM+kdHXhQ1jbl
xkQO4FIJx+DajfaOHEb1KBNI5S8GQQRKZcgehsVy39Z8f8ine3J7k3FlpDmgKqSZRlpZZaMuSj4l
BDwO4Bl9j5Ecqolk/+gJ4CSWVPtuIFvYN0spOyKzu5OiInyKBvuJcov5/shJauxj28ftqfG1NLIX
jiWZHaGqIU7m1G5oo35IFVIkNWVgkbBUVoKE+1JqCYpmhK0oJWTB2MdAmrA+SonCuUxnr0bmNZ1T
e6QJia/rOBa68U1LphESgarvErwcGJSqaR8OiOpSzO67DSoE2EKqESlJ+re5LxQPFyWxvpP8geQg
c2tkl8RH5W9LqLeHMUPDpK7hfNs30bwT2fQ5mIN9AaPReClDBtbIaj5EWxJz3LLYx1JanirVtPcE
k05+xPvsdotZYwZIqadizTqifdeep0U1cQAq+otiD9aB9L7inhtHZtc6Eyc8Q2MxsuKHNqoz65V6
4T2BTQa8OhCS6IHa6DrsKrV2hspQob9Qn8Y1Lq6hVGCKVF0fDBaFXIMogLoUgSLe2dCNxiFnZswS
A6pQYWCH6R21JdnJ4TA6xth/hlVLm6jeIoUFz4NmRajzBngB4TREe1susVHDQSDFcMoCK0H3zphB
quTuIJpS2fNiuMmkHdAI6LcqZtBHHJUGsbf1U2a3oa+VdYRUe4V/HCdp0Cgln0DOacDr1eSbUqcd
6lR+1uKIjgFHuMAWme6sdYZ1sYgNgGRiOtd0NtmplOesbSVfpAVJAUKddnT5lYD+NT11E3rhjnaY
jaC/xHy/Ui0fJpFtC6xU7nB/j6iF0I6MGMpcOd9OqmQwbQfVxlfXDmkBHoBL0vUs4BgZaA+WnPyV
SDqY1fBT7fSOxPEBJBV4Wr+TVzwRFhEs2ahl9wSnRo7ZdOUunpbmIE1Lt+uqiaicoQJH2oxWMGrY
Zwt77M98hNJvMH2eNVR8N3M4968YWF5QCvTIAPvU13HWetFUiCDF3u82sant0obU5DSMlj1dLKr3
BIgZjzES0y6uH6sorW6ZDf+sYK04cpMNrjGid8Jwld7axMHu+T1tt8gUDiq0UP1xqtqLUgPa0E27
uyZtl50mbXgj9tBkeaODAhIsu6WOWVDWWNFlS9zlQCQt2qHJMvzW0mTvs7qrThH5Y3i2UVLFIbc7
75r0aCqF+WxHQnntV3Xx23kenLVbgFw0qrmvU17MNK6BRfSwP27CKIzcetbpqrEwO1o9YlNNlS0s
F6RL2yv7qFuKg8ldumVYwXtgpe1OpI18V/cWShmIeRwww2Q3GSn2T1kYQRQOdoDBrXPw8PBpGg0j
NsLFvRHlY9Ak1kujKf2upC92bRby6e2kUYNZ4dmdUd/cpnoy7qpwlneRvG1V1HaBCX/BR05hU+0a
2qbBfR7bttor6G+cgtrFLcolvouIVz6o6FPOKGw6L1Sn5rDOioFUZMyJuJiRLcXIHsI6yQ6wPOhC
YCPxhoW86yhKjH2ETN+piqH2eSZZFXEJBzX20aC06vZjCpv4AVJB6Rk8qA6jbDbSZGsiUy4SAdqq
wRrT4ph2sYRAvIE1gwW5AgekAsPalKxqrtyQIoCj05RpAtRRyGkuKstToQu4MYP8DBZDuBGZig5N
nIEw5RX2dCZh4kKwjY/fRjKL3uMGjfV8NGO12IWUQqDrq/pGsXrATLlW7qquyRxdM6rzmovJ600D
zoeRydcYudN+itjXV6n8XKMMHk02DQHU2D5Yi2E5AjWjp9uHnCOgVu34IsP9GG21ot7ZXr3q0jOo
GLLYTYlDqWrMRwRO1THpJOWxiVmbCf1EBGXFAmpC90bzXNCBWSUnMidKhKKGuYTxTw9IjyITVsrk
3aABZugnExGOktc0htsngZ7fW6in/GUmLlpiiH2IsCTfT0vrdLI2ke1ew5flBOXIWr24hWUvLmVk
T4+P8j2nKv5erMp8U6vSo2HSHuzMULh1NAn2B7RFkTALzhkdjam1eddyegeMjU1/Eo3slOnaXrce
v2t3Ftu0Yi6fZMsWtJ8EI0wVq4ObDFm0B/iTew1Que8hFcON0tKbTLKcIwPFvaPOQguQcA/3KXEC
5SlLNenNKqCKSVpn+22ScW/l2rjQyMQxJfPlYuZYzmAXs0AaLbzG9mAe5sIcHvU4RJqYiOE0J0Lb
dWrUB+FcwqBpm5ZPnm/DB9w4Khncnq2SkTjCwtmRCZSccB1LHnjbyEk1o31OMjRoLQDlh6EpiQ8c
OmuGa5sNZ9gWkqdkmepKUqU8MYYZncTkIEiweBMxXiixaatF4ocFCiR7g7fn+XWWuu/tuE0BJgC5
hBWPfMNTewNzofFgRLYfWW2PtyGQo1uFWPuTCShnZ63JU7qG/QklH9akvIRqQje6okufpKZn0sSF
OMlRh7Ch6htgUOWnFgqr50mxI2cOJXRZIOH8Xq/EpZzt1wUnyK5JJ5nGVM6xULSdp8+LdZKndcVv
bja7VEnheVLYu7RdhdNJSxbAEMhu5lR5jw1gFPQ7cB8vJAWikVvzaHYMO6pvASNFL0NWSZdB55TV
zytR9iHSd16c8ApMYaZSzuU7sKY1BB2TfhlNBNBfMR4oS5v1U58Y0wXZVBe0Vbd+73h0b3tRFzFF
omUhT6y/N2OJTEtu60eNYZ6GsCBEQMG8gs1G1ZP81UqFcpDDeLo1OHA5KrFh+zBeJU/vEvmHZRfi
J2XiC4DG6cL8Tfyw5zV9So1qkNiyRvtowPPBEm7G9w29uJ00iUdNhmbXqNQItWkFst2pFx68JxV0
z+TJ01A8iqGucYbUOfa3dS04m67FLm+YsXrVkteWv9b1hpLmWSlS0M9Da+q3VJkfLIjDbYiF2y3n
/p4ZYrzP2Qlo7nJsGBUm4yNODAZgveosemp4dt9KINK0lJq4kL1mNbIbwAYfYkryE+Ul050mHG9b
kVCTNiAQYvwLmCA1PGnN9Ib8xPBjvYh3w4agcOocIt7C8MHD8zB7HU/KNZ1oI4ydPlJL0wOQEfVD
cGjVm0Is46u8si9nWqS/mUYIOwE/yXybEMbt12qsHPG60uDIJaSxEj3rjsZo6xYx674MhOfnWsDW
xZuU3ytZnj4kgEG+GZren9WsWHecKkaIeHb/0jOrV8zEz39IMpZDKe3HQywatXCmeYYTmIYxu1My
vPVyrh3oMU/XXFg8ltak2kdWpNzNzDb+bidZfVTXoT9N7I9uk66Vl8aWdMZTcp07Mk8UiJGexbzL
pxhraU5JaQr/tVzcqlag4I51t6stqDe1KnLO/5m5wyCKUSVSltmz82n5NshWCgWhoUHbmnF9QDqO
etkCJF4lnNOqQe29tWqtT4mQncCowm2PpuZStn+VSSXt7KTi86rMzeqs/hGqsOxkJf2Y1Ww9MiF8
nu31yUqrD1MStKqH2MKsPDd5hTKy1atv1mA/VMDI+x2Par6TJJTJ09wT6CxoFzw1kqx9pI1CyHcf
KdZNmMUqxwf6V1ViFGz6WXTT5ZV6t+RrwXyrMYGAbTjSc2KRHyagMZ75nVanweiZ75SiyVzJtFAp
ZciluzXEyUfJM6K5SCMVL002L7uer2hnhNH4EqdqeoN9sQEuy4imlJFxJoWReyozwgtdjrX2M4Nk
Wt9iCunBzCqY2dnS9wpjkEvDGaAuTSxXiao2SBghB6NcMkeMcQprYR/7lhTHpxAR4FHEUbSPiZ3a
DYPVUNGYGXQSmbELMRVuwTzkToO+uq+bhUIGBvM9BRmi10Ybg9k2pr0uc4rWQsXeHMtmUIDrCaoC
rms0sgYM+Vp7RGMwm1uqdY+TKkS8rHDqjzTSpyIrc81MVZ0hCw1vnOgszarVueZHWNyl0svY1As7
eUzvTW3AvRR2+zOR7LUGm0PMmJMqgpn9dl4jOxfPck6sRNOKD5rcGLNG9vWHsS0tfxgiorqrvA/i
rJ+oHAoBSDVuz32YM4BaJsWTLKRwZmfqJ3M2Z1czeoXzH13yuUswhhmKNxH/7WfbIa2zi9ZLiIjc
qcxoXAGkci/65XXL8YLRB+yWWaBNRqCToVx1+2F5w+ADPqAlOCYZowf2Pe0p3IwE9F+z79x1+d1u
ip5uSYNiIVMT6rU0Y6BJA4ql/T03zOyqMmXyizk33Ixs7vtlsPXnDMPvk9TpMFTHmR6sHeWK10H0
d4p67Jymp4VsZsaz3lWwqUqqZ9uIoNYoo3JaSymDbiiljG7gNmMvpog0e5NTelonwhUMdF6lBcxX
kFYS3DPI8KU3Z/OPKeQFd9a06g92Z4yEWU0Ejc4cQi6DOiIh5uBQKxtpUDbaQLGmfi+Fa88vMIx7
QEnREWm9BmDKVJ6XXNaFk8YahxXbnG6HptY91VjikxGp4oeUa5yY9C4kfa0k5pFnTvVmWAoHMH/S
I7hJnZCjwjqBxEJxYMnVd7vlSU7xXHuLoaGBD0XoUUR0zoAf/AhZCLRhjvR+ZVwLNFo1g14jalya
yBbnt5l3izRYgSFC8b0t4TcLEWrHdNHqh9yStceowJUXpgP5t1EUUS73bwTKDrhRysLdtLseMuXx
FNdwslM8q6jrk/gogY1gnq5waDKZXFcg0lqdOIV6yR+lJU8/mAxab3GogRML5/FnXZM3RyE/7fBj
Zw/pEtp7WTTJ/yXtzJbbRrZt+0WIQJdoXkmArTqqs60XhC3J6IFE33z9GXDdG1WifcRwnP1UO/Yu
gSSQiZVrzTnmjzFN6eLDz9rScBs4RObAq7FQP9pMSu8ZMjJS7RWMBOBqNB2Uf6/edjqY0EHtUeMb
czyd6IczqlWbDqN3gPP7F3OIZi7ml87OqRInZyuErDZuZ6i+Q++j88GKT0dag7PXRzZDu86cNsLI
bgxEyrejIgVGF+MttwuVSpH+9WAUQG7nPNnPC1nNpTZAfKOIVzjWtDelrdIWFD+mVFF9OxrmGuON
+h5R96+GiWBGQy/tBSe0mtViBf953cfCWvU5GIZCGTHxLLhvsOVB8gCxxr5PsyF5ozPXdRsh5/iO
oSIyfZbLtu8WRhgAZC/jEY/WrqZPqxIr+k3GUI82/Kzus4w2uVZmeAC1tDkVVa/nYBD1u1g1GFBK
67an7DkJDm7wS8es3wJVDTazjlCEIlj1ddWo9mWa1b5W73RFHMMYj1E6wO9ZRbmcPMtQGx/EV05z
1MYnvlKZWVzFBYkfeRXlB6MLyjfTpo0+TuQtW+CpvoEPxVEYwvmV2VK9UaRsGAQwsLND1WdA7B5a
rTW9nlFTZNXKYu6YiJOo2U5gotEUDMkbQqcYhyx1szT0W2YT+recY5fw6pnivcFyuWbOgXQgEzGE
MssZpmcp22aHtZGmg6XGwTaPDFr2tabcpHGHEMuOal9pG8EEC59NWQp+i8CY2q2o2+xnr5nB16DR
51OSxNazm8K2U5JQoe8omTxk9v0A55qE9YTt8oK4bAlUOpOWLTazJW3cZHBxLiSsVDNUW9AYd7Gt
X9tMhTvAh6LLj6Kabk2jeGrD4EVFhVDK3v/82r8L5xbJM8SSJQgJRe+ZMq93K7IE2NzugLnXW6I2
//bPu9g8MOuhdWVKZ56J5qJYY5Yv+uBWY/vpaAIf/vrvI8dTIfqASdKt3/SRY6EOXaYHtzBZr1OX
IBml33x+CX35jP+9O4to9pcRgCxgRO7u2XdIu2kSoVVXNzpMbfpKCngSEOLDMatbfDdW3uD6MWc/
NO0BkmBl3gQq9EJZcF5WkiZ773oH8K7bR+qhDzvhu+MY70YTMoAOh+6uRKryQkHAFMAuqWAuPF2L
hvO3j0/4BmYASMjkafG//0dznOlqLUc7r24YI6764rYZtjGkmtZ5Br+7LnWWEzEJF36zXz/Kx6su
UmcaERhSVMJylufuP1dVlTAUdHrbm9BqavxNNg3TVKOeQmIxDz/I/8JTbZqSHAgmX3oSLb8Q4rMV
RQdtt5kKfpbuCH86F7uY1vzy/hyeAwM2bCexOnX60kfGrPEQ0UDZKGAGd6oQAB/apM33qEmsjYYt
+QquNdOtlvqN+WjnzbnGfMlt9hmnZK/QFXfN5Pm51zvyhCxNejwACuqL2t6VykTXMqcNooS0+ou6
eApGm0hagLOrMox0c21q6I8oBNkA8QZug2JGMyeLwAeH3AITBAsZ23l607JAHqauq2/sgae0mKvH
dAza21hTm2NhILZy9prEzQywDwA0mp4deE7FA+/3SjXhrjq9aoAoK2jPwrH1aqQbXqKmDhjM+kCR
TN0exeVwUMzsnWfVOUU9yWWm1c/XNsjzva25w9eYeQQ96N7COj4B9ushyniERJYZYCrMZbbj/pwy
AUnaUhUCFIxs0xR0kirRNA+kVI+bse2Tmwylx0nKMBUbaBDzfqo5YxZYu3xjtHISICZSGIxaix8x
SAp48coCYbNedauy9vMicppw8h4g7lvtaiRrgMHMaEDfz6xrbPLsr5xiKAIA+PPbZtleUabkvill
5w221vtGiT0dP1Pw7lhZ5A/1rVaZPhAagqWi40Qa8jqJcyyX6lDeTXQY33WroB89MlqTq9SiCUyA
EXL0xrL3SHUI0tJ1MPhFVqwkjMm1q0Dw5YVNC8ahSD+6VveG28E4uYkt9409U9prSnKjzWW2n6Gf
YOlw8y2ndqqRKW2wIAZkFQx6k52SpgRw2lSMxB0yEdZNLwJzMzm0XleayLsjBIXZ09oAXx/eSisD
QjcxR7Dm1x5P/Krg+UtX0ZAyGbF1aW66uaQijmQsmQ1E3Vf04bw97TndtulUHkXRvjA8iZ/CsqfP
kyJywlsR3lStOnoJxvbryhZ0/5Ve9cAh4KaJSlmS3QQY0MFjc5LKt6n50q5jXZ+3yEkxAsIPenIM
eafU5VXM8afPA7z2c4c0kGAulHzlcxE1xksNyPQhrBqIEG4Y7aWWD4dO66Ibd5DOFbUDzT0+wcxA
JBMjhwTbOsZTK32TefiXEk3iU2FQ/8zNrtaGmulfUmh+jKeAYZE9nlSbcV5YBN/qaXwNGkP+UGqH
bFptGSbSqnRuYA+4yEiFwdQvpHHCrJisDTXb0yseDqodTQyuOo79TdHNW4TqzrauOqIf9MZLiHmv
PYtUii9Oj7Y0N6kLVpQp+BJApzLfdhXBkNINjA1jHf066iewlJbyJmH5bXGivocIjLwmQ9jCRwh+
IqSRm1EJe3RtNSiwCX/2ZFc/p56jpxXZNLjDRZNKXPMuk9L1eqEPB503DLea5DQFEuejo3MQH6zx
u0X19qbVoX4IUzvGMlyY10rkEktsTYU/Q868Csqh9yX8/CsCHDjcu1WzGgQOSvg0Kc1/DJ25KekX
t3MS/pOK9b/65s4qCdcEpUBwt+MIJo0LRPDjjq81pSBqBYcTT1Nl+9yXz98pl/7+ucSfkAlSf/j7
WXZyaXbJC76/xUrxnzfWArTB5L/YC3lLUImdvSdjNyD9hkLmTszBsY3CrTC7Q9bby+iiWNXMNAu2
+c+/05+uCa4eZhy5pngAz77TXA9BHVqtdqdHkT366NHmWzUo4ofQlPaP1rGap9pB1Fmg8Y8vXHu5
H/9+X+xhlDKL+8NkRGm6xjk9iBwjQD4jKv2q2MaDD8u3TS8Ul8vH/3gJQwXxh/1DtzBW/bIN/acI
KDq2+Knt3Rtc/ONbPXuArLtL9dmli5xVGnOelSQvcBG4z1nlMb434rVIvM/v1KWrnD3d9I+yJM0H
94ajzzzcBORgIYjs/sqF+Muyh4vS5BcjftHQz5PbEayR2Uz2Ii/buNuE4GNvkqkPLzzp598FAiPc
IdswsaBSnp3f+SbVGqmq1XzHkJkIi3lKyTSti42KPOIApetSpu7HCtTRUNJDp4Kk8WttUYae7QxD
SK5vGeWnMvqCCn0evroNvcc7vflKqCHyz0t+tI9fkJhgQuXQAGriF9UJt+jHC6Zg+TVir3QG3ZGP
BK1VPfLM2AP/bkv67Tpn7qwBlxC9h1K/NufeuY1nZ/Jh/QUvf/Po/f5tzn6+jhQ3hNN8GwnwIqKT
96qgYu+mC/vB+f5KLDxqpiXHFI3Twmv7+KONMXFLso6ah1hkuOWrtVY7Fx7vs/vCGdPmz2s4ynCo
Q3bRP14CK05gREDhHpiz0xmmOTrZtJAv7DofNzYs9YSX6Do+dPYeIWzz7IsUJkxqtSrL+1b3FiWK
7U2XTLbLA/TvxrZcwtDYMiH+I8PlLp/tBviqTYMRXXUfUJXFhvSC6FCPu4R/GiAEf37/z28MFzOB
0eAVx2u4ePs//mpG1WWmI7vyXn9huF4//fVfZxPAkMoJQAU0ePbaUwYD3lWg5ve5uueIpP5dA4Bf
Cr/rgjbDU4P39JzAKsRowqQQyn0/uKv4hIfjwq/z+922dVY6jGTuBmLIs7VexQPJCEQm3m+m9FmN
DBQ3xd856ZkRAy8EEERasFiqhLNlHjE/MWD91Ce7nxC1+D3+No4hf3kfdB4pvCLwidm5uNLHu1wl
uWn24DtPJHQlPl37/9ufP1sUjZuagbL8eaPf2NtI33z+589XNsAJ+jDcawpAUJ7nP9FY5QTM6oM8
qWLwWzRgvYrb4DlHc//5hX5ZiT8sPX2RVGFw54mlXUUs6IfGAml5epPOqXGyMmL5Yl071ALTo2jR
pJZdfrvIDBkjHJsG7988UnoMz7ii/q7vxCNBridJz+w07JXOeVMllabIm2rs78NdoGwL5W9XzfLn
2b1YjguW4LwhqClVhG5K9Pe6On8XUnyFhPT57/jbpsIVQLCxz1P5ATw4W/aZ1lRhrzsdZLxx901h
svD531/WxIfb9Gu984bkWSa12znbtMZhRL7MtvWQycpT2vTI8MzDTrQGvLNv0tIPFUZtn1/zzF7/
W6FxjrxAMQw9Vy9yaFo1iAAzuapda1VN0Vs6NEgPJdMqBGvA8ZpjLrvThcsvv9m/3/n/Xx4fvMMi
gAh9toQnmIwIIEOmgFV94O3wtZsR+aOz6WNiF/s+sOi9YGSbpHWwuuRRYbB04SP8qdRiG6eyZ8eF
BHNWK8RpbWgtQ6yTrhg3o9Je9xl0djRlP51y/kq1srbc6Ps41tflKDwBcXfhMqKGSb4nirWrk0Wk
qq3H3Flren1EEHxhH/rjBySUmQ2DMlc9p6p1fYhvFCfBKctZwvOI5MJdINAoqgpMTFY5ebXVvuLX
uFB7/PHhYECnLVs5SFrn7O40stFSM8nyU4p9q5mYDBAKSSfWz8UTK8zoX5zmShkvbBRn+9U/D8V/
L3u28U7MdiLgyvkpMAm9JUCo/zEOL1N4EpHrxePXIFhowbcodfChRhdWuftxGf5+9bO3I8iUEotb
np+UlFkq9thjZleC4Q5OKiv/0VuYdtuQGMMBgjeWkOKV4e571lsPIiOMxVA31WxfSUxc7EJ7U2VI
PGoSv0T1ShwIcZyReifozm20rvDlwDXqOb9zFgkH3cwtMDrCdnRnM/XdzzLHKCUKgJRIAQdasVqB
NUix/KTAgb74mKIR4No8f8X0cnRSJEfOIPF0Nl5eRpupLTzD4IGB2U9rbdx1AQE62M2esiB8tAr1
LkgJAWn41zAeIV+C3ymLg1NpvjlVD4PlbgBSNzQc4dcOuQXDu48gYDGbM7ERrwnpoXmnJV5V6lui
v977yvyO1wvr69D6dW6sa9prMbpUhC+IrsPwsYKxv04a/YvWkBzjvKcM+WnWPlvmIubt+q2cWe4D
wkuoyxp6q/5qKs3HURmuioT4QuSWa/Lp6diE9xc2go8v5P9345nnUH9RqOrn64x9gN4k3cQTKQ93
jJBBmpFpgo5JOYyhviX2yhc5/iZr3hrJfNTG4CmKh7WGLIFh2/eiU044XC7tkMuu/3GHROrKtOlX
tQYt5Gx7MkoG0rFZylNavQkOgNwnE/2Koj2R9+sip1Cm723/aHR0rOrthZ/k97WA7Inh2oLbtZZ/
+lg5qKjpevKVqFFIrzjOiME2hqLXftyaM0LVUf1ZI4X6Mbst5g+7lrdtNv9AXBEdZk1VfSUzrEM3
uO1tXU2Y1uKwPZjMHjbqkHZvn39W4+NEcLl9fFaTchkQDUX5OWzCwY+BQlOUp9rdx/1bXH5xZuAR
hMmW7p2JUiXprkP1Be3qqqxuDFv9UUM/FHNxVY+3AUQUDDee4XwviMLpi5/jEgmp1KxdbNQZs0XQ
EqFxBaaepnh65yZ/RUb55+MzkXbEcq9p/pzttXESSkZqkzzNZnsMpvQuBdYOxYDgss9/qD/s6tRJ
GgUGY0bgHOeFGLxHrdbRDJ4KstyXYU30hnIn25Gk9DYCBr6NXXO8Tix0AEjSsRnEo3mh9v3Dc7Wk
S3BAo5KizXVWSll2nA9B18hTXD1Pg7gv8hkVDglU9s7NXk01u/CS//0Vylfm/UnjRjBYOw+bUIhN
UEXKjxsWrvVqDnOG5gYgYEj4806Uo/5E6jzxlaOG46FF2vD5T/7Hr2tQ97q2yizunMikqB2qwaqQ
nCRUnNzMNldhWdzHbQ6zd1L3Zlh4nWtdWL0f69VfT5SjQx2nQcuKMPSznaMhjI85yfIjR8BNGzoU
9vj3FQI/7L/X+LUo/9OujO2ANKi+lSdT37pIKdrJXEvxjIwZQ93o9a5faPF+6ooLD9CyGs52Rbqk
kIZd8PGCM+zHjQk4P67rwOEX1dzH3tFQm/VPMxq8z2+c9vt1KMdB1NOg1+g3n/f9qhh1NTT8+tRo
4rYJiielJEEY63FI1wefjwfg6RHexr4l6a8cZiroGtQqDl03l/dDeokmv2y4H7/3x8+zPGn/+b2z
QebT7Dg1FdmtaNideHKQW6+gQm+G9PHzb//7C3G5mM0Ik0YBPrWzH3mESjTji8OSFsd7tUTf3rX7
2cl36O0vnEP+cCkNwI9g/E0Dktifj98rJl06nFCynbo4ebBE6Z5STbqbMNF/kvJ4KYvlD3eVq9ku
/zGMBfb78Wowgzst6dvlahRbkpQNu/Bz/cKm8/uq5yhK3w6onIrS4jchh4tNsI3G5iRF7Td5990G
ICCIzjb61E/a5gqLyoVl8fuSXy4JaGlZ9PSqz5a8MtV2NmpcMp0HHZKGphzVShm+fP5c/PEq4As5
NKmq89uhzXBBLWMZpjEiixO5bA+GEV347X6Njs4edDruNHgQJ5sCm+DHW4So3MQGNtPbyX/Wermu
hgkh8dvocASU6BxGzyxOM5axxI28v/96/7302RozsOqEjrPct0buKq1FbdjjHvr8In94BJdOCG8/
ED5El509goXER4XEXdzZfV8BYDKsa9zq+XGOgVx/fqnf1xaVGxw7aIo0FH+7XUrSu81kJfGpE/bM
g4esOzKgJk2MsT1ZpfOFTfNsj0IBR9qFQ6qHpeq0Ss63jZTYPK0r++nUa+BkCfmQ27lTYQNnk/Rd
5DscKhrjwij1t4uiLmZshhEbRsCC1vv4vASZnuF56kiQJKd2E2guB55oSo+9GOzNyO97SIlzvfSU
ntUVQFVVuo9LLxU0EMP4sx3SqGidZKOqnHS03nu11tINUTfKvis1wEJNqN0qdjx84UAJN4lS+eCE
TZqva/I3v852ii1Tj+Zk7ZJ2cIoloIwcy8LdHMZUKmMZHUqkBJ8/DGdrl4QQkw4TZbLGI8WnP/ud
RjIq6lDk/H0QQ1a07fWHzy9w9rSdXYAq/+ONMDEfO71FrRNaxLTnyBFjJs9mDanrEiD0bA39cynk
ZTT9aJ1xDz5eilctih2ynU/ljIHhNSHeeLw08v3j1/n3GudNv75JwbOgNj5h2jHNL6AY0M0EhnFh
O6Cj8tsTvNyZf690XqPa6mhNQW6UJ1XLS/TWrnOTJXnnjRVjgAZT0X7gcbtJMcYfG1Mnc6RRfM1G
8COqOvEkzC2aUvwL4POcfV1pSIzzZlEEZ3Sxd6bRErArTWWFW9WE1RMWzs9YK6xdOdjfoD8wB5bz
e7qksBKiYXnJVFXC6yKbpnBsiBbciO7uiOYGSViHqR/hPdrUA2gitpBFlB9pK23UbAKSBxIisYdh
OXzKEHFMYP08HLdyi1D51WlrkmE5Vq3DKn5BmPM24C3wk7Fq/TxuQGA1Js6xebDekcBxWNNTyAM0
t7d5CthOcKSB3JNEp3mcDsWc74amVdfkr5QKFgTYAVajO+syKoi0rDr5SGZapl+DI4hhWNXIg7Cn
gGGIzXYV69BA9NQihF6rCs8WUBnYr11wMFBqUn0MdpZI5J1eZq9GTnA4FgD7m40hFQ5tWm6LKupu
Q0VFCawjyWKmglVOJbaxcXLdb2J2HTVNIaTEzCcUqxX3jdE3R1Vi4Cw6KgBIOXKfAsEnnrwyd5oW
lN/sNmy2YiCz2dZxTbolsnknMuxDoXWuN2eZ4tcYUT3bwJoe1P1LY4bWuhCd9jMwgU7otRiepsoi
aVVMYwdAC4TURJK7N8+LpryWASYax0j9uO9ib65CDQLxNFQrRGdiG1aAjVy3aJ/K1jK9lBBAYHrA
uq6yIdKv9DD/WWlE/9IscfZ915ckgoCgq8kBW3UFXna8KzpASVb/EDvjS9y7oIMwQvuqE1j+VMTG
Tpp4ARGe19dx6pDMNtTtTrgTo1pGndxKSztGYfWD58LeZPpkfAtnCyuMDuGo70J7X6FuXYXtlPlJ
Pb3pw3GAZ94X0yMpsFCkIppmMor6myCQwVYkAYmo7ix2Yze9ISFXcNASLa84ReVZcBqWoBkoaxI5
45bY1sR3mqLdNxYiq0Eiw42v+vQQVyuo8JhIutwmeEbTt8iow13RDOYuKDt4XkAtUNhnBv6rwSR6
Pu1+1oPyUk2CI19tB9vArvUbIlTp+jUyYl+c7K+wZCZrRRY3vuCYWXU61vO2yWob2Xij4ZsldLmP
I+WuGAi2Rs/TblqRjKtCx7/QdfF4HADcoJ8EktdGVXjd2Oa74qrI3Z1WkFOGP6snLGdlpvbLqCX0
qKl11wXq703GzHcVEPm31+KcvF4Ckq7rNOr35CsF90E4x/tGloD/x6q8dSestO4MHRPbIkDGAqC8
omOvN00ILCl+RT/PCFxtSLK8iduI5ABcNVsnEq8W5Ew8eojg0sr5ATtxAcibhOekOh6WPOB8Ucr6
iN2cl54aXg8gLvZF4NBvxQlKCyS6c9R+9KLSKZ7D3LJXBv91Y5id8EagdZs+mW2MY+VMe1LBq5cE
+KiUQd/IxWsrZCG9qlPJBXCxZMf6YlccsQfl2cKxy2lMobINryz+6zpuYCJFhDqDWqvla6jgxAX8
BV7RtBWaE101rVtho8K3iiXCnPABUqFIjwiztdE6BUradET+b4GZdBzyEvqw9KJWtfDetM3RCmJz
hQawXw9h1T2ENMg27eK87eRcHiIHPXlfgH2wyrnCdU+eEnEHwYr/R3CnzZB81Eh+S8gtX6dTCECi
iU0+MulXigFMC1ZFC0QO3Tjhhfh1XaI+iBBw/TJGwzdDGNvkSlrRZi3MH3kwqusK/9Q6ruyXGhPo
2ozTt6Fo3iUGH2YLyVsvlC+G7OAvjsZrEeQB2Dm+aM/4kBTv6lUIeja2Hsi1RrjQ2jaSxJuhXKPt
lNEDp8p0FdhQZYpWeazTkY9ZWRnawwiZYa7OyFVBd4VtzrrJa3ycTmFsLSgSq6GicOhNM2TmAvOo
6CcUXWAMmif+j6zELB7x9sY15wJ2jKfYbvAOiSp7tvP8yUKt+aXrlPw4YNk7THMZHkPI8kSUgave
dIvO1V44C9jSlFczdFwvL7AwYjVE+OmG6DtdBTsTx31Pi1zrUIT2u+mgxZpx8V41tgt5bGiUFUUw
Yb+iGfGYc8QL657pqiWTrT6Ypt8nObwM1skGUoJ1n3TasEVg1FwDP2tvpDSTQ52z9y4F7RWVcuql
JChiaxU/2YSk15PkwXZHqk1vtQicUyfZyN6dtqBdxk3EoIhHe+hoHuEUwziGndM0pjXv2vmg993g
zU2jP8gksnqkyl0HORts5TZGmI1HyE2ezaDhra6XonhVJFCTFaAvTF1mzY+pDuEpGRcsr97j2HMZ
crml890ltHEFFxMGiDsj2s/KFKwRYR0rHS8laFAzvYLe/9Um3Fl03fMkoMLURhbfw7ZM8TJQA4qe
ksGyJncFY6c+Zp0S3okY5oCLwXfdNgZH8jHF+zIE44LkqXOsSLFmGrsgS7gJUyjqQyFNZi/IczCA
heGtzl1j1gAi3k4Lsm4ocTdthvWoWOg9cPCzFeesgPTNEDC23UFAiYpslRGhchhtc9zotZHsG7x5
N31qMmoMiZfUA/M9r5h2NZgSD2rbtv6gZc7XAPIUfL283GWCaQg+AWNDrBwmL6ImvjbA1CAfoSXD
czOLx3ly8D13ZoJ/JtT6+xw+Ec+8WlxrJsaFQcl+ypkNMkqQKzaqVcNbVeLbuURynYs+3TEZmW8l
c3r+Z6MJr0xrQKyNBfQ4LW1T+FOhxxsveGjazNyGojG3rQoCLMOgjhupk89FRcOqyytnzUfVNgpC
t21b4KBcl0pbA2fu3Vu86DzHU+W+OjVWB6dWNA9Om3sHR9fxTXVAMD22rNaM4gloc4TRVT7rhdJ+
t3Af4s1Kpxzm4pwLLJczm72edhAMzEE9aVUVPAZdCGukq8ZtWmiBF7rF5FshQzW3mNmVA4cwF6Hk
3XZup/BRhWNyX48oBwdDOqxKZkhRHtjkpvWBz3FSEjWORRN0ueO3CjsQYCamgqORbJAjO9vYURMv
qXr8vi797aRzHqyigToVUENGgzOU5EFV7wYuIiic2YA+Ft99plnvqskIrCJZdNXUTPlU3sHkdvdp
+QNKq9gwyVJXKEFNUmVnEqemub5V2x79ceLyhVF3l/kxibX2sSIC0GrUhhKoe5tG+GjTaNTXfa2r
Xqpqb6NY7txIf82SOva5wSHjBsQFQI8p2o0jkx4GUjgpHPZ2WUXaTcRAZqUU7KhOG88bWQsmBPhk
N+akjQ/BOMm1ErEioyx7GtDAg9xIWq+oNIvM2i2Js69SjR5V5LKgjjmb40eZtkNFCNAAh2KljkO3
RYmN0yaZUkY4lrYB1Db6oOAyTAJB5iMdwzrWhBBpHIrf4yQ0zg1J1h7iOKvuRZUnu2q0jDUgquEa
dnX7nR972up9ip1tAHnvJ/avU3LV8LXH7Eh8UoLLOQ0esZbjdAdgtC04wsJQdADTUntoOAqi+qgn
WvelLR2wrmiaydsrnGu07OFGzNRMhrTaOwhZHAJU8PYvTcKBY5PW03CSwCtqqtS++kZQ0NU4ihdi
kAfjLTGNQXsUVRsbzPWNMtvFINqCjSBP8gWX7fIwkmGIbcIw8LaL3q+sdgnUKYS7zroRWCnBtP34
3IBFurYGXsu9ZdqrHGv/XrSYRnPbje7SwrR815HlLp1jayU05VvWtOkqr2J3M1e58T2tNM4tRAXG
2CFx0a7DuFj8gYlKFUWm/Qp7TrsKMpj966w10j29gokE3yS60yThRJgDavuBfFHglrX50BMdz8iX
yRd7vXNnxRhwiCQE1FNXOK8gh9vtN6SG6CGZdTgHSeW3N3ol3lSQJfZJxthdoaT2MqORXtwPb8BI
BKGIDXr+JgXoZQIfpamVg3um5lGt1MXhKo19Iu0vRM+ySpyabz/U+GvZzVZFFHzLgrZYm6mpA4vV
Ey8dln0QP+lKWknEickBIDVO0XXe2hA4CWnNb3IYVYnnApyjqncUPqmWUcMALGG7FMl0DQIGbJuW
iPna0eRdWmXfOhhuu8HCi7nqDFyWSubW8BOg79ijWnsRHAIf9SDpyyrMr4W0iyGSpxMbbfRMGUDj
CDDpmxWF46utBv3dxKx+xx8YoeW00Q1sRiRt4Sw0wM92H7AhLAG5OU5VvXAMeEejvdPnyFgpS440
JUe/1+POvk2DmkVeLMDFntgF0F5V7tXNBIDHCdxb+law00TzLbTtdyWj4ahzAjmMBLV9cXVH2daT
Un4nnh3IA1MsD2+BXEct+Aslj1oskIHC2NPAOMqGsBZKpewwyNH7Yti3UoHRe1UQ1lfWgDVCNYj8
clCqrCSHep1QU2o88IXK1hwGYrkskG53ajM6K5g9uq8FcIVEmMyrPIV4SNAabS7DnteQejTPjYp3
NwQkIkvQ4VoRmoTrmqFHsvSI35sU8QirD4YoxfRKt5vvdDHp+zkG+Aiub7oOjdTijOFKWmd1vTWF
DK/qRmC6z4UD+C/ubtNcdITJ6d0LoHTnaI2JcjPgY+ROxf0mB/P/NWKbOYInSL1kTIHE8jjpdxS1
0DfKCO6dW3YPkN7e+6Gu91HbuysmYvOVHj102YaYv2TN0YdboafaN4rXnv2Fmkcqol0PXcOMuJW2
H3E9Tw91sdJayZEPo2zqxVGUeurkuF/JnsWaLmAr/JgD+zuuquEp1Ity3wqFMAA1n8p4z0gDTpGo
NGj1TtRaP6NUjPu0Hg0vGJPMz1QmzJKY7BwqZiv8fGrKm6bV3yzDUA5g9kaCmXsdiwWOPtZVDKug
Z93PBDjAl7BeCstud0ZW0iCxibHFpYbBvDSYMBYJwzmcyc+uOn2xMSNRV03A/hpJdadkytbuyPBL
8xFcXkG1ig4LJFJa4uUhqYB1B1wF428DImE+0broUaghFWHUbN0aPY672GbQl1RkBsS5Gu1iMwh3
TlXU95Hu2A98KSJtbR7L2EE11AwvIMnw65nYtFUKqBU9XEAhbd/5Q5qbX7pYxv7UZsZLG+n6jZuk
eryqmtD5ObcZ6WrspsfeRHOTtcTspmrwBfMY6ohIIWWPbdRrTZhrRVbru8btQw+77Y+5Tnsf9A1u
bsdg30TquElcO8ARJ3+McMGeaC2BsiEzbUODHlqbyS2epsm8L+zoaU4G8iUVFUaT4ZS40qfco+do
4Brs3gdy6NZSS+Uu6mqCyzPunhp1+r6cRHMv+kI5wiSxj3CUoxvbzOYNudCpP0M/pl8r+RracuJX
vrmlUd4iMqRKbYuapp5J2yIMWJbilbfKO1Et0K8QQazNCdN8q4wYzgbhetYiFSK/3eblCVW+soby
1o4VrIwFVIYCfgifz4rIz9ArP1Td7wyOq43SFSMHQ9F8n3u6j6hFKauaYaObZX5DRdh/GQvIWUYd
RCsOjCUsQ1Fvg7xLFzwJB4JZWuk34tPCTVGQn61PIvc5yhBaoE5Y2mWbJbu2hLEe2vpPUB+o6+RM
VmxFhi9N0Z9SqhXc5SwlLX4S12iHCs9sBwRRYWjU91XejZzdsxYHX23CvMVYsnGwBa8VAN4biatx
ZST5D9SvEcu2fotGaDMgDjTjYBU8/d2svS62/lWkEtjcAJKmlCb/4T0N8KmVjdBuc2z9PghtGnFm
b3hdu8BEE+fKnoECG4gwD67DpkBHqyPtKHXgUwC2YPoN0EuJlOdsatRTb2jRqW6M4tpNHfsrNkk6
U5xIV/y4UN9nQAcgY8TOtJtp8cwaPkz43DctyI6qTqWmhJ0OF6ts8m9tawVHaIT1LiLscBdoTXQH
rLHxCmIPtyO3Zd0lg340em5NaIVs4mol/HIArJUHybwtEwK/dPAHcPw0vKUGCHjS6MrtryyROmw2
czF/V6LOpuEqR2vfDma0wXICfYqKbaM1EBoaqQw7pnBwtZyI25ENJJfEprUfRnPnyPixsoA1RGXT
+ZnZchhTo2TPWLy6ccGhH3Ras8cZ8CmvlFozf/aZLb9ZTvs1kFl01KCBbdMGItIYJ29hMw58fBq+
5rxkFwZth1c2bgIYMtZIrrRFi6qSwKrtVL0FPM/6FtAOptBV/bw02h2L09gQdmJiAtTlQanH4n84
Oq/mRpEwiv4iqogNvApQlm052y+Ux4GcGmjCr9+jfZ2anbUl6P7Cvfc8gct23+fV++fWM8+LznmD
i3TYNi4xULNWewfb6RrOkq5+7jWvD02bgkKv4S0ZhZZ9KNMdzgBJy8DJNEKSKfoCbYW7mbclfsRK
a1/WbAC5wESC8HgxxPETXwbw9bFsfSCgpDO4Rksgs0D6Z/TC+VhWRx0dDgwyC2eTPGipTy9cdfZt
omseEFvo92nLUIISSO0X5d5iHLkiyZZm22mTAFO11P0Os/afHGULeGbVU1ynCfEr9VhWf4xcEYR5
khN5GWdx8aA5PVKBy9ByCvE626ikc2JMoDzGUErA1G5xthH8YPNk38tZK8PEnRvmFoMMvHiZQXYM
yrmMgincahJpCCj1HVcqqoC5+8VsOe3h/JCyMk8D8ggdu+CWxQTxP1Nbby3DSi+mbCbyYl2SkX2i
1iV2kDex2O8sz3QKtfbTKdKeSIKOnp8Mm+Fgdwg9NcC1ZhyPP1blGwlTXFywbDDb4ehBZgfpQaDj
oA/y3axMknFk1YcKL7ZZv98i/ab+yWzAhhdD7fx5HPpnt5o+UGy2R1g+xPAzY2J0+ZFViI7nBLwP
I4MhgN9DJwkqJiITmfOXuvcjd0nKMivczePg5k/KaCSrgY6xggQqHud1up9aw2TtgBYEQEt17AUL
Vl45J0X8OIqG6LTRP7W+0X44aytjktd7c7vY2cvop7Qn1vSRtrcUcJvPL+AGsJ88pgRkKI9lFiLH
X0m/riqb+OfKijd6Hj/CE58uKezSPGIO3fUvGUrqcZsPcnixTHsM9D7zSVTqoR90qaUfyTD1DjNR
sG+x1PuQ15YNpOjjQ7IwLDb99JUNgh7UXgIMBbbcLiYxYE9jEx/wCMAHzxPIzQ10IHh5Q6AlfbnL
x4nJna+aW+ytE3Ze+6/S639FUxkBEaQY8h2XydpJ0UjKqIzHh9IjjXL0yL2G45LTLaVm1BH7xFi3
+DcaHIuqrcobpZklij668VunLw1F9Ox3e/AWkZ9/Mjdr4nNdj651IcN6QjuqhizbSVbAdyvuXgRP
drZDUgfemdgdUKiSAVdlQA4QmvhZC0KAa4w8uP+b77hMbtPIV/lW5SfRbY2n2y+A4jlsmq0QJ5v4
NLL/SdmyZ3ISuEU2+eo8dR0RFk0MBsawOmMnDLJxB5ZIRFAR2l3VLZkGNsfE0o7DEaQ7QnqlbZa8
eMEAcBu0SWObl57zCLbq32Iap6Uonlde+J2OmBHKCbP4knh5aG4Xe1oM0EQ9NBA9+yWoGcuGe3LV
Q4X30CHgkiGnWQlK9qqM31eqsYtZsd8J3EVL/1p7Gp9z4fWfBoF0ob8QroD721i5373cjvJqUFdX
t9ajZ2afntW/Jq1OTnxJ5MRgKKZfrkb6+9xIvuA6C3zSXp+thvSJjU1e3f3Y6tPJbkhtYyQ8bZpM
w0SmMYiuM8YRY90kTH0HCZ6appQoJtYjFlmeliIPn1CIaVPW8IRKg4k+c6KSzQan8MKnFdgTGVOq
NRVYhDHbEtCFRrmv4LEsdUp8KxMayCPcarY7Pvcze5QuS91TmS8fnOfmzmXVEXDs6ffEsudhjDgm
qNEgC158zOH01+yYUnryLxszHwtC8zb34e7ZlJXqfyuMJhur8Jqo6anViF+ARTUlv7M7pxFErrWO
WG+8d5w/AYsVEq3i+QtAAymETIZYwuiUJARDb03NpiXM2ln/MbS+P7UDgRg5BJ5NwuxmIxXkXwZP
ZL0zKLhaSzM85lmK2lvphvXomlVNaby2XbDU06fFMRWWJI4HZCN9wVln32qKbmFGO9oEb+f2l5l4
xoV9TXNxOEr4QZx/Da3wKU/EQtKsY7Mw8ZFk90aKSdtgI1vFBZ15+aEnSUeIf+4fGTn/G9KRYa/n
3TaUMQ6R3OjjJSwHNTx1hD4TUVNIcs5Is8xKENKOm6TPqk3G+7qSXwThm5Hd+UgPc65q6jjwuqTa
KnJ7XbmwfBnf7ApYAmGc1UUbZdWeKrOoLjobJBdl+TAT86vybaEgemmkFXC1p/VZxXN8bZnhE+ZX
Uyvq4/Ay4aYPrVybyatvbxQJ87WxGektJv7+0XHy4+r6xVHot3Jb8l2wSKV3NpNu2yVFGkp/GLZS
uXLPogaaVlenW2oOkjQa3+Tkq/WNz1g9jHPnHbLqK3A+j5e6T6M1i809lC9n788m9Vs8zN6WFeXy
qCwUXoM7WQcCNOZo6vvq3MyS+M/eW0NENAsppaS5FVbiA0sTCGBtMV+01fdObsJ/ASf5s+nJXZwL
gz2AbsKc7yV4GMjtAX0vZyYJutfUkKkM9VhIfyP1IrlIItbZybjmhjU6mdx9/MBhYkPJio2jMMpi
rwY7298ygGluYEIauU+DAIkkKmYSrNHCw1ldmGARJoWM00FggFJfsgEEjOWk3YdtGPUmuzGmZqa4
2yFhJq5ysuJ96pSNKtrqaFIYsd1IimA2uv4043A56U5mfhXQsPgryNUnSaoZwazN3sPJdzWoz3ZJ
Pl4LaKy7XHTQL+zSuAz5TbRtWyokZ3U9IZ+2j0I47cHWcDo0XgzQTGbyM82yNmI6VwY2lWiw+pXJ
9cI9AAqjAI6jqydLsZAhUKY/QTmQxPkOfeTUK2dJaiDrNhwwcO068JsusKP8Yl33vp+ISCk73U3l
xIp5fVs7JfdwSprIVfb4yGG9sC7C35hjPN1bRpydW1O2JwJjyJO0VHdtndxjq7WMFHkr29guye97
OT3ZFJ57bbYYig2aDV7wtp229S/Hl/1lsbFW1O4gDv1iLk+tGpk2UWAELkVNTSqalebVvUwFr4U/
/WQEl7wnUy3SzXKLtxAF50I7JT+VWsS28LKY7nkqWGrr/AfqFoZYT/aVhiL5Ghyr3gG4g7o0FCx1
E2DYRe6qO7TDhPvrnc59FndouBL/CNLKP3Ilm4ekyFv0vhU5PW0BDIFree2LZQeGTobU+B3k6Xa6
1EZV7DlExluZqAWQgiiVR23ZG1pbI2kQ1MdLQ6L2tKQbkTsvZTv6O1Y88tiK/kaW63S6X4UJQwzk
hsY+iTJNHGjZNN+1c9IQ/H1LHrf8BlSR/wfY8lvSk7Cf/nYsAE7C08q3ybKLq1qWKdBlMkYWl/A9
UFk7KhSrXdNJ6mPuF86RwLlsl1fFS267JY2ooZ96x5z5AAayaOqCUBk2Nqyb0LSJCUkd26vlYDpx
8lYky089dB9YatLAoAIIqqZnYqYoBdgJ0vpp0oHF60gULa5+n8RIln236LeNs5obcDhmmHESXeqy
TzfFsrAgF/OLasp+p/kp7B12p3eTiCvSuA3tFZbVASXm3dIY2ZZNwB10TW+7KudTmUMaOgs3rWfw
iBN5l559vtUdfZpx55NkeEW7WgT2TIoUaGJ/G4+l90PBZpBr6jbsiwoilDRPHpaetB1rcT7JSGr3
6EuRk/gxIdPjbG1qeuNtChGVV8H69LDksgWUHVG2t96s099Xe8rOfh2PR5oaHA0sw7MNdpIJBRrT
gQzNfWDYNY9Lm1tXcHHFxWgJEl1TDEJrmnaRkbUwIxtp3Ju31YFf0x3aqOM2joC0iJW5uopEeGQx
TG8dJXtILKVEFHCDMRm9s19jn/W70Oy/GH/s7UVAaOLmrySyqmB1tR9H6C6xmu2HP5Nwk07jeCk4
ufe5xm+TWAyA2t5+RUeQ3jxJ634F1huItbp60zq8CX6ykOEUX7huxicNCGRYDOkHCh7CoG3n2VSZ
GxpJOj17jevyS5Bg7BTMlgijGg7t4K7bnugib1CvTcwuMZ/AQxlyzAjS8f2QtUcceFJVkZ8aw8Ec
y+Fh1ONh1xdZ/UxEmhVC1zEDI3GgLhIbWAdxN4lPx9T7vfIW6z0hUeRFa72EqM8GpCJbEw87WOlQ
2yKV6mmtIi9lVrh0t4pICrLpWzFepVWvj0op/EXMogAv3FJ1jeJiia7/go5WnxlL2az43fiZzChe
3W4iNjOpg4mWgd0mWzCaT6l/F71Hx4Nz6t86xN17aXjrfk5zd2ulFtNFNo+NZgeNjziLaBXq9d+h
md5SLXkGQQaj46bPmUvGgWQXeWjQxPTqJfwfCGhsoq5ngUh7NIY21t17J5/kP33o1Kuh0/nkdLub
spkJidQJmDIGbtne0/Q7msUETMDoBmMxEY5LVEnou6MRJT7igzmuEwLLhPlsjNav7vg58n6AyrNp
5YFhdPHVx/W06Z3GABKPLXIQLDDgSADyMal60J4S78y6Ym9YLct8TeX3VjzxwOVUJ30l83GjSHx/
RwZlbjPlvni9MB8tuzX3dF6oc0TRccC33CyeE5/jvFu3y1TlMGPip4zU0hOrwuplcJBV1ItXng1x
RBUFV6nQ8jf4IG7QNi5404bux/YQk7Gg0B+t4hOlLOOcK1FqlAOB5GXVGT5npDMVLP2n17zaGsiJ
2B9euvpbGfldvC6EIT/A3MbRr5snxjSwp6lbkh/C6LkqGf2WJOXddvreZVxeEDJuHSH3tniGcAOt
jJfSeWqNk+Oc3fo+SY9etidEOmOFpBOy63t7p6PKO4PQiIGa+FVN+2NvquzdBgRlaXy8+7Xci+rH
d6+0XZtMp3PozwwijZVWSD8NjD7rMcoklwoZT3xbX7V7bfQXi56qvk+zXe9SxDqHpQEPVP5W075k
CNVrgdmzoGrOC1Ol7GDMDwNDppENY6kGliLM47ja5PBHiBg1wm+vhcSFy/E8Vz8jHkgzvluTb6OS
YLEA6vioVVK5TZrnxH7XurPR5geHRbWwr27nb7n1zk18U9c0UcsnT0J0CJT0pI/buf9ZmF84BTJG
+ip9el2YTPVJNCnkBTRGRN7VTLbLaW/kR3s5eSm7VrsMHXuvl9e6fa55dSSN9sUbGPQTEKqGMmwt
QOle4A1e2Kif27cm0j+aTOijOJtXCByR49038k3nvEza4liYu8k4QQU6VCVRqTTRnAyj/p2nsCYR
oRrkNi8kAE5PcYJ1aSQgeP7hBNpUJD2OzOLs9ign7h3i9wsM63r92oiDYBIBOXOTxdOms44pSiOe
GO6RkJ+6SLed8aDB07U/kuahNA5D+nPLlsdcFEwOH+BFMwFLXfzqtv36YMYyuVefmJreAQH/bRvP
y/yKBWrDmqO3L7G3a1ljIW/XEOMMuxz9TOVEg/FTolKsuFUJOs9WDbLZpYnvMhuGFlqt4uJxjwsY
Vnavd9uGdpf8fbRfVaNJNrjKfkmVUx+Y7n6ZhVnckbEZuSvdVXGZ4EV7wPkovgY5I4WyHzzw45UF
vbkE4cuhQ5q6OMdmd0pJuTTKfenWmwkwG7l0kBzg+hAmhDiX5VJVhO58scBN2Rx5/ovqOHl99mol
g9R4Y6sXkspDEomCjmowL3YZe+UJVxkq1v2SZNgYn2b4X9VFgNaZafCd/j0nN5zIFfa7nnUpSEjy
CzLdhntnftH9xy7e5Qgw1/aP+eROk6/6+mj6L4ncreXfBIGCBVbTGTfb+V5XOWq03Y1tYjqk1i8f
WfeSQXlU+j5O5oOY9KBAutE1OGZ9QvoZ2lMssEE4LKhubORvPuwCWT/1xmtvUV5qe2rbQ2PegBrA
Q7Jfe/TZ2FdAAnDlwQptVb2pxL+Z9MMqP698W2OGFoSRzhIHTl0yT9IeEBWFBF7OThX6/g+wPq7f
B1f8IP4LkpT0fZf8QAbuq7kbSb7KOW4XdvKHmwqS3WSVXvzFoCLhQOQZoGkKtbKOsl57VcjPiPHd
ePG1cB7mtNgX1qeJqH2piSFm+Jq0n41K0Gc9E614uwrn2wjAtsJSQwnQbnxANHlJRVoZSFOeYdPq
dIpQLOrlYsOVtLBGzPGb46PMSONjTLiyG2+G7MfVAKpYkZafOvBh3i2rUz0YJBQqySachRElK+d+
F4KJP0lIWgtoxNQJE+u1bgCi84nMNDwIAhpBbtCWpSdf2LNIetyOd4QU21h3E+9zMG8y1PmuWIaw
0uJ/vWrDImXJUF/EctCqt3H6dvT9Uu2MnNxJoj39r8Z5wAgcZGQKFxbxqOIo6RNrZ1dDipqgdRUG
7t8r92pG0qITlJMWzO73ypk7dd+yeHadM+3Fxmk/kvEDKVnkoBpAwYDk8m7N0bDvJ+3izXuc5YPH
+/Awwuaq3rXmg6lV2Nr0uO6X1j8lvClDtq2qnZm/9urbrdvdgsQWsQH6tiebBJ0OfWGtjTCPc45s
wumqLzt5cHvSVJsD+xnc/E99+7Z4pwq0w/9uZeg+tH/8w6gY1b/WebhRFH1t74jHcv5j+dH0P+hr
92SW0z9XG938qRaQkf5u6c55x+XJKT4Qie0iU7Ty3Vo9j8xRsvVeOA/cblvq6YBsg/ivY2TyR6Ax
zOHfgWyU5DVXV315r1CJGMNJo8hKXH/Y34TFyDMyTiRBEnOOcCmCeDUcS8hNO779gXTVBg68JdJT
Z5UPE+4ovvh0S/0SiOmqJpSDIzPC6s7wmUDmeNFeswkgqPPtzr89ApScXHFnJgp6TW7MqIiHIVjy
X429gwfYaUBbPaV2iIJ0cbQdw0U4JW9IyiIRr3ewh3brLO5jKN3stSOjwKOOyqkU48diWNs+OVTe
O/sCWulyWzlvafwr7gayCfVq3395h264Fy1/cKJX3qhqN7CRW1VymNKDAKPQEuicruebnkctLxan
alFxZtwOCPun4p6CSE6w1INb4Q0DN9c8emA72oIv+YNDzIc4SNhdXZShAN/M2eIZuG/Wj8R56sdz
7v+CWSjVMZnPoAs3Yrjc3jQ20rxEB5+K27zL2sfYZCHvuBEINv6136aMFqo8ZiVT/89nIsYShatH
BjIhCTv7yotLi/aA2INVRKP3pjl3pnm/GAfZ08rqe3t2t4prw/KOhsY+ot/a+Z1gRzKtV8Sp6NLv
Fvm4TF+uwRPzUWafWgp03kNQDzCo1S5jF7L9j0gSDXT1MbmntXkgYbNhMdim5ykDvPnF7Eer5z3Z
q1X3rFuoLr909yTsx3h6AWHUJIfV2cr0VBFqte6w2gd2deczmG2m+zJ/sFHaZsNnmQ08BCfHe1HO
buYWyxKMKi+O+ZzkD6M66wnEelRSw3sujkRCjKtHvRJlGFR5QomRffRNgKfEXW6Fcngf31fj3h8j
GrnQGb65j9h1k0UINi7+nQV8nfrsQUh2SkALehlJAmPp8+3hmhaEnJrkH+f2xtC3osMigy4q5nLW
b0CySwWMK2kOo/uY69NZmZ/JGO9K02dUDbVM3tHRBMKV9D31RrHBmPUdpkJIjW1EmU7BzOyaDkAT
Oixm2pL0DrbJxuUC9upHHM+IT19AcHPa5ceZsPyy/85QTVc1Qe71oTJ+U+VuOvMt5wAw9Rz/Zx4w
k64o4Ge2icn0Oy5pqGULFt7lPu8rUkCY4jJUq/j1jf6VjLe+nQ6j/4ChgpIg2a5w2hYqjtmNXJJw
W/FkinKbTf3jmAANWG1OmSSU8cfsINqfXuL2UsZOoHVQwBhVrc6f6qtwTZ+m9itOSShB0plzHjSM
MKUWZvp97zsPq1+chxYyqs2NlVQbIrCwb5jBBIjYN9ElCk680XzpSp7mpiTPPvm2LTZW+W+nanYR
SPaR03AjwqEfjwpTG6ttzlyi/hk41/yTNdqWGA6wy/Aol09KvYN5E8M9wfiILzix462sfywW7GTI
svL8a7xIjPbOiGPSpHM68e6QuuNWGT9dJ4l+hk54y+kZK3loGYHq+HJIFUfPq71r+Xxo6vGA1ITp
6pz8yXjneXsDdZsGz2iZucjS58UkT7iREYO/84D9eOeuDnL6v9YD5SlfB2G9mkX3tepiUwK8tq2f
rvpLHffkQMpIiN6oyvdJZnTo6N3YArJrXhUIwYdW4+JNXzP/JTWNaJRoetd/M7qQ+Lle/vwODBlu
G+NjJCp35CdO9/Z6uJG8F7rEUnwmQF1lmK/6XrnqPIrnqduKjFqF+Jlc2xishOl4dPkDznLsvhzr
2kEEZ92Wzqeu2ZbG/egSjHxwXAO0RYgLI0I9EQzUiKLOdiNMzglVn6lfB3ka7ZNkLS7Sn8pygpkR
8qAdTDalLYPc3Hhx3YvSjB3Cz41OL0XCBKHRfPO4VVAGBNmtI2NwM77OFtCMEUJreZ29H5Bj/1b4
GnZlE6V711jPCFU3WTMz9/nljLfjO6mdDPdQ5buxgBnKz8ba3FkffedvBPrMFqCU2yp9m9yYJFFO
I2xIR42niI0B2JMz+2fL+a2TFqXoM+uSDJ0bxhWCWvLyT58vevfsoFWtz0bOw4lPMNHvRIvsay9v
8BTv1Pb0Ps5ZVX+WEGEC5EQyr8qexci2Cb5E2z3E4qWYnEAtd0MXs+6nLHszUH4t5IK4DNpp+ngA
+vjikjLd1E+VetW6J08+TstOyStcyoDpLzP0o1PyF9oH2X+YdDC2f+oz/dAwzSgWKiB8hlX5CqD3
fs7uWu2EIxBE+2PpnirxnhM/vy5D4Arwr6C8UgKa4emtBnt57HcWw9WKljqlrtPzPwVeox33SXvJ
AWdmDW0ut3dd//hgNgCo7zJjB1bRMsHFk8ydLGGXA3dM2v2YvSpgGjjbWF5/Z9OXP/AbojrQrPfa
/NdJtUutJbT0A8QINF08x6s3XkcN8jAprKJBsEHM+CBrbIJqu4ISEh3+CxtgVjH9sxH2LXpBwtJ4
xtV1ZNwQb7DyvYIcCVZOarTUxTH2me1r3h2GwWAt6nPZLOzLcTky7wEGky2RqfpjT3QXn4eLuMEr
bgAu+WAR9jIaGna4LqpinP2dHRSJ/udJJEnmHJER/uEnmIeYxdbg5VVV7xBWHN1h2Q/wafSbrgnA
GNr4gYT6wtQRSa/fRmzeS3To5KLTgvk7qx+Asd9IIirsanvfLbzs7jIdvCZ5H+fm3ba1vb+qyBP6
uWngsLZrwDhsI5bygXlmZKn5yIz/w6FAFL46TlZ+haAYTtOyzVoA5qbbEOwkCIbWD4OnnasiOaWW
tq3Z/m/YZvxKTWzHan5MFp1FPguryQxWpz/0vDWZj26+sj5QvlBLQLrhNpabrNAC0nqebBcFWCoO
tdV9zoWHQLwhMcAv/SPEb9CqZaCP1qbTrGgl2j0gEBt7399SXYf+SdiKEnmtN6Z/6+bKd9ZDD1NW
bI0Zq4C7HNc12aOGeyh9Lcgsf1dLg00l6Byjv9QV672aJf0o93McP5iZInOFxLVx7e/GtTrVmoL6
XYexDouJ4TLY5JPHAb1J1vgBReFlJsinTpw3sx02iktzKEycfuhyzOSEPSkcl/zFIBZrNteXfu0j
n7+jo44clyTw5zyyOTg6eI7rsiLQgdOT+Ogr1p3mGOe+qfZWz3uKpHICZCs9N2J1+dFp3r5opos0
5qDBX9nDx2OrCcIZPvcrav69kPMj48i3SY1Hu4hD2GrgJQEFk49C23Pra6eG2q5nLA8WyFsaJLz2
vT7+jLFDdoq2z7hPUt2JHFbOwPCYFelbFO1XzeEKFry9w7Ke0pLqvcADNwjjwdJVJP7nOBHZZ/ch
6rIgTeW+6we4VcNu1Ge4RcDs2PDBuD24ZhMK7H9WcXt/+Nm5mNEz//pA8CbDPfbGGpLUdCcaKjZl
Tk+KIdLgtttEYyanM/mZnTksGcIzmvrVF/8xI7EocBQ4dWq4X9nwfXtV1DpcUUhsOxPRmUUJCckZ
prcdLxHhpohr0H5MQ34opjL0ZXnQ9Rp3Z77r5vqDrXIJCz1N+G20rZSsYm6aQ7MGOQCzJ3SnmSTA
eMva2I5GXPdpnhD530BNi7kNBH2pKbJT4U0AiZJdrGbI576GqKiLyrk9NQlnube+2Chf1UBB3IEv
gHPH+kvdeMc+00Bdlyf0RYdiId4VK1/spzQk4O6b9YByaKStg8MrrCdIeiG4qntQUSUx/euukslb
x8MLK4Lkm/FaWy4xfXbVQtvIn6zhtVB0eT2WeEPgDOTj5Mjo2idnKD7yRaAFhFrv1Pu5SmBmUFmN
LWUdhlAEkDWisyqcWSrFRnmWbMPagSOZ6ofHI+f+6Mb2fkE12ae8FEYdeKggELBi2kYCvnLKxxmw
M96EtqPAoMFxZHqs42GTx21YN+y2cTdApkMS2Qay4SIi2gzZNcP5NkqltzcZsBLXGOVqjorB3ZiF
tQOVEZpOfUeZecTlS6dFUTxoQUJulmdiXZcCrxBOSxcTZFYzD7OBjLIgQGyQN4FTYsgauqMPGrW5
9WwpKOTK6Pc2Va8cqz84GlDqrPXdmFi3qeWi6AxXxrItZHHDI10WpbE3EMpdc2IKvEP1WDDZM3H5
ERF/MX0PnW3HdKU59TSEfVMGhjZtORkON+X50svQRJvnT+VrO+bHcc71AL3s/ZrGMN3s6rFxkCmi
oqAzxLmW2/V7b9ioQjDQxBaa2NzQL51iWO7xg8KO4a8MrGcpyW6Q7XSHLSuacja/K98ig1GsSWEc
zwHRY1srdjej8FATwGUsBRYy4L8T0nCXkXzRWsxM8KPyfS5InLIpnzYIvfhybij3NY5a4rnKdaoC
oTnMNfIqFDiTW6lz7WIaSr0QxVaQzLd+vQusuj7rHi5jg5Ol6WvESiaAb/FjYS0JlsIOUhsBgO6h
nOYq1SEDlgKzft//NhTiLT+vtk58oe1pFjKKVz2yGO+1hnUxGP13QNQ3iSI1NJHmqbbXZyu39qi7
d8BnnsjzvLIVhgqOI3kWu1GLZr9hJppP+xQ+dTKIHUapEB9ZFPv5VR8oVdlDejgDCeG4upX20U5o
RD02f4a+0nBgwxApm2M/BMUb2NRw6ag9+hbt21QfBip2eJiwKJ0ZKgEE+15idTbdnT//s7m9FLTV
HnNkj0YXeriqwkFgduBPDZBe2UApbCcr2nf7eyGkC8H9F88eByzeYRv18eAO7yVKR6vM7ycGdMMM
vXWp8XYlp0x2O3z8rHiGQMzFvW03B2PEDteonSnyR7zfzEPZzrK4P+jCPBi2/9eJDO5vgfkmrZ8a
skVvK3ZL95nJ8FLM/nAYWZdXsf3QGEOIfZ6fsq8AlqI2tDiQHPd90RjED717R+3xMSElBDGqGPIg
yipu/2Btsljy34o2Pq8jzrRpQFWZJs9+PV+GcsQ5iPjfaaE3jAsfkaWaHSNm1hoZNkEAtlnOioHL
wcaYiPD6tlDRokzhcJynBp7s8mHmoLE9hajHcYnPw7ltBlk5UkIP+hHkCauAuCWJwUHPLdmwRukw
wxRDuBbTpJr+ur9JNxe3vwCs3hFedHLHZdyzYvvxZmvrZPl5ZspY2WbUJuJNT9R2jKV9N00N40OP
EIvGp6fxQpedcixgHykSMd3OC5Nb61gt9PJ4UnXaCSH7u66M6cCNs9Vmf43l/freepEkfLZQ8Wy7
py6sj5Mk7cKzgtlMjw7MpJsahpo3XDwEabchEDMlwSDGMCUzk3ndWE4CtJQBfKNxY3sMchlQJrfL
UMNtk9Gu2nJBfARyuytSSrlp3OSCpIyqSyJEDdvZhP/dAp5kbb9VJYvXHjN5PcvmYKd2YJKm0M0O
RbfNeIW4hNViJj6onVvWaCxHJOd5bVfRSALMo7bgzc9x0901rSBNFN4IbZJ+9XlB27KSMHC925pI
mVfDa1pvC+t02FVZip1Tld533nv/dKn7d7rTsYMwiCB7XS3WWKZz7vvclS8Nuo83snLK3bRwG0zO
iDRaoBaySDXdxy48nk3XFF85kNT7RiADI7+AtNldnCb12R6JAsTJoNHtOO+jsrsT9JzvtejHHRbD
DMN4LXDDyQK2YRrfk56MtTNZ05k3KDUR5DHIM0mq0L3XtpXmu7Ek3oNpL1URjLM0dzYz7UDzoK4a
NROHQsX5UZnOsfVJw7AlZurVnIz/CZl7fC7VpSMHZNevNh43bJd7NrFD1BUumqUe0d4ssBQPWCIR
D+FhwpzWXyrzl6x4VLY5nBzLc80vsKOothSa+KQd2PXlSXzsM5r6qhhnbKi+yeoJE/UjyrT0kEs8
BsxIso5pbJc/j8Uor1XvIOZHXjvfZz7zY+L1iXAxsetcc2I4POJLkulhajP3W1QOKSXLyNjTA1db
KCjKhmPHIJl6DS32tDyx+t8mCcxNd3GJeOhhNg3gR5hKqan69ox13Y45355eEt+BO+lrnLUpQRvV
M9xRhA1gowxzGESsFeel5/hc0qu7Ds1fsQ70uFlT04XapvARYrsEjeAXNpfnArFENI36UzVPP60u
82PtGJfKKQnmSF3qwbwuCLq/3beDh8nYIVzlwc9ad+cYA/ZIORnvrJ/9ZxTK8yspL+SWw4vgpVjU
SfZSbRMITyfdF+PL0Jusgv1qPdBH4utBlnXlWbEfalIIokY3ux8dweSuW2e1r1mdEov4H0lnths5
jgXRLxJAStT2mrud6b28VL0ItsulldopUfr6OdnzMmgMGt3VtkRdxo04EeS8K0XCeqdPPUb02XP+
hkFd3ciSEK7JuVcQK/jvsa/hUXCslUVHaLkT/Pva+bsUsFBiC6XYW7yXPOpc2C04SJhd2tK5xawi
EKcHBGs/1RxSElEYPbB6I0N7NX+utX/AMpdfsMW4O3qMzG1bA09hLTram8nV2D4CY14nO5HMiCM0
QBE3rzQbMp5ODmd0SbRFbKpCkZ0rCL3jZBwUlhB/PDbXNU87x+FXnPfV/hoAgwUwdSQSS9inwcBY
VrW+RchImajzLNoC3J8RbDl+aqhVL/wrOJ5cNuCN0ObeBabDAWqvu+ggJWWHsHAcpvwH+HSOvXlG
FqrLmLBCx/4r6zR/tbaUSVYNfxrpDRH8V5pTK73wyR0gPSwZrtsIObQozPLgUPaWI6Dfmnym6K2/
0qPgbRchk0UYt6e2Kb+9ZP2lS0uO5W7Kg8coAwJHJBMcR2wXnH5Ya05p33CUu+1LwRxFdVPGUaoj
NT/4iV8/ldaL+CDBxedGqpIbalOvTAnpvzrWoGpSZnrwE37SZRKTDRmC5XEMNS1mzRRh2kVi2FmX
1uKYK6xh/v0oF9kQtHSnm/kVekA2Hfij9zf5sHa8/uivTISm2Wmq0KiordK/Xpz+YT5Z76Stm48K
YUgtr2nVIngnmwyoRgLPgGR5uiVyygGnk+RfT7XpszBR8jMugUxZiif5TZhEDwnfwJd5Vv1ZOdgK
tUOjGoC3mPPkel5Uq9xbP98OyXHxGGlVRAK16ofpxsfEuTEpleU7pp7C34psjiW8ZROY/dBXcAwI
u7Ynj0DRFhYuEuuSLmxIik70JHCRWgvr4nVEuKJ/MM0O/FrTG4fycoqz+DB7heQBXB3pn2dwDtie
uClcqv5D9x8H8iO7Oamzu07hJXaZz9YoYUE7AV4Gri825egwNAfd+uGsrLvV7Hg8E/6fxfK0jG6+
n0Ao4Yzl0gKsOUHKd9DQZsugB42bdXEzbLteJcfB6RXCT9EdzDIADumihHFjlpqxG8/VmEuSK7pi
rCM/wYBOtg+yuIBXlSUBOVzcPrz1ojzgj+X9MZokEXvuTe/mfIho1sUVTXG0SQV3GM2EnDrh50rq
YVcJQ5d4Sc8CExxjahkr1MIxGbZtvsAnEsQrkpjwLT67bjtkfYpxIXhKSY2k26zFL2H6kahIWRcN
dVNJ0u+mtb1r5/FHgOWdngMmMiwISfHYz151M/SKJRFJJYWKnt1jcFPcJxx3/qf5jEP68twvKh3/
ImHF+3bWXK2Y9MttnLD1i9Ppdgq/aCzDW6A7twVz4Do4a0EQ8zXX73Xnu0/kG8wHiSOxnSEl4Dpw
/4xjU3j7vJolQ98IcCyFZXbDwmC8iVbcNgo462N3NT0WLgJVyL1mH46lPlQpX2CCWQSU1RA/dpWL
gXGQ56q0wwMpgRZrZd4h2AQOGZu2+ojWCiZP1H5yazV4ktKy5bVnKgnhhqhtXA2cxlGRlXdwCpg/
RIXFwVfLQ7sG/xKTX+da337j7f3bLpifbBc+xIFj75IsIdArY25JoeimcQ/HTqXgGIKBZ+Pa7xQX
iPrWBtdteeyIk9cU8hMfOpWQQQo4eon1IxlK/6INvIbNHM8Z+0/X+m8aD+zel1cBjBJk587N8D1G
M83bkIRYD5OW2BYCXMGlCYIifsrTmF21ogFySQMEfocdSQCPJbXx727ErgmbAhO2nz+kqNqdkdvU
/UhGrhGILEmTsRqwsftDM+gzKLDnThnEwXZ69GbnUvdl95YkfoHloUMQMJP3y8NxzQZkmP5qdxDs
jNXrPNJ9XYf6jXaB7E5lqXn1uX9wh7cItR7hdHqqn5aWwqDa/1VF5KcUmUk+35yim7Xr3sfCBve6
YPJTgQPGKIeoU6pm/t15uFK/ieP8WokI6gfRVm9deo2JLSHrrHp2ZIjvnaIjEEl625mVxUDElyJC
mdjoafxX1RpIR1EjRmEPCnxW0B0AKt6VIjXTtvUcGAyCxzQ5ypwGXYpqFYZ+2oc280h8emIe3Xad
Ux+D3PzxoZUc4WfE52VMr1UKMeYFVQBs6zOEw4Xb0RZKF8i0wXNPxmuw7+dT3MidLbQn2bEqCTK/
GP7RMK73VTnBaFgxXFdr+J2jxB3qJv/dtjWJkoWLT1s566aAzbI1S9ghHqzsOiKIF/t6yfR3q4X+
hI92NXGXqJJ71bMxC9MQG36gWs5rd2H76JmwfZZuIbnVi6xbgasVv5AzuHHy9cKOMNC4mzfZ1J2c
OfaXg+lLRf1pZOUNDZEzb38icRn2SwJIJ8Ug/sbdI7jp2xawxCjxDNrG1nsZTNkRP62A4Uhh76NM
Z/Nd8WqXeydy3ucl+NIlm16gcfUBmjaoqHDyfyavMs22dueHeRqmN1/GuJ6DAX9Unl0pAhBWuR4O
v1jf/hJkJCmdckICSe546CrW+IzcGSEH8eZlVJGcMI4oClCjnyni48BFJ9xPmpvzoQPGdOP5Kwng
Klr0w7CgvXVhPPA3+dycPPbidBMWd1k5PK098T5mOJeBrOzUkwYRyLp1EexJmZk2ZW0AABDIYP3E
74SqSr3LhzFEP+lel2COnhzqRw5TNulzEhh3z0DToXOCjo98IPmbUGXxoUvi/qe8QtmwnTAoTqHz
aOBJ/QWMZS+jUtPZc4f+xpoQNTiJ6q9ArWrnaDFyBRHmwtvVbCvFYwYOaz4F+JHupjjobvIoj26q
ntLZSBUEV+exQS2Tiv2GrR/6mVNFT+hqKJTeVSsmbtRDIkHFc/B1Xs8M8E7TB/yaYFuGxr9varf7
XYphuO36uHwabJHcud5UvIuQ7l53dsx2LvPlMC0l6yZQVrchawzmQaMy0if9cqt88b1iTnOgvm1E
AzhdF7FzMxE1P6nUNXsfUWxbhF57QhnBp+AKTvKIP1qSee7tXOfBpxGd3C5+Pu9cMAc74RSv5f8d
XTgDCS2Q26Pswuxt7iCtxTI5yEn+rGb8CBYC96IQy58IxebsWZLbLOCbW+D25csqsNKJytoLDu5g
3JJEYd086F+rn4+cJkiTysE95gTFV6t6BiNmrc0Qj+pfOPq8jkzPW/rQl2cCXO7Wsp/aEDKTG3b4
SKv6No+XKzHIabe2pDm5wFvJub/O2X4wHLk0c/Q01ZIbGtJWHiIby50QbFTNsLSwEZCufOws2h/3
vPhAPpI2PPehdP/NLuHmwRquQ2PurIecsftvCYPpcYkFRrWsY+qH2nMxVj5WQv0AKRs2fTaymGK0
jZkXygDE2pVlY8NUsX3onJc2LP1dGVjSMYlX0zI1u0H0GZg2e2PGiD8IF/7J4eHjr569+b3Xqjg2
BGhI+REjRv/pmvesGwcWdGW5HeCQHswkg3958Kya8pQE/vzUVYAiDzplKdjGKV8Jd+lvO88pgAII
h8AlMzYktepDzR2QiIasBLLikr/TzrNw7SAISbu1odF+Rb250lLPgVOjoWS4mpiyuWKjk9zWTv0b
sF65oy74VzU47zKmSwUT9XSBT9W/4nke7llAe0QPUxQrWSbnmCgfgcEu/UayodBeEEmJ2qT/7hYY
Ii6F1BvDZfF306wCwWpGV1l7/8Lj1YK08H6qrve3zGr6lGm1umffTZvxrw2dIN83RTRcTJhK1HU3
P/cYtm6hgMxHPQUzHqai/qVHQqRhRS1vXyzoS2JxJ2ZcYkvJNuZq7Z1quLkEvHWJewNVZaoOveZ8
3fvKRvfpUMwI0dI7d4rI46KT5bTigH9RbEgx2g/VgX4jSlqIGVxkubLELIJm58aOpN8ghnJa5dm+
Wltnt4bhHKInCUzu/dJ6mzAKoDKVwsdeu0TvY47yXrpeWu5qb33zVo+FEcwoD3k0SfF5LtiP2qQt
T6OUn2XGh2lpFzYNQ7esLDqLtv9Yy9xgn3cbrALaZjR/tgZkUyi9x0j2EyK7q+4z+pOfEgF8yU5Y
Yqxh9wbAa93rbOiPxZxe/w3xazhW45cr0deGgRiAi8dsx4JAb0ej4r1ey+ov/cL9pWyLBF5cUs3B
dvDY+/VhIB9W1UaEuXv/0I5FtK+4rt3qNhvZ9LGAGoKaySCT/j0NOfFTJ3yzi4MRyr2DPjdjzlty
oKd2rdZXKLvNaW1m+Sg9J9jGUTE+ks2uD6276u0ySMoMuXxu20AlX9XEtIEuyayweuJI9hWzxsAR
nxc5tK0af1wCufBYRY2EbY6STmYcfxa1aZT0+Axsw/w5F0P7UNTa/wYcAKzNR7rXQB1X/shs9lbb
OcdsCLNtwLiwI7c/7QIr9d3aLhgVvJLHCX4h9d0TSJkSTP2hXmROeD1NdmMYpK9ewfaNj4bjvYne
0QTXR+cSRUz+M5+GIxJdc7SD0Ifc1vKRt+C6bULF1BkKKKAz+gcmHUMKMn9Ml0Qbh6TZEfm22kuR
Z+82XMStFqb/pQ1PCA4LjZ0yoFbccdiJVko4uDWzFuApdOMIrAlUWRZgZd3/kVne/Z0XbV/Q3g11
9vShdalu7+vJfosgSO+ZIjTPFQ7muO86QlFrfYqDdn5c2zo4kwQGkMfKcReMPmgZL61JCxKImyKO
9bZnv9FMHZ3XKbu4OEfjykfar6tmII3TAfzFwrfO+I9hI8Mdpv25XjYLKIdDOvCySST6newFI2WZ
Xh9gDrJlQbsYCdWsH2Vq1OuQMahR+RRu62kMoDtG8aHylT4JhKpNkS/vjJ3o31yEYXEEAp2CTpRd
qNz21dqSLxNjCssfyC8E6O1RAUn8l2EbI84yJyehSY76Gs/dBNcD0Z/7jMzB5KugnBG74/zAJsw7
mjljwORX+XA9tzYhGctNzed2X1OPQPC4AU1l+j+LwImb+8l9EhBjT5a62PWApXCqZP9yRtVNIO3H
MmEm7vvEO2Vz9cqUNG4j4bxUHgPbRs+qezdBhcVHzvJiyv5H0awBI4F4/V3oEpCNFkffux6hz5GG
y4cQMv1H11ao0srDFNdKVltZ/qPXiIUw1XBvLV+QnUvtxY1YlHOTJoqrM9vWfS8UoLww1Lfw+TCN
ZGvqXr9rfLB8G4kvrq6oR56DM8WOnrt3eD62WcDA1ikZHKOGC/DsyektLerkPhpMf2nyetpzIcLF
N+v8hUUGyfEeN3AOpDjbrKSgNmuff8U6b85T01dnbBj80UEnceVPsUU3ZpSXqmyRVaIRcpSXgitk
JFDVC8Qx72TWWj6x+cHPPdS4zyaCCTh0rr+HVBZMH+voD8irnffHn0V9zzMHaiHLfmBnYFTLPXA+
iYcVIm+op8vz0dsNHlIpIgdwvZEgjd867iZSNZM57Ogk0t7eEsA+Th2dUWnXs1cNG8R0t+7YDF3r
wczgwWF03fMqcNR4GV5j/JpYv8aGiAV2pI0FnnV01/G5Qj5BDdEv1qjHyqTtXjTpfATqKT7Dq4Ec
vFd8fXuYG5XfY8j1xV0wOV+ymvtDPijbAXVt+31RyOkW7MgM+b74JGCdbLUWOHfdiNRu2olDHHfL
OVsVssIEqwi23HTojCu4bYHCDU32CdVGH1LsFMDNSntp6oaLxRhjYHIY/XeZapnjBc6JOHD1MV+H
cJ8uVT8esKGxjF5ju/UCh0uji18r6i2rSzueYxKxyyVaakBeiYqz69FfPmZo/F+pv74iUBH3Gpic
zm3TuBTjVSPYctalmPkhAg4nF4jZjxzG7CkPougxyXAO9xQoPdCCdkVSkaHne1QWqOLF0jTY1PHo
kjYiRZNdjeQj3o6/bIn9+6S22YOMSADW6MdATEBwuW31IzI2qojVRPjYY7MSTwlV6lW9dZS5nTKI
JUeCsKT6g1TAG6F4dW5Bnwbpyh2KyfzouKR/BolUi1c22Ckv/Zy5o5/U1M5PGXikXdGTg3BMl29n
TuVtaePgPNW0QIW2fk8pET2kMbHecmlmkkFZtB/l4v3qGzrLx5nhSjpjdXCX+Wq95NeqVfO7SCNM
wJHD8zzxSnly+MttliXq6pKhKVbipBBKXtxpjHm3xTWEgO+e9wNO0TxMZDYYe3yFWFwlwE316I2g
PPwhvvHR0HGJ6hCWU8oe5JdHJn7aD2u+fJDjGLbxQKwZjuK0SYIrpVwuzHp9hIfCaxly5qpkdhzn
4jb27LJVtXmpOwQnUzGxhrPD5hdO1MkNp+gyKzIAG9V07N66ZuChKVLXstDuRbCcde6CiJ1s8Stp
9V8OYOjldXBdAzXFs1kS++Jr03AqFcQ1oxBHeJC5HwvAtYuyS8lgj7cnZlqHMZnlr3VXwN9f8W4k
oc0OmUC8V0Ei8HSsXnPEe8BkH8U/aag/R26X/FBkflwpRDi3tqOkcA6Z89oekGwG9Y5PX44ZAI1R
vKaAKLCqYekVgLKRStd059lARpuCncIu7dYcDdnxRgTUTsut8PiRjWvovhDklM+eLjB6ePxzivwP
WkHMLVpPu2pOmAjAC+FebZLTSoQAjy+OOdui2DkJ+41iYoUrEg7sKndO2vTZn8oJ2BKgjp1cx/a3
cRU2O/wV+KZrII63lZYjn1VntPxqGGkBFpYXajpxpEyDf+CHRM+hH//QnYrxu0vjc+X13LF5ZyCG
tytX7txBtI2rns9+Ags8TQimolxPy7maOtD5eZMeJRevw7JMyJU2vTJALOVOSVB0sLjTYa+8oTkW
UeG/zF5QvSx5CkwhbIsro8Lb+APBynRms2OYUEKXm33Wu78nmvAeFvCxYLMlCeNE8d3y1GFWN4n7
M6NS78RkAmh7QSpfUpsNbzIqcWAS4EErH0Yko4H/qsHB8iBG09/2yil+qYgZ2R29AIXEmH1fYydz
vKL6SZyifGrGFFQn3+/PKCegWk5cDaGD2y3KOLEsNbjgcxdY1hG2vnoKvCPaP4NxDzUSqI9l11fY
J1DR8tYJ/PEz6Xz/ihSz/eMkYYE4UTlsZdX+RVrwfiYjOc7Ztu0Dt+DOHAFqWJ0SuwZZAZIvKtgk
HZdjaTL9GVSltzezHT9qw6UCAAkz9hx9S8iO1GIm3oERAkdL5PfI8oM1T1kX5ufGoJJKrGnWm64R
Fm/OOHVk+Ttigc+FHW/CuHTOY5dF+qGKgu7JRcBCQb0qwFKR6AlWXJd2CTDDlzllC5DyiX3MYX2I
PC5/rNoMRRVzuMuEu97HPqME6UD0nRS8SaM4rUwHmwHAlXFR9wr7g5u8PkXOGB4IDy9HwIP9aero
DhC4sT4rd55XjNZqODWcGDu1DpynypaXZcbzsQhJ1W4Bhz7paNWqKrRLDzfHHbdlKPUziRuIVJx+
jfxh9GFI86vrZ7jvbweHgWKlPG4PJpJ+TAmF4rmoU+52YZs9SmLlMPjBtN0Yr4iOJpw1cfWgOybd
OoLbCJfPnhaIA5l4zgs4gBz/RFfZDoxvVbaAzlI6QP2/ZkkYD06StdIvO2IVF7NY72w3Uv9J3+kR
yCsIYMHnd5auc+9Gajpw9XJPcz9mX22yDidfGr1dG/s1+dTqjY3O/9Vw9vA32uEgi7k9zNTLHnwU
LvhVqXeQK+ZcrRhwNeD/g6J7AxcqHrSskYM6VgvyYpG7RwuBe7N4pLGn1AexUCTjfvWGED8p5RjN
OAUffTsjzV0P24UM383kOcltZNG8N7nt/5SOiv6opWdz2ARtcwPrt98Frs/vA1JAmv7W5gpP7oJ6
z9ohOYUFGZuEOpR9TV8yNIjQOZVZWuzz1Dgcrmm99xZsyJ0b/RuVAwDqiv5C3QHXk5VQS2TBl33t
0Aiha/CXSAtsNgfnORWNOl/bfZ/dTmd7iOvlhqAJvgTjy5ukZF83B270xCaHBp0o+M1k4V7g/jvn
AJQgQwpMqa0HSHlHMPiHbdzVLhWE4TYXIayloaGloywNzMcyLm4qH7d2BTMtiM8YLQm2VUX1EdYO
6MUmaSnzImmTAXk5O2XbvvsGzExAwGxveJwePEag24LM/7YPcKBURZHehWygLjOPPh+pccbngPu/
LtednhpQgZn/xT7IeyRk/o25Dz2O+uLjNAfjrku94Bhz/bulbUKeI3cZDnx/22O1cvgVfR2T79Qz
JmWVH/JyiH+zfbMb7pFi02lsvnFAQUW9FMM275FMeAC30MrQSzTeyRY+yIaVS/GF2AoDCdP/HSNi
ueU2TsqMNuutbRo8ls6EkB/V6jrJhb8AAZCEgBMEag7iISGW7BpCX7JjFsx0NRZ1sy0C55uPfK7A
iXEwzcWqDkUSphdcrfj+VrRRTmOMtLJRB1fodwSvdN8hJG6XyXUYOJ38jHKX7RcnZGDSrfi3ZvFr
T8TlNagcXqkEwPRTaKy4I0vcH+IqZ6Yi2kZw3qN1F0jxZg3x71EuFu36FRNNpq1/Sl2sJCnghB6S
R8i+9d4Dl/AuUzjR3Eqmsyt4OtZmbXdZsULxykgH1iJ9hjtyWmnFI6HVsZ+jA5QZbKkQv8gruk5d
HUtNkprRgEzA4Ij9UEH/zUIxbxtRixsEXiAUVd6eRcg5tI2vvTrevIQPjsABNKIIAf4isFM24XG2
g7wHbBltUp396LaC+8Pe7gJve93mEp0gDvLmFLPCOOGvBWggmWsO2oUQYPP6bajZj3PyZjce/MQQ
Z//C9NxCtNzYaAx3M500e6/u8ndVLzR/oBpi1ETDv40c33vH1+Qfhut4MU1Texxd1GckMXVeyY+f
CkBcB20xz+b5BGdjxjFslW7eyjysnx2foC135wWjFup3WbW/4sW6B44LGHBsXk5jKcKnKnOaA/aN
8A0nJwCPKmIThSOBVWcjyauyoLGVgSIPdvkgSggeG8uedBddt0LBGnsrENcSz3ItO6wdQ4zoHI18
JHCQXvsKhfOqSg2kosr6V0db0FjsCO8BRPOzHlv9BL4dGIcCHzms7bBL/LkFAC7Q38u+uiRVu/5q
mMQu9E0/zkAqdkVtfjhduCvHqWEwBAuf0GQCSIRx18feswmYGGnIQGaGvYY4QVPGWE03LYTAS6KR
b/oOcZIfJk5j60nsw6M4gtT+yCK+D5vaZICOMX4l1dSKXeiX/wB+Npe8jQzzUNkfhwHXLjgO+WTT
+ZM0yZ8BrMXNvGbL24hYvmMfOx2WFHBdXo8xo0EW3LFRa45DMnFHIR4NSYF+nJTWo/+cWMSiAbLF
iBdbWDLxpixZKuo2aLbeEHQwhvkW9dS2f1ObrS9dlLM7nBhshVizOy53HdcUzG7PbVTqYzTFapcs
6ESzhPHRTl7xgr1v3s6cb0zNuHymJrJgOdEzhzrHAt4k4cW6LQHZ8rJ2T4MAcwKxX/z2W+N/5e6V
nRWSBQrgrGwLUKd3MpnDbWDK5VCvSXCIRNy/F/OAphByRaaIGR68n9kLDnP5zSlAyHQQlh1hbX8D
TVd3gBv5oLrpQDSH9XNVx/qCX1QzXTVMIF3rfHMUM3WBHiGVIeIjndzhmQVfuXetBy2pT+FFJSgq
RZnkB9nlE7WLV9BlOeGAxuwGzdpD0ppa85Zj53oXDG74bgmXhhOq1SZOKB8qWpO9sgtOGM2r8nmm
ReQpBkGPs34ZP7B1uwdwa1xMAoXNhv8p3ubQUycfR8RNZxAttyWKDdb3qsL/mld9d+nKukM36fQN
R9b66nqtc+uytz9WneGcYWKRhvEJIwxXxCIkaJeIT9g073gCngzsdhD+iExV/NrOr02IuCdRch46
G0bnFIP51oyY59i6ZjwqTfNdSFvty7RsqEIOr4lxiv2e47URN642dCcg2B49t8x/udcImAhldkE0
K3+0xxJaYBq7Fw3m0l4au49HW525cDSPq9Xq4NBudgDIQh9BUL7ljtc12+FUNBS5wImL0WojJHZa
UHZ+Cjn5pKO9h8FR3WT6jrwqIBKTsBppR5dMR4EYEUH4uSJRxrd8umI1ItCm/axxk+DtZBWAdc96
+QpVv2/2nCT5fqyxT5LT8A88C3RB0qp5qHuvx1vfJOt30lSKR+Bq6Kjz7jYd0gJrqwOZXfD/QUZW
T/66eixlbbOL1RgfI49fV9BDIBAJKC+4Pm9ozOKTFiP/FBTNc2LX/uAo6f3nlyOcTZ34RtqYUqPS
/o7mqL0j15R984mzd1hBMOoAA9VolUSoDM0AO1ps9CPC8PI+NZwFbF+b01yFr11n+00f8g+ZZPLt
rdLtaLjhjgdvGvOAWt4X7uIb37P5k8Ne5rh6LtiCauRp4UU7F4YfAzh4GlYInhheDwXE8FqpghTV
nlP885s8YM6Kx2xvIBLXZGUZ2rPr/wFhJ87m7Rg+TmXWvTYK/A4s3iw9x7ZUt5j32l2wLKw9hbfc
dYWO+ICP0b2s0cro66uOqYl5YKYwxgXE3p1dID0bS9xfOpTnR5YaOTjY+oucSrqHFZ0+BlknT3aC
F1ewPcRK5OrbKE3J22q3OU4eNLnE9OmD7YJviPT1rWwmwrzeHAHWT9bNwtXtnjopjmX845wX3Nil
bZLnIMASmYYtykoNzLFkjYkW0rM94t7zaEPyBLlEf/BmoENj0Ub3/TTw+YzVdU4j51FYUaIc8ltb
BIGlsqQ6gYfd2dMImZ/yCDcV1zf3iniuT4bXEbwth9U8xnSS5iRPYGUMz/4S0TTFx/LOSelawrvo
EL2BksnFNedLGrVf6XWCrrtu+oncyXzrwKSHinovYHLQVzInmY4ImPWLmJaU9hc1suCCNVsUWHNC
TyxI1qAGE8wl5zEkY01hKD0SLjABtfAf6fbjeQjJBvixWt6GsHMRGBN1iw2HLHggf0fwI4oCyQnA
4eiDa6NHHIpmfPSxStyD7MoJYeHhoMtu3lHaZXBdtMhpFd5hh/S0TAiURVVLkUKdWDhPUHvGuBLU
IEp12+LAPwTeFN90em2PjsQ8Y1anP/HiMVUPiO1jEea71NXRucIAu2O84zQazUeLi/A0YJh57qJ1
4NmiGxFqQnFAj55vYHzyuoYDc/siotdEiuew8udd0Szqsob+hzv5EOQrvqpjzZICg2X0bAjQXcpR
490eeT46Hzd25ZjsxHalANJAM8YSU3/ddy18N93xkqCaMnM5Hsha9k53tFtlu7n0SNvA2OZuQwJ7
WIaF835ozjImGeAZ8qGANA24h7o+wdASOL1NwVrU7z4ZXJlyMJ/CfykrwxGoxHgDU4sHFx6Qg1WJ
O6z+Uqpnpzrp6dDGfXvPc+XdUMi2Ao5aQ4KD2UAXX1P/ZQQiERuO7e+wnEgKT44JN5IbKg5Fl2hJ
j/UDXY9beuhJzkosRrbsyR+VBGUc/ObPHi8XR6BUu2AlpTKpnlhVngzvfd8PT2KgwzHtovKYLpZy
8kz5Owy5n2z+WQvC2bw0fHf2wZgCWm8HaAsksrf4ecJTVQAO8EzMYb+4f4wNu8vA6p5QESugQeJU
rnBwbybKiXaznD/pRxNH0vXRIdLK/FBMFNzKuGB7FIvvcPL0oQe1+hzP8WcWRpjZehQEFmh/8fPK
PdsbLqp5RQW2A9Mtame8IMpQmTUFaH+iOfoKcpQk9w2Yxk8O4UICUNHUtVOpQ04+pn2rsW7DG996
+mQcL310/VE/K+6NmMRHi3CPRH3LQ/XdjewpWt1wgYgyPkTJJPazK3CQDlJswtCpd5bQ7kYtNTxC
xretXQlh4gRs9iblyzcmbJxo48uIw+X2aJ3MJfSDIIOas4xUYwE9jP1wvC2oudjxq+AqnollH1X1
P5e6xB1Mp+prXBC6/dA4nx2FXogN3kjiUD13DJb3LNhgTonE/mHa+427LEB0JQJDs6nd9QbhaJ7w
KhRF85f/OF7pxhLruHaMNAXbqKjNhltbKbUZ+q5/yjh2TlkLFBOfHxsK9qpuTWQdCw4tKiwyXOJv
pV/c+xQ/76QmMKtyblChpSll4yZLcuNSaMKAFS64iPmmiRXUjKHpA5MUTqYh7NfbOJ7gG2dR+T4m
KNeRy9JhKPk0+GKmhRVg4rbKC5zNyMAQdPsBX878m25JpOWyCoGJCND9pEasbU6saZxtWRJ3nKS3
7LFOR8RHCE6ImX6htSYpGdPwtBun0Tu65UAavV8oRGDXeCZr8lCUZfSKDajYdnUXHvG2gHKC4rFF
7s+ICRg+/fjqCcgI/MWhM1z8MehYOmCwYU2guF+YpU330RT+S2MzpWxIrb1e9x2wVaSjSMz4u2Ze
FOJvgjMZDC6MuSJYzG2ALz1lAPTN2NNnlXLKbYOIeZL1qHzHbvTeXaiJRJfyKO0ZwIFjW4j9iVWr
D3PRuSp+eTyUv2czggQNHPjmAAvxqqX+7dCmKCoYNv4GszX/0gBKoYLt61TtT4Qwe8R7Q9X1Ei3X
P53+N0itdpPHMj9zebuBQkAOvHJKBQfwNo+AdusMxo/41QHK3DQ9G8qoUvOuC0R57LHh3iiGKtoQ
mdo2A59bMm5heeqpdgJhCtAsj8iomNgFCFwG/YUl1voW0IXwwt9LWcGYOXttcmevTLYQ28OAhANR
/HUMzsv/kXZeO44jy9Z+lR/n+idAby7OjaRS2S5R7btviDYz9N7z6c/HPmakLIJE1eyNaWyg9zCU
mZGZkREr1iIhV/6OTS3klRCjITCUTI02cx3oHV37pmZzz+tUA+mdj7/U6NJGXOv+jBauaV6552Xa
0VsQ1fdxS74HKnn7RqV+B1mIZsEMEhkPqhKHaIEOR62kB7mgVApffddJ6mfq2fRE6ioZStMyH3SP
yJLrgoYmwsObIh2rd7CHGzfVlJYwQyAPYFUh/WyceemgQQlk8BGvqkskPmfiD7LVYNDCcK9XLZw1
pgGO0zekW1vpwlugNFQU6HGn8qN132pdbz+q8HPBpkqa6VxqIMxyxIb2U+FBuazhi1U4AhcIq882
VfGj5Z0cmhiI8WZJEnkC4lpKwGngQaZ2h+DLjU9bGKjPuWyatfp3n1jha5lRHZu6RH7qg8xwg5TM
rATW/r1cFHSnDY5Daz2QVsCQFcl5gwIvRXB6rgB8W4aiPJo9rZKQlH+b2hkuqcJDK4e0kfOQbG+a
Jvymcy3uko5kBTl2/RbnJzOn9zoMNADWQnjAbyGyAy0hw8U287FKEjFIJDvUXRX6jYjlnHcGEiRg
Y4bqM69g5bajJ5wuaNvzHkpFYd9EqM15SjTcqVxgIGGl4dkizS3fDSUYZCTGYqs45wPtux6YKs4j
kmWqSnbHThJYHwqbZUsR7gkdAwJ8I0u/gCf/bDUmR06XImMcIiFsOoAFIOkF+cTrt4Y91owPUzpC
JYYA8c4p6YgdA05zaYCfrOGH7qNSMt5PAKQA5YXVF6Rh1Fu7SPoPcWCY3Cq4Xa1SUKWSNlFThkLG
DlX9UVVBs3N3K6BWtJbSKiktfSZDCOssv50azf6VRw3SmnD27nwP5NS6PPqi/rpm2zqNprrFf/7j
/xW/frwPCXP/8z+U/w/2DbnkEJ5iWNHgJzS/vPbzhqZqjmpoVIEMVVauP9+yYXlxj/mZ9ueP/lTs
c2X8vm7ipSI6JgyHWF1TTUOXBdV18mxWG5Vdflamp9H+TG+cGdObTMvjK+0wRbLt6Lqtkq8Gq3U9
lEJOVOpRuQST1494PCARTgkqHh//nRX12opeGlM8t2+de8f+wM7MP5gBSV5wdNITobx2XDe3tPws
PETFqu1ouq5dm4tl3vpaaJVnLh6u8NHb0JHf+v789xfuBVNAqpSyU57L71RqEPT5dz/fuP58QZqS
Pmx+vj7eWMlt7h3Wv6/M488h18yz+9//+R+2Khss98X8zM538fvpJrboMPNK2HVd+7OjnP0OBjMw
hLSs7iExgxajBrf7ZZLer1vemjhhXzagLLlJ9PIsGXDAHop2Y2Rb37evB1YUaR+YssHCgLWksTz4
lwsv7MoRMhNJnliZbKL3+z1tMP9qfgz5+vdbDgFR3vB9n2qzotOre7tuYHadlytvIdIFcYZCavPa
QE3puWhNqTzb9ocS2CF0X/WvdRPzGq6YUIQxkGlHgCr3IWPShxswGLu2JaSyv0gAHjNeMOvWNgak
COeXDTQJED5bkeYY4PB9fV/pG061ZUK9nrNcSxxtnHc7gIqMtnBAd9OGiWW//b9l+bNhLzYkhFm+
AlCwPIOazLsdRYn1Wdr6/vz3F9/3YC3PgDaV557Alo71D+uf35qh+e8vPq9IPJniiSWH0ChsqUoC
k/uXIxCOLKQKEzNM7PJcEVVyOm0swPyvv3BaWzcshwDPNnTh8wWXPeXOujoPKRoAROZRtO94u3jj
eX2qFlfiwpBwAtq1lILhq6qzQ9kOdXs4nNYNLK6FjS45uH2dx4Zw96UWxVqljmAQn/mN6Q82y1Nq
vft3RgR/sj36zkxEw89mCB3vZNDBbFEDzB7WzSweJY5u20DWVc00hM3dplOH9qLGaXULZBHEuauN
UGi661YW196xsaDAASIrwpIYXS3Z6Bdx3cLe5z1qCF8ezK/rNpaWXVNVzdIdXtyGI9hAN61pPK2r
zhLsfvaxoNXx3xkQbj6TUms1mRhw6n1bfg/LasPA0izpsqLLqqYqDEEcATUrZnAqzumPGgnB4ZZM
cZE/rY9iyXl1xTZsVaHHxhanyUsaDx7apjib7ZOUfB2q50bZCEXniRB3uq4aOm3Xmq2YmnBW2U5i
+10ag8IYEI1wyidJtp8NyKxj33+gfWNCa2vINiZvafkvjQrHC5npriSRV5AP+7VTnZ/rs7a4NBdD
EpZmpK7Wp11SnEmqm/69F5KdOzTt6Q1WdMIGXUZDSLeEgyXz7YjI1C/PZKvCkx380uOvk7pxkyxO
lElhyEF8XDNtYcerMtn1AoD62Ywf6NM3NxZ/0b8uPq9eX1STXXd0SMksPgX4SD1zWUHStD5Piw5m
mubsxeQGdCHEmtIij1R9KM4+5UWqcaRHYFqci9Yxibw7Q3vTlP2fPTFmBHpqJmOMvYSwJJ0+jEAt
1kf0J2R7sWccVt0y9fmMFPaM1aSQXrdefq4sYCa3AXBg+wiDG2VrmjnTn/AkrVtcXKcLg8J+CYM8
NdMKgxBiIukRQLCU362bWNw0DrVRx+B+0cSHr2FUKHNnmEAZUxmggS1/l4a1s+7XzSx6w4UZwePY
9sZkpZiBgwEduFuo/ksViojo0FEp8zG8bm/e6+JSGbIi64bBOlmq4H0lfAy0dQbFuc7c2ANkcBNb
TyUM+d3G/C3t1AtDmhDmU7ajJ8fGkP13mD9p+vP6OJY8wJBJSygG2VfZmef1IqSUwZcpKA7yeQ2B
ODDMSARtjEDwAI0jhnOM9KfJUUOFSTzQorH0AcLrJwPU2KEhZfCs6iGyWrBVPyH4CYJjfUzClP23
QVPRTVNjYRjY9ZgmhzZTfEw/zc3P8G5SxL55vQXdhJppFkamb1PYqLFiw5A+lfqpCLQzaIX3Eyrd
6yb+vKguPOzPKHQbMCnwcPxMFj16MsnVo2SGfK4xQdSsD7/yFDmCHnjTXoGLCbrmPkRQuVS/xTqU
IobXewcOw3Ljl6jzfF3/EluB8oOonbCEdRR8HeFE1OOcqnZDBD9zKj4mF3eJTmswfKm8xwm8ufe1
M797IMhluFJtKgPgibpPE01AipXuk9qih+bvIRnu0x6OgfKd3m0El8J+nGdrTkMBsrYsBcU84TcG
MepmhY/29QiMCLMVQOXcv+EBo8uvX3xMOQB2+XM2fO1esJJo9aTpykkz7xPzrPQb7qsIZ9n8SdNB
B0mDntnRQcdcG4hSIPMFLLMn1A/TB+r95Kbbrjt7ZqOAPUi0cdfWaQgJ0wDjfg0AFTZsWznWuQ8Y
AdHxJwM1pyPgae15oPpwk0PA8tE3rfBYwH83bfze+eesuIcjnFDQUNIQ2Da1W9Q3dOTm3F3xxpRv
mRDClSDRQLoNXe22yZc8dLVZK0f+tL7htmwI+80aKz2oNIYBp5Kaf09h/e6y18UsrOy8kwySpTAZ
kG8WTltpHKOOomvtQtjXP4+pLJ2A69DYDV/nPpryufdS+jSm4O9fOzjDsmzZNHitKvKLYMkDn4Di
vaaddOM4FQ8j6lvhxtiWTl3L5gpR4GKjIiBEx/TYOHpSm9op6m7z4ABmc30IyrwA135mwG2ignKy
DQNgs7DFy6Qfq0KxulPgefWxQi/jkwZShZ64vIjfa3GgfpwKE3ZLLz92oF6RIuqa58hMU04tx+vu
N37P7HTC7+HxxHJapDO4C2aHurw6Gwu9TigdT5Eet+RYkXTI7M4GvJUP9j2CivR6OlDq2oHTfpAR
yiNbUxuUYSyIe9Z/y0vfNa5+ynwFX/wUI/Z5+QI8O03VveQcfQ3ejZt1EwvLy9lqa5ApkvJQTGH2
o7EORqgjh9OYPWtgHaXu57qBhTDh0oAlHCMx/MaKnGHA+ODQnqXfAcp2+o19sDEKSzhIVKNFhD3G
iATbVwX72RsW4mKWrNmHLxbCHFliNYZD2Za/pyHYttssf78+T/NEi243r4NKDo2d4AjRTeA1k6P0
cnOqkhFwAFCplJ63Vs5+l6bj/4KO2d9VBf1Pg0VfLY0Zo/LqQZqyYhLOwRwDJl9MbmuQggR067an
oafVacbMKJWFrB71yfWhvnTrK0NiinucpsmIQVGdkMFUisOYHAdzI7h5GTcQAVKAtlSFAaniqWXo
6aD3dtycQIV38L6l9JceG/3cbiVWF+K5a0vC2V/0sEtOWkiDv/pZQWYVtb7hk5qhP3xLExowidsQ
6SNgK+tz+NLjr80K+1YazRbqTcxGMAshcGAaD2PathuH4YIV8rnmn7yeKnPPXPu9DI5V7xSgy55O
73D0haaV9WG8PB3MKwPCCZf6FU/8pG5PYyyV+7igLSnsspSGgbg/xqT8juv2Xu4ywntFVkheqbbN
c/x6QLYtKXEck9xBpOWTku7t8RZ5WbhDstuq38jyLkyeapmOaTuKQ+ZFjPfo4eLBYsUqiESUtnj2
v37uVIuHF/J1hByW+B4qSOrnll6op75+ipCwsvZKfRx/rk/Ywl7VqHbNJU/bAeYi+hlgI/SeHQJw
+a6MED4/WNFGjL9hQrwhatrLasP0lNMsKAnmSKV0t7FbtkwIyz7WaUOXASa04TH+3qHaFm8sxoIF
3eG0IUTiD1VM74Hdk3Lk2KcTVFUQmSfxfaYC9DeN6tOrF4TsHq82Monq/Cy69uBYTSR0fMfpZFfF
/QQlArS3gN1HiiHrhhaOUAyBn7BVR2bXCBdSa9QghKqaEc0a76hUALtSwwyivYIOnJt1Y/MpeX37
8egCp6FbZF3sF4Fs4AV1n6OM7ZroyPva34Z3pgPXbO9DFLQtdHnWzb1crStzYtKva8MpT2GMcNvp
u5nc5xQNycf/OxuCz01jNiSGKuVuJr1Lsju9/xBoX9ZNvDxhroehXvvCMBhBFgRe7oIH6IHC1cPP
f2dA8IHIVMpGVYLCHZG6hyXQk7ONG+blBcAJNicfyPXyMhbdeVI7k/4CHn/W0IOKNoI73wdi5xfW
EdK/19+a19aEy1pvkBTvqjJ0QwiELTt6DgwUBtfnbMGVNcUgSTW/yEykV68XpWsRjvdDK3BnZVDb
7eozHcI00pX1efRffRhYlJPIJZHrV+cE87WtNqvrtgys0JUtoMlIWxY+uN2No23By7T5CCB3bcva
C7iW3gVtrVdd6Dba/QfDu1ufroWtePV1wYfRa6HnAQSkS032DCz1WcklOGfBs67bWVoW1dFlUALU
rtCtv56qLBxrQNBKSG/O7RA9+sl9hKRpLD1WwDCtjULcljFh7wdlp8GcKPNS0L/1xklGxRdus1nf
aa8bf3l1sBHuLk/iP4MTJhE1gR4pBgYHkwKyHT7cbOk+9DdGtewIRNUasbXD3XM9hWltRb6p4m0I
bsSfiqisHiypVTZ8eskKVG2O7siywrN0HuvFWyssWjXQDS90jeFDC2be+rruCFvfF0LOSfOaNIOw
201VGQTityZRP69bWFqNyxEI8wQgb9AshRH46b0c3RUygPKN2HL+hHBfapqsaxwvFmeNGG5YXQiB
ZseCV83HJnv0YpitdAS8oQnS63pj6yzP2D/G5r+/WBEkonnBh3izTJ/QmKPC8mt9wpa2y+VohCU3
ECPo/VANXU/6MCBGEA1IHEEjV0QHXiDwrmzUMZcGRIXHMC0CKZ0H4vWA6FhQMt6fges9jN8Qml8f
zdbXBQdT5SYPY7j1XDh+d89FuRXMLq395a8X3KsBctzDJRm4IbLmPnLN+fdY/tH5p9dnPSjwXEzT
vGwX6z7pGS1asyGUY37ZRyn58e8mSrgpIzqiwgjYv5sh4tbtzZv1zy9twxmRBPUE6NwXAayVZ5A4
20ngTrVF89p4yGprN6FRsW5maTl4xJJnMHUqKWLRqB99H0hEELhQmTgo08nvNaWHvwopluj3uqmF
fULdAGUOPFdTTDG0yKMBbRFt9N0MlorA649joz7IQ/1JKbI7OgbvU6hVNrx5YRZ1h7MG/JA1V6yE
vaLADVuWjuO7EmKkP+36lm7f9VEt7BdjriUq2lyrZCav3SxO7Yb2yypxFcP/lGr36CZtvDAXLFiU
dLi4gEQYlOCvLWia1EuhnvuuR4vXgzNsHMYvp4i4yLB1UG4mjibGsGiX25KpS61bQCEjQeKwt+3u
I32PG8fW/DOvD33smAZFBlB2VECFaFxPU7NXIV1189jWntMh6w7ksdFhGGCsqNSu37AnAhfmusaM
IqEHADAcYHAhrDDonpHhFuzc0EL5CI3PgGa85ldoIb57qnxEKptp3yjH1/oDD0B5RpM5KhU/EVoA
6QSNNwZs/Jk13VV5dgqC9GbdxELWbrZBZwAvD5NeY+HogcjFCuli79wkgztAQqIKsbviLs/hf8sa
BOVzZKPt3UBHtp5KG9Han+yjuJA8dkFRkbYhQSR4PMrVTamTa3Xtxnw3hMEhRhNKMbNj2EUPUIQh
c0AzVanRup5BVOBXpC3NlBYp9EusovirCHX+7/KB1uKNE2bJlQ1TB2E3lyp5i1/vFKke03wyysb1
ZQ2ZViMyoDW27V3tIdWxvgZL3jyXnsmQ8e4nnLw2FdlaUjuWVbuRBqkc8ijTMVEO3fh13czLvW+D
tiOYNOaK+wugSmC3kLhFau2mJkx/ifJekZKNuHhp0mhjnIuA9G2qYjYhsCAnMIO04Rl+o1h0G9O4
luQbLrs0jksjgs/YgQW3g5M0rpOgFP6u3ViN2eFFlwTIQThJptICE3C9GpLcKBSn1db1DHvXBn8N
MDRM4Y9ct25LGe4bt0Lb6/Urc2lSCC9odnbGQlZaVyuUL7wFPkJK8Yaj5NKEsM2R7/DykBYdF1ow
xXjIqo1ZW1yUf2bNFB6VBSTz0O/xfT+DUuNXob7l95N1ZTfChKWKgE4YsNRapyXA7WiKjhLIrru3
uBXrTXqXeFjWhF0Ic4lRmqPVukCenb2Xb6AeX0YsNmmJP+hg7nhZDI6UukJvoNRa8nrhHRSsu6Zq
eYF3T2nifQq06EesaId1t1q8tQhVIIbnYNc08WCB9dAM6tTBZkwT8NckeFZUcxf7OhTkPiSa32gb
vkOIat3skivMHWAqA57/K0xkb1oBzOxy6xrJKfiBqNe/+/xs/iIWD0ZDieA4YH9ChNT8iOvXAcb+
XPXERjoYa/K9BBjX32/Qp4Gxkc2oVp9DuAtaY6Yx2wCkLy7NpRUhoLBtrVVGhUny7BEGQknXYXvw
jY9lWUnP+USTqGki3hJOwTc6nIOTqo3pxm9YWidbwdvnh7MFSPp6oNBzFlMzma0bw1SaHA2oBdZX
auk2uDAg4mboCM8tHzVENzeREjrQPvwmX7s0ISyWZPmhPAzsKr0Jb1TUoYu/1sewMUmOsE4k+8IA
9ZEWSbGfxk9Pe8vnVTRMiPplpJrm0ODCmasobKQJwVPXv1NUbn57K8+7FFvM0QuMpYAgVVW4zWDu
ChXJGdmMwTd/9G9SSC7QL9WqjTbTxXnSODbhZ6ZkL4aRZm8qRtlyesrec/ggF284PaEk+t/PiyBR
SLT/5/SUEQRo++S2Vp2TGas3cjE++4Z6CtqtqGx5RMDTDAMUgCULN5qTZCDU0Jt3nTtodwjKtm79
eeqFQEMhuLcdWdF080V6T4a5qULdtXBjdG767hxV921Z3sutB23DWzBsYHln0L06D0fwg7qYeqnz
6tJ1clr5i+5WVoenDBGt9e2ydK5dAcCEQ0UtHMkwm7B2LWRXSv1OL54dCCmDBMoH3bWaY1y4U/D6
yFaZ0Q1Apog6X2SxAgQjMsXAqA42unpUit/ro1rYRPQNWUCD6AQ3qM5d79IeRlRCG7VwowT6yvJ7
DTXOIB278F/amQ/Ui9MARQO79xWtcHX9KM+SeE+hgyjWxmN24VhWSGPYCjBMnuriBVdohpeWZV+4
KNg2xX0ywaN6sz5hC8EOGQZAJ878qJNFaK+k6hrUVbh2MkvYKu/t/ASv6lB9DvL7cAtzuLBRr4wJ
8YYXyYk82RhDsqVQ9rG6Edou7dPLwQirr49h7Ict36ebxEm/jeWdX/+u0WfXjY3n05KfgV7QdZ2H
IHkUYf2dCgyD58i1qwU/rLDeZ9TLIBXXql/ry7M0Y9z55DRmdPcLf1aLYbDh9axdr5F2uxbx11d/
n8IIDobSN8U/RZixOJX1KXei0e2+qspjmN+/4fNk/RCnlWkkEZMxMY7Xwy0+uslTYH639C9v+Pyf
lDgwa+NFg1rYENcWkTO4PvwzIZzh01sMcE0aMPsCyBLD8oFMDAK+6uB2eoK2CjTCm8fwfMwKdwtK
tTIvWJ04nHfH9UkCW75JA6pJgqx1lGOoVx9KyK6QZ3seOmsPiceuRkLDG5G56cJHObN/jyS2bJjz
+ny6i2LUSBPzIUyr34VuurCPvj6Iv/x9unC5Br6sSBCpdq5OLg0eh90WJGjBxcmbyfPFyhlHzu56
AnTIDIehGDvXQqkuBrPaxBuruHAsUN3+Ez8Da3qRTonKPO3bSupcc5pmRbTyg43aVFk2OyuIwfLV
w2HdLxdOBwzC5oGoL2BnMQaqoaJKnC7sXa9CB6Jup5+9XcIcXcX3Q93/vW5saf7+5FYtg5ynqQgO
BEkd/K8mmVxrV41Pziv7M+dHFuPgwxQ3Z+oT4YTQPKOI9NpuUf+5yaJjLx30rYzH0nSpqgxLgw6U
k4127QGaVjQ2ZLmdO47KyQrScxtBpzYl74d8K4m6aIrsMNBwulrZbtemIvp+a3NKOzfSo6+IMRya
KPloD/Zd0271Gi2uC/c2GDSL2r14tPqkJb1Rnjq3LpLdTcEf6+u+FMBpoE9IB8+gb7IG12OBGzKf
vLbvXZj0lZ3c9u8GuXwHz9NdGajTPR0Zx06Jn41Iux2T9A3HAh2hdNFBvEg2WkiExXnSw03dDq6u
nk3jfbRxLy1EPrStkNTlyYsNMYmUWBE8XP3Yu0gM7/Lgh6yfEJtcn8ClBaLzweLcwcmBalzPX1fV
2cgbvnN9RKR+SqSz17+/5GuX3xcepPTI04ko8321iu6nJnWzJv7Rxx3inFu4rcWhgIZ3HAptc9PR
9VAgWEn8aYp615B+dPGdGtyuD2VxOUhEzxUjGjfESyr0lEG2a4cd2j6p1aMWntr6DQ4157r/x4R4
z0hBVTljjIkMLjg9SHf2hkstLQeoU9mB78E28SlhjkbYPocGyXHIFu30eVSf+/ZOvnv9RCGpRY0E
NIgGSuzaiB+b7TCgoOy26lmFmhqStC3w0dJac8orNLjMu//PsXDx9FCqscxDox5dKfwk7dvhw/oI
lspMPJ84j/80CKli+hOyarmbklJ2Ib1Jv8IJ6R0S3fJv/bDUEEuZZoUMZXxopthEMwbZlzSr4OiY
VTjXf8nCQHV1BnA5JuDRFyQNWaGNBlRck6uM5NiQXEmrjcfPQux1ZUE4xIa27m1zwEJZHetq70sf
POUpJsRpkdJ96uWNAS1004G0vRiR4IKBBB7Oi4zJ7fx634xf5FQ7WsazjQYQoroeFLb5+N5v0P/M
/H2JRBciS77p7WTj1u+G2yxxc3kLcbCwLXjFED9DFz+3TM3B04U7WXaW66GMinWk5k8pjKuN+bWE
lRudns+vX0+idOCF3L2qbgqW8CtafHWPBB18c0Z6o4ftxpW4cEwxFIW0iaMbnOzCjRg4Go2XFrEK
Uub7Un2XSM9ylW+s4oJbGkSTJhk60AyGiCjr0UNRoHns3CH6AdNh9/XVs3T1ecEnoyGzIjR+OnBF
/r6+zZOtq3Xp9xNsQTQ3h9wvsB/V0A1GmDuNW4/76KiMG8fs1udnf7v0p2jUwrLg8z7UmPKpM4yN
Rd4yILhRUpjwuCZe44aTvRu/TQgxr6/AghfN7HugRm0wg4q4wDJkmEo/BD0tU8iA7aLssRk2EvqL
JiAqJJtvcZ+KAJVx0CAyjXn0VUV4m3GuTvCrvCFjTbWe+BA2PBPcvfByG8PQCo3QH9zS2CNHstUV
vrQOl58Xwie/0RNYuKQe6fJDnu3fss2oHUOgM4M4aEi59qOks1q5V2MCzKY4KPyzEW8sLQGJdlsh
xuSoEDM4FiqkAMWMwc26fePvkL1FkXHdkZZmyCGrZsGfM2dw5p9wsRW6YPCQYpxITxjK7sYhSH/1
900ezhbVgjm5IgvHXWf7etuZzeCqwx65pCjY8NL5qBFSEzS9UW+yef/N7IHXv58noRkNCSvs+e8m
rdkVWrXXwnd2/hjRVBUPG+W8hZvoypwwXeSLp6H2vJ6Nvf+JvgEsuOZbZkyVHS5hMuwvWqmSrupk
ZOt7FxnFKb0NPq0vyEI8QYcbu41mLYd3keCzTZfR+JqVLPigSI8kDi3UrOz6L3UqYCJXbCnYSWPq
P/oQ2t5MKKu8+kVDmo33DNY13oTiWx1lG80b5lxNH/4lK7sBJbH1Ab706GsDwhKlbdMYHjKXrn4e
1cdguH/D520KLWTvuZwc4UjJFIXoM+YZg8YSTPRfVGPDo+ffd+3R/P4LA+q1R7ddavSeTWIGVv2h
u6mi06BuPJUWp4jy4JyznyuFwvXUh0FpN5XduXH57Esn47A+RUsjIE3PO8ni2KL3/HoEko7aABJg
nYvY6hPCJwHsAxAJx/awkeFeMKT8cWWdBheOGWEtqgqAqlHVrZvK+Y2VolPHP8O4lZBZmK6ZxooV
h8QE0J4QLjhjHWZ6oDRuczLp0FLlreTSlgFhPZpIlTM90TCADGFvI6mjbTjVn0ed4FXECSS44QU2
gDgKJmAvC6rWwUSUoz1mnAvjY1L/bfRf0/FO1qGxmTWsGwTM6wQG9uowetVN8nrYDRELaBWFbO2M
hhAuAxJQmTTahX2alZltG3lNY6Oyu+ARvGgN0I1/zjcxaFGtFuVI2EpPKtr2GixQWa6+N5Jsw8MX
Foy0Fthn4hb6EsWByD0SDUVSWqfUQJwtLaHGbl5/jPF01hwqawAHyZlebyLds+vAcyL7lJrFLk+1
fSJvVO6WBkFijmOMBifAfIIFLXR6Gd50Z+7lnttCutef9ITu/3xfOMgsKfcMp4uckz7um+RQf1k/
ZbZ+vuBMoWx1yD7w+b7YI/gOp/5WlXvRgqVBAqKB2+S0v16C0m/6IoEb5lSlKRrV4Pe2ekG3LMzu
fBF9VRUiyqWKhSA7T595Zq9P0cvgiDvWmRvmiCHJ8ApTVKoFSuNewOer6B0S6vGuDJ1uZ0rmr9Bu
7ypHulf0t4zp0qgwa2CM6TuuYgcFomifSPI+2+oMWNrklxaEWWtitRodAwtTcvSjfVjfI42xPnNL
C8OFQvcfjxJSvMLeGGbpDuRf7NOoyTtDBjj86kQD68JhjL6SYnDfi3eKlhMdtZ51QkVx+Nj4H9Z/
/8s49frzwnFfGP1kqB2fR14UteO7wIDL6D7e6vddmCaa42j5n9k1HOLKa/8NfU1LYPj3TnJOD/Oz
kf1YH8bW9wUHzqcMHCvZvdOk7Z3yiJTJ679PKgZNFNgjjRfoPD2buImmyjtZw/sIEaHz+ucXHBV4
/z+fF6Yn8sliZB2fh6GlbXf2dNBeH41eWRAmKOmMRJ9aLNAb0d4gV7E+gKX5511F0Qu2CnLqQqKn
I1MWZVbjcc/Ju3sdCcL17y+4KeVUosS55Q6qImGb2aEko3RfSZx/GZJevnFI88ytUdWmOrQRLC7a
AkMw36Yzm7Lw8FHgaYaJrCfcdX7W7TcILzv1G2qs6yNamjEu7f+1IiY01Eiy+jrFymSnB7NzKEe/
Ycm5j9h0nO08FOZfcHFnIEgqhVrbe6eDmbZ7u2nesCcuvy+crmMRGHJgdx4MKOi5PGrTGy4InWYb
njiAiCG+EhaCdiIp7uiSOGXSDzv4ER7WV2Bp01183hZeH3qt1x5yY/ZJGR4T46dv/FSljWh6aZGp
apCXBA8NJEKYojpBqE7rCu+UBDnC1fI7P1c+ro9iPqCFeJ3KJZwNIMiZKlNYZTWxSjULHOdUQpTZ
TJa/T03lxsidW0v1j7ALphvLvrQ9uIbIKfLm5x9hVQajNfxOYUzQpu/rPkZzIYa+BWH1jR2yOLJ/
DIm1oSkdkrYbMCSF79X+HKB9qzWo2PbOSULxen0al0flGH8YPeggE0aFiBPidgrOrKFUctPdJdPj
aP1et7HkDcTQFJghOIXYQ3C40vNbCOMI4qYkImOzK2B4XLewMGU01hOOzGnSl+0KradFspTk5kmz
P0XlXQlDWxB8jSQU6/INUwuDwZQGQwk704Iv+Pp0ydvY9qusM0/tO1v9YLTf1keysB5UT5kqYGmo
xIsZzbq0JT+qIgtyU+UQpr/SLH+we9fpio2b5Y8bCRvInI+XmdH0Ty/a9UBUq9ESFO3M09Dl4y6b
osc4yB5a0zwE8fBz6Hv5nnn9pCKA2CP1/vph0tRJDg+OeLi/hHvNz5JRDZvAOnVD9hDod8Gzkx/9
1Hn9OWTOMGzQpLRIvsgPg5HWqzbHTKvc+si0b/jC4hxefl9wBqMfyLAgp3uq1OwmHm6N+r6XXXl8
yNH08lOkE9s7b4u5ZOH8vhrUvBku7repNvPIqxiUdDKdz8DI+s/ri7Owm64MCEEN+bBB6jQMDIhD
yzGwVZJTQYEesaLzvz+uW1vYUCbUutQtOVtpxBVcITIrL1BMNpQUnkzpexlu5TuXhgN3hE6hQIM9
Qkx5ZNlg5/RTShClmbvC+2T4iDoaw1FJsiNKfsf14SytzqU1wSXiyLMbHpXSyVcVlGLRxTX9+BH6
2I1pW7JDRAik1ObUe5HaS7MApXvPkE5FNd23Rf0U0mgeJ1vV9aXJgwuD9jzuWHp0xLPb0XoEQhiO
GiY7j77RE2mQvtnRALJxIC34AWhvUlwEDLzHRSSUZPZxUusS9DVoXPrNPnY2jtaFGYMRDcoaGrLB
Suvz31/sm9ZJrDDXU+fkJwfD2WXjjTLeri/+0hguTQiLb2WlaoRFRkbnHJgwK2/41sLnocOZO/Cp
E73kQZGnUtLb3LZPMP/dV3lxk6bBRn5wvu+FW4FyHYUuQivA6uIqTISeQxfwoHF0ae/onwrznJtH
DQ3g5LtXP9ebbRlLY7o0OP/9xaqE+TQ4uobB5muNTCB3wIZfLSw7VPEcTbReaehJCsvu89Av5CaD
JgGKEunOQejvlVT+wCsdkPf8SXkN5TcxiOr6qM96DW1X72GywH3crXvVwh6EAY84l4gDlK2IiODV
l05+o/juUGXavm3sXRkMd0X3W9KKuWFu+rhub2lJ5iz+3FxEF75YNSiVoR5mGVm3tx+HfaTev+Hz
kCHMnT6clCJnKkXhcNDbKnAt66+hiXbOxs9fWnC++3/fV689avTS1O+8InDjohv35lgcQq+7kRu9
3oidtwxp14byDP6IMmUgFAabZJ8m+7rbMLFAUkz7EFk2A1itOePRrm2ok2mHVg3JRz74x9oqntK4
vGsH7ZDa6lOSWQkS08aBVqRyl1G8CBSHTOxIE//6mv3JhIrnwsXvEB8lke+32tR5vqujSXuqtdjI
bwpNPTuOB1dxYsQ3FB2KR3TizJPdGF8TxKgfJ9hrd0U1qr/lcos/eOmguvxBQthQxj7i2TkTw+V1
lMtg1yQf4U72fVedya6A+vfTxsPsDwr7xSTMKGpFh0ThBWdcTjSZWSYbw2HlYb/4DrxoZynlh4Fm
/51edPWt1efFXrFL/9jGTrFT89DaT23b7coqHQ5yXZSH0EdqmQetfoiiMHmksFQdHX2rSevlisHg
DEsfHCozOgU41bXnVJ7ja1I1eievKSpwEYpy9gLrLz2Xstt6rJxjWCUV4qV+fpCt6u9Oyr7RsObf
TYhYn3ItGD6tu5BwilFVo9WGZAb5XKSUKN1c/54wqCZjTJ3sXESnQvqlF/4B+Z59G34riy3RI8E5
XtgSIthq8LRQJnN2Hodvmf+3oyEwXSIhzvM5Sd/V9aOyVUmYb/YL1/hjkTcuBa+Zi10Vk056i/hy
GQ7ZWdFv6I1t8mea1jbBKPPvFqzMXGuAA0DAwpYsnDitwmYyQik769qDgSB1eFN/HZ27RL0r+9/r
yyX6zzyiK1vzLXFxMfsNmdNZdPxMBeYmSUtaMs+6XsPw9tdUoiosFYdAf8z6347zYYiP6fBK9q//
/gH2zJ9DQZSEpBBM+V5OL32eIgb7YKGEvnWrLqwYSdt/Pi/4o6MVdaWNcX6WiyfeHHJ0K/kPhemu
T6NwR7wYhOCJc+uRbfdYKdMHPzhM+n2r/1g3sTAQiKZxPh1pLDCNwkZPhrINSqPPzj+T/HvnkyZ2
0Pk+rBsRL6J5IHMxBmKuP104IgVU5BujXmtsqfiHtfurs3ah5drJA2I4rfSgt8/DiC7x53WjC0fG
pU2R38QzJy3tMjs7W7CNjfaXuHBufFX/L9K+bEdum2n7igRoX04l9TKrZ0bTM7ZPhNeJLYnURola
r/5/NMEXq9n6mxjHcIAEjbBUZFWxWMtTQV5FsScx7hsHdUZLuE9I7OmzkcI8uSz3Bwr4nYkFmgwU
ZpMj9FQAdmbBGRQHNpToq6bcglLp3ltbhPMQKr0XdJYeuPOP65v3EWQVjMUS1kP3EmQDb9uF45UC
t0hMDCoHRxjW7tzlz3Rv7O1fFg/z4JWZr5YR7/rulFo3Yzn52Zj4o7nL8i9e9YDR1Fl8lydf8ukL
GW/YJ0c7oEAaf5FOclEXiDiWCCA95owrSuqh8KBvvzb6ySjtX9eZX4zTGe8CBcF48X8pGNVz6T39
x9WFnQXqjqemBN/faHw30FDBtPLr33+h08L3L7+vzq6Jba0bUQL34mj3eeUnmZ9bdzJ8VW2TCjri
gR4G84oWmnMqvcYSm7S58TLy2PULqzzq8JTt3jiW3fCXonv7Nmmf9TH/DgyQPSrRIg8VtQnJD7bL
07Av1NSPY1n2+vLsbBRmw313lyfIBfYMreIRrYZ1GnXeu22fyOdiglj4fHmBaXOmnA7ot4sae2cX
e1n5+sbXo94F+4mWXEAziBk7RrMavpMVv9gz/PQDGSWSsb0+2tEWxCQotXBtZWWDx42ixS9ACMPk
pE8mrJfd0XW8NHChoPr+otlXL5lWO2rrvDTtQ3NXyXIbW1+PvBBaBCHgy0TNc4mjpoGpHNMYv3TJ
7bRvZCXZW8ujZhIBHrR0w/IJV6FWV2h0VPIkstHnqkNxPq34yGUtiUUgesF4iS1URmqio0JxlJcM
df1J9cqUz5UEfWz/ioDYQDV2NvpkEG57SSafJBj2ISl4Wfb33C5+AAWi80hD7uKiHWdMllp5XiWR
1x0mw58Kf7L+QEARrUCtA4IV2KvljFamq1ZrMpO6VV7a5G/vQUdZ9mdN49Ktj5jn4m5jNoRwUVsK
58pUW1kECzQle8p8Yz56usQd2JCkMypCEEFTpoY3hpFFWbnjU8A+meNdDvpsfcGTx9D3vGp7rM+b
G57dSMGAZN8vnAK+HK5tZmbR9Oake5cdPn0IHx2XeGOioxhdZueHnFkuxsaMRh5VZYioen6HF5aS
SYIfF84SRBQoWgDUAjoUMnuCNrcME2mQKMsjteN+7J7i8h6IvA0mF38Sa3Q5DWjEUrzqLP2Xolkq
sq52HNK1UeE+4p1IFd/0PhdYvSAh3OisSgluYtZG1K6S/Vi2xd5NJvagZrP65NEuajFV5dU2e+rr
cWHKIAouXsTgEO8DwFzo6Mi9wGxBf37aUEyGiHIjcYJmbqrAVhLrsUYe8Aupre6gzhk5ekS1blp4
3ZLakg1xPCMvcF+m6qyaitZEezZ+pcrX69K4SJtg1bD60jUGDIzLoLXFRmvSudFEo/bWzBHjwYTc
S9vfeKj5UZKb69Q2bOgyRQ9ZEdRgXE7qdtMm4TrmckXo1/X11A2Z9dOoZUhSG8KPVn2kmoEngUZX
UfhzXiLQX1lNFAM4os/Csfg5DAxdjTuHHq8ztHU4SLygzR2qdjnZo8wYYwAoaaIhrV8aO7kdLENy
r23tGeqKUEuPEPklJHJTZuPskqaJKi/pX2Iv1Z+ohhhaSxRVcsVtCYODwBtQ/yAPGKh2bpoSldQq
MSoe9YZS+Y7xVYn142C3pc/R8JI72pcxlqWzxerxD+124EbD7/swiIKpMpKy46YCooVWdj6y6vvU
vtXyX7Oe7hPQ77v+fSDd0zADatXbaTVACT1zz7jzcv0stzZ69SFinJazoUnzGR/C0Zhp988TJoxU
7P06kS1jsiYibDFDupHWpOFRx8NZ+UKnW8s5KJrhx2qEBqZWpt9bAopHM/QNfd/I5CxMr1yKjFKL
1hOYUgEO2vBnEseSq0ZGQbBPThn3mlmUPGqYlvizZVF/lPV8i9UC/wgJXF/kVBB3wmVzzgbyRupg
WlMbtcrTHN9Vsx5k2pPHvmkGxrTExxYg+lorC91vHtaK6qIvq82LnbYoy2luo3wsgXt2U5pv8XCr
zjd0KAIDcWuWtOF1+RDbz//hFAFyOAZLMYv4wI/jnHhtlvKozNtQ1TCl9VsaP9XxgQESL73ps9En
ys8WoMfXCW8e44ru8vuK1yQD+EidZKCbYlovbd9jVE1eJ7GpYEA5QYYUMJ8XVZJpxVEiWcdtZOD9
Yj8U6YHLukAuQ6+4rOGJoDPgo7lRDPPGbqnQDBYl4kWP6mcvIN6z3T7p3T2K2AOt/VU5P7Tki9Kf
0vqxSPfXOdzaRCT90EqO7q2NhGmheDMzoAsTEhYo/pDVY8jWF3TNJRPgUE2sb6BnowzMTvLA37oA
1t8vqBntK5pTjcA6TYhcx4RWITMT5jNH40ExjtRP8ymNlFn9r5wJqmamAyO5C86qeYYR6f1ChsW1
7I3o6eBg8O5ZGl9QMHMu4NrkQp2LGpJhHz37zW3h4jxn2t+flQBkGvGCQ40EvG9U8Z9TIYD/NSYA
BkXaXjH6MNeH8DqBSyVaCKCQVf3nkhYMOqo1TaDV9yAwvvP4oKsNhiV+WlFBYwlqAVUM7pq5iOHK
FphDPlI9TdpoKA+MolfrMGiSW+PyNEACjxQ4nQibAK7gnISXjHFvKiBRuaHNQzXBbbijVOI7XerL
ORVBXwp9NJrOVJqoML8S44sn6967vCCwProh4Gp+7JTABZLJcJ9rCxcE+4osHbyXw6hX/pjfF+1x
Yo+uJnOXto5/8cwcV8PmAVvpfN+QDilm1IS00TTUoQL4jKGAty45HAkRsdBc642xnXKnjdL6y2wd
vD5sNYmzdWlp8FyEAADVD2/gC9D6mBA29gT6niGOz3dWE/S2b5JwSMOslli1bXZ+0xJ0Uh3dNG+a
Ah4KR4UzEkl7IsM6unxynLMjHAsh6jjbLMftOfGAoOS4c5BIsnRf557fNLIn6YaXcEZPBDEfs15P
Zh3blyYvMaxlpgDJFl38WsjdowNJVPI7Nt6OmkShttR2dWwXFYcxG/EH7qSh3ff0i56EpnfgncTG
yajo50LeW10zOxaowNsbybeE3KfNC+6iz1vSNS/GOZWa68DKTEAlVW49LzRcNDxIDOmW/VmTWH5f
GdLRZpbLJoiFa+71wW91CQuy9QX703Qjn1F5ABbG9zEOVFWSgt1cfyk8AGAKYrbicVeVWan5AM0Z
2Byk1ePc/n39DDYJ6KaDQBgSExfoOwpJDXVgBqJH5D3dk/rtD5ZHzR/QXixUvIglec2okq4ftDYy
R99ggS4xYptfv1p++X11vCbSnu48YnlVV3aIRHbF/vr3byqCBXuuoecdDq3wWsxigKn3WtxEDqlu
y/mtQewJ0YZd18h8800DtkToMRAVT3HxPu5clSnNjPtYG8hOtZO9Zle53+hj4fOuxOtxPl5nbeNJ
twQMwRYKzgDOIt5klBOEu23gffa5dTOZmJUw9WHiHQznljoPA0anZL3iO4qE7uaWIr2B2OvyFBH7
a5wuW3oqEM0baAPAX9c3+8ey+OZaN9f527p0ltQggrAo1rtIxSUDyTDftUDQkuKlb8a7jOo3dDQl
ZLZEEM1tSxMd5spd5MwUF2PUS8fgke3MXmDNwyHPZlkd6JZwrIkI9rg2lZ4ruckjhqBgp+8nm/ot
+1b1e5RHXd+2jQccnKkVQ4JVbhwWd2jiAK3yKY1fB2AGWNl+UktfUSPVuUf4h+O/c9Xv5xhtHpIL
bns/l96OJaJ3kSPUe+RWe+SmIzSqBXPbPZhx/+06i1skAHIPeCULg+yQzD+3GkZbadRoiy5CWM/H
7JZUculsSfh6/eX3lVVKhyxGoxrWd4w0yO3ZV9ij0+1K43Cdjy0JRy0aHglwgFEeLpwUIArcTi+q
LgII5HEm6CJDJ23eDfvrZDbZAe4i4OARxsID7pwddWpdC2PnwI6t+4m996ZA1/1WCp624ZHCDqES
GY0BAK4VAy/9MBpJkqpjVJl1YPNhN2s3A7txske9CZnMJ90Qgn+A2hGoRs24WGKoYCwcqQs+RXby
Nw8aWXPzxqahWB9NhAum+dITdb5pDbGn3kqdEYY77Ad0jt3w+QBzev1oxKFYCFYh54kHHKq3UUJ1
gZ5eqJ2TK/2MPQNMqZGcSD2GpfWi0GfTeUQvoVWlwBvO/Jo4gParwrJBfWkS2u2jbYZGI8vAb3Jt
AtkIeH74NjEFXAEdwGY8m6KuOFTzjg4osbgl368zvXlyKyKiPGIGiTaoZIKBKvxTNf/B4xt9HL+Z
EIxt1iPsYiXlFBF0RCUBsiNGLtFc2T4J0jHVqFDsjQIskL88Erj3ihVkvSzbLNuo5feVHSKjMs3M
xmmk7XFEvLZ9vn4QMi4EO2ryUQNybY6N6m7TKoz7h9m795zdf6OyfMWKC3uihkMyOkWZdWenSmD1
hY9mO1OWe9neLWgrXAaA6Ii3QgVEhUlNqylqMVbOAeLB/jofsvUFPlDToGXuALHS5v1oHEkueSps
3AYQ29/fv/gQq32Kc7dA0UEzRQmmNGh7BvSyWsLCJgl0oxloHUURjyMcuOEmRZ528RhhVINR74al
q05y2pu7tCIh7BIzGoDRF8kUFc2jPQQze/mDU1itL+xS2qD6Px3AgtcFTh9C766vv7VFqGMFPBYK
WnElC+tjwtDs9lyfI8t+IepfU937hEjqO5Y1zgOpH3jewLxG6w6yksIeTZM1lmNWqxGKWn1FjxKM
MiHk6Di3WT9KjnzrPNBNhdsFLjs4EiyV1tZpUQ1cxbPkrlUVdIlMsjtsacMT2UHVFsqekITEaHYh
dNOo81gleKNEiVkdJmh5STXgsnAjIE72xSEz5sK2P7rMup2JrKBuy+cAX8Aixag466J4glsWTxiq
GyKvXaq0XXKrJ7e5uffinR5LGN3aSgCZwTPExAj4toL2FNkwzYi46lFnqmGHWsWGhNeFbzl4cSfX
FATBaGeO3iEHFIYhTB7JfvyVyJAEtuQbOX2MHoHkQc4FeRimsphtwL1HahE6cVDSI/nkaNsPnwYA
YohLo9MCrqCwT04cm+NspXNU6QpgkJH7diRKunUSLmQZ6e4FoFSUOIUodTpjZmfEXTQHo43r7+vn
sLVJyD5ZCBzADQIX56Z40gD3ZqrwLS1OdlrxEBNlp/SSd/QWE2siy+8rew9IdIQreD1Fc4wxs76u
764zIVtfOAYOcFXCPDBhJAeuBhgxfn39LWFdf78grGiijy1S4r7y8DzS6tG39GcOVObakJjLbUYW
iH08KoAwLfiLhh7HDKj3U0TJvMNQU2j251lBcA51g4ADQPm0GEmBjzU6gzEMCEPRvVapDwYf/Hy0
dihNkTyPt57n6NABVAT6aFD1ImoHumaN3DLYEI1xW4aqN2p+VQ2mb5auuiv1IguMXm8DR2n4npm1
9wzQPPaq26VyHBEPD6ZeHXuJZds4yrNvEo5yslTUwnB8EyuzgBd/98oL0x9d9X/XJWYrYnVGR7hc
s1EpmKo1Q2QUpT/SZ5Wckizzx/qJuc+9shv4ybRlxUyX3SOOswx4RBAWbf5AVRUUwdIQe21o0kfU
MH3HQ0qx8WceOmxXjwdMLfRn4gVq+WrOT40hg7rYuOsxJgRmBGiXyNqL/bOKlw+e4jpdpHn/Ixr1
UXVXugA+vItl0KSbh4jODqRm4VfgWXluT9qRxuh2KPto1n/lbusvNTH15Pik/nQ9nYOCSHWpIcVl
hSf/OSEMRps7S+v6aGj2SuGns8RwLech3IIosMX1hEZzhFNFRhyDKQBNGIeow9QyuMyHWWuCxpCl
s7fILMjZ8B4QfrlwHVRM2URTJRujrAiL7NiaL5qsN1tGQtCrpskouodAYvT8TA0U7daRRRBkJASV
MoiO6UMzSBjKfsru0AinyUR4w/4iDAKruAR8jYs24LSYqwkwq2NkHogaurLB4JLlP4zG6h5Mdaes
VQPLD2+u+cjp559V66//SASuljdtXowxbCju8h1R7konKAfJTb6leasN+jBAKxJqlfRo+MQZJG8N
9+fKB5xcKWuYkW2ToN7zjEHYbdqMUQcUWkJgtH5et84yAsvvKy4yLW17Z9EHc/yu/MjLX3+w/FI0
j5IO1PeIWp3y2nTbClqtlH7eoZUz/oNwCdLgvykIDOgmS9S2BIWsDjD2lO7+hIHlnYEnzhJ0PN+f
YtKBSJi2Q1TPLFAztLrvrxPYuipQCft/BEQkB+bmvWvGuB1d5zHPgxHVL8lchMroV66kIPxjt0Ub
i9EBiPKhyhcQf4JPVY1k9mY+dVHeRJq1S/obg5y8+tDr99wxdlxfprWgR3o3oPmWOG/XOd14tS0O
EIwvprKgSE+4QerEKKtGz1ik55Pv9cwf8i5YzGSa+nWCqIHs7Da2FhFNWDBMDUXUWKx+tCfC8YNX
R1pR+W18NNMHpRn9Bq371Jah9i9fL+ztGbGF+5UiMdeIk8Jw62gZUVqVt323V9rnJP+bpieHGr49
GpL30NZ+rtkT9jOHi9OlWVxHcZl/bTkMUKrveTvdAu7GZ8rk6/MQXT/CDWuB+NFSzY/5EHhICgKU
tR7zRlWro1L3p78ryeobFvVsdUHXjF7Ry87B6v2XfHybnBsNU83L03UWtmpAzqgIJrUdvNJsDFCZ
puNAMTQqe2+TLOy8Xw1qqD3PV8ZD3N62pmzymmzzBEtlNaNb2CMI1+hlR6jvD67UM8YWp2ElgUrb
smJGM12EogNe+Imsz3D5/0UJxyAiYOR+NLGLkZA4LXqOrHoVWe63jN3r7m1Df1w/nK0tQhcgPGeg
TGGC2xJ0WrGQcyC1GGleR/m9MofWKNEY2fKC+KoOQZPSVNSROvl9/7XvZEmITQIA2Ic/rqI/RITq
6wZVMxXFqKLJfPQwfbWRTaLYMmnAM/Tg3CAIgrfx+QaVU2sAXxZp+Kyq7saM7DlpfWoB+q11d3o9
SB7hWxq51BoAEAbYeRf144hNl5yn6NPo3RdghwdFlYedGjmSt8WGZAGCHnEdoIshgyxKVp4pdQJc
bBZlvwAm0P6F1q7rcrVhKtH1jYtgwY3WcRmcbxsibLPCMZ0sygmlfqOYt9VAd6Tr9gPmjzU1sL+U
T4NJoEJjTVNQd+oCvyl2Cxax4mesKGGa/EFo8oyCoPCF5sSlPoCreop9t9hTV9YzuCFuZxQW+Vjp
YzG4VUcYeKBN66fZHqgyanNAw4Bjv18/oS0RQHR16QhaUK3E5qPWVZxxiBMWWWPk8gcGdGbrcJ3E
ViACw1X/pSGCOwBikA3ExIXZtDe8TQNLOeWY2ebZTybglDHKjD1ZuuyW3jAJy8BnDOoF5QWM9HwL
1aq36ezo8AvcMHYPBg+vcyVZXyw6zbgOg9Zg/dx9MI2wHX9eX3/DBKy/XxyukvZZo9mJWUcpXxJU
uhtSeo/N+m9UhKs/SftqSDIDVIqgTW9MPYx5ENuSilbZXglmgOoKyzsXvPQ9/8qM6j6uyfE6IzIS
y+8rjUH2lv2zXXW6a5EelkFBy45D0PlMsVuzMrBRc4u80U5ht4nizzJtlHEh6H0cx1xlKqhggCNA
xvQ6/G+7tNid1S51VYfxKsniCuHpiQ7DpLsHLlv7dp3KpvX6rXqe4JI3bT3bfQEuKAt69V5HE726
J+QJk22vE9I2rdeKkqDkFepJDKOAEnrIDmUJOQxznvuuxkPdyMwddeMag5v0Q6zSG1fpfN1r3/NM
PTKluh/6RA/61Pl2/ZuuCwqqRM+3mFQacDJKbDGGIadlwNt7+g3tj9eJbEVZV9ZBE6P0MysyNafQ
qLjTtBDODyA766QLaZsNAHDNZx/u3gvFYWMq5dz4buaOfucBOy5BL7LkGLalFmnPZVomeiMEqdJS
22MDw3svbva02iuy+uqt9zO4/U1AECivrjVgyNt1RIzmxaF8l5nKAWh5Pmu1namTo2J6+360bgdw
qafeHjHMQ8PU5+u7vn20vz9DkLZZpTOyybjHqu7e6VO/wGAdVDTjAe1Izndbg/6lJNbLl6kx2FYD
SrP5Nqd3lfpUpscquZN2aG0r0G9Cgl/rORh53vXY2V4Pga/QZj6U4vqubV//v0/PFu4YGtOhjEu8
0BnQp23tZFePrHjM1Aezvm/Uw5D8mNJpd52ojC/hOkh0l9cI8OD29+6N9rFw8Tj/o6vz99Ytn7Cy
pQ5ntt4sJBRD22lN92zZyc1UtftmcPbXufn/qPtvWotkrmjNyYRSCWbhmk4fuf53YZ4c522IGwz4
Bd5d/Vevn7zpe24dACUjEUWJ0ItjYJ026fPegIS02qHle9U7lfGOysZ+bZ6X9THmHcPX4bKdM6jk
Rj2XfMZ5OW2QPeOFEEiuvkU5hVc0svC/KQhGyo0tHWMQcVVYzY3XHc0qsOpXquxZuku0u6mVZB43
beKKnGCyjB440LYz4A60/Qno4J9vQFyKCn6zI9iiOqdJndnYMEYP71xm0SWbJcYDUHxB1UnDZqVa
iKBW85QlP+PMd6r7JPiTSo81K4Zgg4DV3GvGwoqlp+hFS/xUYrclwmUIBojlmtna3QRNzfddglJp
AOHfXNdQyXGLNQw07zEnqcOGVc3kv/TSifHbLJgLYDYQ/DEv8lw/ar0g44RBa5HRHOO+9zv3kMyy
2qJtJn4TWX5fWRlrrDCRmS8+bnOcyNNg/YmPjnHr/8eEYDF7rWi7ssL6k7W3spviD5o0IUi/1xeM
CCZ1VLijsUla+0yVWyf9picHp5DNQpOdhWBJHA+5Apcu25TsiHUobfhUEqO7ef9bDgwhioZQWytI
bIw8GiBAELJ3x50y/KLlwSLoB3K+V3Dbr0vupn1fkRIkq0dmNhssBAAScpzMd95/7dCs3zqSJ+D2
pv3mSJCt0tHSwSng0bTJV7sKFPuO0v11TmSbJoiX3pWEljbc0IHfA4QYpf2+md7GrYtp9H9kUX5z
I0jaxEpAbn1ETTw/Z0jbBFJYp81zwbgEy9Tw56IhpxhqZcTzBgae0TAx7t3yoWIPdifBUNnSeTQ8
WEgqoNbnoiFndIqq7sgI45vuAGKnys590/tbExBE2fFmLycxLsKuuafFj6465E7nZ/0Ld56t9i+n
z8OqlzC1tXdrmoJMM8Ddj5nb15Ft7cvSj+led3ZF8/55eVtTEUQaWZ6Uah0405V3Nh1IgZrufaaF
swwlQsaOINgFt0nT5i1e7V4cFXy4ZcCRzrXU9Gk5SbzaxS8R3aQ1U4JkO05nFRWGPUZW5ac0iOnt
PO70MRzUJ1c/Xd9AGV+CIdXGBMUUPfjS9HDKUMB8nMcH+snJuEuBpLXmSPDEyk5tjSmHhKM1y6lD
Y0IQVfLE2WZkGdOABnHAOAnOmMbU0aMubgTM1Lm36vpFc4dDBs8S2FJ/UD0Gdv6lJcYdqy7GtOrF
W2pukqOKimbiT5Lsw7ZN+E1CcMgUYMjoRYcQhlscNP7omn/gB6xZEExCl2T5PJElRAKQH5X9r20S
yYHIOBAMwDzysSMpKDiRMfvat+tyK1tdUPwOVVKofIA/WVQHu92Vf3Ilr/dH0PeuSGhiJ4s4qUel
e7PpU1P/yGTzP5ZVLjX99ykLmm6ldkd0W62jpHoq6JuavSj97r9tlKDg2eQ4KFmF6o3TPjECWVZ8
M/y33ihBtS01pr0X45g7SkNGsjChbylKHMv6TimezLHYo+zYd50f5njb6w+p99Mw9oUleyLL5EFQ
/6oF/IWTQCU7VFTwZK820fV9vG5fUBR27pgndd0ZyfKA0bXn0TxmxX5Mv2jk7TqV62ygXv2cSgz3
bK4KUDHw0jOOxiRxAWXrC2qPqZND3tR4I+kMjRE3uaxSclOgDVQWo44R4/vEIokFIsbN6wbPvKJH
savhu2PzI651icO8ycaKjMBGlWn6ZBu4tdrmqcneY6Dz/8E5rAgIxiubdMKAAAI/tsZdxX/a1df/
RmDhcPXOm10+8H4EB5hToc1AdZdY301xXcbJYPSnhvZowX71GkExFABfUP8TkMbP7YOm7PJB4oPL
qCy/r7jQFRex7na5CNGWMGq7wfpWweXPHVkmUUZIsGJeX2Z9GmO7kmT02+TVLF97oHZOsmFsm4IF
9wGjsWCWMPXpnKFp4NSZCcz+rKCO2IT8onzq+slvqsi/JFAscU6iomqexTNsvuohtOPP8XsjC9Zf
5+Kif6Bw+hjIi9By6y8MgOQ/rzMgW11QvthR3HGc8MTnyQtK5ajE0MqWF1SvURoTs0ZxBIpzKA1g
pEv2f1OUVvu/0F/JbMwNvckcyGxpH9x99e3ZkGWGZCcs6F5S9wWzl7S0lQcTeUQ2t5LdRtubBMRN
jMBCdZ8YHFQnjhIiC0wgM02HgEoTBps8QAFcjAMDToQjXOsMDmiRU4Y4UUEwpn307eEusx+HVNtr
mecbWR9q1YvDf8zWLY3va/T1Ee8etY+S05J9h6CQxsBZ3vY1viN+mvjexgQWmUBs7aULINEFAX+Z
vC3cuSWJeWn1Q4FCH+3o5WVotj+va8wWE2sKgsZUMabMel1fRLPxK6keTXZjAJzikzRcBN0AgqE7
1oL1JUYnrTzWh35qqxOtleyYVol9h2iPc1NPtie5W7Tl8M/c1g9aloe4GKp3L0ohRwqIs7yaq1PR
6gEhaOoZA+CWhF1x7Nr7Ljf8SqFBO9VBxekLxlpkeX3UsvLepLUfO3rQZhTV6bLx3cslIH4Wxo6i
yAWNcuhwEC1H3s2TUvfslLSOb9h8p5DXCoW9GvnJXUnZ1oUVwRasaQlWJO8blznFyE6u+55iyl1u
VEFKdD+bsz842DWlRbhW9mpSbcoYcrsnO4l3U0p8iOpukDYNbW6eiw5AvIdRgShiHcKkF1ZXMXZS
y5/qWAeF9iVLEn+albCsZPNtLlQOu4d2bIipjX+7KMZmTkwy4BTVJ8Bzv1k8u+tpKhFSGQlB5wBZ
bJsYfl6fYl79oIp77OJYEqfZIAHQFwxRxT/okf14Gq1Oxpx6ZilFWZ84VYP63S1lI+82hOyMwPL7
igASDrqmkKo+6ST26XALq7HHrMCdJbtzL5ObAEtZsyL4VwmSDujcoTiQ+YulpUA+5T7wRvy8acO5
usEYiT3hPDTy9NB5xKfNZ1N1Lgo6MaPGAq4J/oodVsyqnL5Kh+qE+e43KZjtVMnLZ0O+l4J3THVE
LB+I4oJxcIpas6YmrU/jGB96oo9+PMx+j8k4ftFasV+1VEJxQzyWZndtmQmHSg9H2FNXcZOUxKBY
KjpuaAx5lnjfWwQw+AEj9z6aj8U2P6dHIoZYVnXq+PcpZbvekyFSbQigB8grwKK4CKlhFuq5AHLa
8wrNzdXJwnNXffZDLXu7fm0t97dgs0HBA5YEBq1dwpXlFiD4x0qtThmm05ls8O3sr9Jq73g+Btpg
Y7jfbpSNhdrm6jdNwTTQEbO40fiFq3JE86f5wtXXTCsDazxc522TzoI8AYlz4Eotv6/Ut+jrDsgK
HYQapU/DODe7hKA0bqidPigAZvn5i8JDd+1SrYy+T/S5nJNL2y7PgRxIT/PAkG7JdwMqkpj6aYBC
gIbB54SuAotTRSL0nIzS0VLxYo8ss6ymsJI1KW4J9Xp54XD0JJ07gPSTU5035ZfGMutbx5aG9y48
MuDVo+gao2U8w0ZZtMBEMxW6gmr/9MSHdK+k5Q4TUHaNJkNFvXSU0C5qow8Xs7AxHVLU0MbAgE5H
H/kJ/V8hMY4T/e6kt5Z1p3r7Mv9xXdwudw7GwEKx7QJ9AVgKwd60dtHNdgIPcJqSoEPN9acnhGCu
LxrGVcRFXFSTi6XqvVN13TArNepczL01vFX5PTGBNTR/d4Zvn+bljJSgOuOQ1bypnfpU2L5X+EzW
z7GxVxjrjIk5gExHwk30lhMjB54aqmFPpIgH31Xs3G+bUuKCXOo/pAaQKmghdeEgiPBgECsycZV3
J8zOUeu93aCfPXBl8HcbrKBNYfF60dkLr0Z4IbUoLdSyYU5PcTzoj81YFjvLzWpJ/9wlFWeZF4++
DogYxmILUQsLj7C5iVn8mjTcCjFToWnN8LNnfk5C0ElXTZVBA1jPq5W+FGPUHv/b8oJhiRU6MQ4c
x9f6Q2pz+ukeJ7wf0S7iLRncJWMs2F+ztIp+5Mx9jXu2mx6T1tx9moMzAoJS2AaQSRuMh3+dXYir
ixGCn83ZChwIFqTBvEsTrw33dazaENU6/l9eAT9p/jSMLnw9fXlrYIKMhnG5gjBldFCnsnaLUznd
TWVKfWNCvFv/vMyekxEEahqHagLeUXHSDxjhHWLI8KclFlVyaNtBgBUPTkRKzq9CY9LVuRk8ekLz
r+8ee3X49JW+EFgikdBwOHriiVtxTI1OoScr/4KmLaJ9z7roulBdGincF4DUBnLl0qQhXudlq1UF
dXuKs+Bofw0qTNdOd7VHJcbw0oCc0xHUj2hxPmEaDT3FlufX/8uIDHFURkA4DJc6bd1OIFCPeCeP
ZqBln83JAkrSRMxjmVxlwB0WToMmzJi03h5egSSGp3LozjIssQu3BBQsdekVXy6MizFEhetVo5sP
46vZhTwJE2c3NBKn9GKbzkmIuoeXFiltAhIaEnNfPBn4wIU4CcsLOkd47CTugOVj7bb7FRN0AtS3
1ad7KBYqsLDwRIFxfDFYDwPQCxuDLcbX7FZRMUAW3fWf1AoQWJ6hyGzCUl105Y3q3LYZRrC/Ts+9
fdPHp3h672TjGS/bcXFTwEShr3Rp+bzojypBPrbdQQcAAW6MwborehZgZO3T3PGdDXxjRYn35mT+
qtCqpSqyC/cyd/tB30K8DLgjC67Uuf0q2ZwQlxU60Dpyv7a00DCO+TQFSOEFg3lbpw/9dJ/xBJN5
DzEwOcfsaPOXTmanL2Vm2QbstvUxGUF8uOQsxQOQ9HrkVEnAAencpnnooN+uHD/rAywMa3hwYlIv
tlssEWXoSVBTNumR9a72R9X6bBRDWH7RvdWDbx40zMGosbwxjDuU1adcNglwW2QgL0DSw8D5i5I0
iymt6zILHAx44A2VX6GNO852pofehB1KhWt7Xw6OX0v7IS5tE/ZuRXl566yYi+eBGvls6lGr3jbz
w5Dcudnzda27tE0ggXcy2NOBguMJ8ohmS9ZVqa5HWev3TkDn8Pr6G4Kmq1Bp3HYAIcQ79pwFgJbE
SQ2XHUmNHWfH/K5lmHwgueg29gk4zYhtgoUFNE9gwowVI82M0oyUZrjJlP4+M8YHxub9dV4uAicL
wj76rF28LTAbSXT7aZOqXFMbE0Vi3zrzxjJ+cbTDxN6XVt/nDAVJqqyReON0UPOkoU8ZaoouI4Ex
xuey9ErDiqosDRr9eWSSeOrG8SCWpcMU4J2JDIYgYXPjNCOLUztq0+ehn/3qe4OSztp6vb5zG3zA
3i5IxyZQFDVT4MMyZsepcsWKem+vK4Eh4UK2vMAF1T2GoC2Wb9VnC9EXOktSD1sEMGIcCWqgiQA9
VbhiG+ZljRrHVmQ3lf+3Q2W1DxsCvET8VExMX5Ip4jlTL+6bssvtiI6n/0falzVHqivd/iIimEGv
QJXLQ9ttyt3u7heipw0IMYgZfv1d8hf3nEIQRdQ+L36psBJNqRxWrqzTCHwNWkCcm20pNA7QcITR
9xgV/XLzAJLPyFOVo31WgaQnpc/iPzfvsgPrAAdKRe9jwA+Xd33Si1QbB+6cTe3YJYG5R4i8sQuI
gWD1VSJaA8j5kkJXByNBKO+coxYHacUDPdw6AQNBedCaQR2ihFFWVnZHOBvBAHo2oqApfM5ufqwW
468MwQgPFUM44axqj+1fVu7op/VlRs8sgE/EPUY/WUNa/4IMjdPaWnQe8tTjZH4mY/Ps9D+cvcY2
6+O6FCR+v3iXzNpNerCzR2caH8oHZTzstavdmokgd0enbt1YM66OupP0MWcAnZDC1+h32/wS957W
qDsPx/pEIRQFGXAxQG6xouxpUTytUbOK32bTL6LHxDzffKAwPjJuOrqygFdSWihWjTpvujZ+Q2Aw
6090jxRs6/thVSGIgzgILrb0uroDFqk00vhNGYrQaseHDMSSO3b5jgz50BbgyIkbNLR7m1BPO6hH
4uyd27UEINPhz7uOhVsNs3h5nEhOiVIQzT23AbDX7d5pFdp/ke9AlOByeHHYLk6roadFgqCIe56y
w6CPvpGrvtE9t4bjR4bmx7e7e5AHawQ91GHvrsg32ziteK+nBJTL7tFuyXFHj69v33J8aT42mVlT
VBHmM6NdThB1n9Tb37ulCPm9nlhuaBlE6PZRab1Kv79+L8T/y1siaKkFEZlhr97TaB6beHYy5azP
I1oOwO4sT258GqJnEsU3W7iIE13IkqIgY5qxepwgy21CRIVJsYcW2Di+QLDoSOPDeUTaUTIOIqd3
SKVY0dn9SkHPryY3cyPC5vzw1gDl3KD3VGMT/U6cNjo3D6VJDrMxHK5vx8YNWQgQM7y4ITVAFU0d
NdFZo9ld3DkP6Blj5UGtB7beniLDPV6Xt3GCF/KkC28rI2N2hgkxS/2TZN0pTfLTxNjf62K2NsYE
5kATfcHBPyddlG7kRZ3mmBZlr2DfsHdCt5vDow8J/Bqc5BVBNM3NFFiBKkLnhO8Fiu+Lm9N+2HeA
i8C8hGalsKqkgzWkWsNtt4jOdQ+g1JHrN1u16CiORpvIY4B2ZxX6Ss1u6uyGWGejDnrNZyy4vv5b
2wxPSQScwXW/inP2JXAHcWWbZxYXz5nJnnSju4s5uTXpL1yyCzHyBU/qcujgHoJnJ1B/q3tFieKU
SLpqMbwU5LRAMg6GQ2KeC1Ay8jTzZ4f6sYWHao9AcHO9wBgAbeUiQSon+1qwRdGSUgs1ifMvNSOf
GhQGtZTeXd+WrXOLtCKcbniyQGVIyr2v2s4B17V91vrWb8rjwJx/s/EEES6RmBFAqqU+AW9FWoFe
CQdrntGUh4NL9DDtKZHNaVwIkaZhqjkzhx5CwMeM1Mxrnt6afxPn6kKA5FVWtHCzOIaAbspRTUG9
f2EoLARI1pvalCjeEMsEJrGAfHLI7f6M4B8DL7XITiNqK+lZtWTUTCLHOBvlfD+kymGudjzvjSO7
kCDttG72XQTjyzhHyvvUHGp2uv0oQbka0FKg6dMAI5KOUskqXW1T+xxH472CZgLlyD29P958JdBt
wUQRBXCMYBiQzpLepILTO7LPVfJkvqDX3O3DIwKKlg5g5EK2QUq+5XYTjb1e2OeBfnVfFOP9XwwP
CCHiOAI8LL8TSamVxdDhHCFcbPxIp1/Xh99QgI4GaCc6dsO1XGE8Y4PkbK4U5Wz/sK3e15jtV9bk
l2Qvrb4umgVITNfwXAsKfuC3pHUqNYfNs9UpZzWdD+pwKIpHlT+n412qZb5jBCoC4m6583xsHOEP
1nQEqQkaiDiS0FmvVYVnMzkP8Tu3rYNZVScW3+wIAjAG2+3/C5Ge8thQ0XpNCCmsl/LIbobGgisY
CwdEpOBkX53fyVCVZAbb7tnJ0Auvqz9liXpo+vwTCF13XGZxFaTnENgHQHkAsXFQpi1dlWyosznt
InKeUS/vkF+2HUbs3vhKtT1A/MbGiOMMZiXNQnZOTpWodtrWeFxguPfTXQ0/SqtRxtbod9eP9/od
QehNQ3drIFOAHJSjSqNiWXPZ5+1bYfzJ76zq9+3Di96gUL9oow1W6qUC69C1ZhwLt3kj42c38bXy
fxxfUpBRNZdG3WD82PWdLze3ZiU2Grmg/6H4fvg2kn4fyDzOY0TiL5N6X1vH5uYnFpz4WHq45wIo
Kq89ySMgjpy0futPjp0fSL1HiLTe3A/zGVa0qSHqKafaFX2KEI7O+RsQ8CQ5qNHNEb3l+JLt2aqx
HZkW46DUyT7lXlrwHQHrS4CVB+EBwmmIPuty+szNtHh2i7Z6K0n1s+0mn/QCy2/+uH5K1zoeClco
EORgkeKQUacJkPdq0bPmrRm+Z6bhT8DoRkjo53wvIbTekQ/VbjtgbyNAaInfL3xNUtfJYFVt+5b0
d5x4fI+xcG98saAX46dNr6RGi/GNOBgdL/1zfaH2hpcuxGi5aKY4NO2bghyt9QNdtrybBQBQaMIb
sxBKX/XSsoem4pGrtm85iL3rew2d428XgMcVhTcfN0LOZZRFb6bz1LA3mn9rD8XNfVNhIeC2IVWK
GgPRVne5/rPtTnZeVfStc4MG3RB2tPXGfVgML61/GiuQX2L4gFk/+H3Rfb95dRbjS88byxsjUgaM
r4Oo5WflJsfr4299v0VgCNiiaRWCw8vlmSZNn2clo28sOZjTnRYdRn0nPriO5gBTpgGbKNCv8POk
F6EjuRvPKqWAlL25aem3deK3FDzErgOQTuENe4WvG3cCuE7AoKGl0LFF9lvNvmT17Cb0TR1Ur0ju
6/7t+qKtBRCQwSCzC1cCyUMZ1Tk0EapHFQsFqNlr5JntzU7Mcngh/kJlTGlGEYjB8DMdj9Y4eaXW
opWKvbP1e7OQbgZufFPC8S/euFfSAM2Bri+SOPlLw2w5C+lmzOAbhKOB4Zk5eZb5VTlM3TdgcW9W
H4hyIgMOXwbWMnKVy8UCNg8UEykb3+qy8hyWevXOU7SxTCIHhxJLROzWOKCSoQtgp4/dm+2b3SvT
b7bERYcZpCjReRYWv+wTNwq6wfe5Orxp6VOZEz+Ji9v3WRj7QFSoomGhbLci21BPU0OmtzR9iO8S
cnPUThj7/x1eMigTOsZJ3GN43X7v8jf7cP0YrRUU7DAQYKCGAk3vYBEv97euJq5Ydqm+gVxeeShV
LfcQinKBEmrrXR5Oea+RZEVPYnh8tgVluOr6YzL4RTk35jeu3X9m2un6VOQb8TE6zDs08EZUDdbN
ciq2Ng0zrfj85uaT+wJi+SrUFNbc2VxFk2WWRdy/LnA9HUzFBQ+KyH8DViOtXec6M+oo0iFMvpXu
IeY7nup6PsvhpbcjAbKd0hrDGxNaPbXfdBMFwcdkLzmzNwtp2TI1qbXYgpje9CvXm8nOCdsbX/x+
oW7hcMSkSTF+QZCmnh4btuNVyEcYliWgtbh7QAmjuk3OimoRvN9+HPpQ428aCVwVl/z15p2+FCFH
KmIjUbIa4cdQ072a+8mOlbOxRKKrA8phiLiGcq0EJUbHMyPvw069c4snspcS3RofOAMkFUQiH6jL
5RZ0Sq2VbZr0ISKQYHKj3u3LAwTFRw2egdugSSaIDqoj1wCJfyiK/lLU6ua/r6+/MMMuHztsMdIu
cNbx8JsASElntE37JrUAbwit6l6JUKXpRe493rpMebsuaGOlDBVweQQIwPGMCOFypQDcZbjRURum
thfFgbZjeuwNL36/uAuZ46LrWYXhB/auDD/MW0kLPtbp4vPFVbkcf0r7Yhgwvqp+1+qQhtdXZ0Mj
AX6AmCki1KK6WLKWFdtq3CkruhDEKj941RydQfGUzjmiR8CO3bFxqReipGcvN3IDwf68C1N+1Po/
jB3KLt6RsTcd6diWVl/a9ojpaEkQ0UBhB8I9Jd253LJ9/rEn/100WXegi0Zao5C9C8d68NJS8cCq
481W49P0H43ft+netLYuCww9sVGoOlhV3k12hWaKcU3DKnaiH5o7omFjUmXmfcKi6XGkfHpg2sD2
6BFWWGdMVNBZADT3fwxx0nIqFQU+onJoWNeZ+YKu43aE16RwQGwxoO+KQ/4Z2qQ7RszmTxWWPvEK
pZ0ab3Tt4ajUHfrcRXQu0GikyY+15cQ778R6u3FmAU52REkiSkrE75eXozfStOVYF8JPzXho+0+2
RYO63Ouis95wyEFUFiUlQovI7kvdzq6VNZSGdvtEx+S+UKpgALVlCp6EPAQ2d+cYb8pDASxKRZEX
RS3xcl5NjwrO0UhpyPPEA5b9wcne9fGzYh+i6l4fkh1xax2GTdbh/0EfI4YkT49OWW6Nc4JtpsfI
U/daDK8vPrQLmoEi+oX0DyIjy9nEmtrnY89oiMYjQeE+NsXrvOcUbJ0EgmdWRToc3oHs1DRNZdYJ
smVh5bR+BV6+qH+DcvOzTAmua8wPKKf0csFHUpHggCDUOUg2ImE8ZzTJs5C3Fb9zUD+cenar2Q9V
MRiHSQdvb+uaILrkY3fiLkq0mabFRzTf+Q58rfq3ZzPalCmV8qlAmMijjGRA7ub87/XvXK868MAX
n6kvV11DqVjEUaYUNlPy3JnFXwVNUvTeub8uZn12RN8tWArgLUPPPFcSQ2k7kknHy6S/Otrh5h5l
0EAOevyIsmkAmojszMxpa9ljrddhe1SiN1KFt389MunAl6GWZJ2wT3Qt52bD65D1vsUCa/BvHx9Z
dFixMNTga0sXOR96R+V91oRm+khPXf4vFv9yeOlJjWhjlUaD4Sfrzcrf+U4camNvBQOPyBUBvLKq
kp3yVGlTRW3C2ghceoidndD4zvhy4o43SpEmEcYfssCMvGHHht24AZef70gXtWjTqhxA7xOaTXPP
OvSvJK0/zc7p+h6vVY8GDwWKByBRgCU+cqIXjxDl9dSWqlWHhXWaU8ub6zC1ap/QX9flfEQWJcWD
AhbbBAGMjapSOcddGJHNY60tQnyN4buta/haYWc+KZl+TJSU+BUoug4MmusxIUUd2GzsoZvAY/wH
lQ/12UnG70Y05f/MU0pf0H9keCt5kt5pfey+cOqMx4bCilHjMde9sTacPYNiY0eQQRMsCCK2AlTB
UicNSm6qsVuwsO+GexO94U+cpXNQR8a362u1JQh1ssjWA3RlrB5sMy9zh6QNC5uq6D+jBkN9dNAZ
4HXWqr2ako3tx64D+2oCJbwm4zDckaV5pRRhNp667D6unvr0dap2IgcbV0UAccQDijAqWrIuVw4Z
JHQ8zZ0irNInzT1me4XeWwt2Ob6kSThaadpuifEpf9XJJ06f3WznOu5NQTImDd6NqFiGCFW7m17s
Ori+5WsbGRVEcFWFzWQh9SJZGSTv9KS1jTFMTU83vyPbDEMmTn7Nf67LWU9DVCqpor2vYYiI9nIn
2jnNHQs0P2FJT+khq3e0ycbwwNmJfuMA1iJxKG1Eo/PUbcxmDsfun+RU31rhoamixzzyCrgVCFDI
dSpjb/WZGpM+bNCvwngvbsbS/p8AcDsBFoyY4Moe6EExaVtsCIfmj+78YTc/qKiKQOQXQQnYSgij
Lle/nmbkgpUJAbo48rM79CDYEbC+CBAg3CyA+JBHMqRTOjhZDDgwH0Mrs7y4Dl31HOW3ll1jkUxQ
DQLZBdg/3lUJscJQU0cdnlphi56o0H/tTgR+rZPQEBEEQQjJgtoGScjlKs0dS1Crlduh9dSoX92K
HTJSHizt/fpVWMF9xDwQNMBtwJIJC0eSE5lRm/DUCesk1H6DdVsxj/U//fQHzE2nuNzx9jauBqQJ
WihEcdY4j6FIEDifIK1LwC8blsW/2BZMBlgJJG/xyMpBrzkmbqmORRsyzfY+EX4r3zKWC+Mj0ya8
SAHEWi5Xjz4xdZK0bQgcuq8f0MRq5/AK5bC0EETiFofK1cFKAETzUgA4oZwUpeRtaCcDkK4vbfrS
lI/uF+Vrlc2H65u/sRsLWdIZK3IlIV0EWUqJAGrqK/xW3K5YLnCCwJkjIgwh8w2Zo2LaUzO3oaU+
d41xcrPeGx0NpDN7XZy25oKECViNgGoXJajSutUshwtTI5r6s7XvYufu9qWCewTFRVD3huTMcvgY
QRIlppmISnmdc7Cbm+10ALkuxpe2otQSYO4i2oXF/KhQnzk76MetYwXzFlVW8ATWweyqMtAqrM/6
kJp/y+l7k/yp6l9M/ZGP/1jaXoOoFVGm2HZUQ6BbMQwSMCcJDX1hT1u9MsyIInQhGYlXmAeVnprX
CdyfrfpuM5+w+4I9VL8496vJH6KA5meUVsN/Q4Xt9X1bFY7LnyKdi7IkpNMVowsnp0KH9Ode+TGl
P6jynDHRn8Nqwzl50dO362I3niBcYDCLAPULs1KmkQWBvlHnWQI19K35AQQMcCrXBWztJygkkVPD
oRFJzuUKj5VqKCaoCUPHaQ88PdWkvu/n2tfNU07SY+l+vy5vc0KWKCMAT4coGVrKU12eskYjTRhZ
1kutRMFYTV/6m9lSxG7BvUA0AjEsoQWXYoaRFlyv4H6B+EGp7pQ9MLb4f1m7ouwWlhksTAQ7JNPA
nMEmocRRHar1U5PYwTB97twnu3ppeXu8fcUAnCS2yN8KROhyKkVlRl2s63DsE24cZrPUvWQaOHqC
OnvEtGKzpVmBRFLUkCPUAoNTEmVFVmmn49CFA/i9vhXZ2By05L2MBiPQebxH4b6xhgKIqCO5CqwJ
jIblxGwAc5wcpGuhwgFxTcHh/uDqp2QGwd/NHhPWDsfho7AHz6FkSCfUScx+FkH6+MDa1u9dy7u+
SRuvhvsBcUBcE56HTMHRaFGaJ5PThlEZ4WEKknqvME2cKHlvgHnEOcCBXndvJ5TRsVSKIWzj/AiW
Qs+h47Pa01M/kZfMKT/ZBueeGqu3Hz+4suD6gxOC6gNVukm6Gk9oRTL34RgZntN9Q6tlP56029dP
+CAIHQJXL2qwlmehHtuoNyrE9tKv2q/5562bg2g9So+hRlHXt4LUi0pVt0J+Ouz77BFG0SMCWTvP
4lqtLUVIz3pXNm7UQGGCC3Pw59I9oSf5J7SN2oGL6EI9Lk8B5MBbwK2Bv7mCwHZ8NCeDNWnIoqZE
r7OxBwF+ZPrO3D07pLw3tW8xb4JGjw9ubcdPPMqmn3FKi18uukocSWYP3gialbvaNmNQQ2i9V5aF
GXSFGx8JM/cQcuvnBRyq2E6BMkfkX37AY50N5jTHaZjS/C42a9/V7op5uu/d8d6G2Qtk6vW93shT
QSK0pGDbE4E46SR1PWcEBKU0zJiq+aaWeaX+5AVtRQKqVsPBYfHg6QoxAuraQIfFxu+amyPe8Kw/
DG3a7TywG4YDPkgQgzkAUaJ0XHoq5oYjH40ys5DSLxNDsk498OyxjB7c4VPSGh7T1ENb/yL2XpJ1
rV9RfQ1l8cGcaa/qyZNZH2buZFlogZ53rsZ3EI+2XjK4tZe1xmthNMHO2m/sNkJfCH6hF9uGuabr
VZWjbzQN0VrQm5rHucr8hJz6xArM8b1zj6byCf2yAkN/YCDgLrRvhIBq1QqQvkwnX8+/Xf+gtVYW
lQZo6Qz/CtVrcpQ0y0HTMUd9hn7LxyY+xXtO4satX4wvvSsc/JREzbosbPlr1hRe03Ev2+Wl3ZuF
dICqzCIZivazME6tQ8V/arvE7zvzMCWjbMwnO7amJgsn16/L+1G/c/YAjZuTAIOdMPnw6MtlTbEB
by2vpyzs/1D3SLQdt2dzBhfDS/q3gbFJGBiWQviEPVCxoMjbo+9ZcXyDh1Qk3ZFhxpGCVpP2YbBs
FtuKmYXp9DCQymutY94/4a9jnoo8C7LCd7pXc/42RnvkfxtXGWQpopIUSh/+naTUCksfrdqtslAn
T1Z2TOfcd2AqqS+o5th57zdFiSdYuAOIZUuiTL1HMsDk2KgqiKOgy7woOmWRV/U3Z3wM8ML9V5Aw
Ri98u063eGFWEGRqr271qbm//e7beNgRnEVwzZETSuNQ91xv2cfd77LjsHPgNpfJNrAdIIqGAyB+
v/j6emhRL2vVWagYPnpWK8/GT3SxK/a68m2da/h+CHJqH8ls6czZqckrZuLxmMbAIcjZeqjmv75Q
mzP5r4hVzqrUcr23bRrGxQG7Xeqvbur30YHtmrBiRyXjBRzo/5nMx0t5sWY0mqIhsQkgGprX0iPr
jxMadt7aDVRc00spkiqoq4a7Re/SsE29YfDKvcTV5izgJsGhAKgPQIPlzmeqOyiqnWRhNPsGIlCj
V+T3Vhle35XNjQcMC2EWwLJXQAnwLpfIL1rYFfRhtuOvzngPOrTrMrZ0MrjcBOE5IAwQtZwJbKPO
mKyqCNFuSkuP/R42dGulLscXv1/sd1GDt2rWmiKcyRcL7KgpgnYxEPkZ2esY9OEES0eLfIQIEZcC
CEjGlVR5HqWOG5chZUnjOYP5nSUueovovloBo9+VJxvYrMxI7oqq9Vpueo1BD41zawkZDh9KD9Hx
GCoHMRU5nJIyM3NtisSWHh1q5+jSHWty41gQWDQwaGDZwi2TljTLxo5zK89DnVXPVRT9zkh7n4/p
jjuzcTJExZIDT1ZkTGXXXM8b4IZpAzHJ75/WXvZ6b3Tx+8W5SOe6Rh1inYeJ/jlzwj3Q+97w0rE2
RkAVaoTNQjK/k4PNvly/NVtbcAk0k75+QO+reGobGlodTI03xXq7tU5THKJLCdIEZhQq6Q0XEsxD
bh6G91snIMjpkKURVaACTbNc/t6sCUxKqBY9q+/04kunayC7/+e6kPUmLIVI7+Nk1y3ai+JVAQbT
Z8abWe6FDNb7sJQgGd/RGCmNOUIC6wc0snshxLfL6ub7thQiKXu7aQq7iPH+omd9Ut3P5aO6x8W7
OQ+kR1VB5I0sqZQ406Z4BncEtsNRjvOseQPq4ol+syeEeVwIkR7FMSYVIn4QMtD3NPlTRzuBie1J
wEYVwEFjxT4zU9Pi6oh1UvTMr3OOyn6kgtq9t3fDmRbz+I8cGW4Lm7EDZzhMiPYb7TwzCwp+N7ZH
9zg4fvOOtqn6Ht52I7G5FCntj6X3c4qqZxqmRePRKQHE/r7PnxRKfGSHSu3IwCKbtefr90dcwuWD
tpQqbZgxDnM7jJDaC1KwoJpODvPM25NdAEmgrBBMbeh6tmqxM9WtE7elguUcwIYfPWvJ7+vT2FID
aLFHYOgL8JgcvFbMuuySVGEwkxNPiz5HSfAvBFiIuQq6WGBipN2ZowEtiyjPQ6V6iIgSuEV3d13C
2j42oSPxHGrgzUBESZIwOpM+o9EwC7s2YCbzXfpUtQ8zTX2S3j4ZEZ90RfgK+U4ZC5DnwG3b1RCH
sVYejOTRme2dyWzsx0KCNBkSzxNrFUgon2vjUDnH62u1MTwi+aIxiIkXZhUGVyinU9WrSVg096Vf
ZTcbrKaLKC5iaCg7R95PehgLc041NWFVyIefDFx2v65//YYSWwwvPYzobFklTYXhs9SPcL2pPQT2
rT3JkMMGCSaoiGDYC4I56WFEkLSP3KYvz6oZlEUVoH9DYNFTq99swi3lSM+jOWZVrnSQ49TnocID
+ef6Yq23GsEIpIgIAtLAlcgZNmLnDDCrLD23v237EZn568Ov9R8iawJ7gcsguCqkg9pRZ1B7VAUB
WuV+t9XpSD8rSX2HJMf364LWmw5B8H3A6okTi1biS2so5pk7pXkXhY3yueiO8Xy094z2jaVCjyTY
7YBAQd/Kc9FLg4wV0v7neDxUv8q9SsK94aWnwixMXuoEwyv83f1VtTtQm7X+Q4IEIBvkOUWDHBl2
XdRNodd6w85oWWUY5yT/RtjZToPoduUBzhZ4NQLyhrthSvOwgGB2BqvNz5WSe5ateI5zuL7XGysF
xibUiODBQEzeki54bxqp3ZlucX4Bf7U3os3T/za+dLcr0psKq6LibM4HczgVw85W7H2/dKeB8B4Q
fsf36+MpG4/uzvJsXAVks/HsGCimRndSydjlGlfxkpbsTN2fXKk9iwJQnO51TdiYxKUUOTDXFGNR
51rFzgrxyt/2+81bsBhd0huZ2bhlbhfsDMaKeTw05s1PEGi5QJUkuPAQgJHBtz0fsL8kZWf0KeU0
mPYYVTb34GJ8aYsNLWozZiXs7KCfWg+HwM/3gsl7IqRtHmcFaS7kk8+6eSRJkLp32l6nsw3tfblK
MsqD9mwsHQAPz5nr9H8mNAIPTY7GGFZTRQeYWPPp+q6LVVlay6LtJQhWUA+H3hSymTmCUEKZUTxz
tsYRvZVpEI93pfW3sTKvML7V860kroB9gMQfGDEIg9ksPxqZHuUU3dTZuVZ+ps2wz2KxviRLAeL3
ixBJ1yXM0CuOY1a/2vyeD8frC7Y3vjgjF+Nb1hiX04irHs0ndAzdhbmtz9jy+yVNW8aUzx3BAsV5
UBlBT57ZrU3asQfQ4cJGsAzY5rqkbIvIGowJFQYhgrAAYJX5zcoc4yPGi8w1ygdgby6XyEniMo/z
2A71+rk62Xt17etndTG8bOvPVVWbRaZYYVlXz66p/CUOfQBlVICQxp3b0+D6hq9vJHww8HCAhR1+
PvT7cjaMs27UumgKWZD8qpJjX/gT2ZGxcahQjSJqOpDng7snPeA5yJlJY/VqmFWfx/Fg7MGT9saX
TDWOtvM6UzB+YoRV+1k3dnZcrMFSixA4woJeAvVfsNOE/MtLQYVLxuw+LMpXQ43r+zGtn0Gp+xcV
Y//wsX7ozDZ5IMn5xq1BZQq4GIGDwlEDC4u0NYnWK9Oc6F2ottQrTc+qE091vsb9n38hB1g4RGdE
v0N5erXRjYqroiA6RSF00wc5Dyqz8l6vS1ndfMwCNMq6MHZBVir7aNHYOTynZRdmxR1SiIkTGNWt
ygsiRH26YA8S0ArpjUSlXpdoYLkO0ZZ69tMumBIy7ZyF1VkTMhDKB78MGgqg+nZ5FmjvMnSWMgG8
jO7y9vT1+iJtjI4KQ/QBFYCkNdu024BTS5nyKUSxdn+M+eF/Gt6QPl7p+75hM4Yf3CftrqO3mqGo
xLz4ehnqT4vIsOsew7fKMT5Y5u3bi+GRwgMTt6h/kb6esQpYclufwv5JK099fH99cTYO6GJ4yUJk
uh31kYPh0UHAdT+Z9FN6K4cWkMpw7UHrA7ge6oLkThG2kqKoruRqmDaRlz9MZA+NvDEHCADOCbcZ
F0EGarblqFfDlKioM4y8WDG8Med+P+zFKjaOKdpM4rEA/M8UlKTLS2ARBBBwn9Uwt4NqDNy9Ioit
aVyOL+RfKNyxV0mVjBi/UV/y9HNRHud0xzL8YD9ZKHXsBfLBYh+QylrVgoGC20VhqTGHWdzN94pa
VUe90VkQNX2cQNc2r0nj3plu9w1vy/CH6zOFMTGoPPOyTNfCVEkL3zQzzTyA/TNBpbebeaRp6D1N
YuYDs1g8J02S/oHXSkYvM9VBOerg2gw6Z7Af3Nnpj32iF3eI7aFdxVSyHyhiZi9pMVQjkLxz++yM
pPE0xYn9zB2sMDP0pn3IrSogDg9aY+KWb6uDmwdOMTXHqFGnA51i5RW+snHsmJbcoYk5Cyp1SBLP
ABTliN7F8S99TIbXaLR+KE0/ehaAbx5V+24+VI0DkK0e+6o2stNM6pl6hk61J9QVKl5bz23l14rp
vCdlwg5mkiaPdUZbv05Y81qV0/wnNo3+Ef3mAXrJ5853Uy3xXaVRjzU4QH1gIPk5d2ns16xsPDfX
+iMI9huvRWnFb3VwQClS2mY4GtU8eKAnivxpKu0XNMPQfmeuO1K/YhN/he5XY8AerN7ylCginwc6
0iN34l+tGbl7ANv1YcSjj5uLqBwOPJyJ5WGsZ2a2VZ+aoWGCuwJ9A9NDZP++rnvWF2opQz7wQ8fr
GqCOUEsD8pzwmzUnhhdBJgQ5QO8q19S6RmWU5egYoT0qD41fAmf4L74fGChRdIxeZrJiU8yyLtoY
WxfDcHD1sKM7M7CxyMvbihlcCBC/X2iEHoU+sTZaZjhbf8E65NU09niGeo+9UNCmIMQuUa4Ld3GF
qOpNtGNgETfDzD0P450Roev3N1ff6320dajQoRcQDqFGV4l0u2f6MMD/RYVa4yX1AwXgk9Zfru/K
ypUQNDCiXwmK4WB2yegwnqHrRl2PRjiPRjA7uVeOz9y817ovNPt7XdTWAQaED+BO4CmBc5De5qZU
h1btBi00+NuofO7vrg//kUyR9x9ddmDZIb4Ph0Vy6pg+ppoW9VrYsdEj0z8ZH+6QQ/KT7IG4f/Tm
gfKnQY19pXEOVfU4tl9QquBxuz7MRagVz0P7XPDfxoyGxTtGz9ZO/vfLwP++PJlz07lGTDDzlH7m
szcBgdfvmM5biysKGlGkiecWTFVLEcweaU6HWkdV9EmdHufP1xf3w8eTFxfmAi6YbaMuUKaSUdVO
1fGk4cwbqu+UrlfozB9Bq0ZPjDW+PrGAK58cFyx0cdAPR1a5Ry39G4FNIC5/lMVJr0/Knjm2njTq
X8GmDQ5V0RtdDqU49uzaDZyxV5XWvpfttndfX/Tl+JLKrbQ+pQ3F+BP/ZzCcg6m3h4ndu21/s8ew
FCTvHo8MsxogyMDTBF7nLJ296xu4ORWsE+BggG+sqIASkd+PUS/3aprlZxA9nduquh94+6Me93AP
W6JEuRm0I8iOVsSgHZyvKO1KG2w0w7PdxndNjQRuQ5iv6/GX69Na3yxdUBj/R5YUNqjLuCWMQVan
vBu4zeiMyvfS6VunDBFbwObQW0awSC6vVkaGwYzSyHrlDtoltq2311htaxKg2kYWHRcImTfJeigS
ir4KeG9eE3P0VGj5KhoOuDzXl2pzGkAeih5CMGpl+JeijNOcgd32lYAGWPUUNEu5LmBzGuIZQYcf
9LaQo1I2NZvIamdMo2PoOaAGGW3eOmXcuStrHAc61iD+9R85khPm6L0LeKBqvaZu5OcCzpxrB4Of
O1QgskPfd/6kll6TfzPcr9dnuLGEon4Vxw2xA1QbSRtFNJqg6sVWX3kMz8kj2vH6+BsruBhf0jdJ
3I42HzG+0vkGCczMT9+vS9i4mwsJ4gsubCQnzUgat5Aw1EfN/Z4CVPmb7gHqt5bJAGMlXguAkhBk
WQrpI7DGut2gvjrOC0tebq4qQ7zWQHk6Eq6obYW1uhxeiW2edEavvhIDfZj6A41cj+7ls1ZZAUmI
FFiLhkpp1QhzSOcCDsQvNpW+Y3/W+JGmp4bvbMvWxl9MSb46de30mlqO2JaUvziF/dMd+INbJ4fr
u78W80E0JkrHIW31CKDGJuZqFs2ANx/S4T42PJ7vIPM3RSCfgpcG1MqunNpPrCIxNT7PQDzdwUvs
s1Pa7eiZ9RlG5gRFbKKRDkKfsskao/6+MjJrBsTR9rX6mCnP/4+0K1uOG0e2X8QIgjtfSdamklSi
Zcu2XhhqLyQB7uCKr7+H6plxFYpRDPnORLsfHM0sAAkgkXnyHFMLi/GjqmtzJubczvw7zvZKAzcW
jFniEwEF0k+xJnN/vUtmzS0d5GrgOwPUWdolaUnBOqg0IKCofZEF6Gm6vdhr35euxnp0WmRIuP2J
5RvTBBFTZqydxAsrgXAQZfGZFnVGIF7O0NgmWsIsGn0aiYjfOIuiMHfstwy97l/zHhKeTC81cGwA
LOrlnSK2cyet51LtGCXFoddUv6+VX40J+cfJ+Xx7+HNMfRmwXpwSMgXz1IDdb5iwgUV/1KNdyj+p
6YPmJkAXrqW6Fk0BCYdmZCCwwFd+OQ1CU0ist0wNLfZ7yr8KLQ+Gsd+l8aeiylZyUtdTjmFZwEqi
eQC9vPItjnY4DiK+Qg3Rlx8U6ls0h+CIrsjb7elbtoPIGpgKdAG60iFr52CKUq1WDbN4R+zUL+km
MZ51+vO2mevjYh7OHzPSMTsZk9ZpLVfDLk78XEm5V5iKN5B4ZThLdmYonjXTcgMBNm+Ws72MW4pa
cZ2S0Hb2sRZUwnNX/G3NgrQXTHTSEuTySNjawOAWex4BeLkyivlXyj59PgrpRIIEvChyARvM8Owp
yNcIQBbHgGMPBRJkO69e6PGEjCqJMhIK4w0qjYjY3X7FfxeHACLD+cxDnkmuv+TxULp9UpCwynqv
3zvI7N32qDUDkkdphcrMvOUkHMyv3bblK5RI113UCAzQ9PLfAbz//ZknGZnV1FpXY515caxRP247
3HO6PXyz635vOehJFcUuGtuveWcHVIHQrGFvVJCKVBbbMAOdRayA2gAdgwSivS1Pg4xVK5DqxUlA
OmAmy8Acy/Vn0N2njVm5JOyTjRMHYH/9i0n+8305XomhgDlFzCJhSnY0PdRrJ+ri7wdGBqS1SL1f
KaqiKpHFfaTh91tfnPbzl9u/fulsMxxcXPgfIiH52rKEm01NEWtzAHkQo+tP1q4bks0w9MFtS0tR
JFqa39l60MMtp7y0jpt6zFWc1hM92G6+IYV5mAzHH4jSedOIhlxnjdJ9cXRnNqXbyMwdnk4MNlEg
8xT3IIqjptee3fy6PbbFw+LMjhRf0MjKp6wWajgVL+BEMM3XOP6LrAXIof7Mn/Tg6glv4WiwgezT
QzdMDx1BUaxCzSVaw09ft4HNG/vM1uyTZxs7Z50dTf2khuqYBrM6H7u3601qQTdgqjYCIicxyAaL
5ls5vlQq3gDPt+dzad2gCIn4AWkYZC+lG7dVC6GDpQXzaSJYOoErHwq2/Zps0pJHQrAFwQqK+PiX
ZMUouYmqFEY5JA+Mnpr2Qek/8+QzCEI2Kl951lxzHGNOz61JhzGt9WgcB1hDF+GdCQGJFIQjo1H7
iGE2RK0Otdnvy7QKnKbxVUe8jmMWtHW8V3USdLn4HjeO39b1yvF43Zdx+bvkQ3yq4jbR57W2Wem5
7i89OjAbWb7OU7N9wlxPJXQTrfX9Lq7wn7mX48TE0dI0qrEzNWMKqsR4sQYlqFK+iemaOOOaKWlz
tgDEWhnDxmmnbTE8VUNQ1nt9rXVy8TI8W1+ZxHIoJlFDRUcNI6jeUTJuIyvzqry8J03kTTE6XGNw
Z6fTJ7PItm1WPPHRuptqMCrQfEvjZt+gFYImLNDjzKN0bPw6j/e399VSvgia33iOgqEZTfgyo+eQ
Vi6n7uzy2V1ZQl9Q2RLj0DX3U4Ou6zy6T2rEnkXtjSiB3ra9dI+dm55fDmdnisO61IL7q2HDN+yO
Kpvbn1/czCCres/KAzUjHfUW6rUKngM4srLfLoL0PO+8lKKi377q41uSrGFDFuzNck+gLcWjANiE
2evOhsNY73LFpUiKRBtWbtXf1bib9K1JPsdrIMP5ZJBCXTymZs4+HcRi4K+6NJVkTHWtJMfMWdPv
xhEeBcdJ4aSfnEhFp1afB4Bqbkdl2t6e0oVbDXYxPJwQqOPKOpHooEmaKE/UsI93Fg3MxNfX1L0X
nOLChLQ3kTjtzc7A0JSh8En9Fci6j7vdhQXp2kzVvrFZjnWywVIDlhHw9PT/TxPSbZkVyjBoE0xE
7Jnzu/TDKFnoT866PfBqbCBbxglpcRxnOc3wpqZa0IsNMDHBx1cazF4AgM7Nylf16LY3k465ugiL
2nhlQxYAHfirWEXoLTmUQ/BcR5UC8jRyzpg2CW1zZotQce9ca1crqSfQ9Hd7LAvHPdh4/xiRVkMp
cAqjKCpCx648pYRcBhSgyT1LVw6ctcHMf392AGTFUFCXGRiMsUm47+boYVwxsZBMmSVKUPMGQnqu
e1+aGFGAKVvDFWFMDtN4h5CrfxnMD2cpwV4MuCbqFDNg4ypL2bRWYveqCCeya5pdU+wA7bm9JEvx
JOiRQbRtA8oIVlBprqiqc1xH0xRSTdtHauylrDt1QOv01N70JfDmRNvlvPvd6vxoU8Pvm9xv9bUl
Wzht8DOAU0BeCmzEMjRFdXvFMWp9Ci2fZsw3ROnfHuiC710YkHwvIUYPyLE9hQYwyNmmMv7hmerl
zUd5+ODewA6itQQNm4BeSNMZ8bjqUYkD9zo4+DyXrZwGS1EC2Jrx5jTQhDy3tF76HQrJLUjmlAmh
TA/qU7qv9dwv7SPTlS1aXb2JPFpR5jXmk2r/+PgMoscVqBgAMHCvSi7fRRpD0kLVQ25tW+eHXSXI
y2/1lRL+wsZC1Qz1RUiboGQqs870QC6KmhE9pNl93jZBM6UgIPldlK6PqulfjGimzYJ2mYUsjxT3
a+DB1adON0JnOInozepOGQE6jK5BZJZ8DyhP4H6AKlnIEzSakWTZCDuUbwzzjpee3nlo5ljx8aVN
dGZHBsXyScvsHg1U4eA82mntdR8mtYd3nxuQIjkUm4CP0mFAZXfosM3WIPzXBFSzAZDazahhA1gi
KRJNhwSEbqVqhKWWqTtudo1XkS71UPHO7/UYeaJI8HpXW+Wbxgfi4elY+RxYAs9N+rUKzrxXpeAO
2xj69GAIQVbEkIK73Iz0MlEGMyzb+xriDcU9aVeeeMsmcOfORXu0dkunUte2MVAHlRlavHrLjPje
cUsQ1Jqb246+6BjA0v7XjHQqDSxORKvCTGqA79QZgvEv8pmYqz8W5i1wduXmqdOmllWaYQYd382o
Pd8ewEJID8q9mRsMhe3rx1FKRJIWFTFCqw3M6GikCFK2lB2hlbgKp1lckzNbkg9OfMRVgUsqLDrN
yzTfqYBzXUsZLa7ImRHJt7qumSh/N9L6v9SPo7OxjdDpYYLdDMGpHDhYFMXtPk1w4GCt9VK51+zp
cHtFFs+0MxPSAOxBUwulTrFTk9I5oreW+5YCKmIOtTCvMopx+3F7NlL+FiDOuP1U6fYBXotbnVrA
XmsEEFjzdKPzIeUX8I9j/zFhBBprc+EewgXSIWdP1ai4VWWESr2v6H5/exxLC4+rDTcB3j5giJa2
ItOtLM9JjCM085S3fI0+ZMl5zz8v7cOi7KwpnZelNzYmg5b2vWOswAQX3rwIFv+MQNofTpxHEPDC
COJiB7x8WaBCsC+UDRqzS29cE6NbG5DkZ9B1yGMonBmhXjnIgD8OhADYt7u9KPNH5JMe+iO6PZcr
0QkjBQKgoTLaQqdGmLLnXoH8J1qDY/MfTX+pnCeGY+C2uaW9g5o6ELN4wc8iD5eHJfr9GxekXQaQ
Jxog+C9WrwTpQCEkuLltaP7Q9bj+GJImLwK/d1ZrMDShF++O0/HUJWAmY0n2kiObETi1vhbrLPo3
KADAVEnm/0v7tHT5ULGRGeE4PjnJJu1WYrbl7xt4oyL5gSYvaXeWbJyl94QRmsmuyjx3WJmyJX8D
9R1OAG32cXl/onheO1lVaaE+bLtii5IEy1aedUvLf25C2qNZMgwZWoC0MAGNvwhG7a5M0Bex4mRL
EwXGBwJOAwjmosh26WSdiEGPrGlayNq68VKiC99t6zVQ4JKHzURt4I1B3Ib326UVNa10feQpGBWJ
vkmFdXAzN9AnBW/EpNnq9gclq9FxCYJ4wLLfRdGvgTuW1XYUrb3uCSk11XianPD2jnmPuM62zLsB
LA7w/4hmcNvIA6pI1WoJd09F7jfEH0BJZBzqyWfGs6EH9Xe13Fa616Y+9JbEGhGFtGZXxue/P4ui
nHaamkpv3RMtRf2PW7fZtqbOmmC2dNpdWZE8IzecUofymXsyE8PrhO2R7skV+yJ7JNRCIP28MqXz
m/RqShG6AUKEtAhQ2ZejGoDwqutmcE5WpAFEZADdAuwXGNlMcPA2rCGek3F+BGyA74hWO4dcZc3n
2z9C8tN/x3z2G+Q9l1rcSfvOOZlARWtU4O1quD66ltB7oYWZWQe37UnHyH/sATUFBkv0+Mn5tB7a
NBC9zJyTUfNNQWsvjaKgiddSqHKJ6F876EXGtoB46lUiuEUqQusj2Bnj4hEMxxA0bcpj6wJk3OvJ
U1fab+iXeW0j0zd4vjKpszteLeyZce1yYdUWZevSTZ2TLpwH2tCDS/OVfIr8InwfICBE8BpU2a8T
baw2lII1tnUy1Se3KAMR3Q1jqIkTK4U35ButGzaR5vrEinctWaM7kY7qf61beHXMgHTQPkm3jesA
9FOPsJ73OM1E/tt2m60woyDP6pXEx+JS4vH7P1vSbDILTNtl71qnBk9cD2nHXRsbn7VCfG5bYKfi
sTxUVbe1R3UnkIz72HXx70ghIIksxTxWmQMnSaKo1ahinZLxyL/oaw/dJVdxzz4vDU6NMrTgJfg8
eJe9rYk/PrrfcFvjeMGzB8sElqNLV6zx9SEaB/tUVj+LdvDHfG8qv27buB7DHBEAVAPYOPq/5eRE
M5ntZNu9dWIeNQ+Qj7n9+Wtfu/y8FKxZk1bGzMXn9UT5XmjtY1yX94rGj7VVrTzeFkcCEQ8syNz9
KtM1UV1oUDuZrJNwW0jyJh77eXss18ctxgKWHaRObAuFkfnvzy4yBVzuZmF0aHiEJgLqlTVq5rg2
++qoO2tH7eJgzmxJ81aXIqU90OInrYi3Zc4Dc43l9/rCvByN5FwJb9oxsTAailZaOyigr8Ldhw5E
iVb3y1kTkF4aDyjYkfhHEDLTvVzOncjsNrFHap169KvWkbsTw+fbq/Nvg/nlyQ2ubdDf4nr4V4/k
0kasTM7YGlP8BAx8bUOxXC/2uVZ1QYvbmvuj2ZnAXTtik2tD83mw+ySgYx0fKq6PXg+OvadRqc2D
Wmf5U1GAbCN2mPGVpnR8Lot22uEEG752Drg/Cujs7HvA9faVbkHKQ7iRX6scuuUpSyovQu1jw1RS
b5jdTs+84FjDKDEATUui+7qt+x1odvp9hkauwLEg8abzxNkU3KZbvWeDJ1SW3LGMoVvEHjtUr+3+
OxpQf9uwfuQkU59aq2HbXGPuhmTud1Gr7a7JaA8BGwDalM4QW7DZG8cODKW9F9U9oru+nE7ZaMUn
M+fMFyBD8muoKm/NhP4zQkXAs8uE+HGld4FRR8qjOxXDPXoW2KZB19WRVAxCJAPo70Q6lIGFagYw
qQa6+DK19MuxizwtTZKNG1F9O9la9SnqktxPema/RIpVbiMU4/ZGbyq7ksfZsaopyiJi1A61bXyr
zDHx0ThseFMp4tBWo95XYq31CU8zz2lIflRq9Z94IElQcOUZiVHxC2T+t31oaYfPrQ0o2KCdGMfu
pQfZLXp8DSBgn6LehKwKO5qW7jHN+OJMfFeQ/mOJUlxPM10JILiAoYNOQq63tTYn5kDM+MlOkm2u
FOgRj4+ZPa6M6jpsg5m5oGdBVQsNQtLei1vQnqvCip8MUMkgtZHcY/FPQ2dtb8/e0h5HK9UcD89a
kvJwaERjPpnYfxBLGSOksde6nJYuE9C/zRyS6IdEjuFyecCKGIHfmsdPNGq9UhUeqMP9ygaNq7m7
PRS5JPW+NOh0Qu4E1Up0O0hz5pbROI16Gz+hv37v0nGHnXuskDXFG85TqBrwfAA+wnhjbf4QZepK
Omppyc7NS5FFF3ddOqYjjrLJ+S5M7cVM2t3Qr+VsllYMetSg5HwXKZNP5Z4muW6XUXQqnfKHAV4C
ryXRSrC7ZANJW1gBBgins7SnmlbLVZRelZM2KZ6G1EyTrWRPFoJM7V2+9D8m3v/+7GImXW4gjumU
U29VlheDzw+0UmyP/sQvWt2FVmMHHZ8O1ojjTTFXrC85JfJrczyA2vlVsoBR4ZipXUWn0c62NHur
WrbJpjcqVuZx0Q4SbMgWQ4/oqgEubUe9U3MRneoCVPz8CyiPvM7+ZBTfbrv+4nrZ4ILVZ6I8JIwu
N1k1ZRW30E9yirKNzh7YGm/2wvdxdc+tGjiQZuLIy+9jX6fo4nejU5d/Qitz/un2z1/aufg+cJwA
luB0lXMdqSJcp4hS5YTDXINH9LpfKHp8JwA7fuh01gcqzx0PIq58D8QDCYphdPao4a+hWhcHCkIK
vGMxl1f0oYNA73mhMXglD+wHc60X8x2GJYU7ANYBWYCsHlAAcpaqNJpBH3U9Ok1tUm201BJ+abrI
vhXgBaEZyb5NQ1EEWlE7OzRWghukj+iuSlUTd2yU/GwRZGxHFle+zWtQd5Au24HZ47vTxE7ASITI
gLHJy0sF6ntV9zt1zWPam7861hkPgmtd0NMUHaDmNHz8wsLIzDnHgKa5K4VooyZFSlUnOikgz45S
fRNndqgW5f62qywuEC4TnIDoToEC1qUnIkrVhN3CU3Qn8sqM+vWKARmjOd8iM/bxvxZkYMMQV9mQ
KYlyiqIhKBhgjoaGWEm3n3Jh+k5bHDuueI1WBEyQnWF3T73pHKfB3cdWcbDMzp/Jc51xeEApasPy
dE/yNc7HhasG5CkIC2YlEQd/Xs4CMeuaxsSBm1YPlhOUBMwd00qgsxBXzZ0tqguOFrzGZYa5rDGH
qVKJcpq6T5H6pciyQFNrT7iQYppWDoCFdw3aaHTQpSGBi5etFCRYzBjMIs3ip7TCqtY/FMcKErbr
0t2kaL7VHj7uRLDnYIcj5Qdsx+X00a6oObhZldM4PVIgV37e/vyiC+FxPiM58LQF3uLy+0jwlbzX
BuU0jCY5KpGl+ompc59W4DuiAj19eetqoSgbeh/ZTrszhJ0FcRt9wys2DkSnR5sc7fnPQNBEP8bM
Jn6VG7032EqLQkBvH42mjleyo0s+RWa2fwfStDMO6/JH14gttSHDpLTOl9hCi44G9E60BsFduBHB
7f4/KzIjrTkpjFWpqZxUAsfy6Ws3HCldyWAtGgFbF8i/5/y5vL6tY9bWWBQ4JLjpBnhi5kGbQrIY
Oihk49TNGnxnaavgYY5DHTmfOWi/nDoBmUO8gkrlpFjUq5DSHdzfGXtsa+hOqytbZdkWMpD6rLiL
F8ilLV1PcpeXGJsyP9S62CN5F5TCwl0AFud+rayytDOBFvqfufnvz8K0DBK4lZlhaIKaXkx27tR6
tvvSamHaaF5T+Le3zqI5wFcBkp+RUHJRTR+IS3k1B54FaGVwgkLAyNsZJlga1/CsCxOJkx46q3O2
bk7XXY7M7PqkqQlisy4ZQLWSvvaRvhuUdNPwFAU9sXKcLlxc5+Zkx2+GNC8TZ8TNLzzwkHUf1F+c
r62L70s+mNk8tycL3xcl4iQvXyunyow2/xoAp7qrAWqMKpscA7YzQLPoMABu/NTsIC49sTN7BCcb
HNMJ89IBV99gbdTcfdZo/armvWeSDMGG/TIOw31dVcB1pit7fcFjMHA0LOCcRWHHnuf9zEGtadTU
tEREJaJtD83NrL5TAMBiSbIf4xygnDUcwKLfnBmU5oFMtGe6o0YnR+kfTObeFQXG7SKymqZAKGRl
R7yHhFLICHJPJMJBDgG5NfktBnRLVDAxYN57E73hRfegi2Kr8lcrey69GjR3Ayi1+n0ljB3TsO5x
tabytDjHoKKCRiH4zq6SqJPSJmDNnZ8xaeQZymM3gm50a7XQAfqaFSv30LzvrsY763nhHQ9OUDlE
biqActn8NgPIJjAyc+OQ+3j8WRqpF+EcyB0/slaeae9CEFc25658SLMBzPrel3XmRKR31Kkrm+iU
WJ/KkXmVRYIUxDLCALKvDe3xmzPtFHDV4b/d9J3r9VAgrabU56T0lYL7LI+9MsEbTzwwWw1c6N42
xHiE7O2uHPcturVyoft8phWI9sqg+dQ42vUxVSfcFYmntGDJzz012jnmI8WbOx4e0/TNjPYmg3bv
m+J+ncyDqA/JOAS3T9z3DjZ57HAvHLmot2ACJH/myYDHRp9Gp3h85f0mn05oCfbsRHhE/LCmwuvI
XrP6J8V8LAANKVmCPMq00UDAWA2qZ6kUjHHO/vavemeUvvpV+EnADYB4AA/Py20dGdlkkZy4Jyt+
GLU2GLuvLiJ+RtDyBGn2SShAGG8rcSyrV13DnTRBoqj+rqjCN00oAtB/Yl77Rlr5Ygz71gkM6EXy
aTu1vyN675ZGENVrmZl3vc7rH40YFl4LIls5LG+j2u4oNaERjl9T0AoUAKg4xL+LQQQauVOGl8Jo
8eD72lYPZW5vmL7pkb/Rkp2ubnODIn2pg4jn1bQKKIEeiZLtsuZR2J+rftcbJ16G3H0ZjL0YX/s2
O1jFz7wekdp19lWyEiIvlDu1OfnoAi4x0wub0vXoOKJoEx4ZqFND5jV5VPhdzo5TE5pweVq9tPUv
Iz2g0PFhEd75pjFwpAPzhpYWG7w1l2vPm2lo+hhwMSt66qqHKrztWwuBLhjfEJqDiQOpGdnhDc76
pKtq8wSmsgd3BKOnhTyd+CAdyr+j0OcBzAnJq0YWm0Mluqob8wSmw6CN7ltSrzy5F0IKDOSPBenq
G0Gy2nPemSfAlGMTgln619sztWQAlM/oKIIVwFDko8GwinFsTfOE/jHPs3n2FwNw0GmDhcCb4Co9
phcglOHITp9y8JXu8x9/8evPvi5NT9NwV+9afL2qPxfao8PXavIL1yIy20i4zZ0icFppetxu0vu4
qK1T1RsPxtid6Oh8oWP1mWpRMNnxfjT5GlP+kvMi9QGYE2SyQIKjX+4NoF0H0lM4b085LkUOxaGy
H+NNAcGVldW5MoWNP6uV4cbHzY96x6UpaiEJktZdFqr6XVMAG7gV3QoAbc2EdmlCg1Bo30N6IUyK
qT90GnoHG8gxnErNWYMVXIVtGA3Sl3N+ASxYqAlfmhJxWdA4gSl1iIN6aHcqpbbnWmWCPgv9ZwcM
6W33u3qEzgbBhwSVGPTlQWfn0iAZalOP3IqFLP2aWHckeWuwgdK1fNXSuAAYBfk1rpxrWTmoJmh5
17ksBGqj2bZJvq0cfnSq4QeebXuztX/fHtbSkumgaUfWHMmnKwxVLfQhjlyLhXyyQO2XsM88Nk6V
tgbuXbQDbTO8zdCRgJ7Gy+nLtByvbSFYiO4Ur+EIOH/U7cr5drWBsUT6mQ3J/WgMZDqNVBbihfjT
MOKvQrfugHxAbb39ocXlI6h5zZVdtWzTgIAefAKULrIfou4xlaPBcI+inyh5toYKvNOvKIQY/RFk
9Svmlqfxf+Zk5hElm3p0degM5JLgNcHbUO1raCn+hVOAYQ4BO84mLNnspGfxM5DKMeuyJgszSFIW
ox2akxuKYS3tubSlAKlBryOuI/1qDw/OFBGdVlXIONjBjViYX2md7PrucxrhyL3t6IvGbCg2A7KK
FgYZODeZRZwhPVCGU9MEpYHSVJke3CH3JmUNK79kau7+As4C2uOo4lxOX2ZUetrlvAo7jtNoeJkg
6MnFDzwVbg9pyffmDvGZahDoVTl3lJtlx3RdKcM6i8lWYTO5rzChnEx+Whp9RtR6r7ZGuzKRV1EE
dhmQubgngZRGG5N0ECYK5apNYbXV7oly764kANY+P0/ume9VLO2KtI6rsPYGGgDIeXvOljbQ+a+X
XNuiJVe0Er/eeS1rvNv60bdWCsdrI5iX7WwE1GyyzppHINKNwlcbGdc+L504AzWavEHvAkhh9soj
mmhvT9D8n188erC86EoDAh7KBYApSxOkAt3R25ZRha0idmV+Nw7bKv9Gy0/FuDe1XT2tGVzYLbjw
8DoB/hrRuzuP92y6OrBvFx1tirBQa4B121i5t1mDxv1SU4J4Qv/77QEu2psbAXEZoSQuRw5jI8qo
7kbYc7f0GeXPX8Vae8Q7E4Q0ibiHEJtYgElcN5uaE0ktBTxfYW6hi98DLb/iD9hTPkBK6FF/ahJl
Q8vBVzL3S5srm8ZMTxmbQLcAENBQP2kmqoZVSqiHY7r7XAoxHjsnYTGoH+LqGUtIwKPtZPoBdiBy
X6FBqupz9b7SzTSoakvdVEXaeBb+k0NUGINn8S49xgmN/LEZ2BOvLXyrUmjhV0qDzio1rinY55oE
q136VmwEGfKmlhCbAhmU3kObKfQMaOzuE1UV93jQKQcg76IAy0RPICsoyFYfdOSvAUHxUI6IqKfV
+evgdOSk1uTVKaPvVapAhYHmLTCIKVM3g2JDdNiGpicIEm2j8HTq/CZ6H73oiqp57hhbZIOH/2er
4uxTVhk0VEniZgG1oFcciaQ5UKJPXkJicof+0ujNZZrWe10MCVKFpZqfGYV5l2f2rEZKGo9AaeIx
Hyc9GEo2PDZ5bmN6hmbFxRa2KOCJKL3MqUwU3eQTwO7HTMf7Cvdmd/8r52Ql+bzgwmhiBZ4I9XvQ
g8jkjmbrQKnCNPIwNkovFa+EPaTDXY8JvL1VFg5LJCpxBqB4jkBAfhHRQXRN1KZFmE2glGf3VeMA
xbEC3liYLMQAeJHgqsSjS5eitoTo4JmtmjzMk0P0bE9rycDr8wyt5cDLz2x7eJVKl3E5mYKTWslC
O/4ysMiD0MPm9iwtDQC0MOjCRlrgOr+Blj41VZKiCNPaN7sXa62auvJ9uYJd5emURz2+b7gbd4MU
5P/r55tSZB67LDLVCZ+3jwB/t2ut1/N9IR2FYB5CBxy0fJAAku8TPmVxk7AqC4XV+bzqDrp+QoiO
E++grpJjL03VuTFp4zlDZubMLTMQWxwdHCfa8+25Wtp4M6oOaQLQDiHXcXlXGSwfLQeIgrCNNyXj
XkdLLydBub1tZmHfgY8ezUKIwVXws0hL0ietjupPji0h4kAnxclozH00aq9/YwYYHTS9gdhIXhrE
ibViGmkeJnoXotbgDYO2r8w1TqGFiGImrMBDHU5wDbGM0X6Tz5pw4aQMnuZ2G2ugG4M8JOJkUXC1
9IMXrbXCLTjCvEQI9ZG2BdmbFCRRo4DPkbIJkyclLzZNWX5808+67DNVC/inIBpz6Qm5TRvHLss6
1Cvk6zxzrWyysG1MHdn7mQQKm0YmAEpLV2es1arQ1IL806fxpRmDNXHlBW82gTADVTW6iQDfk8ZQ
Gx3JaBZVIQghn/tqA+UtQFIVxxMf5HzCHYJs4Ew4Ca/Gn/KLyC6IUVMIb4VjXvkd/glve/LScs8M
xDNVAITz5Ir9xLFEBVQwwinJ/CkYp7WpWjQAnUEIkyEwRr7ucrlVBSc84NFNiHpQHWT45+MDwH2O
9yKOL9zr0o7PSOnaQ95ggmxt37XJVieH2xaWFvvcgnTNtnZNGifu8SoB11xsawGCpo3S/wMtk9uG
lqYKrfSui0c9kj0yBDlJxdRMIDkM47c62btrxEKLn0f4jpLMDKdWpfeJrfSxOllWHfLyZap9zV7r
+FkzIC01HVjVJToMGPmOqLvoY+Ly81ZA2RXpInT6QA1IzkMYXZ0bVq1UIU+b3zpHcK8VHw958ACA
VM1cDcH5ITkT2owF0EpDFeodoNkAvK2s8IIrXXxfciVO1C5pM3x/SPiBKcMX5HC2VpTukeVbuQkX
FuPClBS9oQUYOaIEpqbGUyF49uW2ry5ctBefn82fvT3LTmhlo2BT2JDncbwI1am1vu/FEaB1XAVJ
ChL98noraZMnbeyWoWGVqLYD2aO40wc1Z2anQuoTMFR0MDt4d0jXXW53SmlFJVbEqDeC81duGNuu
zTdRtaZwsDieGUYOz0I1UU46kdFOAOp1qpCye7Hv2MrTZnFFzj4v7T5LrSHnaln4PGcHW91wshka
tnIWro1Bmi5i5f2IXHgVFvnWybbD/rZXrXxelvDGa2CoM2pXoVX4IFhV1vAbS/sPKRMdXXA2Ehhy
elaL2oolJVyqLvr0ceTaLyWN0qeWxerB0AexcrnOUy5F8Ig/VMDGZpKcqxOr5FM/6nhpgkC0IA+i
tRNfY73r5VNn+wSXVRCx1HnN9FRbg6tJM4lCHGjSUQlBnoYAICyXjocoRtcSAVW1CXDc136N9Uya
yP98fkbdghMfDSbSXaI1jSsmgj5te4qjFzsfdUSKTZ565mQovmsO5sc841+D84saxIsOIH+z95+d
N4NQSmLoHFhR496uHs01VJe0e/7zfdwwyDvNKKp5Ps++30AUtGhzFY3nJA/q5ClKfs2t97fde3HW
UDACoA8JiCvZscbuNKUYLMxaZXpoagr0SN0aDOjMlbNgyRCCdzwfcdQgJpJGw3vLnZwUq9/1wJ0x
k33RBo17GoHijc5I698elxRyv0/euTlpcVAYt2jezebM74nzJcu3UbYt+i+6++22oaVVQnkA4T30
wcDVJN3PBNRcTHcV0Lt33+zhNRLbJl2JMpan7o8J6YquNcidiB4m7OaQuptKHAx+IOnu9kDmc/Ls
ZPjPjP2xIt3OpOAOzUvMGGTuxLiNj2i8HOwdUGX6b9AS/IUxODX6IcFZjwjq0rerStFaXcFmzet2
OqhWZj5Tldug7crJAcwdYDCu68EKwDZKVeBtRnvlByzOKZK0OHqBn71CVtWOw6LEybWQxN1D3bB/
Rh6hnQBcml4frTnjoo+cGZt/zNlOjmvUzCYlw8nXbJqfBd2Xa8m9efdcLR5eTODjATUr9H0vLeRm
Jkp3Plt781OaPlrlyiW7PII/35dGkCGhUOYq1ULgID2u/WyK/fQXqiNoFf1jQ/KJfKKCuz1s8EiM
6C4WX+H5mpeW/dfbzrc2mPmOPFuOHt2AlFjYT8Bw70CeCthkH6TKioetLYkUl9TJCLiJASs431NU
ye19VDh/c6gCXwCSMPyBfonLkeT9pFc9VErhWEH8oKh+8zB2K+NYnK0zG9Js2VAyVhRg+aFf8ZqM
25bsu/73XyyIOSv2Aq6jXTXUZm4RM1JiqrTsroi+z3BSdYhWbrrFcZwZkU5REPZkpNUjjAOgrMb1
6LgxUuv/OLuyJUd1IPtFRAixvwK2a+vuwrV0Vb8Q1Ru7EEKA4Ovn0BMzU8aMGU/Evfel4iqNllQq
8+Q5G9fO6qJ/MrJwonnXZJVhwQjVHh1wyF7P2YfSOt4fSFeh4nWW5YHmdZ+rwTLwYEYHyMcAgOfl
pTj/AAPBIeRQkGAHq+WygDcRCrJ9TTcidT+h95PJK5MvuGbgciFYAnYMxGmutzgWsT4qoaHeEVk5
2bmqCJA5vPwJ564dZRS8xsmccANNPjk9FI1SE6gYgLsz+Jg8oMP9BZksKKKU9dET2UYQOJ+wU8eL
xyCShmhtRnyLzsRTY0k8FHYB3EjUyHAq3sUERxKQ5IdhbBzDtYXBSYYNQFPOsT0AXqZeJqQZxV+g
OxCzDQe/Pjx6BJGjBuxm+bJVkra9lYMxjRT3ABRm7dPlRVkdH8lCoAYhOQm+htN5EqyPLS2DKmw7
BmV/QI/K5fHPTzfmBeCTGSEO6fJl0jB1SuXmXmpFjQNu6JvMhjLR9UcDfXCQ50UiBoXg5fvFqqFB
14BzLNIrpT/zzBt+aCrdInj5hxJc7ChEx+CnQbMSUtFLcK/HUPmSctQjTXkQZEKqhBgfSjmIS14b
y0T9uTqI7K5V6FYB/zr/XXYbB2hlrQB2gS4lnqQW+JUXR1TvNZ5YpkaifWySQ51dCRKYXcDn8Zc1
sAmEFB2hkP4a9XGftO1OsdSnQtsBV315V6x9CRg0TajhgBUCiZvTXWfxSWg1w91ltuPua9eo3dXj
U+DfcP0iz4t+xcWdopssr7OhMCLNfe+jbktGZ+XnA9+JFk/0Q0J+ki4WonNIpZsAF0YuFLeGV/P6
iAvg/f8Z/4wKOimZYwvXQO7v71g/QDcHZfrD9VOECwWdi3glg0hmsQQCvaOppQ8GoJa2nyGXtfWC
PT/5wGSAFB7JBfgVHP/TNSbo45eS532klfsK8hCZnyXhtd8AE2DJnRNlFM1MizArSeOy52Y6gLf4
JU7zoJUbAdD5lQUDmCHQpAHMhgrU6Tc4HUj2FLLhkVHWe1xSQVOHrbYv3Y3zsGVn/vunyJdDTU4v
FOwkCOOFFhoG38fWTbVZu11dFEgTos0fiIazuoHUaVWqmvaQdmShkORX3zm+Yae/Li/Mlpn5AH36
HgoO0dHK9T5i0twbSC2WvP7pGuXHZTNr0waNWRSJISVIzkq4OsPbf+JdF+V55BgZJEgqkHuNYSuu
F1mb4ZOAMwE9hVzJkpEFktPSlo4hI8s+MOux927sRPpu8TwkH2N+depiNgb4JFpxQSm3ZI5oLVkA
y67JqJluUicCBZPRblwlawuEM4+qtIfi6hlRJjKQtOyaoovS3PQ5Oc7U+S7fXV6edSNoVEACdW7F
W3hhgKHqgpimjJBYMlWIvjDL3fAAayZmCg+E3niiIoN1utFICgCYZmI/l/xZAp/FyDdzi1J6bZe5
yPzjAWTN7fYLG7lABRelgQHeuLhzuPnVq60970XILff28oydR62IINGcAl4v5AvOcqUZeviQmilV
5E6d71S3Q7azPBoawzMq4Rth09rUfba1eD/GwpMD1I9UZA4vrvsKmXu/yZ4vf8/61M2bDIlfiDnN
v+GTHwAmhSo0eA0R+uT0bK/yOz4F7lYCe8vK/PdPViw9YXouYcXU1EFPQA4G0UuHfiXtdbBZBEhY
HuwzVL/R+4xnzKmhIem8VBitisDF60/IS5Xjxq28uiifLCwWxVLcK3JPqEgYv1R9F+dQr9vq6liJ
ZE0gpwHDx7nBsbQX88ViKdxyZDCivqfja0XvpsLemV4JObXcR5e1rN7Q+hFo9E7QB9E1Gx+5pK75
N4+AjaARAn0l4A1ZhAZu4qZ579Aham3+1jvGXc70p4I33ybX2Bmo3o2NcW/NGUYbem+TLd4vb8v/
5QcACUfAE++eJYe5BcmagWLHuOLI6F+970NR7RvtlnTf3XzX8RupP5jG1VkhzDs0b//L6sIfslGO
bWXD6mhxv0Fg1IRj9jOxNpzI2nH4bGYR2TV52Vn5aA9R477Z7J2D8xiCH87+8hzOV/jpc+j0Y5ZX
/FhbKTACQ+Q5uZ/yzE83gFNrvhB6JTZuQmBzzlLRAo0XST4O2CQi5wFRbZhM5UHz3F1GknfNSb5f
/qD5aJ19EB538z2CEvLSVxnwU2MaT0MUg9+UNrd6VfudutUHGoJ+0C+vBDf95yGYGdds8Bqh9LLY
DV4FHK6RJCrib3n8YtobIdh8K519zqfhF7ugRHeH29cYnvBH1qUhOFJSENajpORLAIE90ENpG51p
5xtv1hTFg2t2k+evLkOkGdK3Carw9Ys3UN/Md1liBDx7vbxS51tvToeAigx5qhk6u9h6WtezDtRa
LKp9e0wCD/9eNnC+9TA4amGAIiGyAGj21M9PKWUqn0YWpXtP39l/vRH1sF254QbPff1sBakdpLnw
zzKugP5wOmU9rID+0vcNEJ9cCdDDFjuxsHzQ10VfWu5sQXf3ZYLQeGOeVhYCLzsgtmY+JeSnFguR
tkbbceiFI4o8VoGRRP+PZcA9a859X+BTWi5DZU1DagwY3gE9V6b7Rf+uaaHuhcCThJdtrS2GgZ75
WbMN4gfL06+GEgQracEgmPjk4DXBdlDHuGzi3MGA2xhlFOiLoSwNbfLTXSV6yynSfqgjkhWh3t21
05vlcDwiul3G9hq46S/bW9vFn+wtswi53SmuSjTAN0Drgz3Vr63syaw83Se8ukkYGogvG1ybQ6jc
Ixk3ewG6TClIO/fAG0xYlJPsO1U5wqQ8GEtv47vWdt2cAZt1nQA2NxeO08yZW3WZg+M/Mf92TLfy
iaufgffE3CQOTPvyTaH1Y+VWg8YiwIAgUeH80RkoqFQ8bPK/zz741EcjmwiAK9hKAarErJ3uCENR
uIA0B0WBKH3Jb7Xmlk2jT2y1M7Qb274F6fvU6fgRtU/Vt5LtLi/Y2g75bH8ZbZpZ14FEr47sgn8I
U3+owF3rA/y5TwR7NJm3gZlbm1lUlqFBh6r8TGl1+r0UzKluOybgYS4DBjSY1MebJv9/bI/PRhaT
OoG2rwWjaItWp1Br/Ph4ec5Wdh/2BICFyKHA4y19XjsaHQrRlYgsP0OlassPrQ6Pwemc1AKcbZ7C
T28Z9N2IKWYjh8JQ4rf993oj9F0df6aLQykBcHFvcXiEFucqFxg/5q8V+rlfLs/OygrPzHegvQF5
A1rbFj8/jnUn6aocaOcu3dtE7AowYW85trVvmBl+8YCZL+mlmhRAkW2DZBnga8mH7DNfqo1AZsvA
/PdPi0D61uoRPfGI2t8b86+nP12epXmfL879fKP99wcsZilv+3Sw5Ay4rGK/tw4KHV7WPeFvl82s
HG8gYIFSAigS+dclSLgeqr6Wk1VHFRHQahVm41OWoona+B737puWyI2zsbr6aNgAjAwccgikT+cN
3UF1KV29jixwcCNljVJPkzj3mieuxA/PkQ0knwDlRskSDAVLdb+xBqs2U7SJsi4cn9kWMefaBjAN
bC2CZiY0/i4WyIuLsnJtnJIEijJ3aqzUse7SKwH7/z7is5WFO2Tp2MfQNeFRTbS7YjC/8G4LH7Ly
ISADQCkEUSz0cJZAbtMGsLdPqIzID9XeKXZ1QgS1g0/DLy6QqYGDSTMM34F78nEih8sbePXXz0wa
gKDP2erFOQTpLdI6DYZPfpjdu6Gl/uXxV/Yr7nCEYuBqAdJu6Qxz7mpNOpZdRCAZRlCzL+vQ2cJv
rX0ENFfRzgCXiAr4ouztZETrm6HqosriQbGLs3YjCl/xJqjfzg1TeK/MJKynp66usyrtrFhGo32v
+F2m7kdox5nh9XMF3M1MOwN5A1QPTq14sm2SXMNcjaDiTNgfAGIpxNYuG1mbq09G3Dlg+uR4ewBa
arvHXLXWWxN0bOPyW1lvqALiyQ3tqflcL/aTgiKo6IjeRlp8yGkgtkC8W+Mv3IbOiVvVFsbn8k7z
ngcjmPiGi13x6XjU2+BgnCXrz5aBgslSV24hoxYrLPQxNOlby46KHZPu+9WL4YGwxAX6FBLWZ9lO
0godHdxcRG+6h+bUjcfd+VIDbIDeFWBlgAs4S8F1rWdJmhEzgjRPexPLjVBzZXiEZ7iCgKhGw6i5
8K36RC2eMmXAgye+ELm/hQ9fNYCrwQZNOV5Zy26rjmiQ+bBGAEySP3d9+vvauf9PqUxAWFBlPmM8
KftG6nreW9H4pWy/xnwjAFn58TNOCQ1EeOriDbXYqKaBZm3wrlE0pdG9waZX3dniojn3SmACx2v3
H4L+HPadM6vNTKYDNSj81AqEBybZG+tKMiT4Irz/ZvIU4BMBM1l2V45ZKknVDXrkolm0tHe5Q/bM
dq/2sLCCCxRTReCelpxejdkoN9YaChDL4NfOrTbu+BgRcyPjuTZloHCDEwfNCCLbhferE9sZoc5C
o1pnN8TCSxBtZF+RY4XUuXu9Zjsyq+jcBBQeDh0tcaeu1nWTtNTiVoscEBJ8T+PXyxv43BWC0Q9c
E3MuAPz0/zLwnzw5tKDdRm+4G2W9fOnQEs6E4Xu69nLZzMpGPjFDT78iKy1zrJzGjSpag3vR79XG
mqwYsFElQQ5wpsA6K/51toR+jI6DaIpf9JkWG79/nuXTlwBOCEB9/7JoeMssDmJs5NRmNbWiqvyV
yD1/I/WDonsy7TP19+qpwnoDhUwJqsdnVWUQq7dZ0RhAYu1Icpdf2Y8zn0Q4QtRiZ+FiZOwXYc5k
GenUE82OGPVz1E+2sqVrC/F5/EUy0M1IPhI9cyL9ScSF7yZbguErpw9hDZJXwJDNfN6Lpei91mNO
negRQzvRUEvQ4eZ+wyvwh9xcvRIAbyGmhWwD8uT/qNA/nY280Kp25A2J2ru8f4y3SOhXZupk+MVM
9bTJM61oSQRG0tjPxYYz3Bp+ceRAuyRIpTB8ZoV5GmRbVBXzPC+OBAhlARoAywPAN8sia5N31pQn
+RRV3bGzH83ih8qvd05oR0JWGZH/nORfLPWo8b7RagHIce76LWROQYhhqo1q3+p34E2BaBNU2XgO
n7qm1CTFZJe5DgqnxC9UpFoDXOPPl7fSqhH0uuL+A1gERZFTI9xwOy0XMYl49W2y/oDBAuwYV2NF
0LyFwiWCZhSMAao7tdHlLVKEFmCBNr1LCulb07eBbjF/rpy+OU8Bmi2UQnAwFh+iqibO4yInkL/4
W9OHGDQlGhBXL5ena2XvnliZf8Wnk0dGxxR1k5LIsP7U5LGI95fHX3HnYK6Y2T9nKg4k+U/HT8sc
4PCSEYCoj2b+qrW3XnVrgL1cWo3PtvqP1r7GROADqCOelWdl9AGCgw4o5EgEFa+dM4DvuNvaxCuV
cohcz71AkHxApXxZpIp7lHebSpCIkvGnGOiuq0AoPcX8pkQRO7WaG1eZO7u2dxTdaQK32caTcGWH
o4kB+D7AxhFPLmtxzTDmRDO9KRLaizV+MdLbsr+9vGpr84hqAtL9aBSb1+501WQWc40ldIrs3Hkw
evk19vqNt9Ta9gYIes4nIZI8g1nrMRRORTmbaH7SyvC5x/xhtFAi3Tisq4aQPwZOaY68l15HYhUs
3gxw/gQSq5w5pk9GFdqZkQWcq9fLM7e2OCjN4y0994g4S8U1NwPnhAsiLLQ9ZIHVI4GSPcVZGl62
cv7mRUDxycrixnHrTLMEZD2jSrO+VHXnS7DHW/2HlsmDTTZcxPkn/Qu9gfoEuwKaB+bN8slFgHY8
EZlKpyjvOCrleqCb0KnV3i5/0qqVmdJkDvbBAbe4HOLURhGrdMZIj7UEqs3T4zQwCK7VycYttNQM
m7M1UIX9b0tnNWCSjRzderCkU7+qnmLnu1f9tbLntgV5eod+vvT/kKY434Zo8wA7G1wG/nu237tC
I2Y50BHtzH5X7JoOzFY+pICun8W5d2F2tXhjLB/5MbUVet8UThVo2MpxxEP/0ct/XTZy7h3wKZ+M
LLyD1TUtiLPGKdI6AnGt4cEy2o0NvrYb/l2uSOgArL7cDdmQd5PdWmPkeIdqgjr6t64/XP0VMxvG
rEEBwDTq9afbeirQZdXmbX385grTx0Nkw02vzJKDhwWyUsB7w5EuZgm6d8Abe2l9tGLmuzpEdjfW
es3ArHCCRCfyj86y/YIKK6/wCmbHrgxHtk83jv3G8MssbRE38KYOhk/pSzLt7fT5+vmH0BdQvTMJ
6xlUOVMCRIOuXh0nCX4m1HTrDQj52gfgBfavfwvpNGfhUWhSlWJMqupY+G38VtdXv4MB8AAZDKTm
0LmFdPxi/xDGHVeR5kiZGaA/nLCtfsbz2AkWHOTjkTLCW3t5CzNT6VKv9eYINbCU+LV3n+s+qR5Y
Dhjsxi15PlmwBdzfXNoBu8by3jL6bOA1kQK45wc+3jeTuPo4oGsAVHWohZmAdy0DQZoC6pdOVnNM
xyIEP6WfbiG4zy/F2QLwVia8+5z8Ol2QTmpsgkxicwxb76vnhV0X2L6+Jam6NlFIoiIoAuj1nIik
Ik7WJoPHj2ZFwnjyAlwa1x4MfMcnC/O2+HTfKrdElUfBQtmxYMhIOGzBTc/vIlhAufCfKAPkMeZv
/GTBqxyrqD3Cj01xV9WApN203Z28koIG9yxSRHOKEPlmpNTIwsEmI7CsE475sZV8Dw0mZm09LlbW
Akag2gPgywy0W7hYJ81T5SVuczSyF1Y/tldHwZB2gAqHB1IjJM6XHlyL60kvs6w6jvGjygN2vYPC
+KhBzup4SDmeP1WldLwyLo8ybcLYglCzdnN5K60sNKTEkFcBpG5eicXrS7eyyR6lXR47c8+1L7a4
84qwbDYuohUrM3bFwrmbcWLefJl/2k6xrZelO/TsqPmF+POn8H5tOY9VC2DQRnoClAHwhqcW7I7X
DeEKK2HccfcjzZ7R44+Ww43pWnG4c/5jxiC6wB8tkSwFstDKAvHoUbOKh3ywQm0ww0Z6e0XQhO03
7dvl5VnZvyf2FhNXpk3cixz2+nTc2abcka1GgPM4Cgg+HHRk1mYBgSUzS0/ySRXKYce42bsxlIdc
vzGvDqRQMAZ6ZmY5BwDtnwbMp+VPah0spLFeH7vxB6V/IEF6eZbWvgHIHA/uClJuyLmcLr5eOk5X
upQdnSdD+p64z8qNytuqBdCLI9OJkAY83acWSjDOqtZsEOqg98fNssCzIEuWb9Vy13YxcNv/ZWZJ
OdsU6KYSFszU1c5kj1r+hAagLaWvtT2F2j2q66jjI/FMT78FvGzcrWTBjo33p3rqtjqxVodHeQxv
NJx53FKnw4uyd4BxINhQHiKSodyBynFjvVceaNhQ6LfH1p2f7cvMF6GN5ra5zo4u0Xy9u7HcOEz4
nzzPd5UG2mVUfwZOfK62+MzW9sHcIwsfsMaT5JYpE+1kVUc+/TG8F715pePfy5t5JUiBv0cwB9gA
UI7L7nUzzbqkGhD12pUX6LXxw0mKw2Sx324D5unkej4XqBDjXEIWGSIsCLRPl8uUeOC0bVwde3Sz
GhysYI2+M7yNC2Bt3uZ2sDldhBTyMnis87QvxwZWmv7BdQ69CulWf/Ta2QEpKRq9gdLDvlgEdyop
tdxpcMd01T2QHbusqfx2+NoOW+CUlQVCnghvdIhW4dI3FzM2UJMB7TimR1mpt57pIUJB0JRrvi37
nRqc71fvB6QRAfxEiIFX+1LA3GukAe51Vh69KiLYb/kLp4Y/4l8SP182tXJ0gUGGPh18w6wPMf/9
k58uVIUAubcQDDjfbb+n119maBUBBxi6eRAFLDdBPE6xkFiWY/mcdQEkRS//+pW8KzKF2FzA7UFN
zFpGS0k9YWUEwuLc/pk4QaXygyuroOj3khwSbx+3+a5mX2O6FfGvbL0Tw/PfP82bsJ12coyYH5U2
fJH2EDrKeKir+BYULRsHaamXNsfMsAXVwrmBG6HtImAjdVqCggmRuQGesST/6tIvZv8l5+9V5+1s
98P2no2Mh7Etg27riK1EP0jFEuwN+HUoDi2OGDo6E13YLj9y87cU957xgDaMnTMe4uYmGaatT13Z
jogXZo+Bp7l1ppwqGk/xRA145kyPKEIE3FVIzPIgKaqgtP7YyQ1IJVv0OVDQe/Hm0TN2tfe+salW
TjvyqHD4czIdahCL2CLjjVOYdBDHftK+6TF2LSpUYZxme5oYz0ZF911rvKE0hv5T6C0bZNdDWyPB
g6AaobknoZegZ2DuE0b9cfmnnf0yPJHnjud5NdCVvFQuSiq3T6eYNE+D+gZkjA+dQiF2ZnogydWZ
KhjAneTNND0zimrhGAzFh06Ijj8ZVRUceFJsLPXap+CNM5exkNeFCzo9QPaojTR1JcbX/ZqCJ5mJ
sP3VNh9p/fPypJ3tqXmqCN5r9nyN46NOLZVFLg3FTPFkB5PaVen+8vBnJwTPNRP5qhkEhgrgModh
MTrqk7D7J8v4W7CnTB2IgNjvMbbAP2Ru3Awr3wKCSAvtmKCLOFczp502CMOuxRMDSSy50x8vf8va
8Hg4gxsf2R6AGBenva2KuDfLVDwJ42+yM9jf64dH6QiYKtSpoIa6cJpz7t4tbCqe0Kz9S24FHGs/
/vPo84775JJ5V9mdkxniqak+AtvYyOydhTPIJ3wefRHjmrlMetPFb/+Rj0ftx9C9Xj83yB/B4Zhg
fDmr7GrtUPYoVDVPJXuXkH3tdPPqjTq3MeMVgMQqOo+WNa8adDKanmFxU++LUgib7YfB/G049+N0
o7VXv2sQJeFSBh4Mr0ykSRaXlmbiYnTrXDwNKRJulQwqtrecl3irm/J81WEHnP4AQphImyxjZ2Bd
vLpPOvGkZ7s62w3X5ovnz/g0/Gz+06ZShJQtKzF81z5k/KW8moBrHt9GrzxoMzyci+WmNb08TWKM
TyAkq+rkW9NUga5XAXFB2Gu4z5d32fkuBmgHEQTS0zB6pjxWeq10kkkNT8A1+vrwJ3Fe7WGD73Nl
RWZSTIT+UGwDG97ik4YpKRBW5uppgNSNVYuQXu0EUSJGMI4pw/hn/RNJ3Jbgfe4GbGTI3H1JtevH
R1kYZJTzswVkGYsPwNQ1o0sK60nuW48DL3c1hgoih7jD59MOBeKzjpOpKsqROqn15BU/rPwpq/YQ
6d3qaVhZapw9HHS8ydEhtYzcAHUfEd9k5lN7NAwVyrbapVfzBeJDPttY5BV66UjsNtjIMhpmw2tj
bOW9z29XWACgEFW5Oae7fOKZddehpRUWeBpWxldcLPuS/SHjrWbuCrIFcViZM7y20HA0K5POybHT
0066vgYsxaBP7kRuCgL9Y+hnJ4fLZxDB2soRmbFnczsFCOvOGCMb0U3xENvGU6uk+cQSUt6oDIpW
QKLRI5oL629xPrCAxo5xEHQEH+qARi7fmypVBZ4iI9TiPLs5KKsqHxopf7au85MUwLFxq/TkTq8S
52PS0+xlgg6qgOQ2yl6BacTxrTkYv2wTLS7AEhm3TcGczPc8lYc5pLd2Q8e0gydsdUxVp47a6Nkf
Jh6Pjd+VjraXOtfRAZL85U2675wcZFUZ4AxNoxUYHQLafeIgSeYp/TaL85+5VkDDS9rC98yihI5E
2vwplN49KNAB3jNXIvEoaPYjZWg48NNxpNijEr6wTMz9JNDYHDSp9UNU0kJpyMneRCPtwkfv/JPu
Dq/l0Nbh5EzF98pz6rDL9H6PzzcgG8ZU0OvxdJOVBfEh+1XseKzhmpPFC4hDkod21MjO6LSf02i6
wu/lRFPfSdzqrzaq1O/sPtuZBbe/8lF/gSZU8SJA+nujc0ED1+qcMkjKCUruKRp6jF3nQ77me1dI
721AFavduVVODjrvPoqm/657TPl6PdJ718Ok+8yDOKKQXL3nvHawOLU1oQGzql5GXuO9QzUvvh0N
ow0qmpuPTjZAWcsVrCpDxgw3Mjs6oCqQVkHcVEAmFLpIHh2jHn9lpP/DRdLuG97+YBNyYX5qaInu
myRFJaHs3deBl6+qdb/TaRpTHy1bJJJOwX0g8EBrrY1JSCbmcr/qE/D32Z6qRdBpGvttu8DhlEmc
BH0bs2OGvMyN6YlnYMt/WLqKEpanNBxatcta8kfqg/Dj2lbfvHYaZNi6nVV/abW6OwyC/S0H04n3
AO+jpb/trWc765suiDk6v0NdGiBPTXq3dQNXjdkT8BFvzJYMd4lmK6RBhmMhsh9640RjLnnrQznu
bdD5L5U2mt8UqRnEnkInH+uGIDYzx8946u5bbotbT+tsY5dlnO1KnqdVSNBbdi+nNGt8bjTgl0gM
CNBlcb+z7Tw71PmU+L0leaij+fcvLxS/LYrqBSJkiU/qwoQkXfK9azXj1Wa0vh3H9ndjy7b3bZ6w
O16OWtBJ60eXGJMTao7RujdVNum/ewvM1ECfKkjQZHJHweMrIiILcKc1IGiqhm4AOWJRI6bJsrBM
8ABFzea10gF8vwH/aZKipbvozG8xAYpgasXkN5asQxUbRaB6zw6dMvtr5w0LnTbv5K52rdK3ZFeX
e1f1E7aSRX06kId8NAjzzdFsmtt2rEwfdG56YOdDE7CkAUtYWYMgXge9FkGTSIA0kgzJWEQ0BQGI
NNVPUMY2B7uskmCITSvwaGPQ/ZCithW0o/vbmLS2ehgK8aUAn/0XNrCcYmuIF1pVD2OuRaVTc+0w
9ZxVQWuSHkyR2XOsynfdzeF4hswyp9DKhjcOJqbhTrhZ/mD1Am6tY0Wv+xo3XltFMXXIx0Av2CDo
KCq8YnhhpEqGW2lpyc1g8eRpBEOChnagjiPUsphfaIlxcKc4uW1kxbJdrjldfMBO/VYIcpAxhP06
Wrw5BD3tuAZFaOMHBK3D6yAttK7zk4RmX6ir0keh4iIc+r5vdqM13A+kweFjGSc8hNC5+4viotyr
NCa/YrHvyn0PdPaOxAP2P7qwv6ncpDFwOVBCZJK4X0VGqywsakt8d4UxPqMY+BOsz+S+kv0jK7EY
GnTD3wBMcqFEkrVp4EEMKPG5iV7fNG2ZPw2lCkpgfx4SC7oSpUXURydFfDB6t3qB3NnLxPJ3NM/w
W5c21gMtbePBbbA9cJq1oLf62AciS/q5RrIQ2dEYjdxs3E8AST1oRayxe8Pue+WX1fQTTEG5djCQ
xKa/m9ZxQZwnTRoWgxrCDs7eL1PTDlEoNMPObhpAkKQ1kaC0a88fBtPzDbf81TfGEJRaD9/K0OEB
ScdUr74UM6fGQ1cBjjOiRt2GotTMGhTkVurt6gq0BpIS3EPUHnBXK5DBZRyM6+2N0Y3v9Vi6IRQ2
Mp/TqbpPJvHQDqn0ZV8ChKeXPz03hY/k6TfpTDSE9qOxsywQ7pMBjtUaetNvTa694974O5pZRgJZ
113o0lFghnsEeT7rCOf49DjTDw6uvyKcoE9ZHMaRVdimaVJDaEUaaSC7rPRT5qH/0KpfyNhwDrlJ
JNMMGasQmJGb3NGCqUSPq84YWCDxE4lRYVeVg3GoNYPuspS6Qda5+RdDFZVfduWBW7Ef61gX2eOH
4abungBEJo9UJCxAcy7OqNk34M/IwcvsN6VkryAULfd8JHRnZUWMTRu3T7ZSIDqMeRMNKH3fGGD/
fgBGMjmUakp9Vw5/R0xlgAuXBy6KYI82GvwPc+YwrDxj2CV9HuM8avK94WWB1YiH96YElxnR80eg
VeId03L5Dn84vENcdAzhquu72k3bowuRTzgJx2yC2BmKr5LG+g40bl0bgBCRyfomS8va+KJ1+vAD
VMXUn4QwAmAqcQqlHr8LUf3SW9va2/AUPpmlNntFY4iJdsUttEbLg+d0v01DHsmgv1JuNsCCaO6T
y3Nj73apLYJMof5toFiBjI0d3+iGaMOYp3UAosksMGOPPoypnfuJzdpb+Gbms9ytd0UmnGdccM3X
wSi6O6sA00ZBcWY6Wjt5UOEddhgKszvEtBjuPS9OfDdVLkXkKiefuaz5gs5j893o8++SuunrICHi
Zym3uS/hWXya5+jTahFNcafBeVII8R7dqfE41LKU4Se5wX63kjghfitu+bYtoSEdk99JiWJf2HPy
bErVqhvN7gv5rTf19FdLEd/0hrgTHo2kWWUPzTSW1a3Z5UXh61BqEMFUiweSOcfCHgpscL30bUu8
J6585HlT32helUF2JT0giHMtBYJMtc/T+CDarr8tbM0MdU3Zt+BOkwFQyY0vSE/7fVaDtkzo0wxU
wj1ujFUbUIbG8c6qviaTkexiMxU7pek9/o829JIP0TpV0DWa2GG/gP/FNsKM89xXnjsdcAf/NUb9
58CHPfgUGEDkqAAU3sHM3bCJrd+JwQj042Jg8dHJ5zsiQ6tHXiFRl6W+l0NDnNpcBqDVwiyDujQw
daja8iH9g07Icq84VBV72n43iiYLSmq/T6OV3RXS+jYYFFRRLv9b1cz9miek+41WFfKQuXH3PLlx
fNBLhv5+bchfWCLrXRWT8Sbh9uDtRrMk+Rdw+De+VnnJPWm8CVSp6Ep2naH2Qio6S/pGrSEqK9AJ
sPOGERBUFzedxbr6B6qcmeVDcbV64yOuQZ80Rvpkgkh2DLSsMT66wRHvtGh/gJH1Y0jsOKimtEVE
l0NKZHiOoRF/bIREQJjC9TyQVvY8LAu7JEGeD0oELi6r38qd3ANIqfsPRBMiRDbH8iszQyEll6LZ
pYnW7Ky4HHeQuc3v0d8uvtFqII+ttLN9Y3MLS2EXRZAnbeX5PBvjl0JyIPpi2pbOg+ycmvqJ2U9T
mDga3WuU/I1T2X8rKXsRtl3t4JLxliBZc6MzOwYVSg28UK9VyUfWMongVdgCs9N66QEa6og+AAr4
YWqivsd7Ahxek5aq4YH9B2nnsdu4ui3hJyLAHKZUdLYsOXRPiA7ezDnz6e/H3sA+Fk2IcF94aIBL
f16hqpYa5/IpyvQk2aPm6dMdDKcXEW8n2IZRHq5D3ztRcPudhrh/qRasFK3uuQtrAg1r+Meymorr
XePGMfj1NELUNnFohq8AsszbIZODTReAg+4508dKH3Dt07z67stadRJU4SEvGlBOllERG/X1StRq
jkLgEPpkiSedWE2z2kl94AeOnSa0Mr6R+zjxkMdvBKvGa6WaUNV5ji85JFu3FaHH1IL+rWGBvjmR
pbl3WkWq2QCAthf9LlWvska6p5LZoEvYKOkqVunOHQWaUm88syDv4/YUUABwq/e57puwk6JfcqDh
5yK9dy9ZfovCZetd0905zW2JBNWLUKfula84brvOZDQrhERHJwkyQHpt5TGXDpe+99rprmkLRsQ8
AMxBSitLYSFISrqB/vND14ZQBI+Ob6x25mNWlZldFh5t88rBX4VucBKl3l/RffsYi9VzSlb/WrUy
XD93qHj7zXLleHH8kIpxsuqoK74mevI4ZB5Omkj3J70WOdVe6l1JMoKTvpSZOyQdZA6zYq4BJyfX
yBmKxRPcFtk2VSdP7tzWy+N7NCueKl38Tv+gsr513Eo1D44oIjY0iHVkO3n0K9bqk6hEz3JeaOxX
tXn1RC17NqNSymxB7ofXTK27+yYvbs3Y1dc8oiG73jK/N/7wqpo/Ey+piUMEce/qmvA9SALRRncG
uLdv5LK39Wm5+OSgCvOqu/x6NU2Nn81Q8wyqygHRZm3T99lLGtT+Kgk4F7FZvpeN6XLK0le17ZKV
NBAmel2e2gatVHe5HiWrUoHyUneWeMInfvZM1X9Fudz4gYaXdz1oUs4zWhqRHXVOeu+kclev0ojg
NoKIsYmo39/WaC+JW2lwnafUTKxkTXOCJNsPav1UJnrY3vrhqEoZ6cR7ngWFq26dd6np38Oqvmny
ACFoPf7RG8Mx1WX0rRuN3uB3tWf+UugFbsc5cMpN7tU8Sq0o1UjVmUBsTCNB581E+YnybZWy4Kiu
y1dWlRqQZ9T8SkvFn2Kn/VStOlilCRekFos/5RJOosxVZA8+k0H1KaYO3HnMWe5ULwMQlVVvSg4n
KGr+ydVBsCPNcFd9YQwRqQjPva2Spr7OFKFW7LDNbp3BFeDuaaBMArnRpHXo6q9dBoxe8vvHLtKN
NVE/UWDrB1ws1qkQnVeB3uK2oUXqbvCjbNUPSrQfWtPbpoFT89P8/KC3SUN4n41kAycovkNCr9b+
gPedhBkXtten952pMIYW7l04RM1JaIfoR0hTrTe4f0mzJ01UPASgjW2Zp6dZtYZ6HFCOes5RKtgb
beEHK9kTw1ukxbTnLHR9TrheVCDWaFhk40sq3zLgbleD3LX12kkFI98maazvmjrfalkivhIrt+sY
DNR9g1rmpozTEuS9Iv2I0qru940LYZm4CoSfy03BK2jZViXmq9K0hl3WmW9MvWPjlUCfMHFi+0E8
pZHa7kOfxIDR7AkSt5ZfWddiYbQ0PnD8+r6qwkK9teiHuKk1X772S7NYUWou1mpbvZA1Vfa6IH+z
vLyzu9R69hoGpoQaDea1WycQj61T4ZyH7i+jzL7hmBmbwVOsq7YgNrSo1HdG2B4z16uqTVGI0aoQ
2yJaCaKYrHPF8deFSaxT9c5PAwmrlSZEaPap0T6O5L2c6/tU6ONihfuc24Y+bHLcK0uP9krxZir7
Si9tqdfe5c4ttmWeSTeK54FKJBv7rpEU+eEZFaF5Irr1Wo9GKdkoeSAMfZFLN9yETRPjd5bBtrWM
0g7rMrpVW7KrfS5+6wU/u6FJvBGvWyf7YSWVci1FTbkpvEG/d1S1PbSF6xBuojIjGsEproZfgZtq
uwbZ6t4uFY+4WSTN03iZxc4vte5kRtZzIoiRB6RKJxsX+c065FyswkqyrvJIiNcBKkWp7fCw/HJ4
RZ6BYjTSfgiCXxkuwo3bKeKd7+r5umu7xha5ZG4GM5MfKilWyePEgmg3qoNGrSm8WXL7qA6DtCsS
td2kQeXftjJiug40LNuvk39MT3gvtFS1LTM4GiHiXhkO8xpa80/HSZAXdcAROYNvXLlarOvXHeJd
L+pALkyqBeutqws9XDduYZorzZUqmlUHA/IAWoYfYAk0C3Riw66lJkMrPMie/cTFlGe8NpbcrJvI
lJ7aVsne/Tqni4jDzQlXfhjeMp6DXaUQ7m47wsNDocvElLqeZb9KJUQutMyfCqmSEeFFsHdVBV5b
rSQ5OSWh3l3zylLQ662ou20i39h2Tfazc0MuI71p60NdyvkbqjEDGodFvHELwbr3klzkroHEEUAs
NOzCiTvSh9Z3kgPByq3i8nUA2fWgd7LrrkzTGRgWrsq1Lue+SPMQx9i2Tt+uxDpAWl42X/qy8N8t
MqGPyCm9gjzS94PcKysywwOXh9erm8HRXyVSedHApaqj5I6knhf+qgu54tcHZUR6oQn8tVvWyncp
dfSXvieJ5DstF6DlKt8rgtAbYTDz3049rrioPvK7y3VXOH21ykmcrem53WyABeUnxyLAlRrrSW48
Z9WoqWHLSspBTOLWjlRfXXVcONtKTd0fAZiHJwQMqiepLIetPFR3jd4qjyDZgtpuZX8ML4RQZScp
XccVS3ScN4W0S/yBXAioXVAGGYmq60HRu50qxv0jdDnzTm1pnNXHWrIbL4qnqmitYR2IiWlHltDY
nkiHHFuqBoEII1T1VS4p4UJZdq7mgMKINFY3YHRMwV5Zpkr4Vb1yNJrXwdg0yj5tv17QQr0EaAI6
FhBH1EmZJjRMPIs4VKjIraVg7y6xkufKGQBF/sCwpM+YdY1clkLOSTnGwqbUVtKS0OzM98cSMiAO
8Px0k5wAcuJQdKywtMxjpf3kCmUjXq7IzCzBx+9PAZF6abQk4Ph+lDXkjvZqcuWSibtsZGEQ0y7q
JOl7k/SPSaH6lmdEWKgqzX0eRAUS8sDtIICN//9QqJbJ+tBKRDeAD1+/u0uK+5+/jtwdaG6ALnQn
RRvq/OtmbymC4tfKEQyYcGXG+8tzMwI/zsQM4Bd9/PwEd0L4psqlx+fF7NYyrprhqu13BvmIy2aW
RjE5B2QqKX8IlXJMhl9Dd/J//v8+P4E8yFmZuRSLlWNW7Ul0KwsrPDtJlCdRF6AUCoPtfA0Q/Ep0
P9P49eLWDO0+s9X3dEl7dG6KAIiPesWEiJ80fJxM8sIsoPYd06rb6lObVpZfn6VRsWKUvwTrPKVY
+kGZxD4SuEeV3KSvbuL0q6w1NtNHA8ZknoJ0CDJ0s4610tituXbEJQD13CSBpKf1hAJnF1vnFoS8
Ucg1yerxJaM3ou4skRvmvo+ux9jCasS6T4verWWGvpLV+rHlPcRjN1phYRHGOZgcuBGfwc8Ha/m5
gWkdqpRT1co4Nu394K6RX2h3xZOVfP1EnJmZgKaEOAhdy8RMRglh7UYLGMKZEyGDT9QgsQCa/9TW
JE9Jd3heauAga3dht9binUrluCAJc3nPfn4g0MwCpgg+GtYuRITzBa90SWnizCK2UAf/tteSI7UK
7SGrG3XB0syQYH9BN4J0MuoQTSy5HrVrOTTFoyS9U9NatZ1DOc+H41B/3RJ4sxFYPAKnkeo9H1Pr
o0jB5uuPVS8TDuRt0dwAOJC/h61PFtIznS+DC0loIBwBsJdthyD9uUHqbD3ot0o9euWmbDbVkq72
H6rMZFMDJJUBvsIdHoE15wYKxSBKSXFDJIsknSto0Sr2IxPIcFHeDfHgdjD7M7pRU/Rx10IntaAh
VMOuBim/GSQzvKIE6T9JoAxsl/h5R5LJuMd17W+VuBeFXa/r9YNElfZe6b7TcQzRLn0fSlq1jUS3
3SQFLCFfzIzEdrSgfBAHw910mij8LKNQegoCXM/L+3Jmt0A4hXhDx3AA01MZZItWDKI+FMrR5C61
olMvy3Y37EjjXbbzGYI+MlsxRcUPH4B9cz61XQgXq/ZV5Ujd2lbaxxo5BrJafUmCikq4293W9U6O
rwgDyTMvXFafuT9g1tikOg8TBAwu93Pryph4SkzROUoPpaGhzusywb8y9dny05WQEfuRaltQhPh8
B7NVQedAYMGwPCWYObWemkaXOUfPdXeOIGwPl6d05vvQquEujC25kJebzKjRi22kO5l/ytP2PpHi
a0X6qjwzP/qjhXHzfPAI07iySuQd/VNNubXaCPqXoZF8H2zZiDFDmtKcrEqo0RapVkL/FAR4CatF
it/sDKH3rrPjwMtNSWtWndVihCbeUZIBycQ7BG7/Ygk+GJhcSKXTqVmfYyATt+VJlBcu2M+/n4CF
4hF4Wyjon3QKxaZylJTs2BFmX5ghLPxlP4fvswJI5o6h45QMEEquUKWtIxxj4yaRdq25cOw+P3oA
Uv8cu1ELFt2a8/0jCxU9ICQtPJnDVWKdAn2b9NdfXYFzExP/IOlyTQQeE540YQ27KV6SdZlZgj8U
VGhu+LSfDpmLcHGoJfSfU8Wr+Dp1v3wCLOT8RlGVsZHDpwenab2ojQchOCW/PADOzdc3EDRzgI9c
ENx9xmR2wjyW47y3wpNCcly209evT/7Hz0+iarkp9Mpo+Hyc3Jj1XWEs/Pxxf5w/xyNL/r+fP21k
rFJFDBuV70v1KjOAK8g26Xlq5ivfXNIKnNmrZE7Af4OphNE8RYF3ga57kRUnJ0N/TuvG7uhwtkRO
+vzYjiqz/7MxbrYP92kel+iq4J6dhE3W+nazkcbM5ebLi3JmZPIsmHoC99/BSKrQOy24GZIvv2uM
AhkquLpQ5nA1J6PINacrgyQ5caFvBrW/dqJ69xdj+GBicq+2paMnjhMlp5eyv+uCLz9rNJ5CAQiB
G43HZ3othVFTdC4F3mMc/qzSlSIv+DozdwYMNODZFhMFhX2yzFEKNqgjuXnsxLV/BUrmy5Nz9vnJ
AocCZFYQ//qx8bstOmBp2C+cu9kBoJaKEgl+C/79+QpHsq8PzdAyQQXQR4N+Nu2ChfE3Tk42SCLe
NRpLkU6cxqeBU0okZE3j2BZbAG96uHWa7eVpmjls9PUgxibt9+dUnw8iBcojpxQ4j+jartTgPhVu
MrdYRV9uYYAiJBlLGnki3DiSK8/tZAQIPuqQ5tENshvnOl70kmZuwTMDk0vckz2v6CnWH8N/ABV5
1lbzV0YEXXTh0E2dZCgXgEGQriI/NAY/U4J8I6lOmXWGcKoM/DF5k0bytVC/GLAX6vpqsPo1uC+K
Et7+8kr9IRJ82A0jl4QYkuAAOSyi1ikHN6l8RXKdTjn1HdASmJmharvgH56toVd2Pj2mKV+kL36l
te9OLNfvbapbN0nWOv/Elh5fJ474ktETYxvLjmULyiBTzW1ApikCoUWVl0hU9JFnPnlVThuzWvYe
EOlt6fKO2v4qvm6UFUSTNneBIXTPgpkAT8jKDe3mrR0giGwn1QrYNACJVyVYFbp7hB3I9dgKo1uQ
p95Ta2knmJ3i+vLETLbwv/OikDCF5oiey1Sn2pWtJvaMRjn52s3bLk1uw7fLBiYH/V8DKlqjNKyY
cT+isqwsUayVk9i4a3D3RSMvDGHJwuSxKOm3LKseQ6CvhLBz/mIAMhK2pOvwX0eZ9fPD5yWk0dJS
4vOqsPMDb7/gnykzSwBtD26mCldS/ET9VFqfPJqZKyfaeKH96YThvWtI2bNUpe6jqKF0JGgDnWtS
J1g7KAettDDT7ihIu5rdtEa5NZRau87kUH+Ky7TakTKQ/9Hb9s4BMrcX5dYkOSME6zwQsitrKKVd
oAnQBIwad1AqQdKZZbZtKkBVDSyEnaR63ar3YcatKPaXdhbW4u8cIWK7dqBXDH2n3IBMWpInnVlG
rgcmQSKdyFaZvjkBVFJP79STIv9j/XCVl8v7cPIcjPuQBURYENKU8pmjk1WOacWmo5zIKdoqsIOu
uwYgftnIH6X1yTUzknJg+KDbRqVsMoh4MKoutFz1ZPTGOo12Tvlm7RqyN+p3wHigwZV0Hb6PwHd9
Hfe/demgG98bEuVCs+BCTVUH/h0wCkpoQRh4hNPIS7ZKBxnFVD3JdXpX5NGmVb1HiZ69jUt/Im+4
VxyQTggeKKm0kdN04VTO7OpRkO0/85NTCbKorgMf800JlDKE6PAoZDeuOiwEgJ/GSep5ZFTKyB6N
ckFTIvxQ1pbmcHrvyRU+CIiF6BmXeZuFWyXKg00bhA+56b91wkYqw0dR9RcGKo8ljY9rjjzrv3ob
pAzJVE4viLBViNHJrT3INSXftLaklSyIIAbT7BTnYnRH36P0ygtCdUznyVfsnQqkJicwJKOtifva
jNyV21j/DFWADnfsZgAGO1QTiqbdA3lf8r0mR4GkJhNF0E++AhIvSbPzG62MwySIuzw59CqCBdW+
iPYu4ITLR2HOCOE4isbjgw8/7txIFNP9jKbhY0fM9zj77rR0vni9bGL8xIeJ/zOOjyYm4zBDsJSW
jonM/6Er/lVk7UzHWjFzsexua28pwT5rj1y+ApGAyGTa5dWLBzORBT85NAIt/gZ1paKgJ8T0G24e
Mu+XEFxdHt/kRvwzPnx7BS49PZ8+6TT2ai/AXvBoLQapKSvXRv/FvrX/WvjT2OOPsM/URxYcs9UV
LwcE7Gxd4b01vpY6+fT9ySUQZGpYJaS7D2qo2HL3Hg4Lh29uilTyrRL1IdInUwG3ugrktBYFmnwq
q4JZWirGzu1iYG2Q6jktCvIm57vYD0VJSNBMP4TWymmuBGGTK/vLq7xkYloQcJ1EtFw6bLZtvjHr
9iDV+YOfGwuu95wZ4iHUoaRR/2GqOOhnui8aaR0eaK5iRdu22sVLZaElE5Mj79WW3FleGx6iZsh2
JvJNO1xZZxOWi27rkqnJ0c9HkFeX836zbo9G693r3dXQPF1emckT9mf3jtE7hN5x7adKEHkDQrBo
xPBQJptA2Q+6LRYr5+dlI3M7+KORMTT7kLDJqG+ZriWHMG6s37DQepgy7cLaz9kgwwsoguBHpg54
bgNVZQk+TRAdkAoe0bhLgsQzq8GLArIGeas/Kjzn3y947eCN+NlBKN+ErsLNf6qgkXx5os6MTO6S
rvDMwJUC2lFWG/DDsrDwYM1M0tn3J5PkCUPRmhqD0JVgrTVPYaEvjGB2mkaZIrwRE6GpyVL7cdzE
sWvSw3Gw+29wQsOFvTRvANgCwRz5dmsyBEOBuhQ3Q3qoG/1W67Nrs0pvcyc5Xl6JmXfQoOL0n5lx
Jj9s2bAhz496As2PFWCTzW7QZbzp2u7de1X65nvfLpubXRi0FMYuaURJ02RgwtOYihKjan14MIZp
y+XfDOiDhcm8Oakm5mUppgcpMfcWyriS/lC62aozHlUzsP347fKIZteJkJgmHyqu6xTKVboabBw9
Sw+DHMD3GP7p25zalCMsOBDjhpo4SAauyn92Jk+LD84+0/I6PRgjHyKSGx0fuIcy24Ecb4xKeAJs
FC/Es/ODo1UpMF1jBHqd7w6SInnj6uyOluxHvquda7decCuWTEweGj9PpQwaZXqwwLDr1+4pyP7q
rI54O0JSgEzTorXW6Y1SFahnBdpT0rxb+b2fbS7vgtnV+WBifH4+HKMsHsBLZLh3aTqsQu3gV6BR
9d9e+FsK1l83BZIJOR0aJdI3apzQD6YShG7VqHCSQ+1ZKzmN7pw4hf4hlXY0qK9SDCXxssG5FcJv
UkdnAyXiafCpjHBttaevt0xw6XuwllNIxOFSM7clM9M3gStb8gzGJci/g7S1lfyXJi9oKs0t08eh
TC6HeEj7vFBNbKDIXcrZWotohJbblehu9OHp8rzNuBw0Qv/fvE2uVsEd4tSNGJDF2qjFi9aD+JbT
jZMtHKG5S1VFNp37kprjp6aEohzTDVZ004OcaDeC4t5CAVgwMbc4JAAAXfCHgvNk4gxX7wN37O0e
WilEyodBeKm/2D9+dNHG9sT/2ZjMVyG1ggN9KDnE3TorbFQkLq/H0hjG/384OFqvqxDg+D5hn10O
8D2bBrb1wj09t+rIuZDeVwj1QJmeW2kUCc6G3sUHqZN3gvqA7sZaiX+lXyzr/DtbaFHjAepIukyv
gRKtAISww/jgCE++duUs5WJmx6FzwyB39OfePB+HErel5UOlOojDrooyu/bI90a735fXZM79QBcK
KDowa1KFkweG7KTboW6QHoQhWXnZvh6+KzltO5u1obhrtVxyPP/UoqbPKFsMuKmB8O2nHHmqGBGi
B1F6oEnocGOQjV0FQqGsxU4SdoGZq3u9aZ4pNqWbTNb6javowQbShGgXEPFtKSeD0yuk92VfSFe+
bKXXDspR68vTMrdV6bQAZm2M8T7JLhpwDdq+srhyk5dQzpCDfJPrv3jbP9qY3LeomYuCJArJQZQP
Qv4ACQZhi+3lccwu74dxTA4DNaDEhXKcHpC1ujbk9slQhpFoeZ0H2Zqsa06jpXAhWbo0d5NrJJbk
JmpN5q54i437Il43+d9YACBGjDSiM6eXIWnDwZByC5cvjVd5c+U1P5O++Yvbipv2PyOTYXSxORh9
76SHJslWquCjtlLYZXC6vECzk4V3By6XkhEe+fkpN6C+o1ahs0CQmNthN8jGSiKkuWxl7tnF+VJU
8umQKozJzRtkuVK3vYGP16CfhNZKuoutwu7zkxf9vmxqnJbp+f5oarzWPlzywSh3rdf4el330jb3
ysLn5+aLq508NSXPsbnW+eeNRIuMEJQVmZfo1jXlrdS6V4Jnfg25+udyR34MiZeRkvupfaDh5OR4
moGzqSI+QBv6R8E0f16eqZmhkApjORBQJyHyJxf/YaaK1E0cQTHCQ1j9ioJNLm1DY2G2xt0zWQyg
m/glEK8Ij6bhg5UGgmZoQnjQs39aB66itbIEePPJFQJJa8l6yJd6bM68WmcWJ9FEGBKjhawNy9/Z
oXKXu54dD/pKF/uFPT03fXSO19HNpljx6RLw/CYWfUR/DpUQ212wLRB0is0Ft2t2OOqf1oUw1tnX
59sNJVxvMAqPZI/7psXZLtT3QVmtpXSpS8rsaEA86mNzboDn47H6sBnqIk+Qc2EzqMIrJFNbMt+q
fMH5nrWBajnwTYr2iNGd23DRvnAHj7WhE+0grBXvQWzfL+/pufka43AQnCOXYZo00dPcN+mjFZHN
0FZ0Y7dFqVuL6FrU/cLp0WcuGotmECYdECkU4eydjwZxmWYo6iI6WKpfPuZ6/T2PnSRdaUoQg9KK
hUcncR4Ae2yFQwBHQIi0bYpfgqYAum4gwOM3Sn3hxqqG0s6zQCdsHJK32On9fTvI4T8RyfytNcjW
XagXynWDmgPSUSiTaJlG/UCQqz0NV7oDIIzELtq224WCGqyJ4ZpDQTOJu6YV4BaLKCSlUSXc6Jkk
IG9RKtYvMavVDikUs14rdS2vhyFv/6lUWtIqWd++F2hgPLuxFvxy09TapygNXWtpLKxNWOw7EDrP
QZM0duoO7t4X9GGHYLi6RdAAyQnBGwhKG5o+O2q4j0I/ea8VlK4ElMFQswG5g8LjEhVtdtk5h7SX
sYiBpsteBoj90XGcs5jvaNZw3wl2Fuwub63Z9Ub6idSSqoEFmniq6RAZCmpG4SEG6nEvJsXm8vc/
jwHdWsZOU4axedSUh6HruZCoJScQuZR3lBI2VRG9tp50G8vGwtX1eShgdmhiMxIoRXAQk0tSS+F3
NFmIqZ1TUwdZiICm2H1erxETRCV0RFkQO0wOeppKA1JMlCdiioYIppY4L/lAUSdttmjzXbtpd9MV
4vfeMW+jcNjBwn0Tg3DhZ8xNKLURmBmADk1r2glADBP6IRsk46HxHDo/2IsNcbiWlnv0FFeXF++z
nzuO+H+25PPLQAO+p2i+Eh7qodim6NXpw1U40De8eDIL8y5Yuq5nV5CEDEgAGaDx9GFFKN1Q8d+Z
4cbZwgG8bWT9y/udIZG8YFfC9fjUGE8KC6sySQDSsJSrwn0v46U+J7ODGFt5klpkHNO8UuMJiV+1
SnAYtpZ+XSxBvefWH6SSxLUAgIOi4vmauEIhp1pDLS726ocosjZSgHqEj05BYRoL/tqsrRGKNj6d
VGUmtlpk7UOLTsmHYAjaK6Tjum1hlN26MVA586w8W8CmjN87d6xgMxL3E4CAqYW6dT62sOkdywIN
cVDlXWiizUX2ant5S8+tDtybMYNBXACr4NyEXud6kBopJjrX2LqGnG1qRNYWgtDxK+cDGd0npLTh
UXG5TgEfkRwnJXpOVMz6U9CsKtQIw2Dhuvtsg8nCz9TIz9LZYqpLnEaSGiL1QCkTkKIYv2j5T3PY
SpSEXH2JmD5ra2zIRxmQ20+bZOnLCoi7Vnkhqea4OemkG1caQTAlLqRwd6irGT8Hx9MWrrrZ7fDB
6uT6sXA8JAfq46Hyuv3oQax0pZZWSFqnC3M5awk0FN0/RuzqNOuEUlAYloEbHrT0W9KVCB08yfoC
3nrGBlsaqXCV9WKbTzZ3iwxNX3iWf/AJr4ZmbSXyWl1K2M9s7zMj4/8/OLzuCJYIAozEP+iUvA7I
R1w+P7OjoELLsmiMZuq6i30qRlmdB4eszddVJb5mfXQnu/VCLmJuHHBiQMLqpJo/IRpBAtelDwL7
EKPo8iz4x8ujmP28zB0KAJ7M5RT5Y8pNhVPN5x0El/W9jMbUZQNzzgLR51jIBmQ/0qjPFwJB4HKQ
xc4/KAj+3gKlOgLDj7cF/ifKtLjvRpf+LARNu0O7pEH9tkquzTTSb7MmkJYgIrPDBeANqEKlljcN
URKhRzaoU/1DJwvrpmvuvNZ5vjzgGVdBGgOgkdoICnx6gvq2kPJeYONFygscknUkqjuvvM0Day2h
Z5wpCys4tw8JwIGIoQpOuXoyv16mR01ixDxNTvEUa8W9lfv7qnXfLg9r5gUciTf4UhQgZopETtfX
Vab4h8Ip9m4jfvdSB4Bqd/Br9dtlU7MjssaYiwuMKthkRGbpJ1rqm/7ByNeGCEDhvi1Xl03M7oMP
Jsb/f7gd8tHXF6HaH5pWStcjdAt94mhp7y9ZGQf6wUrRFa7o5gYXXbiXlXut3f//RjGu2Yfvx1VT
pKXJ9wcknBSxe9QAIX/dBKsObAuwiAw78NxEqSkNmuAO10+yiYt1sODnzDyndNokyQJYG3TjlBPr
KiX3q2qS/qr2sn4jm0cLQbnuxlC+7u1wyZGboNPq2HdlMg5yl0HVVaF3oAPTtrGsjaJEX2NPjlER
Jsi4ET2SA5k+CGC/KwgAvnfwTogQf1EK5NPXJ2sdWb2vuz5ftyrk6W5LaXN5oafQ3E8GxqX6sJmK
rOwjrRx/vpSvU9oGhqW0EoIe2getoTz0vuK6e++b6s5Vu+csW0pXzj0UIJJo7Qp6DxWPaadr7vyo
6uvcPbih/KA16Dn+TKCbyBGSsZUfrQJF2yUVfQUlhPFc6RhKf3FeP/6CqXASxHonVxN+Qamrj2Lq
PDe+9XVPDoQaZR/2CJywKUzN1dW8bQvZPYjWbSfcxcWhtxbO1Mz1iQkozhK5Pq7ryd3mmXpuRIru
HnxtW8boU10LS5zC+bWSR3Q+gBjkAiZQS3SRwxr5DPeA4GzyTTYaxNp6qdkLZiXcAvt2dyoib3Zq
OMKqtUhLeTma3EbvClehQoOxy3t3dsRjV0MDrYYx232+ddsslQu0G71DJT1G8ZuWv7vpQqJ2SoYa
jwdtQklxo6sFD26KB6MRcINnnPgH7tvf1BJ/ea6Kpt17lddbSY9v6qR4RriNphMV7KLL45t5R0gO
47OYFoPDszgfX2WCR1dC0zuYjb/qXgffW3gOZyfwg4HRp/lw9oWih7cJXeWQDbdSSFsiqoVfI0H+
O39IdYCYAOz2yV2uxdaRxDLD0RzyTYsQXJyf/mKWTJROoN1RI5g6mmZYJ1UpNP7BDVqHTkd0U04j
ug/8/6xMTlcVqApEM6wEjWyrQEvqXF4wMeNBQv2GqUAykkr2NJ61MjO1jCL2SXKjBWn76DQeA1S0
b4bBC/d9JvUPNPyQ14rRLWUOZ7w8HnlU5gn9yAtMy/UImAZWq+KsC3l9rXfVdWQOJ7ltnt1eXdgQ
s3vug6nJnnM6YKgokeOCGZVjN7WX3cvp0K5MMVja3rPnhzIbwkq0u/yEDR60VKGjB16/Ue+SY1gt
uGFzkwbhk85kMKHwVibXj+OHbmbVg3+AnBil3b2p3EpRvcpLfcGJWTIknx9TRRxQGjYxVETPTq3e
COUTiH2oFEsoirkJg8Mqk6w2dOLOyfXudEEVJKngHZxoV8j7fiEpNPt5kif4SIivfOoZ1rtRGA/w
JEEN3LfPTv4XDyCg3T/0VVBT0+bRlI0yKegz70DbEWiMg5s9d67W3uoFNJDLt8HsQ0i/c/SBOKrk
ASaxStajrZp1snfoS6FaOQmQvS4Mi3vDqbrMVgLJ9nxv1+m03vDrZq0FNDzJQlF/V9p6SWBm9GHP
c20wH0EKjUVLElTK5ER1np61NW1HDnUEYpAyR7XylCHbSmZirg2jicf2KxE9TqxnmmN1C7fW3HnG
Ki4NEIAR1XK+OaEpoWbsmO5B78wbKfJpDuSsvWh3ecJnj4DBmo7vIAm4iR/vxWicD03iHcS0+mUG
KQrA1nuYU3CryoXMy+yATNCkqgTNEcLK+YBSXmStNQPvIIVWs2nzPnuoaat+3ebtUvu2uRt/zGPj
XXDts3jnpnqhbvLeZxd5et09lBHYGS1/1Eq9X7uw0O4KN1fXSpH3CyHL7PalKS2yBJSFx9rUuWFL
8PVcDDoPtFTymHnWOoKYU0U9WoDZuqIMGRl0TzFKC0aNXK3RTN46vfJ1/K6JfJdhjNQNkWzaZFED
LzWzIYtiAn46FKBN4n7LlyL+uY3zwcaUHJQhvOXIJja6epe2ja3pma33V0obLFwJc5cbuBEorCS0
NASfzqdUhhUkhYlMiTrcG+rKiI9fPwGjkgQoJN5ndIDOv0+KuS96PYgPkdfsyvyNsih6si/ykkLX
3PZHPVZHNhAtPFWb3CauTO+uxunjg+IN9qh4CKZaANTz9dEQpHCDSgTmnxoXaoqbuFbYxIeCRkAy
Oi5XqLipSz3/5hb/o5VxzT74t6hvFImitPGhpXNQoRXrqPsReJ6dCL//YjjkSsDq0uzRmMZejagm
SUzzvUOgrI1iVVn/x9mV7catK9svIqCJkvgqqUdPsh0ncV6EjBSpWRQ1ff1dysE9xy03uuHshwAb
2VvVJItksWrVWtCl+j51/3LWImOyvCORIXuXNkmAgGjdRuWP2oRmFGuhOGB33zTNrrx6zvkAbPzl
K0Mgui5DSjHabAS1/WM5K7zmbN4ENqt2c6FeLs/b2YPoraWVtwEu0bfMHPNH0wZn/JhBXci/HQgL
spwehHAjlxvbefafZ5dCG0JAWMO8srHObdwlvYmttfCQrGt8XEllknzOHz2/+wY267gCt8aVYS7h
wPqKRsEDpHeAZAEut7okzZpC8UqUxSNr6CenmaNsFiCawPCyKsRlA7y6o8DOOd7agAFlIzsWlTyM
6hoNw9mFxdsCZV90DrzPtUhQYoDOonisrAZaeqSJoAyRRgoY4MsjPmsIochfPB0ipNVplRWZEOgt
x84bM7BaUcG36NIEsUai/eSKrbMLCDAqwHtLaLC+RbO55R1U/YDMVjt23+X/ELWizPjfz69ctEi8
hOoRN0hvusEAYRL95fJcLbf8O+dYNLiRhEJtfl05aKV2+9LixSOv519efWRuSIryaM90M6huc9nY
2YUB3RooXoATeYeeMBnvRpMBgej5D+g3CQz1kIMJ8bIR87wVBGuIbCASvG63V1qwHDRXJXShjDxg
1fxAE38Hvb2tw/utI6CiGUwB1POgRWXN5K5KzYekSvdKg+7+8m85N7soo0ESDtlFNHMtP/XNHVAk
ycBLE430Prro2WS+NhX0tyY8FjZj4/3RaU7+YYpRkPH+gjwBKFoOgzcWpTGAcwbFjMeJ3C6gIia+
Otb3y6M6d7NR7GHAHl3gEtYHSg15oK4fEfPb/s7KNma6tdjO/qCK7d/kzZKRheQ9sucg+D0diceh
dJA3TvGIAuIOyoY7KKvcz/k1doZzYTBFigvpoSUg9axTMyIxEWozVjwW5itz0zDhvw2I+6TeV+0W
gTanK+557sB4a2+1QA5U0qB/5+PAgEAN/WNBiury6pwzsBQEoMfto7i69oCqx/5raLbc0wfBb2j8
D59f+BoRPoM5c/0YKgq/X/guMsTNQ+CCsKRurlHUnR3B/0ysU+LItUP3xAfCt0y74jCNTX5vpfwa
/dfZ7CqiJXS8oQCAw2j1AMJun1qjBUyEisJ7nZJR7IkgRUgdsGqMWZLtwHxkQlQzTwDzEc621BOE
cC5P57nDCmlzlG4XTnQ0rZy6H+8bnXduj2iHzCGAPV+zedyXEL28bObclC78phbiKoCv1ikDD9Kw
5lwsjWlJEk7IBwzXshLXLCx//+bg0ahCEUfAQm2Hfh6M2f5fRgAqCsQwwNsYq+/TRPmpV5H8cfbv
cshxXskMnstjoKC9tA+jRv+O/iu3q16qGtFt79z6sgtcj4aQHQtwN6TklkkrpOaVwOzcMfrW5OqA
4wi1RcUA9u0QmvjVGBbtwUIVz+6vTN1fhMH6kn9raeVks9MBzld0eB4Kb1+22R76kBtdyK0W9DiA
ICXIPX70QS3ASPelLN2o9MknncgrT/+zPoIQFIEsrkTczac+4nFIi1YDQntnVC8sH45Aol8Z6zkT
6HBAeQiBH/5ZmaANcau6AEwUHVnpJz8pEggS9uPny8547tJAg/4SNqGVHg1PpwPpK2BmJn/OHkd3
jFL+4khkX+8qetvRPvDI02Vry9fWy7ewOAOJAzwLCKxPrXFj5mosgJqz3RLscD2DihM7pFl+xzP7
hoFK8soVcq4uuzBf/tfiarMxolA/l0C3TVLd9XWRhqXRHqd+RldCoW/Ghm9J7wZT20MLFJqngdcN
0eVBn13INz9hFTpZxTTPYi7ArdEGox2lxZVn5vnvIxI1UfegQAmdTirtbVABmQ3uMf5k5T9nUl+Z
xHMnO/pU/mvAWhnoso7IFqsmigkCY1V5ABH0T9u5Rraw3t0AFiwElmDfXko3/jtom9H2GXK96HxQ
HaEbMZrNk2jHKeolA7ElyN7vUb4pI9WWXiBTF1IS9rCtoVFq1P0vUersysqtzjW0egCzvKSDgZMF
UnYd9NrSyNu8yMXjwK3yUA9Zd+eZgoa5BuXHLNxrYh9n7QEvAovAZb8rhTBD6aLllXxM06g2g9Z9
tCE3bB8+5I//GdUbK6vllFY9zZWGFdP8xeYuwEPpsoGVv7wzsNrlbZ+PKPXCQJssiOIXs39q+81l
G+uN/dfIgrlbFAYQ777LLyszbVk5ok4/TDeZqO4dYu88Av3VWuuHEZLnJk2iRCQxIqdAlf7L5R9w
bpB/ubFAyYQfs8bCdZ0vIAqHGn6e6ogLe6e8h3r6etnIOYd4a2TZ+m9CEU+SzDahMf9oTejJFjJI
J2i0kEfSf7ps6OxoUMJmeDdj562DN00HBjlTlj62jfcjFdUvtKKAXax/vGxmddv8Z9FQZAY3EzLV
77rCzHIcKlHa6aMUAk+StMdTFYKHwnyu8wGKIfafxvzgs+ivTQcZUmSTEem/a7fA8lSIKFCIYO4P
RvdSfCrE0WlZ0DAVDF52xTHPzSRKz0h0ILwDX9/y92+WTFW28vnQpI8DhE/bT7L9DA7Jy7O4OvD/
M6KFMRosMT7qf6s7OzOHBkztqBVBut43n0v5sYfR8n0PzyJMF8BlCxnv6RBKM50nBoXRuJEcCtSf
LH0lRD0zgKXp0Vr6HnFhrb0tL0tNLOWwuBg2xta7djac+zze9GjeXOJra517N/3am0xOWZz397f9
B6EYf2cHKE7IY1kMgJk1eedo2KVpVB6LSQoq5y9Ii19e3TN73kenE8BHuADQIbQ6PaVLpD2lA2BU
NEjkT2ArLRa0/GNBwzKKEyvLHL5xU85GUQ68x/GVlzuIW3/32uwKUP3MMsAE6vrgygckfs0h2BsJ
Xp2gDnl0J7Tm2ckNKnDRv8zV/0ys5qrgqqvnESa4dbTRgEfDtNx11yrDZ7Y0qgV/WaBATYiNfTpX
zO7rpgcqJ17Ke5P9lDSH5vnyQM7MFSDIOH3B3IodsU4RmX7SzS0qnHHXhU67h1rk5e+fcSq2XPmo
QqCRBKM4HQJ6cf1s6gzsuOq3QYbAYMe6t8LB+FioCLfCkgPpBQw3WuaBdT61M+Y+5VbLWTz/7LKH
/LPuP3x0wABFShTvB6yJvTpeOfXLlnLfj0t+Kw7NteaK9+uwdKotYmhoLMfzeeVQJp4LNfoF/Bjs
v9MdvUZz+c6TkLFAzfGvQBAESNYJ3ZESP8lFY8W6unF+W8ON6W8uL/S7AcCCiaf/QroGCvC17GBL
xqQlk3Liuk1BEAK93PljT18bfoQlXhrS4E44YVdTRNzeT1tpOnGRB31xKPwrrvr+FYAVxjazl9Yq
FOjW1xvtea/KpJ7jNNdRATEbme5ANRwQcSybKcj8ezE9D8Yrp5s22SfNlWPrfWS52LegLYZcKrg2
14Ckns4gQSrEHJv0yWmtKE1oOI83MxSwQWD+0LYR6Gv5R4Ny+N0CBUXCG9Q470GYJkEXfWKNsVtu
SnKTdVcOmDOeh68C1QOnPiM5qnNJnELXU2zkUaLvHHUk6UfDBgwBlyJwpEhFouy9CkuScmB24gBH
n1u/TFtEJvl92bfXZc7F9WABIBkMxabvmMosDvVe3gwjnLsN0BwJObEQD5iheyBzbP90X6l0N3Qs
gknx/WXbZ+cPb2sQTkCgD5HF6cEGfuHKqEQ9xrZmn/sJ2c3Jfbbbaxz1Z7avbSHo8kHC4yBaXc1h
MUHuERi8KVaN0WOhRHvIs/yaxO0qDfN3HuHayIrAFRbk1elgBCuI6iWZ4r+K5h3OIuO3IaeQGiBs
mZ4uz9zZIb0xtlxNbyINl0NhvAS1QZwqqDwXEdRjr50Yy+31Jq30n/Es6WBcPWh4WI/HbPHkYITC
udmzn0Nd3s13unmtzSForTQsJh4UamuoK3H42WlccItotgHPwZpSuB+QEUAxcopTrWTg9u6nEdph
mVuFKHXuVG5cO5mQA1iP1FsCNwTlUIDCZb7W7OtrSETTbJ5jMndiq5Js+gNma49DHtlswbKZgbXV
xxyLMb+fs7KJiMzzqKJoe8igRQymJN2HYw1cbOcm8wYZuAk0qdD3nktdokaEiG3hX272PbrXg9wu
9TPXNiSodd7uRWH5Gz4o596ZBvPRBrVi1OW9f1eNfr/PTf7ZrtXwpXDs8VdGC7anXJDP2eT8It6Q
byBwJJ/cNCs2agQgy8MpH5p0wNr45Y9am5CZBkazLiJd6VIE2Vgk+5nVxZbwrjo0YnT33Gn7oNPu
HHUu2ByZmKZNY9DqxVOZCJ1GOmDgs/tHuxhpYFuFHQ39BAHntK7v9FwxEPi4bKty7R2THkLxZlXW
EaRJwW/NpBGYhTFsvGYR7+s7Ym2thIDg3OTTkyekeBqMVjwwZyoCx+F/Kt9AtpC2+UM+UnSVICEV
JgaYiHgGNrMKWNO7ws6cTV1kLBptOkQN9OQ3uu2+oxdDhg4tzKj1JzPCmQp4SFoktyCSM+4LqzSe
VOHccqR+6nmjp3I8OiwpNoJlbpCWLT+4vJv2NkJ2lGPMLXe9hdLB/0VpMUdCtiIAfQ6PcimMjTQo
pnSQZMO0yr5Cqae6HWlpIGkBsZXAcUfPvO2EeEJDmR3m7pg8ovPzh11lw37K+rrH1CsGJXnkB/bE
0WnQ0fSVTS2O2XGov5qz8Iewqxyuw7adX6dWUhWWpl88EJ8MEWD51g/w8ionGnyLfRM+N14tAA43
ZGiJDMnkeS/WZJU/Eq8wPzFfVbdGAW9sLPa7Ncruy2zPaYCpeYZjTJuk6H4XZCTPSZbMtwWfsm9+
UTn+wRa0i6inRzdyqPAD+KJV7ZGH+pP2s/s0KBTFBWdDVPgT36M20Ieu6N0d0jjpU2lIvw5YI/Vn
5IzVD1GLPjRIirxLaw3fE4W6KhQoSJTgbc9D6aUk7Mfcu7Ob4dkjY3rTCjASPdSO5jtRE9DejiB2
gN4IP4xF0YJTs3M2ZodTNl2cZKJeFY3DFNdO1WOexc/MnuS3kvv6YYGdBmhKNF8kiqLuIQEQfzvY
tfs8JZj7wEUNEcADnd4Ts+Sf8qb+Znl18UXV1muWAOEzDVMd9s4MSfmBqG2GVZrJSLdYpPEBc8u+
2FNnhRBiMyPhVF0EOc1qC30zP6oy45XO6CeNpk5B40zoOkRMjD9acJzyvGOfwcgmAlMXZWSgA23j
jYb6xrEz65B5Bb9zmk5joKicdf6AvpYfnvzR4xQG+XfQ2795TueAgl4jModCY5Fr/IdU54GrPLkz
C6lCf2B9NLtJFdGOyW03OXlYgrclxDPG3Np92xzsijlRxlPvRTnSOPYi4WHOJx6WynbAQOezYJiT
PKj5aIRzo0A+JLz22OqBhDJ3ZYaTUEHLVwxiB8L25ovqHfLDRf0ymB0posKr+9ASOXhhUjHs5twv
UNQqnQB72AgFlUVoKQ2VxUY46hkNQyq0EuHvirytwlZ7458ewcFNi0fMD12J/GBbKQ1YV2UccjdF
F06QH9/j4DHCiqYD2lx787O0S1WFqCbp20I06Q9KcPcEAs+p0JbtvGOt2x9t2dBdPRBvM+Rm/8XS
me7C0a/NiPR9t+PT4O9rmjpRU8n+GaIXfiCzNvtkFZ3YtQJl7h5E+zc9EFyPY6JrHONk3KO07IfS
1Ma9ziTd5gTg+MJ1p0eZKx3pzocCazm7kfazKu5J5x4J6FD3nSbzhtdu9lXxodjLaTLDUdESIFjD
u5lEVR1dlRhBggoCgCrNXP1Wdo7DbsplRIzukZpjGcqEPXJiJhFE039BbE0EYiiBY8zzL8jxFmDS
IVCKTdwu6gtHbA3i4dRg5XyfDZ0IiF+ZQdY0uBjULO5U46sQ76I+sHI0eFRdBm5CJyk3Kq9qVEEV
lce2sfCb8KNue9npregyfTdbioGpx283NsTxNuCymUKoElRRSidnz7lhbhOALTfA9CFI4qb+hts3
30ypFJt5xFvII7UTjoLITZ3Bp/vKcQ8tgKHh6DqQQyIg7E+BGbprep2HbluyUDHnT87c+bn1eftU
y7rYKRtmPd3SrZ8YZcB4Nn4uu9yLmqGbA1BEGPdJClykraVxyFjS7Wqi6k2KU+/IOjFs8qJ3ty1Q
9VuFg//QLvQkpM3cgwORpWdd6CEkCggsZK7RHlzDd1TmWRsv7d1oLiCJQyZ0uIRDDRWd0VY8AtAJ
MMKkc27zySdocccfNPHKcEqBQ2IVdCGKAYfGRLL26LLR3MimzJ6URBebrZr6qa3yGpwfs35pWpS/
zMl3Hltl4keXbb7pSd99z/SUBqM/NQEzoVYraTfsSm1xdMxisgKL8XJDc1UGWc3KQ24lgIfaVXNT
l3iT2RMT+xZOjC0tumcH/ek/patl1Ldev7cEG4LEAgmZnPWvitoqgB6XDCwTbjZmlXmDLZuESBha
29rL0h34xHB2d/68BwIfmwyY/EiWnR2ORTMH9pw7h64k/T2CeNc5ogY0DUEqE7m1lfucSV4fx143
m6oz4LPujA72pAJZpjbcY83tftsU1Av83iruZnQZhq6qvYhUtIAAF6IrMPwaoT3WCCF5+ZqVBsDD
zuwckJ1Ktg3wMNvBd3RgGLkfTKWrALzRwIDVlG3q0WXQfXV/+nP/s0Vz02vfJyZCUYEjT1vGru0r
iZoSROgmUYNurq2dGzml/E6RVOzsTFefs5kkoUV1t8vy0g4Lxdqo4UJGBpSzttSo2l0JqaVbRAXw
wQk9iqNOjS2Yi9gGKjyPmqeMBuDlEWHetHQnkgq6YRXaNqNpuWzACoY1nUbEEGPmPI0OCvZORqA1
ADAdCZ0ejaqN1Q9R4mbjJlFK7EuV6niWebKvlFb3xQxZIdJ27j320bQZJecPlcqM+7asUlDWWmQr
TTIApI664QQdKC8ockNGSGfUW5l1SRdp7ennCZw9Oa3C3KYPDeLLjanT4Yvri34KK9CIfbO9ScVm
o7NfTt1lX9ns8g2VbI4GI/2ZmZkZJGTIQ8Qgdlg2zA5Vj1AWADprD14dtu3axNig5p4GTa+8iM7+
uOm0GMOkQAdnXzt8KwkIVsAt5uyZqbtNTkw4HZ5sgdlXr1PF0P0ysuLBR1tZZJcpCubOPIGVpfaD
EfmTDXcqsknNSWxcylMjHMzaojunnOZ+C4L/GmzeYxI4Kf/CZwdtAV3XviKMSOnGQZkxTh3Z31Ko
XeVHyWRdI5iF7BeKnDqSDijVaMvUPePer6HNhqCu4PROUqfbUY8ISgHh3CdswLVT4BoUeeVuJtl3
BzR56eehApTO41X5alu5d4tSRvfJ60h+VKqaY5dw4QYZOIarm5bP1EB5LmlCqdRshkDKyQc14kBI
rXkMNdIiuFKgbgRulQ7d1DSLFSiTnhCZga4tqfNtioTqbTn2/os286QO5VDr4zhyMOV0iTE0Adhf
xG/QPOjYIWgoyLmX3XRNjwZH2XMRDH42hh3af8IGEd4uqTqyZe2E44EKNwQzlx/Nljns86pJ9xUb
VORk3rcOvnCX1HUH+qqk+DyCD+i2TysIqhZLvmjqxUsq9bQdbbeK9OzbYOxujE++VYvY4kSAz06k
eA41emdPpb+xeF+99HmDV/hclCGrsyXo0R7Ukig7pt1cbipefyGqVZtSusVtKXV9A23J7g4vHo47
324eaN6Oz57b8IPRSriKsrNDQ+Uf/F8ySgdbQ4gQe5OmU79jEPE+4LnVxE3dILJvTR9aUs6QbNKM
93E+VSQggyc3ttXlQeHgiVEAu/ZiJ9Taui01Hhg29qfOcKtNmiZFVMohjYRRgPpubPobI5vL7eT2
05Nwiu7JAVYbx6djBuWg1bbNktCX/gE9jJ+zxCGRlhCT4taQhbIo+3trxFtJ4TgM0RSgtpaVO9tF
Rj60lTHsUtqbUdKVv5Os1Tgs+uZYtcK8ryxfhrmhotEFo2U7Dz1kv/zu1jbT7nteKgB1RWPfgWLX
B1CoNKMM6HFc1WN2TI0qC3mX1gCVG7vUJAFIcuuAzNZ8HFDw23SJbI6Eab61aQL+bUBHn1AaAJwK
cPVo7NriZgFibPNa8tCfB//WrGUW1ZKxbe8KXOugm/jkmOUvKTr/wbBxzLmsRtgyNARFXTs/TFz4
363WLFDQTnRkdW334Balc2OWrDt62vjtehUOaN2aRzna4GgfpRMgIZdvZwrJzxSVlpCVnRPQtpo2
rtYCfIq+uyHjaO44NXQgcl/+cSyN3L/NyUPjZvIoKl1sMz4YIeqB6UYNcg5whJONanExCKpKIFY7
BKEMEpZoLmvjyqTznkyOH6RZ7Udg+iRhxtL8ADl6ejP6aR0kQ50GAKzXr10DGgQ0MCeH2UIX3Wzk
85FZU/Ydymzu1m/N8Rbk9n8mmeUvjk0wlzT7PDBFtpVOfmqliufWlnUM9CLULEfLiivL6wOEo3zT
W265QyDOw4XHNUJ+ZIjQEGUHJtbnoAWBuqTbkKPmoPQLkDkx7g1kKUPdDV2Um+V9ag7mIUH/2oaz
iTw4HZISrnSqG2Sgq7vekcNjIcj4Qjvzee4KSHnWRsGeE+Y82L1BXkBVY0I2MK9A4idZGqfZ8MrS
dLyr0OoRSif5w8pM36DzbzxafVMeHFxZoUjHIaggemZDkXBYKD8LFVaYHALz2vAObsKHKJMSshKl
rMNSGH4wqJaHiaD1jd2Yxq4vDT9sar/fFmmShY1NP9so/uxnkZd/QIFGg3nqlidXmm8yyns8xdrm
we3ACtRZbKZBVZvzkwtBuYOrTRki4jV2nlf8afOM7XuryaKRu4jLhLJvGnA6bwti3qb1UIQ+r424
sftlCr3p0DHCItD7fS/Qr7DL8fjayjbXSCrYWZibSECVJUHEjRcYPQLTML5UQJttk9nAi3KUxdeM
kPYLUKvu0cXe2KGm1wRVw/oHgngqEFnCI79pkN7qC3MPifX5HldqE/SicB8bAbE5vFyTm8z3rU1R
j2TvdF7eBIOlUkQXXro1eFshDMi7QNQF25RIfgZcN799oZsgxxbfE+SZNhDBAMvC2JLNXNf1IwLm
OSBAJAWNAY/ijA6B1Y7mnY8+htu0aMXnD2ZKl+Qe+9vgb5oL4P80U9qOg0tn5s8x8M6udTtXV/Kk
55KHiwoCvozuZPDWnX6/VFy5gMzMcafvR3lIrSs1hivfd1ZFxgGSmb4p8H32kCfheA3m/C4Fj+lh
qDuBXA39Re8aVEbPxx03JnM8VDkyhUfb2E7yGtbt3BjeGlkVMBUt6OD2MJKlYUaCa2R71z6/WgIG
0JgaO3zeQ8qxemz468ddiC0FHiDazQUkfbrEk9dMbobsU1yob7Gyv3/462hjQJMXGEP9pa3x9OtJ
O3Sk7V0jBnnkNwvpIWTAPlpdRA/vksZHkQW1ZFg5NQGJ6SGrVU3jxCgeUAJCXn2y/1wexhlHgg1g
ElBfwVtk3WOKCgKzgRakMSi2TRW3JTIVny6bcPEzTyoSyzBstJiCUwyoKn/5+zdFD+1UDkReKxpr
3JFgaXqmeY8cff7NQ2/rlZr7e1DVQgiytH2gmRHJt9WxMSHR2Mx1SXFBjvus6I9zoh/RMfrJUvyn
MWmkIz8qYLt0Wi/ASBBiwyZ6Z06HZ9Rk9KXT0LjiMsiPKf91efqWbbCePpTHsccBEwJcYeUFuZUh
nikTL7bKXzPk+8QUIJcajNj4hoks0DWKmHUHBXALi7o86FyXqvxC/nM6IFozlpep4cZl75mbxkrQ
x+22R5ogPVylm0z0SNmWn0abbIayTsLLwz1zKgBKhNc7JhX4j3XRHlndjrjYzzEgGuE0HKX7QTmU
/4zvjYXVudDjTk8HabkxB2qpgEt6/+Dw4CFbqlOQQQV64nQCKwTLPrJJ8AgIO6PGMjio4ICcn+sP
itctxT60fWC6/gqvoGZ+amkyEfcPnrZjhRRaOgUEedzLy3EOgYAeQpSwgUb20LG48ga0d7ZG17RW
PKNkxvWuKOOyHQI0Fc51s6WF+kK64quRODvFyl2KfJ4z/r78G965BErdOMaBvgPE1abrWCAzGopn
LJtidNKEWVrczra6Uk48awLyNei2Ryc8sISnE1njLYZcgj3Fg6r/GG1y9Ap/d3kU747BZRRvTKzK
2UAaSZ631hRn3XezBGtR+TCWeZDS7WU714ayurXx/vD9KoEdtI/j6SwQeF85ZM9ZQPi8qEqaqFKt
qX1SAB9A9CBgYUkFcvTYo7P7arfCmUI2OIuxjRYmN9yz63N1apymKawhbpXHS2DNoGXdjK2PFz9T
KijTtNnnsspvptESL5Ur/K09lD8uT+aZsjaoyRYiCfSTWWBCOfWLgvBSomsdUAfkQDx0efoWAl9H
Brapwj77oPrJsp8dG1aWnsW/fV2n5tA2bnnatYeYgn8YVOejhlQbcvhKf3Gu8ZC9u1cWWwCPoU3C
h2OuN7bXQhrBrMYhHkfjs0X5tnXdNqAoVCHMmGRAhzISbv7TnK/Jt521jN54YLIQvb6DBQ+OXbdo
0BxiDYHwQXsQ9TRDtzwkYDvqH9VQhglpNpcX8l1ggNGiiWIBFEEC6107QdpTF2Ulf4gdUENF5VTc
u2ApTysQFPodel5wmEE+2vog2/vfBaWgicIpDfZtuNHpgjpKaTBdMPBp4g4o3F1q8UASC+9aM8K/
Vh/Ud/trbwHmLI3fCH/WsVbORrykPRv+iu6zAlnBa5i6d/Ei5hEofxTbFngjKuqnA0LBipa6r7D3
8aj2GYgvOiSOuw9HAYsZ1Nlw/wP/C7K8UzPYAoBbWGqMZ8eLxpk+gGT+cNkjzpxiMIHzC6Dxpal2
dR6nE0GNo+3HOKsr/Tj5yCTjPcKfL1s553cgXUZtE+z7QOOsrBQsaSkl1RjDJVEC3dN2qacda61D
Tfdj/3rZ3JlLxnlrbnX4d3rqJ5E0Y2ymgHCMv33r08Tc7Sx/XrazzP9JUIr1AUUigKeIsc13zWva
qFnKaTnGSG090aTGITy9ytr57CkTemciZL13XwBTHV62+z44XQw7YMnGtYAG7vWGqvI+z6EIPMUC
ypJmQpAJajaUKmTqfjXspUJsyu0fzrU+oXNuj04AhFpoB3iPgySE0U4JE5DE+cXEq4W2f+prjC/n
Qi3IAsAVgbSEy68Rsa4hUL8c5jHmxgPFCWwpEZL8QSduKDwVmPOjW+5t4y61/pDh8PFeKBzFOJXx
p4PHMujnTvecM1RtbgvDipsSDK1I+nKR7i8v35k9d2JimeY3T0G/a5a89WzFfqHQc7gj1uNlA2fu
6xMDqziudexc0xRjMCVKR/Y21YcBfdFSvmrrSmhwdiy2CV5uXGN4nq2OKDDoWbZEZTD23J9u8v0a
LvHK561VAmnM2OxPZY7PB7Ulgzm/ln4549JocsXbYTn/8IxYBfaid1DGQv94zFpAh5tJmy8NUELH
bDDplQYLc/nW6rjwoOSMGB78HeAIW9maKlXOZmXMgPSzwBSvjn07E7FNq89O+sufl5pZs/cBbHOu
pFDOHL8nhq1Th5M0s/lI9Ry3kj8DVrxJ7S/JEHeWgrjcXudXnhHnjifYQ/sCHAOI8HUnXk1ADtXk
ao5ri/9wM+NHDTEMVLJQekh5IGS5Q7P2zzlpbu0eeJfLzn/GZRaFFGSM0EkErZ6VR2pWU7/QwGBa
6JYB/dmVu+XK59d0YX2ZiSm18HlkDZCS3nT+n3/4/Qj58d4EIhePzdPF4koo6Q96igsOzdjRQMTN
/WtEMstH1q6Ihon/N2Kv9lXXG9JgQwOgagIDADI/lRl9Qdb+15ii3GEYr4TNMij9cXd5dOf2Gwhj
kMdzsUbvGDzaFsUDM5GA0quvLmLsbodi6mUTZ27/hZPmvyaWFXxzvDrKdcdeFXMsvMj53prgWd8r
esXHz7oBGvFxcIDwCVHmqRFlFpatZhix54hOEBW/Mk/nB/G/76+2bDIRo6bgLYqHetuzHTe3Axjd
r2Xtzq/G/6zYq1F0/qTLHlbsZmPYgfhqXxvHWQt/A9hFeuddZrVyJ/SKp3/f+4Cv5376LbfUvdnS
zeVFv2JnzYvlp6ly5maaYop33AjyPo46dkBTFf+LHbzZALX23hOrJKUCvk8Djk+ruxLAaRUDoHLZ
xFnX8v9nYhW9Mt56oBWFCQ6kk8qqgF6TZjvrXAgb0VBvMUSwK+clAD5USrpIwiB8LAcLmB03gsr2
YLX/MBYcxEilWlAwxIF26mAZeqKniTgoniB9Cujdlc+fW/W3n1+9K3I8WlkBWCvw9l5k/e4ByHX+
4TRZSK4wSwhvUIQ4HQFoaG0xycqI0yYSdcgPgKC4197l55Z8KQ0gkfl/pJ3ZjtvI0q2fiADn4VZS
STUXyy6PN4TbdnOeZz79/9H7nG0pRYhQbTS6G2ijGcopMjJixVoIVNP/emrE6qQpymvqZPYERklu
ik1kG58ub6ulRSfzRucl6VjSDcJc2Ynnhb7iy65t9TdOVN1GXr4JHeXGjvaXLS2NhpufKJ68lcPz
6HQ0oGdJQEgjJa3K7g4KmlU7n3zjCp3skhXYVmjntZCXPdNbk5GiNqWQaKqv99INAKTLg1iaLtZC
MeiopvYqMj2YKeAIbzImd9QAjvrlNrGsmza/NZuVsHBpD5OUQUiUZ6RNpel0ttQ6M3RUcwaXkv6m
i39kIHyydOXJsWJEdI/gj2utLWYjOXzJ5ZdOJymylq5YNMKzae7GQr5W3GHE6llHqDKwItU2lf7F
1qZca1tbXHYCPBKvpF7P2q5U8nURnXqDawMSvq+nQj14fvvv5cWfz4IYHrEa/zUi7GCvtLy2Mnno
pjGpx/JbBuig0L6xMk7+HlPUTyGwpH529gDp9S51JgvYfzSMqJ7J1YMjKa9dPj0hcfqpAgN9eWiL
8+fQMQbDDzxkoqspkkqv4lKnM8ooNrbCw1BbccqLJ+evBZEZOCYLWNOMP7qOdYik3QSVD8DAtQBM
Wdxt5PZm0lZibZGd20Pmu2h0Ji4LRniV7afeHDdJUn/xq6R58NoSJA0FEzLHqf1VapGhT4FAbNJh
sA+t09Je0+0iK21XAreltxYUWzMegdwMjAynx7lDPS+WWsoCRVr9kyrhk1G0wVaymnDbUA7bOAhf
HMosvf4dDi3eX7PCjh39ogdlE4xuZfRbYIk3q117f7h2xUNhzG2W7BtKen9efUdxteWErRPQZ8PI
vJ6MJ0C1bLTTPcG2+SCPSv2AWITzDPKdVosQfMyQSelNlMY0x6PoePDVvNxKrR59u7yjlzbC3CVL
VX1+x4uFGGOC4BIxAk5Q/xB8bcudHNy8wwLMDpCUwKlNpu90TcOAlrYQVhlXAYQa2xVA3095vYZm
WTo3CIca5L1o5qPX+dRKaYMk7xx8dDIou2xq7kn21g39FleKUszpcXIdfw0Je8W3s6zpIgx5I8AN
Od+BjXoZ0gFCGUf/cnnqlo7DTHRMjpL0ELT+p4PqQ3/CX1NSzCTpSe1RP3KkA9xwr6VC3Sjpoy+y
HH6/bHNpIud1oo2VzoSztLlfdoFnV7REJt5LrsNPKm9gJUdH/bKZpeZjwpb/2hEvVdkZI7Uaidpi
REtzGpFqEGkOWspy/NlKHrScDAsHPrrvEvmuaNY4h5em9ti8EMWnY+l5gOgmF9RqPW6r6Ute3yvG
LlU3srUSPyzdGtyHTCZ3O72twt4M46EMzVbloVjBPVLozYaXY7gyoYsDohIHaz1AH/BKp3vFjkIr
d3zWjbdXd9AkaXrUSt/belpD+ihOrJtI7+OPdRqssYYsWiZwIdRz+IcY5GsJXXa6wVRW9W2lNtuK
usGkvoWKjtKuq1groetCeEGkb1HfpBw2PytOB1rNRFGtB+bLkF553KfjvqgemFfzavINexYiJhKj
H3km1hFOn96YQw1fguzS9bCdql+0QTTB58vHYGFr0GbNtoBKAMyAqMBVy8oYjyCR3Xx686a90d+9
4/v0v8+hPi9JkcW5yP1U6YZScWukQMZNaW/+t+/P3uToWpOryc9aLVFc1Ym2sTJs0Ex4hwUYG3GD
hPncUIIF8h9pMmqyKwfxBvH4a+VlZoduww8HMwZSfHPR5NRAYdd9mmqW4tpPY6RtJDqfLo9g/oBw
9bNV509z989StqcGGrlLak/vVFdPYmvXOumdFxl067YP2mDcVkYTb6vemeiFjL9etrzgy+E9AlU2
V9goWQtDQ4VYzqQZHjnRitBvzc+Sc9NlH95jBFwZqspUnMQiqBZ7SmQNgewmcovOyjjetZ7sbQNn
+mRq6UqAuDgiSJ/R5+BYnr2S9N5RJRlkmdvW5geo3D/OnYQbKY1eRnuNaWHBr1EE/2tr/vOjvS3V
dLaqQ8ybv/ueJN+V6hXhHHAiMFakcJ1dnsWFOAypQRLWsBJx74pMOZqV2VZlgTTtSiA3qrqBo3zT
BVeKT/3Z7JTmQLNCGDdLyJ+OSaU3xPImiguZ1mwdh8by61O7JBUQ8AUOMvszYbNXvk4vPETg7twr
YDxEw5o6zZLHPDYgeBzNnIAVNNrk6uXe7O+b39evAw87PA1TZMEXdjpBQ9VbzehR0oq+jfK9rbne
mvbL4gBgBVTYw5SgxeS3Y/UBumbUk+z0V5FtjGRNL+v8goTMBUXrmbCYf4s+X1G9JIJSyHoxQloF
/Hvf+RrSyq0Fw264mtsOkBHGYO7V4ds58855Rq+kEo7mS67chw+hd/VuOv28cATDHpaNKePz2aNN
K/dazLRQLp+Z6smygUCj2CZeLk4xmnR9N8YL7T1BBX/E9NL6Pp3Vd4pxV6jyzmx+KXPvtPSg0Fiq
DG/X7rZT+8L4nHHMaZ/rjRfJ+VTS21yF922qXO1aMALiZq7rgV8SAc2d02flFDNIJfxQtrRnppvY
er08kD9Qr9NLbkZV0psFHotIQ4SC5RNgi4gQ+IXcfLmvutTswfVpxsegDaMvzDLtr3n6wRnr5nNb
qBqBaBEGGylRvO2UFDTiN079MKhW9Qywlurj5EXhl1Zq7UOjD+2DHga+22RtejdFfnow/Co+FBoQ
N3kEcUCjuNrcEorU487IxuF+IHa89Xnxb2rwEHcIxSY/ujL0X6k8DdTybeULfOrSF380YEwcg8Lt
Aigz22pKNp6Z0KzgT/EmQ/MbzaTR2vVxq2QHLp6O9rapeI7odQTKrGufhsj52OTNv2EvqRspkBM6
5qawmfbkwYK7ahz9bzmM0A/VaLd3qKGGYJ260vx3AEv2O1FHaXd5Jc4vkjnHIOPkyfDB/yvc+VZG
t5WcGqx2+ZLQNUoz99WEkBz6IxPi002rvSoLCkw4+zamXWp/eQRL/ot8xCx2htz2WUCR58zk0Prm
iyz3+1C6ncrfRdpsdO/epwvxsq1zZzwP5a8t4QAOZaMnfoWtsbMPPrRNprryLluwAEIC6jXybASB
YrlIyf1MK7n5X5RuX9wYa0Ra5wERUTFefjZB+CCyQlp+QbrQV5BNGT62PIFKY0b53OprWZylYcC/
SgQLBeXMrHh6L9ZR6JeS0tkvofy9e8jsr5fXYWkYjIPuYyLlc6lP0vtSEfiO+aLA9/o62BP0HVC2
v02J1j8bnZyscE2pKr/31F+hd8TlCJQTdD14i9PxeG3rd1NSZaCkyvK1L8Y7xaZD+qYK4wn2IluG
vSn7ZstFfNNPcf1sNXAoRVkWbLwGmjI5JF1Q27XzMcdF2Te2mZT7sdIzJt+2tlqhxj9QXFBfZ+qD
bS7l7dvlCTs/5rNHhyYLFMJcZRF+v58oTSelU/oCaYA8c8vX2qa6uriCCB9OnXwC0SKQg9M5Coi1
dRo6oxdLLrcTQLnaHGCT2F0eyfnOmq2QiyEeWghXsirI1ai1ohepe1CcYNtP17tELBCSUrijBeGs
oyfw/XHQ5Sx+0VJ5Y1g0/svtph/+vX4cmgHVItjW+U0pRo75aFC8y5OXMdzmr+Ma7/K8oMKG5YD8
/fw8jUevkUhp+qA3+LxnfJvCG6l5hEzjtWwOUXNQyqvdoo58LBEdXovElbjyVFOsUR7YXWqWPFk0
d0PEdu1swWFrkW+mbAtRvdiYBtWmFdlNXr8UKopfhzy/vfz92R+dThff5wniAEUEoiuej1CXg9DR
ovpFUevoqZPt4E2WuuA+NszqUfe6/k6TZGszBP1a/9j5fp4tz+V6EwGBM87BQC/UOmnK+qX51SWb
6NPlca19XfDD8hjDzhFV9UsZhVuzuevekQ+hFEKfCeEDIpz883SjOXEChwUu72WAr2DcRNpaPLo0
BFwWq0K2kJkSDormK3qm6Cz9WD1L3qOsra7A/IoVFh/tJ4P8AIq+bGNhCEqrwrlg++pLg60bP+uN
rVfBxrSVk9Rybv2pDd945+Vb+nf1bSHxytg6TVfy6vZQPsU3GNKP3HPQTJS9asvJ/sSOURCR9TuZ
thGz3UvUUV/jTrV3QR7Y+9JJJMggxmRHxSHaDpr60e8b49n2DOk2CjKQe3C1T58GxxzNjZKr/m1N
X0gBk5wFlWIeTQ+9Wvaf0oY7vDfDHmhJLVnStq7kcZdVhXX1y2p2uiZenVvQOiNIVTkLaIYE6kug
7koN7virPcjp9+f798hdhVXR17U5L8H4MdW/6MaPy+fgPEg8/b6wiZpOibJUl5SXPgllt6+a+kkB
MQHpotxpNKsHavgMsXh5tdtiQyHYxi2CCs9ZP61cBmo7NmPpttOdFb3Z5cqVe342Tr8vTFtpV61X
tHy/o11XwX0MK35xAV6KBY41McycbRKzA3XgD/0AAzfw5g8J6AxjgDgPGocExjfpqQwSFCC/jVm6
u7xef8DGR2eSBAGyexhGEdqBCF88k0Xsp74CScirpwTwD6QIURcjpIB5aI7SZvDG/lmJc/umbOVv
URenW90zX+Ug4vdoHUBsOA/uSlQqdmlmf+QNGu+01of1LJ2ah85vP1kJvGWXf7NYozr7zXPUerSJ
FWgkDCU1stdCL2DQkr44TfDglcoXpIr3ldZtMxRcHX24tVPjEUTQtp3Uu8u/QdgQZz9BiMFGx4sR
qmDa5OmbJN1rEPP9bwaEC8XogkEO5jG2n2HSKuOVzwtx6n9+P0EkD9J5A4h1WS6BtClgaXnNywzW
pqci/dBi5x1jODIyT+LROlURKoqhjBF4BEeTLtaVzbs2COE+CWG6q5N5EDOr37QbYStcE2oW/NnZ
PAlbDSZO2456OXtN++9Re6cr5U1bPupBvlelNVyhmPY6MyZsKhsYhepUGuMZv9fSg2cUkDN8zsjV
ps2n3HmBAnZf6/92srUP86+Rv7+8XPNYzlzB0XIJW25Qcz2RPcz3xsbS6MC8T+Ld1K+40kUrc1KS
ZgG4jMUIs09yr0x6O3udki0qbUpxiFui/5vLY1ncGgBauUHJGZ+1gJme5JOs4PjU6Y2q7J1yn6/x
Ii+6gCMTwnRNUw5HnW1mr9Bzxt03x1p5Cy9NlD2DvrnR5mhfeEpCOVSXgVLnyB2+6MMB5M9wqKKV
i3Npf0PFolHd4DGPItPpEYXMyKeCxCAK+6WbHjyVjpr8c+K/DdD0XF6SeT7E7UUNhfKQPSddxMeL
3qpapsdO/mpBtejnPtfbm9/f1+PPvLlNjRW8xJ9ffmbOpF+CagcEdCK/fjmRMfB1dnPiNd3G7AuY
VaPMqG75bcUmGeAcDIw23k4kD6Avs+sdQMb+kPYw4XiSlNw60LzAeciVYvdpcG9qbbKPDTvZgndL
tlJQQDbXymXxVhdG/1FBZPUGRmHruTbK7INcl29GVMY3et38Y4xJ+4bAlvWWmWa0y1R7uBuU0IJh
tc7KTZnbcKdB2fuzCqMG5bbSO4ymRxtVQxahKqbsjWbpeq0ecb5/7Rn5wBaDnpMitBCqaVB/+mNF
jTsbPnvpN7ChK+7//AyeGhDcP+ARu5hCDNjjAbaZHQyNcrMmXrZshIsMXC4pBFOIzGBCSyezcWR3
1LNdOTXbSfqg1ysXzflRBM8ADmuWSKP/VqwCIvFkNqrUlq+sylYzn8bsU+188vR85YicL4mqkJGE
fwxYACDAebBHF6asNkEnsQlec3ubmtuxW/n++WSdfn8e59H3p8JqgiHj+3Mi3947w42TrcBAFofA
AwbHheo8lYdTE4OBCqHkeOFr0Fi7mp6wIF/xi0uDQPpjLptwts+gcalZyIFeZuFraT+E0SHLdnG6
8gpbMyG49s6XYqil0vC1a7dqDochj9WVw7E0T8ejELz7aGVyowWMwqz3TQqh1+6yt135vi1UlHP0
BbXcRNRPT/710xSO3ZUIeGWOxHt8sEazgrE2JKX2xSz+7apqK68l6ddsCIfbLgtDtRJstOVWHuFc
u9fXYkhl4Wxzt3Lk/kO2Ip65EW7YQiql4NXKYX9Xii1KuAjuRMg/ep9STd022h187m3wuzV/Sc7v
LLwN2n1c1fvLC7Y81r+/QzibjtbVHhSeweuk7lp1bwc7s3uHCRpaeefBH3AO+ZRIloxFE4WvMJZr
5qHzPlZrXThLozg2IRx/q+o6K46DkHfFVoaasLld1elcWrBjE/NPOHJiXqDXlQRl42tofVXSGym7
tcqtaRwuL8fS+Tm2IiwHt4HiS6nPXHk0oN+Wa2oeixMF0oMqBxooZ7dvaExjhBps8JrLd9C+FvA7
KjfvGMKRCWEtNBK5XZ2o7OwGfsWtnd2+4/vIU+nEjWCIdSGAqCUlLpvQDF59cyPJMGyv3FaLC330
feH3O1rR5qTDgtfWeaY4HmXPNvRU4XsOxZEVYTshCGKElWcEr0ayV6OHGI9vr1Xh2ZGnoSjR7pEJ
YS/1IyRbVWqxEF/RbrPtLfDZrF8xMl8Yl4wIj8feToBXZ8xWH2T7spHhpYLc1fjR6jet9QqbXZJ/
+N/WX7gljSFQAvAuwesw7uEQj9Zc8+IRPJo24YrsNBoTzWH+PgrlmmteqdzHc/tkWcR6uRRmjh1a
fB/azPp3ssb4s/LzDeFppTWRVVURCzKpm/Kr+c//NPmGcDWqcaPZ+NrgtWnujXK/SsexePjgzKLl
jXINsL5TL9v0tW2NKDS+Unc1SrjpnkNolbUv7xjFkRVhCw19YPVqhReM7a2RwrS9u/z9RS979H1h
C9VwueW+JQev9XTXuVF6N/QrTnZlnsQ4q81VT697RtADS6OkjKZO/7vwvl49DsoC9IOQqlXmnMPp
apRNDLR88P3XJt+Uw7YoDkOzwqewsF0Rv9bIB5IL4FkoLAVQnFAvglaie97bONavUh5WPO3CVKk2
Wh/8hZ0ziVpZ9+SY94nnDr22G+MHJ/po9bcp5LSXJ2v+pYInPLEzj/QoQFA0ye4oQnhuIn2nzImI
xqvq5DsTPZeh/K7mKxM3n4RL5oQLRLX9AekGzMna1zRyveAwpt9i/RF905UL8Xw3zxhOSmj0YcFx
LELsPUjTpjH2ZNcwbxFVsLJnSOwvz935LphNkDYjJ7CQdDJ9Xg0QNClupm4tX79pgrUIccWCCN+f
7CSq0z8Wwm+zBMdaWm5pkkCqAFpB5IoMo7AcSoP6S5YNijv6Jjgo40ORjrdS3h0uT9T5qtNors+Y
XTKM4JGFE1lEdFaA3lPcHOYexJoOUlX8UrzypgcWWdbtytlZHBXsDw7dWpC3iWWaqRjGdKwZVSp1
90bobexMRh/j5+VBnZ8cMjYycCKaK5AAFN9CcOsDIA6IFapgeIjK/kNtVQkZsuln7xkP2TR9tIPr
05zYpCg/rxUPE7ELJwg6p4r6hEaCFCr1KU5/jHgf9KZuKy0OV1zD0uYDC/nfbJEQssaaVhlRHiiu
U9810wsR0uUJXPw+iHvg6dCrnvWmGGYH7JbElxvrH8PwZ0Jh4rKBpX0Ag6rK2aQL7IxqBGqVEiSW
Qed+iLiE7QXmAR1ZqO46zVzZcotjmXPDcIEA+xAjgLLvC6WTmCvdrHcU4LeG9p7ZOrIgXDlof6v+
VNpsN7n4GET5R0qra1lOscOTy4b9hcQUhCaU1c86EDW572OpsZgxE51vPeIGCORHeNY/SYG2sZRJ
3/pV/TufaJEJghBJwPzWK5RNHUkbsyxuLq/f+R1Iz5UCgEOlGYxOPsFtqGHbye1A04mhbcvPEg1A
iltO71g5Y2bvpFFKh75K2OXyOFpd6xmKG2lBemsPKOOVhbXWGrG0Pwwg+TNXARkUsWchdhDWlumU
ckN0xvw3rtx3bI9jA8Jc2YXXdbgrxbWix3B4uBJj+mdjHH9ePQ0TKt3w42qcFHfywCXs8qtDW1b6
aHqERSinzujgxVJcybrtirtcXvn+4k4CZYjEISTfmhgMtMWQxWmrK0jrbZvyUDsvjvKIMM7l/bq4
yEdWhEnyypQW2EzDYZbRTmnD3b+Xv79Qy4cigiZFAj8YUM+rXJIREXOAFQnTL4byMTNjZE/cQH1W
w/yxQvbWaLxdlwzIFb10/Uqed2l0MP9BVwqAD0yaECvkzYR+ND3Krm3DiOpnu9vLo1sKEiycDm2W
FiB/MUeKRGZeJArNn/GQe+HGkO1qa0hx+3kgQNl3qpzdGehLrQSkSzsDd02/tQPw+AyDmkVKW7fA
qtw+A4XW5sn0ZNRUv/LGaO8p9rUrNcQle3NPJvVD6FfP2B7CMQ60yq9lfJl5SBv7tka9zNxH3sps
Lq3WsR1hL44j+Pl8LOdxeV+nuLpF/eXz9Qs2t86wWMhAnQVAJbqSk6PA8uKN+cEIoif4UtBB7Yan
RDUe0CO7PsfFlB0ZnOf26K2SBEoU2DIGs/qr0d3nZrkrxrdO79/hS2lXB9sMVw5tlaI3UiWv7C1Z
hkCu2LbOVp7y3eWpW1odwLxEV1T2AY/Of340Em0aCwp+I3mmEAmaAm2h66tXBDYIEPM2RV8MwvBT
C2iVhr4xzfu6L+ifdgtTQfTxn8vDWAiwjo2It9qYNJUVBRjJe9pmiZFRtrUAKKjq/j2G5o6/GWx7
1p4doUAbp3P51Wlua+mX1zxU/dtlEwtLws1Mrh88GXRVshBfxXEahpYUa26qf/Wd30DJLn9/4eDz
yIIkk8cWLUbiFZQrzVRJEg30Uf5U1V+78hAHBjrUHy6bWVgSwiWoJWe2Za47Ye92ZankI43zbog2
DlJRX9HNeIcFOoFV+v/UOXA63VkoDhkjuSKYAIbiJkz7p2bwbspqre93aSAz2B0eUzCeXAqnZgql
0u3R5q6bpCd5Qr9zirZVsVIeXVh0GosBdlGiACUuvn/zIZu0ZuJO8/JneXxOfl8/VRoUWNQs0MCi
+/t0DKbkoEdr032foJGHTIqbFs6nyZNXfP3iVHF9wVsAOQvGTs2MaBDbQ9uztTr1MErdPi6ar2EQ
r1Srl8IPiBcMW1HpxkcRR4gxgabGlZn5+F/H8WYFzXGrJeEdqI19jErppomC28xHqKiYHrMq/wlT
RL1pYRy9PKsLgQI/gx3IjPJyFGHxgxkgeO5EsHt0w75PkDw20s9tZH7RvID0/fj1sjmRtXWOfcH6
cHap3UAAIzZYdvRdeEnXQNZAV99+KpToV1s5HdrnjrwLyqG7GR3wWYMpJV+r1jJ3uaf31SZH+fgd
PoQsykypRjvLWYOiX9kVDQD8Ej8YNrTlbUbP2fop/X1rPbEixPY/g9Y0Da4mDJ2R049GGpQ1usyu
aubtU+DHX2Jp8JFXjNvgkJh5/pxImnkvV3q9bTzT3rWS9Y4nLwefJzWwLqD8oi8zvQTZ3ZY+5qEO
bjS7eG0062qAHWt7ZEK4iLOedqhaoxOblMDGHJ50R9pVPoKD/hpgccnVzM8POL7oEgJGfHpIg8lB
WllJJhddUH/YJFey3v5ZMIIjVouDAUuTcDjjfiJRNcF/2W87/9mSV+Lk+fo7TdyiJDxzusHsRquh
+Ex2It7InQrHkpIUoMK+h4l8UyofU9+nRfYDegWXD93SbYk3m+eJvkBQdaezhbRc4GReNboPqvVl
D3XPl+u/TzevgQOhJksT2un321Kn/hc3o0vHbbMzg+dJfQ7XmkAXlpzdpXLD4EHmpN2pER5xg1V2
o+FCmOO9RdWny2NY/vxMWsFVTxwmzpHut6ZETzQKJ98z4y4kZX/ZwMKa8/v/Gpj//ChKzbRaqpIM
A7iCQ6VWjKLbOfabanQ3A4SInervLltcHBLd7DTR2XM5TT21GMR2P8phYpBTvQn9Q7py3S9clGTQ
DMSj5lPPO/P0803fVVldNRYaVeiJb7vXLHrHAI4tCFMWd0Vn1kZtudn0K6ZYE2rWyqKsjUG47NvQ
hzCyriy39W4U5UaudvXK2Vi2APoUSnf+suZFOlp2zdOMnKy65Qb1PanZPH5U14giF443C/HXxPwT
jkxIWSmPNZk34JTOJpVmb6jH37NP1++mYyvzrziyYiS2OlUTAwnlWys5qGtoiHm7CD4R4UQUAhSI
zkGnCN93zDwDdZpYrhH8MPN7qLKL8If+rZqux6dRzaCaQKJiLjeIDQhKBuGOneWWOyXfaum3U1yf
lDj5vrDiRdkqJv7Wcj272/byTQ2Y0tN/FePKbbs8YX/HISx7UyNR1HWMo1cOnX7rBcgm771/nPbm
8sIvbi/uDkWjKVM/g82jdSKNJHxMVzL+Seg/s19ifXtlF+N84TJpf40Ivqr0WjXTbc905cb+EqTq
LZShPy6PY56P8w3214TwmItGVQ61XjJhprK+lV2897NupM9oraFqye1yG8IFPStuIC52elCG3Edd
CfYAV8o3Y7nz1yhHF8YB3yc5L4iNiSjFB0o5oYg7jB1Eas7BSO/aX9YahcDCCCiHzVTsFMZoMRau
WlWvu6aHDtBtERT/GYYrG2ppAHAmKzZ/qyAKhIvDLGUHhViDm7AAGB+V26BCueDt8mqfj8HBAjcf
vmSmshTGYMILJSMFrLr1sB21jdPdXf7++SBmBsZZmnHmfjzDRUwowiMPRnq6prsTaMFNrsYHPzCv
PuSYQQ5kps8l0hVrlDY4/bxSJNUdB/AX0t60XlPlsYkPqvzp8oDOj/mppXlCj/x70JhynFdYkoaP
TnmfAtRWAFOi83vZznkcdGpnntgjO4UZSWmeOKipQAijay9tmWyKxh20bFdVj831KBn6S6iXE2Zr
7GbxtNhOpfuwrKmuZfnsAiSz/SckKDfq9OHyuJY23JEhMcWSj0Viy7MhD5Xkof1eAYS7bOHc4QOP
gVWJnqIZkSNu6Z7+XEhySwPG2HI36TFiPlH/T9HE+7CL/1Gn/utlewsjAvdD6nZ+pZyLuUmQRXat
Mgyu1Vu/EhNXY0VXl0FmH4NyBSVSEvgiOZii5TqkavrgRsaHYK8HK2uycEgVAiNzfvgQpGrCXmsQ
ulUDn89bX+L2sQqeknhlTRbn6MiCELUYVpsOqQd/thfHm7b5OK4Fd0sG0GKe/Tz/wp+dHhc5sK1Q
UzPoeFG4Lxpz0/lX6lBx95IUODIhBMGpb5sDzZhosBA5NtOuJz+Y9CvZloXED1YQxjbJD8KjJi61
n4+a2rXspq6+QyA+0zZZeTD9gy9tOY7GeINogrlW5FiYPeprSI0C++LRqApXjd9VaVw1Dalutd/a
dUvr8PX3ABZIpFP2Blwm4uM8fayVVkPQIPP/sYMMnNeuiw+XD+JC/gjhLpK3CMvN+U9bPd0ESaJ5
SdtRqymKp9EY9zEtWnJmbuTkzm+f/Pw+6dK7Ir86kMUq9Q7S9zOzjJjPJdFrB4NKkr2OEYKdup99
qd/Imf4dIpqr0+CYoieMiJwKEdnw0wGqoZEqcpuTdHVus+53rzxLVxKrzrv8xIRwUqO4oLemLcm3
NtIu7senuo5X9sLSboMFgN/Pjc2DW4g5SilVylgKyW1GnQ8tWPOsymv8rQvXJ4ElzDjUbYhvxFJU
kPXaNOtRu1Lv7FMneUlLe2umEFKW3s5TUMEO63LFjS6Oi+IBaRHaVc6ObixFPPMzVkdr/I1BhvLX
5f294KbZTCSOZuIJnhKCj8tNuwvNwhvdPHySyxgZ6mjThddfNfB+8HHCWiCMoiNFEsKOa5+UXgKd
UFRN23TtobQwTScWBD861pMUdQoWWBH7W7vWxTr/76fvl5n7zKFvg5QOsmfCBi5or1ErQ2rcwCjv
8zTUN5GSQxw/PpeR+mz7pbmJFR0NkrVEz9K46D4kF0qnEkSkghMth6DKgzZrCaH6bR142/56bBJD
40EBeJY4ACdwevw1zxz1dgxaV2r6jVE/jtJh6Deac3N5ny3dQTOn78xiTp0YX3NqJ5clQBESdjQo
ANt8L9fmkyzdVs29aU+3ShPs4iw7+PZEg+JKV/BCeK3NKQcuWubxLKNMvWqSfC1u0SX5JE3xNmnv
xxZkW3I9OIq5PDIk3BWj1swJ86R1J1ODgTnfRAkEspcncmlHaHCN0TAq8zIRG8QpD4VWVCS9myZf
pBgo28pZXZosQk44nwh5ALkKjjRR28EvYkp8ZWrvG3yp0pp3mm+jfrHi2uadJR6q+epGg4FS3Bkr
FGTBBmTPWef29YfJ72/i4ocvUbzw/H1YfLs8a0tujkcI+FZevzOO4HT36Xpq6lnD7lMD69YcYBtK
o/yXJMsr4cLCFUHp4q8dYQdMdaf06EK0bviv6ddP1U/te9PnT+XPd+wCEnUW17YC7sIU3HaTR2mi
FUPjxt0ONsY1Fael6Zr5iKiUIJKqif0NfRymXVbXrduOiTvQD+eV1QfLXoO2L+1lUB1sMxnfQ97m
dFVMgApqn5qclzjY/faVtTbxJbdNUhPuLDYzBVZx1fMwUfrQa105c/PoX737QgCvtI8F/VjRdyvb
X95kS0eHrUydnPTmLKN7Ohxb0qosSfAzXo3gYPCtKn6mE4XjtXTBAmXIH5bM/xqa5/XoHe/01LbV
ejaUPmt1tNOz4XGavFvNLD6VWruR/eZFj/N9ClfNVk9+Rb65Y5FX9uBCGZ2fYZJX56E6t8kLV0ct
F/bUyFxOmVo+GU3z1IcZVVx5WxkmTf/NrklTRDHix7rLnA2w0dvQ1t7eMef4KoohhDBnD/OiV5wq
bzlwaqtv0uTW7l4t62vurUkx/vEQoreynRmXAHSLfKywlzozMQbJw4MYPQrWfvaQj8Nb0Xd0QFb9
Rh7NXRrpuzD7Yjf+P0OLRJyRooQ+ZdtKtn+qMqpu+fDc2pQ0lZktN3mxUuWmltfYBJaOLrgf2gV0
5Ml5QZzujTbzKbmHTEhi3ublY0wXuB1fDyybqUfnxAGkl6TghJUni+sYgDZHV5efMuWg/Li8qAt+
gbQRZRtAZVBni/Fijqp6C3PfgCh0vSm+GOP1IGMejLg3LlEgmqY1T+LRAZpgJPOMjN+fx+G2JB+2
Sty34Hp0dIQJeP6kWMSmilSO/UIu+8GVEm1r2Snp6Ndm/KkZb4H8jzc+2OXHd8zZkcHZOR0NyS9y
J7Y93vil9CjV6sZOv77HAEldPBzrLno3apzQK/ry4Br6TeXshndsXF6hoJqJdEEwWcIAktLQh8kx
O7cYvM2zrX4qvZWq6ULAgQV2rqUCkuexI0yR2ti5Vcod0i/RV2ly9s3UhBsHYGSc18GmM9bksRcu
hGODf3ILR2ui62HchJXSuRbCPcmwh/R6W4Qf5eb6J/yJHcE3DXls1RXc6W5sO0/yaN9XQfsWONX+
8g5YG44Q3FRKr2ZZP3Wu35NwU5/N6i3rvg1rLE5Lp99ATIZ7ZZbbFDOHqgkBUlsTgaL9PhmPXr1y
ZSx4SHpo4AOlzkItRwSz5VMfFWXQDq4+dptaBcIC9KP+dnmulgYxy+9AfUQcJYtU0KY+/r/jmE0h
0qcf8nylOrFkgJQe+WjiG5qDBBfsBEUlJ33Vu21AeFkHh+t///HnhQCzsrU2yqe6d8thN1nbeC3C
XDqLx98XzqIcgrOber5v6+gBb7zsoCj3RXHTr5WcVww5Alypr3JTiWjWdbV6VyVo6L064zYxyICu
vDKXDdF74/C4PS8RZHZjSHaQ964JA7Sjh1sfFb/Y+iDDYj+0K9traQ+jucLLCaKrc0bdPpf47+HA
6k/fivijLT8W+opTmVdACHh4X/zXhDhxdC3Ug2N3vTvV4QGqs6GhMXBb5Q9J8Wia4aZf2xJL7uXY
oODFqkxX6njCoNn9SJOHPnzMy2+JsnIJLM/crI1DDfGcEVgaLR2srNy7ksOlTPuSHsClTcvJO84P
l83/NyOcH2rcXgIWmG2X7yaDECls7y5bWFwf+jzIR9EbThP36W2GYoMyVD4OoKzk/gE4QvlEmvf/
SLuy5cZ1ZPlFjOC+vHKRZMu2aLd7Oy+Mdi8kQIIEdxJff5O+986RIIYY7omZ6BefYAlAAShUZWUW
QaI35dGZHA1ZNnU4OO3sHbJ8tg63za/NI4J/pCaBzr6mELXmHPn9CW3JVfJJU++NKRy2+iq3TCwO
c3Z9thU6cAHQVWOt+j7naah5nzy0Stwex9o5+o5mBKBRv8aZ21Nd2qzVUURwvrdhr26Esmv1AyB7
0eq6zNI186GbjHPCRY/eaiD0rNqH5EbZP8zFz9mifmX/MEGT65CPg6s8tD+i2INuFpAuy3nDysgg
pqILNe7AMBfgNiqeJtscToIrW4TuMnv/kt1fWi0hXAkaAVDCLMt4vkwKIMfqhDKMO8y7toUowTPS
/TuklgOrCTtNBAUOXmNs/QbJZQUSH+q9DSWJMSpZ4pvaGx8fuvKn2qN7KL+r6y2FDG1tp6AJZikP
IBq/Sj263JvLxkCrkjD3SecEVaKdjN4O8GwGaeyDSfbodUVkCgbAH5Z5l9fP2LyBOSEsMJ6H4Q4B
SciLrZS1vmxQ+YAF2TqyEwbQDLjIpXlzyiSHoqO6vOJN9uAR1+/Ug6qMz6x6U0r6bPdRbVU+cx6m
+pFUbyJjgPYOPhfNPjG8+77nvtKkkL0+jT19dlstSNtx47xcX15M3wKDQOuqnDpr8xICtRqWt6Zf
PDfzZ/Gkdi+irndQAwo4pIBYEjXmXdL+NMsHZtzzMs6mDI/xMtS1JmoKO7Ac6LxUiY8s/bNNn2/v
4JVjYml5WPLyi3jqey/wmf8ljTtOCUPvw9C288sMOu+HReYjsst5C9GwnNrSkiHfgbafJTQFll5a
MpoOitW0WDKutPwhb6F3ONFhvrfmoQ1cwdtXN+/5S6N4ysZpv2r5nUITyUtEF4uPnw3S0nNLo6ix
xKMLpjBbDbX5qZ2fyibdjSC7EM1Hj0XkyZH9A9gJOH3nqgBZajk1OWVdTNyjPh//3F6yq6seX4fI
xOL3qAhha12OZhaKOaq5hnpKZXlB2eeZD3xuH0ABlxzAF5pudHxcuYhkT75JxlppR2/s4hF0lFOR
6X6pApGA7NzGtF0FgYuhpVKEbNSieCBdygtQM+/GqY+1erADcK67R3Q/GL6rkM/6kM17zPcWTml1
MhceO7S0oIJzddZ7Rc8M2+xibXpoTQjw0aOoPrcffnAsQzszI0U0iCi6QZ9gxiitUDVzP5u+3/aK
lVVCEQ+7a0nLwDkkH29to+CaJprYEdmXXtTFS8mFFhheon27bWllytCSBRVfdEYu2BdpH7vMBtaR
lLCU2D/AN3VSmHeXjEU0FP0W5+PKqEwA/4G2Q7gCELo0qpIIzUlrq0Y/3nPVPxfFneq83h7Ohgk5
z4B+UoeyCiY05b6FZFqtPY1b/b6rNnQw+NjYuEv+53LLMtQ3M1InPG6JMyJXwoaIa0XxxBLhbGyi
ldXBkeC4i0gvGotlP9DTeva6ijco5kbCvbPEoR0OU/F2e9JWtirAAuheXqDhCGQlH2AJR4LOpk3s
DcxiftVp06FXIDuhIZVyrLqsONi9IBvAjuuk+fsdtVDKopKMPKl0QiQz64mRYnDFcI+2DZ4cuXNy
NOzXk4l6S/ctJ6ekvmPuxuYy5atrsQvybZRD8Ay4ynqIvhhnRa+a2O7y/A4quiJwHXcrZL8Od8Fz
gS2MevLSiYio5tJNageq9KMtqjjtu9dC078OuhYMRhomoBUH3CUPs56HWm3NgQfl0NtLeu2jOsBa
4ARG0sjC807aaloCGspJHVmc0iHM1RQcH6r/cbYkdCOfWZF3m2mwqk5VwWKvVD+PyIMlwo1uD2T5
oRdxhmRC2myZZYPLb9RYbLM/c/XSo1INvpe92T/26T88i50PI3Qkg1JqL+OGruDBwOLMCDzN8ZWP
qhjhbsKsYbvBLdByC1H4S8cQHq9bt4OF6k9zLDZ21bVzX35c+vm0c0s3n/HxXD/OWjgkL7fX4/pE
uvy+tGlBkD9B+QHrobj39etsHxg9mPxw28iq99pIIEG6G/9q0gWb2p6SWq3BYurcp83DnB1ta6O4
vzJPS14VvReLwpflLuM8iyLb0itzm2YsVsHc6A90w23XP496LqA+wPrIiOmGVqZtKDmLJ6h36o4v
sq20yvWhjXNlYdX8PwvLLzgbANOHAYg/xuJCt3dTgaOFZQdOnb1mJw/zzDbWfW1AAP2iGAX4NwJi
6TTLSG9XLcpPcVe5/mjkUNUObi/6dS0XhyTSuMu7FNRlVxGjmlTuSKcJI8qT4+SRb6lgD4nVg99a
PSqdEnR2sTe1/j7TlEgTUzDV1SOxu41H1OJc0olz8TOkiYXkcetVucpiYQ15QMh0Amo0aqtu74BJ
D5D736QRG1fSNQvz+9jR6omYAlQiV1QCIPV1lXZgsTU48eQVh6wlDxAK2DXgZJ0FiyCI8jhls695
PDRaEeQTRQ2ZnjIwz6pNHtXoV/ZvL8jKLtQgEAkNRwvA9as7pO+91ha6WsTa3ABYEYOIPyz4VgFy
5YCHFQ+1NEtbeNMlx+qcCnJejlMAkvQwu1BgOGX0JSvtgDe5340vTf7l9rBWDeJFAuampQ9ZhkKg
/UYRbKAshsqiM7R+Nu9qx/NJ9tiYjt9yFZmE/OMHGojtIXYOtZmVbhlFqcRAOxwHRn3oi2jWUvR5
b6QnVpfrXxsy9D+t8PjpbIwrQzrNzWCB/EPEloDWipWFghHIT/QALAmby2PHFcjC2swp47T8OtVf
c/Y51z/fXqCVo+bChLQBiTCdXButMu7Vw2/d29/++tYAlr+fnZsdNlOiNhhApj/YAPpCAkyh/cZZ
tnJLXgxBul2qQaeaUcNIp33tVLY3WA6OrTlItzh8twxJu6dummbCHVfGVu9nRpgCRpjfMWPLfZdV
lc7Ei/FIF7JJbEPkJczYog/y/JdTQK3SguhotkP6O3KKN6dG7hCqde5Y70u78G22L0doKFcnr1eC
AtGv+qAy4dvKQy0gR1d9x+MmGAfH97z8MOdj5Oq1P4GHuLzT2U4n3avQ5p3wIsiJ+J7+G8Qhfpl/
LSClXOolUlph7WhhOqshhWaXa/1Shy95mfo5fZnVtwmJja7SgWj47GWPqrZ1+674KLYaMhtLCf1a
rowME+TMWckXjIGtV1Fr0Y05X7ewsGvqS7O8nGysrLnktpXzWNemYHTRI7gFRF3ZCRjDvxakUDFF
v/dcOYTHlfY6JHsyfbWU6PZm2xqEdFr03eB4blPwWHPfdP2hKcPb319x/4shLPbPNvPQNSpXc3x/
VB+LEZjZu1ns0m5jNy/eLXn/hRXpyFBtq59MHUvhGPYRiS0/TfaIhXyb7xRljLz+7faoVu2BHRE6
fsiUXKnXa7laKKquV0Dws4Cnhe9UsWrv+JiEunJMP9yhbwFSjdsJrT2gtAF67HISLWRMzG5MqngS
xtFsvxfswyX0xQJq/yDthNo0IIGXFmbdwDM05RyP+gfq+N0WJG3Vzc6+L42gm9UOXbAVdqP1zSze
qnwj+F11s4WycuFowXtaOs6NohdT3ehwAAjsVP0L0b8UNYoNW+D6LTvSaW6OCIBJosEOTjji9Pu6
Pybuk9hSvVp1MBskFlhuhHYyAl2hbQ4CHJvHue2j+tOKQ6n5nH5VqkBstfGunjJntqQtqjFieGmF
uUtmd8eZCPshvxta9+PB6sI2+Z8hSXu0FJy5RMeQlGTvcsufyrCjW5T20vosCpFAyWGLAAi8EHJJ
x1kHfauZj1kW46UCvYTxpRDklFp56Hn8Y3n6K1PytA2pDdpWmsW1YwR2+iMzdk7ywca0dyN4YqMe
CPmoZYte7ktnFmo6tiI5taC7topDBXDq7aNM2plXFqSdoySTlXDUMk5DHw9zRN0v/933pR3TNTnN
ChvfV38zGlrDxy7hq5+/bKSz+2VWbdaVDT5fJq9dGph8A7q05lDnC7C8Vc6+b7dUVZmrJafRPrbF
vO/MJMjpc2EWG+60zMPZFfa/A1kOeQB3cc6rkjuVCeVMd5PkZCWPinc3ajR0ew26mqfE3Ap+V23B
o9DIgLMFfOqXgyLGpJZDYyoYVPboZUCW8WfeQZG00iJ9SzB4dQaRygUWGVmJq0cqrwvV44WlnCo6
RSjTRdxMvmaV8mtM6/1tX1s1hVQOeng9ND7JpToy1H1JcG6eWEsCI33Q2zlChbUgWyRZW4aWv595
xWiB6NEQMKQX90Qv/aK7q6wumLaox6Wj+d0p0AYPgmzQoF13jXLc+qY3jMlJKNkdZ/QxBTamndON
VJvc8HRlR3IItIFYVuL1yQkJjdcsJz9G4jaATXqRwcSjQvSggtp01Rq7Dm0onbGF111zSKwbQk1w
XYHhQwoPUkspSlTMk5OXD37JR1/heI4pn4vhUJSfbjvJe0OIvNPOjUmDrZaWGh3yhae0hB53YZop
EBPOL07dHjK5A9nX6J8OjJqgVm1onPsoXE8Hr1mOL3iUrw/QuBhRV4icWa9+kcz5qmjsCFaSnVqL
9iGxdaiZzYX+YGldETaJQXddoVjoKnAYJlL1QK1lgzdYdF7ILJNDCKdMX+w8T+5423hHNiO54qHb
yEfjBkrOeZscGjXp/QGaEU9ZSb0gmTXv6KXsB8+n5ih6NDCITtD9OIHQPZ/y8a4uzepptoc2SspO
D1BGTB6bvPgz9WTXk75nPjqaoIhG7eFJ6VoeNPmM5IoOksG5bLs7vfd81UKz/TwBHnGkwhuCzJsN
IFIya5eCqjyqzJQd8oF8mxW0xKEUhx9sizdHaRufkVk5JSVRd0KYaKhox2xvCsZRIp3GPxaBwNft
Zb26x9B+rAJZBtAH0lRXxPZo4LdSj7EctSrfsJ7LLYjh2vfB+AVYFLpzrjFkrBJZKXIvj03EfCeR
b1QFrk6UpXvaWLKLHjC4AONdnii8zWpvSvUibqwfUG0cd56+s5PX23N0vc8XK2g/RzodqppAr19a
KfIx0esZVmaz9ptPEw1teizSUG1DRdH8sRP+jCyu8cEeDHQWwK4LADBoFoA3kJOnwKloFsjyYBfb
43Vs7m6Pa21t3jsml+jvmjcxKUp7KpuxiGkaT3RHyNuHv49TGAlWLDx+69XrKLXAV2oQEif9i/m9
rjdo/lZ+/sXnpdMvz2dQInr4fMZ9apIwm7ZEU67uEbB+nQ1APl8rVnbaWChZbCfmfduon6aRUt9q
PtgXsawzaFQWJkSEFUup+tK/dIAi2tJkJFZbUKS5v7vhgfCNxV4dy5mN5S45u3sZHZxSFBWJuwlJ
76H0bQIV6mEjV7u6JmgBx0B0AItkKgXe2GTUNEriuha4iV7VaiNwvdrwC+ExzhHU1TFt+PdyGFCr
LylVXMTdg2+K5x2I/TZA3isThTZF8B9reDksIJVLC0aCa6TvcAy7SjwO/3D+m/Ubd+nKLF2YWP5+
thaKm+tNqwnlVBSgv/f5VlZ+6/vLEM++b842EAgWvq98mo7VRgV+9ePQ5F3QDcAcyUduR01lBl5H
Oakk631ROI+K22xMkFw2WnYEYnkc6WjIX7o6pWUWSasXHce5ZE5s9GsH0nfo9knuXXTe7tBJnP3A
VVj4btfxoGJ03pWq3uxzldLA0jj5qfJOCw2w3kaWwEHhKzX4b2+fblfBl/QTpSeUMSBb27RFGg9e
/bOmbRfV/fzsKNqjqJuAAAF82976vP87JdJVB/xtIrScpLFDsgjcIQEZf962sDoiC6lf4EcAJZGv
OZ1TxeaZopxs++vsgayGHS0tDQV/8aZvt02tDga0LojENHTpyPifdDQJE+6YxgmdPxfM/FQr4+62
idV9/K8JmfCdon3X6m0tBePhg1d+UeygIH8zYWcmpBuIoGWajpUKF3Bzn7W/+qwPnQFE+d8IKm5/
MRxcD2ASwnMX2KLLPe10dp+oXZsiqQ1GtPJen/90yZ/bNlYd4MzGsmpn5wavk9Iyqj7FHaGEDK1T
2vhWNdxvh+NkfFBF/H+3OG4KtFACr30V3ED/lyBmwBZXZitM9X9Gpu9qNfmLaUP3FLQOwSEE/LD0
ajFm4jI3x5vd1ZR9Ot1Z+R78H/vb87bmaudGpLURKcnM5Vw8NaDRBu7jrSXTD3XKPn6FY6v8OxZp
eRQyCODZkBLg7uc5jyvxxP4iSlh2I+gVHYC8rujZB2TndD45ymngAw1mpT9o00BREtta/bUDAHxb
AF4guwn8sXxFGekEPHqDs2Y/WV9KbeMSvwoTcDhr4DYA4amB6rscJnAQUXakx1E2zN4TquWHlBj3
ZM5CdTSDv1h8QHJxo6MVA6+Ey02zsLFPQ2LjPtS+29mvxDlk00aiYdW/0CmNh5qqLm/wSxOZUs1d
pje4DfN9QtDHEKVbHDGrJtAxvVTlAGE1paOsrjUTRDSGcmo5ze7mtJn29jAl+7Ktt5Kzy8V4kUhA
TA2tO9zXCLKAPJcmrHCnUe+qWTtp/fwp95gFKZv0myjJJ5zYvxuBxNrkaltwjFWr6HAwADuFIpAM
HCxRjBQWdP1OvM+iVN3TcvKt+guFHoQ4imyLuW7lKAWIaalzLWxS0Fm9XDLLTVJlqDz1lFR/0tLx
G0j7jV7vG86xRvPzbRdcrv6rGQXKHuqOAC9csTAmEAaze1pqpxyl6aNjII03k6HYNVpNfVOh0Vw6
VgSCFAKdNGerzLbiOiA/XxKimNfrPgJg7ZsxT6l2GrQuUPVvTfOSoOHu9hBl1OlyXYAFBXokS40C
8E/JQVPKM4+0mnZy9ecMyrv9eK9Xqp8OO+qABTZCEO1taca8e700sSgkI3WBGHSB1UinVJcgqVag
bf1kVmiPnZwKgtiGAr5vYDcPTG2NsGfa51ywZvCdRrT7oevKQIiu/e027hTapNKePJ41vschNpOr
drfXm6z5Phht96lsGuEb9Zw/jjWov3BL6S96LcqdliKyVmcGR60n8tzM9vdprtlhciY9UNV+2CEd
xgKHz0MRVgWpIrtRodoh8ilq69kgfuFBOHjCUXJKhGJ/6qF9E9Qa115vr8rKMXsxP8vfzwKGtDPU
rDU76wRUSNhqu6wCWRrCE+/jZywekwvDN3JJeFlKu6noTa+aGs09We6hAnIbr4EtAvyVoVyYkMJ5
jpCYFRVMIKFjDIE93WfznfLrw/MFNRBUEJARAzZMjrCp4Hk+ksE9ufknUzuAnBe6wvCPjc2ych5c
mJECha7OoKZUwEwBhUBkSzXjdzaGU33ifPZZ/d3dksqVIe/L7rywKG2UQgcSDEhC95QUXiA6Fyof
WmQlJOq8yk8Y+ot2BnLUuvY2MVBRfjwwAusl/gcuo0X3QXKPqXZSriuFe6qJdZxq+5iQ9nV0SXh7
9dbOINDooW3FXngirxgIs2Y2c0fhoOiuq8CboqRufQXyJha4qO3sh57fl6bls784YC/MSjEsywVt
8rFxT071OjR7mgFX//EI48KEdCcTQRSCdhz3xNLqpzHnb8NEognsNrdncG2TnU+g5Jg9a8HWn2IC
jelrVRzqJVmu7kcjum1m5UZC7gY3OpYKLRhyisIhOm/5rDsn9Dr5XH8ZyGvhmn8xFrAF4tBAvuv6
taziGHfQBOmczMGIytkLDKEHnP1otwi937n5pVsIVw+SvWh+RJex7N5WZfQlVVPnNLasQzei6wRc
iOGzwbwsmm3SfHNMouwSTZ39biLjzkqS9EDL2tvPLQNgEgPIdomiGPegb6rvSiBWgt5waASoW35P
IZxxb5M6Q8LO1AOhG/N3y66mwK6BGSUdjo5+atG5W7sAYA7qCDBaZdHmpRuE/ZsWVX2coF+wwxMx
37XcRIbCoVbY9on7kBFlDi2XNDtaOdOTJii5mz26sHH05Kmb9RSZG/As8tZWHmnTbwFoVhwOx62N
oAhcekD8ylGDk4GfOjFIbFkCUcKfvKt3pnJsULi57XJrhpCohwo6YtslRLm8CfXGwSIJGDK0t7K4
r8jPZgidrt0ws2wQyRXeo7z3FotrikW1b1JmCo3Eoz6HiZf5Fas+7tcwgWhu6VHQgAO8HInQikYF
71MWE5TXfFvlB5eWnw1HOSh8C3eyslEvbEnHjj7XBBwDsFUMuud7oMQO+KwADWYlYuNMWIn/LzaR
tEAmFO2EomC71uNns9mb7UNjG37f3nPxPLLdh70B1FCe8d6ltHDEXM5hlaNBChGefRpo5RN2YNUP
uLo/ai+37ay4A2BOQAcg7EedWy4QofexobQ17ZOwqiDT/kElb8Mb1iyY+PYiHAK4vOwNzOopnfvU
PWVB02e+t/lQWnEBJBwN0MuBR0cFx8DlVLGkBzakynB3F76ZhzQ/qO5frMa5iWXvnkWphpdzxVxM
tNpznvqOGiT0If328aVYGk1BG4we0KuEhlXQ2RRUdU6N9aIk8Qf7bt4DLJAbLEgX/P8qAh51gstu
aOG+BmKN/ClVtmSTV16s6P8HzwOoRtDeJ6dMBpAQUyBskpMLYRU+DL9woN5VwLMZkPH1G95trMqW
PWlDdgNT+9YESEMp+iejMfdl2h9SHcX4xLuvum6jMrXmZ0DwgwZ36TuGR186AVVpa01TB6CQdxqV
30P/MA1/EUSdm5Cimwx9Lg5TYaLzHg3tpeheKncDV7W2HRewx5I3x9ksL5JJiWt7NUlOZKr/oQqq
kSCwP9z25LXiy8I6pC7E65gruewJ4eNWlLaHGpsrNN9kfqYdUCq0M5+W9KA01T3U9u4qQveJluPA
9u5spYt6J/laFOb+9o9ZHTBqEu/5W3QLL0+ds707loY6GFUBUESmZX5Ji69tW25cqmuugeZg3VwY
ShFiSTee0jV1apY6PNFSoIXI613dmxOYLLY6wVYNgf8ISVyAdfCWvRxM1k3cJdkEB3HYY68ZOy0v
nmyx9ZTV9eVEk8IE0LT8a0gKe9AeqKXv+EdvMMix5tTe6S4p9sWYfEV+V+xUIEqo0hiPk6HUOzEb
yV3XDzwSiWXvyqxtIteq21BoQ+33PMeT2LR+GgDN7Iu5Tu9L4fRhlwCwo+gJi2wwakYjm6q9k7ru
6PeNAlvc9r5bIxSUitJjYQallaNAQL0vHJVEfO4bv+mKJqx10gZFrZXAywDFU3rDcCzIRO68zoMq
S+MCc+EklR0C1dkEA5mtXcmr8r5LDW9nEgF+jnoC+Uxvlb6CfsFdixapfV7hgExpOx7UDMhsVJTF
Z3eGSEk1jPl+aoh1oJqWBLYK+M7YduqL6SDjLVBKtFtwLnNIrKpJqt8ZlvgMLgFQcQxeGQlHiH3L
zO+OXbyJ3HR2+qTYx7SgDybaYQo8ciOlNtiJlGjmHcepCIx6hG4BN9CmLFIU9mcKqLsowFDmpqbv
9un8otYIvnkBHceG0yS0HYE/IK0dlRkqSr2eVZ+tMmvCHhwtIfoVi33TV2agVMYUOKrZPSnEsPem
0ttR76rpwZqqKSSN5fn2wF/BUjdqoNnT9AhJFKYHYwdsNIpXQFC1HBn+lKSPTs5JWJNJ+BPaSv3C
EL/rGQ3kTa+p0Vjp9cnTmw6NKng/AIvZPw1lpUbmNBfhbGRFpDNzOLYjASWV3Q/4kck/fWPrnxNw
tt97jTN6wZwrw48OoqtWWCpGEVpF8tnr8tIHEf9Ctt//YcMw+Y6nsT9pr/zQx6Z8FAXeL51Xkpd+
Vqjf9iOUJpIEDD9mpwZohM2/ud4u0+7H5NNUul6cKczeC4jL47fOzpGX6LNM07oIUg94r7DqwTeY
l4Q9skwVwdBzz59b3oV6yfjnTHfqWLgFnBGuVN5N2DW+Ok4qchgErxSNct9RGh2ALajc7FSigiej
yb+bRffHaRr25Pa9EaAoof8x69TdmdCc3APBPz541IDuaGPy3QQ8f1h05ewXptOeiroDY5Ke8l1Z
t8M9KQuQigMPh06gtldCBzfxsbVG+x4FMwx0YiQs1OL32CT9fhgz8qxQQgIwOaefdXtEP5BHB9Ru
03RQ75wqn/eMN7VvpFp2r1HFO+hoKYBAcZbdsURz91WrTWGljUNU88YERrdFb1M5ZnfEaPl+EH+G
Xg8y+G2LEltomHyrGXPlgAc7BwhSdBTnkJqXzkRHOEmji5bGjRkBMmJGt++PlSP34vPSSaj2ypCp
SUPxYEp2nkmfqKvegUB8415eOXAvzEhXSJINbTemHY1b4bvJP5zsMr5Lko0Yc8uKFMOQGavlJTWF
zvS9xe8U87VqI3uL9HlryqQwBiQgDu88rAjJEx80mgExH1pvI/pbyxhixhZgmI46IxR4Lu/CqgWe
FB3yNJ7BMYIdULq/dIIMGnR858e+QgoWGyZPdx4zWUB7pobm5NGQpfkW+mrdA//9JZKLgFxaSasM
v8RJQmOOwF522wW3vi/5RpdlACw5Ko31ObLDeYvGaSWOdpHiAI8KnoFIkkvLNY65AqEqLNfUPrP8
Ue9fkjw2yF2XboUvqwM5s7Q4zlksBlJFrRX1QGNT+Q1wgCh//MVEnX1/cf+z7zdMsUXaYBN5Tdn4
iWmiGR8H5m0jK7lxTBfKVVDGc/DolFZ7HpQ+AYU/hbgCrq8pyJQ3AXnSpWmgTQe/Z79aumFyZYUW
BKTl4IiE3JwsAq6iGXSECnVyqqDC6TPegyKwzHb4j/9USfdgN8Ov22NcJkoO/5ZmiKUtDVtLThhO
aW+ANrJNTvXkHdCuW/jV1B6qJkHgo2/li1a8Ymk6f+8hW6ZUOpQgPOVWugdceJaGuHj4VsPQ6vdR
QQWGGLQ2eJheekXfUL2kBK0kzOwjvdGe24XS8/aErRx5Fl7XeBaiuIQiu+TZTpm7jdcS+5QXe5Xs
SxopW8pCWyYk5x7qPlesGSYgjOKWuq+nil9+uK0HyU4Qf6D1AV6GjPEyl2c7qECcrBkZwQ7yuX3f
0I039MpSYIGXfhQkttAlL49Bx1tvzi3sHYgihfaHe6rw64GOQdcxmOOASJYOSkXVlmY3gYuHtf7o
oGg6v95e57UB4OGFnjCAQzAGaX4Y1GnsbEb6tE2DJgvcfmOnb31f8qNJ412Lg4fEzldq7qYthsCV
gwT44IW4Ql3Yj2TkBE8bvPoIMLzc8u6J9yWf3ijoQjoH1efu519M1ZktaaoQz1ulB17geNrN5idV
fbn9+dWhLOT/oOjHeGT8z+QqrmvPFY2hSfyMFhD8a5Jqh+xWWG4d+Vu2JLclJUQzRjzRYoOxDBLw
9JsYVAD2QLsS6Oj+R4eo+fX28FZ2OxQrFhzNkk+4AgUp6pwa3UxpnJVkr4K3hlT3JPl+28iaty35
OlB24tiCU1zu9sQxZnVAUBSb3hPozYqtNqplXqRrxAXoAoll9IUs8sSX39c9YlDkoWicNI4/4Q3Z
qT+1ZIwS7+NorQtD0saHPpnrFhwb39B+ue63UjH9pHm1qg0E7YofXJiRbipWNlpJSgRiRPxToYmH
t46P4gM0S59bfSOWWXGAC1vS9lFcnuW5ptO457GR7Acek3F/e/lXTQAJ+t6NiB0kJVDNLOtMnWP5
c/KtMyOK6FLdcONVDwBKC6RFi8rjVQf9zOwSrwHs0ryAzG/GaPaaGTR7qVuihrXB1Y0U6tqzwNMM
V0O3voaWHrkcoBQ07axsyGKEFaGHKIlU4rfbKvd6WYVWlv3RWzWaUArxE8eLhkT9nZvJxo9YmdiL
3yCdF1AwFMrsoio1aGD4bEo3akn5jBf8X7x9LwwtDnt2XYtWUDepVPSXuPZD0SF6EmBLim67ycop
AUFrdBChwII8qtzPULYFgwiGmcVNH7QBoBn/3eclR3fseUrTxEa50A01XKlvf/F5RDKoTMAPrxSa
Na9vVD1tsphNLTR4LPIwpp6yMYYVN38Xyv1/I9IY+rKptXHss1itY8P4kdnGXtdZoOmfbg9m1bHw
ClhqREtSS7JTZTOz2sWO59zN3R6pFWRrtjAWa+sNVCVWGng8pIAlIw5xvbKrczT6GH9Quk/VjZa7
tUEgQQLpUtTU9Cu11LH3eFtQFwteRlURelVUbNVqV4dwZkI6qLOSiaIrYMKrI7CCOOHHlwG4EPA7
45wAJkDadsjE6TydESVDLdtnlubPXcSqjVzNyjsTwib/GpFO50otejraiADwLLfaWCX3ClR7+CEv
fvT1WzdsNMOtr8q/5qRXUpfXbUpTmKvU1yQjvqPtLWMjybW+LP+xIccbZTWxXEXBGbpTd7mz32KZ
35gxGavBFFG61YBlmSwtnJXpMJPpUKt95Bb9Y2uyl2Y0d0iXb2z+ZSGkKOd8oeTqD6+BdW6nHGaV
f1Ioq9EEcsYxLcc9hGB9IHj/K+d7p4w/O/O9ce5tlWESU8hwVgp4zCCDlaCBsd94rG14hC6dA2Of
TLg/YciufiXZs+0iIz4dbg9m7eA8c3I5indSsL83WobkbRoRcqj5o1f79Vb9ftXvgKNfat8LpeUy
0rMpoykhtgPV2lhhZJ/kNOz+oqcN8nb/WpBufE0xkP0HyCp2Ku6P39HG4d+eqK0hSEeOPTe56ypw
si4/lYch/YuLBdhvKMK9I50saa3B+obcs60AFmRConZ6ruevZfLx6HmRAPyPDWkV0oKxbnITAiW1
KoCKtLBe236nCjRC/7k9WctkXO3IM0vSahhOm45WlSJOH6NOND4HCYCuDQFFmabNxO62tfWl+Xdc
0tJ4tLONtMXcKZAN1fyJbJwvy6+9NRrpIgC614IqrouHtPZAkzeXfqly1x/yn7eHsWrGAiIAhxmg
sLZxuUnqvndrR0zIMjMvHrPqWBHdrxUR0NzceNusrg/on5f2c4Bg5TxNNbC56HqPxM3IBOr/evcw
dCiWmxBGOA5NipIZWrs2pnF1mdBFDuE44JCu0oB51ZkUapQkdjMo+bBZGf3/Ie3LduPWmW6fSIAm
ariV1JPbdtp2JudGyKhZoiSKGp7+XwpwdtQ0TxPJt4OdmwCqJlkki1Wr1rJr1YtXagRvaYAF0Vz8
hkF7KtEPjwRXdrHbb3lcI0GnCGelh/LGgOAMaDtuwEduZpcscY+NBySx77yQNNnddgb5ONDGZSAH
8ZZxNivLDnQnOG7yca+jwFmf/rfvr/Y3J3IHKstmjnG3FB9bVBNVPDHSn++hDcldBZzekMb2qQtN
vb5Cbaj4ZLMDwrN/+Pmb7wv5hglFx4JpeNYWS5jwJ4zjf/u+sBfNqaeOl7b5xRsjv9qpnlzSre4B
XQjOIyDexXYw0Pe6DRh7kOVdfphgWZ9q4LOcT/WiK+ZJ6q0I9PGYsLHvRHo4vweLPQJoXIuGEwDe
gU51IyTjGN2eLtl4gBBBLxgAaCtl/rU30WEa46IakZV1V32c7xU4YhYSDZC4vG3IkA3IAn+TjtQv
WjBEZW0rp9RMwMB86VJ+SOP6vdajV4preRXEBrAPTQtN75RHdXoYSzC6+XPQVu5DEU+HprUPbvr5
9g+SObptoHkCRAMr4aaQYUsS5CVrDxW1eTy+slERnam+Lri5Vbcd5zGuBPbZmiNL1ZIlm8ztjxe8
3J412iXFjKxduq/7aK7fWez19vzIPAOFTXBIA+4ColbBMxZvrsaxRczhF3ZA37vnoQqnToV8XA9d
8YZG4xwEkIAtMd4gH4tGnxhzsZ/iBKKX5JGhhbM4js0z9X0QHKiKTdJl2ZgT7oDO6aYZ7G75xcg+
4AFqsOfbk7ZOypvhQL4D+TpU/4hYzPJTxymy2Esui25BBGucozSe56C3xjvK7MhHRjKJh9eBq/xN
FheAQQwHEzYxchyrw2xuhVHTtdw3QO2H23VfjVNkNeZ+Mt2jabKXblTRvKrMrc6zMbeY1eTRGuag
JRzQcdoXjhah6hOSan4HnN0/nFLgHQFS2QKpGBFj7ILTLOZLlgJJkr+2VgH8aIF6hRaQQcX+KttZ
KFNB8tMH0hONVdcjy7RuJIz3KWgsI94eQFAFJNBtJ1GYEBUudApRU+Yir0brV6P52CffJ//HbRMy
P1/5knxgxwElFQ9bVpCKgCEzu8ztueg/p/7H29+XDQEFYaRwVpYW9F1cz9KUpVXikay41C3eB/Z0
to1n6qnAobJRoMii20jXEVDaCIcovAxZIq8oLiT+Viefp/lwexSq7wunaE21HP4KAi672wM8VHSK
ZLbsCN3+/tX+ZpeUnm7FFsH3e/8F2EI9/aXr351C8ThUjULY+ujO9BKW1sVl7N/N94QpBiE7obeD
ELZ6MhR5heIdBsHuRy0L2vxn2QDfOZzRmkI11WtdNWeCZ2kz5a7JYG4aQuggN/EzmQ/KtIbKinAP
QCRkNmIo9UBtuw/y/jW1vWABhFalC6BaG+E0cdwh7bIeo/Hor26p0Yb+etuFf6eUxRtnszziYVLr
K3awKYtL4fpHxs+Ff9bikxZ/aLIfuT6FvH5m3XfLPw3G3oKAFVdtIsVU/iZw2zi54WYLK3P8gJiG
8xQl6TFZ0EV9uj1O6USCkA3HGS5XSLteb6W0dE1tNBugq8jBBhxF8XnZfQb+zf8+LwSDVe93rQnI
5gXdQjnZFz+hfhEbhyxVLNfbYQBtB15c4JFWFioRUp/OflnxBWVdvKkDGxlOrgiz364GWnFRGAY5
Nhg48Qq9niecN5Obeqy8oA8zGLPPoEbq9LupVHHVv70AoDsBMjAYAmrsTXTYzDnqdC7o8Sh95fNz
Z92ZKjUdmQnbRlPHSo+I3OM6lxvHsoGEHPWOZ5daY+gMoIGqc1q2GFsDwsE52nNtNTUMNBULgEdg
yh47iQUkTMBeAMwLAc2fsBq54XEGWdHqcp7ph258f3tPSCYIEA5UTABJwStR5A1Bbnb0W03DWkPA
imk1KCvLwK9VldK3FwAcCqw0DtIyoPAQSzZO0jpLQdIShegnaJECjP1UZk8TAvWqv7PZX7/fr60J
J7NWOx3pPFgrjuQxU3XnSxbEclbqNAO7A8k64XaZTL+a2gTyBFruBdOzx0bF/lMZEH4+OhyAN2Qw
4OURCAUnlaytZH9fDcC/3hS1Nrn6QvH9mn6eyN1YhWy6y8nLbc+SWYEeLfoogR5E66awM7J8Yq3f
5O0FcQs9cuvUJcdCJcglmyo8u3EY4i8EeMJa0M6IDT9z6YV8b/2PtkrxRbI78PP/fF5YiWHM9GYy
HHqhJQ+bHnLdkRcv4e2JkhqBQrwNQS7A2sTb13W1JaN2DnL94a5L/WBAn2Y2KwI8qRGw9pjAzuKB
97tHfXMQQk4j09IG0g1uN0/HIiv5q53lwwd7bP3o9nhkawLiJihKoyELKDBh4SvaEpJnUKVoivMF
uhC3vy4byPbrq9ttBlI5Swn1EXydkbsuo4Gl06AbFZVSme+CrATgdrTPgStC2CGFUaZNRbEkTTIB
iXma50uDDpZFsSiSmUKBH3OE0xcYsN+UzZuxEG2OXRecChdbf4Ikc/H3C3H1eSEg0XDxan2Jz0MS
lECKRHFMSVYCCALkFtHQCD1dMV0AyhrXbSeruXAN3Tgt4OoE1cTIXwymiKyklgiIdJExXU0JVyDR
84pYORQr4XNBAVpzg2fhCNKO2661rup1GLzibP6YWZdrsxwxolAeWzBT0I9tBxm3xA9M8i6GyJt2
sTQWjvP32xalA/PXagUe2JBmN68ttn1ds2SxsfRTFUxWNDeQuVWcw1In29gQJo9xnGHVaiPrfoC9
PWLez9uDkGyWNRsGgA9kWoBaXge5mTZPc+qiHJfkYtL7ZXnW6uGQDc1Rh5r8bUOykWwNCVvfrXJP
A1YTNGphVqCXDTrrtw1IluO3bCG4zdAJjhjieiTcLSm6TFfqWPNVd/fMOtkqPJRksgi2PEJ3wIje
MguAmXzC05Rr70z/xc7Bqu58Y24bLCoZdMlcXdkR5gr9mH419LBjO2PQlK+tinDu7WsHEbUFtDe6
mFdKS+FqrJNsBhQqSQC2aLFTPOgBmUEPfXsA/QKr+3t+jmtzwomM6mFc1BSstUXxqSMPfrzr00Nt
R7cdQMIQtL4TULNa0QSgSxA8gDW9rbdmCgZNA0z8HdpLq70BIQpGP0zuZxec4UX9PqaTwvGkqwVy
ht8MWUBPCnu0APIH6V2aXNDYWb1O+f/4+dX8Zocu5lD5rV+A57Tow8xce1UVJ/S62sLRiXn7MwDh
DOiJXvh+B4ZD9LOVkdMctOyTnqL1eBeHt5dIukcJuhjQb4iagghqRhRT5GUGrs6y0p8NzU9P4CPs
T0b9D0VS+MLGknk9axYEIKdylQvxOpBfhSVVRDLSRcdBQ8A2AeoM8U1kgSRxICMIVLvv+nTIqMKX
ZROFJyMS0B5y3m9IJ+exa1K7AJX3lPBXxppdYflneP7fxzC4kv+YEc4BVo02g4YkGMM185Vn9ss8
/MvuAEpJxy2J4BVUftcLEbuk74aaZZekOc/dcTrc9ijZSWauargIjpHsEIO9frDyprFIeqndlW3R
jLrchw7gXZNmJ8NS3MbSVfljTOTUt/WG+nXjAqq6FLs0IZ8gxBHw0f55e0wy30JK3QTPBIJlVzyd
QR5gNKULM5zd/cx1xW6Xfx3zBdQt8ERihcpLqIW2Y0CSZyfq+YP297z9K7Xsn+8Ll5c5sRrvLuCq
bfbsu90BpBkhGAUUp6JsKbZWhLdjnUCv29YxCtK832vpJ8dVGJA51qrkaoKMAy1Xb8pAesZ532Br
uCZasTuwccfVM9OnU+5ru1TLVUkW2bKAW4Ygk4O0GiKl630y1j613Bj7BOFa8DjgKXnbqWTjgRYX
vgxGIfdNQUiv9NLO0Dlwmdidwx88MLSj0cOPsh+37cgWBofiGoivl4pIkkKGpbQHs4Udr8oDZ0iP
pkYfPKIispXOFwQUDeSkkKMQtac0EON0U4v5ovcF9wIoSSsmTG4AbDygCMDRJZLINj6QVtSYwF7W
pTvP2fFcRV4sCyeRoFi5vtZHhMiKs0Bp2Z29CWdXp0X5GAeD/TSMaQR+AMVY5JYQ60GpBcGx2Heb
9IYHcfgZ8R60bNwq4BA0pcHkKK53lRnz2ocXuywSz4WZZETdAdinFvjupu8P3vTxtpdJXnuoAuDV
7a+MbG9QOBRUSua0sDWADZh1JOPeNu7RZOYMePGHcae47SUiNAgmNvaEW6yJQQINsojkMiNQrgFU
sbo9GlbrINuX4DGLMmD9mn/IMFwZFcJm3WnTPAUe82KVIS0jjSq8QrZVXdDZr4Q40DgUbwIDxFyW
0UAHwPcfMg4F3Paceu3/aGT1mU34yvXZyUvQM1yW9j13O0gxndxZ9fiX7VWkEQFRRnu5h0jg2ojl
m9NYuHhcNs4r48+zfbztbtKZ8iEhv2I6oLwhOPYAAdLGh2DUZbCyd8M0n4Z6vHCok9w2I2nAQgpD
xxENXnY8zxxhsrTZbD1GAQwYqNYHCYvvkjbeW1oB2fgpnOe1mmeHDR8CCG2EQzxGTvn3ZGfXv0G4
WR0zI3lD2vSi+XtPP89cVeCV3UTbQQp7KbVJ5ncWBsnHMxSbNbveu4sTQT8ksHWF98kcwzN0PDbg
3wgRhSfhMFEXArcuwnR2XIqTq4ilZH4BmkaIXIJW5i2kbb1tPeS2kkttVE/j5Dxo5vjUo2Pitl9I
R4GXAPixdGS5xL68dkFYbgB0CGmIud8Xueb+MjuSqV6askMVDGZ4myHv+zYfD7mRCbwGiKU7GyFb
YxxqevLLNEhAPpaSMSLNy0BUcZbsztgaFbxBY2bFTGakF29ltapTwP9e2zQOU13lC7LFQqZrHSCO
CQCMrw+JvoprUI0A2DN6zUOqoWTmN1mY+cP3v1+tjR1fqFSjz34ZLI5GMwitRMlkRKmKlUF6Hfkg
TUCi3gCVmVg5IYY2xWa/pJdJd850oS9x5b2rBy3QeXJB8/77uG+BFXUuRTFEWt7ubo9QOpPIfCN4
waYCaO96JnWPz7FexOuapY+oPV54nBxiz/qXCwo0mu6KQkSBRTwO0Zg8AQM7pheLzihz/ZrYT5eq
EpOSwcCrwUcAzBdK5uLd0eQJt82uRGuFCXFRop2WfjxoxaQ4KiR+DjOOA+0FBCfg6rieswTkVJVl
Ys6yyUUxewKxjxMm2lMy/PjrxQHRCdh7oFxnr6X5a0OcpmPWMOiZmV1+Srh1YAYJzd5RVFkkZxKC
bmAAwA2yqhcLZirDBt0C6C4umndM0oOqNC9dlT+fF9n6zHTKmTnj+UU1EMLNDFSL37lpKK4HlRXh
eqiBb02yAip2PekRmfiBhgTYXKtiIFlmEtz5YBCFHgWgEmIrt9aB6mxC1vWSD598rdy3PA5Lm0Y5
WQIO2kOjeDHMNrCzp9u+ILlqr+wKcUvS+CMhDItE0E2XNimo4T7EzalewDSXqq4PmUdYGBxIEeDp
b16YM58WreWj9g7lni9lVYd9Nn74+/EA4ApCafyNbmphEw3MGU3HhraawT53Q7fTAXjzvwFXHmml
otNWsl9d9KStL2YkyFxxv7Zu1wAb3ibQZ0SU70GMK94tA9rsln8oIa+HqAPQJ5r80WR3vWHtxEYu
vkEqo5r7XbEYxwFgGr8lu9tz9zsPLaR5r+wIN23tsIE2iQXU6aw9xBoJ267aT3p/yNpncL8cLKMM
7XgIObq8UHY69h4Np0bVBrCeC7d+hXBusBw6V+Dpw+3IrMBmTVgVqJhP52L55MdjUOigglqebw99
HdkNmyJ2LO+NCpArBDau0yNT8Jh4eTgN7GHozANpxovDFIlCyVZwEWWACwiH41uZvrHOW1ZT9FDD
w6KC9lGvegArLIhDGtrc4hbzEcxkDwAxBw77+Q9zBlgDYGqgZ8XL59or58KiI7I8ycWoQZMYzZBD
MSK/eN+Oh/EfgF4oBvyxtQ5280akow/tQAtSbvG8S6yzW77YkyLTLTkJYQLpVAgfIZgQa0OTidJD
6hM8Q8ezke/L4gHc6vY7V1WEkq7Lxo4wbdpgJHa8ljkt/2mhkCT4dntZVOMQpgqy4A3ozvD9Ltu5
5rFzQjDy8p/+37MdrT0f+H+FlqGoJdyMrdZpEIaq8LJx3OTozfFHOtkfMm6zYJyZfcpB26e4jGVD
wxMHwpO4IrFYgslRrz3qTghgfVInj97sJ1GKM2vlo23DnC/+3h+L5tft+ZREAC7uE183UD14q7nW
9bbZQ7EFRiEgR7tvKC1+ixPFXSI1ggQSUvmI2fHXtX/3BtRZwNaaXPT+G/O1IJ8+gAhJMX0yzwNb
0NqXhuQXrq1rI6SemNPPeN7EeR9MhAaq95N0ffCgXVmjECaLQUztub0GgGF6aQJ3Omf+2W5Rafn0
93ElsiwAG4JvGmAR8W3hNmjLaPIabwv9Ne/u0vbvG46QDPhjQOQ8xWFjj4teIf3g/MjcXVKFVgGy
m8Asw4lEt71LuiY4PFFox4hA2nG9JkNR9v7AEryotTtt53mn25+X+RVatXG+o/71tvjFoD8x1K2n
vWsd0OPMFP0wIAy6H8ZY1TYli4Y2lsTKF4TELZY0qOCvLXtL/8QrFkKKNijJ36M/wYAP1Rh0AAOu
Ib5e2KzHDp9xFXgJ1JlAtO+d08WoFXGxLCDYWBFvz4qU/lCteRvXK19Niz82AzmaNnlJCu+I2DP0
ix9/v1QOiklrEsrDk0nYna3J2m52VnkWdqhSFiRmaNmKuZMtErrokDm0UBXRReyeszQFgF7AP5jD
Ehj6Y2UgnnL7wDN2twcjM4QqAuoivxULxdiAa+WYTw0MxYTexU0SB6mtHUApGyXN8g+FMVzba6oD
TgFdD+HwTHyHg/4AbaONYYYQanP/nll1LbP+MbCOdhN9+GhfIFxHc/tIQN0MQmb+D8cALIBXywba
HAICQkZooUmsNYmNztcc3NZ6HSicS7IegAkAzbfqFKGVVxhBQhbGPL7i2NO5DBi2aGO6oZvwn13/
9fbSy56yAFWuLyO4MyrIQvxeLXkxxA7qiDGP772u+UnaIUxBQY9mx2OSLBfe5Xc+tXes4arnuuTt
sLUtnkJOOWV20sD2gnKLNd1XwPmN+plp464mr22XhdaoOCkkJzhMIoW8trqtGdhr5yiRA/GTEqnX
NgN9/XyY9Dy8PaOSQxxUjPANpN0xp+Jm6uvRn/y4Q6eeS0IEPYE9kqj0VfVSqRk0a6ySmIh2xBwy
aoJTphcL0lyWc2cMRuh58TG1fUWcLZsvVC+QcV8VMSFjez1fAGg4jbaScFrusU/A+K6IciQnN+46
YKB/J57ePEuqltMeXomCSFGFpD3E/AiyMO54QQP2mIqomC8kQY+HpCDe53jPoRFa2LpW1fZ6X1sF
nqtNOOcFKtogYDGPbpocO3d32xWkmwu9ImtHOspyb5grGxZ3be63xUVvkkCDUFha+kHKDRxLY2CC
BN8foG/ysyKq59HvZnfhibziJtdkh4+aqritkZR0095EDyGwZu4ZoKcySLvOPrNymgKke6rIsaiH
clTThDHyi1CYGIqAk3G+85wK7HNOfR9nXd4FLHXzZ/CS9Gh2dvxd23g/U3emd8NoTzuK+FURMMoc
e4V6r5RrOGXFiKE2vYF4PS1w6xXvG3sGlsnGNdGogEyy/AkaxP4zJAYNTtHQGVRfxaV1/Clo9OzU
t9m9i5dkA+FefkRG9L4b62iCXIaRNHuNlKceGmu3fUS2wYCiQlJ85ZdDv9r1BnPqNuHg5KnAWsAO
Y6od038oAIKk948F89qCO9FhGVxYKJug18+DSlVGtmCIgBBOevgPr6Lr71tda5XYbtVlqJa7rnzv
gQ4iMb//wzTh+WADVQ7uDJEcixpmUVleXF0IX5l4olKFc5EdRODb/s+AcOdmrW2ltIABoFD2Qzns
xhnqGNgtv1C3uRs7vQrmSkuj28OSVYiRXUAT5CqmhCKdcB5NwCC3Xu6XoIVtQiv3w8QB6VTxk2R1
wNw7KCr7/J3jlHu3/ZEB6nPbvGzpttYF5xtKXhMSu2g4o/dx5+8qK9l7vQpsscbC4lkEFmpUMZDk
hbja+is2ARlwjx5UCZIKOZQ+sIf6CIXRU5y24AkpzdOIvECxVr5t724x+ad6Ns/elD80Q/Lz9mhl
YZXnrRjptTEUR+P172AQGx6qooajtmgStv2O7rSE0R0I0YYgTaxGsbUls+vrqKohlEOh9402t1ZX
Fuv9pkaZtw6B3Qsz99ng7/96UDjekfFYpZVxcAu729fraponXKB9DsARcHoBc6AWCwXrACqQt21J
zqorW8KjB4rIpIpjr7gY1d72g8JUhE6SPYhhgGVjzbFCiE+IRa0BjXZkQqtgbj1nBtnF9J6Vv9ry
Yai+QAZTYc2QhJ9bc2IsEA8dQNIxzHnmkwEdy/ZkgNE1LR+IDnnp6SGbIXLylXpDMM8vLHmepymq
Ibo7fuXxr9rZa/6vf5jfP+MXk3TWYC0crb7lZeL75cngp9ufV0zv77Nouw8tiPF0WlGCUkQL/eWJ
eRBLeuLNcxJ/LPUvt41J6IEQMW4GIziLWxs9d/wM1jL0kS+fu+RM5y+69pN65z5mgRafy6YPYmaG
Tf6uZCeUZ4LaVsT7sj24/RWrS2/G3BoIX3C1lxetfxloUCbBoqLOkBwrGOiaEnLWkrO7TvvGxOw6
EJDtsWoFGXZk0fZEL4+Fb74Deu94e1Llo/ljStggA9SniF7BlF6eq7yHMP2JqWiCJBEykg2ASaJ+
hYKzmNwEhIxmNcFpTT0IjTlf/NGL5vsy7JPX24ORnSaIw/FBGw13wK1fz1sxubjQPFx9Zb6n0K3a
3f68bFm2nxcOxtRmrDMtjKPNj1kZ6R5oTwE6ONy2IlsRwIVwfetr15VYwYRT+MxiZnGhaaSXp7GD
DrPi/lSZEPyr9PuFNg1MNJkdlclDs8by/6BNihwTOgeAIEdHlC52v+mtM9uj4eLBEGTufVL+w9Wx
Yqpw8+IxhNTP9WJrXj6gDXVGsE2HYHoEnY3iISmdJbwZgH3EK/JNA6Q99Dlp9RHPhqSC1JEelvze
dhSniSxcQ4yItkQ8u1EJFFNyumHyuU4wS5R694ORnRod2GsC4kaw+iOPFpqtBjncxAjytn7pnDo0
If142+Vkjg16AKgcgeHQwf65nsrWHhs6jlUJOYRB30O7jOwgLlAdiwoCZczh9cs/2EPUDSAmnieg
6ri2x22/tjtaVpcMMzojM3Pg6WcUqm5bMWS3E4AG/5lZh705Rtc2DcufQK2Qj+79WDmBl1SPZZHu
ats9p6Bz0dMiqpEeSt3lzqLmidfgrLf5V8LyV2aWj0NGd9RyHpzWU8RYMnwWOnfQrY1GNPB0itne
NUVm6nNcXpD1/e60jCFyRefrAPmQu6QA5wcv7CJo9RlyN0Z+7/TtAaTYXOF90oXf/ArhLjP0eDEh
aYgDc4bw7sdFbyCr2Qe9/UGxFOvJKwTsGC7ce22ExaoLmzXF9UytlpQXa84fNK0+6KVxsFJc2nlN
oXuZPjqT/dy587uiqj84sypQkQ/0P/si4q5MZ3C3JLDvTy/W9JxYgd5BXEThcbITA4U13HLuupfE
oztrqrZldlFjlG1oscca/cx6tr89lyojwuHd21BL1MusvnDyrWZHjX9fTMXRKruwVw5X1IkBa3lT
Z2372XeTxKkuJsrtens/a36oO9NRK+/azlGMR7oVttaEaxVMapPd1m51cdMvKO2gXSoNkSQPuIVu
8zwNkw4cw9WdbT+guVaxYrIjYmvbuj4iaGtTvTJhOx9IUNkv3E9DEMwGDjZfn39AbU5xqcgSeADO
/plbYcu5yAHoaedVF4jz7qcepJ36izHVu2F48tYW8XZn2BBaHFSqszK3IY7pr9RCOtqThZwK75rE
LReGnA2aOjzrbi6/GoMKqitzHCT84TPI3KyMHdfTOVK3p3OCE7ddupeF+OeqNu6Y7qCaNbmnLFZh
KaS+szW4jnpzxPegbm5GsINfhm6ftQEIYxcr6r1DVoAMNeDmU+kcmQoPuo5CPMzWq3otd6IfXixA
W84yjOARANhaC4tDY+5ub3Dp54E1WK8nw3zTiuOXdtKbDtqKGrCBVfSh7Y+3DchcYUVm/k5NIdkv
rFLpMJ8tGTCNnDzz5qT1z3GuiChkY/h9CoLQ0UCCZD2PN+vCGjblngWVC7M+V/yTmykiWNm+RaCy
3iW/RSqFSD+eMrNJOYZQg0ys8UhEB+0JCRp0OywXq+O7aqmeb8/a7xYOcdm3NoVzKi/BOtdmgM2C
zX1f1kUIFp5Dskr+9sWuAAVvgiz3UJUROpz2TZvuYyeLkBJGIhhvHa++tOUSgnl777HmvmLpPShI
TjWhEUYTpiz9kdvFLjOHMwNNmla1kTcwKLz7Zyt2T63t7PRqiW6PSeoJFk4DBy9r9MUIywSU9gK+
3bWlkJ+GZuc2h+rvuajBHIHsKp4tOBGAGLr2BESwOfEyiu7eIUKGR3MUu0V6BGwMiKVTE51XCQdE
9+IQLyDWaQYBLWHl3tGeSnfX909M+96B3Ez3VLMndcI/QxOzf5Y5t2giAAJ50ECE3wad+z6ZLrS/
xA0LSxXrqHRLbawJ7lfFo2MmJlDoFeMvLJ0jXhSqJ480xbKdTOE+dCYAE/0KxczYKY517wS8I0Hh
dEGW2ScHnHptvXwG/OGDbbb7vPKeSoJOI2KF6QTuwNH5eNs/VWNe/31zjPAC9SJvra26GVgrGepK
i+I+lu6Azayu/76x0EwxRzcGNrUB/aI5Pi7s2VKBu1V+Iuwyh2mZ6Q5YubzhYWy/n0FUl5SnueD7
ovlu+IqYRjVpwk3fF4xQN8aG0IazBamMvFUk4mSlQOxpvLrBB/O76n09aUkOWt8Fot+XBBLzvPsc
5++RTNDjx8l4qvmjR561pQ/a4gOnn6qyDcpmZ0O42rZYUPJDU342mm9sgqK2orRsrDP55oje/DDh
sMlmt0raGT+scB55k0ceIPNJd9Hnk9nPEbUAam8ug/ltoT/0+itv92n8K+9PNX+97bf/n330/2YI
hI7XM4TO/9rISpx65WKEreY8ToD3BZlR7wnikoXpQQ+unsTuIm1ih4X1oY2fC97poxHrd+B1+nH7
B0knBqpWBOA8VPfFlwmfoWVGZzQS9/MQWOyEVoPjqMVRTxQXv3Q/bQyte2Gzn5ZxsBdjQkOObc53
NerSfd2dB6VEgGxLASuJDnKQkAGcI2zbKdfiNC1x/8+EhOis650xpCQJoOgESsvkUMaqBmmpb21N
Crt4mdOkWzqc9mXPw2zY+96XCXlo5j8VmR5OOvo0ijSa+s9Ttke3UGhq084ZH/sG4bavkmCQPiOg
8EVArQyc1RsUheFrVknXnqR6+TTTA2Qmg2o8DvQd4VnA6VebfZ6Ky20nkh0sW5vCDDhmWhp8PViI
nx1pkC7p8bYB6apuBiWcXHXTx8ZSYFBkpDu0e4U1ffUdLVh6Fhn2y5AcbtuTPVcQQoJc3kIx8Q1D
KeuHfHJneFFHswNvp2iMCQo044Ozto0UpmJ48vn7z5wYqVgmzwfbhAeBa4wCW84Vw5HtPRfE7tjf
QAuBH+R679UFGP9dHYeOCXwv4QeCLuCs3t+eM/k+2FgRQgT4sj0MwDVcKEf1Y362nXNdFQcw0Ezd
S82f7fxdbN5DmTRw6XsKDtu4f57YvqpOt3+I1Fk2v2Od7c1JAy4MU4sZfgdf7quPfh7yPtCtXefd
O65qzKqZFY6bftDNMc9hK02/auUTJz9wfmbZ52KmkAj82JILmw9O/sVrD9ylwdp4a6uYEaWBLuS1
sMJIdgN0L0z8wupFa0COdLHqJ5190Oc+zNkxz0kAKuHQj6Eq59qB4zzlqn0pA7bgUb82OgFQgjye
YNpb6JKByA4NSOXY7phteM+Mz19yQqsArfU/Hactd3pqxHvisBxA6fxXNpvdy5DV38a8VyVRpEsP
L0dVYRUnFhEu7jiBVnFtWuvsbtcm+iWFuqWGV1jWFfuyK6KBq15/EhJtA1Pwx6awuXAKdz510aAH
+OYjgE47Xpi7su52nj7vNcYju8rf9VX/dcrjo95kEY7KiLLsnltm9A+ev/kpwmo4HjfrcX0J2LMb
gFw7zFbBvy5wsnI3ekedfrptT+r9G3vCTjM0XmvcxDGp9zj30V8O9Zxfs1t+vW1GtarCJvN4Our5
sMat3bG2/KgcPlKGEyxuw0RHoQ2+dtvgGg2K0eJ2SYX7jNQtA7M/zuMsqV/itv5RTdMpjZugnkH6
a1M7HGq+Q+FEcQ9I7SIJrlvo9kX4IiQvPM0aSwiaIH+UDg9G2d/XOn2FwMGuKouzrtWnrFgil/9D
v6KPJ75pIbcEGRARVdW4wF0aNfqLTb84ZktzaoHZY8DKUEIUMyv1mI2pdak3Z3OTGk1sp9gsVjnv
uKE9G8sQ8bxSgI3WBXqzgOhmcYmOTs83daRqYpnd6jBT1Czos7MJKEW161QoH+m9vTEj+Ek9DybV
fJgxY/a10OxfeeMqRiJ3iT8jWSOV7YRZSVyNC040UC0+pFZ6b9KhDLSZcADs0CBYdp+WYt41M7RD
b28C2eAwNjQ3mWCxAuru2nICdk8+9pAJIl0RQrQjiFtFWCKz4Ntr6gfgWEjfCsfVSIfc4DYAv259
Yo80/x8/L5xOfqflSE7g81r1Zc6+xipQj/Tnr2SbwGHgsSEWR9mo4ecvgJSjEfwxS7onbCFFfCHb
Lqj1/2dCGAL62kprMADwtr0oI2HFw1Q1SzIH25p4s8wNywYyIGpj8dkHq5dLOTS653fVPISGXfzE
NfpOS7rwtnfJdqiPghiKsKBaBMXftXc1yZJ0dbogn5QhK7ewnWUNH+0yeQS4WTGJb00hVw5MHLon
ACnDn2tTNbQ6QBwNVTq4IHCP2ZcWkUgfu09N4znR7WFJYrE1MY8w27LAI2uKVXstqxY/X7WUwLcd
LssPwB+CZc4DrTn04yfdoNhGyPU42S7XVC9R6UDBl+ggEPRX9Z7rgboDW0w7phBWckb0jwLHHOoj
tQ6I0DojcMBno7L41j8xWhTroWcHQKAp1o6mEXhpauJR347aB5BCQw63QKJHkTqQjmvlSEedGF0A
YntiPC5xC8kIkJ3NkDAdSLcrDfuuHPx7c1YRq73dDhjRxpaw4xxHW3zS4S4s3Bzc+Nq5qMyIz/6e
dnGUVdVOZ+1TV3FFm6d0iLh7V4+BZpHoNkvhUAdMD2iQHOyoqyf0qyZj4Gfsrmih33fbSWWrBr00
hwAGjOy7mPNZ4omSpgZvjkl/+DNQnNjprqaIZd6ejqBMQvrhNwmi/qY3xexio017JJbIvExIarUo
vLUqPiiZEXOF1a9SFvBB4XZ0zWEebYaAqfFe0GkRkErFOSCbq60FIWAZR1LE7spVsoAWp25QvUf0
l8XW7u+XBBJlAO864B9+I8GWmDHaIQZUDpf4rtVOtRNMo+LElR5NWxurD25CCZBzJXrHENXOTR5M
PiQmPlbdHDn5IR7GYDSfYvY4T31g2O9vD26do+toDBHEZnDCKoHW0SgXC8+S3Op2tLKDVH9N0XBK
lwJlTA4CApVfyFftz3QKq6YxI+k4gUWakfdD1R1aXkY5KNIUO0mS87gemnCNpW4PnPcMQ1V1aJP3
el6HfnM0zF9p+q0ri6gtz6P9EQ2EgW39H2lf1hs3j237iwRoHl4l1WiXPMV2nBfBSRzNA0WREvnr
z5L73NtVslBCctAf0A8BapsUh82913CsIMltMh4Y7OCkT9fneOkAOZvjOY6lgSUcbNDQrnDULvXV
wXrUa3YsunLLiH64Hmvle3qzeyYjieuht44qvxdp4hblfU8t/Bg1T1u+OWv017V16+mX6zajPDEb
C88/6d0V2YeqdyAUYcG2vxgcxOIaGiD1hO3/pQ0P1we6GnqWoWawN9H1YZpVEqrNK7DSWfsxePfc
xY0evxnyBOcN3x7K/9txMIdLaKAKFamCIXv9puIPrXYY2crYpk13ZVPO2XYk+3+bElnRS2Hqh6RL
93kKI21WhsxRVnbK8kn9/3ekNzt8pDcaseliJrn2B7rdvuDfr3+rpYv7fAPMDhk3Vazc63CCKobt
pwqUkXoI1fKshwxFekMVN2Jmfz+wf8BpTkcAHtAowWF8c8De2DW5UpXITgw33RVa6kut2lHOg6Fu
AtluC/1YJlnYV9vcuHGHlc7W4meEQoAOBQpU++fIZqlp1BorHECeGo1xaMdF0IgnW/kmAAy9PsPL
oab2njVxKOdQvTrJW85bvBQGCMfpQd+ETbJL7dBa62Esni9QsPzfQPOzzHQydcwnZEAMQRftpW24
PwEQq+RWN/84zeP1YS10TPABz8LNjjNiVXlh1ZPfpfdU1sC1VQ0syp/t9qgav6lzqvL9QFae9YvH
9VnM2ZmWNOD7N6iaQYTW2RH3VieWT/uT5a3klYvb7izO7AATRqqm8BNGF9tCBfCFjL+vT97ap5ri
n+UUZo63MdExjm7sNqzVfYM4G4d7oYCsTKc3Ydqhp3095uLlfjam6d/PYibCc+saTuP3lr1P4ZNe
BpURXg+xuiZmx1VNTKZmFebNkvKudrMwqa0HamRHiAiGFd6Sraru0ALfa6NYib14kEE6CR30CXgz
f1PVoMmq0F7EQVbTwKlvE+CCYBSTPsU537rxz+bvLaKw/tG+gxYyWsAgzl3OJ/DPegr0UgbdDG3b
VN77UOUh6nQf1+d0WgpfLhz0CiYaLByW5k0oiPKZ3K1xUpV5Gwzee+usQL/WAszG0WoNl3aCS7NX
qtdxgPO5nfy8PobF5X42hulPOFt6rpIPtKoRwrKEb2SPrnR3CSd+0z9o+Ys5ruWXi8fEWbzZUs8L
Rya0wZwRHdWlb+mg+IO3XTdYX5w6lOIg5WyjFzSvHKQx77N2hApEzgLYK8Xu7vq8LW7Zs9+fHXeK
2ucCfpUARLlBMjzClWot418aAaouU4Ix6SHMFaBoCoVMTzgYQWZvGjRYVBr+/RjOI8zGwITC0kK4
uJWgWuFhIKbR7tDWvB5l6ZIFbVUFN8b1JsT45QqTrHXyvlZwyULrQ+/YRgxvSkJ9aRpBQVcS+eVJ
+2+w6Y85W84NXu25ThEMNPxtl90p7prl4GIElAFAxUXl5gtgvCet15WujbQv9/yKAeXX+dcnbC3C
7LO0WdlXZLSy+2+efM6dl+u/vrQBgQGAuCua5x5EDi5nKHagiZoAE3tP/UbZiyFAQ3Vc4yAsnSqQ
idRRkUH/5UsdXJrchrU8dKuy6qOtcDhmWQC5Rb/Ajq8T38hX4BqLa8xFiwmVBtDJ5rvdI8mQOQPi
CSysmPxoNTPI3e+NZu6E/XZ9Ahc/D8rjk83h1I2ZJVcNANHWWKMMRLTvPfA+v6///OL3Ac0a5Xd4
uMA44vL7kNhQyrLAz9uDtVH6MZSmA3HzLCDDSqSljwTVBOT4+iTDO0/zCbrWOlOREejcCuiQB7ly
qpubthumJmSUpsU/LGw4K4HOrZrwqZjLajDhcgLBS9S26pD7pRpcnzl9cUAoz30aO0w2O5dT5zVl
HFdNXtzngqmgF5ToWicSdWLDQm9zHGTYZlCaQ+v1VQOo/QevoUuQWjHZlBLm2lXCZQC7e2030HzY
KBBf88HDbaE9Ioa7zG4HXybgwMae9ttsRAOiXNuGEEcGi0jxRrSKDTUsFea+8TaWKyt8dt+YKMGj
Co7/QwneAYB5doqSwehjpWJDxEgW1GrUmT9MSVZmcJaofQZBrRbV78mDFP5ElxPoAuTAyrwRUd4p
LW42GGaLTu1KoC304Zj2jfJamGbyaNgVuTEhybKWCC/tLXR/7cnJYoJpz7KDNu+ZZUOE+F5JYZWi
wn8Nu2CtDTibSgNqaup5kNlUNmOpEFlimeD8I0XuuygYD8Y/XETnQWYXkXC6DHoYCKL4tbsd15iz
ixOF9yQAgXhTfmmMGLUHNf+0KyAbYtOjSiwYmEglX8k/l84i04WU1mRP5qAafbkeTNGZCeCT4J2q
+VEtFb/i9QZEKV+25srZsPhRINgFEhZ6s9CRugzluDQZrNTK71WzFfvRLhso8caOrzpttr9+TnzW
muZ5O+CN2EvQn7ahnHwZyygduygVExzQHjQkS2KfV6Nj3FlmDU+J1B1c3zXqESjDmG2ojFFAHqn7
HVP9poq+DlRuNiGF+tLBUbiJtcOlr1qtgSqw10W4c7vQUBVI/vTd8L3MYB6bdZ04gsvd+Wh8F1uz
xhPPc5t0FwuVxxC56sw7UvZvKhfpjTfyKkSJx9y4ZQbmpsnck4uWVCBT17mvkN8Etmi+QzljfOzU
Wu4sg31HKepdqKJ41BKwPnPAqm6EaxebHkQkCEHhmSeKn6ogya6X+STPA0RbLSRKffr4xNMuh68x
029Hx4r9Xs0sH85FEQTB7f3QOJbfDw1OgbLK/J6Xb6onfqSQfAmAJpHbtHipxm+ufGiAloTuyg7i
a2JbdAwmMLX00zgfwgFoLRieUg4BJxE0iRXEDdzCHM3dtV5VhYSC9Wk0BjjaJsqfjVE2AdV79+gC
9hYQdOS2eduQfzkKgAYAiBAs9K/qO6wpJSs4Hr8Sih96VwXSfG34ytG9lJycB5murfOclJU6LZM0
B4RcDeCa/KKX3kZWsJgZki2++MpOWgBkT+5v8LLVgfcEr2oWr+wx1r7s8/tc77lfZ/Fw76VKc2hs
L75psLwDLRXjxlF070ZjavpECbpqQauOwwnMXHtrkLw8jigW7PqkNFbqREsbHU1rG28y1Pi+bHTb
AAtHeCS/Hz0ZlGoTZiqoRcXzyh7HnM63uIcKImhrMFj8osNQ1nGbmx2eNplplxO1bPiGJPFX6crG
73rTvksqxnca7ppb266tlXt0NsbpHoXTNvJQAJ8gLDMnAmHzUTcekj5idr1njnjqPCcYIMC08qmX
bgGguqZxoliL5+DlympLtzD73i7vNfEKfl68MolL+dTZz89BvKWGBoxM8fMiO5LxCMCwY215uzGy
X3X2D8vCBVzfAhEXX23+LKFjo0JQCbz80o7vEyc52RDZZuUaWmvpRkMvHLgwQKCx62fXMsubRGNe
D3L2hKCvwSo2w7SxtgpbuWQ+G7XzFXgeabYLbTg9owPKEMlO7nI2qD5T9EMMJ1ZLZAGw0WFBS9+j
w95w5Gbw+ijVjVc7HQNDtPu+rEJl0MNhWLvTZ2vzM/uB/sJEJkQuiWz8cs2kukrjIR7K+875ZZo/
PPZhrTk3LR145yFmCVZtaIK0uSih4f/e06fEu9PbbVw8JtDvu77N1wYzm+QSMqKpTjAYyxS+Vx36
ceIxr+zm5TWDCZtyIBCBZukClRl0XGsK3RgU0OORBw5qPZlzQIdyJdIs//7fb/PfSLP8W7HVLosb
RAK1RA0gXdIFeSaNox7n2TY2cD9lDTxvkxa3oyrQd70+mwvfDaBnpN9QlEHpdD5QqFO1EAWvoIZl
AdWjc/tWxvkhrq09ye3X2lQ21+MtaEhB4gt1YchVQaECJ+XlWowNyM16PBmBNYORXDHe2Omr4mjb
nEaAxShxtaHpd+J1vkP+DOYQZOqx7X65xhPeDj6mEcTn7E5z18QNv557yAlhTYNH8fQunnegYLCn
pEkSi6jWXnnRbmzyXWQGIGQfkprH1nu8Pg1fpx3TPb3sHNyIk9rz5SyMxC4UxVRF1GaPQ/WTVG8l
FLgrrQhV7f16qK8L7CKUNXshQzq7a2whRVRUMbA4Wy/fFMAau84zS+6JCKHedz3g1xsKdz2Y46g1
Qf0DjdfLsWmloqfwmpBRZWxzHqYrt8bizyPRhVYsOnhf6kxtKQwhrFJGXVKGjfbHiJ+u//0L/XIM
wJ0UndCMROFi9nFKmL+hOquIiI13Zg/3Hf2giNfOjYp+S837yvwohwdh9SsH2+LA/hv2s5tzljO2
EviAtshlBMSb7T2m/4CsgzQ2wFnAKgLW98VTmWdWmbY5cPxF3wUmucmyibS4U7qXlQn8vLkvL8LL
SLMz2rYFw5snB1WmBl3ZABJgaw3qTyPp3OcKXqBQMmjs753r5IeqbM1DYdptyCA3+KOOZffTcQjo
xhb+PHV06LYH7Q0MFENsK5W+4M1oRUBtQQshK+wNAO7OcxInvwvmWCzIpBX/kp4qIMk80q1bEvbd
yJxvOWv0oKV2vUssk3+rtDEfN0nuZXddo+t/siHhdG/jOXADGgp5VnhHgpbZcAAcYvc2q9rxkVRV
h7qQ0j+krvKSOoX3AFeNauOVjborxYgyUVIXaTQkdrdD79cqfLgrGBungvZRwDOXHzgtIEttpwoe
mww4xlJPEp8DlLszeAGWA1NgLJGYxralMbup0rE95JrV+Qnh8mjaQ3IwG9wDuezTnYIFA/l5EOcp
xBC2vCR6mPR6fK8hq0eDBYwk3RTIentKA93IEs9nlup+H+pKuUvzThDfGiz+c3CH8qjKrduxP7HX
vZvAYA+Zspe5ETrQfHlMc7u7oSp/SJXe3NUjYYfcbsZN2gAEBZqKipccEQFvzT5wIK50F/O2ixja
gm+Wnim/GxBattmY8yfTU5Qb6REZCKN3fhB7atRkfXVndaLbFbbI8YU1KQJNWOmPjmnuQ4P7EeJX
2W8J3c0tlaggQsY321YtoRvdS52tzKwm8Jx4OKL/A48+o4r3Q+q1eMTC3QDAFyAQG30MNK3ID6Du
2PiVgQfdqP9kjVtDfkDIUFpuGiIx6wOlBm4keFYzLSiUsXhUe6d6lk3nPhZ6k59SqFn5DXpPN7WT
aHc8LqHGEXcVECGwY2q1pH0lFWM74ZZOUEKRfueUsXXSjAQ8FhAiIEuPKoPQKdwrYaINHr3T+5pV
OsfSqo13VRjKH61HHuXlkEOwQXc9dFXBNrxR613GVEz2UMFAwx3yDYp18FQQTb91FI2HukXZwY4b
7agYrNs5CeRrsxivcUVoJCA05oGe5/rONgmSisq1Vs79rznT5aafHZtmrLRO1xX5HQheW937TrKd
BzX52Pt1/XhxFm40lPuhuwF+qDmJvl9eMCizJWNRj9ndaKT2O7GcvIKBkkWPsWEz7AEUrJgZuxtH
7eUeF4nty0H3wtYm3dHRCs8fq0KB9fcPVBsDC34kp7HLq0Bnb62pwtzW6TcsAxV/kL28Tyt1+OlS
rBjdzra0H/QAlil6QNTBvKvxUtrBV3jc5AMoujmraEi6sjn1cW88omNEdoou4y2PYRUy6nK4z5ii
hC0tX4VHu31moTKimLkTcsah6ArB6F1etewn68t6W9neL1HD7y8hqLo6MvOCxouNkyAoT3Weu9Ut
Rh9VIYeN67kEqM7C5k/EKMq9gZfqpiv6PxU14FPSQcLAECrbcbvqkAUoXRpUJRbECAEYIB5UvERi
g/sOzfo/faaZvprzYRdTeASlBRxWSUmzu0pjbVDTlDwMtVir5M9Wz3/ez/DnRhaKexeIgcuPqmD8
jidYHxEvbX3WNDfIBbe1DvsTtXNWFKBmK+gz2GTjgrrjJI08z3q9vPAqiV5+5FRWOFrKCbLV93Cq
rILYdQuQzvQtzHh+642ykm4v3PHYsypq5yANoP0yz42yplQsrqV3OOUaCLSBW1dDm2xlg2Cq5rcv
aLg4G3QYE35pJ+lxAtS8kOmdPoQGh8rmRuYhWv05C68HWhzNWaDp388yljjLFYnTE4H4XWxmfl2t
5K5LqRhqdABaoMEDev9cW7NONQHHUiW9I4aMUpE+l2zgUPwe/shseIhTC7Vb/QRyxy1Nh4+WjM8r
I5yy49lcosiCmTSnIwe9zcshwo4pNyHEGEeObETmp3bl7ShkCJ4tvTJ8Ag+Q0O5puee5JULKHHLb
VSXdDO0AU9CR5G8g8msnmFDHmxJ2joG02+S50Zwq9DhWQAfL2W0cq96+i125xQXxBzwaciJeSQ9J
n7QdMDtauS0swh/rUtoPKRgugUZLcTukoKDqoOCFduaMIYrbKNVKrxjfBL7KQyy48wBJ0uRP3LnN
t0RFJnV9cub4ov9sI7xfTPhg4Ok4r0UVWmz1QvdoZHpPqrJHxuZnXR3GSgEPyTBVXrshwZGzUlud
PdX+E9WEJiYAP2DsfmkpFqR0ElelsHdpQyQdHI9jCBLUCso7peXtGqdKd2O8hk1eeLLZU2kVOPpJ
XWpOwKGVSzmwVNldaTinJk5hZBLrL8IhR68ud0kaP6zM7vQSni09G0Jwk5kNqCmoL14uvWIkVV2r
Ds6K1mlu7awfbwkqXJvBYvpG1lZ+xCyoHGel7t0Zve3dMJkqRzSY4zVrrWmVX/tT9NmfwsBt0rid
3k2SEE1Fj57RPkpj/OveE8wzHTSEAOZw8LKbn47Myh1eWOmdo2kBbiqf2s9EoAU7rDy/lw6u80Cz
9wkpiCJg4JreMe81h7RRCdDp9a+3FMGaDMxhuAdHonkbTRCvtRuXoVShjb5iqTAIWjnlZ9sAhSMP
FClsPBOa0TicZpPlSa+huYr1KBVkkK6Evl/td4riowsWQgA/0Nc8MpYiQk0ToFlwbsDsnZ2FlUBV
OqMtPk/pOjd4+Du30lLlRquJF6WtjZtTLWn6JHt9zUBo6SKAXqOKUgl03aZK1eUKLAUvVDeWRqRr
ROzywdCfKyh/PTq6rA4eAdbLRr8FVll2u01yXKkpybytLrXkz19/WDRfgSlCQflTP/LyD9FcYQwJ
E0bUluUxq5rjWhV5YeVMNk8TJQ0SySjXXgbQSV0UiUicqL7VrLt6jSa99vPzjzgoY0YNSPb0/FiW
e3Q/r8/PwlFx8edPed5ZTtBws9SA93Mi1H9r/huS73TNfVtfuJSBVMCqxwbDiTdH/QOEZ2qiyuyo
dcoihjCA4kCPKYMVHLQCBodsHHgTPEz1R7EjGSDe6My2RyUGxpF2ySNMPX3QHo1twZ3mIVc0dcPR
CHsvSC3eSIbEykfaiYK9Zq1BIWez/5+7C7vHA9ReBWN0NvuFl8tBIbi7uOj8tLCfAMr4ef0DzEJM
58LF5Mw+ACRG87IAFS9ynMfi0HV/h8XGCFQA+3AKqKhfoqc3G4FbAx4Qm0yLWAGnsJze4gH/en0E
syU0hbDApAZsCLU34wtISRiNJjxROZGb6sz3eiV9UdN4wAOMs5VQs8maQgHQiURisj+bDKovVyuU
BJQBaRVHiSHxKr9MTfYzU1BY+esR4fQCQdmC8D0erLOzmutoeONtyIHkAeaoyQLGX1Pt759Qn0+K
KSeaxNXniysjKDpYtRiieDQ2JUTsWLqx1duerVEvpyV0lg58zho6diYe4BNNeA7v1Lo+HlTZD5Gm
sfrQwk55k3ZQ1KNu+qZh64V/P3vn4WazRxoHlGAb4QjJfVQEwlEmG9P6fT3K1zch5gyPMxRG0ZH8
wsLUWe0wXXWHiA+TEbm9c0VkmoOf5+8UmE/P7ICUK7bXgy4sdaR2eIFO3uiwRJglIg7UVca6GxF0
7PxRv7c74mfGSsK8tMgdoFchJIYGPHrTl4sc26w3KKBskZk5vnyJ6V/SSz/Xw3mA2S6yBWEm1vgQ
qS+wrffNramtmSBO33i+5M5DTGM8u1ZguSPKUiJEslehBab8DmSMQtzK2bm0sAFShIwwukmwIJuV
sGq1d+OGIYrkvuLtRljDbO1/mq2pdgUsMeCkxuybJ47D6JAWPEqpt0Uvwxd4S5j2x/WVtfA4Ax4E
DnTuVGaARu1s19i925FCA8e7ptiY2wxkQ47CaApIz01hQVLtRawJji0ttPOQs5FlCnC/RtLwSJyM
ZjPU++tDWvv52dcZ8BAnuouJo8lDL+9gm/73vw+0+qR9jDMaaIHLNda6ja6BCMui1u39dGpIrEkr
L233yTLLBP4WX2beiO+gbZQA5c2iNH/WEzss+Y+q/P4Po5jabxMUEet4thll4QjTsgoWUR9pemC2
azWsxUHYaJChA4cm2fya6YeYQlNc5VGlo+R+KLxtX+/+YQxnIWY5DOtsR8uZxqOeHrnY93+Xo+K8
mrp6qFjgfxN6fDZFLVcLN+9sFnl9c2x7erLpIzB1fzsGDYbasJdBMo9O6PzOH0F/0Op+HKO2P6KV
j+rO9d//eiLi9z91yJEBm5AOuFyt2iAKxoBejEwocXH7D0OPJJXH2OSb0ixXmq6LwRxcjx7IVShH
TP9+dvy6sLfN1KQaI0+rD5U4eQAzCjXz1d7yVfoPMzf5ZuA+RKIMcvJlsBYwVw9HvYiS99bYu+7K
xC2cjEAZA+48WfZgm7iz39elUZdFp4wR+mH3hs4gruS2AQRCHsHRhqBs5z2bRfGk8OTYG8Pz9c/2
dfegIKtNLrVogKE/PjvERt4lJjMYi5imv5St+g1UmQ+DxiuD/HpWXoSZ47hMu5Ng+gwsGirnjyqg
r4RK0fWRTJvw8kpGCBgfoZ4N/jgKcpefqdAI72Ehw6JE/ugNd4uaBzRGaAg5lfAfIqHcgVwdNZUv
xusJdamiuS2LCkPcOIQnAbdIkHZIBcuRrnCR5yiu6XSYsIo2evyqh7tg+oJnaz324pYYzkijthma
LSINgVqR7mHQEufGG/Rxw2w1MIs7oIFzv3Pr5JjbVotua1c8CVjyblI98/y2teWmYbbpx5z3h+sz
srAfL/7G6duc/Y2mbLSy5pxGXaluihTKv+VQHyVUc0ytfhVVu7keb+lbg1OHAg8UgSYx0ct4KP+5
HE1aGiVEb3w9UfY64RvQE099uao+NJ1c84UFnSPU2ycDXUjAXgbrmFWrpGlppOkfcvjIlO+O8czF
vQap3Rr15KNaKAerQ/Wc/B6Nlfft0syeB5821tnMdrqieCkjNKI1RdNMH96JMzyPheoFsrb3Bl9j
lM4tkj7XmwPbQ9R6UVmCcfBlxLGYXOYMSqNSrenUftT2xMhggayjRlCNLL9pSyO/Yzp0IrLOSgKv
A3TK6jQW4O6xVr700vmE0gpybdWcSouzXd2Tsip5KvuoG8CRoK1yV/DyY0zXcG9LK+o8zixXhBcz
Sl8qGo81OWksD5VSCfIyDfr6L5Xl/zO/yOeRqkxNpHkPyU3K1o3jDsjcVEl+QjaG+kWRp7+v75DF
eUNnABhLG0/9OYDM5lSOttD6qPfIvajF3mnHTUbTFRWpOdL7czQuugHTpQ8M3ZyvQ7veSEvdQM9F
crnxhlpuYg1YpLhXDL9G1h8mAEMEidGW33hdVhthOjIEnkUDl6C1fKJr0DCqkZRUTP1L2OT0x0HC
CAAM1ARgUDe/EgAeHnuRFTSqISiCHolvJEdFP3Lr9fpkL9xuQDLhZQN5aENFHepyy1ALLfCMIw5X
X8fqQ+vqlbttKUe4iDDLEQQo0vlQVgAljtsWLDAHRt48qwDefeo0MEaGF7zdfVuXwfWRLRw/F3Fn
Z19VoUNf2YhL2xdiJoFLoYaxp8VjHr/8fSQIYExyt8jrvh7pcV17dDrorOIdLh/pGPH6g+INLx+v
B1r6WGeB5hQ9pscmdDIZ7iodDtm3a4ZRaz8/WwueStPcjDGOETAQ0+PAQqzVuxZXw/kQZqsBTY+q
MpTpUmgjgbvdaWKwBott1b9IvQ6xUoJCy7fCWZm6hUMFhAJsJw8n11cFUN2KFXh7pxSKvJXYsMbs
N5NOxW1iwEPl+ldaCgXZF2uCRMByaN7eBHG+9BoNlWnPK26d1Nyn8W1nrVyua0Fm81hXgw777oFG
cS/hJ/NKnfcMBKnrI1naQucjmW0h26Eg6bvIjVL3kEwoC3tv6s+W8c30wv9bpGlpnuUKBPqlfVti
ODINMyfAS5taQUJPeb9y6i+t8fMhTfN6FogbEphaVaLlHYsbNbEencL4eX0sC/cxhPT++/2nfz8L
MZZwKjYUzJqNt1BS/8wMLdABylvT6VgciuOg/oESPwLO8gu9J05KSmylIhfWMbEtNRwV2Wyuj2Zp
DaB8BwojkMhTO+hyNFUB4o2dTflqWXmPvEM3pyvUBmgsww37rCbHnsvu9XrQpSk8Dzpb3emQp2Nc
Ywtp5S0QKqkB0MWtUj9fj7IwNPCMHFSpgUmBweQsFe/Swk3g9MiiTDTyQZdk3Ktl4x5cKEeF3BX9
Q+6xNXbTUpLqIK8BAgLkU8zpbFNxFTtJaFgeUnmw6Xvn2DddNmzgBxWAcbYjNg+t9BSn+SmOx7CT
K++dhYMDwuxoN0BXGpfVfNU0zAMwOO+7iBq1PyQmDNde9DX+7sLMIgj+w61ogl41GyPcGVRSkaqL
Us07Zgkgcm13y0ZY9ZXHlq+mGNManD1zICnwCTIHDwD9xss1amZDXxVJ3kVdlT9YZaz6et7BKrR4
t+gEbS+KzE+4+Vzxzu/sNBgrkm+vr6WFzTjVIMBBQO/L/ELM42Uad6LyCJrZ+Q+PvGUDW6NbTnn8
l1H+N8ScfoAHCmSiqEOiQtujrnrKhQ3Lnidd5n5r94+m+Q8rBd4Z0yeESg/sbS9n1SjBKE1Mk0RZ
3b7bbHzmjD4pI9K361O3sNmx9/D7SMMnIMbs67HR0jvZ2yTSchOvtFPFvrH+wc7erodZ+kKoriDN
BeoBFePZscw9sIOcpCNR/NBbJ3fNZXhpFHjjTekfICRflryo2YAvQTBbymYgN5y/Uwew8JXTeGH3
AsgA8BxelWBIzisqYK63qgAsLqpK60gVGkgGV6BiXAmzsNQmdZMJogVADPyGLz89oNRFTcpERTNt
/GhT8y3uvd89c2+rSol9gbqOr+Gfgutf6GvUqU2NphGAcM5XmFbm9J4YW6FGFhSSQ8mkGxJd8e3E
hFNEkQQiBhVaE2vVt68LYwqLAjxqMhpQ0BNG4uy+Lkc5EKUu1ajVQvOZa7vro/qcrMt9e/n7sxsU
D0vc3y1+H8KgpQ9BYXjSw9A2ZGMZwRVwU1Tmjg39Lz1rvuNF8951ctsqKNJosg6Uksah1KztKNxI
MsX3Uh3CY+Z9Hhv73B0fWu5hr+j0VErCQ9Vgz9B4/jYmSaAn7a5x+UbTyVNRtwBOcdDiknETow7X
A8dvMPulg0I93toZeun9S93Z+2KwAlsxAq3XbgrOd7g5Vyrgc9AJ3rYglUwq3ygN4qSc91W82nZz
uxgw4W1a3MnCZcehofqpHjW+T1Jde4QBaMZ9EAuaO89UfylK3z2JpPBs32a72D7JH0PK2jJUMrc4
ebFdh3br/uraDjXTnomV3fB1gXz+mZPmvYNOzbyspJiscQAJtU/CBdPmexJeXyBQb/9ysttoAQGa
iJosuPTOdJ2erUCHFCIVDbVOtWtXAcncjZWL75TJwNCGDcxcMl8jSUhi9FBrYwuW4dHqDGhIkvoA
Rct3UB18OvaAJnfxg+K4h9HM93XdHfBzYQPbEbVoAsghIHUTPZQaoYxUuwULxYgHeOcmd2rfF0fQ
CeEQU5ofunBvkkZHh1vv7lmb3Fal90CaLrkZm+7E0gZV44xs7Aa8kTzb5YZgfxKDANEe5zTsYE3t
tw4ki+t42I2t+1rnfQ440RilYz34hUY3ilbe6FPykRnE8IcUJrrMk/RAMriOVYOp+9wth80Ic/Ew
K4pQd5Q/bpsHI+g5blaDttPACFMhvsMhQgNNo8wvRNZvY9SLiR+n5dvo2re87l8zywuH2j2YLbmz
NHqy8jw0jPSx79PDGKsHs/duYkjpZzk9QrL4FRzrQ2rae/CHINbLQkllWAzlVrP1UzXSfd6Qb07c
HaSV3Mq03DaoTcn+rWm0cKDWhjvKCR4zOJcHb2MNLSxAxb4RzjfNjh/LlKNv7HVqWEj7NulUVCHJ
8A49i9fGGELUSyO70jdk8EBwKaO6GNJDpXAgz91xo6dYCa6+STPrJ8yvjmrSs6D28iSopZf4oyjT
baMlGSgJWSSNHBXHIX/MRhoavflTqS1na8KFKARWH4ItQ/3DSJzuSLJ8ZzPYu6GeZbdg/xgiLFhp
7qykOphOBXIHpDYD0LQARnbj9zxLu2PZeVroEBUIEmcIXeC9fdDO0oAl7Y+xh3SYHVsreNaFLQgB
NACVoYOGYt2cSFjVjTbQglsnU/F+aE3zmvKVTf7ZLro8pu3zEJ+Vi7NNiJdM2dORWSfVo2oUm3oC
8cNBfxVKU4sAHDWcTZYRauo2RgFbhHe80w9qlqubrvpjqO6uhk6uAt3j8YOQsMeiOjWMoitqEDuq
1A78HTusDcE3cP+WITTj5UuRa/S2gLfMyp3zNRlBYdMCQMXAWYvHxqwknMWpCmiENp5suw3oGFH4
THXtk5ukK7P29eS6DDR7QgEvbTm9IZG0yX2jfKAzlv59peM8BGBSl4cjswau4Ak9njIYKOTfWrIl
/V8XUy5DzG7otgbnsJ2mq6g2Er6Tyg91LT10Z0jL/yHtvHbkxpZt+0UE6M0rmaZcFitLUsm8EGoZ
eu/59WdQ95y7K5lEEurdgNDdEMDI5WLFipgxJ5ce24uUuciDfW5aWcwU7SqFByRYO+mVkYGTnqqj
bLYfMjCdUqA4Fi1JitXGu0mc+oMlhfJBLqZmV4nCD7ke94XS7rw4SPc++uNT18EnY+nz5XjfCfGr
oGdf2qHa0aTW309DkuBh/eApatC5Hoem3Bc13Y3xVH4aUMG+14XIqTzhq1gW514QaQLvX9NJOQtj
Bgec+hT2fXwa5C5FmW181a1s37XqUeYCaAv1ixcn36w0+Jz4qWbTYyU5UlURNFjD9yzqvmlS8ySL
xWlUpV3YFScjKe79fnLiwFJsE26bsQm/UbwhlNG0p5Di3mH0/ZwOTvmpgW86rtWP4qhxl5WO2imO
WFUHNehIdIEdCzrpkaN5F0bTBylRNLuPrCcSsx9uX8nX71cWCyAA2mmgQK+y70Fi0sYUdvpJazqf
y6ws7KIdX1s5fM1FwfZ0feMNdB36ztBzanQaZTqa5hcJj3iM87SLJ+lkTRmMK0Fgeg9jNjQf+thC
mZT+Yk5WMDanrB7zw+3B6vPHLz0fPlqni54Ezwqm0pQpXxit158CSNueSqUqPxlpk963Tak4Hdml
Iz11wSdqmsIs7KH/kwC8egDgAwmpLyoPyB9UsxSp+Ub/rvZUhU2MdHWRqLZmBDT5DGVY2HTkhR/G
LBn2sa/9k1ey/6Ed8yJ25KL2X4ZI7F554Wt7LfEhaaAEI77JhSL+qD0YENWu4RrmHMBbPIHIhP/v
qydqzcHKDeuT6ck4oFHISLOV/ZMx1d6TWhfdY2kG4UkQwnJHirm5GyXIiLvWa+AkkMLHth7g/ZJj
46XuvPGj5+n9py4r8NjEwb8kuaZfmp3phPTLenYZ6EIKmb/uO5HXVXCKDsoRnuitnOvsBxaLgYMg
L4TvhuBnWTWMI7XnlWx2J6VuvlRysC+1zjFLZZfhJVKtPEy99xpuMhyvbEDIXueHqwitydXD0qwN
wQzlsD/lgHja8Hcefgqa+ySgjEgTRK5939hz16Pkicx+I6PIg3ZZSeS9YnZmO47cG/u2dbv0HjJ0
dcuvX0cNlILnDhgaXPG8S5BYaXRl4ZvZeIrK85i5fw8/BPKiIVelIonO6VkkLnrExJtS5NpIrT5F
xVgVbKn1P4s6wjd/P11cUbQxUNQGXr24oGBlTY3BV4aTNHww5QObbjAe+y042krUAJzuP1YWTohd
IRX9fJYMJbRRSTwmytdmTvtrn24PZyVquDC0mDihhDg3FzEk5r95QECbKYqf/zsT89Z4F80Nsjlo
sYyJ2HL84VSrjtBvtL5eXxIs//yEnUHv1x2oTax6UpPO01Xj3tCSDL6XjVODNAj/PpyjOUnDDqlq
+YreqZCGdmpyqTvFmtH9DFNxOsZIRrlhpMh7aFjA29+evZWdMHdDUYHm7cRNOA/93ewleV6pbaF3
Jxg7ae+O71SGlYFc8IYtEfKVWQQ8Bm5bJiWtSeb8U96ZErVJHVNuulNX6/L91IbTMSuK8mcaWMMH
pREjxxh6+kVvD3DFM9A7MmfrgCjhZBcDVLwhbksh6U6aWpX7ahTFQ2eMwsa6rexzDewlSqhzS+cV
27GmVC1cnUV3kvpqfCmHMSaf40v7sVW2oBl/cEOLe4OK4ywkTsIONNkivoxFyadJJ+5OwdRFz12q
5rYENY7b6mX9EhST8iMem+lkGJr/XE2T8D0K4hBpYb0HbpZmX5vJDB88bu194QWTU8s08qW16b9a
ncVzPJc8EknIuijZNNl6qsmt4zdpsk9QwrCHJIAjY2jgIi/z8jB0ibnrq8l/4sJvncJqRJuLs78L
hvpHU6gdaEeBM9Pm5X4c8uMgDrw2uwKqYyWD/pF72h71YV8FcP31ZhwShQy+Dd7PKSLNP6iDRu0i
Maz7UGnwvFMg7+RS0O7bDLEbPVKTz/QU/5KGRvtlDZPu1EXT7BtVah9kqff2YdCUxygrY1fMWnjl
Wmolv0DBC6fEbOTEVqQInhG9qvtzE3l9tpHnXNsWbAmonXUwoFf5pCL15Umku+SkNqJ36vO8/hZD
7/IkNfm4kWtbiSZIq5NiA7hukMdd7POp8gol6OL+VAttdph0zXRjr/PcUkAkEqYmZe81efJkyIn3
i2do8C9GOpPRwr0LNoJq0+XhjutYAHlb9SdTGn9ULX3eeoTKlJ9sAc5XvMjFg3cxzlZKAgWuoeEU
eDY9u6a/M7vzGLndlqr1imfUAZ1LzKlFhWsZnsHWUlpConSnfjpTtoOw8zFTP0vCz9v+aS0cIziC
atyEeoD09OXEjZGQmIPhdSc9NxzPV1M7HdMvxhD/ECEtnDlp3iaYOTa84trgTEpYpo4iA5DUxSwG
SU8XV9RNpyYAleG7k/bNl2JnSre4rK8MAdrlkWOwMagv8MC6HB5gcUsv+zJyVesJaRWv+ZIBATG+
3p7ENSs6PebALVHCwTleWpE8Ot9iXQvdrkPjvof9QkLKwAC4FW7s81VLKu9ERgMYeblcUVyoVEm8
0I005YG9eFS73G6T/CHRzbvbg7q6uZg6U6NAMrcN0vewWKO206Zeh+/HHdNH41BMG0HNlW/i8xac
IYSaNFdcJdpGuZC9FNymWwnZoTTijyMZSb2eNmAYf4p6F9fVbAcFeEp+hgxCfbE2gyWSkhjQGLCU
dKcUkPqSQv4QxievfaVjLGo+FLD7UJaxo+EV0qGNnX7lL/6YB/M/A6GvgbFmk8dpIzahW/bGnLv+
UAzCtxaNiMgrHiYa1W4v2uqs8mr7P3OLaBSClCIJNIhfYlmDqCh2JO1L8NdtEosxLaZUVIc+1cYu
dLO+tg3lwao3ztPKKNh1igFJPPLmrNzlefIDcAtqzyjo7HWsVHJS9S3N729P1cr+xgjUxYAfjWvU
rBAbAfRlJu3+yVdPf9vCCqwsPLgslSoOTWMg0hfHh30nloQtkVuIJAMEapGPma923yEZ0HdRYkSv
Fjxlu9tjWp04ZAJEOj7mhtzFyvSp6U+9hHug39qRzdIZrfsgSP7eCRkicNEZaM/FtMSd6VopFIM/
sf5KYLfqORveonrmjNtYoau7icsPKzMwlT/QwF5uAzUNkJTXjNht/iD1zEE8NAVCwdA4fUJAurR7
OigdNSq04+1pXFIXgE7FMt3epkymfv4Jl5aFsgTTSVO2q5TBXhLUIzXsA0oD3wa5vu/y4lelaadY
n3ZqmT3J7e/b5q9XkVQCkh+ACOH9A9l3aR1CscREBSp3xXM9OElj+38NIgGW887CshKdyWKqFjoW
KOpqr01ZZt+HWO62NsrqQP4k/HDxpIgXA6ki31MCyc/dYThkP4f2l26eb0/V9SGmWWu+nXjSoYew
hHR0rZWUU5UVrhpZtRP1arUTi36rlWJlP2Bm1gGGwlImL7JMiwxyFFdSVbhikjx7ogwxWLDPrTcl
+pRF6pM5SbtA0mHQoQbYpBuH+mqMwEhAk/APj7sVwEevm1MZSZNb1511X0dCfaCyXf9tAL+wMv+K
d89jYaZcTs1ZdMw7hiP4Bwio0tHcl+l9nhzVqbG5PG8v3lUwg0myTOBYyEjTprbYHiUSU+jmZqJr
dIP3lPHgc9PBi3Yy+MydpVTRxmZZtSeT2iKegQlhmUazrKyeosqb3KFKQ6cvtL2RpU9WEf1o4RS7
PbarrT+P7Z2txXRaeaYonhWgYF5MrqnUx64aXvVJ2v8bM1yRSGXQKr7M1wmFT3keR+Qm6MTYU9U4
yWBmdln1G4HFytxBtgDxGkQq4HWWvRIojEF/5o2Cq8hPU/E5rp6V5nsdBRvTdg1apMdW5F6BEJ6s
EEDqy22olE1cglERXDGXXw1lsKeYlonpMdPQRkwhWu6kbFdVg/YUCF5911E635sdopu35/Xq6pl/
BjcP4FokJ6+Yo4RhzAFiwLo5tZIt+ns/33ehB33Uhyzu0JM+3Da3slswR6ggzZcOXRiXo441XYAD
gFGHyUNkQiT9qd2iqt0wsewutMpQ0FSvFYhHnoX4i6wf6y0c37ynL0LtP5P2/0ehLLxkQh82Wa5e
cJPk0GeHON6IO7aGIF/OkhnmnNmKWeri3AYxC89IYsv92+21WFt6ghrAleQzyDQtRqGKeSqkgum5
jfIjMBNHsl765l4SHq1x4r2/RXW/Nmnk7WYVcQvaqeVTOIsCWfEt2XP76WsIX3ZZbfGFL7Wi6YJA
lu6diXnE71z7KHRFK0eYKEiLPump8hbTedhD+OwKSZHe1eNg2XGTV5WtKdOLbPkxYrzjd2XQdhCE
Op6nvOahjhac2RYbB35tTcnFmrJsGiIx3uK8V0pUqL7neW4yPeaQUw2Ugq2tpM38keXGxN/Pdwy4
zCsxNcSo1bEeRdMdSTXcf/QelS2KHWqYt21YC/RAF+ShWoPOcOXBlNwxIQWbdXAaFz2gmdok2ZcO
xY8iMqxDZyr9l1wv8309KMZ9B3YC2ljzK/3zsCFH/s+asHAn1bDNiCBxHa20ol2Xat1DjokHmVL4
XSnK7b2fdQIZy45cZCMb3VEQ6/wopZxwH+6t1jbFVrdVSLbuIWaOdhRcQ3ucscmxLkmIFxSlI6uh
aHta+M3odGk/tF1GVlTTdzWomwS1awgSTWGnhiodpE4p0SEmvvZUpc2xyx2/GgLE1C0nFRMofyNf
sEc/N+ymQhIKNlL5WQlV3Y5lqbYLSSkQ4huqpz6S0ie5N/o7kZbCY2Tp+VPYWKkDZFw4CVn4pcwM
MK25OaRf6m4gpzuESb4joT3S9z1WwrGcimbfKZG2b+KgeIl8Sbmj/9L4nPqBcqTsrezGNmwe+soL
H7JcT+hXFJoHAR1NW0zD8bE2xNoNAgNIQVcA+ITG7ggl1VsQoqTi9Ya3H2Uje1CnOrqLLa06tqlY
7K2AJoiA7M4ORVYd1E6duPQWeU7oaYlDFM18pnqzywQuYi/ulH2lK9mhpzn20BgCInEmDMHD4PdP
eROoD6ECasZvpfhukL1iT6mAwkSAAg/8PxY024OMnK0aOGMxDLuBJls7GIzxqRirlgVq+yfPjFN7
UHv9KE5i+9EU5mR3ZHhuZUTeoScv5daGEdpa2Id2QrUDlhzQEqoomAdV854Vr0n2tReDVgenh+CM
KH667U2vnsFADebKB0UQkNfED5e+J9Gtsg7NSoeGUHMCz9zF3ngUDO+p8yhlJvFmK9GKQ8EgZxyu
WC7SJeZTkhp/aKZGdyNEmRJh+qgK4mmwtN+3x7VqZk5gkaGl8rJ8EYjFGPEu8XRXVkvBFiT5Sysr
zTGXteLutqVV50VcoEASNWO+F/dRArl313i66SKh6hgB8OReSnegot+iVv5829ba3QcRNm9eMmbX
nT6hqRVEer7nWkNm2rjSRzWJT4I8AP4zczqL4p2UWBvd+6uek/I2uUaA+VehZZGEiDsljefK30zU
rva3h7T19UXQUCnWlAs5X9dz+l4AZWrtRiZzZYszX5Ar0pDBCJZbHCxhYk3a4LlSmjz4SnBMymiX
WdoLXLe5LYT6xoZYGxFvUdIvVDpo7FkkJ0yjj6aOcpJrTekvKOn3VRT+iyFRBaaZfy4M0CJ8eWpH
0lVtp/SeiyyV06jik5GjqSD9LLVmHwhbWuErZwkdGvhZQYXwFlzWSGnA8qI0lyxYyGl7po891qJD
Mm2hq7fMLMKgKOo7OCkny50MN5RLW+jvCZo2Hg5rm+H9WBaRfJMqPXATjEipm/f3aWErw1MB5rbe
AKquHdV3hv7AAN8FdUUbTUNnYkhpj71x7vNXPYVdK1BQ/ftdaxtp9I25W7q7SW+EKqxHrHXWJ0WI
jo0+PnpcZrcP66oZhEdhKbJA7SzTOfRQEcckg+WOk5NHL4CPBOH+tok1dzoz08EgCCXtVU0UfpVC
NaeZftf3nE70bHBYZh45NAPcNjSv9DLopEoDAwfAPmRq5rG+WyAP+uesMFBVEoAb9r9D4ixk3Ctv
b4XEgnRjAPj77yzOQ39nUfbKqPUCLFp1eShy+HGK86B9Q0jL7vO7QC5oatmqb6xuw3ejnM/DO5t6
Tyxbjdgs1dSJs5Tw6k23QNkX6aFOSqcf1I1X4OoCkgwDzEVODqj8pcWRqrvoB4GH1OthQn3H14CZ
e1+j8Mft2Vy1A6p4rkOwWZbQ5rFr/JgCFapYtQ59ITQMxTffqg9es3GS1/z5fHuwG6mdg725HJAk
dDEgRM9yi4p+QnMftluCsdf5S16A9FkB9+M2oj6w2IsU7BOl6gbdhX/HzUr1mJr6x7IfWCbttY7G
PdCexJ51AuBkDY5WpPy8PZkrB5uCB3GgqVONu9JqEuLe16Qw1V1phPc17fzcGScEJ81SmPa3Ta14
YEzRTQgOGgj0svASx7XY5uTEXF34PA13fs9LItbvQrRDNqkfVoeFowI+STsmqlCXS9eLZVzno6y7
ddTYhqccUII/9OVWNmrNDBR0M1ATSWHq5ZdmgE3VRW4GwLDb2q1FubMVGiYPnRps0QHCiMy3Fm6L
jaIYM3UBxKfLrTJDw9EV7TW3glfxPApGCyu1J9mhX9HB86x1nYOwjkCtICirfamH1LaQdLaFqviV
il3+mTaaobTlppLuYKuAcF9LK1DgknouY79/JKgcDkKZhzs9SpGwTvpisokNG0dDTGnHr/o1xhI4
EqnqPvhdPuzoWcru+7It7sMg0e3aqnQEUXzrKSg9koJaVzvAlWAuCYWsfPYFS3mRvYCeFT8dHT00
YtJ2k3b05CZwvbyJUbZv/L2MLi+xYN7t/XTqkNLWtFeENvT7ElCuXYlqtyuQCrB1Lc/QG22nkx/1
/2Qpv8AMDf+hB9Pt1FyJgLVF5GvUIX6gTRlKAWnWIfEr61iUonJquhoxorL76PficBxy7jRfi8xH
EwTRMfC93KFJY3j0k7gh+PXpA4n8u0k9RMAIcql81MjOhLiFNtuHNPvzODWNh4KC2B2Ije4Yge95
lIpJdEdDHc9p1VsfqbjIj7WviXtBEDM7kmPRVgdFfEj1wfiVeQworpTpIQCYtEtQNnlAoOZP54n1
Ma5Qz6LHpz7O4pwHE8SWgxa9dM9/TbYSt77TFmG7S5QmA0Gv+DaPOaTizZoeKV+hUbiZhYXURt4l
aNnuDG9qHQ5P5kh51Owkegd/t4MhHDMv1B1RCc2HFI6bU1dq6gM6LP2zPoAO8qHzeiorNAI8NRLu
4q6X3uJAbNhYyjDYYWdKn7Kk8jZc8cptRsWR1g+AbaDMlxXHXjMLNa119JCCaZ8ln4T2VzcU9EPA
v9P/U9RbReJrlhKex+8NLq5sJUC0TDA1jR4ft0q/Dso/mfccBneacibdadfi5HRbUK01b/Le5uLK
JmrzzVbAJq00frer6MXTD7d98MqVBiEvp26u7AARXJgIoxZmAs0ziH2aXccD2SuOty2sDYIuSVgp
0GOeV+vSJca+TDMQ29ntlJ+Sh2LXlILk2+oY/8PcvvSGqHdT85v7Ja+IMwe55VIFc+bGmSYcUMnK
76oCki2hzf8Z2lZ9RNxH+ZyoeuSM8J47SKZVu6SKgMDFRrFjBPU5Shvz78NxiI/pdzPZpnjpxYWg
9bGM/gHzq5l2LnZOiZdufOfvpxhWKIDgUB0o5jKjKbSJEPl1p7l++bvzEWnaWeWv2ybW9sl7E4t3
ZlEkjTJYmNCeajNBEWoL/zVvg+X6URmDL5Q01HW3QR95LVLJiUbhNv+q996EoPUw2l4ovmlVTUQe
bTXZrm5MWNJk8s3Ui5c17yLWkmyI5x1TGr/BwPlPsqJHeyWGQnxj8ta81azZSGBF+uEaJkMuOQ6m
yXR9Myp3QU8/V9uVn1HolR0xNH7SwZPuPBD9e7PsFXo7ovjYZNHMigUj4GSp/rPeaqlNlQOVmzAP
D5U0CU8hgSI1L0gTuxGm2DSNxXvBjBTkPSuS9AjJkcK0BicPU+k+L+iZJ1upP/p6rR+tcPD39Nhk
byHUZXtdENqDCv9z2miwB5Hl3bVZzv/z4iItGg/AXkHkkkwdSEoO6p5bBYC0CP2ZSiso10DHXVxD
tG1WsIjcnr+N6VvSXOiDrIyJJ5mu0WvwQXmf+67chbrs2wCGjtXYOVKGdspto6vbA6o5RUcF5xrW
mSu53tCPjNFufBqL/A2I3UdEDY0NO2snayZM/T878+DfvcssXyyHDIk8tycrMIahrU5bqr4rDyTI
Xv9jYpHqkK2EDmmSoC68Z3LyWGvscvVDQDj2X03Zny7/d0Mx6I3K1Iqh+OVbq0tEJ582xd//hNBL
R/FuMMv6dok6RULsabpFToowzD4mumDLav3c1uHPONM/MNoSFhT1LlbCUxSJtpY3u1ErNiKQ9f3B
vQB+QAGcNv/9u8EKdYbQoF6bbickjkDLY0qnOyQj+9tzuhp4zE1ReHe0e0j1XtrRhiCLE6E3XTH2
dh7kSkio2p2k3qmj8rXS1J9NRD/51N+jYbeRgVkbIlEB0cEMy7yi023ETOlQYpnX0xFgZWVvvt4e
3boF8L7wSIGKWIYfcpVPaW4Vpqtnz2KfMoevWf3tto21A0bsAVcDQQgtWYsARPQasSO4NVzE+YLu
0Pgbs3TNGklo+N7A4gRrglVU6BSSqyyfI+FrarZQL9xpxpMYP5veviXT11t3fYualHZqi9MQN3bb
/7w9ytV98v5XLA55mdLVOEwMU0yfEUi1o8BE/XAf5xD1mE4W/JI8+I9+37a6MbfqopYaDzJgK24B
10hzt0/0tzoxN5zK+sAAbBO+8d69Qo6VaYD+QRAZbjTEblmOj2YBYEHNC5RNvS9amHzn2f2hqbwf
kWxuzOofPMfS28yVIzil5wz+8pQHhujVmpQTH7dKKToNmjiOMXn1vdmq7Z1eFqGjm372KQlHz60D
3qz0ZWUog8BvgVYgOmaF8KPufFYg7rpd6HvBndTJBpTlQ79LRiPdF5b8fRwrnTqyZe1bS4/QVxLF
t07XgLMA+z/EI5LcXoZeud3LgK9vr6GyeggpjAA0BMgD+dmlh8nMGsxSYBiuHOMo2996LWRPXa/L
d4ZcSIc8SmOnzWFzKKec2L2pzEORyjlv7dFiPwvpGWEx4ZgGbXfuYSShgDkZtJLHobaP6hZKotFL
LZtChXfnEx7hSHTxYRi86iiRbXAAVgoOeIbygUe6+mQhPoQGq2a9eF6b7wuhVJ5KjUJqoo/lm1Vt
uIc/F8ZyieGQB5ao031zBenxmwZC/6QmGZuRjyitf6pR+jJpAJmb/NVoYuqT3lk0G5fUx1kSKkBp
ClTtk2/LyUQaRPmSivF9o0SdXarlU2D+DroQoLqydRJWDxvpVOLwmdJMXqwTNB31VBGAuCGUforW
7nXl7vZWWN8J/7Ew/4J3d1rYqNmoSbxWxDbcpXG9E1JYBbK/LyNaOqSbTDos1FcgDy0IIBw3ZcM1
i/KjjMrXZMgbJtadxn9sLJ9ERS/JVdZqhpu3wkPS6uRM9emXiR6BPcSdq0rRfhiEhww52ynY4hVb
i7feDdBaPJbURrXSiEPuDjDe+8oXQz/nZNbgMr+9XFt2FknNqQTnJyUMskQCG+2R5jkvd/IWpf/a
y+xPAwiy5izLVdW0DqCPLjPTbd/yCfwLte3SVjSYWTeCgdX9PXea/K+hebjvdh/ocDSoQMa7k+oo
rJO54ei2vr8IBIJKr6FG4vtfoBmY8S8bz5S1788Mr7zyeVFeCd+iMUp3U5ybrlR5cBZZ0FUL8b+I
OmlbAhcDAosa7GJrSeoQKH7MCc3qnZi++l+a7F+sAq/imeltLijrs494twpCEfiB3ikGmXLZ1nMY
P4RO/utmW0KmmboHHnK8+1X3OpCYmstewkiX3U0KrA1bRPeriwGN9UxhTS1jSVIqx0Eop7HFM8HP
D0r93fPNjeVeOxdzPDnDZuan/SLgEksRgqA8sFxfvLPkf4ij91H8oFbTXexvuLM1v/zO1B9v925N
Ati8YqpcVFv9k2Rkdt3ajfLhtjNZnTCqdKC8ZxzisnRRWiKC7XlsuYY4vlByfRkb4/wvTBhwSVDY
Usg2LjavVeujL2md6QYiibnKnsKtwurqIN5ZkC83bxxNRlL5PJaK1KlD+1+gf605k0n1j3LjVdd9
MLV9nHrkcUi0DN2vKkSp4Xh7jlZ3FfJCtH3QG3SFUfEKqZf01MNESaN7nFjcG30i7qQ0F52qauWj
IcP2edvo6v4yDXzvXP4G23o5bZ3W+JmSzJ3AUCl22mPePQ7mxlPh6rJSaJmmFCzxVv5TIbu0kQyR
qgRCFJ99UZBsbWpfJUoZ6Kl/V9Fj+Mvx/LFFmW9GQF4/K80sMFpRyOIzMiQnY1Q/hmq6M5Ts520z
V2u1MLN4+MWDOaZ6ncdnTedp6cvUpuDq84V9HGf4/8Nta1eLtLC28DeSmAmDpjKoQqeJBcq2giJw
qG+Ew7etXHNrIf+cJnkan4Xu0fQPYuXmWwLxWyYWbgAB3P81YVR3cn+sf8pbZBXzxF+E9BdTRXvd
5V4rqrRqeJHG50Rpn4ZA4k1eQq+mnRXJcw2//1DL8sa8rW/vGRs+M6wRxFya1AOEMCJriM8V6jTB
Mc4PARVQfcM7XPm3eWAogiOshXwmQcClFUXRe8EsxfhsCV/iFzP/fHuLrQ4C3wPBx+zmlmgynrqt
lQdFfO4KObYlBMiott4N7Xg0q2wjbbJla7FGQ9aYqT7W8dlQqFvfIQbZa/ty2rg5V4/ouxEtJqwM
zGJMUkZkeFYEY9Owayr1qZvMexz5YzdO40ZUsDoslJSJz2TtOtuUwnI1ipWfnAMkgONzWoxOZQhI
KW3E/qs7Ye7xAS6y0smOEGijy2WanM3hXgrv/rohcN5ohLBwMfHUJDNwudFokp/KJDDn7fxdFF6V
4kcXvf2LzUZVEMocVb7O63hFUVPyYQRN6kzafZTYXXoHv+1tK6vzRG8yyCfemiRQLweS+0rS+fN6
NKn/izt0nwvaj9smVpecjnGCZXPWsF/sZMELrTA2ouQcj06ORgFkKBL4742NteLTZsZAat0AL2Bl
WwwkyWRPFFovOkttec9oZTIxTWWXPbigwTwZmfA2RiQlbo9tvlQWnvTC6jz2d5FnnieJbvh+fAa9
8ZyD0cd5OKrWfqiz6bc8CN+Foj3kQf+3zxz0WtERhGqa5xS9XYvBZoUGBNSM47NpPlZFbNf+o95v
lRznj1yNTdeI4GEDm5lXLsfmDwQeqSnH51I5TtMzaNlwi6ZpZffB/kCPHNuD0uYytVY0bZIVqPee
k8SpAQj8/ea++PzilJpZVsSyx+cn2kX8h9L4eycD0pf5p3QNIkacveu71W+6YEwyFQb9RoEn2Mk2
wMtrs/P+84v4qS2gKx90Pu+n+yT6NBjFxu5dOZmqChoAngVoG2k+vvz9vil7shWp4ZmuTNvMae+R
g7sRpaGhnP6NKeJ1umTxaVctqyE9Q6VMCeZsqIFdZnBkyb9FGIoG8Mu3j+SaI6Abd253B+twpS3k
xVElZkEbnlstPyuJfic2UGmOVm2rhfD/6Jf7esNXrx0VTjZDE2d/vYxuJuhtoJkqwrMcJS+DJT/2
dfWpR1739tDWNgTvflw1hsigLW5rSc4LUw2j8DyVZ396Vv7+uEAggbgHylYkepfY6G4K5SJr5eEs
Vwfza9jsb//6a/AmvYHvvy9fbrfU7EsDmORwhncq1rRDoT4PMvRvpi2lD5310a++TPQzK1sSjitB
DhkbXtUwwVlc1otpS5EA6KNY6c8pJLBa/yNRHlPhHongYqvWtbL3IDek4xL6HHIqy/STkXZKJvp+
f57ys9A+jhFwq+kbnODl+FnMt9CwK7sOayTm8dBEU8tmWyWlqtIJSndOreAkRPpLnWmfwmaL53ll
17GnSarxNp07KRbLNpTapAld0+GkO/Si36x2IwjdMrBYH8tq5LHsqI4gq9jmB/WvwfhwDrwfwGz/
nZuuoanW1Pn7ZvqPL+wGcW/4P2/v7ZWFvzCx8KSRZ6a+MfXzED6KfbgDD4SredbFZG9mj0Um7m7b
W9nSF/YWcUfjNUGv6UPHQwfiNzmjpDTa/IJD3LxU5oaxeX4WgQBcoJTXiTloZVh2XIdW2ye5VHTn
qPqgHaXu4+2xrM3d+88v3rttK6peavD5kXaCGCKjnYWAtObUwbFMv9y2tXJkGAq0Mtx5/GvpqH1L
g6GvzLuz0j9DRbkrpzeo5Tb86Mq1agLZtghqUANB5OZyv0GkR0d2Jbdn6MvhWHG4gyHMQwXE7I+3
h7O2MjxCdEIP3NsVhaFgxhHE0X57DpBxD9Uf08a9tvH95coXmdCpg5+05+allnZxvrv989dW493P
X/bZ9yjLxX7Dz1e0+zB6nIaHutwI0VbWAmzIXLmkKQH6kUWIVteD2Bh045xD6YG7JVHAgjynW8ie
PyR2iyOCGcp21MLp+FlmCMc4SSUppQBqqp0d0Y/glV8y7x9PfuuTT3SlvgV3nW4bL8EvwXQC/VBL
jubf3Z7N66HyjoMjEXigDN/Pn+75d26uqC20o6agOav8hkS9jwJ0Fr7n+V9HpfT2w2xBwh2RI07T
5e7mN+SJQP8IxxViuJwc2xbDw/Wuu7SwOD+DXORWOVsIClDYdhFvbLvV70NEQ0iApvNVmlrIjDIX
I7k+h28w8A/599vrcL2r+fnMzZ+9cB0EyGVSdYUYNQSDd2ro0K2Zdn977nl0SuSJxVlHnGfTYld3
UTN6GnSsLwAVO5RoqG7eHsPVFM0GLB6YFG5Aky39ZOH5opiosfeSPKFdwv1y+/NXU7T4/LyV321V
GszTsdP4PFpjUlvbkfDT1zYSaFtDWMxR3YYwmHuR9+K1CorFMdiQDT+/ZgHINIeepOM1nbGl1L6g
+K31ko/fPXOfBsm/mKb3Buab89006bllpLLVgPSocvFQ1ZRkKRuqTwV86BuztbYieEmDZnNqTyz+
palMEYYIeW3rRZVOEvolpZQ4/biRtlibsLkHjQ0FBxTllEsjIyymql8WwktotMG+lbr8McmEbONw
rA2F9CyIOY2RSEtf3KVx3PY0f5/Ndjirlv9o9MpRqpPd3+/hme8ZnhuMwVd8OZgQVFvah/9D2pcs
x60zzT4RIzgPWzZ70Gi2ZNmyNwxbtgnO4AQOT/8nfOMed6MRjZC+xfFZKILVmAqFqqxMM4mRDIwD
Nj3m+hQGtUr98MKr46jAgOMAEMJ5RvloT/YANamnQf81ia25Qyw5bZwhewRAHMoeteICkS0PQFxo
lzLA/gnHeG6qBLtIwoogPdZ1rT+Xemq/OEnwbpgOBnRqhafUTgZkrcZSTYyQY2T3b1b/dn1VpGP4
630hDAU8gfB1e2oXSBV06TFfAJAImOdGa1on2+tWZIsSIAWHHkCIiSLyOh8DxEaWYgAv9DEw//TL
j4V+p/r3uf75bitImqJjA0cSlNvic79cnDEf/JIcfQ/U1OhfH0x0iTXRkKuyM3xlz8IXnk08scRn
9WRNQCFezLqek2MP5V2vq47MXPIQCrM/ayfb5ab3XFHz1wdGB7IcMCKa6AYU2xunLHfNJcFuW0DI
kiG9XTh7fXnIPFV7wSUVFx/diSVhX1Ow2vVm56XHAdyAkRW45SYHYcm2tzXnOdPMKewXSGVlRr1u
ch1I6IauJCzL1toiA9+pvLpk82C4qPEDjiqhPQhydBcTvU+PTeBs2vpJW+vQsr9ZwZ/rEyzxg2iy
tEAriC50sEkLF6AxLKYxo3R9hJJWurHQ5LA3A7S91RS6X9dN8VN1sX9OTAkzPJS+GzC6pMd1YbG2
LPWmWUtIEA5JWHYr6JCDcF2B52QquiLpxgXbGJg14R7xOD3fuFVOF3NC51lcOGgPWDP6B1lzns5E
45vzRV/G737S2e+/lg3MKmAtKDSChE/wMXObQ0zapukRWmz7CiSNetVGCaCq1ydVuk8CJMzwokAC
QyTOpo1V2a1L0mM5LygBLb3xWECQZTu2y7IpqsxX3JuyReSFTdQU0PMDCNX5XDaGxRIXKm1wN0F/
W+HZuXPTpXlk44M2b/N2WxsUNcJ2ZofrA5VtVFw5XMcHoCZEBueGa7bWJimN9GiBspEsWRG27rq1
7VQxoXI7ePX/NQMs67kdcAxNCJvhcUxnh3JNN/4cVEORrRkC8/9M8L+fOFKuU+PaRUqOLcDIbfrW
ew+Bc18En6/PmOSWw3z9MyMc7QFZB22mGpaKaEAClsUPMNZvrtuQzhbAIX9XBMAnISIsfX2ymO/D
a/rDdvUeutXZViNRWJGO5MSKeT5hLWgPx8XAmlgNBB+KtStvat9WuVzVWIStDXXllbIlwVhSUDos
gKKxBo/kAdWB65MmHw6aGTnpo4VI93w4NmMp0qV8/efgOOnIlpH+vdJrcDyg/EAbp4nWq4vwtkUp
FWReUxL7iA1Do6+rLZmWT95s6h9YG1DNoYbOx3JBwux6FGpQXo1HYEqeK9uF0pmp8DmyhTFB2q+D
OJ3LigsLQ0b4G21okrjqliDq7eXXZC3pXQDww3sTQZg2PAfQDA3UI5AhwpEpktau0SqfxD1n87DM
ztlD/HGDWJRu3NJXoYJlA0MkATkYQIJx0QsD6+aSWWMH593Nu6FqQ9c9MFQDru82lRG+G0+8zWpr
g7W0/IYA7aH7WHQPBVPc7DITnEgLNQ1eExIvIWsG5cRiZPCZydb9kRQ75/f7x3BqQAgdFrytIPmR
psexqM1NlUDdz57dOXTGWgVwVo1FOJxQqymcpMFYdDhLD1zAzm9dRcYutYFzCaptUMxe4BOrqXbM
pkVAQnBbQ7K1P/YfSGzweOc/E8IdQ5nlVCt1tTgBN3o+IsOkwtPKbrFTC8JZcdPOMNMZg1iL3TwZ
m2yl2zqpN9ascJeykOPUkLD4K2iaTbPF4lfBpiluKXsMyltQbdh+CG6hTIXakXlnEAYgBOR8etD9
OT8vteWj3KxhXFXYtADoz6qcgMwA4Pl4O3OfBqGEcwNmonXoOuhhoPll0DdV/Ve2ueD1A1QwkHG6
iAin0WHATzvIBVAtSlbzsRxemkxF5MonXQzmoYTKiVwhs31BnDJixYcsqxFT17RiYVLq7j71LLQp
LWDsniey7MuMTR2YJPxKwQcgnUAORYDiJ/hhRECIU+jlYLilFtvQ4VyNJnRyxZaTziFe7qDFBznM
RbBZ5Ljppq7QYuq51XFu9OS2zBvrUPVJqfCdsmPEmc0QKQecwEfwN+6Q0ZrRVYsd8M9O+qvtosOt
+Ibzq7gHpLPmI2cDZEUARL+w7fqhWdETj21nka3HIqLCC6u+L5ybnq2kq9JBi4P0HqxHXvty/Q5Q
fV/wNxZ1EAN4/NhMUcDysPK/XTdgSPf0yQwJjqZL+mDouYXM3xhVaGRh/kV7g37rm/H3P6ZFmh12
fyyKHvMQQvHJ8/VfIN12YO1FbxpeqUjmnHsGyK4vFiRJ4bTHLXQsIApnqISWJCaQ7oR4ANwD0HYX
ZcfVmEEyRvx4GU2wDy6bZLVA3ffr+kD4Wgje4cyKELBPNSpqi615MRj6vlRBtWvmNM5AnLRJq+m3
DYGnD9hD3AGUJTgosL/PJ67VvWTo3MaPEyfZBWNzcFgR1shVbdBneGMOqK1eNyjZjHgAg5cS3Tcg
vRNJHB1IfNWEdH7s5dOPJagifWm/XjchWylARIDcQ2DNiWWEMcGPD/7aeLGXPJjk2Vo+sVZRhJIt
E24iHlRzTg0x/uyTaV3yOg9iV2vysC6NR430oEmzq68OVLKQcMpvrg/qkp0bfTGnJvnEnkSjvWm1
SZtlYBkfp70G4qXUabak8h8nwC4Nku603N+TfPgysv6Tvs7biZZP7gLRZbO8cUh3s1DV6/Kyz5H/
JtAPQDgL+jsXJCb9TFYrSPG+sKb0mWrZcaqKbc6q2yEBfzGjv40UP66tp8giKqo4ic8BaRtnioNE
MC5sYedCW6hIgKkIYmssh73tJsMGUnl0T7qUbseqbe4pyX/mZcAUO/gSaMVHjS+jQw3W0Wp3vhJ5
WUAqKNGC2KhH+35FEvMw95X+kEHx7x4EVfm+ATfV/djN9KmaO307ANt2Y1TDb8WWkO5CyABgHwI6
hDvw/IfMrpcNWYc6n5tZzqYrejtMVzrdQyHZOIDQjH2v2rIIwWczfup60t3XaOCN6razPye92URp
k9ebhM7tHvxv6RySTmsf6jYtXq//UOlSnfxO4UCOBrWsKUuCGHgOsiGULiF6Od2XYZmSDR1csp96
3YkC0qjWSuYKnBPLwqEx2gkZgzFL4mGxIp9A/myJNFXBWxKImKdG+I84OZkzmRK3nGGEtyubW+Lv
GrZZvffCuPiuw8bi0ACeoxB2XeE5ozaBtTPuLHsXsG43Z6qUqHy2/jMh4lEmQF1qxL5+PK3FlwqQ
bjSUHqdJGQLL7LiA1qHGg24VqECeT1g9+ZrrDiSIWfqU9kh6zvYuHX9f33Syiwb+3wJ3CILtCzRn
DkqucjXgL+scBQCo7s7B03ULsnU/tSBsLnftdTMpYKFZD9Q/tO7P6s1SEQXLzo4L+hDOLwoWChE1
6gV17XRl4Mc6hBe7BpCN4Lsx/lrNCjTzzcbLttcHJV0bpIrQtgRBPDCana8N2MqTJJ/0IC7RJrh1
S0YR7HSQB0OLwea6qb/lAzHYAQL+P1uC/6qQnaKdMQXxbPu/HQKp9959sIPloako8DXOEdpuP9zE
BC2tfkDLbrQwM549c3f9d0jX0UUywQfPL5pB+N9Pzi8jvQbZhwU7BTK4HYQQLOet6NCkjV6k6m2F
9qriLlcZ5H79xGCed2BZclZsnJfVKsPG/pHpYXu4Pqq/Yc7F7ELjjTOcYu/oApKoBo1WkWdFEPej
N92gb+PLSk0DbBhz+cCKstnqfbFEXes6L25SWjdltaJNcS3phqE3Ic4INB7WzGcHslbj3qZtt+ut
kW2cOpg2ATCfu6kgSdSw1rzH5dJAkCMgikHIbjgO83ORjQeDlBgt5oMGwo/VS+LCyveWe3Ccg6ND
HxndGCWLrk+YbFVObfGTeLIqxpS16AkIgJppPPrkG2VyGJeU/PJJM2woa1XipjIH5SHJDLkklKEA
cTm3pzXMyNElnsTztDO+U1WvvvTzyMTgpQ/IARjgzz/vaLSsmx4AHb+4c2OjiK/PlqzsawKkhj4t
RC+o1AuOwu9ng9HKTmItS5dnF4Sp94vn5+ij80Cg0JEfbE3cB21xvNj3av/noul6CkJrgx29KvcU
QZl0tFDgM4FEh6KhK2z2IU1qiJ8hbW+RSHc2habYHDI3jGAfPWk2Z2MTM+kriOgGpyVIPGrN9zaZ
vtS03g7NHPZoiA67iv7JEhWwXmoTtWWIFaPidAFA95hZD3TAhpy0e5DQjvZX2lYbjeFd+KPViSKD
L3P8Hm/sQDQPskDxfUtR5Ui9BEfNWuPVfMuRKEB3kmIapct0YkTw+Hrjalnv+Emsgz62IVWoytnL
DPiAJrkBskIcbHW+6+t8GqwxQyy2bA3rxm8Uk6T6PP/7iY8YjZEiJsKhIrP1B/y+n1BRi64fLNk6
nI6A//3ERDuBjLJKYWIxPgXObTrt7VFxdlWjEC68v3SQoB9GseZRZ88dUXxeNQLhektHK8s9L4Vj
0/XbtE++r7X+6EHy6H+bKMFfk6TunSWFmazeJ1aUjBvwjn3ABDwKKjQGkH9ieSboITaYMi+IFz/y
tQPzUUNTxALStTgxIYyiRhfl0PcwQfAKsoCSUQxBdquhtIQLBvLg4McW3HRVuPk8MwYnou+TFNn/
Xbd+b0sFallqBbQz6JcE7gaR1PmmtfIqqD29xWUwbsinyg7752pQhYv8p4oBDdCT/xkRbrQRvpAB
F5jEXV0/EpuGbWE9sHl+Ruw8hK2PGH/kUifrHKVjvympSqpBFo2c/ADxkpl5InXo8AOqGkmftL2b
a+d+qq3nMp2hzOV8oK4O0groxXCCWIxbcAV50c8Flz2OhyxEF7y2bixNsT2k28+Cgh0MIfsX8L+f
eJsiQMNGk+Jp3hFvVzroQIJ+2/VDJLvG0C2IBBGuF8CIhB24mhnAFHihxR0YdpGRyK0X1HXNne4N
xm06FsMB2UIIl7VouL1umW+Iiw0DHgEQIkBxHXnV88FZUE+uiA8/V7P8FVW3o51bEZ3RL1Y02wBC
4hvNWyFnkCs8k/Q0QHUHeuVcD1aUze0Ha7W8cUVlH4wmh1KDPGWPuHo/Q75xg2R5t7s+Tqk9tN6B
+x+AeNSSz8dpDIjF8gxpuMz6nGZ/SPBYpp87+nLdimz3Q1kWVRBECOgEF46fh3C1LCfTj4F62xoI
fSaQLjYveYuEv6GAMitsiZkIhvR7ruUW0tLjzzJ9mcyQIlNEoODRfrs+KtkBOBmVuDvNVJ9cNsES
MyPD33QKp6X6vHm+NMXUudqAZ32c+z+m9vXdPaVICgV/2whwQyFCFPyuBoYeEy3YyNgUYVqEbNp+
ZHZ4m8L/+76w5mzQrNXU8H2jfk2g2pLlquKXLFj4NwKkg84nKDX8dJqo78du82i5eyfZ6snN9UFI
E7anNgQ/0M2ehXckz6Ho6U1TGJEJzT88m176Rnvyg+nOsKsno2Bu1Azmq16ryBP4LIl+6NS+sAm6
3kLZFTdnzKDdUPov1boPOi9k7JG2JCTTcVp+XR/yJa0k3xjIyHOBE8B/dCEOTuANsqEu/VjT24zt
KRQrkO5ds6exS+xfAZ6dn4ycITlMs4Q8DN6y7vsuyVEvKcYwpeSVLVNxQAtA+8lFHnvLaA7VZZLM
ESnJ1yatnL3WuB0yNdP8/lgCNVYHpLygNcaNIexpENja7pLYeDZOSHhVj9sG/3gq/J3kYKJwzHsy
eMvyRV5NX3LLYMTw4gnima9++f36Aki2NbLyqEUGGApOjxADr527gIoF1UKa0mcny34sjt5Dp6E6
XLcjGcbZOvO/n9zfXd+gB2/N/dgZbycajoniapE6YjSr83ZLAP5FXBdrg65NvZR/v92hNrmfEiiH
NXu7aiLQWilCBeloTqwJS48nNCAerPDjorrNixvwWH1gtsCHwfX3OMkZX7WT2SKN1RqsrP24Dayb
pOtfmOW/XTchu4vx8PzPBP/7iYneXLqu9TI/thMa6uUbElsbO7kb5s/X7Ug2mBkg74JGO5erQgme
OR3zhjjgxYxRLM43petoe8hJzODz1UqF/5TuATQSBFwgAf8XZi23cA2gcOTHJu0f6FjtkAy5ZSV5
Wpfyhs3vZpnirsvXec7bRbun+IRPNc0qCbQ0kem96fKD8hnBXd+FN0Z6gFM/gvhHpLJxtE53sqFD
PDouxe8F5dpN41VBGc76pO2NITBvV5RBVgCMsQFb9Lce6gI4k7DNjSUkPdXAqlrqiohHup5AA6Ox
1MFPc4SDXGpN7zIXFeXVtKEdNu8g9ttpT9c3jfR8BVyIBN0EnMb+fHNqXpr3eV8GsQeW8MeBqnRQ
JN/HDc5BMkhboU1W2JSVPbBW7xBM6d9zYH5UTAOyixzEVj6K+ygacNHJ899Pm9rsjTXA1WDMn5yc
/LLArOeWeeRn2mdSAtjsVf3W9NhTW1v3zaqiUpAVvAHdcjjMBM3O6EA//wEmg2YVbVzAM1w/9KwH
C4oY/fBcVBz2zHbQvdyQ2tvo3vH6wkm8ypldIYJYoaxKtdKHXW/5GTTLKzX8A/h9VzBx5qruVKkx
1A0MNC1xPhkhJEPvw9wsHjAogz24NyRfwJVJ1iSyvelLMOeuwr2Y3KsLBxJoPpCxQowXcHixVSlt
zdEbvQquDP3Vnx2HpJ9KczSevMoy/mRrAMYCkC1+HVrLiNbGNLtQR3TzgKI4pp31RndDx8x/8DPI
UOfQ3LppiT5uqNZPIe3sEeog+hwOXeFtSN9N98RZjeNsdykYv4Z+4wVJACVpPH2Rmy5xRWfG9vri
SY42NHl1pI65rt4FK0JgrSnUnnGrZSwaoX+lN9vCe/91ABvoGQd0HeAk8WQ0iAWT1sd14I/eJg3m
XdV+cnpfcX9KbgKuLozOCA68uCDO7fRknNoW0Ya1duFE7EOS2o9o4dyRItNCw9MU0Y30wPMOPeD9
kf646MRe/czuzXTk1U/tO8usZzejd3NRHZfV7MOyIriPklDvtG2W209l8G6OKETOp/aFgKSok78q
d7iLhvGWFend4KhYrmSnDe2HCHWBJfIuOP6ndFg7SMGhC7mvzVstMLvnuRn9fesW/o1FZlsxpzIf
jfgHNXHeKXoBOc9MxmyDIKlk6I8OYKB5qipZqywIk1ZSZmst7vjYmnemu1XdlNLPc5lwAMhAEije
lGSGqlBNGqAHAJ/VljH8c/24ysrSWAlokoHAAKkxMe22aFrXTP4MpFW9d9Pb8Y9X44W4hU54t2yn
n8mypc2m9CLt23XD/HYU/aDJpbrQ2YITJgYmJuRmh6bFM7HUH6vki+l8tlkDDgiwhTev0/pzVG09
vhAXBqHeyJk1eI1QuE6h0Nzoc4WYo86rHUoO96ZW3TYV5B4syBqFQ5E4Ww24quvDlK0fkGz/WeV/
P4mQg64mVQ+Ki3iujM/VMr6OFMXj6zakUwmecujJowZ0kfWuoQaYVehUiW3IChbJFGZVHmrrt2o4
jvbT2OfRMr9dNynz8hAJATUNGrwve5MmL2NeSxx44PrOLvZud1OWH7hITkyIWbF26Cc0Cut+nOb5
z2A0njs9WEOSeIoCjszNI7pB7RgHDJK2/O8nK+RUmU0LoLvjKaNvlkNvagatRc9yfxs54HQJtfX9
9cmT7kSILiCsgmtC2vTcIkUSA9ufId/nJTP6yoclChI/21okrzb6MOjbFIFXtNhJq5hT2VhRXUXq
lGtbOGIfXlK2yWLONjkm601nbmYSDc6+K268UhHgy7Y9Ws2ROsX4LjukVjbo0AXsyNH0N5N1Zzvv
x4chwODkaGi+gJqKcJhr3+m7csnI0W7utDIKXMWRktxTIMaDAAMol3hKSQh9Qb9gpQy5gJixeZ8y
PZwNZ1tDmU3FLSs1BMeOjIPlIZst7AX+2DRaNrlxQiFUbuQ3+rzeAGhZqiqtkhVBkwLCJbSrAb8q
zljmtLbe6IMTj7kb0iEMFlXjP/+pgoNF2dDDg8UEbA+8f+fbugNEd1pz04ltZ4pbq/g8ad3noXw3
ZxC4GOBRUcLh8pMXaY3ZLsZhBclFnE93HLVdvd9j88AE9BgmB6eLONOsNSrg0jMnZhZUdvfN8Pzu
03/2fWHr5mlBTWfF9/Vp23yv+mLbd/nW9zvQmI+h37//JHqgrwYmhitpXyhlDKZbrGDLtmMbFVG8
7RW+7FKRC8uBWhr6bIDZu4zFNegUUZpOdmyslf44J2vwza/LPhzslt2mDVyMN7ndvV/jSWBVtY6i
rxHsG2Rn9/7o48aHhuG+Ddz5PpiU1HayLYlMDppz0AbEiULOtyRAfa2+eoMdQ6fgGWHawUmbJvK0
RMWsInGsKDfzHlq4JPQ5C8e4KvWcJm5tx1bBQhgJHTSGdngCGRlEBPLo+haSOQ1w6eIoo+AGGJ/g
ndYyWGi1VHZsajG0dyILdKu+/bKaH9iqDuohgGuhoHihGu77dW+npHViM3gmXhWa+sOqvxT2faPd
jaqAULZWSAZhr4JA9rJHnJKicdugdGInnRg08MCD4GSjG7mt94FmZOTD/pkSEgx+ApI38O7DhczP
Nn0KXFVEJt0OoNH7WwW+jCmQ7GP+1OHQTRBI3Nr+kkFSWl9ucg9iSIxBr453hSiOotQoxLXwYAVr
20XnlluVoz8jlRQj5RglZbotEMbb/j1ka0j+dn0HSkIY5CsRuIOxApeKzXfoadCE5Ghd9L4T12b9
xyZ0U3v1DeuML7Y//Fim+nPSgonluk3ZBsG7GISL4OCEdT7+E5tQTV6moMJuBAf2pq1iwzxYXq04
WrJrkmsIY7vjWQQsybmROqkgN946NvhPHyno0FyqAFVJR2GDaRXIDgRgIrZuRJuQNaeeHVMz0ptd
a4aZSr1C8h5APe+fCcHr5UbWeRBVs+NRQwtapYVa5kWs/8O8R1YDqZjug/n1+tr81RsVL39+ongJ
DkGAyJUE9fN+rAJcA0DmDJ/WmZHbjBTu3jZaO3IoCuiui6aLNV/1zcrc/q7zx/6xaxZzQ4r8N/Xo
HBdgcnbJrgHwGw/1xNvTqQd/R2VCBRnsEWBgv/6jZQcGRxH5zQB3w0W5x3aY1XkT/83zVsML0DpA
cZagVKnCNko3FTJDf+tKxkXIYrO8BnoY/jptIRZZoZJku64KDCgdDResQLkHjz0xwDP1xtS8drTj
Vf+6mPA6XhCy9qfZAUVvfIA00EMrEgJWCL9xjZnzY2KWyGHq02rH+vrJ926gPn99aWQzBqAAXino
NwNRmXDW+5JUqWYiSNJo9tIV02Opq7plZJfoqQkhXCUEbJ5an9hx0ZlrGDANKiJwlghhtymrouvj
keXS0dEAdn2QllvoaREmzLK0ErJYgAenfepumqWMLG24I3m9nUbru1ZaD1nVbs06+zKu9fsROuAQ
0XEngMkTuD5hpHStNGPqdNhuhi7qurnfAqYBP2ob084pl1ZxOchcHNKlUE1BuwuctbB41LGHoaSr
h3K8EY6ptZ8WE50c8/76nMr2CA5V8DdzDy5p/veT+yBrasvo3d6L3TZOtIfy+IHPowWWJ+oh1SU2
Ssyt5ZESDISxvezbqFbRe8s6FgAR+/d9YZaMtfcKO8f3y8opndDu8ipu18X95OcG5MMBVbD2raaP
zcbR7dc+0XM8c6sknDyibVq9KvelWZGdVwAtUKBdN7L1ib26XZcfl3FGaaZJittmaYJD2iJ3aEH6
91tTEhXehP9M0fGjBGbw5BN2mVgFS6H9k8KoH49BtSlWK+zKIwV75eyntzYa8K4viuzQctlCPGYA
/rqEXpq5DurKBUiD5mAHX5a7rDya1uG6Ecn+RUEIz3Ekt3CfiRkhkDEaBjVRXqjK57KeQpNheVSw
OZUR4VDqaTGyMsejyCTV3l73C0MZI1CMRHJEgK7G5kVUiAKliGKr3No3e4oSYqCzF8gWRE5JVLIl
Chtini5J0SverajWzXXynA7LvV+sL9cXRLLqGAYAABzrDiIkYa7czElHu8NcleTFrL8MkCCuv2SK
x450HGCQ5gIWiMzErJzmdmMOog+Mg4UmdJIUVEuyz+MditcygDLAZwoXQIq63Oqzzo2XOayXqHEV
caUk6AMV0b/vC2+a1mgmisyFGzPa7GqvumP99DTXVcQsNKb46w/0N3xDS6rCLJ968fhja+Hti8c0
2Er4zzpxwmbam0FGWj/up21VR/pN9aq14dRvkkQR/ks2ASKN/yyJ+wwISZ8YZe/HQasdSeI+Jw49
pKAlyE0VoExlSlgrz0o0UlQUbftVA+5GJ1p9GmYrEuvLz+s7W7IrzgYlrJpRQ9enyeE9FyfKKISM
FXGUdCR4TSMexLv6ohq71KxFJz1c2Zg7ty2oP3VvOw7Ow5xqH9kIJ5b4LznZCDO6svWZO81++FHX
RsiCN9+eIzCYhVb/K1dVB6QTd2JOuD39hDRZbQPyV7pmWHr8waDwnRIHDenMf1MnOB1HT6olWOB0
muKwuDtz+lqqYgDVIITDk+ZL3uGJg4tmgvr1T9tWREiKIYjQbNwIzCMEk0SDl9n5rmd26JUqGJus
N+50okSYSNV2ftcvYNWw+hmPN/pi2+tr7nf3rDGeIeb9bPvtb5poe8vJtjZYDBtTJSsiHyivaYAT
8ZIhrZxSSNyZswcAYvCYt94+DdJvdNIVp0llhq/nyR5PC2LZaJ8FVgS6JUVgvtlGgKKvqThKUjM2
8m4ceGBd8A4bwUxNXxu9OEu/Ntl3mv4pM0VWWOoXgCPhUAMjQAHlfCQ58WqXMCAdifbggHffddAA
l382y8/X/ZsM04Cs8z9Dwikq6DhM0Ery4mTporafN76fbHr2qdWy0Fy+ptVxGL2wb+qb5d36HLhr
ES/oyE6h5oVy2/kYXWIUI80ATqyTh7W6yexNrmJvlR7gExPChoA6rJs1A0z0XeiwPWnfHzRgCEgn
c8wjNrZwEVkliLnTFDFJlnjfaM6+mpaKflq+QohJuBUunSJMk9MTalil6cap/i1NoaWn0XbY9DVI
09ysB50H9Fa95VPVaDdsHXYz2BKu7xHpXkTAjfHxMEIUgSjNDM8LJ/fisQ1bJ3JfSwAOGkX0IAmP
8Dj5Z0SYyYTqtafZMDJB5ARds4z+HDS7/toM3vSkBfr4o17TaZsv/QDcf7IqnuDSMgn8EycagALC
BRClBCDLzCvqxcbs3pKm2KPDJBrQxmeY3We0Ne8XsrzRNP9lzf0NqE6Oeclu/YqBPZvdVqNKIVj2
akPzGrrkgIvh/bbnZ2Oa0nVkTeLGqzamYU4Gdp82WRXreb889SSw96lJVUkdqVFgcbjaBzyjiGXR
wMarz3oBQGN5m1l30IlFod22D2upuLpliw2fxjkTAQ676F8GKXZd4ke4sYnwCrq9FM1e9hjmNXta
2apvF7PZpcZ4IPMHmuaQkEBrGRr40Z4tFtjTwM/0bk1xQ9TfB/sNEGIXUHI3OCyqwFvmek4tCZFj
viat2y6aC/T43krAwBJdP5UyCiYMBcBWXBBo2xcjez0p17UcDTf2SlrRsALtWGQsHfgIsp7+WEn7
BXd+EZqt3m8nope3FKIV95PT0+M4MXYz5GQ5tJlFN4u2uNu2dI/Xf6Hsmjz5geKDwCW55pojVnmx
8tuhQZ6k7kPqfsAFn1oRHAcpjEIDVQkK9BVqwZGlSttKR4FLHh4ebY8Q3Tk/iWVv6wmxcNlD9+t7
bye3idu8JpCTuj5ZsrMHDw9cewCZlwsdqRJISVdzESEFIP2vegpiouWxc5M3o55erY6q+iCl2/PE
nrA9vSFwBm1Gx0m66lFSNY9J+wEYjYfBIDkMTYtLgky8sgcT9QgXGKRNnkR9u5vcbdGEZndnqd5R
0lU6sSW8bhgI9xanhr+khR+6zQ/XaDemKlyXXYTQgMBRQ0Yd6XVhq9mFj174DAlNjd40CQnnuju0
uRZaTNXkIB0OUIWYO2TTLljnq3WYlsqZgLC25je6oIK8es+IRvfXN53CjHizQ9Uon9sOZgx7iVs7
OyDXv7VcVZAp3WsgBPsLJQTRJ//7SVie1cXcZeAXj41k/p2Wzb1Z2oo2LenxOTHBR3pioh1qtIm2
3ASSQ87GL7aadt/NG6oquUv2ABYfFXeAKXB/BQIcHSqw84TSmBu7OXRmsfb9DiXj1n65vjKS8cAM
R/W7uB4vUOiZAQ7rnkLmsZr0G2QP7BAcbw/GMu4sMhyslSpAdrLbhG9qaGeCAwkyJ+IEkkIfNb/h
btR8ss2vlLyl9265Rq3nkqdET8ntUBJ0WwUjiIgrI66qYpe4OVj/7FL/MRZ6dYMuJ1XyUrJDUePF
nkEyGRMudoSb3dhSCGYjUnDvtOTbrEHcAhXAD0w2uns4fJeTdQgunuQWVE8GcJ4b6I3j7TT7VS9f
1tr7glW4dVB3vG5PEv5AYvn/27vgQqKt36w5hWNMC4SQkT9y3bNN7m0WMNZkbNOtN9cNSg4g3ldg
dkdLD5BXIvKrQhI9G7wZsYgXWX1YP/1vnxfmbx4Kr9Z1fN4ZX+db3fvI51G4gKwJwCco/p+fbb9u
WKdr+Hzl3QXN40f6/JC3/Pd9fhZPfMeEcGnpE3y/vDGNXZvtrs+ObLXRfQ/ABy/+gqLt/PNL62g5
glon7stqCHvXj7K1/4Ymx209sW0NVTrDLxww6agiI5mrOjUsuN1ggmjZbC7AgEDwZirGDXOgT2m+
TX4SXR+ibH8BuAIkKWB55sV1VdST7QLc4uCm/5Lrx0BxTSk+L15TU1vVk9ni87leALTlhvr70ap4
a/FELxwfXLuwRG5vDmwZJyu2vc7f9ECW7h2IPimsyNYD/pV3QXOSOTHfMZAULw+qWbFZ7ct1N7UH
sz8sueIhLbUC2D6g2Vw6WhyL4Y+TUbLGjCkSA7Pl3fiVCeltrY9QzFK5Z54dEqoLSFyjLQU3ocXv
9/O9nQMQPaOZ3Yz7xUrRGDBBSsb72o7NNyjVW2HpBmnY4eF8fbvJThQqs2A+BlEwV6k9t1oVdgqU
6WwBeU7vWsA0fYqOASv/AYXkaTNmzasVIFM/loGKgke2EwG2481oHiAg4i2JxrMClCSpFevj+JlU
wV2xVoqbWHbjISEH4W8uLw709Png6mxuS+ITK677A9SVwkSLRvLt+gTKlo1DTVE6D4DTEp+O4K0B
LCBogHFKkVUIjal6qwJQypm1W/8xoZx1KEHuGSUNxFOuW5aODlc59gvuvYvSLTjgHIvqOANGP7Pv
1O/mLz51y4iak0qZV2rqL84K9WgwLwu3Urm6i+lprR0nRfOQ+dWhMMht0uSKTK10S/wzI+bwUcCf
O0o6mKn2bb0pqCI4kQ8D+wC9OAHgaMIRM3Kvb2YX31+7h3a5HZMfvvHygUWBliveaWg6AFj4fMv5
Wp31DWqrMWu6L449HYIs+dWO/v9m5i8E5+SeXVHnSqbOtXCPW23UmCTYLbjxkbQgruI5IJ20fyP6
m1M9MUVcfVxJ7VsxBc7CIUgxZaHn/h9pV9YkJ650fxERIMT2ylJLL3ZVu9vLvBC2xwMIxCoW8eu/
g+O7c6tURBHtGzEPE9MxZElKSanMk+dsnLTLzKuHH9By/5m233WXCyMd0teZLhMgqzO7IT5eoNqB
OxWNZNfngc4B4xnNTeTV2tCQo8OzEK3ZkGpRzocZ0gULPJ2edB5p9JAmzyzfSKmsmgAUCRZwoQMT
de0PdS8zOnEd8OW5+DrGzQez4JEFUbD3ux2A7/+aWW6yi/mzjYSnVmXSk9R485pnNAstzrVv42z0
W6aWp7m6VujnRQYHRyr6E5Sn+2To3DTTxDpBSpT6Q0aHXceyLmgcq+j9LGHVE5+l3FVlU4VuF9tB
XWtT0EEjExtbAu+ci/wgIM8ZTYlh9f4Izdx9109VQCq9e3Ah1uYzW4z+7PTZg101Z4bW7I86a3No
AlnxIUG30U4Hc2goqx7a52gnkbaB4721f9qZOyYoXgv9BbFI4Xvj2AdjSpJfGicAoFb6X5ama1/x
WCSRlsruqZMT4mDUD9GeT9EjjNy5AVFF3fxkxYnhsyzNQloO4thaVbbTh3grX7Vy7AG3jxlFXQLA
IvVNr+UkyRMHAMDaiGQIkvP7vrESxeDz6FoAFRfF0accSS3o4oG9m6xT0z3p6bmqHrv2kPGtFuLV
USBwgawv0jk3z+y8bsDKlZjWqTAD6BDV+sZLb9kpittBK3hBEiP2B/BWcfGh6VjejJ114vUHR7zN
6JDPNoLjVRNI/eARDPjATVOyTGpOpphbJ5H+aEYrAJd1aMwbRlaWAycdugwAUsRY1LinarKpowJ4
eU/3QtMEx5bWotsV3BO59wf33aUpZcrSJKWNN6bWKfFAJPLcIsGwRbG8dnAj1wrkIHgT0HWsOFfB
vJkVDq7UahBPS+q4ruIEKnHWx3Jw6a60tsghV9xskVZDAU8Ht88NZ0lPRdL1GjVPwLR9dxy5A8rr
fH/DrLjBlQll2rwsiYehMBE2GkYoDevFm4xDW07H+2bWIseFKt0FmRM0HG9unyqftLJ3TNAE88/C
qB/mdt7bnAKIn9ahAIGeX+RbkPzV6cPZhmQo9RaKweuLYtYSkg8Z4n2bv0Cxxeo35m7l+x6qbL9J
4PGkUItt0N618t6uzZO00Q3pZn4bZxtevbKB8GpY6rfQcvJw610PoZriXqsmBCRQqP+ZEKF/6k1e
R7zWaERHw954aq6OCJVMgBTwOLuR2htFN0z9gL4qx2RRTKywGTaeKasDurCw/IKLy3vUitkbC1jo
0/iltLxDr6WPbT8HTl9uhcCro4GqBrhi8KZFe/i1LU+r+nkJjU/O4DeOFsWWsbvv1iu7B/f+vxbU
IB6yd8iREDxLJIu/JzbgvtNYf3EnnHJ/YAht2QBeI9q+6YuFCtfYFnFsnkZR/9JiI/Xd2Ux9Ttot
S8ukqFcPjup/LSkLVKPXdCYSHqd9FSyinxdlAyfoWQiq6Fm+HxEDDqNF1wDlalRWlxP3whugWY2+
mRmhMO3EZ8ryyOUlUOXuxnXqrHnCInQDtAWE5W8oPyiZW5HZIzmJSS98qXMAjCm30J3Z9adMWFZY
Vr3ue91svphZ179a+iR9EwG58O2WTX5sOw2S2EJznzSWZweWLZIkEGvaEUtMXwt3skHc27lPZt12
R9vVqlcQXeaBkcT1Jyxe/shnHLAUvNGBNJv0IIYYPC2x5HxHYlo+xjmKeL5Tg3fHSal94K1oP4Ll
qXj0kjgNZX6YRX9s0YDpJqFbhKAD2CfQppugvKcFUxKHpe0+sqShz4jakIXmdRvq4L55SSFBGVSa
3j4a7mCdrc5N/kGg6kaWx7pdy8Z510o325VD1aGPUh+DekR42ttNFiAAcv6RlZP5XsWIT+peCynt
psiM3WIHaHP24uRacigMUURi0OeNhVs7LSxnwRUgQajbdLlWLvyDNjNr0F6ElgYAz1+aJCxZFN7f
Wasm0GvgGki1grlq+fuFiS5uUwrVLetkx5EDEc4MNwVnP4f6+307a/sKdB//2lFc3anbJEXvhHVK
2VtaR2kXQTAxZ2OQTVBorQXS+VtZtrXT6dKkMnsASZhVBZqCkzfuABG0512yJf25Pnuujq5VUBAi
73Q9e42FvNPkDYgidTxMsgbJ6dQ8zCP7ptEteua1TbwQfqE2jPscMLprW1pdyWHoGA5b8kDaX0lZ
bzzMtwwol20xclPkNQzoYxg/2HJ33wNWP49EPrKe6HK46dQfbFrzhFQmkLTNP705fOyrLTKAlQh1
EZWEkjs8GR69eMSFM88NNyavNgieq/EBdN+17hyq8k22Z03fAk2utT7BGDQTwAq6tKcq01UNEhIr
BUeyhIgIofEreH52IH/bA3ZxMPrhI4M6N7V5EgAb9Xp/Ln8HjOo1BdSVbUNCFRkulfVlEl0OiB7i
VrPJ26Br6aNI3T3Bxcggtj53ueUbeY02SVf7RibL9lMv2eO9Pvk8Ae3Dxq9ZXO/m16DrB30lYGRE
wHE97yTt+3TGDXGy84cW+KrYavw6+eGZIowhIkaMPEzr50z/cd/u2ganS1/gEuMuObhrs1rFLaMx
JDlx95HMx0Q8dMPGDb3mtJcmlOOxHox6tsaJgLvqTTwX2UY4uPV5ZeJmBH2N6eFiTvuvpvP1/TlW
VC7/Oz/KAWg1tTGgK5ecyGdrEqGdmOH9Bdj6+crxZ9K+kFLAAJ8Ott74eHFsnElrByzFGx1hEvRW
XbU52qhyj2rAwgM30Nv+mHG6F9KAfo2ugcvRFX/A1r4ARsEqiyeTAW6Aa5dquDO35UwIyghWmM4S
20UPhjy6P29rowKeY1HpQCYIJDzXVniCK7dGXe2UGaXfGi+u+8zLv/L89X8zoyxPLJt5MiXMDAZw
vOTFdD5MeGkaSbpxAKydu+BrWERk0DR/cw2CcLl00qwmJwbRXdkAUdYbUNMCa1814ySIrf39ga35
HZqN8CBELxu6P5WB5UnFDa+G300kGDPmUxx3/5OF333hFzcJbzWnl1InJ2v4NIk3wMj/5Psob4My
zgOJieJnrkUzBA8mdk4pwsnKPnSMbSTz17C5uJwIussouJFuKNDAP9qJvumMk8xs6zWevCRyqkp/
K6Z2DKvazj8blmOHek3r10GTybGsiQwY6eOQcyRH2zRr38pG957B7pi93Z+ANZdBYg9daXiZInZS
JqCdBzMZ2WycUjPfZx53Q530zyRuJ5/V/FG0m0XXNafBZYkLCl1D9KbajpRwLoEthdOgZWgn+sP9
Aa1+flGrAT8k5OrUPjuXgxlBa1PcgSWA/86PNN86C9emDMyp+P020v83Sgjc8QTNnJictOnEqr+M
xA1qwLpn+tCPf8CsjZ7B/9oi1yeU5E5X23qC0aQBNFoOBc835ms9frowoVRk2rGcJMDr5NS6M0dW
tKqetYbEmDuLgD1M6jtLlOWhYrIG/ANd5IZZ/QGXNCjK/43fVYgEQMxMojBgnXLdgERaFo3lxhm8
+LEaGmEHQvwML28gpZZFvThIiIF9XpkzHiEQUaXVy4JshrTyfd/7He7dWAHeHTV28Ech0XhtpZuc
puAueAuMsbQ/itIZ/QlEAJZPtLmvfWvsfyZDXR7mWJ99Lu0kyEb2kFvPo0nBBT4WNA7shlsfEk8D
JycZYhogVdU2fiUNhkOQmx871KAjsFqixpPJLsrBMiH82ED2AoeF/VPqTnqc0wF3ppR5tpOTbX+t
dXDrJtyTgUVlFQ1mQ17qgQ1+Qup29J0q/uDh7K77OkiSvSb2haP3v1JZszOZs7+J1Saf09IoI2uY
yqCqzcp3C1k84rjL/XGuxh2Z5sH3sC0OesyKH/fndW1Po814YXoDvg+B/vW0mkXviKrO7RMTD673
gGzI/e+vOQe6J8hSoUbBQ/0+G4xxKine9zEeK22nAURqHxlk5O+bWR3GhZnl7xc+WBiVKTILPqg3
QU/Dod542W0NQznLZ9LmSUnwfYs8QQ/BIud+i/B0ceBrBzeAe0BjB64x9MKpHUOGNomxKEA1UpiJ
c/R64FRSoDrlDOaAQrjTYzaNfdjWoxXdn7vbscEwiEBAMLH0AqtE5oU1uQbIlC3Qj+BZA+14m0U4
dO8buV2gayPKAs0FB4K4gBHW7jkPEndjgba+ryyQm9XcjJfv6/8M7ae8+3T/56/0Wi2/H2lm5OqR
z1TTIJZdNJhAZqGkP+wrnQZjo/lx6yBE78QTH809majug48dmu5D+UObt2pTtxE1LKPJHYlbZylR
KccsSDu0no02PeltfTTxZIBGPd+1Jf8UN2LDJW5nE01riNuRgkHyGwWd6+1EdCC35tqhJ5vu6uZT
vNXyfjuW6++T6+871Tjl1AGDSyqf8A/yiyXZeVl4f9G2RqGcbSmdqSmWUXA7KF/6LXDw7b5ZBoHL
FdkAIGgdZRATgK0Ab2IQs/CR/hDlW9ps7JpVE9bCaoUgF5A2xas5672xgWOd5JxYfkGmAi1uMtTN
dH9/qlYXBMyoAJcBrYn34fWCaDWeMRawcycPrKkvZmFlu2GM2fc5SZLXpp3/gKwLcTGQoZBkh4+p
UQlEBCbBZYvzNH61ns3x2/3hrK78xecV/zUtoQ/uhM8bhm88kq1K9OrnEYcA5LCk+VwlFqGz9CqL
VtYJEHzaHthWZ9H699G/BUVcF8yiiuMSu6xRIcKlKR8qDTjJ5NcfTA8Yo//z/cX+xW3ZEVnqmsD3
LXSVP3vVRo1x1WsvPq84k9AFGdvlzh++uNK39H2xRSC0ZgHkhjickJZG+KKchQjOuniesfVq91gb
e7PO931db+yJtVW4NKKsMoullVgmjNjlYxPk00bqanUMC8H0IvwNrl3l86gDxalr19bJdD+S6qkj
gaTR+9d5QbCAHBklbNi6Xme9q8GHOroW3h9HxLTVn4xg0QqAzjuy9ioUJwYREkCvtX3Sy1Bmb1n1
YZ7+IK5bKApwyi6N4Gp1HNIJljQowlOoQA07Ktw2Gse2Otyfp7XTD4HPAlgGDegNdgFveI6L1wNn
WQLBAI2mz2DB2+tJ/wS8bfgHtoCdQ3IM2W3k+67XxJwk1P2Arjtpg9sG4BbmD5kRt/u5GIARI2Zq
nu8bvHVjQKEhD4A0KYHMH1X2ypjlUP+YhXkS3TFzD1uX7K0bL0jrxb8wpFsWKVD0p5SnFT1N5hhA
2SFkibHz5q3KzZLvUqPjCzNqd1XGdZBWzjUiBq0Qzr6xYn4yR6P8PKUlOSUZyYGaK0R2nKtaggl/
St/+YBpRmtchxQOIsirA13EtBc8XgAAx8jjlFJSd3PCM1YW6sKDEE4M2pMgYOeYpfZXZoSDH/20A
yqUSi/8MgM3Mn+qgKLdopBdPulmjiwEsA7y4VqoakGR9tgEBImlQNDujw2P6QL9DIfrdxwKcDkGR
u/DULVHqtaVaVnlaDngrWd4P95gaf92fqpW8Ir6PJAyy8qCbvS3kcRSlfzPaxuS1F5/BXIq+etBv
+nbCAy4l+rFmP0M5n6G0Oxi73k79D+z9GVr8it/4blAALUwc16Pk0pJNm6L0Ov8sKYLLl/ujXPM3
tB2h7g4mEbThKpOYeE3G4760TpN+0tgX4/3gHFQXloYFANtwyam3Tz52DutweZxG5F1BFLLhz8v9
qHgbSGOAd7bcJUZSuQqrxoJwqgP10gyZncL8MR+0v9Bd4xcUkljDVv5/5ZgDETV6kvHyQp5EvYi0
trQKkjceiEDjsI73pVvvxlh7v19jqlBfWO5ThDbK5aDLmoLwC+IMJghAUVYY358NBKcKoI04rkGt
gofktUs1qWHWfaXxM28+/5TN632PWpmkBQm64H0IAWmmEtIIQA3NvJTl2UTHyBCW5l/esGFixWmv
TCz3xOUZwzlLrBEmrJ2GG6DdYPtYOcIAnl+ghPBcvE6UBXBFCU50t+dnNxuOUKwIqHECUSHS+4E+
7+7P1pYt5bwvpgzyl/rAz1oaZQTDCbTvDkQuzU/37azlLq4GpZz8BohyNUMIfu6rn9hSfodeVrN5
zmTyYKP7JSmAMxtkvcCb/G7wtii1V5YM3erYNEuSEZ1R6jE2ScD4k46fHetj7Tv9xpKtD+/i+4rX
TZTxqhYtP+vNzorfiPtkNaBGOixaeSI91jSysmeabDxyVkeFHo/fNVREBYoj4nECRBi6Es7p+FBH
TrPx+VXnWGC0BJg2PDKXrXbh556RmT1hJT8z7XmwZ1QoXlmPNnzI7U3JuxEA6LTAIxwYQxCSgsP9
2lZbGU2dFCB04lOg97pvpf3GubZyMOAWRT4J4Scg+yquum0Bfc0mFxsJLEWGeG6RMtHot/t+vmYE
z+KlPLDIIVFlGIXeDiO0t4pzOgTMCPIsnLeutC0Ti1NcrEqdWa1kIH09gwE0ZOMbNB9alCDuj+P2
NQK9h4txKEufN3rJG45xxEVouT6AmVa3Q3B938qag11aWX7FxVAal095LGkBUd8+qPK/u8lDyeJn
xva2u7Ewqzv00pZyAujSa2otgy13btDuokcakJLQaPHlUP9Ke7kTbv+dJE2YePKkFWhT+d/GqpwQ
DvhtPMrs4iy7LMiRrmnFU93uk+ZA2cahvrp4lLqOu+g7oE51Pa1Fhh5NMmLxJgogp/mhdYLR2Fn2
hpm10wdc1P8xo8ZuHAUPAxUCOGJKfI81viAbtfVVV7cQBIO+9Xed9HogGdFSnjYEczb9JcCdI90f
ZKu7enWyLmwsf7/wQZN7IhdAyZ7LNMycgKGkBlqtrQtiZSSODtUZPNsAYLzpmzW7pgIteFGcB+AJ
HajQlvOrl747F4IQ+sKIcjKAsUXX0R5boCHpQ579PZGHagtYv1JOvrahHAwlMpoAMiAcqcXedp50
z0ec1Rm7FDBe79F1vnVbVMdrOxfDAgQPst9gWVBZsdrCLNu8qeFnqISCxKGKH0TyWKJI2ds/bOeb
0A+aHuppdH/DLrtEie2vzCqhESs05sQJzHaAP83wcJRCp4BIf+wjQdDYthXer3ginhKIXJfnK24Q
5e7ILS83kGfPz6QIcUYAes3mwN5S2Fx5slxZUZxEuHXWxdLOz8jfE3l06LEbv7deHWbgCurmH/cn
cdXvUdbVwacGegy1iDM4dttUTMvPJfnH0N+M6sNYbUQOWyaUdSrHyiisCiaqdtdnPxmP9C29ulVX
uBiFsjLA6nS8cLCx8OQ4GOVflH32II5RD39b5ZeCPZTxRuS1NSZlkSbpDmjQZMVZr5yorr933bHU
x40badUI5LaAollKOyrjg2YMg4zdCaer9VjG+wGlw9L5k4Fc2FAGwouuy0U/43QtAnTeiCqEhtP7
XQxPVbwuwO2BgSi3XWnkmQsQRn6e0peiBFfNp/H9+HMkZJGcQGcUEsE3wFvQXRHoevX52dNA4HAk
zaEaPsbTFpJ+mQz1xAHiCMkQpEmXxuPrq0jLkwEYlyE/W0PQDAeuv/zBTF18X7nqcq9eWsmW709f
hvSbVv1yxQbSds2nLoegRFkZ4aM1MpnjtRqy/gPPwj/g18diXIxCCaTsDvIQFR/z89xFiWf4Zn4U
2dZZvDIOpPoXpSAk3W9rg6YtDQ40SXMuXVBoST2s3ceGbAES1qyg7OIuhB0Al6s3G7d7O4mtrjkb
4qExDrQ5ynRjA65cKgjQfiMrTBs5KuXoGrS4hhxB18J1h9CkhxwtNG32dyr3931r1Y6HSipg+gsM
S1n4VBubqSrRAkC91hfS892sh+yF9Dvt631La5MGtTgAIcA/5kJl8XqXoK7KWdzr7bkp87Bm3zPA
7kVJNg7HtUAHjK//NaNMXDOVxE3FiAEZdZgyhtblCkQ1Q5CYUS77A09df2xMXzZf/rfxKUembLVx
ltrcnos5D0b7A6fEL7cS8auTCKI4sJPhVr4RXHIaK7GrGcvVDtPDkI37eXqL2/fHo3hnoza3SHiC
y0U5makQtUtt0Z6rz7qOrMs5RufT/claOTKh7IC87pI2QHihuB1wI6Y3OXDvMZdHzypCtL1txBdb
JpTzBtGS2WceTBgclN3J9DcB9u7+KFZWA1U/D6VwXGEAnSq+Nmek526dNmfJikPb8Q9ENjvqbqWL
fqejlQvmyo7iWkVBgDbEi+pcFLl8AND873ZwQLpWcfMpdzLjCLAKCYBicyJpjbGfx477LKjzyxx0
69wkunWo03F4mxMQZTKthG5gQ1k02s4vrWY9VGIgRNDq9fBIZ14cW5r8Yj2SejPVXu2moUFnsjLo
JvdzNgw4Ux36adaZudcaxzvUnha/zpVOnt0kLT5To8wCu/OIP1oSDS6SZIHZg8PGaeLYN1o9Q4Kl
94LSm6tDapftrknLEfRYLj1I3szoNLSmAIFBciB2bYYoMlSQFcjS14rl3XHmRA/S0aCfPVqICBwf
zitwiB0eNXr/ZWjKPohtu4+StPXwV0//mILZ+tE1ahCQu0byxdMTG12Kcsx9ijYrgKuXf00YLaIq
i9LqAZJj+QP6aSxwTHn9x7ai5UNeNGDXgLyRPzkMSa6JaPtet7rIbLU+kCUBwV/RgHSmp25038dW
DmjsQM9FyQqlA1ApXh+bRiOmqm7S6uxU34b8YzdPfoNX01aovGVGOZ2nGnzJOU+q5Xbm3E/z5xRg
92p3fzC/82iqJ+MZg1gJSMVFQ/p6NDJNEg1eUp05nZ1DTHNo+qFsHZRNyXzLnLT9bGVaSJoS4Nyh
yXyXTNyfMtt4EHYrzkzw7GCKPnviUFYJ+lSfHydb5NEMyYsXwU0WTLVJg0zqwDuafRuSRBRB5XbT
2yQsb19m4+yTpsFKNvX3WmS/hr5k+3Hy+kjTwZuYNG4StJ7VhLoF1bpaohqMKpHrF5yUgYEnk2+Q
8UxjIf2ybF2/40O6kZZeZkGdpctzZTl3LnIbdlKyGfrvzblhv8okYiBv0UE9W4/H1NuKmFbelUis
/pasxGl8A05MnM7QGxbXZwIUiS3PjfbFRJEXpA9H5j0Z7ye2AgU4AAWgFDFXuN1qj84ZCn7VmbWI
NI3sAxNbDEArBz9MAJIBMjBEnDfAt7mA6KCT1+exmQe0tjJtJ0rmhhuuvLJGeLwsxBsO9qZ6g7E2
qzIAwatze2TJE6bqf/u8cnvJLk3qKdPweev7k1f+uP/1td2OsgpKkUBVL4+WawdLM0Pr9R6c3Ukn
IEHjVNwH2W3rV7H2hBzkxlStuTME/dBeD24URA6KO1NcMZk2prBWMWRkDnmb+EJHVMECTWxVjNaN
geYOdV0HMEHlTqZZaXZFW9TnsoE6/ZuF4D/x0EDRtH7nbqqgLHVudacCU/uvNeVm1twpcTUb1kb0
w6fx7CdaKNxvbnNO7E8N/5bonT/w7/dXb23LovtueX8si6cmZ4x0BPPA6FVnWkLhZzi2PfdjqgVi
OmTTntttcN/eWphzcQWp8aCMiTMbMi7P3ZxEmnyaYqA0tpqTN4yosAyRtKLXJhhJO/2RJuw4asZz
E8+bzSDqigEMAXVCyMjjBYfQTXF9QDYsvaNeDVbRNhw8EZRC7Fukj+/P2Y0bLmYgd4AXLyg5bmJo
pIFil+YZNArt2s/7jy5E672HVqIq7LzeN3WzmWEKWFjU/aEAjLNICdcdG4XzGMrTJ/ByJECB5ccy
1Xw2eMe02CIEunG9xZYJ1UUkpRFnqvc3/ntaZ02JYaGDug5HHiUc9eDdAEHQbOMWXPbO1d76bQtO
jnY/iNmpeS5ps2agSd6cXPGmNyXCgz9YI9AW/2tA2bxzCnKWOWbNaeq00B0eDfaNoq0KskXm/v4S
rXnDpSXlBETkW+mxjmmzPuVjWOMxWu3i/jhPG66wagdwFojb4gWHA+L6XG/iQfJEps0pMVsUsEf9
kBUxOpvL00zJozenG/ZWXc8BiwSiOTDcqveIZqeFXg0YV2r+LPWfhl75ov9hJD/vT9+N1+G9u0As
CYCISOSpN3oj0NOAdu3iNBvukwOZMVCJgLHw0xj3+7TQHpnpbhx5gM2o3gebzsKtjFIcJHxVHDWk
E+RcY3wnwiZjZ7S2EVQdEjGV7YCSc0jsSCvKJEj7uDzG0kGMKdvqi8vj4XFkIws1sAs9gF0l21Ge
zOFAMzQS5LQLTK9gO7xFRdDqA/7qDSCJK52QdsWXPBlBlpDaGoTN3AGEe5oJwD4jn4baSaJu7oTv
xu0YDXRsHgobdYZJgJu+n6Sxl/Zg+7NIyyc5a1pEsqz/IBh3vhV6oUUMPGRSCOguw9HrfNcZBd5D
Arqdn6rpyRjzl7Zyjl/SaE7to+s0QfGiHbViPNsaOWYDKSIwpM9RPQ8gCDSWrMCIVpyeWDzI9BqF
FmxtCLvg905TwsJszOLALcBJOHVonmC11H1CCiNIedX5juaaeya5DIZ5fDM1TYRaY9oh97p61w1z
jxGhVz4TrRU0wNvsCUte83K2d5k2u0ElOpBX9PEY6EbyyxEFBOdkWURaJZBH5qYWcPBHgRQvbnfa
AMAKmfAHq9dY2KWy8qXZmn5dIyKYIJ9+qHTvV5XZpd9wSXfmVKMw5tL0ODJIyLRJTCH/YRK/iXtw
OhaGhEB10e50KlM/JRkJJgtFNH0A6ldrMst3Syjb1P0c+6aFETK7IkFuF0VY4id/tRwrfeg5NMbb
3ut3GSSCPyI9kiZ+7M5fdD1jKYS77WnfeaJFRcQeHj1oNWFr2abP2EwPTLZdhLobSJCrgmWnrjF/
ysnSv7nCEseGgTQmHZGznwxzi2L+N9736kiG2KSBYx/NRNgZQIdfny9zXNTxgBalU9q1T9bU+KBb
PdfDt86ynyBA4rNKO9e2+eiwD7UDOmq+F7F4kc1e18FzMRYRz0yf2wweED/z1gtZhwcgqFTLFByX
debPMg9Hlvi5rfvu9K3nf4+G7o90CmYcL+VDPSRRD2FwxAZJ/iEZLRxwhU/j16QZorj5SFKItnb7
DC+mmlovxtQd7h9FNyfsMgOoWSAFZyMxqyvv5FIWWTuzqTx19d+mEAEfyiiefyTpB22z/fYmJFJs
KfeTI6AeajhjeQKYnABbA9X0TL671V4xolxNqUbRGFrBSGd9cYpPnfPt/oQtP/LGZS4mbLlCLt6y
ujAyHHP4PvJXfp9997buvC0Dy4pdGLBT3sUEjaKnFIfSjGbZ8P4Abu44ZYIUn7coiMGdAQOYWgQJ
LxW0ytrXztrwq621VoK4ogQbcy+xs3onDmpR+9A+CDtt4923YeV38vxirupyHm2uYSx5E3TNy9B8
julG1LYxXb9RARcmTGEhrTjDRPOP4fp59aT1Idnq2NwyouxC18krKJhjzYvYz8ydkX0s2sB+N4HO
9crfpHd5CU20sS9PyPFZLKCVDyL4+851ixZXbCjr3ni8t1Kml+ht1WmUUw15VpyyuDFdM3LtDsIz
DgEtkaNDZ3vSLLC24fKtyqKIyq773uT8p5G6X5FM3zoYFss3GxdaQcBvEOiVG4rfl4b0Cmp3WEju
vCUtWEbHaKLfEF+A6DjwWBqY40bKftU9PVQcgKNARl0NX2U/16RL8nJhW+vJDt2yxa+N+TZvR4Uy
LbAwBNhvwAmV0wLIaFeQyc5PjmyOrngkyW5MnpDLCUogJKty17VfrfZtZE+8f7SnfoMEe+2wAsOX
jnbppeFFzRpVLmgdho7wU+ycejPzB4jf3B/hlgVl2fp8QhpigIBAYYbtHIh3V27gsJcjUBwWcR4I
CdFYDtHAIZxnzTeq/f0RrG3uCwsquczkVqIQps5PCXlIUUdoUlCt62aINv2No33N3y4tKc+lTprD
ZKL2jcagOaqIHVELIpRkC7CxPiCkHBzEDo6hdhsw3W2swTb5qe92zXBOrANDW/4WcfyqFeRVgVSD
uNMNGazecwGyRac4MdDSk+p7O71U+t+9fLm/Oqv+BSQ2RNYgawRxrOvrVjrlKHLAo0/zV40Fw/Qn
7osDAK89iKdQupi/uD5onHTdDNDlqU8+sfIDnHHDwNqaX4awygGg09FovVggXPD2owtW/UhvNxx4
1QQ4udAIAGrKm4QMst8kLlOjPI1p4FaBNvmV/geeC4kN1EmXsuNNHobT2q0dD+FCEn+Y+bk2v7Vk
owq8ttCXJpSDZBK61PJhifWzMEd9awtYuzpL8FRknwFwvEnv8GpOe+ol5QlUS/4Y1z71BA6Td4Nz
lgsWmBActqB+uaHGEA3tc0dj5Qloo6iejqZdbtzhv/nWb27KCxPKluj6BLdnn5Un5N7ssGtteXQ7
Sv2WiD5E3TXdm7J8G0vsFzHX4zPIXPnBkmMXEtaCq1cy15+N9C8nLz1/tpAearoUpaciKYI5MyCl
2UxZhHyEHTkjSqeTG8vQGaFtCqk9PBwN591N5MqkLbfoxS6c0JeZwXp5qlqsTfex796LEP5tAFk9
iocrmviVW8QZ8mLKHZefmPVdSJDlVkedFBsLs+rB6PD+fyNqtDugQohWbxiZjdzwbQ19OAkd/sgI
ZJoXBSZsROU8Kdse8USVlsiIDv5HHX2498/b5f+/da7/fl/ZhiyOBas7xER4HSflfnJ3cTj2D8a3
+2bW5+q/ZpQF0c14rPoEw+j5j5g9Wd4/979/qxf/e8X/NeAqHYNlXo2N7NB3lcfVI5oHw5zO0Wyy
F94YoTUVEai7HvJYdwIyT1FqIw9Gq+j+j1g9coA7+f+1UuNLx+xFH9fo/i2ajxCS9WX8NlpbNaHV
mQTqHbUFFBpAt3K9d+IEGCBplyXoKZDdQyLCtLZYuFfHcWFiCQUutictcoKjuS1POpJb09T7sfOA
M27D87asKJ7tsHQQ9YCBgEckAFdMAIUnsErv7q/J1nQp/k0SacUkrTFdc4jAZXy3ctnidxdzpTi2
B25v8FlX5amcvuRegdTpg1e95lviV2vR14UZlZSkdDlOdhB0n3KkgqaK+HMC4kXyYzL/4AVxaUiJ
WVFl0JqRYjytGWM1sqdm1n7eX5KNhbeU+yyLAUXpaoylNepoyBGutlnI/4+zL1uOG9ey/ZUT9XzZ
TXBmR59+4JCpWbIteXphyLZMggAIAuD89XdR3X1LSWVkXp9yhcOOtBIEAWzsYe216uhMifv4MH8H
mJtLRmAY4YwIMIm8XdAfzZ1HQj+cnsrxZfl7jHX3vTkpARs7t1hU8zA4QVJ3t5YVpiWfoY5wDkdx
fB//PdI62zcj0S4o27nCbIrlW21bX7oFOd3Tkzk3xObYl2GsZ6vHEHJexsTS7cdOhhenxzi+KH+H
4Ju1L+2Fmpng0BtoEv2q9K47R8txbEkc5I+B8AvRfr1lwyqaqZTMwQZmZF+Aud2hd3GTl1BHOD2T
4+OsREHgA0fpaGO+2ngs46CJMBNUTfpepF0wgK/vpv1jlmJYGAd9y/870MaCKc/qer8NYMHsGx2a
tJnLf8HHeDvCxoZNMxIRo8QIsX8F5QF+Ttjj2KK/+f5txF1oe3QaMAc9dOFP2/niqms9nNlX60vY
ujFvh9iYLYcS0aIYheMhd4NAVkvFNwb2vre+IcpMVf/r9OofOysOOARQnFy1xqLNWVlQuxhC1OYe
huGLD25kr/l+eoBjfhk8S5AsQOIJVBKb7RUPnUVFLCSkcYCb8fdD9VwNLOvjHw3QNKfHOvryUNMF
/A/MrGipOrQt4wgt19pHQOmE17XJfJpYz+XefXacM20AR9/am4HWz98YMZfW7Vg7GCjSCfyjacn/
hYkE4J5fQQTvoVmozqglloF4AFlpVrhlytuHpvkxh2NqjRdW9fn0cEens8rNQR8VxGThxiajZs2I
bGLkd1DvK59C/uv09x/dA2++f7PJmAigDdGs/iQqV1YKF2mKd0zdt+cYsY8e0DcDbTab16MrlPqY
iKRzIsuPttUk8hzq8NwgGzvm0Aj6piEG0bN+gpbCHSSMUgI28dMvbTVW7ywBWlzBFYcs7zu6uALK
dkS5Arn7ud4xlFnlL3sROxVKsPCL1PhNPrPizKBHL4M3g25WqgpqrZ1hzSzH4A0U2Vxmrdtkvmuy
07M7+hLRtwH9WKgs4PfDE6TjeCiGdYd35M43KAruaX/mkB6dC1o2kOMDofI75OHkdbJrbSIeGhQG
ivhGqy6h4j6KHk9P5ejpeTPOZj/EQQ1PSc7iobXSL6w986KOfzsaTnxQZKFzcnM27XIu+qjs8e2K
3Eze/GhF8xlX+ehagGPhf4fYLPpIAVtTVYf4/6tTffK7mzo4sxTnRticS3uYlb+0GIGVHyCWN/Q3
UXEmDXd8CMwCoCuQumxxKH1YU09ag3gY4h92/XkEYr378q8s9N9DrEv1xupD2QS4T8j1Pozkionn
djiT7Dl24tFJ4tkBxFmAV9z4lFZl8yAq4bdCivIyMGMyL3EWk8+z/1uO4Ca68/t/Jep7O+TmGCKF
bHW1gwiZlupm6FgWLCC/iMiVnuqn02/v2ALBmwVUCOfxvSJwKUmHZowFzhkFtEQ9u8ZNUPM8Pcix
04IGLRuYJODu3ovpugYK0RKvMALi2G6DyzJqznkZR8dAVQx4u1WIeuvRBGXfM14o/sASZ9mfRdsd
+3poR6zC3ihOvJMj6cTgIEiqBHi3Hv3+3jlz2I99/ZpxAZE4ARHpFiM2iGgAkh/nxPBETAl0wv98
Bd5+/8aYWFPLa17CGvp8FzUJ4EJ/9v3o/4fQJgqtMeTVIby5OSTwIompgrG7BUldEkY/5HCuMX57
b2xH2JwJtwadI2mn7paNF3Z7F8RP+oad054g23XAKAi2gLrHIjgARm8c/cmK59gdaXerRnLvtOVu
LspH4jZ7zp5F+Smq6gcer5lrcmVZn333G+BeVdILdubGf5dwXB/Eg/+Ph0EZydlqlXCoT5MpjPrb
QsUfhB0/d03RJ4wWXtKzem87weXkeRfghNqHyv7hVqxK/CU4JwO5NX6vj4FSNth+8Dww4YfGNTKx
AoQHj0EgrxWH8X4wXpV18/g0tRWgSwxl/8gXVeIu0G47vadeadLe+lo4DGuTeAyQqweR722jagla
a3R99vp2AVZ5Xwy9uApNAwqdaE5DWuytwPoM+t7otp3NVVH737U7vHil/kWm/mkogWiicfHJjigA
5o6w7wrS6Z1GfTYv5vEjh5ZUxsGpD6TekmlqXVb+klTTtJPhcuXGyx2uszQ0RcZ7ijrF1Oz7oFv/
0CXeHF+rRcoESi8vaEy98QdSZ2jYq9OopLul9fcUQMuBofRkVLmza/sydnBV2P0n4YRVaoX8R0l6
duaVvd++cEbgWQFCC+0q9IwfLlfcF4sbLVzfms+ivHLL/0Y4/PvP6T/KF/nw3+/e/Nd/4u8/QRap
aVl1m7/+1y39qaWRv7v/XH/s//2zwx/6r+8vjabN9p8c/AS++H8Gzp6754O/5E1Hu/lD/6Lnjy+m
593rt+MR13/5//vhP15ev+Vxbl/++ddP2Tfd+m0llc1f//PR5a9//vWqy/jvb7//fz68exb4uTup
x+f53Q+8PJvun3+55N8QmoFZ5fWuhsIelmN8WT/x/i0AhtmJgcLFdeege/+vfzRSd9U//wrxQ2ge
WiGOQOauaiJ//cPIfv3ID/8N9Jqr+hu8vlX2Kvrrfx/sYG3+Xqt/NHAxJW06gy/GWv99euCsgEiP
gA8Kar7rlbUV/ysCYuTYSSAXJ2b/RP2ofQikH4Ll1WlBItCJTtyoKT6HCTrcguuwAWRSYD9RszwS
tS5uCGUdvaBLkVvNU4sC875yGnN52ja8wucPZxegqcMHMQu6E0Amsd3pTW+pBuLl2VyI/gsxnvXJ
ny19LynvIRZOfefR7cawTJXdRRC8F533iXetUcmg0POG+NOG7LRQMDCZa4J4Scgopcl175TIIq1v
KNAcLaB8moA7NlRDFFM0tBDAtgkCCjm+dFkJ1PSSCyPtaReiVPrItALGEb2dVZsSZyBlKm0ml8Sf
eo+Bq4ZTnoDqlBR3oJzrf6ECspIVoHi15kUkea4raM3FoDbygNeuWXmNDPP4qQIXpspVRe3PXURl
l3RIDMgkDKSJE+GOzIHOui+Gq2IM2SeQ3o4g/y7GusYq22vcPUOtfr9ErAovlrWmmcYVgzdpQual
ap4MoK0Dc5eUoG56OauWypy0o76DcBDEHGswnfBUlF3ppf+n4a0v4kJDW4gr76FhNHASoUZ5zZZJ
MaSpK7wpate0Bvib0ik7vfKHfsDr/oqQssTxQO812M42cd1gz9IlK7JcudLNe7j+SeBrlSmvYQBz
0/DMTnu98jc7DQcI7SKIV3Fct+eoimTBQtbjrlha6Dk1teThTajBk5z7blvfm9JxVN6h2/jjmlZT
STkwWu1Rq4O8Tu96YImAVHjpZQ2b66++31c/3KUE4M0OIO1zgVZd8pvNUUd3lpr5TltROyToZnY+
DibS61KBLqxhBo75Mo36EoxOukhHUvAytYpauonhlop3Rd1WlzykIKeIwgV8+S64x5rEJdL6bAYD
5T6QS8R9plSnESgp9ET74dwXwGGX9PvSyPqcU3hkqcBWsWpA4Xf0mW2ch3gmEspJIcnEOCx5xT2o
FPLJ2jm26C5oG5Mzkdprw8Z2qaCS44D0B2R7CGkOrz/Cwt7ndkkysHGGP4QEZL7yXWBY4na8M3pF
yfNyVeLFhf4oPRdaaQOH+FBE4/ZzCQLPLGSAzy2+HpGbIIGGspptj3zPCVdfUYrBzY2kqb0bI/wU
kkPnxAGc99YTLH4hujZ8RDArg8HhDMomjMpmKdxMNDIC4L809FoALinQUzCAC8p0c4F8nRgCUDva
S5OADL6JcsoEzqnwjJiypppEm9UFYWg/QEcF8DuojXtJiVb/ImmU6U0ClAbwgaUXjcnQFpC+iV3t
3As62VXSQTe4Secaynz56aN7GGuuRxcNrUAOhnBr3dDe0uIGxmuIp7mPFnzHue3QUpQzv4dwEWvO
IYxe0RGHWwGOPCTYXLxNUFTa64t+kxVgeAzdTwuasS0b8WzFJrQ0LCyUdeobo3AyrWn85Vdu+10t
lF4DezPGiLsaRs648u/vYagA4Q4G5H4lCbc3oZcclkhp14I+myIqL43jJ4uyVpsZOSIZmEfTruXn
YD2vF+DhC4D01QpDQ6sDQmJvg1joGvSeibCrcm+YNU87AY2mXd217Z1boPiW2PXIWOaLCB0pIYsM
hBCrlUSF+d4NV7qlaI/pLZbVkVlIslQ8nBMdyyFMmVP69+7alJw06PMkqII0rLgBuM+BWikUn1Fu
ZW650hnAylW2U1+7FFSraP5hAqP1ZLjvIzaoHTe4ta60dOkXv4IZSlq51Ese2nNgZ05IexjT2LLs
BCrx3mdgExt56VkWlOj5Etr0Qz2DGJSIwpvykZftZVkSeOqirsW9aP3OT2FRF/SiNAAbBX08eUmF
1pb2zLZ+Z+bAVY1+3QALDHFasAwfbrWuWsoi1hXPHTHEL7RT9YVaCL2e6qrY2ewsDuT4eOAfQGkJ
BNbbAjcQuHA70fqTU4MANdTRvCTg7LbSwe+8vJq5r85s4XcHF6Uom0QofSAqXYXGD2c4T04ZkFKi
i8oD9mthFfq10It0bYEB4fG0jdjw7sFIrGOBdg8kxGjs97dVD0G4kRBR4znks8abqaPuvvdq9D2x
vu++tPEAagRq+dNN3UB+HP1ekQHX7YieUTr0zu8zT/POHuNpCKwHvHW0wYI6+nDmXRUUraNbnuOs
ku6Sx858N7YomGh/YDdtackUxB7LrynquxQcqebJAdlsvnQBzdyZlDdSU7VvkJc6sySvAPaD840n
Q1kYzxYCDo7M0eGTWcQvRsV8lrtgU2Z7wyT5EJEZPh+dO0haFgxCa4kacT9AsYkWS9oSLr4vlqZF
YrXxEqTFXBCdO74FZkg1DPTBhs5ndBH6Em2xikNu4JrPofVnANPXFX7FMoKkZ2W32wLbignK58ix
xBmz5uCiDam6xhm2URZSMjuzfquV27wlN8DL8dC7v9bsN1Yw6AzIbya0tXPHmCcIxTcXUG4Wz3NJ
yV3kdeX3KliCy1b0yw7I9ugHbaR3Bily5Lyu6WNsIiwXfMjN6VlCb0LDZVBkNW5cuptsTz72gaj3
Pohm0DhWRss5OMerSOpm3pi0AxcZZgLEBZt8XG1DOtpqgVPjtEIyojPCrjNue2hEbpAPeWpc0d2X
Bed9xn00iKB1UUE/DnzMcSobMYH/JgaNYlb2SrrZyMEMNPcObqnWpeFTvfQLAofWrp+GRqDP8Myq
rV7O9ukRCMPthgQB1J/Wz99c3hLJgdXihJnsimJK6CLRrRkUuh8BtYVYcLroNhwT3C/ekHnolJQJ
ev4GggBNBD+NV1piF9qjqxPgKJxzvHzh+vI2jwfnDOYJX4o2/G1uzmvLmep2CDPcj0txNWoAWzLW
FuP9WIzUSVD1ih58r/HbbLBH63rsI4/DF3OZ3k91VDtJNVpQtp2r2NxMNXTfE39QQme+iWqeWQS8
Zmv7aIsapqEmHVmjX6yJIPnUWq6cMkiUoXMVyGoy5HZs0ENo4rbpn9xST1PW91X1GNhVW6W40s3w
bSzpVN1SoAp2BfVrdlcEfHzsTQdmKRHx33FrV3ai4Mf3cEUcD7gG9KE6O27HfElMayGLxUs/up9J
vHwqnGF6AU0FNbd+WSGuGVCtwH4Zaht3b0lVkLTabWBvXKofPNDcflvqcPhoalWhiXjxhwtTBwhf
l6IU32hrBb+YO5kX4jeFndt2ZUJ0wvX8uTK8RU3CNLjawhL8UFCdExybuYvmIHGt2rX2UBKavpaU
eR8DDwWA5PRGPHJyQbHwKnyCFA+4FQ73YVm6vodsiZXBjJlbWqA317eaIGFASl3OwXiOauS914rY
2wb3OZR9Acoh9mbjA7BYN3QWVjYUvv6kx9nL+pZ2u2qOnd2ivQFu/By6O4Sg5qffhf2uIso/c7Ws
9mizvYPXVnWIGYBT5xUw/ub0wZsB6UygLdB8E2/HW6ETDVqrSwfdJhn6qn5NM60+EuPPUACsqjMm
+527jFewXrRwBHC5oWR4+M7Rfyxi5kRFpkexkm1FgFo0ZPnZ+XLvkXK+dC06nrHQOBlH5ozSEehI
8Qt/2NhLX1tWDKthZVUZd0PqeAOa9NK+UdWEPiSOkAmhVR8lwcjH4YLUIhCJsD39ONRChGj2LcJg
P0Nb7JpFNRLjnYSLlokgmrwcoDTv0aqQts+6ZbJ/SMbBwtVYkPK68JcCRm3xNGyAi066KtWCxVPi
WVVwgZeLBu3Cj+lHpuqySp06bqxUCeDzk5jbAoGcADwwUw5bfHQaEfNIfCSckoZP0f1YWuZJqsh7
Ade0+NBxXT8YVBDspIxqdCZ19cTJvtWy+MDl0Fb70FqWXz6sJ099f2R3Xm9VP3ruznVO0JgFNjNS
w5Me0bIuU2jkOWjTBsvqLRlt3GsRZapP4ddFTuYt1oA26XgBi8AwVuN3HfqWlbjCs78XY1TbGWSL
OiRtKjn+sNGbDiDwrKOP89wADzyZesErDNr+42IImj0nV6qPktEuBvLK0O9t4EmCEHVVCendgN6G
KA7ZSVAzVyUhuOrvpYH6L3oq7UVn5YSCHmRwmx7JsrmHdo0jLYumqgsIg2DKSj4T9C6/iaTWfcr8
0PoKgYrql/JDFHYCVIbv2Ny0X/1hHEcENLJ7sYdJoBITTO2FLmz/N2FR1aToCBIPc9UFT5AaiR+0
16tPxgrHzygqCbSIdMVYpnXFmgkGe/RA5ehYgAyL1iq/zMRhDXhPrJgBRdJB/I4j1YV0JZX6S2Xp
wOxoh97utIsXCzwMtIke6yaYWLJAmP3W83vFE7KAqjajEALft6KO2VUQzLZ9UUtR37PQH2XiQXH3
0oskahc+W3OV5TiW/fOf2s2VYwUIEnDwAkW+9ZojiswWicEKMQ91leNmDJK5l/OdX3lIbcXjmJ8e
7/3pRZ0KJgO1MsiUQmrj0GasIlwU4HxcyKINYDPc5QFQLfeDIeQcm9CRK2ENuoAhRn4exHYb8yQG
znxJGcwT0yAUjDi7i8D1k5Z6UKCzRA7hT6eG8gLSj5DZRD0Bjv7h1Mjg9qH0TZzJNg7SSOjmqilL
FImbwDrndh1xllHKgM/ooGwBUumNEXRoaaEzuY6zrtAoNk489m+bKbLAJTGTPKSd97R4pWH7ZqTj
NbxaAwLMXp0DCh+5AaB7h5cL9VXoM21VeV3p+YsHAqAM7HlzfGE0GZfcYZZB0qbqhiInXd+4uVBz
OZx528eGhhAoGP6wiYAW27jqkeZEuLEusmpm4moUQb8zyP1dTmporhYxq4vKmtj+9BIf4iNf4yH0
8iJ/sKoSRe/iIUub0ZcTmG705LjjvkINARcfaBrqJFY+LoO41cG9GNA7ReKOnrn7jmxo7GfMFQ+A
h3i9Gd/c9o4MiJZMWlkJ+OZPqrsRgWLXo/WvDsa0b0377fR0EX+8v2xRmbKRSQC5PkQsN3saGruC
sgVqUrIMICZO9GI/l6wHtKbX6D65GOJ5irLA52WTxWgXA4FNRfzgw6DdqsvQWIPEHZtlmM5OL58X
hFwmrQLbineRvRrwxqK4AxmUY0XKR8el0B9fqoew0PWPph8QJ2ikSG+5i2sqo1FXfqXw9mU+onYM
WpJxCvVOxir4aofo5kmcaMJNN9q1cWFb4uBWwEufknKR7IuMO0hTwwLGbmpVXQ2efjB3RAm0Usrr
IURGJg/ADTSiIlV0V0S5c5mg447DMo+1fTFbRE7JIkbk6SjSPT+hrVfU+UCd8TvE3iPUzwrepSOm
32FCYEZJwKwrn8NwmMwucHoiMstwtOhANAfX21QyViSqjYwEb1I0Pi3VrO6bquLrE0QFaADchfXg
eXOsRx6ztkyqZqpVKlQHqXjTV9YzbhDQ2rXAGVaJmRYHnYAzg2pNa+vAQhGj6l7kOPgftUvq33Bk
gRsaFcRyP9Ha7upsrIr2dzRTKEhxw/s549IdPwUdZVY+Te2s0tEQTyWiYj2YAboK6Na6FRSkQWbU
5U072vYHUcRgwrCK3lyMyBEiVYFUIcJBzSq+X4bQvMSUgF/TlpP9pUHJBOlLDwRBoAAco6tCoTKe
QCunZcmwFA5qdspt1ZeJq/EnLE/tJaDVN30qqgmC0i18FgRWs0YNEJ6GBuGO9H7B6vTYS14zjXtb
SsHv3bka2hw1xKDMiq7Ftwhw9Hg3qP8s5JKUtQnSrigLZycciRYHL5ZM5Ta44VrME+3IqXQo5uyX
avg+Ci6avQkpa4E56MOvoEsMeMKpFePOhwuuEtysHBBWu/E+DK5epotgtKYftNTFlEUWmX7a1eT/
hHCMoKCLseLfcM788CpirgRuM+pDSCnOtq+uKNI8FpoUI/nbXZbJIBEh0CTnOJAL8vXq6eumGHjS
LN78bXDMdN36dkNvK+o6UMipvPpLFzXeT7IUbZzWyoIlAskPynyxkrq/cKjyu90czd6ShVY/gx29
9UG2N82DlSsIB7mZB5Q+5mXGsktR7pQLmJGI5ad+WaCRVPNq8LOYNc0jnoTLzKEV5ymxlsm9JHbn
0WtdI3O+a5Gx+fOAYwVdoSSBkD4C0HpjjeY61pyDBjGjGjyuierILNIWddYyce25vjSlrPZMmnPX
7TErCKJvBFiATYWeu0lNlTz0p2heU1PwoFCtq0JoEg/etJedRGXPR7EgVMH0wRYDKIY8iUT9aUO8
TmwT563QGkjDIMUJD2PzAGFn151lGM409Zsrf5BgJSoWD6CZ6o+6DdYbDkEdeO1xpyKcBEbs0Inp
2s6U4eRFWQw5IgQe4FzLCR3LX5a/6L3fAq03zJD5/tP5wQtFsxkGx/qCNONwVKmM9OweTNNjVCyX
uBpmpA4mcARH9jm41vsrHEOtrhOEOYHe2Jbt5snlthqQsHIWW6JDupwyp0G2p4N+0H0o8EbheAf9
V1PzM7fp+0UENgu6rGA0RIUVONvDSdZUlwTkK3i1wUjubGkQD1Re9HnBCz0TmW/Aca/LiODYXfFF
cBKRnTscy2+G0u69Ls6sjpfDt3amdtYPXTmjRs27l1DXHt3TJoRom0acnMGtKMYcz92BSWBpLZ26
bTnIdK48z1xCx1SfiTuOvAzkPNEYgQIqaD7edchKCTsShWgxZvV46xC2XDQc9GxeDAbv05vrvadI
0NHiRB5QNvAXt1u6qv2uHhavyEJNIV5sgfmLyV4mSo3WXdM5Q44PunMwzvc2A6OujQdQzYbfEGy2
9OwGHCz9Xpy5qHeVexE5yGfzWRDE0xZoxkDnKi9R7iWwsg5IakMQlp/TIz72khH+oMaEJoFVS/Nw
F6BYIMjU2kVm10r8bpBM+WZD5xA3OgqFH/74LaMQjs6hVWMbm3szX420nxcwGWWVnJXZVVOs5qSC
sa53xJs4Zl3Zn/2u+DMNwtedjvQybBX0B2E7orUs9MYpbkvfU9PsRJmOa5l3gV3/lgh9oOUKkvFE
gecQOHa6/Hmwh3sIbLyv5XEg0zZx7BQUVqBQP8WlCbbrPUh+mhS+ViNzoFW7M2iJIzYLM0SyDS6r
68CJOpxjY4eWaXFQ8hqJ9Txq7AjYE7Q65EM581/z3HmXrj+GXhLE2qL56YU9sonASgmqRZhmvORt
UTxkQ0UAwKjyco7KT81gevAAj/atxU18ZqgjJxVhOu454GhfCZwP58miiAH/BLQOWWZJblyvtfKC
R4gjBRLJTS5sFuZebc417byfooPpAfWOfC4KBVtIt/IbHvkuyrTEuOHv0Fbyix1F9SUphnP0a+t2
PLzJD4faLKU7qq4eHdRMaYnYPuWitpDeAfjqj2NFcJg6QOQCULCSXG0uG6Qpe8eGzk5eNyDSAguO
uW9Q8bqxGoiGhACZ7U7vktcu1+3EwJCJTAD4WddOuMO1gz5FjT4IxvN4UCDrkbWIaZsoXDQQHl28
9q6gevyk4iqedhFAlh8YsoZfUFzT+wKFnzLxLWLVuwY5owqAsRq8/GIsZNbOvL70SYHy7ekndt7v
NsAtcD+uLQgAJvoby4GQp0awD13bagBAFvDSkj9VY1t19wp5NhRni36AyhoAz10+wrP83YeiCzNL
C0gIDDFv2L50qvCrDQBPl3WyBguPo2T4XfMW9Q6XmeLTINzqu+0Y9WECVqhONGvEuANIaHgSC4ic
MiG8CCxKni8c5A/j2Ulap0Mi4fRcj2xwJLGDiGDzrX0d6+dvjCQJhYtYqKK5N0FBgjkiupsi9lwU
nvN4eqQjngeAPLh01iZl4Fm3/hXkPEIRQqkKNK5y3I0C0n/MHaKHLqrdO+Sylwdpq/Fjj5DpzpOA
sTCfFgbxXQukOCNNXkFQFpjXIkQx5/SzHVlwD9APAHoB23rfELi0A49bSrHgRDd7XYllF7eLTPRQ
L/ekg+dJ/aU6s81eQYebgwGmrBUiASFeUPxu3j00mmcIsMdWRobZ81EMYM4ttfmisrYZJzthDYHw
iesx4u6guuKEj35Zml+O3av4thjMxFMdj0ihAAnv8QRwtvArugCo2AuoQ8X70+/ovduC4AqmY01i
2gCsbBKLgGiVZS+R4zAhshteNwueaDXxMrOHgkZXvlsPCWl61+ReE9d3iA3jl9OPcMRE4hGQVwQW
G/+/7rA3mxVXfMQgoALM5lKJnW6s4QVkFMuX06OshnazLJDuAioV5AAA4bsbewWKGGAKlqLKZblw
lfCRWPnCZpqFYd9ZcBwQ7Z8e8f3RWCFuUE5HKg3YHDveGBwxt45Umvq53c+yROTc8kd/CdUtENLF
zpIVeaiADtr7c6svYyTcdBKVvo2SMQv1p7Eq7ZtuoWyPFvfwzLO9W3bIpCCdCYgkipkgQXcPDYSq
e3tQOvDzaDFIHfXw/b8uUOsqc9u4iuzlpKIqhaNR/p4sbywyB+S653hg3p1PPASgwg7ojXA8Eewe
PsRcdpYQcohyOUGopxNiuQScGmCdzioSMczsqqyHOj+9Ku6Rqa+8XTiZLiJrVFMPR+2ccrQkrUEE
aTyDPJrnLWoHv7WBfIs7MJnHTVC7u5IX7keHFdUL0JbmJ/rLxh+jKVpk29xI/Z6nRcG8u1YMotAo
QsJrmXnxjB7k1ga2bQlUMnV8/B2OgMjD3nMd7cq6GD6Mg6fB1OdRQMXreayyRgDZnAaw0fuITrVI
+OROP/yglnZuupI88MHmIWiKx3K5HLw6dFIP3DYJYYHfpC6es0LzMRn8Kx4WbnBx+nUdWaMYlMxR
gFO4uqTbNfKsQbWu1jkN6zZrZqHvu8Atd55nXyN+q3aIqONzG+OdRYAjg9wzwmekJ9bb5XCJZjP5
s5KtyRWpzIVE1nhM2ikEruT05N4X9VePCW3CiBXxC3fY4UD9GLRtSxbMLnLJbY+6C0j1/HLv1drL
VdSorI7NfBFXGg0Ffg8l8moin08/xLE3DAcY+X2cABjBzWQBEXMVGrx0rolNkfChcw57MKbTbCAs
F3jqApDi6lxP5rsQAyfvVRrYxfsFudhmVAKcEECbk8mnxriXzYJmFGFb9DKoCp5XaF/Ygw38WTfG
PkPF+n66K64MgA1UIcEGs70eK0s5Tc+IyQH/jr85qCalrJ8VdPPiWixZYZw61aS2vDP38jv7jwmv
GwoGGf/F26wAuLVF6BcKUGyi2d0Estj94DL7cugEuR5F3f84vazv0ZLrgPA/8HrBCwYP5HBvac8q
OgHSm5zGzJ4zDYn2DMo0hVpBE9HvsEQXBtgDRJh2xFUm5WE336lxQnWeOtruz+z192056/NAUQ6J
zQAoi2BdmDfXrLTCasKdYiC0MsuGZrrQrkqBRO7LzK2tmifVooGggRiZH+djVa947AZig6kUqlAp
ehDNta3lwK8i5bosR4+KGZMQt0MAlzrgVgLLSdq95iOq2VDAqF4WDjzRFcDe9f0IT/G75QHqDxfb
sZB74tpOdIlsbqYmG+4wk9Rbbky/1N+sHkiMBH32w5BFBeCBzBlnsP17Nh4KPX/BfdXz4hHbxv3q
uhODDPSoqs+2xaY24WYZCMoDRPrpVNrq0khADPdtqaqv6Ljw75ZRzHNGUL66iBcbMuKBAl4zR0uG
W2S+4nL6VWjkCHNwWvO9g9pEQxPghlH1q5mK6aOODd2HkFUnIPcdK3lRUBesv/COS1BGm0lcuggP
npqRIP+PJqDFvUBXAcBBg9spZ8+GPrxAQdeOgCAR8+851lrlnqKAz53ehOseO3B6sOYQ9EG76pob
BGbncM1biKI5I21lrq15uABoKUxtr14ufGTrz9yryA28HwwZPiTqEX6iILYVwFGt9Gq/dETOEDN2
XwfLa77xqCEExYUVK2eNVvgDIWqB3qCJTt/gHbnOp8ZYfN7BNbJ/1r6ZBuAdubRTuQz6N3G6AgIq
trXM131Rdk8MCdXwEiJqQXDFLXtybsamEQCT67qV6AIKh0eoG0iS6WAOvP/L2ZktuY0ja/iJGMF9
uRVJSbW7vNs3jO5xm/u+8+nPhzo3FsUQo9x90RM9M4YAAolE5r94ibzIXJRdWnxKMlmL3KoGoYSw
Hc9SbwCR98VpzVEQ7vTZ/tBUQN79yTC13AsA/DReLWvQdHoL9s7Qt1XvDjIELNcpo6w90NwDAKWP
vWE8Gk3U1GcevM7LVKT1rywulgk0fp/Khwy446syz7LlOZkahu6I60jlGU4vfSqJBLJvhVH5SJ8z
BN1XO219b9VL3rlaRnnJndh3hhsaefkzlTpQZn1nlvCI8qg3XQNJ9LNTtjCA04lONDHHCElrI8RV
ClCGutvQbx29OQMU4pk570LsYXIut2WpLYrDxVic49zEEwPij/IrtqI6/66Hg2Z46LRSFqacjLTC
YPaAeiYjqQ5AFQHDpFIk/SKdqVTfmMPwacg6+9vYUaniz1Ri/RnidKm5Oiic/iDpxhy8zmFdKSCU
UktxwTh0P8Df6wM9HC3+r1XT2v40pUE3naI5aU2gPGPQHbK+0eFW0Qcz7ittDBw3C/lFxyZqg/TQ
h92YfWZrt+lLM3TjaxZaSubPAfQGr0uchSbhVOnHNonHwZuVVhqfHCVMv05aGOsnoAoVmvuSKTRP
m0J3yQFxjZADfWhcNaU6d1Ayk7q5Y0jJcpjluU1ObZAPkRtUc0DqyF/GqXFoRZ2cKl3g1glTaC+P
9eY3PcfEPkLDrBu3zAzjnzidnInKt0KLM4i05TkMrOVjW8vy9wYQR+vqQ5igU6g68XdDKpPQM6a2
/ZwqE+QiBZtmGBwBvSYXztv8DLwl/NeEPREeoBajS1C2Q/grtIbEoVUF/OpQQqVyDrqpdOVrG+Jc
9qr1Jrb1RjKApe6aVPOSbJy/93FvfL4ddjYigSC4QG8BFkOOrV6GHa1uuAnUtvepMI4fRyeI7nD5
+mVDuHulhrCHMdrIZUQpTzQJafVw2V4OFxo17hmR1vtFoKYhnuUmb7lJqlPqD2nvA6rBR0oJszus
wet3uRLAc8V9DtcSCm5UannvrSJs0jeQaKJUoqifUcZIHGP2YymYH+vYegGG+Pv2yl5VF97GA+9K
E4UgRz5zOVe5mtJmxgzIXVJsEA9cJ9BWu8C0wBa0uVN7ELbwVz/EUZl3ZK8NkghdZ2DiMhfIe4Gx
nKGUtY1RH+Ym6cfnke+hnrAUa0Zcfsra2EPqXiXZ4iejl0AJhnIy8J3VgytYZqXv8DN1p6A0P5ng
oD9x1eM22jfTgZ82eKFjlWceXfdqMldPYUzH4vayrd98bz9B6H4jc/LGGblctQjzWtAVI/49ozme
hxLh9zGq1SPpV4l3SKXeWRXlj0Yxk8cMLpx3e/i3XO/Pe/htfMpwgvFFy3Ut1G5FBFrV6iRXp9IR
H5ylqN2kkPRfKuyzp1nJtBZ8dlL+iGal+RhhZXlEsm34Jad9A0VS609GpDhgiwdq44lT7/Wb10n5
2++j6G8JIyxY8+KE/ZEbyqGhdAldBy5Ix/b1NEhdJ1Qitw6jHvMh0lelzffweutjKwYFxYxXHpBq
qrKro4OORlO3AaCBzpyNb0EF7tGam8FTK6vzZtlc7noeQ24iDdHOG2SdFr2NLFJgniAoRr5RNP6Y
bm1DWLDqLPJSRSkOVqJyNeeBfa/RGDjf/vQbQwmBJRRYEFMXu+9yZaVIjYtZZ2WbpEOO0BrTxU0m
gEzeWDb53j4TkW61zxiM8iN6IOTj60dOrYicNEskN1St2QbBX4oOK3gdKlBy4mdqFv4ujcAJjoh8
QzSELuiAcSmCnR+yNWuVlo7wo0BxZt3fd5QlVSJq7a4ghIeuo0wKWsJRYD20SJKc3r/EYEPg8VDY
w1dkFf7L1lJw0MpD0qseVYGUNwLc2SDGRWqIJXTM3z+cCGWcZSjUPPAuv+hQqvSLmjFwa3DCbiBl
5fdcxi9OatLu218MRZMFMDQLSdPmcqim6foQS4HAlfSG3pFu5eekjXUvmLT8+BdDCZAhKAkAlubq
yg7asQKxrAVuOIFkP/QLGoptMuT/SQmuWu8fC8UjilJ4GbCIqzuMDlYHt0UOXJ1Ms/cKZ8QpASaj
YN7aeTf8xWbkxiQfoaIAuVi/XMVUq/lgoxS4aqYmT0ghpSRkfUESa/Feuz21rfsZ2wE+Fe69qGqt
q4uxCs2ob/GoS/Shah64D7uvgWFKn7RKKX4vQVq3B3mu9WehhyAfJa0wPkmzYlduOi7T//rYgl+B
utE0HRqSicydTXAq/RINv/7il5JAvDVeifprFrLRBHNk4X/HsclRILAyO59QLag6P6kt/SM4k14B
SRlVL1UtR7MH7yv2pV4ZaJS1/bMRTwtSG6Q6uHnnlV+34XK2AjnYw7Zs3N0ca/4mVaVou4bRhK02
y8VsQAQILclvndR61Gm/HBpYZD44Vlz0ykk7gNxrDd7+NOVuL9Q6meWyAAbGy5YDTzHfWZ2MMM5H
R0d42S3avD82vTSc4db0p2Canksjl3YujM3hhDQMTBsBGlqVaRqkUhbbIXTSDL1XDXh9SSpSpDYb
T8ok+7cnd1WlepudGAihRIoE60s4X2hWjnIOxLND5qIB6O6Xjhnd4fukurWW8v5VZqP/vAxZ9Q2h
6OIuagfzrhkWa6eDLY7h6u7S6EBRP0B3QnBRLo9p3aoDbZJWcrVBXe6HYAqOPKT2bPY2dhMiaMRt
UmcO6lrxltwHNhG68BAEAbCnaGl/kJLRuacTUbn5vPTHjh99mLtFOcZKL+2Evo1ES4M+TdzjroJF
tUoHCk3qbW0WFbdKVY75EjpHqkSw9ZtIp/SEB7xtRHt90I3bmL4XGnAitjPwatBOAVIt9w1tdiWw
fLTyUi+rMssPxv34t5GBIJNEGxhRME7Lmh/aEMQdTmLkUVVfYhc1IvOrTlXzvtHlyFeddHrUp3g5
dHNJ4WVMeXx3IQ6mt7f1xowRTgQhBGif0uvaTjJGG63EjCv04mVUToiZd55phdm/PYnaXsQXaepq
3yI8iGDUWyP1igYST85s9RnJJD4jJXTlmfqgKXWnIk6z85C39fcs7RxxsRbqnVYG4Z3eVJM7ZUbw
T18r0svUhfD1bi/ARhShwsI1boIAgGu8umIhjoFWA/PnSU78W2uppqOoYvtmPiSn0mmnv1hvUNIy
jQQK+1cJ9YLCTzZWaoxHa2EnwnSnIj7XgGWjGom3988NFRZAZ/iFYhm9atoUbdVKU9EzWNnKvFwn
5xHnW/uuLAxFdRutW3YG3Hq+ARkBCoWUBO3cdR4G0ELKjRLdgFFDX2HoNOtktarsBUZwWhrpJW8S
07OSMbsLSUAOlSmrL20zKF4bD/V9omkdyK0q8OtR/3F7LbY2Ou8YKvsg/gRa6zJoJrNWzaDKY6+U
S/uYLOa3plYDr6VauvOJRfhdb3OwfmRrpkUDYV1KloAPLBZ1To9G4YuJ+O2/HWgYCgpl90jJz3w1
rA7UuSVlH949Rdg3IEcdkSoCcLqcIrg7PQiCIvQkgBPwFFDWKdu49HKN5sBfDEW/BnQADU9W9XKo
LsI5t6vq0MN6GqHSIS8fzMggUYTo7N8eauO2A6dL850upy5k5S6HmgNghLmYlY3i2JMWhdoT0Pvo
/U8j9GXAeYr+k4NC7uUoFBujrKZAS1txCEe/anqn9pOxytmZsrIz2EbM4ViKPjENRQqbq2tGG7qZ
ZgOZi6QsxqOTD9xokEbjQ1w7Q+MFkt7t7P6tEckZhA4/4kXU4S6nB1kzVwuNME+3ODhZFRgbTbd/
RzSoHxLRe7n9zbaG49GH54v4YFQcL4dr8LAYassIvbauJa+rFZ3uKQpN0RLZX9LWjncWdONw0xWy
ZfrvMkQDXb0cb1GSLgAoH3rQ2XUvDajAmDNwOiVEAu/21DaHAgxB1waONYiVy6GKWgvsQccePK+r
xUO1oXHBxhuvKGru5fMbQ7FHaEpB5LOIWOJk/FF8sRBgwShWy7xeU5dDGPTSWUbA5hiFqvb+Oo8Q
OgRgCmcftbPVUHUcOxbMmcybx7p90cCw3A+RPT4mC4CCdy+g0N/hUUvhm7tpFaVQjMobAHeph+UQ
tOhUqAxS+i/qQzoM006c2gge8P8p8OAS8ebKeLmE2tDbwIjQiEoNuf6qd/hq0EbZC1EbqbIN9oPj
hVwkQl2r7R7XcS+rcZN6bVDmJ7zkcJSrLes4Lrbi2aVKua5RFjdNpxwZRGuPe7lx2tDy54YXNGWU
D1fXfM3nrByUsLzZjMZTIy+vfRDnn+t+6u7KKQl29spbZrq64NBlRbOH4Xjw6SLP+2NfIkKWZZpS
J16aNyQXZkezBRp5MHpT4ORPHfXEs9QVlt/rcf0CfqX41NL9eAwLHZ0weuTaP7oxxv+7va82PjXV
PBk4uEZR7+r2UwrVabS8TLwlHmSApFLzxYjSfEfjeuNy/38eDkAFm0CzijTBTBLVT+jktsGM6mYq
ofVxVHmUBIdqSc3TNFrmgzmS0diTRUPr9hw3IgJ1NIIBTyOqwevUIlkAwKFMmXkZzg3/FZYUPoZj
bd7HdvHt9khb89TB5IkkBrOQdZhTe2so+NCp5xSNec+7JL0jF5B9avaaP9Z9/xhAHjmRBOjn2yNv
7GbuX/o24Jk4tWtqRo/vYoW+S+YhMhj/7gyj9Ueg7+FhMOr23EMz3QlIW1Ol4kx5hxkgjin++z+2
M9JnZr2McealQP2OCDIMB/qgyKxFGaCtpLZfg2GpQKaF5etfTBWtDiHAi4ruWu6dx07cJChzevqA
kg4I//FLa88/Z3maTnbh7KmAbu0eQbHiQcMeMq4mOqNYoqOX4SGEUnyfGiN0KTeDX426Pc2xrY9I
0w3YJFcXELXVfVIVzewUi5whC1uYd0tRKP8UXYaDgqJQtjAz5+ftlbw+/FTZkE9QKFoSldakqRjK
dTukUo5/HSj+CrmB5xZm087hv17Ay1FWhz/PETEqMyf3GjVTUI3CK7RRiu7DBK/avz2h6wUkcSLd
5UbhQ4E7vtyUitQgTpctBSj/yPoEB/2ntJTmGT0K4yErBnXnDFzfYAxHF4IM27R4Kq6G00eYmqkM
VR153exY8khtAcOb1bM8LY2rY7SUARwSb7cppJFuNWm856i4OWNcwoCdUYq8UhCogiXpZOz7PLNf
bHxZC736TF+/vw80R0K8lAfTu6OpJQt5fNF7kXHGWF3bQ6HTZ7EZUaabhsJHrCAvHDk0oPTwXRYi
ovkthsJsjcjNJ12Tolq9aqjvALaI+qGjz0y/4kllDftDhjTOTqd96zAgwiAeM4zMw+ly72AA0tmh
MxbeqC/RR/pBBZz6Kd5LA0Sme5kGiBmJPI7oRdtudRpS4Bwj4s2FF9etTm0Kb7cM/Avt6UX1Eg0f
pnlWMx/Wxnyyo4BuPyz2/24fk+vYzS1AHw/IOIVKsp/LqcpWirSxrebeUA6w5UdeUgWqr3cWPlou
kprYAGvG7CHWMOwUYbe2K1BXnOwpHwntzMuR6wV8Okzy3OtSXHOMZP6dGeqQ426QmO5iqXvQDbEZ
16sNf5COE1mmIK5ejpdkkGJCdLDZrMuvEY2c/lCCSXqcos5C44keJboi0TvpdWLbsoOo2KkKQodv
gIU/rsYy5BWcdTEKFuClANWQTqUJiCk9N9KnvlfSUxo78VdF6sP3138tvJsQqOGm4kWyLrcXcdXR
IpoLT6r6yNWkon2eI83EtmF2vKzAJd40k3nnmbxR5OcyptMuVD3gpaz73VJhV+bgGKVHcXZKXVTb
Mt2NM1P7SYgIOz8EQFLcSUmqd4fGCiYhoDU0YM6HSfu3atHpON7e4GIbrT47cBD47TCygKmsUTMF
SWCfyErpoeesHOoUVwfkeQM3B/D3+/ZQm5MHX20IOXoD8MdqixlV2Bp6mwAPTM3RwytQyDqo9VAd
yGS5UI14eCzHaPmG/gtZGA/G4XU2wv5U64mzE5s3sDCwDuglMXe6D4BxL/f7jNoXZbQ88XIrSt2g
W/If8DDK50kJ4rMdTCNZt53fGZWdeaWjpscGPa2dH7ERSMULB3oSRS6RN13+BohP2iJJ/AbQAuMh
zAbtQJlhJ9/dmqntiIarJowSUVe+HIVomUtByjM/JPmTn+rIGJ90e3aMA1IhrDN5cgQTkkS0eZTM
OPoaZEkznipqB3uSmxtpAK1mQKdi4QVp+fKnTIkEJLAMU29R2uq+H1X7nCr5eF+UM8UqLdDuy27I
0F/R+y9AA+edcHO92QHD0RCmIUIKQDnncvg51pW6GhTHXea8ddU8pPivSeib91Lj3d7s1+GUoXh6
ctSFeo+1uvsRdammGGKv25ip446gsb8OVTp7QQ0mGWkA45s+mfKu4O31nUk9B5cqdAF5svMfL2fY
lQ2GODRd3ELp1HOLnwIm3NjBwHgYQUOWhLbFVD8ZDrI6o10+KFOb72zqq2/MwmI7ISpzlHw47Jc/
AXJym3WaMrqzEgMrQ5AugtkVYwM7yoNkHRR7MT5CVY87CvXNVPiUX7O7d64+v0Go24OjMgBtrKmQ
aI2BEQTb4y6gcO/TuStPll4nMBwl63XsM+fgoKK3c9Cubuy3QenLIuhma9ANLifeKnCEhqoaXV0q
q4NhRv05qPTeb+f8mxQGw+n2HK/LJGI8LBZBU8Cko710Od6UtoNmzgO+mlnufC0zs7pvnKi9r5Zl
RoyzX86dY473JAzWh6ZPgtcERs2575z+EUUg7Wcddrg/3v5RV/mSqCcCrKNFL/KWNSiScJKWmgxn
Jisl+1iUFTKuYdG5KNqj6eOko4u6vOGqQ6vvLMfV2RYjw39+q8+QrK92vrEgh9SDEAAn7YR+3dSN
Z0Za4s5Ws4dh3JykKNCSmJHbrysIOR1ivQ2CwbWAQz/HoAIO0NiUc5Mn1XF0HOnYqHVzkOn27uTE
myML8QNRHCZnWU3SMZcCmwYmaRuDzpU01coTVgbYq6pLeSoVu3mNJKtBxD+XtZ2sf2uBxbe1HaGX
z11yud3Utuoas2Rs8hcQ0GWsaf/r54Tudak76V6n7yp+8ijlgkDUD9Y04MRVqA6RVy7aqRlcO69w
ZRkigJjobkPGHNvxVGp5/YovR5O9N2yLYclNeHnQpqdccTlJaCso203p4ALQX06BNppntZgUCIJL
7ENAw5Qqj/e0vje+qsr9L3rXMEOwbbkctOp70mQTRdU2bRI3RWnC02fc7WojQO44HoJfmjWGd92S
7Kk0b3xTVRQ0BOKER+o6TtIiVwa05tFyLWTEeuFnvNiopvynYPu1s3U3oiO1XEFeBO5B2Ub8lD9S
/RSGUEe2i5iW3qJOMPSR5bVN1T5mvaY/FWXYfLkdirZ2EAwzwYABEk7mczmgqoYYKbb14AZWpPth
Mmd3mebkgNALWIZNoLtwX4r3vsPZP29oB0pgRIh1TCYe22jz8ymTMpqOwaA292PVhg+SqkXH2/Pb
+nZ0YhV42gb+Wesmn8xymhzEwW3qPj/FSSM/2WOTu4iaBT9uD/W2VhevBDEtnD2FjgGt0nVVumuN
lKs7HFwpUfoXFL0TULPcKdC6RgXdplij1nCcdQUb7hoi7g8Hf5+Pme4E4yEJk/5ZgdZlAzvX1Nmr
gyn7oCGuZ7jFKEfWfZe1FnpJWaB/d0jJn5IiC3/WvBgnt+3oMqCL2qHTfXtOG/sR/h2MUxJS3p7r
cKakbSVHA85edp/oj73WtafWGVK/VZz2AVj4Xtf+youA7hfvTapfILs56WuspanM4aLVpJwNaAr7
0IadFf1H0SwzDkmG5u390o3pD4uVXM4Ixuf5a4LV0ehRPJ1Ut7eC+AN6LLlzMNQiVylyat2MWt80
BefAqGL5gN788CkblHEna95aKSIipQHOL5F4HfgdJ4OLKk0uDzYr5RaPw19Nb9TdCz5KERZgWMNY
h9tfR8TZ1YYT+5oaPW9Fcnbxm/6IFkpvRw0SiJNrVHP1GjrOv51aqjvbemsQ3A6oyCMPYVFruRwE
KaZY6VqVlCHKejQeddNvqmLP2HsjDlH1BN8GkkEokK3StKWq7FjuJHJRZVjOfNLhTsdxiGw4nM9L
XjpCgH5PTGIjOGg0cCgHovULZGM1aILOo5Mv5GFp0xS/h3mJlmMgwXtME5RUdo7S1gwB0VkkJGjk
EfYu11EellZLQjL+qoozZDJnvXrt0Of/1miANRM5aY52E5qvt7fIxq1JPRlMOw1l4Qm7ulAQwsSM
DjqJO5Vy17lhYQqvG7X3h37MVbC0Rvoo62n8lHWj5N8ee2t5QfEBXxSiLvQbL2cMWi9WEPUZXdEV
9PtmlsMTPY92OWRpJY07l8rWPmWDMlU+5zU9o5CdCcxSNLlWUZg/+OaqijORuVdx3JoU+rpYginA
ezFyuZzU4jh1Y9CPd6uhnI9mWLUPw1Rp91kcWnsc6K2xcLiiKwVGjZ6A+Lh/nO+J21mee2DOPTUu
z4gm0p1WkZvHJG3a0/s/FjpaBDCR61zpFRcYYIFrdETglWLhkMrTlE7v/Swre57UG1+K5xhBm+6t
wF6ujl0/LmNd8dR2NXlxTm2lBw/YUlQ7+2EjIFNAtAlZ6ChyAsSv+GPxNL3otHwe2X11RCdjrBTU
2nWjy3HIiMr6fs5Mcyf5v67dYRUHHpgMFVE7auGrS4DSSc2VZA+uPFex5HO65f+gTOlPKFTOv7sk
AF+hJG0FysKZctlL4zA/ybXUqrDhcJPduR829o94/UI0EZGVxPJyCaI8BGhVJIRuyiiHZJotsAF9
eRrxjd2Z+sZQILe4+Xh0URhfG+wm46Qm1Dmg8SIDfTLazvyCbL4GVS7NdobaCGkGVTpd2LmoAt50
OSs0CMa+6fXBBcKvH50+/9UpxvgsWer0YiypfLahxLuoWWof3n1E6FALUQYTLTbGvhw47ljGQGOO
hjFHzyEqWqQTMR5OBznX5vd2OanL8J4B+U0zDv37VfBEcjfW0Koa3cJq0y9pAk9WljTjEZhucnd7
XhsnRZgKkbRSlgGfthpKrw2zkgf0eZdUGp/nVlGPb+jRlh3uac24h0vbuAkZD2EzAhsRdC2pkToq
HjOK0XMv9MMxpEJ2QLXli6lE2tnKnOkOW9T6eHuO4uStUiXCGt+OdAkg1xp4auLX1GbYermzoaf5
AQsasz3os2M+hwvMl0OpDfm3jP+vibthXX5Wkfrbc3fbOCNU24COcFKE2dYqnPdOoEDdY51DI83/
F+lS+nGWnfnJxLFzL3HfWmMBxoMyKMis64ek2RioDuuoMgf2rN712mT4UKSGp8QqZg+yE28S0Cs7
Kc7WIv856GojdUqiLKHJA6gyC2RSFmu+y5YQlnGUWofASeIHKOu/UJQT5j1/c4PRCKXfSucaZ8ir
p2wqGxjHM3qfYiVUjkp11KZSwlikaHd209aXhPVBV4JXM1fL6ks2ehhSS2J1p2iYz0rBuyuDhQKJ
31R2hroSLuRFBFKax5cA4tD/WEWdUg2Lppv03rUGs/WXpkoeFgkjxEaJ0p+lpbXDwUnq+mPdq66R
9Oe+yhFzyvUmhsOAx5FI3smgF/NXW2IFwJu7N/6Jenmvoi0+7vqEQcUTjCPB5zRXd5+NvrsJjHtw
qRlLv6wpwvmrSOX6Y4t5GA4psfLp9pHe+AiwJQhZfAiWZp1GgBkvujThOMFMQ5ffztqnnJry0WrC
5dtfDAW3SUCTaMmsXUi0kXpfg12gmyaN9BFnT3BQ6ZwTt+pB23lIblxvXC4g91lFEqT1k5t2QZ0X
xty76DkJwh0Nx5Zz/rkvEukYYh5zrgBTHhr8DP3bs9zIyxiZrIwXJfDJNXxHnVsK3thLu5lmSucg
LXAMhkCwEySuO22AIqgpCLgHnW1yzctrtK54aSw6G1rK1fzebNIPllWP/miHko9jUPBxHFDommT4
TmGlFwfJKpydG29z66DaTximr0sF9fInOLOmtywEt4HMqdVDW/ckmycuuMHZu72om0OJGj++DRC4
5dVs21CGJpXY7FJnts8YkaUevgn4UKj6u8EJYmFp08MiIv2EgXg5K1sOs2ihKeg6lRX48UC5qIvU
8BRGmHB0vJ+xXiv3qDTXDNK3UQFGY8BBtWn9iMY2U86jQkNspg9xFsut1A9j5ELsUlHPNI+t+YjS
Tn3EzUpIF5Vo8uODPTwGcjYeNTUZT4OEMLFnhX3kZ+A4vAJ0wZ6Erpj7KjqJxFx0nPgHB+tyberG
DpMwUzhViM+89PGccE2UWEotVvKpymzHM+k0nm9/+437kC4fDyoyOM7TGi2io5MAlIpthn/wcAff
pPmRJsv8JC9Lchr6PDUOatAHj0mDjAC2Xqq2s/m2Zs0pE6h1jEOusIZT0lHWich6NGmyT1lrTw9N
yBsP80jcu6VIcxdVynYwOVthROwDlAqoSbEXL5c67tRWLSnPYyJb2k+hNMoo3+B8fXttt84VPXeq
RSKSUJ+8HGXS1WrE0bEHtY5ImlIVxf/qvP0vSOpu5yH5VuFa7x3ko/BApG4jJBgvh+pRYQsh5vVu
1QY2/taj9IJ9+3fT7IpnVQoLepe66smhNLsBQMv7Ae18ZHhr/bHATPvHX8xbYARFoYz+yyr1KPFA
G1JVXA9G0B21Tvp3yPThMw2QcqcXsbF5uIIMxFCotAJCXh2Zok1VcvOgc1OnxI+xRQX0rlATDOPi
1Fle4qbUXrug3AOTbXxYgaKnBigsXRn5crWXxOmHcsH/baI891MJavswGZ35MuXTLvt9a4oaWt4C
AwD4cI3Zj5IIbi2SWO7Sy/qxqqLpC2ImFCbU0ewFydXyrLpoA2Sg2g5DjyWwj2ls1Xfgz4sTRj/z
dLCLJNH9Qe+dOyemA+Xh5Cv5o4Eo7fu3PPA6kkGBreflLmbzR0WjyhS8tEcHwdGIImzmRLGXJUHy
aA7NHjdq6yPoxAuqXG9N+tUZnqS57KUaBbGlhjQXT1Xwb4R95INpldbONtsIF+KNKzICNvWVom8T
x1IeMhxdE1YMgbPcV4JO/Xz72Ky/NLc8xR1SU56b8Gu01a6a1W6SeXzkPijoCIHvaHGFH9K5qFUc
17pJ/Z4l2l57dp0SMyhXIq9cJJtosqmrQUHKB9VQT6Uv2XQk1LIy/JRjfYQDqn6N6tHY2SAbk2Q8
UUAXDHl5Tf3ve523Toh8XlGEy6kyNbRezbn3taTt7qxgMBE1z/d4L1dFLzFLUcUTbS8oPmtTYomC
JG02lLGlTuosn5M9/p71OjM8Kx2lFFvAIr2fwVtgrasNXfbFtqKiPuN3Z35vU318L4RZ/B4eBKgn
IRPBxlqteivnZjGbceNbkhN9rZcWpytcT70ubhe/Kac99bD1WWE8IZ2t0iShwwiv9PJYAjAppMQC
wqJWZfKxrjGCwnTMecRpbI9hd/UYZCyenLxBhEAPbiFix/0RAuIqskatT0Yf2V7tjBtTdlfxv4XZ
S0QYjLzzszqWjl2XKPgwhJmnZUr9Cdk38DaJRfm4LMz5WJvqSOMc1LVnzk1+lNXOsL3bB+4qzRc/
lVYYFROyH7bj6j3Y07AyDMp0fgTU6WtudeFLlRXzZ72KF+sgjeH4oy4j2Y+oan0i5nfntA+6nRPx
Nsqfd7f4FawT/StCC+dwtRkCfpdZWPHgo02epie9M8P8cx5q8uxneFu2Xk3P/VOktL3pQf+AW6NU
af6l1xblGzglMrIav83nEaPa/yX0D++XRB8tHI4zRLnLsRy+AWsLPumBsrw/YtGOBwfIY0wwOFYJ
ThmHcWG2S4e+xWQ99Dh4+t0QDw9yVVR+gpfx/bKkuX/7q62DMcvFtYtIEPrCgkG+Wi4phBZod5h4
WHYC+t8omq9lFWq7UuPiTKw+CzFYsAyQOIf1s9oc+EUloAGFpV3Za/MxmeziR9Oq4bPdjjr+ouB8
z1A7u2MW6TVwIcixj4ESFH+xxsAkeQkSM8HQrK45J0fa17Cr3q8dLJ30UVYemiVqPGQpkkcaVb8U
FAt33r/XlwKitjC6kPSGkgNo/fIIY07lONSOez8uEsAWfTT/Gy+BZruo3PIAigJtL38Vf+LlYvPs
JOxSFIPAjc7E5YgJjY4eGC/yhlOcKaBmav0URUvZeyxp9EGJbJz+llRVKYN2RowSuB4pzzUK+z+l
tFf+u73FNgIDXGRgYdyIgMqvxBdQT86DGkSeb4dR9M8cEiK0scvP0mhjTNf2qlcUMpXKVE49A5cO
TNv1cCeLfoOYrNcECUZBBgEdCJLpck0cGN7tLBmj3ytaq/jVgrExWNfCeaAmDAAPmQR+iN22tYRk
cNO81ss854dytvVXKzTU+aCCYwwOctM0PwJzqjM/USpp8ib0mn8gMxRGB3NIm7s07jMk/KDqpGj8
Rmp7t7OcG/tJvLbAkApDhKu+8oAAcxwOFFAwWs9xN1rac25jSoKupMbazcpEiG2SuxS1dr+UYgXt
IYky0gGfeDTeZThFgPzLO4s63X0cyZUvD1p1vv0rxXleLTeNExtAnAgrV4TNqpuyLsr7yTfQLMXa
IosOXUGaXGMX+hGH5OnDUPTyXY7vo68OSbNzzjeHB1giI2JD12jdnYosM5mwwpt9Mxq66TAkGphb
ZFCs4DG3wGC6LczgGW/PzBgPhT7hgontZiDtdK7eaiHrZYBOBlaPdEF0ry533WIgI8a/HXxuocp+
aosliR6R7emVF1w4sV8P0cX5ECBi/6OSokh6NtRxKMlccufeKboiPYPW1BK+8tjPh1S3h8XPlAUK
bD3XKBcMCmq+B0cqnMadkLlDwCXAeMkbkRvl0SLF0j+FliDlX8g1GelU6Dk2o0GJoL8ySsm5zlNb
P2RDxFeY+kFBc9OIHni89wYQZR58XhLW4VldrDZACGi2O9dywuSuyYoEuFgkB86hTKOlvR86s/3H
7qbqaxMM+sfQjNL0yxjo6V1NG6o+mDNpsa1menWaaZk8UtwuHBcVA/nn7Z13nZ3xcKeWKb81QhEQ
u1zyAYiHmQ3U2npzjh8LHcnarGzZ5GpZHG8PdVUoANBLJgxKUJiZifLi5VijszjyIAujOket9Qhs
KxK8XoVVHWqCia42foSqc/6sSCGSmNwCPXTXalqs/yltU8t3lIra6DNbEauG2z9tI0jwsoLkKnQd
Qduvfhm2jH3dtmrn90ss/TCioPBwY67/HYf2G2XLxbs93EaeSv/FFshUobFz1X4a6kDuu0Joa4ea
VGPrGsZs2GCUrQSr3iHrj1Yml9p90HWIezjcB42HfEmmHKexHXLfwRobeOkw4ABajmYkwevWms8E
1Hb4ILS2PgxQkPWdn329V8DmgATiZMKYJVpdfj/LiUfTyZYUewU0Jw9JR3uyb8bxoWqjwHz/YAwl
yGsiRyUBuRys5W4RTaTSV5TauncWyI+2hYJLiJ3IzlAbVy6XHEmwCICUOdZAEqfh5YYD/eKXRjQ8
LopSfZNo5B/1DADLoWPY80iaeVRNGUHKKI6+UJ6xd/bg9esUkwK6y8JqiJfSlahs4Kg4AjmLb5Bd
/w/zLOvz5JSIKDZRZfkSrqQDprdGae3cPW9H/CLqotZKfYG+r6gxwCm7XOkIUc8hqBMef9Mcdfd9
KMvPTbuk6ZORT3J1jJq2Sk4RMtQ/kmjQfhRD8X+cnWevnMi6tn8REjl8hW66V3T22P6CHMkUUORf
/16s80rHTbcW8tFoa4+290w1UPXUE+6QfbTAPuYnetTub4xtkrd1TioXWjmEQ+54fCj9rK+byS/a
VPb+4MwzNr0RgVwxsB7xZ3qGkd9Bqqj9eSmtKOiFiSuvHfXWT1Pp3C+ineP+UOM4uNynpTq9b6HC
TAFTiRrkL7/st91KZ/AnsDiD72Cnkt9J6SSfdo7qVSq+VkaQAqiX6RHbW5+FlgbFkAqXFlZC0Up7
WEcXXK1b7UFmSRodAdFUZ9XVWq4Is77PUNlIHkyMyL68/kOutgdfiQ8ERm0VtaDRdfmVcJ5MVgjS
clzl0HMfn+T6ru2kJo752IPdYWoUh+6g2OrO6Vhrmu32WDU0gJTwJjgHm4UrK6JyN9XjpI9JdT9F
esu1hmM4Zsa9lX+qEzuLaWa72oi17jTvPPdV0OG5VzgJElWoa1LeXy6fx8rEJFdSeBYFF65rTR+z
KtPCxUUB/PVXfONJaYBx1jkMdHa3eCCLsbWOVepyjN2YnZW0eAD5sT2NR3Ck9iOIxP44e7h3e0kU
71TiL+JGm9fMjAgoNlhEekVbWlmaAuqo41o7WvTEVs+UUWBK4BXNI+JvlXuYsM2BZ+pG1hmgBgqP
5lghWl85WZacuWgQ+qaKUae7IYrHB1Od4e9gbKDDV5rMaPDttjCRJvUi9zAnsNgPupMhyehoQj10
qtDnoytGvQ6WTtRvFn22vqVVYuI2pzXxnzoaIKA1vBd8r9pS7h2yGx95JRAAZVnfPw3Iy49sAUYw
+sjSjp7bj/W9qmjar8lwkva5T2KEBb1SiDiMLGf5MVTeoj91sUHPxlOdqT62zeycSgnqIHAZ4Z8n
8tMoaFEHqP41RHP0oJAzMYIYBpR9U5vS4a2i2VhNEmTSob6OogNOkNJ1pydE6e3xFA89QHZXX6J0
5xReJ0+sDa4KxRHyJwZ0m9x4nJyKKN3pR22slAUUQep+GoZu/tNrPXExT9H+d01MC7BGc55p5so6
sAY7/2rmGB1ZiCPsnJbrW5NfhIINUBJQSuzYTWBwjVhkrsqONTBReS+qYb5buCn0A5g670zhKO47
MobDUtX5O2+Ab79Isrydb/IyXtocHCCgnB1q+FU6bJPBannr8jJm9Zhjbqrc16rapUAnjaE+INwS
/aydOIINamFRPFStlZ+TDudNX+1rKXwlSlDGiHTp+EZTmmrQMpE3d37iVXZpUNsho4l0y4o42g5X
9d5O3VI45hHtOPNZYEUOai3T3vfNUn0q0O788Xocu7Ee4AFI6SvangRzc5pynC/RzB6Mo9uYUcU0
U0YPmaLAC4iHZIYSTXdr5xGvQyfoRhpW63dAKmYbOkdhpUk85eax7TU4+NJLc1B/4MZ9Y8akOstm
TFiyaAldvJyXf20ZETD5KgDm1voeed/L6NHkfQ2cyzKPdT/2h87sou+SGrogsyigJU2pvhg7m/86
YGkr+3ydmDjIrG3xY8PijYbZxNZxwuzjnlZeXx1E0SoPrZ3Cqfvn70mLE9mTdcrKqGT7PYWOIdFU
spjb05eWgLaGosBoIC1/YYRV7yBsttsHFTdu+lXOhe8IqnrzOj0nnrQ+beIwswzlvTdq0T1O2LM8
aGNk3Se4+e3tnm1u87IiXEQYausVv0X+wdsielqqciRk248wB7sw7RrxTh0y9QD9UwTS7ffYDXTa
2Rd/R451WfB/q3IUkzwUFS73zaBXkTNlsXts0kl/Jov16rCYmumL1mP+59deZ/wy1UjJAsyQaM7k
mPfce9jfdD7MzRUnQF39FhHmFLyTLYG79p3I1yFw8k7yD1DGV4ZVB7Oc4/dNYlQfbHyRMl/FB+LX
KPtqDCMR17k/VIn83qVq/185dYgBqtZiOz6xs4+DWJEwvOcuxQhb0IV8XlzR/F7KAsEUICHot+Gt
pd7LbOrv9apxVPpqafItSTFSwjSmHmZflcKpA29GzSwTCs4dpivjzHeVehkY2qJWxN/L4XuMkXG7
GgXFA74jSsW/Crvf3+ySHi2HheQ6SAWWQ7PojDxIzE78zhNk8v2MKArkKpqn7JgnGQ/etkqEsH0j
lbcehjfJMZqd7HG2hngJxrTq7jyVb31EosIrA1sxsp8UCFruY6IxR/7k2e2niKxPHKNGR+pKszAd
8bH1oW839kb+pKgpltbCGJMezhcwaD+VJS6KUmtj3Z+lIpfnJYqzJejRhqBKMA2l9WNalY8tf/Yu
KuMGeVN9UOJgqqo12yvTZqbAaox3YBk6OxxEPfy2pUsyNmWm/CLwofndDYLqhaLXxcevi8UXvWzn
Ck2XuXkQnYjQRwDR4fp2piV/KCq06pBNdg31qkdYGCvdyJX+XJpLfWiomXt0unPnP6dXtficVWp2
jnRnrGC9497nk2XUOGe2KvU9UQVMjiVEVwXc8tPsM59N7pmMxAarMTL0y9xTrM8zTkAI/g/MZvwi
narC92KP2SJIwC6+M3rNRqfZU1oHe7dhcoLaKudfixq1/M/zEpt+VabFU49F7ccekaM/WRRZv1zM
sYoA7B0tNztPpwORcUge6eLm3zIr5+QiwGDPYIaS1Pb1srZ/wqpJ1eOsD85jI7zsBy/Oa3CJTonL
r4fHK4jVqusDqItJMgxNLqFNq6BfBxjZ6JWh3jO+RODclvh3JgPVSjroNcjwFimOI7Vv/UdFZCjh
KprLn0MzxM7BlGP5FnFEjEvmWrjnul4tORPXXWx/Hir9XyVj+LEo7tLfp5ii3t8Ooa1clqmBoHLI
AFALBCSAMMUK83tfpP8NifmFh1Q/vv6CXoSbLgMdYRyKk74Skumgbl6QcBViS93WoWr3puujWi3O
U96o4lhnkiK9TTS7CnQshcqjqVQD/ntKOc2HSu+kFch5JaInsVN8xGOr0n177Ozojd0M9mmMJsKj
y2QXH0Q8Bz6leKMicDahkUGdYTNBdLHge5vijNs9GbO3MMeYRHuQDsn8+14kRvpGT4wZZ3MTNP+U
pFiLlwrAJfZk/jlFT+g3Yl7WfxaWZOkhRfFmvs/1ov6+MI7qD0nc0aF33I7GrjokzG/cLK6eU2Xq
fpTLECshjQUa/WqmdR8xwDWLU8Urfm8Xa7/C0/JS3kWycv7jsh+HewtjtzHoGb9+7ceBDhoy0OmT
Z+LmyHEsqz9tkqg0klHoq2n2ovwjm0rQN8Th/FRimIYCybgkdPGcohdB0WBqFnCKhy/1pE3wMA0s
gO601u4TfIALI6DV6RWfuqUV+WnEPK/xOy2C+rKzA65uOpsx3grwQ38K1v96E/41F7dmc65GJrXr
pFANF61klCUZiVudngetiilaMZntP+ZIXK+8hnVWuo6XgRpcLgqEVBrI36Shaoj65EomC+6szJgg
q9PX159v3cCXG9xkHEp3BFE9aqRtAtHGcV7ECSKXedMqDGxMa3hUarvZIZ3cyFMYS+rkDAaiGRze
yydyGRYtdtHFoQGKQTsqcR69AfHgNIFdgJ0Z5iZ9g+nUHoTkRp4Cc5oagqITm+Nt2QkESWF2kyZh
N4CmU+NFO5dzbzzTiJHPepRYexH1Rbdq8z6RXcFDAmMy5pDWJmA4RjNXsWlER/D2jvzRL1P3le5b
3R49LHi8BxcnqXNpVODeWuGKL90QSRJ+rTW0oGuiqPjsAFSygpLhzXNeeXp3toTXNMEQwYI66LFU
amjZmvZJ8xCJCiTzxJ8pgAsRVlii0RMEguDiGFpbqBmlCg2vucqNB4WjMfhxtcxvaA+bre9FulGF
7mypj0leDy5zqQLVKwWPeuXQqGUVkvsvmV+WSAbh3YhzH9evqtmBkRXGp17RqZiTouv/s/N5inzR
KI5yYJZYMzBUh65jDBjn+rGYYhOPr7muP/QWthKnKe28JYS6jBCQNtfaj1o4beJPBdwx/n+Zg7Vi
ZKTyoJoNVL4sqxxSgbiMH9ocDz80yBO78muhV88RAtDDQSWMWIGoyiU7MvoY5xMXpver9ZiM+IvF
FCTAXiL/OatF9VTUntqfXz9D+vXuptEJlZKblF4Mperl7nYaa4o0dcjDxUh0KyBiZB8RJ0JEOraG
+lhYBXL8fURETYR2J5deCbw+j1aZFtfKaDCN6sILTLvfVWXMJ2euxy8WF/5d2aXzByMynQfPbWda
UapA7X9eAIvCQguqOK4ChLGm5yK2oN+UbYRLuejD15/vBRFyuam5BZkpAKxh5EWdePl8bbkYbgd2
PjQyPcEsLNYNKgzVlH5kN5hGDlPjoHkyFGfipaH72mRbnwTWn9VJT+zJCBrMjr91RdHVj4PR6uXz
tF4JoLZI86nIBmE9RaOetwEbj1zHmDFB8vUcRc6Q7zWQTqtRJd54Q9w9eUk+jwe3NrI5KCfHjTnX
ivO7awvlbem19i/DLmuxkyldBxLLIUYSS1YGMCyDyzcwDaXhVKiChNYkqvt5mXKEFeggV0g0nujr
xTs3wHVYZj1sDIgiSCRcYZyGsWiHoW7yUC+TRHsqSYflk1cUy+n1T7utxsmpCIu0qFmMDtBW5NHS
4nGp2IPhkGkeHK5WhIXayjdzi1LEPy+1YtZXxMgKiN1qOWLpSXvOmopQwnA9WUuE06+03bf0YZQd
5OdVS5jHAsC9NnLo+TMQ31w3kR7PTummaRiZoEsfqt5O7mOm/97zOEzMXWxiKoVFh8+wm/U2VVyR
1itX3ppVP1/s7OxxBxbPUeYuCOhanfEWumlPFO6Bwh3YKW1y33WA/w+tomFkYg/Wn0H3+tZ3NTjV
B/o4/efGMnHCxPuayc7MQLoLVEu2n/D2MWzM7Wl8PkbSTvd0gK/3KsrR9stQFrQmA8DLvdooAp/R
uitDRcUeJBhGr/c+RI6iPChFSwWuuMNo7XzcK3kNmnPrvBElQyZiTOLWjfZXnpSWhabKcazCTMk9
z5edpZ9kJq2HslfUeyOX1hn9MxwrYrv/bSrxPAetm7bwgCrr7BUa+rNOLp7aatF7eNQ2xZ5XFjjC
ampf+bo04p2gfR2z4b1hJUd6B5XR2OZYiWGm9jK4Rci3c04jfAafLPRQNxYjYactH9AH6XYC6fVp
Q8QF0ctVbpO/thVMVLt5SYrbhiOyWBliBZb1qXIKEGH1rhzaeudcxmyoC6hdggRzCdpbfQZzUAtr
EFKEy1J7RzLKo4e3QOlmFtlW6T0LFAAQOzLUnYTy6hmZA/Nk0OcsBD7pvF9uhNkmatXT2IS4s36i
v5DR1TdzM5wHo3n/ekS52ugsxbTXcnD3gV3sbU654iLUzoyrDpdkzn8bJaJmNJPKH8z+6c448bKH
d9tONIF1oebBnGlVE0feY3MLmIRkt5UwATFtAtsZlXKFIk/a51o246m0NIykk6Tjz7kw7hk5Vjh3
Ke5OdLsaH/AzUAhEdYMWKriLLeioLIa6d8qkDZMsVX4i2Iq0j6vYxxkhh5Ee2Wg+mCJTjGCa3cLv
VeBQs1vVO0f++u0z6ePcAP1DC+EKHjYz7FFRye1DtdDmp771lgMvz73TihhijqoqoP5e/95XW5rt
TFGAvCL34rq5L7eWNuAGHqWpDKNcLOdCp7GJSXh2QkhyebK8cjpUfbUEjOj2mEfXm3oVw3mB+tAD
AH18ufKARla71J0MU7vPkSNj7XthUVyTAGXRzmNeRSYec9W24+zwpWnrXi7GmVXmZrFl6ErD+A68
QDtLqYpDY+rjwWsreTcN85458c0nBMgJqwqADZne5aLtYDAiN4sudGngHPBDTY5Iaejnos67ndzm
1lLcThDVoWagIbGZx1f5QjKvezI01MT2+374rqf98J8pnfjt6xvmxhZla76oZjgkb1dyYE2Lo+Oo
k0Qiy3c/j1P3LuvVH7Bz3A6UHo2P19e73qBgk9ZLkIhrGGRuly/R6ifF6eYOaIMyFj+dKE8CB2aP
jZcdo19fn0qjPbTMkw/KbLkfXl/8+mEROvVgVZH0EPO3raokk14H4pAUVSvcEzxs8Rk/yBJDv6R9
W8jl/7Acpx5CtrcCv7bYFwqhdhqQDg0XuZhP5iJnf2qYXVmxk38d0fI9vv5416eCdgD7ExDcS8q6
2TVrRjcktc3jSXg2dm9P92rVR4em72tfk5ryUE3oR7++6PrBLi7RF4F+tik9R+ROtqlUSfYxATvk
3uxnO4xLBKHnUcHVpm3qgG6cRR3HiFSaoni06yHeeebrkwJLjc3EdBDtAWtLyaud2XNrUxagg/T8
jVK7Dmp63XzwGKLsPOmt14u9AkWeTY0OtO5y68ato4/07YpwnLQBeiH1V1SU9lOZlO6PqsAryCGR
3DkvV6N5AHyAAUi/mLcyD98itwDhOIuyWAVyR6N4F2c4756WkikIYCj9zlqM6dCNScQAw5yKp7TI
er8uPeuHi19zsLiZ+v317319gMGy0ezV17EWELpNnAfOFVfIVxWhV6ribTVHCuZMlASaWVbH0pXJ
0ZGGcvBE6/7zp+bFo2+AnuC6xb3N9k6UqnLnTkKZqfP88yDp6Fq66O/S1G2C1x/yileF1zcfGVAQ
s/yXfXX5ra1OIynRKifMOsc7W4jBPDM7Wt6aqVTOxWAZrZ+J3g3HDL8+XLKhOeVa8bmo1D34ylXM
4pewB3A1osGOZPHmRndyzalLa3BAi4PFwanyI1Pu9N0sY5xAS9PaIRBffV742astFfIl4AXBuFw+
eJFVxhgb9hRCCGjeg9B4nAfN/JKPeXlumGm+NUXf/ugd/V+9bIHtruBIiEKrwhfUgMuFedm9mWWL
Gja9sIC/UQiZaYuCXx5/zyt9DyV7/Voh94BgIGXBX4QjdrlcOiPNIrJaCztZj77wCv0UtSVjqZEh
z9DXys+dHXWVGNPNxNudmwDFWDBY6w/6u/rzKnW2FZxiVRowb01vzN70sZ2eREI+7KO516DSYlMn
Z3n5ZU4QHpMqfjs74eSKe8FrXq1FGPi/FCDbcB3XilVKt1VD2eMX/EkKr7Of1TrTvkALAYLmjVYy
Hqi4OtNv6soNJaY89SODQBSy+sJYPuuo2GBPGRnaggSHOloQr9MGwPUM4QamcmN3CFHpSRkQlorU
r2KoWgjBZG21k+Vf71UaxCuTiZdKpbHVzCgmfpOFyF4owJfPoJYc59MMxOtNrtjR2VCK7JgKtTkU
9rSHCjH5Wn/feh5zfWYPNibThEGkHy6/ZgdioNdmJsD5aOhBLFz7PkOUbgcssb1x1lUwISBRQRaE
nHOzZ6ZY0c02URe00vXlZ+ak36rJLp671FOeaDYzrE3aPdudqwvnfxZl2gkXCp7Y1m9hdE0oCIO5
BDF5fMMcAlSuiNzmMJmx/lFrk/RY1DAgA0Bh6QfRgVVevLl6NivRnlpMTM+vn5ybL4HkicybOxcy
/OWrRj0tT1D0VMFJVMRZp4P4kPC+ZnASrjhH5WCc8DHdE8q6Yi/yHpjSwfQmW6WW3SpzWWXUigrX
hUBJJ9WPjNI7KW3ufaxMEf/KGiAbWe2KgxzU6QTTt2IA2MR3hU59adNpfgby1YReBHLYdKryrEUD
yKyyK75McTVhpeAmO/fjtdw6vxj28arRDMDmSvIiE2jIZBK8Xmt2zqNtMAyP0dIsglaJIZnYrQP/
ovBUX5HJGLZmbh8sQB5HnN2Vj4AnSWi6bK/ReEVHWN/jiikEQUfYIQBefj9NETSNYpRyra4bv+mF
HHp/nAfv87gI916kkaIeJLD4+JAoPa1EM9VbxV9dqO8m+p6MVCjUhb+oivpGKar8c22nxltag+ng
VxZwj/D1/bbNKNffy9GmyqN8XsWULn/vANSn6lAYAkaXyrcjI+B7tF6rQ2/be8nrVZviZS0YWTgx
rGSErYb4WNhkaQXQkKRcuo86ajsfFQXwFUYb/Y8mVk0faFbG9q7T46w4Mlx6u97Jddbn2YQynUJz
hSmtKcaWOGPHksDVmVMgjOWXoqUM/FoVkdQW7O9XCxWpvW26ZiybBdesitbXegfBCbh8wS2VM5Rn
Yqex9Iz3XyTLYRCdmXvmKRcFxbUtcueOI6efSgC3fj5Nc+PXRjS+e/1b33h2tDxgzlNlI7+3zQIG
ryw5zc0SlAxeeOJuOcSZWd2rqpxREVn2NGFeSGbbZ0fJhFRAgwsBDfPy2RWkuSPWWwL0KJs7fQRT
/WyJSTLvhwja+66MQBkWiiTBx9Ios4MY6Pr3HqP31jetMTeOuZG1WkDePf8YMiXmgu2TYfIdjFpO
E+FGOfWt2X7T6tF8FxdTyaaJ6+7Osjtr3AnNt14fuEE2L41MYvMmiYpn6VmFmGaQFZXiy9HOn2fX
kf4IBh5Bw2jPfe7GVQDSYFXVWy98BhiXb6/p68heVDEHjZN/771RDUuNuWbRNOVBLwuCRNEsd69v
katwQP+FdBQ/AcSL6BFvbvpmicGFKWZ1iHvTfRgWvHDg7MZnT+h7GoVXj7cutTaFV88n6r3t48XL
uESKy1K6VB51dxpPaVXNENcs+5B5wj4uQnY7sIObz0cxBdSa2w6G0OU7jdyUoj73qgNAluY7o+nk
IFu1enTj4Z/NhHg+TGJXtCkYdz7j5VJtxvaf1FYcHGGLL5mJ/bOdAorbyXGvQNscZdQx2Shrlwdu
zebGqadB6gM//1BG0XJPM4S+i8eLPeRLGn00EFcLKmgn3+yhHN4kqJ7fGZJ8u7JLoz9GnWP97JrB
DHN02f811iIEDR8KJDP9A67qTS7T6s2oRyIXdA8N7wNF33SE6jJD9Zy90yAqbacdf+PjAiTGSgh8
L3PFLa9nwAXSTgVAokZgxgsSCxyaB4I9Xry9j3sVC3g0Nu3L461ia5uojofLDGiKcxL1HWD0DMym
jDE27oQsTvWM6eU/n0seiqBNPeMQfjaRVI/UvLDgLRx6xpIfkjIpoKvUzUPvuHuN322Li/2E0wYf
jDEpxrNbiIzLgF41kVA5QEOa08OYNeUxiybszsbEeJTJVD/rPfYDYaNY2VHNu26n87Qe/Itbgx/A
YxLyGB0C7tsEBtGpkRNVJYohTjM9getQ3lRt2ZzzOhqflxljwxFfkIRx4FSGr7/m6/RtXZsUeG1D
cZy2/AJqWdFpNpzVMeuEONpmnw0n+Bp6C0XUiM6NSu11TyeCwW6CIaJzisxyLM8L8FvzT75UTeho
ipM9NUthfmpmWrO+XJTkW4xDK3JKUG7Or//kG2H04hdvOiZxWSlxS21/MBVPfnAwILqDW5bBejUB
DJaL+2EwdzVuby3KoImDRsnAplyPx1/lve1kU0YtLA6DF6V/5raNcl/L0dsp5fgGPE8fxiAWjq8/
6a1It472GCsTVKHJbOIJag60ApVSHJIGk4uvqVdERqDKLsoerErkHMYMMNehbgfzrkhk/k0uFtKV
kNyn6e3YKgg5510zZoExV+DMXchhH17/ibe2Lu+DVGetpmAZXL4XUWSg2hLym2EsndB0xXR0B7W5
w4oKOEAPNF5tzDJ066Le2bm3AhLACDIFFJy5uDe3gJalqlnMRX2IHaND/FBFZYYPYX126YS/mbXm
+z8/KWEA/vIqvMfn2ATAZiEXSgBDH2Te6AfpmtlhHkQULEWvHssp+SVUI/vSEEN3dsGNB2WigcrP
qkCJzsgmEqKxk2YWzdhDGXt2oJldedcXeX/QFcU8xZo57dyv679vE41sbtg1XYCPw1+Xn3R0zAbl
uZgXS8Knh71rVckdeiu72inrF9ouRHpOAc6ICmDpZqEaeZjIHZnKRsaKdF3mzD4NfSQfx1aO6NZM
yqlRaqwREwaq/lj13ZM99XD/q7i0fToVWFhoerZTM9w46QAi1hKR/2JLb75zNntxBylWHEzA/8+9
3uWBAjT2XLWRfA/O13jE0frT63vr1isnG4DBtY5ZuO42r3zJC/yPUqqEEbfZIi7sJ0dJmp1+2tVG
AsRNJYpQwRpQqIAvV8lqUxtLc4QuHWfZs6YdMrSishWSrA9avxMYbiyG/Ax5GnhIPvFLB/6vgJlm
tAUVJjt81ioNgIVnBwQNoaJOvXrfA0/auUNvrUcEgo6DdQSg4c1mcmpd6urguIFQmU6R4Hkn5qL2
k+pWTdCk4y7i8Wr3AqxamXlsYLD44J0u3+bCgMLBF4cFdQU6j1Ikzk+AJlN8lJaipBCeWpEcrKWW
dPVj5MESWBh6oMEz8I70o+kvCb01jkqarxBgYllopX1ShU6ZJ38mIJ1eoI9xc2yMwoFQlNb545im
9XASQkjPV2L0T8PX9+HV3ueZKIQQBQFzjUnQ5r4x4lhWVV26uLspqycXkH3kemAaHqu51k9apaWh
Ye1q612lsSxL8kOHYpVT5yBcvsrC6G1X6cFwaLMhQUBOdnLKu8oATqGPe/rEV2dtXQxJPYv8Y3WH
3GyUclYHM7NYzCwHKzm7mTMmgaymePzXOMpCyIHQYFy9iwjcl09VKxTvjVJ6wVCBczU7e3wvhFV+
fv2T3dr3THJQJlzjKK/xchX8qQ21wDGYjeV077XRZUP2eDQsCKrddQ3aV6+vd+NbQZaE4Uf3mFi1
rZdb7L1hn6E6XlY5/Ub038Vjlwy25gtdtD9eX+zGfiR+8O5e9uSVGd4IAwhzQy5ZK9Lkk2bMfxZj
zHyzzvs7ryrKx4Itu5Ne3nihSPoSSZC2o7G5nTrMCKRR3FheINwBwtzU2MAhcUrGQC39sQz6HrT4
uiHPvBPEAvNfxh0rK/TyC05WXi+Cpm+woCAFKaYsg4jMImj6kgQvF+oxLpTk2LUMBKbWaWDmYu1i
j+1wRgqx3Nm1Nx+fZG79OQTuLQoGAaNI9HoSrbCN/lQOAtLc2tgtE+cLuXwavv6Fr/JHHn7N4VyQ
43jzbRUaHLVviiUhiipVZOn35NnOc+6Nw2OGnMaPxVzUcyMN9y61tH7PefrW7oJgaTre6gRCi/Ty
xZsIpnQDAvhBFilaYKV18diksPCqspUf+jIb34/pOO0Rul+mOhdpD48MY5QdBoiaSfsm2kkmCCXq
TFFQtbE1PyBJk/dfoQ5VnCahTFIEcGdndAJcr3jnSmDnwTho3U9lkU0K0EJxMA3OoGieXAfhrUCf
Ivd9FOljG6RUP9UpTRhv+14Xd01QewqO6rxbOH7Y3iX6D4w5k4/Z0FW014GQYHU+2F76xUQV6Fjb
wgZb0Ude9ZArU1v42QKxMOx0V6bvED0bzlWqitFvZVl+siOroVNpuFGxMxi7eSZIsVcVP2oKbqPL
TzOrUYqjwoRqVTvbaGag1vjHjkR53wDlPUh9Kb+hb4OmV+/Vd9qSST+rvfFDoTCaQYl9rvfs4G4c
CzAD8LVJL1AUucL69O6c9RIbvDSq+v+WZrTXKzEbHjJRWEE+1XG809u56krQ3fr/IGZSUZjNl6+g
qbBKGb1MD7pJ4hS52BNewo12mkuglv6gdHSZs7qBo0kS0tLfwwJxJ9bfeGhKDrJgsvPV7Gj9879y
uLxbMfhxo+PFrmnnGjtslpSF6h1b0+if+xKP0J2nvr5egMZjMsKxYzoJNOJySVHNLcPl2ghEJpbH
Eb8GX0PYH85ov9f5vX46gPG0mlkESylMGS6X0hO9p7Jh0FlkI3WVWs2h02c/MjdLj7qW/asAFgEV
+j2xDkV1kxx1E+ZttNqNlP8EwEZRV5iGBIPzQnyeNRrerwfVWy9xzU3/BxyLf8blk82YfsaitnXs
XB0v9yeR9j/6vrKdkDEVJMbXV7veqBSJCJswAOS6YKK9Wc2ZU+oK9O5dK6eDLrLih917Q+bnmaae
ljTx5KHLFTjCWl6LH3oxKnuX1nVOt/IT0VeFzuYhRbsJF15rOn1sjsB961Z9WIrF+MCm6Xce9NaG
QbeVyTltAMwgNsdhtPC9qgtIR9kk0KWy58g45BgMHiu6Tp8Wj6D7+pu9gimte2YVVECTHGgJaITL
V6u2DXpZaQl7qPZcEWoT5oJdL917K5FAdWgnKkFh52XQlEPzX8Sgg7Kjir7GRaO/ff233NpTMKQR
SWFWRzm32b5y7oZmGiGddnbihq0ok3Pa2erJgOq4855vLIXN89oQgATKC99k6NNsGIoDJSWIMq14
Y2buByrx6FHG08fXn+nF8fTyKqbOWXuf1I3QTLfiH56pZ0OWtWbgTG31nlZb/TEi/6nJCOYU+SJP
098CTjDnY97EcvKntHV6P5bQlvzElkrkJ07VH+O+ETZ+63D7Aq2Bpf/v55k7EJGSFe+uM1y83Aau
rqiyGECzM1htDD8DohCiPVGOKEfo4rDzUtbDsn0p7DmmGHTDV+jl5WqZhSZKJ3sjKNWS7eCLWusX
P3W1JXnv5rMJZyKL269T4TEDQMNn/F26DCQXk38uUM1RxHvHYP3g21/ERljlpqFX850ufxHzq1Yt
20wNYIIVmF2Oxi/8UMqwwQTwZwf3UkKwKE00rDpKEg0mdTgvndx5Met9sPkVAPoJ3aTrQB62si1J
tawalLEaiHGAiDhRRt4hT5Q1fuwpaULaMRRfmcqWOxO8W7t0zYRA7QEQhbq6yQRSlD2VyCnVIKqK
8V41u+yhyNT2k9XF8z1d0PYdsFwRJM1CClgosf5tUFVxLqZ0OFVYs30A6SO+jUIt7i1hZb9f3y83
Yu9qZIDgME1Y3ssm9romAqilyNXArpf2aCBDjgZJa++ZIF5jKVbVT1Aq1LoQMDl5l5tgxku7meNa
DepGt1HxG0FKtB2sDj+e6gb+vDl9rKncMF6FOvImW6D0IQEb76SmNy4BBlIQvFYt0rUffPkzRtsc
HCdtVZKxMvmo52nzn6mn6WfEGuyHCbzqzua/teu4bxB+4trhmt3crhrqOV7t9tQnkKXfVK4TH/ux
KO91b6zvOqMFt8Wc8+71b3pzy8Fg49CB1UQ5aP1Vf2V+I09TL1RMgc2V932dg93XYzF/BIpdnSp3
KVKkCqLoj23P7ZeSuYAJqN8DrEB9rj6b8WTPfhfjg7bkbvduLEX/7/0+g/segAnD8RWjsG7Lv36h
WBg3cXdoQa6ocdjPtfcWhhyaewhMNO8cc2l39vmtD8/mY/IFQpzYuNnn+LL0Y16VWjDoIs4Dp5nT
dzmMPQPJSjttAn0Y0KB5/TvcOlsgEFeqiE3d8TK8++shFemotdnMGp6n5vJB6ZLPhpmPX19f5MZ1
Swr8v4tswkteJW49MfcK5hYK1QFC2//j7Lx65bbVNfyLBKiXW2nKWsstLnG7EZLtRF2iJKr++vPQ
58ajEUZwEmNjAwHMIcXylbesaOkFSV2hjCnn/7KMAGRdCh6qrbs5P/Ha8erXoxGhPGtVZ5LAYTqz
/xc0CVvaa316pLt/X2JQdRxoa7AH4GptyUT4oRlaLTKi4cysnsWwFC9z0TuXoRXGsyXqH5Q8xEsN
vvvp9xcWvgb0JQocYCLUwv/y9QKZr4XXI9QCIhgCKB7diJZ241sIdP3BRtmdI+eAZ4nAFHrI7VA5
IAnN5eaP+iCZu29GZcTT6zlvjNc0lmsLHSxkpC6JNWp2ZBpzcmQBtreHOBTcFRxIUCabPZQ3WTml
PsmqidoVTnrov3T6Wv/RIutwfryq901RHgKo+Dp8bWWGu1WoE/TKmrTFgH513Xl+5Y4Y5L5DsW1K
IlRgWOQ2tgEz13rRaW+K2Ub7vOtrkthyMTUQ/pb2d2wvhrx6Mh0+p3pnH+kt7l0VCALTsaWfTua+
uSoAMeFJjPJmZCbQyYSR4RWypv3rzC9/QHdbDwKEvSdCUbuQF9FVfLQ5UnIAcuLMlLAQvYbnWFmf
x5rOfTyU5dWfWu8EBVwe7O291IQaIW0PPgR55tYjrPaczBoNribcRof6i1/M6YvdBe18BpgqwH3m
KKcv46oN4ZDVmvUy9cWE4WAKTDEkU06b/7AvSEQBWZLRk/1u2V8AD4yG3adHqYY16VVPHENegDe3
xVcAzV5w6VqvL89SWOt0TZMMAhxRfc7y4PL1NTcqE39NE3x0qM94/AB7N5KjzbtzoXMP8IrgzwLd
Z8tblaZWkS33OmW8FreILDYvZekvl8dHZOc08rcjMYqqgQekZLMhaKsOYzw6JjVr13yem9X5XA3D
ez1vtevvjsTFyg5Q3X8soLavcBDEXScT4aIbMFXXLPGRIKJQ/lfejvXHx0Pd73KGoifFZ1Qjbt/C
FACD1Vu9G1UeD76faRh4cuWg+gb9YNGM6TI7y3ywkruDggxUfT4AdFsVhXa1PUiSgxvxLEkKGC6F
eGoA/iVAwfp1Vtnzc9DqR7Kk9/cHgQt1DJBkvJJccbe3OXb3mWW2nktNGv4pbzBiULPuXFEaq65e
Ux9hu3Zia4iodPoVQBCr6i2NHE2caSio70Tdsqx/ppWgyQ7Yq/wI37g/gyCO3xgo+53zzrTexLO3
fOqb5ei5vOOuKOwg9XBlyaOKgNs8J8XSdEKLziXCEoZXoOCj9HCSfMbBUsDsxt/dlNZLMnjzd9mk
5rtyVZpBTgyPKDRzt/1Xb1z/u1PnQr5xqqn9gnICgpqpMy9N2I/a/KNt/Ta4BKXtv2S201kvUEy0
Px9vVBWR3+aJTIOKKcsJaPauE22kiy0tFH0iz2gn/epWRoaZrW021OTTAYOhBXTOZeAKK87FYGVN
hJunYR+E8Pc3DeUCeo+UNhBGRrTldg91ptvrsQVH0Mw7iJNOnr3vkfs4iDvubxqVD8NpV+A5yhOb
UVYXsQNt9e1Inyej+dCOotRO9mzNf4uVNPrg0dkdjSoYWZdShdna94qkxX7aDewomNqie6FzNOVv
VhMdtshze/QIH3/IveEoQiF2gFyrkrO6XUKUxhSpC+eQVWb+d9fP6/MQp9nXxjz0kNj5Wih3w+7w
oWpzj25KXhInOWVo4ZFEd+n/DATCPoskO4gTdq4VJQ9O0M3GoM++uVYAH/ugKhlk1YVm4b7QFBeK
eikEn7lb3ecKNYnvj5dw72a5GXMTGAYmQBB/rD0cOeBQgWpIz4gTzRcJ2f4Dlc3k47oYfh7h7DFf
8znVX439PH15/Ct2PuTNj1An9pdA3Im71R4XTuSCKOW5sNssrEbRIduXHEmx7w2F4D39U+AMZKab
ocAO9hU1RT+Cv9KZKM+s8Yu2tlxQ2rwe1QZ2bhrwz8DviHhUjrhZXEHTUASlADehjaV1FWlp/WE7
/WpdA6Nqi1OQmSjIurJYpyfTnSDUAquNq99u2VCZM4AhkxeDp7A320qPE7ujL83eLXr3B0TP6i+S
9nkMc6w+jzLivT3MASH9BrNLXWQz2EjbvoZKwWAlwoPjatVvjYmoNy30PjL9ZTjgy+59Txz2GIu0
lGdps8R2kmX5aOQe0BRPM06oGvhTaGR6FgMBHJu/Hm/Un0WszdvBd+TxQDkEjux2LRFLA5w/cERJ
1/lfe5oGGeHvPoDRKkvzY7Zmix1yX2G1A5umvo6dRemlBoBZyjF9r8XTeHr8m/ZWAMdH4kiIC/C8
1Bf55fCsqLAlKTq/kabbw59V0o2RoJkOLds5ckbduwWRI2Kp2c12sKVL+YjzZyU10CjLp+57TlX9
RaCglh7c62qPbBaZsr9qr5JFgqvd7KHYW/CtrEHGpI5TmWG5evoPFH0Rs5SaZYWdVunf86o9EjXZ
Oa0A8IAtkKKpmtrmObEba6kIA/xoErZfIxqRtpeUuNK+4Ia3JuGyuLjImLpIPsluLkVYTtIzDh7s
vSCL6yKAsQcXWxGxbz9nu87NgOxWEIk49xDnHjVjPXUesOFQDKv2IdWqKotm10t01JkEv0uLnXU6
OZnMPunTuv6zlGXzDYwtCzi4hsgie/C8JCw8wFuRr/cQzLwlF89am07AViyRB2HeAfH8/aPpELAq
CR5lhbntimhZZvVjq5R/Zis40f7H66HU1x9u3hpH5mJ3OwbvEEYCskGLk3jqdtH6yZqbMZbY2eu+
fO1lqNAg3VrylKT1wea8v+AYyudmgyzvQVDcbE5DeoVYkg7k4Di018JVYs2+VV+LpSvfg9Q4AsHc
nzmqqCrYploKLHQLwNHIqfBHyrWoDlBrTMoebe8hPwI53V8iymtTGdiSJiLjoX7FL5dIu2Z12UtI
IhqqrpSKC158SlRvLSGD394WDEUVAB6+SqG2ALVgHn1s0GYaow2Ilk4MAyAWpVDiW83ld69GJTKg
ZFF8sDxQrG5nFY9W6y3BAs0pduNLWTVthFiefjYF0maPh7rbFhhpqyImlxYFDqBZt0O1ywRCdIBQ
IXVzIemdquA1WpL2NzFL/y2Kc92/jwe8+2JqQDCFCu2iMAvb22pxumlpLBzKuR+fbFt+MjSNnm/W
H11Ju1NDOpTtDs0BSObt1Oy0FG07MRL3jHgSbTBGWRLPYVtiSDPkdXqQRdyXrtTUAAorVSTKRFtk
zZJCdPda1rKuzDgckP79MhPJvVj2SAejm73sTIdD/6oPjvUa41ztreYn+dNYtMORecHeKiOWq+pn
PHiwQ2/njmZaN4Jt5I2fuvZdGVe4DcLowt9yyI9w/btjEZ8paS211pvdOvIkFitciUhUCeoNHUzF
l74hgAgtrZg/PN4+6i+7eWNZY866gkrwwJLQ305s1tAiXV0GQ0B7/ZYVQ/G1HWTwvkmzQp4mF1Q4
koZG8O3xsHe3mRpWWU8oEikNrG245vX8zY4tkUWNwVPLIr5oQ6NfHo9y95KrUf4fxWdzRW9tZq1s
8PDAZpQ8kNMpnnL0A/zRCcWCbLGfGMXrWJbZa8wVsIFV8rf/ZXjebl5wCgPbpFtLZi2OG2Q4JJKs
13p2RFiMi3W2VimfV0+uL9Kx5BXvBC1sNTs+OD/3n5b8lFNDigOXgIrc7aftprnNpQ08vDDW9ds8
lr4iVRbIls+BaMMq9iY8RhrvSIn+fv9SU+cPdQ0Vj24JOLXvNrj4plNEs5kYFCXmP3q3e9c5HNXH
C3zfYlCq45xKC/yhevI3U1w0tEfyPh0VdLtzzpPua38YGbDjMMUi4ZveucjJmJ72fV7z+h3yAeZL
kOXpq75B/0EYo/aaFND/WOvx0ZOzt/hAkAjDKQwi4rM5xAMavFbhxUPk5HGWhz3K3mEH7aEBidHD
EETJFjeL1TmISu53PIcZLJIKGLlBtoaKEpKHZ4N9iYKgqNqwWX0Me0n3+m8UTqHRwhfKr9Yoxu/p
SsyIV8UKKOPxV7l/J/gNJAcGFyYJ0rbzvla98GavHaO0Gdsrxibj2yyR4rNZuuknev5Hzo57+40L
DBAQRjZEmJtNsHppY+IMNEQTstp4ZJFQ4+o2RHYv3IMjtTMUM8LhHloOu23bwRmoGnhdyd9d8hxH
bYqUSIyc+6kO6u5gFXeHoiGJVTX4KqLM29Or5bJ2W1sHqROk2EkpZEEVGPUr1xwOYXm7Y3FNufR0
FLt0s4LmqJz+hDVEGgDS7tXsTCJ4agrIXXpQL59/e3vQCzSgIioIIFni7cTSFA2ZMWAw0dILiFP7
bW4pK7V08qqTsUzFb/M72IbkAog8UH3B2cu8HZBXILMA5Q+Rt5TQdGNuQENwEzye1s6BVxteydgS
PdPWuh3F7grNkXM7RAvJ8Yw2AaYSoUjb4mmZveBT5nYmQjUxxa3H496/pMwOBtxP2wcCwc1LCr7K
RUGr46KBWY9bXtZkV9pa+hGbf2+PcMVSQOJSA/O3yQz0QfHifJzgwbIM576XzbWaLMyCYO+cHk9p
dyj1tykFbuK/zVCFKGMMOdghlsCKlSjJeMEF93/2UPsHIKH7sid7IwCzBUeGk0bAfvvVNBDVCv3P
ZeH3SK3YffOjqVf/VLa4NDer5r62Jc7N42T8nWfZ+gWEwFETae8DEqRwJpQx/d2VTXXIkYHBS5Hm
Fm5T7rpeqFjlB2u68zAAZ1ZVSMVcBK56O1GQQVWDxOgY+RhD8gxM8fPoLNXZavzhjWyDHtCadKOA
6tW1tYKjTvveJ8XxG+I6lUdK2ptdaonOSp2xHsHHZ/ll1ooWBwB3jFp3luff3z2EtBTnVezB972d
KTIAml/VOCdPdY6vTbvkpxH3omi229/WPlC7R5VomJe6zzYbNZEY+7Q6hTaqj/3f+tiLP4M0r55T
f4wPdurOArI7oOBQSqXstlX1r3C1wRFSjFFMFnKyqxRFsNmbwmqCYvh4AXfeb2BzMNWYk3rEN1tl
0uPRSEtsq/SVFyAz5UidqcV61O9BVEWioJn6eMT7cio5FRw1gFOoJVMuVrv3l7JDVzklIuC8q3UO
vCesyrVx/sCgZzLOiGm1/3Olnclo8YbaCSGWee9bPE3rE+Bq792MMnhyTtzaGI6qvDtHU+kDgWYk
N4JouflZ+ewkGoJ3PPf13F40aNbtZZAT6CQuDfGP6xR1F1GTSc3PKHm5bwqgCbh9lSkqbDmV/tez
g3ebNZeV/lFaWJ4chCM7h1pBOimO2qgdIFB3u2xGFc+OnuXYKAXoJLl1nkfUR+1z0Bbvsha0Ic+U
8YRjzXABs2kfvDx7WxIpRSXBjNX7neJs4zlk5C4TFikY7DFwtFdZYvwNv9/43VIR2wPlXhqRFNuR
N9qcszwoEwzUQS2LAtqUotWe7FqmkbPitvR4K+4842h2o5zOm0rWtCXxYwmUplh7EUym7fJKdAma
YEioliFedAkCYAsMlLY7qt3vbDS60DaPKw8eOcMmJvIy5O9xURojK8mmaDLn8hu+D/VBdXRnuzAK
ttKEsLwE20CZNr2RjzZaEwZA8RNKZ+YrtCisv4I89y6atNOL10j3lAWJGTZ6b394vLQ/dfxvaw3Q
eXGR5ZSDB6XEfrtdsxGLrWoqcDgfYYI8mXEs7Mha4ngJ496Ayhi3Qx6fPVQ/7XOcNnhJ0X3p/8nt
efm3dAb9e1un7bWhF38Z4zh9nmyv+rPXisw9J8VkI9M9pXi5ZUhsUB+auEYRnuxdcVmohmVPvlNO
5YvnaPUZPmrQHMzvPhslhIAardNmo4JKAnQ7vwLUi3SJjIDzBJ8VATyI8eEbC5WOQu+7FH4FWGJZ
RIj2J9Yz6qqjbvy1ytz3Nb59eE6+f7zkd7tZ7ShshKnl8moAib39RdCni4wmFKWkZHFe4baJGore
+vqrhLrTBQnH6kS5yT1CG9y9ID+HheNMNAORasuUFR54nJKHI0qWQNGqEVC3e0k/G4PI8zgU/fPj
ad7dRD8PDi0ixlIwh839UFG2EunCNLPWC66iHaenMh6qSPrmfBDm7w1lAFvj/PjE3FvIFslt3ge0
GCJFYThJx+5IJgbsfTh4B++wur1vjguzAp2i1LPonvAZbj/eUJtOn1WjJDbt4iYqPGn/VRVG/EWO
ZX8CM9o8izyf3w4LquaPF3R3aOXIQmiDldy2vYl0QJPr9sQHRDTmnLdYKfuQKK9IoSWvZyNLogrB
+rCHTnl9PPLe+gItAp5K1Zd5b4KPAklMx+klJTuxrsq9YI28yZ3OcdkdSSrt7VLYcHQfOK5g6NVP
+SXoKKzOyZ1gkaA/eww0A2s5zUG2hpXjlKcVxs5B/313PEq6EMWQoeD/3I5HJZKPTBsgwnACJZq8
Ls6tjcMgCqT9a9eV6cFH3B2PjJC1hL7MfXQ7HhFXPk9rpqhOxfRBDm1w6o2+ee7cZEAWfjnqiN1Z
dAJkBEmFMjgEXPKZ7YKaWtNSDq+U36nIEFjWaM5eUm10jMgaPOddlbuVf7ICb+DdCbTkXQNHZvpD
T4eV9c/TaQrr3qr90C8Gfw5lvVRf+I/mx8KWzm9nJOrHAm3/CW4nH96sDrnnbPgpB7nguT8Hs5+/
jTOyZhLb8uvjPX2fZTIWgEh8GRUJgrb57ZdIMMOtVqHROcHn6CtnVnwt7NV+8obF+FtiYh+ERtVl
r7gF3A+25q//GHo3HClC7O0Hkmp2A+UXkGabXDdecnvJA2asl/F6wsR1eWNL0/0Chzv7Kny9/Px4
2nvj0adEW0b10sFK3M46TSyMlsaO8vdgDe/muJBDGCPHQvc3zouTzMSRrOddGMU6c2F5dJoVxH0b
RmHiBx6xa7kxMSb5FBSr8T5N44Moam9aAOche/JF4bNsrg36lus6eThkTcHivvRt9TGHbx46iF2D
Yh/Np8eruHch/jqc+jm/3FKGATFM9xuJq2JWndLMDKI0KHNsu3L3/Hio3ZlR8KCorkRht4RCf6hG
r5IqfsHB7zURhf6+IRz/KojnmlBbuIIPnri9EakGQJklg0GDaDM5HaX1mDxeRr7fTk+BL/uQGoWL
cJTjns3OLg9Slp/P8/ZNhSxF5AdEiAx3ExCtHpf7bPGmItWKt7Qje+u9SU3HvQRp1n3UJiFzIETt
rMTZ5JKdiXASL3S6Wv4JeGvxQtdujDJKvSlxnrk+ZiR3THNMw6YUCCBkOAz9kae9pB5XmsVzDubJ
Dkeryn9MNlj6cJRxbx58t70tQp2MOwylJIApm/Cn58O4jcMqBt6qNAAwKZBWoV8D2s2n398i1Gwp
5aBLpaoRt7vRw5vJqx2lLD8Xy7kbK+dvCmRFNLmOdkKC/SjD3ZsaJ5nmPbtDNYFvx0Nz3cqMeFVK
9hQ3aw22q/RQYrbt+Ggv7g0FWxFyvCIZUxS8HcpISpuiIy1er4wzSJpT+zpfFivs+zo7yGd3wiuK
CuSSyFkqAQX1U34506OjuaO9pEM0QPT5JzYR7w2FvYyRiybWC4bD1XkSCMlNztAekXR3pknODlQO
Wh5uJltwadf7RdaImpoBDt6h2zryqYB6FXrGVFweb5bdoRADUiRcmlFbxqlnLJ3V1gQbWZb8O8rG
uphiGGlHTfnBSOrbbI41bD/0Ieh8wb7clhdFkco113lgUXFtznmVi4vtiCPF7L35KGghZVRes7s0
g/s3QP2N+UhnROk5bbvpayvNaSTXFOXfv794PGP0bdGhwCpp83ouQa9jq0r05oIljLRh6l9K2A9v
kTQw/nw81E6WyF5QBQ/Q08h7bfLWGeigm6NUGBkBcEnTbIKrtY7DpSgwlVBcb0rTh4Y6O1e/oiGr
eISKBKnU7RnIJWBfMTAo2Jb4NUo2+mmwJvOyxMYMsWAZDhK3vUmSspHLsPdVXnM7npniHeNlPNuD
K9vzZA/TB1gx9hPbyavhbXbNc6ZN9e/H4MTDqnrIA6eak7ejrrPdOxTieG/azjuX9eQ/B6JYoDpk
XZggGH5+/Cn3tqgShUMml24Chazb8Yo8S5pMVfObATG4whv0p0ab/rd67VFDYWc9YX/RcAW7RQ1w
K8qkugyy97Sed863T2kszC+Fjd/6qUG0fQw9vdOAvkrTPkCq79ydSsYEKVOX0Wm13c6QyzRuOxXj
zR2WS36OMYExl82bpsIqYy4dZBcaJ6WBU7UH+du9rwM8WNJS9QxR4mHyt0N35VAHHdwMyNay+VCY
8AuoOIzTOzlSge4rHicv16tLPsjmZK6dfN8Hk3HCg137n1j07pxoefMfai1cSfwsHxw7z8lmPYQ1
W4PTkDADf5nOmtOaz4llxWEdyOXZTZwj0Y97VJZaBTwdVRcCe9BtlGh1PkqUObUBQ6NMH/VaQ4BU
mFXmP2njsH4wlrq3L0MeJC/UZxvjNGnFmEe2WLp/R38kdvjtLc/vUaRWzhirsPkqRpv5ianze9J5
IHwUtQMC2vxGqeI/xMdKjlApzgGyBjR1+/2tIVuoteQUDPS6S69rS3aJN58l7YtwqvRtHljlfDC7
nWuSriRFA+wFiI+3zWvPqBzhNG4fjQNGpeMwGOHixtOp4qH6sJbzdPCS7o6nAPs0Yn6y2m7nWFK/
TRbf7FFaadzvUs4oh2ulScMjoacwV+n1978eenrMkAyZ10Ad919CIV+m7VBKp4ctaMehPUG5tKj1
XE2p/ZehuMwDxNGJSRAtux1KW70ydVqjj3IcNtCtarM38xL8wAIq+fB4UnuLSHjsKykASi9bEKgZ
r+XUQROKVsNNn5x+ql/DyviquX1yCiS5wOPhdi592oJgbYBKgrnaQgAyxNUWtKb7aE6cIVx65Njs
JpMoLByW53YCLT6VQjgQAGGgtTkCWKc6CzAeCsq+3UN7yIwnl8Tp4KbdXT8aqyC6QE/xwtx+KYE9
QBobdPzM2rTetZoBXx1AWejBGg7p6tYH8fjunUb8qBhdgKt5W24HDDKnz0ufU5aNHrp0gqJghqPS
WeuM7LQW03BZpI/BnqiQdpwMrEDNqr/iRGgf/JK9mTsG+TB/QJluTZ+k37V0E3m/Db8uIgRdq79M
4XXhTFfq1LZOf368dfa+J5JgHD0WGmeCzffMaPTKDB3CqC0T41IknhN12Kb88XiUvQ2q4GhwGWgA
EfTdLm9GbmH4ssDZBR7QmXLYD+En7QcByuNg/faiA9UMRewXKY47MT7KiogOWcRbriyrKIPk9S1G
3/c15Y6K4lO2vgqKOlGxQ/Lx8Rx3V5JDz9WpUFvbXqw7F54vJHWadKyML3WTCbAc/nxwMtT32CQ6
pMLKE/Cnm/EW3IAfGKGtoERj2pP2RO8/+5ZZtbgKf5rP1tSPERkSVORq1CNjHrKD4Gv3Qyqs3f8P
v1VX7MSUuVXAJCsLLvlCg/yPJTC6yLL77Onxeu5+STikGGZwg5KZ3O4Zw0w109DYmR25w6kxEv3K
Hi1OWGkS3MSrFdFt6y7SX+XBGu+eQeZIHA0HEwTQ7chang0r84cjoyU5ALVFP9mp7kQpEV60tKIM
/8NM1WhKJJ/7e5OZoOOVd93IeGi1lW+DtIqvy1gX2ABU5VycY5REP+TrID+sht8cPB337mpEcwRy
ADYp2AODUl/8l/fXlRLQgp9QXqTVsjxPLWIR4VqtxWeQD7oJe2yA24QeQvrHlA+pYvWXxbkc09gM
WylaFwelVg8gOgCGDOMi6PEYnGd9CvsWc8rzYvf6F5wypw5+0ohz/eO129uQLjVIhVuEFb8NH7TF
tHp405y6Mh3ORORGGs76WoI7RqntiPd2NNrmtsQAzahzU+1JzUsuc1kgyd5lVfaSrZ59VI/a24ak
/4h2oKDi8ef2y0zg3vopoNpgSoyxyMKqJ322tMgvl+YS9CI9uKT3rha+KAQtHncew81OSHBUqhaN
pi0Aae2VZXelHtp4ikAvS7CkjFp7KabTYAzp57x0/P/Ni+2mp8efc+8SVbwArmMg83cSQEWWpppb
dBTGShjGq+icj65bTefHo9wDEdj0pHEKwKtUcLYSZfi7JXmMYG/UNOlaXLPSzH8k3VT2ocbOt3BK
jz9VdYUOgI6z8CkzyvQfD+vFjGZRN2hUCBPaKNM8V280FFzkycC7bQknDSe10O+q9bsYhKwi36oQ
uM3RH3TC3HXmNDQ1oxJvs940MP8poaadJl+2v43MYW8oYUbKVMDtYDnfbh2vFUWHbeIQzUPlvhv9
WESB0IuLlPrBe7tzInjW6RFjDEkBels0bdfWawtBVaVoHTtECdd5IsSKUXkAFf34q/3sF23ePlVD
ITqj9kyut9mgWTURyPhk/kGc53XkCbHg6pGU4nuWm9p7mqv4JCR5WQXP8IUG56MUjcsedpKpCjPH
zcoQAp3xxqcIhm2wLobsddd30/t+YSkvIkHA7SB72ymSqIgAkLNqu8FTuP0QK6jgpc8p9NpgBi7Z
4oizr5l15K5m/2NpUgGZs2pc5+BW3ItnESKlmqd6+Ar+cTuu8Eq3zVJS7c4q7bdaPzkn+htpFTaU
RYYImSs6nd00FpFftNN5XLQgdDu/OXPEzX8ff7edLUIyaVKqofDGP+rM//LCgG+Xq7cGbYRQtPV3
lo7m2WhRvon6cSmO3tKdBUcIE8Aebzfqb1uIka9RcjD8kbc0bvFOK6QVjf2YXEj5kCIszeq75VD7
/u0ZMig1bu4TIsBtY7XDGpkvvQKhndry1AyD+YyYlR4FhvwPrR4kHCmYquea4r16NH5ZzFYf2Tno
kqFLNFZnX9BCHcvZPMcWBZDHs9pbSnWqgSQDQLkDt66+PzsVVk3RiC3pBdwL1ExIS1dXABEWWZC+
8pCrOoi9djYLCCqFUFb5M5TG2/mtk+8m5tQSew1IlmNELS+29MACZP2RMtbuUAR4/MNrcEdLLic9
c8as7qO0MtNrEtTWVQYCz+WhPoL37QEA6KrCT4EOAxFhCzPP0GKn80/poc44acjV6hH9n/Q8m0t1
cpFEOzlDI895JuZTENAh16eiP1jae61IJY5CMQKfFyV6s7X9sz2hizFuqEosVd9eGuU2S6Ei+XPt
hCdDr/C5J0WB7+mT349wG2ddCBFWUpY+N5aXvPKMmV4fpT73eao7wvIun5c/H2+7nbAH13MC0Z+9
fKqstztgTNumJGLtIj+da/o56Xq2BuvPvjPKlzhwjmRCd3YBLDmEI6jsERNsoaWNvgBacak/gc4p
3wkclWBZxslrgazm0QOmNu/mAVO0OOj8yj4OYcXbqRHsjbE1U2UQ7Ry7Z2vxMIdCoX2MnLGtn+Ya
IfnQiOPpioOGds2XIalCV3O0y28vMbQ5FSPAelAirbe/Q1C/8TIsuCJ9XFKEqAVIajNbzk4wdK+a
uk0+Px5vd40V9ZrkFFmwLfxF6CQI80pSbgUodCUrboSUOeTLSEngt+MRchn0qUxSgZ/+9bdTwwMV
6SnX6iI7KYMnIVH0K4wUf9JWOgereD8rNRSD0DmD2LBtKPWVmG3wz1006PV8cWAHh/oYD5cyPuSC
3Z8JSu2AQOg6KtmvLSN4wWbVjptE1RPXLtQxBn+mCZ6eV9dsQ9oC7fPjD3YvPkFNiLuCHQl+lDaL
mvsvz0xa215Dh4y5Ucy3cIXyneYyaqTi4cgZeYeyNfDroDYwChaOtF81hR3UZ4Q9kz5Mk4nUwZow
Tw5jLLeLs6hc6yWv4vFH7lfmJY4zWZy6eTZes3ZTcRKmlf6RJBoyFI8nsnPxUqXk8QJXTWuf/Pp2
InGjLa6Opn2ECeL0DwX86rnx+uK5ruCchZ4m5bmYteCK/47+HCC79IVye/fbGrgsJ5QwEDOAv9Dg
U9/3l+XMgg5OelpwyWiuiZO7p130fnCuY2yaEUYy5cH324n/EN9jUECNEH4Ium4HDLoUaXZ1qxXu
4ryp54lqgoWn+JMo09Av80vq2tPrgpsvksns4fg1XAynPrJwug8h+BkYzJrAzZn7lj9hL1bsD5In
1krsKUxNb7jOZTqe8I1Tfnwyeyrs/KjMv3NYiDaBYlMApG+yFcoQJEZz2Tsdaq4+rB+vWV7HVta/
nYKiGKB+j+WRvNN9qQoZC/CVUGg5MndBy+ThARbPK4ZYpQYWoNWXqJzM7kxvMOeTa87JxVDi5I1m
++nx/lax8+2Lwsiw8sCSKJzu9vWiHDiLSVCAW9LZjkTd5G98dHieHo+yA2xnGDhV/Eta4W9PUTv0
xRrPQRfpdousROwuzTN+4UhHx2bRh1LPvPSsNdZ4Rti5ivJMyz9NVWac9KBI30t/LJtLF6fpZU0t
/2Cv731u+LiqXA7olPbO7VbX+qzIzYyztWLT9gnZZfvcTV5x8XDWqE9GTI3v4B3f29W0WxU5BEU9
NIJuR2xjV6dKxoiaLutzldp2lErfeyeDIo5alJ2uDtWxg0H3pvnroJuU3mmbtXL1lHb7ULg0J/L2
FGhEDrYbm+9GTHAPgAv3e5pzq3iRoKFIYLeJva5P+ZQUYxe5CKc8Ay7rkOvttHPTFWuIsOOExmSH
raW+/raNJn0I6DdUgaiFEptvZioyb3Fp8MOF0TKvf7LtLkEEA8n1AIGtUi+u9Ton4/XxFr97zMlL
CYhI4mBJAv/a1HzjNc3Lhe5ZNMCurq7mYPWvnS42XtWuER9di3enVg0GBUape1B73Uo+Ln0hhdk0
ZMDJar6rhtm8BG3tfXo8pbsvyCiQ4fEDUhX0+9aODoOJgA6AzYTgWCZoEAC1FFSwvTUkjoAgSQXz
hEDoESX5HijB0NyDVPBIURGn3wSYSQ0+otEokaFUbvw1mE36D1EtUvP2AjSAUMxyX8bUyn7EVbd+
nmSfBMocIHgb552znEWJxhtQ8Lj78HhJ7k6u+l28CBQXgS2x9rcn1/MrY9bkQgEkl4Eya4mNizeN
2SkZidm6XjiUQpA7OijH7Hxv7DXpZcIhIA3cRlOeQj4HCmruVnHxpa791KBWaB/Cn3emR93jp/48
HXx8qm+nR/TZdmwGxpn1/FraKQ7chj9nVjS1i/8ndWOSOg0Dx78fL+vOTlMdYaWfjiUllMLbcYtg
8aGpMO6a0KSt+04i+9vYYZMa6zlYjeAEOMQOqUkeQczvVxaZL/UyEaUSgW8bxe0MBIq3Z0B81hve
GLG2fGwzeWTrcnf3Kg4FkT74GgKKu2h4SPOFiZO993mCCV0/2k+9k/21rnJ8SmfqvI+X8/4zghZj
swDiQmgUtP7tcsZ0pgbLpp2fwWMuI28Z+kthyuQpt5z4Q+xM5kun5eLgwr+/ARmVaghi1CqD2nb2
KzGSmTrgudYeM+GkqeZTU1lZlOGZdnAedofiRlKYJfLgLbRR2iOyiD44Goz9nL/TZo5/zHlpvMsp
/375D2up2Bc/S5DESrdrqRnpxFLTsHQEFZE/KzNJ0rObZCQr6M5PHsC/Mrui1F8HB19xd5IEoKqX
onzLNnfNolltR/mXw6i38VW4dvHKryrvalGcPRjq/vyRGIL348yDMCTgv51kNguMbE0KO7D6/auw
If1dg24dr5bV+v8gENj4iBY63hu7Tt2DjvB9hsXhgKSmNqpOC2ALiiISSTvyqD5Kus4swsrXMfm2
3aGdIyxJ1i+Z7U7VJVnH7pPj1+u/AWAVE9DgMBsfH3/rncuAoqgqGxI7qKv2dhm0OC2mOaaPWlR9
9W7QIJZGRln71sFy742Dngj0P5VlAMy6HScxQJKCy2ZP2VX3KjG19rKYWX95PJu9S+fXUdSv+CVn
pIKfjwLdHIBYQwFjN8sjv4+BgzdSyMsQxOM/jwe8J+Er5DvIhZ+FZbo6m3k1FAC1WrJ+tKDNT2U2
2ekpLk3vbU2T/dvIHfxCwcbIw9mfrGdkR+TrMrCyD1VcVy9eakGie/yLdpcA3iqsYVIbbsTbJWgQ
csgKBeZoirL/7GpN+YLrq/Gt9Svv5JvUIA6+7N6ZJQZSpSrwTSiP3A7oDLLq5EphLC60/yPszJbj
ZpIl/UQww77cooBayCIpLiIl3aSJogQgkUBuQG5PP159N2faztx28xdZCzIjPDw+n84W0+yOCD/3
N6zS/6dt+a+/6iY6wqSC0+n/mQxtVbBlDYuYxF7YMVQru8BosHU0scX5f38b/9vxgGEn1g6hi0GD
/h/PRblEO90GhJ3tccWqrqjp/ncbCRjjkczNpdoWc43VFB+xbEFP//vv/i8v8z+bnDgj0KTBs/t/
v6PhtkGxgvFxMEPEH3Yv4+fBVtgcxeLM/+eBAeL2vzyZ0K1QCqD4RHv2P4XNHGGntVTwzFcG2bD3
kZtr0e4SM1sgUjP+osYIL3MoxzScVLLvb1iBd1CxaxVtbT5W83RMYKV9jeYy+u29I69cEVK2YBMs
SYewUwmeaC2TpvXJ5P3JJ8VguolVU3wSeyG+pMpycVRq3/6U6+pcqwIStlptJv0MBnQCYm4p8q9a
uvkr2ZD7cvZhzFkrtXDf3CB23kJJuxXpNGN/UNMn72utVIkZgah/WF0ZffKB0x8p3JscbuNcl9hc
JfPLlGeoW1VKpm9IadYjbbEuHD9oahpxhuSKpSqUnHBh0DioL2NUyR5ZCSEKblJ056had2zbh4qQ
zrFJlSe7Iy9VZ3PGjmMT6ulMGtKgt6/XynRgW4L267lHTgfmKGvoIp5M7ghACDs3AkDcfhZRnbXL
4uXwjHBS/gN22eH3qtb9RznCsQyzBgJSsfYJ+l6Xm1A8GD4Ye9v2NY/QhpKoi8i+I7C9SV1yTyjC
DlocEvTPWmxj9FBXY/ICPxlST7OpIq+JEig0dyCWQKQcGcznOl4r+mKClbQHAnprWlas/gNrACMo
zem2e/yIpO/BBZOhI4rzYwHuCJQyM+qHNUS3dO5kxd+0Fwlxt+2q6W+zVgNIttjdR4qNm51+EhvW
AUEAA0HrOACcBa0xmtLHaORyugPhbX2cqorglY7NfDcU0VIclxpf/wMuqPwHN3T8jcg3BJuwuqGI
UkRPh3kA9acFF2rWT0mB2QBDkDBtST6gC2YrxZxgBS39IY9zb/uBVxJwyClxyFgbVTHcwVTrl9Mm
MvE8rAP5MEtIClgNAMfplEVm6rFCuj3DYs4q5gdgCRKYHhYz3skkhnENryI5IsNwzO+i3EHihkEo
n1udLaNoawMMy7kwVRx1267T/YwgRX8XjaT+C0SSsuCBQC3CG7o19oK1Eqo7O8TV79w2sjiWBOs/
LQOBuW6RCMCbl92tsz9NDXP1ZfVFQjvQKnlxygjBPxZFzt/ZfCoiACMof65TyZ8Io2IDRFjpKyVj
9mLtFAP6uy/2V1li1H9ILZzAJ8DC2QxD3lYWd0lNSAZrElrMfoI3YgfYuQ5JW5hCw8U21XiZrDKO
XWJEtW/3qLXXrK10I14A1o7Ai4yHjR+ZV6DSm12SP3tZ+fmcS7L94SRdP1yRhhFud5tDGBNu4kc/
+OTfSEt69bGbcBSVozRt7iqFffpqyKt2lap51UOEryv3Eloa3uP57PBdxMJlubNnMiDP7eTQEty5
HF+0EwslOsmVp+s/TTHfgB3cbOAPsBKYiWiX+lJVDGmQCoX3emSQo6DXjGzZz5ZVpGtgz8/7eaxJ
eoE3gc+3h8L8gUyc7a2FXvfSBPgWO6MWexmK2n5XJoLr1ucz+Vk6fFW6FYFg6mIGN/5Fu+1/Frks
ZWeWzOKm9Ag4OhN80nEn6iZaDqzem5etNHbt02Gch0s0BuuAxIzAMUoRnjz0WW1jINuLPQ4t/BiI
o5gzDLn7Tc1EtpxjLfpgfSLWXiVIKGpliAPtsXIy1J2O+Rq3ah0p3PEx3+njOO7UnvS0e9N5BMGZ
80SoI/fNyq1CDCO2/ZEGKqMGKZ3OmAuvI9ac9Kah6HkHYsU58ggqbKsxjtyvcRoce0OHm38ltR2H
AUw3xR/gYEghpc+Bq/Cs8efYvs48BLGSM7dcE5lV7rSFZajv8eYn6bn0cJ5Hh0Yyuj352mXTPQmR
Ib0EKI5/lZkplx/DyFacid5LoNxbU4Kfj3l7oZrqs5wGXX8Oid/SCbKrUR40T+Bxq490LoDWbG0R
9uhV5gVt/nqUi6JDBuiqkK80EpdEbeEJBqCtS1KNLatI1MBXY89WWY+gzHgu51OoKj3+HjzyJ9st
C3X4ihJjZNG6vRTyTIYiHap7Ujc4sw7J1Gzx2+b2xL3DlkiADkt4Yh/BTZy2rxnJ9OlHlCOE+j7C
rZIdwGIcyD+VcTvuR1HfHDwn9EeePsM5m9oH5xDHItEXNDBat3pJIk47BcWR/52Am1/Xtsk2vr+u
8zLx+9lZWWG0Vwe3XBQSf36A2lbEAl+feB8eqZUiPyOF0vHrAMUeBpt9KXT2hoRWxSDE58hdgmUR
yPOXiJV6HnqezhnFfSU3UgtwGWA/fcX7Fmcd7EipfqoxvxyiNmjQLYGrCfmAfFW0lwU3HwxZzYD7
xWvtxcFBkHZT64fakvNWztv4uC2NEX+XKdwokTbDV/8xl9YXxwTPBow4Mfi3IN7EUGzoX4xM9KA6
k/lpu4zooIcuJeXyaFK3bWfleMwxqs+NuK85CLND2yzg9WSHEpFa5AkowFuiTVIFn9ftKmwDlA8d
c+QSiJyz7SEPSGB8GNmNBO+XXRMYfzIPYFRr1dKUb4ue8KHAmxbZeW431+zi5OaGuvO87Hl65nWh
88vMXYEN8Zg39ChK2OPaHOlYcN1EyBU9BIRYxUMXjc0wftVVMMOjgMcxbUOxgEA3SINshHjfQY3S
0Yj5Ypp5/6RvGI4OBHAUpoJlPD0WqRVzl4FQuxx3x7P8IC2IV7KlwzY1XZzPC+bj85TE2LBe1fxt
TcbsdksGMnaIJIqHtkh29gQHOCDNYU/o+7jB+X3gZiuiUwZH4xMS64esTXmEuHpj0u0jDslmWoZd
wLxDYqW9YEYHnPSqKoeZ1bSToZvmMnvyzOkfmObbcNjzKFEteiHi7lbRlL7DSssOn8ck06kH8wJo
o7LaGPxnJMXPx5YNn0sBxMpBNGZYz74I7JrN00K7zAl+v0VJPD4Q7AD4PhgyPhmce3jjYKn9Xtys
dWMb0rmscWFh/nfYVskwjajw3x4WuqM4qGgFl5kZoakeqAKQDwAgZMsia0/r+JeYNSKJx61RokWp
iCywhlQiO4J0b5pTDQBG0Vq9irqrNo6TWQkJDrVMdu0PJN799iaWzcrTNC3BfqJ0TPMWEz5G/46R
pXCM5FLaE9FYB3OPAzJJ52MYgg1Ra5vVyh/1yra4OoawRilYb6RQvdSlZb1MkND7mRgV/xQK+/tp
W6/SX2KrbN2W8F/juZroVPWxcmvUeqzzILmU1ul2v+qCnmNSTOudUXav2wR0tP05iW0co/4uvOiG
mKyhL9HRqXu/Oe9Ozsl0Q2Fb7Qu+6nTLu2lYmhEwjgbiLOJvApZoEmMBSy7qcNlXPYau4WuR9GZS
qMtadNNqeMRhnMyPKZIy5+dpW5P1yXPwgXqaccWxP1W7VwD7CDvDqVddJslGgViHSYRTPkFkuzb4
HE85CwW+Gzmq3h4wUTc/89JnWT8KWd9pGoW/lYDN0clbXbqyaX2ci0V9MEQ+6baSMUoU6TBwgFHX
LmVbZxPMqFXI2Ceemu2zwA5G3KYyiPIqwib2nsdL+a+s90H3WWnlcpfNvPpnTK7HbsDheeUKiLdu
KGfYthcUuMshKTibOieb5dXimHjJtdyw4AjrIO7pZVrJI6KYMtXqfQbpBQzgdOxAN0lfnJgob1Ee
829hwe120WOKm1asQP7f4R5WIBmOK6rYTQ03+ljl8UfUiBJzD009DQ+zuEGklIrM3OJIlUhRjuTa
RXBf61+1WOZnnOV1wJB7Xd7dPEPUw5MwvhJR4B/dS6xkHhwcvajMTORVb+kERJgZmiLuy83j12sQ
k89YObBVi9Eydu3muVkRgaAjtGNgszUHLQuGVWhH4udxogVFWZVYXMa15veDM/HyAXlO/yZEcrgO
TSLUHZ7J6hTtsB79LEc2jJh3L5S2FLfMuzHUIJfbFUF3zcBU3KLAm35tpUQaomxW0aYGjve3UCK1
/qpzEU0HqMDbdsfcLj4N4iDwB2NpEKbXbKztectxCiyUN/tRVsqwu3KqwmVW+LReOKnHa2JwMvZe
pSG5w6NJ1gvUDr60uYyH6Gr3IPUJCeHog2a5quQUNVMpUThsJuu3qhHLD42goPVHYuNybYFiW+m7
XaKyOUSB57Sd6SqBKFmzhsDiJLffQ8Tg70DnQ6f8sNhdVAfXoL6Dfp2iwAVMIg1HQ5mt70aVIdhl
EWOsfgCq6et2qCbyI8XZCuYGIru/53Qbf8aISPqoEWH+Ln21PvpFhN8Yb1F2qXF0uHYy+CZ36VKY
5UT4uH6vxo1AAp3w5q3g/Wy/o73KbJspWLxtKet3OZaNOQ+bbj5rsgV9KgZi8pdG0bzopU/zPyRK
XNk1dC3qC45xHKnFhEpVhZklV2Sc8utYoqhqcVHUcLlKEb+YBQ37GfibJHscrdr02SIWG4dMRfj6
wHTY57PNBU2+L2EX6tucoN69CjMhW2txVMAwYKI7fJLuTx4Q1nbKI27XbwsK0+ya7/n+b4Q1U3WK
YSW4zesbi2yuueaHndO5arcCxpeHcWJYOk+AS0yeSFpHMwhzRf0VIy/tDRmrYbtAzJjS1lK2xg97
jEGvneaadEWU1+ZkdEZQim0FOy3ZaofzxOPpW2QWizDXNd3sGZm55DhCktmuq6XFpTQJLw6DTUN8
v+DdsS290faAvk/WC4avJb0Ma5a9ZYNkKC6ybYajXtXZRxIHLo4bh3DbRhuUxNvWD4NGoLN0xm+H
EbXFVjaaCj437sduiaQHWeA7SkVM0l6miXiBbzRbD7gzo3uppKKdrTKEJuQSvxgx5FL9TZeIoGoj
25TDD82mHaXtlv8snJuXS6oEWEWkRNggVjyQJIUMXpd9c3qvjyqtanIqwpKyVqlAt940BC/PLPgy
dThBcbih/nN/knyc1o5LE8VtPdTTX06VRxJ4Wbq7yYLj5lqWDBm04zGK3ZVxwlWb7xukomyaClwo
nK78GHtYKk5o8jaQJ+sojIjOTFa53ReTqfljWkSzO0cSo4Q2Bu4dhwnWstQD2yy7TwMt7j1F+mYb
Q6tOninXMhwheqXF0WC0/pG5JvUHSYHtPMZQCoa7lK5b6OC9BYiEIAru74r8Md4CGBglJzzWaXIy
qFGWs8tBgr3kQ/DTPfVOk9ZiHytv2QZYMnpAJH0eanxG8iyzsTrtPsMCJU6dBKsVICcVx4HsI9JX
cG2EB8A1zdavDU/39y1CndgH/Dk9albsrw/wUPCDEdk8Qn9Do4NntBkKwMyQ+nrQ+NWynaKqeh0S
slbtNA7L2A58h9JSj4PEutG8kuiQAoP/NEUrQ/AR1rXVUz766jzHjKoOulXyDYc4+wGTw4i4Lpev
n2OUL3f1nsKEGy1TPF+ERZ0IWGNhy47OIX+h2Jn6hb/2liYxJ40+UWgUP4EAyd4WPH3mxFIpWQ8u
TvGxNn6SbZZZ9bDluJz+2S3OvwNwnegeTnz6uA+mDuhISmg/kND8Lyz65LrNjUvHg6VpPF0jhTer
HQ23F8EzzYHGTJPnnc5xdB6VqMi1wDRg70B4Lu9XbJ/MHV+nRhzhZ8te6iVSDXzHiJdsyzIiCk3f
fz7bYJvoCyqdEK+hToR+qvI5xpG35wOCvnNds25XiX4tcEj8DQaV6gFQsaW4ZEyb77EC5bwXcL43
fY3rJsHpX5urw24ivvl4Tk6zaxDZydd5/wxpZXm3sTGTxyS37LaulYenTQrNLgabjluL+zN7X5Ii
DF297CM5Zz4nzyHlDo9THKFGtlEsO25GQJRACcWWDjK5sFWQbW5w7R42meFjHfCx7SRUT3A0QzvE
12dDcJiEkaXzsFeerQGspk0F7PK9W+NYdfmMpRVUY/sKesPM/W8Dw604UMKQiTdVfIJsuGzjC8D0
ZAaECwX0GQRi6DhzoefnTWCp7Qi1Vr2pYoa1DGbETR2wx4T55jSq+gu9jbtUEfrHFlqCOC1TCu2h
2RjfP7cmlfrIdZyJ+7UYVPQ7ND771yhEnR80G/MrUUx81RCG5556m3/fdzJdQkoG1qNkKKa2sOO8
tDUkxH/ZDPGsH5EXaWCw1RZ0ipVgGt/i05/3F8VTF44bFphMF3BSXHIU06zHZmH+1hDuMLAbI/3e
ZKt7cSWuHuahEx3koJI37keT3y1OsGfnLYlfShQF+zGKLYabHrsC6oSJp35i2E5gLY7W9SkKaB77
XKr1UmMImB5cQA35ULglnCwggOgTQsKWPh3p9pHC+6wvwLOyR8E0WdtqKDZzSiLNzrXj6XS33Awk
aHKKhUPsYhylE+4IbEYTu3whJdx5SM4KaeNmy1DOW+RUju1Sho10Pq0dgq/RobRzXWXfonIa0Q+6
On6QBW6AvkIO1W/UpgxpVxtatw7ZvQU7AGnkfoiGFN9ANqTLaZir/Luqc4h1piwpkqcr30AG5jX9
vZvp9lGnoejLyK0/b2OP8SDCSnNsC+7hec0XtHBgWAC9G2IymlaHQX7DiutCUBtVOx4EsVTH2ubI
2zKlbAZYKcLWB7qX+nGvI1RMyG2eH1DW+KnT05SazlWlTdoG0vkbH4Lc32c5L3ibEIukX2M0YD8B
fq3DQWS5LB6Fn/ZrDiBMgacBy+UUR57Is3ZGXsY/xjFmO3mvxCM2xsqAaQBiNZ6yqcQXDmKzaGlK
b8X0YCU/DavWPUo52O3SbFn1MQW5+3WDo2y9L4aJnDVulFce1vTKU+4dbMo7h0N4aUh4jpoxxUoO
Yp1aBz0T4KE4EunDsEfFJ8TBQlzQxxcPQfJyONsgsWaJ7a/sF2zy8yfBiQUVGztuV5+wibcouPQ7
yyYWYYYT2YfS8giPPoI5QBr2Ms8O+VJPuqvJEFNsVix4PvGoNravIrwWCK+uuvp6qPI+AWwc5uah
mJ+SooA+4ZudSfgUdB23UJzyqE3HOrwJhUziVnoPHwGJMsxjdGQJ4PZ5QLp7IsTQQvXAw4NOCxoo
ak5Af6sMcSwoHzDIuBTUixgaakjpGSK1ecUdjdjK2cOu2pdjMNO1TDTuHYe6TT5CofT0aniD9gfc
4VRclmQYs66gqX8iNCy/qKywKmOKEazNOrLxY64p3jaw6aboMIuNhQe3ZMuHKVCBvbOl3H4zMxXF
C8synXbxVuzJtZbLeuddPpneIikGTxTJphxa6lp+sbkZkhZDMz4+jCK2D5vWmKNo1ew/0mGqKBRI
wPRWakPVKiyY3IsScm23LKN75ISa/VUZ5PP2AEiotc2zQWBygziau8HNI/ve+Cbdbx9rCV6/tfxn
VsllvBh0wlGfgeD/Jp0z+MYi3qf5zBTEOOQrxcO7taz+wDIq/ugJuZyYh5XEkW7nbudd6TIiznJx
lbtn9bw+e3xB/V0mBPles0TlbytfKnkYMYJ2P0tB1R2ogzDAhDhbosOiUgd9zqgmhulRmg31El4K
ThQGFD82R6LmTCATR+dVR1n0wCZ4EB5uUuLvkmalAyKiRFlihE5D59dY2c6awvg+imj2K9s3HbVJ
1Ky6Jc7I6SgtpmldyDP1Dkmnic4b4gQ/kxXjjEeRLeqr3GL6tDGTYXMP1tb0sKUei51z4qw4VFMj
nzGIx6ZWNYzNxYMclr7NxYRhEmI2/d4Bb1E1Hw5TtPkMRdmZaz2V+pUtmJp96nzf6UEkG8dBXy6+
Q/o2tloLjwa8NcGVxX3a4Hk6D2Ya8usUxC20VmKx8OJB6GZvehzVhNBVL0cMeALkVI0GrznMo8km
vIuVh5hdzo+2sPn63NiN/ytwNSAVCwYvnKbLEKnzhjmhOJOd4AXh3td4a2AjK86wn1T+wFUxnX1E
ct41oFvdRkiE3GPkU6AfmNbmAQidcoLfrKFAITRS/stydBxdtuodxp+wl+G2hcKfsYjjniRlyh0E
gIcEN6hA6kWJERXUbxyqezfUPD3fnF/g/4tqn75h5ApeGYbm5E+Mjh2QjqWKMN3dShUOdZmox6nc
IPGOyRR+Y/yLESFxe0Fa0EhRqcBPipr1BqC856Xh2VmLmX6UdYOTY6Fh+KMXTpYePTd+2MLYCxAu
dvNCK3ao50e61OQrlIv6m08Sxbadkwl1+lo8I8Z8lo8S0JT9qEUW9Sgno/EoJ7luz4Wx4pygvgtQ
H1nB23FEx3SE9l6IE15LlUL6WvxrZuCUfpHov+XJOBu9N2zzgA0Z2SQnsLyluMxgxOt2jkf3rcbU
hfZbGhBNjT7dW7BKAloWqElbjICzBOdg0DrxPzLvJIaJzerQnNYMywBOCeoOoXLxyz666vcux4Qi
6/r2/VixBMI6B2M1ZuDBJjP45GnzI1ZhTDDJ0OzPmhDgoHnEsdo5LnF5MrWmU4d/kr4OMpLJa7Mi
aKS1qWb62CiZacCEKg+FZ88wRpiRw1YeMS7LKWT+GIsRFjat0BaciPUO4ydQEZEl5tSxFlMed/PA
B/9AgN18CpmHFQeHU/xv1RW7Mpi99xOLKdLjEABa9hRHyk2KXCSDZwWP+dhg2eoglE0p2GQZJCyx
b/V1LmoRXTKRcNojEmgVD2g9h71Fv49GPlvKucM0z4m7Zq4xfk7RmmJWXaeG9waXAATkIYIwB67c
b5VlM6a+9bqJflxTiU5lT8XSrka4n6AuaNx7LmMn2D4H5MfKJZ/OzTRQfZdjvon3Ibl9YZlwQ1cO
KL0uBdy30yGrLPQxzQmIRdBRQCEAU2zNwVZLSw4mxti4duZjgzw1XFBwkmQBD320YvOnZ3IXj3Ke
MI+EtwSp5WhMxE/Uz9S3aNRZ2SYVSrJuhR/1ZZ00qe+prdAFRbpAngMQ3NkRSziL6sJaWXotCimW
vhlIDQGlcMN900Szv0YIgbxybbERpbYUI7zcjdjg14Pc+RnXVPydp0v8t0g9IirGm0MVSg5flruS
JYg1DRFx8+E/fK1eD5k+EjOv60+3MhTxZi7iR70NC/zvbsW6bZ6qBPpq5LVqa+xt+7ZCnMwFpBBM
FnJbsLyFZ3N8naecJcdtJ5hlobzZ7zHKtuNJJznGdiEZ8NODhg/n4pCFgjxSn2+iDSBAK0w4vXkZ
MIzSB7YMO/4HYjCLzwJQiH6p6HREzWzBxo2Rddeiz7KXxs+3vOeczvLG7AgvZoapvxuwEVSf2YgN
jMsEJtS7xHzyzobN8wPHrH5AybRbdvRijaKWoZm4hVok4vsCXeV9DT4AoWZvFgVTl2zryKSBIMIW
OZV3EQbUrxJlU/4d3aAW3/LMyeovdPcRNoFqwvBmgSDkOmbHBBoPvIioegfLP+ddaYE9W42dNeyz
kAtZKMhx2s/5dMkSp30HHyfOakzNif9XRgE/aNAEvcKpwVCvZwhMb2H+idEayaY5TvVYVDhPF5+e
GRPzKx3k9GvYMUcGq4UPMCwkjQnY7FzpX8w0EgwYAmZxE45zV+ujD2JLO2gFMEKgHodtEbOqElzP
ZmvuV68QjFchBAQOqaWAp8hwIT7RKaAUCHXF/nDMzUzrJqhQfbIkJtz7ec56XwMIikWXVHYFTO/i
gl5j1z0bsFnQIYuwvEvzm/vAjDjLD7BfeNxwxegwKRfFGiMNNw/qiXvAIaCNIWeu5QJHm2TwHJzN
znFe16pcv8HNI/PnOMXn9KsUgYXzjrO8bnVsxvKV1iKtsGlGMcJ2oLWMj5h74KzDZBkiXKrztMGq
L0Br7QCZC09ryVbILEtiobyx7B2TI1z9y0YH9V5aHPsfiHFnaEFvdz7u98wf9mbTb7D6k7m/IbFG
pJtT8SHtXu0P0xqn9AKVBVP/5T8vJcQ1y/EBo9Z5HqYMZgMnAv3wwo+ynReHnbtGDBTMXQS5Z1jC
DuKCvOhF3azWc31IJQHaRQO88iOHlIFvFswhy8Eh9mM9JkuOq6rC//lb2qKwUNXr+K3kbvqK/UiH
FqaT+JPrqhzviZLImcPwrtyOiRfizSq//K0FU6EH1Ynaq9iXvUGuWS3BCc1GYHnDDjLwXZLo4d8S
6Xo8gB0NkCOWGeMX9EDwn2/Quwe892iyTFrDiUWLZMP9rXGkH1YEndgeSLjhzw5r1NsGJ73FC6BJ
2dW5hAyp8jxKO9Wsg/0lKs1fTWQbmJSCHtjR5T6Fr2Ccym7hwNODIiIloERxouAfCLLZEJ6Xh3G6
alalrqUzWFtdNmiI9xLS5DXACABnkXfFP1kZYH6BXpffkeOmACdRtX9dSpEkLe6eDJPrGTjFaxA4
ErsqbCVCSiEPkwepNCR+LV1U9QJES/trN2ucHwxVe/yA8Xsi+3wFuq1PI8Kear2mDkoVwy1G9B7M
c2mjsuyU8lbeURehZFCzyh9Kku2+RxI6UruDo03c43gTcTvWBbJoJMY1Pa+FCt02wuJ202f9da11
Uh6NN0mOVSgpfL9GtCwx5/PsPTKwB0Ii2PGezxYOwGcyVQ0O7F2U9wR1wivJchi+sga2VQOdBgsn
RJb22DSqekIZwn9i4JWpx1rP9LzFqbNnLvFPA47B5sck5wYMMynEU7TO1b8yMFQJGLgiKh5z+PxJ
ofT9iWEBL1rsx8BgAxA4QKFSuKpuixEGiAvJoTBFA5DWf+dsDL6lcIdgOmqFmztUmbC+6IARiFh0
PvVSriYGMRY0ryIeaI2BR4yWqYXvBjVoLGD97hF0i/saSTobKlGGYU2/FssABxjG+S8Sy0bFYbOZ
/iIex9g93WDP6EjCEtOJWyeJVpbuKKzJMD3t2i3qbZrh97tGSOB7u5lKQ1vnPpxLqMr6J9pZ/YlR
7ZI9boy4pYNrhhR9hMr1GjjmqIfERuE6aefyFn6IpmhH6Pv7FWAo9ToWBbLE8E3GEeS3AscfInnF
Iw8lokrhv/CsNdYvv8plL+Y73GfFpyX79OgB0HlrtCxBG/cF3O6wS8zfwfc35JDHUFzhZIrrb9D4
8+1hLHHxtEKNDVh9e2m+wpRDkgehZwhnlo7zg4/pBJcUZvkQNpSGHaKWrL5DkZ6N3ZhgAtL5clje
rEEg9hGOaBU/0dHg5EEvqb5W7+jTokiEr+SK0/6wETYfkw2JLBggQon98Ouy6dZEyHKGH574R26D
VX8KHv4PR+exHCmyheEnIgJvtlCUlVTypjdEq9UNJCZxCQlPP1/N9k7cllQFmef8Vl+V7czhgeE+
s9Ipm+YIDaMR/dq6ymMhJO8fVAlVkfUncNAKptXsyMOtKwN/WuMUjH5LFBUJR9EyXoST6wn2gJi7
ZPZL59oZnvrNtbusdMY4Uqf2ZMmPXGwV+qORfM9jG5k6P3eVGmE8+yZ6sDrlu8mahVDLBIHV9jGP
pvaN3buBktZlfuUQ6INdgcb3u1sD8eXMOWD8DRz7cJu+eBWZdIIkBzPibya7h4exqsJ9FtIzkQab
mb/VZiFJi5yQHKEeqrMckZzkQM312D9DfURxtlAcjJJ0dACfRlStjA9h8Vmrsh7TKoy616zMOBRQ
DHiPiGMRcln8fU/N6EUeR0UumlgNvTveq8bIvwBYKd01y1ISLBp1HLN+Xo1nx930mmhZkupIYJ7+
C6qHcZPI/q1OlIDgTolEIzzW6v1ouO0igflcqVrayNW0VRCcbjQPW1Q5nwp/hX2eQ2s5s7TZ3Gnc
KvPBdjdne6oAv36LcKXhvlMBWwVrZu7vSzUH7xuJ0eJBl5uds8HW7Ze3GoFKtc9Hwhlbbmwl5SjN
NFiDCeCnqIU6ChVJLLS5k5/AokW7by1fXHwH5TGceM2VWq8rKP+21fZvQ7uRccjrOufPiXr7XgAy
Gzyly9DttiJ0+DmrbX+uo1P7B3T9y9FmCbit+0P/GC6GXaSj5/FkhoiwvkiJAxZdcqdFOl4Xz+UQ
5HnSK+X9afwAxVFDNd+b1bTWS1kZs4FKzifcZ4molk36gNFjbzST9xXMU/2nLK35nYwM3Oe+5ONl
TjM2ECwRzbHygu3fjNREHWy/N9jaWuXc1WgGP0tUfP1+gcYJUHfcaGdIOYWXke7sDoE3U1vZut2a
IM7KGYvbrr5MWbC0yTDa4s3NHGtNFtJkjMPW3Ch/un/mpwZtFNxJFtTvKHhciRrB4oOyS9+DMmaP
eCy9KafKtYyW37MpOG1IcArvMhOF5X5Zl3CJwWrzr6xSJipaw7NIm3LqZo0NAfPO8EisVJeXnUjB
SJvPBiEj0qzJqukbciWJM+MtV+cIQDpyylujDWoo8qeMxxpxeWkAVIxDGyJpcf2WjGvl2MdCWWZ7
7C1PX30oDZFMiH2CmOwULWKCZobhFicSzHHurZAupgvw+hhUmfGMXApRRj5O4m2e4ejaeGZrPZOU
ULXoq5YS0TOGblYmRkWII6NzD0RZu+tuGoKo5x/MkdOhf5BbLBERT3ExZN0e8H+AMIzWwmWXmPP5
V0QG1R/hZsFf9EDBhbYlgGRrYa5Hp1P60S6MVDGluaNt+xDwGbwGUWm7KSI4dVKk5UwPNG1Vf5be
KMwHxBjefB6lrtW1sLrwCb5Ttkk3D/ajWMggO8/San61iL6RXLkm3XGNsagHCgz9Ja6UU94hMpl6
CuAb4x2GsEB3jFA9sTufm8JemvpJdkbwvZCcG/1BbOhMe4Hq3IXPXMQ9gnnAx0650Y+cQ2AlB2VZ
OmAppfrDrmSZhPPkGsdqncWGfnXd2rM3ZVofmtFqmt2AutC9gwzJHlUI/7/XQ9sBwzt5Zu71KCD3
jb6vqC1wSuAgttYXE/1rvWex8PfDWph6f+siwSGydeGMYk1BLFaQbm2qQ6Qgz3Ov9Fc+yvmq/DDv
9ipTPQSBP/QZTkITNr3yXBckYDacgQBB27vkC9K/2BwjSdh/zenzvrRuNXwT6849tza9MHYbsrbq
3gnXtn/2mnLRsdkxLCDcnysrVpVWO79nyb0V4JRW7E8w2qR/o7vYY68NYGI6r37Iw1u7J6I4c09b
io0PQk3rJW9njnoSIZCGDbLJf0qM0T5DN/DMhefCSdul5SyEgO1sdMc9Vzjh7/VK6rbXfy92iOco
k8vgJj6GdUCfcFYFt0Zf9W/WZAPrsKjCLi43rwFS8n5qDlTWyeqY0Xj9nNO9W90NbqlaZmqxXNC4
dO8rIeqXtc4dC8Cq5FgzeyyRUFLroq2d6yyhlRpdFLj3oVrM9jBZammPnSzNdddOTMIgTQDBsUUr
Ehc27rlj7yHjxmDsVAizpFV9sxS5mIsGaxlTq0T7ghS/oGcVpWVx8WoDTqgICsGTEDr6vmnJcUsR
orWpWfpSsu6GHb9KrYcvd1zR+3RzI0+R3cEq80TAhy98G+PT2OUIMYfa7e6jjtsizo218GOEo0N2
DWerRDCUrW70WETU3KSVopfgPpjZhRLKOyLnNNV50zJu+PW8K7TPNlohXrqDbpbywAarnjzlok/L
XQzXsZWF9nDi2BonVjUp/4YBwBai+2niIN+isE081EzZ3qPQCN1JbUrrpEAnaH0IOUlmmsBeh7Ku
foIAniylLI2XN+hH9WkAszuchix8MSrMfN1LpGY00nWCLKvKmus3uyyWYt9UjmmRs8jlmhpF50FM
9/PCTdPmtMP7ogvfN5QTDOSRX4B+CI20f0E3wD4hEeaWyHOBzDIF/1+EZrVb56zxksVb5yspD51O
caeXQ7JtaoUgmKe2vm8hj7q4jGwhd9VGLWy88blr3utq1TvIV7QYk+Ebh5lTbd6PFOUU+2JzbxoD
vWQPrp470GmjK7K4N5f5g4jr4WmRw8TaSNFpmXRI7z0oS4wysddUpU6cSjXbaeFpBsxt1uzT40c+
Ok4wvTQjXVFpywcBYxjMCI2HOhi6swNScg+SpcgUdW8JCzZXx3VYtkrsw6ILiPFfS40FB/XjkOTa
NMXu5uOHNuXU/A4wDTip301LRZCzLVjHlaYvJ5SUzsalKxHPRi6HAiLDPmPFnhFF9WhwFHEzjXgx
5jIYTirzzLvWViHQmoWTcUT3CHbgSce/mAEmLLwNi3ims32EYQva8aKrOeClBqX6rjJT+nsAaP5b
VnGpJoAT08vE3JHFzhSVVwAFL0xL7TnVNfA69bK0jqk/hFPk9mmiejL6bmdfn+rRGQzI+qwwf1aY
suGhHYjE2qF+d4m8t6p6OmS2rg42Yn3x16Kfyv9ndqaWMcIAAlKFPVo0hoe9+UglAkBdt43eyzY4
TfPusyYPwLHlcHvUt9sj060N0LsxhAd+S2c94oRQ59ppcv/oO7WNyDbYmtQCEdMpLt2mhnsin/GU
Y3PS/D0DbHsGaPeZ5y1ni4Gy/l+bu+YPmYOIj8jn9a8ZHiag9jXHwSiAmqKDWoC1E0UGzQRNWytk
5KZwP0DPrCHtiFPX0LCz9xNNHXYSZJOopy0E0V9T15m/smGI/Puhnjf1sXDRfXKNbNHO9YmtS1Bz
5B2kTuN/44wBph0WbygfZjbWPBVWX68Jld9GyNdSLUe3gy5CEVVU/q7te3CPduzMl6GA4zzwy6CE
ZGHpPmokweMONNceU5s2JpGyCNR/R+yK4p/hZ+1P1aLgOIgxcKadpDD42Sth28Swsf87wCbeBNVc
rO8mjzWFwSUVzkkUbdtVIPNdz7zdffde6gARV7zMcv4FTNJPBxeCXLOguhNVhH6wTm+1ym3xPHUe
mfrK89HWu1vU/M4a17pzhgWIqAoYXHdNSDJ8li+gydZqWusFCWK9JWKr1fMUtBg9uDuXc+vOLeH8
RoNEEsaQd3WIXE5kR9WcPYOa/MfCrzVSdiMP70dHTuHtgZlgekx/E1WSO0NUfDZizUXMCEkbA+yN
Rb5QybdBFlR+KZEUDqdpDnq07KPPQpCFLXMoZVkDY3LXrMvOcHGoxKGyhpWJxWG24JewHzXs0nSY
S1O/8nIN81GISZiHnIvvCFOGkGrqJ/uemFNr/Z6hD7KUDxmhqEs6NVonpbq7qCLYZGcF7EMnjdXQ
RfFDrW2spbZRiwlr235PLiWEV5uKq+www9K5d51uwn0tZtva20Sl/iy41e+BmhBjaxCg1BM3poeP
14Q0Dpb/j2IxF2DNUv2bzHB7qwakrLE1qPLFJe9q2Zn1OFyN1V3lofVr4L/WWBrSeL0cjM7ZeNFp
8UYvsKOLXuqkslyv/W6DsQeDtPrsHyBLhbnE7udq3484RpKq5CFjwqnyz6I2IdGYWZcoadoNvEUE
4M5JLhGsnJcVnEg1IyittoQJzdCBy7MXiqY+Crgs53Ewlu2KyQJ32TL566VmR+dKNqeCW3s0iyne
cFkzrbkNZsoSNNF/0DMmD9x2HAhhb5vPCCN0vbO4nYP7uRva/rTSYIm1zOWRTNmv9JWZVFSxKMGN
WaxxI4L9knOMhity1A79renuSG4L7F015fNrKBiZz1ZVsCg5i5FdOu7Lk+n46qMbMzg5h9YRfPyi
QYA2hZwU+8ywzY9lYESLG9GrFw9X3iNOePCTds7qL2Oas1cTCBkcbp0qmfT9kP+A7bFNVRMxJG8m
M8Ef0wFdBbpjkodyrdfHfltnHvoKc8whNFvT31XcTU/ALh7wtsK+ewjDzHtbHdEab5FwMsbhJgg/
pOy2T8nciMpiK5m6Zk8T2mG2BCwbs4m0cLCa8aHmQa3TIMcCyV62+OVdno8rnBG/E6AEhaVnUBLP
3LsqNNVb7TVBfjLrKb99P02BZaTQDgMskx2kiOdQ4twH5QtgZFYeSZUovrDHmBocrh3gDz0sS3vO
iLa9to3pPdCdU6IfJarwtala45Ovpl0TZHLNm7xxuol08uDvTE3yPzmYjPfK6RxvN23hUP+odhLe
7QS1Fwlp3Jlvg00J3xlt89a+wL97OSfPFILdCOKpfgbeTJi6zO8Zf0VhMahVpp0QRzYjyFoNGuPn
sKouWTA7+hnprXNWA2mNBMehLDi2bWf0R3sEiGd6DZW7B0UoUYwvKIagUkUEIz2435Pp1NwzpGUR
6VYs0yMBSLg8Bbb017E0zT/OmK/nMbcqQM0a7hyJ4KYfsf52T8jVcgmsQb7Mk1u4/VspbeNdNfXg
JIq542qNppEdu9Ew7tF4ZtOb3eK72xFUOh/pvQfENppZPDMlOj1fXz7bMQZv8xL2MkCWG/EExTbo
E5EBnjaPQaMCeXDKfO0P7trPOs2FQh4adpMnHiN6SssvR0ZDdAUY0PP9MDBc7jrtHyKDNI9J2b/c
Tdgv0DrmyMw9rt6hyEy7PI4YG+SN7LL/UaqRgaF2YnoCHquKI6LG8lqt21w8Aj6ERVxu/vKXfH+O
pwK3ujZiYvpKtXdLK5DgdG25JWMWcEO3Le6wpHNLNzisGqDp6DVe0KX16riHZqIsfV/k9Gl82URH
FoRkiQHOWaAdA98CCtipNcTljcKBFXG3LrKoTnWn+r8c3fnr5kzGnFq1gKrqnBGfjKCd+Z/BFH5B
Nr8uFxmw9SZuuRDypqzNSRe786pd34Qi3G9EQOKm0CD2dcXnSmMKN7Dnrc0MzdtYGF2tzHJOONXL
DzQkYYXJMoQrZADK+ldjNdpvPBvQPx3AKMEAq+ocjCIDPs9SSnmp894ipWmi0PCwjHi130nrXiao
MDBsuHtZ+gzxnsugXK/IgxqX9hQEd9OfHPRcs7K3FfpyTMvA47aBOBGPAZLc3rL5VQYdlnuKCToP
5fUc5WBlJj4txlH1CbFY/3K4BCweMBZqRMgi33s9sbg3hUDwCg1RPGhMOUXc1r0rD6HXIb6d/c2B
+g47985iMv9nt8Fq7bcQfiHuCYr5M7LeFyfIueqvXXqoEvN5nr85RDqNxp4xdI9NTv4urTII8blw
6MR43OwhXjcMsbuavRAnj9dmEMtuFPzCJtuQC1I2oQWT1MjvIMAzPYC3Bolg4Ltk+RRSiTa4wx9G
ATRkcnG9iJSLVrYnB6XEc0tJPS9lrbUHTlnJf7Mywy9XYXkgGAlS1841731kuNyM3Th24WFYTSSt
ud/qb2ht0R8Rz/kP+M/L9bpNSE+OLPMQjITObwoX5WT+4DsDHMOnkJ8bEy8JQkirrhNdONpKMbBi
ygwmP7xYoG/1vt4irIYkEKDxc63Q/tttVvChhk49wNMCkbdhO79NvMcNb7nfXDDDIHZrFS4p0Thw
FuZalddldFxzv465y1GSDyjtC8TdZ8PjxtnRFjZcSQjvvsPScv+tXV9dthU/AHSZK2H0MD3+o9jN
eXXYS2FLqT0y9mUwUb5VzaCMttNuzW5W5H+jV8wR3/ALstsimdgeeauHPygeif8fW5ioY2V1/pEB
gCCFVhq4kYyxRYdIWqTYFb1je18Ra5Taidxr7cRto2I9OtNmz6elrtpz65llkeRGG7hHuG/ZJDlR
g8RHSHMbPz3aMKwTcnJ4d9INGsRLCOZGpCA8+PEStPqOLa+MzhYr0ng/I0F+ktptfJIImpL7PGS2
TUOTSL5YiHm9d5YbBGOJJQp2y+i6/CNG0Fa/yg0fywFgnMc8rCxjeCaTyJWJm4noUhjGDXDLfHH1
6FP8ayIiMfm/l8HFLML8F5tAtMXBktX+iai2tr50NWj2s1X2Rnlqt6HcdhmKfgSubWsBEWFzCYTo
qsehWoQVA9PIX00UQTu5bQuLuFg0EKZTbs3FrsJt/oAJFLsia6WLWdtf9B0eS7j3gMHDjju7UUhS
VUAw5Vg1rt7Zlq48Lk3KSpNuVPOdnY3ljx1OrvwKCm391vBCrdiZTZ+1Kd6j4iEE3qoPi1wjVH0U
IETJxEF9RYzh2H94n5rs0hTSfuCcLDicpbdMd5IDAUNjzd9n3dVAa865IohKnDw4wetSTPPvADXS
j8ku+TyRreimehPjZziW+ZwW7tQuzy2C712B7RbXfk/rYhuqIDpTlpkfTdkssJ75UKSlTVbwLkBR
ne+dzA2bE5hr29O6HXH68vsPmnFrqd5UNJrTta5KcQl4dlZ4qx6sIZupvTgoQGACo+qqTiwU9Xjy
CIR/t5ab8BElevTWhvh4Y38J+l/5XLg3DlpQOiZ9avCSCBa5jF2vyn/LFkoG9QTYJ30a0BU7LhX9
IoXP+1UK7Jixwbk2nDKRzZ8e8+pjbtWS6cG1lx/PGpZXLSjfYMhUzj7CovVLDOXY7BCPGUezHavf
4TCxkFdOO8WwWTYZ6kiXnV0BiT3vM7cs5I7yZvMTxZP8bXhivPBE9NyIhQiem640s4tN8cGFWBPt
nPKQNO49ylkskcQEqWfSkLtth3EPQ0pHnkh2YXtCchM0EP7xCvEwxoPtK4c9SHpfkHJRcbR47LkC
q6B5B0Ya57sceV699ykanYl7NNt/DO6eQ1FBZJvcUjap87gdQvc4sAFhoxt7iSXE1rmdCHFTq8lS
WM0d6XPzsq+iyYHBbWv51MBCAg1ZIkTWrzNvu28FIzTzjPKdU9vbkWRqsatsv3oAFekSWPaezK6Q
vRgOAnFc1vRJhd2X1s5qWnF5rrZxWhYGlHSZoKdiE3wERQGFFQRNzItk2yIpabhM800QbtvcNiRJ
jwFyqgwbGPpMcaVUFi7LEXogimaZaUpraOjck8u9cdfW5L7ERM4Nv5ZlrF+zsV2bc72263WsMvXA
HAxZ6bj2imxydPu7DN0oFmsjGxnCHUNdbZz+Nr4qb76MrYy2d9z/20NgTl3B6m+jnGaYHQDcthAj
Oa/Esw4IQtob/kYWMJ9KGBDxwil0FiG3/cGbmnrZG1CNXLYI6URKjkFzpfOXl5arz31mV3bbY9aR
akIGV99+DnUWXDaL4z5msG3ee0c09zOxy3KX19m0ZwsLMbIB8pwYdFEwVVKSpE97Wbj3GMN9Flzp
Q1sHQb/9dNJFNdFtXr+byix7INBkyu+ACr1CJENjRvxZ/fxuVLl37jB586lCoR10vbpzOiIiVLEE
LgWYLwO7+bEXCgYuSmB4m2OjdLX8qIlY+dP0DuoxY7K0jaedyPtldj0dt9KRwZ6RjuFHECJQxWQT
9tBl1YouEYLeytNmzsyLtPybVQijn0BQbzjIEG6qx6TSyM7xwNkuKO1E0mA8dHr1dsENhgGYcTP8
c/jUt7hHiTQ9GCtakWtXBf53N3UOGn0GhCHdXB2ZH9xwXXjWFO9tUOccvnGh5YA9TPsGeghPbGe/
go9pY2OZJ2Pf9UyEu8nsOcFbNJ2Jibc/TyLki9iHuRsTXYbzA3h5xIvVM9fthwqf6i3BXDsX5FSU
iwMO9EgOSzH8ZL6a8jeUo8W493iOsmSSPelCIewW5v5KDThvMRAWjyqzu2dkRDN+WHbBMCGrI/rj
LiqsToEs5p9Gr8W9CmefUJ+u8a6G43n274ocJNTRBUqVuIPdULvb0M5SUFQYD4d59RcSA5abi2zN
/SffpAqAS93oAEJtNY5PTYV7nh/WYhsLfV2OaVj27nN2s8IycZtuk7LDuriTR6QZOJgKaT4hrkAa
N5u5fLj5jk66QeoBtNKAcDRDgb2pj8p+ZPVug/LA2ISvwfHXF78jH/XXmuMAm+cobB5X6RbtqciK
of27GKD+MRYKyH0JTz0e0ecG9+jZJ5ix3sbbEAGrAQNlEW9+g3TwCfafwWawFbk/PoE8H0OAeyR2
Vm99BQt3nwY16O8SFvTLz7bOeXAqsRFmwwYMONO1DVNAUP+z8nz9a8LhZPG0qfGl4he6oSKwv7uq
wJ3ILlaan6MMMtuJqWgJeTUFf+0MZdY1EUTpJD1E+8xJ0LfEHSeCyAwYCZCM1MopDyoQ7U57nEPm
Od98q5QHzoyhOHOU3BrhEDH7qY2OkFvTdLZvNEXztqOAOQzPVQUEmbjuoC99w/2VVnaV94RT2dJ5
8eu+GM5hm6nfEuYDLxSBKu83R2tJlEKpHzgRmbeCkst5PxQNsPMwsq2TtoHOIkVtVTS/CqPjzFWm
GKKTGBfrqViJXTxavDd5nK/V/GCoaFVJRPQCS4Y3MvmP/aDmhL0e6yicwIJ10yJ8GK2/bP9aBZGD
cRNV3pQ6LV1VRHnn+ML4SzLgL9vP7yZEX18BhAakQFmQPO5OQRHtcrJSykRUQj9KGgM+jGbdxtfJ
4QnhKeWNRxXaNeqNBV6oj8BHmo4FdpveDGJ6PoB6bt79vpCPWV7x10CTqjuSOXpKdKgq6+KonbwX
cgnJIFhKsXErsNyjh8R4ECaRMMNrZE0DBnCN2neGNyjleOcGTohSw8qnRycL/GFvkVHxQRml/5uP
2/GObraZLOwjvtW9OVTaPyKxFWeL9lGZOKNnAZoBDhAMNaH2TTZq5iHAWXvD+6jWrMOzDPlnV99f
w0sv1+VO5nk/npcyC2DQQmJiEkCkEGgE5AELLP8LEBEcvdzjA8AlNNM9VSZYQBQursrclh0TLNEd
xWrztq1znrm7aiwQ6KohRwIAlMrI2hGbjFaAvDQr1fiBDqgtej81sPIxFIDymTsMlnYTb62LmdyR
tvnUjxlObI5ImeJ9LYxEKTQKSTlum42PKBTDcVl8zhdRy1z8aditJjJ3qJyN53Xpvop1i+QRbZ/r
x+bU56+lP+dvMyZ4uEsvmrw0L9vhN1AVn1dYVOPXWJsm7BCmkiDGRzTcQcvDCkzDShCX7egiPOAt
7P9UiphqwjzCNYtV2eL7yHCKrnsl5+Vpo2M2i80WxS6ZJ031QqrMZh2IZ8eQlvl8Dec6m+2l5lwz
b/HGpM/V6JIM7xziDu7OZR0QQdAyzY8Htnbxso4c70mOhm3iHwBKTgOs/Mu+bgldicOSMLidU0TZ
i2pMYV0t2fgn1ACqTMjZyfckMFf1cW2LqbwguuNCG1GymueIUFsZw5xN+DMi8gMRJfkH2MhhuLMI
WLOScJjl67i40auFidrdD7w4N9O7NA6qK/v8wON5O+WVMXBKq67aw+oq1EPaDj5Gv0FmOGoDAdPs
8k5GynYPS6/Qa9Sl3YSHWY7K3y1YSvc3uhafC/bTG0LpAoVicDS7vZ6W8NkYJKKP0m2neheh1f9a
Se4KdjVa4WeU6LBNGY5jpOhUNw6x6myvIRClQMOshwFPjwFTEiEyxZbF+FWyqGkPBSH2Ik0u201M
WPRWL+KJOLafmTv1TcuNrAEESHZ/XfhZD9aGfyIlPMPI+bn1eFyxTBkXIFrHTzQu9AVpbuWdMgyq
ale3BYApJ8cSxbjX/j+D+7B8bIQN8NnDTsUWXGN2WVbVmntV22QikI/juH/HwA0fwn4aFuh40nPQ
zImxs2Lcy4GZlFmknvjy5hoyo5XfET3Anx2CnuAcOJkwj0QlrxFjs223d45Wm8/b5tm/sHcF79zw
lZUqFJ9su6UVfVuDYb0QDsD2O8oFnKNB2TtgXPyJ+nGzk4Y4GXXestzKD4DY0d/O77riZDlmTvA5
ILyRLI7qtrSngEjfETrhlDsGKubgRs7DxzZkbhEPRigxMBuFhYAl9JjZKzQY88nym4nXJ6obvXck
JoJdl4Pup75Hqgd5exTvwv5nRvBCUgPmCz9HfbvfgBYB9Tztniwg4A4ixiV4zSNL8axo/PYS8sbI
OdB61JT6mW7IEYJg8Un0Wrjw0Qqcu0AmfHFCjO3kwfKK7gSMEcF9tqF/k7CSvTm+0ZZH3GT2N2QR
wZyMZwsxnMq20xXszUr8cBwlPJeHebiaK/LmCnwy3OXmTOGUN98yqBEOM/AF6L3bmAjg9p+LvUue
A4/ZLBENV39K21dwS/Er8GnyXkUs/eSPqDeGLb4lSWHjtnPXwBJfZu+PGtFaRyBKXmzNoxNRCXnQ
TME84eACzTMZnRKscnPBEiqOhU+jRnN+RB47kifZBACKtI+06LBb28/wGgcmX/pi8VFf6wFq4sRg
QnM625Suzoh2zFtj9FwRPerVRYivNyQ4AVM29N/W9NzkHBbbdglq1eIVabY6fMA6O7UPAND+V9BD
yb0apMCE6Qpuxw80kHURbLF1WKOcWmwHH4cqWJkq8/47QvZ4bjBvrXfI3Mzt4Cz4hg9zOAzzFT41
uyrpV99mO43lMyJwdIs8gysQJU5jtojeocbEVLMX/HKA/MUZx1wpdmOTM1FUfIESg6eNFKwf5WSc
Czsz36uV+s5jpbR4NeVExMEs5YKNoMrxCYVhWV/4YObHaJSyTLl+ZPMtRmaedDTKrT8or1zv0ZMT
Pb5ag/9ZVMgLNe83r20+jAUS2CDX1/amrgSBCp9N4qmw+9qO2Peg/QuUCwTCc5v7iC/wEVTqrooc
HexNo2kPm8kGhEfX7Imk4Nu4WFY39wl5aJGfzsKdw/1Mlip6fY+0fmwXQrWnxQmHL9I/OygKB/7q
2GqSIdNlZLE5CkIh0lVEk7xG3tR+euVWfYREBrIDWdn6um5CyDtbI6dLGWtCO81t9Mu7XG95tpvC
FRVmQSAT70aOVgtk2YIpYhGE39ehjYywoay6ID5ou2gChNRBRnnlJnx+1Yy3N9c8rHJon2tDLMYb
8mLadyNBV9tdQCdmlqI+LiI4M5MlyVqWtj6yw1XD/Wj046OpnW5O52mZS1QKovBSi/jLzwplVrkP
xmhSB8iVgnLbiIVLdzYqD0iShotwM8Scqqjv7hxHdi45MsFWH8ZM27zFHipe9g6jUb+nSKO+6jwy
ALGgR+FhQ85YxOwTNvvkZjUO4Y/VJD80dxJyD8uYmhiDUAt7BiavcVm5oiH2IlBdjKTV0Y/Mg3aX
kAkJkBtW0jvbAoH3aR7kUp46vgtgAqSv3R1K0GVJN1RM91U45951maqoul90qSGjq1EfkI+WP4th
BCalXYIvzbI3+wR6RtiT7be3F3w0vH9tMff6Ae43GPZj3YzRWRs4ASEPFkzgUGtTnlrEfRKENbrm
uyE9BRKy+RPXf7AC9pCbI7CN+mWIW8Frbh41g2qicGpN8gI32EiQNzu3rmMX5Qs5ZX7gpR053xwJ
E1PX3urAjEgsIphvc4zlB7WG96+SA/7rsBHYjh0p13t8b8UPU0jX3Gzv0y5aNPq/21m+Y/XRsLKF
zp/lIMB3EW+ACJqD6QhItnb4S15Z+c2SBYGUMe8dAjCA4g632Ej5NuozRSvHVKuXcpHsdVPhZE9V
b8mfZcJ/TJIDxsK0skaqX4tmA9SwQotM+AC0MyLLwSZmK+TQ4CLC3vBeNL0Mz1ku1fv2H2fn0SM5
zq3pv3Jx158wlCh7MTOLCIVLV1ldleU2QrmU916/fh7VbCoUQgSyG71qNJJBkTw8POc12TR9QEQD
/QWy8d+QpXKCj4W/MSIMtXOUNegtxHqm8aOIS2MGM4wgAk121/taBtERSy3/mWcTDSizgTh/lxg1
76RZdSzfIg+GjIJeqUq0sZtOtU5FE1e/2rKHIqlV0OrRoy3hLtlUH8ajgI1QfCoSRGj3s0HYdyMe
mvYu4+weYCt7zf3QZPErFcVaAC7D98wAptEgPwoH5dXpYEtRyQPpy/n1Sbw7O5XlDlG63NlU0ksP
TuT42ESlFELuhihKVJp+k0bd1oCpAGqmiJ/QKvOTJ0RqCMV5F5PlmpKSr1smPBnnR2zn3dmCxuJO
aJOV70TloFlrZPDoNjpysuAzYbc3Tzkn7ZteOc2v0sq9B4R/BKjmvgEPUhelOuvI87IhtzfjaTfZ
gfoeHWigT5WTFO9BR9DirlnmY40UGA183ojfBPj32AXGi7AzyrHIr09eocY7JZbmK4tVqdsMDe7g
pIeDRrWmQAZx6xlJbNxz1bX+AT0iPTjAomQJ+D+7ox1lCTeTIa36wQMSXdOWHz22YJ3ZnwNylOro
C2Ss1SxTfhvCi6fjlLWhth+idspnNk36HsQrtVi9V5rvAoUgCUyjmV7TFJm9R+RbKrkPOtH8RMg+
+M17ZngKgTa+1/sc2l+WqMWn2FblC0HPeQrbtPniwJNsd77i2FDkUx22Vq999kkkPxnT1PcbHx2E
hmfaFOFujg72KQbVBCIuFDrXuRib2o15Z8Bqt21Q/03RIsvs6Z7xLgFmrxBCo/Yn72W6l0kfqt9D
MJrfulZaX0XR4RehRogd8dj2jQ+J1gKMyvHw5ZqKzf4efSxTbhMKE7n4Skss9U557tv9LqXspW8j
yMvVniqX8mHywumbJqqqcjGoNr5SJmebY0rESwnh2ep5RMcACQMEW2h9A0d6p/sUwjckMRqpUqaG
T0oJHnPjNH7e7xzFTKic0Qty6yq0WxrqdCCAq2r9b32MkmfMfT1QzlxhKFV5eg1wzsNxeWtY/RA9
oMUpXpqOvEDpEg8j2W6gdCls+my9YWXK1nOkYz7Zk6Oiulkb4qsJz+E96J0g2MbAUTEgzXCRRwvL
a490RKDxZ6Vif8ZJ1VJdhRxwTzETLaI26RAbweRpCPYZNx64AbB4W9hRVbSDE0Yd00iRYvsHuL2A
K4eaCOyzoqVzPcytiIwmL1SLBH5RP2lqcwiAFcyKAHXCmyukB7ypDXqDKIcBHrtDvlA7SAxcy3e1
FSH4ADxH0Q6JOuCv5FGAlKDDCzP91JpIZ4FpZuz3lVnP0rkpv2gsq+aXHyKgQ+OuV4s7cqn8Ieob
FYGNoS9+j6YiHjRqNJTyaZA/ylgr2r09OiCrYw6sfKBMOEWuIQuHqCu5sZ/UEcjEbkpDJd0XSWt/
5m2ALZuokFvc0FjiLg3HCQm/MqoaxGLIAPt9ak+k3Z6082ruLfuha/QwGlw90uY2r2J4L6M5Jq9N
Rpb+aqjke3uUSNX2Pi0RuNkg8odGflfSRdzo0ZSbuwzbyJ4eA6WTTRDqxksfFDn9Blujth+VIRRy
+kHFr9Gc0gF1xrju3RCya7dBjaw08KHXzN8pGL/7aqzF6wws8jdqx5uA6EP1YdOiLjhzjoDsIwk7
Oh/U1O/i516x2+A+rAsTIh8kfo5jBem1zPMIWlTlN4cU21cERXUn4f2pTNOPkJIO4nd5pe5z32x0
Sjq2Dj6wQUj50SvR0dng3l4nx94yqGjBRxPVxmsU40OIXPCvxkQTGQkXp38XO5Xnbw1ZE2G9kPO7
NwKgCvukMkZjM8oif0Jtl/69gj4L+rGD+GzWsv7RIEMOokYjDT3YZid+R7gZJU/ctvkTZCasu2tP
qO1OqTwBUDqBoMgE/Ij6Jyrdd3bfRB+RP6EfhWRe9VLoJQad0IG6nyh0lfmmw6Dxd6XnwnORnaCR
geKZ/dwkZkB2QLRFy67Uo1eHI4j6r9ZFdJ303nzoSYDhKAWt9TNFwrZDbwrtnE3CU9DaoMJEEMgS
0fcw7iv4dA5t17upJN3g6TWQGaDNY/4yayDedVRV3lZLPG6PXFbWI+hzCC4gkZzPYMqDo1aFqPFU
aQ8VOTIQ5N6xHkBCECxvAOwMtjW32QLQFqos4+ydSAvtZw4moDg5CEamaJTX4hfOHorcjn4moYxm
ZhMdBGj1J90e0ubgaN7UbZOK3uZuxElHHEDdjU+mPbTQVgZfHdw0Norvie+HXz2AjC+66QwIvQ0V
h+kXboYiPaD91NYbMxW+AGzTtu9D/CK8Y1TFcXgC60BODciuOdl6riIiBXz885CF9mcbaX3yl64b
gL2kHSrT6tR9D1NJtj41Nei9ROfJCSDS+DjZukUxE1kuaIgGViv0YJo4eKcoqvGiOAlcYCXWk9nN
kxp3i4KBCVYirUzwxJSc5jQAf+f8g9FMBMWigGlHt7Pu6r3ZZcbX1i9M6OXaJD+aE4BCHBN8sYvo
U4PUQFtDo/es8zrlDAUGeqMQLVzgyBakywJ+4EbQEA136mhRZtI7JG83fkpodQNqYLsefaaWaEOn
fttZgL6fwIE06JXRBELZWkCC0MItYznlTrR9nHz0URrxkLkeaD6CnXS6HXq78A48Mx5ox3n2mB65
kEPfpRyiJ0cpQdPtCq2TP9D+rcJjIQLA2IHVyAfU7LvYbUHwE911/CDYbIr8ola++dHjbWvvZKpO
CRAl6G2utMByuKB2SFNhMOYPA3Ypn1LwED/avFIyWn+2/pLWY4dKBtxryhN+oX5Bez75x+6qkemD
8np0kKKo8FG+j5PxrhTmbKJDEf41I7aOIN7ywEZMsSuouSOBja+GZQ8vadcOX8oJsLtiRzEQ5Hrq
7qtwoMYsdRGihQu++yUBh6fdD3gQwAsjx5plBaBZHfBkqp7VTmOD9EDqPo6FzLErzPlKYIagLyPS
2IOnQlscCoYJklPZAzBCV6rBBPED8nO+9s0wa2rmPdZfTwFR/Keu+tq4NyPEqR8V2CXUikfHjgiv
KLxTDEyl/awnAfSDFgJHuZu0AFplFIxydH0gmCdulDZBkDQHOV0ruvFPmxotN1nC5VTAIW03oVYq
MfmkWd2ZXeg4bpQFFkkKCjFyZw1N922yRvlJDcZMc2u6snh0daXNtvYxtHP50iPV4wxSjQR2lN6P
hpCCIovjNV+DHvr2A/nKeAd/WWv2laSm7xMSoNjTvkcPHDpv/gz2kycqrdvgpcMrFMR368vIpR1k
U5j3qHm4PKniLwp6H+UWycrR2hf0eL9kQW0OiM8ow91/Sh4mvIboMlmJwS0jcoQ6uqpExPw/ZeD0
fZklONHYMhUPFT4iP6QaRFSBU0HvpPPgJiDNXcqffgPpFBoa8DV0Cnr/n8Kgo4OrS0S5L0vRaKAM
IxqALi26gN8ojbf2c1kFWftIK1sjh88r3/uotoOYXC2c9BNcozCFaVMG2eY/Ti/lmJHbuWBronv6
Cg664Wz1eP8ftaBiUVAgdAPLM3/Rq2teMhmFcwIFDEvATP78n2mCzCg6CfvXrDWPtFYAVlRAt1IL
KVJz/x/Ik40jLC/Z5aYWyK3g8rwTMSY8xwgM83jDFmrFz0ibfdX4K5ZAqGL2HPrLGUsVPuIusmi2
YJJGlKYMQC77oW8GeRxaP3mYwNh9G714PNkUDtz//q//9X//98/hf/zf+fP/99b9r6xNn/OQytf/
+e81iyGd3jfJvK4LR114HfbkNBaxjqcP7A6gS0jSUs5z7q+PsmabhFSeDqgRhIljLywA/WissAzi
9aRoNFdRYXxV2qZ64p0x3F0fafbQOnMQJk6AOteF5O1j8EHPP2YfBX6OphaWspUS3vdTqx24TPut
ruALYaTye2X2CJxjsHFfG+3P64PP01gMPq+haulYvZp0pc8HL4POj+Hh4x2RVdGpECF+lUh17Gu/
gSGodwEaPHGyuz7oxbel60fnj+EEgDrNWazgNBZ9Exig3qa6LT4JiTB2VpTKO+Tww7d6KjIxx9Cl
LdH3wb9ssYw0y4YGfwMIZkVR7zPLyVyoqo07eLgqvXVWukpNRTUsHWVCUyxMvnRP6wo08BGbtMwP
lRMlj4MsX/W0S5/ePhBvSR0XepXPKBambIlqGgCbUAtAJ7feDFQE3mlE1T09cNiZ18e6MIBjMrqN
CaSDz54NVfd8f8CwxXAldfSthdooWtKjtollTsMClPAGQ4zurYd7Hs+Zl4u4osGVOx8vKhofoTPG
q0DjH9B8VHZ6O6Xv3zwrfD01hyaFoLShL5YqLf2J29wm4cSObOvlkbOHMIoybiMQP5G9+eH6eJcb
HmltC26vo1l0hJZHXFXgwaYCDF4i2nqrGSbN3BJ5Ir23p0/Xh1pZMNiVmsF+t/iG+mLBurk0kIbY
TUxZYr5ERUvDwSr01waBwgN41eCtcdLScT4Hy0d5gAOmzVP/6ypQ8APgggRFpyDGe5z8nIwcCNWW
2/uWH+PKV2RbYGGHRJMOO2axamgcNDNxAcEZdECPGLpwAqjObOGutW+1IWRWgMCIU/zrsPPPZ6V5
MFPgEM1nWS83ihaKkweAsFIi/UaAWlsvYgaxEKgt0X+xXoUGyHAImEoFjgGGLg/s3h+iQ2D0KK5N
ZbS/vj9WPyJdU900DYdPuYi9eH30SeewFTNckA9DL31XxzPs0NTR678YSXMkUiO2sLiwz78hJH+8
cyyI4XFFW35qfW9X5RjUR4Nf/ZtJSeiUgk9oGnIxlE9Kr6vhQJTqNXTyUAo4GR60C4QfrBuukZe3
NTsDWU/6agAU8bQ9nxVQckA3HpLCaOFkgJl7VHP2Pvk4DXnsQl/7qgKu12gKXZAJXPLd6EgevP/i
09rCdnTVtqW9NGjPebxn1YDOg+YpJR5IsM0pVlZHYffRjYD852+dZwjwlwUmFqag+6upi/RE+GmT
0xCT22zKgi9KRQdn0wxYGxWgzN6JIImfw6rS72mO1Q+Y4Yl3XLnTjla7fQKKY/0e46L7DSw7s3nf
g82iux8fo1CluKtAf7lxYc0n89rPXayPogBTjU1bbmP6FX4W0IH1BqwPMLrYIdcutunYhGgNIxRy
fU3+5J3XRtbOdwbKKFBcekauEW8E8ICyXGq/MymcbUvV7O6dGRJAkeDVq2T1IMI0OJatd+NXrB1v
gj/rZc6By16EY8hDeiRB98D0Q1vSC9EYr4H7nxAJL28MNR+qi/kioMAJBwZsmotDR8klaqHu6Vuv
+WaA0TzQlMlo66IjWyAidP3rrg0mZ2NRkB7QH7RFzuMUcaPP+re0HTNf3eaqXjwoVlQdjH5IqMXr
sM5uzE9d+5Y2lQIyEs20tKWbsQPHmiwCD04EXGq0ffEiAIHtFSeLdP004vYFGEUz98gF9s8FNwUd
LjwBdpRGohdFc8z7EdR36cKfEfuSYvnh+jeZr4bFAkAqVpFPsan1cYWcb7hs/vw5Elqg4iBW2iV4
e53W2+76KCtfgWvJIaHlgtKEWGxrbxroviJ7sK1HgaSujkCKZWgbuPfj/vpIK6GV8K1ysWt8cWku
9m7Syw60Hbkf3aHqNAWZdyro7mwpo8wtCDM7dLUaoAXpKA84h1RvD6ok1MQ6k5o3UXWxxdIB5mfY
B8bWUXLlfWMKuBViLPIHKNfJl+tTXdnOBhbHOi8FNpa6fECDkIQDXDIWQOHZBUDiU0udDjT1VEIs
w/rsxrddWUWTm5ElxKDboJt3vlcw0UHM06CkD2itviv7GO2/orEfKs12bgw1/6nFtmQoR9VIa3g5
Ly2ccempMQbyuIwTixZQUoctEqVhgAg4pmq7XhfaI85Yyo0IsTpDW7NNA8yNYajzafkrEQXEWUWo
M6GIBuliT50TFEmBJjqsjvz45tWjM4EeOWfYtpAbPR/KVNCSh15Kkjt54oNeFhF9A3DHR1iVsQMO
ryu1G8FodXaOyauSO1+17MXsDNmoxEA2jPD9ptwpiIo9omxiRG4ItfztzxW+Ikto2qYmyYDP59fw
cEINjk+JsooJ0og8x8Kve1cVwDuvf8q1eRG5bEfTsYO15GJeMTLaOfhjYwvhzMBgCPVhJcGjtgV8
eGODrF3Q8wng8UBJB67nYlpw9YXZtkwLkyfL3xZ23hnABKz8iLC+goZxgORw0jtZzztt7H9XVdmd
8PKp7qZWJTl/+8xN7jKa5wRVw1iEmzrBFcrq0cnEdNc6tjCg9oNTv7Q9pNh/MZLjoIcFvofbYg5G
f50MXm8YlPILyBY1DAWghyF1pIF7xRHvxjdeO/vW/D7DVY2+r724LOqhAqJVA6cogPue0GOky4Z7
lVvRw7lDOFo5QU20/8Vx5H0B/5bITY1Cns/Pt9B5HBHOBlGc+DBtgWGkgal+HfX0WEyOd+PFuzpH
2keWToqFnuVi4XI4DrY2otvkhXn73gr1aIsHz3REUSN+gCWI5QRahW9/JhK75QytUknrzMUcJyTo
wNch3Z6AVVV3M2kUnGBjaU8OY/8wwiD8en3XrE3Ttmz2JjvUJNqdf1WU0HRvQMdja45G/TJMCI1X
OXDWCEfST31gJw9tr4y/rg+6Fg6oK6Mo6vCc041FOBBVZpV6j1ICVJjBzUdl3JqJAkGAbvHhzUNR
96QmQ1VwLgItvigu2zPTjN4B9F/VDahWPlBWjvdJ6XU3bsSVWVEmh+YkLN6M5Djnn7KFvgQpq0Yp
1hFiH4OspBeSmMhf26/XJzX/pcXdC82PTUn+RDVGLBZtEJ5Xx4VabyWwkqcK0+oBrmeGR+f1ceY9
fjGO5BEMVY4yibEIpbZVZnGEtC14l8o5clbygznUJr7jEsGpybReZAdmoeA6xATBin9cH36OWMvh
LWECLKFRZlKpOf+gdpW1hm9JTrww+g+WJ6Z/QHUjWWp32b4cM+VGxXXlLFh4nVIhp8Yl7WUEbcEm
WkFMS9GefJhHaW79zkXtb0Pa+wiYzPaUQCD/efMkidnIv0gpheAhcT5JpI8R7Qerve0cxOlyVCLe
mXSn9+hBomnCi/LGmv75aouvyqXI/rSlwRm0FsHbSfqRNmmNsFobxz+MILV+ziH+h7CgdMKdqtBn
V4MhgMI0QfoAzeV/TKlAmu71iV9+bcMyHTIKSZaFs/jiuEDmQL4ppFAqTEV7j2li8kpLAgdUCAj3
SCUY1maEYKNvrg97uakMi2PK/KGFINown+K/rkkTfeHQxlQJ/0Icx+JsljLBZvIEn+U3mzC8McvV
4VR77jE5qsOleT4ckoUq1CVATrMG4EdwPPqpSuDFD8oAKTvIkZl78/zmL4rPFyR4lTmeD2ibsypx
3tfQfxTakpFMmw9Tq5unyPB6DDTz5sYMV9YRQzfGtLhHSFsXF6UsuzDFZQnqp5PWx1AWqNdj7eAq
nhcfg0DxTpOiaO+uz3KOPOebmJo+8ZwnDq84nlfns6RAm9NG4qji6QG6qRowGYzJeCy1KH6ZQVn+
ipoa/wBIRjfOz2WUn0c2yQx4j5vAr85H1lEWGqvS4MJEv3RH69k6VdLWHtD5yW+0DFf2DhVcVVKV
o5RLEDwfSvG0qAh0HYhDgWZjNYzTDm41YOep+JB7OHlf/6arM2MFqSuBrtONxa0Sp1agTCHQEyjO
2T4ngwTm7yl7pHOSGx9xbflUCjyO6dB2EtZik0baAMcjnfVjJgiAXaX4Ox3dHRS+5Scav9oBQaPZ
JmFQbmR1c1A53zfkVwxpO6SRfNHFZo37EWeitGqggFBfUnAp2ocUPm4cicuF4/1B+Zh9Sai5OIOd
iiYJxO9mW9cRkjqQAlxEaIo9Sp0oDuEMc+NzqvNOWE7Lmh9ndJ40suPFcahEgUhyIxuaTqX+FCW8
IIMow9RMl2WIa4tXHURRQxYwRXosyxSp0tBpdk3nS2Q9+vJRIKr2cn07Xa6xiX6fRimPzjM3yGI7
gbz2oeCxxnWaoA7REWS/+HEzHNAJMj83DUzMYzTALnTBcQOyvD76yhI4vDPJ+vgH3sYizDuWOcDL
LWns19M3H/ljGi+YTI9QmgiB++uDXeZJRCGVNi3nxpDasv08m+IiiIg7hQDafcSQC5Eda+qPXopl
LoU165T7KWKSbdNEOwMowtvrwRaHiPH5FSaC7IvzlFAiFQg8tVs7jn7xIKofcWj3EJKN9ffXp3p5
gBiJhAwKKXc38z2PSW2JNV9sgLfRhgzGcRk0h5B2540NvTIKGRgPzDk1oCexWL1ScZDRFh4fdHKg
/WL+c6doSKVen8tlwLPmEuQ8G+gtbJfzueRo1qIkPSDPOst5jYHsTqYafZH9NB3+xUgmGZ7kZUfV
bJHJdoiWwV7pMXYFjIyfqW/dpYgPo/chk9P1oVb2IrVzHiEqKtV01pcLFNjY0pizdgy+jzUsidbY
64PWP6oa9fpNKuv4YzrC26utrvxc9+bbK8mozwEZ0gAomHQ6F+cegV7qOykwKswLswfa4dMu79Gl
jMWg767PdW0B/4AWnD/Lt2wIogHTtVar9cjxlNCkYshkcN+jZ9QOb3Um5s92HmFxx2VGM5BFICi9
2JG2h0mVOsK2LOUkP6B3V3wuFFP7rCngezddYztummf5m68rRgW5xoNSpXa2XEzkeoYh8fVuOwCl
vMdYqXDV3jH+xTnA4I464IwnoJF7fg76EWNooSPRDuMQXdBJotUqp2qLl9/bi1RMhfck8YPGKhXB
86FUDcYyIGtgTxaWJRYirTuc8IyNL5FjefvmmGspM4iADrixOHNaVWMK1MluW3r1eJgclLEDGsX7
pBt+XB9pLVrRiOOameFVNKfPJ2U2MnWmBLeNsiraU1PxQs5skP7XR1nb7Fyo0oBbiyqmsYhWhfQo
/UVwL0sb2xBU+ZGCrozyODV5d+PyvBiKSZBV8xLG5AuEySJLmtBZqs0Wb1dhdNYBe5TxWPYtNQZY
SLvrs7o4V/NQfDmTIimZrr64uRSMvOEVIXcUZ6l/BP7sI0HUBM94stVfnU6Hkhrh2JHfmOHKsCZZ
LvZCdBG4ZpZRklY2+6DAC5MrgKy6+YJtonpI0lj7jeSqnSMCZZRvPWc8GP4edLH5DaRwUj8YJrTs
cshpGgY7qHI0+zHsu+P1z7qygnTyHGYogdCICyhSyBNIQzNhWyC8eQdiGWVOCz83AOD6jXN2kefN
swI6SbuWbwlg4nz3e4BLQjnEszFnMmDNhrSrLhHgAb6gHIpOM7+Rh8UfBqu+cewubrrFwIutg6YL
sHo9mLZNo/Z73oGoF4UGVE11ioo71NYDFyUvGPiYDz/QWE5vHMjVPcRlwMGng0Jl+nziiOxNTeVg
dSICTKg2oUDW0vWDJHvwkAiIoGiUKIOMSFzcuOLXB5YGulN00cg4zweuLBUJVpy26PLF3SdUP8rv
GjZEB6gwllsKazrEmEC+/aDOPXKqgVx/AMEWX7svFEfNvHyeLSD+LSWrOn1omyzrf05dpjx3QR0p
VHDz6uf1rXwRXYEV8QqmeksBRQKvO5+tmU96OaKAs0V+QZlgk7Sg4nEstj6+fRySTkm66QAmXfbe
uC600q7gT5uUoWZHnbHy7oMA3sqN5VubEKGVygVHDgPGxYTCZrL0xIvFrImMeWuO/8JUd7f6sysR
wPp7lMWxDGI02hH+EFvkQJqDZXqouAfOrEJkvbkkwgqRrNMjgZxJg2ZxXaAjVaZdoAG6MXPta6CM
6nutteh2gSdyry/Syta3SGpxrTfn3vMSR4dRju1kiSe2KL6htodmJarg/XiqOmEffZx1Nx3i7DcW
bCXCka+YJu0DFfFNc5FJCCuwFEy2VCTm0uonlZfvKCJOTz0x4R4KfuYa0+wt51iIyl+f7toimnOF
i2oC9f7lVsHszm/SmF3SpuZ4gJaOEWMEy09Da+fG5bS2K8naZ0Ak6fsFWNah11P5BhIhFMDzQy7y
0rUoKtyImXOUOEuj2SoUC4HwWbAX7WXn0NKR/CwnXNyAV4+oR1rlafa73Zez3WVfjtqNhtraB5wr
IjO40+J1vIjRzoBlHDZf2rYysnSXB+24x/lrPMBrvFUHXR3KIoAI0nWD5+R5nBIlTCiaTdq2hJS4
I1oiTIhBGbqT1i2I7OpX5PajrkhpkFbF+VBxCFo/tRJtW+OJeYLEoJ8K3FPuBpiL73pD+ofr23Dt
1LFkREaNTI321vl4OCdETWMyNSmr3zF0xWPYwJqLcch1GwwjMK+e8htjrs2RJ8+fsjk1lSVkoADw
7mcDYX90GrGd1DKO3LHs0wwOPT6MiFBnD9dnedkZYXM6XG2gZwgu8GXPp2nkJoYAo0Ngjpw23CTh
H8nrwVH3MfLJCNehGkacs/dhYKBGB99Q3Xu5gGZ2/YesxRvmzRMe2BdNmkU8jS0Vn6ggBP8W2dqz
giGLAKNh9gfKaf3PLG8MqEvI0nd1JW/B4S7H5vwTYDHyo5xPLen8GxSKbw7d6GHXlUel2+r6EKOT
t9GcPdyk2i31oN81aa3srk/5MvowrKGyl/UZk7V86ELYp641X+x4q+s7a4y8xxjtu+P1US6P6DwA
aG9e0twUYjm52J5GjOQGsLSeQeDxMdNC7mU/FOXnN49k6USB+U1NjrZMJvBFp0g3WBrsRKntnHgK
Dr3tlAd16s0bk7o8nDTSZ+CubQLGuACZ+WZoKFkdAs13kFWXWY56uFCQpcpsbw8gVkFqoL4FVLo8
nfSdAYXy3uUxShvkfJu0FmTu1gDEB3czPOol3rYVNnPHoYF5W4fgiN/6PedyEs953on0mpbfM+vi
uMZ/CpmsYGrh+g4VkSHn4fGQgq+5sRkvz8D5YPM2+qtFWLRe0PczgsiqGoSo7RqtCL+VrpiMHqte
ePtWTohPcfW+Ue9ZCUEasC/EFMCez4nOItLmwmgMn94nHffIesTGsNsqgf4lUwzcigpkTxEmxT52
QMK0rHA8NlKtuxEGL5fW5MKEUDWzSwgA8377a/Z56NhBI9TRHSvFuVP60T+MieUd47ScUBgab6V0
l4eS8ehDQ2NhQCow5+MlSDgiAeSMOOloziMV5wEztEC6vt7eKjZcLqwlCDKaqpk8iyFinA+Fmsww
oZXRu0ZRdagadnXzEjpotqttE7dQhgfjG8Yr1b2PG/uNTXX5WRmbRQXZrFNZWVKsklFFT3XIe9fG
Kvyxh0FzzCjIonul1YdAqO2NTPnys855I41g0h8bDKM8nyuOOYNihlaPIWJJ8HaiYYOcBkanovpy
/Wz+aXmeJ3XWDHDl6qS1Nve8zodKgsqhYu+PLtaxyDT2KXiiTaVjlQrUT7afOjSznk2Udt6Byh3R
+o9ojmxmgWg8CjDY3fRJat7onV5eKJZGABYkzfNVtkQBIh7VCmDEqKh4AtNB5HyCreyz8fX63Oer
eDF1eFzGnKhQAriIg/DEcd1SddQV/BoFIajuYgvopwwPKr6jYNMkAAeYUraLXGcjN+mIbt71n7Cy
0BRd5tEp1iEGMW/6v86r7nhox8Y2m9oQ8QMpQnMUlSHuAMzLGw+h1aHop0HBIeaD/D0fqo4kWUit
9q42KQ1eaFmg6tugrlF8tmTf3nj8rARDisU8uCRIuPm9t5hZ0LESAskSlJB6Jdu2mgpfGk2dOwll
dds1Krx1OYYHWML2Uz1V/rM/qbf4nmsrDI2VDpENjBtG0HLOaAhqaj7gL6SqD6Mm8YkJqdxl6YRe
IW6wKF1qipsk8PvJYtqP11d3dXjOFcHDYD8vH7x6UntBTOBwVTU20KBUaSjHHbRoOzIG9BLBxwOy
blF5KLCJVaw3461t1oDG8kwKml+HizVoTKAd7VANrt+lxY8Cx8KD9Fpj07dle+PIrkRILh72MpxQ
qiJLUouvtnajTf2ATEqMlAYOysd+AOSN1E2I6o3WHK5/2rXdDPCIzi2dTJXk6XxlI0wxY91ie5Wd
M3w0GcCF4djcR0V4C8mxFo3m4sicLoH1Wu7kphUYR4ZgHWNZaPkpyGzkljBCw3jg+pzmULuIR9Qo
uLfhvMKwXVJerWTsCj/nhstLad9jjmrsvBwZorxtpg+Ngeg1clvO7vqgKx+Si3uux8zICu0POuGv
CITOqdX7MYJ6pl/0mIjhFeQWcjYJqmrEv26EhT+IuOUc6bEDN4JFMvMPztdtBHicZmLEshn0ca+i
d545GP5NmbD2U9mp0673wiZHdzkdfyDKYKAtj9wqgr/lLEfTUyHtN42IkAONcbV4Ap/djAd6oqq/
71uk5Ce0Nr61wsJgFuk21gjbGHN6r6i+4m2Myu/sHUrtQ3MXaWH+yMT9BGVm7c2cUfaKJN8hPXJg
OmiLslMW5FViGS2ifKhifhB5f+f3yC3ioWXdJTpWCm9eRehwvDYByRoUTOZV/msVEfbr6iRJdJ64
rfPFbiz/IUeg4KvUuulGmruyYWDQ2zBGARNAH1kMVfclOktBq7ulTO0PyMSk940wsqM5IHR4fVYr
B2JuZFGVMUlOLrLZtg7gk7UMRSN8uCe5tl21mYK7KKFBB+9Se9AwP7oxv5VIRnJJn5MvSQtNX6yc
nLTK8pAkc9PMzN6HVnjCxoIkrOpBxjfNLYzh2hz/Hm5xILJkflJT13An/K6cY2P7CK6JCbPEjVNz
VXV0SHGi0Quxu/5x19YRiUw0A3h9UiJd5Jgh0qnIDVLk7cdBfI2p1nwphV++JHE6PV8far5nFoee
DgsvBB1YFaiexRxrFdUTnxadW46T2FFExMy7la+Y7GDiNSjaNscA5rWsaVBcH3jl4zKwBXSTxVQh
5ZwfCyNCR6vzatWNGwsdnl5TPoKaes1b0T0NDbhKc1SzG991Zf84FH6o+NJ3J8YtJtvbBdLJFmN2
XmVzUSBQ8pgCAow2tYZLUzba1v76LFdWEpq4mAEjdFso0J7PskYWzGknBEx7tJC+qqKpn0Y9wsKX
Vt6N9+XaB51J3KwmQZwy1/lQSgI9LEXyAdnRRqAO2lS93by3msyiD9Jo2larbPu5L2ALvX2OUBul
RIOJTMqYv/pfAS4sKf1Ikki38jwshBpUUj+WiVIhr+ak1Y1kZu2DslkpKM7ZMpHgfLDK0po4pLnu
Zplnf5b5mGMsEWIaYdrheCNHXDsbxnwdgtAHLLJE3MTY9zVYwKiu5XhVjQ+c2t13iW2g1sVDlHLM
HAloemk7VAHaG6D5lQTVAfBDrkF1mNEXCSKxdYrKSsfawCiU7jRaiX+0PLTmt+XogxNrEk3/J/Wk
+THtjPY1q6lPXV/XtelTqZxR9HQm+SHnnxpfUMvo61K6Zpwi057URjQc9DwxvidxJU4GpuO7AOSf
W4880m4MvjZ96jWgnWZG6QV+QWpDO+RmLxELC7JkN1rSLxG71MoPsQOUVs+9+B7DANPludrtoMLf
wnutbTSetygwzKpCXKbns4/pulcKqkMgOmWGEG4jNmHh6EcFeY5/ESRgCM/oefKDiwQ9UOMosNAr
d9M+QM8xsNtDisfrKS1wOrm+pmsRkCEAPfGAJ7NcHB/Nz1RkziLp4lcv/W1P+eR31gNJ3uDt0t93
2DW/fUikFjg/1BjBJaNNc/4hfSMv0AqrJuJS3z23cCZ3+HZiXsN/Hb4XHrpl1+d4GQhtdK1Ql5h1
kmaJn/MBERivTIQCJzdRtegLeA1UrjxF3cQCO6cUv8QNMszDjej75+44v0ghG0u6OLPYA6WRxWkZ
NIEHdNyNKID6IneHblDve93wvvewyj8k3hg8NH6NIvZYZOaxSaP+Mcbx+DB2jvh1/QNcbl2yQNIG
evrQ3S76qh0qp4hEKFT+MAP4KKAR/8jACz4WWZl9vj7U5TElC5zBTFypvIqW6YMm6Q1HVTS5LWrb
uyHVnF2AX+2uSGvjo+O16U70YbXhdrWOdTp4u+vDX27nOQklQtBhJVdaws59mNIm5TBUMRBRzFBt
iJHIi0A1kJxpVfnQdU51Y6FXdpcqZ+QEZTBQ6PbitrNhSXcYFo6uOtMyusSsdrJVnB02LdMPPJDK
Q6xZ769P8zISo+BMld7mliXTXJaOMSlTh7ZEorCqw/AlSbXn2rPzf4iEylHtAzRHefy7NsnwjXCx
tpMIfmCFQWHzBl1M1k8x7XSCWGC9iv5RM2j+vZKA7Y+b2L9xsV9i7W2bzAVoBX4/7KRlYbVu2irp
DQwuJKBQALV9hMJ8jJGgXXn5E5un3yRYzLqR1g8nS/XHf0Lyro/IreKF2iTxo1Za/vH6h19bbJqW
VOuBYZEBLA417mIRZgaEkvD/cXYey3Fj6Z5/lRu1R194E3H7LmDS0osSxdogJBUFjwPvnm1282Lz
g6pnpjOZwRzNrqsp8gAHx3zmbxbIBpiC2oDRMW6KvBB7C8yVEBrel46B7tvHA1/64oRSVGvgy4Gg
Vk/PsFRg5pVO4+K3VTXeYBikfsGtNd/brVb8NU+NvBEIHmyUTB+vrO9LW4rjC4S4Sn5Mift0ZEWg
jxXW6CZT7+/uplYRvKsivaCL1R2aOAqvnCCXlhibmD1lgMWl83U6XgFQd7QS7Cmhj/abCVVqj9AP
o4jJFlcuhvVrnR3RnFXMJh13zqvziq4oMOJdHTKRyJ26RxoUOoLz3fj5tz8d9Zo1p6IuRTx8tmdq
RABnu01n3DuLqfbwK7T2dYlgjiJl1QbJTapIbdLhLgrLQ7qybi4sWCI12L/EyKRW5zhgyrn10FKt
8pdoqXDPquu9UY3qXY812ZFyee9OyiR+/xQmnOBuX8FKrJ2zT2jQ8jeSpFwVVFs8XXUdyw18oTfy
YHy2s0TdfjzBv/AC598RtC7xC7IHBrfu6ZLRULNVM8wdfRqlmYf4cxZgVTlvltEwHyutF38qKD/7
M54pwSTjihg0jWxu8dDMnpO+QrceRUndc2qSoiuPdmE1027ntKWKjxv7eUGSUI4+ZtvNviks9SFz
pGVvDX39Cehb+T3CFS6QZ+RUs7GJv1ZkjT9SLH9kRCN1scHxMgkW/ANuOs6inZyl45XVcaHyT/GE
vtWaBetU/8/OMwjh1WJpw+SPhmiR1qnGMfcTZHZeW1mTrI0l4ZN6MFHJ+DGC/Y88EZXyDdrMKBFc
makL5ww7UJFp3NGUBUR0+hGLlOJwLKj/GwMulbjrZdGmR+H5uHbalwA1F+0wY7e2M/FIRvDcKX/0
81wlgUCrzK8tqbwFF6tvE6sqbrJmxISvzyTjytK+EN9wChJIoUm5NgvWn/97bjvUFnwvefLTUEyU
6Bc9OaqzKI7clc6fSLsjrytQe2cqy7ly5W4Ov3w8URd29EoeoFkA2l7jRD59AgOxPhwjZTZXYmDt
F2GXfcDXYPhs5jbNm6FDeDvArc/+/XsAxhVDrrRFgCtn90Da1epAxx6vPqmvsBttsIl+ixtNgkKt
An/A6N0q1P1vvyz9cUWHbgWKTTtPeo1QwRwrGWUfx6Gm+jOS5niX0vWstzZeAYkbtbhFHXC6mX+7
skg1kWObygmHGNvtdJYBIerYIpVUhpqsqvHBcXBq0bI6h8UcSssOx3pNXDss1nPx7BwDZbYqudKj
J+w5u+Shf6pQpjP064WJ6p0SjhkWg311dIb5uwYGaZPK/cPkZMN2QmfFowHcf/p4wt+fV5QnINhx
z4M6QQ7v9L11LV3GmEqtD9JMfaFYZMCmMxBwaku0vD8e68LpA65FJoxdURg0d8+2fOyQ78gLm2VR
x1YcCw6o0tfy2HrV+6Ztbotlnu2Nozezji88JEevDdHgxrOmENfo3O9jAcAg1i9CF/EtupinLz4m
GtImkDGwZudYcdtaibcLljlXdu/7U+50mPXn/3Z+dGMFt8TWeh94mx3hTGr3x7bC2QBPj/abkw76
5uNJvjQgG5bKEbgBGmJna6pLzd6YimzAiw7KpC1wDMLKFBIVDohuCNzmSoR8aR5BzK+fk4ICanan
L4jJpgIgoR18bWiiW7G05bNqTNeu/PfHMKUK1DI0pJuIEpWzaQQz54xl0Q9YCdTtBjJmZroOFjQP
dKqah8Vwwoc6k7RbUUWFbw6y/vDxrF7YJoxNdEOAaqx4k9O3pLQR62PK+HHRlj7eWziNd217Oy9z
HXw81PvIn6qXBuSDg4jI6Zz9gJh1ry6QaHxsnTIsUqpUekkL1TpEioK1N+14nEBKNXwjM8iuVd3e
i/atNTdKQ+gP0a961w6oJawGIrXjRRPMLTwcQcKjNbbZsZQ7s0b4CMXaX5aKX2O8kr1Qr/ovXd3/
KOJOe26TJQ+yKp4QGBysG3pE3dPHk3NpHUDGBTK78kthm59+BxFPOpZCxUAru6+oaCMy9CSZIt7O
UqVp+EbbFnp3w4iEUarJnxB1N64En5fWO3EAKqkcYqRJZ08Q2qUeNg5PMBo4sLpxWADYTe32SvX3
0jaG4wn0H74pfPqz4ynDWm9QcZnzJUkePtdCznCaxIR13jrLUm8G2sb7j6f24otRODN/cTTed+2T
VsdJoGQjczG/yJMa3mkmScrHo1zaSAiEoMHEoQHD5+y4gM5dChFzHpZ5JwedFFp+UgyYgwnp9/E7
FC1AxVMxQWuO9P10rYRJzGkbWwhmDHa6FePo+GYsx0EYOdWVWOnSWyEcRI2EUhSDni2KXigiTzSn
90GUovTa912gxirG5nF8rSJzaWFYnOuryKJKAep8AruusSuD833G4Oyoyl3qY/xdYvacmqvLxfjb
QH+iArBeK04F8P35PUljo6x6/Ij8EBIRWt9Fs22mOvIVbNw2H6+NCyefKhNkg7EgQSEIPP1gAKC0
lHra4HeWjeRsuDheVEop4JGh3amRQ5Ig6cA1xyy8sqkvZJQoE3HkgUVa60/ngtWxCr6JNlDv61Lc
fi6z2Up8TDktV0kA5u3qylFekZnGAVvGQ2324pFyKlmoXq4G65hSsZp73Mq4wXZRBRnR/3hqLiyw
Fb9KhZOq7qpbcjo1Yrarlmba6Os4HWyXOn+tsAdCL9y8csBeOAVOBjo7d9qQFH6MQVMu4AYmHxUR
LEu0zmivVPveZzWkoHAbCRvAQdGROH2hHgPusZdYxuqyyFtnGBoyX0UKGh0lQVsu5TsJPcErg166
3eBSmnQGyKeg3J2tMJW2QK+1GJX2qRkLb5FmjIA1NEM9eyzV71JVyOhYyJ3mp2SaI1Yvmv5YalX1
VNUzitScHH1GFBVGx5S0c8uOmV4+/tKXJgYU/dp140TRzwV4MuwITb1COSVVJPM5x5Q10JJeCqLM
obSSTpaPmbZ55VS+NOiKA6SrSv3mnSInqvr4r1rh4Nss5l0aiz9zYE5Bhz3pHvMw/F5D6J8fv+h6
Jp4mP3QmuAUMjheFI/pspYVpu8C2kYg0nKh8NcXwNUMgc5tUXXkjdUO4TxQLqay5EccszN4+HvxC
t4bomO0I/nH1QTkn11b2GHaKud6vUApav2gbcZfMVuS4s5iNbSK63CtCedxMiVKNuyYHLjS2JWBX
mujXGE4XzvQ1B6NfA+R1xWSebgZ8LvNoyBW+edHme47Y6W6M1G+d1cwHc6rb7ccvf+mcRZsD65c1
wgMCdTZchnOiVOM9sSxG9xOnH/jLXVEZgTHW+LLjYJocIyTi7hajcq5cJ5de1abuQ0ubhhFRyunY
iyanAkvtzlfq2dk6sYxTtIHOies4TRE09Xilc7K+y/kqQwuYy2S9WmD+nI6XFVWsOD3jEZpOQV7g
eSyZjdhkhtVfyREuTStkWsq+wOD5H2fxRlouc1ZgpuonljomQWsb+NBRDMW+q213JCrdG6rPeJgC
01ZfPv6kFzbwymNcQb2AFN/7tKiRyIqIsftSMje91K0OZNgH39r8v7Wnl2l3mMzaDj4e9sIeBrxD
05PDY60gnH3N2KhztnYDAzZKzHKXyfKIZZlEDSEJpelpsrSx3g6qpH2awbKjq9Dq1zKWC7MOGoQi
sLk25ZDxPv3AJmZ+9iKFrS/ZXbZx5vyTVQ3YWy9qv5Erp9ojvh/7LZf3lV10YWWBi1ghrpzyaASd
Fb3DxGqcscs7X0oT+0+8afVtPqsVTarympShevElockSAqAoDO3p9CVLebHDRcZ3Z5ws43uDgfGB
zpS6bYZ82C9dH/txZMaepSTllx5LRBMyBDCNRdbxQMrscIhc6AnjfpgmzS8j4IgcrCXqziDP2691
pcV4JpXm/RguiYbg+jL8WcDmHpnPZTz0eVJ7HBOG7VKUwnUvNetdPCfXvDUuviW6iWvxDxbrOS7T
tmMsbduxw49KEs/SNB5yVNlmKKZq49JbnyV8K6fllpprfSX5uXAsgV4i9eFoArp8vpBV3A3jxmo7
v8Ou6pWT81OtiagF/Ao6wYjVzx/vmwtRFhWwlduxnvfvJEf6OrVj4sjON9uKLBq+Yq+6RXlNP+XS
EgVAxHvBY0Mt7WyJWnUbDmUsdb5c9xhslFmRYCBXtfOhsnH3/PidLp0FQGrXWwyFT7rUp2sU19fU
yIeFzE7S58+NrTfl49KFUMr7sdVuR+pRM5ZH3YC3Jdl1MGZY9H38CBcIM+AuEFKgc4nAOEXN02eQ
8FoYBk2BX6kY9YSwP8qx6EVUbXhjLiV4lybSmi+ohOjFrRXP6moJPkQohnTKj6yaszclKcYfHz/U
haOZGJd2EIE7WMfzAypunbzONVyMgVqON0WKffXQGd2miMo5SJpWjV3UdK4Jl10YFT7xil5yiK3o
R53ORKxmDt6TUu0PVWu+OHDM8BysQ/2TXKn67NI0cY5Z3Ivff1n6xkBWKWBp3Lln121jNwO4VXSx
h9SWWy+DLXSTCRo4noMTSoC2NFANbqor2/fS265ygMCeKQ9yJZ2+rSYnSmyGC37lpeG8GLU6kUjo
YQotoImqjdyV/cacounKsL/KjmfRBagTYqi114pN41kWI5dKk9mqBCo/Y2/dakqLJ/2gOfn3mRr6
U+o0Wubm0Lx3/ayXpqtkdBT8cExrFaR7jNGsjTSur6D6jSojtAU0zDqsydxFSNHbx+vwwmHwK3dc
m998mvNISDGyeKycEaGrplRxINZzJ5kfTA1ljgLbxr65diBcGpBjnDYjiTVH69nNDIKtoqiOspZs
VWD9CaPzY5NXyaHoEETwPn67CyuAzUWdYl0CLPmzFdBPdmvHXPd+GKbGS9uYn0W1FLc2jsL+VA/V
JqmjaxHAhUsDnTsivV/Vbxb86aqbaVTqWWXV/iwk7GHSvLXwE5dz9GfNenypnfH/owwOJRka+Zoo
rKWA0xFxR9aXrisaClnxmMGfSJduF9sTTdwscdBLWxQpvrUifSwO41LrUuqWjap++3iuL3xYWN4I
ZNPnXmPqs7lO6D6ERVPXvlIAMJ6tRnOlyOIcizG023w81qU5Ro6HJjj6J4R4Z4vIySkIsJ1rP06b
4SlS8vlzJg+Fy9D2tlyq+Eol78I6gjqJTwSKS4QB5yq0lk6pAwwKGWGu1I/I/eEUOslpPCFv2aX3
dRUS4dnDcI18cyEiWBVrIBoSSKNDdnZ7armSGmpLaywBfRPEaEL4ik1y/PFsXvhySEtSvqa3oCFn
enY8J7KTWE5WtX6e9QKKuT4fUlzfvdjJ6t+fSDpfNBGIqdYxz15oEXNXDFrf+U5p1LUbZQC7MhHZ
T8zAG5wiawPDIQp++/0crB2hadFfRPXs7P0ATMtCtVFiDstmeRhmXG6RCpXAAirplbP/wsJEImRV
yvr7aj8bys4y5PzrihCu7+KfY1E0gZLK8g0UIOupFOo1MvCl8eg2kN6tUQSV89Ot3+dl0yB53fn1
pFtdwMWaLjvm2DkSUqmfprY3rp1v7wlhNB8gn0E8hi1Fi/TsHSFGJvkwDxTp1By5g9FC5GEzUgcv
UjcZFJH6dStrn5XEWrK9MlDU3URz3W2jQSbQ1Gs51BDrEob6vTEmq9lGspG+2aHRzJsCDUvigbFJ
i8eF/bgKRmjhQ9SW0V9xV3XYwUmOAL+52C+5sIvCc8JSjbZ2TiPwStj4bs+zE7jBQRKBM6f6fHaq
krpNvZE0vCa4l8eUK8qftEZ280pfdqkx/GAePn+8UN8PCSGfssSq7gYX5VwRJV5AQGalMPw6be3h
CCiJ9E3P8a53qRE0y0bKCHMOPVCea5Hhu5OG7im9F1JXbhAaaWend5vicjfPkeG3KRoTQbQ63Sch
C+B39+I6Dgcp+QCNdjwwThdsa4d4KNTY0KBsMs7ujJS4N0q5djNPdvH94+l8tzkYC8YLiMSVzOuc
i6ug01FaPfrsfqqF4dbWKutr02gPvRSHgSh6rsHfHm+NNMEAky/KlGpP3021igZTS+aQglIh9W5t
hs7POE4GzLdzlvAnRyvRPfh40Hfp8YrBpbVP9xmE7LtKB0bVjYI5FIPKEdroctr6S5UWftMkvT8D
1/EMvIbu1Ui75hCzLomTMJeRYaKsfDQWHMrBp68rcBju2yQ1/Taupc9DBFBtlyKd4alRddWM8leo
dj4a3xI5U0Ir1ufZ5LZqn8v4wUM7cdBlddsu1m9qDMpHl6gjfZRtSI5uqEYq6XmtInNtxKl0rwjD
fsJMpvip1gXSB4xYaD4cmWUFeZZ9vM/ShrDXwTrsVs5iBZmKMJ4OfQppylU7GbikFXYidWUJIT6P
75f+aYpsfv34K76vPNPwkE3gPtTNVmjZWY6qxwYBGx5pfhUl8g1UAXV0nckoBI/ZpI07TnZvBKR2
1bE3GrQyrdloUleaEqvDl0Szit3HT/S+urQ+0UqFp5pFqnreVJdbPW4oTwpkw/RkDPioWbtJtGiR
AlQYVRoey0JOUrYgE1z84fM3nXwHecgI+zxvSWWz9Rq82htXBgNfuiai3MJfJlmXNwk0hMxL2jR9
KGs5RzNdM+dX6t1G5Xao1WeBwOTkeVYtVLDyTMcdA4Pmbp8so5NgM2AokHsg6v/4+J3fr2iEO5BQ
h7+KJAuV6NMVPec1jKu5rHzYf6Y3CzXfNUUH3mEZr3W63p9NMJBo55AK0cp/x1mtG3ghEYokvmo3
/Ws86CYELlPBmAdtP1cmGbxyTlxcYXS5yBHWUAFBltOXw5MuKlYUrK926Rhww4ORzZssIDCC0zmU
jS/VtuzG6WIECwCOXTmHoRdbIvkb8PWfJ17z7S/v+R+impsEvfez//zv++qt/NQ1b2/d7bfqv9Zf
/T//9PQX//s2+dGIVvzszv/VyS/x9/81vv+t+3byH0HZJd382L8189MbhtPdrwGiN7H+y//XH/7H
26+/8jxXb//844foy279a1Eiyj/+9aP9X//841e76j///e//64d33wp+7/l//o8mS+a3d7/y9q3t
/vmHrv8D5RiTS5hInGBuPQLHt/UnqvGP1ftrldXDxZtghNVUiqaL+SX1H6AEaQiuqQla5yvIoEVe
gB9pBn8PtgBxGo0Oetj6H//70R7+Pln//ipMxb/++z/KvngQ8Pjbf/5xumDXxUo5H+jlinIhhD8n
WVtO35pAkzEertLXPh5vhtw5FnXlwsD49vE2xIDv5Gr5ezCArTg5Uh7Dl/TsNMz6Vu3K2hi8TkjF
8qlIK6U6tKXyS9RfUBVRq0lVbhGYTn82S4PncoFH0hAobW/v5LaQCjcuKEIA/enD6lGy697YZ1GU
tg9qbdjlrqSVF2+MJSulfd0W5nSkDNbVOxPWAT6KeS3us7hTb4wVkn9Xxmky+yO+J/UxNuao3iy6
msf+UNjI8KjdguaBIslozStpswRZrS6lPzX5+kuGOiWuHhpatu36rntIOkA2m0HDCufQV0WdeTlO
UsVOH/Uw9yp1uJ+jnr/UTeWQemZVVK8OrMPaFdmiSV7dWrXuNkPMVKR9qz2kZE/YJWUj7RWzWZzK
hQjae6OaD9HGEQuc2EFOueI6W46l23Ga5D3FK9H7TTeOSeHRDsjqbWkKpbgZKiwKdT9HjcF20wUV
073qlGmIvy/yY+5YJX3m2a3iNNt4QdPRVUZJnrw24iPSIU8dC02ePvoy4iFQ7hcx6C8p5jGuPkTS
d6SeAkWRHqvBMH0uwcotcWDzYnWQgjEJFWLcpXYxPGhdbVz/UhaWK8wY0pZtbZOxD3SpVLxcoSCP
Imjkmp1x51TWE00O6ldh98WRKKzNcsQ103SuFKtf4956Nuf0SSq7LCA6u2eNq7dtpdpuvpSPvRVt
hlBHSlVuHUTS5X0928beKYzQTaLCAFfnRF7GM7hpUh8Ssz84s5x4w6RuNFvGuUnrtqLACUwyEi+1
pPthGnekJ6OPLuqOoK/xs2x8VLX4mKhxQr1C2tgd2u91B2xj7Tv4NR+7SMK/wrFzdTBknqLUh1HG
J3UK2x2yN+qtOhlPesmVO6vRt7hVD7SkbyubIlrWAoypl7DYKmW70WvjwR5yP536akUK3A1Kv1ns
5gk1rLtsaaRd1XaHQUnd0EY3Wrba3iX+uZXCEfyAcdtKo3Cnct5a47xb5vJeWXiCSpg3whweDDV+
A5noRXHTPDf98Enr5cAo57sZsK5b9OFnrRuOsh7uJD1dAtqrI/MX7idzCWFddF/tXI5drnSAvrgJ
yhDGeLbEE92YeGo3u2aEp3RkTbZbdujhU+kwXT0r8L1gn/h5Gb/oTSQhqdLfD/YsPKsDFQL+1HfQ
Zysl5y+F5BA0xnRnJfVq9t6+tZOau+jsg2EI04C732/yZRMuSBsRztxWSvFsZvhvGrVzHNXlplyS
B6FGgLwVyxsW+Q61E/C5s0E0Jmf6pijT0gsrMW0AfiOnpSpf1MqBLGF3+CItLZlo7xpm95UHvVFt
XgU5zR8OAU0tx+JhSeKfTd4+hYW9uIozbJvaPJZ5/9XUpl2nJTXRnkSb1Gi/0xkdvD7U+k2vYwc9
i1BCIk67lVDBtWZeWs1XsmzdfoehEbttuOxTFNduuqpe/NlMH7RK6Funqh6cIuzumnRI3aFedr0k
aNjF1hvI2k2BCTka4tFTpXTsxMkkzjOMhSSdmnPfNDbmRMuNTnvEK1SxIEia/YySrHMRUP6yZLPX
KUt5JMl6DR3aq7iNItpbvSFqp7iRKlmuIxkbQ+8DY0oldygSHHmxbkAoJ3FbS70fltWjt0uObSxX
24QmtYZxizdbduzmvXOvt8ohnrV9BK1bTovSzbDRkYfwsc16yuE1O5Ss6zENiZCbxBi9wcg7vFWN
L5GtoEBjoRcFTb53RajGG6s2/1SM4ajSHH4IwfUGXVWqQSqs56k2rX1aj7vayPawCSbC2BrISxPY
Y73HxUinyUnTUc1wE5JiZXlCy8h0147RVNbhlrTAa9DE2ClTujcL6y+YPMIvx3krgRh1ByvKAivu
NU8LY9yJjOTHkiurZqTq6s5UrXlFF0S1uqFlN93QyjQ8XR/SfTlIh8meeVJiLJz56kz+EhdhvMOI
YxNGVaBrGKPrafiYW9GdiV5ybbC+BZVIsaoROXYdwLlNXMum5SbPyXMhO77ajpZrjuDNGwMFA7WN
7lpQAPPcWIFZxFPAJVHesdZFoMhjo9xOOag7ZWylexmale/0ceRqeVq7WoU88jBg8Gi2B8uR6LCE
oeGmznAUNYyUCjvBxrF+amPGaUCjg3sxUvMA/Fxngyar93YpHeq0lI+GjcZZouNi1osp3tF8fYzy
5pW6960olGdcH2iGCmvbUA4evWWxXkrI8W9tWkh3JQV5dxnzWysXt2W8KjBpCyawxryx2/q7U8XP
6ij0t7nIZeTN6nvL7OfHrJ7z7aQlGy6/74slXtEqrl2nqOd9Ksm7UM2hIYXVLu7x6k3Lyg6aUexL
U5Ld0Aq/z1O0G2vj5wBy1YMVY+9SPa4eBjjcR8WstCCDr8UVWRbPGHA3254ivtfnucZE8ZFKefpM
s11x+yEOaHBP8FirJ3VVfNQT5XYR+U9UBduN01eVO83aHUmT5RZAnD0jKWu8vPCCTEqDa7bp73un
jVROuqaEble+lMRqXlW1Nhs/I15w+i8hpTLPzKzcLWNDcssinA9WQzoZOc1eJnDFKis5pqwNt4xk
EgErfS1pke0r2fhqz5UTyAJvp6p4lDieQjCN7tg4za2KCo6vJZl+IwMRwKgILV8kyiW/0NPdEmcH
WySPhmhubav8ZNiJFihzZK533xjQQ9efFmcOXQ0VQy9a5PyTbS6vxkROOQ/6lmpRwbeUk50U0bZU
hqJ/rNsqPeqqdFu1lePjd/YasSPcRJH7G9NJZ05z0wocSjB/jVr+o58mcadMyZORYLUYWoQ8ji0p
X+gZbcrRSLZ6JSRSPPN1KQu6gsTamy5WBc0EPnstzdq91nTbdpk6ApZsDAY53GedFthFvNfV/h7g
DWz+6ZYVrt+YAyBwM8w3uOYWrmQ4d8hisU9mW3hQ0nsXtDYhs2WhXod9gb4cFUyuXVEOfwk5DygO
IiOGFoHmZN/MTLtfGuc+7ZLnatB9Rc5vm1hO3ajKf2RO7UoIf7iRMOWViLwjLX4AJ/LYLcUWDOrX
acl5XaILArnY67CydxEp/NbZiUCgzPjC2wrXrqfvw6h+xo6yof87HotGeXZYiIUqNwe9xxDTzkfJ
pxGY3BdFwVJ0mgEGQP0KBWFy+yVU7wQPM+3TJiIo06s577d2M1XxY2KnBdeKLVmTN5hj+ZaMqpXt
47geVC+b8+IpktVsui24eBQvyYwi9pvFMI5VUsDMRDa4lFyR4rq009HJKL9lzZK9wLgQQ+3O8P4H
YP2Odtv2ukxICEXZS5uWP6JbZdney40WOlfS6NMS7a+cHUYYlJZVagaxvrMsOipVpi+PZU8UwL7B
n6jCFyy6m3KIw8ibE1jYHt6P7RW3wLP61zrwL0lwQNcr648y72n6XjUd5kua2Xu6IqSEBEjSE3eE
j1d5uW1nNNtqh55NShFB9VKTzoNbEjMC9JnhcYGSyj5BDh62ErCDr9l6HY66UsquVXSRjxC3nfv2
LAmZgHAxjrHMVV1oGWAgnG411V01Lp/7RkSVF0nD9PBxxvd+VslsTcD4cAopuxvq6cvVJZr/+WAh
X1M0+ZfWcPIvg5zvpELlFpZmyfpq1pl9TU/rrCTy62NiWET/hGYNDKLzAnEmLZ0WyaPsmSDMEx/6
ovZZqxW93TTTVIRuow6o6gkDlKBbFIDF/Gm2JWM9X3J6urVzjad9Wsz9e3X93VgBPAD/76ykCgTS
GCS1ARzDaj4WVmkfp6yVblMS0AepqqRbVAZCRIrH3yxeM/SvogOVhF+SEtQNTj+BEoPmdzSULnPU
Bb8P2O9yXJRLE3mamvLVG2sx7d9qPCLbD6p+JaVTUVg7gudKtqM6NZYV6pHf58uhsHZl2Ae9+Prx
2vr15P+3cswoFLwAn9jQcmjiIjhz+mbGqC1tYYnCVz4hCucv+/vC9Let+/3P4YDx5lfdVR65NMAH
yarn2TsO/c3Hj8Bo5xUNwJDwB4C0Y6VBmej8IbAdRng5EkBq4/roZOI5Dgm/8DSHWWOJ8NMUj42f
S8YBJ+D7qjD2VcfRW9hJu5tztEYJ89Z7GYvZGrVoT1hOe5is+Kcp9fsQi/bMK7qUAEpo2aPa4MWj
tHlKzBq/dBWAabvWq61u5mhWxd7SmpuWooExi0/oNh2sxHyoUvQkFSAEkrjrGnXX5VXrmlKzR9lS
uFXaYRYKRqkbbO5rTYNTQoh4Y5sQkEjiY1SIx4deC782chjgJviJkt6PRSuO9mDHICHCu9wcXxoD
v/qcWTbm4SXsx1e1nV7loXoJNfWA2u1R4nT1U1wbrYqUclLq/VBItTtJznM0qj7cc18OMfuG7SD0
aS8r9T2mVdaxte0fyMJulq7JvTGiKgWKnDAkTz8pcXFX6diCJ+O2texDoWFRNJF7O/KfY1h/ijvz
W1KHN2MW7RAse0qE4/UD4jSG2b4WCsGh1rwwK89i6HuXivkGKdAtYjKHQjK+EqGRNUd3cYGAt8o/
liKsY6v+ZbBIVlIFD9Cq3kS6tDVi6UfG/aoCJuOSHN6ELp45pzFF7pbtmIyHEBS+x+70JRF+Lu0I
4lrVBRhqeFliPcWa+hWwjjf2xZfFEYe+0HPXlGHgV1O7sYDzxpWJFFa2F40Kvst5LSdjHy0cI2l9
p87pyxgla2y8y4Zxk4TDt2J0BrfXxJOWjJ/yNHTrQgtQcf5TMq0dZm7Er3zYIV/u2zZ/jiPlUOjg
lLqh9RZ9GLkebCE20VKSy6Rg9QGse1FK5cEkTPMsOf5EQPl57FAUoCJXe7nMKlrL4Y+9REVh7O47
rXyO+nnc1PXUAg5u8h8lrYxNIys3YSq2i1oezaIPhDyuVopy4YdScqMv1mFyloHGD9+YRtwS1NQp
ltjeSs0sADR22ypfbmYDlX6IHY9Sr3V3JR641BXSO81ujyTC91LdsuTnwt4g+X5IzepIanpwFvZZ
P1vppnLo+ijDYm1RoNECKVKTXVxk830mqpshzbbI2i0UKNKhc+Ux3eUDGWbfEvRpy7zXG+mzTnVs
r9e99Ehx5mcKDBJevvQCOhiJgM5aiSaLJxdFt+/ZbQH+F6+d0z2bRYjvzGxOfstcrP5SnAedN8/C
cPFHQgpZ3Eil6XVhds+8+lDnWjdGZcszl2lw0SEY3FpMppc0xH0om8iUBJtAz5Nbqw13uVjUL/O0
pPzF/tmpuOHqOfQLYxAvdsVlCECovGlGJ/QEYSLI0C738260kSrpoClP9c9QNQ5lj/JaKYk4qJUl
c61Gv3Vi52ls+xepHZ/GuPEi1EA9CyUvz9IokVXsdhJx/aveyPVBquPdYpcjtQg6hoVzW6VzoGj2
MyzUIIeNhDDYInloqLvmYNzL5nBnTNFrm6lur9TbRp12SmFsq5BIuqVtFFJrBF5yl/TKfegYG5WV
0ojkm6i6A5JtgSr1Kw7Qg+KwAefqlXN238/J96JUghh1+CTXHyYTOXF7OaJcZ7hKnm9kR2xrW3nt
l29KrLwg2ZgenP9F0nktt41kYfiJUIUcbgGCURKpaNk3KFm2kRqx0Y3w9Ptx9mZrdmpsUSDQOOeP
Febig9sIo0BRZurDNAcyDhzWg3nsdrLFltPNY9/zC+d8uHJIaQ87WI3/1zdm8nndqDf3wlqDuKzK
7ZR5Le0GPkT1V9CiS83GfE78sWpfRVB6L2quRiBhLnrE2ZjD/1mYU56HqeyfTKNcDmsELznI+sNl
N+TmX+uPKCjmuEexlLS2Xb1Z6HhugMh/JsM6bZpU3Tqydt5s/KOR2QML1Iu3o4t9mk9bnaGSH6cb
4rwwsRbH/LdsgCTnYlIAnISCInwKzceuZlMIawjV0kM8TEZv7BXb9tiX5rtna+vFhIjOwDWDd1Ua
Kq0kvdqCYN9bW1kiInSSWLlw7BhnnWD6ndfucK6qfgWKNAO6YPI6I7B5tXe4F67zKtrDIOTJj8pL
q003oaRlirtw25ItY7taZ/+x1HpIZ2E8hHN4m2aCXDLWox2aVJkUxKzFuarObW65MbOABfrBaFvU
48cknU/8LYJgzLqOvUBSXuQPhJ6Hw5Nc5udVTw/u2kLnB8HUfdvr9IeO9/lgZbB1ejAAgZsB5wye
wGz6GZm6S5agFcZvUbghfXQTmKfepi1eu+GnOff9WZfuZsVFyHr+Qs9oCdTRiPIKVuX+tWAd9tKS
Q5FWg2vpWPqtB6JYF8N2Wd2JiD65rZB4OGnFh11m1xFhp3HiaC00aExkNTtJFqWIdZstZZJn7vKr
LNxvhcqmOUbBbD1N0T1RKSzaHYWg2T43ACx21T1uZV+ai5RxjVn7EfzER6S6edCtzvPaz+O+yzL2
rnHuO5nyLJO5Qg8RQB0FQdd1k+ozJxjjqVFWnu2GkE6Uyg5NsPIu/C1VE6S1Fv3L0jfZKS+rh3uC
Y+yYy1NY6NI4ac/RQ8LcHb1o5ou3ycjH82iLTSXRVDbPtVq5kStrt4Bb7cI+qx+4Gae4H5e9K4vb
qpfgEBod9Qfj4xI6RhxudoZ4py3TirjORK/9ISyMOulKY/5ReOMLFqAOzyYHYKln/5mibpFIHUSf
xlRQwuOUmfuvJQbzbWvQxKWrsyXuUl0bO0uiKkjdfjDTsSLxtxvCj6HrrZh+9TUJxranm3SpjpHd
Bgb4ZideGUVEHAxbeCpmT7xETVu8mysZE29RhzUd8WB+ImKAqopycH8gTBgSNG3Z3m7cPI1Aug5t
FdU7z6H3lBjg5VZZs3eot2g+uvQSTkfPXZ0D68NQAQdSKbSz3LIkqyTLjhrJbZpNYKRLrh9ahKGf
8GL+btnUK1zidhknAwjCzDLwkToK3zj3r2MwD2dMsX1Bzv0CUlgPs7tnxK4OYQfe55iX2uu/uDRY
YKOnStl7uK/TuPWHalsOVi4pRwzmaj+oOjfB04n6K2E3/2qvoLIx3/ZV0Pag6p65nEY1Zoec+/L+
9tSbu3dsLS6LzSHaGnUebzBiFziiIS4kVY9lpbudO+vthI3iOat9yZUXMOiB19+6YD2EWSmfiXTE
8NNYx0BH9IuK/gQlYsYEL3YXNW+PPCF0OlpqTI1hBtIe6y/e/s1RmXO6FgO9U139NeV8OVMk0GTZ
8002/a64myQolojzWf3Nfe/Ftw2MXNl4ttvqYbbnOQHxvlHO8T1U0YYR6J6WXno77U15DAuDzj6n
i32odqMD9GvU3IB0Zj6a7Sjiao7OldHnsFfT40Ayb14bVA7I+ujqaEjIjzwsbqnTJYfSg8vgbViO
x7wt+9hQ2/YeWtm7m/s0IbX83LGd30TWDqnjdbx3KfGyoB2YIe6e51hKZf+aGcLq+D5ROjPaQSJn
IAir0prTni5prjUxdjc1w7nKzRFMA7OgUTu8jSJzHgOFv8nQnvkJXDmdKXLEVNYEcW9HIp0G5le8
5zkr9ID9CTKA4LNgG73gxFVoEQEOayLbgN6BcEuE2szvcSwKbElwR3/KSoqDAVxxnVrnmaT05alu
Q+fVnI06Hpbwhve52XuN2/6iJeNRL42OKYc+zI6xPQ8tk2ru1e9DVH1MXrnSxlIpMFP3GmTmmLTW
MMe1s57zEfwXweEvhLx0DJkT+pIlDOS1U6v+19ZDTwbO8rOqdHCuiDWJpak/2zpjWdjq8qHJeY4y
c1iPHnjAfhjXPskkI+ucw3NJu6x2btaF+8ZRW9zo/LZmVF4CiD1R+Sf+SLLgnm27Ruwf9KnzH9qQ
dafNIy6SM48pGxq6mfZtZXwgjn3u9Mjl7vd5pBI/Xy3wXxlSXmT1L6XcknYSqTTJxbmLmKbDYqjw
94SGARQzi5jm7kNJvvqnQuiq3Hm89cpE+G7+6jhavK6uN3/4emr7Qw4Or27a77o67qfW2C2TyNKt
ZZxXK1ih7/IyJwswz+BJeVnac/ZkzVWqdHRgvu6Pm1M+Q1/GRSev/jZcl7FKa6N/US5cNbDOwexg
tsbg7uOS0T/8Er2Kp3b64c6GTvCzJcB45mVcMmO/kpWfVF1vJIqI472s2oy6tB6P/YZVJ5+bQz7R
iuVXW8LR8qUtWRHqaj92tnuxVHcGWfqGynBTDsS0zAM3DX3e1zPgJFl7vY6NmaqlYhlvyKMvSnIH
dLp6FW334MB0NqG9xVFHeAilhondw6MF+fg0TPZ4W9zoEgVj/UIapKCghdkhC8RJD/NN+DnJBKxe
A1TEENOmqhLkrT/KdeKUzJ3TQk09ijXCpe5a/EHY756ReS8w7wxU7jT/DFBZxUE5UnTS1jnfcvMj
a2y6QNbpZ2cUIWo34Z7KcnujFL17jvKCQZ9KkXT2wi6e1jbb8/icPBl1SYl8a+9UQAJ+RjCo6S/m
DpzRego43JOqKD7NjnEx0hhvA696cNasSYkMIkdUPfLis2PuSQQGbeZfbF87exsuPI5K+zmX0Utm
cNmH4N9oWzIJqug5WPw8LQePWahTeeIarOhe+xS1q30QODJTYc7J2k63Yosunt81p5LZJi4wFiYV
ErMzats1rXRenXl20Y6NU/TXKY1bwySuNm9MPKv9cqR/GZpqvNUd2IAOPiZewawUDjJINzsJ6Zyt
FnrJcvKQh3f8oPASfRnczYsbVjfE7sujzpsQEJl6P2dWD9pQ3oGgYPR2wKh2oqjMvAzzCN5d9OfV
5wXpkpXHW3mViRxbccyVvR5xUr7CbhixO4HDM4Tss96f8r1ZGc+Uhp+UoZtPHNd5rPE5J6vh8Pu2
2W4sYDL7uYwnU79Ow4i2IpdPQsjwTXuI6Ox6y3foMkocaabFu2Hr+IblB7Lu5ahC5Z+jGg9Ch2vz
OHokuBdtdrS78re7tcufjmKQeMb6dKYu+reJAOwckdcviurnQLFgsgX9z8YhJ8ns23TKfeMUNDNJ
PXOBz6Hu31Dd/KVFBfsIZ2zaNs4XgaZt0oeTlSxQ47KYgzSsFig94u42LDx0f9qxveQ3UbbEnNR8
TZNh7DFLPQXropM78kAu92u4qCtXqNxpvzkuWh2lgu+h5fHi2HSTe9lQHwaOY4Dna6Wzjgm7j64A
tb/MdRtplwrfV2X9g29UsdF1JyLcboWl3SO9zJ8CHPDA/mukpRoH2DC/TRbP9g+EGt7WvIJ1EVt4
jKg0jklzCJhBh9+9BDWfCB6IGfWfpOveQKqHpO3rqxxIza9crr9neL+9oOJHBG5x2vwNjyAhELV2
wgTJkNhZyry0jT7UolBxwQR4Lmar/SNEax8m/oj2q0+FE4HRIXigrTd8FP3yWhdg7UPI1q5k/2Qv
Lp9kKxeywfr3YTDf1yi45c0SL2Xn8EHsZZd5xOI4rv1GwOZV9TzQhimeob1/eROzUORVl95Z1mR2
hjUeVXmxlmlxYr8WIw+MXSTeYl29vv6Tuzw5FBru6C/uuXsYEZvBRHxUOoDMRDEi0L6vOaFHvNOs
XebzLF033ijriHve5d/FZFg/yLV/LwbxuhGLmAyV8Sa1+IHD+shV9AhH4R9WcVv69pPh9xQNbLjs
HsCJ41IjUjZG7pGIZiBHNQkwGhzHZKTe0L/qeXwXKzCPIYfnqhSMqf14qYb80THno6r0eMxE1cUF
iXhZZl1wnTyGkXxp0etTh+N9uLKZktEomgRF74/W9EBaxbXaivfAhb7qS713u/W0ZOLLDZf3qjIP
foQoq3SaT38U1YdJU3E8a3NfcGEQ5s4k/vfIcn3e2nE+VQ+LatfYAmbkG3erE3kD38PS456Zqr0z
tbdSBfxc/ekxoMqqZsVoKhPnS5fYg98lhu2CoYEoLd4B2vzq5+gflEQ+k+eIoZYvPXbH1dBMHlXf
7WcRaf4v4GzXm6+6Lz6GYvvLw+1eyOCvaJPJRJpnQ1rLLgMhC59roV8D7tyILivMGpbeh3o6Wqq6
+gsTpeGNtOwsBnsgnALzF3w+i/2+GMsbi2HJRrQ5TCzhbXWbAYhJdHsY07SZ/PozInU5HhzR7WaO
IHeFYhRkzaWO3wzpaoTcTm31JXL5gHhPE19f7nvbLIhbn4tdu+jb4A/NvULgCQjhZQ69zyFCyydo
D+Lp2k1ttNv8Zi8W8L2u5A9WERDdvXsFwXB07ASKi9kdx1/eMn4LvOgHNqyNU3ExEnejM4gN1s7s
HY3x03nmKN7ZDg2rwDa3kNU7djKPpS3LrqsnHlZTP0B5PeYD8JQzqgaF1BK+BN76Pi8zed5C/Wxq
s4Yncw6mn53R9KEL33gRdhYDfUbwl9mExVOxaYwqyv8KFXX1neTHNlmfpaGany3Ps+MpQH3liWFK
0Cuc62j+MLv8rZMsrdHQPFCoUeL4qt/c1c24IdojhX0j6TSZl8C+AovOj7k5PPVz+ERQ/sXsDGdX
iFIgytPfk+QIKJR4LVrzIFx4wE2HDEyDPs3udh5qyQxVwAFTs0I/eUdy3daZH5PLW70IbSZ2u5yS
eR2Aym2xI5k4iI2wNnZ5z0aBzNBhC87jBYTGjORxMdCaoAJ5treOKA0YpEfTaV/pDvZ4WebUhFss
BE5Ju5O52fRjhQvPlEjo1/gi/nX6NAeAM7drONCcWx4VbrzK1nyRLm+6uLZL47wu2R89In6wh635
vTSW8RhMvUiUGaXWnF1Q4jkAoO36Ql0dMHakLt0Y0U3OTp4s0owuRSecA92slF6P5RWzC/BY5oE7
lpwzKy1yMgNKEEIZ6Ah7a3+Ps4Pf7a8Zd2vslkQnrDLQjJwhij5ZGP0HSln55medvK3CzG6zYXVp
P7Zqech8JBT0xymHOUvN8TIFdXHJTV6WnJyHCUCUvVzvy6jk7GGM64bfnq/cxIHve3CKKNqPnePG
UK5bswv0OD6sY/FSLuaWDI37JapwPeKAyo6MfKz55me7ZN/S6PzT4Hnv24DgFDXWEFuh+IOrukyK
EcCp9uefW43yYyv8W70QHWvZ6gNZw48y8nVcMUDE/39keuJ0ocz+NHlvpZYarr3PMGK6lX2EkM8P
lkHe0CTvHsjV/iVyy+Bp5df3p+k4F8sLHbXO6Z7wm/qO/TeiRO9utWPDLsTF0Bvnd4jsykQpEgfW
8GMglh+Ov0vNPLysjr2dqUV+d9nh90gO06He2hSmEHWkxcSu7KU6DP9JXMDFZIYAOQsctgjjsd3E
vN98zRKq0caIyDo1Bd9UHXA4OlWZKhAdVHrMcyMWpZ0yXXSDRGeoInty3TlPAGSDHZop72mypv6R
VCSSS8Z1jKVXcM0sEhKG4skABts5+QjC7awaVWbd1nYSeCPvBsR4SUuWBmqNfrgOc/vudx6taTON
hRUZlELU+3EbJHhrPnSJ75fwO9Zk2c3B0yXJ1KNEpxxb451I8lnLG8Ydzz9LcvOS3BpQfd0R7MKS
bKx1fxzs/qndcN55md+l2zAi3iN0Lpl85zZQwhVz4Jw0vsq+YAB3dLbtozYcoliXXrPHEhX3FoiK
tlhtAxbCnTLW1G7mM/TjD234v2kb4XYNuiHpu+jdHiS3VfSKfeMq8nfwh2ukGvG0IrLdqTUajpzx
NRJN97i0lokmy2CMLdzu/svUeEFsikTgxTLAJ8NGgzucpqgHzWh+ell0AAoHbvLEY4svhUbwwIsD
Yzo1Gyo1atkQfM+HsYveyBspgVLsn8asP+7WP+2zVPisSQAWq8qSles1IYfKf2SF/tTzxhoH9L40
obm3tug9cOTrzH0b9GrdAb2D3kbp0vJ0FoyTufzVFJoadLd1KfEJqF13WbPdcE2GrPtArJJOuj3d
a7OVNr8Xx34ZF+uhJ1cCiEFmu2id8kQ4+qlFXxQFpBu4Tqr6sYu9rn4R5EqlNYl9CZ/4H2LZJ6zE
8iAy/VzPs51QXmFSLrYIfqRIh4jwuC28ZCPiNK9iOqtr/eU0WGoKbe0cNLPZ4EC4LQBPvb45xa/G
GYh9UcbZaKM0NAT1gNkP+Oa3TP6dVxZedqbCoE9z/M6ribdWZK+JURbHLnA/56546eje6swcs9XQ
XHLAU2nLMwvlkW7KX9a2pZ3c0n5TQEgTpGv4QnZJEQfT9Fj7JsrO4rqADHDXnFhZDl5f/go22cc2
WpKTWILj5FmoNJdTYbmnJijImSmC121B9yTt7jJla7sfkF+xPW7IMsrqr8jyf73X/DOG7ZZ57pV5
/EddiovV53cY2/nITYGuNMhoq87xIV03A9FKUFvzA7EUiHc9hj3Xnt8J2nhm/ppiu7D2LBuXqBE7
HLt4boKu8/fV7IdcGFDfpDa3q+2W6tGaVuC1Ruufg+2zECg1vHh5n71yRsFO13NZJ6trnet+hJmf
kFeXTt/s3MoA5l9CGsSMQIlUGJP/Two7f4/yMd/X2wBAZ08TyZBmM58ys002r3NSe23f7XLb0Mta
yOSge0eFLmI2g37nEJC+a8nC3dl10R6035u7+/ZOUE2WZFnwneXz8Nq1AKSxIvwicYQ3AzhZgUo1
xh58A/y6Ve8kfrGdplEj+Pa8gJIU1DFLEuQAMmLu9cFxzV8ApSNPY3EkkHm93hPieV5M68BM9y1F
EF2xVH5uLmyOmZVPU0E9B69RiTQtrEjXUGleuOZLmdvezln9hw2ZASqIdIX1mdwAjXU/9q/l4BOI
VTQ8ee4cmzXyZ6c3/th9Ge5aH2F6JJGpLV7fPRW95TOKRAek0Qdz2XQa2Bs9w5n3PbIsPencfQuy
4jkLGOLG7RsQ00utbjDwMxUBv3EO8Hdff5wg/6OQse8MGeSntcAWUOUfweqeSKd4lb13nnuVkERz
PybN5qtt2JZrebEXUxwE51OMlr6Me5f6okhE38wmGEBkCVhkhn9yYWS/q42zPGrtYd+TmQdgORgl
UjofVyEJEWB9oXx2xcpHyKf2MtfFUZgk6t37gDA/4IxHD012zr3cyq+PBfkD+45lMFFV+GkYxvvm
91dzDeZksWH5GrVAPvpe4nULDZ1ekAYbBCyVcjLu53rceTYbxhY9MyXsYFZUXBbOK1kcKKZJfMuN
9kfeyu+hbhjXOqjB4KHZ3DjLCSuzap5Zd7qpTtlpIAJjL4VKxcZbHeBdxXnlk83oQXUyh9LmisvD
oYEnscOGV7o7njdjTout3VtTtqSTDeXbb9G2l4M6raHTpHzv52olvIkEK2p6MuNp1NXZcJ0fTYtQ
VBoRhkGZ3zZH6UdjrX6O5fTeYTs/TdiJwSOqPCkUwey9N72QVbuPBCmOQhI4rNqaJ8V092NfB6kH
WgLn5/JKzdAbKD1cTEt9bhV90ah7WSMzfr1daAk8yW6zxS0xLJdqMva9use0rHn2SpSwuvtsPhHT
qISZ+1YJaz/Xfoaqx13+mMr4sUrFJyYvnSlQ+fGaOSQCj2Vx4Grg2QzD6nNxzXtq/vTq6hYjQys5
lGt7g5JHHbIuzPYt19fsm4tXIW12GiNKSMm5lUXuvNh4AKa4lh5vG+jrZERolSxjGcVT3n+gPH/w
tvsUIpm7u/BDNqOCJmNdrcmMf6I6YIoHEAw4p1XtgDtPoitsxF7D2Tc2/7SWTCpK1W/BbD/Xjd/s
ykjYBzWRgjnNNUAJ2qK73l21guVeFtkI8NubyOgM8pkPqDFtHRf8TvmF736L9mUfoGgOrVEGV6cY
MLJQc59n8TxY63rRbpCDrpL7711EcUe7TFWrnYPifU1I0Bntqy1Mr35c/Y4fRdM6rhkjp5O6p5Cm
fFtsAMp0qXGfnGH7oyC1vHZKSo1Fm4fGgSOvsUMV907S9Suwg7VLp87q/dTy2ZpSb9YVd8Pqq3QL
Scy76tpo/mrFbGMMPcf3MPGXPpResMo08BjuMNrUPJAyYsxgjaqqv365VO1Hu/CUxw0TvLmbrFKp
v/i+eelbKMKOq+Vu448RuFVACH4AjnL1czXd/zefEF62zlqv4M8Y5+N2sAznuDQ4ghOwvz+ucmxY
nOpedCGhfzPdNc3DUoR6PEMM8cXQfBT9pEqEz7X498AtWprM34M1Vev3bGsdfi+ITz6KOaOU1+VJ
4GNhzycsliH1Rc9W5+7sramJK9LBmliV6A4LVov10VQRNbUh43p78OfcGVIUwQ6CnHxAshGyL9WJ
NYrafMWWOx3sLFDjXqsirI68PReu+2bOlP+O/hrc7kZyMqY2M1Q/mfrKLpHoOykTEhyd8RyFs/FZ
ybI3Y2xD7K5FPfkmYEMBCGfIrXOYnuGEdyUK+9RFN1aj2OgzprPR2Q75KpD0Z3K23twgi8oUg4e1
HbRojYkIJqnKx94PjOIUkT6GdggbYPMHTKZYDgXYDCqjyleMuMWsegc0luDr7Ay1TqjOIuZhvHr4
pppXafg+wxV88fLcNTDTZ+miut+JgSDGc+5mpf04B/jkwEYgPLK+AhipR8cwE2M1Fy9drFl/g2K1
MyNX2JuPhQ6Y6k3KXcCtSfU2Xyx/9T6nfJzX1BmIkkYBCAH8bI+GaBHTVfM+zP0RQrSQFnKKgXZ2
ddeOnoltLUb0MGLNWPFU36k4dLUd4PNg17CvFop2/eILzNtHmZd8M9DFiF1VH3bBA32SaERQ444J
l9Jm9V96up8NFHAhHJfAU1+2zO4P1Jn5/F1jsF46s93sk0fievC0+bTRHjnWEUdHVqfnY71J5KOm
loCrRoEaIC67jOMDGWHx6tYbMIxZ+/17O+YF8RMw/t3jYPbhpULf84dqGqqfeL10R4iF+QHF/mNl
Q0DGvAVRnWhDT89N38gi6Za2h0/01ul9MzqXcaFG0AbUR4MNHXsbVgyw67PuG40xLsurPan9Ahr0
TluGS8lLUYA8x0sxwc2ij2gZiLy8KjX3otX8RjFi/S7Jc2JC0f/JMZmtjJ1LDrL70XvaHPdsalH/
aNdVuWC20YJs4J6rc2s4yu4wZP/PaeXWHggW5LiczQWp2j1h16HBy7d/GB5OhrjcAjwexbwg1Mll
qKoTqlIW+MpuBMq+atJUjYYlzgblE6fp+cVbXS6Icxd7NtY5trPZ7s+t38z/cn5u/dQCmwC3FYK9
ZXQ7QnSbAroKd6b7JsE7BpRatUc4eb8aG+aIkugmYMziO1iG0I/bijeLaq3wq6lFf1t0JG8eVY28
1OwKVg4MC4xpydf3oFp4lCNZT/Z1qfg492Q9cfKqOfR3VeVO351tozkfFyXsR43U7+iKBqPO5vsB
BjiPLjHGhhpGRpocnuaS12dVjPXMyOYg4GJ4NmRCfAn8q1vaXF8EJBydFroqfA7/qd79EjH+2ljo
FGSbwX2Md1H7mi3EYQzz8IS3mSMSauV9miSuF8eWfiq7oR6O5WrxtUT9UqK1DSfjzcM0lBMf4jjH
zGmoagT0vXUmFigampsgsRAhDPspaKw3e42U5sOaJTYVQ5xkNq+vquisG5AGgHk/gFYmI/k2xCmX
fX7qLIdHU4MCuiBVwGwHX7WcbEOT6yvCrO4TsS1HCMiSrEEtXLkeHXMr6EmZc85H9qisT5pmdf7i
PnGKnTPiE5zK+p4YnK1GBESBnFuV0HngPu24702/exjLLZzI1V27U2P5+tMnoIf117N4D40L4HLX
dbxwu5Dv6V61+mv0u6pJfLeheI2ePm+OceXJx2L1zd/onJj+e6MDw3CL/Iq+hj/mckrgdllMSnhb
5uMiHjJt/mvQHScR7Xxmks0WTt2QiFQ3zjcwzZTjZRn3ZYt9LF6xVZKdriLtp33LNHI2w8ZAQsLT
ENeFNL7EVumfslqQ8obzcsPqHFI0jsrgA8pQrOlsSdSepoFcFJ43d59q5XOGW+biZrteduE/k7qV
Jx1hGWMA7tFESV6cjrVOLaaKJvyp6XV6QwKlHssA7/I4cCMkOBS4lxpbYFYtc+m/ytZH8IkAEBuf
u4ZfBKW6nyjs+G9bmwniFrJvFTuTgx3mJTOKl4g0a8QIlLG9ZYV8cCchp5RdnGldTstbO63FZyQH
0C4zaFyUJnUh2i9p2u3zYpjmb0+gOhBaNb9L3xqA7Txs28QCsU5NG3WqXLbmBfYEtZ1J+cUOZZPZ
URfi6pNUo/+vpB7kcV1NphIcyPYeFE58IE0t8CF5BQWGMxVx+8bUVNzO1uK9KjFI4+hCtTyBwujU
nvuB38gp5hf23bdJeDaHFdFyTJ/eWr2tY9b+VVp8KZT5qQ8SR8+0fmHsz282b6PnEN6wJih9RBy+
lBE27iLCiDv6IwkYhoPC5O7UDYbiRjmdenC6LtrVIiB1H5nS9LSVQiE3L6ziu8yjDN2IK7v3UpQs
mBvangSqr8YArHHYmtY2PiOTCP/wa+fPrkPzKDNyZzwQd2q+jyoovzsUJwa2OhWFew0tDM0HKu3u
8PeqUxkCmzMNGOW+IPt6QU5ocmtXwuWVZjt3T64YV79BxbKNTxVrBYH16KCXgwDe4IH6zzRBv55W
B8dZIyDMxrrZ/sZ9ybTHfU9BXesjEG2qxAkFlMMqo9ymubL1/kHQk2CTUyD7DUEM/P3fn9NlBHmL
IYQ8U3zWF9Rd0S9VklVKHjDnPPBc/1IUKhoxyDsjIAqao1NtmJwZ5dJwwojW4TbOUIkenMxBbiMD
BP2yGnj5dLyh0Rx5/Gfm/XkSeUvBlrBX72SbsPuz1ICH6B3RXQ0sM7TtMHAXMlf87WAFqN47y0OK
UlX17xFRzc4jw+5iDj6nriZdcr1XI2C8GIyQqRXF1veyakfuJ+WJNmnwDPxlvcgeO5zHu6Ckv49c
o3pXEeGQMDZABQYbkCPxe3WIK8dY7os4M/MATtpWhyaytYwl5tw2xZcpfs8t2/sOXgFf0ZrJYG91
eNHTCND7H0Jl24+d3PI/Zh5kjjJLDPOhpa+jT1gUiuVV2oENhee0I3rSAY9INJva/jP9d7GmaSu2
D9AU8cED7CFGZBUhVFlMC+Brhimr3SzFu5P52R/DFpOi4IpMFuAW/xhmj2jFjZ05h2XSRtFyG81y
raoYXTQuBD4bMQN10+ErawiLid79MM9pepHuq91BnNKF7X0UvsNwSSNrY8YVG92nay0txkY3RLnk
T8VzIZftCYWV/Txvfj7uzKm9K9Zxj5bPPjrZLCbiaXDTyMgZkca1KJ4DRe/S2Zmaba+Gsf8UcEYf
RfQ/9s6kyU6kvcJ/yHQAybi93LnmWVUbQqUqQTIlJDO/3g9S2yHJ/tzhlTeO6FWHpBouZL7DOc/x
sRVI/aQVKmUdNPmHtZAFGOIqfmfC612xA6BilyaaVVxj2uZve1h1G/z0xb6CqcCszBx4XKq54P1Z
Ynq7jVJsBDdqUf29Vc76XGtHXrPl/GZB/ugjM4GWtksGqBvPys5nb4dpgw+0KHPukVx3tnM0w9TQ
u5+3/yh7tNZYMnm1JAL3be3M0+3Sp2kdBbHmCR+YswwXTsJTuhKW6Cj9H763cL1qrqrWaMW+5EnR
ILtTxsw//gEm4bwRCncukoNMtdOt1ySUXCJcOzfCtbikRlvxf5wJUCTQh5DnEuO8ZUYTSURGF6HL
Mt/z9VlBZY/F0TXNed95S2ZfeT6JlVfdHEzxHgace+H2XehhlRn4BeVxwz+C7ZMLauzmKT8KXTTh
DoKIiyxj6emM7W4c8iMRS/z5n6cAS5nYOweQBMAbBznYYzSsOX7PHwcYNgP4UUyiBhlEcTeimOtT
J2ZEUkibL4ZEFkGMUnxJz3fzZeSlY4XTR0HVk254RMOJnh69gtEhQhuZrOXnxc3pJQbkdSaORK8k
rQ33L9P9KPhRELYcPuZT2S15fcGIQJS36NPCLOp6FIkR/lg73yeu74THMPU6fbC8VQ8J7yk8LHHF
4TUvvBconYv82Shl00bMfj2Wuah7eKrRaX6Gmvt0M6HlgBAydJ4f9R2FFEAwOOlRldJXRdKTfJIz
LLHqsp4nKzv2BV97o428SreGofQLz5DHYFNNbrKbiqlnMhUTNrwB3o323HbC5KFrdUwx03XJuZaV
xBrhtSY+awnr/9TY9gxKndxmtVmWyjUOqSXxom8QBtrdk0sHEuwoizAR9o2HUso31vI984fi+edn
qBnEt/uiTfL+OFS56W4a/rSK6FfDb2wpB3FgEsRO2CRE4JZQ1aLnVAm6IDJT00TE0k8Yg4o0doN9
Bgt6O5r41+/oF2L/4E3SxJwwluU34THk5Myf5zKyl5mRqzt25mNSaad5mFDnxGc6ex4/R0/sYRBF
5c+tCHnkJZOXalv6eYxqKBvtG3QWcUGfmALmYLhYtGwIc3z8YT9V4bGdLPFGlR98yZt4lwUGGiqJ
vWZV8xpJcm/UPHtjUj0n0p64QorrYXQwegjaHkYRm3Auk/skY4uN06xDrdR9t3X4in2QE9F1uaz3
nfl36MrfoKjfGEjf/hWo6lGV/Pcne+o3XtW/JFT99qcOn2qlQLV//lPrd/PrV//7u1vhVP9XGCvL
x3f6rzFW159d+qmLr9VH+yvJ6sff+kmy8v+yCRnEWgvz1yLHZ6U8/iRZib94SVyONmjsxBb8SBn5
m2Tlir8IUzVN/iIW+5V/9Z8kK9f8y3dFSDKIIKtNkN/7vyFZ2aub+BdDqIkjgvZsTUGEdx2IFZn1
a/qiFSztNOc63LToFh6Z4dloTzsTJg13S7v1GTlRxjgU5myy0gO7Jmbaho8Q0x1tgOnm1O9Snvlz
AODxdUEB99KwOmX91hlBsV84aDwa/zB+dESvT9h9BuxG/vwPrtL12/zjx3D5ZaxsPk+ArvkD5m7S
cLBa0AF91CL2tRi6fmMmiCZE0sW4QMrmXk1osEYjzE/mwrH8y6f+99vxKxFM/OFpXX+PbkCYtYdm
Rdim+YcXfoYSUzKfWicoRXapM5M7bJQcyV2DmDOGXQOXJmGCVueBcfT7nPDrxHhYlbEnRjUspLQf
iXA58l22N8uQNzd2OLWHUTfhoQ5afRIrIYyJJ1FaKfKNp9AEgSXBV73CvlqcK0dbGaA+P1/2HFzx
+eevumTH/D//qNYfBvX1R4Wyi33Yd8GSkRb1+yNTJT4FOEcXavscxR+jOMxBJtfjstSht0/VQjhP
EGbeJp+CAHBPjQo7yhlQcheG6Us4jMVXnzuD+3kSIU1jnowFwA6X0mE7ZhlP3D98yz+A278/H2va
sIW7PbB5D11ewl8f81E4pAehnd90fVNcW9b02eX1smOxQrFnUwOVaozPXTg9oDlcjog/TZqjzn2f
y6G8GVgsF1tF6vIWG2hziLVf1DBIENc4rFWfllQG35K2nrudWrSco1mXzRPCU2NTMKg7zxKBt/Aq
lFaz2mdx5Rz4GJu9gXCMbUsrDpPMm3ci1/UVGXL6JbfF/F2J0LinOi4wJYdoHeLavq6NFjWXcoyd
P0zrqJlNHJ5X/yaYq2Cn+rF68N0h/FDx8oSQfHlWfVO9KOZ3z4ZfeKQ+MGvwkqK5oGcPd3HfzLdt
WhUzuZWqQmNUTudyybzreq5bskqr6kbbLNA1c7kXoe340rUWtNFhfu8PS3sdd3LMt8oHFpLrYnwQ
wsjybWrEpwZgZ4VcFtuEP8zjle9jR7Od7sT0UV5PWXsDNG8/oevB3JNswt58temmwUis6VEMz9BV
VYbd4dUMzTvqVwbSYOC8w0Qpsi2nILtK0gSDLVvJKA4V77bHxbZpQA9tgrx+geAQ7gc0/LeN3+a7
3OzRezUWOAN2cf/wfP15/Fgmb4MnVq4g+2bnB8PvlwzbmhTISVGWR6CKR3rNqQ5ZP9IeHuy61t/7
yTYhUVvQjoDn3YxMQFjg+C+dYRvQafMBHwzrEs/aWs6AMkYkFde8kkdQouHB9pmxIXy1/oE//ify
gcwUG/4wlAMmip5jij8wB1UwQBNRYKHK2mB1XgsIXeMycajP4XHiCfJLOXxa8TAemITjh05meEeF
jF//51/fnwfK+n04LjQCWhGSZf48OyeBc3aBjr/uX5vHEBcl9V8DIK6f0SXoxnt0aqv7p8/sv35V
LgsfzpBpOZZv/xnEYZJtRt0+Mu+Y7XTYpcPYfHF8nXzrcyHYa5I+Mh7cbKme8lyFh9h0EYJvpr6P
X4dmdjZdGjqvTd+2lwasyk0N0ePCa6ZtbpbpP0Uxg9X/44KzLG43rrc19IeV2VqV/HqAaVYotGTa
w4M0VJHb+zd88+/pXJPpyvohRjXC1E83s0DH66pDN3gXQ0roFcuaII3aVlqRUdlfa8dRt0DL9XVu
zxCutC0Phgt/C+Sifq+EcaTdkedh6Fh6uNWLmFm0OzTpEfaa+AGqfHlCCGMe/MJ5Qpg1WlvUd/PB
MTFvAOEKHnSchls1JtamtRg4RCkKz+sAL/0Y2aFnU+fikwqTgo0dm1vDYXYOSWTeLM3Qv7S2IKrd
ScNbNn8Jeu3YZPAfe8F+Ydz7JkN/PtNZBodMZXrHeIhdGh6FJUoC5e4xrzCHnHEw46gGRFa2SEul
p3ehWXEzN6nz6mI5RMAAIHqzZJb3ZVK45bCIM2lw5pydimE4jPEheOkRU4vrNu0djsDhw0mktec4
y6/Jh8HUGTsDnI60n5ZNVtv+lkkaI7GpEQiz7DvVZuOhtkX9xYuRtiWoB66hQQIuycA7JHFF4U/x
d5oyvETTiiib6Pk2dl6m55aV+lmT8nkoRZjclDXroo1Hwj1WphEw0qb2XXUEkuq8t42H/CrxFlZA
fSJ2biYAbPeilig8xchkQpAl5ODJm9qA/aTMZbytKl1/tRJVbzvRRYG5ZCeEkf01VAhSsWQ8XWZd
cAo8SQJP7H5B0CIuEFE9ewlOIToNe9MO8iqYqRQR0DNZHCuMGoaroBG03YF5WfhectscKg8lP1N9
kgK3E8sfArB7PmdXBVddoJ+WmdFWq7rgJkCOEQ15VVyhK82j2KrdQ+ubt2ZrvKX0yvezxu1h4KJG
LzEMaJibgj0FpDseefuQWeTatFn8JcmFuhtRLd0UHlZownqXp7iZrWfKaPuE+Q59cJKfhFiCgzWn
HTimfH4sm8KIkgL3wjpRuJgqpG115r1UxliwxnfGW+3V8+3AFAMRWeAcl5JyFuT+IS6GMar7LmAa
tEIka2bRyJyGAPVSAWkok9W4Tdqpe+MzhCvhdm9xXchz2E327YDq8NItW3XmmvO/sEV3WGt5au/R
aoL3QHgg+uJzZiV8KFWPDSycBJPPrCrs89KE7R46XQyuJwYZ3aSfYBRsdralL/dT7iLnH6zHuJpl
JJOluepNqtO9tpVx1/HC3I2ACt4rlVwBAwJU52iFdC9ccZ7h+gQFXnAWTmnfA+PW0QKX+blq7Ies
TpxzabcmbFLWmpHt8iAvklyrjV2zjSmRnhwLPoBr0I3OV4tD/8XwuvKoOHuegmKpb2pUbV8oVdMd
wWG4JUSCEIV9qJ8dvGy1no/FyCinlem4R56RJZsus0g3y8M0/oJqzNvnWSY/ta9Fue3SsrqS7YqJ
VM54KhLbPvCMNe+4K7/5TRVEAVafyPDn1esTegcrT+YL+uTugik5MA9buxe+O5mbwF9ehPS+K974
fea1B67GcA+SCwYpZG6bVUJUhlO4jQvLO/Qhiu1BekeFGgRpyqSPVDO5/+yHaQNrBZMyBRr4jGff
7huxnUK32LoOgSl7aeS4+BuVfJtz1e+I6EqZ2Y6Mo5ZqWA6QJPCyouXdhXWHqhmEGwpmJa/T1DN5
8/LRuB6boXpIwctzLNStPBTUDtTXZnKMMQczmkEaPFidJKh1nt7nHilxU6vqypBuzgSqCDIkm1Px
Ib06x7m1lC9BlfwQTTnvfTz3DynCHTHP6D1bI/gKVWa8yrxGH3mhreucGftu9EM+mcH1DURJQV15
52GqnCjJfbbZSeWifJTOhJHZHws8y9z/6nVu5l4whx312eIcQ9Lj2GwfyvXdrwEAbOxCTkeYNuWN
LHI729WuFYe7AWEDMWBTZU9P0nPp7tgbdtvJ7aHtdsK0PsZ+UdYNwhWUiT++UjZm3lUiRIJsa30N
5iBIzqAMmR31vZXitCanw77TaNnVRx/CGlZ8x9eDYrEZ4UUqhk3imcslhTqKWN61HdrOYGtitgMr
kw3yULMAuR2rGccpxhV5yKYF/2BQw3HUpjhlLodvj1yoxL9pTbeVr2wO4liDoWT7out9qydH7MdB
NuPWLKhRLpRk+BYF5JXsKBAlGJxKHhDpBpfc4+EzX7xo7sHyZ9l7PFWJuHW8hnWTQzGSUwVbdbGX
OiZSLLECDKQKr+wHSqSRSqa1rusMa/SPbzUPE+dUAxoFjIc2pAbVfHSrwgJWwGNs6cS6ZkeHTNTi
MqZ50wGuJK6qmFvmEiFqC+pz/enlNIa70snnex3OmFSY8KkntazrHIbclEBCsT7pUHIfjM73hvvJ
KC38IIptJOWk8zVrFI8GSx8fUp7hxtY+o6FsNyMi0gMMV/4hsyo08zIdXroMb7eLEMQ6A/+4tIZc
Lhvf1BChe90BS1ABwMg69JvIKhKGfyHsg2OlUufUy54fhK0Unwa4RL/bQmNlFt/W4Bf4OCEeAplj
c4r7dtcXxpjs5nTUR93a7o2iTqzgLIeraqAK1UWBW8Da+q4RPoeJ4lc3AYlDUma3Hw4kqud5wS8f
MXhGn8m43f1axJb5At+2nbHGTFO9h0U73GaMRL4vgZFdOSGeaHfFo6g65AFNp21gl8z+2SlFPVjv
2yokZ6BiFbcdfWdUu9zrin0ojXTXDvO8T83qztQLZgjXsq/cWZ9GA5BLu7TVXdhM6TkxlvE67VeF
NAYmqNFsyx9Fketp52TuN5V2K7+SbuosimI+huiXbnz0VXcoE5yrJTRJL8Utj1ZL6PNYWHI3kqRF
p9aG4Za9rNoHfuy/Q+oAUCnqUR2btoDN0sEs8WOJtdun6mjsQ56a4eqnDahU6r48Ehdffa9mrKdg
ec3Hmk1dHqWLJxbWdXrlTSHbf13gb1Gq1BarTqRqNyyTpLuRJTKfzSIgNOtGHJmqODx4ft2ia1VL
cWTdg+ZH9EKCM+eaBlhinVhWog/z2LDy27ZiDCm1Z8VHc6r8C9hy0ydLT/QMIHdOGjXF2crAt2SO
trGr0fkfFUaqKyfnzY6I/XmObeeFGvPBT5M7VLfQcBscee2MLrjou3twLsPGFfOe4Y9+T5RQUecr
wEU88Tf1RCE1u6VxZ4yMiSeUJod5Me7S0QyjMKWXNDx33rXsaflaXPSd7U43STdg6FGZYsa8TEem
CMGbSCsbVQ3OZnOEkpklQbVzdIldxZUS85JOrtoij6+9qQcEkTbZ02CIF7Q4zlG0gboWVf/VwFn6
rBGnexB963CD+UNuV7PhMYzb50Q13msPeSxC26U/0FbArV6CluegQ3a1eGNAYRg4B9uo90uA9MLK
uu6uw3XVbngzGRFawj8gmnX49MUHpNYnZPZXCw4DYkj07t+kStSYET2PHCC4pnlJdlh2ix2V6BOG
f4wM5o2ZD9OmmujYhKXfW6+7Jwbkm51bL/AmQb2b9b2O+4fcyB7TdMZVKL/aqfn0o1f9/zn44z/E
OaxjwH89B3+ov8rf4x/WP/93lsNfwibWI2Q8KnwLoSmkx58TcMMK/rLWKAeT9n8NtFlHFP8R5iD+
IuPdsZiB++wo6dH/cwRu+38xJAAh6LuECgvmF/+bEbj1+/AGPqXnO2SOBcw1mQcwbf+9tR4DeK5U
bRUuxHXHWCXodI8+VLH19iu9w5LkLUqocbY0oyyDjebfolKEVHrX9fEqt/ohJrBjl10rMq4Ez2op
A72Tbuo7kUIIUm8VKpZ6G5ZjGtz/8rv+b6bP5Pz9Tsvkh8ARyCreYcdg+8yh//gh6tlsJe7W7z1h
8sMdX3Soo5b0ZRNcBUDljV8unJ/ePC871LSUNtJdDgEr7884tIvklY60FwdPA+eIgEnN+UsCoYcL
AyBTus0BfEQWLKL+a09OGF6NxoL1o8WsPIw2voZpW7i9t7fkYuuHGsQG7uxCqFvDZ3JEGSO9YddP
jtseliEu4s20NCZ8No/Em4ibGdlIWBi+u26uh60sl6CJiJVvbg07DQNyEQwuXbMh4RB7c4aXdcFi
6mybmEF4Sq9XRehnY33oArdadYWpwGRlQ5yQlmxeAzv3rItuIk89TvXURt5YhSUenUIVEZplHC99
zyp0J1sfm2etDNOmBUkv4Y859q6AXX4/IkDHxoMC9NWw8QNh9B9644GtPwQgItDYUc/TiEK1QPH4
+EOSm3gFoMW0ShjKqEDze/y5WEXc1Exv/G0qHIbjw/iYhsoz1su6BgQSu7RhEPLN+4w7zr0aSF/g
DuloErY0ykayadq4ee1Mi/LPGBD2caMM+gMpQOw/MOoVJZJFt16OQW8OEC1w7L66lYThlgakH0T1
lKTLbU8KcL4PGiMfQf5bGO0WaYX4zTsrPaMDZ4PSV75/nZiiEfc+4xm5jTPJT9Fldv3KYDkNT6y5
0VIQxUVWItE357pblmTnDEM67edw1k7UJAMSfiBSkLvjsaWgDhKMvVB4BojnBHEjjINmuJx9u2F3
DPo6+NK3RJhth4EUkK1w+/QlrSgwcIDXubNzY+YNJ4O2egQhUZXNK8kd2XdFTHRCZYqY4UO5err1
uxSuXz8wl6EwqOhGG4Ktz+wHWM3HbQfrogtgFFPb91mz1bxT6c5UbpI+1azv322VAWJQttnxJhWM
n7YyjxERurAObVjUJLqeE8TL8d6RUCesDRgf3vuGKV255p2RjIW7nNyQCzURAghKcAys/Q9pCwgr
okggQg1sgJwucE5AuHnZWFuDckTNzj/K7BO1nAUE7JbpcY6C4Oer2GFUkuSdZAP/RO1W7fQ2KWxg
xxSCIlMshD6TSmiMaAA+nFwUCBY6Fs+GxlUhKR2whiDKf55S5U3OVnp0LtsF7v7rT2kC4pkh3v98
XBeCYNwvvdXzoZdGztHw86HTY1qG+6AeTBIB0fBWl2k+EtAsEDx3UdYGX304XuTaSeZwWz0kTJF0
gCe3csZsJbNjUq3drL3jd4LaSqaz8wrGLr90C7+78awRJ1mRpc77ZIwOpPFYrcJ088jmLbtIE07d
gdr81LdoLb1qZTImgT0ckZ1/T2hitktle8neM0rEb+i2oYDlpkz3GXD4GY9CJ9rNYrrjjjQX82Ui
GISjPyf8YMkI3qoDgEQAtp9CvP/rdZCot7HAOF3MEjPpbFTpGGHKgIhSxUzvFQYGM67DU4NC9soF
YwYOFH/4rRg7nFNzFuBZtMxgHXP66VOBjjAAsGPxSUkJD8YcKJUCe+z7bci/4G104mc2v58W60Ff
9QxuPZecU1sVYbJtY+xw8JbRBlA9kjBbI3e8zxVYh609D+4t6mx1SQfIZ4BK+LFfuQaout3z7E9w
SHTQg7DtRhcilJb3c53mE7/DAE9b1TeXwF9IwUIAy3HcPeU+jNDZnr+b2ahfAgsRzG5xY4MsHs5Z
OHXosV7ofx562MinrulxZ88k7TIM618nBKXA5CSA+HDMcW706lDnPLpDVws2yzKrzovDCy2HlDwE
YwJESQeEHQ+VE29uZoEO2mGURbzqFun3Xs3lAyc2ukBaQHaEWd02BzNMaCJrv0xvsIqF+W5sGr13
ExRsnBfglpg/B5iD0Kgh/WXTlEZB2vbfAtwuiMt8WRvbsBnirwoN/pH21n6DrwbJD05P8y6J4TB3
JLTPDw2z5QOhnQ07PQJ78q0/d2ubiRN8pxLPu16wM5/MtgwOnCT9ZTnm+I6ol8+2EzTHovKXtwHM
T5T0dl/uGwi1AmdbphCv0qpuciiWR6ba3bEE67FNltRiGBZUjn2WlC8+3AOUxJsBxAmy/C4fPgw2
2p9eOnyPzUVfJYUCEkE19TQ7YfxKII//ZoC3wzPa1u9dNQKYg9QbI7uOg3KT+HSDkueCL5WHOLsw
q4UXZjE096h3Y4xfCFK3mjTsz9ns2u/0Rc0tJ3zTbALevWtXeN03y+p8dN0D4k4MxKjo48W/7CuH
cawu7AI3oh3c1ewZvpZ6bu4yw5P3HJjlrmUm+cLm1L3oAryn9O7xVVDky7fWXCzQokm+txm53K0S
qIi1aripzFltS69OhtculhXnhx/q9rq00wUkYQ1XlcX6Wo61uh6O+SoVeFUUlcyeMJtDkMwt0G6W
JH99Y2LyuEpV7L2S0cfLjg+bxAzhViMLYWaNUQhE+nvQjQ4T2bFunwPNSHZFgQQFe9Jl4T6JGUin
srP3VVoOfWR3pB9w0/IQbSqvglU7ymya9twG+Qv9+uDtu3xBaudWg7+tzbA4tDj2UjB9AyQt1ajO
vJtV0B67rnQ/kTiq84JtDJmFEOBrGToWC9Ip32J5YWOMIx1B9E6/mfgMgqeBFMIWC09fkohQ+PDa
sCK6wRc63yCPWM5nYDfcCZcLLWuCNKkdUrq3isdYObxcW8uqyI9QIA0+bR/h/h6lOKuCpJjJFXAN
m7j6cOr24wSsMEprdLdcdzVnt2X4kJPN3kZy2axZ9rWrernNY93ip8MjbNyPGN7arULsmEB90BYo
MM8qrDclHeutF9CQbnuSpCJUcoC5XUkpxB1gDji/cBSkO70MdX/rUSnJSyueyLKp49nuzugFgPLY
HOf5ZYi784ucnfqOGzkYzqQ0whCKqTrQVMEA4BzWdf3Rz51bHEzmNAwjJqdXe38SK9IXtc1RQBVL
DtnQodpH4FmTeRTgDBxH1zNQ1plUrU6cedYd1qYC3Fw4kAM1+iVKztSqD73ICYGr0U7vbAq8dttX
I1vfte/gMJHexRyjcyTZARimwHFzb/cT96pTO+53iiMCazKEu01rNz6UrnaKN77HSHjDuLVl455I
o9wb8ZRdMCsWFyVTV+dg9jETE5gyuXOhyonn3zADKAyhAdsDmUjYvPp1EgcbZ8HtkXOHwv6c1J0T
p2W2NYGGrA5jk6JjQuNAKDQJPSVrd/iZGL7woW4KWrcd/QzFOrPl9Kuukg5A9sK1vECJvNK4Oj8T
C8/vbKRzBI0JFuqUecZ1XpT1W2iRqLLJ0oK/Hze9ZwE6RG23kR3UaJwoVY9AmbW9TYKm9NBDty4P
aVWpfgA0JNlIu+VY5Yjwl4Zlup/YgpgN17g0mXw0WwSfhnWm8em8iDxH+czUr3WjBKzDl7HUCTwn
B2LFiD7juREmXKKFTSjVEdakUzak4mzXQVCT9sKcPtIoNOgvhLKRpWbVZVghOEAY2rk5BIHMJ9Bk
7e8Ss3eI98rVq1PgDkfWmb05UlDMW4WaPmwkzXcBs82ZnziNmT8anjhVtmjHk1mY7Lfcvjff4jYp
mHX+aALSwprsyznPnzOiaeOdDpdm2ZOchs+sC8Za8AA5KSHdcTzCvLPi78Id5YUpwYVy/wcnSwTd
ZdhWKosaowA7TgTgIrZ9aKw+1bAH+7vYYnlJLb0899hbnJ3l9csDQBW/3aVhKS4KN5cftoihUyDg
Cm7HgCdsg1rbwq/GYeFaWtgMx4f2qO1EP1B+49Pl9WfJMMpjHa8NYboCLvnF51cIiNQJOIze1b6f
ntI6/XC9rkaRK6cTLx0ZJ0WQDDgBzZIPuTO8YyrjfG8EZKU4+HQ+tVM63/vBNe7LUOq3ELLqQzLH
KES5X7c2zCwjcqslyIDDVP6tx+v7GWMUY51Cy/Kl6xPQswgLUrGt5Fg0h0bP/qsFToZQmtacV9Mc
tscR48/WU0Ez3ww2gQB2qrp9kPsVdJTVzFVMA5xcUYnhONhOdWYmNh24LEdCV6yLoICEHMUiMeqN
Z063JpUH6Cr9IlFjPlmGDSJQOxwWprDZG05Hqrf5xjEaAPb1SJZB2YzYTUBIiB3FiT54s13d2oYA
u8fTnicQTqf+NM1Fu09na3iaCss/+AkFfGPi6IVUftN2NuKyGC3q5VL4H7jejQWldArYAW85zpJK
ZsduWHhHSEfA+gOqMDhLNdknbp/PdEySD89oQGkxpQPMFEKxCxVYehNjitiiScCZ2rlZaEXg2tN7
Tsniqgz6cjfWEns+IeAGwJ44JB1OCIg9UIS9L+SeJVHfJmwxa4vS1gQMV9L4gUQbNOwDWe1SMQ5X
41J8uh1/a4B9dtKeKC6ARdjHAU2x5EJzdth/y88AecpO+m1zExYtaXmYILW7z3Q5uIc0r7prR7VM
N8H2HvzaMs5IExIAoCEbY6MnUYWYyIT1D6sCeLJFiEiwALpGqFxbpFEWKHxVHcwRu62+Lkk9nSkv
uiMSe31Z9D7rQRBHN3aJ9H+AhtLsIFkAqgPR4r+MEJUPKSk3lBcrwQJyvhz3gly3iPUoTPNaS+zL
1Ri+O2iW76vW7PjwRTywNUiL7sIaixgEp2xAOHV2NnwvdEPjYlHVcE6uPn1dy/wwGt787jMUvWnZ
lvVn13OH29Y3eIlSG9UZ2N9Mf5hTilLcJEeBYrYTL7pblQ26t6pD7vvTeww3Fh0xVQdv74xoAdsI
DQqP8UJNrh3wxCP2T3AepYFaE6MtcnsXdkbNgJYb0WSBJarU2SFbH/ZNbL86TWNdwBSVEf77jp0t
y7f9ZBhv5mT6B5vwh3WDOl2ksZGcJvqPTd4ZNVq1mbtV4+BErWWhF2PRSfBIV81H7Qvraep8WUSc
Cy4wm47vGd+p9VIHVdxF3RROjKPC/DaZVPPmon0ndhDK2yN4rEfdJt1NMXk+ixAcwgRC5Fi2HnU1
EJFHdquJERDP8K10wL9DO4MINmgy/CqTSTSegPEwtwkqyikZHcBZiGG3DTqNe+rBZW+Nwm5ANbn6
ffURfgXorJmYNcM3WNzAJXrs90ADisMAue1A5WmgSQ1H5zwNTb1ry8G45gJs3nvLyG9TN2FzhX+d
FmwZ7Sub1l8dsIvEJxhJ40nRJN2Vw7D3fYLvtz7ekfdFdquzV+fhCc7eRS6Qzlhobo6WU3JQ9Et6
9BUzFPY5XR9VXh986tEE0en6NG1bvA49NYBnEOM1ETt5h5mh/9K483xkPN92t7PO5z0roTeu4/Ih
C6ppF+RlcVvO6QkQQnLojZ4XHeBS/+mM3uielwzS5znB4z3umnIy3hbtNl+CsmPpaJc7xfw2moQv
v8gElhnUhzIibNZmgGZK8lzbmjyznnmhbzyQiDAhANTlzP5mCMlUBGDMgEAmyD9Gj1DWfslPtJPV
QSAgfcP7YG3zRKRXGZ9SpwYv23ZezJ4gXdzqxKyn246tPZ9wdBj3bcZNRM0DK9wX92Bg+jNDP4AZ
XFN7jfDnKna6+VJJXPE7eyF1dxO2gsQYlnlEdPtuL69NHVqvLI7M49gqHe/63FAXIZtOZnN19ean
ghqumL9bRAHvGzbaz3YhegqrWG47YJSkdaT6Kk8W79r2C8zZVP/VUH34KjAf3bblDWqxYt+AI9k4
49TCoqtSeYlBrHtuHZd8QMy4rxhSUX24Ilf2bUYdMb1VbpAwhPV7k1QSvGGYffLAY9w1AthmP1k6
/IyM+qrmVi7lusHE3ZVuU7NpH/3SowIUmvYFajSToNiRZnNIYTCLTSMSqtTV2sMWpjBAcDYOxlw2
LsStpYNzgcuVP0Bj70FFHMtHblw97L1KUkupUSUuG56E8cBAM4J+ttZNfdF1Kk63KqWoAiPHvpdQ
TGuqL6lMwmzbdJpjZnJ8mi4+U0JzSsJGhn8QBf93E3PXQVTnOav+3lv1gb9oNjGx4g0X4WfgoSkL
yt4ESwEbB3yRSjo0tn1MPHis52s/N+p/yGH6LysH4QX/ztyZ7ciNY2H6XeZeDVEStQAzcxFbRq5O
73bdCLbL1i5R+/L08yldmM5QBEJwXQwGaHS7urqLQYo8PDznXzzDtCWQZESMl95Wrt3VpSimby5w
7keU4FvUGkS8myi6ouZQtscCgcV3mo8+yzZuNX0FLX/e8sACyuQXWOZ8cdnWYu6hI0NoNlSSsUQO
Q6S+c4cCohdF4w8/s2T3QbnWC9EKv9TNC9c2hrKOFZhDdRNPjJb6DDk/0gAYywzJrY9SWnrfFoFv
3ECHylACSOpyeC4mATRSjLGprYFXZ0D9fxHdNDzIOyxH0lXyJP9hLRoeWmgLitn4/hgC0fubsELv
d6Pls8sbHpzI8zSJECmpUkJPJ8xdmjFBiprNBqe+/pNVJ1l2M6FA0qFyOGf1GvjbdMXKTVz4keCB
EXYFsmkIfufpHoPm2krHLzEnUlXc3fgmuhD3WRfwu7i4aZD2EZqADb2aGBmQ77+7SF7h8ZAzysCw
oVZgMbsZnIqGJsYN05qF3wLMj0UBuFKLZFy6wgDW7y54CxS2Q4XQQwQwHjXVd78PHQpn8XAjFDWq
J+LGzHyLqNfjQgPB9zYY6ilFvzqE57EpZ1jzpoZXWyP5gZEmfzbZKX45iPEeaprZg+DqG9t9vN7z
Mue1e70B+MF8dckpMiRIIX1B+VCxBGMXolFhWGgQH008FF0EGEvV7bWRg/0NXJ9Idz1ANCSwDANA
KuEyjJ9QfS/Ce+mYgTymKWiCbYUddXqgBQbGpJe1NW1kBYAFrAjdICoBodzCNjQ+Qa6CtAA+wlZU
wTATPZTkzcMuy2aXC6crcV1yi6zgH5hpv3gxxe9M3aTWGkECMRCKdrVvKuzd/m1fh/YH8HzIZ5lN
o4qV02HMcODTxbEcDoCle9AlAQ0vDjjalSiN0tTB+iQcUGmMXJ42bRNNPnDAoSiAk4BzeqyrhgdV
FUXGeD95NsxFqef82eLR9obqP+AyD+lCCplCWupIEE3ie90eXdyfITzhK8KXqXdl0tK6cbOA/6sx
uEVEhpTrXr8DNxi735SdJdMtVZcY4V9HHz9c3wmnwdQxdBt4jmtb82bQCUuLLYysNFC1BPJc5oIc
JIPGpTwa0ttMz9SdHVXUA/QCLbcGgCRCvB6yY9d/gHF6zPkFLDLAbKn/dlB8ac6+ukqmcJBjHiO1
DxGkBsAJuokkcnKpKfxu6bDMjnXrAWz+Arwae+w0nOm3gwiMHzKUCoSRkhGiQxRnEfRPqVVik9C3
f+UxlyCvT9+/1ToYWXuJWeKNbBEf2ZU8dqNNLicNtweMWFCJtihU3qxMbrm8dNiBrrtCzN6BsKuM
0xgmQzvQfbv5m5dJ+UilJU+3Rpvy66kQeI+8IltkWoRj3iE1F34DnEc50cEHwN/rruubYETyRmwK
3fbejFRGdxg7xLBshmakpyTke68d4/tZ7iN90n2JVjrdG4RlgaCJxwj7CbBUgrI5QsMwS1Set4pa
nsSfwlPVO8vnMbRGcFpg7Q1mDFTBNhzLIWgDWzidcaoVTipxpGhQ0yOwvFB/naKea2egEpAHpPTU
Ybw3FI+obQzRjSyou5KT86xpShPP6OufYNHc50foruFJYWJMKeyZaXL6gzLLikgixjmQcp3fFoh0
vo9jL0d0uxV+uRtMe/yIboqgk4s5BfgsObr+g+flAIDgT6NM19OohmMaSO9XjhpVs48zHSV6MzHF
oUUc6BeW4bQqpSozdDxxDHmv9y7qBy8NTgKNgp1Tyw+ypV6/wXKd6t3Lf4vhiaJYr3dovY5BF80C
em6CqrKPn9KmaMpgo3c1zzdZF2gASJWRLKJIUyM/TBsbkQ3sMSIAzkPNju5yqnUAc9uQf2RvjduM
KNJ88WBe+Zv0pQOJCZAZHHOnLY9wW8QBwHrFQ1L6rb8vXF60tDl91JcxeChxHXcyz7rNx3hutWtG
8oCBpPiIWBkVYVnw9sGYEDIX8pLeY6oDBkOrBE+uPXx/0leZpjCmFasLjVi0tJtePuz/MzDRPND/
Z3zZFx7NFZxQ//Pvn6dAoZl48xsoZFj/gYoEUgiOG4Io0mWf/wYKCf0/MFQF7GyksCnvWUTgf3BC
tvcfnaBnO3PoJ0YZ5AkYNTXh//ofUv7HNF3H8MhuTFIbgEf/+3+yZMHP4h9QTb3469cUz9P3Aq6s
/ADuVJuIYDo6ZNnTQ9im4Oy83sNwTQ3jntau8xbJddCClFaPOEX7v4y4gJVAs8VfuWBOU53fQ5Ot
C9cg7SbtnQPWq/vFQF0OISklt07FScoMSz1GqG7tXCXyu+ux5vJQ4KqI+GCexfz3Xw2Fe0QoDHj6
W7e3SqwvhmkblarcaZ3Wr8zq9Nb8PSvkqeZAK0AtmfPF82ooxFySyqyZlcCU7a6HOoD4rDU+XZ/Q
pc9GLwxurMRhjVfD6ShtFgSxrwq5VRMq+Q1mLlQadXXXtnl5S38Scdihrsx93saDWJnh/M/+bxb2
zwwd3le2ISyLbbsYm/ZXGselpCjfIAjbWlVOVoJpQJfB3S1Qk0djyG1X7q9Ln9Dj6wnelYbg3jgd
1UOzFv1TRo0aeJ2BPg7bso3yI7KX9e31xT3NDV4maPC6AX2GBQw+3Iub0kXYcRQZDkilMdJcqVrT
hL4SOm/tKhl2lsF1ELownDy3Gh59VZv76+Nf2EJsnDkeGExXGouPm0dhjLA7H7fDVOneKDxq3HzM
Rq6Mc5pO/56nQZMdYB2USSj5p0va6cAogjiWWxPBxVsF6wDtXbt+UDnCuaAF3OP1eV34hAbPMRIk
MT/K5HJdNRwFqI3Muss0Ju2AVss4csfLZopX9ujFoUjTLcelHkQ94HRqKS8rU7kZoql9+SOtlHMT
uGnzNpSJsTLSpc1iMpDn0aEhW17sS7+jR1vJiEUcXbUHYC6iLSxLxFA9vf6QDRhMbHuJi4ee+OKh
7LC4vb6qF46jYQqQxsLGZttYVnyAdAo6CzzmQmVoHzwfF096U+Nt2WTDx5YsZef6XrryKS/EH3ao
oF4hHcE1tIgBxTACtzNY3wJM4Aa0IHRblAwOAUDmu0Rp7U1bYdGqsK77dX26l76s6TC2N6tL8Fo+
/bJZFw1tk7qotOSw9FKBndOUJnKH4r22srIXJ0kLhzLHzIFe7ldRk75xAyK5Z3vFTpRQCgd7EN9V
3dmPGdayzx3qeMkmUhbC1n88TaKPOetrIMTtmottFUVWHOhKWmjaxOmxRkplVwuAQJGAE359qAVj
+iUOmLyCeE+jzsFbaHEuabEho64zVlBRlfTKFM8lVIcOXKXwIMf0geTbuOmhZb43s0Lfi9j5WwPK
uRJ2xTzO4mIhueVG8yyig2ktHgS6C/ZgCvkdgP3Yzn74kTaLt0cHh5KeKmcddIlyO41pMA3oDLT6
z+srcSEgkqKxILO9O7F/3nuv7u6G51qghxagxLzh/aHJ5N5MyNptC8GtxKzCP7/TTOQmLFefE0Se
2afjqXyChSZ7NhhgyoMeoeZHqzWiF6+5K3v5QpiySEPJFPB8I+FbTA3FQqrPVEG3KQ6/mMt3LoKG
Yuzf2z0CJn4m7WPpdOqno/r0TTX3lK4v7YVja6GcbXGdYvSkO4v9PHaGXudayh6TcA5bi844uEE8
CfTxn/fHSYr7OqW9MFXXnfNi1GlQ35KLCKEUzg069bGtwxX0ZrSw2kGAFZwYtmeHFOgzHUw92CdA
VDcK29399ZnOoW+xi18Pf6aaUE1agAAd3Kxq3rKBnhxK2Nsr3/N0q75k6tRmxMvDmb9aSn9QrepV
OJpqD8cNpUEjsz/Tmzd3haf7e0rHyf31WV0cDzYDN4zDdaMvt2qa049HOx8Ljgq5hApn9UrN3Mg+
+gZJP1iZ3uk3fJkesj0UZuAuID3hLlITHS46ffq22euqRvXOSAJ0WIxvqFz6hxqM8L3lwby22zbY
0WC1ViLi6ZX6z+jcbsLgxBg8UU7PpdYKeAdAmPe+FNCpIfegRgB5nm4K5IcXkV1Zm8/XV/jSoPMj
kZ1rWDweFlMWbUCBV8D/7zHBuQWdn+712oph+U/JL8eNE5qabb/yWU+vuJeZUsjHcJ2blFrVst/g
4xfpYgY9NwoQywNJLY+RGu2tXgIixcWqGDaIVbazf5m5ssgXdpTH6USngsSJUtD8014F29aPmjEb
umqfNcBXG00LHhrleeByHEGfYNJvr6/vpakKGDvkg0yYyurpeA5ubbFh4PIldIptAzahd47sMb0Z
bPsBygS2yvRlq3cKbeOVOH9xqg5ZC+9ckt+5AvB6qmmIlLIf8mlHp4/vnbyELdc0w6eWH7GPx2Ft
aWchrVcx6PdnFZ5DgPPwQnS8RQhEv9LGosgCpqRMD2FGG3wDdiACNaJJfSwcu3S3ynD0CElNL/xJ
I8l7jn1udNRCx73oemctYVwkGb9/EmUUqgy0OGgdLS6gRBuogE3Y4qBC9JHz5R68gDoDgE6QD4gV
bYbKsB9AigHW0RHiivvePIBUbFciy+lF9Pt3oO+ke/QqEU5aXkROlM2qSVa9H1orYeRxukv6AJUR
CM8rh2veUf+9CX4PJfUZuEUzlqRi8dk1L9dDnAcakIaO92ihHnnTwbX4cn1fX9pckkq0OZeJ5mfI
6eYS3HQoNRcInlZYwxs4ORxSyLwf9daG0wWi8M9S03+mJV0K52C8JVWA0wEb7GUdOunNfqjS/ICn
83DnuWZ/25txePPnc7NJjmzETwyDzXw6FF16ipwtHytNy3KvdCc/TggoI7vZertgbMrD9fEubQ5A
uEKndWjD4FvEpLoas74wbfgu+OYcWkc2RwWocusb9NOuD3UpHJH12UiNzXJFS2qbNehUT8IQpcPC
Nna1nHLsAV08t6zAwLcaml4M5TvcNAOWtNeHfinqLTemTXbEu59/uS+6Yq9C7wQZxB7tqN67me3e
1iiP74eIts7odM3B0CBYRGPt/xhxEziGKVTpY0PD9qA1hYO9CkS3N00IJT8bgMfc26mBWaalhf6t
JdDXsVNndFdO0oV0gEcY6Hab3cCJWsRu34AaZgD4BNydiEfPHR4GJBKevTzHhyrAa1aPNPNbhEvu
wcwH77iyXufh1EP7jsa8AJcOyGGxLVIZjxQyaV87IRYHWL/69r4rYxSd6HtRXQ+n2ghwmay9b6qa
tSNauhMb14rdGy/Nq480dc1P13/T+YpwefLunjN60oWXcPvqE1pKlR2ugwq3Rb85OGHrbkJEANBo
7Y2/Sn00PyZG6r7Nqnp8O0KA/np9+PPdO9/dNktC7ZbkYfFk7CyFh1FRU/CQaBPIMvG2MzTkxqjx
JCsLEL4T2qZgJKp85YguXolz+AG2TvTGsgzmPxnaaUyYqKM4VktTipWxjxCKphsuLN28AQOpfjmz
v02Nicn94Pkq3JudjSFGpPcfry/AeaSYQS7EdeAu6L3oi6gbOr7A6hGfGRNh0xduPSdVxG+wnhlv
/81QhFB0pFjD5e7jFBcFhmkoJIBP/16BXEDBpMKjgtNorxy0S9/VppLkstVd4TiLg9YniTRRW1J7
qUOBw6qppzFqNraDx5E7/UApytmU5eAMZGhetRaYLm1qrksisAffl5zw9NMOcVaPKOKofZWExr1v
h7gu6wFCeCZOcQm94COvWG1WRQjvrXxNOW7eOKdR0aO4TA7MR50v00XWj/dq6TRGqvZx6+ZPgeqw
7cZJ07ifpF4cBVy6lSvgwoAk3TRzWGmGWz5Uu7FraHxqGfTgKjhGpdbhaTVIAMnOMCFlKHBSub6V
5l25mCKZD6y8OZIa9hIX4+MG2Ue+l+2BDStQnXH4OKKtRJ2u9jH2ogAM/DT5FyfWYCtRYmZc3nTz
WXoVq7pCxRAZk2KPfaB/Y4LJfxzMOjgMIJTeaqi+3ZUeQpa7PuhQlyqa5AmZi/7v61O/cGC56VyA
BBSXBIXa0x9Ru0buAaEt9pXVie+AzjPEkIbsYMiq+nh9qAvflfuZDhC9NUqHL/ipV/MFfTZv06rc
g9gKftaGl9/lPqLHZqPj01bHU7nyWS/FxDnH5F0z13hMez5Yr0bEcrAIRjcv99SAYahqZQOH0/WT
DzBX/HGDFE/3V0ksVfuIGtANdBS/wTzEd9L99alfWGVzrjKhvUvhEiDg6Q/h73RaKqNyT+wGzZx6
FT2wwcLE0i+pLV4f7MJuZqr4hEqHEhpX0elgk2vi/9uCW08gQD22WWY+I9ohj4nnvSX4B/tOi/Tj
9THnALg4QeYsrICMHafWdhZxX8LM6aORCQaobj73ncQKFC+kH9dHuRCGUeJijPlZTo17MbO44JfL
Uap961WQc+GC3SEPU28nh3RsC/YKafd4aFN1M7lh/C+2L+kvEYLuk+metZ9MG0GnAX9Q0Pz1Q4aB
+rYLOx8TQmsQNzZKuPbK/r3wIcki5k4mtXZ28HK6TQcGz/TV3nUgmSsgytBZnf4rMLa/dWT5gk2A
8dWfb1WOJghGWPfU9q3FZZN2CCYD/2aaeFDcZlhaPjX9lL+DueZ+uf45LwQEdidQRLRUaSUsi3Wm
qoXSEof80YQopcpEwP7OtHsRzZxVu8hXMoYL96jleEJKgcQWpfTFKeRbOejNpvXeiDFFiC0OBo9R
HBsjM7SBkhf9QwVliItmNmycRlzbrk/48g9wedVQMmQfzQvyKh7Jzgm5yPgBLcL+f1V+2j5AukdN
C+rLg/LQNJKDG8xKDMWXuDI+Xx/90nK7QBmkRxOVRGUxetymsd63dQ1UixZR4+PovKkVbWlEFoc7
Av4amuy83jL3NU3OKQUe/uAu4q+TUWGTEn9ad8KvHr0v5OKGAW0PDcOfODdvOyQ1twghYaitZfGn
scU0OR48wEGa2725Pv2zEMWPoacLnUS3gJYsC9B60pfImTQe+My+eawGWLLgpqzDn4/CM5EwiEIL
L+bFHvO9JEdZdDbIcNLpEDfIhZVdtdabOrtPjFk9FTQ0HWEa8cv7pGCOxgTMdTfASIZLW2W3osKg
Cj2I4Hh9QudDmVQFDYuLZIZbLusoKnAIbagRQg8P8q9ojQ8f3bF2AHQhH/XHQ5HtWfRqybR1YCKn
x8MbcDtEnMBA6SWYcDXVorbZmBjANPghW2O8EunOzgMFe9o+c88URWL61KfDycqFL9Fb5g6c83cA
bB1GDKM6VJ1DAyTrtZWFPDv8jET3bH6tU0IhAp0OJ5IxMCdnmFXSwnAXIa/4FMd580bvZfeoQ2i7
A/gDXs6vwwkt6Arh3OvLe15rnOfKZ5Sz/QBZ7nxCXoUfRxUz7rTFSo8AO0sH+gBlHX+wPqNiipRj
ZlXmZ5yVMPEqsrJLAAPFI0kx8GKYwyjIVSsX3HyBnWQN8w/iSQWoGAgY5cfTH4Sh1pSINDN3LjLB
f7lqttdpgvLZCNJ3I6aX70GRND/DQciVnXbh05OKCirAaEhSJFwEpqy2MXAp6UOlRTSicmfau1JH
JzS2Te0QT7W9EnsuLT1VCUoT9E1QwFpmol47me3Q2tOOMhoFk0qAlsHzqeL0pmkLmLiWiuflAEul
w6MlxrSSNhJStXrsV7863aC6d303XDjX/CKQICadK4ts8XTtQTgaGYBJHSGRMb4tSijwCinwPae8
WRnqPA+f4TRc83xmyu/cf6djYX2I0qTuotBHdw4TFBS4kR7p7sfOyg+ZRzkPN8t8j43ZiG9bg3Ho
WNd//snJTjGMRF2MOvfyC3SQo9EbNpH4dER5W/iwBQyoT3tk6NW+b9NgJbpcOO5UEmnZQ7lw51z8
dM5Rnc6OEFLfmVbYbBwZlo8C2sld7SK7IGoTN1lL88q3AEXwr59Iba2VZb+wyQEtzOkOFWnKc+bp
L0AqmGoqyls7amLJnaE3WB379fQxH4zpZ1+gM7uyxBeOM+pqVKRRVDCFvTxVfWYko+f7kPQ0vQ/v
ZqreHQbOiZzVDdG3pBHklhvgvTBQWmsWZLy+pS8sOU8PbhCdHIcpz7/vVXwLYwlKwA31nYakzEFP
pwaKG/yNG4WehNz40qnep8rwb0qjwz5vDP/FXUmCYbHgmBucLwD2jxXIRLzR+x41qbhFvaIQAZxK
TANXHnkXcitLp+Q7Y8ZIJ81lLjkEXYo4r2vtcCdG+wCDixl9L6wHN6xQUY8T52udmxV2rpp7TFIv
tcixhHwaEVOG99KEKxSd84/PlWZSdwRFT7awLH2OlPkEUHKJ8nGgHgOkpo5ktBVm41N6hyW3Qt60
6mCYoJJ9/bOfJ3ZUpij3cpfQRbOWNccE+QwJR1jCMbWiI2j+Dg9111rByp6fJlKgF8YJu0vqchHD
opHWtoosueNYGe/dAIXTGI15PFJLC9czAsjKbj4P0Aw3kwBm3A3ejYvbWgtr0M4mPvDdlGS73B+m
vWni3cyXVofrK3hxKGp7FPocG1rNIlb1aevi35PbOy5jsXVbl3NThw7ewKi4XB/q4jLONExKFCao
icWspqCKNIE91w6CwMPQxsEhMlNz37k+ruYIka4Md2lXktsBBaZZNlcNTkOCbiDvaAted8ZYqg8A
gtMDR1ehr1rH79SEfkQmTP+msKGi/IuJOtS6OJoGr/fFmk50U5GRQGRfRKLadrOr9tCH+mPe1OmR
fslaN+biwtKP0WdtyPNmunALfwyog+08WpuQtyDneoHkXZf6+a0dqerv6/M7D7YU1ubDDqoHPp61
CLYxLgKpSBivt1lAI0AeKBxl9dBPmXUIPIygtFbZaJDhwdRAKFvZspemS+OTMtdMB5UvVlevYn0z
qMxMEJ/fGQr/Et+X5g2QpoCivGfd4cm81h+fP9dpqgrbR7dxzpIzYGvZAVBjn6ByV9mIHcXVY0oP
+71W2ya5I5ZTZt04hwCPyZUQcHFQnnLwHOCTUrI43b0mAlOpREpvB+LSuvMCNIXDmORJuaN/HDUc
Z3qFKtWff1iHZyVvdl5+sO1OBxVDbHpln+NI7voFotTIaB1qMCnWRoSd/SvRg6zb6iJKAMdEs+lx
5YQfrv+ESx8XACClUm5R7vJFet6EY49asCF3ut/Iu2LAJmTC1nGntAl/w7ZZexldGo86FK8yrhGK
4Yso4Q1ummaUFneaYY4/dLSZDqA9i68CZL2JDH+RfL8+wQsBl7IXOIG5RmC/2MS9zlSQZlJF1po4
DdcC4dlwjA6SlHcfOO2P6yNdmBqlAswcOCcYyS1bG3GDnAPkc2TIgFnHCJ4Uk4z2UYQuQ1wi4vPH
o4G5BnFNVgJoS5ine6dIUm2YIt1BbQo72Bbhoo2D9CicUYQa6ybsVpKO89kRgaDIgNOf6wbeYryq
RNrK1iLcKhHQPDhc0Ns+1jRcY+N+O/hdt5IEvOBBT8OADVqHDi+5PU+ZpXywSnFXRhwMGm0+Gj8G
CyswTPWyt1nf6U/6ZFp/ZchEPYdQuW8j1ZbJjY9LxEHPov6BVoROoyHHodr13c8ksLx3r6//fHsu
fx6vG2yO4DPC4lycXc/U6Innob+zjdQ+cjIxax7RFrk+yqVV56RYxH4ucvL9069cI4ABFwPdwCju
kXmsiwgrTOdD5nj1LU7VKzv4PAjSkuOC8cAMCTBD8695Fekx1BzIHGt/lyDCC10WYXLPL0wc//Lh
EEoHddkwX8ORnh9QSkLkDXxlLjhOz+mglgnBN7RndVtUvLZiytANSgLrQJrxx+0aUjuyZlIUkHBz
oe10KKTy0E1QNe/iNBzumsBxNpg9FPspVYim9Xp5PxXIql3/hBfmJ3kbEn4gR8yA4NNB4yHElLey
I2B2EmyLnrVAVp32fdY0zQo9/dJQ9BYdiK0cHHf5DC0zNwgT38ACZhTmL+Xb5SzKj6F6hP5LcnN9
XpcOqOSGZhxegvxhcQJ4+dl93+fR3smH4qeyu+pN308tys/0qG70zFRc1NYYosFvVD/0Ni/2dR4U
+a4vUPVtGq4aBHzaj2PQh4+z9PL++g98yTgXR1RSDAFEyynVKXWernyRpugBIly2H7oxLTaVMKO7
yFDamziSM6+4T9XsVm48oxGknvyqjx5rpKRuSsQCH0uzGN8gfxiArwCTOuiVX+MRVLUYhIX5V0Nq
JjYJ+Ize1KU2rOyZl+i9+Olz8wsyBKV0GmCLk4jyV4E0ZhPuWz1/Xyg9vUVUOpxpUuE2RzhlE2az
JVSrjA1uTM2NxqUKOaF1n9LcCPZgRtTKap5FImIdXEJ6gXTS+fdFgjRjxPI+nCzEOFH7CfKkRknQ
ooKYoOXzTup+drj++S4NyHHhAqBxNRd2Tr+e3+SFhrwyKu+msI5GWJt3qjXwAkvz4lZ14dp+Pjs8
cN0YBnwuxTObeHs6HqrsrSWRb9+icYnEEHQV4AngESb42rvrUzt7Ks0Nv3kU6AgmCLjFWpL0ajHy
pNa260tZoexhTL+EgFlIYbSlZ5/oRy/T+h0O7fXK0BdmiXAFrwgevOBBl/mXxmOszlRpbTHGdvfQ
tFACp2+9tay2fXd9lmfPFkbg/FEGdOb++LKLazZxRSkKwoUd9ViC+qVDhcIfdipzJkQOeoRNsrF4
hwZ9h3Z5tgYsPy8EMz4mCBwhGAP0iRYbCLPMEtxQzPhQehB41lscn+ouPirHjnXUDJPZCzFDxPkQ
iV58QM5/fEwcVR6DxO+31xdjHuzkQM8/BlAPlEpq07S1T3eXAgUhnAD2S2B4aPWhLrnL67z+80NK
ssC2wn+OavOSs6WXYWf4ToFPSBt0h9ZDm1gDtLhBUtzbIW+69jS8OCveasbMFp3fw6ezGiGIOFjR
o1JIR+G2z4P8oS27dGXtztKSee14NMwgNyLiMvUUfQZMBIl7BHNN/28E2HkGRnb+PaFpgkFXY1jP
yME6KwTnC/EH+C0vfCoLcNStxcsoJvkT1qyoHonG/jKLxCNMaCv9MFmlwOnLxG3q+h65PCKHhdoe
xewlzA5D2M4WDrydEonSTWYhGa4HiBxl5gRCPUag7/p451/P5FrkLUYRGdrHsrWZGfj4GTnjGa2h
YcnpNre0G+XKrM6/HqPQYwSp4pF3LYk0iGbjgGTOZCjkp9+gVx/vTZytnnrVpgA3EY5BXF+v5QqO
8HwxSbrwMLE4CQSgJZaOVxBnuuUoWNAJj61fxUcL6Y195Pr6vXTTYWWa5zGd8SwqNI7hcHHLxfVB
1x3hlNoDNI2y3N5yhvy29Qxn7wmEe+n8UYaTbr0pkAFbSxbmPOY0tjA0pBLETFwHvN4itoyBpfXg
qM2tNBK0pZve2Q6NNPZV7WS7EUzyJhBddcCHrN/JzBgOmq2Z73RM61bCz/nlYiLHRTWD7hNndRlx
URb0FSZ5SDngI7b3SwyOddE4dzbmWSuTvvR52VeU5cnuEHBYRB7EhnvN8FGNCNpG7hxlDttKjNoR
l+puI+qmX8l2L44nWduZcTw/TE8jXZ2aogczynZiY+0DLWMBWzt9aPmqMGTrceX5e2kpAY5wMuWs
mbNElrV2b/NcQMQhcfV2I/Q43Y2hi9eLwMDvz8PAzNum9A0TFKzD6dSweUxsM2eoygnaPcKR3c7M
kZe7PsqlBQS7QAGRlJbq8DzhV2/LoB+DEOc1FL/g+KIgntqbEEF8ZDrj707niJXYdinqAEACX0WD
iEWcf86r4TB0TQzlCIitdV2SYcVYhyW5Btuzqu9qmN0Yj+X2yiY5z3go4zE3TgFUEbpSp4MKNdL8
dRoLPWABOlqLvfZ5GIf2qGPXWNCOG6pnVyuzTxbSh3dDog9fri/ypSAEcZgUg/sS9va8Kq9mjZrL
6CVgwLb4r4S7VG8hxbdldCM0z/vAe1fxmMm9nWar/u31kS99Xmq1JDhclw7TPx3ZHBDJtnvW201V
eaitpkRdFANHL2iaTVujDX19vBeW/TLo0fJFxkG43GJLMak8lXqCeS8HEjumEGvE3IYtGbTu373L
w3dnZKmRIxDi29kO42+pb8Ysyp/0oSu+CD+Ph42VKWVtsKAXmKINyuFRFWEGhBV10SEPH6Z9v3VB
5n2uI1v8Sik6N1vc9rL6COI/qbd6mSuqJLYd/zSdZviW2EOOypKPsdMGf+s236ipUyvwhgtbbOYG
gWkjLpB2LfZ1g/B20U0QxEv8jQ5hYtsbE0uRfYQs7TYs23w7ena5NajWbdAUW8MNnb+pSYgoz+Mr
NgsD0Zc4/c6eWXtK+i4+ERMqs6NpNfR17Er/gX9hjTB1XLXvGwEodWPJhOXIItP4UIrRxhqmiawv
hYsU8k6FVYlaLB5feGa3pb8xKG8Pm6hvSbxBc2XxJqD1AvcozPq1hGT+iYudQ2sYzNOLuAFPg9Mp
xOOUybAisXM0a9gJb0zfo/gWbHiQj/vru/TSUJKOMagEen7gbk6HQmxUKcGBZN8Au+TT0aoR9cSt
kTYr9dkLAW/mBv3foRYXYo60oEDOjCRAtuK+M1T6ZZqfRhtegVi9gGgdjoMspsP1GV4cFoljSCjU
KcjvTmdoWQFyKhEzdEu7yzeWVc9Kw31bYDKqWvXFw08T4/HKXRn3LN5w4jG9owWNbIR+BrCiv2CE
BvWtXeDgmRG4ARPvggwotOftwRs4f/olUfSkDjMz8ujVnOXmNUeJkK5lO1wzwy+1heh0o5r4OQd/
sHJ1nU8NehHizRQiLEjCy67QYE6Y4QQ5IawvsxvfFeG9M4pmJ51kvC97X63czC8iDycHwgZEQgnP
JAHgYl6GUrMZzcyUI7nibDOBMVE1fTZi7F3xHJfGQ26a/vfai4ZgZ1IFC57TsUA/F2n/dto6tu/5
HwsMcT6C8IyKTUL+5N9bVYVdmCpxsaR4WH6mkRTjbIshDUE2mNwnPTX64Lnsgv420+Le3OCWYZDD
JXapbxo4pFTtEk9+cjCy/iKL3CaIVCjRSjsDlI5S/oAiRxvLT+C62mILO079yM0+e6/j3/y16eCr
bYasdz+FNdZ3myoK6lsUP1LcxvK2ehvEmv6zs6eKcoTngxx1xnwcNvPX+Gy0VvsJpVv7Lq0T4+eI
UHK9s60p+u4OCPnsxTDNXkmpWyRvphB1zq0Zl87bsEvrT7JGBXrjQsTLtqrGKvo+S4T7EetVETzh
fIdUPtYCgXqPFF8fPjs+ATTZ5DAywEgFei6f/azEFsAzcgwFjB5YT+p6wyezCWEpa2bZfcEGLSKY
+lWEnjhHAGg69VUgGclgJ7sWzcRs09p+goqaZUCLxI71qY8GTwfsjK/gRkDNxuFAatWHVovTaJtT
TGi2tg/skwJNFdxPrVf0z+2AO24QIOmwsr+XQZEMmlDK5iZdmOszi1S655j1STWK7WBX6k40XvrQ
x07sbPGRwNDqenxavnHnweb+JjgS+nIUxk/jU9MEmPy1MJowxEi3A6YDB9dv16AWZ7UmquDcxTyj
50cgZ2gR6B3TpygwYLYj4jzEVBjR8Hten/5eBgPv28rwhvc+wiP3doeH7yZEPqjfpK6O5ZfIqfyt
HGnagPOIrw81v2heZyoXFDORzlkEZpwmjQhjNIQXc+SwPjgYMHeABSA87WKYt/Iz9hTugXCN3Usm
yqo9Bj22CkfwfHF3LLkumk2gDA01UdVU6tNg5YhQ0OEKi20dUAreGdDvHGDtLU9rP/KxzxKq0Q3s
XpLGf6tknJj7ojbIhvwh8sU+yWzngPtUFuyBpbTPVVcH/K9pxRBycJ/AM8QtgkM7WFO3tdJoRNkN
HP+vXo/K/MYzuwjfWs0Tb4kUTr5PcSt4UxlotGd+YIH9jnxJ7R6R8S8yUurZbUvvW4fM8rAL/ZpF
7wMbw5/QLqxvpersdhOVdfvkpwZ3f1Cbov1Qdcn0wadD8DXBeuzJGVpD39jYmPZbIbEi2ZaZSh7I
pcN2m+DcbO+t0iju4zAcugdLb90vRVVasJ0yUOJgi0mIkiks9YNeucPXrHIosICGxx0ZJa4PreU2
EuhGUT4NSVC8SZuyiHdDMDnZXem6iY95pluYVAyd+DHWXHZXV5TjB7D9zl0QWkEDJbLNyb8KH/It
Jo42Wv1Tk7U3iGJTXU7ScboP0iz/AGpCzyjAuPFfnAd+oRFLpPr0VuLZk2b1hI2cVlD1Dqyx3cBu
jt+jTivFrkskPSQRxm25Ac2WqJ2PUcdzAIuie9e6ZfVXGOsdivXC1D9mGu9GgI9G/zX3glHbYS2f
/63r9WQfC2FwWyRa5n5B+KIi14YLl2w7iDFfAHGP77u0cZ9CtyFPGrXG+zHx498PlTIUzoK5/RWb
aRrpumZ5H/Vh8vHotkPMX8d84i1nVb4R77zIVPmu6gMqZaPjB29w5wiRh8abJN3Auwzimzo2ca3M
7NGrPxWZW/8NWUwf99z46gkncFFRWRTyIZtKI9n9H87Oq7lOZGvDv4gqcriFnZQtyXK6oWzLJjWh
Gxpofv337HM1s62yar7bM2cGbeiw1rvekGjZeqki+I6SJrBsEu3Gvj6o1rJEpmD8egd3maLXDj/A
XxAVI/7T0tXedCXiwGC4izfYb2rATu3LeN1eAk965gV/bKTamPdaI0EsarFuF3x3ZRZhH1vDF4/C
x5E577PWxg1ugoa3lzI7Req6KTxhUshjVXtkHxVPyptjnK47tU01d+I03wa+bpProPDPoSIVXmEw
fXE5SpepFt2+kyF/edmZmeCkce2+2LogCk1imn4saxSPadeO5Y9q7fL7fomBHjHrsL8EnTtFoJBe
8aiXbVMEi7j+jg2hp52Fr/cH3wqEm4W4Af2aFVGTqa/jykvXQdT3bhnjI0vMgHjGDmR0j4m9iJtm
zuPgNnLyacFFwR/sq6IlMS2razLIKf67qHOzIKmX2zND5ltrYYfMrK6pnzpQ/ZbLbls/5lYw4pHs
F9iGt3mzzFmyRttx9dyB7LDQ8THK7q1S3ofLYIpTPlfDA4li4fehWyKVTls0rBkZn446hOykc1QD
i+rarz0CUCy/6Mis0kP0eWwK99guFR5DQdF6WVmFhX7QOSkUj+6EnXc21qrH0VzG55mgQzzzzprm
9QmIXsU7G+deIoPwq3uOts7qMHkpcdWW+AH2adiGPBgmEEbpliIAhtCcvNxuRn9R4rrd/PqnldOI
XQmi6ww5bx4hcjJemAM6lN4J0bFY3KfxuhaMJ421PPkIU/r95FfNfaUEHblbYjF13UVDOFTHs2cn
uu1iS9q7mZb2d68RYe9btzbewfL1GBwjYezv6zJDjIeIhcu6chrvVZmaWqgncuC4aWQsGUqD8MNg
ufhoyyGn3x+jhUQfmBZi3cPenOxry+oJKzLR5i1Zzei9vXNZdkhA/Th5Gko3egD48b8VVULS1TYM
S/hhQR4hDrJPyvbQCWk/mibYzG7x3e4hWkq+iRzW0rDXcdhPF8TSV7UbtN9hEuH2bwVGP/pzG5dH
ghW69drMa4eXXN86n7ZWwey33bW8RkzYEtQZuv2XKF79mfTzbvlELts5OmdDI7w3hS5IufHYLr0I
lDy0fhM/zsqZa9zFp4gM1qTc4r3QgtUtqmDl4WMX/1arZqJXRLL7xLa0CYBLCktcLW5u/6z9TQ7X
xL05j9qtPb2vxz68buTqDcdBiDHmJfXqKQ9DqkdbuaTIEORT3FiUqFQWOZ+lGNXaXkXFID5alWWP
XIhj+70C1HDTQQ72D7tUFaFvuUF3lbPMd8uaBMSx8TXhjwA+Q38qk+QUrswYiAgFD0tHYUf5oVzA
b7NBUSLrDuv3XeLnyr9JSjWtWVMPq0z7WTaEIBFA/E3O2FGniTNNn/3ekAtUOoa7Ei0NnHSdYwTb
ozgcMpv8tq9UmdCTGyfp+yyagSKvF8JJiURezxMqogeta8rUYAWTWdQmjobQzSYNZUUUddKbPiAa
tB58+J2T90kpyVmIl3X1CqsEqxJL+qK4worVECvswQX9kMMmKK/6jWiUuzo2E3kwlN7Vba+bECGe
V23Jtay7GoEQcaAPzeaQahp6ba73hm09Z8XsCI/OgJC4tBEb6HU4m+pXpXHQ2VtkjY1ZV42jOeV+
fQbaor79ZGNJmxM32g8PIKrRd+23/N/qsAjwWlqVeRhqSadSFJxUBwK+6iTFgLX+XFn18DhsBWZf
c+NE68GPecxhmxrUGVxOub6KoiHQO/A1t86qGihfDDCc7ovCLdHLxyurQ43BcjfgEEnsEyLZ5dZx
VjpFTIE4AYJB5k+2S3OFU/mQP1mWA1BUMM74vhZ1gne8tHGU14PNZzK2UveOJFX9uFSqUtcDM4Pw
c1URUZ1GtQ4+jzXOMZntltGXeLOEtXMDURP7jWP9lpKHXdzV20I4IrNXvdwFpa8jAlGUQjTXB+VD
Mrlkmq696wEYFBWhiDvdxwvXymDXNO9J23KPKn55VjCteIgwsncwfbFDwNMctxhXLxZ+4jp/lbVX
7AUO7ONhhNssDqTGshMJvD7nchXarQ52jZdHSlhY/rPloCgoZxu7fMa4BNdcsmKHz7UTiZZY9dm5
TUKCwFMXovKnEoBhTY3VMFNIItwQtTv73pGzXN5GG6ZVqTSO/QvAIPhtUSlSCgA8kmglKJtsLy/z
04rozYb7B9qUDcES1Dt8rZ1XgC3r/DUIzrCk4zXwXL1YH8wYdE8eOdmKu8I1A7heJbfUVUn3jSEB
90Yz+oZKVMwz0s24w/GUWMB4ufE4oOqbeK5xaxjF2NXEqlXR9YYTPa4Zi1T5gS2pZNaG03bnd6NL
Dq0mg5R8AarWtIp8BbABL3bJxEwQ7lFbGJykklWAHcIYkLACsDqfKtdyooPTd+5nArKH4sjYn00g
V9t+pD2Cpxo5GHmRWm23XWrnYrkTXtA0V8LhskrJNS1nRHfV+GxjazrtS6ybiLClNTvkhavUsRaL
/BzZ5Kjf0EMUHwLiUnFZLp2+TYNkGU7UKwbzv8kmqbYgXvmaytrrU3fCX/8ocDRCXUYwjZ0KNLKU
M+eo10MdzrDPQ6Fg8gJjsNVjFyQOOYE7pj49B2kPQ8dBWAd1OGWkX48f8yTg/YyM9L+MxRp0LM7S
xBmIekxB2QXfmtGdJPTCEuMwTOtKrnLgk1u1SlLvR3sMSchtQqI8Nh1Jg3vfNN51qyBuScJ/qNI5
HMUAZ5t1C0FBBN4B0jNNEKE5qHX49vay48mk0A1MSn+MNRNvjp42+VSHOiaBBGMDsqpW8vzqYx4u
5DUiVR1iyjAc1FJY7/4LhbNPoeaHc5zKpfB+Dt3sWqlrSTUeGEQM9UdyyBI/tZ1ujdIgmNcZas0g
DhyIODNocgzGfS+sLUiRTpAI0QIFcpwlOO9k2Ey241FgFHu9eQS5ZXSkiXNsg4YJoNfXpDBuqM23
rINB4xC2oecPwVaSUrpU3vZLFkUo6Aiq6Fb1EiTW7eIu4gq0S/Eh5xj/qgMC7TChCuCLNFu43XIy
UFZ7vaI0aTfX/dU1Zf6o2k5+GbfWam+9ZjbWnunEul9KglcPmHF4eVZjL/tiz8ZIoj4XF6p8Hic3
dWGCR74ItGBFG3DAh4R5bdXN66eiNtGA/IOVl/lzTgryGhQRGSzVELK57OEO/SqXu6oIgUxJRArC
Xb6EPhEeJcHXtbI0Sd+jCn+HwRYkxD9M5acSVzq+vp7XL1ozPdqR16deez8B1nJmP7pySAF1sxjB
2ofVc0wH4ifFLWMiRIv80uGj3xeUmXNR85mXqWXOG8qkalLluS2ziXXIb7AtxMRlaerJ21Vr2cLG
K2T5TMowiZLU7oWfVkmly5uh1EuOWVu4ELhstdOz6tdg289j6ffX+eoFv8qo8ptdNTHFyEJnKaIT
WVpFv2McMi0pQXnWC5EiqmfsrLb+6JLRewjJ4CZ2tAvJS+b/ASrW2nQCI4nmmlTwea3ZdslQ7Vie
/g+uvvx7adVRkap10BaxTF7Rpv2aT6+BnLR7F7W4OO09/Md/rTLH5QtFjqCTpjCFLF7jSbwkNYhb
o5Nt4Nom549FN9v5K2Gd7k8tC5axTaaHw9PP83crrswvk1fldVFP4fAQdIFoM2T54WdkwAITQBio
bDS7szgYR+2/2F4Z/44cArnS0iFWe1fP6xjdLq0/PXY6LAlq3M4xibNNUiXA7bhdb0O//nKnebqK
qbgSdKe2+OnYjb1w/1ZgCpq4xmd3IEPuNNlClCcCXRY2oL12v9vFXeo9uj6qnMntvC9rJ+bvOqp7
K0PqYw+AMG0CCCMWtZ5iqLxDGgyQUtJg9meZ6ZgEBSyaijAd/Ry2ATnFxCpHdd7fCuoqDpdeESeG
b0KUdrLwohQj5Oq3yJ0cdWjNhOHQ9cP0Siip/qHrsWxoo5pO7DrL1g3tTM1dxPLX625dzh0PSUiz
3FGViRpcUcv7JcoR/hCFDq3WiWZX4LKeE95pyzn4Yg+zM5zCpJ5RnFd91KPew5Vir1Y7+C1DaI90
rgWBR6UBka1rctt2rC/+7rYbl0+rw3mdFRRQz9Y6WBOFwWqdJJEySMkRv3I5z5pwalLK+GG4R52n
v/78SbawwbAsmfWr1RXyXsiq+Nk2ff55NVX1TVMtg1Vvq3iRTuVvWd4V24shF4Lfh3r0KIQfm9Qr
tqKAGW3mY0RvRjRxVbh3Cv+KbQcJNbL3hvCh4yz67kmZfnoycQXcMg6kWtFMS65FBQCtd2jOwiIr
zDB8jCOzWBgK9usj5zUYQr1ay/fB8vvfclj64dBzRqJr2vymSzehxsdxtbxnglmaK7oB/TvYJu+p
ZAf9Woe+61IBdNLT8ttAt0npEa0VSTtc0rxbMRy26UH1bvNN/CLpDEk5BW747uA1Tr4Qdmv1Xg4h
5TfT3pHJSrCpD+A4hhR6GH1zxlCmU48BLWh17SVbXGS123pfVRl2H7Trzt+TZmjmW0lq2JJZtIRB
asuwGG4rVcbdnvZ73oHcLf2uGmXSXzWMDl4roP6bxMTEbpAyGj3mqt+KdAlZ21k/+TE2Hrlq77d1
mB/zZq5/zLZabrBNycuMCaT3Uk1NYtIOxWOT6WaO7qJx64urrcZzNHU1GabpqLvgc9uuOucEDTly
FhPODyYhdDt1fKtTJ47i4TD5bWmlIYJl4GLusyEl5coiRZ0z+3FzuLYPHb6xXQpPlui20nZIdi5w
TnhyQqXNNeiG/7xRLcP1mWmc9ytJQlWKS/G6gTiK9WpuwUwzUeHwmzrKAsZvWxkUaa1Mh5NfbCVi
j+HO2mZKCwQ4Lik7D0J50pyKJGnie7+t1t9i3raXnoBRzV48V9KlaeKrIm+XmpLNlssjuwFwSE6V
vicuuFMZl9eCCD4poyZrGuW9BH7P9GKKu+A8f8HG/1aW3nRdAmQQQ6VQgB6NKja5z6suErTUzkrs
77INPxezVi8EVPZyN4mIMOK8DDTVp8IqE0hXm9/5sqy3Bibbq2g4U7FdcBZ26FZb05FSeL4Ott4d
T0YK6xQau9AMhkKdH9qFeKXjSP3yPVnxhEy9YXMPQ+7Jdtf6sn5sbHLs/Wjwn8eCuONUyzB6dFAV
fZXVYlX7romCIR0tl/8kWpVoy8Jg7mgNF3TQqbUarg5F30heAgd5syunHNgPPI2JedeZ6RtFbf0Z
KjUXY5RbxBqXfswcq1K1RvJqNlwqR48N0jQ13VZE6AnBB+SBh0uDgy/tdvUz9+ZgTKcZCe1ezmsh
mMi4Y5tCw8PPeENl80J5Ej75Yo3GTIt4vS76wUnSIQqsK0Fks3+zhHK5mnWrq5MwbvnSbgBJt6Xl
j/JQRNNQUevPtCi+NwRfNxqXch8AdHM91ABWpykidCEzs4hfRKuD+lAKvw92WhiJnbzjFo+JPyAX
Ng7g1NA7yREmvf4aYK2HY4sFN6xtXPsqn7l4mDApNkLTJs0tQkT+BczUqg+W63C3Kz2P9b6buvx7
ARd/SOWsOBjXpqqWNBab36Y25dRzbmaHMlJ0zbQP53z8vImuXDIFqdtN50SrF1jv1s+aBfBzijVW
98ws8i9+49ZEcVNBZNsiPaKu6jw/6k2B8ZXV0MGXDovRzoB0xLXotFUcHHu0rmMOvnCfL77f7cY5
yrtTQyhjm4WTstoUP0ounnEMnFvfn3S0z1eb2osuWIyZG1XlISGNHQ2gks7VBlDPfKGX+lgzGQtS
Xa6UrmE7LzEgu5w68LPQ56LmtKXaKPBDTzh+DMPipL6LFAYARzfY3NfWKqYfvV80FL6OcKgJpuEm
SoqKQxuBrs4Yv41RmvQ5Wop2I4SXndFG6aTO2cU+kW7+MXSEXdBElNvnCdWXnZGm3Xu7CZu1iWrC
wV0E02z/cy/GLb8p/ZYbTOXWdGcsQ9Q4xifOw7yd20wOn6C88SrVf8xx8bJ3DFacp4BCekwZqTHW
bUVzPZ+LHmRek/UcSSIIstip3QdBt9M95m67vbaE88ZXvd/pl5hE4Q+hjA9VMdjjCRV8CQUkVJgg
db5p/LTok+QOy+PlCyOLeDjBpGpvaIjkqyUKTga1uvwbTWudRRnbmFBbztMCIVZ0DwNXUb8nsBns
NqeIANSJfEHL2Xi4bNJwk5FGOO+Og7VIAG8Wosx6/G1AjwZB5pmx21XcqnPeFFt6qe+Nn69fJdf2
k8fHqQhCm9zffUyu5Q4l2XQ7eUm/HvmN/YNf16SGk96Zg5R7/DO7cnKw3sIpph15mYJ2NGKZp+fU
IvLN2xnDID7so7dg6sihXgffwjWignBVXv0kL1VwDZbGqtNI20tyx4AX0C/ufACqsJgxszCs0IDj
m2zgtAnGST2UXdHaaY9xLsD2Fk7Qljo5fYRhm883msHGuDcE5xHdisFWhG/wNuSpZ5v4O2lIzXAw
Fj323l5qLhtXlcV2TADdX3IjvDNsHNC5mJmR04mceQ7PaWwmal7lFG1mFRGq1AZPLzAgi7uD6yEs
4LluHXRBij40gdXWBI67t0m6t2XqycUEh5nAN+u+BXuGCzSQcjj8gvujyvu1iJecrOeqoeCxFC0r
p2jlNi5GywTjkhxXYJSp7glYij2ThaMn9YvUUm5HCpihsHAG9ezxIVlxgtkNgDXWszutPgk4g9vg
IJoWbcg5uI+k09VPiPvlnKd4UStB+paR3kffz4fuXnbWagPEcOn4p9EOx+K+sJRLlU2Cg/XZhn/U
XtVk+ETnf6+t+puyHFr9HDrzRqmFCCruf0V95VLaMPbjGdOAV4SV6t4KsO8EZbWdU7A27nInfUB0
JgbD3P32LJJG+oxxMo3YQQ1hkf/Okw3+DpDiKG7GTlrO56YQxfQaO9yd9zaycwK/eyYfnxi3KPtj
O4fUQlmehK3ztbeGwA4PQjAjPOXOPDNUHr0t3l6tted9Gsq58nsHaa458hjFNLGQrArDldiO9RfP
t2w2NyIFF7ysGfOJ/NlY+aM3Zj0EBRAYJirlsGt4O/apHXUUnOZg09ZzG7g9lYZehoBhST4rE++L
yZZsqQDeRfwDaW8Y/dBh3ETTsWJOig2Nv4b1MIJAVX77BTvoun9NaF3z/RqvXnWzVpWYHgIjndHK
plI47qmM1jy6WZUO12PlzXN7a9Oh+8cYhvWyF0Dn22M48Pf3qR0zKiBM3cT+a0Ewq/gYljihfcvN
yrXBrAQhu2J989NCp0mOwOJ6vnKmmSuzJPqBWXTXL+raWChWbsIxaubT2C4re7YT1cJViZHQvYWh
pDz0iPn6a7XZW72fA6Ty3wiRzyV97kg2Mqinb58UVBO8bDuz4UNpmTZilgHYksEX7eIvDTvmSRtV
r7ejCehmNpv7dT+tUyB3lT+Zr7pYy19q3Rx1FXIINLuVYNavVqF6Oy2seXkJOsDgw2onzVPVt55O
82QQ0a7m+vP3mJo0/bdixLaYXstL1lOBJhpXx7A3+VXBdnnVAWbSO9uUiznaQeS8aH8BYwrA7JNU
J+BwKa6J1gcmqYXYNXG9fTMy6p9G/qaPJi6IskVtW+1HWVYdQwRqxLSUiUuzaYnyrqP3/hB3Ymh3
xF0T7ZKHefltGovRQS2oJnJWh8F8ad3NLBSys23vHO3KnwaW55dFN+s1HseVgBbTh1d6bMkyd6pw
b0HKvtdJ3Fx5xMHBGZi2W8ZAs9j3BQnqPbtnSTdXM74ZTK5OGmlXcysid7pdaBtoI71haNO5dIeJ
vraFkzEAAv1oN2f9iIUX+lATibnbSeFNxW4rmfw+1ZyIHzFXHcGk2wEzTB2cY2Si2YOEIDDxz/cl
b/djJQNU500/qy/wjuKnvGmd5lB0eRQ99XjyfJZiI3lV+2vwStB9YwBjgtHschPgNRwsa7NXRYIR
GCBcVIAFNkBsy7qSWj9OzoIRg5Dt1Yz9z2kpUAbfBeEKRuFVAdd3ojqwDMzmmNcYJcF+Ftcub+PY
BCIbdF5jFi7HpEi5+DsGnxJH61QGkfomC+4mRN4tfI6a1p3buEkIsMFH0ZyAtQoft4KxLW9gU2Ec
HPhVK9CXbvplgyYw7mkjzY8WI5CftdXHcbqUwXqDgmWYD0bK6puaFui6MbLtD9PgV4wu3biHqGu2
iSnL5Kob+iXaVzvfkjvmjE6RkYQHuRWmD3MYhqtMe8nXWcCT8Y6foRwC0/C/CN9KZb5NzyXu6E1q
N30s0ohKR+18SNgfptojgifmJdkpcTH0hYWKBCeek0C4wviX4zxJBjMeHSDNzwz2YT7MjTsC6m0G
4LrequGmQMzr7GdEm8SYVkaHdPWV/NpIz/9oJ2suUo591o07msm9tQalIEIyCfpSFGMo6PFGNe36
UdXxgcMoLg8Oya8HbRNYhmkTHsQH4STjYzAW25n7F7h3faHCD6oUPa5xPYd4am1NbPZlZcyHCnnu
s1dJ2d6ohPRtmJYzMc0S0sE5OiYvYmY9FBmHWDEVP0MIwPpzoIsBLNMJ5MFx27o96MFPwH9oAAFh
p3XONJ5l3zruXtKaHDUzI4mWbsO4De4buFuJV41NrD3Swcgbb5ikGEjV9RZX+8234u8ROQKomGS3
zns294L2ue3aId3WkdRYaffT3bzmcZP1agZlj8n5vnZ7Cwi7JFteHCgQ3E8ymNUvzlCGW01ln8Ei
kG3yAZfViTNVl5V+qWu1ncjrneC3NhajWehBzYsqVfDRWXFhvnG47x631gmpB/4jrwwNJWYSMWku
2FDhtfxvXlknJqMpqsBhhxppzVoGV3P97lMu2bVoz/A187lYMStGBHKmiv6Dz0+TIsN264hKGcCg
I8HXD3oH7lMDp2M1mLBUI4XV33/aH/y880P/RweFZw6ieP7n/3ioLshX5+vAqpkSeTPWbf/cR2N+
bBnh//dH4ZxwNgNxYm6VS8FQhU5CmGaIssGBV+DF1XQswkYfS0d27/CjL1m1vEqiqgh/OYswSbW9
+GDlMnRsuznO8nro0ibH4ADJVnUkNTtMB729p3f5g3jI8/7HvSMpHivjS6J+Y4Yth0KSwB8w7pXY
5vUq5iB95wW+9atgNCOQxv4Vre3FAulg7UbNWicZFL5tNyxRl3m50+zETIhdgAA3+89rA0NxD5Mc
14V8Hbr/XhtuDxw/5mQtIDL4Ufl2syuWuMsq3b9njvzW+yPVAdUnBzur8YIlWjDLHqRVJRkIiHqG
EBDdCcred97fH36J52WRoCxlRWCf61763wyBCugO+UzWBIjfN4N7B2vD2anY8h5mGc8ZXhH5kwxX
5xOTRb134cg8//2lvvlTAzjfGDMjVvxDyzapqGN4kJDXFqHYqRKoKrC0PK9859f+ubM950wHjUHu
iIG6lOvixRxXteeQlDFFs5+ORQ6fbLEH9/O2DGr391/11sPwiXPP1FvOyUvVrlU6I6MTWnirbNYf
zE8Ybppkk1+8wKve8728FD5hoISPEmM2z8cHjF/473VZ16OTM+YA8CIs9G6Iuu+SKfWBquYn6Feb
lQn0kaaYl3dken8e0DwXj7Xz/jtTmi+eG66xsijo2Q/BTNhoW5lMaj86oAUddlaB6avttM7h72/2
zR+LzJQIYsjGeJz++8dCJll92TBXmgAzdlsH1f2cZHhY+zlMJ7/B+96RMEk7hNl/f/Kb35TkE1RX
6KIj/+IQ7XyZFGG7JuRhbO0nYbXdk/EEUOqyLu07Sqc/dwVKI8yjz/cf99GloqzyxnqYJXFsTGLi
o72Q0uhszBH++y8K6GgRJ7P//7BRoi3PgVEjDtA1UBnDJeZWumtvDPz4d26gt9ZKgFkQfBMM/JkF
/fuzbRhlyMh2WSuwte7XyeT3Ptyfrw4JA/Z+6/x8SSkC6vdClt96kQg7MaXCDdePLiVbVm2Df2o6
221x22/CLYJ2J5LJe88c8lKadt6DxElF/lluyelycTeMloM1kwkTpAReeNWHFTuunpwdE4kGviqG
g+iCglcFCfJ+8eJy//cv+edVCHEGrn/E5BJx0KX4Us8u41mGy1neUpb5kmqydqNpNy01rnX2ZP4f
5xvmEpR/3IcIRi8uqNKg0DB9zGGq7fkw6uIx97Sz66ow/n8c2/980sWLJU95q4zkxWLUH+zxjawz
WaP0buXgX/39Jb61wVEx+IiBkVXhk/TvNQqclRcq95PMtyr/B1Z09h40Zvg0VGX4zin21vf656PO
y/YfZSYFRqgZNCVEOyRmfw7Y3BXgZyQwlAGEzPw9T53LU9MNKFy4Wzw7YLKNXO3fz6O5cR1LN3q/
WItzRH20Qs0yyYFUn/LK89b5EBVAOPhWju+cZJcv9X9PTsjTZK2wLy7tXmpXY6zounofj038u+37
5Kph+ntwsYv7j4vy/CifR3A242caXDpchVZiCTPZem9tc/wbSr2fIYv4OM2ENr2zKi+/3/lRyMWQ
w1FPU+JeLBW8tJVbFbBYLW+9Y+LifFLtgv7VLsInEYv3VHGXpyePw036bIkEZxFPh4vT05l00dbk
M+9Xq4IjGcbH4H+iCTQUDE37nr+D6d07X+7ySDs/lOOEusw/N3qXDhlVMEsSSGFmxgw5b13imE/z
Yo0vqEfhSGGFuQfk6a9LLePvpVmX57/vxjeWLCUNX5H2COPh6GLjzwVDNAIBpz2xA9Nxag59/+S1
hf7QlnGwZ9TaQxnBpurvT31juToYQeJOlGAZj2rq3xtl1hTzPGTaN6pmThO61oY1QBf+xlAWLsHf
H/bWZ+XSOAfsno+46GIVSQ0xhNpsQijlVVnShst9r8rxQ+6Y8jBJyGbW0Nvv/ELnjbWLZAp/fj+w
yXS4jHsRVVTYRTMgm/aVe09gEdRW2GvTDzH1yUnOy/IxKrfmup5G95E8A/EZUNjbyya0ZNomjMqI
sKpAppBr7PM+91IH47P3Kug3/0oYahxMuLREl0t+pUkXXVtDSrYR6Mkp3tKzPfVJCWs8qTAQP//+
Ld5a7WdxK6lJcBfsy+oOsWfXeuGi9x6saAsOoiVyDAOKEbLM2t14GzAg6qX8pqnEeMIl2ZsPf/8L
/rDaPm84aqMQ14ZzMM6lZ5QC5HTLmfOrGcL2BtitPUS5bk8R6Y+7YTRb1o8kLY32RkCc6KFx84X3
UuuGUQoEp7//OW8tztjDFhWQglj4S3EzBP4i711GzNtStjetmczjbCOusMrgR0NcBzOmVb6zNt96
JmY81L6YyXBbXVxTi7DtzVqKaY8yqM58487nUdQUPZIAOTcpwzvQhDb3o3dujjefi7cniWF4rdmX
mS0OU/CtBGbbd+QmMD+YugqNit6gF9pxiWzWsstD3cj3LKTefC7m6udTDiH35Rfvp3KtdNCRs+0K
7xTVOBpAK57qmxzV927GKpChCGKyd86d82v8pzzyvNDYWlxhWFUTHHDeC/+oPhbovdr1UHok2zS/
VNU67lwdBi9/X0Bv7CjcQJCNs4GxIvrDWqWbRTAl27gPVU+Ott81V8gCIFGMxW9ky3M2uith8GjG
duWqvau/P/2NV4ta03ZijhBYe5d1B3WCUY1DwKsSdUjgBqz5uBvHIxXquJ/wCdz1chzfebFvHFo8
FDSFquCsYr9Yv9xkWOgk3Fkko+s0Mg23swFUb6K8yqJgmf/7HsXIwT1f0oSB2pd3ZDziZkrO4LT3
hbFuSBtRjzjCmv5go42sMltMxcEkkfnw398tnT8lHS/WJdvj3+tnQjERwKaf9pbepqPpnfY0BYO9
R2Ubf3DhqyMQVOYdk5W3PiirKKSL/J9n18W7HdqxskXAzRw2ZX+z+uDeKg6sn8UwrEe7c+8jixf+
zgd9oxygDGAJu7xH948wJ5PXUSj8fNr3eTsCcnv6eTIxelovUUhQ//5a36h4MDVBu8yq5WGXTf88
wSDU80LBZdAWe8jHroNl854t5pjphHo787zWPkzNpr78/cn/y0S8OBEYhGLag0cfhm+X9azdbVzx
JoFPBFLAfMLIe8kQ8jcCDHMoB88Od96ggp/xkA9o1+EoQ+awXPtazI3/wjQGQqK7dOUOVhN6gb//
dW/tKu5lNhYgJU3ERfUbzIttcXJzL8aQ1eKph8UPp+GOybid5sW8vmN+99ZHB/lHHXQu8O3LrHSs
ppxISlqWUoNZBxPuBS7g5LFy3zVBf2tRY0kEbzT4X4DkxUnMrMgbS/Rg+xyO+ZGS91PHLj9ywNC7
JCp4SNy22f/313m20MHrgpuWEcu/dy+Stj6ExK33QduDFTidfliqzuzxqoOJa3Cl/Pvz3vqNOIpi
XUgxR7LtBVYQdzauPaab97Of26e11A4a+nF6Qf3opO7W5vdh3zfv4QZvLRrcjrGdIfcJ99bzZvvH
HTdXZbIUaAr2nQ68LEz+j7Qz243cWLb2ExHgPNxWsQZJPat7y+4botv25jwPSfLpz5f6gf+ILKII
+RjwlYCOymRmZAwr1oKA08tiBVlOT5GUBMZO9LZxaAwQwlCaEr6RPKzsVS4emLazOFlTmH6srLh5
aXRzulBPS/+8v6EbS6NSbknBB5WSry3//mZp1kytc54TQRsS+KXj1g5jxDYDiEoP+DsegnknLNsw
aDJlzSMudVVv3tKiNJlAYVjilNZhcC5s8U9uxvo1rfLqaALS3jmgG1uJsAuMQXR44ZRYp0U00nv6
vqo4tTQvTiD70gu4BhN0uV3tRAmv1HUrxyfjIATakGijmrxKwewI6Jgdj+OpS6LpahmwFtSx0n9N
+kTzbdG1pJ9q8SXuW/WxrZivsdBrR0utD3/G82T/ZqrbhOHAaK5DEEpqeCt4DoOm/+SS9D1yHpJr
wRDLNQyh6jzePwdbCQPVHEm5T6PBRiJ9eRBmzcgnG/zbyWraEohQwCCWpY/WU2G0xUsJkoModhrD
PzzeY7S3YnhHgAop/3RGGTMUAiHAHsXuxhtGN4A2GVTC3HV9tZ+qgsKX3XBUNLtDbXHM3SOw7wFW
FhBdlWam11nxWoYrS2MngduyTG2eQja9CJiK1m7G6qPKiVBBSlTn7z4gVmc2vPvERLl10hCWfrGR
Mj2I1ut3ztDGcZVye1DP0UKT7HfLrxAy/VV0lTae6rqLgJfZ6cGhf3WyarTG7n/xDVdqs7eyVffK
b7Jao9FlocFzOMLZEEhwvinyC0idkR7uCLhxmpurU+vDzgI3rr/0NFD4Ehio+rqGPmlW36Qlg+3V
BMOJCiIWrDZ0HddZjAUeAGqPaudo3+wpp5kA05K9Ccp56wyF1n+pjW4/cfvi9lOrRcVFL01xAUr5
3r4gpP9QBtIf4KmnVad6y89XJdlgJw48GBJ0+cjsHdJHgwvOiIr2TiCztSqYpiASJ5S0iCyWpgo4
EhPXVqYTo8BU6PPG7I8WoJUImJLY04K+SfKgD6cwCYU4BVaAt6ub6DImAxIW2oQYuPQnENi0+ue5
hIDl/pncWBS+h4RHZ//4b7UoLYT0IKyN6ZQN8CCYzHwx/2KOp9Ar61/3Td0cf5YErQ+UxKpF6vFK
yv/m4bNTDwoCWTBnbLW+dn1bnVqmK/2uV6Yzpe/pRdUycb5vdGt9lOeQpafB4kCktPxokWeAgqo0
QEfA1+DN0ONvxUTNzukAx/4bUwaEvXJxxEpLUzZzbxqoRYlv6gZftVpQS7oHnr70nJ1+3HpVXC8w
DFBCIWBAwXwtZha5bTFGuDOoFoz8mpZxfag6prsDXd3xy5uWcI/kbRQdXXUVvWc5RasR+PtxjJzi
z6wanbNn1o1+yB27/nl/A9dn/nVVb2yt/ONYlEMR9vCIRNA6PMPSYP+syBT8+1Y2V+QRCMnnhtrN
6maZKgP7mV6ZR8gzgbqONQBWKmWPcRkU7zx8ckEaHwnsDhUFarbLExGXnp0GI0TOBig1BqbH/Iza
Y3pl0jTaOXzry/VqSjaBqdZQAF3XwIbcGYXO+DRKLg26mWpcnRVXMOlTDeElTWrt2zTm1p/3t3Lr
gyGPKg+GrES9Mm6+udEx4F+nHPhg2QQmV40H1ycVf29AKZcGLpv0VmY9BLHLXYQhrrenmqW1TaP/
GTbFP1WhO9/sOv0XZ52lQO5mMWBDo3tpyHAGnMgwGscyGuKPpVUzVqWHYeXPc6DsfK+tUwgj3ytd
IlAhd2WrYuzZzjwBI48u4Eekx3vAI3aXcpqiy/u/EnzMMhrnRaaLv1xWNGnCqgXwfI0hkDPDPdHF
6YI9eNU6zJBfiZcEWU2aITaHfmmlKixXSBqlo9M1vyEOruUQ1nzWWdBxYGjq+i8WBayQnFRqy60X
RbcQ6iW3h+Kecu+Hoge9fQwyJ1D9+3a27pX1xo78jm+OuCQt1Q0FOxA0wh+hMZ+nm7WcpvPm8zx7
DG5xt3dy7s29BBiHYfIokqmlUTEwAZ0VM0Zbs4JlBt6JlyGeunMdOWDJOrfcI9KUZ+BtIiW/HhTX
QMosao6wdi8tJlraJr3K0W+sqnjo5upXEar6DuJo2wiHBEEoQuC1SDhNAAbEGYeBi27oHr06Qe1d
T8fj+7+YBBUCR0FNmPO4XApca0UedzrTKIiMfXAICeGJixu/mCLGdQL3SXjBf++bvF2YrJBT2KR8
QBHB9ZYmExKUSmOU9ZjRCPU9q7K/aYPhfr9vZZ0ikSlCCQ4bnUeZEWjayg+2DGZFkVA58qjGX0TS
zk96ErufijqA3UIQA5RwARyLkrbbfcu3lwDLpEhkqzxn4HmX62MosRIok/Ph3CL/YihG/IIudv9U
dnXzYJhBcbJGdLHvG729BHTMpXgFNXlE6V6Lnm9uHgIZbQaTDbMenZBs2AzJq5mj+NBz/VHwip7/
jTlycff/7fNqdxmGt5kvkuZKuzlCYgIahweUrmH316QEe5KjW6vDW4KwxVmiUCn//mZ1nZWoDYM1
xjEd+vpI+GX7NiPtkmQh/ZH2TJ7dX97WEZXe5LUERPN4lebGmpOoIgTaTm0xpJlhiasaueY7Oxpy
6+i9q1Q5qU+itrdcFeQhBfHCgFih18af4E4XF0UkyVGdRXeM49r1hQU5yLuXJuMDcmp6YSCaVqeT
yN/rgrbhyymheMr0LDp5A17mvpXbB9uivO9CxwqOgxxw5VZMCiN5xyg7oN4JrWaHTDY2bab4HCvd
ie43rhsHX3b5ZF0LePlyFwVaBoOdc9H1RA18MCqwIkXu7MMTUh41hlUlpUu5kwhuHEgbXgkydlJc
UKgro0U9xyYjyQQkZv+nlobuIzid4kVRIHhwwaXtxD/yoywfHFkxh+EDGl1kstbktg6julkOWdRR
dyfxxUyoitgdYsKZSQ0vgzziqDDM+widUv4NoqJ858zcfk2qhcQOKg0pEEBr0G0G4zHMnQxGAhcR
P107UGu/gBn0NJfw5+1s7aYxQAFcdHJDtNGW3zMX86j2c5H7bp02F+p45oeG6uMFonNtJ9a7AYWr
Jq1h0LxAIUDZ3sBDCsXRs7KHEDsSjOlKRqATfNXZyUv66SnsxvSDNYrkiaEP81Eo4wdzcJsv92/K
ravBLoBN+UpRU1ijCxFiVGwDXjpfg+r6gWnj6hTGc7TjrzetyLeWgJPwbw31gdCdM5q5uS/0vrvG
RLmI8yEfcX8tt7dCBioU7KQ+hITZLj+d0Uk+gQIdBoMRqA+w7w0PejeEj5TTp/wAf0a78wG3loUP
o9xBickCpbY0GJqtps8o0vlzbTTfOi21Pw6V2+5Ez1vLos8NoNfWkc9d1wTzxIHAc46YDkxT80r/
nmL3XI4nTx3zAx2zPXu3Ho0dfGNP/p43r91UIkvmWNhzJoVZCMt7yUd1usYWrMGMIf/sPIqS7/xy
EgX0KujNo0T2vXoV1KDoqzxU4VvVGxNuoN47CtNprqYUL9fick/5/eaSY48ePpg7YDcy5V8u0YmK
uYVkhpOiRPE5aiq0g2C3Y4LO6Hac1+tUxcJ5SlvMQ7weEokDW9qCp02UfYJCElNBAPhNQZOAswTf
4MwscFbE0EA5zMYfp7z3TnXlGb/UGK4beK3U5EM3R/qPWTeyDxnshB/gxZSUnbCx+YZZ5L9sJi3O
EWxULyT17VWzwQK0zCwfx9ioRwhJm51Ab3Pn8FmSwl8+5KudK6paB3+Iy4rz0f4gVNnbhEbk7Lbt
HnTm5hzKjcMMPChkIEw5LTeuHx1jFKTePhwQP5kMLn6JIJ8uBQTCCK/XLSRBsHerO2/dllUpMgq0
nP+d9VGEWoOYElIcv1QoRHpQAflaBr1eUFfhOe8UFaV3XTvdP/9bu0qxxCNBdcmD1JUjmdOELgqc
yX5m2b3fJPrktyJqqRMyXPIvTHm4EvraYPTXtSfILiZG13nfull23CNYI9IYhrao1qb3+mM+oJxJ
I2jgoaPwtPyADL8KU7hmBjQ+dy8Owkz+YHXDSUmj6Gx4efCf+0u7fU+lQZRvTdq1lHZvUOUjpTbd
QZ1Dg26UGV6z9M5oZWePfaOUH0Q4t0/KyOywlqTl3/T89RNcGuXOi7pxgLBCCx54Bw3D9VijlyNA
WxZuChtM7PhNbJT+PJpwp4l4+uQFjEjbuVnsGN04QLIpSUmRLoREKS23us07AbsPhCIV5JenIAnE
d/jK22M9IrZ3f5c3TckGLl0VU8ZlS1N1QXI5CUzRNw6Zt8jC8+DqcD9ZTfZ+Z4Poo+28qgYSIa1W
FefGYBqFgikGdA4lM+Rnpa7h0i6avXLHTYhL9ENpjxo9QzNUmlerAvMNLtoIoKALco8Z/dS6VBAr
Hq3B8/6yrXo8DVpkQuYAGSKkd3tp0damAv40iAElUHDdXq6JiGyVrrbfRBqcJL0SnNuKDqBWBf1O
YecmnJArfQVc0yHACazc6uwkUZ1bfeZL/kK/CJrqOQtmh+1tiquWG9nl/nnZug8g2CRuDnVESi/L
88KsCs2sdITNIdSrxxyVllNZ6cVZUxqI+jVURJIIUoX7RuUiVo8uwMD/Nbp6dOMpnxlFwOgIRVZO
GphNz2VMGF9C2/WQMvJ49lJHKw+jqe9hRjZtU87y6OSSM617FtCETN2gS6GVsTOeZkC1ByJDRHdb
Izo2Rf8r9QrtsR/tPe3XrUNE5ViXEyASorjKer2pKFwFPhNf7ebwOpH7/khUCgi4qz1l4U1TNr1I
+UwyCrLKkqhsZQVcZBmq9BqD76rzXA6w+s69GuxUKbYsMcgGHsZB841bsDw+bNpoihnFGeRZ4+Pc
IhZDKxyFjtFpdp7GrQ9HLmZCVGswq7cOOArqgomt4m6iyS4epjyBjc3L8m8IMygXo0othM80hSZA
M/64f1y3Xi5qkfRbMO+4zMUvV4ly8dA5wsLTzRCb615inGGmRkposqNj34wQxjux+zLUUdlIvl/7
MFBj2wlVt24qg8EmjV8NpI638gxMSKSybpL6iCh5Dz282z6sZhGokuKXhvKVTytnD1gjXfj6ohIZ
MCcl435Wvlx4Fev5EFYTNpkfgm6m7b9C0unuFNS2viyoP0Q+ZB3jpnGOFMw0MiKc4l778XNh8j3d
aQzOvJY/nQBWU6YenOrTZKeouNz/tFsPC5QD4Bhp6PCGrRYoigFu4ibPfDh3GxAcHRxC0AGGV8tK
m5ekq9xfrgftDgjbfDq2M1o9O79gy+GTPbrgEGl238wOd31aR2PopL7NI3ckfYbCN+phtIW/7JgU
Zrzje7durHxBid6hDKCyv/ykcQaXSqdgz0oggXGZxfa12oYY0GuynRu7tTSQTyT9VIe4titTSTM6
LfAmwh4PBkevdO3nrAraa2YDshTtbO6co9ul4V8BDDBbx1bi3JdLs81GY3AxTP1hFN/Cpu0fO5VA
M0MI8sv9Y7NlCTilXBRTn9SCl5YYFS5RfoE2Mk+q/iJQU/Oh0xjOUH+ZO+fjBttG4YKjyf0D2sY3
W/s9ry1MisGwPbWMvP2pt+kAuKSPzfjQtGJ+nmjq/S3GbDwC6Ippilv91wGltINepvwgIcodb3jr
h/gxNBEYzzHh7Fhr0mYqrPDdnOKHlTj7XhYWZKuZ1ZpXW1CuOgR51f4I+6oIdw7upl0qLDaSeGAN
1m3eXg+R7hjgSjIG+69RgeMT6IHzobcohZNto1AFvvX5/d/ZxO2DtvFe68fL74xGgWHmdZn6ptCy
T5Te07OTCPXjBJ/9u6NpHQCFBp8uMYnMk5amZoCU/KN85gaB3LPlwokEbsg+hk2zN0R5ey+lKfDA
vNj02YzVS9K2UWfJARRfSGk45CaaY0eM68PFrl6Tudcf3r+L8tUCYSOn+NfMFswL9joqLtyWwvqM
EFB55C0vzm4XzTuWtlZGosDpkHq/N+/VVMSGqwhWltnxT8To0RWBbTk8wCPXPneZKHbwwLfvo4SI
EDUzMiChbKuPZupTqDilk/i2VtfnwVHaz7Xb6F/fv3/AXtg+JAngd5G/4k3JT9NLavx5lfg9tHoH
Kh/2yUppdfX4nNN9U1sLemtKOr43pgp45oqowxRc30iidEFySQ17+BdXWQ5coSvBMDSzhksrI0+h
Fpoe/G1BOj7B3OR+DBC4eIQML/jNjGl6rLrdvvzG2aBDQQ7JTB36n9bqdQjbIld57mOfLtrfQUDp
Jp8NmP6zdkBBjWHDd++krGAaqBKT9Fvaao2BbShu2ZqxX1IMO7eRPX5xomyP1WFjUVihEEa0T7Ni
fQAbpiLMqMZKn1dDg9Z0UB7rpkp+jhEanigU73Uk5AFYRoQ6nCOSkIe6n6aua2EjxPBYNORZHJtj
AosfUhMRDHnQ9+/s4JYpHjwKC9Qzef1Wbqrv1Wqk/RGjoxID8Q0Q3gKZ2uGLKRzd/1hbj6ysY5rc
YolIXfeVjAhST4HT9TMBu5iWNLDyBopZHIKYGjfNkeoEI2zEfJ6nXkKR60cpNHMp+gISfMS7ft3/
PVtLl7AERm74WVQ8lhfERJlCQD0SM2+pxJ+1OQs+4vRmgkLUGu+b2nhWoV0k9OUMAVhfQy1bNSoh
F0OLoZpgpjOcujmnVY9cdxQ3g59WWnAqU2++3rd6u0BeHzrcEhrPCPZN8VGnjeeqqYIgZ+yd9LGH
YBCJTILSONlJUW+vCONcEh4mkaQWaf9yL5kYcCoVGmo/H0WGmEM9nACsNaccPtMjzO57x/bWhUpA
qaRCeH1i13maEYSgxDoLosi5iV6o9eYne46Uy7s3kCoRuRKXgxbzGtIBGaad2dw8f+yEAQdIUqMZ
AwO3l9XJ4b6prQXBPEBixlw50cLqMIpimpJCUyCfhNYP0JthXgRlfv++FfmvLB0LFqgKM4HCKeQ0
Lz8T9Eq0BWEy9wttKL6qjZecbasQfkNueEEYAO2KUCm+tvXkvv+A8IhTXSQaki2nVZoiROGgQOYJ
n6W7Z6/zemSk2umfYk7UK0qU087Z3ziQREMOqGbZQUG3frnSGBfTMg8sfMQMJiBUZXbMkWB88PR6
utiZ67y/VUPyQKRH/xWCGr7h0mBWdV4B9SJdi6QOLhVsuecE+PYxiBvrkWaV+WjEfbITtNz6FYnT
pV9IngA082aGMzWIzMdx9INwLE56Cru6Az2Or9m98sGGVf1rPBTqTmCx4VYWRuXWvwlfVKYTVeQi
R0mMHRzLenafaEJBL8+8yLf753VzfYTpDLtwM4CsLU11adaIoeK8ajTMf2uaQM7TjZXiHOtonrY5
R6koHbFz7TfODgMM8spTi2Y2dvUpzXJsyzHKRj+17O5E123yx9HUHolBYXbqLXfH3taG0vuFgBpu
GhJ5+fc3GwojoufRjxr9xEE2iVCHCevCyY8Cpebz/Q3dcACkdmAQaF7SV1jn1EGgtEPZV6Pf0rt5
msNROUEIXng+Go6adq0CTbkEyI58LGFT37G94eJo78luGGUYiiKrc5PqY9LX3ix478RzCzP957E2
k+/3F7ixl8x8qlQLcNc2WIjlXhI1oa8lauH3kWEdFbuPLzzvUGlD67STl2wcTjBj9CylY4MIaFUA
Rg0qnUoP7wmBtfnYpMNMRVItHnOLfl9WJe1/lHzIdoxurM+lgyCJocmJeHCX65tUhTk8NRa+jczU
ISoy1Y9QeLjCGvteegGeBx3cGKQcFPLZ1NWTZKP4qnlCYTSE+PAnep/F0ZyH6htVPLilKfzvVJZu
rx32QG2CxAF8RPVjtTQQF5VoiIfMyXIf82yMP0ZZWCWIVIX579rr8x2DtwcSg/RmXXJYkuZ1x6mF
UhyG23nwtaaxTmE9dE9xO3Y7L9GGFQNq11dGODLLNXYlgtzG0Gt0gDiw2VXCIB4DvS12nPLG5slp
RJUkmXTPWBeM5sFoe41X1R8iQxhE1AIlQRGmL0rTx0+wmQc7VYCNZZlgjADVyQkE3tnl1yotUcY0
dXtUQ031UjkDkmJGU+34jNs7RthKIwJyQmlnjVSeXT2tPXvu/c5q4y9h0wWPSjPFeGahUU7unS9F
2jY7X2xrLx1clSTGYQRrPcARM5FLvIIMKGUN97cXFtkxTMbxGk09slbDWJ/e67PIwKg78tWYHKcQ
ttzK1qvtCL72wW/7fDzpUVw/NiYHhurtHox346vRXwHZRL0NfpA16mfqEyhSuoIjXww1wqyGdkkj
UpJ3L4hbDByMS0wNcf2gzVaioObFgiDpzr7oSdOdErNsTlUU7UBPb92hZFtBG0rmk8zCr3wGzaoI
ApuSWMRVm89mq1rfUS6c9UMsam9vdvNmfJvGCd0D+ZVMcD/WmgBl7JmzabR89Ps4glGmzAsJ0Z9j
1zkwb016NdNlQTgzR7PMIqaJjsUUW/0xLBKVFLZSkW4I5qr+q5vR0z6mXlf+EGKa/lLcNv4+Rebw
F3GrB1CvzlwUNCkxG4dM6Mbs3/9At9fKIf2SdDUuC7ohjEXQQaRGGHd+jMwJEi1jXv5IWX3ImJxr
HIamYQjLEzv36pV7YZl+0OSCQobiBjVduJ6WB93D40JnjwDAwIDXyxjMUHwVCFtop6rvJ/QqemGf
zQoN7XMjIFRG+MZA8bWpmCVNI9PbcWG399whUqe8DoQDZgNrde/GKMxaQYfBL402fmrJlE/IIWdH
Y0g7iLeccOe92bJHTxrUCK1xzqy8nG/iPDPR4lRLOoIvZDyOeQpBoldbwSECO3no9XbeeRNuLztl
bmZJyUpwMDcPajvQVkEdb/RjJ67BOqBIUxXpXrS8ZUW6Sslkjpc25BV9syrkZIBpA8b0hyLxLlLj
/UxLao+g7faiA/R2yLDIxkHrr8mjh7lBjBCxJT/Uob6n7tZ8NYMawizu4LvRIdIUMSpcFzSC1xiC
ZALMnnk14X/eTgdrzsXP3EmaEyH5eLWDMvzP/cu4tTQbLmpiY8BZNwwplZobTDIRF1fmCN1+VcOu
r8OgjqyJvcc7t2ULyItMMyjeU7JZfqxWqXoOjCL8qTWjJ16/4ETxKf04KBOajPfXteFkOBDEqvBx
Saq51XFvxrHAE4Qkb2qvXhU49g6BDmdEBQjpoUZ95aiTpp/uG5ULWLkY5prIwEn7GbBfo8ACrR6R
LJYueqx7wIpx9JynAg3ArHefJyuIHyp01s4tCml/3Le8dQ8gZABXBNCPpu/qKUJ83pvnjM/Y1xRV
D8IcGw3/L9zf9+1sfUKiY0seUTkxttpW6DGdPhbYcWcqxAht80RUbvXRFNW4s5lbDgteIuzwtpKb
rkzRQJiEMgWCclGJaCJMPmcIDHjM3ebJTsXw5/2VbXw7QkmK+TLaM8APLg/nDAVnENUyOS0s7YmJ
wpyH1kNFCP4Z7Tp1aCIgOOIdBmPeIxLZOKsy8CLt4Nqz4lUjAXQG8hxNShwRzilzkkbWgTYBK2Do
nfIHLcLiMDowf91f8ManXFhd7a+RhdM8CwoNRtM61xRSnycthCy38hA7uW9qe4Gy/IyLIV5fmWLR
Sq1OOLVRDePzaNoTUJaSmkbPG1y1qnhyU22PYkz+o6vLKJsKMDEB/uC515cf1AnKMQttbfQdlCQB
vzXhp0DM78dj86TSiZQRFRnCmjIhG4U6uWrMM+eFf3RZ4nzLZic4N0av742dvk4OrldEfY9iNwEU
XHdym988dhAXIHtTgpCxWzf/bEVZ/zCEgQl0OC4/aeOo/N3BH+vrrdM+onIEh6xIu/mIc0i/zZaF
Z+8y2/L1wP47jEzkd9Ou/S+9VqqvmTX5nhv2e93GrVvFJB0pGo1vOHZXUU4QirnMUEn29WjO/SkW
tp81gCtLQEZ+Y9flCRb2+URfX9l5SG/PHCVmXKKKO6bzsT5zwu6sLnUcwbh4FU8HKYH2VS3QSz1Q
sI+/aDMqtA894z7hjuHbe0U5BsoOWRKF73KNYhgGA8jIRPG3m2z7PHe190R2nx3mIQje7SIxJef4
PKIc+u7Shb45EHanBvY44rMSCLmY4XUGxAgaYX+24CZqEXcz7Hc7DSzKPBFwCOCYNfOQiqJ8pw0o
QmudJfw49uxzbkTiEOuNdr3vNG6PDqboq0LeCaScw7NcXBn0emIWHJ28c8xzp8/pP6lSuJ/rsmxP
FdLfvtUxCKqq6R5E//blwTKeiuYcxRNqJ0vLRmjUsLBzp9F2GY9eOgYfypyXLgqgh0WhvWqe7y91
06CDQomsnlBwXvlHQlcIymMZK7tO/eQwwndABqo85s2on6MYcPB9e/ItWzoSWPt5VGWTQmawq60N
TQ1dsgp/nAsjeYwbQzx6GvpCUz0Dvhnb7LkEzHEph2o+mHPz693WTejjmKXiB9AhWTnmUM/qnp4g
+Z9t0lcOY4q2ByN38WFe0x1T5jvOjJgVH5MYCkxNr/dQaxs3dPED1u+tQHIxF1IyoKaJR3sEDEmX
Dx9aa9wbdLp9hAgqaF3xewG00n1eHqVRSx0v94rejxKn9RFvN4+q2+0hEbYWhLfjQlJJVCH0X1ox
hLBsNDR6H/ma5hhMOJop6CskkLxkJ63bOKqy80lrgnCFnsHqDYr5I9RmCJurqTceA1jODoUwrUOF
hMAxUgp7x97W0hglJHBgZcR8q7BsKJA7tyq192GBL66ugiONunL+WIHU3DF1wxaOP3vlmHttgSK2
tD4XhuyCNnoP5o+RZaIvetiHdFKc37S0PET/rNQ6O50+FZdJZ8z/FMG989ntIyun0waBpkRLwN1J
hbl8TqfA/oBgaILQj2GhcH//Em3uC0hIslKQUFTUlp+cvhvVoKzrERPsEDwcTIKrJvoeh5n3fN/S
RuGEOBGGMggGwARSql6aGgc39GqNbVHLqj1Dv9ceQ5RcH6omqU51Ez0nzEtdTNUcubuqe3ShWn5k
ZKvZ+T4bR4/fQRBBvY2EYP321BNjuH3GUSj7DEVDxmRR/NU5caS2BvOKofP7/so39pgJfUlP+4rd
XXdVIz0eqjwJhY8WY//guAP1ygFiPcUKlJ21bXhkBgfAn+MuyBvX7Q4E1gHlTWLwCxsd1owZMTTt
kb/0yAV8RguByHTqcK1nGLoNyUj//pXS9wdpAPydrM5YfuLeZpQ2Ll26LXGoPrqZ8Tsv7eI/Q7N7
yTYcIukcIEg4VKgEr+HYNRQthRoj4ewWlXHqu7T6Pgd1/O7KLPhnmowUmZE4oCO8XI9VZ2ZEbjr4
sEjNj8ksxCnKYo2iqbJH37cRplCrgQqDeRdA3usYrHa8IqcDM/iWHeU/+rktHrPAM75paBwfhsq0
UIrRxkPeme+vSrFISinUpTSgdmvuXkfhRIE4H/w8qzWfkRtiXagKT1PU7cnPbfoAZkAkTQxwHjz/
ckPNyYFvyaLz16AVeEbrKrzkRVKexjR67kor/TJYiK3ii3IfCdwUKVm3vPTkRjsHdcsHEFYzYC75
9yA8Wf4ORDTd2i0z4ZeTorWHbG7pN8GEN75EBQKhaMoiZXn/bmwkEoD8mB9mipLe7loBEmZ+GwFX
mrpe3cV0/AfjUjIz9+ROhQrsdKLRG8AXdd/o1jWRH5ZGOOJ7JM7LdU6MEva61bPf5E+HzB6Vb2hv
Jl/uW9lycETW8gARijFJvrTiJIjImk0ELqYLrRPsquVhntL606iXexPmm7vIueEZoXAEsGFpygun
pK/Qffa7wFXCA6Lqk48WMzrvWvtPN+bDj0w190oAW+vjvQJJwYmB73J1WswcOk94IYUPMcfIoezb
0ld7W//UZ9beg7y1QArdUgVAdhnWfbusmQNdIGnsN9oQuQ+21cXxtxpVU+uHMcpXKixRULd0ke11
hrbuBOhTygK4NF6PVYwp5sk0O4gW/EoN2nNIEO9XQ9uf+1iDotmc9xg69uyt4vdAC0ajSrAXV13i
q/UQnbK6gYh/8txzOBh7rGJbX9HS6RfRKQfZuyavkHxCQz+Vg6+AYXspgrGODn1g9ietKeOdLsme
rdUxNUbG/1MdGAAQFP2Esr33WEzUw8op2sPob5qiWExrGZIqWojLGxF2Rg1DJAAAo8qtH13fxcdo
kDpciv3+GT46vCA2aLvJnHpdkkgHTxGlztkslca7wG7nXvQGFIDH9Tjfdylbjgs+HGjeJfaNxsJy
VTxAbmHpw+AzSGVqp4L9HOQUwp5X3jqEZAOcduiZAF+vXFeUxpTaTZeg1LTjr6aS2XQVrOSxcsyw
PfTtvHe/tz4XEAdadrBh6gw8LReGWlkLYU0IYJYI7azavXmui8Lyg7HXdyofm6YkvgHO741BETq7
YaHPAYGuOhWnNEmd7xyMnpqAleyY2vpcoHNpkVAkJXNcbWMTuHoTwkXpe8HQPhTkds+Ksguk2FwQ
WHI0FwilaXgu9w6GrtmNoBHyS6YoLokNl7puD315iMsq3XnTtvwwKLP/b2v1naD7NtzEAcAA20B2
YZTJfXKU0f3VZQx2om3j+AmjZf/i1NOvg2UBeDn1ThkkvinEZUnV1X2Ci6K0Uf6Taw0TXGHnBjtR
weY+vo7hysFm4DZLM1aWJX0hOPRMOCfJg5aF5mMUtm1zQQU9+zfGmMOSWA2JQV59tAaIVxlOFTnB
0JrBwais6HHqGoVUT8PLH+77jc2lAQiAnxKOIm09MKJBYKUOafIKQyk/2YH40Nej8Rhmu9xdW5bY
O8QPwTzJkYDlJgZa4mgKM3Zgh7LQV+egeZhU90c0lMoO7HgrNSD3IIUkSzepmy4t2XPd2EXMDlaI
hr0oI8wCTqmnxz5p4tPQdSryh0p2nMfs5f5mblUyLBkiW/C3UMJc9z5C21PSXJBldbE5P9nCnfzS
mspL0g/xResV65Ll5vilrob4D/iTgqcGcsT5aKHVfiqjsr3YSWj8RFkntz9kdlT80xvD9N/7P3Lz
O8jeAD4cqpD1Ya77oko0j/fPU4X1nEQCdG2mhH97Q9LtHOWtx4IeDSgLAJOyF7H8EFbBYGrt8CgV
gQdBLf7hbLeTclR0sA9jvjtUvbU0CW0h0gWZAOR0aa8rtJinZORpTyfYxAo7eTFnNf6z7Nx/kwQy
UUgLTeaeUF4uTXF1I1qVLM2uk7BH1MtrXgSKU/Yxhqf//aPFkh6DSAw6IMa71ulXGUfJxBQGoZ+W
BFdICLprocdojkgewfvHY+ubgYKTeReoFfCmy4UNAwIHpqBKPMgGfqjXTKcXJnW0PERBNPWG7Od9
g1sfjcomVQPgWiQMK383mHXnGnHSw15mKg9hpkMIXQzRzCXtgp1HauvZhXoOlgMKBzI1WS6OZN4p
JxNb5WAO39IUAQmfdHBwdg7+hh3ZcWV0jBFGelKrd8nR26nIIav1LWFED1Y+1acsqPM/7+/cphUw
AcBwyLNuOq1M9ORDHsbUIvO2Lc9DGekPYawL7/J/s7M661RwQCbyBPpAs8bD5I4V0K0o3unfvc7H
r7ojVJspdkowBUHs6uShKhsPCHv1fqUb0fRoZ+WoHcoqwy0NdZb+oXZx+UtMZdNfjTLTSEb6iGl7
E1TJL1GE6Liok9U+aGqoRH5Oz7k/FDG6ogdmtLqfDTLeygHF9Pi5i4tM94OqoLjQaBCafhqatJBu
cDKGwxAUxnzsmaNNKTMk5oPbkkqcmjKdvzdT1uyRRG9cODnuJ5n/idComS7PpLAF0DFz7vzQdaEN
QOL82bDL4WqWSXFIxLQ337R1aggHOTevcPJ1JyENCtOr4IPwIcdN8oMQanNwuqraS483AkJKc0zW
EkpTEFtXHvS2zpOhUun2NA2DaDqof6I11S+rXLvMTQGHH2nRzlHdcCZMcTg0oClAkt+tXoCZzuJs
dGymCqfHVSRj+q3F3oH5APP9ITzlcHQv6BtKCkm5z29izz6jqpKaYcdxTS0KYHn6gmSKvRPLbH0t
2QKQvJxymk+enjdWKkUfdCUsaNrVqvIHyFKRHATVcf/+Fd8qNMqwhda95PPmEV3asbwuNVvd7WCg
jnvVt90x/DJkYZwdCxS3/6pbwSxM3bSh+CiaonsWkTr9Tmxb0U6mlg7vVcSQaCDCN8o6ppRmfeWN
ebtsmr0JsFFcjkHtag41/Qoi9r+F1u2Bo7dODHxwUooNF8qM3HLhtVBHNZhDkPpUxP4cNLpdUMym
4yFoGVK9v8tbV0J+S3IISmNMFy9tpWOYZq2htL7WKo72UQ8dBzDjkCgleuoogX7zEsXNDpD/jb/v
W95yMpRQ8TJAHHksVtnZ1GYNCjdj50eWGmWHqcty384s9bPmhfaRyfTpfN/g5rZKLRWQ/Da9jZVX
iyzFNRVlIIzI9PSgIJwItTLM/pWtVztnd3NtBJhygJ9q3Jp0IcttxUyF1fllZ3YPjsjsY2BFw2Ww
q/7BkhzI/2JpAHlhggM5QKtj+RUbqsJEtvgYsx2Cp6hUjEMee9qjEWl7TY6tpdFgBnkOCapUR1qa
GuAq6gaYAxghbq1LP0zJEQWq+Oy0QfcfBfs7ccvrvVq/waC2pDwjmEaMrgwOjoDllCmInCbPMR96
1zt04/hU/Q9n57UcN5Km7VuZ6POchTcbO3sAoBw9KcpQJwiqJcHbhL/6/4FmdrerWMH6NRHdHc2g
yUogzWdeM5VL5I2FnD6WizH/qYuGi5XGbfxk6Vl5aaOcWz1//Rgnm5L6nDQi6vDBwGNBGR/iJnrB
JmoocfRv3BgcdyBdfskmnGJA4lgfGmuAQ4NgW+8nRqmC4kwlMlSTsXl/4Zw7y5ECXvefDp7s9KZX
lTFFI40MOJ5F5meaNt5QelW+vD/KrxPr9B1ijkZVhILKiog6eYcOhnGTmHpYsJVtbdJRxbkocZoA
1D9UY8sZb0w9rW7iEnxeVUzGQc+ibgfRtC08yl9Tt22z3obTQNFlB/a7ei5D0zx05M8X4vFf6Pc3
n9Vc5eVR/2Shn9zX2B5Bk2hBUKRa2/3IInvYyaVUFfo9nQGhVhYiKDJbDjtNy9pn8Pnul9jQs+1g
lulrUutq4Zu4pdZBW4+XrNDOrUKamKSTKq+LpPL4QZY1rU6VGjjQ1NZO/GYMnT2YTfOrhG574VA5
U7NgAEBIdBSQfzhVNq+oacoonNl4tk6CPBURVqSj5S8J0BwEk7538LP39ZRcOj3PTBK6E7BiBAog
xr3Z8W21LARwFHSHFuvtrpnY6GZKUBeo+uRkF06YM/NEORq6NycMbdtTLqqB3us4OHCR0tAxPKtH
XL00Rtsbm7q8BfarbZNMedGmUV5IL87Oc5V4I7Tgtj/F6tiygj+aQ0+iTDmCNDGLTYO05U4ZnEsS
DOdOUarwK4aa5AyB8/Wz/CV6KWEuzbrasNFLPdk3c695pV33npumhi86x/bVUI6PkeCIEWOC9YA+
/7atEyPTwoT1i/gbCcTpSR6CgIo7Wl84o9bXi9M1Nxqda6/sL7b7zs+XlA3Exmr/YZzsYttJG1D5
lGGHRRX3ZhmZT3DAnCt3xD1FidsMV7jZDgqk5D1bn+2Nk4aXrowzsRVR1f9+hlPEqwOBg3QEOfla
k+2XSaEpbeE58gG9g/JqnBL3UaZF9vs5ALEpzWn2DXnO6a6VoRuLogA+Mshh9FDc0K5DwtYLo5yJ
AlZqAy0rigmrh8vxcooQaQVAzCgqrg7PUZxWqd8YnX23jLOyCWMqNRdOozM3Fdzfta1KbWvt9x+P
qCiJ7EOp8DCNeF68wm2VytNi1/jx/l11blP+dZyT+AbKYNyAW6BAaNb1dpyKcNPUIG/GYmwuqICd
nZIGygczE5LD04A0V6MlUsye/YAqYpBioeDDub4k63huFaK/iroMSxGTkZMCk6WjXlmnvKreIMyP
tHCNfXEq7Oe2CWLO2j12qpfIWGefIko+q8YZ/z1t8zhWhVpn/6uiW5VXyoygdWdiRYaJQnzh+D67
FNfCAbhnxCtP82t1ATbRdfStrAot9LKWLh6vDucbhLs8iEopP/wbK2SVKNLhowD4P1mJo4OONJ7V
HNuNXqAsOxh+Wkzdk66Fl9zpzj5GZF+oRBIPktkfL3p1Xhwxrz05VWJ/F+NSHTRO6mzsSr9E3D43
FAZWKK3zL6Xq9Zb8ywVhtCjJq2I9rJqq+dQ3S/QVSw/zZizV8Pn9B3hu3a+R/MoRR6Dk9MIlj+/s
flzbSUrqPEOhzj8JtAsurIuzE6IMRlaLOBx5+/GEOkVANem48ajiiS3uHo03Zm29H0slvHA2nVuC
sEtAMaP1gH7jyYqIcCmZVIeLvM77aIvWutjnbZo9L3rfbpHpCi8cHOe2NDABJrVq2PAYj6fWQkWP
cCsgQTCmJqh7xb3HAnjyHKoemyTW40BYS/jt/bd27nnyvqiGgkIiYjm5Ua1U1PWER0oQFZnzDM1/
9CK1r6/DEUX194c6F5H9ZajTrITcOWuw2SYAdOJi2iZxIu7yyha1Z42x69udWdxOuA1LAKaqG7w/
+LmXyb2JlCmxAyXzk3Wz1Gli1AKc9uoddEu2eZ+brRIo2rzcJlpsXpjruc0AqAuWwVrpAd9+/C41
3BJRhR2BhRsKZCHDnLZCKr8v64TJGundyi3jpDwN/7pwIHQfRRf0UaweVKfG1Ca7KOt0bl2yHldp
OsoQQMmO5xKHaDjh/cW6XPoZjM48b9KcknHXmtpWz3RcPWKkqd9/X2cfIMA1OiXAngDNHg+aaQVO
vJIyIdC9bFd32FBACbnUXDs3Ckcwy56SJKiPk1URIgCiW0lOY2MqamAE+MvMXVhs3p/LuT1GuIpm
CehzUuV1bf7lEJ4WOLjmwMJP0ej8nKTlhJl4PUeenVn/TkC10tRginKzvHGApl5t571FQcOuHXOb
mlUBs8a5xPo6t5uIRTkZdWjMBCDHM+L2VNO4VyAIia5Dad1YAwGz2NVFVhxsu4ou7N5zVWOiABAz
K1iBMU/uMdp5CsALGJRLZYHRTBZ3l4vEujHEEm/GEBi/vtTmtllS4XWZVeJWZ4S7RcMk/v13eW7m
dJpXew8k4mghHc+8G4dRy+1xDGgr9d91I0/9AqgL7mfYUKhRary8P965tYOe2eokgsMxfIDj8SYb
i42+Y7xS66q9bcTVxjLq9vOgz+MFTPW5zUBndIVOoKBgnV6tZRLOjjvCa4un1t1Grsw+jpio7n5/
QohQEWUhHEggeTIhNc9jXZ2gQtWhJrxSTaNgFg7Rq3D/DS4b1By4bKycVVbj5Ayp2jEGeYe+V2p1
oZeaYeU1ajg85/M4X+ienDkjaSHQNwe2g4znacFdZpLymLtKicWmtdVTWXpzXo9bVNJa6Ay249OW
vSRTeOZCXa09SZ9Q7V9tCY7XxhD2Se6o3Yj4gki/aqmj76t26H1dttnPWW8XmKLJoxv2+oWVcmZR
0tYDaUh3m9T/tJNeA3+gmwc/cBCJtqVz/10OrblX0uhCdPJmSVIsWsmP4BFopkPVO56hNeR9nSQx
Rbc4l/4sAQpUNF2f3l+Sb/b0Ogq3Gy8OaBLNoONR4qwpqd7njDL045UFsuauxCpkS3D4FA/itzXO
1+EQZICDznohfTseLsr1sR1q6mtV7Dg7ofRtIAYjxZxV1X93s9E4JDRAhIoDhDvhNAyZ6WCGVVcH
jTv1V4ZbLIGc0+Iata1Lgfn6p44KrAxF7E+jEmFeMA8nQyldVNhFVDfAHMbVS6I2Pbu1su1cCncf
gvD1UG9pDjXFb290p9/W8luHJydEBBUyGQXG44daIO9VJRLwT4Hg0YZKWfNUFyu3lFAsaMuGxlc7
XwpS3uyDdVCapSt+n6vgdM610mIrVkRNsPod+RJG+rYSeHvqSRht31+jZ4ci5wbQRiGc5XM8P2vh
ypWmXgf2Yi87mWqcLRbBet3a84XL9s1ZxqwIHtCapFS+mvIcD7X6V1mAO+pAcaO1Za+H8kWLy37y
otoQj5XemY/QMuKP78/wzF4HkLHiBdYsEmTs8bANH6UdI7UOJrVCrmAeiC6iqvs3nuM6LZIdrm/g
0sejjFjzkvqyTsqhK3e6KbTASRzV68bI3fwbE1oxAhxhlEhPTW2j2RauETIhTbHrJ71gk1JNs5Ab
en+cc0uDehMYTi47dNNPp9RR6o5zo0bgKyk2TpP+nHoXYMrgXuornRtpJech2seEqOUfPzx0hl1B
maQKLHVx9g6gFa9JXeVmSM36d68YFiH9K94RuIcVNHo8VMQiEaNNZcSskxEr51HZOcvEXSqN/PD+
8ztz/NMQgfDOooAjc8q0ZAkkAyLmZRBVVt94cs6V9FYjxjtkiBInfm079cvvD0lzAMQXFcK3/XkM
4vSECeKBKsdkA33U8FI5LZ6Kd/audJxLTfJzW/qv451EClMe8jIH7EHNXjX8qu6En07afHD6UEev
IY53dZNdUjpaX9HpjUApg8WvcuO9sSkpua5NqTRloImy3FATV/ycisp1my8tQqdafROhSOHrk6Vd
2HlvpwuPdLUPIX2EBW+fTNdOzNaqW06wEqmxQx4tejB2cD6GKO8+KNnYHGyNrfL+O327OVbyKiUG
UmR4dKfid64GcKUZEGjgvzp9iFJcTeQRnoZCxG8fYqxW/qGcgcgSwx1vjr4iMmMt02jNJ/OTHKbZ
m8yw+FC0dn1hc/wSuT9+iwiBwi2hbwfIAiry8VipaeViYWYgMpcuwWpCOqlXiip7yaeyghGIUbDf
yCLq/H5S5S1wcy7bDOqZxl0VJS9WmCGq4BhAYy8cfG9vDJJqwkIOCqgvzunGbYaqKTLD4jEIPf2Q
UpzzFaxWPr7/Xt8eD3SawEYgbE2JAE2p4weAX2SXxw6BTaposMUTYXp0j93nPqu/aGPnXGgfnpsU
A5KnUykANr0us78UC5bZao2GCmfgWJ2xbaGAN/d4k1uXtA3PTWsl0ML1RMTkTXWT+na5sHAayMcN
wmNdnGceONPIK10Z3cleXKrov9U3hMVDEo9GN9gglu7JqkXWSaHkxqp10jg6TNFU3RnVXO0tltdm
NkyRedqkiVvYI8azPYewCBHTkrdh7/YvmeXKIMzc6nNaOta17CLnupOp9dMoKvNj3cQGbrpp9JTX
akL7qrkIxnl7mvHpMedei7PIPJwyQOyQlFk3khYeblfannAz5bFZtPxKx3zzzrU75aY0Z/3LrAr3
QnJ57lUBXFjRaQR/xmmTbEZ/a3IGndC6M372U+TeuUtTbhLH+NSC/71UVTw3HJAjYHF0HFcA8/EK
1MvEDZU2kcGMU9H3UpjTvscFAy0I3fH6wrhU3DlzcP4SNbM5NQliTusOSWkZZTeIFqEObbiLu1b1
qJ4ah9oZL4kOn7kYGGrN8sgAyL1ONpdixJ2SYZYTSLMdlq3T9PWmVMgRriLA4Ve5Lp1ARklyobJ/
Zu0Ar6GKySlKTfO0C6OOVBzo1sogzaPwozRg6u0g6snp2tRnp6Z+KrOXpE27nVqDENy+f4Ct7+vk
BCfCpEa8NoC4F06KnKUMc0dWWhsoY99/SXsDMXWnmG5adYxRXOv1T2gSlHhEaGPyNJfZpfHPzR7e
AtA8yqz01tb19pcTzZVLCPFayqCN5uxLjd+GZ8dJfGhsEflOki7Pc92P+7qyL3Uczqys1XWddJRH
z818klJAIDTVbuplUDvCDhprjB40JYqvgSzkj+8/5LNDUY2hib1WKE8hPB3MaPomFRIwJQ7GxRIZ
Xg98zy8SMN7vD3Vmf1LrWfVmnLUketoarXoVjj7qG0GvYEezW0Q7dtzIJhBPtZuLjdTiS4nu+0MC
oDp+hU6q48aExCfOyTbdUcsJE7JB0xJ+soj5ZpDm9Ls8XZTy/m+SoBGOR2xsa06FCFvA6ssSRFZL
V6iblxsz0y8dCmcnt+5Nur6/lK+OhxqFVJPQyBBqzQb9c+L2+c0y1AJr6jkBIZW71sP7L/DchsBY
hGI2SSgn0cnc6tiqlSVBxDTW+sQLq7I6uEPyI9GS9gEK9HxlS9O9QwXhErvnTGxBqQIk6erPQXfq
JC5G40BKPWnbIOwzC0ph0fqIa/1+lggrjQrMigZaW+knh+zcFL1ukWYHkVK/VmW+3OqqGkLXnLvN
+w/yzKbDvY9WKRUu5DlOC6BS1tUSDaRRVojDJNp8TTCOeEUge3sJ9XPmECX6YVr08qAkn/bsjVnV
JKjKImh1vZf+pKbNddtD/0MYSMgrByWtT/EwllelUWY3aQ/A7v25vsU+rS0qxqfARUbM5j9epotj
D3a5YhP44xOWvuP3YaCK14jK2LU6hRo1tpxNRPzjlZ3l7ojWLxkZntkp0ClJWQlC+AxvZMVSZZ66
BOt2oxjzrZUa4/3YuMCTp01SuPn+/RmfWa2/qpaQzdkqYCOPJ4wcupzCjAkjXhFf55UVfxx6mVwY
5cxmZJRfRSfFJNE+uSPyXo1tQg7mhIXwy6BklufqRXPr2nV9nWF88ETMUhP1LZfOnXNLipAOvjmH
AdJXJ4nFPDlzPLYKRYBINfdxWztBmdJKipJ03MtECnpqqhZMi15tbWfKP73/eM+9TKjGNLPWfhoF
zOPHq6VZHtYGNYFU1ReOHPtLQ1ixRcn2pyJi7UKudm6r0u7hvAOsSBh78jJB8hhxmXAoLCybyatk
Ka+0MkvuFqr+F7bK21dK151R6LhoxF2n5NjKcdt0aJBjc8dwfowtM/QLrDQ8UHvmDun2OoiSEAZU
yAd5/5mqb6e5ZlSk9QZiQeBOT95pE0ayj6NaBrYZYfSXxWay0XrRctDiA557yqwZe3sZzY0tBqfZ
KPac7eRQhtk2q2LDU7qmTT1hFToKgQLOz2CM3euFD7k+6+OAENwvBQqYnlQMCY+O37xjRWmVjAiJ
tlM0X2vLehP1WeX13VQigOV0N4v1REs/cCNjjD1lssx9ore/DWEjwQDHg8TRykGnFXL8MZCWsOoo
6pG/qnTr0InhJZJYec2DkW9VZFA3abhcqpW+XfRQtVe2yKpPBRFn/f5fYtFo0aokCiUsJxxp0o1Y
pkH1cnQ0lR3odRQh3a6d0937D/ztoiD2NWjTAeuha3aavwEqs/W8J9XucSDxaT5G/jRY4b1Mc/NC
9eAXYuH43dokpwbHJRcwnZCTd9vPbAm3QIoqFJ2Bk1ETFosnQ93VPLWOx6suQZV8hz9kU3n6CBbG
H0pr+ra0YtA3rp4i7qIspnPr9G1b+MLuh5dRa3GmEM7sfEINt563mA9HnSdLRd5XQ46n3/uP6+07
4t2YPDCEJNbO5kmUArK3CvOURdmnueIbo2X7oKLEz6iKc+iSQ/H8/nhnXg/ZCSEERS7qLqfZGc7J
/Hk7awM7NSILPczafVyQPHxuzZHHdmGwt4cToDVyQXo4HLz8z/EKrLM0NefWxuU8V6rmNtP00HwZ
sxH/eiQ0CucO1Is5egI/3i4QucB50iz6NNza9M3TbT6uQtVzm9efNfqH0qsqS4s9R6ni26hIqJD3
QxxSLhHLnd4XA/YLbu1+bGpY3B51NEwYwtGxH9KljJ+Xfqk1T7ERoN+GqRnf26HT34yOUKKgqoiH
vCaPaSNnuY5cIghCWW1AGZm4F4dg+/xR9KaJezm2f/sB5tfsT/U4J9slLlPsHiHQRldFlve6l1WI
l/tuPilwwtCDc6/xd4lSzLKTdNh2onH664EIL/7SgvfEuUDrIg3tQRftWz1Swgd9ytR6j0oZnhil
mrc2RTHL+brUiCD9M7/6jz+n/4x+VA//3C3yv/+Lr/+s6rlNIuDpx1/+923yZ1vJ6mf3X+uv/e+P
nfzUff2j/NC1P350t6/16U8e/SJ//1/jB6/d69EXm7JLuvmx/9HOTz9kn3e/BuGTrj/5//vNv/34
9VfIlH/8448/q77kmHr6ESVV+ce/vnX4/o8/1v7vf/z1z//re3evBb/mVZ0cX0tuk3/+sf/5jR+v
svvHH5r7d260tRFPBYGK6yrgMf5Yv6O6f2ctc42snHp6a2vnrqzaLv7HH0K1/w70Yq3B05v9Jb3+
x99k1f/6nmb9fSUoEhHQvVrzBPeP//lsRy/p/17a38q+eKiSspOMSiuUrfN/Z99KJ4VWT5GDvgr3
P5Wy4601Oh39yq6oPbPlXCdSb2X2TcQZibGRqyNniZVFXM0h5/Q9CNwKWVrXlE7/MAIPTAKzEbMa
VKB4QBjzEJTbpBB95rnRGIXbATkfcxMXWt7fRH2UuVdKJ3PHc6ZBdh/tiYDkoC9t9Dnp1UlS1QRJ
duuOUf6qjFj9+EgNqK5XcO2/6npRpGzM/iGcHOOVWnm8yUKZfUnsytxaoxV7tGOyF2MozTKgsv/N
dcfEX6bECRw7T+9E5CZfwimE5aB2SmDmrv5ZlGb+NZF5uTGaPn9o86T0AQ3i9qZMBU+AM8PT2zR+
gMEQJv7MK0282RLCBxuaUYSyZ+H1vTCetalu7ttChAVyN1X0SMnRuS7cxNwt1jLd2Ujk+XKBKuCl
vbQ3ajzod+rYQRJ0msn6rjTyxdUi1beVsuO0adUH2Lx25dnj2iA3lhLx2rSqPAMFGNKUrBgwrw7V
K1Dz3eDVVuXc00tPvqmlonqhnT+bdRkfyniKnt2oJoriuIj24AyczTwnzsdkUPi9Fh2EjemEP1va
dajtZ/7cL6PHq+2vJAGbP87T4OmQDg/CUvMdYIXso6WPW6SzgrgyKDbq8H/p4OciiK3S3KJQ3Vx3
dVLseGEClI2UH7OuUe/jUL1NquwjjbvM62andQNtSqJPy9yG13RCDM2rwqH43g5xgl53vuxVvZjQ
FZV5fGuNUOY8zcJDGwc+1G75bIUPOay+l7RyrqTN25pyyFJoErjxoQ9b4SF9Ij641hD7rlSNQDXS
DLcVq9q5OIBtKZdiJT0r5lWYa5hIOQNEvEzb5EPiMp68syKaiz2SBN6UpbvIrtWDhB4TUFW+LdtF
BFbmzjc4Rd2ZTalfKzGxa5ojoBLLVtt1aKjfhiACnkv8xe4AlKTfF2OxOo8WX3HICe53kz4nmxAj
408WrnFPS9nUfuM68Z9SFg22o3q6K8vKDLpSSe8ai7bqLDRUaabkIdEdeZCFZiMvvDTIsWXJti2K
myUr6n0Zqdw2Tp8qXjQiHZBqWeQ3mVbzEgq7QXLBwsrEnPuN1c7rZRfLZ8DO6lMjRm2XplGz05L5
o4Z6v0d8ZnlWWuGTnjvlVV/gA7EI0EWlpn4ddSM9dIUePSGqPM5eZOQmnVILi3VYovdOOcUbfXVN
VsQAPxQP4QVc530nzHI7YHV1i7mhey+jcrkrRRP5kW7K6yVRltirC9f4XkWG7s+KHA+ymZLrJont
rWrLL2qrRpuqyRxvtmcksVUaaUAvP+FEY03XUeTmkT+6aedsJ179VaQIPfGQE68Pc2TAl2wgPblx
a2/DPpq+dEsVeksyb1AC4ZXH5DlfnUnLUYrm17q2bFk7U+dTN2FvoV4doF9472DR5CUZOpFlq0V+
CL3C8Uha0kPY0l6zAEN9Hq1ev2pG1bjOJkilUBf0qwpnYcVuv2tD9i1Ra/sBBlq8LYSZ+LKeCTUk
RjOfpiJd5p0dNyChI1pemYLfUrEXSGlEoIgzMfbfpJpBpCa3ioC+t9F0bY9lqAaRW965/Yj3VROZ
6r4bpuo1M4if885w/SY1rNtwGHApJFLUY6bbqE82Mm61V/MM22xD6K3eLCbePp6mS0N6UcGLfJxk
NDmeivgUQbBaAQbJt3rV305DvIe/V++1tj7keXYvEHbyCIrSvYYn8E4t9NXr8VMdDVcNnB6LMW5g
cmzc0P5mGPVValBSR80+7RQNsMe8V/L4LtIKvBiq/EOnd0B/w8VHfT1QGtLBPN5JSKhIOfF1tYfx
7Tn2/KeRfFBCzjnHfGkW1Z8iZYvkGHrt2i16btsyXTC0LjYIBXtV6lzjBukVRn49FPp1OFW7qlid
wNrdEjeHOa13sSzv8LQHkJX69eBuikjfluFyP+vzpsS+xnVjjo9B84WRU0OWuOhMdU0zVV4Jk2hP
1evEy0T4pKcTh4O2z7iI+jK8GfMqEMb80InWmzrFeOaAg6gj1CH0uMVANYxaEvs2Mgemb/fW/Kij
SO8hXa5vtCJ+bEaQAbA07xtdv6mi9ENWZNs2b3etSNugKRRtbyq5cZfDx/4uNGNZrpJsVB/Vlss2
FtRsSye0PjagLN1NpmYfKZvHsDQoiFOoVktvsWZEXThMt+2YFFvTzcUGSeLMbyPb3GDh+1Mrm2I3
FK7iQwe+KY3oz9riSLGqEcPNODT8YV76gzuN38Ip7W7DWKH617f6IWvi8N6aqjJobL31S726mhy3
9KcY+XfKiObWTbHlnZMYfkODZ1wtx0BpwQdU8T6q3fvKJmDuuz4OMnzmg0aP6k0V2s1mdNad3A3f
w6W6VZMJZeqs/7aUetBW7n2hL9o+HN2WzVR9MJXwgykK6RO8vHYp/duiRZvOzK3MR3bd5wzdxnmz
HVOBg4iy3GLwM/tpPj4O3IuuiavEVHKY5FP0OR2GVS3fvupneUWW/KhE+k0zahySQ753ej306OEW
n8eiSgKiiHHfNVl525Sz/TrSpb/C16rchV0oW891p2SLACZgv65XX2Ij5WLnEKf+jIqVXbiEQkPt
/JRqrd1YRVFszCbJvgAqFy+jvdxyk+SJ1zulS4EcOmDCR7JKRTt06IptOANHHxsfIPSW8TUcNAqf
Sq9uTBSrRq+383JHbvuiThHivXb4YcxJ5NKU0w/ZLhTt5xWnUSEy4o1GVTxYGlKFSt9tcSxM0NVa
PmOTN/pum99ny+LVgym+dovkDITswLu/GcYlvcplexhG8aImydYBnu6Tjm3jqclRidcfcfbS7opU
vyn6xPAK0D47kS6cFJr4KevRuI2W8WlRsqfedPFzqlXWb30N/XIr+gpBcjf7mSpcGWIRVhDqXbbq
oe/Swa32aJTbQUyY6rnDbBHUdWgn4L/zUSZk9Sh/DH49i9HrVP0Fo8SfZphqW0RynP1MTdOyaxfD
++azlSamHw1V7dHVGVBcLdqtVWdIkQ+G0jAnSpK3dTjlV0s+qYA5xmcNXpxnFcZr6CB5nTRyOWSD
ggPP0PhiUJ9i6dyT3+p+EzbqfNPGtnyQto0ffRerGyLiPGhCYe0yJ6u+R9rS5r6qxPNHVcFM27fa
MHo14cB7Awrli4d9oNTpbM031TR1jxVPzHMTo1GgrSuftBCLWtPBOj1dtOUwi4Gv+7FZxF7N3KLy
RGRke3y6RdD19BY3Ce9U8fJmmJWr3GpmvymKOPLmuLEqLy0r/bGUev7VEBEDaotzH6ZZe9uZEKGa
cQrvImtaHro6X/R9UTbL6Ne5Vd7KWWu+KhAgY4+Y95DZ6Nen+TQcmlhhoWmh6REZODdC2KbXaqA3
b+GZ6LsCSMmWwNu+muz0S1ogv+Fp6qJSDTTUa6lGxhc5I4Sb5rnlJZ3ZbKekkBsnTh6WWK08c5q+
TWOv7jPMQ8uHqOuUOjDj1hk+qZMjUjgzIcaRQljj1dIi1LBD/6W6a+d+vu5VVZiWh0aEMkS+rEpb
7tKpWtTvk7nIvXCTeLpVOzQ4g6JynkIjKca9m+QwMY1+aj/GjsKGMZHBex3cJv6U6+Ey0CmbzJva
jsHtecbQjbvCjqL2uw6rxoKkJ3j5dFHifFOijKZfKX2RWLdVVZXlNWd1K3Yc44kIRFJmndcmFfkF
Mtkd+olDhyQXtVMl7HatZaTKVrNlY3pVYjXu53JqHPm0FipGH+oCStqTTKEEUmCiq+dNCNihw9Za
VrOZIvRwrpY+qbUv2VSrxr62cPz2WxP8MKbOpfwKM4eqil0UQD2yIY3ig821oz0MxtJxuC6zLHuS
KfIzr6GW3W8WqpyAVuMoVvwwM81vML6K50YT7XCwLE6aD81QhNodiSbXtN1gbXaD5HATeS7F32bg
mm2H17KvShFzMxrJY1y4RY3KizCrw9LqTrsfEgjtyzwk01U2ZHV/TWE72ehtwbzoVnlLS9fN06Mu
AussSGQo8P6YyyE66J2afctjPLjjRRseqQqaB4TNrYe4cBS/6pdky/sBDmhLxw8HK548Ublu4Ewi
fpi0IcdxwglyO/ZZlgfHFFSDYsqyKXS2ILPFxzIX93oxbLVMtQ6hjtNYk9kBDIjqnmuj9hBHjL0i
br+kuVNvAFg2G6TXOKbcfmtLtXnqk6QDnV25d9k4FF+qynkNpXT2hjV8Kie98QthU9UyKvVBA+j6
IVSsD3nB52zr4uPSQ4gpQkxlwubKLSLXT/vxYe18jXWtbvVcXKtZC/lD6M9SU/3UqPE/lfmn0YIH
TsE32yx4X/hKZTxShn5pC/eKLCGEggjYS9TVTsu6H1jTbaZq/jSO7t04p5/DHkVur0HAhPpB+olX
/QKz6yGuTNI90bzmVKG67GCW3Z+pUu0La75ZlsLcD6l8sVJewOT6RbcEuOP4gzWqAKubQ0r7hbae
+KSVylMjlW08qPe9CxqmK8qr0B1/KC7Y4TpyqztNyA9GvpRerhQPFOmfsqW5VRtt8iVAGn+ph9sp
lNdglh66CRxVpXQ/XfzKzCa7ysJpvtH1mCh0IJiv6N0JjcC4GR6Rov+CxvdXsvNxr2fhwWr02bct
MiS2oaXUu/USLJN90fxMw8KzrPAhd7jKdH2DVcmWw3fwR8X6mnfLddznk9e4QxAu0tiKMN0tpBtR
7nzrZp6HCfpU019mfHTLYUxe5lhiNzMmB8qDL7mT/mlUpXaNWfxX6h8HWO1exCEZFHO0bLSq+DRF
mrLpjWEHCuJVhHEeiEWJvdZKxu2gjIY369W+5Raso+7Oro1h8gdtee0MlmNSpnzuofBHRCoO/UQB
tVEsv7cAilaSj6zxl3DRfqF7V3kziauHZN73NhHbqovhmnGg+1DgrqdcuXFsEaS1StdmqZ3SK9Qh
Qv3vabTTj2VmIgYx7BrTbB+TQSPjd3jKjnWw3eRAcXjvLL1PT8LPasPeOV3+oRZy3yWS/OX/sXde
O5IjWZp+lXmAYYJa3JJOV6F1RN4QGSlII43KqIx8+v28q6e7qhoztY292ItdoFFopHIPJ512zi+b
Q17aTwgab02d35aVftUEw7zIqU6lyHaBDcAbVS/OJTwB7RLhDKe2Mw5iUxBM/lGpXu7UMNEsKNN8
GZqDaS9X85gdMS2cw2lkt69epG0mfihTy81PTdQ82WE3ANnIs6WQ0c2uuCYA6Dx21sEUxPcMxksG
+JiAuv7U7uCmVb85B3L9zxlB1rkdPTordfFUWbcx53yP0MdNe4vYOr74iVzVfbgZ4d3s93fgKCcg
m/dyED8yBsONI3oXjlV2Kxx3ujYXiBlO8Q9VrM5V1NnN0bQDfEA8Mcq5sXZlsS67UhnR/bI0XTyX
5Cp25uCn7FGvWltOQkGJS1OzpvEqG+sHWeQ2cEF3JRTHrxrlGlemvJO1+eQPPUkhRlz6w00osudL
DdC2RNEjvlpwC6Oa47UzIf17cI7oUM9OEoDynLfOPVtBnnhzlbrVaBwBeMy4lXZqu97TuHHful3C
2ZbveqO/2npyqasVPAnY4yFzpjPgFls4COVxM8BmMiMFDj96Td0cejPY20udEV7ofW5u8T4Y0Tmo
uhS8iS+KCKzErZpbGJtEmdGpz3lcVcMY535wDuSWhnXEUNOdyjBK81AeXW0aN4a6VW1/TehFFQPU
0ytdAYtYIeLeiHic7Ecj+tjsQsKgdcg0MZKes86vKu8ox8jfhtbhjh0OA0d2y84YeO49z+u46dVu
8cpdMDLHX3KFbmyvesyyaC8bP11HVJnBSfXhi2lvRLfUj2Q2pm6kTpPNttYwo1uMpHa194Npis2N
DBCyEKjizDyX3Xxb9qzgLTNE/y0stjRf82e1sIoLWfp7KzemGPFolwxmf5xb+2dTG8fN2n6FSiRy
qkRcKl/ynYZk9YN2ImdsfhbBfJNbvPWhZ4KW8J0wBfElhWFoPDBBiNhYBP2PuSfUpVq+VmVxQ3v2
fqRvkrqQN8jcDyuqSFTuGFY6H2AGMcZkLPdh7qSNN15ReXuzMHMEUx13rfuqt2yMK0u8oYS/my2V
uNNw1fTurSiN4MareXaQpcETDPtqHGR56q/ex6rcu8pTt81q65hcsYAnvhwTNdJx61evXRvuzZZR
fGo/wNNO2q8PF1dgXGW5c8oI2TajwUx6H6jXNlgJ9WS/5Fm7I5oETTb/TOxX+qbcpiAOG/EUmvVH
WJHIJLS5HxYKii1h1knleOfRa6y9ZefOoezrb5KCmNibCeLX0xSerKIEWrXcD1czUPZdvuylC8Td
oHJi2erUuaNDJ22KpkiA9z5hmokYjpbgsPjDkXnwoxoMM7EKlfqyz3aMpF0yD9FDXcqXBgHw8h6x
RjHKCndFh77fpFxkz78q2szf6SHouZjHsM4NaT7VQ1FLKzWQza6TkQT03zkJtFhD92pYEwtod5Xa
9othZY9DQYLSXoStaK/ckh7wg8xK92WraYrmeqAISmEgrWcihYqa1DZpFKnIvODXZgUzRydPWHoY
uTN+tEG2zPuqGr1fMBjBY7vNy2NvhlUFKkk2eKyZnoJ4CDueEbl0JxDOztiG1M9V97E4uVUlnVqJ
aIQiIIeTuJ/qVvgd3EI02y9MzpFLp3E4FIm9Fuu7DrqVxTHPDLkP6qlgqy94TvAeQ/Fi68yv4H0H
p4tHZwloJyFYLztWfc9ljHRJR1PcuZ7qD02xBcOpjIjuj7nsDhky1TAB6DehcdBrW+MsdceHJVTb
naWrnNp5i5n3/5NusHoXCu2iKPrvSbfHn930KcX3/2h//cdY/PyPpG3y9vcM3OWv/8bAWeEX/AcX
UfYlLOkiWfoHA2d9IekeBxj1Xjba04sf/+8MnPMFdT+S1JBlx0L8e/GK/BcB530x/ya5xtUBR4dr
89/h3/Bm/YF+C6m2JMOO8HWciOjk0R78kX7j+WL57F34EtcLaUvOzE1krwB7ukeufj0rg4WY46OS
6RJthT5rWytC9iYxJL5jt30STYR5JhsKiXK3ZNNUIhr0+LY0c+u3yAHWNUqwANRPa03yWqzXkn7Z
aljFK6TcEiUyr/V60TEXiMaqIvvVeJWp9qs1gUwGZhvEBDlPN1RIZG2ymST4HifcrM4Bl/06pwDj
ATARrhUa4aJcv/akANanaR6s9S0MVL+erRWoczcbbe7vesH+aFuUDCSzp32MYqVh4WHYVPbVHcXW
7RZmYJqtu1pRQLkpip5M0eYzZp0aS0zReOImMlaviQGgOhVvJAMZ8TwZ1WdNq8xX058ZzzTlgh1H
WBi9bqIU772aGjQYiJtvKzrWwOQiaf1qxxE2cA1UC27ltv5p0Qv7Ko81yV5ihW3qdHYbJk6X2yLd
XKNdmQohD6noEJlOvC3snkWpleJHEqsLUNYbYeyO1fa0COGbxPN6GVOR17bpovhhdpYlDT91tJjC
g9lN6iAaZ/w6iFnWceQ3wb2f+Zxc1DGJHUiRUcfgpmBdciBMJHFNzKSx8GX5TUVKPbZ+TovvIEa/
TZRc5vXidHWuG2fepoO5zbmbTJZobBz24aQTp2Ez2l/sJExT8El93Id+WT5qNY/+41b3izjCC9J5
whGAK2qYyl4ktWtXRZpH1rTt1kZaZkriWJbHdsdICWcxVAoUyvBUMs+woAfP57xJvXzcQO88YY7X
lSSO4VqQm1PvC99HnmD5yoSWtZ2mPw+Vbbz3pIiWn+Fa2kNa8D7Q/RhRV4Lu+L11mYYhGfLS6alX
124eJog6N2qyGIjHpCZcabom7TSyk0E4fRT3Wq60MHZKq6NRL+26D+aysmiemwXzC+ay3HimAgu8
Obe6SibragzlWVWL8SbqftT0yzKnsRiVubi+BFkGj2Lqh+nFk3ZZ7HQ3rstHLUo6Wwo5j+KZI24p
b6omG856Ceb6igUdY0auZbTcgTWOywk8bAj33dZMBfdr5WTvox1V7i/etwEnCSlr7QZuIG8/rCuG
HFox2u7BW+amSXI0cGJf9KsWqV4Xokq6Ih/FySpDdnPVFlwbNuZe3hITGoR3EoISJosmDecMQdtG
OyPzTOtQRKv3K2DHJoujAjNKTa82JYJm0NdUiVq2eyLfgB2JoqqLo3ZGszxQt1i0SbjVWt0g0DMb
chmmrr61NYfwPsut0f5BHLru4ppyjPE+soRnYmzTTbH3egIO0jHDHs26KNuGDUqa46k1Rr+Ajb38
ru20lTg6rtvXN7ZchpIOBQo1b22LJ88RZ7MsTsMAo3iUYwP8anMfZWdVzHN4aLZuAaEYPDpkA0T+
GVSTBe/sOUWBLGFwtaIhSAr3iWKBqok74WpvN2h0WW5U8Xa4+vwlwLzwnOlmJgcubMuPyg7Ur37N
vF9rpXEjN8Pavpls8ZgTBodfMIpZrTHh1JRsTlat3ITslC7j+Wbyu7Nv87gpxFhxJdw+SvsslHLv
Gnq8s73RmuNo64LbYt7MHwwUbU/wXNWxD2RloeJ2CcRPGn6D24p2O/AKkPa3wm/Vr5ExPzsOrqt+
rdrwfpW2BdZf0W/oIfC5+I3qQrZvoTWEduKh1fmRtTa3j/QY3ngYmZrhM6OiFNbeE/TTbutHtJjN
HBetTy0h318N/6QvYg7hbd3KUk654MkmtsaNJRZRcVJhWE77jcax1wVvUH9t1aIiPL4tqsPiqcU4
zUroNuHAMDq2SNd5x21SOQZ1FS3yelBKyyAABvDuelor047HRk9bArw5UpZr1vNLTaXZT7G4FVHn
0bQ+YmjrVUxgTb4keTaZz0VB4q2fEVOwz1sji4Ath+xmxvf4Q00MufFqYYWIFbQcZGlW6nVHNRrq
idaRFDK2vtckVrTWzR7wvb2FLLWt2MOJ9tzmkgVodmzogYZOUDtxm1pd110m2FScen1Q+Gbcw4jl
IQKYzCqeRat2gp2lHae56gmdrGIkW/Zzz8tXAP+NV+w3olSvslyTQ9lgyhMJWhioGtOot2fE58ND
KLX/VpIMUsROpAKYJFGjA3Hm4r1qoBKRden8K8ZRm+utlYQZWnofnCnqNzAlZ5TPmwmv6puk4u0N
VYKuOWF+QzSN1QDpZdVtv/bNWzfWyxvwo/1umBp5b+ba9f3k90OeEFRocdz0Uxakc5bPfYq3on6x
Roh69pTK4YwJaxTCVWYUJ1WWbW8c3NUwDTdx5xKRmg1Qy7Ots9c87cDurF3ll7af9JgRfthZ05p7
vfjzA5r84bkrPSCIy4KVx37RUXZQhkt4xxBAda85FDCredNzvHUhGwYrnJWx7NhTcDvp1gUe1UI9
jnbWflZT6DSoT3TIwew4PSQe4gI+obrNSu6rgDy40RLWm7s06rtsLpfSVa64911ySw752A41VLPQ
jwHFk5+Q1uJFighxUxOK3kkuub5zSoGv7RzQx7a3rXT4ZIe+wCRlVzXgT++pr6Ewo89t8uSznbfe
FYHuzivZjxMlGITF/cAmUZtxLUURsdqC0XKAatHv/Ui2RiyV5771PIdxetKWwUX2LYtkGlMZyRTa
A+mKl4MjKa15+C6C4LLQ6DYSiUmZnI5lSTvwEQNCv6aj70qwAHPUT4aQnZ04kq4HKOdyvu/t2XVT
7qf8p+dN+XqW61x8NPnCvm0QcgQJxiTFILiuIdqu0R/gE4me+z7M8JdxoQz3fly0ya2ftw3MktFX
LIhEEZcxyBdlIGYukRRpKEBqMzmMzuBrRhOjgd3CnWW2VWr1XeYeMxmV95jqyeSQPV/ZxLwcp7FJ
1qhONr9ZPgR87NVU2s4SKyIUdKK2tQwPaqEuF4KyJa8eFZSmhCvL+2DvKbLsd47XyRsqGdpqb7nt
8uhGDVDeWlXZfS3RudA7dLGZhS3wFVOIgGLlrM3fDSN3fikTTcclihFlh22UvB2dG+DlrrHcNYwF
czxU40oQMggDEiZH8McyrJ8XOsypk37eGrkfOlbduABzNeJOLc03otL6+uROztKTtz+ECwBvGHyF
JHRfCYudjJ1ZlA26MD5RSszQQqdR0bRyV+eyWpJhHKKQR5lef5bjtECPTlOWYC1bH1tPDt8dGaEY
W1s9vwftwPGBXLe2kaoJJHwMzcypwrd1H+uOMrZdMPj1vRoM8T10a+/DCku9xAMzg7ureMAyZ+cm
DdaakP4h5vZ37auWWfMhr+tqi6FAsxJRFCLkRDq9/5APRfCBNXNm6DL94odZIFbZ9eW8wU8W7cuG
is0l69wr0cQXg+nFF03/D6LCJwkqt3AIRXNbScRbeejE5TpR8iLCav1a1jDScRE2bsvZJvws9cD4
HnP8gm2cm+bsxqwn1a2mmpBIDbOA91N+Ibc4XGsG+izP3e+d9sCucq+d38d+gItfS6v7Tq5BpmLw
PJh/NdrtlioOOMgiY0IEMfRhCOKiuxqfklp5ooWeaby17pj5j4M3FJ8qquev64YzEntdtT14/lDP
cbMtix8XYL0GLsNoYlyH7XtYoxHsCGFhZ3G6KTQTyLiza7i6xontyTfPgxfO1SFrNJq1CTUkeYue
nT9c4sg9sIqWuDRrWcrvotPmz8Je5XBRCvj5Tm65vh6NiefKUC0EGmSrs9yMpFZiNHKq4an0V/Fd
NCDv8ZrJ5ZWAh+ntYsP6tGdtgN1yOr+2k7L7xKR1+mloJUKbqOGoiJ1+rt5QPLMQGSW3DgVtRfTg
NpF9u6J5/agrXw8JGnnLO9hjOH+QHV0tsW57CuQ2IwcUnYmfe+v7TVdJ0DnFZ9SyM8SGmCC78xUW
KJ49d/xWD0IgOXXKz2GIxvccnElg5LCIN58Cr7wGCmYj5Jebxzqsuq+sN3JOmnCZ7jzlDu8EdwPJ
75qIr8Y7XW75yDHA+hZnXq1UbLh19VIhNX0BbTQ+zWh2uiQchPe+2WFusADb3PY4i7YSdUgxPVIm
tCCYZty5WZe6/rUtWr+B0W2fgR5klrLRDz/pt++XPTdWfQ6aBlKrl1S0AYZmqojzwQ3KZBnM+V32
UfsVbbsXgPyOMB7CKqZwj8RgRn5JeSFTs+a4Tbeq8V9Gmzyf26iEPkrKTkbheaphNnbrwiiKBrLI
U1MY1g9hrR0cr5O75UOxCfo77Hb2Lg8wWMWi2ZgHIYr5BVIoc1ZPW1q3umjWmoFhbN+I4WNa78j0
ydPBdPLvNP9Z6uAORXXHUGzbt9OY8RkDi5pOmlVjuz25C9sUst4RrYb0R7glx14He2fz2G4ShdOV
KdLvMmiYNrCmKw5VP816Oi5jcZES7MKeQTGtbdR2N9GGbAC9LmWlj8TdDZc/pAvzQ9tjySxlEKVg
zUk+SgTwiwrbLHW2LbffhIf2Me/C1UYX4FVj/VtqwN9l5H9QSP9Dn/7/howdGOt/gtTAI8btp5Lf
mh+/B9L+9rf+jqSZXy5pYVgZ/4mX/aZl974gbccKjPeIRxJdUf9E0tzgCykgyL5ByrBigrX/A0lz
vS+kj1wSDYlLcC6ReP8OkhZG/Di/E7JfiiB4ICKoB8mjIgXh/B+RNEcMeW8J245RvDE0s90lJnGo
KDbcskCp1KNBiypSdGZsEqjU8L1aixHc173MTsXWm2lXRCbETj7cRsPYPRWO/toNU3sas8m6q5m2
ripD5tcRGoGbPBw5oe2hbG8aQRqv2Hz3Zo4Uh1Rgn+CbfSry5mE+a7GFpxAJfeobHWG29mwtJBgY
02ECbT6Xahz31tBuHyhaLIRkHrreNmoJpZ0dhshSPzVRK240f/vgBAqCB+bX4QmTq/cx80DTUf7v
7a57kJyPcaTRawWS1TgxEOocgnUpU2qNkGCCGcpYrUgNVYEsnaEcI3UtpH4oO9NFFOZHCTw5+5jb
uwfHLbtzMKJIoQTE2aM0nr8vUk975bg/1SDs1GwFYggiCBO7ikoa4eo1Xgw5IjRT8401IPe0JOHF
nN5WcFpmO6hTBGbIGyxEF4mWQ/FuNqvxaRvU9VhdVMVzLaeEVo/1rIeaJoTA0sbHpiz7EzdPcBxH
p0S8iX7lA9ChOiuxdk/D5JCG6SK2m0FJf0Fx58eqmfca/VcyFNMKvdU0p6LNsmDXNM5hVGYD69F1
L4sa6JJTXg4ZvwVXA490L0b+Mh/bYhi22BbSu2qD1sJBpbaTrCLj1hGmiNjqQGxas8SGV8KkCYd2
YsYHcTH/tEXcrrgZJ8/71ea9fzUrMue2rN0ettn1Hmy0NbHf1eGpnSBGw56etSgahqt5YxqanMo/
+xXaWjnr5hgsdRhDQ6gXWxrLLkPzC6Fk2Ye+GTo0rmG5Q77vIYQ0rGcilqjOc9HI2rVgq/K2DFFq
cFhhgJPB2Zrbpe4Ow1gFn0uAit5uEZevLlLgQAdvkV0jebxAiVXAU9ws++DsMr3dEIbhJVhGWcIC
UWMFkZg0ay841WBCp4LB+NhdDnN/udC8s/l6qYF6dv1s3C/0ZhpJZGa0ofsyTMfJn9OiLd33Vk7F
UWGKQ3eZ281VFjVFGZvDOuE7DTc2tKG03ulH3g4rGsvv+UxeLgSdjXx9se3d0GmkNYMH5Wg2ojiw
t2f8xxvTpQnwj2IAlpCR2FgjjkrOqspJp3bi/65cS85737bSkXUUHlTqr7baTEbtQn82BFs/Q59+
rQz4RmlJ5xYZ8ZXMkT4Q1mMdHMOz7iJXZemA2h8yrp7Ttitoxan5iEYcWTd9j3S3aZDi+xqzQcyN
5ul48IoiiLtVTq89YH4VZ7YZppk3vRv+uL3YMzrXDO/qfiCA2NS6PSJLsnYoZdAbWNV7Gw5murhB
9sZXdbouy1A+oOl5DbIoOE6e4aQ+0NgUb7Vy7rRbPkpBPtE6Iio1RFXdQw5kwH5j2MdMi9NtTw4Y
rrG2nOn0RE3/ypqgj85lrhqdOfjZ68K6WsPJTWrLH5yktGljd/qM3gJUseN1jUnGSJfcsG/saWQC
rpFM9DvtI0AnH7S8Koray2KzUofWZeDOpu3TWNR6UxBB8KMPgOViF9Ty0HWss9r19X4IEZ9Ym4x+
WhmOkoh/72BU63huZL1cISsChaIwqZNMdIbrYTFfShXAZE/1gj5DzNGdaFfSQ4x+qt56vuq3LW6q
MimNZntojeYmzJW7AxmxTxxlRRazGWFrXoaWOzRwm2fdEhV8Ms28ORRZRXVRaWt2f7QtojbOdnCh
OVYxxiO9oTG6yG7bIVKRKYq4VzmN/hUy/fKZuX5fR0t4nS8M9RAM9m60uXXxK5cH7We7rMX1DCcS
oTZj5rzOZ9O/REW6B7sb3V1Uzd+dfuTEogXy5OBQ3VOHgS5l5Q4qtFclEsl+cum+ToQqiWP3yzmd
UUm0TNP7yG2++5X6kAPJ0hGLoZS3rlk8+QawRlzkAHh+4/sX8SS1WnOuuyMC729z5qw3xtrm1wQa
8mYJlzyaQg7p5IzMzLnOrWO38aQst+F2jSbn3cgwYsDL1mcWNTt2dNY9s9utX0Vfh2m5+hrfySST
Hj5oxCXaftiyf0eBi24tugtHHlBqVj+YJtV+tCf0Cn6X8rRY9vS769vNcN0k57KecHZeQTSxl7nh
g0NfyN42ls9mMbK3cegKmKtG0HCxbRzb6MkHent2IowmHmYFciWMmk1sOGH0mGd2fidDx8XzWYUP
UoowHqbqeqpy2SceBzC6JWOpj66IzKduDqpv9daCJuHZDRItRIZ+uekP7A+apx0V1is5iGcVWtsh
BIFHmSgykrSD9n3q2sbdlRYFHF0Au2TZnfNJtmW3ty4N2NAQTkCq7OD9wKRr31ETYj6orghQRfFW
79ycnuTEx/Iflut5CfLstZ21V14JVqx7nWXf2QrlWWUcYn6rH3KCC54Mx0YfoLd2nw+jF/cBIpKo
EgsqIa/46FcBBdh3jvFRGXl3gp3STQrmcgqw/ux4Lof8x/MO3Jj4Q1qPsCVb+3fVapIDm0ure8AU
FXxrbHk/40Ke94xVWGuLemhuuMRZH48Ycu6XbZ1encpE/MI3SoegizBciF42DbU3ERPcKlzrFqEn
L3ZmtEeEdB4cOaMn8luE1LteMUTEXWRIjHqd/96JkHOwc9RVZvbZDRtud1uQWPCo8kGfMNYA3Bv9
lqx1uHZJ65Sc3pE2vvMepRtbpg45V+YwuM0xzV3lRWjso3xl2XfHxPaUnTp5nV1vhe8cCmk41MzZ
kppJNNG4PPps20dTcTCGrjmy8d0sYWnF5CFF+Xl2g4v4oDAtwAs0ntXkVmkwAgK3s6oyctYn9+uI
xR2SMzR03JRIFgh/DH40ttJHtPrrbZt1xWEjtOeslaWeyzmcOEKs1Y5nC93SYpn9/dwb3XiUgU/j
M192si9K2MZEyMz6Gtoh6t88tJbENurwgF0/32NLNp6qQvPgQu5BwjvqzddNlf2Hcsgxv5bhkv0E
w5mspwLsAciqC7Y9xKyT0WsWfFVi3jC2aOHa+waNMVG9GBU8vwxf3Hb4pRwD/tR3npYog8mrsX8U
HPt17I1d/S1yOiyWpiz7Q4Vh5Fa5wcQEUoevuCGNcsfvGmcalQ4W/m0mkqJ9ct1BHaDcCaSfq+3R
g4WAnhQbb3xGoDqqvbmqMmTWYr9vaxtZtUcZ3sgFv/MM/81lltxrrB37Og+KdNO6/BnWG349aMYT
7gzU+D7VMeZUdClXoj/qedteGr2N6Vx/BegifDlrgCpMrk0gqusmYhKrt5JR1cPF9IEjR8SBENeu
tz3lCitfRwDDt3L0UBqO6n6QVX5iTnlQbr+XfnerVPHTbqMU7TCilugnsT6PQrvfsRkejNakArfd
bOr+wme6IrBOBfcZUXwQfNZJb8DKQdOhR+kNnpyFf1K5z9lDBGDKgxAzjsdMv5g76RYHMKHtU5dZ
wWOT8podS36JO73wh8dV9xZZ0qJdkLVNbU0WcTB6wYNRie8BE+yDbTjjMw5hZ4qLESStAb1/MPKh
54OQS9IGttxt2qmfstop4y3S22665L5VgwRZ2JbtLvLW1Yz9SMFubCLzr8LNN3xOvTzfebmxPCwm
UPM+kubFI6pKMDz+SAZ6rKz1xlw64zhEpTiG3ca2QKH1CJHoFicjl8Z9QHlBiOZ63G5drJk/TVfl
rFxtm8BGtbcFREXiBMK7d22l0gDjKdXk1kbyLfviYWLK0UIfpBwCPk9pwC6Dxl4IWIU10QV92equ
OFZL1lACXuInaLjAnuD5w9nr9FclCHViYS66qUeXHArx7rcuH8QAt3pqVskEUfsHlV3o9akGciUK
w7rvVg7X0g4f5TY2u2Z6b+ocF1kwPdViM9Ng2uqj72RqH4aAmbkXnJt6XM6F44yHRcn5oejta+n2
934/beng5/2baSjnsa9A5ia7xMO12thie5oc3KXHtFzK+oAlJT95tpEdWjPaiIckLyMQoX1TWPpi
ZvHdgwcYDQga9A9lze292ST2TkMNbrfqm9kTD4E3W9fuCI0HYi9vsotG3jSbqEz9S4vyHt9q/biN
+gdgsnVcLn0Wq2XYKH6dnO5aMRnNtcfXbqGid/ASTBHiJSDyM26xZT5a61K9TVris6WIJXdTIvGH
ZxWSaMBOFeGkE3yI17lw+U8l8geR2Y1OtN906aqiDQcPTwRjs9BmFSRxFW7znhN2emsZLnfbnBvz
tdeg99rlnUEsQlimdQ1ZRpyfeQ6tdjtv88bCKp1jFXbNfT/DtSlR5vfbkkUpT7j60fPQyhXK3JAA
dgFEJVEfarY2mkgMbrvV7PofHdzSmzd6GKdGzXMozoEY3Fa0RbIgSER1HFqHtvSrp7lfzd2ClX8/
4tw56WCrbugtf+ZmYPiZRnw1m0Ebd6o6HM2tNnqqPDORBubacj6XXN8C4UHM/uFefpYiNjKt7+p1
DJ+QmDIT2mII32tujKthCUfwjq67mZzATBy1rs/h5nUw49r4zLZ1TYgQEr+s0Q/ffWMtT5U56Of/
bL2630aqo2LhWcXl2zXQZJs5Rw/2MBGB+Q2aYLn6zykotxKgAxDfieaj2UMgrnmkb7vSvy0FtETg
RznTgnhg7SzxzlnrbzFw/xZA99zW/O/P0RF/iJz434uiOPxsLykOw5//qcu7+T08+Pd3938zheKC
qf33grikEPLn73G7yx//DbYzfP/LBRBzPce6hP3+BtkZlNx8oQoSqhrUzKFa+5+Y3SV/gt9B3kZq
q88abJKA8Q/5m//Fs3wKGCx6VUwKcJ1/B7XjRX6H2fkmHRX0CPnUs9sBsd5/K8v9XbIQtTsO8i+9
QZb+zcIGLScfRhXK7MVu6tZ6YVVpP3/3yfwd4f1D5sUfk5zoYzIpayRykj5qj07Vy0f1+zgjoT1G
PSwV5yC+y+PHt+vbp4fqLxJrLolB/0zV+NfX+FMcT0QeU+d7Fadk/P71OY+vs/gvQov+lDH9ry/x
p0ycFQSp3yJeYkgf3m+e78vd/ZZ8ELb8Fz/KnzL0/vWF/pSO1LtKrt7KC11FsbV7Lnb8MLQLJn9x
Wf6Y8fMvL+P9Cb/N7MIyy5bLUmXLDg8R8lwotWLvY8EJbJVkhNpF4TEKnqwWaBe4wQBkyQaZILeL
HfdcId6fumn3P7+vv7iS3uVu+t0t6q7/9TFv+7u7KDncwoH8H74EEtXfvwQHhDf/rZG1jr8WyfMY
31IE+xcf7x/zmnzueEoiyAalb4O97F/qE7s823RN4PLhf3F2XjtyG127vqFNgKkYTjtyWhrlUfAJ
Ickyc868+v+p+Q72NJtoYmTDgGEDqq5ihRXeUNjmcFQSPzxYYCWQCKAEfn/FrhVl/jcUqFVeXRuc
Do2B6+mUiq+DeqtawH9+8SUQziWfRzBdSpBcgKNQOkkqdWOTLi4SU9c1QwWSKzACRIRZ4n9fLmEC
OXJGijDzqkZrTrNKI1YQ4h0yXc8v1K6j8/05PuNyXxzw5wE1RH24TLCkJDe4HtBX4kqvdZ0BQZHv
9Nq0jmZeW/tCQORDsgzp96Tyzy0902PYVuT5AnZlow0OYNwA2FLSDj/LUq3LfStrMH6ZwxiMIgRP
uogQWxn9+JNiUfxtROY+Qm2wdnA/yZSRPDyXY98eo6a3H2jZZG+UOIEago0ZNulVdRI6tMTJVsOj
lRga/5alx7LPxOn+GgCCfnnHmfR5TFMmZCqeARLHfL0ERYt3Tda5wcmQxU83BeAGpLJ/7SjCxhnY
sAQkc7y3lwqekyIMP1Hn6jRZoBoIrvpTreAleX8uy+OBORmWP0iVA+lSXR6m67nMtZLoYsrMU9u6
9VcoacolrcTwubNszXv1UAgJIiXLq8wzKxbLpid+ZoeJb56mwM4PCSM/TRnqB85sdp9ePxQeTQh0
IilraGJxKopsgqIBd/80awHiidUwH+Dda6cQWsTG/XKzGRB45f0mTeRzSX+t6wWMdYCYfhRaJ5RY
xRFc9HBowcRuHPPl1WIgjovjCCEJQlbSTvd6FB+zlqYd3M7D9kn/D0TFHIJ7NqP/Ut/lWpsbu/zs
Nr2bbtzQi7cJmB8D0lykzYk1lGEsZqfqoVq1Zk+DIQgKjNH7tP6eimRITlBCom/k0/UPlOXNiup0
o2+9D8vLjcuGUMy00OY0dM1ZavtlmR6WvdmkUPRVRHKA8yJ9OjYF/pF2naif9N4NtFeutMlVKo8c
ESB2CtAgrlcaqfM6a3NUB/qqiDxu3eB7aQ3ZvqltA79ysNfoqLUbR2O5idAbl4L9/MXFwpFcfF6w
SjOmjw7k3xyjx1AVxWNVhNGrXHK4s+QoLlEsEq7Yc1iLU6FZWjBxAAuP+nr2RstwuLPoG52SZlRe
eSoYSgfbQYBNId3Wl8FD0AsNXAkTsmTuOtgavYAZPYvXHXM5CurKXMWwVmCuLL4VOEyyyjCXfr6Q
fA9ox6cRVoRmqB8qAP7m+9cOx5uOgZfQDFQzMdy43hodaIwx0dsRlDb5OpDe8I2DqM4+74Z0Q9D8
dkPYuAiThnD0LHScFzObOwVYsbBQBPL9+p3wEblRgTtuhNJro4C4w/xGxf4GK5rrCSl0dwI7ayYP
B3fl1A4RpIEq/3V/1VYGEdgcSr6RZZLsyEP+Io5sWjabqyBSXBbafIzhJOS7OAq7/+4Pc3NXsFo4
k6BSS7pHbrdYscIZx8rU0sFT2JPvbUrXb3W1rh7LCdXSZhqn3/fHW4TH7AIbWUNBBMA7jSHg8jBR
nA86wIeehQrQRws+L+jSpN7FGQpmlYurXQvGE6Kwj1qtERUbn275bjM8atC2YfMukD+qixsj4b60
Qx1RnUZEytEvIxjBQ6gCiK2s/un+VFe+IB0UHm6KGNIIbZkHTWqW5qA3vCCPACxOyOPsMXtDIvT+
OGtzMohBVM3GJBYP7eud4peNEceGO3njZOY/WVG7oU3QRBSUGKx4uD+aJnfEy0iWKI7VcyRQDzNO
PGauh2uiro2Q2lW8PhgMB90jq3I+qEpQfM0DRXmHJ1PW/KBYSJHad5xPeV0AUEWnZYAo1QHi3bid
tZsdjImBIZBYRo2XyvzSpykY0bqOB1X1Atahp7o19u5ZsYHxnvQ5RKS3aifRHCO0uNEDE8RypyS0
+hKgt17aZ5Qa2vyUCpteS6bMEBlC6nZfNYhSH/QxR4vu/vrdHAB+rs0DLSyNV/pm+UbLjjvUpSYv
tjX6Br6iIqhCO3wf1rp4M+hBfHIzp3ns7ME+6rTRNm7jZUjEDuH1dXDPsPh61lJj3267UphZNXkT
nfmdnsN31YY+OqOWWX8HTRC9zZn7xqa52aIMKnFdiHeqKhqkiz2DBG476mgMeRHU+38Stwe2EyQN
Mnq9ltOOvL/Eq6NpQLoI/3D0WRrQlAOEh94Sk5f3dILRfwSUTn8CzGOoqxvbb205HYM0gOCAxssy
7uHY+0PXcvhSir0oe2YR1/QUdR4grOFIM2Q8jrYNgvz+FJ9Dm+tTyIryOvB+S/fupcsErTPJKB4n
by5ahPvmMO1A1Rpo+EbOYO5jIEtA9U9laSffoMGU783ROgLMSvZGWBsQTvroUSNtSVEUClp9IzBb
O5OEgY5jCZXC2XJVlMhW0kGNVW8yW7FH8Wf6knZ0dnZK29ZvDDXdylzWPgPynNhAEtzIusX1peTb
ceSoQ6Z6cABS9Nhy97EymuKpNDEERkzMPEPeUzYch1YH5SKkuInZJfHG9aBqavSKCPXZk3wEi06t
CZyv16vP8GDCT6GhguSJy4IW9f2Pv7K/KV4YBj6U3Fbk09fjjiDxbAuzdi8a3NIEsOA2Cs2o3vnX
4uN+uz/YyiRR0CbQsaRhqbN0B1ZG108T5Oy8MFEVdhEQ252IrO4dZkv5kd/R7fyya14byMl3jIhR
J2KE6Ly037F60FhGbc2eSl0U7TTNrEBKDPSrjvend/NIPw/EbSwX0uEJvV5LJ6SFllJR9rIYTTES
qsSDjPU6w3hSCEaxOKdMSpoJLkvIIBDsEbV9xDXh9PaIDQ+5etBskWUbW2NZ5X0eydYpp6mmA1Zu
efJyK3UVHySaV9WqOh5npMiqQ+mawbw3Arl8GnXgLzi7gdwYcC9BhbLWgVsoYY38VDukqo02iYBf
GTk0TDd+3tpqE6FjUMfu1Tgy16vtu35Ow7XUPKlT5QIdSURzssxw3iovrB2RlwMtPiu5agq3gYFE
PkqkZV4pKtDGKv2k1TCBN6Z1k+5zxZk81xjXkbZR3rqeFk6CXTEkObePArI+CA0F3b9Wf2jGEb9I
0djvoxprMBficbQx9Eo4YWLugAkGFif4CS8mOvkDoB+bu2DK3PyLcGY4kTVG1J94F8xgl7Y4xwYK
YkSGS19v6lM40q8+QaR3zB09cPKUZaJi60VXuVajehY6IlBv1KZBQaRryi2HvpXNw84m/yQXN/Gr
kd/8RUZE7xzKQ9LanhqgWAMRYjw0U5u9/ukiQyFC4m0FI24tRmkMKD3u6NueD0iE2n02jO4B7azs
NxdRmKDJ7Zvf76/gymbFGMGksMZ3pIG2GFIH5Ie3Ymp7+FqjvhTYzRE+nXohBfQ38p+VhxkLbbY/
kTI5+fKdJDJytLRFUqHK2vafLAnyD4brKz3KQ1mZQwy3624j9lv2g+SV5JI06Aa+4ZRll3VfAXRr
0pBa9KBywLtrplmfdiGuoh9qLUSwCWWpT0EVdP+ZiKjATZ0j7SOWF4hR3F9mJL3ZIYugiWyaciNx
AsyEZbJLER72+hxbXt92brxPRqIRxIba6iNmDKb1TlNrIz87omzjc4QqXA11Vhe/2wA6Atp7oF04
QXkvjhaMs6/IFlbFoeEFKR6iWEfZqMXl1zn2EJO/5nlUd3vQf+gy0ImP4SsiDfO50LX0m6ZE2Tuo
g0313ZiT2vDcRKNDb9mD5BkZwjr0FLasMx43fnlS0hhlnUlXzOENKNnW2c9mjb0goEg4Q8LJtH9r
9Bj+IwCtirehLpRmnw568rVSwgxR86y17SOgzOKT6ACf4YGsqMitNo0NDFlvzd+96wzTPkL3Mdsh
XMOSDJPifu/czEaywhwx7UhEr6CNzckYwK4hYLHP0CN4T3+oLz7FGLIglWb0LkgLanDiZMRVk+5M
kkBtl1WO7h/n3Bz/0dpQad/T968f+0EYcJ1DaLBxSYAOPFVTfjZ+oToPUxYN06EGJfS17cvuS9nm
2G8azax9MZBx+jPVuvnbaWAdnJveGD5CiIW0moxxiSOwr7twt5EuZ6LTKIyPKdIRAD3QCP1YR6oy
4YzRuh/AgGraTssD/3eYt6ONtJlfvmtVvFARwC76p6LrBMrDXcDrAYZNrY5pUWfvulwrm31GPQt6
qTEo9XGAZPjPoNKSOBuNkz6Ng9ASeExD96+p9lPgdfwZCYp1DZh6gRD4b5yoBuZTlQh8hVmLPII9
j5ARA2iN8PDMDri/3/GDThj+OtUpgp6VflTnAWYimqiaTj15bDrEqQ3Vf1CyeELaX1cHfRcafdLs
g0yKR9dloZ5H3S38faGjQXAIqgFpmLFPjN+FCIB1Jpo22GD3ayhpjlKmP8esG38TQqLzaifSgFjT
axRIdbBNp9oZ/V8BDii/TKPNEPCHN6/ubV9V8mMxOcp3JVAtqN4YlHwsCSOIIjqk9xL2WXB01BZR
WADnQ8MOQaAEufcxM48Bj+R//69PRpQu4gr4iNLIP3qi+rmDVA1j7f4NsPJOu7xzeMySiQLZlf//
xQsSG6VbKX4D8XkwYN3VKnSTYzKO4XfU0AfJ+6xzr1aMgJgWEb+t1H/t+oHuhE83AAqbYPB6+MxQ
/HxQS91ruSYlxNHBWzoNN665lYCdrFfOj/SQNs5ikqhxoaQAo9fTG6Uvph3xAS+/gxLsjOpbkmPv
Y6T2r9CesGa5v75rrwvPM30xCbzlFb2eoNmhvy/5TN4EkBNcXSSmc2OogDNLxz6PjfXj/ni3U4U/
RieRug/Z5jNZ7OX3RD8jV7RwEN7sZ0gnhL2iRnu3GtBuVZJZWHhBiBltFtilWzWG260EbYwaGE7k
0tBu+WbTdNKiShnjh3IKYvdYtLbxK4gSmAOVOoCFzwo7746dzt2600MUWzZyz5UyHIVbWnUyaSE3
WyYu7RRa5mQB9rciKwy83nLCCgsneBlI1BJnH1tSOqhbStQYHn2AUjn1Zm2gmtCo7RPgV5Cr97/G
bRhDK4+aFmgBQmC2wfXXTxS0D8Y0Sh6quqEP7Ta1+wYUrbig7+H8vD/W7U5jLM6yS5vNdkl1rscq
Ayw0CjVNHnLH6I6hAVEUM+zuMTQH9wQ9estX+3ankbMAGWDJqVyb9uLo9n2E4Fs6o34XxckZRJAj
2VLZoxFjWBA1SAVNqtFsnOSVBZUFQkTAmCNwjMWgBoIbQKsM1+PmTt/xkDfIE1tIM3aquvHtbq8m
RPu5MNgTlnrbOKmD0ALl27heIUr9pJhdcmnjaatrvvLVbJozrk65VppfL8qAmo8KK4gbQDlqjMpr
7Sufm3Doj9GgDpxSLdyoIug62+A64COSp59Gb5CjQjX+epvE2DoOI1kbtWG9SCl9OVx/1DPA6Y5D
ZXwsqnxAxatNEPQYNN/3z3Gohe+bobY/RIpZGHDHRlqLkLSVL2gSNcFBA5WePsa6maM5bkToZjWl
aD/Gatv7uPZM5g/Ei9ynOSAUOt3f9Cv7ASAA2R6tOwdGzSJPiCad0FIgLotazKiBA0Gp+SgN+GxQ
lQIJ1r8YTkIcXIaUpbzrxVMaxy1nkD9eWXXOhHQlkp9Hqsb1FzPNkCC5P9rKDgRwxEUk2YjyXr0e
rZoQJ7dDzffarCG8DHrrR2dl9QbWaH0UySvWqJ7yVl2P4kJsBDk1+V5hKehVoBEfd094L2rOxkAr
7wPCGzrdVd4JeSFeD5TYZl9ZZul7sx3ZaG3ReSL6c5o9WpYZXHTfGo6lM4Zv8TzFYOT+Wq5tFFkO
IH1l26sSj/nyXUypFyt9o/ueqiA1RkTUosQeG/kT1ECz/PL6wSgNkuSRwwIYWxQ/gsYJBnfs0eWF
nYmEQ+zGu6Kq1Idec6ONE7BygbDxqe8CrCDKuIHdjHOemNqENFTq4pvVt+1BDVCEwajt18Tx2LgV
V259mhXgPqmk0fBdtpOF2rajm2mKR2s8fK+rKPBas5W+hTec7/KyVx7wtLU2do78OIs7i0E5tUKW
c9Tl09b2YTvydiueXmYWIqYZRlH7pNIaceysZgSHlw3IphpRPvxUdN85600zmRvhxdrM6fPRKeIf
kFuL05jkiNwKq1M8CpeZ5kGGBhjWB2IY0IbC2+Ewu0GAW7g/1Z/vb6e1E2qDM/5fNQnszPXe5SiG
fdcgLpyi/P8GVyMFHhn2KK8fBTFNOrMyXEVF7HqURinRGnIKvmwiGZL4ICkGtAu3sTcGWtuxONYT
oNH6pkGxmI7VY48g/JDp2FSTYrct927U/2vCx8ceBxOy+/NaO/kcCyGjInrPy+FaeBFpCW0RRExj
HkyjaGg/gfGf4v4vDgc9dNl7BZbGVllsEUeAQ9W71Pc6fEdcRKfi7iNyIiZIxqzLQKSaJdOLK9d9
/SXAfYqSKrEvMkM3l0DB1m9n5tj5betRlk0R9Zytp7SnPkOxNT++ek1ZS95bNCMQq1jGtQJ5bcn/
dLxUg7ih+xos/tAxKD42W27VK5ufJgvXqArCniLn4uKmlZ8baCC4HmJn0btUz8MLBPjXWeXKbgTh
pETkAOwlflymaQHQgKEgkvfQlBvfOE3cHoNKC/64AUaI99fu2QZ6cZvxNrgQCrjSHHbK9UGDdllr
Qxq7Xuw2xYNJfeU0TkhiknxbAX7NZnpIWx/FwaADpdf00prQdb7ViFCeYXQ7G/XPlWcZaRFaS8Di
eJmXaVtKYSOrR/n+N1LGM3GK8oyeUX8JqKPtIxhkqE1bRHw8aNXGWqycTddAldIG6Uxuv7xTI+Bj
yJQzNr2WOn47WCNwKOSqQOVayojnz/2lXx2OHJVrhwv8JhmPjKjsckMQLSKM+oDaneEc2BLDh6GU
rnH3B1u55lzMRWWLyzE5KPLHvKisDP4Meb3nM0Pkkp43owIbXMeEDPDFDgFPd2O8laIykSmdQUDK
On8vY2FL6Qc07VvXa2DMzbus1RFUQ+nehMbmI4J3siDMx28o8zcJLpRNXxzD3EBjykW9OD3fn/1z
sr3c5bS6hYOxMYni8oqIB7MxYwQ9vSYeMnPvUoSpLnWRFeH7Gk0+lFUR3POP/ox/En7DSfKmz+Lx
jzVZ3fewdArUoLoUcTFnjGKNd0HLsrPadvZloqyO15Y/VP7Grbb2xWR08Vyal53J6y+GqGGAU1no
e25c139K14h+qElS/AAvl06HPO6FvrH/b88eqRidcqJil5R2eRXYnHMRahkGWeY8VIhH9doPX/iV
egBdgQwMQnh1gnxCaX6eEfbaMoW+vVsdFWFf+XSoMs9dvFedaBJ3Rn6TuMqoXaRQrNg+YZkHHuj+
blgfyATsCMyGy2YxUAjyt2sDB4+eIHDOSpjmD11rjhsn4PZ4Mx1eCQBrFFvYc9ffDzJtbSXFsxNQ
iJX73JuHrEZAF1ziuLG9VydECgT5CTgiwMfrocKp6EJwyraX+oBoXPgBXqn33f7+sq1OiDCCwiFV
HaKy61EA2apzM1m2F9p1fmhcrdrXvWo82Armm38xFKk0xUhNApIWX0g3AhGN5UCpn6ti7+TqdCzd
EBnJCemevxkKJAyvOc/fctPnGQG2CSLRQ4v9mwZYCCD20JyRpRs2nrbbAy0RVrYKmQX4BwHn9fpF
0FiT2RptgF1F+xBpOa4VGXqQqLbqcJ0M8eoLhDlJj2pggMDJlrUVPzT0HHSR4+VIAV8KjD/QMsJp
ITewxtPQ9tn4aCvzY7cbHCrkCRzgo9fzy5M8JHBouT7sWP3Q0er+SN5WNW/9rBe/Vb+I9Y1MbGVH
woEAvAlgTxKiFkcsQPYx6ZTS8UKlm1BFGIodHXz7MOEJsXE3rg3FhyM4INTUbuBcdlu04McMx5vz
GZsh0TYHWkDjITfzfmOoldNM1ZCDLEMgGQJer2PiVobV8uh4Rk+VtsW++4CQ5LCx79e+1otRnt/v
FwGBocXgeCccxjgagC/xKKDnN/VfkIltvRHjj7/YjWx6KuI2VztBz/WsBsK3iW4u36rAscvMC/cj
YjI4DOMdejJxs3t9jQXRDQqm6McR9dyUFhUHPnagFI5nSzFGu8FpzQKQR5dr3GKTyC9yHV1QBIb7
KtvoVIHdxf3bibghIMhZyxrD27akMYU4G52dbE7282CoXunQfa5gKhxEXOv/3r/CVmJ4xgeeQBUE
cB39luu1RcwxCQ2LtcVuyyy9SAuSP8hIdyjARjil7zPdaooPuPXVwxkHXBuPidFoPmeW3lxKSmR0
m4cwzjb28Uo4wV0AwhOeC5iqZcyVo5vQ1aNhU3eS3g3gBbTHuPbtnx3C+8OetrOLIK3Rd/9plaAF
fH9R1k4RXS6ILpTYYBIu9lsmodGVS8Br1UpzGJHX3UMjVh7uj7J2LbC5DHBjUCP5A65XPgxsc4wU
2g52Uk3v8KSIj3E/IZ8ylr/vj7QSUEtyNroyz4wl8oXroVqOFP4PwvGAPPTvhxywxl6jz2FhXZta
P8wc6cIdBt8DWlck26420O1tMam+/ztW1hWKpIPzH1f8bYugM5DG84vJ9XJ00d91SdnvevQTn/5i
FB4TulUu6MLlzV5bZqIPtdQ5yeNIivz2PSjsycEN8/5ActUWR1cC06FY0GWQ5abrVQ2zQOIqAt+D
ZFD4h7RRDKy30zr5mqa+FV2GOK0eDa1Vt4r3K/evTnbP7OBx3nY+pprOO5rQ7M800d62rDYWqGHw
aAZ1iwC9Y53vT3R1/0i8IdA+VpW+8/VMMZ8gRkzwh0pNo/+ROH75aOH7RI+E3kE4+ONRRMSo0F3d
c5PE2WlAkXFj86xNmvYB+wd5AFNflk9Gs53nJqKL1aH1+mOMsRk8W3YWI6CeG1hj8R/m5Hh/4itH
lBAcuQQa7ryry4eHssdgZC4PndMiWVTPYbQzCrc8xfVU/MVQjEXpRl7DRMnXS2yIqcs7EfLGAWSQ
ivPmn4bLWYqHC2QR789r5XoFq/r/B5MH9cUDrqrDmIuJLMbqQsS7FaLwH92cNg8j8DF0tudAQ8Co
duxdAUJ49O6PvnYNkG7Ixj5cNXV5G+n0Hk13UhxP0YfiXWRi5wpTQN8Imde+HTmUvGh0WZSR///l
HFEOs8pu4nqdRH00cc3ej5NlYiiD48/rJ0SllBYyQNFb1owZBvOspkRdPh45D4k/Y+6Nm/lfjAIE
U2bXspF7AwpoYzh2eWJ5IeatZ5QFi8McVeXGPlyh3Di6bAsSFqsSdL/YiBSwx3K2MstDWK6Ea6ch
G2Uo7o4DTk3PTKx96U/hucSB8dCUPqaJUN3eAh6jaWlK/XoF8XTbrmrE6QNMLJGf3viyi3sXkQ4+
KuxvAZ8d1r292L29WYIwsnATCDMrQPJU7xBP1Fr0Z5wIvcWDMJOYCstsf77/mRen5nlc2SmivS25
J5a+2FGiMErMq3HzflaJ18voGEN3eG/0DQ5bWtyc0DhX30t1yg1ez2Ivy5FJ0REU5f5FQl2Vd+OL
vTxmGcx3U6QXvHpGZLTC8NAgyHYcs7Dd6Gks7/rnsWSoIGn8hKRLvHODbGGIyU5xUYsQDrMdWeOx
1LXxFCMSGezAflenzirsi64o6K4VY9VZbyrX6L69erWJvsBy0TCmWbaE1Ze4RQWpriQX1wdTGGLN
ubcSxzlYif8nQeboCw4DExJo8AvvD7y4np4XADkw7iciQBiFi+1VJLMxYWqdsL1099Elz3psyzja
OGdrn5SqokEL7lk/R27yF580R2AyxjAouejJ2HzR1G444TXiIyc3bsl9rE7oxVByX78YSihlbyOA
DOpjLK2Di6LqwVbRZ7q/bCunA6VA55mnA/p2ydcu3SEsmzZPL8kwZD+jsAyedPKKc5niLW/GOaJe
rSYQpK6sLn+6P/YiNnj+ZC/HXpwP3Zh6GBF+cjFhBx1xNrP3VkVnldsDS0bWdmOLLAFa/xsQEXN4
tQTWSJ1fL2lRxTSIlCK5OBMOtztdD9KHuE2cb5i7JcVh6GZQoCgZ1gd1olS9a93UeCuCYn6km5ht
Zf1re4l9qFLylU1dZ/FrYnPm6yvIbkMIKfWdPTrRI/AIPPNMY+i+vH6tZexJzgLem/LW9dRxCxoN
dP+Sy6RJ94UoOIUxIj24W0YHyDbF6f5wq3ODD0VUxFUP4ud6ODe0K9rEU3LRIre8hKbZ4LRuoh0Y
WGIDUbS2gwGdUb8GQ0qberGMeijVjEHZXoyaGGwH0C78OCgFPKWww7QW0VVsbGrMRzBnxI/i9XuY
+h5gHPoe1PqW9x21ASDNZZRcVOTjT0la/VEn+G1CL7uPMYp+G1t4ZV2pa1Cx5w3lDlo+KRr03ilF
zQkAX99+cEVn/lcFQ/UD4EO3daOujgWrgwtVpiw3UxPUGDqrTC+tLca3uW+JB+J88dCJqd64hdaG
MimaqzyWKqnZ4hvmYLChxnKthmAtkAwe5pMVZP2XWKn0jaxo5Vq1TYfOMbREXFTMRTiQgC4j7TOT
S4oO74dRRPRcpbr4q/c/pA6ZMwNlWPlOfhFZlaPGl6arwh9T01b7NlWNR3AUxsaE9JUDQGoum9QW
3QDQr9dnDYxnFtPsiy+DM9uwC+LSro9wK033NGbobSIiiKvKHq+oiF55blu//Bx9Aaw1DfWfdu4g
+IdFMSX4HmjJlwYrk2gfIjWbHjMgS+6uTgP+vRUT6N1s0DBLyTJEGScQaEAZdDL1vQuaNjoYU8iG
D4rM+FOF9RCfVIHcyy5qHWxHX7++UoQBxjuyHPCKr+fc12HnjlkeXxJAXccSr0jpCuW8D5tho+K8
trro6FF0BrtFMX9xkylO4jewt6KLaPRoT9aJLOloJec2E9jaJ1m2N7pgRPXefGU7UL5W5D98VHgx
JCjLOXY2FkeZXsQXnNmyYwyNBreVZDjHbYC6aq72GzNdORngN2jIgXUAK76caRCSICiFIvENZnAs
Cn/+PtujuxGOrxx1cCKwNsFnyAhxsVsRwglnn8Ds4s+AteJeHz4hKN+dDbXcivzXhqIhrUJ2BqKG
cvH1JkFcXhEB6g6XoYa5VEVBfYrxx0Q5v9/irMq470VR6flbkd+Aq5BQOGAMi6GmbgB640eX1IyV
4Wy1RvVdVwIt3cP2iE7ZGGcfe4Fg9l+cAwZ/Ft0h+HcWt1k1aJS8Y4dxZTUXytf4A7ewd/j/VZ9e
f+LYirKCRQRB7ex6hkWq1FEtRHSxlYCSp44vbeVThZi0YivIln/UcjHlFsSCmLrRzSPXDp1TYR8W
XcIJtyML06GfKeKve4Hc91uMb7e4otJG53ZAajj0lWzkhJYvHdAlK8hTN7nYQyi+G1Ouf6vsJPkI
6zb7Jsos/DJCS8H3ycaxdBfovv5focTzZwfJHhXbLVuZ9sQ7aXmw+yp/GN2CVgCG5ellCNqsPWF8
0v/sBRboh9atRhTGR1Flh1rHY9CEh9Vu7IpFd+J5NwKyBmXCgUYedLEbeSt60/HH+JJ3Tn/hGGT/
luS9vwo7rvu9OZswIIJaHw8zFdInY3CaeeNRWrtLgBRQjaCna4FXvN4tjXBGu67s+DLPovhmWIG2
L5JgS/Vn7dTJjicZL4V/Sp3Xo+i4WvUodMYXpUaKR4+j5jxG2RPOapXnYrK9d91oS0dh7VJxqMI9
93OJjhb310zm2fgw8C69rfyK3Up7LJM49PS07TZ0LNaOAX1VuEkC3jjByvXs5oACBQFXclFmVfnH
UUztpyH1yXdxPhdvhya3vftHfO2pg7RDuYLL/1ZgMnQxg0aAMb7YYV2+50hMACOV9lDiTg4DfWi/
Go0yHdOUvXt/5NsPiRoPrQ7g5kJSsRYfskEXYiiQxrlQkEqPEPoGbF4dTDsqv96PXefsq0yEGwWp
2+kyKHk8cGyIxTcv0VwRwcRxwO7x29yDzPlrsBI8ETEpg3ufivdwH8VBx9twoy60VATgfDIyJxPN
GSRzb14LZxJGHQ0dL3tRJt+V3kwxCYzmGVCSZURHqGjBOYjrJDq1rYtEBx447le0uIt3VT5BKmwI
YfHJ7tNw6+pdNhb/99PgdLMwBqTc5ZEKKthyJIXkMyK2v9qVpOqLJo38g9D6/A+uF4UAR6bE7yF6
57+yYCYgMoF6/UjMokfEVbOyLY6g/PrX7wHLhQaiJGJL3OLiIGjFWChpRzCtZl3rGX1sniCQbuk0
3B5sygoAJ54FlTnei6fUzuMOch7hlutnEKSUBAfJMo0UfdeZEH02EoS1zUcKJxA8BZDEcl8fbvym
I6eDrHZJwkh5k6VC3blqijKNKNUzrczp1CFT+MZ0wle2LJ6/MCkkAilSrYa0+XrkanKyrkF//jIM
pooeD9bZdcUzpmj5Vu17bZLUAUmMaRdoN/UW5F7iDFQdsR5K7w9hXQgk5nxXMQ9OquTjbpp852vl
NyVuNIZbbryCt/cncqOEK7RPdZk9LrZNgHEcvfE0ulTG1OwnaHAfbWwldnMxxGdTT8KNN+8ZDrXc
p8BFqG7Tw0TKbzFgZGEAXxV9eGl6I36M9HYo8CQusXbFtDiLDrg4ZTUft86b/Vw4JR1y3w5+2gm9
qqPt4In8ECfNVH/Cuagz3s6Go6T06aLhXW/MrfOtjwYFo4tajbPHGZEHbsUOR4cD+R3cBLBnI2q1
8xBhOOFPmnsIzUaLT2PlYgyf9Wo4XwzTz7EFgyIFL7vtq8cBKHO7q2cfJDyvnv8mS3oE8HHvsr5h
cu0EOL5WuAJhR2w+IioTqvvMnPtyF0Rt8QmVi9g6DKNiFHhQ4Q15rOd0xlg4ramZBbyLeNFi+SDO
rWnM+h6DJAOfZJwsij2GUfW867vJgNE+Wf0voVCyOwxitKezUmP5coLSP9l7xKiUYq+LFjMZ3p98
OMwq/meYTfaJhf058j40cX3LOeldFGq7tFSzkfMbmuVFiTPs7jCeqCuPOM54yvJS7R6zRPXLQzX2
6ge1xqkdNKfVh4e5HTRjI2xe2YSkBWB6ZBmAPSFfvhdV3LEMctSveVOTsnLxxGiz/VQN5ruY3/2v
Fdj9l1e/pPSBpFQsBw8E2KK7neGPgOhAFF/SotOVvem+RcQAUwdfDYx/e5RAPmW9U268pGtXp6DQ
R/ceEJi63Phd67g8z1V4meLAOFC7Co4KMfC5GmAD3Z/f6lAWQo9S9p3S6eKMtY4QVWSl4SVw5+zE
LV2jWib8N02hbqzkypeDdkkSAldEvgzyVXrx5cQ82dDA+uiiuqUwdl1txZ/ItKxzOzrtL1Gpr1Qa
fb6YqcXDLdUo5dxElq099wMsregyZTZMRgVL7PToK9wXG2/P2swg21EIBwxLjUpe2y9mplqdRa/E
jC6zGtf7wYcf0mlVu6Ps2JPBTOPGRbz2zei/STVEXpybZ2DEoD4cHaAV8M7L8zDW1aFI+uZTV2/m
4atD0TYmdbThEjx3AF5MLeA17VVcCC+W2vVvgpokUiuN5jjRQ/6LnfgMLIekS+4h5E95MVQ+aeGc
xiOrmOfmUWkSEyX2sD6G2PNtfLC1WclKFxhLkDF0aa6Hai2YAmGZyJ0x4qSjDGixV7ru+ySZ2ZZ2
5UosjgQ0fAxqQKoL/eB6sAgyHy5mFjeWgXuzMbsOGhcVnoQAPctzO3XpO+oYxsYeuU1Z6RlSE0Il
HD4PhOTrUcu0wJZcJR7KRjP6RVuqOkIrrHBNF+OcHeleYFreWsi27GQt/ilQOncz+JXruHjAgQah
FQu6S17YxvWPsNWad4f3E7s206YkhUTVO8UdgnxXhlX61obihHu5aWj1bupBu+w1JSufMlXNiC8A
o+Yb333loILOJ0ORegoIfC4fDy3Teysqoosz4j1H9WPe1THuriKsk6PVYml2/3JdaZBJVBvMbDYZ
tRecQa72NDoNJnAiQqZQjzGRndzRw7zIQTIvtFGcqRLPsovyhHRZcEzmOabY3PkXtKTjjRdFXq7L
L0F0rEo+CSHc8odovVCjzOHZjNNUSoXjauRmpv8386WMTPOItjm0tMXBqml3NsJN8fB1WozwnMw9
mVVo7kssd940vZM/2G7Z7VvyoH0tKmo/jYY7KwX2jdhx5YSDfaesRgeEn7Kcb+qbBVrgIr7g4RQc
ECrhMhEJpoA6Xkl/8ZEtGP+25M/Jnu/1R8Zc0o8gP0cX068w/FaLxhGHQdXrf4kRy/c9jktPBQbv
ngint4MP9LChIvbQ4Kf7cP+nrFw1XGgIKgDa5XJbqjWOOoAVey6ZtWgUjxAsxaTVrLsPVvd/nJ3H
stRIFoafSBHyZiuVvVwuHrrZKOgGMuW9ffr5xGwolaIUdDAzGybIylSaY34TdWeS8fozVYdx7+be
GNaiXQfj3AUPQh36dgHEQiEuoIhfNTi1oV/MLjpAhtTzUw1bLA8yCIuq35Ru0+zcchsjY8ZDt3Cp
jfFvrXKv0hGN3beJdzWt1sHxGVNjb3DGs2JGxau4CY1TOed7QhkbZwkA0i8eGNSiu2qgMUetI3MG
jbQCpwePZo7dU+N4/C03djACZrRkqE5QPVpXosOkBm1nFc411jCKV6pYHGrTODWDuieYtjEfnMgp
Q3MXURxbV6JBbUk7g+FwLUFd+KNR629bEe8B0TYQNbDwmQ05CcyNuwy9iRGUb3VhXyvsd4dgaCvl
fay5KCEMA16K/tyVtvlaLeM6OhlaWWFxIxt8V5GZiuPjHy8un44bitbJosew2jfKZIfoOrXiKSRZ
PEFisz8NiQPK0JmHnarjxryxSSDWWDhMSyCwig6JetM8l4pytXNnxkARzzHeOU37p9GzuQpiDV+Y
Y1minAZdDfHaPG76N15bG98fz3n7hxAt8iAhg3LX13SrHto5N/RTAXHwUOCDEdQ10AWfQll4SPRG
OzWynAI90qdDFo06RGDT/vH4V9xva1YDlhBEBsLlu8MzVaivlH2pXDsVm2DB7/FHrpWgsqxs5wRt
TpiNxg3BC8yW02/vpbLITAneW7kmCyEFcdAqNuC4GGHvp6AnLnBQdNx/pKrE2FzitnoCZFo/VbWr
75FfNiIBEygZoQz3M73/9SPBcF7SWpagd9bIHNPj0v4QSyV9yUTZ/xsrRnSh9WS+n9J6unaFk83H
RGlMY/F7ws7x8Ue4Dw5vf8x6YTSV5HmexJOeq/l7iZZg4g/a5DxXcTkE6aS5R3tyU99zxVsw1tNO
MLL5YaiGAq1Ed0J11nFh1ZRG109SPsWkaCjSEuEHeT0Y/4zhROiXJqX3MvVFeBI4PL93WsV7Yi2Q
YXu8DPcXHxGZucjKA3DD5Ma43R+xyWYU6N89JZbTXhCDmJQAn4im2xnnPuzk3yaNX3CLtFbW3x7h
LE8CBxVPjQlpWDgxuEyr6E7IdyGJR73y3eN5bZ0xgyyK0jLQYs9Zxf4SU5rZ9EZut6xUDs1Yjud6
7jt/Sow9wdKtoWDxU4sBkclRWx7o35M2txe5O3CnxBY2A4Km3gHP3uJrk6tIs/75tCwwmSAFUSEn
yrwdy8GvOkPSSyDbhK6NlQKKtBp1BFtm7bXbNqcF6YnCI9EUudvtUMCLHW2UtnLtU1W+k05qfsrs
oX8pssz76/GstjYhzyKN0iU8pxx/O1QTYtGc27F4qsx+OCKno5ycJM12IvNfDiS3CQCHDb4JUFKC
CWoit8MYmbCKcJjCqxd1Y3RyIlNtX09y0sTb1tK6L/CSUy3IsJaNjn1Ztd8iQWPg3IvF/lcWXmEF
PBBTBIbPiz9mE2qGJwSMaGRBf1e/jzVPp1+GIzaZCKxGSYDYVmqeayKL+dDPE5XLRtriZ2TGdenz
FoWAYoxojIOiTp3+0DYKnr6zY0Uy0Cm2/MzrPiQ1sKzxLbShMfSpEKXjmyos2M6qO+ZtMHh6Ts4Y
145zEa5amUEvpZ3zpKbGqTPJgI8IvNj1oW/H0TuS8yc9/HOwRK9VfXY/YTs9Zs9T47VXGv9tdcQy
zcoOSJ2ZaJnkGfgQp5TxBRs146udmlroh3knQvQU+2w+O+mAdy6a1135plTL1H0m3J8uQoyIYSom
wCtDKcBET4PSfcbAMQuv0qjr76S3njwqapm81qu2wi51yOrJd9QYy6tWVTrnGIYRnrR1JqrCb9RG
fCBhynLQfpFe+7gpDXjy5hqUMLWpqZstOl7fqP1H8c5DsXEOFlkgGhsIrlABXcUuYUQ7WJcFuBJz
SF/xrlszrqtAPmaqzXtOVss/ttqicABhl/JUQxFdexqENTYaIq+jJ88W0ZF+woh1coSw1Ky2R5SX
D3mWRgfMTfYGvs8iQM5QgVhqabi2rC+WDsU2o3Zc+WQiD/A57mvly4B+qRuQZLXXMUt4i9sSt7nH
J3/jFV54HxRpNFCrKMHfHknXkGFXJSZVXlk0b1wW5ZIb7ZvBdOdXsYf+62Qp53rsKcSjP/38ePCN
ninlPMrLgKKAFaAedzu6Z82aicda9FRaMvf8vOjL8yQpA/ldq82Xpjb74sloQr3xK33OvoIz6t52
hkcyafcaKqtabZwx6xkuj3/YxpZb2B2UaGCsUHBc/v63F8XJRDZHtQpqqrDlkaeT/DHuxsNIU2xn
d299d8gqXLpkATwrq6GiuTD1Oa7lk5tF9lMcz12A5tYP1YCwEXeeh3hrvdeZ35oeV/AiWgK9SV8/
mDKesnRwQ95mDxVCLhDtGuIb/xwrWrdz528NtXiWEQiQ3JEf365kgn4moBraZ6ZGu9Wi93Poa60/
jUk+nR9/tI0Ih3yYTjLjkYevVzIcPBdwiskjFk+h4UPKE89DV/Qtbfe4PUd5Fv2hvSXpA3RdMn7C
N+pNFIxvZyeKyMs72xVPMinlMabl/5H+kzh5EgmzxBqVnQOzsVmWJi/NC3x47ktbRWwMVDAU8QTR
mye6Gz/kdVp8BZdtBzPXpG8N0/QfbibAyawseBUqDetAOQUO7tijR+4YVTDvet1+o0w5yfOIx+sk
3DYYy7Le4b5sRCSkKdSq0b5CSnxtBmfXXu72NjHdaBWx6wtKkk4QciD2TD42ds2vaIQYlZwUGNzt
J9REU9itPStXhK8zn4aGDIy4cDH6rKdzEaXK8fEu3ZyYB6VnQRJTB16NF2IzGTstHvU10tFfHTdH
YDqx9jbKxrFbRB7Zmiwh+gCrY6dE/RyjGaFc0ybXzwOExgC+vhs0RW39+bGjQwg/x2ZTktKvhsK6
zMNuiqFMXRSvBwXCR2Z4f8Vx5R4LD6jx4/Xb+l6/DeetYsgYDLNNf5jcXXqRL6WlnScjbw+WTPUj
6LS9cv3WSgJG43G0KP47axRTa8hmcsLRuy5qOr6udcWTFKMZdL3Svn08ta2hACWjuch5Iy9dZcTI
XWilBh/z2kzJMpeivJjlyCp2cteacGMsjvICQKO/e1+HaWrOVuJI58r+yC/2ODQdoIJ4uLo071+P
akhcNyS1lxxTz4q/12ZXD/5A6RmgUjdxIk0D57pLmxtT5qckz/YHNfLm9iPaDGZ7NGMBtlOn/VMd
smJWrbfSMfSzmyfWl9hsiyGwwOa8QrPH/uBArf3Sxi6xu23PqfFCUc4JTzzzxfcyNbI+wHKnfR2S
C4l/XALPyYf3gYtCNAIsC0Zdk9HBAcOu+oMSupCQTSDyvgeuwv2nmftWPUoww1/Rw0ckK7Wgbl7d
OscPLIzU/q9Ej4fujIyS9Zl6HI8UGUoaHwwpyYQUNBj83mkmsAfoofzMKJ3TOXr83TdiTsoQ/Fny
Vx6S5Vv9Fm3Mth3bUVkpV6kn9qt0SMLDpI3qcWkQkXyQNCuARH6kql3snN2NXUDRFeYQuhMo56+v
iUYjgFIr5BTq0CpOwyK6ksqGes9kje8fT3Kr3rLACAhxkUtnvOVt+22Wbam04MwM5arMjo24jDZC
EVOSifiaHaikk+LzeA1BLXHGNHPjW4dC37vHP+J+vsjegk+nPQHlGGbP7W/IjCjrLKxhn7K29AIb
GG8Q1s780cCqfOepvr/nQY0voQHNEFLd9dJmmZk7wqZVPdAYuhDdIk2ZVHu2klujuCZ/GGKjymLN
YHjKnPB9LF3tuZgG82pimbyH+VozkQl0bMh1VJAwE1pMYVaBTjtWRdKBswKt53bvNCAu35J+nO0A
35+0D4BYU0In92/fkM22n1Jo2OcpghYbzZr9DfJq9G881B5gZVV+nJpRveCAZH96/HV/oTdukzfK
rLSc0BIjuL2rbxKtpbqbD/Kpn0XzVFCrmbBHkNlPXDXEhbQiN30dauDzlIuevDebPyLtgkBwrDgH
q3fUU+909pte2vP18U/b2Hh0a5CEBPVLj8NaPZKym6PRjQ3xRK+hP6dmVl+sEMu23Nb2VGy2hoI1
sPDtyZeNdeTkKi5tsLSVT63SqQcs4JJznCNrlxrJnjaPubH9gKMvAmxQdBcbwNvzlBMWgIgjHhWQ
vr/1lFAzv6DMmJxD/H2+2ZZEh7UjeRV+ZYXdG+AvKE+C9mm/2ZQ12udWqNN5NJveBBJGtecwzp7+
TwnEy3ojXcgyuJtMi7WAUFtKe0pRoX7VG81HkWbRF7fOBukbtHkvkz5iKRmLUFtKL8X41bMA4+JD
2XVvywWLfTDsGZGTRtGqLMhwFpEB5tulBXlKNb619GAo/6aFVfs9b8jPcSgQ1WgrW9g0JKa4CvR+
dEOq0UX0ocJIaw+/s/HZFkglGTbVaFpCy9//dj0qdLySRhbyKXOjPtBRYD7qwLbfjUaxB91Zvsrq
mCxN+MWH9peN1uqrdV6Kd7tH+jfn8VetM1AwUKw2cDOjPuhuo771YEMcMph9Pgqw0+HxUbjPYeAD
UnCg3afSrl2naRqIA7dLKQzXRqKipee1B2jIVSA8L3ytwwsB1ljFO7fx1pQNInzgbATEVDpvV1cM
TpYoZko6ocbusab/cm3tZsHSdUP4Pg/DCVBKmIVniQ0wW6yrgQj/0bwXIMDyFCxpBm0vmEu3PyEE
WwJNHodwL9a7QC0IUbTDEVyTehyJ03ZGWz+3d8MtR/e3/YTtNOmuEPal7HvtWwhW8zuqJn126op6
sIOsNpMLCJDiI56KgCrBDfXmkb5gteegsdrYv34IgQ26L4uePkCc2x9CeWOyS7u3L8oQt395UosC
rG7Em8TK5fHxEq+uo19DwQKF7/YLCbAWbkEkg8orJQYcsBUjwICD5p7EHurxKKsM5NconE8P8A5Y
iztFMhznhshFkeUi5eRcZePqgHXFiCJkkb+lgC53UuHVgVnGo0+FTxp2k7Q51lq6YMhKopXQRgFt
7l6FvfRA5GbKC4drDEbLyk8Q4P8QUP5rUF58VMh4SegardIsPeF+cBUGNdo09JO8BMU7KNZF76xo
52xurCcJJB4ji8w0OifrnSoJ0ZNK8tWiJSjTzOjQl4U4S7dJAvyO/xBt+v+p/Tbe6qZN1W6O+zim
XG9HdJ8jXX9ximZETK2K/6yO+P+hqHoRcMKbB5V5u/fL0Uk7rMnsS1bGGfDqtHkzVMrwqbDDnVt1
axGXggk9IXgvQN1uRwKW0lR44IjrUES9H0ZA7erGbV/NgxvD0rf2GNerC/XXzJYym0e5nUHXglt9
lCnGbLTiStHaSa9t2Oef4lzTiiApjOGrS8EIRAqRg/BxRNBftUkfXx+fw43TTkICcAJqK4TatZBp
K0cVqSJXXLuy0Y5WiU4eBe5q57SvkrNfEwUwQXEWkSRgGqvdYulplFaVIdBjastno5T9axtK9mun
tu1nEbaFd2CFWuE7rSf2cqbNwaEU8VrrkOid5av/domDHhaZMubyKp3CqxBNwqIO4ezMNZ+7ZsCN
TasKpFTHEuE93+obGT5ZaY8ofA+GsTjoYUf3a7RNmPd9CjK/cmMgkIPiusnBcstaBLO2mLo5g1nt
uS1u/XY6fTprt/x3Lf3fYbhnlBZpj0DxVvqOrjinsJPybRrN7ZOngoZ2k0Y9OlPm7rwDyzf5LcD5
9c14BJaUFqIK5+922UKnCFOXGttFzdTh4HWzfob+Mx6SYhx2NuHWOaA3u3TVIYncy7Fx6FS6i9E1
72TinSvMMeaAyl7afrVDQ//q9ob296iYmHVE0nSfE4269A71bGu6LhVFG2InbdW1KLiRAtQxo05e
XW2Mjp5bh8fJEf82k5x3bpmNp4i8CsIDafxixrysxm/7MU5ioZpThAcJCErbl5HAUTbqlHoOZAYU
2O9trx2O0QKX2jmHGxcctXYSCoQg4fetLxx9IKZE3Um5GEj9wvbo3ZjmZF8gj1jwd+8bU+72pzYW
dgHLcJ1igYCxxCrrHWWkl16cKBfs5D6lVZt/UtPsU9a6/c4X3FpXVpMAkNQawZPVhk0dq1M0vQgv
aVqP0leVDOE3bK+fqsHpyUhwYciPo1Nke/KFWzPE+BnFND7nEpbfftBJ1dquTQd0+skY3UNSKoAk
wRGDUXLGet7B3GxcCaA0FnYmzwbXwmo9nU5JeUpQ5q/HUhdnDwij9N2J6t6FZL0uzgXX/Q+QDuJD
rohm2tlCm8OD9qKrRx3jTmc4UXrJcXVDvCx05ZPmZQgICGp7KVmhKMbnDnWR4mK6cVFfq3nolc+P
H6yNuwLOkAsrFTkGztBq+qjcFNpUx/IKgc7pv2M9SZZesP/6w6wPeESWrhPnOEUmnfQ7TBJLX/Oa
cg8GtvXNFzouSw0e/s61CDZKNSUlzi/K2IhXqdvFvpt2uKo6ItsJ7X41Slc3MdUp7n8C5qXot/yW
3y6MInfTZFYciGyVrYjXXmkI9aSpOuizfjLMawHyHPBfpzROepI2mPsvXibiMVCRcXJOVZ/V8dmB
r/pEM03pXg2KMr2MHUDRna25uShLeoZrBEXxdaRmZUOperVQMJ4bOsvvykR8Vfq+NgNAsIW5k51t
XWZsQngAC5WeNs3tsmRJqCdhgpeTRMjtolhgwHxYobNxFUYpvkWcn+n0ePNtREu8iOT9VIXo462V
HknP2lFHN+NqTlp2akqnOM2DrR8fj/KrGbj64AQqtofgD7cZ5YzbmSUuha7CtYhY6lZm3yuRaNGr
xlpAO7U+J6MfGbrwniYkAsdzpzo03opusDACxecmvgrdSOMvlWnK2J9qox5ehXnfvcCXtNugNfrS
CiY6WxOel3Y3PemxU9bvI4QN7R8KURikzKwciWpwiyx2dsgaPblEFb8ODZB2NPDuju9gamMCpyy6
KiiIgTO3EVJBcRFXEL+aJk+87mK1rAM99IQadHPDCmeW2egnwwBiWXoJLsGPV3vrm1Lm4yybPH6U
j24X29aURh0MO7pqTlheo8ouA5lScXs8ysbRIK4BoYG9Hy38deGiqnS3r203umYOXAaVcPht0sL5
cqJc+/vxUJsTonrLf+gm3kVTcwbuup5ZYh0A03nEoyKgYPqHZKhfH5J/m2MOwIcIcbVHU7VKVARe
o2vbUbVWnLpKfRCx+IKXWOuWpt6+Fposz/9lbiwieJJfDdPbj5XOPdSjlgOoCw2euzeZSnwoKjfd
WcONV45OJTELbUTAUtby979duSHCH4Ut0viaCElKxBzRc43Av5Z+luThePbAaJUvCCT3n8ysiv/c
O458Z+GM2lBjF0jL7fiimsvRTMRy0dSkZZ6OpkxWlS95rYaXvG3l5fG6btylTBX8LMBPiiNrjWk6
D6IEYCuvmdXGpxkHtYs5l8YhAlj4BfJZt3PoNsaDebEoR4GntWAJ3s4PVQToQ3MlrlnSlEckepB5
iKP8HJbReFGr/D+8TPRoKQpTMQWnvFZAd4xBpKg8iyvCilhntGl5grugn3Da3vPx3DjpDMULaOLF
ANpj9SxxdceDrBJxbezIw1PI1l9VaqldyyGqr4+/2uZQUDHYqgsMYp1JzCP4yEInO+wHjLnnuElf
hZVwn5SsG3a0BDeCaxvELgxl6GDo16825Fxo2dB3ibzOkzXlr3oYOTUo0cwyDmU107GYZByHf1lZ
O8svj2e5YVgElYXeMT0SYr67zalZSaVbCPlfizlOqjNcUDyvR5fOdiNb/VUyEnieurkKjQP+AlMa
tNgE2ScHGEoa2HHXTYFilOaXvkG/6VB1nfMMz7c0kROJoxeBWpD8/Pgnb30YtK5gK3OoFief2+2d
jLaNAUjvXYbKEoHA4/hCFSh9IvPZ40Zv1aipbQJlWtwOIK4tv+W3q0oxcY5A/95bHN/0l6iuTALh
Yjj2IEmCrJLyOGTNeKzCKDpUNTIFVRt1OyntxnUJQBj4CqEfL8L6umoad6hjtV4k6sv+Z1GM/VMz
wk4L3RkdLDMa3rtW9iOMq35nb2y8dQQU1CegQ5LyrX2SZmkVUTSijZ/0YXsJJ8N+64yDt/N4r7Vf
lseOPzRbaIdi6bKuX41T2RkjAinY1ZgJnNdGMYEXRG0nTzoNn79xDIm/tIgCfrHanv+DGcucXBPx
wOKkzDKxzzBkPbkTjW5cohTt1IXygpQUYh63Xz7V0kZicoCtWF0nryPkPH/aHj3jYgC+Vk5h+dfj
Xb3xlZEVYKFZgAXlvtrVEsFQZIaRBR/qBRpi/3S06I2s7deVsL/UmvGtyHH2eDzmxr2z4NdozC/g
x7tstxnwT6yTEa82YRR/N2E2Barb6kcxOpRp5/K7mtjmzl23cXo5uiQWHFwmu05jbAMVakJffCm9
+G8qTW3QZABry3qud87N8oVWgT6h4AIhXSArJBW3X9CuLbuwEhMPgMhEW1KBxdShYRSXo19VnDYf
WJ3VHwqpVf+Iem7CwMtq5c8QU8vmJg5ndfmktM/WlxWofaWPKgoKWokAtu8kqv3SOFaIh6rdVn+o
T/n/0XhH0GOn5nwXCFvNOPemSbFkiLo00KxCfK4tGQeR0Vf/ZWK/DbVcHr/djH2k9GLM+vASNXF+
rjrlb6OMh9OkJcN/OIkUdACdA+3ADnr1OmYDCUYcdtiLZoASS12qz3PN5eBOBS3hsTHPj0/F1g5F
xYS7aAHVAee/nVkJFxeX9Sq8GGrSRH6RTWp31Js2+2Fos76HFtw6g+RGZGw0Ru57Z1GuVmrTAmqP
basR/iLWE7942GokB32aSgosMfAx38KobE+9f2uihOGAfxaI9d3T7xmjPchJ4fi7cX8EseK+5EWm
BkZhVsc/X1MqeLSVwaxzHFdnURkjmHISi9iqEPOpo88aNKZQL1rn7lWAt2bFmeNNMdFp5aK5/Xyt
7NVyRHvtkhRD+jZTNcHZQ9Cnn8tqj2u1dcUQONEWXNqtd5H2AOw+mVUag6XZOW8rRczXLjTVd7gY
GpmvtUMDXsBrrgjaDn8PtGb28uutVwMVAWRGHWIU9KhvJyvAp81DZpEYyjBUr3oF8+Y0Uzb5oaYi
/FnJsm8OYkiNL0QL6Z710dZSw5uDmkFhn1+wOikePbwFLOJcnGzK3rSZPZ5gr9s+xR3ry59vIMqP
i1omyw2S93aiTlHJyKLheym6PjzVsTEfqn7Rv270/2Bnh5439XsG4puur2xDn8itFIZqPHd+Lm2j
D1r8gAJZxaPfJ/Xeht3YRCze4juCZc59c0RYcd5Fs+te4rZsG2xyrPlTheFTTSWqEH9PVsLrVee6
9S9JRPE06U304/HibgR6gBJ4krllYd2uT+ck2no2CjxW9NJygrpp00OfOXvYh43dgugBfUpql+ir
rtttCCu2qS5xtutG1zkNlSkxXNTHM4qDe5yhX6Hp6u0nbIe0Aodat+6jKTCAhQU35dJ3atJfLNRV
jNxv6W38U8l08L5oZRq6h7Tr0vqHUFrreUYA5kUrQ6P8PJslLSKzL53hZTAGZTzBwp/Sz8rQO/U1
aUGGBmj2iex1psnsQwEPMEfWup5f7L7plGAaasCafampH2gAt/VRGZ25O89TOH1HJruXQRQ2unHS
h2mRQEJSMximVkbXIgXwtZSdtQmVVmfhPA2hX3up95fmDNP4Diyj1wS6EZnaJY+a9IM2NxCuGg0j
loPeeMXPxuxS/ODKpmyDOMt19TLZUfsNWBqAqVp0bCW3auR73DGm0S8Ru8ivadtXPX0Gs4ywR8IJ
AG3ZuMWrRaVNdtSy0pp9t3RRD/OmOPlSgNRRj4934Ea0DR6SZJtTwAZcH++phg3QLWeOqpaC0kFc
XhUj1tCbtuZrr+f2TtKxtReR2uBJQ/9HvzvjESFoaEEhY2eozrvCQ168LfGo6VVv52xtjbQA5hAL
p5ROln97cbU9QukV5PSrxGmmgBGTCxFoiXCbkx4Be/zzkJ6Xj/iaggxEw3XQO1WAHcidlUsHMOjE
8yg+WrBQ/TiR9iE2TfNA5XjP4WJzjvyr0KgXdsD6ZFd2XTVQ+OhC9kNz5eOFL7pX2G/whG+PjzfK
1mWJkQQUYMCqNOpWD17jjOY0NDV9CQArPR0hXVC0sDBa8Guljt2DkU6FGUSpaj7pfeeMQQyuv7o8
/hVbEwZ3tLRcQYrfvfuhVLLJhoJwKeUgPmEsliNvXLufM0Xf02759Yiur7IFXkX5YWkqr5/4LKod
o41bGlQEgtOHzsuLr/RDndJHZNKUpzSdB2Q79TBPX82REj+LlgYazLzE/itBaO4lS0uou0ZqKfnB
mUfI9KoFogm3VsWM30XChjsYjRZ6hIrs6k9VmiduMDQt4EqrTZQsgEIbfQO7EX8mVM2V0yK59pR5
TirhW+T5q1qEiD/+8QovvCooXYjBgsNcRXEjNTkFqQrl4qnZpwRG/rmcbMNP1dHY+ZYbjx9Kzijj
UE3kc66Lb20f617oAMXokhbhuzLj7i3KaOfC2aokLZLwi5YHzHxwnrf3QFGWeKxkJp8xMsfnqgDJ
asM193sPNa8gzk3zn7K34yMi/38NPQq7otN+PF7TjUuWn0AVCX1/Epx1XVjrKGSC8ueYFuhoKGaS
oncclfMRoJB20pJc7IAGNo4J1x4Ffh57czGqu51zM9vJkDaTcklMFJ/ysE9RhlSicwcJZifZ3/yK
xMBce7/qZKvlrebRiK3OUC6WcPJLhNvTZfBqawfouDUKifUC6IIEfVcUivJKl+UQKpdGmFOAkmhy
BFy+lxJu7pUFJGej/UKXco2nLFwlckf8XK4q3I+rh3v4JR8N801vU/m28NP5Sc9atX2z9+xnI7Nm
eQABZr97vF02MlMP6cRFSwIoApaxt18P6lLWpkpEWT8Z5QUpQ3Koro6PhKYz1ZsRpToEmXe+49ag
C1YJ+AGwfZgwt4NWdKYyUwx0ufHsOQpVCZ8MrclfpzKpLqhoVO/1rmp3Kgwbj8oiwQ/im/4zR3P5
Ub/VMuoGbc8RtecLKiPlZ01K4yhaZNfC2YgOo1Jnr8bYNQM58nJq+X8xq1zwJkirkODcV23UaNJL
YVWcS5qcr/O2zA+aV/4IXSqNiz/5zhLfb2LqGguTC6kLeIPrenKstVqp6014kaj5fnSwT1mcwaed
s3+XmS6GkUCxEI6BdAl77HZNJ71qq5auxsUrG/dd3SPt3nl6c+jSznmpMsPBr7gElAh+6Y8TDYbG
m4KslPrigle6HTrrvDBGiqW7jL3sVH+2ZfW1CecZ8YjcCvdQ8/enlauAkoZHS4p2LW2J2+HE5Joz
fuTDBTQGm6bqkA33xRTP4k3vjJV90EoKocGcl1DJKhIP3U/1ISemtqx4j0awsewkyB49S04PgdLq
/EAjt1UR5z1zz70ZxwfNyo6C1fgSV537l6tWnXkSjeEMNJUskonHd8bG8At7gQeG8IjXdHUNd7M0
+oEO/4WwxQiKlsKSj81F4+dJ1D83OajOMk2xA+yynQLB1sgoDy+Z5aJyt76tvM4tKLLUAw8A4v2J
WyLEkZvV6JtZPpy1Wbiv6rrqDkCrw+vjSa9ZXYhvc5wW92f2GiHh2pwhdJuwh505XOLZ6Z+SujWT
w5Sjy6L3cj6PWqM8l3Fn/O1NXU/XKGpOsWqEfmU389LDRKsEdYl/uzD3di62u9uUH7Y8h/wPyCEU
5W63ZmFgTiRjvb90g2J/dnMbBYtyds5wEOaPtSeNT52ZDp8eL8ddmEHxDeIiBQVGpAK32gMl4BqB
a1F3KdHEVo/GmKaXxpHRm8ErlPqEr7O5JwBwd6Ut9T6Y6kvHBqmQNZUxHhIOoCj7i5eT91p6NB1V
yuDHxxPbHAXskLpU83kvVuFM29QmPJymv9R1Z/1TWgmqlZ1q/IdRyNF4hcALLD2S229WmamLugtF
i3pwrXPTY5JHA3KvU7A1Fxr2DmqrWFmRdN+O0kyWWU790F/MFheZsp4klnUyPT9esXtEEh8GWA7I
ukXMjbL17TBlRaXCDjOGGRz3jISMqA9YumlvY1FZ0aEEHO/5FECslxl19rdV1iFsUNGykgHuaO7e
03e3NWFvgCOBK0pAswhi3v6cwmll6WjVfJFKl+g+rHxMmnFIK6Rve4Wu0Pgep++P1+BupZcxKa8t
KuxgXu7q0WUhe7RP54tCePq2M9vmJSvDYWfXbM4Mji1MmIWXv77+4PxZVh+ZMyGMmIPC9LpL3EXV
e9q3+lmLFiWCx9O6u2/ph3PU6KsRpBE1rU65GFvw8Zo1XWa8p44ecLZnJ6/jD4tktD/Cvz3rWlFd
RBuJP+0gLiPTS+APbwy15NuPaEc0g0CBqBdFqRAFhjL9zpzoJdie0u5dLMu/dZN8L2PxnvH1FlDs
Ojl0DWyt4YXPF6DN5rEOvem5rW35YajNbM8Y+j6QYDANx0GwGJRhETS9ndhIh9BpbX2GeaxUX4xB
l6+IR118vIa69/zebCLNbxur/XcQnvni9t74Jo6pCO5gYu937NKgXbqmoG/xJlndQK5oy17EBPl6
pedvIWu0J5BgeB883kFbwyxkQw/e8eLwtTqMfdYWmL2wZdlgqGyLamrcABH/cS/33htoFRMlmp4p
VWrMFy1TzFd4UVXHLEn/GHVFc+u36axFaHDdIT6ECox+sdv4Mu/nd6UZ/xvqc3+oNH2PInv3tC/D
YSa7cH4WA+5l0r/nLHNKVdFR54s92fOxyKzmGpnmeB7iufLzXjWuAzYCh//wyX4bdLWSOerzEPr7
+eJao3aemyl7EtWg7+y/+0OHGycFL/67qMGqq6sFiVVh2jPnINTH6a3Up+rYOnFxEVAddoa63xoE
7B5PAWeOl2H92CpKLNvG7I1LriTyYEoQPGbX7FHf7ie0jLIcaSrO2LGvbqylYgnmsDIuSDJC055S
pImMsfwQdVTfH3+h+3cAwAobAwYB0NG7VDY29TRMIvQcJlzmfTdM1OM04/PSZjjBoKOlfnk83v02
xPID+DymQnA0eH1ut2HL7k7tTpoUBNL+PGRq9RUzI9ToRIk6XYzCVeUDZVV3CjFbK7r0CbBT5etR
X7odtoAi7MhMmBeAnPIAUq8PUo1meaEY6s6e31pRajELnIJlBYJ1O1ROJlepeWxeKtQxrrLtkk+i
sufnOdanH95EyXbnXlwO0e2bA9aMoInXgJcHv9TbAS0v0yL0FGGb6lH9Df8gp3qaY+TnfKPMMOCy
9EaxzmmdOYsEpHLNTb349/FX3VjepZ9LlEQ4QaS7eolCfWjSMsLpbQ41xUfSqgzMJNSOrhuP58dD
bZxAqtsg/pnyRmMXMTC6VCKzL3MBzR9SnH2YWZvj41E2PiLUmEUsD1XUexIcFFAr67lGiVYqh9ac
lZ2G0uoOEEexBklHVFkfD7iaFp1YHrZFbIiOLhfL+sg7oAByOkzplcqK+2yFGXGmKffyu41RFkfx
xbCVoJYaxO1WSWskiKYmxU4c4PSLJqL6MBfuHslzdcaXuaDlRuhKw4Uu1t1cTPxfS6CfV1PLOx+5
Du3Yzek/Tv8/zs6rOWol7eOfSFXK4Vaa4DEGY8BguFERDgodlOOnf3/iCo/n9RS7u3UuDlv0SOp+
+gn/YK2Yhi8OmVAGEuLKGzw7Bn9WBRBDUUcPmTnuWRdn6HsLlkUrT5NX6E8lQ6zbMXXKElersori
SjQbjXgoQI1bXua8FyHztP/lN8CKZm9uHIbzVpnhuMvMpSpP42KGHzyszO/nNAhwXEnLxC/W9q1h
RE3sL6V6wkGgfnx9E1168dQ6jPMopqk3tz//646vJaPfsWqrE2NmK2mXyfmaBn4Tk5/1iW3Y+i3k
MKLeP6+KZCB4FgBQdC3OORvr1M5dhAL5aYVs9pD1pn1s/Ln7jIhw+LasxX8FGIyn19e8sJHZX0zs
A4ZcL7s3VqVlv7YjvgRV49w3ldHEuWHKm9dXubClgB9wAWPMZoK4P+vUIXIOQK4x9AmdvfBb2JSl
2E/NJOobMps22ymUs6p4xJwRr9Qq8tp93aVtcaWvfhZct40Njo3WPpk+Y6zz0dbUh9FgebI6bc2E
p9Qdfy6oWaGgNdifXn/eS2/1D+iQDJFAfn5L5la9rn2hqlOTpv0hkpl3WJ1ZXIngF5+HGPfnqqC1
fBaE8q7IW7dd9akrKT0ZQba4aKYBlYrxj3CnP68uIPpzHBG0xPTr+YHoPKQWdd6oUxDM9ufJkTBC
B4Oz+9Y35i0DtqvRP2VlXtY7GpHeNbPGCweS1gydDBAlWPaexyR02UDSFn19WgeBZDjq7CcZ1sN+
qly1G5RNxjP3zpVc58JXBKAQOJtHCxDIc5TVVFaZ1uVYnabMdA5OOlRxNE/X/FkufEVYMcxAtjn+
hll9/mqdejSo9VN9yi3pxqKo62Pt2IhVG8Y1ab/zrtD2GVmLhshmoLt9zudrCUnv3jQ47R2G7fPR
adOmi4vGUe/lhCv5oQZ4fpf57bjsxtqexZ0NY8/Yt0vQTElpRvqaItWlV4zC7+bJQzsM65/nP2hW
eTas1sLDj7P+2dhTDxnet66hTi4uw/0JworGG6OR58sMcyca8p3qJJqufcjw0jghHGjsXj/1Z52Z
P2+Xvx5E4jYHeUG2bwppt3OEIbQ3RgKlPJqZ/s5RQ2kd+iyfbt0ln424HI3yWNmhsvavL3/hISOX
coB+OBQkNuzzh0TUEJJqt7YnRh/OJ8OrplsrGq75vlzaQ/h1kZBv4hO0Sc+WYdIwUZeo9pQZrvkY
GW16X7dmgIej1SW1cI2k7nMjGce1P8jeihJbzM0nPKnFlRLywsFhRgthmpklom7nJWQxD63d51l7
AgWi342+p7/QJmri0MnGK5H20qsFc0K1CpKA/20/5a98oKyLdbZKvzkNzLT2o4Y8xx76xxHsBlYi
Gd90oCCdkPmdRQLozqlBpSxOZqCnCunMyONppmjkjHJ9mgda8d17BLima3b2L56Plcl0NmwCJOAX
YHmpSYXKBmIg/crsg9PD+4aeOlyhyV5aBfAQFwjNWPLKs0skjdpeh5Yo4ZAFQ6yhPaIm2Vw76y83
KA+zSaLAfsUf4cUGVTIryFDT4pSNDWd8UZAQYq9VUf1uFKh0Ptp5v5q302R3zmE0x2LTN/O0sWcC
sArkS6OytE+vn03rRWzgR21j0Y2QS4Fyntulte5s/ILKk64XZ+beMkkfFzdTzEZnNtzeVOlyqvFR
DeI8LKOfDtlvGsMPM8s3KR4cDLJ6IWKztSiZZt/pvloL5KTDmmJX37W10AgiieIaU+XFIeN3owIB
Bh3CKCnG2Tdzh1HnY+mIEyow85vS18VprmT60EoVXbluLy5FcgGaGgmRF/ELdWDtqWgVJ9hI4mbt
cjueKxHcoBX5+PrXuLQS8XmjuwNUZVDy/DhnqgLClvUlBw0Thd5p+5NMZzw/s6uazrbN3/VXU+HP
oYbuShm3NaKIms/XGttOZJFZihO5pv2rcpmTQV1zokcDRheas71U3xq+wbeyNAU+lrBuw9jKBvMr
JLdWJk074LLTkPYMb7169B562XvGHtO+oEpmNC1/mGnqWvHYzc7nKhzTNbalAm06Zc5yTaH64ov7
05kHXfQy9tsNSH4G7uUpmCqZgCEu48Zsm2RksHKlGLoULCjhHbqtGLe8IINk85RrcMvlyS2wu1iH
pbgDupUdXt8Jl1bhygbnhlgV3oNnOwFAbh/JIChPfhmFuzJH9qgqFn/376tw8rmbAbogZnZ2ZXao
s9HMH4qTpxZvh1a2c4B32P37GyOCg/3YwK4ba+f5Tivgq+QV+sSnSdjZe0xru53nD+rfgzirkEcC
KN8ES8+eZTH8STtDxirm0qLHmIqDm07X7EEvbDTmIHTAUJcnnTof/7TYCdP9E8QC3SzBPshEV8Xp
HIY69ushLK9sgwvRmeWATpCRkUOd3+9C5Ugw9mt5Ah6y3AwYQUIikbDyojFav8xW3u0Ls3S+m7K8
VlltO+wsPiAPhe/cn7D3Qi2tywN/a6iUpypqnV2LCZgB88lanZs5NKu3Vj5PnzVQt9+9IYJfjen9
en1vXlqfFhP/NSmOEWJ8vmv81BNaI+Z9GrWqlgNZX9jCHpZDePIjIbK3pd20Dx3wu2FPxGr1zllD
cU1t+kV9R5kc8R+bvHLT9j/buxILLCdtenHKzVEdHewDjP1mq/Cht0r9MRdlYd82bnetxXxhmzm0
aik/yCTZZWe3m1GFU4Xbszr5k+csSRrqxosLut9gb6Ex/PsFRxFJoNlaStTt5/mdE4DG8PCArJrJ
tGNrddsPTdhkv2Zn8a+ldBfe6LPFtnvpr5RVYPbpeeiWnoJBqDdGiD+j13fYXJaPRmk+VZuq9+s7
6azVu910yAMwaonIIXnAs284FP3URLUrTp5sxRgLWU6fOq2AOqm5MMNNSUnN19wLL1yv6BgTIhj0
0xw4R7riX2Qg/ZKLkwqb9SFq1gzpsXm5QevO2WW+ng6jbMRuLn3rBj+HMQH/0O7JH9sfuJxeo79c
eulcjODS8eEAEnXW52L3FHNnhyQWHjr4nTkOt3MU1ndDlpe7lLoJuLioln8P/FugJK2mZRuQPz3/
1Og4Ce0blTilvVof+goAGG7l4Y9//7xMYqAQbgIp/nn2jkTPPPU9icyah8ZBG2l3QJGg+diCPvgg
UNC/cmleOpucEY4l54Wjfrad/J70vIsM3qVDv3lc52rvZUN4NHz1r6Y3287d3ptFH5RL5/x+Nmd/
NupQiZPf2h5GXvOP2rXWZIk8K3n9JV7IN1gJNlZEfx1nwbMQUHaFYUhA+6d8KPWdGRjTbUpv7Uq7
9cJ1timKkkVvrDJs2J9viMhsuyGYKLTcUq3jvU67DOPUqFibfTHossWuJXPsXZTOTXCrUZb+/fpT
nmt7baEA3Q4iAYJI5FbnVcPqdkHQraTyQoeIOYIcN9FYR2sAhf9WTE+OVQTyi24qzNtCmupTXBiL
yjb3tqB6XIoS9/YSp9UuWb3S1Xu9Ynl3iOrIGv/97PBLI8gB3AEv+U/gjLWTt5ydrqOqEbJQb2hu
XDk6F746Q242MSQHEprzyDimLt1f0NWngvH9kcIGN551qa/0Qy7E3622ZBODX6dXevbVURDS4yYL
evKmNvhgpUtx33lz8X2pQ/nYbCLoV97dpQU3rST6BX8mlmebOQDRaORqzE5GVTW7vkBLs5+z5W1o
rF8dht/713fVn9TyLFUiU2c2CtJ1q/DPUs86DVt7qsb81KumekC0PUezH1UIb8fMW3+0pnSs3oap
6cMVZOJ5Mw3rSHvfnZZbf1lt7+AMIsSmbRu5fS9L5ShwAWW+7HB7GJ3YXESWJn2pNwuX2bbAEltO
nu39qHAEXe3QoQ8Dx8eItSotA2PATCCgu0nwHKSpqkMUlAb2rGno9HE7y9LZ4efTMrUGfxkcWmuu
in+PkTTESSi4/6gvz99IZWs3hMaKhsziLvspFBPaA46zS/vumjb7pY/NVJVcnGO9NaiexxTJH21m
8fAD5mg5pVjDfOr7Sn6Du2gmhTDs/2V30cukbYJmFBf72XZO4VW4KhuMm8kagl1WOe8yy6XedLvx
dl2Na9KHl84oA8/N+mNjDJ7XNasS5gB4x7hJTbPbFY6X7Wp8ka5E5guXGjhppKi2CfXL6bSJDnnW
RL5xY9m9CbWrsd50qu0+IAgiPr5+XC490N9LbR/0rwQQghjqzCEySp0j+wTrD3UMKsSo/odVYBrQ
FAAygYjS81Vw5ZnzcWPMZLJtY0Ff/MgUr7yyyoULbTNa+iP9tjGZz3IBWeSztFydndLAwYtBWMYe
OnhxgFZr3yq/zY9ZKM1dJol5rz/fpW0f/UHluXA20AZ9/nyD2dvwjjhhw7wUSceRP1ajtOJI8LjT
qLwrCcK2q89iHK3LCF7DBi17oTkUQQujDg2QLHMX48HtrPAgaP8dlsxqEjRUJMTZ5Rog8OKiGCBs
U6HNB+Hs9fYMW2XphflpsmzcQ6d1TIY2905I0uDJV3n9TURP9crtceEoIO9kO7SdeWIv2vbvX/sz
6PwmNYwOvZtQW+9q4fcUu8Hw2Rgj5/D6R7y4FDwq0Llc8xzx50thduGPoeT+1UURHgY/lbEyVPYO
m9df/8NK1HhAyLmAvXNCU6kj5akaRbbQa3DEswoMFBiwVeqrGtLpGvb4HLi65VkQfEjwOHvcwS/0
A+Ysr3uR56euH4Y7NzTEIXClcuIwzPyP3YSa395T66oSN+3cb27lNHfNqtS18ez/80O24ReHhdHi
tsP++phZ3QRNJVEjL6zG2eVWI441lnyHya6rfT5GBjVgM/IqrCpMUM0iKqVDu3/95V84q6BxHO4o
2HMUYfbzHwGrR0/ejB57Jwak1Mrgl3KwB4184dFY8a/ZA17aVdSe9CjpWTBZPSv2ZDW5dlqh1Gps
/b1dNQ8F9MQ+/9GDj74mTHkhmrObmHPRRaZhfT51m6u1qbEWNm4KNU0JzLz2dhGmeXr9DV58JNKI
TZ0VXPD5Jbioxh88Cfl3rotu3HngtW4WAa0rHvvC+fr6Yhc/F3UQ+jub2Nn5uCufMC2rbBiHOfQt
/I76ii+XWkxBysraTSt1wZWQc2nFP3aqm0ijG50P9Gs3mLlb4LDDREAnP3TVAIwBZ6B30vAXjAKl
Cq6ZuF76cJSXjPA3UOgLCGpTGxRqcshOZVFyDJUbQRLwr61yKYKTlpFX0Hl42cdO4RYx2iMVb7Ux
AMTwnaI5thDWDqjM9296phCYIjv5NYfHCxtmGzWjrwnjD7LTWVYYTTSXcm2yLb3Sus1z3LmFMwVx
Cmzgysd7YTS25WUbcGEbRcFq9rev+1eMQfV7XaJyLE5jninzaKu0x0FQy3RNhslujc/p5DX+wVG2
Km607xlNkuoOZIy9pkBjzNIMP5phzhw1E051IwY1PkrVlf6h9FLPvJI4XHozf//as4jYGksp+06h
LQJwZOcuI+J1U2/HATXsv+cMYCiYLaHWbnHNnS0lu5L5HTNq+j/r+Mmc1yqpNKNjx+iae9y/3V3X
98Px9dO7fdmzRGUjSZFBgq2m2j8r/pBexoWyJWcIdFQ+9JOF9aJh5ckgHDsJfWns0MBwv/J5zN04
ROrh9eUvHGVQOZswA73G7Rp8vhnGKvf7qczyk29rR++yVjI4Db1e2cdsxpgjXsxguFYDXUhDKQ8A
QZHoUpWc1/EKQTKAmLgpRIZdvMHvszt40yTi1ZAWm4gWqyXqEahg/o/Um+2ixwYaDB1HjC79+ePO
WV0KGwzmyahT/x6rvJqBX24ldtkGVz7spTcL6QZlqQ2Mx1jk+ZsNFh+sntpmISWW57FoHOuofGEf
/ZrOZWY265WTcumtwqWgKtqkEV5oLpeDKh0QguUpz8bsy9SJGsBVU+5bz1qC26IboiomZEYHqndD
XVn8T8ftbB8HW12BSCApA9/2+eN6g5Uy1W54s0NeDhBHDbfZSXgcOe7iGB1gsl2NzDvHLN85PSUv
U5DctOPWCfW9kXfTY9YawGJFZnf6Hspp6yV1ZqW3gTP04iFNi/4hasP2LZq8pp3UdVivhzb0Kn3l
RFy4aKCbQmMiQvov2+9zmzdu2dAdaepyvveW2sriAQuqw+sH79IyETMT6hMGRi+6TNCeBAqEMj9p
bE/vwgFRJe0G10RAL0RPpGORzGAL0ps9zyf9zlsHf/LVqfZgvewcGCjoYhs1CDmXtvC315/JvrAF
w832DkYF1J4XQ7gRk6dabMOS1OnC7JB29TzGILTsj4VypyHx81pnMdu0t4+LvdRljD5nBMO6mxf5
TdleuR54jkLulnIZfjlovq2JO9utvAmqgL9gVgYK9EMUpt2xWrP5YYKaMd27Zp5NH3vfz0SCKejY
JkOTZsYtirYNN9Y4yDduNugHmE1rc+VDXnjFMPkQ0QF6R5PlPJghhKKGYHAU2bJWa5I243R0Mjev
T0PJP6/cUedU7S2ChVT/RK/NLvxF7Fyl7se1AEGaFqMVJuhcSSsZlNmqWHsyG5Lc7tW3vnBFfWdC
HTePdWaUU+xnAQ0mcKVdGBv4ww/05x10GadV1c3u9X1w6ZXAiAPXT06PEMbZpaJNS63zCN5elyHf
36yHgzEvXexJ+Y9al39eB6RRYJ/wyEB8ny3Vu1We4+giTwilWgfE0PqfeAzqZLBX/fvfnwr1aLge
23SVOcfzCJdt0+0aCZiT2VfhYRGOv+vROUl8oT+9vtKlY8T9BECO9iySumfNkikVg1g7JU90Y77h
whnuI9QnYxPRlAc3msYEKxexm6y6vFJKXAhKf9x/UGlC0fhFMoJdamYqj7dZVX29d5YleLsA/vr3
+e2mCkNXBqEvVEPOkl3ZuVJ3bcf2wK7tZhVGvc9n/L6Mwbqm7L7dOme3EkvRj+RmAqJ0ntIVvZkq
yyx5oDDLb3M16aT1qciKYbG4gIw8geJfPb7++S5s/wgEBDsEOMJLvHPabwYoI9SZYmk7wFBd+qa0
MGyrguIKiOTCRtl4hhgokWO81NnpCztqicbiNM3GuJ4iG7ne25xgWieNM8PuWMtqnt+NQE39j1kW
2um1cHQhy9mmMQRlLpiXsId+aZWZVSYEHtMtfqYGPfsb1HbKT5YvZRN3ga8+IdZFpxbpv9L/YCw1
RJuWjNePB88t7u1e4rk9osjwBoxXGJDdZ5kbyxR67f7173JhM1D0MJjkRoQZfN5UKgJ3HErBNK0m
JTsqe/bjyhTrTeU5ayIV+X1azOMVsvfFTwRIk2qS/hJThudRI6yryUyDUZyGQDpfraiSj0ulJ+py
Nz+WXS/uFO+X6830Tq8/7qVmEhkGp5jrmIr5fGm6R4vGDFKc7GDJq7hQULFjmCprmUik2JsdN42U
CIrgb52Mo7AcbO5CB4r22BgfXv8xl84EFIANOk5yyKDy+WvAxJ7aOfAk6pN+E8bU9/ZTkbnNZt1i
9vOVL30hjsGSgSRDL3ZLf7Zf81eJS5Wt8qrmAgL6F0Bz6BBiRF9u9+/PRL5LN2Kjr73QIcrIV2gc
DqwireABEK0T5+ai9xn34pUHunTMSEZpaEPD3lqizx8I90HRGL0Pg81LxbFTKigSZ86DL7OYcod5
waAf//XhYOGCIwJPRTJHZvN8RUSBIe1HpTrZEvH2OHRxN0R6se69uFrXq77iLx+QTJjpJ41ln3B2
TkzRmKxPRkocCccQVfGhKtGS1soTnwUc4Prkqi5skh6CYP0QVVOexWkaAR9fWs9Yjj4X8UJ/OBvT
vZ78Mt/7jTvpfaPtPo2xoWjcf/4gKBYjzbRlHZDbzqs7u0PXRCPzeYJO3u6LaPZukVOpbzhS4r6P
+vXKeh6v+/lFBrCc6SQYHahDL8w8wNPV9F2q8pQiHZyQdrRJGWLroJ0xuHn9y1svWxJb62trkNKM
guZxdj+jHIZfmtXLE0Fl6Xb5MCLI7m+y1DEqEuanirL9ayq7pjquQVsMyQJdY47hqJYZXOmmxt25
V7n/BlT6fIsPdfQLEFM7xG00m/AYsmnKdlBd/Wk3lhO38ZXfv/Wnz94VA5E/+prARBmmPt+6wYoG
btAAoCoCq32f0m77MaXkdVA97dVP2tRz/6NwjGBBqYgIJAK3/KiEUMudryUayTl8muJK0nNhg2+I
vA1OT+PthVY573PAaW67qq2q/mQVhh87UxTtRzVaj/Uwf3n9JVxYbuvcE3DJsV5qzheGOU1yLCTM
OeqRHNXyd0O5AmiKfJo67lpeY828vFw5umTFAALCC1iZ0iXEG8ID+1P0xYcpB5M9m+YCed8NsQZd
hhvkzssr+c/LOA+mGUF2bIlIWJmpP//SsAEqOGxiPNXCbPZr2MlNZzq4cpFuR+zllsIti6KWLAf+
3Pnky1dFao5CRqcua5384MNiyd7pJfD2kbUYeawmY7KSKZ+Dr1Y/Vd0+9+Yu2CGbMC6xCo3xFyYs
2t5oaf5TP3vZfZ3KXL3zmg4vtdbCj/0OVknfJZOel4oxc5tnQHrsrDumS4rYWZP18/i+m7T042LF
ZzyZRSpxHx5M1aJ4H0TfW1MaT27jqfeKWzajjWenT2GW5WvsS9KqHbBD4/eKstmy0+tYvbNU1n9f
llmqu2id55+eNY4l1Ahv1Ikj4HUkPEouYxT30AwEMNZ93o5wHs+0Rb1D03v5kqxRsIj3KJXJT6ZW
4iko7erJmteyPea27D7nIX3tvVWs6xrLdppwAxpSIf5DIiavTgO9ISMOI5lPce3h6fpxSnWPgQjc
SOEep8lndBIZw1J/zwqHHuGyNN4Hw6zCH8UUNd6+IA+fjjbObAIZBdG3d8JgVHqnoEtlu8GbpXgz
KGMx3wAad5wfo4wKI0ZcaVp/EtEEaluNtIGrW6tOkyJa5Ftl+wY3XtvW1nup0+aj8ow0G2GLzJH5
a52bSN8YdjM5b0unYjaLFfBs2oTmwNCyPeGpDTD1lx3mg5+Aw9Iz+a7j/WKyoP03FPDLUSxr0yXD
5pVzM9NxGm9kOMpfeWoPTwyMyVQUcIbHwUSC+2aW/B9iUJaT3pX9Ys8xCosBxkFg7mu88PKpSQAQ
Zb9DXTtuAt+xXONBK/mtWrIJcrfKJoYWTRh+QNjYkiDCVP6l8dK6gWLWyq89iq4yscOOnHzhsovA
uAHc22M+opoYNI+1xmqVQHVkqyMwVzDmf6UZ8muJZQH2AI6fLdkOnFokd7R758/pklvvSGP6r4CI
er3P6060+1FmUxu3eN0NsY/cv0zCCKnfpPXW7jdn3NuNwCseli7SRVwsvX9n6CEEahcweFSVJayE
SkQkZVr7QzJGefFgdC2yvx56ykMcuM3wRpShrDDbrNrPWSPkm9Jz9NHQqv6xOL6KjrZYrHrX4Zsh
kwgR4oeir/wyNrQ9zgnbX5TYJKLoErerF/xnjU76tOKUd1uVczHvYdXgDaZN6chdb3LP3OVNY0Mu
EbV7m9OvrmKznro3Q1EuIHeDLH2wVrN4irhCJbLqRfaxEmn5yfSa9VtulN2aeEVuLUlpp9lPnJBy
Iy7sURaJgGWZxQY2ZMsuFYEOb2qrnz87duO8j2rpDHFRZeLzLFbvMcrcYUrWZvHfDQpk6S4vwuln
5RqLHQ9jRf+yDcMqh8E1OFD/u7pEwDtQhbnLq3EZ4qhaR4N/P0T7MhzaFKeJqrxHoDWzeLIiaMrd
0FVes3OWrlh+QtvjKHdR4eW7ivmfvDH6xr1TjMzu1zSPdgqGOkommE4uMbBDd03QKB6rXcVwT8UK
7b5EyW76YDh+2+2WfrLv3cyR/MPT7U7Va6iSeZ28PFHRoJ8K0crf2OY60IZ1bfF1lyzo2YVav28W
XO0TbymGL3kmuyxp5kytMf4nHJCxnXuUoT3d/BAepldxSjBTuw6H2vTQ577/2TfL6Xfnh/Kzowcx
73t/7L0k6vz8vVcbfnYETw4RaNHNkO1y2XoDEC0agTsS/sgiy8nSLp4ywz66nVDZwakYIsVj1rVv
Z2GbgkinpsfUtml+aZe8Oa6C0vlZmEWW75cWwaiDEEtIa4fpy1dn1WW+C2mVYdeKCNxjZ+TpkKjC
977Q32v7fWlkbRXDy1x/G8x5NxrbHK7xahnLF4y3dZtEmaFuWpeiOpkaYSE2gS6r2PnsmSi2jFq/
h+NWPgGwAAM2dv04x1Fk9t+yLG0wT9KV+R2/iP6LBGuBhEFni2/SW/xmnyHr58fR1KP7GBSslZRF
sXEsYJt5cZkW9e+pAEK0az2/VPtxnIMgaUJT3tvQAR4sWAlz0s953mO6ljufYXLTgzSLIawf0970
exBpo/6+bgATjqNltPs101gn2gFOg66lenOH01vfJmGQz59rWDqkpljWerg9aSyqBdqa6KHgYmDF
a2sjnEnTFo1fX69rsA+NKQCDExjAF8CpIqLquvVyqszUS49dVW+Mv8AteCn2TMc/8YSwjUTXtqX2
5WTYn2kPVA1irxMAvaGqnF+diqK3sI+gGwYLHJe4UdWg8baUy4Mzj/WdJ/IuiN2sBdzEFSnuF7td
Ht1KrI+VbNirCIX5v8OUPG5fraTTxA5h386lQPNVtlnYHNwZ27o4qod+AVaJHGhslMqVd04zuqci
G/LvWUVYwB0xz0WylGPz2LlOLg7lCMllpM1f3SLFszaMf9zuNNed9R3zwRJ7jJq/YUDtvSDMD2a2
120w/a7H1UFSG2IP3WTVEQbNroreQnJIs90yLMHRsnXXJE7q+TpB87P/z9Op9OK1NvP8UC59oDhl
WfQbEneLhSzRxIjXitsyUcAAc8xcC6xAmUGr30Phjyu5RV7Ri66ku8QWsII+sbI2k7E16eg+z3JE
U8zFm5NFYm4Vu05TPo1yyP+ransad2mgwoWutuE/ZI5Zcf49w9VMnKRHgoGqKQAlLlbR8J1jd9Dd
/RraQ5cspMwfUgM63KEj9p8Gf06j3axSkuOam8imV7gMIXDqAuVbqHrcur6ftl9st7JXQDiZ+NQu
ayT3ugIAG+MmFd7X6A2Mu2BO2ZOV3c/djYCt9p+jDf1eGBpDHU+5akqyMKxFMpXROO8WsUUtphjL
w5xVhX9T2mXxFqkq7Cs67PrAc3jt+F7gILEclwqS/4EoYb4PcYSfSQqsZV8Nqo7eUcKXD9hbUPu2
bhOonfYWoG6LscEluG8WIvKayXpvFqbs4zozuXZwbMsDBHGkWdwZRlZXcd9Wsk4myBbcj+Ncc0SJ
9v/ptS/fI5dG9W+5OZ6xuJKs9s3a6/lXZA3ZsfO1F3Fe+vlT5S/Vm3xx+k+mqbgGkdxn/qCbrknj
yibCJvhJqClWrsnlbwiBTEoYgDvw28n/KsOSE2aurXOblirseQJan3HaEpQTS041/nlGPlZxZlf+
W2q5Yo4DBGzrnVs6g7lfRWXbyZw3xMXWmT1vB0gHGJFEncHmiEThPSAgnDmCNE9FbExLqtl+uXHX
IUqh4rrpRv6wGKP7SjK3454JcBVOp2iajmPPzJD5mSTxKnEN+K+2vaGAmU8SC5xSYVQqO5u9ki6D
+IX/7ZwilZxbH5Wqs0fDG6KnoDO55DNJTB9KbJ6OU56n7aHFJRNpIt+2WjrUtVHhYjP7BhteG4xQ
fF09jZE51nTuxHCD72uub+RcOJ9UO0iH+sMqnLhubTCN0dBa+mA2hgug2wOjsWOqgfihOen03g03
S+XcZVIMFslD6pIKS2LWudj5dMgZ1fRokBnIQM/Qy4bY8D3xY7D12t5oNzc+KGUiUtQBVH+0NoBI
4rUIqMWlD3w8Bh1h32hlzMzvUIDFemyeho9RUTdmIvpw/NaZVnaX4yWzJKJ1ZHNDnWyVCZQKbhKD
YkeQHir3XeummtlgmFu302JY01EBu+tiGU7DJ2RSPH616UmMvhbf/Cbqsryd/HQSiQ4QK036pp6/
NID2+ji3On/CCNiZ5yQf2rGPkYFJaxzHJ5HvrYFEPIk0lc2OrWrphFFS+zMX7ohaUVQEZcwtY5hv
LQMgyBuKg0DGNrJplFKjrT40RVF1MdI/9k9o5x4pSKQRqw6aWu2nUrPJXIxaphjBj+Z9BqSxilEe
SH84g9V/XmvVzruZ5EPznrZKoFWzanfjInoa5+Es2jhlaAn6pmmKj125RvcQFrj/V39pp0NHmuTG
ZRNlP/vGSb8z9rRU4oWNOSZ+6tYsi4zwu4o50q/W9ciwc9P/oBAMbGNttOJdVpsMYBftzd8xFEIZ
PrLgQSduVXfTbiHz+uF6VvtlUxgzDhP5yJOxWsNvVPuUgEM6hFuQVksfC7KX70qOPJ7dLSPdZXgA
71LmMdPBNmTxkxJt/i1rmXcMBCRb1FV1K6gmxmaKy9wlCKezxw+eJgvRFkmNoTpaTKnTvwXR4LmJ
0LX8iXlU+9PNIm4N6SLwFjd5txa7vjTcJ3egNkvcOZieKGgJZAQscJIh4flOZMotksUqxnxHmldv
70chKdKvcvnmzX5Tx9j3UFt69up8gyhK5mMUYz/vhBfJFv7SWD0VaTH98gYFlKNUlE4x4BTjnozd
o3wdGpkex0ZZUzwM/cxn/j+OzmQ5Uh0Lw09EBPOwBTLTs10uu1zlDVHDNYhJAgkEPH1/2ZtedHfc
m84E6Zx/7KNJnCia15gX0FkabsVt/zUIQuhyk8yuU3DBt3cVZSicNnO3/3FsLe6lv+n22+ghBZLO
EP9oMIp3Z2X3DDOCVFlwTwC6UGWqh/qSVrPpSuZOhYDF21d1GVbiGfJt3oOaObuSI7ITf2FzHkKf
13rY+sKt4itgPNRc4zSzzP9Rmpt2ud0PwQ4I9tefrpf25+GEm8ljpEFdyRldPW1TIL7i2IRtGWmn
f119V4zl9aG+l3SpMLhPsTsV+Ap8Kh3aBKBNG9Rzlunxe7rHy1xoaze3QBLicP053fKvqw48aZlz
yChnyd1uxjabvJzRan6v0z3diqQlgSJ35tn53XNp/Km2WH52QX2QutxnC2d/JCM24pipyws3L+X4
U05WtL3SH3ufRIJanW1Oztz7+/fWleI3MpnpG/lLw+ccH15y2VZvMuS2hixKOt4VN8YwLrJojiHh
+B+QA+cDGw7LcdeEv5dlNk+B4N+bCxpB/m2qG3q27sNW5Ai0AVcNd3VUuNNmX3r+t9deOJlziQdv
/1UNQ/ZarabNyspBeMWbMM3czCEAfv5/i1DeIGu4XdvqaAqnXwLkYOkR+aW1o3jvmH0v2ZBmn/aI
Q87xbGwjzjti6nOlquw/Mn+mLmcYnOdTNldhfyYXIW2LIG04UPfKDh9Mjd6DJT99yUMVebSxJ57W
Z+lO6e+tavfP0PrmLvKuGXVUt+7/OK55VlIT8S/MhmXklEQxWOceEMA/s0fp85Ic01EQHiv+MB9l
Yb6nzniHKcMkoBQLigPwgKm6bdQBjqQn97CXNrMtkL3bcnvEx5xkLLTBcGnZzLebmY4xB1N85Hin
Rvf6Ed3KvhfCpEJyMU1AUKNT8+u30zL3ufbHnuss2G167yjrvi/NvDxj+WYYOsKheWBoZl3bm74e
UUnolULq1QewE4cTMBei9OvzRpG/fxoiv/7m0htyM/q+fLWH1g5lFtTO5JWXbrK0VZOo/EhXOxIQ
kaaiaJqdt2PBUgFctvr7KQ2b/s+xetmn65i5pXcv8yBkpyNb8jXd/TpXKSB5sSwqeAvcVX62Jtso
OZ1TawGftXJv2RsXy8RqZ1HQbud6RQOwXOdRSuxqHSr2jXidmifXyfqpYKJrnDPGRNgOfJDRa9vE
3lj2/kKWbgDAteehFxN40iab/Bf3KzV99Zoc3PVZqn907Va92i2oqhKSwf9P89c8dZmPnzDx+vTb
JszGZxzaqxvZTz4rJFlD3rUsZbmuALXzcM7q34Y4x7oY5KS4YeomnU6Krf0/P7BpUxolJdeKWYMj
j1SALVQiLH6qgoE7dQKg0Wfv6rC7M8e0Pjt9OzToAU32ouJ54YB23ANgI5kDUzqgrePpiKTDwwDj
7eXucPh3cpFxyAeu4p9kueBmS/t1+OaEXvNIPcgWg+ht8iPZFx0Wbiy2N9v6Nd9Xvcd3ziyd5A75
cepBLC31RshtncR39JhvX4psNmof0M99qXAHlqlDlzjrATkK84rpl38qssuc76bzH5jM9uUyXK1+
eSbAeIptVNvzzBj7OWbxQk4NZPx7Rl1cw0KuW0ke5JJ+0lvXv610K3BVbMSkooNM2cW6Q64vWSbb
hk1b+t4pHI4hxlKVuN8hBJ35djTs1nlW+fFTH1XBHUHDmZ+na718bnU0/GGC87+CYYcLaOgRppxO
BQT5qCrpGia2w5sv1SjcezykakZYXcmtTG2tfotg2VMotKzWhDhksT6Zo55/rGBtPsN73akTswDQ
YrIcgsDooZm+endyNRxQNfxd55rjswezTUubSoc379iGF915zRcKHXZsf1rWt8PT2/MeNvYXz0fw
GlNC96cB5ezyTaMOJRqzmj4H8iIe61rW/uXo1vr3zsSYFnO7wwNmCctYfnS+/KjtOv46Os/9uY6e
+j6TFfTTGfQcXyz6wWf8+slvIepKEYu4d205gcCN5eF42wVdGqpChkz/vwMV+C9NiNHPftyGrSDq
iMWVSdX/N+zg/CVJUjHP3MJLsqRBR3Ce63VvcVgRn9f5FaKSkPvfzTOimbN8H/psLiJ327ZLNoOw
MLZI8wPi2v/WJpn8vkSNvPcmkXQ3ZnDdpuzIBgkLy2Wy5aYJXFpQfHoS892G9VvlTHsND+e3HzZr
HI7NzVLhIOUc/Tc6yQ6cCuXz8xALiZtNL1QItN256gTnY+9UbLcE1UNifni130wcanWQXEYipNOc
5xLJM38dUQP74j5wEHG8iUpWMK/KW7+QEnKquHtDfyTkknTOfF9Xto/H/G1Xyca+YNhybgO12Sjf
JTxirrJuS3NGj/VzwjUw5theUrC4llk272EFxnxSIqTYxHDC5AMCbAFlsvBgBbXf/6cBGMCzPRcx
5qyD8RyiLfSK0FC6Xu7NjB0XmwhH4+T0rMSHIlUljwAK91KCntZISfr+ZekmKqsbO8SSO1dmWVG3
03xnfeLd+Ijt2pYDBeaP/TRkcUFZk/uj2ub4S0NffB/rlRnDdDyfC0rfGZwwkiHHk3Yy+vr68cM3
hJXnm0jE+7oEa/BOkUv4OiElU+M5VZDeH3DW+r9l8h3OeJ0uNKNeNHdddKEPQD12frawz0zD/OAJ
9Bw3BPCtw2lfZfW5cHbcMhluw7lVaCiKPjbyXyiqltz0qk/nnAh1oGeq7jJWZ7ku75O2DSgrZ3Zz
WROzPGbG4AWnBX79aiZ73dhYEL9Fe6deduElI0kHc2AZ/tvh0SrPf+nWzRWnCYOWyFOp9692iIN7
2ST7W6S87mPgKY1IOp7sy74F82/ZTvGPEaIdBE3ErJtj0C7vPXJr+ZDQmzOzEfWWtXLyGZ7XwWuB
hNY1YpfgIBXTkwJdnb2bXqbB2gHCRHsUAO27uzQuaqbEH2LAglnXJ1iBMWHKaXcmdxdhcHdqZq9i
5/ICcafo/+O/HqlRy51089xy5nx9b50ueElBThk3kOL8Z0kD/Vg67fyc+SxePpLhv8MLaQ97Itv6
v8QEIfQKK3JQoDho7wyYliobra44IKfME8GyvcSF5dvp1FZ8HFiNLb7DGjGGZ7fBxv6v93Ar5yHk
tyF1rlqZZDIGShK52Og5HJChGTLcqlhUT9EWulux7kP2fbTTNt34RPXul3Ug5fUKLrjqxrcscafI
H7b11Adj/TE66GSBL2YgHWoUm7hwiX1ty2ZvDnPvxnVbnbbgSLJyHOPU5EKrxJYSKUbKWGLGVxwb
ewsxv09IsRPLF9Fls/0OECF10Wa9m/5r3D6CFUyb2b3Ti3dEecLt2RRaBYxnJq36jpeJMf0CMUQZ
gl5YHKZYTUM5DcO0g59i3TgF3uiyAIraJY0r2xF4nKmL3bwX2nBWpJvccR/+XqWA/2N0TXVUYTC4
p3hotx9rspistEFicDDHUFl5iPjieObnm/zCxDBupVlTdc+lPfxcZxvcZG0//e24wZqbFWVud07t
PrTneJqy52HVQ1fysgAhtH4yNawZcZedpIdbNBdLxIAoANjV+Xo9ere1FTJ5bFkU/lZ9SHndtAa/
pGl2Wba9N475RjqLLLIerwqpc4f3FY0hk00OHGbii5co37zskViOn4Aem348gMDjU8gY0+RVb+v/
cPHV+8WDuhvuByqPWAmWJhl+SDJI/bM3EYVRAgqG0y3S4rY+r8ncyKdwV9WW1/ZIxlsLnD6ziYY0
hfNeMASDRov9bghC7f3k2GKjyRQuBJELOy9x3gvu4KfN7UX04mQEnwS5k+2bOWEe7d+Yqqr41t0G
OT9L/yoQ69Jo98vBlcc/KYACfy9X8+bF8KAZXnkX4q4RrncKOPLak6jx+xWroTKdU3ccvPOU1gu7
Kc8PVKpnCXETRAcb/p+yCu9Io4rNfXYdut/pDUm3v23vLJo3mMMn71gf+b600NsT2asLR5t025ms
3j4IHpNti8Ud2+7QFdgjWoB0axuSQytu/PivjCOVXYDyh7roUw0/0kR1tp7gJrIfzZ45aAGnw/8b
7KHeXvsq1stJ2q7L6EheGVH1BJNbDJ4U/sWqfbKPBMw63sVpBaSeQ5uKPHPOTV9b4MwuvdAVsQ0G
LvTcH579p+oWHKSr9s0yvGTe18o/fH0Agpu6cwCIad6ThjPosh8jyyPfj/csXdxnhcKhwIRLDE9Q
eMSLmAffGcXNolYK9ojrWR48WhXnf1wsqS1gnkbvxammNCiaVGXOS8gApwhrOJb1KatsCkXJ+2+/
eXKZ7SNYdRL+9AgESU560yFMi9x9e9fuqTWPvAOeKdgyFTmdhheiDCUu+XxddeT+9eC55zIVQPO3
ge17dQusS7oA+nsuEYMfQXNucVnczJFRTRnFwuqLvyAnynGu7P5bDzyk86GzLuCOC5ReTLvcxscx
0dwFPXusLu08IlDfyK4Z8p4k6D5HKOHeu97aAjqJYN4LX4WZYTUiIPUuA3j7d6gdjhltujYnFtcq
ONdTRRJgzXmxPozZxHMExX1spWH0kd/bq3mCu0oQi7Mt2+KUkkrpjo+5VG12QhMQb0Ulzfrpd8ca
FhnG6CPngTPxTd0nrTnr7ojZIjL66k/+uI6mmEO6a0tNQ+F+qkiY88vGhNP+0aWD70JWhkv8Fmnl
JXcZ3CpLIrmGReCMfHCa78z7PG0VDhdqqmWxYjLdCk2381GKfl0pvzW7MdvdNdd7L7cjFO0JV43P
nxUf+GkaZ7byKbNj9Mo/nAtS8sf90MZqrzzMkhFvAa//j01KPxGCVO83kHzNR1hdryOaxVP3wW02
155VZpksIsu8CWPnMOY1cT2ou7Y23Itd4xxxiQLkgP02SaD2Ahh1Cu7oMAq/h6y3qO9aQ8BdDljZ
jawN1XL8kLs7DTnFi2kFvTDC/Mpsqaqzu7qheoeI0PwwazvU9wAZqAC0MAaMGX4rPvVbgxAR3ZmG
yq57b/0BDN/U52OrSBvFKRFPpaL7B513lJrtaVwS5zFCXpHeAifEKneUK7z7COzjfVmrCLC0QRAG
h6odTrA5G4Hmwi6kISlBeVj0e0A0vvYHBULnDVVzNkkdD3kr2Cbv1BGRCUwroPcKMsuKMfQz2Xom
G0FSh7nSn03oyaOU9hBVMcSH0lTlyVCU7Yh+55caBibfAHqqzZOgH/ubWQrtPmcdHsrzsA6p++iS
d8cJvgIZwGnCkzD1YA0IohMjBKE+fWVjc+FhPKhhnzXWnqbtAXk9lL/OU1AhP/8WXRM5PjrTNA1k
8Apbe1Jtxd4boryOvqtYuGu5rAQM/2tNlU6QBZyjPfM5+A3grMuDPrksYZdwBrJ8OnyvFaWD8DU4
mchm5masQ72cM/SBzfdl3mbGCVxx43lzSBJX/brLG0sb89tAHvX9TMX1XPrCHLCK6DzKoPGi8SEJ
WqluueUGlIabACIRRkMUziJYaa8PxPATvKuKCzGlVUMtTLR8DYeJBQEB/RLeqnomlGnFCvJPKU8/
W8ivn3jbt//jJi5EgDF7cAYqdnxqhoAH3ihuS3eq28JkKn3VOhVZQozEGyHIkF6oC4LzOBId+EZ2
DZL1hC7C/9pFb8fdyCFoT44VKSoQjjxy8BW0jeV181/RX0jpFkMH/P2f7G3fXnCcdkMxw2MnpT8m
8XqeQmh6bGWbs0wyT462o/7bdddVPdbEiq/EFQPRPKB5Fes5buX0aWa0UWBUiwBZzNyR+AyiPStO
xJo6du0fGPT79Zg/2CaG9XmOsuYBV/FcX5p5X4OzBCQGJVg7eFudHd6IzGYMKgrsuo7mcWtS1D3x
DCioJzdM8ghX2pBvTmAfBZx9dhGWw6TwNJRhEQ2bv1OuNbPNLY4Wy3nsJnUxiK3qIqCoqnnwIc2G
slpwDN+kBGShwt3Hbi+pWl5UIf3dO0pTR3Ip4Bi4sbnmRQCvHS5OsUdJ/bhRN0SQ+mhTkL2sa54M
Ek6URM0S8YcJ7zjFwjPBZc/G+Vc7zvXTimsZLYzgc3sEAg/ngz3qR9NM8dPO5x6LrEoXtu9ayA+7
9f5vQhC61zDq1WddeQPKi/UIj5er8iZ99IIV0BXtkibEBtBbUeeXyiO3JMh+ii5STR6YtNdAIA7V
dLWOs+NybM74nyd4sc/9VpnxTA9iFF14GU168ptk7c8kRyCSMnLf1cV34m67xCgKdKFFnURnDEG6
elsXluVyDsPrhTAa94N/mDc/GAZW7zeds1l0kdLx/FI29mjOKo11dt5bykxel2oV72Eb8uoKOVe/
ujTTIBhbGHxC96DjaokN+252AMPTVtvoc66xkOQTCx5cMUMLrzwH0w8N5tYUVTNPX5ba36EUcENP
IIIdsprYJC+R78+IG9Jobc+w6xtvkt9Ubu4GUqA3kos7EhZYxyDjgzu+N3LL3ts9Vl+ohsP+Mdxd
gXh5wPngr7IfikQ2YGyRKxSetolP9t1Ek2xukG7RbbitINdvS3IlLZi0l2+xnfY/HlqcgbDJlJ01
deT0D4KuFQ+UInLhV3Gsw/tgN1r/tOglk3NFL1d4mRvOlzvfAeK91IcOlnLSwYpmxrcDFtSKxaYF
UtpuF5GY70Tz8og6Tqw+B7xsfyzK629ORpJzMdaEzPBG0iZ9027EBZTNtNIyoo7KDa/qrIDWUjSx
46VS6/p6mHVgn54VoTAGhj4r/XSHO6qd3gDXNYKuAKVYbxFz2F3fIGRabOmsk/uCxQi0TDbTTK4o
+25zHlgH/5NrukFO7Qlk9Fzz6P3txm2u88DfDh8Uc92mW0R/fAkMEirXVIQM56AxXlPGmwl/sV8g
GQBE24cfizSWG3xZuZMoooXVzvGGSPKRla+b0wII2z52shU/Gtv1XTnJzHNPXbLM8mcyVWPMjxbA
ogS05Job1zOhJVlocP+YyiLcQYwfHUiq7PpHG+cgTWESi7lBKURlQhJFtKmnljaeMvG76NllHrb/
enqIw3wJoOcK62ocxP3oNBKF1xyLcxO2ZMtmZO6Rzhco9cP6JF2fZzvToMuZ1AUn/rOHN2GFG+F1
PJ5nPQ3G4kcVx0+vaavxQsIv2WfI9kJzqnhQgX1R2r+3fe0mj1Nc1WgVauPVp60xYOhu5sR3u7Mo
wKImmXo4nPk6oRKKGRVUwSEYqTGeA67WboUiCQJmvB17KmHKdUzrrUT71jTITBQw1qpqQ3uuSkEH
PZk4P/ZxYJPi6/rlOinFuovCRgazD/1bbmsDTYTW0kUEwQlN0WfNr1weS5/MNwJy/fehBfBZAna8
MsfVHYOGaKa3dRXZers1m/dfrJu4Os3g39/aQyMy4qpscFaoJL7Sk8NywpYdYynZmrCET4zeJuQ0
8QlLQ/UfWYRoc64hOi9H7A/tJasGN7nj+Fy7knE78Lki1MRGHB0uGiL2+eZcMzaml4gf/svl+5qY
b00iLj1C5f63nknKzxk54KRzkYz+DbRAfYcz3lluMZVm3VUHc6giHjb2ex8IcnqVMWh67o8pIJ9u
U2+759xsbRFlKj2lV+9YbmAUvJuI4NbhwmLU4Paru6a/Q7ncbYgyI40xPQFpO/OEj92jh8B04A0E
5Thh2K/uxnmfHxvDz38+4sX9Dnm2vmZpkH36ow/r3WhuRxd82uXhQajofok5c7rcQGw2JUSQF5y7
bIPcAIXvUYRtAOHLJObXxIauLWnN2bB0LqNKc4NwziJc1tY/gbp3kH6e8NGPg9GL+45Okxm7nGdq
iHxwrZ/JGEjnQQQMAmU2QQMXodsRV+c3vnN8Q7MB8mamKotL27vRY48GrHndJdlGLT3Wg14KVCni
sTebNz4Hh50h+fTeZJfAEeKapK+9VxcfJuF8jvC3b1Mma8zDrjL/bdK09n4DA5bPjCT7NdMgrZiH
R1e6F6hXxpEwNpP/AjIlzclhk1acrmn7IbXtwjyo/Gh+O8B/Gae6GmyYIXxzPrxpctaHvfdg5w7M
JdET8Fe/nmkTiMJ3R/ZHUCLr2oCOYxGk1y3F4t1AtNSUmsFW5J1tjcPXpLKXlgUN+Bpi1L1B0Jz9
ClB/t2ezhDw3WdZvSBmDYP+7rNnOHdhNUM81ShoeqsrUX46as/UV6TjEawitOr+ETbqjIgUssi9H
sKyfCGq7GUkryr18Wo94uIQGMdSpNpmjSXXetS7klqwvx9L6K4NsJX8ZBqEa/4l0fu3KYVjsIx9X
UxYMq31L8YGYvzGgMFLy0BrMMfJQ2/eD4hD3xQAYIZnwlzCcboRduaBqFHHf/GQPQ3CQKPsYvd79
PWVz8iNAqb9c97zp11D3bfbdr1rE4/4xtNmDdVXdv2xHcEWsUpFOFx/ZLRrfgNuqUD5k77dDgCw9
zPM0ZQ+eSuAXQrN23yN8pvGTYxa/vTABVf7J7yBSaCrKVgecy6lmNtu4FttDG4FHnewSr38zrtq1
0I1SHNVauiNFsBOrfuV5Guyf/LfnFk3ikMdCLcgvRjbhlx0ASZZkfY1VzqQx0N2qjn7NkcXOpGNS
SQd2v13TDNi7VqYWddB7PDOMXRvqjsoUybxLoDDpL0FR870TXbVMVjJdxKkqXA7c6wiLb7CUO9w3
wD4ayruKVzArdgGGWXTTkErmFzWNBTHIfMI0U+78dWxt4DdXffSyn+bMj/zCAxb/JTrb2xwPaOCf
lqRJwkc9S37HUBPe/EiuBRJqlflKv/VgtMd5p6Pk+jRmgHI4M9q+OGI99ucQqcqOFJPtpiXJA00U
9zWX4BpHPz0F0FQw6XrDpXO0mu/t2ok3b1aDLlbd7k65bKh0YWQDNMsh+PXzQQOHc6bsfAhOo6pr
dWe9qW3uw1StTKrBikaTr4b5cxR2fxoJTSDia+ol6apbK1uWTj1qRu9sv8MP0vY/cTwnNySGLq9T
0CAf2ialftso6b/gItM32mmAxBe/Qn5PAeqj70bdc4/z+cWO0synDaYCheey+689gzCcN3T3a7hy
CcFpEoHEbGRnU1S9j/zZXfR6tqMOsgdgSi8pl7TRn7wNE1cpEADUuGdpdZBMob+GdF0xS+wzcri9
jtKvesv8+tQK3W0FwjitbrJmCr4GB3nrKe4RVbBI0rlHdO7Uqhg+utv+LFgAPjbNHXHltGN9Do+p
c5+9nXO+gMbw59tALNVx6ZCs/0IlhQnC34f0zaP5eH5WiPQMkFXiWXCWtJLPS7pzSOt0JcZu3dLo
dyO6NrkAdcCWyVqLuyDZM0wNJNj3N1zqBulpUrunJErm4YSmFfGcxoN5fzBZ7ijtCBi8G7zM+yaN
ljfVKBE0+VPFH7ULWzHISDe8S5OBUzaYpf61Do7vnpOm5Xxnb+eQ5UOyJHWij6ffHhfK+9bEei4a
4nGCkxs1QXozCAb8E26oUDHljBHZUFUtE3wvCmVZG9vh79any8e+O9Ny5ySuve1MvYavqTnSPYRY
Fsc/V1lsPeHoQwVYssR+zajzo/uDg6tEYN6OuHLVlJ2PJWL/ArvdmuHsOZsnsDDY5aVxnPEfiR/s
w7vrzp9S9K08I9VCr9yuK9C+HJWMmM9H94PqNN284cOx72woeOq2dM/K/eDeRDURuLhrZu7hnVH9
D1WHdisduXCQUZCNPMsNUuTPAyvmU4vm8p1QAei2cGqmvwlaNZOnXabuk0DSop1WC2COPjpxD/TB
80Pi7aaLtPGjT4rD2x+7SEWSawiTJp93ZB54r8Wx5mHfCHRYV/LwIaV7Zjt5lWauTIyHUhzTNVIO
Gzg+CIreSf8yJGm8hcdQw1ugk/ibLLidb5PVHvio3SOez4mPULyo3C2YLgFjWnXl9TNRrBAZp8lp
mL5IsJd/BS9ic2dGbGuAib7fl44NOGAXR4YzFzMj7cMwQGmg5J/QlqAoREA/+iwEp16njj6prN6e
SE6y8Z+Db5KcFSZG914l4YBLql389dyIbAlOsQ327qZPtnDi+4o4I/qjNzh+1mYTJWsN+fX5xiCp
6TyBCwGkV/KT7C1MX/wUgSjhRq+CI+Vmf1yF8ipHOd6Lp8PV/XRy4hRtFxNJGPLlhiNn8zit1XKe
Mcvom9QBdIfKPVDNzsYDY9ZoX3VJo4jMUNzsSHwF4zfGvZoasROJ3j7SlsY8dYlVj0lidF0mjamT
hzjYvT/BRnYxzOpqwwvA0rZftMis+t3pRPuFWNHI313VYqqkFgMMBIgvXcvYqXF5MVqk6Y32bNs+
HpMn/7Ic76+cZ5244KQRj46OF3WxWy2ie0Ti2RvxVOLvaJadkDNUziGy4HGm/kuOomGlJMI7H5KV
qxlV1SjYSpCdFpgNsCNB39aATJI18UxiGnV+kwi4mhHiRQel2qsJXzBWeeJc+aZ9IIb5MCfNqNs9
aTaM87gE5G5lzjRzWlKB+EWJT9jeITxcf2ZhJZ5CNo2tRI5o/qtjN/mpAmxXT2lmZ3lzzK75lvRb
0P1yQSCO96Ne7XCTmr02PKO4SMoxmdaMEaFL9G1bJ9wtHH7e++aRelv0Yc8px7DPscsNuJArytak
SaP1xvDi2CV0SrwK4ysAtviSzur8Vcj42OsW2ESkg8vw2xlGJsTEo7vgBs4oFqeo6TvGp3ZrTjSr
XimvNBAIlJhmH2YQhbGcXGS6eNuDLjx1XuJEoPZH8mfcGsg7b8UpxPQydUe5jbhMT30i0BOuxLAF
N7GDguTSLof/K1lQVJUewuz+4sZJ9Se2fNR5qRYSj+DjnnGNILVaNmQx1zQctDxmGHdzG4F9n7t4
3yYUDzxLA4a4cf5o2tXxoXmuCYRzENntMoF9ThwKQ/obD3HwDXmF/4dTfY2vWqquPgM2Ts13r3EX
hbafO9p8azorYXBQmVandth2y/UTie7G82ufOTveWS6RuY+ydIDHf8qpCZdLsLNqwWnVcnhsfEpU
8PZVcnlxm0jpcp329aFbuxG9KeJIVqcAJvAR44V0kcWKA/J/CBTNkqERy3bjeMDbOQird+OrPnbR
eW24ezBt6LYkEGi8j9pxCp/pnGjmc+xcYRi9ZuKFDzR+ojPm+8kPeDLmtd1rgBRoWlbfg2qD9FiO
1SDzJdIeV4yVu75rE5kNp8xFodbht0OLT1h5euGMc9cbp0HAijgi05yOgOVvCNR35udo8uvHel5G
82Sz41jwQSYH6gUXOwTUhcHzohes9hcw/Sp55UON4LdYd6rCVm7wXkmI3UJ5gnU3aZqsQow3chhn
DZLB3V2wna/IBx4q34mS84jp4b7reOi/JS7JSTfs6Qj02bEQ0cWT51Q/+25bwENHab8ihAjHLWvX
vF0caN7gDrk8g2Y8dsEZqXvPg9SK7nGRnkWdikb+DfcU6i+eU9m/Mnxmf5E8dviGk3qZCixdPhsr
AaHNWzw19W90Rsl+VkR5RmwSdPPh2AoT/zwN/187ScoLeO/A3P/6Vs02R0/bPoIRzeKOpodhJY+r
01+b34ByAwah+58IDeQBmkZ+bcHgfpzdaFHHneRVrss+FOJF1EOLQyPhVf7B7TziBUAZUD82qKXT
O4TlIiiXDjsqYklo3LLazXQ/9EFbFSB46cdE6FR3wTvIJLMMXav+R9p57Mitg236hn4BChQpbSur
s9vtdtgIDsfKOevq55EHmHGrC1XwDM7CC+OYJYnkl97gqdpIwhvDjArcNTGGgKDDiAn1TKzP6c36
zL23dSqa8vNQJJwy04wRtUQuDRsEO9fbdk+320kfAeqiti/HCXbKZJbBI9ZxBVG3T8c9QwDh77N4
oMVdapbzCV/1AkRKNQ3+PYcMiMVSzH3UA2F0p3R2yFx85XBFSBuikoTs6+waoyH0u1ZZyLtuVNAO
FG0ALl9jUPdDIucvUW2Dl2toyrvbzPKZurmJTk1jxv30lLEObwWmQsQBLqlEElPl0VYHPmDvLZw3
hn1mwQvc54agQ1EE9PU2XQ3SaisDUyRH4DiJczAjJxPHUWNYiiZXXh91JwJeWzWTFZ2E9CNx6KPQ
WvBjdvzYtoNfgHFLZPk4Z3WUf+D8FtLzDW0YPYgUtItT0T2GCibttijDHsAoL5FcHPkqUy+N7h6F
oNG5ccs6fwgmCO2eO6E6AvwlmakhoskB/eLHv2eYrrXHeJPyiZaUG+lPmWY75QaJtUSw2+I53WVt
aBe7mjHqjyZjlL9XjVbU20rRQyLFmoMPDbyA8XvVWszIIjK2ZO8DDpHHsmfadSr7WpE5Yo/w2yJE
wvFQ+DPtdGnG+bHvRD88tUaRSMh96fSqBnT8WUJmDoQFq751ijHQj3oL7nXTzQHjCSQfuNjzAL4i
faiKyJMlQGE2YyINfqgfM/egOZcCV9Y1+csNVVBvA3MMo61TT5Wxz5C09kaX63ML2hKZU3s2ZU38
GuvmU9MHs2ROhbtSQdJEal0H3fSpSXznQ8CIxyB1ANK/00WLp7cBMAm8cxFCe86Rb4bVkdrNsLF9
VX1nFMLY3s1dixpWhEANeTkRPQvywuQEmNxI9qalZlo1shMRUzBIxXvkcwJ1MGqa/94ElIamVQ78
lBQs0RuagcDrdpUaIm0bJw2xzUf5UXjjDKD8ZI+Z84uZA2Qs2kFxsLfGarT2c5FNnzjFjBMhY04b
x5gK42jlaNEiqNCLlwr8YXFXuMPU3gSV3b9ywBeHvr4L9plbFL+s1pp+A9eNYJBV2gQmzCF5lh2I
T4KGA/+pjOm3627RMvGGVOcetbGZ6+0Y+P68ry2L+ont/lSAkfrNEN3dgQFcuEh0pusv89TPMT9O
kgsPlBtQS/qgemRIVZEejmBePDL3wSEvr2tnU/gzt57lIvGwhXqTF3tMPGzwLxW30W4MkYXfkNRO
n3vXbj9aldF8HTM1nVJkiqKbij71rUIpbSGxDpBvUoxUwPEq9P/pafnxXQUG7osZ1k5OalkYJTBs
Lm62vKrGPZpWPh1N7FbUyRk0J9lNVgg1yB1Q3ggdwA7HEqAfkg5a5YBIcIL8CaOw6ityt+FzNCXa
V6PLGexkimhyhzZWau1pVPb2FuC7c6fiESIJjjsCIJSOqZ+VKAASmW8Op2UIymgP0D19dRB2940Y
yx869sfDvhsFQgQIKsAZV04RyOOIf4dLRxDI0XM7SZcCj9izoVhyXxuweBG8Gb+TyAz59osNmjlm
RGOOLyqbq89SJNhOWUYRfm+59cZ9Sv/5R6WB+NoAMg7GI6r0+ne2BMqhlCk6dZEaxkcEJsSimDfb
Ah+ROkn2jds1zRM+LzWgams2fspqzqlGmMPlu0Khpr0LZlV+jFD/sfZV2QVPERJSvwjmSu60Lp1M
CmnDAlmbp+mPnEndCAS9UtQ18yBA2VkJI626L4ATzRbJ/FzCWQUb6yT2SZkUZ9sQ3D3NIxMN5o2s
0afYmkbIREOMgYtGRYScUcuApjsmQdH7hPlBfsGJfYDfYmX2Y6ACaiEjdq0vva9M89gVavwQR2mQ
3kqAK7+l6qMvjVZyljPO1p8W6dztULzL1BZppPBVFUXcn6pohq+hAuWeNNcyhwf4Yfh89e7Ygac0
I2u6cSSoU5LHnm5IkeBhuknaUX6dhhGYwNi5rX9MGEvfGpD2okOJe4pOatQsbWMIkeI4a/N011Xt
0HkmFDx3JxOKVhiHg6tumZI2GYew4ldoXUEjGp5mnDADRVNiZxttXD7kgY/EBbtX/5RwW+RHIFt4
PWlWMjXPiezip6SZ5p8GbAdvNGBVLnNyDOnbvqgCXOMne4ac5NCwdn3pmltRkgV4uayEDhRFQ3NO
RGESHG20GRjK26IIdqMgvzzSkQ+Nb2MzDi+F6LXmAKlR3s9tkNVHiSTE16ijsqC9WmbPADrzYTPY
vDi2AUoFWyImahuDL+fnIu3saUMjYQK9W2vosAWGBM3SaRMlD9X+FJwCepR7Ux+Z8MdRZggSl776
1ZoORUILtKDdtIMcBdXO7H/IuszSDhYEgp96mlrSE4Np/dfNpZ3RWpH6kz8nGZD7wum+LBbSgEUg
/pMqiNy1b2aAlli9oxrymKNdBZSZYVJ3M5W9PR8gm+dPDg1wogYKpN8HCPQ0zR27+e7KLNS8jvba
xwp+QryBEh09tKCIY2ZApXgyaIWzyyaLWYA5FZF/D/8wgueZ1O5jY6TpeISXiQmvuUxkQNBUHzWj
pTGl56Yb7u02rTg+Wt12j+4QjMF+GlKsxBqU34sT1xMZl5sZGPqyHVOsg0YnSdlPCi2RKAc7EgZM
x7iJWsc6lqawwe/86RBlCzOU3gZhajvB7761i7Fnx2WgmEicQiYxaLh0QAMNZlY/kjp0H2PCG+ow
BJJvEnpXfROFfmDutVHRf6AhMVh7hcZItIN6q55NfzaAvFtlmGFXUaunNqy45ZuOJE/LKtixSOKA
26NxwUBuwzwhsHZz4pf018xSHXTmUmCc8tCytx2zF/qPul48k6SRyA2FbkB1a7imjrNtTY+pwR26
6SfGaIMdR0sKXdNvnnsZ0xkronAbjeCAN72PmdKtVepps9BRSCV/UNMohSKIbT7ynokltq3jGAaf
fvog0OP67BdVg/hCaIHDnyNukAOqXW19o1PBPAeDSqDh22UERAhCVb8pYuDo97QdaIQFRSNefSfx
n9pg9u91JjX+rSjkrLZobmjD3nUHI9vMkyGn2zIQ6KeNrZ79xn2w/KqFnf86AR6dvQRFrt8MPyIM
zXIgEBu6ij2q4FVIb8zw3ewOeWguXUv04Q/0jEJ1RFQOs8RpSidJ+YMsgqepsnr0w8qgAy8pvPZ2
zaiPzxDm8Jhs6VsnpQGih48vZ9CMdVUzgygcYyfyrNommA3aJ8ZijCpAx8T+TszKAbwG0hnvjSTt
8mc4D93TFHf9BysrGq5pAO0NaPxw/FyLpT6BP9LfoMUAbMxJMjXccsf5+kd2I0QKOVl5D2TNto19
4NMsgQgKfm1DYboI7+vtcOs7I1hJW7NRy2R4l22lExh6sEmwWPqvYsK+QNZgGm9o2vdfO8MBAU6d
Uj+HbQlkHzWc2wKUlL33J0Zw6DYF8NF8K4h+BVVnjDsg40i/LJoZ5mYG8uEfbPouLYIBlvvZ9s3w
Fan24mMyRhycSOTtaZKFrjOGCcUtBJ3A3MRsGqT/yXfivZ1YqEpMke4eCze27pjKtjlu3LS5H/Mu
BZNDo9p+aV2nbzZlZ9UcBOA/Pu2EgIgpSB+bh9mPKncTIFZlbxsjX1jcAXnNXguM+Its4mo+VAxa
uid+6vhcE5wQ5tcqlw6qtK12P0M3AE9J7JK8LpsJZybm5hXJJ6Y/aeqUPxu3V/XGCKRDqEg7mBuA
OMCMiLoFCRgs5gjb2PKz6FjrI0gfRHGw7qAbZDUP5uxGL7T6pf3ARkzRDDVl5++Nyiam0fxndB50
oK1pWtpVsNeTAUUY/te+2iN/jG5BrGak8OAzIvLPu4VzRfuIxivSDire1f3QxocGSduQAivsH0yz
1xcRASe8n2dLcz4GvphesuUw0p6IqXLLwpUvOggQ5A3sMrkNaie1UNhxmy89Q8/xmMGxf8gICNip
5djCBoydCkJDN3xrkYb+D8UEcSe0TCBtpBzf2QYCEPUNTDYdBeeyGD3UieybusZycQOxBVTETGbF
fqXOt78ZNEQ/GyA0SZvAHNHQhL6pPkoztcp9X/cSpRsC8raBZOQhRNFXR/4uTDbNMEK+SU1Z6jsL
ZlF2cEQ3fUvVQGd77kM32JlUwNk3mrLOHorv0tKxavJmyjvNOgEo7G56q6ePpDmVTV6ibPc70zMz
hYRvhEt8QB0avkQ6WC8osekfx8ZMf2rsk69NNhb3oQimhTbic4Pa/pT/hKivLwxlg3aZi4jdf2Gm
YWbH/EWOm4n4deuy06fbVGTpk5bEib2dwQXHG1sBNfiCMkYA2w0fYthpyDPTt5+pFIkzDJt37VgO
z2Mcz+1zwbgO3pRbt68ZPUmgofjAfgFhMThH4GNWBQoo56bEFFLZm6qi8DwNeqE13xiM6/nWHKKq
vKOvUdwU5FfzsQYWY+5DPdCgNADhQqQnG8MP5CHmNyPwyT7zGdgImO0WDNysx1WLnA7OD5uKuVJB
W9kq4+M8uxOMsjwleS6l7rLnwlyQJnMBjoeMEo5boGiM8hGYa/IAmaaO74YytYEC6RmgqySwctDC
sQj2Nr3kkhSyX+agFSqMH1BBg7puG5GTe6BkpLUFl+V/R4EriJ/Kzq7jA1YYZr6vTXcAlOmY1QMG
zlW1MSKdXw3RxjRvTAf4NyhtJz2mRpaGNzRIC/I27Il6UFnNpH9pnVL7RTWe83aHQn2YZCaAXk5x
LTfIRnbRxwro18EKxqnbp+ZIxT+bfQMA1vKLA6i6+MlA6QipqKIo54eoqixsZ6HaYAAH+jbIHv4H
ZKDU2qgdPOn04Q3ynKW6783IdzezmkZj9z+mb9UCUGzmzX6PU5aR5WWO5I7I0/2AKvB4AIWuF/xT
M6CEIi6nU1lPudqnHRFr6vhwECeS4Yq65xkhUUmCg7wm6q7UKMvf/yWNy/BzYtBTdh6C0frWsAsL
XAj4XZM685o49CK0uRLiRCSEHqtEipL/VkKi8aIWCqOn8zpkEnY+okf7SJrOw4Q4zJYOkfqm+TP1
hEseyEwb7FlBNg4RMLauqG+eE4pUFtbxjIUUtkwrSVCNLU27TO+8Rs3toUMPE5nsqD9eFt08o4Ep
FeJwjmktrg7WSo5SC2jjTpQhXufXH/mAwWcLhPkyW9Q8+gcUUVUKIfvyosbZt4wAvgGeGfOgtadJ
DgVy8Gk6ekPfG0/AGJyjMA1tKxjIHMi6UC4CX7PPGjnvyiGpNpibuttyKK6Z8p7bWsh2/Z8fsmiS
/rW1UFuqVS15yX2Wob4HzMpxjOgWumh/xaL17OcEroEh1CLs/k7hVY4yVaLuPMn8+Gg5lv0gkY27
oll9dhUlFG/LsgC2rT5nDz6lM0CIeiburHSnhH0qhtreX/5+ZzfNX6uslLGtNpCgsMbOKyFFezhU
BHuH6dBnlLjym7gGSEnO1185D2c+FZY/Oiamhq7wFV49GgbyLo1G0XkKPcS9XU7tQ5cMPuJt0P4u
P9+ZtwgWFFSNBK6EWv1KAL1DbAk8SNx5GNWZ8Gdb6RyASjI8/9d1THaDbuF+YyBFu75swpzrHBAL
uy9urIdiNoGKzmNwZU+819VlFdJISyg4ku8UZxFrBBdus/N85BYPTlGZn3x31MabOYpNjz6gb16x
Zl++/9tLFD8qLCW5uxQC8uu9bmJ1otAjajxShO41tCkztDhN9mMuAySVF63/RBaov/mmeUX49o9R
x2pthWmCK9Ecx29VLd/27xPN1AUiWDR7ba9Jw0sA+iK9JDSXArjMzcLrFbhDr+7Ix05MBWRFmWLY
N10HO+GQ6G5FXeXDKWZGj26Lnaop20KJ8O1TDp0WEEGGDiiTVscNbjJlM4UvgXdvUij52R47KBCy
GZonIAXTWbyoerbKK9fn++2JyjWBQYCYEXjXrNwHDTctoigyJy90EvmCUBQ4hjnUP1zenO/P27LK
sl+4oTFHWp23OtESwUxjYlSFzECoDS3kwtD0hnJujpeXOvtArnQdVyChiCzT22+mQ1WdnUCxFH7Z
+0TQmV2gg1dO9bkHwuQCBzlLCkmj/e0qCEi5de0KTAYBE22nxkb6YKaog7NwzW3wzAGgs6nTW6Xq
UUzl3i4FtjmHt+iMXkCBVGzSbEAfqhsWSSMEDM3wDpnV8PvgdsBuzVSbwisXy/Lvrw6Bw/KGUFBW
mQusLjC6qXHWiWr0aJdotBAz5rXFAEyPjsNtVenxTlrFNRPyM+/XoQNo41TGNYNz89uHLv0yilVb
T16sRVh6yCHdq7ob9hayN//+KVlq8UkQOHhgJPl2qUDGiMgn7M1YjF+EOXawu5j1SktkV1Y6+yb/
Wmm1adpKQ0KmyyavJQl9BrslH3K3mKDGmL1XoXLCTNaRh8vn4eyiLtNECyMdnYzj7ePBh6OAdiB0
NIA3fnBigp9ZSfHi5KZxnxmd+X1i8vrj8qLnPp8g5gleqnD0tV44tLWAoU4yeAEcl5sqg2OlCRgP
tKjrKy/13FKONAVYPNcwUSR8+3xoT1OiDuXoDQJR8EFUkI+i/r9uHNwrkejMmwQ8oduMPYgFeFC9
XamaRJH3hhy8uOnbJ1RErcOEecgnRrvVneMHwBcj/eflF3l2TayC4JwRA0Fmvl0zmugoGst4tAcW
nDH1bdLbFIn5XTQinIRGgI78zwSaXJwuL/w+0FuGQTzAj1aXi8HH24XBwuUJukgVQc8OoU8zbE/x
wPhVZF3xn4VISXDlO76/t1lQ6DZxFqMPuTbNqjl4Q2g2FVr2WkPNiJZclkTNlW94fhVSWpJnk7t7
tVuMJkfdcWwrLytG4CMusP0PbizNKw/zflPyMHjROoRW8/1nM2idit5va68e0DMDvdPMR0k/cdiF
qBf/vvypziwml+iNKxeSvraz+lRMtyZVRWHrIbij3bbYDx7C0c8eJr28Zri0bPG3scBCgpNsSBqL
qcLamcsdbJuBgt94ZdlU7S/0mqmizG5KHxAoBDXdM3zsbyD5+E84GKVUugah/vLjnvmEiCBx/Ijt
mMGtyxIUIGc/oaXq2X7Y3eltB9wFvtHr5VXOvVSyFZdqDv8gex31nGgusJcqOi/MzPDgz9l3mLvZ
XgnQxpdXOnPSlrON2beieDXXz8NwYQiNUdWejGf92I1OENPDRgyamXPfHZFcbf/dcpqaECNfnRKI
0LeOCWWBmYKFNIGn19r4RDRAVUjO7q0JMfdw+en+JJCrLUMAJ+5wpBf86nLD/ZVDw/QLwcEgiiTg
fmY3i2FdzcQces4GVoW4aey6+A9q7PAdMwJzzz2ov5jIfF+5z858TzaMaWJBYpG3rSMSyObRrMwF
twCm9wXtWsaUTtRopykDXn/5mc98UddCcJjrDFckwuDbR1YqS2UXRZ0Xge661YbS/uRXXQbhr6FR
hAwkHjG7f11SACDn6hQAVDASWt0BIHXyPI3ixsNiAiUHW+6ZvTY7HdnzbT7AWL+83PszyHKYMGKu
ojNGVKtMZh5od4WtU3uhEXYeghfFUeNZr6zy/puxCmnvYlim06tbvccUXLHwB7/2otadH5DbcY5p
4AKuXqReLj/Qeim+lK4kvToij8Q1axUXtEqg3N9pDNDrvrppCqsBqaqKQ2BH/5qw/FmKw245aA66
7ywbGcCAIqtT3cNJJD+RtHyBODgsrKzgyvtbf6X1Sss+/evoGQg4JElbYFARlsNh6Hy5ExryHZdf
3TomLKtAodEp0w2qrnV90seTQaToDM8gG0Fx1ZavluUqj5xd7fvWiPeoQrr3eKY0+xGNwyuH7cxD
4tRlcbYN8hRKsbcPmWCVjHcRkpEmoIubXHO6U7SQDS4/5PpI85CkQwrAC0RHh0bO21UQ85Ii4mbx
8sSGm57BQ42Q8cRHJgLVjR3MPzr7LOv97xzFZE9Cw3m7XjdrZEO+pnsMBvV+m81J/KWuFXp0l5/r
zL7nzZEHOaBk9HeRoAftM2m5NGGv4OEKazqe0VhqaeTCsUHf4MpyZz4WyFNeIO0wFzrYKhjYRQVu
HP4BZbMNCamK4zs+rvIuP5S1vJ2/Yw5vj4uessPUFUZ464vDbGVMMQsKjxPfuK9RkYc0OETRvFSl
BgbMwd0toqcShIdcNBPuF5VpEm5nVDLBr/bmVgsiA8ETp1PRIXD1+sTeNppt7bggnKs5nHBB4FqF
ls4870NR5622Q1BHPs1gdWjdpJolDnJIIvcrwswTaiil2YO/hk9gMhTD6ORm9PWk26Igk4dbXHp0
sOMgPqcr8ffcB3ZwajN0Zh6KhsXbjTQGJrozqJZ6oe7E3gzfcBNraUEzAbLZ5dd+5ozQNuW1Y+V+
ppUUxwhZoCc/I5sV9p8VDjYedLRh14mu/G+c+ituy0uMWX1ki9GBxUFZ+iPrgsGphy6fdZbDpg9d
oTnIfmM06XwKcKrYIn5rPqLtgfNzhl/J5Qf9k/y9W9qmVKFioQ26jrZZGsRNVQG3orcb2LdlLqIv
4CHc515z7MVr1UHTLuyCx7nTqi9m1lUHcP3ypfIL8/OAEsJjT8twf/lXnfnSf/q/INR5Ke/a9dlo
GEGUCGxQIWifgrptbtD9KD6BoIuvvIDzSzHaYvoql77e203lihkpA03ypVsdzciiBq1jR/l9oQEw
+X94qqVLb9IE4n5fBeasNyt81YmWCJnAXUIku92lWhg+wzhvny6vdWYDW0v9JGlxC4ymV49VTaQg
cePMHviAOXkNyO0+jYAJ7rsUUaCfpjlpV4LX2RVhMi6dJ4s/ViuGWhYFRpLPnjGUCo49kpKg3nB6
6QL6sGlwzZl63U7gYiROWjZTArK2d/Vb02ulqpJ28pIwMHejCeuxL0FSAc/IQIoGP3XXkv+Yef9Z
kz3JRUzGw/hxtVlCcJxZYHMB56p4BhwCnxMI8LEY0uj/c6kl/PyV8LQF8+ugdyZvNp042ueYD3zI
ErBBGy3VzenK1jz7Mm2sZZW08DRc5wRIBUsnBAbiuc1g3A4I/B87kaa/F/D8KZjL8hVd3PLKHj13
9ExYXIIZNmOldWhbQHnl0NGttCEdPYwIDB7bso6QQ4LDffk4nLtgads7LCYcqdanPG5qeN65O0LT
NxlSBEV1gqZoQJdMUP4ayH6wxcKlFADulS7NtZWXY/P3d0T8NNamnIcEmbitMgX6yZ0QFR1z9yRG
o/vVhw2YgloW+ZWljXNrLzNcDhvWts46rFR22TOAT/iqfV0XRPLW70E0TlG/QyY4drZYjYTjLqcs
GrYSiLE3wWuNkeD33Rt0tBxjo0MACLdOLgIkrmFHo642jb6zqe2qwaxoNgd40QO6P/vLH+zc3qAL
RPLDXEK8y8SzMPONCbkzr0qd9DC4mtohHZCSPerOlb1/7uIiodBN8jjurXW9pPdIPIthnr2+rqZD
UITNCbucYqcH03wXhsV0vPxo584aUoGMAUnybVq9b3cEcGArCBB/9XrXd82D6KzuHmyLHzz1VmE6
XuYvqhJG0rTPlxf+My9ax3oQI9APCPVkyquVZUCc0xG48AptNEu0JSLxvXZxgfFaVTn1UYCDcA44
dSXRfqiTEHWDCvoLOMvR/jIgm5A/wjpJTKTlI+hMfiEGZ1dOEVLxDvICyaGB+62fiqqPP2UooS1a
OX7ZQeAI6+AGDP78Ka56HYzSZEsgpKDXxLc2gI69hZPU/pzbeUYvwgEitIM9U71MQ6xANDvVCCq/
Q/HuFtUcC9+gyy/mzA6gW4tGmEs0IcteXetjnDcSzu5IKt8tMmalkWq3cRIO34Dbxumh6bqoOvz7
moaiRUafn5b/Ou8q8ZQI+1ajA1/Ard9VZT6x7bgZ9gBefQOyak/T4/9lTSbQwnYtWrqrBKQO6A6P
NWtOQvl8BANAc8vdcLC1cfzY6+6VDbfEqNV+A3BBqNQt2u/MNd7udAQKrd5HhN4LMrwbNn6Ljc3W
Rrj7GnDmzJES9KZtSiQpyQtWH9BFIRbiWTZ6ArWHEIUJ3dDQ9slwK0WrNUHmP5znu7iZ4u+X3+iZ
a0oIJJbJn/mDofDbJ5yHuJG6zWzPRGYcewgZTe4eyx6r3/embV4ZX57bp+xRwxYGcjf0496uJrIR
zVqIVF7Vzh3aRi1CoCLSzHGn2hm9EomA+ZV7+EwIYYRhs0UpXmnyrLaMU4RBa4XVDCIJVc37Nlno
wTJMJJDH7LvUtHuVK2vc5k7rX4nZy+5Y7x7GpUv6b9h4Aq+WRg0t1xvKU487pTpx+af7rAWgVzsi
9nCUFSeJbdUur2Nt3pR9VV952+e+rXQprjEqsOjdrXYvLeCM5NzgVmjzDw5WQh6GBz9mXFiOlzeR
cW4lhYb40vtxyb+Wv/8rR0gMVLXyoOK7kiaZj2Fs01SFeKDlO1R6mIhs3Dkr7y3VwQ3G8yX/VjVV
fgKk5bzqWW6BQoTZ+INTUMmbCNxK6yGtTB/p8u88c5wJV7iGCJMsivbY258JRqVVbjbOngjhbppd
ixJ4Awv5yirLYV19d/gysOvpK9LlXmctmmngIIgspGcQ9dOj32ddeQvsOrjp8AeCqNwPtQWvxohv
FUacqD0F+fyVPm6BO+mYQG0BQJ8fdRUB+lcQin81OshulJRNC5OT2VTtFkUx1PzQ64FiQomJ1Zef
TdA9YteN1Q+pNYjaIgmtm7fUh+l0cpoK02UpVDIgZJopVILLduIjRUmJAH/LZX3XT1P8YxRh+UFE
QfDbLGXW7vzBCGDv+hiwbTErxagGpfz6xkKVLthlmpxyHHIG88bSmyz/evlNvoMTUq5IuvfGUgky
i1wXgSmCsYglBDZldBeZP8kKyuG/DrGfz/Crw+ZJF42g5o16OdxW3YhiaM6HCbc00qbfCpB4diUA
ndnodPQ5SvTnSErX0wTHQOAyrQzhWQWo901gG5+o8sUT3oPjx8sPf+aupCZk3uVQj/Loy8X215nS
3TofitLGW1PjbkHKra2Q0okVHsNBC2/0mTFD+O8FDW0UepDAaFhyfVkGc2RGSP9bqEFkUp5IG9zo
MJh40HyZhKGuTduW87Y6KA6oIBsBvaXSX6cQYTMxXJwNy8ssONwWrIVjLbEAQHk9+wx8ezhkevnh
8ms9Ew/YTzSPpWCWYazBQpSOqm/zUDDVVuBPEToysRZ3suGprlyy56qnTRXMyS0U6OAa4PnMBYQh
PWBHoDtcye7qmw7ZDOcev0VQqSh0Q3VCPgtJ9X+/5gjkIAOZlEIkWSPlhgjvlGTKpZd09oA3pcJm
OzSu+d2fOQrOgghaIJuM8Ndd8bi1XV+QkHkj8vc7Fy0vrNZabW8VTA4vf7N3c0vuAWpAG6kq1zV4
e8t7/essgMOHuYtFs1f3Cna5zOw74bTRPtLs+aQmNdEpztovouutXag58W7G9+TKWz1zHhfECV+O
xi2/ZPUbJBwENKVi5dnQjj6nsd0iam74h8IZ7M/4hAfXBsPnnhpQsVj6eibgWGf5RX89tdOksoTs
I5dsN8fQ3oYuM+dQNF273DFLwrdvwh4nGUZUWINowJxxVlcuvLNP7ZDlkyLyY9bHJZn0aQxTXSHN
6YpDAit3i1sOelVACnaFpeJrJf+ZI+LqNK1N7vwFv73CQEJ8T2Xsd8qD8xQ7CIS4CUq1It+1DtYm
qhSL7bUTPQN8QDjK0Rts7en3T3Zcb3pavjv0551jhAbN6+VNeO6H0fcU+EiZqMToq+TBKJCgH3TN
5uw64lmR4m7srg+uPP+ZK5E3/X9XWd0QNgJJmKFH2F0kSL0S9r7hS29+HgfxvUcA+KYZWutKmvpn
0LO6hgk0TKyZ7EKkcVc7G2l6UnaHKFvWWadtSqV19aHIxxI7FByBNy02LvB0UkQDHnP0LOAqlQgM
3ZsxmsJ3id72XxFrnU643Pj91yjVBH4PZo4Az4RSCiIhILWQWISuG2zrYUiefTngZpSYvdzSH13Y
8lo6vjLD0XBADILGxp3PbtQuArFyDJMWDTYL618Yh8j4YxlTx4a/w5nE9p8dfwSXVFhLXzEAih/s
mgFtB0R2bXFthHv2QFq0+uCjQnDQhfn2QCrEsdCRbiStsGJyD3FM8nasK6WHJyPB83XT1MLVNsYU
qZMhuwkBBhP0K4Ss0JfHy9vxzPW7jHbYjVBIAGOvzokbdcbi+iK9mUnDPpYB9mixibmXm+lX7oAz
IZOl6IwvUPNlYvj2sRM7gWbkmEStIAp/JXCc0C0u8ScM6uke4tt46tAhuGGkb19LpfmX1ztzQTXQ
PuNSYPi6WjlD+jOeZuk1M+JvuW32WzFG12Zl514lM1CqRLIsbL9W+x/5xSmJHGV7wzxilhgYGTdb
bH1GqPbTv380bjYoDQ5wKTLIt8+DWwYeMVZGZHbxe06SqPgO5Na6j1rgFJeXOneR0CvGUHpJVhkE
vl1Ky1EYLEv2RzYq6yawtepFZpl5F1F035kjcutK1ldyq3Mv0qW6oj/D4eAKfLtmECO6FuNG6ikr
6NReIwnLtpHdl3v0VeIrxcH5xagLQGOTtJqrwyhqt8qw77G9CDdzboZi0S834hMST+LKAXi/FGWr
TsIIIY/02FptwymK7ET0XMqumc63VT0hV+3b88dyDq/1cpdX9HbHLxWyhSkFDV1SjdVS6D0kXKqm
7dnw7GFHE+QzRA8PlzeHfH+kjeUaA6O7AM/eNe/cPvRDs4stbwjsyj2OTC3MD3ZXDOEtxs95ii2f
290u++pXjk0F6sWEVcTCmuQFC0P9xRXgCrd1FlfIVhmxydgcuTaF7CteangtNK1R72K/dV5HJeGe
G6GZ/57hNnzsS/D5B7+Qgg7l6Ps/ZQqXcaPZYfAJpliR3TmooTmbuKP3uIFkoRlbp/flz7RLbOsY
IRL4U9loLaCSrdn/4dRr/awx7nvEV9X50aKuW2wpYfsJXrpZYnxYqeYYumWnXuCa0eJK5rnqn5sx
jfPbBIeGD3NuD8nB78v5Fw6KdXbyC8T7d9MAJAg5zcp8GWDHg0GqQPluQXblxoGeHM4vIs0HaxMg
E/AzTfyw3xdT3KIUQsJ8n5SaxEQvq1r9Bh9GNAENPdM3nVrk1FNpdfJKGD9TLDN4J4SrpWCkw7E6
EFGr67gmJJZHFoxDIzJXbvBDr0KiIQbVhrjvS2sAR5HEGFqG0k3R4zTV8ETIMj7PTunWVzKmPynx
ajMDnKGMNNjMhlqXk33bD6hF6gwmsvCjgxszMh8xgmToWY/1vTOpdo+/M9IXMaOrQhPuLhRhjOSQ
ZTFj0hAPoqv8cnnrG8trWP8oGuUws6glGMCu7uA5K5CVTAvTE+nUJciGOFp+F+XocbDb3OCzmsGw
nMY8QpGlQfg83mauPms3cHPa9CYrszE+iCjDo/LKD1tu5PUPY6hMog/Im1bl6ocx/gJnOhXIVYVF
0aNK5pfxPp2Gyr2fXL37PmtuMm36JnGKLXKOOn4ADLLwWhH4iL2aWTvqJw2tJ2tn4ZRbIgvRtt//
F2fnsSO30a7hKyLAHLZkJ/bkGeUNIY0s5px59eehFgdqNtHE/DYMG16ouooVvvAG2vPjUxFK3e/b
v3blnpLB9ZgzqproY5kNaZh7YolaKTTLU/EtxrF0cEYFIceNVbGuF4UCPMhioL+Mpi+esa6FiGUG
ouKKfWZ9TzofAwdAnE8KoSraNtjVpEg89wgQDXWC6FGJlYK0AQy4fkp5XUD9Iz5C+RCsIL/xnzxM
gPuNTFDJncx/vPFJTdRiUxm5ERTjfaRtR+uUAIvcSAXWlpiHgK4O4HgJ/PPlsGGBilPdTBS/pk7G
gjeNziQO8sYhXXnbZFUBDoDBlkIfe7HAXgKTH06K6tIFwCYe1RTrvbUK/0UFIR0dPrxrSDQIJSlI
wz1bXlFE9d2QIYrt5kWquSOGIC9TE/kbde+VhSN5NKjx0nsF7LCYUtmbWYSCruISVvpnT0TiBjJX
+Xh7LvOfsjiuIDdA68kWpV4ygsvPk02N4Sl92btZ6HnWH6uX9XgHr0BF/bLmAD5k9Kw3xlzZiSpc
BojGBAfX/fBs0gfTyKF/SaVS/+jFGZ2C3IhtILOzK9AOvB9znPxuT1SZZ7KYKUYFGsUP+CcU7OYz
+s/+rxVsq8NB6dwuxtLkIZVLsHJI89M7Ac5UPbM8OFlhNdrMArI+PW4Uv7S9r9VBMYvEw83piwDn
kDBNI2nno6joPw2wiz/34USfawZqPBhJmeFbEAeF9CnwCXlswPiz53LMhftTwVwl/l7wVP0UmkDK
TzEXRg2QSw6NQ5/ECMWmRNf+a2J2qW4H+TY5c23t2VPgMin/iHz5y1UwAksx1LJp3ChSxjcPQxeM
QhAWBM7SyIeB+jXWKFLZv95e/ZVtNrfmQOvTn4N3O5/ffxY/yEoE3FTw6xIkqufER/0cXSDDgfJq
vnBZNRsX7nyrLD82NUp6kSS4M0n0cjxKYC0BNEBybFW1lz6T6neEuwIH1QSER6tmegdoUzqoP2Ub
+2zl2JJbcgdppA6s9GKbaYVcF15FD7RVa2TQEBk7ar42HG+vp7SyoIzAKZpvBzTDFhF2OZlRXxY6
HLWwRbKk0TyxPumRJLt60es+GzaPJxuzIkHYJcgQTXdazZ54azEhjW0clb3md+VjEHDgousQN5Mr
GdxPLvSfZeyo1Y3fu7LtuC3pq83cpWtCEfYieBdXEU085B5oD+vF85gkiO93jRK3dlh5iZsPTWLt
bq/T2rhc0eAJgDzL8hJUUkQKwjGI/LtCbhSnpG3CF7XK8QTuYumJZ7JGkLUKv9wedOXb/K2NU/mb
6ZHL/n7XDSiqz/xBxZwKFBJF3J3MztwPbf7Fw2PKvT3cyo7D54/mLO+rSFd6caSrLBbVDutKt65b
pD+MzsKGQS2SLXjGWmhOD3aONiEZWFwUl4dq0kragZhYuhpY6GnX+0r4M6PCNEv7ZiO2yEGluhL6
vR1QjTh8E9Fbl4+dWmoYn8vq+PP2vFe+rUFIo/CZCN4AH17+nMHLBPRkxdoNsdjEzjsJjZeCfXxs
Wjm/i5EZk/dSEuQfL7TMkSLHQpm/7VW/Z4pjMaQlAaOwQwjc83BPTGK/PnWEBfvbU1yJG5Fepv5B
bkuhZZl6jNZIrhoWtZtPgeRovi7ZZSVajhiFzWFQCu8oeWJzCDlLhwAzvU+3h18pFUpsKrpJ3KXU
KJaAjmgC2x7KReMinTF5O9lokSTKsCl4DhGrhqVuIIQFUondvlfCRKXKGkn+VzFA+XfjRl+J8Axi
SCJY+IKgERb36kCWjdQjzJ0hbsedDkZHt1VhaKtd3eXVVo995Qhzg8Ng4FwBRVs+k+S7QLeaGm5X
n4PYa4L2RJrV2hYeOjsk8rONtHdtdgYXJMUMvjaR8uVeDnBmKxQralyEmiFtl5WCl9CQjf53PDlq
+en2d115HWnKkp7xULG1lqPR0C9QUawa2GRt47SChCi/JuVuG0nCwRhQCB4kQ3spUYPauI81mYlc
PsyUW+awmWnOPdrFZwTeEnl5AoEIhl/MUe0I1TF6aNPJpowh0gKDOvI4JWb/ZkUBRoq5ao5fEf8W
+h0YPo8qu2l6+t6fJtNECboQsYwyvR4Bvb6pMXmYyiG0RzwUpB1qUEW1r/sE8braByxzNON8mFXU
JxRBfcWT/qQW3jNoOvqjYRteYbxJRS0k9oSW2aPXStqf2JCE4KANdA1chZrJp9z3UALuqqwF6FG3
b1aPAMXBgqiBDGCjCQofb8ScsjN6q0P1T48B82JGttNgJaKuE3j9nzxA4M6FtNcYDr4vWrar0Jr0
HEkPcYqztRTRZccvA13b2GbXH56jDJaTcplETrZEuOjRCNEPKTYX7exCfZuFGKw/2Gu1wRF9dNAk
QVrBNYm4bz2bkE3egr6t/wDiIsoWonQF8Sv9AEs3Q+A91tUmep1qsDWoFNflg080d6RnFD0C7qif
Rhil327v+uszTbw0tzyIP7jUlj25sKbXNsXKhOYyb4JooDMqYiRn94ioHMaesOj2eNdnmoCDIJCl
Jt1BbebyTCexEZS4/cAzUOtsH6Jgvtcq8b+ma3vn9kjXL+HlSPOh+ye6HmQ5C3GtEN0GI/R9M1gt
BkwdIvi8iQc5wAJIG8byeHvQ67CDQTnFpkQ8TylqEYE20QgfPWB6skcRtQ8V89wNcbUR3NAivr4x
iKL/1qzp315d/Fk69g31k7lrHmX9F6VD7vaHVeax8rMwIFXciWog90fYZpipN2GFvriHzjUy8Qka
i3u1lq3SJVSJKUkBXovsQh+baYcZr4zlb55Omq1ITVHaCcZgs4BeUUR3kZVQFPf1uGjR3wFbu+Oi
aUu3LtSkeya2mGT0/83ud6F6MGODsGzQng68SUD+X8Ies4wHo9uVQc3dKtVSg/J34uEx7ONm18Gi
GZX2WQgMolBA3cHwCUiQ8FkPI7Qx/cRv/TutMzGVw2Te/+PpRmzs1AK12l3ZhnQeVT2o7alHedCZ
ML+OjtT9i0c62mGyn6tLE7Itof6k0isJkB1psvecIPGgap70YgJ+f6748Xdyb+Fc6ge+iFslJmH1
bpooRaDHHUXlPYRmjcIzmu9fpEYyYyfAg2xgeo382DfSFH2rJ+zpbCrjDZV2j1iA5zGtih9m1JrV
rybJKYoi+WUFdxrKgePjJArRl2YcA29XlnWfH5A8tY6dnCnNO6Y44RvCoWl81HXUoU8mxl35s5hz
ZN4zagIV8xUKH1tGvQbJ1UzyG1r+aHnVfRsl+2Io2vw5KqGmOeKgmeFPuaY8eq7NiqdFYGEUR0or
GVVDLeusE8L/XuhyeFEPmbDbgEVeNIjPx5U0nrGINU0nC6DgPSUNsCxw0RkmEiaeH953vYj0c9PI
+HhRHKe8r1Du/SZoVd1REpfi4VMyFbK1M2G/KE9eGKnFHtZDGjsG+s3ml94HQHg/laAIv+hocOc/
/TgWJFs2quakVOivUe4XjcFWI1RC74XG83t7GFqiq4mWtXpXTaEanfw0r8inapDkNqLAgoQT9qiH
eG5PZX1AMJFXLzEregBipCnF164Ojf5rrQm1bCelLP/0SyWo7/Iww/vDrwMEjQbuX/E04hY64CYy
h3NWo+RPmqZzTUK+NMQDlhQigo46Ar1DCsh3x4fIql1DJT5EgFaX1GjfVPikg8abkrOY433sTIUm
/8Baz0NVFwM90LJJM75go4W3nuljSmUh26zwn/rwkKfxWCKtmQWtEwOw+OV5lU5tKE6j4i4zreG3
VRshb1Rf8NkpVA1YogeGJrhGA1XBTvBoDXEZJcbZJ/hC6DYZBHZ8PM1y4tSd2UgYapvKr0oDB7Gn
80OHH/9QNJfSoKnTnS9XYrjLBiFMT1LaSilwNQ+5/rCwoi855sV3On5uNMVNL3kRtUbX9mYEVv0M
r6cbz4UlhfXBmAzP5Q6O+ycyifABrxExPya93lQOtt0cLCMYaS4OwZj696LU9MopScT+LUF56R3y
O666aoIAqTNpehvs+r7zMc8phAjVR71qY8erEQk94jcwPYyVWd6xaiw6HWxaWSUtqNQeTTGT9lNk
YfIIGEVvvwxiUxm/oXu0WNDWLXZfvAseZtWVzNs7atlsmgckBBoXT9bvDHcP6X2Qxe7LEDbZs5TI
0mcNmox/DIMkdPuhTqXdmGNtBm6xrKojf4TidiaZl51XGi0bhIK2gteVfgy1yrmDOefX1lX51YwL
LYyS0HS9JvRLornAPKiprP5UEZB7i9VR+VFoWvJQFUr1EIa+eah9We9to9KCH36XDd4eR1A06rEZ
kDZy0pUYA8kgBAYg/cvXrX5BD2VzaAWo6p5XOmz74jBY1nCXidV4J3aZ9vGXHwFADh7VbzDS8vx7
/nn5Gx9Du6ZgLSLywpcKH43B5hVLTh57ObCzULc+jbnXfvnw2w9+VCIh1aglXrXl8RhCIjceDddC
lGJHktrde/TtDrdHuc5+WUKKd+DeqXNJy9ZBCzi5sTzJcIVEsRKbpNDDTjrqlccMn/kvVRlkd6pW
dPd4CvavUzWV77d/wEoEh8CVTsFDhhuiLEvwaPhFclOxupjHNLtaAYdY+EBkB9yxTreHWts4ChhE
QuM5v12CDkQoqeLQysyV4pjtYdhNSsajgMy89ShBgdpKxK6jqrkAr1M8RIDgKnqTo7rGtkAxXEkO
fqq+Xp6nxNJfE28SN2a2EidaHFVauaBTqE7NKcE/W5QWuRxznYC98wOSo6SXHrWuH19vr991CIxc
BP0LvDqhVaEMczmKN+py2UmD6Wq1IN5FkS/gMxoYLGJTnOgI5E4vs3tuD3q9P6CLzxj5mRgxUzMu
B9UnjM/jjoKejGsSgoyYOtBA1gCld9L+fxmKni07hB7e8ixg2lF6Yl9R5hpxq0cLUrEDVRuPaeQF
G8fu+oNRcgKqRE+Us30FvMXUKwwI7Ey3DADYz4D0B6LecqMGcb3hGYVWAPI0gPWoslyu3ZQArol6
1XC5yT1xD2jTT2zF1wzsoAQM1xGzRK3744togcCnWko1mlfkckwxqjkNWLghaCrPMRWnQHJ4iAVH
b8p+I9e+vr2ALevoiyIPhGzksiVZ13XQ4KKjue1sWWAjB+MHpx6DdqCvPXDm3TAoJv7iRHa464IC
3NHxG6qNc/63oLIouPxFyPBesk9pt13OOTWMHDEvU3f70vQFBysn7ZE+raY69CasTxASoj9QAjXc
GUGOF/ZM2qicuuozHacPoIo27QSjOKABK+RH3et6adcVfhQfOrPF5AFD58rc+ZZeVM992sgtCcXo
Z2++AIXjYZwm5FngF87mW1RUcTtAFad3gCeYbjdVIy2gKFbeAbO08sbtfb2PqXOgtsWVY8FgWcLu
yrybRnSwDLcps+gU4OZ5N4lZu7HA158Z5RHoddRVIC1era9lhV1hCVykOfrPr+1Yxd+x5cwLW5Eb
ScFO0wjOWYongi1XZX7EJ678entX/5XzuvzECvgULnM64BQUlpALsQ6jykPVz1V6I5N34E707K2P
i6q9MzNKpA7Qait1ElKkTx12pjW2USL20DD3w+Z7gKZsv2sELKlOENrwCxPRby3vyqg3lP0o9JgU
SfhJbtGirz8P34TGM3XIuQ+8PB/JZAgFm0alaCFN+zCSUpzEMNC4vTgrV/S8mxF9ou7FsZ9/xT+v
T4/jp1WFluZms+NyE9MksIuQHT6VibylWzSfpcWHUNDo49akbDzTCi4Hi/BfaXwRYoRATuy01jB+
66beiDBbCcZnlSC1dNrAEO9DpdmUtVhZT4UZ0pgRqZawpJeDK2LnK7EOzr40KNv5ox47zahtPQ4r
5GWwnUimwZdF8AF0++UwaKLURlW2potabfMAH4/pjRimv9SygCYdeckoUFgTG7kkS+dQwH6JyQri
TFB6iP6iL2Fur08/IXEBbKPy6nNK8kjKbQQWmhQfnSnDPoSafrI346g6Fw3QbgfT1PChpJcOEDlu
q+96R8SBt1Rgtt3O4PUX95DxrHdTalDbwhtXebRSsnzSP1nIHfR7cOJWpgylW0wjrA/fNbMU/lzQ
BIBOSWx5y3apx/+MTNds62SPebVyUoDhfPz9QvyRHggPC9VTeRHk5Jbo6f5AdhHCy3eGxohxGsjw
VSrHrddrbTfBaEJUTPyr77EoXnZywiuKqyXxYS3uqIFru4BgfaO6t3Y6/x1lMSEKelGpqjHLJocT
qJ0iPfiD132KMBTaGGolQCQKRVZjhmETeSy+kNeHSRH7gem2otRjvTxiMMndjcsltaF7q6RZD1Xe
2IgQV6IcGEwcxxnibspLEpM3NdiPSRQv1QATGi2Z+oPY4xVJQ2HYVzgpPd++7tY+G20dAxsx9tcV
LDAVq6FT+95wY9byccJd2wF8Zm6ENmtrObfguFkJ3djHl3eAlYAYCjsE2ahAWt9zDL4tLDupq+B5
di7qXnAxkOq2dMVXNgsUO3Wm2hGUXj0YJiW+pCKScJMBq4+wEHwXkze84qzA3Ii2Vz4btzeNOJJc
6GfLbILbHZxeJlqoTQUZOWesye+CIgyPdHmSByiV6QY4b6XTCkgOCWBw+7wcNH0vl3TA3MHHh9Bz
qf76D+hrGb8BSipfqU9Znwbwj7ssbrgQp9jaxXKqv5RR7g0bkf91LAP4B0lulD50QBPL94tgNkcR
LvfPuU5pHc/3qL+bonFApwSNgi8BAZWFZ1UQB44lZz5BupQV4cYlt7L2s/oNPlJEb6hdLlbCCFKo
1ICw3UYSp9G2RCEdQYEK459s8rhSAz3IN27vlXebko2M7heAAmS/FvtZ1RAQDQZLwENnCt0B/MZz
jlee04VjdQqDcrAzK5jsjozi+OHzCq99RmVCf1GuPnvvp1phTRQvNaMxnnsdHzUrs5KN8/r3clsE
Jgi1IZhEtjpHiYtHO4JI6k9WKeB4MIgSTusoUnUSbp923IMxsIFzi/+JghE/R/CiMbWyxvBJxGz0
pyxN2vQpDeLIs3WCw4CsSZuGxzxM89QGYo60bCGVuuRYQtfgzOILoXRoGsnw8GuKRPyDWt+i0Im5
/LTvILPe13Ar0StpE6mH4JTgDxboo4mZ+hj28X2X0GewO3Dr2qnwfekTTAarP0mgq+lt+J3yWve1
9xWdnvC1qbJE3sVYc9d7WilBcxzhwb5M6F9hsNTPDuANuTtI9bFUsZ2NZ4fhLlSHNz2Gv+/ESPAN
2Ka30hOOEzp2ZVqavHZZkOo7XFOzTx3RGg6PZkGk0XgCjlVaCKzUqYa0Ao5ZNka9SzurSJ0GGzrd
bnwJtzmN/tArz0wHuh/JldYO2qGkl5MP2YuWBzg24cWAebiZJYP8nEVIDgEZVzBMjWJzPGcko39S
rZH/tD4A72Jkjfe936Y/EKWMLXugnF07Io3rX3CNlU9VGqa/aGl639vKr97NBO+Fc9RG02e4VZji
mUy1QnqjNe+h0kLkigwhOWAXRs7nUR/CFhNRqQRqW2Sqn1PB0IONt3fl5p6jbwBYNJ5nGvjl5Ta2
Zq1IbSvANw+/joOs0x2oJHOvqlm48QCuDYWONCIZxOFESYuIosTgmJ9BoCJm2fCC/Er+nOGydQ7x
d914JFbe2hnSKFP8gRxw9dbS4Is8TORMt6Fjcoox+XwcIwyzbt8QK9ehObMhtBnlRya7WDsdYymM
6w3TxbFE+MYHLO+C0BJDmCqKScqUm3m3uz3k2sTAoYD8AVUlErwsPldU+xENPhL0EdkNwei6h0SG
u3p7lLUvRezHulEenKtal6OYQS+VIXhxt6+laRd36bBT2/4dOFm8sf1W58MNC2d95uQq87P3Tw6o
6kKi6wHzMbCjPuE/icFp4W31w9fn8/+jqIv5CBBBsyQDiEaxM3Fi1C+ONI5Cp4EDe7q9dGsT4r2i
7D+L3SBzcDkh/O3NGDM/6lgSLvU15a7ftWBEvz48Cu/vbIc3k9Ou6if4H5uJUAWW69ddulfafDxI
eZ59/BTBIRR5lMDUEVIuli1C/iHF5M7CFSA0JTK03rNOuEr3zcairXwfMiaKTLNk6SxHcblojTh5
aVpX9CyKtv0U9xFAAVlBPY0ueulvBDFrg6nsNPBVYLqu+Aiy11F+aUhsIGN4O1j2oHDrbrBxFdvy
hFsJXiygwPij0aIwyHQv5+XrGZGLTC8mofwhOPh70h/3YjNS7DEXigZAQGf+ygLc8CTy7pfbm2Tl
ekIhmU9HikPotLwrAgUFq3Si7o55dWoLo4AjaB8UKizbYvyErom/8RnXpgsaERouLSH+Xuz9KaHW
GgHOcBGEiN/B/WJ429XetKPdlzwKCRhMGBniY91V6OPdnuzaV4UmQYMUoSkq/suxUScL2zm7At47
nRu90wh1tMp4AP6hyhv348ohh96l4HVCRoCm1mKwmgvEm4zcAJXn6/tKsdJHM5WTjVGup4QqBV0T
GhhzjXS5nJ3SYq5Y155rAXc4gWyo7bYO8qfB2PT/WOGsoWiM/pgGS8eiML6YEQBTiS514LlZSaFn
R5Y+Bru5bBRSxlDMz6QUVe9gHKv3u7pJ68HJU1zPbbVQM2xxVZX4cG8Mtb4Fs73eU/MPo0gMFwPO
2lIERERhSK+zcI5PJt8/UPeMfyEwqh5wIJYKZPbqRnXk0a9CO8mxRd3f3larw89AKjoTXLbLMzSY
OYYbouS5YdtqqYNh9tghbwT60xb8Or/relH5Ci4yCfdNj7LZhyMMVSTMozCCZjfX1eICyStMMfHa
8BAGh/WjCpa1y8Si22eepbymfrzVqlvJdXlQyKtN1GPId5fpVlWVJZ3V3HNFBf/0Tm1glKJ2oB/H
Fq/TVmrEvSZFuIAUZv+MfzH2kmpfvN5e9LWNT8IFgoSCqXHVf8JpoatrqxLcYOgVZ7QGyLNJk+3l
zNA2ztj1SZ4fUEqm3BkzlX2xwEZc637e54IrD1hUqBH5tCGnyv+wi+hRo5PGwzNLlV++A8bUtEWW
mfOqRuNBlBJsHJss2g8xUlIt1im7JO6VXWgg4nh7Kec/+TK75P3GJWIW0wQxtSxyBS3EPG9SPRfd
X90pdUV98Nsyc0xRyJ4EOhBbr+uKWrYK83s+q4x53e3F+U3F6Kux3Al4yJy3pbH8A4Uwv3zVuklP
D1naZl+NplE+112mJo6Bo73hZJ4Z5vhT59WfDurei5LXVHduL8baLQceElD1rGsBkns+7f9Em1ps
TolYFUAyEi1OD10fx2+iHsmItaLO97UfRak4QB/PfoiC5as20vjZixIacrXrWyOanFIopHhjC15X
doCgEo5w6rS5zrT4UXU8q6FUhuFGofg6tul9jgz5MbRq7Tz6UrInPPiNx/a085My+XZ7Ra6rhawD
f5HDIBhx5QeoZ3Kg6CnVQl/SH9os3sVB5QBESh6TPAD2htrm6faIK2cbdBC+tzybJt0Q5fIT+H4X
C0pZWq7lBQDALbHbB4kk/i6k8ePoBiq7BJU8Z6ga84JcDtUWI3wvOqduaKSyowhVu4Py1Wx8vtUJ
wTSZO43obi0DjzhUCFIpwbjA9DAzJfEjw4Bq+Db1CsnGx1dPg+bOH0OnkLD8ckpoUMmqN5BC+zqg
QrCn2Q5JHA2fZ28rB5y33eLmAIzNhcW7RwNz2TYRc1jrptBabqppbXhqOihktjdgjWFjOjXkjqiH
INHlzvTfRCwftw7rys3F+IRZ5AT8awnwofZhEmJxj4imMO1MiAH7SWnKXW50iQNpbUvfe+UlAAjO
hA0attBZFnc0/FNZGudkvq21/oFkSEVVP9zqea7NimILJC0Cch64xXszdgJ9ABIT1x8tPTxrvpS/
paHCNSwWhtfuERv6ONadW9ikmYskwQqyosdSspZ9sjijV/6Txbq6L9LJe6ASl2xRO9fOAvqyKMJQ
eMHQZLGGo5C2Vs8edYdC7JF3Re+4oibpiIgbb1RnV4aiO4hqN+39WRd0MZQ4gYBRRl1xAwMU/X7q
6XxQMtOEP0VQx+n+9rlbezkozUKzmi8u1DUWw8WlNPUTykUuyM7yT58qiIGBOxZjO0rIkY/jlOfD
q1L1E2r7foVATGfBnt7FsVxRha1hs+4HsRCTjfd9ZdeaAGMoQbGXqNYs7jgEUMo49aHwJ6pQfZ1E
/+ugZcLr7dmvDGLNaR3pG+JUV50yMfAUCb9m3ZUK2XckKoWuMILuvz3K9dGYC1qgccCx8z4vQ8/a
K6VWnYGLrZkXL4LeWiOeXaEO+GWKfoajr25cptc3HAPOGqoUUjS0LxZnMUbp0qgl9Pbg8Xkvja6m
hyG0irccaJA9jUH3Da5R5liRVm8U/VenOj/41PCAZi+v8VryGiUSOwOQ+zAeQY0VNJMU3ZEh3NKJ
VD6uioB6u0aTk3eDRvjVrRNbOh3+Eliu1w3HfPCkU9X1xoefduR+5mKUjCAxMeBiL7YyQpvUiAwX
8jI8L1Hx77Nq+mXJXf7x9UO1lELRvOvpuC+eQdVou1juQWSimi0/yq0FLLqp0Z2tBOkwiaG2UaW8
DpPoNEKkQTePjjGKu5fPbmV0UaDDvAJCgPh5pIfVfkBpwukEbzgLkTo6CPd81LVcBTc0s7J1XiOe
4WXHD2CGJU91QU+1svRdmGMPwoYq9rMC/OfbR+/6gINaBL4wd9gs8pRFFRawT8v4g3ca9DB46eq+
cs1C6rdsta7v7HkYnlgU11jEJSt4VBo0LuH2nXJTFQpHkKR8ByURD15RjrdaAKuDUfcCQjuf8KVG
MhLJKldj6p1GUU+OdVvgx6SX3imQyi2k99++50WshGwlbX1iEorl2hV9TcLszEz1KjgLowkuM0Ce
w9iLbYwMUjWqzfuYFv2wy1Fe122xStAiarUm+5lNVpTtfUPLUPAfhvJrpuXpf31G0enQTu2YU2lI
8l8B48IVK/vSc1StNRInmkrwzoNiCsaT4vPNZNv38au1kylSDYSOwjZx8ixHYTeVUUfbTW3sezse
0/GrUnrlf/0YR+AJAXa1KEgB6OBmH9E2nhmtDne9gV1iPLLZstZoOqfovfJJEyZKXOnkB3hVTkr6
dcp6RLKmKuv+TJFfncAVadIuyCwJp/a+TSB8iFP8OkwmNJgPbth5wWcTHTqzVBqXORMMxDTzcEA6
e0Pt72j1ZG4mA3C4PcrVFgJkywnkDJJxARZdXDNiICBR0AyCW4MJ+6yKhbJLJql9DDze9NtDXZ3A
v0P9VYtgpCu4shkgA6FpoDOMqg73SlfJd1OWboEIVkfhHaCeNJcFljH9lLStjr4HxbQ+sY6oSAr7
DP7axlyuXjfkWpAvmXU+IVpcVb2LyaqiztQ8l+aivPeMJnEkQQ6/eVYbndVqCLe8DVa+E1VudHNn
4BsP+uLhoRVW6xMexWeMvZGsrUXj6IHFs4Og28qKrgGdTA6reboUdDFn7fvLpyCXRrkElim4U+CV
n8kslWY3F9PupSaaOpviRtftwqRNeqiOU89RCfTmjGWg/xrJ0fAqZ4P4NmhKE+BINwitnedyZO45
uNkvWs/VVutr5ZNzK6GzMt+3fI7F2kiTHg0NVDbXSLPoRaza8AfkSnFDNkhZ+wQMQbeDNijwnMUL
KfmxkJS6BbHKFEKa8IHfW7zJCinGWMGVO8XdYE527YVItI64Xgknn6Y9HuFSY/5MQ0sJXpTMFzoU
3zvtG05AMKYCpKKUU5zF1WjTf2yMfS9yed51KPbEjhZoVfAieUOsIRaT6hEysnKjHYUwFGoH1kH8
MxvUbnTqTgOviDJmxg2HwqCy14y2LA+Bonk5pW4RrAU4o+kPVeAS7pvnyVsO0WtfgVBT5h/yIpSm
L3eNoEWShnsBddxIDbhsy/GseCWE0tu3yNpXmGHVqAchdn51i3S13GtZm3luqQrZe6spwUMhJYNq
6wjYfxjzxUkAYDY/rWhxWsuUSOoQ+aA877lJ1MXQDifZ1uQkvQdJ1+1vz+sqUp+HggpDpYqa4VXX
GyH11lM8uhNjOKhOr6P7kMaJuR/FqbuvKWwdhQwrnXLQ9f9uj3xVnGPkWYCOy4UC7lV9uAsQqxTM
3nJLC4iiXYyxdgpTygJoN5aOYCLJKOsJ8LpUm/ag8PONyHNt44CWIHFHFIorZ7FxemkSeU5ry9Uy
Lzj3gT45qAGkh9uzXFtfEAwiRVukB2DIXW5P9DKnTvMEy1WNCok7/Gi6Y6IFyfeZy3cShP5n1Ru1
AyjvwxUD1peO0/wc0eUgNrwcWcgBb+G07blaPynHolLE4wDKCXRxkX20YkD8zlnmZNBLo/YyL/U/
xd9a7VD4m/erZ1bxfSaL2V1WtsahKrqtzHLlq7FVQYTMYsbXZbpxLtGhueKfURSvv5SKPzM+025D
vm/lq0GrmvMS2svkCou103PYHIOKAJ3SmfEfX+76Y9bBsN0XVW/9mKRU4V7TsuCYxoW3sWPWZjgT
df7CdedO0eViGrFgmg1dsHORt9oR/r3S70QVxtXu9s6c53AZWQN0phZAgk5Pilr15ThWM8UZbQP/
PMHu24MzP01pt7fCZjjhabLlq72yojNVDZoopQ5282JFR2UMVTnww3OgFOU+SQzrULSjjqmOHn1W
Srl0ZTOtvjVwhDY251WGOfOQYKhw/LjmaPpdznOIcwsRyio8JzoYv0HqtGOTJPEnGLPKXTJVf+DH
exsFl7839GJxAXMiwIVJBY2p5Q0+pjowQyNJzlATCm9PbVlAQsjM/do2erMd9k2dp9GhCaNcOXmD
VHfnFEQbsLUu8L8m+PkO9ohK3DtMflmzOzXMij1lf5xDZKvV7KTO68ZWOrapXauCf5SEQVfsyqo0
k2tME5+GQJGSc9XpTXGug8pr7NxoME0PUb/8baYjXALBCt2uaCvZLnIrfARb63/T8d395vli/yf0
RWy6/BKslx00lvwO3iL5nmFW4O91xICCR03Dj7eJNfWVBu30aLBhIetPoj46aC2Xn27v19XvyLkn
vwWxelXfLa1MavsEzQJq5PS90klqJDuVrV6z69Qv9GM/Yt7mDHCClY0jufJUkVQzML6p1Cj+skP+
ud/QawmRMk+Dc2S0SXNMutgHx1j7qvaax3X1wIbvfwngpZ8Ii1v5Hm1X+lq3p39dJ2Uf/91TczzO
5bR4r0JJSdpeCcPzGMVN/JJoPNvgGenYQyThWrJbFFUnR8A9+RcM9eF5wK9I3MHxrQNHKo3ubeqU
SNjISK7b2vws1A3B3SP9B0VmcV3pQ+/5dcNVmWd13e0ZqC6crixgtgw0ISXbSqVQO0pSVzROPZZa
Ymu1rma2majSRla59p2AFCMopdDJuUKqqC2ACcoB/lmGhbeb25z7qBi9xyQBY+WlOv6sQpbtwgHC
YUzT+P32J5qnujz0ABbp+6H3eJ3AeGOX95WV+udMrUrbFEbt3iOo3jgHK5EoAuMYmYBSY1Mu++qj
SQYI0YpRfDJNYE9oojDKoS+nratzfai5eUprF7T2InghDa0Nz4p5ImLZ2jftoL4okdTv0LAoN+LQ
9aEotjMtOLjL/LnwW6KYyPfPUdo3OFuJ6i7Npsluu3arK7y6ZUlncdzCAnMGG12+CFWfBFmO/aGb
ZLF+h+5Mthc8RfukCFn9OIQ5CmFiljgiCqGHZpBgeile8uX2Xlk9ziD+ZwrlzAhcZrslzmJhIBHI
tNL4f5ydx3Ldxta2rwhVyGEK7ECCFBUo2ZYmKAUf5NTIuPrvaf6DX8RGESUPTh2V5XJvAN2rV3iD
85UxZ0oO3IrmfacWGUomWMaW1zk3EzDdOeHtHX4a9XqqY2P6Wpua4vm6XRlHhtR7QZYdLI0pcFq6
gaeqebk6RJE45G4bfyDFPgNlL2L1ixP13QOSmjBq9QkjuLffxkt/cnN0EI2iEiEfx4vcNF5/Ejwn
RyaIShoydUGDvsU45UcNLv17PS/q10of2k/j4hTVJz0ba5RLWnVQfdh+Gfo6haAo9fre+YQCTvZl
RUa38EtnVb7jDThWQbUO2mej8ZbET6u2HX3VmBQzQMVGG06unSx0FZRGXMba1OF8e1ys7dR0sPGG
zHnGE6GwQgPuH1ZTicC3NlmT7hvji6p4KDE9/IXl70jlXzjNGUe4F6g6MjcBCkAJsPWlyD5lS9v+
UrK0noIaHgAAefRO0EYqk8w451UddUTGpf7euVqt+QjYt+iyZUb5gdJQqf/pXKt+ACDaGc/xOufn
0uzW7qHt5uxnmxTWv2mcTL8OPshtKHv1PTZHpIkXd8kNdudk5d/1MXXOi3DaoDLz9e6PV4J0D2Qd
FicDzm2MGRYKp4k8KFxMQG/WiG9XNY3OqUpn68PbS8kfvdlkcq4hvTIZDznbMqXqWgSYlT4Nx9qr
H/oVZQS7FvXp7VV2Ihnqn9RCzL0QsN5eiA4gWCwH5iykJT78bUZ5+lR5UXqpcM85SDNvtUkBSpJk
gmwBTMCfNgGa7ix6vlachZPitd+7SV2/LTAL/1LRfnkemn56P4mm/K61Y9rcpWoy4bM0GUNznkw3
+vb2c++EDu5d3ixlPdIa28lRYoEwHlvyE7Bv4sntVzSIsGa5MPF1zlad6f94VmEffNKdIsZ1accQ
NUCo3gh6CK9QqrbWkrBFa+sMGQFyBwLIT/Eg+gAPk/jLf3hIOYijTbnDFUOYa1hjnjLM0pQek1Qr
f461yuGPRRp9Zfo/r75JF8o4iJB7e9dFvpIZCKCRG8QNsRBpJ2a2YUK5m/pG5a7YUSfup7ef7xZj
xo6iXpG4dAvzme09vOBL3jv6koQiiaAoAxAcP6tmgWh3H5nInjVx8UGBg/mzraL5vhubAqm1DnfW
81RObdD3aqZd2nVsDz703qmS3ESIDGz2mzlhrEOVEENC9q9r+dOkONN1ilzvMV/zo1nazquWgnsU
i+Qhsjv1+i4qktGu6qZNQj0Z1W+O0I1Lv8KCfPtN7xwXD4FZeAwECzzDNkcXE+vWWz0zDludC2c2
1lM6RMGiZksQ5VCuBhQs/jwyAefgmqXlR4t9G2qnuUJ1s8fKtLKK4mTasXq1NQbyNkIuB1F951yC
rUV4Hs8FVtw2FxATyxS1mNKwWTrlYczc4WlNM2UJCrL+/lIptT4cnJCdDgNFoRQolugfhsqvP1sD
oleLNU6IahTiXUvm/dw57vKArKgaJmkyPFh25ypM+DJlOL/9MXd2pzw0zLPk0bmZz4/6ajulatNG
bIzyajrp17FV6g962/779kJ7exNXCbgpoNeBAmz25pKDMhrl8azRGn4PXOi7CtzgoIzaW4SkH7Qy
4h50ETdvMsIV0VhpRIRah8/OjIJock4MUxzRQPeOAJeBBMCAQrvZJIqlVWnS8zBDPz63tKGvzK6d
i9kXqYDIqDZBKuBWH+yTvW9FrQpSjLnjLQ7brlBiwamPSKKY0QfRTGXgavjC2PVyZOL8Ei03GYfk
v9PKg4ZFYN3U7DA2jC62myKExDtHF33o2uw9MvnD/4RpofwIfQSFtrmPzZNBv9HxmWH0HxrUJgDP
rsnXLBtRk3TSqPneARX6qcbx8FwVPZqLZWU1rT95jXOUjN9+fou5jMwmkCsGlqG/PkgcIbNbyqUI
G8PFimiItDNaw81B42BvFTk3U2WH7HZu43oDya4T0yGbqvSUoYtyXtq8+eODyTY26NrwqSFy3wSF
IZmTvm+RZFzt4sKGL65CaM19LmBb/OnRZFgDnUQOgRna3BR0ws30bpqy0FHA0jdF15xFXR4JSN2e
GbhTdIA4LhrN9u00sFz6oYz7LAvVHv1XX+/btQ/Qx3DeRz2TWV9vZk2cRyAnR1CMlxrs9WZmIkVa
IOdEkCS3s2CbYgplybQMwQcZMhHpdDcY9UHMpwZbkMTPtNX0JoqsuO6u9GNt21fUWf3eFPrwpUIe
dDxN2QClktvUZtg0duXPtuw1TKTaGE3DBExA/OjVaQL4FZj4v7Qh5/cW+ql2ACnCfG96Sfqp1Wz0
UlrdEyAp6tKYT2uvFdj+9b1rn9EqNYCUJ7G+XPle1RKkxYpyuxWNbgGDuTMFDG2t7ANXSGmWoivN
NKgb1fxrNWro0qNnEXKyeqEANAvhIiZk8Y/f3iu3MYhXaZG30ztDyXA7XwAWD57S0Lkeqz67Fth8
n/W6yYPayb2DYL63YSTXHv4vWJ0bgZwmWpJJMeY0nBE49UGs2j/MXIDzdUbxDCcFh7a5+2MsLpcg
81hiLF04lKA3IWQces1oc9JkkCPaXbdAeFFrD0u4WVdOwDnbg7N32/gDrkJBZ1PcgWm+6eh0okfp
qMpCza2t4pTmifkzE3akSTJgjlIsN9DFWbxqOoN4cX7qcYtM+dvf9Db/kGYbpDsYpu0Jb2VJrnTR
SP7RZFUUjNESf6YXXTx0y1Q+2r3a3pu6GJCV4fcfrL23nyg3GXPw2m8R5QIg1qJPrF0VhRdI/KPU
UDZRxS2OGr57cVs6ndnUIXTit686V1pKnJL9FCEifJ7dqrmrvbI/iNu3+SPy2iRTqJ7QEULZ6fUd
VCzGyrm181BXyqAuyvIa0X/31RZpF2AXB7m4tvP+8BySRSuPdCuFEWdFrlg1GJpYH3SUAZbYvstA
v312k6qLzjIazCcr7uAduyPdHF+0ufI4lqCKRJoWQaVgXXhnT8iGBRFE9YdMjY/EUl5gdZv4S2dZ
TrCAgHJxbt7JHBPx0DXjLotxBriuwF9AwjARwJapRx78UUNdUD23QzO8j6PZ7ANwXmN9Toem+Kxi
wfg/rIDL9cFW0/re0tVeyloLE5PiNHPONhS77KSOqQsBsVCb+r6g/6WE+OQUY+C60g8qQohlPpeR
3eVgM7OxO9jGO3sLoBGKII4sPdGnfP3VbToZ6TLwGTTUQD6bpen5BjrSBxqMjlRx2r5IxquYdcJ0
ADG5eZGrkTbc4wCNPFfMS5iiF6/5tc18DGieUokHAJ1obg9pa2kfraY2lcDIGV/4nSWpbDqwvBI1
r2WKgsxRq+coXk1EPWCkz/48qD0t3c4cEDYc3drXsT0oL94AODHI4qoQQTwv7jvqESCMi92oazCo
efoz782BUeRq/yiH1fhk1ctk+BoQudRXuyTNzrk+u/YpHhSrO3UFlK6zNrS2fppGxrt0WZz5r1oY
pRmM0xLf1bU19X6Zauq3tkmjf8smsp80e8HFwQEU+zmdCuMHFHokEvvKa7yHqEK82W9ofEaXJV/H
r2JNSsUniKO0UMRKNp3LAULtoxPTHfTraVLEycNK+QsZlpJfVozG7pe8UH+5UeVMvmKK/kfZjgvn
F+xmjBYKqug+nY1Ue5eZ7fyXJnBev7gQ4C3ygsU4Knd3umNUMUC0eAqa7De37GInOBGhBX4vuhlp
Znqlp8wUcRCr5fxe9gmfvC6rmZj11btS6YdTzwwlcJxBP4hmL5X1dseBdpIFFTiuWwB+rBtlPi3u
PaIlhnn24jFpTm3WteJp9eaWk6UnafyQe96UXcue7ACFeyVP77psFpbf997kXYFpRcvFMCY06EsH
aZUcHWTLt2jNu4+MTZbhX1UTaR8glETbu2S7fFEHqytwgF0TJONjAb9nVka1/tQM7thc6j6ffpSF
gz0Auuda/c51V++dvS62eRKJLT5klpL94zYYvELGMPOSf23u+OV9uSyB0jlT5iuoCXxN61XNL6Wj
9sDFl5TCZE3McvoEqZwDsyCMXoXjMtTh1KUDtsIEmPlUeIv2XjVW7OIcj312EEx2Eh+KCwnt4ZiT
GMgr5reh7dginrPOtXevq7jktnrZen5PjXWaNPaAknftKSHTPVh1b9OxLAIVcMsZMG3Hc1EtAbtC
ce8T5An8zAa9MeVlfUqbgWnWUBeBW3ZR0Heko6reTA+obomr0S1HENudfITrmXKE3wLT9wZHgsZ6
xuiDHwK17DS1+fqk6HN/ZhZlPfWDOqNqXzoXyzpqBO9cprrUtkAMUpUqpJso7oAb8IxGbnbVqy5R
l6lB1nrmRUo1Xt/OuXbalVxUzAzphPCpb1oVc8Wo1cQH4N7N5/4jwjrY/mYuGGy/M1ZmwHaZrx+z
dERy32lVJpkQwob08zAp6zdDRzyhRZwRtpMfp5Fa/THCDNw/WYxkSFJJ3zRrZixXJikl4iqiOOdp
uYbGPJUHq+ztczk5I75BErnBefEXZblAssfbMFMYbgGc/bzknpC3x+CF85A7ODJbSXqUCWo7Wbdk
NjBrt0C/3iDoQOZPTt8myn0cFd18NkQsRRNLzwK7wl+ZIPT7Bl1oa1x+zFY6/0ss6j+xbxiuVvmi
YdqbGL13trXIau/INnP9FDnN+PcC0IxhnpMpF3cWzO8zatJPB1tn99fLapZ0G0j1dk5DO3nS9Bh+
erMSqcCRMtO2sqIDJKCV5uNiYGMB+TO+NLWmPsxRrAufutgK4IOZTxNeKUGnjMp7z5iVy+oO6nO8
dNMdWBTlH8Ps5mtSKEeaPjtpMYJ53GjUzsBQt9X/4K1O5yVAjokjxX22lsl1aszy32ye889pqWgH
L2nnKEOQkUpMdE9u241J3sIp6VkP+lTxs4Bh0gb1OIgPMZf+EfNgdzEa4g4+2CgybNvTPeL9GNfZ
yv0yD9mJFhQuLeg03yHFZl3e/vg7iSZcdUKjRGjdSjnW6L8hEsNzMUieA21Fv7leLOOgKt37WhLj
zI7mcfhur28gnpB0KqmoEQqgJ027FmeTFtE1JhE6JbV+hLHbe4HcdnTBoaTt9FOhogjsQaL7ubSH
k0VmdVbwUfdR0/jzJiqRXYqAMY3RsOLeNDbNKHLmIpaPli79I8xUFellF9OvYkwP4tvuUwHUpX0n
eWI30IB+Ysw65Mq92Yzpu0Hx5nu6lt23Uksc/+1tcbTU5oNhNqMlc5xxvBBluTiqS2sNLvGXOEr/
WNmezjrXgs3/mJaCbXi9NxwwgBM03+g+w5In8YfFEAFmL9Pd7BBE3n6snRuCtghKCLKgZn4mI+Fv
mZAiej0DUwLfPB/ic2eu2VNSjtnJsdZv7ZD8a3badHAx77zJ35d0NznAVK1WPlurd6/ZKfQw3O3m
5xrt1JHktDuCEOw9H+0CMCsvaOdtytVKiI2K38d949rVk4JDzUPeduZDZXeoz07xxCW4Ogd9tb0n
lPYYsutCX20LaOUfrn03RC4eq2oe2slA77Ve9UtsTfXBttyJI3hhSmEthlvo3G625YJ/q9b1pJT1
qPSnFVnG02T0GOeZaRpQqtvnt/fL3npSlFVi2DAO2M6AYQdHw1ih7pAPY3ZJ+2n9NXXWV7Pv9TC1
R++gHt95k1RndHoYg5KubvnmqZZWSiEk1iRJ0CS2cK0oMd65Ii155DeyuxTf6uX+vOXRznUKbxG2
QUjwnR6Nylqe6PrYHwYXrtHbL3EH4GWhg4ZgF0ocjNS38wDLLnA9syOpPuppl3kplaCZK/M0g8u4
KpqzUIisEGshqD0Jo+n/Kqe8CnStUR7imI732z9n78kZ+9rgFthLN5Moo2X92tMhV6F6el4gwN2R
0ynnmE7tASpl5ziiP8POkdce15/+OtyMYowmZ4Tbhxfa8th0dXynpYp6EWtcnEVnfZiVOjsAn8gj
sCmwQQVwDzGup3/60vL5LcSpXVkgbL8o91lXxWdvqfKPzCLEgV7x7kv8bZXNkzVqWdv4Pyj3o52l
1OPYWvqZ16Y+utCAl97+YnuVJPh8uK98LenmvbkihqhYzR77t3toHs53TNGt+wkpitMYwRAgFfWM
Dy2ObQ99NHt/aW1uOkG6GkDJ2uiPWe5UFxAu5LSCMuOmljYExXtmkJo1i1qEve0UoRd7R6YSu68X
iTspXwN1f1uxKmrmxFnZxGFnWHPoFoBoXCvpnzyv/A/DOt4plADSJMmX3rzbCURh1raAaN05AYKp
e9VdMZbPb3/B3YMgVd9oP9CY314RCBF4wo2ARke4cPiLs+AGYuc4DWbI4I5F2gVDnhxYce29w5fA
DXyH62mrEwI4SZsdBHJDc4k7eoN6jTksbzOPIA2//Xi7S0lRCeIb/7ctRmrCZ4F+GfrRMPCCZckx
2+jU8j5Cvu0gX5efY3u8AXUg0g2B5BbYzQRN1GpLrYZAa3EdBldFcmXIL4ioZqdymLKvFGDWlz6e
/0NLGnCiTfIJkkWyOV4Hs2lGQAexaKJ40njXGsmtk5MOy8EAYi98UWDRLiGdlrOz16ug0K9NlstR
B3iMFohQ1Ptc1/ODO0Db25AUjlKJALctWH+vl3EGjXGrh2SZIqw19pGoakHR9uOi+TYWVeIuclbj
XwZkDFLFqs3NSXTLKK5lsVqybzWPjc8koPdOjucAp5V7I/HrYi1/qdUqujPtTf1oFLS3zaSIMnUN
nRRS2Nc/WtfXZMaQTbmvRnUJV1cUP71KN862M2v/4cA6QPeZ4iFKeIMmRCdLTGpT0NCoS/ckYVR+
aqvDtemr8ZLnS+WXdZ0dcM32PsqLsx/abXTp3c0OA9noJUIFbqZE04j2o4YFJkYQ59xSPtruAl0B
StZ/OLqSDG9TntKk23amPB0ejY5neehosfmc1yINUOIWPxdn/fp2kNg5ud5L05tVqEq3O7vMVq3p
MmBuSoVSEuMEUzwYaaw94X3nYS9pxeWz3ZvNegVaelT47BwralMCPJ1IOj3bCOVk+FvhABuH1gz4
1teECmYTBVz14HXurkMPjE6YxJlsOxdmHdlJ21mw5EXeTP5oTc5lwrb9x5+/S+kACXZPJb/avsuk
REliNUeamCglhQybEbVaAIMy741CZOf7wIuhCWL5cVTu7z0grUXyWQ+c201rRmfYZXcRbVYxlOMn
BlotdBNxdCnvZTzUw+iXI0DjcAY3YTDCF8VZWiirSSIlWde07dwTZAWpsdssK23MqWqcc5l5ZeRD
TZlmurfJxLBkNQYnMERlNAfJ7N6TSyItGAbQmjfN7NqdYyurYd+Xpro8dXQfYATMR9n57pNT4FEs
SDAoz/86yFkFAokNZJV72BHa3UxnOsQWrT7FNhQPo1B08KBl/AT6Zva9ZBjv1d5rT8Pktgfdlt1f
Imfv2CYAMbyh2U3WoIwcWve+UFAyOZUJEAZ44Vbanip7cew7JIgGRBzVFsdpnULl3CDSIi4GUAPX
zxV7yg5+0s4F4IGmB7oia9EbRRILaKVYrDy6z5e0uAhQOo9GNmsXCR78D18bTJpUuwDAf6MLXK51
hLhYyj531ORs9W12Vub2iIC0U18jnYieMukEwobbG21eqsjoWnwp7BwEVdI28d2oajkQIBGdmjX7
+XbY2Ht/IN94dTrd+huGnkcxXRe1dOa1ofirAmmIphpxkBnz4s/vMmnVKGFGkly87RzQn2jRpooV
RMzS6NoZXab4pi2ax7FbLYNMNNEMP7eS9a+3H3HnDiXNJiqSmqC0tMVZ1oip9xjkUirhw3AVgyJC
11nihyhzsb5AgiCcO+MoMTF2cAQehBICAyGfcmtzcycN9HaMRMnvG6Uyz2mD+FKQJmixMP+oKMcg
cg7hgKe34WdGIn4OwsWqy2kByUHFjLjo1dxUTpBQnOWuh6qR+wMs6DpohViGs5sU08dl9RSwJyIH
Kaqlw5z5WHFk32kvzkzWy7VMLz3yR//gvpnHAXxf8VXtYZ586LxxxGUOENRd1gjXCUZCWHyQUu5d
74QsdGcRswSBtIlbjpI0ads0tJyVpEZUfnbyx3ZpvEvrZHSey6Sr7xMv95j/NOn17Y++F5qB0Lvw
8wnPNwqrhQWJvNJaRLx1PT0PrdFfyzQ6QhHsHVbPoBcCtkouJbfeb52FumS+rk5cfUqbFXeWKlRw
qpg+R42FxUlt5Ad9xRd09abW4ZL9/wtudpVocE2EeIDqqVPb9Ne7MpAC3e/jGYAgf/J8c8EYqQDw
5usROl9OyqTk7Ve7+9C0AIlS9BspXl8/NM7i6KjASyNkNO37WfHEJV1jPVBaw/Jjrz6alN6GKPg7
DBPIR10kA18mjb+9ZKXtsjFBMwb/khED6dFE+QdWwtmOiqMi6DZUvFpK3zxanQEw8jIp2+w61Y+1
XKfAQ00pYHZnPHXMqXnH5ZFUkOywv/6mPJSUbmZkJy0sNt+0JcNmusk3nTOd9xl54CEBoZzdNCpG
v7C7+mMe0/3zlA4DqsL+Y99jyRgGUapxRCGPbwu/vLPcddaHJDSMMnmfzGv16A5ts95ngFujgx28
9zE5J8gfoC97K4XVjd2kKzjZh3kcF09G1PW4qUTzh6Lus4P7em8pqkIUe1/IF9tW42zGi5mJAnCr
7TWnPnMxGUKq4NzlqF+/fST2lqL/hVWZC+Psht6miqpR4x5mbLqkysOiKcWvzhj7k7MY8+e3l7o9
ffTA6DWQgknhu23fqBhKZeHaAWJN7al03BaWMcWXPJryE02S9fz2cjspH+tJ+zVpgkbuJ3/Pb6dP
dNmSxhOauUglup9HUUX+vEagkZVSO4/DsIBAs40LjgzLCaOr/LHBxiqYc804aIPc3ia0WmAe0AkB
YI47yusfYhdTMjYjPySa+uyDV1teYNjUpsgWOIE5L5aftgrY72q0Dgw9drr1r5eWl81v7wCRo8Ia
hyUP21VVO5A6XdNbZ9XK83eri0af34g1HX1azxCIS00Y4YCpQBMORaReOi7mnrfXGkeBY+c2wIoG
zQvEDznCN5IG88AQa6Q+D/UK24iq6uxrr6zpJRtnyr2yaB6MsctO/Ti6fDSRXLN6Uv/D1pfqizjk
UePe1PCdqWFXwR4J895ygqgS6ldtGPrAxt3s4DvsbX16PdIdm7bsDaRkVOOWFhJEqrxZ/0ZKoVID
FzWak9I1znNFJ+EggOy+XxIYklVkp/F43VwHRmKiVWEpSRhlQ3HRE40OV7qUhj9okX2qjcg8W4K4
Veta8t5q6dliQSQO+gd7T00mIzG95K/U2K83Hzr1btXFsOW0NnO/qaK3349LXl2Q1egeTDK4I4Gx
3QV5vxh0gg+6oXI4WpZFhUfc1Fy2llWqxadFycoHZ1KSjwXa0Aep2t6lS6GD3AIKD0TQTYSpkyE3
Goxuw3JAqcKZJlwGqxmjumrIFkrbMTqJzDQ+vR3Ydp8SdIfEf760+V+/1iQm889GNIeEN85f5ybp
/UpJsqfJihjWxulRl3rvlmdU88KNgdq0vWX1VpRqX7lJ6LQ27nsTUjFaOX5d7MhCk79cMQ5M8mCh
WvarYvn19sPu7WRUnJCUh1lCPN/29Kyxpk3vYWMZMafCXTDWELnUNNSGrkpvr5cS26xQF7pzwShg
eke7zPhUjWviHJTrMlJuch2NfizsOkTBEH/efGu7teakmIc4LJhn+wUCC8/NpKgHScbuKlSZwLgN
Ds0WveXyht3CZVa0pK3xi87clxZJwr8P3unOhUSdjnMWY376iNt9a9D3aAdpkaNWymr5tIloI6Zr
2r8b1AYf54UOQai6ifMPJ7fIwb4imupXI+hSvxjA/PpKEq3CXzw2o49t6BAHq43nOG4QrdWfhmqU
3pJ1nitHl7q8K7efQbbqCKJ7xl8FebaXlhqluG22XqBMyfqYzUnnXtMhNdW7jBynJvXU+3/iUh2t
k+PO6oMW5c33uB+iR7su3PJELlD/sf2AtD8ni0LwHWDZTRtzgodRVJYCqEyJp8vc9sYlAUv/Sy9q
9eNcrUdCeHtbhcyFhiI6CZLX/ToMsFUcZUTkOdThpYeWHiE+NMCh/fD2Ztnhx6HNTwIFSolq8WYe
ht6PktAFi8OyyArXhySXfE8i2/zSrXrLTigj1AyhJsXf9cHR5nfKYpR3aBaJMVhhv3ZPxlLnzlkv
ZU0CvXP+mjg2CIHG1RX3zrEKVyAqNC7/gPJ3fogx69WrNnPiT7abtQgfrGX5XLsRhqI+Mx23v5tQ
FPPO9VDj92ZBQ3X9FfOJ6TLNSDTcLb27rP5i1vUD6D4v9qdRy5+rpdHtd2qSDQ1t2CEWVx2sxDeH
/0j+vz6Bnw60VsTOuWtIkc7wZdr4+eBN7mxd8l8dL0ZgczeRzNHXvF6XHoauuhgh6G37aeq66u7t
VXbuJOaGBEyiFc2xbZwavbRGAIC5S5PV6oNopvbBrtIuLNa8fIJ9+MWrI+2ft9fcKSIoiwgl4EIY
J24n3P3YdHpZs/XRWWiCuTTL+5YZ8AkGSXoQAHYuP6ADkI6ZpSMZvA1dXPpZ0a6Ahpa2/tl47sg3
zZdnzD6891HsVcNBkrizHrwdegbyAmToLUPpbwn0ErkxoJISiEBkLBAoJWTg0hYKDatYMcQcQLdU
sy9vv8+9RRlKyJSJgvNmNohLb9Euwxjd96minddJ/+Eka+fbS4M0Y7MeWULsfD74G7xLmKME1m2X
vnXSDoIS84lB1BP5diyjN/+2ZQZ1amQHX3AnbgHmpHPLPfmSG75+o7FpNLHaSvxH3aIQoWKKB2bQ
OLhId14hkp3gYFEXkWDubQJsQsJubMarQmWIcml1uhPP9uQlQKA9sdbnRtSxfXr7u+28yBeEELUm
7VqwEa8fDcNYq0NNULlvJ7NF83BVLnmTMR6k2D14iztLMVcBCiG5EAxYNs9XdEuWIFoGYKUd64tD
+fpubIykDNriMHDpO59MprkUL1Jc7Kb/DQXUVvTVKEIH3eXqPEYadEx7Va3Rt6xR2H5KGflTDE76
LS3LofRNbZxzaFqF+W+eZ+07Im6zngwBc/nc5Doaz3OcuBdzcbW/4PK4dpB4je5BvBrgCClT3/3Q
Rl39ZbixjWFKnU3PLm5aR+7ke89FkqXT2aelc9NqNeeBDsGs5GGTegKx+6U5RViJHETkvVVeeit0
PbBe3R4vk5vImmNqcMtci7tmQuLGM5ajXtjeKqAaYYWRoJJ+yHvh90AVa3HqGmMRggTsH1N4WUFX
90fmikerbMLh0LLMpHdFmFpACYzZTi663ar/YXPLcCR5B6Q42/sEeD5MdsglYVOqSjAZ9IuYv9UX
E3DqQZyQP/h1PglWgCCBGO7/E7d6/dpAjcxdt2Z5qEVxKgKqCXGO7NL9NGp2GZ+MyXIuKP/eGU6e
HBTpt0eYLJ+26UvnEruVzRH2yAttdTbzcK3MCmOnVPUNc1zCRBmWg+Jl7ylBLTLAciTQdosLSxCf
q6i6i9BIILldky7rhotwZjcOigoC/U/dGdErMEsjCvt5gYD7dmDcXZ85M6RnMknIa6/fciryiUk0
b7lvrOrBXKf4if6p6rudldyVyZw9QWNTLzDKuoOVd18yolZg+ikabnjdve70KThxVl5VbQ3wiHd/
WDA+Y9/Vm6N9e3s6UAXi+GEww5I3eVA1NcXQoeQfppCx8ZhfkkeYecP17Zd5m+HBGACCRNyC33/j
HZIZ1cSct4IwjaRehXrfbJUndAi62h+jltjaJn30zqbxcjQ02mmpSrICeiCo15FcbveRUONq6Iy8
DGskKL5EtZjfFUVmq+cStbCfSW+NH/uuck4o7A8PuaHEeZBXRV34tour2H/4tLTtYFWDobkl08cg
qjM0NQp6m83nNimd+8RK9BOs4+Tzn79xwBISJSrzwK3sEyhjvR/spAxBphdoC3vqxwXKuu8VTfdZ
eEN1cUBBHgyddzofCOyg/CQHAcgIbuNDN7b0bsu4DKuxbi6LHaMxoVnzh4lO82lw9F9LO3jXXPSI
MhZddabncTQL3tvQfGl2Gn0TWbdszq0yRegVOHkoaJBfh9Y1ggxc70G4331SUAlASUGi3E6cFdON
NTWy8nD2RPERo9PR81V99jK/0JpEosyn5bHu4+Ts2mlZ+1VjT19WHAyPwMm3WaMEtEobewDX7k20
iPQJujo2dyGeKvnqN4Yz/WhyaJ9IZ87xudLy/3KYmZ4RlDWg0Dc0IDGgJTyQF0gKMe45Lpfrw9Qx
9A/yKbJbf8jTMQ+EPgrr4PjsfdvfV5Z//1vCQPsbX6MuK0K3VtYnc2rtEPNicdD53l2FapcWBXM6
0M+vV5lpkMZlG/FpO8+qQkiAETqnaTx4p7fP6O6nA3SCyBPgvxtR30SdqDY8rrjI1NuLZfxCieoH
Rl96UHlIN7+92E4IJhoQB+nBytJQf/1UQ6/OsZMbWZhPup59Zk6S/63jmKG/z20numKEUN+r6jDf
vb3szjNC7WOkRVyAF7xt+fTmYjKlttB87wYQ0ONKdRBEGS2wVM+7B70axoPuz23vF/FShCFRsEU7
8EbwHVjn2KSCXrNdTXTX/amd9PbRVXoFVKxbj59WVR+NS1ulRfK/DkWq/lJOcW9+/vMHBywrhQtp
7998XBSV9Jyl09AFEP0OSmt9anQxApOr48fEGY5EoXbmZjw3QHr0qOG733CFRgIioxGUZ1xjwCQr
iZrTmC7mo3DX/iocG+uQJEdyadG7AK8cEWCF+5ArsfaVtG48+Ox7u03eu6CrJHhre+si0j6YJo2d
sE5yOprFYCrlxeq85a9WuOlpHMzu3mu0+M+lB8E7w5cCvyCBVtveR4yKW5SXTK3iOCpP5loVJ+Fe
tBK4fzo+jr33wcic6uDa2wkYJKkY0sjewO1AGqAQCIbRY1SmRsi3NL3z5K31ERdsJy1kFVQApYSC
VM17fYATTy89CiUETy0lDSBniMuqLdFpKfGsfXvv7i0FUU/uIolN3rb0KwAttbMi4uStE/ynthe4
PuW9F6HmPOIg+fZqeyECihIEGxr8EtH++sFaBZZxlyhZWKozTm0p6JYeAMGdt6Y/VnBVfx51qc9o
jwFGojuwzVHibK3NVOhZqHdle8+Y2z1Vk9HdUyLm5yyyuoPcd+9l0oST7Wgq9htEXIWIyKArrDdO
XRImU7See1R1TjXyQue33+TuUhKZycR+h3JSaPOipMikh0pJUtKslX7O5077u8eH6eAt3u55CGW6
7K2j8kmU2+zGros9L2vmPESVnvySyvOs99Ah336gnTSLZUzsZbhBdnpGQPBtNr7OMggMB9jM5ldZ
zpwbL3ah9RvuB+TD2quDpKmvaLN5sk0hDm7O2wtF/gYHxy8qe1T3NhnlnPVICS1klJY1sGGI4nfz
qCyPGd87mBpvtnziee3j+oW2zpIdcaHlf/91vc/6aA2iTsuOvWmPq31sozDoko/onch82xYPuduJ
c8x8LxhA/vhjsy4feydPD07m7kfmYNJCw7ud/fj6ZPZaNyCzXvL2y6Q/r8imX7vKNP541740xpmW
SqAJbI/XqwAnrf6Ps/NYklPZ1vATEYE3U6BM02qpt7w0ISTtI1ziPU9/P3QnaoooovdEEymUBWSu
XOY3SZ0hZDXFUuiV/CtvbBTLj9pGOghse69SQeKSeSiZ6w24e+XRS05XsVTYldfRsrpzZ0yVa8mL
A29qks+gKMez0bXGEUdrRyCFx6TOVqnKYPxsK7K21jtFoo0R1ENh/TOVevorHwzQv+skYrjQmsSc
Q8RS8sTkraqvTmclJy6C3jenNvnYLjFYE8QdX93S4WcxdgFwRGp9g/OItGEoJM0gL4zMega5lYbv
F2QhW19qGkDD9w/03o6CVQB8HB0GCIabHTVFlbCwi06DEPFszUUfy/5Y2137eglAnorDCiB2JVlt
91RiMXhfkjKl6u+b4Zwi6fjJRhx4QK/Dnh7LLqe2h5wsIhQJtfCgglCVnSOL8hB6s0A2b6X0LX0Q
VefkabAsS529V/NuQrNMi5bIV1blwS/5VA1IORVKgrbYmI7q7Gsg2TRXVRB/cxNbr2J8EdKidKUE
ZKA/Ga3dXsWytF+7Sa2gZPTVgJ7jHJrnKp+n5CrLgxa6y6zH2kEAvL1WUGZbOReUQ+zdbW/TQPU2
L4ssDRpZzYM8mya/sw1x7RbtaH/sBnyw4xwTlHRogW2CrRo6St0OQxrEgKnelYOuoVSGStVpRp/t
lNTJ9GQbI3JOENz+Z3cxiDwF26TX71I0jJCkg6PHnGkTkdIu6SPDQEAWnGH3dloGybPy3DqIe3tn
gRwVLzqm8OSNm2YqksRx0dnAFvKsHh4Mq5GuaIbZRw2Cva/HGghh8vHQ49i80WWwhxK5OaarjWL6
sZyYXtvB2HREZB2wsm8zORoQIOPQ+QKGfqO4RdAeIaaMZDlL1T0pCMRj2U7LchqUwV80e/bvf6fd
3QJWkqkZfS66OJtX2GcT2ourE5NYNPknakDzcOqsYtAfhWIVit/QDK9dgbqgcJ0iK63npC/sd3LW
QWG6/1v2XjOavGubk4TopvKgZxtJ9oykewxJyLf1Jgzi1LHOKQ51B4+9uxQ1PDNezsmNaqIOigQy
KLDeEqzg4CtCbpWnEZ0vD/MW5r73H2zvo1JX0jrlg96CRGKsUWRLyiipOqPwJiBNj1EK9sBJQv0X
IMwjeO/uRwUfAtOIegdJ6s0doVYoqtNyw/kmHFXhonEoHrVO16srOsdL5o0l3QPUqaKPcxGn9akK
m+iaTZV21J/Zec+IK6/Nf/TMdPKvl4lJy1sZNfS6aJksk5crC44ywK3S61CM9cGVsbsWwZX6gFEs
DIeXa6mi51PjRRMAb1avppM2J8eCT5cpkFDuf9CduMOol34TqzBC377faGz0GBox2wetwEuet9U5
lMMjPsreHUiug7Eo3Riuwj+f+a9mnTZP0HYhUAQmaq26iyDl9AtfKeU7wCb7raYUJVYdY6gWj305
VFyGeA9OP9BaT50Tau3Vp86Z5f6kI99/LZsukv2xSsdMcTVlxhZV0VGt9lIq78bF3CRbATy2ddLn
SjivP9pAYCiGqb3RRdlmbniOM2FGvTiQTA1L3tpWXJFH2TUzhXFwtHcOG0sROrl2wKBua418SLRB
HRMRlOiLPylS39leAx3pW9JL01nTw1k5ON57Gw+KC6QhUmIw3+tu+eszxd2CWkdO9o1LxfzUt7p9
qaWoQzSxdw7KiZ3sGxcPQKfkv2Aytw9XzeUyQOtjCmRHybNUOOnD0mRmeeHl609Q5qyAuWaNHSU8
w4NvuLfpKWLIY0AZkfuvL/6vx0RLCuhGztoJOh6nGTDmqTOS7uAJ917mqozFlU645L59uUqpDUrY
rdM0p85r0wXWZKDRLqW/zUVPD/oKe1sFHCnYdmqmW9IVmpopMvedwKfNTE+JGlePkxS9r9Sh9AvL
Hg+0gfaWA0axpu6QAtgxLx9tRHyoGoHTBUWZ637LbfM56qE3S/qQXXLNOBpg7b1KWsbkYGhGMVjf
pC1GklmNruciWNCl9zN1DH22ZOEXmvT6kRE+AbSDaB3C8b/BwFCvoKUCSiuQwyF8VKqhPqVRfjRQ
3n0gxB4YmgCSulE5BF7d97pNm6ubI8ub6M2+LStHdxf0eT/dj/C33VceCCoOBG567jetwmwoQUdV
IgvsplvOEnGRGVhsvwM6m1/ats0eRB3Kr+6CsihyFuTLxMkbhG4Bgq+uo4xAUpMqG5EycJdV/95/
sr1dCCmFviSZFmOv9cn/PsY5lukqlNlAA8ULBb1xS6eez9E81L6kFAfv8Wi1zR7U66LlWkAFeygT
400l8h9pnWXPHUfPq9o5O91/uL0dApiNXJ02D1rrm+UcdYZXUURZMA/wDHogB54Uwz6NSk7A/aV2
nwxQMlA9FGJvUkh8eBcEjdmMuiQ550RTxVVto85L0kQ+NfE0nO+vtxd+2few2UEZ39LuNHVxrMKm
8eJkijiTyldBuKoq319l7wWSOyFuwTV9O+OqdKx8nb5EBM4enJMBDfc006m8Rr3a/IdvxYSBCpVx
C0ni5lvZtIzFaBIOo1RNzmWYxJovTct0Qvx5yA8W2/taFpK6DHbokt00W8tosZpIIxZKsQxJUYlH
L7EQcpYX5nVW2R4hUPbiB6gbkKmQBgHQrb/nr1MG6gTmScE1Njt58anJu9ZFQDc5J1Urf0JfZjmp
iXQEW91ZlCSRG4ZKmK+3zbLYh3mTrX1yXkAblALVZFd0ZufNZhd5ppRjZtw37df7W2Z3VWLkqgzF
xb1VaZIsFY6ptaRBW2B1mFBBXwQjorNoYusRmZ7ivCyl8vp9ugp2Mps0lLVXv6lwqsFZhiptWHRu
s7d9scTvUyXJ/Fyd9AOw2M6RoO6nGQa/iNpi+ylVK9adIcSXcLJixT6HpqjfRRnIyYfSpLQ5KC12
NirxZMV+wIpcVTRebpwJNw+hxSH1eCas73Vch5ehr9uLkYxS6zJrHQ8unb3PxxCCEm2V176BHfMS
l2IYsHiEFid5SYKXiKrH0VWL1eFcAI/3dBkr7Pt7Zj3bm4b8Wg6sY90/CdHm86m13Q8mNu1BXSjV
s6VMbyljzXNi4ctpxXVymaNiukyYdX28v/Dex2RNygOk7277UkrR9BnAExpxCHulHn49SP/mIyym
wTTD//AtV9A6bX/i9k17alZJGVCHTwLNLOPOQyO/ar1Kq2KaYSWUqme74KI/uJd27gkuQO51FNtB
K2yzPjxn8zXjhQ63zlpMpxBPNh5cBx9wbxV0xCiwyPiI4ZsPmJo1tKiOnnedG5WfzWu7sRqKg6i9
Az3jvDHysyD+UFhtHyaNxFghnQ2QTyGJ8Abqvq9OXUnPDccw9TJUKwq3LeqichWYQH4U6UbsLwlA
E9nSuoMOw/7PWcGpK2l6tUJ7eTghJ5Q5CEbSCw2sRzSUuVfgn/FGWQrzCy7h1dcCnXK8o6T8Kpi7
+X1Wd0/RhGrk/W28/0vorK5qbjuUsdiZBCdXoaAWmdF486Qnb4xUStjSpnCCNoy6t43S6Oe5NOZ3
KDfLT3GDpzwuOt3rea6ANGSH7cD8Gc2jzVvBGthcipJeb5PFvwSaM1RtaesiuqpexlSq/8PWI+si
8hP2b3HCkWiBoBgmKaWSLu8Nq87exUAVDs7uTqDQyPwVXB1WsbxtAxvxDXOO0E0PAJ+Np1azf81t
3J1JlauD+2UnFsL4J0hwjFbe9nrU/k4VhtCerEKGjN+U1Q89LtPpIbdb8VaGvVC5bZwXYF5qTC96
ezKly/2dtLc6jV/kXdFqArC+SVSixa5aQbsikOi9MgAGbpPWbXlWmim+ZrVuXhp8B04qgezgO+69
YdqQzPQJxNyt6y/767n7KFLmWeS0uuVsPqWWZPuxFWYXOlXlQRzZmT8DHgAeARWfkLjdoSi5EIXb
MQqype0CWe4abETy3MvbaPpooeHvFtilXawYr0iXIevrWYIU4OslwI1DYN6O+rGNGDHv5hPPQ3aC
obKcl26BZ9O1ic+XPXixOzc6EZOfCfWANu8WDYLneYkGYxM+FKmDGpNkDG9sK569Rm5mP2Nue4pH
Ofp4fx/tMAZXBiSazqAHKCu3zcqWzLuMBDeCjGvIdFoii6mwuZh5flrqEoeXAbQY6tVaVirwhkfz
fWp0MRR8wwwHb7Iq5YuiRNgW2Pb4Wx5jUftqhhWD19S59CarwkjAs1YRqG1wv7IuwzJF/yTK1Om4
CXXVY1hmi+wiyxGl565py696UyrzhVoqEy5D+O4H46I6PjPsaj5jUZvofHQUU/1ZOIl9LQxzTvxc
icrnAnpg7/dIQ4pftMcp7tByWE5L1+vRdarLSPmiqt38Ef/Z9ggpsXMcUYyFmsJ4l5e5nbpmSCZC
cEziwBBhfclxajgPPTp4QqrS/6UVA5k5LGLIOIl8vf8Bd3YNdAQaOCjWkXlux4ZxqNRNMTLkUqu4
DPCVhL05xf0/dD3QxxiiBkHU7Ag7v3Mwyd/h0WMrAtp5m1vXAsuc3oEdmfdRdXIWIfsZctlfalUT
qPSI6jJFxeC1FvizYSr7b/efeSeLoVuwmhYCY1rBEy9DUGkNaQYtlAQNIfKHNrGSsyyW5kAJZG8V
Oi2A+MhjcGrYBPgqxyPLmbN1xDaUkYuP7+CXopgO2ov7yzCOWNsRME63KVm7cD3EoBeNcSlyN5+j
/EcRl0fOFjsFCtpGBGwC2p8M8+U7i1adGnY+do+xYzxVNn5ESaupbotggl+Oy9E8e/exSGbRj4G0
wyZ5uZ424hTlFCTRRSdVQWp34sMkhqNZy/4qDnNQh7uYP16ugrC/0Udc9fT7UPn3o1k2vCgTifr6
tAK/Y2Cd3Hdk4Vv0hpVCYweJhHjRqHeROygl9VZptdCWRwmQ++v3NyvRLYJWJQNOeflUcamoaV6D
mRMF9mdNBSI7bg6FBvdiFiwbWMCkZaBSNquYXd9XNQikQI806S3HyfJTxN3eLHbWomw5WT4RpfAU
ZXq9yPYfayp4NypKHDctpEVy4IplwEaVhQHmXMrY0i1S/w+swa/33+ROssKEfEUFw8lglLnZhWNs
a1OT50kQmdXwrTSKmidL2o8TQOmDj7Z3wFalfajADJVunM1TZ9DspMPTGf9P5hCNE3SqEJ5ZLJ+7
uPty/7l2F+Ob0Q9et/02V4Bwb0tapmP23Ufdk2MksZv3sn2ucOc+TbyLg1nZzjlbHwtxAVr4NLk3
eyVZdFWMWolETZ7OZxKJ+WGBS+rff6qdr8Uq5LPkbtDttqll0olxmpUJM241Wd5NLW44JtPAN307
HqE4dza/CcaGzJITdptsmTLeQRigxAGDFkcPUjkTqW8ufXMtbckx8BY000vDJv3s1It5EPL3nhPo
KKQNZkrUpZv7q9BKfGPwGQqmUTSZH4658iFMx7Ty5Vidz/df6l7NCZ4AZApTTpqa2zMgiSgszNos
AoGG4UmZtdDP5Em4qdVJ58FSw2uiOB8pFPFANgoHUrIS+3afHRzFnS27urHh/8D1w6hw/fu/6ga0
5uuwSYc8EGoZPRQo4XgTWPWzkTskaUN6lKPsfOGVRLgGuBVjtH1sVS4lvU6sIhi1SW6QFknir/Ik
qa1vKeFM5pKY79osTvwZQuK/99/5znEB5Ad0BKwK47XtdVHbI5d5qOdBmwPx4wOHxnMkW92RhtJO
8gc4jbwP4D/GJVsOu5ovnSHB0gzEOEQoEw9QY7mPT0ULyK9G0ttrmza//oeHo+MI5geh05vCN0or
9NAapQj0UG4fc73JH5oxrQ/K671HoyaBBUsbDrzP+nn/2i7gUPUqk+YiYDJk/GqHRb2GipV9c6pS
g00TIeWE9nB2hFnf+3LrSJnGiAH4eKuLC0wF+GIYF3TFs/6UNVaC6KY6HsDFdgIAkx5oBkyEkHDY
9sdCGt9Qj0QZyFpVyi4wHu1bk7blgC1ldGhqtnMSaEhz8uhNKxivbIJ33ZGhDVLISQhNp7/a1tg+
MW0ZvraOEhe+pQGd9PDZ7RXwl/NUGpf7G2YPAMwPgAjF6JKCYVuj6KGSsWtspjjLBDll6fVMdsGJ
NT/a2Ekx4quNarkOhI3YtbIo/1fDtf7zErfTz7pT7ZTechcprgTXOjy4tXe+BDc2R0gB5LUDucI/
Hg1Bk58WoaUqR/Z8tjShX6l85IPXsBMASUGYgP+JSjeEMAkIv0kPTJDL1ZVvLOXwBnPEHmu01Xod
yvVBENp97URaghDQj1tHcskQEexikB+9E3Zv29Q0nsn9a/uM2+psn5NJlhb8A6dM9lskn81AE2bz
AbVVVNytXkrlhyXPtCsYfOQs72+JvddOtbO2A6GlYbD98nRLVTyWysSOKFMj/yUlM9x2CYmPcDT0
18O8eePrBbDaCN40fyXVFhP5BvoEWvLbCHXnjd30w1mj+fDp9Q/FbAsaCi3I1brq5UNNMIbCRDVE
kM1Z6c9yklBdITCXq7N1UI/8KXE3kxgm5SvYlCL8NoXGZdOY46TOg06E6fexaJZ/ulEsoTtmTvag
jI5+MenAmK6e5mjv2KVxGjvaN68+Pg6BhRGbTYF8i1VJlUJy0lLLg1pTRt2DWdhnPli3FdQ2q82R
TOjttnFo1pNBrOXeSvZ7+YbLrB9sOQZdbq1hs8xm8Xk2zR8IvWqvvuRYiQkl+ShE2Jvm+MCtXoSI
zwcqDlquIYfLQ12KI/zN7SXHKugwoWqJQ+5NYKRNPmqDnTCYQH/3E/tEvpLEZb808HaWK8dmfxpk
NOYPvtptJAIOhqsTgQ9c303PKOPOTut0QpRwMcUHlIBVGM1l+9ac9Tq6DFqiqOf7R+P2WmVFill6
8vACbuDKVtlQoBl6EoxJhNP22OW+VFnKQYTde53sClgWKw7iJu3SSoJdy7g+aGsRXZuyVE5z3ttv
E7zVzpQC3YdVzvP1R5GxPUK5fwo//thkKnFCoaIsVLNJWqhuFnL0FqePPRqF84cGZdvfI9PSB6Vv
xBkRwsit4IwXB5907wUT5QAirdMcksKXJ6Oy9ZF3wjCHTnp+CWMnfCR5OWqD3Pb9GBrCi6RTZYJQ
3oZt8B2zgvVDGlSSNPeXOdGdq8Tl/TFS0fI7q90gy/DfY/EeAG7Se0xSm+fX7yQQhnRaVXYScefl
gyLbF3W5GsMdCIfoQdMkxR8Ryz3o/e2dEI4mmE36Vwb50ctVel5y32FQE6h2tHhzPvXPWaOihx5F
P1MB2OX+Q+3FNYK5SQ8L4PANQq5AxQVnHugDskJwkxpNw5Umth86ZMcONsreGcHFUVkRcms5ttko
Q65qbD8LaHcsKr93DCDmaJHCMLHMeFVZ7qLrUsz95/tPuEPSpisCeXflKHPtb2vefpaqUS4puCOj
nkLPBmjjTVMov4mAvP428rbpPDjzysWIstlxqRX18FQvi/0Ozy2J8U4R2b/u/6a9M7N+3JWBS1a8
rUhzFBDtZh7ioB0T7WcW2cWzPvwHQ9f1mqYLBcQSCPW2FpRsCaZGw2jANrowsEZkWBx1mJ/MRj6S
zP8zEHuZFfBhkcAjADKuusFzUgsjOeUQ2NMsEZi5oubwps7HfHYXrW7BaGQRNmmRhazXOeUK/Yib
YB79bKIyhj2itl8Gs+rfyV2XN35n1oN2sS22PC26bjHdJS51xUXCUWMGM4GKPdudY5xwzKnai9TL
1alqbV3QTqiTr53mjLOntQNzAGVaQG85SlJa3gJeV3MnRWqHg+i/8zlXyS76pShR3QqlIjpNrieB
oJhK56PSC/NJIMx+UJbunFQWYQ/j80Es3EbASBNql3VaEkAu6nz8wpkJqEv9aAyjfHBn7sQgwLlg
QtZPeVs1qXFWzfWKedFHWUFTfhnfjZ0aP1nLov4o5Gk4iAy7662zTvbpjpDXYBVI5lvc0ZJAJDFJ
zK/ocIrrQPfyHQq+9sG9ufe50OWgLqSWumVJSJUzoI4Ro1PXyD3zOWU6wVDvDlbZ+148D1rEdNpu
m9x1tChtCfMymGaRPiq9WfmlpCoe1LDqoKhfI+fm8K2S4SQAq3Q4N9TLO6NEjxEXEgAOcWPMvzK0
Jr2e+f116kXvVZKdvrFwinru0kPTqp2HRDWRemqdytPOV1+urHQKw0UNcTKHNpBxRtcze5vkafNN
pFL3/X7Q3NklgJToI8D44pVuVYbMRpuRVl7pBPKcnLFxKDuv15kZF1krNW5T6OpBAbezUTDmpapi
7gLBbhtAM01biimp8mCJpdIzh0K7rJ4zp/vPtfcOoRPQnlg7zzcORaZkwElckjxoWp0OdxQnAUa9
pgco7UiqY28pcihg3OQX9Mo3GwXdq97BaDQP0OFafuAoGIUeAznzawJH79/7j7Vz3SMIA+jGYFrK
hb9ZayA466mBYWqpjuJJmca58cK8VT8koZoU7qQqJWqppTiIxfvL0kTDKk5hxrN+07+6d/3KTq5m
cLSNPRW92xNWKneIhXGKJ10yvAbVsmCWR+fIbm/v3TKFAfUJjpwsdfO8M6fk/2lE49SbfoK/4MdC
w/k0n2T1/f1Xu7fU2nSlr76yEbeZlJQZ6pTlFldBVxgoziAw71qVLk75qAF3uL/YXnDhvgGFC/bm
VnVixCJ5zk38OOTRML+0YlLQt9Va68EUjfGQLpV2VWAPPaVFqh+RgvcelBYz9Cxeqm6p2suPqYOc
nfWOrMKwob2Utb6c5Dqpz0liRwdnfS+6/L3UZt+IfhRRNSlMje08PRep3Z5Hbo/fi5bgOVTH4etH
rSCgcRX80/xbyRUvn02T2rpKClwIemX8nehD+Ea0yRFYi3uG/2ZzN6wXHduF1hC9uE2ERgglYcwA
aCqsYkP/mFPeLKULW16Cl9ur8lksSWu5YahmnYeYjtF7MQr+lMsQS7BeKYrcs5Remi9mbZuVN0eG
/A8uN9oXq80jy4VZkzb4CeST4cu6aM3necma3xkUpdS17cb5GGVGUVwdE7mJi2bXSnRq46JsXQmB
7kAoCq7uTp6FshcX0/jblAsbB5bSlr8qZuGofgRK8p9hGMP32WAu7WnM1aLyTXVCwN1Jo+GNNDlt
d66dVPtqF9I0+HrWR7VXCG3JfcGYxvFbox56FxNdScJodFneTqpWmQ/V2IN1HyUg954DzfWX0VJY
vg/ptBEzQjNTLmrVtNAf54U+7YDknDcnZSa8LpSsyZ2NjpH8AmwRT8Q5L9q3EI5wGq6FLSqyi3L6
mSM4iMI1vSWQKUU0fZ6iKftElLKWd61jMZdywfoL41/EJiekIFol/tamdTI+5JXuXPIBzsiDpI5t
dCKbV1JPy2RbnEJZZOZJziMdFwk9UjXiWqJJXqmlydsFvIDw8Xpq/0f0mMxHVUyJeookqQEXNabF
8CmdKXL8xdbz4nkp6/ZDldbmE/J6Ue4u5jg1z7NZxZUrGnP5ahuZ82s0l/nsTHhYuX2C0M9VUszG
uhRynaNwOA7D2z4r1OxpbMdhdOGfRrZPXTmS3udGFvlLPsAdzZxRX64y3niRG8nceidk+i3hK3Ov
N141mjgbVvSm2msmD0ruRqKqdb/pnOSxmMe2x/g7c76iQTbaXjcVxqfaMdrCtQDr2E+qNI6BUSmj
QFkYzq8nc9FM1yEu5xrZBzvXE+xN2lxxOwfmFESfaux8AT6qflCy2MR7i8uidu0h6v6tdWT+3FBI
Zo1dHRNnr8VFXn6susX43EthDADMSAtP9AWiimbGjNqdQblFzwPFZOvmtllLn4upUU0vgl4dSFW7
fNBSRO6fC2x2F5ecLR3YlM48PExJ3Xwa5tboXL3qtC9VrS7KGaFVs/yNJaWaeypmGkcNpJ27krqQ
/h+TPPKObWVcZVME4w8ihtHn2jNA3PCjUzv2r5za/EPdKv82UzUfXCc3IX0lYCABxQVJsnOjlN5m
9mjVMAiw05kTr12xdlUipadZMn7ev7huWkZ0+FFrpiRFG5O1NhfyRFtfNkYrD8xWFd/sycn/ibTO
BHPkpN3XCn3OS5+1JSdvnj6D102r0/0fcPOojJyoo2g/kq4yStxE+Cmd2kWMNbrRtVP+M8XTjENj
OFK2Ndn5vyyFdgbQbq6ULUoiHYoicmSIgOEIXzMvogV6QmWcVSk8sqlaf/X2QiGbY3SIgs0tRyGJ
F8COdsG8tx7rf1e3rl9Kz6Ts9Q+0auNyQ66aQduuYpSg7QaYn+pJGzi2zTKljmfbqfFjlY9dDjbl
3iVJwYvxKZC7FVz88i7Wu0qbnYICKoOp/8ZJtPEyMCCeLqY2kbbWTjI96EOhnEpZmY5O4d42wfma
thjTZkAom45fUQO+o0XEKWyxjsw7vZFdlXUfCqnrXq+GC4gGXAC6vEDXbuA0hZnIXbzQR1UVOP+Z
Soiyu+nSYkZy8E7/IE9fbJQVushVyRvFt/amrlFNySyRZGWgnYp09NeG6ePcOO3PRS/s/5mxzn0l
53amunnTFE+Z2cT206xXmuR3sWSLcziJ5JscFjIj25HC9v4Ou/nm68/Dbg0mArPRmx2GZeesY1ea
B3HYFB6e6twj7TJqvqicH0NkaSfbnoQXhsURgeom1WRlKgXQ5SuEFJnOl7utVJJ4jOo+pwwJp5Ok
FflJVNVwMTJreaMmxnzUX7nZYeuCVHwrfZeqYRsJkR6uwzpmwQJX46Cc5YljVb2HkiIOmlR/As32
o8OipTBhEElLcH3rf5VfuN7MIHQtJpHqEg6uOkYgtid1NCJf17qGezGs7dIlY1lZlXVRI2k7p813
NUvLf2RMnD6qRqLP/jLDiL8OPWLZbpEYbXzVnNr6lLetOWIEUWXfgQuIb0INwS7NE493GtRSWU5j
rS2/iklC7LMaQsANCK4qAuu8plE/s+f7zk3bZRr+aWI6dSerhVTKlA2GvUvaY9JUA6X3rY4iY3Ip
B6zEw2E0dVyuwqFzoxL3l7eErexDgwxU6CqzPX65vzFvAixfC94gPWsU8OBHqi9fYVHE5hQXyNon
POvJXMLuk5FI2WtxdesqdMEYZ8LAuQkEspXifiWLPJBFpxLnEumpyesjVctbCBjLMJ8iflGE3E6H
kjQVpgBTGixWmFyECMcT+Y7sT0na8/2V0IuFqr+Lky7BZc5YvseNpb0bmVv799/qTa6z/hDGgGR+
kAhhQb18q+YYynSymPsnmT6fMCMi2Ests2lZm/zMltiTBMeD47AXY1iOo6DjP3pDreOkOcsKPKEH
EhX/i4x8eEilyLZc6kvrHOql/h1+WPoUIsp9RLjbO/To+azIbvAHZMAvH5itVXHIqiIw+3l8bGQx
gDcLsUYbnCP5392lEDmmpcpqN+o2qVRR7q3QJcSobRqcUgRTBbGAKVvsg0Rn5zPaMgNWVFlpytHv
f/lUVBGRNqPXE8ytU15mPauCKrPMk8KowavquHyUrbA4WHTn+WgooQ4DbpIJ0jYZabTaJDNf8gCp
7e67hiPlJWn6rncTdbGOkHXKzvVAvwypINrhO6aXNM6oIAY2TUPZ6DaDoTyYTZO7ZSsQJ0xm2QWu
n56arLd/j4wK/SoBc5eZcntNIdFcpGIxHuiCdata5eKGtXykZrSTWTPupRuEUJMM1nBzga3KQco0
cZ8khgV8CoHHnGCJSN0Za4fyI2ZA7dcF/PB5ytCIQm1DzNf7p3n3Ha1jUo7sOnHaxMjaBu7SUGoH
i5qZj3JvPGNQgTLnmMOUwuHkIJfZW465Ds1gxpa30oaVWRcLE6c8qGxF+mSXLcIDRo7yaDWI02LN
3XSw4C3KhjYk9BbMJsEo3Q4t26EqHJF3YFZDs3oLjig65V0Vo7tkZOk3vInGs6i7yvK0wpk/hl06
PMB1Kg9ypL2NT8sdij5V1K0/qDpJosl1QDa52SaPOewndHuH2u2kPDmIz7uvGOcs6jRyMcBjLw92
LuSltrMxD2xhdicrSpwLeini6lSR9dgtjfXt/g7aezR6+zrAOBApPOPL9dR4qsbR7OHDRnH7nZWM
xUN5Wf9kDEOjH3zOvYdj+3DomDiht7o5MD1m0xEWVhlaS7hrZ0q2XJRarS8lwiReb03xf3g4qmwc
MWlpsmvXh/8rCxNKkVnhglNCxUm5LGHxfnCm6ZRgifr59a/x75XWJ/9rJVAlSrSQDgUdQ2YfWFhG
34u+G/6xRw3TvS9GPYE10kqINLZnXm1xgXEUSsK5rUq3BMf3JNoOVynYb5/+w1OtmFG6ofDbtsnC
DO8VM17QUalcdEFicdj90ia+jdiwSQel7rrTNinzCtnWmBr80TvbvMKMVplMlygN+jjqvdHW5se4
speDVGTv7a3CmqTmxk7hN7ZmonfAYdGpXrRP6RJnp6kzlnO1tEctnr0HosCh3KCyWmeDL/fEIBz6
STWDujYSqBLRTg4A7xwh2HZyKzYCySvXANPu7RAEA24znWrcxiBsoosqt7Gr23P7YAxmfIpt2rNJ
PbQXEsKjULX3KsnQoXCAA7zlk+emAFXApYYsV5rA15DnK12ozBNTVp7vb8TdV8kNB0qEge0NdaE1
J0ymYlMEpNewnecOTc3BOgI37t42ZFMwvqiJmQ9urlP0teOptdaSI3T6U9qmC41SOf4wa0t6JrkU
qYs+UnfSsoVO3di3GBZb5QE35RY1zJ23slKgL3Dx3WSsYY+eJ8WPwEu8U6NTqobmRC891c9DihQB
oBI7hxUsQbR3y8Jp+ktZ5igaZxmOrVTbee4CJegfyLmPml57m42Ywy+jZ3IL1m6GKC1ClSFAAVz6
cTRrhhimJT3nSflzDCf5h4NY2/eBkcPBzbG3AQgNFA/Uabf0XjW0TUlzKhFM8mA+Wd2YfEGq5Eia
ai+r5pYHvANfDSOPzffHjEItsirPAyuxol95P0VfHambXWWC5A6EaHKdKTtyd987RjzSqsmzAkK3
QbbTsdCxO+ScjNyQn3Jlzis3dKxOd4FkqT/vH6S9D7gqwOEMYtPv3iKkzaa1FzlnMX4MlFotGasL
ehEh+XET6xc0geK3Uy2PPt3p9qDUXgP4JsCvWGXqS0judHxW5eq/7si4EhGinMRDBkr6+1qR/s0m
4fzGiiumBu6H5mCUubNnXqy3+ZpNHKqDs47AO6EMwi3Ubv7pLGrq33+lu8vAhYZHQkpzk4MT/qE3
xloGf7+UnqQavjJD3INMZi80IcCwMimBfug3Wul8TZm5JTZmQ6wOwxWhIVpJ2LWbvpkIU/El00wU
1yh6U3XjpmsKF5edRPg5fmOvHkcjWIV8KwBfyk8Oyuamlq2sIfiRM9Zl/l0zMlyE7d70QJ2Wr7+t
sTbBAoGYjCvIdnQgh3qjpR1Ck32fl5+70qZrVZSwA8Vs/ofMYP2ICFqug4obAO/AcF/rBY04G52J
D5WVGe/itAp9axqsg7Jtrx20NgUJNTQlOPmb1AAbkEIyW1TVjFbv4Z7Mav87z6ryZyPX1ZspVcKz
ItoaEj8eaicolMODqhW94uJlpx3s3534w47CrRfkGSoUjvPyWM5tU9mSQpKsmnH0pW9mxTPGsgmE
iObT/aNyfymAUv/H2XnsyI1s7faJCNCbKck0LKMyMi3VJCCp1fTe8+n/RV3gQslMFKHTGndFRjDM
Np+5HKrE5nhYHGBS0Sxir+z72ke0Kv8gaSTO7w914yqHN4CSIXUYZ8XfXA7VapgBt2tAHqUKmCUL
fsIUJXHgTF16qlFGP8/RHnbi+iYAuQRckP1KAscLfjnmpMZ1lxQNpfRJ4MAmQuMTeaO8pwl8fY8y
DJuRAtAal29TNi0KLWNxqCUOgz0f4jDWHttRKnwhFeZD3LZ7QgK3xlORNoQSzKalIns5LTWtS21R
KPvEUaW4baWIR3WM0g+qNpjglzDOef/T3VpGGJ8ANWjKrjXgy/EKc3K6toan2orB+thLSvqhk5V6
Z5TrvYhJFMYTtCQ1IpptGhXr5PImogh3I6H/TzRzxTHto+lRk9MdobjrN5eRSEBX9jbZzTYPSHX6
WXMEfA5KSfVzcXBN8qxONk62mGgKoFsaGAa919jGMHLnGNxaS8ZcqR9kPPhSXK4lOA7YxhqguhJb
paCdJuUhnqo9JOmtHfLHKOrmi+kiivJZLdiRRic/h+qcHqtono+m0n+TAD6f3t8gt4bDX3E1LyAi
vEJAJj2BOSx5pI7nqvOKUbISFwOL8D42+/bU8v/s6Jfd+oL0RYl4FeBmVx1ss9UUMcJKvGuUenLN
yAJig4YCUn+T+CiB3aYoOSTfMHZ39u6x35Z/l1ETNSdwUeyfNem/yu/A8/ckVPndmMwd2BCLCMrt
cANXvIH+yKeqThVuURkkiib6u3TqpQdQ+xhZYQb5D/Gc+R2J1bRx7SlPcoSqxLCzv6+ZBZByaaZy
YgkpVwuCy01mq6kx0myA4AcW5DVMy/Q4NoP4hIbR8IBn9HIG4oWJdYalSJ3bsotms+aFQ2s/ZqUV
7Rzs33t6u2IAevhFJMXcxpufY8igoeJugG0Lob9wezMXjZekmn435qPduH1kFLGP+WE+H6WxrErf
nlAAdWNFy2wPWJOeu7ZoTNsDzIvzdKh0UfycJE1red2Q4Edm5QvYqziyqfBPXaPKO1NYT+V2BrzJ
xCBcCcBG1wPwZ6Rc21EZO2Z+55D7HXSKSMcehSE4oXbzqArUfZwMobi5Ggs0WJs9Ldsb58vAYBN9
/hUge5WRYMLr4JeuFnf20EhPozx0R8XIjFNTzo5HTWhP7vFGcMth1lBfJDGhkr69ITlcUhGGGLzU
iSMHMz59Xm1o/+iTU9aeMS8LNklVCQIBsvbwoa6N/As8qOlvVx2ELqdsFelBAePqXS0LE594upkB
TrJf60bPn6G/m2vb1Tg3VZM/aUsDCkxeshWPZQTvX2pXAQv9qZUiDCV31YjfNleYmIlVyGQGjgQX
pAQ39kTvaHik9TAdcxWLU4qne+Tr37fHxU5DMHsF0PJAWVARjU1ONtnOYidy4gSOjuzgg6aakFTa
MdXTe92YnC/ITduIPGV97JqNXT8PfSWbLq71SeSnyHo9UcuTpbNwZjqHi0jDjwWb94Nsoou66O1y
T/Sg7uUfV/uTH40oAWLLVHYR3Vqv6z+OB4XqacpKyQ6GOvonwWDupFthemyh+ntdq9c7UeuN4YiL
TQingN+vOT2YArZiNUwNUGucXoXVth4dYvy/51D6YdfNp7/dCJBRASdQVFuFO7cbwbZCedDxfw1K
rdBoaKWif9AG9auUCf05R7TyDBK023lSr6IhHDnwncXzlcqtTs3yckmnvKoHciMnAGw0B7Ze254+
oy44jogbvj+/q5CEoSjTwbKjmQjQaHO5DX05haKd2HImOn6+jbpceNbBgPz7/jjXnw2qAjShlQzC
gm4V4QaD00StygrqMbP9RM+kwOqB94gljo9dVSs72+Tq0kafis+GoBI9Zcqpm13ZqaNd52prB0Yf
Ni9OWnbnGkDFOTSq8k6ZnMGVrLL8YE9onc9avlc+v74/kOkg2UGLjrr2Fbil1jNHXjrFCnJNFk9I
O2TfaFv2jGoUxhvChjzKjlWH/vurfL1xGBY5Lh4LAqSrYL1vOlTj4VgEkSUtpxR8sYe8qHNESzzZ
2Tg3PigETYIwike0PrYbJ8xDVAe1QeLYy58BaKvBGMvWETvuwh+qKfvy/sxuDLeafyDXA1yck78J
I1ArzMtVFz1IzGbMXehe7bfRTuMPU5kjxD/Of42HAh0Bc46PSFt/7ehensG5hUBHJcAJ7LGwP0p1
JbsJmo9fgZ3T3VGa/96f340NswpOrqk/1xr75nK4Hr8/clXFCcSa0Y1wbT/Maa88aZJVu42j9MEi
a/3x/UGvIul1jggV0OlZ2drbUBEaCvCUpXGCLted8BTidFa5Tr7CPhZQRmmAiKP0ZmSF8r3Mm27P
qfj67mF44Bmrqtt6DW2+KVqs/WiaXOUNkz7OtpaeBZPcqVrdGoW/jjwr7ziHcd1Zf7xPdqJpvehs
J6ibWv+nRkP0rozDv647GmwWGj4GoBa4/dtyah62U+hIkGetuKAML7Xqoa/SvWj6xvm+GGWzYnaj
6yF1fkTVZqc91E4FblhoskvVYe9Zv7Fs4ITZk7wJfJ3thR2WbHs9RFHX6pbaV/pZDbTeFjsX1s1R
+DRAvVXq31vu1xRVzigR0dOfzZdAmVKw8uHy176FfBy6VRZ9HIgVPAiXW0AJFSWvG8QetaT4snQi
O+WNEnu1ZY47USsZKH/rMoYjTl8xGWjfcS9uIQNqXo/qFGOZ3I629WSVdfh1QL/iSVnkKHF7LUVi
KC5ifXLHMkdkDVyImn0pBgNKvRh6EyRkFIHr1cf4jKAHjgs6RcmnSMqS/1I1hAPCkQbuuzLJ0sfY
RD3Mj5Je/imXkdm7UDXUV6uzAIkWlPVwlkwG/TGy82x2c536s5sS0mLiLOHvYYG6jT2niwf1mCld
rX4iKM9l10CDZzggP24RaGa5nPhljUugh/Erva7ZKs1nc0kLmZxHsrKDNOq8bE6v2P/qdipXsBdC
3pu0mfRne+7JjdpwcRY3Gutl/kCQa9wbbYNi5DDZ8vdycpL/okizXqD4hsIfJfTmXRPnk196kxWv
WYbk3Kng9n9CI0mU/mha4C/lXko1b8D15Z9EKsq3duhzxxsNI7f9bKjEiAOmFX1KbZg1fgf97qAJ
e+zPop/Mx3qQpu6u7OMm86VWaF+TDg4GpXptxexEqXQYe20KXRMdRumYKnH9kE9jG3tjKqVvMYJV
8blA9mtyrVZpnCO+2FHh2Y5Ugx+NEXuA/zIhN9arRv2Ev5lS+2Lq1MrTs7zWg6VF1Ak9p+SfEl34
GgfGCIqLFC997RptZ5uumUaD5MMos3ovKfnPtSWjekK0WEr9WkAW9k3CNpmPZEpUIDoe4A9zAwaK
XtGs3Vu5NTWPkprP7UsbavKvolwUzUtrVBfcoa6X+lkVaXpKzBJ3jZCaleSCdWl+VnznwRuXVCRe
3RZwRnR7Kl8Waxot10icujlLqlr/hxJBFgUNQ/IpVMg0rhHbifNsJpUqPw2DSWmGxKR94K5FQgEk
XAUay8qs75ijRCkkqSFPXgW80nJHq+L6Slm7/CsJkRv5WhFD2GCidESUAx5249sQiu4Lr8rwtxcX
vENAV3grETpfI3WqaJFoguOWhjNQ+iFBQOrNig1nJ4q9mss6CncXkRwtHsD9lxdXPqSSsCQzvRu4
ekHKNP0daJ7s/H4YcDUK1yOlBXrtAIHoem5CHTOuFRk6Xnw3d+F4r2itOBhm0eyk1LfeLpuHmCyR
0PSK1zPzbk34uqAL04+xDx9qoXPfJ34jxj2ToVtDUTGgVLOKvNEgv1w2TA1RHo0z1OAXCf8kcjVg
JXF6Im9sd1juN4YiKIX+TW3rRmdDVttyNJJaCkTSaV5SN/mxqs3wQesGZw9rtH7tzdMCTwm3AF5j
vE63T0tnmPjIAQLHE0PvD+YspwejNLLvUh5mDyM+iM1OjH9jY/D4E6MhOL/2pDZBaQZVWC2HQgSL
1U5+jkOFX3Mx7VUsbw6zdoVWBf9r8a4OdHWGXSwRGrGnn9W94zkN7u024iCuOar6T2No0rM555qf
m2F5P9TzDw5n5oeLWZzHSu29rimHnWNxIySnbo1CHdkGIIRt4EhPCQubJbSD1qywLgidCGR/LR86
yy7f9Nk0TkSwe9iaG/uJQcGEr7a518xYwRW+ZACxg54qsy/QDjkOSwgsoJesnYvyejtRxF4bIQQx
q3j5+ln+CIznxUZW0KjUQAnDrHejcBLxl0aGOj0WURt/L0expwlxPTu2E115egW0W6ntXQ4ZFnBx
p3ZQgngabb9BN/MgVPDuSVHvXdAA2rfHhUFIpvi3TvIKP1Ih5zzbNT2lRB/s+oBjtHlU5VCYXhch
2uDOU2X9lxaYsR/TrEtsV9Zzyz5qpagSDzV/67NKOy/0Kf7Fwp/GEE4pWKGJd7a0SjfV1Lb2ox4b
c5xoS/Uphl4/4atcEuEhD6ynR6kdjWenwXD4lBVz95YB2f6lJGn+xXDmUD05VOedQA5xE3jQuLJ0
L6cZzYPqTOq/ZtcY7REHjfGrhTjgfK5QBbIOgkrgtwLznxjectYux07LsuOijAPdwKY0rGBljVdH
xUlm2zcHxEDupb4lVAkR29F9Q89ix5OlsUeoAhcYcYjKCaiwQnT4lkMaLnHJyOvEVSEPGH5sS53q
NrrTfGxbCM+EGjZwBsT9LMUrRU9xAVl4zUL9e2gil7CqFK7kmLPq6lmYKt+mvDRLQPBtBlEl1ZIf
RtzEwiMKSH+GdMP0YxE7zlepsuGwOGGR3beKI5pTQ6RTepluttGxh2//I80VkR17Y+pelbTqE3wP
4nJyC0hpmVtqvfYwLsu43GuVE4WPTirZgyfAc301xtgkjo0s5KdzJ13uI3keM99GzqXzBrnBu1zv
Rflvhx8tdn4lEoG+EotUgqetVQ+2k6WDh8DMrLvJFGq/lizP39Ku0+7xVinHg5qFU+taVhLW5yRt
5TOmm3Ln9k4OBmQspH9VE+lDW2mMt3l0pHM6qNmPvmnrr02BOwPch1e0c8pexPo5E5rzcU61OTm0
IfHpYb0NYS6beVK40ZIMv/jo9WOi9YvyjMi/aR5sdeizF9yvMDEdYD82fq1K86chnmAb5dkwnKRk
jrWDLvIOXYYqdp6QeZJq+OdjTA/FXLpDbqtJFBS9JkqPkKd6yzJI0a4eN0Z3bJ1FTs+WKfRf5VQ5
tU/WKIFqi4h8/KxfYLBOqSGOtRxWhad2eh/7RduHbAFZmprZHZWpfRXQ+Ffv71KrH+SQxMHtitaw
/FEWWupiNwjpfFqk7mwO2eKcaU0g3DhhAPtUS5HOaTDH16UUzmNb6vLHOaK3ea7CLovdfDCzz/Tg
spmvqYfNoe5sOzy1lta+QWuB2FVBZxy+h+oyKn7u1AqZRzob9SmKIQbkcduk7tLVZeRFil2Nvl0N
+XmKlarxuYTV106JjOWDI03tt6Y0nR8WfgTSPW7wcncfRSHphRTG5f0YmZF9CLtkBO4zaZniQobo
nppUy+AyQiOXTrOEohb8YuF8xnRtGj8iJ8VSqgk7nPPJJf9UEkJ0HxEDjduXRS3a0Oszcts7vooK
pH7p/hEolRknvViqT1XZ1Iv/fjR49ewRc65oIlp1wG+uokE7R6kbhhkN/zr2JuiOiLH2+iGLG7j5
S2sehvKv+TPrkNwmII1Xma4tucwq6Q2CYQBmn4/jsYuxyajaJvKpTzSBtVixP+jJvJOqX0Ud66Cg
C1fBThp72yCxqMrfotSQAqdWfOnVVH8hudvTILt68X6PstrzAtWgvLd58QZFi7E2DqFMTHXu0QxV
PCj49Wuvl3uCX2tUexEe/h6KAuuq+YXC0+Y9J92hDo6M8h3PyhC7Y19hdtKkQBcRWRBuhy8Q2KYy
O6ZaHH79HzbN75YVfXGqH5uxy5gyXtsDocI8y/LaqrOor+vTIbM6RBWmOJU8HgL57f1Rbywu2EU6
lLRLqLdsgVt5HqG3Ma4qGFVsP2SYZLu1JSVvCKDuFfRvDUWPhA+IHREfc1N5g/rbFdO6uMuip94w
o7StaHnh91hS/G3BkjIwKqjoHxBzXrecNFu0+pRhcqEWylNM5HvfILywE3RfBX8ER8B51kPnIPV5
nfOBSS5W4Tb01iBqhXIyHGyDXkxcF7rrkMrv5BLXC0iBWV6lD+ikU43d5BKjHOE038HQDxN2RCfJ
2j3Cq4sXwnTeWcAbc1tzZRaP0PZaTdkahAQjFn+7PKzzc50W6aHJuu5Ul3LlIU6y27e9qvmtxXMu
LjJokk3gypdhLegKw+ziMb3Tuzib/RptRwmnai17yaVkaX6pSkpsFGnqSFs2jebnYsL1aYhmRXHn
OUH6xmBznXtrdWl+/4hc33Jc4ZC1OJurMPL2UhB6lA+RjpWwlNktRlaKeGlF37/+L6OAkOcD03jb
6vk4WkM5JLUpevZq5UvobH8gYhn+fX+U6y3EwVhxW6tUGK2nzSVjdBDdeD0QeWgjgWuiCF00vaNP
XT81O7D/W0Phj8hFSkkf2a7NUCLFryCFOnEnOjV5nKfMeBH5Mk5ul05jvHM0rr/RapNKjYcOMwDU
LcAEFqzmhCNKp6qZyt6oRfFRU5o9asqNKfH+rKpnvEToDm+KIrOZLiVV/ARHXektbYvcn6RcDdAg
HXd2w/VIOJOuiEjarygtbIv6Q18bfVWgGKcb5fIg6vnfzJoxbI+1vzbKXnccDN/1/aZ9te3O68m4
tEiUpki1QyIeCiq0cNkkV42qPVjMVUN5HYrJUIwDkXyFR+nAdMnIQfO6lugzhn1jfXNgnB4zVDb/
KUvT/MyUh6CKQ8i3EjC0nWz9moiy/gAAi9TqaGhj4Xt5yQyDZZRlxQs0d1Y9nfIiNh1Xq2WnOliV
KISr0aezXhrcFn/ZXaWkfufQbcDaUyBRkKU2mjZdZFpuqEjGX/O6+XH0VsDrcAFcm2AgduVorUGh
Ug8T5a5aTP1EQV46lRh87txot+JTyiMqTVlE2NjQl+uAstNMWMeHwHkXbm+uZB/MwkzdcQQC4kaC
LkDZLnuQjFufH8AoyJO1X3rFLu5wC0BuHdl8fNKNAzIL3ORjbZ408vFTR1fuM5rXi5eO0UmJ9myb
rh80QjocRiiRATO+usQtbcTzryLOqSWj/IxnmuSGSFm6ItfS1MU9R96pat5aY9DMcLuAn1D/W1fj
j9IQvoWykDr4DZNhiC9DFEoejjnCTbsxf+yrZFnrHtVOQH59bTDL/z8oAd3loJDzuSKTmBALqfKT
gT74/VivTPJ6Vxn9xo0L5AF45HrxwiHe7CEwwHVvw+y9GyaVYgi13SdZpHuPyPpXtgH56qWxinWu
OprrZ/1jFbWohyctmBANMvUVo9v82A5G4aGdpStuOeXmKYnGr5LS7vUNbuxWdIrA2fBKApG9Sqhq
kJT1PId3daoOP0KUrxbGaxT6+ip4XRfNMKd+qQrL+qnNhdzcI2Ga7AGDbyyyCjOF2vhqPnslbqEM
Wg11ugjxADdncJtReNSlco/3eGMUqCgrsIgLSLmKK7ulnIh0qfUnKBTcO+MUGZ6VVPbe7rw5DmVE
dIOc1Stgs2VAZEydibYdbOlYwU43C58yGIE7Z+DGlgHwiCkRNX5z7clcbhnFTk11zCUpUPu88OjR
Oth6Kws1o1r9YFeJ6kVoyj+HIMf+PuIhOzR/M26AYmwfbdWI5CFG3PguDgVSdYYkDiiz234fLtHO
7XJjKSnJctgRH8HZdQs7CbVhVLm8scxFuOC5GS3lO+S4ZGeUG3cYVQx+IkP9JmdfLuUS13Ev9SK8
K238JA9KHaq/jNR0UPuZssY+QlippqAMyXV2cqsbF9n/Y2PR5wIitcWeZcXQlLYKSqMbqZY5Udr4
8bxU/lRIUfDXITFxsM3lgq4s+KHNFTMqbZyBY0NGvoqxOyV/KMAohvERfyP1f5gWD8LaVAP2dVVP
T4cUqXNhhagZhj3OKllknmc4qLSV42LcM+i8tYg0XUinwCBDel830R+X59gYTiPFbXyX1jzuFvpM
/lgLw7djaa/Rc2s/rkkpWD2LiHVbo7FVpbMzdSEXLkT4SHlxPkna+N/7X+oaVo0DPEBmIhZANTSP
NhMqncYYTaK2O7Kj6pBoafOCYhTW682oHaakq316vbiQJpJ5EPFooMw5/zUQht+wCiOg54b8Drfz
5aJGsdUnsiAyH+W8DjKtVk7aiJp6Hbbzzm65taic7lWLT+EBuNqZUuzISYGYappF3dmekvk0pXa8
wyq9uarwkEGP0ctCvWUzIwqKdEBhENzJlaL6Ualax3LJF9eCBu/1cp/5I4JiXokIjdvMff5SC/2v
yUvrqsIGAWyPbNsVFDKe5yEL5SqGSluWx5gCCIDLcnQBvWQ7q3rrVJDHc3fChwd4vTnvES7YVd82
+LlPIXZh/Wy5zTQ1b3O7i3C4ORQsbyBz5FZX0UttaZFuwDG/g3SfHFRU0XxtiuFBx9pfw1ZRVwFk
yeGgeAA3ZVM/WcXFNCdTcjj2ffMR4Iz1BWESxBIcMzJ3ktN1hTZB2QqnYDh66OhobF5YidNt6QWS
LlLWDUdZlnt3WSnYapNIJ7mo7B/vn/sby8h4DPcbg3Z17GWpT0JVRjOnr5Y8QnxY7R400rFn4Fpi
Z3dcqzRRNlwRpBQPCVXAplyeb+7/cXYExixF36WGS4s8DzQxCOe/GTiC8tMBbd27w6zgpcLDHJ9B
LM6SuxitJB1WrfrnMU3sL+pSGP/pYzlSI7BQriDVkZrT++tyHaKaBKgcGQ38DMa3m5/q1Dp7y8Le
PTcXZG8rexQ6nZe4Gd1qVS91uzhWLc9wlqk5V2YYyZ+VuNX3RJSuryl+Bk8aRkGA7dkXlytWxHJq
SJgTBI3mzB5xSfasF12182GuN906CuCGVSKMsGndJH88Zl2aWi1NSCmYqxg6vyE50esUUubyyrls
1CNNo+rT++t7Y0hwUJYBIBUcM+WRyyFDRO0oUnci0FKoLH4jVeapzYfZOVg0gD/izWt9fn/E650O
WAQtA+58Hhhy88sRW0X0IUwZETR9/1xr+XDooKNDNEv3LDd/1zouDzEwW5UwmdocVCV5Lcj+sZ5G
Wos0njspGCdTetQjJ7PwbwX05cXVNP1gwy10w9UEsoteFfkcpIkS/xhrKyl8qaia7zSeNRSjtNr5
JUyaIq4umcqjkdKvB/QyjeAo60TxFkVGKkzKJbk9NoNUGHezWoUolbe4CPxSWi4pTw1x6XVlUYUO
LfqpeQXeBEFHRf+xOnWpWiGU2IYm6qn01UEIzVpxGIZ6AA6HuMgPcxx4/xG10j8NyiKhKls5xbOU
SFrgKHm3uGYn6c4rPQP5HkSuovhgQ83yUZ2WqXsBm4/Jlt0n+eILJQMKOOj18qLDXJc8u3BSNCLz
QmrOcVrQnLWLGjNbSW10MMNQBU4OOtjZSzxKGrKYJYLifmM7k+HR+LY6L+5VuYfSiQlOLXdNTsvd
sh7qKJM/960pf8Qk02xcKZKGxzirK1THEWk2vWVCHL/MHfujpkVm6GZgKT5oSRV9sXEfsd1yoZPi
435T68cInFOHdlwyLX6BLGGN7uogTz6MjbDxOtZlcJcQmKFbFyKyfXRnbO6jXGS9D8Yq6f1emmT0
JCi/GG6K/CZFYTWUZJwzq+KbNCWADakTJl/e3+zX2QVEFipBSKGtCmzbhtcAGt4uQA0FMsz1Qyep
8deMlsNRzgfKJJMxHem5Z/77g96Idlb6DLueQJWIw9zs+6iT6FsbjRnMhMw8/XqtE7zp5Wy4YT0g
0WuiBPorazQAvG6Z2XwSNWrm7N5OQCbsLMH1eb/8MevV+sch5G3l40iWgUx5HvoFGPtDadb4bcu7
MPEbq72aFhO0Uv+HkLVedn8MZZk5BwsgWKBwc3oxcq53vVFGOZSMxTkuHJTHTiNkfn+5b0yQgt/K
anN4V69C2KxD+6fPBy0YuDZPwpRrn+5N6Q3jXvv0xkjkU9rqi7US07c1zbgzab0l4KLwCMj8ujOS
106O5Pu6N6Kv70/q6l34nSrKqxAu7x7vw+VSZqMUV4MaOkGlSq8Ly3qnjO0np41JjBct3HsUbg2H
vwObgS2L7ejmUVAKvaSYCqUxAXh1WKJOR9BOUjwnEZqn58sep+RqJZke6cBv9Tfy/m3lEvhLZAh5
cQJFWPlnMXQCtqoEb6cqFqnZqdZcxTDrYBTaTFgs9Fa2zzqo99DIyJUDI41jcS5UisFeVqj5oYa6
2XvLXAMiH4CchNySUfbU9kuxkwHdWmDiPexzoPGsMNTL74mCjh7C1bECu1Xmx3DWrew0tIpaH7Be
LXAGUKedyOKaBM+0CWdwzSNYh2e+CS10bu88LSsniFLbbM+10maLrwEbnvxFtqzBR4HHPhRKbKig
oPpC85VuEP+2xagGndWXxn1kp+HnCsXp1jWqNm3ddMy6v1Zb4Gf+Fpcj76YbvAUbSvbC8yPBbqot
mPkqrYhfFm4Zh/fP060NR1OAphAw4FXM6XL9HbXWaHqmkJjQ+nyrcjjKlpgpzodjtOeou96oF2EP
M7KghIJIRfLz6jCVeMiJBd5J0A3RdCAm7u/jKlZ3XplbM6JijdYzly2s0M3nJbrLczHb7OpkTL0U
gNcpLyF9C6fco8vcOkCw6kn+AHHwkm7eM3NsoRHQhw1apcAJ1DIG7WvFu/2CwpD4J7OqKALDFzaE
rmLSAPEl5S4D9tYBAidKB58SAjWg7Q0FUhP052wHMNuXleNi1pabVUhIuBQWJDmAYbM37xsfEhg3
p5aUQF/bWJebZqZTR2iumgEpje3jZlOfNTrZwftb83e1eLNfyLDWzhzwbdplm+XVG8XGthoEczgn
YdX65dKOzYH4IvmYd07dHRLa0ravtHXbgYc0qUsBJM2aZ8pyM6jv2IDxD6xHMt4a0H7PvQDd41Iy
CENPVpZu/uAUoxl9EFZUfu1Ko5PuUfHvUm92rPDfQdfzVZW1WI7UkJ3Wkw0wrzomNYqHLQtOPEWL
yAOGN6X40hVW8q/dp+lHqJ2ajTmNMdtnVQf85o1NPbzJ1tzK7qSP48+x08s9Sbsbm36t6sPoILIC
E7Pd9ONgW+kIGteym+akyGF7LOBtHcsu3RNuvgpm4P/gGccrjwc3D+NmqCKbo8aUYJbOxNpew6l2
Wz1KfASLl5Oh5qRM8ix2rqnf5cXNXqDwiEsd0Sqa0dstV1Zo6RlKx6XdjdKRvLwgHaCM/bHE9/ku
JpQM8aselsdpqI2npU3zRylPpafOTJPARLptcTukIN8caszR+f2NeuM4GKw64CqKTfy6zT7l4TKW
pKIWoOLO8FNIxvIyh1N9fH+Um+tOOqFCISYh3gbPqz1YF9cQQSUsKoME6m/piSzSmwdL1FqPCHpb
/qyTlC7Z+wPfuOUIRdYHgoRglTK8PO2NmiFYkQwiGKIhdQenc/xlcoQ3m0lxGJNSvuuQ3jt0Sji9
wj4b/j5KoV8OYHbd4GhhbfYbZLM5pV3sEFwafVBhW+RJSZafs6avgCUq2UPj5P2h7Uf1WGWGutOH
uTV7ejDGqlcFlmbLjJ1RRM1wQCUCxHjrCwU37cnQSpmltxSI1G3h16iruSSQozdZcr4z++uaGMeN
dh2dyFW5h1W4XH3mO9uiyESgg0AmGJza4jmxs0Txu35Rn6dFlQoyxKb+lSxjxMZLrW+1Een3SdKN
Cp2ARZvOHRbBb0LoBCmFHofP0wT5dmeb3LqC8D5AkBGhNE7C5jvNTQprE0W2oIib+m1SEwvlm2Qm
Dx+1cNx55G8cOeTusMoBU7LmsJsjZ4XTJDUhaYA6VqFnWJ3xnznJ/bf3d/6Nt5X8aW2awormrdus
fREpmSxJJQ9QuphnZ8qVz8jFdkekBCXZ6+pkB/l3a1ZoohGGEZiuqjGX3zrVuqYam8gJxrQQp5bu
WHKw8r7JT+/P61pkiXo4SoG0HHhbqQBsHvBFnQ1NJAQuhdIBBcmU2bSpQfTaG0BRqfzoiHn40ao6
FV8egu67msU6sCRHr/ODVcTVXWJV8V87qmx+lHo5e8gqFvSN2oYB0sxHGqDiRYUFd6hRFN07VWtf
ZfOcQNtf27irHAPBxeVYtVbgJFfJdjDpoj+NUSy7eNAhxlQ61TnntvFStdVw8NNj6DYTRaq+yNKd
TXzjxHCxAZqDoEWPQttsL+zhlhQHMyJ8nttHHdNSf2xKcZct2R5E/dZQ4G8oNa5Ayqswv+iXZjZy
dlapd+F/bTf0B/i33RfLLD+9v7du7GE27qpaCF2dG3uzh9F2Qp8rG4mJkaM85CIsX3HMtnba/TdO
5ooCpPCO+8h1eXixjWI2GqJeiMvLFznqkvMICPE5ZqlDHPF6c6cPsv7szYYhm1gbPcBDaZhtLpwu
yTu0dAobTYkBupE11vEbDgLJ9DVScsdy9dKJvi9N1r9OWc8TNTgZNcn3l/a6fkZ8z/2wykoRFgP7
v9y1StJabV2MVjBG2vgWGpU4NTDuWtz1tCJxBSlAhNqGViw0JJrmXi+05W62we/snJ+1y7RdjbW0
xHtMWwDQ0+UPmReB3BCGi4ETUf4Me1tzFWNMD4kSzX5eZd3L3C+SZ7Si3HmOr9VOWQMCtbVNRBxI
BehyaLwxMgunJzOwrQrRbsSN9GMN8cd21QERSZQy9apxNamOz6WjiU9RZ4lPiWMtH9AjFntH+EZQ
BgCLHsV6iYCB3ex2QYoVYcBjBGqOD1OEnlPtjh16VibwxiMUnOpg583y/f2NcOOMQQ+2wLch2U9+
uYnIuNAnDalTM8h78w0yfHFv0abeqczcuDLQmoA0gKolOLrte05amcl5y9Q6fFnuchklZ7eY+/kH
IGxzTxbr5mA2aHcujrUXvrmPRRKutNGZenSSl0HhtBr6f3CDnHbU/z5apwKNvhB03bXfs/lkjZyb
IjMnI6CKY3pGXnXHWTbSnRNyc58StELQ4VkEdLn5RpOca6OYEyNY9KlOD7ZcIEs7I5nxKmol6bx6
UZKHPi6T1IPmEH3oK1xXXNxaofkVcj7uCR7dWuHV5mEtFcj0LDfTdqyybbM5ZaeqZXQ/UFgq3TEa
wtSXB1vvd562WzuUNjUuAmCXrkuL1Cr1abFbM5Bo7+EqKqqV3JbtpEQ357RaF62CsjylmznpQOcG
XG/NAIYwwCHNGL1Ur+ejElp/7fLNtQMKkPcMchKyQpvP2RPwGFXBULZGRyYDqBc4yeT4ImyUnWv+
1tqxNblBV34XzZnLGy6KG2mpIIgEsiWhgsp4h+b/ODuv5riRNF3/lY6+xxx4c2JnLmCqWPSiJJLS
DYJy8D4T7tefB+yZXbHIYJ3emIiOUbPFBJDuM6/p5lM45DcuE8hHlBiBPoOneQWS9SiVuF6ztYCy
yvsh4IfGQbwKgfKIvSCPqKGl/oMYyY48DNpLGKhNXYSGOVHUev84e32Z8yTAJjg+qQy+amIPCR1z
N9OsgzN3zdVYFGPLIWonI8xHp7rUF+TQTqzPt4akqKRtO2GrLx2tHHtYnCwhRj6g0Z+cqXOc9wF9
z3mXgGs9nw15qpr7eqlSHtAgeCAgvRVpjm5MiuhjZbiZc1A0OYZ51Sc76klWVPeGc+Ld3hyKggTw
Gs/Flu1oKGNWjXIqLPuAz261ayoVIHKscksOuXoiYdk+08s4gLei50PkDm0PVNjLpUoERqMZlPDB
aHsnwnlx3C1ifNKy2YyK3KEkmiLwWZldc64uuX5KUeKtNQymHD4DQGG698dxiJobSjobiBHPwO3A
QCT9R2Cg2oU6xhDcOm3ar0bfSL8ATpj5Rp1O12tdn8IqvPXBOeuohgFZeZ0mYqTR5paZOAd10Kqd
3sH1NI2lPNN0+vXvb5U36mBwwqjwbQURFtRzc+O3VuLaIMuUzZRe0wFWeTDQ/v9e5ulC0uIqn0oQ
DHuMdbyPfY/65zzXcLgl2vGXa6liWOcinyyzMb9zZDH/ev/RsI5/vRo292G209bBIm9+uRrM3OXV
gVMfkO70xifCr9b8MFmlpgSGYiAUZK62AAwZY0V0iVIAzPxhUZbFj1sJFWVOYaXgTGl16nCXFbOb
2x/aVqmH9tIqTKu4JeIfsqir+PX+2M9N5o9O0f3Smtltfi61LZJdp1VGdinUOtcvO4/u7icrIyPw
JWxl9xw1kAS40KI265e09IY6sAczK1A1RKM2ogKW5E+AfropHI1FGnvFMSrtTLga2iheG9tmkPaT
jH85YEcrEAdzNo8BnewkvxrGqU/8PB6tOcTl3OI6Mhv5VNppXuzEZHsiTCtz0IJEsdIlqF1ZiZD4
lp4EJjHpgj2APlK4V7yhRAgh787lkk2xn621i+uOHdfQ32ZDv3Wzhg5KP3RYTBfFouFibaDT7qdt
p7ggjebxW2+h/xpkeirTUO3w0vaRLEhvHR3N/PMCuZz4LMHBTo+AZg8LjkLeNNwX0qh0O3QojjtP
69Rrya42ByeOWlQSlwhCN6b0PhS2tXwAnuFuzgKZVl9MubU0u74kJfiGJNisBsNs2igOzLrZRFkt
C9NHVXjqP6hlq5RBua7L176zajOMi7j8KJa2VL5BRm2uk6Yw1FA2Tm1NhwFn9hYZAjtRzaty6aQa
dKYxX469xvXQjcL65kjdim81e6DaXdVt92DZ3ViEemMBHkOVDRRW1Sq6ir9brM+h3tbqCIoz1u+b
1k5/aob0iLj0eb6sOt2b9nbL8rmzmrh6osWBcCHV+iL1RzXVHpdYV4abQiwz9oEa1NNL+jzGNcZI
6xQYq5n/kJadtPdpUpbLnnrzdCnctqluV66EFGF9S8/9HN7+4COEM59XlTLGu2ltxnuH297DR1KZ
7rTYsi5UtVDuvYX/Bea6LNzBmVMFcknjLw1pneWrfVyM4SSWVcl9T6sdb7OPT9fAk2XzVNHLTQIT
z9/bniLHeGFXqkh8deEdfaOSBp6ORgeeNOV8+exMtXgSgyv10KtyOhcqeB15UcR9ZexRWTPkWYZj
7E+EhpEWqGHAfqs8WXTosFm94beko7tV2NlTZgnxtXIgZ/m2WroFC33yPmdDqmr0vQpN+sko5w9K
qxAL5nmbDT6WVmvlyw6zkZ2ZNqm3U+jHhJ5CGh7OcUyPNR0djRwP3baDgHi7nBVGhY2GKszsKofG
9ENMLupkmtbOn5FssNMQIW/31o6VqkZjrJ/RZZu1uDIDA9kza0d3PSkAnrQpMtSt1NQHA50Arspy
E+bpUfOLlaC3hbOExmhvwL7UAmlVtxsesTcd8utpSL04TORkEflJHJjvHLOtnAvqbeJzJejzPblL
sbk7DTJOr7Q+1+x78MPFGcFqBSqpSQeR4cE0T+JiLhARuXH0LOuvcqt1miDJhHdBp1zkUaJ4y1Xr
qfM3hMKpgeE3n49BrnXmhzYtEMdfHa/1OAqTdeUkLc3vGi2QIohl583nhjuY455G5HA5Uwiw/RJ4
aOI3IKsRrBgdVdxm+QySMh47YP6rrqV+bGjPOix5/TBBQGh2kylXfLsTanO3sh3Ka6WJgQqMcVuM
kaSilLDoqsWKUjNr7tqm1j6h+csXwyWz+zh0RTPda6mMyyjheLlZpcidsGoU9avduh3yoDn8fmMY
VA1l3UZIX1KWWnyrcFfHd4Vwbp3ZzMwDl50jL7V2TZMP1rSIx7VX2B9GgoZ5b7O2dyn3AWDRvnAD
1Z67PPB0dJYCG/UKO6wtNtKDoZbFsksM4GwX6MllGBMlc9Y8pMogtL2p5f3HVC61gz46ueM1l/0i
AyC8400bN8kcgAmcpqt2cYCiDXrliNDI+rVA+QIVboTzlqHyzU5Ny8BpyrHblYVuJ7u2Jpzmituc
kQ1cez8QkGjNzqqA7AZZMoL+Ggvd+i7NWWh+LfUSRxOyOJ9CHot3QTLKd5ayuZtBvnzTFJn9dJze
uC0rzNR8a6rzH0iATD9ULFvzsB2TwfGnJVvVcEKW4yOV8hxkKvqN0ldYfw9cyEMVerJZvnhaF38c
7Xm4aEDr/5pdlLZ9zi/5eSTv5pyoZ8zSgfR3DxNGXTDBSmXtd2Wl1Z8dY2i/tLGWfaSWjKJnVpRt
1E0CZzgjG92vVkHNGNZWnRUhRtDNL9ulL3Aeq+nYHDSJqmA4jal607hK0R3qZcquV+lONiJ/NtLk
6I/ZaYDEdPq5pKLokJSwqoNcdar2gNqhyEP63vZyKRrbekiBBMV+VUtHRQWxnX9NLh0bu0AYJ3Bz
R1z1aJabvtVb6r4qbSu5NMu6LXxDAIh6MPBCCONx4Dzb7MIpBQuBgV8MPPBDRb+FLqdI5jVQ6jz7
vrbxakYkFRl8MGEOX8ek0dqHeXare3qLk4IQYjPrhDEpJy3ul4pzkEubHlykAhrODcP7Oo1L+920
pGlGHEWV+mUZ587axX2s9TuCOdWMRNfW17pT9V+M1a245CddXEml1x+pJ4g1sIxBzr4xkr/4jc7v
26Npn9lhN8zAXnxRrq177uSrNALebMTjtC+R8RHI75k+8P76w4R9pkXpuyplEA9qfCCUdB5tkj1c
95wp/uTWOc08d+mG/pYQUud+KbNNVMbLvQa7KAVPcGdELLKRqFSHPRAFckfHXoxzxCLdPHRcJAIi
/E5nda+PaI0PmnCsUGnyMb0sdWe968emM/ebrkriA3ua7/sSPGUghY5wZOp6BTbiRUfCXfRAc4Ei
YdS6J15o8RWT63JmCYfrF9nN9bNIUt7SA1d7VzXZpAUm9tRo8mzq2GmAxsFq/6jF0PUP74e9r0uh
YE22+hjC97DS9aOgdxzZDWZaaIfKqcxDoeRyCoVa9KpvLKRASFPEycVgDPllLh2tO5GAvZF6bPJU
kKcohsP+OcpjLaCEJTeadvBKbwvSkuzWanDmaO28+tvFlg28SK0Xxzy6Yce5HgdyVSqCszhGDChE
MykOnDgezhbR1tH73/R1BYQ0Cn6DBwWU6vJxBtsYKjYoU2cd6sGwolgjjUVgIPnw/ihv1ACoXeNV
i4oc6hfHnd1GVFKVyB8ewBArq69asr2fOZM+GvHU7+xYTb6/P+Abk4WyOSIb9EXQ5T7OVkcTwbqp
9ABkEldG2ij0y6l2lgBHlVNMqTdWJUMB0kGKhT7XMVxiHqdl0eEbcPQ0WhetduZGcbvE9ZmIlWFv
j1DGMD+eau7GVkvF367obO2JbUVSGdhsFl9mglUxICPdNABCRWLuHDWLL/QSbK3pYVMPiXM5UdMl
/X0j94TZt9kSbU2n4/pcRZi/jq6uH0wrVZ7a2Y5jH05TjQju2htl0PcSN1FRj+MYoHyqrn4xDMNl
h/w0uKx6mqpoSUzRHGYPxiPPnbtPWDUMvY+cr5H7ZqKOXdir3KlcFUYj/ArtgqcF6ZAsAH3SWGHp
FAksLVMXD2aCQu/DVHd6EbRmbT2OamFyUClZAbB5be2LoUHY11eRkMmhFVcaEl69aImbxjjOSAba
TIkK3RPxOb8lXi9aczvpiey1PsQ5S0N0zEWi+SYGd7LcDZ3jZpEyVq27n7syve1bdTG/9poxGz5n
qqWcEVBqySYPZ21aLlxwSVi2Hupdqpfp8d5O+onkKNaGO88bmqIPUDtEmyCvNDmfAbXQ66DK6pk2
S1cpdqCqIpahmRlo8Li5qmh7yshzEeJTb9m7zJu1OiQIquV9Ptpdc9bNDiF3out5ez3aWmafw2bo
8s+ORYrvuxZOhxe6t3SbGoTZZkEK9xV9UAP6x2eTFP5mncHYB7ktDBkgn7civWMUgH7tAXwDNZ9F
vZ0rdyyvgHNbH7FPzpsg9USxRvD/UeTSvKSBw2qPOaBymgPmWTs269M8r9p9PFU9V3HVtsmlojlD
7dPf4u4xq6Ya/C6rsn4Pjq+7ld4G3cpW2AHESfq8/Yez0Ue6oyxj4FDsTv0lVlaXLmDSKpEY+0wE
jjkiujJKKx+CuvWGD4rhVtwM3GNip4iObxAUzWJ8qlu7lIlfefYkkGqRZXddxVnX/8rXvn6w1cwm
fbDMxb3INDe5tCsbIRlyqUIGIHfi864v2izyasU1doNaNsNlNekD7nSKTeJiKlp179WoOELj0C32
ASCAh3FCtLttERLYD4uWX5QctAsul1aP8FxmxeMeaRcNkTjbLR8lwpcoR6yjmfrIyxgfpdV6X0hz
8o+z1+kXCY1IJcATqSovWxeUrN83Nd5Wm3vxVWkukqC0WJ38DI28IQ6GgkbBTpQ5gUMFGLkJNauW
SN6qhYpUY6e710Was3FKOHbIcHdJ3Qb2WDVPprkq/J2u9L6bSZVO7Ju1NSOCLaQLkySBniKMVFsD
HSKMhZhRM95JtTaLS7VE/yMAxRY/mFW1VlgCudkjMaJTBjaG5Z88yuK/xrVT1wi9lPlTsc6t3Cva
rIooVoztd+Yogu2KfrTvklVsjA3VERSCaqu+xry+a2h8WsYPUoBVuUIzUX6carkR12pPUaPSzboC
Gs/iOPvYlRnlnk1peteA1fiplHa7wHABKOiPRmVUvlNay52N4GEdIITk6NisrrI6eG3d77Oh8rwA
fb+1CdTFS9SAEL6qL+YMoFoweWrGZEkx9MHqSaPxU1y9ogzlIQ9pQ7vDWG0oDbI7KJJMqmLtjCmV
dDe0eL6Q+ijzgMbDjMCfaGlpO42Y0GXsXVqcnj58ytER1UNgBbYdaBbZF50nhFjXuewe8d829b3V
JXMY52Nr+h1dnDQQyaAeit6Yx6jqe0UGxQK66TDrCVLt2hjnt+Tc9tdKl2l/4op4HVOgP4P2H5Vq
oFzcEi+vpFKbVHWkxHdAN9byaQUPoT4m3qn67PZrXlbEGWZzVwOtBUrguM6vOTVJSZebB5CxiHxO
1jDceDVGjuznqf6JFlB9swy1tS9SRdNgiOYtfhy10M+Vwci/vB9wvI4CAM8ij6tiQk1oevzO7lpU
uUMN5ODRJrv0YvJT1M/lOXU/5wMlvjxYS0/6rlkV+/dHfh1bbSM7z4iTNzpzouwG3RkG44DrsPth
lrNGjrFUO1O69fWkxadsJd98U6xjaGNZaB4fh1Zm6k7t1HbGYQv1/MYT+LB1RrYr4+Zr7FX2IylS
Ra2y/9ta3fQ96IAQziGsB/TtKABX0IEfF7jqBxQ11qDKLRnOeuFS1VKXEwH46xCHoShfOTaANAye
jzINShtFnluJcQDusIZlNSRXgsPsJhm0HFFEWp6j7dgnIrk3tg1I0i1apa4PZH/78L/1G0Z7GRq5
5upBmF138GT83VrU5ES8/8ZqgYbC50MKEZW34z5uO+JQh7eyepg1YXeBK6fqGy7X4krEq9dFg5tZ
Jxitr0NxgF9QAejaMGn2MaZ183a0vMRYD0vBCapaaArM0PB3UnGrE4iV1z0yHVM0kBoecTDF3qNp
w3NCHxtLagfFa9Zo7W39G/CoeA+nzTzvMTAJyO/6qDQkWf5gKidOpDe+7abF4hIaA9lGa+blBGZp
UTol7ZrDmKUy6kcgvIWdx4SlKwoDk/m/2BDgUrYwnCHp6W5f/rcFg6cYF7JQ18Oo4yDRrkWzp7k7
HixrLE+AwF5rigEeYHFu0Bs+MMf6y7F6y55qS9rqoYobdraqOMPTMMIS9bUp7b97yAJRncuNuvXz
3FPygJRvFjBFe+1aig4lxcJRxwYNAq/+28klj0ZWqRKi0mI//gxmJwZbEnsdxjKz7nrDWL5p45wX
4eS25vdWo3ByYqe+cTxw0oOLQl5hk8k7+vBdCcvPdgpIGaAtDqOK5P2yGguxdYvtwmq6gYS2+v4x
/3obUdncSGRbnofW59EENF49a9a6GgcrbkSkTTU9pYk2g9dQif/bQzESyGKqLUhQHJ/w4CjtLC65
UbTaiumuTbLEIUzaS1RIhAJOfMzXxx5HHtQ3snUOJnhpL1dWkvONc8XVD+sInp7aoX21CtM6cTS8
njJQbGBQ4aABtALM9nKUHBncruwS9ZDqanbVW8S4mV7Zlxj4ruGoIve5oMP89P6HfOvVIPyBIUTf
B3mho0HxWIkdM1PVAyZA1cVgdvhkedI5AWJ569XYnWAUqbBswK6Xr+ZCo9HN1dEOkIjcGx2YA002
Mdyi7mN+6jpPjf0lBan6vxiWQw6ADivEQZHj5bCCoydbM6keNKNVPyhZru7G0sp2I00wM9AK6AlE
B/nYnRj3DSQCpBQ+KJvhWV7oaPexkHRzhMd0oHztbBSYns4sOk3rw5CXYGq6qbficCAE3bXZvJ4J
TVRVWNSDk0Xvz+/rPcmTQM6hP4/36KswQRHwT/CLIgJd1mIXU9A+6ComBVo3nMIQvTEUjkpU6bbI
4PXVVjtCZNXWnjG79jrOXHFdaEINYezrJ17q9aJ9vlJsEFgIw3G1vJxX6GZDM2CXc9DpC2xSQxb9
MKuptBM78q1xwHlB4+G1OGyOlq0+p2VWre56sOa8uQTrX4fLqKvh+1P0RrRKMAARElLbJsh49DbU
MmvskEz1YM9cBLBpoNfs5iXP9Z2bd+0YWELm31Dnb2glD3VxanM+wymPshQUf7fqIK4vr0NJyBmm
TOxFI6qjDOkPNV6WwVzU5Px0HsuWjHaZVB9Iun6HgAVtcnii5nfFSrxHz26N7yo6so/xpu3m9/Ra
r2VHyT6YUwTsyXls7WthTPr4pGuSelJP+95XJTDag4HAwY1BQvRUpK71pdWztAvLxFaGwBkc+bW3
ciwQhkIoaNDD8QjbhYrNic36RkgEaHe7sDavWlbNy8Vk5W4zFID9DkYCQmIBABCqChqRPal2AM9M
nr0/3cfbBEqYuzUINonVDf61/fy3kGioDL12bch5ckx7Gmd06k2lbAOlStvDiaF0ftfvM/vMrwUa
DIAQlDqHzsuxMtwdXIqSM+dQTsdvoKB3XSrOrF+vBUB6nGlmcYHiAi5ZqP6nX0BPTvIc7hhmXIKW
tx7kU9M3j7kZL851BwQ46MEiP81x52U/eqv0LtVJDOrsu11q2xSKJqsLq9FCsBXhCiu9GdLZokve
t7IJ8Lao1CAp7TiBXu6oX9bFW22/bbJS7OZSdUWgt10/42KGX3KgbGwrfCJKKNXq2nfJmZzV+cFS
sFYLnMrmhUSFOQKOcVNb307TNOww1BiXa9whKFzguJx6Z+bkZcZtp6PU7dNfLdA4IShtD5T0smTf
UA+xz8DlLEkE2SV3P78/A8cXHxPAPYBxEwcV4PjjmBRJlVJhH8hD5rYugg+qTFFZjWV5MdJtH8+o
MuqPXpPOyXJiWb+6gxh6Q6Jv1HYiJMBhL+fejrmQFcUeDwZmJEXgpm22udY1yVe1KZwxSDN9Uc5t
oZnVQROKds/uxN+iKlfQ8X/7KxCosbVUelNAWbct+NuSR6cNFDzV9sMwYJuB+R3gFy23v3smCAa7
rbCSwzvixOH9/IJHi592Dsg4MHJgu4+Rs4jjUehrG3mYwMWNpOS2d6PhIdKFajnhX5CbM9XfFPVb
9aqaE4gTXdIJO1TydgCjoyX5KYTi8dZ30BPa7hP6WQRB/PPld0hrnEGmIl4OZt14N4lU8oOrTka4
dsMpxcHjq4uh+NrbAiAD0F/heUtYoyS700rLR+ZnpsDNoAVut39/Yt8aBUgysHb0uVSUUV++UFV4
a6zoo3rAxrsK07WAbdyXp/glbyxlg7oVtggmAF26GUfxt4XIE/a4HNGZ4WqUVaR6Do9tiJxOaqFe
VOmnGXpNk3UXmBba11pdTycO7df7mCegZka1EH0MOrwvX7SZBnA6OEkfsCOKz0DYZWcdBFz08WLn
UBj9EjQ23invf91XGe02idRZ2MG40JA+HkUGxjhgyjXZ62ETy0h9PXawdVHgNOMiVM/qYWyLzqRH
QXlX05ehRy9J7S7A16XCB56anadOojjgItFJOfFsr+j4z8+GsgKkBu6WV9dYmXhodaRiPZRaqV80
OXKQNI/c7puDdPQCiGWs5n3a0qgJh61JAQbIW+uDOvZmGgCxTlCENbBjxXZzqjMfLlOln/WC6CLA
pCnFKw2Rrz4wBHlJEKeT/WAYgz37fYv0TCj1bri1SarnQAW08SWDcNMGc9uNNEyo5D9N7P6buUrz
3o+38MXvRYfdp5qo068xzjJqn8LJM98StAf8Elz9rVkl1RdVijaP3p/H4wBv+1TwBFCMYZrA6x6d
xKbdxpknhvXQW1p8rVq1c1nlyZwD6Cu8HzUovF+djGW/c5re/vT+2G+cgpSdqcEgB0Dp9VWsDINM
H9g/6wGwbtZEzqJbv4oEbQrfLPDV3MBV8U2Xy7wMBg5H/FwJGh5KMVeQ+E1Bdfz9B9r26stT2dCf
ncyQ5ODcOM5yFYgEpieEemirpsl2HWoOI3JYdhlpxuIA9UkLekEaCK8qXEzMXXy0Buen9x/ijYPY
BLUAdAHw9GtSxWwqdRIv/XTAcygHwqAukaoU8UcCv/bEEfnGyWHyRtRqqfwwFUdnvjnEMcH9OmN5
vXg3nShoLVddG0xJq57XnPxhVeTlXx/5/3yf/2/ys7n963sO//ov/vy9aZc+Y6cd/fFfV9l3YDDN
L/Ff21/77//s5V/61834sxey//nH1VM7/MGx8eNJZE19/Hde/ApG+veThE/i6cUfolpkYvkgf/bL
3c9BluJ5OJ55+y//f3/4x8/n3/JpaX/+88/vjazF9ttwnar//PePDj/++ScAot8mffv9//7h9VPF
37t9qp8qlsVfv+u//8LPp0H880/Fcf6BvPbG9oUsBEPOZU9OP59/5Br/oHEAzx7UFrVW+IV//lE3
vUj/+af3D9AIqHqirQvRQAdh8OcfFLy3H/H7PAhVWClQ4tjkX8w///PqL6brf6bvj1pWtw3NnOGf
fx7Z/aFzSLQEy5x/UONH+IdX/T1iqmE3DaYHb6ITaboDHqN91J1lOltX8l3dJYBXqlEcxnXRgXTV
unfntbZ9ZallfmkoKrBnOZhBLtQx2ow69kIk3aYVLRSwfpm6B8fYhQk5UeDgv3wi7Ti6G56fHrtH
sPG6s+lzHIsVId1neV7sGRGcE/e2SuPswvMqPQ9oJmehqK0vTY7+CW4xSAQ6lGHO8Y3pfKNF8MBv
zMza525a70Y126GlZ0azSTjfiao4H+p28idbfuVmvOPq7B4dDhnkNWvvKxoMaqjlRj6F+px7QTcv
874z0vEi9VRwGrCZMEzD80tgeXatjhWc0EYZdrmjjLtCuvqum5v8oq+q+UT08PIC2L4Hd9KzP5dD
7IB91svZtGAZNhJYT+T21fypBO1MY1R2yUXspb2Ptl7xSINZn33Zj99+W/T/Xlm/r6Sj838b29Zo
+On8PxobsJZfjl2XdZW4ctAiOfGPNfe8z8ABl7Bxs3nXtvGudPCNdmTV49033itzUZwvWvv9/cd4
eQpuT7HB4Z4txPkCWE+8fIomBTI9zq6IptHQfAVOgq9O5S/Fce9NHbN0vsMpI5qXZ/zzkHhObZUV
rt2t/fhyyLFNUaQkSIvcSbUDoqxHbNPvBpdg4/13ez27zzZJW0fFIjZ1j6LTGpAtiGJbRCbOySX6
s2uzj9EP2gH4McPZwZBv6F39PB9z6wQr9ygy/uslceplfWGlC7bqaGwQA/DlWimiIhbNvmpBzLg2
xDx3SJyoVPtPbQ30aS6HcNDW+zr+z03z4qL5fX299fLIKllUrwhCX33lQUlsnN7x92ms+FGNm6e5
sx9zo1SpcaL1IbRdXZ+KaTiAfwshnl96E8UAB0o9k6zgaElnyjSpQChE1E60VLIsGQL8mk7pk71e
P2RoHOYashibS9rRxS1ncxggUyAxVWTUhTwTs/gFB/u6QAXi/RX0xjQyFur6hNJw6DkrXq5VxwYC
2A1WzzSaF7JzPnea9VNJayDh1P39NccHUoVDtmplqIvh4cTwr3cnWDhqUVyHtADcY8XGwVw3jiLD
C0P/0RfNpYoKN9iZr5TEzuBL7JoWQDWWs2GeOgRJYJZzBIatVW/5t9a+SwCESLfIAuRm3n+2N2bh
xaMdLXAxVOkYJzwa9RU85LxbD/dUpubs/WHeOCb5BA56EEgqkaUfu57ZSoWqu772EVWBj44Y9m5j
3JdG36NHi5yQku9SNb1y8bPy9YJizTS7f0+9eVvWPAIHNDkVYYl+XIjMciHyRs4sArcjUDdbL5xa
ozvxpi/Lnf8ZhbCCniyK9sc+LmqDWtJEFrYxMj8ni/NJlOK+5rbt5yF6/6O+tazYQC7lc+4fKgQv
V3Vulp6Ke1YfGWvbn62J85g1MJ6A85j70RKWn7n6qbLXW68HJpnDwcJaCnD7yzG9HgjsnA99ZLby
U+J5BUzl/pswnfMxNX68/35vbVvI5huECB1sDEaPtm0HkE4njaBdv+RlWCndHFhuUwXJ0sxB2ubT
vhUI40zCfdxk99Su1U/M5pvrFnMy3nbz0aJS8PJ95RQraie6Pupt8wrmnnaRdWO+AyoRzov8uTAt
l5qWZyHUlj1x6x0ejKfgNm8+BO1Rzn+IE1xCRxNdAKbs9LTuI2tuHikU3S2afrVo4lOrtfeEdrfc
XSsFgF+IW/vG3JzI5p5hJ/+TU/61pjf1dcqs0H5Z1S8/wljllQRj1kdwG5YoH5VLr1CbfRHnaSSs
ejeYQzQWoPRsWKD+DI5WwcDQ2sSjQWUKw0TKQkMswEE1pVOwByZ1DcEqnur0vF6cm2oALpUE9Kgh
GEeLU3VreHlQB7i4zM8ZTNxzVJf2yBPClBiVU7qMr49OrhLEPLf6L2vUPPoqw6TbAJdLLfKsYfxR
FNlHpMqMX2CRTyxC3eX7vvz+bHIGI5uHi0zd+eX3z/NYK+bCVOkq6gd6GY+rUZjBUg+3c0JcmcVT
6Sf9Uu8owZzPCfxG4DHTWVuVIeBOlLgd4Ih5OqMeWThfwZaOZ2Kid9TW1ISERTChpemHfmR+TDoa
vqXPfdiKBWKuNANHnb8noj7BpTieK8AatOR4F7Y2q+r4NJ4kPg5t2q2RJIGKLKsCuJY0lu+uJnLf
wLBPfMTjoOav8TD9IPMkkVS3n/9WI08rkY9q26+4e64L9TTV+oD8vB2+f2QdH8nbKAgdYO2BDRhA
lG0mfxulNLEjztRqjfQYefS1Tb+tc/ZVmO3lUKmRJ9bqxIDHS4MBQRbQhiCooQDibA/024BzO9HZ
04olAtSZPLZYeEWp7J70XvuulUUP0BceUt6YJ6nxb8zfFhNTeWN8pAKP3pS2Hi0HDO6jsgNu2XIL
6Y2B5zTt+GJCUEYf8a2x8s/u+iu13Y+1mt3Ybn0ZEwEB6H5E2C5H3TD9ey0AC8EoTJyoHbBo6Cvb
NnWHF9+jTsRQsxcir0MsNZ4T84D1pwehfDnV/TtSB3geCyXa5wQIpx48XV6OVSyKFKWSzZyBCZyH
tU5AybchUIHVT8gSohU4Y4iN6pM1xbtlWIaAzE8JzMbcsTwgMU7Zt/fX3xvLgX4E4olcF8RZxwBC
2ZkpYxVzlA82ZuzEIoHRDW1kOeuTbiyPuUwySK9lunt/3FdXNYweLkkyQdpwSFNYR4chNRvO8zmf
InSffpX2Chjdc6oC6iOcxAh+2gr7RjYXdmlQeMiL3vE7ICo/3n8Me9vFv5+U22PowHwoPFIMfzUl
YPiNkb7PGJnlZPxAsusL7tY3k6pLKAXiJzgm+9NIbJPg2eAld33eLmclgtSV7qUfFLc/gN9zL+VY
NGdzj6KG6SQJKo5K01905txDHlmbD47SpzctCO5DYa6Qwep1ihq1rL9YVWedNcaqfhXtqu9jZMr2
MpXwbNF73nVONQR0fv1qaauwHMbqupnqfdfVRqAvNMzA1+lI5OXfaupr57DQDIpt2nwnqoaHlGbo
Ieqxq3X9vpuM+W4p8e9yp2I80+3BuoYUk8M0LpubahDrPvUqJ0oRPwoJRkso1NM0X5X0M66Fm1MV
sdXevZgnrfhcOE1u7VtHGKd0cl+fEf+PufNYkt3Ysuyv9A/4M2gxbIiIyFApbso7geUVCQ2HhgNf
XytYNSiSZXxdszbjhEZmZgSE+/Fz9l6bjRGujocwBtGK9ZfiaesKzyqrfo6XerJ/eVWXvBg6rqh6
017t3lf/ph7+Hx5CbjzVGkcsOox/W5PE2oGAmvwlThvz2U6tF+7hD+m236eB6Mt8gV25gSB3zThd
xc9/fvSMv5YDNMIYBjP00xkMMov4y2pQ39gRmVPNceumRMTrrUH6EQbM2tWSnzli+Dwi1l3gPxPq
Cbfk8lYJs3jOqt49pa50vuZi5kEslDiN9dA2gajgAeAJkMyVk9tqVmqreqLLbYR+00FKdPlFmj1o
+9aU+tUapnz/z9/p76sJUBsa+MiAaAiAfPnzAodAY/X7ZeFt6hknuW2fP/R+7t17reLZwQ5z582K
QAvDrYzgn/80hcDt6fjzu8y+4rF78Qn8W5Lun/96pidjij0LH0hWIBYuCyxZELBqGNvemAVt67Qf
Mi8HJ5hT5d71+GfqwKlFfZ/YdfMLhkb+lsIp4SyZ55gbbfWwoWSig1ROAFtx8L4T9oeIvZ2/KjTz
1yLzhpNR4sPyFuZ9QZc0thXMOGMP41RD2xH5Kh/wDn80un7V3Eo/gPeyTq0nsYkt9cvm159m06S8
d3jbMNobb71bu99XOJeYwWR1aZSp7qqkd0l/MboHFOUugmTNf5pXq70uljF4YdJNdR23tWUiYq76
Q+YVxrPUSO7D72XGAOj6A0Lc9iMbNX1fJE4TVgpJIcLbbg5ytpn3rJbLC30bPy6t0ujjZJV52HZF
ilFf0l+IW1PjQtR1L8/5UA33Sqz8eyJneUrISQbNOczbpygn8UmdrT8Pi2l/2tiAu1D4DAQDHUt+
XIx6+6Eqv2DCvqjHspiqHal/2502ivy+Srz1EZsJGRhgKAKBR4E+eQFLNwNO9ZkZk74EZMlofops
drPjthmlGcFc7K5AFiC/lsS4hNlaqIvdChmROpl2O6JhqjxMhDCc/ZqMXAvI8M/1OPYYQFKt/dhm
YoSHDl9yoJvCv+q53l6GSaE/7vPmO1Se7GRn+OMqmbqRnzpk4jCyvOn5wUD0EuF/0NLW/aCWsQ0c
7vkSZK59s1Flbtx46RSvpuyOGI6Lg4G96JcGbOMBb40TInCvA1hf2bWqVXFcLSPfMwZdmCEgAPdA
KIWDVvOorWYR4yy8ZAmhX4GQZRbdTPgyMAdPHPUqs38rYC0DhYSWkmHDiTeNvZE21z7HQ2WFjtF3
e5IScGGABpf0kByIjDiwLBIkWwDxSHs8rztovvLjAv9LmBZzvi+dxLzz6i7fW14+XbXVYYpdpB6A
52F70tD+9GE++3NOJEG1Hjd3TR9dh6Jlw3t2Ls0hocedf9NhjJw7GG37se211xsF85Q7rR3LZU12
Q6/hAdTA0RxVX3YR40f/tSx8ZHe9537PJ6c7bI2lutuENkMKt9Zv+QT6nbnheknErEJii0cPx6Zv
HBc76cJ8c2N99Sbke47gJdPzp8JQ7dGSrv+6zrMf94mtnnpBfRFs0usuJNkkOzlXYTuvLldk1K9j
k3bhRj/skqBkVt2wHGWpu1cpey9UqadHkIPy/ZDX08ggnCzQgOGmOI7r0l1tB2IFr8nHBA8icry2
igRniv3YG+4d1kf/iPJeHDZ7zKPNFu5zXo5urNLEf1d6oZ5UZmw/W8D9LFeLt2tZNJ9K+suXSWvH
CN6tdwVY6FxcN5kv/bS5Pwx2gZ/4C7l1SV28t3Zp7P+4p8tQOnEFixMZqJKc48ZVnvTWz9TBJT4s
Guqeo99KQuslsRamVTlxFM86E4KntfHGg07aY5jnaBkI/VnvBTNT3xzUw1Qb6knCVDklCDJ3M439
nUFARUxsuYirBe2AQg1/6jgNH3E7fS6OwtE0wm4INTGaCL3sR6ce2Iza3o+N3Ckeco6oD6RHJTgK
60yD47SJ7X6Um3lZUAikgJAlxWJR2iASHb1EOWBP5sXJ7Rm7abW8NKKLHblt3/Kl0K8uUTB3/Ime
vilkIlg3mhn1PZL/8I9dEA0p4655mhMOJLkhlzhhr/2oXH62Gbz2w5j6AkJA5vxaFFT7ERDKyYSv
vK+9xY/rptbzIO9LuLYLF+JdahafUVdzc7XlhIAimY9dNdy1mZfez77X75rW7o4W7cQrUA7vURTN
FEHu7J4mz9u+b0C03pzVWh8bP/vWLFL8djbXYu3J7ZAemn41VwQYVTE3YbFu04ObDBnulVSfoNEg
aGI8PxR6oJqide/bouj1wzY33hPNlPa41aWxc1ZQN5zSLfdldmeVx0rzFyNCZTqrQ9P06WNeWcrf
uaM/RVzhBX7MpDd6RJe2UJFnYgleOpSfe/BP7i4rFdCejvGugg4yb3ftpre7pG2ax7Z0ZgxDnSPD
vuhfIE0sMLp6514uifxd6Liwq8wX/GkAXbsZa8SbKayswwops90yzCgd6Y67uEph98dIF9fd4PdQ
n5YMDs/oar82gFTxNI87EEAbxI2uI1UksS9DoYo3X2uqfZ64BXgdRBAhu8zyQHN8/u6WovwstTp/
lq1Kd3VDmFzoq8UYd4YyhpxVXGwfwpoJprRKWFEhv74+2OnGeqNVd8hZqkfmo/Jra8wSg6Xb6AHX
a3kBA7Y+tGKmK0J2W9hY6KADfNXmUc+KDoJhM51mh5lM2e632l1iMJkW8hhjvM62qV6SxG+3ndIF
yRfSMn9rWv6jdWf3Ph3t/pdoK+rEqZrtF7WwpjCdXdVDqyuqmrL13JdtM5geSlu7tm1RQsEEHaXW
UT1zDnKDoS2rE1tq9TER9RLOM27zsRlqFjOUpDL9ppXzifPOEJrqlqM0pKeqLx4de24Cf+78s1C8
rHOqmXd0HT0zBuXEdA25ImNudEOw2lTzBPXC2Gv6AlSNCeR3VWx1/uoO28eaW5m2Y5PG+D/1t+LC
mrlBg+TtzDL/uCrjmFKHH2rVdxw5OPPs+81+IFeKfHjXvgUQZ0bHLmcOJkuwZYJNCd2GOQLXxFNo
TpOMSL1bFeRPabafs9a+kzNO5gBKVXfQyY7z+IwXypXhgYW0CrAWv9b2rY7pK/+EYaIKtGJ+XHRy
jtm6ixM8l5M2EUI2Op0Hq9iASqsNe3eipBbVrO/mrDpMy4g8Jhc4egXCxclw35qkjhfASySyk0WA
MOAr4Zk62HazBa1W27HXunEtJmfXZnUeECPg4cxZ3p1iEodqUHzkpeUP2mX2yhWC7NVlOGsazd2V
npteO7+juvb8u9KeFRxjY7gf0Z0CR6Bp1HeZenMcEnKHKmUFAkPwqmnVeJIurwrAn3iBFoMRS5PR
NOCUTxVpg67yyjs8FPtuQghqDouMW3kg9XCNrLR45mWuwLlsV+BqXuhrbRkPq/kwOovGm69bj16i
A121iVe9U2s+7cY8a+7LpV0fjK0d6l3ft9l11VlBbQaGj32Ryf2GDfC6rcU9exvMHK4MFexKvYGC
zI8XIrXjnIi20Gehe7TVxCy1qu1zMeTdE9EF/tnT65/J3KynqqKBFTmT453V7T9o/ViAWtPwcOsy
1eNMWFaQ4fyNB1X2B85AU+DOnTpmi7Lph6UTkV7NaebtOt4AXLeuvT5+pvDm3NzeaViEI8lTe5wA
+10LM8n2nYW4su2S4mxMgBWWoeUeQu+L86S+YlnUr0TCGgEet0BMRnNISBraZYN/IxP4Fj++/DQd
0cRostdrlphbhDtkudOW0nwRiezOVZOuT/ATgGeNJdHsU9LtcTxwyJFTKZxI1xZVRwxMFcunvp7d
zaj3XW+tL84Cnw8UUPFkFQ6yjg6+YejOhiwCTTb2xUyb0gyy2rWqQAqe+o2DWwD0pTsxI8mB9ayr
6cImtHh5pk0Hm0mMUrnzszkDFzYgYV6w+0ZkSW6/ncKBOlM7NyTQliYzdTrK3Yc1yUweHa+X3wu3
Sr/NogQPVSgld2myoBSnZTE/Di3nXNhR23LtxmS5ztJQu84QEKDSNWGZkv1WP09VIc4VQn62+w0g
USF1Qc+IHib6mmiyNjKkoNWcgXaopwHk56ea6y9RdLa1o5NlctO1PjJysL0VXZB2QJUC3HC/QKI+
04oSx3Qzix0mpOIpr5wpAFDqf2S107zVM4lbzITzvbzt+XrWUL5UORd1A7FKmKwrvWg2qASRP3MI
G9r0XnOakRJ7yw+DNBo6uXYbq0p0V1X7YTPbfrCOyPRpxHh7rGwg6ZkFreO2xjWYjZ3uC9Csw1gm
8ZKb7gFKxhg7a9X+XHm8Ii11AVJ5wt3ZVI3M9se1mDh/ruLBrtNhzxmhPf8hphnJaYrLrV7nQEdY
/SmVdCKn9/RjUowtk7HMC1v63AEHHG83bDczZo5SqavcaFhsijpTZZFWJMunVqbQxQxujlwAhPjr
ldGe/rq14pfbFOkrUaP5j3nUtN02pfXPSdTIO7RSliHJJk8L7IzjQK7ieRWgoKDiaKBSVqBe1mJg
S2l8/ZtvpbnClWoHq7h9pMGh8zJXZ2/sdVwvZt+Ekz8nYS/m7jx7xn4xqenGsRWHDultjIlhOmp0
r/cQZ5OjvpnVPhVjG+lNokUp3s6QOpOojLRZThOLVaDanvOLGPwLDfrNCLOtRydC0xV4la9mAqag
O5JMmozsr106PhvrRmSxI/VlCRA6dzHhcvuelsjFh6sY9KZ91OGD3Mi2lLepOXEVTWmRJTv1QWqu
DrJoc36zjBKxYys6A+d9xfPb9HZMh605idpnv+uNaM6eN9vKjkLTJdlUGQVjUoGrD1r202D2eqo7
0u+aqnhOlxxAGLlSUUNLgg7E+i0lEvi4zmkf5Z6fgryV1nR3Awju0LfmYS0aNFYaS5Jf3SgqmrYh
16Wk3tMZkKDEeM4LEtoSLfBc0EQ07NmjCkxe574cr5PiuMi2Q5CCOf9EOmuEVNAfcCfUdQWS0QQI
9h5SK2lCOiOA5hD7h7Bzzr6L4MwZB7CUJJzEppB320b+qrDEOz6ruwHyZ4MpIFys2yFukUY0FpsT
q82BSGnN/r4f2ztrmrJwSbrteW74YTMrNijmunZHWCGxYwyvOKuEA5rnSJJGQBtk3Xhj/SJuM1fs
pLbt6O/jNWBUEWRF3u47VS5nr6DjBxfVDhMvKaIqWZ/X3mwizS1L9KiOewHsY4d23p7NpszjMudR
sDN9jQF9MTrJ1aUpgHluafWUlN4Y2LC7ecRG6l21NxzthZvwOabFKxfqdbXLw2L1+1U5p2Wqu0vH
jmzF8CLbLsoTD9Vtp0yfEgVbjh1M7nrL1BLqwayK4agbFEHbVgQuKyUGRssWXkAo7Prgbb16tHKY
5EE7N+IJNi/gIjyzV48T/e+c5Djy1Zq3jRkl0cTlAOM2pXniD0LFUIvTEIbktAefbv3kffKD4rbs
rzwsJ5A0xhggFF7ClLNl0/gjuj3nAWJ/F/T6bL7NuvnsbUDll7purzaiPjAw/Rsu+zxy/bVE76Vv
p6bvqrjlbh5yaehhDoo4cPx5oBIywckQVRUaOSQ+Y9heqiHlKMmpnV20oNGyFr9oTpQhhqcXAnwn
xJhw8Nxq/DUlwJqgv/LscLimvWk82MZsxHnha5fMtbxH05u8a57pkGyAFB3Iz6ivqdDvcLt511vX
OwsanMvsD1X+mqyrZPsu7euYjcalatPqqnU9eskOOvhivnspyCazoXZIcB1dHNXXvFyLc3Dswnp3
daUOWHjCmUH5daY0QN03qh9ATNsnWSimBg5Hl2TTtyM9buYHjkm3zFZuuwOmOByIl6ivoiuSy5hV
/g+06DrkQPjCEHMzQTetQlAACKprBDtFpjn5y0iTx6GNoxLjp725bFCV7kAV5YBsXiH8UxBD34la
XE+fLj2RE4Se4tHlHpzShZyKRjNXUpA3d/jtO2vGn8sKxhIYLQ/EP6T3rtsuV5s9+ZcqCvGt7c3y
KyGV8nzjKX3gpCufUJLDKHU1Olpux8B+XWx9PybuxMB/MKKSZk1sphkPj0ztyOw7j1fR6N9TY1if
AaT2e+WX88uwWfKRuzsS5DTl2SFJKHzSQivObp9WMaP69tTIAnIp5x0VUPo4pwRoPOdzQmBvPGms
CpncIjwa02VsVM4ErSeGrVMVfccC6dZgebu1dwpkgfN49UvHhIG7ZuQQivpb3c/9oc9tqho4SYxL
u8JImQlwPlJPgJVVsut8nUZ7qff2Z7rlNCpQVPoxLgtuE8G+ojgZI8uL4bnVD79nn9rcpQV5iLf1
uXMyOyTFvAXxUluvzWqmb4LSxpVEqHtlJ42A5pyAktLJNlgV20S9EXvUjq75mg8mbTRXpd9Y45/o
6IWaxZGYkT+lybeS7iOFmr3rnG6vzL5AcExEFinAARFpgatnWqjrPCaTX30fgXJGg1QuQwjxZYJq
DDRcj0ZbmyCHJiumrX3IGDaEKm9IN/dSmr4e71xXjq+5193x6k4/e7CwcMwWMiAzZwo1pMCt7OgI
JoLGQJbbx5KvHrirbZ97Xch95voyhkQ0RtVcjvjrGVbYbLK/yVAjjwL4KjBy2/4NztkP7UmZ0USh
58wZhcniz6e8ke2ZYbpzR79eYJWESNxvsxwCa4bGmYHRCjN+7mh2SCy4dHT6aMEO3yZYPAHtq/nS
piwUhpboz+U0+fHN/xqvM3kxVLkpB6PBqxKqM00EiFZvvhflPXa0tc5/HLjXrFle0qzRz6aZzpE1
FGOgrTI7eEVFjPu8wAAbnCMmoioLTGO3eiM9qw5t+96QxvRNt/R6P1srQP6CqjBAAF3szbm62SMn
FUPZbD9uAKdPmKble6+Pwyt9NcjAy43zHRVGJk/1rIZfCVOCEyg4806BqbuClKjO3ea0D34Ki7NZ
04cVUGhkNmv2+s8DF+M2zPnzuOUmIeMrgK1BVPBXkRGp7nSJNaKAdauwQjF07He6/9KU9KSr9r5J
9Pabzad6Yebym+2JosWoNRepnlnZn86tnF5Sz9m7HUf9SqtedNIKj4Pc0qDMm4z+mu3/m8/8P0zg
bdZ5hCQmubAMfv8ijLLoMCWLWaLelIX1subKD0koyDgEtGBVLYRaw23FMSb5KzN5kQaGBqeiHqxL
6wFq3wxEnxRH/d0/X8u/z81sbKHcJaIS+FR/5VmYWtOlGwS72KDlPaA0YR71mHDADJousyILFHvQ
DeDZ//nP/uFa+MstROCCR+I2hbwlNfx5YubaG080sZXxJvXq6MukC1YQ9UWUZO5zW5ifyNNfVvTE
oYcHniMChTruzjIYO695AGJboVq0P2k9lBcGkd51yS1553YrFkrBtK3eDIl8VrsNqXqdYYLSVcSw
46tHfBvQ0Xap1FqWAS01fiZ9d03waAR6q8dkQfj7ekO2ZzOeP+NUq3+KFdeAC7b56PhQcAlYlBy7
HeeZdkyGkW2bP/oSFl6P23gvisGM0BNVVDP1h4f1AEBtoTs/N94dfHk0wK0tXX//8xX9m/IOXMDN
XQD8GXn/35W7/ipRjC7IRVthr9HSr3tsV/6VTny5r6RDNwgARfY8eSJnuSl/5bqjhWZBOte/mYf+
TdiAsMIwfCLlHEY4ADf+fGtn/ksLaUPG42o6jzi8PWYV5vLwx/f9X/manmXNP381KP3J4vT/Zn3a
/5Y3q9Dw11/1/6HXiVCe//Zg/M3r9O3mQfo///erz3/+yfH0x4/9p+PJ9P7FogmOxCMpE/GRwbT6
Pw1PuvMvC4sIyWEIU25kov8yO8F++xcmHsNAN4NmgdWPe/5fbidhOf+CqorzQEPPxKLMr/tf2J3w
jN6G5f9tabjJ3j2PeDGgX5gZcFj9+fmxchoT9mwYhFvotRGl2tIh86sGIkAsd5w+YCA6uErJ/3DP
maltZYdwCIpogDh8aK+AGB0LBObU0YtsSQMJOWqtMJ7MKtuullVM3uPSmX7qB/bG2P6ptKx+PjeF
VnWxqbU++uTaKfY3XlV6NJYW7gVlzZT5Ue5Yy/zN2TQjqYO1aUzaWsLYpigdu3X4rEChLEZQ1Uaq
e+QUiPSR8cKmkDj2q/Ndg17RIu/iW6f7kjULh9NG40TBvTBVS/+2sRIEKH1dji+L20KjxDXiq1B5
61bdgxyt+n3ZdF7xTTOEXT4Z+dbWPwYxuI821Yj2CPLK8o6O7EA8oa11m8jQVT3v6rmFtFrN/ew9
Tyst+iGCxC7LyJ+XpvpRpxhdD6PnL5uFpyCR9V3hMFm9zJKJYWTOm+uuFzw9MDiisXZN0N6q2pb0
qnvdRAOJrwc0nraF2I6L6sb2t+llflcFI4VR/lllksmqv9WsTgEyJJ+4WhtJqHEoUf2Uj3CGi/57
Zrv5cM0d4YnApKcn7urWLLwv5o4j1oOJkO/fa8nBMQ2UWeaWFjC5MYURQYvQK6C1ztiYHUMelWeK
jvkmt0ORcku+lMawL8qbTRe7ROqS20ZLksyQYGQSmd43CxI1BuJm4Th8wTmB00CfDjULFyKvEk5S
Xd0jPaimWXKa8Rt/excT81czVIpwKBKQK0cfvltKH5J3lnnVvXbjIuUDBxHa3X6334b8GfSSdSop
Al7TltozXXxYpqX7bq1O+4vRYqJCMc/vmpe2xIfhjb49uI9ZWcrQchRwC7ksG4faVHDiT1O2FUgo
1UORStd8M2l5TB9whavlZBs9FZFGGaFFQ64RBuJNrTV5eLvmxlbhUPn1c6Uk0ZCFxfQUNc/2mNCt
2nFTxRyITEP75Qo8xGxkGSBSu+TjKFj+xDrkhfMBHlkv7nw7733wv/6Sa1dkv732sAg/SZOQ6kr0
TO3ynMpRbwG8nvOVMe4+B2G6/UCun4xJbCtUC1em7XK7r4y2NN5cSvyPslqNuLNEPoVyXIkbkX41
73jDkg/+V2NftBOn9tEyGLjBaUi7i19lvXPUdI6oAIj7eXwSAOZokWSEvZC4AeaCF3csJb2efF6H
+ccKIHX55VkDWbcaShz7wHxryS/d2krjqydqRe5ukQrJ0Vm6AgGEtiKO25SJ0fW+H1o5HjYx1E+W
aRHUN65dovPodfC6t3XAzg1AQ4u12bUUQIuZmmFahfwQc9ZlUVGanMayiaXj2jLFOkIaIBJh87mo
weIJT0V+WXoHt9lsd+dbrogtWUPn9d1R+nHq0SYyiHTpwh5uxLlc6TtyBhtK84Szsb4xpCQc3jSR
TQbrOvWM2CCB532uMf4Fa++XJ2H284Nca1FFtDZoOdutRVg1PMDmfcKF95sBoHPSnXwL5ylffknD
m+OU5utTnXnvaJPWp2Swkf3kfGmdrkAidgu12J5odSeG2D8boepYP/kgdIc2l7mM2+X6nlybJc4d
quygFsPwoXzl4P6oRf6Tvrx4a6w5vR/5nVHpkOlEZMj6ZDdetW8hme67ZFrPjVHVz2lRL48QkEzj
SLbmF7bHEXt/3pBmRkjeR7v58qVwF28NtVE3vmZDB14EF9AMxAoIFDg388/aG4kloZfFxLSZ0y9t
NN13BGJOFaqJEK2cBlncj3VRHSend6nnPPvVcha17bdEZ1ZcV+RicKwqz+Ncuxmd+KS7Z6zsxkzy
PVDuJPJUAbB69Rs/58vYc5AM3GVu3q1G62ie+kYf6JZAAVDXAro4dnnEh7N/BdGeMlxpUg5QxnpB
8pJ8J2Bv088VtN2YSVE/B56xFPduV7iPXGaF1sAvvw/tBB9ClxyVAR7CQGhSzeqjtEnnHEmEaYRN
p+vtoTWc/m1hs6cpowwO7O5sWU+VQEgy6m72zrBvvqSzJ/acVK1nJxv6jx7K+U73HMZNys2fWssc
YuJqtMPsCuJkM2bXZvsMAqpDH+YvCUBbLBR9gaPCbOtlDmGdrSdE/Q7/Ph5yY4TvrFF9H0hX0Y7m
otkvFOs/oIY1R12l5zLzbR3tsT2+6i3nczxT1sW1pvty9arndtu2aNXnPpz6LYuUlGM45wnJHwb5
ndPYP04VOl4ff20dma1Rf+TJ4B4RRIqnZVhL7MdS3msJgiajFOmHjyFm39XujMPOFl8VZy4V+gAR
qgBNl/XIcBEmXou+KVg5mzooZOd0J7QiP1fb9JXmxb3vIt/ruuSDvtyDu5TDN6vrRFzkvfXWibwh
bai90jG89HpHSwgQD7EgJPF9EdxUB32fnax+oEuCOPpVCOZ3gJEj1RAg4acz5cIwMP0Q6HI1OuCs
PZqkU9sDF/c3gjmUL+0dO98vw0xycDr0dGiZTnu/LOSJGTkGTALEonmo7PaO1hcjs66lfYSB8r4Z
LNjOme8dWFD9c70VYl/Xqf1KGSQIk4Wjmf5SoMFARFdN91RWGga4trplseaiYaxYJONbkUvTPPaj
VM/Yn4iTmUUytW3kpr0/3qRzZXeoU4qSJ3JnFvej8vX5R+bVThsNK2F1eTE1ERGPWiRa/atNp3zd
scjVv0u2/Ks3OW+VFMVH3Wcsz7LbwtxFkkITKO1OZjvnh2T0dQiJOek7TDZZX6aCyBVX6y6VonVr
O3m7c4FOkP+hynPdrt47bwY5ZgwT7T0ffjICmVXpjmn19KqqORd3FeaPLJoID3XCSc+ncef26/pT
ZYIjI/ozOd5bzAz2ad92P1EhGLHMwcAwTq2+g65mpDBqzhxBHkJx1wvD3xUwTuICHSXZC+29URRe
GkN9SULSrtJIdBXBQD00pnMy5nyelFhYuWxnO1loANfoW84rErLAb9ZmL6HIAj9n0r8TOgLYpERv
GFA5V+SUDayngbOky05tBubF2VzOZuL1IazB1gqgQS2//KJsvjFUaD680i7fmZFZ7yrJxifl21In
xGjrdrO2em9eP4wHOLHNTtGlQEGiHboCxzjNUe/S6k19kegbd663Vb/gy5v7CSPQISsXJ+h8ZlC4
Lur7ntS0CIEazT8GRU/zYpGZBPJ6B2u/foHSvB1vxqK3zG1fqpwMpK3ztL0stvm3YQPLUJX7mzi4
ck+Q9hACVRMBkxVO2OX8RJnAeMLNrTqEJGkT4td5D0aTZHcFPY5LjxCbwg6jRbBpyaWUw++8guYZ
8vyjHbCs7qnnbprHYXDqaJim+s0iJCbC/VXtZ1llPxYqSSQCHi/cYKBHH2xUPtZQN8jjJ+v7Ipvq
eSgYAwecRFQVCCUQkiqkdJFLH+zeWvqJxnhBowqNP7qfBu0QifKa31CbEc4R2oXx1eT2dEccnkCH
pjQ3XlwiocIyd3V6IOXI5s/kb4qNdnHu2nKjaGj6hppBGBZRlzV914YIqBvDCgTfEWlX0YaJ8qb9
MCbGS11kpc/DiZJPojLBEp4Y1rswevvLZsz7w+im5QKkhmpxs/rvq9EY0Ube801IpUFhw7TSfuK6
rI96g1rJ2RLIO+uG5YvEsjbqRN/Nj3XlZuQ4OVtKSTc8VMZiXelPw4TSSqRrVT0+uUwursiCebYH
MttJPZBIfayE3tdkTN0WVFOTHx1jY76FfZ0n0ezR20RqLKbyQlN8CqcWm4KuFre8zWVJi8igDEeW
UVVRgr3uTFS2q11Ip80rdG5Gz1fCjmgGWmdyEuSJXa4ATstntS1aEgmC9NqTsgv3kHWe+dQJbT10
srSK49xDd4pG2xpelvZGmVgKwOXrYK12SHgP44qBpB/1Ng3rpTdoJwe6IHibQlvLDnRszZgSxn4w
k1ngkLacn7axaGZQlXJ68FiG7ywUumdVb+kP4EfecJfSlnLjErVnjEpgzYJydVi0SoZWzKwKRbZT
UfXbyZZ2Di1jyOed707lhyg8isDK6Z9TNfAqSurGmyJY+7K8sUYzlRR3glXuLZ1sJuYFQ0uJMvQd
fExzPzGUCnSn7wLDdP6DvTNbkhPZ1vSr9AM01TgztwQxR86ZypRusEwNgDOPDjx9f6hq91Gq9pFO
2bk6Zn2za5vJJCIIcPe11v9/f8FS1SfazcBE/Ub1ow4Z2qjyD5EJR4kJQTSj95+TawZewzaRro2F
KiFsvcdSfQ3Gwr0mQ1i9Co6U27lxrM8jjJ9qU0obwmsuo/YmZ1E8thHYKs9yysfS88uPLoPCNRkF
H8k6vazv69pfZVt5fp71Xv/kZHG3LRGSo9tutTpg+4m+WHVP0l8RqQfPbNXdUg5+ikG/U82+SqQX
6nYvUBOnn0nMiz9kYyU3s2YmVz2dCBjPBQPXuTG7e2GVC4khLXh+wt7kpUk97wRfFO+uNlsBpAH7
1DgexAzwZM+JENGx7cf5gWAP+dXBX7mZmUmcm4pHcSAG5bMdMzru7S65doopuxcsimw86aCIo5qy
u8Twcx6wqXtFdO/fpZEeIQFEdURe8BGQxXDJnSI+lb6dicDj629KQjoePKuIPvUwrK4MTIInpYb0
goyLfVxLsvkajC/ZlvYhj8pVyJqactqkhW1+sqOoOAPUrC/SRJPUmNVDt3BoCSZB7JxvytTZsX6v
fC450yHPo/Qk4iHfiCHFde+oNv9gLWgKNvHCBu2WeRW6aFAz1u9C3PnM0Z7Lxu2cjVPNigP8EGP9
FBHilk2Mmuoujp0Kpx2l2eoASCiu6Z5wqAb3E0zYVYggEkYZ9HAU/dBtp/G1aSvrZZg69VSLpUCF
ygjL2MaN8D6IcrEIE2VWfOzXsJHzvDSpfFsY1/oH2XDGV7RqzaNlZc20w/xeIJxr5BeEfW4Y6Z26
HRFIEqbReN90T44fuzTXuzPh5IO8qYRNP8njoA9QZiV5SERwQBmm6ZGoTl7cyUgRxDUqfvaj2TmQ
bNo90PiI9k06MRZCVqLbcJQbGJN6Szqlmlr8GUjvUm1TMNEoQoNQyq0n57Y8abZVlehafXUph1KX
24UOXIb80DR3ZDN4YVo19hfyTpt9lIFX2+YJp/ENPXSEUG6khZmW62h1Z5ogFemtE3Y2JuuCwOwd
5emitjzjEIhrR419OHnGfKGx0yN9iBsarGyXJMvbBPQEsy5wkeh18zS1VuoFxHrS9cLTHbhFiq6m
F/apS0bSV13ngVH9GLaD0j7ryKWpe01aAYs5PSBrsC4cUGnFk3+5mQpDv9ZkKu8ENrC9oUwz8NrS
JbXuO2ChzK75phRiWpF9dFjquxCpd7tpiT/JAkYX2fXsacm2aBfcgeir8GAgLNkueH6uMLxXLlmn
rCqbSqbpzgbjde9UUbJJuzL3twnGBn1DyZXfokXLus0EkEW/Em5EZzATBTKgRZ9M9zQsyaLfo8Qc
6buhasrPdDvoXWfk5QLfmMiywydIXvFDW3dVfEtc6UDdxpOl0KcYWWI5X61iGco3JEjS3mV22/R5
2Hu4fYLWaZZqHVs63mHIyK4hXAPvY/TS24NHJNzYIGfdG8WYDH5IWmYS73OJp+MW78pCspors34j
R0Uh0/vKj86JMc7L1tNTrpr0tnuxp9r7pmQv/U8TAg4bLWnP4rStOtNpL2NUuLdUDpZ8ynzl9IE1
y7Q7WpUnvV0yVJGHz0BN0Z3N7Kfa5VQN6rgolsrd0mdcNY0L+0tJrdyECwEFQYUwn8AjsyyQawqX
yhYBJRhA8moJHBLbyF2tpSOjMPMuKWSdH6QYtQFVJXoPBzCg2MZop8+kxsNOxHS3DPeNcsdll2ZG
Ee113ib7auw8JLDkW8zWwc4ik2k8+cjuOa8sMezNaaEjGSxIBKN7zYNBHHaariEj4IvGezqF83iM
/a7ob2etL+bA9LJkBijl6tqOAWJZHPrO0LRbZDh+sV84v5gBuRZGdfAtgsIuuT6VHJIpo/QneukO
y24pB5PjliSGh4gAW7v1l4nrLv1Co/Z/d+7sNfoEuw402nzR1FJyOrZe/UTUJ6IU/WUDiBY6pBd1
1cUlTodokGScvZ1jUFttNCV0J4hJzrntpkJdosGhxRwZ9P4aXk+qE9QDFqFcSms5IPVoJ7NuKfbI
SYwNvg7OHUXhvKVdH6Pm0aMn2hjMPvWWqEm6h0c0+OLszEt7jEjRCgmzSu+z0da2idF+dnojJWJj
eInBvqO+NJor+q/uI3739mbMOV4EY+QisMwp3W6mvvzSRNPT5BU91/Je2rmYArn4p7TuTkbfR7iU
kP/Y/lhtOXURZpqUPoPozMDVBgAsYbi9SfLkuQXoy4CsdgPZgHtW/Rr9ZC3FtknQUSdTpx3csaUU
xm3fl70fZJnad8A4tr2HFbW2F7WLCn0OhN8PWxrj4tbummhD9KdZbNMR+tPR7sYmDlIDg4lns4DP
GMW3HtacV/wV3s6eVs9i1gmiY91kNPWrpV3kIcndszZ28UGaVbG1tGRGHJojJLJfUyd3y6Bgib+L
0R7vRz3Ojo6yumMy18Zjnzn1N1xWyXVHUdYGLIQ5U0uPvavB0UsA9HAlhqH5aOmi3+idkR854wPD
rbncJwUd6JDYSOwK3qlzjKLqm1diOintjhfbSbNxH9XCeUvkeBlRM3zIxz5+xrvmhFQb7mczku4b
FgNaltzYF7fj3AFBNH2Y5xir2STGayHyedsyItrQLyu3BWZkOv2jv/E0tJZ65Vk7vU6eoVPPct+L
hjS8tlGcnAzMyEjH60PnpF+trHSOaTPfmDQUg2x0n0SZIHrMNJbqJtVphI5j4E/RN2tU8iiSwnur
bA/8G83xxii+zLXp0GO26nBZ7OfBIVFPEP6IR5HTOhFo0Xl02/rWLaZXjvQa+VwjLQ9evIAw7/g2
9VANOYJ2bOi6wx1nsLeClzYgyYrdZ5K3OeObgEOK2oklKV8WAuzKbW4JiFFp3TxkPfwGgmyn/H6p
sAAOC+6/adC3pIjVR1AiGmmy5RRUkS7COU/FBs/Fg0wKDZ+r35IOyytLZFNXv46Zfr/0JkramcF1
dnBwCwUEB75ohG0zyXcOKTLJQ5PxXElTYcyclqt0mE/RNC5b0AVRYCW1tY8IET+PU1tdFSS8n4RN
u0dxrj2itqPuqeGhihRlE4Pp+DpVZOc1nvjakGz00IF0WlvAiG2cxhmOrtl+TlvGVw1NrpPbuDhi
pupQ5cxJjN7Pd3rDeUtaSBvNwgo7aEbh6ICnMTrnhTV0/DjU6mTlY3RMsxZZ/iAd0p0bizRdV3aH
3q9Oc25o2B1r3BBTYcJXiISt0DGM5g05MJkVJiaqGiooqzxRuZVJKHhf1D6PnPQM/9q5RobuhPWS
TgffLOYQT+RzrUv2VFJvn/RcoDjV5iJkvFSe3KTglFKAIiUo/qmNnZe45cnM0n4KsdOxfLviuTAW
kCN5ulZscoL1neMv4zhAEiIV7LPIxWdiSJowIyZv01lOsecsUGzHtLQvVjloX/xo0gJhrEZUhSR1
SaqnOuMnnQbGXRtBH4+U7g4xwCg9eixN/LxkOWe/ibS2dAWYLJlEQpo4xceR+eGWSOopjMcCvbNk
2EbhKO07PLdq36frQm7G9boRzPEXClHOGkaOiypjbWQdrHmOq7g+KXq/CKDKy5BFzQfR1mLjxjSu
Jf63DbtOeXBFSsykidV6q8e2cxjiYU81g7+DVEcrZEA4q22p0stQOMOJ5iBreDJspjLv7ogYsM/8
huVX0n8iGgwlRYqeJk/oXbuLknn2mFQcNnB6TyVfTRbMF2gOf9N6jtNVN1RPxqyniOEzj6YJo6Ow
yBO1WXRz4PsKTVlXbb1Sf13L/oTvyMEwTObkhkZn128nF56Ln2BP8drBeHAYHoaFmN4SQ/OXcNDa
SG6R9qeosTINCppRWk61V5DKTpNs+2foPvW5mtksU+Dmd0y3yzVT0+WITitto6cK2FCS4hB2JIdo
LdtT8ogrw+zzJ9TA885cSh7aJv3izXYc0pS6E6V/12sEdq0nRWd1fy6hbJYYEq5OIzuz/MCSST8G
rcqwcQ6NEeq19xl0lxYApHeiLRK5Jua01GY1ItkcP62BDDNoZ1Sl0rET1LzS4VRL/PnI7JUGkNXt
xnSgKzTBsCa/Go7y3NZqNy8Ga5DMjXFXz/MMfyzXD6XlMclDZvJ1WMqTdKeczrs+o/4S2g3rNZbj
ma2Zw6oWtl6kP0Iaw0swq/EfRWbZjg3eE6oK+ARLtxB8/KRsaooYQVaJvDwzxgMV2i6bB8GAd/5d
OsV7YYknPFNHFbBCCywIDTCM3wsDIoVWxcVeukEZbTWnwkmN6TxjW/kdnOm9KAp4FioIE2OobQrd
dsnI+ulCUJhkXQADMZmmuttqxG2NXd+PPo4VZ8fQ56bCTbH95FFATh1/wzL4Cfb9/foExpkG5Dcb
XM53dMgPpBzVeH5UOX66TUsNj0xEG5aM8hThgpUgnt3hvvDrF/QTcrzSh1zcIqGn02A1JMkwUNeS
S+zXun8l+qGz/1Ru/X/dzeOvGcMoUX6lu3mssq/56/AjZPj73/gLMixc8QcwPw+ZHTFVtvsDZJhE
iD9ggGEQ8iyw3ODx/kN34/2BrB1uHo+jY7mWo6OF+Zfuxv/DxH/Ki4B8Tvd5Mf6J7AYm8TvRDdUY
WHJCyfjQvs3gdv3zHx65NUIce0mtPxjizmxumDtGO1nezfDcjbOKj6Z+TwbuzA6LSqFwruti21Eb
nlgG22c/Y4+85P5pYBxRn+h6baMpiL9VIf1Z+7HdqYrncjPKW3e6BtE5MDOwbugZTIJp4O04gKvb
x9jczUvjo1u2jpCIAk6J2RyAHJDRU9J+1LGO1BtaetOmR8eCyA85fLoR8mSXt2n6SRMfidCccMMs
h65BT3CzRsPqLL6eQ/bvh3h1m/lA5q3DHF9WS9gUIBAImpuuOUH2+I0KTvwkY/rzjrJa8ZMDOEJT
9f6OAvLpKxrSOlJp+8UeY7h7seWezcX95E5DkDFyqBqm5s/aRKXrmvMYSkXG7Q9P4e2fsqkfoaw/
6075GKzLNkFl4OZ1MF88XT/+sOXqJDfBej5kifFBDMK7t2M9PVfmme3nRXnVq1NbTxyawb147R7t
Hi5TzBwPldQ4i4mnX3+e90sr/fYVtI6cxgATx+exflrDq8qj8WV66qGl3NkNderj/LJeenPeFxLZ
sim0I8kOYvv9sv9o1fqvSQFv6q/lQ99+/dqDQf8foAf0uYP/51+Cu7/JAffD65eveTXUX39cmda/
89fC5AjEgGvSpQ/n3CX0iMf4L/o5f7Q+MfS0yCtY1x7WhL8EgQgFbd2zTLJsWS7Wv/b/1iVh/+Gx
byEnNtDwCX7rf7IurY/DD1pAaLsGFHXXMRGNMsv7jhf/YVni0XT82RzJTi3Ec9TSUqosoBVq6nh5
jd/RK/9GK18vR6oI1HYyI130xO9fFmoUxG+Z0SPktRwcqTaYaiR46lNczMNpUV2jIJVK3Ht27CZf
qmGuywNeFHHUs6XXA0ekehKk7mB8bJlCHdIy0u7HqsHwJcVs3RnlYOCbM+0822Dn1vf2bLZ7N7Z1
AmkbD8ljk57o45YnQsSNR+KyayaePQQMH5NnMBX6cZ6XCcixHfUDrTYXWz92GZIulrnG2BmN2R0y
ES8LTH+Udz88Ov9mLbF+1t2vt4fNhocENDA/yrrk/fBraFFEevuy3h4/bz6VJBY9OQpq4tbRdE63
KLMxU00j0uq51D7x/6x4Z1h51AcafZsuyGSik2cvuQXupJfw3h1ZhqTKx0+ct/B1Z2nabfqc6Tli
SLYAhw56Q3k+MmhHZC22onLEl24cpdzhnXBOaLPmY06SdwNMwDkQxQ1YyXWkd9bTrj6o2dQuFbqn
HUlG/EvIM3MO64WI73ACZS+yZL4cpbhzf32nvsvmf3puV8g57RODgSKHyfd3CmMhjQcM5KHOQCEY
Rwo624t7okZizxsD8tTri42ufi8YjvdiQNoxQKdiu8B+JowzzYHpoUcPs9do2dC7GVByZfoHDCTx
vuim/M/18T9ld/9NPc5PCxt0pVixVa3s8vcfOI+xyWQGevgSMnjAh44O4+S/pC0bOSVbh/ge0I45
Mbwv06XfFYtv7zG9/66YWN+wn24cDHHCAkCV8qT5Pz1ixMsvaWbHPR3V3tzaWmRuStG5v/t91n/m
75dB64xP3HMpKd5/XSmbxssz2Ye0+Fd5I0lj3tQKEuewqne9ufYibAfWp+/hdYyjU9ZhNLVJ9tkI
oqN/d/f/vsyZOjv0GgnjkNCi//Rx7CIqXaOqujC35ubCmLU+xmZlgCyxMfsSeVPc6WbE6Kss+voV
ODVcfts4DzSzblyjx7/jLeVO8q/DJxnL6EoNTOF/49lYn9n39wx1N4AzbAZEX3CueH/Ppr5xjZbJ
WbgoB9Wtn14tgp6Oo/TT4N30S/9XtuM/2rR/uR2/U/r/z40vQTP/w/Lytz38qUz7r1/+F9ay+EtV
/LiPf/+Lf27k4g9KAcaCPsnVa3jjmvL7rxQTokrW7dN3OQXiDFmzT//axx39D+Lg2K1t3jcCcCx+
07/qC8vnj+C5QfNl6zc5N/7rkPHXTvFnyMx/EmKy9gB+eHbYNQz4/FCZqWYoVX7GMi/kMAPxwiC3
kw/FVR1cbw7nu3P4zQ8PKvjh5vx17R9PvJgS/nYxCwExM3jqpu9f7v2DumQ9vTJUkBufoJRmtcy3
rrdTM6PfoKw1X9vPGcCVVou7KszaRHwgFhXkilZbx1zHy3mNDNpDkleJb1NXVictdeLjnM/ubirc
9NGLFUSFrsrbBxSI094tm/qWuZPDaMWwXkrVtEiWa8xKdl9HzCVJRv+UTn36yRHSTTeKPv0zracy
Cj2rNPSAoMlmDBuWU0h+qTea64DHelBQ6vybzMdtGvYLqXnoaKcJPqY51iOCwMIROxKDvBcDU08Z
VjRd2+2Qg2baOVHhf60rZnqHHqxNtY0izTK3PgPeaQ8ySro0IT3D2LSiU+W2HJuak0RTTPZRc63R
uwcyirgnStmHjmQoui6otY7UFR2GBbdvwNquCnPal4Xy/KfIstMudIgspifszFzCn4qPmGDzG5oZ
TL5nZM3jARFMB9TMm6Ow9jQjDdDfjVeFjeV9o7CuY4RDUevuC5rh28hok2RTqti9yKqhDcvy6SLM
jUbH2Nmj1UFNYrn80i+6jaKkdmbIoPRn2ttERaI/zlLvVWituQ1Bqs35QwUU7MYw6hU7VVbZFZmH
bG52kk9iZzAbRSiXWuVHZpZpfWr9WtnImhax6yDNvIm+cLy73Fczw6lE8oHtjsalhRfE2MlcZ4rQ
Z0l9g2aqHB5xj1UDuvi6bLYM4/3u2Ne9/qZDykJOS/gf7TEZs7W1aJTPrWy9j4kVI2OSUaz2+tLN
8WFN2XtaRJsCKCmq/o5OstmGQ+Wkj37vtiJwDa38rGpbfRmJ8HlBc6FfWeR7HZgwueeBowIylHh0
3RDjqlcEiU58nJ/X2mPGTPQexkQzhGpO3dCEJnEm+JXJepq7xkOdF+0uagBO4OFaWa2dirMPlWjB
/lRm7gQReHkMp6OHCSOWSgblMkavNhiCz9S0eO58r1v2Q1Wh9THdtqC0nYjn3Q7SbRLMFCJizDST
2rRIBiVILz80YoDoknvAuaDjEVhUS9fB91cBYN20yn2NE9tYNiYkkbu0tet9C1wYA2jiujeNj0R6
PR7BJBhTn7HLAKUkZrPMoSoMDMNePU3A1U2kRriBmtSVg9HpNnOGUu2UnSDiRnZcXnmdjSUjnzuY
eose1/bRqez8iiCcWd+VvLZv6F9x02bFKOrf7K7vDz4cvaikCMxlgV7Z6eAM3i9ahch63eod1M5t
WDH+c9r48OuF8d9ewSRCkGRx3C1rOffj6b3rsqYdMq6A6bVd3IMey//mFdiDfryCXw8KYzlXKBgR
8B3c/nfhHP/2O2BUBatFDcIp5P0VxBJ3PC5owgc3RDaz6k9/8x1+MhfTXybVC/2ITbMOMRGdufeX
iGs9aUygM4zXK2u6SgaaYguivOc0tjRx1lvE6XwzxjhG5pVXpZVGW6N28ytQzSTeemYnnR2joOJ5
auiWQ7jQ5wUj9agXh2YqW7GP7FSfLjrC8SKEfE7D5dc/9PvTJN+Ap4cIMpfqmSaL/zOvHsnihAMf
8pePXUDvv3h+BnxSB3j5uzjO9Qf9j239zyuhubdpBLgcFPSffnDNEtAfck0E8IwekRVLprXLHdKu
Jfz1V/r3FzJ9x+EEurbF3/8oS14CFCvRWVqDExYppniFnMZXL7++zN/vnEs6Fo4aYjxseP8/vYST
k1feLGYj0B2MMSPq+rz0Pk5UlprKfnOt98fp9d5RIa450/zPmrX907VSN+sBhNFQHbzpWMpdg4ln
qhdmr+fE3f36e/1U3n2/GF+KeopSlP+K9Yv/ULlnDvJ+D5APLQRzkzsfIFGyR/hA4xrv1R3v2/jk
FRezK39zGIP0/f6V/X7p7/ZQx6KyZJzyU22Dvx2sTNmaQWPYw6MrRpCIeJByd4NHZTXf+ZO5qebc
/QJuOj8R37DcmyiPtn03NTjQ2yTFu2jN6Q10JWKoUVaASkhQeHGyswftpVYF8my7xghgsCWepRjq
J9DTPC32IPvHaE7Fx2jpiIXzHHI+O5iyjBDtJkpD4eRDE2gM+sttajpqpc3VrUZzRjcvsl76Y+Vx
ugsapHNvORYKZ+fGhnpyam9yEcAK4KZ2R091KFR3H/cuava4sZbpVOiRbp7jWulvfV2ntzlY0QWG
cNQMG+Vg+tJrt7MCM/XTe3OIv7I/kCVEVwTsTTz50NziGTR76GGyflBoLSj3PEw7J3+Km4dmUS2k
u9pud3OtdV9gM/S3ICQqZCQJ1HIXUgki2tWjJOekCrt6NNr9iL7iyrSgW7IHMyHaJK4H4MkbK83C
MYlYejdVon6TKUDvVVdVc/Ccs2ICIU86ZR0ZiE6Ldh5fkWFVZ4wiJsKkRr8DyerditaowoopxsVb
kN9pI8epTVwMEgiErVc3hk8nZjeC6RoeYmT8QJ2apjMCJwMDcoWNNVZnRgfoEBGNdsxcZddniNaN
hPZIkeFBxatWqYe6dGPm9qmXffSRG0nWu4NdgUVJvNa842DoP6iSNXwvYiLtigQJ5qChg6Ha+aA5
Irpord/0myIa4kudZqU68WMaYJjdKZw8oKkDwjESbNvVYWlBunoEdGdutSZzJpD2LB+XAVBMFRgG
yupLD314v+B3/FAby1gHPhPz7YjBweKpdtrklsMDisIOTepuhdWhoE+r9mroUX10miZBGphtCvgk
Al4y9LNe76Zo9odzwa288RNQJyry2TzKclbzY8azY+4V/xwkukQUGWeVvLE9/7G3UvA0Roxgjl5Y
OHW1mg92V/Eso3yqvB1ZRAij1wTlXdfDBD81akzk3m5GBRS9Sg3duFEIrOXnUTcdNHxT1GuH2QbJ
9UCsnnztKs0HQTsRdJyXC9lyGI6ga+GltB+drGzTS2+WXRX46VzYIewS+alZeonTAD+kH+HLMYy9
RU3GCEf2uYnavHW1Y9nqzhBWnC+fy8xvrV1qgMhDjAcPzZr9h8Qqsp09WyOUXaYqr0ZuJTtLG9RB
m1V7OxHawvHZqr8ZQlkHqcNwSQHbHWTbDq/o8dTWjmGNB5hlvZH5fe6DJkuxOQTpEI0HFM/aUxdJ
HOelAhMSyHhYe7u+dx9F+H9Q5ZXLc2uaRNe4db6g5pNGtbEjvdzh5UMRa9SQQyZW3d3YRf2Lg6Ts
dZ4bQYdzGsy9huaRIRfCXVuzAfcYbVOcUqcV2qvbJabY46PQtmiN/CzEAj7lYW1MiASY2CGhSFjk
xn225N3FWubnqqyTV0QD5UWUcvmMaDvy9lhnwNpQ5zfg1kAXq/2kGTLZtMQNwxppYzMoOq3d02ha
bbks4ukWDUHxTYHTCLPaVP79SM/A2etQv+yzTqa0cZNgyKblatbpHKJm7TEgWSmeNKSIs74p7Mlv
DlraopF2onLCQGwpWNZC5sMHQhRUVIaNnlsN2Kq0tkIdwlKCtcPAhE0fGFH6ZEyPfO4Sx4YH409O
Y/2xp1raDIXF0gEsPXF2/Shn7WxKt7QOGK5qHcG+HPeYGNXeiJTAuOjK6otTWfmMKMloT1C/CFDC
b7tsXbpUq6C50+4T3S2AZ/lliuKjsJ/KAXrWLMv65NciicNqAE/VeP38gXmZs1wExukr4G3T8Ni0
iBaBUJflLbTZZA/Syn1TjNJSSEZ1AtY4W2pzq1eJZz7lUE0QcMQ1+NoYeH4FGVUcsQcrctaqefGd
IKVXrx6o/eRyyvU0rXaEXxvWrdtjJXrpo0Y1Oys1hvQOHQlw8mKgw0YNKD7lQyLK0EvtxsJpDZKq
Efl4RwW2WAfRKCM6GCpOkBoZePOt0rkv6wEiGoPd2dh4YKjp7aa9xmbXYG2NX52W3/XatbBfQrGd
J28nEdPGhwnIsvEBv3RNoYUu+Ozi/jtUHW75qxnQWryW4e1xNrTqoahHv+bN6dP8HNuDPYaeXvm3
eawMfzsZc1ED1y1ycKhQ2FD39fGwOvbajhTaSPMlIS+zk2OJQ/nN++0tuJPtJc8CYg+ie2gi2EPH
zDGAm3WQsZBqVsV161fdPkXm9FzERlIEkqYDKlAxYstWoniOkd6+kJXYurvYSon90rxZhqy247HB
qs9b4mDLQLGSiH2st8Ntv6QjWdyo68TGGudY7LIOEnAAFcu8t6D/cmcnjCAdb1/cp0i2ozlKH8ys
0ykJInDE0oA3P3jIjGdOFXu3wEQRQFPnOLIajyn5E5sVzF0EFKoFuRs6WpCdrT4Kccl8RxEoKaqo
vIeX6NbbbBj1hyKxtXLf+fzuQafjX7u2zRn5JUVKuVP1Yj0tSXLPMk12SqKPQ3NAkjvIlyyLfXWN
u1tu3I6MgqbWLO9CyoJOm6jN24GpPlXUznAkTQK4CXxqfFYzm6mOARjVqbaJZjmdRj3LN9XC0WrK
+rz4pE15zns3eoqeTqeyfFviaIWPkZHNazbkN79pWiO2hVp0h0ZVrR8sOx9wWkZK2ofUM7UsFK0E
xIs9zcfBo/nNTMtG2B2N7uiVSr7BIWcp+YHE0JRtDEW+d+2IRRbndsIjtIEeQtjkBMn5KIkkwNY9
LvbL4uv0IZixVPsR4HTGWguS5xB3uOmO8TJk5YlkFQnXTPXJ1iwQO96LaMHCQIcPhIi3FG0ImzLe
+bazcIKq50evK7vxgXjojUhTefLipg1LejOhis0DItTkOkEXto+Un+ziHj9+JJx4F/P2F0Ez6Ba/
MCS+Safzlnt2u4RVDCY2ExhNvjXa6AbG2NFHa1J73+WaVrLXMpMIcMwV490ILiND9WZk/mGw3f4a
tpj+sQCumLGQDPVWW8b5TPzKZAVe71v5hm7uNO+U01n5C7w3HCxNVQBr7KpZXIy+g1dppNZ40Wcc
0ld+ZuG+nmCxvUk2Vw4Gmh8fy8whUwJcgnPGjujcymgpbieYId4r8T1x/AGweR1CR/QlW5rjfoT2
0O6wfS+QEpXiMKHpH7UJ8CByAr+7m0yDLJSi6JyzUQiPpoMnqy3shULbNKSYGDsv0kySMxJy0YnP
ZVRXVfVUnqxFi94KAjY3WFlL7SNl1LBsrLSetQcX1qhLzynFJca9n197GWXzF8Mto+ZNYBVMd4ML
3zoEldsWD2CsWUL6pq4wivsJZy3auGGVgW8O6fVB/zereQi6cUKRYnTm4zAX1AlFrc+nmSbhUQMs
UQSeFWnehR1j3ICOh0Lq4u3+VloZJ2g6m8EE9Bzh73lgWIkx17S2pY9tPkRurx2zucmw4yVoyX0Z
3Uw4Wx/rbtdzlO/oDAUMeHkBMKL0xc1i93SqRYYih9SAAZP7OoKi3MgW904ZsjEDtXTetdfIEtaC
aV8P+kwNZRXDtzy18ydeObIE68w7d35t7DSv076JmDeLWI9qPirdj9TJjpJGPy8TARxb1v/4swPj
f98sQHWfBjODjiIrLzJw1QDgX8+oOhJqiAg47qU9fqgRJlGF+Shgs6nPt62tdWQmLl0btgQ7XLrc
0L0tM4FSIKyE2hG1E3Er6cJ4+5hrK51cdIW+LxQQxI3KV3m45iDpPLayicuLlzsVhF4eWoaQeM0Q
DU212vZQ98tLNizqXCXAlY8si8mRoirKN3ln6ulWSDV/ZjeQSECXwkzh1+qw3Zu17krhzYuu7JMd
6UcueJhebSq9droDrqJE3XuT5dIcI2zglhjP5q0B1n4FSMkmkivzwwhjxBSAHYmqywDQ/0Ufe4DC
bjkpWPfl4PQsm3E/YdldctlcKrro7qmPUP0+9iU+3KDn93Sx3tXZi0lRjG4qKsb7aczNO22Kuk9e
J/SJtAFnOceJjg7czq1XDFQxtE2r0MsrUNmM0I20b5N7J9INh23Swj9nDtqMVyFG4ttY+nSduX15
6KyxVWttkqHGalbORj22n4lqGG40rS27I13H7M2K/y9p57XcOJJm4RdaRMCbWwB0IimJslV1g5BK
Knjv8fT7oWZ3RwK1YvTuRE+P6+kkgEQi8//P+Y4KQK+b1dKZBQJmlLz4qJXB9BOpRGW4clOhylf+
QqdRLj8TpSOjBeezmzhQ/MHDEL0QcIzh+9PYXk2mo6AjjdfzOVhegdt0IIgdr3KEIW/dAGK+T6GX
IKfHn9ZYcOfwMzTrcYiSuwLqw0oUS4IVYPxjistEc2OBoP4VUV17IBkPTELmoXzFWxWe8qom0QWc
xWs2ifENmfcAWwe9FoGt595PuSoMCnQS4SFyWF0HE9Hr7lD4RGOrQd89W3oR/knyBKoOvsthY6mw
0HX4MCoPqhpgavNNdDMdPMKYqzJIKCg/kHS18SrATeFOkilPa145zQfhp+pO2uu/dSxFx5jaegSk
R8xObEnzn20nqQjRuXiUGjUbIFXx/JZlwgdw3DUaJ02aQjKWQVXb6OAVD2SUJgdmtOT2uYrSLm/L
kyLn0kOvJvdexjZBo7oBmTYEU462TYITIZbTHxYaiSzR3iK4Tw/63cj+HavilGXPddUWwYa/m3od
B0pcuGllIMqAafTbBDQMearMd/1kSL2TFXUv2VHFWcRD/fsTo42wzYeCGhU5DCCQlVrgk5GQoDSs
DHwLcCsb+tcl6wHgithay5wkf+hBA5VPrgXMN3GpZ1ehXJiuRaqURbSMHp+E0Bx+CpWf3uklSFtN
8Id9QrPm0FceuHgFXeU12TbpthshvFYeMTUiDSUnMwiPa+rQ2urxnABkcni3a857qavTkf7VthpO
OUOu9W008LxcJoHWrgP0JwBHiZXaKHxQCBMZ+AFOSC7EY6kP5maScDPoGA/o/o3sv0s52sPtn7Y+
TYJdRYSMh4hQQSbRgxpIR3V4sGjlnDAD02HptcHTV2GYFgCawE66IFWU+zbp9c3U1UPmDHqXZk4Z
jvE2lz0qFrlaOkBtILnnREytpR6fJBrtnIwn/usudtMgaR21EkfD6UdC9ey8JhvJzhJpOEFQDDgm
l9VBbTF2mgXtQy/Auqv1rGuahLfGpuXA/6m20vSJZGJQgDHrB1YpDcSFUozkSnMjTMfQZRBoklUB
DW4q7d2v43zFlz771WooctA8wfuRFOClU4vDns3zowmM6z5t8xRefY457PdkWsXzWGEbWQuTKSa3
3A5en6Eg1AjPEZCKpjUT/jylCNQnXafpN9cG2Qfg/t2ocm7MAJBGBPHjS9oLxlSJxZi6qAvbvNXW
IWaJ3mb/Kq9EoNCWa0mlgZGs8uJ1GXR8jpqy+915eruyVP1WlSIylOqCkxR2/L47tB2vjgFVxel4
p27rTDPf9ZHK1JhiSnUaOZh+WJmn/vDqsb+jCMZZ0oq0bG/ydkmUK+sWS2wZc4QOWplm3ETDBkj+
FN7j7IvWlRIaKwvge7gu6Esjo0mYBCtA/XgGTSMoNUcIJaya4HISB6+6f9KJfgJHSSee3S8zD+GU
PXT3AIPt4kk40MiLUvJMCnFX5zT51zFeAwwZYlKEKysV3pqx9SYwHqP4jldQkFaCl+JRAnS51jz4
AD3mRTqTkgmHoM+q+sVQU3VDQJvqlm0ejtsRv35v97Uy8maLXXUi/EC6GRIenBWL7YqQsN7FSdaz
H5Ia71rNQwumdzmbasWsnrRjEdYPedG+GCZioMmUxzu1s8LDNKoTq6xEa+1K2wQnoF7RlhC0pHEq
lf34xqi09scUZuRHik06sNrmZX6kJk8gqjUHZAyyH+wQVasZ56dSf+Js2F/1Ztav4F8M3RZrevNW
sKmEdWaZoGYKpsacK9K6JtUpF0QTDKdAj7unhn3wKxBMnkOlc3RcxY0SJG5g5lBp0EVO0jEz88za
VlUUtnZQDG1ns+0sj0FvsvqyZVMVJ5rG7NFKpUByQ9okN0PQ4cmrWgC9mxKnFyI/q+yMa0VJ8rXZ
NUbt5DVnC0QHWv8qt30YbsAYtjs5SGoLL3fUvMRYqjZB0cUvAiGRgHJ6mXyEKRpQBE7D2G/C0rrh
tTyBQoKvjdETI8CgeTuralUNcnqIoC1jn0xoEvuhI2A5SKm+V1huVPjVjyLsVJzURBfZQN+854oj
j+XIrdljauORPWGIKTFQT1Gt3Ck5zWKvi9Bfp/x+UONC6rlVZLJtUjow2W4YeD1Ig0SlMAhvvDp6
/mi+UdB8z+X05AVxqMEsMeWbUQtzaT3Rik9WvuEl90qjtpuwksM/ShKPJGbUHhtPU0hJ3DZyOs4Q
G6z0MEZgXXkVAp+UcPAq9CmgCbz4hYk0jmPP8KR66C1wQsXRXlIyeFotDghlJ0+F2G7aSWhBxvZ1
hV8Tm1Nst2rbxKvEB4uyjnBwxqsKj2zpNKLQQUxK6grrYOhP3ZoGszdCmgQNY/oW4cB1WMQ1xMVE
OQhhAzfESv3R2gYp9f3rAG3ZSJS1NpR0FMbwt0RxvMN1lIaHSM1KzfVUfzS2yjhCUkKnor8gcZB6
u2DnpJPll7QbjN5TfPIlwn0KHaST0zKzD63R8juMwhcJUeqh+TgVOlBIXmlQkFKGjk8wXGr2LaV/
bpnNIbXsX9Kg7mWnVMrypaNMN72RnZont6RStbuMNXDYIjEjTKQuZPkk+bmO/TfOpAdh3u1ufVWR
6q2VK57TEEuG15VsysrT6/tWijXq5qUovU+hEqwHpImCbWkZ8v16UAqg23oQHRLu+xrmt04FWhLX
7E3Co9qRPb9J8JOSXy232x4pAceoyppuGk8Mb9nW9ddANLvAMSQyA8ZaNPir9MF7I5VMrByBBCLF
oVfrA/mGHDJsxDzt1T2UOsEN9Np7yhRTdFHPVeYB2Qy4K7OhCn/XyrzYUC/M7imdMraM/hQIbA0k
P32q2hGoely2SbCaiFpnAvnUT+1WIB0hrCgHsDaTjGMnRNFOulof/MZjYTZgo/PdNekA5cMLgxGQ
guinvBcmoXpM0kKjs8YX611NI3ynKeAREtqCZtPh/Fglut5wDjZBZexzyoX3DcgcAgdAGckHeD/W
n6Th5AoNrYUjHHizORC26RjCdfFVaIFTgW7Ux7S5HbIY7Qvk9GCXpbEqcGs6Eu79uPyZaqN29Fqh
2IlW09+LCm7CMko6PETvFpkfJ5h71Tqy3kLDHslBnoPVEioHAxvQxNEzMRdox0jiey31Vul0Q2QC
gkYRquzjIA2eIzKuqlXYJhzNxIr5TE/ZeqQqeEMS1QPOzzh3FcJWS+It64KnmKMgaYaWg0YR7dNg
bLZ1rhvIVOqx3Y8ZhZCD6KmWv1atsayuiqZvil0bZRktAx71tdqUWbfK2g6fvwUjTbbRgAv+Hqwt
HcI0m5qDSvBqtuaJh9TPOFIkN2KGLqXIaAy5aFoCjx8Z4IwcRrpWKEqqYivSM7wr54+u35jMPN0q
4soxebt/0eiTIohEMsZJZqq6CiuiuzjhT/JDnUbZTUfizK5Chzt3rji9rQdqo/GGlCG+C9BZOZ71
CJijK0nqjB9SLId7oU/r8abKm9kXNygg9bNAuvKtqA/dtM9LGQNrWL7GUkl4bFVNSf9cFPQswGb1
QbipCoWPLQiifAVOradVR9XmVPTdtA9mFtApoz3HlZmNn9xKjWaeQtB6aMijMRfcNDOEx6kuxBvR
96fSFlPKRgRzEPKeiRPm2UnWZTY6lj4cU9Asz4o4l8IJr9HllZIl+oG5RFBmEYpra2za7GpoJPWV
HSd3SNOkotrS63rEAzrRz0mUhqy3tDYmaBam2biR75MJS54rBiCU0lJOYXFqGa8VMBLxaut0CXRz
tHVTYLlO9E54yr2h3EYGn1SSTZLxlQcnHUOjjuJfMZcNzD2UhXuaognNlS4OyCIWDOW+b0ycxFAc
ajcGxJoA06r6aO49dbsmBUu/nfyiqDZ+rU2EmxFA7Sb9MDzCqQ5dQlmUw0i5GqWtFf3KmrIiIiRL
q52B5jbeBlWGCmxAg4t2kBpl6o1GRXZ3Hd1n0liaNvppQh8oTFj3qch24Jg0Qp/cNbln+E5qJhNn
Y/LtxjUShiJZQ3S0KCRmfiKyGzH0PwKil2TX9EVDsyZlfXQUi/RG4Bx1/lrQxBkfBTzlwV3tpXHP
lPUVgEOjSklfM6v+EVF8GhIjH2aPdT9Y7JEJEojx3isClP+Qsvl66iwhODVeU9D6goXyU/H9dFeI
U7AFPIdvWY2SaQ55UNE9DvF9oJGS5Khe72EOUvSWalsri6UdQbmpHMoxhXhoepJvrmMNZuxdEMzO
z4i5Zew1Ptm7NB2lEG+qmXMmDbj7Nuy09gW5aHNNuiP8PqW29FMosw47fdmkt6Zv1PcKx37V1oWu
CK+IPyogB0lDe+hlOVvDzPJ/6myECBsaPGqNkRgqHHDq8aWMzcJwWrByneNXfFwcme/2sBegHLWO
pILEcvOhDW8VP1GmXUJYa/5cTlF/nYS6yGncj5PnTESBYItS3Tw0ml49jLqh0AYmV5Zif5hfmVNZ
Be4EbA32n9LGBEZNnCGctIzRa7MRTg8U9JITv12QXBXSgPobQ2y1h7xb3Uo6GxNZLaenAnjWMddk
CLu03F1pIvpNp2wCA0Kjc6DbGq5xfzNigcjsUUkg5mA6x+Z7F0UNnU9DrOQTAZ7ymyoSp+oGoUKs
UoKo8ye5XDK1zxFdhE3r0djWvC+7SouA8A6y8YsEGnOvmKpGWb0SITNnpRdveoz0KQfBUMGzEYkn
stC6jRzqYJzTcFQfCYtihe1aFiSjKdsAf3kw0LVMa7KlW5VDVkgoD0D/3rdWGs2JP3yyJISrBSQH
T4uSl7qtqiPSwuA2B/xLBLInZASpUv/L3UxACQnfoingwMilfFuHbbgOSZq4xvwo/5CqRjqQ+aWt
yoK/VUn33nMyUOEQPkpaiBDmivVY5yOzRM1wixAIS9wLWSjmFa2f4ZlKUbZm5yxCUB6LZl8pgX80
tMJ4Els9os0gt9dF31rb0I/pdyb0oDmvkAc0bGmMZexJafy/8S55q66orduowrAhJh4/yNeVtZ9K
4o0StkgoSRUwXcz8ynMrsrkXmZpz4q8JbtoL5PSPh+WAJ9GjdbyCzVsHrpewHm/ZpKOADfpI3CW9
l95HUt3/UrLQJ8FP72t29b5VKbdB6BX1Fh0fpu9GxfNisc+1NXDOzGhRSO9G9A20M6MyegdUPv2U
a43OiEinrdpSrhwfywmW2DGgA8i9UNPC2/VKi+K2t0LlXeE13Hii6lWu0uCttzNIdneAkKg6IGSR
7qBzRuykqLrZNY7vbA3gV+FYREC444eK+ZhOEJZWetcaJR5RUAEuySitm0aY7Hee5QuBm7ZGIazZ
URQVgeAEvWSJPyUPYzgNwB4A38js67Azxaxy65xP2h7dXyttkinNbjU8+sfRw3hJ5VWqfY43ose+
ZX5waw80c3ZDndP0f3VTKfOiwJyluUUXwfXTzj+2YY1YWhmzpnvSc7ZZZJThJvNKQRt2LegIqs4m
hTRe8ZJDpDBJ0Et92hVQIeeIbWM7JU230sdiw3oR33qDEYdXsd/Ed0ELmZPSyrDXNGN6pNvuQzQX
JS+ifqj4W/qf/kMhhLxXfRtd+xL2Jwehno+ihH16tDYygSMsh3rei4kb1joCu2d3mIQS5uwQVL+r
Lu5TAGtN90sDpdfyu4P0ts4bawBgE8Ogo/Cdr0y6Etldy6h36pileyBlxjVHGP2mbYbqJAHjBlws
ZnQsurSGMgawwSMppnOmtrDmPX2irqO8Vg3QQFq6bU3WYQdwknhH44zCb8nfK8cCr3q7kY9Nhw9E
b2/6skPfmJSV4q8rzQTfNVBZSO2QABkZ5UWb3yqRKh+HTAiUPdq6fNgpekiJCwhWfis0WUxzp+NV
odMfctYoqxu/UjXejT7bROxv9pIXTC9eFff3BBxrdOAnrT9UVjvVqyIlwdrRDDZY6wLHNOyGIul2
VK7lJ52d9zOS85EKvabQdlBL6QXu1YT7h3pkfjsUQ7wisGxOzx1G9aqPw8p6Bm5cHTJtArgY8FiU
daWmMIeqRihwk7URXS8xiW8wqJnemm2CZFJbykDg5VTdsxNdCALxUBIk1Q+2PVWN1KwMtloVxH9q
YAcgdi2lC245yptzpnFCcEgN9M8RO9WCUg2fKyWoNeFIDDlsoEqPDOeOZSBGuSTmfD/GIgUU18iP
hkR6j0dha8UdF38i7StYBTW+f3h1QPnRbBRRCEA70yhH0DNNWJbTLvLoD9X0dK2cdo0yNIJOaZ0N
QEyh7xCFsnrALVAC7EEY96gUvvqkKqLhxoYcvOHlJS2hUoeCRLgWlhinRYnKFL94CPajWQ/P1kRU
3ZrkN3DorLjQWjs+hmDzzMp88wFbxDuSpikjoU6EzMMGfoDSWwDnGC2oH7Zk9uOPJlOj13DIlJfS
7Gr4GnFm/gpQNjUkPxRpRTffN98AJlkWSzz9F0qoPbAbAU01S5dQ0SYKovQmakasEBK6DAiMxlhM
W9wT1okSJjIQ2TfD+y6txOKa7EFsVwRbamxY1L7oblI1mK4CqRt+i3xX35W8DEani2XWndyS53ke
mcMPuZDU+7EUpIQuexh623l7ZtAtpLRE8gAiBbuXMyk6oEXLZNuD0iq6oWw18Ddjbx8NQVzt8hrK
ltuyUI921NFMxmghzyu131E9SBvfEt1CLQlBxTqrxatp8qh9x75QPyntoL4GGRv8OezC42PCp7W5
Cj1YIjt658OpiYU23/xHMwDJzCri0uowVnIX5G83By0ACAmoQN/FbWZuJL2NDoTX9C9yBGCzUkTx
5/ey1HNVL+kwBroPMkdwGasLaWjeS0CpWgh8cn03hvIx5cW1jGn3/ShfCG3pRYomjVBTM1V1IegW
i8gTxiaiGy8HjijchRa4bPL1zEOh3n4/1BdaVwswiYXGXtNE2VxcEPqsIqlTKroTUWei6D3EuXf6
fogv7hlO7b+2bK5HNBdKaI0IdJKIGUIpToXxkE0rivjfD3GugjZh2IogJ8TZ5S0vlMlxkKOFCUqV
pnQPz1exw3gjIpOdAuWCPNg804+boqbikEWljld8Nq19lCVDC1UsL8zRkhQeYY+UDUKRI8JWH36n
5lVoXZQjf3Ywz2JkbhnhRGhEUJHrsxXu44A5qRAVOlvVrhOSDSgeitJVVm1C6xiFRx9oHu1e/YL4
+vyJzbJnNGyyZpKptNSuyz5NTWBadC66Ozlvtx3xvEq7+v6Z/ZWLf5biWyIVcJ3HJWH1UxcG3sEQ
coQk7KELF/bnSt907uACl7clG8avwybTtRzqjg78dwfiktO7ksNNtymVOIJL+2FluJrbXvAinL8R
/CyJMgDqb0PHO/r5hhdm0oaVzs+SrJuhfWrMw4Xrxiq5sCAwAHdWBuqE63H5RIXEp0oNPskuV/N1
d27nyo7sUAuygQX8z3XjX3PokDroY9x/XTVaSwfKiUMt1SkuvEEL/zfzbBbb4+kxdFEx/+Wr/DjP
pL5IPBOClW2OuzkE3Mcyb0f49u/rtXTtbQVIvHbLE3gM7Pu3SzddPnuDF8PP790HuX8HGCj3ZkyB
QCoSioWTaTjZ7tdN7jQkATsmyLudty62v5Gy2NDy7OvR/tPbkRNdePxLlBE3wpQUjDQK1mZ8TcvH
U1N2N4ZK18GktU4piU6XP0ea7lQjaREyoTJCQdxP9yLXTzX1FErSuzAyLhCqzpYZzCk4efjGyLop
yUvnspSnuAEsqMOjot3k8AlbsbkbI3BhvSDdymXk0oG6/n5i/rVUfHoh50FNEVeiqJFnpS9eSD2x
kOwGEr2VyLquyueiZxNZq6SWCDkgHXnV9vo1fVxK21qFPFZtbgdTcWolPmQlCBvfJylyuLvwq+a1
+/xXKRrfEG4GtpPPM6OqgYLJuL9sr3nNC3UvsnUnMxYAZ340SdD0BxNYQ/toycmNoM2tJeVVVqUL
3pcvHwhZHTo4JH6HubBxYVkXR39Aal2mKHU1iFpWAgAZ8popbWMqd4jGfn9/5We7gPlxfBhy8UrI
1Yjug1ATqILrQqNQBqijp0fbVv02Dy4s+Wer3mKwxbMfQNGiKmGwDlEV+zz63wan0O+v6Oy7wiC8
WYaGJV8htGSxtKKjJXk9UwxbHLUVvaYNAAdKRMqFtex8LcH9bWAAZ/0GXqUvPpm+ITSN0Cgehz3z
dszEP7qpUVJL68dpMvKn76/p7MaZKr47SC+4xdEH/s2G+7BwyVrV1VoUW+Se/1TUfaRfuJiv/v4A
bZj+3DZWhMX0LyykpX6OZm2c8teGksbUGxcu4ex+cQkfh5h/wodLECIy5gFAm7aIpIqjqB31hmO0
BKe1/3gCWKAixBkqpqsAQhcTgKTcUgD9DLGUYC2JA4mvdE+88hc2tecvK8NY2I3n7FKccfMFf7ig
vPHlDryxZxvSUxOtU/QoGSocHADtD6P4L77c/0oiOX9P2azDH6GxD4KHj+fn0XoishqLiDM7Y1Rb
DdtdRyhePKSn2JpWXTY538+4s8dlMB4gBZl1mn9dLkVhaFJOl2Tgq/lrp0vXydDcZRDf1czf/8OR
2BbwAnFRFjfRWlIFhbkTnEW6YQcE9vFX5lu/A/5ZRorpBs0lhuG8xHxa6NkRyYoxb+JhO2AD/Xwf
xWqoWtSurHctjNN7SfvT47XKRDrsxirtfmRdv/r++uYnczaiajBFZoKctlyP2hJcuy8yIgG3sC1B
EWjv3ngpXfSLUTjCacx31j38oIvropQ7ylZGjlc1XA/FT63yqHtd2C+czQloFX9NwNacRSmCsPo0
42kWFyZ2fA4+wsGkUKZWV0byPLZP39+wBSKO6cCRQGWHSLfSkk1dW5xMO6hnRBfKnOWgRB/w+zdu
aZTDLhmUaD+22h9P6Zs5xgUmfJdt4zkXvaJDupKhvl6YnWfvHUgnSacfMa+6bNYXy1ZfE8g+GGDw
IlntEeegaTFTVXlQ1C7ZTY1MsU9tswu7d96v80mDg3G2cqNOZ54ubnWJGrJTSiyhruvuXffo7o/8
u/X8x3ptr3c72+Zfjuv1mn9n7+xNY+82G/tuw5/++x869pNX+87e8D/v+Nc7/jr+2tX8v/MnZ/7D
4R/u/CfHsV3ndHK3/LHfMpY7/4l/Ovwx/yXzXzr/B/dt/3R62r/tC7fgP+33/PG2n/8v/M79he/S
+YyD+gNsRTNgkpjgWD7POLWldExbFYVPA9+8+i2L09qLD57+8P2UO3/KCjw13h3cx8iWl4Ztf9TK
qWpQDefMuq6AMhtq+xRxVwHr2Prz/WBfXRQvqQrmz1AZd3FRIMX7ULKoPMZJcYtRfIe/GpFxf+hk
Yfv9UOfTCAAt7ASRCyMdRZmv+8M3KvYVMiz9zLDTJHZz76kuS5cCoYP9YZU1v1EgfD/e+SoE/omn
Ba+TnjUvzufxAilWCiUKDHvq1GovemniIlHIrwYh7S4sq+cLOUOBqYJ/xx6PLeznoQhz9+FvxdgS
OzPeSTQb7LCDhz2Meh7YdD/1K98Yuz0ynCcDFc6FTcbfW/d5WUfLN28zWNSV+Qv2efxOCzJxSFLK
4nZu//rXqVq5QTRljyt+yqZb40N1U+e9X+MvUFbePa62Tb8nxsl+KlzR/vNmOv7acMcr4cJbM69J
y58Goleh5DG/M/L8lD489QmFZmTUhA61BBEGZGQpyqU91vkQCrTWv0gIQ1bPXpihG2MEYS2BNZ1F
RxpbcHn1/VSSzmpSgCY+DrGYS4VktoZUdczdUMq2hAeRLzTm7a5CYOuUIzoXRcreYqErHdJ6b5RW
LJ3vf8IXL+q88HBaBc3E+XjxC9LE8wK14xfA5w8c4CaHXCdzNht/JEZ54Zl9NRaKLTBQ1GM5ii+O
EzgyRtomHI2SBhS8cCVaxzRlt1X/P8eRP88N8sDwhEuMg8LA7aWjh4IohExTJhc2C1/NEOh5GmH2
Ip9PcfF+lF4S+62E6qXMpVNZ+L9JNbpwLV+sNhib2e5IlFDmqf75WvogRlOcUEqoEP7atdI5mgzX
PtDKCy+7NN/9z28UD+bDSIuZMIAQMAG9G3ar4nAMbycmXvDeCCqK8dQRKmrC7UuNzl+/xN6UvljC
GZroeINGAP9mcZFRC+8ACSPLivQQ+jdILQgPLOvbXt6ICBnUEJDjlThsCjzB1V1QHRBWtdZaAyiZ
v3z/PvytO5/fhn//lsVtUKMmBH3FbeC3jPnGb65z8ZcHE0bRDhi+dW0TDveJt/eiDkHKSo/XpL18
/xu+mFbsDHUZRS/lTWW5I5A6Xcn1ittRVKJEd63ge41e7ftBvngZYQ7ywQQCR4luWRhrEeTDnqBf
htfwj0x4KF6Jd0zKqxKQ4D8eakbJQXSk/K5Ti/k8h0u/L9UiVnSbhvxzF46notb2aGt/e3FxadE+
f184IYCco9nDV4G4kM9jCb1cljCUmMUKeXul+VuJZagO1s9/ekkMw4FYFun5SNLf7f2Hz8/YIcoc
NYYxmu4QDClqH9wf+bii9nChmvjVV3g+6dO+QBLEkXWeLh/GslShLosuoDhHOcE8FXRYd76sCP1z
0hRltFYi+tUrOpFz/EIzRIgrJr5WJF715B/4Y7jDFK8/JUAwjKNXFf07pDtrOmDzwntkIIRI3Zx4
MixqE83bNcqF5M/oYSN19SnUnmRM6bdiNTO+TbrEnEf67qEIKiyDg6Jn1HeLOQqTsDlEgEFYPRpk
Pz7UYRP9pHHc7KJsaN+JsWp2+MOG6MICeT6P57bHvzcCi/e1mbq+x0ho4v8l0TqNB9+JcrEnK2m0
VnUuDg/fP/kvFgi63LLExmwGbNMl+/w48gzhdkskj41s0taV4op8EJuSH9QTFE1gotBVPQDZuFNJ
3zMDvEl5ts+x5sOmdSQ5On3/e8639ToNR0ACMFP/gos//xyLsKIkNATinzL1TiU5OqtJJsvrbTQF
P8xJurD7PV+buG5MPjS1OLcxJT8P58eFLsitKCBKIG45qo0/PQFYF6b82UtMX2c+qMz4dOj02uIl
LgmYaiMFJh5HIleCvtwwT83xn86cxSiLZWkEkTV1JK053YjXiH4EYabNSNeMiJvvn9HyeqiSz8cu
i5YIHKuzRalLo8oyyyJxvOwWS29cntpLQ5y1nf6OAT9uPpbQf172U9HlCUUn1ki5fw3gkuyS3fma
2v7W3xgW/a9ptepdZAVO6l5ac78em4WdrAIVzueyMGNimJRCs0mcGD2wPdxna8sJnH5V8wAdzN6u
9T7pznT0iSK26/2lntfZK/n32v89vrE4J5HCXSgqTmSndbyTsdMrW3VMd3LIiVntJqdnt+ncf/9I
peV7txxzMUfDoYvaQOV+B7kd7cghujJ+wNR6jZ2SeGharMEKUc5zcbzYV5vn5ccdCiUaZEpUSamZ
gMHTFwdeoljbwhwRgeThM7nRYrgru+3gb6BM27mANT92S7R7ukhA3Ob7q14utsuhF2tf0QxSEyqz
/sQYdoO06oFgDd3d1Fx4Nc96h8uB5pPxh29eE8qSl00MhIH4rVpPP9IrdaccK9ibKyBBOOG231+Z
vDyKLUZczqGoqVFAk+TmiBBCfuXbwUW5d/Tvui0i2OPgSA7W05O4Dh8lHDpXxYU7+8V8+vRUl4ej
LJLQfeuMH+yEG+vef0p25VPkxgfzYSTwcospCcHgg3w9Xdp+n69On0derINS0vTUnwIM6ZAM9Pg5
yIp1I1y4vmUpY3l7FwWhimznaEaJOths7ayFTCEXd7WFE60Rn3yJoLaqt+veunC8PWvFLsedv2cf
JtLAdREeOT/WDfSLaEsMoRO+j5YNAgrklTtcyXtzbbnKw/fz6cubChKP1xT0nbkU0hR9DZNU5aZ6
iW/L0abKnzztwj398m3E80VfAZkJOQ6fr00u/Q71FmOUlt5te816jyfpphFGXC5Ewv8fLujfgy3f
j85SYjbeDBYo7xoheYBsffXCBZ3VQ/4+rQ+DLBZVI9A0NgYMogoHTyWQ7hAZeIBSxJfyFUCqqfgt
Cz++v7ALd9FYTP+A3EqwB4xphXLmVkl01DpUQrGVC6tckbsLS9uXE+PDJS5eBNiA2WDkJF2Lyinw
bgFgtPmFstKlIRZzHmNQQOY94cyB+WrSYZiAkV0iyn79Ys09SKCS2PqWHUhtUjW1p1/raNZRkJyp
PKLlavj6K1sv2WnhgwHMzxcJuFuX2o2auBT65ebCRvGsaPF3wnz4FfPD/fB6WxlGdqPnVwzVTkRM
yHZbrlZG/BIMN4DI8Bm4erCyukvbrS8nzYdxjc/jBqRnSgWmJGeM7mUdHOx2KkIXPvP3c/PLF4Jh
6Kqx3wDuOj/qD9dXT22k4cGLHUFtQ1vlOrCRbD0vdzGskoMypg72TFeolauguv1+8HmaLPcZsII5
4syMUmOZTAAJN9QVMWca+eO1IpS4n7wLy/N8m86GQI3NGXqW5S2DksrQ00aORLETl+aVSvEsERun
H5Rfem7s/Evf+C9ny9zc+9dw6Bw/380BSF4+yjGs8YBs3fdikFyf7m99V5h41TO8/fk6zfodG8bv
b+VX0+XjwIt1TQ/FepR9Bs4iCmiKvvPDam3IMM78S8WWs87i/ErQ1kbgQA4zwo3F1EzaemizkLGw
bhMfohCs2E7Ya6CuQNXWimE1//dVrVxDo9oy+cgpvFAX/fpGf/gNi30ifMUmS3p+g2BE3kNlCP0+
1THu0ichuF0sIJsI/rRBcTReYVCubtKh2jSm2V+opP0vN2NuohCjplHp+vzEpSBJJU3hh5D+6HiN
27WYC38LDRHd0OHsXEdizU2qUHFfWiG/fOaaOCvADJhXy5OyPFrwE/SSexD+MoFvKG8WhJpLmomv
1noa7pYya1vnNs3nC4wEPH55AU0II9FVq+fbADJMP75+P3+lr9YCYq5ZhAjWxOqxmMAG0AnJjNhG
yR1L7OCZT1hL0znkQHS8NpEfPQLroyb1HM/sX4ci/1GjdChVTBlSqjx6jXpJmvLl0kgEniiRn2LI
CJU+X3mXCHyYqpS1o05XRJffhca0bSak/z3ZLl54Utt0pQ3pyk8u7Bi+3KvPZRCkFRaClbNHG6d9
pwg4tuLittIH2Abqa4LcIW3uJqlxJT94N2OOhdZj1xPDDNoy4ivUV/Ku1mI2atiHLxUk5zdquZLy
XAgSRBDEVnDxgEaDtifA/hi0ZnQVdyd6LZtEI7LPG67zrKOj/E87R/M683HExb6p6CzyVQlVBteP
tVhhu1aLyc9Qa0D55BfWz69m+cexFrNcEpppkHvGitlNW/Ssjf8k7bx65caBbf2LBCiHV6nTzjnY
L4LHe6ycs379/eSDc9ytFlrwXHg8GGPgXSJZJItVq9bK3/PucNnJly6jYyPTHji6a2Ex8yvJwsjA
+RiGiE95e8G6dnnI/21hdz53s2Mpi2s02f08Qm8IvHK6BQJpBN/dyNvIvPMG6KHyZuVMXnqAUV5R
ZPBcnEZzlaewg++41Rmd6BZYQkk1kq8G+IEb3bqH7cHWkodIGB8uz+mklHnulzJVedKFxO7ztFQ8
UdPIMeeTug8+kGa2ecbeZneKHTs3wnZwYDO57TeqU2/QhtmMtvv6WTjqVX8dvLqfxZe6ssZL5xia
VYRTOoAUSgSnaywgHz34Eocy+SJbNMz7wFuN2RadFZAt5Q7K02SJT23QOD5qWgxPg/ukPks7Oj23
rQX+HOmSvbeLNnRgO/F/CKSmRUX8xqS68TufcuS7WU7uIIMzG+Zcmpsek6Htkk3EqaltArjLHeju
tOeqQiLFvrzAS4MFMkU7ChhBklKzwZZ5wl0vthES1g+RsqtToLVrUeLSTUpbDfcoxQ8KhbN3rlj3
HUyeXeQ0zQ9hvPf8t8B6083dfxgJzHIsGdoJ/Ot02UajH2KuUzYIzWBN076HcBab3bi9bGYxJAEn
akBMhIfwejq1U1uu60HWSRBq3Wk+BcSbLt0N5R4mWlHbZtKWQpms30rt62XDiyt1ZHd2XsNu2/go
iU9nKPnZKLxSiucsEVZmcekeOh7dbIOFXjB6CXB3+OXV3CkV49/J6AEu5tSRoW/fBXkjbYo0/X55
dMt2NV5KJqcMINLTWdWgklSqmtHBDDqxv9y0hg79pvBAo7mdSsJO139dtrh0lHCC/K/FeW+ZWydB
q6QiR0nmOWZ4bzVrLVKLIc6xiZmr8MJToXrHhGm6DqXSzt363qMHRYjupPJBTiti2pUNvXRPWAR4
aGCTXT67J1wt16oR8h0HcsCtqX3r0gwCYDjZ2/o+KPvrWk1uxW64ujyZK1bnkwnLch+1LVbN/mHM
H8LmUfbfS+GxUg8lNHnqircs7YWjQc6rxJZiISZPByUd0y9ZfAOlhN2sNQIseeSxjdl+y/oSyUAZ
G2pE7y8i3qpvy5C/Qa821FvEpS7P4NqQZhtvSEzoH0XMGf6POEWWqd+Wa9C3pbQ8QnLc47g9VcA5
hl6h1b2ADYaTeIjjYAcZqPcN6QD9ZzDCQgZ1W/rSZ2Z0b/R1OTpD6QkPSQo6zYERsrv1izi+gaOG
svRfj53rfCrG88wSKYycbn6KsUEO9xmbv7hyveuKplizdVc2xtJuBI4BVlOniE+EPTtiynhEAasl
Udh1hXYL/ZP86CXaTQwDLHoD1n5oZRrMIu+O0tCA+Ea2hldfWGKAwubEyjhBHecp2NIwqhyQI4GF
+WKqj5l5gK7z8kyeQXGITE9szI4cpc3H1CJnDvEjGtwRPH4w8cDovTHcclsDipaBO/ktTPZS4USK
5SCIZYuwBEdhf4DVadMrsl2L3w1ygpc/TWcRZy+cky+b7ScTEi6Xvu/IKb2tpbx3DXvo2lurcC2c
6jg3vZR0jNEvNk+46W1ckUbgVSmXv6Ly1S/fLo9i6ecr9Coyz5TsSdScuqqe8YbXDX7+yDwNXepw
4V+2sOinNIJOaC4C3bOQDKInt4aCh/qgfmPVh77amogZGd9UGpOBL/WIngQrCPKl/AD5pj82p8Pw
KP4sfU2XWivlMnyxJHvYa/Rgqt+yvXU/UnN+r26tjbqS+13aDfQ+GWCkZDqv58g44CwJDLPTc024
jfW9wKMN6rDLc7lwLenHNiafPB6WhJIPpHgMq9hIIjmizZjcoasB8IeGq2YtBF3cfdCy6rQqEhiS
2ji1B8eaISF9xPnqtBvxDfKx1qYM4tBRtAtuzQeRCr5wU+8A2a6cbouzqQCkmdQzJ9jFqWWEDj29
UXinBdK16l/n/XczWHkLLt4eypGNmZNkaUQbAfSy1OIMOzh4W/mbe9vsrD1qTs/eRlrJXy8PSefE
Jm9lnLVFJ4Ua+P7IkEyJW+Fnl9wN9YoJZSkVpE/v6alhiefevO2/DuG5jQIhdGIhKN5gItD+0URo
R1UzyQ8Nsknf4yq1rlxUae5hj6uvw0RKtiFkzwc3E/0rD56dbypsVj8gu3UPouSNcFVqHtkHPVP2
WYuQUQ+D4jUKji3kAkY6fouGWnV0dJRwjx4KKFsoTAQMaAm8Q4kDH6n03AmqRr6rBkN4KBGGqG3R
HMZ9IRUelA5SfKcnTf4Em1B/q4ZB/RgLZUNWys9RCYoSq98FTQURnCj/gyhHE25TtXJluMfz+rVp
goBboQ3uNfh1qk0Acmx0cgUUiJ36RmUCyhyq91qP1D0T1z1zpXhXkoY0BNzz/ghpp4meSw4rMKUp
GIwDRZm+zA2vWtDDGxkpCWivVD/cpFYGslxH6UpEKyzZIz3aHCgVdFeInAaeA3uZ8ubFo3nd6Uh2
wKGPJMXWRQ4mt6FMV2/lXHQPHjJjoZ1XYlVBGdOqO8ixlA2aDMK3XtIht26bOHAaQ2utXai3wR6B
a/0zQZEbGKoovIZccd9H13QfkFVSt4LkQ84TkGqJYfU2BnWjIB3dbgcxkj6UEQr03uv1mzhpYJmJ
S/lfeHPFx86Iw22G1CRvSlemZwD+q/gjifSucKaO0a/U1frrUBGS91Bq26sslUbEL4fkjr/e3Pmm
maKObih3EFpIFGAV/wrlqvBORhBmU2ZjgFAZZaEPq5D1J6jlrBA1qlLJ7Vw1Y+RREpin9nCAy1eZ
XNVPUagUOygFoMoMFQV4fpd2343WF7cGlCkJEp2Zt+8kFV0WFVmBRzOGzgid+jCfSE8Ic5Aie/Gi
JH2Gx1TPIJz1IW/MiuKbp+o+RXap7H6obSjAPSsNo3YN7239GUaGsAvHOL92G1F5TZtcca9U6HYO
TSSPT1KnpKjaDnAlu4LxpBmFe1VLlUbpXqWGvy0atHQgDaN44qhhNLRQ6lb9UwzLdAvhsuXedpqQ
HHRXaA5ukKNNaPRF9k8KUOeVbkxwrYVfCi8QTFcpMvRt/Eq7Wv8ie7X03cqt0PFiS6xh1Uf3K1Xa
4ocWk3m05VSvTdtHSeIj62LrCR4rSLvTXFH2jaAmN2YHcT1qIv0uhlPqVUY/p7Rhnsl+9W3XbyUQ
D6+yHiSVE5sUlSEXhk19m8BFAq2cG94mgebDRsn79VVGVmeXuY0CO0UmQu/ru333Dlt0d+XCnkZv
bKfrN10uu/eeUrOBM1Hr2UWDeuXDE3vTdZH4DeYnVBkjeAhRuqPFcUMfgXGPdpsv2RJehiLRROjf
ogA07IN8LK/VUohQPUBfwYYHv7gqkA3YQchGXl0b/ZIspdbfCsReXzLyLG+5YUHracYWgDaKBQ8p
aYzUQ255k5dZ+cMzXf+e07DZCGUy/GMkcrGDWkvgCZn2iNkYE5X8iLb9TdAGvO6sQXchUQ6Tl57j
eieGlQzPI826VygpFzt6YKM7Nc/CZ8Ed/AP8fxrbIcrZSHDMbz0lhTd+gMQ3G/XoG4K7gq0OfrNN
6KE40Ijd9rbuae2mLIeJF0iSq2JnNJSl1cEwH1q16LZBmKrbrI00VH4g4rMc2t80WEchxrXsLguK
eiP7VeyTtyiBr2g5yFC7VZV02xhBrTgG+r1bXYriVzNUSKWmVS+MHGFaOThjpY65Y4lV9MvXUwsu
0qyo34vMcreDUubfDNWtD1CogiOHURJaRqE+FBqiy6XQ1NvSKPMNBAvdm58K44cqNeKvTo2gPzOi
7AmYmAFFrVXd0Fg2Xkk44luTCCDSLodBi6H3lBgTJ4l6Urmz4EATK3eouEkTa1sUdg1R2YDcaSqs
hPhLNzbNFORmoUshDpmFP+ib8LaMiFwV91oW/i3avbnWsrFmYorPjyI6URuKsENHx2nMl0k9oEET
bQ2/v2Zj+v9HNrKobBFnJTI1s1/o+ETZQ58//5cV+TNTZ4EpjE05tKPcu5xq2oeZfXcTpyvX0rtL
z5XjFZmtfCDJvqdr2Emba015C9u/T8TARPFnHLOQEHGIznJVpqpItoUfO5X2Lpnvl+dqbTlm7/Yw
kpU2zhlDXV2HzUdpvURrzEwr0/T7SXa04pabGtAiYkJWP/24wKv+HtJDIGtRcAPbC/p6tg6D2CAl
Cc+ok0jXQb+FaRy66LVH3LS9zl7YR0Zmi9EqcWeINUb0p+RHce/djwcB3qBmB+9u4+Q/xMPlhVl8
NR6ParYyUQxkVZ5G1TkSd9vjeHhsb4BePSr7N2sj3q49cqZZOhsgh+LUlUqVdF4sh3RPLqyacwyR
J7qpH03hqdHuPPMBdPLlof3um5ubOn4XzLIVihr3JQTu4FVtIKy78rO+eui2nuno+/BR3xgO2jnd
Z32t29Y+/5U6XBFvqmQfYOddTQhMOYVL3zI7Vv1AGCLFRLe+VZ7HYCcCB5GMb7L1IYIaZOjoqEVw
E7e7y3OwtCmAKFsg36kOnT1mywZNWmlCDArVvqA3JC7LlVlefJ4fWZgd5l6Tw0I4wQWtZvieS18x
SDcL3XldoeIV/LTi+FGt+5XLcDG/QvcP/WogIjRpXvKqkEuopPD30spODKSGxMMBevHaoXXtn8tz
uGpstieLygibHvFCJzLJrQVXWrtr2Pwmkij+oQ8+XPUrLH6tGJ2cc+4wxyOc7cusDEn+JxiFqEk5
lF/JNWllR/0pbsJtv0/fVsxNYzg3x2NjYrShzjc73FSxKDxXmMAlT+Wtsomv/gkc7w51DthDHfkR
AvIrihDmvfewVq1aciBwWf9neTa7NM/4HlJJ5BTjXX4V//JuxZ/le7g3VnBI8tIWPDY0m9HUigIX
vSyKAZptvWTvu3GPqooNu7StfyV32rP/D8+9e/h+9fvyzVzZJ4tZCuAaJgnHqS9OmWUdKx51spqz
oHfZc/1gPqq5jW4JYZZjOfRLfc8ehxse1dYm+fgva3tkeXYOahY6cf7kSvWnqdkPhMXSXt/AXJT9
RF9g2JV2sKlugn/CfZs6a81KS7VWWPH+jHt28gWCIqQEzighvHe8yQ4PEs3H790mvxb2CAWuTPPS
9QLAAlbLqdWRLBp+fhQFBJUfy/qEJM7c+yCwO7pVc+Sa79y10tJSRHNsaHbu0a80WO0E8BXK16b8
VLyrRlwZy9LhfWxiFsOGBe6K5gd5auOqTwAuSMp/CGkos1NPgqTGNOYsNRmN1ao84RQtCAMGmpS2
lraSIp6i4PnBclQwmQPkERmsRETnmafRvO3M+LoOkCDNoNcP5c1lR19ae6ju/i+0mC1JwTPUT/0p
tEDOyj94pQlx/BMKodkaRefilQCWRlUnUgK4mWZnSRgnGlpimHKfwgdDQuHahoPZCZBs+HKfLw9r
ydOObM0DW1nK3SINsdVKG1O9H9Vd2z1dNrHkaRAzk8WngABZ5Gw4Za/LsUQnvVPndxqiSnWyMoZF
L/hjYE61E6dQ4Jr+VNJp39Jup/s3mbvXlZVgdnGmgDDTGzr1sM/x8IYYpEXVTKUCY995OyTjYf9a
2ZRLI4H2yJQnlIN1hl6CwtRE2gDoiO+nkALvIliFY1iNw+3lJVk8N48NzbxZFMJSTerJUFXntySE
o+uUhOTWqKvq0SjpOitRfCSFRLOhiPygPmq7GPkAp1ERN778MUs76zd9I34IIuv31Xp0qsa1MmYj
wpuOEe1EmUYs/9kTb2o673pppUKx5IrHpmaXVZrLBcECpqamnUB56vw1KNOyBR0wPYEOzffTYI8G
o8RxYoRTmaWukIC6V9qVzbToIRSo//fnzwOa1DIl6L94T6dfYRNuvJRMp2VslWCN53SpYY46FWH9
1AOtsoNPh4IjAtkoMWW2+obGHaJRYachf5yTb65HA6w1xONesPWi7JampPuBvP0IFWjJczJUEtKW
oh10KBxL941rkbRemYul4O74A2dOXCOTNTbTXDTCh6k/+vp14m/9DI7z6yI/KGsAy8WpP5qP2Y1J
vYBgJ6C6FYH3oPvd1vPBkWF6I7l7eUcsHTXHA5u+5MiJUivUhHhgYCEdC8pbLdyL4soJsOinEzkN
4fjEmTzz005IYT8QwROG8q0fSdTcV8FNy/P1x8TMVQc9UylgMF8N3R+OjzD8fbrztkjkbpAquBI2
6a/gtXkxV2KCxaSDfjS02X3TjoYvIFxISgsKo/v6URZsCi/2l3grbwQahXNnjbdu8QT7Y/GMximN
LUh1sBgHIkrFr5WxS+PPuLqFMWpz2TWmSTuOeEAuTpTasgWyUyI8mLmGlseDUgRIEiXFPwEVjdD8
KoIKXMx9GF4Z8gqmeD6w39ZUk2NZBoEPi+KpI5J0BgCnUhwRzPGgKO4TqhG21LR3Krw+yrh2eM49
ZjJnTK3tZIdhbjRnG1qkEEg5yKIWU0k2GX5N6XbG6NApvHLPzjcY5zKMEnCkUcRjR89baGDpdjMP
wSQarn4EmYgAo7ETlOz18lqdzx5WdGCg7DAMzov9UU6xsg98z8kr6Wedp3sX3fleMNDHLQGGSJW5
v2xwaVgKpCV0LZCOoUPtdLnGJh1aQUJW3che0xxV+cBwJH1t8s46AycybkOdmAThTyTumj7j6HiK
5b5MMiH2nZvPBLi3Z0PP9/PD2TpPawnL+SmFJTqcOKEMdPQoTMyvIHhtXJQffEfelxuIAvf722oT
23D4XZ643zNzuq1ODc08r1PkHk1g1+do4H6DZb3kd+joW4U/KQxy+p3w6+bzc3Nnbe8edvZVPw18
//hTtW9Vu9ho23yrbX/aj7RJ8uyP7Y/99sU5PH193awdOOcb5fRzZyuANnDklR7zIhht6AS0g+1T
Kc+2QOSeDa2TVrIb5448mTPpONN1iC2V2UneS5osdbTQOqSqrhGr2omFcW12xV3f1xTbu5VlP3dj
SIKho6PlyYTsQp6Zyxs5RcbcDxy08K6rQkTieuhucllYAXfM44f/8a4/w5qGfezH1KBrs2BYvunS
3/KJyN02qmCWafqDAk+xTnkYyIS2uexsZ8Ojl3ti9UVFgqNcmxfbRk+tFHPCAHkACHVI/bRIt01l
JdRdsmKxbDy7gK7wbjkdnOz6FnSiPan36lYrc1sGOi0EK/vmbH9SMJSoF1LM4zg4g9QXUZGLSgpw
32iag4YWHUfh4a9niyHQhzqd1jpiyafjaEavUeKScYxu+47G966CyFeMjb/3Oa430jqUYKb8zuzo
VF2tAtIAR0xoRraG/nMj3kZrfWXnl/d0h/4xMnt+IB0+DDH0W04fMGeSB6KCV47acX9DZhW7v/y+
fLk8fWedmjg57Yk053CMTiw1s/lrg7xDoq4PoJULnvxO3qnIavel+FOSvCcCfDQkxQ+kG6GiLTaB
Gq14yNnRYeHkdHTgJcAqz9ywacjRt74aOJ3YUljujJ9Wamg/CqWRHAkS+k1cpMPb5TEvuD4bS+SG
An45+f6py/QdssChThaoDOViq2tZdIAviXdKx6a+bOrskSQxvilLAzIZ1DBqCKe2/NDUELqRAmfw
dqMEW2aK9Ob47sbtoYremxiWEe+2NYQbP56m2klQQuv3ehLu8ki8Epr70v3XMK607mrlwxa2JrIM
QLhpqNH4yNkkjOXQgRDRA2dMoSqGwTQkirLSCiVID1DUXTRkge4AhkAcNRD0pj5kmaw9kuEUtmJQ
Nu4hCUzPvy65GQab2A9EVVTITx2qeWAt2iEXd5LQCzcmiRHVARtRC07WgVCA+L9QPgFOoO+G+kDY
rJyf5y7NATrxJUqiCAUXG+p0zkvNReY+JbEYIk+qSBvJd0b9SkyddqTnOt0UTW5b5dZPVwwv+BV2
SbATDyMAMm/sGQs/dYWcRBbK7Y4SaZusEjYeCbqVpZvOmpNghPFxN0B8SiwM98LMp0C6WVpSkmlq
YxYLHIwQPFnmm1pugWuXkCLWwbZwrxVv32bvNBz05kspOn77I89v1Ekfbts3D1DWXf6sBYciLkf5
ZNpUkMXPZh2p9UILJkRClO2R9bUljq3LFs4Sn2ymExPTJxxdyE1fkDOuMJH/hGachqIgI/M5fNJw
/G0NJ7JwMJFuEvEf0CgUcmdnsTUWfRFn2DIb5MkRIK0eapmG8WpTrVGOL/kNTGewPExvDrDhp8Py
DF33AosLH5HUA7LZGy/SrsxsLaN/FhTy44mZaA7GPbmTz8IZue0FEQalHCLWW6gRRzoR3RwQZSse
pMDTV27mRXvUvLjQoC8+u/yjcmylSkc+zvLja7n+5gXyziM2VFceoQvTBwBqasoABY4DzMYVxEhD
e0HFuIbinhvrZ+0We08wXy9739JwCGSIc6ntaAiXna4S5+DoEzoD9A2/S9pX2+505Sv3P/+LFYrK
tJaDK55nkYNAlPwmkIEiilf1+DXifF7/GLRfl80szRlHFT2qVCyYtdkREsY1wa1rBU5IJL0XAi25
nuDSgW0FYbaScDmrfU5+PaluEK3zdD+7A0OIxzMjoONY9jvxvU8MqwUoHEpP/SAidjmgtSnboiCL
/1RpR2oEscW3OPDG2wQ9VOOx7OM84ezmpbyndiwivggc7atyy/6V8m38k7YY7WCYKXKgQ2sa39Qw
k378/XzBXyoSqpBZRdnpdPGLhnuqE11QwuqwcX3KtlZ2sNy10s6Sjx2bmUWZqexG5Mswg2zgbugP
Xi06WhRtRvf98ngWDU31I7qIOK/nEAZLLeR8VIn3m8RADCftVfVDMqPimaSN8nPUfQKDyxYXPI6C
ArkUzh/kDubvjVxMpMHMgxiV4ehKQLFUHcOdWwf7y2bOQmheHJBhTCc3w8PxThdKKWVXrWuAZK5a
Ig3doAkqy9eD1VhwVSClAJKzaX79F5tIGNATxnN0fu/XbukOnoFNK4AWvcVtr3Lpqcx4NCaP0Rrz
0MLFRPZyeiYAhp/4gU9HCOm5RmNAFDsA7m9EgsSkNTZ68yuoqccYaxiepWUjs0J0TsEJorGZRxaw
eSSIwMaOB8he1GAZNbWtXK0cEQvuCHvjRB5J3wuvq9mYGnq7BUtIY0fMgEeRRAiT3O4SHyRtt3Jb
LEzfRKQ0yQUgSXfmIJVF9aWP+9CBxRVmMbEV7jhE/unTCuA3wrnbDrbilfzIwvD+R9MI0liQwb8D
1qO4RXBNoYCNAOrNTrkNi85JRAGpw+TgdslKzmLN1CxsMUdYeIuIxG+UvecALNDORTH401c3l31+
wS9OhjTbZ4Eo1ppCIcJBhnbjVRWVQUD8o/r3pwaPFH6R0JZ5H87udjEQS7WkM4SZMzeNVN67WU7e
vtxdHs0UOM4iatXiraCjEcrBMUdXKm2ZhWFDgj4LPzraWDTl5bKBhemaWLRMEgf0b8L4f7ppczeP
fD1rQFb6HTs12WVKaKO/+/fOPYnKUKPklhXPFPdErTJ9YeKQNOLsFupmWO/F6yb9QkPCDoK/7brl
Xj/ZtZMvHrl1oAoh8TO7Vimt17jM6YfJtXHYlPpQrsCEFxYIUxwPCoNiDmfzF7RZwPmBKa0QrszB
eBiktXrUmonZaAbNb73cxUSZ99bz6JUhaUXPe77sCAv782QgM4f2Bzr/RgsrZifYI2ePSgXjWRHW
3koLxxx2JtUpg3ZW9FFO16YrDXFMUaR1gkJ9meQdWss9jLK/LYboThHMtTzO0r17ZG/emjyYih97
bsYdSEuZXZWUWWldM2xPLr65rrnz4NLxs2hl3y5aBUA0JZ552MzfnF3saZUXFLEzZvE1daE8/ldG
+RJt30SRQPivmFt6gBK8/LE3+dCRx8tdalRCgT2vlelupxezotFVFR1veOm0h4Q8sTZsrb+GY/ze
aUd2Z+6vSrkninTPU+oa94q/U4unQXnt1H3NaBEpyCr6TIJ011RX+lq6YdGTjmzP9gXNVEnjJdim
qoTn6BpddsLjEHt3ktahKJ78fWL6ZI5nO0TtLS7+bBqrfOtJiV1U/k7vwpXE3OI+PBrV5FlHKznm
odeUk+fA0rbttfp7VzWI9Hr0CQbj5vKePy+ITQclGVb0f8lfQCBwaiyuY6+tJqroWgNq7TelnRfG
z3TK9QXua3jIGjqWbtMSsK14JWp7P/zh6rrTep9ttnL+nCF7EPHhtUyFYeJkosYwOxhEM2vC2O1g
xiwt5TkdJViih0676bWxRAbKqu0mGyHydmVukRTARNO4jQ2UBDZvJTD/y2KbIJlIkqKlNL8XW1mq
jSaHuLsPqn8TM6A/o/Ls2PRWLsbF5T6yM3NixSyoQFisgCBDPTjKjgDvVjp+pw9uJWJZvEYg5KVC
BXM9ZfjTtfYKIr28b9guAiTDSmYVdmJlK0YWwgneUhNcDhDRgkCIIvaJ6HfwnffUVLz8VotppK7X
GmeWZo0nDWwoQNpIgc3GYuSt4FPNxxtCPX3VxSG+Kl2vufXhlXrXkuhjZZ8sJDbhyId2AVcACz73
Tb8NKIEEQ0wvdbRp6yvSIFn7TecxN1w3QmwXxl3cbSp3d9nu5PKz6G/iT5xeVawZ1LynS5Z1qd42
nshdKdBjX+fqPqoG0RYzrXo062s/fu+brLSNVamZ6QefGkZ1SSJJDZHelKeeGS6scYBNHZZar7JI
SY+1cSv4/SdkrvI2ItNuJ435IaBu9lF3+bCpw0F1qih49hTleyd574pZRveCTl93hOyz7aHXulL2
Ovdmvm+K8qivwa0yz63FglgJk7KuXSivdf7RpZ+Xp/78Aj/9+bNjOE0qX018ibyqtI+Ed0N+7eOn
OIHKfpN7a/Ds811zamx29Kk0eY456TDbjTcivKvx1AOqyyuw5qUTlt5F/uGFTkpyDh6hu7ql4EWu
GHk8WzXetei7orwJaW/DGhPJb0V3U7U70b2To1XoxcJ6TTleIOiTHjqJvVNXpqc5iwul1mif/SZF
m9hl07RbQ/1laA6AmbLqHE3rtlb35kbVzrXuVuvKv+G6M6fmE4CZUJ2nuDZ3GUEHbNu3ODU8dFsp
h4mzsIsA2ihU2hAaFB4aP7LbkG2sO30hOWm262Xap7fCuOnURzl3Kv9QEIEPLhwbnVPTGWC8pv1L
V24U0XdEAXCj5u86EzZB10Vx9EUtYZ4J7N6EgKD6gXrrJhLu6vx7ov5blS+W+aBa+xBctgfyhQRj
nLw0BnjWtUfeQng4HSF/hj7z5iAw3DGNGXrhRRtfj+2eJ5gHFZD60Dcbpck3Q/isNWuwqIVNdGJ2
tuhhT39Q3GG2HXZNR/GWeXwhB4ezebek2FZCp/Pj8mSUvxkfj0MneszNysNcNqR2PQy2GF9HfW/X
rSNLMHkMX6K5BjZd2LrHQ5yX36GdaHUhbTVb63XHy0eItOgNGr2Vocny+YmMHajPJiTBJCZ5un/c
YXD1qMHOMPbw8yUohr+k8b+Wdi01T4YhwAq/GWFwHD66Mtro0k5Wvkhb2J0GZ1/SQfNl2bly1/X7
SoxsQci3l8/L31fu+e7684HTAXA0+dA4qFomMfkarUK1eR2O+LyaYI49bwBN+TceJLuM5a3hPY7B
9yxHaCuxaxEYcG85A8oZovWEZiJihg9mCw+0cS9X+kq6/EyQZR5lzm428pDiMFTMozcCqjQcK3oL
/KsCoBZ4pNDyNqrxbFKCJZNuFR/UY5v+S83Mldla9JqjWHe2H2V4T4zI5StEOKtU96sANpg2yUow
thDesyHgHLRMQLnInc4HK1pjnkq9ZsfFUyLv/PKK7k/bDxLbsDaN9Wlk30QmnJcxv39ofbYVrW9d
CX7kdcU7FgKKky+ZDRiQKfQ7FV9StaMdFocGOGYaFTemfG25BL3lRlKmGPhBrJ5FceeN9/3wpgru
xgsPDQXIEN4yqGZK6teVuU2g8g0Dxe4hkkjiT0MPeGuu6p6cB33T7KHpTCSrIqg6bckjjxYimo6t
btAAdX668t4wvgm0tJeVuu/BDbjt6NTgCdBzk9aYDhfdgyUzRFSIwajN1s0Dt561wajZTdxldlNX
2SYR2i+1pmZ+eWHOA+lpjH8szdYFQgxXVUosUfHjYYCaor+DUuNKb/SVE2zN0uwukBMWzY2w5Cni
xuWqHFPKELTBNitB82+U3dlJ9GdM82tATQvTGHyOnaBwNybMRDL/GV/nzbhJgqdGCLcyZ5OHMoRw
L4l7Wbn2ghsVXajmPbY+lfzdMEf+8L0b7ki7I1X+kFqJExbbTH4n1Bysp8trsHwmTRlEJF1J9f7e
xkeOpiuxS6WQD9YF9773UbEtjSdPMniW98ouktVdL45kcoxNYlnfI/dnWaJgkbvBfrTaTVavcUAv
4FTwiqMPmvnf6KtFD4RWQ6pp3GVD7gC4t33rtvJlxxJyMjo3FcRBtQ439ObyZCy4PhASGoimLABU
nzM3SeRE6IKEgyKtUccIhTu3jbd1nK8UPpaGiB0o2mAsBJAzRxkJVTRxGXAC9xpNmMLUChEOfg5X
VQ1m1q2EHX/X3buIKDsgVmlqgtXHTlt6nf/DgCfAEzkYjul5hcmFXMdKqUTD2BRexUa3C8Z0m9Vr
IJiz5gIuAY1kxv/ZmQUQseIOoZ9gJyyrH72nbGhzfFdqfSP3mWNl2osLlY8pRreW2DqJ6j/pnfQQ
qOpOa6OVotry5B99yyxWaCIrRtSYRW6mZIe2b5FI0e+y0bAt74EO+VJMrg3ttklWdtr0c2cnA/za
0yxwPIAFmvl1TKlDCia7UXitS55j1SvVgOWRHVmYnadSqw6BmDLLiXXvGR+9clUlh6j7UPqnJLsG
vabKt90aB/1SeH8yrtmmoTbv+arJuDTjTRo/XMHdx+K1kD6Wwa+4BkUBtmUtnbS4UeFsl7mjjKkE
e3o7ajWvVn1gpCraHamrHhIIqbLUWnm0ThN2tmRHZmYTWoqlPxiTmd5LnLzb+9HWTbdK/5wpOuin
lazC721/ydxsJomy5VrIuaWi7FFKdkJ4B2g88P6NJ+YwZZuk3IxOln5JMGIk3f4/HAX/N1YI/0+n
NA6TWKpjjl2lQpPBEh9aJbtrY3NlF1xeuTP1nDGOyHHFjDGHeL1+CPXPca05d3GjHY1kFjpBK+eL
Tc+qRWjCiRDJtcLz/99czY6zCHE2DXQDR4jv75Wex2XvXVtZtb1sZvLiuT+ASgNrB63GhEU+XRKv
6IUEChHi1lLZBkVou+adVNQAG28EfQ0H9zuum1kjBpiQBiRJ6JWaVu4oEPBUE4rrkJUppOt2+KX5
8iGFcyvrHT0MuYAfxLFxip6YxIiRLN6LRrU3+xerOTTal6Xei8pXZnwJykaVH6063VRZtlG7G8H4
AQWiE9XySky3dNydfPAU9B19cBZS+cwnV4LKqHqQQ/pyi6z+qVhQgvM/UBopkuDd88L0xh/GAAEU
8cH0m3jtO6bVPps4OHh/v46BYs6WyWgyyVV9SbPrPk+2vmkVG1kpxVvJzXy71TzLjtOuc1QrfPHj
JHH0bqRjJtBkrnqAbJKxtgGWjmRgZZbI02sCp/yeuaOZEVi00qgVzR7jb1Ys2lr66UVoaRTIA1wV
PSJPxougCn/vrifrMZsHUmy8bzPWwy9Igch6LfLYatqrKKFoDKQkt70anafLe2Q6E88m/8hrZ0e0
l8hmUAsYTcZtSgqtSwe7DNIt+DCnCVVbVN5MI11b8oXXGdcOr9spmydLc9SjmvVKqvfsTA3+DOiz
YpNDBkTnxvx/pH1Zc9tI0u0vQgRQ2F8LC0mJ1GLJWvyCkGQJ+77j199Tmpk2WcTHivZVe9yOcUQn
asvKyjx5zk1m3hZz86UZ+Y/GkHaXR7uWRT02bHFeOgQZVYZZZo/qx358VchXaMtuZT2Wza77ZnS4
r8zrup9orwsuwxXPDdN/tjk30xHpWyQwYdqA7n0+vI5ojRkKgWddQUVaJ1a4OxDI/HoIZlgBYyAd
oNQaz0+QX8dt66rWG+gjFPT4I0dqltBylZ0ljdwFtO7l/FAl0DeK/bJ7ITYypRldlhfB7K8vOyvo
M91x8Byeepy2KKq8mnHSy/7nNF9n6k7N/AFtL9OyDWdgL69zzUkLwaKvpd8wJ3/MklOz6YI+F7vA
Q3K0kUxkzHkR3pSx16F1qGldS7FArfI2JBslaiC5jWqQ6QA9CsGcTSb9yAnUc9C67yRIQ3bWdSv6
PrbwZ0cQLWcIxWR2XfHnHpLUdSRhVgxtdJMZTLndAJbVu8DctenrvAi2yBkbNB4TDDT7jz1uI4KC
NSvjFtORxNMWORwlHmmk+BWYiqSruPo5WA+6fujGbTT1SD0eZmgHJeFnMrmxcm9UtcgZsOm/NH5u
yxqLkYNNhS2P/lL0yw6M+L4Cl9fHP4nkpP3TrIEUO3usZ3yRwOf+H67+n8ngESYaQNmTosK4hAi4
0vdZUPlGcAhQ+MrxfKp+29FHYgqyHLwrIOwhh5ZG4PbQewBq7NMNWRLLGiIVYoF1ww5j7ejqc5eK
Gkf4fcVb4e73rCk0OZ1gRU4+IHLa9m4dfeipN6c1dKgE98hZNMFb43axLqE910zRFC4NLZ1NR+/u
ZNONh97tWwggur1e+Wb3FIei5LVoMrntTPpalnSAOp2u35Dkeso+p0iE4hJNJbdFO3UulbyGDZtA
teBlzHf5srHwlmlM4i+GIL/B/mvHB4Kbyu/ur6PwQ5+buB/YwuWWJ/Ve3Lty8VsCkfVCBiBLrieR
ivLZrcFb5BxzZVVSHDdYvGwXQOr0Kgfmbt9d2x64qA+tn9BWdX7M/s9sM1yNFEU4we7hnxy8fc5D
6/YSQLYMI5ZSUO+CpbYrBEeObb/zOdVRIQVFI3Bd3JNj6CWAHsALAfLUpz7amfZ1Vz9FmWeqgqGI
DLGhHi/ehOgxD2Comv06+r3IVwVqPqPbG73AcbLze2lInBcxBiCaJg2W5PKjHKlhOoggaSmS/V1f
G4u19uBVA13e0wHNCVqMMiNtnQR1DsjBOJYmuKDXT9cfC9wJnuWILJbB+CSUhM5xTce4dAJT2w+g
tQYYz21HU5Dr+W5APZ+8Pza5E23pUWTXMmyCX+k5JWaJWkRRo4SS5VvooWgqslmAqNMYhOCvca/l
TA+yvjYyiI7SAgxw76Rf2o9+KqV9g/QNxIum6peGHoEfg5RoB1RtkWWwwAW8zZe2A5O50aBFsLO+
MnR8PPWzPL9rRI2cqp40F0SaEsponYSGfyMM0aFhBn4OLHRJrcpOD+YQDgdkUsJdLBvTU9J1h7Zj
L6AZbCdubavxx2DN1c5KbX27mK32GclokSJjmteOIelQBpge5MrMN2mtP6iTZG819F16jRTflXYs
CrNXzwD6WnDO0KEDePrplpEKYjZop2+dUHnVarTiQFlRpVq6n0xPEFKygP1sHY9McbvTaEbbkiSQ
oNsJ2RkSHtrWtrJfJS1xFPM6jSoqa14m4mFd89BAYbC2bQ1k/TxXAIRoE6mAAJMzg4C0aTMfjaHO
WPa7Ri82Ecpec46Ovk5+vjzatXm1ECYiv48Mv8a3oRRA3PazlUGeq8VhN+8HCGVjg7TvCTAXsiLi
e1i7WY/Nca4MqiG6JE8wl8r3Y9Z6rfUz6f4tzIC5/mMjnBczG8uGei+MhOUn2rbApDdk93WjgIHs
mgSGwDufPQC/zeEKMNGjhFZXnTMXZ8sIIHbVOkYKqE7wNgLe29iuClTI+Njj/KFhw8Yb2J47Gijv
l9dvdUIhtMSsg1mAR/FlklYlVtkhf0B+A9XvxIBg1QLPtuZMwVryjw1u0eocNALp1GDRIgIsA0jj
iGsmiCBeSf9bawU51/URoXsRLf6Ag/MPeUtNyxAiea1TqCqVI9PT3ie9FMRDazeQhVTMf43wj/Z0
1GRNSkuEy2X7FBW6XzS29zcr88cEFwAZ1SIVvYRxQIYMKSiJ1nPnGKL+yP8jSP7n1uFHMgeL2Rgt
bp0i9KRqo00LzZMe4f9LLVNb2i/lTxNI70F0yNaWiV3g/73DeTmZAhoNpC8RKhQBmFKB7gzgElNT
EJCIrHBRnGRmBYR74RXr2dP1HlV2Pwo+Ly/U+hSqOD/AD+KM8NjesLa1tJhhpE8eoPUtjz8XfZPi
aR6Emzz2pfa9gZCniBtt7VShgewfq9yNpkmkbEEHwjzvW1w/xUriasO1NOzU9CHV87+ZyCNr3KWW
mTEwDSqsSdJrrH5oIJBYhDcnn4z5jrmPjPBR11QmYWDDSALBj/6W2DeTDLxCeTVHbhsiO1Q6IyBv
lUiNYe0SA5PtP8EB20VHAXIVgZtj6XBjm02wWabJyePoph/Dm8ac38w2/4vAH6lctKyATxCgZs6c
rXZ2HKNsCqrRJxDPEQi2x0viIllPIdUiuF7WtsmxMW6bqCCVJNBpQDQyPATGnQLE2qi/W1np6uYu
6v4lzJ2tIOYRfSoIBeDzOacV9EVlBkrfOiqpNqHZ0GTSvSIVXFrsm/kI69gKd6oTOdEBWcalVULQ
OQX/oLlJyV2SCcyshVTHZrgHWj9OkJtZYCZcim3WaZt26GmjWmAsQfYHKehiupWhgn7Znay5rGOr
3G1pp0Foj8DoOCF5tfsv0l0R+/GyCdH8cRswNm21RUMCHFY3QeDEniNaWeQVMKTrVvlx2dbqcEyA
3FmKFQhqznEUZpZ3gza0zoidAK62q1HTXxs04F82szokG2Qc7MpHYy1npurKZAaCv3V0PN1ABGLf
9ZX2pYblJp+mzWVbK+4CVQJQMeGSB6MzD7FoklirixQc/7q1vSVN5YzDjRqLilBsnblNfmKFO7jF
rJWoQLWNkzXbauloIwrLVrY3DCC9C4o8EzRB3PaejTme0wAG9LR188Ski6L5Zf+4NMARBtJH1Oa0
tQJBg8qKP0IjAHQM0VyGtnU+tWwHkaGGTdc4tYmoCRIGk6Hdm+B2SYp9t6/05P7yYq1sjBN7/J0S
QgMzkGBPGny1p0lbbrMc7KwibpMzQAxc34kh7vleRIaRtREMKfWu0nY6cToD/RVeaj8BhUOQvM/S
7ZRs9AUCCj10DrVFcAZWjtrxF/CJYzyMdAhm4Qvm+ZABrkysbVpsL0/nWXaaGybPAZCHPV5HbP1S
afaCKYc+mU3jqd23ALWlZuL18CaRMj6UePIIBvh/GAezL0hWQHYvc2ciXcxlHknfgM9/oaCzAh2n
n8XPhfbQSiVFdQK1cJpIArOrB8X+Y5XzLWA6Ikxdq3HM3ldCtyDgI2p9GdwrJa3y1Afhx+VJXl/I
Pwa5PTsGapFLC4bZtIfaurUnFOkFD5jVqQQPgcJoK9EJzmN5Z80MqrAasV3luLuZ7Ghy5XoOvEBR
c3eyC0gWGqSndkQSqmsLKndaqf7FOIFsATwP3KDoUeTuodzoZikd0Y4X4nkbhMQhy00kaj5a89bH
Rrg9I2XoTFogJOAUdQh975eMbOTAtU1oSAnuhW8yEd5lH5viNkon200TQDzZMSYvRNNHdR/rz1H1
MHUbe0Ihu/Ky9BBl76q8WfotutoWFd3qqOW9Xt4/az7v+Du4/dPF6MbKGnwHpGKdSn0q5NlFbE0T
W0RZvrZT0QKEp7YOvhh0w51GzinKRnpUE4xY1Z0ZVC4oj1Wlf3k4yup4jqxwIVFkV1GmZbCS6LkL
EvZpfrfkq0G+jupNoF8PZu4HZB+nB8V0pv5VT7+C5R3dtJc/g83a2eoefQW3W8HzJo8dqBkcKG+a
M5azdPoaEJHIpEaDvGX3N6cDiAQQS2qgW+FlI9BoG2SSCXvLYlcu1JpR3zHJm97poleyuhZrALYN
yiKYUbGOp8uYJXUEmUFMMPAlbu1NLgBKdAYHbHqDQutuobUH7cCrPqHZF1qQoNCbPH9C2fGW3MSu
ssFl9pw50V7e/tt2GHbbHH0Yj71GLhXAhxEfVlvQMotAtbxLRQShaw4CGiagDwBkFq8xbl0XdYTE
e6E2Tt481TJ8RLLt5it98RQiKiyvzfOxKbbRjx6a8WwrE+SwG6drPRl1Cwi2Ce4qkQXOBeV1l43p
AgtlPtNWqWkqqiat3hzHg+C8C7qw8lgbYCJOdnpzHWnemL9F8jbRvF66Ctq9Mv1LnArbBZCZQYEa
1CUWMqWn09Y3BSR/FbYLNEi5enW8t0UmviuY/OmGMAde5Dba18GYeWoDcC+8HECZ4wBjdtX67ca2
3fYj3jzPkIWraO4GTkBRicxN2m5LTxLcx2su7tg8tzOkMtfRz8QmtWocGX4akbGpXcXL39hBrG/J
Npq+sN9Ph2kZI1RHYwxznm5jw9WSd6O81cnDZVe5di2wF8X/rHAOWybSyJjy4LATGV0IWyNEs6Oo
MeMMXMu2hYrOcABUwA6FP5+OZSRZz9pAkdqw8htJ3jTozbOegvAJsm+qXl6n9l0O+5rl25lni07a
mnmCVmZGx40nFDRdTs1nsxFGCgSgHTLdtsDJTOa9GT3r0wcpHqWaRovbGlfgoOzVWyLSKV055ix9
BKgacCIgm+NORGvi/Qnm+BbQdum3VdVgJtKHf+9KCEFTmY5WcXC1adz4+nRou9k2kDutAPRTZt3X
zVTwOlu5UwGDRRYdoQOqDzzqWx4VI22GqHP0CGrasbcsGm2srz72WqhcxyJek5VTdmKOc11GNOdy
vMCcNIKTTbJA8zHRZkBMr0/by0fg+2riHAoBPRuIFEHjYyD1cbo9IksbmsDOOme8Kim6eJ3ALake
0dTtr8oNugMXWnrvlltT/cfgRNR00NjufuRuulcdmZqvIu6ntbk++iD+LpXsTBsXDR8E0C+JP2cz
cuGyI0jcDuGhambBQ3/tQYwJgCgZSP9BesHHhkOol5pZwJ6iUJtKaAIB+a7z0b5EWzulr2NOSxOU
HIKoSWWn/nze/5jlfA9pBqQnW5h9yr1Jhto07TfoSKHQ376L98vW9odrNCxTqHD9Qoo+p2/27q3d
BiFVaei37zfl4nb+7ATe5Q2xFsViPkx0COHpqgLgerohwi6WUavEhwU/Jb/ah273AWUhyw32oaeA
KYUC5urkOxEBzJqrODZLTs0GYSYpiwqzYatSRR2o9Xx5YGetuljek4FxfliVR32oTViYPgZX3Wpe
fFPeJC/tz9gJHnTkgGn4oL0wtRHAEdyryEvp1//nJ3CLnlepHmZh3jmz09Le696VveaWP+/yw8cr
xLY243PgYKUl16K6O1+LZAfX0EonU8BFDzYJQ9RWMQXS9jDd5l+Ab251Y2vtPl7KDYB7QUGlX+hV
f7A35v1Mf18e/trD88Q8Fz1MDXBEWozh67e3THh1eFfciYIz+f6Dybx0nuo0ExUUWs/6DL/XHXIe
0L+ASAFyeqc7y06ruMqXtHP6wGsrH7zqyI6D4cYAH7QjdwcpvELpUE4cq3PkX3HkTaJCwOodzNh9
DNY3BLIJbt7nyqwMc8S8Lx0e12pHU7BewCk7Wr1RVciq31otDXughIqbxbqpRO/ftQsFNC7QD0SD
hSnzd6Q0kaXUetgHsZAFEapkB+Fz5IOfLi+wyAx3hkeoApBWxvoGIG5Z6nJPFONDaqIfShcIYu2z
ppHvVQUyGfxsaFDRZM5NQduvU3S2l+zbwOncaBPcW162mx6tR2Wjbofr6Yd0KL4e9N+IOqAsSfzW
nenktM+iU7XuMY8+hRt2k7TmGEqY3XTGsR3wBsbTNPFzB40zE+gfHGjTb2R/uTJ3l+d77Y3DYh4w
jChg7Efy4nRrT7Mig6wlwSR0IBwzpw3IYZyuwdJO+YKO9/kWCda3rlNBESrSvltz2N+azegkBUcP
X8rIpEatQV7XOSQE6PdzEPWSsG/nL0gDciKM70bGY4qLHeVZt8eQXZAkmucJvOqlGfqTEmbohc/D
2rs8ley/xlkDuBvxHVLTClK+3EyCKywqTBk13bzNaCfZD3VjObGeUSv+NVSiLDxzOZescY6wCZQG
FOMMe1WETpEd8sYJAtMtjR/p2NK0PWiqYKusW0TiBUh5VoznxgfMjlakLRyeGWde2+CdqD0nEIXq
c/Vh7L+yIHSGVFRUW4utmJoSYksUW4H34q7cREuGztABDlE6KMmD2CKkhBQUzPjyuCMZKGYgpyGh
aP6m9yVt0l0tUoFcWVfIs//ZRVwonYR1O9cTdlHWdbuigQJsq3qzNaANSqNz9Hp5F62eCRgD2hO0
ooB8np7H1lTCsR/LDldJDGhiu5/kTPAyXptTgoZpJhKDLB8y46c2wqScZVmtOqcsZwoiTgqGaMgn
WF4alNdDUVwFY4jmg3hrNiABgLxfqWRIIqsO0UWNOWTN4QPbaqKeCZ7ls9ocGfJQHfqmcwrJ8qqp
Q6sZOlHmbDMF01bJiF8UmW+OD0ppgGNX3WT9vCuIQmuroo2e7NEN6ERSuetBk9MHv5LiLUWxUu/B
KZtmhzm2wODSZSicm4Lwe9Vzot8Q7x5VBzE1n0dJNRJJoYwvV+oXc9xD7Z50r5W16aM7vaJTcW2g
9//y5lhD0DEiqH9scqfeCPRGllvYDBn9K1AHhSo54ejlquTL5e1kH5QsQ/8K0Il+/xdp4RPj3LaJ
soBMyQzj/Sj97Fp0gluPrdJ5UK+lEyihtPldMNy1o3c8XP7oFZbeTh0bbgWsJXJ8UfGaIiFtaK4R
GnSsXbXZymB4VDWkXTqayZtYgjf8HOdr0/4UfM3ae+v4a5iDPMppoi6WhfKErzHRCWhPEMAEYlgH
DYC3BKlnBnd18SKDxKhIn+vsU7IeBPZX4LbERPIWnOSahmI85wr1VGlqdLJh/sljgyhXi56QfSFk
pxvoa/XtFFhDUW1+7Sl9bJN7bmixolSTNsD3Zg/R4IPOcZYMaqv+MFW0DAWeacX5nTh7zlo0j6oU
2rjUVLN8KVp0RdkdaQRx38qmOjHC3WNaPEohCAKBPh/CXRjGjqHfNyDHRyXJ77S/AK/BGsp+TJCH
HR9u0ySdmU8Lbk07lj2TLI4VPytx/NiVlj8nCBCUand5n7DvP4sM/ljktZERtinJ0DPEJvC8Fcm2
AVQU0uwvMvwYGPA7GqIetOly3kACFftYJgDzSniS0Upafsny2+WRrGy+ExPc8Q+IWo2EYU/lpNgi
MUqNyWewA7DBTdCKI9LLZXurOwM0ftDQMFAp5vM46hQDQFbWGFJBB0n12+C2iTcW2LCL2b1sau0O
Btv/H1vcVh8KewZ1H2yZSynfzRDKtmPjvl/sTTUAHa0S6YFocUsVZJTp1GbzXYB8jweavKs+y5Pb
zsrzn4JvWnFwJ9/EnQx7qMbBjvFNQZ48qWX7K5ermyxLP4LxKUcBMA0CdwRFhp4mdNHQuRqEH8QI
RT5nJSSwbaRj8doF1yJooE+PTBWqgInXgNaBQXKs3/rOtdPnHORrguGyo8cflGM73PsPeYw6kFto
GnUu6KFCL94Gbo9iNtWovnmTDrPb3i5e7oYP0t7wLhtfO6THtrkH32APyWyWzDZJN3qWQMXK3uWg
W79sZm0qj3cZFy+Upd4nFkPct8XNwCjvWlBlTk9mv/0bOxAdA+sqKN35Dq+lLUqU/GAnDh1L3phh
uivRwiYElH57FX7NUAr4xxB3bDR9mGK1xxYdrA856jfG3CG7HJg/w6jYqtkrlNa3ijVRde7cvH1u
yXDX6/Zzhc2qFOlNMstubOcCj7vqp44+ijs3JbAQE7i84acYY99eQ2gGodfcBFQZTT/TLFjUtb1z
PAfcokqS1EsNwWT3M8oInQtxthLQpL9ZUawmkIxoEeErkaM8Fc2UADlZV05kVn5QFlQHji1VBNfx
+uT9McT+/iiqKhMjGOakRc9E8VvTlzsTTGOWD5nAfv5QA5FI3vqB+GONu46bMWpjoHZxIFQVSQAq
2+1GgggFiAguz9+acwF9+v/mj7+FS4jw6JB0a50ofm1RgMhkN+9yp9Of68g1rfR6EpHgrGUpEWUg
RLTwYIYSPXcjpwFAoN99FEs+bad6ogqQIUVc0Uwrb1J1ciSj8i39N9Ry9OKToBMZjy8qF7Zr9Pnm
8vDX9ujxt3CruuikBkklru52TMC6AiiGO9Zq5GpxlG4vm1pb0mNT3JJWeplZiQZT6RjuskGhYdzv
kiV3lok4l00JRsU3B899NZEJ3QiOrkiHskbxRCVbw7y/bGU1Njga0XcO/uhIYNdkpRnATCBlmz7W
nqUS4Hm986RQpRmYv1IFoMDR2EwmyttD4pkguG81jcajiG9z7XTC2RIwf+kGss7cHWnJYy/VOrZx
G45OBspsozOd1tb3Y/ceK2DwLRbRnbUWhYH+BSAVC0lJla82jwj4msiCN1Vn9afd9DFtyySD0aJ2
a5VAmyZUBIf1bJQKsIEoATONScAv+JfVII+QNpYsaFvIOz2ZnRE6BfpeVZ6a4Yewp/d8eVFBYDqW
gAXLyMPwXTRMwWtYpDJyXvx3f/d59+HdPISuiBr7jGqCFSrQuQWydyZRAy3WU8caSpXaR0seO086
hZA2pXtIV1PH2wqqI/bZAWQVETaDSH4i8WlzdzIJSFaSsIod9wDF7pfDf358/+AfKMziF368//4P
f9jQHcUvyGn/9++o51GvoPu9427v77df91v3+v7p/un3k8BVfJMgnoQPKM4y8XeUCUGCgjj/dE4A
GtK1oOyhTeu0ju/7sfP9s40Et+c5yIYZAmQeoDbknrGvTg3JY5mn+YzJd69d13d9DNqjAm+0tsLg
uIf0A3SYDTwtOYffqHae13Edo954ff107R5++ZvnD40+e4IlPm/8YsM5ssQO0JFHkotQCewIlq4P
BywbhN8FLu/suoQBVoMgSAWq8DXcUOLSRodcDKKr64Prvhz8T7rBdnC2goP+nYTnN8CxHW4gypCX
UVrCzuHXr/fHx8eQLvQRqu4IIgFTYP88wrS395ztw1flPHw9jJT98zWjaB2xfwmc/Xft8PyLgMaz
LXRzgPLkdGoBbtGLiMkJu+y47G53mF4md+9st44jGP73f+ySMS50HM0C0PmaGXOx+6n/Y4OTCUvu
1hWYMph7OTOlQbEO6SP0R/EFQ3lqw7mzW2bqwE6Av2PHnjkCDA/jc9mvy7tofS6PbJLTuQztdOrb
uoPNHBgH/IZCPH5/wmhTJ3Y+N8+bu/3dfu8JFvE89GLb98gwe1kfnY++HkgkpzAMD1hS33/cvDo3
Iqeyet6PrWinVsxQIRDTYMNzD2D8hPe822Cn/hRtk/M0Mzccbk8acdYwsDwMvbj+bkNvRBbOsSvM
gqFp4KKCMgi0V0+HoiZlIaWQymArdW3Sl8HvPdff3H1U3se3q3S27AwI3hrrx//ILHf8UzXIkR6D
WbY/UvrSOy9PrTfiOpiRBWi9wXVNnAqKm1KjHf7J8MdngGiALACTCDUoeuFwOl3BxWSf5Xa5+eDu
C6uIIGGj/Wdp2TXqHr5/w8Fhh4fdqLhG2WFlv+F3/Ozx7+/DhOOEH5cd48vnyWDn5ewM/5ku/hEj
1UHdyydf9f1tvvuf25t9BfsW/MKNwH5EX3CO18a8AIIL5D1EOBHHcPNSliC81RqoTDDDiCi+f+Ai
f9BnjP7GuWJu0r33RUHNWUwDflZwTKCdjxXizgRu1aaN1MGC3aGfG9ob6DGy0SOS6p6aiQTkvjuJ
TqaZM8Z55S4ppCSyVFx+Jb0NaUjBUecM9BN/WoDfYv8PIjcP46UY9mZ/5/zY/djsPA/D//q6/41p
2fnsID3dX2/v3funp+v7bU+/Qnekv0Vps7PwHPExmxQEBOhLgjrv6cnV0zEvQJGBBwl62gAinpEx
9RZFRUK9noLe3KB1Kd6FTZEJnOzKkoA2QgdqAyA71As5p4TetnpetDF1JgXc5ECLgt2qXF70WU+u
0gKkFYLNz+994GwQO2P3Q99L0fhHWNOXZjMsE3gCgWeqochue8RmYqneZTvn2A9mCJVP0ILrJlqh
uHGFYyyjyQuGFLQjKgaqOxOIcSK6QOlD9SPpJQx+toU/Fc/E3EArYyYPmeRZxkbwHez24HbhyXfw
uzCdbLkP8B1GElCLBH5m+2Z+B7yvVqE5C8iuvQnHqXh1AWgdkOmSgN2aOd9LH8DtrHZB/9lM8AGa
EgF/YoVUl6HuoEMSvpBTLw8DrwFvzuVhr2znk1FzN0KgVr2ejDDaTZGXVFcNSGWyyJeGrTS9/oUp
oI0gEoT+E8K3X7SB3RPI3adggi9BnL6piJc1aIoa3ECEbWJ75mwqkUIwoARuKni+4++P4hErLU0t
bKD3Ntm3Swc94edFxNi9bgICyXjFAmDDo6cSWRuKmoBHM5prYOzdWfnKwpfLM3YeiLCzAe3n/xnh
ArqoiYIF2qOpI7dQCIfgh9x6khr2L/kApLuBvM82TBf5oZiQQs+qatx3FZhcvamX4l2axbroIbR6
SI4+iAv0UH9dqhjUfk4EZhfZaSLk0y1XD65NkA5E93a8q20/7pFSMw+x7jSK6AOYgfOVNVFLBBrQ
wgPzdGVJl2qLiWIIK0I7neLkkqdqO0M+6KiX6DEtJddG/+YIIaYPTd8J1uMsTPlejz/WufWQZm3W
5xpbuJQ3UXezmAEl8bs1u+P4LKNDtfHbRjDi9X32xyQ34/aY1kPRYMBq8CtLf8zVIde+Lg9r1QeA
K+t/c8rF1WUtL0rFTEBdR24+UOTOrdthgUiVSOlbNBj290fnUstLVJlLzJ+azDdl/0uyZZ9E/5p8
klslzpPbKfhLmoFZAawvAipW24yWY4L61mw80xa4bRaCXdqRnNsu7SLVAUuBr1nuxpFq9o1h7Kdi
E0MorLuCWsjlxTovAXGj4zx2Db3SpJdgrwAzy0vw1VJ1u7xn7+Gu3CU/gArapI/YkO+6IBpeWzsV
7S+QgUNiH+wfp2tnqHXWBKWdOhW6Xce3MIHKhogXXGDjG3N0tD96kio5arAgA08DSByllKB7FrIW
l6dwLZI6Gsl3tufICoFOzWjUsJJn6iMZVQ8lVnkYU4DmBYd37UpH/A7JOKC7oGzPHV4oammNHUGz
BqJVYePnEMaYX/q4p71+PQaby8NanbwjY9wxVjLdmAYFxsZg9IzwPtEgXD28XzayOndHRthHHM1d
AA+IqBBGTFx7ZDjkhp8h8y4HIle7OhqIJ7GOYzSt8y8fqyvCZW5xhVeA95Qf0zDSWc9dXfGamnhW
9JBBDkgp8UQonL5xZ/U2mt6aXvAZq8P98xXfec6j4QJuMMRSha8okn0+vk36lZo9BJLgaK1ZYe35
kKM0wM37nS04smLbuMONFFLT3XKjpa5t3UiTa4lUAtZmFOE1o3mGLhUQOadLZ1RD1I4A56KWMUE8
+7WF/uiYCHiBzlNscE8WaglQuQHJ3dnLcR4VSKgzK4oMfZw+qzMNak0lGCpIDU0q+H/w+ECPt/HC
1OoPlrVU6BwY5/IwGWaLnmsrs+rPUUKuFJqKZWgTZ0mi3rXCjHzKbaYnULALoa9Y6oVc++0MAS9P
s/Ku2w+DOsmbLNcnRCaNVmmuphahqLK5tlhooAYUV0Vq7wznnAF9KfUxBH5rhbhF4OUK5MQs2s//
FgzGJlIHThVQNwWRPnevVJWi1pKJiaybEI2pifmVVbqIaIP5BP7yskASAKEBJiHEQ36CXoskCOXi
0VO21zEURMMiEvjA1fmyoRTG5GCZHhq37Yaor5clhhYtsB7uNP1q0ANlTDqYCmoRrGhtOKjXo1eT
wRHQqHFqK0DdoZ5BNYE+gpxa5f2Q3V12f6sGkLFTgI4iQH9xgwGnqi5lGQaD5nxcTruk+/gbA9Aa
ArsWfAHPumKHyRTaWgTGiNH8bWeyY0HHRvC0/77g+FVHVzA6rLH2OuSWT6epbEheNwmKilMbbJTY
swletLkrGa6qP4XJ6NbSvrAYK6DA8vr0/THM/v7I0Q1VCH6OLM0csy7ewCjqaCERHJu17XY8Nu6C
UtrMgpA0xgZWLXQmu+rkSZbuz7rgtmXe8mwOGcpAM0wFD01uJ6CN3LRQZc+cxlQCJ6o/JtY0Mj43
Q3JnTyAF0YpsLwMfe3l/rA4PYm/oNNWwR/iqZo7yYxcMMDsPRgToteqmifmeleD+kH5fNrW+TXBP
MLJ41PH4opSMZHFhMN36oVIdI9ib5e1s3ETxjqifZb3V9XuJPJrD9rJZdkbPJtbAxYFytKzh/X66
R7S4nBEUYIRGE90RNHQWv2uIj1rpRhv9y6ZWb0Sw23yzAWigDDo1VUcaQVs3XLlU2zdjTBxlVPdd
mHqXzaytGRL9/5jhIvas1fqyQ6cqxH3VgaojaAfB+RxDsizpM8HsiWxxl7yWgkcbLPhYs+LVyq6L
9JBVN71I5Poc/M8uJ1RdgVCEiPqZiEqYx3Or4jZ28Bj57NvEqeWemlmEVLFG86i5S4vMLev3uBEJ
Qq+6EONbvABZSaixna5ZqQ2RWRNsj7rD865VGjT0CmHfIiPcOz+RzQI7A0biMX0aA/nRBCv95U2x
us1xV6GlksWXfJOwNJv2tEi4SWap/6zDeFeNM7DE9tYaf9XNINjpaw8RgKP+scYNSJXxyAdcOXN6
ZUEgLfceUq40HN+sSHoOBvtG0Z8vj+8c5oEtgj5/CPui7x8y5dzh0k1VymMJJsuouh+BR1Kq+KcJ
CnyQFNERguV6obhdUVU0UF9Ue3ZJr7m9VXlmIyJRWJ/rP5/CHcAAYNMsq3Ht2Pro1BKO3k1Xez0Q
RZmoT3RloiGMpiBpjpsBL2Vue7YNWer8W/txguB7u0lMN9KBkQKM1voliToIRda4ZY17qxuWvMAx
xHvZWH7W4csUEtRp8GSyrwwRJ9yKcwFlCqAWgJAAv2dwzqWtGn0hY4/rWzc3yPv10m+9+2EtteCS
W7lbTURxeEAw5OVZU5Q2gRu+yYfMSaHK0jwa41aXrgoN/VAtbcBV1leCwujaPIKdjICtECPDvXrq
VKy8h+JxgJsuW+6m2omK6Zp4uz7xhq4VsCWs7EW0CyADjq4vm2CIp6ZkyWhCucKd0/bW9YS4gk49
pNV1QBGD1LwztH+rtwhAFwyi2U1V0UQIgPupwSUspyCV4KqTkWx6yaIdShojztnl8762N47MfFd4
j0K7piWV3jEzAZ5FSXsAPjeoiD8RgSdbi0pA6w8IGeSs0An0/fdHhmpb77tqYZxqVQNVWbQNp7Qr
SH09Z9q9NLXxvRXP6kdQG8AnFmXqR4nRR+gWMorauTzmtWsQZVkb5UAmJQZQ1encSpFF8s5Cd+CS
7Cs0oOsjGtQDFrtTVfUlGQ4N9RS7/n+kfVeTqzqw9S9SFRn0ChjbM57oyS/Ujogskgi//i523e8c
W+Yztc+tmnl101Kr1eqw1rfrchfN9UTsfH2dLAF48PJBMA3x+0CeqhIHkVlvJXO2hE6PlZ2ASW2V
KnRWRQrLzlSV4mozHEK9KfTM49qvgW8GsdWMfUQPNt3bxgNtX7s8qDDtayb7Plx5Qi75g9Nllpwq
hspUG3CQuI6Hr1j56rUgm2Z+5RtT8SLauPFaknVtgSW/OjVhFZcWBJYjAf3TezW95sAN0crE6/Mv
le2u7+eiT3AsCw2LOp1hhs73s+vbqYzmIdNWweBps2ttDJg5niIit29W0tWXSAqzP0BOAQPhGNfG
KOW5sDQaQkFi6KZbXEFuPEYDSD+CkSw3MMyshj+MKOGblPXaDZAAjwQ4kX5vt5aHBDDFJc7WxgeW
tEeTAZhxUNTG01pyULTnVWIWBiwrdDa2yW+NZJs0gUPSbQWqo+tLrc1bJ9vxiTQ5o1cmetRyjKVj
jOqhU4HWUdUAjmmf4Lw8Vhp+nyd+UWt3FQu46muevbfiF54c4KRJ/qwAdfRx8ImvJisfthBy2tgZ
1MGRPsP4muxK9IYgpYZVGFAXTSv+gKthf133JRcNVCRMXSG/4GCS8nznATjNAF44e6s0tlN/xKBV
DboszJHXUxUH8UDb499LRPMtmhoBtoaUjGRrokLFzCnAXzfFdfLQRQ3yZMqU3lVCjf0wahv3urxZ
A3lz8RpB6wp6JADbLC0iHh8mQSczHuUN8cNuP8Fi2a/rMhYvoFMhkvcFcUKj9AxCBKHUHXjiDRHZ
ZKbut0nvlmLYTsikFAl9GmwaA+zq58oHLFQhgdT17z7O+3zi/o2uTTXE8wjmaeKV1TfRvVrTplfR
LPE+aHc5w0Pi87rMReuEY4IF4pAaMvxKrpAoTWqYTtYDYClvDn24Ngq/aJ1ofUViFWkpNPSea6WG
ajqhsQaT9s1ByW5toI9oW9o/XVdk0dlgghjd/CoQP2zpDDilXldWOTubqHhMdXJTseo4OvEm6rp7
FtX+dXGL62YjqgRoHWZh5F53pY36NgdpsjcPbd02VkkP1uS8XReyZPUwh3+ESPYAXheQOQkIMc0B
s4KVS5LUr7Rv16UsBjt/kN3R72BrF+CMGYLZIkkt2L2RP9W96iWU7+Oe7UjI4VKMXcfpbW/+sul/
irOQbrXhIWF8uiOdawBgMBrGFA+PDqcs/lQxhM1qLRAsBA5svs3Nr74ctujSXvHKlz2nADT7I3Oe
uUPcOZ/Fk7OmDh3QFc1pDj3oriwALjDYfhS/6aO2I8S6afhLHbFblFZ8agA5UjPApYUpwwQBSmu/
GgnbGZ2Blp4f13dDvwhR/nwYUt3qnMNFheD8w+ooESXamTOQypHGJ12U3jCzVDQvo3HypoXK9OnQ
jO4xLtgDsXNM/bprUZ8GbnjqRe0UuhUIWN+LmiuPRagloQ/QW3Oelk47wy37oQV5HEaCQc9q6b6t
Mf6zS0TU+xrJh59ZkYDnK6zjoDEGYMv0saV9B0KAuS/6Mb0dI6cbvDCqp+eO1uoLb5X0M2yquTGO
NQG4nZv8ANYbepcqolzJ0S+tjIrsoY3XwVJDGVo2Rd7ATm2Qf22JNWkbVHv3nNf1XtfL3B8dJ5zZ
y8TKK/LisM/w1jNIlWFj8gQNbedbMjjMTqYJdPMtfwkLpBn0tebDi5MuSZDu0x6wO2OSsxwJS46o
92B1N+EaX8+Fh5xlGKhXI8mGIXYZ5yYf0c9O+wRaqAdl8DvxKexAT/djv+K2/pjo2W39RxKKaMCX
UQCsJXn8Tk/saAwRHXQAlGv9uVXdDuC+XO0Y7yePPwFrauUlcZmVkmTOxnNynp1Ca4WFN6M3BMbv
9LbfOP60LQ/ZfbUHzEZg7te27OLtIgmUotvMbGvLFhCobKPn/DU+pPthwz3l+bo/WDB67No/aymH
tSaPmdXXc1AS2AHgm5vAhDpiJQxYkyLZX1Iw5Obn+Gr4MfnRU3gA3inx/xpp6XzJ/oTwp3sUaSHA
jSElOYRAdGTvjS82cWCvVIouLzRJjnSrdKrRotwGOcaTGohde1tv4Bc+su1a0LF4bE82Z3YcJwpN
mp0jPoAgS9lNoR/V+1B7vb7/l1EpAl5UDVU8IeH1cITPZaDCIJR2ipFmzT450JkRypRiM1rPoR04
FLQ5v20lKO2VbNZF0PZH6vyYnM8vlad3TNaFFmjNcy+c6a3j1o3DXYVLoFw7t7NlSb4C6gF+d8b+
Qx5Lsjw167JGw0yZ11jdptQrtB2+l8oHbn0XPEQbRwAzvCHdFh0OfjStwg8u7CCCHgdQHyBQAU6u
JJ4bYUKNEiEWGNP6DQ+KXXnQE4/fhrs537oF4lGxVY/R+/VdXVjeM7FSHiJLWtVgfH6sNjeT8Ij+
E30SoIleeTZd9pQhmMCEAQYNZuWAZ3JuPEj6ihbVMCTIRQ1mdsaYuEN40P+OO6QjFKNDM7KV8uG7
UxjdfTH0HIx7IkWaALxkN7091M8Z5lYj4L5N+WsdG+ljlZHuO6dkWrndL/MX+FbkMVU8KIHEdlE4
iXNuzt0nmac9dW/UzTe65jJf2U83ZVAKV3lpdtc3YeFaPxMobQIYqOa0MQTS5kkHIKG9BoaxtMun
Gkl+qDWi1iEI1jxV3wDGuiQoicSKlxj+dUWWjBhJYHSV2Mg7XwyTkEpUXawiPnEsVD+69L7QkUsX
9UoL0MJ64XmMMH1GAQSsonStF7mokh5jEl7n9H5MEHgO3nVFlkIUTPYCZ0OfZz/lR1wPxMZe1FBE
G9FivNGKjeg0t0Fffq2uUZcsbA5yJXPXlIpqFvL250dDKAbPBAbRkRxyRfFVDw9tuUnSNateVOlE
jHRFiL6vAC6GWGjc0iMgZTSvfLZvs4fwMfba30XkprGrgQyb+NWKa73MiOEadEAGj9YcvO0BiXeu
oaGnbZim0FA9mkfjxtiQTfLdePpu3iP/CJi/vVO4HVhlXS/e6964S8DrueKAFkzm7BOkI5aaNNac
cV7k4tNy7pI1wqSl2/FMgLSLiRILM6YQYP7QY7cN3dgVruHHGohDN913ay3JuhQona6ptJ0szphI
GCyU7bu7EmNzAH+etkbnTjeFqz6R7fgOiirvTX9pV0K0xQj3VPTsBU6CDUIyPTM0qFp/AKR2Hzu+
eDfcqnTV2ZC89jkN/t5Bni3ufIROJDJ0hIosnv3KULgK2UTDXxf9JROVXAp4AK02n3UqtHRviWRX
8hUdlo/5v4dg3tATHSoQz1TTCB2qIgqoDji94d3CBKQaXHddi3IAgD9P9M3MVpIhmgIJdMCOYMJN
fZpMlOCdb61+TxO24iIXfD1IA/6VIxmgBXJNcJDgpRiRx1HcNf076dYsbXYMUkx2JkOytNQKtQZ1
KCCNRM9JiCpcvilQfIr6XTvdafVTXOwV+m38D9flmVjJ3JA+pyR2ZmdheB3GPrpKARXRrb62VWtL
KBsdKzHA3UG90Dma/KFG16ye+tfNYU2GZHZjOYW51kJGHT1Pzq4EiKexOje96F0xzAnABzzdL5KQ
HeY4IwPdvl4FyOrO9CmQvgBBnxWerbyCPs6I3+rs2AC6PFTBwpq9kLXIY/GphakB9AsBfgL43ZLZ
l02VN6KE2XdVoIM8PA8KFVjEFaDWKECIelcZDtkqndTS6qJQjO57nIT5+XB+qFuTWfU4pw1rf/DD
Pf8+YSS+cikmmaMH0+N3yjP4iNeojJYi1Lk+/Y9YaVMToidYBeDmWVsb78ohiFy3vh287qM6Vrdr
z9glj3IqTXr42VY6jbVqI0OZ77hxh5lUp0Hf/+a6oc7fLJ/1EykyKF1Ncwdw4ZBi1h8F943pzgFX
CNCemyEI84/rwhZDklNpUkiikmqYKg3SgOm+HfwIW5Y82PcIgRI33+L9o31EyBex56N+A97MxAe9
nVjjU1jK/Z7u45/x8JM7oRw63oagDPamh6/YTe+mHeCsjnTzS9s3QYhBG47K4e3t2pzkstWib8pC
0zRwwSWrnbialo6CUDCr/bqukUb2bPJ8fYX/Pzb6rxDJRvsJTd/1CN3aQPjmrrtHTvFbfuj9EEjr
/a5bi/AWIzD4oH+0ksy0A9CH1qgQqG3VLAi3w0v0VH4Mk6daruKuJTEX1xA9+ipCdwDDyOkCjBMY
tJrjvbhA8Hxok12/9sxZFvFPtlemny/7OunjAS7NyBMXDdtDGrmNWLnGF1z3WdpDCoxFmirEiZH2
KOPBLZx7dS36X/AeSL/OxXcNrcOgAjh3kZkN7p/eQQKngRNOye8BZTd2x9YugIXFOhMj6dEyvY1r
CjF6dIiSg2A7Mwyum/TiUp1oIl0xk0acKkrz3ANVg983isujl+sS1pSYv+DEH5A6qpGPgBKou6C/
7jcTrWvyr+tClk6mNeMcq3ijOzPl07mUCZ3OmDiClCQyXBBvuCHLgHPtFsU9UjOQN5j+1Gx4+Tp0
r+HahOZ8DCU/fyZdCq5SoosEw4WIT0Wybah9VAQ6q0CBHenWBsBsfoKGpsJptte1nn3aNbGSz4uz
JMLrG0pP+nMTHjLzblA/9fpLn1YO1OUeInFgA3gMENKoYcotjDkwZ61GsUHEXiqgaOqq+9wiAM5m
K4nRy3VEHwd6wgwQdiBpcBHnt13VFqOFGcMCc9vdHQdWXAVkNX2vtBisfSz6leLTkmKYeJ+HAgyc
ArnNb+C5hQFwO/UytLOrryl7Js3n9U1aESG3+JmdVdCwhAhudtva+NA7y2/WRngW3q+OBfw7QEGB
oRJ9DpL9hypt8UTCSNIEMpffDvfy39Tlt+A0amvX/iJ31jH1y9111S6dx7lQyexHwu2+HyC0sjE7
CXzzfs2TL8Q0EOHMLYtgN8CsteRpq7aNWFyFELEpXkSQeXmQbIs9PWT7Bu26HvBbizd7y72n3qWH
ZEsPa+Prl77+/AskJ5wbxCqUGF9gCwBW701tI3SBO+vt+louiAFSzZxgBIHD7EzOHRiOF9AJuhgK
dq8mvdWHwFZeurUWvT9tYecuA1BpsBAKQlrMh/6J3k68sdJotMqzHBGpmz+nb6pwo02iekjruPFN
vA39zNUjL7kTmyjIj3Q1Olw4DWfypYCmyiatARMUqpc3U6D6WWB8qvdjoLnZq3P3095++3l9WRcu
hjOF5RIfGqfqPHEgMPwyVbdXvPRN3IJxbWPedUOg/kbbp7si8tIto+BB0TCGlvY59yndqYkyktpE
+zAeUOSYPFb34oiGdutgcaTPpi39Uj10moQeOIHXCppLVuTMEA8o5c+ZXskNmGS01BScZhjSDjN3
qsLnTOnu+4k0exWk9Svnf0nRU2nz15wYU2qbyUR0DA4WcZW6Bv82FNmLFn06k7Yb29/Xl3XBcsDo
glkMXBAmJiLlVU04C6sKG0lLkNAq34axcy1+vC5kwaM58xFUAcAIzio5Rz6oQ1vatENcOndDuSgO
2k8IAZ0Vq1wSY+mIVoBIhP7yi22KnTyxSY8nNhL9IIThzt+H8g4SF4BhBjgiRhXlLoGYxiTXUjS6
TEXja/YbhotdtjZWt7QlgAhFF+osC6Ng5/tv2FnMeweFNuI8iSbIOh/tfNc3ZCEicAxAAADVFdNL
FwXakdFcrUSLtpQwSKcPVvdugqkflGnVALNjKC7ka8f3DzuQ5CNx46BKgmEtaCXX9dhEcsoizIfo
6E6fXMUIRy8PlfBx0G3Yuc2QScNicsOzHdH5tGe9W6kOeleQ+gK5BlaeNJ7RE2T846np931PjLc8
bPAaiRXBdwnX08kXOgIqBSzvbNv1GbCOBYKrQ1P33QHlxvq+Useou+V2bDxak4WbZxqnQGtHdmtp
ufKljSVGIWKn2Xc4iLGnqpjgdI3JUCsMtqSkdquIWr9zpRyCyXDG7zEZzaeyCfMjI036zjFIfmsA
/DAwIeOJO5F1y4tCY34+UHFjZJb1IdDnt9XSkc3zFn07+mpEivsydoQ/KRkYIsZaEd8Qd6PzWItU
EOpYsDe37gEB1Rd1O92iN60PHylR9IdkoOA/6qlOWxDdsHJvm2x8413NAjsWNHJLtcUQRJ9aWxbr
U4xidckB3NuNaBCdwJvzkAE97COtpvCpbJsYfWO2WQGmiCS+zce+vhEG8MSQjmbFbcHT8gbbqEcb
nabjL63Sytyd+jR/iTuNI31mKkpQNE38u2krMAYRuy6QBLLtLkW6DWBBmtG3n+UUCeYK5iTf1ajW
NxgqN8AcWGT6wWANsuqtFa6N+85JBNn8IFxF5hGDepggPT9VMWJVRqoSb/588gwwpmik3U4JWGpa
7mGK9VdC1vIM2pJDwnANSnUI8OEwJJkiryoWtfB75IgEVXH4KEEx4eZ3BsBO78Ut6E6O5n26qfzu
Mf/ONg7CMG1mBL1+2Be/AkPoAKcF0DEGaM81N8PINooch11PAwuo1d2wGn8sXJAOkFj+ESFdWXof
DqXTQgQNA7NztbvR+448su1qj7Tw9adqHx9ql+7XLuY11aTwjheZXbY95EY6mn8yzPIV+//b4km5
qXZUO6CMzJ4S56uJ7wft6bqApVAKIQXiCjQA/2lMP9+eFu+PsmhHxI6lRr5sYdufBYuQRKycAlUf
OjVZkIcUeAhGbonJbVkYaz7arvOfdaQnsN+4ueVxL9Ym35YW9/Q6lUKDLAqHPjJwnfbdK0FIa7GV
4vyS1ZwKmD/gJNBx6jYtNdC5eVWvvaVasa0o4NxHflNo/0HS6ZUqvTZoXsCjJGjDbIav1LT8pON+
XfRoYlmDKly7vKVFU8qu5D3B5d2MO7W+afDUXkO+X4gPMTBhIB7F2IR5MXYfi1ET8GaIRtMiyM0y
yLfWEejiGyNUt9eNc02UtG5DqeTpSJD7Dnm8A6R/kaEtsfVb5Y799dyRgdDqRCtp4QbVjkQaolCB
EUG/tUC4Z/hZ+WYolV8Qy7uu19JlAMI9EEWDltUCi+q55VVRKbqGYgl77sVN7HLm6caO1rprDvs+
WTOKJUM/FScZeqOmxliACtsbc1T7hT8qv0PhiuztulYLRYKZbgKFLdADGJYpjy2AVaZmPRd4Bm66
jb2jx1+oIf/AlVOj1hS7+lbZ9bd0xz966q/1li4ZPoJ8pG1nZt6Lhh6rGzozMyGbkdZFb7eDPhF1
KjfXVVyRIr87R0DoWPGIGzVhheswjKg+W11wXcbSbp1oIidH8gkTSOkITUxuWtse+G0oEKp3wFVV
UVYOk+P/TZx0xuLRqLImgzhd/5HZP8CxiOGzwWXJ+3U5f5K1cgR0qpdk9EmVOyqZX2HxN/qiINfo
TgckzXB5HuwNClrAXbl3gvj7iti50/xCLMIOhEHojgKu6vlZq+FC6rDDLI3ADZqbmHt/7rSjOiKN
G/usDNpxvbNh6XzPDZLmnCnAJLWkKmUq66N5skYvC+7xSb8tu+7Y9TwH6fm9QJGZ0JWuqSVXCe4F
Cyoq1EaL1rmaiIR73Z7nQklvdADGfDTTDtitcaHsuVN9gAFhrZa+KHHu7UcpHcRvMtGT1bVGU6W4
asoxs9EPoMbTLu1j9UtLQ8K8yqjCbJtjJGWlKrAQF2D+BBOSQP/Fs0Lu7sUWF6kF0ASvYOa+7O7s
sNpet5mFUw7mXjQPg+YAdTp5dI6g4doxOvQPK2mab8xJYb5VNwM6Ee1f1yVdrCHQk9BBi/zHDCWA
v/Ndw4DcqPa0KzyjbV0NLKfdz9p4MuMf1hq47YVXmSXNjN14/2J6SN6tLulaWy1F4QlAqCZK6+vx
zkLGLFy5BC5MX5IjaZQ0tENGFBrpNshau/SHg8laAKEFaUY/zdC44elaw+CayHk7T+I4u+iRsZog
Eo8MAKL5jD03IxiIS2Am/GDgtL2+Z8sriT5BAAFpl2AeIyY3M83uCxSlUC0R97xPXBE/melfB1rz
UpqwjDnVg5KPlIiZQIalKTkENdm7md+RLKiRWyjopurjFZ0Wl/BElHQJFHyg9qBD1EgA1KS5Wt5t
suwmAuZQmh7Mv+5hkzST/KMe60yh9byEgK1LWXgb9f3u+i5dBiOSDMkQc3C7xUY3r974VVjPowrw
lcF1xps2uamnIO0B4+RmfId6ODFHz4pfe/pstY8oVKF7/mXla+YFPLuFpK+RbDTRurJUDHxNLQDR
eAvyOhcZSVegT5xbtzSsXU0JMBbJis0qWe9lv8EsHDlJzD5iyh3F1PMDQqwqjZxmLNC9pX2mCCMA
P3hPAAThqOl2pCB9LtAVVH8VNEMsGuZrWzH//oXyAHREflcDy5F8HeK1MPYxmcEpVQtjZ2hNBtxi
0b0qFioUub4j6PMSefjNsOoPQ1m5GC+LaNAerPLIvOCq0jDqeq59qXfCyhxoL/r3vrD8UANEppN7
ZlS9hVTb26W94QNIhcdhE5npR98Xm9BqD3UOnrvrZrDkOk4/RTpmZmjqYA/HQgCvlkdso9BfOrtT
qui/rPipIOmAgRFUwZMcgiqbe1n6pjtbTeFgz3qxkNskeOqKxk34o85Weakv4q0/yz1fncDrVpBS
OF9uCqhaUVEs95wT0fnGtH7qyhOw4pPB3KTJAxvvc23zX9b1X5mzezu5ASYDJ6urIBNQFVO10QB6
kvlWkvfbOouHT0F5/3xd4tLFDUX/V8sLyDsx1V1mIIgE3Dk40cMKN7d9V8THnBYeUrr+dWmX4Od/
FhUDiCCgQNQjc0hlAFwpO0XBbzPHZZOnKE+mkbncfnGs78lMxwb2duOjDB+6vwY6OhctT/02AzFT
Z4TothoCwI3kXefnOnLg6ZqPXLScmV7OAt89ggTJcux6IFOtQVJevrEwqEdPi+6QaQYW8Q362uzJ
m9YA9hZdIwpQ/8iULMeepqxQS8i0wLSb2kGmGB4JD04SEPPWqrZTuLGIH6vfVjZ0PoCySzyVK1VM
Y+GQLlMhFyMiXk33dXtvWnCEXtsf8g6d460fZgGeJxjmCK21GYBFP4S3GGpUAG4FAMr5eVGbZExp
bhQzjd9r1ycAsQbxDXvLyBpR/PxLF3qeSJq/5ORktoPIlKGHpBIoZ5wxXxdxwMlfw1jDSOeQHYDB
MynIRQOaKgbguKhQiCDFbidJ5DoRfE5hGF+p2q2MNCwtH3IcOpih8W/IhupUda4ShRQe0QoPWEAu
bRnQ96un0Fij7ltav1NRkn3qqMJEOsozSGvktZ/qgFoFxaXlc2sNxPPyfT6v4YlWkknaABYQIoeo
srhttC+NPlqAS6wOjP9AXUsHqbf6poY7TbyX6bM6oFF/e/1QLPnUkw+QkyvFgHYkTH8hTCh/5vmN
4hxUI/Ec7TGP16r587LJZnkqSooJRBUaDY2i0msm+3fK3tICw/2W8DmKMA5ngTCyFeWWJGKB/7kW
pdVlU8xzMV8YpvEzIbcpd0lYumzwdOUuydYO+JLZ/CsN/vT82IVqNSYax/1vF+VNXDY73oQIOH9d
37AlKeC1xYnDMKqJvpNzKSSxSNqIEMZZmHvadK8dZ34lws11MYvH7USMFDXpDsti1YAYRJG3bWkE
E0TEg7mrc22lVW1hlzB+j6lKNC9aFsZSJI3i7H9N0KZ9s8lCg/q9ktcYSbAfk5YovlkPzEWjaL0S
T8yvEckgTZAoAeNag3xLBpUpeGexPGclqjAxeda73AYwqiNWjHA2MlkKWJzxnoTbdzAueK7eVOlh
met4GOfVGziTlPgwTm4Tfjl0dDG57KprjcGXJUigrCPPjRZ/4ObOIFvnEqtSAOSvUkovdrirY4gu
64TbTbY3dkjF9eaOatMm1gw3Ncle71TXtqON2cbbdgK4edTfxwX6sK1+M1n2i1KqruNk24ymQUJT
nxfUSwGkfd3cFmzAwh7osGoEIYgNzj95SpFPyIgKXh4bYXLmVs7GCjdV9xnpFfgEVqRdjoPMbSlo
bUUtAIlr4Pidi6sdJBS0WZydY67me495bpSjLPPJnnZqv+m7LTG96xouOFr4IRsgoCjuYc5Reh2Y
peMY2WSUHhAZ/DhCkc/elNF97RwqI17Rb+HwwgAorkmgGc3dN+fqjUOfVQOHeqjK+zxEvJq4WfIz
b5+u67SwayaG4VF1wNg2Zp5nnU8CDVsUJE4FdBrarakhV8f2Uf+ipXhhtjsbnv7/Jm7+nBNxpVpP
ij0v4RC9lpS5Kr1PxAMLX4teuPl/eVRBOwylz6UNsCVKq5jzKh4axSo9gM5kDki0WzdJVb/R3mLH
bcz9VN6VoXtdxaWds7FtOAM4CoCtPVcx0jpzYFlfeqL2W4AdFtmvYnzplXplKResEWAG/8qR3HuU
UzCQqHBKprMTQGq1XJMYqN14GV/tApotW3aAuKeAq6WhCQiVt3OdxmioayOGLFt9HIxHMnga0hHg
9uta4Zo0sFW/5EGNxq1E3zri1/UVXTrrME6IBhow/mTCvNyyEysfhz9G2io/0urLNgNN7Dj1FBON
LN02G1bOxeytLjQ+ESkZKmvDoWgs7KIFQolposdcXxugWdzAExGSB2OWPvamgAhSsUNl1gGJqkDU
8Z2ZZu+CjSvd3UtvttNVlHuvNStruNNiFe2q/1mzBztTwNMWPSCjeAOi6yOJnIAi7dsaH42zFlkt
PcXPpEvHgpa0HTmFtqzZp9WmSoD4xJ9J9zOM3hx2KPkRvIC1/sKNlVfHZacG7tIT66HSQYmJphWj
A8l1lfikRv2sZQfTSh5qq3xteBaM/fOosy2JBJDwj6OORuBsxZ2vLr50d6S6NZY9x+Kn1c8sfOqq
3m+plycPovIysS8mvNbfm7XGx0VfNFeV4YrQRCUHLuMYKUNhQCpT/aI92s1j2AdJsRKELd0hQGD6
f1IMKWpOk7AriQkppoEIqUOsEkzqTjO/tLn77eW6M1iIxZA2AnPKDOKC8Qvp1MT2WBgqEL886ryS
It1a/G2k5FgrwOEsrUNionvaXCMgWREqJ3OAYKOSvoVQUQIS5xVkdQlSDgz8HcrBjmLXWuMfmx2q
5H4w4opCKNDygEMmPxEwZEUjrUb8hxlv3mquVu9H9N5dX8oF6zgTIh0MM7fysAWuuzcNjy3yOEC6
BPUJlm/lplpTRrL9mDhqafNZjvMdPauoLKDCuobbueBNEX5icgVZDAwoy6ZeVJhETFGq81BZNbI3
Wm6caQNiU6Rr1zZncd1OIl1JH6phAKJUIIqHD5P4VfVHOzqa7cqbasnmAKSDzUeLzdzBfn7nOg0r
tdBBqFTmzC3TPVVfWfnhDINrtj8mdF/CZ/y9PSB0R0MPrni0HEpHa6ysDMwtkIiOW5e0IbgEooMK
tCkt++vWGkTvJ6LknAVqDqlZpbMoANoDAWhHtHdgJLpT6TxeV+qSHPaPKDyhZsI51ASlCLcBFBgf
IrP0xrbOfhZhVH53uEo+eq3hx8bWQnMzllkE2EmWHbJpsg/WCEjurapStk87uyxdZ4iN9hHd1Wq3
iSdWCV/Rc7EScSx4URSyNZDVo78b5SZp9bk5DE032iViKpBqaYHVPJoAI8owE6qXzO3rz+sLs3Rg
0PWAVgANUSoK9uf2FVkdF7yBPNZWblqiM/hzQABpKY9OzFauv0XdUPZF0R6Z+IviBjHqstNn3aaq
VgEwy8aNZvO7OuKYs5z4fZqV8Q7Kr7Q8LD2jwUmJEt5M9Xn5YmOZXsVIanKMnFvhmwPaiGc7MtTj
FA+a6ukiaz97S093mpGbvyuzo9/owMSmEQAWdAfUfPZoojY/8GCJRhf4Ic6zk6RmuiWl0fe+VQnG
NrWw0neTgW4tt/TGT0it/o4mHfkOVY3U1VB8IdsPhGfMtIFvC+xRckN0yIGj0qdofublp2bcaRQs
GNYT1540bfDZcNMYG5Qkr5vKwvadyZwd4smrzbCnWhhOwz2SoeiZTX4+fpvzqmaWuS3ad1uU869L
XKo+nomUTu0w9tFgG7PIeqMAlcvYAsd7rsGq9o6rAInjexrdIc/UVkHBnzh9u/4ByyoDzAwsSfAZ
cpiByxaYTVkHlEXljpd+0z47LepywEhG7QHGcF3aUowKdf8RJwcYKUaGeKhiVxMFPY3arqT3o9h3
lUcwnTYTAITWGwfyH4o81s+hXuNwW3phncmXLhtwqgKdIYK60bRPQB8dvwOTOlK8MX5l+m4wP3iU
rOi8EBWciZT8Dzi7UZSYV1jTnpj4pYC3sPt9fVkXrtAzEdJFzYXIpkHBqjKQDJfoz1DUwER5lea7
fPLreWc31yUuOFWgXwEqRAdCGuDwpHUkvUr7SZ8AZkxvRgeUoI5L6+9xuLVX92xJFN7/IDgxALWK
GsT5oaR1jlGcCJ2wA/kqC98EGY+TAskud4dpraVmIeLB5A9mmxBXqfQip2G0QNMBUA94cHNUMYsD
YtNNkvwQ1e768i3ZIaZK8JaAb5s7i6VjrwrFCkWmcs/oTPQvF7bRZa6RGczvm7ac3LFRNOaCZr04
WMRpez9PMC7kV9GQr/SeL5mnCvBaEBSA6vJiBFVELHSKMYHtVBjyiYDvigH60LFXYuOFXQQnhgre
Boy7qjD5811UDMVp1SnlKKS6GRCVFe2IwilNv+trCKJLhwEAGbqCyTGk6GX8HFFgysgA9KHnAPmy
eONj4irNDYD1cjJs85LtcfGt7OZs7dIrZoa8A6onBXEjUjfnyjmkrnmllrh+ld9KukVI66pd7GJG
XwxpkNLPsnyL9LekWINlXVzVfwXb0ot04F2qtDoEG0R4VQewA+In9NEMv2mZcKs+iMMbWm3NaRdT
rzEea/sjjj6n8r5ZRfJZSCSdroHsEYZ2zEVn4VMIqT0TxturaCQCC63yLbEbT693Wn6IJr8Y3Yig
d9kLi+E/eFq8lA2Mq+Ayu5g8sPVQjwy9wk87dJOYD4wBL6X8XNnspcAEfX0zjKuNGERGD9DsVstD
C1IEqhF9kGnfwnzrzIZcB8l4UyfCs+xuRbXLvMpMeKH+S9cwH+OT0KQEdTLJcqC0RCQPjGJrT59R
eG+M27aJNl39pCkvjv4bHOHXtb3YVUns7DBPxDZ1qzu5jmZaMykDgpynNfxtyDxLQN8VqBKAqopm
6HMJdaRGetNgvmhuL9TVjSpeE7I1yK5LEy+L16bNLjw8xKHUgOldHFb0H0kXlzkBdt5haPdW1QPu
MC9pDa9JvkoSrziFpZU7FSRd+w03i6ixMYtr8P8h7ct249aBbb9IgAZqeqWmntztOXZehNiJNc+z
vv4s+eKedLOFJrJPgL1fAqS6qCJZrFq1Vv7Uzfmzwn3HXh3diy8gtdfRiwST2/dI69nHiYifKkYP
THfYvhkQWK1AlcE5tq/SQ8bE4uWZCVVs0yr7lhMaXqCaoUegZCSq1QWA+9xXPNjL6sc5c4gJcjMx
xSry8XGmZCcBCSnoJR0MvFB4UAKeISasRwGAyz7BysX+TjJe+vSubh71cHt786x9H+imYnZuOSkI
i7kf49mYtWVmKEgNMKIK72VZYUwpf7htZi3SFqgJOGRl/MfW0PxQVGei42gwkpjsRV/qaNBK8ctt
K9cvFYQCgOgmWt8EhPcsKEhsYz0HXhbzGZ3ws6sUTxYUKoB8d1ITOozhYWhwBhp2NdWu2QVOgC1l
lIGVdsZ/OQwxIK6gRYKk5YoiTym1AVNGeDHUc0toHvUjTTA1WpMCEgyFNQgmSKBAXldGtIlnq5g1
zi9YDqWLC/97Lf7+AGZbaGaVZvoyCqNBPiTv3ETf5+Apgfx6kIkOsLwQo+LsxLWQPfeZ2RuqP+B9
HwC9ZNajG7UfTeQVg2LP7QfnOy8H0y3fmL2h5uYU6RJ8m1RIWuTgKS0HEFno9S4ABzzFE9LW2w9l
TrwFCRvLyHMUHhB29bo795bJj0nSy8awLHCDkbRU9siQUWL8mdXPSvuYwrsWsMqEeE3HaR6tnXeo
EaEwBZZfoCCYVTaUKUyghI4jVYo3gW5SswBzf/zUGnYMJGVv317sq/ztO47+mmPWuiqgziJA/dgK
wvlHPlVOT7Rd2aGdsIgcSubXbXOrMaQib1nopjHPyyThGMWNTZQ3IBbZGfZUoZd5nEUvnnjJ4Kpb
GJcEIcmC6maT/TCai45EsFNlT8um6CtvlALbqO4MnkbbqikTVE5A5YiADzD3eVlnoVbHFY4CUbLE
YKMIdla4k/8rUjgF1rXQWMbTVVVGpx05y+VVGE3G2HaQ5Lak1mlVW5Me+uQkagN6xYem5ez2tavj
3NjyY87uXSlKgP/WYSzvm9zrY0mkmDlqt3KntJwY5JliErAkmSuSSTClDEd9+kyFe8iOcWysBR4I
XJDhAS+DyWDmK0kNAOdFjIAoO9RgO3SbweJRygKQkRxLq96cWVpOt7OFi6E9NJsFLAWYmBIUYJb8
Y9+/395Ha8f/uTvMPoqrnoiY3ENWTCJagYatiqikopL+nE0VbcZTVTm3La4uoEkAEAQFDR7rTPDh
sgm6fMKc/xgeSeGW4jYC6U7MiTqeFSbq8IIzu7GCFVCCmBS0Hz9RBN1FknxKQx585LpRDiVQ7Fg8
1uAPDqTlS559qRC4QSk2ML+fIVmoc1AymSXVqpR25EtPhS3I1mVcP+ou6HqIgEjAf9Sca3xlSy9j
J+ICL0Gzld3SY4k2YLn8BJ18yboDIEupbvuipqL+CSJ7TmiuHFXLOBjAdVAtRIuG2WioKxWAk4pw
WO1RcBRcFKCeiTZuTKHYZwGm7W7HDMECMhf5srAE9xnkrK/GFGepHjtFwdecRc0ZNMOBLOdtCyub
zZBlAk2TpQ4I8tDLTwjIVjrV6C4AffyzDI6ArtA45XDu82wwMUnSSNQz4OygFFuDTfFnogsHyRjd
256sRP6FJ8y3GaJEVYISkVDHqH43VgpKEOVJanXOit22g3GNyxUDsQzqY6CAt0TS00I8hRGkk1GN
5lG+fXO3sB8fNQHABvE/U2dJFWVIOFdKjWf1XIP2lXb1VCY0JJJp+9KIvpdpFGHhZF1lOj6onrbh
MA7bsQEnRBAp+YZEHbCTk4baZDqEiT0b1eDNYRi7sNb9ycVEjGiNkuG90Zp+5iR1DCHCaJwDnWZT
4g9Oi12nbzrI4IrQXWsUJ0lLGdCtefzhD7P4HgdNcDCjcvo5BqnuPySdrLwT9MbsIhQgtjmIeuAZ
qaT99qNkvtdTOZNtwehzryzLfKDaGAwxOvp153u13+r9wawTAZTZTSKFnhQE4Y8aqKMfQl0pipUX
RfheToYUUSHws9wyWuCqoLqcu0NcxyZnq68dLEDRLhQOgDBg9ID5zCWuwUzCgLefg45C9WqkryXZ
jNWhJA66a7eDd22LnFuTL60FcRcBzg1rADxRYKzR08bsHoobt82sxe65GebWaxKwTJkTzEjKbyl7
SPzHvvusuOrJy9qwkYtOFBjfkKOayLcuval9NTSVUEPqX32Wii1nnkJOSRiDmGsvxJ5enMzqXtMe
bju39uIAhexfs4v3Z9fR0IZBivcAeACU332v0iJ7TJuEar2jYhhTJKdGcNrIErotx/DK1zOXujiO
T1ALAwh9adio5lYwSQu+dz36JMXPuQc5l/oQ9C8dBIO0YHIMPAiCRN2O7XFOAPzVAOgMi92k6N7t
37JyQ138FGYN2tpIIXqLn0IGSUM3XrUFFQTmSgsufCAzQKbF2ScriRQcxw0lAQEuYtTo0ndf8/OI
ZEOGQSPtqUiBZTHKxFIz/9gJxRd0RjfN1DyVhEfF982MygTZuWFWf1DNpGQAaRAK9MW89cUUyY4B
TH0rkPYOY6fjgBQoiffxDODALgkFfy+C9y6ygCQIv/xJEQWrTTQJIptZfy/KU7yJQV9RUCIkqUyn
zm/fw0QdX/sAYtw0JmG1C4de3U2imN6LMS7kPOCJOa6FMLJSdFlAKQoWQxa9Ggdz04b9CF0zoe9R
BO/uRKNRcSqQd2D9E6euk2dUZO7V1AOFiEKh2Pl1O4Cup6oxYYVnM1hrRHxO0DBcflA9UPVmNLvM
0qYXtRTdUMpezSGnfZw+mWiLBIaIGazekpqaSuF4HwHy36rRUys/kS6+86XnEROpgsLjc11ZG+h1
gXVRxz4DayG7NlBWVkgtVhD5yEE6VymtbEX6fEJtifpF6JSzSOPpY4TaQtp8+pX6dHth1jY5mG+g
tAl6UBEP/st1IaEOzsxIhMiNkP1QAMI0G/1Vk9J/Ty9A8rFUxVCGwVuBvXeGeNTUCmE9DTPVIPq6
aH6EXoZZ7tv+rHzopeIIokmwUmBIgG33NBI6wJIxgcBHfh/x8iZvgAzWkp3Nu158IZ3rdxQkTEo1
0hRqIGACTKNtGGxExQKnFufXXK/uUslHWQPirrh0NSZHFFMwkmJjoRyngv49BMIGk348Ja2VMwNf
Docr2lwGSrrakm+f3RBCaiLBDaFva7t3p+flz6NHqbWznia6Celmw8l8r+9baKmpmMEAKyD2Ncvu
3IW9rowVbqQAArkQAR8BNJVfx5YDerl+JlyaYQ59pI9K1Sx6feBioQM5TiaPe+n6Wlks4N2zUFmJ
6HZfLpyaTpGUqbCAWXtnEl/y2U5yjOnMjv/PfHjf5w+elegAAoHFdpM0bfYRCjh/EjNu79s8gvx2
m/07OAlmzk8TZs3A7KH2WltD+LUy3b5Cq3USJlDchMfZ/6qbyJ0AKaQz3hMjr4a3tpjoX+G6xKWJ
Q565MovClxTQbeKExZM56u/QYl2SI3/cz8k/AyUXN//aYtGL0QC0WQj9YUuZW5AzGCA/2yvR3uC9
VlZ9UhVU1oCZIzJbl0xCDbVtwM7A0NJSSSwouGG66Zi2P3PB4xxc1+klfDqzxezisScNqFNhC49X
5OR/RAk5+UbzC4voHzMK3BFxC8Xtx+fbhld8xFPMBMcG9CPgIpPmyaYRNTopcmvIvgKwxso5bmZC
xXinm7HzH2yhzLAQTAE+930Znp9UQ53l4BDMLRPIdIl4suyJpYqJhI62/95QlTDbgd40cg5A49n0
tWynSg6mCrYaTwMNWWKiACZhVoWzfiv9p0tDzJ4rlanW0hGGumyfhHdz6Y3Kb9lwQNCYo9/e53v0
XET5tSi2RuN0CeeBcJ2qwjxBLw+3HgbV2FpRrpppgGQUJCnqYAtZY7WRZg1LP1R/yoHfk5XfCW/m
euUGuLDJ3GsKTjM5I7A5k9Q1Y1fK/I2u7NSW11HjOcccKmXVqnE51mjAAw8KZnw4NVGQM0kqyA5J
b0WiGxnvt4P0+o18saDsNAXucoiLy3Au11Fz27WNPZOfc0PwyLfGuN7+uzWkpSIIwfDEAsPV5R00
jWJfo4yOh38ROcpUWUl9EFDpS8BaUXUDBZSGk5Ssbfhzi8zHU9UOs6k6KBwEqfSaEUDSxBoMzY3C
DFywvOxk1ZqMFyzaLRKIVZjMD0CVOExq+IfBJ3vKdapCqyOaClsOXnOB90i/+naAx0H/EoNqS5KJ
pOtyNf1BHvqukwS0Wy2wXktgOww1GaDOOyN+wIvt9re7ylAWa5B3gSQE0rur6yGM1LxJfVgTzF9N
FlgD4aRA3xfZxXOQscBcCn5I2qqI0Y/QvPkz2qRbd978UTxhV75G1kdPEwtIIhuL6/6z+AksazqO
FGAOkRx9S2GcHdV90ehRleoCzUW8hFB9aI9N8RoDtJZgAiLDZP7wz7o1jEnm46UZqMt7GeERTD9T
dDkxUVTENE/dUvrVGxi79jl77yo9Zwwyqyt3c9vnqNvScTwasqtACV2KvNsxcnVUMjaY69WfgznT
Q9gIcST70KUcOgqoekU4vqzFIh5XqNSg0IloZM4RwP6bUI5gpy6fUwUk0jxRo/XF+muAOTa0pJ3m
rFgMjE+oSEjSQzhy0gOeD+bl7m3VSYmTFiaMEHy5oIGcCS/GOCbYGcxCArlStixTAwweCV5Fk/Md
1pcJjAHgQ4DwG2GyAX+UtR5DtPAhbhYYXl0/ytrj7Zj6PsbYY0HDcDOqIwZILNncZtBCTdB6eKG9
yN4bpiZfU9D6e5KXbHOv2XBRwatBfGaPcarK1U6US9jrXelJeuvfZOsxsXxoOdwfhoN80G3R022O
kzK+9i0nmYgm7ZyEAJhhJYPEDirVqmt7Nvd9B1VtnWr6KVxUBQBnTRpb5FFprsYJcNYA46moA7KU
wFKQaIlew2Pdv6uyk9H86xt6ORbO/n1mNwV938cgy8DVMWkWUXpnMqg436U8UQyeH8yWqjQlUKfl
iCvqlGbSxhd5iIDr+a5LV1isb006IR4CmECdQw/sn9HDfOg3nyDIDb/yfUo1N3PLF57oHdcsk1hE
vhnN4wCzpmxNjw/Zl2hFNENGuB/ef0x2tn0x7Uzl5E7fr9iroMSnk6AqiTSDfcF0YieI6CUJdDZp
tVM/ZW/yjLvqq7Wf7+OUTqcQeyGwaxq/iHueau41On9Z6jPry5Y5u5TB8w5MhI8tMal0Dp3iFerG
NR19R/DkHyHn5vqmg7r2FfQuKPUAwcJijooskop5SQHiQ/VVvcoWyuF7bSt54yNUH3c1BY5mn4iU
F7Orbi6IYmip4w8kkC/dNOJ5nIcRbo5JQTXVLtFmiI+1YinTtlTt2D9WvP7nqrPgmcUhB4oR1GMZ
m03i910pwNksAwm46OQdrbx8rz5iFvAwuZjMfxg2oxc7/4xtwDc9N8ycrVpTtVUvwnBiHluRTtIz
AW6xUje3j9O1g+DcDHOa4luiTyDDjCi/Y34N/aM/tw2s5qrnFpgjTdB9X/aB98SAmlVReVe65L6l
NDg0ga1Rg740m9x7ULbqPW9frFxPCtqZIgE3DAoZ7NCKPJahOteTQKvmRUKvpgIJ/nbkTaSt3Oyw
gstggUpgJo05cJQ4M9W0nnHOESdH8ySsE7SveaLfK98JRQuMhYuoSgKFwhzYol/rSpdD0jg2X0z9
QQw5g33fY8sXuxoVSHAAY3YfWkmLstDl5uqlSsVkcxZa+9E2rGBjnhRqeLHtuxVt3WifOO0+eyBW
4IxWa82v94OnHjW8NHKa3TcnnDV73yHH4+yBcW0r08B+Sa3boXS10sxPXNbo7JgLjagVAOgNMT1y
TIZ9ojmK/6/bASbwDfHgBpUQhtaZZe4DTBeDyDe0yvggpo9E4fz7y3ZiV1lDT0cDME/TAUO5dEHo
xSDKhiK0WuVLqp+GdjeELiihwohj6Cr2F0fODDFrFZg+9kUAIQYZ01mDv4v0nyR1uGQ38rJ7WYe+
cyFFQVZ7tcfSGWVJpejgkK29jhTUswcMux1/ljaAFVbgtYdo11vZNqTxUX1IH81tZiMD8ITnwuE1
za72CCDrIjpgqNpjOh9diMvFVbIc3Gb5EFqS/NVGdoeBl9sBuLKoFwaWxTgLwKyNJW2KYEDVT7Pv
htm2BCKVh1tYiRF03RB7KtoCkHRnYjDxM8lX28VKdZf6Dc3lzUJxYaToqNi3HVrZUeemWOlvaTQL
RRphapzvSeF1za43OBntmjeohnwrRmLUm7200yIkQ9cq+Cjkk5TQsdj7DdTH0FJNOCG/9vnPLTE3
Zi5rM/BFsFRAEy/O0cXmjuNevT0QYecmmAgzc0MUi5JgvVxdplFDZce3S6cJvAnMDDg359+3P9D1
k46xyIRcYALjlI6wWAvuIrNAiVVZ+T44VEi1yKdqWDww9HXhmjHJxF8rzLgiCEx2u1y4K9Eytf6Y
1miJb5AQUCcqZbZgT95tR1ciEZVqxDtQjQCXsM3Ddhj6hDQqeEdRoUteiObENQcQ/d1MY84q2MDk
EXgHiIpT63L7KoI29/mohVZvV8eA6tTY6afsEXp3Fth3vjQb6m5WS5NDfvxSnIEeAXuDiEdGfw00
+Ljt7/WLAROk5z+GiVajzhoVMo6hNVkxdE7N0CYY2LfnA7HCj9bx3ZyOlVXYviVTraA+575fOcou
zDORjPks32h9rEWq/DEIDUqVVvFjAf72235ed6EZP5kAjhdNqmaGoclRaEabY+3KTvoMBp3HdiNt
Zu+lt4gLQVeH2O3R9Mxdt0FzhjN5uuquAl4GvJKQyevMvWsYgwmqGzPEtKcdK5A6sDXjNPO4blZO
IHSLgXcGMRBY0dhR3i5S5Eibu8hSW2BanqPs5fZiXr9GsJjnBpYfcHYB1QHqeVELA+1ng0POpOk2
2geOsQ0/5qN4Ur3AykLHMbfSlmN5bX+eW77aO1ElVz0sN06R0v6NfHXefIJcJ3DOd8LP6tBEuNd5
GTxvQZlN0stdHoLcJbLKxG2y+7b8uu3WdVgsw91oTX8Xs6/SvSiE0GNTB0CdxnK7Mf32aJC52bYF
gLTVGPLgY9dvITQElp4AesY4gYA3uvx+aTqXSdejIBIq1uAA7Y8puNYefs3UsNvMqenkxvQ1eUbJ
ILB+i+jycLbjcnZfHoH4ARjiwfmNGVZCmM9IjFGADid+QB/hsFlOO3IK7gfKLRJcf7lLQ4ynFYnT
VI5gSH1KD0DlzhRI+XIfbTPrh/wpu4ZJeaRq35ioW84xZ1qS5bPaaLAJ8OqzuBMt8t5hPf8Yp8gC
QJdmHzzhj7Xl/JaWhRgTth5L+tLrMiRyl9kztVIpiZ08tEfzHhBIMbahpEh9HlB3NYJwTZogIANi
7YpYV5x6LRbmEJOgB8WOt5kzOKaDmwPdEQiSxV/Bs37XG9ZEdXv87MBZxAmglUt0gev9/QHMh41M
DfPVOn5ARhVX2EABVToYX+3h7bfhTrvRDvbjHtMJDjDcBc33yTMBntASd8d2tiqfApfB+UWre/js
BzFfHW+gcTbjCMWFydEasCjWboRUGUP7t8+K5d9howtwPPQqDWSxMttJadK587sOgtnReJLCBnBf
dyjvO7lxy+HXbVNrYQWOWRAz4SkK5mbmtkoqFQhMAlNG0ZkPSS6OD0Pa7OcpqTdF30SWPA0fSjON
+yQaP2/bXt24ombqYMCGtgk75jIEyijUBpZTxdnk67nT8KamlxufXUhQAS6PeYyyAH55eQgGMfjM
ci0GvEqFrJ6A3EdvQSAe/Wj1yeqB3NHBXv4fnDo7d5ljL1a6KCxbnAxRdR+Dubn9ZyQyEHbn/ChM
ltOkLRF7RYT8YTg+NPNnEb21UHeYEvDbz7wM/SriF2OmglF6jEWKGFG7XED0ZYM67kDGgtc3MkNd
IJjuy98KU38TUsBRb6/dirVFbResOUv+BDzJpTUx0sFTVsSVNRrZD6Ns+40cGbUT4ip76P2JB3y4
SjRAoQg+sqXQBZDk1TYLgz4yKjOpLBHj6LSrEqjXSHJCxxYvkn/3DOTky2z4AjxiGeiiNOjNUKwr
DAiUXljnTt732zHSN23XcPLPq10Fr5axI1y8iHhE/uUidsMAkvUGpoy43WT66IV6Y9/2Zm3hMNOE
4wKt+aVHf2nCDwURbZ28AkUEaAH7oPmth0Jny7P+57ah6zo8nEEWjTXDJsZFtBxfZ1lohey3LOuh
gn4JlN7Ebg9RDMfs/W0p6p7Y1sdErnZSUrqSzwPCX52MmBDDjAWuHwKGArzhGNOmMgVzAcIjsVOO
Qmo4UvFujo+6/CrPXUbVDpxO1b9Pd8NhTP8QpIki4oW95kHm3MVARFeW7E9O689O0aZbKetdrarv
0HUF5VlDM0Gxs0z18imMOZ/26upZ7KP9AMgwIIcKW5Wsu7xVKkWsrHLQgE8eJx3Dr/0R7M+hQ2Ih
w/xfJzm3v/JaOJ3ZZJnPOqHHTkBVGBxdNjTwfoogQspT6GnfNrN2uujwaKlzAWRImIMz0/sUHQK5
sqLI9MRh/KwkdYOq/QYVJfe2qWtMPZYRiCo0xnFo4iXIZApRbaZkBnrYKiAivEyMkp7YASS0pKi1
E+jSG11lZ/1rAoK1vg+8/6N5xlVjhMxQUMF80426k2VgOCfRgCSCQJQEuvcWbpAT8pYJL/HgQ1fj
g2/UH5wfscIGBDQ4UGXYO2gnsI3KCJ0KaEGoqCGF8b2mQrR+AD+D6Ve/pEnexb7idVDI60IMHeDM
4uCW1j421BpVIBQkqMaLzO7NjXoyalOvLHAi3Q3N+FgG86MQiG/VbL7fdnQtfM9MfZ9hZ2fUMicL
ERQDptqys4spz05xjyqEVhOe5MHa2Y5+ASa/UANX8bi6PJPkqTUUiCjixoLugFKV7wNRP2978105
uMiZELomgIDLLDo6NOzhnmHmBNmfXIJdeVsR4BqQDP7ukk2aKjRv3sJW22vBy1Ru/fGpkn7HZmlV
6Z1Qutm80XOPTFDxcsrAU0t3ULa3f9z1V8XULgB7GORBXoxxjkv/m1ENSNFHpSVVtizNtAPkbZI/
Y/PxP9j57s2AgBBsF8wFN5q90oMqvLSK1KcquIpjYKZSZUdynp71qkdwaUmCAaFlm76hUNb+EKWl
NWGSoZ0fdfI2+acx46T514EDqVSUUsHyCqZXYMkvF84cVTIYPjjm2iHVrEpoNcv3kfX/+7JhJ6CF
jQkXcFcz4dl0gtrUIcgW+3JM92DoE+6KWtZsGQJZmPZqOPTI1xtvocrFfPrS3QKFLfOVJCBJxtkH
3Vit+0jaOk/tdEsreAn32toBCIB0FE3Xaxg3snklSRcc86hvMv+3nL7dXrXlML7ccHADRFXwBTPw
SKkvv42ehP2kZX2J4XdbKamPmQwS7iVZRVthS7o/t62te/PX2vL3Z6eVJPmRkiawFg2qM4vBQUt5
uKllF1459L+Z05WEkpIalYauUgm2oU3TuaHqTaIljJkXaZCLAFwK8PvbTq1Egqyg4rpMsUmojjDn
gjGGsdmPChhx0fAxZ1eYRRscOLeNXBd9sHFMkEgtDDELPTYTb/44FBO4JsDWr2a2VoyWbgiYQIrx
Ro5/TLH23BeveMraif8AaoXPSSz3EMesTcWuZN442zVHBPNj5Mvv2Awgp/SXHNw0H4QZJ27rBJDl
TnAb0db4kXfFvofIgjkLTjrcjePEOVFWlhwPQoDTcA9BGZltL8sj6gZxgb5BFhjPeLcFFnjDGitp
Ul4ytZwaTDgRqPtAUmiBViCluPS0KKUowsxQDbVsgjFToUUAzeJ9pQefqtadkgoUU7e/9De0mDWJ
HFwFqxeGBVGxvTSJxnxuDHpbW/lB/rlUTCPn8z22wTnsJFbo1g7oN5xu8zJQlT78+wChgUlMCRMj
gKsjfWGTR2IIoSoPXW01E21qGhzz+xlmbdUJ7npLeVVSilfdMXveJFTgZa5L3DCugy0Iw3xLhx31
IGa1A6T9glJA8US+Kw/AZeyMbWL9KN6KbeLy5MnWghj0RCBjwH7AE4/tYoyKDzKkFussPDXWvIEa
hgcy0u3sANixiTnXBdcac/SFqR7MmgnXKkfbBTsAok+pHUG64fRO9jnvJbXydsXGOHOOCSLdTCtJ
6uHc9AD2FAzCUYAWUlv3Yn49erkjrr7ama0lzTg71TUpxlbtYGvYdc4HinVe9wbpegpuJHc88dKw
tZPwwjXmopdIh1nQxbX2DWOLv/R9T/sdBrgILWnw1Hr1y0PG25PXz4nL5WTeNDlkxwapgE3jIduE
NojA7MkKDyZ10dyo7NYh7ui9QxnYzb3X2+fBdWscoxUoQCwFMLxlAHq+XN4hNYVmqmFb+jR/J79c
/05GP6NzUR2Yd8WW215YOfIu7DGRqkadmJTL5yR3eHKfoFKLzm37VgHlMgdUPkE5xkrvDCvnXHEr
N/eFXSZk22EyIcYJu51VumCX/HhUPVHkh+u6f5A4ALx5gbAy8ZNKchlKZo8Tbid73Z/sTrFDG8BH
y7Rqp/8VbX+Fu24/cYdTV5If+PfXLhNDZo4hLhIPUCV8S36hyhBQ/1B/1I5kjU6e0pcHngjpqkHU
1SFUZ6IN9h1YZ/tSbRU1l5fAGYT5gHHxfZvz+K+U1RP7zAYTLP2Mgew8wnUxWQTd7MY5SdvJOj2+
+UDUoUtC9aO8vYte/mh0egf+iwauF+4jmxzN5xfj3zMxFaOcxAAhCIpmbMFuiNTIiGUZO6V4LqfH
NPcm3u5YeTKh7IdszwQ+d1EpudyMs2oklZ+otZWS0QYHoySDlcO/C3reVbhq6HsgFa9gPDOY3SAU
sVQkOanR6LamXbSZqfxOqPqgQYxloI1dHUT0vub7TuQs4urVgRQTL13FAHaC7Z2GpOqqZgKEbnR7
Y1PeB0g7HO0keJg2vH20rfp4Zmn5+7MABe8CBtBHWFoIFi1AvyiUIf+DCQjzoKZoALXK7oGoS/tg
SPG9qv4lBJ+Ir2yqaGvwMpdVTxZeDbRHkUywuUSdo2DdT4i8QDho+aNcoWFoTTxN7+uuKK4CVJSw
myVQvWJrXS5YYmDq1Nc1XH2fow2GQ5p4uhNQbWscwpTOTrsL6XGgxca/07c8kdUl4thrHu8OGd0s
VGfAZ3Fp3JzCcqx0RKRudPeTZmy61nSjgXC+2LqTf+0oDBdXNksQ8RphZ9phiL5XLPBTCZbk4Yx8
HDzTmVUaCoAtFU64tFxNaLnYPU8d4ru5dO0tCKlRS5CRkyqX3nZ5FEpJgcDR7ppfxmOAR9cBxLn2
9Km79Sb8pcxU+Vk7wbO4AS/fZwTpOs5CrMYUXhyL6iAQyyyWJwlIBqEa/IJs3g7jg+5XGAZwDAgs
/IctcmaHOcKnrDKmIoQdP1PcEJxGiLCXLs4wfjhx2kNrV/zC0vH/XWIOtYXNLTY6mJqE+k6TfHdQ
TbuoCkuW+tda+0zrEtOOnORtNYE6t8rsGqHNlbmvYXVeuFASTMz8mSRaYdYYbUWdbMEzg7ZCC+oZ
Q97KjXN7eVduYYzBmWDaWCCoGPu/DKQaOX8e5z4CSY8tCJ5BuPffP6CODjOQwCgNoGXFhCpgtKB/
X+j9cymkE/QF9XfQ+kSzfduRtXVEJQq8I8vFsBC7XnpSygEgE13UWBl4mdzyRLa+q96Jv1und6BT
AS0gnsWVtPvCIvPldHnqzAZkIUBjpUDxyPfDvdlQgD2aTc0jTFj7TufeMWlhLyddWSy2ogrYSN0a
UNe7vYArB+iFN0wCKPfN3GYBLJTmVgXLhdBAFJG3ZEs4MefWhRHmlM7KUetqE7gN0dMeQrtzoDmZ
OoP9NHn679v+rGUKmAUBwQT0rZa4YAJvzppUrIsYg+af+CqYfMkoLqKR1p52N79zjK1kmsjqDOAo
MJUtE7Y5OUbQdgjUtLFkzzyJzrz3XdMqMWn2Cxp7HhfxvxoOZ+aY0KuUUhnULAflZK/YDcQjJIP3
qVZqrxceMRGX+CSfoZfTgAnMHh6IFxY0dmudSp5hdyZtHeVheZKUtDhEX+ozZz15DjLRCJrGSptz
WO+sYiktHT96V7T8e6gGPRW/ayv8c9vgyrPrwlsmMIWxE8eqxIIO5n2UOkJOZQVqyD7NFQ7md80S
mEAArwD6EAqdi+dnaaUyjjjtxaKxpmxfgxTaRwn0dxHZLW+K5hrcjGmrc0vMiSgLcjULMixpd7FA
h53mqc7p/iSWtNyMNPBSuoPoU0d9p+M1lFe6vJe2mQCd61qXWxO2i4eeStS0/FPi9c5XB0jn5van
WwvUczeZQK2SQAbbaNlY5Gd+CE/tRrgTHhqOEd5XY+Kx7bIwqgv4Y+IWG6RlEFGpIHwGgT4eL9la
cofvtsyZgVMeMGbGoRZaMZGUVItDswvKmAC1KmjZO+O23ryHbvFm3snP4eO0j1EkSD6SiZPardWw
Ln4A4ywIWpvaHPADDB+Y+/qtKo7LWGvxqU52Dvqq4ZOQz7k5oomrqDWFYDhXreF6pOk7eP8uArMh
62zuIGS1LMJdvJ0eNE/aG96ICVfxd7btKaBPbk9HIPQlzLpGro6Bt9AbTyZ91bf/DIC+/C3sgE6V
1Z04TfgtMyTSe+2BFBw5re+qDnsvaov4lIZSCAhSmE+e1FE1R2LdWD3KEkhhvIx2xxA5TBCiKko2
mKPazPeix9s7a4VfMO7/Ncx86lzAaHEzwjDmQuetiLeuCJQwpG6XMz4quZDkZd/fcpT5rAIY0JM6
g71WkumAzkXtU1kCR7Pp3D4Vln/ohiF28N0QJjB2Gfhm4mTpktX4exLtll41+tQqcZXw87a964Gd
JUj+riTbcgXUK47BAt5YP4NdU9E/uEGwa2cLSa8t0g4yqZyEjefhkpKcXSRFASrSQIOHXbzJS7sm
6Pu4mYqZB1pmXzrP3Fp+eO4fk04ZKkRp1XaJFPCBifZYfwTtPWcN1zLqcxvM3aiOVdapEmxg7tPq
/vjP6V74GVPtqPyHtujF12LuxqZVGtJKWLy2s8C4mknHtOdE4DUJAhMRzB2YaqQN/t+KudCPs+Rd
bmceID0tIiLZNi7Q8Bv5B3m8vYjf1ZzryAe9GiYLQIXAQkXVKk1aTYdr5pO20/fKDxPV44be96jF
gDrOLa0fODmtFKVdcSPa0vt/KDdhbf/+AOYrDlWcRHmEryhBy606gKg/VLyRR1e3liGi2wwIswK4
pfK9+mfhD8FDXZhRCwTtlwjR+oya3EHDJaSvVpLoKKViXgRUC0zIh+aYip0BRzQPfTEr/h1Cou8Y
3Qt26qTesA3s259uPWs6M8isXBcbsR+aMKgiwaDTQH+8y7R5mjbFZuCcHuthcmaL3QEVSnm1D1uF
I/qOBl6FhIrWSMm2RceeahTC2vf+/Wf5GDgtmlfJQYFUCudXrHxEKL6AHQB9AIgvflfbzj5iktR+
WskgVtPQvKZou9q9OvJEkJY7jPmMmNcygCICVgVXHfMZ/4e0L+lxHNea/UUCNA9bjbbTTmemc6ra
CFmTJFLzLP36L1R4uC3Teib63l70poAMkzo8PDxDhGrQuSWWihJRVbuCHtT0Ey25c48Ble4c8/TP
t5ZkLqqOwBSXSvG1W65SVZ/rGI1oeirOF72t3iZ8Ul7BduMhje5BlBJQvAQrBstEAOLxasaDBvdn
5IajmzaZG+l2I77L7WebeuZ4hO7vzKMR3bgD1qjspZrNUFhqOgWFxuJXmWofci17ZpN/3j8GGyho
lfpnB5mYpAPvV1GkaFAcEvA9q/Kh1VW8xfTdfZgNswBLLjLWC+s0SphMKFKRUCJ5H2MLkcn0q96A
GCaFmkieF+eqtsyXUK2q1yTlsn1sXNxonEOQh64NtG6wXPVtH4edCYVo0OHsI9PrrKca4S05VfQ7
JIEofb6/zo2nyxUccw2pEZZvqICrJ5xy0aNC6ZGqRn7RlWCm98E2rB/DnSA90GGZ6DhivEqkWmWX
LeXLudr34C5MIYJ9H2EjgrxCYJZjpKlWxu2I5ZTQu84phBhf1OxUNKN7H2hr39ZLYQ5yPOBOoARA
uvjcDBijikpvrh6kIgPl3n+R5r5aFWPzpV5PYyGi/NrNQnXOYjp6nVBFz+VsPYt5K3PWtnHEcMCW
Tm9Q+Sw36LWTmrJOLScNcL31nGf7OvnFLRBsbR8yy3CBKrwuum6vIfqKjtkkzyhkF0+JZg/dbqCQ
Rr/0OSfg2YqzQFv+DxKzd2MIZc65BNIUhEH2Z/bbhx8zijKGp72ol+ipDNQIWb/71rHlPdagzA6C
TQcqmxSgJtllcE/ik9G7audO8Uvcc56HW4fqHywkGK+30uxApBAXwGrHSzIcTF6dfOvBD7++hDho
ghWhtnwNEOXGHEoUfn0+F6YjetlpCMaFYx+vJVz8Ax4wlosHDI8nbMsM17jyNe4UxSMSwsBNokU+
6YOEqSsKnArLNsh/rkr2YTYUqVVmA65KPDcDWiIIT4uDYvKEmrYMAiyxS3s4msNvlKlCC6JrkYq1
GOKfIt0N2ctcULuvQeiNe/nHfevbtPk1GuMFZYjytDQBGoY69O8mGeletyC1gk7ZcAYziqJ4I6zz
qZUizQETanE0ILa8x6xQ40ETOHHGtG/2Mcl0d6hb02tp+ev+T9yqlKJZHkrlmPQA5QcrK5AUSj5l
+gSjorLXtx8dHt9dLLuEWP5Q/ZQNkLSBLxB6Wo4k9qdWmVR7qJDx6r7N5lMa13tBUg+oGp01Efwe
Fk/Ha3MP1z+Qsb6xLkDab+EH6qfRJ6BSinYpXmhq64Q79ZLt80OMgx1goun+zmwd5zUuE48OsSFX
IUFNoKAfrXrKeEmdLUtc//0FfxVUFypRqarCXcg4VQp6BtveNeIDIU9hb1sZp2q6dbzWaMu/r9Dy
socuLmaFMPn7faqXvPm7xmP32rrz1xiMteudOQ9ViR0TUp/QVwX5G+rK08v977JVMcKwAZi9MF4G
HiX25Qwpr2zMUixllt9BmujU1b6WWrtARlEL9Oagop2g4iU9tta2BmW+VmMplRlqsMKhf0vpq5bi
tXzSea+STRcP1w7FOmiQL1N7159JRS9LMkHdzaldHLzZPTdBYnj4Wl55Cj0TOb/BVl94Zcst48C0
toGCGMbmboZkE6PrM9nEjg4l9ZIKFbimf59znVNT2bL4NQxzks3MDEVawT7iNpgLF2fa7mdMuoOP
XBSprSqcC3nbUlbrYo6wUOvNIP41yKl1RrDXqxgUw2PimCnEHQrRAKNLfIY2kW1VPSfy4O0pYzBy
DMF6RcSehuJz0n2jXVCPHEHbrdhtvZ+MsQiyUcwihbEkY/rSm9AmMkFda9Svddx76CTifL6t3Km1
xmPONxoEWjNMgadcXPWQ+sanAsm5S+PPzrRHfdFvJvf+WV82ickJWIYCdjLMIWKWlG1gQ2FMS5oQ
iHoq/J7I8CNPVQ7E1ndCm/wy4Ydn+g1LrZKkajtYaIdSs6eBPqbGqyjyPNbWh1pjLAdj5XwVBNlN
nwPDkJ3xAfO+L4KTePp+IPb83O37A5SJgvGb9IvHXLS5OBN9I2DcR7MVW7DozTQyaYb4Q5sbP+xp
YhdNaWdhyEl03DIXIbGMkRy8tTRMOGBA9XqFk2a0kz4O4CO46EHhST+Fc4gT7USPcYIMmSu5aFQP
xL3Z2fNkq59oAz6YP8Wf8bvpJ5wvujH8sPwYCHGisQBM3mwmqU2MSIeIWov2Bc0v8NoAkQoUOA1f
esRAKbEj0Cc1R+W3tI9SOw9IoL/xXN3txl//hMWwV18cU11TDWp7MHiQgyV7MrrreE+b2xsJEBgk
xCwcWDtBOnANkTWqVInFssryV1f/sdTeTpDJ6v/cP4K3tnsNw9guRb09FivApBD/6H+Iwz4sToU8
2pPI40vZqK8tWHjhIFmGrDw75EdnOs5xCKxoJEHa/ZpV/aGVv5Cfd/ShtCUIMqO5HQzz9HerJ64x
9SdLg7ZEjS5zYvpC+jRG9PX++jcukesfxXg9FSrlYS9WrYO3C6RHGk9Al/e0nxJX0T/nameKjwpP
EGUxj2u/B0xzoXUA+9HtxJ5YW1OhyEgzZab4TDP9khKDE97eXsbXEMyylJgK41TVrSPnilcTZ5AC
kbpCGe0n4RCDuvf+Nm4eiNWKGGttOqsV4gZwUEqzB0zvxWkDbvqKA7NprSsYxloHvYTwXYiN06m0
ixq/ICidKMvwHgZY9v/FksCEAS8jY9iJ7VyKhj4mPeRVHAmFRK0CF37rYVj9Psim+VkQvAJTNggu
RVabRs/rtB0zrKiW/sToIkKmDoF1EjqQqbIz4sS6Lcu7+6Bb5meh2xETqcj4Q3Xk2rUY86hXpoaP
VWYYuK2Vx3SoOcHElvdaQ8jXEEIFopQqwbKEhDgC5pigUoHUuFK+3V/KlkGscZgQMKkodrUETm5Q
hLVnPKxntNxDH7cVOPbAg2J8fiUXEm1UQFE5d2PTLmsZrdxO3R7T5Of9Vcm8L7Qct9X9UudUnzKx
xfbtOlAhyrZ5aveqZznyGTObDnhjwTYseXNwMM/xyxtx3iJXc+//iC0Pst5axoOg3WLoxHaxzC73
stwb5sIf0I+gSQ9C5ArCr/twWx5kDcd4kAocG1NhAg5DTq+CPCOlh2nKqkS+4j7Qpmku7R3oSsQh
YMmrJGQ3FKHrWket/FmBgtjJjL5mnrVs7t4KhfFUlpWkGQZOWyfJgsHsdwLInZLwYWwyrzSfos6/
v6iNNjOMtazwmExoXlWlAX72FkOotvnHiOzsU3HFZ+VDy+yot8vIEd7RArGTHyu/xXxYdLn/AzY/
n6Ig7YZBCnRMMRbbK5owxhPWKxBo7kSJk6iOzpOE2DwWKxDGJKNJj4W/mxqiVU+UP5KOd8FstOIs
40HLXOvCGS2xjdIzBSvIGGIfc+FcFU959K2OAmP8mai/6v6sk4NeniIhoOLrf7F/K9xl6asTH4It
gsbLiW/myJUgt6oZiIiyl/soixWwgcd6dcxXEuo+6+cQKFX+qBa/1ekoI7GGwl5U5hAJSb1C/9c8
J9f7yXyysSgrC9kp2EVzsMg3qB5GzTeNd1dvnOml4xdUGGjPRsTMXAM9sgBzKwOlDAWHGIqfolRE
zXMvJZxbYCOFA4gVFPOhIogED0aOpxCU8qyL1NvzLjnNgXBSn+razvYg/HiwvkmcppwNd4IqGBKh
SIihyMLOKJWN0CkQTW+dtjyZ4WjrEHqBMqwqFUioe13BST1snOYrOGaRrTKkUEAAXCkfM+FFIjtJ
4JjirQwt+D7WS2JscdTLwaxEYNTaC+T/hBp8Q6cudfscQn2JJ/V/WtWvzQfRfK77By1/apIzdBI6
OLaYs7tbT0r8FhNbq2JmwWCLwVIjQt1+oFivGz0q5w5ftvhSnZfk2B/bXfzS+Zlgh7uFDlm3D/Fb
w5O42Agurn4Ac0zyUEAln+IHjKEfjn4Zu7H1rbcey9hw7rsA7lqZi7auxCRNNEApkVuRnahhylT9
Ffu/6fEn8clHIbnJPgIRan7s7OS1DED5fP8n8BbL3I2mWYxGBZFXyEG6g+qqYAyrMy+Jvivk/X9D
Ym7F1CimNoculwPWnz58qNLDlL400yVMeBfHciIYz7r+gGx3qgpGJJXUQKrlY61+byknoN7oSsLQ
oIpmMrA9mAvPxPUF0aglpEPUtHWm8ayFZ8y4jKlfKf6cP0yji8UpUQyxSZ6cz1/WMWZhGCrHoVBA
uoZmaOaxEEdNU4J1vXWsVnFr+LcR9OckIK1ly4OXmuAeok5k6busfIj6kxA/QCN60h505XHQPvXh
GV1otjxB+i8KaOiSovdANj2ID3T2h8I1Zrx8FBtqJMQMH7pwshNz9Hpon7e54DSQYY9LzF19yV2Q
ZrpjZJNd0oepPhut6I+xY+HBFIF/nucBN2xUhqKPBLYghAI3woVIyKC1c9YQB8ADokO2sE6UOpbo
VVrt3jfSDd9+BcU422JQ5zaVF6jkmOhuE4PRDlq24NAHNXfJ8eybYJhWRH0F/90Qv0fz0KWZArAU
lNljNvuioNut9CkMx6J7JGXr31/cxs28AP0Hj3FsXTOBekwCHhXeRQyxKPJr1Oj+3Hn3cXjrYrya
BK6ZstGXdWkhtBcz35R/FlqgzHFQGubenHkdMBuAykKLtPR+LQoVTMghyLEZyrrZOVLtiVG5T+bv
U3sS8uqcSN6/HylHEkLGRB0SsMiVs9d/lhughYuszpG10JnKtwnl5Vj3h5xjHRv3/hUOY4qlpMRq
AwZFJ7fOIz2l0mvSc1zyhqO8gmCufWVWrATFts5pQxXKu4Oj83QeNxcBhlEkGOGu0AVw7SnlWdGj
PMZmqXH30UKxvC/jl5xwYobNdaxQFvtYBey9ZAp6IgIF3Hq2gs7XotjdN2neOhiPT4TYktF51DlV
9rusoHyLXBfSpP8TCDtJrWqFEuGAoAMAklqtth9MFZ6XU53m7BXL2WNm6OtTC6xE7LRz3Msu5vfc
++vYSi5jxPA/X/0vC8Xqe9Q1rVoNHDMYqZ9PiX6Epp8zFOCsmxS3TPJj1qIYEA94jIvgsTO8CoK7
Yyy5cZ/b2iAG4XBpKa9OsHwi5vK8+lGMk8jRMtRaAnY3697M4lJNj1H0APrqPjpJ1Os7TpPhhrO9
glu+w2oPSCj2OZEXm0yGoE8sW0g+UjkIKafyyvuezBnuestsSms5w5Q8dXX1kOWv9z8nD4G5Nooq
ssxRBMKgfoZ5ILcSx+63Eq9Xe8V4CT1JZwzBYK9STXw1CYF49jyAZdmansZe8Cxq+mNS2G3zYkX0
fwVnnEcczRgZGEIcCPE1C2s7xiHvztn81OiHkVhgY3nIBZmDummMyHrh6kfNASNt19bR1KYeqUIM
CSp4rDD3EpWg1ccxRlBHfukvYvv7/jfcssa/SvbIM6P/SWV22BzVphwt4HVW/yeri9cRubBOyl1R
4W6ovHHQ1ljMhg4tOA8qmmAE94gm7DpCv1z5ZZzCy5v8Uv8sOM1sG01LmGSGgrD2/5bGuGYzVFMI
kgOu/yk+Ju/GhT5OvysLqg7gbVc8V9u/a8/cwYSlw5D1JitUloe4NGTo2KdAxevUG/6gdV47qXuw
esR2yWMH43w8VsrPlMpCzEdgodDp5qA8n3OHkheTR1q4dcmt17R82JXLijWCQRkCnEyx9nqqPsQD
JIgmXoKIB8M44k6KayVrFxhNdMzhQJBd42XtN8gPrqxCY9zvZE7G1C0gAojvzKD+JK/5UXLzh+JT
vRDdTjhuePPOW28ec6LBZiP2dPlITf4efUHx93sL3jHBS4LeQduo8Lt8kF/R/Gg9p+/3zzZvPxn/
DL+Z1kkNZEX5OZjvstLYlfh2H4O7PMaB9BOVBHGxDf2koB3wu2S3D8lBy91uwJKKz/kwPlFXK205
MHnPbY5D0RiHgltbj8cK2KiLo2NKOqsoxNs6Bu0j75uItgKDEyNttN/oYFWXtYUC9y851fVJCKcs
scpWwqxtmeBtf87SAyVeqrgY/3cTcpmqUx7uui6oJleoHgkNONu9vOSv3cvyA9DEjW5xFKbZFw0U
ZSMrzVWMrA21TXt0YZaaM4k2vi04sggGgGPdm0MvKz0OsrHs5j1o5uQUZmQmaBgAPaf+gJa/ts7A
ILSjwz6hJ8E6Z8Wxrj4LJaiNdwtiT3JiC4WniL8l6UvHG0WzxZE+WwtvSyR6Suslw8mswt3cU8co
X5ElkYXPrKhdqyR2A6rDtv4+xqLTtucItMZquVPkGAXKfa9iIBDpi+bYzBSFmu8m6EmFVnXGyZfk
HQGNabbXqkMh5F417HMhCMlez2e7RYOnGehTUPcXOp5C5axFOSR5IzfLf0UQpspA44ioIkNf3PyU
knMuu7rso+GwBA1AfibZnky+2CJezd8zdH+HO2LsTOu9KJ+VFhkByERPzym0bCTqmvXOqC5m62dU
scv+qOkHEj3rxVEAgZXxYaHgPx9p/VAoUIKhe6N4yWiQN1/h8Iq6SW5djH5X6LYxBVQ55zg/Yg+C
qORnA7219jzMPsR8vASU7Nmn2HwrjMRBScRGUET1U2w6qvSWk4tQfClT41oYTkfA0uoRtgsEb5V6
aATXSn7Kheao0TdxeszIWShBrItCityjT9/0YX4OKd7CCnzF/tz+aaHUYB3F8Iw0Vt+8mfTHUEOI
qTr2EDBoITEMwk1rdGjvR6rXiM1e6KpjG02BJp9TZbDFwgxM+oluIT9LvMzi1Z02qmvgOkPXJqbX
RJSFWGKRTIvCWou7pRnHkfbGvvZb0KYkdnpsMIZri0/KyXirPVjYBdN5Eydw24LHDCmEfSwJLdxo
+Lp2DVWqFV0tA54cU1d2BgdSs+cavIf2x0U/Rm5++InC0Ufj8UYDNuYTkaJfITMHUy8m3ahxqf1t
Dwo9+VDZ80dU2RlCV+fF8IwTJB+P0y7eG27pkkAYbdGF3i3HQWz4h6ufsVxH6yihb4o2gnamIy9U
JIAOXT2AMx7Aw/CW27jhXONI7U/r133g2yjoevnMNdeX1JxEA/WyMXLj7Hspe01Z2p3CW9/y+xn/
d7U+5qYTaTZUhob6VWZnj6qjPMQ+xTortw+gf/jQ7DqHl1LaKGRdr4254bIYzPKtiT3N3is73ud+
pYLQAflH96s9PaaB5gycsJm3SiZqTpUaNOWLGRvWQdGCcHxUhN39D7Z1i652EqOFjKWAXlqnNTCI
Hv0Qtd0s5vuSNHYzfKHi5Frp+NUOsg1Sc2pDU8KZJMg+JP0zpbwX5l+mvf//R0XR7vqnWFYql9ZS
kkcw+GzF0AjL98Slj6H7gwajO7/gVoMUW243vmn30N1sncE9aMS+3N+TGyOGPhKE7sCVvBAZ62zT
+SDEUyrKIcKoCYKTGDas4Fwb48Rt3b/5vgD6S7uLxn24cFZU1ErntNSh44HEG+j49NwuBU+R/fur
uf3CDApzJuVemdOxAUqd2CYGexCf2QUJ8l14KfaKk492geIVj96XtzbmhOaYSjCiigyOUDy35LXU
/EFy7q9s+RNX9sIsjDmQyFgKjdhhYQIRxX1Kq+xDFhSdeGMxFSejI+kfoSMjJ4+5ZR3gRwfVDMS+
0bfBWCklaJPp53RAOTAQQXYnYuqifpCVz/uLu30y/13dPzjMQ29WZehioMfbsRDXudLo60F0kL8J
lhMdzUv+Uj5oJ7rXnIbXCXn7LFuQwfWEXktlYfFmPl1kzNZgJRQkxXucur0h2h+YTPCUoNkTD1Ea
j1OXC8h8yC6quqTuAKifoPmNzHBgOdqz8X0AAXR8MB+56YibxACzQsaxCtqUD0YMwEoDc03h9GBz
sWtEan7ucGVsbwv312h/M2ury7jL06KfRKCNrnQ2g/4nVFAbMGw6y/tsDvRzg8AIKuhfsKZpx7u3
Ng8i3gIQooAsvciW6iepKHJ5zgY0VqGltd8NSxZL03kh1+axUMD/jME56IWwRQS9NY3SwrYi2Oqg
7ypCz1U4VofyR/hkeBAvmx+zp8hveYLn27YD2g6ULpZQj700MGPVRboJXBSWfqrPaKz3Qzf9Ib9i
ntCpzt0PzrFcjt2N01nhMcdSE+S0jeMCRLEyOlna1kb/qZMEjSu6Awhz8Prj7Oxt/8FiPitEJpg1
ujDVMwErNL9H0HdCntrPfaEHrx3UpyAocJ5AtiTsCWiW/kDC4nt5EI48qv0lbL1ZNcZEwYdpYafZ
HsA6LRuzUBZnlB5V6Y/JEzHZXuQKgHEB6CwbsqiFL29HHV3ehQ0VWIeI5kveoT21Ky30u6CUX6c2
mVSkoGM7HFHkHuJdVBKI8Gm2rIdQCqnOQznsqanY0lBfTK1Hqk9IeA+M2zB/+Sarn8s4kJ6CslqU
l9tN3+vfFxHeQvfjS7l7KcGjaf7M/HlwyUE5jI6ku6MzuZd/3QFz/RMsJnBTBHWsUw07BirbSvwu
dM9mAomnDwitcSxw8+MvPINLlgOPOeY+IL1WJaSB/5pR68rn8nEcxYBzrDbdB8aOJBMaGQtFyHXs
N+YGnqeLRwZPkwaiusfu0dceFNDJfGvt6FU7QIMAPZJ+7d8H5uEy7zUS1lRJWuBaibxXy/mIKrUT
FZMX86i2tnfxnxUufnp1C/Rk0uY2ApJpfSTJu5p491eynBD2iKLLBS0vaB5A0MrEJUZTxtEQVTDJ
SAsaJD3CJ6gbDnkAjeHHjNfusbWaNRrjBjO9nOMmBdpkfXSRvwgW318OD4AxCN1ItFFaAHTzokq/
IB16/+9vBY9/2cvx+kGjjsGcYEmeFEXv68HpjR+NBsXloEl8TLNYESdK3Yy/V0gmc1CLEdy/BgVS
oog9tPNiZJwpOWXRryikfiQraC5NWzfvrY8hyUFXlLfvYo9pBs0sHsO04Vj8bccuHAcYXKBIs2h9
oq372hCnSK2UPsfvoX9ARWK5LZqKGvChPqJJCQmRVuS8YreOGBghMU8Iym900DDuQ00U1YyrZnCi
EEQTxrFUMkzXeEXj3v+it3GWuhC4o6Uaf3Bp1WFOQDiELQVpEehb9vNReYBKk2M9gs/WS/YNZuvw
iEXiBdk782XmvAlujJVBZk5DiHnJoZJbaPok5a4gyVFXU4693oRxDATz1RpFnkYSNmip0rugUAbk
IXM7NVKOF7k5FgzMstKVl6p6WqsSnCK65gRbzG0jh84NddX+MpCU88F4S1r+fYU1laIMSXLsmtxC
hbh4yyDgAQp8jlXwUBbzXKGQZkCHjo4V0XfrqD6PruWHe+U0fGvBdpwe+pfJ5pnD4juuXDGziYzF
h6KUGFaDbxWhXRRJ9ro5TcOp0old624uBZbCOdPbgAb4ahCVQJWBAZQ6PRm1tKPO/DlgppMe6dN8
QFj6wdnLxY5vFgbKGlVDuQP63swXK8lEB1UFjoHOu+wQjucUojKy9KEPu070ExUN1o5CISdv8rJD
m58RlHl4YIB2DcH+9WfMx5mSkgA6bg55F0Mwk9gxCTgLXDbqdoH/oDDG0hODavGC0oBZbr5o9uwn
h/IjL71Id+qHaV9dyJuwcA5I+/vQvPUxn7BX80nQRRwGywyIEdRZY8s80oZNN7XawyWEWB2FKk9m
DS2a1Bkhs5mDHHfsOEeah8DcqtFQlokgAAGf0Q4FvKw1znV6G3ovhwtT8CCCgmo6JqyvF5GFljzn
7UiR1B6C5CV1NR+vy53+7hdQG+pP+mfigzbENv3m+Ibn0Y7zA24TM8wPYGxkhCBOoUf4AaN7Cl3r
Z/JQ79ELru/Jo2ILLtJ4h8K7bxyb53u1ZsY4CjBj6EU2oIphkldikYVocWiOGOpGh68yVaD2gjRP
1HyhvM2xS+5yGaNR5GRs9QrYqGX1thG51hkvzyB5zj+0kxE7QqBatuSBzJhjS7eBCjYaA92YJF36
YW8Fu+nQEHP50okWPWcm4iTrdWgqLyHlsW8MZC7F53r8MbfvpUk8VeB1rC4fknUGhgztPgnvHuTB
mCt3ELJBriWsPCMSJb5oTOJO7QXtl5WW9IiufOnt/mfe8gEwbJDQ4REEZ86Y9pgMUhv3WDCS39BA
t/X8POPJfx9ky8WtQRjzBfaYlCpAYuVnYvhpsQM1nd3Vr033fh9pc/9Wy2GsdhyrKeo7tBWWI0YX
BkyZktlZuPmV9tt9JN7GMTaKcEhP6wxIrfUVRTuDXgzu4PESPd5YA/KhGI/GOMEN+ZyqR1ojLMe+
gkTUUUXhJzsKv7XD8No9xMH99WyddwiCgPoT8kcIaZd/XzlqWa4qJOyhEZmHXwaeJQbUXVFHqzAq
bn0pgl9FP+4Dbm/gfwBV5o1ipl1JZpTwHblQPH0U7VFHtRxM2vdhto/0PwtjhyPQeyNLU7XgHOre
eW2IK/9C3rUPwNje2hJx//X7fvEhK8AlolntZFloUi3niw1SX889VXXz9KLwSFO2rr01CuMpIAlX
ZF0FFKX+zEjQl5zuGt7fX/59tQoj0ecxykTqhKNDwKw/EF54tWlxS1iHDB+yZWyrXE+aFGM0EgIf
41K3k0PG91pUF3biSNgn04fYJxxb2PRD0K/W9KWIcsveBybkUMWIOLQJjgmKbTnx8wi1xU6y8RK/
b3eb+7fCYqxANlNB02rsX4xKnqA/ZwrH1d0+8hc7WyEwFpCbE3TlRiBUujuRQ1lfiuilRrqsCjpy
zCSnJgcp8gcBT27dwcTe/QVuHyxNw3VlKbJ5E5mHQ6ZLGAai4A6QMAyTGf30piZCbdk1MQukN8Lc
6ZWxekkNPTvrEaWFg9JkfJK0WV34aiPeydt0KQYmTDGFsQi4MZeZIUfQYggV/KL+QtAHMBxaHls+
D2K5gFbHQsmsqQJfEUJBYjzSLkeTLnnMax7z3ebZWK2EucdwufRmMgOm6dP2QTMwKhsK0oFAPsdt
NHIwrRSTpSR6UCvICHI+7OYlugJnrrYBfLETqjvUeUFjnXaWvfAbWmjynfigPKNx15Nf4DyhsnAf
dvNwrlCZC2hou0Try2XJylLh9Gt6KeKgwMDcv6beXQ7OP0h/+RhX35CQpjejGkgxGjBrFbMGvAI4
x0pYmlBDKQyjLoCQqnhTlb481ujU4jA+bXqY1TIYD2ONUqnHFj5TL70baNgaL//FBwHnCYJDDG1o
bGiYE5KPGijqnSSFsIrmZKNL0pMQPpFxdx/ptqKGL4LnGd7Z8GciRAOvTxVNJZJimg9XpjlB2/Gh
7/+kIToGHoU6dVo0Uis7I/s2hadSe5J45nDbw7qgL7eQDMI/UNgzlperNJ6TosIsyrPlq0HxMu9A
SAp6d++IOpcGSvcj6IYx/sxpJ92yeIT6qF6ipXPh1r5edagLORHCEh+QNF91LPj6+D0uMdWlvSpI
C9/f4y2PAjYZdK5CA0BF8+o1WFEgvwF+QYRBKsjr54eM/BgV09YKJ86h8u42vNGCTUBMMCyD+KgN
sKMMQokQpUR61KFm8TA13xoTadDxMTZRcAmj1zmb3IjyKlRbBw9Bg7kUhaERw0rHGsjXGLmEllKq
mrZI93L/MPW8wGUTREctbnkvQeOcuXgx9dIRpUaurUYrahOiFhaLQRPxxHRux4kXuzTQ8IESMwjC
2ZGsepCpTjHj72RJesI47Qz6/7huHiGQ6mUYvI+r+AkSoy8TpNus9Ou+vWx5F/BfmXgDY5pRZnn/
wJGb65W1vD1QDBXGY1/8ug+wuYvmkmFYREIxNXltkFRWq1FUED4Y4RxoOAWlIPpRxBMT3rrMwK37
HxjmwhaV1CyMJQ6T0VTSybLdZX5HLmrs3l8OD4c5zFIhDT06AxAvI4ZNxsym2VcltY6mc+KuzXO1
WhBzOydmqHfljH0rZBFtvV9qaavppVXPneHmRbJrzH87cLqYobU8qkG+gAoV4x7B7mOJdQX3GNHD
NH+K+k6qv9/fvC1bQG1IUcHkpWmYtL62BUEhyFQLyIFahGDYyYN2Vtzyuhq2LHoNwlwyOp2JClY1
HCfdfBL17tniEazzEBjHoCh5VkwZvE+FUpoEDoCU8yk2Y24LgS20LJCGhCje9UZRcUqiocapbMwP
sXi0IHAuX4TujcTPmJWMT8IJWfCZ94besu0VKvtSixFrp9qSvxno7ITmewt1w9J00Vp/3wwW02Xz
HWscxgyiWhzGHGMCjlTpeZDI03M/ftSz9aTPPzNU+tAS+uM+4qbh/bOfGmsTOVUKWuAwUcwc6U3m
KN0L5bHG87aPMYtMbsAvHWJZvRWAQciedbsybCXmvNh5MIt1rsLawmgGZTQAU+LFmY6Tnek/2mFX
8oqrt2OZcAjrz8R4bnWSUkMeAKQhpx9NX3OID3YKy5caY4oRLTEBLyOS43WVbZwulJvQ6ohqEPR3
VWYbLRKRRl6uw7QXD21uPPY8zset47VUtKxFGH5xd4wTD7ViGDEtAQijeqyWtEA520ncgeUP/BdD
hXTYwVByF6wZY/QplxEnEN74hFAXRpMPpj9BI/KX43X1CfW+A/m0jEtExPjnUARE/YzF71rCOWcb
Vn8Fs/yMNYwqRSo1ANO23S5sx3OrVn/anDfvvXGcr2CY3Wy7ueqTFjBpQ05qR2wjsenzaFinukDj
FNID9w/zxs1o4N0vW0vHC/7P4BFMolWkwVVP9OpdlSEs3v2JwygQhgtMyh6LHxZmru9jbq5xhbn8
+2orBVUYtKqVF5fl1vOlps82GBQTm7ScQcLNb4Z3AuJaHfrMbEtD2dTQHF6AhqkIOhOijnN2qOaI
8ybhwTDrUcY6MgYRMGMbVPoTafw03t3fsuUzMF7eAEEOWIqR+sNCmHPchpCPpZgAcPrBsvPEs2pk
reweIVPLK65urmYRkEUrCE7z3wh79XWg9oMjtUCN8eB2+k4ZMUvOy5dsg4DwB/ELgkhWx6rJlNzo
NRNZpyF3UvltUmRbizg3/5adSWBoAasQXhwS26wWRaMsRJ1AHZVIQRijsgHtArdSJ9fqMdoF9h/b
Sv41uwXWg+449MgtvFs3lNJk0PEwLqMUwZgpOladVa5h9YOfKDNneVuOb43EeKR5NvRZp1hebKlO
2amgiLf2YAhxcdPs75vf1ueS0bCDrj/UVW4ewn0qhKlFkQSGxLY3gCapJro31RbnNt6ychlEUCji
gQgbBLXXjqEyOistEqSALJrbyRSo2EXzQTfsifj3F7S1d2sk5t6PhQxU1yMWlAv+PMq2bvzoLa9X
Lvdhtq7fNcyyr6uzJAmyGGG5gNHmszFYQfF/pH3Xkty4su0XMYIGJMhXmnLtvbpfGGoZegcCdF9/
F/ucs1WF4i2GtGci5kGaqCQSiUQizVpVveLAl1cCmrv5KM2US6ci8iKnKIkio1WUv8cByds3KoLe
/BcDwJDD/0mRXFySaUYDaoDME/V9JTAxGwzDyq1wPleEk4NRRmR2gEyFzZeUVQ+g9FJTEyvB6EL+
s75OHsfDs+LlV8PO3LCrZE8PqOfe6W55G22UqwfVR7z2dnnHliz9+COkQ5UUhSP6+SP4eDuYr4pI
PHWNMnBNhrRlbOgZblzIsMmGRN96bXAxtXV5HUu+DwV5EB+YBnpN5dTVkOvZALByJCLT6bMu4uvO
KK4yI92AM80zG9u1NTQ4Xpa5FEsYBoquyM6BkUOOxMyKpT1AzyGzq31NvU1xbTRF5bYs8qw6EODk
XctdzaqS78VjkdJ2dTWgI2oVHqMp6C064jy9L350tYZhWRvjvsXKNby2QmnnCKOpEVrQ6ljVlcfJ
8D2slXYPtqNvVae+q05UBWHi3AKNwV5R7lLp6ouw2gK7HzJ1MhJfCtjuBrRquJfNfGMkyR5No57W
lUFHAeXIbWQjU39qwseuMzYxaPgA/6sqEbiOVnzBuccBtZsJSFL0LyOykvOFfR4XdYKmdi8HanJH
9kn9kdrfLLq5bE3LFvzHmiSXo6giG/Ia652oNmxVwPlvTVvt/IIq34cqfFcr7SY21yoq54uDEyLQ
8JzadVBKPXWn0VToY63MV1B/hdeaMWTulIBH+vflxS3lKSEHfTMgzAEZldwnR4amGqwKqyt060bN
LG/MLR9tudtGSa+K7J3bGMgfosCMxl1kih+XxS8emzl/iMS1hfyUdNFaXdcxx0KMp1Y/eFbgpCQb
PeoQSXwvlHTFchdVeiRMumuBZpaEbUuRC9PDx9p6BV/C3mmjjan8y2MGP/efZUk3iFk1PLUYljXG
QGlW7StaUoTjdCeG6i7lqs9iDjikNbLgpd6rGZTtP3JnDRxd8yX+yrZ7yI3TeqfnzEtNjEc0jds5
+c0wjl6cafdRV3p6qu4AwvxU1NYdTXruKjzfNplwtU5d0friFgPy4n/dhdwDmo1dznoxHx8UDPJ4
4wB0kfghqnfj52VjWjyoR5Kk1feUOZUWY/Vk+CCGW+S7HMUvNImEGEK0uhXTXbw8j6RJLrgagY1n
zOtCv7qrjt9CpKe1aM1m16RIzifuM1Mx89mSAG/eB8TEZGWurGzR4m1ytJT574/MxuCmiLXZo0+C
g5OIX8fCAuLpa8jigFhJkMTfy3KNq2tlZTJxHm8UKxwKCA1V3cdAs2e3ybZW+EpYuhT5YpQAryCw
+DiAkjxdG83b2gTWGA49xUhxagFjJN9etrvllfwRoZ+K6BhLhkiBX2m7CMBHMbr549dwmlbELLqv
o5VIvrIyeGXzESshY7RnbX2jdY9aaaPHZ3U4c/6ps2iGYjCI6DqGP+QhSeLwVjFiB8FnJNxhcCfz
EXQjpvFKybdh2ojwzsRcPRhzhAjaeHNZnUsFZfTq/pEu6TNGWN4ShoXqSKRV5MGKD0BF6YG1xIJc
fFr4EubWudfpaBHsg8vSF53IkXBJyy3tG8HmhECVMLwuvQlj1Inwo+KlBP+ZsmKdS+nYk7VKd1IU
xXVc4EnrxdOt2QU1ev7NbjslDOHbo6E85ro/rA1nLhrS3As9HwhDlz2y4uS96lSQWYeApWCda6Fg
XdrKVmCJl7W56PxBw6dhFBDoKvLp60azGEMdqQETMHUJwmFFkG2Oh8xEviG2/OuAUKfzNI8DpmsL
MPXSWR+riJgKqfCuMDChxLL8J2+cDgSRVuJOuvlyeW2LCWeEnxZVgWiOMUfJVKIKKI2qCXFofCQY
oauvedtUvsmjYY/xPWsrLOMHTxogSdui8o3Bjtw6nJ4wDGeu+IZzPSMUtvSZ5Q3g/EAgPHVBfcUM
gY7C3CN2H+hDDprUzI9b4ubGezSQFas9d3in0qQDOnWAGUoZpPFJ8xtdD3J63wx/ncychThgcZwp
0RACny5JBzl0RMHygeGD/kc/WMO9TbuXKuXVSrJnYTUwFlTqLcB4oIAp6c4EZOOAMDj3HOWjdSJX
gFpOXdHY+Q1rzG0UADJW0doATOPTxWhi6HPMmuGYW595uJ9yv4cPp7k/ZFdV9Ta8XjbNpSWh74fM
WRLkNb/wjo4udJWrSMNFY+5lY6DYO9N+mv6+SwqUaX9EyH1Ytd6bKq0hgjU3efTeYHy/XLkIzlcB
gmEMD8F14IghDXyqNL3gxoCAPffS3DkQ0QD8it7kqxmKBR+M2vWsqrl/aB46PJXD06jTbaNDGSB5
tMvvdfdQDT4gEj10XsZl0CrKXPK7vEPnPhgykdzGvAL448+mUhRbj5MKjIJeWnha+5QAaKWy9lUf
/pdy5u84sgSqizRSSxTFRqC+iaex3NDpjpG3/241knnXKQAiYhurMfPOje3SLbQnoqK35fmynHOL
mLUGn4upA3Ctyx63ScBKqPJ5NflT3z2U6l2zhpe54ElPREgXcmwCEdqZRQz0M6J7jflRhYak39Na
He88MMX5VEEXi7k4NODKDWS85aYyzsMbQ/0QMecRYLwrVadFCTae1siU43aSW+MMLY3DBJSxQIbz
ePpGjJUexiUbtlFboIAJAX+BvAIR12M7fJXP6EtrbIwQlDDhXZms8RquyZHeQPpQomu4R/LaKvxo
piOgL1GOci5ZWc+SvlA8/gLvReeWXHASHK+R2kJumTl3evUr7/WVW+Arc3waV+N1jsSkpdlAMj3D
mbMUWqtDh9dcfY2ZqP2HHrnUb4Lwo92OQeGq7uuNfjA2ZoCJ08l9KzDt0B0iH7kCF9kQ9Gl/D4MI
nSLjdu0Ns9BHiU/DJhIwYs4VlvnoHTkKhvnIcizxHBMmICmGZ1WEbkzBXRShzba6cZzfxEofuCE2
Wfqgdu0O1dNnoYMDa6aXjSq4r2bt8btwFpHbMxwNV40KXyldAEzkYUt1PKxCK78KJ3HFEm1rAINn
xLEcp5W580UVgGkApxIFBli0pIKqyrOsB/6jx9qpfh9pmNluMdkgna3yvJ2RRDTSe6lozF2pFJha
JaSj7jTQ/hA1URc4YsptF8xyMyq6sNE2rKZAWwyRG743q46sEcgteENcwYACQ5sm0utyWREUlxM3
lD73kmk3kjc1vWZrTVGLIuA+rJmzCw2TkmMHlLzGJopbvhueUMwbs2vE05d9+tL1i5GbPzKk4z2a
WgMOFMhw2Lfpg2B30a1r/tKTD9E95BFzTVGsyFxelgHX62BmCoRnp8be1FyQCokpz2T7KPqdmAEx
vl9e1vk7EkZr/BEhXbwhwBQKbHrutWHQA6/4N0Aj0vJ2cgK9/YcA9liUtEnOGOUxERDl2HCO2q5P
PlDlu7ychaN4shxpkzIx9q2mQkYDcJwkdwl9He3CdbQrY81LLrj7E1FSOKbRhoVaDVF99UNTDnn7
ux5mcpvLCzo3OxuOeA76NFSI4F0kMYkag/OrqsGmDrg7LInHbj8q13aS/MpitOzSGGiGqloGCJ9A
5ER79vvyF5wZIT4AP4BBVRWt62dGWI2DXuccH6A1gIfF/4ySzdh/hkrbBZclndnil6SZzRkvcLRt
SAYy5/hTdAkxzyEh8H46AJw3KVh/kLicWSkIOkRdZtI19vEzm5HESjaTojQVGhrENmg5JF2QUJ9k
AFMvQzAmbi4v8ezulmRJu1kyhskaBcpMgG+XA6MQwBqXJSxv13+UePbgYSiwpZDjJfathfR931+x
tY7GM9M/XYX8FLWF6oA9EBqLyt8JU9C9pruVGt3xplvxGbM+TiKRWRKaQxCEaMBokkuklT5muSBY
TYYOcSrACEVxXTmvkzF6bZLdF6wGSnOz0imyJnVe/1GQoVpJbIakhUWkhz5X/dq6xoyKO2reAOgm
o97EvFgxjEUjPFqoZPtq3FMVZVHw04MWpa40N9HEU1Y2PhjpMJ2yFkct7uCROMnmE8E6NLRDXG6O
rhHure6haUFZsHYxL8oBbfI8Q4jpPZn7AX1kpTaOCOwtp7qKQ+qZXREoNQBRyrURm0UNHomSlgSU
FQfoQhx+qgWewHdr2CXZgBpL6TFrLfe7LAuvYvTdIFCWn+JCt/u6KHEATEPY7lh9p3F+QIYp9pFj
2zGyOrw0J3fOzsH8DP8fgTI9j0kVUYLdknkYMdqrNTlYSXvVRuq+FN943NxhksRFTem6KVQck3z/
Dz5lLtjZ1EZqSHbMzZBXYY58s5crAHduDDecPkMz9C9LWbSVIynSBlaFXgmeQooaJ74iur0apxuR
VS5gr1cO+OKtCsQQNABhGICe5TVAW9OzqIAshQc6IO4zQMkDCEiP/Bp9giBcGyLDJWt4F4u+Gcxd
KGTjIj+7y3VhNUXe9/ArY7gZvrjujdS3FL6Sk1z0X3/kyL30Y6z0YaF0YKvLHC83PlqwNoPqvQME
CyaSTfYDZPT/cncfiZSyk4Otl6ZiQGSODXNiH/d1V3ht8wF+FFe1VvZvNoWz43AkTc7s2jUmr20o
kvSuHj5FyqPl3MTkCWmwaO25vaZM6XXXW6VFShWyrK4JJsVHbopPCEZeyw5zS5qf4b17+SCsSZyD
iKPrJ6uVuY0REjX08XGz81MnAu225kc42ShGvuTJcIcBnZ+XxS7GJkdKna33SKxWaklnVxAboVel
aHI/XmWRPMcym+9zhJIANiXo5JAbKfQSzdw0Ad1BolzH3SvYHHgLxkp/JlWoXFbuCrKZwNEXpg+2
GrtIcA/mFRV7o/YYyKQvL3jxOB59jKRnlhRtN4Lz3uusx0KMAQglkdFbEbKo1SMhklZBS5CafYMV
Z9nBYEPQjNy/vIxFv4kJ+bl0RdC/K0mg2KqcdxN8GVSodT9bEs4QZ3azVm9d1NeRoPlDjgwkI0ZY
pw0E9TV3qy71IuNVs1Z817kQouIf5LcBt4vEo+RIWK7pORqA4UiQxFC6ZFsJsqmcNZDt8205FSN5
EIUmkZEZ2HtA7nWoKqphMCZ8DQrufGtOpUi+QwGwAe84FmNPul+kryxP3Cb87M2PvzWBWQ6S9BgU
RZQglyDsoQZ/koXYh3Brq9lkxxwQGxk93/aWvpYJOXdPEDaPMcPYAGoqF0t1O5tqVKIwrgwziMcn
I/Vs6scKcc00wNsDp3bFIS5u1pFEabNAUWBlUa7iPrOmW9oylzvRw2UNLprd3H3xPyk1R7Ltjg6Y
4ByxKMXIP8uyJ28ZoSEo85y/bsHEJDaO6jxggcFXTCOenqK8VqZBGwmanrLqoMe7jhu3pNXd5h1p
1suLOm+0mmWBtgPtpRiqPJt5FG2lZ3ZhIWwcPe3bRn0aXP2h8uor9M5lbuP33yJPfGprs3xfKfvT
+/lUrrRhGp5m9miZzKPus33Ir0FoF0x33eZB83L8mQBvksAf08h13GczGLzurd0qge2bAQv4Ln3V
PAsEIo5XXVc+D/o34+dlzZwDM0uakU6mXVVM1Mb8hXfxNn6u32gQe7bvBPiCqzrokcyeDrarPwL2
LN4a7irg23kIc6qi2eaPnOmkNq0QAz4g0Q6MvWnWs5buSXE/GrgpVox7Idw9FSZdEYmqRzOLMewg
9zVyY5hBpCSuipZftgnrJxYGU73iks6fSKcipQM19uC8TBKY3lxrMwQ6G2hgITbswh1duwGXdGkA
xBs1N5xfS8YIxshA2FUKxZGq3EExXMzXuWMH+Lyo8wW7Wut5P29GhfEcy5PMu0woAQYA5JXZC0fz
gnpb1B94/XlOdaOM6ETagLGydfzLNrvkd5ELnNkGCWoz8nTWUA9KnOUhLGa4A92UAl7PPAq02HEz
dFGqL/Zan8qSTwQTGaYh0V6Fwab5g45M1EmAnDU2EMizTc8+aPU6hCvn8LyJCqo8kiGnqxpTr3XO
FNxcjD1NIOkV4nuXJR+kiFw2avdaTa5qM/dVu8esWBRk0xvGN1ZitPMWGekrpKAjzZMYn4GV9n3t
1eZnE5YPxVBtNMwPJvrr1Ed4ylwrSrJlnUApJf/btLUkXzKorNLMwimhBQtTNQ0g0SbyNmnXZnpP
13g+lqzoWOGS46vKrm5oi6WqyHaymqFM6Rvip9FuEGxn7Y52/+J8jiVKnq4yjZS2EyRm43PabIcC
QOSFixqjz7uXlkYBGNiY+veZ1lPDklzeAKwTMs1SB/pSAcqRrMVca4qUHJxdaGbb1hDQllPsRgDh
UfrObUHe3hkgpTPC11Ip3ak0Hy+7gSVnd6xOKX5Q2rCuberADRjA0h6eSMZdyqlXx7/AzZf8fVZm
1iNyJCBvBVi+HFpOHOOuuQrTjIrfPe+QjHFLxy/+GiPy6wT8ESMZid6EnUbnE8CndBe24w3hJFD1
ZuV1sRSQH69Gsgoz4ZHaGhCjto9lP19KYGOqPYqG28u79P9xKX8WJJmH0YRjGimQxOLaG3IemMmb
Nfk63RoApzE38xPe9KbYN8y1bsbF+2ke47WBJqsBVVhyZ/bQatVEotbrc7P/VWRk2M7IFPtyZvgG
OEnYPSo1ad+mjoBajInqQMy6D1haKJvLaliKAoimY6ZUA/eOrs7GfHSFGLklEsri1is64sfgSwK4
A14JhAQ0WSkVfNUC5KDzWJZ0XYWD2SVZi1VTJnzATEImhE3pS4NxEea8F8boY5lX3My2jW690zp2
VfR4dkN/rXa/FbvYwPz3ufrD0cC0qDlbY1C2aRI+Niy94m0F8ru1QdE1/UjeWInrDE3f+GZF/TWU
+55tauWqQhIX9IH/3U5IB8xxiJHGBSTZoAKoaFDWz5X6LWrioAIuzmVZi67xaNelUxYhgUVEjV0v
8w1nwA7xMEQMZObaLczEU8SblrxelrgY4R5vvnTcEL0odLJw3Ey6TU0QQwaYxldSywuZ34kHZ0R+
SayodDl4OVqn5IqdJkwEp9CpUT9QAWsyQer+lk9a0AIUsWTcFXPK8GG0XeYcsnHlcH3BF51bvIWm
wxmw4gz+qjHGkLY8aT1Tu8aF5/WWcEm8m9JbHPOafdhRi5n3R23wrP65dw6WimHXakUL+rIN//kK
SfUkG0Xd6/gKendnvWN4Z8v8dI/GZtUlHkf05va+uq+8HzUIqn+jXKhuMl/Z5IHjT++XzWDxbgTG
8P8pRNoQrZk6Bo/TeoMC0H29/0ASI3GNcvSF2uxN0vqDMNd6JBffkuRIquTk8ihy4laDVOZTt9zE
sfvrw7kFt/rPGM9INP9DAdy1XIx1Yoprr+yGtQf3YqR+9AWS60v0IqvyGF+QMReDx14f+1U9rGy0
ocNZXzA3R0LTrZAAT0HN03pAIisCsdO3ILPdfzK/+DRd4+fogfv1LVRc20/25aELuIuGiHfj8YcG
hptqj04JP/PXD+GK/cn5KNFyw+7mz4oGDej5rLbMTZjFmldFbHhROlt71ABmAGqrPuaHViQY5E2L
RPwiWkoIegFH5xNoMCkoZzXnRuWFDWqe0iHjA+hu+XvVZc211rUhxtOo2T6iRVtsxjjFQIneZ45f
OXjZ8mRQhMvr2hFuHDdhFBR23hyi1OQ7gJYaVxVtkJVtFO1hUIX1hOxDgmQt6Ex2YVzbb0Xbh4eM
RWPkorkWfCKiRsbb6Kfbkjr5NlUGZ9uWbRU0ioKxYFuU1wUG9Xwkl9FiVjD+kldjfwgtJ/YGvQET
W+jY5U1uE+euwhjudwfp1ptCTLUA5aOtp75addTahCYpD0Y8ZBszpKpfoufUHRKFIMXbGu9gEBL3
FUy78J0hqlGHnkp/4kX8rKSdBXK3wr7neTcCaIgw0brWNGk7XtsmJvf4aP1QocCruIlKjgyhUCOv
d2rVcBsnHsBpjLKzqeQUyLVpww/CcdirPXXjM6D3mnt7GOK7VgUcGPp1NTBBUS3I+079nTQ6Gp8r
pr53XHf2XRnjF8HgWWzqkTajN40a3zMUow5RRtQHNewjw0d1yn7p1I7fxM1o1X7TqOXPcKLKJowt
AWYk9FPsNLuo0dwY5YwcBJroLFePuVNukMoiwmVhaBYoNmVicFEO0kfXTnXg4g1t9EBCPUZyss7D
29ax9Hs81GPDtRq7+KAsCsFCk0bAa2kpU9B411Bnp5KS3Kthxg9xYSg3jsVz7tUq8N6ZFY6/rdYi
XjWlJd9edpBf6fNLZ3g+40cBGZmQKcxUHBb9JnlELPiR+vfZIfR/AEBiq99V+8R/66/oftzErrLm
pr5e85ekS+FOEbeV082e0t5+CiTVdvET8Eymh9LV36fADtIHDH3Sa3oX3tLZb65N+S8GJg5miC20
6RN00Z+ufsxxrEmUYfW8Ii4HlbpFJjsIRf+9SO0fGRPXtMSmmdW4v6z45Zh8hoTGkQMoiAxVmTQG
LeoBKPG51m5CA8iOle18z+KGbJjR4WawFASdCtKyat6A11xDIgkUhyuJhvkuPtuAo6+Q7mrKWWWr
qHt5qEndhsqwJcp+KrYgNPUvr3fRKR8Jkm7iDq2rCoprrScagXSvyDq3TsNrU1XeRQKa21X8uMUI
EK3BxtymBjoV+dGj5JljDgQwlby/MnDjjLbP6JMG38wjPG38brhJ19Dzl1YJaIIZLwdhIJ7Ip/ZE
+KiLfIbGVNlnSXHPm28WM11bvJlrnTTL60MmztING2iZ8kM8iqnKWwaNWupzNGDS/srEsLQifBvN
apRsksZPNC24vI1LgQVQzDWM+BvokpCLFZ2TRHXHyxbOqESDa3oV8ySo8Tz/BzEYfwUhxdckkHQu
IzEWTRcikK6mHcsc11JudP77soz5gSObvnkkQ3oA4e1rAGMcMiJaNxuN8W7fZFG4orClA3YsZVbo
kX8Nx9EQjQYpXY/hz6xxe4yb9LrPhlUCtjncOl8QkjIomaP0J0+eJVZZp4oCUWbPgqlHmI07xG4m
r2mrPQDDLLdEni1mtk9qY82VLxkGZvjQaj2DyGlfT5OjdeJ1HKEPmwMUFo0QGANNVMs1ojU2uyV/
jRP9nyVK7mrSnEw0PR6SmXKNw+YDyvUbJhdeUiX/0EIc8py4NV+r0C0fNWLNBTPMKsL+TzfRzPBa
wIhr69VsFxpupm07gDbr3qR71jS4jebSYg2NfUmhaL5wDAypgBzj65V1pFAiRgXzI1iqYzyasJdi
dC1j5RJalIGGNQuDhPhXZn4ZimZyKrCge7kVXTX6Vu/qXV3/unzOFm8680iKdNBSbrOc95CSYOZU
G2NcY9ljA1KtltgeSNg6r2AM1Gu93zPz2WGl8g93z/EHzGo4UmVYY/C0KhBl8Gz8Zg1Iv03JD8Wo
d6pAAzFfewAvHvmj9UpGahZa13ch1lvGW969JsMbT147sZZQXHrbonUM2TzkaoApJhllWMSFVgnE
LpPIfk6q/RPIK4FJM9doo+uO/Oga5ibAYnKFkRyIXrh2kSVu2bS961hx6tbDz9rWbpIkcQlfiytW
Pk4mgyypxZMohMr7yW2Sq8neCtBWmS24bkF+soZbsmzHGOvEZAS1MQ15usE65v7DaFYF+CncutR8
plR7UpYryeJF7zNPj/6vGMmQB6L1YKiCmLR74/WdmFJ/JBs7twFnBHwGZI3XANTXFiZZ7si1sIk7
SFSLyeN2lLs2mo4rPjQrb/k1QZLNRrFVE62dNUhfMvN2AENJDfjRy55gUX9orpzb+dH7K4M6E5rV
idYi2AzR9tJmb316G42p34bfMaWIC8pt8RS7LHLxLALd39YwJo18sxSQ5bUQVqhX8D3mxm7sbd+C
xutmFNrmspxF/aEb1gTEH3iTZLiwDIHfBFBf3L3omp7IPkbOD8iJwWUpi+HlkRRplwp7BtCaoMDG
rK9LzB5tIq68U25Prq6LhyoCquBlieeoWajDHN/rksiBO1lvVR1eaMoPLtyGXscontlh4ykayk2G
i5jaYr6aBnr8ETUDwP3pSnPn0h4ef4L0dBiMOM/TGJ9Am8JXY3OTkceRDPdMrFQmz9SLHiaMmeA2
BD4XmFXnTT6+J6YuBHoi5vZGwIK5Yab6aM052El1PSj8Z5kIb0W5ZxHbl0AYzdz9i5keyToxq0OH
yJ4RQxQGL9yCW90Q12BZ9ek0+qxxgKJVbJSm34I5ZG1scP7xk3BxFo4hRWJjhgfNx5JwEE1ikGgC
xsXQOT7r1Z2iOhuqgi/HNDeKMF4mkG4nKAhr+nNXRyvMK7OvPJOO9sT5C4CTLw9ylBgPmMBxiNHr
6LOP0VjTrnUnnpkN1odWBUzoUbyP4AFOdzPvoqExuhAogWFA4n2jXQ1lIMpv/7CHx2KkBApoahVU
Q6FG9bXWg+jF+FTfRx+gZCRyx+1lYWdeRlqSdM8NZaxxM4Ksju7xgHCT5s6x1078/CPyzuDhhdcP
Wt/QkSudgpZNycRaALCW5rDBtE3tIp+teZRr4xbeIHNLs8/8vMrQFJ/y4RZkDsiE4mo8tIV46Pg0
rn3RrELpi5AeAN8rOhlNMDlLXzSlPV7AApOWY5MFgF1DlVZzQ9Fd0Qb1HJ3tqFPfYmZoO5rhTUyj
h7j52+alWfEmoCAxH4D/yiOrRhL2BDQfQI3QfwMv1C3s21BV7oXTA5F0WLmzzgPmL2kI6mY8Hzw5
pG02uhbg1TOWT63htQEmwWsnNNCP1lTNe5dYKWjI1TseTfRWN9Sb1Faon07ZygH92mdJ6/NTCw9w
Df4JTAyn5yc07XjowhhAJrXV4yHZFYaKrFRBnhUn1X2kghna9YasjK/A1IBDlqQZkndoG5/2lKbs
eTAyMblcoeS73SHpmikGWO8bUmQHtRnLGL07+CW35Vb7XDmJ5tdhjbRpW/IxiCareNEtjglXXmnP
KifK76Zsm62TKvqrGYbNLudj4acxAZd9QgogjYYh2i6QZr8XyPP/9fsWpV6UrGdNAG4FKaVTbagJ
VbtRS3D09MnHOAWauj7CaY0sbrbkU52fSpEizNApC7POISUxruL0SaAjIRu9y07k3C9CBu45sP/Y
QP+RR7BqVlTh5EBGg86NCQSygPcB6nwMKLPLgs6v01NB8xvh6DrNnJKHaO7HBaODN0z5ETU3jhFM
zG3WenvOAss55QAIHIPqM8u9PHCvhCJH0QUuC1BzZnnXJT6nT111i6OSgfW9WHkHnD1ucD7nKBbw
LsDBQIuwtLAB7XF6V+boFQdhq07vS/MHB2RrpjFX2MZmWKOtWfQIAPkx5gn/uVFYkojiCukFxfMZ
UwmO/YABiVK8lfQ57r4L5yEBEB3um3atReDcGrFOWAqeVHPXiAws0Of6aNIciGWok+0GLUSEkt1Z
jKyoc3l1tuMgdQSw57NMbQpGANbP+FdV2IPC5rMdAdR/NTku0po2CXR66EATXa/F7OdWg+U5SGNi
Yg8wqfJzxCachhaGJTyLv0ziaahRnrvmipspLyrbaWvAKecdQDAb9F6ryNgScBfKSNOiEnUBUg6A
XfGXovMHw1MzP0wCnrk0/WbkmLPZadatXW8vn8OlUOtYrnQOUz0uld7GOu2WbxM67PpxjZ3q/Khj
aWjIhzIxxXOGVsh4z/W8xA6CCb5u902/G5tipiFCg/7KI3LJKI9FSfFWVkVIAQDzwrMjjvF6a2eb
uasW+eay0tZWJPn7KAV9K4shJtSQUhzuh+ybU1ReOP6MVzsmlvwJqAmQ63PgUFCLOvUnM4plW/Yc
Ny0o55xHJ3Vcx3xg4ZPAiIO1BmCpL9mDBU+CVyrQvSzZmWiNgtSQMQd4oIXhmuvUT/qEnQuU5qEN
X0HMrpAbEX0fK6+wdwYgIOrbGOMjWrq1uyuV/GRK4xb1Uz7tSstPyuLx71V//H2SvVpNa2RmhMAD
nfCp6nbjhtEHo/3kyUqIc178xImEOwXPOuoncHHSE8FgdqvFJjTBcEOVyTYfgfbsNjEGSrKHxhr9
WEO2l5dBXsGz5x816vahlzc/TOOQDa+lPbjW4KnWw3oyf7av00jg9NMkMxc6hhGGWQlNcTWqBZQf
oHCAspXhPKfFxkL9KttVip9HhV/+A0gaMs/QDOgXkPSWH2dNAwQmlNlztCOq6JoAxT0aANSVg7zk
fo+FzHHKcXjQ1k4JflbcLto7567Jt7TYGPFzb+6K8E5fS+Kfhz1Q6NGapCu0aUYzSoAe4Fkm5pMs
lxi3A0g/nbVn55LjALiPaqJcoM6FitNlIW0Pk6vgbY2sA2Hrnk2PMZ4tRPuer02TLfgNXJdftEQg
yzgr+IBXGG0rBKKS9MmKGNhw0b1d3UWamxkY9V0J5xb260SatF99qke5MuMNZul+aipQdMcAeiCu
pbsF+TBA+gvG5sueYMHXn4iU9iwFj3NpdhCpMyNQufD76kZdM4yFDTsRIrmbqU/TkM2okFFfuE1+
QBwMtbo2+gTXuo31xR3DeUJNCrhjaKA+NY6iTElOxlmH+VMy7PvklpcG2mh8MwpI+ZykxIsxsFn+
TKzrcNpRg/k9QSFNnQdIAFnPow0LMbIjAhA1oosYzUXdBhFFRtwqvuudv78EURn687mSauAfRakn
+H2GNgwH7Woa29Lms1fsgP68vNXnk8CgyzmWNZvfkTtgNij/pjlKCZvPyvRb5S0BNpvD3Szeq2PA
kk1tXDtaoFf33DoUY+k1+qNjfsuLeFuvXUHnnZwnX4PS2OnXtGoe9qqKr3GgZkAXRzcmBuUz1W27
vVVGbth/E2zYmuZ9Wfj98A/wh1DGf7A95YKjgpxAi+rcrIz7wXnWJzRQVYchXrkAF8/XHzHysI0y
hYrTJhBTtt8S1vtRvSubcuUQL/mN4+yN5DdqkBCA+xjZG8Ped+Mvq3vWDcA6Hpros7I3ibpdMaTZ
wUo3J/jU8BgExp+N0F6K3DpniodeM/FWYomHJtw8eaFVkIeHgUyYBHszkFLhCHFWlvm1J2dyQQKL
hCOqxCgTn5oMLZSRhZWFUXm3fRXfi8D4NPz4Z4XWOTfZs8yNfqL0+cZv7KtxRfbCPoLxBzw16AYB
o/BXnHN0djLGm5AClnVGVLNtv+Dbbgguq3VhF9EzrWHiQ6Vgslel41kXtB6aRMH12SSoRGE4aIuW
NkDSuWbiwxela/C2C/f1scCvmvzRmiy9ZFo9/D/OvqtHbl3p9hcJkEQF6lWh8+RovwizPR7lLCr9
+m/JuPeMmk20YB/s82RgqkmRVcWqVWv5ODZabKcxRqCi/cROMVmpg4v2brGwP4/ThZ1Ohvyrlll4
T0gBUIkoJg0Y2vmHD7Q0onJno2R6nsNzOyHkxyzfIdZbX6+0SQRxDIK9oBye6WBxErjYkhjSlJEE
5w9cgaemYA6pMKXQR14xKyZ28cq+CULZmTkuNkQSnhCSjDOXqp8JAGqRqtip5FX0QLGXazqMa9a4
41frDG3ZHNZUw63jD4i52Fq9GxJXVx8S9nX9rAvCNCpXMxsSmFkQqPnSp6mnVgWUWOIcQXi57Tbp
c7EdD/W+8ejecqSXyNHughPk0G6lnyDA9cptfHLhcOzGC9zrv+XyeJ7/FG6bZdk3cmZKUKhtKjw2
Dq3WAcazEucv7xqMgCcABUFAuy7mg/QpQydowHpV0EVqzK0wDJyZj6a0v76YSycCOzPLDsTk0Efn
0594Cgq5jGBHUb4S00MZa6re1Dy2O+MhM3sn1FcC3CVEfS7bLixy24d3daz4PiySu5+RQ94b7wkz
cVvmPf+y7Ok9evyVNV7kAJ4VAThka250Ku30UDwFm8kjHkp727UGy+U9Pf9J3FFO5b5QxmzebN8D
wUlnHZr2h6W7+doU9CVs6WzxABJxXseSyz6fj/EEhBGKvL4fbczWD24UEsebyMp0ZE518amFRvAY
KjTcGsxKnq9/80vOAe5XcA8ieVSCvjfwK3qnxqsBY/WW1/6Xyvb96JbgHIhwbY7Szly5OMJt1qAb
Q+c5CHCNnS/er62aZDKqz21100AFJFUfqPlj0N2qXvGEwlO9sDTfrkUEyfRYrvO5zp30oF7E6FYF
rgKoTxTaLuzfOu1Ba1dG24T3dWGRc/VU86GHS2CRmNui9ybVRDvizi//oROFs/rd9eCpmLUhzIdx
7kfIphMZGCvC/BBIH1ELqNmXrz3K0fNg3UKq5vqZEX+772YLd3D9QI4DI5/Xp7ggUbdr6d6wvNzy
5H6l9ix0r98L5JvgSlBDgLmAJUnzAJ/tp3tlfL++GPE1XNjggr8iSSWGwULorMwK3YWXoZjdTo1n
+RFEM1662JbGfbemmCxYmQE2FhTwUeBCfYs7I3EI9CVNIuT28clU7lP9Pfv7jAPVw4UJzrlGgC3G
/YgaVZLft+p93b1UBeYt7lS24sYFJctzS5zPHCqgbtAixEP0PfnQnDq3U7t7xfzIJjiRW7vqHc0O
Pw7Iee6aA4ntry/5Z7pS/7icrpu7TCYagIiTIGzjG+Mj2FvowNAEVhQQWNjalh7kjyq1k9dimx7z
0JkOw9fQbNSV5FFwG87scv6lYihSmh3sUv8+lZ/iyqHU0eDQ43H390f1zBR3aMALTc3SwD7T9KuV
3o3fYY8xltFu2I1SvSrxTeCvzWsJfNmZSe4QpZKm5TTG6lBO6pX3Sd7W1ilf6/XMf+X8cXb+7bgD
1I1JM40UC7OUz7H7IJLrW49V+JhGO19d8SnCFVGwk4Lfeq6hcg9QmfVN2PeoNGooFHToygEGGaQn
soYAFd7whR3tPO4kfaeSpIWdYLpTddcvn7u1XGX+E/y24cDDg8x1cp1P2PKWhoXqQ8oCGDowun6R
tUqz2ACVoc0sAwDFPysJRXXAnCCpGSgEdDDq07TK7Sg0AZbxuTMFYBcPssLgn95j0bOX+izKRwPS
UNdvjeh7zzTm/98A59/DVlGHKc/Ayp09yGimq8mdmT6Ga+mc6HMvzXDHqo6rDpEK6wib/ZS/mpUd
+yv3X+Rplia4ExUGTYDRP6yEFq9S9APMzlRCAW5M7HSNnVX4VcDMQyngWarCQ3ZpovVKI6O/pkdA
8pdOk61BWtcscItJkKwUxdxVbhESUAcq9ZUsTPhBFkuY/32R99VtiRqeBRiAFL5E2jMZByfuV76I
0AaUhGZFMxT9+NZg4E95lQxowRfDnSS5tDiR7Ov68RWkr7PM9v9MzMd7sYy0DppEK2GiHG9bajPL
1YDnKm8qacfKysW86cp9EflilQJxiN4F9EP4OAp0g4K2PKqO4bipjMZVCzy5RlcyTvDP1Sp7pvBQ
L8xx62t1K4S6PMzR+tQru8h8NYk71juwO17fSPG3+l4XFzz7jlZdNMEQG34a8bYCnb22cuSEa0ET
a9YlmzvFXBijlZVBZAYFeVI+9+VLFO61AFC8pzheybhWDJlcBl6xnmVZBccvj7sue0bWmpZOB1yW
8beTXkiq1O8V8RNzgUoBLATgzTHCNykF5WcdedYa8FzooS1oJkB/Hao1/ImToWQRQ1MZRxwkvpDK
wgiUzCATuZIhCj3Owgx30pQ2jpUwgBlVfpCk92ptjkX0kpjFZvGJKZArSOzPr2oRG3Huz0CBasow
+R0eaZy4JFJ3mGc/yv3tkOfAkqh5BUqeZmVSVNASQZVAB7rdnHNgiE6dG49zEpm0neCKbpVjtkXJ
15UlG41b0KLYIIyL7WHF5OV4MA7H0uTsSRauCZ6CgW0IJtVtvo8en/M9CCyUN8up3PIL1YNteKs8
KD+JI2Hiw5Y+r99n0akBqxuxdGig4T9ut1uSWWTKcdkGeldgplKPd70EzNf+uhmR2wAOY84fUJnF
NPD5IsO2I1NDcQMKZav6v7vxbsSs83UbAojVPET2PyM6d58xPcag8A0jrHQAoXEx/O+bPzRza+kO
eAan/DEGoUC6crlFF2JplSv9BCNB03a22uTHCHNWpfZ2fV3CT2TiIuBuY6qEr0/UKuaGpxIXogXB
B3M0TOBsQYKiVk5lJkbr6FAmyNzrNkXxkgA5qQA5D91CPnMZyATiQcznO36r5aMN5cIYNF+lVDlm
1NKt3qsg7G/K6EZqfdT2xkzZXv8BwgPzvWiN+5ZoIDcJnRddFR+Zua/oD8Y2102IPc3CBvflKgyw
VeUEG4qxB5eJjck8gE/u0/Z+Qom48d1CAhuXd92qKOhgEB6yeYgJc4v8/CakqUQJS2FUQyqVEq/C
pfOt1JbSVzVfSayEJ2fuEKLCjyq/PG/ywrXIGWGdZTG0zOrIBbECCDDbyg5TFXniKiOM8IstjM0/
ZmFsKvLUHypIw8jl/ai5bf+S0JUvJtw7C9yMM+UzWhecF5EwDp7maY8PVuVQxJZsk37gYe3oBtTN
Qn3FnwjvwLc1nvmlMqoWGBgsaIxAsk5/TPV7YE0PWS4f5ZwiV8CUgLYGMryMQAjfM1UutKOAXdN1
bo1FjOF6ZCWFk4+bQbvDhHMHehVw/DgdWBLYDXwZo1+0rm3IrbqKvvaiuPiMs33IVtC5vauoFmff
l3LIVrUdYHHqoY9+adVDGKzEnEuQ6JmNi5r9aOq+btSw0VjaA4a67IxpziD/inVoWMXqjkT5zzYY
f8RMslWm7MtkTXn6Ij3nfgF39UEs1RopxS+YQZYWoA1Nc1uG7dFoB1dHdj5Gq/rvcyQ9KzPApGKA
qAFbKxh4qNJ5UkDRCkcqAfzfShhgf2fTTJQij337GOpd+VDJkp5tVL0Er4yvm0FwUgIt2Zll0ZEN
SzX5EFu0X3t0X0Qw/LI540IxZwa28oMfxtAVQ0G0HCR1+laa6KaM/jprnE0YGMLCsIYA/dkZWTKa
CPkYlQ32lUodtWtWQtaFs5tNgBLAQLVozn+5TEZmY2VNaEE7ZZbt1CqwpeFURyp0Gf6e7gBhUYFS
LGBpePxe7FcRpwl0i8GSGkNyDgJUhXXQi4dgLVSIVoRyDlgOkDcBjcCFCszcag2wGPgumXxU5F9y
Ve2aQYbYnS6tRCXhlUS2jQQK+OYZZ3HuvVVMimuhmcxo2Fu/fxn0yZbDnZImTlbcScWLwY5MP2Td
S2isPPdEV3Fpmct/u1yto7BOC7zCbszqRsn3qiI5Ork1wxdlWomIlzkiTslM34DnBcHwIy/GHGth
kI1yATpwAAi0Qn0cu2erK70gKDZl3Not6W9kOTlRiR4axf9xPfiL1go+EUuFZiKwyX++wiJGgjhP
Z9WQFw76xq+jHtpqQTZWTJ2wlt9xWI9toK1cC/GKKW6fagCpArHc8y8rDSMJ/QArHhL9eVDlgzQq
7qC0aOUZwclQentMrINcEkf3PzPtH4Zr4faw10BroE1p8gGF+KFidi1uS9GcaGm3zZ72GO7FEDsK
SdTyqLW1/E1KIBUA3QvMsqx98jlV5B0vIOAzChyvYpV/fddW5DdMhmPo472SgbBMxxiq9BXCNxjS
Lh33mn8z9M7ff2mosRAMIAFyjWzvfNchEg+WyTnAYOAvPiVtnUHOrS1vUNt4mlh0a8Y+KJ+tdgUf
I3IZFiYHoJkM/OWFkIRC6jyNwPPkaBWqAAzyYcZ4Fw29LSvBSgfgIhlDdjCTsAB6oENllidD8Uut
ls0Co7Sd/stq2Bbji25bNLbV1nsTTfDr+3mZrM/m0JCCLB+Mot99vqGQG2UsmacTkPo8DaCwo2rm
FHLiKbTCxPt9Z8lOx/xNoKwp0wj29Mwy9ymlwoirXoLlxr/v/dhp8xrZerDBiMjaXVUvjypMIXhp
YA+YhWjPFymNYCqzMviHdiIHLYptRP5TKAUuKWsvyTRMJISbgj5ORnicemPbyGtkYcLFztDueVBj
Htc+/wX5BKq5MMdiJ+lnq980EmaS2kcIXPz9/QBy3ECFD2AcSKVxK2U08xvcSaS5CjvUtPPgqgG7
U35JebuTsmGPx8R25QgJTyygi3jTYixQ5itLWmmaOZVgM4n2erGL9IMSbOt0p8nQQtmFk5uZb7p0
yq2NGr9IePa2/U4379haiUsQBUAKDFJ7OOR53JdLsRmxhlAa8TtiSKclW408m/oNrX0nCY9Wqm+u
L1v4Rb+t8VWRbhirKK7g//Oic1r5rWpCdxgw77Pm8kTbq1IkeH+Is1DSOj86PibpesYmUKDIoPWT
Iie22GOulMeQJI+DVT9cX5coZcFTEIQXqNdh+p336408yBEE6gtgAUdIq5Z22WxAYmRr5U2eOdDQ
9KNHP3+NaOQAwnHduCa4qEvb80VeBPKk6xW5hnYbJoEDZ/LjkxKusRYKHmLoHmCw3EAPQQPk9dxE
15RlSH0KAmYg0WnMHF0ekQVG++srEZBfgJgAwXlmSIL8Id+d1Jmmd6CZgnurrWIbBaEGIv4MM580
sNxOH9IthsHAImfAOMBszQioahiMSAwD/UVCsNl3RTaueELBWZqZTPB/wNLh7Tk3BDS1lo0mHktF
0jDDwSPIP9EwAROnpabI7c2aJEdd8uM1LpX57nHJAjoOSNFA5CUbMt8TMKLEYAXKC1De8tT6tjcq
V50MABNLJ6UfWQP6/rUPIHD6Zya5Dx2x3Oq7ASZNOrhV+WLVsiMPmadJyT2GIzD0APlbZDaDnary
NrUsp/fVlbbO5ZQYwqs+/6fMkreAlp+ftmxEkhYzXKaaRHaXohgGDe1K/+xIe9TkzPETBDztw4oM
1I7qrcYg1Kbkuyi7r6mxS/TW9sHtGhvR0afGNlQleyhXC7yiW6dD7UQjeOKhRMKdiq5hcTBauHV5
R5HNHVjyHvs2Ol1+E7zEWrnXonelAfQdzM8qpiXjuAYh89rIt+hi4jrOw7So1Oh86MIFwIj8hMQn
IlLrRJoy7Go9yx3S1CtPI7ElvDMp8M54A3InQwEcNmVzySDW1B1Vwl3TpZ6RmiuBURQhTIw+z8B3
cEvxHmCQiQRG3ax0aIjKYAMJ0c+oKDbaGtub0GMDQITiJ8bKQYnCHbJ8jPS4javSKSrfV70wkrON
LtctEjcJGDE6mm8KU5RdhknMU2M2yokatXLU8hKqgyDfW4kggnXjqatgngD9TPxvdkILJ463WFfH
E4i60mh8j1L05KT6ppXkPW3WBuaE6SuG2BDvUdObKT7ObRVSCayVj8ZEU9tddPKLTyZ9qa1nau+6
ukU5E83h6479srE0l+8WJuflL5YXxQxsxwlMQgbLrd9QEHn8D9yMeNva7IhRUPv+EP4Gv4djutmK
OxHs7JlpbmfHsKwbK+5KJ85/VDLQ8yl0be560q68CgRh4szOnGktluhnvlw0DHYkNQWFkOQk1uBI
Q7OHeLhNpHBlS0WJ23JHucStJ5ibiHrsaNq+T/VgT+VTHz3Kklv4QA6tDaZhrgE/nwtGqFEgycEw
PRTN+Cg4xVls5gSpGyprJgOD4DDU26ZCI82DZzAOdatWxAss09qMWVu/ymWt3ku6NZJDa2ZAe/el
MmyMhGAwh6H+Fmy0aRwf1LEA1JVMhKT3cLLVFghqzdxFfjJ8JMpQAAM7BsQLpwDePqBBcmwqq+1d
tQ41EFsYXRF6gy7Vh1RGhySabyfJVV9yMiYrn1YrNzu16ZPRlTNLitwujHPTaQaf3upSFeu2otDy
ngSa/FypSvquyxmVwbRFJzwewX4tO1qk+KodFm28Z1lP8BwarcRVzLDGb6DstjN9okOBSgo+lDoq
XRTT6ydSEUCT0QLsPRa38k/0OuHSNDkyoKaWgfxto4eVegj6Ysjstpw7zCAg10PQukvZvoR7gcCp
kmouUHTyzqpUAIDblKkTZscHNGjiIa/ggeWxO/RJaEHeIYjpZ6FgGGVkpvWVBKWyz4gVgXxNHl0r
Bcv2AXol4OZoxw77VmCT7aCJwQZXmYyBGKE1fIfJWva7Kkd2Y4CnsnGUJPbZJvJZCPrtOta/Mstv
P5SoHakDzYz6F5CS+VMRFZNv6xX4flsqWV+pju19NAszuK2VAeOjwZgWxO5BHKO1U+V1NQZaEdMQ
OnvMvne5rw5OWLb7rGXxYer7fI/6qbqX24F+VEMJThY1D7NiUzc4YVI9kPyg6yPJbnK9oJ4KjcrA
rVOWH0nR+TeyWkr1bswVM4CqsCyBdB1nFxrRavGu1qMPojEL+F2nHqcKAnymbhUP5RCHR6Meieag
C1dNdj5UFTr7XdFAHC8Jg00c9s2tpE/Kk1YPETgWq24CGzkpVOW+1Lu89FivsAA9yJqchl5tPIK3
1X+dNYJCxzByHb1Y1chWXq7CKIZaOXhzZ29+wVNS1y1OT1YiKsszM9M2rG7U/kcS3RI0hOIdKb7q
yR3JyQBj3XWXLjKNxzJKh9RCGAV/1bm/K7rWqpoECVAb6aem62714DMB66WelFsV5iBAtynU/lhh
trcB0KTV1qZoBC4QxDqYNgD0EwxBfHsql+QpC5EiO0xSbNXZ6ifWa7iVshNG+eb6cgXenQAtaSDF
UsFxzVcuFSnVG6WVULlktmHclpnhRM1u9J99sqaKK1oWamYzQ+zcnOWLWeXYw21WYPv3Gw1V0kor
Doo8sNQG1gkM+PAizJ0CJYG2FTP6fuW7CsLlWSLChbFUAshVMpCIVEO1o5UOIXB8YozkBuT++pYK
1gnCbs1ChR+D2ZBPOT9AZBitmo5gsIq73PPBw+SqUvEkDb0Xm5lHMds2DGtDjoKs/cwml4eYIGwM
uxg2U9bbeU2QsD9dX5UgTwZlGTJyPAvQVucRY35pRVozNmj96ODvyYFWH2rII6zwown37tsK/zTM
w5h1U89A3c8sBFXpNUogeJIbjmSmGzPQtl0gbf96YRgYB24Rlw3c/fznasnYRNDhQxgDn0MjMyQa
/j6NlL9P18AnBb5SKFSjesOXHVt0IGgZQnwjVlqv1ncgHENG9YxhtevLEb0yMaeGZxOuGBI33nuM
4CUmZRCVkEXq+/dqSEzU4EfIxTltl0J5ASNU+BVhnIyTbfSab9gjkpCffse6CrqPQXLKA8U8hk1n
7cLACD3fL4NjGPWSp2hph1plYyS+m7R9cT+kBq1ste4wlHJ9GaIaweK48YWnogXX8pSALQBwPiO9
p/6XOuwjiL2m92H2ZHS/r5sTeofFuZuzxEWSG7eRihEvmAv9GzrsAFie6ldtbfhUeEsXVsi5lUhH
iZvMp7s2UU7rY1R5knBtDln0DMI5Q21FBYQDDmj+FYu1WF2U6zKroTdpoLwaTgCjgHhm+hmS3FbC
n302i7VmmrKSuAscxJlZzu0lTZ6pdQyzTO+9MgOMedymbMWIaAdlCGxAwFsGwRf/xGtT0oydjNdt
h8ZeQMK7JFibEVozwblSpagRKwOYyLIEd8MPH9R2TVJOsFdwNAq66CBrmlt255+ohupMlzZAq1O5
fMwb6SPw003mlyuPb9ElWprhTjWL0tpoKczMiNX0rmgzZBA3YIVKLY90b5mx4koFyQSWhSWBJHWm
yOGOQFah3ZLpKOO1I3SiivYunhWMBu0ACVSw563JlAnNUfxN8IvOcATOXDwZlcEUvEx9tKeUKfX0
ynDVEqRLJLwp12aORaEJoJ3/WePORdUNgxSPsFZLd1Pf2Kr62SQ3rb4J0dKGCNR1hyT6dIoBjBAg
CZZ5wSilJZE6hf0Ea8ZvzfQsczv0X2n8bPW+W7HPAdD66wZFm6mjJYViOGaqUdM/P5IaGdBoDJIK
7DCDpxc+eBJSbbBZEjtjaI4OM9h/1y2KLgGwOhaAQEB4EJ4cKguHwirMEk3rIrCVwbgLAn0L5avw
H1aGh8/M0YfUxeDZmOk4mhHuWg5yEq+bjpCoBduoF9Z49qwhy0SbuKhs80kS8VH6nVIkmWb9Xsiy
XUQvo4GJEX83rjW4LktPM6Z5AZ3jPlid00pLJwD1pjs5dILHHPU7ZGW3ljfdRk60D56tLXS4IYbg
IobfFvu1caULR8n9AM67pEElqYGCH5CB/22evejWxncFVCjna+QCpinJmTTEgAcOG2WjP4XPYeh2
rnZAOeVYxfYUOubBCX4A12GDenpz/XxefMw/64Ozx7Nobg9xG5xlIK5HVg0UafxFJsmeehsVESt/
0dc4YdcscTsJ/oshbGZYJ5PBfQy5M8sh0UPXgSDlx7+sCVduBhTMo3Lnt7wFSR1pjQF4PFAQme1t
XTkdfQZLZYdbcd3UxfXG9v3hqDQJimsQFz83ZUDdLCLZfD71zkugAlsxjLSpr9etXD7XOTOcW45C
KS7UGmaknX9TfKCXPjxqaOSfeleH2JsNxMt1i/MfPCsY/jEIXkG8m/9QxZ6vq0BHHaJNIwbOzI+Y
fA3o6lX+XWOsoExEZ2JO4P+wRQMIx50+1rA+qEN8qUA6sWAvq7dpf1SLB2asPLn+dDguFrSwxJ0+
OdMLFrbzmVDK7VRbx7gFWxbJCfqAJXOVDkL0RbVVUR4cmuaz1N//YUOxQhkU0QDF8XwzrKbT1Frz
htZQFJE0N6i8FoDj4Ou6HeGBXNiZA/wiL6aSlIICSMaO0mOsH7V4I63hI/9QXl7u5fdauPuVKSNS
A6QijvxgPCj7sLPVh+Y3RhLbnfHUmq704gf25EQuRvC868u7yBjmc/m9PMKh+ZPBKFE7xzYO3Rsq
EHY17OIBTXvyNYKuQx1vZbK7blF4E8DrDmwAxAcV/oiadFR7xceGZqD+gA6voXyFoxuoa4Uj4VUA
9wAF1R26pjzoIRsjpsZokjsJRLzijzJ6lnqvKe/0teFu4YLmScK5IIbKG3fnUhY0kL5QcRNSaW/U
X9TqflkpoA11tXK71yxxd65O/Wj0a1jq1QeLog34RhrTAY3lyqEQRlBtsSQugmJcERg2X8GSKnoz
dYVNjNrp8vgF3f/HOmGnSIaMUfisllDbCu9RU7ClaPJ6+kNDbXMEJGoyIses4r3Whft/OD+L3zYn
GIsLyVLk61qF36ZUbmN5pXYjh5i/erxu5SJvn++FAdwE5ibQTebHtoPK6lWlA40bHX6m7KvrHAiW
y9VhLJ3+87opIbPD0hb3WcMMcRADYJhT8vJ3zJrdgVURiidu0LpIxyBu4gDbVvy3pv8hysS0GesK
0jhA303uI2tjrPQ0mS/IcFcod027NqYhPK4LA9yXSohUjkkFA5WRujE5ja2bVmTTraHkhS56YWf+
98WJMNWiywwGO3r0M8omW8dUXvLf9Y8k9CYLG/NaFzYkTULfZrYxssyOk/ehDJwEuuwxe6RrjD7C
fQPnufYHhQZirHNbfdBhWG6ErRoS1TCFOQQZQxgrpUXhCV9Y4QJbWDc9GBHg+UNcWSP2WuA1Co/J
qJptNPp8ffuEYWZhjItwULHtiTJraETyjQ/6zgYMohtLeQ4DtN13VfTjurmVHeSRdTmeAKo+/kkO
3lmxHTCqSZ4D2b1uRRy3kRbPoiBAEvMPN60cyRSSOW5nR3PTvcteYMsx5HXt8T63m3t9azwx9wPa
vCvZpPDEfxvmC95KWSQsL2C4keh2UhK3MtobvzVXXK3QQyzMcJFNj0CP4ccwE0KpLgohi/u2soMX
CPDZzS4scK6vIiRLNAYLk/qlASFY1bveetW0R7V6C0HpJykHWqxFN+FdXhjlHN8QdrKhJTCql4hm
GFdGNu4mUWjj8eMS85NBrSvMH5mBF4j1Y4hCR2JvhZw/d9D1qGKAqbT+5fpGCA/s4idxrlKCGrWO
4aPUQTsGs3NPZQle3cd6rWsh+qBgXQdBIyBLs+zTuWfJyjbrCsxXOa3qRiOUD6dp5WQKX1YLExdX
T48CWmAa0AluE2+ACKftb6KXacs2yScq5SgMXd+5VYPcITWKAMCEmZsxPrGvfO8fOsxq2GgzTV+y
rQJbs7luUPSplgvkjqwVJEadRRR72L0NsjuYD4r5rv914xEXY2mFO6N+jONAKqxqTH8P0KcKErsd
frbW1/XFiBwJSGlmlKkOCQzegxl90cSgt0IyjvlhPDh0bTP9vfDevJZvI7y3omoph0CHIA9A8zsL
nqzKteIHWttNfGyK2C0hrnZ9WaLYtrTInQlZDSzIh8CiUW20wGEq7rhqj/mp/0zyNS6ZlT00uQNB
LdYBXw1jUvGcMHfoXshKOBORGKLEit4+PhLGZHi4UdtKWj0y4GL0unk2IVGwG0Z1Y1bTu1UoiZ30
tN8OTT26UdCpB2qk731RYQo99qzol455Kj3rN2SY2pUcQuRJwZ+BOpchw43z/TZLZVooFyhB0U7C
yG0EgSYfExgfsWG3a+LWom1e2uK2uQ4KWcoAs3TKqrdBlOZM9S9tjZBPdLmXRrhrh5QooCODkRxC
sX2guEXa3WZSYk//xD31R1l31i4BtHde7yKjRNpHwyYYEPoUVx8SO8w/rl8C4ceZpXv/n4F5rQsD
cgyYuJnBQKCA+BKs14RFtt+9Fpqn5GsIUlFkgV6YSakJjAaAKOfGGNVGORq0mSnoZ9n/qvrN9cWI
vv7y73OLqUKmmYFP8CJF+TYgjRuaz+2whiASbdnSyvzviy3LMYLpZyDJd4p43+lbX/Y0pQO8HC/c
p39YDxSVgHZCNAZ7xLmltM8KSme6boD2narZEAxIqeaK3xB+lG8jf3q+y+Xofqc2Moz4oFWn5hZg
jxVHK7ovJuhNiYqjDGoWbhl5DTrZIUaYItVuglh0DqzYY/wvNG0LK5dyvjo6BirWoQabTPkaoLR2
/WtcjlogRAHbBh0LvPlBLM2tgzEd/mWEBQP8Erm2R23BYBjP20KFk/r7sn7DDU3aLSASoAl0dbwy
r/8C8Ub+7wcYXB0OyulxDUzbXE4NnZravvFSNO/D2kiD8Bp9r5Mfsg3kSCmUButUFEwuIDakT9Za
6iK8ROicYcYSeEpMO54fbX8kjdrFKNDk6qteP+nRXs73RePFa7VLUZQHUOF/hnifoBZjEIcoh6GK
qPY3ff8ySjutfa+znbZG2KHO4YWv0S6Nca5BKyxWA3qKtI/Z08Z8suzIHmMbfbr7k/32Njm2d/I8
w96RtT6P8BYvlsk91PsiztPRhOUYWNcJA4BltBLGhQSny8Vxxz/O+tgKBpggdyxzm0fJkW4lp9oG
N6ZXudW+dDx78IKn3s1ftFPgrr1nhS/pxQ/gj39OayOcJJwZ+lN5Cm6LV8gxtnb89Fv62dwrDwfm
Yl7kZm0CeuUA8behUAeA0yisqlkIRWgQl5woO1WtqyU/U+NvAX5wMXQWXsNoIaYM+PnNKbC0lM3O
eEiKTaSqDjP1PZvqXaNY0Joa7LYuVxishG6NElD3QUVZAWKES2dI60eRnyI1LSLHJ7INYhSCKaJW
uvOrvU7tyP+NXNmOq9tEPZmJ265Odooe+MtfMB/uRQiSaN0pUYdfEBS36gCkJkg8NmV6EwY3Nc5X
/OjjwXvdlV5Cmead1qAHh76GOuMgzm2Cca9tI2bhUQOK815Dp/k+Ku+l+hgaEP82ILNTJDbkZFbM
zn+W9xAgL0D0gPoGgCych0gpzbPcgFkLRC2fZTI1aKVY/ZENQLHnzUycC67RbQUpC2i1xwQPErXH
I5VOMn4ZuJs61v8LKeDcDMS8HmQZAEw+3woWQxa8VgNMidWPDXlLgfGMMBFxfeWi2LU0MrvOxTdW
82lsMz/MHE3yaHgw6B3SJRBwXLcicoNLK9xXTcfJ7CQZS8E7wzYrgFXX+EfX1sGdVV9WMjlXYEFP
HvoMVUPYgNp4uAZQEAVIC9q6AE/PF5NPNhIqF1VZx5kjBfVrbFr3tSLdEmM4UoNtG7XdXd84UcyH
zjYq/FBIhJ4E59wrlF1za5q1U+TCztv3in6VgEFcNyL8Ot9G+FRzQAtR6y1IjNCGObWGSZG1VFMg
0TTP9QEJDrgtmr78Y7MIej/IfawjjOwqs7Mv6S46Dsdykx/xuIlOptcjVEyecRse9P315Qnb3ZhF
A7ofiCBA77hNVFAooVWDs1GETmfZCFCn5Kbqn5J94sZbYBSu2xMeke97yxfq9ARSl0EbZSj/QLUn
+MWgeZhYn3l5v6ofIDwe36b4gp2ijbSPIqxsCFI3iqdTNISuOvQrvUvhAfk+9HyET7Io1icfK+p0
th2U4WFC+Lu+acKVYIoPbE4zgp7XITIUX++CDCaa8heBwlISen3w47oNEYAK8EtApNG7hs6uyXn5
zEhrQEkhL9o708Y6aU5wCH7Xu/AteCj/Q+GRPIJKRf2EgODcswdMLd8nb9d/g2CdZz+BSwiZ0QR6
JZWZIzejrwFsKsv3EFqOTVfLQTLiXbcmKrBSRQeYCa8TdUYHn7t3maQ+6TSsWMPgUCwheOknH+At
ZgKg45RTYlM2ExLdk7rdYL5r5SoIkrQz81x0kTs1ToykxlfVNhJaUxDl7TDDVTlEvpOllUxYlDuc
WeOiTAM5hiSJYI2Qxxblhgmwe3Com+ErIwjsKMCd/PYfQtuZUS7w6KOlaRgYBM62vCuDHkn+2vNS
9Hw5MzGfqUWMDggtMinFuiTpwdc3DfVIGLiafKP778k8KijZ9SfJJIx2Yfr3DRMVM98uqjqOCerR
6Ngbv+Tgx1g9026NtEu854auwqvOZ+z/SPuu3siRpdlfRIAs+leaZht1Sy2veSFGY+iL3v76Lyjc
M8Ou5u3CnLPYmV1AgIJZJisrKzOCpXaFkkhWRgO+rS1eM+i9dt/VadMXhpdVz8rkYPGBeZorLrKy
iwx0FuMlZH5cv2IlkyM1T0MDgz7uxV/KRwnW6W3pqHbyDB6/g7Qr3V4EsSxnM604dlzjRWQbUJ4L
d8jMQxgLDRUI9u6wGV3y3f9G3AlaQOjnC37Rk7bJ7k2s7F185h2fq+aqIO8FExuS/ezpKY6KX0pQ
G7H9wYrlVw3EEc3mtnGrtuFqA15tpDR1VvouFUR5QDcsdiqRPX34gc7fMajtgXpD7N2GWgnVZn6W
P1DMjinBlGloOaBCyUkF0ClvTeqNOseglTPrAoWZLEjOzV19QDESbyD3tcHjTVidlIUZs5mLXdnH
ak6KCAAxsbXgJeo2Ia9pYC1ymdnj8Bwy1/1eiSiEYSVUUQfifj0SXShRWIbkZsknmnEi6U6GwEay
ATEVRHV4tNdr+/oCmTmnBDmFirA8SwaU5xbP4hlKWT6RHJzwTlE4FR7peOmtVUh0EBCwqc1F4uwd
TDJjP5U7PJQgS5PWzznEpsBUmYA9bmytGBRjwoj7g3N7Ma7M4ty28AeUtVM04jGZGXHp9JBrD6L0
Wxt+3IZYOQQvIJjws/KDSS4HQASGLY5WpVvaLgBdwGhwTtuvuknmFrtEYh/r6q5RwaADJLnon9W2
3Mf+zAcXg2N4xEDKTiP/rtJ3TXrCbaLU7rIhBNEX6m4MS0xiy1DDXdRp6HqvnEB7Ib4IutIfESSi
UERpdSp9GHr1PobC2+0BWnEIF5/NBilRF0pqjc/ukM8g+aaXXk3US1L3NszqPECRFjWFJkho2Nxm
oIR+gX5GpO21SXmNTDP7FmAZQvxYkUNcQ1R49oZqIFkT0Yn+75csFVpi2MPS3MoE58e4i7TMIKgW
oWIrfcrFA0051l0vZPx+HYcTIFRwjs4/X7ijrAO9qB/j99d4qEXTLfqok40pvt8ew5XqQsCgcBeZ
ErzTAesSZi74UHMVyjFp9AiKkT7ZiLI3BI4WBOB2vlcnp+ws3bxr7PJZVazGtomlFpuJ5xrXzNXQ
Z46wY1YBYCtRm7CQ4pHA3DL/lSfaXTMK3tgSXqX09bEIviL8g85eDQ9jbJaxSalUpk2JJNxoqc+i
1znia7b37/SjWtmNpR+zn9TODumep0H3xbpzuZeBDB4VESwUaK9ia6QnUWyFQoQD7jVtCi0B1+vf
EsoND2j/nzmL0wa1/M3MYBzlcn3OhxSSQVMmVbIjRVH+AOIHxNhBWkeQYTJrzZHBb+T2ddWhQl5r
M2qB3SNAM3uZhM++3tbP/ZRj7mQxMbbEj3nn8bwwruxBrTcoxZDPRFvO5cIp2yzVlLjCS7sSIDdT
6K2bmqlk64JhWCXJ7sYqRYieQpkGcRavnPG6RxaBG1qCcBfCg9d1G4Tkp6gzr7D54x355n+XreJO
QI7atJUdGMnfO6Sot+hAp9Y+u1dOYHDhhCPXPu4C/+vwW2xPQQJVm2gCP09/B9rBj7zOf1MzTmi1
uiv+WvkVTyxQQFjQxeosiWHUjwm4PSpockovt13A2pZAny4qbEHuMzOuX05kW4Mpv5C7uQmoeCCt
egxN2dP8CUd0bhmCzzmgr+M41AujgRrM2SAaveIsA1GGEEgtTEL7E4TEiUVCzlv7KgLyzYiytPlY
YD2nnxNCwjkE0LWNqaDbruKIGawO2QKBCRXHEhUmYNvG80F+7nxwTD6J8cFMQMzC69m/PuMwWuas
w4psFxhfGPfc+l0FKawey3w6oR1ALLd+6NLeUkGGy600n+/T7JZegF1RuSOyqejcDlaVTkaO/ehl
pWuAOzTYaspmkJ28vs8idNdvDZB43F6FK0K7F5aaTNDgC9nc0wjw8lSfxcESXkx7dHvvZ3pUnSO4
3UJH996krRXsCktCQwsYmyxqg+HMzVCZy/mctY23HApyuSnQtoyKr3ncxfKuwoumuQ1CjgdZc6BL
CCa7UYSm70tz91+bOu2wIyh5nJy+wcviRjDsmkvwu7otwMgiI1+FxcSmjgaaJApFFakdFJu6eRCn
dxJvjfp+RAte88uQd6nyrRDAc0wTOxe/1+o/Jx2x6ZFgV3VUuONCwGxLv9SCuJVhbwZhVCiBWB3h
eMs1C1GdjwJgMEejE4lBEKeiSIg2l8jK0IbJjiC+5CyLlfwbjMAzFvjQIK4gs/uxKgWx9BM0zEBx
wNcO2fgomVshOQaNm2tOYCZWWaPQDf9yng/XHMECmN2bid4FTdcBGM1qpuBJ8mfcnKTxpS720r/X
8F8YyW7FeIQrKmYjC9B91+P3YiJ7IYyc2zueZxG7xUqaauPczBXKsqVN9yk94Cbia59is0WhMwdt
bUMvx4/ZbS3K9upEnG1C7ZX+rW72cf9x26C1UwHCM+KsY4dmdvZGUBRqVZUNdEQMX0HJShX9ijow
PPb5NLrhEEwuBGZ5LItrgzin6fDAiqp3ECBe+qlBCOXInAvxsuSpaUBLbwviSy5Zown6refb9q0M
IYj8wQoPcngwO7IU5UrbSbmgAasxkfglivZcNNq0SfVo5GyzFdc4k5/ghREXu5mI59KqQPRx8YUe
pB3RyJLG6BTkD2hmOglSsS/kUyjKG0NFeHzbvqv5Q1odD3MG4km04YDd9BI1l32ConKK/Yv6r7z9
KL/YZKIdbYM98t6722hXM8egzT9fhHYIj2KtLYHWlTtBeomrvdqH56nqQbsQW7IRcZwjzzpmTGk2
dXFUAS+th02myw+FVkOxKHWjJj4NObgHb9t3FSBf2sfWiRkNSXU9AlVbJzXIcz5X9e9S/znwesOu
U2oMDhM3NIYfxQUFTmOSb3USh1YVU+EApfE7kmVQWR4GDcTVA5QTIHnhNqT7LTRFwnEvPGsZZ1ZH
xihJs7WVsCGGU6AktkUrz8AlP1+dRkgiYH0iHQpy5ctlA82EjJgjpjEsjlm5GZIzXLWlVW8h7wV+
dYEukJRLpF7QTToNQDLJKx6SQJFIUW0FVvc2Mayg5+351REE4SnS4eABQTriEk4R+rSJwGpnNyWQ
IsnJsMGbiRw1dE3/F0tzATV/ymLrxVVSiIUMqEKXngyw0sUqMpG9tqtUnsDllc+cV+cCivEpdSxQ
ShoMohKYZ9DKova9/VSMmmPR+i5Y4DDeJFbwGt+HRY0GVFeeHAoeMRIWDsXaKNNn9GJnkOtCRzYv
VODNGuNVEj0c2rzCUJYykkPEzK20alEDnzs9VXku5bo582s0wUwjQZZkHtjLiSuzvJipImtI8Ay/
0kKyUTB1bwzBrsmid59myDbW7e8YpCCJSe9CQ0S9SO3Epe/gqfhNQd/s7YU0411cmC6/h31H7wSd
Fn37NeogZhIr21A6Kw01sK9sBM0BR09R9/+Fp8Hpi7cD5F1w7DMrSshTVR5ohZkWcwhWUN1V8tGZ
isrBkcK5516n8GHgEoxZVmkn5AZIt2u0pBzk7gAmRyW66zMn119AepqabyEeD26P6XVGksFkJjkr
pwYtg8BUpD2N7rMGA1k4TfyUIExsHSU/BuI2id0a5HXNcTS2Ur8Pm0c9Qnx1iAJexefaDl4MASux
JwgQhpFTfE6tBt/6pP6pkcQrBv9fb0dfVqMSEaXbswQ24/4khNpylAMm1lGSodEP5PvOt0d27ehA
PuQPBOP2zEDWfHTfYGDj2qqVQ43DfxIepOTVFzkpGB4Us0g1s5m1XLExKggGhtm5FspNoYOKnuJi
yxm59Qn6axazRps69LMU9UA2HBEY4Z1AQDGfwpFxWQeZycyRbkTKnzEoGUwjqgXsuqRGLUscgtbf
PxQy5UzR2pkLJsM/MIwtVZTmfjnVtT3R41A9a0L9XtNTnjYbDSmREIThnCht9eBYIjK7bYKgmRg3
QGwpqG7zrfkLxsmnsbD2kWBPYI3q/p2wFE5lFlH7Im0GZemlF28QhzbtgLEUg+YuRrmWoPdu2pzQ
gtzIHG7466rbeV8twJgopkgDGqgR7IsK2R1A2BtmKKYuKtsvNl0gWVKHtpLX3Dyj2xVCwK1kpTxO
ivUxXnwDs7cDOqXIFsNgTbNM/9ugPIJsMWsgXYATDAIcfWUZyn2tf9ze71xcZsNDyCXU8UCAXYi6
ILw8iN05B6sI2RRgEBbSzCo0UD4pjoTI4Db06nZZWMxsF5p1QkxHIBd4FRC7/aQNXse70cxTx56+
eCqCs0TghBwpE/kLPdQFhKCtbTKJDhgTcGtq2vfbhnzF07dAmMC+N6tGN4cGjNPmPRjVGvJmml4l
3GXKCSyNdvlmEq9uTkb+ozE5g7jqDBb2MftEKBNF6ExAy2kDSkbRmkCbEqKlATTCmrktBJ33qrIW
z0CETIWkOB5VwXV6uTPVgsZiMAFRKJ7H7tiYlh5t/KK3Urm02mbLb/++Kkmft+dfRPZ07QyS1iMF
Yqd7DXG1/GFMJjTG5Q4NZwYj9KUWeBvjdausrk8Z2k0o3UThEdtqi/aehKoDnvxy4a4ezol/pMHu
9spZXZ1/Idi3+6ClZT63MtklJJKg1OD0KY/wj2MFW0aUSX4vpLMVKp7zqyR3gvEQhr9u27EeAyqQ
LJqlrqDDxixDMZDSSDCAkibhB/7fkypjW+mFG/sTeM5lr9fOFO9LCHx5nMirO2ABzTjvqcqyCQUM
gJZeiyG0zLSz+qjdtf6H3H+rS57u4er6X+DNA764GJYoW4j7bh5Qc/LkafDAbu8WObEys7sPSs0T
Z+6FlMe7yjOT8dPZ0A2yOMMSU3gV/M8uLUMwYI6bXP4mdZnbk4J3X1xdOnho/+prR4kuM6ltqGRm
M2FkIzJuCBmgIVkcI7CHGcZ0iqWXSBq3A7T5LH2MCsTZKKY1hTcxMS2j9r1c47WUru6WmXBbQmUU
WNsZz6OgZr2NVaOyp3LwUtI+DqHM2ZCrMekfCE1kuvq6AhfSKQSE3Fq9esLlJU48Q0ErNicgXbsT
I7j5f7bg7nC5ioRW1TNz0BFiQLggQolfi9crtKBsKffJbn0a/0IxpxO66vNInKexa7addjb6t0bi
HQr/HwfwF4RZK1RrJnFsYI+eBcjmQS8BRbhJuo98PFZRF83lJMD1t+a1snCBme2P/oK2gCwmrBMb
cFijHEIGxdS2Q/cOZEVGbSuXp1LnhOC8IWV8AMQoEyMWAEqJo6Nw3Q88ve44YfcqCDqzwSeOPyjR
vFwiMk2zwZjnjaI4Y4gKTxk1F5Q99m3fvbrkFzCMYymJNhqxBhik2a22+KzQaxXkqFqLN74/cMBW
l/0CjIn5JLPR82oEWDlSa0xPRafYY/C9znlPOTyg2Z0uvLQWSBXuSACK6EPcexKM0g3Ij3Ne3Hhz
xLgktcABkMRYCKKO/EeQPYXiuMnK+un2HK3DoNAarbNoC2PJzcoiD7N6gluS0AzYyyPy2E8D2Hb+
NxTGUdCkqAI8fVT20KhbyQyfIXfoxdTkXJNXTzK0oP/HGMZVtJGeBq1hwsfi3j+FnuJTV422Da6T
ZeBMvNsrb+wYBwExyF5pc8ChoTEkdkE6K454pQA8m5i9imRNaGoDhi5D1ZpTETOMoXeRfY9SY3Ib
1FnW6IDqZVdOp/b59qyt7l9NRlkOKvPAT8DYV5V12mimD2j1gOh4kCpHbhw5tEXpv0llgv3gDxRj
ZZ2i6YQWgJLk9k4ORoipPQ4Znt/ENvjsqnQn4wGzLyA4dNvE1Slc4DIuShGToYsTAbEPVkcLliKU
XgdDz0lkrs7hAoXxTXIC0m15ts5QnCZ9LMCOIuEhHdTfRWW63NKOVQ+1gGM81NR2rSllMCoN3A6J
4K7w5PqborWcwePhMC5KSvvOKEWYRcrGGuaosYyQfE6e2jzmRYxz1HJ1Ef5jk8SGT5CEzfzIAJYZ
vkT9LgQPZQKxhdaeet9Kk6fJ/D2Iz7nC65i8bkefr4gLYCacGgQt1aYMwFFtoGj9d+2bwcYYIDsF
V1YmgpcVT103WmZnOD2C1aIDewdUvYgMTutOfwTR+sOYibyXndtLCg/jl6cQbXQF7+6Y4yZ+abqD
apybPNzH6aumfUsqnjLePJPXo49+degaoX+UbViXpbEoqhROqEpFC8ogXT5YkVxbVNoN9PuYokQ4
/G/O86+WHKgcoIeP8QhD4hMSVXCuuKCj58qtm49a/lXyWJLXMywLHMYDCO0Yx7UP03RwG9BdFoFI
70dabbPuPEqeRHZD8bNqX8r0jLYZ57b3WU+R4S4g4uEUSQ+2ZkNphbDpeyyuqnHV6jC1Lgi2LTk/
FfnebJxYt9qysgIQjtwGnj339Xz+wf3qbFzEMDSYyrFLYPQkEStFRb8/8Dbsamrlr2lsB+bYCU2a
SoAwKIrvYUWhbzVEsuiGTCCaNLYbbdykwT/XxX9t17+WMftCpxRVzh2WjSromLr2dapS7/bgrZ8Z
fyGYKEPVorYWIQJgm/mxgqRolD/rOP5vg6zvuL8gzNkLhmFDGMHCbOONz1KEXT3zFBDZqjFh2vDY
JPtJ2N6G5C0KZselvZjRlgCS+qhh1tO9n9NvtyHWT4y/VjGbTZN9FGUYCGpLlBLT6kj93Gu1YwQ2
qv8G6G88wcwRxKx6X5HhHhUdneBZHNiEGm43UCs3lLfbWKuueOFBmNNdMUrSaPOSA/FRqqGGLHmt
8QLdGps2QDsar0N0dQwXcMzprhW1BAUowAWQJIxOSmGXxj1VOa5pdTEsUJizHcKgGlq2gNIl005V
259SSzjR+m1D8Ox4eYSlYmwWNAJEVFZOiOhEkK1KeEjLze35Wd2vxvwMI4mKYrIyIeDgJk2cofuQ
DPlRUOSjlomvWqU/3oZZd+YLHGZxo4ckaX0ZfkHu3/CUJcluHG1kyWrUwBUryMVtwYgXgtmUgzuv
5StnvsBl1h8Zhbpup/kQQUlV1ZV7f5ItXB4dnw4WTSo3NL/XNPxRQGamKHWLtvWdroPU7vZ3rE7n
4jOYdSn7E5X7Zo5I0nZfKMWhRlFXNgwWEXgtzLNFtyxmFmdmqkWP21dlt9lPFQuninG5Q1lx/wba
Vo5X5Jh1xYpfJz5FIS62W7UJwsgGljnaosLxjKtOZD67wDkGkhyDmURFGbRY77FIy9FT6l+o1CnQ
JBmJjtq8VGLN2d2rp8sCjZkrs9WTRh8wV2L/jVQvWncg5mvvh+hZONBiMzYtZw/yAJkZS2pfUKDS
A/NobAWaTYWjhOaLKj9lsqtqrsxLB636r78WsgXLahhCpoiE2PQGaBGQaZji5vn2gl8vFVlgMFcD
v0a5Dx1glJiKZzPqzVnOs0NzK+kcKR1OZR/fi039o5L7ydaV6aX2p51g+MgfRvdRNbO7VWns5qns
Qywd9DL9mINR3IRIL+dLycqGmdUk58I9dRYqZ1ytLzRiBhEjO5XxrF8HHvq90ByVF1sSoyuzTPZh
13hKkYBRE54q7ndDY/KSQNfEAxirWZJPBXk66mu/QvFF1BkUUBpu5zkZbVDMog3U1t/xHxSK6Se1
thr3Q/xsbPFRuKNe8wLWmPQs3I3e7bFYOw2WHzEvnMVHNDKYPAoBQ1GCCnPopU2u2Jqsc5zhGgqI
p/6znc15QhYoPtoMIWSMpRGL017Au1FaKKeghLL3v1uzxGHiHIilxkWsYyMji7uV/dwtdfQeKLwk
/Lp3AsORLuJ1VmN5g9Bql6OsDebo2kunTVadOW2DxszRBXuLqPF64dePUjRtQyEHfKioar8cvqDX
Bz9RsFLSxE710crbuwxvwJCZGMJjTyGvGFtCAwojlbNTVt3GAphZHUFkCmmOgg171EsPiqtez5Pd
Wj1PFgjsVgwzFaEUhnIwEAJPm0KDFKa+zSE7fXtprB6S4ApEtw3k9JDAuxxD0IqZQ95jadDwUS3d
CAUXIqJSxUV/NAdqdbUvoJhR8wfSiZTOUOVZkXpLq0WQO8ecM4SHwowc1MGhXjPn6oTozkRhQIRq
Ty557epBheJmcBjrMor/GRCIWQulXGN6JJApB9HdCLkNEVQ+9b2ZunGSWqXMOfmvGZ1ntzh39CDD
qqvQUbqcqCLtkizRAdlQKzmqj+OD9lyfyIO/EZ1ZmAw9/t0u+I2g7vYCWdvUC1w2siFVQmPp6440
7QzdVVE4Gz+Q4NBKzhhznrWuG2YvjWTfGaDAm3QIhHFWeqYVuHpgBfD/EJB9yPYZxNjMyXoTrfSl
3ECcvLGgnCpwrhtr+2FpLrkcZjwiy5GmYPlMw6aND+OI3PKzUTma9P32uK4+HC6RmJ2nZiYlfQAk
Eh/gktuxdWTxoKqoLJG3lbYpoZFd8vr5rjnRmBFmNqFhdAHpBIxwbeXHCWE+ukKtIYAEjxW+NS/+
46GRLfS0ON99N+C9bsu8xcTsGzIlkdjF8Nggydv4z9pD/FY7uhu5eIXzAkzoOXYMB+LyO/WxdIRv
DVgrvPq9wOou7HqLsMkElWi828of1UY8C4eId09ac+0zoQEEHAkEVdhGY3R7TQn07nGGDSc/GkDb
wDu21hzUMspi5r2iWZOKIw4P6lsq2FWEzPO5jQqrCcslCjPPVapGyjQfURkcOvTp9PQIpgkl/Cm3
qKVIBWipuKX4Moleb27UUXRvr26ekfP5tohsFLzqonAR8FJ+7gW0GqJ8MKO8R9bVCGBpJXsfajIB
eiBYT0g/VMamru+m/lUTIC6fvtfxi5hv1XJXTo+3jVs7nJeozL1IKAbUe2cwTimFfTLphz79DSra
t3oUft5G4g0j4/SrTswpBeu7rY8PqvQydk+N//t/gmCvQHGbtlQPYAxJJptEBLSv02ZKqXMbhjdV
bL/mZJih2vbzoIGVDdkHBBqtsavIfae6vfQzlg655IhatruNyxlBNsQOwqGTxBCwgfpeIYXdSWeV
vN3GWPdqf+5NbByqGuAmyArMUtSjmLQDHVcvvBtGf6hU8hkbT7URbW8jrnupv4jM7h7NpEoVH4hV
efRFhLgZJEY4B/8qBoRk0bCJRuir6itaG7XUzx6EtOEpN3ukgkwlb3/ctmR17CTFNBSQmxkqO3Yi
qp0gvDGjQFR5FKwRck/p6BBBhkTRfYDE+f+Gx4xcFkxjAnIieIzysVLu/WSTjHex8ZH55wGsPLfB
Vhffwrj55wsvqItRnIgawMYO8ujKrkpqsABwqsdXvdEChHG1SdD1eN4HiN+XLgiubDEykWsw7lHU
wll2vMli3K0W0JgkIqDAaSqbKM9xm+lzHJ5kchAazmv46tj9TQOwj4l6U49F6iNQ0cEAPfZ7yXCi
ksc3sB5wLlCY5UAV3PJRMgrxvGN4X22nLd7bd9mxgHJVbOENJbciR95RWzhmGzGz0qPhEs78XZPu
zCHZ4huYVdK0CkhiEmyB7sc91I+CV9Qv/nx/JioU/Uqns1VPtyd7fDPc1pb3k2o3G4XzDV8XFjZX
uvwGZhEhDzxkdYBxaMFX4WS9rT4Oh9rrtvFn+SM8yyDudPFwL7m3N8h6OLqwnVlRKSWjVpfAhUiW
IVjItRyaLfnp/2xlC6/h4oZY5SfqOu4LFM7rbsZ7f1zdPAv8ecUvdqivKEliRsBXn44mKDre/Ls+
djH34gYibI/twX8kJ9DMBJ+3DefhMgd7rNWFqlHMOcjMI+RHlOMkuFxxXw7K1xVkYZ2eoB9hkGFd
VH3G/gFiEUncWVPJuZvOH3tj8Xwd/QsYota+HJvzIIIUOA31XzLuEJClsET59xSKuNaIyFHzyoNX
ndHfqftiwVigKnSqwm4Ealv8FHzFSRPQzqQguHvWkCON6s3tGbvyR6BynhOjIP9ChbnJtvtPhakl
ogCy9jivHciptrpXkJKzH75emS6GciaMJnMpCV77cQVhLgcQpQzCbBYIBGXt6CpHECvvZIce8AiO
i9EEjxA6g23l1MbbIfWc73vbcPe3Lb3OWDMfwTjFSAdJhDILPY4eWF2hif5pHnynPka7fGceQZz1
M/l1R6zkvnAMTmh9FXQw0IwvRJNPWCXVrLSnjdYAhkm555xh1+6WgZg3zWLdyGVldMYsrA1qJGRq
lG/f4o328UPdG/fTFqLo5+Yu+pad8+fmNH3ioTZQbMn1Obf/2a/dmmfG7+kTAlNRxkeAxLaMH2Jx
I8nbLLvLoRDCmU3ekDIuLkhFCs0nQOlW+oGeKm2wis/s5a57FX4bWwVFAq7+cBtzFRKq4hB3Aq0r
YsjLIU7oQEdjnFlTJDAht6ZdhJywcYV18ose6A8EO4tRJFJhAkSeOtI9Gh4yr3EES79/RjnMD/RU
/9ae3ypLMO3KzbzS6QvLAAP1JvrUTu0hFjijfOVpsag0sBYpYO1SoEvCPPIkfawXciFDWUbak35P
FXc0fucqLyZfMRuhOEgB8TfE065KgdQ0a8dINLF44yjfmG3QbSmKCiZLp6oWOLoZGsdIzMJTYIZt
7lR5Vp76Pk2fokmO9mlGstzzoR4QW2WJJC/R/PSJCEZ5R+IBKt5EGUrQaKnQxa37vvatOAfzpqtF
0UjA7xmpT2C0i1EyWBNtF9c1CnaEVBJ4l8WrAwUyQOiex60A7EXQQGG8oD8mgV9VsFJOVNEde+rb
Sl0Lu76ZAcsGRMikVzx1bHsPT9n/3Bg4wxs6yJPQeiWirOxy+WZ630dJgbMsIqTcNHoSvBujXCBh
U/HaTK9PFUDN/DF46wLllcZYOpixFNMYShhpi+pAXaLRLiw0A7ncoecs0TUozNwsE2fKBNn+S6vi
QhbyPgWfczgW9SE3tOJM4sb4NAo5GjhY14946HbU0O4MHioClhyWSHJA82xfFyWOKZs+m/f5dnBU
yWlTaCDVsZXcoVVik9wFnuGoburCEb1Rj5e5XjH44hsYxyclbdMHPb6hi+9U9TXUPxKQ0t32dDwM
ZlDHRAza3ADGRO/99r4KN3H0dBvi2pleDCWbgK+GqW6ECRDKNG4kKd0i5nH+HQI8RujMxh8w3M1W
Lo5EvVdoCbZvXHPAwBlp+kNPE44V1wnJr/7XvxiMw+4aMG02AjBKNw3d+CF7Me7EHQlcaW96oSUV
1sSbnLWRW5rF7OM60kMwvQEynSrLBENtxwl8r8t+GaOYJRYgkZwLM0J1pz+FNqnwWqE+Ko5mZZve
qXF5M+71PbVF3n1t/sWX8cPcTfx3NJl1J4DPyhzCCtSC5/RhriOwjQ/1QB4i29jpLipqNuar9Nod
fZtX8rWKrBCwVuLtSwIR1eVa0dQOWkklkLU8shT6HL/nemKpg4MHX3H4vL0wVw4CkBmAaXeWcEHg
zYDBvZhpWzUQxZDux27mSUKtXGAPGjT2vNFHryOvxWBtQ2No0a6N6hpI3DMOuY3D3Cxy6A5ThH7i
sM/i72jevm3VdbAAhAXGvG4X262SKwHUu8AQqBX97uo3MXDikLfhrkpr53d4JO/ARAONQjxmXKLU
amMQVRmo7b+I++JJm5cF2ZQGXndGzjV6ZZouoBiDwp74QyWAzgctIIIWW1n4pIGQMjQtSUMS1C4n
zivdyghia4E1VTVAKCex3Yup2pmoEgYNflHcl3JvJQoyuyiJKng1MatA4HpCbYeMFnC2pCEgWqnT
pMPLCfrqx0iyTJBKg7DArZXy8faqWPFWIl52/wPFXtb9QsnFqQHUOBMw1fR+bIuP2xArixsrYtZ3
Bb+zeXWHLZUMMV0BiL4LnMyXHxLkm8KEVzyz5uvxMg6VUnmmtoVVl0uvRX1EH6RjhraLTTs9RulB
iF8DslOhyxGhJqM8TIPdx6cifQDx020br1N6s4akjLlSQUAkIxi/BNcaVU9CX8lscsazGjJKd8bO
TbzEQ+51tMaNeRZwj4VmSmu9CJ7P2dtrs4h8noj3Q9zhCXv1EQVB76JEzWwJfahZiy0RbW4buDaJ
aHCfSwBQtQEaskv71FbNfQ1XC5CFvKr5fiJnbqh4TUgyj6EC6mrkPMBgzarAKVE3apmk4W6qHpLe
MS266azhHB2nc4PiBmHznWzL7W27yNpeA0k2VE4MKJ5cNRlOhZo3agnDMqu22v177TaxhaYRELq1
Vmbddw7xzBMKmE7+toLUzC6zE0gLWYEdbHgfc52YnEdg8THkcpSTKauKtMbHoOBBMi2kzXwbNQdW
8xBvcJ0U3/VHiFfjghTZp5+cgZh/N3O4X2AznrtFL4QE6gcoX70nv8e9IwVuaSkP7ccP4+fkDVvU
gGz7O0234rPu5bkl2Vx+q9VFtjB/XuaLI6otlbio5rnIXfNJfu8sPGodVQ+Lzh5c4Xgm54KT77+u
h4AeOFwS7tFY2jIIpRlIHPZ9UOVQmm080P2Obn1E3uu+rt3kYeCArZg339INyGvOKuSszOUYJHk1
VXgQ75OtmAnWNG0jiJnenscVVwC9PpTrwAsitGYPYEPNy6gwJCyhUbLRNQjGYQ7Cddoe4frcnI1D
ECELZLsvx8yHqlZNcx0COqfaC9+U3vLvSGuJTw/Je+gG8RYJidq6bdba1rgAnffxYm0QIcyokQG0
t2sv2EqWgfh3W38Ub/qRbMk9OG6qTXjMDtKsUsABXwk1oB0NClTUM2oE8d8luG5OQ+FnBkQzHN8r
j/HO2AeKNXySB4SFZ/oaOeou+kjeoqfYaz5ug684KJDYQv5JR7UcoJlWhKyEzkHoh4gN6dEPT1F5
1M3fPeH4wZVlMzPCa6Bu1pDk+TrfFsNrJBFtEoq2xb58lZR3Lf33tY88g4xctoEi36uUA63bZgTJ
NgXtUWn1iUPoPbppb4/UyizhfiBj5YOgR8ZZeDlLJPUVre/myx6a47Ln3vByHdSGO1F99MG4KHBf
Wte8B6gG4T+gkYneQ7Z9I8q6EbS/I7Wbxutd0HV9NzuHWjHY13k3oLVdd4HFbAABFUIkrICFzuPs
lB2Nn+FGc9oN2ZB7GxzwR/FT5N00V1bFBSYTUkl5Ce1XCZi5G0ISJMcRGToJ3LF8DE+NtTcC3jZf
8ZEXiPNFcLEOBVFC03MLQUIdB/AP8TUJ7MYad6NVO6brP0l2um93PAWS2Qzm6LsAZRZOX5McTJGz
mebTJBzQttRrttxkFkWJ5e01uhalLrHYxEqedarWDMDCNax2IZKEt2ZbeaKH2HnQz/VT4NwGXB1Q
sCdglcKBSGyOGLSbFF5NhLNsR3vCcRMrzyVK7/4RZVbkmZnG0B4CEkCWIFoUfXHCJQUlfE0CWmqn
kNAYy2M1uzKFAWHWRlmASMMfAKL6UMqCPrBMvZrnqK6W/Cz6A/EUGddwdGSxlzxR6gdtGKD6ExMs
dtnpg4KzBK4c+hcCMKB3M4uLMFn7pi0KsJ+DdG4oTYeWjmE+SimKJz7/eUoQAUBMBFXxukgU9pTO
qwL3yAIqSeiAT8sBHRxvwT9fCyD1ooAkSRIx67iAMLYIdR6qlQ7icxrKZ7ntHJVKHgk4fmhl4i9Q
yKVTGNPeb2N/RpGTHfp6Pen/SLuy5bhxJftFjOAGknjlUptKuyXZemFYspv7vvPr58Bzb7sKhSmE
PXeJfugIZQFMJBKZJ89JhnvD7rZ/vmMmY1xDT8VEGZ4LA+OMory1glt9zMmxn41b28ZMcDH8hRmC
GrEOrCeYevme7rIqutUStMU7yFwjoWEi0YqMdZudhbOQhg8DdTncgpBThjoKd1voVVOiom9BTZmQ
zUSTAFT72ymy/C5Pn2Zl8uNYVvm+uH45k9xlkToY4Jt7G4T7iQlgepDU36Ow97MZFbt8Y7Zb6HNe
/2AXcRtVYzQwkIZCsApClZyL22tl1aRHR9VxOiTVeJpMNTge6q21Ok9jWEhypEs0IbOHjBeFLbAu
oLp17odxaAzhUECnYwqb7ZAHtXUo6LYCDN9+ybJXTXuM4680knTGRavEXJRpoqSB5IkX5kJWNSVF
i2Kr0R6i2Kvm3u2Sm26GvPMoqfAKQhO6e8izdaY3hkfR+QL1MsvXpoIpJMH7wgiPQ55h9rX5Z6D9
4/VvJzKlIyHE5BduDVxO56ZM8NJPZIS3EGtUMTpeD7dOvPTHumsUt4+Wv4hUEHjBtAlYaSzW+jq3
N+kAFoY6DkSrWwEmHlzHRjtSVogRfSsoOCHLRTEGA53GuRVKswXegx5ipWU2Zmci2wWq9THRchPw
iWqzlOXX6/sotmiwtbHbne/lNXY75m3jMOwG+ZkvIOYzG3eN2s5NnWzTSYHkMnvs/jxJ0Lq56ys7
hr26SP5R497ryvkwQ1EdwymPVivLlwShH7z3v5fHHfEF78wmz7ChTjltauWLZpFNJdOOFhrB6wfs
eoxUlIeDltVCodyLNcyZvm+Mxx7oYEvL/vzet/UTK9zORcXQZinD8syxvlHb8OvQN7fG+hklrQQJ
IVoPmq0IirhfwG3O+bqxgjdkTRdE4vEpn6gXKYoby4Kv4Ib5NYWk4T/omPNXv5maSxtCWA9jhJof
q29q8haiy1qG3WOTfC9sSbwQmgPvqmOoINGCPPC53y1zrKpmzW7NtT7Y2TE3frSAnlo/6ynaj8bz
9VMlyAJtSNUgCUBig13kIn2rToPajcg4Mko/FZCsGmUieRGLAiDSMwMtH6RpF9NcOESqqXeItSjj
7NWh9IdpeUdPAwhEIrknRf6ALM1Ga4m1/PmGVqI1eMPZgK2k9g5zjW6u7tgA/PUtuyzf4nY8tcJd
HpaZFCVtsKA+N4sfykqsQzgb7QNEHJcXTVntHbor9RaolRzFebu7SWv0ykG1kdJ7nU7js1UE+jTu
r/8s0ZfEFlPUbsDce8GwMOT1WuaxiQIfDR+MpH6Ym5frFoQf0oA0NwII3lj8MKMekZIuLbOQNFly
GNVCS7ezoYFzKq1J+L2PR1mlVGQShTeonEAxU4ULnR+GsDeMsCMIwpic/Dqpb2tmPNbop2MOoNhc
X91ljYP7rNzBo8lCwtiC8yhQ2MunrTUE1orBhti1Ur9qDIz3bDvZPSo67UA14aqGIKip8+BOTYla
eyVANtVtv08sY78mwzHM592CUBa2wyEzW//6QmUmuT0dK2sJywgmIVXl9qblzs5nH/p5FAZAXZbJ
X8QzvC8JRKPwyLyYrByXZTQjBfGsL5PtYKtfS7U+VDV6srZ+2y/gJSrs4PoKRV4D0VyDiUtCapsP
anGzziSlSLlsNODMFWDjorwxK/RZHCIpxQlTZZw3Fj9hEP8/91DdTjNSDfDQEK0bI5swNQm70SbN
PmcbbCp3Tfhs6xvpZLEw1MFj4DMm0EY8a1UMuOyamQwS19muVhYPbZ9tQimHjygLQnX9v2Z4kqrO
WSLogcKM2kZB1L8qaFo01SZeVneU8cuJPhuBmCzQYdBPuyAAjoiipToEZJH5hyOUh50ftJlsT+nn
GGJm2fa6kwjP+2ls4a6+CGRxAGzha1mDcZe0T5VjV25WTducRBt9zb/NK4aainvwGEluRNG3AwIC
HQkkziiScT5jN2MZRil8JmtI5tbE/If2xQGd5UaSiYnuBGDSEKr/lzOAC2lJb5TVOivIj4blW9XQ
2DUWmQiw8KsR6Edg+AWMEgZb7EmenA5zMQF6xKRWFxfDRm6VprjqQZgtpYm7wFwgQuOtjxIPwggj
rj435VTKsk4r4HxW3zvaoadGlN8i2axnF7Kh1NrGY9o5rjXp2Z3Zk/hJj/XhxhnaWFKnuVwznnOI
LPglKKE4fBuaGBOZamQBHjoZwWS5Swji9Z64Zfl03Ukvjx8MOeg+mUCsYy6dW7ExTmQwKCr9YXcs
rfcZ8kZ5ucNTFYgySVpz6ZTnptiaT74jtAxrAzyJJVgxwbhPA1ohjZKlEDIjnEOOhHSNxqBwBeaf
uw+qjG5GJImQyAawTIiKqJdgto47XYkztuocAS4DwlvfysddYecbQ5EVSQRmAL3GjeagimCgm3++
X4uGdKHWUG8uO/s7qEa2doj4EdXRH+e0eHf8tsOLCBgKymGTgUaBVUBEoFY2nTIHIdEk4VC4HIqZ
7F9EFYA1nS9HoejwdI2FXVvC0VOdynGpVZVuP8hkjgSBF+KRSFRRt0OlB7Duc1NR0+IM5xSkfdAe
KZzAsTE4c+tUie+071Ydbxyt8VYZhvwy7WHtPrzkUMTF6AdP7mQlXZyGCaw6ef6lbttXvcYtrQKj
opadSxTIsUQ0uH58BXFCA0DMYpK7FqqQnI+MRpTmw5pUXmirm9H4yJdpuyLXWoiMPJ/9pfMyKBzx
tyXeS8DDEXXzDEu980Iciis0UEISrPM7wcxxHzSy9sGlvyAWAyaDkrttX+KdSVKD5Bm9ai9r+xeU
FKAQoKd+adQysTOBu8ACk3pH4EcQ5OGz4LyJoe2EbA6VgIPhpCCej5og7OL3cJx+rJAmxEyPp1fl
g4aK0PUPKNtW7lTkfRUCK49tjbvGtSekcXfptLH0t8R2gk75aluSG1voMWB6tihESS5zoME2BzJ3
WeVpFtBU8eOsL74auqMtyVtFpwGwz//YQSvh/Ay2UNGrQwsLA/sIKtdvJl29MPUU8rWgb44i4/G/
TEQ0mCIUB5/dZTzziI0x5DhqESwb60YHGYYR/XljTmPCrcgd0QVgadX5guYmR6FhQPyqHV3FnDPm
DLO+oG5j16XkVIsWg9oxGJh+RRO+GY6OWq7kug3gc1S7hDxIU6pfWTV3mglFU4uBSzGiwSc6Q6tm
WRsiVs2kK906JDd2QfqNsqT3sarcF51JDqE+HTVFOThOu1f06qVp1ttajyJfKRFruvgBPSQTuex4
qHSoKSvIyCLVGDfXD8ivOcCLnwpVZdZ2RTbEQzindgSILosrqJ5am1ordmoMBKyl+vVIvWSOMX8V
eur8Ga3ET7XIo+MfY4pZq8CALA1qZSiY8W2Drg7RgVwgK1dph2i03ah90jWZrvhluGNGqAaACor5
Nt8yK/KiKeolQiBAEAo7dWvpeFqWu+u7+aspzu0mOIh1AugU7owLjbkuN9dUpziW84ZslLuP2S++
g08SrCxN526Xz/btiYHey5tjdt+6+euz8iU+1O+2LwWZXubaWDDeznj52Rgx4dP6IW1Kzciw4GrO
gnJ4sRc2BtXPuxXkdG07+EvYPml167hEqm8p3Gy8Opl15HC8iDvS7sZICGybKf2+zL0319pNHstg
zoJzjCX+NsNnvGULWe0BZpIKnabcuuvj5Nv1Dyq4P1hzEsUIDK4R6NqeRyWnqdesUPA9rfbJDO/G
8qsBkOP85HRfTXM3hJJcUVCN0M7ssbB/ksT3C7SQlyStoKHjV+1dtkCqyJs1f1oPpvJODbefXpRR
4rWCgiissgIIYYAqyk90ZWNNG1CTQ5V+p/Rb51ENKk//hveQ5Zt+sR+32eeP6/sq8pBTi9w6DeRU
RQ2YIZoz6v1iVIc5IveJ8vXPraBxB4AusM4o0nG3v9VQRkVXVGBpXIK2X/ZN2/kYIpPcxaIYCgfR
cOyBOQarNFvt6VejUzZDnRpf7T4+zptxD/4MT3uvjuYnRuUlrU+pNc7tVU0NUSWHtX6Dmc6dtYWc
1w14z+9yFw9pmT6B6JAZFEhqFZk3YADcHk6pEzfI53HIQCFvdD/xdr3+kS7xYoj/pxb0892z7ZoM
agELoPnN9/1XHYxmKlqrrqX52RHCg9531I//vF8HRAtuHB1gWryWLup+KYapR6tDjFK/aORg6MGU
y/yCeTF/GwDUgBE/FQ9apL7nKwtJq4ftPFVeuU/vndsv1g99T+/Wg/qc+Z4DpBjm4kDE51/fUNHZ
ArjQQvgFuhChi7OaLXEFAABiVtH6ZWu5kYEKh6xsdMm4h892aoY5zonTL2Vkx209ImjcV4s7+sgI
K8/5AnxttrVvq2P7au2aG7pfJaHjF5Xf5a7+Xh932kiNUZq6wPr07fsMw+t9eZwQtTbGM+p/P+tj
A+zfCOFxgG3ROX9TDsEwePn3xV9cspdC4UVXxOk+cMfRUlIrUi38nL4LyM5+BlHJjeXXgf5cV363
mQPqm7vmmNxnbx5I+a5/a6FxgMDQ2ISX4QV5/hEiy6koSp44ndbNkG+LDuPe02MW+2X4s538QibU
K/BooM0wMIWHI4QR+awiH9vWpFlfe0aiAvkIXuoJmhkPiZO4eZpg9EFyIQp82cZIDiAe4DHFWA5b
/4mTKctIGlSDKi8rwRHUO59jhFTV0P94FhI3H4q5wKCxZwHK8ed2SkOrwzhR2fO7VQ7rpPdoSRMZ
n/IldQTMANOBPgM2EBk3dzTT2I6sAgTFnvXivNvH3reBqgwfaOICITt7g78eIBul3DobqLFd9xRR
mD2zzZ3XJm2XZmhgW/e6f4rX9pg/GDdF4zpwUlqDQscAXfaL+nbdLPur3GE9s8odVidr4DA5rHbF
zTy+Vn8s8cB2FHUTeD8Eq1Qeo6iDhLsCHKfylDaoVTSIMsBJvmjdETp9erRdZMOJolzpzCB3W9Ug
xOnrmhm8sbb9UTvaN+sNDZSfnb/4mIBTb7rd9S0UnHFUalgFCoUvxp9w7pvAFJKpV+GbdjUfBjpv
0f1zLfqPYX/gnemGmr0FgZJEOU343UC9bKMjreJNxn23aSybKcOzFCl8v7Oj6a5QTP/6uoQeiWVp
4NfA9zP5h585GHFF8F+IMACRbr7myT5Rb3tUMQavHV90UAytDzoehMn3fNiOSK5kma9olae/gPuY
GYFsZ1OaOBPhqhwMe9DvzYZ8Xl/nZczUgf1DgIZsAjpGBvsRJzGsUEgYzV1XY8jlWS3RjD70oHEy
7xX1YJo/r9tivnB+3M5tcZ8NkAWlKlh8XobvtrkFh2Y6H7XklqaSj8f+0LkhoDROvh0XyVoj0+Ad
+HagcAsU/LMb+72dyO43dnnyZhgWBGOSQE8ijTrfu4WCCnSmLC7jFdnXjqdBkkFL7puq2lzfOdGC
Tiz9qmKefCXSrkkSF1oFdvd1V5jgX6BpsE7W03UzogWBIAmQAfTT0XDj9i3PtCYd0G6CEkJxb9Po
Y26TWxWlF4z8Se5OUYbGKJgJuoc25k34zQPIvsiNCLb0tL4ZhuhhXaytDSZElC82WdbvVONBw3R6
3ugune907Rk6k8eoI+Bn/mizTLJ00eP29PfwW9w3qHJ3A37PSsK3atQCs9UOEKw+pFn80KGRkAOQ
b6NcASxC7M7lH59DZBEYHMIrXkdWzsfRadSXbOqBki876hYQ3dI88DeBXdErFDzqv13/0AJ/go4H
StoANmsY2+MyitWK2qWoIfNVrjPUS7ZL/n0dJUFaZoMLXySsspyGcQ0phNJdw225RH4jpUgSuOzZ
SjiXjZp6VrUOKzGhtdt/UzDhnftxGlzfL5kVLkrGNR16c8BarMUrI6Dm9qg/6s6X61bEO4Y3ugGa
HvQjuHjiaGtqww1rqFGDVMPcUQzQLlQSSsRL+dcI4Wrz8TxM6tqyT6/cluZ9Ye/SxZsHCQjh8lqB
O6OAjRFy8PAAU3seGpvSDtPZxoYpHWgPp35fG81xMOvcHXPdm7Rwq0+yroNo+1gHANNxSJMxSXZu
M0/trKVFWQPHDgWyhR6hdrWlvfZy/Suxb81FfQdpHWYYHYaB5uHrUHhIIZbXwBcs/XZZMcUbfly3
cHlPsjIXMiqQ1oHzh28mgqF+0FsD7wrbSQp/GmOwxsdTEWhd+T4t6YC4GBWS+Hf5wc7vZuY2JzcM
a5oOZoW7uQe7gHOXhi80xJj/U1UeZ10CxRc03YBJA7MQGrQUZXWT/ZgTY1TFiH+G0QovTpx9Fb+p
BvHSYvEsG5x5JcLR/KlG+XNIZVnd5c7qkJtArQ2AByD++O79inSnpyby4z7xR/rNNIJwOEzm+6B6
f/oJYQhldjZEibDO325JqBlDVyFDrYevs/UtbPfR8Nrqh1VGQnXpjWeG+GsLonE2ySdkBlr7FdwJ
7jxvr6/kMsHXUVwDZAoFNguvXXbqTr5VZ45r1fcWcqn5Zu0frHKrxG9ttGumm1q/iTpJAVH0hU7N
cX5YgaZ2aAeYy+vFW9T9urTbMHlX5l2fyrC2QlugegDoH8hhAGDOlzau0LFBPMGVr772TrozyfpY
GW2gtIMLuIok47kMT4wbkuHiHWhBglzr3BpR+jSq2H04TYVr25vJeQnr4PrHugzuzAamryj6epDa
5W6QKh2dpZoyZPPVT7I8NekxXgCFlJQORT6HgSg8+wCFBtKC2zdNa4rSsJkV7dEKE5T9H68vQxiM
cHXgZfcr/nFbNahNXdZNWntV6Vv1ix5+Rua9ke4LUO5nslqryAtwRv81xgUj1HbjYchxIToQCE6y
PbEfCaldW913sve5yAUwvIDHCeDwKLlyn6efnKkkMTauacCO0W4pOKUJ1J6v757QCnR1wOKCTBJ3
1bmjxW1F0KXNa48qjwutXZ0+KbZMa0HkaUhU/jXC7ZrTTAoiLYysOJzVvks+V+2gQlHl+lqEHwct
fWTFKBlfcKqWdd3ZWQIzTkZuCjC07FBV6Fwzmt9tyErqUVhIjpDQIkFXEuFOxdgC941iEpdEDXE3
hcUPlkh0ttcoe2Wq/b7aXl+ccA//NQX4yfmHGs2y79Kqgjssuy7bN+C5pATJq8SM0B9OzHDH1QpJ
MwwTzIR5YI3fhvipTl6vr0S4aeiT2Gho2fYFDJumsdkCRF97uv44ppueHFQaAqvpWTLAt3AxCD4q
JowQHfh53BhcTpNRYDFTl2zqxfBSYPdnc5Hc38JPc2KG/fuTWy8vJsdKmZlsAHN4CvGtYNEst6/+
IpSy4dL/Lodt7Ikd8PXlupbBTkvivTE4r+Ua/c3nPzHBnVQUj6MSDRdIOkdPBKp09H6dJQmd+PP/
XgV3ZjqTDg1hjtxp2SaGvlC2bSKQVZqVO0oLB8xdz/NvZKq/18M/YEAtOnWNCWNDGYO8bmIjeutW
Ie/W4Pi9XQTjakJ/YEjB9jzuspX+//aTzxosGzPUTQT7CK+D/mU0t2Enq/hLvJzo526h5+ChcmrY
yFvq2zE0BqlryzC5Eh/nJ24aq5qgOg4jWuTTPhidDdEPtqx0JfQNzPsCY4daj2Oxf3/i4Ya6xLE2
w8pUf4al2yzBmD9CHMCzQeB8PQoJarZwjRNbnKvH2pTM9ghb+lbbDIfkrrqrXtDl2tmrC6IZJA8P
w87+41c7M4rhKGwWLiie8DY27Q6PnBrhVf1igCCz+GnLIjj73Rcuf2KCJWQne5hGeW84IdZlla9O
+TFr3zPqjc6zM+kusMGSXRQesBNrzDlPrIVxn2t5gwXVoKeCzP238qZ17Vtlm/h0a/y4bk3sHr93
jwu09gg1vsnEa7qFNrCRDH48zyDZcCfyUZHX67Yu6eXw9Dv9VJwvZv3ckS6GMXXZFYHqJa+mB6Wy
u/HQ7rI9fVFcGoxBf1C2xrZ9SnwIF1z/BbIPyTloF0Wj2lTY2rglO4AKxvkN+hhbzfim17ej/hcv
jtPlcmEZ8L+sjUxY00vzAyKLiQvw02Zptf31VQlqp2f7+gt4duIxGISqASjEvvZR0IZfSOnbQCKt
6W4e/MraVQnu0HgXqrZkO9kCrpwLHvi5anNMarBzeGGbvY403dP5CwmZTYzb0xRsZKnXtH/zOPl9
PAwuNlfh2sVRBqPD1G4KkKk1kwf+Ar37NhUQ85kkhWHhVXBijitwYg6ryVQWXsoBg0ogumj7+ilX
bMmqZFvJhRhd6ck6FjCjVp8k9er+YA8hqo+7ePIWyN7K3g+yZXFBJsrrWJkN2AuXW7u/q6ovevN8
3S3ZT77mHVxoGZu8bigzsU7P8/JhLJKsR1jGOjlfF6hgJ4ysdIQBZ+5f10V50mjq1lr8CP7MYLHI
TVLe1zlmEQtLduIuAZTnJ44LJK2jN2qawDR0W1+NYjimeXQDye9DbiaHlqreChmcSrMCMquS+0Ec
w5Dl23geMZqz8+uhBHfHYPS4jFLF9HL1U03jbVysG20N/aJNb0EnIqkJCX0FCQRGlfBoBmXIuUUD
o4hznrITR6bAaqag1Eywn8ng+MKr6MQMd7DNwWlpumBP+2TcFI7jtVNyPya6Xxg/YyqjyRE0wPAJ
Tzqv3KosvPwSs0DFNXxXYpfJVlj75rbdRWDL2eMGOqSzq31L97KOvfD7ndjllmm1vTGCcQJpXw/l
+iLz6LDtITegrq5evWWjJEaLd/V3g5mLXyZJ105X0GAOq1cFeF7nrav8tdsYsrtVlM6yijxYACwb
FBTc5U6sjgwrwFce5CX2s0JvcPgf09a6HeNY5iqiaHlqizt+UE0oK7XEGZj1bBtH/lQ9DusOVZ2A
Ki5UbMEB7PzFPp6aZD/p5I41i6hu8gTL6/J/CudGGf6Z+xeQ5Xox5NauB06Rh7DHNURAgExFh/Dc
VDuM/ZyDX8tbs40dgvPiXXeO4VJtdN13IiklnyiWnZrjHLKobKMeOphrkBHZ5j6PdVdxHh2gjFZ6
dKqgLn4OliVZpNBdThbJ+2Wc93ZtsE8IRNO8HSu8DgBYsWSUkKLgdbo67mI1Ksxw96hjedX0nqme
Gj9kMgpv0UXH6vPQ4EPb8EL7HU2iIbIaxMfKqe7GOnxCviC5cGQmuLu0rJTaqfoW6UEdHtHZCZpO
9lAUbhSbRAX5M+OQ4RwcRaUmKR0ECgNjy1r8rVNnN5WxrgoP7r9GLiaTUAhLnG5G8LOX5X3tvyQ0
3ico+M4fnfKcJtqjA/LO66dJuHUAhKKpa1OMsnCZTglIhRN2+DrZ8t7SB/PPWSzQTDv5+9ynmdVy
GRWWICaWtXNoch9nQAxElRKEy9/UPsC66wCjACyiYXDfyIrHZAIPCr4RqCzcyFYKNxn6QxPL+mdi
Z/jXkMmVRgd7zvWMwJBa40lRv/3vvLAkpApDwO/V8HmFirzJTvDSBQIfjAC564B3Z3hJYskzTACs
xBcCKTY+E4A1oHM4j6foeOvOCDiytzyC7yN89OfP6gCq/XBT7Mu3aDsfyu3iZ/vQzQ8yBLAwlp/Y
5oJrqXT94hhY48KmaaI89uIiwWDZnHgrhZpUlu8mvJauu7zgzgebIaajQfEPWP4FjqgkaYz5NiCu
c2jR++YI6i63rXyFvl43JHp5AsEOAiDAbxlHBne4MjCBWYVFgQQkQ2AuxVbJ102YYZC9XXe9+ROg
gDuCAlq6WMeUyFAOonUCLgWsMaOVwD/PP6y1qlM5pcAMmUMDBfBcLwNtyqg7ZFXv4RCVvhqDMvL6
mgXxBANpmA4AAgHTiDz4US+Hcgk1NMfyEJo8dP2YFlAvXLchAJJCdMJgVelf4kZ8mX1cSWcVAzpV
1mI+FCNgWbDW3ziaUx6UZcHzelYeUJeybzTkH56+pt/BrgEAlzVmbhJBPCv9cwI/9pMAZgc7EMgR
+EZ0vehqMRtY90g+SfOcRZkPoSfs+uKGFpUEbUH8OTPGBdUBbWC1tmBsjmZAlxSyeLrVEleJl4/r
Wy24kWAJnVS8bPD44M9K2aBYQTvkde0yZlBgRPqfJ4nia4uyb5aEbNqcai4I4372c/Xlum3RKsHl
BMEFdNeQO3CBqYxDpwdkHQHQjvdlBG6gEgW4QTafKzOjc8dEK5e1srFEoHVbvXDNIXIn2aCmIJif
7SM7Nif5cV8uAzgd0SlUVsvDLLCt+3VvBGYVXN8z0Zk//V5ssSd2lhSFyg6S0V60dHc2ssYG6ld1
6yngNZ9kGrci5yCgBGZ0bZhu4sNb3K+tns9Y1NB1o9cYOkhAVWt+rUrMv6lm+SPJoQBStWP6orZD
IXl3i7YUaEYH43cYqgY79/lS+xl05sOsAA661q2brm3/QPqu8RNSdt66zoPEnmhrQaBAGAUYRAR4
QgNwF4yRmWG1DcgoxuGVdoch3GnRbdJLjreodIMJ1H9N8YwGa1WYJDER38yZhK5GRm+p4q+kt7xM
D9+yod0D9vq51Pp+UWUP1V8NeK4wpZ0eO+7psWZ0jSL29CD3xV1+32+omwQP5QaUpCs0F1mbovsY
b0GgRWTssoJ04Mw0d0rK0WqshDXPyPKg6Z4+Pvbdk54dCxTEZQLBMluc++Rjo61zB1vRPB3LwXJb
qE+bYxeMafyQjhQarKPku4pMnn5WPqB1BAV21BaBJksfRg2MKUS7V6rWy0bMH6627Y5EebgeEESn
hMlcgQ1MQ42Kfy07aePUE4NbDPifpXpK+KIlmb/IZIeFazuxw0VRdPG7MTVgxwkn/7b0qxLz7s2D
km0cXRLjhKZwKwAFDsZcAOnPD76tDNlgEATsCsTXEeQ5QcDa9H7fajti3jiyUUShOZYXYw9xE/Jg
uZDUBfnVIhzUKNk1q6WBJQ9or6WoljtaUM3Pk/C2zqc/p3XAFDyGHsBDjDfrBVLGaDABmSxIjuvi
njE6QqBPbbbX3UO4uBMb7N+f3BdpVhqhOsHGnNof/ZjdhEni4UX4jAR6jyFF11BkRPwikzZ018C/
Cx7uC46isZgaZ2Vo5Un7oigejb7Z676bvhRoF0qLRaIr6tQYF1GqQQ9jG6Vo9HNTLx5/mCk0xH7p
R3/PUdcMp5uE/DGyHNLRqBIAbYK6IgbWzre0jpNRTZlJRVs3s9Yf1j7ZDJO1uf7lBLPMsKOzwT4V
Gwmq+XM7KwbSuoYlgfo0uJbxHCVouoKdDuMQvh59osWFypQCGcxCNosn2lSIADDgKI4D4WdzUzXF
0EmNs66iG6o4SVAkL6r9OliHyH4qjQTQGkkqKIpiv2jxMPjH5HXYLzpxUzAVRGmnYE+1WH8eQHYx
FHoQY8iwLWVcScLL98QWj+Bw5hjQpwz7amY/Ymg4FNDC8QDQe2mjJEjKaq/3c+OqNb131Oj1+kcV
5RiMKBsQSdC5X3Tr0UQbu0HFxU9zcF2ETxQpFcByLlUir6wl6B6ZMe5srCumNFMNxkbjk0Zbvc/9
PH1rmmDGOOP1dbE/xecUp+viLtt27UDqwjCZo/aq59/BYfQXfx9teiCBMSiG2aBz/4jUPnJqir/f
0eJZi8cPvVD8vzFBASOCCBtIuDkTtdoatELTDhz0fg7GbbWOJemBgPoGJxo6M/8xwRNOlrVaqHmG
5N2+rxKvPs77bLs8NF/NjfVsud/rf6AWHlRBFzhbZXKN/fUFsm9w8Y0AKWbi2jbYd/h4EvbjlKIW
7Nlq75HSXTooV8imBkXBn+GW/2uESxPAY244LWuDGPSlsfdF7uurg6Fkwyvm++Lz+oqEXndijMtk
QaW5NKSEMX1WXA2cfqYsiRTuGUikAZkGx9PF7DMaLYmtt6huLhHwd6D7gXJb/qKlncS/xXZAuICg
ADpp/ttAXBGHlaHkHCeetipeOEGGwQtf0zpZdUz4hSgEFxBokTTyzxxFTTOo0yH8UbUNeuuQQveq
/0nqzFXLL0b49OefiNF9YdwBgI8LbiG6QqKitOHy9fLWo8ipyIpgop37bQBjkOeRYWlWp8gdGLCm
7zYW0diHWHZlyGxwJydGl7srU9hYrA1NHw1yh0T7+j6JLsDTZXDnplYHFV0omJjGY5yC+HZfD75U
gE22EO7AEKgI6YMBK63RbYom2yxA9hV9G1xfjOjiOXlh8i93W9FpP7EgwDTQHTemLxnAxZn1WdJ/
rlsSLuh3Cclm23qSN6R0WJBaw1INNSELShCFtc07ScInLEeeroet98RKg+HIpZ6wbWOyPhJHcacG
13as+ZaZvYxa78e0x4db0PsFK9Daj25ZJZs8T+/aZpb9GNnmchl9ruZdabLn+3BQ7unz8ggNZ6jY
uprt0q26D3eLXwbpi/Mm07YXJk6n28DdkItJOn1JsdmzQ18nzOgma7XJQXhqV/FhNk0XwWsLfgg/
Lv4CgnhWOOBOeYw37mAysGiU3M7zRwPCxCkAAdsCihPt+bpP/R/rdFD3Av8tJKS4dbZNXy0Nwzti
givc54tRbFAz/GoX0T5tZiRr+UC8jKTPFaUHtVnqzfUfIIjQeDzh9YQ7GjNq/IN0dMLYqICz8qIq
xun8nCoH3uWRaWuOh1QW3ETLhTnTAmwBJX30Ms69O2+mlFopygdOrNyZGvJi0qPmlXg91M0y0FAu
sRUsaueqS767vlLB8T0zzR3f3Gz7rs2x0kK7Tesgb17LUGJCcFxgAuhYg1WYMZR0vrrSqsNkZgCQ
tHlMB18xg5RuwvGmNyR4LOFaoNqL2RpUKyEjfG5oXDKNJDa2cbR2+nKIq9d0+nJ9u4RrOTHB8qGT
OJQrVpSFCUyUSZAOtw0oQcGXu847KhNcYBvP5YoY7Pu9GG7X1naic1bjw4B4vUgOS/0+Rxit+Li+
HnaQLqxgxIqNgkO6lX9J54Uydnq24tLLXW10qVd+N4LhqEMw97oh0VsaHGR4tYOTF8O5v3iTTnYu
Q3M6r2Lm27fLIXpa7hIQDir7aF/A2iDruAry0lNrF4BU6MCrsaKiR3aMt+mxPsab5NY5qptou27J
tpXKiwoNYmyfMh1LoI+4iGVnZRuvNpZHoaA6ov/YT5JjJPJufKD/WLhALmR6QmdtgAVVeRihi93t
i9D/m490YoNLsxyoi0zhCBvL4+ovdzn4QH60wbIJ3+J3ZfMX7z0dvHcgUELwY4xD54cJbH/6uLLW
dFSoM0CS4OZHGl641xclOkgnVvhKv10PhlpPeEAM5tfe9Ar9pkzf+nV73Yroxji1wu2cGRaDEidY
S0rBoQ6VqvkmTzdK+kaNu3J9vG5M5AqMpQOVbiZlwJ8lZwBNBqiLgCJfWh01N6tzp7WOAxsDrZLd
E5ly4M4akykGEx4X8GpDWyE8hjBUZTu0d5f0fZAhj0UfyKFsagzT9AYGbs/doJ6n0ezKEfiV+Edr
+E65STrMGMvIWkRQAdAF/WuHd4QI88P6BFgbuAIDbRMFUFlCUe2BhEEeKMdaBvsR7tyJOc4j6iwp
SAvySk/tAIWvQbrKYOKSEyszwj1aaE9HPWnZfTQ9N9Mu757SaP/nzna6bdytqlR55CRAOXsawQKg
vabHmNOXuJkofCLVA/QLDg1cMbdZyoCHPbI+1m6f/G7tbxZVBl0SnVA02VG+ssFCjzh67mbEicdC
B5O4F0Nspw5nr1qqrY7KbVrRRzP+cIxCsnOiZAGU0WzuCWwUEHI4t9jjoTdFrKTQzGC6HxtXV55I
/j+kfVlz2zwS7S9iFVeQfAUXLZZtebfzwoqTGNz3/dffQ997JxLEEmoyNd88pcqtBhvdjV7OYdSY
JBoZAsANkTDOEioNo22psrz4cq8AouA07ps59icFtDv+dYtYTopPGk714ixiGQW0kmVDth/vZMBt
g/eXBrGXZW4TtNhsOUp4cl4XuWrnJ0fJuaF6SPqpb/H+w9ztPsnt9xbYG5oeiuZe1owENoImFNjK
MNrOGUk/4ynOJASLEbPRavJama82Rs3NnRJtg1DwkFw/x/8I44uRRZtNhalCWMnC7ZDm2NXvtuDm
3UV6TiVz/qOSsaOWJIu2C1c97l8teQSTUI4HEi8bLIVh0a56GZlK5+gWtDGCz3ZJNw9g25PzVDmr
7AI43X5RcVDLn6Gi11RuDMSS6WCWo5fJmhvL4f1ofcgkcAvrBSnbJm5U2pLhXi2f2aijpRpRGZS4
/2BQC6kBUIVRh7sYytSkVCtN3M2RsG3TIC+I2q9qrgVpweqtRJ/hm85lIfg9dwFKg0F7TUKkJvJz
Ezy12n2db+bfbHr7B3VUpLzKAut/gcgw2FUvVTP8ZxLrzoTyh21ic100qrSqzUkywGlTpU0WVjqk
yCR5wG9xErDgBsA8y9Ji3yqi3GM9Yp/I46xnLuYZrgzRDUUcldby7zn8UYyZI3e6j67n7axMz4H8
Yja1Q1IRu9HqJTkRznm5ZJT6NGGIe6qc3ljGUyYHT0k4+yZO9r//eKBwwdsfV0UGOsi5kbAs6QKt
gKSiOoCtrK4OoYizbLXEgIFMWOICOQ1A43MZUYm2hznKiH7Wr256ZqFJwWKGDe27DgYzxlSNnyzg
bV7XbC2sn0pdDOrk0YcH7mSDoBEeDrRbrewQbEdcl7DylaAQSkQYDwd3Oj8gVWF8AR8JF0wf1ZdE
w+Mr0thnNxoYV2pFc2wr9o+BS11BM0LBu4UP6MNEZtI2sH9J+Q0cBJdMyU7KJ9cyGqrFv65rthLy
zoRxxm+OTFHDAcKydN+NNYIQHQZBf3L19E4U4mwcpI6zpvQozcwY8prVFzV9TLDLHkq/r+uyEunO
dOHC99BIclPiPydSxxdABfhmi3kju3Jry76dOu0FhEoeiUXmJzrC5d9PzI/Mqt0Py4aVhCYvwUBJ
VgDOfXddtxUbP9ONu1mW1TGlrKEbAwxKZlV0aEVzcSI9uGvUYWBrTBn0iEftBrs52C6yoUgq8EMr
yc+ZJsu/nxxXCP7NAtTjsAZzQ9qD1fpjrS73iRpt5hQCm1g/N6DVAh4a+TH/7GszJTPsBs4dcLWu
1txUkajm9L15zyWqUOg/IvgXX1pKYFWWIMLwtS3WWD3dGWl+I73cyffDBztgbvkZ8ze35Sbwkpom
n9lXIvoRa0Hs7EdwQdNoamtZAUFlKKTdQG3lMBoOMKdMUK8AkaBTHLRmiUjsuqv6qzrnPUK7l1ql
gNS0MmijPWTZRzke+nCkbBQ4EcGHNDknoo1R0lRL2ZWAcGuYNpYkerqvu4+/yiy/4MQwCwmQDo29
SMBLwxroyLwh3mTJQogG2pfNIGJKEZ0e5zgitDHHOYNAEF1gq3Wej9GQOF3kDtqP695j/Wr/VY3z
HkNuZ3UmQxJIX6YOVT2F5oqoGrr0Zq7dA85/VHretF2EBEOeMB3tkuitzn+02KHt5R957E4q7UWo
cSKj4HwJ1jSxwaBDL0157YIfwlKl6Ny4nEmpevAajfj7rR3+lKZhC6zHt7Y0/OufZy1vOr29Ftf2
akEY18+LcZdMx1KiD5S4hgGFF2De4S3J3VzdGyJIv7Vu55lQzmVENRmzjsARw9CtXeTJJVW2+U20
g//QVae6l57hQ/LWva7sajYAqHKg5xsY9r6sYSPzCVSItQbmRpm801CoMKVfJpaGrktatY7/SLqo
ZddKJGddB0lTjY3LuqBl8y/36kQCd4SFaXadvMSyGpjrZv8LpKtMhOa2Gi9PZPA+1qqauNZgG0b6
Qeynmd1hNGFMgZuvYYJccGSrLmkhLDKx5WDYfI9QkQazwuo77rD6oCno1lju2By66L6UNtc/zurV
OpHEuSTZjrsu0Rdv0TzKhmvInl2KPNK6AfzVhvNIGlOjYh6gzSAhYeo9SWu9XPWUsqWV4hT1AOZG
MINg3PI1yT6K3hk6wc0W/QLOQQHAFbl1Cy2b4jfRfmHv5foprsask1PkHNSc2nOQjYuG+SsbHm0F
hH7HoMPFdbMG7HGlaKVBYCA256mMOQ/0HBzpDgOQpSk7wewMDLiJodOLWlEiUdzlIkOtzp2y2CIK
R9Lyvd6j6b1P9oYIp1okibtiGvboBrNZJA0SBqVvIil0lIaS8dcoGq5Y9X6A+8e8NBCEUQA8TzKq
eQIE+NIekK03qQWdHflsjWMjGgdfvV0nYvjbpUZpw5ZKzWz+xNZaPxxIIKgrrpr2iQjucrVWr3Tm
8nIcrKew/Zr03XXTFqnAXR0jrgiA23FSag4CqYS5crfRgq//TQh3fya9soZ+OSe1JyD+zADKsdHY
+/8khI/uWV3HLeoEeJciDsWqN0sGNSMRhqXgvPiyQd1rsd4sZSzFfAn1HxHbpCIAvu9C6kWK9/eb
W9xFAWdllSaLJqZC7S0AZo37H+oRvE5H5a5y4zeAmbppS3W3ObywFgTPtLqRBC519bKe/AbuIVBZ
mEC2lpwP4BuO0b9GfeXUxSGJDgo2ja9/uVX3eiJruQMnTwIpUsPErCCLlT8DsJjOVfoqx5rbDbLX
2rZbVZlvkOzjulThMXNOIgyKXEF4RNrpKwcFi8Z09sHN9ZU58eCS3bwpDsFN7eWvsv/APpv963X5
qxnHidac82hbhaTz8mZmww+9fJFABtHXxE8VBQ0mYtE8SSLBQS9/8pphcc6kCPtgsJYkpy1BoBRS
O/CATUgl0eaW6JJwTsUkea2Mi2rqtLNATDm8CSldRCI4l9LWsy4j5sM+bd8cH/P0U7ja8A0yc+W4
+Cg8AQiwsGeoER8ap9gojxHFmNwRSWg9u+zW2OSKU76pfvAYv5E3mQ5b9a5zbPdF22RuJqoCCDTm
2w9VbklTx74/3nPaHe3mUY8EwWZdBDZGljYn3g6cfbSpNlTyciOmuaNhvE2CF2z4Xjf7dcfyVwZn
Gx1Rg1GxICNKp5coa2k06n4yBrQsi49cF82lrN4yDKQAzhEw/6hPnfuWqgYzXqYh6TCxxgSUTGp3
fl9HblXuw3gni3r46xUiNL51jGdj6YtfM8pI3mRjNqHS+9i8YkIbJhIdsNhn0Oyo3zWiptzqjT4R
x4WKOsD+6WRCvUj+0Ke9Ve3Cwsms3fVvtgZvBR6xv1px0QB4GLk1FNBK2loPkyffRnutcNO38kdN
lV28iffJ0XAC77rYVXM8kcrFBSNJMWWSQ2qrHTDPKI9voSTQbHETF1ccW4MKGgAAj+dfYkOdqiRj
aGqkWE+Wt0riNcAIVke3YRvdHOmcvP2DTicCOa9fd6qUaBJ0Sq1JPRCkxE7QGRjGkScRWNfq8Z2I
4m7zbJVJPM6YB+zs5GHOQydi5k06Cva8Vy3wRAp3n1Vc3YZ1kELSjaWBf+GYyXeGaBFmDQ0WA7x/
PxTv7wkYaEZ7GW6cmYuN9VSuKQnvqtIbi1dQQ1rRDdbqouCmbx6nGLBDvv1Pb2lz2cEEJtmCjX3u
SgYdwNgDWRpg6Exp48GYfhCRd1y1xxMZ3GlqGFXQDfQglvd6qLlZ9mm2P9vZU4Lfle5VIkiC1Y93
Io471UZirVwHUEnX343pl6I+E/tGWHhbfcOAmw/oYzpabjxqsDWlRpEv366ZRqevPsNAYIOrln4i
gDu1QQ/1qDQhoG43SbYHxJ+Q1HAtjqA8BMzjJXShM3/+8YE+IIUWg6PVpiJ/LMN2bxuYx5m72Ni3
WKO7YzJIi1S9ybbXHcbaJwJWioUZQWB7GBcIMWM+GnY+wmGQR9N8wBTiqN4kogrK2glq4AbRAMeC
eV5+VgYslFJZhdpyvVQ3AOYeM2bQw2ub68qsWALmHLGcjUYOyl58e6EBM4AUWUbqyNh+B3xaIFPg
ev4DMcyZFC5u9HZljh2BFCC9HMsS2OVV6oN+56lBq4agV3NdqZWzA6mgBjioBbUNdBDnpgGE5VS3
RjN1zC70irr5pbWjQyRZ0JpZFaOh0K4t6C4XLEwmSA6AmWOlTh+X73mPtRmlPtpCfKu1TwTmRyw1
wthgc8vPOHmMmRHJDD2UUiewcsOzqiR+lEn4Pics9iKtO2RBeZfE5K3AsC/tZ3IbsEyjcjtXdAwq
e5c0hgjnbXGsXJBelns1/CbTINgdPv9JmVEq0VyFGTZvQzqAYiOZ74zWUZJ9Zj9f/5Yrtw1IaBhA
WJASZZBenIvKsYgeNkmcOdiQwRJFxwInyBGjlSkJEKkbqRX1w9bOG9O4/5cWA1RxnAtWgkyqNaXJ
nK4feyrHpNm0ZdEI1inWYEqIgUVpXD0gCeDDnismz01QFxNav2W4UeV9X3uhfZtLTlZtWOqi4LCp
5T0pa9rovwLLC/WPsN4F3TESYQWvAaid/RLuiJOYRSweu8xJXpvlIVV/Vm4FUtg/3SZBBXIXHoxj
6FletyV3InDFNUtSDUyIYYYTRHk8PlPfq8DdWCxpmewf7GKmeUsUauK96oD7NKTL8V+3qFWRC5Yj
UH9wc78fDCf3KRxNVuVKljnj6NvdHkzd+P+PyVCdUrTWtdbgIt+4kf9PFvca0CPSx0SHrAmQ/Fm4
zfuYNpEjz3ft7GrawwSEo1ryriuort2ZU6mc/yMBi4tmTIGYlCUL9t5oxreqUjQ/gsCabq020u6V
gBh/gmG0Sp+1XZPTlMjBjslK/zBMaY6mrKqAS1sa5Z2t9HXvNHWD6YtS65TcSSVb+RU2jHhDxBCi
WmxYjTRVtXIbJBF7CXN9St1KarEXEvSGoPm0ph0sZkFINg3sj3EPSKPCVI1hwVyleBmb3oJqO2Kv
9iwQs1g97+PAPQ0cOQNIEcBnOr+f9pBWkwJsdVCpK5t6VHyrCb0p0AQfa9VEQFyFTTgVnDh4EJ/L
YQbpm6FGTBwmgCZ42RAaX1JfdwmdAjUOfDvqAg8Il+1jChdoOn2OPRbKkiwUdSi/x7l4lTUZURPz
1AD+4IdG5inuDa0DtYjmA3w62CkusPfo6P1SXIah/u6BedrenKiUUtWi8T7egWPdy7bAVNuNN5OX
bzraeU/qoXrKnX/Y68bu+H9+HD9uoinFIEkL78lsgGxce+rsHX5kqG8G8zbvBfPeax//VBhnYwOD
w5KWkwCAiKrSQarlPwpwXx47KUo/rl/Xi3iDuUQk4fCBoKzCohhnaAoIC6KMFTAAWXszp+ahQeby
34tQDQVjkDJgh1AIObcxeRy60U4m5F1lRxwA87SOxBpB1rXWWD/7QpyzK7PZJNnyhchDHXrKjepZ
bo+5Doq1Bj+/CzzZ/bqul+gzcY5uiqSkqJLFYNljq+9KZRMkgqNbA7U404qL07pRkLIZIMN8eo+8
ede7yQ+sBd0fFOc4b48BzUKqHyJf85h/XTvhgXKuwZjtuqlUiO6+zOf5vb//BGb5Bijf+2O2GZ2k
FHzB9eNc9p6waAfHylm9WmpYj+4QjFPja8yPancjJHVeFYGygYzlY+AafWdFJ8G3s4s4Gmoks7Ix
bZJBppiWQLtWNF68thAJ5CLbBqbKsh1rcZahpl2idt+WERV0mvRPlv/KuvSgNnBRU/q7VkxH0WPH
yJLtDN5UlkRHwddbRFx405Mkmft6SSq3Sq0txglmOg/sqW+yLQ2+YWPXuUpjaRMY+pNcWymV5ehm
NCLpw4zTx0zpiAd4SklgyGthE/ieOBJENYKXEecDrHxItCWRjrU/reINGDys5i0RTVKIxHBOIOji
alBKiEmKuyB2y+C2i/EFRCBV6x8YzOAYRCJI4/jw3A1pEjVVkjksMWO/B5lObMeHeJqe7e4tzNPb
Ou2cSo7eOiL5eTrvDPVd8IFXKhBEO/kJy7+f2LKixCHLdPwEk7nhs1XSOKTp1+RV3r0q0bfBZU/K
RJudvesHGgsi1FoWu5CGLiBypoXVvnPhPWuyXjeQWbY6iPReYWx0LDZ19DsTjTGvqnkiiXOAmgou
uHLJYevWcO3kPQw7mowyDVH8irphVwaDoOtxEREBi48nH+hQwdyGhTVON4lNfa0t+SsqIyPNknFy
607/h/YNSivwdZjXBzLsxYWYIr2V5RwniBZu8jKiNyDPrsBGVoYDwRQqLyv6FtAO+E0YbI2YeiUh
u5MZ8Ev34/TaWX49HyzAr4PATzFdUwRJs7YWdCZzuaIndsmiABSVNmSqYKwtEleBqyl/9tqdFviV
6s7kPqycCZ5Ieq9UJwX6WiG7bbYjxc4uRLWY1fgJKJ4FfxfveGC0n/8aO2+W6u2S3xY3zKaG/icY
H0D9JAV0UJ9IAFBOTwERaX1vJDfoYQQAVKn2XeeVw0caeUUsiKprDkrHMgixQW9oAxOY+z1jgTpK
iueDIf+Zm/eSmADvtgCtJNy6XJWE3V4d65AaucD/Ne2AhTWBpMZL3WKrb5A++EBbPPQYCd0a/vtA
Fd+8j6h9J9Fm0wFWhRbOR+gBTMqx6HijeMkuv7PAf0G37fuEJKN/nTcBfSjd4Db0Xq/b6lpoNmCp
uq2jK3eRJHZJ04yGPiB9w5sPljNHR0sEA7QuAxhnioZ3MV4854ffRFbRYY87c/LJ2JpGdWsWylZS
GoFzXCnaE/iQpbCCGiqcybmYIUkLltqorQxNbkd0HhT5vgeW+L6Wq8zV6lZ+6Du122dTKxNnysL8
7fpZrr/qTBM6YukIRsZZGQKtVKNMhkfqFgQ0HR0/R+IatY89/5xqglRj7VRBGAzCIKAZg6OCi7lK
3HZmkPR4Gg2+rf3IMypLou2ctShwKoM70gRT1FU4L9eGubNJE3WrpoAhL3zg4xDR1sfaJAhaE381
4mIOGsd5GDNoFNV4YUJcRQEu+/FebDLKAJtQbEwQx6YOKsqH2dkbv6etiHZtLQiZgC0FFCQgllDl
PLehDsDzqBHiJ9QzLkOnxjTuYoGZrH64ExmLBzn11Jk0IohDRmBhORKU58pObcJPM2tERa8LSdYC
CwKDlNH1wb3jDjSUJZ30UZ87c2BuIoU5qpm5STP71+3+QgxuHRBiYPAY8tPwv3OFQFwdzaTDxZOq
Hes/5GCTidzqmiGeiuCyrqrUJhTJIaLCw0sKDjPxIgx/9DL2dyzQIHj/oNFJmZbzWFqVaI1VL+J6
1dEz+zYcDW+K5sfrYla1OhHDXeGuwvhxW+F6AeofDE5mXdNceiPNsy3tSuG+4vLX+KfJae2Zu8wq
i9RZHyANlYY2fZ+ZScPsBblzWL61llcUMrX+yNUO/A70up6LAfCST28VZyDoGZsSyxFk0uemuCPt
/TjfyvF99HRdzNpxnorhjCSzhgorcVAwSJ5Yo9O0cBrdBb/1rG+QNQuUWgs3AD/QFpwfA+Cu3DXW
+zFXWY/V2fo9Q+M7BKlnvA8eJ0b/YQAD4KAyip8q8grg157fr9poCehDIUk2bqx4k6oP5B+Q/k9F
fEe2E5+kTlpdDdXyhYa3efitNq5SO5lodXvVu/5V5KLUEKmJ1g1QpJULR+0aCqSz6yaw5oqwBwP8
G7KQl1wQliUleguGglRDOxiAiMiwmiPqnq59+O/mqYxiNGqm3D2yRzjaBvMq6KOjgbCZAaGQ4XWk
loyO5abNEzceBP5oNbM4lcl5cpInCkHRGC6WgXY3P7SsBvzFjZz5w+Q07A7UDxjwv36WK7d2iR/Y
AdZk8LbzJXepZXGNBUa8KLAi1i94vtmfeMIwTv2piQDNvjt6nIuAMLzpEUIMAJpxNg7OBdZFdYCe
iaM7/dOg0yyjExYZXqObdqf52X528kc7pYCqq472zt50ObVdQmNPbxzRO3utCHf6cwg3+U+KAOhT
EnTPD9aGOPkz85LbYEul2/BG20dP8uP1sxYK5CIOGwCZXsTQPyIU+0nUctlDuzUhanwNnHRXbn4L
JC5meuXEiXruVeYhC7Q+gcQBc+BUookz7mP/OKPan4PsORHczLUn4dmRctcm7IYB2/CQB9D7g3aY
e8emCS1ofq878s/ijtE3Urt3+MRYpG/gTgVZivCIuTuUh3VBmuL7BzS3jerDxoj/i+3f0NYITPTO
KSh4BFs5K3YNdDbUqoDEb8Ml8U8Cg6VdbvbABekMTAcCkYNYPZ0SrzeJ3xq/LSC7D8Z7iZKRzUK8
R30U7Glif2nxfJuhitk1W3082OZTK++I9ci63JPq1DWBdCravbq878tPtS2AtJhIfnnfKUf2VM4Z
fmraeNHwqGQfKF/0Ml7p45/rtrec9JnpgZiHgL0NGbYMhEa+CNPY4JNpQpI6XVHgLTHrLU3SuRQ4
zYtYsEixjaV5hMh54b+A8VWSPMKkBqC95n1TNC+jrYLVPicv/706pkpU0OxpGKbhy8691gagH0HT
UA7ZzwwV3VllznURF6kNdFkQlNG4xsCOwo8E562kpaj7oTVVfkzaUzuDCgttAcZoHr0a5B9ODkV/
lEuwSK6aPBialpdTMhs1OkdR/Woo7GCF9avNRFDuS4Z0bgZ4py+tVoxUQRSPKJg0ozQnZtY6Y+rH
kpsHx6RxB1twBUVSOM9qGaMejmneoma8Naav1j7GucvsWRAtRWI4d2qVZj4pSto6YGBpd3IT/ZL6
vHoDJv8fBQMzgi8kksY50yxtLRu+u0Wq+0Umz46eSbNPRb2oy3uKD4R8DSkARlXwKD4PEYbZWHY4
xa2TshC0TyVhrj5FImtb1eVEyvLvJ7lnNNpYsUuTFiBylpt11kZd6AukpUvj/7e3aNEHKQaBaYMK
gnuHFGkWAZsDklCaRJnZkTonyH62MA37HlCDgoh3eWfPpXHPkVnvQgCWwyLGur3Rgr6hVdlEtOyV
1seYykTJABymzLZFVZv1A/2rJpdLYdPU1GwGNevpqcwU0EnaNJ/xbtAEXukiEwafBsazbDz9wVsJ
YL7zL6ebfdfmEa5WbgWUtCbekBGdVMlLEM8w6+Rmlu0Mmghgd+1gMTmx0NZ9e0XO+KtIZ4lSw/jb
EVQ2QEd7YsqOZZ9hOYEPyRQoeZl7f2v5VxyXN4AXTO3lHuIAu+Mlxp2JFb1C3gba0RheosjPOgc5
/39vqacqcjevL9G9SFPIZO03f29eI/MFQjvzZPPBEr3LLtclvlXEYB8maxUCj3z+IccRaLaWAYJF
O3oxZPQuN420S3JGY+2gqIg6GAixXBPh5rqal1NonGD+7g9VQKQSgvsgP8j1j9j6WZQvldQ4IJ3E
PBzuhybtphagHqTc2EgQC6Pb9Jm2aUIskWCLJChjV841n2Au5PqPW5TmwxPGy/9zKJx1t1XDck2C
dQM4mKrBY07e41Eg4yLnWvRXlGVQzEDJke+T1HVNgnqCDIBz1nSysT3VhENPe5J23tTld3h+ilp7
l60iTijnmPrMnOWRYVt6MouXeBw2Zti5ZT7QKAIfNeZGe7Td4uqjRIc6Nr60ZL7VlZdUxrqw2bu5
Mbm6Nh/qIN9cP/B1Mzw5Dc5xyYR1IxLO1tEAztRIb2q37ftNOv0CsRzNB4+Vt2a277vddbmrHxoz
n2DlwgwU2lbn1p8D/zyMsScP0K58a5jtVrUAYJeXIvUu2oLf547xB3h30CwZnN/CDluG9icudV9P
TtCnGGrqvRY1bQOEBYquPuth4fZm8jDNoUD2WiRfoPn+v2jOh+kDpuntxYd1pN9HVbXTDFEwWD/F
vyI4H5IPatKVCT6e3Y5AOdLhQkDmpCv/5DJOVOFcxkByWY0nqFKhBOImW/TQvqItRmgP9Tbf5pZz
VJ8sag8Uz4vt9PgvpvJXSc5UyrxlQ4pRZCdKsJxkx15KGm+YMkHOuhpYT3TkbqgZNJ3ZLIHVinbG
7FvFo43QkxyA9V7L2y55+N+04u9da2uYSsaRporbDLeEHMj4+7oIgQHyBZU4Dga7XNJjqXgetXth
Ern69/GcRC8Twxnwped3WGt0JKuAGnXS/L6tnyp7e/33r+YcOqZOUH4FNB6f6pCsL8y0gY9o5eQw
JIRqSvxklM9EL7c1SW/6sfm8LnExpYvwcyKRs4EqI3Jlq5BIJjTpnUk6VtLWKH4HrcDYVi/uiSDu
6w+2zBIsFQJm1rrvACWqd1gGFc0JrmqD9z4AidFovpjcSYZZinWtggMaEN6ydNyBeKGgofwuT5XT
zrLge63lwBgAW8ae0PwCRv65PehdEQRFVi9KbRv9zQKtie23IkaBVasAACRSX7AAKTzMpIRqErMI
jo6R1K1bDPykFWJ34yhsi3oTlQr/H4zir0B+FzpsC4yNDhBYFRtLvatBdlT8ka1nhQhi4ur3OhHE
vZqZZFVsrBbNgCZDWncCllvyqSqOPQvmfr45JHhDR90X0wfoUqJ+wtlfZk6MTWGLlC+noYP1hz1x
Rp9MNNpGtKfJzrgd/Lt4/3EMXNvp3p+am85Nb4xN5ecUR+6g/i64EpetaITqk9+kc/XfUh7qWiMN
KHnv3yWP7bVte1M8pG8AtruZ7+K3aDd7D4lMjWN1w8BLiuRckBleliuXn7Cs2YAkEdx6PI9EUpeA
6LC7xplQF9xrm9ENXRAO9U7rYfXmqFF1EwomKC5rtJxM9fzWTGkA7AMLMj/Z7ABV700+Tkf5vXI/
wIfjTg4Y591wr9/g1LeGwOIut5s54Vx6NNhabNt5D4X3y9xM4QWTk2wkZ/CHo7HBM/aQ3gEtTHTO
i3ldmN/JOXOpEcPzNigTiEWf0K08gwINOwFtR/PrUD3r9xaVXHJrurKrbiqBk/pe97kmm/NS7VQN
8qThvLGb4c/01bwf/c9HQjufuMpePsr3tqNtdHeiydtT5yNDFwHlrj4GTs2MS6f6vK0HEuAnAPxb
gYm13uNMR19yvq9e7mfv5cbca55wRX/13E3AOaGFiiUvPhvGDMTUsB7nblLg5WFcCvMWtH/XfIB9
+SASvIknjEbFlZP5AVpcgjRyLV/QTqTzX71JsZ5oQXqg6lTvPdWe/kGCDsADDa0zUG/zS06llEYw
5xE70mnsYNrYiYUdjbUj1DFUhQEP0PNcIG4reTrEkQwRDfb/3WoLJ91+wnJufuWvJf3Ddux5ouGu
c9JXS3SAawH2VDZnN3qjaLMSQLad9MBOcVjuhigdgOLxesRbLRFgDk9BEAei6QUFEenrOqlAeu1o
HZ1/2bRZKL5/MvSrjIeUGrUDBlmn+ECBZKDTRuiV1rKjU/GcoYAULcrIuJzxRI1f43tyGwPfFHAx
2BKklpP81PDQyO5/C7Reeyua2MMF9Y2GqXl+PyRu+zioBg3Hq7yaKbWSP8Q89Mlzor7Ghhsm+14X
HPRqzDsVySWcZqQNIfaBG6eOaPLQb7GQdw80xptyl2wHgxJwOd8ZCQIQAKHRlYw9bHeHL+jdXFd9
xagNvI2xHoMaLd6rXOYR1E0WjhWa6iN5KQrHzu5LfYOaInjYAKx/b4ky05UPjMr2sk+OoS/wonHy
VHWycqJUtYMpwX4z2hhw04O4x0MIbDPXVVtxOiBgW9bHUWgzDH5QKo3KqNdlQKuj6e5b5fQT6DmC
bGpVmxMR3EfMox6pNgByAelW0baY3Xa476fNdT1W7j44RZaW2kIWjQ3O8zSBVF2sRSWEzBpKoSzx
OqgDTq3g47qctdLrwsaDHSm8GRSUns4FMSXTGqlra7Bu70ekh8D77XUAo1EmAdJlZ6W3Zfh0Xeba
N7IAGK9rmETAQAKnG9PiMk76rnYaK/PzoNylZi0wg7U6F9T6K0M9V2s2QpKnCWQkJaZsAAap1U6R
l7TV/Lp154my2Q1bP2SC9eM141i452HkmF2xL0KSnZeRbWFWRJvuguBPND4V3df141s1DeDug6IF
lwrDUeeqyWMx5VPf18C2eq5srCxqwDqNEWFfr8tZV+WvHM4th3mEdmgLOeCbSLQ7vbtTROiPl9sm
+EYWZhtRAcZGDzjDz3WRzCgdA3mxvqx4mONgWXQtXutZ6zBGrrPtxOYZ+9plfiiUcFfb2oeNNVo3
n1n2eF3b7/l0LlHETwGwgYo2CyI9d6yKDsZ7JRlrp09HltLGNpvXoQjZ0UzH8tek56MKuLTSzCg4
6RK3b3LrLkxCrP11UlI5cGj5Fn+82OSgLMAEDfKSw2g1g0lrm7CCRsBjZja2AyOpHDdR0VaHMmTt
i0FkUtN0KLG0JTMjOuajbvxmVmK/tZOKPuc4ma+RjeUfF+Af3UMUJAoMuKajOoIKoVXj+6JbSlZB
OVlUrfrIB1NJ8TWEEh5NlqXKHsMc/VHJK7ycK6VT92rXWSLEte8Rc+78bOwH69jHAJccwNHPP+Ug
tfNk1VPt5EQCUvgLjtgD7YU/2/O2sRSqTcDMiaNPZnzJVfsEUCAaqvEbAoabGZhIwdRpXv9IVEb1
ZsDysYJuWv/fIkuAa3xpp6koDy8bZJy5pRggkSsD31hto5sB0ylFMe5H8+26Ka2E1zMpywU+7bbO
Vt4ZMqTYTTncAbKlDmloYd6VyiSad3LeJI8JmKKYiUkZEIkdr4tfvbegUwF0BobnLrI5LCIUTLZw
bzEYckgVzD9L+SFg7B/CID41FsUWanWsE51raYwsI2U8107Ymfel3LtYsw6xhiLE6VjJ02zsY6Fu
IWOUAc/0c0FzpQy9mS3+zp6IZ3cpulMTAZQChn6eaoakcWaF6qipMlBiNbmndjl7vn6mKz53YZNb
IgpiFihrzn9D1U8xeL4WP4V8qe++auAL6IY3ivBDRXK4sFUXeVZqGFJ2FDX1bVIdZCN4jVNrP4AR
27mu00r9Ccog5lug3lny73OdwmAs03gx07pAuVB7isGCDY7TfgCz0uRfl7Wm16ksTi89CPEWnSBL
svd2vTHC9lZmh9QUoZytykF/CQk9yoUYSjrXKe7h4Wcwq4CVTwV+m4rU2ZAa5csmHRZviJG/XNdr
JZUBKRuai/CjcNQ8yEA+JtGMPTpc9Qx7aNrwmA2iQtnKdT4Tsah84k36Vq/syYZfHaoCO6aKbyuT
2/bNP7hGLMtj7RFZC9ZZuZNjkaUU03Kd9fqzznJnDJ5i6c//Ie3LluTUmW6fiAhmwS1DzdXzYPuG
cHsAMQgxSvD0Z7Ejzu8qmijC/i62L3bbnUhKSanMtVbeni1t2qqf7ogLIzM3KOLEaoBvrf2K/Fd3
UTNPZl+Yute0VyPfWo4EdsMX7V3nbgHQv219IZOMicSbR4VykQ722PVEjpD6YcDAIaS2G4+YOzTt
hNb0XYZkaBI0/VpTtqVbQENcDXTchIiZy90UPXQ6hnpyeS72UWpuNSm/AVNxLOP+ZJoMYiXm3jLE
2+1RLnnkpNEECiZQfzgur0fJo1jJ7AajTCX0dfTyDkzbvz/5J6LZ/5mYBYZ5nxaGPbmKpdLHXi2e
0mQCuK5xPJccH6sFwTEkr0xr3l0RuasMPQwYzsLaDdBVa6Pzce8WQ3B7wsiSX+AFhGhg6p4HKvf1
jFUEGVndLGu/S7Sq9HIXC+bVEMkJ1CKrrU2fWPbG6Sv5DDHP/o7neRbkehXhLyn4SI+qtB08oiaN
7qWyrYjXyroMVKtWBr9OUghGom3bWUECNMxHnW8n2QPuRaoqT1FPxoMJUPK7HPUUzHE3qt7byC1C
J9EgGQpaAj2Jph4fXVPwlyZ1x0MPrFvQt3x0PORNCKioY4t/anCeQg7QNgrLi5Hc+GGga2MflnpZ
7hSmuUEsk+jBEXqFu1InYpObkvkWN/utUUkXvbTAx0FJJXmA9DPdqFoVoU1UtM9KRd8TxYLM/Whs
GCfDZhTcBUzNHe5dXR1B/FDMk1XhteUleVcWocEy9dGQNoNCpzSN3TA249tQ21rhCZLyB2NEfdzL
ZdJGHhrD56FjJf2LzKW27aoi+6rEVPOHjtrAHCkRgE+3V3zpzQs8FYIKHHSgqs4foLqLDjs5wcNQ
JSY50ajid52o2z2aQJtvgLZFqVezTgZckc4dJFxT5sl06Fe20dJdBYVF5GEQWkCoanYYQkAwVZmC
r2hT1SuH3jfFs+GEQ7MSDy7d85d2Zv6NCTQGWSD74tQxmu1uSjeDDFFQiee+d1amdm1Ms6MB/XDz
vs0Qv6gF9TqIFyXAOhdh1axUjxbtoCUc+u7aeAjOz/IudltDbzAmo02CkgW1deam4xFtd9tVlk7T
S0+ZrVGOmhoXFtYI8ddJZuQpY932tomle2Li0yCjBI1syEtdHz8Cz7jGRAYWCD/NHzuIvpWguSQQ
kFLy8qMEjSdKnT2318q3S24BPRJkyuB64C5OP7+IK1xXKL0xTSHTTjr1SyX2dKQb03yH0tw/uMWl
rVnKrOhSWZAe08ihfu6h5WuxUWz1pc2r+glQdeNfdtZFtD7z+LiohiYnSJ5ZbvRh4/XrxYB+NXXu
eKIkT7fXb9kV/zwNZi4/QC2lgtDUFNqipWTs1XYWcv0lStYm8fOCgfA84S5Qwp3qObP4paZo/Ime
vYWv5UiLixcD4JXYelJMA0nCFZ3Rz4MCwgNj0pEURIZ87hw0Knp3yE0ESA6kBH4rWlCMD518+9up
g86INklgQGvWBJHg2gUHS0ACo7QmEQf5mBofaBh35swJKnsNOr4QeU7NmyZViimn+ukRWZmxXTAC
U1D+CWR36A1kmnYurkbzqFm+HEMbkgmp+JqSI+7dvx8nkoJ4O1rQ/8KFcz1Ot0P9mfcIqlXciAnZ
EmcPhj0SQWs9Gz4fV3iIAI0BxL9pYm/PXMQxaM7dAYYga+4PaXcnY/Px9liWTSBWgqggnuRzDVC9
VOvEtBjzqyHeI5JBpaLnP27bWPK+qZ8JZOiQmf4Eeo6TjjpmhN7mo/XhQNSCfK0r9OwQK2Y+B5jq
tCQqPA+eDt2762WJuzQTwLtitsxjWbnnwiQBet+uLP6aldnZB1UiYWgUVoA22I60PqWW+bNgxcot
vzhnYNVj3iBbA4Wm68G01ErdsoeZ2P5C2YfMI69qgtVmuguJdUza/9kBIefaDrfb0koF7OSsCZRq
O8pvRnkYE2Tz7Myz3LsSDOvKz/8eB3Rtd+baeuUimo0mu2Ybolmfz3oXl5UT9hLVZeMJoZT/117o
qjgAbVCCpybFs13LZERb2WaIkV3TjyUyuEAfRcZbJFee3gtLd2VodoPYaA+kGQMMNUZePKNIqO+h
JFgeh5p/y0iyRkT+/N5RUZxAz3oXGTXQQGfj6hR07tUMHBINz97UCsmEuOs8dKLzEI+eDQgLRKb+
D3OJxzDUHgBCcj5pS2ZEUxyadgywY9sXPdDXSeCywYuqv66/gE+LBO9/+q+4uWaDo72oK4fg6IBS
z8EpWOLZGhSBDDyT/t47LoUfZobcQeW9yDCiASoWVH/p3UcjD2m9hvldurmuFCZml6SMEgDwChiK
RhZk2egbYtOQ0B58bh80JFB44ldK0KCvZDceqbHinAvHl6ujrx+WDiw/a57GYG456YJC4MJFpyFN
yUJ9MENNL1eiqIXg5tLMvKdRZHZaruQwEyfAYkXfhFE9m2oZtLq2K/malyxam27ISeYUGl+zw5LK
SirCGTEorJfKy6NqflD6K+6bIAE187anLNyYSJAjDw/xKPCu/1vgi0BbUxoVWrwYmkHZg1IYJ1J9
v21hcY0uLMwOkEod6rhwYYGkvc8Amxi19snM8s1tM4sDsSwQCg0XHmHOZq2lbCh6VeDgcOJHlchn
g64865adHWQnSNyDPOrOc/0lxf8uSgvOLqOnaFItLl8IFAZM7jnPDKn9/pGYZ/JLxbuSFe329gCX
DmJUIZEAnWIPpMav7zZmNlVkDQPzU+c+tfEyEj9oF0bquHIaLp3ABvSEpmE6OmgK13ZqqxCaTiH4
mxrkjO4VgSxtLxoAiXPzbY9aGS3W7pgF6B/wUWBHoy6EBjHIOVzbzEfBmJjSjmCKvpux3Nu06L6R
3Djy1jqzrrH90Uxe7Jo8USGFZ2WJtq9NoR6iotpbZm1seFtBJUgzXm/P+mT5OimMKhWOl4kYBUGn
ef6t5pYm6IBSWC1QJWx8ZGfjasOLXxEoKYP70iUrfry0zNNzG0gcPAmwCtdTAb64Re06Zj7URbyo
+yAEaa0RfIOVZV4c2IWdWeTnVCRRnFKBWEr/2sqHnu1VS6LYuePuWeMbLv7h7gPoAdmkafcg83w9
LgrnVSKRIDR3UiSToGQBqFhTayvDWjptLs1M03txnpltmzaag+mz3QdBSq9FnxLHfbntFEtbBBkD
LNPkr8BTXBtxaFMAmUuZr8m7KDkXtek5ZAdMT8vCZPiXibswNluoRK3LpshTnDqm6lXVUafbJucr
0/ZZmB7aDEBb4Vk2qTiZ83w2tNOgnmPgbKuqxrMSwxM25BGQ+fGETPd6GW0sYQLQjgyJlWa+BmFV
i50ztP3q0UWnr4RXWb+taq2145KXIpwEBR34HzB2Z16DYz4SaYIHHWtJAEF+7PDfGW+2pfbKRnBJ
zrwIbq/tkgMh7WlCTgqlJuz767XlRGmh35hjbasi3VVqbgJfkshzaeT2v5jCvCN6d1WUt2anngk/
ipiLwZX1eHYHSCNK9cUm4vn2iBaQ5CAWwgoai0Bs/DM3BvJgBQDteLEya0uy5LVv6bnpfw3RT0OI
vZO0KI13qg8dwGeNytDSax4ouur1VrdG31oKbi63zmzMWRM36N6ArTNAFo+AOYs2e0l5aumr3v/L
Sfpn48wx/D3AdSKPYSrWvnJnJ7PHWn+p+P727C6e1xdWZtey7YpMNhasuM7e5e8Dv0dPkF6sXP5L
+2BimUxYOBWypTOvNGPUtWiBV1hsxIHb/VKRFIU10qDPs0I3qAH7zrAWiC5tBRfpBxfQJ6TB5luB
pqVe1AQnD6L40AU+J0WO3iGPtyfwP87K/Iq9NDNFdhdHdqtVaae4MKOgWvnaZVYPoFVD2zTsLTI8
m2hUF23AQGeWB/hDVwRcc/vvOKsEUB1ajJ5yTp8rPkICrXxydKV9k51GJ61RwKTQkACwn82QQIjU
rUvyUQyj+9Tbdc6RCdCc5zRK3UdpgxvfF1HztcJvgegf8HNf8sqR2zYBvnETK2bfQuEJLba9pIXI
1GMtkOkKsGkb6adpVTq+bqjZRiTSYKEAeqfZkCa3PTGORtDUhD/wqBoLAPhzIJU73hKfSItvKojM
FXGLLpCNWTKQvJOOuxA+EtWdW7fa6Nm2ZD+VjtAvg5pBqIcS6Bt7aJ2OV5U0oaLDmirufDPlun3I
emIEOonVZ1H1Mj135mA/aEnhyhB9mQUqLFLP7zOddgF0v2PbS0z0CzNzCIOiE6UavSXcleScFBAK
BJ7MIPeoCdf7JK7JRqY9ooPB5Km6NZnb2r47pORVpBWan3Zdn2+1ui03helwtkndtoHEFzXFEaLF
8nukJmnnC6nwMLF0nq+cpEub8NKFZtdEPYqx7lNsjwJSVU1010VPBEkfJ3u57asLxTnUwyAu7k4t
IqAwNjPUpKqZaFOCcZD3rNwlJEzVzVC9OuhGydNjRPaGsrttc3EXXpicRTQSJAXCFGREami0c70C
BDbhjzEfv962sziHUPqAzhwkMrDnr7eh21Rjz3LYQYF4J9BioazS19Swn3gnVpZreRr/2Prv5xdb
Xg5MUG1KBY/2TnM+1OGxNak/ON9NHo5j2GSPab3WSmLhkTGB66D8AakZRBLO7KSGmGlcQz0cSTr3
HFcPpTjX8kecfB+AXLE2AzYsfcE+99B9ELRLr9QDmn1p84/b0/z5JL/+Cv16mtEtyonaBF/RZ2AQ
RM/1kAVMlX40sbveE+rTtXLkZweCxQlzPr3wkX6fjZtZ6D9Ik5b5Gaj9vFI2JnX2Ilozs5B8hR1E
apC6siG5NFcNikRv83wscRMK+9l0+0faJ/WuTdyDbdDSK/RM+ImBR15L6z0tqyp0gKlbca3P8YUG
2T9QigCjRA+XuYjVCGQqp1MmljbNGbFsso0KpwvaQWk9dxyQjbUS/e9PhWnkNiZXQ+SMD7he00iD
bLmWwWhRAQz7K0sGz6ixkspXpfjeD3doMTmMa3WbxWW9MGpeG1WLKI9rE44krXGXavaXNuk2JXj3
t/11Ya9icFMJApLG6Ec2z3qoaBwSlWaDfACk2YrirnZfCkQbBZgYgGOFRXMuojX98M9n0WRzQtZg
SnH3zly2AFzD7Wq4bFP8qpvMT9FWIAIdbA3ztTiHF3ZmmzGC9s6AWizO1uZQ5h9tEWpiJbyZluE6
urkeysw36tTtoEeJobT146iWnhzWGnisTdbMERy9IVbCMIgMAuu4KfYZdR5JfnTQC8O77QyLh9fF
fE3zeXFuF9xJUWLBYJhzr5CfSmN7o9wbeLpE2klokde0+orJpdFhR02C/QAyQovq2qRrVJ0UDjLM
emsGSXE/0DsGFLmx1u59yRUu7Mw7DYmkMQY1gZ1EY0dbY2ELSveYx8HtGVwzM/dsmfdmp8JMh3bf
LlqEJEUd8GK10dzkuXO3w0lEoEAPkSmED9fTJirBKXDWzOdUgAQUi8jc6G1HB2AaW6M4o1EKcmZO
pdwBIdaHBkRovjmi6I96AzlnT9QQ+vz7kUNXECR5A+cy7qLrL+K9y12qQpM3tsFAqIu88eNKRGHH
tV9/b+ly7NPcXHgpMWoTzwSM3Yn65zLSfjbEDEi58qxe2guXVmYbW2PNyIcIK0nEu9tyTyvRvK56
BNohUUeEnl9Qtv+HcTlIOCETMgVPM4sxpxlPdKS4KXWiTVqp1qGEhCdqm7m1slhLp9bEvwMdHxcp
gt3rKWybvAVsHaa6zoDST/lAme3fHs3ixYJqGJ5SCKfBtp8NJ4myFLoPqHNUsvPiiZS009Vd22+M
NtTcB91OvLb7a/ANGLmaAalypLsQAs5sKoqrDlwiuQ2GAABZkAsZh31hmqHN2pXV+pwkhCmk6QGh
QxkfcO/rKSSZW9Uj1RkqioU3KsHYx55mf631MxMHVr/ens2lY/LS2ixLSArRjkUBawnSxg7bGmqL
vErjlXRlBhdYUROpGf9B8hoo3jmVRhnrvGHTuAZLDRyr3RhuEVCIObeN4qdEC8Twjj56/lDJc5ST
TZQOK56zNFZ8ANLIUMScvOd6ZosCGDSJJg/oA9dsouJH5yRBAeFy1aUra7i0xyftUBCv3IliYV1b
UoB6s10F8t5uavRQKhlF7UVCIyDLNCakyuyhubdoLCBrg/IknoOIEf/hE8CmQySE6vTku9efAGV9
h0FTdIK03PeO2Ew6zO2D5ZyMdC8k9QipV/b+kuOi/IM286CvT1WZa4uOHUutyWnpS+f7qCGKfSgg
pt5oiUdkEDd/z/TAKariXTL5FMp3s9XUq5KjIwfoA3rnVMdqMJ0D2mgAoCbNlIYGsiDbtnWaVZzt
dAPOb0iQcdFuAvhTtKqZ3ZAW7THQjCD7yiLPMAQaJDxXrifZN2u4pxlYx/e2vR2rdnN7p07T99ku
smk2mt1D+G02vZpDOjOGipXfKt8VUz8yZEdYvFarXDrAEbAjRwGAugEG1PUi2pDS1i0ICPtET7x6
2Jblg0wf7QI5tW1i79TmpOubkZq+QCylfS3UlThnoaDwXyUPHaanFzfYXNcfUI6amrmKCrDttnly
fBH2R+1o75ln7qITGgRCUEM9kr3+9LezO5kFdAQJQYDa5i8HEUd9IQwTHJvKeQdScKeV9tlJrLXh
TfN3vYrXdmYxhmaVTlXnsJOg331TvUJjc2+D/NnoAy4yAOaVrd53zw2Fap1oPN5SJGjz19uD/Xw8
XX/EbJFNUmhUqCAPW4Nx30WJT80mTHPzpNgxGqM7IWo2QQnzt81+9uBrs5PvXcRXfaZDU7eC2aw2
EPEbHtdIWKwpEK0NbrZPkDJo496FlTr3HQxDvgL4bxhfhuh7nh0jufa2+XyrXI9q5rBqaWdVgtjR
r80wgU534jP3XV0TkFu0YqGF2aQBCB7vbMlYnqg47UC8QYMCVW7RV0d0EF75cnuF/qN2fXLPCzOz
JRpGh+DRCTPmefxCOs/4AIwfsf6hfbf37SN/shGM/FLWdsXnMxVzOL3aAVGYgLmzmIfGpCFoEYPd
B560CRDpof5N7IDo933pkTyQPbJtu9tjnX7np6Fe2JxFPnHbGGTgsKnJTZb+llbnTRFIetcmaymX
zzcjMLoThAu8cICd58DjMmlJUTfY9JZzrtm5S861ed/yN2N87M2VuVxylEtbs2F1ujIOXQlbJoir
iR3yKDBL7ilif3v61sY0u36pZtLSBgsYTNkclGjUAcqf1NY3KWs9mxm+3TnhbYsrI7NmIM1RxF1V
x9Ms8vsy/kX6Vzqmnrt2Ay35BcIzcFiQvAKLf+aLNctVoRDow1gk85z8zhYH6G16kM8Dy+n2iJYO
xEtTs7WSZi7LzoapLN1H5XeV7K341/9mYrZMrORgWlowITSJusqDwn9UeMLcNrK4Mn+mbJ4DcRv0
tYy0yedoZ6KywWpAji0gfiLHvtfcaK0x3KLvGaDJQHMY2Jp5bsduuVOjkwvsSf1tTNMY9QAZ1GI4
qjnzhsZ4t92/B3tiDyNLi6cLoqJPAYKL+k1ciwi6G2UNxCIuEui+JkFuPv/DXILBhQgTeM9PkOe4
1GoQgQnIt0zsc6QwUWZwldjna2IsS/ckTnM8D4CQAId0dk9SYaZNM2ISq/57w49AeHhGuZVoMVEH
qEVqcsXZF/fVhb3JiS5u/4KzWOgS9vRxVwrP0IO4/Uq0M+Pfbs/ggvLTRIlAMQEMDBvP9fkO1qnA
yY4pFGf3DrkI7T3b8R0914f8VfMbxYPA1QPapP9yu132oWxWzC9dZpfmZ7vaaJJGdSfz/aa86yCa
gezqR35UtjRodknp3zb3ee8h0wK2ExjvABSho9/1tOqFAnVUmjY+tCWAoBXtORqDQV857RetQHsY
jC5MK5nXgtC41tKHEam3Kt1J62THr7UMFPft9lj+Q59f38kGZD7RVBI5W8B35i/0QWijLEDggpSf
4tFQx5/NVjsad/oBKpyxV24bw1ORwvKSA9nTAC18jjSoVh5Bnz0VX4EuuXjfATcJYtJsSk03RV9l
/O4cqoVjoGhewTdJ+cDrFU+dftGn4V4Ymmb9YksIJ05QcMRwpfEDykRFj/4sHytTumZjthnsXnVa
JcNg1Mf2VPn23tkY2x7TSv12123ibeLzMNsyDzFCkIbWXt06oXlee18tRJYGEi+A5k/MlOnhfD1W
cxgjoUI6xo/f6h/oWQ1Rtnt7G3vKLxKyHSRTztphWIF5LyBvr43OtiK1XEn1yWj7A8jygHjjrj5R
z9w3G+VbfTfsbk/20lxfjnF22WpOpiZKD3PpcII+g93/KNcQC2vzOI+COq7rVTPCxhvfO2fiFY+K
p6ledHp30fSpPWvnx/9pUNYs3yHdLmv1yaA+7FNrb6hbZS2y+3wVXS2TNXsUD0VJoiiHCfJsvCN8
DLhHX9iWrLjDkkzppQ9+ko5UwSnvhml99nXpadDF87VNvjFfsBfCcj9sut2rEzIv3uZeRFclQ/XP
ccv1OGevq9iOI7OZ3FGEkZ+czLt2k34tQryujvKp37XYgwR7Ud3T/d1v+aDfo/9ySD8iOOpa5/XV
uZgdcqXKUiNCfgz7sQuNIDmlGwax/I0bQi78A62O35RtevecnIWfbtfeXgtZnuuZmJ18rjVYVjat
xHCww2jrIDl5HEIN2oG/TsDf/ABd/tHZuStvo2l+5+ctSknT7QICFHh+12cQV6pBbTWn9glVt3lb
HOu4XJHCXToCLk3MThzIwKlykozyQUTecR7vKHZL1bEVcO/SFYXLCSRxh0w8llk6gBh5i3oqotFS
WN+zpEA+pSAAmybWkxCts2GWvnKRLO1RCG8Q1HSgLIzL+XruzCFyIA8xvfeQ0M3ju9G1t30fJuM+
AeoXTOQiWzl4lmKOC4vzNk9RZalD10+vo/ItLqtQVvRbz6Yerv1aLnlpY6J94ES9dyCUNr+ckEHO
aDQ9KMAYOmZx+2QXGXrbVfaLFNFTBx0opOxfb5+ri3vg0ujMVUCgqepCRZxI4vEBKLvALpwfTjr6
Lvk2oLtDFtPNUGNrlIPyaJfNHWiSW5W8qjn0rM3+wCyy4Vn8dPuzFjwL2XuQIfWJ0/bp+Vtace2M
KYWAqAIgzjmFeifhgY0HvbNWJVlA/iB3jzoXUj4aur3PnyDoq6e6JUfsmqRoHAKRVq4EWs89TocN
xcOeGKUGhuyAtND4xKw0vD3Uxb16seozl64YcNRRgQXQ2nETdfWdFNwvk2ploRedCyOxURfF43H+
HAFcG8p0EkdCIb/ZLZBEQ+yrqW+rD6PcNUTxbo9qYQGhBTS9Uyc6M+Sbrjdqq9ajmjoYVV58bQ22
cbTqsRh/sx6kGGtNBXtxbBfGZjd3BRFAUvUwFjVQd2HZLmtQTvPt5Ni0ew31tdtjW1yxC3OzY68G
EM+qa0zlGAH13oswhXSwpMrKA2BtVLN7uoOMg9JHOA4kGqwoxne0+FLU71r63jtHovy8PabFY+5i
TNOYLx4BvXRrlzaYwjLXPYSrQdX+jCXb5+Al/W+WZpduo7CaqtOL32a/S4ivKrqXNS8M+lS37Syv
EkiIkHRA/XNeoIdkgElSzUVmwTA9wP7uWgA3kibb3TazeJvjrP7/ZmarVGG3WYTjDuRtpgZRSbXd
IGIjvG1l2Rf+WJktD6MQ3nU6DMZuThDh2hjkSy/2vN1CELJyvt42tuwLYIw5gNMi0z/bu+g8PLqR
Av9uHQVd5vAeBG/MgPhSwvSVQGVxXCgQo1oLdBQe9dduV9lSMyI0kUJSEMJA9pNRvROpeGMJNRjN
19bAZkunEtLSwHlCkwDF0/k0GqhHWwmOelZbXlbf1ZCuK/nj0H+pzb+W+ZhEoJGjA9waPLg5IJmZ
CPGhv4SMSKxZu76OEUfrKd0ybj3kEJF6ub1mS24IWREU+SdszaempD0rS7NoY+iM12lY6PHdEMvN
bRNI/GE1ZpErhIHQlhSd66C6P5dqTEunGKwsa3wHya2DlabJVxKjHazWCoCGcj3LXlikiFA14nKv
UKP40ZaO7fdGVD733EleIiBZH+OBNWHGFPQRTKmFRI6jnIRR93ddqwnmoTiJaeJGVv2QTtF8yXJp
+Faj8S/QkXcSX2pc8SOnlB+qolhPDTjpd3XuRoCvFslO62P5i3Z2YdzJyEz2MZnitHxU7d+2bMsm
MPJE3/NRKqGIx3w/qgkpgtbNrOhoZkl6sjjqCV4hCwv9MfpWH4JBDjY6KCgmeoxldunq6OSmgzUb
jYWZhGi9ZTCvUUmDZ4RIRJirdh/iJdn/7jvpNugHnAIX7aada/iRGNl+0Ax5TDWlODV5IV6cbORv
jVK9QlX1Aab6nSwZOPWDOo691xIXSl+JXgB0FunGBiz8/FtHWscfNZ4/daiP7uLG1YA/16GzxyQq
xpCIpTUPTTsTvT8Uqg0ZsdwI7VRN91rO9DDXJpa7IckBnqSErK+bvVL31cGCbNV+AGe+R81BJqBd
QL/6RxZ1Wnww8zH38dXcOdStTcuwMmsC3dlE6n4xYso9hGwRzgumoutBXmeTIvTAn82apgheM9xe
4Nu/FbwevFZx3Y3sI0h9VsTuPMds1G8ShAwoGOXlYAemG0v0oQG9ZQN8QMr9ivfxczc2rfOc57Ib
/N5i+jsTbbHjpuSab0MsciM0bfipkhhqQbXGeVhAGe51cLFmgcYiuwQgwoRNvbaSdxPSws7BjCv3
BZF3sRvartEjD02ejfMIIprrQd/XdnZM69qT1NEh9dCgvIB2FpPuL6tUtPArXSeyPKgFDb1XMpeM
Xkc5MjyGKPtNx5j5Ros4QwOInLGDUqjqjkdZvZMVdHGcegTiFUweE8+mTCfMy+LoxerRx6KXanvu
DHQiS3CSHZqEVbtIad2TIXKqw3acpQFR23jXoofCEzD5494QKKgCz0q1sIxaujXlCMEk7vbQ47Ys
EQc8J/2+rzOAcSSVaLgA7YHfBu3j1Gt6ivCi1yX6YMYyOhmKkj+rpBS/0PWNhoM7oqubKNudA1Da
r0SRUPGTqTMeM5ZGEGayjMeq0RSfFsiDewbGvLGqHg1mRiWuv4E/T3WPFDz+qqcpalmcckc8RIwV
hzrKodTjqG3+aIrGfW71Kn4oDDZ8FUMzkI2aGe52FHrEdiNRmlOi5QQXIFBLYdFm9iNE0dQuEI6S
a6dWzfmTpbTsqCt2+ru0EDyBweSiDGhC9zgErxatRO3M6cVzKxhaWkB49mCPZAigxp2iOaZGhpV7
e4G2gYcxCP1QLUfCEUyG6wtOuKSwnAbdrtEOUQ2UEbgkiTbxxA1cm4S49V6t6peZ1+AR4vTsvOzw
McRlwMozZI4/bh/gC+C364+ZxSqNqvImzqY7KYcUdP8CqZwgJd+kNIKxi3+X1Y8qtk5JhHCsbT26
CpZafGpdzsbs/s01JXeYnBL4Ij2krAu6Cj0aGt2vCxOMN21nQoHGzgGIQzkXdOz3lQmYIpf5BYbF
QLbCneA1n9B/SpVCNh8XmF1/ZAkQ2U2yMVjzrcvfSxXM/LovgZwu4yDniedyuXJJLwRWoLBOIAPQ
40G+ng0f/csNmZMK5tvq3gI9Hlvl0LMDQ8V6ZaRTGfrTSC9MTZ9yEc+XSjeStqvRF4hXAXVDNa1C
5De9WvWH/s2mW5kcOn0lFl6I5qZW5XhdAttoIui+NpqBbhyhnIfwCvegNYo3UCJ346iioSEjPq+z
J2X4fnugCxEdCN/Q/oAOLF625ixWTWJFGfMOJmlDfWFWXqwnIOfvoxzaj9vbthZiLEizOsita4jq
0Ufveng9SxqTGwMSBcYPYNI90ga3DSz5x6WBaX4vFg3HIPCEDgx0bUXRu8ws7piIvuRpNuC1lFcr
5iZ3m/sImFUQgUXeAzW72XKZVoor3BqxXP1zLd6S9D22VzKEi1P2x8S8cWIyKANXBExIQwa2hGrW
WvfflUHYMwdg0WgKW4eFrv5w+l1HXv+hRg31SFTAAF3H4QEu8fWyGKNiDVmmIbamSeE5He56yAwo
mvaF6fzUJ+3jmCQer8QaomFpPwHnjXonJAPB/ZstUGbkkEJS9cbvG82Lig+1CBGzKQk4hvmLVFfy
DYvXA+4pSHxPiTd7vn2VQg4KeCo4nr6xAFSY/L5+1+4QRe3Ln1XrDSv2lrwdDCno3RDQKrCjrqeV
dVXXGNPVmGkvVQn93g+FHOXaSbhkBWQDoOahp49jf2alS/DgUw34R8rum9ofIulVBkKIvwfgGUA4
/7Ez27sWd1tBMxWjQbcFtSS7ZsxPJQLVnKkrBdulTQVNF7TUgBodknkzt5BKLaw0gVsg3Djlznga
srWTfGlXQZUKp8L0XMaD8npthl41ESrAFcDdjr3eZqCiSxpB1gWl99uH3lJ3C+DQsbeQhoZ0uDub
OTw3KsUqXEQlofyChw9gvsd2W4WmPx45eqnZz9GGhOQV9XdvKL36wFaSEIuDvfiA2XwKt87ynEwf
kENyWh4Y+5WtKW4v5dkvRgnmyPWMutAnkdkII8oOYX8Vnouw/UADt22+sfflj+ileRDvaCG+AsxY
Kj7DLmQzwFtCjmqe97WI2dVMQY2rqb1v4w49Vui3RPPj/XOlevquyPxV6MnkHPN75dLkbEENNJYR
WYShqn6/13ZxF9gPPQisoeYrX+2d+ZQe9DvlQd2tVXAXo+1J8gG5PReslXlBSrf4kBhtBGrnVp70
V6SQ0oBuox1wBVsoiFdo/VVvxfHttgcv7scLq9PPL67tQcu7yk2nru/yIVMtL9JXWCuTA36e0D/D
mhz4wsDo9HgbxzBQn6C61x/T3+yNblywtn7eHsniFXA5gdNpemGJMbvJqIkJLNAx9a79wk40VACs
3Fhb99Bus/fb9pZ33p+BzY6ZOIlp30KFAv336sDWLM+EFE8uXm5bWZCQMbAH/piZOSTex5xoPcy0
QXFneapfhV9Aa1L30f8j7cuW68aRbX+lo97ZhzPBG6fPA8k9am/Nliy/MGxJ5jzP/Pq7oKpuc0O4
xHWd6I7ocsulZAKJRCKHtR7k7fdmHwnU4gyHXQpkPIpujlHfgwfb1V7R0JudZ9lVB6f72jyCG0sT
qceL9ZFgxLtC/2ChZd6YulEosVXBPNDB335tduoL2lnO5MY4GiL74N2mgPXDatIAH4+YS/to4qay
ZyB+uMis3WsPvYdOx/YUfyWH8B5zaN0V2bbf452Iv5p7sJdyGbvE/J6WBCiJusprsgmfci8agQzp
jPfozzZc9Vr/FkuODEpZEUUI13Ys4IfrQMpCyzt7E5pRVIUFaB/cLparfZMnSFYb7TR5UhhLh7AY
oP5coRBUakYGv0r0+GGu5OZLMWCazM+UcV9oc34u61IuNuuGrXP8wvLbGLtuZ1LnwE2AX8h7VwXw
XCEN23URXFNGshesU3jZ0Y7Gyx2v5BjMisRCXDPryAFqD0r1MqjhPsl6t8zRXZC9l6V81xuhIFvB
V+4/glmyaJg7aaIJC+/Hynawwm2upDuBclxz/qUcy8wSmsj80RF6dziWJ0zaIv2Ca1L+ArLG4P0k
nefv6U/Z0UTFUZ4/X6ypTfPsCy/bzkWolKYBfuZcfmpLdR/4zW620ANn6aAGrQKXVOZtU+ov6/ry
3O1SLuMoUq1G54+MJc1Ax57+qKSjVX5ZF8FdUR2jcAroRRQAAV6qllfTSCwfK5qhowD5S+PGRD+5
/HVdCtc2FlIYw+8iSQfpO9236I2Uh07UEs+NmuhYHR4nmCX8NLefx6A2jgJETRo4jQECWznWtXxb
eeZrtbUP3X4UVaa4GuGJibiezpx9ZM4WJjGbOcLwAjdGrz5JwymRBeeYu/WAxMRwGZ3qZauhNWYJ
gJ4Ehbq6QPPxCJCmu37+fUBuPObQmYs5SLzpkEq73P1hCOEJAc7iTs19MWyq6bZOBK9GriJo0sC7
BJkLmTWwQCFt3w647Krp4y1+7WM2KB6av2PHCzGMhZE5w++lN3gVA6EzcTJ/r5tPciZ4enCPy0IM
s2B2KiM1T+/Tadpn5SmxDp3kJaJHAP1YNn6kjS1/rZnOvD0GO8qBBQEpquXO8Umuv6WWZ4OBdNwo
IuJo/oWJZyNQtwAyq7EDuFJq9PpQha3bfSfdpuo345HkjrZLj5EHSPHYIb0HdANN4Nv4R3Yhly71
4gQpeQ0YmZrKPQ4760a6x3vuXHRue243rdu+dPt1H8TdOsrJiGkqzHGzQMe63JmjBqA3N1ZO0Wy4
AJY8xPVbIpWCSjI3KKcwGH9JYrfPQHmH4B7G9k1uV26JeWWUz8r0HOaHJC+QbDi08V1WOk0g6nTh
x10L0Ux2TauVwZI7KGmDptOxn8MH5R7wG4GT70dAA7iJ5IZn+QqUTJazvrxcm11IZu5IUDrgWORJ
C2Q8tBfeZ+1J6wCNd53Fp7ESTVvx+plBKQvfJaO1ED0A1OssjEeOQ/CMVNCzsbzmDGBeFMmO82a6
tXblHiXHs1Y62Y16v64jtx5iAZ4QtR50ggJI81KsVuRVYsyw2dbrn+H7Hf8hOLyEZ3s/3wpEcdfz
lyjWiOKB2IE/Q8Pya7cxd9W18SN5L87TzVg701bfGrfJVv4WvISOMB9Aw4pP7mchmjWiadCKjmrZ
e4pjO9kuvbKu8/3LF98FPLjIcPg2uxDHWI7SAwC1/ljUre0o+9vejc69Y7nafeoErnVKz9kPUSMz
DWvWVGQjKwqwlWPCElO3N7V0lci39eBIJvqBNuv7yL3+aCYTg6gAOGF5XfA+jrMY7AluZGNcW1ec
wf7Rh4d1IdxgZCGEcaWJWbedHcPhSIbvKOM9qpTrAnjLRbt+QPgl09E5xiIAQZllJMDhnlGtaafQ
nYP0XIy2GwAdN7dqQRWC56qX4hiLCFoNo3olxHWx76R6sO3qs1RuM9F4NDfJtxTEmIFaj3EQqVi4
casd4sKp9oYzeuMV0LfrKzTXGd+6K2k/OPndKDrfoiWle7rwYCWo35FRh2h9Z7yiR6BwZi/Z2Bv9
pi5d+07fprvgMG/8TS56zYgks76T1K3WZVhdm3zPwmNqPU4pmh/2nYiAnmf7y9VlzNLuBmNoWwgy
0J5Y5U4R7lSQ5KybJvcqsBWC2Tna3/F5CrzJOtLSGLbKN4FUoBHmKkifa/0A2pcuvpJD0EKBGQJo
BadYfQRqpx8K0n28BV1+AXXli62UATRuDTSL2WY36fSADgIHvSwoujp2LOKW5q0p+nngTmjhh7AZ
U0tOspmMCA2j6UaV3qpsq4nKpiIRjGVKddOrEhUxFcpdHiMBZvpbALq6go2jToP1wUtVGDtMehD8
gp4YlykYTtPvnbSp1U1Q/NSMMzqQvXByM/tm7AVhIOdehZkAtBGYkQgh2MGkeRxSxN2QqtSVoyg/
emAJZZmjKw+jj5bxbruuJceVXYhjXFlfRGmK3jE8TIP6tspzT2/jbY9hWTzuBAvKuQUuRDHObMZr
kQwmfWn12aZuk2PQmJv/nTaMadS9ZGlTCxF9djMrz5PyQOaH/G88GaGIaWrg1MZEMzs0Ug3Agipo
QDAOD2jCMaJDLoLF4aXJljLYMRFFav28LXEvTyT1MCnt2UHmYLb0pQWMvxpUG0riOkfjvoqmu/VF
5L24LmQzt+mkqqNtDJAt61/jcjMkx7TcF9HTXG2a8Etg7FvtYaoOQ+np8p1mChwmx1tdSGcsEvDy
ul6BbxRA0Lobym+1HTpJCPaHQn4qyl5gMSJprFGCCD1N6Kurs28V7V3vY5fkgKLNrtDRKVhX+uWM
Q0HOE6GbjiF/HWmNSz+sAZS6Jz40MyaEy5V0klHaHdrgtopDlHn9lyJHw2mr3KPadUP0iMLmrX8C
dVlrX8DcBEVGJFtJoG08ojOJkEFBg1utuJZSiTCBuAu7UJZ5ipga0MHlHMp2kXEVSsG21I2jZvdO
oqaACXr7O4qh+QQ3LGhh2HSUHMxhmitQzKgO+ggKYjQt7tZF8BX6JYLxLWnUV740QoSCvtDRckrw
O835Kel3cfK0Lop/AgFv/2916D4ubmxFDQEqoCD4mo4onPlnZducyRsqMbcARTeO+j69E92qKtc9
015sE1zUaDBkTr2tjInSR5DZPnab2ANZyB5tsFLgRC7KvBttl3njJtuWTng0r/GDE2z3SrttRE0q
HKAD3H6LD2EcQJXALIcUH2LcpO5TcgXEl8x01dYjJwxRudP+e+KVlSM95l+0QygI7bnX70I44w9k
dPxGtYFdntJ9PbiydtX6rq5uovy+NCuBq+PFhheqMjZVjHViDwVd823pAeBg9xUA+v0+9ux75b7d
AGNu2vmCa5hvXASoPSp6+ykVxqVxYXWrQZVTXF+m6TQYNypM2g89O+BNPqcGCE8wlaeawcaMAjdV
VGB/J15nvGKyTvAu5B6pxZcwOx2GytjMPX1HYYZsOOs2QEp1TErX3iAiEuJb1UIWs7ERKZNSmaC1
fsxPZ1Rl+tv4tt2bj3hIJY7paG607d4k7y7G7O76cRapyeyyrA7gBwghWrLQtWBiDqVNvBqQ7nH/
Hg66yKg45VsAB/7aX8Z5lHEeEaOEuEl6HkPD6apDbe0zHxhX+qNt3gJWw4kqgY7cOJKAFgoIeyg3
sEOP0qyaXVFDqA+Y5QnpemKWd0CXUAoRGjb9/E932EIS/ZKFbzSMCphTOiQFKDxFgLAAw4hsCdwA
XwiQVkCxRTCZwtxeEWnaxJCz1h1ahMIgeI4bsg3lxlu3jM9iAAqCGUo0X2EsSvsYkFno4pd+HPgp
GngtMFChQXMmmxqUXk7YG4LCACc1CFEYM6BEiMhqm4z9Z8ogRZZWo5DWmucoeLPT7qjK3U4Ok02c
/LSM2JXAvmyp3aGQRYygn++WD/AToBcBfhFz3fSELPQkSgxIyQrCyyneRrFxn/Tzb9dxLkUwoY0a
j7FczGjc7cxka6H1W05TrwhLgZ1zAvNLOYxlaDl26aNBOE5PWvhlQKfmaN41qpdURzOM3VT+KgUi
qLXPp4sKpbU2EzgjoEe6XL+8stHP1rTopOzQv5b52zzudlahOhIRJQtEohif3BnmNAU6RIXE3Izj
hFuB9rHbN+hCF+SYPt+1VCsMzhETDusTnToGsew+MLBlUupm8VObb/O+cXzrS539MIgoruAr9ksa
4zfqIGl0RBWo/ytnk9QgKDnYYeQkhsB1fPb2l1oxto6MgmylE7Saggxd8YMTlT9tuTmO4XMviQje
REoxVl+ERaWmBZSS2k0EJo/E+tH6w00jMntq1ZdO91IpxurVPGopTw4e1lNke1XgJ+gfbu9aa/ga
qMN1Nw3oL5/0+So1Y7QcrHtJrnAg/qLiSKNTtq+8R7pJVjIIN8DUI4GCcXyVmoOdRU7RPKTlz0CU
GOTEZVD3l0TWWc6GgnpRN6BJ5TvAsI/qRgd66H25mbb5fYUIGB56J1+JnkycSsOlWCZQCFBTMUhJ
xT6hfzn0pL0P0KLhSX/Pdvl+Aop059Y/cX0bgpPIvYfgWihkgYK6EeNf0EwdFSi000HMs6204Pr1
JqsWXHacuiPUW0hhXAt6wSNNaSAlrncGoKIDZNAsF938ngzU/6DYBNOuim0HXtTuH9dtiHtQFrKZ
6y/PrD7C5AA6A1v9akohRK5OIAvb1ZG5XxfFdQALUcwuZmjQjssAonJp2EnZvFMnNOhmxC3M1IGN
f1kXJ9o7+vPF3TqWftmlOcQp9kup3BXgJhUODohWj/GdRmpPdTjR1avBuVXeZe0+sI5kFhx0riog
VQEcNCYhPyVIAJ7bhkCbguvMr1LJq8vXUDRGzb+/6fSDSoO7T7gVFRLFGVERihjts0JQ2x9KPDfm
l1lqzoatbvq5/JoryMOLGBK4t91CMOOqI7T65QW97SJt29iVW8xwJC0AHxCYm0izxaYhQIbiGuJC
IuO0MSiIfjdC71e5RN1ItbYxeRn9/k6pJDfTZUFfAbXrT3fEL3GfZnNyOQx7esHGreSWXQCun1lE
WyWSwTiqvMZkdoaRMFfHriGc9R15kkUtJ1xrXyjC+Ck8Eg29o2NnXVd6US8brq+SzWwpiBlAa7F+
fDl9JvCKaBKwCIVBRl/k5fmtmkqZ1AnLhkmIYt5FxW3sv/jNSQ8eW00H1/Czahy6+LYMD034IhBO
1+vznv0SzhxsoCoVedRBuJ5iXvVKV8+B+WzEe/CdpOlDWJ0UA/01gtuGe5/T+QgdVQ6EQ4zGc1WC
qTGCUNDz4IWq7DC37w2quikNIOuDRae0YlfOhH0DXGUXchllxyYko0mDpTk6zVOEVz9wn30ybcbi
yWoyV5me8rBzC/JkAHrj76z0QjgTFnZNqlkzDeFbMJ1J+rnIry3jdYoxUGAdO2tX+V5Q733rbl0u
15YXYhmvIwVzYIc9xErqponJXYW5esOvtor1tC6I67sXghhng5mfoQbGNN4NVniY8AIiUr7VE1tw
RQj0+XDvi9subo14LA0qZrR9pxrG51CbMeqLWlknasLgv5l/6fTx84WwMNGDMqkgLFZ/KuVmBOBC
cPAx4F5JNsAZtnK3HRunxxlZX0t+IEiHbGTaQgSy30ufUGToVbICRLwt2j6C3neTMfD0WNoRLQOZ
WrFXU4zh9/VBl+ONjoWWZushBQh8aj9N2nuZdQfBF/HPzq8vYnxiWWdA4K57PACQ1gEga3/Tp25e
hUcDDF6WtpMaECS3GzsQBFMfha5PHmqxFEzgBnJn3cgJlmKuXupA27Um2vRH88acdLfIrE2JDLUS
37XZdOzJCAgq+WCEGQAdH4DMAdh//7EyfwzkhU6Fy50KMwmPvZXEDprOd22hvDdpvQkCAEcUCjh+
mzx2QCLlDpV1v76E3Nt4oQgTFmI+MgE+IBRJe0wvHYL4tVIVR5e9YJwEu8V3sL82i3GwtQ96KZ8+
mCr1qlUfGn/cyeWd0t7oeFNIlqNaj+u68Q//L4GMZw1qOTX1AdZR6r6DQ79vZCBojONmXcz/40D+
ksM60VwHxRMq4rSTgVibirhBAZ572R3qQ5K4Wdd5/eygfLATCKZWdmmFYBoGHAxtebUoyuLlgSxt
UECpMgLgMjo1PkbA9KMJi8fzpYt/JMjFjLHb56cx82qM8/qDwLlyHqSQT+dkgHzGwZmVTMAHa/Rl
GFRIITdIymwT+UoHrpZfEfDUT65V3GIWvwZV99ygqKd5aXgjT/l2fSE+G/HldzDXCeiEAXFU4TvC
di63yAgMTjyGsqfn9Y0PnB0nV61JIPOzcUEmqLeQYAKsNypTl2s/zCpGdSiecGdfp/o+qB4TEXIn
/exP20ubQw3M+VFmx0sR/dwoBFA5yA2hFDL1wQ6985uOAJRHCVXP9k9NiO7w9aXkqQWEawz+A34a
+MGMSUno/5AHHWqN07UJvI5s2gJqaF3G53AZN8hCBnMuR9MO1ICO3aIljkgwmzj9X2rBrFw0Vak/
0s3JQrdHYnm6rtKv60rQj2Q3Z6kEY3MdMgO2JEGElYNmsXNSf2MGp7YRdEmJxDABzED7cegxc8fq
rI1vxfDsZ3dEE+Th+TtiA2ICHG+43Bkp2WQOwZRiRzp1cNpgm7SCLeer8R8BLGuBH00E1NgQUE4P
db3LrKfQf1B7EWHU5ysGlqWaGLLGXA5w3ZhDGVgRCAXoavl9oBUOOObgeOfSN97MuMufA0NK3ma9
bB9nP0YNqkkTX/CK4BSs8QmA+JeRK9CtTzPlc2yqZJrRKVUDkb7a+YfgmxE4jeFmh036ZLi5a15f
zW/ag+UNX4mDTDbmXQEGt26dnHIq/QydgLmB3g8siLxWAQQOZIQoLKaeehy96Jv50m1B2u5kp6Rw
8o39KP3+dM+lTPXSXxGp18PKRnMFriOzf1RFtBBc37TQidndupViYGXh94faqS73pv3Fjr31dROJ
oAdlEVtnkT1IOoEIk1xLxiEgiaOLSJi5ZwFsimDf0WjChzlsPYmA0xZDRlbVGAn+juflWACeimzX
deHJAYgLxpRA7UUPxaUuctKNsHJax+5BIE/mpH9IfRIObkc69ceYhEUhsDrePYxULViTwBgJ3Gdm
9ZBOSLS2RqObnQLyu/sZmBhaKmD1Vu8Y+vi8rh/Paenqnxj3honxgkv9UMSpBo1SB+hjscuIiVeP
qKrLVUjFFQxsQxgeOxZqAd1Vy0zcwIo6erm5AS6gU4OiQHvV24d1bT62nb1QTAziAaQXaCift6sp
4zRtWjp0bO/br+pZ80ZQEX8drhM03zrqKwjBt/O16XzJz+bNdDvdvADoY2/vLQeY0ICVWP8e3uou
P4c5zNUA2s+wxOfQTRx9DOBMT+sSOJAYQN5caMyc56jINNVvIULbGtf+udjJt61n7a3r7Ni9SF5/
LM+mk+6A7rfPTiD79ffrH8A7IEv5jLm2alOhhgP5FC0vTU8kuvYLySvw0Pp9QQDihLHiWACQk7HU
PNYHuaATzGoQumh8yGSnQXtHph/W5XC9lwEBuk2bBCzmxI9WlU3NbCGLHH4jPdAN/dSZzLt1Ibwz
gWL5f4QwhmGGllS1VIgOpxLdzsND2j/hJeJ06AleF8WzwaUoxkCKwFfSWYco4p9MO93kXSbYGbry
7KFbSmBMwAdJTin1kDDoX7NoP0Y3iBWV8ksDAI/4azEI2gF4ET0cMh1zQ5ilsoyP7djURWwAMyQt
HnMtcSRVc+rwLSxfdetblAvMgbt8C2mscr6dDsgJoT4/7TEILZWCTD538UDTC+eI4ghGay8dcAKw
giHo4e6N/rkNTpp8nZTIt9gvFjp0J7caXtfNgWvei9CK/nxxOee9PGWEhlZxr28qJL7hMjeAURTc
myIx1G0sxNRWZmdDCTGpcQBCJ3hHESmK3lm8vVlezswpmistkIIMPXb58NyXR9n+sr5WPN+2/P3M
0ZkTpcx6OqOjNPuy/zmAL9yedn0mKn3wvAHGm3BtIQ9AsekuF2tSlFgGgjdQcEZPGULHUPe9fCBD
gweRwF3z9mUpijFnKcwBvFdhX0oN6c058bTwuSKRt75wIin054vdl3qzBW4xpBD5mCngf0+eTczH
/B0hQFsDshVwu1ne6blTbbO1qSrqm1+5lq66bSia8eGaAKbn/i2EeaHWATqrgD2DoZc2dWYt8kwV
jSWJ4oTd47o6XEkW5cigJVLTZhyBWiLbHSuINC30Ser+TTzufXmD8ed1MZwqKcUew/gO3nemhUDz
cm/GZIrUCPUKt7d0tzKsp1i3HF2ba/QvNs6MLNOUGTuULrdmI31dF847sEvZjPWRqdWKwUcVWM1n
tzPq29lWBK9wnj8FfhVmsnTk2C022gzCOcxhL7RHJ4DL6fLe05tA9QCqjDa4wrAObe0nnkrq51wf
OkGhlGf4eC3CYDTE1HibXC5ub6m+NUe4LawYkUNQuENJTj5pBQ9knq1QNDcdw1gADmfBE7pUAmjp
iJDa9DdqilnVvvBaUO7Z1XZ9w7j6/BJE5Et9qqkYwpLG7prcKIOj1H77gNmpQUaSI8OJWJfGt82F
OCb2Qoq+oNxK0AugPUkkO2kM6K8RlzywUJ04Ape0HXrWeNOVsyhO4oUVSERSDgoFqUKL2TotV3xl
RHeo6yMPq9v3ZQnA1646hYnq6cpbCzTAdW15Xn/50GMEWnY36m1Ovb4xAEmmDQM3MKJ8r1bqbdyj
eloJTh+nS4e+FQD6b1FEW1y5l7sZp+g/bIYe0z8aWhlx0pMpB9SmfoxMgMtlCNe6NnbUSN5U6Tt6
Qjy56ET9jtw9Bug8vgFZMuRVGD+X+spc6R9gCEl39DFhlZnEietu26mTMwJtuJ9u4zDzlPBtfb15
trwUzLhyFOMrpHiQzRmDHODb+1yqnHYUhIu8kwksREMBGSZGZD6hA5RACDRNhAyStZv9nRzviPnD
mEU7SW2DDbnRVQB6XnDemJglvNzJpBt0vaM4D0pwa2JapZhkN0rSfa80B3Td7yNjejDLl0QB80gA
QslKOaq5aKCCqyua2jHTQWT0r1JXvLzlJVWlkLq0kxrM1eYmLgInqzfALFzfON7JBCb2v+Wwec8x
lxswteQIWfP4XoviTaWU32Zf9no1AJbq2xSJ2vV4lwja7EFXhVlNdOUymulzlvbKWKLlPdJiD5dj
tq8LvAPj0b/VtOI8DmAKUAvJdwGkWPx2lyl6xjHshOynjGcV64imMWvieirwojd+xMNtn73Pgzs2
W4BO//66Eg0IrhjopY2WjJaRMkpBouLpbpLnsjnE8UsTvSblSye/+vfrojjlPSil6yrITYFDiv+9
tJV4yLsJbg4ripRy128n1LSGrRLeKAYIf7YEw/2l+qyKnqbcFO5SLhNxjEmiSXLf0IHH7dvo3kn7
pt6Sb/fSE6k3UbOpnwRehufViWFh+IbycaKgd6moOaeoxqgdQt90dolx0gEKpnyX4y/hKLAT3vFb
SmL8WWoMBYmoJMR5jq06pfx9SFzdFwRUnC4mbN1CI8ZMgtHSRkLl5C06ZZV976ROftTuWmTkveq2
8l3jcd1aBJp9XCELx+IP8V9rGCEj0vo3dfFcgCLAzkRWyd0sPLkUwyAqkIyZeGNurKLXi5EiIZgu
yPwet4Wraw65Ub4FD7Mb76rbEo9LZ35ZV5B3FSE7+R+56qWRtCkoGgoywCqbHwGoFoJzYG/XRaj0
d7BXxFIGc+J6OdWKRIKMfgueJvWpOvreeCCHxvMfikdl8ACs5IK4xAu+p+4Vmubdv/OsXX4Bc/bS
2JI0KcXqzqp6m8zytsxm10RDx0xu+6o+fCj8X6/j/wnei9s/VWv+57/x59einOooQMvR5R//56Z8
z/9xm35/fW/+m/6L//mLzN/bvRfX37PPf+ni38Ev/0u49739fvGHTd5G7XTXvdfT/XvTpe3H78dn
0r/5//vDf7x//JbHqXz/1x+vRZe39LcFUZH/8dePDm//+oPmH/9r+ev/+hn9/n/9gZmhtn7/zv4L
79+b9l9/6No/UcfDyUXyHdM5YJX44x/DO/2JZv4Ts7QaGnGRlKcXK3xHXqCJ619/KOSfqHmZ9ELX
8LT4ID5oEObRH6n/RP5VAZIMeMXRYKv88e/vutidX7v1D+QSb4sobxt8zIV50so4ENItgnwuhkTw
R8ZPRoaUZqFEdAfMUep2CBRzk4xSu1usxl9Sl1IuPQl+Lfh18F/IoWjl8gep6MKTgMOrUFvQnWDe
Oq2+tnY67q286I9h1oUA+mmHzFsXeHmyPwQCOZyiUwOnHBgCjM2PM9LH1pygJ7dqSscerfLQRkN7
THJTVGb7tILo3UeKGuqZWEBAi106kWlq4zTHixZTgEn+rcmnEmNmZfi4rhDzaPjQSAdXDSJnLCHQ
PxgfqZhTECpjB7KWxC5vcwu8ZY46SPUDgr/KDdOiePfbDIRCegfSoVGxui1Ig/KvDcA0t7oyp9/W
P4izwnQOHP/BAusqi9LeaNFQ2B2+J0ZStUfDky+5BbovvwedKkLD48oCAiKwsAlsiU3OBnmSZXk8
II+AfM0NYPu7x9JKDPR1piDZXteL6Qz8c6ExREEx/G164VJbXtjqENUTntulCea5WDsqte0/mkaA
scFCAsVL3xfwoUZ1DOUWeGq1gnJWJStITAFo3eml2HQzufc7jPTGgH1uUyB1lX4ryL1zbM5E0wm+
EeEi2PKYmGPCRs9KkpkYepDyja8FlVOqReetLwVPCir8YNrTaXWXDUxl9C1bmBYwHQusb4Fjzfpj
YpnCBpfLd8XHgsOC4M2AWIC+Lza5EdlZPWRJYDoghWi3JnhtDjFwqF6LKa4PWjZJxAmRKtjYmLx8
WNeQd6oIONvp84La1kdX2GKzVb0ckCANdUeuw6J04ta09nYgZ9YWYNDKjREHyoy0jmpg6JGE6Ai1
62afI5/XOJ05FO+90RS/v+qwOpoUxNpjHpEJGAKSV2aRJPCVmeHfJWUyemVDssd1zTkeGa0UAEyl
rX4qHMullUuhNuTgq4ffB0HYfshmRXXkqEYOMjONeQskaf91XSLHmmCvaDNCzgFXjs1I9KtUrooI
ycCgrjF+VDeB2yN36P2+FAqLBCxLRJI6O3o/qJFioSEbyIeJKW/KOQVWXiGJ2hF4utjAMwYvPb3Y
2OzmjHKEMmaVAcalsscEdhptSDVXgn4pjtsDqzCSmKZOEY8t5pRL6qykZYabBYGFvlPCAWMSk1R4
AzpMBWEqRyGb4iHhJGBK+pPTs3KlNKUWsFWZNfkeGRPfA0+LqFRAnyi/YuGPk27LSDeB10AHtRbr
tuSxzrJWbiGlMTv4ycFyIyXZgE/SK2r1IZyiyE01RKWhLXCYnKW0KREi7hCwz6msKyNGnVZSGQGu
fohB/GI02babe2BegGnBXbfAy8fMn0qik8OkPVsySEaZXbOyxGpHXOVOHxfbtDN7z9ZywOwEnSPl
6rFqOtE0DW/zcBd8jG/iSc86UMMuSNumYAjWJm1yJhC0eI0Wi8ZoeEuIqj+tWMBdI4tw6TFUM6tm
dbB0xwAl8L4AVeO2a7P6eug6zVtfQp6doP1K1zGOSnEWmFgn0LOhN9G85IyyGRzsgKhoM+iGnQ3n
ckIXi+SqUpI+1nPQb+USDd7r4nma0tKFhrWEoZqMpkXR6rnZqvAhGcZXLElPz6Zdt+dUCUQQaDxj
QaobkA4KkOp1gwk2crBwAjO5x9bVw83o5/dT5NdeUs8/TT8+kaBLBNZJv/3yCFrAxsbtAtYqE4k1
Zmm7HB6S9IWOobhM28aJr14BL9/YrK8gTwoB+R6NTwhFJLi0lRHdkZ3v57oToXTrWU2rbovUtwQ1
+8/7RPvBwMqG4XZk6QgjxQDL4hwEKNPXRWU+xHJov4Jds31L/XkWPGA+UPXYdYPvQtwNiAcUORmb
UJOwhqp4wSA2tGTHB9pJ52mRNmtepPTGjT2AOxQT/UNfOJnRa83GwD+mHpBg5NaT9D5CqhS/BS0F
RZI7Q9PrkmvYY/szkvt0RlaxQr0lVrpMRZE+y16SAVQbjmymbb8t7Do6g4FQQ8Gs7QfNiWKperNR
RAamSij3mA/BkR2dtlCNR39qgX6d5B1tjYz0LN22UWT88E2l/anhUrwxjDx+RtrD1AFSiK/G96rm
cGUouf4Y5gZC+ja182Yb4INfQmnusg2m042TbUkBVDSr4OhbJEw8mLWVAs60kWYwYepG4HaaMUae
nGY6EWTZOBaFepCFOA0zAogSqS0sArV0jK0oDGQN8yOGes668huZFP/P3MVF6mL5TOUYFNj+4HUw
hooxQfaWSMqwaCzkggEbk0xXsabme1LaAJPP0kZkUJ/PIdBIKMOkYdOjyNhTXEVyXRiRDv7PLN0l
ZgLoI38yAi/rp1Q47XSZhKJ3EsWbMhDK49Dj9cjUD/NUBe1FigdUbpXW69AZCqrnaWnf1iAGzTCM
nvaoldqZD0xEGQhiMVGnNy1sol0wJvFdZditYKmZeYs/PwntAgoGDmgVjE08dKWmI/dGgTJbNT22
pdmg5KeBXViKQT3oyHlKzpUBa3M0I7aIOzTBeN30oDkB//Pcqk4QAR/fGUHlOrqpFfp31UjkSeAu
P/tn7DeIRAgmSC2U6hj/XBC1aPIREYtfZeoP1K5GLykl4yce/er7MCnmdRDG3fu69+SZIYL/DxgX
UMCyPBpWmEagqp2wNIWhnbK4071MBkv53CaSoFDO0w8jsbaMvBTaeNn+3USJY7yvcsMxQjxkZTIj
hW2Nd3VUvE9GfG0NxSxYUZ5yaEBFtgnYpRiLZQxf8zMjiwOaLukGsLOUhvqU4v90524cfw8q9U8b
Q7oJuMgIJgD0yZp93hUIwhqE6UrZHYDPY7rGoJUnqRKOTfPUggS0wVGeHZy1S/9EcNvNfYGQZQYl
Nji7ZFhHipdbq4uiPa4k2CIG63F+0HtwKWmYswkwYnhH6ZOsbQvcqy1QTEm8LfA4FXHk8dwu6m60
IG+hK4p9JoaYGTJyHw5psMrkPI36vMWD2fyxbvAcKaAfwXsKZDWIz9mHjhKgOQmwFYYTVkp2k9SY
PprlJvsbygCSABQhBkDjbYNt7bHlIW4AUIGkINIahzxUtRMaHOT97ytDAa3wMMRDV1aY+B+ODBkw
GX12mKHt70YbfORBZauCg/v5/Y7HGlFRykNSGblberAX96GBJlyjTSXDwUsel6Ke/fSV7laJrFMh
IZWyrhLH5OCF0ASPRDVuD7byG88dSBg1CMMFo31VCotsbTkcdnWo/n5mC6lUPN5lvDRAf8E2wo+6
RMx4MA3HkgNyauaRbEnY9ILnLmf10Hel44GGWI6eJGb1GiUo4hlvGZLK1p5IdXcYs1F/qFqSuYE2
qIJkKdNt8eGJkEHD/AosD/rJzD0CVnkL+B54Ushl7keYs0rUZ0PR26OEhPTdXCrzW5TMyoMyJYXp
9EHX7wd83259H3lqo5CNVIKCpBcM6FLtWTP/L3tf1ls3zm35Vxr3XQXNoh5bwznHTjwkzmS/CE5S
ISVSEkkNHH59r5P6LlB23DFyn/qhUQVUAXGVrIHk3muvwXYdSrxK9dKfkKws22II4k8rCHvI2VzN
K0vhpeth54DzFJYDgjaf7b8j1kgnPO4a8tXpQiPB9FDCzuvj6jsPbk8WvPv9/b3wnWIiEoL5FQKb
Aavl6f3p3QIM/4kTB8t2IFsZNdFO8xZQ25f/wZWAnmE7yYsMoPTTK/VDGnaFsCiVQxbXJkM6fDns
8FTZ9td41i/dFKgBwLTwqZ734aeXouUcRDTFmlZherskU/EpoMrDYMu+NqU5v/5nPQ4OLnjYYbZ0
1sQ/O5ozFpdD3OFKOt75LU6FO1IErhGpxpCGFfnY7KHOT2ZHffb7x/nCAQCICxhXApQf3MszIPCv
3Uyv1nAMV7JqZ5Z8xDPoqlgw/8rn8cLnmJ6HXPjNUXj8kgYNSKMkQYK9hRRWwD3BfykUql8asb+X
zvz5Bg38ApslAASCUv9Zow3NGhqzGHtmTgeJs6AMoWTgtHZDaFoJNOUVhOulR4hJy3mSiJEXxnlP
H6HwPji3dFnFtbLvBS3E0WzstRX90lXgHYQlDWYFwguf7SAotoSMJ3z3wrOPvMu31gyv9gYvXgQO
1ef0HBBInysfx66bF9WhD50Fc1e53LJrDRFu+/tv7qV1BdQf6CrupvjlpJnmREWBIlnl0M0eU6gt
L61KYcsbIZjw95d68YawCSL/A8aQOHOevhuWrjlqMxT0kG8OaJVt+XbYguwVuPhX1AwbEtoU4BOQ
y2TPh6xaE466Fl+A7ef+RHVGWwJmxWFPvL8was6aArIJHRp8hHP+KkLywuaB6g3lAc4t7B/P7pH2
kaNbuGMJjzz8JJBF/NhvZXwzlclr/rq/vjmCsucnLQy4+C9NSzhstHdLhnJxJw7RaP1+x+ZNHG0C
Xfnv39yvWyIuhfF7BBTuvP+ef5V/bUxGxcz3mQdiHeyK1SbJJoieVPbYB7ZYwZEEWI6srPPI8PDH
V0bfgoIYGwg+0ueKR628zxECDBYMybojRxN8x+eMfEQPiqxDNid9i2qvb7yLMcX5/bV/fcBoCFGA
YUyDKTpmRE/vupzE4EZ0F9UKjjqsg21/WvlAL9xcvGZI9uvSADcLxUiCjhAUv+c0+K4jOptTQFoF
cqtv+WTWi27d//x8QXOBkRMmpVCEw0b56Q0BZJWDFbih1NGyzlwW1PhdXiMdvHAviLjEqBRFAdb6
z2Hjvz4WMjOHjRnleCwC+B6r0VfJOobtH7+cszgBKC7KnPMx9vReshxSw0iSBPaQPmyTdS+hhtG0
XpbUvwLSnEuLpwVBmZzDBzGuKc6AxLP6zbHYjHBMxA2NS/+Bbht579i6PcJ6L3yHPZq1O4ujPz7I
cFEMJXGYYVCDzfnp/XW0KAXVFiAn7eiDdR6WF3tAv/7+Kb7wrlBmgJKCHHMSoSh/epXIBWlfxB5f
BNrow+Jd2mAo5Jr/yVWwJaN9Qs/3/CpyznkwrLiKnoauxWs7q6/Ea0nlLyxXbFDn1uw8WcVs5um9
LHg8kEZDfoexiW8BW/o6KYmvI5KYV9CbF2A77IZoBEEfBXgHTu7TaxlMzZwDUFapYkagTz+HUxsU
fFsqwAjRhcUJcN+bNG+XKIDrn4nH72hVy7JSNtVHETDR5joz74dlihuTufSPceLzbg2W8tmGGfXc
szJI57NLLerlKjHbeErnIsRv0r+2a/1aSeIqWA8AfM6m0uWzNUh11/UlxxqkBc0/J0UxXfLFI6dT
hGyscUC+puR64XNNMcyOzwMVdOHPIUFHoLCSUPhWEhLmKyMSj6DWwb0yUHnpKiiGzoACurbk+UAF
3jPr5vs8qXgxJh/xa3zZuu21lfcC5+K8EcNoFrNtYFg/I7n+tU1afDIuW89TjFmmV+NA8ovcT/Ju
0UgPrIqeTp9HzmWtx2m+4iEV3z1nG2/MPixXWQHrqd8v0heWD5CGM1MM2BMg3mefjNMk41C44mWi
uXyfjkV/nHO13qWrj1851F+4FA4fYHfn7aBEGf109aSioKGOwe0YxpXdwGZRvM2dWA7Gd68lqL10
KcBQoKKAJXiWsz29VDIX0z8jODUT9ZXk03J0A1xn9130rykDXlgOkOtgOoZ41zAFzPH0WpsJXAci
DNCNqNMn5e1wzYKihLNjHhwW1782oH3hO8XMFEAr9rxzW/jsjZUpOhASjbBuVF0GvUPfn/LQ6Vf2
uudPEM8M8b4YlyYAL4CzPrsrs2ZqLTSu4jYMgtTK8iYktP8wiOBPOYRnj4kzO6EAYxEn7vNPMHcY
+y1cYOCNqV0dcHjO2WV9zdPkGQsfHzcuAygYObyYLUD782zzBkEUWRA7LkM4rTLIC/k2VEkvGg/j
vU0XrS/j2nIoRzIkeJdp99GHtPJUN2M8//HTxe+CIx6ofIZ19RxBgb0ewowLDG+zSczIxkpjHPMr
Oc5lsv7hKXzmyOH5grMEVgakTs9fZD6tfOzByCCjHC7LnC1vlli8Nsp//lGer4JZAwatPyfs6bOK
IhFCjT2WfqWW3D5EmVs+q3T68vu96oWL4JOE9TFBQXZOxnq60pzamNyWEL5oZYGANB7DuiDr/7Rs
AVQXYV9Goh0CVrGenx1vuTTrZA0eGE+IanPUtW+yqeSvvZb0+b5xvg5ICMhJAdvibDz29G7iZR8N
htpJBUfy7NsMRuPDPhbiwedzMVY+LuSPVZb2I5dd+ZiYSD3CRXvAXMwMW18x0NfgBBeNk4a1YOFu
seFl6hQaUVyK3YbFBz46yet8koU+9t0YXFA/S3oqernebtFe2LpfMA+6QA08vZ2mAWFRud2Tb07w
wLc9dcFp2uckauDMmGz1hKWyABwL46W1oy62RscGysTMwLFc5Wy9h10u6rxR2I2epNmlrnGGkJPQ
S/C4bKXg1b6PQ1rbOO+zwxQKTlklCPIATqQLwryeUZTSG1tu/Fq4wn3a0+gciJzN2Q3Dwl0Ogk9D
fBCjhrdxFDqvL8JUqA6uO+P4eV43dkdcL11d5r6/GrVKPoRkjR6lidOlKoSCemkR0QjffJQuXUsy
u16hIOAPhqzKHiizaXTQpY3KKzV02PdYH8/DxcCZiGskZ6T02JEhlYeE2DKoeBp7mINGchqb1eYT
aeSQsf0Yg25FP8LHDrIDncuxAHNyF29Gi0F+Az7+OGPv3uAUJIMAaZd5rsyjDGX0KXFGIaSYdaWq
/DSVH9IMAtsLtsz+G0tyUO6W0m5xje1Nv8uQLHab7lqKCg6M4xeULfCcNQNEYrXTSDGtVi4LBVd7
bcKKEqGu4iBJP8XztMCOJsv5pxD/ju983fPTEvAY6mtL1Hbw64CEvrPHI85qsJpFs46eozDwoGFX
02xgCtCHUgXIeYnzr90wxZ/2rodvKEWgIav2Ykawgyoy9X2imnVXYFZ52CcmQfKBhjy0bYxQ2M+F
cnt3KiLJ3hf7Rm5lx5FC6rbyomepvgzdrusEtLkKNnbJgwu6/BMgfPj3goLKxypIVqPrzicDRkC9
MqpOhh0Cf9DSRntcgGx8D23B+0aOxuJjJ6QPsAnq4CvONv6Fh10p62FTYoNMqpxsXZbMvNcZHLob
JVFxwtpFqfES6Bl1VR6d4TF0v9AAOboXn/ZlHqLK47//tu9WjFBaEvt2KoleKrWWw0mEEhGc+PQQ
rNoNOiqriSj7fbWi+GpWMHvawYadPiRyYJ8twIap6Uw+3yLuOSWNCGedVC6ypJsqMck0qNwgN9Zi
XOHfatKP9gY8ivyR6T4TjSmnTB1Wnq9rO685GA6pmkiOyE8ymJts0UnyIRORZ9DZOYrFoAS02lM6
jHByzEtof4OcF9M78CSWe3YeUR0hnehj8HGyvbsfkgVZ8r1nyNDeA82/aHgsyYpalXnYtPbus1ic
mqHJ4vNAHpQP/CEqezu/nfKRm5ME83DCtG7Z7zXE8UiaLZzA/rBOe1TzTLKlWuyuv2yh3d/TKJtt
VeJZXEzJQHqQ+hbSX8psi32zRrTIq1GK1FRhivIZfB1hUXxB7GEaAq8EUsWTXkGi8Hu3v81YOEan
od+mt7PSSDvb1wEvz4v0YRzz8A77//Ig1xHTEpKo7AR+nzzTl6S8l7tbykMS5KpsEwb9KdoqzeH0
VZr1ZnBDltU2XCZagTqKP8wg7PjEek5vd5f3a+XW2G8VxYgawQoDbAeqwOjshyjnA00L8Rj1Kb3l
ncriqh/DGUlcVuCZ0HCYysqhPRC17BjS5pQnM63H0qquXWmf3KyjiuNmFd7MdeniKa5870rTrCD7
0tNYLMLR1q5yiy+Aiwo61L6czAen4c1Oow0G0QXTJP2k0t1B9pyt0UMHndiD3rAVXG5RZpPHPJ9Q
UV3sXYJRpyRld+Wwfk1tJh3fB9G+T9j/+7iowfjkWbvAUOsWeBq+TZXopT/wLMjxsCMywka5FMu7
vmDDApIF38gxXtDdVApScN6aaHDXuvS7b7Id5WgNn1xlW2Wn9DroO/mh90h9rUCEKzIk4Gz736Bw
eVWHfWLuuLNga3zeJqHYhVp1+nEcGyl1frmFyfjDUS1d1bHMX3K+G19NZQe5xnnQFLdYGstWQxGa
TJWMAvSzZReSvt6TiF8mDPQ0ROrG5CJbgzBqplCFD8ZjF2iGwJGvAQNzH/dnxd8wpY3XimY2tocF
YLfHLpOC2dvPu3sMypl9FNm8jpVJiEhbigUFLFyIHrJoLwd8wKPo8xbU4+K97zE1L7YooQ0o+d0l
dKPwnVUhwe+e0sGVbZbn8mtvtnk7EnBxIJ1PFXoPP279Rb8SBJslalwAzqZsBzRb+ggBQkE52srY
jh+V4f27NeqNb3GEISNsJS477aUq7wiydSleZA4PwxDzp6yJKLaMNsWW907aPpprxjeZ1igK4DhI
y8LvdRpGiA+3EiFZ0qtNnLKBle98t9u0DrlS15uw+npbi5TVKfNdG4IHX9ZqXvJbfOje1tOEA/5b
lDCGIDyg+Pu1s2D5XS2Wz92N7yJjfbVuXfEjFVkQHDYrSXgTgRY7wHF8xTq2Il/FEZ91sd6EWwrX
hjLCV3oVIy8Jpu8+Z/n7Pl2w9/V5vrkD67s0/7LE3Lo23YJNHWMki2EVLj4brgIRu+h9WZosPga8
Y/EFWp55u2C+EBJi4d5kh25YqKkDuDI9arma7cYNW/Je+q7rYB8wspScZmH3qO2KDp8qOuJsut/6
Pfnx+4L4lyYtOrdo4ApgiI927fnYK+F8wXbuoGNwZm5ZPGY1PMX5TQEX0NvfX+rcHf0bDUW1eh6u
nJsWEP8xeXharQZJBN5I4tOqAMsU51KeN7lO8K2na2kPOu+2y54u8cUinW8XWJ60v7/+i7cK0gIA
vjMR8jmHwHAEibFxQRvT+/Kg1iz5qLrENkRo9crY45c2A7eKaTxa+hwnLQrap7fKkKMROwJa8txh
ABxEKWJj5PqacvqFG4ITcAqNfYnxyi+ZZUEeTl1hcHLFy4yItALV17alK0hT4Ws5kC+8O/A5z3gB
aEyYNjxDQ3wIGfjqQd8VHErweExAjs363lWE5ck1NrL+MHjJrrahkJcm68i337+7lx7oz2EOKA+I
4Xp+fTUExYQSDpRy0qmjcx1CfzOMUX9/lRceKF4bxkUAts8UpGf9vdxGj07KpFWgZ8SP22Bp0wKF
hTNd+cdfCMB5DDMwgQCV6pcWUa/pxvUE3Sjty6FFVPN2lS8Z+fv3N/TrYztfBbFUONmALv3U6v0L
KoR1EioYIE4wQwGvOob9fGPs8KoXyouXKUGGx9/nXPVneFLfE7APKC4TLMIghi0v2iEb9xoMaImQ
nEWSa7vYDZXGbq/zMQpaZADxoMpANrkgy74DaKY9xqvl9Mow5PkEJkGCB1B2kCIwjMMKebbnjA5R
jDMK6Cr1efhI9yw4hDiAD1uHEp1Ao4Ysz429RgR56XnA0g/QGljQoGQ86/+70m0zjtTzThdN9TLO
KOItS9o/f7kYQcDdGHsZxmbPrmLhnrJi50yrbRrJYRnN5zC0rw0sfoUYoE0FMAMNNVRHv2S/4EDr
CUWSQQX+PiKp1mj7Ms1LWEULL97NY/QfA/0/kr9f9d/0vMw/1t+K388i+Tuoxv9erx7l85/8f1AB
j4/k/y6A/9+C/q37x38L4PHz/+jfo+gvsBKwfGPw3DPM6/ER/6N/D8hf2JLPYxpgZxjL/jxT/yOA
T4q/zoSc818J1EY4cP/rf/23AJ78debU4NSAxgQWLSDP/4ECHrXC04M9hiQf015ATJgYnUnJz047
OBx0euT95WwCRfkHHS5perWHNuN7VFkXG2gaiOwiPaLH6iY1HGnpua3p+XaDspIwWl6T67h04f3o
DE3WDSpK4HRNsS8JHb/MdLVl0ZZp73CywYeXjvpxYFsUviswEUB9Om6uB+sws6Xap3uGDCbGUbTG
FlGlnmUs/Vj0whSNiPrN3iXLlI2NGbdsb6w32d4SD9p2JaEdfbOyuENmQCR2BnuX0N85vvCkQWNC
r3OOxPs6SjlUJnOS5h6V7M6+U5Tl6jgPkNBcpAMDSyTKe6BRexrDV9kvQxY0kfVBfyrIBAaLKqN9
vXJTEIigTlP03cN9ulppWU2Z9vmpiLd8+JTOsQqXVuyFie4C6Sw5LjxN6JXaRvNBlMh8OKXBystb
1ZsybBlQxxGVK+jcB7Nu+XQaiQxr3u8rP4B1hN9FsCjb0N1KTwExjGJsthkbWJUyJ09WAsMApXP0
aGdmraJj5FJCG1kk035EEECe14Fdg3w8EOQUwf5m1XyBB/KCsn3dWuhgEHN+qUAo6c5aYJmGlyLr
4daRB5kA8Bfpr/AchOs0zAWWsVX9yLawrNYYsIA6JCKnTjQuiCK9XFKgHuhlU4phxZ2TYUFvR40/
O3Q0gFSnKLlF15r5aMLHtU9qvA7LHs5NqwSoeBiD0mE2vWEOhjiaaAsDxAvvhQRGPu6kHuMgh4go
AAJxGiO0OzXMJhU/8NwWvi1n6FcAbapyb7xblLmkPl+uVUaW4BjC7owfd/x/7OmMwZB30Vh61woh
or3p6K5UvewgMyGgZcyiGvzl6WOew3qXZvNwL3m5EoiASPwx96GN64EX8tYHgqhqpPP6Nui0vnIM
ekWM8rqkQJZGinS+LZP51iDDGAm4EUDMTyvZWXoRMkl/FCwfpqOLCksq3WEK97YbYg5j2cHauQnZ
IvLTucgXDevGsmyWOQ9uYGQJMNAMpkdSuoZm5BKJzOyLHQB1tgAYddgWcN5AnGM69xGmDGbpDuFo
l2+Q79Oo9gDKOD7XMbjFWH6dauQ4YBqCaMESHk9DEMHGEqLYh6hEzAvQXQoCX5mbaapokDheExRy
cAIfMryzgvZbiJaX5ayeByihKgNnYV15OK89Lrjml92OwQ9OQJ2voMxErQBGgjAVG40RCEwEjFfp
hQT0oCjMtcr5nLPCST8nb2dr2T0qfFjElsqvCEy3fU/bRG7lIzhIhWr4xBJ1CDR2TNTrM5IfUVfP
LQBFuJXPvAC8NC1TX2O1+jdTvqjHgaiYAqk6K2YlLowP17Qh8+l+yXuvwpZPaQRPAefTXB3y2CIL
12+lRRZcKVfyyMg+lpfBAh20qOZwjvCPFGvNtEaLJf+w7fMQ3nRIUxHv0Fxn646JcgeIuCz3dZxb
IDJb92h2s9uupt0aING6h78n+24VdgksLK98zRY5QRBV5kHpsxsCXMmCpCF0mABkpTH/vAhGplMZ
xAqVG18XfWcDwL4t6wDFvin8NvMHxgcCUayEi5i64ywpRKP3QZy33HRXI73A+sTujf2CeEda0PXn
sbFL5Jy5HHERMTcFwJyN1cWC/buFqDEoLmWZd/JTN+x5egS8zsrrPppW8GPjNeOu6pmc3ZfRAFd5
B99qCKqiteQGAuCOpPLCxtFafC76eI1P56137JCEEvQDhe6sIPT7GGBpAfP1LhgqN+5BDtwwtsmB
6UlObU9SXtSDHDRsY80IlDsEuw8GJ9NEHtehj+93Ax703b5n/gwEbOm7FExNcwtLs+iR+YCTxhvJ
+3bbzx16wqOYfYnGKFwO6BQArpvYCF+xINxYw7bMiGsALc4ctxwe9R9KsmnSpnOeA1FJDb3L4y36
IMIIkXYA+RZS280yUeEKSJlD7jbwax4nQJDZWnRvkWZiejhKBiMCtyAPxXEiY7ND8ZVJhQU5n0vu
VPF3Mo3ZeEy0Nx/3OWP6gFpR9Rd8EKysvAEIW21E9bDe3JhdmjQG/MFrrYsCroVIYEsuOjGXKT4k
HcodBlYyuu8Q30NOAMmz4EgVVk8teqH0cXE0FJVdOdzlxAbpe4U2HJMNI8duRrUdwNgLckvkcTI2
i/dQaA1Zk6W9PoSpsfRoBI4OgGWa0tPEUqUuCj5HH8AEiVJoQIMkv4qWdEuraAd165gkwv8YyabO
UXE6esB33C8VWfqYNtMIo9ubbY8AePXF2GFiifnSlYmE+wgbp5kfBJ4jv3Y7FOGAV0jJVlg3sGhp
GbBSWFiGyCm+9KMmB6rUPB3jftDuPGdlEqaLkAmmd9AfZJgBDyzUN9A6pyEyr1NkNYtw3+8GGCfC
TVCl0Y+NDGKs+kCYpIEXwuLgWy5Rsg+aFrdi2AkmOGOZ8YOydP/gxoUmSCrqp7t90PkD5DzIj1RZ
zmy9Dg7pacxPeEeFlVHX0rPryLm6yVnLUQO+l5PmayXiESBcQrT96uNuIoc46JJ3sAHckstNTmRu
I1RVebvHS7G8QV1l9U2J4cyim9jvUXqpSmX7R1GqZeHtSqKOdIjlyUfz0Q5GD0cezd03PwfZDAR1
oR/WqHTRGwrD2Ol63aXavs22MD/SLsIrBcEtF7XAQJA1EPNne7WlCpN5BMAkZT1kwMt7vWbyuIx6
zTH9SiZdMwiaxLsudTw4ccAMxQGSa1R+fsrzGcBdMu4HdJq2qPJlUgfAqwp2YP0IRHvCM6jhzWFD
eGO6HnYcs8B4i49mQ6ApyeljNO7h3Excaw2S7xzASbdM+b2MvVtvYBhRyPfx6FZ9F7Bg0ccomfUP
oM9etekUd10F5NSFl9yQXsAJLJ6KmmE8lrdwxMpd7eB+P1z2BEDrYz/ZcqzWxEXzrR8SHrc9pnXZ
F7i9L+IWXhLDdgeHFNb1fWVGDc1s0AaYSxDFjoxoOdvtmM+4DXj9lUGy9RFWYciGPuP17mmyvO00
G37QIEPAKB3CgiHINxoEzmYdY6qo5vVa6hD0OSUoUjiCoYAw4Jwjpau1nPEjRuBIvGSJjhNU6EMv
TnrJ0yucsMzXqHwwfQoAfn72gvN3qK7QLhc02aKqox0JLxJ8WdBVLA6eTTtY1ffAAYiubTbHCAQM
c4kavET1XC+bJI8YRSRrReAOMMPvcwYJxDvQgisccOaq2Hd9s01LirzLLtofUbU4e+gZE1kNcqF6
KOCl9qFQnod1tyn6jguDHI45h26wyqMREc16mP09dkQF6LrEzAaImO4OHbiPKK0SPNdD0rPiS29E
uGFjStMBtZWBwmBLwuFHYtNdHuU+wt59HlL9ycKvFyar/WxBFxYjjw8E2cI/WIlK4bCpBKcSECtC
TlFWSNp4hGV9BWvEyIpsnVO1ppO7m8ezWl0A2/1eiBhD+ZCaUNZFLjWsOmaqMM8oepzvVIt5rBnL
/YmOO9WYuqc7hM1hEPU4Q7j+4uZ4mmrMW2FvHehpEjVyztLHFQq8v4euE3uF4fem20FApXdMg31D
ENWc71CkotFg/0Bl/79P/y8w1X7XqV/36NT/3af//Pn/dOoZOnXYZgPhAisWIjEAiP906uFfZ34p
6J74IEC4hwQQGNl/OvU4+QtkEdBFzmIN+KucmS//3alHf0GQ/VNyDtAsBFvrTzp1eBM97dRB7ETv
h64ahp5nCuHzXNteK9dTNbcdFfH+Zhz8nNTYILjAaaWz7/DzGAYs1g6iPvSbO3bMRa3hZQIEKzgC
349QDPDd8Vsc6Lu47OC9k35nYEyoW0OS4DocmOfHbpCTb1Kjus9CEmIqm9vpG5gS7OtiB3JVrlNE
0NEIiVnyonAsQctPv5o4kvRtEEf+ksTrfAS5uTuICW3bGxeC63EAVQUAV4OpWeGztgz5UF44nUr0
S6vel1PWL+tHPekc1p4akEQVD5PyrV8YB6mUTsz/cF66AoFULqpizgd5IkNeDC2mkwXmnfkQGN+g
PkrDoysIpo8qw0Tx7wlzRjUdQEDZU1JBFU0KtPVmKtPT6Io1adehs90DWWOHFjtzSXKNfTuJED22
DXkPMIPBBQy7cnLm6Wfd922bt8+KOwOOgwMiUjkyhYdt32EjYHKyv3cFhQlqqFxKm3Az7BYMYUzq
kg3YwjyjbmpsrBTcLre+65o1DDdZQ/UTYROU8Xup3XhYEav3pstDyCVXJ764KEAzOQflcL1Csh7W
icvHb/AN5aZe7cTuykWCAW15GVZGx3szptnwMCYUbDYjyq1vornHJDaUWl90KkDPzMsYhQlzIXpp
1ATpNRfoOZr+zDBGFux2HyG9GQb9xN8sMTMtd6tFejTs9SDlxEBNpsg6icsFOUoKbWjFo+mLQzdw
8lhfUzOiF//kxZh9nzJeRvXEMM9H9R4G2MlTTKFrJIDxliAA8W5Mtj00VTDPvjuZmJ6nmqZbUeAn
GZ0/iH1NZANsrdgeqNKWv0WvbcjbKV2JlfgUc5d0R0/zJXkEzQCjfFAxy8VfS8+4O+h1lRTsnRwv
9qer1Hld8PkAoGv+4CH0f5MqXTYZz9/us73y5fpjm+VUlXKbIY9SAgdIf0F34RAo3fUV+BZbE6py
bS3Z3ooF5BrNxPR1yDRG7Fq3hNKw2WSIxBFbkG9GS9UkFjbRpQIVBKPz7MSNJwed2SONpUZVLfbT
QK2vJQs+rSL8xNMuOc7puhy84TCed1IcQ7W9BcjTRKbnhxX3fHJCYpRefOrCpEXO9mmBYrGCCLys
OCqJKgi1bWF5+n2x0xfv8q8qF29Q57Te5vSQmpT8DRrEdzTG6Fy628D5+G7SYVGnxoPgM3Os/W5s
OwmyQeKQXOAGJhoAcd8pSscqdx0SKGJDm9yGDUgc6ki26MYrZJWyDpbys13An1xN/3XH+35jMYbJ
R/q2XBQ+GoxXP08z/bzO9LIs6UOqijszYEpsevFQZmvXqHQkzR5s14jrpveSje8wXLrwA/yXkB6n
a7Hpy/NMtl5lcIM67DR04jOj6BpH6qcGOaemXuKw+8ijMX+/SPkxk+Y+GNcbAzISX9Y34UAxsJ63
K6RijR+xq6uabOv8Ix+i4DAbkC5i2GyAK1VYdwlTxPeDAaNDwAWxZdRCKUqVQdzUtiMXNY3b2I92
qPopQ6hJCOGGzHdfd3YHdUyK/kDyOaymeJOnQawPSa/3w5Dl3wk62SvlQ3E9lfqWTruBbDcJqqjL
y7eLhse3AVqCOmsh1+GU61pu2Xu9RJ+FCQ/DnMCSmKX83Vqup2EADyGZs4slLEEu6u5Znn6dSgUi
yVCGkLLaz6tFFThalFbUo4HKk4VdTT0oBnztwC0IhxPd4agTZEmzaaUBKy0pnkJylfSlfkNVPFxu
RQCiOoN8Ouf7G8KXu2JbbmUwYAuR/4e981iOHMmy6L/MHm3QDmwBhKTWYgNLJklorfH1c8BqmyaD
OQzLWY9Vm3VVV3V5wOFwf37fFVHodWL+jRTpOlMwijT7tN4MYnhM0yC7qQsNu5JhrLxBTisvalV1
q/jtVlVoLVl1qnkEP2KnLstepFWnOImtWhXIpEFIgrBC29R68MJlQL/tB/0ixeoL0h/AqMoyjSvF
3mZhZHkh95itMdR3dK1eMxMafRKd5CU4XDV191mhPQE2WS6bjXQ+tpNwWHKp20rlVRoZoxOp410r
jyOXW2UvD/NZsWz0Q7oRna+SwjO5c2IKLnMTmWbC30TY0yWdUmyh1q7boocUoRWbwrC9dJJYnZV0
2Xf9ayFn+ymozjWl2jWzLO36XL9if8vOuXuBfFptRLiEyp3YKF+nfLwDyHpXm2lv6uFqqihSgYBP
e4g+m1qZ0vWcS1dcWMHf7JpvfZR2WaXvy75pX8Ieka2fjW5WIHdUVCMm4ivlqjNXv4tiusxSq3CD
sv1N22/ywJbyE71eyHEgKU7bqGT/BtdAXponGhNPHvtVGucLXNb0Kwioe3MQZzOeG6S1WL6V5VuO
9iTCwUdN2e5y2Wird7mVk9u2YDE6FbcXOLtxL/MG7EHT11ox46OJOkUqfo/K2OocKYKsT+7ys3Kv
h0TVIoRqlRbrS5U1tW4K6Jm/BWhIwy29BYrOV7OSlUjMAqF1pWfPVrScY4OVWuLWAjkeTmFJxTvs
CDKJrM62MyLzSrWygngSWeLEKd5VpRNFtqvYMtR51dF1MLmeNDGUNNyWhtiL+bENlZPaDBiFKUMw
P+ty1Y5i5df5aCmbUU7sVN1ouTQY8QZXeXXMN03bjtImDBrQuVrv1TtenlpAawkkGVJjaF+OUzVe
NU0kv1QI6EsIS3SIXOoHIxxvamEgddwKKSSJPMt6bV0hhwyMh2TIUxOueDKC3+XwWeQrLiWhSj9W
0ga5pXlRBA23pVEY0sqc4ywuPUnWS3ow/kQz27OK4k5WsiGVLjBgihpl11mJ/DTmKXkcXhiDbc8c
fAbBOG3hTZ2uV+NpHA/YQmh+VIX6Ne1a38NQCzoRLeCAZlCZJgaUTw1V3AYFPWIVl1Z22nmpr9XT
WabKXaU2oN5GVnlpVgqL6dXm3EDCF5ZCWVmFlmeOkWSa4TZWCkvXS2YOmnP6UnVz2fgyGfVpTXV9
hSxzEq7WVBB4yXYCO7ZBjZ5ypX5uOQiiOyVoCnEzKria7rAPKYuXCBV3vKKEuqylLuY8AVUR9dqv
2+AsbCSt8DK77rFiHKJ5CDFdicMypF/S9G0FAqWmAaB1Xht+99YP8hRdItUf28e2yMZs59Mm872w
oixzx5FJ1/UoSjwJ7s98awWGbq77Rhrii9nSUvDVCDaeWLcDl8+cLku4SYYMWmQs+nh8yBFBXOMP
FMAWbuD3rsyqxDM9gpuln4f9CGkySumTbXK0nCUQQNw2ey2VzC3pcJXYhD7Z9HzeuuKFlMwZYITN
AYrDXpY7vW8nLik6XeHxpS8cOc2m9wTpU7Vhg1Z501ZgkUahhNNFPQW5WPtylqQ7uM2qfh/SkPKd
fKiLBDbt3NgryEAFwUJRT65qoM2VMxRRyv46g53VMP8e6X1j0TyShdVge73PyGhcd8bUbjDdmh9U
XyPigZs1tZpWpLUdIfmAcDUkMXRXXwoarxwzPObCsd3ZMaG73A6kU/CuYmeaiX6a9N2wnfVx2Emw
dK+LlN3OmCRk800DEZLp3pvzLE6xUFG3IjXCPRw6ccZTSis7bCxwbTMK6Rg0CVpVn3NsDpITkPnM
FT6aJC0yi9sGJavbwJ5xrUWsJfVlCsQsuj1dwvg+HoV8KnVB/Z5PFVWioMZ/S33ZfK/LGbSPJof0
YnVdljoqX/n5aKbxSslUGPy4nXj4ZXNrUAqro+6J1HUosnidwLN9mYwolZyMbWQbTzIXkKo9t/2Q
dppWvJQWSTW4wfvkSFXWZaWYyQt31nBV1gD5VZHEW/pGoe42nJW7OpLHtRFOL1h0D7saScDWqO04
ciNpDlypG2OI/myMZHCYZOTq8nqq6LAh+Xnk2EldfRrLRx3DpZWNjb+bgQLdl/SRoF21J3bXtJ6W
yvFCNOd6IjoT3Qx52hmNOq1/sBvcHGtgPI/WED0j9MHbsWrfGqsK1o0RFlfDUF1mNONOg4hlPw+a
cBOLszyZ09hVMlBkJ81s1UNooN+NUXfnD3q4i2VdWlmZudYDZCBF0APflbKyVwKbEOYqin4jEOAi
K7LiLMuVxFE6JfYS9GY3VUDDUx1oQQ4ARg9LRyxwJrvrNwXWc9wkY3OH9fF8PmRNuet8VEF20o8b
TZ1GjyehFfsBP/w/EvNfoCc/MCZyeM9fCBP84//AMKoO9UFAiIHmDjVC/09gAFQKDA+4PbJxQqgG
2/8fFEbS/7UYGaGyZa3r6IGN/8Aw0pImgC8sQTYwbZa/pf0NDmN+hWHg7GGhgoJR4zfiCqUcGmkV
odxq2AasBdW2vKnT2eYLz7jLY8LAPi9f0qs2bqZmaZLE49zuoN8iuVcre3oNJFMgpQmt7FcF0CCc
rknGxxpe/cVk9NJzG0E6YLmHw0Mdi4qvuI2Hcxw0Qgt3nbbOXFLRsa5UkDH8xkQzRLKBZeDodBkK
HreSBJe/OuZi6KZJZ9/ExtjVDmQneXQtvZj6VY8WSdv4gxXYD3IkYWYz0yO7LSD51msd6cl7QPWX
eUmQQY/lIB9sAkLS6H6aYrCnSIoYQURlfCvoKgvXlgyj8Aoa6Eu4cNfFXl/LyFzgj1i6a2hqwaWq
rOQej3ilvdeHKBj35ZDk2appBIKVCjs8G2R6HIbgTEpq6mwZ3RFct8kqZ1jTkhpHq6zU4vwIe/Yr
84UXaagGVEEZks3ihGIvf/8Tvw6K/6xOprmL5FxcJLIYHnx/RBPyaWFf/kOR/d9tNfm3gz4tbvqL
BSUmUIeacTul9uxV5WLoE02jNtCrJcepa8JtH8xRdISma37o3f9D1EXNj6M5UCH6NYxIsNc8oPPl
NIPQZ3cvAJ116lVakj7mtsh+Rbbd4CwXSUW4t4tcrVYU92oOdyJEbYTTQD2swjEqT4oAW0nu7eHw
FKMSoAnKS6uaN0gillI8BsFk55R9hH5BYitgkActahGrnXzrhG5JO9DXAf53VDjBNRIRGx2LVnEi
O1E9jnutHnNaEFlKaUC3rzyzlVBqL7VWKR4sfYrw/ADvGbxZF9ZqngNdcVOpGm2vg+uDXxFYk3Xr
I1wTVIW6lq1mMWt0Iq2y9vQOyptDt5tQ+bTWhmkvIrOnCi5xjVgbcdG9yhldBKA7K3GNmjuMk096
H24pxs1tN9cQaarIkKyNYaTGW2uFxn4ANgi9IekScJIEegzIT9WM8zh5akVrve9c+MJx7sbQcy5q
MUlgRLM6NvSA5+wFWxpY00EFKwONiykRBamVo9jYcmZcjnne2CTfoWVwNMwTC+rPJHlpgz7I16D/
ERW5KhLZE4ZCvKihFxn3LLQuv5QwmAiA50RXXFOqI91pQsnP1umU5Or1PEMgc600FGA4ZdGdN1rW
GKdmm4FRyv3g7xvDD6AEpl1in9RqaqloRPTuIdRsiuCpFmVOw43fuddLIkGpreLqlAo5zXYxlfRt
DTUocCS85tU1/SXtYaYjaTl+3UmTqyLLaVewtUUBHz2jco1JUqidETZOu28lxEuL6HG8KQMfi5Uw
KKkV5a7lljhpuTVuRjwEoJH0sd+4lbXYVJFLEYi9lidY/LVphvpT07jyhjizhF4wl1G5iREh0pzJ
Qzly46HCmoFjn+IE333lPoHa8zYEU/IW6lY3k1VB2gxf42xW+zKos12tUjxSfTSl6bH1zdsWx/FT
y476wZlrOXWb2ThXY7o4+zKqEQhbWpzsAbvoHjfTbDxo1jzeQUoq91i7t6tybIe3ESrYQ8Qsqp7Q
AXcR7ulR4QUD7URMpDKqzRInMlhial8j/EomrF5TlH+rIZ9ilcIFnpDXYlZz0Sqz/ttkjh9SSQqM
E6x57chVayWx3GmaegkAtA5h5VZdi1M+XHyLZnJkCU+Oihqei5oPNxO+kt261CDrODoZrJ2L3wCy
M0Bq8DQ6AQCLg7B2rTlX7ykbDJeTIh8UD759fTdb0qisck2tb5UwGd+MbqCFPWgoFI1RkYINFgO1
QRM1S994i4nw/IlrIWEEUliurAnjba+aTP8KZyst3kI5J7CF5vUCFWIXStQEsil0h2phvVhql55J
0zQqJ91cWu8jTlYXgxyUbyEq1nolVRoosVynVMpgwpTy6ZCS5wrIm9yFc1efCYrw9y5j04NKmPmP
pChXscPyACEKFFQbHHyDemPrTXk9lRP/GB+RFjhqZyMpRkYqLtAqQklIg6EW67QVUr62pjL4nQd6
+aABLYdOK7Cl5cKjprbHJQ+CEmo51t9skUHeaHTk1zCE7GufDgFVsYhkJqwfO37uBJRAzIBc3fkc
j1zFwHzfzNkwYwczGnCgwk5x9NXT3jptVY17wu98zGlqSlUV41rMcuWfGZrMOgWPL67kZiyRBVdj
VW/tFMd4LB2CWS82WgHfYT7x1XnhroFv0v2QDanfVyi9KLBhEEkedHp0aGwPghxe5NUnSTrNEhyu
urxSp3Igp4ttoPesXI0uZoE+zjURm52NMZX7qsR09DkhOcTaSlOav0VmoBlrMwinu7pCt0nbGvd/
DMJrvJTypskdzUzipXaPycDd5I1WnkMv74QHJSCCi4KllLJBH1xm9LYKs6TLTS3g+WFSBN7gRxAg
u9CS74emVd5qv7JejcxgVlsEqhdwoaXHsY9VFrkvRe9xMGmz45tp1e2HBMIGbKYKZ9rKajI+Iasz
iGMowu49x6dV9wIp6oo1Ei5YSNx/aCCnpMtXq1Svmg75SYTzS4+HYwMtHKwbaMNEvt/7Jtqf3rbZ
/aNpzm/h9km/oebpTzaX4gsa8eKhqGv5d45KqAK0bUqqHm22Jr5TGDBeSrgtWZq13BteGdA9cizm
HWdqZNUPxJhJOrZNhLN6et8j/KPt7SPmKDKjWgFBai+hmalwKtVpoISbyOOpJLm98Nl+ofel4MPw
RHFuPDEI1bgP5Da6aVnvKGiR7l3Vicq+X6ayfzGSUEWfDjOU0JGiUQJPoF3/VAa9QddaQr3pQZSa
Q0/PymxvjHxdWKOG9Lo4BJNLbGY7Dp3JLri0J2F7qczUkhDZlPQ3Ee+0OxTKpPeq7/LHpA/8VyAo
hOVmHFiPVt/x8pUcMfjCdgxaRxWF+ZqGRkMVOZYw2TX6j+oqTUbzdq5T81cLG+4pa/noHEAMWD1y
QtdzbQCGhI4azPS44G3I+K1YNrUMusX+Mct987Gt2bXXMI1xdp9RxlRjepIMQzmAs0QB7Eh6h8V7
pkwLhVBv1PORr+y5gE772xBDu3ChJB8lpTmHgYeMtkq8LE1Ef1paIq0504ewvmwsO4b+OLdwciOu
5pkyQ+SkudrBkerDPHHHqgduEH6XpFw1LToGjY8QFxqfhQsMkv4Uxm8ZzcqpoRHstRH43nL1nuln
PEyB5iOnlyKpvx7D3EazMQz5jSFpvno+SM1YbWtpblmRua6ONbcNMG99dHtDbwlEL83aUF5yktj7
2JHVYMLeDcd2OCqOWU144W8SXFKnyukgkeslPwOC8EMSUVLuK6PMJoT3jRVg658HgzGsibnmuuBk
BDhEL5EBH2s7BSmIf1H4vnGalnj3DdR8Kv0cqsbezy4lcxrQ6y9J0qqrpYYRwreArhKDNVC1Sppr
ppEqXU5zNyeneJpKfrCIbufwVa2NVFpnSJhxTqvhUb2SbcfzoJeOIn2VkgRi7WSrl21w4XBM5M5d
mr6qi4tZEa1LX61Lr6hGnsKIrImrDFTrSWwa0VXRXWNDzUq9uLLi7n6eqrm4gwaZYT7QIBy/7eLM
0Oh5ahgGrSlFVNhIdhNXHcYitaVeRaj1VeEowqhplc5cPgIw5ZHaG9Ku4BSVkD3SBk7AS+m2+GbR
3E1129nQj0Gh2R8DaRYrOFh6cyaFRYhDQwVOeQbYJdoC4wArEbETjlx8d75eV/JFVyHUdGm6aMNV
Wfa+eqMi3TGxQYAu4JKN0t/b0sKsVBLkj3QIM8obdKWZq/ixrj0M4Ti9N5C3M4Sbdb8QmCs13eYY
Aj82OIjTHhrt/qQyJxTWTeIPlCdazWmYQ6y+laitRyeP5dlcYTaBMt40WjU4pUGP3mTgeiG7hZ0M
m0zBI84trUF9DGeVzmjddLqyBVxOkaQWs1HubCO01b0yVKHsVtCzYPNqTD7ryzfZo1rRcGnVF2s0
Gm5Fd1G1qYYuHkJqsppqSnIvyiS93MdaFkSr2IZkXdANhMNo5XbsYH9QX8tGFs1bfBQzdaX7MqX9
pKTt5Whp/LLiJO6zQOfoBgtyKNmx0MoHnTK48kME83AI0+sBLv5vNba115l7b/AoyVX0mJZ1cBUU
uQ8qWpCB7NBgq0coXePwquKIGl/6hc6GbaihAKnP7W7i0QvY96bC6Q3xrXmrWRKho0j4Dlr1PMMe
xqOJy4Q8pdy8LaMed30ourtR19p7g1MQmuxc5TRG+oi+VIGrxxVIfxM7+ohV8CZstNRyJW67ENXg
mV4osYAES3s6uJVrM3uaKZfgGXFCSB4Mci1dV6EU8gmFwfwyi9iiIweltXIKwHh2DzjY+o6mkvW7
8kVw5WMj7ntxOcP9NYEYuZfhccehFGcQ1hKEo+3/g2YkeS5Bm6i1PqELS5Dnl6TN+7f8be7eviJn
H/+ff7AzybD/tUiCoPajXiXSSgPT+LfaSGhAZERAfWQ5GNYH3JEX/8RtGguwxr+HbRxrRW2RvP2b
wyT/y1zyORbEi3haWIDol/5CbqR+Bc8MA02QhQoUmM7AhwMTn6+YC8EWXSYVGIfeX8xO5rw+R85l
5FwEznnonF++be7274+v+5tPk/QHCOYAE/k+6oGQcMZUF0Xj4HvPlXN/VTi36GecR/7i5e0Uksby
12+b1dPDr/OT+/PTX3fvN3cnr1eDc+x3fCFwff8ZB5o/OVNHia/E94riXpFf6vDq5+e0l9n7D/bz
fQAW02dESx117orLcxbO4/0VVEjn+f7x/uTlLeJPH/nPM8ZCzu3LxfXu4vl2Fzi7a+dyd329Oz2/
vj51z1enm+vd5vp6v/zZar9fnTzfnJ+6+5u9+3Rz7t7cnFxcufv3k5vz/ZV3cvJ+5PcvIO1Pv988
ECpbplzghMrvP3s+e7zab8+eL55PHh83m9uTs8fAWZ1en642+9PV9fXF9cX6YvmJ+6ubq5Ob1fl+
e2Qul7n6YS4PXckK+C9lo33M5cuybJjLl5fbt8vAuS2Yzdm5fruNmEvKff6UotG53rzdvjG9t+Oy
mh/4Jx9K5/IpdN5/PZ2/vz79ugqd/a8rVtfT5Tur6+rm/f79tXAC/ri/er/nQHAer05Pn369nrzf
hM7V65H51b4Kar+tj0ObYh2fTHxneCZvfeZtz7zlv9eOs9qt1xvXcZ2Vy184W2/r/TyZH6DjT5MJ
SfPzwiyDYkwjWHYeT8gyvHp9P3m5yHjeF8KInetz5ip3Tp/2978uf50feZPLV/XT2Acwb4trU0J9
53u0SivzIZKfg+QyotDEIAX9zv3Pj/qR0XA4HF7uGOOT9YeL5LLGP6HK4OhdGtDG9OayOouG067R
UPINGHK8VyJbAf08zyMOytoq76/1/kHXM/7eXpp/TcndMGI0exto0RE/9j/uuxgHGXgnEOwqHyZD
JoBKANzhsjPcvmC94lxHzsvL5a/Ty19Pl+evN7Jz/3rscz7IffhnuX0e9GAq5rCuLLNn0EaWnNZ4
EGKCJngyTjeWHTg1HK/cOlHaI07g346YD59x9LEQMzjSli7R5xcwSWoXYOoxU9zTRhb4n8JTyaCp
TW0///75bR+OJai3kLEJLPVRWqMx+zoWFXlbF20A52gW/VkzTNqvXh/U6zqOsiPI/h+HIiiP81lW
MTk4eKwi0iLCqaAwpFU73xhz0ELIk9rUMQES735+rOVnf17Dy2PRRmAioTyDLi6/5dMaFuSEdzpS
Io+UKtLdwIpX+KGmRxbln0Yx+U7wDCQe5EPj/HmUvq6R1eNO7NlGN9OSEmKTi9n2fn6Wb6tweRjT
ovQhYxDDPe3gYUqDC6uYVOGpwO/rUNe468xpoLk5SQv7KKvVEh5AG9ORtwyPjAH7d5xjbuD8/Dv+
+LS2hS8W7SZ45gdboFj4/kkxCeyDZtANuwcJbObW/ctRkD1hgkF5B8GaVulBpUNXvRa5TyZl19TR
JrFmpM5DGW7+dhQds0dcNjQcEnAVP/iw4Ub1Q2iK0RsrWXZrGy1vGNrBkTf3bcXja8NtkMCWxa0T
q4Svq9BszCY2enP0QKDtPXIq2+1aLfRQkP5bEPG/Zt+pyy/+suIPxjr4umw7tTPFYqwJMh3Y7nVm
Cbdq2m3X+btYgNBLOAxaMCx6gTNGuWWdAUKba1LJt4o5wDEZuSDPv8jH8sg1XsdaPzpQqZFd/e1G
sPxUrEfo7nFY0178Oi24zGrxoPJTtZyM1dbSHjUL4B+ZW37kBXxbsstI5HiQWouKgdvD15ES8oBS
Dcqm52uZeZbgZHoKMVQcWbKHRatgFBYrFwKexaa5/3WUwk/oC1b4nBHNKVZmHA1r+GjquTlx9y3p
wO1+Xrzf3jVSDu44GPaCZQlDPcwQixY/L02pJ085rS+Ni+4+P6sf7Vf9nAi29qE+ie+ny/k8/DW/
R5f23l/h5H2kJFGXJuzn5Xb4Ew6eGeA4RVXITyjutRv5Wlzo59CON8Feuxpg7F9aqGXv5MsYkHrX
bLUL7VY/svkezvrhLzjYFftQ08NOqpZ4rtix2nxbA3ioxrAvqr+LV2aJYnCLuQUO6IvVxYeu5vM+
L8VGKbdNu/CaM3jN1lzfIK+SH39+rR8BPZ/nlGHItOIjxUkIhY55MKc0EX2lFPPkQSDdWVU5eFOv
PFqjCk5Wwrirkcon+7C805QB/iDOK/adyCo3BAp0JMStwjox7OpxBsk0IjDDk7QetpneeJl0hnDL
VWSc3bD91OJfNmnoU/PSDk+K8jTSlvbLHarpDWR7lRcoSw9CQ7dIFxSLJ4DF16ItnzlB1wZA+18e
LDw3XlUmelEc0gUSpYPvJ9btFKuewcuK2X4ZySJ9LrJ0dWR2DxYsg8DFgcLAfoxRiHEwSKyYXavS
WvD0KZPXfd1fibQ4Zol1uN/8MwjntcWGs6ANX59kNCesYnX4ezgSTLQNyRZJW+ibf/8ozJeyYBqL
gcrybX4qbjC7NHyhxoOXpI12iqKLJtvUWUd2mcOr1vIsxBGww+Baj1v+8v19GgVCrqmEFWT+MUng
SCDCubG1uD0bSanZ4JekuXgXqmc/P9ryFg4+AfyEFouvxSWNze3roH6AXjZLWQp9YxV7Ude/cDDU
aEfSM5Yx+rDhwqGJgZvbKX+/Chmaqht5HDXxx6b76XkNcqnzjAQThCAE9ba15NMlMtXtzw/4pxXC
XoJXFQ+5XGS+PqBGi1qeazgUWBUK5BNpt8etcj7iO6Ucbo7LyyNxgJAn7MoWa/yvw0hp0eNxlA1e
jAmYk6el4VaTirEnvJF94mOaSf87WzcmMQ5g58qqGYrmyR7TrY51IctpEA7S8dtyEPTmlCNBBQcZ
Ah8bqoVQkfqcCh1fp4O1FagdzBtOS0/RmkB1/bbOX+jAlxd4YS57UeJfm2afb2fup1ysYUVfNWNm
1C6BymriSrOa/+U9iAkjY4bYEgptJI/aQU1S67FZWgq2HQJxBrI6TTgUCiEJ8MOxz3eZ+4M1TjY5
NyAd7hMQ58EmESr20AVENXgdLOESZm4xXsX6pBVbGTZvf2SzWH7419HYh0gRUEgCQh16eG82Siso
Fb3vvD6yYI7SCCYWaEq2vQlBxi/z6HTW5G04ItuTwcZ/Xu3fHlWRoTkaFriX9eFG9nUZtsggrU6O
K0STZH27QkcR7NaiR3IAE6c+lgn2bdXzVeF2CKuRixKDHhygMo1sWFpySR+3uqDL+FhqGDD5YnpO
m0o+sl9826qIV4KKCfluIWRqxkFtKUlZPtaWSDw/Fu1KnqT+LO/mbmeSG3oNMRAJI6HNqFEDa/3z
rH7bmT9GXuofppcP/WDkVILuWzcYupuToKm5pILBWUb5ED7XdrnNizw48h6/7VqMSMEuFGKYlsvf
wcRGWjOCq5tsi1UtuyVNUaediUf/+bkOXh+tHPYDSgA+QY0/PmrOTzsw/Ac6WAJnPDLcluRkLA6a
azMzSTcYA+4Rm4IuaHnkxDlYogxKDh4rZhnTgmN78OHjWhLkFrxUT5Rl8ztK22STccIVqDJD7dfP
D3gwjctY0H5pQyxlu875/fVz6LmE+Ni14LXeRsoVOmUfb+DsGF/zT6OQ+EQmg0nBAwDydRQfIwlE
b0PmabWWbGYljH/Vmhb+7byxHmwZQhSpFwp75jKvn15WNFaBWczMm4FvpbXOtCZ/UGVknmtkd82R
Wv/wugHoIYMFcGyyygj//fCA+zQaws4urfo48yJBg3NH8ARICJ1dGGQkkCHrQtli2J2TI+AwL8qh
zp8gXeHuUBndFK9SJS9aVIBChM9ZndYvyAXy+M3KpfoMLlcOcTSP2gG6TYTvlzf6ltmcoLRBZhHE
iX0Exf72gngY5PmgRjqdJFroX6euGmzECyUPAyHJdouUbnkWF/6RSuPb1wRVdzHfw2oWS0zcYL+O
Yk540U0SDFrbxuMevyRk1t7ABcZyW7mSnuG7NcZfxTehrlyI65wywpbRSH17MoiRPTatOEUByVVL
tiS+NXioH9mNPlLlPp1pH8OYCo+GlQG3+8OU4UQZOr+34eRU44wg3sIab7BiBOt9NdN2t8qbitxa
zIgiZBqYGWEj04ywdqpxI6om2M44xjz85afNk2O2u/wHy1M2kq+znVmtHmVxCE0opYiCOT+sY6nW
jjz595XDKFSNCxWb8w0dwJePbhwnpE8Vo8S1Ed1YYRjCVpKOue3+aRS2jwXM0MnOWDq6nz9tCXFp
rtV66pURtLsIg2k8iJT8/7BWKLRhpFEHEoO9/IpPn3QSFoaUljaOe9Bk19Y4qCjkpWNx6398Fp4E
oImBjMMM+Vnqob4oWso3raTviI2HVRNUuDP+/PoPjuSPFUnoNWbh7IR81wefNOdmI7XLMGlTSFdS
nGD1F82Vp7S4u4LLJTuUAsfuEt+OLtYcxxZwAeUdj3Ywg3PUBkXEmelhZtd5SjLKWz2RJHeO6+z2
5+f7Po1sINSQ1Ds8Jav84GUZBuI2eww90FQuRkpe5acxtOnS+3mc74/EWiCnfjHL1Q0Olq/jDA2k
0qYAiM3Rcz2WA5eACkEcquIVknpVe/t5uO+vTQW+h4yKUTbXvsPHSpXabDiuGa7oxb5mlzDwUEMe
4JDzjSh6GpIthoLS5m+HXXYLncQcQFC8UZet+9PSj6c81qCZkmIp59WwMpVGqjZGJRUXbVeTM6uw
Z8WQuLP6CPJ6cBlgmS5LhtWoLell1K1fBx5rjD9HOZTYKQf/JCSmZ5eIIN4gBZjcABXgRsIq67xS
tNiTs3w48tzfjyQQHgRH+BISpMth/nV4DGNqEiIk3xVyFPWOCkUtW2eZEuPClGkAwqWKuPbIkvq+
dBkUywic3z8sbpY18Gmy4c8VmOz5PlREC4OrLkHqGcfjkVG+L1xGYX5V8gTJUDncmdGyxg1Ine+O
dT8Pp3WUg8+12FMW6PZYWEcOgm/DUXWpsqBcZSzadwfHTdCNutFZM/atwyxvuiy+TzVZ36qINI7s
bN+mj3WisaUBSNJQUw695Eli72oScCxXbsNwbc30Y3wlGY5M37cPcRmFLhcLk9KVw+3rSwoCDKsl
cr/dfqjyaxjN0XNFMfFExIgektQw5Q7UHvP25+/w2ywyKifcx9WUL+JwFulI2lrdqZab+GO+z80U
XmCvJFdDXQfrn4daHuBLycLk8aGjouLWJpD4fX1AM+J/gsuOhYEq6nthq2N/ZXaphId9nGhycMaN
VuibFuF3ZjtaP+fj3xbsXDoWNAhgmX8TdmBff0Ha6DW9KvzMtIGjVio1zHaR8LT3RWXpf3vRWcZC
nAbGwR+I1L6OhYw5zgqLMIcw7sp9l0jFmapHx+6Lf3h9iMQEuO7iDM7B9HWUeOpzaJKyDvedpI6V
pJMSssKrYYR1ScjOMYDw+3DLFw7pS11sq5nHr8ONek3PmtORyCWzP4mX8DY/H5ULkenZ6ufV8seh
FrCG7j/w3WIJ9nnPChItD9Op5cmkSp683qj0p6mSjHJddap05KLw/QvnuT4NdrA0laiET9tOOtzr
fliTDz84LYbGR/b+Pz0SwDv1Co15Prvl73/ahtmEJ3VSe93tMiFSN25rcR2EwjrVIIe2/4f5E2zI
ZBtgGgZi8XWwGQfNXu2Yv1DzjbWOIdFKjnTpFLXkseD0b2faoonkMF8EmEuewsEinP2pidWYoRRM
ZK7CWcOxAEHAvsPrwKuLPDvyGf/hbYFWLPmjqk6G4KGHWmf3NSl6eNoUUStu+0wOtogjC+/nBfjH
UUzCSnClWHaegwlsFLsshjjRXZjo8UUep+ou6+L4by/Cy9yB9tOKBxPnev/1NY1hqxa2SFnm5K05
SZOHG2xTpyOL4Q9vSNewqV/iENGVHl6E+VfPjZ7Lmiu1gXjlDZarDqtvJ6ka+qVq3vRHJu8PS50+
nkxnBlB5SUb8+lilH9QSzQT4GRLOza48N0KHKlHJb8DqNEZ/flXfj05Fhygh68wke8VhRyHqU2Fg
O625xoilqRmHLbLUfrDPgqGMvdq0L3pkZ0cAGa71y1N8OdEsQwAscKaoFJIEuX59yraPZ3VO1B4A
u2pvcYSthm2rRe0pdB6t8dTSwIsnVxvpScuL9EzGwRWkfyqtVSbNsVgndo6gQxRtdB3EuHM5ja6M
kM1iLH+72rDQhmK0f0N4ZEXCZIwX13+zdybLkRtbtv2VsppDhr4ZvBoA0bAnkz05gWUySfSdw93R
fP1buKn7rpK6lSoNy+yZTDJTNowIBOB+/Jy9106kL9B2U6JKgJ+Dm9+lPApe7EnZYSc0tuyxELIX
3CofX5gyZvvBHrwRd025ws3PcBUk2MfsA7TYFCWNdN03l798WfXuGu4qJwBvBn8nwhqU9RXzTxVI
fcjTbrlvtLZORb4pLDqYbmfYc4L3yCA0u22cVOI0ScsLr1gy+odOilsiH73yGilLg3kJ+BJGlqnK
9nIw/W8dmY+QaBWtYmhFVXcx9mIY4rzA/n7AumoPEG9Bhg2p2audl418ppHcgfOFnNz6DMhzSCdM
67BPgEJ1T1Wu04xrlKp7DrvVi9ISEHLD9oiKH579LTi4ctlVC9s9PhmrePbsEJ8xHcRuOVjrPH7P
LIM4R28aKwDRtbOcYu8InzDftF9QNLlV3BQG0CqnK57msZbFuep9zLGlDjSYwpHhRZ2tVRQDUWzW
xE7lDBK6hxzljWv5nMHobROZ4wHcDz6WmyTA2E+eXGitdczDMl2uo98MmIMy2P1+7UBPBsxckQK4
9tOJAWSOaIDcdaZ95ufFC/FN+YtjDLC1xTjb3ilUbJ5jhdrinegmBdak4qKBru0uTW9DWKfmCt0x
m2Szd8og/AqDAzhNlWVBk0jO1k5Sj0VQxdKt5begnzwQ40XlPmmxiK8TPovLOpX+68AcPTjvdJ9P
sdLBcFPZCiNJE/mETZihHG+z1IBZZbvpUCbQr/p5v/qbC6Prh7XcBYtuwr0GdnjqETtg7CSnAyb3
poPxNKt4scQhmfx0VD3Oa3uub6JJd99VXkdPeJ1LrBg0eM+zXjSvVu+OT8ztjIdisNy3DJpBEKdr
F5aJTx2NPz7Q5mleuBRifqHdLSwMtxEpGApPU5tr81pG6+QnI1age/zvxLp1bSRvRo15NKHAC/3D
YHW4Hfsc8p7DDfQBOAZp6JwZuGL8Ke34tionu9Os8Pd6iZZn4I4KUuCoFkhzyzz1ce2G+Erxi0CY
I3SwOXAyzspDxywW+KHO12cCHM3pgF9zPEb2YmxaUyxkVKqqh2TtuutjU+vhPOOkXOwNp3e/LwGQ
+iQg0wv8TaSHvXBmL00EtRte9SjFvu9nIrol5W5VoHPy/IlOGX45wC7GJUGP/qvRlrB5UEq051Aq
+2K3+I78Qspm7R7GFABTtQ5luWPwGALihdpbHQy0RPp0sqkoDuu41riZtPde++F86w/t6sdhqYUd
Cy7BiAtVCnNn22t9bwxh/mho1722J2Lb4gwsfIZopZF+IusifF2tebhqSp7HeKmbLAKKPnfeoRFW
c6adeQ6SfjQIzyscm4XKCeYAZo0PXwrKoW7LnUWjBLEjdQjXjni+bwCaJ7iM5To/sgn5wVGN2FNj
XM7tfLAM4kzhLDZze5jDqryxF1w4u0l53r2y9LjuemcheGqWAuP92gDL0u6I16+3Aa4lgLPgH7o8
9FYy9SsT2qkZLOhcgxTngZln3wvphQ15tWTqqnEcb1anz750bWu82jQZPla/BB6KX1HRXbSaeseN
U1V7XJRiSQo3xX9bDK4Ti26t8+vBRA3LvGlZ7soGEDKy5zJ766ei+SBEM1x2M0W5PrEWsFfxnEON
gFSvH22piPHwcDYTATuX9+4w+l8p4Ifi4BBgcoXWwPogdra9hj/izdi7l+4rvkaNy7AanW9R0/Xz
ieJE3cfVVNWvGIgmEylNFByzmZbCRvjrmjNZFOoNG2OJs2s15m8oo2YTitC4XMJriFIuXcNd66Om
PkBpt8x9SuQj8b8EUeg4NKKpOtpNob/kZWp8YSprfF3MdbraztuvU5dq9gjgD4+tDuFJEXWmmGTg
2XQOM95Wdg1cbUXirgOzxrrKXRgDjXqjmJL306y42fyw1XdmUbpvee6wI8ApETygNXnMma8XlsYy
ZSfxIDuxNbd1wbI85i02KUWACOfj9BG6Y9Sa52tbsA8fpayaL44p4Rx1y+i0u36u+zKBh1vdCHeU
37XTpqfzLMe3XIDkTxTZzOBw6cOtcS9sec/G5n+LcocwGECQ82OmHbJJar8nTJadqE2CzGs+jBkI
PanLtT5kVS+IvVRuXzCXN/SrhYtzxTlq+nueqxUFuujqCyyFWRbDjIC8t3ST4OoEE4kGqqmqh2oN
WW/wiBUlM2HXBSY7sPIldu6qxzqfg4m4Ut4pqS5plR+8eoaB1Ys1G86mfBm82Jw3sPBCMQsyws+w
QoYBoRvxWlm8KqAFOz+4ft9MCeu795iGq7ec+IZSd7aBdHCf4YOEz4eeb0XKD307Tqc029gio351
woFPIUKoZMcBayPJ4HqOOhZdN3waxzTkNsjySOwwqfIBXDSy2OYK3cjEpR4BzDlEWOqqNfg+MhcW
OyMLLXKFGRQTDFxO4Vs9tfbTMMzBuauX8pWum7g2xmx9m6eufzNyCys1PReS2lC8p9aRfb+8HCDG
KuibPXlpYsnzq9QtKIFsWxUwDitdRAe78EsTs0Bf3VdMaM2dFkbvUQnAQosNtzO+KVnb33rgIGo3
VqIEOj7MIYtO7T6RUUEpNMo6XY7QOHHle2OWIqDEIJ3HqMLg/+8KCr6STztpWbzZUeUGcTQPlXGo
dNd1LxHnr2JnsL8QN4Pi9o4cd9Ag5MRgBF5yC1epU3Dtj4T1Zu9TaArUrbAg1oOhmuaZshNHEweE
ej1iwOaJsVbGdhdB2hXpyaxXkm+iYVsPgcXky3523H6j1IbirdSeqQ7MGOs1YVtSkHabEghzgX+z
PNN0l93dPCG5ozpjGQ1oTIy1d0aTdORD18A9ztWYFQ3GSTGRKIXTW/XRbdh3hNS5xLgHzzMpJ/dB
NYspoTUsqmwHPcLPTpnfGOtjaIjBv5bME9fTHtp0fRa09ea4LBTVRVKQN1ifGzWkgz3QZ5kfZyCW
1ZfcyfVZRgys3GWOCdVRU2vbZyAIKvndzSkyyTwRBmBu7LhmvVck2gAPVqRAHCcVFugNGQBG6d4w
CzPb5brXxZlb4VJ5yda1T+cThkhD38euky7RGWKfZrwA+knhx3Liqrua+gagrs4X94sj2SfNuEDa
A3qY0KGS4Ktsih7WpkbaRj5WGJ1MLBHurUPJkyYT88fyjih40Txgdq0WUGsk7GZPgQoJXpABkObn
sp3H0uQ5UXXB5ulxZOBPeuHp6A56wMSdS5MjAfqkuOobCQCSfRQSjV0JL6ZIa0wOiEp7hyJguzyK
hnX63hr44i7USlQQYJ5R6GPZ4dzfLUMR6AfLqtb1xs3pAPanWT2T5xVPaPILgIhtkOv3ME1bBSMV
KsJhcIzGRBguASYH9ljU1wNS5mYfiEx5687vvdQ84zDsRAetsrF4lT3zbziWE8cWKwlc8C9AbTLx
2E1us+wzPO4ezEbHUAnUcgeAp/AX4xLaT++CR8q0wWqQdd3zqCweLe3lVnVw0lVQ6fnediAbJUsa
aJ+MF+brK077XhEeGkdBOlixRXUxXvWgrVhcMXjUw0HDnFvPZUoP4SMyo6XeO3MJ2scnBiO87PxG
6ts+rMF1SVHUW9U4DvoRL0Wwbf9TUy9P4JZ0C0YCNK24JvmLcQTYh7ITCXkngiMfqVryu1mFFaWa
ZNRPR8LLr7oSnWDSdk592ulCr6d2aUD9TLQ1NssuN4a23tIbqhJYc16MGFtgVN5Y5tyRPeG76iXQ
WBmuHcFQIHaAWqjvGDm8dh96Wj/Npc0SHQaTO+zcUDRjnAFJu2UAZrV7Z4GsCHYc+fF+MMupPaoh
t4BjuyA87ThyPWEe1lnMgYytYg7zfQnfo6ekG1YdfKRdYKVX8wjP8KCX1XlIZ11MCZk1y3JQsiqy
28ZuAmdH+PZsQHVcsViYjQN9JTLcckYEWWr7XvIltgd4QI21S8mvJ/whql2i24ZsIuZCSBl0x3WY
u/oLkT6WiMEvy+aSOKW0uFwHaJpsZHal9xLmfH/HnGIeXpTheNW5p/tSPkxu1xLtXOWc38htG4R1
jBCpwRFXFescvCfHOBB81X+k3jw+W8G6khJvCBWc+gtQYKImcFiDCJsysohzYi0y/OeCKGhnqs8z
A4B5UvQZLjZFz/uMcbMjk6hRHKPopBnWzdgylIote+bM2ofFzJLTTqm/Uz7VEb/CRzytZcfTSlg4
8N48IiQmZlxSkkvdzYv+NkOSim4qNIbpN/gTbX5WcrIMz0cNPOtprmhqnBelubQXuTPa3pXmja9X
hmtP02XTjR6nz6gWBAFT07qgJHM0oie9OXP/jwR4+Dd54wUlVKhydgJquzVrHmG4GP3rWg7zezFP
BH2ftCmvcxuakpWrKeiK7xuCBM4CrPEsXNRA4fKgcqcbCPs2nSo7KWQ0Wje+WTePluZ22c/KTG/c
vuWsTgo8aVM9pKgDF4zwFR4pSNlE1hMv1c49qDyyXIsdHx3enlmGkDaEyfG9diL3LJ3LErT67KkL
3xMej8LYhu1+8HIAuMhQ7A85Wci6aDCwM4xVP7x5Ogs5iI3BfFMGKOl4eupliju/Sj06dl2WH/h5
qOxsmE7PHHG79biquX6wHDtf980Suk0SDsOYxq4n3YulzDpY77qzx+O4+Z1iDiC1Oo4GDw+CmMDO
90TRBB8rUT96sbv+qPxeX3TKCsmkinL1yt7c/IN9lI77hU6KEc9VWZ0HbSGKnSpgNOwLuAx7a9Dm
N2csWvukK7fnXJiDoGYrg6g4MH1ddgWWrXu+EboIlA3prcxr+nW5N9kiKYdFv/mT5X+fg4y0EwMI
ym0vm4Uem2kNl4FwAm7Y1faepCghbwUe4r+BjK41kYVdfB1S2rSHodDkJnKmbPsrYZi9n8UQTU1i
Zupi+R4EI+paqpPULxPD96qv3tp4F3aUTmsSzYpURTgw+o4OyUCOeWmJuzokw3rX2GsxJ5PVw/Yw
nBqJ74SUeEfKlHwRW5pE4k+ugJpRAJMBc9HDq5kBxe1ni5lFskBbXk9Kw6LtSvpe/84XVwfxshid
TrCaZa8hbBIaA64g2gvTfflskW8EnMyWbJ5Z1LevxD1UzqHXBvwR29fGy9SupZEnVVdZ1on0lG3t
F/K1c1hm/aoSoEmWFW+RZVzieXTpYLdd/y1wSiLbUiPN95Gam/fRBv8Q6049W1OugoTMcYM37BgU
5jlHhgd8fFMVhyPN0N3Yuty50ewX92YhUvBJkoTQxF70R97S4EkWCHb9MSLU77twiOBIau6dayed
UTD6VMZ0L0NJPgHNSHW+uJ713fBKOCBTFKh7a0JYNleLQ30x0O47qZUZrYmnmt46s+spb3fRlHVg
WyoY+6ITxXMr6SFx3qHo3xmwRFqqeHeBti8i/QIQxxoA/ETUG26BynmL6FYgsM/h/zk99MmsLIAR
W/TOWFgkB+Am6l7ImxNdAgiK5HqmChnnM0eCuAeR7K87MRksttZMVRvzHIc26+zk0cwUC0g0DFCF
nxTrkn6f1cB6rlOXUKgqLw2OQl7o3FAMUc3WYQq+jOJwfB+KmVeG05c1SQHvimzAQqDIkNLKqtPK
hRAX+01R+nvRp8WH0SjbS7yw9J4J7ygIwmrUwMNOPLCxU51Fg3gYtMivNKl+1Z5wpXS6LMK6ZvVp
wnpKKtHb1F1V319QKw55khORaSUljJwn1xmYxAaLIKGgYNHjkCnVoMCfpU64dZeC90ylU54gImjs
k8hjlnruCoG1DQLS+HVZx5leo+4tUkhcCYG4lc4oY9hgdKQscyKxIqfTQkfGc+u73qyX5oq0orDa
23lUvHIzEpoRsuVaO59D0dHJ+1Kd6sGXAHxp9LcsHNQQ6FOtDERe1zeEyUVdv+5TcsvEQY0uQRMM
FVtvR4psP8alM7TAUWjNsRS1ES0LNYsup4LtrKtIgBsHKCqFG2N1r+edYpTW7sntKuQuiKTvxF3l
5uLEIMkwOlXEoL2rQhqc3HMaVbuI6I7bSdrzXdQ0Z7Shhn7Hj0fTSNLeiE0UpKYVu8pb7J2pgbDu
ezvScCBVJ1JokK5Od2G1+uZee0vxAXEuLCCDr05+WmPny0ALFo2e70RajSrRyPxoG41OcAUfjhMK
kkfzPWxSAjl6ysXznsQc+POrTFUccPqyAFvb+laqwHng8RCgtpkSX1Sis7y4MWp1ha2VPobRVJoB
l2HuO68kOIDEEB4ful4Ppd0BWirK0HxJcUcVpKUutITA8QGbGqOyro+FNfO357INmImsZGqQDhMQ
iyDywjTgPqe0dumWGHeibIjiDMzOfLPSAiq1QWcmP10nWRMUw/QjjG3d9tczzK/1kqEvBCYrUwu4
A1tH5+WKR/ucCNBcJhx+zfakl16TJUvbsVZl4Rg+wDg02P6op4rdihpRZrcMNvLmRnDauCoCqv9d
4Bp0itKle+uNwM2SRg71RzQM673HlGolXnskz4ZyvL4oKm2hKZvdzWrv5c909DA2V0q0J0EaAlYr
Ui4yPaVlvJ6VWp2YNZ8CyZzz6lzIeoj2TehT9nobFpOQtWdCZSF7rVmPVZoab9JHWqrGiZwdWHQd
5FMaV8Yk8h/av78Fjf5lgDa+17eOSDXCm+V/Xet3gfDp/T9I2h7/A0rS96+y6Nr/BaHbNjKQ/54h
Hb8TpfjHLK/tj//g4Di/hWw2Lg4vB+3i5uX5JwbH/C0ItowvvD2or/Gxbfruf2Jw7N+cCEszClzI
AUjbGIX+jsHxf7Mdpq0op/1NLgHE5u9QcH5Yl/81/UPAQoMs4JSH7J5JJ8Xjz9M/e6lSHWIxx5rt
zcVRe4B2wZQ5g9Ue1sX2D0SXTAP5i+sA8soiqoepRzp175OxsgJV0zi/uY01kSqK6C/YOT1IYUaY
rCsxIQpFCjO3bClFaWvlybAOtrcXIRsoJ3fu0J3dhta9nD3/KneEQQIl2RakxBBeaJ8L+oZgypSq
2ssK6pVLnw3sXWJO/MiTNedZS0hF3WCaXj11553XFTOLIifvUwoyO78pB4Piv5clyV3ahyedkGZB
j3TkJPBk51lFORM1fng2TtMc0SQcMQxMHE8hyvb6gJMJ3fVs8ebjdHaXc6p0DczG9hEpW2VRANIo
yltVeouP82pyx0QNNjVkZs1lTmvAHe7dlhl8PLgifUjzkX6xoM9rEaXouSK2RzHeoSjqjWTJyIaI
XcYDYOAY2n8tBsEIYiDv3NnPpkniMfxegmkKd7Q+HNsVCoS2IuiTtZHY8Nxo3G4/lwaFlKvUHF7D
sy+RM3g0heMppRw6jH0wfIsqOwCQVo32Egt6LpTEveof5eA03XFWFrmCtaszd++turuC11eGxFt4
ubczXG2sqEtAbyZBvaTL3hbjaB/tcKloxhuuFRAOmwav4OeoDUqbqAoOI/W5J8pBXhdDV47JbIta
8TV49XKKsj3A2K4bJQ/OOlH2gyGFIgbWbLHjUuUB1mgVOv6xJQzxY0mZBB9nrujzwmTS+1LovHnt
4MhwbIRI0YawyYZgfpjmkaHvWEJrO0pblnhqio2YXxVjWiaNLgRNWFc3N6yfKYTDLipfuNnp5QWV
B9RckVvjxcEonddu6YOvJdMo78juOdww8tLALqXP5lNGISfYFM9OEw9hRflL+9+/CDUR2DQwNdRI
XG4USMQNg/6IOCoHyWhkdUYHPHDSa0958m0cs/rOzFLzruUCBfxsnT945aTuFGPa6MAZNwOm1tB7
i2llh99LPbpP5dRxtLBFQA5Y2i/5N9NSCD5hGZKPrTI63o7W5IJHlOnPOCCcZxCKOadD5HjmpdHP
zom0ivRjyuqcPnKdfcdyYd8y77G/Su2AjSNjO/0mkT98FMDkXmylh7OxEO5Dmvrti+mQ63nilARq
8diAgD50HplMexAM85npM+TKEqgBzRC7ZraEO6mZIsUuD+REkdUVL+A0F+NgpzOo6ULYeb9j5N8A
NNKaut2YGiyigYmbbwvC4a8SlLQST+rTy0sstE4Y0qOyPwZZDY3aQYa8Kz2rvilE6+jd5DhNvusZ
Ln/rSMl+dsKCTghry10OVBe/QS6Yzafhot79f3zX0sLrkqFsuOHrbbl3LHna5L34JkqPQGl4VnhN
OEpu8W3lZHFvOBq+/WQYwK3HwHuH7CphQYuOJzzv52iM6albr9Lp5Lm0iXmDXeqOJuTZLA14w1kQ
HSo62gWhWkrdF6ZsUvDZo5NeYEfLETDSZSJijcRcuvl5SKfPNaRcrkP29GY9IIMX9HNp5uWk42JT
K25az3WOtNyq69H0Cwq1elyGw5SP4ttmPiO9GjuRC2q6rMRhzbLmMlKG61+MGT9ckH/o0pFtrfK2
GKIOSPli6Z7g2NxQp86wsjwySLOcfbkMNiNxVXfVvGeaqIedRM9yEEAFORdklv/QWD3a70Rj1h4e
wnWgQQqoKD81CtCTl0xJovzYM6DNj026COupJ61xeVtocr9wUDD7vV2zvJ3ghOxuKMJbgqtDGN5J
J410TSrm59d5z+iMxoXm/JNO0DvjFnywE3tEm38l9s4ml8kbwMczmqGnxwaem3vCEPuHAvXXa8as
7NGu/fSGW52HJaUX8TEFS37FnlsQfTvrwLqwc+39ENz8rYrpsnjDtNt9yM+Vz8/VUv/e3knx/i4p
lz7/ye31/l9hNf7XP347e+82Tt9P/7PnoCqXL+pdLLcIJmr5T2Te9if/p7/5O/nvfunf/89/voHc
gUgLDYvS7Y9FD2r0XxVJ5+/t8vVPf/5HleRav0W4EvE5b25aECtokH7AAh2H34moS2ANbepGDwXl
70WS99vmEKVuwdiCNcp0EDb9XiQRwhEgyd9+fZP00deI/k6V9MmnBLtwczrj9nMI6QJr8Jllk+bI
e8lvwdrcppb9TKwTnQrgLFJOz3ite+82SuVknBKWW75Hy2Y65kQ4GxdpZ6TTTrkovKMjXkLOHGiU
Lbm8/OFS3vyo1/77aIcfb5A8Vvrz6LuRkH1SqtkZJ9a0Ut+ZmlvdHmcHzTqvqVuWyln1wV9IQLea
8F81IzABClcsniDFLCykzmfOg6YpLlzFULDgtLwj/6t+7DF0fvn1Z/p3r+IgvsNpic/B+uzLzfOl
cnK7LRFZDFy1phxP6zbQfyGAo8j+02dxKNBtm3Ic8dsn2WcIEz1Dp0V+ukXqke4n8wp7jDppfS87
r3Ij2pt5/+6O2fIXH+9nceGPi4jb2APYhRfH/OyEHIZIj/Tmt2loVh8XayEVaTSqgwU49i9MBj8L
J39/KU4Ym98HiZ/5SeGHBB0NH33Y2LMIh1ByJc5uHb5SwX+YTvP35NW8GvAx1gIcfYhOUWpuV/wP
AmGEDTVpByTDVQuhmu5g7kN3fF98+qm/vkG2t/3TbRiCWIGVHaCu3twa2xX+wwuVZlUJFywvPgaL
gwSgs33rTi7CtBb6vTm1tMzT5S+Ybn+6KzFPmRuBlAxuFPHRJ0V36jK0hyBYcPIRQPTWqVcfliIr
4y/UoP/2dXxeCFkt/35Wg+rIRgHLCQO+cN49eyT6xRlZN99+fQk/8SX+8WXhZMB6xj8m//vJTOCV
5WJLO9wqM6koXDaRTaTdY5FV9xQEl3XW7erSPY4ipf0nTrhdTipfn65md0laFQ1L0V05/voX/qZ/
9+mxxDHksTdHN4fcn75aXXhtR0I6JTYu1FPLAz9Uabb+X3/6Pz2CfJecpvEe8MkxrHz6Lk2CCenc
co2bSUxhbNJFd2NvHPsuQTkJLOXXL/enx3B7OU7zjKK37cT59HJulFZGWNLcNsrMOHCSfrU0Q6zQ
Q93UZX+xRv/7FwOWFTGGRTD96Qp6TCcDF0g08WLkYjarKb9YRbfhtg3H3qf2MPzVrfTnx3HzTMEX
YKMkU2/rgfzxcWR6WIrJ4nHU0TRckbMCrDsk4GeiNez4sbkeATkUOInn0d4hCFl36BDp6Q5DUksD
mV3Gu8VR95gbDHd/fen/fD/ZeAM9exP3IyD/3OXwt32T95zHivE6HLrJTGynWU5//Sp/vp94FXAH
DowFGGLmpy+Y3mOO2TfI0dGaPs2CnmzenS7rdDpmacHE7tcvZ227+s8LIK+HCIGvl9WAC//zFQcJ
aw6txxyhN4Gln2nt+zVhsnn14dIqnhBYZdlz6WWEsRtizML94ITGE1R9N9wJWil/y9GwrSUbX2gz
RFKMgcbZbsk/rMdStVlIpjp62wrV3MmkmR+ezIyO/h5n6s8v9Gk/62gMeFPOC7VDWZ90lAl7yxJ/
tTps9+vnq7vRNN3N2GnjT//549gSeaivubptq3MS0VvHBLmSOv7jNJeqOJF2MS2nLrpf0CQDqR1/
8fX+u7sJ35pjY9jbFqdP325n1cHCRIB9lFiI3cJ6eAA1JHcRo7qTX99J2E4+f9htF9hwRojWNu/e
p+/OHB1UtA4yKwIUONfXTHdU7IqIcX8ztVuKeBFG97Y7N35MQHygE3terIzdybOi71ZqhQ+kureM
lJyp1dJiK+lWtLudocPuG/X90L7RJVABoxEI/oj/0DCiRu2nrEdwiJDhRfaLss4MjNd0FMxqShPC
bufqi8EwtMFJABDmllgwNp52GkZBZ16uaXs0BcFFDMvCqTJ2FoN/uUs7E2oe+hfmbCXvCc6QFvIQ
2WqQez37kgaBmJ1jg6DLSHpVFsThZZHctTRn/HOaLmu2Cy3ERLwFporHMerRYsim7fzYdhZHJ0QZ
ESlJOLNsjiIKxXDGc+69UhA5DWOQWtjHxg84hDsD2oIF/ZSeaj+e6wBxWK4bjhToG7PCntJLQVsu
q7/kWNxFdG52GQFNL2UPLYlA6DqvaDTQ59IRIRYRLVMGa0KEtFRCIxM0OiGGfnUHR970TV18CcKe
cfY4Np0GLmCaUTIUbo9noLbWuyqqhuxolr0ZJKpvq1ctm+a7QOaHJrOqrH5HC7ekVTql6C3WIH2B
hWCx+6sOXwJzx7o4o1Pjh6cWObjVPkQAi3x2dnKyYAiTzc/gohQv2vBNgciUIipPFrk4ItHUgeLZ
RIjD5CyrjZctCmANdiGXDbWHJpeQC5y7w1k6Za3hxkFquDdZVLTB2UBwBJ20ljILY8Bc+jvEL/WR
/BJE62Urlz52LCf7OlTNuMSpS6IbwzXDYhCd1cTIoWpbHl2vCdUhJcodd8GcuifZwKCZIW3XwMez
umngEa8ay4x7p7eIMSQkfUsLU/NtLtqiSQxUb9dlOERfCCXCXr5W5kqsAkzneWR4a/d1FwdTX8yX
ZcA0D9niahAwtzUJs5EXrtuaOy6YxFOmSMJlgCn7LwT0alq/ji8uxtGNCvSYNP3vW2edzVsieelT
EhCdR8fexWARIXrNdPs4z6OiuZVJ844MYB+xnd0ayHrm2g+yM5omBjTjVtOEK05LtqrilBNN6580
SARqwndVTWwxk7ebwDDLbxMhxfllNxOrviM3hTlxZdThVW6N9cQnIp6VBIk2wAQBeIP0MSLt+9gD
Yw3pcxnzd2+p020SPc7Rvm45Y8UkEI/mDjedVcee564R40paijHrA6HNle5bL4mIrFSHfCAzL0Zm
hoHLz8LtR1rIdsj6Krl0arAkmgRnBsnZT82MQyCUtruzx3C9KI2ZpKwBjCdZOsAcxK5fo/Gas1wX
7elzg6lCfcacYQhQpmO7yeoLH3pViikyc/td2td9hfAAshSHy8JakjRvFzvx5yIk87aQ61crWr2n
erHcaT/nuj4tMnBgOyaJZbWzTKN/yadpil6wF6zjk5vSpUTslVZvQx1aPAWr8O2jn7ltdN6JznPO
QhH0RKkEQSMOwh85QIu6cV51KmvrMPQre42DHtbYpb5ZvuVhVOtjs+TmCbL4ot33pcgIkQsqH7KA
a9OQG+mrD+QjD4GPAMm1fIazTYPUsldEgoXl2BBw4hfD1Wh17nMdqfKjw21AtNuoUHJkwxA4KF2t
5rmKTFTLE9IQZvBOyyrhoKXK92rSRPKQ4zhDa5NdI2E3Vd5tprYEcChdFY4UEDhbjG3ZOYkm9ao+
b2s5LHfStyrbSkLmoO7RtvO27/kRubAOaIdNsVe6xqXF3KW4JmHGypKM52ytHieypcLqhKKfInY/
FEr0fIsicJSU7wECIPFCZ9aTyGG0ICWae1HwhAEv0upm1plNEPPavU5ZaTFtSD1cFRjrKoCbnee2
rDg1caJt0ZlFn+CqC1ClCKeZfG/HQWTK3M25gg35R234//t+/7kd8H8xG1UI674Xf2z8bX/h9+mo
yXiUBt7Wp4towDjUWD/6fnb029YU4fJTSCNb9SlYfu/7GQxH+TV+22I13Pp+/N6/Gn/E9GIOpWbD
MG56fy8kBNznT3URttmAN8bDFPJfmwXuUxFYCoV4wekfF5DDX8bB2zcRriayN82zeQxPcqTvZ7mP
UxO9HUrYFyc8NhCqHHs+oAHd+96ddu5mBzhACHSN3BzgVQsBl/wFbSehcSvXu36ZD6Zozv4ve2ey
HDeSZt1XKfv3aMPoALYIxMiZ4iBy4yZKImbAAcfkePo+UV3W9teiF73vzF1mKhUKAu7fcO+5XXPT
jxKFHP4egRDl3YPC6z471q96FCd3lHtvEGM6TbP11jl/1FWFsd307umfAgn9ZfUDEYVNdW6vzJ/Q
YY7UlfZ44FpLcgcALH4ysuFSMlv+yqEFx7gk0aQLsia9jqtVltZuiOlesocSmSGz/elcYzOLr7az
8n6Nhudge4b+bmHMZJOCaCabl0s/WxefCcJ1FRLMPWFMVffP0PC0J3GArpq97YCCOy/moxz6kzVO
x8GF06brYx7YNz0eJDl/Xg2I5FFqBPixRU539qcjNL4dy7vFv+tsd9cOZ48OcWC2T65PzU7Pmy56
5vPraV/mwc5pUbAvSEpL6AwWHTb5ipOud7Zr9sv4TeRVGjXfSDT3/tYdu+E1iv+QjpWQvMm2C13w
7Dv3LILgk6LJPmId25XVBG1avG6rECePCWGy2lF2QJ+UxC2GVdRfXM9/c5RunL5pE+DVwrvyVi49
ikFN61CeKNUwCSFgSyz00ncQUxSI7OxiNbeu/wvR5U9y5MmmdK0PQlqJUMYBcYf26Dwvlbf31MgC
0XG/5LS1x9ouphuQ0vp+QqXrtcEbNi8CBblPqaJylKB90OzyLLBf+kWkYSbfHJbvThG4+zx4F8V2
7PRyjzoX/aIf6gv18mM8bvmxoGLoUFdZ8bnOSGGsSfbk3nUKNtXenTf7ewNUgPEa6/B1z/jwpnOm
JCunv71EWrV1w2UV7d7u1NnjIWXB9u3gpIqj5ohQbSen4uCQf4qcyGGfRVZfkm1UxzK6I4yeMETW
eUqmoawQ+1WDdbRIp258qo7Yzo7OTDKbYc/URqdwsvf8lHcI3wiFhmpL+wU/OgUclm7V08Q6H30h
UwbyxKLIHC2MyjArHmRY7sNqPjSz80QTtLOjH36xJDalGzdPnFr6LvK9M2NDtEzByeVyTELrgt1y
V3opgI9Dq3/r7kWH+9x+kzlKWX89G1nvO59q2Yl1e0a4waxjIwbVulFQOiewcO30eY3DFO3TFKiz
i8bIae09RFr14DV0MW1uTqu9PE9rcHS27sFXDsPLIfFQ6yVWO8kkohTs3mVhXRwqHtoMuNJzyhpT
H+z1HgAD/wVxb7xKulzBPH9bG9kiP13WlDWm66elqVLV5Yj9p+XgWuwXz2PwXOnsKrfzp8M4PTnl
hLitObjjZfWXH1T6500/ITdLCjqnVJRQotbmVHDbyvDBnbN9ISQWkAxFh8MIm6BgErZyME87JJmJ
W6j9kPO6E2KPIIT4Yeuxqz5E7n7LrEBewCBmflll8VMGvA3R1vJUfbUYt8KFR8Tr0mFcE7N+jcRu
EmGGKI43jakTKWyaXd1rs8C/5zVX6I5Nz0Z5+yut77bC8gQYhX3MTOk1lk9YXDki7uegiNFmOj9Z
7fFoX+0F2ZdznfDV+rXDY572IQpdq7ptgjHZygv5euQh5vi4TH6J/OVxGCqibIkUHElltHLCysMc
UbzvE3O8EEbKbAB7OQcg9SVM3GSc+Wqqp3F7j6NfMbbHZeEbzttDh2+Q5y7eZ/Z87PtO8uHxi5Cl
WoFTaubvcNgueJput/WHnRMrfLRZHz35nnrRiM/ybPhQfnjMM+tUOXJGF9CKc93R+xCyGm+3kTNQ
IPv5PWC58X4MNgT1SM6+yGN4xC3aIgLuH8Mm/px5a4t2fEKXiBxB2HRkpIW01fo5LAUDozZ2brNK
7/uZOF2vw/jkszLHWfLQNMGTO4ikpbY3/MGKm6Gs7gfZmM+4tHd275xlo++WTaSK1MGDGov5vuvo
MWmzygtG60O/jfYJn8y074q2Qremn/smd3YkD/Ld2WF9xqIJBaHUc3DrqXx9F0Ohjxky/levvQqt
uWRt1uV/ASS4746tq9OwCp3Q9JD13rnVz6GFNUQw6EUG9ppmrUzx0vs4trU8AtUEMRk7B7+bT34f
/UYInN1YesjOqK4UQue4kOhPpks9h9MrmvMxReZPRnzESdQVwZwWI61JPkfkVLdJkYNZpll904vG
f8nlH4fLU1DHvJH5Xb86r+iiAZ/Z1O9dFrZJ5LyxJkyWwX/WhciOBFU+zlu0nMEdpjja39lWSwQ/
7qoO63iTZerbt1eSEDu7/XJ6FV4yEvCAwIvJIaYzLrcdD9aWVB3BxPjrnVc3kJdqvmqh89Mab+/j
MKRyW38XI4l7/AlA7CM8N4E4xyHE+DEq6IX4AYcT6oi22PtcSjuPrnwnMDYfsnxKxz5/x7rxswvc
dwV8A5c7aV7tfM6b/rHB8ml1+n0IFwxLQ54Kdx1SOFTRIWv7U5eR5tqkJLcfdbhdrxdmPHSWIuhR
/fqWdWJthM0ZEWNRWONpQ1nP/PBmXEX0zZxmuKlVq1O7G9s3Ja3oYIxcU5gQ3h7dCxJWYjOYAxRj
4Y1HX+jxacTHl8LM9x/qMJQb2p8cYSVm1+ml9bscEX6RfQr2RwGn7DA4O5Uj8E40zRUZmEjQXBSs
iTIc2gqBZxooE+7EpNxHiHJXH36pGURV4XHw8b5FQ1U0iaLPfpNK+Dn0YF89ycDrTKI9XJdY0bzi
VOli3FVYjegZK+RfdQZCp9+ivEahgPsH400XX0ILxRo/iSWuk0lXzaXqeY+SJrfCG95q/VCxyPzw
DaZhBnTjLfq7deII08FnawODSxmtFF8xY6mD6K3pZ8fDsJ9pn2y0odLJDhMzRBtRuh9eonmsb/3J
R1xRYs3iTAz2qL/MocKZ3CSjG3KLVubYWBUOMQbKT+7CxTE6pr2zRoIcK//3EL9U4XITUF68TW1l
zqO/qIPBTZt0ufBuvVUuPyydrx8+n/5e5FxISym9NC7jcB9pLZ4YFkZ3sV67Jz6KPLNjew5rCXq5
JLu3LYe3yjjxuYwhewXN5CPfcsz2G2JDcayd8KwkEalxE8lHLmP7oOldU8w8knrQvqmUZ91PTtd+
kejcvuVh190Gyyh49Uo3mUzE79duBkOmVuSgM032UNW8oqlZbgvVH6EbpARJ7hmLNKSphOQuQEW9
oMjDnBtUr1k9YH+z5DGWGeQAYTF5GPZQQ5xPor+7C6mnxX5oA/NC5l73qwFf/oaIT+67rlpO2h7H
tHZyBPeTkQfXROI1bOP8YC0dSnghHRZvi1Xx46K2MpGVH+Iqe4pLlNYbqrg7f+inm86by2e/Fr+Z
S16Gdnxf5uJQRE9brz/y7KXvtmVvy7m6I9LzvJQFTobNCU8yWM6SvcsD3r8Ko+r8UkRM+np0kLyj
cX7rr/4LsqNlt9n9HVoGGiCJkhxRIWyaovjbA2PYtYWxmR+Gt26Porxbd9Bt/lkbnoj3lGflDPq2
yCjY6+J3VuB4UKX46UzhWznbwW4glXMug0fpL/oiZv+2rL7JwIlSUxfPstTjow2PFXN70aZDYVX7
kuxfcADvbbBS2pZZeTPm/S5zQeZlc/xcY07lGLwx8UZqg7c8AV96Zyb9iGNAX0aNFyXv6yRzWvcY
96Tdzv5Hd+1bXJqULKwujoursTBQHcVS3c1ipQ2BcdNiCVzXNA95UER8QfVV/+AwpSgenO3QWY1J
mnUKDmSwv2XFOtw1he+exxE/22MYa5VuPLd/yyDvUw8LwnmwrHC/OFZ0t0rTFgcr6PozlyyJH4OM
lwMvvb7DUjXdV0VRHlFJMi5p+q7izWhipq59m2ZDOOkUCyVRp33WcJ7mMz4NRH/7Ziw2+qiocW/N
BiuH70QPf+ZlRYBXqw4AAs83c/Au/9Jjz7ft5RdlLK1vR4aAyYYjh1C6ZTgpa5DTAV18UNwI8Lv+
dgrIQCdmdqv2vTUfhXH+lrY6DlMfpuBgsfk54oOmGNc4AXMZM84d5pb4/yYq/8pevcp3/ueJyi7/
9ef/H6dc/+v/Gqe4iKX4K4qCq16JEQjTjP8apzjefwAZuw6PGZ0wGuGX/Guawq+BcUUkTkz0EUzD
62boX8OU8D/gtwIH559dc4qYxvxvRFT80n+bpYTu9WNdtVjsX/mbXNh/X6h1+O/93hGXyap6VHuR
Ixs0L4Bd1DmSFH8Rye+WjYVpbKoXL+7yp0JywWxEutMvyL7CblZt8UvsZIF/EkIrcSgaFvU320Re
8Q0+1/7Zxb+KfyUr4/hQ+j3nVM0gfjSksTeFOuihdYfX3JnicZdZBaUaZ0ZZeGmmMvyyyVgLw1Za
TEV3E7DP1vocLJXd0AOS9pGuwqZgLDLpu7u6r0aufJ+OJY+69jEv1HBsGxsF+erbR13Aaj8ultsS
/s6UYfJbk4qqRzIB5jC7Xwerte+v2g+5JHwq+7YVVvUTzXXcnKp6dMTPCOv0r2xkU26tJAZCW2jd
R/CZeh+zKeqGe4VXMR1q+TrRRaooaWQ4aOqZLXCsd4//Rcru0HjPy9Rswz09Qmf9HAYhhYeiO3su
m1ZHw44PinyLhcTU17c2LNkg3wFV8R5adKj5s22ZyUWJIZ1W/VmLoPzb9+wNgl00Vwzmkcv62Q+I
FvSUgTX47Qd+fhyuhvphp7x1+UMN6GDDxhz0lfeh+R5r4/cE3U/oJPYDtJAH39T2SUtV5onwZFMc
tA6mu4hpffmADGfViaVd96HXhbROm8itPC2z1jGvUWcvf0vXQXxWSwGkhKXgEtLwUzG/9EXMXWhh
SrC5VE82Q/SndoMEvKBsBTZm2E9qkDLEhLu598MsjbYVDna/WQ9FgVmUIGsFbxENPY16fIenLZZs
SJEmaxtHjqslzVWNr5nbJA9tn1uYSJB5R6+SdSy+3N44SeRFA61PvOF5XRMbyx8bSnBiiu83awIq
PBxreIP9zo1uxmxh1QyKczXnDJ2B3uMEENbNVIimPq5SQNuQo5guGw7g67ZNYdHr5TjNqc6x1R9k
FE71KRyqvj3rbgnexIJ4DqwEtDPIa8d5RIjJLaLCeY+JVd2apsnvrYZZAiJeqEUT1rV7IBI0T6vc
rDsWleFwmNHD/DCDoa7pGLefEG3PT1muzEMpQqIKSRCy7rHXTU9L1zrhDolHW6UNSvc3x7Lak8vs
ne+q5ZXYa9NYR3+elJ/4cqh/gA6ceIW4w8+qdzFquqH6lbWZ+JA8WsMuYv1d7lhGKZhK9rYFYBEy
+OJb3XnqHEDJqdKoQKqXeF7cYsvVcI1uy6ka3wUWsZfV9P59VPFND7PbS02R62Jj719HImGK9U/u
rqXcmEGOfh4SC9ajec8NrkK59OOMcVr53rSXhmVJjEX8uhfJUsVVz/OZLHYVE4ISD+0aOUfP7seV
+ZCDieXTdVwW2De59u3xR6zL2QERFeeC3I3MKl2cheuwdYCbmRxN3bcaFmo4lViVZLSQ6mai/LTX
lnCJIFFdNA/tHqbXogu2yPTGzY2MrgsyCk7MyrCQSTf3D0OLOZogaW/xDype2rjerSFffkLDXb3I
jCbSufMWHSzLG0voyJARxFrKcfGc5LV9LFiBu4wSlJ/1wMdc6SU6RP/w2mV49IGhu2LJf/lxptu3
GMWH+Nhqv6tewJMsjLwd7Id3cTUWw52QesPVV7HwYR27wHJ7HHK8REk5sJdLxopgC5LQaJzlEIhf
E4PLjEO6D09NXADQvcpGus5uPnN+uMi6VwuQHJO4PKjVxZux/UUGBzR8Vagroimrg2A3nhpmHFXi
8j+6Q/89XKJKRM85Cy0y2DasroU31FjVo8k6xhNWv3Bd9IfnMQQkfhPilOVtROwsVPrFNLPLtHE7
H9cmrt9yE4QPmHTAqtqdDQaiY8npgaKkMQv9czvW1gMW92W3DG51wiMhjkZl0dmGcEVJbdbgczYU
n+OCNaGZli2FSN6cmJN1tzHHOfb3fjMvYEtyQD81LFWaHy+Vc8Me1nVxvoC4DIcEa0x88D1s9Tic
nNegap5Rd20MFprpoib7W/iW8xIqVEpsHRi10d165zhX7VttQCvcGL7ro/TCr9Gp+uEzzziJL1M5
z/0fWXu6u1NFtzr7ij02UDis7W+rO+dYdlmVGxQBIuow6lzTaXKaMV/erUPtZ38w15S/ApTD1k+x
TlV2yzCpjQ6yLAHN84JABVh4ZBKduchH4qxYoh2m2vZpDY06FgOe3aSbRHsvKrbfqd/6Tp/AfG6h
JfgSzLhjZ9FdXWy6hZHPWdo3ZjyWrja7fkBxsmYxvUgfN+aRsZe/7b0Wm3eKFaiMz6Kva1Ht6TK9
g9V0TYI8IGAPM/fH2lPRZzBtdtovmJ3gXVjlU6P78FaWlXgehy0MdrqKs+tMtl2/asujL/Qq9Yta
erOxcuMsghVoFI4DU7HtASi6m2Q+/pqFzc/+1OZcM0gZi2r7rXOUL/eyyhYIkaxGo6MsCnPj1cK9
bVQQENd1DRU1+NS+zeZn5qi3duClBwcx/SvJ9/+Wkv/vqtb6n0vo9G/T/R4wn/7+x/NfNX3Rd/6j
+/7HmP/9B7CCrPu38pr/07+2lQ6Lx0AQAMvRTXjHdSf5r/La/Q9CgCiisRld4wKv4Vz/7VLwQtCx
19yKEF439oH/rq+ta1VOoY65IbpKb9En/m8K7KvG+t8q7AiDRITqOnauf7kBk9t/r7BnAHGWtbLC
K+A18tJlhrGwhvClum/aP6zAcCzrNum8pu4TEy+OTO3BdT8Uo1TcnWKBf9bUQPCTAISJTCUGzDM1
Q4sOJW5qRojNthVHWobw0QfW8ktME5vAysLh7VXFtaGV67RxxtcIQQdJP5LMQCvOQcBxAoZAXPU/
Tk562NZhR00zsRS3flayzZ/jCZbiZFb33fLb4UoNrGumMFmX7TvPBpogJNKoHXG2m3Uw1obFG3nC
OGLXA6Oxy8QmIONJpkxBPEY3XSUqzlSYtX/kEFYMGbouv5ts5n7cPgJLWbyFw6Xzyg1TJkDpmsXP
0qENMNqemc328pVlZ/sb8+42neYgAtdmig7zpg3n7IXyCr2K5RfTVU9htZ+TvxnBeeO4R3t0OZFX
o9oD4w0ObUIvGIFVK7a1cYxDuFXh0r/3Hmo4XDolO0dHoylNnNFrgctKDLW7uA8I8uyaza53LsyB
iQVzvPyE/gbe1K9K6BLM+erPCMaDk854AaHG1KS7I1/YHhqsvfA+Kz97Xmtr809jEavv0IposZoK
mskZxQmlmSXtYjvEeCxahjxTNCYk9YATYa8UuIdCWzXfiFtOP6hFKI8ZutsvCGCCT0hZNforsnnf
gjnX89HtSu+N5Dv9u/IjwboppCnbhrr86w3Z/DZT1EY8GXLT9H7Cfco73/8TYit0mPlmTIxW+CQs
eAPAVAi9PPKe6IawLbgTaizUHkhPn/JR9ppLsPUteW6WKFAVqaZLMd5VumYb5KORjEls6+2rTzmy
wfnYyjvOTWB9UpyZeyyFQIOPjmrz9iQGlZkEIGx5ASsSC9ZdtrHHu4jekFnwtLHj9utJciq72Twk
M/sp6gfQKzp6kjrscc75FTXXbd+sI2BNKG+BvB8o/Zm42giw9xHIueKtHeLBO9RzUC1n4RaVj85M
xib4NK7PnzNmhlTsu4qH8YYsqXi+tXOa37OkLrBBuTPF5RP3U7WP6xYTad9Xbne5BmNp0L04yXdj
ZYU6FZAjcXe2JnB/eq1PY7Z5bRGw9p+YWWsItbiRJIXe68x9uO3m1s3lZ+2yTHybeuFCq8yNUDeQ
/svgZ9sVMWqeha7bTdTUq/hry0pVPtfXkvCwXvONnu3GXYmuXdg0Hu11XZZ7aGPhfKMq1glkjk4h
U2yJ0JKTYIoWb49NfLF/oFiceazBI29JW8IMI2254LeBGQU7RY5e8FFDtMr2E0hSjTKzEF/w+VWe
2t5G2YmyL8ciXC71Gz22WFhcD4jIMotwSdLMTHRrBFt5Iv0Ce9csNX5Op9XjX3+umuhuCSsaHHpc
6DX0pav1EFt0qcCFlY9gQube9Mvk/vaDqSNySs7dEhZTHavizukpefZi7hv9bLeiYprWRf5TuHRR
daBBJA5idd2an3vOoQRqnhRevMqUDFIsy3fmbiOu15m3uahLasnC40eKsG/ppkQy1vzB/VQ2PwK8
H89FNbio04hcpGe1IXPshjmbsdZQ4MiD7TrBU6WN/r0V0fTTZ7T7uwhLZHVLsC5fVYbjH7rsMjTM
NcqC8XvvXqEpCBab8uRVwtVkinkDAGRR8EmysQ6tPdu/Wj/FQJhg+rZrxUAGQ6Dcjabgy7ImG2lD
hoWt4R3szQPPgMYuMl35PRXqyrvcjQ0QR5Fv4a6l1IOtg1X0YSQovqq8RPWx+UZl1lTHcoqidccw
ZSUuJCIu9qC7IlLHebbrSwUbq2WRj5zzvgLM8yrcuh32q3A5dGOwo491BbiaSNSVWNk+tjz7mhNW
/Bz72ftAOu3y74SjPnxRimC/mFaxjRDkRz73OLpug429FkZiUgn5Abqtv9uYWMRpzev85oDgNHtn
zgcrmZB5f7RZGf6wwJbrFEKJY+4clVX3hWrkd6cLirY2yraXLhv1cmTEpZeT8ObmavzOM5vF9dTQ
e4XtxNQWSkwycOfE1HhQj3c+LtslwbTcHb2esVQSltePSiQwvEMWYuA54YKGPBxtzKMUYJmBu4R6
cd5X0qvrPRxq85TD4Pvo2eCVe2B512XI2Hk8XL5lZ5cI3Qx87UYrxuTglfUuz6fwFdnuBEzRhDMq
FuYSOdpH1zt1lo65nsG+so7ypqXZ56WBto0tw6ZEtccQs1DcomyA8AT22EXneKqWVfVpoey5TZtt
sZydP2txZdbU4XHF4hcCyFbRi9tV/Pwmopmea/pipnNlUX7V3MztbtlKjrMG8PWjdh2CfkzpeK+z
2kAEVUvN2kuVNmwBHDpppAqQKmQ+uV9UNAFin3BcP2pmM19ORDogN7K78BV7fXx9jD3rhT48/7lV
ffwHT/7SXkuASqB1zPgQQW/YJ4dxY3Nt5tG5FAOfp6qZH97aQ8+PkM62gg4A/J6yIVo2nvsVmrJ2
Y4zGqEet4EfEO7OkduvkW2JlihWoXnvd3IaMK5rd0DjW3yrTomMfvpT+IRstdd6QrdPm+vArd9Hi
xD/nuOweEBCg4olYFnK6M+d7cLO6inYl13WxZ1oxPUpIjuNxRSkB1WekuGI8l7X0pEXd2Lsq42wa
xk72ey/vJg+9mtP06TS3NotdBRswkcUWzXAXJzQ6Ra+oU6p1zSV83ry+XRgxq5OuIC+ki+CLPm4Z
Uvv7rbDMB7EVzXyErrh9e4gyeRh0Ea37oF9kc6vXK1efZ2+7BfGv/oAUsd4rDNgvmckUy7Fxib9U
C/qIjrY2fxs7JPFs48H8kCupL4cFCtot+wZQDKPxoSfxD4vTvOrtlzdMETTa2vKhDcHF5BmNbFam
2tgKGRTansS4OryvGS0BYEUdjLe+XkATs48ub7y1H13kpL282MjUvH0/zCPzwK34s2Ts/5Ot0M0P
PdT9Zzyv5R8oT7AV7RlNBjwtr/jsl2wBxg9gAMxfa/6CvVGP5QKqZxeBVX4Zwri69Og8flG+Sn5+
zjL85lYenjolViTwnRPO1D+qfCuCwvl2B7P9iLt+Oy10pHzi3nI/Z9tqnqEmYnkH4Ie8wuQ0L7CY
2apgQo2/+nrO3k1YB7/CCcXBbp10+6W2YYDOXJn4dsSMh0Qmlznr+3iIPhqelLs1hBSw6/KyLgFX
wc5n2luDpIC4XU/X2WR0u4Sm2RKTlSspvx38BWCVofoSLB+HnakU04RxmNRLZq3LqclXRC5tBv13
8H0XeYvL9ofV0Bb/MG0dFLtQb+bscORnV+nj8s6ZZltcPfWAU5+DO8OU4YFYWz09d/vSrwMQVten
BZYlYsJeFHW1RyiNz5oZNSmMg1HjX+Xq4dO3Suh+AqR2uV9ymBmJ747WOwjw5bfohP1ScmKoXT6O
VpEUFPmvBuIBrMetnLoD7K3ttG34FICBXikFXgZyhejqVZh9EMCpgCPLLD+R0h66k2KUQBrCYthf
Fs5QMYSzqjE+YfvxKJh75oHJFlJP7xDBCM76zgehLY0PN5362HqR6AgZJlq+uvBLQHAXpVUzoMoN
DKu2RXLgVNBe9xmaaf9urWXLTCjekCH0Fmi6BA+SeBeOrx3WzjNKsgjER7HDuaGIPYhaLvfrZvDv
us4i3suFejcFaexTspqYm8USXvkLhHrLrsJbuXzUONufbAHpAOdc6asjsGFpEMlwjBBU8Zvui2X1
fvJzVo/guQNAhJYH8HcaFphqcf1Tju7kJmClx2gPpy9/y5usjw7hZuUbM3DGKykdGPEfbSWXv5td
SiRJ7IPKndL9mBE+Zk8nydg3wIhYgw7CKsJw10XZqbkbbdWl0erTQDL6JG6iqZ2ITW5fC7Dc6wIX
doZjy2DSbTSP0Vi76hTZzZDvumC0R3IMWnb0cHWX+KCDumSKVGQrPxpEU3laB06jjtqsA4BSdC+H
kszuNQnEuNJ1ZADsk8i3WAfX7jYN91YwamZETOruwrWcAU6D4+52/WpJtrHYVJH1TgagTj0jloR5
xbYNU6NT630lJONo9huF+AHj84rFJK7WwlOxMRTqvI5ripH+CJ2nE3N5bLYKY9TadegNrhHD7XmM
aqCdGZKKcl/Ohgvd3gLYtGqTMQt6bhaAF97atkeKGf1iCZiNF8wDEDY93A0cGZWjRForxSk7Z0Fw
H28NwUaYvKzntaG0xdg7sVY2Yqriu8l0ZoWMFvFHq5Y4/lNenUE7hCX0w47tKnlQdBs1ZE2hDfHz
Tl+can+cX/u6YqDKPiFGkRazq8EmZMfZqx33o71XRbX0iTCwAndDzlqNbAQHwiDvSx4nmzZRn4br
4FdMBbmGQJ8UMfB0MgFyfBIzeuN6jkrKTq/m+fW9nB2Jrp3aSmkJe5nOgWQ6MEwzI/YZOAgabMwr
8sKkniGfboi3PNV9WOZnN8yz8JRxMXf3cqmH8kTqgWru3IYp3In7H45cS52HdQgXwHgGJNi1CKwM
9BQSX/i347q2xOehqMVCGlioEyizF9K7Rdy7f5iqKnVQwm6b+wxOLqFB4H76+zX3uCnxsW3lkUjZ
Jj+pWeTOng9YdYdqyGA8bUFDoz+CBBr2FSo1lRKXF3yX9rLBcL9e7+l4zda75Hy0jRyFLogeJnr1
+t4Ksauk69YrFDsGGts5DowPXpGpMzkbm3ELpLtzi/ARzol60rNrF1jCYL8eFBxVJ7ViW3ZH35Yy
BJLeUgwmBTKI6DB7k17Oy9qFy4NRxp7v2QNMzY3DGVE/AWcZihcZ9rUClirn5WMOMp5HbDzbFj6j
4JL5bezBugJzUOn1MBuOeKPm4Z+a36sbiXyh4ED+s5QvE/Rx55oDPJVcx1PP5LenxR1o05mc7Hmg
+usGhj//DlvMNt1WIwuQXdN7W7evVz+7gqoEYUl9I8b85JZoaUHJjAq1dr2huwAh7ei9EG1cflWK
ZWgUEsN7UZ0mjIOZX7fis7yWIRHKyPF28LQZuVHRghxHk3lmvwG2gonjNXSZMJ3AIHtqRo/owjRh
8+QXtr1f4DZvqbu5JbuuUatix4JGqHNRNZM+c8HjHcWuNIjnHvR0+TyFLYNuL9hUcwwrwGsHeFbT
ikYV4m3qbKC4dsh7tumIOci7taJ1MinUF+DVyPALk8yuNzxDRC5/4dQMEOdrBWHLTGTIJ4PeLIBl
EzMHUOS1vo9EGz7aK5mkKNLq6TManYHYUD1HR5c3SuxZSg1d2vKJu33XBpSErI/s3dL65kfh2DIi
maZcfRYtNTwAsUXqRQDRWBkBOKOdMH5szb5kIIjmqQrbaFd0TtShed3qR8YDY5YQyCDOjN66ZWe6
UgBa1GXzEa1rJ+E+xeN9wVrMHCwa3Z/FEMVv8dwahUyfpxYheRd+kiZZfRkUYGzryohtkrQM0tYa
gvjF8R2E05XL98xpyQyR67yhl0Wah+jQx0aqUreJ48+aoF+kp4QNo2ei2OIqKQWQ3SHs9B9efmtI
43DoDb5q7Zj3oaA/OJs4W98YxM+w6AUUlB0V/EopSuLBxLakhChX3vEyXeVCZl7H5b5WUzEBs+wG
TSHV2XTOHmDZHASnsBA9wrpSgr7tKCGBDyciOaYF6hqMgJcGlmtYPQ6O6Lx7bTnxbP0ne+exHDmS
ZdFfGes92hwO4cBiNqGpMkGRcgNjZpLQWuPr5yBrepoMRjMsaz3W1quqIgKAw/29+64INl1mJiWh
W1nZ7oTdWWC1mhU05T2TSDKYMAQ17a3F6GL4SbCoXAaEJvYCNd5UArKO5UdwtlZ5N4r8QS8yq9o6
xkgyAvZ+ZrQJHPCicldMtfBhLppdNaGdC2VpakRikFeFeDWEWtbDxOo4AdzUPqRYmRH9UhV2eUkv
2M9bM6GBw4K+AxXfY9dmOfU+btWsP8I6dvu7FKcv52CGvmXysu1A3eWJmManpjd9KtQ67egqr4ZI
WcUeYEDQwmRVYHHy0CCHbBdJOTjdT2yE++FG4FMRfsXFGR9UCLJEQGGKr7JAGnCTpURl1zEpqn74
cT3531tpJ91D4jO0hy4qfLoE4iDsxcgtLxpyEVaQ7ywTmkQaNg9WMCOamcmICH/JSBsgi7J5j/a9
Kl2Kb6JlohLTvtaNJBim2ccfA5ZGcceB5DPwzrBkRmmoIzs257S6jJmrf6pDzAH3PZobSJ5Opz4I
Rl8gYUqCXmqwq2j9K3tTSQ0jQV5cduFDnamgzaBK2bQhQRZMQsP0SUx+9VQWkf65xXAFqv5QCWzt
K5PyMKrssGRzHbFIC9okDjeuns/ahZlEOTQ6rVXXqmxr/RKGw4gKr3T8Zj3oZmQxO86dce8YKDGh
lJfUyTp9OLuYVk73jebAcx2aamgvmZQiTSEfOKSGrRKHqqjK9WyDCBon12bSG7kuXdAk4CFRfYVG
Gf7SkC+4YEmJdl9iu4ecQS+Jq5lAmDDKTviwL/KxCL1e8pfWGHu1N8BEwUD+woDwaiBlDu2eNVpe
joEsHOG2JbaoDnCCRoI6pL8KJx8/N7OLaXGUOnBieo2pM/tKU8582hgd66Cg3IIK4VRmmDECAsjF
koLpRQCvlEn7T9TUkOJBy+DtOn6r65ieDfXXIl/EDE7ay7t4IBhtg5GT/pM2LSBcIk3uknwMGf86
UBHm1sb5rIgRU3ezpXpcl2VD7yCX2YreD7GzESVKoqFp0TSxmunGR0OviAUrZ/W9GAcLKkog66de
dYueRvTJ7aREG2ydWbHMejGXB/Lihjs/Vw4G6kDsd2hrkmJDkxc+oY1374BDeDp9Ww/3rTuRM8Om
hrNfrzWWp0VBiRnQPPrsujFf8prqIY52Ze10E3KVCEubVCuGL5klbHqM0pxvXBXBX6rHmQJTK30q
0ZksC5ZjCPQH2ToSyTZKUuCOJSv5UYtcxLWFKLPnhT7w1BtBtCGha8nZYKO41nyL4zuqM7wGQoBo
jrJoytGOZU7yzaQanjZVEYD2D9o0PGDD7oYXbkr2G2MoAhlgl1fxAHlcDTejSxAPKKcZP9FHRRZP
t3CusyQetC2ektYm7h1bruu81MYLGZkOpiNuGj1bOVZ5hJjmjGus0lqI70ZMnYzHn5g3i1CePSVN
8F2OTLsytxooib6t2f3Cy7rDMzyuFyFAAQuEBlMkEKUq9kaxmiuG8EGQwrMu4ggVHoxWvPNdtiVz
VWr4gayYheXJgtAwDrIx6IYXW2sAHzS99r0/GOKzAy133mWzEd4a8DpYRfEMqzIFafqVsLkDhwwO
gSikntOOA2OY4rIuy+onKuLxk86XZGIUrpP20WWyWiviY25TZMYRuHhBrFvQtEy9cC73H2pTJx8o
x7R8WmPESjNfuQxBPlASOrflWHQIv4rF98hvG3dxjhe6Osx2ZmMNkVbhV7caAw1rTcM+zDB5y52D
fW2D9g7TcLIGpixZkzTZZTgHdfKezk1d+gEl8rYxY2vcCL+Ew1qPzOXwao7xioptctjWRgXR4Rt6
3vY5rnpCrwQBcr8UQVHJnd02rbuRYgGAgWEYBDlO0d3Bl3O1K1vlxoeWPDC1qvDo+Ap/StzCQk2Q
B5RmHV03/L7ryoGBvho6f8YgoNcxhg3xnAPvyRFc4GDR4TUrqTIaTdTjylB6eNdnTfFoGyiKCd6o
ms94JQbwupD///w9kv7/4fw/dIvB9X+ezt+ghv/589UQ/vd/8dcUXtMXZTBedxBWcaFj5M6w/a8x
vKarf9KGMnCnpEG16ywsgP+dwxvWP10dLxf8jjFFgln4f2N4KXBixtJLYILpAENI60+m8Ka9DNn/
7RtjYakMGoO9k22h5Ed1twzpX9jgODPfTT4Fj3VnatiK42qefcBEfUrWWd5V1UWAngE1W9BmuBBg
5mkZ8LtG24V4BdcV7B5JQyRzeGLQ8PJu8gbi+0r/mpLWrty1qI0FaQPveM7GaU6wqsB3p32IyXFh
8l+CK5j+hQ2zlSkCUn7VmctO41ZfApkUqWFSj8AwqikwojFZTBI0vN3ZTEky7JwHUwsKotAorUSb
38B4lwSncoSl3X1NCHjqTUHXWV+xTEwl5MTRKDx8TjCAsOEju49R5mbxpWnh3AtNrxvtrZvRO66J
A0pI8skCIS4DuXgcj30rqu0IyPsMx7Cp950p+/reMmhb7txuEO3Hko/2m0agvLpQA8jfQWS9oDdx
7OAxzoauokCQ1F9AJfjmKipxQJ7ZX6R6cLA2ZqtVzcZq8mrnMMVWK6uDILHLqeaKj8ROigpTMcTC
O9ekHjm0NU4gt8ywGbM5fdXZVMytBTPJqqxDY2JSuG7NCrQGGxu7Z0CTgCaNjpV8bRDI3Bg+/KT1
0Nbjcwn3rfsJfz7JP5ChJXS65SZ4wNyVng2xtf8TMkgT740xKodPpSUgqq7KIJ4ajk/BTP8xE6FB
AGBWp85ThbtvjM0kFsIfVRm4zZXo+UvbrqF+2obopo1L6lvzFtZa6eyg840/SB7KwCqQTrbgvaa4
I6VIoXnSe1OutBSXim0058CvBPdwckDAg3NG+CiOKGCn1ncOwvx+Bl4zNjWJUw8tn1qyyzhEMYOo
A+UpjHtNXCjAgbYYFI/Ghn+UQhwsCvncS6dF5iT6/j5iQgGFm9gExhKhqD+iD8PPeEX+zdAugtwU
7H9nQ3TG5zcxAIdDRJH5HkmJs9NFlLqXC42Whk5Estk2TZXON8iAtXo7Cz5mRKKabm3DKHeTD3Gn
l8kO7G36BA+uvIHO6ceXmVUSiRFHThR8XFzBA5qcHG12W9r699Rh7L2aEak/i750jL2g5zFXotIM
+yY1sfvaTK1I77Jy0J2LYdBoaPpU8qZFYE7B3kalu4vSKLY2UVikTMYHDE16X3OxJIpqrdjZNqj4
aiQ6FnS9JUVxJdxR0Kg1bV3vC2umFAH+VNq+K6fCOXR+qX+DDQdnWAOfBkVFvVUZF02tFLgq8Div
Tbo+rjNd18X+Vgy9VjNHS8HSeCnEfQ2FFdbIUubhU2XKMNtDNyUrLixKIOd5xHCt4pn0QKQ2ivZQ
2Qjn6TUhsjOE1a5TSZuycpwKsK1KmCgvynoUaqTCEcE4juUM965Q+gPbbXBPMBvoJ1zUGtq17w/m
Q5LCyqbmx5r9A+4JXbgJ/IQqcSaOSK4lHjvNjoAZcg/6nhQZbqBMItYj0b+becz0R57yMHhjYZu3
MaI1vEUGqWn3uIX3B26cCLw8dx71oUIQZQ4Zpna9n3Eew3ZMIBlR5OVbrJVGY9fnhr2c7zkU0rgk
1g3DnmbM60M0Fn1D1d7q6U4S1KAAm7HpxJguc2T5XWZFfiUgwhieLIem2IEAZNbKZCbqrsB+o8e5
tqzbrFfs5JL2We2LuRyIW4mD6lk1pjyQQmeWX2jm8SECLoToRxSqpYNZkci8Mgaic/ddJ92vk+8X
D2bQ8LSoVsvx2lSAZ1tb9b2ioMqdGA4RxgLbmWmZS44O7oEAWjYWLx8GynJ5E6eamihSSlt+7kiA
eHRMhndfiGKy8FXn0dCDkhyR3Fv+6MKrwtEiOjDY060Lc7THfmcBG2H1PhYYCikDihamKTYqaLMV
AhWZkj/60MATn0gmVWxpMhLjo8gAfLa44DSotY0ETqsJaVGyLc1oWEUHDrnG9no0n4hcNDH2HkhU
6hmD6UkwYtoSuA5kKEHnMHk40nWxWqMajroEQ5mIASAAJ7A6qqzIL5g21Gj8+0snVQF25ckcoaOc
E5s21oqxNfpBXAoJnGuXJF1SCaYUMjUuA1lQ/oI55aC+FE1h/gQfF58YJ5G1TY5aH/sQbbXMZ2Pp
8Q1SHwkOmMxDAft32qkE6BqZotmHh3jK4Xxz8iU5dJs46zzYYGqCLQ1brd2YNb6/wSrVpZ9vqEyA
6rEXTOQdVFlCXks5oJQax1HXN0zPiCaLGzCACxSoOgM+ZXbBHkh1wBUfN7hbk5zBgW42M6rgAjIq
6K+lh6RZwt5tUEMbTtgxkMUj52tS9MCMoE4xmaU0NIXhEKHShU5TEhVKMuJTBFO+uGoQbym1LXwC
XvMdLBOnfaQJhrOOg0OLb7ne0xIxSsUCPv9M/zgakjG+Y4fmyuDllhcpEAD5kaWP79O4dVG1TTc5
Vv/+Fjpr1l+ZTdeQokCfZu9NUnB5cTOAE7GPCqY8PuGcco1PnjhW+FvU5tJvVmBhZZdsIlfgJrRS
hk6e2Wrscr3fT1IbiWchoE7MmFfBluUzm1wV3mCYpNkwuaypuenJKug+DgTW2ACoWuTX6JKN0rpu
sSqUN7KrNfuKnOs28QiHKmCiVCRrExhFHnHvgbppEwm2tei/tcXi5rXSaoTpOLSMU4RIIKgUB1qU
1fie+Mom8ydXgfFc1GbsX6XNoOVbMgJT/5vvIt3Do8BRDzpGjTc8ODTOszKZzCqES6CEFbOj74PV
4OGVh34wXbllYpuXEdVA8jCFkMAfE0Z6PyqAEIYVRZ/216PNZ3zhE00I5uHa5uAlWdlbcGVwzDkk
XZGHV6DSZnaJIHqAyg5RqP2asdJZhcwq6i8jDPL7Ouvybxgc6vKTnelA7rkz1ea+nEUZHYLEmlDn
jbi4s6XIlNlhP+AqpztDpD2kaVoMd3iRWOgiyIaO6gOEcmTRfRvCV8vbarhDqO4P2/9vfdrp4td/
/8NA9PafO5/7Ii04Wf7rokkf81/NSxry8h/+1QDpSsA2/kusp1s27cq/WMiW9U9LBz8w+YAMEikw
cfyXZxJm6YuVkRCkqekIh7DM/Jdlkr74KSHvQ/2Hm6grTONP+p/fprn/bn/o6hVZAhYkG2lCasYw
/XX7U0PIYlyWRR4ybXnZlLiK2LU+bQgyCCjGfRD6hmlk3CKATtVsbVGLjLsE9zDq+K7bKzJzrl48
RO+vi790R9ePrGl//yYH6jW6Q0s53Ovr3wQYjDaGgBAvaUv11TcLoM0M9fCDUaT+0zDxMePTmt1Y
JhISKFYquLUNPQQIsAZCePNWN/Yl0MhDPEFCQ/MXobGZmEQVpJvmw1+NP479OPSf+LkSmeaLDvKv
R0h7C52bzxLvz6MO0iCv1k7kFHmpQK61KfqhfKj7omrWEQw9z5lCcM1qKt0LjAn7u3EC34fGYP+w
kl5+ECNfOrXs+GCNxrxoh9L6KQ0Lf6+Ntn+LeiR5hoAYwWsO50/0HOV9Isc7EWIr9f5zf90J/+s+
1LJGcadV7pGDqR6SB2yGdeRBLI0vnMCM1zTM+u79qyx/5WjBsWgluIyk+cbe9/XLFQhXI5i9LDiC
jrEC1In/psbFlAQdxfuXWlxQ31zKgWKPg7BBdNLyz1+09n0ChdpB3Qd42j1D5o3wg5U3TGYIanWt
T+9f7NR96TrDeksJRXd5tAqGyoJYg++NF8K9uRZp226xk3Ju9KwZr9+/1IkXhb8ZyMjig49x+9H3
IU34vzMG8V6chxHO1MaAUqYaNn/jKuwMDKBsqoXfy/7F06OAFtGIs6EHQBzv+Degc8IsOfOO3t4L
ktllAxIGIg0bA7hX70giYmBspsfeYreyqkgZRBQZyzP3ciRmXtY2kXgKD3b+jKCJQAvycim0I77h
eZiwFGYg0Fwy0qfQaFYRGIQiSIZRsYQjM0GNm0dMQIy0GM/4LaMcOVqNhPEwlaYNkcpW5tFPiCnS
ld0nsTfgq0SWbL03ZN/uwxCA3JwjYv1AouEMqHNf3IlH7OCjrRNeIIHMFte+l/dO5qNPD+zEXp13
DCRhXGA8U5VnXuTbj83CSBwMjcwC3cQc8OgqLTWclFHsicolALC3HuWUf9HSfFMF45+lQPx+mxyY
UhfAf5jFLo/6xdLsYyecGohbXkv7QG5ta23nHL5a5UA4N0a3up5NULE0s4tzC+nt2WS5umBHQZ9v
Sd7k0aVDQKnBb1LPGb8nTX9jTlDkkag4sbjoMu0hxq5KBv6a6BHm0WKbzffhFD/WerboS1ZdgudC
9+tPv1Rb6RgzUkzgi45H/uvfZPdVKC2MxD2mLdFnV4vdO2J16/37V9GXUuD1dop6kBNZWebyqsXR
OvKNFiSuC+PlRKMPMNxkPQx2exhcjOiaMFSoM7X4m1138Ads6R4QjzS7EnXK+v1f8vZLIn6IAAnF
cuOjXuDpl6+fuWft+H0cezCLkkNZGi1ViRi3jJ6RwqNC3lnRHOEtAMfs/Su/XeRcGf8F7p5MP4Ju
Xl85M3QtK0cW3ohn3baAY78hlbwHNXWtj3kUizPPfLmTo0eOPI3Ty14e+19+ly8WutSxvloM4b2o
b6OH2RgY7zYjfkPYfBtwR0xp5Cg9pyq70LB9CnM/OOerfuq1U4ui3JQc9ianwet7LqfImMw2wxWl
1N0rg3nS1qZmQWHCwLjvk/yCDPn2Ph4BZfAPghnNWHBtEdl6pi5cJgVHT8MRTAWWaIBl/7SOatWu
1Ke2R4XpASdwWACQqZZxnSy6bdfrsobHkkGloQHCHQzI0Z56h8FYTQrhujCzqVlXmdZ7kBZI8y78
DBvHvMO+Cy2uvZASmxGgeGqMiLDu1neu6zaX32jbQMQm8A/8YvL2q+rN8S5jyt2tGzjBT2KcyRV0
3ORh6JoJzjRc8ueymzr7jzdYamLBycH/+NjF0XuIMJM2szBpPEzaJQJ7Ss1mod2H1iJOqCLj/v21
/rag4egXNKeS3BYKtqOnbShGsHE1Np5RV+XBAlGiiKUdjwth7d6/1LJzvF7mXIqNixkemBjv9/US
07uyArbVGy/iKL7UEpygEMbYf+cqtlgOKdegwj3av6oJU/yR2YVnCIO1MpYIF3GY/Bu3ohSqTjxY
ln7v9a2EVR/a5AC2XoekZcf0ViLcnKPNH18F938X46rluBXH5QxWYqWEStSi6kS7hPv/jyQ0zp3o
J94KAJROlJNJXA97/utbcaY2XPhwnZfKroFJ2T8hiD8X9fH2PHWWqFW6UApneo+jWrbldHdbNXVe
TETyRbC4VcDHStF0BMF2no1sPQ9ofv788S3NtWOSiWW5S0/+8gCxVYUyeDK4qGgZ8Vh9tyUTOz7z
wZ74gKj5LUWbQ0n0ZlWTQFbjg1DXHnTzRR4aa/iP2UuXauVn1sOJNh67HkHyDs0O3FT76Eg0ssbp
DYK+vLjACSsSWJR08ajvyk75N75sXcxrmRkhE8RlGKrodggq4z6Fjb+1eyI45dAaf4UN/8e++MTy
sSmU6IsNouLYsY4estUnYxbmrYdowyX4UeH56Rjb99+kfuIh0z/ARjc4oEDFjnbFFueLVNRW6yVF
HHzWpjqpsSwwiZRKaqwNCzwncF7MB1zyBLxNJhUTRKUgthj49JiOb+y+aZvd5ORfok6DogFBIMvP
/MpTP9KiBgdq4QURSff6UURZBSaQl53XuuhtMHcL8T9zNbw8mulvrAQqhX9f62glKFXKDPig83Ts
gHYWeS4fzVCrdwUJHhcCnv6u6HXrurRc7aMSuMfhzu6s4RbHh1gPxrWaQ3Xm9uWy6R3t7/hIsb/z
NXCEOUebIpkPsIV0a/Ag8ZbXMW4N4NRgrZsBDvJPG3Y2bjNz3uBjSt6pzYQ3rz0QoFKsGyhjLeg/
GqnN5IRlsCZJBmoQEaa1XA1u12LRYTN521Z21+xCJJkk6eSpjv1Ur5WeXQg/OrN9GMt5dHw/1IA2
U2RFK3CcneTk8xgECCK8qDIQDoQ1UXSToa/zgTRzlVlIDez4KVaAT+ir+0u/xTJ5j4ENEtiUAAg0
N8Fu7lAA1yUKbmOSwEZpKh+KTPa/hhw3vRoy7zpsuNPIsp7DtjM9B6PHXYEJ4nXujzm2gIO7d4jl
3JAZ2lxo0hXbUcXILdx6OHOqvV3AbJcMskwJakOTfnRAw6vqlkTOwRNaoyHVcesvNrA8Y14jvn3/
i367bcBF4pnC/KDFoiB4/a1UY9eb9qwGT6snYx826VOV9Prhb1xECQeWKf+HgPL6IppRtUgG29ED
Yxs2hRbiFUp405kDYNl7Xi8TkC4AULYmlI0gua+vwvi4mKkTRq+Pm6eodS5jNexEi3tA31bGmUV5
6hXhzM9lloxN8OHXF2OSi7VM4Y+enJC8V3M/7bJEgH5qVXrmez6OoeMTJhBNLIjncjXDPbqWG02x
P1nJ5NWBxegqcKKLKkrkTlaoZvpcqy7dKWke9ciWLb7KvX3lDA4JIVZTNOTS4sgFjxB5lQvwEWRY
P6tkeI4xYqnPPJQTi0lnVkaOOhUM1Naj02FoFAuMQ9gzpqFci45Mc7uG7/j+ajrRIoEJ0BsvYaiU
MseYZpVJTWU6z2OeYwQEFh42MToxE1b5YNcYXdZK1Ic4KIgKMJtGf2Q0GQSEAgfNvY+IST9zCJxY
eOBxBDsCNXH4HgOEVhAwBozK2UO6pD/OZMKwvFXs5QpFdDoSj37mASwv/Gilv7rg0UqPRKxVzK1n
r3VK/+M0uyk+uxLr8NQOLtGQLLHwpf81F5O4b9OUSf+IGej7P+LEB0CRBcZlouJ1AaJefwAohWyE
CePsVQyH93M6YdYOIXmTG4F55n5PXooFBV4JdYyt8fWlutmP8A8eZs+3Z0AQt3LWRvfbb79pzlxq
Scd4+2j5xOxlIrLgAK+vlUYOY6AB339nhO8CV8fYmIFJ2GlSOwctxOnfzXJ4ONHUbWcG6mjRaiiy
llY++LUen1nqbwGJJSKUigtcmNiOxbLyZeWsQTfOMR2evYndYdXovfWpyLoYq5i8uUwSp1lJv0WL
bxg/65qkiT9/xSYsJfx5dA6h42IPUbfVxqGYPTmnX9vAVpsxKz5j2FyfWUsnZjoADS+udPTUYRxg
3ogu3svQwd0w1MV9XJcNYiVXb9uPs2kTvpb6Kdy+wWh0rw9qCQpRZvZ+bh2yfgwAuAcsGkwHMoMl
cRTsceYHuHeLnYap5U8n6pFVqrTSxTVfqMQxRTjxNaHyGKlXZBFWZ+7p7a7NHJsHTzMi6EsM62jV
wigb0XZohkcWGDFEUYmnGs56XmgGBLI6Qzm5G1cgR1sZoyxu8cAVXyYoGD0uEI6f7MzOmvcqctWz
T+SD4CQbtPsE3c/n99+yebTipUOOC8NNsbgwuXg4vV5jEbZD0xwXjeej01/DZJj3g4ul1p9eRQEF
IG6AP7hwP4+2LIS3idEikfZMu40OtTHlO9uZ+m/vX+V4JwY2o8MkdNnkczHM4/Fq7pbYRTQ19Kih
na4D+lnIo4n7SSMpDfduEd+/f73fU4SXO7GhK4omBqeU2gw6nKPbKnFOMSiahAcJTf1sF9HgqtJV
gItD1pNykMYK6L+gzO5xO7Ek/iKpQT5KRPH/qzESgTKzCSAW9n0YfVFV1+gbM8bLYlXoDdaAs9Xh
/L70ddlataH9UUcURZWBAvw7vBUTGw9DQylj513zo6714KaB43QVDhosqIIAGcJy5h5Cnp37AGto
tEmEKYvaMlcxbuvMP2XSzLQHVs9IuqxxcB5MjIgsYNJo3Voh6Q+hZZQ3kYaJO44yY/nz/UfoHO9x
VAuofh2LrGJIyXSWr9df1+kiyfOm89xoyUelXZ4P7uDg/lr91EJD+2Ql8/RtNknLgJlY4bGEY8qG
cUVcrDO8Ni4F5LJfuc5wbpXMnZZhix7BwkDsgZiyV3qDulKJy7CemvJaV8Z8EfnL+HpuzfZHGDqY
mCuFaJ3Xy5vJBjf0RG3XD2HqMF0IUge/urlOBJEHbWncdLFhQelrs/Yy6zCkWhn2hGuoMyUo61pX
C6ptZ/QmOrgA7V3QxNo+S6zAWZVY2VRbO5bDTThXRrEOi6n5XM4Ln7+oAUnWwO/QFzG87FA9O511
ywCwdLeWrYdk0bQmWm3fn4lVbvMZ7T7O1WuzJRLjShsQUF/K3mw/ySQP0nXfNajRgrqKwyvHzvwb
LZj726JAHrNCX/adFUY8sQg7vcYkxhdiPakKFiPdHsaDiZEU3d4ifhGFdhUUF7nsi4coSSosFQYY
Y+sMhs64zYLcwlrQLPdZjub00EXMALDr9evP0qSFQTuGL+QKicZX39bhmbI3187+/QV0vH8t68cm
lBOrWzje4niOjmFqJLtSdp5ACrTVc8DGkqHk7o+vAmDGXJb2BdPWhTv/8iQu08ySBYYEODpAmDOM
RNumCcYL71/lzeCUm+EypMMCKlHq/C5PXkwg/KLNOl+D1p4StHwQdjtjrF+RuWHMwx7G36NVEL/Y
TIbYFgSFrhs3ac40a0sz9npL41vk8GNyycwFyPP1naJm9CcNMiqDUyh5OQSOum9wOBZ2vib3KDsQ
LbNT7vR05taXv/vmunA8KbAMRWV5dN0CbwlDcyoGBk0XtLhZa82XjMcAKVVz3ee8LftnlyIkWcdq
tj/AT86IYZhdz9Y0cz1kKWFO6HBXHbXhdiIoHm3ngKE+lnIyPTMbOflbGUixb9EDwq94/YyaHIFZ
3Jk9iXpImBT+1BexjNOt2Y7iMJb4FFmNKtfvP6ETC51NkqEy5zXjQP0IahIWjMQutXsP1izScBHT
1QHenrnKie14UWgw9SAmQ1IIv761XC9aVQlt8AZHiw6iJ2F97URzDyeIcupbm8PkW+VTFT63URch
Mqj86Rzic+Lx8o0xcISMZLLnHR0JcY90Mp00OvnBmQ/66Eb7AJX+rUWcipvW/kPWKvnw/tN9g+ny
6eHmDjXLZFaBHfvx47VT2+8DffIi4R5MBGvUbx9oHB8WE5ipEmvOPhS65iZxSJNlV4fRShJ6vDnz
O068Zn4Hc3bS+37PmF+/gBa7VvbcgG5nbMcLJ5TmlStc8xK5g1oVBp7EI2rAlSz1cktbUMOPR71R
TYTRINVqtlkucYvHJXt75octtczRB0qPy8Jb9ib63aMHlJKZpBcJP8zpuxEtcfjsaKAtFXkZh0ay
K1a4gRCEFiSPaWw7u7nwrXWbU7q+/0NOrA6+Atgdy4tiJz/aKFycmwptabeDAeozxovdx7EPxUZY
4+LghU1BqU3lxfsX/U1yOLr7paKkVAb5d/hEXr8WG6uU0ignmiHYQHvf7v2dXSbNHk8m/wJ6WI7e
I7iv9LTbolMmPybG5ARJQE8eWevc0l+pPcx8AokgdV8j65tWiExbLCBjbVd3s7roYWz/nNxouCAB
QyIBclL4prp52Qvz84TMEetsnZ6BN7/iPNauCD0c1v08YEmT5xkwJ7agfE4MVwhXZJRI/kc+GTdm
1OdnKFHLJvDmYSxTYYcnggTrqLdpSKGJezKTvWaqmy2hodHKLetsE2ZYHcQSmvj7T/8YAeDbdE38
EnUbNTwjuKNNqWoZyyfoED1HdhB9bVVv0iRsCTasi/37lzrx+VGIgjYjemOh/94mXpzAWmBy/hJf
7CXQzw7DHJr73tXOdYenrgKezVhZQiyzzeOmC9JkXFi98LDgKTYy79WhJzX7zGN7g2Ysz81m6Gbb
S7aF8RtJe3Ez+WxQsUOn9/yU8xWWzFLvGdTTt72dJ98CbJG+WARItARLz+EdWk105VVqqWqnJaZA
BlzUyGf+/An/hoEZB1qMZ46+pNKXEfRRV3iEdUAgSWqi1thrz1zlDa2VnFNmjpQw4HLYCB8DVPi/
xEbE0ewl1hxvix6/3w3OCmj40TYnnwn1DL8A3k7dBqlt5cW90dGdoeih9p6b6DvDQzM6WF2W/7Cd
sPlgEE/erJQ96O7aRAjonNnW3i4Jfi/mCags2deYXb3eYGLM7ZAsWoAbYuJYJVaNwPa+PXO8v/1y
wfth5OkmzT6Cz6OFR4vvzHZXSE/ZbB4dbkH0WUZ7PTcpSo5hHrIz7+HkBcGEl5McDsnx98RRF8xT
M0uPZGUiRiOkDRCY9O1AV7kekbBt3l9dv8ug13sTd/jigkfLC3RAz6vOIImMYNlARTH5g/NlZKpr
wGJyNrEiPfQaebGxO/g7RDXmHqgmQS9WVHcgIeQG5cN0WTTV45g48bZiUnGR27gqj9aZl/F2W+On
OiB80D1Q3R5X+7hhxTBb+KkNtjcbjlfCgSBLrnHNS85c6uRreHGpo5IKuTDaNgYEnmtmLZGnNthS
auore5gI08ric2XkqdXM123rfODMLo4r5ADfXvqyTHpGZAaoegmJiSY8bd5/2W9Lgd9fNm9AwWax
7aPV7KMJHIdEsrisyl5jsqs8TGfjNeKhYjfS/G9hkLlf3r/o2waJccySIWTwHTFhPbpoLvQeu4LE
8NrZsNG0ps+itJwHZtz2dSNKenK3nx9JJFVndohT71ApaZD7/Htid3TqGrYkv0GPDW+0EKewa08b
Rs/zBzNL8U6YSI58/0ZPXc9hQ+LbXWDoY2SwKy2LENPR8HCRA3i1tOhGuXW5Jm902hRgwWe6qhOf
A8uFnkPSY9OAHoFpoN04sxPG49HkUMTFk9w7nfEU4yZ75konVidcRtjJyN253jFOSF4Cek6rnr3Y
qMQ+D9UN3NdzBLoTtwMB2GE6wkUYVB29rtwYTUdzKJI6PCAO1GThZpbMZvyiDs7cz4k3xRQGnjVt
A1NJ46gfdd1Mx4xOm3lTjvzYjoVxkyR2tku7Sd+DAqZnvruT14MSSvNLAaPe3FroFxNorvAwqDZ3
iobtS4VdloZn5QdE9+GZQcQJWITYcga7UEEFNN7jU2sqGr20Ilt4NrmY+2Zw61sjxMu1woZyx9ca
7gKn0nETdJBrtnV+2QyJdqYDOPE6+Q0Id4ylbkFK9Pp8znWcDDOOcM8By99FPY7Ugx0beyxF+zOP
98TypHITNBtLPIL4baLwomyLyqC1bdi2Xh9J/2oagxgorxZn9rE3EwoqpGV8Ry/oMmKGnfX6joqq
cLJ+qTgm5ZQ/DQ2/49FApGrlPtokkYZXOOoMl4SGmWvDbDE5GlptZyCk3Rc22TypET1ppaFjv41F
bp4M4eb9DejUWQ7eseivFm7CmzLZqWNU1SIT3uR28SFQQ0g2Zdwfoib6hoUtGCXeS5dpmn2RQZ5f
E5Vi7csRCDgvY+uLNsEWb/HnhJsCN7warGS7pJmSlI3yfzhT6JxaH7w1fDcY+jA5PGqPnbxKMJa3
hKdaDL00TGXuemUu7bl/Tjp04gQymFEC0y3SlzcSKDmbvp1age4he2H+zdhhSZnJP7R2TMIuWOmi
1xKcELL99f4bOXWTnAj2MhldeNJHZcQQySaM+1lH2LEk/Ebz98YarAMC2H77/pXeTPmX1ckxu4wG
JNTzJXrvJeKKs9S8aOqlh4neh4IhwF4PsvYHR0OOYWhqr8CI0GIzgvmuj4X8hHx0OhgqOrP3nCgx
2OdodYXUl8316I5HXNOLue6lh90Ujvmz+SEfHHvTgZRs5tiBchTo9+/f+u/t86iEZarOkeFAZeEo
XH7Ti++f+DHCMIjH9Urc+hadBbbTaNEZFTK4TP+Hs/NojhxJ0/RfKas7eqCF2fQcAEQENRlMRdYF
loIJwKGlA/j184BVs5MRwWVs7qW605hMBxwuPvGKzOd0uypSG56bW2Wj7rtpazlbmNmYsllY9D2U
jfWTziIq2zr9FAzxVO+LjQjUN4VAU9ni0lmh3ZVC6g8HiLE/cQqYZIAGEzJB0dihJNQqjiE2Lo4Y
+Cg3nv6kDcV8NyOdv1tQ/7NvTatLrpyGIgV6cmaDckeB6VYmbZqxi2h6+hNW3YU4riLSUCtyvIaS
NNKpQtEUDpqKM1U4a/FS+9jxNXOAcpR9Dx1/HG81Z0YfT5IooYBWKTiW2tbQoUSPqzFKJCyVHXYy
SBAoZfldo61s+x3h1n2n24DU1Kau0Gz0UhTXerf6YigS5YIyWtwlGJJ6/FIviLTZniF+RFaLSEI/
xNZa7VsVIeHE043pvUogKroa1r7/Zd9a1ICFNB6Kygl00qMjd6EH5emiMx5A5tw7S63ddKmzfFrK
afhpzqq86iEuYoDXF8+lGikTIPi6u8P5Pr94/0neuGJIhECYcX1Duz7eXdLElUZHRosSaxlf0kKE
fei48e63R1m3sG5aK4NW19en+GUhl06nRxhcGQ95k2J2hbogpHD7628OolOp0QADqd7qxHmcamB6
UE3YBNsPaS+bTYMFUIgCwrk7+eTkYxTH8EDlOdhSwP45fJVBS8xJjTTnYUJMFBuCWL9bk5yLxjHP
HX0nxzt9LHb+ykkm7CaCPBxKysw0+jRTHipHGP6Q14/oP/Z+npXKFXrOPdZoyRSuxjZn4o43Bl7B
ZiQYHL3QUo8iVkssCyb0hvJg043eOy12bXlTDKiPFD9cFXlHgUZImEpMFN//hH+XAQ6OPJDvJMHk
iqq+QhGOjrwG4Cni9mm2xzmYJJWqToLhxZLfDp2SojVnLMiVV1o73tIGFBdWZ9UoJ2NmmqFQcWvG
KoULu1C8e7P3vO9FJZzPKSK596OaZSbKF11VfaSwki6Y/sxltNViaXdbwp9q05RLEZE8Jk23aQ09
C5wOq+2rBsfYxndqADchx6tzn2kOBm3eYFdNoOSdg20BEoMX7VLjKo9zyfSA0xUafmOWp3tb8cZ9
XrABkXEdyweMUby7Ni7zr6LS8Ol2O69DFKMA75+hTP1FJKvtJnwM+WK3CyZR6LfpL5qDcqM1S3QF
e+ldr55A3S2nqNB2ndbMX3BOWXU9wDnEW1xBESEhAph+YLRs/CjaWP1ZQfslKxWdjjkRYFJv02cp
XGf0ZfTL2UozK4Rl2r1kRX6JKo/g+I8jWDxGz2K4ULJM3szCMz9gqYIpbZwiaNpINEmxIp2dZTNg
to0OPfgEZFCtOQnb3hh+jMmEAnAqx3gTj7oxbhFfLbsNNfP0QlNyNIaWaqCY4ja07DHLibYRHiNb
1Dz+Gow8+1KgkVHwbSpPeX0rcUV1z3ygUCi+oE3YJYESIZQdDBgrPfVm1zQbj3jrwR0WsTW9Or5s
kNZ/ztsBtbqxHoy7xILxgklcjiHolCFXcmbjnAQJ6+qlCkHXiG9MXeBox3aUTAkN0r3aJfhLeqqy
QdSqCgez7jddPVthbbvTuctkjYAO9wzET/iHnLAmZ98xOVJVGrO0BzfbK4JGnCWb+jOMwTloFKW+
0Gcpdm5T5rusogefiEW/MGjmLkumXTudnf5uCgoPmpSFQgwdXBjg6/n5y1Ev8M0dPZRj9zxHstFN
DOzFJE2/G2HBxnPknblaTnNCYmnENfny9Ckp1x/N+ZDnGGJlXbXXRDb4Bj6oO5HBM8eIsbtfRne+
VjNbZfYLbZdiAPOoITb3/P65dXKL6tQrTFJ7vgNXuncUo6qukrhuKfS9E0fVtTvn47WtY3X+/ijr
eX/4ne1V0YJoYSVu0504nFp9QP4SyW7zYTGynWKiSBsluhbmFURQlEHvXARUfLf1xo2c03OY3tN7
j8G57iipwnnRj8m/HGi6A1bNfLDMNr51zEjzV4dZNJPSh/df8/T2wS14ZfkCo3r9qIeviezeuKht
xmt28EQSuiFzOYtdiSbHRo6VQyV2wDQ5sr3fpIqvwh6EHVSEVso4GcfhwOWcgC5NO/Nh9ThFydfp
vsZTY2496aHjjy9VWM5RtcE7Wzm3iE+3MAXwFetOIRi+9iq8+Ouu6fTZcgtc0R6iYv48Z739EUFb
AajUSq6w8dz1VTNfcuYkoW1W3t2kiUvPzne9knz7/cmnuEFix/HlnHT07Nq2cywnrAc0SIZ7ayGf
9uux1S/UXHlm8iGgQiopiACy5dP7Q7+1vClrrnREyjtAbA7ngDtT1EVqWEADlyVwh7S4SZ0pvizm
XN5XrXst6hy2seBkjclS3h/8jWOEcipMGXpxdN0BDx6ObiSl44mJ6BFlauRB0Pe+GOO5uy+l4/7l
rF48iYkKq89jNXsAO/lmqqz2/v2nOKmnsQJ/fYijZeDhKzAuZWLTJBnVAKe/eBvL1XqpR2wCmn26
eX+816vh8EhxkAmFaAjDnGDsGEsywSSQCGjaD61aKEDORJ49GbYovlpcFI9WDWQ16HHKiIO+7o0n
4gls5uhKtGBO9DlBtiuJZBzEjlLm20F2mD2jtr48EVAAl0vzGYfDBgQrou84Tl8QvqJeNZMRwZXo
U+WpE62OJhtN3Ytc02QXZKBbv08tMc/7b3raAtWJoukaw3ZkaICah9+3qSZCsda1H/A0MfyqU5RL
r2u9O4Gu8ha8MKymGZ9CAAsWBsv2tefwpHWPRCBWleq5ruTph+ZpiOzXOq0Kmf5otXV6JUdZNfYD
QLl2X5beCxtcXjhJ4V5LfTrXfDu9nxiOlU0Fn6uZ/OXw5VMwgk1qTfaDpqXGjVUVkprNmFyemePT
kxvGOrBq5DZg3EFaPxwGEyA74fByHsxGsb4Bhiezn5O9lurevY53AMaDvfJkzEr3EYn76daYxHUv
POUHdDFCar2IrU2sRy6OUniNPHiRF4dqjmVqgNzZfAa7sO6l46Wvg+BYKbAcOsdRk5OraT24s/0g
nXgBDBnrmw6wIvJ9nb59f2LemBcOljUlfQUVHe+yzK7REawN5yGT1bKLPU/bSWf2ruMJ53AtyuDt
V9IL29FVz2zw04DUsQhH15gMbvRJwbzMcdkQ2LnssYGYLmasES4xeOguhw4N9lgVxYbGd3nmLD09
yKkhE/7RWuYsByNzuAzipVTw/7WSPaIQ+XUxNs0VGV8dphjX+9Mikf7E6BOXdOldgvBfwvdn+3Rv
rcNb6Jqu8TB1+sPhK7O3dBVxz/3YRPYFzSRcASu8GwYFzDNIqXM00zfHI/gGmsLZQjfkcLwMB7B4
zt1kL4am2zkY5uAKV2s44ynJJ1Q1z7XuTzfziraBWYV+Nlj64yYIhkmGBkoj3Y+0WShxgGooI7SC
35/FU9wEWQy1Tsg9KzgFBuLhaw2gmWlHa+keEdvpw2xBDfAbHBTN23hWkiGIyrz+CGcSOG+m9w6X
wFihdZ+AA4QCFMfC9U19lNI3zHTa94ttvCCGGauhPXfFvTDQQDvzyG/cZjwywQuAQQ4imiaHj+wi
P6q1Ri32CSKbIeL8XJ9ZoT8teaLs1BJfkLp3tYtaa3laN6ovM6NxAN4bygfSaHcTZcK4sN3MvUi1
wdnMAzonWlQPe6cr06vemOcNrO0HNcboHOi+0V05ndtd2FpcX+kFBkGitHCSJ/f97aSKkJ/eoUln
DxDP8cFqe5GV4pyK4zrFgb6l8DSmqUnajbCqXet/vf/pT09GRgN3COIA8RHuqcNpbK1ksTCMEHsr
95C41QcR6lanBh415TOB7xtrmaFA+yI6t+bLR4ssp6SO4Kmb7mM8L79UalIEMbZOZ6bvzVGYOG/l
c7H51/P5l5x0zBolbqdO7I2liXcQOJSwNzFAeX/a3jgHiBv/d5T1WPxlFNwj28USjJIYrRMMag48
0PMeXRWzIpg0/x/HHGkg6PAVPUZ38Gjq1EmOjjuqYu/MlvmhGWqMiufZCbDs8K4GmZyrzZ1eJUDS
bdsxUI6gjHvc8kGn1DXzEeKxDthvC4+0D7FsTHZSJwy0pjkKZ/xUfv8sp6TmqADheUkqCodz6sxF
PMB1EPuVKIM9mZIE6GbYmyRJv2MDfS4LeOPmIvUD9w7k3jRYCIfDJSj8JmYvs73QlNJ3jPK6n5QP
RWP+1Edj703ixiysu6kpf1f0gzua9g4pPfLJJmCEo9QTY/DB0nCD3+NvVGzT2DE2dTGPZ2ZTOw1E
uI1XYUsSa6IC/WiJInXeRYlKfQoZEzgckKj6LyXcGdWX2Acb/pIr1qVKMBbSeabqOcDkjP0IB8Tr
VDcM9Oikqb4ME+y1ZZFVgFx3Z21cKZZtP3rLgEehRGv/t/cVvA52LRT4VbPz6Dia8F9bIoWSsIM4
Mr39vtmldpbuskXYwQxJ88x4bxx/BIUr6Z7OpgES/HARwBDMZxdrqL3Sjs8pdfBL0Y0vUGHOaTy9
cSyBMoeKvuKHGHI9UH45MJopwp8KE6Z9HKfQpCthBr3uTGc++hv71l0bxKvmCmUb6yg8sYtZMzEm
Kfao/NBeUxU7XI2+g8r2MhRzqzhsESndvP/NTjEFK+QFnARZ16pKdzyJxdQSbA5xuZdai7uZUxd4
u1jNtQuoYNcmldwXkwm+vkKZTeSe9bXWFwR5baQ4XWKNAD9DuR0a/HTbwW3uTIx6zlw9b3xml6B4
7XxRrYUqeDj7cnCLOLbnci/yIbt21YW6uoqkdD25/ZlP8MaH5itTGKRBRYHyGMfR9wg4OTDx97rA
u6jFG9VX867Yvj/nJ+xZDhFolaAOuBBew4XDN1Id1PeRga728JdMQOKGdRW1VvG0NOPrhqZ9Qp/1
ZhHxuCPywWM505tb1EcpdVhWs62XHkaPUr+0+GVtAUyVmzbKsSNcsvTSHvNnXVgQu/V6+R7Dqgty
BcrZ++/w1kyBS6AjitQcMchR6qDIVQFydCtiaRVPIQPr7KRPzvFKXhFkh7kfwbqH18aKXIJfcbTz
Yhh/APu8el/2ZsZyFGO6q4saaTdlwN8iHIw6/ZZkMIPDRu+Nzwu+zCjkm2b0lXaEth8nffqEYXP9
Afsd+1tUzl239ZxW7CtLj77DoMN+3CZ6xsVc9FqNK0BUnNlib03VWvleS86vsoiHX3vxGqNJq6ze
G5hbBhrSaXjsdoX3/P4XOeXDsKroBq56yZAiST0Ox1m9InE599K9EUWIKcjPlaSFkkk6YB1V/W5j
Djh/NS6HP57pwyQvO6neVotz8f6DvHE3U36mGUpnhRqpus7HL6elgbIAH7QUe7vCxxRxuelSWMYY
GMLrdt4if86lsx2ivv2E12t+Bv3xxiwQnpLEu+ARbSSHjyIDLWtUAQOv3LfG6EAZ1abPRrIgNwFR
ZCeQDc/82sC711Kr5FaiOrqp7dHdwVEVgZ201qY0jeqMHucb1znH10oThCMFDMg7uhmhx8XIC1GP
dIwJK50uw/HUALn1PNsjhpb481aur85ujFKdmV6LpjUuTAPynD/EmFRuUv7Wt9zRyIumVEAp6Zvp
p5xWvqrAD4zmHiZD57oYrzHb4eYDcE4lhKY2HQWUWg4/pIiKKYdMSk7Yme2j0ST2J0oSVA7xDF61
ohCWxNpYH7wocKBNX/JF6h3q06mCgVXtyqCxoiHbNuVgfqsiVbvtebmtXk4t+2xSRkA59iDg/kVK
pQQdZ+Fa1sNEIjBnPXsYFRNGjlMr3bOWFvwMWqAr0WYdo01mTuLenbFVCWujkfVGgwaNd7En5ltr
IDwMKc5O8HliF7pA561esVGt2FujAZK7kW6XYgHdGnkdLmrjUGUDoXSpxEOiXilL0u2yxNELPArc
cm9rLR7t+I+0P1wowjVPh1QZuV/QC+cOEaPloZYAMxZrsb9XiMI0fmQq7ceh17F/wBpbflVbBztg
EJ+GwM80K79H0Vg941luyw3BdHnRu4ivBFkXWTqEXZyB8YEbMVVbpklRr1KZ2QPFV+xpA43zHXHe
yAFr0hSlte8zq9Ep7MbzjwzOURPMXkfXVKCahBl2juKkP3Sd+3M2axqxZ7b6ydm2brUV00ah1qZs
dbSwDcW0Ungxy95uMmBDnAeIQ2JkgiOMlro5hOPFIfYbFq/c4bUt1U8CcOsWP0Q0/0CHaNk1fcCp
9ruqNV70aYo+WmO/2jsbIg7apbLZHWgf4iePRu9f9bjgTw9zTl5Ds1fht/IJHtOBfG4zxKb+nLp9
ghXs0kIMN43WDsWsTdf61GPy0iVtw9D4wfgzYL2vaakvnys1Z+M0Y1MbYZSr+YOGoBadJDwd8w2E
3TwKqiot60021cU3E11VPawwBNJDyY7HQ8WbJbQMvBmXwBlr41nts/nSxD6uw++hccedp1U4Xbem
SaFiwqsIzxDK9Funm8Fu4YTrWVt3qDH7VGBJ9PDUZ6g1TlKqm7KaixCaqpcHRqOVPp6hyY+ojqsU
kCQWNquVuJ1cwedTiP2FkfxUlz7+gpKn+KAlw+ReN62NXmC9shNMQ5lVfHUSbyOLBUyazLMZSptR
LNcZHOlywwVpPqNfG3FYDnH8NWpiOPdShzDb4i8JGVwBUh4oShPdJlmRVXdYcerySkSWOu7cGazZ
Fofa6sP7a+wkFaLbt4JMOD1WRI96FGkkaSTydOi7vRRuHlh17VyZervv1Lj1RwtFUiuX37rJ8M6U
ndfT7eD0g6MAoYxeNd2WVRj68PSbBTGYWOZ2X2e5EVQD0slVrCO6GJnNrh/PMszeeM+VqU7hiEuc
ZOboPTtRapNrRoyXR9dDTn1qiAwMioziemjLHWur2nS68dsJLVEo70ikSS2O1ubRsLoda+6ij90+
WVnQqyD8JrcR4H//I57E8DQ0nBV+CkaJCshxHNctBdsTv7O91jj7aUi+5qrp3Uiz1c+sljcGIvRZ
1VGASbNu1p//EnzgbgoDWB+GfYUAdkjSAi+TZsY2a9pzYfwbQwFuR2aZA9CmIHB09kkNpALx47TH
0L4JOBOWDXRK9xreWnbmrU6bnlSrfx3rKNUVRgVGaZimvczQMeobWoDxgngYtjzIXHAR7vCucD5b
FjdynQhsXXFJ3rz/DU/Pelw40JFkkVIBQeDocGqdrAAz4jrTXkdfL7Q727sq5+WcNtcp4pJXJY9d
Q2WWCgWFw2HsVmSN1SrTftK1aqcU9njdKjP9D1PO1wAf3KCJpXh0c2BD+So+DA5tCJXGcn+3vMCD
vGpoU2Ii+zh+kGkW6OA2vSQfN1t/ko21AdRRhZmXnH3pt9bSih5U2Yvr6x/NLYIvAHXydtp3lrHD
cvYv6brpc9M0GPZGOwPTscyId/PUXIJsuAZD/bFn9fm1Yyi3TjurEIftM2H8G4/EBwDXSOeTssdx
OpEORuougzft0eTMd8hEynshATS2OqWk3z8eVsUq0mEPXBaV38Nv7jX5OJtUPfat1QNEy4T7QeDN
heEjKlHvr+LT3gOlIpumJ74XcNDArhyOZQN5UpLY1PYSwC5pn+qU6tYk5Cr90fOg9aVS1ErgTQWR
brHqF35SFU25SbsJMVzBlGEGhZX3Q8N9Kf15iMzrmDBarLKpMBn6qDA2AP7sbwuc0Ps85c4N2kn+
nJYq+85lM8zXhVSWS6i+3MjOBAztdolk+dvlMV6Up1uTwldx0fUD/3IUAjvCoXi2571lVAbMEByj
EwpZj3QSmjNZ11trhUby36gq6pZHe1YZh1GZM2Xee/M4h2U25kFSFJD75+SsgOtaYT28l3ktuFNr
p5RqmXP0/RB8q/TFZiyrT52g6psa/r6NrHmJarmhJLeQYZQQ9/fxgu9xI3Vsud9fQusIR0/grNJR
yAuQXwJCOpzY3FOsiZh73nc5CH8EvlRCsxhVU2Xh/yII/5yrVUnbdCnO3aOnQQkAEMjhFgp+q0b3
0Z1Ds26xkiFf9hbpjG8WBXJUtsT5E2vkep6039+X9IchN8NFB+Z7LCjX2Hk7Os6s7j2IPE6qN5+M
wugvJwnr/P05fePYh6W10poIusg6jaM4ZCi6bqnz3NovYD8+RR4gBOG5bJ2mgcXlj8j1XuLtahh+
aefokXqLN+lhXGcgkJrO+fz+45zedSsAnqIv35dy4DGzsUSytq20FRE8ec/A50yUc93mzAl7+jEh
BIEjo8K1FmyOVzLu6WnT6I21b80k28qx5ZV1U1xqvdts8E/TzpQh3ngpXMFta43CEAk8RjdQgEds
I27NvYpyjy9LSl9t5fXb96fujbfitgSY5nGLr732w90x1F1Lhbyz92VrlVcZtJeLITaSHdnDBLBB
VX8XisVxsBaugb+vH+pYRzvq8FCdzdne00rRgoJodjOoksJ0nHsXfYNR8fvvd7r7ofmAxaI7g8Il
/3v4fkUZo/6gJc5e84AhRfDPYb70ymXcUGbTlrYLltJ1douS/Hh/4Nfvc3jucBu/Yg/RlTU5Aw9H
tpMewZCWmcUHS/40TULpWMnbjTUon5ji7rGm3x+mnQu+Xs2h39TCxsBRMzfIIcx3WmLl+Cga3zqC
Qx/N6XLvIlq8jXrH9FPHKs8s71ds1PHzgnJG0YITi6b40TnZZRh5TYPh7Jscc0Hc2t3AGTrxHGFP
6KsShUgvkmlIkjXfVF1ZkxPH6Ubr8XXtHBtnYvj2QSZBFb0/kaf7APgHcIy1XkFL5xgHEo1MhxVP
8WOkA3uf414PBKKU526J04sKsjkHEnIrjIGjy+HnAk8mLUH3+lGhHrn3mkYh/54GD+GZupdfqyky
905D0SBY6Ka4WxEjIBSkqaZV6Pu1MvNJX6r7nNsOzlWSut8wnBr0KxdLpItSxN4uEQLsmxtBw/an
Oo0l9a6uWcLZ8vr93Fh4h9kl6bWvWqI1cYKzis9oiS/Xtl22BeJ7iQfvAcg5+GTVXDZOIrIL4Xlj
8QzqaUHUYmganDodO99Qqqm+eAOs/bFNskdu5+KHE6dmf4H2VPmpaU0PeEud6o/R4jhbkpniq9pU
SYs4RzQVoc3LvIAtUBefU2h5xlEUc66un1GVMGTbXk310EYbqTXaJeAV8SOtNaFyseW4eruF2Tbo
1Nn1dTe04mdDSIqMuR4vX5pKt+9FMxQZwvGZcVfoqAvuHAeHG4S/pzH2B7T1aOZEdZLvclmOQZ7k
NuuqobwKzmvqN3qOy6YSA9IGfW7iXNoJO9POrIeTsji1BOJ7VgMgL8pmxuFy6GfEUJ28Tx9Fj+a8
Z0s9NAqnf+pMBfEWY+yvWkcxNlVDk2tBNO5MiHZ6bDH8a7WOvhadzKPIIV3wnzEjbH/KzHgqpgSa
SpLZgSNTm9KrMzzQLll8OaJh+v5uW//hg1MAMVViJIDipDCoLR+9t53iSDOAGnikmdPe4p4+hm1i
a1eCYtjWikR8S8yvnNnip+GERWTO7c3WA5NAtno420rOvmQ/6Y/9UFQ3kUUtVRbKFBb03C8b4rZr
q8qibY3hGE2Cpdy4WVbeQM9tzlxPr4HL0fuDi0BYFlwnIgnHpY++1TXJs5iPS2KDqJsG11I2Qrfk
/eTO2p0mcCANokqtDd/GZB3Q0mg9Gx3eB5BFmxHV/LbqrkeyI4kBdGnetZ5EvqksFlWGNYESypI1
NhrB6EXlVoq4AwiMPo+Put4QbwCTmiI0K9O7zMhsCEsXJPZDTStrNMmoieMB3IKoBy/doE8YOz03
2Psr4CQi4CNwFPIfPMEQyjnKDuxetLIlznn0qNOCPvOKAJLksq1bWW7w/UjD98c7WeprBe21jkZ7
FbzG+jy/JD4xWts4QgrjsbPb7BYzIwPaceTmnxq1+pi1qv7cVNJ6xvWwO0NMOLlZ1pFRGFz71NzQ
x82n1lC6Tldm41G2k+nnhpIHgG7O3V9vLG66W5RI1tB0rbwfTWjhFZPU68Z4TOe4ukq9HHNMqxAX
RZY7XGVLjN6fLu40Pu5f1pw9ub2ZXqJMfU7Y7STt43XBKcDnAINj0KA9nOi8xuc6jQfjEb7E/FGV
ZXXh1TT5kl6JP7//Td+a2V+HOoq6iO0K0+TkfCxcipNTrRQBEdI/Tr3/V0+WkzMaUBGQG6ip2DhQ
qVyf4peVkzqaisLSYD8ms6FtMzUtLkG8G3hxzuXFUNfaVawbeGqpw3I7Z5p25qg8LfMBaKLWDf4A
rD/zeRQypKbk2rcj87E2J3cj3GKXJiL3zb65Bo37PJbqXbeMl5XZ3o9Oem70dQ4PTyqQO4TuJNWW
TVv9aI5H6ShqXybW47JMy+2QacYeFd3kdsz6JWxTcKLQbNuXzFCLv9o8/1RW6Spc24pzgeN6JRw9
CHHuShLjM1D0P7oyOm9wFqctlEe1JZHwNUfSyUaUpb9v+dmDXWAH6zflVBuBi7TdTxkPFz2HLDRS
2c3B0tepFjaLJ769vwhPNp65ViZhdnGt6ODOjr9Pl8WAx4GG7fVhjneTat248WxcOGZlVPjlFPMV
0r3dg5WBnWlwcqcekZVfu9hIz22H460H/QkuHUUAqnNEmccAMc1p08Sm2rwva71Jwm5W6myjJwTx
Xtbg6w5Jhl6Fhf7JcuPVCiDyumgQbotNr39y+d0onJBjn0GvDZoRLoabrw0waaabdkGRyVfNzubY
BN2MnGi5lDeRk0vHb6tMuWhz0/reQCK4obMgW4igaffscpcOPvyXWvpolI/fzGExv3jYct80lUpv
wSBx8oKqhO4XFO1aOxNxNn12jbkHoyyKa5wCLUS1RKn7RG+1HrakMgrSJfUyBf2Sl4I6C+1eX5uK
9Jwb1QkQak2oCBlWkUrWHjXuw72vxn2pybrJPsRm1uqX0wLmxu+TGGXHdHQ73ee8z17GTM8/Rore
Ublbsv6D3g/GBfF3/i3VhAnCmmIxZUPhxUmAAC9VDA23nZ9n1uF6Dvy6QXhWjEVAEkBwB690nFrk
i1V1heBZYeUiZJm5eR+MY6PtCkMddqaeVJeJVhU7XbTZh3kVrAR8MYaazLKA+uc5JRXteMPi3ULX
BejJyijh/juKtlDWTee2UfQPCuYhiKRfUJzeaPZfiUtJo7O3q4ZLZX/Fr/3OWpi5arwwp+w3A2we
AgoF3qqo48AVOf6AyKtYgxXp6oe8GuzAxnEzUJfZ3o1E3ldFpzZ+XSfyL4kmNMqdZ2KOE6QSAS71
T2/lxXErc4IeLp9+6K3IsQvnw6I/pPltp91XdGVdYwjRpwxXHzUTSV4hHu3ew7jtaYaoZph1EFu3
BRFp627MUvM9/YsoxU4t2s2ZJXOcjb4+H2DJf57v2AFtcuWkZFrufAAauys27uW4cf1pk/j79wc6
vkLXcVCnoJHB6qSedzQPpqwn/IKYh8zXA6RQgtGXIVvozHyfHMXH4xwFeakR1aO0eR810PwuSEJU
IMON8MGG/L2u/uMgKuj+6z/58/eqRmUlxrfv8I//dZt+J8qufvb/uf7a//lrR3/rvn4pP/Tty0t/
+7U+/psHv8i//8/44df+68EfNmWf9vN+eGnnx5eOS+11ELzW17/5//rDP15e/5WPc/3y7z+/V3BX
1n8tTqvyz39+dPnj33+uPZ3/+PWf/+dnd18Lfi3gv7TrT37j5WvX//tPzf4XCY0DbGq1vF2RsX/+
IV/Wn7j/Wkvz0GRh9BB9c0X9+UdZtX3CLxn/gqwAeRb0NKcFJrd//oHq0+uP/gXViFaFiiQuTDvo
QH/+z5M9/H30/f1N3jadP7weaWavjAjIkrgX0kTkYDjcjVWG9adR5yEeIuWFHXXLdWPIEQPUZd7+
Mif/jPxHORQPoDz67t9/ruvsf4/i/xmJgZgNivLmmv7+EjL2GrAEGDZhXrp6EiSNJQo0fdNsWzjq
N2JM8GbvD3iY3fw9IERQAP4waLj6j87aZYhkQq0lTLDr3rX9BEJY9NP8c3Zl6gO+wt3KHnEzDNHH
Oadj9da02uhRccSCsiOpO3zZSGopFrZpWKpYKIbUStp5Z2pdX4YqQtP5mal9azRSZhbQascCCONw
tCmJ+tKsaWiDkNK/KFFbpmEsXVSUZD0048PvzyuHFq8GahA+2lHQmUKAlBXavq0jCq7QBepJ5jyZ
mbAuowrtELdGyDHT+c/7464L5GgB0UZygAaudRm+7+FbjraV1ZlbhSPspGBp0IXIejsQtvE9Qi8L
sBPp3PsjvrGCiFXo55A6onF53G3VS7drXcSfNaNELCrFDvYia6L6NnMW7K+sTLvR1GUJ9VgOZ/Jj
+9Va6+BtyRUhKhk6eBOQw/rRCqL5XXHz69uxV7rSh+ILNJPPL3N/4Dj5IR0dcFGlRN6FQ3W22Wp4
qFwm0aB+VCY1loF0uqb1GwhOj7Oi53jVw0V50fpl/GQJo1eDOm1HBKHwjtHRPRiqG6ODtRxk2lB+
k62D2pVX6eaD4tnttJv0Tis+mXlG+I5vOa4JKMnE1YZejwUueIpGJ4R2Od+biNg9Jn3VI+PjinI/
sCxUf2hzK9rkcV1fKeh2GWEmcuQW1NQB8ZWbizVvYEhHerhkzsBtmFZ1FxCmVUhPxCm0iC3o+77Y
6oCckzR0Ci+btaACejTu5tq0yxDQqIoM9CRGvFyGErSTM8riRw9U4Em0SmrvUi3NHiH00hYYvdra
SiqlJRgQOzOxhllQvG9KrwkNoylTAG2O3vnJnI7tRa1TjAxLt8w/u0qTia2SO8tfY2WlSUBfTKND
hID6czV2otomkZID+Cf6/yu2bQ6adhXqDL2m1D7JWjPLndd1mDsijQO/HKBWYwBWGi1WNIH1nTVP
wCVzGg+X6mL3L9BocMHqXU/8MCptxoQ66sSyIbKwr2xLjOCXK8IlkLsxQf8wxbhoFxguAZxWyPCe
RYU2rS/n0dKePPx8dM3vKwR+7qws7ma/xZkKnSCUtMvkc1Z0lRr73BcROU+P9s9+wflPuZ4bkVtT
kNCSKCI/G82seVKyWDrbHrWd5G6sdIUmq1IOTSbvygk7l/tMH6loF5TTxDbp0aYO6UcvhCCw1iVn
YTmoXjirvZs9qlaaJleFKmfzNknGavE7+klV4adWptBxAadcxDfaCmZ/Sgrmo0QaX+mb0k8K263S
kOqgNT/raPjM5Fmtnt/IxujkrheE+j+aKm0kciJTpsKKbu1+xNnGbfkud5oZpfF3dVAq7YPpQl3e
ujksxBlrGMUhwyqSST4tql7Zfu2pbQNpsDWjZ/ZX2wJaVNH7mSkDZn7RV87PITdJhESfZV4wa4tk
O3rgYAMVV8IxiG05fiycpl98lRYUQkRo5Cd+ZpvzUzJ68uM8TbBEyAdQr3bqBS+KNPpv9s6rOW7k
bNv/xedQIYdTYCJnhmISg05QIiUhxwbQAH79e4G7a4sjfmL5O7bXZdeulmyg0eEJdyiV28iV8rE2
kuamR3mmDrQZ1XMfSZSasiemTKfcae0nIxLhtpg1KwvUvppqIIipiV5P4ZmXai16GirVSB/JnFsF
z3e7suNj5I4Vuw/g5y1l5vkLNIHpRdFG7ZvXZvmTwSny0uje2AOfDWW3rlJQnxGNsGfSTe97NoX1
N6mH1hCoCBJ1m9FtAJIjzBqqFF1tBahrDBu8oo/9EiFioFNFLc3bEqm6BoMej/mckee7D8fl3HF1
sbRXRJb9NEjP6wAFA+ubA/QXZqulVIK0QJ2Kr/iT40UbOFZoq+V+MMv0SevlzG9ET+f7NBpR7Td2
OsfrrAqBzsYmbZGsLKwn+AUVXfI+i7GOtNJQCeZRre9rGMlTYHf8nx+LOCxXYLKL+wz0qPDxIwG/
ODR6jU18aZeuj39F1/oKHQIVTCiIUeikGR/OK3QNGHVoVBfSI0DygX4nd4pVzu4qNOO5D9pksB7R
nwD64KFTaK9aOM4s9sZzbrokGssgdpuQ9W6axVeB1ae3VjMA3RszrSLcrqBBdmvLWDT+ClGiURym
U1OcXG8OC5xk4j70scmaTqHAa86nzxjdiKzPZky2RLx3HZK6z4lrJ3JdCC+uIFqHRQ7rVy+n6apu
+zbZg7mpaTAVvT77szk68gIpNs3eCl169mZkt4Wraqi9RUVRN0wfn87kZHRZGN4hKaPMG0w2UD/M
0tIYbovEXMrvjd2Ci1UmfEcKKYwIFzBJfUVZWlPrJLbMbi1zxRWdL8C1Rz9wOou8L7BTougYq1Mm
N3M84wPpOJXVI66QI6yo12Mef9dMMbTHtnGhZzuJa057rWkQGRwx6WyusrqrzQNnrpOwEava5Z7u
vWKXZYqoXzxAxUeFc01Zh8SDsvU9RVXLA+DvwjzxXmSeGE2Nqt9FYTRxnQDg7m6yNOx1SopWhDlE
IrR2S6TSoo0kdHW6wFEwzTeN4lEwDyJpNNGzjcGUtuYgMAXY7X6y5H6Q+LqvesQok1WdyOS2gqpl
7GqOvsy3Bv1L1CfiZ1zH8Y2USXLAByuRGE4pyndB63ynucU4+JNWxek2HWPTCTTYEew8MxHQqNvI
mQLdZqhNZlkKrBY3ag+VaxWqr2kF+Bcx4+8EzB8jjW0XVhVNjsR0Xga3qZtgjKhLa0mnWOuxsLon
IXPzPllM1gJFtu6LmMqK8ycRzbOMucrXGSh63DkiNEx3kUoFfSPHMry30bQchF8hutbTbAnHRxrM
Y+drtpIdjLTHrliocs73CGbWAqvPfL7g9k/q0g9BT4KbTNv+6PWVmGGflJp2a4yxey+i0Yt9t3ZA
L4jYcUVQznLQ1ybUyW4lrURWtwOFeHc/L0KkqygZs8FvULgrLgbHHIpTVWrC8vvG6oqHpI1m+5HD
u8+4kSu0MrQ6dNtAjp7zHbyv9djMnffN6mzlMpJayZfsbO3SKM38MWwye9pZaG5UwdwaJRRey66M
TRctdKLRHrvGn7PCbVHoVJIEIzQ9nwM87cDdZ6pm1TuTUz73wYaHEp7qtEyr4o5DIOxGRxe5GqKv
lDSnU0I2xocdCH585JOUr3pt6yeRaylSNFZsjtzpGTgqAxfR7+ZciGOVxYV+gk+SICNoxo6ysa1u
LAKliNz2QSo9asciEYb9TGsNxoGjTGG+Cxs+zrbrsZ7yFVs03YVwszG7GBWXg5MAowk3cTaJaKN0
JgJ3IqR1DnRe2FioWbHbH9sMv5oD3XeOGd+0w9pYg2cuCcliQglqqhEbo6PswR/rMs1YeU1iPtIX
jUIEQVFOoShmYu8yATYUaynyMCZQE9EFhT7HQL40rp8dbYYUHjn6REDqTad5GtwWXh9XEZFOkXkb
TU4o9hVdxjGcjgAFQKX2xqSsahgT9nekS7QGz2m6A3oAYiYK8Qyuhnar29RLV/QEk/Sh8Iw6i9FO
MWP3xUtsPLDw/unukQ+unhXPQlAw0qeh9XUVLaVgoft+qyJ1mi9K0TmANeJY/zmMeXLZSW18Ek1Z
0NhEYk/eJEXSYo2ieIWHJV5C/tTJztqMZTxtZyDUys5JRXxZAu/8Cq6ufMB1Ev59Yho9TCD0uaXv
DlHydRpGPQpCM49NP1KN+nKEwfrTRlL12lO0Ott4Vds+gb+DhltlUlXom3ZmcZz1dPoctwMBIOcv
jo7TlEXZKqtHtrswc85XbWimddIjfbMdcBAXPqGxqRBECP3bnKTzQ458XBkok5N8d5sU81isKXS+
oWrhAdiAM2PExv3Wx15z6y3iOT6fXkXitkqrdZdjeJMUJeaCISCo3QwOinDPQxkqEJh1PsfSavZD
XeK5M0qgz4FCfh8FPGf+rRe9d2VK3cIbzYBR3ihb7vJ4bwhcY1e6RopCyNWgL4rEcIEAbYJ2qkfE
6Kxtkgv0Ju0GmUR4aMVVqI6gTNJQGI/408mHemrKBzMPs0siMq3cEIhGpxCI29Pk9F66MRItO1pG
l9/ZXjMXvmZKa8I+q81T7iS4YX4ilegrx5VRrz1jiB9lqBWdj/qac5EoiU7epIf2g5b24lrIeb7r
IvDqPn1xmp9eNA4LTnbSDxaEpZi+r9ZlCBzGxh396xhCnkm6dUjj0XRWdhNmbiASr4dIBH7X3ELa
nK7zOkQf2DS5GQudOnTQG3rnIV9CKz8wCZ3uOtmTBngE1JeqNxXlRqtskrjSyLsjqoBlxcZOx+mv
OuT/ioP/gsL/S1lhKT6+qQ7e9cO3vP+1mvj6A38VBxVqBp8W/SpYrwZodmpj/1QHNcf+pJIb0l+l
e0y3nC7j39VBxfpE/0WH9oX0B//72n/9uzyoaOonSAegCqkpUh1E1vu/KA++lhn+U4agYAmeFYYs
nCJwKbTqz1qdwjHrzqqt7kuPSXFQTL19GI1wvLWK3twR5rj7UozF1o7a6gpFifrCrMN6g0rafCWM
cTj0WZaDIyq3EcTOAJxGdvQgZd5p2oiqfaliG6qN0c5sqTwm2kyxrLZEeGziHRI8WB8Hv0z9O0XI
t5UyHJkg4C19wAUfuFTez2pXqtladI0N89bKFvHOolyax+4LMMiPTBXe1o7+HgmxqFflVOq4ZyMB
0/VSqm/WrV7kFuoeIxHJCCm7tOri0Hixfar7eoJIhNnYB2Wrd16So4bGtI0aALWrs8Invq/V6BZq
eGslKGeWs4gOeWiax4hi0Pq/nE8W2YJGpseGgCfV5Lc1uZR1M4CCa+4UaXebeKJ1ZcdqoIzaR8yH
V6eP/6xEJpRquGZqLENbW6q5S335l/qxU6l2RGLT3GWOuilQ/EIFbePOHU7XOCCMxQY2MW3YfUky
OZgPOD1eaxWAxfQQwXF3foC3CVpF7GLZXUzFlYqE/DCY+8JEkDe/hQv7ZbToyRXOLq/FAY+fQztE
V12sJ1TctA9qmW+L4cvLULoHOK1TnGZg96yW6cKZsWM9z+60TCobRxVVMIa0c4uJ/ldiKuUHFeLf
ViOYOvCllgdRj2L4uc1cLUcnS6fWvFtwV1twhjgRK2N+kEVY7utReteUWqxAbz9cIQsS5O1no3oJ
dJadx0X9u95Nmo42UqvmXY/B2Dqqy3DFFVjs/7wOX/sUb4eB9cikUm3HP5Ti9NvVodUEFooy6nd9
qFW7VImzHULw8zYrHIoxi9+glQkcDTwCkdZO1qjG2NTmRBOkRZtc1n1prJVpq/fNtz8/2W8zv7jM
L73ExeoeBfKzA7QesY+p0jD6koRRFYR51392NEIXunKtr2GQvgYjfaM4inP954FfJbTeTAm1a+4G
ABCkOzRCztYYpV5bjW2r/dKZ67ktxYpaXew7srxuxPTQGsNdmk9T4ESI5Uy58dyp0UoaLdVVM/Qj
VKdjCR5smrRvVVdvs17/EWlgelCSf67seWW683asm/WoDh8s1t/QPSZiqVjELLoE4LbQd3z7MZWa
dDmah+lLY+mncLa3Evp55XqXwpOHtDQDqyv9RDEftP6vdfS/KOVf2qLA9P/uYW4xrf7B0v6rHbr0
PF9/4O8oxfmERRGba7k76UVy5P8TpSia9QkWLt8LfA3w1QXp808PU/8EHQ5YEt1+LPKshWD2d5Di
fALAzD/lPx6ahsBd/5sg5UwJFXms5Tdxn4MoQkYQ0s/b9UJXD2xdEZ+UVrbfxnwooyBx3eEHCL/a
Jp8rzCtLQ6F0BaYx7NeicIbqkJRp+my5mH/syRNl+UHf/e2+/+uZsCNcxHj4L8D+t88EJ65R9TEn
O53q2wIVqqdaTngC2maYffVIdb6ATvUeMSLTPiIjvb1c/h4axBNzsXR0z5uPuaQcPzjpCasgZRN5
pXXkmId/pSfqVYcByfMvC+WdmOq94YB6oTlDa4C+3NkJZxQjlJ08PSGmljp+HLfFC1Jc5deQaG+F
GJTz/c/jvQ1v/nq9X8c7Ox2MVLFbREhOmk6R183Uek9Cp27dpeb755He3l1/j7QE5xADiX5fz6lf
Qo44QTZomrOTkpfdKVWyYo+ZwfAB7vm9hUIjFeMHWJbQaM+OaUWkGC+I5FS5fbWdhlT72TZJizmB
yPd62DXPUAnkqs1t/YO3A0Lwy83899sh5oLln4OM8DlNWWSzWpZRfAKp6aI+jpzLxshkdOPCsbjB
tmU4jLk3BEVmKzdhWjWO//8xu0i4skRNQCr62Q5BXGjKLFCTUVapa0RN5TaSzUcB/zuLk9iDIwag
kYli7TL7v3xCRJu7tEPAJnET66VXJ2VLyza9HrMsPul12139+Z3O0Davkwq0YdEIYDgEW8/G00c3
w38kOlETqA4t8NtHbIqSq0o1wmsweuMTGbfYTjb6JmqfqWIDWxQsMpDgj/AW72wTtuPy14Lw+O3z
DuXAqRlGp67PNbSusfcOezrJvVf9dwYyr+9swHXnpjbQ4+XMeTvHfQt2swid46B30aOB7s6+9WZ7
I5v0Q8Drshn+E9P8NRSi8Ki4EuYBQDib3qLhJMM65pioiXbXMZVfHTABz3Qk5v4C2WP73gnjtMYO
qci+YXdMAWlKa/mBnOg7O8fkvuFNF3o0ifbbFx6txCprWzvqdT/lviUouNdxb57qOavXBZCAE/5P
xf085cUeedmPxD/fWdMg6CDUca8A2zk3pCjmOHUGwzhWEbqu+gQxEfUaROcyVCxDDdOjD9b0O5Nu
gkQARLvIVXHNvn1dNFljLl79SNO5cf2izciTesejk5A1Tv9IO2M8tpR/HxJMIVHcKY0HNML6D46L
9yb916c4W2Uc9GjJ1/qxpTX9WZ+m6NJLQyqDqW5fq5ZQr8t0Ag1QefW2M7x49+dJeOcqMMlwrYWt
ySlyjuDHUzpO5KwdqaLPF1mnWzttiEgN/zzKO3sWkUZSBeCRXKjn1ZZOtqFaY52lhGq3prOqb+kW
qIHQyu4DltNZwvS6k0wYVkB4F+A44djbj4pC+KBYg3b0ykV0ckBfuEVMJ+4WhpXrwHOL2tOkCrlP
9AmTMVNQ+EyVZmntWs2dI6vq0sJf+RJ+WRr7NMbdD2W1ft/rC/IN0TwySHLls2XnliJGNWk8anU7
HWUrlhqzl+NSL+3tFMXjDdD36AeQo/qjBb/85renjLZYCMCI4mLEoe9sZA9aBmVl+6BMSfY5zDFa
JoHt1/Zgi62Kik4QOxPuCamjBGmZTNcL7AkjZb3aOHZbhn6tuvKDKOEsJ1q+F5w4IH/wZcCTIe/+
9nsZY4+9s2sdKMfnm3DK+lNUJN5tUgD/pjUc3bSO0+88jLVXsya1TdJbw/2fV+c7l5tGAq8jf0nb
QYfJ8vYZ0hiqQFU6B+ysxAkWnHPUozC8tESrrFrLKW8Usza3Y5rqFyMF6KAojfLKrmQTfPAgv++T
15lAdIPJQGj0LGZK+9EYtN48hIXA68626lVkjXstK+mPgGKug4lm0jbq2maHDW7yszZC49FsvT7Q
YmPexzD//HIw20sX0MlHO+ud1QMh5TVTWoqm5zsLb4BiwYEeLD2JkMfoY2vVT5O51/uxPzXFt1Cd
8zVBFuKgIwptEyduEPW47IRVFzc+SlcTidq/U7l3IvR3EiS4FgYVZS5Nip/niO/IRPQ3m9SD0Seg
BAynqK/mRLT0w4g9QGXlN2ihtUHfi2+xjguP61beHuW16TpGP8vYfPA4v18oy+NQu14wrMSfZ1DQ
Woo0iR3jgP5PtG2d0KbzOWom+KW2W89UG+5Mc6puxkFpV2ZdXioGd82fn2HZLmdbnGMPWQEcMF/L
DG+XMiB00xFSP6gDCqFJAjjB1XoVYbzGyJ76yW73yBY9ZWBzP7hIXg+P30ZmTIpBwL/J0d6OnJQm
QtqORh1DNDtT6ZLtEFWolFq5ep233uL5CXfIK2IOZIhV4X708r2TuqAtmJ5VUXjdB2fL73NBQ5x5
AOSIEhQyym+fKC+VMQReeEiqakaBT2OpIg9a+XYWmSIwOhvSI16aBfjgtl/9+Tv8fq/CLqdbsRgF
cbxpZ0sBvo2ZGV56cLU6vekkHdAy17PnPw9yRrBfDk9GMQ0GoOi/UELeviHIDcg/c3yYnam6nGwx
7CFNUSZuh4T3c8xNznLYgklMVmEGIbGwYExNTmyMq7w35qcKcfXUL90mWv/5yd6Zeq4aejgEzlz6
NGvepCd5WMMx5cEWJPhurLTisjC9ZAMfFy536Yz+VIVlwKb94Ch/i6VdJoTOAPErAmOQo7xzknPW
GW5cFsqFa0OJWY2Vi/1NLWHNruO+qpNVLsOIBSej8aOs7zWte7v+yXWXCIcYngv2/JXBMrrmPMaH
Fmmgo9HA9ceiCr31VLsXeL4GACyadTGP19HQ2AcpW2tjKZPYKKQTfq202VXbFEkAoLS7dUAaelo5
X4N8a09FMwxBM0Qvrdrf9TI1LiY0+uDaN17QtkJZ2/ztB7HC77G4Q80ZXPISLRCwnUWlQHNyzlTn
Qqe/v0MFpnVXM6i3bWs1XrU29Dn6oKz7+4ZZBsTSiYOTrOvcTpLlUugQyi5Gx8OEECXpTZY1H/md
vPNW7Ep6j+jCLRnO2a5Uk7SeldS6KBQtvAI2A+yzKfHqnjQtn9ApiJXbP++D3y90h0APf0426HIe
n21QHLZboo72osPVZ+WJcVjnsWZvgM/pwZ9HIlRhT/26AKlREfJSLuS78YIL6+LXkgAqDv2Y5vZa
nzOz26AVqVeBiNTyQS0Rzw5QS7dq3w6L+UGvObn8mUWnrx1pDOXeFqF90iVcdN9ShLFTZTbrOzHp
bQyasIn7dW9P6Wd8nxIUKUvX3uaON4b7QkzV976aix+gs0VzO5k6ejxmT7M0QJfFuJdtnh0Ho/Ne
BNX5eOVocf1No8/foeZqd3JturEl1xJ29ktb9w6SZmHcS0A2UMVqPldPztsJb6MDcUBBFezW2jNn
JQoqkecvHS6ex0JrpADIbLSA2Suhhly4HlAAWefZlaPObob1htG/sPnbnyDgxkOGCMHAvyuzFrfW
Pv8pauC9gK0n+wcWrukNGar6U5Sjfm0kEg5fXLeOBBijac9lp+XRSsnmufYdylfYg9r64A+KGn41
C20a/arMFy6lVNNDmZnZNcaHwgULYSp3OIPr8TbM83rx2aLFfJhTs5JBSwsd4JE+Qs2LQq/3RyVM
mbwKEEVX99U+RTYkQJRc+dGS/HzpKjPGzZsWFCu4xoh07ZR5p22hN6X2Jo/bByQQy2HlaZ1sNhix
4bjZmCEanvpCBPQnZFMT0HSQSP2iD62fRqy2F+qQ248tVutyZXBRun5XlPwIUDXPDNQEgU9f66Ia
mKhryEOlmEhs9FR7F8GBHNB9DvZu5Sh2jUOUVcaI6pYTqDaB4oS3AnMid0IUBkiVJo6VVWUkRRVY
aAR/LtrBQMMYdFWzyoCTXJmLRtu2TQf8lVPw/L42TQ2u0nqyYMzrludpVJFHWJSiuxXEGSCfRUvC
dVaJYQsg44LefKxk7ouV6okZlGXH2hJGAsTQy8vhns2gVD4M3gkVGqsV3dpoQVoawiieFg4wCsVw
Ip57K14+DP6JvV8kU7bvdae952gcR8TNRuOuKLX4MRbN2K4zMRrfgb9Tk7bixrxpcxRG8WCrkn5V
zNM4MZPqvNSrSitjjU7WrVRN5cmNDYYHv9ukQW3n8pC7TW5th4Ss2W+7ocl2ET5MyUUC3jNB0Tt1
Ul8R4NkQi6XBBkQ4m15qG+wikOacdqsWVVhoSnyN/NpBhAzn9SjxVhHKKEDVlRipOcES6g9mmlTJ
NsJ4qvE9vWrKLXoocCGm1pKIUrQF4VIhvbQIagBcIB6Kou9XWLOGkE7rCnM42tLDs50ODoo+phN/
dWZwRHwuI1c3Hp3moynVeeuNtoqcjdWFTyjQZcCNAe58rgkJ4yBZoLhISsfm0cg92axQwouavVZZ
xg56hI15JmhEdz1PSlEAkS9BfaL61QQVH3lYJ64aPps2loRriKc4kkWtqKwVDrxKt9OrunsKYWx0
n50ukjfWqOt5gM7FQMOPiQTyZ7jhfVkjjRE0WdWYfidVMLWATjluQgn0f9U2BgFUPrsj2PXaVZH4
S4Y+I9ZSK8MfhO0Uay5M76WeVLSW8hmRzLVXO4V7zKZaQW0YuYnJT3ONkH8GvO+bYe0+R42JSMdE
afxldjIdpkDj3hmpmXk+2kWAiysgvcVWC2cdGGBjD3juIW0KLLavxa1tJ067ylvKBH6nualBsazk
nM6bviSsrZcwO0n0/kvSZ6DnNVmVKTXvlLik18rpci6U+YvhCg6faNCBuKbV7JLVSeUnOjGgv6QJ
nNC3rVG5BuVKemVPBNpBOnH84iMlhlMPAQdR4rqqrm1DoITnjJ58ULVBPll6q5+YKUv37dhNv/AB
hpsodNRbPckVWPtFOUxBEZVqta7A7mJcb6ceutnGKDzseLW43EB8cG49clpU3Ct6CYEwUv2I4sv8
5PUEYH7n5SE+sgOQLz+zANlAf6hp9lYg42xwpe6MYb3JzRJIGRrfLfDQJwN2rRVMvGG9sxD6voV0
VD+IZNafB7UaX0an6O21HSvFF6cPOYjS1rtXbFNeRkboGvg9Y5m2LoWKHjdMhDnxE6gbYZADGa03
XSLVa2y369zvco8v4zmjZQdtbeKilkQCSAxhOTbhrt5xAXa53CXY2j/o5qD9oCAbXuU00ybU3Ef7
pkK0Jg2aeXborhFpH/OUL7dChzxxtgT30OAGOXNX4qQU4tCsqs1PqRIj7jh7B9gxutan69rNcVRL
OpEVPvwgBzZd32bVhbAs+ehJYVvrIRmcfK9SD3psUi8bVuyrvsNsWrPbw+TGyt0EiGKtNEhjIKBU
RDibo63g+XpZ5l8ybUBgETMx+zP+xnke9EUdYTs6qp0WwId2+6Bwi5RF30/akdCFsn2qjCiZy0nh
7Ib51KJGBrsv881RVj9GGjfl4rOHl+U0m20fOK3lDcA5svJiTgknNA68z2DbE/nDsod+p3Hj9H4J
zr2/GLvFEDxODDy/Ta1yP7cmKhW+akQc6UZWG19NpciaFSHRXAVNaUwgRFN7eMqAT+wlbA1g1YaB
Xvw4aMpNmRdN5E+6nn136ZZhyxKPXg+fxnRccBZaGwIwLPobcu45hV1k5EoAOqp4EfYwyo0JiF6c
5AQ+cR/lnr0rm1xoPv1VLHKpo1sv8RxGl0Aa6heZtFnjD2WfXZuFozxX6P/D0Z5Ls1gJpYaa0/Ue
NSDNzJGjn0CjcuB46a1hd+NlwSlPT4uonUuh79rYb8NIKP7c5OqFSk4yX4ShI5WHorLGbKuGsdfv
Q1mXjV+WbQgjxAoV86Rx/hAZTqQVV4DmsDZFwgZmp696YSxXIysKHHeKW+EaHgIMOzhEHhs2xyPd
j3uq53AC5v7ehqMS+0OT1JTSaEohKW21j6LR0nAFZyZKN61jxw+J2trfbTTggGkOBD/+OCb6d4TS
5bVFs9D1wRJpkW9aLeS20NE4AYsoq/12KlTESEpmMAhdomnfmiXXuTtPNQbiTqQRFrmG9RgrSXyc
Itu9nedoup0ovN4ZWmxae6WsPW5RFrwDujfEsNXtxgF1onioD52attDxDCr+5pRNP6xWdvUKhpV1
N4p4vIN6YID0xrip9Gc9dKBRqHX4OaZ7I3HP6bvwprHaCK8CC5FS4iwrbAJpzCLxI+HWA+oc2Clu
lvD6pBAr1MGYlsvdU7XDtSOn+GuhNB1uBrN5wkBRrGst7+ItET1nipTCXcTtVf1S8eQwb0LM01Xw
8Ib6VYf1MK7iUXXHdcrxe7L6YbibLbVo9qkKVwMz+Km4zq3K2XLIJOU2hWc4r6MQkSg/1GO0K8zK
DH+gB1fc1LkTr2uzbJD1iNxMriA2cE8aHJ8ShC7SzIEJV2f2U8Wpvc1c4HK8MXOpaWtdxXaYQLf3
fmqiqZExh76TrYpq4PNNXtFpJyDoerSpsc61gxJ+BYiGfgZTP82hdVvmQ/6ljvkpVHhGoDGDIrqn
IU6V1jeF0xQHF/rKHLRdAmOS4qj1PZ2q9FuXLFB32+GbrNBYF8+Eux6GeEJG5aabOgo/Q23wTXB2
qHp8NEznsVLQ7IAZMBd3Ks7OhGkDEfsahdUpW6t2GD1AZ9FOtI/nr6M7ZvdmVxoXbt7HbVDrcrrx
itYdAoiS/dYeM8wktHpuCH/Qwt3alE3DnTGIu6FKva2hYKOHwDHB1tbAUXddEnoZp5HJue6dNEl3
dWK5R+5bMyZDUR1C7Fh0PbFQOqDa5tPcqG7quR3uSjMCaE46DWnXlVn3DCtxeJrycropWFT5qvQ6
5L6Usa/KhajZ2TuOV8gEYtLULIDS0xxow4SK71Fu5utP4LI5t83xe5t3LAdslMfTHPEy61qIATLe
AKgeezf9+zhF+A3L0ag3dQMxLvCMLrxVJguDGwiY2SUd6fynM6dIlHnObD5WujXEawWNFKwqtKq0
LpJ0HOVKQbRW7lonczXSqwYCbtVgOQrZuoHfouRjQzHRGzt7ZdRjawZKb+EIEUOgOsLJ6llRQ2hl
m7AMYUnPeVisrCaNflDScqDNwrjuVnmnjI+oivcmlp9q+DPXBn1vGRM2ByXn0dPSlLiMu2lK9nwF
ueZ8L6N1rOvjPfD2wRcYQH12oxzKYzubsTwarpLfhhEZ8M5p8HFaGd5gn+ZM9dyA2E/AQWomk6Sk
j57jFp+CABK7bsPZA9DhCzPCfcfT8j5wZZlCgNML5Qry8wzrJSKrWZHkyJ9z1ir9pp20RUJsjrG7
gsbrPJX8k9MkG3Ejhly7ylGMpOSvZwX8Ojv04HZxSGxq0TmaP4xVkfs4/xVQAqNeeQSvBNU2bmh4
byQiTj8zp1TumtRNmbveSeCnwPvnN1k5Lh4a0NgMK8koHQPDyOcckxditXUhZT9slAJxVwtCZbxp
rZ6IuYCSK8iRIKoS85mE2ZBvreHU1lYqEf8cZy/o4E18xbwBDgy1lxpzLU+pPkdt5FUBfDfoYKna
1pczZ7wCtSUhp6xGZXrqWqMx8PoY3Wojq9S9Q2yibTdarEdfXsso/wPK/csCv/Tv5spvaP4AZYPi
OaEB8x+k3PITfwPlbPuTC/BDA84P+nqRD/43UM7VPgHwwR6I7h2Nh9c/+gcpZ30Cj77UNOixA5Vb
EBT/wPnNTwD9+SNktMHKAca3/xuo3Ks33i/FL8sCjIpyPo1NtMHhDZx1zmgpt5QaqmLDyuqOxX11
0x2tx+hG23A/bscVomCb7JJUnpb+3t3W+3lVb/rL5mt70wp/+JndNaCUg4thLVcYEq2+yNXtsQ5g
uG9R9PYpYuyTgCq6P/oqKfG8wQ1lk33/Zcrf62edlc3/fgsqgq9vgbDK2xKeBKzgVJK3yB/7db1q
90jpIdKj+vqV3gfjvb1J19Eq3hcH8+aDoc+qh38N7WpLexjwtnVuXAvfZoo0s0GLYDtvxqeU7fbo
nop7V9tmhywo9mSHubOay8vyg8biOyO75uINAkYMwL16VrdM3FHmbo/JHkIum9LNjoC6t1o8XuaD
9sFb/jaUrWpQJJBLQ4uSVXk2v/ChDJphVgI6CdJRzM2Xr/HW3lWoL/15Ps/K2SDR3460PMkv+Cxb
qgmcdEYajBtp3ubjX+fUG0miX1VnXhtIbxY8MBk0GNhB9H88FszbAVyEF7uibbONWdG/fpjEYOub
rmT1PLiUDZpLmhXV0mKYw+bnopdn39rC8nBS5j4b7+ucHNlBwqyaxKGmVDLsqrF3nMAkRhruC680
jDW97rC/+vPELFN89tycIKSOnAYg58+VwlTEoWprKtJNMnyBrmAjKljWHzj3/D757B/wFcQ+nsXC
OsOA5COVRWjI6aYf2DXWBWJpH7RZz2ELfF8WEltlcaswFxLA2+nvnS7VxzmkpWV132ucyg0t9XH2
u5Dh8AVsk4+Qh0/FdaWUH6zh5TefTSAj02RdRjbgL70dmYzp/6g7j+W6sS3b/kr9wL4BbPguzDH0
opFIdhASDbz3+Po3oLz1Sjy6IYYa1agINTIyUokDs91ac45pRaPClc3L6BZX/E1/ltzM++nbn9/T
CQ6P+eDnHTo/k6zB8Z8OS6PryrSCUL/T3GfIaReaq3jsbPzKA1+2j+6dfet91p85bej/c1GLzjlN
GmrsP9U9vwwbdjhhhxgm3en7/IgS59Afwt16ll6ZB3FUP+lxnSDb/rnFTdiH9AR0vG6czDxCZEaJ
GiTZgcne62fiurpqj7o3u29493djMAarNwcIC7zWjYP8k47Nz4bM6ZvEurL5R3SkjNrJN2SFGYgb
VJS7+GieNdzsfB4ezaPt94fxIILs0ro1bg341ZU3uqsHPT19S9/Eq3ZjX5lX1tE5Rr7jK+fW0fjk
yfx8zn/4aafL6VRHHPWolu9mdsJxEPF9d5hc99TSqG3h8CioysIrqd3ijmJ0l372bE6kFD8/BId5
GvE9MhgE8B+/cqus5lSjMLAr3Oig7Rxf7Owz6U0HO8iuxKN4hB9wDZyFP/pNeK3v5Lk4Kv50Ud1X
N+2Zfljcz4R6v88qls20jqRgcxzhDvv4k4a6qi0nHeJd31VlfEncd3ubqlY6/1Wy6vZVsgaiZ0E0
wNSCmuPjdSqBOVxC4Nwl1TCzJc9JEXSZ75L5kzXq96l4E1mioWXlxaF5KuiZOtmwl2+4UKS/mMVg
eyNjxaOvYH3yOn9bd7FbbjlCltxcQyRmfbwlw7FFadeLCCJczU5Bj5LoqAR3efnZCv9TsPjhy90u
RQcU1x77QWxTHy8Vq0UX9t0gAsPNbper/lr86O+M8/Y6O3MC+zq7KYPmen2YZ7d8Vn7Yn9zoqSID
yTniA3J3EJY6tH5P29jgdBwBzEoE/a4+tsfwDCSc77B9krv6qvBr7/XP0/TpR0nHV/IHCTj7DaaS
k32vaibrumzjpExoEiTeagj/z1c4fXdcAS2aZmBXorOonsLC4iGWoG2WZLd4lWff5Ifq8OcL/HYL
COV/imTYtUPOPH1kdDS0xlpEFkRzjs/CWB1X70n0/LurWMAEtuWSb50NLlEzH78LkZktCJ9C9Tee
GimgTXye2Un/l/cC+Js3zzmEJRpf0U+l4S/rVyq0iY+T5EjZiPoytdTwNiryav+X94KcQGHVUnAG
bhi+k8mRGM0Nn1UVgdOtKu2ccPAauw0/efGn74Xllww9Elw2MZmOBerjE6ubdUSYVRbBTNYoWLyO
8e3JHlvUJ4PmdB7aLoSl26Criqif1/TxQv2EbSiUbRGUY2W5qkT2serF5CWFon9yKTDep1eDMona
dNsYItZjsG5nsF9eEcwqcDJOkvkhJZwrLSotGV+bHbV9O/GboiYXY4PZF15X42BwAYpRX5sNURA5
3afTPeCmbPXzolUUQDTKCqAmAmfmtQ5hW7RJJ/O9X2rtmi2qegT92yv7aOzUH1pcUU1Vlki5ge0H
1RBWUmH79FfqHVRCqj+pbpBWoTccZSFS6GDO+0HaMTALbSDIGdjZvdnGKo2nFj16VKxTft6swukp
Yw7GHMDGATeR9UNHsy5NlPXcAgeMyDkmydKHldfMX1N6mSZ9QM2ZaRxEq+q4MVGhICS1GO8GHGGi
lYyigI6lU4H7glZZBV+XNulNTgbtvFdX3bleAbDc2+jyQYphn6AgN+v8xHls8+/NENG77Oy8hdES
ht2tOYC4bVB+d0GOB9OiAGupVGcHOiF7HibcmMTMw+thoH3h8vbK2s/RwVJwF+MyuIZSj6/grzTL
dZTJujLrYSyDcdKpWVplQmegTledeuaqYJaO1TF343Wsrkp+VO0hTpPfwkaju5TEEa1pkhYaunZt
X0+7ZG4LcHgEn9JV7eG1eauVYJkb0ym7qNbVuAE2OQGwWnpIXCtjESaNLgVE9qIp6zMkuVxtWiNa
YsWgIK4zaxOKr+lM9XOjLUUiD+piKS0ck9x6l0bc1d5WFa3cwRqAFULDqno3ctJ1IrlIF4uXpa2I
mM1FeJOtfdgHNHLDJDnm1uhE6b6FUP09lQud8BICRxJYwiF8ciEXlIodIoNLp6vghUyNAyRmsMc0
8oeUcn/Q6akjfFry81OcrSWF3Bm+mZ+S03Jn2SmMpkgbKoDAGE9mVyqEL/t1OdHyQqiyEBVRFC34
qjEBo6IjHrwgsS+lbzTQOzlYoBLtwJgAwwRxyRfokhtT7wyc6ntQHJPt2h21B1hO5VB7gMSihtG0
at8stSy/qnqRv0q7gItWKRaWWDI7gOIYFWcqi7nnMAEouWNMr8ahxWJEijn/NZb8Im09YVn2y5A4
pAVGnTW+822tENjKUFe3vvGSuAWCFsq4slM615mN2DqCFbXzXUQCt+ETQ+IU7sDntEC964jYHial
eXKMCvEBeagOSQOx3dkPjdzQrk1vEOrW1JlSHmRTo/CbBmY3V1nCyvZjsAHn5LcukTuaI6nFS1m3
6yUSq/o6hUpByPfU5/M+EjNxZnPEUdktOaG8dBjzo0BpcnGnaD3Zr12cKMKn4WPMrrmmYe46sPM0
rzHJSgQYlOb5PtHSrCY6ZMmkK5ZRTYgdtJWnTFYS2KQ1Ww9ySsYnCrA1UAihK4Gg90mbkLDDfSny
4cq2FoWGAI/+woAdN3hINGBiaHK8tXtSrniOJmqkplBgajXkL5zTiSRwxGK9IK15aH4COa2rlA63
4mvC6QaP+I15vovnQcCCU0Myi49NLO0E6UCSvmdse5VAZvoU+nxvrFqNdMgMVEcV5jUAb1wZ1RwV
G4sr7OgVtagDfEcZmtoPi4L+roTSUarii+wgYfojSC+85pUw3iJREnJSQzZqD7bTI3GLoi7pYQDD
pwxIXs6hb5VJp7sIWyRlvWZVr2SX1LHnlA5937nsJtCFkDJjN+6JKHHpNJfI3HNiCFwRErS0I3K9
WQO7qgviOIGDSR+BUmh4nRjj0m0hlYpAj+t0OFoxyZ1dVGeq36N6WDwtdpJnuvdOFji6WIuriEjV
u5wRBQxnauhm2VM7TF46NqgDKN4n9EHGWmVWWqGSemlUdd+jYdA3hJmea+fDElfyoDfqzC6zju23
SWLtcu20Q8+cpuACPXtph9EztKaNdmNirt+AaDoqgCOngfKZ1fVF3taSDlph4/+A25mj7lLHcLqc
iB/PAFCodXw1EPg+enoxjMIfbOiA7pI5ScetS/0xKgdpeNo0JO8NgAIzYKSHtjv0apQd9XK0Iz+1
0ZMyTw40M0hk75DEjEr3BpZoXt1GrJVwIYRqNzn9PRqcoc6IxLWUmC7ZYOHrYBMi53GWwXsR65Nh
+2Yc2RLhuM3UWiYDeoNML42VwYyXypWLImgkdeSTeFSfG3SQhVM9mVbaa26sqRtmjqxOrMN0S2p3
zKV1zoQy8mHUBVEp6NsytaHrncCjfIoGbYYlWtiIKGMDAxihO42ZeSSWJ+CViOhywymqXsNhjUqW
tYKUEJR59urJJlWsA/YFsGccCvQvFQWp+9UZ+9ldOQC+pk45nDs2aE1XpHxRLnVLIVkJiul6tEkX
9ugvaq8rcqd6P3E4BesQLhvIH21Y7AI0TO6bUWloZLcAJHxb60gN06ZI/057xnpbLCecuXQ8WGxn
ollznbFlA2HF87KvkHVazF5G9YMWnQ0LFNZW5XcqKiZkKtPC7GXWC59W0dHRRQagqocZW5WIPc0c
xRM9phVTUAeaahc7dfksAM41rkwKSaRX06aPvd4y8yognegUz236TEuK+adpVnZW3En9Npp1zcOY
lH499LlezQidCZYIEPAq72CskbRZ08Yz6yiC0khT1v6pRUNI4K9AS+hygB6+kpCWzKhMNMR16K3b
u5SFVg1MJR3vkC45SgAmZl49OrzGhUW17buehNvgsLqEyECRJ8trqoA/dTuh1GbkOmg96ivAlrO9
Z/Wtut1AneZ7OxcqqDuG1JHQk8FA3F0b33KiRgeaU3182fTF4iBXcdbbxYpKOmaTar6WfTy9JMZE
8jto57b0+tQIb6t8Dvm+w8m6T0xj8aGn2skOEJfR7/SObPrDGqKfI7M1odZ7AVpneAbY2TVfYMxa
7ysVgTjoNLOQqNr7Yth346iqbhVCt9ivzBVEiU2afkHuHPtB2Sq4G+vYSNZAoazw4PQk1tOOjozH
bOg5DisVgQm7qjXpEA9QDifyOlZ7cem2zzf5SEA84gu9eYmWbu39GgVP7huzJt+bGNeaiy/YIeNv
Co3WVeAXXwyqgUSoXgrqrxNQafqOmtOf51z4nI99THzVTEE5j2vt0I6MMmIRjFxL30O7bs1dPJDm
WmFwWHa5zmZIGXGjBYu6FF9hOgzqTbLgXI8O4TK1zXvfJGJ5oIqtLanHxkg5ww/sFAEyCrvbJVpt
ZLer1o+Tv7L5n/ZCmutwaKq5M58459TmVRw29XRJwI5dX2lFFGZfxn4w+0MX93LaZ1BuNbdrwukx
TijJB50taB+g1yiXPdkNWo9NlRHo0VRX2C9M6QxyOoH7+MUWLXtH2vIKfNRcXRwX2nBW+FKL4hdK
ufbbPK+sTNFcxepeNEWmf+2tEgF1YenKEyjAKTqWmAGUS63hvHdG+T5BxrA4EVojhHiSLwDFSTNf
JJg8HMMrWLSB4TGCCjC4xegE1ghVxPRTOLowA1U7tJ0gI5jtB6IbByESbMTnvo3gLVNOh4nCQWcE
M5c14hKSrWEfnB7ttMcEbiDHqVRW+9m37F5SZEnEkOz1MYqSixol8nREP16zm5yiNb1jhRUUr2ge
R3tZo1G6HsdRmw5Ih5mz2ekjnWwHw1x3xpwg9rVAxY5uFpVNeQbEhth7qw5JUol1cs6YW0PnvreH
NXkso3J5FHixnD3JydZ6NpdCgX6aJg3hK8o0YeoZ9cjrcgMFFnpc0Hv7dI2U5NjQuol3A1ThKugA
56tfqHqN1pUss8YJRimYS5S+BQtogSPMfZTVqn6bFkpdIfYMC3TETqF3bxIo9bxvW3Y7Z0QOh/lZ
qq4qRO2SJfpaz+ZCkgFkSOOuMaz2ajby2f4i1HrQcQIII5vcOssy42izTzSfEoV3468T3H83ZEva
X3bKwETcaIOm+O1EN9y3ZqFke6eZehlQHQBXm5lwaHe5RAty0+ZLPHOUQhII0lFBZOsM+YyCZSqR
ZaerFFEAD11DRq2aCyNK61BrkC7TdjzZOQs5/YEx8toUTWrQ86iiZ00ZNHR+WVl3tyv+lvIC8EBi
oyhbkbGYhah0H5KjdVfyb25HZ7Bv5qHTqn1hKu2LUVjY142RgsiXKtWmb000OGLPJOFMbu+gbneX
bpMCDUo1ArsiCpuF0ECo+4SsRo8O2SirKSiLAQ1epIeqettnEDiKSibqXtoh4qKE0OAzfeXYdNUp
vDvf4v0qZwhqC6z6bRupYG3bbD2ORYuinfHdZRbrrDEvBeoTvAZB3xtl75rlAIR/YqdG1pAa5e9q
nojqrMGPAHF6WKcayfsqNqxlogMij5WR1RcNeNtfmVrb5y7hb3x9UBmiKFAnfA3XyPfV6LyDEjq7
eUINFmsE2E6b2jl6CAjgoVqg8lmR4J9pMrf1r5WusGICOyQ+KST2c0w0+2uIYVfzEyTAD0pnWOOd
SKuy8OQyibc65CC9gwHdvUhhC47iJazO3E5EtteiYb2r6rFGCokH4K1X9AnnoShy7RUo+hh+bae0
eFyQ4yf+SuLSpYMQNkJ7mVHUz9qJA4xOVeHVXvo5PRZKmbzLbm2EV8a1UT1K8A+Db9iRVZ5XRSue
BFss5zg3VUlg6VoXI0eUBLReCcGdIa4O2YNe9shksklO7Q0FofghN3Iy7NTMyrNjWfSpQI432t+a
cm2+jXCoxx0n1yZ0e0NpQuD7epK5oyGk4EyNXtQ1x4n9qGnWTXTYpqziuh8R4XuyrSfigNuRwwX0
+fkCJWcLWx02Mr1tFh3urctGgqQB/z7EBVOEJ/if38FTZwsQZ0bXX+rqbJZ3MwEXyY3itKU8S9e1
7y5GwRmlRcfZONFFLfTqB4YciyJLX49mUJScJKDw1WuFy8Vayx3yn/hLwTGid0urWrSdnqzokKmJ
FwQVG60QQdNMmJ5sZVxYaBCiy8sMcKp6nkScYV/YtmXOYWlsGxXSWI/9BXD48mbIY5RndZSZHPBW
c9DxFSxt+dK1kXljoiwK9ymqmYY9iVTfKceg/2FF7Nu9TrR27KboARR/HRyDGYXVt2cm0OCV172G
aLxoYBNfEkg61kGshY049OxEYzc32ca40TKNqW9boZK4JgfSm0VW7XqBLE5B0DuiDoyfMHDX90us
ifSAdowz18JQNRC9G0p3ZkU9hGCCyxBK5nIxezSMJep4u44YgzPZlLhJ0mjCsUnn+rnrbUIQWsF2
w52zAW9RnK5PZi4lqIa8iUCBpyohtwpcNFcQ/T4d0iiOEq/uszW/WVARMgK0bvDJONUrahGxubrk
e0SOx0Nfcj8UJoDwnDKGcow4XGkusGP7pXI0xm/UFNGlTAYtgyNaqkswNLJPD8uYGTdhK6znEIPc
LVa8MDzXcZ7MOICadI+nbKJHNWSMvEzLbBuxZN2VeFtYMBxdztCIsz6+ScYGECphXutZHDkkIMdm
yQvi7MEpuuZZ497MO6p887C298mYVWzNmlKJ2V533XNUdsadPlrrXVhkKz8ca0XnSadTZ86D0/i9
1uv5h5YVRuvHlC4xLBVJB1g813NvVRlEgRpWzUNtCeVJC3l3xDcYHSqJcWZFHi0A+m6yjL25azUe
0IVNNslE6HCTtq4kqeBGs8rG9kWKHwCFYVPfTU1lf8FmXVzPJaV9t+2V7NFZNGXm+57Lhopy3HUQ
80PrpkaXP7uzBtu9bSwr9atYLK9lbkL+LqfIvMwGZYMaGyuVPqs0zaskD3s8MmYRg3xOB4GwrkBw
4Tlm295MxsjiPpOwABR8Fu9JVHDEwmcTiaCyUXOjEAUv7KoYRqi72jQ4jmFL1GVgkLHNsT+mbsAp
KaJg09VqTXow7dvpjOGzLrwkQASo23QsVNSg9Atj6KzIz5S8xp/SIqN0cTJZkrxiJ+Z40USpvZds
I1KmKSdGn0EKmVqgQ0Z/XgEJXYkt8LpW6ndVaFrPw4gKyJ9TnZdrm1PzbkWCSS8lhA+ftAypRWAf
iN7AE3cvxA20wFmGOHk3tQpivKZOxUNfO/NTg4b32mnyud6JyeivZ1mO8bY+dW/kiIuncZhwt2RV
uuTUsE3jCyAG9cGoeyI3hFpYg9vKAZdb74iB6YH4eMVF3Rsv52a4VI89hVjFT1QE5kkWNok35iHH
cRmG9ksz6SNF1iQharppENs4Se2c5VpnkAjGtgAPGOJtPWDBZvexaoPzSAGPgq7tdPmz2enE+4m2
VGf2J63teDrAf9XLo7Z6QV1aLh6bMZWZYg6bhTwNKmCuZZoN8lV7GfHlzWP5I58w+zsQg1MPwD/1
Ey2f8xDVfVl+WRKlAJ7dV+ydWw7giT9GE5tqtjtD7E0q8+oZQKHiTlqUNYbUZMFvlNi6TyN9uh/w
IhIyEqVGMLDZVP15JVWCM3PhCOrL+fgaxzbSj8aa2A1W0fc4gWnrsutL79QilEGuNfqZ2UbRrtEw
7bjJSOPIjSqHXIk8NKdvFlu6kJNvml4Xtu089RQm3utw6g5SCm0IKDj3vQeiW3jbkTOQ8S4yTTwy
mlNP1xUHtfs1HvNrym/hRW8sGL6aOB+fUZmusJlYJc9WPNCvGKtyK0CrpFV4wWommbVK1/vW7pXz
qLTVS4EbqveEyNdXEdsMIiq33WO0zsNTNUw2NTORLt+dbF6ApbQWTRKsNSmg9jFHZUXhOXINLZ+Q
Ljhr912l4c2gtbT53aGawf8N5MXDPGZkLmR0vAZPWRXnh96PDDzGXYswnily9de6qzBuJJDmVbw8
IyrhOFaZACfrThs427Kq1cMlpsEVAXvOZsJVRlLL2VzbOh7PvmqOOWkw7K3Htni1lcb6qtASRyUw
LsV9onTlg+wpc/iqPhedby2ztbD5SiUqYpTrMaSYXqFLkiXhVb+0neHqNR4TN85L59mJ49KiaBRS
5tBWtbnVrLj+EbF/IrOjTbfqhUjLt1Vr5wdrcdpHgygBRqYev1G+ZIoL6b4SAOXo7UWqrOVLQVsX
T0NVhLNLKqB2TNUxhfZNhM9DGhN74imVtG51TG/LLlmxGPLxIW3zCSrI1Z1hCfw/rTlZFub+CWZ3
3UBKo1LGHsEbap1AkUj2K3ksTvG6UgVhrE7WKr2sTiNWc0z0qde2scZQCrPuhTigWfL7xurSykES
uJLqviDVCFkxBghCwXZ46pDtiIyHE6S6U7LDyVjLhZlKxhwO2ZupUdkVZT1hDW7fFs4XixP6w6rU
GB8YROGPeaDdSGKizAe6XZbDsU3qyvWilcYTVoGtLtOpg4naRJ1A4tN+7eTsTjFyNlTCdu/ZnNqa
rXUWR24zbGNW0ynxBao6hGswSWjshJ5OCdY6ygvcc5gYhZ/zEHs3KYd08Zysk5qrFeFo+rO5QJIP
xzpOAlqRIRGzayg7z9Y5jlwy+5vyE1XZKZXa2PSd1kYRQAeJO2EjS/7am4xoehlq0eQBbssAm05K
9tjaXOtqetbpD1ii93Lpd7T7g0q3/chxPIE5ZFDPqdNdqbL0G/1KoxpIe9o3omFnjMeRkmerz8fC
vlxBQ/x9IxoEBVo7lWoCoX8ffy82CSoggkZ0LI3mQdABu8rLaP3rq8Cdo1WrQouw0GmdCG8aux9V
Z+hzECpN+IiYxLrSLSF2f76XU50D+JiNEsLDNw1JZWXrG//SF047S5fqaqSBQTbPvTK14yXVCeto
s8EEx2hMfynz+Xm9TWOHSlEBWXXah+6p27DPwqGn4TUqCTNwkeQZn3xS//Gu0FvyN5HEILf+eFcD
/V4UQPgry15BUiYF8RwG21Z9c/nX6GE/EQ1sX+iv8hv6+NBOcGrTZIeObJ708pd6zQ0r07ADbPPa
rBPTNOHgNTk4cOgW12WMm/7PL+60oc8lga5ydzbTkA7A7uMtponMY4B4hl9VSXioREF9u+8MXwMD
+cnd/X4pvkN0t7CtYS7q5okkQnTEyZrzYPhCYsfXG5xcbUStax4JR/vzXW0P6uODBI2ySVXAP0uw
JieXYvIyl57b9QXgv9GNW5tgJYJM+r8cXDasHh31PZ8jAwCvy8enly9aFTlhovvZpGkHw2JbUc2W
/EQX8/tnAdfQIRaU2Rs9kXUyhOuloy+Ozghr2qLdMq1bbN6ELHYZKZbPA9mZ1NWHWfnrhwjelw4P
/gQVf8ApxSTNbTWcFmpUpVnVO2o06hGbbrz721eFhA41ubWFRyI6PnmEScpSQxY0cXt2O54ZCR46
po+/nS9+Ctq2KZDEZ9qrpzhaY84wQzqp7o9odjjPEwuYp0QY/vleTucLroL6kPxr3B44M6T28XNI
eo5OQ19rPviemYZJCHHNIZmOarXhF0rS3Pz5er9/5lyP2dZirrAkWLqP1zOmxpiofGq+mqvYnYQz
3lrVPL/9+Sq/f36YTzY1IA71bYU9mZXWCjE4FU6NWq4prxPW4f1gNN19WGLGBm45u7Ftszn881V/
ny025SpTxYamZ4I/eZbOsGLgzWONuRDjN4HgsxvqPdFhY/1vpuD/hm1pfGv7oX37LxKKu//aDeUr
nsiq/D8QVmwwBf7JwFRUbdV98C/xF/7xL+n6vwgIwB3ENyANJgKG6D9Zxbq2+ZAIfofyzOwE2fb/
c76Fqv6Lavsmq5SgWRnZvOD/ti+p8l9Ic4EbIyVDhYci7G/sS/q22P/PbG8D1GbvoWwSRcnvQwD8
cRi0DTlrSYZioY6G1nQVYSzIre31ll6Hcqv1kcGuj+ZLoKvN+KKUHJ3CrOZ4StmnD9JWWY9VWT7l
eYmJWsdQR8KTPpAEoZQxeJTVJCNxGovqhlwiusoOIpjLUg1DIr5s7OOu0UXD/WQY4ddcnTbnNllA
z3VbFhdV2eKTLemGiKFoV9zbOhojQ3dotkP5ucwzhSzz2NLvBhqhFhqcyk+K+KGJlOqbmLSqJUax
NgZXYfHCd55yEK8mVNz2FH7j5F6+zE5rik9WNbk9sI8P1NA2vrP5018GZ+XjA40dSDx5AbAmgTdw
v1ZDe8YGKYenkE32F0wv6mufTXlgrvraeVM/zQpYkK65BSaRfUPdgAMTVBA92L5W3YKNGufKNblr
ZYFrtSr18SyNqSQfMtRfn/z4j3Pw9jEw+bK7YBsKR1A/hUblCFTzZjuya+VcB5NjhPtSLuj7BBSU
BmHfJ7uaEy/R7xc82UFpoRLHFj1aAjSpnKbKdQEYS+04VA76l0XPdvADqGHO9H0GbQc+5oKG3lWe
y7M2XL7JcKQd2npzNn2ya/i4OPzzu8AoUtMH1QVR8GQClW03T3zwBlK1MHSJdazOqKuGn2QS/8er
wByGgctjZ7L++KnUoms6y6r5VGg9XbSt2gY03T6DSf9Ez518kaYJ40xhoeN0cRpboWnZmiDBM10r
3do0SaWLkRpHGJ1LwFRf0VmrktDKZvmmmK3ytTVMAdUaDcP3Vlub91ghaTjhCpqnUSiKXEIAUJYX
RfamyhxFjc5aHazDTOV2iAn3JHSyGg8KDjcKJpeDEw03qjYXaZCSV3w35l352LDJPFuMou08I8QJ
l1DAx2Y8TB2H+q4kg1DNj7MyytxV03k9aqVmxv8skv8bK1f9Vt717dtbz9L1f2G94kP6w3r1vX77
r69v7StbmV8st/ydf1tuJTETwDQBCbLX45Sos/r8s2YJabAwYXLlWLedDxT+0n87brcEChP4jUTe
TMvJYTn795Kl6v9ic7ftg2nmsN7h7v2LAK2fyOb/+ZyxORi2xYrJD8DoYLBufRw1RBbJySDBEHeq
MI6ZXvCPYeeYT0Zd6WcjPYjnGpg18dOtJoM6bnoP4Zum7coI6SbKzjOkcmaDIrGi1JLmHfbbXMmv
zbrXv+t2Jc8HWylqF1M45WMYSGAmSHS1H0NHFdcp/ZTEz9DAf3NYGC8gfUJ7RFTUjOAZD63qiG8D
/YfKS6tlD8Pc+AH+QnzXi0VDsqTCnVMA1SE8oOCaj8uRYKbJz+CLPfzyUm/+eSC/+jR/np8+PCey
CeljItTHiKiSj/TxOZHlnTdZqb2TxiAfOJKiG8ubedobA+gYPUJHvgl540NklMiSY3N4MRaH9jiA
GbWijRXNdyJJKbmllhy/Kma2VZ4R5sPQoTWXV3UewHQayXOl182sPQxJAHVu/cRS+R/vgzkYnioH
RhJTTteIsYssY6remTPi2yIM32ItW/Y5QkfagYK+Cwq4tp637kykoXiPzVunmBeC2KHQLFademEf
qT/CPBzP8EzqaCiUC3TW8mhHcXuegS2+oRaeHqFDJH/nMObd2URs2RwDGTbo6k5KLa2m0Hlwondo
/sUFCgD9wqaA7i39KC+2XMXP1tOPmw/GBpej4AL6dHurlnpy2kWXnyxsOd8GLX/EY/gQ56saGHXa
H3rYgOfhNAHhqoDeTOjt5pSMrz9/dD/Pgh8/Os6IpiLhSMNGlqd1uSLtUCXM1Vuy5khIIF6CFSTl
vHmFuirfwWQ0ihdCizUFovcABeECPETGtbcmxvJ9Uhu4akULvyyf5TVCQiI2hzVvnsdwpAqXQZD1
daWvpQtFLDkfbWmWQaVa4muViGCksG8gru5jlO2tdrs6QgwHmt/Rt5Jgjlt0tBFt6tyuP6mo/bRu
fLhtZ9ssGJzxQPqDwDz5RnVtqkjj6180ALiNS899OYNcNT22c4Oud1UoUwMdVFhLZ4iNejgTCMUK
3F3lQLIIC99ypJCv8MiyqVquBhphQJ6WevhmCqW/ik26J7vZsL+Ydmd8hQQ1XfGv0KTGlLCZhqpj
WcftpWpUyf1s219APlrHP7/a7RY+3qKK2YsC8c/qEBaWj9MJg6OCBWj8qBuLemGYr0GeoXVVI7V0
6zT8DCet/afrObgDmcDU7XNmPfm1KroJWCXQkB9D78yPYMaMYEHW5mNrKdLjUDjyu5Y51mEU63lM
kwr/Ao4PidydRuDIfEQC7nhR1a0ofMspzQPI/yzyW10X+7xwrKNQbMgeOCF7QJ9oir11kd2XBBXY
/RZARLcQNdC9OmMGscz+XA0V61ypLA3dYNlLgu80dHmG0545CE3eGf3qNUiwLT6hZav152f/8ZDG
sAZ4spUYN7IwHH37ZKNY6Ik+E5PwMjnh6GdRq+AXMCx3Ttv4HKG627G6fHJJ1vjT120zkFnKt2BH
CmQfH3+cJFZv1PMLTg376GT9ZuOh1WxkofPZpLW9yZMva5skec3bcdfYNhW/vmmW6kKw435BXgwt
p0JxVVPCfVJRhKXg8TPPjKb1kGGvmtyEYKTnpE2zy0U3p/mTn3KS8LY96J8fnGJscvXfHYGZAzUu
ls6PSp9xMyxwpdyB3tiNTNsSzcFYoyGmkGg9oJ5VNELrI/EYo91/lCm67BK0wfWMtyD3VYhSfKVz
+WbYIQ2w3EgAP1ojvZyxqQF/WG1bnssQgaibazGKcLrXJpcsrPaTN7lt106eLy5mRi0VA04zvxVa
lWSF6inM7zn2jAhJ5Gy+Kl0LwYqhfj0uPT280i7Z5RBBrAY1o+dtpvXtIlGm12NFaMibTQTk1kk2
Xa3V3Acqic40ehCHfp+SaHnf4tKhW4t1/n/snclW3VjWdd8l+4qhuuhKtwYDl8JgOhpgw1FdF0d6
+m8KR/4J104z4m9nL0ckEbo6kk6x91pzsZOY9RsT1MNFKibzYZbG8LUuQ/2SuXjQgTjtlpb9MY06
tPfO5A7LicRlANROgA5qwhJ7C5G937JK0c11pSg3WTo7B2XWrTNwRv25hpkLCeeQSA+AakKRX2hm
coQs3LWcSwagbH/+/PRf39AlM8PhAEUl1+Hd+PiGGgNxZq3Qnxo9QhdLnaQIQLlxWFGjHPpTW0yN
s9I8mZ/ZpS3xX0j0sWCuDkQhigSdmq7W/pgBa8yze0fvrGsYc+31Ir9BaF8BYfUR2yDIJ3ZNYE9q
y+PbHfzvrPMvfQFk/PfDzs1L8SKesvcnnbd/4++jzlJoo5myOIyplrJ8swr9fdTRnL/Q8JLRZ9pQ
tJdwhf+cdey/KJTx8jNBchAhsfU/Zx39Lwqvy7eGn3R5rv8oh2+Z+d7PjLi5Kc7RzjVxNeHv5Se8
nxnZM8WIRcOjHSsaU6OR3VHTJtJbQ5NrBGbnymdaJuH23Qhd/fzvvz85LG/z6VUJFoUezgCAiDiZ
jx1XTDHIr+NAmIzvYiW8qScRf7Jl+u1FiDikMEG5H3v0x1sj2rx2ReceSUQwHyanaW9TUcvPVrHT
TcQygPiHl9YCl6EK+/EqvRvWTW+6R1RKme67ujCPJjjytfBGdacWzuOfR+50pn27nIY/mqYM6dOn
bJYUeQC6Y+eopVp9pkrjRoyadd72LFx/vtDvRg9Syb8vdFrSsQtP73GkHses0bDzYqFRyQz7pBr4
u7fPWQgl7D3wlp8etG3RDnkU2ccc0f41f4RFWJKwfkDCqmzgf0JchX4crf58a6f4F3rhPDOHcgFf
JIYK9eTNyJI5nqLMPWKyaVaj2URIbEiLWIWRZWzwVaY3feOF4Asz595yW3tj4Zp4jgXoRd8Ie8R8
CYHQTuPVhzHKtHCVFTmSiz//yt+OjQtRAiQZKoTTPUvfNH3tJQ6+qrrdGBAnzcBNcBhDB0WpbMze
VYVO/h9VJReNBr3mBU8DtOwts+3j2zz1UQQFUD/KpNMOejN6i9k0+ucfJtUaPn5690w7Sx3n/ZzT
KA3RVb16ZCFNAz10cYE3/WeQqp8n34+TDEcQLsHUu+DTTqe2KhJJ01TxuZwHCL+NZcEExgRYHho3
Rw0fux7Y4ExLHESz+oITxoeCtIiALK3fkfBTv1o/4cPwnEcfCUXl+mPBI9k2c+sQFYAh8tyuZ9db
ARZXkiCePfs6fYMc0+kMr+ak6Njk47YkMhyR4J1j59VdY+b26KM8bV6jAfqlbwmE0UQTGMBzEZ+l
GrucyriXHPQKX6LDve0qYAFubmp7ihdGB9ar11Kg9XGL2BO3z7rtapzZfLHyXNCXOFbSDfHGl3H6
ZGkJng8TY7YWlNAKtpxJjLtwNAsXebJnXC/4QblpiwrxL/Xh/Ii4eCaEmX+g+xiQwO22ozU+2hr8
fT9Dlqv6Vl3lTVC3lZsH5RTzJzV27hczKtDPp1qnfBe9Ll+bJDH3btGhebVowAyBi8L5hnH09ros
cm+vzTm0ez4xgZSyLPN9OUXdrWqkerIRRRfuCxWub1C1eoHwFpgsUPy0HKMtsvahXAm7TV/B1XI0
EVj5xTquu7k8xxhstJhFCiRwXWQh+hKkXb00coCHzPHM2nkgaJxD2Juju5GupT8WoR1LP/fkXK7M
WjHImXYjiMWEFns3RmzVVyIX9QW2VWp9CRK82yKxEXGVroJ5Wk5EIslhkbRW9vjNVajauW7mGiuS
iZqreWits1r10Ep6Tp74SRIV2tZuZPqAY7eAUZNaAwhwU/bnsdsO6VofqiajtVWN4VZVIUaucscb
01WE936VRKpJdd22kQk5LrqJlWWL4inWhgpfmxJTk9JwdDwDi0GJ0E5WeYE9vUsCI+WIx2kjQo85
Jw4sfYJSxXdrkGjkTPxKaSBgcH5Xx7r3/Lx14rUhU/3eqXo7JyIlkVjWTTcEXFmPBhrnUgsvyrTX
sy/1ODoFETxjOa5c2l83XZx257VRGq80J+3pCob5eIaraLzALFNrPr7aCV1GkeMfw9szjzAGtAzj
/8xJcFuQFEOXbww1ZZNYc4bG1hxNGF0UAmPU3RNeSoxd6nWtwSxHvdqMxIQNox4i5CuH3p+EdGdM
FJHzOrqFist7cIkmofxBjbJGGcq6QtzwCkdbkqxD5BnfY6mZd3qatY8jjrsbZ3SA5A+JPdmBrvTG
Eybm7M50cuuYGnP8zFbcHVaxSQYXnIEy3ZeSt3lPBpS8qCWf3pbUqJIDWqngUp3M6jnWRx7Q7Fr5
8xLy+Y1f0N4Xg9PZgV1w/Bj0HMkyZDtEl5mBU3EaGrsKKg8W3sqcOa+EBX2Rtc7YCqDFXpquULSr
S5uyeQTJh3CbFmnyMvEYQN5qxXCr6Un53U6V8JsLNrbyy1EXj7haza/SQOTpp15SXCaFoMaK5UoZ
sceUKVBnk5UwaHniVxCoqVQohRN/C5WIANZWjwrI2aFFt4dUGXsTlnMzbkYMFeDpC6MqVgrl1LvS
hM6sZss7KNX+q2wTgk2mliYS7ruKM00n60kNxGyOX3GihMd6ItNkW8ctMoIZO028zTlu0qgZh+iL
asQ2R1rFxU1atgPC/jSk2g6NVmgJrJJYe8VfDlsgYloGidm0wluxgCF1j3R9vOrwXRwpfGH5jS1F
O7fZquPjQUGorjFKo7SWiic4kWbk2jBMQ3ZMee9dX7pVVqybzrSu2jEH7y86Md9pwizoBIDS2A8z
TXkgx11fPeZ9U85RYOpxqGy8QtGYgTAMIfEK7NLKY5wFjUDhznSMK6sarRykee80o3FDp4o+Y6m2
+gVKzw4uu2JEuLgGSr8HhaZ2+6XNiDhYFV3Bl2tVeoUbl/8drpevQvoUuCteCG+ul8VONEybGM2g
J89xth4URz/TjNh5LUrKDetMJvN2NmChBWZcgxDMEHwF2OKHbEcdQT1TChiAPmR5+1tjZQCJKxVB
tDrbQxH0hq38GFKl/UooimdtWjnN3bpM1Pixp2d3pQK4flEiS3th/02ggoT4IYKqwae473E8JisF
/7oEuu+ax0pHYLw2StSw2lc3btXbeqoT8BxTK+IdCGJBvJwVAwGvjDKFER01E5KWKsfT0snMEhty
rAlAkIk2rRTccHK3tKCTQDpJqgfzGKpyZ2RVSpSU2zgXOEyFs+tol2vryagJ1sVEr8RrCi+ZEQy4
gO+TpHMkdicvvw9V7GE4RJK+Ows9Xp+VQi8Xbbe5vFmmXVteAFcH2qRpRKEN3YECBIB9+0k2Y1qs
Q310KhT+7VDTRQAjgHK5C7PAmup82EiKaizxaLMR2Nuojtdqgr53bfa9zauoShuDS5SF3w3Ehn43
ZioeL2LfhK81LEQbth6I/icdFR3mgrQxAseLiw5DnEWCDoAcjM5WPOag5YfZzknAKAfNjzlWdD5F
FTIex5i3fu2kYa+vOKCmJGTmmcCJr0Qs8zbw/PqLqsux27S4/oZtiLOO6Spzp2QXh4WtnKtZOUQH
YtBCb11aaYIaty2Ne4ed2d6O2nyAdGM3D+SOUKfvQASFgZVSAsOUELcEDJCN4N3mhsn6c4m8nEwg
WCzWEQum86jXI4aH0Ksn9idzpwSuloYpi5CRZ+yYRqT+sFha7myG4Vz52PuVS93GiBzAYUhqHorN
xsFAHcJw4plVNwJ0Qx6wGvWUnNBJ137jmMXst8YoBe1roZHbbYTaq8Qt0e/0kCAeDEc6JpcpVCTO
bCORG47sZAfhk6uUHcFS+Y2NccHdNdOIaaFeKoiUbLxSHw6NparRXTiFFLdMa/bybeNpqIh7FpFi
k3VNT4ohH4a5qtSOVY2oERdHnDsh+FxFY6gjktA8otLJSKsxdnk1AkRfnzsSIzb9W1jERGxEueRH
kEmoDHv5Fivh0T0XwfgWN2Emonppf4ZQvAVSlIT0lEH8FlRBRZ7QCmPJr+grsm58m51KH7AH7omg
fou7mN+iLzqCHC7R6hOIkYcz2RhvMRmRnLEncdYyo61ckjRIvVFupYW15Sy3h6HbV2+xG/OSwAH0
mjCOt2PS/+pO/3Jprf33stM2eiqe3hedlj//WXPS6JNzDljOcdSYkXdxvv275IQijC7SkgmN1Jy6
xdL6/nd7nX+N3RulKpWY6p/VqL/b6+ZfHM+pNIGv+bdY7J+010+tAA6lH4o+CwxnCTF2TuXhVgpZ
KvKeooqqLFO5apIKQ9BYkLBCKXdNrSvneYu00qcNVTFHtCopWVBd4IVOU1nt88iwxlVXO7gamko1
vumpQm55EzF7H7S5Scj4xWIIiGqqU6ImoFwYV2FeW8OhVWaPfc8imVxAIHFSYGGWMiVIgxg7v6jT
dDgLUYXEq8ruu1UclaUX9BBAmEeKJFH3GaKB4YBktA0k/6S7BdKkHaliYDBtO8hBUD/EuTJ1fD+A
C6KEgKiuvk8To8diRm+zO9MjQp52c1K11lM2zZN6MdezXu1cjyQI3xZVXq2kRpU/SHRteHUb1cEg
k7Au78skRtzehwzMyimXuSC3sKzuqUFF29LDB8UWoDG3lTMMPQErDqX3OiuadpeQGiagUGS0Niut
Z+bTxWCfyximBhuh0Hqh1q6cWRYyUsIJiIvDcJXUo0/KnHXntjRR/bnVqkNpEyzCSYeZYGeltVTX
Qx/Vj7Md508qpqIscN3a3opQga5kiSm/9uZxJiMo88BKTJGZ3oG5Sl5MjlQlW4Eq/sLmIqejWPUV
WwzVzAiHYKLi5A5viYPgFL70NRbdIGtt5U4JOzwwceaqRA2Mi3UyoXFkbaOyji1W87DZKjb1sU0R
emG9tjuzezYTkyCHqkycGxW5D5kvsR4qq1DIwg6WiTpfzxgiwt0wgb7EJON2KxQghYng0Gyeu9xg
yZx5LhjTPCX9Ns1l/oifNFoCdXAf+DULQzAoxD5gw6dP6+eiieh6FN6wYR847kOZsBvD7mOSWJQW
rFNWMysBR6+IDTFv1tmYIlLC2xXF0T6tzNjA/o23HE9ty+hpkaLofs0Knvl216bEHnB6igPh9tHV
zFz8bAwUBPaCOtsLm0ZzDiZL756xMxYPjWH37VrxFHaUI6bUdC2jejyr2rl8zvEmGmtM4OWRJLLE
gZ9kxS/Ivu0Lw21Etk61XEKLz6HMrKYBGfjKbET+Q+mcaMJc7OictbMcJohhjM6dE0KHWHQnbRSE
qduVZ1bZafc4J7KL0jQW17hmygJvAWFAEF369KZqWgtSQISOfWv04Zk9WGSbjOz2ApGa4YOKT9pe
uZ09sZdMqph1rWs4WKqE9fguZ7zepzoWmz6AEB1vvw3IdgukvPkRe0PKr1vAcByEMzAfQ9p1UPpC
2FW+Br3vtVFTwE1i0LGv93POA8UwV5+HoTUDNzQAk+1HLKDLsbHEwWiLBejlpbQZtwTaNDdzWb4t
4a3ubpYdRkwpxO7StZnO4cT5Kv6RJYWd41Oi745Mn8yqIG3Mcd0shBaEq6Fy0MyxeA1FHA6Bkhb6
j9ABfnZD3PL46sDse41IzoAemiqcri3PDOOgx7/44KJJfbD6cSBgItXcr03cDNZ6VOlfsgEuSfFu
JNIANiivcURS4AalkfeEF30JUSP9sCfCy/S+2CIUL0aLh/o6rHTGxeaVzAIAJPkhr9V5XvdC4v1U
eCx7HbPqvsmbxVY2Wp7yOCuWcqxc3Zu+itx0H5opU4kz5+hKlLgZJUE74xx0hCNGsHedF8XbzKMO
sSvYNjfXJFrZNOKGMK0PLkXQPbPGkjFYOuwzOYwarl/OpXMPTdqFaOn0qrMBIuy+pm3HzRV9R6ZN
BW3viwatZdi6aew9azqHfkyjEcZNrxmbS63yqAI1HHY3IQzA3Of3GT6vY8Scxl7IgVOBs47VRemu
XFKr2ElbMw5xYZGrE6S9nIoVUn5X7tqGMsuqlY59C0UPkfHQ1eIyhirmBgaZzNew5ybHn5vamtdk
WpZsTjPwWBUmcA/XJfq1IOrmGq+81RZEOtJTqIKMBGW+lxEQYZAUTXdL2mPqBS4FLhOOiCYuqIiM
b8+9PO+RaMS8Snn9g8XAKfApWyJntJIUA7doUszxTDQLlMKcyFqwmdT8rgJJ4JdTExHWopQgeHTA
gxz8tDZxHnSXTKZnkxjP7stEUEy0F7yf476tSiTAY5mTmZDWmE5XLVlOX+tQYWPao3BKz0ZzGug4
0pQOokHN3A0orQjTtVol321OGYRn4SwU1fkQylb7KtM80QNJogrBaBgI5mPVhInKoZ7Fe5XRw76f
E3JzOPyX80gz2bMUDrfKCA0bI/JwTjgP07IBYegxyaMe1oFW6UcB0+tVuillSTPKiYuBvVTnjyLJ
oFRyWuovwOpp6YPkZxm3mabMKW8FUtZVYcl+WpfCNV7qSloUNSx7G9syOdoz6T6+O2KBp6hlnuf3
RUfVBDCn1t+2zsSkAvRAxudkpTnVystqKHlhB7oFjNAsX8PM4KebCVUSBhvwjd+zzfL2bgsfIUB8
EN2XqsieqbP4ahYpjw4YtqumaxyirJKsuQmjulLOFSh5PIPQRdQqRiqUwTQIpJXwB9t+fE30efrm
GbX1Ixd5Schlbdrngr4CIc0Fx0Eu2oTaz8bN/3bd/1oQzf99170WU9W933Uvf/5z120QI4MKD9wv
bVm4xfRl/9516ybNXMuEeL4wu3GT0tT7e9NtaH+ByiVahi4U3juA/f+vz6trfwHbom/paLg2Ec47
/0TT+lHfA5uc/wa9HdotGjY167RN6SpTqTX00oLR5ZWWxi4vs0NVQ0mhKmhm7aaOb98NzKc93r+v
SPt10d3Q6rVPujwA/tyomeHacdo/M1SwSaxbf77Em9jwPy2ef1+DWp1KugsbM45A7ztJEE06KlBg
Y6iK74lTzuiHvIaHeBf7lyQdcKeozL83/gFW7s9z538PKfkohHy7Nl1L/Cw8PTTvGk/u/bUnpp2s
KUJBkuz3qL3M2BxEdnVWATYSQkFDeJETUp1Pr5/c8y/XdWmXLpZk0itQ2y/HvvfXjXvgLSn144DJ
aJWG5VZptAumrzPbWFuGWLNDOupE7Lr2J63njw1JbtglMh2RCi1h+oTa6WB3rlKKaSKAEnwzWUED
wCHDqdYZZd6Srd8KILj1yQP+5a3lkotziSEGIKW/CbXf+ZbjwXJzOklsvqrpuZVyOGAwoKLbK1eD
6tw1uDKvsb+ln7Ref3NZ5BqkV6C3NDUUgh+HWJVD7ZRxEgUsfglZ25r+TIWsXYcy3Y9EBRrewaTS
8/3PT/Zjx/1tfLkqUmpCGLDxnT7YWmMNTicS2zPFbIkq0LrsfsrcXG7+fJ2PioWf18ElRtvF0HAM
noovbEEefVsDQaC2RXVa20idjbhanI3Ah/58qY9qheVSlqoZFqJ95PzMiSfvqi0GzGU16q7CgUIw
X0idyWb+5CK/jttyEdQydMqXoIDlvX33kuDKzkpNWfqvDYzJzgmDdiSM/v/jTqzFsIxAksiAk4vk
9FWAzRqQI6Iy3CiDrHw5V09Gon6mTvjdmC3VlkUHhm3rzdD07nZE4iU63zivQaQGzNtBB8mOj++T
G/rdqKFHYqkyl+SDZeF5P2oc+lxT50BMMmF061jNTZ19FkvwZkH+MD3z+AnV49tVeTTG6aApsGYq
demMD63W0LAxdEL96nI3NOXNTNS0KEYvXU1aPyx45XTXeFMT6CBAr/Vm0NgldhgAJTyef37vfGQM
LwEA6MhPh1jGHHzp70OxnAuHRlQejpu8dMPrf/zOkMbAe4n+wDBQun4c4lzRDNEKNyG4AvEltsV2
gas3n6kvf10FXYsFFs++i2fTBq7x8TqdWmkdTCcO4HJ8bohl3ghEA7ijrBVqdWWtq+ULBCLsK/Sw
/ai0YwTMdd8eYktNz8lljHdmIq19DVK+d3rjtevRII+IRgle7tUffx6VX5eRN/cialGClyhTnrx4
JDyB/TQdRmUiOuyHE17AsztOxt2fL/O2/p68fMAFKDSz+UZBdxqUpXnzALrHSAN664e+GmhR1rm8
cMuQ8iAFMToyTatBkZnob9i+IZtdn+r9usGXsiWyo7TXalZ/Mvf+urKwNUTxsmz6QKCcriw5SgZ1
6lvWUDpibjOJK+kNT2m36619l4/Krqi1z/yiv5lQDKLUeAdV9pgIBz++HraSF6wqNL5r0wGb6xIh
EBeHsOw+caKczii4GVmjmSJZOeESnG6IEk1BRZPzYKtJKJeoDMJVP+rtJ1c5Xb1Or7L8infT45xS
haF2wbdb1voK6pkTZOVsn+mDUa9xHPWfPLHT0Tu93vL/v7tepHqxGGgABlYDMfFsrr+Se/LnV/W3
lzD4GBzyivC0nD6gUu2bzuMSXnaOEsDP3ZjaRP7JMqkt08D7D4I7WQgifA+L7/bNDf7+TvSU0k2C
u5pUcjGet4Zib7Owkt8GJxouVLVpn9q2VUEu1b7M5VWrMWthLp4/y5c7nQDefgesEex/CKZ/uV2Z
TbCS3AmxSRtth8KCKBeC1sYEuu50dVijpvjknXmb0H+5dTYizJJYvNTTCd+1RjKACtRmpkPMh1kh
eM17yWHdNjJ/jofkBnuftZrS0ESyQ34HpPINUIqrVBNVoCYXc1HvDFSXml3fdnV48Y9fAISuuAGY
97AonOJ5IDZyNjJHfh4UtO8KDeZNia4EbVwoPzN6/OZl+3Ct5ft69z6THF5SJGVapN0RTKrxw568
jYzLT25peWd/GfF3t3SyX1LtfIzGmZ37KDz3XJAnAl0sGG3zcvLi60mn8NaV/ZMDJ3f158H8zTRk
sulYiErLKeX0Wc8Ij9DSNbzmttKD7rbTs0Z3P5vsfv2aWFbQLi9oj+U2nZNxZHHETRCDPU9R/Phx
nu8mjn0ULtXAqgBJJuKuHMXOC+nLUo6m9/HJxLSo0D8OMfpfW7WxUOBSdXBifnySQskbCbcYc7oQ
P5zOvMiM7EYtqUD3eXSpUURU6eq39BH0Jtz/eZB/eYtOrn0yK3bl4KmIGhrYkd/RyqBYJH0W/uef
r/Im0fzwFp1c5mSQtWpEaUYZIajHae04/c5R4qeOEotv69XBzsU6xd9aZ/3ecBQT21QRrbR22P75
Z/wyYS2/ArAGQkCytQjj/TjQqVO3KlLLJujS5Ar74CEGaatoyY2B+iIs8388QXK9ZR6AacVcab+5
bd59olBnp9SQFt47exG+OVspyV7gnbKtjUSh+ue7++0gY9nh7jxqVxykPt5epAxD22K8Y5C9XVTF
h8gajq0XHwqzPmqJ94U6Pc2S2Tmv4pDe4eQiHGw+m6NPd0YcRBcyGS5uB+ugfrozSmNn7MdOq4M5
Ksz+tmt15ii0Bc6lktZm87Uw+rG6yYA51huZDZX1ySL8y7TBQZj0XCYMyjkM6sm2tGilMncdm8J0
Hs8Z5SXkJvqHFZTlsM0CRJAeBQ3KgScbdXq30L2l2gSVzL5ZFnEyVXTldt61rYIcDafgz0/2t7f0
7nL6xwc7plTXFxE0ap4YlCEdFjn0N3++xvIFnnyhH27pZNika0ZUq/CJsrJavg0IGGL9mqbW4tX6
tN7HUn16PQ7GGGWYb6lDsaE5mXhCS0EQBRcXHRU+X9lOOvLXXlOa1362Yb1qGaDwFW3iNFx7XVje
lBw96TTYvQWAZsbFiQmtTSybJnVSXboi7KN7Ales7AIneuEcqmlIEpqUkzXf6LNDUvOoKQ8TQuQz
Y1bn9LElKSFa0VUuL0dM+KEfV2FJ6yhJEi7fuv0ubermynWmHOiDG+uXoTo06Z2nzUJj2uhnQqC9
a4c4o3XrKHRMYQEcRz0a3fNYb0d3N42e8k3z4rbcYgorj41aYiPVWpoa9jzIr+qoD2xJZne6NNU8
30vbsIhX0sPXmIX1QcDA+KJjWb5IFrQJ2Eq4eGn6alntbO5bYhSg8xOnMQUimkUNWwBCL5pDNV1P
mRD2Fta1HcPHUPR6GxZEk02Nl+Ltcxt4WZp+KKg2j+vBUiOKn200IO7yaI9Djj4PdVu45JxVc3MY
uti4SrsEhH8XnY1WGB5qLR02oHSQQNaNfa8q6dzsrElTz1WtMI9oao3VlMw3dlp2FzVStj29E0Tu
aeNuWtJJwzopwr3WoqcM9TJaj2MRdTu6WeX43CJTzEmVK0m37U1gwqgdL5uh0686cEL9OrdyY9Pz
RFeoxOb+RmAXv7M62Y4L/KayVgjBvXw/uMV8pqWV6qe1njNw+RobYU9uDmEIvtGq0dWYTwcitbpg
LhAWu2q9zavUebDLrKWd3BlrhLtfNNx8MEjnVaRO9RUd9ByIKud/mclX187Z4UdpntLtRwFHBtW2
sqaDro6KP2em/QN5I61TuxB+mszZSolHe+3MTkVnzxTGRZ3r6RWedPXI8wJ+HMeq9sWr52cy+2Zf
5aEhkBAZ42xCh6MLXR4Mr3g1BqAFauJeIVsn8VLpApGQUDeWph4UtWrep+38TBir/S3JjOJca0mq
DIvlB8ZptR9Ku9rHpTMTjiCUvV7przhQwFLTLiSYIo3XpPCgZvVQj6R3iCwQKlQllFplomJrXofR
ize1LgA5MSkP0iovJxQbBRMTSRCTcQtCtiSGY6oODnT9gD9SdrkzjYdmWfDJ+nbPyJvCGF71cM48
+KX03qdg7qNyXUhV2yBOuwTEBpHWnrTdmHO2z8azTNZrUAG3cIkJy+CrIwNALGWvYdFuyPixaNm8
tEhxoeHW3w21SdZ1nJEXoGkzHpgwvcTPavwgpUIF5GdH5iFsHucsOaMwp42B1xXCe3Awlo1hfpl1
811uPVSocnttvCt5PYqj7kakLLljX2yKLO53UevpBR9mkd6MCg0bX9Vq/aZXX81Zz1aq25MB5a3c
LPo26/oT0V/sYzW1oQvaqkCy0+42pbSFcKnN7trQJG2mTuw1NfIoPXRMbfUA5qpHOtMDff/exoq9
ievW26O30RyiSCF5p9qXpjLXIutQ5IwZMX3WC0kqZ2SKHIpIbMapIjql5QNKzXXk2jJfw4FElqzq
84A6kLY22o6vMOAqLCia7msIArQxacDJtihNISCsUf1szSjamW67Rte/R57lk+zxaPX6BnQIwtCY
sAJi5M0CoX1/L510pSYxl0tWmZZ1P/pctHQ7VZz19rozqzV8yl3V7xJD+oAIwOTiyxnCFQuBP5Tl
SLZ0ZRv39ahJ2NQtGQ70um30CAd0pwcOu0Rdq/OrDU7XjKvKrzLnK0LK4SKxmRaEbSV+PacgxbEu
ac+aOuLTgakHgKU+mI05f1FTUhE2MXEfWP1mDk6D6Fvy7ervrkCzqmbZzk1sAQMYtdllZXYhymtC
m9Z24d4YgifdWmYE4WVWShrLEBcgpdTXEvM7z9sgfrqcdPVK1xbjG3CqZ+KKw/1ATJjbkheYI9j6
qhYi281G9MUswF9HylckRQ8JOubKTfDBuO4VoSVy7SATE9NcX1npUF/XikM+lieZXgsFHQFGyJr3
icgScjxrXD8HVNXmMfcoEGqoGNDRg3CGbcL6AFLjvitKPQjdPskIgKhHeUBaVWy9QWxDyecdzkr/
auZVr64JwpuiW0Tq05WhpnJLKp9yLsjAtLdzmztnXZFGCsmgsxvEtPy/ZKZO4koiMMyUygp5PG4f
6t1YD/yxc1FqaNr3tpf36iDt6kBDwVz3wxh+98BY16TJqOjYLesqM/KKE3uersa0uoBePW3Z1q4Q
ZK04L9C+nw7wX3wC4ZA6FQE5XibapSjoq1bu4NmrWLSIuqP8R1JKAE1LvU+yAtqPinjOvG6FYbw0
Grguuxr7NXvYtdrYXww1+kKJZNuGLfqxMUCZHdYX8XCBiWHXV55NZlJU7tF/gKEaqbvgTrfr62Zq
+kMWNZCe8TVgNB/d5AFUzJQdWrz/sL8tEAVRLhO/mTyZ8UHziVphrTf7xtonwmi+ejIlfMoBEdCr
hV4HblFk3hmpi3NQU6HweZnVJOjaBUSOoAuxE1bbKJp3EeFFt+7Ql9xgVXd3mDdQV0JEkWh1XGAn
nnDmXSh6h+wt7btQDSI3SjxMQalVD8xUTxShAecTJocXXnrTUejEUaAvry8yZUicVYvkPg7acDIu
FCMjTV0TciJTwwNKt2qWQEeZEDLoT1qYcmxUyi+SqMZVaRnJnZI2JV4gnPe7zCPCraSQAINWtZp4
p9dO3yIc88RFgoDmkXCAcYvma/ZYUiwpVnrr4pgfNfQZZCeiFw0yq7z3Chkkif3QOpW9MjKgKeA7
5HmnK3urqm8kjpvH2LG6bWbO9aayFc1h9Eayc+JxvCAEYboCgQ5DQPXujaSrQScrZMVhQ1vJyMq3
ToXPgL8Sl5pEtR04zNQKqSA+UYM5YKdyrjZqkd+1ZIalq3qsYGvg7PzS5XHpJ0KIB6GXbFDCePEa
5PWOkAIUIbo1fzOn6aKQrZvsbGHsIrdClSVIG3Q5oFx1o9udk4qVfAf8hDyp8JAg6aE8hma4dYby
TLO6+prEnng1cVhfdSgvd9iUo3O46fsuUg3gf65Yz3P+jcS3/VhkTbSu08WNe1tURXvphc49EBzy
iQp8sVbVUhmUFg1vipOKmQ45sHxG5SzDs7ZF00voyziHF2iWHIIfhkvMUDfQpctVPqGR44+wGVWI
4a4NbSBCIeVb8ku2wArhYaRQ1agfFWg0B3MqmzNXj9qHbJLXIiPFKpT3ymRsRyfrxC7LmHKybm0Z
+Kz4Lwr7CVShMazDxjCIS0TieWWgB2T+3TezOVzFXUlOXGIpSHNSt2ieR5yK913oNtcVG9/Lmojk
YGzn6rafq7NJIU9pVY7VdYyAECNItzXSzoHBXKWvc6Ru+7CRDxUE7cx3kOsjsDW/kp4oV0ixnwhV
ePk/6s5jOXIs27K/0tZzpEGLQdfA4ZJ0ajLUBMaIYECrey/k178FVr7XQWc8emf3qLNqUGkZWYAD
uOqcvdcuy3k8JuYYN5sgdaIL4XVX8PaHnQEieFdXpr5N8vSTZdVkT+cdosyRKDHMN4QxDcVl7NTO
TVxk5s5xcsKKe7bjckqvY10/KmFuAkJN1oEnBzLIEuKvUgTMK63x1lmdPhOjHLp94/0SnkuxAOPT
Tdn5Fy6Blw0eOA6n4SIGtbta26mM/UCBTe84GFa172vUqgDy5R6Ae8U67Au0YpgiCDzTLRKlcP5h
tqgTl8QZxGy52cLMdwlZmXLI7M5Yql2AGS0cmoKF26T1219aTl8n4SiinTui8S4M9WvMMDWv9Em0
OChHvdzllpri0ONQ8qOLMVnjNzVDuyVKhCjIYO2k8XfXHPsV7iEi2hJ5HwT1t6qdkk2vx3N5bIVA
pzzpaPUwwyxqaKO7ahs2WYlS4w3hRvHahzVTb4EUkjnb6X2OClePaZBRL1wFEVCoxnC3rU0byIZU
GHqjEG04zlGF2TrRDmJsgg1BBZnNsuklgEktZtUyEBSm2rTemHmp0xJW2IhT+b2aaHiiO/+cw9NZ
ZQM7KogHTOJ50jfbQnT2HnoQrCE+AwIf8vET8a75yq6163jMf9VmJ+4yhJrF1hqC4iZNWSb3imkU
+1o3sA81FGWYtUsODQmkrVk9zySNtxecmoEu9ojJq+MIWBOxWEUMR7nHIYfDPlokGhwx43HdGT5K
7TRSZb4Phk6MoeW1VUsONWumuspL5dGmisYlgbvJubfJCHL3XlC9sbZ0XMjPTSedQKzRgpXZNPak
39qGC1EHhqYc9r1d+s6KUCjSfrAdbzpo3NPnVNimHcZkRJDcTKIuOYw0YBvle2R7VySjxnAyos9m
XfbpDsrj0O6MxMhIo+q85hlZn0APnedEYNmOXjxNEkPJZhin6Yn6fm7t2mYKXmIz70nGtT00h5mV
3HqyUA+BG3dfO9OJqk08EyZ3bDIy+fiThvZtiP243GVwyD9BW+mncCLA0vqekutyy7GDFOsS1aB1
w4bEG6BZmhi74jQwVxHJjP6nXour6CZpeumv4mb00mPWSTe+rq1Jd8iZRlKb6+D+WJLUsSEJcY85
7H6o6vmgVa3DbxEvQuUjCayVkqum5KCFK8wR1kWZV23wua76rrukHF1UIdbwYEe0XrBL2Y+p/TiT
AkyBB4x148T5hsU7cvkag+vJVgMZJwbMs+wSDbpaR1WLWNvQKoUaH2n0j0HE4ik1huTYoNvlyGXA
bZNYCahjK3t8SnuMFv2uiR614CFNxUXq1hzEM2aVOWxcrBn+sGXha/rkuk4Qk9kvadw+iGxrRReu
b5pHjubxBatpv45tTrH6ztDv8H/M65HU8BEQm+WV+2ReO04YE9OxKjRpwGEwBUswmR/STP1jNIEX
2lbK2PTEoFZrHvR1kUaX+LI3jT5dWuKz7X2b5iCchYHK2Zrq6ziFZXInhOlG+6wMsQfPM9/dNX7w
+q4h99ibb7lg/WUwjWZL2Ne3PGO7T2g8R62rOfosyHvCfWuPl5PsonWSOVToMtFuk8z+TsFDwy05
EadbierYyPSIRltdEfGhgZltNJ6SO+DtNyKRhtqoBrIk9V0/zvoLtkaTVBxnjjwU8754LDgLYIlb
LShyElwuIWBa98Au20+D2T41l4D/xNED+cRq2fD/LrIQa1upKftoWqop9LB+TWTTiUAwrjFnxBXT
uRtoW0J1EmNb6Hl0A111Ir0WbDIn9mzVsdlLtO8kt63caiQgkMAUnUm2mjuymJqQHCJ0+sZm6PFH
zFPRhGmfhqQtLmsP/rvCWIHCLA8OdtNikwrSEmmrpQETXJy2IqyIhJv00tK2tqgTdVU62gU+3G8B
Ke4Egxb5ujY1YhMQhftE01WKww388ucqB5y/r2qKMoJ6fHVEz63EVhsLfM+MOezdZo1YqZjkNULg
iIKOFSH4SXRumI1bselaz35U03iZd3Hio9Vtvo65fiBofmALZ3fjgNaXL/5aI2911XbJY4vIDJed
Z79I29qVnvysWk5h+7JUiUfJCsE0wtz8mjR3i4ggp97kjJNH9qTxvQoIgi9cGy5BEjkHkwhXLKe6
deNPUoptocWtv7Lweo6PtlsTBGTLNiQkMUJC7smNHqvH0a0a9ztWvuiY5b5HBQQXi8XKHJqzA7oO
Iz7zXbVNyE3VDp2jXeW5NLZ1Ii6Gur/uCXKn8hZcdFrTXHe6valqUpumjizItaPmnnj0TiPaFI3X
YKH5L4nnPHqWRdCtAhZBUbRyrhogNrQb+uaZUIFsDCd22hdeVZrUEzBxLMUEgFOkLo03fZUzK/pk
7Xa9V/8qiqTI7sg40B8Csnr60JCzBLVVaJ/rPEuOmAL16iav9IldnhqjQ+e3woxWxG+10Lki0c0X
vSP148Lv9Tdgu2XFbiHhKyvieZ33bHC3OdULvI84Xh4T8NUHbOdopxOC1Y4yMWuMoXnRmpvYNfPh
Zor6mGw6c/KmC6OJH9k+TdomgGqBY3cc7V86DLRhQz6iXPeamRGBHjeHoDLVj8h2h0fJov+z0EWu
7XpoxnfkOROAqfWRsc6bHEOUCalhmWpKRLNYeCiXFLvAmeIf+UC0VGBkJPfCHFH4X1QNSoKQFesA
ShXDsW/QftiSxzK21ZbadVM69w1Gmgjo6TAHrHerums4jX6FYWFz8tLsEQ0+dWWPOX6ldzEqIGOb
RBBIRvq2Ociz3ezCpNkl2M4wb1dpcsseyn6iJn5rybna56VlXU66dG6IeO7WRmdpBPrmQ3YRq6J4
zHq+LOoSRi1hy/S+zfmsJP0LTzxV+P2IkH+ISGMVJuGYz8OAekbT7QhWQz8ODmgGZoBp/8+6Cnx+
r4om0FSws/AJvu1cgImck6QeRCiVWJNeRHW9DN3gMRrPdH1Ou07LhWjqAcI3iVgJ7JMGozm2KrB7
2hd0FVToZYR7l0b2OU/czxxaSVROOBg4vV3/w9bM63Ud9OK0qXULcNTbH5ggCI/xieBHKstip4s4
vwZq0ZzRPZw2LperOOjbXGRMpOScPsZYadDfCh5jYmPmq4wwLs12O3v+tsKbe1AQ9M80E0/7wq9X
XHqXHs4hJHYnHS6VEDYJPIEFoLzRpstA2qELXemffx00RkHQ0ndHXHjy8NhZVijqFqlgeqDszKlr
E/QWwXjZmbd02txafg2WMYiY1Ib4nycd9qYw7dJchBg2NeRYI2+0ysV13lXtfRplZ1rqf7iYg2CB
HqiBORcvwNtPIhs1YLcYwkO753TI1oN9tiRhgNF75vm90y7wuwDRIQPBCAB/yTt5gDq+2RiJOV/f
l+CmiraueIpKONYduxnq5enWdw6uce6b/8MPZJLjJyJ1whVw+gNTEcQxocACF2dSrRPZ6p9H+Ahh
lRf1Oqoz7cwDPW1/8isRRGJ2gPewjLOTXwnlxiQ2ms8kyGP4CLMuV51tbD7+Fv98ERcaG0pDE9bU
27fm6OwXhpQhBtE6Xak2J5spwc/88VX+8OiwOyP1QMSHQfvUvdHRYZWDxaOr/Juyv6+Gn3ZyL4pP
H1/ldeD83szliXEZZkHcKHAJT5uruku+apONbWgWtMqy/JNMh2dWP3Q7xYWVZbeIerYAp/FcdfAl
hL/PM/doeh0+XP/JrHjMmrRJmquDW2+Q/3w0MhARjC6sXqSGJ3NLokrZduwaqD8Z5b6pKNn3U1Md
BCqd0EJntP/4cSyv7u3TsHVSqnBvg1vEg3C6CA0eVJKGUYJfaxfEU1j4/nUmAs6i034gq25KcAbn
xZePL/v+XRNZhZp3sTsw4p2TLypl9W9zTzDwm3LHyrEeVRI60r3HWXbm4/3jpWwHkwOjMsB68Pbj
HXG7m/1SqSgpC+OK1NGbGIJj9pl1aBlpb58kCwLKUBa6JVHPORHQVLS7Atkwj5Lft6ZNu4aVQ3+Z
2EKRrCeFER+Qx8dP8Z38F5ixDtd50exAf2QiePvb/IHccs1jZe8A16+m0dipxCCnLe1oletP0si/
ylruY/oaMKAA7FG1s9Q9bK72zK28+/UQNsnOwhCGAcJ9t4r0mkGs66L6cFJ+rXVXD4CsIsJsBce0
Yl+dM828+26X64EVWfDsYO9OyY0OfS5d1CZdg01xqy6JYl+j9vusdh8/4XebCy6zzK6L8Hyh/p4M
x8qlgEAwOWIWjzAPbB5eiHDpvnG0Rzahaeib/fr/7Yrm21caVJZPrGAj4M/8FMTd9IVG/4QmhKa2
WXl2lTzR1yEfJPqIBQuX1xKBdrpHQ6oEn9tnBYYIfGG40bUlS6AQz7iaVyQbm3OwjcFUJs3fYPJ/
ZK58rEv+e5oEgjvtR91MIo0T9a/dS339XL7I0z+0XOe//pT81+s/jl/q9bN6fvM3xCKmarrrXsR0
/yK7Qv0n02P5k/+n//DvfI/HqXn5X//zB+AYtfy/xaRuvXFJ8o1+YKpsu2eyNNPn4n/surR6eT79
V//Gmhh/YcZa9He8DoCOi0z231gT568lUHTJsmLIL0R3vsX/NFj+9fqn+UeUxwzfWwRF/5Vz9Rei
2wV4TsInzQ4gPv/EYWmd7H3Zx+PJW2Y5D8sLtsDTiXsM7AZOMxW6Kvc3nJB6d0e9qqHtVqbVF63T
sm9om+sWgTzbBmj8bTXuyspQ4qpoYvKUSxe7FI2fYaaU7JFjtSGrFUggpYI0dAZ9cRCTV/0jrXXt
2WmpgF7aeiKb1Yy/kqhp09EW/4LtP+owMwBb6IPN0EgTcQOVgXolwioCJCOqPBsN/yKCGjsZD3Zj
mdWx8zSrpYtgi+7w29u8/fdE/zvt92QCtDjD8drwvi6rN9K+k4U0tufRaSCUe8SZXBBU0H0xMAoc
xmJOjkWmGTssT5DbiECKP3985ZPd2euVAyL/fLKDmApfQbC/KSkTo7MpHAMdQSYTgrRQ1ywEzZmM
Jf/0xRuYnIwlBW+x//o4M9/OSxNkQNEBZ6cwapDE7QFDxOyWO3e6ZqDkPDiZrPpLYPf01rRe7yFs
VklqrBKt6/KNHGaXkNSxa/K6RGqF5pVg91gciTFNaVdlEwJTrYhpbHWFSfegpLDrgQzxOmhdg7QR
MzD5PhkkGHcrJVSLpJ0avs2pxemLdacG5WxVbHVrj4rlQ07h7ieovbZe6wk28eEe9nlx3yGa+Cpa
L7kmttL8JerRBYET69N8AYxaf4bNACc/MdE2rShzReu2puUMMaFtvhN/Xbw0RP9RRNSxol+UVmxD
eZvwfm1EMevZFQoaUtXsuhxqGFc9JJrW1tuvFF1t5DnSFy8+mAJF0NbsmxvYGfBpauokdNjiIiK3
c+pcfW+3hZzuIr722yAuwI8UZt1nG7sxjS8mSpAojLTOgCcb9/VL2ZnzuO+HdnyAtqfbqLQCGjsS
Y6e2djIjDYiUbqL8Ml/gn5RfCpCiADUpCzZ2Tat+Jvd8jJz2u+3ExQT4JZHyzA7sZJsC22EBgPNh
EtEVeICXli3ab1+oNsNoLeTP2k/qC6cV2l1P4b8hshEJywDkbG6bdtXxg78OycJV8a3rsir0Nen2
YP2NJN6/jph/tPZcpT9IG6x/qdOV5feF5V83qBcf/j+KrHqdd/77Reihfy6+P4ufv689r//K3+5+
6y+Hc4DJfgAb1e8pi4b+1xIc5OErodZCKA0bpb8XH1//i80uvlSXyGuwUMuR9+/Fx7P/wgi2CPg5
WzBB+v9o7VmWlv+9wWZzgkgcbTHuLhag5Q5PviJt7OYcuOlm4jR6Y9Q+KlcPOxaMk7HEf2G0bexv
Oxmj1alTvVBHWtyGd2a2PbHZ/Ps2iAdiv4QDg9rMyQatAmMgg6nkNkSKQytiEgoOtR/M0DjSIfqW
zkRdEfbUFF+6lobuqhNBOm0ItnAm5DJthJ5V9+wD/BUP+HwSyws3FxpQqKnt4eZC6otvP14hjLdL
BOB9zgesDCz+3DfT3bLN/W0AZuR/GGgkrY2fIINB7DLRWPPUde3qzWUfm5iS8ii5l4rOrtZl7gH+
dg41AS8YaixJNyaiaUoF1z/r61x20L+/1eXWuLelPohzj4f69tY6nUcHtARb/2CAG5/oXAc4+TZj
YvVbqeY7OObWoZImSz+Bn/t0dgTCuY4F4OOH9HYB//czoopCcYDYSSzDJ5NUPrTtRG6SvbHJO6JL
XUbVyyS04tZptQFRro8kJZpRnsIyi86c+pfn/+4hUL1ERU7lA/H324cgonSmXeLxflz012AHxthe
pV2mb/PeRyDlN06ObK7tuvXHP/qkSvb6qyFLGEBymKTZKJ4MKok0Tx/8xtpUcWxtSm0M2B4hT9+j
x/FogQ6lOOg0QFfAh+37AYLiaupGOGYE2JyrnZ2YfZabcVCuevpCTF92mSefqTv7wplN3dyYjaYw
6XmEAK3h5aETq8kMMtcxEr3sQmQEm4SzOxbPjTEbVsgJLWa//V/z4h+2c++GObOWzaUYMxxo+ZuT
YT7YtAmjXAYbv7UhLNm9bLeUg6OruMvRPlIsir6m1P/CGB3IdWpH01Ovpe0jivFtQVQ25DkKN1+F
PWrHMUvx3QEm27ezis5MSO+/29d5kVhA4gJdosDffjvQ/YB/60Ow0aaks1CReU7YumODiCa+Mouo
uLYh8jxMU/P3MsoCyEnqT8/o3di1WA8ovvOcSFXC5/j20nU708ptwTRRd9S3hok2N4S8iyps0Br9
KyJZ87PRFfOvPEjG/cj6fznaVF7pAKqbj9/Xa671myHEHXCMXb4hn/bS64f+2xTXZXGmgygfaVel
bClA9rkM1Zpp7ajgpt5DYq8QnzND38wTZIJD0LeSrWQ6grZX1B7vJBqh9BK4u9F/JtUTzHPsaFsS
fjJi1cif7akKAhDV4I+AUiJGVu1kVbN5s72iCMJ8ot11Zk56PyKgUbHGMDrpmVkwct4+YRTqLtRn
/AS2oxD+dkO3p0NbhPgOaRO3tUVNByXAqjKzH2Pfa3u2VOxdP362bytoDEtuglqkx3+Wgsup2ZAp
OUYSMXZb021GKLKqrYtVr2eo8ZX3VJWFvfv4gn94mSyulkeeOBwWtg0nE4GFUqcxpqDbjvY0fNVR
kG1zVdiPJkJVf01DskNA24zHdq6bY9A4OiGoc3IBCtC7q+rypzTH4hM04Jatu5l9amoX/m/vXCYG
opcwQby951wZ9yukjbUdpppCS2pp3o+Pf8cJtGB5cvwODmbsqphIAJW+fX2WZtmTn0f9VkkQCmD5
dbVx605+semZX4L3d/ZR0LGV1+JmDy58Wsuy9h4G2ZDaK5ptkMSkM+I3ubdZ9jZO6gyrNrf8myjH
wNswg55ZD15jld8OIx/bPlUhxrRLgPEy5H8fRoHKoXqCOqeBnf6yzCKjDjR0N85UTHcJmpW9yYCh
Q2+W9/DKfgRVHRzNWmZrGbduugFrph2h51P48TFtmDUnMqVZpcYhY54+k3qFYnGuxptsVE9erIEW
F9GVRt3dWw0eS6yOU+96NOb8zB7o/Ue8DCO4UD7rLH2Mkx9mKr/1s8rot1GnT0fQkt2mt3rsGeRM
HyLLzs58w++vF8CYZfRyFnSpvp6sH05HiT+LnHFrYmz8YintJ5uOVK5bMXzX4wVk8fG39ofr2f4S
Z8I6gMHxNGVGNH2JiqEbtinq+yc/cfIXYsQ8UKcQX/2hdc5MuO/3lHYA7mbJetJ9LJWvJrbfvhQP
m70f43LZNqJ2ws7yYh3QTvkASBLT2tR711rCutN2Wr+xB89gIwyRGa8nyo3bzlPxo6VsHVri6P77
ePffrkunBwXKY2zkqJYZAVs5Btbbb3hQCJdkGkGwLqx8F02B8SmOoNYFhdtdj8oPNiUMqBeMkNSn
CWA/c9z90+VppbKTY/Qz9k8mr7ot7cSU9bSdsQY86ZDtvsGS2GloBdVGSYBWo6bwOjjNRZJp3pkf
b7wt1CxzDt8AKPGAoCaan6cfnu+rysI4M9BXZc+y8rvAeRR204ZEks/dOpvlY9BX3i0xcYc0CewD
4N3+xpocPw8z3ypoIDaRtnKzQu3SroqfPv5O3z0dhxOkYVEjM9jo8tfbl+MWHax2vbW2LluBvbAz
86aOa2pkZtt+GRzrhz+U7X3CqMJGJPWHj6/+fr/rcIgFCU2RFOMxQ/Tt5VMAp7MVSIuCoTC1e63u
6iekTMFwnWHGtdeFqF0kBNgwFOIZSeotcEexh/a4qPgzqf7x1p8bIrUAkggdSX7VyQ3F0dzpCCBt
5gnsdqteES0e6bW6Qiw9fPUMdey0yj58/Bj+8BKAXEPRoePHd7Kw+n6f5cuZ6FSodvY2jyWg/yzo
jV/KcebdVLrezu6H8gdhn8Ze+SQoTDUczDNbihM/Nl8pXWRa1ya+flAdPIC3dzAmg2smPX5vhZIR
A6Ca5yzM0yGtDsjS2gtR61l5mNKuTeC/WdMRB3c93FrKQNBUZW21fLwUU8+M3dcy7Zv1j/sCOAfv
DjkJaLST15G6k6kMs/O2sFpBtJKZ2xON7HXVECoA3cnG9yGihhMPpiJ7yC2tXYqz3An7VLmHsdJ7
gPK96U/7wKhpnlQ5aRwrq9d0b93MiYPAdCCkEa/yHO0kKFScK4kGUPnjF/x+FgA6jmqEkywNAd2x
T56vqEtK34aiHpID4twv1RIcFVlLySEhmMpaESyCXiaxJJk50AVHhP/EBIdebjtYZCeIsDu4pvLG
qPg3w0b3rGZtUQjNztzp+08RbD6dNVjCtE3fAR4gNqkiLXngGsWfdV5MMII6/TM2ieDKTCe8Zq0x
fSeTfDcR7r39+DG9WzTZ4LBBW/JZqXpRnX37FRKKBiY6Tb1tMFjafU5EzC2mRP2YGxwedFxrZ4Ah
r9unt5/XYr2HZwH+zrQphr69IAUG6RqJ5S1Cx+57o1njruDMu9YyWz9GlmbXm8h2hj1rqh/6cYDc
dczrg0lMd+hpqryuZ/yDTpzIS6t0ml2J4F7bVAXVkDKe/S+JR6NumCT7qylVZ7YYJ3XcZdCaLPU2
FRL2GQ4/4u3dJ4lOUnmX6tuKL/zaEkHwaFSWvERrGn8qR868xQh9O4zSSR2DyYlCI57UuhkbXKrg
nvtt6+ZxdWbPeqLoWG7LYtHjL/I2wKGc6tsEJZO6ma15i3C+kOSU9dhmcYo3T6lrR/Xn0U70+jBM
9IJC2+zdekOEjXtUs+Wh/IzAcmuaBjqZ1oa4CiYzjraE4EzD5dAGmHksAaLx2JhYoT7++v544zRV
mGgBSnHzy+f52xaKL8GsXJzDW8MfPeLFghLtcU4sym3ludHXSrVqCiOjqCgfWuhjNplhDN86WYHK
Zam2IM9rvYFbQpJAv9KwbADNH8mDHfVlxy2NzrlLwB3r52582by+/YxZrZZeJL5d9n7eyfoxLGrO
CecwjlvdrlaxZahnJLQ3RmHFd5Uxqm0Z+9o3DIEaxrlEPvo1rWx6e9V1phjYZ57jH25nOZouQigb
/cHroea356isnlMHe/6t6w3TNo4sTDTmmALxd+RVJN2mXEtUzn49BBcYwsEdGHN5xf84eOYUnwn+
+8PUi7KI0bFkTDNOTlf0qagzs5QjO5y03pFxBQQKY8Rwr9lJtJQhzEsrzsVWqVbHMyq6pzEf6WDZ
st/M3SRDmYn5Fmx3EQayL85s2/8wA3ECQvdGZAar3Ls+pUmAuyf0dt6KqNfsq5ry9Spwo7S51RAk
12FhgWTHhqapnYPlUd/iorfGb2kQswEqyhLVfzJ6tXFF/YxaMglZGA79yNfpCedzUl7MZmXV68Zr
VbNuSTirt9if2WamnFrOPeo/vHgEkstukuIIE8DJdOo3Qw5EvicFgchC4Pqm4BjqEneXIWRcCVgQ
V5bJPmLo40eNZ3JriczdW0Ekd3nBwv7xd3gS+fE6ETGlG2ziHEQV9MhPxjNvDwYA32HilvMh06vq
ulK8jbUBsgCjnmVs1LSEfSGZhbOKusrSpX7rk2+9Tdpe3ysFvm9lMFdwMomJsEL+LYA0kE4Vzmk5
xIRcd9qj5/TmSpZJ9q1F6lrHmfqe1mP2tSg999PHv+kPcz5HWCR5rFsML3hTb38TEeFgAoUbbE0G
2A3qIuvKxVBD8FeRP/eezFZYFBrwi+kC6ogCvDHDd15Es57llNwrHaX1/8UtccBCmEM3iLr1yVEe
X53C+jNHW9q94ihc2RxTvtcVZWXi1Xtj2rlF0X0JWJWumRem9cgmDrQF/vqZn3Iz67DVP76n5c2+
nRAp0yFn40Uusr3TGaiXVgucwYu29eS4nxFyp2saRXh+B7vfJFqtPdmkaZ456v3he6Pky7dGX4zO
AVuKt+8md7K+K33ODkkb2zsKn9jnqsLbZbIcsZSV5WXATXwh5z0jBkN3fw1W/pw4/ZxhiHHqHaYH
caUVAbYSWPqXjinda40IRpImiDpaEekmd5jUALpkWnGYKyxSNRkSjyw0RzJmhHfmKRon5Buq17zW
ZSAvaGBUyadV97wQ5rIk6huJwSaA9Tm781rRNnjMAnMaSYprxLxSdCTwOuoOWXBWZ+LPK5W0VjaM
FXNV5IoM9rm0huZTRVI7jukqm+bNKHvdvJ50CzuIjtFefBsNzFk97YjdTPK4BM8Ad4S4RvfRyZPp
S2QZLq2XKv+EfZNw9C7pw7ZxKqL/WkORDBAU7N4zq62I72KY5PB0phZ2g7CH25zwUurPpFukiMPt
8ZtT+YuGJU8Nqpp5hNQUHhWAGcLKWozVOagJt9VQDxhk9K0r4YDbaV27KA6RrQ/XnllogrATK7rj
0ZFanWUifxHkV2dbLR87Tq59HPeXKB2baG/2EkhRaSp6+b2nkWbBDiG/o5AjfqUkBQariR+3LocJ
7grtATzVrVHMm7SW7bWd9Jm+KhoSzsJ61OQYdkOAgbNF/maESLgLzgrWpF12kWq/RJHduKFO95bT
krZkMtaRHpCf19Us9iVUHY4abif20mn7gyxmnE6WD82aAArP3kANsm7AnGCINuCIpKgiCrxIwIpa
fZ20pR7tBqUaY2flsrjn4TEdinx5UFEe6yGjkewjo3a9n2Vbldm508m7AjwfJNM5uhe26xwNnZO5
pmldUSVM6ZvSSI2LDAfWlvw9xovRplfWXCITnsYCmAaL+IVdW/mB86Nx5rj+rtbGBVB4L50Wlw4H
4/3tQNdtMcNcmonByxp1KPIovqgyHAGFj1+6G6oDEYYPPogXqqmxuCxH4ewnL9B2NEWCTawmAsi7
VL58POmdnp7+fVfscVAe0Zs4lYU3LbN/O8fRRmA1eilgioQjOY+3fRcXX1CT1NuPr/du78IMx0mN
BRbA65IYf3L+aPI+qVzRexsfJMMxw7FzIfSk+Or3vUniZcvYiO3qegapcpAzejTIQ/1yzDLIvXVz
w6FtkSXzJ3cS5T1Cp+zBAVY7IO50r3RSKjdji0xoFSwgCluXhn5ufsMccrJQ2GwMEcKw10Brzfbr
5E0GyJUaswOp18DIcje1jcActl+Lv9wXCrGTOyXJBcYjJXd6Yc0PLd9fvPK6WQ+2g2MMV2Psy2GX
LxkZa6PnUItSNK2/pjLDWWp4JdADTMIkb0j9Oc7zRUJaQTaC4SQqAqH1Rn0SlX1Jtil24MgbnOSi
lVJUYZrXyXiXEBsNt8nsQCrNjVd9Sdx5YOJTsql2FO988psbPc32coiVJBBzjEje7Hp8vrFfVOo2
iCLsCBnGaHAyCcZ2UxeGs6lEXPeHfO7L702Tpc2W0JJ83kScJL57iASL/Sghdq7dQLBxhCXSERKW
GrN9kc2RSTSUL6bjnFMaW+cx74uinfjJBFGoR4ow4nsiKpc3iR+S41RSGuVFNVcViac9bb21X1rO
NboidIo+qVjjKuvn4dnWp9Lc2mOWlUxprjHsOndpMKF0qeIDbbF4DLGYogkoUJkSMNkGRbdqTB38
JM8fCVNfpP6wN5q0qC48iM/TVSbKjryVYW5IZxqiKxPPPHSfZl6etXkfEbwOWVDC7lz1UWH/YALy
b4ENIxZXoPPW1lhpeHw5Q2xLvKV76mLtg22pStuTQctZwsqc3Fk5FGpvBq1ssLQ7uYSEFOio0QhN
ML/65F3eyiwGtpsYda5vWIoCwTQs50fAOGIAFeUUt1qt8DBped9fjdWAJye1+I314FZyT3QqBtoI
boXYRACWxo3UILBs+adBsHISCsOrLrPn4sETZXrNPt8jH9OP+51nEHr1kIJVI21sLGT7CAayk7ee
h8F719osTJupTrSfxLz2xiF2WDM30yxtd+Ni3X7SYgWfIWghcoV1aQq5pVpeEIba21TJFP7sy7pp
oKUXE9RSzvN5gkCiBuWok4YdDO0tEWFL2GM6VU8BeIHiOPo8hLUXLdAGR8+6XclBH1S/sH21a7Js
6I99n+MQcKAHC6p6MfR7nIh+tgVrUtxXLLPA26t0WjukuVe30lCYCDK/I1RLHw2zIm+MT9ccOi++
qmzbJG15HtP7qisBdGSdH41HU6KSfdBQyg6rgrE5HFKBmpOUy2HSdmPl+P3K9juP9hiEn+w4T16k
NgzwJVHUgqWI2TMvkp3h9v16oKBfvuROQ5KoTtaZfVE2vUszhT/f7oOe8KnQSAl0xj3WGt0KfZ5j
bzSyc7sQD7Ax3/DpNdiRyTUiFTspxJYQusnbur5ASCUNv9mXWtQyqXNq4ZA3BN8G05bEXRnRuE5S
Txx5kZI+O7FRhw6HprOK/DR4EBVt5FsmFALEMLPDq+nnpRUz0AV9LDArsXr5Uq5j0DskTxusm1eN
4eDLICmPPCuDHJ95DbtggffG9mDDGpJNgQayMJwwtafgocS7b1xU5eQ8QIQffjqig7NDyG0ZhAHx
CXJrDtAT92Vk02XTqD7KVStm8ZUoAOgtIFyqdtPLxljM1AVyVJZTTbCpDEiw082s6zbDINJP+dD5
L4OnW5/sXFRt6GiOwj7iIAu4JG0QzldXDr5Dmk5VsWXuejy9BNqRB4jdP/se1fpAqq9Vy08u7V6x
Q7wxzNTztHkmFxYB866ovTLZGEWs8lvcrqMKOxJi1Z2X8EPh21fsGMmtSOUm88bxsg3y4kdGgga0
vqB2MqQOUJXvdNUoUH0ROz7gPsZAt01I9yqxs+SbVuaoeMwuZZ6onYTdCo11oTat4xZ74qM9uYqL
jqFOJXtAKvoflJ3JkqU6lkW/CDPRCqbA7b2PPiZYdA+Jvhfw9bVujirilWVYDXLyLD38OldIR+fs
vfYyCaygVTi9in4GmzQOyFJh2kwF5L1ihCtFv8D5QGK19w9P129uNRcs5zBSJH20Ns/qEwRfwB/N
OP5y3YGID7UvYXVw5TSJi2XtFUUwWu3gjfQmK0vx7RgH9iuv/mm9E1oPRbXmH+YB0zDIbNW4F6Lb
1gvRlwBwy7lv3430AXDTBFO9Pa7aGmcWpR+U+NBtswBg2uFj9XKiSAvFCG2n3zhnoARNUzIsKhhi
ekhoi+shXFXqQqFJy9Lq87OehINAO59DkXpNyAJWY+5d3cGpm6tFdZqAThx49s3eTfAja8/EQSec
96VsR/0uszRH+VyZaLi2at6nc0NtSsU2ze+7qAJxQAT561byjh62oLBfSlUHn5dJtuupFADzH7d2
XN9Jd1TqMNaOuz9PYFqDBCjtPfBv9NhilbcHVsLfgg206mFJpFNJ2Nm7sGjxtu+9QJlR2FN2VYGs
DWe0dj6pGZRP7O6Rdm+sgzE7tH41vZlFEnKPpNyE0LXaamDTXyHl2Kvbha/MDgDJoCOPfqkCSlEc
OsimY/rDHUJtA0yS9FGbf8Wf2u6yLv5625fFzGl4371i4ps5BXGWVA66xsFVsak1zbdopve9GSR1
aYmiPD9CA8ja48R/cs/V4i0RhLLCvg5O0wM8NKr6uHUuGEJD33u7DIQOb0np1AaaEJPpq54qap2w
8hr/khFl9tpYc4UZcm68KZY81qcScWGYSLItKX4osW6bbLmqgfACE7FXuy+SoQ7sWxtYQODnnACe
h64Lmc3uEGyOHbwqGmQrDeYrGCoOwoZJCFWBpuGF8zx4Q3Y0LUngVyJ6X1fKEInE2Ezd5nwOvqNd
izpG3sBBYzUMTUEvIh/qBJjZ9E1NHlnf/uzy27jl71+kVcvusCzRsCRhu49+St79OCVwDIBBLWu/
vRVbQAx5hfb957xK8U3a1WvO28Ln6mdop+wuNJhmt1pOcCnhKolWuK/ARZw5uXe5kfQxgbIfrUJA
9gny0np0Got+uYzWxeJ3RAKOzlL+J7i7tfpYh5VM6x48X5xtYXid5Ayysmgqno2w6/yDpvsa098s
57PxRpU/jnmD5MChq1UndtdGOi4mVC0A4jgqWjTn09u+Nh1chL33fslGrfaRmg/O524NEi5dngXZ
sXbV9OpFDKIOxFuyUikpqI4aPPPETo9ZEXFT3/M2Uf0UXTlXoaEiU62bdEUJu5wb0cjlyK4RjKjz
oSMkOFo0tNKFltw5MxuIzGx2vde+d80Q8/mt8+SbfoZDN5JXHhhDe73qvC7N/C70LpApMD5oa7AY
CIaTdZ6HcJ++0fgUj20wWhgwGFoCmQz3sX3J62DOTqILFGNN2y3FHT5QL7Hb6YZrtbKio26tdT+F
lZ5oQIyj8k9Z5wX1wWIsWlz4A4PsrZ0L54IALdsfe7MZ9eyFiz8g67MtcSphK/xD08k11xVCipV4
gnT1pcLPfZDTyoCSgOHmo6fFJM+NtoOad1S730puHXMyWmgIUtLl9+HJWBuVZdt5eX/2RkC0adbb
Eu8ETQDiNKI8IaEqcTdws+R/qepbbtfyQxWFjUmdYA5E7HiwKV4iMKMZ3wuJMHFgrRLrg5eHL13X
FAOglpJ9KOwKtZx1Pwf5Z4yfIj/78G2fpxnX/o0dnD6MVM76ZMI6Kq+u8QBDNIwI9wSchIGSAWDY
j6N8n81D4fGiPgD5GKmFO09XF10TMHpwmDS8qL6nwlDdAMl7XoeWubYOlXlQEeifW6+VKZBDo286
teMcUGCM2sLvQbp5qgGsvbHkUbRoJLForrwKgpPUhJMf7XarbrbDRTNd/C2QBxBM5sGxMy4RnMG2
/ZgbAa+THTz8NpGs7B+yTbQ/iUPMQeGBYblkjd3nKeizwDsL0mveerd32rPyEIwduLBk9lk1qm5i
xiv5Ht85TXniTYZPssqgNMlWF/t3oUtoGUYr2EONiLCVdAWP0Oo5sg00tCkRKJx6fFMNKHfNCPhg
7A0SYznl/a/cWxh8rZVl3KfCCtxz5uz1d8J1uJWupgsRSk0t6WCNVfe/QDmV2aXV1dyefDiBXPT7
dYGYBgqwO1hWltfHyFqIXG0I42yPIaiGGAoMZISlzEbrrW6mfb6SRMSM0K+94f39bTBJX/vzlBQm
7z4yr+zf2axoUAd7B2Uaj7Zx2ZvDVSQVAK01FqEuxri0PdgxxehOJ7LktT5MCmWgse38H1MOurz1
c1+S1g724DpVsibhxusAvltFZMyxl5XvpcBa7+MZd3FSnN8NirXJml9y04ThcapF880uxlKfOu2J
4sbeO70arhLgWYva/9k3xraAquFHexfBabjpKW/O9LkbMlR7u2UAiY/oG8hG8aRXKu+4rgbiitrC
hO+jCa1fGu4d84pRcFU40NHHphKs29gcxhGW0klbQE4Oc+jt70GvdsuFiVL2cE+SBbXp2IOXKmSw
49G2e+6zA6zE8BAUsyTVN9plcdQ56yElSlN9AygGIDK0hyFKV4efcTFDO2ktQ5DIGe7sn3q29MfZ
q5eACXK3vqNvh+u+b8UPVkVZHhQVUhMDtu72C6X8pJ7yrm90OvhL9XO0weh5m6wwHwcW9YHcVLul
kLNHCI3UFiJ1nHZCJF2ruk18u7cdaLk5gaZAZif5oPbGCR9k0/NxWkBnUaJxIEXpIJmJJIFjIPoU
sDrHZ7cOIpBN01YsVB6bDcqatt2bh6ZrTfdlD9kn9D0/O45GJ6tfqILKh8YLrflBSSs4R9RxzqO7
zXKmeq4j/WIZZ3LSdiHnDMe0Y956oWkYuF4+bidC8Vr5gSlPMxyAmpcYM3Irmg5uvvbuc1du/mkt
5s5Fr5hF+swbE31x0YEeMuTkHAIULfslckqfDrpjwUiFpz7kH1ROEmXkwOKhxKzlVUXbsKUCwJ2X
DNsosgPltd1ePTVomQ4oSNieGOSdQ0kMBm1hukAurF/vCVppS3S6RpmUkG29m6M3RuomNiW+mUmG
VjJT6VxRHglz3da28hKaDvrh3pbKY9toezv0oVMFb9FGh7+yA4NapXPY9X0Q3NPNF9nSnvbODZ6p
sQbr4Cnb3DIZ7MPBa2e7OiryfOn6oqIMJN6XxUjYsF5IADxKzoHjsAxn2LC0nkdgO6TUX7qtjKqb
30WCNnnUzDScdZa9DmNmESytjH8ZjBxAvWXZ8lXt9BeOPQP/LZ2ZBPTPqo2q9n3Uz1b05FYy0mhZ
CkmvHf01p2RovgxRw2FFjUXV0DDzhT0459xr8mqB79ThCn0JLQrmywBj3bnIjVRQssAbjpTeHlUP
ae6+ZVoYBxuqD+7Ll7CcfVDBQT2KjytX2e0wGSqfw2J33X7sitKGz9yV2bc7dbs+rjXXKUYOCO9T
K8yKd5wxQXBm9OzMZ1aVmHGv0DW7Wb52xTMPWX5XVgNmLsiyYksG8nkLIKsYPtJ63+0fNcwixHt4
FJfXrMu0OjR+szbnotL+SZatSyjoau53xHGqroXXgA+3mZsAkd3t9bM2EeCOlRhujsEqRzkAgKmL
ks5WUWIamgfpHCJ/SbX0hk97oPR2HzL6Q7yOPVtD63fcXWeEtYq8l9HhaCJLeHqa5h3RO7qaKTXA
qTR428XYlIsq7AGRcRt+xsJXflwBZH1zl9KvY6cvsPI5RRAuSSVF0F+WUTswgEejPjOampLJxR8Z
U1ds7/emws4quHSvVy46MwO8ds4OzUoMZ0qjSl111C1WCu3NteE/9h2wjtyGz5eLonjEqZPdCjmA
RxQ1KdK0EZbOu+JSdb9MDEwhqirjfY9o+OWHusia7tFzaYocHaLXt0QJbvgxSQg7zbq7hfkGV9rb
X4FEokqX5E4DYKch/xkAezHcWJiG/dgKFvnFHYf6s70pBpINr6j3rK1ihyc7bbO52HnbPsKGrsOP
w+QUCD0CEGdVU3Y2RWE/ARVfRlqBAamS8NDRiFanEc6pk65jW/1aZCCxRnlh8Q/3+rY5dR0u0id/
xaAKEs243xcg8QDAfTt8UhH/LEl4GHpPth74PDjuyywmN9V6RQHoDSc6R/rAgDqjaFsrIx7tXYRb
ypdCHe7ilX7FwyvB4AEe+YUWbgY/ZupCnIuuYDZIZFj1ooD6j7QpeJJcDM1MvbvPEdcn7MBDvTu0
uySApsO8gU47RvYGXAyMq7Mlc1uCcM961GExk+8R4oqW9S+ENvslrGb7O71BZCwEoWNBE7udWty3
trgAnvZ528sSpra/6exlV53zpRjWgMQK9IwdNuPRKpM5q6eVCz7eDmotaxyvSoxw5Ltg/IdWt5Gv
kavX4eiHxhreXA6n4DAgD2mOA/Qo4Osmc4kCH5nDX8V8h9ZT6oZrEllhrR7dxqzkgFQDMbiW5oYT
812bi59xfqWyDWEdL9NO9bZyWX83bvQzruHUr/W1U714nNxWvzNux4WMmLCC604bkYK5W85pcIaw
TGHuUmFufmXRO+yWNUu9vOQWya1GveSdrAmpGcN9iGljyEdStzTZ8vRBxqNyRWOeumiQw5OQmw8Q
fN4WrjR2X07fZqtUDCZDM5xahVK86oT1tQ48UhoKBAYnKsRmoiPSdY9oU7fokiFLLagYrM0/RksB
xmisKqixtj8t3r1nIUNSL5fdP/XIreUziFJcONPeboqfWrfgEz3Mrj4A4K1ptei678/8xQVobBSM
5M3is1qufWX51rsC1/N+nYjYI924KoPoIoulAKsZiowWhB5D60GPBI0cfWMMfGR2tP22NJSobucv
VNo4VXsqCWzRJ2trnYxmRVRXzjMp0OJCXQmkctqd4dlQNd3jExyJgB3oq/8W0focv/YjypknYiFN
dSW9ofvslYX8jhqY5HowaXCRg6q332fukL8uGX6MRAxi5Mow4GG/YfKcmhMcdT8ZBs70uBcd4q2t
b4k5tetm3h58qr1Puwg4m0zuFmRX+QSsgITd+QvZ1rwy9eibfYE5GX6SzXqXyGd0oNKaC+FGx3Lc
DiXV8PeWTK7vop3zr9lSjNs5JD0eDU5Q65+0+OaLZ2ZbHgeRbSxNYjNKaPfF/A67UG7DiKrBLRu+
GVq+ygnRTuT1cO+EijHxen+4OIUtP/Wl2H+WepiGy9j5MMtzAMDFkfe5C065pkOe2svkruce1J68
tdG9+0lj2KhHe3WW9qD4q8JTswziF01WL/ss+6INvjK73bIHbo9eHUeFPdtHYiKa8K1Dk+Ry0ZPr
8itwtjuXWuf3EHjjIVzFRl+4L3u/1wSSuZo+OMXc6B0JNqgeIR0y/2M8XH5rI4XcyN8AcFUryVKV
NmFDH9Id3PhuDTnxMPg1PRRIWuP+QCth6CIMCkW2jUPc8OVUT0oGpj3uzKS/3t3q5QtOIQ3FUy6l
JGvNIb6CM+cweI22jj19NuND+Mmy4Oyrpf7ZOaOvUsvrmunn1k6EYigSVYp4H/JFEDIguNdvDdTL
mDZAGT2SkDK/Zg2wGWZk6D1I3IiWT17f6+0hM5jqziu1VsoRxYlg6LR532sW7Mcxs+fuINyiOkcF
DIOrnifG+67OHZfWrkc4WlkMovpn9feCoDrkmcA8/SbYb4WOQOUn9Me9DLHSYM66ZVhGtsDY/eQ2
XWzpZjvWP5zG3Kc6ax6rVKNWFO+andXztGPyK3iJo+6sNTHeD80AF4gZKg37RFZlGyV1VYsunYJp
fD82DS9s3Wj6qFp1YXhop8KJ4HpnRCfPau3gEAwlSzgL3Xo+WZoHAFp2MbhiUUuTRVD37tWq84h/
QASNFbNhD6m/AS0+FbVAdypQTd754Iy/EyDabvHZDLuCCFLnbvaB+Vv7jFpk8klqAUV8m5fOFUmN
nlufqqmMnrGNET+054ED+HbKBzIQVo6eAtfwjxArUxSrffXOpd1bn0zPxgXGeCcqmz06y7h2OWxq
9JYF/jwUHW850WZ2TC/AvViV8dsE46gLomN08yc91QCEl22czMljJLLGW2Y3EYcBXjtesJDunBvk
3XjJlnUh9N0DspGMQYnOxcx6RvrrbQGo/7ADP2EvSOLTljnwnALaoDe32GtfJ4MP3jn1hrp9xe0I
y9O1YHZ+W+1gfN+z9X0e7HLWBxyEvcPAaHIfleODyKzCdf+4qT60r+iBVclIgVholLCusA5uJ9V4
CedO1enUlaF99vXe/qDNwLPq1HR/nSa4+WnlaLILYD+Gp1ExmUtENVTRCWAjHWIo7rmM8zFbP5KY
0f7IRt8wT2VoCTE4k9nZoC+GBcclL2d2LYcidU3o3Za+25nEWvTL4hxnNoWcHBV5TqqZvRvVKj67
cfGDX9yE+pVM6a31uXFUJrxiwEJCcofwnShWB6JV6iJHCrPac3FgqhTe26KO/Vx1LPkE9SYbpQ6I
mxnuF6BHgXZbHDpjE3JcRd12VFW2qHjl//Ja1zagcdlWpbqYtlIPQupFPcAjH36tpVf38QLIqbpS
uVW0LbDjH0t24vnY1ATBnOuF/g2dNcaoqdoJfHpWUqBTavk7g5NEwuodw4oZIDMEPTwwPqRPCP3G
+afIS5fPI6vVf1cNbgYZOpiQL7geuDNbz0zTyWmgf50M1paJNODO6sZ6C2nE2EHlcqeCWnDo55Un
Xq9g/Me1E/lh7APxVUM78ZGTm3X5m3Ttrpv534I5dBCII+7ujzsfFHrE74qWvCRGJrLn6NBm9JRI
ajfptPjzVVh6wT/Y5j/BKIIx3m05gm4MCHBvA27boJCvWxBmQGF25zrve3Au26FKmmVSHzreWQr4
PP9ii8o/eGMLbL3OqvHDfxei3D/cbx8eDIWP2c4BTYwkJfhDxFHVWxVACV6PLfbPO/lWX5SUEWOd
xb1UY8UQBXAffdN76Px//9XS/dfvBi6EYd+zmQ5LMm5/f3AMqXbote1+XHxnfJ59JGrZ5NlOTDKK
qI4BJ9aKOpzpd0FiS2iydAiCLQD5bFz3iLkBhIN26mA8D10jfJTuIa19btlI5AyhFmw7FNn6xkGX
v46mNu8L6Zj9ydZFWMTUq6akiO8QMK92BjN87UmopNCjRXfwqm4ZjmrJCMl0GP4wYGFI4x+GbK27
J/Ay6pP2vbtHu9/1ZbUW5OFbP5kPGnO2mzT79NNFzpTQ0G0+IYKdXxh0DAcRkrOFrGXx0Z6Mkwwg
+W5q6ril8aj5kgL9Somy999UkQVhKiamcDEuhuLbvu5Ou8UU21bzmaYzzvDR8y0Jhb4tf9Z7gz7d
3lzxMi8ZshfGt8XypvJh2U+2h+yKHTprv/priON4bI31FeUK6nKRK2+mle0B+hG82DS03TKzj/XS
918Kgg7Dvynu/6Ub4qtG/IXYNcC4Ruv496/do9dL911i76wAwbHHhnGJHeni8PgP7lTZqZH78p0M
uy9L0OtfXlbLY5Pvj4EnGTfX3vJsAIP/ZTX+Sx2MM9whYx4IAERmiQb/94+l6Jk4tA7XIyKU7onD
THyMVDGdPOAs71pG96ee1RDTYSDTYJkz96MfmCxxEe0mjqMWWIWmdv8il/tTjMuH4tXgGYFDEwK0
yO8fanK6fhaY9I8WxLHrELXz/abQFxfFphgbLp0XH8XN31wI9zfv913Bx8oHY9LBDXvnHf3+awM5
UTh5DLPGjqa2HkYqz9IbYLBbyEnwOzNB4/b8zuorfe295RP/TPNcEcV3zgMpjoNlRwRZCVKWhpJa
6b9vHP/XpwPvwV4LX40v7I8FZCOGLpmC2kd22GdTNuNI3l3dP3ZONS9/EcL/y2VJtQcOLcDT5bEy
UHz8/igUQ2blzjmbNgD/7/PYeznu2208TIvQP52NWo04EeegvW57BOVOR7zqJNPpbD/8f/9sCbYI
uyeqSSHBVPz+SaZi6gz4uPWYaTO9lVzdaTfpKErCfi9+/vff9e9jAT4fw0WBTBPz8Z9bM83JGXWF
2o8ukYgEjyEPjZsFlGzcYqxi4ynV5znkxj9TDPzld/9Li4lCP7o/cYSROPf/pB2PK7R9sbDmZw01
19QMAEJngRcZjtV4sH1pqb8sKMf5c73jpaej7WC5ulO9/nzN7FlBMevs7DCTmMY3COBIsSmJ9jC5
NTW9q+flAsudtPMGyW6bTI3dnmhgccXnSiQuTehRkTRibv8j6Z78F7IyyzGxrZ02ZUk5wKphEuCS
GpXLNKsqrnzam4bxioyssv7mJvnzGcKGvZNwoami+WbR/OEGnMqVVdQrLvBInb9z39mbuMG1+J7t
v7n1BLp86cMelWW9safVUjUoxiK6GcPdIMvx68ezu9AN7nPxOM+W+3WVefHw3xfZ//Uh74UHfkX+
h9b7jwWNPryuGXOf5raV9nEjanH7IFpLklwxrfZ4xfw2T9/++y/91wvNo2GJQiFHx+2E+Np//63I
l8TgQfw5dYQaXej8EHyIIeGNGi077AzMH90gW87DxvAkNs39wghZOD8zjP6b3e8/5uT/vc+CvAVk
xf5yt41i//mjAsotBzQk46dTZgvkdS3qwFs7js6jX+a7fOgCp9a3nTtf+cQbkdknHHiFvJCRPuIl
lkwx4ghXvJviZIyWBwSvDDHQkA32belsWjdbNfJfxDCyjVvl6D8xX6n2Y+CGY38xDtsZaFQl1NkZ
u+wh0gg4yKwdaRt3q6OHxxqRg7yWHvvctbBLJ3vwdxps6Wjo78S7Z+AjaDpzDnMG18qJoUHLS0HL
HesB8f342Qcls33J90IUz+3Q0NAlA3i/dWTrBDfSSD33yZkQMmni74KHnKVGvM6s8OMR4srFGDlu
8EHi8c5SE9W+eUHaptaE9iXOiAEj7Okvy+PPrSDguIXnHBH9he3J/3OX3aqpod+4ihPGA5HBGIg6
AsOmFZtZLiREK7fH+5f0vgjJLwPtZSEIrEJyRTM9VzexhgbNTy+G5S+lwJ+n3h2Z6kowTHcUBPL5
P+oTbJ4C+Fq+nfZqUuk05R3G1JK3Nb87Vf+ygXCQ/rEl3gnQ/j2GgKsN9Yf849xrt8Kqx2DKTyjX
ZH8XgNntc9b25T+kxHTbwcUUgZSLaMzpdY5G8zGaQx1eZxqE+fO2YEg5kejii695OHPfXn3ERq/0
39RTVCOrS0gFXLxbiSbJ/tJaTbW+75Umm6anTF4PXTcO4uCHzDhS3wjKffLUquUxa+m3Y2T5zwNv
gYA97SLLl2Tm6RcHuRqiPbLSWE7Oj/ml/XHWhHCdx9Gr9g/SRv4dm95zmesBNLHPURk1J8/C0gZI
shk+R3YW/prajC5KTlwvz5auHIVdM5FIAqet/urUuX0S0IWDa2VvqHAxaWUi6Ut8SxjtIZpQ+7vk
sKLu9xmfU1udmIjVKh0VSEzmUTlhbkR6LNmHkaH9KaDvXiX+Vrc/VlcszREN0kAks+r699HgYEjp
e8I6uxYCbbdHpvrBqUHHp47cuf7MmAZE5gSd9P226iJLKIeIV+pKP7/kXJ/qizf7y5vbdgHHGmEt
2cWV2frTZWdli2+xyCduOc/vQ5c4QiIFbd9NmVKPn++HVRT3KEyhmRfGHuLWUyERwWHl/mNXjqAV
q6ftV4OK8p1blYP8WZYhcnRL9UEDAzPLygJnt8mJNiYMlSEEi+VhoyFZJgSOrUEsQ7ylB+Q2FTGO
IpuPnqwb5qvDSl+R4c8d0L/us5U4oRbQ00gLNbh92r7lU/gE3GUVTxz/Sljkp4ALKzhTe26+hCt9
4FjWi0M/K+iyrxyQOwHxUaWs4tRC6j04BdKbc74Wm/MR8yyOY2eflqtnD/oiF2sPD+j6SApElMuA
X81FF54raEd16qtw/LUWC3PH2s65R/bQHCxy6zzmDgjXJnPrOYDUcc2hbsUk+fjtmb6EbG5q7vKb
gZ3YX+mxSwxZWqo1bl2lv09FU4CKzQ0MONvWdZ2Ug90yvVh2SYpxtfM1KJJjkRIvW+OkjC/zF0cj
fqevQ6pLarmmGA9W7W9d4gZj/U4gdfbBzq76FhIKjH2gD/xfewGumIGHIJvStNn2XPPjRdqyrYbP
9Mjv0YG79bK2cvjG7T+I7p2pjRVQj9+9cvedI2UUdx2J4zzpPI+w040gWcmAWC0gjxY7Spympnwy
KnPyQzG4+hrYpV1CsF6Q21l18z4Kiu3SICP4iaakvwRlqBkLO2XpHTsXXsoFcrhCzzJUaC7xyYRd
anGP3ZPCazfiurrSJXrdjzillwYh8OSTuXMM8cdSfMNWuC5Wrz7Sjp2Hx3zq1jdhV6QULnVnPyDp
tAYg9oTnPdC4hBcpdymzN+PsKroVC1nzKcoWFmk47M6XxhZ01EaNgTCmocbjbpAt4imzc7GmA2Xs
egjKdWV4BaluYOadlS8WIUvbeVtpbSFkKxwCC3M6HVh48CnElZ9NPA2fJOXIinJ2oegu55GZNz40
nd7MAeqldulEW80rqv3+s0eTTMYtublvelkDuPxh3t72u3s+FpQIbipLtCNxv5bmk0EO0F7DcPHS
BivA55qatEm2zWr2tOmKfL0sRVh9pqcl1oTui5cnO0OZOsG2VcB0ihSZwCSehaZzYMvYjf5SlRhe
zlHd6y+YGLHQZFFO0p9T7d3HvEAXCLRNEjTaME1sWBUVa5t/PvxgtL6nkQZZ8akdwAzBO/PX6rCj
/DnuxVr3B1mXPQ47JxLZkRRVTf5q6BTb6+TVQ3TIiOp6abqcEQcU9/ZtzALfSQeiU5GH7Gilk/ss
h7g/oDSa/r3j/ehK6vbDUu+yu9jetH82AbmkvjuyUjU0r+BThSAfuQmSpSKlhY8r0ZmIdFOLYYDf
bt2WJ23pEnmd0QpNbAJrDxb/oU1kJxHkKuH3PwjJoUZaWw3oA9G8fDXlyvZDun32ta6Z1ScziCK2
nzBC6DgZH4/JVuwfdshedbx6g/OOuq0hMn6hE3GBFHbXs0f4lZLdH1qCapki0r5yLMJ3hQewXzlC
kjS60WQuVqal7OPrqt78fCx/Dma3XyvR9uocNBA42bCsmWzGNbP9TzZzlS4OByhBV/gLFr7KIOc4
Yrr2yS4bXPoLej5C0iAFpWJj1EOA69p9GjpFIsAQNqjS2aaYNnswCeF7bJG3v/SNyI9WhHAp2Xeh
9XmbKJVihNy2OJJ5WHM5ZQrgnKoFm59xV6JMlTep4Fi0dtgnanTaXzjeRgQxVcdzVj2aCOQ2VRAi
SZQHLEzXbYC/gLtyxhm2O3q997BbsrsZwgpavo5rkmBbfXleAjfz3ndj6K7orefFflmdPQw+ZAFL
L8H7y6EGyoneVrRkPeEHCDDSosjyN6fAzIMDfFlPA9XDyEaOVSuOELXxRCZan7Kb9/ylYu73FI0I
gFIe7fzV3Uoru6fnWYs8anYJfsbYEQw8cqIOg1zxhorVESOnaT+QCa6tSt9IVLc/2GaLoKlLrpeE
exXTjxKdFimXW5+J11DU3kHOgH1SxEhqQAJmF01sd8Tf+vqe7d4gZjvaUuH22EJAWOhbiaYtqY4Z
nlV5/layK/9A+00yO/QqLziZEQ8H8t1GE2q6zh+lEtkP396j9ZzxlR5UWXffSi6K+7HXdftL5iEi
v4E3s07g3IcWloW2ntMebzGBgm5JL8wYLQVqD84ufBjk1iULxs45NqZfb5IrD9Nge1/M2bIGsDwT
l19uwwC9npwKXM8HcL0Zs1tr7eVxmtvg3VQWdX4MvIJ9rArckZ8XUfVB7hvBNCQx7w9LW8LnBAbU
XCqHKwEvHjFqw9TkqFpbP3i4xycyxA4xPByz3cMzueoQq1+4OkifrWIqQPN207a/YubrgA6Og1el
i169mlTfemPOHkRFwXQb4vo65EQBbsS7eKdiJeCFdT7S1N+FRNs5hayDKO/e2XXh5MjR5vHD0m3V
TsXoe0nt3DtEiveM6PatYxxeF9OK7ozWWRPvEWnuR1YKb1DucuWry31bHhjnkNWNiYTMt1Us/rPF
UNkkod7spx1BHVvPbndr2jS2JhN6amZCN6s9++ovuf+rZzvx48UUfntrtsV5wQzHgAfz81QGN6sh
Yz4tun4trqEG9ZmWNZv1A1yMrrsjTovuwHmgvYNjbC974qXfQ3Rzy3qIJjatR4sZ/KPdbY1/mzuK
+VeI6xaGHwXM8xo2fEnp/SqNjESFS524AmXZ0SkG/4Eqed/SqBT/w96ZLMltbNn2V8o0Bx/6ZnAn
QPSRkX0/gWWSSfQ9HIDj62uBkuoyk7yk6Y1qUCYzSSaKRAKBcD9+zt5rE8pmpJX7qERTrLI4IYHw
S8Aw7i6OshgHsCSdj3IDGNBaKqh7SSlhXOOdxyHniBUxEmTQT2PWzBeZZU+V7xqhcNdU1f28o0AP
O7GKK4HvH/SDtkp11A1r9JK1shqmnEIxUjGrPNZISKwN7PhGY9tSFGPV6WZ/AimtFIeChubLrAqd
NrBoks+hzWcd4K4R/VmlIZM9NoWR2xcgj+zha2eFw7CGvx8N+zKdzSslTUxrS0XVseqjcJtIwkP7
UawpbbwnLTbL3RQnquvzp5h4nDqgN5dJF7uMIAa9VNcOTYtinSoK7jbTSvvoLDEjL73O7TFWN0S4
hMN+dPMovnUwYy52yNqI1kmWqsVFMqMnORXQYvMN7pBofNSGqOY43kk3LtFAg/5x8jgctgzxqug6
B4+NPaAZDE0w9LE7ubHtIkyRGE65y2g21rBdIsXUqPobVCoI+ZXxEj5rS0srT6urqO+QsTvw7sbA
GJldnUUj/dIHMzarK9SPeN3nGGkA5WVSPKqSDN7uN627H3tIVProWIgKsUms+MgpKaPEQh4QiS1S
teocCMRzjYFv9JkZq6s6mX4H510aZ993bCCHMCeAI+IC7IC49aEz7nH4zkcpxTaV2XDfGQTnsBOk
12Pciw3TipBsrXJ8hDMjTtS7v/ON/+zyNACAi9E6olP54VQuXJsOMyHNWzUZkS+RCQ7iojPN9m40
4+7e07roa054+iauku5MMZSvv26PfLz+MrGhP4KYmwdBf3bpnnyHJ6J9KluyPgHqpEyGfBxcdGGo
x/bIn/o1FA/CIdxqWNR4aOqpLZvVr3+Aj22JpQvCfIZiR6MrrZsfHkBNNaECeZfgwlCTI7mODkpS
qw+ExnRnri2GJ4u9+Ded9x/QCctVaQWBC7MZV1Lmv7/tCGueTrI5qHklu2dikxyGkaBJHa1qslJT
TA5R6rrHVAOukSP7vgYtUfym//PDo4eCZ32DJ4Aw1g1v+fXvHr3rjpiF+WQIDnVywidsoG5HdRTD
GABAbOZjAzmqvI4bs/1SeJF6AVKl7za/fvzfGsffv/8UVUBNQBcwhyUzR/3wJOCylJWmIRNPpSVN
zlEh5bfa1uP8pbWacbhGtqI7QUs7xVo8cv1XnUo82eTAmshbTjstP+XmqCuXWelV3deRQGRMwInt
RMfIdLJ5RwkgB3/weggwJJTkRMzWzsTiHaNHMmObBVdppVhnDbKYQOm1XD3Ok4ugdmriatzUJrl4
uxSYVXGH/cKsHtGJu/q5mwqMF1YcimhHD7gGfGGDp9rljhjNILPpgmxE5Zk5FnIchz75jqU6Yhi2
qgcG75JIdKEXX7COqr0/tsgHyQXStFva7xrHHagp+TEryB/5TZf8h8GkozFYBiBDYM3SI/6WY/Td
B68iopVONuIsA+u8mlDGbMLKJYK70ZP7FCHImZVX00FUBUnLVNcX0OStbVYvs3Mhk6BS62r369dA
++E9YBDGAM6FfOnQZYP89v5t7Gdi0hU4dBuvc+E8jTjNlENfpppy38sCLoAbDjgj0VE2QUSUTLkW
DpXReUu/jO9ICSv0fiKhot0ja5PqFvWO1vjmQNPjC97q7t7FNh/tZEjDaD2WSvPkEPOA2nOarMda
WK5N7eo0D0pHsthhSlEA54Bym01UqHO4M3WsBb5odEiwk14izoCTgeKlCCW1YUTbb00ieY1uUGSD
Q2Q43+cD3Q/LvBqNdKo3uQld9sbt7ajZU3b2KuObKjY3GN1Hxe+V1D3L4B+aK1D21oPezG2O0LeZ
WprlIiyfas0hHkP2puCkC8Cj3VQp7RPfwwrHEXmg9RRofW+hudD0Pr2UFKrOgeMPA2/A03O6llPa
igtbb0s6iGXTXptprbKhIs+RexsQkH1PdE76HCmpgXgKfYZ9F/FB3Y9DZbx0iiXqYzfRflnHMbw2
JLB6GG/KmfEKCukOXS5JzPO8yZGXJedj344ckLvZJX/ZlFaQ1dF83fHFKoMKiIi9SqkN4k0RKnTV
HKsYE85zwsNDnOJTQMzAMIw5oTecWwOpWSswDXTM4UO2az6FOVzhMZTZprNc8VLnkUlOB8iVw6RF
iGJFnHYbMcnUDqjiuIVYxDYKphFeJwIBs/O9sNCUdQdWPrkYUhA3h0oteM0tBEVD4ER1NX6Gd4p6
3+cFgM0MbbUHzcMgTDHOotZbzq9ap3CtyM5J8RKuvKyzTq39RHG6R45kFMJIX1DCdZkeTxdR5zX2
tUaO+wExk4Zy3LXzGNtOQoIzRFRtE2pZFG9LZdKsI05AbjoBEpecAzQIH7G6w0D3MtdsQTJAoypa
LXwz4x4/VC5HBGMj1MZDl09Od5BKi5RJscvxvsg64fh0glXxm13sY6kE4JC611rCb5bwFOODlgDi
ea3GyRxB1wKOF01eezW3pLxQzsz7khftH85xl+tRJyxQLz4PzfmwYVGMCjHoXM8oFOMGfvFnic8l
Jrc+fo2tdnz99Zr0wxCX64HKdj3QW+gWYLC+X5IcxatzIDG44RwL44zTThdx5G1afJBPaQFZBqjV
kB8FuVu+l4ym5veePm2ZtbtPuh29ZASfc0C2zdU4OyBmYUenblCGYxKuPJRyAfVQdZbVQ3kWY4vG
b5qYD7++h49j9+UWuAOdGFGHf1c/rKqcz8JYZFD3ognsC24DbePgi1rZzkzPNdIBoqm0Ac8EtoTt
ry+tL3PP73d29DgEM5B6tCTzwWL7MI2tKoEuUoT2pkyw3CBfzADkdmOJgyxULeGdl/qAnwi5MVLX
zo7QeihjOj9OfWOJld5DAQ8oGiE7dZyxMeoZQt9xyMTbAH5r/mznNu+aPdOYwOnJISbA3+PFG9cS
iJmjRlNOdeJ4YHPoPw3+r+/uh3efIQDPFtUISxARmx/KFqUcwqishhp3skxXNv2er1EKz1XTMJqi
RFfS39SpxjKOe/84IQ0CsUeFRsVIzfz+bYxgDYIfiprtKFW63mFE3IwrCih1OC/ZCMx2TI4O7Yhi
q0etrfsphZWxwgFkkHjaJ5kMzErFYAKdw2OuY7fFfdnlZo8CIcE0wHkMH7ITG5iMZobV90ohprtI
b5Joj5SIZn1SxUHOqVjd4eYrOLOaab/P0HB8rjkdrsdleszq291/e9T/KJHsl1ljwO8//08o5n/M
LvtfmIoJg/q7t25J3fwrTXOJ9fzXHzfJW9u+/NfZW1W+vUslW37bn6lkgDk/8S5gzyeB0GWeu3wL
x7eu/9cfNCU+LRk0RBeB7XbVbwEpf+WSeZ94j5Z1bdFJcNLl7e0gQ8b/+sP+5LGku5wMNMPBkgBO
7e9U0Ms/30YCRf9j2sDyLfj3O4ufhGgzFd4rVDbr2xnz/Tvbyr4swnkhf3jaiywYtmCwFv0rBMVq
/92j+evS32dMvl9tvl2KBGMQNozbzaW0fX+pTtPSpmmmfWuZXTBCioNG07u/+db//CIOGiLiqGgT
LKvCd5WzXutNPyfTvoaBvbIIzFkrafPP1Gh/3QknIZ6ahir/o2BgQjIxN8W45+H2XxZ2xq6iMX01
mU34G+T2x9thK6VE5ijKfFk1OQ6+vx2c0MzUxmqfgsGvfCViLBMQQtmt/tlH8+dlSERd0G70OT48
tR73bE1BtU/C3rgVcRsSEln2vzlBvF+QuQ/VXiKWeastxKfaR3kB/VzKvdHcUUjKrRjhHvsGcoN8
lfFT7aVRN7/JtP7x4XF814H0ax6nedRl7x+e3nltKxxjx0SgQL4lVXJf238W0P3nXfHVRiDtWDrC
yw+LvtNXY9xBOhsSBrU6FD+QVqB1wFYnK7fNfvdJ/ewh/vty9kcBVV60uMUVjZmqZ22YM1pBXxf9
RTwLzJ9MWa5+/WLoS4X4/frAh4ZBmzAdYmDot9kfml8YcW1R4delfi2fKzzmr8tshB5hpqU9kQfE
jPr0lbPLyR7QG+hh69k+WYftnRq50bySpkWiUwTX9YmRj7QxF+Jy31EGjAX5BJV91xUN6al1hxcf
cYI6vGRYg5WrFsM/l+06Orq/vqePSx46VxY7SNs2Ske+wB+KYuzzoYmYehfLDgsy/uJTgWBrJ7Ef
/OYc/+OHhXjHYnn3iCVCm/fha4WaG++S7Hb0QdS1YkSMCFs5vEmoGgH2ynr6zeL3szvjMuS+2RCG
Kcrev/BMhrQOvzO0FIe8wXGQW9edxl2uTtntr5/hj1+tRZZE/5WX3rEowd9fiSiR1I5Es7OJFAzI
EVNWeZn8Toj7k4ssKzibHzsG+8GHD0rAspVpWO0MDnRb02FgS/iKtvn1nfzkmRGnRJSITaQRcvIP
3UXdSBRNADceIEEFQEBdUAlMl9LGan4jsPrplbgACFBVZT1abve7rcmKIFQrU7VLXUAGAB6UDaEV
9TofY+M3mPSfPTiMHRp/8aKz4L6/UiNVfdKUYid1xfSjIhsCVCe/i4z+2e0sh0q6agu/2fpwO4mV
NVhHsx3YkYWwYXfbuNfYQjAyXf76I/rp7dD+5mDJkI/T3vvbGYtlTkqWhoIYbotNHHyHWTjBry+y
fM7vF7rlTlADfzuLcQJ8fxFbnYHW9+mucrwXDFfyVDuiPmGxta85BckvjOHq5/+PS5rs7Ija0S65
H45+Mb0nfZTpLpubOEgjBjbqqBU7u5XljgwTmhOKAnfk1xf9UzT+/k6pRQ2bvVFjx0I++v5OMab0
kdnizLcRM60He1Q/dxU2MJ+olWqETAyePSVBRfc9UfdPhtqmr2BE0TMgxOra9XLkOq+rcryQI1NM
P7Sr9mCjUXlUXRxegcsSpDJUB5Tqj2YXbgYCC1xGzgTPInHyknYBUbvOFe4L89xiziouU0jSyQat
QtZd20mJ6Ix8AUJnOOf0HN2xEPegd7IhfiEVulSv9cREopTw0piBTVjGhd5q6dfE8pruQP/QWFw7
SnWrTMw6N4PeqcUqycadOvfIXAyGkSdVF6qDUYyHESDQGA8GXWtcZRzY8I8V4bDGVz2BJM4797zS
0vDJNmQIK0wb9H0JA/srmq/O3E5ZLx9zYTpwP3BCwlJr0uhNKdNyRV8LcVVhJU62iSJtyFZJTHqb
W/UV5EwnxHNXlZOwV1GB7XTn1U02+DVynDaIYmyBPl8vlzinRrKIN+kgx1U2MzDATunINEhpjOlB
5VpjvKZPaj4OKue7VdYNxVdEFtl5y3KWB6HRhzdNg30ugC5Vb6TkmB8o5aR9MSNIjj564eFJjbR6
XmumPp26vCfKqSRw8osi61Yj9b0DTS1iGoHY7PPm2EtNRZWGmAxuZlP29o65fFWuKo/OoF8qoBqB
05XyWpi2eALJ3r+GfMG6VWVGqu3TOR1uU/gu1/Eyv/dBQxUA9JqJCTC49FGLwXUnlns20AlJd7Ir
MogPULtPczwqazvWUOIDDoCTOuMl2LboJm2lykOc+ex5NdkN6obpJazSGh7FNg5RXgQN37Vrkjcj
tFSEjB16N8vuyQ2bn/Oo0E7uNEUPzEEm7KJKmmFjYSotUVaXxW1k94rhW3PjPBbSRUfisKMnIGp6
TjK10yoFc2/aAryQffcqQYMPyHm0HMdzaicvtDqtL13PUB/FcCTnACpYXRzTAkwBrwf8GF8bp/wr
flmWNfgEOjbgvojxf0WVtsfFGCZ3tdLxtGfLRg039n1GbzNvQUCPhYHOm7Nkz8HNAHwhWFLgYqpj
qQZuHBEn3SB2PUUw2LGiFpKzEYi7aSVCbZpWntkqW+ohOBBiiJV7w0HtugoFoC7w6Q1ivKhFPkGO
Rlg/0/CE8ZuoQm5j1jTkDpiqCGbKE1W7mkONqJbYtdsHW2uqase8vg1XUubufd4UU01UlJzNDVIi
Ea/tIfPupVAncpmaBKNhFQG6CiwVTAQdkby4Y+TFlKFnyLfESgtzWjdxXHzOJpncAFSzurUc+aKf
145T5CvHLsyvuaxgmc5dWfP3om6xzpENX608PguQbgW65mCA1AIX0CrDz3YHayqQSNDwxPVVnm+A
a2A8h9aaFr5jx0O/Mit9+kxaTT8BU3SGGc6RzoClDaMWamts5eP9NNQ0YFd1MVSWEYDqAXcVSsNB
CBDFOogrmnDxyWZa+ueB+h+1Xf5jM+Vdy+WXzZn/hW0XHD3f7Wo/tF1OL3nyfbvl2//+Z7vF/ERZ
74BXVymA2eEWCvvf3Rb9k04YCH0WOifEhC7hfX91W3TrE10QSk12RY5wJMz8T7uF9o1mOsy7aJIS
HOXSR/zQXvlVu4Uj9bs6g8M153iLtcA2+OcSEPt+93U1pSeDuYN3NanWrkrRY8B5UJP+0Rj5ybBF
KAjw1nhKkb4k3sSKrmRR04DwUegAW3ZTI+6eQF2dEBg56V6NkHl8jUHwdUdnZN/ywHAKsgr0rIOD
IYxyEwFon/amG9Wxr81qHG5qKy9RhWHQbgJUjKNGtnNbaaiQROw9Nk5SIWAKgamMN24D4PiLO042
QdaU4uQbqGVRdF9SQgUvCoBBNRqcfEy+TB1jraC1wbXtUwn9+CJOWkJV40xD76mmpnOVgCDAdF7O
OZGrVqyFt6oDchY7EBw0YlBuwT98Bkd0Au8KL7PNrkJTOWOiZWC7VHIIBbReIU4Wotdgmqh9X3cn
t/Lce1Vtn4VXaxHTRTgsgW5DJ0W5dWcmMSQKKJtz4wGpq60JkSZQI7fYCsREMphrA4QYwULQVmJs
Mvdm1YF6JM9sMjd5jS37OHpZc3DcBL0Fm4Myb22Oq2TaTMN4TyjLzOrCHbTlPgPwdIGdKTwT+Cu6
DRb4CQCeAjux1Opi3+k2yK64abVbDApwruN4KNEdi9AN93OlkEoeNqZ2bdCJg0+VTJXL0BCy/Wvq
TgmW7TDEpzJJ04guZ1iJrDeR173qkPfOjTAFIYswNI6KIEJI7RcwNp/0RsiXrHPbK0bu8Lzz+DSS
e7TqMkNxIV4x8QJ+eDeXPUyPRDPecrh485akgZGVt4ZLxAhx0g1g75NgyoLoJEu3limRu0A5ZKVU
YF08JgQh19Byu2KbQeTO8RpjA9pC4gypjPq2NteyBztxHRepezH1mppCRmHk4Lwlwsq1t2x27Okm
k30z7skz8drzfAJmqPtDnRsI7lQt64t+a8yO0Rgg08HaGbvOqdJ69kEMZ+q+Rs2mf7ad0GkisGgq
iExVsI8+1L01O08OrNPksmitULwlCtpAaPpGTCDL0A4L3b1zvRCOPpWna1YrHdvGCW5S6KDqbPlS
rtHgLwpRzFrVqwd8JdpbQG2dmxrhZ3JnRB1YdD9Jk7wB9jNXHawempHdJaLGJD/v3ZwNbRWrKuSe
UGvJQ3PIP6SsSIRGgiXAqpTUsWCIjcLR93Y1VscM2Ng2o4Gy1ceuPHeJWAuaDswFITglzO5U3gBp
cp5rhBHHMNX0DVLE4Zlzc4cC1sle6bRNcAUzNwIQDphLm+cx4CfzNnMWlzv8isU29UIiuSm24V/I
jDIuSJVaD0IiAo76ALfBd2SZ3WLurhw/lYLXF90Ee7doj6xx6Q4tnk2gR5WtQm/8mqZmdD6RtZO3
mntdATw94HPnuTMYAX+JzJVPdOT70BLweUECgHHrUvAUflK25lZlJTyAJSfTR4TpuJHKAEpcm+w7
1WrnK7gV3QELeX/WSijD8G4onj1X2fa5gUWMHsLwYBZmPawHuFwLUZLFdDPOrbql/GMa2BnuUXUF
odVDI8st/OZhN8Pjf9KpGYKBY8UaFX29IExMiPaJrvi1ERKBBeOZThsOGFXvFBINE+Ukhu5SI64C
yUWnbqISNz10Hzo7YWbb0GBsN9B1c7pl4iNWXtqL49ROHud9LC2zVqgBtLiTnJTp1RqUcWdZDPz7
bkp2tA7dwKRzFSgDqkTdzMJAMRXtaFJfHmQMby6SmRMoFbTXULXbjTOJcA+b6obDVIikjyn46NrR
drZwKYBIT88TQDFn2CDaa/icnGoSWz4V4JV6n+RwBSNW/Yr+q90k0ygeI9cRV03fEnocVQakGpnz
RMatnsGeVctUX7uF6gWhUgx7knZfIsC8la/xPy+vPAjZGYYvs5DZpy2QrKZJEAdRd4y32ipbKww1
dhRG4x4GtH6akCo86tBkj9CB6/3QJvWhD/PjoLc0sey+X7Ysaw0hvNyhTCSD2hrGEwBe4zANVngi
fjfcGoql76a6al9kOLRrrTPwmNRpiNCzEDtv7l/JopVEkOv6NZKlDViX+CyL0nKn2dI4mnPoPuWq
Td2oFp6zMWHT4uOAIRvQXFYv6zJPb0dbN5/0JJlyP3ebaNtTRO4rpzcutVhWgRLBRdq7kSE0Cr8R
cnFuXVWQ32GXqDr5ea4BAi5uNrZayxU46PxqcNSboUXMbhSp/dyqmhYUyWhsErXjeJUZLmD80njw
pGOhbaWcjazps5ILlpYEICh/Xh9iALM9xcBmJs0hYH5t3KjZgjR2J9nyd1Vc93xz1/HYtpCnCeZE
XSLWTRhxCKxq5QTpQpAwABCWUr/qz+NFnIKHxcJ+pGATaBGQGM5VE9nNmZ5N6ddxjozuTKjUzVbG
S2CIhOGtU4mE7yN4dEzkvdiOcZobNYkwLttOtDjHWy26TFrUaxTOILBtZc3pJG1yx/eQubcjUS95
G+Zz5LuIMkIx+yQtgYNbPvA2Vm9UXeMgP+1HYSO5HDI1FueurXTFG8MGO3zBICohVbuR1T/3nVbt
G4jyvLylt5nyimZ10T9zpFhQ2mO6SzsruXQ7JYZWGOe3hAEA+lES9L4bBsp2tvYIIyKZb0yLQLhF
dd0rfAolnIwTKLN+3bZWbUNQmuTG6ruZJo7IV6MxRMHo1DJAvkUKD6fPGIiP0e6B2QwECMjkjBhd
xrpiIn0LakD1edRDCiuriuNgSqpqFZalszGa/K4kAtmnz+EcjKRaaEhZeiIlM32pkRLfKaLmLIyc
SGzgLfSHfJwzuJj1zPHQ9eRD13nVrgCztgGKbL2lUtIp0RNClWbnZQyJPVQjR7tySds4uIXdXzsC
uRIkQ4vXBhyv2HtpEis+cILFra2baGTsG/wW7spKU0j3llTczzqSbt/rR+eusQrStGR/U1LX4P+L
Uxo8+mDgL2DRUklU4TQuwnyTY43pjzWdJKC+Ea4Ywh+Khk0nh/kChsk44fONn6fJQ2kfg9+m+t3Y
sfB8sJTpZYMg2fKnoQvrVRHWeeMbpWC+39rF8wTP+JSktr6bQSmBywX77ZAgv81jJ99V8aDjEWxd
cesm9nSGK78PYmXWscwp1rBHLVitCqux2TDmV8UD0dQPoGms0iwfe4dTHy0bePhYiSZO4noF0Bou
uSV3BHm45J3lnnFlz676KIyGcMlOqwVRntFgP4xuY36eC7W7Y2ccygCPY84DFNk5pGzW8MnQ9qmd
arexdHGCK2N0X1Rh+pq1mDVWEROYu0FXm50zFctWXtDxKckGPEkSY0+xPakntCPhIeOP8AJTqdWz
uZjt21Lrm6MpjSTHU4JHZKXhtKUClvGdg7zlZHboPjazofQ3g0aQRW+14KqyeZpIVGNM0j1H9pA0
DOiAQ75NBYw7ftKHVglBgVfhCNOrrRNNf3WbprdObdO18oJGE52UJlM0/SIV2gBNZ7LdeQJpY4zi
FqdFUp8UpQp1oizIOyEtDVcbKxonGBM7EcTV4YDxjP1ctJNinbSB1tE6Kgx6TkVeT9rBjPBWbpwB
qZU/oPeLdi48ZxJ4uhlhR54HE7rAXasVe9cAID1wLsD81TxwXzUI0AG4LOZaPns2QJ96rd6Tt9ec
KaMij6OwXjOyEk5ytrwr2B8pXg16cUXhoR4aoXzZwgKi4JhTkNPi8fsFp23V6TG25Og7cV7vMOcW
e+StNqSW4mnI8iuhDw35Jmz6jhyecElis+FbvZqynNEGo4G9LfT4C19Q4yZi6Q7MftSfaIzFd1oD
SR6jUbhNnMY+sZjalNx4eTaKoSYvnd3kxykcjBe1pgl5PqrV9HnqkA/taO3ImKPSNNJEkhwHV1pu
t+k5Vbz9zFAEksU4aAXk/TTvmwuth4TxUCRyeouw0VVBMqluvivI7Gn20ML4yUrIp7tmGJ1nEWHW
WMPe88KNWSQCQxu2lniFU8zaj3XE81CSiiMs4sUaCNIoBzI/SE1CoknDuNnRD69h4zlVIjh7xbzC
TkFlticyIDMP+mSN3YV0ZTO9mJEZ6uslB+RzYrdGj6u1AjDTGWw9UIycwj0TpXTiF6cvTOUEstEp
rgBA8ejcKOoDLxMGy7llx9Nh9jycu7amTnCna+SlK3OqDVrL8F6cqzwkrhhQI0O0K3yfTnhCnVpb
q24IQQ0WczIuvsDZfRtsq8R6sORxBm6mzNZGDHMX7rI0d83VrCh82ooTm2dYtjTb15ArcFjt9Kbd
NRrx0n4hpNgpqbi3ki4/hKbpgbETUPhST72oUfJvmjk0d3qYtp9pWsfPYiCFxJlz+0HBdbeuZ63c
hvTktimaWZ/inJY5TDwP12Ax5a8S8RM9XMPId6aa60d3Kr11o9qP5HXj1YlVpzjELfrdaMTNSoDR
jMoro+1Y8ttoD1avg17AfcspCz4XCVAmX9dzb13IJTMwW/JWFKsFDpnP1UGFr/5a00FhDbRqg2gL
lT6f1GqiJemsNDKAnx/P68jkEJiqRr1V8AdtGCBmNJRpcSKH0vurItTCo9SWFC7F0y+lWsL0qmb0
cFF/T+yJxHZia2s1zNrjQGYNKNRSP0Nhqp8iMKco15juP9KhpHerq/2rAU7imKstvmydLIUCq/oX
pe7hHdOjuY4kVg9fbdxxg6p48dux2/jCEkTOTXEJb4LkpU3FF36DkoqHMi8eHj28MmTLyXoywiPx
U+aK43W2R5OFFyLE8XPWw3gncyO0bioa7Xd9FGV7iHezCWUsFBB2UaNUQtf2Sxr9CuZOeIxHxi7I
KbNdr6VEquBfXkPL6E9q7rrhLgyb+ilN+ixLORAgbL5QO6LqDj2uF4tC0oqmg2IZtbNgYj1k4Fpr
epyJc9rxfw4W/6/j+IdLH+7//d3Y+6HheBu//df2pXhNXr5vOy6/52+Rl/FpUXihxvpzhqjxS3+3
He1PTBVo9+lL9DzC2H+3HdF/LdYWhtzowoAJLuqKv1Re/BInbqRhDgNjHbbBP2o7ah+knjQaHdVc
TDyeo9FVYNz9vu1Yd5NG0md+RcHGFqbI1H0uaYVc0WxgD2ushSF+YQLR9G7ZV7uQLbTxbgHVjF8I
kQORHcGxO8y1S6Bbl7v5gyFVl0RbSNowAyvjAZywrm4hpZi025P5urJnogPZk0YSGlvFUc4aFvh0
N0qR3IlebZ5bbXQHcuGmsd9Ybdg1p0ShPcLAOuds0oIwhEGuDld2FsKBZULmPnuJS5zDQEgzFFWn
Zi9wBRG0PnmIi+8eeUAX2IXBPqwPIykuWRyaa9KOMO64rdIagRRDAvXV9ZYMy7lsQXonLieOugE7
7bd0fny3wirbzTkGlFHPHM+fUzIf1hH4J9gwBnWoJ10NtMRkypLAy4awIWRMIZO2CLYpU8pu4Gil
cwwI+mFIyzUJt8NtrfYm2HnmdD78QCoIxLcmUYmmF/d+a7VGxmixmSSthkZJiW+M5VoBZ977BoqV
h4xe77QaC7N5GGsUz4Hmwbdf29NUcurD6a2tZ2Bo5cowBo4Tjts65wlpSrmvh8TMIEqiLCNVNc10
BnexlQYR6qRpp+RVDLR28PRgMGf9i4VjMWJGQ2TfKkpa2keNUdFJHWi0qYHkzNGtYU/ARacF4ERQ
UESSE5ulzLcsfFLV7js9TgyU1AxrfbjaWb9jPaIV0NpDqsFVEvlZPmKKhX5QoGZjCgteO8fDeD0k
anQokE/kq1yNpsEvYprg665a8NVZqsWCLuvi2P/2Vf6/Re0PxrW/WtXOkte39v2S9u13/LWmOZ+Y
kjhAgRhUIDf9tnD9vaZpnxCFGYxSTPYlzIlINv4apbif0IuRy4FTEaEnogaWu7/WNPOTYaEnW+Qv
COVQM3r/ZJRCYOm7UYrF8og5SsWSRi+MH/WjMdCVAKI1bOhtx9xz4+DkBq2b0xKgh44NlF4UcDYQ
jeXg+LTkeXEaistLbAQ1YmzyCmwAIkiqC7Irig0NB3XwsZbzTRznsFMZttfxtHLmTD2jQnUy364c
cQ0ykvhMST4H3xMRzUqgGEm7XQic8aarExjMuQI+ejW4Q2sDTXSVNwDLDodzERVHDP5VS5bFPFI3
iWmBS4Fe5D9osIcc0hJarOSKdxyhtz7kRq88IH2ItZ0JvPTWJVr3zcbLvXeVkgFjoajrYqzT3UTx
LdceiTEBHbM5WeFAT28Wy9vtmNSd4iOVH5/6LAeUklH3+iTu1JD9Qmd4jhJT0NafaP5uQ0YEKolP
JfmDNQDaryHEojv0V5Z1rJrR3IixlWQ6zXZiBzAQOyAoFiZf2sude+OgIyEQo5xCfaUURntNP8Z4
KTuv3ncAYNQDkQjVSzbpCtU0J58zoNq1gBzs6Q8T6bzllmrYrQLGEHBeDScyHXJajeEYNa3brHqh
iye89+MxI1fYJhwzxhPXD059OY81iRdVMY/kCDoi3aa1Qyx43WmM4K3xOpx790jno39qNISmQTq4
WJw7F3MjQUK92yA4mCGzwuHn/J1F2nnjAfoILOnJ2jdl3l7YBp2b1Zga/dGAbfPo6GWbr8giJKdm
4OZu4JdMDNvBB1JHyjoqfC3ONViyJrvviv1ousj5I5g6oBt5syfvpZQGSyLFa18Gjm2NEY4AnOYE
nBTJihlBB7vPm78MqiSPiEQlsS0qUhyPSVT3NTMBlCq2y15p1C0AC45huXEdWkn5hoOj+kKGxwiF
wlbtLU2HBXeNnO5CsatIrJlit3HQpeak73K2kx0zAEpPh7YcueC1KPfyv9k7s966jbRb/5fvngHn
ATjfudjck8at0ZJ9Q8iyzaE4F6firz8PHadjbamtdu4O0EDQncSOSySLxar3XetZtdaaGxIK4BaT
b6geCFEnMtiHVlPSiynKBzLozCo0G83stmZixveyS1qiWEF53BUdsbV0GTGjhTW6jo/GXPWwmmJB
ch5JtvUliYYpiOiC+IBQ59t6cKjmYHgpUYNuHOCMn5RO5wShCkZIbMaOO1woY7CAJZPfShqMMNiV
DMRlkXjcki279WYMfeVIgXFLoGRRbbwG7zYZam7Gbh7xuwhTc0hAZpPJzNa/9/hyEbYlYoq+XnQH
i6v4RlsKBI7lWarhaNJrjx1fX3jqU1VwwJIdcSJd75gVnYkxeKxMUdgr/O5gvnRjNJiHjbypWmVc
tGXgcdDviGcCJMTuQBet1m9xtk7f4ExACSnIb+xWjlloVxJhbb/i8NmHnR07iEqw/8lVpVUAdLrZ
mGOcg5r2RDnUJi3G7GBeCJrgkGNy98JvoBWso8hygj0sHA30T5J7ZALZ/R7FzAzqwnarequNM/lD
39VRypa1JBwU0ZRLSuoh+66kKkgAUHSOply/Ccw4efJ/CK9QW0DL8fXZW7uG4RFvNmB2uxk6vv7b
bokLueoWMVejWKevYWmi8Qpaju8hZRKFyGyRgXVoeMDHeS1VWUl0HUQ9X7aPRREjH5NY0kB6LKKy
viF5rC3bduN/V53NgZ9+jhYp2jAF5ABFPY+fp8ahSbgT2Kl+kbD5g9K8zTipoLmhyi+AhyX6/AHq
pv5YZDmL6xD1QXXbGKJJO140UWeHcewsdSiIaFbbfGwQ7MS0ovp1lwGO28p8LsBPdHlwQE3mZXDT
KjQ6lCv8Mr22NJKW2QvKFFA0VkhSfuWQkfLtRCR0TrTFL2oJyCqMeck+sYkRPfV6WB2nnqbXH2qQ
7/hkOTAPcO0tWq2CtAbKxdbQsbtUM+Ur9ORaoZGD6EVqZUgSM0889pj2Fu6CXEtPdeKkDkRFcFSi
X0fQNPQzrFwAa6DEok/xyUi7I3LMLfYZ69aFUjKer8rZH9tdUA1iF09xieC1Lvnm6YWg4E2DZrph
VznJZe9tTstyPkbweRbs1cHruohKjzcB1Qmp2tUHZ8ZQCEu+tPV17wt5pfEgc1pbLGmKdOqIuGXZ
E4hgVD8o7P/dt7FvY9P070+j7NvUi4Po99//564NJYvBORLHm41S9s8j5Z+btuAP/iU7Jg6h2AaA
sP59DrWsPzCco3HhHMqubUH//nUMDdjosZ3j/ImHdPnV39myLdqWv5WnEAxMLICYQHAa2ouj4Egy
LJVVSBruvB0DtaWAZme/8UstvfJQ5d16rTu9oxx+qVHGBaSDjcCBSKy7D9jz2HLkyNIR7pAggp4Q
nLSGrdEQ1IiZokv60xN4w9wEGe3lxVkLUR17E80hLg6P/JGAWLf9PPM7ornoJ5sxmXS1G9G1qgPe
bgUepxlKYly8ZT+9iaFoZXOy5gwl2hzyeuvOA+fwNEHYZ4SRkeGDdzuL6F9jlKAbKTZXhTbHwL4q
3TuHllRfelpEm55eQbqWlSNu+853tC3hF1YHsIp0hPNgorhN6RaEZJjQjSCvQCOQ7Xky2nLakojj
AVH04LvBu9QnirJlKh2aXplBWEohBMqNHBY68HhMnfZl5PWFvKpcZKebDiCouMjqeHru61Setelc
e09FNlX2BQdq7yp20ugCikH6TPLDkIblEpnJ107WalqzG55tlzNdLDtaKSSDV4c806OLap4EDEoU
s5CCEnaytErdqHUseAOGqvxzB9IaCAhp5ePaSDQ3oZe+KJP2y/R+juPByD+WWtLRmRi1gkTRSfXI
LuDyseFAfqkK48wnWqNWKwdxjQQLKoyZ8K/YdKVDmGEW2bMFHtgv7YmI80KgOepSX6SA8nos549N
ko3NhRNrZXkHoEON7qqsHIeOWNbog/4BgJGg1V2b1iQJ1UgjBPobf3TGmWKD7lSEtbuTRumBzBTN
SsCcsrEOrA3o9Ha2T7NCg/Zx6DrQ+PI61QoyP9c15yr26BziC19fFbat6o7ENcebr7yuMUqUxV2G
dPMw916v30SSXdRDnAUADTYKqFu8rmdtlE+w4KqGAkbnK3XNBbArWteZ7B3CPwtbkovlUHxmF9Lo
CSK2FUZE1dx4oK6KqyLV7EPUOZrcSiMlIIVEufaBrEImUTNIVWzr1lyMIBnxNmvw2YGzAkCXDGuX
falYz52bYbOgpcU3ldzfeDt6RftMPLCcN13dZ9SCdNBGH3qwPq2z4k/Th2Glhq6PDxq6kBh9Buho
eh+L7x4aAoGtjef3AiZOgHQbKz1accLq/WAX0VLeWyMUhrXeoHLGUutbB08Mkqdp8fFfly7k4y+j
4Yz1KbQ0p7okUMS3znM0PflZqtDhIMbW2VSEuj0n0y0fUCn3UdMsv5VMW4LpeSvMS1cTekb6TzKS
FUGxj7MPZBGhg0upsZ3TZXTrrzoJlmLvwPKPzySdoTGUptF+5ssIXlI4GBbTrrb105oAkQgaN7kd
8QxTuM+7fiNbIZFh+xEOOlAWU0dM1rZyJscNl6SaYYfp0ovXHW5/Y4cKibJU19fltLISVe9NJZF9
KbQNJPymHNZWiZk4lFJqraywYDZSkPzQ6+HYZk65XzzVqFm6EkJqTfyivqE9KIIrEdSB3Nc9kRrC
iM34IuJF9ndOY/bGbTzZC/kfCKadfaiA6bp7FLM1TRaLbPMm+zgR4ptrYR0YQ3fh+iVCen2aNRiC
wDeRHttmxc/ikowEMCzR6vMyy/TkRKOt0ewgFiRfSqSUMzg0h+g4N2cPx5Y+iS8VQjdrPVX6fJsa
+ZBsHeBfwOH8sjmjkUky0TiPDnqgonfI4+KDUKwFzfjpllmJfEYlTmLfQw+eRnC1HRGTYmVPAYv1
R8zedSFQlweAQT4upEnjJgJTTZCphrii+pSUdNXMj4ZWxgHzkqMhbQDSRAjJZoeKfsesXHKiZr8f
v8SwTWTjU2SDyCs/Dw2abmKRLTWAWfsymXgIm/v/1rU6dfLlf/9nASH9++3Rrn/qvhZP+Yst0vKf
/Khr+f4fJnQb34eTby/Wa7YhP+paARJhvuz4VPhfdgzLL/2oaxkeZXyXzcQCobL5DX/XtajV89H3
4E84BGfgcv2tWr3jLbX4v7dJjrEY64hL8fjZoG6x9+LXfzKKiRHHljWXYmc3U7opayg5ldOJNTHU
V0jDik1nOMCCs/ibjxkGBW2rbQGPXU+Rxz5ftWszqREYTzQGy95UJxEFjRNK2bD/fenRpkp2Y9lY
HDII9AhBEHw2ibTHqokdoVfjpyrjJYhJa5xLpz/3U1J1HMQvIb2PawRzj6h/Mzw545NRj5TrxRB/
8ybQ6I1SEDPG5hvN6XyzUGJZa13qMbXYIeK8LSkjbWlR0MmUvZo2rc+psk96k0QcTCrzysiTeg+H
MN52o34XGxRHrAW3mie+/9AFjc5+hORy9BwUvKkPGeIZm1R3rgjB2fLL7oU5TOoasiHJlRyp8j0v
mVz7fNvccIwIaujT9NKrjUu0DN2Fj6hyayM3GxA87yy/gbEctaELSRil81jLs97RUg/fQlPtEqt1
PjVRb61bvdMvMqO9rDPjHqQlniAh3B1pPPG3wIFavKqD4BLGPsVtRSg92j/zoy84sRnVcszD9oGs
p9T2cA1rcKLjY1ykaDGA56BddO5Voe4diPD7ZtTjCyKAkQ2XvvkES5+gigbTyTrl2Psp53MXlsZs
NqTCDPIUzO5HfXTVF8drJBDB3D2RqNseq0ZDIQxokqZraa9EDZEGbA+ukJUJd3uHhwsAp4UqiniZ
YvTCbAKJPTpacACfbdEcqhA/V5h/3KJs7jpTS0OMEhrqyjKUNB0eiWNFaiGMfj1kVXvmy9H9EqOz
WZXEFnxJ256eS9cMvXmduKWF5Gxssm7fTSZUrU5MBRmB4JU2jkNa2Tw4HLRJDB3I/UXEvKYEHIX9
xAK6Hyo63g+Rj45g3ysT8lmc53yHp26kwQE0u3K87nyOHQtFQH+D/Y3e9jAQA0/u6IowPT/UW/8B
/vplsGTWsTEPizp/oJ6C8kfV5BGiL7RaRcqNbd9SFxNnXpXQxiZ8tOCAKxXKMz3xlHqodctuHgf6
JxdOY/n7rh26jVP28mEi1m2bGqn37E8Eha5FoM23rhTRKQW6GNSiqx70iMTdaSy622zsyvOicFDC
V0WwyzSvRJ4yOf6Z2WL57zPIpmiYzJslKOyAsKV4tBSvLGH2+rmnzwBOydDIqoOpRo35UFjpthx9
7aEqOE714C6JKkWHzLufDZit3AIg+qDp1b525HXbTt8IcaazM1ZG6HWBh2APIduMZ2U9p1Z/mvo6
cOGkOCCOeBQAsDVUi2BgDg3F8PUEnvwE7VW6b9riK0qTCTUijoNm0LdFhpynKPN+bZUaoHQoc/Bf
EMQauVqxAwgldbxNCQK2J538hpSUSzOTXyLd6r5SSawJgyH4ARUd+ldtOLNJR9buhSTxMz0ntzbP
5WUN8sRRSHokAK2NxPedBlvQTSYbRDnW/QdYB2dz5FrPWAnEF5p07qNTle5VRFTpaQMOtGu7q3nW
nLCPYVEEnQvN3p/zfdPYxb6eW5MwuqWmhdbxmdY+cYoTcej01HYlbqhNbhszJf5k+CCTyLostRu3
kQqkleuRXMj6iJgNbCnStuw88EXyMQu66AC6j1yDtIjJWSnzZmNaZbRNWg1iVC+7ZiM1i9PZfE4w
9nkXeWd+T9wfnb7PprJOAh2dBZklKKTrPgSRnJ5EUXs7xaRoyUC/dubpLIIsth5reiOW0wjqvKS9
aaIRp1XzsWFXllrOQMp73sGNbfyrNo/STQ8f9xBgSltRus8+FJ7er+pch86vRyjaayPToaB1LdgB
yt+rSifndBVhvtphx6vSTVSM67mdn3OAalNN1uMKvddwUhe1uS7TxPo2AOFHvAoeoB/U9bJmIs5z
L2bbG/bObJzxvCxsG3qFhzgF29c0lESnpLpzRbP1Utc4+LlW7kkJmL6YBIxvRyndqwDKzunUpbfI
Dik3tqq6I8wFZyWEibDWociq1hs3tdnGBBVq8Yb5ixA+hTmxKjud2EGtuhkk2QT4FR51zc/Puibz
Nl4cf2Gd2iI20jgO8cYRzJmt4DQXZkj0w3zbGcEHJ64IKispPvtgjDjDP8RsmslNcOK15cJEmnTV
XsXmxHycpg7i/QLPJFKFmO5P3UyZH4mSj00tB/U6Ezfp0cKtpo50mDHfJEUwHjrqgK0p7u184KBV
DqS9QFHZApf3t5Jv5Z3XxfeR3bQ8ZumvK+HdDuP8OA+juAVt36wjexw41jjFHj0qsicsPttej8o1
exAw/8DgrTYjYxtFUzz1lzIwi40BwO0syOoADfykTjqzVMhmiE/PaQCFYOvZvxPPt0KIZVHfJtY7
VUQn0BQM+RF1xHzaNdLjliWFdoGVRQeEs5fCY/tBpMKwFYRxoFoa2jPTjaawwBTktjMrVSeiux5R
Ytbbj/NM2YTM1qa5SaZepnyApOlk9qlFSYfuspWgEViZCI0SnIiR7n3Q8ljsNMsfzLUpEr97krIu
DyqoDiXmCJMthsjLDyzd9P/Q2tGf74zNBHR/07VJtkVntu/KwX4wOtOBoZ3spyC4ML3mmuATIhTQ
61uVjX8UMljtuheVYLVJ1bps43WGNyDR0pOYyjUxGTD0fKPcZmO5itMHPqtPw0A0gklXOwiEu1JM
C9gMYasaFPqdu1F6dylnzn5llJzBXD0hu3xDauRKDi0llhia3xBMt9qYXLEVJRTASLbYL11MHJXO
wUYg0IV1Pbi4yYZ+xZxn5fIj8Ux6s3ELERr11LJPSzJSgzEA3XPwTdaLHGkdV31wO3Ka5ReCr07Q
lxc90XirYbJREs6cNSGrXWttTx/Vj7r6UIvsHOYFSYWr3h5GM1kHShHG0udsvDd1TzWxI1AcGchF
28aEDXf+VIlLW4JguBAUEzj+Wc6UeSca2uFxlaSR0k5s5L3DA2CQNHimUq3M6B80+u+qgr/+z1Jk
/ptIteCS/v6n/8xSuftaLQwoefxHvfiTsQb+KGcvkqIX/0D2BVkp1/3XVt18lZzjfxYf/ae/+ANG
dadqYFTPVV92y58Wp1X5s06Jw86vzksXT1+e4if5/NS++o/+PDE5+h+2t2gUeX0XgtNC/vzzwGRT
OPY9OvM2RssFDMpR5cd5STOMP/i9VI+9wMZaaS017R9VZTRpf3CUQolEXhmmSwcGwV+X/6PW+itT
5VI2/vu8REmZojZgCH5CLJqc5xjo5/OSX9MbZXOAfyfB5giMmCoQBYz1Tzflx6g/46teqg18gz+f
i0FpsJCElms+GsWm2DxJulYDZJBEb+6HfnjonSUoNa9XrU3N79cDHl/WImqg9g5bmDIbCJSl4PzT
MXCyCGoju4OsHw6KB0o50S7wIJH+5ii4Jji9IjVDhgb9CQnaz6NkpDpjGFcwGUhmWNNzNXe8p+8h
PJZH8PMjgmEGq4x1FXqHh4LniDmRacLPKTqjzygmO5yxonTs+8hrPU99utxZ9txPefvOpb2syPPE
MOzC4eP6bI7slr3c4J9uoJpR/45SIxKeAvHaABq/xZqhbRzNVOeU0et3ZsjLbsMynrXg2Jb+Bnli
cHFejsepgG+i22DHt7xHL4K4z3BVaC+W9t99aORBgnah3ACsC57Ry5Ei1VbmkslJVR1RM6560FM1
2/bfH+U7IIR+hmkZxtF7NYgReoFPjFzSJOwdMygsGpOxQc3w64FevVqkm+GtBlnDwwIodDTTOScM
8ZwEbI9yqtz9KMQOYqcT+hzft7VWmd9k1xX7Xw/6xtOiMwSc6bsm6RWOTvci0ob7peNu2uXGtemI
tLatbcuGXc+vh1oex8+zn84ZL5gPJMekegqM8uXj0tGe92NjWUjLY9KoKt86iSjlvzPK0V1k8rFC
Mdd1VkDsmsbRm4w/KKn8YRahUNENX2B7R0zaeT2yjSj1E3LP4nce29H7tQyIs4omo0cvj/y8oxXR
mfWynhbEiN6rM2uRHgdD4J3mtYn3ChPwOw/sreFMcK/MRl4u9/h1buRo+02PQB8CAPQHQj/IQhpI
zTkb8kEzwp4QovKde3r05LhEwlAXyZqJUNeinfryyVmly55apCL0Rlc7qe3gVjSO/O0LAz7F1Le/
lxxfPbjEiBuJwIJBplGexMTBgGPssk2CeXozjVb7znN766KW5ckFCMxkOX5upLiz6FMGCHnp023v
1eCJybD5B1cFussFxoBp3jhm85ZWnqqanLZwwi6wikotX1etqcKqQ6Srd+I9rNsbV8V3jKnI81ok
iEez0bO1npM+03+OCuJbOR9tcqOefu+jzISgKswmg7+W3YB/NEqgKk5SCjhKg9IP7Zls12xo38t8
OFqbllE8mw0H/UDUlUjAX067DiUjsmR0FH5LKRKWNsUNAjUpp8JB+PXa9NZQUAzNgK0awLBj7lVn
GjHCKQ/PFOaSMOnt6VYaASGjpsqosP+rDP/GDuqtobhz0DV4m7CGL0/wp+9xPw/kPs0BQmk3vsML
OJ0NKTimWo3vca9fzwUY9QYyA74pzL3jvVqkGyC7Y3KaSydGtzm4JApirvT+wQWxtjt8RRxruayX
F5RYlTd2Mi9CN9PkxYyrxbg0e6y1l8SV1b9Fs+SGMSeC5WPP5962ebFeDjZmZYOoe9HU53StebuG
C72K/ZNfP6M37pwPNo5cFRZa+h2cHH5+RghK0frxitINxLaVyfkj4kdv+w8G4UViF81V2c7Rl4qz
a0ZSGIOQ95pvFuP/IQb78E6k+RvTzV+gfn+NcvR0zDoWKR6HIkyBTO19KBKruWv6TY40//bXF/R6
KLLt6NlAnVk0MvYRBNQZtUkRqiNCh0xBseJTKDBNOtlD7vfaO0/ojbGWRBJmNpIr6JVHTygQAvW9
jRfSpxRyJsDXn3doQJ44S9jvrA2vJwMBKMu3yWSLwlhHd3CMTK1SFUMtZo6N0yq0m6Yh3xnl9Xcd
SKbFum2ZpF0E1tFsKDNKFT4qzzCJ63i4MImGfqSO43dnA256oIymlvvvzMDXY3IIcTkxkrHhcII8
emAjhytzrGLyPAzLWkUoUqHs4KbKyaijz0W3/dcTxFieyk9bQN7ehfCHSm5hJXIeORqw4ukYCcmD
YUxurQw9qw7Q3gQ1JpUOP8kHbXQDsUNZQ8IXkgepNiqr9Y/IZeRjZ/gDJWXCTEyEoWYkV26Q9Icl
ikEjE09M+c5Gg6Nte1tzz2bYMO+ACl9POQDBbJaXo6+OiOzoh28zCb7O4nOElpQQlZzI7JpDwRx9
1vIod96ZD2+NBpo1MLzlbMMte7kEke5RT23NPm/MqB5uC+GY9y0EH5I2acEm74z2xkwwdLKdIGE7
PvK4o0+tSYhw2lN25akT+z2RNpNtymHhLFNwX1JpgEpc/3oyLH/k0VwwdAajjQwZnPXp5QXqsTsn
mnDzkHL9Nu3dr2rW6efqyTptkEDb9nj76wHfukbeXrRlbFhIcDoasNdtKWlqshKOk4Yj3XpAGXaB
3DXCL+Gk78z1N54fN5NKEZl/2ECso8+8lQ+Wp0HoDGPOKil0IFnfaaoRJ5mdvkc6fWus5XOIGOm7
svBoLL922lGNOVH2PrnCiVtpZ8UQZ6d5gajo1zfxjafmLTkJi4rRYbN+tO6WSRm7PsqqkHjwet00
wrs30Y9tKrKrNhwhMzI+VPzON+z1k4NZg9GF1cNB8xMcrY2Vb/Zzmuq8C66UF9Rio40DJPQkSOmN
LxrQ7e9epB8sewuuNEAlerwuaqYWNwnuOA7h07jzh4rObU8D9zxPRv00wxd/BcnBWf961NdPcfEL
mbaD6oK/WeBvP286JD5amomMCrwq38HpsvGVkURJ8Np7k9N/9e6xflmBDp4QNDjOpZdDWVng5UNZ
F2FGRNCwmkkyvmoC4szASMzlh3wW+a2QAChWKYSj9+Crr+cQ5Qbmq87FLlWiowvNU3ZDaS1we7Rt
d1HlhRM2NpXLVTCP2aXmQJmJHHrB76xxr77jYO+A2zm8/zQ8WXleXrSAdaTKakmvCorgZPLj/BwR
xu+h99mgMgprKCZYtJS6d7yswSU3ld6knM+JcySeuMUDAFvmnRn6aq5Q+OJFWO5g4Bh8S19eS9dN
7WA47B2NViWbZUMGFwStSorR4Z8MRU3lu6AXuszycv50Xsnnvu0Kp0eGX4zu3nS7aW3rqtjomTbt
fv0GvPGE2GA5fIUWxY9zDFMujNT3UnMqwqnWgEvorDbrqM2r36wpL8+IWUCRiOlPSs/xNoSUrT4r
SvpqxLHX+F6iJP/k+lqv3nmjX0307+O4BBcsem92WS9vXaxNLUpiVEoBiWU1Rqto0EK/hmwrJkM7
mSrNlNvOJLj8H9xH1j2XNDDk39/piz89MoHZK3NL5NYtKOBTXBvZkyMsOn3/ZBifExmHS3D8yyT9
aZi4nbPWcxFPcQDpHcq86QAAinLYO9Pie83uxVaB+2gRDIJ/G72a9+p6PEFIz9IHtekS+gr2bXyX
4yAEG5ufVLq1r1OKN+VI+BrmEWj2pfnOS/DWzPzpJ/CO1o4gn6TXu/Sgx14jdsvv3fKht2fn5vfv
6M/DHK3LYMIm8m55cIM1TRdF4N9bxV+OkX8bdvL2tSzLBwK7Zff/8rERZoQKOlr2WqAZ2q2vx3WI
wSbQ33lsb81+ig8IASFFIWg7uhjSegbRN2ZBiHHjwsCejBtpmwCuLHZ89qoiJ+7cSMr3DhlvXh6G
BxZFdntUnF9enuqdKtArhrVnKOxoZbP5IY976/rXj+qtFRjNCwcjSvWGbR2dCl2MVlQs2d+RERWs
6krB+vA6yiz2aOFT+vVgr69psbPwIi8VdFavo62rmS4NZjxyRHeM5IJXCQF+2G0JTf8H47CJ5BBv
UUV/dYK3aqO3KxYsa/YFKJHBjne4F9N39nOv7x0ndxdkHGsizpTjk5RXTXZtgt1mJqh+hTxfrYcE
xoBvwCP69RUtk/nl0sGWymT20UGkimgf3blcTYPmcpQMk7GIiGDXml3dquKQuEa1F2Uh36lPHSWm
stJ7nN7x9Rjs4JYS39EGOXNqh8CBfgozXNbZoc5zp3rKORm3nK2CtrtOnFp/KBGZkTwP3dn84IGT
9E7YM2j17a8v/tV9hivDPp2GJqUSmiFHr0JbmllSV8MUCq/RtqmnFzudYsZ1Ynnv7ShpPxzdaZ/X
zebkSPub7yoq2JfvHQT0Muqi1AvzqtRYKVWpDcHBU7YtH0urBpm+Fv7YoHyabc2OEJJ4/jwf2gGF
ys7m0wEZiTLsXSMmkT5lUPTKNeKwSq4kHLPLnJPWjUNn0TkVaJ/kqq1HYyLd0rMeySDt3LOpKYIK
hp/lYnRtpya+1/g+fe+OpAgswTCw3bM2ZmcPXYy8vcLavyoIF+LRBJPZj5dpRbnvJoJpsSS3A6WJ
PhR6HuxlkdgTYuBMpNFnO0C9VWz4SvkwRDCDLtQzs8LEnK1SAxzH58hUhQf8DqdHea0SoXlNSGi4
kcsVju6CClzQehITvIiZBH1nEMe6GvPYsi5kmkHsX82QdaETWvguzotBREQnBkFbTOkqc5wSH6yf
zX32ZXK0aDr1HD+Pwqy01PRs+ahoqfAlzYjvpJwGHNGxHKd0XepzkT1Yk5XYDfHwKnJvvKEKgpM2
akvnCqEYxMdGuZY86XjAZtipKjA2bm0rnUuHwJisxyrImp1N8HhwKeZcBeEoh6k+jwRk/QOA0Vy7
1+LClGfRgBL0zleV5ayN1NBPB4IdHCJx5rn8Cj9Ifc2qXjPPrX4s0AglqeudNp6VzxeuLbL2hPDP
sT+J4ypqN2lGIfgxiBqB+HoY8ZJ6cRR/sdlU+fjMYmHrmI7sMj6zxilO4zXFwCR9IPoTuBrGHOww
g2236hmjOT39lWVEpIfytoloHTUg0G+jCF7CqeHUvreVwpzMj8VkoOSxSqS7TxPYRWz1Q50WCdQU
2J7xRpTSLwCrtBMMJUCPEY6bVrqHUkD42xQgF7mesQy+tWZgfm2rHFglpJsi3lsgI3M2hCTYbUbh
RfY2rnTtIDmQCmADYzrdWX0bGfhobVwaphqc9ivx2vpHy0qkt8pdfja4ezVI0LlJywbwYTme68pF
s0g5T58h0w0N2uY27Rd92gjfzyjYvKyMVqSPJmJOPPl45ZBKAQFu1j1Fxh7aU1zFKDlLnbk9C/Tm
iT5Zz8ZQYOpwghk/dUB7LEHnNmW4ZZ0qO8guM551VFfpuhrUbO1GQM93kHT99gSr1gga3/R08M62
rEgaxnbirmHXNc62rHXza4yZKEP6Z3qYnjiIOytwxhMkqlF0H72MpPiLWIF4CNUMnTJECOL6K9J3
VbVpRWXc1UR/D6QpQMo+9WqHM1ebiFqc+pHS1dYey/h5rDimbMwCbSkicbf75M2Z092nbIb7EPks
wjQLn1K7pQDc3BLho6sLT8RmFzZjMiXUXucOB1eLNl6Q9qFHcouZkkSEvPATfT1oQxFdJHXkWyEA
cl+eZk0f20RMZNbdDBIteZhTt+RhZFgSVkVa0l/POsO+Z+FPHupgim5Yu02xKSW82nutrEuWG7/R
5/3Imvmt1e3uozMU7XRG0SD7GAxIn8+AOvdiBSvIndbswSNtrfei+KqbkXGfDDSqV3SwUIM7sTkA
1guYsXj3o8r9tASM6NfY+A35UNRKv9FbrTsYM5kj4agRSnDGOlQeINb0+YlW1NAznagVc0gtqEE/
B8VvsWD63wYVBdWJ6qa+2QVZb6bndWLoH0EXOfGuVljNdyiD4q/WaBj4KXwZjCdF0BCYSVYy9IOE
HaO/NdIGSTDQ4ACc4ag7D26iy0Uaa5uPmc6B3We/n2gNL/vkp6cq1vFgK1XM53WflCXwdNDi2Apj
qwrxmY7D4m1M3HE1VtK6IqkjMdaikQXJBmK2/U3hj2P/OaKd31zIAmrtyuqTwdqwlngkXnvkQoQS
Kvp1PlNSg0Ur9U++S2zyPZInYZzlUnPJyLKTBXSJwB7ANOwVMzRguIkda8kA4tfHDYCrJJpdYx1r
KZHC0pqK+DE3JvG5Hhrzwc0rH2Ag4USIIaycOEo95RvQbqZ+HBrqMVbc3ERaLou7XFht8AAwIo13
Xs7rupoqjiKrorLMG8JadDs0MWtmZ0ZEFvqKU1HRgrEeo2ztNU6brFtf9BHazCorD3GJAeXBLSGJ
70SQ+/M5cXdRf09KTRWtxhp9JGvakGMOo03oMxGzFnJg0i7xJAPUwl2rmOUf0S8nbph1Q3+K0XAi
AnDm4W0gFGB/Q5YjIuSdlRL7spjm6lsLjotc1H4onsbE8742xEC2zxPJ3gigBqQEm1SrBDnDsNzZ
JNSF63xg2cgtCDFIgoNrVitMh1VhwXireUetEHpghnyynzp9WpkxxFyiqN0mvdX8XjeY7L6riOiY
/Ha39PmHG2HYdXJb1FFnnxBhXDOlC7+3C0DXHtkmQB0qBOUy8XtmyZyl1UWbjKM4haYX5Ps4tgOE
dbNvE/SWcp5pH0ooBp0IA+TLILbFbBnDpy6gq//kdLGMkabWhXy28N7xCqVR4lw2Rex/tSssHatR
DzrnNEW2ka7wGRNDrNwBkBXkdQfBivudcje5Pnc4LKspbT6wMwKxtcKtOHj7yc0N+84WgKYOLaRm
/cElTCG+nbjT/U4NzZgfWntujC3txWTYZbGyktC3+vxhBN+sbtSAGQG/Idbgz3RbCf8JhLLh8qVm
A9kA7T+A9LJH2m4ozzp1ZKrkY43tMApNIytaHMz+fJbp8+jvS5AQ6WoyAkAOmYSkuWKR0Id9qwbY
zIafGvVBqnZkCaqBfhuhtDtezFWi96X2qSiENu6MpInHraYzwrltpqO35VyZGxd4FGEQTt1UkJcz
ACXZLhbkclXEANOuYqkJ88PgWtpl0/aVdz7Qzu2e60Afxks7VhXVFk/YhrxNTPQjq0KOQFo6zauN
Kw8vgr/TOzt40jpdlx+8aBxLNHJ1gNlh6rXe2fB5oiIKI7+ytVBErtIhe48AQJ7qGJvJY1OB/+QO
4VT6vm//IYL9oRH4U9v5L8Ht0T/+3/9Mf/v/XaSJyzn5X2qJV4TBi6e+Tbun8gjHtfxHP2yL9h/U
myzK8jC5OOFz6PhLhavhTaS8q+MxWIr3VDcoSPyVbALFixIVukSYXOguXX7phwrXsP8go5h/TT0Q
oST/989FuBQ6DKAT+CIdqr+UVl7VVlyOdUOffko56ZBiPUUsUZP+zpn25bHuxyCctEgZR1JM/+z/
sXcey5EjadZ9l9mjDFpsAYRkUGZQbtxIJgktHBr+9P+J7J75O6vGuqz3s+1mVijA8Yl7z/2907Kr
ykugC7/NWGn29ToEIa4A7ai3s/sfzR3++UoBEQQIwC6Lzz+NcBIHnUqwBq/GWmLXM+ZgesDJQMbB
v/zI/7zc/1VU/Pt44/IyKOKZyNM2s4v+y35HBfWSu9J5seRU+Rsq0PHcrOn0dwuA37ce/3wZhl7I
lx2HguXPg6/Mz3xfWi+K8A0KWGE9Jz4GDLiKBrRGbdji42kZCqzV38w7/rcXvoyZkaperkHCc34b
lBZcgGNn6y8A7kVsGRV4DL3PCEooEGK4RWXGLc3izapl8m8yEH9vyv/xkRF1QjphEozM/DKj+5cR
bZMxYu4M9SLNZMgfl8qeL4naPahe6Kuavh+s2jZjF89suW0cc8CY4re0tf/+9/3rBcvaAHk7Ui5W
asyLf38X7pq1JVzGlzFPAVFKevxWSyJiN/5u9vfXF7oIWS/aN/SRDCH+9AvPmpaCQLZe8OpLUHaO
3EwMOenuk+Tw7z8Sk2fe9P+fLPHVMuLx+Z9ZV3hgY/48XKldTZt1md6o1UJBsRKwM0CfWrhPfHLN
fsD4p6ShIWGNRxMnjh4erQF3f0XTijmOoIHcnUxqDh4pS1xfQOfCE20Wjp1rvVfzJUQuMYaOVWst
axETIF80m4l7hKyWVZn4VLrMdxi4J6V7Zclav/hSJtDsnarwts6iNz4xcBMZBhgU4JdNKoJJ91sk
Q6gxfatC7M9kimrIh+jYLUNd+44aT5lS67KtnMLPtsxr2neoJ7RivUZjd++TgfhMMIBizmMt+CfN
PAlkaP+C4ReGNYHfdUe5tbsZb6lCzsHum/XBD3eiGLxEgVywvqsQQ1T9YvXrZdX8JNoqdzYlM6Lp
IGyzO68TJVLotp1GzERRaR4j/qQ/tKJN9UhBb1si+St6wFFNRnl2YeTNo8BOPTnLOp096n08j5fo
VHzJ2fSWanX6kwWn44eiI2lNDy9eA/FudMy/P0bCkR/w3GrDzfQrV2FZOp+W04BRwhe707U8lUc5
mBYsG5SjlzwGRBuWdt+Mbg8X2RALgD9MkF4nVXEHfu5XlEOFPzMg2sESA4B0ICRtNwHSa+e6124A
ZpNE8tq2rJete1PZYGX3CM+q/iHXO2Psw5I2Srg/GLs0w7ILOtmt0WCNxZBdVTTzUt8adj6ZkFsL
J20dnyhpMpaIbKlWD9Tf+YKQZToRaQqDNjgLL+PHBxiIXB6lj4Ei1bJj10w8+SymyRptHNnkfSZh
SWljQ81ryQmFLGaioz6DVlQFDmm96r5VZ9GJ5KxbZYBLmVwjQfGV1ON655hED+hRYbUXP52brw4R
x06lw1l5BHuUNxK7FTIGJ2xka2EPhSaGtb6C5icPF1V9EY2D1KubNADudjVNZCbueobd3/Pa4M12
rM6/DlKXnO7GqPxnq5vYXwy2W37lZWMm38hmRvumh8md4hEUUGTMZNJuB/L5xI4MFi19Wv3UlBFw
G93ced1SqTvRONM9jwUnuV3aRMOEL2t4HQ0ItN3UIX4kxshWBl+GCQTvOTWNlkRFhZT5NNB4unsY
IVjeZwccDHM3TPtXBob5F7cwdRlWhPFlGwA7Bs4BCmVzp82L134kaQEBlgyXRcV0LAZ/ajPbJCRg
SsbkhSZu6rZDUAvtcZ2HyTobahLiNhvQf2/91dKdl3wtHOvM8EdPfwYwMt3PPpPW5DOgWA2jD1nc
ms2zbIxAy8OF2z24znXp4r0TAy7c64mWBY7upENJhOzdd1P+WKiswxEAtcabz6SdMvHAx5aokbMG
58JJQ4XLb5ky6KiN3L1bURXWG4ijI+OZeSrve8ct5tDIdE6dyTFhfRvaBFEzy3sXd+PYmqcZDSz2
QaMr7w2Q9Hdjl+cw7bs+CeKhbDOWzNDDUx7TmfE9Sr7QLbNRrOs1S4kS1qNHg3eRTfVhNU/pdcXJ
0kcrjXi2QwXGEzarCBfZmYsr7hO4oE89QVx6tNQOtwv9ptD5ilweQ33C1jms7Wk6E1npPDaaknVs
J9WFWdAouG4TBhB3a2rCcUP0ElkdCTprIne87LVfZ0vjmM+XO8NOST6ErF9kzLpAUkVZneAC9aGt
3M4W4jR6hcx5Yk+ZvDFyA03nFJp41c28+Rxpmc6LM8MG9FIz/0ppqY0IgF3/5mq6fs3QrCxiBL1w
Gsdx0BkegkV+BW5edTHgaty8YFc0J/SMJnhzgjoD7mN39ZVa8VVGjFj65x4v5+vqO9UH/VALHbqr
5cdQNRp29WxuDu1SN9kudc35hlxUVR0KzdbHrU/cxgTzWWUfjlc594xlykdDG613KE2LG00+yVjR
NNB9G/Ad3tKF+daoa/MnJ1SeY3XNAj/mMWdkpLVi4o3aySdeZNXVGDIi876XZPEVWZU+ls1Fsj+L
W72DYZqVQa0xcQXmpNAWLbxI12VhS61IyqijyiL0ZwI3t3xokvoqEFrDruTmANqDaI786ppRLDED
Joj6OrdwultJMd+QpDFfKWrR9W51bPN7zIrh1GvT/KPkF5ghaeJcDetiNMtrbh1x0+TwJWKkQkJF
daAWjJsaIO/YR5k+huAu4WE3ZNN9WmRDFEypl4yWWBXJ55p7hLcNQWqRigEtswrh0l3yAVcASmUv
IDLQRbcf3ezAkkiNid8Fe2P1zohEGjGYMU3bWmvtTKEpgSJs1IUeGieqncWOv+5gmvn9VGyKqhlP
aYH1lfSkvs63UhPFC7dMbexmUcOORjJZMcokeQaPhdk6Dxbr5n+qRf6vdf0vw2F3+O9aVwThw9dv
5tHLv/hH32o7f2DtQh5/kWSgzNCpTP9pHiV08yIQ0RHY/Fq60uv+j3nU/IM28pcpDM0idTz/33+b
Rw3zD3B+cIjx5bCpRUf5n/Stf1mT4mtFCkbrRXvMJ/1Tha5Jg2FNsfhhYwXpLse0ehrdtNgiG/lk
4vd3rrPfG77L52RPZ2G8QQuMTcv9U0Nkg99n9YDDbOih9xVguUJKpu5v+uS/7mIvL+OgrEduzBgL
ItFv3U9acpRrJf2xwchx400yORYA4COLj3W15rjkRd+DdoDxC08ADv8Nm2nz75rb35uSf3xYuvRf
Qms+7p+X6mwi9XFpZyggbdd85EDd71WxU8wvvxvmfT97EPghwc39sXKBACmCn7c5aLxuU3dFe+d6
hfnmZD37mwq99i4X2fTVTRVxOg47ttFBUaHgqp7QPsO815vSuDJ4UMOV6Dkf00D423Hp7EMyTQtA
QI1Fq0zJDyGEhN2btPLhE/6aQxpxBs05pD3cNok5Avaq5zfVrXd20IobtyVo2i/TZhv40M88zawj
Q+vyuJr8SrHMnUEp/7qB/u8s4SzhBvx3Z0n5Pme/HyX8g38cJZbzB5RmxKkXDSU2mIsY5B9HicVx
gdwLuxmVn+E5l5b1v48SuKf4wpmM+biA2TleFN7/c5R4f9CZo2yno6V7vljv/gMf+qW1/701xniI
IxKVCm0hoR6/3se/Th0AG+Q8MC9hV4vv5RGbIqlOvanrW1GI5imtdXAHfIZ5Q8Bkt11K3zmkaDHu
soAceChP1VVvduXZBTm5XQqtO0pimuI6aY1THwACc1zYgYnqkQHY7DqPgE0pX9oBTGaQR/Usrzp3
ZmNWmV9mQMQjFCV0+g9E5Wx4c23UNBO87JlJL9HbT/agr7yThXQfaR9LXr0djQgkw60Fgihe21qC
aKihY8IhDLWiDShepiu9K6qQkv5bM4PnsSHdXkEpZOV0WCGHhrgYw7G1tc2iue2xZfEUkhXYbFTQ
JZBr/HgtOnGW8n0FHlIsmbMfzXzZJrbL60toglWxDazmZkAtsUUaf2bqv0vaOk4XtW+F3LN/iMFL
76Fj0zPpRbCBrt4Tx53e1sD/OnLAYnDU0Zi517ZWPApt0/cVgHRIzkR2PadYWqS1RHOZbZrCjhO3
fWPITSzTALOMWcGX3lMwItSvY51AvP3qGGCYW0NFoyytA0xHQs1EEC2Bv/HmpNqvVWGRYJoWD3WX
XtlN9tnpVnVVkE260UaoK7W0GU+M+qc12Gk8OD/Bkh9TXbtvq7OTA+KotmjGroMBEFU5z+8Er4w7
8ArJgw9pDEr5sR2e6+IoVjgzOfTrCM046CuK13kwXriiWBb705UZDA+1WWP7RYplEXhHVejeqXr9
6rwgj62+PgTTAnCnWT6Sed0XzItiTxTHeSTiivnJzywbPxPbuVUu1xI7NNSowBbzTBPsoedvQOyI
p+36gEx5a8EOCAk3sraNPZJCAK4LUFy+6XJI+MWEiDds6y6/zfUEXFEylceyVyez9uwdoHaGLJZ4
6Nxy26OFK6lSQyGyYq+3/Q1ygDG0S/kpRuOzbux4XNeDVYzH3APTLwKE4Z3BFg0cCVFqSX43FsVX
nzn3Rqe+4ZuMIalRsBmM7MvugMOZC9Umsg2nDYBP9dmjbw+PRd7fJC1zDXhLATDPkNLZiE2TXRwU
3Y0n0kOj5BFo2Uc/Zgp1QOK+T3b3Qcv0MgVWUURLziJqRmQSdOegsWKLGZehlUQKpmaUi+FnMgyR
6Wnc9C6TsaW+k6zIQ8tCjw2C3tjniflZpJZ5JI0OsuQSkLnckM5IHuIR3cc7+5tNRzxXN6J9WA8B
Vf2U3ankykkIJOx72Ep+uBIpXARhFxg/3dU5moJN9HgEFqqMBYwLMCIkJz43fxm6GfzZqjrU3Y6e
mFCzDluu2K5L92Zc5Huzb0h+aKZo5RSDxD/VZP30P0DAxB1Ty9ymjs9475emuJDvs73rCdzz2mc6
m59pWWJgaSCE8UfInVoJ/UBH9cOOqn2baYRwlnZ1oxlhIVByhAgQ8oR9QeOMqODZ1a0PPszV9TgR
qk3UokXb+OnkJOVkDNaKioRKeNG+fQjIwU7f9Lz+pcIlbbO+193erm89o63kK9lulbFPM1tkR6ZH
hA4CJ6paby9Wc12Zs1iiuELHwzSA1VhixjqlJjOIKU15U0NifXRt5d+C2sq62CDP7X5AWKBFcCba
w5I3dRBaqpqcaMiRj4T+kPvpLpU2kR1FuZghLV7b7XppuZ+JnugZoas5WOE+nyZO51zJwQJ4lDBD
opCwXSS8pSS6KLHyKe4RWMJ4HIk73yqeN+TPmQD6WtkmIoBZZeldaFtlc0dyJTTHvvN3aWknrxWR
aGItueGZjepGmiSha0/1tej6A8DU2AGu9MJ6v3zv8anWeXnLPE+7bvraOjcCGCmr8Bxuqbv+sIzW
Dh2buIyGMPr4IgezAlzV2Tz+DGybhMN2qQgMnLh12JwzjyR7ednXZnfUCO05SkUObB8NS3E1OPM1
GrcwgN9buW3kEgMxTv1+oj8GHckX39zNFkkOQbArLH53nPxaK6oNJ+26B4JrzKQ3QQuGHlkxtFly
9uTDOcsy5quTeGVAtgmYdZ1mIgnCsf9Sdrn3/EqnnEv3Vebt5458W3Do8UKIGkSqAt4ckVeW3USl
Ng+bGSvyUUtLBPfzzhon583Ddxiai0Uny1p1q7iLDqTVPblpE3WIiEmaOvaqjQE4inCZuCVNmT64
AK/9NtlCAfuBNFanE/etc7Km1WlZqT9N+GlustwTB18d7LK8qrpiYO64kODrCJxm9LX8moStji2m
6P5LlOU3YlRa987I9um0trEBKntvJSveMc/bdKWzhKCsN+3Cvacghvkire7mat2iXvruRu0ECIet
eh8XnX7jp6+WvfbIrpii9u3dUJNowHq8sMYQfNMOzjLxI7By/eAp1ZZT26oHBBsipL6Y4q6reOgg
AR/AeTLD2nt6962vw51nVeUt1KpfROhdz1x5YyzaaXLGG6+7NPxFsDqENDTZObCXdzHfioJEKSfX
gt1cGVvCMqNAnTq3isd6iifKJR6l/vQT6OkT43Vok6BVDsNipButYo+dLtbWo0Znmi4ficU6qnRS
N6RR7129S06uRSRvZt4NTnLRbKEd0Jbqjqk+FFI7P6v0vQbVSGbldlLzge23AfYG1FzbHsWSv1YK
GiLkda0B5CWYbxyMIb/yG3vdeHwDrZc99A5ZYSPodM7lRa9QizRJlLVucKUV6bdnKdRk2kfZNXuf
+GyzNcilAOKNmwN6Ct4EyQVAAGSxK7L1qTXldm3gQurGPvGq10R0122T7qXgBmGzsWr1V36JFa6I
yZqoxWxeNWuKZ8sZ9q7DvSjqW6ZP3IZ64m99Z6kPlrPsLNlAV162cxp8DEQ72tldL04pboxWShLg
LhHhHMbBuUfHqBad+uYROvGGQPHdMD9Lq98jrSufxlbnKXgbKD3YVQNkD6HtTXLRFy2I4Pmjj3Kf
dfk+VdpnUKQ8+k8IPfSvrGquzMKMSP6AtA64VQS7MdMeL0G1sGE9c1cXfvVEd/hszHr5g3sSyZPH
U65JpuvG0Xcsd75d8Jb6QEkjg5nTN0M8YZlLVKfkmKc97LLeSZvQaZ81zPGRI4yNv871zmlsQQ1d
x0nHUeivSC5Q5rB5qHKLj/zmJhuzuOqz+ypD7DARettnDGWbTCV3c9s8O352M+Z6ETtQVLjUvDBJ
TQZvYryaBh4ZevOOkPuqHfyboMDPIrO2C5e82xfwrlSUYOZLmfZKvBldDwizVy9zNkH2697aEjZl
Io1kE8zTZvR2SGYyptA39oDejwwFfy9MKR7zWeyDbA/G+0VV7n1pQN3RGvs1kB8TQHvSYsGhrsNm
Fd49/pM51i2dk6FnqmYzESRtpN/mLgGniHmYGJK9nnP9rMCzG/eGOc0uCVQfZ45+Yb5X3WNT16xr
gBurz9ZvyBHlpptO1jLl8SgZlvmDCXHf1IprwnrJzWntM2y3JDRaJLSox16V2avvLOO/OaLqMqz0
Ouca2nTjHYy3R7XCkMyDo6fkoYQ6xwoFP69BzLnM4nxNThaUAbYuW+SvsSNBqdol65vK0+4VSQhh
gJrnqUzVubpIX8nplaCdNrXoRjj4ECUy45mF0VXnib1FKn03dHHps0KrvOBEOs4pzwJs+Xjsav95
rJbPts/JXr4PRudDZBBTPUQtC7kpbOHFOG5yn8fTLDr37BiQepWL0Ke3EQYm3d4dmisjV9fs/wxO
f3iIHaOcbKw3k6P/wGFwW124kQAWFXa8cKFxJV6B6NcWlX/Y099FSd6wMfHuWl/bpeQyB+vwOVWN
u6d7IJZpaCPpJvu+z6PWbuZoItgTyarbhAlb3b3hL4+WPtLMVT45RkNxDnjIphdWuSkO1jw+Ugge
RyKQtqK38xCJ8jGbwfQYz5iEAgC2jnlLTPenk2nHmfNL1NVHUCPLHUuxU2u2GRwQnuvZ4R919kj8
kgWqt+tspjWMY2eSdI7tMj4Xlsb8fLxRwEEjpzO+5y77ShZ9Oyb50xiMpzFFRlQb2YvdL9f2OnFv
B/uVn8UVezJ3qDjehLfNOnoCm/K2yV2er/pmQA4f5TR3m7KsWeGMwRNOgeEEY25vVx4b0HJERKjf
qownMrHIa0jUzBAn1vzsttZbDZY19oLsphy0d6myTVdXjynhilFeBbA/jZ/jELDFld6xn24lUBq2
lxBspR7pmozn1r7zvbT7gbR6m3clERMm1Wnrtfel9EkH9yRc6vk7URhjR2E2HBFQH5BHy1APOLGC
ERj2Yr4zakKvuFo/2ZMBhXRSJ2LnBrFxqbfgmmKWo1sCPVhe+jQfljdVVyDmqBLtd9urOUcCnw7f
WX/4yvpIuuZMe2/YxFF5OBtEsB3GcVuVsoj7wtvaTfIwj+0W+u3DnCebyfQ2TMhYQlg/677b+zPM
e9G+tBTuBFdTKtEj1WUkAX2W9rYbykfRnOq+uid1DxGm48XZhJjNZjnF4r1NP0bMudn8TBCzdw2D
lHh05eZvReF3G5s1cBNqqXxI3GmkU7gbvSD9TNJMnzi2y/QrsUZ1nYP9vAzqauPAFaU1myEf+YEp
SMK0ma0Dypdgs2a+ee4Ns73TDaWfwF0MoRTSjkpCsp4vQGGgpb5+KC+LsG6leRZKXcuKEtdmORYh
jW221PMpHTUXcEYYS+x6c79Tis0yHpQtqQYfgoDNNNT1xDigxggi6chlDwe83HWTeNPMtGbT02k0
dIn5QYSJfO49w9uhMp22AfvkXU2uZoiUtz/Yxdjc0cIa98LSZvJ6XYeciCnlu6+ktU1T33q0MAHM
ESJhCV+X7OEHR4nc4fUb2hyNQdNZ8ChD43kJHNVqG0twwuJlLMlVhU8Bk4UpRdGceLQUcuflqoyR
OSh++WFEhp0at7Ur5iMR7Vm11edi/YkYyGPZIpcDJ1BzSPp0PUyYMY5qILa0G+yo6buEgUFmblc9
GDdwrRfwm2y/HJwAL33rLUmocKfEI2/zwV2W+VtQT8VZ4Hi72prEXgcocLuIav1ZOAFNr17BrWjq
so16QrKCyMvpgho+WXMCV59ujKZVuyFNFgzQib/TuB7ek7F3d4GzFh8c5KQTlulGqknf+7qP4ZYn
1fJFPmX7MkyTE0Rm4Vrn2b2QdcfaPlkoMVpiDG2xn3z0ELpkil3Rqvd5V3FkXpgsqm7pfyVSV56H
QFoxmmxHvvzrqsbNrydaG43GqDNE8ljZXtQR2JcTgCU/GMIIcGrKuXERCH0sZpWf9arg+0I2lu8C
vdW2ramLM2Dt5qrJW+tEVjagfkO/KrSskKFydVLSMf0UEcHsw71nt/pb4qTjK0lAOmcqETf3Hlrw
jH1eVX4k6OQ9wsPIUTGpbveeHAAp56u1l/ZCE1s5mfOz1stpBbFrzWmEnKQ4SDYIV4SEFEeHGfeJ
YJTuZSjm9ZCPlkMOe5Z0oScCV4sa0xRHi1cNlT9Ie1uStEK53kjrmf6pQWXLQwaS7iHLYOIKdUDu
d2/geEBHHTwsY/Nuim4nO3GcSQvbpYY5hS5qRcI2SeypDgNyjypc+5EJQOM1vh/hcV+v2qzgGBET
T39W8WlOkEcd7PxsnmIa+ensarOJXps8+9Cjr69jd/Aceg+w2MGg6RFOnHZnX/Yqce564qGZ63Sn
862szjrFLffAjrCipMTRgSolTmZNgAGG6Nv5rUF+WooByffmd39onqcpMO40fbGpA+qr0pqvsVzX
oVmUA6j2IL83lPKuNdt7aOxqW/kYmZZ+2g2WGsZ9IyUUZja03vVC8g7JemU//kjq9q2ojcudOqfD
oWLbb0cW7mZyR9suu5LAN8vNUHCkIj3vdu1ifzjisqYlwXK5ThycJeHKUv5EhWxs6lVj2lpZZl2E
Gdvlo9E2kujbQezcLkAmYrV1+xOUNDNP5bkJvyjaiWisu/tZp9Q2TXopipFxek3bijQYRdwopx+Y
1JCgEyniDENbxLK/e9R6SRSSx3/3KJIOjLPmlSfl2dOeoM0DPHgPub8+Xs9m629Qeptny1aX0kP5
02G2DWK1LNLpjjinULrnRdtfL+Cht6NhOyezFWbHEWIEW2umQ+TeUgZDlWE4MJTZZBVtYD3qGzQf
COy9afww5Eia1Uw3nLusxgbZbAJ32mqptRvlfEK6Nz+YQ0V3P1r68knGOXImnAIaDXPhKPprP41y
HuIH2iv5xfIo3SqfJAjeRdJFZeak10uVLuzAe8YlppmS1dyOTXJ01+bO8Z2W4odAwvsysMy3hB4s
COWIwY8e0uZuy7FaGZzYedFNt6aXPNmjfCyansHikNwbkwGSUzPdWKqGsEAaesYdNl9vDirbYIHv
WT8Gc6c6Mb8G2N1OpcWkrfTK46+kPbw5b5ahpfu57F7dKr8zluE8CeObYySa+SopS+nDtZup81oK
i4ZpjT3HUu9f/NXjT1bxMgij3JBkNOOOyLmWGj/WG7JSbbxMlGxOSTTGBT5JHPer2dg/mCQZO9FJ
OwxK6w5xzkqUQrOrHC/qi0ZD3uM89bJMWbzbwz1zpjuE6duM2Wquny1leCeyxz7AtF8ZZce8V3Ns
SfqCJu810rk4ghH3q5UfMhwoTibuJF+DWuQxr0tXkgNNYb6JtUlDHgaEdKjJe8w6d+P3CM9H/bwy
nw8X3yf5gMqB8NPP0jZvdLtpIyrsMR6JD7WdfN22jt58OlwrLadyjOD/VicUY5NKsfErK549JA7o
D8iYqtuHadR9mC3LSRbmc62sz35w35GJokqIdNFsMjVZu9J7bko2ELghmTkhForQH5DP7bxj2eJL
zLxHpHrX60KuGVmQPGuniCmiCqVuMEzJ+7Ad5rhhNgYl/m5iygc2ab+07YaPunU4EQTbl2rQt/TN
T8vq8Vyv7Inw4vwYzHUVZjkZTFgAHzxUkIxNu/M8jrciGFMMmQy8sJ0hNILmX5oojNbyK+1xWPiD
9zDpMt/jfvFOzBv2jZ9kGAoo8nyfbFOtFndoxpHuBd0XltFqr5qmhuviP0DzXEMX2yWXiPPDdZwj
id9ZLDMv2Ay6QZc879np2C+krtMVtE+lS+YxY3oI39XXnOXzjgiXIebJlOu3+BW0Rxbi9WEOhFvt
LFd7ZXJwNdbMqskjfvLNS1rvsuz1qb+XRNa245jBb5wp0Zrqu09yxlv691Ibz5A/87ghXokrPp9I
1XKyXeezp2ei8ggxnGF6Iu8THRMc42d1rWVCbqs5IQenrNrIcwmrkL11atblzS3LQ5BAjOa50hN5
QmIAI+mwr/SjcLNh1y22HfVrz/KIZcbBgUrQ2L30QlM4zTW6RysG4R6rHhuFJfRYNyTfnIiai6iV
79lhlrO8rKTuxPUUnIpRmddarxP9ovnz/TJetHA6XWwarNtVNfaGzmDFeUHET4P9nGcuLi9Z3iOJ
9TdLYp49U0I5wVb9NjrpjFJSd2+sOiF2OQiI9IU+mIcTLK3QZ7OGaeSn3/XOQWlF/2NVU/HKg3y5
gsf+oTSRvdoq8W9EL/YAcKBKaC7tibysR/IkQop4pCvCcSo2mfAz/F0lWTiFxT3h9yvU9wJRjmXG
dtmcxFjvRtVuDD94XyQDO8YeGiMpFmOBtV4PDnHvy/xlci7LsnhJ2cM0rIeQTRZ7XCyXE03gfG70
TZqOzrXpcp+2i7Hp7eIn/u1tjQnOoMwLvVlsyWJ5lN3gHoB6RrbBoNoorA26Z34kk5qaPk5Yj7gB
FiKFhp559PCd9/JFFUF6IqAgXhPPCCukZwMVRmiB09yZeIQHOz/WWH96w2GqzRGd0uFmyA3fHKl1
m0ngX8XW+ahm63Pysistz49GTtBSCaS4oK6CGuY2/T69iD0LIU8ZCKWbWTdgawUJyxyTozrQhYpZ
aaykqSbkHWcBh1rOh2R21bQnOaqD2fslVevo7I3gVGOA3dttWaDa0LQkbG0nIsDtvIrqWbOWb7ZY
fFx1i2oC7oh9qRDSl4AB0ziWS2xVHaX+rP8Abfa4dBoRzHV6sCVeq0Vcidq4djp3l7PECtn6XWX2
fOTB2DMDJuPjstfcDg76VLDMlBdsN/LCYuKoB1elgb3PVM5zrwaunHn2Q39xjCPrkLMWwO4Y2z6S
mnwVbLfjCYvvdcEn2TZkskWY2/LQd6jbrKcmf+3nb9mz7EC3jvhLIflWmfM1JO5bNyxh59kX15vB
Aqtm4GtbwWPjWNXRablhzeTGmtS5ybL3Ru9e9YW1AuHRG+J5ojm5kVPJzyrdNVRlam/zxPeRM3Kv
GFpoWqMWCsozygYyOrEGhk5vIOzLK2IV52OeYcJNxpARFUB0/WpILjEwA6eD8hk1ELVwSXmwQ8zC
G8fYzq4kdUPtA2Iiwx6XbIS8BDF8Md6gwTTi0jHYdGXLcQH8tEsr23/0CubLM1IXgINefwtQ4HNk
2zH12u6y4pw0OPauKdKY0Hdsnq16c/LmHq/oXCybCiZgrEqbBqZszqhd1UkVBge44Z4RNaMnynnk
KWiGhUG+JF80150z6d+u/plP3fwxsD/cOl7Bi9/pLqihvhHBDfaJ+87Bl+BZt/kve3ZbPRWmsEI7
UFTc0w+NWmOvcIEFwfiO0XLNQ1JFnywGsrlERLoO7r1uJns1eCF/tmOmylIjtdmQ82hfOMd144F8
P0L7uFlVlz9KRXpyNlvfrtpiASbswZbYa+o0waidb0FCslk0EQxVLBuXxTjKRD0IShBbT9k7syJJ
qu8EiB4T7Sx0kRLuHFghex41t5JD3mvrneU7sRzNsMEGEdW5uErmCr8AanxPuSOIKnKRaxJ1iMAk
lLwvP3mgkDIZ2O221vpdkzFd75umiwNTMp9hjacTQHnLrXXJnFQP9EIR+vkgJFrM/n/snceS49i1
rl+lQ3N0wJvBmYAgmUxDpqk0XRNEWXjv8fTnQ7auKglSxC1peiSFWoqOrsWN7dZe6zdOXaqZk2E4
bcugh6kAU+5q8isIkLYkfSfxv0p84S7Fs8gOjfi7V3V3ely+quhBMlWgyf17OkIr/B/XkcSBDJHX
8YbiNiUpTF5jVAEkl0aKYlJT05vgJQEKrQByxftTch/NKP/WKfFj1bHLRF3cqTqGRn1wY+UABiTv
LcIvFthx/jPJgCMMgretuUJWkhhMrbKBor/mDbbcBneJL31tIj1DirN0IcyrNzihN06sgGVo/bWV
dsNnHTD8azDW7bYTKP4ZFIUccsarehD+wgxyDQScEp3WOeBAcDkJR/qv0bWafI9Dd4/HysoafG7H
/pMP2NgUu6dMgtsu1z+pddLPxHJoVbnDc2eGweemTe8HHqtdSYE6b9cRljB2YxY32O3eoHuPo/Vf
njiuctB6Yg5aLMavqYy3CD5sG5yNJmSMzFp0lXLbSxTvMmPgdK7MDS6yu7jmTFIG/NjbYF+DH0/a
lv9j1vsq52rGTAK4woH2wA6/t02fKd+EgnPfQ8ANpxucqPDCK1BVrB5auSLPBNKRes1BSQunVV6S
xrM9Gn+Wiv1ddl0P4rXvT6mACh+JO5sXoOiYKTeiKbwJ6HjYPLJuKqMD/TNsJaUnU6puw8zdcMs6
wISrHeS7ldBeiWZCEsnaC8xtPfjfcEyx6wxdjiyj2VKQioLz9oxPFbX8KHPjbaNqG6DYK3qIj3JV
vPoD1hKRt/YRNWg1v3C4IP2fiscpO7HKez3a8ca3y0RfjyOQJq/2dqU+3OH+ys6SMdmMvFdRaK8j
idJK8kC62W1CusQ95A07QXmrhMejCp/qBLV23G9ytB2EkXeDwtuilGgbyDeww3a5PtbOiBmbnSc1
ZXZtk8hl4mSV6K+0NrhKMQZSetU2q3EruYAFQ5BVIzj+OPmixeprawwHam4xTIJX5Klu2hInY9xr
R63wH4QKEgH9HwgyhjhQpw/z4Yfs8nRyB/Vn76ereORDafmjaEVPo3ZtpbUzxPJTkLb7jqYJB3vJ
iwrf994K6nUYRcAisi2tRkTncO9cjSYrG+t1a50W0V6Ji/G5Ij3lgPQpuFJOUT31WhvgCTQx71Bp
/FaROAVl9GTF4xNmeVdBY9InTyAojGZxW4hNuAeSNB6ytr/p5ZFUx/3+AVV3hnc4A4hqE1BNhmpC
nXQCv0KSOwaI5lY7ulHK0sCmQjsMcHyRN0mb6HtqlPFr0XcUUoN0MG77Nsc+F2BGLa+7mFbveuGX
TEzKD2wyyHkg7yyTGh5a9IBwZ1DVAIK1ntRSagPfq75YsctMQwHCkjlO0uixSAThO2V78xOOd9WT
WSvdhsZlhcf1qEc/3n/M/+Eu/zFpPv572OXmx/cfJa6p3/94qvlL9Uf28493GnYKZurLRzjm9Of8
jcaUdOVPUUE9GeF4/Z/eP3+jMSXF+BMvFAMAN5KziP/9AnZL4p8iAtlYXgMH539Iv3DdEn+Hsunk
eCOD0dVRm/4NLOYE2/61qhB+groLRBxJShlbBX2ytP8IxAyUEDfFPI3uoJvCd6rBmgh2y80Z4x/s
WZ8+fK0z22mG6v47GphUlL1Q2QTKdRxtDAZJGMI2uss4mMsGWQ3x9jcjGPjCoyc3gV9xrH3Xl/5A
Z+3bosibNFHveHDKKz9Be9AKED+6HOXkqyFHjPK7Jk3AcRRKZ6dCYhpCi6ZSfZdrFLmiRlPXRZk0
W/pKU1WeootZSOr+ctC5yCHyhjKUwYnWPUVW5qqoNXZ/eWZa6NsaIFYkN/1J7xk5jMwyd7SDafJI
qrcjm+QRN+ZDSS/KBAPQ6o19+ZdMHr7Hq2b6JSw/nIp0U8Ua43ge0f5FCqZWyrsaVN0mGzPJJmmQ
3kjVvStMSmnax7KKZyxEndEiffYSAzNddHIpwrXSru+jaD2824ZqrgFQT1ao5hb5lde3b1lKfthk
HZC9ojG3UsLdZgdAtG50qXRRPfFD31b9DAUexL5uqUPpD5fHN1ch//tLq9o7Q5iNMfdFiM2QvC8d
q7vCt8qNonWvGQqWgIplw8m43zdhnysPTcbDO3ENf6+xIlao0bgHGLToWckBIBh5+EQlOXujZjjc
uwnmRnoPY7TI2nqBajzjZvBzedhZUNZhrkumOLcQSdJhgMQn63e0ZPRtZzTGBrUNkPxKZyFHD170
8vc52caGIckKFmeTzjNNrBkXRIN0FY2YUt2JAWUo9NM8qumXQ7ybJh0dTLMYsy2m1Ho35JoS3FXr
ZD+2trapVrGDLeWKdWFLK2TabsvrzKHCvTC6069p4BrMuYoUBP+Zm0blogD6bNSCuwAfrNG/Deg0
aeZwM6AtenmQinyyjwhFh4zjHIqLqM8GKdd+VEaDHNzR394Gj+En65De6tesd+ktvE1scZve9gco
qJt8Uz17P6w762Gf77OdfKgHW6XB+7NrbfieC19/2r/zj//xd832d0RDPygged4p3c0gRes81ddC
CUIO7eAQp2fgH6vQX9BAOFlVUM3h/MCB4lxBfmEmD6ii7SO7TdDf1UX6E+marebyJr78xU/m9j2G
gcoCjW3MO2ZyFeRLuYjjTn+nF9R1JyhUw/Gj3vf/zJD+rYTq6WE9izRN/YeLKAz90NVLIqG152TX
2lXofAPWsKoOS1q+J5NFJINsgWQVFwqQT8eRvAEFQpxce1ADxUpxSfuKYSUNX9rxNajaNXhxuzAW
VCNOLoD3mJO7xuRZhOvFcUw1HhUXefD+zkL3DhlLaO0g/P0703qqYAFpxcK1vhRvnjgItWK1EvF8
17VFvKTbMd140k+9dneeld/J0ULAc4uRxAxOFqnR9JfjAYpya/QFIgJ3EtoLuw5+3sqgNLGwHE+m
Dt0Ui6VINi+pKprux1G8GGM1aJ3F3mgLzKMrOgjU4ChEZn5iQ/BemZm/69slJ5GTr/kelsyPnA+7
EmO2Nsc4VdQ+LIq9YAUPokBzwOUcN6p1IWefLTizXi3//khVUeQRhe65DiNxFrIwBEl1p5EWKeXE
xN1pirqpNAPeCj65Mq9iLb2urN1vbvdJBYhLGdl8k40xf70lQQmmLteHPQB3ZwCZSlPeCMFM5em3
y5HeF8THI1OmN42asEL6aWj8ezaVZhaXqq+Myp16JxzU624fXevaSv7kclkhE7HN1+kaCYpGhFv4
m9no36GnoBIS2ygUHa8iSi2DbFWacjfCtebadDS6sUOAemOiTlya/yQcl79I8xtR73kaarVdoPSe
oNx5pohT372JB3DcDTeBso7kglfSv95X/x8vhvexfQg2uyHxVUTwPX8PdmMKnyng/e6fr5LeTf9i
k+P6MZs2mg61ElDhvSvgwqwpVk6Ww8KS5P90HB4vDhXUhQztTsZrE0mM4xlSJYDpcpJ5e/C57SYt
qs8Z/IercMC38bfHQxQScB6PnCvG7BLNVFVMRn+kQleFwZ2vpqbTwixfWALza5RTH+MZavG8A0iU
5uYCHnp0gSYM6cEXFJ1WJvj9sc2lr4HfW9tCjBd8debnFeHQYsJaidRWnWxKZ58PyQl/jK3ygKm8
Qz/y0CWKLUJBGir5qaOS2bQL2/nMAHmmvk8X73IytOOI4EjHIiza6qBAILFrqdtpHuWvxDNuitZY
WIMnq4PhkWdOZm+wMyFgHgejcp56PeyTQ81xrCpQxULVuE4s7eY31waXjUIxC5rnxPScS4+5UZ7i
rFFVB5oiN0Fzk4BU/+8izHYTxJkw6mFMHwrDXI3iwUT24XKEM98KRAkHD6tOs/hax98KrWpDbr26
Ohgkb4J4LVc7IVgyqH03Gj3ar9OX+hVlrlSN9unoWhFR1Of8AERrfKVpJFS29RB8g1oV/+hcB5L0
5aFNH+dS0FluavTxABSZoDDPUCcB4OQisYuS4tJ9cWY7sXexx8PQi/+a34qVJRQYTbDesj7nTZrd
q0iR0L307S4t10INfbZrv18e3DQv88HhzoA8PfcxJdXZFvY9KXaRPyoP5rCSC9vYK+FVpdgoCTUA
uZfMT04e8JwYqAbgKACVmYNDnaUb+ugOkaVpJROoXeX3YHmAVt2MN9Gdtx230U65tq7Hz8J3OrP5
j+z18ljnueM8+OzwUMukK8eW4GIig266j4wlZ9JzMzgZ1EynMHf+Sf3Jzbq2TYjAfeL4WrqOEtVR
pmJ6qMLwGdLPGd2wy6M6synQ7IRXITGNKuWv2fqkoGfKLcDdQy/RsR3bezygbiupciSkm1u5o3QI
PDr63IvRWs8su0Ng3E13l3/F6f4HvQhvnHuHe5QM5Hj/C2XaDkYZjAdJmtyBXKfuwYEsLNZzQ+XG
EeVJPgNo8km2Wpp9wKcfDhLtj5iO+EqFn/TNfOv3tHO+ti/lM7Izl0d2euUwsg8xZ6umkiLQS53H
yFIwUukmSWi1pxQ+tPvLgaba8WwvIjOIJQX3Ni+4E79vgP5UNCFpH5BprcGlon9jOvJ343Mb22ni
VLfK82isLwc93RPHMad5/fAcdjGL9SJxGA++Ijli/zoJCV+O8P7OPT5ijkNMH/hDCDx68bVXxfGg
UCpSboq73hbWwMRs8UbYCU6w6+1gC5Y0oJ++K7fJT39rfYK1eflnLA10dgVWVe7xSOghgvkBaMUr
Q88XnqbvCfbJQKcSiUHOYBjibCOOshE1Sl+Nh+FahCKyRS/he1vuIHiZCAdv4yfzaS+thQcRUrgt
PAgP4b58iT4VjrWmGXjTLKQVJ6UOWhcUVPAC0SDSmsq8hzBShUVJOhEP0QtVB0pzQJ3gTTyBNjX+
WnrSnd2bH6PNphnxZzDm4hTtZ/tdU3Ya8uI4QGS2OiFwbA05qKss2LgLDxHp3MnzMe5sYvEBUxul
I27yM3jUNv5GdaKdfm/c+E/BrX8DYlt87Re26uk5P31ZS2aime6Twq5I1XzwBGKKP1XjNmqvkl2s
PHFZKwuB3jP2+Zp6d9zEVQ7dXGt2+jSFlnFr6cOhf6s3wRfj0/jNuske0RILbsTnoXQq+JgstmZl
vjVXv79l6AehpkhfQz3R5MSiwrKwmxgOIwywHvoi5tSXI5zJB6be6a8Qs8kz1Dg3xJEDXbzWHPj6
m+FnfpveytvqOt2FO3UbQRxYK7C9dxA/m4Xw586Ej9Gnaf5wMg2dn8hJ6Y+HeKTjn/fCpmgwkb48
xrNBJpVikuOpWTwbohmbppSWzXgQVLYDCl5AFy5HOLcDUJT6V4TZMISkLYQcYYpDVb6MQXQTD8ZV
kYgLq+HMPUilCJVlshuqjOrsdENWY6yH6RhvrD3Az6Z7LdM1DgGXxzJ9jdl61w1ohbzJdVOjhXc8
JeAHwixEgX+PMOh+8KC6P6d+/TCMt5agLtx9p7nvlC3htEOvUJdIXY5jmWM4SKGVans5tFZS6z/3
1k4EcOS6NCjB8MG/HcHTXB7gmXMSPyjcoEhiaFXS3D2OWgxRXeI10ewL1DPyEVAj9i2uKfzEaRnL
EwDVk5xCumnLr61sOniw8tJpN5d/xelkIrI7uabTxIZI9X6oflj5uq/kZhmJ/R6Q7HAjD8i2K2Kx
CorqU2UKS22L08zGkFg1VKaQAJ/aYbO1k/tRhW6m7B1cnqJ2X4NLEmBnxOkOA5wtuuyrwQ0/i7K/
M73HtmzWuAsvfPeTTUJHB4gRmmxch4j/ysef3W1D2qGeau2DwmQPqjmdE63wNmrkBQsN4bOhLAzU
TErUPIdnMwxyqu8CkvW9q41o48aQJ8QKjc4wq6LfXcK8tKkowdyjqY5p1Wy7xLgoYBQvThY+oy3S
Cer9H0H/PGrhrZi0q1I6+PVCi+Fk10whp3c+0zl1yGbnmVooMt6B0nCosKqhOnzVW5ITqMo9FZTV
INe7AZjT2DUL+dv00Y4Ohqnqr4I3nSpbBiXy4/nLAhy3eqsrD61cyKtBaFton+647n1ftsNQ3Ae9
Lu1aaDALW+XM4iUyZQeYz7yv3gUAP94SdLwKz0TehMgRmErjSpv8kCSe5RDhvtLYQQ5A3LSew8Lb
tq4pwUBYknM/M3q+KdeHxbpBhHA+z1XZD75RlIdoFMQWEAgQxbiyIJFIVvVdF1EAKOtcum8lBAMu
HxXytDlnX57aANuXY2viws1iay1+D1HclIcSLoxvQ8OLt5kRWQfNyNI7CYnOG7iy482A+CVcpDK0
u3qUHMZB0cKwwMkP/usghIqDJJ2yEtwWcpkEbBYZHm8FB7kHp6f3toHwzfbybz+5ew3F4LISweVQ
22DVHi8ad0xHv4zd8hB0EES7JAwcNL2shR0xA6OxywlD4Y5nL00Gosy+kFrkY59aVIjC0CJNqqV8
rWvNW4T2yU1rQkBRx/HBS+MSS3DFhJxfFr/Zo33/BRrQD/iMdFDnVxl+ieiXuGJ10Nu82WHnlW76
zowXPufp1qcgOm0ChRoHhcr5OC0gC6arVIeq0tW1aI7YwriptdKHoXuK4qhZGX4TXJlt3O2zQo0f
L8/muU3APjS5N9mNNAWOZ7NUu6JuEr06dJCKtjoa6E6YQXRCbWQn5V24mZxYEEgXllxnpz94tgM4
zrHRxRRQYbZny8jEq813o07fRygv2w12PVu5QuXWZd2vBPCgV2jEfLs82JOYIBtNPjKafkiSsf+O
B5vQ1ZJ8w1PYdV8hiQTAbSVRdKT4pfO6370bZ7Fm4+shawkNXMeDhZRNZKo3SGvcZMZSk//8kKZO
IxbWiqLP8q0M3g4qz6p8wC9M/+FRbRxs6a55vfzhTm7f98H8ijL9io+pjdXWtRiSNbUQ4rPMWAXt
te+NC4/rk7U4AU85EcGHKDQw5/0p3kbokY6RfOjKjT5eDcp1X7LzoSLf1/3q8ohOkjUqpgiO8ORE
iVTl9jsekVAPsYgjCSN6S/QVvLv+xVMW6ncnW3uKob43ZEEwAok8jiFFnVXVfLiDryIw51bRc1SP
tgmmZESd25XgqVaDjOqa51we3On1ehx5Di+hONRIo1WIvI/AmjeQ4MmTwFl/K5PgMRONbYXOi6wL
63r8bDWiM4TKgvPnmXXJi0PTQdbgPnuS0XC7m5HX59IBb/WNIYAot14HlCea5AEltYW9dpr/T+Od
TmmgguT/8/dgSXJq+EEhHWL0WoApb/MQ4pQvO/hGvKj9mxvLb372pHXocwlwTZpyN2TxQlJzbkmR
wOkMVwP0ac22YppIWRSihX/QRsGpKggacHur7yKs1cvTe25dgdMgg+LAAq49S9tgr5lhWZbSQXkK
201Tfi6Cm+x77D4W6gGIz+Vg50YFVFbiPcMtfGITE4jSUEVYWRzS1nw0RvGm66O7ukzeyshY2C9n
ThkwGr9CzfYkUmx9gPWoQq9GRjNE3jQ1WPe+W9gd55bm9GgBpEwmwzc83pZFgiNCKI2czKEaIbtj
vbltE9i12rwoUXdV6MES9OW0JMPblCxP5POxOnmFH4fME3Ty4e/UBzFIzLd4gIjVIuB4rcj+sPKS
pNxxHP6IxchYY9GVrbu0Wbd+e6vl2iS9wFXlBomDuUdxNzk53OVR9S1DtXQbaFX7ennCT4t/5vTI
UnCBYrqBPs7WsRZ1suTWcc0t2Sor1Uz/KixsSrIa/pZXciSrpKI3rWxNFIpaXMcG/JuhQL7ea1N/
1fidgsh8IthZbC05j5/OnQlOkWsCWgBZgz5r+ZdcD12exGRLCNKt5Rphi9KHVqj14xoq8Y2Jnu3C
c/AdAHuUqdA11OjlgTYFwMgz6XjyLF+uEeoC74p8qvHZMxv/O5ac8dPQNdAwqcR3n/tEsTAwGpPk
L/T9YfDUoRBRFqZ/8wQLNtibcO0r1H5o7NuD7+IqEYfC5xxWeMKzxwAXLAwWnC5IprndsUgs23Nl
+SH0a9iFoi+P112IApOay0K1Kr24Mm2s2fxwBUPF/WSqyALbA7yQdKXpWrVP8XPlt0lB9BfVc5h5
kSkYn9VQ7h4iaYgQJsqb7issCzq7bRImn0TK2uB1kfp7ATySfEWgt2yxxEmwAIFcudTAmJ8qtGQB
VHABS1MhHa+r428q5l4FckQvDhzdjodxMSRSBW8WqdteXs3zM2UeaLbZO0HsKgUvxENjik4tYFYf
H5AXWTgkp5/7cYnMo8yWSEqdJ2tTomgiGNrCX2dVtnBqzb8YBQJqd9xxyFJjzjYvFaqmINX4i7SH
OIEJ5Ce7diK4WyXyWElEde3yZ5sPiFYrSEd2GfLZlkSF9Xh+IOlLUI3b9hD4VHYGEQ5vZYL3vxzl
5CKbaEa0rUGuga9+lwH/mFa2ut63khAA0vDbdVnhq9kiVFAX3SYzFHtoR9qRJhrGQfSbq4J3FoEx
j5dBkYN6nD0EzE7v66xIeFyqup1BSTOwnmzNheFNH+njqniPQoOc8gafk+vz+CPyngPEpqQUOYTW
kZuDKQV2BoLn8kc8nSrG8iHKfKoCRGMk2OZQ/vGdSSz3ld5Dt7kc5B2zcDKW6YlIJJ5Q8xpyo42d
6Jsh78TadeLQOBTZaOMAQR8XMaR8HeIEmyPk20GK5MZCZ1rpcVofu6tcWNoKp8uG3IfuMe032ta0
i46/65DA+uoRNLzvhRgDEv06ynIHzrNDpQwzGnVT1A+VbC1siZOrB/IL6u04Q8AGkIl8HFUdLKy+
UVW6R3xJszYQuDXU2NRd8nr5U5/OJ1cbxY8JFT4VeGfzqSYlOmepENzHUi1sxFGnNa7JS6W/k/oK
LyyeP/I7P+kdc3g8HFjS6Jp5MjepgtCQGuH6l4XdsGkl5AM7hGO4t1TKO9WXauDFEmT5ErBuPlB+
wXvjg4xPpAKmzgaadkHRpKlUH1ByllfZkKCph//OQlK5FGV2NEtCBL45E+tDb3kHLQHgj7jIUs/t
XBDEjN6/KTVjXDOP3sc9Ml1xTw33oHg612aEnsyzMGIydnlpzO+A6YtxWWr0DUQSyvkSNEh6EDR7
34RGuik6dKihj5eOjB30pqiKYn053smwSLFkkBpAqDmo6OocD0vJ1VBLFak4IODH0fyz0J4vB5im
+OOpwr1JANDKLATO4/lOJjfXM7HVikNseKhBk8fQIvJf/rsgs0ZJX2Js1koECdJuFRav3fhUGEvu
Kuc/1a+RzFZAGmklkt5kAFL2uQNGGaDrcXkY81Nv/q1md1ZS+Hre+0pxyIpVv0vwemCjhnSp0btf
d0vNrKWZmcb7oeKTub0ZA7IqDomCigRyet0NBYzfPFLnQ5p+xIcgUo6VE6oQxSH/xnjGHYJTSMoj
6nv5yy3NzewIMJO2qaEkFYeh/Yp1nh0sPRGWPtZ0dXwYhxLAX0ULrDiY1PKF5N7QPknmz8uDWIox
24txLCAhFxPDwyBDNL8oyYvWLFS8l2JMS/DDOIJMHw1UropDOImpSUCz4lekdRYW8sJ0zAGn3ViF
VW4xkhYtIVXFO14NFmb85KA8Plfm8L24YhB5IRco/4cIeE6aegfU6tZK/vXyrMyTgvcVDD1AhqgO
P3QO9RRr1wf8yLbnaYHMdLLSus/GgE2EhVjqQkvk7Ox8iDX9/Q+zg4ina6TZ9JQprVVj3Erts574
zuUBLQWZ7ZVSEIO4k6dzrM3tWEFRQlhJ/8nzD27Ar8822zB1F1ll9R4FJ7ZcQ9dDQCUOLZUm/f0l
DYCS9gaFSJrlymw8Ooa/ViWIHP4IAql5gxgvdhH9QpQzZzPFJNBEPGhVnkuzjLRoqtDNy6o4KBYd
Yx7XqFbYMlJXCl3VFdavvz1JhOMNAyaOosRJC65QXPrxHcu7+GukdBUpkQ0P9nKQk6Iqa/soyny9
9VocUwwqDkWynl4u+/w+egiRAsxtFMWLb+Od/yAvPTzPrD8yQSAUZKd0NOZsZMxcZXR2G+bLwnzB
7X7oTYuwWLpQnj4b5kP9QT7eS4ZJhZxOBIlH+KUH6xUL+6j5fvkDnjmEjmocswtbVqWo1gRihG68
EdWHUnrGiXM7JvHCcjg/Ux9GM9tOShV2bV1x3HUIG8i081Cm6u/KTn7LYs9RMpMuXrOlIf2oGfkq
tsLr1lC2rez9/rF7NOLZHWVkEWVV9K8ODcLbhSk7Sg17HVtZM08XQp08SN9X54cxz+4qyYwwvMWr
94CRklY6iCHWn6pH4wpnJwxRE4c+WIZG3wZ138vTeub6+jhIa7bXkfaPo24KLIUx5qyu3Q4PlyOc
vs2Oq2PWPGNtUkomU3UMsQPrrcF/9yu6wVEN58yxPMyoF4a0sFKt2W7wJCkbLKAQBwWDr2i4kwPk
qKJ0UyOcd3loC/tuDr0MtIjTMyBSIBdrHFOKqN1I0ct/F2SawQ8XZYK+Es650wyl/ZXW3Ch+tRPD
hePxzM1/tAxmp6MrVLKaKcyRmHRbCdHEcTKQaJD9jPal5G0vD+nsBfNrtc9r0BIihII2fbcWJ6Z+
8q3ItvmYOZb6bNTseZjCjbb0pllaFrNjpR3/X1Bw7BwrB797NvvXsVogW0ynwuwRyJekZwaxe2JY
Tz/jw3RZEPfSpiY9r9NsE+GRQyna1gE5G1a+oU63b8bXy1/zfESDjG3K2sBfHkfM6NMVSTxyf+aW
gz3fbZ4OqzQdQRuZj+g9r1DYXlj4J8Dxv8+rXzFnt0HtBRbmQ7ylUyyjOuWtLw3HVNrViOVZliG8
IO8ka61U18oiifVkHmF7gkzUZfqxJqWl2XD9zNDjSha0fZ3/hRSVU8PKzbTMAVu//s0PO4s0GyRK
2abaJZ6+L8V7FwFNpWKACOmpdfBc5yhdo8V7OeJ7aeVo9cxCzja7MuidLrmEVLeOfF29yOOKnlmP
ikplAySxjStvnazoyLwgXKs/IrEa3gTOUj/jpMOnTD8DAA8UGkmCMzS7FQohHeMWK7h98FJ96X6W
TrmrHssn78F4zNfxl2bXPGX3BKeF5iy2v89O8Ifgs/ti6LvRxbhe3+t3HSVz9EPwhwpXSrVCNs5J
7vttjJeL3f9Ykg85XdXTsCfsLcAaUs45LDNSEsWs8J/f96XTYujlO0PtlMIaUTS3tjVHvtMXltjJ
uTuLOLv3xRiDyCgjYjFYD3KKCXyAHi5WVO7LiCHH5dV1cl0dB5u3G0ULyUK/mtYzLDAsLUyjcHpL
XDjcl6LMpg9fXjxrIoaU4cMVltwgHsrg3y4P5eTMmw1ldgh0IJOVRJ8WqJ9s5TrjqWVdKWWPkSBi
PQUa0RAWL4c8uyxBnLMwEH2hd3p8zJrFWNIXc7V9bLp2Evcr7E1wMPSXSF7nv9+vOLMjIIhjuR1H
U9sHHrQnZZ+LW7lYeDAsjWX6DR8uqS6LR6nKLM7Q7FOcNAjcCygrd3aqLRxop4nt+0T9Gs30Sz5E
Gl1RySr6ZXsEJcUH61v9lOJ9divv4q/Nt+4N8Qx8YZqlrHbpG87u+k7re7GkD77HVN0vOzsa8WgR
ni8viKUgs/cBjvNemGtcRKpgrU0slsLkRxXK68tR/s2h9OsLzo4IQQSGY6HLva+wX1IPeHlYX8zv
vHz0V0F0mmCj5ws7+PLqkMXZ6Z9VILh5Cmj7ItsqaCKjsAnhIFrCkSyFmR0U45CrfuwxSZqXr3Aa
AAX8lvaObJULn/Ak3Txagye9LhEaVqgMTFQeOIFncx5NxPAtmiWisELz+PKELQ1rdk7UoiBmkcnX
q9Vvrq5e58VXXv+rrlScy4FOH8qgmEzyPUvT4Q2dMLMTNTXSquq1fQ9/L2xXySO+URTrv1uto9tP
8XaJSTcdPbPsBHAD/H34IDS61dlmVgdg5CW94b2lrIdcoHD7H2xcIkx9Qm5gJBdni90CK64IAhFE
bA2o2MUVzoGI8hmRtnT1ntm+H0PNcxwh0VvVh2S0R7V7lRbrya5NCX5enqOlILM1bpo4OhVgWPai
nNlRVTp6hZK3sbTCl8LMrkM5BNektIzFMLqVSuNBRDgcUdPLgzm/4AC60NKdiIbzcpaOc1JaF6K2
l56SvftS9ChF8JpXMV6lDWGXuITWNlI5l8OeH9yvqLNzNhsHMcP+RdtnEzTpU6296UsyfOfybhbD
rxizdTcRoEYjwwYJpNotFknqOn0y9r5TPsUb06mc9idiv1tllWzkryJefX9lX7Or/2qYc5Sr6gKv
kIpB2w9Sw/vUwn3hc5w9Xw5yfgf/a5zabD1mUoEmrss4O+Fl8L+M9V+/9+drbF1MjGixckhMSp7H
131UIA4feEVzj2Z87EAW/CH04hLP8IRvMh0OE+4QLThgiCdQFBPAoBRXUnsfCanY42TtCp9Ns2zf
omFs/lLltAgdVW/K1zBOKIc2voppY+ImrRM1Xv8SdBLQchSQu8+Snmv9CgiGF+MM5VqvSo5V1aqn
WD3YCQJbqZ0IVS3Ati/qhRx2nvtPowDpKxtsJ4AfczEPq1FyxPfj+t6X4/FTmxZYApVFQiXTQL5c
wkEXbO7CXprnze8xEQ7hvrDQ7Jtf7UrcJFlhKfU9Z3n7Q+rCbgUCNrDTDtFJLVfGvyKxfe4VbXd5
XZwZqzG1LSTwcRPeZJbUhhZOyhT/u3sEgR46P0g3fhICbm7oKSBh5m/lxPjx+yH5sqxC1Bl50c2W
+hCDqexGrbt3TVRHfbf9IbCpVEX8hNHVnYvv3G9e/HzbaSr/FXB2CIcaQryFYnT39E98lKSFT1ai
d7Y8QMeqKvc3nyNEY1Aq2qCgxEUEj453mmTmeuiJfXdvufiwR0MZPmKP95LFhvu9Ktsl3ZJ5VjOF
Q+MIhDbxQFHMDmEuGFmPvbS71wyUgRS8Kh0PIbhVkkUurq0o2l+evZO0FxodUDqQqqDaaNzM4Wae
plW5L5jKfWz8DBTvUUPDM8rVq0gkd3Nlp9fMG7lLsGDNb9VwqSB/sk9A0dH4QkUEjAraz7NzzCpN
TQhh2t0rQ/i5VytvN4hevcKo+8XKFbT5c9+ww3xJhemE6sCoj+LOMqzO1bsYJ21GHUqv/aBufE25
6QQZTmqOeyja8cBxy8rdhZ0EDBbP7chMF86I+R2hTbopsNBBpE0aqnOcTBmbohDgunavRaLpZApW
0F2FncDlCT4bhUVDyVIlfX3/Eh8ehhKzW040tftYcIttmigxSR4cjstRTsT9JmFdeouwQdHd1sQ5
C8cwMwW3cSF46Hu9eZYT00RZv3NF3J7dNLOLJNW/pGEFuSEOMr+347g2pVVupPknPO/6B7EM+m04
1LhLZtFm9MTiesSM6O+r4P9U2f/Bcf9hxpwv9Zc/fqR1UA/7L8mP//nHS/CjTr8kH/XX3/+Jfwqw
i9af0F9447AkJ34madk/BdhF+U9AXCa9VXbohLr9xx9pVtb+//xDVv5kwtEPB4IL9QqJwH/8UWXN
9LfMP9F5RpZjAiRONEXd+h0BdjTbpzvk14MIp2tSdzJhEjPKQvC4Z9ea0SR+5YZmfpXHWH7mKwm3
tfE5y5Uwv6vaQesOTa+l5UuXV72yT4oB315y5MgXO2y/qriECVx7hoSRR+5bN77WlN9zUx2Th5by
n3/tlnk9fDZcdBT3ltkVeF27JSg20PJend62HRRayR7cOPsqBiEE1mII8DkfilrEmUvDKmRFJ79P
1mI4ut61aab5vem2CTwm6PbboMGkwqn9uP9ahEb0pOlD0K1GPB+6n00givA3LFzP13TuveRQ17zY
bM/TVddWGob6htmp0T7nyDAGWzMNkqpaR7HcmNeyEVugLGNBABAjS0NSfRKbIst3JZlJjxp3UrwU
EOy1q0wJRkyhEzxhbvXKqKKd7+tZsq0xHH0qMpzcdq0Y8ucbnWzm15SNi3HVs0ndm9BtIzW2hSrH
n9j1u6r/CsrHwB48KcbhKuitwliN9DettapFqoCzidHfq+hdmbeCoJjt1qhLMcMVNkTvc0h7EZdt
j0as3Q3iqD62so6vfeV3xquaytCXVVxCG9uMVaTbXUmERKplSpuDWix9D6ZIXWBgE6qlD//btEiq
3IqmLdJQ/8vemfVWDmPb+b/kXQ1N1ABcXCDS0Rk921UeXgi7bFMSKVGkSInUr89yd6dxu2+C5OY5
9VBAwVWuY4nDHtZeH8bfzTIhrZhW0K+vTA93GFAUf2xiJbhZvBbSBxure70E8jxkwqZ1JvPVNhJM
z7KaOgc6ie8oGepUBMBQFkMJ6mIR/mglWGmkeQ7kNn2FhG5wS+rnlQE7GcOjbftBOx1Q/sCBCzxM
HH3KOUL7MIp4SdEzIR7cmkWm/V4JtrrThr9DG+I6qH8oRPJAc48sjYH6YGqth6hv39my+Kgq13h7
dwA++XqbOGl/S6e7uMo31/7uPFwEK42xG70PM7oNl9YTfaWWlJNXtPf9R2RKyk8DaO5pBcfcvn1L
DeaygJ/MzXBjI1hgooRLrdxrl8nHdm6tuDbl5MZPlbJo/upHOO6dphZzm/sokEKeRxz/6blQQUjq
NifqcWk3ZqpYp2F/6FQamAbzysUfIjY5XmIVOYDa9Lr0/CbATbT+TteUFhcyzAIN1rLc3inoU24/
xeBUHVyIseZLMjrT7o1fQCvtRNpFV9vGVn+7aA2RuNcAbN8NCWmhlQU5YvbBDg74i7xfhIn5r7Yc
unEXd+k873oO9PMxifk4h1VKdL5h4hXpdVlUMmd9KoGLbjNxI7dR+6tkXmMMLmcLXm8llhZ0oGIW
wPrlfpVQ6c34SJB9dIXBBI7hAOmeYShTnrmSc/FEU8I6g9meDScBd2y2J1SNIJFORNBOqH14dBwg
v6XykqRd8ch7a2GgwBUGgoZtkoBfOx3Fjzbx6Ts6Q3remXlb1l1iQkse1WTCEdlkllzHeUe207AF
04qJjm06ljkFMlxss6UHGwYCdUTK3FrP5dIVSSMi9Hk/OwKeTpU5H6oKAVCpd26eBlan2poIUngz
0CunB7Y1XZrx4azAvYfQSrQodMC0f8hrYSRUEwk0nuEe4BuJWphY+v4Q5ZGPmi10AEKxUOjy0G8y
yJ4s2GnocdvFDPveuETsiiH8cUKlMIpOUjmk5xggmHXHislnexKuKSYqFKazXnThMV2RLXEojnnc
Sn6EYDL5UlMG7jVYh+ZCQ/A5q37YQpQbMc8wHzAyzqZ9PqxBW2XBIFOMzBrMh8Ct0mz7RUCucMkE
JETwi0CC1gTRlry3mcIrSnXpRTMGGx6ajMvpDRyn1lThuI3vpQa+plI5c/09JtZGcKN8v85VpHLz
S0yKjmBT+ScMZF2TEhTWGZJlAMFXc7RFD5Uij8tfw4rJLpmysrEdpJh6/kHKLw+2nU5MrOwMyPM5
WwFnNHoDQkzLBgYuoA6rsdk69TsKwbPA9PspGQePlZl9Rsyz25iMQVK1gl4XoQhelPvhsfVdgIMY
1jEt59OREK13Una/+2Aod/2WjVtDxxGpWmYp/+5Vj9YiWHl+3F6SwhwRsAJU1C1WPPZW9FULt9Vz
kEoBlFhWwSvoHmDpV7Di32GnIq4DAizkjgTJJ8dUzDcL82vfhg9MZPYqtaa8koMHYV4h6Q70cA0k
D3wBXPfCVSlwuzkBkjlhhzEnj7mC1+TY5YcUTgIOpd2Kl/OzypYblsN4GBH5Lp8w8kaoO5pyjJtW
sri2BYOpw8DPfdgeZgQHx411aBxhugogWFmPGoF7xta7uMsFKOn2KolBBHCbGb+tBPRwTPUBGMas
acc4fJMy6L4GlUKRgWUBdAOtOh//YStmF3sd3y1WzRFYg5sEzoqjYUr9KRgmAlYdaTaDgcLIMror
izk/ASPJK3QCa0GGSyTndUeMAcRLJGNt51GetjIaLvCIDqYdHd0EwekMGkvs08sMsr2o0nUG5Ro8
+RqMzlsU3G29qHSnY3Y2Q6pOJNuWg6DDOQEeTSP22eGAOmB0LwBTeuuPi+c7iFpH4GbjiwQ36TTY
YHsAIxyUT01neODLxvUWkGWGgZEZfDafbO73NARmj1xxqwgoH9XIqDkVdHC7HhFX5aKF+Ypo/k2J
7poCBz7c99fXdM1BlacL+UVLZE5TlP/xC8+6CgOq41e2DCCok8VNL85n42c2OtLXcLBcmmCLH8to
M4clBAQr7ZbxGQ+4+wCycNiRDTK4ZIQIbV1TNNFWhAq5vgwgnFXY6LiQgxjPzHp1cl7vHTP8PDJz
8QoUebYwfgqn1u7csETvdJVbjs/A8cMqFSZfwMeSOpRARg1WicuW6hixhu4vkU/h0FnMdUeKFtTJ
iNRJkHd7vUUQgm7zFw+hlxORyvY4huDkmfn5uh8pmpagjKoCIzFoxoF05oEA0clrZ9F3mRyAO45G
OQiaONEqGcbuXkEbiuXYOVONLSyoFiC9cZCnY9MDkIN3AruJmW7vpizzN8wAPwcO9d8NRqMChPMJ
TlE8O5mw/F0s6Umy/gP2dQA1Q/S7U9pB5xbKM6S/J9cauEC7RO5Wnt6BXn2r5Qg6vdIwIlW6/BVi
Wx5XFoJOFipd24SVuPyy70VkLMeYpbp3LAO3TUBgphzeOXjlTZL6K2zlJuFbwwr9OsJXogq9/ilY
jFMDx5oN4DbMdLnAfU8FOeMsPON2ZpXqpN3NADXDtf28Kfa4AJhwZDICD1n2B0r1maXLDeky/bZu
QfrZ+uB9hT/mAfC0a4wZHEuMXO9gkNRI68nb9EOngzFqrbLMv/PYpVGVCub3QU4JYISRwgfkcV0A
TY7zgp42b/XecLxjhMYAtXIeNhgcKyudJNcjpz8pvy0rMaa7cgjfjQqewGYOTolV73ZgxUuciuWS
9tsdFzq5Iozczz5DIIboNC/H7LjmOGTjPp8PmCgk9QTCbhOxqZiv02EjV9bmt3CChg43HhimdTNL
7mWWI/5cuhR30DTv8hxceKg/KzUG8onJMFH1GM5sh4HP22lzDOy4gR9xC/CdUfQYTdOeM0pqE2z+
GSKL63UKLCY9F/0EJk/yGVJhdzC53i4zbNZNVeDHfKWGHDszv65ivgRDMOHZY0wtTGnSULq4ZhMs
/BriBSOd5Q80OADGuqth0cKeZ05/4T596HQKZOAm4C6JaMohxANgwySo6gaEA3o5zQIUcyIB/snp
Sc7DC86nAkjowdbR5r4lCY+RtUlFVTY/wtAxeRIRj04ZoPUIULsYHkUWRZLezeqXVAo1oawvbpPe
lddF0pbvXSfKW+a67j5IM9hQa4OadrMsQXDn0hCY84CKHSZX74pohl803PPuPZMvgPKBTxQvTWZ6
to8LxHvxHNCjp/FYa11cEOJ9wDguqcUc+PjI+uTOrtutCugTL9PfpRaPkGjRZxTt1vUAUyz3B8fX
DSraap/1LZA4NO11rXHuXCOKEZVbuoN0QfSbo3wPRPDGnjDRTL9xFqy36yrCLz8tjwvt9quP8wNh
M3xuCpuWsKHjYaX66HNckmOWmLd8yJNX1C55zVMYOMTELldTi+IoDhKFERw4mSDiKHwDbCz46Wqy
b2qbRF3KoNzhabYn5gr2B5xNQApGz452W/9QYGovCoztDrcz0W82QnAdpuaxhZkymKqFrfk4Pvhs
uu+Bl0cmZSuzbgCqzwkgIHBbHdV6o/L5aVTmKmHLLYbRJeKwaf7VoeJ5CylnAEJU8jhoUJQtpF4x
jAZr/HDhgWOYq8wiRB1TVJwF6JbgGAPpVUueZ9mB6607hGhV9rZ/RfALpjMEoYdMLRTn2M9Wd+bD
8O4pWxh8bU1+TWLEw0VetF96wQBmN8MiCfrE9tFnHDKMvKPuj/Mkb1owhpDf0xQLYO3EBxof0wt3
kEKNQxjVw7B+MNuTS4+SbVIzGPjDX4zmB5F53D50YXheoetvrTG4SxYKD93MyGuTUgzNz+YVSO7y
ACe6lxVUls5my06qPNytY9Q2mKffizh6A/p3gv5Z5AeQCvdI7SvEvq+UjvjvwdWk/T3v8rtuLLua
lv0LEcs1T8KakHHX6+EpM85e9OrLSjokt/nY49hY1NkbHPzC8/EgQ+7OXfQjBEUm/biqJTEI12GJ
G1g2sX1WMkkuckW+BgH/Wk3ldgnjwFcABpe1FOMtI+FJwNyNCEXMbnTzycetamhWfCzjPDx2CsYt
IJIO9zhQLhGGDLecP+ueN6psf7dx+D0jvwUYejwhTArB/2ADjieGZ9bDrdrN41DDPfDgUnyyfh1w
VkP3u9BKYj+nFbIsfw0jmpMLk/l1mB1K4jBnIdTcQQsAImfKj6lX60MwE2EquSHmHue2OwRtsVSF
GnNoNNvtG8ZZ0R6v7/zXQXiuBNqqsc9qlUABmMHi52om6/CSDuYwmBVHKtxFfBYchww+C2LmhxgP
ce/LEUaoP5mggmVlW2dd6K69du2NAnxXkDE6Mj0C+L68zt2mz4noQ1KJaTmrTsvdVGbQNkbuB+zJ
++FPwtnZtu2fDsYdbmG4l3KnAbnJsiK/0AkwWob7pMuBA98iiUDCKbMLc77u+OzJLTdq+lMGXO+Z
6dZ3GQzzBfXnpU7xrmmVMwkSK8prw37MMMZQY7QNfAOPmxg3/Y1vZyga0kJkiGtLfkB5qz8Nbl5P
Y9rOy15I1qQejhByQtqv2pVflI3lH6iZr/rMI7VH82Q3dfGlZwzYapStbgaGrKlzMAEAGtl/UI9g
f8Paf+kQqrI6z9ez6+RypSJ/rUHZfctw7FRejTcM9Iz9WgbhH4t1e8QZ9HuBecVXnHraQGVi6zIA
nUrPmXsRiT9I4fLTUJD5N8kU0ny/hmjxdXNtygCPpw0PyofTIWvD/D7uEDjBJg2m7AUfrlA7HG78
it9ELMY6BLawSgx5w0Z/ERP7nnr5SnH1dYjDB/c0QhB34GG650X4AOyKPyO1xYnIPsAZjO/ciElh
eG+c2hxa+GFocJt09aDpdzesJx2ZCYphJjbgOaDe1UvOrozrPchGHAb8ZoiTo8RM/BMqeeVumSk6
Lmm7n4Pe1rDIVGeV6q0S2fRLF0weLEejLUooe9R6C5GhJty1lU1jUi0xDXZAEGZIYVsIw3ZjJwGv
xUg4u6wGalcxSfmc6CW+k6hyNFChXkUoEF0V7TafQZ8HfBAVkUaUQgLlR/WNIya+8ammTT6WbeVT
hjOOz1Ak+/zM8vzLhqLfW4UMLV74QRQ5ViL19wK2CY+0pMUO5sk7oddrvRmGV9xncIs0ZSrqHoVp
4Hj6AGz43CMEn5d5wjAUjGdPzoz6oS1W8RC3oMBXziaaVNxPyV4mQb+f/GSgFhawZjjOAxoLqe/A
u4frCe51VB9xd8byNBbdfO14O87wopHBPmXF7sedrgfTnRZvnEp1ZDlBHD4FpDIZD+u86J+hEv5j
YPP4NKYrnzGd68pPO6D52mTAtN+QeHtrefAwcp++DJCXNggQf2WxChqCJPSOGYpsKS4ONLPDzmxw
W+TTm2F6qq3O5irmmaqSsjssuT2lq0bQja1RBYasTYzgk9ahV/gRGJA7pVXf8P0RtwEHEh4xbXoX
jK1+Kqbhq9vSDqWx3JFKj3Q4qW7cIOKIyFgHIkVGs2WnYo7tgzTrBK59VqDkU3pEpOTbSEB2Zkhg
Rzd+QKnzUMpe3BjDb6QG1gtJGmsKTnDIOUm+WLpux5mBf7WW4aULkhY15mQvtiBCkAsPWbxNBVZL
042mf7J5P+oKgPAfr508PxvMOwN6UrruLs/g6VslKgyOyezh4klUaj/zbKYxKMppNlYSZYMsxpI8
5bbn90vhwi/UDPugFl0EK0uJ7hBG/wEEuQtoGk51Z8f4u/M2ecVlIZJdGitA4zHGeyLjTGARuBR7
aE8EEPNR9zbEijQkMYCjx3G3syTgUCEXLMO2SgSTRw0NB+Itir0AQRFSkTomSCGSqRW7EfxuqBmI
nQpcnet071ItL+2ICiqXBiXxMEW114gpaLTrcDHBkh2RKe0xO6UjDtmL1MvNYkLSVjz3A2kiZbOn
Ie67pG4zr0B/7+AQVC2cuLVis+FuL2zP7jCw9XuCBSpQUsGfYnAkxU7kQb3oAEsaEVVwlywuTet2
cskjG1j4WyWd/Yph6gOaPIV7KcCgC8jycib6JQbrb6yIsKSmKUzFEb1HWKU49PonLkl24UggEH6E
230WFXC4KlWLEIkpLKacxvQlC/1NEKem0lk37U0R2B36KriTJET9D7yDFBqCV6znERU3Wc3rLJbd
HLfhSUmJUDLM4TpUDhjECqcXmCz7bkfjEBUwuEzwcYfavSjgUNQ/cGpRy1oU2FBtf0lj7d6QbpRH
qcLhhtD2psDt0ZTLFF+0xEoMefg0qOLaiO4S9PqAlThUNFAPaU7nBjucHscxTX9tfvT4bTDHIHcX
PvbpLidQVE+oJrPMAhgdyueezKCEBii+In7+8xMquW1BZ2EKL8ppXeXx3KE0w1lU8QW+0V22xTXz
Lm2bFqnPkScZJrHGcDrGLoMtKao08FiVxRUcfPsTT2KWVi3J8JTK8hSsAeKKghXlMybEX7VjZzWB
Q24yQKoyJBq7VsSQy1tUBG3hk0NgR1QgMqTZHJFBtOwHUGT3ecRvNuDSew7IAkRrOwyHgSNjzIK5
CsSffemvM4r+B50e5w20KFQtx31WTProe/XYuvAlnVEjXSIE9wN6WdhRaXfPhvVJ9Vw/gELVvbY5
UBGY/xYNjr+8KieOwTk6UnYXhKKMqtCO+okagPNQ4C4HWEX1RTtWU78FD+lC1qtVrO0p0au5TzV3
yAcw64H1NWH+FZljtk/G9pwPGz/Bk5c3mkAT1qFJXlS5trBWL6aZHnz0gx30cl0/eZi1CMQHP/nK
/ZR8Kngo5kA1RyMIjNG0JHmD8weDqB4W/2+xp/Nz0Jt5OGSdL67Txfw0klg2XwUarc1qDUm3R8kP
/0muyz06XX1YQ7secuTruAbyScQ70m4rUvp4vFCMnKL2l8X4GQhKvGOD5ZHjHDMjW/aEo5tWwSD2
MBW5uVFREb3ZdRRx5dAe+91ChPIyoad7HS+4Snchyq/H2ViUNX4snJqonDrg4JMfsOjswncyr39s
0PeVLTUuOJTVAqSCwzyYDyFC3DzZmqTbAVdfYeoEQd1t0Rf51qi426AqxRR9jIMfQXfSz7xaVh3d
CT7T9hSbra/nDpF5V8gTntx8r8PVPfeQqzLEteB8w1c33vd6QsyoZOQvWVyiUJoEZPxwwto7fMpu
RSEWR3015mFSbzHnTwJNQ7D+0i2pUQbc2TgDO3VGkbPCKoBnnCrL4xT1cbtruy1BeVj32zHD98Kc
cv8zsKHaD+RxZ5vx7mjFTGTNkSnYZkD1m+BQzeNzhux0F8ShrCLTxscUcoLblaT9Cb53ma5bDL2E
mL1cghcaUX7tzUK+XZ/n1yV3ao+QMP6yuI4vWB41T9roaipsUVQIwW4M0AEVD1f7lAdpWBWQBlUs
4qgOdn6rUdmef6GgPAjcq3F4wQFcb+GAcRaT0WdrN7Q0N5ObxyBQ9JOFXOQ7o0Xws51XjbE1E+L7
WRAYgktgYUBTI44sPkKLd3kGf40GQ9Mj2JmaYBTgXTr0Wrfz4tblToN00sHUCzFn2AvXdHyV9xhv
Dz4Azz2xYsBTRu2rInAdeGB0JNdt1p2iqcvvMTKw1mJ1fVOiVRSh+hEJUKMlwWdxQZhCckSaFkbN
tfbEf45l5MneLMJd9ei+H8w2tGvdjl32S4wD/zApej/QfknTqIz8EigV4TnJR5hAhWdrtgPNcygE
twl3waCjAM2rJZkfCgJCcoiG9A0q5n01x/P7FPTPc9iFe58uP152kxbXPfZ403p0P8t8KOscwUGD
BPoF+pHyps2T5cRbWDy34dABrzLEV9jwMAMLlBZw0RuLX3xaH/jo4zeT6e6Gj+EV7MrBgtySJpvJ
qYigAVgc1I4QmFXwyL2jbn4u8j685uhL1/OYfoZo0VXD7POvVcavhRsNLiT9Xvr1aQjVS0R62bQW
bQXMfaDiGwxwoKaAROJCU+mBQqRZgb4O4g6uqkYg/W0mQWBosfYBiiEEduZwt67haFk+9lilzQbI
MDIdbvgVWuGvUYqcysGeFIDQ4byZLb5JYJ+402qGbqtEao+AIDKK1zlK3z3iozSYGr3Jwh2CoehQ
6OsxDlrq134eyQkCj2WrOZkoasCThVx/ULiDatR+Uf2TLkKh0PThjKAkS+BNNF5kAj9itoU3gQ9S
RI2opz0gMUTbE+6TyS+rV1ejBPU94hJNriPUWBUsGqDVr4ak79+kitG/Xbyt+oIlO72lCLd7SrOz
UR79f2yxYwSwOMhVNEJbXWJGCKktYZ/JCuVwpbXkDt7WG6p4OXYboktEGFqvj30UFmh7GUgG2pY+
xnpAhthaLDQ6oiqF7qX5HRVBv1XLPCb4GSZ5CgJ7Q4GZvI5XbXGxILTBZZK8GJhJ7iaPogesvTxC
o+AFcvzyd8sCnF0hal5ZLTuYzyR9sNbeo4CpM9Jw1vY/RxlDF2keVA3KAfYpYi2QH/s7FD044qW4
YXOwW3DG1xlcbPYI3nPse9y9aNLfkm6iuxTR8a6jS7zTiYOTd9e9Fbx3+9gygsl02JZ7COeqmaT0
GbcMuR2GTdVpRhlsG2P9kmSonedBVpEcHvRIq8LrOObxw8qG8pqhcY96ZD4+zDExezyH6LRpQl+s
C91ZLlGOngF9HGj8Hbv8ngbp0eYLikpA0H6jmQcLydXO61VXSnafId9FcyqVWO9iu4EE40pPlO66
shCnHHsPq4A9mJBbjwdh7X4z2XbrigX272rhmB8bAKf/lcZJV8NiN7tdrP0t4pQ/hpNHXUq6ZcBX
kFB6wH9Tmt4rO+kr6ixytWKN0FUce1Yke0LMku9mmUGs0EVK5I1HciXQMFTWwb0xg3ZTcA3VjWab
ebQonkRVpxy/IeGGCYhx7T3DeLRc0F5bZlwAM8Fw8Z2f4HZ2RcfUpE9I9SaGgpTLYzSyejs69Bvi
AJfAmAxPinpY31hhDA7AbPH64EQSHKTJ8q5eQKjo8YGndUWZ3KEmQPtoKWqFHfaREBPpOttC9KvH
DfIdVA7mldQRyAbigr7nRiucM9ll6qJ+QK4LkBxudqL2pcP2azqdibTeXB7cTBAhiV06ZKgLYqcy
XivGh1/eTZ34cXRIbhbCkj+BD1FMXIvS7GnS6t99MaJAvKYD3zlq7VXGMIIH8yafvE7ZNA5XJaPh
ac4dTXdSdyjXldBVPKOtP6eHglr/xZI1uVWUQV3Ihw6xxZTaTd0tIkxP00YiGBz5UPwY/hVuugoj
o7tj0pcJsl0bqI8RAjTXtC7FZpZdAG1RMUEVAvELQMwVl+MsGw2NOq80gvmPLodsqRrMALVOMoTT
aULxIUEIbBcoD9AIg1gHrbCyQuLaKuhuHFRSxZSXLxFY0ig4rOh979A4lS+z5vbKFHwFtKMFF7Ya
cEHQfRBLDOWPC6xSuIqx1zxfP/EpFOqTOGN+OmnlqGpGgyjYF3ZCMQQz56nageGMoDvSfu4ak7cl
5tIxo8R/aqLRZwTBhjrrYpMLPiBedTURt4z7mK3ZcPC8cOyCVY1kG9b3yLYw+F3cTEOr+qOGvycO
kqIIsnMYQkHUqCFCpMT6tWSgz8ee3PdCI7gGsrX93oLSPTGblC8bouulnuSq1LWPZSyOEyzgHmyS
jMVxK8IZ2aiONawXN2f+4IQzVyzuoQXIQ9rWA1RzE9rjAxh/aYQ2bwXjLfat4KSUvoelhHNI3rps
ha0ckrNaxFJNJ2jgynUnbAsAByRzora9y7q6dEhgHXLzlzJncYtTcVizas0HAaXxatyEh2QTDPEP
M5nrKdRwjckjS8qbFUK7K2jqZHnEs4d4aFNdNx/QX4E/eczYButUSGnEO2pdLUcXFP6AD35NTdkg
UV/QQJVD2z7SyEEQv8FDmfwZOY7dh3ntUBGFkqed9LsqYyCI0QUIWnQJ0m28hyMUTui4RaS+N9Fo
fUO09aBxkxUdNxKkHQLlGOCX/4Pm/J9V/DkeYwJHa/i1Jj+K+uhfR6bSNgXllEl/IpfujMOf7v6q
/fz/Mtj/BpNbIFuhY8WIALTOuPMhZf0HTfs/yWL/+4f/6v6jKPZ/+e//JpL9Aen+TRQb53+BWh6T
JFBcxD9zMVC1/10UG4V/iTL8ggs2gTctkHT/EMWWf4G8Hq/2B14DwwoMEv5XRLH/IrjOE0ApYbYL
6T4yEYxN/at5lGOErsFkoNtxACil6NKjaT/DTjDZKsfhOVWnMhunE4SzFC1tj/4D9AQCaqRh0sXD
zAmDCw0qwGLSbzAe1pLChpXDX0KLPPRsp8I2zf8f9Ne309f4aPTXl7l+n/7tZ83+kZPHrdGaf//n
P85/+zP7kj8v7p/+0PxV23xvv7R/+Jpxq/77v+Eb/f1v/t9+8e8K6Sc/QSH9R9rR/Hw31snxPy6J
v6qh//dL6NF+vv/nv/+3JZNACA1nEgKMWplhEgg66P+5hKK/QDYNpSQoyhjfwjv8xxKK479gbudn
bWEyIMYwGr70d101VNpwWUc/uIRG+7+8hGCc9s+yahiDpjD4+CsxHB7RsEf/59mWtFBAS5gMl+CG
8mOrFshJ0dxEUqRx3MIn6YuFq+7bnYHkBcskNRiR8A1SyMEDtNFFiCQ3SfdZ6Mqf3iX6lFFbixQM
ovIwpxtWG52SBI2DxEGTHe9pBx/0qm9Jj0LxABH5fOSDshui6bVH3k5NNvfXFjq5bDdTl8Q3PTCz
+NaYLBhX6P5kCN7RXmVD1B6Ym4vsg9G293xfSD/OZr8WCeH5MecaFS81C8hjRZa0IIwxBSjW6CCm
q7pyKkN5KGQm1zrsY9eBbke8YLreIJqEz3nA+/zMMyiHRWOoj2HMwZSau534eZfnQE2EfPYjxs6u
IYgkdu+RAsHykLbp2O3zeIbZUrQVGgVk63r0r0foOivZjxPu8BTSQySv6AahB4iKVg3xo7lWyKqg
NiW469ANnXs+fScS2ttdspEBYqEwgTfRR2+3Vt1kjP3YT2N2D4nS5jUnlUKeYVFsjwg0Zyh8TluV
p64oTqDcF/zbS0irR3Q5WWkv4TxY3gQr9HOVjwVHtJVE8plGBu2jQgfLqaXjZirHQlzKWgh1Z9VS
gDxZpvYRr4vYX3PeGRBkkQMiNO+R+l27obCI6vk2ooeuHHTjFnbtNdx6ISZDe2vFx8MA3pKj9Bxu
+gCyXvxJTI6Z7anQGvpCLODpJ2wAz8ss3oznAVoXpNMoQX0ymvx0b6lMijr3PcqOI0+YPaNqGj4X
IQLsCj71+JcdiSaTIK0a8nvZUmg49VrCPA0eiNwtdWgKPMxxdR5BLELxFipOhMcVKlNb+YyqQZrv
MIiYT+h6JAvatVsQE7cbWdRaiSKPaiEYgbZWofAF/Q86dxOE+LfZxDvI2VBzSdyO/w/2ziS3bmRb
11N5OH0aJIOMIBuvs7lL1aWrDiFZNuu65ozuON7E3kc586a27CPBt3eBg0wkMuGUWEes9a+/yIro
aaCyHnZK5lj8HHrDHsVDMCSV+KyXRQBWuiRFBhDgZojyh7xoZhHv+mTwh/XY1oUJEjoPhTcGpTDX
XRCRpOGOlU8r74ArGHHASc3YK6fMl+3cXZmRT6gVY8Ny2uHaDwd+DOPwqjPs5snq6hSGeuzATQ1c
B6ezSZR6B/1eLnRlSHJXfLHjR95abuOgNwyFoykmVV1zhvayDiE4eSbTe4Lzer92N0U/Ne52EVZ+
cTEUbKi+TH83aD0Z21iRtF/zTOq3yp+trzOu0B/LqiZIuR9FfpbWULz2joIEf8a0G95KU5rR0szq
1IxhJ2G/zVbMy5aWKSxMu8aMfeVmaAnZkWD7nyxAGZygQRYHy06LcdXqY38DUb/+nNpl2KzKKRwW
adHEWed+wquiQtl/gdMZY9muTynu4ro1MX+dtXmrBjt1vo6hziRs1VjCHy9bjDtbD1Z/CEcE7VsV
rtLRafKTVkay27JUTUveFe3zbWE4ZnoO37CYVvQQBbBUUOY2Q2RTxhaQX1JkUIU9G5/k+VObuFp4
o7VuO0aeVg3+GPMBTvPYrWqMYK3zQPCZGgBgtV+thW9WtI5zCT/WdJsQuoxaaDI4Gw66UUOCcJic
DD3Sjk2UQUU81QLNag8MbqrmfKL81k75bkN1MligX9V6gLdXe5oqdOkBkdKHeK3T5wzxQN2L4Bvp
HmH/dXR94Eh7YODiNW5haJ9y+nVzCtdUClEvV6Y2TmC2VAel8eia0gGez2MtMGFEBqLW4707xDK4
n/XGvgRGrpsVXYR1P+i9Ss8CZmliZ8q+rndlCuggs89m1bOQub0GTyDzQmOGQnwroTugJT81u8gH
o+qS9hNAdaKd9QguuhswR4PqhvJmWkk+mPA2C3sB1WoGiVyPIhqZrRYuPpcqBETfpgF90cZsiQm5
CbJGV57j+u01DTTwW92hU12ZmRaPO3daEIwK9smF39P7rXNLNx9AmMN6m/ndmEPLCbML0Be4Eqmc
QdkCUhgAMCMbWgaKnwpn0kHm6bldLbBejBdSCwopEpgCYZpc9MKY2UxBGKJuJV1IUW2T+tOu0qC3
7hqSPq581Ab+KnbpwQ+FxXgAvkZbfW+kLD/D4J6nLa5Z6ryvpvI8YG9aXg1dP4FIaKeUcbob7+fE
n+sVcp1ZP0SSuFuGe3ZsoqhhUdkqrZDBFrUHalMvLvsp3M6A4Q9akZVP4PZOcq7VJvRWcI4SuUDs
SlotnZp01csBTn0aND6J74xeT4apiAGsCjYAqCxZ49NyCy2H+1wV6Cxa5LnRKhgcO1o7KjCYXSKf
AsPF9dbBTnNk/uGG6dbPyxoXqkS1rKo9pEMvdMqIHAnTT04sxXwL3v9cZcwrZb9PWrcZMD4q7a9j
SdsK8paA9kBFhmXhjYVWz3u9Sdv5RlZNKD2S7DCv7CIJHRbaV7eu3FHOHtChvHX0qow28aiHT9JP
K8fTunY6MVM/d9ZlbTrFVpRlX18A3IKsCf8mreaCX5kN6YXr9s60crQJ+V3XlHeD1khnM/bSR6cg
zSgX5xXc0MgDNjGm+0mGWrgum8jX9n5jmpeINkfSiCH2xZdpmMzFIW4Rm3gUH+E1K4n4IoqOeQeJ
nNF3m6fMDc1iYX7uW9Pq7hFAud1Ok3EBYVEjdeYE+KPXIdT3VbXPWzWzBjF5aygHKttg8plVpXY9
2qVon6KcZoWhYqvM2Bt0F7l2HZmPYTUGtxWo3rzSkNh8WzL3GAaB37HbAIF0m4l7fWP2okxW/lCr
ZeODiyDh/z3VVtf12LEHMFmhac3fsLg3WGbtLIs9xDQ4V4QqVw9oah0TZUYINuQ6QpzqrZ3whGED
IBWgioEDgfXfwc64ESuZW1G2iiOrPw8DA/POui71+zpvDVh8hUtREcQtdaI2l5jODpABg03eNxHL
MQ47mUdyU/WY1YFqiZkI2wfXKNoTWYvwk9bnxY3B0N3cqCmxYla5oj+PChusg1eRMstyA5njTdbC
t8rZYQ9NrGc/etsOzxrV+j+asdc/d5R+5W7qhb2DQNYlXh3NAxiaE9TmAZtn/fvQ9dJYjXblf9SZ
Yf4IbbfwP1V1LBJ2tjIbmV4nofllTM2svyukhDXvBcwS1M6MakPHBIteQbwjDz7Wm+Pqh0aTFgWe
PRpgokdeiendnmwKjYtahZVZZDyJMk03haE315FCEMSL2dfGnx7TQiZiIwIjwBJ+9uuQTuJd7d5p
IgW6k2Snliid3ZxoxPn4yCcShlvviJPpsl6qR4XJ8RSBtcJcDihfH8/WRkwyeNXhlABZs9+CRZvd
xohndwPeNaxbJA1rE2szeOxj/w6YcyzA5g6jjF2yCZHQCuroZ9vWFwLsOammNjQSqudC6htXtq03
mvnTC9ji6qcU9v/kXXZVwJxp/u+/gBVeXSIiecOk0cSEYUEejju5uC3zcGQxX2k9lHq0VEi2GkC6
TZD0xcP/5FgECkl04ySMvdLO+0bcBDWu76uOomvdBlr2qYIOdEbebNe8o5H/BeagE1YELcJUJEgF
1f5y4S/unmZUw5yCcNDTsPpIhvnUrfBR9nVVtcCT6bApqbrX1RhXMAWE86g5i5ZHMFvoS4QL7DvW
p4Ur+VCm+XQCAgvW+fYN+fUJc45KAfsgkFZ8Ucfn2AeBKJKBmx8XTrHp+ijdW1rsb5+P8h/QDiU5
q86/R1ju6IeOAJnlf/9LuP4BUAXgwsXrBLRNt/8bYNEA4iwSYojQdN3FvEsuAvm/UTrjg7FkhhL8
aCkTpgp/1PyUrssPOG4J3BL4kHASp/z4E5QOJ9rjDxOUkIXHNBQvsE5puZzgy/e31Gfo5fEPFSWW
3OWYlZxBirOmcwaTFFS1cuv5oVTFdIGwzzXOwgaJpjdEbgitysh+qNAck5VIpX8VZKP/MaZG/wr7
trxnoQj1jWnC3l3pdiXyVRjoZr6R6Dpg/5qVWMEkkhOjhJBu1YXNBtnM7rvLstUoqPHfbBUVloKi
x4C6uBIp09e9WdV6uZmoVr8YQ2NN33J/qo1PRhf74a5uehfcJY7C8VzCiT24lGOw2GNDVve5AT4f
eFpgyHuhwffYlIbmbC0mJ9W6T5nbbnrVSlx/8qI0CDsYSrjqDPG17iAnggN2cUW7sR0ZKsY3jVUi
ImoDGnS/Q9NxpgdBdh6UUI+2sSpaa5300wJJhE39SNk+V1sHEQdpgkmRXBY2PcYARhGRw23FqMYn
3wBioPESGdTiqO6ny7qj1GZcwrTVa6u5xwmqC2lFpyqx/bMpKgmpsirVIUWxE8YXJrXWdoZJ3NAC
FFnfPBU+xQlzOgi59uIPF+Vj1NlbGOcQO2doXd01QK7x5KJIBHqwhvyHBRXotM8UNV9MjPKmaqHz
eRWUuQLOmcEwwsmCJ8v3yX4FaiKm3u0tneYiSw1n8Wjrlkl7XN/CVHFt9CFuPzH9L6jF+wjaLo2d
O4cHl8B7fTfFcXW2cDQYN/Vl0q4qPSH8yp784EfnNwFz56TlLagnkrk9Sds6rmTsYr1bVHP1RHBQ
E+4GGhQ4GS3FF91zqKCx6KgyqAwa956RU7bqiynC1zLO0LjPMbOsdYAo9nMD1R2SURpbD+Cfp4R0
5oyScEVhaOt3yW1FwFK0ahKLEfIgUIvzeioKalvTP1FzN8XpUguEXs/IblyRXKDupeiGBP9CEDby
axQxmKIOsieJaogNfGZrXzfk9GFz6JB2SLFbygsQv+j7HDmxgsARFRDAswhuQzMXj6kTDKdBGLrJ
xqczz9Yis9uGVMo0/4xwu32Mg8QCnAwxTTJ7Rk6HaXbjx8AFWYGYzmg6UnR4XpWIpX0MkSKy6SyS
Z9V3Y4BxjRUxvgyRzUEOjEz0p3kcnw5RFOLnZoM/eGGSa5dmblvdmvnYMK1j0Q5M0Ew490ENVJXB
i2lXnTZCBC2RDnsU7jo+WV3DU8VxOv0qYP1/0VrMCeCNJNTXIrDqx3QSmbWyMqddQ2FUqFvQC/l7
pzD7bOMGYy49dFWutp6NmFNtNVPeitjyoSXgZfAIzuRWG2X1sbGdQQR27tiHtsc1KHvnDDos7QnX
MAKJ/TYMGH622j0StAqX6j7yCSVVbrWdRBzUSPd17CNyQxBw4eZjdj13WnhuwY5FuAKJ8/sYWoj2
UzfUVhBRuHttmWU3ARhTBzo0yd0co3aE46pjidyF1VfemBGxXpI4xZ78RAa9IvDLE9VkOCgIZIr3
phsjYFloL9IDH4Nqnhm5dmr1vv19iAaBeDvo5VlhdODBVpqWJuKgEOIyRULd7NWsEC0Vqu87FtTa
2kF5h7gq+jHcpbSfyUEWQrk/64j/7PD/Ahh4a4e/GR7yJ6rQn441hyfMZZYf+GuIon+gh9WpAxcH
GGyy2WL/msM5H5zFZ8Zhp148lCx+5q8dXjM+UDPCqyLBhZ9gUWHj/WuL10zGd/w24kIo2agB5B9N
4ix13F/gj6ck2mkD2qdhUnG8Nl0r+tCfWlfdMka2YS67UJb1wHcPFTYkH02ztTaNi8VEKJ3iOp/h
mULNHx/1vLW9PvbFWoUQLxjWNxd1249fzNEfbifmQ3d2IcptB98VwVUaf5wn404zgvneGILQY+cL
rtFz4pcCkRxenDYiXUGavUUDY2/yOGnRqloKJlibngkiOU+y1u/1FZRoEWxjrSbCuzRtf1OFbf85
caoJm4cwRJQU5cr+SuodKElgzab0mKE0l2ZdOKdxZddy5ftNdiK7AQ1/XQEfoJsoZ2cL70SlHsxf
TIihdWprlJzRXoedn6xcW4CR2q1VXmcCugma5a772EiDvr6yJusahwSUb2HbnGe+hcao8I0rq5yU
11oGfPLJLg9yJM9gldD112xlC7cU84K2NE4aqGA7X0QXFhqf09gy1rBCxqtBfXZFd9Uid0ddwt5W
VVAXvtqhNlwHw3DSN85jnUxnpG1u/OyUpOSToW/vVYaqLunqzTAqHANq6Iv+E6aFCLfq4XPJrn/o
yt68rC2EFIqZQy1Q2JixfDT10TlrWjgehXPphNYtjOGS4Wy3DathosENg8c4tuF8lhikmChDQ1uN
D9BEn6QkKK2kBvwy2s0XhHQHrEhOgCwSCjs/vRmMKd7Z1Vg85bq8lXn9w5qNe8ewbn3Es1NvbJK6
3jY+Kt1c498qs7FwLRbstrgywgz3CyqnEg+lCW7XptasG1lmdzXA8VlsDg+2mGBARf6+oqAg57dD
r5PMOyB9YZ4KJBj0r9FdwxY1rIRpB3JlDPSXwD/6jwK2UmVqK9wQYyqQcAxNZHSUpFVS7GwtW2Mn
cagEtEWsX6aTUUmA0Bobi899ilHEkxZ1t2Az64DQaLtFjND2+NU0GeVZMaFc2VRlCClSw/IHdh8e
Loy+at9ZgY4h3Y/8qcOVRjO71SiqrD8zqrh50HSVXzV9IDHS6IKDHZoo9+uSGONVO0I3jZg3RmGT
fWQyyMCK3Co7hK1bBd3FFNn8l3KvFBUpU5JmP1jNJ4a2m1pkN/hhrLPAvI3nYYVy0Fq3ZnmNr2W0
tUc8Zmw3aU47gWMcvjVfdCRGUD1wM6KIgDPunjSEKmy6sjtDmBjuyy46E11C1dfOk5dZzllCIMOq
6Ydqa+X6NoQKc5EltX4yiwRGshkwEOT2r4oeSiUiav5hwYu0klLtMrO5rIwERg+TojMcOy2vydIz
jRkvfhh1Rl5W1m+UlrvrMOsY2xUBoHnkHHIyoO+0zA6u6bB8r0y4lVBTAJnVkALPtd1TGgWfsqg+
aOmPdkqMOyj31SarpPYxl1ZzMCp3H5bVpzK3zG2aoTQA9WO2q9addLrdMHI/9Hiw0fPCi+5lPaz9
BtZ+Q9Xlza3eABk7sCpnYe2t0Xe2Rj7g1tVY6pGYBrUlHrz36nI2v8DKvEEasvc1nQloGe/DfHwM
soRh32CtpC7XYbyOw6K9xRjMZSLGeHPSHQTKmR/vOhjsThMDaSpKxQwycunb38I+OVD1r9Mw/BiU
zTciW5NHHIOQN0MJJRGJWFMERJkVrReRBff/MrK6C4atN5qG35OuEXkOGrsfHf2zXvM5Qo3aR0m3
KkyeQTQwE+yReeZ1iuoEy+pYpeUVl1MDVM/RRWZDYgcA9vea1Q2YUYmToAXBxGhyD2Cu9lYYfdTl
vC5a0/ziRubAE1ehf8dcPjhpAFG3GbXcCpZVsepbP7hP/fRTDOG41UOxFvILpqHZajAcK98zbhP+
hsXW+hSyf14JUYr7cuhY1Z3gEUU1364VcuMmZnBVXCGjVf3OigJ7Mfuxvg19heGK4eBt0NraoXSZ
LYox1E4FU9juIQU1PLWMrn0s4IWBAZs2bCtTw0YB0dog1kZkCxvnAb2CCF6pXYQy6aKI6sQ5N4vC
uO8SRViNFWvaLsOMmNyp7iLr8xoQuPbF1cjc3Gtr/NRYud1toE31Yajt+BRhbOeggQQtLtwmvajz
IdwOucw8DXCGD7PR10ypEHL2LtN5O4oYkdjTbnQs9Qmt4cbKsgvLb/d1F+zKbA/3NN0bZpzvBSEd
3QoDK/Jlgv7QF8OejvyH5hbVKYbJOlHkTCRWzegwHMQAa++0Q7xFbe1vcXCg0+7nU+jIxlWjjV4g
B24B19CP8mM7DgMnFJU3MwPQld889HMcbf2+VPdaBw9xVBkmUHrbIplvhn1sNf7Gdyr5EQFB8aDR
Nd0FjkIagUDnXFRJ/FGLUNTQnGg7S0QB+e9FuJhuaBdaWk/XWuSUX6JJBtoqpBRh95wc/wA5ERbg
0MqbttbysyzCZ6o1ivwxNOR8G43CX+tybJiE+frWyRz/CsglXctc9w8NWt1v/0G62mkpa40lC+Tf
I13nD10dMfRrXpbCzz/zsxSW4oNNhq8Csse+1IDm9ncpbEuYRjAGdSFIDbd0Stp/SmH9g0CspBYg
jH8CSb0ohfUPuMzaaAqkYVG/YsD6N5PqL9QZEtZPZtVvUOhXPo0kGMNXwV7GMBe3ZROC0zHaNcd0
zkmC4ilPlAFNRo33tGfs2nk3Luv80G2bppLruGqZLbTFHD8MEAR+VFU4HV7cud+cyytn2eVUDNA7
rsoQ0kLzfHwquTs1IMHR5Jl8OXsbB5G1os7YI9nCiiezwvY6cQL/W8X++bOP+7e34Xim4piWoM51
FOEllq6MX+YNsgq0AdY2OVta+BGrOBxt8vF7PDpbJrXvOU3zyF8g/88Hg0fGg4MyZgnrdVwKzDpw
m8SBOKNZ03oKuwdRau8l3//+ICS40+vwjjkLyvkChQ9ZfoPUxqbKzCLjoBVxj7GDELdvP7LjPopL
Ufx+nhRDGmB/eG7HRykb5Hc5OwebZXFt4wAFA6m6c9X8PTAwzJ7Lg9NnVyiM3pkPWXwcx/cQph0h
CCYeEjqzsNdDsIIWXwta2a1TG28Ur0NAPW3hx1efKKctSPLmPOpeVOgPwp/n81Er3DvUCIlYgWH5
2bqLs3jt21WEZq0anPtp0rD5ppgfP0Wih4plmRroK2IgJO5ZZSIycOXcUomM4q5tHH5bHTK27Pq5
8OoEceqhyqf5YhptZR7MDsr/yjQbog2KWjPhDnWoQw9us1TCgoGrzSg6ohKLxUfkolWwFzUaORRw
nTI2dowYfSVKvE9Wk7RRPL/91H55NxYI05Rg8NiT2jTox0+tsMtCS/qgW2d5A2lA97tNHcG3f/so
v3xTRL3hUk0mEN8zwciv3sA2GilzWihzg95Wa7etTWBIf/Qshq/bfsau5+3jHVOwl3dRSD4qYTDn
dRgfvprp4B5Y2l1Yt2sD9xhECsgQBoZqIJsxpD4oNmtjwq3v7YP+5iIx0hWs3pj7u6b9io/puiFz
Jum3a5V0V01dJvs2bMB7hXuVT1H6ziX+5sE5kJfVkm5isHUsZ/Pio555OZjtOh34A/4SWT0Y685F
3fb2Nb0Os+BLZvLBs2MNhm1qPE9IXhxmkYoCuFnuerCT/CtgjmmvkasmKM6KyLlz+vJM62oZrOfA
hCGDpSkWJRGziBWzNnUnp55quwEF+nn5/0Hb/oUl84tn9Avp/eb//VcH0H1EWn7+kZ9Fhm1/eF7n
AciWD40p2n8XGfYHJlnw212GYxg+S96Yv/E2E5RO8S2At5m8uO7ywfw33mZ8EJCWITtjL80gDATv
VVHxVpHxPE79xwyaT5PwOB0nc1dAvFrm68fvrelAWY4bHzcqsBftQg3MTjyUmIusDjqZ2pJBZARA
31nMAKdffM58c9KGU6O2LKDqXNK6CiyU5p3WF3A//Tl3aWFHEzEf8RNxeoKPAm6MpR3qmP9WA5QS
aisEu4zUJdBAHZpXeU0jve5Cd/FpNPDPWRmZqp8CC1WTx7Ba3LRJXNYYi5Z26jWp28h1hHIOSfIg
MAsQ5eemk8U3EDL1aOV18fT8TP/o9f5fR7VflBT/vjy+/T59C7+n6ffmZX0M7fRvqJgq2HRZCXg7
TLzuedn+fnUt/kRfNnhd8KpTnpr/vLriA6X08k5TsMKgYVT8z6uLngMoGsspBoY4pPPTf/LqHrM0
HPMZIkYsJBVT56U0PH5zc9Swpk/GGORebLKnAoVj4NMSt4vU9MWd+U35+3pxfz4U3H7KcP6mDH51
KGvIGIbgN+D4MDeV5uKno/A++dOjKKErhAPcNUXd/2rDqooKs8IqhePoEJ4s64Y8H4xIdn98FNvh
lxMsYJs8hVd1IVZ1PtbrdeBxn+Z95pMr27RNtH37KMbrjgH5GkuaYk9ETkOV8epiWGxsuCZ56Dlq
eqq6s4rJ+JhbeA90Xmxa2PCoE+ySgSTTMxv9YMfo2waPK3Qi91CizsWVWernag5v3z6z17WIQV1q
LM0ETAV0Q0tv93KjpgawcTjAOybOMP+q2uy2CGzCkZxwWPMmTUBpUfTOk30dKMi7isgEjRPLLEwf
QsiOD9qH+YB9kR94bh47B/iUBYi92XjTiKGl7WTlmnpogCUfDwfWWJQghrzIMX/cSUw7DqEEOQrs
wHmnVn/u216u/pyXrQSbkynQN3BTjs8LMG5yWwa5Xppr04TPzLS1EFdoaxVDqVh1Rg+iEmBHfQNv
6FaOFM0zWuVPToyPvG6J4cyJGWfOiqmlDx31uxYFQM9YWuMr0MHN/4q+QTulT5lvUGmPiyoFcDjW
ImvjN4vXbC0WmeDbj/jXz5WrAoRjWYBTBZPl+KoGqVp89XVgNzWPnhBRuqsCa1i/fZRlffnl3tGl
Q2+hDqNpPD7KnJB7a0eCgFtUz5u0kGgIgkyuywJjURPNyzuL0K/rHSU7ZHkmd/z1S1+FX0xVqtHm
iwpT5eE3qC3eLHI9TUP5P7iBjkA3SbOPROq5Cn1RZdYYHOplhfpIyRnKpm70fLfQYd6+gYvm7/Ud
lAwA+SAUY6vnqeLLT9HoyjaMde7gjCPnRTTo46Vy2hqLTQewtVT6Vjcise06hQMgHmiX6LzN7Swh
TA/nvb8JezUcyuS2DTH6Cqc2uwrpEr2o0ex9ZcZfaQsioD6t21qGP28QiDWnNokJmzRGDt0HFdSG
1MHOy/XTd9a/X5c/qFTLtgT7iRdkGaa+vDS9T4qxY3TjtSk+MpHCgBBHKCT0borLNmo0HNO68yRB
8vv2Tf3Nu09JycEpEKnmxKtd0awFsGpFUkM4iXDvQvij34qLd9793yyibLuAXcxqJSPh5c9fvCCM
8tI6N5E09zSZ7FfTuJsXYDPvXZgQA/x3nwXtnYP+7p5SE0Mm42uDbvbqoKXd6j3bIzpqJL1I9OPk
THOd5DbtzWpfg3x/6sRE8p3Ko8Mf31T2ZUoMlJ58Dr9ELPONzMMURd7UTZgH5kw/G1V173wPv/nA
XbZF53mToIh6tTM5+L0QAqOzGNNnMp0yx72q9GldArS/83q+YoKyalF88YrAc4UxvMzcjx8gAhQK
kLa0VkltfF38DMJuXEtNi3dDjbRNFs0t9O5mqyEauJrq/C4kWGClpGPu8shJd2UlusNopjiZOnn8
h7f758kpVL+CaDJWh+OTczGOhfvLyc2dHV4P84zVfTPp73wpz63NywX89WGW9+3FSwwp3AE3oinJ
w8VMeuoML+xLdFrzND8mCPYPje03ZzoCrTtyRpiEdDbT1y7sriN8btdt7X8baeFWUWSJQ+0a3Rby
9xduvrNRzhBc926M5EnF2UYMSbTNFg9Lo3O/v/1yLhX10TJKTW2gjFrWaj59uSDSL6+DhRlxVjVb
q9ZxNoi6qqdRpi7unUakryPVPbZ+HlHvmAlGToWKbW9gzqCvcHnvV2UTpl8gMQZInPl4CXMwVLBJ
GDZOQArCuE1pBXW0orZReZ3bWqOXRMOA07TVE0sbwM+11iaTlJXdoX3zqkXC8/YF/gJ6cIGQ6VH9
slM8k02OL7Ca/WxQzYQus1uEn1ExfOGy0s0Yhe4JVQfYMME4HryXekODM9xENiNpXMPhIWC4h7jo
nZXoN3ccdA7/csRG5tLaH59QY1aBmyzmQb5TjB9TW/zQKluD6zgzZrTS6Z3D/ToJoGtCjQCguuTZ
sSsfHy8jHKXBlg4LNQyBxt5gri07rxvxKuy6rN4lFJSrufGlV6NC3hQJZDXhju98luZSNx1/MHwS
LPrUr6y+wAXHpzE5Sb10FA6UhazcDHoS3LWdbD3K7Q79YT6vcWCxz80UtqE2t1BvXWT0bVY4mxLE
ESe62HgozYzloyRjIqqrdgXQ7t71CWPQ1ra+I3I4e/vleb2o0oYCRoOWGQZBIfCajs/ZWFg/s08W
pqzJRHFz7VsaIHNJ8iJ55yn99ki2hYkR1GnanqXaebGctFVV1n01aCtNy39kWVbtSjsfPDfUtXeO
tNzno+cAy2ppFU22C16M19MYIqgn+I7Qg6PKsPdfDyNw0bbIBtSuERSOt2/gL++6wZiLSQKqISpp
wMfjyzLmsKvcgSga0nPMHXaXoeem1q5A05tiJ//2wX69MiBLBW2Vvp5xk/nqw3LLCq3cwGLlSzKd
Vlgv1hujQAKHJV3NiCmdT40wid/ZCZ4766MbygrDJ0Y/jO6DuvfVS8LQiqEwGjsP3Gvt6N1dn43n
uBfBKnZP42g4Yb6PQcpwRl33zkf1y1uzWJMwZ6RFBGVABXJ8e9PJ7iYSP0NPhL0ASCt9DAmhHSk5
vPckf7m5HAqOnm1by2zzl9lC7JdtpUyqGCIxzXWPieEqHEu1yUvAviQmYGMoq3b79hM1lqrl+N5C
2oetT8dPcQN+fXyBPd5htt+1FME0ZTt0JxBKjBwbzmEIdovPOHihp2JRXpZBa51VBHBdGkHnHiBr
3b9zLsv05JdzQZlFOjzwKsyS43Nxor5i9tTznNtRI0esgTjuVh22QvjOeqmPO08Jqe+ylNssp9DU
caWCWXf+zmksb/HRaeCb4LIcWQYQPgjwq9PQB8tCTJmVnkZ1fcVSUp5LsyQ1jHZrLdzgKYGQtQtr
7PfMeDQucRVtdu1gTGuQA/vbmInd8xn9Ebx5Hn2roYH/aI9tQ56x5X88Rf7XgaBL5fsGCFpkD2l0
TJZdfuIv8N74wCNCAMbEZZm7LOvCT7KspX9w4c/CA2CxQA73AgE1DP4Iq5Fl00EmgyHJCwD0A/UC
6CgPf5nu2Y76EwDUOnqNlkEhfiYIayiSaUBAaY/fZlm4Q8OiQnxdOGHjtfCw407PwnfW5OUD/edt
/eswywpFZQly++x78mJfMyPGA5gPLCTEGCtXh1hZLGaNdU882CZUk7p98QSufv7ml+o7uuSjI7Ly
w65QCNSYownW5NfLsY+PyuDXxI4hYYl1DPAbVP06dP9MEPKRTRrbudKrDiXOkJWYtjpNGVYnkVQL
YROjqqLCTziT7XVt5ZlzYhmj5W6RSgAS4+cQgq1gZp8nMMZ65Dta70VRPLT2OnJc/P5pzUOh++tR
TX5OcE2AzzrMRcJf+nrXYhsHAZ/IbsuARCc6pRDFlzbahdMaZ73hm4FRJiELyHXdAVEd+47be70u
RiwIU7cAk/IGvAak+FLj/BIN6yrSrUB5cJ+0jjKa6QaCl0UjVxue6UboAvdjnpKXhrF9LvzP9jS0
80dVGSTlkPLAhrbHAY7/z6vbRg92ulVJkqXaflZutjh7FD45cAO8RCBWpY0OHDsfTwF/VeD/Mi78
zxHHV4KuVXJIZymttQ6MsGSCjaliG0LkYY/E/riRS+SPhq1DjO913SEbWvzcoiXqQKuvnTrSw5Os
6zWCfhIunOCwqKiz08w20k8WKWfygI9cgji8JHSBCEpbGcHXJtCz5gDBfEIZo+rMLH5McVvfGVmb
mwctlsCx1ThjGzNVeMiuctsYXPL/Mse8s4ymJBcqD3Iof0pG8RNOdSiQpK4pfcc91xAJM6aot6Vf
uuG3IaHB+J4Xs1UQFdTOGI/DSRPZaUtyFOoN6k9B6ZxbvfOYACAnW1QihCdaZjZBw07NGcU5LhLC
yC4ia1B4xKvE909HJufZTTlrJGFKBWUY2xi9L3MDCixGBGdizLvutsQJUJ6nWJZWN1M8cUAERIl+
kULbwUQTU8zEw0CB6CjsFU3yfmYElgJD3kZIPJlJWrPECluRqNhGKHPkKTGslbwcg7Ckd20yPN2w
5y5cpDE4sbXtAX6ujmllT+iitRlhJZakIgZRn3WrNDbLEJk/7o7FNlhMb7+4vVgMGGuM4/SbLGkk
rrk1/uPnVcZjuxLYjboXddCWlLiFk2S3WoQb+gWOWsK4s+oGG3+kQrl2QBGX7SeJuN6WpYsFRZss
AnJYj8VKDn4K1tc7WXTeRxPWRLNY2Oik7WVBdd6D06L3Tmt9aR0U5gvpDvClnA4VvE55EkuovRfT
bOEc06lSksbedH3HGDGYZ8zk5wqXCGMX4eSpsD8uZf3FrYj9ug564prEeiZ+sL/FHduCiqtr1ZKN
im9D8rWw46w91XpkMPeYYErF6jMbfstkQmBowBcvaaA7L+ys/8/eeSTZrWRbdirfso80aNEsAFeG
VmQEOzBKaOFwwCGm81vVqFHkxGqBL0UwXn7SWNXNVpplPAbi4gLufs7Zey9ArfeTQli+IrnFmdSq
B7u2tb57oJkOV/GaNavtk4juelqNhH7i0xkvaN4uvf9pxfgObRI0a9I/0iGHm/Ag2tnucJxZxN24
bd+5E9Ew8DR3ghzLrKMt3xML4xUu7QTpFYp+75S5xDAoo5usmlxXutM3NJZyhTOJhy8okMcEnoxk
qadzWGsWKetrL2jVe8TxwJH2CPzHvtto2s6SJGnHsMMJUZiHtBJxT38eq6Omj7gEWDiMJ62kwD00
1Ub9G32kp+dy6PqLJoUUE+PqApjraUhukWnb5uLHS7IOnJ/WtWsCG1xukRJ6avVyxkNMkKvdFy+p
RqxncIGsGBrJXdD4/ZRcpapOMiB5U+VBVfn5vvLjdsmu4lvIrbYOGgovKFNvTtqkR4wDUsAsBMWU
9ru6HrFQEDmSv/9/uA5NQoamJNpx2P5xW2bf14fKJoihLTuRhh3GvYeiJYzj55f5cVv++ybp0b3j
bIJAYJvbvi43vSL3BbG+yGmEFrintZ4vhC5Osnf6SzIPlbn/+fW23/evY8B2+5hzmKgFAgudlP+2
kE4AvM6rS9KktSXsELw+1uHqtC3CAUPGGxwBPtaifywT8Ls/v/R2x95cmjMBq8gmxue8/Oaba/WF
AJCSZ2xwkmpXAP/cD6JlOqCjfP/5pf78kPAhUWOYzD3YoN8WoFuRWCuHSxl0926WzCQpGijmLz7Q
n+/l9kGw+zMMZ0a65Rq+/u7GZamkZ5GPCgEEsb6YOz5MUjvPNo7WyCfNjCjmIjsqq6r/+Br/c9T/
C1X0q+/6T0Kdh7/9d/tfj239t//9X/jj/uu2/9v/aT7n3dcf1A/br/jj7O/9lQM1B1GeNiZUbL3/
FO64/IRjPW8dJysEWduB+B9W+L9uwQoGxQL6Bocqkx/9Q7ej/5WS+/vLSnmwedxolf3O6f/7fPFf
bwX9Hx4f20XFt53xaZC+eStg0RC7JnBFADjkpNmdwOvKOZps66hXeX9VJtCXo2koVgLZqjE5eUCd
ONysmXUGxqyquC69+klH43jrJDgjMIgv6weawlpMsFn7aLvpYP5i1dr0Tq/eZf7qrVe9DTf4X2oX
Z1vWXlUTpc3Av/delIMvJkyUYdxmeboU0VDK4i7dAuuhizV3nDEZP8J6Sm+Y0IlvNNWtK1DJ9tmS
5vxOI8/2ppoZ9JKw6BsXM3FhHMM1Nb2oumseeVZAWZJssQCQyt1LpAAGpmrY7p978ma/6rnq7qdm
nvfOaKlPBb3sKy1NvJ3KiPwgAr0pLpcW840iLSgkYE8jQ30t5QpKZJXfwNj4UUeszaVVaU400kBp
f7FEvGnW0Nz7PnFi+yCzyqft+uN9GhCZV952n7whJqL1mi4caaM95zjTA3hiGGg2v78O/1kZ/sK9
/Z9bAP+rr782P7YA+O//WAQQOqGvs3Sf8Atk7whY/9kAsP5qsxfQ+nfoiQf86J+LgI1Aj1edQsKn
88XG9a9FgAhTn0ajryOqYudmNfitFeD7evL6bWK0jBhpW4RQyIOc2SRar9+m3pUAJ0E67fyeqMyU
Mjhm8VK7bs28iNUjjRycgjgRYWtbU+0fiJX7gDgrLvLyKiMjPpq9d/VanNKle4+e4Syz9IIAjZix
IEUlALVOHHHVwEGwZns/U9L1aVO/A+qQXaDIOwFzwlqIzc3qAZIZQY6Dvg6Gaz2Ve69a7xKXCH6I
OeZ5Lo0r1pqPRpmbO4dQPA1HbJg5kBVnD9NZ0nahraUtUX4mCuusfhC+OuaFH+zWUb7TFrrCNpHv
J0Hu2m3WG4BO1vV+GJwDc6fiKrcb/94t6vFuKkCu6GJgQKSkcYTwS2Cc2+9korU3Y/sgCcnXbYBZ
tqbfmWUKK1hQBpBGB7KMsO1Q5vUJvSGsNnIy8Zm5wZPUuxtc8c4eruR1N1oDJlGC3xh6V58komnX
NYqT8mCaYAYEBU1UYlRr+Yl0wxfBKTEyrEpGHNIulcmZbTTgbholQXr5NGCaoqAe1xTiJELeLvGf
pK3tyPIegGUVT/Ni9sfaUsadichxF2wsYSWoXBftXiYvjCeJCJtx/gICwLMXeLGOgQZO0PtOk4xU
RoWJlcodQZgdi66JJ28ClzwcnMl6bmqVhka2fqD5iZOjoizCfkz2qTM+kLfGzLchNhS7av9EeDMm
Qa0CoeoN+rPmWuRdSv0p8G/gn14TeBe7pQQgEtz3rnsODAx3SJEv3QFXny1BaqRp0pNvymq/6D2Y
jg0Mok3DO1X5wbWUerPX1+4D0vTpk90SZ9to1RMoti3kEWIIaJHbulhmLH3AtbBFckqbi628MS9N
OS8x53/uI0X5sCbeZVVrhLGYqt2ljXZrJMXXJqgO5YLnsKvds9WCnPCLYQ0BTF4nehWZbAhxUY6f
Cv0d2Op3vU8Jbhaj+rTJt8IkL0lxJeEutAmbvDHxEdPdAS5aYlA5enOm3qllsc6cGJad4JHc92V5
300+kRZ+ld6SSZPF1HW4e/WSTYNK+CsxcGD6kvmJwBtrlxe9dW1ZFUwON4B4UWlu7DcrpNypz3Yd
bl/gLiZKML2e93DjGoM5SWqHtGCKC+IoxefS9MorZZhAmcnKGFURKfZ9sQRXlSQ03uqrJ3oXbsT6
FVWDfci8dLjjPN89N7M/U73p1ROxmFmYtQYPp1EU0VL5PCgOJCcrBSCujfeKIeOVk6ZNvHiivnPM
5VNA5MqVb7c1DB3ZxLpR5DvytBHYgA6thn0P1coNl3GqYr3xxFXuiAUOlgnkJ8ceOZFgf0Zv0rwv
cVfdSj0TRrRkvbufSLsOC+mMnzVNo6nAwIJoPkzfV3Or1jtWzCLODVxgkQ2j/cnQEuOmbISn4hrs
ME7ddTS3B8ad78usII20AZNUTQA7PDuFDOYtPuFeJc0Gwm6nNI/GxMVMDcYdt/ZqOrtJeNMT4DXW
Kknd+0Gbs/w8dgLFUakaXqQxXYPYwRBs8mb21sc89dP3PcYoa28sdruTmJERF8CaWIoyO5pauYVk
+HN9ArgZkN7S6sHOmGX2rh75MCvC8FDRCrx0qwXTqJVw6/Mid64KtNO3M4iZz9LCFJZX83hanZxc
FaT/m48/mfYLsWsno+UlBgRRfrJxJUSD16/XxqyRFe2mZd6H3eomV5ivCal0RpJxCCtR70h0SwG1
9tzJdE3K2NuM0MT72HuSiNB/NcgwMEv3xgVJPzXTo9o86SKb7ygH3ftZ6P2FnXGyEoHbWyFWZ1C8
dDJCPQAJB9tTO4FgxrZGFAhvlV+M5A9rzZdFZuKoe+Nw2dNy3dcG9mBbIxpIywpx0RiaFzP9Lq5N
R/OfSaeuADYN0yGfmpTSenKgZ2gFCdBmVScfBUmFZJOQJPyhmFz/xjTT4ShKQ96lYD72maOqQ8IS
FzG/T6N0NLo9bZTqibmVthtXYzy5zjSfV8Br+5J99dA79txEM3lKeQjVzvlaB4XBpBvrxZbyiP3I
yPO4rhzxhA9cRqXCbm5KYl8YYMFYaeiidI0LEmOWSFg0kNV1sCBOoLnqnxYIuPCjV3JFzREZaAbS
KTNdOFxB7mDazWvMMa2dxSNxsLu2XeVlW4KA71TmXpBCM773QXvdpQDU7vIk/TgkmbFPF/SVMNxI
653bZj+PMPhkpxk7iBresygz+WnR8uIxtfzlbI2meUHcHr/dnkjYXOaJiAyXdlwGUZh3Py/bI/kX
3V52XXVLgre/b1c1XZPF+uSQd3zEdwOMfYPCLy6gYo5EgLiKaTrMno3Ntma1o/8hLmHWVGECrjrO
ptU7UqqMcV/7uHszz9wTM2V9WFYYhuAnxF6zBn9vaeQ5+unyDdZHfTluigOrD+40QHRPjubqoZRy
P1sT8+HhhR4bDoMlyPgyMPw280nBWOktBVDc2i2WQJBW6Ap8yCdiLqHWVXGZeHFpNBirvfNcY0fO
bWAvA35/OzHijhgxfGCFjOmXEiEu6KkS4erv3dQ5ZMp9TpU1A+tT9KxKDBPO+CyXNk5sUj4CcpeP
fmdWX5Vcy3t0cgXe5KUNR5nL58T1uGFac4N2UzsMhWFdMTXQ95Vn5+997NS0huGtbpP4XevS6bbz
jORmBiFnzhD3Nj1igq0jC+P3wZ2bnUHVEwNdA1GOcb0HCcrLGDNERymTwcJ2tXuXOooUA/s+0+yX
RdeGZyeF+a3NxqVTCTBWHLS68UhEcuw7cm8P6Xiq6Al2FqHGzTLRbqlJZV2z7qTglWiijrOMDRkE
NJC0MbVQUOGzqmUTuXZxtAdV7yVR4jSESO91CcXc+bV4RF3QHT3N4xBRJrtyaSKmN5jMF/GV3j/g
c3E/1w+jNx0ZdmHMbwgetK51BSBmdtOdR05vTRdyDL7M7XLf92W9IyqRPGsWfaZRJOT203Xmd9cj
h66ReQgSFXUr2UnLQlX7tAExVc2HQWwpFta8c0eTdBbgFxc5bZZSXzBJyQAw18rcxVu+6RLymnKr
CmOiPccmIxhOqMCWyMFD5UVyk3J3Dafos6NSbOj1N5ECMLSnh05Vsgo9sxPXBH7s4dJ8m93ladSd
NQZGsHI26pgMpMR5OPLSJUyBUI+uiwhZJTTOdfvQpdd+cHLabex92rM+GPkBrwvbjUwPa+MeiHCh
mb1YoZ2W61HTV+fez72LTo5TJO3kDjaN34aDpetMjp0FkLG6S3KjhTruN2dHcrsaKtgwX+wL0ROj
WWcs6D5qZm+KaeEa7Q7y0+OqtbTdknYhQ2eAc+qOHN6y9LKiuTzB/zoEev5tmEsnTk3lngaiq8Ol
aomVnxoK6dmY2Drc9f0WgkxqsDdedaAY6R9Sh6BLvAi0wj8OQepdOKqGnkraevt+6jWy1Wcgz07v
V2f+9PU4eaN1antyrinO4VnORvKkJwas+yrwbgg/B3Hul+2537K1A3Peqn0U0ugUtQhTpX1IK0Ko
RJvdeHqrH91qMG+NQFNXJE+pr/04intYftkzVjm5Nwd9vajqFKsnpXl92Wo6e1ozL48JuNhuZ4Ko
j7pAIFwo+zXqXE8R0ZHYHKRnYnMm5Z9hHNmR3XMYRWsH4pcwF/V1aojv+M66SsR6SypcqceW2RjX
bTCgGey64jz5iQEXLiE4RDRjNBAL835EOnxpVm5x23DGio1mGIBTOd1u0PBPds5S3HltASqabsQz
S4D/YSxL52JeONEzaB0v/IHbM5k4pZal/JhYHIHdWmuOtie0YypIs3aGL3XaHOG+oivrjHd+1yB4
yXeeeVjokLe5e/ZBvU/wyXxYZmTuhgMKcVBr3c4b68t+SI5mkV4lJgtxOU9R0SYHH2ZZqfmPQ62+
ctqWp5aAYiab00tvJ/m+L4abrLxdDCh1Lucpku8Otci213Qpi7hPCnUAt9REib/6pySo+lD27Ktq
KtUNEGiO/ysg4UHcVoMarF0agE51+3Q6Ot2cPrdVPpynGkmeIkp0V83OLVNSBhU2kAWdILgt2ER7
VElVJGwMbvpFz8tuN8phjUsi3MFKAMuggqm9nZWv1R3KT/cm19Sj07QAsnrycuywNy3xMpp2uyG0
yMoj8Vp8Gq1R7oJGr0FxSPEstUCHrdUmwErlnB8qSRwSqPvpq0nkYSibLuE5IAb+0tb428rOSa60
DkZdUabtu64k6N0U7VOpF8ODWYo5FhAttbCB2XHJnshmkbb+eZQT9R9WhcINYUZRmC+2tzAdFXpK
wLitf8zlqNNZzqzhIIzOj/HBtORbTf43Yjs28pZt6nwsNz/SGJSH3psA9XZlcegxDF02kDBJXO7G
Q1ZPzckbsvadRn0bGkXrPcxdMoRyVWSJq0EdSOXv9kWekIDUVN4nbRnSi7TR+3vze+Yi3cELVYms
PysHOSBIV5iisrCOsMjFSUzus6XMg6/n3DZ9y4Nypqoj36b3dwJR7bOCNnI/uO26G4lUqihsmPFF
kzFqVMxq/QhuUoIZKT3rOivI1SWXcmFlLtV7coKGvdbLjmOKSvZJstDUIxFF7XN3GEMNtSInlty/
bDl/UbFPHWPIrHo/EgW6vaHGi+Zzjg3blBh2LckXckeRMFCUJVPxVLPFnRe7Gs+ZX+tfvGSsjVAn
Mf9sskVf1CsZlGHSp9o148h2l/SJvez6wk3O9VxduYvXfTVF9dXuemiTvWPtS34YWZXXXOXCVWdJ
Y3IHycVdqA57FROSv+wbs9ceQb8X3/Ii8CLdSwHVJr7zUqEJJKZoqO6aajQvTB2M2pjq4xMGLIW7
x3EhxGWF4jVHJEuFW+ryEIjN8xPAsHmpjZUBlk9C5p2bcKzAt2nu6BwxZawnn34TUTDnkn7qRTsP
ztFS1vSh01NEU4xsyjLiRg0fMrP7WuqjeSsmKz1gAhFXQbCUuznlDAIstFrZiOycByGbyEF1ljhY
lo9mutL7JKc1n2dI0+3FUMl4qce/e+7+0/T8C1Osn7U9H3Etwxb+cfrBv/ij8YmIaRsrwlOyt7Eb
WpN/ND49Ik4MhED0MH0d69i/+p4WP0ISsRkzaFrrHIL+OfywMH4yoMC0hLeBTobzWxmBm5D21eDD
ZAzoM0hAw8d8FanQm8FHgVxz1peaY6Sh1x+qYsrOq50Tw5WM6mHSqipe+nW+9RodlzKv+uHVfbr9
40Kv9Uk/TiM9Lk8PbQtmMXFQIPR9M3i1F2sgm4KB/Shcdm4qmU+5TOaHwYNp8ZuXoufMBMpz8OCC
VNC3YcqrYUmtUU9ImhUoUorqEVItpFQmOaz/VfCLT/Wnm2rTxtbpcDPnZQr+diRp9c3c9zMRhDpI
6nAwNEJoy0CBXsqY8pLUa1SPLqoNY7+kWfBVTnKxfiGFfeOS5M7yKZlqsW16Pg/eljH9+uOCfU/J
QiW/bU3Yso9TMGXAXli7nNhfc7C/BhLrfb9061kCpHlx0m3DUlbZvbMqeyj2ZOSsX1wYOuaumfru
93yF299Hi5OZsGfjL3TREfz49wE1r4wVOBEU7lVeAVVWZ60W9fnnX/obU+b3y6Ah5+Gls8/w5+0D
JsaCoyUyZ85OTb4dTTCbhBZpJtyM3tRfvDnNb+pRI4cQedu0HlAaBWgmvNr+MtVJn93lvZndCdGg
dBWEqmg7P837Co9toT8UsvWmaORXMxxsK2+/rimpeIE3WKE3DRoH7HIxrf2SWaoIRdHZn3/++bYJ
3+vXFwEk+lfcJ7TycB+9HbEzy6wXXrI6NDml7t1S9/e0GPA2LPW0k0M23f78em+8Th5qX+7iZnLF
sIGCQGfJev1YETA8Tn671pzO9QOUo5KDshurZIxhocCD7B9a3yEvGy1wa79MOkxQit/GHw6N2yBJ
4SZKMF4//6tYDN/ehYB74FLusWL63ptVxHM0nYTopQ6z3skfOlayXZ0sX1dZ+qjJFIBdgGvRz6/5
o7iBG4GBZpOlcAtYvgkU/vFGrNiQ59RGHBSQ9XsCQVXum0qqX8ib/91VkKNwIQIvOPq8ucqYO2QC
0vMgz5FerTUNFl1q6f7i/v27q7ALMHgjv4v4+TebwDJDaFbNdhXgNifDGdy4DQi8/u07xh7HWByj
NDrVbbd7/eiIoKFLAiU7pGn7kZPm9MEQvf3lFxcxt1vywyvhEQGC4c4l9YdMsrf5ArPhSnqszuc+
GFns9Yxwl6Obr0H31TUq9Hscqt5LcvH0Y2rbGjLScvWcXWqoFFbD1FXTNdKm1rwmhs9mAqKXXnv9
PX37KF1QzNG8Dq04DTR2/KiY+4Eg8VkSzp5Lr3LuajWL6sJ0K9+CVpvyb+0RFNI5S5yOrWfRjTVS
MinGo7QKUK2kBw50zrPGvuF8yPhorTq9jpMxK45p2QfBQTQ58CLFFwIDvHZUCfGvmD8NjrHVdcNE
ob/WfYFbTHZTetOp1DrOC7Tl95pjbSG1rafJy4pR2no/WmLVn5I2S82DGnua6VNg9J+DWcMV2ff1
6kc6ESb10cux2sY0uDMFWUaf7FB4Zo2vqDU7LYZDvdR7UIN+eljstX+vdxDW4lFP0mFfM9m7aZgD
6TStfX88Jyuw+7iEu27EnDyT5crupMjiyaT1FDu5TdYlbcLsEQch9oHByQJjry1MaEPDXpIpEoXp
i4M5AJyJyYq1x1C3hMb2bUi4QZNRjWkklYFUgwlav0/XqrVOvmFzf0qJPtAvPY1/gzb2Q7vULfH/
uY04uCsdTeyNeSBePaVIYL5b1dWww4me3g3zzJaHutO5XoDcUPlxS7fc9MGXW3GtlQTKr+qFvkD5
tZ8s0DCIDEsIdPz1T73qeQjQ790bA9LUG35Zn0VlYrj1ri8xxBzMbu6WHbn46/vSzBedEUyRDcwu
sKbtg2Vu9otdN8nJlCzCZxNA3gQA0SppHCsp+r2BppXmWZGVggMGXS2jRw7NnEjUsJvJvn/xLVV/
SnJ4VQxn4Q1cLcCTIM4V7lxcG+0qXqDTVVvhytkWy68PgUvqtfiiLDGSimzmTIzhfC8xuljSvyZZ
0XRYMyaOrYHzO+JZWoxdYmuIS5RPhjsRNRAZOUPUpFMtVFxW1BDR+Alhm6/tsgHCWTjXWkbmsDcb
1UVnlIqZaDHRqdHINRULu1bUrqkxhJ2LS49htsDskuLIY91rJJt0jnTuI6MylJBQ1G2kh4tmfvLn
ckagqbdA9/qaON6Ysd5wXYu58U6dlTb9uUhIBLl1qsDhTdGnxiRWwExMJC89wzq9qAzirlXgJXuI
Y27OnLMDQOU4JQ5ec+204dqxfHs+EJWyerejkuaLC22zu0VQnyZPxoDY+KxBaDulNYG+NH7IH8Ev
qYjtkOVMVDXxl0T0pERtvgDe07YJx6xoc8+kXe1lIJsPS5BPd1ZWZQztzQT7/s6fiB2GRJA4xd6W
g+vuOtUxcxTtQgRyVnZ2H+Ul9sCDmZVOG+epgQau15VnHf1mJF43WPzulKeybC5XB046Q23CFiPf
z6SNCTe1aCyugTfurKb3EdZKClIGQAH4zlE11/Reszbu7ZZxyzzV9npr+qNfhr4p7C96gbLoYM9L
nu3dYs6gVLatHnVJ2X3JrcEjNtXK253V6ezD4xwUO4PJjhaR29FduHABH/mTkqsEkxYRtC3NfQTT
lbTimcbPMaco57UtenKMFEn5DzmJcifN78ExunplX5EszExdJF49MQTqyjTOq0KtkZ539Aiyqu2v
8PhyGioyhoknU++SByabfGJVWynsi9G41hjNiVPtt8sUobwniRWBCPPKsgrWLracbhK3KhlW94T8
mojexqFLHrkuXAqm5lJ87B1/udAZq+RgjcmWjJTKqnfGXAftrmO1OqDupLVFeosl9nngy5HZe11H
wNrcEAiacbPOeU68P93rKcpW9rUwNfFGI442zrybtXXpBpp20YjJXLkRQXdXMUJBTY+YglYJVsUq
Wj0TS7lZGGkeFwzikV0RGvWNd0E+L7bhfmzJwuvDaRUk3Ho1k7pIQUaA9ZARLBJ6foJ9eZrTpYT7
oFEOdi7owEgPEGCgYSB0nam0YUZZpny5Bz8wFJgrMgSWWlprt4vS2jLSJ03TN10GOcXNJJO9wBlg
hNqa+SNZw3Wv76aim8zdYFnpc8Hm1JztFIh55GitQP7fuhrCkDoIYkKg24fE3Xr2hZFnPDjVmD+W
w+w/BXTHvtUjLBDULcLUL6mmZj+0yiVvDoxV0m/SV5l9ckqrfrdwggNBmtL4j7MZHWjo5onlhYIs
IJ+w+L6Hd4MvXeOlBr8Lp+/WRTLOiTFRJlnF2QB2WK/9F6Tm3R16jeapLaVtkCiQIUTBpdeJyGkb
0JdO4i7LDsWS5d95XVHNR2Oc7fKwTEtP5C03BJKO107nTIpAxZnfo813GP59rhWB2jQbdVGye2od
oMlS0JvtyEfEo9CoMHEHl8GZqpXPNQOWEdMYde1IQHfJNjXy+Fp0dgjniwZze62CfPtWFcaOaxKR
mzx2g3JuiJHJe2CF5O1q4Gw6ulu3IDma+UGDRQOUFIHt4J1b/j/olIuRLnBVG2/hLaNjni4VNp55
9E9CtsT+x61pJayyi7S+jZltwLYUKXDmnSxz163j7we7/zSXaC5R+/7PmrrHj8368Y2o7vs/+bus
Tkc851gOmjo8Zaa7iUD/DqGA626CqQxormzReAHauX+E4m2WOwqmrS3FFNmGUsHf8A91LQ0rD78w
hTlePHJrTP93lHU/Fhdo3YmuQn9J+C+dHsR9b4oL2D8oB7SKo3SaFPOuSGr9mAuKp180XX5sJW3X
8bawTyfwIHIQL/amVOK8uAgoqAX5+bCYwsKaxs/2urbvwfT+trKda1ncbDIUCN35U2ZBaXLYEu1U
hPqMT2asRz9e4bT+wm7/Y3H/xyeiLUdp7znIUg2+v9cFUyatoIYfxifijHPnSGZY27Esuym38TFG
PQqFV0/WL9txXHFrKvLAbA8L4Zub5Pr1FUuyJ3zUONw9m8U9rPJ8jjPYOxuUIJ2P/38Xe1sP6gs5
MBY9fGFsmTcVh4WnMrV0UN3IqH/R/fvTU4gPka4pHSA9+F5O//jJskHXm5HiibhZod0VnBzidHJ+
r8f4/f6BjNs6EPi06Ga+ERobyBAGM+P07HdLcVFyBqIBhEdRImD/rf7D3y+1XQvPAy1i7+2lKNBG
JCbYzsGMnBw+TMQLPf3ipfp3t416XWexIECSlt2Pt62qRwflFGSKvrONQzlCBDM4i/6iS7c5A17V
7H98GLTZJm3TzSXwNkfP1KgedL1kwpmiOYjxNlFAcxO7bDhQ8o5D6K2QN6465YiPaa8VCyKYRhiH
WWzGu5oCuH80Z972qEGj0OzB6ELhyBWo46UxfBUaQzKiBYN6SljfPLjAUKGuj1Eg2h6IMHNsLSRn
Nv02SSAEMVDvFhyZKoKPboXmL1wbxpac/mp5HxS6EKc8X1cIzGPrvaQol8fw5y8Hy++f7ggPKsmP
JIYRRLO1vF51q1kNUonChDpsKTmpODgAEYK11V3bD+W9qzwtrIbR2MtZd8bQ0fLgt+Cg378S3F20
j8lGdbYH7Mc/YJAKpiS9E7y3GjqsiRJYtybtF0/xnxbtrQNMFIbBy2kx73iz4OAz1JSno3wZxUgg
ujKdC4tkqpijkPv553f0T6vp1nQiSJ4eFL1L196ewVd3tCBgOoeMSyZq2TdfvFmhQG0cC0MHIrv8
oXES0/mtjtf3e0jKDLszrVkGLc6be6h1c06QMJc0DHakEV/rHmvx8ott4u07ahKUTOuXUBtni8XV
31wlp3DLLSPZ3lHNKOPRySVVsIdw4he7w58vRBozu8K2IdH2xHLzwx0k/lvCRCygHRtudiadZtMf
yPnh59/Tv7vKHwcG38LWY2/f46vvqZ0bkWXIokI/mJHdjl0RE0j0m9FuBtFF35PVyf2FNMwT+ONV
6snAHWZiu1smt75oQY6Hq6q0259/lu3W/6sXud0tRjBsN1s8ASext4OgIshHkea0IQO5dne5Udex
NprLF6P+Ym6FVZOZu59fkdC4t9fkzObrHLa+X9bl8PbD/WuQdzkTlSl2fuQHNEUa0kIzIjjGnQ+C
ujn5Y+C+t7HVYyZIRE0L5HshR7dbHNa6G1He6JVZHTO2r3GnaKr5sXBTnyzVXoz1joCuyd8hkBjw
7I/18kkGxuRFRm0C8inbvvy2iokgK+UOPSI4IPGQhqwVcXlgDSgJXL1Jq7ODB5ECu8OBGxrW6qNL
K0yAg9XaoN1aUTxGi2VND04w2x9SyRe0H7EQCtQXCWTHObAQxJuNa4Xt0NM2wiee9LuKedXXBSfv
GmnTNtlPpqntw6XzEDYExjaNB1dY6tGcGGD4uqTKniuoJaiKA8IPaAGIro0rYfQjYuOsnukdGFhb
8YuTWRb0llGeVyZrASGf7GMfKtrNZdQqH9MhrV8Hhd6aZXs47r1+5a82AcodyNKnQMfpGxbDZCPw
S1rqQOL0jYb0A9BS7rie9QCCZigcpKjvzWyrz+dkZs311ibvopyMou6Q0QJow7SaJ/omtawju3an
PHLVgg88lAiiZGyOPszhpOv1gh6+mr1jKq2siYKusT5bPARVrCG1+0TTM5veaS1KXw/x9wBmkVc7
tOhm3AfoHL9gMfHmcCR66VGhe9U+da6+PuLDMfNokMIHQ+Ma00Pqo9c7dcUEohucab3uYL0L7Un4
DSkHvpYbz4Mrsw90xvQWmZfZvYiUSRxQmsGTaYy81Sv3tll22SaBlB0K6nqyI2HMKQLRgmZYhsR4
FNa5xJtBF2zU1IehUXr3wStrCHZwpZNsX1SUBodx7axlr7kVplMhlaXtNZnSwKvlmqDNptNokrok
aHEFhBp80Oggj0jqaOSCa015zoPSsu4rHUwqTSpXDF/sXDOXC0m0r3byHZFDttSrdIhQIQ3VvhTl
est9N4r3GBgB0vfgjYanhXAYeRxpTMCfByZp4OFevGfQlgkEUtUVDzUWHAu6VceNxUkh1AmJfUlG
Eg4Sfe/oU2lFYimRZRUy77xvLuaIkntm2cVn5gwzmpdW31RqOR22M0DMobgU44jv0M5c1X2ivVgX
KXabcQUUptxsPTq88d0XoXdIcDku4jCikzmjyiParrsjNylrdgkjGmgP7gLHCw0JTZPSqFxyL0Yb
G20mRlvGYqnFk2GmtoidqqubC/ibpDl3wUrWnWOhAQ17oAslgtUur6+Y1ZjyKsvzsm52eHin1D5I
q55cJ5YUtHCHyKCjYxcFqprpiAPIbVDOirI8Bzai4Til1JNROqztB2xC5qku6EHcsuRkaAvBBGQL
KizyLAVC+MTpX6RnjcPwFfE9hYwRmlAmWm83u0Hql/+XvTPZkRtJs/WrXNw9C5yN3JJOnyLCYx43
hEIhcR7MOPPp+6PqdqNSWTcTte9FJhJKSB6ik8Z/OOc7xxRr11q8oG402ORMc3Y7jmXeBEab22uj
k/ueJwkmKbLR0YfCW4K3cLW6FWrVuVzLb6QL5h6IEjXMUdua/pOf8KYJkmyYt6VrL19mD1kvZ++c
OLjzrbLeN1M5GsFku6oI1cY2CG3aBB/565YRZ//Ki/N/Zcd1hqZPocfSwjxi03EUEOUthW5aycEN
rVEO3VWP5SsNaqpUUnTnMYlv7IQ6NWqLbEE9TpYyWMUV6R/Ar1y3j7Or6Vmkj11+0WbAg4FjTc4U
5X2CMj3zOlEzTPaYOZkTYQ6lnTD2lL3BT59TtcwwDfPqsZ8dSIC6m9DGEH8oQSk7MTtetHqoXVmB
4KBy21a/10p9jc9tPcVocvU2ucvdsrqlI8fz6Yxx9sif4cLGGmadlZAi/u+qYVVGV7F0DUhwy528
cMq91Ditnc4WBMOE98iVgmtsaVP11iyJiEOjccsfvZTgYurJZEJeItLLsAbVdYYZyYu3rPVl2LV0
ElZgQTPRwnbU2k/NHAQ0F9YmT5aR98N+BmOln3rDkE0Qs0S+0aa4Ng9AvJORbsSLt4el8su94FR5
6fFqtTtG0ubTzGqh3rUGJtdAyYRWoqtc24jgXbrfWl6dLdQSM9PDVDObj6ohtYrgZUOefJk1xPp1
dEKYbAdOaxzT64sGlsBCLJumU4h6brri4XBkkOt1e2Pn7G8CNeiDHq1m3DlhqktyDpvWA4g7q6rj
L9k7yfOAu4cwNPQaMtRn7A4/MlJ11TM/ptOcVDWKkhtIy523NV3c9qqvsItcZV0PP6syhCyjQQ11
HQ4bUuPD5rcNOxYKokVQSLRnqBTsVhJiBmIwx7QndjeX4L8fGXQ6aWRVjP9CoUxSD4ALFPpNV2gs
97LRtTzYpmyuuEELszl7Zd0grmtZNEWNKbXh4DNR0fdrmsXracl9f7yu8THkVx4HDyFipr3kUUME
r/PhmFlh6xiGnGI6VYp38p5E3yV7GXRbEhnKAJQQOQgn8aWt5h4QnVXUSr/2OyHJ7EZ53Hn3ToL6
5TNOG1f9nHKQaofaKpyKlXAqUdxxMJPBhtjYC0g0N81A42wxjr4v02dVJLHkW3UndIOdh/KwzHLN
DhyCmssQ/zUkT6jKSx+sSz8kgbTdCr9DppzunBPnWwcCQzKj/iGDGsReA2J4T+1kPWW6NZDWxwqQ
B7yk9z/WSPwQEGlAcsLKdAbzlE+6x9UlOG7cyRRviNdYnKGg7qnVaiyD3o4mGZJEyQR4PDs+aexB
NlOULanmrGFa+xPsT+Z/F5U5cR4xUyZZZV55bx2GoskzltoCahDHrEcOc5o8EzmhuCc5KeIrzxIY
yXj28ZZrOrHqO950ProOFwi8ZFBEYLZBSioZNG7+nOoGGQKr1Tkd2a5FlUXtMmzXt5TaS1WtPCNe
WWLhxIOmrXveDVCkSpJUD7bq5bWVaDGJ0OkCzK+Z5i2bgo32y9CN2m0nJdxn01fuT48vjRA9ydo3
YkMW69EYmzFin5ihwfwTdpyDp0V3x6c5nWftoMfUn2SBessSjImjSFOl9Hu1WLJ9zxw8RtdFO3DK
r3rNZhBP84y5Z6oHzFQ1+VX4SJoBclBWd7hADSBZTolZi4UffodclWkdEBiN4gt1sv6GN4vcJsGr
lPpzVma11+qBVUMcNxakm8pSp8S2iC7vFCkdO+z8NPWiAvoedOPqYL/s0A8GjTbwpDtN6jwhXW8+
bYFCFhA7aJiD4kTVw4YtIJEguHlEhN99ZglRM9fBYzN24oIzmHegUcxlZA1ZAdGrNOV5zeYU5oHV
GE9u37QJ8rSi/jb2oub69LP/60WsNJYdEod8N9sM63ANFDNWVY+kUqYx1tcgFRneNSq+mm1SZVhw
fJr2TU0bDcst14rhYV34S5jhqyb6ycVnR4eR8iqi/S9AJgL0vh8sbvKdOQ6gib06NfJd2Rk+y2Tu
SRP0UWe/tIOewKpy8/JqpLfx9k7X6mXQ26DwQ7fJlvu/bqV+kWD/0L3RGAI3wK6+gSvgxf+xk9Id
ilNjJQ5O6yl6zjYPBxjDHpnzdZOo2N1naa/5B3a+NhFu2SQzUuvX5W41+plaHsBAsV+Iu1l2aV2u
WFzmipQX22375q5Es1Y/2GPHRocUdmfde4mWm6dkzM33vtHqMVpxR8b3tNo4KaulzohPB7P8Dgoq
FU8GKWcnBwem2HlDm7zYwA1fUADH/u1SZoZ+yAvui4MW4+YKGCQRukWO0jC+//U1+n2ogtua4Afk
rSD6kNn9LgdLZdrGSY2V2asN41kDNHokvsbEA4E87pkEiOHprz/w94HRrw8EWE0kAVY6gAF//E7G
JRd6sbAMQ8BTfl81xaKU8V9KFmhv/IfDKT4LzRX6LvhwfOCvcLZ/mUQUrkU+tY2vx1EAMJAAentc
8slpdYu/w/f/uWmHyQZ3w0Goybj1dxqwX8cZURoJiT9e++ZnxXKzeJn6m2v35w9xwRv82hNtWx+x
/f9/+fsQGUws7kisUJUO+c8qN9M7VbXT6a+/oX/3KQA3WEjxzLji9/lN5SlaG5qcIPXL8WhkRRYa
0AYPf/0pxp9vhO3PZ6QCxd6E4f7bjYBouvCdDqfL9iXhDGaAjL9BM7B8unCbtNAb9E7eYdNazecC
gRPgKFo5wiVmA/OSuSy2ec2bCY4esPJF4NJMChEiJpj93V//rP/uiqBHA3yBto5//XbdLb/VbJpp
rrvoH6zW0E4gTsTfbFP+7YeYQCyZozJJ/30KaJB0YvbtwjSzow2hrm0V6LC29Za/mUz/6cKDr+S9
xge5LNz83+dLRS1GPG6JBAPR4/6Y0h67p8SYv9qT/Dtyy58/jOXmtmrbVhAb9PaPt2y6DgyuHFy9
DJBUhIm/C8vBe1Fmo//Nl/SnUR3nly2Y1OmoaHUG3n/8JBN7WSY32yI37xDYSzOdeJvlt1na4MRy
Mz/AeaJH/+GdsR2aSGqZsm8rnN/VyQkaABPsKB9agfbAJNPsTZu7+den/O/q/P9yOv/LBf8Tpuo5
gU717Q+2jO03/HNxbjn/wPZAWopnsz3fUmD+ZXFOkA86DTA1NpsWJqj/b29u/wMnCAwrytzNKyE2
vfX/bM3/YZMbAK+KWwiKrQWt6T/JkvtNaQ3WicQ6Wzccfg5G1MYvneu/nNZTueQd++4Huty1PpHO
ywCW+xP/cprM2s2SqEcJ1xrwcVNCAsHDaN4AaPd/eUbTd20SjA8ZEOp5oAy4n4feHNC/pguZBBhT
/WWCW0lTF3R4M91AcwAak1C+Tm962TjLafJyoPzer/lG72fx09j34xyZ0qM2pn6rvi2/5iJJYq/y
Wtq6TOODleo9g5MCM2F8768rR0i52Vc7Y2+ZaY0tlxR5BSsjZnpiYMCgsnqccEGUV4nTMfMa3QqB
ijMt/KgT8yM3hMiTPSo7cdVBx5BahOM0IqafCB1No7lYERIkWQ+kVh8ZkvEkGdXbNGjCIk+h1nHB
m4ZGjYWI+ifOKftNupm8FHMFjTYxiSCDFZnUCzPNwXRR+kHICtERKrnnoJgJJlUwpwPOwiQPTH3K
66ii7Dz6eGbGQ+zmxXfmUQpNbLsmjM7ivjT246RbH1ZuyucWi3GYekmj9t4aSxE1iWluw6A2P5S6
zfWQXtduXHQDd6gqwU5igIyL77RmZborV7l2r0RETP67qWvtez6XRbHLE8s0SdQdS8aGhj3BI6ic
VyrE9ZuYM+4TDVoCGiYicbdkKTLuQw10YrGbHNJgJ7PPd6Kq1zgoKqu4VsKgQd0G9xBWBbELeM1k
40dy9bvbiaUy5j/u+nRXaHPXgIRY1mu0iSb8G8ZcxZEGCUf3KFmxMolDwcorqLMQdjI9ISpAWDMW
OKP2wPnkcCH2RUVI6Rb84uKKh5OKJNGxV5CWcqGcJ1kWEV5Vu3Q9xdzgmjTg9LJzgm7xw+BtwJ42
YUcQ4L6RpCLEo5uTkqMxyPQTRgLMwSfvokyTyNvJ13xFjkLepze1lRefBhTZO3qesjowQ82+vK6f
zGAESZJFY0eHmFXCfJh6uivC6YtK4chl3qaTOOQNsYXWNi0LGb8vReKXP5NKEj3MbhTd8inJEu4O
gGszCAOyVtxt4uH75M6Whfc98YZJICanhTqk3G4k7BrjcltaqBGjZEUse8PAz2Za1Azjm2IOduM3
ldEeYPhMyb5GwuVgLNTGPqyFrfT9lC3Z2ay8+YtGWzBlGHrHfElEBrDVF21aHlEdGs5pXbrlwJal
/4x72oZ0hZHE2KIq7y1fsHphqtUjWvYwwFz1jKOyaBm0+Wi2JgxKNfgZ3klnvnhz5iJOK1qIBGWh
pkMFu+1pmjpbsFwx/Z/M+oqLjxN7uRGaJ7udwlj52JvZ9K6PqeLokv6APZPdxsuEpj7epSYem1DY
EpewbNCepTkpFy2M1uumzqV8aCYLEZvlsrmNcq9u3x0nITOtk6P1ntIGvsoKPyuYpdmC5la4oiFS
UHfvJtfkvnNoS3fl3DrJrvOd4jkhCSe+IA2SdcDQqDwrVrPtYWXJNO/Jw1J2WGoU3qHRplVxMPp+
+Un6GNMiIvXEMLp7YRWMtEnMnqoHPaVaCIa2mL6h+2lukf67KEpEuiK4Z7aW7bx+qG7ywWZtNKcd
R55Vy+U26Qv6yXjQJ7l3/NqyGZSpLg5jx8N9TrQMBW1tp3l3b+upq0Uqo4UKVg+RMfNYDzgofKQq
P1LF8OdAc1Hjx6yYwzMt8GaOerzg06fv5WRDu306f5ec828WoqlPanDjAZMqNJCO3iliGrF2d4Qk
E/EZdpZKjsisYzrpMvO/s4GonV0Dpm86e/028FiSrqy5/XPEgBa5c1CPpYPZ3B9jjM1xy+WY51wl
hCCNyJRBP61wXSoeCeGn5hoOSdnUO8LOu2mzviI4nhcL14HZ2Wmyi8tBsrF0/BiRhaExcx8KsEpd
o08vrY/sc7PSeWdruwQgtlXDaMFnJvnP2vZ/KyUqJUrr/7/IMBhUkdXf/s/+W9f8sV7it/2zXjL/
gZaBRCSP5EUafUg2/10vac4/qNHRnXqbmZWSdpNx/DfFkyoLS9FG8cSUs+Fv/qdi8gkEoOSmCGM3
DoJF/EcAf4yxvzl/qNoZW1r842Nq1S3ntz6rLJg+DdKk3kC7Y/TkU2Dc8a0fvQaAGorIGNgrJm23
9t1DNRbmew1XTI7pEeavHpo0fmYgsTTAX4mAOse7Ca8CYZaYR4zWF1drzK4JVBin2GLvXdT6x5b5
FrGbCXlRbHx3fZejQLKflerPywSxqzR5s3C6yOPQ+e5V0+WPqbYeprkb212cxLdZM5Pq47t7XXWB
WuIEK6QpI48V9q032kPYoP0OcJDy8A2qf1D4H3btEt+jynqN63GXa5w4UuyrFGSVa8TJK7VaHRqi
vl6M1IVLuuq7CdjwG7rs9NCy4Wefame7tbNmzGTovmO9e67G3LmdetM6lRZVlHCrn1Up/CiWU3en
syH9icboAx9KuTNXo9x1TZGfzMzqoooPvc39wb6qvam4x+9rnCoE9yFS//E5ExU0hyGejbMTJ2Q7
0tE7Dzai8VAmzn0Lsn9p3Q+Wf8bXnJcCs0MOrGRXG2yTsMEAg5EgWK49c24NPtVeb2S/WjeoQOsm
mgDU75Mq9n7K1HCiNEUQHTm98FTgE4j63njdxj+cze4uAef2WsrYgnWeMaRrZFldLJ6KNGAIsrDl
YaDWseaSd906gwhQ4qffl9AaYy7hGJn9tJwWDtIDpFh3ydhfM+U9uIkgNTnMa8pGBtNZHlr1BGVg
yI1xN7E5ejNzAGWfXZfEO62T5KFUVmeH/ViaxhM0Cf0ClO++djUQq6vB/BxGDsokUP0QZyj0uXay
uG4y2t8mt+o+UOVcnWf02Lejz7eRFlkbEbSw3saqvWBXZBYmeW1dWKtZ8Kyr5bwm4oUa3CQlyrTr
Q2PYx7FpMyBE8QLJx/yoKDUbfCFhP8MnyWKTyPOm9tHQwgXTnYNcHWsXm+JEuON6S0WcnpfVxCJD
0Zbct7oNf26oL/FkX9uFfp0XgqJ6RO6wvAmZ3yRrFSVedsUI3dsJj4InTWBNFERFsFdFlHCkKaH1
IAjYE+GKiVNto+UbIYpbaxSHshpZipIhUXVPYrNp6WZ5mHVTsQSaLxh4wx5ajvUwNo/SUYd2XKjs
vxfWyitm4Xrqb4xyu4ehGG7jLUzClgeOo2GvLLD1sXlVKpvOCviUVRMKU7LzXOincjPqATpG/uod
ibSIjyVpgquSfKuaf+VlbX3iq9qztb4q2zlEp4mnrnCMcIBxFk6udWJc3J1H21nvnJTPTXMG51qV
iEiKsn3ksbk28rslMQNP/8hA5ac6Fk/mxIz+QvT/J4hxsCPq09LntyZbH+AlIW78K7rWXZr9tDlV
8FGRrGdl8/NEykRgQLmscnmwG0FphR4mTsWzKGPqo65yOOe6jxjJ4XWaL0B2iuxnU5Z3Zd52mNlY
9wy6fGvl9KXFPos0nsaTCfBmnrH2zeWllh35L9nB0Mg67i3jc6mLOblh9WrtJnAohyWvYwSKpP3R
KoD8gPWLbcyXB6EzEsQy1F6QXoZN3mTJqatXNnd5G2twHIsUiUW6aEFVUkJQq434pzV/n0hiE9Ji
p0GBXLryMSnYaGr6J5ZEjrjUK+6rdQrXEUtfPK7sv2xESmLQHvANdl+MjB4A78cPqooheCWmdsnT
sbGiuPRHVgu6P9448VLs0Gio49Q2wg2IwjslCdAe5NhdAGinedOaGjKOreJIq1f/oc6RZGwd7rdC
sfqyrWyfQEcExmcifmmpSbzGzQMae4KI9EeiCVh9Z95bqXkDU+t8Pk0+vqZy1K8VLMJzauFW8mgQ
Qmb47TWB8B5llk+uhxd2bfVklNMdApEdOl/0A1i9rmVc57dx3XP2p89i4clo9J5quNnbxTcEIaGT
Jo8iAwMmGv2Hl7nHBChK3TVHxPhUtmAJG8udr5IR/JJWyO8AeG+8YvhezVkXxp0NNa8p7pVhfJea
KsMlGXj5GNmxmg0tnIQZtW4R+QrDdYxMiGQNmwAzgbg/pgFhs0Y0tb/UXlBabsVRiI8uJfwFmW77
PTYwSpd9fZ51P/8apw2I2dRfvmrOU0FfIxJYr44NVXQcQhahm1/gslTZrUTZgAANQyuOuqgQSLtk
u2sRxdQ2dquXdX3vHAYIIKZTrraiTN1uuk40r/44XROCUbEqyqN+mI+O9p5p9cEqaJxcc30VXnHI
tXdXbaKd6UbY81OiTXBblYS/CVdyHVhaOuIw6PW9Kse93cynNXF5HPD12WK8S/r2lrnhVYbVFa18
/Sng3ATIK27MVT8NnTqB8NotyJF9aT/HMn3DN3kex+FccBM3KbKuPr+i6WX1ThSOhVUV9sDFrdoT
7XZYiZtVDK/4AM6mZj1ppHIHQmkX4dc/1vFRdiLdGyMSUEYmSTAu9k83diIrdw6x+c0eih0Z0wZk
I7LgZueRedjb0v2sRHkcq+SGFJCAJI+NDpRfmtI4trFiEuJld7QvgTmkdyhr7S0pedMhozrJaZmJ
vtjjIbxJrauJCJuoKr9LPTslrROZ8IByJhsDMCou+bT354/M8yDv9DQQswND0DRu/Hg8yEpDVaV3
APIK+D85LQ40qbwM0u41nZMra3ldpvTgVcl+npdQM40SQcTUnnWswwEKjYdR+sdxne9RYWBY9Oto
iP0vHtod5olDXMJt0kW8nNhT6vgvtS9EKqfU9/dcsJBbAyBremp+8fi8Q62WKIfXrrtPjqa+KQAH
Vk6ODcdGomeSB1CBtsWRWPcPJlLHTVJYa/KEKi0UlR/GKKIMSS/a6DDv8uJmE9fg567ei+6HV7oX
AvHeTGPZYwg/2oWzd9p1t6a491BD7MhmAS9/SgSy3XLVEfelymciBHZR6i7CtGGHepmjyr5mU3W9
wAINdCO5pzd9plPWdtX0vlbDrnLL5oj1V1zNnZbzF/WXc1998VWeCpNr0mDTojPdNAZzl+/Gwj67
HchJfywuShJqWk/i3h0rSE3DlLMtdm5aAc5yzUTUpeZD0sZMk8zuQVJoQKe601Jei7OxAzl0Uiub
eF9Hhkg8nTE7O3cagsnqHmcyHHYNZnWeCQLaO1j7Oxs9NCIL+w21R/001nYdWU7ng7Hj9nPBtgbN
rDlPi5W9Gc2Tv86XvrUesfjuHAI5Bq2/Tz155ZrmtcAczTyQitP2d7bqzpiu4bPKe1uZkPzG42xm
Hwgn7ujJ95p/bU7aLl31g4lIYODal3Z3DYQJdaM97okv/NoO9H2FvJITdDyUjr/FQT1LIpR0aMlb
bbrHfOoHOm9tP40jkn1QzVU7fJF7sbwihCRTyy73TG2GA30rrW/gAYccYetFusiMaHHgCOpwwzCD
RgClvyfqs2ZucKBUT7mVbKKKzOGltqp3VCgfZjnHZ0eUEcswjgC0RImJZKGuo4y8EixYfG+Yz3PO
hXHLAIQXwpsjK2CdiPhb74zhMJYXMM0B1UlIqHNoVV0UW9O+KzAAVzeVFV/s5BJnHzX7ds++LYvu
MJI/hO3offMEVyXSL5Npc6t/WAnSR4YNQFIDNBsRWbiR03jAcGsN2ZciP9Pb9TFrYM6Yb9K1DjnS
Pi/jC3G0JzER2YPgr3WzA23rEWEHwEMyCuGDhVVLKHKtxQeCacM0Z+3KZCUqGhEfeoYv0o4fhPzI
K28Ja68GuGI/WF5lRY7EpTAV3j5m8Au6NhwzxzjlOlG2QhBt7e5jB3R7gefSK4sXOfa7bBHHbPYv
ziK9UCs/mSeEtvGtE/bdgnDXSL6XuovSDX4y6JbzYLyChfjmFCv3DGIdVYAIZdyDMj8Ocm1hJW2j
um5qaX2ksRG/ewnrsKL2cqkFk7kcCD5g0WNuMl+lHtUs4pe0gQTBryXLTceoat9nLTUEWowTyiFe
mB2CCdOmvrJQCGyS4yvLLj7hOrxNnM8bAhwRhbbdku4YdUl2Zy7WZzWLjPBS+WjMYt80E4TMqXs1
ZfowObZ6zfXiK9/epTGR3xrkGGM6qDW7d5Zej8w2uzCd+uqkdlZZZYVu7UIYFbs8Vl/SnsKFWwj8
5A3BkBf4BlFXkpvrg8GBAtigULYjOBrXDOu7u9yn3WP4XtzUo8wvLRKv44K0keq0VD4D1zIffCPI
80pd6HS1/Vj71mmYCucRoGS399GBIB4WxUeMhRgH9Yq8yja7XzDnkOSs9UNLegRH46hFmFW8m3HV
/CN6fMTVhtmOXdDFk7vvy1W7xuRYTjtLG3QMyYJF286Ax/xzbNN2BEFQT5citwaAnkpDZ7N63mZI
RxeOX3+LxksMlWY7Y4gnVs2Z2RrXDXXuJA91oQ2Nf8xJqPd2MdlczgtbCFLTNl20Omiov9keJtmB
O43Q3npTGmfbwHalBL9rpxFCE/5agRwszi5+Zk0031p/6hUOXNQhG8azTDGCm4rBfE9yNvb+tUAM
AoeTwC4ajjHAQ5M0xG1U/LdNYfE6cI5mfG+MpkMb8vlxxULRUcjFZB6Xa4cbJUYIB/QxsRfkKaUN
Hbyg2JgMDm+K1P7o5llrXwRpXSbKfDdDj4lkKuiSJTkuSqgrfyh9ImJ4E5CoptWUZGCBQnSJ3NFk
JufA/udGXOIew3+Gg51vkP95HKh+g1Gl9Q2wb/7ywATae0ZI5eJFUwcD8ZZ0EceF904k2JNjIxze
sRPQ6CB9Pw0W38hOFYta1qVavLzIukmtvWvzLIFa2srOZAncXG+7q2RlIB8JEQsJuhOpsfHd47WM
2hPAZ7sGjXBUYR3ztdClFRDJbbQ32mjViUF2IRfqFNd+XV7n06zPVLsbH1NngTHSX4tZqEvJnn0i
40+482OOT874QQOXih9ZjdhpnLraPqeYwue3Klun676316MOAGSgBoPpOSsvO5orIvoHaQ8knHES
GFcxEgJOpmyWy6Hu8zI+OD1RgCyMSgYVktOE86ytvZvc9Tx2/ez0nN3I4JUQAn6JksAnPQr7pst3
4a55d+N2MH2AFGlbQCMk08/GsTaOAVBJ0Cwz2h1yApb4BK4jhYQs59E5VOD4vWDpndwAEaGL23b2
nBYPuQH/uCsJ/Wv94RMfinm/QFv/0fRUKKUPuLZXbXrAZ9+dW31s3luDxUUA0dZcT5O+6Cap5zGi
3apcoIpBxEF3aa7yIUUhfB7zOLnP4zhOd55cIUK6c6L2bjabCOUJfHBkmr1BeOiuxrlc7oeOhHKb
nMWFhWjPGAvxEf1DkRg/ejf2T5g9/ce2d7wHmXnNjdkPzr3OSmTDu0/GWXUt4FC3cvzXfsqde4mQ
eGu782IKS6dTfeDKDoVgRbjg2a2qdvv2JzT1beb4d/RPUMW1PD91RlIFMhXNpgAl2ng/s3F+nZ20
/6krj3t9inW0b3gwHmthWbeM+LW9hAp2hRiMfsG4JuiRqZcoqCHY+FQnFwlxyf2hkzvplIn5WHBc
vuHybs+50SSPca+oR+ypY0M2jEzbHIrxS5WZ/lsHNoFXdRbnPpYDAkLqukwPSDzXKO864zv0U/I2
+9GoXvJicRgzJpoF1CZtLmiT1Q8jqW+5jyDG9G3+E5ywwY06rWNzMHvWY8yZpLt3veyilzpD0prz
haI9aYeHXIKbD6wusd+tpmMfXUKB9a771nNfjXkLXkxEx6rIGg1GPwbtGymo6D+bAes4vpcZXXEN
r+yZmeu0sFPT0Q752zqhsSmS7VvLJUnBILTo0OpWLAJrGMr9MOOzYAyHFA69/Z0yPIwlq9WcrPUj
VQ8TpCSAt5Z+zeRzEWJ+FCN2CclTeCYF0tpnEPQdjOkN5bNmZD+MYqXEAYe8nM1SJXdJ4tmPkwV6
3rPXLjDBQD7Nekrjywi62yeDM99AH7JpW9uHlRT7i+HImIfL8mAw019xvXuo/oVO2aHqaJqfrIIJ
gcmI4Vj6Ej46Wr8wSRHIuoqRJN+FPl8V2Pki6alxX1rkAEqr4u6eah39a8xEtb8MU3qjl7xOnfzA
Y0UQhCre5OI8Kp1KuDlos381V8lXbZeHrrQDjdJGdGyL/eU4QPKALkPZscaRHq/D9eR1xJeyOQxb
kkK4OdmueoKBs9Go8QYab3y21eLQ/BTWl1v12isL6LTa683kvhQlp5NlRKN5F8s+e3O7/IocCPU5
o8q7qZbZ+jlROOQAdPURvoxZvJXNsvwoQc2+Y8Kzz/Gi7bw5VZEi6AU6O1YZdRzxAfunHsFPTk1Y
1POB+7NKTyPapzcQrvkXgnec8MVq4fJ3JewyocFeLWwiCMBwvpPo216sTrcS/ASdhmtYimGH3+SU
psWAfhL3Ff4kf7xd4KPeT6KPGbvrvfuZK7s4o9wHsrQah8GZ9CN7W/erNUpxnVIhwZwyi/Gb6m3G
E1Mvb626rI6edPRDtmqCnksAjdX0QLPq+3lmPjTEV+jNViy7qYlwfk7fFlUZhynFfYc1rA4rWOK8
AjFu4TzCqpIEcZL5Jz229h2HqdRZb/MiZw3ub4/knPX7dCXhc6o6Zs8SB8qYXDHWYhVuJW5klyzP
yNTJmFz47su0ztFcW8fW1NKvXjisCRucJHNWRPEw9McmJqa2WEm0mTVxLXwm9onjY1LqaGb7bjx2
C+8gg1VmwUBUoJoMyiZ+JpcsPyA3zK8bg3iFue3dyG2W9U50zfucqR/5SAYMyTCJKdHz2nV9HhjF
Y/OdG4xFyXnsqxetJDUzltY3/BoMltJc24Oj3vzAB9wE8an1cgYxk/tswCa5qDEGUF7nTFq0Su2Z
abGv7inpPE2GDHjVrds6j+OUwDBgdc62WMSf5KhesYxA/UAoBEbvd9kywWyA4doVt7HfjirU2A71
gyUib/zKUXPXNFrHtsZkRxTPfZy45IzUXBfiX0U0eOPrDJ2N59i5MLTJXyg/UYY74xhxvB8Qc+Kb
hrnEH7M8eFa+Yy9EyEza7McRLpCNpZAgz9EBEu8aOEIGHuVaje8L5CVKa8WwAvH7Xem8OV5zgHB9
ThjtRsvW3Fjuck/aUb8nFedqWKzk2JOcRJhaQYSqrnoRzhUopKIEVNbZ5q2lXMbEmREY5B+hSUBh
79Q7l0GdN33HzuEw8ND3tNeYPEAZBwtzQzx5xkMJj6zXRRWZCbofzZDEziYfC6wZpmwtFdPQv9oF
o3Ppyz2qEnZptjPdAWji9qAOC3sNb6ROGh6egPnUzf0RNe0QgkJX99PEHVOUKAt8XiRo+fM9sIHy
ulJF++jHOlzjzjgNWvWEC+PaTOaveRZn2corbxXXrPFf/F+jvql/pILXg6pB0tCisvzC2gYIKVUX
NuLaB4RlcYtWFETSrIYj5+4Qwa4pr7yqzv+LvfPYsRzJtuyvNGrOBGnUQFcPrhbufl2rCeEqqKXR
SBq//i1GVfXrTKBfd80fcpSICJf3Gu3ss/faXD74ZkZVz3eeyD/738Z83mkJ28XN4s6CsZHH7HXi
m7JLnhxEfDOraUpA6jcadSSxg5civ2NFeCgD/5AkWbFmD8/TaeT6ZZeHXFKVZahL5fbbZspelx7p
O92qtd3p6i6TrftRE5+7h5QKuznipOO2ZBbnsI+5VhB7AVTbqXVRwJcbZwjpHj0kxM0R3Niy7LG+
9lejb58EIt56MMcbGUn1jO0kuUSG3LmiT++takZy68kyqGYi3DtonDhh8NG2rBWJc2lxjc8dVUfS
b2TWDoLYAuoz3/XcEkGxoFanoUAIHPejHVu7WtmPiqNkM8VTd1JV2X9Oi1XM63Oqg1V1b9MuRinJ
FZ7Ye0NanwJWdcGRSPH6mt/oyab8QIQPecXWJl7g96M46sg4x7lzFBX387B+bzSRk2o4j0bZcxEH
KOc0kPvkjJxIfQrSOgd7WADfx431ZQ9EsbBvrLOs/SaJf990BMvs9FIkNF1nkM+R+L0905I+eImZ
7AZRPGvExyER9pMqw5NCyKtAcJN4/S0L8kaYEiGfJ1x4L0DrtnnL1iVIaN/qRi12tHy5Z79r37I4
OZMMYFnAhpsaj35SOx8Q0pbncro2zfHVl/6LLOsHxtniiW+nXEkX9n8THKFNrnIKGTgrmo3K4ivb
PY1Jc84QkG5HZaZEnt1Lln4D9wJHDybNuUCx2/lEtCYGwrd0ENNn103uZcDX853GI51moN+nzTSp
RUlPW+rkDN6CsN6MJaqGczG8AyzYcw0OpvA5ZgQxzmzIjYutg+qtjl33w1w0t4Kv0uMvLe8n4s3E
QLi3dZJwiWg3TWkUJV10uucKA/dUsU2x9q4YUZ0jOVwgfQSboEnMawvOxrzpfBZSDuHALz/hioEe
U/5wGY3ZI2bDuveX6i6AwDFge5vlJWLwj6mxJnIPSvt63AsuZusENOWbrUY9XkeOrRE3ZYaziL9P
AVfd63/Y///bDPI3cg3/lRnk5qNMP/+CM1/+xT99IO4fwoOiASVwMcdS6PovH8jCjbJZc2LocC2c
swti41/AKcv7A+aGaZnACeDIUJz4v30ghgj4M7pe6e6FV+Xh+P53nLMYVP7EXICFxX+QZMDMhiZu
lT8buRt8Khb9Kmx2CAff8dR5l5Zbb708+H+1OLOu++vn8vABL+XDtof5l2jFnz8XIE5LdzHWJ7Po
gpWhcHWNJp86K8rJWPcV2xZGuFGuGfG9pX2H5jlvGh/8Mqo+mt6ubjA4Lea9pDwGJaDawYGFkgk2
EkAgf0LDcw5NM72kdWifpJLGbaoERyGX4Nu8iJi1dBw81EF9k1jkfNzJDbfSHX50N9Qrar3sr9Tg
JhhE8WtEoQf0u4aVPuVSebzq00hzqTHYD64xUQ4XWfa3g2j7n8iOuNtYrv8ZuIncp6EjodsacuVM
2akYNCzOGhI20EG2Hp3qHHLjivqxAL0cLBKWvKFr7I3WaJDcunW2acgxJlvF/YU5p+zjn5minWlj
s7vfccpyG7Td3hSYd7n2dD03z9DILQyPMYHihzDx7MQKDnWZclPdsJJwihZigiFmbkFTrf3x5E+B
Mb5yf6LsIWFMH1Yhz0X30sHlvx1yS30V9KXTSUHHRbouzMr+kBOQgW1sshkxA05c+I29JlQre+Mt
jLR3N5dR/a1Ilt1bSoeU1EbpANbCkrgws5Eoaj+3XngkBO+GK0xu/MytsQ7jk5vY/qvGQWGs4Mwj
+VWjOfGIocBxZ3VedIDJLp9kPVps7DqPPhimyzZne2RSAcLiByiNDvsAN6xlpi8C21B/wqGpTexH
YEWpISn98FTjvGBDEYQ5sbxCKSjGZc7aPeQTUyXeuVjq+tKGON+0MZ2ACsl0begswqA9d9Wzy2W9
h0bv9Y+Z6Y4k0kMtzVVqKkKVE/e8zVxQLMJqkizf2goSCjwjpxwlXTG+F60cUwo6kLWZxMQPfftF
ZkNC05eV+tDesOr+DJGE1dGlhfgOGiQorKkSvcX2aWrJRUhU0s6S0FgP3KAoRGLjdZrHlK1C6TtM
qDYiPoEPY3nl1raov7LSKi6OGbXdhofh1O58QO0IomNNhsIe+vZ7zj3ypIMf5TXrer/1kEgL1W0w
nbfDbuhCylPuJF4ezgUOJd3In7wL6IUzER/eGLHI5y6c6lMjAENvbS8JAQtIT1REfovlDmyoKjm1
LoyHg9/35YeX2TnjXAITvrChCe9ouOOHg/HMZKDMZUzFJ2Ugi9U2nSKaePz4znaz4IvXROocGxru
+OEWA+Zi08+CmANj0p9dYiTOtodRW+wyHJrpFvgWpwkvH/aJs2k8iAzJaDM63Almy8GQlEq7CNZO
Ns1iH9a8ZgASxCNE6tTzV2nqEcTsWYMvk7jdP2e1Uk+yqnD10CLYu0AhA1QI6Ruaq8/opgfaHemr
qidT/lSexSyp05SMcYWP90ALERMRJg+33drmILJbc5jGb9+W3YSHeWErJTXjPNFDw7iNrTZ9NadI
xa92Ftrfk0UHpUWZ5X0XJaW9qUeHllm611IK+VjYWhh7SlSVFk0Szzl47GIWZbZttSdvI+Au3gr1
Lmkxk6GtHqDYdveg7YJs1ViA6+lagAIK/jNOt1lpOM0J204zbRQlSJj3+sJmCVdOtbrgXKLqOiQm
jmMJOAfgNptmoh1if1dvxdgmOLKjwRcnqgXhJbTwX2aEdnhLh7B3axa+WSZeVREIez2KcNjHk0OC
1Wir5Y1EfCW+0mTT2daHo/a2c2X202oWZms8Ciy3X33O4LTisoS0vjRYwowr+4iUgD2+si8TxcHC
TxusJrxawI+FgTIwlqUMXiR3WeR2VDb8yTXnAFlMs+PNWwzPVUdH4zo2Ld1fAzwu4/caeaz/CUDO
UKw2VPP0WUciKzcke1uXcc2yxg6w2eQEd7A9jRm0KV0RyJ/JENjuVgMlHx9Cg1LPG5Ko1pK/8CMm
paqUIuvRbJJqaPBA2T7rRPCghr1Xnc7GCz9n8m4lTWTo12SwG2YjPn4EXcjI1TlOtMO3NDlMOD4F
s3Fk/8oMmKYYjLg4EovuB4NdDFq9ZplFARkr5EyDeViXhqJSZwNbMuJEMv1WPo20xSJZILeVwbOv
ubpzOMdZe9+gQNkbivHEfKi0S4NZJG22qaPdDhwlrCo5/FoC6qc4tRrv4BbC8W8NBHiwtKOoeYby
oFWvJU0S9d6shMMmHanYWsfRQonXLQUXZJCpI0PcrhC87nMyfs6hyjvlH7krh6xsS51b6Faj1YYv
Wnqs2yoKp6Ji0xA3yb7moRf9Y6O8QVzr0mcp67qN1WJ7c3RHRH+s/eSqkfxC9/ivSyrbcjEPm9B0
hmQvoJyUfPWyYx1rlONlhK3obZOAvcE15+84/vS4CpaFf1y6dyCQ7Ksp4Xw9wwSGJSDzxAbWpGlB
vM/D0OhPSRJ5X43lxHpj1NQ+bFMM4BRSzjJRt+gO4tMlPaR+dbqNkg8AaKW6dlTRxlfYn3xxzDGc
42mnkbWnlJZj1CQqUOnW2/NSmTJ6tbtFVVwnIEecEzuI78ktHUzkzMBhlpY3ngE8gkJfXYpNpxuq
Fspwdg+qaBJEhBJdc1NrDJcCPztGpIwbBzveg4t7JxNe9TbmdJgyU9PtRuMYRG8aT2+4M0y/3Br/
O7oOaE1enZQ0VtBIrIyoZNlN1YXWlGQncBKzox5czlyjYa05jO3R8bzFeWiDnIlad0N5PC2OQz0/
VzmcKDxSuByCJYskJKlIDXGuWkEHNK4rawr2HWiHFUlCCBqBe0MlEGVNvn+wG3u8siw57gbpfzc6
Hw5J3xN8YoJcA5toduCP4l3WT98zroe9J1jJqSjHYIQx/6XNpuo2nFhbZH5iHTpaI1+rMYneJvIr
BLFrggSbIahgDssCYMIqmsXCNNdcMo3CRerz/RbSkntwWDZs8Vj3eiPpz+UFjdS+pEBijzJOGCim
PxtfYeR98jKRt5ODG8zugRmgmCpKcBXKpMAawmlVdNvEVvOtrgtSR9prTq1H3STVEsYXtQtXQTL1
m9bIy00528Yl8kQCGqTNT5mvu4fBU3W8TjHyUf5qdtk+kMkvVTnUgdqAV3HgOHCBKHbFT8hcSmTy
OYe8tBqnxQQgR/MeW+FA7a7jH9sO6H2WVOUDxhV9HVlBe933WXesCpfLT8nmilYHc5eYMDlAYPKQ
rCN6xySvGBzn9O9iIE2vrF48TH0Y05C6YMtQ7NeQmqttK8FHglaOX3nzdhs/Vv2biYixTo1JXBPN
aH5VNXZtqtH8VWOjnGKlv03C6kk0QJ+RO41D0Ue/HA19ZAzTYcXNeMNHpls46Gq191NTPxfRRJVr
EjrvLldcoAjedKzokOb+bhb9SKMPb+pNbwTex7Jgu7UnHut+KN1rjwfnvrHGZ0Jq5ZseMEGMubJP
xeTjlCvb+rsNBYYz2dcnwm/FEZHigcYcvU5GvnBcHElHv8RYbTO89D4Yb8cY17SjPIUpcv/KYXf0
Y9XEcbCbAVMRUqTH2hGw5ZQLHgT5wKwA2IfLIW+nG7LQvdoE1KVA/aqy/mcuA7WpKmls24HrKXro
a5a7PjNO4W4MFpZQDsIJr4k9Yk/otfqVtckQ//esn/b6+P33vwnvv4zIbuX4wSmU/in0sfyTf4Zk
xR/k1UN4meBZmXAF8Y1/0KWpISMIwjQPftYPTQIh/znsC/cP3wpECEjY9XktuERFZK365O9/M4T/
h235hJ6Jn3nEWwmE/BsxWeIdjNh1oeO6Wr47eAlLcsSz+RpwqQL4XUb0/yMmC2nAFs1E4Cs2433b
NI/OZGAAr/Au6X3nookHbuBvwxhTqlJZdWlklZ7HrGUPBULgfSLT8GUk3cIhhrWMPz1vxRF7/GVQ
BjXrlE5i4unxvWbJS+Cl4HXSzwD5cedmzqnqzZQ4VLBl5OUe4T7yudw9+bWj0N1O0QC6oUX8nAn1
qrr2dqlbWOuAukxnokpdDOWjrWi4tqfOeS4Nr90mTIAwARkszG3EVVztudT3yWNWiui7S9m244EB
ePAwwRRBErO4LUA0LVABcPEjbc9AqQ0XA1Q5mu1NXPnlmlVMf2u4RF449aeSLshoxBzDpr+NnwUZ
N9ZhhsSHmLawG7b9mFjDt9O2Sq5Yi+CU6tIYhKDNUG6sBsiJUGHZ7CeUCPajdV0nVnvFyt3gey28
fHhRiHPhlkuAtwf+Tf9I08RmtRVUEuBZalR8l7AouE64cxTcffEOIReMnBgokCVFCFH8OMN+UTf2
VKk9RRic8bUZxMsqcnoW0UBgEQHxeiysPZ/7joNmxqiHmz/Wpr0aTUMeYFDFV7x0tmNOz4Im9se0
0oVHwyTHCX2LLk1c9uNIZJUS4lglB4f2XopJlpRs6ztnAq8w1agrNrNz3+WPJGMXPEfHLZg2znSY
5zvfopfRNNKX2Q2Ta5KNlHum3J24nDAvbno2nuR7ddJZLwFUxBKDfymIpvQlTAEeFSEPWqNybEzu
v+W6f0u5vDQ/1UPf/fz01x/N/1z+6VdNboHfVP/7/faf/3edfsEjrH/1f/1bf/pH8n/9/uP4p15i
9n/6n23Vc9jcqZ9O3/9IVfzjE/zzb/7//uH/+Pn9UR518/P3v33VquqXjxaDx/nz0YSm+H+Psb1/
lH8VLj3+wT/PMvsPrBe82x2EQcbAhcPxT1K+WFAA9pK4J0OGeMl59S/hMvgDsi6z+u+/4HJyQQP4
11lmBX+Yvicsk8xE6P8+5/6ds4wStb8cZsxSsJYXDZVoHMfkXw6zHreYMvBrU4MS9ZQwliU8u5Di
pVUhZEoPCpkHl7ELFYCai86aXtqevgzMp6kVY2pNR3/8nuxM93sSs3F7AiBvoo73Qxr8uFAcU4pB
yrhMbuiDgoJqEJqtn9MwCiQl7vRKH+cs86x3wX2yuC1do2cJnkElhASmzTtmUDs+hkaF6z6KqAK6
jlPD7jaMTrPalmp8dZqq0rvZUDoAaERPyUxnVV5qel0zq0MI6ycbBGYTmh39SADzNtxNJBWwZQwm
9S5aHI/YNBENyq25QGe3qq4VC8zEr/K9N5vcxu2WeXbmKKnBI1yn/ZA8zoY1nBPXxGjcBf0a8OT0
SuUb17iw4mxWUj10EHh3aVS/Oc0SkkGvLHzupkJb43nkh7vi7dpv4Aa0H/6ybQdwM9OTXBaHtB27
vUs/07VpqouRwrkqhNIrH1PQ2goTuc2TiVFvGNWZiqJqA8ftTffpsI4aim8Ykf1bUZoR7lySK16h
NpHZqkM1UTumE/uFtdFwhnQ0nBLHrH7hkO9PZBvsPZM/ZTohk2srWWXXPKeZ8v3+1S0X4GZPkyHN
0CO18LhMcNas3LF2+kvPIYxclfVNu7CrAvSpp8kjFbXLfckvitPWrLs7A39d+DYSopHnMJdLz1FV
ZYILIiNrCPmAb75z/LVAps6WhWU8XKi3BdCaxWeHoCf83ZwEPP7Z+rZq6f7aBp5qooVCh9WsVqyG
XZLXYsUiwZ0xz7TcGkWDuoco/5h7Hi6TzBxWJocjXipHY5pmes1KjD5Rh9JGSKfHXQTelR2Tg8kT
R0wQ3qcp4bedZ4TqWmZc86dIjHcz7gLSUUPQ2g9J0gmsUa4a3oYuChwmLMTu05wldnYtceWSnJfs
ha8wdHyyDTRpFbIjRfX8kj7HzdK903WlHmqvcv1dDGWf/WWM/+oQEWE5FEF1J1CUVl3ScH91e/eY
s9V4zh0sQlmjrVuw4hjLdXUIbQIH67CyyjMSyNLd0sFDhNJRtZuCCP9OxZS24FgiGvAlMSpxmcgT
1vTYvffW6GfotYM/k4wudLf4IHP05iAicX/rJU3Qr1JLoJuSqr5yhviem9BNq+Zi73CxtmWD1wRn
5Uqgm7wYfLj6VQZzW58bmWf+xiCKQ2OVjqrPuGVhvlIUsY4bn8plbzPR19aeCx+W0ib1C4Pi4N4d
s68B/kS4NpV/Y9Q1Vlk6xV1C+UqNFXi8ISG/6DrvOnOxyyLMf8GfPOaDbK44oCyfCJDkd4pvn6RL
E7eppG3QdF8cIo00MwHuZzgxPwdd2R7BgaFLDd6X9vTNWYBy1M0+hWUBT45lxeIES/ZzSrHVDmLE
RT/TwnZKmUsyXhNy3jDBJN3nUMAdXUXEDFuG+IiWsxDHtMsWxKQwiydGFB4MUsDZtusMUmENoZeY
+/BVD9LsjjfvtEVpq68pMVX7Jk5xDcTF/KYRL2CqeCDx/QFiBUajbzp0CPDgTFtLeCjHhGUDaZxx
fsKideH6gZphN5JlpjXvtCqwUfr6zFPb2EEs8M9B1tsgORPn5LSp8RWo1OXgjGuypq4HpdRylG53
GFEdkJetdOFeqp88zsONBfz1ve2rF2kM7g6IhT4VbV3vWiijZwv+t55rvu/cBR9hu9/Myek13gEY
h2PVYu0YnZcR68iq0ul88lK8WONvLOSAbohG7wz5FbTrmY4jJQ9FZf7QL5Tcc95GV2Ewc8kh30sk
QRP36ujD3fte6R1doKervvHmd2Cz9c5APXh38J0UmMmj7CorquLouF5+F3ROdSL1eyG18GtqS8Rj
CqmCkwdc86rs2/k0Tqrf1ZEr7vMZGa71WAlz0gbHNB/iUzA00ZM9FTHR38ZucWM6wJu0HC8pj5hu
24wWO6tKuB9AQ0N2ZlW4DSFT3A5tlt1p4qBOEJU7n/DOYSrS6oAh2LhqGD5XTbJkXEePHyL+T8lX
4ntX09Cf07Twb/xRPlZRabgbuw2ls3Vm9xfKxr3rVs4RJ9+w77LoCn4l0vPAz6KuD3UjPhpLrS2U
bKNUmOt5XpZtZT4I/IEE++7KqT3Hgb32fTntZvANZ2LWM0nJpl7TNn/IOgU7gjUGjFDSlGZKbEAA
ylD82nado++BnIFryD1a2zCaJKZ/dKxZbvn5O8+hM/Khxr5Za8gu+yT14+spCswdT/3FmVZEJ28q
+3XsGPGnYyl1mmfWCS4N5Jtk8Otri3yYX5dAZkNY6oWrv3CejXcBmY4uTR47qZ1VZYiL22ATb+rx
UeFRIAn3G5caJ/M+stWveqjv8obbtCRO1dvvsus2cZacZN2s8oSsXTYFm2lOXuJ23AzKvKSddfIF
FojeA19BXdp1xq6FHEV2n/jtFS32dMTP2dbsYgtnaP2MEeGQgIJzJQVvsECyk+fn5wwaxnHKF6Br
Kiu9F/X8lGHBJbFJn6Xrm7feGPC9TLuwts0NpRs8ebvuzbMlzrtp8DZuT53XatYMB6mX5JxLjnmf
5FH4mIetSxI11QQ9GauCtkpRxxypZxjGMfpyNVCqs2lwjttYWNI+Oc7pYGD5LBKCZJ30ig9hz5cG
W/TWgzy/sb0OzXqQ8AHUzNuwyrrkCw59cYTPTOLz2sptxe4YL85qsItinSAw71LmZA7r3Dwnc1S+
BGNACTxQZkBGxMNWc+uXqbfnHdTsLF3aR5ol8YdmqrzIWSVEXp1GnQTrjreuEqDIOx0WDIDSJ/QY
GndUHZc+voxxtvCuMujsIbdNH4NmdFtiLgYXyTmzRLtGpUd+JapgE6wWg/8yYKKD5tMPMJTSQca3
puj7yyyFd8AGZF9UR53lkt3BcTRqCkBWSTNkpGWXOJVT+DVBZ2u+DTPt3DRgepGy7RxKZt5idWRV
MCl+6aK0QmIWHhJmVLBAG1MS93FvMp459qoos46V2aCeweIWd6Mm5YqT6ZJDJqBugNfuzG1/P4hG
4991u2vtqnuUvLfWDXhhcAVnSZxfuAJOV45qacOxY1zvE8nGHWvgh1hmvKB7i1VI1j2b3tRtYGNc
CXPGFe8kVKPVjrkh7hFfuLWYhLOqm1GaI7kTkEB0Jx7MFDMXKfuf2DM+Ct9KTok/xFtwM6QuAAd6
2fgBKwb2OpradjTn/jjVLcZRwYMTAXSsHvm1Dm8gHmm1i8MvCt7bHUHf/FBL96UxZHfDCGQfR6Zm
VpLVAxtmHmHa16RqG+xqTs3pSswL9sGKKnii+8mcXEFkJ1UzuACAimmwb7u2mB9Gd85PdmKjvIvg
urC0u3cx7R8Hm2eJm2r9WCJTvFhRE+1HDyXCyaxmMzRpuMMx5m7DweDhGvbfo7LvIGE0r+Xi1PNL
Ima9Fay90SzvIJg2Wwue+leYifCqDmbzFXc9GKWau5/X1q808aATV3FwD7jhwUyr8pWM87cxmQRL
2euHXabfTDns6JpID0VcOp+U+NUnFw/ffa+sjj1MFH82ve9/1rarLl3iOE8h8W5AZ5GfcVOJ3Idq
5C0We3X/oMy5OBuYcPHRDqH65WpD71yjHPa5Zcq90fs804Q0UOpb/12LVF2Klr1V7Jn0N9Rpi+PV
KR61y5cdFPX0YA7kSHB27E1alkidEfIQgTBYR0/Vu8zbZFvrwNrSV5RdhoZNE3v38lIE2nxLy1Ls
TK9gwx1UL4M9WfvJHogE4Rutx4S1JkTqLe0I3VFRbLluKIpcA9mO1sB95lNh+vV+lla6b4cUTheE
NJ8TKeyiMzrPsG9ITN6Fqt8EHQF13BUlKMbanG9zvAMsklV6otw+f5rzZKE5UKvEG/U+aXJ50ibr
ZNi4dwmizKZOemszZYTfRj9xzxMX+U1NLGFIMd6Zfr7NVNa8pp1p3fVd/QiDpD1PdnwdQ7Bb5Z4C
Z8+sebD7IL+wXXTZHgFdMOw4/HBlwvstUG+BMyW3pRV752a2xINF8cWVw6NjnTvstrw0BqERaeqP
wxNOv5HQVmLfZ1yRdrFhQruwpmLjVRCYpqKDE4MFOiWyHelHeHMs43OF84PsHzKR5TDwaR4031mF
K5GrbXpbw9y/Z0xnuoyQ3m88gvUQH4i8ZDa0JDdI4nNbkz6tgFGf0lairoU4nUPS85x3RsMJQr1q
SsvF2XDH9EpZ7f1gk5lBZFta511kAIM+4rwt4usgQ/OKGbJ4PtK/S/a4XuHaCw+txqIYkHzYpKKX
uyxv3Ptquf+kI5lpRzRfLNh5h7aknPKQrGRkgmwmJ+cfx5Fnqmhac2d38jkjg7QCPswc2o8Ns3dT
HzQGXh5EZNnW7uT80OTxSpRQPM1JR48GJie4CHr65Pflnoz+96CcvkqG/ldezseoBtXhzwVtHaUD
m3gYmpZv3yuP4PCKbYlQgIga6nhiHIxwjHchFkrbBDrnJpCrw2iyT7Q6u1yjY4hQGM/jIQj2kUsJ
gjDvhQAOkiHI3agkeKrTYWOZdXhswuDaRkldTy2p0THP+UlV4V0YueRk1RBt5zb9QCfBCQ6PcO/p
3DmT8jpgM59XWTsfzbh4H8olw9D2Ul4GM8S1nor1bCU+tOWqOMPLaCCHzWQMi69EVPEhcXu1BMC9
A9s69Q6KHD9rgS1nKuc95dZn0kfNg0HK7nNYns69PW2V0eQPBOyuCs8HBEFychc7fon0mD8iHMln
qcLxongObLQaIG+n7kfQGDe1VX1VMqk+wAp1V4XOawI8gOIPddx4a+C77sowcrmxxRyc/AbmA3G8
F9wC6d4PhPeRWZ77Oo2OuQc9dFWQT1hzyBAUEjMmW5A5wDHIDB0Ywt9hhSuarPpXz5m+eYlEvC3s
GlFdGPspGs2rtKoJqNvxFqx4tnP7wvlFJHF89BB12OuCu1Yhq36YSeyVqF6lOyOfDr1hfw1lARs+
KGW6Ea3pggAayqelpotzO+luM9n0R0Y2b8OD19iAaF+gl5SwOlZMwhoVhRy1xn7kFrDPSkAsZm0a
G9dhhT9TH7BqQqt9ovuFztoJK3VRjfOdcJzi1OSCCdj8NU9gFELLjHe48gBrN5khHxo9f2eRYBun
CWjJyuyuK6PkWRlQUTXVotp2hktPD3mgfW1iTAr0MJ3FHJr7GACVRQhq1P4L1yMu5U4pb5qajBdG
HOcKQk+9rrFZwErsI/+9ShmAwyb5NWme5Qs1aiMHr7rqs6nZ+lHoX9V8c+uA4nDw6c9FEoGgI3K/
akpU/1CFPg9du9znspo+it6abgDrFQd618tNW86vdMHMO1sr/yqds5JPLZwfI46MtYlJ5g4C28S7
h/I7K+5LVH2J1Y7xlx1HKh7Syqx3Upg9ksIy19kzSVIVMBO2jdHtidg5zNWc8T5zxtYJ/Lu2GaEK
ddhxfEFbkI7m9thiCjtafWitu1T8QoGCEeJmDxJ776ognUyWgA5oP6kgOuSdRRFJ9EtQwneuBts7
lMLvD8LCVNDSuLEtw+7WwwWF0iLM9eilLs9AWZ7w4UQ3IYBKCCASVgU1zbCqRoTGDat4JiYiO8Th
bXct2S/cEVKoyR5QeE1rUog8Wki4gQG3o2gMI9oLtL8Z5ETu0iVaREJqbRhgpLFQ+4RtG0oAPNa9
+LXeeeIZW9GM5jkgj3uMxWjvSrBauiqPTRJkZyuemn1XQxGLIp+7I+fDwpEKso122LAGOZHQbEJZ
gsRm7e1WThh0GmtLNEluS1c+1fH0rGOUReRF8R4X3WdRexdRRh17dHd8pmJdLq8teRRWSqmGKS7T
DJcs95wfk6fsuq+TfIvlkPZoA9aWKvS07ryxPQkc4VcRqcZtQ1UA5tIM5TUe9jKeRlAnQAOGXqMg
OsnHRHOYfWJm76Oz0MBoV0Mrk3qfeyCdrkRPHLZNKtfdEbZX820Uo8RDJYrMauMPIobJIixXXySV
YFepTQn92otsMpJ51soI3SwckufWJ/yYEwWNMUJmWfU6wSlggjYnGzyTVwav4yxrTPSIuC+FNTaP
6cDrbdVWDQkvCKq8d7q4gVuYhRMzYZBYJkYyacuBh2VhxMyVwbhY6cuGI0+aBVPKqLOHxpQESI0e
ue6O3tjROGVdLQweevaCY+LT9+KuH0wG7qzF4bCxwkg11/bYCXFqcfYwNoa9lZwb7drD1rW6vN5w
aFrzCaSXWJhguuhOpDe5/s+JV05XpWcqezUbkbj02B9+gU+EgzoOJvCZSS6MhRRp+RblPzz4MiXB
UMWP5ayy3aA9rmnldaT8p8ICnUhZe7uOx6K7r2L31DrWZ4RHn5yN1W+HMscmNfnfQ2/Nz7wQxif0
WwJc5kTix2Pn+mJJTSAhQ+rAgDvtJE5CZyvy0l0ROW6uw0yacUVf01wt1/Kg7TdGMWTPE37M/k5I
VfF6gGtwCMnWCJI/Q3WfIiBl25gizvKh6sbmbCIIQaNCtpRdXL7gaozHVTk26npsZtYSWFjgW7Rr
mcAHK8RsbHl01s/TMLwUdflYtvAsuiB37hU9IfeNpau1SPTVBKeGxC62HyA/3C1694FQBWMBh2TC
oYQLolVNdVv2SXPMQ8NH7kQyf55l5B/tJnB3bZZ2rwJ25y87qmBWiRQvrt140Jvq6JVIvCb+SmTe
HmILEFziEpaHKRx2ysAswYlBLxQMZes6mKBA4cUe/4O9M1mu3Eib7Kv81nvIMEYAi170nXk5z0xu
YCQzE4EhMAXmp++DlKpKarMqM+26234ttKGUZPICMfjnfhyinStwQixLHcwfWmBkOukU8Nueo3gT
nLwe9OWRhz7KXtLUwAcg6zCZi1QRtABfXDetdznh7Er3InAonaFepeUC4TL44YqM3UzuSt/lx90M
UbaPUhYEQveDqQ4AMzSe2Z4521NOxdSEppan7KpwtHINA2QHeHlZmlOidGk4FiVyHK/CBpwpYVCg
EHw2h26J1JaU6LJf+uV1UtUd0vSZGSv5XBzOGzlX7clZUGq1nYU4RzR+z5rw6DLO9pkZRepvYDFx
6gzK8QhJIjh4CTJ2wGpHwjdfoaDhdTSAHWLesRm5rnxL2va2IGEICXrSR5e+vENeGHGyq8m6bXE6
Mn+vpu2QhSAsWN2dYCucobmAJx2aTW20e4mZq34nfCrfEtKC1MP76d5ZvPFdNaE6T0ikEDgUqmzA
XOKq0wvRvD4KCXBOyblXnu4PY02Qnc8nNcA+XHb7WiW5tSt4ZLZ563t6L5XtYj0rbQq14vwBE/b7
Ao3jkcHAlXaci3FWdX8IJjX+XAjoHEnO1LwRRb7lCF7uB1fE28J0RpLRAdXM/lnfYs4hgLSElAnV
KFUHaDIeejzeXjR8JJ/XBZJtDfADGXfiePuNhPoPU6ExF20nrmoPQBhPE2nDkjNMVrvVNUC/7nOo
w9tu5MKV9Wl34IQeAUaZpjPtPgSQEu3eq8q7ERHJxbabj+GQ3jS5ObW1iC4dLAwt+1HW3EbhwAie
6cCW6Pm4bXOYCLQx1mC8B8PYp8ODjP2je7JkfMO0g02Ry/Q9sLt2YyMCPhBbuxZNeqDX5kwlzLF1
PJ55R5XfGgtXVznLj6BGp/Z9pkwqypIHZ1bihAqg7guZVfto8N2jmFzUW8UPHRGlnN0o/6wXcvjR
8FHWeEkhRJyIqQCgRg2IcXvr2p6+WG/1K6TFkbexiQ/Cnm99ywQge7tQby0UAojFOSoSuZfx1Ndt
8EgNgu8ACNSYOUbHO3nZBKxyyd0nVNkfo0iedWAz/uK9uwoIOp8gQS67OVw6HMXRjcDofZfUfIZ4
GDkrFEHfkjfT4UUzMWtqCcnvCliWm3jAiVd1nnXTO7C2HafWl5PVjHvlsz7zQofWYxFWzeMw5A/g
zRtusHCKQmabG+XkDm4x8ApJATXRgbZ5Qb/Qa5lh3LPnEF4PSctrbblcAuOWkm3ffCZUCO+dPrmR
6y+1dVq55wKX7WztzbuU0xzprrcWi8tpiHuOb1n1onKCxjk9h9ySx48xc3BqWZzcgZBDgxcsIZel
V+prOGhiB6v9q5QBQxpSRE8AcFwquIZrEUBKWsCuXHhJfOAviBwtsl9S2U1p52jH5bwnHWO9S4qW
NjWL1hmPiga7suhy1+RKPQ1EV8wl5VdDezMbjknY5U0sLjVqf/zeEg8O9l1B+O2yiQvqnQbHZ9/1
oNqNYzKRi/cu4Ydx9YhqTru4gsVZxNpNnxl8qGybR1yET/k8Vt2OG6FqPmNpi0u6fjCRNHQ11L83
X/8tp8a/9V/8xbPxH/0c/1c6Nf5jxuw91Z8fn+OPv5o7/hky87zfsK6vri6K723sgLg4/vBqBHQw
SJJnQeQI6TNN+pdXwwl+EzapDXh0dIlLqmH+5dVw3d8o83GIptkBX8b+8Xd8Z6HHH/UX35mUWD6I
krGyU0wSriURf/adUTXICziMNpAEEfSnuerjrnxM6pK18Jom8sw6KviOznUWG3FoHK+6hJ/SPk1l
FW1MDLBgJRkfGFZWW/CUY3URTZgi0hqgS9nVU79NbedhluErQ/RLadzpaKDlHpsQVpuMEY7CsIGN
YAEELVUywK9EEOqj4ItrOnPN2jzJagwPfT+9kEKV2za2lXUfZklFbyNVeMOm9ufyy7MhXuJUWp3D
fQ11DuBoxo9/4gUZHms/THps8lV46VYkaN2YJbGMK1hrCTckAfMerI/DRc+v33yn++wDdQn1Ef0T
ftvQ43aC7RdzEsHSH/rxcMk3vQOOe4DUcy/b8KbxqN31UtVfyjnhQEPZPKevhb6G9Kc32WC1NLjY
fEM9pAM5Ck0X+dF059bOxVXKivnRwNpZJ0bVdrL9x5JUM7tvPh4pRCQEwb63L3VZHFRhnwgmObAF
gl4yRp3LQzsyjh9/6aVumh6mZfjS4M7va3euSdomwP50xlLOOrEjX9/vbUK8m9zEz/iXQMvWNdBa
ECLUZ1TQcwpl7paoqy+QM6YLOjLMLckXnHZmqC4tqEawYZlWOF6XXGSrD7YBNvREe2pZbeqh7L5a
+sZA+xvnbdGDfzkL5b2jgllH5hb6pPj9XaxceT7AlPSASF08b3VX1rvOZ4GCcO/ubBlc9Qh2G5bs
ZYI+07LjqzWiOI7zCeNNrei/rP2WxY7bfACw8mlMwf2FXYVom8ngXofKOsm6hSJG1o6zT51fhmsy
zO4C/5gUPb9D4eJEDEwhv6pwqt7CTBN2D0mkLDW8Hh8P0lM2yAlCGjt7LgiMkE2rzipx20sc5M4F
Wz/HMP7WNyFwSJiZPm2InLsivfbUWYdeOf7ViIJzKWBemJ1ODHHkYg6cY9wW1cc8jsNxDiybc/3C
qdhdWLm9JrQxM2dst2O0Ev2jmFB12y0XroLVlC0hsXADxZlzKRsvwQkqowbvSw3WJ8eioyxnbqCZ
Ga2XqHBKiIXRRNCjij6q0jTPlq/8Rx6chSdF5jsT5NM9LIfgQC8GXm7ZmS+yDNbZJn/40OaLtQ3a
9LXUvjwGZUDTnk2RhI2UuYGpo65G8odbTtsel/HF2UeR1x6CxLb2E5JNt7Fto/Qm95T82WDyOUZR
6V/KbL6H8JRgpynT+zKYjsN6MO4VrEhdnQw2z5upFee60+0VAd5TNzblo1zcmuGEuqGx6zGLyg/u
EJgRGoQ9QRlIixGBX9jArCKyrpcqefAH/3MJKIHtM789qmYuENa8/JGUKTULXurchK3zJsGiABtw
soNH08qJjN1pkPojZ7R1cMvKuZmKAja2tXx5rTV8jkNxu45Kq6o6YpPRO5LCO7Kpt2pZnnVkCOXk
97qfP0Y3eZsH+RyjBxvUtkPYoWHKCpaCMHshbcZM7U9yxMllZQdvhOe+pBszEG/GeI8PgFtvcxsy
dHtPA5i+1VJIBnuT+hGL+iFS8oZDM+aWyXqtUuewGJqp4STtjEgv8ZNcCGW9WcOIa8u3aCROG0aX
DKO4zdSeUduqVndMnc9eLa1DWdpnEoE1FdbOlQiDI8w2yi69+mClyZpY81gupORcXvuPonPNschm
lkbpLOnT1ATBz9pvioMlk0fPj5mOiPkyLPj9KXpouXZHN0kH1Hgu6TiUCzYqwq4BAJFJoEhEEzez
cB/q776X1wevSdsta8Z1OPeoV1ZUnGdRuWftuzdRwiyotvCNDTQ1n9oiuIKFA591Kb6QSH4ArjkG
9KNhi1Fc9JtziuqCZd+qudWqL+i056VJnsKhPAmby6nypz2UtGuvQvJUI3tK18ofcYxIU5TinmbS
J11EsKMR71F9yMhZvE99mt1SQmtOk8JuIDnEj663J3lxVzgi+pknhGiCvBMH1UUUSEO4zVJ2z0xA
4ZD8AYRV9VrJWRGLiAjDLh3imE9a1g9IThBss6HTy0tG9VTTq+XZ1rLetBlaMZQAWDtlZx5VA1Bj
BhDVG2fYx1lYAGc1xUNk8aF5Lf/v1q1AEJC57Y4O3suvsI2mTdrCzuD+1n5fDE2VBJG7Y+RazbGi
70TS6j2q7HKUTReBZBU84MvSER70u2g8uBJFEjAO6kFM5MrZNswJPntcmY91w793rV0WPYTdfuDu
MaObN1Lc94puWauPuPGtTbs9kgEFnXYJmorGkIgeFFznGXZwN8clk6JGLsC084h8swhQkvmwg5ss
bI4uVq2jVTbLlrl8TnEBB34qKqePBlJhim3ds3FOENcDdtjURJTwl01n+PbS2g2pGaYnLdgGzzTK
5s3e1aID1SsmxhV3U5ZiPiATiYxWY6d29CErPbJicXpK8JunffUR9GpPCoey1gqABrPmOv9mNzgu
1WAnW6Ytr1PWdxf8Yu5sE2wlaFi6gHGukC0dfyGK4JL6+S6CDc66zQ6wrSeckX7qXNrF/FkP85VA
dNvFk31fZ4wAVC3uHCcdcY2zs3ZxsjLCG/6ONHRWca5/hjaIdlml+UY45bTjI7RJYi8RGdF5nHZN
UXxkAjdAH1PjA66S+/i0R5ml4LN0n2BL824Kz2JVqYpDMFqfczVlt6Iy7ZHc71uFQWbTmyjZkqKk
bAsaDEEC8Zw28zUWm+4UNR46joTHXFhozrGta6DkPKU+JtzNmM/LLg7m4QJB2EMysgfKkuFi7XI/
Ga9zK1GXDl0LEMTa/Ij1gq+a8pu30vkpvxCQp+IqpWx37OKrCm/Tjd8WBaXqVvYyMgi4BELUPQ4y
eJeqaQ70WlpX89D9xHl1aBp+FJtHkgzhcMExTLxnxiE/QaMMlPgWrm+lIlLsYImYuDhdSFJnes3n
uDkUY57s24T4Wzp3YHzFW8DAY28nc/akNS98W4GGDxWkWPySbIJBk372TZyeqZSn2EtINBJqU4eP
BptGh+Gaww1XVTa2er0aMljDsjaA3wR1wGWbjtqFqp6hWh3CecLnsSdOhXPYHaccGzEoSKu5dxpO
07SH/3Ib+369tJdVt7qQPdiFWJLTuSkQn1EvMCtT8TOFh3HCSnNwk/4tmdO531vKwuWsVWjp6/CX
+3nAvZ1cwFi37+1f/mgGmqY9aHtJizsrmT3n3SBtXzRBRDoR/wwOwhdqfTKyHh0G1xuntm3M2KSF
5Y+6TEZM2hgpCJ5FhRy7I/rL+L3qEgmPmrxfFjEaAdj5aq/G78lJPBzKxDosirvUQLaB5F6RnsmS
mGjX/rqncivmSGit19fy10227sJ+BPAVkF1eft12mUYv6XO9XoJr0U/b3GI9Q+KGs3iK10vzYhv/
3K4X6f7Xndr8ul9Dd+SuDTRaXKZ4f7iCF7/u4+OvuzlYXPVk0trsGBCke8Ngowd+hrvg3KeFgw3J
C9uTSxk1ExIdaf7G2NLZ9qsSROjCt/gIYdo3aNB0RQOraEROPHKpM+S9QcfuTSDmgZuJa7XDhYc8
84SvMfiMMp3Y7H5OCBV+EVm/9/AQAR2lAatcR5bLigTxcbPdZQPQHnKb2WoGmlbdsFOleS9nSwCp
FiF+GCZutGTMfVq7b2NiLKZgrSCeM5a4OXYejmbE9BH8TH1KpnayHnKgDeMW715oHsoUo9OrI6E7
ccmbU/sAq4/gJu+YTWRO9CNl0LTAd+D+2NpAubp4G3bl0DbWsayqsuQI0CXiWjoaO9DkuKrYYzHo
6F6x8E1vClaO9ju8g5HdR9H0x8Y0BVe5F8MobeMoefExr350IcsvQOK4fQ7TYtY7tgY9nuI2frA7
h+DjMst0usbFY07pVC3O99AbQnNkIGCTsOucFcS6aeZ+vlyGrLqxOjZBQPmWGM8VA0umCaGVHeFV
hMOLZTob7ns2kUa1mxHvcalnrsdelnIk6GqUTgS3dSRHUQtT9zcY0eIhtXN9gUsz2HbrntOaVHOb
HdJtO0w5ZowMpnWGtGa89Xrnuv1FuHj2nWzs/A4zNROCMeJzbesYVxoEkeZbNMYOcVjf/xYr9cy9
iefT6W2sE6qMCeby8m17J9JvI8Vxt04KkntrdxaoDSBTwy5E8MSgPE/2R1QIf97ZIZEiU8sOawVn
8VdufB1tf80kzblmRmtDEp+RmyZAyYlrmgMuhc7disaJoT/HbRedoVuUhLzFkD/hjvrocldcQ3Rp
D03s4BcO/ZvFHfp9wQdQJv01I82RxGp2D0xzy9iwzs5aUsDBXRb6BUjLn3OTGfJDVR4dZpTp7egJ
Z980FCcOZJqpQfPC/sPyaQ/6+7mi/z/VqohY4b+PFR37D/1noWr9r3/PFDm+/1tENDKgBlHYAeCd
f+hU61dYbJAgEa/Iff9TpXK837DAe5SI+sTFQR7xh/0RKOJLLukf0pZ8bQUK/a1s5Ipb+pNEFdq2
iGzuN+sP5zg+f/JfJaqEIbKNX1TfjkHdPWFA6Hn3vezTGVpoRQnQtNdUSBWdbGkXF+MyNntZYbpi
s8+CbjN2c3tK3et0VtW0b7o8edCk2x6Y1aa3mY7c1xkf+ZODAPueUEGwr+pxU/dNfoM7ldEqk78t
xmH/ObHQYztrsB7wl3g7KCjTsxMDxtmEE/2TqpXNFxCUQ5gP3X3K1t0wf/IHeuz9oYIdAI77rN16
MoeqAxyTjmNzFQiXjMd/P95/hIDXeux//3w/rtnc/3rsv3/8NWy3/l9/ZOeC36I1NkcUTlJTzGTs
H8+56/3Go8o/UobARgJ01X9k5xwXqVbQFOc4HtmVQPwrBsz/FEHpojHOdihyF3S5/Y3k3F8zwFhr
UHvpg/NFiKzr/54R/lMGOFGY7mVbfINXbT8FnAT3JcrDuQJPtwOfL3hmhsb/fTFEdCe5ePd7xPi/
yl7fYQXuzP/8H3LVoP/0fq3flnd0TTnzkjuSd/mv7xetEL43g1upWgK/+x5U3nSs5iAmBZfWTNuw
da77HWBKHE/UbuLJlU/u2sUJfJhwco7Z9CLAf1ucYANR3Fn/KvGcSM6i7wgzfcdOnp5BLRkseZnP
H5E5TRbsTd9NyaHue1QdUkPiGiPg8EZikAJRAj1tcE35FfQPE+ZUTv6qG3UzEWBNpdNjPSzQSArg
NMqvPdeW4Tb9VVqqW34WqoGsug7obR0Cq/jZpWQ8vsnfu0+5660CluS3TS8qmb8JSA4ylAQOz0ds
igtG35z6FWUlKy4WjCchKci+tM7WodtHX1EFrGVHeK8u7920sj+5MWbfKkWZ1nFSDN0eQvqLrv0x
HJMXvjRBAZ/CaLEOXN2oqxt7juwb38mCR3xo04uFVMICMZsFaIgauMBHym+FYVYzSJtMuE765KhV
Oz3UBVEwjF0mZHooodwr1dunhoeKrTRaUI84hAfpsZ+s2qF9QlvXaTbBQevdyasRNVCTd1gRxW01
tqOGDdzWzmlKLBVtw8rCwUEFexTttfzlDApWP/bWmN5HTU7XBLeS+tPFAUH95RiE4w4OCEdIvYj3
eu3e5SiYWNAfGHGTg+PO3G0V9tB+5ywdJ1S6d5kdkz+bKyRBB2C9W+v8Tfli+NZJhtgb6nbmcGdH
MQnEsnOoZLKtvoWY73pond2U1RTQY92wL23gngfBGe05bQfBOSmcyXULfm8k1xlEAknryCVUcaGI
i0ZGN3R0pMtFlEAsx0rH91Yy+9EzWfyh+3yRmwgvGj3HJlA/DEu/v0twhW5lUjK2w8wFfJXcy6mu
IFbQ7FQVFEe5ftIjj+qk3bqxHq9Wi8LqKA5UzshATOQ4EBG+ww/CQtt4cYt9TQXgb81Yf08MPoGd
sNP6zCmzefZrl4ssbFV4ZAKr5KrbjyOO1nIsj9pHHNjSNhofZdzwvCxhhnNOzbWd7Is81v7O75MA
/FFtvrPDpQ8j/S+rV0a3NylGsBfI1Zz9F46vV+ukmPLePG8fKvg30MnysTvLtEn0caCh65Ap2yA8
kPNg5t8lfGM9LVcRHYIE3JeyGGjFIsa+DeXaPxQtfD+Ee2/Eg0tUQGwYRqKb5ODFaE/JR0NWdRwM
k15vynvKadb4L76m9ils0/o+y3HBk65pl+tmwvY/BSZ4r5JoefWwpMKNcrP+LnDC9JFC1vJm0fQk
7+Z2jH4OSxWBJIKq652dhCLiDdWHzZtPEy05AhyoNw4csqeZk3DDYtBFD8QC5xccXcUHrndsZHHc
Ocw8KoTOTTgAU9gQc6NY0dfuvA0jLgR7zFi5xRXMyQR7vfGhtWKOdXZcSBkVRLhsXRS4IKdOpw/J
Ze6AfuThtoiDzKb6xXbT+qfPy/KYU8/Y/kg9kLTwapbuOhKz0+Ggq8AheoEuacfLSqo8kCBI97Q9
j/sWu2sLwhdLNgZY5ZfpYYFJ6FAzGOAkOZBwDO3rpK2D4LuWjBPPZEPRpXZBTQSUEqYFYAzqxYRl
mAMJTLF2a0+JnyZ0eVPLTMVHs444ht5YL3zIzFgWAqo+FeeeEntITTKkRKRbTV9Z4OSS4NRc0ptl
IRxP+cEaTSg+RU+5yVFAZ5P5Afx3PpL+rsOSpQi6NNGyRS1cNK8rOlrKnWlHQL9uBYTwpEoyLQV5
Q9R/0IzNXAJWrT2vc29yP8xTHvmBklKm+TrEIo6VSuSga1yF/cGtbCyTkcznU2x1E/XLkaqEf163
KGp3c7wP8tRkfQWzLNQRa5wiK2e3VC1RZnE9m4jAETBkY8RToh2fvJqH057LkOpLeaxhd8mSdi1X
D08x9X7ut9au9UTEkjTyzumaNn5FoDM/56CJX0ai9dCTrMH+UdHz6V7gXxmbjSxs6nqgiKGqx8pn
rwuU/cZqF/+kRVjhi7X1zyyPwwukWsxoiWXRIWWQPGGEUde2IsnjHjU8BxekWg/jSALU5kGkDfe4
JIGpSPXCR687VGtyuM2nPzN/At8w8RceSCIl+3ipHaAVND/Qf1GtzmUSlgw9G0LUzywerdrOgB9v
WLEsYEv5akuaLWUuWulk455NyCVTOnDTY17reZelo+ATUlkdkkGTpfxoppiWjUDWINz0RMAJPbFa
vgxC8Qy/u+95vXNtf/dC1T71Jab3rcdGR2i4yOVDQl9lvxezS3W2S5Eg87eosL9azyceENVF8hjh
tIXFzzO9mQXTHvaJemLw11hDy6ZLZ4g61Nju8FGV+cxqo7LpPhjD8GXJm64jhc/tfFfDYuY8bkNn
Ok6VRyFnaygA2xVZMpp9UZrh2+hJlqwqm0HZFcaniqZATIyREeigJLeQD4dIG1HvV7Rnt4tSzE2b
oZJ0aCZhBdh3HoNg60WJ+51Zrku2nTzaR8LMZKBzvozcLcj1egK1CsYFOndG00UN2KsgmJbJG5/E
cr6zwRmjuoY5Yv1k4TrZsAQjQKC32peRmqAh923KGYQFeYA7FKW1uIbdUrAL1Vkfb1yL5YsjziI4
r1nr924FlsWLbPCt15wqCEk7EJGe3dICgUEF92FCEl+umlOYKEb7+JFY0UU7F/Ss5y55cq8Q+O1w
m9LpsqQsTIcZPfN+mhcJOgFiQHFhxmrw91wKiRjPS9Av284DjSp1KcU5pXwOqllA1H1wY8YeaQzl
2U5CVtx2FIglikDtFUNuGW3yDuDrJp7jge4mS/GkDoGMgxNhlshsabbNXsexTll83VQDetSO+d53
lnQOk7MMTHxGRWcq8/KO6aye/LvMGcL7gSEjTj+b8u1oClg/kgY2mS2s4IaQTfkeaTVe+51g7c7A
Zt7waE7vgRMo90DJ2whonyYHcrqDvLUnYRMOw8X8o+6W6W5c8GQfgL5Zr/zNhYQJkAxPFoI88L9Z
YnVzDP0uDCVC/6OSVckWRaczpI6at9OPnQyxrtOsdkqTqisz6z3MwvZrbjPKP1TVQzxrACK+TZwW
7uKY5ozRzPkrn1Z/UQ/r3EiGDaEGiEWwusiSZahsKSp/szgezOoJK/FUTHTeVyjeR6zYODT6AIPs
dqjC7BtiHpiFotcOs9gxZIo9W9awQAYkz4c5goanbdWU+JhskmGPRYasi4Yu1qp1MwGq7fKpIKdZ
jjA4c5YY6mxQBTFaNTjdJwC+rAB0wYDidCfaQBKiLJiyAPmiLgYNLB6Sc+JqpE7pISgUebfY8QcE
7yVaS7QYctzRQ2n9DNzEOi8DB0aES0e+lTzwd6bI/Puo68ILBrfktcIs952tUgkdMDixjLloIgaO
iIoJxclESCnK9r1Y3TCli36UOvHeNWvNgF3XEtYBMBuLQsARPKfFavaJM+S6cQggc89HGly3Hvh4
5UFX0BM3UbqEwxaXG3+JjuEduE7L0Q123ZlTaAOIDYIqCe4HB4kQpFpM4/B+7IL1P8fNm24xwjTd
sXf6HgKFpfF5Us/NfSaq2lsj8sxsKZmjZXYhpbWRdB3dytGJ3nTdDf4WEZyG5ISY6kVFBZB/yBIj
yMxrx/pRyjjRQE+SXl9RlGYYDvP9FnDoRTbueP+UeAxp58C0zzFxguOml1thCzoRY6LhlNCQULCZ
IQ4muEoFdVf0OzUQ39usuSuYS9DC4CVdDBlN5GKbuzn5QLp/o+9OXKRvmpfgGSGe2R+XG1gctYQa
tQWNpD+TUE7fyM/y6w6dyvsMFwLfG5yRndnxftvvpYo4t9ZrLR0rgP/cuk5MvZQVV3cDtHV8fFXF
z5NnafaZ+zY/hDvE0YNT5VC0DLWzT0XjSLkb20IefUPmk7PQaPFY1DacfUPHOsEUd2nFSQZlS9k1
joJoCyIU20XXWMtVwhlZ7yOAgFAZWFZxz1vUn8Mv7T3c3R5ASA1yYS2OUXiOeBPlczU2Ak72tC5T
ZIhWoKlv2Rhye7bjTRTNrt6xGWMPsaFCv/U6nCmL4hSy543Kh30HNpZf8ljT9c6ZCq4hR8RsPmTM
dlO0aK/GsQ8WEbYAwIqj55AX2EySjrxtwtEFFII9wO+QlpreDFeR8r/FJaBPvxhs3n8Ul5iM/9fT
x5gWf1ZQUTn/KS35QJQgxeH3k+4vbekf0hImQEfwDyZA+Lm/w+f+wDLh5rP5B5qv9OB8eO6/nH4u
FHo34Ite6KDHSvTVvyEtOXDp/yzyuF7A8+AHIO7Qq5B5Vu3pT9qSH0KwCRfuvHRGG/IU/Dfc2xfM
zz/j2lMN1jPeNzpOnCzvCH4HiT9hz2FgImCcYDbPsWIjrQQPf1+s/H/NExrY//FJ+V9l99F+denX
x18elfV/+kNtDwFi/W4DtZAN/yk0WsL+LSCRGCFMCidyoA/9U1O3wuA3O4ANyGfoSiRHvvZ3ngew
YH+ldAnA98z3MJqi1CM5htH/QemqZ8C7dRau9uueYrrW1ec8d6I0dCDwem3sAns1mIVGrTVj9ZrQ
TmffxX7gWPfCaihuaWgWb3U70mFNVaK7r9AsjXXtqaQmaVWEUY8DR87Z4sc3djr5Eycm8LU4vM2M
QEMt8LD406PxAz+zECaafhrOMHNKyF6cC8F+Q0xqKRJvoRSobTsSxr1l6u1M1zXXDTAHkU3QBujP
3H63TTfo/ayhv391/hBiI026WdOFjMS1B2HTusd6KhZdMQTtEi7WXWws2N4IDKFNB5nP0QflJo5y
ovIACnCCTMrr7N0wayc/4EldropkYDBAnNykZ5MWXHBXHnpTfZnJ093rUk3xAx8eofCx6KXaYTN3
1XVsqmh8zQ2xFSdMkp2vxgj8aTJHkBIlQiXKalA/8x3Kjyhq6puJjsoWx4+n6N9xY1GdghgYjiH/
gR8gAjOLe7AbvheR13SXs1biziwx6GR0WrpYr/zFSo/cfsPhrYuK5gJF1dkvRvgfedcyaEuxV7lr
0FpsLU24+IgAaG975i8vA5503GJYl/FjtDk5L7AWWbfNJ9xg29IuRrXNB/pK4nHwzblTbfU6Unq/
6/rZytnbNJXNUT8FW2uRizmMRsf0m9P3E1OoZ3O0wQFyygJDiRVXG0qgH1vCTfkLHC8r+2kIUhHc
xf/gcXRLUnlrFXRo7xobpBlJDOm6F4jMfcYnTWr+sg3xAn3ava+PYecgbUISIN+NpW5wfUJkk4ge
Qa8U5OIVnU8bhc67YxZv3YLZSNn/iU1wPue8PtM8oaIxv1tmlFE6kZV+DwEqHUjHZv6W2jCSbj5Z
ZFiJAdfjKXdx3YK8JPPJqQQq2exdTED6XxmfVtR4Y1AiQ0/f+7MOzXgXCWbIG8qy06elnchxW3Xb
TT9pYa67fYCYNuCDJNu4uNVocO1SeMCxw52bKt57WHXUvlRmPpk5cWkl9ia9LXDgOldOS62PWnQL
C0kXoIsES7Z9Web8EZcpFae0mSmL4dUmVibCeZJboDjrvWaqXhJgHaoXUely+KCUwDuAEVtO8Ugw
jKIHRT6CcsTY/cEbDEGjpL2ZJKixrvB0+eYEdp4DaIm2/kuia1+01ELdTSrHfNTG3t5A0j+YolvQ
2Wt/+DHCDHuNllSf3KCz3oa+z2N006XCzzdUxXUHu/cxgh9ANQcN8rs4gmJf4d/g4ewJc60St7lF
h/H55GnpBeHbx+Tzk74GSG81Eol+HBFK9xHuBE7gcZks2yXJUBcpPfT2fb+Ep4Wr436YUk73ce/l
4bVfOwkOGLuHBdQF2BK+hOe1r7QWFvUlkZVwOiFqm/wwUzCU73vA+Yp5uVpO4+oP3cJtdeOryU+L
a4L86YMDo+C1GZLquZvd8XXO52hH5Vxgk0Tukq3XuhyWywTiaEYTsR/qfVkF7d7JbfBuw+QfF5yC
d0MhXeeY9EaAAwgT7FtWDaarz6zwCmE2u3Y5UhBkzqL22gzRwOULSyrey7rLu51UQ76TnvYWHogZ
yBPGZFSAWEw0Xw3y2igTNjtfh2V1HFyvwVsyy3g74EKmKaJvw20ZF8kNt3MNU7Hy3QNVxaX73voL
4FLKplecScXasR2MRehrWDp/a8o1vo6ISONSMmIJCdhL0UiGTF6PzRC8xCHLN6bfZTDwqmfX2UyN
a4iiO1wYJyaqwTe3rbK7pU4iAIO0YMzkFieHO2LRDfGVFU8aoN1srrI2nh4rGeWHwpCH2dlF4DxQ
HuDfloTBX+BZNdbPRXdhviOrgGA0NzoRJestqWflzkUMBgyL75ZZBPF+drKUrincK9USvxjtpeQU
58hu7hrBEkNzdksecRzdbryXAULwyS1xbps0Dd4X3Cv1lu8xIib8b47OazlyGwqiX4QqBoAEXyfP
aJTDSvvC0ibmDCZ8vc/4xVW2N0gaEuF292n84dEBn2F3qtOl3bl1wsfnMy/DuDYx2IPiIfxok3lT
v8BfV2H2EphF3Fm/rQtEDEiZXI96ZupxE94IBnHzHKj2Nmf2ITtODl6tRqNhbstRcenlpO9RbLUm
X9xi5ncwBx5p7Bquzd8Bj8pnyrrUkVVebjygsjxixyZOWkS6Ogy8nhBLdIoErcyt+yw3Q/7YKu5A
+3jJ0/tklAzuRDDNEVm/0LQ7VGwaGKOuBPIzNKGZaVXr0Tr4nab5xd3n9leYit3XK/Lk5BU3eWmY
6AjZNP4IQivi/7XuRtSKAVtHDJ7tfVCoblRoJ1DwojeQudS7kQXBENOHssQUb2iiJpwF84AvrY8r
Gtycxl7CUM2PSG263hGGxr28oA7yFY2s8UHdmhRWQY2EwsrnAyt2U+MfOCfZAwJltAe76TKbkh1d
xiGFeO5BFu500cOwePysRJCck9FJcV56YIx/Uc7iFN2urtigyV6n8Xpgj3eflsq52W4GoqePnJlW
lr+8PM7W8NNKyowzT6589T1VhFCODHJWgqVuRbXNhimPe/IpRam3U0RDCtCwuKu5Ni6ifI/I8mNX
APQ7QE6Jc6BDGAahe/nFg5grahG3LS0EfFM1qYc+zor67KY5t3WOj8N8ZMudz4KBYbV18dDs2ZP4
mKKSsvUbAxEfElO9ob90lAybc6tAzdz6a+XvGkkwOSVh1ENq4wY8vYxFNZf3jhMVT3XEsrfxvbpd
TrXj0zrboF0+Mx9s1VbRyYo5F6r9D4/3nAG8ZKd9j4vVeXNay5eGDT96dxi/6C0D0/olTTP9Ez+9
+MqBvrT38QSt6pEqBQQZaZCd2yonmGcs/K2953nTUzfbis2YEWaI9lSE2Q/c1skvuoIl/U9mrLGO
F3Eir6PwCHJrK4ggYBQhigvck4xvRFXwH/6kaGPVktUvulHdclzChFOJx+jyE13UAedZOAYAY+vM
dblXkK8WgI3+SiTGUXC/BovREx2P0l8EUCJLIrI5qh673M92DIkK9iAHxGF2xFKBvzEJiOhKL/Or
RTz9YzMAa6tbs0LW02IQcdzuBmu9GbE2fRsFzyDV0AuG1G2X9zU3cUshlo14fAmJRoeYdlQKdeY+
uvIRGxiTGOpOPS/VsyVG+Q0nFYIpyDqX6oWx6WHJwgPn6xNjUe7UjFUWcQk8Iw9+yBKeSTkFe9pb
4IGPUR62lz5YKsrQKx01d71DYUl39GHoBQjJWNOaY9l6M4pzHsxv6yiLP0M4UJAeLqXYDcMwiW1Z
g7LbamLCHMFno18nj5nupV5kke0KB0fzYapzor6uh/PoYbW3ru5ySPE2R4Pu75sS1yhnXbqX7pGB
m++xh8ywT/j20SpcL/kFWiMxT6qm4eNiYJ4emVXHLz1PD+hyhWX+G3BshlBYjbreA4txupclgB7y
XNrAskjCXGMcNHm6Q7CECazeOzSqm9u5T+8GpDq9nQIMh0cSCgtm5J4eQuIxev4V10K5lyXy/Hrb
duAmN2MzRe+GLK84TG7tXRVHLmgIOdrxJrCiyffuPIEaF3kXdNvZzJB/ArYk2DiJksUefRI02lRG
ywWE1gxfULWh3IRxVdSMkyb7YpaB/oBaWH3uajAQGw71sM3wc+HM7CQrPh/HpK5xmbuKx8KbsUED
uv2XlQUWb9or1Buu8cBlCtUmD/k4+tlXQGIHHVzWYNy1alPvqWhtKJEy5o6qrdrTvyow7dhpVRxf
QsBzEs3IMLNmVw4yvJB5+tOv61ncse1iMCiSPhyeNJPev5TBFDXT3nxE1OWecCZVEI53jhXJ90L6
BDdmHzxXGDGzA5OydEJamrN7rp2o6/zpZkP7k8drgSs9yWiop8Ht6s26du/WvKKZbaSg50/rpfRA
6DFxil8S4NX0x0liIDV52/s3ykA2c+Kcg+oXAtxKBGgq76ae9uwAsYiDWpL8Cgt1axhDXv3hL9rI
Peyl9EOElhFz3jbVM9pE+MH3TC9R0LIebLDFAJVqq2GCcVIVIQjHuDHvk2O8+J4+jijcsyrREUsL
XOXfu5FQxOCzpew+8DgO2RuwoSnFEa3d4oVwYNVfKPDIgAI0CXe+bU3Aqzwvyew49zMoz3GPa4wU
XxVDrwNm5aefft4MyZEqv/VN1tZx9q0rZuSFXufTg7cE8U8MHw3HXLRpQ+XMaNcE2cZTCzU4Yb78
nR3TKoDKBVkeEnbuDfs/HXGRJy+jDZ0PV2vvnXqs8Vw5mW0/JBPRHWlq8+WzP+nnvK8tdZlazTzT
OJoo/iwsB2qKSWhvNk3WA24DaXROQr8TG8AbErEG3tsSJMUp7Gt9zNCC0D7SkLx+Ed+7S0zTaFy4
H8KpKp7KIVbEdupuYNEZiSPlE0e4nQqraGQ2OqunwJJ72PcMwA31CNK3AHwyUhxFsIAewXyOMwIX
UgSjH64ax9AUvmhQNienW9crnnyq5+ua2ruEvcujmKkhSLXtdB+E2xivWQdzr+WNriPVlD9SnoX6
vlUuV4pl4MoLIIRKkQ1uMoIBML/XA+gzj4swatbWlzI/xvWwnCuhi98NZ/5dzDT+dXHq2HnAEzTs
Sf8EjwA2unsypzUXiKUKuZCvWHWD0Knib+2W3FzwGgyPTTAzuh51Vl9UI5eH2W2W8auhOfFCCxvk
m3IN0zuth+luLAf7x/plGO4N+bSHMpHTcYmSFiAzpvFhq2vmPjuyf/al9uAhoNVkETnQaDGvBcoe
8h92XRIxNbzdrUnT4Y9Vaf8e++EUXAbQP3LbFk4HPSELo/eAwqvXG3Hilo9HsbSWwjCCWzTuHEdZ
r99KrO6rmKX7ka0i2Sa9FXZfwtI7Ntpjfo5aN3O07TwOZV5uHwAa8YlaTTYVphKt7rkJILgEMA/5
RIIZlatb8okwUDo/ghTUxwjGcrQLMyOoY1kHfTbp4u/pikyX6+iNKt5mkH5GnhIP4zSXCHeb5T3i
4ogms3XagVjokMai+FS54INzdNvrXZFx9id5wSn2iUu1jv9CP00+k1lx51x4Si+UhTYvOTX0M1dy
Qkc7zoGmfmxcRHfCvGXk7T3jOBdb+U5/5CzQ/nYD9NFPfKQBlT2jDiR8y7K9XVW9+4Jb6/LCjqZ+
Eih2oJpOPuU0Jqs+66jR6wXKQbb1MhU9Y7vta7rC++IV6aQL9sW6NAikAz56NCEg7mqFO4TbGkPE
OQ7r5tPKUHUACbL4KbEj9c5ZOXDj+b8hmn6cYDnZaNLvS8TLtR9muZZ3RRqa6QzSQoS73BPTt1qU
f+8HAq43OO4Hmc3TbytlW2IZDFLQMlFCqG1KfiQtcSBcZzNYEEImC4w7V52AIjYWLPiqXqvZuzG5
kwUxloDC8MCRODyw30fusQkSi20ohN6SxRWmtk7JpX92SI53Ozv2IkOArHlyXCNmNJIVEAp7cxeo
8ZwC6ntMR6YJY4DT/TVzI/j2PGL+N6USRNMpEaC+KFdheHHrVb/62KL2vC35EWp8cZZJGD8rofWT
45PO2VGwVwUnhNxiZ5QbXSKFQ4fBgdcclrUp3vG9VKeqGgkk24RL7wFvIs1aaMDdzyqmDfjDBOHs
3bUDogCLhQSEnfizOY8sVRU0vds4AttPBCuYao/4yF4Zvaa5FfBG8rKBGzmW9jk2af5TxIr19jZu
uCfPwuU/ItWFE8dEOb84ENNJgLzixzVr8cWRCmIX4/v6T8tmtivrEfFo8npu60L0YPq9ReBVYwrJ
ySFq4gv85tDbMk5079HiJ7XvFGboEqdiWffvoSnb8ZE48GL/NXi/njS70vqQW5ozYWcwnpsrqmBJ
76XTD1w2oATbdJa7FfdIt+9VmRX5zlbBTKlWzxr1EOY+WRCsSuV9azA/vftpJnFp+cutf45FKqCd
oBxWvW0zETDz9YKelBFYVaQKjd+jx1Z3SOVwA1oCdPeiZ0vVck7tckTvXdNKA/9ijc0hKbjkEiwE
N7fiFX/wAe74m15NTruB6EcPNcHw+hpULfKkO4/x1mdK+SdnylLsdMj99zCPls7JJoeDyyG/PQUe
htRDxpT6kVd5fa/Q5F/I6DEJ6LM5ldzJw4kOhXQtISdT1bfWGvomtGVI77EAhkvCUH4uYVBci2y8
rYLBQHrJXXlA9jPONH1qW+RwMJ4gW84E++m3y9K5/OwS4h+bSWjz5HureU/L2Snw4GlZnLW/ttG2
k3H2VqVTT2gfxiJhKgvQctf3VTBds7QmqzM5zs9yKDLgwvQlQH4Y1ml+X109/pxaTa6kwV1Tpf6Q
bCi85rDa+ytGo0UxT+rm8T1dDWsmiRRn3ZNX16cskFg2G6Jb65HltG6e40JEgBHXFJCsLCPGb5B8
WbyXqNPfecq4ZdNgawHxGZbto1e087EK2vonAP3kKoJq3eWw5/eQCMAV0WDKfGkKcBgyA1GnLIUe
tV2Zhd+MZmHxZ+xAyDJMS4kmE0DSvhHXGofxaapHdQ56Vz1OTeT8LPp5uvJ9tY9UBYrTlFp1lzcU
iB7r1BUj4Eyh/ta6KenHmMxKkDVoj7guk78ZxeXvRWfr9L5e6LvfDPMa/8irsn5OapGfYkNVMn0T
/XAB2krRZeIJSLkOaNRq0wwzsK5aZAwU/BKV+2Yp1r/90spfXSGGM3YEbAo0mXRk+TKy6MUKT6uT
tva20TyZ/OAGtvnpMYznNQob97mPqSdAWbaNvGTUUoOaA5qz7COqLfWuMvlwMnqiejHCO+bAF4us
fzAelbDHkkjCwBzAG/xdibrO5t80K2d7V6bRXbz6wY+aKiS5hbs8M/rzcnEFANuFfxk0wtCJsTNn
W+EBRztU2KTv2X+BH6bNHB3nhTOvL5b2IelKJTeMY5P5QOmpYZ4gfIt0IAMQmavoeOXGIHmeCM56
xNroHtljSQwodU+Mx7hde+VTs47jZ7x6yRt+tyBj2UoRIlQ/azjmVGSPTzLFSaUnDn3L1rayYrpW
pln2NNEV8axS9osH2lJwT/bDmjr/WPfiT9xJQXMJaKq9J3joPTFh5yPwK3Hqk0Z2O8/1A6wqsfQu
KiMs9UV5q/4eVVjex2UT7hXxjs+ohRCMVU1zQrVi0ifXr2Y4BBw8qwN+IcaWuGjn+sRCQza1GKp6
4xKcxRFn0uIxALT6XC7pWl9Epyu5yYJWf9ML47n7ku4NdhmYT7usjYuDkkz9EZowjrbA4MPtlNXY
mKzpgmVTFIVmbwGYorfNOtMBNvDLl1cTJsWx8rS6EA4dvq1deXll4Y9EvAKhd1Eq/JOKBJ2KOhAZ
KIG4qXAJjcPPlERsA7yJWG5ymAZYbaR2TX7GxX7D7M39emi1L/6O/so4BdMLU62sZyjDNXsEglUZ
uBic99dfmkPONXMGwaxXtMujO5Xyd+KNzcl2YnxhXVlgmZdVfIgnEV+VJ4Dohog36XHIO/K1lhK0
fK9Iv2+LkgqsF9oe8nA/+cCwDl3vMCaw5ZJvF+2U7z3Z0V01+NE/JzfOS9Ko5keZWFi9+RS1PzLj
TsysKlEVexwv6nnQgt4PhpTOv14G6z2jc7+5+BPeVJ7H1SyshqVsTl2UYIDiomMpQlmZvIEXiTDx
w3pPnsI2BedUrtGw3KWgGVPKhRrz6FPtrd9qatc7zMstDpWE/xQ8kUOJjow7fH1cs7Djat+o+c5I
hU0v0fC2jhrS4DaXGKLBwcPc2PXILiTrDQamo9G8LCzCMXJXQGb04Eyj9r/SaOnCPVZVjJ45Sbx2
17gCZCXUxNzdMfE0I+0RbH93feZUGLugO5d4OPGScMRcWyXvZ87Iv2Oru+yh7CdYPrIFfUUCBAz3
Lqx5EFnyivRHJLsBAUZM46vf5hMonVIEOy6U3LoyKUBqs5nILUnB/DUt0hkCKmZJzry5nnaB3097
7oQUHtEa0VFZqqtGMZMWfq68DcVcsQTZguuFeLSgngFMaMl0dxvAPjnOvP2vljQj6Ub+/mmzTnXf
b0MSVTzJEHAjqB45nTZd+MnvHWk18Nvzopm9oi2N39Yz3g8nGtY3nd9kKomVHqYgJia44K1vJSck
sp+XPOhs+UEscxZXHdZp96xkgupJbtYLEOqC5o1+3+A56JupvhS5BO1l7RCSQO8ILHKGbNrnmj7w
8NTiwhfHuGonyDBZG45f8RB7zU+ZDLb6a8FTrixEIdd/6WZ5feiKtiif/WjW5P1TasjZ9Qsz/+nr
qJ22Nh6l3tMkkgfbBQUPNROittiuwJt/M6diXMaBZf5ujY/3ueHHuXFlON/HWN3Sh5VYPTlLZAZu
0OnIDu8PtbvXMO/Lr2Dogm/PrFzOIuA1J1Iu/S8qJYzeyHxshxsjqIBR1zMmT87cw/3LmHtjtlWB
h8hRe8DXiD+E92VQL3ij1pHa805PzSN6gwMJtmUq8sZGE/ZMeQLQsXyRN64QU43xHedBbC/O1FRH
mAFLADGkjZAp6XIC1ONb0073npfRHOQyYRyI2Q232Tpzj/es8HhKbTKN/7BdW+8yTHWTXvhQ5R1i
A87Drurp9cMQZeH7lqpy35YAAONlbrrutiuvzVeMMs+c9P+B++0rtZgAPPpalnke59e6qbw9no31
k7wKFyNghkN6KVktpvPSZbN7ppQtPQedWAPUOuYUvq7m4hfDdbEHfuEt0CBaTx7phC3urfKzhcsR
PUXFaIAn+gN3+Z6h7Z0oI3hZQSlIZ6S81TpUE/DtTu5HhyR+xqmzoXmKK0LcduHwhi12pV6spKfj
vhfuXJ7dQCxbtUzunmZB5w5Ftv2xmiLk7V2mNVqp2ence5qy3ZdCQp284YFyzsHrqoIdvrFh5/Ry
phJwqct3szjCsQAiYrUrUYfIdBBi+FyaorvjKI5wtkiyJCXH3aB89/Rqv50xtbw/OBY+2PfgvkYo
FFV2XSiNsO6Jw40zO2TYmUV/0q2WZoeq9Lvg0XK74mYfDg12t6Yfs1duqiHuaLKd8hQnzHQANkXV
ZH8Og/XVukMuarNrMi7VuOcckUdkxeKUW9y1Gj0953vZtxPFyJbuoCA65k0QkQILp7neKUjiRv4i
+iV87MNEke4N087p2UnZJyxVikOVULJC33fItNK09iJ7V0J2ID6kxrt0Ko1uaDgnsVqfU97M+bNQ
WeI9Nc0UZp8Bhc8lJgAyCHg4eDMAsBIYc8SDBw2UWo+gm4jSN1RcEmfKC+doXadj4I1OE30BoY0a
A6uHW1SGM99p5xtCZcDBQoUJdOeYwfRhlmOLBSdf+uG1Q4DBJs6rmeZv2FQTAFAwBpnZX2j6FcWy
bZSSZqW2gkpJZztRJS3SHQHVNILJxFAaw/8tCnSiBoIT3gPoxbD5VfPUcMpfF9vQFCMyw6E49Jgl
8bhINV9p9IX44pKlv82zmWF3T9UC5f6JsERedduuK+MEsA62nHC3SEdOI9GnMsmprG4Zs50Ed9dm
4xK5GYtjAlmBQzJUKsZwulrNeEoZWUPopropuyu8pksfWTkM52mkXeTAyhR0cWzBOjbYe/kxDgqw
qNthqvfmuRxI0tVmbooLZIG2EdssM1P4t5FhH74TJ/Jp+Z6XrgKIQEXAjjqxUNL/0IcW8OJYsj06
sXYN7x/z5Y9G5JXZ68Ev6z1iP4tbrbCOnNsucYsHBmk+jTumnyFNp9rEx6aMo+gvRVfwx8lmcZlu
TmSjGn8nV7VGdIYv6mYHaqhhVvMe8WoO6S3CR4z1fRbMBJGJqdd89FMIBStXuTLP/RMlKulwh4HM
gHMPuBRzdMY/kv3pc7Sx22G9HsAVWcqgPHUsFyDr88tQtIlrXyks9NURKw1aPCclI51jyjQGGvWK
xaSnMazzVb0JLW6XbRPW+bQ1WprxRvKkWox4XJyGZ9QL05zCCJ421WGN4+/7opygtvZJwTgKIsSq
j06PYTg+sjbMDhRWh5doN4gOObgsVjH/RYIp++RAxl8kB74/1Z+B9jnD8zxni/Mv1/TGvkneivZX
lwiElX8qoxsMYbCuJSIWh2UbYXolgJlXGMmdhJ3IUeygtxo+0Yu//dINsHpIOxTHEn9JfxCUeMyM
hBkFI8ox19u0yVrS0EoDFOKs16fLZaI9HmAT5npQDdYtoqfIj2q2UfhxQrXboZ3z5rUDJxr9E0MA
yDrtaSK8llnFCVXFpAFQjLPUg71DDwxhMKZZ7l1SDMJDSlV9+G+g2YyYWUa1/N5juDwUu8J6Hi1I
Jem4+6mR9ZvjcVkGNeNG5a98cUxzWM2Ki3PYMHcvmSVtsNkkbnO2C06EtxEeS2yocBQqJzfVCe8w
dQgF+5GiJBoRmqaN9njDxuSzKTkEnWUqFvHzphEE54ENO/xieWzJBM5lW3zQ47b2D0NHxItSy8FN
Jipe2sTeRdUy4PH2ao/mpTFjrWO3GKFN3S4T2iNSlmRts489ndpDNCSO3JV9uQq2Spsu3zoYEu8L
UlOvrgyiODxvIoct4LWUgSiPNZcHAWXYbQdLkscOuS1ZsUKEZFTBKEJFdfD7lBR0jE4bMMyvKrC8
onZAqx1Ci2++248ce6MLs5zGnGnIU/YTNhkA1U7ENLHjpeq7aNdOa7uc8el43f00SqX/8c+Vi5Yj
oaY+aBzVHf0G1IDWl6W5ZaCIA/JEcvWJNRj+nAqAA7SxJT5gTizKF1oaki19nNwSWBNFAL6CfXji
VuGXM7bsOuZH81AjX0U/grrpVpAZwbQOVLElfnUZsC7ER89lrX5aAv7lFDoOpOFN7gwrzBiKUTRn
rCjFQfBErNXvtlb2Sc9QZ/X6+BzMSVMdStAaNMTXbe2/sH5gqjiis9vqJS+qtNyBrzEs50NZVes1
EXpyOHtPGb2mLnnf8UOWRjR/pyp1kr9B243FCytygxLVyiHe9aw13rUXppMHBpWF+eAKppOTTZgw
fYfkkkNg+R6zqUce8rl7t0sbkYqioo3g8pimhq4IdyaMxRET/WwNbObe0FXhWn2uWYOKupK7SuzF
ElJQB2m8wv0nw6Ul0OMY/QyhgfUOjeUxTCYPprWXK77Ix3ytYkmBweKCLzlX4TQuh8AYhyY6xoHd
9D21LiEMbvNqjHmeRrelNF6tQH/vGIOkU4eDC/TW42o1nxP0Hs37+xtqlZ0m+rObpfwNip9LIWOo
rDHBtiRm3PhXVxcKNiRIppbS6W4kfVU4+bxxQaeJPZ1+I1qUB9tY4O6vpHmRaWlb7zjf5PlXr2h0
e0pHdlK8OCT9vXRTR32dfwWTBQS+19mMW3ODT2Oyy6Fw0HmWG/ml8+8T5Y7ygVsUZSN4ZTBuPDX4
+sjeF1i3ihP2E5jYFXt48hl73joX+9ZUa4KkPw0Bh1UyTBo0vhz5SyMMdc85BJlgE5KNR2MJcNYt
xN7elXRXl8LKwf+Tzmn/BUdNPlciDeaNnwpzHbsW+CFAkaHe1r0DZFTAf8KwC1NAj7giQFsdY620
3fe68rlqU7g3mj3wPaehvqKY0pfY83tAqrEpqr9mYuz3iJfLm7+8kQoM9p8ukYAEhpB7HjU7cVAd
sUyOPLS2gI7GldaR65VAvXwgv5Yd+rijiSQnDIbAUWCYc9yYcvGBgicmw67sn2pQ9adYd2jovenS
k61t/7DgC6s2tWugE8Dx3hkiuCCh8tm+SMpbH1Oy2hYppsu/+gI0fzb5wUX5N5ziEvU+BaBCfAWB
5LcTRWWdIIv/0VJmssuC1PnmuCnpelTuncunsXWmllJMEAnRYWwQ/aholbBgVbkTlpjPFn+x/1RP
1fSYpkJ4ZI9Hqp0EJeAIi6t6gNZU7zzoCPf0DDkIx8ygz42eqleI6GB7ljp88aBTbSZLG9CWUa0H
FcVfMfixQnzU3Iz31LKOnyE2YqoQsvoYVm2ya/+vE4/n4SIil9Cak/TtK5cmuJVcLlJE2aiOIcN3
guJTrw23DBzLTxiLyMphvfxzwiRYH5F2Ek5ofSlPlAqmfwZa2WG08ozfVsvU+11K269bsBr0BgQr
7cz8esydwB15K1T2oEc//wn0AGcLxHn1jmEWX4ZcA04H0+if+6DW4IbT+OqRk6f4L8GY4sF/5RPu
SX6xvraYLZsRCw3s9B7TZA8qoc2r/ahK75T/781lrA70YF1Kb8Om4NDTzrWT6HUcPqX0aobbppj7
N8cofLt8wem9XyyzR9yLBzHpy+qe+DxUdaoDMLpQX+Ajioa2pahWeMSq+97SJbOuDwFsxC3aG0UA
AAX2bm2w4rCpeDwa3QKEkr7MLUYfTfsy8aFjseoEtY1+SjY95omowoy68xJdfpv6RcZNfcEOr9JJ
4rtlaHLsg1R+McoqDv6QL0dfW4jJvWBYOEqXOcGcZ+cFT8bjGtb1ZY1STuv5FFjmk7hYzdWzvKZc
7qrXUiDaMzHQVu3CTpV3AOW47QLX26QpV8btjLjLoDKt8HgFBR2xjS0QZ+GGLRgJwMrZQ+wxNyJB
4g17lEJ16wYsfNqpJSpFsXZ6J7yW6iMu85QsUkhyzvxiOE1OQQq5Yzh7jll7zqOBShbawpzTjqlk
WVfjXcZ//MQ8W79mI5dTbaW/mwxTYe4MOj1llT8/dnNBBYxOo3sKqWZsXwBCHtxpZgbtBAGtblWE
pcxXQp4o8BSXOFzkL4cJD5CMiMYqeV69Jr+Vh9X2vYlF+eYUpnmngCS6eEvv7cvBRRgFn5ucOLWi
asRTqohxj/ojLGcOmbQYyYR2kmvL6OQ6zvnQIN+47nWmqQAOUbN86q4LvX1fFTBeqkC721vAQZ+k
iUBopNADLsQHeAvdsaoe+9JgKNJsMnAyfEW+2k2vPXaW7GBKmMLLpGk4lThethz8snqj+8U8FCh6
n7WPmX8JFUhdZj6HngJdBNTI62hJNfUXz3Nxl8WUdW2pTJL7XgBTacs4FBvkg+DBsDnh7UTnZJdA
kzpBfOJ1C+jMeWMUba8jN/RP49A+hapNLx1m0mTjN0wHE4J72zQup6eo1ZaE9a2oiDHtQfm3mDNH
1GtUWrOTtrTQP10Ozk8DlUY9EYIuf21CPT+FfA7bW19ucnBZc/6ueFnbvWe5W3VY5b45f0Xrqaa+
YteAHXmpCXacQPxwud1UAf3TtluyHzn77BfguAxiWiFazk2AIYGPRzOXakLN2W6azYSUH6jfbR/H
r2nbS2YlHFyYtAxd5J18VI9yu7bDBKoWUYAKILStJy5OM/cBVb0PeIXv/NaP3kbtGXUemGUdx1vl
y6PF5uJuqP9c3pO4dh4SYi4IFG307DJDOjtEcs8NQkK7YXKv3cMaO9CpmTf/xYCp1NOyDOaVCeQg
DknWjdFu5Ow6844mjC/tCnB6Fw/lBMutqskT2+mcBkpc2P/z/q3PKz+Cfup0zTkfMOru25BkZIgP
09s05a3ueMkoqzmskwI4gZwXPNzKFXx8W+7wawLJ9X5zRGiCMTY9N3Fa7bOkqKuj00Xpeky82LGf
lWnDnJnkwu8/8YMv/R3zMzn+SZbUQ1YrM3RAlH3cPs5C1ZnIQyc7mxWv9F7IqBxm9I5GchhMoyGv
HwGzTjMDyigvnmMH7eF2w3djUtUKrCyEVCeJ/Du2u1myGtOziaK6jtBIQMR6WEaYF2c7B5oKNuTK
kn71tk2E/Z0T42KYmfmryq5gjlKsCOiEM4Ixv/oHRvKK00oxduMdJ7CIcvox8J/UAjr7GQyxdAAc
616fwbqmkgska+GFXZCePzXiAIlDYgS7LtHUiixiXm4V9AmTbZGovvxIhRunGOuwzx+gDgItLswI
YCjk/ocXkcDol8xCLoq68dVBUOhr/kAcHqF/1525sHaJb4ejRrdb1ch3LxoOPyC+C16ujkVkA2yy
GDFxJislt7kM01O8zJbcfZXB2r4FRmzuGPnVmq7rfug0w9FAIBbYQtoLj+Go0Aiy7FMcgUOGtNkd
XZZFvokp/MV5uHhx191lgBLCt1TyYzgqz0bdv2qaCoF1gJ8/Z9WOZf8UmaELfzKrnQ8MMzC9VmEY
pWwlbVl8DCv9eMdoRqXdmaRWhwSPb/ebTE1r2K1BX760gEazK+LLWDNlWIbQ3VULofnzalJCTXtn
NIQfobKRRzwzhezfuJR6KaGPor64UVCkeNNJ+T+lS01L26aN5wZLVcf+/0HZb+jv2pWkwm/l9owr
i5COoNiioK9M0BJpYC17VFByBhEtJ6iBFWrnzBSe9nTAxdRcipB5ZE2+gjj50FJo6s/xI+qoOCjT
F2ArkhK7uuNU34mduLPajBkKJHsVg6tf6pdwqhe6z/IyoMexHqJT6mbNYRydYrkKhq8x+kVRZvRN
dcP8O1IK9FCcx9Vdu8g8fI6x3/zFgDzn58BUNAgvJRv0LR5H+KJJkt/VIAe+OVswxluc4CT/4+jM
lhtVtiD6RURAUUXBq4RGW7bl2X4h3O7TzFMx8/V36b72OdEtywy7dmauVF72Xwb354y45tFTHNjL
Pe7f/+yOhvL1kOnUrb7gYJGhY/2lymnv4VMl0ixXzWeGI9Hw4GsBMTxgsQJml/AFxr/tKqFxDZbu
3CGcKBcl8Ebkrju6SxJ5wEFrZeE/50gX2MdBcpSlI6009r4sZWRhgxHjzDmYCBXWrNwPivSJNsNJ
HMpg7ctPq28WVLjWBGu+H2dNOXxq21Jvcsb2ZluWYiStBTKJ607X/X+rDsixirIC6s0DBEMOu/MV
w04CGCoY6UEKPchCHac9Y6rfhsKH+Q5ftCbfEcS9st7IegSiZJiZxuBvg/i4XpqcYoKNmVI8LAsW
sPySVAkIG9CiecbKcu27+mBLtjA7osE3Vm3cFQE6NM77+ZgaSEz9dulU9acF3Rr05wmqdxKFkyfK
7qys8kY77jK71jbGgDWXpXohWT8sy52nLejfINTNsIqwjdh8Y06Zimp+SDrSWvUWgVC2GgtPLyUB
HvbgFTQqBzcwm06bGth0XT68rmu6F3eIKcPzlO9wGTO9eJQTVRbIkFOe9/J35ZuiXALHaTzvFM2U
5qsy2A42imIshmsXFXPZGE3P9mlItNuYPQSrqt8lI4hlbolSLtWjU8uJf3YQIOwu/dDM1tWuk8yT
byyrMmgfvkmCQypZrnNCkr3BHb2o2rRAwwmU3ce4lPsoLEiQlv/6PHHErwPRh/Nz1WL4tamWCqmr
NVdoLrF75uBLcZbQLHaulNrgR62Fa093c8rX82JYhs87ifN1oKgwlyeVY4Ha2PVtP9VOs713DAtS
3PFwlXkqNfXJInN1xzMp3voj2tQZnz4uwiYef3NUxTDHi+SGgoGJTNOUnXUSTfbeBJUEWq+de2hE
5OhM0/MM2nVuRmmFSobJoSdayo6XKKk0dVt8LMl0appEWVvB58vJRVje3zWrb0XgymTf2gLaPk7r
Aj3JLTXUdI9FBhcpLGFashLvllSFkAJFwwerkU3Dvil6qLa64BewU3LoL6Yg9shDoa6uWGCjs2hU
/bJgjY04TZqZoiy3/ew7pIGwFrXcjENMkhehtpkeXYtuCpq6PQf7Ew7Y4YTfYr3LXZdQCV7cIiEo
xmuSFTEbgnEzlkGdHVro6/xRTpm3geDxmAcdh7B+FukT232vvpN1NHLl21N6VSqAKaO0vVxEiyeF
QzSyqYskOm5Z/nX2YzUgpN6kTxzrwJit5waEC2HXwrhw2IZSbGJqsStu7C63T25SC39XEoxp95WH
Pr/VUQJCmf67D9fJKPsKBt/hDJOjpBWYza0Hby2oMRhwse1kGtV2CBOGZ0bLxnWbAl+Bne93cbOv
pJMMl7WTnOKIunUrdoUcKYogEfU2LFab4GtOrOZVJ6UfbwfSOTwH26hbT6WrRufAy2T6WWqyBmRw
cOk0dNO+iWChrwFkb4WrjAySuRtxcBEEXQM6okZaf5tilieWvW6yjzr6AV0ruaGWkcHfPfrgfcLF
w/Jfokjs3rU6GJ+h16jupNU6vjqTp1myWEN2UE2U1Hs74Dy5L3Uvj12aiZnjs1PKx45NylNFpd65
lVOrHlrdm3NWkBRUCVM17RvziZrw4DT1nXdScM1+NSQV9hMJ63Ep8+aJ0zG/LqgmQ2l2HsmOXz3E
2REyhj5yqyT0oCQTA1jH0u2cLpztTvBmBUHN3KzBpTGYBI8tmLVkb7sL81uZWOikFs5W7DLRhLAO
uUsddJuYnZ0yp/LSHNv/+njmaMsZ3mPzt1JZRkdNc5exl+duBm78FSTINi9OidcpjMaOhYck0kZ+
I0E25j0tODRU/aHpdTqFwOmQevu4YWoac5HthMJCwLYgGE419Txw+xkHXgx1bu+N20bsv6AZM142
ZcvkLuwAoCL1cQ0KEhaC1PWui0Pn5naelwqyVEzbYD1Yw1NkZdl+za3yvIyR2U1yxHc09Mu1JPy4
tUyMyxCEdv+wgOU699x2LSdOaOqhMwL6hjN267V0dbtflCgfW645SFqNEwLwTeljK2hqdPD1Wvj8
LbybHktzKgbn3n0beDDBA+y1PCS+hb0pTUcgk3MbD2yA3QJXEYue2j4Zv88AtlttgK1giJrDivx1
trDmMHsPBID3uGEwOK864/ZNAbFsSyKJRJcygSkwsWnm2YjBU8sxxSBO3noafKYMIYMQZjU9yfbk
7HM3Z0+WOJH1l6B4cgBUnXwrgyd3s0a2exLDrV6zgi+oN4JtIjsWN/qW5IreYe0M1tbgmjqTMKv3
iRroRYCulX31tuO+KKHSFYcAKsV7aznzqWul4+4r1CJOhqkI6LZD7Wl2Kk2Kv9YweE9ttFrFsSQC
bG8rFx64aPLplzL0JJSEHq/V0uRhiZu5AhA542torBLMPwrtqUXMfcpgHT71vVtEzymq6GMzoL9g
Z/A4S+UYjljkV9QcibGL1a7i+FdvUgf7LK0tHAAnyC6/3kRvz09V1dE9agJ3WVW52uUQEnuEsVlx
HfsM11q56bGdPg5l3WeE3rFCWMuMZMjTIHtNWrvKjkNkezsHTYjhZxAhYvLMugxzdEZr+otUDgfg
nmgWRjCaYv5Nputt2ILs+sE6xjxUCa9YoT8QMkxad6EGB9/AywKPK6P0q7cPpgNIzmPz1tpoCFr8
+tZKHMymF7t12u6RNoHU24FT7vmmMqtiC8LIcSFh3JiQDWb0ABHKvE8tYJSN16uELyii58Ev2HCJ
innD9IXaTl4+PnPoTfyL7mmbKmvj3vvCzNmZSqQy2Lc12j1cx4Z0kg3yrP1AJskYUFHpzGl2zVzt
CQ6V2HiRV2koxraKWYFEgH2JuD7aI86D4QcfQXHX6UXd8iAA1ZI1UDoU0ViPEEZTzZ4gkw94PYp4
k0gqVk/xXHfUiWd0ELnwLTeszZcT/9l9cOlYAtJQsQQ8axbQzoWSIPEwBU5yttyuPILPaj45u1b9
/dIG83KampEeCCy57MY3vpYTaS3dxmzJ4Tuc+9thFTAbWa+6s0cqImdQncq1839pV3G6aGZl/oF2
ieQGp0xL6BUAMu8nSm3FOXIYK14n3dsMCjKIISGWTZSSC8hRtsqxxQuBdTI7Fr7JnyxZy/hAgz1p
y8mZiFE5JOvaty5Z1tTegEPycJeVi6Oav4Sm2jsIHx2tExrfdth1tgcLActqscPDzTRii7FvDyTY
6GUCOZAzDJZDd0S/C8jUAAsJeWtPjwyvxnySGSF5jkHNrU8+s5N/XOUYn9fFmr8ppVhYv9glLqGA
FtuFxM/1tkSePqmYgW8IXJMS8iES+Ve2sL+glSRd3xwcNVzRaLy4FyPOYw8iKaE75sQZMMl5bno0
pRY+6L1+vONHhL7ACcH8gxMdvYnV6dgntzj+siIVEqHHgUmACZPKV5mLXh80mkhUgBZoYnIaWGdi
Yoj4i8YbFY196frFwzFFw+FU7sZIE6RnEdxRPOlbIDF9CBQkt9CtRsx3/mpDm+gK6XYyhPwbBYdV
pOaP8IbmSi3RSmtSIVk6cimg/BeYTK90WXrP1a1Ih6DgEPbV4oCqGpsdzxfquIWPV5fqHn9+VSN2
DLVm/QEvXdA++8Apk7tEJ0lzcHkBZGxdKWw5TQqExy6mXncKkZfEfVeiUllkY061mwBRlbpeWPpO
qDcB61+34we7odEfI6x2Zxodil8LhMynSQAR8NIaI4LKPi6bkqzR3qZ3ncdmAsuBA4esUXxSa+91
inLcOZN0AZG86LaTJUxJid5KnAQEDPmYzk4HfL8D311NXGLh7+W+V/zQNfJCOMSDT4tI5M+aPnte
NL5Fdp6J6YBfY/nRUTcdTTsCFWCchW8jbzkoOKbTf9yIFW1YXtw/cKwU7mbwJTVK+CL/Ts6suJ5Y
tG4MyNvDWo/9BUcL4i7dIfQJ21nzCMPTOinomYd2pqGLwbhmwRcLxMsd34v10veKzHSy4lbNfBR/
Vjt9vRt7j++14CSws0knfNox9+a/xW46+9tasEyKfsXo7SwpUzm55DIc9dg+EjryT51js0TKodly
iopthdAVwxvLi3VmZ1NN9KMvNLxxpjl2bTJymkmq7JCyEcbMrxZMoY0xlnUstMNc0Sry+nvQlnQP
rS07ceLVHr9Z1fmK8Slfucr4Y9It3cTXVwTlgxmr7kKteX6Pb4iAWRHRhgHPhEAxRFzCaW1M1ET7
fXnmuCl3REL8vwAHSaSaTrpbXDgm2k0dJXE5wI2AFGA3YeAkafCqSuU271mTSCQlX080ebttcVS6
IYibJ13Bc8EnKI9YXHkm22gXki01JwAEONaAndUIAMWrY3rlI6jy20OKR2U4jq6Gmu3oyoE227sU
BpSskutdAZ4F64tGVScLO3pB62DnnhLyQQKSCmKzKuJDY7W280TOdBgvA3mSxzLJOff6E0v+J1t3
OPgxSUpcDehqB4dWWZZ9/OatjU98tYX/0c/bLMvWR0i8HX+FR5CHQPXHjFj2ypyJmVHKxCvvsDWn
0709LDkGvWkQ2aFseh/ot6+s7h7wb+Dcm9X2JGqlwHQf9VA7FcubD8yq2fcc5GODt9DHHMu7qHkz
Fucom3c34L8VX153mOiogXzgqAMZWZaPtHKPZF+bGWOiyO7yIcq/0qnQf11fetciDpS4rE45pXec
BzAy8nafyzBhl8Dild3zQwVr5td3i/Sx49d5xcLeE/LWReajiQkAvltvkE50Av0i3KvGi+zuXNEb
+AzsxEEBV4QYtt6E5wXxgpKn1eZEBnGW0VvoDXLDiMMwZjSdDeVgbGfmfcRf+F9BEXmNam4F8U7H
6cBZwDhEGbOkD/z9kjLxkXrBYvKuZ+zqBz/C8LKjEDU4LUPmH1yZNI/10KYDXw1wkZBP0xMpwpx3
6qppMdtpWYcPSr6bfx7N2nVYLB5R5spjQtvofABMT2VqsZ1p6663tMjF9zcG8/gwxyt1WZFb4zjV
tUFR9hPNIjuKsLBfVj8urpZuCn2xVhcni+Ki1QdrSrqzWKnrqxfHOxeuH/3Cah5vT2Gv03eqxrJ2
gXlV0tBs260Ose8W9FEWvf1YpJUJkSyja039+muOpZj+dkirNEUxX/gQk1aJRJdj9fNWQ15qG5SU
/kGBK9mbxey0p+9h4AsqbkHOCIu7olrtiAo/PcawWQeSQCVd1fBrj2qogDnPgmZGBG3xiVjv46vO
mRwg79LXgwGj7Z8tTvRyy6nf909LptYjqtZCCq4d5csihyh4xBzBia6pifleAvIXK6t+yw3LkTwC
yEi0cOHgrDtPlg3a0hKYqrZW5Avvq3BmN3s1VVcBPwTPLjLiWIFgPq75eVHLHRCfW2qgnFfSPDwY
sDgIcedQkv6QR+McdmlH/6xht8LHlbX3gsU/GK648zWHdAjHfFC2eCgV8M/aayDV2t6RF81HCuFt
wgH8Vkz+z2a0k29u2VgwWhGRpmDTj7Z/N00xfJ86qXFUEMmHa9kqP+KImAJg+OvIsdtrv7DVxWp7
XCpkoTpFRmAoV2SsDTsiSoA3kKQEdqvAtdNNq4flwo3S7pTqYBQVcxAWIsD+ntrDcFgtNoqbspVQ
hChVzKM9bg11zhbmcUH1xH1JsINQxeLGV3K7Df4ChyHB49x5KSLh/Ux+1laSeYGcypOwCJUcAUaR
GAB9QBC43gzY+gvClKDvx0uug0rcmlZGE47s2UE+OMuU3g+cIJJD6fasvLOR9demzt10PLi1RR44
61t9n5vanr6JySj3rSV/9dMqPmhiyiqjDoKHICHoDsJaOzm3F472drjdKbtlj2uvJ8m+aLM4fdGf
HY+OUsphJWWxboy9EtCOROeo5kV9D/PkOce41xy48TqhcCSdx3vDzqph+bv4efNiELhAZKJpYCak
PDNncb9Uea7/FX1VZx8IEHZ8xNmQlf8XvvGKtN4MaN9Rmdn7jctpN1eNlGEHOddHXtftSTJRoEiL
pivXvcHQxa0vSbb49lQGdxyC15Gf1V9/PI6y9/WQmo8IVSp9glCrH1gOrXloRuMbeDyoXzSLt6n1
XzkZ4+DP0eaMiMmTDG3Qui/0Ou+weBYERjUOZyfrjwYYawhMqIb9gYE9w0VaS/FmDSXeL5rH9Q+A
gtvBbaKrIfvqAmdGlFzwtg3zzEDtcWtA/UXHgS/DI0QIcszveGpxfoHp4tG8h/uES7RlfUulnj2t
w3G+0UjHgsXyh5tXrFVYLOYsiNQUYXEq13uq9WawXi0uqpAfviaHGwXsZYYM8dsYbj4iF895kKWH
bozLBgDbxFqicSarPo0gi+eNauMxgINDJPVxqBbRXy1HR5gkPS/FNdrxv3ipczO+9N2VW3m+wmJy
ztlYFk9qmvS6obhP/bLh9y94xfuwmEFikkJhsgTdhr37hvLqvE/RDreNSHrTQZOVyNqZvXD65TaB
Vhsi9e5DA9nfZXUyl7n6g8CPSSpCW4PXLvNHt6w1oRUh528oJMElzvFP0k2fzzYpTXs5zJKp4TCX
ViSBtDSt2hVLZr93+OlZKEoJsS/GB9wfudE0cLgmSUu8SZgmyvOqpu6+zYrx1fjYh0mUxFNxgIEz
5aGivthsIDdVzyvn5a2akuLBIHzPm8Dx1Rbq5wouAm+axjR46DHr7CyO+v9x+5OKsjrB9OWQBgVY
NfjRifru2T8OeYvKTvBrfWvWcZoPXikt+ZybDO0uxrxabL0AhssGN5fHOt4Ho/BFvHzlhu1iL7jS
LzetWw7mzYfPB5+BXdg84UpGirPnJRHZ2MRiASpnqky3o9+tX5jq+x8OCfnGbvsFOlw0Q5DSihVi
jF1tv3IAfHGSfGVfgLBg73sCZtmuREa9kY2wk0d717Exx2UOplKElQTPOC9Ote95QDXXJtYpzjM4
9PvKr9rL7PD6uxJhGsUlcAp5lqUsaV3QaGX0iivj3lmOB2/pBnn9hqXs+A557aohkmCpstknuvWT
hwKfdPYZuLV3ahXGTwhWQ6chMKTO9Dz2Tvnm18x8RUAdObpO3tzlVQ2qW3twbBbgUtL+mJJ6/hOV
tXWkdfbW8zEty3NhKd0jNnf1P3Wz3W6nwhjxRLDALfYMpRaewEJDeJJJmiy7OLKa+4JZ5gI5Ac0g
cGXXsifEInnyyyHa6YiFVbHnDMrI1ftT2RxMz2ESQ/4q2dZagX0tnPWWzl3cosFHNc3y6BD1PJe4
7EP4ZU3K4WNeT2Pkee4+wpGITarkWsejGwzUIlZzcHTrIH1SCu8RWC6neq2xZP8GbuRvBd6n+7Tp
zH+zyl0Hr+0IYyO27Qsv0hH5kvJBm6glVOoWOxJXl5wuI8b1c83GcgtypCPAWbNxfkKrISHoTGhy
5yBhP/kKszvF3STgnpTfy2rZ+2gmEcmIHtn80zZIpV0iGuQNzkMYOhna6+Z+jm24pelEvqdlxyF2
vkcFSZEP5d98mSjErmwEjraVCoeZYSQNbh2ZKDFT8JIiTtw3dZO/0cWHgZgvH8qZ4oYYvcg2YQmL
Sb9mnYUI2kyeS15RYWW85S8wDvS9PlWo0e21xS2PT1ab4i9sBOISiZxZhrq2vj0oF9QxaHXNnzUw
9XVNl/VPMmr5ZgWWpe9hNVYUXyNUcLOgBrqsPSp32ikbj83blEqflxO7lRsWbZzpTyUURKCHl+KJ
3o7xFLMB9PZL1q5WWJDIOPBiTehRs7PhkVcxZTprHFBjXZTOsskbJzvogbrXfQbi/V6NOe8HizkI
pCNXlAViMaj+sCKGOBoQvMAI0d12YEnfHdc1YJVoj9AjyFsWJ27MHt+Y254Mbk+5KYIlolOlwpAE
usrwKoRvRlQmBujvhR2kjQRdxs1+bXtKdlju9Z2LD4A5WgZ4e42I8cOZ3gvrsiUcx8VAH0gcBYS6
fUCpZxqpNTgbYEcVgVtCNQxuaGnIRA5JqT1pkXlbSZ/t5TSn40tWtQkptoZ0zrVIekbzaFmyvT2Q
cvcGexCPYBhWQVVO2SWn1SGcAUfLS14bttGgcRzTJhdmjfgyJoRawJEyRPC4X+2NbChEB2AfrOYR
viLOK4h4nX8/07yBkZFKWfdco6pz7YJexMJlxe2yk/1Yt3f0wACLT2OrIttGE/0SRmhdyzb2XJLU
fQv4ljwVzsIQ73BPhTmO0gzDfSyqf+3qVw8er69vN+v859mS41FaE8+lPMHI7NhirhB/qcXZSIz9
D1ldtBRL95P/2Cunel9Vlk+7ZmynF/aJOnkOyLLolM4Fen6/4tUJauBifoD24Dktm41+ILI+SvYO
/wDSl/JbctT4NxULsVSTzfpL1yLdxhhIfCLphlYhWQzu1a2UUfzU07y+MidTB2YlbGyKMPa6VR9p
IVqbN2+MavO3GP2YJl49pcQbujXOz/5qCJ0jDPHm1eh9K0bZwpf7wo8rcCG69P81kwreVZwA0EDp
5rWP24LrApW1G19ZBnJn7npSEA/KGp3oEcshRsRNaS+Ixgu1Sh+eX8jrbDl5fRyp4D25ssIAIZb6
RaYjxipbBsQXuwl6VEuZUb+xU7Ocs0b5300LgOq3Ionxp6KT1kPM9CrzO6kyaB4ifBbuCZahqnCW
+ZwFOsKgbDkqPObNN8e6dvlLhKrOQ2LJ4r+W9sbySd8oHzZaAEUrRyq8qoPBLURE3OdAuXF15J8z
nrwXBZDfgwOixc8oRu/oBi4mE91U/s6NPK5yigKqra315ODccM0OwAAHsHoOCM0AwVhPGa6o+bMd
pNd+wdsQGXPOEo/fnWinibdy6n3gNZi6Z64Ux7wDEWxhR8wBLQ3bmS0gAe46f+IZAQDGTAnWj46V
feuZeNfpILhrmcOh3EcOQCziboM8lvlcJqckE/E/LO26CnlSiycG1+Ec1Ku+7b2D/k/els1nk82E
LrI4bo8kPPrnDlDAofFN8zMCfXpo8U10NB/EFKVhrw4uXi/mdsOnsBGb8UMCq2Lqyf6wi5+caD9k
GFUI0rp+xV9Dd/cOdVRFYFux/PFbc0s1/Y3W1AVaXGMTpPo7A6/9xZObf3JlYIrY/UTyoU04OdHp
ocTZSEQVzE+rjeoy2U5qhwre9HsO4yNn+ZaBriBsovWWr9H5YtjTkFiSoqUNQBMp5oqerSEJNUjh
idIHfCqfhBgyTIDWKMerXRqu/o0gWdPc08bWNGHVLTBpVJ90hyDTIwuzGs9QSPwwTaF1dQSxpD9W
zpNKx4KBvGcjWBvFsYE+aN8iY9sZBbi1a0R9st21Unhfm/lvXzGO32eJzwJ4pLDkfiYH8ZMGaO3x
Lka6w6NmCzRUF5zpDHwiApzWFWty5ZyOE6ozOWpYN8/XyAWePW3JNdlHFqgoKBVRgJ/aN/H6klLL
AfcVX8fBpXcYd3TCgweSW2SHk2iXli4pbLeKfpmx7L+rvPIuGVGUCtGwTtV/Y5uVNi9UijDsDaZS
rpkbFLKNroSw6uKtTKE47gxTWrZfBCXghYBPvI+jZsl2laEeAgQFRWu/NuE954P2QwcLg4RQ+DaQ
W8g/fDwIyKJ4ZqPkDLNSvCD60XhCGBSXmK3pwaAVudhJGaFLOE1SH2iZN9uGM315r6eZiHWK0/VK
nY2moXCy1BPb7yjd5Q4M299eJAMXCCRRrz8w2pA3gbjIoXcUp4jBRoTITjj2/NkkVugGAzEF3EYE
L1VKzTEpz0NVVM2JqdJaj6vwLeu16sF4H/whidObZu/E96trgdhzac1p77qJ/f6l5+ppD3nXBcyB
kvVsGMdpf8/1u74D2uoK3kENZuS2x3FSe7aDJOKk7Z9kNkO+ad0qy4lxJBm3hS/d8WAr4FW7ZXAo
XWI+IFzhclKHXFQtp3q2sxlOmSh2AcZvlmeEOk6OqyCma39ASykFEcpNQTHxzrh1fI8okr2UqsER
krmyfA8KICaccOrkBzUr/gPV04ZCMo1Ys/Fw8ruFRbLFFekCmbJUXJZ42FZVdN95s3jjMZs57ece
u8+dBrezj9EsyMAWtMtuAgXe7/2GOcuYnbmbd4ZZJ9i4Lloo11QtzA5b6BiS+YJCRs4C7hILppsY
DzESyFddrVQs0lf1yCKegH9aVKyjfZxf+IKUnbJFEaSzKnYFiuAnbE3a3NeWjEM3slGJvMXudqtg
b8l1ZRYnCv1snfyvhgcS2NaGXcYLREErffZSlhcvCIlMBIEDnv3I1LEkbyvPwXgn4oRgFIemU4me
CH0mGg8qqdHSc7mcseIDfoMyelzI/DabVmaIGoUzaoIztzvZtqHVH3gZpsrexPgPWhbvBiYLxpF5
+uPzHS73LGFXkG2OQ6INt33VobL2XA0vK5dtfurxI5CC60nL4pf1/De/SKcf+Chu82ERqCDMUPEx
YpY658rT+j5jQ/OPk2WES9F0BXp8X7nvWSQi98h2O7tPOCpzPs1dEz9hThG39vUJcTqe4gv7IvSy
LEbYVeTANqyvJQu+UcprX1mgIpUzkzaS7MV3PLHUJ44Z67nOBc5Q2UlIu2BHLvMA+SQB54pGPjX1
Tw2i666rTLfn2EVaSdqlOI74G16TBDT+xSffHIKOsGzoZDKVWzwuxWPSGrGSwSY/vM2dCekf7cvd
ofIu9Y4fcHxZONy+YoT37INH5JGvaaL1brXnHPS/0vm5U6229nUT6Udv7Onv5uWLBxF7gejfk6Cs
fyeHDTQZY1Njz7O96C7VCzgV5Afx5iKkV6e5XCdzo/h06RHiQXSJO15+pOFu+7NNH5Aiut1tnfNZ
a8iGP0yhMnjssYyalzkecn3nw6tcX33a2bovAzJ0XzUBUNqAFh5JTyRz1ePKxjf0HbN8CkG28yZ+
/YNxiDHJbgHTVh4Wq2gwzbcsF+aMpho6tU2bLL+HkuwNV3d22ZjQpFaCvFI2nkpbmSPB2licjGHU
GHyFbt7W/I+bwlrMd2Ot86dlETwHadWSRurHA1AR5XE1tNVptETFOk/xEVHhFr990P6I32Zti+zi
+FBoniFhiAgnmCeOvDPWklLQBg/LjoWD92WDtLiS18yBndQBq6S1E5wXsViHJfMC3BwrHQ7gCjjX
g3vO/0sCa0ZSpkLlYeqrcv5pMx+T3ex5i4Z0M3QH6QzFuB8LkMDbAVO+u2XeLb9aT8BYbWoS41Oh
fArc2TQ/8obQLwWnV4wnbkLmo/LzPwBq2wtA75mOTey4T1CMs7BMeU7TJNivL1IHOY2Z2qoOLmn+
XSUjQqWRs+RkTCCx8GCyDzbD9lsyEVffxN4ov/qF/DcHYX5NM+f60KF499Ywb6XvFAIuLyQbmifS
MD94Uqc/0OyT4wxthuV9XpwLrDJHF5ggK3jZZCyPJ3XSWgP6SW8R5o1v97ahfGyd7pwuDdxdb+WU
PY1lbF+l9L2fruVhjfMnMceCVjjgF4P4ECwTWBINreDx0Efe0RMKYVveMD7YFPiUrIqTf2sq81dS
qssfMJMWdAsVuWh8hFeEjZ0az2QaPM6TXb10fOwv2LXmiQmVUUyCCyKVZqfXYpzUT5YJGpYsPQaX
wB695S6mFVMfCNoSW5mt2TvQGdSTLHDhZGlSOQ/SqTh8MSnsZIKXfmu34HdhruIcHZf1IrDcM2lC
fEZKx2I2BkmJbGXHayhtd/RCPEXpR520yXvBqZ+HfBc8JE3RvTRNCjaLeSb/GHT/mZpC8XXlGBq6
zq0u1GPJL4qbi7fEnUlA6j5Ljx79fKdVLn+bxJ8OWbyqa9GYLD/63Hg7l7devzFK6EfK5bDdeITu
7gfqqdvd1HsDyS2vPS2ty7eqm/6T+WPZGZIxe0E76/xHmdL2aOsU676GGZBt4jZFHsX2jUuWjmTI
7iqlyCQYo6M1U34YWr394gdyerBvhyx8I1y/yQSGEoNxcCfKLHq22SRseEkVoUT1QtugweTcNW56
Yku/W2Q+7ctEM2cRMTfU5iWNfx7HdgBpIq/jnACAk0t9toY0fl9G74WolbUX8PkuNq7nY1U5/pMm
TH5Yi3oZT04NJIBnETWzGVbpKnRcV5xTfj8QjFAPnI10J4kSMziMGbKo3hcew2dwd/xuUZoSNB6T
+h81OuZ6lNg0rpKX1TFLIvsD+wPVFZieEVU12A/PrEMeTq70JafH/gdrZvdKByRWoMLLPjBiilOl
YBAXgxhdXPigIbF4J78oRckurXpDSy5+OK/jc1UzLKtscPBNc6gKa9eFgpXriW5Nf2IdTL1U/kiw
YQjHxA+eE8QmjvRjGmMLszwU+0wWCT090LswVJT2EU/W9Hecm/nHzZyScbb/xm8470QxzXhVyyh4
t/wIt1psXdfbT4oJsl6owuAeuRFgiF3QQIuwAIIbUC8n2AE/QG/GY07FzhZcnbjDTsFB1NfzcNM8
qQYs5jo9a4I2fNQVWm6ZYuOwBaMO2NNtN7LRloCpNw4NGk8IVMCi2ftkMwOTEbnL4zA2NCJ0zQn0
QUfPy9B3T0G8Hvmug13TrtgBtYX8R6T2R2ANCI0zWuc5nc5EqtlWNl6f/fOdpNtYveDl1/GtrtCV
85d1CXw/HLyJ3hOIBx1RpnbL8bPghQaQ6zPmvHsb2AZanJGEGA9xST3Ro+F/WZ26JKod78AFxOIc
xM7/SDqv5UiRdos+EREkJoHbKsrLltRyN4Sk6cabhCQxT39W/ee2Y6ZbqoLMz+y9NoeqAGH9YI/I
+DXUpy3ueAimqGruKZaqe3++mc8lUoufpBN83n6FAykqQ7knKaQX0Dd4oi1i/QoFHszJF0CL+Az2
zF2IX7wZTSrlklcLQJSLOAzql7INSjiXZeWcQqbNn2Gg2sscjFjQKYd/qNyb37puH6ubw5JXNwn4
nwk72tjCEl9TVz22g0o/QjjmG81G9DEJZb2HjE7465SCdd0WfmRsDDYtl3ru/TSWqJ65sOazT6VF
7B9Yns3Yk+1zVC71M8UtJDk3ABdC7M7tCq24sd7c1AagyyyXTzDSR6YUNgNIfsxVMbtQS76cUfag
ts4K3AuIQlScVQHTA2rbDSV99K7mFCvB2AZHZEAAOIoKi21RqdehGmg2CQQaEB/5N2TqOuW7Vvo5
h8z/vxG1qf5jORU1O29JxYMya+pgaGBmROoqtHnlwuaa8uYH4gqBjjx+N8Gr0tmfMkmcB3JciqvH
2jyuhjmEPE79P28V6pBg5w5rVsRVPWa0rGnHehZmw4YNf3+rLLLfOXH0C73+Z5eQ6z0UYI9x1FMh
sCIlgqBWXyziJ2Ja7U5dzFAQy5yxxYYNwIDua4Gyk22l3zXmYg+0/Grs/2M6nMRD6E7ArOaxu+bS
DqFORflNeF6jAAqKG1p0BPmOO9x59d2JkB2/76ovVYjssKK+3xb9LR8dtll7WCCZPaW96a50KZwl
0nTmPxI9zKYbV6QEpqkZtXS+T4J9CjV9uwL42Q2rzPT+JlfY0lVOW2MBC2oXlcRWbaHvIAR31zkl
vQ9a1oZthrTPTsJst8esFSMmHnatyRWGBnJsjV2YfivnkUSIog2V3uVrRynboq4ikauLR4CVHCfL
G7A59I/uZOntMEVYW6f3LiNhFDQP1nPUTrBv0g8z4SuFohdh8kWpnM2zgWfOnl1ynOGpENars7C2
cV1T3tmB63wwo8k+TWB3p0hH0hxEVR4gRN7kRyXfD/ZwJ3tKGoZh+8CBv9grnDtb0saQxiQ9OTwT
BuwiVyewbtYpZ/HYHizNeNAzgXypcGW/BK6fxRH+N3K5IhhoweC8V2qwPyxwbdahyu3iZzQekhtu
rfq39IfpPkeNFQF3J6Zr6zDvv/nFKfZJ4Kg5Ocb8odGyunhT2G+VCRn1w33A0AF8J9HE/oI9HRHu
m8G76dghleZjd8yLEKNAzqqrDlIPpd/8N50RRuGWPBc2xvKW6hhFVfHB4IV/bIyea83mlIjUMyYB
Qj7DaXgvoNHjUZkXRutrmQ5/TLm8psmtRih40w4TWm6EwJ4fLzCFdlKH1QnjWfqkWDl83hIxSd2o
A8bat12DM2ccn3icKLmArh9YMjDVCO2afB27e+hDyJ/FUqrXCT7FtiyN228RJoibTjF7vWn93rA8
LPU5YehBNUXEMYFAIF7vVjDqO4JQhh8M2JFhmZU2HHBRjhLMD9yF3o2kz12n5/m3VQW7y5Hf4tef
cp6snFxoi2BtCFh4db46U06XmumMe6AECsFzswnHi8YDjuA2ry0muuhK4HL/Qp+Y35mf2IewinxF
0NXgPo9h22enUrDO3g+r52HkwQhnNgKb1j9HeFxFM2LSeMxs/R+Pr2gONRv7P06RT82XbUzzuPZr
9xTAfHiakJ3Q26lI4OwPp/KG6Qdhc0LN5pEqFdnAegtYnBNpq4ACRnLmellfaRw90uYhRWOC8srC
OQZuc6PoJfV0MfM0R18jfV6AUGrAvYFqyXpZkd0u/6mcV2ANAkizTJuQiYxrBtiQBMnmki8hNy9f
YFHUz8E0GiAca1eecyfIYOa1+c/iZIJbFW21vwdI41dPeACcaTeBE3snjY5ay2CA22eyaY50h2ik
CWQNHsUEei/UXkFjW63hS5aWPkA5g9jvxWb0m3NswLOhmhhdM+6QPTS7RAsrukMB48itJhZ8lxe+
vZsUfTd6QfiFZU7k357GNWNUh0TGjToom74kQs3jOkSF30Z3a9Y09kGb2fvL3rQ9l67O6QAJ9hAo
qJ3pjrfwhjwmhGAPtWT4zZFrPjLFIcunjjwPvXDios2E6MACMsRYRDB2b5gA2bAKGOtg89+OHkP1
vR8G6yeaG5+QZ2+Vf8xQLU2c2o1Uj5PGPEpIXY8aV28q7YML9Pu8uJHhHDq9LMbqqkgrJHha37uA
8ZpXFllEE/Mi0op82TSx7UfmoS5AYtCxTMFXQd/Pf9452E792aopuUhwGrbOwFRKoeRNh+VEr8CP
iTmqeIFmwjxqy65D8NOxD8XllXmlhCMFanWL36dJnt20JBI6RlyVzYrSlgF0fuRosFLBhNRN3WuE
pgLLMPrI7A8cxSJ5S+rRRJ8TJnl9NhNyfvwrrWUQahtodO3EbUROoXNAHaCnY8a7WtTseDJjAedo
Ezu/d5LEtYFTw3WC5haSAVGeyjQPZhKt1tXWZCypfq6JzNJ5RQnHHxWozqXAzk65kSbYwGhDTP6P
baQt/04VHJQJ0EJeeB16jkpO6ppViUrQV9Aflz44PNgv/Z7RMhhwLp71iiwkuvlXSMK8RoVtDUeV
gA4iRIXrZEMTJrDcdXYU11KRipSic9hglGUuls0pA2RE0sNnmc63vVTlmHs6XDKle8gXVGA4TLyN
7n1VHsd6WvXeRF79SZiGXZ+skqQCgR9ojJ3CLosj3TTZiXKZ1uIBzl0RHBYVuOFphrOWIOlsqDkB
yjhn4470KFB6WDz5dK8voHkgP24sr9P6UuuECQ7a/LaBsRXm8xVfE8rhxkhaaIebfXwo9Rz4x7pv
omkfWvmqMNi15tNxRvi8Gwqm2buje5mOA+5I5PhVH/Qv/Y3W0YpbVCOaV0HjfFMCE7xIHjW2IN6S
LT6PVO8FLK+vNh8Rh3jgrblrat95CjJ/uTGzNPKmQZKcckIcFi6nvnNlthfOVNV3/JNSESmqEORy
HEgiTS391ltL8IwAykyvZBQNjzIwHr8UMTSASlxXHZqhdoHaRUxkhKNo+H3kZRS0lT1xtmftH4qF
ZvwdYf78ElCHG8phOR5iJ8PAf49EoX/vqqwDbcuw/bmxRv0v8vCHHPG8ImmtkJQ+MEd0i0dPORQ+
bjjveOyyb9wVwXCymK5uZJcWjwXHQXUwU5WV+4boux8pycmJczyIxFwwukyPJVy3DBtozs8Jf7i+
AAyTRFVZTu7Fa9k5yz/m8eO1T1U7HqKlD38gxtl4qklQZMzoampoCVzDjslQb0+tV7T/DcBFmCvZ
Ftl0wzrZF5st2xd+0vm6zJ31xmtL+hNqIRLOwrEYg9PgJ+Jhomvx9o0w5SXTsH+pzjqOer55sso9
VbIh7hkYYNnA9s8CQxXRfQWJzYpTbBm0ipxA4jJVa/uGQ0cy9KdRQlUtHDLvvTkQ9G2OdGmSSGjr
H0hCKAIinDqEI5V01HdCCMed78vkPPpYybmwpxLujWixE8qBvWUcNJZ8XVNsHfwduECICk1b8Eqj
CO7IU8ArJS3IgTeHTmYY4VWyjlG3+eVbDRd9OtbjWP9Y1Yw4bWQ2yzObzwL7EICiH6/Ao4qPXiTB
Kwzz8oVvtGEn0FfDmdiP4EP49HBHhoAOGqTBID7Om3Dc903nk4xOD9weVpche4wzhe7TtT1v3vdI
4Aw+VxuD34Dn+zNfp6S7VD504DMi2Cz9r++zuthZetLpzpqUqk4JcMYcUiwhbFgtZvEC6Bz2tmTX
d8vzpFAbMQE+B/2oGIiIRJTbqqIk3Ex8mKBCOzDj3HKTfi7Qb11siJv5QXArfhOhSM/M/lZeqUoA
mprq9hPr0WZe0VgNcTh+UeGKn8aI7UVoUzm4VTGjLa4F57ZZOyc44HOB3MxJibt44OR9xklQf4jW
J/OWpxdDQWpgJMUkhUFi40okHkJxEJ1Mmufpa78wet6N4LPGLeMD9ykHHNbGit/hNTXQueLZ9dIt
6Fhxb+ncxpuSruVdqxtKr4Gha/3Z+1bf/2Gc2txZep1S/FtTl59p+7ydwqmhD0zWePZYhzUzCFA4
kR5y/DsmcvZZpJwaIkvMt6jDCiNNtTL7FHjo2AYt8C9vz1zanBT7QtQzxJsJJJS4e4u4mZz+D8Aw
ufznJDWBIJtaMML7LlyDTIHS05VHCkIjN0NvCzTTsJizqy4bPo1yERPpR56cI2g8EZOkeW6jYbdM
OPo3AurptK2s2iwHe7KS4mDyMHQP2mIc5iienU03Kf0TCvbbe1l1051AlNN9d8yTSwQNaa9PTMet
9K4jUFQeXFNISQVVAZGZGC5cq9kNUTf1lNxYSwuofBLXEMEmbN1gnTCTFXzU0qSTfWQtoPMvNryj
uvckfvOj43itfy0YNtsbux+79Vi1Axljbjs1/nGx+yI8cVtMDMTzG9RUp/TDsGgc9qWuDVJ9a3dd
8NpgiyRvCihU+q3N2HTnlNv/H0Et7Gn4svsXq0e9GQ9QQtYHL23sfyiT58cxnYBKdzlkF4wPwn5a
FDSDeJ6gxpz71gn+oWNgSyc9Ow+2AbLH8EzayBp8Keih8RgigdJQDKke6ip/CHrP2DvDTWzRF2GG
E8h6t0uVBec1jMhCprRiAlf0GVA/mO9xTbwkhwERyWJf2Ow7X1yAa6cKJA7lw9T8zgGi6I3pNRoS
48Nz3om0YTSgvRFAYlMp/djDDaGirA0lca5y/5XfKXmZfRssHHd2ZIOZSwhzKsKwHZ9zpIKnYmXL
f4Oo2Q/Y37O7VokPW7HqjTX8xsd1muGukIWnNj4Ql51q7RU7vuWeQyCDKQe1ROnehIl4x4+qi+dl
tH0AVczBtw7nLmsQy3kMoAvZOJ9rySCstZ4EGvS7gnlqua0Z9O07qyCQ8Jb70DeItnYVY/ITcokM
0shcRwdkY+z13aioP9ba4G+tXSKjDpOZrfKuX1yESkZADNMq4rMwSbKKHbQ01bHnStaqRBm7Ykdq
C+dvqfBEZfXMjdS2za2aCj9vrJgHfgb1AKKNXarLprVD6lSVziafWlhmTb18SbfuAe+uOFVszCln
z3FfU0bdu6QOb9QqI84op6A2tHX0AT/mP1hHHhhWMz2hN+T9L8aVl4C5rf8400RdwQbPHHhMVPeI
HtM3bWnvUIY8huW0ZORc1LmAoZ/RBvidW91DMUDrtET6b+fr8tx0tmTtWiLV3EV5Wd9FTlIeh6qQ
b21YcQeyyMZ31EMK3kwKxzhqwTArNtwJwS73kSUDHkqijdKRAzQNA9EhG0mkRgmOb06vPTHg5dQG
97nA4wxSA/GawSzDJgVKieutOz/xuEmBGTzkZSYfM4Rvd6EgaojpNPSigJEpWstO/YxUG2NM3ba8
mtUFg0QlHnnfLeNVl5KXX2w7uw6jqZbLgkFZd6h4BOw9yvWk5dNT3B3LoCDwNF059zvtjPl8Yp1r
J7Gpag14lsoCHwzvxguvNXGLjJbLbm+CbLTjwFNd+V0uhj2Cb80cuQXgLYACNRGFrznKKPQ2nYFN
hjZaZsA7CHwDQYB67ASk12dIPdutp/ZC8PrFNB/18jHYXdZsxTqE/eNspXq6Y9aCsUPi2PN49iOU
DZs0wZJ6SK0b55KTAGpVxyDF3VbOhCKAoU+EjNL2ooPXmerGsCXlh+sl9R+gU9zWaDr7G6U4ymAH
dMstAIgThBRERPNgP5yENJI963OCbtFL1IDKInLQ6LlHjmS3sQ1peQzNSLMbajQyZpEBv7yg+7zN
kZErbfOsVgu3US1GxlcQz1CYI5iOGycNXqBpsUnjny/eVdNynC1h1H25CWu+LdyjiBsED293HfDZ
8vXORHPuZrS7+L2wI2NLxS8LOiQMhnGP3NJ7gUYWsZpDuZGi8yu6/JCVlDw7zmxWlIXOohBiboKy
PuA+4jUnjxmqZ2YmWIwZ6KDYaxxvOeINmsy2b2btHvCoOtHBBXF0aiMALwg7MmMYnShV3OGOUOqg
S3YsOzF0pFFEcujApITW8OiNt3yMkPT5t9rqUPJpbCNX5ZWwZUEKIgsuTJgvnCSdbR+IkWGSyJNE
5mxOIrF76clWdLByNX32C6oDDHMTLsmXDcYMuYlWuYqLqKrYPrlJ/2oTSvi7LgMAbXKduO8R7LY0
+IEnbj+bCYO3NdV4f6g6Kxx1PRTcs1qGnBRBAvjcfbus5AXRinh0TA6VG68reXR7QJN6jVHE0iIi
T6YMJN3XrDHcbgc+n1tM87EDbPHP4Yv9ahj7hvfNUljzhUMTezSpcB6GOxqsZ15v/KzB3IfsrCLi
XqgIotwiqEbe+AAoF54jtM7Q5xL2OjxPdnmaFDisrRmW6NNKHMvZBsXNM4SStfFhmy69w6ph6D6R
lwJqo0Kw9yMtBUE4DmoEoq37SO89NE4IPt1waVFgjEPIvIl+ZqdbD16TU4GK2oxhBUPDKCcrLwPD
EZ/Bd+vnRzZuln3yHYmCzyRdDdTQmDDczZ3mEYJHIsctK67WZW9TD1e/QCJ/c49ONrA8Dj/OFBdR
cVM0tLeCGj+MWWdx4lRCEKKT4nOU8KfJw93xObQlZJqk806IV9z0xQuR1j2yah8I2PBbf/70hduq
PbBPZzyUVehEW8Qj0mcvixyL8K1w+M64SIYYVEBwG7kStLfN0B2/zHlFMCQePu0fUmlN/o4ivHf/
5OD57VdBy2VBiA7yCPMCz2eMEKUq70ZkgOCQKITPpbT639nVN5R5PTcHCsH0ZQwwjOy6VuArh0wz
h3e2FHlYw6Q2FZwG3zTLTs4tvNkAPSDLeX1TqVKRyn8wh1nmUTn44XmpneTf7I8FmVSVm/8umeju
asKrGaVAeeF7X70qIT8UOSWSoAgtUM9WlSULnLFPZHjtwBjXgXmE1RW5WpZaFqSMIP9mZmAMk9oO
nVKi5LlOkWZhqOiWF/4seI4Q3na71UVJt88YRDtbTPXDD4vY2YopVZQfj1Y2jI+MbcuMTbpugLCK
yaebHFAl3TtpWPsfVoKJ57SUBQMerzcEvEODHMvtnBTjnZlw+McLspNmx4ipU9sUp98VTQTdb9FD
6LMy33urFn+59Gj0BzCyXfAEqZloGrI3lD4t1KYctD3LFlBayAqhTo7ZkbSC4Z89tsWPNeTUwtOA
jPLkYDAWR5/b+nUBXfkPTFGinhoHo+ymc+r1YaSIeeyHwn9o0o51RMJhCsxmaq3ndOla664eVPWd
kQz/19MpAWCqQxzLYKAjloH8Ty+G3y+R5JmBQMmot6CqGdv9uYkHeV2tvHiQLBT/g2skftGoN09h
uiBOKzD7HVA7Qa21U5cEMRZWkOB6skbw/uU3sFYUyJE1mltSr3lCUMziAnXfCW7RxZbS2XuuFIDz
XdlIFGud5bHa7DsQXy+wM50u7hEb/nQ2fTlBFHb3JggdC7aEY+TDvg8HljlFzxTopjmLrviwSevy
RZFiFcevCoUkR1uHWdjYQRwsWcZaFTeC7uroO1F5zwwFrtLqLpR0ip9QsarZ552UD9IavD8wMq9l
u7wCYnyq8mJ+suaF8IZ+Fndoy2D99Fn6iF92eeh5pHLQ1nN5qhDinqRjkFygVs5OgxnknlumPCLG
Vi8k/CxXtvnrjg6PmMo5sL4QMNoXQno5n51R7rqBzK4C8NRehMPynkr9OjXehG6hKLZu5gaXGevQ
vWwGdM9laJ2bcLZje/A/Vx6UXeLrFwWwJm4A76FNINkOJU/DcpbJI/tYhYkmCjLzgVHhnYV9+Fth
dXq2NKQC6vv8mKGkJPe5ir46CSopFYbFWcfwdpO0VcWpOg77JfLklw9U6d3Kmhu9anTqp0YE9r07
ZckWOddXEhJOAy4y6JCsdhAgGIWoO+xOrys3/kbjDoCuZfUxZo2CVMM5/21t6HLLMlrnkriU57qA
0GBX/fKEeJB0jN4iUSgM+ws67PpSlmPx03Up8I+iLo49mYCPlhnXd8lLGdPGBjiE/PWLln05cX9i
bcjAjr7POc5F5vr+36Cz9QWm0g122Se/BZV8nIZrf4lUqO4c3EgY5ofmiIhrfBuRiLHYHdRjpAK6
6x5apGUH+rUnKg6MBo4T0DoLv1fzU2RBtNV97fyxEU1uQ186Jxjc7tEz2n1LilT+HfG4HXqHdCAk
COLJEUP5x/cL9eH6If290+I+dlhid71VvZATpg6rsjE04JLeWSBRZKeKg6i7v4SvNDswEgzxKkYS
F2PggictymjfuB7TXiRchwRuAvYXbyCeh3ijw1IhjqVUQRvmIkOLTVmK+0qZ/A0mUIVYmsIRTcm4
H4XUR1820z1IV5i+o2QAQBYRg8SI6SLuPnYXjE1O0A8WhC/FFLLimcMN5XL0xM0ia7jWS/AweeHL
iLPkvsxWJTmVh+nk2Fb1jR73in+k+3RHfDhRNiKTbecT+UzJW1tGe4sh2qdPO3RZhto5tAgiMJgy
rcU/Nxx5gJ5wC3/kA5ezqKzxHzZAPKv0jJU3D0+ccZ9Bs+bvpe9NMXBaRlEODKiGiEUozQPTdWZc
b3MOuT5rcP9Q/fsHx1OcCxAGcau6Q+BuE9KTrhUYKQNIo96JNqqOoIPVE9ljOEHrKTiteIP2ldAn
zHY2qpEuKmJSv2na9OD/WdCEfPJVTCQuWC8d1rxPq6RlQDzR3BEMR0qNh6YGiN+Imagh6vnYOZl3
9EGxEe8NqZAlc8PYJp3W31pkC9J/bfarUNiopvFdWDaqcdJkJdvYFDJCMo3MKWkEuN6mfHmRRIMT
gWul77JXyXYhsu+1NBmBoKuvgh8oKNNj6bKF3DT9ikUBTxwTeXSizk86DH4s4TmJjd/pAtp/6nZf
a1c/Z50PVmCQdwrYKFKbmoQM/o4Sz5iytwS06vcia8wL34nccF8HB4HrnQGzb/6zPTv6CCaEkNkM
7V4pv/Z2a4qYP4UiBvcX0UzcrKl4dReFicN3MHk6DbGnBGFfRdGiwi5gyK0IOYPiDz1Idwideo6r
tYKNh9C8O8kUYHnVoVbwWiawEhWDAo75WPk269ChXT/tmRyQOUGQz7LQubCe1TtvIpVQOAguAmjr
J5VEH5MP1F/TPV3zNMz/MfREP9Hl9P922Rb7IJdBjMMArwc1YcLMtdM/TsDQmoqXfBsm8yT4qADU
X+siNRooVDEHCIyi5AshguhW+L1KncMM3U0pI3o/Jt/bPonUMZ3q/zWkeDLoid7z0TYf2Pyo3VlY
tWdO4+yrSqVz6Xvz1zaoE+CjfeWecC/KIRp7IhhgnwCd2wrtGAgfTfrACgsrqMvOPEatha+/spe9
rXXzgFcF/ETZs0gZMvyibSEbhVWa1Rx4PfWti8K7L0KTPAp/LpAIWtnWHv03ULDpGwMYVtAo3h4t
q8o/J0YLz7PocRLWMOIVLMp7YgceSS1wnyoTiEO/zPmTawnz7lSIcXUp9A1LekO9Wl14UWHRH6II
aC+FoIvfC6TEA8YSnL9yNFtmPO1r69moYctJ7doocbZwncyeeZt8ynknqJYzYhCRbOOeW4PhX5kA
AUPmM7lXtjMJRnIjjorBYOxUOrmuVQiqISUdD51icm8C4oVpp0lHQujlfuMBw1YzzwNlojdyWuHO
vEBZgXqDSmN+A6XWprGM6Dg3vs2qTaeud7cseXePe5FdvkideGXo/mClnbiDMjlc5jlUZ7wU6j3o
aSClCNSOSfDy1afZM5BIlLRp+AQe98v2/A4dKsO6Te1g0ZFZ41wTsBd77S/DxXU6bh+uwb2Uo3sS
S3W9mYN3BFlBqC8di92Jng5LxAcyBdWott2U0pmF/hBtDAqwxxw75dmgb3gJfC3+aN1LqPE2iMNd
gttTbxpJA3yRhS+P4dDYJ0p3cZyXXpGTQXt/omeyKTta51OubnIqcfqf1UrrE7FmiPtEmt2IoEMg
U+7756Wt9bHJ5/kdx35zDHUD1I0PNoAwyEL0ZVbdeh/1rNTt2coufdS6r4UT8tOGQxExVuILvgE1
xkerL61taWWvcw7rkNgAwKASXpK3nWwCIoyBMTtj2EL2GqYs9T1GkaBZvexbDUkbiylJPoytH8CH
+c9OfuOY1UGSXNxBZo9VO9Z/cK0hg62AmUYj+bOsbMf2qykY0rBttH9Lh3CVRrdj3AeqggjdknNh
jcmVSA82ilCPf4jd9r4huhwmGldcPPA27oSol0MDp4RGEYl0w+xxdONhIcbtXAzsqW7I/ThPcjeL
2R8R3YhUEwGj1S7IsBPHy9lC1+vOrnR6SGYGoTw5xbYphLugu+RWSRR1gbvK9jfLjD74sw7e9Gzy
X+TB6CtAesU+RvJ/SyOQAXBm9BtNXPAhD9x3PWFu3USLP00xbvPqypikhBfu29aLgxPlc2yMQSHh
W8letn7ykE8yQ+dNm7Aj3Pgt00oTmSG9J/RNkMc4wUsqvrkhJcDDi1EQsYEthw3NR0KQwistKVo4
V6cx6sRw39e+dUhrIf5FxQTm4wZcJwkgozZP/FePeHdMQI56Qb7cQxdMFoAWJHLn9axJAyajh7Vh
NVK5Tv0Vs8z6DEzNortfAiZ7VWVOOeQhKrolIMuhC2OSBRMUnOn47bu1vW/drrm2uYxybhA7i1Mh
WPymIXEHbdJSHvR5BpU5kidirqMHVej+W3MV3U1VEPzBgjXGS6pZCtB4+yQ8uTwIql/LaMMwud0m
TK+/y470eFZR851gmHzM8Zdci4yMxNh17eazYK36i6sy2xOAyZqttPXT0IFhcMos/+0cFxWUNd7C
sxLvglyveFijmdDKxfLeGrSvcavrcZ9GIrjJ/7rwHUFH/4fVZHJy3Tp5W9T40LarPusCiH9D6M1P
SuO8w+nBsbEMziYDmnEDpQhQOyEp0KK09Blp5PA3GMy45/9LXq3Qph1WPrFzI2z9M4xlf+/Q6+Pu
CpY7mYj51KTc21PN2oYRpKMfcuqijvDYG43L1P9NSzM+NBD87n0f9xhiT6jq9ozFsKqLXzb+nO55
Zt04ukZ9jzMhsgz0zjOwrA3I5/Qvk6zykTag+1xmQzKNMqL5sxrnDTMd04uB7MFtpym2oy4YHyNo
x+XNGd4wHPL8d2Ohs8OUH0xELfjy3K/MNk3CPduMdXp1OqMeCqUNgPpZ1Rvy16ZnEIpmzytqE7xg
hWcm65E+BEyaEDP8z8+mnHW4zmFqzhrkyHAmJXE8ki9T3/dwQDdyos3aAMbVUMiqxuLczdPP0h8J
RMaIJjdVOlf7fErpMBkJv/lD32CgLdjTQmm9lqA7D0SOhZChbPJHMYXMiE/hHhnsFnhGNg7ouf9l
T+DkcA05uEhb8ZNROdCUox+qsyQ5ojKM5it5J6O8Q0JUxqRKJC9QNgSVPsSkFgz/LZes31ZApfe9
dHtiIcJbIEtYkActnOE/IJz5IzlZfv5llpDHbaZP4P3/Mzg5P1Lv6g/WIWVc8WFVW28N5a7wuRZT
xszvIWBTAkLntN1MlqTU1ci6GStNXsdMQbjHWTbdYY7E8JNxqf9vdxJ+oRH0CFAHHskRMu5WTC71
abVUnzOtjVhasZ8h/pH6pit3PfvG5wSn0W/Sw0ItVSJh4tXev9QfewYyjMTvOHUia+Pz5uBYGdQp
wGMv9/0cfIEthTTfLi5hQyBlji7xejxRGWUbuwbMcd1iWytoVUiTEhjyX+ApnbgvOswTWwBA/WUl
K+dl0mAh8Jtllyif1d+s74drEjUlllzVf+acSmfctCZOCWp9If6jOEWYeu9YoeqDJamH8tpHiLl4
VrMLHZ0fK7vv613kdf1VWHJ9s+pUXpbS8kOEeSgHETfUqPMYpUi+ksHew4nPYj37+dl1avRl86yv
qELtU8Qk+qNUhbPDTFcy2W4G/6EqLI2wk8pMPnWupT5yFpUcWoxQusRbsJOsXX6ckV5+Dmm6/Ein
Wp9UqMvHpVt9zgRyLUJli0cxSHKiTd28e8Spxjrx/oNvNZBLAdJ0qAfr25oIv5ldkx8DWGI30X7z
OcwO8/tbRkVSZ5LRlZ/9lAg/2AQ0zkUS6LiZjJvjxcdxBq8jDUCaga94SjIUUxuwkfKUGumC82mK
5xuAa2MyYqXkxJNdiA68BjargVrTqcIn/NP6Fbtyf9/Q45HnWe67CRnv6B7BwriHFa0DQyNvuSeB
0nyvQ2HBjliZ9heRwXKB3rRpBkophowpRvM5bE42lxl+/yjJ3PuxQxJlM/xHxlnJN0PXFG3Aqb1j
isBNbeE2+UySzjzgV56e1yzVp4arrcENS2iIJ3GVu7A0UPiCdWDpMoU78hnW/VjL6pBHyfQHiIq+
EHpdX8UtfwQUh4fkleUum0RAUszUBhFdLR91B9xmpIkFLoGrX+NWJmKGzhu7tSn0nshT/4tCapr3
zajJCkSPLC4SvbfYOxbrdvgGlNI9i7zD2EFJ5s72PhjVFhigczOBBA0XQic8J7xbpjkApDHnPtP3
IR9/AWgIB2mYzPjc0eLt+jZHxRPNkgCMm4dk76GSem9utPtnBs5C7sDDOWf0ZuyAGEPXPrF/vm9H
u5wS6ZVdI5MnXQds//KCsLYfTIvTMxPwVOyzdlLddkJ9Ml/cbEDTS2RdWjyhvHFIUKK/+XWlsN1t
XbFIuUfzP7SAh7Pik0kkmifCSLN1g90HQbMoZ7/e1h0fBgM3WT2ZvMdysRS1i2mtnOAhMhhHgs97
jC6ZiCF0yhHNoV5n695UN7wMKlkEZj03GzlMQflSRp5mmiXymt1MaYqMTJ4MHUMd9en/UXQmy40b
WxD9IkRgKhSwJQnO1ECN1gbRUrcwz6jC8PU+2Dy/CIfbMkUUbuXNPPk84ka6w1DCIJHkBlFo+Cwh
5ECGfuk41bHB2sGEUlR+jz/P6ljvBWCSTqVhrfxMGSz/CC6QG/KXYTx3erGWMyzL5hUQM0C4jmU1
8IR6ncQyaUX+E5BXNr+kqHhbugmsISBlucFvW4zkJwNuV2hfFVnGi03QlYchHUoqjPx4KI4aKBj4
+wkoGAnQBuwbhHbzMHo9AZWsyj9HTKqMhYTmvNWTTCecrpvgsqQdv5XUtBcgfXB/t5D4bKQztvc4
aLkCyzJg56ndBNJHa8C2CKfZN//lvUEVClkp85KCBOCuWTfAKfmPJGnTp7MFH68U4jyOSsoHkjoN
z31jUaRsGtK4zJYuo9D2rKrcdaBRmktpBfJIJZvZnsa8gIInp9T6s9JNmX51V/86YpT70qMKY5Ox
X3hl9dovVNFATdi3VKiNl9Qy3V9TK64uReI3NyAQ7iMdLfIj5jDnCosO+tpHXJJCC+sxtb7Ayg6i
rIHZBLxdIXca/wE7NU/waTVCq13W/h7TpeWHsmShukP2wpFBz9FhbIvxxUZv/TGG/I2aYPAtcYCW
SpadRIMLOUXPf0ALnzHd4smOcnvGVttOL5BW/AtXGgaPmKv5B+Z5ChyoR0VVAzMf5ToMgHFuCtv5
4OaIwKBL48CkHbyn3fQ7O1m6pzuFy56n0NbdMji22OwZJYg5oH4PyTO+C6pXcSAk/xyFr4OHAXC1
9z1zXH8AdToLYqSbiart2hmfaHTYVoKEOHC4J0KSd3+NKwYMkeRuP7xe4F2cxo5Oc7i4YYnPamcp
j9gezEPqFmN7j4OKkKvXZEe77wssIb462JQigqX02gcyLfKpGZDgtxGtXKAL5nFPzuQTg+N4Q7c2
L1ncyJMpfOvTHYboDCePhivfCOr/lqYNbrlevVKR+1oojO3KDNK/Mxf7g0nGmlwtqJEag00RsJB2
9cbO/as/2dPNgji4LWrTgxxKgg1PQ/LasjATG3fAHwoD8Y68bL0jCPo39Lr6J44s/eTX65AS3cAO
AbDEweFfZGE1j0wAfreOUstxWJ36OVPpZFv+cwL9FUwU3ITSklhXuqYkVr+40CoKYFdAoj9Kv/sN
2KvvAdtEXzMYpX8RXdzcjLX7JIAa7vOomTaObxzZhiF7lz4vbJNwzlV5FpEzr+fFk1b1W2yIZ8WI
ebJgq+w7eiIfgDrkrFM5othzHeOcVEkfRMa+spNmkyFYd7sJqPyt0qK8cJlFg/Pv7AhTvBWtd4ES
HBGGTcyEuXB8sZZidjd+B7+4GCkyrThxQhRldg449Q4YTLgusrtC71A4EmfxX0cqYjMo591ntxSy
1ik3xNcfZRNED8Zk3zJCcxtF5noPKImPqi+G3bxIvZ+noNmhBFfhYsARVaJvvkH4DXvsrMO+d92P
ZCYOSSn7ljkesCT4YiZYFguBKf0r3lLvLDT2486iQquL8NvpjtSzrYPXIoYZR40wRBjveyH+CNRR
V85FYqQ+VUnifbASv4gFo7jVpSkNyQJNVVn/zbP+a7f5rYeB0LfadpBQzfbiRGV2cKR3wq3q7jxf
1Gg6UXLEmlyEcZegItZi3tdDZz8h+fsXkc4XoHpozdH4ClDHZRZaQp248wWf5VdiKUnspgOOjVt5
j+fpDxBIFmwxfZLYOMFFUPK12gtjgqGLHY9PykRLKah855Qwz7Rx4OqZGrnrJtciY+fMbruRSdX+
Z+E53o9tDR24HXENX6jplN5WS94NPBlAWS1rM/lYeFnwiANMJPu5Xb0NjK+Ms3Phhr0GPDGunDyO
J1zUXe09tHg/8aNbyc6kDxdZjZ5yptWdRQoaN7w9HAmLYU0bLb1JdPGvdPj6DP5i3DumwLNvdv0R
mMu47fy0vkbO8Bawe3yJOwepKcPiqOkd7SPn0Ehn+rZMwXXC9a8SBYw7GMggEBfdHuYaUC3Cekeo
R/lDDzXm0AzGtwZevKFWa8AkTNbC97yepgyOoqNMO/lNvSAukbwYa6roib2amv1TEVj6AQPZjcAy
PePCZIvjz1UdOu4cnQppcNtlck7PSaWQNwAEHEZpWqwwCDGUlABAjsxa+mtpKnDJ2VKdnVnUHRre
f6S6hwFjWiHgaUhLcRnHjrmB7TUQILXShxbi0B6wVLtrgyZ9SyzjG1i7Gs9+aoDOJB39i93YBCcD
t/qA57/GN51S8m1Uk9gvHeW1CKfjdGKu5j1YO+oCzcY4ZlI1T3SxZP9xoccflbYunyV6W9rM9RNV
EPJqO3ofzD9unbpoRB352BUwBohiIXtYE1P0PNs76QDdIjNV/uQXjtgEvm3ced1gXBn/tBhvssOE
QPif6wzeX618vDNWPM9bncW9fWL9y7U+/U/1bvTo8Va6oCvuMRP4N1IOV+FIulazyo3Vjp3BR6Ux
4vOGBU81cE1I6fwppwIbdq2IkPLdZ0n2N+0ljvKgzXf8n+BsJkszX6ylij9Sg95qP7LlFoHOpxfI
+zM787921Pq5Tagxd4GRIBkU36Yf4ftIlqtPg8Fj2+D1MuPy2pZtx1bUzjEv52ZYUtezXXB+FBsh
/GY/j8p/Yy1MmqNQXCkVDSaHzO54K7UyuPrrkl2lqI+0KwHliGPTujRTxwuwEeUr+xU6Z3msJ9es
4XYk+RvXKw4kNm5E2Tj+3Ro5IBPsmMCOeqV8ZIf/GK9jI3i44pYvqj071WDvMeXXL1RzRxRdU8u0
s03K272YgGXJuPaFn4q2cjW8dQamuLLyPbr9anhJjWSWMtkyt8FKG2H7fJ8sfTbV9OG38T4YsFhV
hGuWyZngrlcNW2i7/Bs7c9PQ7WFAXJGMhKjYtyHN5Hu+UNwyzdmjKTxeWW0nztUY7Ysu/+6NAsQN
lP8AlKA388skZUawKf7bG4u6kOiBuzRyXsN10Q9uEDjI9Gl3mJNh/Rn6+NGzk/Xl5zniavhxf4it
tH/lVTqH5lgDAnHLofiUnuf9mJOV/eAvg6iSpHVIR139G8noKU0Jw4RKDZ+9szxqL0NcmNhibQeK
AZLF6++e3RzUALdEdt8xXuQtq6qMwNRkHkdR6SvLsbVAegW65KxrxkSHAivjllfINxPcGSTpdKoX
DhqXWPbJ7mYyI9MQp5u+o4RN6aYMkWCrg1CmT45MrfuO5o0t0IvX5RGJkLi/5GaVv/ULexglNQWe
qKSazWGdv9UO56o0YqKukH+Pyg8O4Nj/oXUvoKz7sIA5dklz/JUpcO8Tj4l7q43kMM2kv0anirJd
jwi+6yobonWqRoM1MHsN0bx1eHE27M3BqlgMvZNZAukU9Pbk7tqlXizigYTdaHJthgod9f8FjT6C
4SjZrpQ1qJngKc+IY8kIBwZhHnq55JyeaM7LLoxf8WHCNHHV1SdWHmzY6tWgqsyDLtKQOsKigIq+
wDY5xLL2GbyrXtPUBmHUgLh3UCN2w2rMj2bfWvtWuuWzJi8Y1umqFWYlDVB9wTBceo+xmx0tAnxE
S6f+D/799uC4xryn7Y/h25aw+pRqbnpJ7j50GkYSiM4lPOdmlcFtS9TfZJTTnz7vX3iALFo7i+m1
cjG8s2UVP1zTaWhwiFXf86bobjZZRFpGkY5tX311QhB22WgrvSejjYvaC+JV3WSIygFuQtdGqPHS
5hoM+hEP4XNjYXqeaS3cwCz5DnRVX8DQ1OEwJ0yLem0dz1kcXzqjaU+Dlwa7KSaBKCvmtjT+nsuO
l6M7uXuMGq+JVT02TcerFGl0AsIRy+PIOHRXbDPJCU24kNlDFWPqH3otjRfijqt4y57axqC7PvvW
u7Pi6bKAMQeLZnE0RPK8sN7BiZPXuxjv9LMRDU9FDmWXocIM0WrMsPHb7K+Jj4Bjhgd3EEF+mBCw
Qk6QDmITFqWQmktBA72hnlOlNDU/pDY2mH6zGCfRWtqXeulnI8isUOG1lnq3l3hmlQkGYK/5OZvG
lXsCJdz0YjC8XICBb++61K2OXZZAcIpgzHj+b9QnVxcvNeRT9jO5/4frgHdaoI8c7NERN8nRfjAy
EsAT34sq4uUIwcQK8exypUUsHcZ9E/njqy/iepcKP3ul++Dcss25ObJ1/pGrYVWnsujTIaq7ovZg
wDXKD9mpvce+qUjZcinyyd7ME26dekFRD8Z5ZP2FG3hnrkPHzoiYWgnmU6UdB/EZBPFDYLgjKjss
mNyhKuG8kIu+FfDzz3IBncg3t5FfQSn7e2c4Dw00A1ZcSPMnHP/4E5NgSC+JD5HfZuDY4GnPHpec
vYlStApkPB1vUVem26mx+s+FFR3yBwXcUGnSc6ri2DuVApdqjR7CLI8mBj4aUB/sHq6bdpE4B5JV
xY5nrT4AOuhItMD1c6maA88sMSszd9KYBISUD2WajEcYdnwyojA+mUKB4RMd22KTfFipkWxi7fLc
4IkkXTLzarzYcipf3Cke3nQr2oc6j819nyzjq0UbAPodctG599ApRDlfCk2hTm2XzIb0A/8CsQ4Y
J8c1UyUpdtphCwSAVcapKvb0LDUPbdM7e9Vbf/KgOgt/GH80d7gLAUCLs5fwy8S2y+l/Ez7o4pCX
roevsG3hAqTZEg0H2h1GtqtR9IR9W11iHXvZvUCscfejQA06eVbPsd9wZSbgiQqxSZq+t1jN1PK9
JT0RutRFP8kUQdpYBpzeGB4rl3dA3j9L6f9YKk3QqjrnUMDTCidvxpOc24GAy+xNocvVa78wSBxq
n+emVBKC0kSIKKb7B/96u+7rzAkYDqlbDOtuvvzVQ9r+mUv5d65671DoLg/Zfyc5PsKSZxm17biA
jnnORGl8+U0dUSG15texDxMx9W36eKEdt1xMC7UBLvsXdi/5Spu3zUpX2+Y0cB64OA3bdqBMhh8e
Gkay3uu5y9fnvo4bsvUEy92YjjYs1IO9XYLsJKoUs1zbaSyxc3vlyIRFgFscK7ap5o9e2TWAIVJU
HJbUXBavymFVeZbjmGHb6Cq+ptCtMCsOCTtBBAb6YVI+kT2GHU8eIAf0p6LCIrT1MJAdcK51rDXT
snunFYZoL0wZV5xLyAf1+CCxZ7HzNZRO1nkM44Qm8lqnGPFMdV2wLwNe8aQIlzL6j2l7ubvkqM0N
IXX7iESlTwq8wiuhZQlcBFPgeys1nH6siOXd1ON4yJMAy+XAP26affwLf1KFAVWYZyLxXyQ3quOC
gX0109EIW6697MYMTXQPQaWtQkfW7p3pfbjkE+QxzFcIeIG24sfI67wwDfheYnXHoNGMaLV29klP
TH9ONAt8Lrgd2FLJOoyQvTqb8EZZpqNDsvhnvcCmPMGGSB0fbRmssL/JkJGVdRLf3oCaoi6L7kaf
FAviGorJBs0hP7B4cLKwsDBuYOZPrDc71+/ZXCFDzjOMG2L/DqY90f72SQnmE0gpqrsdjnJ+zOnZ
3agEmxHPz26qlP+A18a7dTh1gRgDaWxdFr+zoFOJ98Hf1FHWPirnhA3Y+B7bDihXOHOQZLjDndpl
UVhAmjxCldNyPNNNv2zSRRcr7ceyLspM5K1nED4SDXHo5oFMCq6eKp0WABjmtfE8WSk5LZZBYUEx
++LUCyrC0WzZAlRBkhwHvyVtnUL4dos+2HXoMNhMOXm/mK4ws0eD+xYl9gef6qqA483dxEZ2XSK5
fFQu/MK6H7G0dTZ1mktaPVm5qUNfz/ips/ZODylL+wis89p4Yf3G6B+wANd1DvqeRTAeEgX/knXB
gGjOmwqoJ0wWyenLt2fudn6HhacxayaljL4yGt8C2vna6kILiaKUMvJZLPV5mK2TaAStkGqMyUdp
wWa/Ixm7qZ2MKTIYaY2CFP7YZPJ3Xvx/A0F+AjWQSQaDziscSgVuy8HFBLpQzx4OQtrcnQTeT/iE
sDjTrN7bfrU6Z5aKP3ARb2TQqHH3pJf+x4vkmZAn/QoWIXZg5Qz8lHot7DFon47uM0wQEgvzMD3w
/m2fJ5KZ84nIuUOUir/MeAxmTg00wIHKGPcps63zgPP1iKhaHrNsoCLEpqSPDV6wYz9Qs+a0sOra
cXaZsGfc/WDaJXCFD9J0WH8X5vcSGwfddrRYFlAW27FA30rs4Hke6VWQE6Ujxdyc/IYuKkxgxmdM
mS/Ix86MeJq8BXJga31VvUqaPe2iYENGSKGVJ4YDQ2h3LhesXlRjNo9+N9vHLh1XigNlcYGtiRE4
ATueLLuwnQqessC4j45d71wouPhjDTTcYrQnCoBabO7d2IOPGWjU9Ffc6vzV0LsGcp8C+8tQQltZ
IxH+V+1oMYdTNi/lxYR5/iKRauszZgH0Ct31J13WIzDTzo8e9MBj+8hCty7Cqc4hPSRzqca98BZi
sTv2flVP7Ka0L1O3Ht6tbl+mfLpntil2dqu/CRVNzXbWuC3Rh5j8moUeSKDnhGK7GOYOHqkYI5sA
PbCbuBkeyzTgFziZ4u80BM05QqfD1oj01/nFm2GQPIxndHQTO1gCOn3TEXiPieRObLSnKUabLDD3
5GaO3cIsYBNFxIFRazqruPgL/a5iLsZr7hZQ3ywZt9ui8Uvettlo2lvMCpRxz6P9zrFe/2MKWD4a
LpdT2C1yekFr1S/uAn08I4Z9tFAkz4Vhvq+E7JB6iT6MTTt4xf48EPVJRszhztCzojSbs2e2/olh
AuRFPskQuzmCnU1JyxNEhbkgk9xm5KHj6Cp4K+WPhqOt8cIOeD5DVvGwbvnNcMRmMQasOjAwZdxT
j1KP0c2yFqjSg8w/57Lw/jSUCd3dpXDeaXZlK9CW2t/YoKF5ijTVQVuWVTEZkYge7BJJIABwAGyy
cbu3jD/4oy3qZq+0G6JW0Ja4ENTd8yPajGVaEILmFI+Wsyej9J4CY7uNPhAzNDFIWiAis2mfzhOB
lXIU+XaWuv/r12zle9kiP3FS7X2PS3bNd9co0zkJwU0Afm/Jox1B2LV8B7ni0VuLo5la2SzdAY/C
Cp36884kJnJMy0A+1Ev+H3TxOFyIExONk+058bqHsl9ea1BVtmZlBJSJehpj6f4NMephIGu82N4I
7dtzJfvFsjA2nle2ICESodZ/12tUpcVPiRUkDFrV4sNKg4UQq5HvVRe5RxO+M57Nov5YvOzgpuWT
l6S/ucchQACfNPaQEU5gDcH7qxnbtRZDSCrCUyPbxgnMpEyB3Y3hgYZVj4BGwK8v3/Xg5ezKwG+j
w3LAdniZ9gbX/pOpnfy2aNL2Peozyg2LoiYKjj0WsmPOLUGScJtfFG3vT9Qm13xpZlRg1ep9Ggzi
gnzD1VmW6lCTZr7GAIb+pTAFgAkDfUJODrh+FHb9KOc5OLKVtnFgEUJfplbue+n/kxR+XygBYuSA
sH7gyIHQKjI+BB7jvZyYEXC0LqTAvPqzYZPgU0O6UD8zaLEVnbKOtW+/WcFU1GRaiva/CXsO+V1I
Usm+SKX9jLP8mRIH59yvuITI9h/8xhAPeATZZrJYpqfWyoHWJ9FzwpZyR7GlLXc46QeaQJQThLAg
57dWDdZ37GECtn3yUSqrrcdGWcw3LVRn81gFnbcTXV0+lkE27RySTXeAhiLYz/ztatM7joaTjcnp
wpKzeXeEbLu91sn4kuvCfliyiK+rk2ZHkpHFmVmQDYlnExAHXrnu1RluWR3R7zwaeBK8thj0fZSi
+TN0sfsfc8xwzuPZODTayi5BMgweeofhHoBsWT+I+Mk/c7YwvCOSF3Nf3eRU3EZXP9YskojSB0TG
xyIt7kul8j19HmvXCqGnbTB6Dixeg/JqyqpOJTde/setwE7TJM1WgWKOuv2XpuCA7I5jHSGWFx5x
ebaEFXLOZqkqILGjde/aiT+EZ5b29uLTyvp2P3JbybamSde9cGW0H6eKGjEaPGBzBDQbsvk8JS0s
UNSreplhGbGQPlaTFUdEOgbHOBmc5mTA6na893ZrTGgwVnRt28pWx2zgd/GyAC4Cy5l73IxdgNMU
9lCaqWFt7OgexaESSTbuLjSZgwAeebD6CNvuIjgX2hF+maCUDFVckwylNdizfhK2lo8AEij7bvgo
fhO5FCdVjNJgt8NxV5n0g4QjSbhHHxfZBVpVsOcbWDzNpfirSf2FkQULORFgDEkVdJuRpy0bCU/P
nqZRHfxE8S8QhMnIjLCGH9CQfrMmRhAfrGI89MI42qIsiO9Vzw53C5zwRBoQdChsiJsEzwuoMFYC
FksQyzPsg9O0fCgkp15ArZPZpTMIdbSZQFGx2Nxj2QOkMVU4vD3tTbeFvC5aUCsiBFwkP0yJKKaO
H0DKqrz6GNesD/BNO8HyKoY+8cKuk/2XbsyyoKuhnNNdNGGC3ZKI46HDHKH0OzAlzDZurcyrpEX7
HGS5EbzQxuaF0mrBsVbgU0L6ou1fizDws+fGkd5MWJd2GmPBZ9LD3Nvkievc2mgeaF7D9L3PgnSJ
Djjcqw4NqNRr5yBb+nwa0E8mux/SFy6AkxOCxUTOrlq/3PXGlH2KxM73DrcI74v7+KhOhm7GbO+a
PVWk8LRwqHmc2hd7TtvnugNPBf04kl/w72X5lCBgui+9cNkrAXmok2fNy6AOgyhoqkdg24JrHz3S
qjlrwp/TXovMEKuIllz7lCrHZkwz54W9JtEWx4z9fgMJhQ7CLfeQeJ9GBJaRaSiSRhizKYhuluJK
TtShzLoyfGb8Scx6RMyg4JdNFQLGqXRljuKBKxJ7b62haKV0MvuNq4lkF9zBNrJZpu4ye7ZVvEyg
W4zDkMrRjDaWbmv0EFxa9GQtf7qSdrqLC7zoDxFVe19UIl4e8V1mXdhFfTy/MaoR4EdnT6sf3+3F
M0NfKQ+F60dEGxUCUl+K/sEozNyi6T0fvU9yzXXz6DSWWA6sA3C3bBYLbXA7J7BWmg1ik4J8mIP+
jIyIMFhqu7zxalrAmq0xucXE4zcgVXPdMpm9MOwGtJvXzomoovjjuhm15tjYxI5XBL2vUWaph5RF
YnGNwdXipMEYdlqyrnQfrBoc742uhOrO5S8XRy5AI8duPpEbjiwwo5sk4Wff5D7cKsgxCvbjyOti
Rk7gbRkEZcHT6trUDChZN9aOUyf9ZDx0qFQ0m/Jt7nLVfgC4kxm/QezxYAn0oYsyFu8t5bPRmQ4x
0zqVyRBPVxbts6Dvl+vWFrh+8lGXXS13Y6SIsGg++GuZCnc84zmrekhyjn/EAtbb78R76TR1qQ49
eMzGPxkNHe8sQ1rxk05ueh3FwIQq2KGGwFvyMwyb4bEYrepormGS2qSNamM0SOwIGt5q7QeS846i
llNEWck4+qqZWMdnD/cxZxjt0k5puFS51H21XndLRYbJ66N0/J0IPNe7SiSy3WPAmYbvwtBB/J3R
cj6eTXu082sxSHXSHoopTUJdsWbRxw5PshFH5wbHkXnHmj3dCSQCA+x6TT+2Vy5A7SnCSbj9PGBe
srG/pRwXk5Ni/1qEq9JrRQYuezBLm/7GeLazs4NlvIFOk7hsybgr6wIBkQ6HY2VmGH2tNs5xyTjx
PdYBzQSi6Mjbq7KgJXLI5quBiXtg4SzSD2OpUNrdinbkx9aJDAywDhAtj7Zvecumxf9QCu/wxpgo
jY+Q4N/bphG7aorMu1831Umk3vAntgNPwjexhYW5klzYJVigzKYpfFuod7OuFI2uKB7oxVmdHhDF
qOcbdWwmB9sh4MDBTtyAE4dml6GL8GzjZ66/HC9WDpNCpgn9TezqT01sjj8URKnPJUfRTIi8FWoK
IYejh3Yx3JvVdmFFzSnqWxtLV9EvOMLN1qzPGVgOAKt5rBDbKHopJ9YuMKVBBhGVdxZ7+baUGMZ3
2ififp9NdbbaPJKUDo92Sv3s0I2me+u4ii93x8IGl0M4ktWG3I0g908vD9VGummfkpkuBnxklPZt
LGXQ/FNViEChZleLBou2P1x6Y1AugmYs/QcTKn8EWCK1/6u5zEBahGdnHRKatc4tmvaEx9Q23oCq
wSKgrEP58F5XnnKy7SzW1VzjehuI7NnPMem3SEgZhdpFFmMrMKN6Lbe2Kjh4DsxgbAq8uqeha1/z
Fr6CWA2+743qnOBXEw5Wj+RNa3jyQhN2MVhuYoV5sObeRM6sTVmIs0+X676OcE1uOwW96pqOytZ0
KjhVcmp8JoSjYs8f4lgc3pwuBYzWxDWX19Voc5IuxAYcuwB+KLKSP4z/fUj3G6aiGLjmU2Czurw0
Fta9++CtDsNhrm24pB2rTbx9NAE9KKvwyVynJMBpy6Jqig6BqbSdmvSdDnAvF1V70tZqDDRXJ80+
a4Lkl4YMy39ArvTKB+yWLi7QwPJbwsAWyjtSZCYkYa5s5NUjE3Ow9g47T/noBHHCZoV1xc5ZYK3u
GFLz+ToNvGCfzLpD9cJo1F5kOdbv5DsmRqXK6D8K027DPC0b65O5rTylTCdsnkXsAX3BrN2/NUTL
ExYvjrczOzaSBzuOoHB5iX/Kyi76K0H1o6Gr5gImOzpT2jxeZWqVkHL4CVwajXunw945EPvI2O9B
ChXYCXouYiy7+AtQPCcp4AVIjT2eq2Oyx0zfTzs3EYAB8VC52McclwUsacUkjC2CwpeqDJK18WJQ
i3/xXBsG16jIrgx8Fwi/1UIVhx76AEuiSppvfrWCm4FgIS3aS1qGOVvKchu0M7h8Epfc4wpOlW2m
W1nQVtc524TZ+T1VMnjkP5O9Hs5dtdpM5+RRstyyN7ZyhuTA4N1jIqZ0Qzx2+HRPhs9ilqD5hOcQ
5Clet7gVJisLZ353LNd7txNtPecqZ20+ro0EN79zuuFm0nVS3QYkmOinZMPHyWFLzlN4dBRbHbli
ojiiNdHSFMu0MNJdQIwyLnhN8P09GmPq8MrBlPIaT6W8SjmMRrahvMYobrPJnQc6VQIYfuLcbzZ9
achPJlPLeDZN1qSfJkTRA1an4l0RqBt/MOVCPuN97iSfcmA8OeBjb8Z7lc0J9S+TxMvjzc286xrK
QGi9lS4ZHVk/O4BqZ5LV3F13Hg06/Npq4hWXpcw0/q+V2fqhjC4LuRQ3d74Tkb6S1LNf6R6hgdzk
0nBK2a5Kdtoi/iQ2Ncw7HHIBjxa/8ugSwZEkydm0IRgQRTHSaMit00+Vy5bJFon3IDQXpDMYxlIs
G3AqM36oNk5XgIRD9v8NYSPGru2gx89RQADWTMq/nuXzx9qYIEP2WaOD54sR+hjNdnACfT+w4ucx
Cc1ZtfHFmbhPb3N89uVj1nqwH5CymH2LsfXAHQ42azzbzOF81NLrDRxeQkgydb5NBlf2eHKhXwZe
SI+DN30F4EkfDIvfnr1DOR7fVTUYTrWj+ar/hJVNZ3jbMIg4ZCr6Szy08oxAkGRbnBCrWOC5fOHc
zO1IJFowJ/2N5bt2ehKuZwWnKktlvrUN3hgbNFjsiIn0xpB413JFAl4+494yu4OaWw/ppZspA1IL
VVZk08Yt5j33WgHMg/Mnkirb5fSGLgR4o954x+0ZnXzZSQ5DsFXOvbardnpOyXvW2baATkROLG9j
X+ytwWq65zKZR1YXkFAJEQgsqHwJWg2GxNEn9Fh9xZBlU5k8wxYxhLhK+C/BDquygFCR1b311YKW
93aqY2reZrBJZuwqVhoUIKhkNZ6tYN1R1YktmnZXQxcJuEbLUcxql418J9l+0Ttd0MLN48D9a08o
MN7FkxLfGan7m8+39Egxtxwo9lvq6e4aJnpwO0aA0AcSKACFi8wlXt8hyHtOMHU7McOVK7oWTy2u
6vGbJVGS/PgNfcM3UtIFwVObdsC9jZAZ4cLM+nx4TlzFMt0Z/Ko4wP6xxB2NHHr9KJ3qkLSRgSbQ
RiXROCrsGk1Y/uiZpEvDrM7qCwaCItStKY/xhO10V9boT2oSMKdklciVORnzMS/djSJiZulYjH0f
Yqxz9kjpI54rNoEtXJxMla/D5Of5NTf9scbgvph/g6S1/iLUQPStDSew+MeBD361PDBit3SAbOJp
ABe+Sb2S1fJQuG8kOd0dkQkFTqwyLiaBZ4Y6tMHa2DWFb1Uw4YoCEkgEcgEfj11Ff5apH0MNpUO5
4MjiBXLnUBn2uY1dc80pst9WxNHevMJovD9mn3Q3DOEL0KWmPmBPoP2ENVLm4PuZ1R7K2MSyv1bo
NtAC3YTPI7NVCGKw41bT9MNetFjUUS398c4El9VvsNtwHfCW1ZLs4MBU04iZt0Crfc/fVi7ezbme
8JVD/I+3Ne2ZeJgbY86fKY5e/INWjGqnfnAjcfTr2GpeizVZhPQOQubPpOcJJmAFaSpbndNNc15A
lBEHl6atuBMscfqMK7xznwFojeTBXO1zGQ8SA1YNhdbNOJ7hKiYd7XwVY88r7DjuUTvbW0GYdWCI
UHipYte68HbsudY0WfLkD5QQbpTGS5hjsc5rcnMmKyiqQqik7MNGjsM/t1j34BnyzLmTPpwbrqTU
XtlD+1ancXBIheW0+9i2Eh8jl3Bfy6kPXgaVD69WFyT/JqAK5pcAzrCi3n3rL7bDEZd5LvQTQ3sC
kiSZMCTkoh15kSfgfTr+lD6oEU6NIU5eDTUb/yESzfcgztyIogkfvi3YPshf1wie3HPEZf1fawaI
RZwF3is4bNqQinxU82MBGP3WBAP/8UATHBpXXV3Godu0rk0Xakv/k/KSugtLi2Do1rX+5+y8luRG
rnX9KgpdH8QBMhNux9a5KN/Vlm3YJG8QHJID7z2efn+YfcNCV1QFjzQxUmhmlAUgc+Uyv0nGWy1i
vIgLqdG9DkEVfHdBYBk7MO5B+uQUOoQSz4WVtaV3TFTTB/IIH/TxK/KUmnkcldMO5D0JwtzoWpl5
htR3jEEKkw9mdXrruvdwXYoCY9cS06DUolV2mwLBTbBWxWYT1kmgjG2Lb8etKBhAI+CGxzazPO69
LXBAb3iCFOR+gQmSvDGS7rttxfT6xk4tNP4RBHqeBKOXIyWplR59Jp9/BXrVfXb0zrmH0aCNtDCc
ES9sgUio6xt98w1Xy7IvbqeSnlAOiIq76iHsmPzhFqwV3VdMbgCoAOKZGJkhM+hBuXR1wGPI3E40
yAjrKJw7AGJUrpW3A+65+ZrBPKOgoK175oIYVWHnazpWhdow+LzhoTPc7rErG/tBhHn6YqFl6D1q
Q4w/rfC6Adfkwm5cY5MZRU3e5xVuvhWoXgZI7ZfhIWwL83Og8Kq7YUhv16812Quk80QExsbFQ8am
lC5Qz13Bg+yRmNGQ6jewFjx4lQr/MgOjfDNVhcBN1Ok/kihxj8Bgyr+bUG/uotBRt0Xi+8leuB0G
SS7kCNp1fRr+TMd6lm2Vk99huKNZD7bHcOuhDrzApTYkJb4dTb0Sd2Ce6/IgO54YxBbKRm6QQdLK
BycsUUMWlvymuka7gWRf95/hpLk6bXcKUkTcK1jHv3KHy/8xVSm9XqYSU+7+NFWtovukbyM6TAJ5
L4wEuFIA2nly4H4xuPs3GfbBxspFeOzQdVPY3VN2gKaGH0+JMEQREoYYmRYTxsETmeaNZUVgYvux
cPE5Hzv/uYJo1m7b0YiREp8CKR8Bu2gtkFRS/uOAZQZrjBFkGU86/UPH9fBJ2NP4iH2wVTzhN5R8
zTKflmrv+haKD2ERQkCbvx0CtSCVMpjMmxr6i/asBIIX2cHwMQ5B2n2s3OKTplxkkLXIRDhv1RFz
RD7bAkfIz5uBi6SH7Zk5qFS7p0pYMTjtNdQ7CnNA24vfe/RQOsW+wSzatHvXmAgGcm02BfQw2lHh
4B/oNSMXLeQ0T34VJqd3ekn0AcJIQ4420hh89hGVK2CX51O1Ya4OB5xWymC/KSzRUAQHOhLdKbe2
mxC9QERnihVXllvdmYyc3i1vQMqjQSMioVOS+xT56YhNaoSmA7IRg8rhOCMAT2VpmjFuIQ10TOM9
TasG2ZaxC3z9njKyAbqXwNZkiC5zFcORgDgCVM5Rk0Y3HmYscyt6QzfkuwMvr86tQ2pkMDX8atAw
xHPMG2nZcY18CFkJarAIn1gvM+24+IVUbrr3e7PYy5KS+5dtzpukxaDjxnYFk8muCNMfQyRFRHFv
TJsOq3N7g483u7FvSxqtQYv92l9TD4P1kOSUHw+hZhf5oxBaW+4qoGH+2ugyldxo9aBb0K9VZt7H
fgxgEjc+iCd49hwG9j+ymLK39F8KSH6yh8lG2Iwo7W+t3kdFN4yT8hHZaq5yLy6G+5yJge6uqsYv
rdcEwqV6gb2QJv4K8JO2BdoGjLBAyQrAn9u/MwlEiyF0dWDydIx8sByFJu4TUu83gxwk/TRFWfhi
0bGldqNv/AOjDlI7R/nVJ6OuonyDt4Jzm3Guv0J3nNBMhr+7pSCjWcQs0xjilUnpMaCknqfWbZj7
/AVU7tEWxHXBQaiz1qrigfFaiPZpMMnS+mwZ9nhAmkDBls0wKaSZJ1etHaHwm8XlTS2LWHusqYGA
cBjSHB5z4ikTUUYK6bQZatu3QL248jVEChBEVOhmyTFkdr52ASa3xaZPI1Hdg6YN069ZAHr2m7Ks
rsXEEND72vLqpl/Hoa55T4EGQYjJuiJDgA+bC+tLjqSHra189MfEOyQghmSAutz4BvBRcS8GhagN
swbzu4tDnAclCedjTH6IRtZem2hepFQ5NO/vNcOLvV9uTt8KrTKCMrK63wq+qHXgWFUNzgWpbpT3
ssYJ+XNn0gDfRa0oDEiYum1vGUfBnPObftrCQsB72GYOhdxLoyb7zhlRPkCeYrLvMzxWbMZAI60P
d5vQz2F+g7DlK/2uAPwac1CSEAdKPkwoSRGVQ4Kw4/YYOUCGbghok/WMnXfpI46ieTU5c8EcMcG2
Tz4mk8zWhWcAaSRhDDLnraZLRaVepPbwk/Y5MFYqzxHUAu3GIqYNiSXW0P2SLk+4NlRIj8Id2vo1
ToJMrVO6QV9GYjHjUM0KUjKwcXitSa6fkqnTOFlB+Y6OjjqUhdFOd6XZUZaGyL3uLGQX/Ddl6APN
jMmIrZ/UGAryGuMt8ZIEpfM+YRHh+zshJkQ8BqI/sh+2EaOLpbzoNctz33ts4ejvsMxAML2Op5fW
QH1v9mju/PZNDYkRbN1uRDsVy7Iyaz5x7UQAntM0y99F6XM8YcEEXwkxzpd67G0aLsmEFS0+5OrJ
0ExXh4xQdh0dtWQCMJEq9WmkPtBvGqwxvuVO64TvAIxQMBvMKsZB2vHkc5d7Ap5QGVMSBb36IjCq
P8JDhlNLvmr6rw16Xc4nzEmptjg57vexG7q9Kw1IykOR3lbGDLmnSZq8k8COB9q/sCgdaTVbzJqR
SkTYv0EJDNjAeJ+aY/UOUSIcXmIn6cdqlXeCv3PukNJ0JLX90TDLnpH7Fq5XaNSgnNQWEOuytLK3
ExUzhBefWnA9Na4Mf3kITt4NI06NRyNyc2Z1cWMVe9FOJKCo8hX7IGwjhjJVib6LIGmFRsvUCx/f
wVLrrK+dB+yhSblhgDDZjfPU+crIufjUKtGhsGGmXd1tef2afpe5dl99NdD30d56SOLaeoLxtS4I
0urGsI0K/a/c1jr8GGQX/LTJT5ObqkMvQuCHYd/RzO6qg4Sg3G0QmUvBRrl1XDw6rtPDhqPS0sy/
6T+ZELs1lBaK5wTMdL41bBs+IrKYKGRDL+4Zr5pa4j9JDXU3PRzwethqU106z35UQSklh/HWjDgR
/kC6C9mqEM6ctuX32cV90es5+GOHyIyfAuqEuUdZv/Em0/kxMVLCqplT8OYjuwHOIkZ3GT6FhnEm
WaFI1vWU9u6GmkjIv9wMAu8a7WSmxOj+6CPJMNh8Zk0oGCAuBBOQdgEjshfZaNhUlExB0X20GFP2
It2ayHS1zJRs6gDEuMCciGDWqLX1BioKnV1/10tI2h0CpnItmca9gpHX411EdjJPyPXR+Z4hOIus
VSDKbMdQ2oPAihXscejz7C1tqoqBR9SOPsjKWbaT6hZE3y4gQYXh2yKqgqSen3xriWDDoxO7Ir41
ojZs6p0+Frb2XiC7ZX8tWhddxsbn3jmiugU6rzT47zTxaJ++onCQkBiTPD+KodXjaaUkMK5fum5F
vDcCi4sgMbps0wE4f+MgxMIn/lIggD29wxawfJR0ojRoX3JcA1+Y3Q4+FgqO/zcC2238qSwdhbw3
SIV9ovEOyYpt8E6YeZruN/yeDDwIZDh+Hxv8jYPEZ8oKLVSunNEHg23rPiUEA4pZN8n3o/ui9fNf
iee4NAAMkz9DN7B2ltPRa5rH3+MReLdZvVfh4P1ihOfk33suCkwjwXWTHmleVb1mSDOgHE8P8Nkz
S1oDMQJB3B/Cmb7HWlBAiiOxg9iHJzmeNQVBx2yBpd5bg94fkkkvbqug95pXwD6DfJ5FAqp9Ixok
CzZFW464ibQecUQFMOZfsCtKgxdGTII19RjOqdRwq9ljVmH9wpmIQjRymoDRUtTuStexH0vVxTfC
jsttaUT6Xza0Prj0IPOBo+FrU95Zk8CnirYYAK2JI7mDp6DrgKjCaW/kGUVQy9lwBqnR3lEeLRUa
Tghq6Ob0qdKAWW1UavZfMj8d3H2MceWIdpPn4pkgI7oRayTZM6wICR7IM6Di74lh+pIxBAMoamRT
NEKD4G5fM5OyZvFLMoxVJ0yneGVA50w3PgTQmKJndJBcIy6Wh8DsKkZHY3HPODKroOSYmfzRBlbx
5mitoRDuGXtzAnij8Q822dg9WVnV3gHisQ845mhwd2IB4CLrkSIYXdudW/4ZEq9u1k3vsilCRKz0
oX/X4UObdJigh+pdyhYOea/qQLLkY0qYuS8MmHjHqeZEGoHMNaF34stlwslNIyN/8d0ixXCPEAdU
ss3Jrz20UY4gUOku+ihkJ1vSrQkchqsKuY5B4Wb7vGUK6oNBVuijgy88pNZgxpz7rjK/gq7Mo4Zu
Q1TSF5gmgJPyoKAbsEI06oHzCQRseD/VaZIjbOB02lM3OT2GZqVr6Y9DaTT6kVgGiZAqrPpW4X3z
FOta4X22i1YzZ8kJUd0EnhC7EiLGEYvd8UGpkZmsFlr3I6VV/aWzmMGu6cSJn3RZ8vANN4bprdRs
sjZqQXudO7zWT7gjhm81U5w1ONjC/MnsYSqOeGe6t2mLr84azVOXOVSEERFUYpwNbpHcj5+4F6Am
URJIbRvapcv0OkrhNe7q1J6gsPQhR3Q4lkjmIQKs6PzifIcnKk7ShoW5A1Kobh+tjYTsQQB06WBQ
HuJGt+xo43M+SXVTs7Vfop7KclO3U091L0ftqXBGDZ5xOje07ybg5P6+j2DqYKPkmt03A9nF+HWs
h9hHgk6vaUuYvQtNBqIV3WQfralhp3V4bepriZ1Bqq1aVTCHKR28QBCzL4Q3ds+QAfyp/NvWq7aD
ttgVIzRKaFHNQN8yB7eWjZuuDLJGf0EvN8L/29MY7devoUQq73Pj5N1wD1BHK/yfLsl25O2Yn3HA
wHwPwOX3TgveGIe1FErvA7XehA2HsnXXTxCyQAjigJ8I1AdzpPp8oKfvTJs2F/m3sDLybh8prWSA
ZJRStfuIi6yFrjdAEMrWdgqEUx4YFwXB16BTRKzDiHfoWOyMDHyc2fz973/93//33z+G//J/5U95
MmJl9C/kr54AgTT1f/5tGP/+F2F9/p9vfv7n35QhqFSaNoouZG2uSYeLv/7j+3OIxxt/9/+RsZ82
sK+K757VlOWGyqffJ3pivFuCegK2HzxtiPOYcte6O1K9VA6T+yFmrhUCT7r8a+zTHyNsmtx4Rbhw
Oi13nqCe/himd6PVc+9/jQ3gHhtDFe4XA05LsxVdOqZ7jFSgA5dxQErxhytDyjdNodvSkqj2S3W6
slDMgLRA69/JFeN9lY7YsliA42zb8u8gR/4wPASuLq9puKePKxGck46h6JmjAWdj7n66KLApWkk2
eG8MQPr63pGthXBko8x0xTyW0dOq59gQmovaNJ5MAe8UIXzTTbidpU1bqGCausH1NdcPFm3aiCZW
1ZIUYLA54xM17K7jISq6l95oPefopxQ2d5cfYvHJpO5KJIUd01VCgbRyndNnELygyfQ7/Xm0jQ54
UjF8Qz2v29ZCR6pLktR8GYXwby6vOv+//rZrpSF0A4MVuphsFNNQ867+bdfmUx0HpmflL0g9YmJR
ZE5618UwC6ERT82adrDNfBnH2ZvAwZ3jyjY1z6wula3YrYL/0MXp6i1Y2aqu9fzFy/vmOU6l+eLX
M0wXfcQrS807fvmg0jGFBJhnuUrNW+i3B62F1BgIqPylbqgsM4Afa8hE1a6N3WFX2brzdvnFLj+n
IRQbEryhY7Ivhb74nCaCPeUA/eEZ10l4C4E7j1noYyAsF2YHGv7MjSzS48urfnyhrGrSwFeGIAk3
9dOnpMfBgzJ8e85jUvTVpFl/BTUdbKZm2vTjj9dim9IZc0wD3dNljGFvljotNu+Z0bl8I1FEtwQ6
Wjh3o2DTXV7szOtUUhm2IwzFoNVe7BQFCdyidT0bA810ftTrvo8zGwcpIAF/jWIdW8kkNMbt5XWN
j/tGsbBj8RWJo66cf9hv+8bUAI8KN/GeQV8dC01Wya6SaPH69Fqw2K6RqA/7qfqeWsa7mj161nHd
4DPgoVhREW0tiA899ZyL/ssTkiWvrtupK4f4zG+0KDjpQls0HXV98RvLoPD7GvGK51HhTLIKUou2
HHxpdZvV+D6GSV6+X34ty4DL7rYFcYp9xishhJy+lYBqeXICTT0LzjbAQPgDDU0B8NEWCs4SFamD
sjSm99BPml2IQe768g84s9GJlwa/g+6WYcnFRo87A5pI69vPVjuIm0TVdJKKxAOM27VXllre7MRI
NUOCiLMA2pDLkKcP60eD1zppYT0jaOduCni1O+D31ISM8/dZVNwWZH4r+K9yYxgeKht5DjigmtLD
5Wf+GKtN13BNfozOk+vm4pZrMHMBxz+Yz1rvCvRuB8e4KZLkC2x6Mv0cKdYu0ccNHNnwysofPzfX
ksOijsOVzms4fQPu1FeuWSj1DOSDCahmDvZmoP+0c6bYvGMo9ZiANdp5rTWDQ5zi9vKDf/zYJtcT
V6NhkFKAtjhdnhvKgTNQG88iIpM1oj4fEH0Kpo0M6+6vy2t9PEuWbesY1SnBsWfUdroWhtP4btSO
96wDZ9zptTsXdIG5ByLdrDN9iPaX1zM+fFUbbKW0CTIwknWkpE4XTEFcdI6eMuXzNaO4xdwwkoeO
iSet4dAzq53V9PpNis0NIlKjj82dPVnyZsTUbnqqkZz8KwdsL1eZquWdOcX9l9DkFkfSqIJ4XhRB
9OAGpvt4+WcvXpNlAWrnQNiWzp+l4S72YlePLaqxRnYrpmw6IBpWHXItNTZM5JJnP9CvHcKP60ld
WHwXtHtd2raL9XRwR3iixyUjSheb2qyHvY6SqIfYP1MLJMad3eUH/CeE/ZYw8ISAlnTHRtLLIQS4
i6DaAZrIQTGVtwyTmzdXaeleKZGtrUAfbkI5yS9ar2LM4AYwIUXaxPuJ8fVGp4jZmkIMV272ZRT6
399jkzawKxE3dBdn0EgQVWkFmkqAZrI0wNizkj/7qPCCv72COdxNFQyz0I+eRPsM1AxKw8ijvihc
ipyjxPL07coLWhQ8//wgcEiOlMRERiuLU8m8zgAz2fBJ/DTp1qhCg1RQmDWxQ81If8RDEiQx3VkU
jbBrHOXObDX976QQYbDpUsW48fIvOrNHDNt1XdPRhTNvl9OT5OpaT+Y/NCACrGTnRsb4gsDUuKf5
IH/pBl2jy+stTu78ArgUDNeygDsLXSz2ZNzigdPS67gtkY1GOxgpp/5exBYT7lICzD84ZWUNDxXt
7VcsNrvqyhYVc2hYbFGSWa5+3r9BIrZI3us2wTamDurbYEjGmwafOtRB9eGzG1YPZPwKLa3gcTav
/ZnOAxtqYMnlVNIzt3BPPeCXhMI4w51hZQOEQhnYcP72O1SWfKuPVl5ghS+jtO1DKBPgICltRnCz
3y+/xOVHc6ib+WAoQiruGPqrpx+tVggaUronNwU/Hcsby0TBxg4fuQPttYFnwfPl9RZ3ieU4lnJN
+NG6YCLuGotjHYgqsBEE124cx+10mJ50oAeGjaUP4W2VpCM3+JV9Of9f/v6ZHIeSlHtb8pyGbliL
k2tBUKDh7zRH1ejFwabtje/HiGhRo+q1ZZbDFsHF/MrmWFzZPKdjmxQDhiXMWc5xsTmxzBtTMJ+Y
Eji2w/gwhaJmPloJM5NDqRfVuEP1S9NuhtooGqb2gBvWUcv458rDy48/xNXRHRFcqKZD6rD4wJkO
vqeC+HXE3kfv7xi2Bc1zCqY85fq22vqLag0Lbm9L128jfZR6UsTWmmF8tbvQrO8apq76Z9q7Jl0S
pIT18GsvZ8scEL3Ibj5EIP3i5xJZDm+jM1xzf9QK9c2tAW6fwBO0lf5coNwaUMaW4OVQtUDJHmx0
E5CmFWOIW3TYF4Z+U6MPhLtPqgYGp2OUa3MhGurhsW/TtsPEMQRiv4Yspfmvsked+S0CYJ88kV+j
STj0w9CKFSYSaHNf3rMfzggFumtKiV4NNZ2w5lf8Ww0iwOzhiQBOyaozJqSx11srRoxI4oip+Elj
xbny0ebNcbpjWZATYvCHw5ebA89vC8Y1/G38yNKj3g/NJwRzixeMUf0rq3y40jhiLENtLTgU3LSL
5yqQcIkAnadHABt4OdM5vKmUxK1FdRLL50LcaClCi5iAB3Cf8CxJirRe28EYX0kwl5GcH0JdaYKR
MWjBuGoRFIZYInqJRcDRd1X/psok3GV4Ux8z3Pg6VOZnHcgwL46UvOWVl3DmeAhaUxbtApviYvmq
DdT58iI08A2BXri2six8TNEy2vbzLhwgdtyA+bExi8SEOKEl83R5a5350hQ1kn1FWq/kP1fMb186
SGsxjSloSj8zgL2CCU1/amEa/vkOFgDbdK5JcLy6tcgVuj5vbdzI+dIT9ETkTQfrXjreaO78qPff
gfPjAHD5yc4cGr6ojVYiORPiMYvNFdXBUARpEBxrhS2O6upbGITA6lvQZabAE+Pycuc2MxrMhg4K
nD/YzqdnptLjsWEkFhx7K+EaHeKK+OYRPIYh3iH1gFVKUqCzMUbFne8xIhidxnjUq/LH5R/yIStg
M9Mip+9kW3MbeJmWdGoAQVD56REZVYG/+mAPzhGyzhB/URiWTqsS3yr5bahB7q2poES4sXI6xqvJ
MTX/Z2wPevHotQLJVeRaqsnSVow3TLmpDNcXcpWTS0bHKJz64mECltQ9loYN3d/VETqq16nXuvKQ
Z6oChQOsFoHOyw/44QbnMpW02kk9SYWlWpT+KEViIi3oxjgg1n/NirH7puuQeAU8hAHg5cWW/R/u
Ud4mf5jgiOmsLAsPkA2ZE3JJoJyXyGwXoC30A54nUtmxM1oHgppNSYoJ57QTYAfK2Z2rey2w5Enu
+EezFwEgxlvbTh3e45ptFDuMfMWPiBzWuLIFz+x4ajL67jYnzKINuNiBY65D7K3DI3qYkwSsjV+t
8u36zZyEk983TDb+vvx2zsRNi7fCa6EElGK55wcrEvTbtfjYj263wVvIBBZrh8eIMLYrpKjvaunj
dVj40dvllT9sAkzBJVqqhG0uKCYvp89aJwbOTGXIPrSwmoXKI/wU9Gcb3qZAve8vL3YmSJLgmxRf
0Pwk7dXTxaQJI8AoSqz0pDPcNJAs18YY/39cQsQpxke2EhaF1SKb73F56EJYz8d6imlpgnIGQKob
GkaeCCuhptDiOjQChvOSdHv5Ac99R1Iz3dKJl3PH+vQBJ8A5bqPy6IijUEIPT+T7Bt3hTeCwfFrD
XIUjpda+mPr95ZU/5sbMHeY4zYblfjAWhxkgu+xbN46PjaNy+zHQ6AFtcUYJXoQvmOwO2DXib5EP
3p9v3TmXmu97qnzIO6ePXBVKjpXmRccCj5dt3BfaagTSfjcMkfVrwIcOOww/h9hCw7W4cud/2Lxz
t5wOvc60kK6anD/Hb5cu+HE/dNpJHC2YdOucv+vTJDz0ACM9vVJefXi/VDiMJA1mgTwkR/R0KRNg
R0aTSBzxdBbQ8DB2ssGdr3yrHrYj+nvMffX0TwMRL3VelVsIkD956+miVQJmf9SlfUwQ8LilzELK
CmOgVTY14b5hAHLlfX68e7kSKHQshyaabnE1nC4o7BQDnTg1ufLgD0CPxEE8iv4uLbwIsDAZV1mY
8vRFhoJ7AN0DuqPY5QPCNX+4m+erybDpPTApYFstNpWyolh5vqeOdVO6+7oB3ok2RbZRlS1XwHX1
1wyS2pWn/3B450W5p+bzw5Lu4m2HHrqYg+7JY1JHVgCCt51AzPTk6yuX1P2IyiGS1LaZ2ocK/Oqf
ZnaszrySTEOQ/hCLT1+90o2K6B6ZyC4xjX+vbBwEkADJ8weAWTFCGX4N4eDPXzNDIIsYySSP/tzp
mpOGj2PqdyRzWIfBSimjrafl7qOD48nen/XeQMWm0ZVdfebUunMmybhLCYOvu1jVYMrR+406jnoq
dSSp6hp1J9+jI2sEgGkvP+O8VU5KsPm9ognJEeIy5/o5XS1N7DbStEwdVUFkaAI7WzO5N3ZhMH6X
KBoeLy937uGoA0gXSTy40Bc7t4XOFqIAJVGNGNN1I0LM8nRALRkSBVdKjnP7de6tSkG6TKa8SMxL
o+wnxZTlmLRYReiydQ8akt27zM7kTQPu/a0JDWND+xJ1xMtPaZx9TIfoRM1FwbkcZFToHyAiG7hH
ifp66gBxnop8jTzOUK1KuCXe1g3Bom3x29Ax2MXAV2EV4bujS/+rkRZC/R60/RX/bIRQJlp7o76b
MoQn3oBYeOIKJuDcJrARUyC60WMljJ9uAq/xPL8KYQRPDkjEDgQochl2esgiSpoxiLUr7+dDosOm
m+ETbDjKJtde1DATSPyiHH0UxtOm+YmpY7WHlZo+XP4K5z6CY+mGY4FVZCcstrZqnKHU9Uodm7xs
XnBZSm+bBomnsJ7Uldj4cSm6F4akSUkKT4KzeCDsCUwNaQqbBLXT117QiG1bKgSfw05eCYTztj09
sHOjRId67BjWR+BL7Jt1BSXQBr/vgLny0UK2Rdh8BiXe7Twy8C1wem8zygKSjI4yy+WX+vGiZ3mb
ATnYI6DJ/+z833IKieISwhOZexwDZ7pLCnUfF6jd0mLzsKMHeygCZAQur/nxJLMm8CKbPUpm7CzS
RhQZMQUcZ9EKWnXP+jSgZWb3EpNGO3swc7yW676DhZ1rPy4v/HGfzrkTO2eeSM5go9NzUTt9UZZA
go5WlFrqvlA1KuloJpfx58sLnds/czU/F1W0EZZ4ik4zu3KUxIsAkYgj/t3FXWgFb5XOq7280rnt
w2tUc9eWD7isM+Og0cNR+M6xCCoNGJvVYEkZVtGt0ffoxsVZ2X2KEzv92rd69Mvkbvx0+Qece6dz
EkGDxhIUAYsbgNq10LR0tI7IR02PHhqBuBlR7/95jKFeIz10OClMa5aIoy6ylWYjnHA0gyjqkDdt
Smcf01784yjDOtyfYPJoOjMkOd0jtG8nZyps3C3Bmn6z1ZTdwieqqOH0n5ff3JljQLLrWAL03/yv
eRP9dvRsFShA1K55HIpR23q6ke7ocQ/rritx2AaARo6N9bLJqPTKNzu3MqkfIceyJR9v/uu/rcyc
Z8aIE3Pgjadf0U2KNm7WQPXgPkW3NrLTPdp+7QZg2bXh05mTQW+S8RcDSRAYy5ORhx2k0qC1j4Gb
wcXSmG6NTRJv2t4J95ff78dbkHTLhelJsNFpqCzuiyDSun/Il0cIxIyxvDHsD6miqUKfGMEVDbvA
ywueiaU8lsOAiHuXfy9fq4YyVVFEhBfDR1C5M29a00XgJJTYKPZ5tbHR/ri85LlntAkyBluVXWTK
0y9J3dCXiLPJo9shtO2Dor1VAgKDbucKoZnYvRJuzn0+cA60KS1qUDA0p+shiz3poyzlUSoBxIBf
hBLZhCtJ7/x5rGYqS7Er6Uh9bGuEzTiUhd7J45Sb7rvRBd3GMYf8ymk/dxLQ+zBpChFS7OWMTdQG
SoBIsByLEgnl0k21zxgCZBu/y0G4m7Wo18gxfgtt7w9xmwQW+hDSdhzAfgq43yJHQ8M+xqWPRN0A
/Jut4MJan+vcfRcGQGs1QI6o5rLsj7eLIB1EM3MuEqQ1B/PfD37e2EHRxfRAaVjtGz/2N8rNvdcW
ZZJNCUEzvJIZntmfAklEOvcuHxLw0emCSBTA4u4pMrumVphch92NyIR3gzsRo3azfrv8fB/QF/Nb
Re2VghI1YCB/i/OgR9Vohm4rjyj7NGvTj9C5AW+4CfsebsJAbrDqQonqRqdsSoWuus9npk/P7Bd9
h6Dur7zwM9ezoMHAkIjLi+O5+MoDbotjbvXyiK9tzdTcweB9BSYFnqqFOeSh6t1iV0NmOJTAsZ4d
K0p2l1/JmRNLzTkjURDPAVU3f6HfPrnyJscL20rgh9N7+5Bp+nEoq3oblLl/5WHPxD9pgF5l5OgA
fBGLqxMNQYlKaSuOUerotzBNkEVtW+tzHk3hr9GOxvtGdvqVKH/mDYMcBwBARTBH3UXQbVzT7uzB
VMdMR80XWXG3nTCHQMhllZTYyq46dAUf/AbtmzUC7fatrfqgvfLk87lZJPHcp+B4TOZhnOXFZ0Z/
MkK5jwJoxHLxa1j33qepC8T056cJ3IxJu3Ue06M0c/ot86RHhi835NHwbOYuLaKmeVEL6PnQ8mTG
pPfP945L9AWpwtckVJ2uh01xj4Ms069KM9Kfg6asIyby2kMO/+DK3Xlmm86DfjFX96SSS2QoEn6+
VqlEHXU6t2sUXwfcKxtElH0RIGB++bnORCWSDyA4cwkCgn7+nL+dCTeOpk4W3JopaPVXt6OqW0EC
xGpJYuSA16vreFeWPPN8bE5qLA4hd9pym0KLibjOHHGEwKXfVblZ0OyrkfCz0Di9/HRnTgStTJPu
9P+OHha7pA5xdvMiD68nY8bomMhv9Csfa/AN9Dl43rIbvmqyt3Y9wgaUmKP5fPkHnIkDEOUchm2c
BiCYiyA8homdhV4BvzLoJw2OvJyhbyjfoL0hBgORIpA78Rp2llNeOSFnWrpEW3hOIK8piqhoTz8t
ROayLvMgIQ0y7RGuoIfanG5hwTRhoI2Dl+Yg0hcG8UMvjGjdOfh5O1Pg/FKNbW0vv4czUYFRKiUu
UGc29j/0k9+2WTxoOlW1Ht9OWmz8Ymek6yKJzD9P5n9fZdlJ7ZAjapHIj29NPfI2wh0U3h9IQzdO
mn+2Tfd5Covq2IbZNTD3uc/MxWJzkphwwQU5fdUqA8jpwly/7eGFqduxQsvh1fVN44WhZfKtGXS0
AG0jsYcrSduZszQPf2iXUMgjuLW4Z6JGExbqlNEtOhDVwclqsY8iA+MKP7x2f/8zSFpEdsf5J9N1
bDhCywSm6flrEruLW7tKFI4qoFqx7gnTFJOLtmib4gYLv9bb+XhFYu47ZGC9D2UJ63jCPxpa0ZXr
/GPoAjfJ9Gfu2QvC5OI6J+mJJ29M09uIvL/EJ7Qaw7VOzvdpLMz+sW2ya1Sfj297hm4TLGFrzHj2
RTiBGuWbuhbhSxsM6T5L9HBbmmm9sYW6lqt83FHSdGnPzGQscNTu4sPi09pgNQS3LbLK+ntghBly
nhxRZH2yBuJ5INKNPrpIJ14+qGcecQYScoOD54E+swganVW0EWay3nFAla7iJq3S+zYMsnxdxDEj
+8urfaw56NQwDmbvGrBrl6tJiKt4j4CuRd3WeUjQQ9t6RYthDE7fSOiObdusRTGD1Wl3ez8uL/5x
/zDOmxkJPK9Nd2ERm3PoHXaPCeXRDFM6fEk7riqz6CDaW+4q8cPySgrxMQbO1Q2TflqM3AYf6I0y
RcMOZ55j45U0Uc1E7HtQLNvLT/XxA3K1WjSG5zwQBtPiVPS2QMcXI/PjSFL9lNfO9KBBJD8mTeZe
K2nOrcW1ptO2odVNZn8a9uzQTgrwTuMRoaEZ2JGiRY0EOGTl+Fpz9sxSFE4zZJ7DBNZrkX9F2Nk3
PaLix7G1w+8YbiVPWaQlG22aoiub8vxSSOoxCQR3uoxz2HIUOopXHTyMfHhCViQ7iFxlW7TFr+Gf
z2xBeBIz5IQkdh56nr5Ap+4w7HPT/tgh+bV3KiS007AH85GjEjj1TXvl0f6hQpzGcJOx+QzIsRna
I/14uiB0Yj3oLa87YiqY4rjpmOHNGAzeS65K86teecbeD8YuWlUprRPL5x7bFKnoDyLBcYZQXuBH
i/Pu5T37MdiZBBwqF8BI9OCWnbC0wiBORNheIXiAtIYY/a3devExQFAGNY5hj0DoHzK+aDpAIAS9
TKN4DufLhL5NVZ8lqHMeJSq+XzQQzZ+HMkA+E0mInVHjWHf5Gc/sqv/h7Lx240a2NfxEBJjDbWd2
S7Isp7FvCM94zJyKmU9/vtLewHGzhSa058YDGHA1yapVK/xBpgYACOB62YSdxZv3RvR18rg7N4hF
nwtEkX16/PPJcRrt+D8sBSEG4AK1NlO666VirRv7KNPaM2JdGeV2GPiGEpqHiMJsZbz21lMRZkzZ
RpG9xcV+woa7Q/0qac9jHzfPrqJ5RxJe7TONDnflBb6xSRwa0TROqIkcazn0jFHaqNTaac9qPSI7
rwjvNDjYqjpRMjyKekKwai7fX1LTcONrkUODcqHivH6VodcI18lVcS6HGbjJDs2TAChahndjjkd1
hOIyLmhjdGR0jyBW6RlZ8At1lqpZGfm+ESnIvbiXNUCJdCYW+UDXZXgdixIMOCq/08cWz4PIL0SN
Ih1FjoIQamcG2fbdG8k1CEwS1MS6y+vZaSYaDbPZnB0jH48T3luHGCWYk6mgnnR/qbeeT75iylCP
7NJbXFtYc40p5lFk51J1J1C9X8UcB3twdxM6Bkp/uL/cbeJhMfXidmQoxQR9iabVu56yMbLE2ePk
I8kPzX3CNONUFeVHTIbiUyP9utD4aVbO5pvPSRpAAUwT4QZ4gWJhMSk49J7Hxoo/I++R/TXYVrhD
gkFqK1Zif/9B36gC6VDLU0PmCyRgecUkpBlV3Vb92YKFBQAtSXErz7AU205Di9ZMI7ApCafYRV8y
n0cKpjz8OxVK+mPU0sa//2tuwwVnCWqR7LeCVFuGi2hC1RxNmpm+Wz2EO5zY5ievT+vpqDZauban
bj+yPLmoOEh6rdxb14e3j0QymVmtnrW6xM8sSRGD32FXZ3yZEBL/7NnobmM9laQ70aXVCuLxNlwx
FnidZhMXuW8XBxaokTahr6SemZHUW6dJqh/aIOJ/y0JBWsaTfsFWm7g/3/2CgaKTUNNagU+1xFkm
CLaa1oA1b6ihLGcmrfuhyPVm54ZNvrKT3/iWNDgBLtGqIgNcQojcxqoj06I5NZSp8aNwxslHOQUF
QhUFvvtPJd/VddYCX11ytEz65yof8/pDhtyRUlh/Oocgpg+MVS30mwvrlIH+O2F8CzCgUcDAJNWI
1ERVrJyhN57UAf7O5+QuoFpYXAIumry5ZJaeSZnKY0MpshkwJ9kgLbeWoL2xFOghpiEApKDhLYdK
jaoY5J5pfa4Aw+81b8o+5XgkYYMq4pUQ+MYGpSnEXJDmFCXDcl4maP9gDz3yVMijAu8fleYM5j3H
wh6p6G95xUG+CI5L+e6rjHkr0goa9SXkdle+gz96QeBj4ymKcIA08AgBvhQ6k0Ny7czzrkUw75/K
E0P2TrItWGfwMrZhktJLItVizRZjQhVb7OKce0OVH+da9fJDHaVIO+Z2hxNKSdd3Jdi99YLBZ8mh
q9R3WGI46QtWPaTu/DyneKYGtfUzRjN643bwAXW7+lUo3hoE4vZ24TFRkwD+IG/S5SRNG6UFkRfk
Z1EbzaM9N9WhHfUcEladHwelWdMQWK4H3Fh29SSriqaeu8xKtA5NXXt0TX/SsjJEot7AyhKT2yjs
npJWzbpiI0dU6soOWsYDuSyjBTk2l4JByxpXLcsigi9t+JhdNf2pmlCr3eaGsFHE7tCOLUINIlxu
ubuIAf5+cMdhfz8i3VyrbH7EHmlAgTUhJCxRwaLGinfOQ93HQKilmVuPxfBZWOCXDt4c1+rziG2n
fQgULwgOFdoh+GdlVRo+DhU99n2EQn28kovfNOj4TTRsDAmfhQsFXfL6YEWhHQJirSY/q2prU4ah
uIxMVrcWtBmgFBFuNzBcty6+UvTw0vBY4bP23pJW/giuWpnCwVQCo3L9IzRueCWGTeIPwHT2jsuC
OIqPZ8dp/1FxNF5JUZd3vFyOxjqlh+TTk6ZeLxeZEyZHud77kT2M4jnNvQx2UjRhB35o2CaJs0HB
NsW9Geu3eGLkiTXCynaUj/Tn9cRvADZGa4JDroL8W1xPyNbHOGmYvY9Pnv7bnqfsayai7Ek0Ub/y
uMseEkvRgGTngXKgwbnkpM7Y/anNYHUo5RUOjhN1s7cpwFauhttjTauF+aHMIwhgy5zRy62CSfzQ
+31fTY8ig9aLXgXWNNmoblwk7jb3T9MbH1Fqr3DJylKcvuf1R/QS+JmFNne+wdcbPvdpST7e5cY0
5lge5nZ2huKmB9gk4l68CbPWVFcmB8tYzUiebIlUBmIzYDh1sY3sKnWQHg8bn02WYFSQmMWUHaDX
QSZJawf5q0KJO3wocwMj7zVlpRvCmVyeR+eKoj1DoiNf0B9XYld4vYMz++zjxhXq3qkXFPbpxsUE
KjugqS3ci8vsT/1SmOjl0U5328obtmJWe/d7h92K9jTMrmscM1uPle8KKnvVwejRQN8rKvIFxwaC
WSi24Ui74J8oEEn2rHWJg0FHKYlQP1wPO+aXBv9yxDTjCCnO935hUCVcExrzGY7JMoUyYy8G7xsy
+4rrz0XU4Qfd4mzTKBlsir4vLp2jtwdDi5WVLPX2wBjgcSUcjwghq/jrN5saOFeP9hT4qgqSNKH2
2kb2lH999+OxCpNhk6KO3bP4fgLr4FI3u8DHuE5PNmHTScEosx/oGnZW5R5dG3D43hlT3QRLmoef
3rs+gBL4G6QZ4GbxQLl+ysgpixGKlefPTgA3lEglNl3PzGmO0uAnHoHhLg2zzkOwy27X+Om30QJZ
G8oZWndQCUknrxdHlq9C3mb2/LHXMAlSrfwhqd38uddQfaxdVr3/sG+sRyMGUT7J+4G9IP/+j8Pi
oXTbR8no+E1aY2xcGkaP46mAXNZUCgVAE9Yr2eMbNyuiOSQclCES07C81Gw7IAGvC8cP51ZSQbA8
n0vKD3ViRu7UgYGEZR2VDDIA08QxyfMUw1YdtCh/TBsvK1aO01uvAGw5DWpOp9RWun4FIkMPgCE9
rwAfirMSjp+RDK/3Qa+mj3mlxCvZzhvLMSGxIY4BbJWUg+vlhiJxWiygLD8cE2RxWoghZTjZey3U
xs2kMl24/4Vv8zuAbjQtKN912V1c3AejybvEmiY8dyV+Bpu50vEkhQav/bTLoHioe8vG6Gsy+y/I
wGNN5OFZUpzu/4bbG4HbgPUhLKJycRM4cptBcmA04LNGrTx1DZbtaRxlODXQJClCZA4zwt07x7n0
UBnnov7In7LclNHsj62dM+SiSTCEZyT1vF3OzPTolU5xgNi/pm5xm7SwlCxPZH3CDGzxTQ2VvjPG
MeEZR3FFP6BEGZZ7S4Wnue+zxnsv2JUno28pC3gUR+Qc5/rJtCqtMDTSMWh2lMbH8FLZFLmdfsfb
eK0x8dZpBRREe4l+FzvWWpyOKjAwEdU6fNssaz4YKS6ehY1fWaWhIS6GwdwmI/KoaMphag4TCRte
Lzrc3z5vvF5uHMpqCgQJg108b5ApoVr1nue3XVcehsH66E5z8hCAQHl/LCBjIHkh8PN2ly2fOPOs
2ULGxu95H0c3L9RqIwwMErZFn4ltFubxO0UniTro9nCp0v2liKfavP6Y8Wwi0D8oaKeNmv4I4sGC
ma/VJxhl7YquxBsfUzbwaDMxA5eHcbFP9XDItRAzBX+uGvoEdd2o/wZVrf1l9yn+KDW86bM5tSNG
z1OnPs6mknzDDtBcCUm3IfCVQsYmBppFeSND1h8nsyrn1oC2XPtjpbg0alt0s0SaPrqlEL5GhX+8
v39eVV6viwooa6QsFFKMiqmyrxcsW5wO8TGpfA/7GiRL7CxXyjPC5I79ecaTggc2ghyVcqlNc2w9
s1ZeRlxR6gdrUNP6d1Ark3W240mxXwYcUjGwEU1u/HSSzg6x5xmMKN6aQRfn/qhPVXfwtKFApTkW
mBltEl3HzBP3Qdx9NyPjXDXeTGHoGd8iz8HB56iJuokOlpn24PXhUujfVWzj/kFjC59FF61wZ58N
SZg+u0WZd5s4EIWyv/+KbiM0MsbsCq4KCBekl9dvqDBKnRfB74+bKjh64/zCxHQ8MRjJD80Enlcd
g3El97g91qTqUsOPnqecQi3WVBQTt2s7RcsVN8ddLPBwVgvLxuOKJuR7Hw+4FGkVxAsqPYbfi8dL
pryIlDzzx3rSv5pYWIS7NnWbcRs4ejceq34EozwL4unKyrflGDN9CDtMKjnb4FevV869MBcC5wzf
RgFohLMeqqBPlBAXF5oh6cE1Y8wj6x4D15kYtxI5bz8rFSBUBRo7NM7ogl6vDuurFlxbo2/1uYE8
N1xCOgnjvqez81hk7vyxkETs+y/7je/qMZJgskbzFcbo4srogEozc8eM2tHHqD71BbTBk6qXEQrZ
zfvvQiTWHAP1TTn1Zt51/YRxiAXEpDW9r9aqtbcbTMNJcLzNnBhrfaqbl/kKCtPRBnAoCxh2XS/l
oNw8jWXU+hVYS+w0s3qP2d/wNIaqdi6SLMVSNV3DlN68TIk9offDdAuUGGP9xaLUleZQxo3fBiHa
97TDrCennrwK/bQq/HL/y8ntcBUnUVgiIwetBKCUz7d4wnhK8N3EncXvmsHbj8y3nvKh8jYhEmX7
CebibkrJHt2ukE7dtbly+97eT7LwkkgK2bLHPWBxP6UxsCg8j2q/NCCsI4vvHc1iyFCdnkX0AVXj
bDsxdzL5BbiK7zAkrnW8Rd4Nbic5B/9HN5/5ATt5qVmTeiU2yq4m/Hw2UKFoOwv7A9zANxmStp/v
v/Oby1CuJdVDDCbD9NwWUbCzdDQ2UeL1rckAyVrgnJlsihYl0wMRxTqYUR1oKyf0rTXBlJPpMFRD
fHoZFkwUNoQd1H7dWFV0qnItGr/YQsHVuqQt9OJAm3/v4Ee+U5NRJZFIjoqXqqmBk41K2lk1jb2u
/NeGQ7W159D+MnVofNx/pbcNZdYiuWAjk1uReS/eaZXEgW3lnfAVvnDSMZ2tiizcZqJtaNkqwaSd
SAi8fO9WlfeFRL2y9lEa682LgotpkGwaoy7blVj8xksnsQRyBepddlkXPwpVkbbF2jr3E8zdvgFJ
7H9Q30fKBthef6QvFTbv/8w0sSk0pS6RPNfXsaMqZstRSiP3uyyvG6bToxbvIhza5h+BmZpfjRbr
yJUcU5dn9DqGwHah/QhpwmBLL4sTNR2M2KJN5s8AO3JnM3Nw4mpr4Vo4IWIi22R6lFVTdDYM/Io+
2naRDIcalzbraap1xGxaaxrKfzScdoxtZWlt+Oq2mODw09l0Qbw4VL1uP0Seh+YcPmCDtYkqbMs+
q844ilM921V7vL+j3vh2UhCXHMK1AR0tJxRRaTROMdYZqNwyPhWKpZ9SRYx7vbK+VG6UrEwfZGm6
eIe0iylZpdY3BeUiDlZ5XmpVnDS+ynzvnI5tcymcaa2P+CqJulgGeh/gCa40buplr11EHgpbcz34
WK/0jk+FWyDFomIxcqhdhyF3oIDlt3ejglPC5xq9VO0ckqshJ21kRfo9nbEbecYpegi+0p7xog+J
iQfctLO8wtD3GAqG+P2lZMrSt3WsMGbDPNP2rWEkpsMHdVGGn+rM2FtxGrRHUPaxcoIySsetEEUN
ExDIgX6KK7PXMIOuHGuTztnkfETWVkUhJ8i8+Udb4lSLEybWXn8XiqZG+zzQzeop8rQ43mcIdgzb
uMEZaJe59Tx+zUwTyZdY1/vfeFDk09NcaG13yaZIMZCpNaJZIz+PikI5C69Gbmij6chqpBtwHZb3
hORh4NKPnLAiur/Jbq96Bh/kilJ7GcL0EtABloXfQBHgt4jpjqem0kecusMozrZQZpp/7692k5gC
EgZyQC6MOhzbYJFYwCAPJ4+htT/amVNHOzTFzfoZv3rHORbTGKf/tnWYdNrOxbjM2ccjBisv93/C
Gw8MLBvCJ0xlOgvL+KQMIgOOPNX0FsbimwGl4pvAeAbrU+xV/oel5Eli4gOTY3njeUXuTHZcCL9F
Flr7NkOYGL4rKRnq7xGdLvPj/eVuU0VeLdxEWoqv+oKLHvbQ1UkFEMD2sYRrHnOBIxwMVz/TRPeI
8Wq2AT1orUTeN9aUjWPKeuIuZK5F0DATMKo4U2ENK6ai2+ldq4utrZj5lz5slC3iNN2nyMP65v6j
3nxESR0D+yApOVjHLIt50hqbwbFjA2QrzEcH0+tzzLQaU8t27V6/icKvS6EjCLFWcvMWW1YkUdAg
oGGfmkipf5qNN4s9Xpvps44Yip8bc79yIt9ckKAvhd5pxi9hkkYZNfTpFftkm/PfAWrXjwOWXTvN
nX/luhp/uf8mb9NfJAQJ+DBC+IZAAeS18EdfBHeaGY9JxzyVqpJ+1DpL/W52JBP7JC3sCPnkosQs
ORnawNcVp9U2aoBo1A7/WX1//6fcFAIG4x1abcBDIeFwlV//EtUNmtBtHP009Ljt/qtM0dQ4+9x1
h6R9qEYrCaUeWaY+zQkgl61dA/o7JKmRD9/u/5Db3eVRNKOqIWddDryf6x/idQ0DzBjP1WFuwk1o
ROpRt5ri2IOl8d+9FOWjdO5hO6ugY6+Xwv8WL/sKO1Bcb92Stk2UGfYnXYT2+I00zfU+31/vJgCj
oiSlf0BoMn9hj12vlzAznkZV6Y52Yg/7Jrejv6cWRylaP+IYmRV0bbcNL6ZZxbv7K9+OSDlC+AkA
tUBJRLsZeWTF7Aokbtpj5DSYtyEq8hJj+XtRjKDa84qqHRxXFH40pwXorDlIJpbzQ9OosW93JW5y
JvqhABPyHfp0iHnlVelnKDtTmHk1lqd9Z320qiH01QGnwywQ+pOpJc5KwLs5nfIpsLeCAA7bnVHo
9QuMgauEJqaHR96TfYnquvazUk22CTYQB2zN1lRjbwD/JEBgQhBVpRYHmrAMdSQDdjFUCaAu04yq
A2ruESN0I+gy5CbnudbDTyNKo91ZOEEafuhA2mdkCsB5HlxsOtTP3hi5yhFzTVptGwUxJXOtsnvN
RK9yOn4j4QMpBcosoMaLGKmgEWy1YyeODR4NZ62Z9I0Qkdg0dVxuo0GJ/7Zz3dir82A8jmVAkYnO
w66tE/xtqyQ5ap3q7jQzxJEqipKP2HCbh8ay6l0zl6mPmn/6gAchVqBoJX/x2ko/eCK2thnB0a+i
xt5YmKsegIwoJ0yDp5WdexOX5NNxfbtglhBcW8qQIfSHgFCpiGMeOsUOelX28OoaXlZC3wVp1z6O
aEbt1LZrHxiGRe8NEXJ52k2I78gB/PICSoWGLPEYNce8nICc1rF7jEQ9b3vbWKujbqMD4FKmAgYp
C6XAknCqwfEbK9tI/DpXPdHvtDRxgsNgiTE5GHMZlE+ubifGjyCMivnnLGj/qSsv+yahgIXE6TKY
/ZDIgNFanC8rHdRMFPyENBsvUVg2W9xDm0dryOtzY3PQlXaeT/dj05uL8sCQumTAX4qLDwi4CtcO
U98TetvHW9GiNI6yuF06JxWPkfmfVNfzJN0WqSmaNaXxm+sGISB2lxyPgPolV7x+5GkQlV5qanBS
BrTAOssB39076Z4+U7rydm+XopPIDI8mjk1AWUqERBQzdpxP3qls7OxEC1H/iIKGs52x4125zW8C
JZcMjW8KPdnfpxd9/VThhAuy6gTeaUzj8KDmiMS5vW5f4AN8Famevne8w3L0mpmhkRzJeej1culY
YraED+8pgyi/V1FT32aIqZ2UCKsspUKg+P6WMRavkhk6iAIy3tfxBfXJItumj6kGpjEoDyYwkRx0
aFkPDzmGM+kh6nq3pn2YOwjy0k4LxUY4alX8hefvoB5TXCLtizuYKuqy+JMgNAtjUT2QR3fz94qi
9DclJVatyWyBWZ4pX5O9aaf2dLSABszNDuOp9GEcUtU+aGOVRhsP5f96G7TjOOF6NQej8uTBXn5G
lcTsTskEX3GLEDcTDzMA2XByksoad3NVB+ExbgMnpwTPtdlYQ3osAgoMW/Ad0vJAIndkuX/9VXoL
63k6P+GDmhnBUQjxtW8t+7MRjM7WMTt7l/QOeJ6pX+t7LU40C1Ngkr9BSyXTMM3FwhpV7GtfGamy
ECENVfsJx0bZ12mr+1pkDicp5nG4vyXeWBNBTmK0ITc+4i3XD4thclxZs1s/jKFrn8IYvYKiq9yL
SMwJkfEw3QG/W6MZv2bFf9y9SIAjtMqSErCJeOWygA97rndLWPOFBo6p7vvenXVsedqsZIamTdGv
UgTDX3WqGJgql01mbl30yF9CLI4RcEjg2W/r2m6azYRe6JNZ14U4BHnkOI9hFbpfrVno4bcyyZWs
JRID5kPeO4sMbMrzaKqxc+NVVBsvxF75CZ2sNtn1U+u4n9Vac4tdrZZt9dFwq1n7Koayzx8cbMNS
WirBlJbbIgNDnSOK63XsRCkYHyIPKHCtwNhhAHX6QmcPvY6tWtsVEB2n8sZ6p4VNIXYdfkOXpoG7
duAeSb/1FTJ1G+bmg48M/azuY67NDyNUul8p5nb/ehAU3U2DJfb7Ih1fgNnMq4wbIzdC3eLKKr1o
8GYkrS+5pwl0xrSf0xTETybsnNMUJ8ZKBnqzzViOpJBkACUiStLFcgIcXDACaUQw0kouTdCbDGfx
BQ9oWx3mzvpVeOE7uZbyEYFjcJTAvAMaWCrzecyDmhGu7aXqxPRiVXP5V6t34mIbzGs9KdZ3/yjd
BFc0AKVRAjhx/Fuoxq6PkoXwaBySGj7VkTUdEVZLHuY5Ko+AnufjO5fividQYG6IKY5kw1wvNadB
XUAODh5q6u1PqhinDfZF7fdsHNcIG6/6RH+eVeAsfDXURF4FfgDbXa+V5m6tUVo2F2JlSQ1mmG1+
tvRB+WEoiVltgHiCgx8Sw3sBXzV0WwUxHu8o8GR9cTH+lew9fFBOrUsnGwYUoh/11Gnf2qnV1nDZ
i/tbxhWpskTwlnhIkpPr3zqHJY3tujcudWlO3wuoOf+QWBgvk178VBJRrfTK5KP/+WroH0ElIdG1
ILnRG14EzyJt7HwozPkCHKe/DPgUPw6tXa+E6NuHkmUKp0Z6WcIEkmfrj2ZH2VX4VKbVcAFakWLN
MKnxk1ZZ7fMYT5iBc6WsbOQ3FyQxYUhM84j76HrBZOpBh8x6fzGHeUJBpNK8bZ+61hHB3PBQiNJe
0/e9DQ+8SUhzFGKECKAu1yuOUzGXSkHu7ES1qm4rA6XzODDifDvm7fRBDTEd6icvXXmzNycWm2OZ
QBOU5Jh6GZUUDal6KGrapbHmfqektr2hpPrdzt6aKvQbKzEOkUeVETwkucUhaqFdpkXWtRcrQPpo
M/WQcCyTGnGj2ZFYiQ6vUInFvpTRj3ElH5GR+OJ1qhCs7DYL20uQKMGu07nft4oAnfZXZzit2Oh4
XLYbd5ii731r9uWm9TrTQ5RVD4yNzBS0zyGDsP5Ud21f78zOSjHt0JVv3INeuc9bqzvPXottma3F
IYJqQmjmg4N1OiMrBgLJ3sn77m+zsNV0iwRP+REBVD09qOY0VSghd4KJidOMa+fx9i3D4qcmwZcR
QD8Mn+ttBIdvtLRaqBcL77ZjjpDopneC/onZxbCSSt+eEYIZHXL0e9BsQBDmeinR9Jo10f2/lE7/
u6gp9oOBG0yS65ONVanlP++M+BTzIETQMJK6M4S26/UCYH2DHQ1oSma6+XvEe2jft3o9HiYnnNak
XhfNA7l3uMCkbSgATILcIuI4kxHEovTMi4XS864qTFQDOPYXqwwdNPj7KTng7SnAGuvZfDSqaE20
5Pbt0rJg4vyqusElJz/0HyEvZypdTpj2XszQHc+i68xq66X6/Mu1hfXBLEQcrHzP263DvcFgBbAo
yoXwIa5X9NI8ybB3ty9B3c37CDMcP+wGdx+O8bwSdW6DHX5VyNvq5N2OinLv9VKh1btmqFFNGUGq
7VU0Q0+dOXIrVsheqJjh/HAVLGnv759Xf7w/Y4K8xumjQgrkcJA+yFf+xytNRBmErhdUFzLmLAHB
6Az5tkfned4LQ5mrBxTfnL9giAUq6N+gno+VGurmFqnvvNzFk1mlGzGXrvGURINzqFTY+BvaeY5+
SOoiVo9ZoIt+f/9XL/eB/NFQy7ArBQsh4Z/XP1rPUSCwJxhlMflh8rHoUlfbNdDH/q6iqKqeh3Cw
3jk7kZauNATh91GUS/z5IojM7mj1vT3Vlzjts7/Jedx8p4i2evSSpGsOXtBPP977lNxBEoBBLx02
xxJM5MCBzaYxaC6ir8tHvZnVE01w8S0J1Q4BR2NNPmNZ4PKEwD6IWUjlguRfKkbzPXu9zPHbDMG5
h1TgWtzuQtfIA78UOGFtbBRCv9hzpWwHvZu/vftpARiiQoBKIy2PpRiMaxV0pwatvmTDaJv73qws
d+t1lRc9jkOp7pPM4oe8e03JcAL2xqiGXsoioEnT6zxwLKzEpqz8Go96jSZ366obS2vyj7GrNC/3
F1yGE+5IOYORLVgS4puyujFtrkVdmS6SEnvKmL4fhAeUssuatVrg9oxQCACHIpLQM7jB9VWBpzdo
hYyXodKMfW2a5bacPPUYFuE/M13JlUrurScjhWE1QHaS9nt9JCW+YzDgpl8KRC+jrYAS3+2GyGx/
WFX8XsFNXNFluiGB2HLChhPn9Wq9N8WmC/D6mI3zsHf0/NsAs2zXI6n3kPaduTLGfFVv+zNKsh6c
JhIc5qaSdrPInFzShQHIaX0stSGCRkxVkz+1neu1G9BXGTQqPa6OY4Wj5CYsCuMVhhbGAJtb+3cX
qWivo0IBTmtoxvLZ1VL3W62IRt8EiJ5+UhtPKbZFrozMm2E1ulvsorN9mCDvCU5a6fZhAV+cBpMo
ou0Uoqm3jZwq/3J/cy6v99eHlJ1yCZ6A/beIcKR0eLb2tTgOnSKewiaJgC+r9YEBWMFMCNud0aaz
qxVmdnS8YFq5aq+XR01G6kKimE1rjQEMgf36mxZa1uou86fDNNrpKdBz/TwpQ7I36LW0u0FRKjTY
4gJshVV9D1N1TSV8AXr7zw8ANAJZg1AP/XGxhR2r9sIUvN/BaLBTLXTIyok2qy8RiN8dNsjz46i7
1odWz3tfaE24r0F57hJbqVYu5etA/J8fgvkOfTBJoePXXL+JvI46xZtdFavwAAwADSukI0OEc7u6
6c4BROnnunPCA6wO83h/D8h/+v83OqFCNjdJPyTPVmqoLd7BjPs2QItIP6aOHX5Ogzl4aMjfVz71
dbB4XYVBIJcbfXuaP8vuYhaXs9qZs3F0TYpyjCq1F23Sxc5LgrU+xXUY/O9SDOBJypkTU2pdv8sA
IFXpRKZxjJ1O/xArLZeX0MbvQTi6h3kO1hKqm0ejY0+hgdoVwzU0thYv0FX61hM0oI5x0UOAUaG7
4D+qHAZaBtv732oRlXg2VD65LEkP+Fow7Bcnxgq5xTEI1I/CatvnueuCnaa47gaGqXZU2+RXmkeV
T308fsH3cN6EVuQ+qm6cfrYLjJbI7poj+xBghFG6u4l06zzZ2J3rThI/xVGuvMx2CnJpQMVZwC48
9qGbw36W3pLIGOwLu6s/3n+mxYj4v88klTEIRLIoXjyTZjUTPeZOP9bopH7idk6QCHDmk5Eagu4z
4GnVLPqT3gtlG2Wzc8oKWzCDVcTeNSa0DFxEVe//ppstxGuW4EUmWrIGWL5mtYo0o2e8dHSN1PqA
8PLHdmqmkyhQdC3L+ff91ZaHX35U8gMuNTqivITF4S/teWRyahhH2Dje59RDv4w9QKNabdRjNZva
poY09j2pCI3vXpm5EwkgQnT0gJdlchqRn8EnMY4VR/McaWBlEiMKNo5TTZ9UI1YuUTPrfqA0awOo
22eG60AjBIoj8Y5px/UhNaxA0COdwlNGm3intV1/MBIc/Eozo7B0RbnPshy73s5Y02S+/bbk1jyu
VNG2KCoWb7uvrEIAbEtPswetqSqdcl9aRvSYuuRnaHKt0YQW6zFJk7YJMm+hjCD6LdbLRhOxmbCC
GGRU0OYPQ6qQk+UUdq6H3vE4o3JKZ7U/3f+0t8vS0IK4xr3OpoIEeP2ChRMjqmwL7ZQHhoL5I0Zd
eKb/MuthPMRzuAb7WlzlPKXsdLt8VAu+Kt3C6+XgOHShiaL0CRcysWs8p9unZW98M4o4+mEpXntK
R9fe8abVTc7XXknrF9vpdXmk4tz/+JTzP9fL23hDdRMaDaeM+/zcAVLctLEyHOsq+RDnrbrP4vQ7
7EXjcP8tX1fwdHtoEoBtITPlBiA6L9YNCzX2mtDUTlkdxN9cXCG3ZjqEz0ie6cfZILtj6puv5KZv
LkprFMyVdPlZRic9RgjP9XL9NArLOCi57aLEQMA0mwjyPYXcrm61NYPRNz4wijMcF+pTSBA3GlhA
fe05N/VTBKrsiCthsEk0rT4aCXIUNmXV1gu65hSUpbWDmKP/vv+ib7czjXXNoDSGEoZC1eKSGJB6
1ePZsU5oP4/7rLPyre4MydGNrGQzq9H7rALlh+VHQhsk8ad7eINen2LdSIc6tU8Jk4utXbruUwSG
A5Znjd7kyrX+1sMhXsStjlegLMSvdy+yF4Uy9519StnDJ+ycxZM+SNDkYA5fcw7OSsq3IBz85+lg
9sGtIPLS8F6c1rqcR6RQYuc0QyrY1IkxP1TDkH/Sy0D2hDXjKCK7OOqZibEbWMnjxB24SahZj33e
zg9JoPcvTYKpOjVC+WxURf7cOlBEKk2LtkCBclAoKinREIRD/r5UUn4aKjNKMv4Em7HEN9Jc7Y0y
SHBu1ob82epya2to6PHWoluTu7kNK4RtaV6ionVAlq5ff5i5D7SicXr7VJducvJ0CDEaKJTnobFB
HsCI3ZZZ7B7iGrHG+/t9kVS+PiQcNq4ogI7SofZ6ZbvhhoxcADwYp1h/zR4/YFMbNZo7haZ9vr/W
G9vP/HOtxdmqEGvFbbx1Tk6o4RTuwFKfnM4+21AItsLsndP99RbWMGw/yUwHCgYyjPNFq+L64eK5
6uyAyfuJq6l7Uar+udC6dKc3Uft5EF70q/aSi95Vlt8jGrJBmW08kKhI/qlS7+7/mJsXDd4cDDh5
O7cligSLs+f0GEKrcKpPo6PYW4SdrTM0zcfIa4xP712JJFcqxwLDxo9uqcAL8sx0FLJb0nPkDZRk
VvZD5eh+nOr2OwMKgzOWgFrBy2X0s3yozm3nsi48zdftOr8UbfRTcatfcTbmL1quTvv3PZgc05HC
ShIi3dIbbQX8fWonzAwTzpFtbkXjJQ9egVlj1udrRmLLq4+lKBK48iQIjCnh4r7txSSwmGFjxGoz
baqpteWemLd5G2j7aDL+FrnprBQoy+PxuiaVkDQPhBCmLnaINSVMJM3G8iP09w96U2o7PEWLbWyL
eN/OdNnuv85l0JHrSSYTPREAQATL69PRZEj8F1QlPnDyetdplbFVR7CDu4k26T+9ghq9OubeDDev
56jeX1z+4390A9A6kIuzNlhnroDliFkNCqfrR8sCQ1mr342qUnddIHDFur/MW9+RrgNFB+Q+/luE
nDKvrM5zB8vHqE052NP0xVBg7iQOstRoqoSPdejUK7feW9+RuQfNHlSgbqkzNsq3VZvGtp8YbnhB
PL7/mNheSgifyq2eD+rf959xGVnkq/xjvWUfwiwq3U7pJPnlWH5RxdA/oFI4/dvHjruGdnhrKcoM
Hk5GMLbN9ZahpwTRTgzwWGo6VVlb5k8OF9VOkjFWothbbxGqOjgx0IpSweV6qUQdisAFAuC7QZ8m
m8AO3W0dZyl5A+JWm94uipV0962H466HbEejSoqjXa+Yh41pZGpk+5hBiCOB5v8o+64mOZV0278y
sd+ZgzcnzkzEBcp0dVV72Rei5TJJIIFM0sCvv4ve+57ZXa1QXb0oQtFSJ5DuM8s4J+VX0VUDXOpv
DwU9p7XvkuKQ9pAVvx5qngMVMUGTK6/uvrVtMN+4DNZZQzXYC5/x7UuhJ7DGFWjEIV164bX8rQmn
tElln6jkCt0DeguafACrErMKM46/B6lAjgviLHo7wBSulU5k3K9fqlGsnysSJFeBrw5xu7olp2YC
QC0FWC0BLT+g8fLu12v/7SpBXwcUSdBgVhzHud/OrBaYEqZLdTUR4ecx6KwHV3gr+V+GO4A3f09m
7eUdVxEaFOBAboDh2dm90FXaWokI4YC7NC5nLshdEjbBhbLQi2rO69MxW3tHCJ3RPUXJ5myYwCNt
NIeWwCkw63ZJ28pCLq1+qJ15zg3r9M0womWQsIo+jGHNCoSohhZQL683DH/kUmp/DyKOQu/S18mF
U/UFq/fm+RA7ol8JNZ43BjGhtlDmaj3nisWa5BIAgW+wf9JHocz7tofwkdPGwRak6qAMpiEpoo5n
uyjispwr6h+0sdOe2ybc+0wGq6zM3WgXIELHlkBcPw0K9CbFxwhuhQVM9HBwtxDRc5yYbOKIxd8a
ZuITxLKazRCG5uSEJrnitrN7PcisjARA1IYl5MJ9+ZOthGY9gMhrRQnb9mzT9nEnEagr5wpIUXto
KcQSZ8ajw4Qs8cIH/vlQK8odTQG0vs6u5r4RMoz62bmKcEHfgH8OuWlgeQ5Ec3FhqDc3ZLyiHtCk
REcAwPDsbKm1EHproIFSHxItaVkzx7/KqHTzhErnKkhB4wtD6Ef9etu+eT8MClASmm0YcLUaen1U
gBeIYySw7ADlMbmrVSR3QVrrHQ/Zpdv4Z0Oh5LlqBaOph5L266ESB3wXGlfs4Ew9jGhsbE/Gt1Nh
ZccvUMPfHEZ4q78PdXY7qlZHc2RTBlWzVOWCenwz04CW+P5fCEED89cf8QwnicNoHS9dEVe4RhAv
ni3IbAZdNhmhB6hVHxXc6fuSNHTY+HaBxU/CydFEQHlEPEm2sxMogP6dBbhhyCf4zOO3GbR2nmai
B+jAIDHph5b8bkiLJ0xgfQfYCVYXJuH1x68SPngsgPoKjv/ulqnog/U98qnFmNssbPvf0y/884ug
WwF4JJqqWGDB6/Fg8EIMpPAbGKxovmV8ETeMK2iU8MTJoV8wOrnx6VgsCN14bkPJrmM4wV0IAM/I
oi+PAXIOQFqgqgDvd47y89PR5Vy6zSELFgg3Oi70ce1gl/Bm8ZsapkutyJ5jqesJFZ9u+Sr9Cg2W
DNz78XfPrBVm+CIEjuo3KCZnSxJweui8DmlzUC7whguBvBXI+902wu6+MNR54Q6rEY1mhBGgdCD7
PEdZiKnXrIcN32FoWv+GdG2SR4Cdb6iXmJOtxrhI4YZwR2PqXlcEPl+/3g0/2XwvZKwIMLwXi+vX
U28hKNhPkBA7cE/bbSpdeuiZKzfD3M+PEZqaF8b76SSjQIQrAUjzVcX+bECzVMvQ6fagYxtggTcG
2JVlGnOTxRTt+IxGxQIOACmWVvlFbyGbg015yf7wZ58dOOi1x4EQKDoPyatBZBpahO0hsYl9tACB
bQlc0w5hq97jJ+ZD4GRtEc+yLuIJxjwXro+fHK9rVAnsAhJm5DvrtPwtvpyWkczVsLSHULUVikYy
vZHxUB8AnrhkzPd2hrGEkfmjUgoULeoor4caNIj72mbdwRnpnPcmMSgPZ84ztDqffFU3l9Sa35SP
Vvw5QNbAJSIYA2fz7PQC2QyoWS+TB9snaeEyiCxKiAiDskT73OEcAiodWICuytqNDgK1gzRNeo/2
Y/Qh0eGlnuybBYfQA/VILLlVJg/A5bNPPfIpbmfH2n2TtFOWj4CI7Fs01QsstQHaIEt3U+M7XM2D
Dj+hzT/u6tr5+nu7DKXQtU4JTQh8DvCV/NdzkAoW9aYHYUwFmQUmXLd5lPT0GlIc9tom46Xy+Hl0
gtI4Lg9UCHB5IC07DxRgZIxgi0feIQt5VIZAv5eBL1QOXyIfWhx+WzSExxfO7zXk+Vt0C4jKKvkI
ECiiL1wk53JI4VhNPYDvzjGd++DAbULvnMnVkPhXaMtOOtrbHiYdHeeXCvQ/HXnVwVh5wlD6Ozuu
rSUoD81gy3lN5B56kqU7OATKK91DOlpAJjGfXI8isYFz368n9qweg3eGIBMKeKjirSfoebGbQU+E
anRzThK4qLLRXrVlRvxmj3IdBZsKOECko0gTz2XdI5nIKeNLd7LWU3vqTkFOJktPQrpL0XiLc/Xr
tzo7nV7GQ70iQHq4AmDPg9sOeB9Dork7tWnCyjgSZC/sBBvwxb/U7v3JUFAjQ00EXD4A8c4xRuCf
17pr0+6ELBfzNPRVkuSdgV5pNrL0UoK4Rq2vl2j2arSzfQiA9OLIDp6VaIQESVELcGCViVu08ftH
BPLBHW7o8WkIRXaCoFiQw8nZuxB/np3H68dd6wq4XHAwAdd0djwaGLY0LU26Uy/CjpQdBKsK8DSD
RxGE16HTQQ7z17N5fiD/OeIK5EBtdi1nnOUq84RXTmZ844gs83UTzSf4TGU/uHLGg4J/3n3qIcod
WPZhypLKLUiESgeEcDkebrjEnTzDN+NkWt8fKTryQeid4Ip4fRYqKqWE5TE/NUvkoPMr2rjQowzB
v24AaJsYZqPzyc43SVc4VTuR3APF9ARIsdxENIS4dIAqIRnS+L3qITKZQBwgKKtu9jYXPtzPlouH
OhN2HTYDJu31o07GQ9vccflJaxhYNiDSQvmfxEVShe6xdhCpTMDHfR5TGb6TPQs2JNWpvjB9Z2f5
y/daU0yosq8lL/csYGrXaDllMT/BL2sBIsJEGs3zeNhFo27yik1OnvjNb/aT/xwVLO5kldJCqnS2
SiunS3TaYZZIEyQ3AK5+5NbvAXKZl40GkrToQ/q9H9303SL0cmGf/uxQwFX5v4OfXdmmGi3UJSQ/
DWjk3UwQ8CtBzYsPtT98+vUU/2wzIvzysTlAEINkyesZTgenov0w89M8VvwzAMnNJmmUQQ0IF3Xe
IRPa/nrAt1cVRACAtENPCxIfb7oVImaDQuGHn0Q9DreCwuasqmO1M/N0B53yGmKmqX3SmOkLZ/rP
lhGwLujpuUiu0KF5/aZuYGbpsoyfHFjL7Gp3rMvIgCTrdQm9dhMo5S8EqJBfv+1PBwUAOYEwI3rZ
5+RVKCCjBzKT/kRrtTyyOBmOAYEPYSK6aFuFRNzXQ3xJG/kcNvqydpFfrDKJAIfh3nz9qn3rVqSx
A5YPbcPnGTr8e9xc80aOTD5IL/oBV9X4JpXOhxEU9hOMOwSKyHFwiT39s7eHrgcICgiM1h7c6+eo
rMcg4zLyU9dm3jacY/XNpRk606atP9ssqo6zUubCPL9M5Nkdt5akAOVEkQhKxGcTDVBC2swzyvy+
gHw7/NSdx1FF4PWnzL4LZtedCjK6y3MXttEWwCO6S+psxpT0/VVV9cMWzV56xMRdqvP85HNAqxrl
X1z0yETOA/EhRmNVxR09oZcDgSWVzmUSiWCTCKgizl5a7ea5NbvfXIHrJYNwFNsNSJE3zc/KGUjX
wIHnJDUlMLoCpDp3VQ+TBgQD3Y02CvIxkYgvzMKbd8WwCLvxB5BHiPnPJmEgoROBEE5P7eR5P1o4
SF8BrtIcWm4+1uuhFtj5Uix6NiZgCCD/onqCxYbWCqQqXi+3wcomMO3IbwdYu9Q7UaUmbXOgavuo
L9DOS6Y7t5pUu838aY5/r2SFwdfaLhRGgHsCU/fcbZ0ttEPBKlG3/bj018jj3qPCBfaSlV4ObRN7
4VI8O7cBhURyiSYQcB8rFyw4K0+qQcdRH0YTmMzTTijwI03UQO4dBjd7YBeDu1+vogyf7m97CsMB
ig8g5srDQaCfnd2Gok9CngUmfHBhl1ZYHxlMxyACEEOhDYHibDfGFXBcpy0/Nr1xHn89/Nml8dfw
WFLI5Ndr6mw1AUMALndQhw8yWNgm01ZfOZ1wAYecs5JZ/ykyaVyAwi3KXw+8/uK37/2fgc/eO5Ak
mCgZwoeUNX0pIX11z3w/ffr1KOcL98+vC04MNgrEG8/LjwQmD+E4yPCBZY3zUWhQGR1kmts5Tci+
H9vsuhOBvvBqb1cQphS6R6hQQPwIKNvXu0VksiEuWcKHZerNFnZxcRlPQDTDAi3Ku6y6hPk4v5Ve
JvFF1xs6Gtip5xoybZ3UPF7i8GHUgyq4F48F3M8gQx/0cwm6ENnGTLBtC1GPpx6KtoVPXXE/Qrfl
QgnuLLpaH+TFmSFARLnaJqyT/rfaUyPT2WtqFj3QmPBNpMb64EvwuJe+v6TQ8pOPDOMs8FfAegJ0
/FzcKibtCDSYiR6sVndjor1DQKLoc6sbIKUSO14i+/5kJaHxgzIqslYgXs9xC9yXWbUIFT3MYFXv
eaeyH7gAnNJAmGNThXMGG8DwEnfiJ7szgAQN6I+rxxvOvtffE6Z1AWt8FT/APg+A0oxNV5lVIBz1
U3haKvApmr5/CF07X/JzPL/r16lEtR5h5FpUWtF2r4euDKy/FPeih2EGBbaNR7RwQ2iqV0BMbufK
hXFlQ+pNlMBuCK1yte2BAcoppGlvq4nFG8oHdy+JuARcfz0PwI3gokfotULWkeEhMXn9XB5rKEWt
Jv62EiWyaxQ7W/+6ql0xZmUVBAD8aj4x/b5TPYl+T6z/ZXAMC1Y0cE+gmZzD16gJUF2Fe9k3OyT1
toELwwEfkZZNnFyiP7++F/4cCn0KkE/hqZgAM/f6PUOGiCUNbPptBkxt1yae2Bq/nfdZrCC94CRg
9meN675L4QCWM/iW/tati5IoBgdcbS22AVsChtTr8aPWswrlbfa9tyCM7DOoK7p3cqQ6/tCM1DNV
7kA1YLlwdJ4VFNZhUVyEMh2qtrj1ISL9eli/Hvk8haP/fZGdA4ZcRuNmAyGqeLxKWjFoWQJA5KrH
AHTD9A4wUJfdzLKjMg/9CpB3CEhUm6lCBn0h7Hp93uCJVl9jqHSj3I0OH/ShXj8YIi5A9uLa/Q6U
JOg1YdN4W1bxSZeR7MaPKR/0JQr+69MUdWxw30EeRTV/xV2/AUumDtT7dBLRHyh3SDhlW/MOboQ2
97qOfvude/KvodZAZLW8QTB7dnDTSWHDwcn+B8h6dXBkmQLWDfSmtH3yfJbczZrCghB7LYkuzPj5
d8VKB4geJAkU6CDCca4zgNo2vKYyy0je6ERd1ykPdjNU/YO8TmJnD8kBfknp/c13BawXWkCoe8D6
ESfr2VTqCm5QXUZhG+skaLM7ZIqKgeBUV25Pdr/+sK9PcHxYiNGsRzdqHej6YVO9XjYOzrDEmUZB
chbF1b7nHfr6bW/yefDqW7Mk4S0k05qcJku3//XQb14TENu1LIdFuyphnA8tFo06IXQh4TQepvMN
yeZq0yFnufVHNAF/c6wVnp+ByAX2FJA4541vWTsKoBZe4TVVxT5D7nCIc6DF1LFbZCYvhOhv3gy6
R6iWghiFch/+PDsbG4+haL40hqJhDJghUEZNl0vWZllucEldGO3NFCL7QW8HrlM4mqAweTaau4Rk
IX4b09wloWswGtRCcxHRKkT/o42aFcwLVkIWzf0pmMP046+/7VmbCWsIX/ZP5QZUC9HTPducBpXb
NtBBRXN0QXwXYsIBm8vBdGl76G0GXy/REwbTblek32gKkf+8mTL34zTJ6fc8v/Asq8/vqu2PFuPq
hHz2LBTR8pJkJqG5SoJ6p/x2up76QWPKEw5HouWSFMObr4/uIqpZMG4DcQvnw9kG8rUiFoVJkBW4
meQDOqlqC3EpJw/btrqiTa/uSRyYMkIQcmEDnYca0DdejXmwe/HaqI+uV/TfolnYmiQi7TSGtgHr
Ps3d8ADz5eBdz110jxN/vmogN3/hwHiRAfpPYoROE2IuRHuQEUV5FLi9sxtQVzUuoT5waR4ihpeP
7ggeeSlsN/MCfw+fgpjafm9b63+Kp66+Dzpf8ee49fRRQo/R5FHfzO8il9debpNuHo414+FHgPai
k5dIeycUBWm9JpFxdhKES/sZp6E5Ti4ox8WE4E3cJT5p1J/JwX99tf9Nvvd3f76D/Pf/4O9fUdgU
NaHT2V//faq/il72P6b/Wf/b//6z1//p37f6u5iU+P6P0/Mg/7FV/NvzVPf8/P+8+hUY6a8nKZ+n
51d/2fCpnuZ79R0Sb9+laqeX4fDM67/8//3hP76//Janefj+rz++9opP628jeKw//vrR1bd//YHJ
+q+///a/fnTz3OF//Z8fhD5zuCc8n/+f789y+tcfSfhPaA4iuEVHALLaKKX+8Q/zff1J7P4T7WVQ
ZFcaFhBNa/TBezFRjJj+E1cnyr4voP8V4yF7tf7Az/6JjYorHV4mAIKi4v3H/3uyV3P1n7n7B1fd
XV/zSf7rD0R/ryPS1b4eEBJsRajyAFECzvPr7aAG4kJQ3qk2HjfsCLOY7zMlQQlx5GNY07hoI3MY
J0YPiFpQHdT0UxOyVTw1Klx/9jcerL1OfWwh6C/hOLOF8bJSuSLg7BV9tZ7bKhXZnYogqbgBFCep
czMR0941LJJ6M9IwGl38lhGldJEzC+Pbr5FEQ+1bFEH6YrEKZdch83vyYWBT91FPiT5NYfIlUZ66
b3nnujmwAy3PU9pB+AbCVBui4uxqjLNSh1PVlK5D0ns4ezuxl/fW5cPJoOVbydz0AiChCejZY5bW
6bKvw65QwGeVkIhUhyFF50QCf3kALl8V0WhsMTn1XbJYt4wqqXO3Hm86nOO5MwbXtFKfZxH3kIIM
fajn2VocoMV6lBGv23whXlK2tmcl90W8i/kChTAg16gEfZ4qtmsbd5RbPU48yjO3Un3hZBy0P11F
/Xu5SKhr+aWUHirwZLW71CEUt9wl6I5eDIDTCN2XjegyAFFJG992oOPkbuf9UM58Yp00j2TsblD4
kuRm6Ax0WRGni/dChHkElcyTxK9UOcoNjXeFGx7jzi6F31Tj1ziyWtp9l7MOowIwuMFshQ9nkdzS
ifrl2pBVBZXRe0eIVBaGkAUQWdcshYWaJyzMTbrtFQxt3s+zRx9VFkzX6GO8H2sD5aFYhd3WG1y2
VW44XEf4bHcuG67UuJSAr931XE2b2Rv9skXbrUTOsPW0fAYZFWpcnnR3ES4nFIkauaUtNL8BxZlY
3npZDqUH7xb0BxVtGr83cT5gyeiDmSJ6R1JCkW+h/mkg2d3O7+Be6gFoXA83Mkr2yHWBCjAL3SaE
hOhdLe1QbaiAnw/MPZEvKwhp5oyl5lRV7ZWYmknmNOzNcN92dKEHEM4hbIcSvxHbqDWJKCOwFEQR
Om4OQWnkNRDDyUeA4qLCl0m9kw65UtZUaClpUtRU6kILpWMIeNoNtjWDiLq7PAIP3IncsQY0jlY9
edWSAO6nSQOKt98jgY1rYGdSsGWh8XGLHDNXFccNM8TXZiGqnAZoUvDQjrmo58/opP/guO8Hrz+Q
YYKoJUMHN/sSN4HdNkMy5ZXIjolXV+9DAxo52iDD1h2IwW3EYceCfVRDmZ/BRXfa9do63Xcfm2mL
NT1bsHbZYItlaQ5xxPmWNpw/hssy1zn8z9VpsbB5zimOnubQ69HeAeDIII7MdDrnAeN6KWrSq9wi
PCvtwuTB8d3uAWTv5JFo9xj7g8/zanDmgxIaUDfDrvuAyzHvx6ztc4rWAbQGYw1OremhKj0DNtRu
UbSSuxTC/SD8JKi/7iz83p7d0YHrJVpSsisWaeHcE9Y2OihfNfcuaJIAX0sxnEjf134u3Znf+WpU
fT7YgTq7CfWlL5p4pNkmwtgub5M+iZDmzkVIwnTLnI78WNjqcCzmqYTBBYpnponvnZnQIB+d9kdm
QvaxzSAAsdM11bmiyuO5I5hJ8rRq7MbhtH6orH7ObJMdRpRSStlCinZsaFM4JAieABIwh8TRcudK
P9h1NREl81IDUuNY82bjzHBYW9o+c/djNnxekQ2HDHZT1xAHIHOOjt5k8tC2bDcNVWTzUIzB6krV
Zjj6JmFzH1oU+OCQbWiNeZ4ADSoCCQoVPiyWWd1u+l6LfF5sr6+dQSiQ4hqP89zERCw5ag/LoVdJ
d8OScPjIEmnARszkrlFUlIbUYg9a7lOQSkVLGz0hT167EZIgBq+seAc6+m07gB3s6HQPg7yU5xRM
WgSaH3G+ioMEAegIbGcRurqRezIPp6RDNWLMWxREVn8s10IAR0ykSstuhE6vsBADy2Xkl1McqSNd
EnHtOOY2yugo8pS1sPWYQ7+uiw7t9ng/1HV83ziQMQhkzT+BLkPfLQo0l3z0/U9BNt5DdafNOZy4
8k4M77DKIVOok3uABZAIe+E9+Puzmy90PFVZ9J3NzTeQniMIcSKjLGHt4t7AyQ9alRnhFgdF1y8D
mEyoTxZmDDi4y+EDrqj0UPM2KQUJ7Wl0h+6Jdz7w6mHabQLHHY+DB8gy0JAQK1oqgaCeQSjyGf4A
pYbkdi89VUIzl+WT4Lhy604eTJ/xHFWaeQMKdQe/Kq3LQYgA4pKwQdD5AMcZeFgs4abLmMgraY69
H8Cpd3iAxtgybY2ESWGM3VZVH0aOJB0Id+hC5jzOtpXDdy0UiYvRd6APUdcNZIBqT31ePM2fJmh0
XdWTz29hHtE7BQOAes5BxRMwqALibyliwZ+qpGaYSLrg1MygztrfO95ic+ZCVKSoyCjZAUJV7Hme
oDsN9mAA6U24is6PPqu9Lq8ZSAW576uvOsHG3Ybo4/IiBTfn/aLS+hDwGBhyNOA+DNoLxsM01Tfo
JuFiWWRl8kS2YKdn7tHWBGpGhh5tmjhZHlHw9RiLuJPHQFx9alDW8QqU8r10i8JydxfPKgg3Veu2
p6np4una9aS1OfQxjxn4Ip8S0gj/aKV/44mG3cm237HVWJK1/CtnbllrHbRFRWFMX/h8nJ6WunFt
jurSEVWkDkoqCBGbDXqDSx53jOzgkMBQnIfsSKCsjYqUdFA+9VuAtHFVoppl6+NIg4e68gGdxzKh
4wY6qdkddTE52xpSalletab9QrypUTnQOczPQfAVUwGzkWoo0gEAiLLOOrxH44eiKcEaCobdZGOl
AG9xw6mAARknT2Sak+8t1/cVcyfQ+wMwyq/CAZFViRmc/HyBZmj/PhySgcBBW/Zim3Vp8uzXxj1B
6DTp8hBBaXVDkUoK0DNZrfIBkEwL78vVp8z46LrsmaidBS1ayENsrYjluNOhY34wL+ENDlDnfQ3P
13LGUto70vW3QKqh2uZMXAdbGfXxrfaxaSEMA1tARo5z36cHyQBjqnv9QVAqtoPnQ7cKhylVhZeN
QJDXHC7GWGllA6EruG/CqMYJY6YwVf3wwcIglBRz7FqvRA/rTnrVkff+vB36qLquOl9vnSp1aMlT
1djdMijHLQntXEDlOzoV8AiYoYRmI9Lmo1iWK3jx1AfDqO/A62/cT8o3W2SCIvfq9ntbh3EO3yH/
BuXy5FTN2gB4PxO42jigLILxxvUXFJLEJlhaeXK7EfoHsSxZMrB7artIYiOg8Q8g8HXUQCMHs4yg
PejC0xxEdJcp51FYtyalTmp5qMFX3TAm3vkkhiX40tCvC533btNxGCRL+T4x3NJcszT4Alqf2au0
935gYoc9aVm8y4xzj5TDZnnNa54iBq8+gLpkN0C0ZZ/H0XP1llpZg4NjUvMOJ3eqDhOtICUWCbPp
O5O+o7in21y7QPuUrCHmi3bgRBVUbffZLEYD7B9Mu0q3EeyShsC5yvqgfaZB0xSTOwua+9Ibvi49
92BkAHRHFCCK2XA2HhpHhT2MqQWk4BYbze0Rsro4KQHbjJcyM6z9uFgNKmGQ6PmgFwYdNW7Ukl2l
zgBDmMrxoKq6qHpCc0w1T1686Azke0Andik0L3lhDHQJcxiBxuSU+ksUnWgUKpAXGl4He8HQYNNZ
YE0x8zHkN6Egoy3YjOMqp3Hf5xV4hlOJf6eDR5usrSNADxnbOMMIrLIhmQn8HM2TccmDbPLnHWiY
QzF1Y/ZCXNEAyBlW+qmNvzDd6bsWaJtwSw0iPrMh2GN8htVtLZbHTMMY9bNoE8TX4SiucBKYjufZ
OKjnBf6E3l5B8Kc5yqXuc9Uxp3CVAyMkETXjfQsHj29NQv06h40SwtC5CqOnKYxqBJYqiYbNMLa4
eGc7n7oxDOUT7hEAGVuXiGrj9O2jV/ttf5gIXfQ2hhDNhEGgWmE3lZjkt5HC/3JrzHCbmWGXBLQD
I3eWH+PI69vCkTT9EPkaJzsTkKTEPSHF7ZD0zXVV1dGXDiZiSa5hQfRJhy2fNhROgNG2gR7ItO0k
AqpOiDs08bGLA5o91y3SowIB8T3Yc4D0zfE0bSTBkVJqFcHgMeCNhZ5GVPmIOzNHRxsoscIIY+iH
2tm6uLxo7rmY+51rGuhy4laFRdTUMLSrIWAWFyA0xMl2NIwZuDRkcUEc04TbCVlj/NlqOYabBl6i
sPUZpvA9wHaxBjZ7ls0GAujdnK9mcfcdymbjlkLYVh1rCk5frCeC7p0Asx3ahF33Q8Bavd32GfPe
IYIRopChXsMk0uy51vym6kj/xc5JOuaeU7sfYphfIs/SlGdHN2z6uyYbonZXo0WCKC7oAf1xA72t
gFZnpwiZWnbFAHrExS+H2P2YZS0FUMobnFNbk3gPeHV1I1ynJqC91f07Tuhcb2cy6fu28qYvAuXJ
YliC6ofko9423hznSUZdjtViEc2iVRTctq4Bq8l6Y0/wZzLQPKaE3bg2GM1DZMK2IF60BPmwRK4u
KyB30s1UV5ydFDQnR8SkCYLIkUrw7iuVIjuqDHwzt+BA++Mmqqaw2iro2H+AWad4yJZKxfAwMfU+
0DgEPvZZ5VYH0AWNRFwPNGdJwYEVBYv8U+IAHgD3ykNL3GbnDYhq8ni0/p3OBvA352pWckcjRAU5
+oCNPfEMtXUYnUxu6Ulef2DLZLtDpmunuZLwTEbQS+elbNqFkCMUZ5AEGWEDFKoNRI/nchE1fUzB
d59LO6LhexuE9dzno2dic+VoN4Edgt8P04kuSNLuJGEZK52M+QJEpYB9JRzKjFB8dqst4lxcZdIM
06csrBonn5QTX1uW+htAWBHWiJY59zNtJW4pNLFwE84P8SpYpCCRV1ZhgIYlq8MbSM/FV6jEyDvR
NqugDO/z1on5xwR2eUeEIOlVhnzlEao09HNLoMCGflTq5QGSdNylqwUmFpweSQ4HOrgfpb41ZQMt
yaMePBdhTtdvYp/LA0Sdl9s6xDxQW99MFM3rzIFNVIXjoLS8mulNErBw2vsemjGP7dCGPyjIkGiv
j7rt9hlzGviijAlFoUprDzkXz0TJYxLzu3SqF2gJtH0Mdmw+JZZnX5wAjckG5+rYfNamG45ixL67
TQYn6vamdoBWy12u9mGVbgCfrEpUsR5hG/cIwb4PLIu+OapyP5g2wZ70xifbDyjgOOKOR/hVbntv
XLLvUnR20orNtwrx3uOAUBv9rOhUDd0+SlMHtjrk/dTg3gMjdtTdFwStMEAY7zM5PAjf+9557Ogr
Nyka1m16aZ996tSAi0xXpFoe0FbI8km2z+NqTOYm0QcH3LVcR/2dSHvgurtPkQgfa9e5NbCNPfak
oiipAW4X0/62s3JFoF6bDItMeMtz1PefQEVzyzSpo203DDIH42DKaRd9HePG/9bCMxwHXYYmhyDP
1m82PW+OTjagRJOhjtImtogUqfMpkyOKRv66YCZ4XiClzj0JqhOYP/tuqJ/cToyowyDqxGr/blC6
zz3tP1DWvxcSGVEkl3yOB4XsHObVpG4krK8H5Dl7l7l9VGM1tSZ6l/FhGTd8mBUeIYlFSN41SwAU
xCKOuKBvqlngjgvmKc8WexuNGfSx4gcUdU69x68Mj+HZi7pHG+Hc8pBToDtUVkuzH0ZXXhlHA1fu
s23i2mtH8psAMXzVsDhfYvSRgUiGOCw9mtjpTnxgLiKD/tbVLeKSeLX4CJZtI2q1bcY6u/KZxZPY
4RYBl4Txs85pxM2mU2m8cafpXTYnd8LLeqD3yBG8lScX5xNaA7CkeTdO0Q/0toKjh8bVwWikuSja
jNdOMy43Xmxv/i97Z9YbKbLt++9y32lBML9CZjrT8zy9ILvKzTwHBPDpz4/q3vuU3T629pXuw5XO
Q0utHooEgoi11n+i1hJB7bp7rzOYo0k9zJzoLa4sm3SG5QX8+snA7GKrivxQp1p62tfx5TjVCHvF
+Shn69oswCR0e+6CBmEW6p26OfQYq+zJBhgDp2FC5Q6eGdD3NCeC6L0D5IdHP9F2TcMP5PQPKFyP
CVtSYbRoKjRa92gqivPOsKeDk2TXNTKWDU1kxOJr09Nas3tza67vHGdZJGHjK9GfViAsGkGCbfSg
LpZmg9t7FIhikgcoeBcYk94sZcEYaWzmCz8f59fe8g54ON+j6HpO6+G4RHZ4ZObzBdOENsAA+dqg
etcXgk3mEeZzSeiB2Rj2PgNROk0Mi2yi0sbDpV8G1tm4XNiTaPbKbY7SuhwDjiGWE7t3WIiyv+Ey
DbaAfB5rQ713O+OlLah+IZmrIG8aN6i0Ut87vUFAYSfOKqGGC4+JWjA0+W3nlNd2Fj0NHu4fPic4
1QaDAT16KxjD5L5+5pRUplGaSp5ryjE0+Fe911XHdWJVVCMFIWQFjXS/VWt6NooV+zGe9WnHBORC
Jt6zGbUntWE/k3aADTPa1rUuGsLCj1UAav/UQxwM43Q591zU6rPRn8ZOLp/9ZMxRrKeHtrCOddl6
Adlh0r8glFDRR2aOiLZpayXavick1d4z52dQWtkwyH6YlWiLn51vqKMlyf3TtDGWm76u9aBtEnHV
JZ556yzZcjpWscCHWn/wabO2iV1AS8W8Z0MuQpaEqp/VXuHZ8EAYqx5U4+xu3bRzdwN01es+SpZj
s4lKPs9J2w0zw39ddO7rUDLQADPZjg1lUZI1nDTj1N5kkVHuOswgYNklJ65S+SGuWmPnZlkVyIbh
W5Ye13l965XLFdLJ25g6P2iH1j0Zia0l1gzhNwWpsHAKlM4Zfs8dYkYn2iRpOgY2EQQQ9hLFEefe
GrlsQ+ZMVVClwjhpKVL2XknwqJ6c8OE6Qc5kLoCX9NDpS3bI+7TclzJeaF2yZTM2brk1UixVS3nm
mkwnyjy9GDL9bm6dvd43zcZifHaCSL1904AC9/EwLeDMpdp4nXWaVr1NvPd0qPzhoNzpuC/L6CZu
hvk0xpq627i5eYgdOsjIzPtHHDYZGS7ZOd7P+ywp8zOzUHLbiTE/TQkzf8Iv7YflLXaAYzmOBp68
WzDZvgUK0jdJ2+Q75XXHUzbh9pL0t51bVmHSiWOiJIMmJYbEM8vqQaTuFExD/Rpr8WvTVxtF9Pqu
tCe58Qv1Z85HUudAbIFW1OUutdhpF7pG2kmT+QYtKX9qLkY+paGPd0VsdYFSxLHSFf/MyDRyEUwU
nXFks48cUqv4SYPDAa+RptuWZBglj5MXhbYx38VlSwcdD3eO1ThP0ATMHWuPH+/1cRX6Y362Og0s
2B39VPZylEzuc5RWDwMPFK8ifnPbiqNpbg5W7hymPDobo+VN6GMSli3w/kalJsmdYhriA4BYGfaD
D5TE0NzCeS6vd+1EHKldV3W8AV2Ljge2qXtTHx4zacut13r3bpQ90Z38aS7DRb7mWLRCnlMXzuFo
2kx0BjOE8R9tqoSJDX/mjedIGh4S3M+6bnmxLDagIWtdKJb5jkSls9H0SI/BpVa8FBmxoxACzSna
xZ4kz6tukdYwyEyroBzcfmN19LfpRBBNiBrYX+dt7oVKJG/To1vA9s0+hdzpbSepHTGBcbdx4teP
hVc7Zz5v+aetR/2LodmP+tLDtMRDYfb4qousvyBWWdMAHO0o3YDt+edUXJW5xxAkwrfWAjDfNopH
EEZ51N1PyCmvkizbkUWqjse4auxg8dzlDovnOQsU0eMSQEpz0iGcigbHd80sxvpiZKoQ84ztpYy8
wKprmV2PSzvZ28HohmxHJ6WS61ITdhHaErhmtkfvuGPr+DNnhH+mDyp7E46MhwDNVzrd2Xkx6uwI
brX3WrM/zrtFFcFgqMnOz7g7N7lIMJCxj3E70ncls604SHJpHjE1I4ipyElyjcmQjVLveS7LsxxT
zBLbJg7SgjzFRswhKvsCfkq9E1Xu7RSGaWaADK451zz7rIwq7UfKWrs08FEj8asnwWUed76KGDUT
0Itd9zEQcbQzYu0n2815tZjbwpX2pvdiBNZJO23GOgmrKMosBgh+vs2IoflpC5Vs+HSszQQV9BHj
GA6BQV20UYY4u46xMVxQzzZm2VB/s8JwxIWxHdtAJp2tMV/6M3H0RctOkbAbwqHZNGtFTWHGuzyL
CjcPmnGBbxNUvZmPfNxCD203X3YDY9F411hj9Ngsef6aYdo2BuDOkxEkVe1sB6cIPSv6i7n2/4LP
0LxVN7J7e5MQGv4/YDFAIviCxbC8da8vafaexMD/8heJwdYhMSAnWN0HICxDmvwXicGy/kAiZsOe
hraF2mHVUv9NYrCMP5BaIHXWMTEjcWx10/2bxgC/AYkyldXqIUEMDKKj/4DGsNKT/ptcs5rC43YP
SU0QXGuIf7BqlwS/2JmMhq271OleayPtiUFe+U0m3Ach6q/LYEKxmiKb2G5xxL+nSlT+aBgLUN82
x1XvMINibZ2K7tARs3qYTeunEgqPl06wR/XVfOlkcUPerJG/OFMhz5gFxtlGVimDEDvnmyvkCMAa
fccxfs+t+vUzobPxO0xoRrBbVwLUbwSnFAVxL/JKbG3T6o+mOqn6oFz8+GSQ01ucFNFZ6oHvSKgn
33DqPli//31pJorIS1Yd3UfaZ5UZKp29XGyp64prVfTyQSLe2qYmYOAyuByrtYxeyiim/0t0SZJn
0j9YAy1V6XRboxjnbwi+nywN3NBxz0JXxXL7aCaVJSifdBjv27kT2EdNmp7viCwrf/z2sfxNrPmd
SPPZZXwb3GVdf+uaf//M296QpdXLaVsnZccMjBG8bYP9/19che8FBRPkRSJW31+ldhqGwl47bdNi
8cMiabSdp0evX1/kPT/u1zt0cO1GicYSgq/9gRAUtbny/DydsdiOzDOMZufNPFb1tUCFRtRvRO4q
lkLbry/6noXERdlBICEhi9Ah1v6DgCjMfiVdR4KGUz03eZ1eLp4AuPSr+FnUFQ72c17u+tIkLWys
7fuvr/6Pt7denR0EjzvKInIf3z/XZeGc6ltfbB1sh22/di+daByuv77IX3q6d9sUrPuVvEvq1co8
1T/sH3FDOYCDY7Zta23eKDtRZ5kTY2O1mAXDC0rvp8ifaatAc886ZcZHiygt9pil2BRD/+aLST43
+gyO0eogxMEqlXmOB3rTIrLVSZKr4hg4k1lmmo8k03BHLkUynBVvJmPLQOYQRMvgPEXtqKBa5DpU
iLK3qeayMd2OtsNIBlBvZOIZ68Pd0M3ptpOmOOk7u7haJ6xhlnTOU57Xy1GW+W5IzGv2p9ta2i0z
4Hk3DmrczLzmOczZlLdZ64xY5LjVWdFlTmjiyLizSUOjSy7ewKiaNwwaaScmqlwQoxlZXFRvIThH
5+VU9wzbpsw90VXhH5stZMhAjubyc8F05xgfyeY4Ac246/n+GXBoeFrD+HbSIOZJlYHXNMbT4GQK
smD1MLoopGo6Ff4b+MWnWZnWYeJIuGpuvAJyMwOkJhYUvX3fbDwgjp1fzOMDVhTzimb7G20prHOd
LoBJdD8uL7FBPp/V9f3q0o6nZdhYKZlraqivMUMbH3uzQGPTpk0A2d62N6kz7T1niIOyLph0zk17
oJ1jJiAJmHctLSda1cZiAYu2LHTS6TGpyV1zzM46spsp3jds4gGntHHotBrb08zBuVZ542GwBkAQ
fiiyHv0Z9uxyCXGdbBTT39SOJi/JN/OZAElnK/V63NdWrm8ELJ5ojG7mQbuOBzkfWl1n/OTO9LT1
bkn76nQgPNgaabUjvWTyGjXWvtNGwQgSCricrDRM8BQAmbD3cs6n44xQyq3W1v2zO8i96URG2Ays
oCZCGQ/BAuZ3OKj0oaDF7HP9ZEgF7TjzwtiyL5nYXWdOtiArTxsgu9i/dCDqHmrNEoeqLk6SOj83
qszeQmQe99h2POPhXWf1D2kWp0Qs3VcxPUw8y+NIrx5tRK0HL+aJFQ4ZEEZpjxsBPBZAZJpDG2Zw
CiUDX524s4dt2q02BVMP14oRpL00QS2njPQKcVMjcthDxNH3/uDHm9xCFeUkWhDN8sqb7SiwMBPe
5Il5oXvZeboosel0q8T7tsqCJgcLDkSX9edWBIzcG/6h91JzM1Riue61SRySdowuoy5/JU8Bj755
GM9EkozbKo8n0tYHLVhZJZuxIsalLOczBllFAP5Hmdz0476vzZO5VfvWmp56Xa8JbKgecWuOoTra
F9lSXWmAFXc+3JxLQRDi0wiz7kAvcQHY5V9WpT2HKdnW5M505MZ0408b97bZdPnZdnPpxNNRlac/
o2GJAhIMuw0tZb8ZNbsLQafuamGd1vZUnEQ5D803nse0GfGXmF/oaeaNVnk0ys3e6I2R0Rh0bA+e
iZA3EgobjRe2h6On+LQsq/yBg8wRw5GTuG10Zls1AfVL86CBJGqeB0SqkmVTFNreUu5y3k/aDy0x
o7CofGzAzMycL2aKPvwuZjNkVWXBrLO0pIy03eT0r9HMZL10kiPlJ8/QBy7qunvwUrg4Dj5PxC70
fKDrJjjbB2GDnhG6k2GUDwukdf2j3IhgEDra1prmK2MpDka72LtawxppnH99TsXlpNdeKDLTZj+A
KZH4bOC9e9R38li12WuWQVVzB/PYjofFCsr5ZWw1Eggs8KiGV1w3A4SDuAvyfn4afPd8oOHctspP
N3pnR1vLrKxXp9R7fgde4Kme3FV99oiP0Xf0fGpFjrz3Z9UaMUu5u3qco8X8cFYVuFYzhXabra9p
y4zIVDXVTp9GwDG7cLU3pj1xAYO2w6Tg4Dsj1tkN+CmzqVq00W6SMrlO05K1EE0motWirOtXxaTj
JSLyx97B3Ky2apTqdsDn6s/YYgoRGpqmIS8sWnSXbT/Mz3PqJ69auuhx2JOiTlFVxVG5iwd7DW2U
5QuugGSrTZVj/6gIbb1Mm4LOWpWaMW0W1yv/dAstfxmY46CXqT3JhbOlaTe6ntV09bGL6emYTuUr
S05cSE3vLnU7BpcRqP/tHSEZ6WVdDzWO5DGB72OkDxlKLexNjtN+VHY4Lwmgh+dhc7kB3snPIWV5
16C0C1kWvRibw4S46yXRFE04JvzLixqKKebQsdPlKtHNaNjqLTPOTY0thrfxLdW64AIKwk1MKdYH
fbn6SmLuW/+ISrfF0HHUBArVrmIzsyJZXnhWhv0kUzH7DtVaAT9UyPyS1tjkRLHHnoepeZMXxIXw
T7U86dHWiGlicm9ZMAj7SCebopVIwgPsZMZr06ndcgOnzsJkT7iQdOm7wDpKPWGcikVHeZaKjHBh
zemg4UhhTvKYaFLlbztTOVNY6ikzmaapTMh/VZY/4MUvMD0dRj/f4A+6GjkIHACCKC5BS1CklvOJ
7+I5t+tsGe0JLrONEN9Zl2niYE0OYFbrz7iwDQWeDGLVq0HPaubQcaP4p+1WYwI9LW7hyY1z7W+Y
8aVvqHjY3nEOZNbWMP0JvKKoKA4SLOXXmZ8OX1pXTcmxDZc6kBlcqT1/jc+MZIRzkpb4KG4HwVFx
7ixamZ+6dudFuLxYVW8cF95YVWlY6VMX4U2X1flm7KeZtOlYpIdsFONy73ujtqKSbfSg9cw84Ach
6tpCgreOM6e1us1UGObEVBv/oxBMxjK3spyGu67S2ZJrN5pu1IgPxCbhNGiC1lZks7qsg6sWtXeB
D2lcYjqVJ1KGjZ1Dhlvm3tg23SJiHmCsT/CunI4NHUmtAXDhxQ2rK+9unDqVj4lhaFcOTLpH/sh4
CPMky38MNGsv7VwAHc6tfcmSB3kbtdQe9rNwp3qjx9l4MZttJYJhAekNjaEjOqRxLPcpblHmwf7x
uzwYlQvqzcaZAi9JyMW8DDhw6aAmXlfeqx99arO5adEAG6w3E5VsS9voDNbraF+nsds5QMdwjIN0
RHK3Ywt3HbiLcfagAb0zrU27IaWnXMZTD/7vi9aPfbSZHMERZsEkn/mGeu2edBseBNq8adwWRjt6
QQ3PiklyXGPgaNgyv3ANvCOnWBNw6iitT6vcbUzOMxXVYatksgSl5/cy0LCjOet8fQbPUdKCsRL3
3rMyK6Jk+FZgH0s3Hy/qOFddgE9Kbh/1sgRJtqIBFUCXm/7jortZcQI3CP9uOGUWJ/ziJIz5vBqy
XT7o04HCxHuxGXfeYSMroLwbBRYoqSKXcsc2Yd+XcwZRaqzLJj8CDVnYwAZZBkJC4WeUNrs/CzKx
tpPWkXdLqLR2rmY9elj8QjjHRMAj8oYUbikOeUjQx5OVQcZepnigWUgnNqKZdaj2ldH55P8sHfN+
/E/mi0mJvg/BeqKr1pU480h9xGFrrPhmgGDQO4ZzV3Q6NAttWZC0p+RUTKUlgqahbdxIAwuooPdT
68a0xzjZzuAXl4sylvQC+QwBRDmKynOmfJYXYhCS6gHmpmg89Ir6E5LAymRumGzc+nZq3RbK1NIQ
Awgv3STeBLPUdlt14bRz9+rDKQYZjJ22CPRZLld0GdljFCcNgYyjbV5YVkRiobEY8avDEjmUkCRA
dDy4xaGPmxksfb/vqrBfNyvYG57RMlbvunvY3W7Mx7imRkz0Wh0AjtIzmP2Jek3qRish3WiWvXEb
0W98p4rhgWiTf13Vi2mGjdMKjiPUaaeqaNorz9eSH42lNTfjTOMSRl7Vv0RIBQ5l7lmQkXTsPsOp
skcZdtzZkzYliwhdmbUtvJGiuZtFKpPtaBRFGlSKn4E5pXLhJWEFbB8ZvYx+iHay3nThIFI1TW28
lF6tvfm2NhR0fLBIN5Af1ZFXx5ycVWPazzpcILltIW08lOz8iFn1dqy3aDxgUVdetNSnpdE5z8sQ
N9eDkmkXFMSI0yfMXsvgGuIwbpmuv8CfnQ2OJrdKmc4rg8qxmCP2MWVi9H0E4pbfFTQNCqBsauKD
y3DsAulXdtXpScs5AEkT/lKlA9c0+WBALjQGCJgx5ctyyK2xeDHjftrFSk/5AmKPg4n4DzjYbprc
AZnElFYOqcBb9pC64BsxjfKAMS/qihzzjCbMFw8sY2kYHwVMVpZtOyfqVqQak3FMOOtr6GHrwlp7
GeTWt9Aa1bV0BpNAV68sL5X0FfUGB6sbkAmDFkQ5tE2bNC2K12Qkly6skbSTqt53/X2OQOPCzDLL
DDsXqzJg1mRMg9RXq4ct4T1XosvdPsinFd724VjQw8QRYuN8SubXZiSyhHtb8gc5SnqZyZWc6Jo2
Wkifx7FojyrIFMmtUxbw24YsedJKMP8gzrTxpHSHwj5Rutee5wwrrrupQjYsRAQdGPuJIQmLwSqi
XTlC0gvlVNRtiFbKu+G4gOWUe3FvhprLEGyXOkpCpNWGPnB1N4oCQzTZyzQpuJkVmgnvgcYo7TeR
Ny3LXR+ZojrYaR8fu8qIngiqznKc9L14ChMOyHnLtBLCS2YDmw5DJp0HzxssT/F2KhKCvWycAwK0
FSOIye36nTREhHW9xUldgkde4Q6fe1uXAmIIgCFkvRGtHFnSFHFH5ui32jat5/YJ6mbq72acGPyz
RvWLBuMEd5AAtGelF0WuOOuxv7I3yJhw+C+xOC52Jv/giLg0yyRVFrAYAmZEX5Cq5I1gPg5CVaKy
DeokAQV1qOegAmsdvE6/t4o3+NtsICKHRbpWL3DVY3CSCwsJzRBA/Oz+BjHeaTJ/H0f+ys35WL6b
Ls6qOkpBgbjv/UQLzfOE2DOGpWjZ1a2wYh8SvJ3il+gib8PVwzJuG7s0TjNUZMiDZLcdymZoYZmP
fC6F33uHFt+gAynQpDjaYE7QAXqdHOpMm4yfWepNm1/zsf8FXv4P48QvgJfiFfXoy+9yU/77v1AX
YfyhYwZHOJpumS5uWbzGv6Sjhv8HdD5cNRysCPCvdRhp/gt1EX84eKR4hOoxnPVXhei/URf/Dwc3
KAxWsN6Fy8G/+g9Ql3Xa/NsaE9h5oOC2SCMBD6IIBhL6HWeA+YCth4QrAxQ4XuWVRBznjpm2rYsG
6tJvD+WTAftfw+13l8M4A8/51bKMR2H+Ulj/Bmu0dgkPcc6TUHa1RYKaTF91t4VfWvRDfeZp1oAM
xeNjorgT6rVftxb2TTGe86075moiEi0BGQjZxRTNMeHcCe3oxocIdmWh4jE2icQJJIwIBj/pLVnW
YVk16jAOmMyHqQ83PiA923vMoxh2jjVHaKRGR3QUmZFRwyYTWXlvJ12J9rPLzKvc6epLX8FTQniG
sg1atTuGliwsegTLSx+7iNMuTgdmALY9+D5s3EwtQZQ2wNh6Vwk/lHkknn1TAzmZZze571cQItSN
wi+CqSpp6mzEu3q4ED9abuAUaW7o5c14HndF/dBPUXmCKDG7jiu3y/bMSKwxLIwKmhwQxRCFFG9C
C7ShbS8RKol4a8jZGN8yN2+ZFaLseY5r375IINOYpHp39iPyLM7/saOODCgmlRNqS9Xe64pyG4FF
yZhnyeP5ys1lVW7QrJJPg2tm+0RERfSQ+pwoG932Vtd6TnS1+mm3M8w/pZ4tPcX8TQDZPIBdT2Yw
T7J8ZeaVql1tzTJd07N7RgFsehj9x75xRaR7ae4tafcUWwuC4EyZjha0aihlaA5oi6jHrVGHt7bK
UyrVeSes2kYPvG72b9k7E0Z9pWcTrVw1EIMczXWekwn/gKCUwnphLKSJsFgyk0yUfEYNUlFRX85K
jq8Zo14rGPyFE6dOB+Q2YEBjG6w46R0oXIfX8kJG9di2S3KE6HnWw1qp+U42ClmcTQpHQ53kjBdj
RBBy0I8rxxEJCRU3FcyucmpjOjI5d9/SRq8rgAG5UmGVW5x68DD9UHSe85NzPaO1K2b9Fr5Uz7Ao
geSxnZux1/e4R/TbBGBteLRQmtHhz4lg/I62Xmzx3wM/SCYQgmhyzD7o6u6X26MLJ9QaZgGjx1J+
eShnjrGDYxVzErJMtFf8Zd1kIzQNMQKrLrKDXqbogpgQZHID3AA5YTLIJoJUq7U3JvABdKZuSqod
/S7wkcgtMYUEV0Az61s1vTIFpNRFXixhBNhUQNtxMVu4zFrai0BvQD3gU+SIJ0Cb1Z8+UtQywK+Q
r5mfcWujX2j3DsJZdysM+ugAjKWBJKbPvha6JbaK8BLUcNvLzsTUPW2JJAbCgZ1h13R6uTZ5QA6V
lmw5wtufizkOS2hEBuxvr/XreUsCr3xpHJiu/KFx7ZJTrYpnbFhRJoihibqVhefGWwu+EPxUG2oW
5rduv5uarq9huhnQPwgGiW8TaGJqK6aqq3Z22sof6NocGQ5jqZtnBFPnEF0nxqJB0SWgBVTJZApb
TkGt7Wid3JhZx6zKced7BDn6bVOM1XXsJ3kf6l0xAmAVYNRL64l2Y2PGW/7vQU03sfo8CKac//NJ
HbxUcfHy861Pfj+s1//nr9PaF3/g5QDEZxLOhXmTw4H412nteX/oWDZY5Anoq9mLzQn/92ktnD8c
ASvOt7HCBBdbj/h/WT0Yf+AwhLYNQgPUUoxQ/5PTesUwfzs+VxrGCq/ibmZA4kDG+f60LmMBhVvz
0/2S1daOQVUGGQ9Lc2epiqPYRGzy27P55MD+ACNbOKqt3v7k8rl4ixKD+/56lcm3yoAs3tM3T6Fl
9NGtNSblYV7G7Gz2Ev1UYPXyTZXwoST5dVGD/E+8MfDcIJrm/UVF76lhrK14L1tbO+2LPNkYlWMG
Gn/7zf19QKzXSwExQT2B9rKyC1YWxm/lSEV05dI4ApIw2qdTf7G0DbM9C+Jcnu/gMEM8lG5/9Ovv
Ek9Xd18/3g+XJxgbN2hmMzr8BQNqzQpp/3Z5GxgKErrX7XOJ3YYqSnMn60W7FPS1IHg1gmtPJtY5
hXr7CgDUH319/V8+U7+tJ34ArrG2YZGSTVYCC/v9D8jVaKOMMdp9NKwvOZ/EHU4d6XMOo3GDrIe2
P+oS66RhF8LVcThCcWAz056Ew8BG9saN6wzTkWcM6hHEpoj/2qX+xxbow3r/9fsI5CE3RthrZMuH
35fWNkdcobf71kuY0kH63fT25Oy9Ypy2Mq60y28eyMqL+PBACL9a3ZtxUSYh5sOCZ2OGLCmJzAYm
RnRuMVA0Au7MQQwS1dZ1UrfZdYZeFmAcyy5PyIhZnzufTnWey+3Xv0Z8+Pw8wpl089eOAy+KJPcP
vwaeZt2teMSeaQEGlk0X+3XA0d0ft8KAaGt2SYagBpAtHZqfDvYxR71ylm1fzFaGmt9LruF66M9W
LboUFL6LGcHgKHsfy6E5dJCHGe4wMKEOkwYTF+XxwdXsL6dl1WqHcj0cQwHisIvGOjpzjVJ//voW
f/mB/f7A11tkIm7wltfv8OMX2EhpYHsDMdqGEWoEVKG9uZGyme6KziEG1G2m+5pQiJWwaPjnegER
uQUeIj0PXlQe2fKAhLp/HQ1bu0R4VdwU9qDjsz07K/O/uMlyo3nCDDk6uP2Q/TSNQqJAkeJlWDRw
5amSSkfUPpr3Vt/r0PerBWkIFfC2jf3i5uvbXT/of9yti57IcGgIMel6/71po4pyNMPFflmxQ1xT
8rCf7e/CpT5+NTzTtdvUseVa42A+8pg8Rm/DxO/aAxHEjxpj7yaS5KJ0i/3mrdLzr2/qw369rlJG
K2TQsZHRxH60X3Un5lRLx+XMso7PoP0c88OmEAHsd+69n3wPHAzrEcuScTCze//4SiyYY7Pviz2j
vPgM7dF0lzl6cbNobX88mGlxUxoYbHx9ex836fX2VgoVPsU+W9DH+FGohL5e0AbtpSXjV5kpjwFV
TjWJVLQ2TESQjnk/o/F5yiXs6JUw+90L/ewJ2/wIKFYWlpP++sJ/Oyc05bjZqOfNHjWrtkltvWbd
DBXIiLDL6Ju41U9WD28SQh3WdoKp04eLjWYGDpXH3b7R3OLGShU7barco5pqI0gKKX98/Xw/jrnW
9UOAD/U8Wx3L9qN9Z409XNr6Zb3XabGW0GJoiZjXrZnAWuSkYYKh5cul4cbVJtGyiOiE2ktPZ9HR
fo1J6mWHmnDzsypK+9fB6YbXUjQQ3hMV4RmTOtppZMnvEiQ+fSPkeOGHyuLHivX9GxGlkzsigRMx
49VG30FlErlFdeKDgd9+/Xw+W/SkOfn0mziPQRd/f6nKS9u+5ZYoh7rozED2fjb0k8JIp/XQ++fV
SWKOzv7ri35yf/RNK9MNsNjB0PH9RRdltbmoEIJN0BV2rllFZ7PqnX1lR9o3QZCffF/YqTHy4GI4
nFof9sQ6mXG7xkMCvyZFZ1k6WXaKwbq3Ha22vxqkMR9wnZAxEsPaPlVeGX+z4D+7V66Ot+3qkE1i
7ft7JezPVRr0rX1pIQUgtJxEqbnxL1Bs+N+wj9d7+bD/o7qDfE0qBibkH0tbCnSsLRLsRC3OrOOp
QmTQO+h/IYQt5j19P8FLXr3gktR++0o/ec4G6RiYFnNxVu6HddR6CJBt5TT7tNXHI9OK0uukBQAG
eoBNnC0ze1eqxFQEuCvw7RV4xmy+XlWfLWUmoTZeddBS//Gql554alQbzd5KdFB64TgHJSN9W6f9
VRlrWLAXoviupvvk9bJjwh+mP3OwLf5QRK0UcL3t2TzjzPLPI6hvBlO+tgTZIel09/Udrg/xwwuG
PixcRrdMOOnS3q+lhg7Jg3pb77GV9c/Tsrsb+2+r1E8ughUlaxX/ejjsH/2nS59JzIKN017GgKEB
ynwfQ6UYouXXN/PJkxM65w4um9hs+h+fXAGwB24AG36C5XCfp0Q4AQADwo+5WTXfrI1PPg3BWUpP
5eIoanxsRbpa5cRFS/yjuOOjMvFTsfF1KtrF8coT5k/aJXZ6SMmV5jCI//cE4PKv1/M70PLZ88Q9
1rfXm13Vke9fmpZxQkkGOfsid7RNN1qvWsap9/VFPln7pLn5LH4D3PIfZ7iPp5M76W65bzWbZbhQ
NCzx1B/j14XbW95C5U39+Lvi5ZPDnG8dLjt3xlH1sYFarAS0sYjKPVY51n2Vz9qlB5f41jNrJslO
+d0Xvg5OPn4AJp0sTricHium8f5Zxky2y2JxasbUJkwcqDRRG2R4fv/Jx+DesTH4MCV8X90tjRdd
+pXCghgbCSbOsZ21fzaWUdyoTNAFdNXsHmmNNOExqOTVtlJq/9yWygwpC6AsMdJDSwz1krgI0d9S
uDQPX7+0T74ARryrPQ1nL/ObD2eT6ei9tCr4mKIBmsW3yDE3LsqUB/wxxm/yeD+51roxcjAI3hW9
5/sn5wqv8WaRU9w6WgzFQi27pdP6I3+dRfzHtwUZgBMI9IhLfjyGZh1/ylnMxf7XxKPX0e/reBlt
rCjJ9l9f6hdI+X5HtGjtGDOsQgSTKub9bWFgpyl9ivi4pv+i7sx2I0fSLP1ETHBfbubCSfomlxTa
I3RjCClCNO6kGfen78+zqwqTOejuqbsZoCqQqKzQ4k43+5dzvpPRUQ8AgZkXEGRmqcp8bwbwOYmL
I267H6qVy2dcmYajVKietDE3uOp4zr6t4bRdhqCrX/CJW8hqzRbZcmu0H//9T2tfL4O//bScQVTa
jOs49Py/vQm9u2pvhetwrOcmu+lmp/tZoT68dHqRCALyPPsYmcw/D17PzBtVFFw+ZW8PWSB7dLpu
FkvLHB5UO6D4AI/y2FbjlKBQ12cIm+EDu63lYOYzKgLh1zcznsb/4dCm4frrUcq8gFIKDwZBOcRU
8qr/7TwrtCJ4wK46ZMUGZMpZjT8Ee0aG7l2DUg4koBh2E/GgHzP1AC85aRH011sPdYnJXs1kfQlD
oB2d0+cp/Ed3iVUYyTCWbOheZZiz7Jpdm+CQtvWD+pAHTpe260bhwlqA0NWoAwGyH1zYKpD4iwwk
3Vqqn+QCwGgqzSu3jsYN1YrrglmH6nBTlkbwYJayOfdEbtyu7iJus0n1Mva8zL4vQAghStJBv8UK
Vf98QM/VfngSnknSCj9PhgAlZbginxi3IjiLqAxeLBdzFtrDHnluGyFqX47CtnS69BYOGHElFOUV
VkpwaHgPyCCcfgd6e9zK5su0WkCta7ClEqtivpbRGKM/RQGFiPonckHi5guTiNGyDe4q29j4/afu
GZHVrwjO3a3TRYhgtcmqgxgK9wXLPhANp5L+yY70dNuHxjYeoCmGJ6g21X0m++pos+0gDLkRxnPf
rvn31UaIt2tNzGbSW4wvz9ZgCCAe4TTG3DNcvLyKnvPeEfcNYl+eV7fBeBEq5DDd0Hn7odPelhog
rpJi7BDWiGAabtuK25Xpg4BD2TuluZ8mT5K5Pb9r5OYfPAgtSkqvXn8o7AEnXfTIc+lCysMoHGTa
ofK9tJl18UjVXA0MZaYfnJ31p7UMuKdNkBVVXXWvUTbByPFGXHN/MnJKuwSqGM6SFDLxpIPpNaqr
GlaSu0Xu3naxFu8KRL/3eq6DXbFUkQIvt42EyUYacVOVV+1emmjo8FaXib3Zbhy2ZvvN6Bt9ybnB
38DfQERRIj+Hg2hPhtNASq3d8HaNatRGhLOEP3zXAKGpkfOVBopisFHfgw5sjl8b8ozu+1ehJnLq
hoV1s+9QkHvhk7u0P4NhqI8NN8HTMJXq2YOddNQbTehoE8Sxa1U93dXwb0vWoY5MteWzRlS9/UHL
oh8gl/U76LvlmVGefcp6v3gBaWOkG53sxRSSWKnimeCYIhnzeTgzr0W1dmU3JU1hQwa00M+0+BrT
XAvYvG25oDEu/CiXe9zO615YPcSBsGBhnknG2YTFTuOYDvAd+12EOh4mwmoOgqwaWANcYgdrMMKP
pc9LWh0Ap/iG2HUugsSFBlRQt4XohLcqu4xbDwckkNOtxP0BFS2vpiS7qte3zVoROqMGvHHYQcdN
jpjSmrwQtE7BYQ0bDx3aOOqYZ9w61aq46lAmx3hF0HM7EAr+pvDYH5Ylt37nvWy+ROZlL4bptx9b
/yDQKHHPc3IerGjM9nhX2BRuorsgQ5PYC+ohD2I6njb2wEDGbELxgwP1gQ07d3fXfKKPTuXLsYGn
dZ43w3xkBZq9j5Zhp1M1Nyjslg2+sx/sIuVxDc6dNT32w2T/9scawSvT10Sby7D3GvtNmw5TcqPp
WUaoZdigbEiTaNXAJe5gzTperhb5f+x3ffAiZmN8c0vaPDKXvSnFkdDUyKnN6biAdPsMoRHpeFuo
ZsrZ7Ks06CYfpXPBshCZr3O/krYM4Ll2l4dGRNsbPhvr6JHHmSzBOHXfcqfBMjD2i/FhFWt+qExb
pgU04NdOyvBmwXIf94pnLXGnDTmggz0lZkPv6HhqyuEgm7xIxWLkR5di5uzB0n42POkpNJE4/XiI
7e6b1zjSiFeJWG9X1sLdZ+ZQWqmlMcnvvLmf8j31UHRZamTf5riNSZ51zrPXRYLhjAMBizfP7kFH
d9MhK+v6l0+z8jQxEvrQzdcyl6wYcIL9ZjZJJmAe3JTQ7jkgk6hwvQftcPgugQhiuRltXFVm8NRb
dXQzDGO4C2A8lfwUE4e5dHrx00cmfz90RQMLdQIAihwT06EHdMGf6+XWqgc/9iZ546msOtZLYcaN
5ZR7R1lVvEbBFV+j+gMf23GP1n1Mt83ld/WIP16qydhbte+e+nW43iDUEO8zEh623YznnnJUKOX3
ykAxXwb2cLTcGf/wOLLe7of1t2d0462xVO6JDX/3gwwNlibwwh/szlMHHQbdU2V7cIECQ/5a3WZ7
7cAUpn3fHAbbrh7GwH3VCtCIaZAUv80LYFlpLyunVyssHUNp5jcVtNc/3Mp1b8fQy2DijD4EjHLu
dguCgZO3ItDYdcxwAV1u8Ls7GBBgZxur3CltlJd6cmECrChezuPgeXbKX/DwWy3TFRNeZQ+bW+Sx
o0Y/rY2Wm418KvSyyPSfkTOYe5E5y7NqjfAgZDiloccSKbBhG7gTsjoAoUy6m3wIn7ag9deEoaYw
MHaRfCaDpX7AVNz1cWcbMj/Mg0V1qgPnN3Fo2d6tHG2iQ+lzhO4eunOQp9auu+bEiDXqTp5HUB2v
fnVxTeO4sm74AAMdnZZ6KphkuN508MUMF0yieblM66Z/SdFLiVyUdOSkIoiOHchMe5ZkSAHTJdpG
zCJV81UZo3XX+dJ7maLGuyK5p+wyVblT7fIO2xBi1GlM9Oh3PlQsf3yYss4+biGxmnYN6mWBNX2z
EsOIp82Xd91KpF1UjNuNqvk18RPQHgH8tnbahx0EgO2npg+IQ6Nq4tXQ6BOhYJQJadWg55BPPZro
BVPXk1C53a7fbjiwfksnatKNauVGN1mPnW5qfk5LxgMfZEnXGtNpGAhgwXU8XbKcpQNGK6xjA0IH
5sBrHC4Q7TvXgSY5qzdsSkB5t9EiszI0joMIXi3gPkiSenvHFIkUTWkGzilfgLiubV0i642Ko7+1
MoX3OSSi8YxjPpNSCBvfuRDmfGfPcwsRjtYxzjj9YJVx7xtsbmJofvKJNVp9KDIlb7cBFij/emr2
fTA59yWevEennLc7g7Qzzq9oYBB41bxCVXtS7OMGgDHLhP7HZIVqruGJZ799k44ykmFW4nUpev1g
zG0BfbYN2n19fYl0UK5Hz0bNG+S+Aug0Z6lTfuf24xRv7Mx6dq1yo+zHGbVjAExjYmVNfptp/wTk
LzsDjvoZSlsh7BjCvY0R8mg17QSGsIf1YShTPVLgfAEJa9+nrVE3k1RvIwjsH4GKPnS3UmoHnIEQ
Go9z6eVJrax3PDztN4dzIW2yentEffVqzIJwedvIH+S4IQzvKKYPWQ8UHVw02pbRn5NRsYUcbRpr
FQ31renrKHX9oU9FX6ubMMIDJdsq2mdijmtdqJMb5PktTQimA0Kk4QOtFrybLXtDFp6d4Ak/uk79
jE4IgK0euvPWGCiUXdFcIge+J58BQjeF+zHm5bW2W/w0svmDYjNtwLz9IPIQKBjFY2IpkpWKcGsT
1FNhahRYtRYS0RDh1cBM80WnNhA7Ck11uxaj2jVqeMW+BJbY8UbogGiGdia6/tiy8oKwBT+PzD06
5SQHjvRSrPUGsMboQXMGVgfPt7VQ4JVZlJJz7t8W1SBja2unw1QbxmHLsZ57Ux3cFuFS3y+F1312
TeMfgmZ5Glvxp7HM3Msxr9/GOZsQnIFwsdv5uY8WmyVP571e0de3KsvmVJdzeZsBDEzM/Ji7zXqu
zM482dVsktEwTAeJ6exo9Vm4G2qsDb3R6fNWZ84n7CBzP/iFxtkSUJyN4fLiXnMKef27OOhceWbJ
O6aNdN7zCs/rgrc8rYaZJ9wSipFAe1REkcKrxP8Mng9WL5kWzV00D11aXr2w9ty79yGE1JMlq09L
58PrIHr3yIk+nYUiXcEqLFzqkE8/ZqDZ6J0byR7UKV81IrufyvDbhwgv5XdoTDu395rDWIfOzTAL
naAUUXhOoulsTFYTHfOGWULrLh16NUfz3lXkYtRyar7cKMgTZ8VdV8BYGhkz5+bRtJW8i3zZA9bn
0jUNYaSGHPuzIsB4Jycx7QOrNRPesiqWnaEowTH6RHN4cHhNd1wOIRIN5Py9HmIjL73UA2helKFN
8bmsibFWal/PZQHaPuoel5IAsQ5ZVzLXpUo7tuNxFHD2+PQwYLrr9tZHp09jGg5GHOUl+rahBzKK
wGBvqMxBKEphD6+zKKfbFTP4t8Cf/BtmNGqPKnXjOfXPCkJQk0TO3N4jEiO0ggrwaFDVncjaGuN1
oCMm1iN7BOk+7PgGc0K8h9qxtodmjLXvWBngExezszhUesSNYrtULQLZ1fTvKiI1H/C23E0NBf5k
bL9cAl3QxMGxyhtyMmbb/moleKqRmL4H3JnV3jal/93JV+OmatsNovAyglA0/fFFTHZz6Vm9JOAI
74Zpemcn0O1cbb41Jc4nY2yrZJSoSu0OUZs2s/lYYVKhlx3Kh25qubcZgu/MAW951TnzTgl3PMNy
zGnMe3EwSRzh074AfHNF9Dpb+BOqIv8svXm79Jp5JSikLYhBveUQEIaVBBBZ/5qorfYDqoaThQ3h
21y0GABgVpwCk2JlpxTrx7iHNfzuTqWJXr8yUhzZ9YuhtbgJ8WTsSwG2AJucz/JQjDt7yVbYfv4H
nrk1Gbcc54mSwUfZI2mlb7KOkXTd5xHuwa6p/S6xxjaCXFkTDZL7VcD1UWw44Xm3ENgjMHVz/NJR
dLHKERBAMENT1MtwV8EaeKlhFHChtAK4m1OeCVrPU+2v4EYR2j77E1nX7axPkSv9QxtN6ucwou43
1XLXVhCigay2OzTE3YOfwd40q/7VducGgl4AAAzhbryFS36OauHviwCuYunnQMTxRY8XJVr9tJbD
jGua/jGeqyWsdt2SlzeOAE6VZfJrM9mwjLWBQJh0dEyGU302BXPV3dR0yx7evr0362VLihpPvtVM
aRcyx7LhTO6yUbtxVYzl0fbc7WuhIr0YIrDSeRO3Ru4MTw6oyT0rJmQxyOESbQXtLweVdez0hqY6
4JPHCMmDm82C5FuBPABFD6fjW5Av88Fzu/NYyv4Oha19M1XLe1Sq3zIvgn2grPY4e2rdm1tkwh6f
6/MytXC1qs6ffhvIqxrCM9rppYhW+VaFBbFD/VehAnpNrzWPtmhUYjd+HQf2Vv/ISNJIMFSOZzXN
7rnsl+nbZq9cITMkoNQWkT6KwgphEkNePpC/48bLtZfvZNbumduJx2zm8BLZVh1zsA9P3K5YNLtG
JAVezlh05dJiFHbbfdUOfJJw0WGsYwtFwdiW3buo5+U49oNgEgWfcxhzyctqrWcniD4UyQNnNUfi
ACy6f2UyHdyvDbbanSzMC9lQ2WVuK9gSrtlGewUYzqRDR0m8l3QYFgYgTCs7cLSgkd1VlcAnejKc
Us9dwSpbmTLhHxh9NyfaXnuqY1ZwOmnRrCtakOd2Xpp9y6T6FJTlN4mzIW0zSnC5hVXsrmUVF+XW
7812K09ohjDb9GH3utXtuuwoZiEv0uBhYbWrbN37gyIE3LNGayUTRlrpmOePzKzYCOBiGbqVcjAI
Smz20eInjr9ZcWY21Z5vM9+JUIuDRV7A3UL4AsHIJFdUdRBbKLFiv0f0O+Y/pwaAJwjL4dgwMdtb
kZH2mw/5WkDY2PpovJmdSMB0dL9BScZWoBTlp7S7F3NycYUS7U2+BrkDkAnE8sZyhKAQj066Nf3+
C6J687PlenzAdrXGEG8z8COdPFh+5twSRGZ/b3w4Z7uMStvZ1Rihf3dZZh0C4b5HXVenc3Q12KIc
PVlmWZ0Cw7rJWu8NL2BzCmoYJXk/vrSWVd5ULkAMHNo68Xp3S2tiXX9MJMqGh5XE3xSbN+evBu56
mJFqP1WLVyaVM/YHp6vG2wVR2rkjc2AvbVcCBOVJ3M1KhkmvoYPbldBpEOn8yw7z/M6YenBvtjEl
PhXfeeQpvaEyaI9tF0RH7WZGrAbfPdf1ZlLDDs4LI4XoZxC2NqlPvr71piX4FkUZC5s54ilsQ+rw
cW26va/5yNJO2fsMfuvDJnL/27LCld4kEx3iYsdrLebdaDAEFG2lM/4sJ6JEgQfjFt0tvIZPJrHn
xs7E9fkrZ6ub76hfICzbCxeGWulmqBvOYsz0LZd1EJuhCG76we/wTVpGcBztsj41RmTbu6BnvtN7
WnzfAtmeimAyT1d75KvFjGlfbiVkf2HKkaN12miRUbq8K2T0xyInPAKkApimABcJ4tMZhmITFG+E
MKonS7n9XYZjmosQu0cWL5xkLbhhA7dzlJWwkrMCx1DWrnxt5U91lqy45CC9qgAAU7V8DrIgcaQn
vKhcLQyEot3m+80w1EMrSvumEk33XJBGRDXRrPSCU9kRtOZPN6WPTTXOimEssUsQdo5Xw7J+zXj9
L9g/6w+z9hnNS38pvk2rxPdy5eD6l3poKALCvi0uOsQ5uit7iLRJsOT2mwvB80uPJcACrCPNjV2E
XMxge/BeGI0tvjVzPnL10nFfTIAW/a0KGjwV1uz5x743g19rjoJ241z8ytY2C2+ow/yj5bjcq4th
SRGPkXXFnZSquen8xmNSpI3+2cik+xpV9fBJpNs1VASqGM7ugR3pzFH1Pmr472CC+XHHAoRxNqL3
KkFevEI37L8A3ZnvvMkBBuM8UulsG5g54MEC2nXDDAswgEtw0o6BDAhxIZEutHTM70v7KKRjP3Xk
eN2tIBxqbsZ8bTCkQtKUumZXNZuDpl5yGZIncrzKgqNseWm2EMEkSW3odN0/fy5HTF6sQUEXewrM
/odeFwJYoDfxZzdw4s0EATF0DKJ7WK/i1iMrifFIJMVxXYLlpRUwXQ5zvUYkHWxbv7P9sexvsfuY
ZDLpJdcAyGcEE8LMskNQsyYlU0bqp6noiDp28VTtiW5oJNwOp3pyzCYrT1UoZB4PU6jIASwVQTxb
3eDGEZHLZMPmUy/GwgHho1kKcSFIRJP1ip4tIqT0JsD/+YSJejh0Yw1RcwhGXhBN8BydGHKjjPK/
s9w9T2lh7VmYUVnUmtUtqT683kTZ8s0FqRNPjDSy74zh6aAjo3P3ozWb760O9Jn5eUFYTFG9mksx
lZhk2TNBCiD1g6DpTz2Pw521LuvZ94oxv4lY994xkOXLl8Q2cGqzsQyHiOeUjl7cLi0PZoxAHyEe
frAfELcEfJEiuyUyAnlWPxXHUPiscZtgzT4sIysu3lqgaZgImZtS5TN4goxFg5SWDC2nuDMjDKgm
MIqnoO6gc+TwS+pkyEeexowUhl+mDvlH5Yj8MjIaf2UigE2Y4BES+doKbju+q/65mJvhswCMFjCi
cyC928gyvdbpn5lqGjR3a+sneYjLA8LSNL8o01FvPRlNMclb4Ss9gw8EPwP+W5XRbat86gMQWCAC
CC0iXEFzXrE2pR4XYHkA7XbZuC9kgVpMk7NuLgZ15cBBesfngBCfheFsCWS6QsPoWAC8QGsIlgej
E4IrG4PZ/N5h2g/jakAByASLJ0tNhfsaMqEnra13eCP6AruVD/GeN5OMuJspR57rrEqLRxQW3LsM
g+v7HHVr0k+hvI1wu32LhkZUewLvXLgNCx/6jfebAWhNJAgKhlWeEYh5r05f8xBov/tR2YP/y3dk
cZFgvRhDrjPHgzmgehwMl3AhgkmwKW6gw1d2DNjQdlV71akUHdSlxKu86FlKg0cepDoJjx0Jlfia
2RzttTuitpoKz4FwACnyNZsiqz4yo5pfDOBdRxOBw73DwuCJ9Sgw7ZkHl2tB3MrAr55WrOTPZRRK
0nRgnP+i2ZnJ5ZoGPhv5gASZgmAjMiMyWiqzATndgTo6g3ILsKCNN+aI36t1s6mz2s7WJxwp8pGr
qPehO5eiOBEwURxVGGTqkvH5qOOZFce7rHi0S7ZXd03Jp3MlUHaPGZhTt1yz72yneDkDy16b+1mH
K0WHzDZA5mK7RjOyuB4RoH11WJ/slLwEjnu/c3iE++L6+SbCZ+zvyA9gMY+DaX8VsxBwqBs4lBaQ
Zjvmm/BFI1CZlQNJczdHtnoanHVmFYVpbF9cT+aGC2APeX+5mB7O0qhpu0dighY2RxZ0RYp6bqDS
518zcYbcTFzNLZ5MxWuA7vebDkTrvZeVqnJaSOkzRGWufp1Q8SYRUUpKYSNphlRd+2G82oVf3cth
mQ790Lcn0+hawGOGeR42yXvBJdf5BFiGDLlxnEOuW/gzkRs4bk74XNxXns8ZmW8O55wnWg4Rszec
V1pK80AqFP6rzJCPiuf7vr+CoGfsKekgveloEFISdws1dUzKGy8SCId6uAmmVgPHaRomrY0RCuO8
1ma17tqWB84GWuFCmyqmg22zcyVGq6fYNpmSHiTrmgsL0y3cFUAy4NIAkSzYmFbIm4exf146i89i
o/zofurAf/I6+EfRY44rHWyHyaxakC34KM8t+wRcZyGyItvqvGeXp/tQwoHPqMta72fFhUKVDE3w
SBTkbVErPV1YhXJlYUozksZF/UfxUBwJgHeOY7F4+yLzeFQmNrQxCZRlPDcoHHemXGeMkoNP3ai4
pOCZom901uqJQssA4BVmPLwDoSXUph1ezRjrIxcm1aF9Qxs/3q/9BEeik+6yk1oj4y8WC5jacD+C
sgasYFo7n7jL2DAWJNDdYpzHcdZnRhP8Nh74MBL+sAqRu9xTAtbBxBlvNBrctRg8N/tPodq/ZXF/
bmv+83dcMLaWz3+mK/9fxikffrfXAGL99y91/Wn+9bX+H8lPRgvzL1XdNZ75LwHKO6BNP9VfLfBX
tOk/PPDhH77puFdaMLpyAMRIVuY/45Nt+w9Ev3hbsHNilENr9S9XHVBi+2onCEwXOwMKXb7cP1x1
QIlxi1zV11c0wp9E2H/HA/83xUyAk9Rzrj+ciUDJRu/8N1yqO+diRg7B2AR+5/3klHYCfcpl56Fa
84BBfaEaKEVA5iS8ht8lOn/BRw5AXQLCu3jzw9630gl4051y8+vzCA634UypLREX9rB9t1yGJLFH
AjfdDFxP8tr4nwl4WTxug8FeVHTqKtE/bk7DRDnKM5dFStixYJN4qR9Gw2OcYWG8YuWl6Cq4s+iw
Y64U61dv8eYUUPZfC7mKyyA2vu2UcVjtFOEUJjSWKiCPRfy2rRIDdpl1hDeVPcqBGahmzeo28O5t
p76X3vDdABK4zOEty+BLWSw7etJknqigSAgGK5iyEEwJ70hZQR0pJHYo0o/8//KkLBzQTItnnvow
2wCMeM7wbQGh+uHZrypqvSsg32b2Tj5PlMe4bdMw4Ngwu5/sopDmchiGxU3XRy9muTwgBKPvKoZ0
s/iblCVoXLtUE4hpLSFVDUebbnt4Im2PVydQane16AEoXPkrLnkabK47sqGD0fmesfhZm/qkyGO7
xmbAcZvYD5EWveRgwyrpvdv9Ev1guj/t86FAMkTszuIlbev2qDDCjIydOftOYBU4EelUxu/ZXl1w
KfkKeF/VYG3chYZuwZXDUshRGzNeUDgZitmafJAI/8ZLrpS6K0JgWES8O+6FIKbgMDRdcFOVLBTt
shgZGk5qogNAOzb4g3xh2pCtSbki1dp1+rro8AuisxSzZ0DvtYSAn2snxzvcESXtaCundWS1I3xf
pyW96wMDX0Zn7HL3MxtFmAR/4siqMAlMMX+Z4K3okiZxpNjMKlBdIkg9222+wOcgvF2mBZ2xmcel
JyIG8Q3td9DqYw+YLdaNlp8r0lLKOa/tqaTr8j6jIU4z0X1m7jinxSLGL+z2NqFzbrDXAuU7SK56
Dc9gyBa4AkvLfBJ6JckEwTBPUSxa0f4aFh+0GfuMN1sFY3Nklcc61WKa8+DQclsEYWjeYOwy6peK
HPW6gMV6MzsSbSGiet63ZepdvducMHiH56zfFIEvH2vDt951K0xcZDXQUQllNuUOwzowJ3o+7x50
/sqlzlrj0yFim2dM2tEL8qHJius6wOEvKqk/dLaN6OFILEAhJ5TdphK/WL6vfDgacd5FJK+XmIVS
VvXlb+3SUDEhXNSFOYIgVUaP/OqTua6UsB2cwktbufVvKrf5M3CUKe8s0Lbqo7za12I56+YAnQqu
ahkgJTjI0K16BqOtCI9Bn1kuu/ESvD//Fepm0avznYeH35HTiflWLzy0RwBzievxy2ZJgnmqW0Ra
Y5GfSqBc+tRCPAtvLUiiceMxT4DEww6L3KNct7HNBwBDTaBnFr4DIuKjYzDlumxFmPssyQa4guyl
5BrLgdTzu00PdDS1Mg03XTIicROR5WJI7IIh6c7NNlQ9o4UoIG6qmRpOakfZlOXXkwblt0NnA3BR
3mUWH2uW61el06y1cywcHruza3UmmX+tWaUoT3OT2Vg0NjvHD0d1YCAUEhvrEK+9H2c/oxQQo+OT
CJhZHdsIs+vS2fWY9Ump5/scm4KVVisdSMIJ67dp5NJ/HQn7GdvEAo4Eea0Jo08wGsSSaRQd8ooN
cQDNDQ3ghBkNH+GOvsk00eXx6i893J3h1I2EIcZR1RRy3y5R8D1ia7Ad5bQ6eaIgQeo9+UmTdbLN
ZjN3tpA9SadoDKCfYcOsz84K+fdsmKKZL3U2NlUqvLE5MIgPx29LpZ07MrS0CRGPNOQroThrjz49
yrwjUM8y9or90MJ+X3R2ir1RWAeHzy1axtysrmz3bLYSz/GJLYPzmf/eel9paNKspu8Dv639S4BT
QqaAX4sTC9nFjC02pxA6si50U1hMvocqamEswuhxHk7z4jU/I9gFF9HPE6Sk6E++M5LpHVcAeRT8
xcnar5OuaNiWYbrputYtYjpPPpLaHPIlHlTdeycjQhoaY/pCGlr7V5XLYJTuu2pgx6RXaG4F+nNV
UVI1Sw1IgVUcfkeDxaBR+pdZe1WRIKhj+8OljlbSsEbgi9vEMpfxDvnvO2c0mFd6nK2aXGo0djun
vloaGCQNy56q2Q7iWSKjTNzNgZGJ+lC/r+OVhBh1cMP2LKODIQ4LUQaUyoVFPrC7bhYomVxGdPQS
tYMvSAwA1dQHKs2qrf1V6376GGkz8rgfR58nVgvvkjOs+M1iEMzmhP8fkG8ziTFxs54div3UR3xx
q6aVSUyGE0+l5xCtLCuy72jgPWTyTrVetmye38Dvsmu2Byhmli7aRBez/cEewKyZVsz5nHTEnJyn
MtM31YSNEii5gBtQt3WeH0LXIxnQrrd8P2Vt9sMLXjMPUA+gzfFXvai1ugsnd3nhenIcREGVxLXk
Z9Gni9wVL+s2gO5dr+MFOc72a8G5LJiNBix8jGrMgEc7jf/Ebtv5dBg35+iSvYF5nzl3n2EDjhu1
gmpJPBceXG0I4o7BSj80QSsvGnIr04LvK81dwCZs9qNdNFg+FXTofHlidn65QRYMCQpf592G21Gk
gxsgPmxXHyugW8qZow+Bf51UcB++Mtgd7s5hSr3uYZCWUMC2FrpaFw3BsAu9viGbDGXvY6tdFGgR
zeLnohswIsHMDjUeIKITGt2avEmOb3MbmZBsU8decxmHFtOWoKoeHdX3NZGLlWDvgGG0j2WwCZ6m
IFKEV65FOcZ2zTIn0c3CJkZtlntmc7gCBCI3yI/xbM37tQvCPOaCNpZkdtr+gWRhIlozmHDvfGaj
X5uGHw7ekdjunbeGCrZahs6J83CeALjacnmsTLd5GHLH+ok5rOUDuTHPRd6mBkYqjM/XdOO6pGlU
1B4L6k9k7Uy8yNZENsMzXE8rzmgYJm66mXDHdpHe0LUys/oY+BMigLhCi6qaKMsd9p7cjf9sJv6t
pus2/6Q8br+GvzdL/3uv9L/u/z8LdLma/v/rtup2/dnUP9VfWCX8hf/squiK/sCiAK0GV43poPT/
Z1cFxcQKrsAEnFvXMdXVAvBPVkn4BxarEKcto1DsY9cAg390VdEfEZpSL8KRi5kbl5L/77BKrt/9
L14KkwQKbs/oT7tfxEf1r84PyW0VuG6LaTQkBI0zKWapA8zDDv4nz4PtO/+Hh4tmwuNiDGz0nBDV
/mbcIOwlwl3WENmVbajctL3Z296wJxqlelP1Pdh3x9qPFQCVMzSO643JOAFlidyIwqSIcOOAQ3LY
tW5nP64yUG8u9N41LigmP83ZVd+ZPXbVy0YKw4BMidj1WDYdo0Y1IVPaE0dSO0nfuVXOVTPC6Q1c
GfABJyx+ok3oFAqa1fZIQyg7aSU9gbdkAwS0IsQ6MefALt9eQzddixN54nPfr0jJFeRL9JtshJpj
hSiMeL2mjYKEZdd/cHQey9EiaRR9IiKAhAS2VZSX99KG+NWS8JCYxOTTz6nZ9GJ6olWGyvzMvee2
zaYsq+TG48X8qzOBvN/qFTuWljr/l1c8WxyyVfeMe33+ZZ/lQUEqVHii7RiTA3/VuVkqwMIgeb30
nzNWyz5cS1kD/vZHcRjMmunYoPEEoAnckmC3MrNnDjRWEHELbu0/NWXRJx4FbW9Kb3ZhgtoCdK0m
Ouq+X9Q1RI/MBMbafOc9fhKVfmapILIGaYnnIv/pQaoNRe6026JrpneVcwkwrMvkCzUwMkTcP+Tk
5knavw62O7y5K0ufbKkY+vdGAFQjdYJo2tb2eUmZ5xhyJSeyshsA9mYTBNQkcWur5dsC0gH8WiTC
2YC7B2I767q9b/OZytMJ+hq9yOQwPOMMsxoqXjaysmS9smHPivotU3b90wlv6TekE3LT2+GgPiQ9
0wuNj4Y9tYRdupVhUdwaiSv8fgqQl7C0Siy9CVPb/wECzEWwFoH+HvrO/vBt1T2sqwHKOKO/yLZD
NaA8ZpCs/wJygRxY33OEOnVY8xMc72E+hzqR/onq01p+/c65Jg8SsfK3TIVzqnLZYvlxncrajn7A
3drTov6aea2mzaS70tv4NFXJuZ56eUnEZFocLcU1VQe5KwCO0oJ+C65zRfkyLaHC6lLAyMtyaZ/W
dRz+G6gqqg2UXaRQdRJl0X5kXgdOg3gJdW3OJ2uL4TDEyleX4p6+pENWatn6icq8+Bj7wq3PNAXM
SxYJ5jOZCADc+PUQwsFVJMChsKiLhKDKkr/LbKhClp2UOju4KaSmh1JOJWGtoPCqLYZHrW5NQMDI
0U+hKDcelmkm76GPLytXy9M6IPGhhLjKC3iom0cMJpIfW1QF/wUFbfoOfSk/XG0zoqWgstGsIRsP
IfcvBEVsVeERpNoPBtWrP7cobIulZsoBo2/+FlO1fnZLbaHDdMaM9Ly1D6++Yvuq0cvnnI4fQ/JP
K9zsNgjZBK1VjR5SIujyNiyp1RS3OsVHU1FZMWOxHZIXOAZG685Cz3MnsyAb0fsgy4qHpMU7NEuP
Y0M5yO62qB6TgyvE+pkyCwrYggRJvwU2PLD/iJgUtBLdaTJcQ9qAh2LphkZyYQ0cvpPkCsK6CehR
0Af4zk1qed5ZWWJ8iWpvDGO8/rkhEqazSJlGyfs6zlcJOSF9aDsWrB5AU0Yz3dkhmvDdOrrDz7Cg
dTitHG/wZErbfCRlCSs1WJn6x9EyW69dJZfkEGXMjPYpuMVs20MxNntOzmU89jyRSyyxlbzzZ/lM
YWG3KrbsMDtovkyEJKgA0M64Gmh+GM79Y8pxY71OWQu49hptyJwFXW69Y1Ye3EdOhDiybzu0IURN
g5/NgkQ/YsBY0RwqHDcbOOIe07wkrxktZZqgjKDxOW9Xe8KW4UtNuKO9EtEQQ//OX8OWgBn2jmr8
JsocPYCtLInpuqez33pa0SQvg68wyATqGwsQz/UogcvvsrrFXFB3A+rkdY7IJdHjwDWTFsoBxpcR
arnN2Al8mTJJnN0odHFbBwgmNrYvi0MxK8/ed/kUVSdXSVTqQeiY/8JpaB+atSbagfgMVJJ9VQNC
njjTzD4UGNX2+XV1si+wAkYbINDZcMLLowkNgGpDCdq5SlwBguaR9cmMG8Kdl3fP4MTcOBBlPoOG
nI+4wA41bHv2IdAGk4WDeyAzwtv0VB4LWkueDBwIU9vEfKb1UyhrlTIiDRDVEJEEplmlTgGucPGz
r3KJho+8bsBtj5lkICHg492nVMGMUu3E/Wdytsac+P4oD9EYsagrmKX8eX4wIM0KF5+An1HXJ/Bo
lTjnBMxEl4bvjnicxRnqnY/D9GZsRUHB7qZo9SSwckQMfcXcSfqQGjc0NhhtQK2rDStIYOmhDmkQ
PTN4MI6MpLuQlkJelLRiDOKBKHjsKUXNGrsE/beTV47rlpbKN9iJIl650a791Fol9EjZIgjZsuov
bxbFyRkrvWBxhIqcFFuPYx+80djIR9FGLjxyHCKfaeCN/9qmc6dLM6eDPs6qCzV1UtU1O9KCONbw
37OkWzhzd5gKijd7TcgOyUDVr8xBZWrdezD313ObywYvVEXfuwVvb32noI0yJPBJzSJ3pq2n3etb
veNq6K9BamS6cECXO4Nw4N6nMrJPJJpiBK3cvJe7wNWST2Yokj8pc8H4zjfz0Sv7iO+v0t0z+/UU
DileHRcPTETBQyaOT0jKDGL7YNp5Gij7EMAgUpnJ9BGDS+OaLmvFLUMptxtSN5zQ7Tjh94TJgXs5
Ip+1GER9ThovIGWzzC+rZxUWMpMCge/QmfUXNcr62pYcx3arvuXowQbob8fB9XEVsCHtt2sb9p/o
0K3PAYUuQUM1lrn+nHn1vFV+kZ2wMNhbnUMBXcWy99qARSC2XETN0TFU1Qle+3jWEmPCBksT/3as
HfvXl4wIk+tpm1GJuKR2wI/clOgQPdSEaflnyCnfajR78ezPyCbZbTOhSPxyp40hxIJxCm9dWNq/
cZTxq2PWt1zKsrBta2uuywAOe/kq1uBY6+ihnNhxVokT7LTdipid+D3dL1OYdCQYV4qH2vYHVFKa
EmijQfcbqo+MsM0epkeYjRabsJFGGVtfe6qzJUEc5XDOkfggnzzjlG8KEwSh5jwLW0cSg6L6Hskg
LMAN4AezW4qZZzgkBMeNcucbsIW/RViziJ1JIsg3zrWrl4H8DOuGQx0lbu1xUTDi61h1rnseLlKY
ZOfw8QCRwVbK/HEOHFrmBetNGrnvNQjd/UA0Ed25sZOP2S3y3RIEJ428eznWNgXipvRt75d1cn3X
eWl+dKxpuurA/v/Vct/G9YJXOJjLHlYsycxD7jkE1lhC3zLkAqEXLUP1T6Zp9DUSK9UFltgUExcq
LtG7LmG6Q8ZPcucbgoNtdAfIwUlEK2wvID+m1EcwatahJMUrjmbs1CofzT5ANPNoytE6tin0hr56
sGrzFcHyf+50Wl408zYefmLK8rx7KswoeirBckIaFJQxFKdij5a5I4apgW3HUCQAl2ra99ZDoYWu
KW5xtGJsGGr3bWCV4FITYaMlFs66JdKnfBFG3HRKG/6PQc06FEM2Z2i7c3T3lszVSQPwezR0e2jz
INCeVruwDsor44UpeqxbNPVitCB5+HJHZtodlAMeKENtskwcvMIMbFpzv92Y2v8rtD1tmAavT/Pg
fFHAA5a10Rgc6U2mw2AhR57Tho+eQO6RQcRkk6IT6NfFrqtH6HRUd6WK9loUyXG0OAS006k/f7TW
W68nHra1EyarJK51RxvQESc2ozvZhcRKtRN68LTGnGM1LzZHcHnFzWbFhvZgPrZ1tyvC+rtvBs6X
1MJkpcTBNn5GkU4xaoNR3GI5GA9dw/GAABWhvC/jIjP3oc4ZrOPdvIB/eEI79uhgnSUFWXhMOhrn
Tq61dZgYm3Jwv4soPzdp/zPk1c5AjiX4rVG73JHewWLI4q26Oq/Z+kJO6Bve8OHiQA1Aar8ihi4+
o849tcL88z33e3UG1lpZaRHhAhdhIzr2Ray6sjhSmCGyzv8T84yuYQlJD/ZJwxt5Am9Xi78ceowe
3asAGRchzUdAeFOinGsqeGhU3AbM55ExMojhSo/Y1OvmhurOPSm5Nvu5agEzz+V+8uo3/NnzaZIZ
6wcN0bgzxPb1/YhiaBLoqQzhBCMmzQ0Rv94hn8gDIkLq20P4kYuM0CHQcvccSV9ZML1I7YzLNs3Q
UsVr3gjQ/eg+bqOmRBU9YOOpKUeZAlYKvABLVTvAUNOUz1oFD2PuPDb9clV7MpPc6a5O7vJAPnRh
Ze1HYNzo/hI+b1u4v8Zfe6RooR0dgqj5GurhEtgDn3XJzyvK7XeB8m63uInZBnAILhbje3jUzk/O
wO2g8cZjJ2nsf5QON/x2ks3sp5+hZR3TaHpoZch0eBgJjeEm8/09CeXTpXf9hghyWLybdEKq7mnz
zKjxA4kn3VOXsChwi3mfO1b0TxOzXm9ITdLoTolwOFUD0nb6A5f3UMqA99WM7/UQ3aBYpwUW4R75
w6/hMsm2QdYPsWytk1bMAI3bbaM6fKDgS2Oo39tetXobBNCzayc48MskGlp4tzIqR1Dj3glIs3WG
YPKbB6pAesj/5NfS3vVFSNqHbj9MCVgL/3vFfgDop/PJbD949cPw3M3taRGB3FXaWqgdqJMuZYvl
2SCeioVIqp2F6RdrH4s7v6lIUknkYez5yv2IIDY8JjkI8CjoLo2SF6LEP5NlwWgYyP/Gawy4Pf9E
cI4vnRrvQ3eems2IZvhiWc5jKk1x2624VqRe9vQL+94Ljw7BPtvcLQMwlGt+56bi0IN6YUZLLBiS
5vCeepu8ioDSthitD5ch8kbOFevkHGd8aVdPa5B6XEWl9yEozij2qmMCWhvu86NZ23PfW3ySUGOY
cLIS3rYYjrGo/KVmvmHhlh5cjPIrV5nK8JOvtOPpcszXCppz3tPsSW9B21pj/PSKgk2+mm+waIm4
Mc77OupsR73mUL9aSU+eXl0NR3TdF0yqDrtP4DdfLrnDW4xWdkxcEQr5Vk+nTBQDa/s+NTkTVyLm
I/Tr93VlNzc1q9iPAmU5oO9pjWv8hp88TfpDD0GHki5/CBvy8pqhprOoozsDGnDylBN77ClhuTMC
uwL0P6wCydV+HdvisaR3wbUedvZjlU0/RCvGdWSbTVuKcdfjCuETzeJOpHdY/r+VkfowO9atakb2
eLgtPlTmP+oZvxgP8A2CCOslamR6oyQq7TYqzUfeVubXNYJHgnBNj2nCo0fkYjSsHE1N0LXbCMZ4
ti8WYf+WGm81uzR+vuO9WGhDQ0OWjHbCT0OE2DFwYSBkRTRw/nesX8z4gaBv8ekiJIPrCFO10x5C
THWXrp1w6I63pUmfx6Lg7Sf116zVvFklWsO0/k76hvWwuWEA/+41TvuAtt7/kIuXxdqu352qexHo
C+h2TcZCcvrrALXckgqwJ8B+3mjpYtTP9W+W2OPZYt4CT2CbSHWeHe+jtMbD5Hr+wRcrY5J2wKDn
87QO7RVg4qpdUS7l/axD6zUy2Z2Fii0OGTFtapqvfTe7fC3TGOLKrVvxBIKZ1nhJR24uloKTT4qe
Q7YXTWMJojdPPqm5y82Y5Y9iZoPo6uzddnRFWUtEUz+WkEbWcx/qo+VcUS9qUNspYaOWFeNdouev
urN+mdLqjT30pKjMlGsNyuHYYubPBxbm3HJT851mGOKQJd9WmMasyGronRXTBhg9486rUBYOIR7f
eJRzge5FKmL2wr9yRukYNUOCRzO/ijuxlq7BjBSO6QwjPIcMl0h1N/Sh/7g2A9TO1hf3XbP1B/40
78Zzb2z+9iZCJbFrHft+9PCwJc1UXy3pudgYDGpY5dBDRh0uMpzVJqodunQMM/zkj6gP232CKYLj
oE+zC6Z9bjVr2Pl9HlNgvZQBhpR4TlnuXdiwm6e0EqepzDI2IRqZii+W30B2894KeWuAGu/Q36Ad
8caT6y8vkGQS9zp4DWJkKiAp2mNt+NSM8Jkjr6Y5TCzUYxzGBPRm3cPsajZbU49DoA866xggY91B
x0i2V/Z3GRde6e6BX3LHIrvg5TcgaFqxQ7PtxZOT+C/KcEAtGdtlL8rFkehCE4d5amN8XU17a6v8
pvOnZyQjMWvbQ+uwBhNy/Y1oUrbDyPjiurENdymj7k1fL/b1TfHyfebLwBYEkQIZrbZIfSqsmUlX
PDNeZxzYrIy/pqktvtbOaZpdXxuuK/ZHm2Luu6Olr9oktAy4BAcdd7bPorep7bMU6VmlAW15Zv7s
BgGpy9BQe4c1Gt8HxnS3fplar2Y2R1Qtb5M3/QfVZRclnKTXtpFTCe0GKWeOZpTKd4LXPXnp/fCJ
7UaIMMnp0Ja2MGEBxZDYlin9NYX4kSKrZAaxZB6j9zS6hHNEqzR6zD+SNmBYW2gMRgO9CRbULdF1
U5y78l+0hObSNvMfVq19015tT7BPTzoKYQxU42/jKAg0c/lCDtVhWtp3Q74ljASDMVUdE1rGf6tL
OVUj4O6VU0JvIOkItI85h3bwWnfFqSdEtFRGoHps3O00OPFcMqy0sqvtM82bl9mvm21FPegpj8l8
+cHhwLwudT74JtedGzj3NRdwtdJoLoJkMvLKGG+Hs8cIoDi443BZNIODrijw3o6C+VRalTa4HDPR
mDXmErmZOJd4es9d0/8l0YgiE5DXR5X+/9BLp/4mn/Bclmv+RZdm74g1mwAhrTf1PHzAhF7jaMrg
E1RZ+FiXar5tuFX6GSVwx2AmQpmM+MzJ9gYiAmWnvDeMDZ7bfr1oP3DuACVmeG8dfY/l/hl6B7/i
rm23V4NmqrnLm2h9sjlTUUQ/MCa8z4eMLhHKz+FKEXxLAvsPjd2RqClSVez7NWLmBs39rWtde8sB
7G59rd+FivDKRPV7EE7BqZ8gRnCE2qwo2kPRE+M9w+1YCXLZjHRMpHcRHpuOp1TydYionV+DSTGq
Yv3GQpiVfYo5EAfwi+wqly4bAAAMn/Ip6qCn0Eh04G6Mc3TSdUCAIR67yQsvoZ67+0A5Z90V1Wvt
e+3P0As0My5Wjk2Tlfs86lp6Q3IGo0z+43puUCeF1DJ2u9bou4OBKNXiHj3VSOyTDSHb5xSsVTs2
G5gojHL92u/urYSCau+W0U8Ik4ku1Tr6S5jezXbvMDaNol3N/mRbV6SLR9jiD5lrnF3nsKdI0DLv
zNgCHiqW7sBw8o2Eyhl7J3Gw0TXgMQrnnxUly41cXE1KSpfCjKrGr1rhJdwSy07u56gnRMbJdGBM
oLCLJOcgqH6FrNCEz8co6r+Xa8JwJ4fhrQO3UW6tkC5m5yt3IuxxCDu0+ImwEVPhGLOoOogGTrsS
7yOyo3daCDiBsuYT61JqTd9arKvO0ArrbS6vtIIWYCQSP+d7tW0UdUW74l+YzXbW3fqMoQS+sOP7
3oUBC6M5nBLNhyfpuRNld/8ZOaevhWtTGzI6t8GfUP7NtFbsy8186ml2eYpWtU8s21wrfeJPNiNy
kCfuP71Vc18ecqd+bsMm2hZN9m8txYpsI1iw23veMmNKYlXEMn8cdpJoZTwrHQzyTnEz91lUxcZO
c56zxtx43JrxOlBs9n5f/bkm/CgcR2zbRIQb6OE/IxnNDFbFVmRoD4keqV8IK1UxycL5MStw5qbI
sM5eRtz1FKzjD+Zx/9BnjPlgAo5PqTJjDL1qvls8PFO0m0TwjnUJMC1JSXBNm/eGLgQ94XeUotjs
7eGQOs4OATQr3MWSd3junWOneWgnK2lODiFrGyc0tGhr4wxMWKGm7CfZJs+qHLxPpydDbc7/rU36
WMJy3xE2OJBymR57OyFulhUpcnDXuSxB/kdKm45R2vwnk/YbM3mxJ7L9GUNFGytYMS/pkKRfiZO9
sB6899PisSoq+VqaVZNJakZ4AN0bS0K+SMuQOy7upwXLbIrtUW114r63jXhn8DagkUn+MxCl+IqH
g+xoGzd5F/7LChxGiDx4gTVYCX+55gYviPUWH5FnHcjy1pnZ+jmYGuOs019QMLqdcNzvunT0r62U
3221l/mnZnb+hXlS8uNF9OLnWO67WR2kbGidouwmDXGKD3WRv7eAcYeieOrZAsbAflDE4dMCWpF1
lL8eeCvBDxRZkV5RoEjrrpnGXRXYzWUFzITnel9qJqG1vfd0+aABDjwEi2aYmJtyHyzijBC02i32
DF2Y+d3AZ3Si8DtNg7wHFFKivrLGjtiJfHmb8SRv/GCOiCGExl13iJSbEOZOu3oE+fbK5nBPg72P
3LCDQHqN7v5biuzJclyWAZ23L3I0tDw5T3Ty/iacKNjEILP9wnNycVrrsETi1Ab60pUkcW2tBAM4
/tS+2Go1vegSigqSsBMoMw1LojIs7BfvMa+zS5CZY6GK7gj4gFUNvo0z1huxY68T7EpdMudK2OWR
FSieuiV00FXN8/pVsZC+wyjMf3bGI5H24k4s5XdNSc12YX4j6RwdNPm+P7MvWHJFwYBhRavwbAed
OA1R84Dn4yQjqzgXsnU/MFsXsG7shjCI8GrZUHbRgGBhoIDyogcEJbNPkarsljHi/NSonu4voUZj
mOu6/gGLTf/Ea9U/km0mvJTO34sscDGQhUPzHY65FW5IZaGQkewKm12Ku4st+jpGtCmKsqQLZnYD
Cf4JkqNMEgBZsftf2ymbmT7y2sOTfpnvs5K840qFNN6N2x/4hS7ndW2rO8tlW81tzFhu8LA3tt4A
kQHs98YMg/fnK04vhg7/sIdR1MPsvUMIBZxUlVbwMnbKRqKVOOJQLmnwuJCNzD0iB+9b9DkcxmAN
6v+ioZ2OrNmY4NT8ABtPQquCYo+2KQ3itvFulLdYlzFv/hsNyc+DQD2rW0nr4VNzhnndPRu3eI98
lyV8FWQ7N/KPLAK5PUVKwWrX9bMmm5fydSkQnNH8J0WjXkGoLZ8WhpeP3ls+zewRGyfqqzxJu/65
qQ1FHI4Tzv6pWJEQyMLPbnujWkXdhexg44UGWF5ZWZO9J6w6+WyXYXobVphmSxL1HzB40IB1LWAR
EAlpx8rD856s1mVI47KYDuIow6XJSqcIv4KSGPV4qJR54VPhuFkmpukkkVHWOoqclW07yeaz6zzG
hlNSSPpU5LTSa/v/guvho81yyAsAVIPNf87uvF1p2Be6IAmOJP4yefR4fmJ6DQt1ZBXlP5m95CHH
mgxQZy13/qCt3YjJbluLQZ3dMvHe2TlhnhzW96Yf6nuTptwfA16I/4wQN1OR4rq32pBvqRoFusLK
/yDuDdqKMwxsXBbzotIlg9NkdzF+KDbfCTfZJ57s4TEpdPqgZf+WJA1HSc8SGGe+LPNbj/QNm+iw
2T/aTqYPOJd4MDtsytKdHDD+OBqIXBkWomhXOzvZHPpU8q05LHJOLmK1qGBmA9GBPuy2A5Nb9SWN
DYD3kxfy9BXgV2IKnfLGGoOOAWyZvCAjIbyF6DdzKmTX3TqIU85AX/be4MGvmaijOKzzo1santzU
0a9BpRz275APfW63XSut70I7x362/4gN1TEK6MdssnsGeoAsMhviWYzZUX31i6ZUX+V1NlEH9Jqo
H59BGRQxFUq1gauGiNOJEuwM1jR8lhYO6aoZLipf3TuXX+iviGT6Qa0f4uJ1m4FPIKsPCLkJQ2om
MHpzSDXq1zn+tETO7StsjTFuyIQ/geyHMDdbcXqNlw3GEKQQfCUmSWt6h7zwULsszPyxvrEs1mIe
ZzGhrNq0v2LUuCWY/uLmRkHvVEwnRefrC+35tHWuUYVNwq4bS8J+cMv1tYQhUmw4WIlMW6o1VoaA
vx72wH0YhPN/hcsay8/YDPVRcm3YESemSNe/O7AssADE/B4WUvxZ3UCCnNtmHynQj3em8sWPdm1f
3xRdYLZD5iwvqGP8c1FCj7+yXbO3hPPsuATgoLp2CQ8EubSvYe6ZIvbh2G3R75S898jutryALtrO
SQ6iIWBc8KDLBs9AjeATlANChh7/LWv5LxrkfuWIW+2npXNKdAn5X1N6fF8N+R67QpA6ianD2YoF
/jmR1OVWW6L6a5Sj/01rlR2JbSeXFbzzXTED2EtW1Eve+GLVY3ALZGvcTUwjgMMU1BShESpBrrSs
LNRXnIn5MBZXm4uONvzTutOoE14ilDuvlpezcLXWBSMQamvuAuOgW0q88W7RS1azZE7cNyShBRIs
1x48llZueW/hS+F3jwDiQnFjbEq7hfVnbgzXVd02CR1nZs1n25v9T2mi67qqrwS9Q1ael8Tk2zzj
+NiSuYWeayL+GFbBatgPAhbOLmM9qmcC8Wi5wiXCoZnaBWJt3LoWWL/GxGNKOC37aayeLEKbbO/T
p0tpdWe0Cbm9FYOgepXDd6WW+T5rHTLSE34SzZhGNxZw8p3E6g0EbA7/c4ppuiAqNQt67ooVKyzH
Tea5ADZcBtEduZ6um77bpPjd9gnTiFSHD2goIsAgzNBoQ60VxOE1bpr3Y6JdChL1piRNDHTreF2h
FkhzC4mHI5yX+eS2KXbcevigZeuxmUBGWb2cq7uXZ6U91ofMInHqryRqlk+QTLqzy2QIyZhsGNp5
94iIYsArKWMpS2LKQMsDXChon2yb6Z0rSS3Ch7F01BgmnI9W167cP1jJN8z+BO4V2imHWe62xxKx
832MHcj3uy3BQV8D2CLkWi7yFlq2N1YQwyGxTfiXhJFCAtQiztuEFoBsnvAy/ZfR+TBECSsP6EP2
Ungj5oqIjcq2TJAxXOc9EHuqhGk3WcrsRzCxXVizoi5nZFag6wiWOM+0vaf2pAZEZoKz3eQ1VrA2
eQcBSH01L6KkXUaB9mIlw3LGTYp0YLwqhchMfbBRLh16Itb+IYLO36XsrHcHhYS3lZGJPtn3Fne2
BweLs8KO3pjh0g65/XSXjanDzILIVyhuo+dkzMjQdWDWE+chrJz3bHGzJ7TS3sbyEJKDwxusH0ac
/SV1SnlfLdFPYw+veY74wcmcX7wv4xFPh8STjo9stKF1FM5AFrzZeSzKYomqTO0dNlrIPkT5PbPG
7Fg2MfMVT/Sjl1EXNyCJWcteYSCbaB1oVGW9xn44/KRe9KwYm58McLsJLfTdHDBKCtIfEAHTFxzc
H+GM0UM+4gRCZAc50ka7x5Ks2U1ZsfPwHh2gynxQnAVPZuqsryhzNBdfHU89ASUhSWMWdpE9zoMX
hXN457lJemwQZm98MYQgR+EHk9TCQyoAbqzb0gtKgoqK7zKxq/M8WZ+mFn81F9cJ7KwCYrleS76X
VUT6XpVFe1Gzfw4XRG/QnU7zUOMYcUWGUDbbJNq/A0bSvQerf7FAI+d6ObfTyhBjBaCBTx+RHLJj
yGoQR5AJsYykD3SVe0MzuhKVXq5MTBglMwhYPKCzs8Pek2Pr6GOw2keqvFkLiWZnqZ/WJXuGSLzE
YxsdSGAK/C0RF/yQEzKJxJYyofm3eLN5KCEEYUe+505vfsqBWHIOFvQzcHuLp5mR6alIlXr0Vckr
dmtHtszbYStHIcgz1xEjg6RS5MEDio6iPjBTdy99WXHtMFezZnMum8SmBeFXscEn2bxpX2BF6ysr
e6VaqM5J2/8NrZ/tZVJbAJHsShSbayYRxrLAXe9zfDcxGSfZB6Kd5l4umeNt7Lnvw51m/Gk2Oocg
DY+cppcfue3fjh0sE5dK724WTfnSuflAeSR9zt+6q5EJ43NYdqguRyYKVnchMTXO0ada7YdQVzu/
ryzA5XQmih6iMOphVPMdFOSd6TSoEo0kUIllvVV27Z/TOejVLeLmBUxj5GAgcJcWe4eBUzjs0/B6
n2VWso4MAApc6cNYwa/lUGV9lVbJ9F9uLTRcYVuJ/FsxnzfcHvgY+OoBAdZ/yqry+pTTXdDTTcae
HvwsGPu4TIR67aJueSw4PP0voer2OZrz8XVcFJnz6XQNLK5Ll+9hWgNytyCv9N0Ox0TzOEyetmCy
JU3zA/Uyq65Hrswv+WTDLHfL3J5OeYkOYm8TgZycmkG59o4MWLoKejBoTl6xgFAnuQyOQU8cfQS9
UI11LNF2Nnsrl67AKx9F7W0zeA4+tLGU7mlaaqgJmSEW81YsDUOwCmpdRinhZOEbwjD5w6zf4qrv
vJavpOvXFySDrDSy0YAgu0a8jr81NxP3pcXajXEY3HswZ5NxGHJKt97LtXXDuM8nP7wASsXzaU1h
MH3h9LCbW1VW1fPohvo5L3vW/GHPNctdw5I/9ui6nYusciwdyNtd8QKG019jxBGhYZ9VjtF2TdkY
Hae0cKJHRhQjPQVTevBb2Yh0DtM+PwsLzTjoX6ws/r5xGwXgMkxL9ycXlv+GFLPiEmyuGskycex2
GyToO+OeGaCNEbBcV5Z6Hl2LSIm/JORZR58SaU9+W6a0NLxir/4Rc9bdBoOT2YhdLQ+3XtoyeNfE
qf1VBbpIVBVh+dBiUIWI4xghj9jMch45s2InUMyLqnOEo/Y6MQDciqRz9el4S02zCWwba8+ao1E6
5rZKx41E9Gcf66wP1n3IMKkH2VTa3f3S1c67bzc5W+KlIGKzhSTL2EPDFjzANlyrLQ8RFAZOiiGE
sj2CIKN+Q1QqcoyIMSZRdwCYkENk30bQ91Ak5TKVuK3MmP8pYpy7OBgFsq0ax6F8KdqiY0zqiPym
UtqVG5/HwD0NrYK6zabJoAcXa5Oh7je1vuTGK1Ws6NzkfcMCwbqvcrMOx8itDFZG9qWEX6NBDyEv
eqV/RPC6AA/uMjEUx1m4IaxU1pAMFxvnf+ydyXLcWJZtfyUtxw9haO5FM6iJw+E9G2cjiZrAKIpC
3/f4+lpgRFWSDKVYerN69jItwzIiKMIBv7jNOXuvTesrrirnc2v0Fvwq2zQKkrSDipUZ9aGAYIw3
4IhwdAD2g62EbTcb3i9ggTIqdLEGYialr6VTEUgTsTWiqG73TmLKYCssIkVWs+wV7buTkSjbcfyp
Y3FBHEVQfzZIjJ0eWvDnPsqjOjj5STBGe+SN83jLBqBgNx77drfgdfqMnZuFHnwdiMyU4GFUOW4U
1kx92/PI4kuw/B2DV9Fac9/7ZlueCuib38qh07RNi9hJrIeoVuAaFUjiPiN5JTXMLGjxsLwiRHPZ
nWIBKeOpxnw1+cFD6KBkRgBJV/yeYTacfT8tUziOZTKDnkPXexnHsZhOeOacgek0Cb5SOMlhHRUO
EFajLawfva2N4rNd11bJJqtKi3NYhUmOxbZWl5o2kkxIJYJvQRLfQcoFqxFDM0JSBSCPgCJUvgXe
c3G7UJaVLVwZA6xNVcKCBWQ45S4WkYD2MKafwKOfl4VXacjcQJG4kN3nMiVRjATrQB8PdWqm002J
zZ36vU73kc3hiHqX0g5tiC+TSTLPfYn0bdjFI57MC5EL1CoSdlW06VBhSr4D9K/bMTN1iFy4m0E/
2UHzXZpOP64btaJDrgxhT0ZLZDfGPqhLMawpVw9nxNFj7cVh5Fz2gWjGS4rUXYBimLxB+EsorZ77
IRiLowYR+A4pN80zniUbGEU1VXYI2IWdMy7SMd1as0RtaUq2Im4fhXWIRRB6oNeCbQMfbVQcpZDg
t49jB72PJ7uIUCOw2Eh+0E/ZhzrwEZU5VSs/lWySgt2oKi32ZNVSHS9sakt4PY6NfifLkmXMbDQW
aR0N/+D6adExQFhyTTdu6+khRONauXOoJgbSx7hvt4iRx24jC2JyDzEJq2IDjj5l96FIn3xGPAeU
OGgWP3M+RQWVd2Nbuq1TaplnqMH8ZCLcDVmnSbtYi3a07x3F6S4KXUNKmaaVVl1OnW3oe8ZxEm3a
pjAfhcyM1NPiFPvxhGai35UcpZ94TGNFfzSxvxWYjJ8EcFLkwkKR18h+BO8y15qvnKhptoMzGIOX
yihKr6IU/pJH6bvriFwJUguR4MgZBLWkbtywI2dW/efiYfv/br5/Lr60f+/mW4Vd+5i/NvMtP//f
weMgUECaICy15YI7+S8zH8HjlrRVtkC6wTEIt99rMx+lYsTROpIxzL4af+gvM9+SSU40Kf/F0Gpi
j/mt4HFUJW/cfIquCfL6gKS8M9YFVG4EfjB9J03qBQXwonVkOImOSL3KdmQB1Qd94f/VOXAfl/oH
5QxBAu60lFu19j5K7eSTosrPoZAxaCynRMqStiN4KXT9dgzD2grP5Kv2KYUZq8eLbaIMs4E5l+uQ
SubDqJXhV8xl5o2tEI9p0UojP2tRwWiwg7EA385DQx21xVYTnFhz5KGBfk+Hy9Lw1KQTJtcccYKb
xGpLdYCQEsQOnBYOsteDT5Wt+9POyPF8cMoLfaJy9KreaKKcbsxaTtG1oueR7ipGldLtrS0H08U8
xUj4zamV6y5tkB5Hws7vkkyLl3PGfI3WcDgYDsIv30hrVxUVFvPZzC+oZ6Vf4edNB0ko5glsc7Qz
x25w0WPiBEHIWrgaTq5vftfkeH8pvlX1PLBdCIuLJszGY5ClIGM1fYu7QZwDi7J1ZWUoILWWxAGq
VOQKyWrUd8MA6iVn7+CwZ6sF4ozKRuBHq97eTVIu5AkzMkGeKMUuCQJxgkVYHTlfNGcOW7cVbaqd
7wcd/hZ13jroxGlMUFQJhLwgj3188umyU/OZpkuRNP2BiJnJSxNF3JW2lV/NktosnRXCWwxTcdaZ
3VefCfOWhypFfwLKo7X2U6EEKF1KK99niRiBLvXalU3f617F67mx5sWxUiTzGRYC1kkzSRuPCS0a
1yzyzQ1SGOr3Wr+UAhuHU5YyhvOW2JFiNSqpYPyo1bGK2x3QY8C0dCz2VONbMG0JvoFAFZ8tg0g3
1tPPCiayI3UisYQ/B5+B3WAAmpmoV0lfcXItK7DSLQYRQP7hTiyB9NghYVdk5ueYORw8eSh2ltnR
TCdsimoYMAG0MArNJ1ADmcI5XJGDgUSmsv2Bojo3Qz2zEN9ben1YEIKp3JNTEHlTZGtbpxZYqEpT
TBdUBZSj0SX0Jueuo2maTABnIMcOqr6DsgoAj4Nrdz2Yin8TzRIK6yw1Vp/AT2EXzzTTr7ppDMAQ
hCmpSC3sbizmMoZEAQx9OOZhpl2AYp8/WVKxbGjUWV/uugDER1pL9S5yTGXeRjnFYvZaNCalpQrt
pgZuaNF6Iq253cDg14Cx4wZR+JNVQHU9IVQpC2VxGLCSb/KAHKS1AQjprC9YDwI7ra0K5YnXbqhU
FM6yZacWlxeRTu4EN1l0VHA1qO8Wxr2tgcAu27FC5542iPhC6QZks+qQAzNQBSYgJPh0bfiKQIYJ
2EbZDA1hYEfbeqielHtVM/KLtF+q80Or3ghZ6ExK6PVx06CsWAFeGvam7OXeQFT9w5oc/xxoflav
p7LV7xDRtOzM01bX1qEGbhEehzIWEDX9+qqSthbAP9YCuaLMrydbhQzup06xMHnZyE9XTauk14ju
pkOXxmgy42iRkY9Ngxsa1lVxNeuaci5M3dpQ4UHJJ8Og2aqo4lFvswvGPzAooGtiOr4rqHDjwDwc
aF9bOy7Q+ThDTk+PYoVq2Dj2gWnwpsaDLa4ZXNNJJ2fAp5Y5U9JLzFqpwADFDvJOXUdBEtGmathb
HQ38itdtGjPmzApYdUrrXKPs0+unCeC65rZ2QjhFiQVv6zSZtYed4aOXH5L0ElGxdVL7Cl90SpGF
hukk1lkgEXKNISw6veoy0lGatsXt2Cp7fBzAmWLyjY+2jJpTZitQL+H4TbyPPSphzrDwF/R7K7Ki
W9PJxofSNqtvNjtHBFxS0Xe9Pw7Pv781+R/Q3f4XcdukZZmCaHaBmJvcYWEsMIB/v0e5J4Hn+fs/
btvH9rn5x0UENuAfVx3Zi1Ee/GOPUyb/3rzewfz01/+5pQHw9Yeq6jhSYQ2YUjeWzOE/sW+ayfaE
F85ySApd9i1v9jQ6NUKwbo6hGxbY6f/e0yjqH8gYVG6GeQEoq0N8xG8hCt5SA8DHgYeyVDY7qm3p
zMlsn14Hq9NFzoKew/pD1QMm6utQ3uBxvkRReVSq6nkA4F3M860PhXaLK8yNRYb/oKJ2G2M/qnPj
+6tHzS57Cor8dRLt25DYvz4PRHfbRsGnw7Z7+3mGuhXKNPXBA4K6JX+CQLCXv7D6o8iFbLQih+KD
jFNt4TD8K/OSR8g+QTqOIJWWp87O8+1FG4OuIfYS424ylaPUai/LUGEGE6pbohhSr+ZowCE0y1wi
Qj5xPPqT7QGVI3gufnLTSxzl6+uzZ4MRsWRV4ty0waW8vX4W5h2PdLRv8Hdg4+ipDxvTRgCqM5W9
KlS5yiNgR8hA979+2n+/sAQkwSAjwB0fuLZ8G0+PNwz05j/+qf2fmhY7B1LDuNHZca4NC+3TsFAV
qNXfIlnfEFNxK7VyVxXi4ddX1hinr2+aEcwXbCDeAOvqWKZhvrt23AvcyHWYnZMVRAj+d3Hxdb8n
ocANtrjXTvKSzs9lu7PX5t7cR1tzXx/NvXVJWXeNM8AlzdJd/vnyc1i1dvmuXV3XO7zUO8fT98zi
K2pe/OBT7z5dm+t8pz7UR3KB1hb/Ov42PEzX6ZGe+nm8kRfBvvS0y/kyODn343m4LsB2XlPrXIES
WLHlWVle7T1d80ufnnAHeKMLuWdluNH6zAbY5di+8V3fHfh/xkrZmV69VrfqtvDUbb8hiuVHvK88
WFmus3N2ch1vix2ObSLk5u/qpbafbsar8Uo5Zkd8pyf9Qtmp2+kwuJXXuUCtPG2P8p7fb3vAoTbg
a3bssC+N/fKbEB24P3ZHLDYr27XWy4+xru2qY7NL3Vukzq7tGvtw67tyb16GW+eu2dFn/GAML2ew
V4P4r+9ThzziGMxnjKe3YwmIE/E6aC/Om/XVHYjHY+UW2+Dcf4NqZYD1QIlRepR8x+O8owq/ijza
o6t0M+8ir9jyox4tyM3z9vIA3GlVu7fTatjh/XHpy63I9fOSNT1EN+WR0+9c5xeT5g6rM/tLmvDw
SO6da/zNyFuUNR3FdbDJ3eXP7na/HrhiIWH+62V9uU+2ZJZqaprDHPzCYXn1zpQiIy6iN7Iz9YoA
s9BgH8YeRbNToGdb2hAFPpNVENjfWrVF2P/ylyw8hF0W7l/+rpmGhzzom22VIcYqLSzJ9JTQGCDJ
cO0eK8fK1Cp172ugRmhEHF7+osXtU6iXgWt1vKEq23bk80wNvEZiCeK5AkSuHnxu4OAEzV9/yQt8
CLOP0Ohf/+zl5ypqRR+MAPl2Nnl5MlIyj+qsawuTdFlrXj0Z6PIjMYw1JhehHRShwGUJb+I2PNnZ
s9K2t0j3af8nl4aiXehyvm0iezNX+56sqpncn6WlrH4PQuOUi+HOismdKJxzZUUHLXGOGCs/d0uP
qOF8nH+LxIC5OdsVI/6kqd5EdXfpFCbq00/gAWxPM5xrwSGiIt5yRfd0a7LV97sR1FsCoznygBB6
BbbvpPNaIqP8gNqvZaIq7Hep73iOqq6FaI/kS12RWbvSKmhWeX5L5u5hQFf760H1bgV6eXS2xoMT
Fo9uYcS+fXRZjKhf17PwDPZTgArmUKFztERqo7ZWc8S/qcnrqTU3I069Dy6+LKmvBjTfGF8YK+AC
gUUirr9bfTiKUfJsNZ8+ez4u+2gY8DO1N1EbsyfZrSLRCz1q6dYHA+bdeFl2ZUQQapCbOCtp4v2b
JAdUfuMg56u40Z+TjEStsK+yzUzasR80EmcbJdjZgWjsxI22/eCRv706AiHbcDSLBo7mIN5nf/j2
kZei84O842yH2kUnMTG4iTM7OdJAJ9XJV9INpaB+1criooCnHUFDvEhksek1kKCOaVyYIn8kvDlf
A1pIcfUTpIbT4C6z6vjw64/6809q6sJydFTkL+zeV+8VLY+oSNk/3FHueaAUhvRcVTkdGNYxb6IH
9MerIqrydYpf8YOxId7O6rZYzrFSqIvzxtBNCvBvn5I2ZLWtt11xTnOExcPge2CF9ps1LksaxRTd
F9SRoHQxN5doC0uUwfn9lKfdMcjxNw1V55zQFuyCOmyPvdC+2FM+nFuKWdu6TmAAL39rFmHlSTFQ
6Z+saNuq031HkefSkOqVXYn4bLWlf4/gZ6bVRMLHwSGK97bQQkxgCPBWdCXUdYgw2W2GvCesL1fp
9TTtDUCrS9Xs5Rot5P3Ll/JbFdz/wTHpfxuMTfAa/PujkfuYfSu+v2VcL3/iv2hs1h8mJxldgiFz
jGWH8NdZR4VxbbDVE/DyLfbYrAx/wdg0QZGW15+DiAWLTTL5/IvFxiQNjQ8mNecmS/+9g87bPT71
EUdgKeUcZpmmpfMh3w5kp2oyRCtjt8ulxBpUpd2aSOjai0bazbph1JdU/gG9hhLdskk252Sn4adX
D+v6zzn19eFmKUa/mmpfPoRhUUPmtULTIY13HyK3YSdAt2p3yAGWFqcK5BOTFEtPOEFKg0uk3gxV
2X8j2TKle9sONGx7JFyEEeXRfZagWvj1R4J38O4z8YKrUtM592DJ5Jz8bulxZDAy6SQ43UorVdlN
2dCTcK8sudNhlX0Zh0XHmsMIcTGEpy40KjhPEQSMYT0KvQZ7BOCocntNt4ZNoihN5E4DKKHHQVbB
D6nZlGuwsWOUQttmlVuL6kvo0umZiX8oCG7Tg+5pKKOa7Z2gzoRZy8jtXRvY0c2oF3q60yAdVxeG
nwAhV1rD+TI1in1KrfqZ5Sz8YUD9yKGzMDOe2Z35gRelAEgXL8kwepNtK+YhTwrMW9iqq3gXaZV9
qTo91UVn0DQsDYk9BkctGMxsW8iR5FUKUB0NYGI7WYhnQjMOSapr3y0bmAn0ytDhluqpiTxd+Fnj
tRnIkbXTESSwCn38UJt+dHIgJLJd8siaAgpmOyXD97RaOom0nh8Co6Dipqe48DdamM0h4DtJubit
k+6U+VnxRSlBXq6dxkF8Ips5+tryS+GtkKlHMk+txw5H45DPI4OOaAN0W5mxEpla7vXKpA+YCR2x
pEXJ+1GRLG14gfJmUfjRI+UeUB9xrFTYaQQjGzWsc9IZPfg49be5wTqNzLKto10CFaA8xYaWQR4v
iegAyFcTAg0HoLpuqPpF8GM5xuG6G/QrIFPTsx8ZLV3TaSRLsY6QrrDFUAQEZF/d47AostMwBeJh
qOced12Pz06IOiH/JTfp7Jq69gm/bNgSNKfExGf1xlONePlyUrC4UPIbsnsRotJ0G6emICfNgHjg
abSUS5JRM5LqYl8nVFVQft9AVyYzPtJinj/k+KMuWhVGKJ8hPfY+uT5uwReN9tAsMbnEbYa9oB61
+VtXLQgKNOdKRPWfi66whXZoV6zhriQfgrtmk7CVJlzQLYJT1V4PZkOAKE3O/I7ZDLqF44ck0Nkj
4le3ZfgFsafkohV3c5kG+omsJXBzNeBzmGG1OWHA7KmFHu0yH8S6GOJpwf6WQGRjUjcuuyyr4TIE
c4vCbgw5SaZmqOMIsKcfnajnE+68Cg2QjTzDU/H8FpRy295az5gDDAyeBZJEZ+xkv6qUqT61kwzk
eYTwMq3EmOWRq5WwU/m8pLPZoQUvWw0/lVm6seLhmUkcvyjAM6+TZftIy/0WyoMbg9aXtvMN4Um/
N9DWXgyF/tT66N/qA+hh/SJBC4Q2CKKgTWs3mMYfFiJYBH8qjACywFA8DisVfhYZb7DGJe9UlJhr
DIvf1XKksUPyIg9oktFhbptNXlsXJao+yHbp2sxGtgb9Kbbod/vaXYF/e1ICphHV5XOs2liQbR6A
NyyiDojXpgzLCMv4neo0NySGrwucPWOYZCeLkLSCQBBeCcQUgBCBDWtDof1oIzF+semh6EQs2rYM
d1Tzi67hi8PPE2iKN/R0ra2R3xOfHHM41BbaCwPXOg55Ke7swKfcK5E0ORgPHIw3SW6xbSosnrLa
4XwWDhiWqXCTqj4SEJauZR0irFdu1KLuVkoVrNvZORf20Hh5NEEyJCZrFY/j1zqDdhHb5VkrKL2H
k/zcEIZaqekVBgvMW0ObbGnf449tSt8t8mQ+5kJc5foXOVCJj7TdDKSoTjT1+xz8qHQtILUBQ1Fa
YIlFXoeEA3vMEYZnc4EfVVslQxZ90pzy3i+pujTphhD1eN3FRbfuRFlBNpjbBBkwEJAyHOk5ZMNe
Gnib6oZ1A/jzmf7dvV8bZ9nkB1ogZHS3B5TT5Q9MEomnwd178NWxwfZBBjk9GQytQzdj+ajSrSEz
xyOL9ibraEMYJmj7frptAkg+qW/fKaO+mTLoNwHUnlucqyu9AOCnDt6koUzaRFiuVaP8EYAnWlti
uhGltnEmJEslhPDVlFc4v0qj2zvjdNUoI2UcwtA7xznjTvk8QFFYtgs208qJrfInzcxu/cWTbTCQ
7REnMwl30tWapH2c5+jSLOMrMgSUTTg92fV3DVZk1dQXDrRI1PzTtvGd4mT7kKB3Q4wmrXGa6osy
aMe4QKtBFMwOzvZVoxPRtDKiuf82kS/nWjUZGmaj3itZuG36/LJDz/eV/rDqpaXKyZkcTC9Xe1wn
YP1Ed6G1Hb5ntNCFRloVBzF4V7BxNk6OdQkAyec+qB4csHGWfXYoEGMON0+lEZxSVBCg5gVCP+oz
an1IdPLmLfEAF4LsIvIZZwy6SCRzhLwzDAsnV4AOkdik0GmqkvQ0WMHV1AXxYRbOF200qi3mrWGh
30N1UyEJ4gh3qrMatfVzWwraMHHU5qfYLzb07lKXKWw7Fta9jyT/AuTtSTeIjbDU8h5OyOy26G1n
+nt4EdDolFFP8G6hr+00Hm8qgXSVT67Ubhs0d3nZUkLlezVWhe2ndwoWK9wPX2bF2aPse8j0cN/3
2D8DszfRGWnI7Wqw3dKXoNdMs9PPo9pc232WAIgAwW3smFgNlFQOpoFPjhkjV4+AX85kmdYaOUw6
+Ow6crasKDhjgr0aI4Ud/E+TqeKjr5odPYrp2CvNvVOgVs1mZ92MyP0B1i2ayPK6JuGSKHWq8Pxr
GWG+QL252L9Z71VzvIh9tUiOGY3aVaXLO82K001jRoegFoJkRCv6DgDm2NVQ2A2a5+pMM3cQdrCm
ylJYiSB8JLSyLTatEKMgmCiYe7l+oZPThM0CCijhUvPgVYEf4RAytSdu8Mqss2xLz4JkkUDe5wYh
a0g+f1QK4ZWTgWnFDbAigi7dYsiJtrjFj1OpHjRO78fRVK7Yjlmf9WR61of6WFewB/JeuaA6ZV+P
BWHCtMtPTL/5dSTL6smxId6NqX+FfRKYRp1vLGm5cNI/NYq+mcMRz25ADrEaMDewD8VA1u1YvGq3
d6SrW+QLYC1ZiD0/QL2vR+uLKvqTBrmGNxkTQWGwS6Mfm1B36Mq7KB/2C6pRJDkLiz49xkqRXMsg
u0aJG+vruhwYaxJmElWqieaHCJ7wAp2sOPSGrDuYRf0pZ/lyDdHvEEd8n2Q2bVtNIDUyAl76GZOr
dkUeS/glxwJdq+xmrBLfk1rqiptN7aohzOSxw3bHtC/3aitBBuEJPDSJfZzUwAOUsZ4JWLy3iBG+
nXAosg0tmvJTOhKlS39xhDOCZzl+VhrC9Vaxkvrxps2i+DzUU1i64Fr9kPBDSomtnxjGVjQdW9m0
qCA1yN7CpUHaON7+IrMfYmuMHkhXCwjzURv7qm4H5UdcAUHYqQ1vPEw8Opmd0Q3Wiv1OQoukgUWw
J5MMbrqNJK7cJqoVsd/CaoKopWjmL3ZeZl9sc+QYYCjDQ6DbGJvhZMIxVNPnPJ3H+8oHEliWqEpW
AwrPkzEYGdTPqRaQPcgURr8RlR2GunhgauxhJfMs7TBZg64Xj4GjsHPHMZGgF59NYw+jjq5KNDc4
JKPEmbrtZAwllmj0BSsBPBT9cjvEPsKWNvQsHm15kVt5yvtihQvwsF6MPWBjqtska2FFWwSDBZvK
H6tH3JPqE5oaqHiYIaLPWiBQxZp27SScNTJ1n8dKcjX1Tn0VOzVUzU5LU+WSZNsy3bQ2J+bt3LXj
bUnQ4n3fArlxI1/FTRkQwHQETUR2MD1v6FA9kg6YMDPa/NUY6BiHYRiMbhK0MGOsJBh6ohED1cLL
ZlecaFS7vXaSqWSXrOiB7jaJYp+jzh/ZQvkFiBBiMCtUzurEnMEWKV9LqTDuihAdxYEg7PmzKHxs
2qqvKc8a1l3pJnnYnacY1fC6YRNIdwVaJgYZRDf4wFE4pO6MZ8nGLTMqt5ipvhEwmp0IacauO4j9
aGeK6ZWW0l2nsgq/86Z3HahOq/apaFUEJqm1HX/rMuZFt8rMYdtOQfY828gHVtYwdt0lZxKTmQrS
uO+h80iwsmkDWVUiQUe5q8B8Z5g1koFK0JLJuO4CMV0aBFvp6yEfJs6nSU3aScZm+FvlyK5xk3qK
lasyNiA06H6EGbXqga7kxJTqaD0aFFuG2ZXk04OSzHa+ZvoP2aBgU8Mnmq+AJqLbTQRbbHeI5o5K
dFhF35Iw0qM1GVmUqNI8oVavDoJDA3E18suAyArtREwelJfoXX9BkFCer8MgNDFit2qmEBKkQdBB
49vNXySG01sTOLgKTDPgPFL1BtYdJ7SzdkeO8VitM7ZLdyphHrcVMNtvGVXVhxDvVugqPYKifWAs
BLmh7qrnKrJRkCtN5n+tjR643kR43w9AK+j4ZVT0X2lFlCbJSDJ9YIYi00HleONgA1YFaxl+I+Zi
aVdPfVr4z0GKKM+tjYF5D7YxWKUKfHu+rhUoqV6vV3RtMyLF6lUQRtVjMCV4AZCRqvSPK4cVNkhk
fm0GMYfgGUXcSiGg/lzbfbsQiwesFlbTNL1L6bv6JGOzHjY2tsfHoJaJ41ZV7xxlOE+jC+1joBY5
m+oD15/p3mFyKj8olrwthmKvIKXNlrZu0iemV2u/6xMbuqL2Sdvh1Ul1f19A9cGKo8Him+pg/eu6
zNIr+VdR/q9LOSZdJrIIkEO+66ZhAbEBtJjNLuZH0OqRQm/pCKt+9ypSg2VsUZSydPSV766CnkbT
MyzflGcN2op6TTASqIYPrrL8lrf3IiktsXuk8mWpqBb496/q14qRyLK2lXJH94GYYqfDDo2torue
MWvcRxwf7sCQj1e/fW8GR0+Lay4tbN14e9WUzULWOn2+m02OdSo8D1ymSyL171/GNFScABQ3EWss
5bVXN4ebxulGEqR2UZhFMIPzhScwJqdfX+Unj5AmBcPBFuZL1sXbqyiJHmJ/0ZsdedXDJney6c70
tX4/xQ57RT/UVgCckg/6Dn8f7qgRcETQnbc53hvvhrsDjYiFFaOFruBzIeEcSHwjJheUQOv9+v7e
9qCW4U7nEIKdo5o0v0zzXTNGxgKzgbqchYjDfTaTmPqTEA3GTdzpyrk3OzidRh42GxwD9vj7L5uk
Z20gALER5GjvhooWdX2rsDTu1DmNDrEzUguJpu6DdtdPXmmep2obvNBCMDLffofVPKp6VTXQk2qy
XO3JfAgcCHa/fpA/uYjJfxYdNd+d/f5WAs5JRJrlzBtjztGdUupnu4l/f2Qwa1CW121TYFhw3o2M
thmriZA2tL2moOqRtfKqy2K0g12UfNBv/1vNnEkXCZRtYcOVqKbf31EEOVfNq7ABiqnWw6qK8JSp
8QBt2zbL9pY+M/o73SrM+3AyOLmN1KK+G/EUZ6uC80blJhYW3Q+mtL+PV75DWhlodXgvnPfCmTlu
W/ySUbNjyftmT52X9oQkmvbTZAbPGnqiVaZUH8w02k8vajN2WFOkZlnvBpDeZVopQantSl7XjYBf
dCFAcBx0otMOI03Uc93YiacXreNB76NtWqbzsQxD/cowUutgC44AkVUNl6lVULHXM0NdtljDhlzh
5IM3ehkC7yZ9FPwqHWWWS9teNGyv50UMWCRfN7zRBBr3a5Ne6xWiKvSwRuuXF4ixQBT/euj/fboi
Fw/N7OIgQP7+0uh4NRNLdjo6uuh+l4OQ2OZV4Ww0qZa7iZ/+81X+rebf/5thTIsA8N/3/27r6B+n
xzxh5D7nbdRO++//8c/lj/zZALS1P5b3lB6bynL4Z+jSnx1Ay/kDqQyzBeGw6p+twb8agM4fTIi0
Ftgd8KdU5sb/7gDKP2iSLdsTxImI8ywpfkfq+G54CIwXfCppMzkuEruXTver4VFS2NXRtI+eVvfy
7EAfOLbIbEiCiLNh8+qpXP+90fdu8P95LRQwqEQETc3382M0QlaATjt6FhQnWhZKfjGTgrrz+zK4
TmL9IwHhz+7NAgdE2BQT/9+GvjWCQc6tkpJr0QA7G9ipZxlry8JH+mAVezcJvdwayg30qkj2lpf7
7XstIktpdFOn/OH4zrWmNPW3zp+6OwsLm7aq4ChcLMjliUZi3Vjer5/rzy6ONcjSuLRu0Gd+e3Ga
MU4zVcrocWrIdwYRLtDycARfxXoE91NqzbWqx/YemGj89OtLv1tYX+7bIYZZchs6chkG/ev5TA80
jL+WTvCvEmcXupklO6Psog+Wb23ptr6aNpfL0CeF5oj/UYW38O4OrXRK5VSQEZ9qYwJZoO1O9lDE
2xIA2W29DKkgyiEzYm1Mrs2mwwiftROB4X33kS7oJ3dMW5jxhMgYt+qLZunVC+O3gvjMTB09/PXJ
WoH/QyJkUVz8+rm+kz5ZL3e8rO9ooTXdZKP/9sEGGP9pYvCd6vYwz5tMS4hVrVIszDFS4K/CMTPi
GMh/DTfYx8FVsFsN7jQ7bbUPHv67TfbLJ1kEWMw6NtORs4y+VzdMFpfT058fPadrzB3V3uCTaAdx
VLoxeIqGntx5jho3v77/nz1lNjhMSnzllmO+u6htVwNUjXTyVJ+w0sBh+zA5wfb3L8IXaEhDkBrz
t4s4WEISqqi9R5vdX4FjgZdYlv8XAwbbzKInV5lfmejfPr+aHlA4JMuAMZwQwV4Qu61vph+cSn7y
wDjPsRtk47nIFt7vgkBgmT28W29MEn8N0qVEJJk5H8zgPxkLKOGY5OxFnsx+6929WGnPgc8fvLax
DU/Tgn4Jd4iK+4nD4FqOeJNNi4DyX39Py2999/YbOgsdYjimGfX9qR9OF1DLuuEJDqD4BOYTiI3M
OSppYh/M4y/75nfXYiQIjXKGwXdlLjPRq9GeEtSXZ83ce11EXRm8dGQ82jZ5tGsIluC1tFlU+XbU
eir5CgUqwqesKX6Ga9lchVrsA3pN8HPv7UJLwg/G60+eg0Oio6Mtbk+oQe9eijnGvUuRE6G1bLVD
Njj5Ris65zAIPfzgi/7J/MMXuUj/HXQwTEPvvum2V4mSGofJs01gb0a5ZX25i5T+oKnBCaRbuJKx
5WVleEwUv1r9+gv/22CmkmSx2dWZYQ0kie9utO98bdJsWNyDJQN31n3sFrb4qJj0t+0I7BA0y4yn
RXoEevHtV41spCY4oSQUHmSNW2DkW6GcoO5PaO7WsBXv1zdFDt37ccwJHlc0RSVY4vDc3hVFsGzN
M1l6hQcDzWjddCQuySUwBe1BE7a+4YaAg78TWEwJng4sgZFaakXRTi1RT67MQQUCFTSMxg3S1Sk4
6GqH526szI7Ibk2nktT2xZMf0CFedzad0U1KzDTekKTBlh5DGBCQ/tCiuPi4FYCmURPEBBH7WrTx
c7QNWxELa1i39JlQpweZcQ4JrI/JFsvUT1Zs06BPbT/8knWpprt6xGK87rIlXKhNca+4zeK99WKQ
R/p9XSujAwdV2vHaysFnrs1ej8NrjKfFdJyRYNvXFbGDhjfBhMZhIeLwCa0FQDl7QmBC03Qqdrno
aQqRJt3dNqMW3ya2T9qcrhFNTQvAcrLbvI+jBnQxJbsSW6uQwbqye6aIkkJNQJQk+ZWrtjGD3O1o
8F/ZdZTA74ThfZ2rBnVjuzOrx9TH+whVOcoJ+LO4ENpLekK+tOJHv6USvaQCTc+EBMREUqpp8wzf
RJ+9jklX3SmBCMM9rYPoFHcOnI6M71p6ytITnKqeouwqsROCwBPkQeJS74i/OlYS+vZJWuXcTSvT
nmC2rwLYpOnlf7J3Zs1x41gW/i/zjg5wAUFGTMxDZiq1OUlZluyyXxheuRMESYDLr5+T1TVdSlip
jMLzPLarAwmBuFguzv2OwHMl3SnNerjFRdrV4A2WHcrnUEuAHDTrHADCEfnVLQC7A711U9J+Cbxx
Rb1nUQHm3sH581sGU+/81kHNIQD5a1PswZqCLQHyI8AJenhyHMdOg8AIWkV5RStMlEcdSV3e8dEl
70NYZjs7kQqcpYCzAcQwxDsdZBo9zhzbyhlptZnDQen92MsCLyRhFn3tAtCTr/t5hLye1CHyEjoY
C3KnKwlEIAxl1LhtoakGU0Iv6f2iceSDxUwNMxAMMp4qp9IHgRokQHEPQAXFuyyWHbWbAbJ9QCmy
198RV+LZ08NoPgFtiiqAsFUoL/bWqh9B1PJV0uAO7e8ycIMzvG6S7lMFng+Y3HWW06s2m92k0GkB
h1MknXYkV+0vnAGWT1js8va6YPnwOVtaFGaCHwG1z+geTeJBSpXZdd+ESJ/Aw7v4PiLfPkGzsoxf
wYJhIEIeD9eQ1Dd4NcAKgIdrYEI+gOaGNuZOltBtwF2ovIF7o9wzKDeCD7NHiAfeaVguO2QnUlTH
HCUzD+u8AnO88V1IeXejp/x9BAIFKIwdZOeYEXQY1BY2o4TtKCx7oDHDC7+CRIHW4a0IgwkTGYsC
bCrcWpJ4XIBG+c4zCZEJDBkB7IsC1T13AYyt/8izdng/axTXQVTlHdcK+MVi/nYpBHiEYaYj+PI8
ArcQCxf8Mhnc4JRisCJx83QEjnpMPwHaBwI6DjZ1uFdR5v47Zf3/aYX/Ot62z6cVtnnRnqYU8H//
S1Ps+f/icDN2cT5Gqs33sEP+lVLw/sVwZ4ALrI8b74nDM8N/Qmkk6goAxT3KjbHt/qUqdti/kD1D
GeixIBSSPdzj/ue/Twr1BuN/vxT0nm7f/0ZCIOHx25lh1Q2gE1H2QFv4UQFQxuETMS7/6HDwd+vH
X31xMnM4mNI4YGYPaQRZ2ATq2r6HCfmFg8+5vnunrVeazU2qnTCp+hWPSqqEd17qdzcvPuArGZBz
rRvX5Axax4CBy5B0qRMh0oqDVP2lwpFzjRtH1rxRUKDSmSVsiJ6RVXrGyZZbDrpxRoLWBHaHvusn
TZ5fz6BCTdWl++Xr3YZB5umIr3gerYAa8BNC6RNLsXpWzTzs3h5w4xz7f7MF99bT1icRRCgXIn6y
dKL6lFeRuuvp2H7BixrfCyTfrmoBqUvTDu5NIRecUURQXrjEn/vLjLsYCJ/IoDHuJ73AA3BasptV
u/8o8fL333U8Y76IAtgrd0M644Mw8FGh85k2gvJLOeNzHTcO/RQy9S5gk5eMtIUsZM2S9ghDffuT
nGv8+O8ves6Ju4SzU7sJW4LvnVyfg9r7ade0Ebyj0+NZIG1doKrxJVc2HbrJda1WBjArTvstcFhb
ChgFJWPZ+XvhEHoDeU5+4eJ5blSM4MW7VJ0ho+Qm0eTC5SZ7n/eh5YAbsdstoq+BZGgemgZiUBg8
+ntUekQXLqVnOh4a4cu8OqAjLIYfQJrCmd1lYnhQOMhndr0374DMk1pzVN4/lMuY464Bf1XwyZ/f
njDGdf8/YWSmSwispBjv6+yhZeWTW8loV0wNDCsE+NQbh7R6P5HBgb4b1Qi6hHgugtDlCq9n8weA
NTTY3517saoME+nv1MPffTFCGs9pQIXBYSFJnRJGHDC6A1ixuX37Lz33mYyQVnqhBdSMMhnr9EOq
cQcJ1tRu00RW9DQ0Mhd+kOXYhQmT0Msx2X0DwvTeruNGTLdjP4KhH3ZJgcTwM6r+t4Brpxe+/7lR
MWIaahqHkWbukrYAeh4+z2m0AyoNwlW7zhtRLb0JyeOm6RIO6iSwxwpGhjr3nuxaNwIb18ygU3Mq
khbPARsV+dOBzd7yx9utH2fGK9ORG4HtTXDAC6OBJ5PugCOCqyvw2i27Y32T797+iTPDz43N2Usl
HKLgLJMEE7tKcXfeADRu92nN52DQQ1MwmfwgUQFcKEEkg58iQBZ2yzU3YhX8PFd6Du6QAPgegrR+
J7Pqi92gGJHaHh93VlyyEreUULwRppZPfdpJu/WaH7/Fi+0X9U217KXDEw/g45A8zeOlZ6hzE8aI
VGCXW1RXLDwp/Ny/Sqso+OjqGkzuQjkXPuqf72ivTUojYAMSdimUFWHScDxu1ZEz3MkMJT8jH7de
WBTBbiZZ+7EQMDhZ5a+1zLxrObP1efEAiaRL51yPWYe7b6nb4M45AgnmFIpQKPeq99kwfANcBniN
TjzCjec2BCUJdT9w8utl40Z3c+F+tPrIJlMFxFYQpUfqJBPHFYnBnGhfiL68smqdG8sO5TrrJVwp
ktFdly0AybB/oG16QXV1LmqNZQcEMlieuSvyJ6r8ric4omr3vVXHjySil5NTgx2QZ3AfSjiZPnkB
ciBr+8OuaWOtqdsWZrGriBJF3Wbj0i5JeWR3J/1NKdggUZSXMxrPGL8P7idUwb/d62PvXpnvgbHO
pAr17iMaTeCTRmPWAW+XUcBQ8X3dq3ES8iteeNg2JI5/QSB4JoqD47+/WB+8EYjirOp44nvO8g5q
8+oOdUtgq48z2739R52ZQMHx31/8ROg7mknUfCQCYbXpovrAdW135wqMRQi2CKzK6z5K8KJRPsE/
Tf6h0l7v7XpuLD+Nm+KI7mFPDCt5B8+rL6g6ufClz427EbMekH0+DDZRSODURcw8ApZkTtx7MI/1
hU3LOfcbRuRWML4M29ULE13V/HO1MNQsBS7Z5HgBeALQW7znYQ87pgaO4le5063XVZGihk+0KIYr
O+cBZRiQU4MEcjV3ZfvdalD/BKe8mA4M2fcm6yhLUJVMoWusrp2g+2TXthH1VREEPUM+M4EE5Cak
KHvqyqK3O92Z75GtB1pVyuGOpqre3cNQt9zDCOUPu54bcbg6U75MFLTLsUQ5ZdfT6JNGtaTdQgvt
0EkIetrpCPT8bqKQfLmqlgwoJwEfVbu+G0HYQgbP4asQJFlVj7dgqj/XMDa0236YEYMw3vOrnqFx
YLgeUYoEZmzPLKeLEYTQX5UTyqjdZO7me4iH4bIpb94eE+fMqmcSVTRezCORySAp/am+78Mp++Yr
nn8IUr/flqqEFZQTROOjX6NOIBQF/yBW/h0uFs0TiLTj1gnm8FMuFxnYfSVTERhWap69htUJtO+o
4NDQs76HpWtg9518I/RotkRRA1Io2JfBNTbdb7AIvyQ0PTOWR1Xcyx3EkRV4QX5QJxlMVvbT0MNT
mMK79+1Pda51c9NFZTohIQf5mvDgEKLqW2T+YLdBmUI7B3YyQYabftK0/geI+67z7J+pnP+TQDjm
9V+OCgk6vOHBvjjBQfgdvATx7v2P1CV/t2wEdOXLIFsDp04iWn9bi3U/OJc0/OcG2wjnZm2aYeTL
mhBCv7U9XNx7iG53dl/SiOcq7EvaL26dgOGAt9LSBdkcyBzLeWJspwPI1TW4LmmSzmDMk6NLVL04
i13fzdIJrgKIHwoA2Z2ORzfQTPqg+IaXXiKOkfLKwfL4cPRyrlAUU7kSZlhwCqM/V9RzXU21aB8l
98UNaha97QAvMLvck2dE6wTWvj9zHqLeuc3uhZs1V7NXD5atG9EK123Y/rKmQuU+zvMkHZ9Afr6w
aJ+ZnJ6xCasMopF2QIJClR2/hYNgvlegNtstBSbhK9cKDh4TrF9JWg+w3kPdd+bQC8Ny7gMbIYv6
OycoYf6WcICcQWNfanVgaqr9jQA3B8/XXREeD1r5P6ua+s8a4RmBTNkKw9t0wV8T4FK4Ua4z7vKl
A1fAKpZNCFy0yLSDJLRM4EQILrUv90tGnCu7xo1QJvBShIm9QjVq1skNG+GtqUc2X5hG516hTMUP
zf2h9ARB0gUaiSton4vtujrVdTPQ9Oj6Mt6hVm/BkduDU3sf+T9HAc6s3TJlAtL6FIgAFOKVcIQv
jvYPN17Ux1bDBgjVySpSSUklBTMwycJ6p3L/55wOn+yaNsK6gdd9NjnDmvgQLxwdsLZKQQ1h17gR
10AfzPC2hGM6CrxQgA0jr+3kXgi8M2uGe/z3F9cZF5/Onbw0jaHe/0Fq3N6EZJZXDrNsDwR+3WEv
mxM+afhETlkczM0lVOW5nhsRjAW/nakoS7x9502/QYkP+wwOziWN/KvNB3AiOh0YuGi7woMbzqH2
/T1g1FEMwYx3IW3x+ksOWjfmi1dPbaXLMoVFiSp3c6HC/eCuUIRhc76Df2gFu7C+/rpCwOJu6j5I
bycOEzQQdOprpN8qAEpYcWE1MWqS/loL0RljfqVQAaug89ID7+hw14VVexdNopEotAeooIHbotzA
Qrz/2E992mwdimJjcCX00O4gJyzuJljY7CqPS7DvnXK5a8A12k/QU8FhLi9wQUYN94VQOHbpt4PA
UWJ9+lUgg3NU3svw0I5ee5W6o/cO0yB48nLCnyyiDT9hjEbjV3B+nLzwUGT+98ztvkoZXNIGvz6p
UHJx2v20bFZaQ5B1WHL4RYIJxDZ6Di6s2+caN/ZQOBivLAJe4pAJ9xn2OfCGp91nu0Exgg2gYCjd
oN8+hP0QXOX1Cqeg/pLs4fWOh9QYFXhbAFKjwuhAfXIfDQp81PrRpt8AhZ4OOFyeCBaGPjrI1X1u
cVbfDICPXJiM5/ptDAoEq7Rf6yE6QO32CCOS2wbBatdv4yqgA9Rv+6j9O2Rp+JA27lcdWa34iHbj
8BDgWuEN8O08DO5yB5OyX6TkNpsJQic6He0ZttkOPYaOx9pqyzjkroCX2OzeaNy4AwA5APP1OgwP
AHNVwP+qWwYHwAtr4Oufkpv1vL4HfpwAu+Ywh2Dc0apZtzDcsZqEqEk+HZZoyiYPjznhAc6N6jpd
gwq+Yv6Ht2fKceV7bUU0PqePkoIZzI7wQOZAX09NiaQkT1fwXVesMHBFvJDxffWEHnBTOdF01HUH
X4UHqDH6bjNVGUjKXuh0O+jHqxsgGNstRKZ/VWeeqPQuqvLwc8bXnkkk1wWJ/YPs6JeoLZEhv0QN
PvOtTRUF3Hx6N4fz0aEtIb6GYwvMfaqHt7/GubaN/QkeVnRsUNp36BlIMEP2NWoGm6wGRsTYlwJo
cMHWcLEvDSL9DOxI8bwOzLNacLgpikANULTOFToeLqneyd79BC2YVQIMXTdWYRS0uV0KQ5VDJddw
8y7yIdl9e7yP0+GV2R+6p6E1eX7u5mWAaQJN3r0HIfYdTLr1tTcPEuaOsthXjiL7lmbdhXg7Ewfc
+FtQ1ZPP4SQ5vEbY3VSAi1w02S8+ewfuoITQrfXT23/aualkrBp1EYVqSRU/APzD4g7Cnm1NeGg5
m4xlwwuZAqJG88MKTexuljnZpDOx2wdMMcZawRwnDcvgwL263mWgP10NurFbTU0ZRinyvg94FxxU
BMvRubpu+/SH1ZCbKgwGn1941zbBAY/z0W4towc44Fo9MwQouz2dqpWCN7KvAnaoIIw+yLbNP/Tw
3byQv3790o7mjeWBUeW6YyUwXVAbJTZtzoZPOTi6cTQPn0HBW65gPDZCzw+HKjnr8R6HrXprN27H
KfziEqlCCvb76rGDXxMQLluv2vtu7dvtzdyIcaWRg1tWzg7OksIlY6Z+slLhXbpSnNlATflB7eY9
9VOkziMY5rwDygOq2tHBjSXt6fx+9XscCOyGyYg52CavLqwR2QGFZMMjC4Z5O7O6u7BBn1kvTDVC
gWRcA0/X4MDyKAS5cNPM9FKB3bm2jd2Yw7l+0XhXP+i2v8s67weetZ6sBsXEFtW0yCS8/tiBDkBv
MHfxbmF/2O3sWjeDDlNe0XI5DvkM9xW/8XcMvmh2jRshp4kXyAqFOwdkEAFeLCm59RpulYcO4K9w
GlRZD04byrQY9hVRg+w6w0UvbL7bdd3YxQDY9F1SRliMCHlKhXsQjp0GFh034zVa66zKsdANQUU3
KBTbQ4NnuYqala69HPNOixUmPwNcydM6dZEpCSvL6WJEKJOzWFD9hDGfil9coxqpy2BHYDXmpnJA
pBUYbEGDuYj6xmFLRxePXqnPrKoeQJYyghRM8wiLY41x18sjbUmL4irf8nxoqgeWVveoDW7ZoQCc
CuTv7sfa6UvkqOOUfuUUZ+rLshVoF1Dm3UM0LsNtqlErisrp9sZu3I0wRRVLMbqp6+Iu7XyBfcG7
WQ6f32762MRrHTditBxQM+iEq3vwq8p9j3xkewvGd3+TzVVpt6wzI1JxRICdJKqOD3OGarqm5Bvi
ZYHdxm2qE3wKF0SYefoHz2FyA3dDiPuA4n17cM59VeMAixpcFOBOEo0XE7DZi3sXtKvdPcuUJxAX
eRfC8uNcp8NOTi18H2ttlyKB08Tp0gtb7tRhJVoHqO0acE5At0e7jps6A8UYpkwg2CGl5Gdflp8r
l32wGm9TZpDmwJr0NXrtVWGyzuW1doaPdk0b2+i4pnnbAYN58GrBdnCI6DZSgJtp17oRoHWaT+Cs
d+6hG9PPTkHgxu7/smvaCFB3hkOIBE4elwWdX0URx4tV5q87u9aN2NTaXau5F/5hdNpPEasxyz3I
wu0aN7bRDlZATON6e8BzwLypSqBJCxBe7CL/T2e0F0d2Fo7dxIj2DwsXsGYn6bd1bv6w67mxi66S
Z/0QTf5BNPyX29NfoWTPVk2bMoO+ECE8FQPnAIlZLYDj9oF69UNtl2M0X8MW2gudUekehkzAjU3Q
+yoa7cLT1DD04O/1OBe52EHpLmgruq3BdbP7nKZoAY/kBQWWzTuwtP5x1CTWtV0EmeDIDEANx+88
50BX/8FBuToQglbVUgEwMKfrrKuBas7k5BxGH3xyyGqR183C1G7fNwULrYwKmPb2zqGq662/NM9l
2V14vzuztXlG4KMGHU4fjkTTPvsZZfljI/y93Qw3wr518dAn8x51Gno5oivJz05ZZj5NUULY9xru
J4t7gP8gvWpEuNdRbtu4EfWkibJSVpl3yNv22Vth3q7L0eZ5HZZPxobceX1AgBHGNWWY683cBw8d
0tB2sWMqDhYxg/Ed1u4BxbTtN6+i+YfMyX9afU5TcwD4FUA7QrmHnizzDYqH3wMIZvlqYfLb0hR2
UJl2nAM4asveGyTZhdNoo/fBmBvB6XuLJ0uJtRAe6U9wOYr9acxshhyoWONoGGbu0C0o0oasML/u
IrVdubi2GHA0bUxD4LdAMgr9IqH8+HbeeED1bBBGds07xkzkq67rpQEtophBblvH6IPCw5HNls9h
nHy6Hjp9WeXZCnoyMr4fx6Cutq0zW1Z9mJjTLicr5PHZnKxDCEulZYrgj+NbJVrQdeOEmAPUOq2O
4yQ1jnI/Zg4jBlnr8KPVR/2zRODFaSUC9d+XA12TOu9/Oq5MouWSKOg4nX+7wqHj5gnRb+HTg6ts
ksMC7CHtJ7XpWFE/93wanux6b+wW8HZSoc/lmHDAkN/DBCjY5k3j26yN+AOMDaOfhdssjAPkBRn2
Td/gnRGS7fD27b4fv99rw2NEao79n3Aqh4Tnrf8VyL96B6uG7nrJ8JQpYb9ziaLFz/yQEbfBVLB0
7EWfyJEGm6rr+VfeiO7jHC7Z4+jLLtsI5Wc2ZwPg0o0whkNml8llCGOAefZFRLYE3J23R+zVswGa
NoLYK4NgzYGySaiCBxYwYfBhZdpKGIDWj8P3IhLKagpLUILCuBLynXA+OPKSQ+m5fhsRHAgfhfzS
D+MVTgXbYZqvVzjv2K1spsSoaMNIr3mLbns+nKkq3mzqJe3tFmVTQOK3KVxlPI/ESAlsxTDAwMOS
92EKSFovmslEXRKXXNzAPfBhoqvdJkiNwIWBRzYLlBPFQTPD0snZ4ABlOSBG1BIYtU+qX9G0aj9Q
3GmgF1NXdvPbCFRaoiZc5JTEOWGAv+WcbMZGXFoGXp+FjikhqV2vCPqKwf9PwFKirAjsKeH0bNN1
oINOg4cpMBT5oEgMvti0KYS8Tv3S6kYNyqQRmVpHRSYWn8SCTM+EFtusymxygGjaCE0Xlhp6gQw0
liFM6H12WzbtZ7shMU55gRqcoA3R66Gt9s74cQA7y67l4xd+sVJpR0VMhwuJKW3e6bXfd4NVagTj
YWyoOmT9sqaIHHf03+s+2IV4obJaqcCPPe22Q1Wl9IBuz5k8zEBM113wy25EjKg8QjAXEY0ElbFh
tm2Y+swGx+Y9H0NiRCWL5NLoFm0LQCOB2J0ffFc9W/XblP7UM9w6pwHTD7yaR9UEKOjVfLQbb1Po
EzAvqwI6YwJKvoGF902xXMKjnllLTKFPkMKVGs6qUTzrxd0sC+4aytfr3m5UjKCsGk9KVUyYKGK+
CRjZoWDMLnRMqc9Q9R44rjSNR95e9cBAAJlhk+HijqnzwQ7mDngBxeoNw0GcH8jcXTgpnhttIyin
aspUn2oS474LE3PswsCpV5azxIjKRoMeSAYexb5cnp3eX0E/UZ3lcBtxKTN/ikRTymR1Fdk4ynt2
SHCJGvL6/cIJjcCMxqxFYn7tk2oVH4uS1fuFr49A2l0itZ4Zd1NsM/TjEHVzgx/oihmGWXjIyQOc
r6xmuam2AbUTJxM/ANAmz0Hxbp1NiwoKy8aNLZMVk7NquM8nZai8bZv19WapJ7tN8ze9TXiky3gr
es5UfZVHfXgLR5dL1YvHKP/9XgSM3+k2UVPXm1Y4UCdOOasvLKpduA936satKgYPPmC1L0zOM/PH
JKB0gs8oJJKA8ngVXGpLlEldAXoZPcE5BjH29lc+9yNG7Ka6Xheqly4ZYDry4EMTdh8W5bcWtmwX
TqTHI9Zr42UGcFcR1GQycCxgBbRZXPh879bML+OyW51H2ddkJwEh3s8tBaXz7b/qXGQYcV2EQLWS
nhz3RO8pjVIgeUn/3a5tI6wLXsopTGWbuPA2uFEyqPYjhF12u7mp5eElIzBgTnHryOboHobQt7Jc
7GpYfwNyd0gu4aqdHTF5eX7o/JQ+rk652qQNOcwdTgPDDbKUpNGqkewon3w9fZ4Uay5M0zMf1OSL
ZAC3NZ5bDuDpVA+yzB500F1Skp5r2wjoqR1L2jb9kDC8/2y6qoOV5frFarKYUp6xdydfls2Q0Ex9
T6n7gOcZy6aNyFWwqZfarYdkUCJ758OUage8irqQJjmzLphSHjHoiOUk1AlQym22GRrcPwqqxw1M
/VCVaTc6RpiKzqnhB4oqsQ6+cpug9e+dQT3atW2EqeMQd3QXuSTU4Xck5dBNqx9WTZtyHoIdhU0Q
e8fzQILNoJx3wQA7AbvGzZuqlHng6CJHCftSbvy2egQ/027KmFKeEWworad0AtpBPVRr+gXo7Evu
imeiyFTyzFLxrIR4P4ZQCxx1d3jPQstcDFzmTpeWEZacheqaKM4LTJRlbPtdEdVWCifumJARHBYg
5+nbMVmD8B2s8t6lZf9k9zWNIG2Pvg+tR0TCBdYWf/E2HjKddouiqeGROiWBlHClzVn0OfNhTyyQ
x7O75DAjNuFAgCNasLbAl8iHArnSMr8UmmdOUKaER+BrVk6JHZROwc+uhWG9SoPPCtD7G8Et86Xw
/DydMyyaWZAuBL/C8fJRjsGeK3+y26ZNMU/rBBOAjymKU1oNczSn2OqmaS+cmM6EkinnKWs9AEoC
5/kKno7XBQkZMOfMjhWAE/zpuDSDl5dwwYGvfc6BFkYhOcoR7SSg3DGxIY0QYd6KsUD1e/REMheO
u9RKF4u2j+P1Iq/UwRYMPii0SOa1uF5Z+n0lcrLbinwjUMG+rPtVh0Xitvn7gpW/4N9kV8UN09nT
frsorql6rotkOBZ1wG+7/eznHrmwU5+bLUagRk3RELwGw9e9JI+0mX6Mrf5nnkD/x0pwTMsRPhQV
8QpRJEJ2BDsdhbt5Xfh289yU9AxeB3mwR/OkDuknGOh+RLmIsFsbTc2NCka4hEYyS6oF7LYpK258
mdo9Yjum5oYOjs/1cMRNkyLdhnOWwxY9+mi1ZZiyG4Bx3LJl6DktZrENWaM35RxUluNi7KT1OuaD
DnUaR0rDvR7+WXBgWizzKabwhsOReyHNgLxbGX1xQ3UnnebBbliMACXZsNaiFMgDFcG19PonXjuW
51ATCaJ1sOhuKMKYlIxelfOY7UTflpZDbgSo7xdN5SyCIz0WfUIObtfp4NluUIxDbqcG2L64GY+r
Br7ZdbbAhqayHHFTegPNQOSLmaSxaMlwE0XONVlqu2dYOICdrolwrQIZZaiC2Odz+GUul+DXjNom
brecm+Ib0VGnm/LSj5dOhnt4mjlXqop+WY36b+KbfCjJNM5ejDfZZ7509xDE253QTemNu4KoG0yB
G8PFrtuIrVvCmsau18buqQZaEhBWppjUPkzdnXlztGPe2zVuROe6VimFpc4EqVB4DzNfbESeXTbP
NXZPGZUwVcqcKWYLjZJ+9ajc19nI7ZA6jqlIWmBoI8CdGeNirSq8zRTTth6t5NMclpOn0xyIUlqv
0htjjwztxvPWn9FC7aahKUiSKEgF2MsdYyLcqznP6Ab2gJZLoilIkqX2NPWcMZ6a8WZV5FGll47/
Zw4sphyJQQbTzcglx13o5TCo87INJEpPVhPxNzWSF/pzH9VjnLXtPmiiP6KcWD4+mlqkYtDjDBjv
EAelDxejoN6DkW551DLVSLAzV2uV8SEePf+5UtUD143dovIniubFubma+r5rRDrEMGiHgtcJlXO7
jIzZHUBNGVJZqAA4nvDYfP6joUi2BlNkuXk6xua5Aq006YINsfTyecvCmsOAa/hgN1mM6HRCXZVI
KIp4ho0GjNVytnX7zDKETKWRz4b16J4p4jTSm0XVO5yv7U7OptKoDPOxZ04hoJVwd5366uJ2azUk
pspIRU3DxhEtD8Gc7Zts7nYZ9ywbD05XQ9g8+RJutG08R2nzrqkmt9wqeCs3V3adNw63KlK50qvb
xm6wwNmydP1huQZLfbUT7sAC+/QPkHWmYRa9jnG71ndsVd4ujya70aGm/mChZJxQytfFdE0ZDNqq
9ySLfrw9MscR+P0RhpogEjKVS4+rM9qGV+pdOnre9+MRTGy8SVhupKYWaw0HCuGw18bjkN9rNcRt
SG1U9xwWuKfjjrecQbOAtXHtlUOxcSBf5RtYYgi7hcAUZLlz5tWEySbWHR5rt14/t78cGI89vj36
Z3Y8aixizqpS4DcnEbNai4+kS4ONJo1rd0AysT5eIwdo+bMmBnHkqWLyh/LlJ5uOo9jwdNyPGvZu
6UoVy+VLO9Dvvs+t9iRqCrLAL0lJXaHlcXK2R9RCu1Crgy415Vh4R1R+PxUq1rSXm9anWxDM7C4W
1BRkATiSTW6bjnGqWPsdCaP1Gbckq8MLbO9OhzvMgNB3KaZ5EYL9n3nLh2BlViINWJ+fth2MYVaE
qd/G3SKjq2ao5xs8WlyieL4+w2F8ftp6561hVfhTHzt90BWbVE9iTQoxsEsuL2d+wFQipQ2wz0O/
9nGYEdZtOgzT1UJ874fVRDe1SIsHGTVgTV28BllS667dzU1pp4eDSfrp4AiVL7DfXIe4LCQgSiQp
0tJK10hDY0cNG9aocm1w9tLlU6T7a8Z6q2WFmlIkVosVr4sVlvGS8C0ujk9NQL7ZDbcxGfNy1LJ1
Cxlrn0Bbsnq3oPbYPefQ35hDKltzVErLuJLe/D5M3XW7lN0lM/bjR3tlJzW5Q5ytI6wuSBePLY3E
LhI6/CKKfM43zcjVlvWq3pZNUFseOUJj71iHWaaFbGRMZsffpjUeq65CCGP73duf4oxVDTVlSn2p
weVLhz7uKq7419WRVB/CMW3/wNt1qJ6bQAKzACh1xttrmMvBTQW2HrT7OFHu9nc+F16zLRwydHfI
cpftBsk5OASPXVXidOF463aMSnCDw0oDOIE6sTpWPX2ahx44jildeHNfENjGXus2X2AIDMfbDWyF
ubDbDkyVlHK5WLrZ7eKcd9fQdP/Rz5du96+jdzg1NVJhGmrwJzsZt1Ktwd0cCRp+ZqTA9ScUY380
6VqGZyGWarrtVCtB80gHNW0mMXhWZ97fzOaHrJq9AbrsuEr7PZKW38BottujzSfdTOShHmANGa/V
sAsjsXfy6cKd8cx51OQtlWE7pX24ypgXvYquxlDNdDeuRSlxnSGhnQ6ImkowKoTTwUtcxuHq7yKn
5bsqgHfe25FzXKxeWQlMIZgkbqPCypXxQjv1COtzeZWrbLD7rqb6yw0cWP1Vo4xVmcuntmm8fUFU
ZXewM1lmAZ/WGl5jQ+wtqdhQ9DoAF35rNzDu6X43hSjCGxXmjcQj7MZLw7uaE7s5aTKbVk2W1R0X
DHqdorwm0vUGiHY7g0DKjWMMDZjKZTtLZHjYsHEzdsuJuDDkZ6a8qexS6djoVKcyTteabSnSUre8
4LB8a+b0wox8nefLaWBk1d269uHyTrFZNFHztWqHX7pJ2xss8SBqr9n8GX6m6T0hqdjNMwUStWrU
jYrosHekyt83noaDd93h5XMu+XCbp254lwNX328c/KcLA3EmbkxaTRuhpnzoEDdZXv3qAe/YFuk8
X1vNPVOEFvCxqajHq1h7xfvVk/mOacjL7Ro3TlsNj0g5ccQkn+ufebbcdtLORgcT7TRmPE83a77U
feyz6EoF1T1cDn7Y9fr4HV6k/ziBWTEbhIxdEcp3mHjRjRoaK7AxppxxNQ9WRyC3iJV8KKcD5Q8p
I1aXfmpK0Ko5EKlQkYwj6TxxlQcJ4eVideOnv9GkJjVDx5shg+bNuK8sYbtFZf+T3Ygby0iqcuDJ
KyTRolZU2zAP640KEURvt85f33dM+VnO5rEnWdbHVCGRSxqmD+VC27uBsfqu8T3xEScrdaFq4Myq
ZSqvsgwmRoL1uBiBFLIVqqk2CxHQ8UIqbLddmPIryUFN7eeui32H3OFeet33q931yEQoeXnTdhHF
4ajgmn2skHN4PwfdaLfWmPorn4k8BzIcCV6nJFtRIPOthV0uk5r6q7qvinkiiNpCE7GvJ/gJ8yz8
9vYUOrcEGxMUaVK/yNNG4LrOf/gZkIdz11yiyp9p3BReTSIDu77C/SvoybyD00axkZpZ3odM5RWq
eoh0KyViSor7FZXtKPvEdd1qXEzl1UqbWk0DHgTEmv/R4TA91NpuNTNlVynORFE16zoOJBnv/pez
a2mS1OaWf+gSIUAIsYWqfsw0NT1Pj70hZvzZgJDEGyF+/c32yi13TUVoMwuHQ01JOg+dkydzBl0y
2uuT3z13UVf1UO0G83v9hcf0BA3t3zotv/ltycsp/yt6HE2PrhHH0gxwsVMr6z/7I/PrqBEXdTWa
ZazWbsDjhUD7c2f1H/MReebnLuwqhtB8YFq4rn6Zu4eIBs+86s2d37Y4z/J5MlWmYqIv25r2Zwv8
1altuedxOuZZi3AYku6lDhgsP9Omfq/H9MbD64pxupgrlYhN7rsdLlnTxPdmreM84kP6zmtXXNRV
Gxgow+1owIQdYkRbB496HG5Eomtf/hIO/3UR7diZWNRGX4LhBGWOBAP2cXUjpF5b20nsaM/5zBni
BNn0n7KZH1sLDRq/PXEyu7mZoGmTobQoYptD5KaYas981IVbNe12sCCBG1/n9FsS5cdcfff7aCer
64CA3EK94ZqwKMvHIqUs89yP6PU5VoOp9dC28sI51gTxmywMvfE6vJKt/IfmaIm6qNYMd6TOkKmk
Yt3/nlYx5mY5zBe/rXGMM9tTFGGmVAKItshzwMWHPTHj2WtxF3OFOnpmQPkoLxoVs4BWj2tlfvNb
2nkbTs2hbUQQ21LevYstvavS8X+/XvrKtrtoq2mpMew42P4y4LX5uFA9FgJlnUeaHp4f7xio6Mm6
j6ZCwmLm6BwmnJZiGPxoWoiLuurtRBTqxP1l4usdVVMD5Ihs/TyuyywX2iBEHa0eLrpO7jt20o3f
3C3mDl9b0joFXR10bXMBDIjkUs+fl67187Yu6mrVLNkwMTNcgtGuOR/TD3MY+IU3F3HVLpug4QSP
iBrOdxATle00+WUrLt5q7iLwo1s5XLhcv62Wf0qm9uevL/mVGOHCreKNx0s/9S8tomXLs2xApTu5
sSMvNvhGKdFFW8Wgeu3UoIbLGJKhYHETf0IXXNxztmQnnlQG6u8kKMZ6vNXG+MejvPUnnXCabIdq
55T3Fzku9rudDWZ7G1WJ85ql7XvVhvjrWzjlQ7AcMp9U1n3KIGF0YX06/CYmvn9ielkLVBPWD11Y
qftOCvuFKLqc6jb9FItJFn03HMWcZd3Tgnn2vOuG9TRBTei+HSZxPxnD74St/uhnFdwTu5PaL8T8
U67/V6qwkSoJ7WLVJWHso8yyP0PwgPrdAscRvYgn0IDo4RJD7iPHDNKaT3ryzBVchFk2tPXUMtyx
ZcZjkhzpkYvJjyuHuAizLQN8mkAy/cLqGjqdc1vYpPPiz06JizGTQtdRlXb6Ym14Tm0EEv0s9cPb
Exdh1vdbmkXtLi+hggxkkPDnLG7/8jtQJ5FPRWgwP5moSx2O31mSPdho8FMuJi4CjI+T6jiH0aSi
/rMO1M/IcL9EwUWAWcx7ZtWKLRFhstx16XlH6eHOa0tcDFgLEYRqm9MaTFNR/xiRXj6FWzbfMM4r
vs4VwGNpsBkpe3URUSjvrbHy4QBYYDjSpuhSGpwCqpPcbIkfcR9xGaiCXnfNhn7HZdoiUAGvKwbl
EhXCF/lt10vA+Je3WaEbMpBBa7iE6D5OMSMTDL0fLJS4yCdrU7ZUCk/BrW2/BtSA8ro5snu/L3dS
cVsNOoLssLhQCPuBtJM0eZv4TfcQF/R0HGg1kKjpLiNKznnVRRLa1+lHvy93knBG42mRClWJPhi/
tzuN8mzRXlUJCNw5qCcoCgcx8NT9pRFbhWf900GH/cZleQmv/wm7WNvJwmeANaKoqTXAcZWlJzKv
bYFpgrEYJxY9UrXO7/tae6VD+GtOkG/TbrUUczKA5befG/VIGfnN4wCwshMHO7S7Ad9c1MVCzzKP
NTM5sbeEfl4WeWuTXt4Z/7KocAi0VWkERJvN7posOyWC35NM/h4et1AB/4TUt/6GY7W6Tdp4OSh+
wMLJfjas/Z9OdPsMSULxIdia8Mthava+DvlC824j3VMMloc1V2s8PkM1Bl8yhKa1RVg1+5/bHMpb
uOGrn+bk9aBOCFcClNmlDY95zLcB0VTW1fDUanCOFCpWPbmbaNQ+DHin3DfpFD/RNIi+a9vG79Kx
sw+BkU3ZQ4roBODX6FOox5k77iKL6lZtY6AuR2qTkyQSw0ZQAvW7UE4cXsjBqKCIw2ucZXeJiWRh
M2Ax/VZ3/AVYPlmw9FAkHPnWYI7J6FMF2ja/1V1wGjTTWLzqAWWHEFPey1Gv+T57vTsgI+d4DEhG
xQuQ9Xj6EpPmrB4Z+FVjv113oWm6albLUqIu8WGKXpK/qyjwE2zJXGxamAkUBRSqAnJOcVU0FTlY
2268mN4sOWBXHBdBtmEKWK/Re6lFUxxNtBfaxvz9LpUX/AV/wvEQUoN6j/asu6iF89O0qHfg5b51
Za59v2Pj4OJqGdoBCpN73DxyMIcW3RjGMGYIzHndeRep1rYxUvBeqMvIkvmrNO1zHCz6m9/ijrl2
oGxSBETFF3QjITi1ZN/qBUgSv8UdazXohO9aG3z5y+RE2j9JHjx7Le2iwZqdbhOvVFCiCs5yQUSV
p3z++evFrwR3t6kcHdpEc6i7i1x2TaEj2pE7FsbiWz+CJGRNmX3a11ief/3XXu7hGxHM7YRVak6b
aIu6S2VXVYxk+jLL1G+b3EaY7RvBBab6Liv0igsEvqxYksXTM7i9MCAGNLPCwLIoiT+bDBUFaJHL
G/f+yim4oDypUAPSE0zLHv25ktN7DkGhPubnFrNyEWt8UlCWuRA2O0xZQipYQFdX37M6e8r04oUY
xtpOdqWqLIKqHn9Ze/uLkuahzpIvv741V3IrF7W2bWhZJ0AiorA3orTfxIN+JIAA3etuzX6rKe8+
//oPvWTLb1xPF8CmwR2dkj2Tl6xO+JRL1o9oeVp9vxzEPGo77sDm7/2U84p0wADN261BlH/qAm/8
abcdmiWQWES4V6iiD1u5G0s+pQsFgdFW67tlCdYc8I+saHULHtikDopIi/YL02n7pI7Aq0WIQ3Rd
PIF3MQyHqMPoeyu7P7rBiyYSSzuZ2K5XcGV2aBPQVN11CrO8eqI/fn1uV9yKi7CDWtPY9wfWPgL7
UcRLnA+mvyW5eG1xx7OP4bG3TdvCr6T9+6pOxIm3bLnz+nIXYYeSdb+hb4cUclWk6NblB9q/XrUc
lrnQOg6WvElNXFzaJgJikm1LHrfDjWzmyra4qLU1FE3X13WHhq/900BrpThM5/vljjMBejsKwgX+
UCzR3bYEP5d282L3xq44aVjSNKNhO84zI5yCwav/PteJTwsCa79s1r9egdvWm0GOtrvUO4nvqool
Bdhc23u/y+JaZxaB10PAR9h5Cj5DseAdhBCPG77v2nk69jnsobWKIsBRezQPPTRGHlHiv9WtvpI7
MseIZNY3I54A4gIRpPacMDAshyypz7brvWrFLHMxZnGa1seWrt0lHsFxuctPmC/x8y8u/HNI9Drz
fWvR6xi+7FP30679g9eZuvxmUigTjWbqLvOeNmfoF62QzZO1X77lwuGNbvuAocp6MfvK8pZm7yTB
LITfpzuGZDXNoC6C529E+/dZShrc9cSLgAin6VgSQTU3GgxeeUkLlEBGRA7NYK9+PhZ3DInUtt/G
HYUUgBCgohvJLCd9cAsGdyVdcTF2Y9iNeBElHZicwzzYkt+Waj6RCZJOmTCee++8ZWxDJYr+tLsc
mIqdWlDmd+3vfsfqmCoGaqJlHDLYkdBfwVusi02SW6M7V7yMC7RLEmDhs3pBGj2KIQcuec+ravEq
a7PMZdsKJQ32eQWSWoX0NCXxVxtRv11xYV8b7aNo5nCP7Ni+z+OdMqmfc3ExXyZEwVmBiPAi9vFR
GvGlk+bWXOmVhNYVzpt2Pi9bNAlwz6tJvR+HNP1ax7o59VqDmJSIBlxQLJ6TPNVN9HNf1+rGi+ba
QTu3iMfBHs1iV2BKp4ASzyB6Ptj6t9cVdRFhI41BS5bFuKIsguYl6+j90m+rn225iDA1ZhIaNXt3
CYLoYZsqnW+Zb2bj8nCxBZgQuhKkTd0Wf+minp6iedtuZAhXwqxLxMXqKUkS1uARNu7ZA2ts/ZwB
bf33LOGUCr/Nd9w+p/NO1n7DL5jknOtVosKnd8+9d9y+nhM60Qn58JA0f6mKXwyIFz0/3PH6m0Gj
Gkq9Hfq9aG/uw73omBc5OMv+Q8fV84NN7aouUx0M54hFd2FKPaO4CxEz2zFErUKOMPFgyoOofh71
4Zd/xI6dpusmjalhSiaZwGoDMgTxY1wBdfC6LC44rKe2najA0z3CpGYxszXrcxGlted9cTm5EmbD
WdFBXVpGP5PWSDzaMy8GZ5a5GLEUUbYdW9TG6iHsCmiQ6zypx1tN5Su26lJyCcnXcX3J/CLwZjw2
x3I8BJ2KiqSLAr/XpQsSi6FUL6xc5IXQZswXSA2R8JYUxrXPdyy1jgDyRSewQ41/kjqfk246j92u
P7bQPL+Bzb1SFnPRYg2pJGD4E0r95BjO/OhMsepwRbKGC2TS9Ptaj16aJDjs6PXTLbFGrCIG2D2r
SfrBNlw98pZ6Pk5c/NgEVlopFZ7imxzue/GDTfvZz8IcA96OLmiYSQRImJL1vNEwuQ/G6qvX4v8B
kE2Q3ZXAMF+qJe0LFtX8tIe7z7Q+y1wEGUYJzKh2+AbInauCpIs+BfH63e/LX67Uv17iWlmZ8eoQ
l52yP9VgDVi7Mi9dM3y5U54g47J0ii0orGCQ/EHSanlHpfYrrLiAKoiHJlQLIy/DXJl8W7KfTTx7
nqdjtAA6cROlRFxWvmSPOzQOTpY0u5+7cQFVQk5pOiWAGUfJ/mmMjDhDucqzHeoCqtKJHBMneJaA
fKl+17BJPc9NNnt+uvuegmLVMBM0zszc/49H+/ue35JHeLkUb1R2XWTfanpGRCxwzcfoWNBqzdAJ
P0Ios6Vo4zzoPmQ3cu5/6hFv/CkXvNUe+0ECyP0CpSplztq6yruU8IdtXtbHZALJ+VLvf8VDNquC
yoDmiqRzjmnt+UFBHuhpSiN2Bymp6L6aBC/ChDTPMVvpya5k/ZiBJAm0FFX4ABp/dtcvRNxVK95F
RTKDivwUWegi11UV35lskGedbRXJ23GhD+lqMP68gEX7TA/7tQm0upvEDhnicO+HvUD7vBrzdTdg
BazlEH3p2kjxYl8CtZ2A8AzKqDrA6QdBhTMhL7NTLcj+7tUiBuDkmyPlOW8S+diyIdTQThpZ9Z2u
ofoM3R00OELUP7/xaLbPmIaNHlOORIeQdHgG5au+EaquvHdccFtzsN6qDqEW5A2XKDpOetI3UrQr
kdbFthnwvLAgnND+2Nr5jmFoD1JzMj1DEb1+9PKWLsAtiudp71rc0YgfmPgYyW/9sNzCD13bmpff
9S9XHKRUpDgp5N1pmhXHHvfnzig/devMpfBSIwgtRjw1LwpsuPlXQiOvURWWuTi2jR/gTLEoKM6d
jR9UbyElhtvp9xpx+bsaO/AeGqio4GyzLiDqLM+Gz/3Z70Adf1ZPmxjiYQBMLup1Ea/JhxkT5n6P
NJe9KwnSVKDIitQvqB9YppsC9Ra/jJ67SLYwkqjNqR7T8Ha+i8X2BACPF8gaXNr89U0kGzDrCQDE
F1tbCHsGpP6abTX98us9/yfO/df9che6BnR1gtYkutstrdP3MfLiv9CGjk87sHj5YSvyrVOzLZaB
9PcxnOGdNiRuijG07FFos7f4P/F/eV0w7hJDJDIQYFtQLeDvvXiiVfRznrrthsN4O6hxF0vHwire
KKaHLyoIal1E3EbgRkXH6TQuL63TaIQAmtd14/+hGIuVYXheiAtvqqc+aZ75TkLPtZ2EKIuliV5E
ES6mPjokWwrP014nXlbIXe5FjToPwQNMYI5m3nMM7FFginavXhN3oW3NsK9JnaYtiHxiArr4GpFP
Ua98iLvki21jzCJTeKc+68Oi0imi6G5uvbWuWorzaEmhF5XJaUSJnNr5cyv25N4CSnQGEnnm+YRi
3pOFNlOpdgUJAiXls+bTnGMWuZqKIZHrh30y8Y27/HZ85S4UzlDF62N9eZtl/I+5AT1pPegAJdJ9
vjFIfcVaXDzchiZPkDVJC8IJZQuCGVyAGGqNkRyebF3R9IMfOI674Lh6D6v9SDIUfNnxtOGn5a2M
b/yKt+M4Rh1fec9f+8hrazi5QDr0bIK0JWyZGZSyjEDm1q1exSZQ9rz6wP9LVjSJsxXYcAgGsXM2
JvacdsHXX3/528RZjLscbeJgZgckU1zCOTQF8k/wZDTbBhoi6OQAMS7nhykbpciPlNocOo1TGXRg
Lv31n7+2cU55IoL0gVqHFq4kiX6IuruH47rxbLi2tJMr6NjyhTE88iVdP6YW4oYQ7/OSSMauOZYu
xxG56ogz0fMOcrVl+br3N4vp/9Qh3oi4/4HGmc3aKkCa01siIco4VuzzvGMaLBf80EdudNL/KdNu
rorKoJx8amNRDUV3kOUhHA56nyxV8K3eOtjJJKtTVMXROwsYE3D/C88hlDf+nKqIeFU8MCv8+oKC
McOkIPRoL2DDu+NLL8GPUT97XRAX7JEeEA4a7FGDRShO84xangeHVzGFu1iPGDiGo4lZg21eC2n7
r3QNPJd+7VT+bwD4dZFt2FxAgnSclmUUT6g4eVEHMO5iPfhsxiCVeD82mY6flz1Zfsou7fz8jYva
M9EQTcFqxYVt6xcuNFh4d0k90zengKXqOGmQ+QJz0BbtjqnGJIlulZ6vWLyL1UttRo3A6/mymsie
9yjaQAJZ33CU1xZ3XDwPp6EbKaZ6E6X+Z9HzqzDO6JeuuQA9ZJ37ykFWeKHBEOaM1x8WQj56GZCL
fVsNBdCrR0prhXqsEKTQqPA0Thf8lkTZdIhdtpcqHeoiW8IiHY3xvCmO/04he7DXa9Zetnr+MUdi
y+M63s5eu+IimgAPTmYcJ8DHCftcc/XcZ+Mnv6Xj196w63SkGd2xtNRDkcU9P80x9/QrTrzkmOVH
uZoFZSbUUOzqftjnxW/DXcx0PCSRAGNoUG6YNC/CoGpzOgzW7467UKkmJd2OHAlfLpfwKYEVfRHr
tvgFexclBa7XuEq2vUGhszs3wymbvTiUGHdBUt0RI1o2U3OhfLwfe/NgqfnpdVNckBRVY1xvkWnA
YW/TE2WLxYQ53/3yWhck1avxUCTEh3cH3hg0xFtnaqkXVRi2xXGH9JhQ0JQ4zrUx5MlQQQoescov
LXRhUmLC9L3YRFBOqq3uIQRrTyugw37b7hhonfJ0gWpNVXb18Bzo9f02Ms9b7oKkmgPTiuDzgQ11
GrFNYkolGCbPS+54xH09Iobh4uYSsOghCfv6Ydiz5sFvV5yMlg81In07tJfUHvIsSMuLRNtbfJhX
oqcLkMpiBVU5g9Vn88FmP5bqb6+vdicvoLLbNlOIdCKu9wfG1nJsb837XnsZuZMXw5aqkIUB0sNu
ph8TsGTnXZTVp7Hv+Huzsb/rTutyrJrtEqzrVqzb6NdX5e5YxoJI1wDl0lz2nh3gRDy2c71rcfLb
NMd2LdPhbmdWXxJs2tzYLu/W2s/ruFi1IMQpj5SDCYW0QxEHx7s9JrXnhzuWy3QtTR3Q+sKn9jTQ
taB+OuWMu3C1bDUpCkEhlq6YyIU+fo+b0av1yV24GhnBnRl0WLub2FPWjn/3GpQPfmfpmO1qWNOB
G7y+RGPd5prs4sEgK/N7CriINGFUsHd0wuqL2fIwY2ddrdbv011AWtcxWUerri9KzCRvRMCKdYFM
qdfGuIg0iE5D03LHxhyT+gZRsa/Z0ngxHzLu4tHqPlOA/0mkeECqP9BKf21oKv0ccexYJw/1ZBTZ
cFuiGC3G4J0BbsxvT168879aVj0SpGggHGF1R/OhIkeUG776tX547FhnUuuRQTejvqSBTYrBxEgi
mym5YfsvP/+NmogLRYMiRwf+jiwoRRBWOVqGUz5yuZ8O0Bd57rwTX0FikJkujIJygUwXoMc1OOKN
5xvPRaTxoM/YImV96bdEF0fcfp7D0S+RdOFo0Rqify2jrGyQyFixPfAw8zNSF4nWxfUgerTfyxSU
f5ifytaHJTXUr3LkQtFUyzfTNTYrg32QhZrC9DRW9qvXbXeRaOnS0hGNTnTZ+Xyu2v39lOobu3Kl
8u0i0FTUgahsMEEJVIG+o3NvHkUVL48bW5LvqFSJO6+f4LbfQQSvqnqbMhAI1KdgtxZsLJ7gTu7S
odnWpPzAM6+Ettj6TkCW7gHjZWevL3cxbrzOuAoGJNmVVeS8jCDR23QQ39j/f67fG97AhbWtR1q3
coWposArToSQ/l1nBStMt/3YzQT3Q6K9BHdnm5tqfU7p9EFqUp1s9qLNntWfGsPY/W7VVqAtCzxH
f3zu40QW45iQ+1U2v8lV1p+TdnwIl+nDLEAjQxKgPJN0a57CUAkgu/g3v71y/I7ZbY0+ylGVDX5Q
tI+QdmbjF7+1nfyARVHEeRjw0rbReGqq5hlAmlv81y9x441TcHF0h5C63VeLlxRVT3wHR5bG9bxx
xtcW506w0iPUSkicldWQPi2Uv6CD/TyDq3u56KAJFBNZKafYzLncSTAUA52V3wwRd5F0WWbE1ERh
VoLidSnMmv2Bdr+fs3eBdHG4TuGabrykNanZadla0xahDtIbGfyVQOuSk4UTRbPQwCd3XT0VFchZ
HkyyinO41Iefc3ARdVGzR+20sKycGCnlqIGz5crzkeAi6mzSHnaTmPgAYQxTOQboQc+yZ0NN/YoT
rhCmyAbwXVR7Vh4LG0E8J/WdDjS/0ba9du0dg02japUUXH5lve6fpoB8tzTx+3AXR2eODT7yGGBR
kT0pfSZD4xWnUtfbN0OrQFW2hOVWd1NRgwwzP0LcHh8flrrOvj4qJZahj0rZ9X/vtflrWKGL4be2
43uBQ1XsEBEpW6GS+zRQSxFzFOH9VncOs54hotSEAynVoSHnET0FVHi5gdT1vQ3gc0OkJSk7eZRN
wr9tynjVmVIXwWymaBz3pDrKbgdtb4FmHv26rHt1IyS97WBS1/uqhYKC3RBSrmZp1CkVU7/mYxUH
f9SQfLlhRleYB1LXBSOX36Q+alLGqk2qgsaD/CSJAvfl0cuCYwIw36kGgDpNeBiB+gB0mXuwkPMR
1PbPZGgaL2cHsqbXcYyobshGqo6Sgw/1ngfs93HlfpNRqRsMwA7QxGtW2XIQ4z4W84QxQYhyhhws
IRXXfhDo1I0Jwx6zdCbZUWqrd2BaDCtUTY+Tl5W44UAP1TLMM+6bsuZvwNLbgna3JG7eztSh+/16
9/WWZTbdw6NMM1QaqIjk781aR2dLVPJunXqR+Jm6GxUI9qNuo/QoZ5bY39M2mYoQk+03Skj/LPPf
VAuUs69/x3BsY8tFe5RZnG1n1NjEX+3I2Z8BEo1HiEg1OHYyTud+O8ITS8ASQ9MwAGXZIbxUcUFF
5VzkOpqaGXMepDzo/1K44nwi7S2mtbejHsDbr39eHe5LP3SwViCnk0KBqj5uu+lGdPqHc/iNzfsP
1DgI0wH9xKO0M6mBtwZGZ8cA9tPS2P5UCd7eJwN6F2ZXuqjoEeYyE7rowh48YtCKyNkMmaYJjeom
51MQnzFpl4Z5s4EqijbW3ouBxOpU6Ul5WQQYr15vh9lUH82y20soyq3nOVNDfhDrhxcFacnr1Yd2
YC+Ncqyu6yYPsnG7Syk3nt/+Yon/KjKRYFIV2eVexitFy8nKvOG1X7jGjPvrxWWEl9J8cFOaLqhP
WmL+BZwXXl8OBaXXi+NRAB02Cz8UhOBJrsRDj3/83INLfZrZY2narD/Kjdo/RtlKpLzJs5f/dLHi
mjJu6lAfJYi/fmzPRyf+9Fs4fr0hC+phkAac4Zi1GkFXAHV5DD2DktNzwx3nLMkh0XRujpJiLuI9
N8NQ0Gm9RaxN8ZVvWb2T2q3VpoehGo6S0SXKQa6nzxbCW54H6jhk6AFG/ThidZDYVzlrRpJvSeeV
gWHk//XGByhV2EYyW47QIf4i5tA+s3kOvD4dY72vV+/B2a+igNtSN708S4uWWUYXv7I+Rg5frx4I
SXsdjlsJtY2fUTiJU9+GfuNSmFF7vXjdiYn2447SjtpEMRtZ3dNprm8Eihf3+t8bg9kIZ3V6xJFu
lr0MWZfe7ZB4laesJemT7BLxI3kRWd3TOjsd2bJ4/iIXplvx2AzAnK/l3sDZjBPa0cQ++NgvYIqv
f09HUb+ic72W6zyuj1UchncJepl+ia0Lyo2pkQyCuEsZTSGYMNs0vQ/VTjxXd5yxGULbIsLOZafp
g1w+4wXv9QwGduH1rsxxFi1HT+dy7qr/kfbvFsx9fpblQnWp2tOtwsus1MlxB3q3KV8M+dvvMB2r
DbYDBbFomUtC36fdPuTdeLP7+RL537j4LkGl1ZNI0EWYy2yYprtksMuZRjJ+iME//k5vVfQjrbdb
jfW3/TJzdZTlFuJR3OCHQKo8zBOVbR/3eRZ/+G2TY8MyW4b9WOIJZcP1eJwgV56DcesWH/KVb3eR
uZb1NUrFaipBZP6XqUiZoKXr9eEu7DLWXTj3KR1LFPS+JcH+R5sFfsGKuQyJS7dlEBHCldfz3Jci
YsPpxe34maqLu+yTIK6CYJtKSHAXW0JInu2tH6KGuSyJWjQrJAnx6fBl4n16GGhOBYMX7zpjLvIy
nrtgrxcDTLs4BIaG1y0HjepHvxN1LDaNIdyegdq9HLrlLoCiXQ5+Tb/yOHOxlyme+mze2FhCHzZ4
mEWm7q2cPW3UpR6Mg7CuGGThS62jz9ncFWrff/x6V65UZvCQfO1/d1RicZTjWMbRzB6qPX0YzYbQ
0RdV3D8HYXKesvR3VpvmnVxq8Z7qKcztrqobUfFKlHfh6rbZUfIx+1jyUNohJ42k9/PIoz910+xP
II6tw9zI2Pxox0b4XQUXxg7+bPDP8WwodTjPT30/DWet6fTl11t6xSu5QPYV+9ZxpLolxB7laQuW
3wbp9wZgzInDxKwinOUylLP+tqPAkfezNn7h0sWxp30C7QxN+xL8pKcpXJ4rdavuc21LXv77v16h
Fsp6gNx02BLDP9+F+Mdvqx2bnoaUWyEN1u1pARL8LqcB9eunMVdnd4jnIEvYPpRwc+NdioGqcxzS
qvD7dCd37pK++ic5L9e0CvOhVvmENpjn4o5Rd4CBrzII+9IUnSZpPlvtGbxcbO9RNQvyk7gvp4bo
JzZO21PU+7UCmQvvVdE4N7xNVDm34eOxLV/VfmuY9MoVdOG9mPhVAuoEuhSM/6FoV+ejaT95naUL
7u2YqrZwtn1JefRlC/YnkSAH91vbyY8hIR2Rdt5lGVAmZK4GUT8B69D6uUIX25vtKyUyYrLk+zoW
LbSqCgige4ZFlwOx4b2tdJTpkmbVj6CtjnxdZj/bd8G9kYiatuGxxF2Zw/MRB/OpC9tnv113rLOv
Fho3wcuuT+QBT5RvE1RBf730y8G9kd0njm22MW2hTWRl2eycfe95kJySA32CGUyuN5rGV+66i+8F
BNHGVdXDk9PgC/g2MBOXBX7vtf9gfNM4Ejs7ZEn3jZ+CdKpP9ab9ph6Yi/Iliq1hHda65HqzRarG
dwd442+Y0pWdd3G8ydKwXQf9UAJtMn9caGROacXH97Jit2j9rv0Jx1pfyOHrird9GR0wp2NeRMHG
vjm3Ozm8UFrMxfQO9XYYvgjYFOtL8Do/QHLmRsXl2r1xwmnTkwMv5E6Ve6TaEvyl1Vns8X5j+6+t
Hr1OAkS37NBjnodSYV6yG6oMimXmm5dRuaBe3saAOQa9KhuijsfaJPxpGPbqBGrqW02RK69y6tit
AU6JbEmlyjAYyOfAGNnmcWfm963gc0ECwc62idgNL3Fls1wur1kM8zQC815abT+w9if0n2/0Yq+t
7PwOAEegcwdZ83I6km9Z0H+Mu1tD7leWdgHKZKqjepp5X87pLM/L9HSMkd/QOXPxyYEEDzDq0sg7
+j7NldjehVBj87uaLjx5ack2ZiZW5dI3AKkEW5fXo5esJ2acnZwdpBlAEQOtVibh35Y3/8/ZmSzL
bStb9IceI4iOJKasqtORR40l2ZYnDF3JIkGCPQE2X/92eSTBKlcEJnfgG4FDoYBEIrFy7w24bORZ
PHbx5Gayw0xXNbw2e4HylqTN82zsPfvN6xf+4qhyfZQXGrNZBaN+XfYxSF44FVV9srxaoQIRi/Jv
LQY/jCdyceWpxK1zHzqNPr3wMV7sh8H66ctFLqu8zgltWL92r03bfEE17c8hAKXoFXdc1cx+tVCK
6pGEVLLS40lH8Pps5nIe0xqNO37ZvAsrt0Y3BSHI0bZ5tadEH5DhK+7Bmzf2rEsrIxOxJNypfiWM
yxOJTHsZkim6Mz83gqYLLHMVCNkuM85zOY7ZuhawMIx7yG7hNb62J0Lj4XFvNbkT224cvy7BLOY+
XI/Rdnh7Iz10GVYK976teSTayxYTd0JnM/NSEL1UG47IoEkTCnkNKko/yb/IBZn7uZghjozB157z
vCXmcYzqeyjbrbm5LoAf7uDdOsttgR/jawPg7CKr8Rs8adVLQ6m+82PfWkpO+tDC6qNdZ9K+arqe
5gICCXxrP/73Rrs1tpM8LHLdVdDO+tVG5d9VMHyag/FOQnVjjbrsloGK0FHua/s6inX5LarH5o+R
0qWEL6+Y0l6NHaRNE78WocjFuWxriwkP5/gZhCKP0Taqsyx45RcqXJrLJt0RoeCOUFHPfys6PxE0
svodki7DZaOtHo590KhYV915q9jbqFm6i9fv66JTW6eVVZC2e9UxTc4yGuJLMzeJXzXfJaaMgmYK
lUa/iq1+w3BnSeW0fPH7cmfVm4qTChCLfu236LmfoyotIT7v+Xs6y151Rxj3xdC8rhwebuH60i7G
7+bvIlJmNzVSE1K/dmMF6nrst5TMfpYzkQtIBVRy08Rr/QrVofYE2ic4leTwu4K66BPKcdtiDqJe
p674vcE98dDLnaFvxAKXfAqWQg1zvKpXaKiHqEaroXjmw7S8rGFP3pVBQCAYrpvPXkvHJaFkLKMO
JmXqtU+MfIK0ZXlCPdPPDiVyAZpqLnUkmkO9GjjQ/bXuy/RQUrK/LJDGvBM6b0Rll6MRRb2XalvU
a6eKJZVwcT3pEbYIftNz/as/nFhLoRM035UYXezPtt+qyzZGs98FyxVehLH7NsxtVL6Kwr4dhHkq
5sNPjyhyZRdJtC0F16x8rUE8nnQZsTSAzLNfTHANhJvYRp2N9/J1lebPpoLKaVx98Jtx524YGw1j
DpB/YLvFp2Ke3rSs+9NnaOGCtwUvhyVRGkOvyZPR/R9UB1/9hnbACuhew8ilHMtXZdC6yvmBK1zk
h+eJf+F5bBuHog+CPNbzeW3nZ0uGP/y+28klabCGqKFh6ILQT/SIhrQOoNrmN7hTiYLzyWGjWpWv
QRCzywYgOS0m2PL6je5sTbwvm15RGeQi7N4pvr0WxsvBHcby7OddX3ZzCeV1GuSJGuK3y97Hb0tT
eB16wsWhqFnLdhmq8tX0zL5NKr5eRjicetVdhctD7UG8kr0XJXgoMqfAcdDKFpI7ecavjybh4lCV
wv5pGT5dGRVUqQz4+Fag1bSDIgFdHg1etM9EBvdutr9+lxUuCQX00ibErEHejIESpy3o1bkvo+V7
opfoAcW27mEfxuB0cFF5hWThAlIkgLKeilWQ74fpvwdJsJxxoSi82q2FC0gRGCWVMO7BP4gMX+aq
fBcbc+fa+etjUDiihf9XFb1o0d2IsyT6DgWA/qyooHcOwVu/g7OP4UKDVKQLytcOkmmvbTQMDwdZ
mhet8RqkmYTz9rLPL3ir9SswAz/8eQNGhYFj5zIHebdhFSc1VEWbwa+7QLgChxWXFqsXtTWyDZe6
Lt4NU3knd7v1Kzi5ciEXVoNDlLmx+6d2rd8c9e6V56AF5ecpqeyqgg4tC6+82GP4Pu6w2xKei8c5
c8N13yLb4czl4f7C4uh7Kyc/nFG4gBSlsNuOxirITTc/671oU0rIPd+nG/PtIlKGo11TlGuRN037
rGf+eZ8Wv/l2Cam5itliSxbkYCa/kWEdHilZwjs76tZ3O8cuFO/acTo2mS9h+70i4IUn1NP8DkYX
kOIaa5sWE46AYV3SRNu/4hCueF6n7r/4KDmMalo7me/1/hlaOO/tsPqlZ64wHV8WVWyhKHJ18CA7
mP2yT6K8E3r/eZP9dyEZaO7P+0ePgkclDpKc9Lp73Um8wHAzMW/KGpr/LwqXiMdxGdYUGsDFY1yK
4B1CXPe8Qz0T8pWTWf8kcinfUQKdpXQkCz8t2yKTdLDN8o2jDeZj3LPmax0dvExhdRa9N3UXl2kH
A40S93FmvivwgX+ykINtCsZGg3Rc6UWXiT4tSWi+VMlwPOCBAc27a9u+rSoCN9ytXlZoxyIRTodA
LiatsGRe+4gf0PWGJUFUJt3zLHS4pryq8Di/TnEG8KL+vCVBtaRBYsUDHIubvGwD/Rgc3fYcreuA
T1qlHzQnXDhs4BWkKxiDanUzq/SoZzzl+4lPChcO28UMTn+SRS6gM9OvUZ8aiiDy36v5168LwiW/
BrjBNeb64QOR5fcJl71nKKf+reK2fFPSfnn67z9zY7u7sNe8DZMYeVTkZAwfi0R/WJHS3/kn3Br7
mqv9cENVkaaNgnF6XsDgJA30fhF89NO1ES7rBSef6AAyUeSRYbkqxKcgTvwSVRf1KizqM1rOSa5J
UqQs+BAQcq/17td1ZuGKOSZ9DAOowMi8aPrkYWF7+djOhpy6+fDTYBaRc0WIWjubdoRQ+xLNXRrx
/bWGRK/nb+rEqvUAnNsEUZKjKPNMjpqcektqv+PBVXWkFhx03BxJvgi7n6/qXKex6UevIqpwVR3L
Xi1BhZbyfJyLb6onXyFG+9t/76Ibtw8X+xLH0pMmXIq8srw9q5LaS8wgAV4nUBeSXXA8H+jvv/PH
bmwrFwPTKMts8RAW+TbUFEW47p1oY69SsHA5MDSX86lSiDr7IufTKLdLucZ+yCBcEH+OB1bwOenE
jA8vQv0whMObci6G83//BLdmxbkJoDWFQisav67tEn5O1qS+iKhNPEe//tUfQplotwiqAciK5jkq
TgEZ61QedPDbVC4INg8xlCljIXM+4NkPMiU2PXj9yW9inB1b1kRdFbplHnUGSjHhN8ULv0ApnMTf
VDBi3lvMSle3T8n41Mej323FxcCGEgJ3wUFkDi2qV7TYwl1XTH5VDpf/ioOpM3y9fnWEBuuwaE5x
Evi1AAgXAEsacnRjfci8hzRONQRbypPGs2rl8l9YdiUr4Pmcb71807VmOldhrfyWuMt/qZ3N0BQo
43xT3WMHH75TnVSeW587u3NO6ko3qoxytamMtcVzsnmm/S7xtVUq6iNRRTmDu2jakfWRTvIvr73j
Wg4PpCLbcdRR3sy/L7x72/TWL4i7Go7t3BdhXKso1wq7XdLoOeTdO7+vdrZli8hEkn2AfuMS5IH9
izXHB7+Rndv4VpC2C8l1roMozElQB0/bhHKb1+guIKVbyKtNexvlqOUJCAOs26lJyJ1E94ZRgXAR
KdPqbWAl0DdDKbb7DmuY01ZH5TOUZpC+C/lNBnGV7skmslC00Rfs5fZpnxF7qmJkKi2bcL1EbBF4
ZgzQXFDiQHu7DbQieKPWBXzZRuIXWF0whMEfLVqlFvlG0uui9vPYEy4BEpWmF7XGuGEUrdAx6cO0
q+9cY28cwC4lVtAZFzzKYuzDJkOvJUtpHPsJrAuXEluHTooKJk05yh1fo7D9bLAb/VadE5o6qKlH
hEqR7124nlU4rQ9MHPcKlLdmxUkcmqruZ1KWIh8t/yCaoU4B/fjVgVwqbJOkx2WeCvhzSXiIt1/l
5mc3IVwqLDBQ+RYBF7nE5RkyNBbVmibxPCRdLkzKEpnZDFELZaO/bSLLlDM/OWLh4mCHbsi4W0B+
ig8BBHPGHqoRdymPGw1hcA34ORHUlE29tlgtVwgptaWu0jgaEiia4Hw7dWXC3pUFnT6GBTRdT8Ui
J5VCeks+dvuynsgy7n7L1kWtinm0YSALetWyexMcQ47OKq+OfuGCVkqhvDDthudzxfJ26HNSlJ5D
O9shUbuJuiFheWjBugXQpGZLfQ+nu7HXXGUvxDQVmo7RfFDmzCL9SA7rdzN1Zb2WQQwz4Eia4yH1
okSVVZu4M/Q1zvyi+vcvlpkrPChIzHTUD/C5b/bvbBbj+WiovnhFuH+kZn64vIxUdXrhAc2RSD8f
ZH7x3m0uHdbXax1CJIvmS4s5icL3g5Z+S8VFwQgSAbnZneQsKUwaByojR+lXz3VBsFCoYRgI2RHe
xvosKxOnULDp/F7qXBQsYANFO1IV5sNGv+3TiHcRdefDbywWFwSjBsZWsTmOXFVyz4b2usgXW6dW
cs8szKXBhN6Oygz0yPtobFNZFJ+HWt67R9+oarryWdM0dapMxgOvZ4P92PGyfq/XsfosNlU+8bGe
PG8FrpbWgeIjl2Lf8BggP6C/Eqzo4pfouGhYQVvwkKtY88Tq/Sko+/4Um9ivD0S4bFgo8YhBeowu
WXxeknl80CrkfivTZcMW+CU0pZ0xK6Zd02CRb0eU8+6k7zfWpkuHHdo004FLZK4QbOBH2ukn+MGW
j7Zq6J1YeSPCu0gYeveNTDp0Ppc9WBYIe52mnt67Xd/6fqc8FYSBpsMernm8xxAGJ0ObQ1VFvbUF
Hx68IrFLhBVVM4oknNccgv3j0xwEMq1RyT77je4crhCX6TXMOTfcznqVako/s9j45ZouEDbqvt7a
Um9oWqkhaiDjdKLcT29cuERYTc04jabd8lD09oExiJyFLfqW/abFvQ6H8L0fmsTmUdKdJzW9Xbv5
Tji+tR6d+7AdmSyG1ti8C/Z3ia6SEy3N7LXYucuEoVw3L3wIp1wvwdl0X8laez2qc1eyjXIRWX1s
c84lac5l119W2/g9IHMXCbMjXza6B1POg7488TJ5H9SVnxovd01vxxhOoXXYz3klPzVha3DtaXzn
+xoXfkiTAmlDNDBgbMP7z6qcf0N3q9fO5K5Glm7gx6aregbXEagUcp4jW/SdsPvrNchdIqxqGcpf
opxxwwQdUdHwFERj4nVgcJcI27euvRpZ48Mre5yGvniJFkYvPhsTa+3nCd+aHrogtpvyoRGvTRh/
2WX9wW9oZ2MeI+RSN7Tb5QXkXdKaLe+U9Dv/uct+mdHgGE3aKTdt+Hdho4+hXj97fbbLeKFyPDXr
gqGLWb8p9kd48XpdF7nLdxlRVIOEknVeEVOe9aDIqSrJvcfqG2vQRbw0dJ/HIdBDPuMV7JV1JHq4
lvD9AqErgoUiXa9FGQz5LrePtCOv1dB89Jvw6z/ohz3PQ7gW6L4c8miPjgfdht+CI/ZrZuEuzXUc
w9jU6ALMl3L7HwWYYpa7ydatGac/f3hcSAknNtXnW7y+RtNw2tfNq+jNXZyrFlUz92TrcrMynslI
2ueQtH4CkNx1ox3AexgOZilHaqtO6D4880379Vhxl+hi8DAjFIX6vIMy8mXgvbnEyUi86urcRbqK
VfcW7O2Y77t8FiJnNrqTovz6/Zi7RFdnOa3xhtHlsmiC5TLaHmTPHJr+a7wt1Xtiq+QpXvXhZ3/D
XRWsuJFRXJEF88Sj8FLERp6aefritadcyIuKFjq+UazzeAq+jl3cpslYtH5nhgt5wV5MkyOQbV5O
/SdSJIjrxCuZ4y7kFZXhMaqlb/MgNuzJzOKsi0N6Zf7cZbzEriQtlqXNZwEmeQnQJJyEqBj6Tblz
kiI+JkNv6jYXbTicezuh+5KHpefozmFqt6Fqoand5UcZf2n7PYfs/72HwX+Kc/8uf3GXcwJ/lEg0
oXY5Zsc8RcVQdenYTTBR5G37Bspe6kGM5Hg3rbF5Xep5v7SkJ8+iC2rEvnh5Xial2/M1GMp05bqY
YQkejVkBx05yEROoLzq2O2YbatQnzZEO9HVpX4+t8cP9oWD7cywODRH1qLB72R5/s5w8jmb3qjVw
Vy2ronG9k75o8nks0n4IYepiYG3utWpchKqF2+5IatSRNC1GtPS/LZrp3mX6xvnkMlSKJZYhlu2Z
7dsnTUzwvVr76pvfhzuntjya1RpSH1mg7Ld2lueVSj8Wg7v0lOHFiCp1c2RVyCA7RWZoWqE7iX/0
+nT3jbPfmmRLVBFlgBDegKNc07qvf/ca25XkCvsNAPbeHhkE6sfThq7LxznmfrJw3IWzorUIElks
exabjWYFhwENFD2MF/CBU8fZQ+2SJEMrRLaZ7ngmrFYnDXOUs9fMuHxWLQs8WpdNnAXCfoxR1Ekr
WQR+4dHlseLw4EMlyghSJ0ykKzLJtC6Fn+4cd4mspcWL5BiZPQNPPj6sc9U8rMXgVdXBtf/nWZ8E
RNbmmLBsFfHnslOwBxv8GqK567pbhwahXDQs6yHTustPXdH7naWuKheeAZIo6hKaMYm9H1cTO6Gs
7HdRclksy2YkGHKnWVCbrDCjSkM4HPhFXFeVq+6iosN1nWbonN3Ps4z5uWZ+JTru0lhJEsu+Gmea
HSOZTluPCgN83vzsYbhLZCUd+riJLbas55X+s6XJOj9VR1iFfpUGF88I0A8GjQ3NsrhCb1ui0jZs
/EBk7qIJVdwHuAscmPZomFKyQgnxKqTpFVtcNIHjFSDau2HLwtVuaV/N8XnCAeUXXFxYbYPn9tZW
E83gyQpP31K/6OQetXo9Ln+RermsWrnCUuTQAYI5zJTTdZifxtB+8poVF1WTducMbqQ0G1nF4TmF
JgArUXTwG92JW8nKGmjnLVtWLzs9NXR5LoLZj0LmLqvWqSM6TBnTLDrpnQ1pVE6eC9Fl1VrDYnEU
kmblxp+gl/XKoLrjF1tcVk3uY5w0YxRl2siP61I8oKXvnnDbrZXiVBtsO8RN2a1xRir2Dh3FH8Qe
+x38rjbZwDo91Z2E42VQ6vI01fQq8S92+HH4rRUns4jITsgUc+wgyHLiIf+P2ug/vIZ29aVC3ZWR
KnAQoRwDc5Klj1IdRMrvquvqS0GJE8ja3m+ZoLgElXg2eqe2zTz5fTv7+eivB8pY1yOT64NpTuMh
eYA4829+YzvLpdRQSw9mQzOz2Yws69N++Lk8cxcdGg8R7XK3NIOg6PYQcIMnzGQNPQuZLj0klw0Q
LMGcDzsAj75g9cckZoHfnLvw0HhIiHhH3ZbpJWYPCVLeS9Nu2m8nudAgmVULeaFxz5aK8BTv7Cs8
ttHL5fWbuuggJBVr2ldwpm2jtQbqQaenDo8DfjUjl2ZaeLzotepZFobVG7Pal93Gvl8ufl7pcgp7
ukfBmgkbyhdZ7fYpIhv3K9nTa8j8oYLcWjgUwW9uzeoDLl1LU+lPcHC95yR9I/C6SBORfMAjWM1w
YCTnqAgvcAXzavXgLtI0r7Hiam73rB5gDRmgrnOC+dHiF7xcqgm3lmicd3y4nEb6LJO9vRRQivDc
SE5MZ6OQdckx6aFo1DNRZsqK9rgnSXhdGL/Ii1yoKbZrxTRucAgC5fJAwph90zJqP7DdTHf+AddE
5Vd/Ivl51YTLpANIipOrz3PytkzUdNbRFF22NglwhjA/uJW7oJMc6aHHNSZZ3FefeTy+Kwr2ySsg
uJSTDmwwjx0nQOGa8C1LWJeWSxT5Fb5c0MlSjmuduo6+xu9DGbSpmcL/+X25s2UnJQYIXK1bxuax
+dTqan27xgw64/89/PU3/NVv65ys8W7CGCz0msFUev8wEJjapGU4Dhfd0OB8sHZ6p6YS/Q9tVbW/
//ff/PUDAvuX/MWGowrCXSbrNRGPe4CrqwqChxCQ2x9jNe3vFjKiEvrff+xGUHLZqn1h/d5MHAFV
2N/QA/AllsrvDHPZqjGqVjHAqDnr1uRk+vl/5XB4ngMuWVXLlY9wTbIoG+jqZAeLt4PEz1eEu2SV
iHUIGf/RZrSJzDOs3+wFd83RL4d10SrC+WCgIWOzZYLoxPUhCpZsnhvZhaqYjlEmAG+TadGzNCH4
n3K7sy5vLBVXZUvQYtiCkeDDyRqctyvJMsWtn9YTd3GqOoxBg4VY9W0JHZw1sKkJ1+291yp3neqm
DbYbuu5Nhgts/aTioEjNPiZ3XvxuHAAuT7XNGk0ug14zC021jwuF2lyqa7zjkqWClt1Se0odcReu
CpZgL9AJuWbqoJ8XsaSFRV3bb46cd6cZtFzTdZHNrJpFClWUBhzt+Kff4M4hP/RCg/pdLY6AsoMB
rnzdzOZV5WMuW2Wxl9pmHU0m401f4G7So0QZf/P5cObiVa3pARJYs2ZTyefHedgSaGjAKsZv9OsR
8EPCCUOCNYrZuGZjWUan8LBtGiZi8hz9ul5/GL0vbL3gIc5mhxpN2szQfm9lf09C/deZFXMtMc1s
ZK+hkJ+hgMsfQkTkvOR98rRHReN1gjAXtQIbXa22LOdsDdgbNAN8X0nk5+jJXNSqI2UdjQ2WOx3q
5SJMuKfocvZ7ZoVtws9Tv7RyKZaiWLKA7/0bOnT2qVlEfCfj/HUkZi5sJWUV4pA61myfhj7dqPxQ
K/HBa0m6RNT1wI6KpbbZysPnuv3Lln5dLswFohLe0Ai86Jr1696f9uWg6cFM7xW+mAtFQbSStWTF
nLBQ20u4L+rM0XvmVRhmLhRFGkuDUSLwhnSvs85UEMOHcZDnt1+32A8bdTWMxLNtMDrUxx/UMU+n
MZm9ruPMFbmSjWy2IFQ2GxPyCSKTb+Ij9FuHLhSFJW66psac97TtLnVXvOvCYH/wW4jOFuKdgrJV
yJZMoYn+VIZTdxq7O2PfiF0uFtUK04DakCaDteF2aodJP27L3JzVWvvV5JjLRgnOK1Uuaslq/H8P
M6quj0oLv7SduXBUV3bhNh7JkiXgWvIgOP4gtuvvIMU3Zsdlow7LcKWNwy1DRbRpniDzp9834Vg/
zyWN7v2RGzHMxaRi03ewgyZLRuvlqSP8jz2uvLI9CIn9vJ3M3nJ9NfjIejKxdJmCKW3C/c7gv74R
osb/8+AK4s0hvIMRH5VAf/1k5WXdDFxbQTN/IAvtTnQow9NYoN3XayO4mBQ6sijUqK3NpmGiJxOF
+hKWh59UAHNJKbqKnUAqZMpqNeebSN6xurtTTru1jpwdrLgeaLigbBx1lD8H6wj03dDhPEJI6E6G
cOtPOElrmKBjTcd4sEsquv3dh7K+rAa7Lp06eS+NunEfd6WhEshh9XTBPVaOtflq6iq8mJn151rt
5LmMZvYk9lB7JcrMfd4MDH5jfZRNth/9t64e60sU4qLltZJcPkuG0GBNpsFmLUv+KIdVpVOJnla/
wa8b5odDrALFGoSbmPFKKP5G3/gLmoa++w3tpMl9zVHGW65HGHiePmWd1f8b54H4maIwF55qIlWR
QcZrRjXVb8uiguun7b24DObSU109KGGKec6SLV2PTn2bdBF+9ZuYa3D9Yc5jeHHY1sgJ5an+j5aq
91OfHJ6/p1P6YrAKABmw95lR+5zOpXgeG3qnIngjiLp0U7Vcm01H0WdlQZYTqzIadiq1Q0PSRqxv
VVwcD0L7vXgyl3YqugilZYjHZaDk1ImRSqRRotWT32/gXG1lKFtoSO8mM6zs/0JBJHyyBIrYXqO7
tBPbpe1Jh19hhgv422Jvikdit+pOQLieiP8ubzIXd9pCbmwgickWvrM+7deEnWI4yJQAK3CStTEN
/FaTiz5xMSdQGwznzF6FBns4S6W02Ls7NbUbx4DLPkVRG9imP6YsjPbig+pgIaCHjjwsCSRA7vwN
eWOunIM/6IPOHEm5ZnLT5LTHaIjaaRe8rtTU50ZW5UOPynOarIRC3hG3Vs+Zc/Y4jN/DpYlm8iK2
Yrgc8My+BJsfH8FcQmqylo7bYclLUFYsLQ4Bntmzk4S5hNSqOZ4WBQbXle5SyPv1IvE7EVw+KppY
NDCCoWUE3ZNk6dp0Ad7lt+ecHd3th7V9TG0mjxWpBINQczY28Xbnse7GYnUxoF2pqIw5sGZtK1Ok
49xXednFLGu3hN3JUq+L4xcb28WBmoAO4daiPr5F6jveik5qgbrFf0/PPwX8Xw3uHMdVO8HTu5yn
DMhrJTHxoJj369tBBbfRC7oEh6eibKbnda/b01IO7UNo2+LC+rb9+78/4dY/z8nw40a3ZsWvlIkW
KqlJ8iUqxi9+QzvbvKHbtnT7bLOAbPBy+q2O/VSbmQsM1eMB00S+IItpm3cQ+mDWjxZkLi60CiCT
ncSDhRDBe9Q+v/DSz4yO/UvbqqsK9FRN2Auh+h7F6EWek+Z/flPtJO+dLeDpvB/j1V39y7y9p8Hi
uYVdC0Ot184sSUVeWtkiodsurJV3bsc31p5LfReEbbrbS4SeFlhDPKwnvnZ/eM2IC042cj4qXmDs
0ijwh3OHBojIjylhLtyIho+akV41mem6z6wVmWKhH7DGXHqKmTAYiliGL5XZP0gefIpNcydXvJGj
uOiU6qO165YgfCnZaJ6CA5kDH4bkTWtCcYai0fHRb+7dfHcJu/6Ii/AFqplp0RRvoG79yW9o+nOa
PqP0XsONkrwUsvu7ntXZwFr2TjS+tRydTVQH2y6iNQlf0APzdxjHf+5T4df4wVyCKiiGqOxKTEnZ
DW/GloozPHGji9ekuAAVtifWIcWHj+3wTiUjbDTl7CcfxFx+aoIncD0WInyR6/S2ZObJ7H4q1MyF
pyAPJ9ukwdDJpk4JE1/KKLzXQXXjx3TRqX7iduAzx2czPA3L/muAa5LfQnGVoBo2JKVKWPgSJc3H
Tg+/J313J6O59dnX//7DNVStFApQEz6bHeTZKvk4zcLv/uNCUxP8tGI1Xmek+tJP+0vSRXdKR7c+
2tmUYdtRqwnmg/bNJVlOW6se/Fa2syVZUQcjMt9rJGl+D5sj3Qe/HjLmyj/RHYqhk8J0THX5ttNN
qpj2u8e6pFS5m0rAAKzN5tAOadJux/mo5nsmKzdm21WAOtC3upqmpnBhLD9WwQ79tGP3vFy6ZFRV
0ZWFk6Iv0hSfays/J83mdyK7ZJRJxnVj9rprxuJNt6pT1IV+S9vFotq+krNdsUwKg/vcUioohhXx
2WsNuspPWpbNXqLpOJvUoJ6g3s/Opmb37sK3fk3nrNRA3sOgJdjw0ny2erpsg/ETTWIukZQkh6r7
5mhAG7IkZS3/37BufrmbiyTVikZFULYESGqQLtY8HmvrObR7aay3QiU2qDMKPyRep9v82euXdGmk
mPatLDYMjKYOBNj+1JrELy9xUSTY+7RwhTfHixWWpXU0beiUhPqI34c718QtoE0hiKwza+pXUuuv
YzT6QVTMZZEWfjSxKuouwwYCQBUCpWUp5MEWv1/TpZHgc2HXJpx1ZpvqeIpK1p4j61vScXGkrWxm
Keamz+p6+Gtiw9cpXv1E/ZkLI+mgaHW7dccLrEiidKc2TKnifjmbyx8dY29pHbfHS8uGM2+LT4xV
98oKN2KKa/Y3Jm04Ae3usoA1n4sDbe9zKzyvsaGzO8M5Sfq+N/TFLNumT2KqY8jt19bPW5q6DFJh
FYIVmXRWBOKvAHobdVj7ZfjURZA2HYQTKeMOL8kFNB+HeXtgSt5rpxW/rBRRV+JpncMZQmayz/Zh
6L+sDQ9/m3qjPpRWskefQEBdoacEGqE8OViXHev+l67bV6pCL/YLyr4/Z54THcOCoM04k32rXvkQ
h8+NGM2d5f4PP//vShesQn4ePl5EvW2r7jIoe7fneGvHB9bz/aHUOzlRwe2pHPuwSIlalk9HlByP
K9bwlzVYlz/xLFD+SXG+F2f4mhePja2iL9uEEkdEpqp7hEblcoKDDikuNBTTuVRz9HDMovPKAKgL
OLHKQBMQ8/6Cx6czDPuadNoa6nWZoC7ftDO1C75COzUxR1q3w2Oz3OsH/EeX+FeT7qTP9cFhWEH6
PlMBQvBJgYY+Q5nRxE81MJnhtMAdRpzCeoT6G1y/noC8BsMpCIrtZGXJL3PDURUUSx2cqU7I/3N2
HU2S4ur2FxGBDJLYQvryXe2qN0RPGyQEAgnPr3+n7upN3pnbEbkcU1WZIH32mCoDpaP/yGoS3xXl
ZI66nOKdhazJUYJJ/nX0Sj6CpA4iuUnTsCvIihdD3qsaxzj5PI+FPkBYNzwEivVyY/rlDLXC9q7w
/k/7i3+OffQadFX0xla+x+MUzc8wp3fxeJuBDL0Gk0t4pIyu61uUJTx+8dOwZHRI5U27TRzTv98P
MQCxWHUJufSMbutzIZZ6qbIBxu7pTV0JLEv+/hfq1qZjqNf44sw0jHchLdP00lUl/XxTbLpOl5Zh
8cXWhF1ksneh8ykWR34u/vB8/iW4XudLKPJxBoGSDfO8uR/OLLIFBOhT1Cq0Azfytpv+X5mzHiEF
n5TsMinefhbBLV8KpsJtIfY6dUoS6NALOPaNSz+EXRQB6LzE8Bv7w17tn88+uU6dXaVZ05bterEh
Gvts7BelsxB19qYTRK7TJ6wZGMSdAr1sKiyZfgeaH2BgEaabun1ynUBhJzCXfNb0UvdE5uC9OZlF
axupm0Ituc6e2obAnFPLJd4i8+axkbpPpzL9Q4r7t6d/dYOjRoa47zEoZ00DA6jGy7AbTLXelijA
cfv7/Y1XWXTch+UypLQ2GYfl7c5oud4G+yTXWa6U0bCtJMQX0lQ9NtZNj0Snq+a2JoZcJzqYkqpi
9rjBdcyTPZTuYQCz6m1+uSX8kGskb+/QSJOmnS+pteSZzrYtdi385NWNl+uq7pX1FPRIp/WS1MX4
3UHv8bRhdvnhpk9/nbYgG9GxsdfzpS/j+U63Bp9bqWa4zReOXCOGKQT6gbnF00m2Pm2BqSPxB6Dr
ll+3ffyrBrX2jIdVrculbuZ6F1upLVz/WLgN1kuuQcNTIgZMc9l8KYAbeEWzMa57a23S3Bb3rx+P
GaZpSEtUDbBuexTzV3sjjYheg6lTuIZhOgducCHKHaQH3lSU3EbdotdPpbWwci6SyN75JbymuoCr
ZXFTMKPX4pJWRrQGhV/fddVss0GF6gjvvNukaug1kLqhi3Rd3dV3W+TZwyLbBfJlN3qe0WssNUDC
SVro1NyJSj6KOAbQs75pgkTV1aS7iBfW1JDCvAMr4a8iCp82wv9Q4Pxz+qDXQOpugvl6ZIy5w6N/
lhH2ibJZbjOkxyro77mjqUzL4SJo7kpMBLO1ATilK6ubxv/0GkENHhiRUTNHF15F3+yAfQtYqrdl
PXqNoC6HJlrLbYgubDVfaNne8fo2XDlsd/7+UEytuS1bDNKH0FcPizNn3zDxfEtEpNfI6T5aa6HV
pEG46R9R401Z1Xe3AZnoNXJ6LJaES96Vd47qZTd2DoZF5XbTsJFeg6SZK3kJ91BgjYgp9lAgWFEL
uJsm9fQaI+0Y/GAj7ELvmjpa9i0tVAYu9uttz/zqdm5Dp7YFt+iCndFwTtS27ZpAbwN40WvP3LVV
cz1qoi7Dxv1DA1jEKW7S28Dj9Boa3egVPg8w+bwEvkx5WyUsG/UU3VRZ02u4smsDsTPkmS89SW3e
k223eH0bqp5eCz2upUS5LlZ1idpWZRWX35JuGG4qu+i11GMfoKZHIPNwMRHTj0XEvkVi8Ledxmu0
shpI7RUK64vQ1WvRsnlfJ9ufuM/vdf8/DF+u0cpK1wHGD4W4QNKAHyRn+gL8st+1HbutYaLXtrm+
I5FddCwuwzKSHfF0/ZguIf1DQ/8fsY5/+gbs7wGSbZtnsa7lJcieym/QUZCvc53Gmd4MuQww8coF
g2Tr5Av7zF2AOWJP1tdV8+llgM37zwF2TPWBJ9DWLuqaHZKqnz9IWsRPHKOiAyw340+kSe1xElua
j/BnOIOQ54CehDP8TTHhGi2b6InwydvkkrCme4RUKHvoWwEhtZt+/TX8Gu4YAK4WIrnwufjqo/aV
YEB026++Gt6RCEfmvZa5RDVZ0XL7JS9F+qc52b+dzquKwKkUMrF+SS7QxmoguuDFllMRyAdiJndb
YXCNuB5oAl/LZUywKijXNzWqdS9r/ad+8j1N/8PpvEZctzGchR1cHS8GiLQP1pfLuULwLHM/pj3L
4y5A6k9w+id1aPEvf+/93/8/aAagR+PUbj65zKlKd1CUWI8aY6gdBMXMwaFM+fGH9/7+Cv7pi72/
sv/3h2Ky2aGagc6g9Uim15arKuRdcGSn6tDkLTxAspUl7WvZJDHfwa+ZgmBO2hFvsA/wCkrfWS80
JPwsbMW/mGQpP1q7pi8AXvdtxv3EcB+bGLjJbQb4JoJ3CYraFxXX+qkaovII/cv5Yw05s/Pogu6z
uHTiDkP7T1vFy32rW3tsQGcNdabYRI7p6tajZ5H7VLM2um9rMcxZIlmVtbXpv5QU85A/PJx/eTZX
QxA3WFcbX2wXNzroGBO37KVhf1hV/tsbvo53YQrYHFhxqXCrj5ABqg5Jw9t9Y0P3oTdr9Yc52n98
nf7pDV8VKnrtK+/SDqkB7gDxuWtmD7stoBWzGQaAeyCM3RcIBfkfoCYme0v1L0Itz0iz1pkBDOHY
61X9ART4L33Hf2FpuSe2BGvn0rfbzx6acFnR4NHe9Lqu4bSRb6G8yzEx5KP4tjRZ3Q9/iOv/8q6u
0bQsKm0lahTvceSWbHIm5HE8J5ncuMpDnN42OKHXQnzWNsKQwlO8KsvyqBiOTt7IlqL/hb3vSw/h
f0kuuEvydydVcQjwivjrfz989S935SrEj+MKccyRcEys0vSzjIflwirR3PNKtvu+LNvD3Kn1Irma
b1tPXuPxQzytYrKeXyosPy8cR3UHR+PitpbqGolPtMe4cGj4xac8XIxzJAuGpK//+2n92z246gbX
VrAY2wt2cdviXBZaVCTlrOin//3rmfq3Fei1lTTWzV1tsLC9tLHQJc91BXX2kLcxizjNUsiMxR+2
eRL9T4MtcuqyaqsW6PzQao4g5WcUTYqQbRb5oMtgLOsq8VwC2jPVeejJOOl8UEIBNLO1/UpsHklW
88/Df65gNiwAMf0uR5+WS4Yl/rg9VsIm5Q9ICVmMppYStk0k67amco/UzPU+rCk9lvAwifZ93CJZ
LNNoTg1kNtReQ0nh61D4cASI7p7atYIRsFsLEM9cEue80ckO4smQZSUaCTgdQEA/+Ugl9zWUfV+I
iQu+izej52wsrD7AruB3aaLtZ/EucFePQ5X5OB2+FHIpHtuyFm9NuoxPXrv4oCU8SeataKrfa7+G
NqsXURdPAeJVXxul4uiooZFSP8mxx/HIelR/DQ65qaLMMuKfUmPDrm/iKoM2Gt7xaie1C2PSoNdl
/t4Qo3+a1neZFfVrZzd+n+I7wK5BD0uOzUSxE5GtcluNzYsMC8yRafDy0OF1PscQeJse07pY2rxI
XPIEh5biKSqkOdVjQ6JshBNHbjfo8WN6vNDuFWQo0Wa6Sb9GFQRVlSwF3bGGfuKliX8UnP4Wq22x
pzPhc5Kqss1ABo5NDvS23YE/leyaru93gQ/joVJlDwCmiQqsciXkfMPUd5+7vqZw4Ko1PMaDTul4
mvVG46c0WkCB09Ps51MVioV98m3n5T5qHX5+XJPlfQvMnc0nKZqTN4Kc8QJafEpXgdp27uYSsmzd
jOnPkBkY41afi1LN0P3sbbrqPcJmWw155Grl7onCj2bMtFO+hTJ+Nk0Z87wGn/lQlG0DJ/tx5mO0
G/q5Lc+DrY1+cssYDgbn/b5e4T88sq6Hwazs5M71hmUJmhK3c3UTuhdpVR0fkt7L+OCwFRSHKlnS
UOy6ZsNMIMMKu+2enIxG9ZD4wuvPznsRP7WKbIPIClSOce60s97ik/g6OmJ4SDeXGwcgx0VwN9YH
uvZzOEC+omTfp2Ey23NUOLiyGZDmuq/YDdgZvpwto7PPKPACU2a7aXL3lMY1u18ACzE/zFYSc09M
j/+1wTNJXuAhF0fZipeRHLRJnDiwPqTqNLsiqNzFBeDdWRfDwy6f+jVVD4WTafkmwUwJB/DMoIqn
WvzAbmvaCJJA88KH4gUOTBDTBNVKzAftO25+QWKzB5IGzdlUPnUMB/GoxmkSl7btKnisdo3BvKEr
R2DMBti7T89WjeW+ClEBSJUv/SSzPp1n8aVmjHVvfoVx84viTYKKJVa4nnwkHTttjsvld0V1NEHr
YDYedipLVJ5ZAyGkHdFVpc+D0N3wi6WhYg8qruzwZkO6qBPoECb6VDa8QwHZ9nJRwENWjOdKzl3x
GT/lxufOJ1sss5lFyj0aGffjEYLHYtzzpo/dx1ryZXyQBOcaovxNJPeeirX7AnXLMUGnWWucY5hU
pcfOjql/2Fg56FNaVY3/Gm+KNg8r7/qS5FPw8VhmsMhk4iwhAOR+hqJ6Z3O24HQeKwJlsFO9NGt5
14HwQE5Cp6jcwaJa6u28pM00l7lNktbshnjh79F1JNH0xW2iHQ7d6Dt2TxGN1mTfmraoLtaA0Pxl
4kJAf0+4VNDMubngZQYiO0CzNWJFc17wnaqXAOZvuy/Sok/OkAtJ6jdXrL28aJg8H0zQSX2sZ/z/
sADZ2mIPLW7lXwoKg8g6q4il7QllzDo3u8RNcX0C3d8s7rClCoYma40X8xgJDiwO/N3HRhyRiMDa
I6kxw3lux9n9kvDYFifaQpggM5CNKrM+iBB2XW9r8nMLUzQeGwLp2CoLQU5rJnQS7cqemKjJ46b1
4/eWyiV+drWzrsoQaUwJlUcS+xJjKoExUl+nVbxlG2mRoNKkMcVf0NGYow/SEzJeHHTxliNvaqnu
iSWT+lG1lJBPAwQF3aESbCi+MhJm+tBI7ocPvMIh/T3RaJJnDfCUj7MuooT/BXWwIZzYxqP4rnfT
4rIEfDv/S07TtOqMTdhkfZHU9OTQGpCWHuwQi+V+9gzNUVZPpbLfx2Es0kdF6l6/LbgIk864nPvi
k1pNER2qYqbiQOW6lPcG9L0o92wlid41lDMI30ZzdLRh9MndDAyZ+Y7ZEa09uMMTqfpdYWiKOUuM
ZBL/gA9tbHb4Q421u/fL0a95Ad37dc6ooyGWeypIYu8NJeDI5xv0sKafW+N7+71ySTV8HzYTSbRn
a7V+Uq2y+iNrgdH8NdaGre0uqEiMyUEYhnnSfhg6ou6h39qEF1pFca9PDdRo1ZxDyWHwp1H7hZWn
Li3M+qsBWQzpwSSMF3vILqSNyVQtumTJxNaYRMCWAJofPBtoF033VHlTZC4tuES2LYoeMvQiDCEh
e6DyhOp3mrmk5Uc5ArHy1hvI2CXHGX5EEMNeOXDq36ox8cOai3ECVK1ZC9CwM7W6chKZcCRSE0i4
ZjkWtWp7eywgWFCSnRGpitwF4/mRvdAJ0r1zzpZU+O9V48auy5gl2lxa/S7pmHND6mbLajVLC+bw
1G1ip6bBSZ2nQATFx8pFcDKEViyrkjMknld7kpEj0+8k7oQ8ztRE3VFj9KR2ySbCnPeyqVAwLabX
iTmQVhZljaXMJNxeVNO2HmsxW/oWFdr1+2VU/He1SUd+yWZi9tQtsEsbKKd5PRj3TKMliTNhScWP
NcoNdZeWNF5go5qoZT0lG2EXBc+JFfl6buyhCNEUf3LMlttepFGRVMeSLja6X/toIj9UQ+MT54RX
RwWX+GoP/4s+mfJ0gkfug9ExoQ/tskKpL8eUjgLLC4zPc9mUDpotzTR50A/Zeo7G4PblPEIsvhuh
LzxBweeYoowK3wCiAmwcXxmAgHOw6ezTTLsllXvFFHDH2QZTIneeUVkiapjKjFkK/ekXBQS08xmq
qpm742oHSj+QTSxldGAy9sulEa2pXiLSQ0CWJ5SiXMPVJVDIksyl+q8yYj6clJEXAnTPWVPIOyLC
pu3b3KXQBvX9Zs2ukitV54T0QeG/9S7qswhTOPOXXQuwH7dJR/qCylqwr0NA5noCxL6hH4pui+15
GhQOoAA6EIuNoUqG5riEyOOTKMu38YT3t9iXTSRwG+8b8xNLJyTDqthOJcyNf0vZawB35slN3TOD
K8Z4Lzu9Vk8MpODkaV0w3H1dGUgwJ7AEGqOzqdYJzCFqtq4HGCL17a+UkCg51OUQqzc+ynF+TUbQ
rF6LsgnFjwqfFfWOlXLT34pBRiIGXWfT4mlr0qqFcEFdDzG+WSxcpuPagNrY8xX3N/TTQnJMbM2a
tTGX5Vlhvn2olhZ4Y6gnduZI7SR7xIrFVk+FGMsIFWUdw2MaoEKTNgBs7ielaPiYiBgOy3lsmhC9
jq033bzHYqJIulNdV/UxlQqpepCFSnUeUhcxFGdbIn8WEEBlPhdTN8ePYpoTc6bLlrQZhcvEcWt4
9SqrpuxQ6kv0cYe2arlR2RyPcfPAVXCdzmylGv9IC1u3JBvFOgrk5yjQHi8uKqvtAXrhemzzqlvX
DP8+ArS5TvT40iNBIPyBxlIA/lT2xu3YGpbuZ1Ks0YvYOLr3BiK3dw5l+rAhotGwYV7Ho/IjTi3U
xyVEpedzr1BEZyByr/EjGbzCMrZIk7S8F7Di5SgZplaNe/zi+mQhI7R81LJL5+XBp6Tzz3NbrHJX
j3Udv6BQMDGEDOw6lIeoiYX8MKaoVg4uiFG9hLTT87EfZXHP1QDRjjQpjyi5SgviZ2zT5ggCFCNP
G8rAZt9RnKt2H6Dw0fvzlLRJ51FRv8/3NJmiBzNWfvrdz9Ug/5ohdPR5FlT9QnOKYHZI1wYy/xMt
lnHXQej75wqDxNxglXgYeii9FXlQRcldjuDDpnVfzaDP+iMfMRH157LpWr9Hg59ateMja+aPutPl
POywkR18uYv4phh8eMZAx+ck7Wf6DCv56M34WQGsWqIzUDlbnbHqMzpjqHmNtoODL/wf4Qwv8yoK
IoJmI0arPNlp7gZIZw7p8KAXFn/vmfC6y5cqqmixo1MXEZk1FXh4Xz3h0byL2OJGm9ltLqYHv8wV
7NKGApXsiHVXXNN9v5RF902ZTs17ixuRfFD4EuMl9XJO6hwrn2FX+W4dAdtSbZ01kXg3jnXQpKdo
d7t6+t6yhJDjqt798HK5RCH6jCDbiIDeNbLrftMwJZuzNNCFJ5nvIGt8FFYn+mFdAmOnGR7g469J
QdBMZ0PZYN3Sb9hMJK/w1rPhvoEoNU2hwTsikxYxy2SwLdIjZgQXUb97hnPoIu/VPCY7x0pGd8HG
y5uZVXSUlPInN65RtIsW/DNm7+yXh6ZJdxgqXz3grIg7rmyKJdSwRvkwdezcsHX6WC2ifR1lYpcM
aqIp2jUMMoeMYFu0ZjEjsk0/Cs4XrCFc94tVwPhgtA7ICYBuW7aUqXhRE1oslCQQgSVoC48GkRZA
8I2DQD/b554FRPil2NjFtE24w+3qSd7CyA6D7nQ7Wwhb5YDXDqi+5+mUxAMKlCUkQBaqJgeHKRyr
bip3BMioU8+S4ijLYr5UBgFKkanNu6ZNHgjBwIborkLBBli64kWA98wW72UfSAZFXJsryuYcjsPt
cZp499ZPPYIWdD13VSHJHkqQAiUCEI1MzV/CkFq0ZRyF04CWe6v7eK8rxIyRyi23g5gz1cJIfGUY
eAyV+Mz0NODIgXaGQFHsI8xPKJ5BVBwGGwd0TO1wXqPlx8A7gaqxRMPWSHwe09olJ0tf4PmXlPR5
Ywd/p1AioAvg42/vBfnU1Qgf3ETTW932c+55EM8wT60+VawqzrA6Li6V8g7xxPcZi7zIAXAs96th
0E4join3rlpQNunURyegKsfd6iuUdLCjGr6Na6WyrgB5qQJO5CM429g2CVYeVEGbk+1QBAL2vmw8
T6KmgGQu2uYV2KMjENbiDmiTtssShIZj2U4C7vaMDXq/FFw1EI9Mlr8AiUQBjOaWP3vbGrT/cul+
gboQn3oerR84ZBeObSknC8LhhodWmmRXVj7e18x3P9w0q7tRiP61XDqKk08NlikCk2SNw3DwSQnX
i6rjp6Qqmz2sKnDQQ+NOtQnrlq/pMB+ayFudxb7Qv8q6MU9Vysqv7WxFRqeoafZMk/Zz7YplPVhA
K8XFxK09mGYQ447w2r0mZdm9dLxOvhekM7/hphrB2FGgMEuV+rS1UcQeYBukn6bgivNMdRplC3Sf
dpCFQQ2w2rE9GiyBvg+Ig/4kNoy5dpUui2OVFPAb5l0d63wzxXoqUlLqfRtH0ZzJ2FZk17VtguFW
P60Bo6NqdDuL9LUvtmIlb32zIC9nBrDxO8LlNnymyQDDmzSZIrOv0cf0e3TrnGf9lupHtsnygRFh
R1inyxpDpGb9Ecdr8yaAN3gQEaRW8e7QIqKtnDBPQJ6M9oNU4RUaplDYDiOMxn4XprJdHqOGeiwr
uggQOgauM2m3/rkkKDGHrRov60jht+mI8uUjtmGdfdxQ/pZ7O/DyidPUpbut9O/tSI36IldI9d+F
WOQZOL/2QEUUfhdDHDbMPOfiAmaNlplDrZrkOB1VmdcxvENzCsrXE5MzrtE8vduISpJAgqcO0Zwc
6JLIkAWZppBl72XXQEWhYv5cS2S/fdMw/24J0hlUkE3yoqnvxUMUBvUzlsbpXMBYEj1etTRvcccl
TjE2APEegBiUKRJvtd3Xah2+ocbrv8B0tfjV+sCSjKiopLmYOUpjPboJXKwFXWa+Tuk04rL08VfT
zuMjggL5HryefwWs5Z5nBep+FscWZzKat+FhnlNxmXWpf4h6SP5CySa/uLiR6MlKN0V3K7xHfusC
9RtA9nytdiXqpMdp6/WW84Wld6TsKYL50NMPdkD1lsU4/zrbprq8o6hAdO4rR/tDsfSbO5Q9n9qz
IG1z8eR9BCLxx9IMv8INqDsbDDVqr+ucgYcovxhV8npXJiNoPhQUvyQfZzgAPw5JbKHULTvQwZ/7
RSKyKY7497xtYxF9XVDVXZKwDHsLaVmx2+IFE1coD9p0D4DH8AqRYnjYxHxRCYzgijJ92bBrPWHi
gd4MQTEuMBhSdXvvhzj2uXRrBF6MR7zQrRf0iy679GmjS/uxJdD03G1yKELO4bcHuLcv+m1EOlh6
/1oLvv0YBsigLrHq+T5aG/eBDTz6FrWNPLZBDeZu9AzlX+K57U/rbMxnsRk27WL0sy8zpKx/VZut
7QkQu23Mw4LR3kE0EE0AHbFu3mqQkZ5AfXaPnQRndl8krQ57zCzElDv0IOWlxFR+POEn0gsFxMgd
mSSi2nERWryn2PgyX1Qcur0QYPjkOpYaPQcwH8NuCJy9pPOKF4rfrX0mtdue4gbMoaxFsoCVFluQ
slpIVbu7uazm7ybp+5D5tcY+Q3iujjEPAwYo64oinPczOECTsbPEcLbUO03XaNsbtpTtxWw1bqoF
VIOe8dxKsU/YUJ1Nig3f7AYSnyke3fdonDF6r1GYPKQMvMBDEXf9epbWtvzsUi6/hrGd7LMUhrps
tJvDhUBmE/6M4YG2+yAxIDtt0TKJnI+Nuiv0soLXCZcwjLXFNJEn1F7rgC5hGnSupiU2aOGqad6B
nvCef2nRpumpHEr7hZtYdy/pQHT0IldC1xwFersco76DQ4pdJXkeJ1d9t8OGRjoxK8aZEFSz2K0Q
Tn7UWqICYSrpyz0ZOlCgYhAUxgcOfPyAnnaKl53xRj51VTT9FYbRQB/TtukeHR4GKyDWdjVsGHX9
PZkqtpPbWFEc9XXSOydQGQQ0Zu1BpbM+BogdyMyaJPqxTVI+YCKhxHFlfj2/20ZXP1gX4g9TKBv0
QqFo7rt4bPyz1Cw+YwT5rOuZPRFYQV+gy4on264tlA0CLSSGja7R7Oj6BZBVZ8byrUvrtcpiwqZz
I4aK59Qs5XGj8I/5OsAOaB/7PqDAb+f7jlccXfq8OL9LlqSMj5Ek3Rff9TTdoeoNLZhj7dgd/TpZ
pOQRjVnWWar2LQaVada0BPZcE9fdAyWqGrIelWWTcdYMH7SD3BKiy9wcW1JvPzUbsRWuNeTVHzs6
hWGfphDbuCQeoR9TXoXqIjGuf1fsi1CsxdRD7isbEsP1bhFbO+0pT9PqZEWsRI7pKGsOEENs5p2L
hUnzuYSMjuhngZ3HKsDLEAYTm4zEMyIq4y59TFS05BFX5sfCrJ3QY5h4OlRxaCU8mRfUPPFaHgR1
aZVFKZzI0DlAAjcrddsM5811q9+5dtUqq+upbXaNB4QNBiqdPcuRiSfMrZNdVbPyURUc54Qa+VkM
FPMqhTY3g/BU0XwuowGuBHZJa5R6VfofU0xe2V2CdeP7VwEIJJvTsfTZTNhwBGNmi7OmZ/V+SZLm
rRj1cKDziKZf9w32LFMaPoyhXb8l8ZhA16bBAiGfA0ru/WgMIgHQ5Sp+1vB2+Vhvm4UCZtHZD5GF
GeKjVzBzQ7M+Q2arxWpi3SdFtGA6Cohyd2wXTHFzXDzpsr6Dd0uGVdr6oS39Ou4w00ceoCPmf9nQ
xd1wjstafi9Tbd3vjXVzlaG9xLQg7lo8JAeX+rsisIrmznEHPG6ho+3Zi7Kwx9BGk0eFPKT3wOoP
z8UI6dK9cEapnQFobdgtMrVbHgpffljAq5zyFQpHH7FZC786IldYllWkOiU1qY7I88hMpW8uDeZi
oBija3zfLEz6ycw4U5CKXevkTvtZ95fVSNFhoYY5w2ks02bZ19Vaf/cYdu/LtjBfZy6mNwiyrz9X
NDYXDOBx6ti6fIR2IthvNaiy6mALz59GtDZnXC0z71bGfZ27ALowuptaMggHsqj/SFo+iKNo2ro7
v0Pk1xzLgfnRceAC7rDAcum3ddkItnEB1TcCRmh+dV1Yf4RN0/IwxxP5WJXYjpXGkzOQC+JunEkB
e+8u6Y/LVhhU6FjG/BrE/3F0HsuR40oU/SJG0IFmS1NGUsmP2mwYakdPELQgvv4dvd1E9LRRFQlk
3ntu5sRTUEbaAZ/xxhBjOFD0vQV70kWA8LeR1HyP9v3JLYSf9cJvtwsFgkwa96ioKdTyJ5Z63m7s
Oh/cfAhKc9/6gXuNlDc9LHsvzpUdmTFFlqsEmi+7DDNV9Poq+aIRSJlif+3DmQuOaq6ek177E7ID
cikrlAlKnMHr3T+VwlRJNgtzhqzW9m8jfVtz1G9tIsu6+Dg6pUMerzmUWWlNGwfPrpabsHT9r/dj
imBBDE6wycjHZQnLer+Ny6DkRS5R+6atCpOTyPZ/mquNy3g2NQKm9jGCVTTcFX3svB6Wx3ziyrLz
bXRl7th4ZQ1nDAedR2XoRVWYM76mvDPjOpx2j7/esZfqNNcSzS8m7LT2mDzJEEbVCVl4LJM93GqV
kWVUr20b04kx5BrrfbKL21hLSt6t1cvn1rQqKyYhuFWsrk/GyDWnoma+Lp5VWaRyi93LHg7bR6jX
tUuXiTOExEl42/twvHhHMfh4O3XwRAeG341plg6dmBABitL7MXf1dlr6snyBHIiyJQj3TI9i/7Za
85G5WM6vKrS6p55lZSkyp7xUYWF98LaDi9pssElQw5zzWkx2vs8ICNyF5bnzyHTBfRS0JRHrSNO+
r3kvezNQwh3kPYK9+nQcxfADEUlat3p9nHp4z6ig7k0drK2LO6MB2FNZ31ZvcBMkUU3LuTCqWE/+
lLBfko0Hse9lR69eN6iQzPUIMgsdiksvC33xHczYYTiOB5qN46R5I543YdUXkCRx7ToZnRarN2dm
fnUPSyfifFDN74EgecpvJRI9TkWdrLJl0fkh6yOTsY6f20bYH3st3Qxj0n5C1O0ex7p3fvOwe5nx
K5l63lYUmZY2Lkfplon0KjspBlPkRbs1n16JZuj1dnmZa6fKwtLMnOKW9QluViBo1p/OEfRnlpZH
py2Cx+K58P+EBP/XKjcsJimzJgi7lyqslxOKNLZooXXmTeF6DpcjtJK62H4x6BZpplnNVUn/DwX3
X1XuwStDMo5sZajPo27wrHZ0+ne7tMMztq+b1ZaOr1E8WY/zrj6DUY55qyrclbKI2a+NtUcL0nBb
NqH/jrIwnxGt2jtbEBkHOlRc5Efz1/UXeUGHDF66aXmfw67+6OyApagrNQAJpblgOGrb3jO3PHp1
ujrMzIQecbKCuE/aaordRMqjT44ltLNicH6T6p75PDeRmXjq4VeqIwjzgZkZUwrJMiTxLrY9raAn
Ki57oguZasGalF7KZ02K1G2Y4flZ7YOnmdMd2kPg5yWbldO1MlXvnfdl5SJsAws/5lkdjV0+9Ovs
etbpCIhWoUotS2kEL0Avtm+bifVwoWw79BtSaiMxq47Jj/+r5s3/LdpDVk92pUOVSyc6pn/14Zml
TfTeijGr5kq5NxOzzOAzqpUt7/i4GRYjXEgCbO5prJ5cFrV4D2bq28wvt979dniOUXdu6/TYjd6y
V+o1JlI2ce1tDrek3Sln/4/keKX+RtYeqCMZxtqZwHn5BaoNxk3vCbsf1ipd/aZE0z2c+Oe6dNTQ
fhiVj9ifrZNP21D8fxZAk7vhsrxX+1r3yT5Hk5UXm2qOFFE3pLT0F9BxbkRWvMOQjtKtPg/V+nhe
heUH3WNdFuqDhnKkRuo4bvq07szxYbOZY3qJ62ivToyVdOw07tR4Q1RxwRnaoh3/bdB7w/vYiGN4
dVi3M6VxzcWv2b21T01S87I2D3IeVZ/GDvOt6TuxsfyEa3kYnoZlMXzSpUGtTdoDwTrtdmfCavB8
kJm7OPb844FpC0X5fbHkET1Rbdn1x7ELMyZm9cf9ox4UD5PrYj05uXfs7g+M18h5bhFZyn8Vw3f/
rSEkNgNeAdXrbBN2RDcrURiuclodL0VpMtYzpc9S5nNUWe/xzlPC9Hm/rZQNmFCHBONLJYRKSmut
B/apLjW68SI29iqkURWt+m2pMGeyeoZ6spJQAvrC0spF99i+dmGv/5x9hODL8fOkLx50V7Gsbw4K
0Afu/WXK48Kx1u+tsIb9b4ykFLmMrZ30NFCPMUldp4prHU2Z66nG/Jv1WH7zGgtHnOlcXmRd+7Ga
oz5rRnCzu84FOWox41n1c4sP0TsXeJ/puM6TNfcyC+c+6h5nPen4HFZNNKoryxtLyiJW3puf/rb2
ZbrbhN+B0FacpqzvmUH/X4W05b1oFhKNKtNzuAYFo6oEI/WSwDHikTVa8Ypp7UJo2D6f0JaIAmBg
TCyr1A+zw46H/p6elG43GVxGlf4RhxBiPnlbUBvwn0oiWdwzVqOU00nXGxrYapdBd1P4Yd1vDKzB
fJs5sMS/xllsjMmg7vbavtjEQP2eWiGElcPbavnZs8Xt68jJjRMMA71TtVgL88ONY6E2nHu+zLK7
cp7QwLFkVrrmu11u4Zh58xLV7StmwbHLx8h2w97OmP2lzK/AKQP92YVr1eJwH0H3S6MIrOpUe15Z
ncao1mpMZ1cYdSsNBjbbHgJmemjkgf5svibXvI6GTb8Y8NuiUvzQks6IYc42odCGfELC3GL3H3p/
G+a8fV20ZdFyTDeo9G64OYLWTJ64S8OoS4pV0J8cHucEn3Tfjb94mRv/Zi9urRK1e7t/cpql4u1v
WZCebs4cMf1rif+VlV1/btQ/esHnqkQ0p+ytjvvyPPql6V6LYOa6NnY/PXOYBM0Vc6sXb21Ur8XT
bnfbcrNG6NQ7xkSxu7SYpz6DWRd5w+NGbbKp6E8VN22caK9RvKIlZQUlo1qsj54zW+b8/N2a16DR
HdNrIi93Atusj4WPoPMpShOMPyG+3D/K0yZCWsBARdbeI/9BYFLTc2BteOcimACuHBl3r9FYx+zv
1IEdBNnW2e7EMB+/+14B2axPMe3FkWKMhupGGjyqT4fH+5uPMSZw4q3ajG6qKqKBH7tcdi+PHVvP
Cf2DeTqk3I1MNgIeJm0a9NdnC+pFnLCYWYvWMKTjoCDR6l65atVpUXRFdWFia4UrWR1sq+PlIc0p
Xf2qSmv3v9l7YOtPe4hcJztWGnLE0e340K6zTRTHDE3+sTmxPC87xJpXBuE19hZkPwFbmrptx3q9
yLV5lRAyGl70OkTBjtlhlcbcYyaTEgogEaYKWWDDA+C+F61AJRo7qyOr3nTPsx+p4Gmm2qVoqZZV
4xY2/V3b1qG5BkyYuYKvB79FrO0qB9iwvxMl295KvlkG/+7qYGJ6H0CDhvb0OsEIhH8CtPlfRcHb
ctHtsA8ZU4hQBkObUvAa4r77d0AJ24tf+wcifz9ErDoU9va4t1bT3jdtJak2vH799MfY04+2jsef
eHn6T1+EfZvGY1H5iVx9H1evJCdiQa+me1xsUdpsTdVzcbDHDJmR/1yphLGa+LLKpDZWdxu7KMiH
st/OIgp1w6aXHRnC/nqRpRvjhhzj9LPaGRuTztjp3BXbWIZIoW774c6b/NthFP5h/4A0b8YX6udh
ETt4aVhEWNxPU2sx4f+wtvhU4JBPOeCkGbN4mHsKk92rhkdx1DuPbY2IciLz1VivAXwHYS/TTr+w
5L444y+5fk60liuKvq5GLLu2tKcCJ6ZsvHSvVwg4cXixZIFm5LVcqMIunhBwyXol8K7t/I/NjqWT
V6AsFFt2vMZtNoijd87WOFnud1sWUn3wVoX7V/4BgWtXrO9+ipGxp4Qvrg//zvHY/qodqRyeIbNW
J6Zgj8E9DBlXdT2T+wriVoWpsRz3AqDUMBulQlhYZjm+bIGrEDcnUIX6uXSlX74iVAWvSLBt+SeY
6Snstdm+SyYnvxAx1UPqBJwPRKbWmbPfWjvrteTsevELXYZpGG4iygNdtWCnobL8+n7vRq/71vrj
wHFZVpa47DRg4SWOkIxOYYA8coLwqteM4Q8gKv0Rkd0RpYLxCbvGPt4Uv6qnhG1vPudS6A/RMefs
/mHYlVeWyn3vNeKuPndub7ysJbj3XC7s8Ml9qCSeK9PvfVqxIh55dndjwJWEtSyhfKqOtip+dqJr
xAOC0FZEaTAWkZ8gIhmVeyoIxS0qKY2f2Aw5XXtZez4m9KQ4l9Ymnu+W6Njfx9moKrGEO1dJrHpc
B4nFee6PtbyGPSf9ZTvWeWcVMgAfBgfn0P14zMa9Bx+12zfJrQTUPvgHP145IlR+F2aVfr7HzDzJ
vW3fpmw3NT9FUDN/PFiL4S3We/hux0H8zVU8ySnLVG3r36HHiv8WQ/HXXbzpZ2RvoTxpHKyNgUGj
LvPOIB2nFmVZ8Nvl7LOqZI2Z8fUa7YEw+dZXs/rwSfZbp47JYsWfgTIj/GZGsb1MpdvdW5Q6r/MY
KRgUZspc+q4QBx7DuoaJbfnNjHAcHszZSNZuUNWzr4bOftocONSHrlish7GHaOHmHI7H0aKsgs5u
2vZRLRWeCuQngau+6rpchBaDNMJuMQK33Cm99wFu7iqdJSifh36q0p0uIRlpprdkF0F8mQb4zm2w
1HeW981x0pVu9TQ6DL57FpyKVWaaRf6gMykBAJRP1SURcYZb23cTGz/ZJ9jBLbVNldqRrznEBjdm
KJunXc6oqDI/gsORKdjyvH7h8u5zN892+dJvzSTfItZpN9ep6tRX7c+rkpjDQ146Nk+86mCpYa9d
AL9zRfXfL0lYHAb2Ba3yjY4klrma3O3RdwdxK8dCXWPqBUCL2HK9V4gW7Wc0W/P8YToXvDLcg757
r8fCHvK61BA7Dh4MiuBezOWjzTbop9axB4HD0M7tqdyLProM4ybqByC+BoF4U0vxD0uhWX6ouBvl
e+EZXCEKqYVvwPTzrUCQ9U8w8EuE9Lit/OK8SHVmvBXcf1nhMV1iuWz7tYPsfW1Wt3VPozsWXYY1
fJTPjimwuisLGPOxxwxjvFvv0JsnnnTt/dVYK4/92JbLQkqCm0/cMLj5IYbaBVRseKtIyos5SIbC
LOrmsbCmv/itqQwGywLLiUZuzrO0+lMH43NVO0dF0pC32FIK1eVxtub1booYiDdIWb7E4Szvls1l
t31sBdBA1gE9NeG1iFywW/xW4n+lcrXYY62mwvO+U1EcQRpavvSuvhHmXzPyFr3vpqtvnXbVz5nI
SZk0kv2iKe36ftyWJQ7gK7g6lhQjFvJvPGynuV9xh/a8V9Z83ZkxzD9TyfBZFF+D6K3VWx+Pbqx/
TXEwnkO92OSTFk/bFxB+MZ3i3YTM9jUUyenwpfLcoWUW6DhFZc4+68S3v1EsRJj62+4M6VovwxUM
YXpV0vIr6s3DP+JMSK6uFAxsr5631UAh8CYutGqh/Q90ok/7Rbptzl+ufOwGFXj3nrLG+Dr3auoy
4mBsly1aevDfPNXrz9IcSw7nRRzBDwo55aPT09v7Xe9uJ7ecRwpCSz8JtUWnpmzaI93WlYGci8Nh
lUllL2dlZvmHCqvNN9HuD8J3+hOJyTXTlHcPa4muKckc/Nxj2fBAji1jCM0oM39e+menKcb+3NVH
+4Q10l8qR/dPyqq9nLPMxXPUx3aaqIWSJjbxRYzN8cynvKw5JWE3QpME9pLS4UKXemN5Wkv8gpeR
y2biC2QI1Zut2dDnx+OagVQwSl2XK7CqP8UQ3bINJ2RBs3NfzLOPJyKnmy9M+UOMvnb/ayZncfzz
TorI/T5NTc3Kn2bvHtzZFm9uFUTfCsi3MiVjVGxJZGESh4RX52TqG/evho4yiR1v+60Scr90XgsE
0xsM2mH6kg3YXXLP+pKo5LOfvN+ebAN5wlwlO4C93fXpNrAY5loa+IneccvxYhci9igJXOZF2qX/
wDdGGaCnArCqdRRbBWz/sYhqJNJg9K3lJEjnPOnqWG78Id/BthhswiAC80b2kFBrG02tkxbVal+M
gDbKy661ZDrByxlmInJXRGYur+Vu6WSk/bqAj89vsp28Ak0p2I7XMBoQGgxzcWXSTqF1PALMwoVT
9Fn/BZuHHb5P29ddb+TZcUW0nDG6Dp0PXIn2X9teXXYkQTq1KcIEjOHueZ3JFvrc4wldGFiNg0WJ
MbeM0+/senC4KwzBHnlm9pxvZQp3tHrFXGJr4WrFNBYJ5p6isGzs2IrviqYqJmCfju4ohjgS9+Gy
4pAeXNAXjkHArGUYCxrMXW7P9PP+ZzzOAZEjf6t00ll++REAt93ZoaWeBbM0/dw3k3QeKTfXInMk
iPw3u24tZEHbivJw11TLPLTRRfFMULdRYFepoH3EFnPY1pkR6lqPpA8DOT2bYa8KxDztKJTvuSwg
OmBr36hUtpXfW5dEMjo5vDMkPLTu9pGOL59jR/3n+1JnHCjlO9ubKG0Za1tTftcmDliQiiVVJXDa
HATIiZziNibAI7NpKbpw5bec79j5tGlM8mr1hThxVcIqlGBDeF4tlXQy7S3kyX5A2N42CtYg5TbV
8wOrYFRzcoBAjmdnVbODacLyudPXOczWOWxJO0pEB8WQkiVxqrw0TRA875pseDIGow6e4l6E5gmQ
r9qvcBFfe4Ns3qpbw6va322hmP3LUY41vZ+td/8cy8Kp/rpEDpjWa9VIHRWG657YbRH9iGXkB8/s
uJ99Xmqrckkaya7MgspmYeyqizZIFw6FIZ3GhZhJomDf1MuxcPdy9JcdEFbKrGR7SJlfVmBGrMUC
zZkeHrDtQ7yqSQDRImZb//H/bv5VEztmLb0XPfSTlMXNmbyuyPdBlx/eOlSfxMOQu/1K7GE2TYdA
vo19P1o/cGP94b7fQ0wfZEqwTXBWBZftqfk02nTQyUZkykVXhQHIWuh4xKJ5/s8ltDOe+jms7fMQ
hdvfshoZXxiYebwsHv1Cwlry4xRCfZa4M+v6qOSy9iezHdH0Opi1tYBe6pI1TUU1TlW+xUP728LE
nx+Hqozm3Pfj4xyE1n4ku+wqK2m+UgbUy315Ooq6JjxCWDkNdBD9gTPzX1Ux1g+VDHFAo8qls432
GtjEmOU4TZQSOiUlY4/v+LZ89FYZ2qjwLFtokrLbvOKyyrEvHj3L2F9pz2XwAMptaLGbz3jg4Yfc
5/ppGIbwSNYjEO9iZPk3PbodNQ+uIDV522fMib9lG5LzMkMVvk1fGBcGHR7ynY+i3Z/cRhjsKEub
Gw+SQyXd7uYyz6J47gxo5VtPw/7sc+nCEJCrywoxa/PgNnUbniJs7p8UW0y0dQdO0TqBczbf7EXE
E1nACfI6OrwNqX+t/aR1jeDBkerHHKshm3B+/galfVCqME32Ym179a3a5+GdtxnjUhTuZcXl/a1q
Yd60FsGDO8zm11E33YmZSM1DaIcB+6xgGnAfAAzrqfnNoItxSDtXHISuhX6wAPPmdJ2UxvUrp+89
gQZa03ENH3uSodwQ3J2ONfQkE1sk8tBdxh9xHVjYaZ35AGLUTwb38dpZIdnBvojrvGGRzL2lZf3o
dBudsSks1K9QMRqHVswNIczL9aQcdzuDjiw/4cqsp72qcdghMe8Jlqo4J9A2/AGNslMSM6j18269
R9U+vcpj1J/sxNAPDmGVZx3qu5YH6UytpN7sTXF32eG0noHPy7tom6artFzoaqulxmT8l507YvuN
LkEaZ66aB6gwUmCudlidFosfgMMjU3x0/HUx9kA57F6XV1MK++Luw3ELOYUBTnr5TZZAtRbfyO9q
q+W/oQsIs+jFetdQQ6/MM9gf2k2vVx8I5MHzmulPe3jWFbFvv/JH0dlQVle3KGjjh3L7Ivrmwukg
CR1inhN1cbeNU8ZJFiE8OkOJGWYfOZ4pLiRAtkAe0zA3cYM3SYqeFEy5BuMrM5n0BgIWWSqh9exf
XBfAUezWkLtLvX/vtx7JFXGrirODoY6XudILbTEbY9KpoenbPL/OxrB3uVJtoFPWws/MvBEo3GnZ
xeARyzitMIChKm+zpUARpkJ2qd06n3MbWlfWQxV3RaTDH9ryPUS5SNzwQJZfR2OtQBt287E7Ia7L
ursPGCz71drMek8QZsiKeIrykvHId+Nq1ZnVlPoDW5Qx6JGtk4XK9yt96Jw9mlcmgesTAanPEL72
sph4u9DMep+RGpf72Qj5gmiI+urN1NpMrkutMdw67Bbb58irrTNsbEs0wY5PmhAm47QL89s4JM0a
wuDfgmWYfpUkaF6wxgk87xiVo9VtZ1akLtyQPEbQx9OaIWC5c3oMofng+QVaUTL6r8DfajN3s8t/
RztYOUYAPSue9aPDO4d5uxb2QlVqD7f5aIWTCs933kpLKI01b/d3R9mONNKNdm90YfbdiOHJZcMy
BCBmXBtWHjkzXEEtPqpjWtJWrWWdsOCTiHS0U0G4Zs5adwUCQlU53hZrHaOT3x7dtyjwUWGR4HL6
IVi5cJubZ5gwVB2EAut6jHF/kR4eIEtyCQ5xRg8JlX+bkblbfwdDUH8nnzFjeoQ7g8b89jaWVf8a
z0cgX3qfFEFVjf33eWBLfBIfTGtJqsWPaHDIRZOo6yCK3KV9HFsPhAuw7NyJprlb+wLZu/AWjQeo
j7t69O17EtrT2cJ76XNq3/ZdUxTC/5FyI4xhdTiMrAEV7uh962X7c4gCRe54WbkI16BhJw9DUjAm
A89NnR24+tIcE5Aus0xxoEltZ1QVWxagKYAPrf3Zbw7x6QLlPc5kSTI3Grhp+VoDbpGdFqjCm0ip
ituUp0x/2EBma4I1Rv4uYCffVdgamFzNdOiVNdSnHRqCXDt+Q3hHHtJ7kXswvZTGHBfl9O2Gu1yt
UE3K+dc2pr8jom7D8/cW3GHs04ABZan4r0JZLZPjK/qXOh7L4F1/bW9MwFnCe8zdRhDNpzW8gKgf
0E2wRU1CsTMUyU4o7UIpGN1UNRU5YjA4yTR6ac+Knl/k2jCSIcGW3J7V8l9BBtP5xiiD+EU7B6BG
qeq1a5LA28kAEkZZT2G/ONd+AtUh8rmejq0k81WpvljTzV7CO9WVTOWTsRz0ncNsAkqzxRnOy6wd
ZtPbo3kWAUV7G4/bloVBZ74VQVWkfcVU9HPLOJ6fpQzmvxQV4nLQUp2M6Oyc+Ix8d03kvBtvc/6O
kvSKWKOCe8lg+e1eV/6sps2twHtc/6HqhyVnFjuYMXqOaBOP5B4C3M4w9ri2nDuIix0dcrF+LjFh
PATmsP1P7b1/7Zfa+kRi8IfLQQL6nnAZI9rbvr7utppuorQGIM9YqofW2ng22OD3WB38bLGgtuWN
QpJiRnxFhmne4wT1S//zg3rOSRwI/k22eN/Ze1MnWN74ctC7b8wAK2428Mpj6Y3DGbltJI+kjtOC
fOAnVrmNVc74Pfm2SUWz1nRIMVXjycejHuSvobaGZysOrIsIlXlX0F/kPxGjTLrE69iQdWlQKoMg
Prlr270Ys3snZzcC8UHGfwPySQwwMPYXjN22l4UpRiwmX+Jnb4rqh7Y49o8vJObRxdn/Lwz97XtX
UX2QpzJ/JmcGFl82eoeEBra7Q0I7Um9a5zsL/v/lK2RI7MXioUhVbG83PfeEaRbX/K5sz3sNQa2v
DBnvnxvXrL+8yds9whtBKzntsRogfVFZGbPWYgLQ1M1EIBwOQj9ci5Ovi+0Rko8hh4xVG5rUnxvE
bOCIADKqjOR/0UZmNuemOZ7KZW2GfGab71tgc0205Ft/6dUHLdIxRvSjTRar+awLB5/JOaDEY7ST
fzakYe5Pa2f+1owiO82Lv0ZP0ebAFS1Wtz5MJbmLO/YW2h/zjEyVV8JWIIDLGDbXqoQxkYjC5dJm
xdzA4NQNo/HOJK+j/o1RK7GTz0clb5DC1n/uiAh9igdfVScZ4mCnLbxjeSJMJP6MVRHI86FIyiRV
xP3NMCS3tz9aJwic88RmVDc9Or4EBmpsm5kCqL+BVLZereJuPjYdq3TkGmBu3SGc4khp+Hb1AGV3
sKw3nohTISc1myDzU60HPSgh6ZO/Wl6DHgBmo0/TsoirFR7K/dljyKdLVzjbK5dguLzve1RWVyPd
3X9htJrRSass3lyaOe8+PP6Pl8/F8QT6FXUPfWF1THOjkG7mRzGrRi/ocI45MakDJFxPtR9l1qg2
S548EagMCN1lhd0U2uPI/8qc99XOjiq09x/A+V92IZ2uReRolBFjTRgS89Axf8/7GPCT4ne82VZy
Mnbt8W2sUGDr2xjMHkzDoHYnt3tGCR7n2Rz0u9iyrbgxLcXdU9QdBRvJzHG5veqlpQ1qA+CXvrD9
UaeN8Ofpho0WRaRNejGVcGQh9F0iymEy9+Mae8OrmSDvnuzABv5OiRua6dmL6NuhnIWI3+3BZlS0
3vxVP6C2HZ9CxsAgCTmZ9SQrfM44mQpwNgrqUAQbSyUJrzC0gCn6wBTypQDAITbEpt6fgY7IZyAQ
ai/FP6tfe2qU7/iE6o6vcH6LRVsgI1g+YY1Q+L8UfvfPktDK3ap8KH1nZ4SDHHpUpRjH7BevC8L4
xKQaus3pqXKWOpUCwlBEEwjKvgSkKQjw/Ri8ZaBPjLvbUY3RO7dCfPbHhYupbrl73Wg+G7hVegQ0
8IyO2f8RdLY3kmtgvFoCyeCkzfRFxSA79mkX0WhlNZoJm5PkcAo6UPZ5bjqBblp0fgaB5D63XSnu
l2mTd5Bt8hWU/pczxjWxvWb+QdnYnGY3aPKj5NWI/d55s6NxeWZEeveu1614mRkcIFIoYvsWTCH5
e3uet+Kt/ZLP08Dayi1TxuKmwbeUJ2c9GHhgVNl+9+NC7R97UYfjOW7QCZhUwmnPSLap5NrzHX+D
0vSZ/hDt8M0Zt8bGKi+ph+pcCU5iKvJ6Gk9Bo7lYtwJekQkGETL7/5XRfnd354ILH73wfTRdbnTk
xI+yiTwGcyxg/VnbRZX8UzHsozjVTG4JHmGG+iNlN97U38JB183JrYxSZ4FxzcmgQ+vWkV6BzSK6
+jNYDVlfJevP2QWDy0EvvGe7UJr6MmByPOaN5cU/GLOEK+0C2Iwn1a68yjpmSs81KEKzXPHu0B32
aZg/d0D7+kq0qrMIuGlWITrkaWPG3TSwiiFIXXc3BOP+qfZwA7cAlfDRI1RkJ95kk3ojdjy1l60f
OBZALGb32bCFb30OorJZzpNwj/A9hHZ7cJdjrPPjYBDIBfFow7yf13ZJQVuWPi9F6Zq8O9y6f3VR
FWi6AZwIUAB1yO9tb47tQQ1EzbOtalbqaCEdJ+mBAGlyqAXGBxbYUzKFNqZY3qIipHrv9fY82CH/
yrYZrSEbC2nEaQzFNoLRtLNJCJC5NDfNGvzzup4rhSsm/Fjdcb4sum5/Rqg14kum2zi1g/hqc7eI
IoH7DVYCqK0obuFGtOKHsmPSO7bGuHidhe02DxPbnu3kWMkIsRWi3ubno8Lhr/vaeZt9AmwZKeb/
MXdmy3Ej2Zb9lbJ8R144ZrTdLLMOxBycJ0l8gTElCvM84+t7gZWdReEyGF3x1FZpZSZRRCAAuMP9
nL3XHjY1FqoSgWpq5QvFRdNCcQvf2SrryWZwlN5LFSTEVDzWFGkIlZC5sYhMPJlWMOqxPrzGhZI/
G1UO0LHNtYalEIzDftEBeKBz5pXMNFVLfBSLgXZ8SMfQew6jqmN6NFPqjCiADCg4IshxnuPs6S/8
MDa/Dp2v6U5EolKwa4inWYVKn0oXWh5F1aaeCCQbFJZxvgDk6PUbQelTegWM3oZOFXjlpM+xQ+97
zGDrSMRrlQH1uQDM+iLpdo52FRxPGt0NtpswlJo6AjfQuJqv/WiDsEh+1olJh5/CfhTvBsAFLFHc
HjiOX8Z+u7SVMkV8Z1kljo7RjwPvMPhkSzzjXDZN3g5mqud3dir7mu9obJ/afax1nbnBydtUGJiy
St+oQWeWW3AD6R2dFPuuzEX7UHd5r6xKbkqy5H3cJ5dSnTTdgZpJeJsSJ/tlbI0hdgwLSdRaNZLO
XceAarZZruWHII2ov7Ltp+ECgkLse547x48K6ymoSxwnGgvW74HiDu5ezVhdfAsBAhk4I8COotMb
hpeBum1BQllXvSD2BqHWNiwxD3ppu+aGgrPurgqkqpdeJIKXHjPSvSoN2peatQ8NcuQuTEq6H2j7
BqjCsCjzRgaBxErXuqd70BX3oZs5iEEoNyW8R3PLPriwBVZW2OBus7Bl9CsYa6j5kZfUdxnl27VS
j/LVAJTgkkaijhJE8mp4jhCN4J5RanlEwBAiUI08dz2JqtB/hUh32J/pgZM0erMLXaE3i65TkBnJ
cfrsxVPxcmyt7oUydHjvN3382vf0PB1GGIq5mkXQkgks2VK6cdfEbpO8QXMvf2rAkW1a0zcOiQtA
QrMV6cr2eO00ObXnjSe6DmmtRCcu4chXdm2ZyiYe6+qqgkuFRbNyzYveQDUT2koVrnyX1aUTyVH0
YDeS+JraiQrlV2nEjp1syGbdC/tVp3qZvKROr9N/QtLPK2KUQlQ7FNg2mqvqS9sS9NPzwcxAcGBC
WYx5IjBDJbXk0p4tA8p4If6OqAJOUBamTNdsHHY6xkMgOIU2bly2Hgu4w+1LYeYdVvuotrtdYw/m
umT5udbLML1GDwWIB5lLvM9Ckubo8HVXcRJNKwXXv0qz0EVQU6uPZiKJaB/GCd7uhh7FlVUX9kYN
bWlZ6vbtIGtir8HgoT3nRvaevXD+o6ZjsjXDvjJu0sK1q0ualY8e25dVaCrZshh62FK25DMz0TBj
WBfjLWehXw4KGwIK9xVQ2a4GFYZwARRLsse3qrE+TfVdxUavvo6BzGBagxPsgSaw0AG7gZ+8StCa
D1lfRHsMZ50zGi7uvqjyviMdrb9aQVqi+8OkD06gAiliWFxeHSDfQrQUpWk1lHhaSSOMLnje600M
zWMVx03FfgG/6LQzmBo4XVNi9zRQOS9dTdU5A1I/Vng3vkCp0B1DzX8kSi6u6hSwHjMMRmO/TTap
PeoPTSBX35PeKulo1PauDCL1PkPbAt+YTaXHUBBobCwTGYcl8o0qURSjMENfnsywgqUGbkdjAdVg
OKhV37HmYOW2YIwJjXKhptUIKtPSpSiYUFzKs4jiqzH6l2hJrX3SFj1/BpE4Ong506e+EPnKhd9y
4eea9ZJHXfVnBqboYjAmJo0xoIKikbzFzicQfNEe2VcGaBBT0bwrrYuNO96s7TIRVFZBYej37FKk
CyPumotC+HG91Lj76R4BoNgbGvm3DH6QIhn21EkG0NhPKfp64fS8k4MLLY7zl6IsxTb3LS6rjqZg
5Wl1uE0AxB4it+kmK3fdbVtibnf0g5ul69XKnywPhgfZVWh1W32RlZSqvGKF7dVYdx0hREYY2luF
MEX8UG7Mkgt897dKL9DsF9iHFjpK4g1VU4YjQU/5sNLYrHpbK4uKB6sU3RNpFB6StVSCgJejFugV
HkxkCtxApDL5oq1alj8VZuGRpeAdpET9whJvOolOKVhzSUyqtGuVfJHUcnrFUq5Gd6ZTCHBHlOSx
XxbbIa7SS9233VWtufWhD2mso+5191ohyY8l9cOSRpeEdSGbWHCLqpB/5AXbuy7GCyIM4d/xUo+u
DcMvlp5i5E9y1MRbJArGJY3Uaj0oPXNATp13Exa1vaSWFu2Z2GjXGH6QflOR2rSrOhkNqJWsOlzU
dVM7iLFK+/mbLAb9S1c10lrqtfCSXRNmadHEK1NFfullVgusDUrSjwjL95/jNN8OphJds1cTw9IK
kv5SNBlezGaswxWgCIH3JWOfBkkLZmdH1kIAMVXbxQoIqmFtE5EQAlkIYKP/GYaZkl+EvNR83Eid
XlRk1SCxjxdAw1gxL0rJ1N0r2WfRRvWccLrmDpFloIUsivOEumcICQcKo+rbVoLWE1oY2icUQcmN
wT5dh+Pi+jUTa2LkY3VF2Zv9BVuXOomueQ/jbl5kRozG8pL2Otnc6xHEiPc6JACn19aI2u1OQmKW
vX7OTD2GZJ2BsGuvQ4RjemLPau7KRlJZ4Gc/79AzNi4ch8TshlzZc3G+FVW/T0v5BEX6yFmrNjje
d/juoNKEGcep2GORxBK2qeL6zFQedSL9vju0JFCnRCyj9309sHUbjUUld/l5rGZ1BsD1JJfaRxkp
e69qrtnufOHVdwJ4feySzNDpg8skhixP2YO5w6zt3UsRgu+z7qQ6e0iMTkYromCTyBL3T60enk0e
9TOPPX2fd9ebLgM6F9Vs9lBsYuZqsQukM7Mn1DlsXMWWqVD13vto6pdqoKggaKzyzJs5I4wjn7dC
XQaFwJISk1O0Rvx0HtVfneUSJEUOmCHQ8z1U4EX2VQ2HE1d7umMfUNHV2ZgseYH67MnyvYH2QnJi
dHDIZxDhBABkz8xZUWajUzN1jBdZyYeI6KeaJ9d4gZdnPYnKbHT2FAd4x6f5Prat56jMbqhk/Dzv
0POxWah1lJjRsOeFei1rKzyu56X9KLOh2RdNSUMpGPYyIHqrv9GH6DywvDIbmEDnApzS3rD3SBRe
amJKV2Fzcd4D/pZZ8m5omrmQC6WSeoa9pV6jlih2KC6bM2/lbHD6Fdriymq6vdG1h0p4GzkLz8op
VN7o4O9OnDs5FvDp232q1Cvim75VZn3mFZ+NTEsFAFiLqt27BFGvENroK7MYlDOv+Gx4wsPC7Y54
Zy+G0L0qe7a4YOuD896aYjYuI+ANha6iVa0mn3jeGK+uq5935mI2MEMbHUNXQozVfTr/tpSxWUi0
6MS0deTlJmZjs5SS3E2UsYYqadYIsqkpub4475aK2fC07MqPoJYm5L+YiPW9i1LLzlsCidn4lLzK
ilqvLPbIKJDYx9iqCwHQ66wZS0xX691jrnm9DoIacjkTOJAIyXsM+7A77xX0lqvx7uDkWI+KHjX5
3hVisqOZLGYjUErnnfrs3WkJpCSjmWV7Lx0tQBntFUX5zDnv4LMxmsJACkXAqWMGiRaQQdYCk+uZ
B58N0SaugqRpebkFcvwA3YVeTNqEJy6L/vYi/uAFLc/GKBYuWR1CnQuDR/ZBkcJNpjVPdBEhpuXk
LMKlySbBsrnLzXHfZ6UzVOl4oVt2Mq7hSXhPGBqjXaiTZ2O6lc1ep8ycaaNDm7b6ofcoXJBwNRNx
vnRodd+6JbtdGA2oSSS8peWAJrFBZagPir4vBvDuXfvd7EGj4l5cUAywbrrUjq5jGfUiyrX+CjdG
sDeBSS18X9rFjXYflPZ1SEJV07Vf+sHvV/0YUSRjmzemfGxuplL3YKVptK4N2Vshq7HXUWlPXdX8
NsJesoq9RqAH9tudQCCoI1GAnT4c+t701mOmN9UjAQBbNS67bIGtS/oBAtikcqC3KCCg8bZAURDx
qJucHvsFTtSMIlQISNYPru3Cda/hYa5kr2q/kR6Mw7E2loT/qiv0/AdhlV9H2rU7rYmvpbSl+eAX
0oNZZv1Lb7MyMORDkkaQZNzc3AoJIA+eSqAEVjCRfk3RAnboWwSYUtUvhJoiQMGrm2LQ0RaUGC4C
r0GwmR1EHu/YtKb3veW6G10Cfm0gY78CXYa1bUDi10IE1JSbVldvWkvv1mwCE0yjZo+bC0O4k7pS
vVLDrnGM0I6/hAGyqqCWNgKJyE0E4AoG2xXNqnSZZOHjGCeWw+osHdZjLm3hlTzk0tBRFsFCyXpz
adMRG5bwlW80XDgOolBgR2U/bOEGgLKPfOsCKmOHymC4kPBa4n3THeG5LkG6UNwlVTfx7hv9xoUs
ujVUgckgNdfor6onqozIEVo6yjD/qVaaiWFDq4lRMToK8C0HsIm8NjpJMRyctXjRDKU8WCqEemg2
WgFhmb5drVb6Li+G+sK166uMh3GC064sG0zfxipZZcHR6XQnaYdtUxsXnZc+dvWwEZHVpKusxdyk
2UZ8V9Gpvxh0+TKERLmqoAU7vmljWRKgM1s4swfcTbVTF/KjQBGylqFg86CFduLoVhLtzZFmrImu
3rBw+mreBmA+vcdq6utaXNC8+WlH1rBMTPzYJsWnXYMlalloGCQ9w0pItBjhAjfy66iNt3VN7NSN
7ZkVGPOqhC0k+gvIdwM8Z2KiA+PKUlDR0HjpLwfC0GChDMWIP5J+EXbBulX3HjkVX7WmwQVZWvI9
WArjQu8yjASwa5MvHbQXLoLWOQRe2cM98JpLnbqG8uhmDUEH2S5SDfkiAOn6tSoqed0o9k0hhfl2
7OgOmf4SjNHOUOnr2327rqZeM/Y2sSr0ctFo1C8tNFgbK/Dg48ArgJfAM+1M1h48MP1tBAlonXTB
vo7UAxyzP02vta5EqEBvqktG9jDm49cxiGOwCEGgb0D/K07WUTNtC3+fyCo9r6QaQEyAuCVlwkZA
buhmMK6LNlAvdMUMvaXS9PIaXvOlHtiKtYQ9jjANGtcKVYUrLdMhn1ZWz75PqAWUk9jRQyN7FW4q
UTiPiqcgoOUtqrRc+fg9L9rRfYoDY/KHjW1yrVH6WStJtqcHz9gAvms3Uw0r01ANIppfwM1hmnG1
LS6DFwyS4smW2MQhWScRlu5psZSocKIBRD7Ln1v5Wgd0seq7QaIPn0/iJrOUpJWFG+bRxy21sqrS
XFrEv3MKXsm98DHXDYGcXlRDfI2wxr0ktuFaYgrPUyqAqiohzkZDQ5ZIB2KM6UCAEP8mjHybRuWW
B0y69rDsrF3TB3pMg8Hq0WllZYI6QC+gaGH0Yzi7xfgjTxFGRZUa3SPgUlATdt5XIdndfShrxtcy
baRLOUP56HRNbdvPNMeb7xLw3RKqTlo8uGXzinBNOsC+Qys5cCtRuDZ7TwJJN3BHl0VtjncsKsZ1
nfj5uEQCjASALtn3VivZT7cGeWwSBhQ5wQE0aPEzhfGBSNM2wjyXKyt7LIulb5cpxPbypu4w4kU1
UXuqVnvoTMqeO6Nlhg0a3H6mpOht5boIviAJqLN9K2nt4NQo8C7CrrVNR7Xrb2WFDlQFJL5vkw45
XVRZA40co35p0D84qV2PyDI0/cFWJzFJjQHRpXGwBG+CowxGMe4PEDQCdIhT5Xm5tdvc2oxR5l3Q
OAH5LMo9PmAfb3Wh3SCxSJYq7cadZMu0HJR8perApJ0h8W6oOxJQNGpN14HyUX1aqv1P2reGeZCg
hhfPJu0dJ+pLb6PnJjgvu3xo/Vh8kbml6PoS3FbgKDIt1/NH2E1js7SKMlOXVqiYX+PWptNWyLJ1
VSTjFh7zsNV0tD898Q+bIhwxuUpa9OJFvpEsKaSnCM7Un2A1rLuspGNax8EPVaZVh6pOZF+bIZUP
eWt7X9upQ17g713GTMhwJjLfDBesaWLHD5oa20cA9yKMRXstNfipGzeBTmXWlroD6v6AQ0vsPNSC
2ExN/9Es8uFaChNtM7U5UARrvVjZCiY0AHR0mYD9XYd1O95o8sjGQ9X3TGgeyMQYAv06r2IzJMUC
UYdj0sctnESOS15ZmYoW2xY0PZI8rQ6oCcFVEczU3HaYHh+ysK0uLLNNHzFLNataV70nZKk5CwT0
8PWaVKBhS/e/z/aRIAUIEp+vkzZV0aZr/JQ5KIyzRZezeZZGDQOH5ktLhOurwC1g6RuDuuwy7bID
lLvAMs2s1sWPWuV2RBW4twUaboF5qYw3Cm9S1nWwatSGT4jevCVB8eiyEHPQkqU3gxdy5xJTOi8T
U57t5OoMSRuoMG1fZ1oROaFS6CjbK1Q0J7aK077qoyXubDOH1bQGMjCoMEtQ/i6AJHDlFXA4wMQV
AM5D1523s5NnO7vQx9/us8rZ84ZhFdlUWDgpvwK4eNto/Nf3/n95r9nNv066+ud/8+fvWT6UOFDq
2R//+ZAl/Pff0+/8/W9+/Y1/bl6zq5fktZr/o19+h+P+9bnLl/rllz+sUprpw23zWg53r1UT12/H
5wynf/n/+sN/vL4d5WHIX//47XvWpPV0NC/I0t/++tHuxx+/KTrX6r/eH/+vH05f4I/fvrzEhEr+
4yX98Y91Uzcp2+F/Hfbv3319qeo/fpMQPf+OVV8xBEk6li0bbPS6179+ZP0uLAAB/CX7Ynj8tT/9
hvo7qkRLZ8TolqwqCnWhKmv+9TPtd9VQhGkjQOMXdV389n9P8Zeb9O+b9o+0SW6yIK2rP357233/
+wFkdYNLzCRKzZANS2XZN9vKeZ0JPBHO22OIaBMsC7nzV6RFmDIYsr7Z2Iiq0MJ7XgT+X2n/pIzX
+AsLCZZTq8QHuUVdXMVo/u/EIGMQNtVTleVfR8jbCZqaoXFyNpOVac/KB13PqZeWUT8W+H9yoTSE
/rE2XkZJof1HNaG/Psq0uORIsCzu16+1hLo1O9fTx/pxkGgSo0L3Vp7sn4qvfytI/nrJbVlRZQUo
osKdnDduyJWBCc3L/qkFnrwRBkLIxO9uaKbKiMurYi13zK+LukaEL2ICOMdCuozK+FD67kQU8lL2
g9G4Gkdfv6cqWSImhGYRDkO0Nt27iLfFAUpbvg09VjV55ZO+1hRsbHjbbd498X89Tr88PtM8Nf8u
PDYKTgZZt1RzdskGevLlkFT+kwlC4IfZpOpN5+eVYysGUsIgRzrbIKlhal422pBv2nickvDkZVLr
C9Tx4yauEhBozYNOwWIFCuOvQt9/NC9dBt/LrMp+1vNZ55eJ6jp/Te/r8vW1vnzJ5//y/8P5ScgU
u47PT9ss9f5xmP7v/n/fvZ+b3n7vX3OTENrvGqOLeQT+L+jKv6cmwRxkabLQrGkdYeH4/Xt6UpTf
EcvKbBFRrCloNfilv2YnfiR0YbDx4Aab0+/9J5PTNLT//XBNgjST/9nzIS9jcelQnsgHjx1pNO7t
NHYU6UTB8NjBZwXDdqiStFA6+dCRh2g01VMeeDsIlKt31/qDkTEd5qNzn1X0W7MeoERX8sEG3FBI
aBxORYBPa4+PjsxVf1/ptOQ8BHrWyIeCRKUYOV6LEiDErc1+WNHRF7Wv532F2ZhOofor7sgHlRZ+
2QsyzRafH/jYpZ+9a7JGGZVAwWrUKAQLKACbycXMrPGcaq1GOPavFyhQrVbqMLIe8Fga+aOZ88b+
e/h8cEvfWiYfXHlrthqUQhINEMOLg9DGtaZ6e5t4zBaCUWdmME3b6wZq6BRjiZtpiwfyxiwLtM7Y
2PX8orf1a08QpRFbBwumauhTYJT3Bs4m6gP59vNz/HU+/nvIWLP1ZJbrFvgZWT70eviVeLJFHqIk
jX6yA9rjnzsx7R95uK3ZWhKXqajZWZDRkD6rqGz68MSoOfJkWNPfvyu0e6lUVnHFiDflpyGKSLZa
J9bl55fmyLixZgPeQwtOgZWTThp1xebFHMlcgsgJ4bJUtm524iuY0zj86CmZjXw4SAoKm1E+6Oqr
0VeHIiY9lZTtAUEtvD/oGZKFgtQERIAOUNbXnmgekyhdDdFko6hW3YBakRSgkjpok+ZrCeM90YNL
dGtLX8eb4kmrQEsvyfgDtE0QotuV2162HQgbMH3RS+H+HREclZ7tkNa79MunfviSN/Xa7/WDm19C
FlxI2E311r8a5PR6omNZVB4yJXaipr8CiMCZ6As2kFmmrOMCbblXr8yoZAUhLwPF2NGMd6qou5Ka
Z1IgcKT+ADCzaAN0XCX5puaPfgyxkITO1CyxtLtwVKlXlref38tjz8lsDky7UPetMZQPQ3pflM9a
eCHAKn9+7Glx/eENnM17YdiWSRMzhozJYE2dHw03cL7JSVKF237YDTUpJNoNnHanUaAawvxRB2vZ
Bf4h7zFqqPjrY+lBLZGz1c0+slPMpX6yJO3LGZr2xIM2TWcfPWezWRRwPLLPkue5bfNVp3yN4EqV
w7MAsp1Rs59aSbC/P78mbCo+/DBzNqcyLMF0S7V8UC33yxDiyrJujKp0XIKdRhsHa/wKSZehpV/X
Rk1pWhZLuHwHnJPIBeF71wScNPIXL47pjLDT9XjgS6EfcshALF3xCeXEXiSOYmsOmTz4pdEqh3tb
ReuufdN5tvxGuhCV4uj5T8FBSsimiDYXQKUXVCOcFLEs5W+nhgTiyffUG7PsEnsrRqoHK3rN8O4C
anE+vx5HJkBz9ibAX99AlOLaKyC4QhSipKF8fuQ3QcEHt9Wcz+BEB2BGFdxW2gk+8SQNyGiZHseU
VyFWvYSStuS9j2dDPFsD+IYIdb5GuXdw8LISfPmlp2VC2CevF4F67xaWudMI6H4K2Rifn+Wx7z97
ARhZqBZkzgwH9uhb1KKXofT98yMfeYGZszeATSKQS/WWVwtcCFtdSWAU1B9JsRWEOH7+EUcmD3P2
IiBGOoRQy0umlnhjP7Xdiyq9fn7oY9dlmlLevb9QgrVRhfbyYNuLot0O+okX7rGrMpvv8hi8RC44
rsE04jbNQtBMK8qdRZKwVt5/fvLHrsts3jPiFHl7xYcQsJkZV2Hx3QivPz/0sesym6syoyPPwiPU
yS+JvKKDtjxx3CPzkjGblwq7sEyZ0JRDLnxSwsoNjaoVJg9yJXB8hdbODChj488pH4NwR5i6Q0Lj
Q1fXSzP3nECqlgKat0QsbDd5odpgbVc6Is2JUFGuPVddt2OxkRKiKyKx8EtjFzQ3VdDftuaVovuL
KnmptBTu1Q7jXV7nu8Bb2fIa/LDmhSfWdEcunjGbbKTWJPPZNVkUlZRLi3VpS2ceeTbXGDni2SBI
pk3KXTgQJR6fmB+OPK/GbH7AOBsnmjDGQ1LVWEeitdz6tJFue2JKzVg+dfc/fikZs7miIDVcIleT
qdLH3rsrtRMD4djZTzfi3ShukgASLAKDQwQ0bvQuxvDLOPwcvAZ0vzhxhY7d1NlMAQqKoBeCWA+x
970RB5c0nhND4shFmU8VYZl3CoJ3qkQrxOFFfuKEj8wO86JY1/vCNF1lPOBXWxuCzI/Uv5a8E3Py
scsxmyBUHUq2GnA5gAEs63YNbPnE9Thy3vpshvAi2c3IHh0PmXtfVdJCc1mFI5T4/GofeVT02diU
Zc3TyqFksW9j8ogeeoJntMAhhQwu5I/PP+PYN5iNUpj7SWP202eU21p7NCMa64SlfH7wIxd+KnW/
f9aDLC4bsnq4POmyYIye2uMfO+5sbPr0iGsr4bjNSwwm4NTy6Nhhp79/NzTz2pKgc+jjoZO3PnCe
cXneZZgNx97GRVzGnO4U/Ndh8zROvPmO3bzZcJSUPNeb6cCed93Kt4I9mHpOR0ez39bq765F3EBM
bqH9H9IcoM/Sz+7OuxazsQj+gWDa6dbZ7GvGra6fGIlH7p02H4nJCJozn87X35h3WbM663S12RBU
bPYhBYoTZuvLQHXacXPecWfDLipYJJYYJQ+Jd9urz0X3et5xZyOujvLANWwmJMKj+ujSR5x23oFn
Q07uu0KLM+ZQqydsY+lHZ16I2ZgDJDK6cauNB824V8b7+tQGdrqQH+x0tNmY8wOgcWbNhQjzWyOq
b5sKHFJHFk9p7VBKnXlVZgPQq33iPTM+xcd7NEj7rPfOmzq12Xo5b6FdQPOTDygY6mHX9+e9C7XZ
+Ev8IOI/lQc63pL7E9rnDZR5v6mR8hDkBMcd2DQ0BGOct4qcu4TUUSB2i5gvumSfamv3zE3D3CDU
1YloxsLuoS8uEQxiIf18nEzzzQfPnTobgJafZlaRcR1G+6UrfyJs3AALd1S3WqIa0Tw0bPXN5x91
ZMqbm4UiUQq3Lc2RfTKlpOZBpH9+fuBpTH/0HWZjMim63KxzxqRM2is62Y0y8BrQ158f/dhpz0Zm
hDgDwzlrvR79oYg1x38+78CzwRiqKCdSk0vflivD3LrNmSc8G4pg6gic6i0Wp6a1GJXr4NwTno3F
QaU7zEKGuS+/UZNd05wjLMHnPnsXlmqThKbP/Uv9Q0wn3R/CE0/3kSdj7gqCJlqp9jR72ESLmWxs
G+UmJSfg8xv45mH44MFTZm9F2VQ6D+71eBDhMxilG99GyTRBydKFEESy6I8ZJnGCFhywXYvBBFAr
7mKC5rW1KhGpPsjbIPBOnc10Gz46m9lQDpogk9SSswGT4bgJEex5s+ixQtaEBjAy6jBwGvOOPLjz
5vy3nv67NVebBXxCEg8HN/Zvijy7Lk9M+sdu22xA92Qr+HnMNyH6LCR8KnOvfbBTn9+1Ywefjee6
onXVTE9bDc2miPHOyvcBXMPPj64cKcLMLUakT6tlRfzHQSmppbQ9/mVvnRoN8JRnYheXEtI9T5H2
ytAcDKEsEj1c5sRNdYAEgHYtdEVZkyR1laXSMg6JgTTlfQ105PPTOzKZvZ31u1s2GqIC9cEQ9mVc
5+GuH05t/o4deTY59BiQYxYrzDok8WY7xN2fn/GR2zX3JmlkZGJK4LgBkglghhosRIJyTlyPt6H6
waCZ25MQvA6pMc1pXUVcCTQRKPEyTI1oAtcp46YP1Z92+EVu7VXY/pmaD5qygYtMkKSxTIsfcacd
IAkN+RdtTFZVFS2NJNrkpL6GSDDtWN3l1ZMu3X1+LaaR/NHJzuabUg4ru+qS4ZCTVBMFtxVO80TA
+RfqicFx5C7OLU+0eyBiq/JwIFga0N/PoT5vjp8bnmJdz8E6pMOBwIiBjcmZW+u51WlEY0kaD1U7
8JqOlISLwSjPW+r/D6NTnPeiD7naEBj1yEnbE3fx2DVWuLvvxqAq9LEEX8cEZBp0FjvHis8spInZ
q7/AxiG0IhsOBk1P5PdfPn/ujp3xbGzbLX4VwjWHA1BX5cY7pWY7cti5pUmi5zsgbxsO5D/pV2cf
drYHJkmsRrLv9of2YQzaP/O4+v75ZTgyFcmz4Yda2qtLuBQs2Lah9K23gpWrxudtHOaSVKJIAt3v
+uFA6hY9w/K8RaY8fZd3D1s7sDSGhYpBKoAXsijOPNvplr47bO/WHrePw2KwuAv782YfWf31qCQI
BXmp8UCk/g38q2cgO6eadPqR1ZE8G3Wlof416tyKsJr2m82rWUdznrlrY9xJ40B4gHcrh0RvlPpC
x6Y61PbKt14rN3XqKTHVvZekfJ1lB9u65cF1BhocykNUfiHCgX8MQw43/pClZIgVux7WUhp+70pp
pyOgt9yt3tzVeJqtLYEmbgj4h0rjKhYI8kvNGQoVoM9qyr4ZRxK/EZjavnAk/7GUv37+9B4bbbO5
odbNpARIOhwAoVfkqJTLz4/7Nh9+8FaSZ7ODaQdBMXhyf/DQ1Rjmved7TiRkTD1fXelWDn7E8auU
3BfdF719Js7zrIfFsme7Br+Xazclr/NgSas03ZL/+fn3+fg6WfZs+oiCjmQOW6Li8NJmZGGe9Tax
7NnkYdo9VDF9OuxPTJxNe2J59PGSwLKnv383EHnjiSGe7qobfpli7+PxzjC+u915zX02M78eX4Uu
g0aa087cJ9VYBNqJUvD0tf/nQ4ML79fjGuSx4eIbe1rb+NQmMxfiCS2800kzTE4txo/dytl8Yse1
ygqcIqBoNx7g0vzEI//xiwAx6K8nD/OsakttupfkOcvyIkxtspRPNZeOnfVsoEaD1UAg5qwzBBzZ
rst3nz/Yb3STj675bKC6cY6mjPgY7uUFeWa3CniITlu6oKv8Rx8x1qh1S7nV13EW3gRwKSVxJWwJ
wCdZLFWxJaNqq2vDPqVxSfDHasJfyZl5KyR9KUnsUnLYra9Nvi2DB5kI7FTgAKMBBLxxGROo8fnX
EG/vrg++x1zTqLWitRSVXX1SGZAhu1WTawSf6k5X/ADQ52TUlzxPpT0MslK2VpCuF2PvL6N+18bg
2htz17Par8qrNidpK06XljbFVMfY87Yh5GJFHhHz4KeD9Koi3cqV9MJIL3pdg1rMhB3FRH4+9toP
FWBXGH01c+leE+1aV5LrLPpTrp9MwGFVDwrZQ5wuGWsV52DaBmQ3fZ9iR3wJRYuxrrMb3/8Sh2vQ
DpeiHZc9bC1L36VkX7fjbRtzkjWcF1C3pS4WlvUINGVZEiobT7jzb3GqOBUgf78kfkEpHQCKi96s
8NyCTk8eQWybmUJilrnRo3BBhuayA+YqY+i2nMTTVpGsXxnWk6VeRJm9GIjosgebCCCI9xaeJfnG
Cg2nN6RVqYhFlvyUDX3lh8/wUG4qtXFIfTlvzn2TD76bxXDVehkR5tRpSKoJnfaUJ/9t4fvBozKX
4tNUtmKzY62d5w+ZdWH9yCBmL0ghwx6aw7iNdm52YngdmRTM2egKdM9HUchO0o33bQMqERh8cbIz
eWS+nGs7WiFBLrP4IrIkFkb5grs3GH7G6kUeP8QZaX1gzG9rgGG2+b3y7rO828cVqKd1Qs5QAeiw
NUpHL2BJa5dsmrZWXNzLTUNmGaUHk6iHPCcM8A6y9ZNfruMYMiixdYlCeAyKasleJXm0QYMG8apr
VkpaIE7rlpqy98OnwLxNvU1tkhp6Snd4ZA6cyzygyfZQB2QeCHnKHqcLfvv57HHswLPXsAu/suwk
rmNiO+Qzle3D58c9cvfncujRN0RQTIUVq7oIy30fbqX+hFZ3WtB88AzPZczIwwsyWXlVtpGGVPAH
NHcnrcUi9cN1y4w9GMW+s06xQ44sKOZyZleF+d65Qw/t8EavHsroUjMqkrtPfJljh5+tJyz4vGOb
8Q5ygx5kXrDKh+fKDhwD8N3nd+LISJlLm6uGsK9mWrHI6UFLia6ydm5F9vTeiE58hyPPkDVbViiE
0eLB4wXNVk1t1vFZWCXNsmbLChEHpOzlHDfS172/TuoTb8xj5ztbUHSq0uj4lSjNRbtedki2+PxK
H7uXsxkvxcUs0tIbDhRUl2aZIp9OnEq7aSYX++cfceTZn0ttS6lpNZAdlOeKp7h41qSrMuoW/4ez
81puHEu26BchAt68whD0pLx5QahUErz3+Pq72Pelm1MqRWgipmd6uoaCwHPy5MncuRfTxfR5mOCf
L4Lj7xKLL17TtY611NMez3ZKVFNXOHJv+gjNfhZ1rnWs/VyXhRq1847h7zDeJd91G79Y68ZV9i+l
4EFAvU201NqDNM6bsoydupd4O9kWGq77929BuazAP4SgayGqXsYQ2GWim6HsC4E5FQXUSO0s4nkB
MzpnpV9Zv7r5LKClN+O1wnS92GIDAQuyXkCxQXiYV0Ej4blQu6MQ+01sOVO13Ff1Q6F2/hLjQ1x8
pLhUY8wjxM0Kpp2pm6u/P/8XVV7zWuWKS3KhmA07q+ieswtCbwKw2HPHzgeviH4l2FtOOr4wNBnq
6qYKTpl+Y5i/mqphKL12khzV8QJQKa13C3U1wbLcIVl1gAja6EZKH/OLn8d3EfiLo8S4Ci/TJAA3
AFGyU1N37NwBr+MfFWHNayWiGUmJ0F8OqbD51U+9C/Hgm336xd65Vh8GQGfFqL4sEPO9KM/C+PL3
b076QgLOSOV/71pLJ0b9YnHBbWiWyE1ph81tOr7m0qkBOWDP4WtIRwDr+BvNbnrNNdRtVj1K4atS
gyOAzVJT7AAv46tyzJTlJ0BIzOefs7F2mBpApvYijaUL77mt/SQsbBXHDxgBjtxp3mCAZAwlDM0Z
LJnmj+ACntuBbRMZ7a0OGhzt4iAuhwwMxPzRNetKXUnCi57exctZaNt4lcE3ElGfi8J8MKXw1mhM
VnojASRPud9tG/1lHk8heBnNfO2afaO74fBUZHWMj5nlLVULd+rT6G7VrrG76LDoox2pXFBUFO9A
2BTDVVTLjpT2EHUiUrh7YwbLfJbH+3q8Xfre7cOzWNwtGGwHG8yz0wKww76qTzMO6upOV7ZLbLrR
ErpGtEvqxLbGUypjfN48pOquUn63sKx0CTvrwI+TwTXb31k3eqJqnMy6fZoZeop0yICD0wo3PLra
//77N//VirraBUOojMz+kqgxWJJ0x/hHLgaqeZk7/3fBRMVcKC8nPneUGUY5LN+F4n96yn+Ikdea
UEw/cWSIJj5YDPCkz6AqW24U3ISwSCPtIZNcJX1Onl6ClbbsBeNF0N6DdLEXc2OZT3r8oU35bdVk
NxogpSFdA4SUcGPRuJ2WML2UnwmjmBP/7+8P922sYgkVBuxiWzN2YvjNVr3Ux/7w+19rS+slVvDz
5/dfoKQQDKPaH6YHZdoOogsO5GeB5lpjGtdK2jdtR/5e0z93uZ/8aLlpV/cCUy8K1aguSoF0nxhu
Nrh//9wv6s7mtaY0zfTi/wU2A9OpGN9DvXuLwFNzpEC2cHsJbsy7YrzX87aK6dq0PQYg2xwnLuD2
xsS8bNs7BkZh8YBL/PKrmY+UNDITZ6FaZKrJVYuj0B4VnQkir5MxtwkyL5Y/wVasCwzpzWrTF8Wx
agI7k7bpJDiBuazCGA5x9dA2J8ivXX8wwpOmHOHoQvH+4Td1lelbujBLecCdvq5vU2lvUMD4+yv9
IjJol//9X8WCZJiwqwpZwZLs6e99/E2S8NXHXgUcME+KkF9qEKLQ2JH+HFC5+tkDX4Wc2cwqAQoW
zZJ3AVzbZDTfiF6/yBSuRa9FP4XiiJf+rjWxkeKmHOn3A4yXvz/2Pyaaf9rRV6EiKiJFjDSVqyA0
zyYydurIMFUmylSlulWofJg0MIHKtGA+FDtPM9IVMbfjOjl2gKznUHg1ivjDEsSf5S/XotkF6XrO
kMO8y/Xut/IUKervv/+qX3z317LZcAxSWEzjgnLdNuB1fJfKffW5V1ElNOW4Uho+tyedjdzo42eP
e5X2x/hkzXAFl52sPzXi9oeiZFO92rKlkuu1UPK4OGVN5qr/tvdxWTF/WEnq5f38a8sOYtJXUc8D
d+C/DAPKtv5g5lg3FvvUGOxw+CxmLhadm9SAnqMbCplOAlbbnG4L8z1KNMZ6Z+Z95VOZMIWSPVfz
cDcyRokTvsspE+RM9Ek+mCpb7Mp1i+hteF7k41Kew9rPsnUv+fBJHKU7je2zEv7Ibl41r1W7iYxh
WA3iZKe+KtW2Hn8Wii5eEv9+Xe2Md3O88LoErP8HX2y/2T9fXBevRbrRoCRSJyn08dXTiNm0nZbU
R6KEto4ZkV7+cDddxY1wVOaeYTzCEvDFwehWrXH/o4V/rdot4eqKlXHZT9O6b13jh12ua9WuUAbh
Upp8riTu++fxu3mHL973tWh3UhQMx4wBdXtzrzPbW5T0SB/gfZft3c9eyFUkUGBS4JPaUxvs8kPf
UoLtv0nnvjhbrtW6sEkkS5N5dl15qYvFlpV9Y1rfHC1fxEXlKh4oGuZs7eXDcejs51UrfvO5Xz30
1RkuV2qIjR85qJa86NZnRjsFh0rvZ+/6alfGQalNkPFIaJjGDuA/ffPQX72Mq/KcIZI3GyWqhw6k
6Lqo/J897tUunKw5AxHE4xrBWyjt1fBnvZprte4iNPjxyj0xDyqD6PX1z573WqtrLpjNdmJK0JNc
ubW17Bsx6Rev91qkO4PTaRUjoeLsB+fh4Ucv99q5P+61Rlx0PnTYN953hh9fPellVf/rlBwt1Voy
ENCXJ6Xs8/cn/afu/Yez99qsP2gL7gDSNO1GkF9JaqIwyfVfo9RjANlus7zFK3jX6dIqyRQnxYQm
zul+FiFdxHOFGZLd4v1YcsNIbgTEakVxqIvHvHrO1HA9Qs+INUiZ4fiOWM6rMYkwYLTDC3U02Mhw
JORti+WBFj+Y8Tlh4qTZaMNRAb1Oq1Qe/B5eldE8ZUO9yRXK08kLChFwlouySSNsoVMdHpXIaIwz
4UophNUGGPJmKNtthPuqNs0VLLfjKBdbs/O74HaaKKjsonDdZrIvt31rS5OM1FULwQALoBPj8zKW
u1jwZn1cy5woQOVGW82XjVWOG8sqfDWUfBzrVsVo3VuxrtlVFOoQybOfXQcuhlX//ppLmLxGMJa0
ioDylnalfhNHvgh+1+qpWmSVT6Bud3G3b+VnHX5gJ/5QlHAtn7LCPq4Khd1Zab97+W7O7/++PL96
6Kvg11apmHTZwnTFvBpMyVN7/GND9+8f/sWGulYmYaI2YlQdcswwx5i4sfpN4+PPD42x13+/wSaf
m2qQeNPR4JOJ23m+umRRf3/of7S2/7thjWsBUhNnTYeBEufMBM5LkdyusIi0j01U4pI+OE2P77UU
unkuu735KejPFbrXtA18dRhuVPU7n5M/vz28Ff/7WyZmKHUJoNadaD4L5WP+s5zFuJYsxWIsWSFq
h51cPbbmSfkRN0RFAfLf55X6dsoBE3LNXoUP86+/fxt/fgmgav/7oaVoiQC7YppCq/Awf7N+LtnZ
/37D5rUKX20rq+6HaN4Zi+Wq1LQXWMqZgAn+d/Oal+/oTz/h6vDXukCpx5rRDCXQVwU2SKI2uRnZ
ftzeZ/Pzj97NtTQ/RlYKY5gXnm3qww97FNeC/FQKdDxmyYYwenio+Xf4s1T5GhUitKKGX6NAt1Lt
vFy5rRiu+Pt7+HM4wLn0v2ukxhRzEplAhgW96SeVFhKy/OS7EYUvVuC1ch59nzxJPc9dtIhy7kSm
0H722Jcf+K90QzYW4O4T0TExXmthuTGz3sb06kf8LhXz0P9+fB7U7VjErI56ObXz8VvOxiXI/mFp
S1c7EhfSKRUCeqmBGTgVKjWaQtgfJ7gop44gim4jx17z3fz3F+pW81pSH/blog8tXWEl8pfKcrvy
daLSBkbBH7PWV/PBwUrSqxqgPyZdmf6cBu7fv6CvvvmrTazo5Ti2MbEnvaVl800++M9k5x/e37Xq
vkkQmVkVwacwwx2Q6S4t7d7UTgUV9SCLgaM260LVvIrcac5LTxQFKtUwZFGdFIU/gwnPpRc+wRkL
PzUfc/G0YHYdMq88PCZmvwmZSglQEAbS8Gsc3tL2Lm3X4rLp62E1GabTWL8F4ztryX8GPf7061za
Ef9axUmuzIWiAbtXJGo9WxXFeFnl3ogFmtgXO1Q4arqZ0xPTC3krOa10E8u3f/9+vgiy1/MASaQx
8pxw28yjQx9eSJqbVn7KrN1o/rCvej0VMGuY/LIOkIQ8Yoj/s/LS9UxA0yRtlinmtMtSvkvDG4An
/P2NyPzrj9vzf6yJ1RHNTVYWZLcaAIfekctf+rgPxWezfR9RF+bKOhxOaWU5hfE2RCFN9y0aEjxB
G6cHgzQM6yjcm9WEV9nTaDyZ+naUnlmxNrxP35RKtxWYZcRuzRLPUrs3lI3C/6U/FwGKes3plcZf
yt4XEPiV+hp/13WLGVoXQVuItgBjJzXYVla1k5p3wwKiWqUAcyU7mPBaUT9Krd3Ixr3QmMeyQ0Wp
Himxe9gj+5NY+XKMC0QZu0M53y6T7KbVtgvOo1RQetThqweuCCOhEdaBwdVKr5j/Nu1eKQ6lBRF1
bD1azg6j8m6T3OYUJvKlcibcy4ZwvI0qcaUJj0X1URnShemzgh89Qh/IzMyTg7si3AaZvAvAdU/K
eVn2CJudoobJ09qGcACZBNDUiUbF6XDIF/YyZJ9SWqtJuAI/zdsc7bIsvTr4EMc3HKRtfKXtWUo+
K16RPvRO2I+eIML6XItj4jV1uU6lkIGqZrIraIPDLG6mpfVnEUtD4QMq/Xkm6tbFZy1u065dK+br
eFHexiUl3JVGLy2Rn/JqZ40fMQyD+FEu4d/mFYXGyJ2F42QOfptojy32zGj4mya/BZUQzWxgi1Z2
OK7wQ3DHVHe1/nMsK7foKmYWZV/UzlbS27FyrGHpCoQle5xXUmitslB0NThCCtFICBrIRjBb5vc0
OaiV5GM+7VRMP0hTBQ12cVXjjqoZFSMbdpEfzJ3TxxkuzYCQ5F3TpJA/Pow6PqoL9llMc47KccEB
0cTLHy2mrVhv2eSjP3bHRveXSLKNPvc4SFGDtBBdLE/1EvVOk8+tdR9O90MC6eE8zKuJv+0u/10T
LnaSTl3jLPlQpUf+WvDX4d7ye2+pV3ROG8tzUhgr1M0BUlM791u5sWXu2cNwHNChRPTv9GPe7Gr5
uZtrVDUE4uLTlF/a9F1pX6HRDMHLHLxI/WfGPzMkP8X6LjZyJ8uEQ5YAXDgEy2sgrxMNnXDuhMN5
yk5VdpSzDem0I/BCJQtGh4Qa0w3GQ54fgJOM4q0Vi/YFYV0LxwAtRRJBTppP1HFWoVCvazN02/x5
SArOFyalyC6a1zzZFH1zCLIZo8JpJcrFqgOVNTH0EgnW2iymda6eEAQ7nXDUhsOow9rpvBHAg5S/
mdp9MZeu0Wbu3PT3E9ZlMjUJXPIO5EleJ53ykAdut80iOHn6tJQbrZtA5e36Unb1sLZjbdsUg62y
SIXUsieijgBZ2ro0ZuuVTCAymPVLQM2rKZJsXvmYpHYPLyuVEZgskwPO2K1NH96fHbOnoqw/WPFZ
U0+GeM5NdNkugnR6YlIf4Z3wZjQ3kjztQ1W+nTJUKIpqC+ljQl0Var1Q0Nvlnm4Wd2kXr61GcLGP
8DBILQT6w6hws/42r343U3rWTQ0KOlQRJfEV5RbYvZ2ljV0KmITQIJlaBaU5BPZc4z7au9Z4b1mz
XbWqZ9QvOtSUdEZ/XoVuF04PGcWUHk51It3hy2tr6mg31kPfooFi75mh6lrR5BjmMeUNWPlbrCG8
qQ0nqfI1PX5HwOmjZ5hZ0fZgn92yeVAldHltvJ6yjcbcuTG4zBsgtII6pDxa+l0gP/Zxc5SxngyZ
dwTL5MhKtUJa71XtazhQdyna50acfkko+gxLOEwth0CxZBfvTKfUcxtuzDoRMydUuk3DjWlImUEQ
q5cSCXw21baISKLPNLcyL95NYGLa+7kubKsPVtPcuw18PaPQVsm8AQu8q7IVBI1OoESs+8V0t8AF
x2296HdZ+zyqp75+1GUG+G+E4okSqlBtNRIe/sRkQTsTXovoZmQFgZfn+naxjM3tBEl9qpwkVozc
34UlPXk5XOmDHzWeWZ6SkULVYxLfqWyWqOho1W8D2drRHIMfk7h6+jqV1ZZgbTFzJigRFToR/bXk
VeLtIMl+wsk3KA+KcQsgehYzNxuZPKufyoBZTyvlJ23G8FAWpafWKmW1yDPk6T5WXotmK8H/UaLK
zQWqcYyXodLCgVYYX9vqtyZvlJakr9qU2k0VvkMGYkfsMdFZJ/W6y35J3Tbhkcpwi1hqow8dGeFu
0GQ7SO7H2ReG3p2DRxREUim5FoS1qlqJBtqr+H1iyM4ab7TWDds7q35uzFU+nYRh28vxputuKfZw
hGbz+L6okj00iScLgp8trKIXvXgDlWNHUkORztgOhNikwlAh2cgJU9WHopBwVShJvpp1WAL4KlfZ
fCyh7tUF0StyW+kspaVf4AZbtwtoo8SWwtCLtTPDgJssPILe8rJ2PQofOh6GiHbEkt0vUfhsHMqE
3Iw0HPpCBvyKYnaqHEYZ8WYpWydou/ueQ769ydPVHJ5UxZ3SfcSYpRH7ouJzGKMdc9K4suPMFaU3
UVxP8k5TH5b+JKmPUnZWsp722E0tIOBigLlX7UA+Daa5kuhB4YORcByO0VMXunCMaCVh6nAbDw8C
Z19j4qTeVfgfLw3FW34Gox9WEUIKR0udCLumewsHgY2p2uPQbOQ+cBOEZaXoDRYJ2bA2yv5gZi2k
otxRTfKCpT7JTZCxoI9ZTh+CrCVPUxd7YSfsNoTno1HteqJTWVVOHIZOZLW+AFFNNkZSLWxVi8GT
GY3vqztLCFfpcEjG1rdg1utSb1vxijmyc0TxKmopz9L2jaNPcT6k8i4vP7CKFKRzFm27/i7Ie4hT
L90SeGF7jmti8HSo4sclxhJ3aVxTgRHfOmr80uZPibwCkcPRu+qZrzFTIljI8d4nKwOvFjhhBPDP
JlkzqOTERcwiMtyWO8xCBJieLOs+M9ZLd6y10q2hi2X9rrTyo1SNxzREp4Ux0CTE+xpPsQ69vRBz
vuiTwc3og8llfyrb26qunSoI3HjJ/Gio3rupXk+9Z/BLB1bjlEG9z8cRZ9wbkkNCgblCbaNnbwDD
bIhm7twJblu2K0m+R/1jF2EKfnE/aL9kaZMHl/eqnNtAtgf2UNulu45XoHPDiAVfTwb8pP1CrFZF
+r5wvuVkL3DbPcWkBsEiVsiwaxBRY6q58vxL4IDTcQPum+McvpUk02AfeyNaL7xlaEhOpC2nXhO9
QlUvG8CK+nXYWoeOQSdF+2007So1TA9S1yoOik03i7bSWE7Nukmqcp1JrxDuXD3rSAQc6SB1ChQs
2Wu6eCXFuje06wYw15QxTChcvDC2aX9I9f4u0T919Rzot2l+JgHt2tZvytFb0p0VIi+RaqdM1pjE
ODpsNhnwEuqyJMkPmaS5ahLZua4d1DJ125rcsJTXeTXb7ZL7ZcbBVmd+WzMOpklsDZiXhOdO5a31
MmNVqj9ov0cLr7+ZxsNgVE+KcVSmh2p+JmdYD+L4CgyCHw+dTkod5lIIbiP6rXfIHWKogTwM3UU/
ToNhSzLpPGA9g7S8qodznGdOK98UY+uaWsXG6ByBhKrXJ0TaIxeCyZeMpyhXVktf7IdCs0FiYu9U
3zS4VUaNdFY1jpyxt9s63clKwV3A8MJkF9duQC3CyiynHUynzjEJ02FlsaKsheymMZ02NhxD3NQN
2WLKB+S8lKZ1tXQFJBJX6eo896e6KlZV2h5iA5igGa2RkTsC7hcmH2qgz0gqjKL1hSafuVaqdD9g
+K3wmhdh2VsF+jFVe8kIqA32OhJJ0SJ/dgz66YFhw53etONGmzKnZoJossjwMaKRtcxT8uk2XUa/
YHOa5YAJS2/DQLGnNDrDNzwsHeYbiiY6XfFbN8qTHO+a8q1VAk83ZQ6v0dXnFmIdKv3o2JbMOJm7
KhVsTKg9nPS42zLnVvpYG9vB5xDEbtA99rq1FutihX35TrG2/B7w0CIt8qMZZpenKBMcOSbPFH/O
zY9kwCrHKrzUmNwodIGoAU3swXuV86ozTobCgzPVV4wI1fv+WFeGp4+3sjz7HTWgUjRtnPhWUyzf
NFW+r8G6oPmKBcCDXGNkPaI59tBxRQz1xzAqnRpxPJkjxEnPDEsvXgzGVWHCmfWngTe4PXaENqNv
D1V1h3sL/Mubvox/5Wp0nok0TEEWtR8vsYN8Ic/xRZ72hTSQ3GEHLhG143YqNjnGMp1SHi1zpzEn
hsGOPeoFM1sl6mRzHVS3bQN3TCc6PsfWL4z5KrvCyDONI440bkBxh4SfKI4nsNJLx9GkzrM0oSPV
00oSSzdtlMOIx4AhKS57y6+Wh4JpyZCDVwMNKCReZWJVHpT3ozbdi/h39xm0WTQ73FFayc9UfuAi
AP2d95YwesNorGBFIBQAOxQAjuttPbmXwsw1ZMuZZ+4TXCTHZHFGtuAUFF6/PBotKUGuOrmury1Q
kbZoCX6BCDInVKYd3vvNdLZApuHQ1Lm1FjwuTerkWnRcVMuVxY2Ypmer/jQBEKkMcLbK5C6MJy9o
zadJdTouC7PZHtX5flFOxRjsICB6csV+1HZWcLNwKY+izg8sbsFh7cqd6sCZ8YvIAD8x7KtS/VRx
pcelvy7PnbIyimMogTrXbUt6kePHIboZrMiGPUjcQs3exIc6oaxR9yihVzrW+ro43wtR4gSB7KRl
dqbNRf5Q2bR5fX22bpQkWgeztenS8KDm40oL5d8pGao+RPvReJyHmm4VGQPE0gIpVtwoK3DxTsFo
LOhJDHYEX7GirYgUqx1mLuQUGPBtwxxathUFB54ctDF3CZq8Kz0QdoF+VLhptAbN5PG+Nxb4NFz7
jUXxQ+Uw6AzgXrzsy8nO9MaTASNqZuWkRDtZlU6xEB1GWsaj6KqMgglkOnnIjJLsCjKggVl/ncxP
K4t2dZvaUvyrK+IHujInqiKYN0jbIuKEy3rjaKrNfdsFPnI7bgtnsyxPVXSTTLeXi6mTkwzHneIk
4yEraDAb8kEfZ8cE6hoTeuZqF+rNsQo4BpY3bBEdo1DgIQveYr4m1BRHdhF1I/S4WUSLfFjsjA5x
8VpmjK1fKjnRbde8JZRrdFUlM8vcOvyEfkFdK4T3yCAvRvWz8jYhjJTp+urWO6DNO3NgBc++1ptr
veeqUiv7KFXcSgdocxmlgTeaa35ueQ1PZoyfpQEHrzXWWnWk4uhIfPVYifuhuY4Kw9YzyKNCDCuY
r3FQueCzJ8ACdCYz2tMl8GyUsF3jVqR1T4HeEGQ/FwJnx8hnEkCoFIZ1SNKaKdwnpBQFcuLIcfY5
Aa9Cmg584OZSFpE4x0a1u0vktVkfaboxBYO1WfER129WG+xiEaJszbkjzec6yj0j+xQWHzbqSg5g
ISv+FFlOtDS+yKpNFPLPSVtrZA/cjSVl8aJ5IeaJyqY2TO61pZvk4TrPhnNhvRZSfyypRmmaYvcD
uXooHhcerWO8tQXFEBvP+bIVjacBiU4ofJTzmbLGbN5pbuqN8e9GNvcWVaHUOM4tbGlyqmJMmfJ+
lbW3PNiOVNqb9dgVfquuWmaRhfSQkskN7XNSbEqKGGrvQQcO4g60a01+/qvASDmJdBvutt3E6mpZ
PicSloXb5YQZt9LuU2n0agrECaZKGuNO1NeQbY+nfBSeGowt+7Q4JsTpOgOekGebqGaixYLqmyBH
q26KYXLTWLFL7qXL5ObctNF+7+Hk7o1IWeekcLke2tb0mnf9TgxOVRwziX8C2OgKde921pvaqrhm
xYeE1oXI84aiztsfNp2angStJjP+zM3B6YLBG2qyv7J102FwhzCG6xNQrnwIlmBtmb5Jj0uH6hMb
2S5vHqsicKyF3KrUdr3JSI1IJbe73CO1Qx3NW6t1mAtwGgNtup47AqSzoM2dGZ26lar7aiKIg9rU
o9Yry4lSk8Tww+jkZAVTrVKxQ4gKcKUeWIC1xNwLk8pkTk0JBrF4NMKLNX1yCmfDE0Euh7rlanXg
5tXIH+3dKKmdSB73o8lCydN9OB8nObtN6uncTAWT9gSxRFipUuwPZUAdgNn+YlynhKrGeDX0FAyq
ZKssF1kkDRFiPo24oT91zGVJgnRTq9ajhqsL1YkHpnQdvN4P9WI9pMW4UVvp0KnDYQ4mv0VKK1LZ
loVNnmG7TwHy8scTVSAbLzxjSuxsgJAO8HpuIECbpGPhcOjmX9Ot2Sm7rute5BEpiswttAcGGsoB
Jd1SYx5YuIugFNoNejSJ4ggc0LPYmGS/zcIBjyeDMcTrcW7eRavyc3lxa5GRvVzd5pLgdaUm+GP+
ugTqTkNuMGugS1JPjtOQCSiG/8XQncuXqUUUXc9HOZDcYtiXmHRMLwr87TS418LnsLG2fZXu8LZ7
iRYitzX6zTIDUWaD6E/mAO5G+qyHpxo+hxoZ3iIA0ekCL0orL5fHU9tkk23o0S2XEtQB7gB1UbKe
o87cjlHxNo1Id/XyMNfaRgKMzOChkNqJ0dGSog/FRWgkEKUJOviR9TV7oyo4Rr0XpHGvNLzj+S6c
96ZwmhK+snUb5VCCw4fEgNhOmm91YApMvCrkUndVrQHmsohO3dxoeLj1QhKSRGnOEhxv63j5rFS/
aipQKgLVt5Z7htV0q5F7f2Q9iM2tkZQ3Ql17Vipvi3amfl2vWmx9QgU11HRnka62tbVtKpm7GSvM
HMABLhXoZzjEdzmFi8CSt2JnUNmsS7trNHKmpQS5e0zSTYho+1KtW4VNuZblG3U5wntfmZCASyAN
npLVGXLqWy1kjGUo3iCSO1ParyJLpgnWry5/DyxmpdCrqvnPjibB5e8vs6JBCT6RZHCUTLtiTK2L
i8u9B7ckPjjvJVLEDE9J9aLH3ojYtSj1viNhaJfoxpB7W9Aiaqna5xSUuAthRdMCldc7Zlr0M+OM
bkpbJ92NOUWYhlR6Upq7tjT8aWzska5zAKE77Kk/WacwVlwR0Usv1k4393egXN4qi/mDpnD6/DWg
5Tp9as29EbwvPcekYKw6rfJrlXIwXh9D9duo7mtjm1sDZ27rNeNhgr3b9rGn9CfdFFYGf7xaPrgd
ewMg7r7t/dZS4WcGzFBYNgnAruvhSB3qJvHD+bWYN5G2y+Xczou9pT/WYutVI8T2RXQFqgaJ6Jki
s5qS7MS6wWj+W8varyjxwpfnMkAeXlIwnpmlkFB9SZEfC81zPMiP1ahlbMfRp/R1m5tboVqnRuiN
3WbWljeRtLOZOoymGIAMN8G4Dup63QsYexbiKoqpUvX9KpC0lchGmHnZffR7Sou3uM3ZYZkr6CNH
7W9zBgo8mY+xgs2kZaR3ZiI5UoqYXkB/tiTyAUOYVZhK5NbbYdxxbGxY4H7XiJtGIg6kw6dOlCpb
uO/SfQi6ROf5a97+HPeUGAPDnU31resGlHLxjRXC2h44o7UCN62SAtKyFOtiMHPXEFV3Wm4ABUmO
RblvmmavUOI9ri03MGP2Y5vuTX1ZR7G8CQRxLRYmtzp1H8XFjYSQq+taP+BOMOTqqk6HtTpAHqFt
IWWHUHlI56cyebeS92R8CzkCJLxN0n2nvIEVdYzuFGrHUb8ZuLOBopdDKpEUTAQh89LlPWmfrPkp
7T8nxq2K+agOa2r4yARFc0UFVYk0T08ZUzhc2teNFDKCeaahKDUFn3AO5RuTqgy4bqHbTuNN2hzC
6qhmByk6xNJBnN8n+eLnfccydIcqXfWCcIMpaEFoWsTEyQIGk9Nxfo4Y7GyN46CdsssJeF9H6e2s
cyGtcy+rB4eX8bss3xttVSnIG1tO3MmbQEhPsUMkMnFwie508l2NInwR4fEZurVSOQvSFAwCt4bK
BYxZWWWrZMfL9XK2zqlwanqqR8VBCJTbRWn2GkdaqNIKXGNLTuvNbzXGhsn+l7M2boL/4+y8tuNW
tiz7KzXuc+MWvKlR9z6kQzp6J/IFg6IoeG8CwNf3hOp0t4TDJHvko5RSJBJAROzYe625059ASpFb
HFv5TZH8raYxocRFFK1r6bEPH6p+qSp7UgUZ1KhYTJya+qAabqE5qzQf9hz/E3t63ofW0i6l8LJu
rgwddAnVXoppPtnLg4j3WWtrz9GouriLDkn+ovbOUWtv9bqHxZzJ0Gic1zZvrww6DdLL9dWQH5tA
2XDS2vhOSMdD2l01dEj+zpp/M/rOVpe0iwmPk7Q3dvCUtgjb2wcpfEypFzV3drGKCnuvB3ub0Hyr
Wz8kcWc8Z9FOqup1PehuLV8q6RVWfsoay9q1O+SmdMT1APbU2v2QKsuE9Vh4Je/tpZZ0N2F8adXB
GkC6m6jesxncBKwIsgHghxiRggEHPztcZJZb7TjOpKa+bO27Vkp2ksb5R+aLCjoz3aOUXMstWUnp
rvB/pH765pT5euyco6z5B1Mdj2pB6bmutWVpoe0FwJoQhzuhvTZYvsNyY1J8pBNKSBbgLuZIqmfR
RjS00Gnsdl0F6JYCbaV2D/QFhBNcU3M+yM2bWokNuqmFSuojIZFhpPKqUaS7vviB/aqsyWUUfJJF
D63I7+z2TpGl9edqgo/1L9acEaYHfl21AqFgUq+kjPr9F+yxU+POlElRn+bsf4xr15vSuSiss5Tx
1hwLJoehnBsD40YUMtutfK5gcqaRzWhhphY2CrChAibNI/pCAHbC4Gf9rc91Wmp9k0psSpq5i8KX
TurWiqmwx1KRVXW3j8uln6ib1Hm3vf4uCepFQf7Vd2jJjuU9+27G8RfXcuKZzJleuPyNJJp+Y0kL
ZHJJ5z3qOZani4VpxzmPRE4vB0pZFMDPejftmTjWHk2nC9MUx5CyaqN1+JXg52NpKC3I/5QzhVpl
x56Kv5nNJjNSV7MvObYvvGT8QvzzS2T6d8EUnb1n3yD7jdSFkoBiSrquXLZj4/oFMTbF8U7ZWZG8
6CV6EGrajhPjITSMta4+eUNCGHqVOdRWOtZhMiOKl1/KVXfVpF84NU5e2vRyvL3ehpk/dWn/X0kX
j3LgozhOyXrTLhav+hb2gF8Ux7j9QQ16V7bbrHlA7aObFwUIdROKhVRaYBziRcIZgpMQXQGPXnqv
GufZd2kO/+dV8ThykgkOmNp0Rc6ZTqnnvUKTguq3X1vaaVvXMkrXhtLsoL6353HZp37Tfwws8iq3
qpGBdVdqFvTwOe96Z3JES8SKLjkmyEZ1KWscQ1dnjTtn/FiVHpcirLjcQV35qA8N0iDnDT0TB9IR
T83GFidi1hzkZBP25630c55PQDuBzO+G4aC8jU/5j88vVvtYT2j9jeYTqpJlDBbLsY46C5lHZ0w0
WtIn/RhSuE6uwlQjBPRuHGmqWQMGqagviuRY6M+UICTpqEf7kGiiiGiLpeo7KhGbmE655fgj68DK
iv5yqs6HsuN2yjfZe+3KW0eVXVO6D/wOQdReGU3ww0ymVLn9/GdN9/qD9caarTeWGgWKSsb/kIi7
AVaJqDp6MdTiWSvK17DgJwZef94rOuf8DLGRmknJq2RFV2O1sezHz3/Did1pjuTRMr3NFD1ktfeP
eTSdFT4f98Rqb82WAFNvC1ib3JtOylmI6cIoeSSWbDqAfwWI/fVOfnT/Z6tBF8maXBrMgUgNlmN2
k+VHWb/Pu5cmccgyehSQd512rPOjlbxk9RXbep49lZKE0C1ekMUkdZ0s8/It7V4c6c6znkL1mfbq
5kDClo4adEKvp6qlBGbHJ7WTJ5u8fNeok9IJ21QLtvOHMH40whVa5oVNySZyXAX4klUGy8a6UFvX
EtcyeUT5exjdGMqbMz6TfV52wZXSX4/m1IvtOq2cS6k69NFlmCM7yEuKjC8F+R2zrK79TEMXiYLH
vwVnaFcjPXbzu16XV0X62Hn7En22s/fb3edP7YQm3LJmK6GJKayJWphEE5uDwyDCJ0o1sDWHnkS/
ifjRWRq+QseNfFVwEtZJvjt+cBZ+js6yfy7vde/kksDodejLC9/biq+k1Cde8jlzUc19PZDQDxza
n/Z98cWefmpRM2eB0hBKud2VyPWz7smgvShSUNJjS6hbuo/ztyYd11ab3ldWymAuZHmkwzQVCd9a
FfUuiHec9kXjGslA0pCbTVXDMtQLPx+/yWF95egZagPzxs6CFWRBVyG53Ifmzh+3qa8tgzQ8DuST
Y+2Y0psl1L5ydp+6V7MwrdETkY2xQkywh0AgzqPQWHOMVldTza4Chg0vqcaFXxFTPjaoWHOG1tRs
IE5T3hjPoCz3A+PE1qzO3AvNWXgU1qKtSthzh3CEwbBOoy8C1VMXPVsbFSnFcV0wbuCnS6cj04GY
RJzXO9Ga05pk2nWkcgu0XHmjOnreaWPOVqolNauTHq+I9c27N79/vtqceNXmXKXY9GupQ6YzsUnq
aFWfeeKak5RMUeeemO7A+G28/Ir0cWJDM2azPW3htOteSiznlG7loEdHg2TJyCTsZnXe/ZhNPT1i
QRGJ1h/yl3aVvZ836CxIiaAxy6HNy1Z9K601WZzzhp2e6W8hflqFHLpz4kRUjJS5nOfPhz11l2dT
TjX8ShKqyhFOa7cWAuDUL5ZWrbla8hWA99RXzGZfrMLWtFHiwpWnKPHemTcRjeqd+Aty0YlQd04u
auUo0CSlYf0cxLH3u4WTiINNOnNQrzHznBem/2Jy/Xb7o0QXZh9DzlVTZOZbp/E3nz+AE3NyDiJS
S71rh1rBU//o30vnvdhzCJGp5xRsZUoEhuLtSOrjaf/8ak+spPpsUpqeD3pzOq2E8TZG5ER8lQfZ
+vPBT92K2XRUHVoKp7gdp2yt6HaDdubdmM3IYogMMuPc4rreDJNefPH59Z548+YoIhAGpQo/bKAl
HKLgBnB9jGbuphyitaePX3zJidmjzyeoGdt+E/ElpEUnXQf1BR3Vl1aft9HMAUGaQb8Qv4bpYJZ1
uDB1ZZUjN/z8Bp16oLPzgm/YStzaPFDDgwYH+eGLqPnUuLOg2YYnng4D16waK/EmRe7nl/vrdPzB
+WbOBNIbYTixI/qDjCdsgAkYoUnr/WMEnVXqf4x+h+IRX1GNV2MoV1IvY+HamWguZXVhUs5KctRc
V6ZqIwDG5lEGblRoFD1TV4wPejZMlf5DYKtLxJITHVQrggcn1df2YLr5SFZWcxWzW5EwW+ogNLzs
++SOkGIZqcLLyCGLbg5HE2BfPyYHXW6Qat7VSLtDk/o5NNnUeqVEv1Y4Zfmk+kxKLkGSuWPS79Sm
Wjfw/exsJY3mMfGHnRPxcftuUExtHkbF3wQ4k7r0uobn7+m3tooyIVXxoz4AsENd8EUUYljT8//o
Ps9yKViFFYXYVEDubvDaPnr9g4HeSEJAmdt3+cD98V5EJLmqo+0Gp9k0cbUfapMaxt5qBuryYpta
F5kHuRx9qg65vHcolReLzv4xZSXifF9ZmInU3J0QJL22jpEB+PIeqaDr6xh2+HQYr8r4R6S+Yn3A
4XCfUTjM9O1I7blvN72OjmX0wRuuRJmuQnTeoXjL8X2BMFrqdb1IEAtbfY8PaKsr0SamujEiSkoo
1Bs/6BptioPWPneJ46a2cI2AJAkK7eF7rn6P6FTSi12ELkO5apKN5KC7oWZbKsuq2PXqT9L0S2G2
D3GdXRVScxhiikodlUpMyrWWLyskZR4ak1iDASsehxqldHc9IJn3U+5EdGlRk8OghkYKCloIdl9q
b+ugRAOmb5NAX/aDdJs3aD5fFWVYtBw2iyDfxGP82NP/Owkf87Ff59VBMze5TK0enmOrVCuLD0X6
ONIKWRjiRsJBXur8ZzXsUMhK8kpDMN4O6oJpUJiXcLAWfbE1i2ZR1Tc00FhmYbvW9LekPBqDsYrM
bKkJ5SmrS2yKaNK5qi7Uvptg3Gk1tQ0dqOuiazfySGdrPClpUN/2ZTGpvzSjvh26ZmXjpGhVaYVu
w+3Da3TTVpqtEwDllqQsRdjtOlT4vpUsaSs5FrSdCMadhMFKv6TB3ipBju4YMY0y7KXCJRh8dYmS
pfORYk0FxrWqeyvdq3aKV286YUI6dfYKVk/H6/FUpevAarYttbYmDNYJYoW46t3S/Nl03iYMnW0G
W1MNtLfMRzqNQcunQGun8toM1VWW3A2VNiFilqYE2rdKLhP1R2hdD1gZSJIuSYcgTXXon5cubavd
NYGxHCbf4eghJvqWOMWNPcJkooJiLCT8CJJ04UTNRUHht+zXqf5toP3uGB4t8HftloPQNfmyK3sU
R8W5VYL33setqSBJKFC2G/my1+9lIfZO7JJRoi7quQZ6C7560fsbqnQwOJYOGnRkQU5NC4cLocjI
xTJEmOVaJON9a2MIKpGNyvoi44np2VPVP8m8iUijeooEXuctUy9HKpUual9aVgMMEtq+jI610MQT
3OM6DJZxj8UkRZk6phuh7WVkDmYTIGejalmg9k0wAbzmsYatcFdG2iKwNPokgvlLcTZWx3DoN1Cg
QA+uo/guTm2EA++dZi/oUKPUeynDnE6eqO944J251OAFafKtgesa4w74cBV8Vm281Hm6Cahm2NF9
OtzWMgJz31nyMNBYHVQcw06G3t7hPSYZ2cRPUlpBJtLwYqjbRNg3vuHcddYB+VaK7LkI9wKiedFv
zMq8aFmgrfqblOAJjPGKhvVKLoA1R4RWELcom6CeTYJ4nTTfeoP52SLToeNIp71DbFyqMgasQV8V
xmuJurXpH5s+c+XQovZ6E9tgM+0t4iCliZdtQO/IyfzYxft8vFLYwpTwqW5RxUevjqlvi8JEblht
HUsmO9ctcqycidEtJJlJh+Hnykxv8pjXuDcWNrp+2dkOzoVn0a6ttiBG58uuebAV1Jto7Fd5HLzL
UbL3g7uU+jpzadoQhYEAynrSRcYSma3Hxn/yqHY1yIJTJ70w/RfbRwrPC9egnxP0h1kMiIYKpqhs
P0YoPTJa6OTxeG2W8kOKJn5IsRf3Gety5LykEiti0MeVm/Tmymz6ZWWQezaq/LnqzF0nHxGlBtBi
YDxgHYZAamYbLTw03XelugiTC1V+tkW/iXJ25Z6iZD0hc8VB1dn2fwxNuasLzY2jW7SG68HLLjgB
LHWeG91gqvjOKGAyYwNsHPS1DcUjL90qlnNRqRdd9b2kIu+LZQO83mzgGPrFerB3RtUvSuuhsV/I
La2isFuV5qOR/tTMuy56pm/YSsdK4hN0tNl3Cx/DSOcdtbZuqui6qGmX4t9F1WMabphRrvAYzUjC
Cz8ergU9wUJpHwsLLR0rMBpc2KpLKi4Y8YxyEUc1nmB7X2fyUqSIB9I6WrfRrZc3hy7Dp4EWx0Tm
XaLdNIlMOEyZjvPsDbdynKHDRcDiB/f+eMdlrGRER7Ldfdc671jJN5L+IEK3ISeMlaoPxS6R9pZH
Tti5iCkhFYjYJ1xKOlhvbc6O073nePPCIdmkbX9sLKxuDvO3/OY5yq4PqLLWKDslXtZElvHLeAuD
It3U0lYKe0JhQaB2a7RfEfROMC2sOeMtoHmihyFGHJzhsqmVVcjaXFc4w8ufuojcjNCqQegSVhlN
oLCz4x+g++/aN6WlCPC+hT9HNb2NPTY3765K01Vq+MR56ipnekY5eUd717QdoisM72GzrAJpW7U5
qnAHr+adk6AMzfKN2SCqQhj8eWSr/yIafxRyzQ5ueRO0cRF0ZHo79IoJrnfgNeVNoLbbWipXIYsx
TuOt0NyyGI+28lzZP9DALtTEXFl5twhGvJcYsQpUHn1k4Mi+osPIYsQWIUYMpNK61NsDssKwv4mK
ZF2AnDfj6zbDtBqph3rSEhYEqJT6Gh1XvFUsk+w+Vm4awAdjI1Z2rq1lb1hxVv2RYkJ14nET+lCp
KBoMNzRM3+QYOcOdwCcWNtcGKiZtoAeR/NCBZrQwk0TeRRK8IaU1im4vzNuIfSoS2drnLGm31kUU
o0gjm+8RWWFgo86Qx7RJFFin6z2kIGWRliGW8k2F5V5Qna4QBbEcjNXLWB5g/hAJYVe28idZAn1N
KnHC0LbS0Sj924aFa8AJ0Ncbp7xwjMuqWjXhjZqPWznaDTz3GjeX56MqlvKtpvpLxGnEBXuvcL1k
p4p6aZrBamQ5Myz0nJgtbB1xtlKsdfsqY1GWy3ahNjmrOJJPjETaq97eivQ2wH9GFjafUtXhTYFQ
DmKGUzmbMCYAtV3JxKemyccwuRylF7YMFJlipRE5Fd3tEFEn9TeydzGyeVblnT3aK191pX4hbq36
ouzHhTfVWuSDP96o2b2lXBtxtabZ8UKnSB62F631rcaXmex6ljWTcNlQeJMnXTw8gZjnPoYvNrCJ
GNt/feeJR1m+CfzvXXUIoycPb3XIu5Dy/mnGZeF/dyq8VAwc3edVOHW8JtZgwbWx7lPSor+C59vX
AS6c3kK3TCO0dYsRsUrl+z65yamrW3QeQGi7tlN156jKxja9W5pyr2PnQCMMO642RYH8XlWPTR7s
Mk4/HhLxPDFRTvF4nIFyQfmY1y+pd1eHD0rq7DEJAQTU7r2+/SbJxSFhSufW22j2Nx29P+m8QJu3
VUbjs5r8U5vf6w0rhIyRIcj3HupPLeQG4JYOJf8OgdeyxibayWwCw02eerQq6xeddznQvbNA6Va+
esptp+aLCiOGY8Ev0B8MALVpiFtWjo968dAlbtt/i+Jhlbd7cGVTo1DCVlRYOgujol1kTEWtuKHr
8IJJhgceHzOtG5jsr0p02xJeyDx95wF/F31HGvFaeQeNqrB6TbqEcH+tIiRuxgtDP4Zd79q2s4IA
0siHgf0j1V8inA6986jb7wot/cwwX/tdfmvp/kOGWTsEMwIDpQEDv2o9pPEBO1DM+dOH7e3yl0oC
1GEI3FR585phbfeEAajCl5W+1QN3ECVO9oNCETMxOfvWT3GUY4iO0c21mNrBMHT1gy3VBzmnaUwZ
NJyZTW87El7nbf0tAJBtOi0erMDVHUAGVIlMPIhdg84zbdY+roNaL+/N1tnB1L8UuPqtAVVrskpN
8GkKxjvFWQpa7ETTUVwQCuH+b81rA/N/4F1OLhrgKZ69aXqH2hzLuI9bGbBAOgYbDE0lZwAxBXO0
1XOkfhMg9838fmVjmrDqfSgf1fyxJ4GmJQNGkXEZe0TkeDkU074tRvqETM/TGdys29bdbtqE1KT8
GerJNvK0JZbzpV1hiNDvBlIIKdkmCUvWmPgrDB8gK3Zhiwza3Pb9vo7sK0tPMdaGF5oGJDdBVFg2
68B3I6Ardp3eeoruNjhh/Kq99HRtDzfNHQKkU4Jmb1W/HXV7Z7XyoU54H1mRbEDMwniWsP14GQtU
fesj8K+ql67yNlaKvvmenj3F4B2HzLpLYrFVbJSHgHC+2M5O5A9miUKcS9wMPNOHAWMhvuigev98
4F+8uY+2yVmqUCidKXS17A922zywmF16YHp6kzhUAwxBj6iB+N9OEX3a7+AaiEHMJeaywygpV3Fv
7+R6fAzsn5HjXzrez88vavruj65pyoL9lnquRqdEP2+CDUv0RUwQNEmURZF/kR39RX/7aPxZhlGP
7a4rE0p6haytmlF+EP4+U2lVJH6G0p3fKhTmd4pAadzsBXtiO0SXiXVZftl+9xeQ76MrUP/8hQDK
c5N3kF9IHmXEYa8OKX6Qco2SbO8JB9cFXSbzq54+CiFO55q9KlXZZbJjUxyQuvZQFWxVPi/Xr83S
lgFGsDCmMH4IJFcRD2P4RX6R3fXEo5wlLi0zw7/BfnXAfL8o6bFLNg5f4hZpxB2HZ8wh2YEAiFYe
yTKj6p+Fb2UCqF5ZyWN9l7OjjIG+KjGpsResdazSPb6FJOP4e9MVz5qvbwyz3eijvg+Kbh1IzzoK
8Vyzr5z8myi65eCH6zR9LEdrKWLccMWuro/e8Jg15Qq6kYMjVmmuqihapkBFKhLNpXet2Xub1ZQ1
bVmYR5x/ZfkUyy3pNdg2DdeAoYzVvc4xBMXj0iqeQYUkHm62fdNB5JZXqEDa1CJ4xCYvNU8BC2WP
46jP0ymTsPSkejFRBsq2IKp4jQOCxRihLgCNpMEZGtgXjdnvJB1F/0TqWNvJ0ZHXmFj1EbtieRnk
u3rwlgYpQpU8RK+l2wgQV8yxIG8w0ys7vYgXAN3wqObDQ9Tkq6oNdgBTIW09Wxphe7iLy31Bio1W
S6H/OvY/s9w/FBh9ygD9NC5GCC2q5hri6ICrzulrQInsOI7hZRWG7MbE7eyqQomYK+nK73GAC+yM
vuttfEOBNmXxqLG+9s+Rrl5k+U8tL7eJPaySdnL374vgPqzG51gQ/Jj4Bk1lzZFzWYTsONj06uy+
iy/U+AKhKHAnL9o4w3ctVdaDHN1azbsTvOlqsCoE8LjUIvERcdaKF5UqL/tsKxW3jVWsRq34Keps
20gjZ7ZnSz8gJMfu2hxTTVvDM+Egry+hKi06M70eMZML/EZV129E7pFASo4Y3n51GPeD5NlGWBAk
+botvsUkiNvJXglI0Roj0kjWIVUug/GiIXqsBv/BkJ6GqDo42bsV4Ko10lWvlesBX0ErnEs90PaN
r30PNTIQCDcc+V3qNLzHtNWqDbC1BY3WnyJ8W9DF2mLjwNfIUv06suQv6iAnijnqbE8p46jjlfEE
UUdH1vCu94OVZCMhCXDHjV8pHE6s5epsf4HWmqlAhMShiR9S2gwb9dHB1vr5RnGiLDLHcztjxiGF
SOqQy9vIp2FeP3x1fvx43VJnW4TlK6FOZlcc+vqi7e7YAb4Y+ER1a87ENR0tF5lFprwFD9F5I2Qw
IHI0O87kr7a3E8WGXwrh37ZPw8qSOh4NHixOjiJu6CFoki7bRyBLwughkN0hs1lnwqWj28vPn8Sp
xzxb57NRka1h+llV8KpZU2SIpw8EwOejn7hpc1iuHQdBOrY8Z9+Q6UR+6NUGAyoQOvHj8y/49dJ/
sCHPybmR16CkNTR2QHOYVupdWIWXcaF/V3yS9LTmDVlZG+XN6nqOt8ll6n2zK44kUyc8DHdQllZt
ATjMH7ZxwYlWzr87Zrpr8FtSvNtUnbKOouSQEU1/ccWnnvJMySabgy97RU+pEYehGVBWMPOjSO7i
4FkU3/y+gbLmP48guXSgH04M08eSQJo1C0mg6iqwdtaYkexcpqT0mklvERD4z6/t1LScVbtqL1Kg
y9nkEtEdsokM5Ac/H9mY5t9Hz2mW1Sk5ByutzpvQZNF1agxumfprpxE71RzcHFuapBSLOk9WgOuh
/EDjyPJHB4OQQlLbz7Z2JJaR+aJEKClzbU+1aeEFaFKjZW599yNW7viunEAlpDUVhTCDnqAyDmEB
C8qvwWnJIN28eFvbzVoLnmPvNTaKNf64bTHEj/nQb2Pkxkl4rVHMz2iz2jovnqcva8fNQtAPY/9d
7/VbukaTJdC+uCunpsdsJR9iJ/BLkPwHJclJgiTLHmAwzd6o5P6lX//Pt/6//Pf8+n9ucf3v/+bP
b3kxVKEfNLM//vsifKvyOv/Z/Pf03/7vP/vzP/378rXD+J7P/80f/4WR//rm1Wvz+scf8JWFzXDT
vlfDLX70pPk1PNc4/cv/3w//4/3XKPdD8f6vf7zlbdZMowHRzP7x10e7H5gjJm3qf/4+/l8fXr6m
/L9d9iN8/du/f3+tm3/9w7H+qSuKpUFM0E2TUhCzULxPn5j2P+nxoji2bOB/VuUpps7yqgn+9Q/N
+KchKzT1tAxdcwCY8FGdt9NH5j8tU+YvbdKwukKKWf3H/7muP57N/3tW/5G16XUeZg0ujw/nn6H9
Dd3v4SKOQ8fcBgDljKu6+0IL8/G46hzd71DzNNHoWevGCKCOkEAbngLV7M855BrqnN0fWVI8iD6z
1kEFeelWmKPsw/4c85+/Pb6/btPvt+XDacL4s7XDScfYbmPPXMOkqsebgkQXZDYtIlaVdZmegrpW
Nt7m8y87da9mc7I2ZTMSfmauYUvaGulEzQc3Mpj2y+fjfxi98WNmcZXlAG+MnMFct0qhXyiK0NM7
IUeyeRzsJutdyRpJVqRDWdx+/oWnftD0979FFYUtF501fSH1favf50FLnxK9boPwi2Bu2rj+trTz
i2YhF1BZITct+RoR15bYm4MGowfAlhocjTiYXNZt3AJ8rctssBZyoivlRs6Crtp+/gOVD8+qXIA6
+4VWWoM0GUgYUYIqYZXarqURncVaKTi8klWnZDBY0jEX0MzWrZrn1LckGtWl55zDuYJpr//tHiNR
SbvEENwCG2yaVuU/LYMC6ue/79QDnIVoOTOV/B6deYehtr6hrASH2rXRF6eJE6PPPYiJHYVmrVXG
OtbC8F1m/8DsHcbtF/HlqeFnIQW5CaMoA+x0SWN1j2zmOomA0Tpv5ZkbEqtEREWhlgZID2kc13Iv
dXj0ixzs4Vn3fu5MVJHo20MSsRrkehstB9PET16WTKXV519wYm2bm2yANQgjan3LTZO69G6tNC3b
Rw2cirxvpMCxbgY/x6f6+ZedehiztUeNBgnITQEbLCfmv67DOmge06aRfp43/vS9v02D2kZcLnqw
4WOupOvB17FU9mGMRO3z8T88rBiQq/8cH4yInrQqTZlzzruoLSpOwOtEDPhfyjDQnTO/ZraeaHru
2aKQLLdpWrXZZmaO6X6kntqvi7AR/Xnzeu5YLPOu9LQ+td1Cjcf7uBqCKw6Yzv1592q2aghyvIog
xnFVqQ/BvVZ0sff1ISchZtjgCj//lhNv1NzGGNh+EdtWYbtVog87KR3lK9rckPU7b/j56uGFg8zN
Md3WKkFWyFGvP5tjXnyxc526+llg0XZWbtkyuoEu4Qk0iZ/SikmyzmofZahza2MbatmQDJHt6nUX
8wwGG9hQLQ/hV4rbU9c/m8+xA8XK6bn7jgJDZ4eUKhPrKrJGcX3e/Z+++LcJbamAZIComa4D7OzR
suv6ug85spz5eGcTzUJR5siyYQHI0CGBN6NGjSqIUyGfN8V+yTp/u/4+HEqzUSvLjWu/0JFMqZ29
iFr4gl98wfQifhD7zE1xg08GPhU84tIbCsjiPjmU61QaO3PvN14ar3tfHbJvEEi0FxQGSIo+fzCn
Yp65Hy7pfc/KR8FSCBOw2AdSDVkP3Y1DWGc3IgLxlzXR2C3DwCzSTdyPmMtMXWj5XSc3ZvvF7z/x
Bs7tc4NnSpZNZxo3taR2pYXCcm0LOuAXv3KKnz64vXMfndE16PDU0nE1eawAfyhe16wNbxyTbeFo
1nDl12n+s5B0kW5JsGfGJe1H1exCtWw7+gYX+bzG3oZqzo4FdhYZRS5CMFiWB23EHJ33oqfoc946
OvfAJZVmKjTARX0lFcL1G4XEva/Z/o/Pb+SpxzSbx+hhTTuKfB3mQW8/G+xul7UsnZXN5d7MtmVU
+VkkSZaDYZGTzLJV7HRcwL2HV/v55Z+YZeZsnajDko52fWW7zSA8dQf0spK/94XCjAvUgHIwWl3k
V+pownEv0hFQ0udffOq+zeJ6TcAHjVVQ+aY98bmLUq1TGq7o0pkr+Nw8N+pjXLZmhRK5NJS1OXQT
Vjk/y1xjqHMXnek5ckYZZATF5zfuiN5hYVZF9MUadOLm/M1Lp8iBRGVkdCN1YpQ3SrTyhvwsYy7X
PtubOfXkthLmI/0sETTIAdJrH1vdWc/VmM1mxSwytOD+6PrW0Fy0QyazPZeBEp05/mxjDqK2KbRq
GF3JS52d2tEQwtNglp939bPZrBXQ25qY0RtPBViuWTWka8BU542u/bnn25k62p3FY5UavPOxhgLQ
jK2vnEinXprZVI5kqZKFV49uqYTJpobev+wM/SvOy4kDwtxhl3lY/kdFEq6QjHeOnXG30ZHtZW4j
rK8a3536BbPAWussQI2IYFyNiXvrNKARFCjs5x3H5yY7yoeaLkZTuLlumDvbMdpVNNCJ+qxnO3fb
KQ0gTnuMWtevE/0QJlhTCtrenDf4bMayUXtxrGiNW+aRhz3EUOulhRQqWJ03/mzSGp5fx9JImqfI
wp7mS7QTaj0vOW9S6bMpS35U6pQ2ajZV64v6ThOynVwZlY32/bzLn83aWAm70u9UqHXAfpZxYTwP
zpBtzht8NmmNSAKfYgOyLRP6hWh1qy5Kx/mKz3Tilf+b865AB0BTr447Lz1XKvFd5vRnkXAM6Nd/
rjdxMVaSVJt/XTqSJmj3nXnupc9nq2F7rR0o3doRJI3VafT67Bszt+HFcld4Sc3ofeQEIOzoOWCa
2HTOeqjaFA79dnoJdIMinyozuq6+lyjqsHj5Z2a2fqErfhs87tPEDn0Gd8Y2dRMLp3YQI10579Jn
c7VvNMtLhrhb05RVLHqlUwFoe815W5Q2m6tpQAOlXJPbddZN0OwgfG8jlIjnXfpsnoIQboo8EO06
jcEDmjR7gESgnjn4bJ7KnlFpQyA1a6uUs1Xdh691S9+h865c/fN9KWunj4iE2zUmH5SuUQgYtUL5
dN7os3lqaZHkhxLYYMtplYua8si1Z/lnNaw3/keH9tvr2Le6mtGbr3VHhRomLZ9t01hJjQSh+KzL
V50/bw5KSSdtC79z/zdnZ7KkJ65t4SciQg0SMOVvyMaZTtvpriaE7aqiEQLRSCCe/q6sOynr2JUR
xJk5TulXCjVbW2uvz8e6h8MUN/DlXNny41jzwVqlTQki66ZxspZzd5e1qMeYVesvx1oPjlY7lYZX
XthiyTjewNm7OebvjjUdrtTZt6hQjpaiqaNHbI9fPUsOpu9CDVHWNDqhwNgX7VqnZwux7aDgk3ys
48E67dUcTVlqAb1soIjp2uRNwlDAeKzxYJ3iWXg14CNGl77b/mw8/cyEvj/WdLBK02atIpzXvkCz
EHXsbIaNvp95dWzrDVVErhK2VvEEF9QsI1/iBftAPjc7PRZpsOBAtWPHSFeCNaqHaUepUPK9blDq
dGhsQr1QmTYjqsInWwg/+ZPWBl1Xr728/iaKCaVCWS/jxkR6KfDanz2kc0Ufuqg0n491PViibEHZ
OlRDmI51WeeoivmSpM2xT0qDNbrHQ9aWtbLFJBzPabp9haj8WIo3JG0DXbutDUfbUTs/x9ajjmI+
4tkl2D/04n/t6cNaltXCK2CxSpQhRW35poH9wLEt8UUK8u/giFID9ETEoosk2VvIVb+mk++ObS00
WKIRbAGxm2NMurp/N1TDtdT1wW4Hp2gMbye+Iad+GXZ3M63sPhbHRB7/ZIr/NdrGi0UOBnc7qWGT
MGxFP5XHnllDenbTLVttLTpt9McdstY2+XRo0ZDg1OyydoJdPD5iXKvvE5wRYDF7bJ8KOdV2dEAq
AaRaeBBSnne/gCRp+Xw+1vFgRfK+RFVkk8EgHDYVUHKrm6zMvhxrO4huVdfMMKhAnaJoEN1GRH6L
M7C3jjUenJqY2OMIDupS1C9OHGJGEVaWJa+ZK/9miyXBokxnlyyxcCixlB+m4Zwii32s28GKrKt6
jIFWWQqbQsyxcij66CifjzUerMkV7+/e9+V8obW5WTu87Y+8PeTcJVio6ZqsJSrq0HjaiSduzY8m
hvj+SMfp/+i6YuHJmGZgPWj+JND2Zt3RtoOliSqaBHw4irQxgvU3KG5t7+CfIQ+tHxpKuuo5dh3i
WUwUscscJICPnawPBVjQ6/18MmyZjcGoxcrfuF9QQR+XcjgzREDNoa0FasGff8CsOi7xVgMH6dh8
gyj3Mx4fPh77osHydJyTSXKMi7WVOI9WNSg3YcmhOIKGSq2pdqhEzaAwRlnhkx3I3YZyqoNzMVih
rQbiAmAm0AEUf+ggOETtXcIOjniwQoG6hebSOkCkTPcujrpTOx0yFoXuM4hnJxH1vuJ6LhgTcLLR
FNzvuP370OcMxVUeLwozfD5mCAzkV3hX3TWJ+HCs6WB9btNSqpRFU+EpcJ/dkIxXuJAcU0bQUFg1
gPqcOch3gPR7qRfeh8eEg7lxrOvBArWGzQqFQhPsGpCFymGFGt1Hjvj3x5oPlucaceyKscUXdf7P
GRHcNqffjzUdLM8FB09tJLx4YVD5fjPmlgALf6zp4Oh0ZaokvPumYndjDQxkBaJU1/841niwOBug
5edpUwAT14AQxv5Rg6v+302/jOr/PtHTUMW0RsgHO5NMRa2dAKM5ke3DKA2q8ltm/em/f+RlfH/1
I8EiFarfejUIWKaA6w1TqM+RUc+Hmg4VTBsUj51MygnrH6BeN080pw5GBcdaD1ZpxWoB1CRDx2P6
Wbuohy2y+XSs7eDGWcNdSk2knuF71MTABnMLx4Q+hRHP+dgPBOsUKJIqtWmHKblF7xrNnpvx2F0c
JLGfj9CuESMuzGgazM53C2nelsdcigUN7dBRp1jq0fkJZTQa9hApW97Ram0OKX1RQfBzx1niiHAN
ZmJJUNrrp7Hg8UHBGE2CZaq3Mlq2uZ5QS28IbA+S67hWx7LDNNRCoU7K2jjDkGN7vHeewRtiO7iG
guWZrVVn27GaiqSs+jyBPWA2AaB7aBaGSqcMs4RsDHZJdHBPnI6w7lmO9TtUL00NXifkGo3FLNPP
DZ3edWo8dImjoXKp3GKtKtNOhcTIAHGKIscRkOVj+2GoRlp4O0btALfhLqnH08TUOxtlx0LQUIpE
CO5ZvSBjUTUcPlkrEhUXSyJ5cGDinxdQ22ZQpbUe6ybzcIqzUr7vGrIf/KLB8nStkCW0dmOxZxM7
0Tl+xEl67PWchjIkG/XpILYB02XIYthj9KlXM8r5M7iVHZrr4ev/iDxWGlltCj616R8JMn3ApGp3
c6j10P4b4l+SVRuo2VVVwy+jR2quQI3beOyVgoZiJq8sLPU0bILgdwKIkluN/ttmyXrwShrKmeDw
SeI1i0wx1X6G/bOEY8xci+uh0QnlTAkMMlPiiClsJ8F6kVCtc9ytj+1ioZxp6aDvm3lvijlOqiWn
O1PflN9gM3Os98FZvTWTnNYNYzPU7QDbKf1x6+ghYQcV4WHNYFYUJRbjDqb4jQfU7grUfH1sVv7j
A/avvKXjjnvTraZoS7F/JkNZAUGXwgTh2MAEOwLHLiyYx2fN+nKcrwnYenEuykGOB3+A/byh4alP
Db1xGHk+r7fTlH6sx+5Y5p+GgqZEaQYF82SKBOjppprfrWr5cGxggkO7Kv3Ku64ai+SFMD2sNIc/
12vK3Zfd/BcBeyg0Wki0+Z2LocBagikKpC955KPkcqjrobf35CO80XdoXThvc0HNnepfUzH9I93+
VdeDlTQ2G+R1Kfx4nVQVvEt132I7SJpNneBYW6kbbfz6weq5u+Uzj2Sx1PUonlHiloxPcSbm6UOW
aHmj8C453LSqj2WedA2S8dU2pmTN97gdp49w5Abag/ixV9+Guo7g+4TAkp2pQK79khgLyFdHkSU7
SbxSb7d2jNK2YMlWx7fl0ALjTmGhKb5EUPb6K+XtnJwBJ0aba9cs+7UaM5DrSMd2e9WMbft5dpr3
f2xJHJdPC4D37feZinEs0p1lrpg2/L1ns+zi0hIn4H+bwDL8JH1S2ZuKDlUGO+cedWFk3NkHlsKs
yjE53ZpmnvaCDFkKCw7wyuOzm+JKXFwCg6+L6GrAS6rOaDB2XZYBPj81PMn10Ez0fu3LNrvtOF3i
YsdoryfBlQM1NdKPU+/gpBkDIL3nbTmV+4eOtkNyLAoJpTUTQNPOGTcU8Cy3n6Z03JFD7dNXXQx/
Pf1DcQ0wqwvU+dlQZMjl5YK1b+q9OlZzQ//xg/zXhkkwciJOzVD4wZT6PACsXmwjSA7HgstQXUP7
hu4Rb00hKy22C5t7AEOTSKjxfGj58iAEXPS4llG9DAXeB/5eTXwnovmYkJ7yYLs3FqSt0SdDUZMM
8p1lTjZgtLOW/X2s78Fu78S4c2eZKbox29M8GUaOp82UsWNP4DR8NF0TFMH3euqLZtqi77pd+Q9w
L9qDO2dwlOsttlJZPhRS1AOynRFwwDw7dhKGlAEeg5cIG0VTwDXprzJWwGY1x9ZryBZweIHcOoZ+
C1sCWt3dlYIeS4qH4kbhoMiCIbCBhTu8zcsoAxqho685oPzuIAwy1xOpuFR4rC4q1rY52KJ/y3Z6
PjQX4+AEb1HW7fqEDIX11jyiMLEBhnrRx+KyUNtYy4bYnsm5qCYVg7GXtah4scvXQ30PnctW03eU
wIcTlT00zm2CGd40zcGbzj+uZv/aIk2ylu1eIUDAC9B0gl5Nnky0kmNJvVBKthIUYgv4k6CMtuvu
JHdiyUFkk8eqByhLf44o57avIJMaMNl7m9zVPSd/4MbsjyWaQ9vgZNPjrmfEq0iUbbdlXAJFR5bk
2N4emlMx3tmsedkD2kZXp3kd4aSy6EMAWkFDQRmd6Gbhoz0Uke/5XzW07H/t2upjulIa2lJBlti3
datMIWTioluV9fREynUVr7xM/qZqj4buVChmLUvZpS+cC8qnZ6MaN5zKpGfmDDJV9Ixytscoyrr2
jBhRZYAO4zJ6rSMhhmNfP5TNzG3cD3FPdYEQ6DF5wUyP1SvOFr/Z6kLVTLXh1UVOQ1/MG9yCaQfj
fTi6rAcXXXDwonwZiO4WYfnqYSZ0inRbwSaj7mFlfmhHCnVzkvAdl62XyKFcaHmvmwrleH70CzkW
V4XKuZ3YCYXArC84p40CVaNd47xVsTt4/obqOTnviBsYfsBbBjX3bj+jqOHHodEJxXPdov2S2b0v
zNTP8Cfif+8L2GzHGg9eMqpxp/OsEl0g5L92TN0xdggaJGgondNRRKoVxirFErv5pKIYLzDr/v5Y
v4Noaqm7qaKr64sSjrEXWzOYBguAI461HoQOq5JN6hQHDlulQwUzuHS8qxPb1wfbD8KHONsGLnui
i0T0LSx80xsVg7ByqPOhZGwyfVWVWdMXIE6tb+ZJA2G5tO7df7f+MsC/uKOHurFsVQBcUpzA3R6P
CH3IXGWXjtBhuEhEt/2xYD/UkIF1VKaSV0NBLF/gIQYA6sscItlrjra/2TJJkGvQUTOPLmuwGwv2
wS7kfUXLY5E+CeYmzCWWlEzoO/Jf4txMSOXvFsZo//0Bftfxl3//V4DVYzJGCqrAC02m8r3zkfnQ
1+JYNRMNZWRd01NL2Ny9bDbpO6O5KJZGpOdjfWc/990gu0BK3Xd4DEdWYhhTkCCq5uDABIvW+gVW
gb7poBCAhRMADGb8ChwWuATHOh8sWhjSgPmwwMFwn5LvyB096KT+fKRpEqrJYkfwWo0KQRStDmWb
A/Pr/lo5UFXHmg+i2gZ5hL4uX4bdpCXeNub0VkthD013EgrKBtbabZ/Q+bKqkXaizORwOTm2FZNQ
UpbJPfFiRv6Nrgtga30DPQIc0/vWHbqEklBSlrq1NIg9u4LCx/IMvgx5GlDP9/7Y0Aer1csGN/11
jM4VrbbhriWUPDJmxGts6H9SQ/+7H5NQWCZjzjYpLaaOtEK/HeHAaG8a5cbpiquSZWBDx3I+j4Dc
D28iMBL2NyZpR/2VUR5frWT7bRJHXgBKWFq4K/hIqbe6Fxs76XH0zWmv6nL/PpS+sdfeIMoE0aLd
fnAdx/fOtMudb2p35aVd0QQ8MOqc6Cben2uK+pZ36sWnAtS0FNQsXKngQU/0tJ5qAuXnY2vqaD/j
/z3DdZ6BsPBKxPTrM4qkwQZMyiypmBnhNr1xJc/1Mk5jk7sJqczbZkW90CuXil9vxSR0P4N+cmQv
hc+XqqTtowMW8A1rGEgTx+ZOsKENkRIDsrCqYBv5S7LxXUarp2NNB3sZbp1eR3JVBd+h5+1YfMuG
WbzS75cj9BdTMpTeWRvpap83BUoMPEFup3nv4Kbqoa44rwi5q1uZya4+lM0gabC30TETMnZCFZGJ
5CVWa3fdTVd9PDROoRiv9qXFbZGrwg0xrJ7L/fPSstfG6XfTNAhBKKkaqyYLilpnmw9Qb8dv07ra
vm0tjV7JJP3uUwTbD+QJlXWyqy5Vsyh1tWKjUIcBDwriIQiTUHQfy/uQ0CCsqpHdKKcOf0zPIgjd
5GdsRAcPsJT9HDdEMBzBVb1XBcWD2cLXK2hKr2zQv/sIwSJLOLScO2pwz6oak+U262YgfNIML/Oy
ch05pC4gabDeBNqWTZNEsOmAkSBq3asv2ZgcK20loZBu9hms6f3UFkkilis010DY1fTYZYUkwQpz
DZKF3IKt18RpfDXOw48/aw5lLkgS3D+JNLTrEjDtqWvuSMnzeJDHxjz0APOcdPOwoOl9B6o0G6+6
YYcyIjCl/Xk+ehihNXOmyrMCsycR0f0IWMGhHSfU0EFWiEGSTXk2LbgW7TwvRST4h2ON85/7XYoE
dC8eYbLDo/tiDByafdbF12OtB6uUZGoqBYmaImlmcw/V6+ex8sfMYUmooatkUkWO2aboPOuuNlv6
GzJ2x6SoJDQTi/yGhz3g04umbcezqdM3UTLNl0PjEsrothZULvBYs/Oi42a7AqT+0UxKHcuekVBK
Vw/ZMnZxn517B/BlNxQteIbHeh6sTl9vW6UrBDggbIB8ZYEC3Dvxys77m+gpVNI5qPN3VPhhEc1u
yKEaAzgEjsLHeh6s0B0mPbNbDJgbqfbApJhhzMupz44J0ogMDtZMe9RcKJGh0GrYWZ525XQ/bKo5
VgdJQmMvK/uyT0YOtuwLHVe9gwrglZH55znzF+FZqKWL5Y5SjL6qC+oj7u5JowUKjCp4eT7DKQkw
ZJHtPE9Gp8VFIp+8nsZFCQeHTCP9dbQZGS+7oRX7phPBXFGmvEkO5chJKLoBVhnUKevmS9/L7gQv
XHhMxOUxHwUiglO4yxa+81TMlybZpqsoFzgWR0DOHZpyoYKQr4zvnVrmC191DQ3H8oyCzddc/H+z
WEJVD6AJMOFJ/AwYCt0BeFLTKVEHd79Q1COUlREfMeq7hgHEuvi/yQS8zrFhCaLcaDd6LDtuLxX0
+OdsresTYSgOO9Z6uM4hrC4bh606Mez7rPkHXbNjBZskFG1u0UhhArO83N2npboFdia1l3oGAOF8
qPOharNvmkWmFEDmbaolTkvf2v5UC0n5Kxfh38yaULY5LcrurjT2YofaXDRgkWeTxYe0iSRUbeL+
ILjh2l7oiwndKkDm03FySOwPI9KfIxWTuHguFzTuLIzEO4D4ABxmxyShJDShi2sLawbb2wtrqTlx
RcEl77vvh75qqNkcVJoSwsvl4hiwQGkEbPW4xeRYkBVqNisIn0kc8eUyQOaVD2qqwFnjy6djfQ8C
xHg1hlMJ8F+U4a0pVnt1abw4ODDs52/aTCsd8G6/XGCYyp56vanvEsz2YzF5KIGpNVLKg4ntpSET
AVCelZeyhIzuvwfmZT/5xaEZqmA6qkamwEi7yhLQ66fa6kZfPRCD0zWeDE7B//6Z3yzYUBFTOl7G
tMUfAQvu6OyYqE79BvDvsdaDu66py2RZgGy/VBXY5inkMKds8H8eazw4XFWLwxt6xuliNuNPjR7b
86zLY3tNqIjJTEwWLcR0cQrYal2nYMTxbD+22YSSRK+5lPu0Tpel3sGMn9XHnbbi2CcNBYl7DfDm
gGzkxaR1ctIdmG+QpB4T5pNQkdiDILUkaWkukY6mU7ubHhxpf8y5iYR6xDKOu4m20lyaZaxPu9Dd
KYVz/bHjLxQjWuqRcp6q9Nq2/f68E7MB4d6/ZiX/m6UUyhFLvq7UQqx8ERNFPcrLHm8YfS1397vW
g70MhBukq32WXeMIqXMX/RhAqj60kEJ9lqKMluBnJFf4fJVd7nbIZJd6m78caz5Yp+Ad8WEnQD8L
o3sIEdtN1m8k7fr02FoNNVpmTi0CJ5Nds5nmbcbuwGQ/dviF8iwYcY2LZ2haxwhWXx7++2PKWBJq
s8BnaMo6GbPr/mJ9pFbgfeM6XY/tvKE2qyVdvex+iM9w4brpJ/NE5DE3QRIKs3DLwaVG6/gsIfhp
++hN3DfvDk2V/xFlwUaonngfn5m0mhax6VB3Xa/afjzWfhBt9IaObWeH5BoPdIOFejzHdy+leq/5
Cb4Ei784tENwYBOBRpeupbxqE803S+mcfpwTUlUX1Kkm5W2l97V+WPby1cv1b7aFUGgkfdzroZ+7
C8m+tPGzdMcmfqgvEh132zyjXd68TyH+acTBREOoLgLOmmVlkyRX2W8E7MPMkYd5ytRrBuK/Ed4R
+vJx/qVXgCCfLVi3yRWFKVU+gg633Os1GqCYnSczFitzLYqnQWdiT9vMFlD5TBuB8Bltw2tWpL/G
FwsSqj2S1nPpQEW56jSrAaTNeg/0JcX//vJ0kZ/ioc/wL31Me1k0pn1u9+aZ2o6Lm3JubA3ifFVf
YHP15+Y4PDDzJdmX124j9P8xY7+aqUFklnhW9q4dO1wvt7XfTrRrOmYuSmGr7q51uakuHwcNxlHe
8xEB4dZ6gN9vh87IWl+RjWmVzrtdOX9blz4qv3G+Qk3ZEwjyVc5bv68raPMY8DdKArT94OZypfJ2
i+JkBAEWVPCoyQnPGl7lEzCwiJ4HifWei2wcqm9mqjUgz7FKGn3LdwWP8LNHFiipzn5063RSnrfb
B/gOrq7JhQIXCt7wvtlAC6SZjWScZx48AXVDjZLgJWgkuhedoxils+jgnAz9R8M0Lhxt0qZ/a6Px
z5MdY3eWKFbgucUIqZNzK2uK3dsNqC5F+Nx/G5DpT2y+TZQAgStSWdVf+yZW2Q9dWdChUP27D5PO
YRHX+i8vEsYbs2u/5T2cxubTujYzVecE1bblBYzljV0iVm7zqUyxPWUnwL49QLTM7YLc09TJ7NoI
u2uU+4F6eAO0RH9KpHHyoSW2Sc+k4Ss/1YkE5nJLdXpONVyT822s5NhDltsOdXVeMtzLkxPSals1
oGdjPyWAU8sExUauKco4wV0DB5DU9g5fa6hBWUxxHQBZPer02eqe/TEuWp5Xv2/JD9vsnl/NNAj1
uE8slZ9qcJeTR76UnL/Zyzq11bnbUdgUX7PVUtho7DKx3QPKelJ8L9M0Bp2ryJ5V9kpghY0QXpNh
Vzde8m39Pqa6GarT4PCCcJugQjZ7pluyzf7U9THwc1UavXiHdrbr1wilTzu0rbBdSqyzF49vOQy3
TCD7ym6l6tM6V1JlV6mA4BzktmrQ2YWPZvdyHXHzPbGzuoAizvdHOVS2fd42VvUppsPA7LXlYt5O
Q1XHDNbCte/OSF3V6dd04f1wn207cnu1IHYDaNkseAHKs1QkDGH3snDOT5ngvH1HVTrJK1x51Hbf
s5XiKYQsMOTboU1YHLDaNfGzXKBzlXDmI539zroIhVaTS2LzIRGapue6nEX7HemttMOi0fHgznMr
hvkRTOlKPkPTN+pr6xPUlmUDGcTdLiKm3tB6VfufTd8NFmVWUzTEjyMWbX3pTe3ZrdG0HT/XkU4J
w5moKinyRMeZeSTLouj3uC3L1OdllemqWFfnxB2Zmnj40q7SixNACQQWBtXKaQY/cCG7H+WyVqrK
1ajS74LL0XyGJcFen/AkiYAHRRKDf0D1y5ziPx6i+MfQTm6/1cx4/6x2QunJ1FhJP9oY0/ymUmx/
XDJSXQkb0/ZtOtlEXkjamPr9qOptf1pRHcEiyApgNgF4Nuyr5e28Ln3/t8JzX33fypEDPTq0XVmM
QLpN93bMEnZqYx6zr6lkcfYnXVX5CN+B6A5vj/sP1IXovF1Fda7gKhWdt2ZP1zuAR9x+A8cp/qXL
mjg7mw4FrO8SX3f9I63Kht6uQ2P9JRrrdrvJ/ERkkchNkc9Elqp8X49ZZU7GLxGMNFuSzahA0RL0
R7fPYnqYyb6QW26k6T6C9lIOb63IkvpKajUk52VrHfbOVaRTfYUsnk4PY+bkjw5GEv2pRGpvfVtv
ZMJWUg/bepFiWKbqTPDE6e5VC1fsa1lZg9qUKHHVc53OWXyrjTFAD5fRJL/XddaaU9XPamlBgacl
AbAq5tvt3Ol5OS8rI9F5mXsGCHy3r2C7Lxl6cBakovDA3NCLJqrmKW+3aO4v/YuPUw4XxF09jiuq
GS/CTOsfjPhVgslXAQx6Aj9EPiDGrv4qsYSTU9vVTJ+kXsXw2Y+AesIVS2v45OVcAWt+uy4ofn72
gBpOZV6PS7Jhv9/NOgx5uyC2W3M8k7j5x2odF5/AbZlwIChYHGXvO7Ty8iHNYqeLyCSexy/9yrTI
UdLbi6LLaKYuzlW880A+L+l+v24zmOL5BhxZdkNKj4sFyh/r+nYGmi/Kd0DWow9SqImd61ja6DwT
R7Nz4ve9/TSRnbc3btnXrLB6iMrzuLLSv+Egvj0ROrfNBzwOMK/ypuuW7ArUQLXcZcBC60eP1FV6
jVWD824pSzFCBR/X2xtdkVadhn2iyyk2UxKhHGWay2ZFyeU+0/cLURo1Nn28LE/NRhJ2M0Bn0D4O
sEdsxtz5GNQlmNHn4zpl9JbybF7einmM+m+s2UCwlx2fMcf6Wnf1n7xLd8wEDZ+/+TJUaeOu+Mu2
9iK0iuePUrm6vJurpuW3qI2W3YOdGEBtF2xHnTyDr8XLv3b4a8MIf65bcTMPTVVB+Y3yJcyRFOZb
d3W7eHNjWs2hqGZQWBMA5oHKzN3ie/YBv5l+crRetj86kAZgNZCxeohPIzw7q1OE/ak8bUAsf2iZ
XPhNmhlU6om+h8JZuymNTt7YBRzCaVg31AW5hJ7wCpXWT+iuEG+31VfNTdSzGM+NTaki+6z1PvR3
qHAAEB6X1H37gVNj7hWMdQmh716e94CD5/WY7A87yWINFL3efXmbtvj0cCeWoNS9WbEhj2+BTJmn
W7LU2XKzLTITLyf3VsNIosIwznO+ZFjlBCaH1W6r09is3r/j2dZlOeh3qbwmscb+liu+ttNbstB0
/LZPs4nbvFvcJm59zMn2GGP211/aeQO3CH8kH8q3Ci8e6/tUYRDvdtZO27nnViw3OP8jU2FwmXaX
dU+StULwtAw7PuZUuatbVaQ/JtQv+slhzNzd2EJL/LZ1Td2c4rYe5i+bSZj4qlniU51vDu7mBiPF
u+rPHka75Amogzj7NsQyU3+M3agYLuVw0eQn3bI2udHJMnvEbzVJ5ZCPkfU4CrsNxweiPfgMy0i4
5DzD2WPwEHYm0XegCHx8IjjU29vdjuo5sZjfF0XWTp6abcezmk76+LNgENOcuE/L9oQERpwAozkk
tmBdIqTL+Ub0+GjqsUadOoXnKy4fbTc8cG3WqMsl6ke/tcO4bFcBsrx7S3sywbQZj/PZc5z2a311
HfBKTyOr+Zd0BhroPMcl8kdpEy3y0femxKVjalf2Fo+WvH/fqWTeQXjvxwEbZoy1gaIBqBvTQsF5
d3oodZeZ7ZTGcfXkIZeKTptstHs/7+uIKnoUS7P1BO/LUp2SjDbmrZqRmMxrXXXjhXsUY3dXFNjS
S1ryvj9PpGT4Ek3d0YfYmhf8r5xfgp8Uety6OmWpE+ys7UiozdW++c9t2sFqK981Sv6eDUpz+adq
BqJ86i0irlNdtdEJGG6X+BN2d5cnq+TLZ2bhZnFTydXgvE82gjCdo+rbLLnncbTcNugCeWeHfklO
TMjxrHxt+0JtWOpfBZlWd2WJ6ihwNhN88mjc8PTMO2jK85nT/ZrhMFqXfBJlOz9a6OCy/qSlTro3
ai7929S/UHP3aef3c5oqckmBPdpwjCLkOE97jG1/7VxU3SrZi+XZdiV17/vJ0hPeMkb2h+/K1Z3K
tY5vEK4BtapQYzTgMTWftra+qRcDv5QYxfg4bPlp35fM5AMIWvK8TITdVIgHPq864fcV/Ld0LrN2
nE81ZbKC0S9uasMQt/IuXSv/Z4yirvaBYenoYm/nPXsYIzY9kRW+wLgC8eVNJVO2I3ai8fTkIgOt
97IlJwnvgQe8u6DC3ySaw8IeNbwPfkrZx2GNqotirVS51tty71SXva1WYBfOCtP4JDa7nlhdNjdx
HGdvrKz8XUW37g9fufZDxrvp1BD5rhOT/ijarM/yipgZWiXbKTXmG2mydc4rRLv+6oEc9DfSseqT
pJu5W1qfZmdMZ3nSu923az+14s5Dixp/XKM0+VB1K4eXP+7USXRT6sStXV5i5qbwVvA1+bNZSr98
FEJKn7tGbyn0v9St/ty8mEjcdn7b4bWTTtQb4JjHcWa4xzR8aM+VdDS6czRGKTOK4ldyN9W0zB7n
aJuXq4M5BPm0y47JU+Zjt9zb2IjqD0SueryIhUXsxjSmid+0m+tACK561+E6bqb0E7edIW9Hbrm5
wH3D9/CxmGV9O0Qu675GNQDU7Un4RjRnMrf1klvRIBTNFvt/nH3ZjuQ4tuSvNOpdPdooioNb/aDN
d499yXgRcomkdpEiKUr6+jGv6Tv3ds5U96CBSqACHu7hLhfJc8zsmNE6nTrUKDYpAycIumQlq6m/
LzEJ5Hlexnn7hiQzi3Ko0jHB3d1hbRGRNBinanJYL5X+boq7unlYPABG+TiEQV9oin0nQ0fD6UHe
VMW5pL0f3GHkqCEniK4DL/PYQtjBw1DZ8rOGgr+/M0rHwk1XxufqqKQK3CiBT0wMGnNr/G59QGtM
fXTB0N9uJwA7CvtCNVDrXUSPJfnUolm1X1rSskOIkHY0yL2lXzwVtM5HDyIUbfIyEiRngrmoUtwd
KJaS0szY3dVklmzu+RS/RTCC0K+xxd7+rpRkfpMRKh2cV+VAnPkpslsDUMbxfRokWpdTn7Iy6Pyr
2uJl/RnCI6L7MdWY9cvjBvGTj2tXLQwuFWSc7hEMTtolH2ZYAu9Y7fjjfYRVhh3RDSYZY3uqFgqE
uRqAAe2bwK3sPmir1u2zcJtQAiRdFEUc2QEj+g9UfI1M11ncahFk/2j70Ohp4nbHWt5Or51yxrkY
G0ezg1LMEHxjG7NTJv1umT9aRjCzH1UtUx/athJIFnd7J2Wt8U615GWUShDW+rw2TcjxldAaM54K
1Ew6iVmiKJURXIJezRayGPYOsjyP3Ac6VS7xowz8FWiPJtsm7tau65IJGa8JRua4CRBKFzdjsdqY
rClHLK45bIFCg1YxA6RJ29ERiTbaqgfqWVr9nJGHE+db67pVFtnbuZpwhWCS/Rb15NuKdMW6SYLR
YeURGd5hFKaq2xoH9ejqOrtlwx28w4nv0aPGZt98ZVtdZTjjw/Ju9NWU147cDGQzTukcUN8GOnUB
PqvEibUsU3hyBS/BrCFanG3FxYFVtxMDV0t7sAQexzrFiST6VwLexy2aqhp0JhxS23xeMP2Cps8B
ALnRyquvcWNdNMz12l4xPGAOXVlHA1ZkaY6jC6Djwnyu/YMpdfcRo1ix16G16qglHboqi9d1SQnB
xgEohpcf8Epp6oz32DvrZmovWrso4DaY19hDR+MqFduKMBuMDLn7mk5Bd5E6UN1lKo06GSHG5qs/
LXGbj3E7PaPpDPLeCTBohPcTxYd1o0ix65bQvhI42HxOfuQizB6eLTVuYtQZSWdpXwSIKjepRHk/
pjG0KzPyFOMFlAD2TZVKOS1pZ9AxorARbEkxJrXyxKtw88q19btUQF2FyQOY0viXkQ0a8Ip2NtYf
qZ1J9b7YWW7nLVzW5gXeMKN/7qPa1CrVwSzq0xhDewXfvWXJ3KgBAFrO4Z2P3MtsHunSwPWiROTy
gHOePnhVgOa1VGiNkgh5icetKZ0FmlTZbVkLnprwpNSYPPteDshzOfgtSuekhLNI/DlqgBA4s1Dz
I89xcSEq2jS2t4sTs1E/gdHyp7PFNH93N1nkjF5DA5OlNI4nYe96EI7fwm1w4F7Eia7eqpFjIK3V
QnTQ2vXhc+8zXSdI3a0S2yKHBB0z8hax983irarRIwKRU0WrzOol2COWsk42IHcka2lUVd1ptRRt
ZoIZLu8DBfYQpCMa0fluFXyzD66QDn23pRzMnZlrVh/jivG+zntTtvVh5tXiVdhvffKztagmP9qV
WxTYGxNwom5Hub0AZ+2h6ZnRkPdLsuAsn/ZLoyxWti9f/aAKCvAo3gkWAzhIYgIb8WSwkaEvWA+2
y1mlK7jrxN6wnG1shvaL7dHAJtMEjO3iOX40fIqGsTZrx3Lynx1/6+fr6qIruZYjUtQeYgBQ/h9t
t7kKFQTDTzIoRveLxzs3DUOYUZ9xkHEc1nwhvs3KiC6xSJFDBWltunmQgz3NcA5yjxFckNwTbiza
Hk0UhAKxeO4yXJgAHJVEIrDwEhfV9OmSoK6u/lYOUNiVbjvsYeru+PeYKaTRmCIhabPgRoZVFDaA
e1wB4Y3oU4DHxHwbbK8chAduOj44HbrGd7frJUr3CPVd5k1MNBjURJ3ZXw1gkjbF7IFWJoFhjuef
3MgnqKGJdoZ9DQ3C/M36K1P4VFGpd5bXsc0mIkSbd0EQy8xHWotuEzn1a1Wg6O3YqQxhHgZhYneL
zkKS2Jg1Vc2WY6khWk8x5cMZyeAj4Cp4jpc9uF7QhCM/RvMSbNiatQj32CdHMNkSR1gCuMlrEwxT
bk0m+8F0RbgYT37SmrSdgxLJC3WALFg4zfwUbd9h1qkFe6RVOvc4DsPU6Sa2i3zhr8uh9eIgfoWf
cq/Pt3tuEfjgddiEaeMtwXhHaN0tbw4+DXOSytPBaIqb0zPq7jne5vBqbo3CqXTGdsEZAy0pzJfW
kvO7tfcUarLJBJE7oydDa05TQMoERbmrejZ8r1ds2ZAarbR3Pyc9O7IwMH5FXYhlDtgcSS7jdFRs
NPEdqZqZ40SMm+1HWwF0/WgaO7ZFyMPBsbi6IhiQUxxN9UOIqgZHg89oSAqBrV1+ViIkNk60x+Bk
bGlo4mcPMESNaBTAnBo0SWjaV+GY0bkfOXDth/lWj2NsfY07P6WzhOcvRsrE1B2qHvA+bpJQBMVE
Ud9FOTIGjTxhOo4Tm26AykcU9PVEa5pBxKXjkxUAzM8oIuLo3JowVE9D17TTkfLAjgfHIEf8A6xL
6aagsyIMvIy9Y5KO+tY5jy4cbB4co0z97mzI7EsZCoAhX00fT9daaQyB9MSl8/PWQWGVxq4Cll0H
3QCDlIk7+nscKVE+B1ZVqT/A+7+Zt6OzIdp6Qr80Vt3BCh6sCcqMBmAFXbTZryCWgv0EMNHuujba
3FeAJ4Qc6xaERyrcHuR4jllbd4pvZ/iGFv4GHDiFnHzfpEHUN06CNXeJhFpDUCoEHgmF60F2LIva
8QBrRwOQ7DXpED8WJ6tcBMmmipJwrxfDtr0IF8cdYHfmW8MAXXDkiI2Gec2ZeJNSr0TBcfyT8tD0
ZxcQIC06Uhn2ZC0Q6KzjccMxuQdp5X09DF10Knk3tE82xoU5rX7cqqNrEDdzmfFefaR9rxu5bwzt
+XFpwCO+oJ6tyzl1TbTWMmvGuAc6F8K/rHZTg8UsnBQGENEqMtAdNGZFC2Hrzd6XfoH/nqu8lDHY
N/Z5D8RbmQPt7YQLq2kjpvtlwkUDNYQ7AYHfPmXrU4DLjsEjRqp2ewFIXC7FjJVcsG2jZ/QKkXPy
nZKB2YpcOLv5N7Yi9nduE0Vi1zZUkvPWjZhK9vx11F9sbRicC1oD/4hCI8R5rRLPRoSCyvEhSHKl
iuc0Qv+mPvo5jP37ESYcyi9uNqgeWreFIPg8njY2NynrrW2ztZ9uaWtaRVcyleFwCDHlavdyECbI
+LyK4ewruKwACXJBK43rRE1RA6v0Ekd5nlOAitF11sWcoboWUgmaREFfB18XioT1U7nxZnmEXUGo
ATFW5bT9CAYS8G+iHd3u4AYYzzu4ALfkBRP1k37uYNdcvYwDCZezFzpq/blK0ojzunJHAcdY/DhF
BQNwHDCaAYRcKwUhnNThxbi9sqleEap5mPAWmsxsvt+m0I1HoAbD8Kb2m+OCQWh57Wak5r64tuXq
MunNG44UkXCoC/AJS8wBML0iNV3RsPkGNMMJsobEjlCwGkUhlqoBd3ufA3tvAQ5gI711M/ZWjzBn
moN0dRxvwmKJ5YRRAkFuV5AJdOU8cSfC7hSdOwej+DWtf5jb+fiDGlgLYM6a8IMcGUoRF/td9xRM
k6+x9jjppU5ErDBxjE4aIUq0cms3C3ziQHoScFle/YpqW2AbhU/g3A31/KmbRSzncaM9eUMxEIVL
0sjGHNeVbstbTHsx3+HU5sFeoVxJejieyARBOfyGCYplxpkLnuYexTGjR1VBhX8FHtxjGBzRABs6
eNmiOScIdQyJ/ophSxknGLrxbb5EogU4McnqEWywx7N5RmDxYwPVH85F5E/A15DNccleqXAZhK+D
C9h+3g3lJEed1JiFC5MxBl0apKD4JvOJfpkDo0Jf6uqvaMq22kkiDcK4SUCylxpQSTdiEiKBgbuw
vFgw0ojgnGEJo+oLpo9XMyXGIuBF7nq0HHWTWglvbXtEP7wQL5uCCox19s/VJNH/W+3xq98IB/C4
1M5EixHBjl1WQ1J9gY5KpjieAaoDYY7/xcj4n+hKfg3umqRaVRgEUYHZaEmf9DqWJhMcZQ0GXFH5
py4m4TsUIcs6/ItBzj8RlvwxzPHfVBQNpDLYPHxSRDHiCTQcOHIJBOVffKA/e/VfhDgC4WaKVoyA
D+2/tZP3amNR/gvl7J+99i9KOVRlshe8JMWKBISkmtZDDV3Fv/niv+gmtOfpYTQRKYCs5KAH6qT0
0E//8xvqz975L0q5cplrTVgdFdx1FLbwuUSfh83+33r1X21a/FYE4LxxXdAZwKZUMwTubePTP3/x
P7lDf3VpiSavt2JpcLtUlPk/1FD3NnWj1UfESuz3IhEGwtQ9JPZE/FtJZZhS/EedTxVzS2FfQQok
Q5K3UE7q2nhAA/74QP/j+/I/+ed4/7+1MOpv/4Gfv49inWpe6V9+/Nvz2OO//7g95//8zj8+42+7
z/H6tf9Uv/7SPzwHr/v3v5t91V//4YcchY5eH8zntD5+KtPpP14f7/D2m/+/D/7l849XeV7F5++/
fQdKp2+vBuOt4be/P3T48ftvUAH9t+/09vp/f/D2AX7/7bROfN2U/vp/P+nzq9K//xa7f/V9Rmjk
eZi6ZmAnfvuL/bw9ErG/+lHIQsLQesQRvanGBiQsVr//FgZ4KIoZw3P+8yE1mttDAfurR4H3UehM
Sey70J/+54f/h6/nv76uvwymvx/rQSs82/vDfOy/NE0Ri2kQUxfbYRTHcNRzf9kAVmdoQWmH1V5N
07AktN62vC47B9ZNvr8PhAIUG6Hivi56M3ucYPZA0YLl4H6cPQ4PcYKxaPejE75z13FV30Me+xRV
3oZTPnRkrhvpHXTn2yBBeLW+NGgIfoKD8LoEW1mZkaELP+e5Uz3SrXunMAYARTusVKSgQWee9ouc
dv0SvMp4hXIC1q71PXjsAfk4OLJ0wsohfOchK79jE3aOzQwQJKlVCHyezE55N/Sel4C/3CpAgnBG
G/kedHJcmK670rGCrmzUxH8TdRN+enXNd8pWA3C0HqKYhS0HudCpSyN4YuSbotFDXwGNZbV/M8al
CnjJrA4oXOP3OLJAD8VkknruxN5FpLfOUNEjzxhZZ9UzAax2dBHPDEmRld9VD5JkwnA1qLbqbq02
mqJt8wGxbcMejN03ICQNTnCxZbgBK5zGTV1AeJSEKmoKQ5uzG6zg/Lo5B2MyJw2P3rTzXcn+Lo4X
VFqkMx9Ox5wMZh5RghpNp8byDwXjimu9Xbxwz6fo0wLHS2XjPa6l+ID3yLvQkD45fg8+DGxtVN0Y
F1Oj0Rxoky5xlG8DvAthQbIAZpy+WSZSDOwgVZ3KRDRj96VGjQjGKXZ2cVVfiAigHwCQ2w79aYqA
XtFWrq+hNrARJPng37Qy2z7qA1xFm4fuuu+geUmhWDmiSA2Pw8B/WKuzuQHc2JqSwPkEUb9NXq3t
TnWxc5YY2E+d1eL8GjcUg8DP1h6t4fRgfDXuQSd8NYKBGwyBxClGYHIC160gKFli+nXf2uqdUfcV
o10IhpYgVHuwhvG+dIM8qkovbZreHmDTgswxrC+zR7SMk0PNQ5NlQqZH2oI0+C5iFyQBWpc16SMX
t8ADaE5YLdhg1/hojBgDJRJiRio06A7GbjJZv3pTDr4BN0SIgnlXkj5+Vm5X59vso2kI28cNQ0oY
eZhxwaRtvncVmAoCIg5m042DMBEIrhyCtGlMz9bBCTjQYw1frsRdgziHSf9cAJEHy9b21ZwPAbnY
KQSt4K/v0Iosu8Uuh5oNCVlHVZQgHw+krPU19rHE0DiXr4YH/ZsmjwT0y45OutnxLmJPM8RqSQTZ
1pr1cT3dCzySi9bKQxC2cJFHa3rTG8zTy4YsxWY24BTcYUi93usKHQlznBrP+0nLmR8at0wNFIL7
EcGzd27lLhlgETCzGm0MIMbmQbhSHH0M8qaxZcFXhzZD5ojltPje2Tdk2Leqf7Tc61KJDvNQKhld
mFtyjJCKfTdgC8E86YWMHYNXnHZfwG46SdNL9ZXwJmk6kmIuVEIHSTM/MOlm2HVy1xv7T/cOGh+I
kK7t6kBx0AxjHreCJUt31w39T+VUY4JGY8PdT7DbwCabu/alWRc3FTLDlrMe8E6Xi2XjW607yGmg
yOoa+YVD5Z/203xUtn7yDC4kn/2sETMUe8uxWuMDxrnzrjtvtHxYbHMF23dUhuYBr16BP5FE9ra8
rt6S1k31US+cpYiSHpO+E691M2dB1B01UE4H4GOTINOyvUB7t+1Bwe3qDpszsjnwrt0vUST5qTF1
8xhAsgDzOCx3qsFkT00Gt3rQ7o13ntngn24awkyHcQ4afFdu6IZ7d1OQcACohsHCMvMeam2Rj06d
rb4joN6o+p0TepmFMCFz4TOT+PGw7zsoO7QrEndbqr3rPjta1XsYm23YDepjMG3vwnVkNmA+cifh
3Jiolby7tXmL4DGy0k5kUQgkxmMddj/QNA6UPydniLakN+pLK9UXxHZLdKT+mnUERkaxb5NgnZc0
qEO1t5Y/Boj23ptwkncb5aexbfOqmiCxZHH8DOP2tx5mp2dKpofFfXfG24YIN1ilxZy48XqEVGiH
AZPci+OL0/RpMDk4ZlgE4YcgKRpgeClCC7fijxQCOTfXcDb62CNRAJDLh9/ZGmtO5qC2VjABQn+s
PuLewtj7CTFV8LE4XpRAkHiIJGlTV83vzCthq9WSjxh5u7FTuqCsBvddRCc4Zzp3S9SvuIEr8Ui8
nWXDMdI/kXmvXrE6sBHW0XpdwONlUFtAWdCoA1WE74iyO+6yEmebvELbd7+tTTb0onwZWfBCWdsc
lCBL5pNWZc0c0LfStadNtWvi1fytss4pWoa8DMHpzpAZZ6U087E1whZKSD+Ffom89NMS3gc67O+h
woKvORDv0kHoZ6jhir8Cipha/S7dEswozrwQHqP0MEdRXoWdvn15F15SSLgYbP2RVGkB6kNGhsFK
ta8l9WClVekd6Nm0rWGxUEGUhNa3ManHe2iQRrqLhXjrmG/PQ9M9Bhbc3bQGp8iHcYdax2+tkB+G
2Qy5WND5VAjXWABMFRWfrgPS3gNQyRjDB6Pedmuhy2rXUBWmI/F+6jY+BCPgpkpAG0qjOcTfirMG
Zl/QB/ZeVrbeg4QqPB08ByrnRr4Ir9l7XJtkAMF5GSEMeoqAIxbjwuu0mjqTjdPsnj3stmnUeKmz
DP4jd+VwLqEBS7jWGNoro2G/La54lYHcdhUiESKxJpoDbsaEzN7vpwSWB2sOppOlYBiKwIY5H+Ma
BpB1mIloY3cI6csgV4dhGJuPUdjnzFVjwpx2249wwPUdeDV1lhQbAtgdyHpBvVUoBySEZu0crjvF
y90yDUXLoSAEFK6yULtvAIabzAMr68PhBoJzr1hgC4IlL65hWD+XIG8BgoPDQoAiBMJAl4MQcQou
1CeZO2IUDOJtbOHLlKqt1Pthc1IdRzHwR/1wQ98TLcBXe7LLoHwCaDdAeh+WXT56d2XM29w0qB8o
Kw9dW5cpSF6dwIs+WcutTUPlPk3Ocob6kCaO5119iDYSb5DsjO4XZRY0p5hy6QCO0CWBVr3b22Ad
co565MIjVE2GXmu4p8U128flwg/UoliwZo0TAUy6HHBk9bb/mFHtH5Qzg92Yq0ewYjndAPphur5C
0geFpt6vuHvAsOeUhi4EIkOnvDfO5ZQu4/SKNbP3PNCJUBGAtLHNJ6gQXUATQ/cEAo0sWg1uudr/
Zug4Pm6VfFBIAMUssKW5QoXlsbjB+YvNl0Ky7jyhILXpjYJNtqAGPRHt4C3xc3SM9+CABsSuPVx0
Jw/b8IeXAzp0of4oe7rU1c5aAAKfCm+JZ9AhywECj89oMxqWrmyPAI2PXvvxqSTllC/oFwqo8aqv
lkawrpsjr4CGGrpTX0TzPvJHlyfC3T4gU0HOTLWUu5oH+lRrdz2DWQCdaHFbbRDSvjAZfQ9KX+0k
0W6CfFqKCnKoEW7qLrhFHK6f3KkMkCaPSZE7OU9fiOwXmwnopD5CMtKE1CVP4rAV9/UtK6qJth0K
sIP25BOl6xl+TIjWxkjHE+zt5hx5UuSHAQOeTiMZzk7LthQi8yZrof/PleAykZ3a9mT1gJ9p6QNG
RJwT3HkmdSTReFxn7yc0eN+9bTSZFPykujYrS/lB6rG8HzGZlUN4Tnc9C8Z9R35CodinVRjcx/H6
prkLABeU9h78/ivoJIwxDxFU+GqAoM5oYI6h/61S/R4hVdsFReKOoqamDaAsDt+/pGyj0+C4Xq4I
63OICJvEp+6czvUVxDO2mx6W4FOEol2r/RLWEFnGTnjvGJJU3f3MguriQJGWa9o1D02rQ0iicP+T
9RE0wrPB5b4Q5uKf+Ijdr6zWUA2bH14pvPvOEKgS2/UVgq1vU9w8Kh5cPYmwO4d6y31J5ZCwyMfh
JaY6iyiUoTK0kF+vHAlPtvWX0+oRII6oYu632Gx3EBttuad5dSIc3ExDUdsLcHzZFPfu1VivkFb+
LBlPO2+49FsNP0u4J0CEgkoN5zk3m83CqTK3vxHkvKvGizWlfQ9KCFy7ypmf0TdCBTNCYoJG1vys
qSmfMWTmPZJ5sD+CGjQ5Y7G9+sL1EdzpRd03PpX+uSoRU50PkSnzVdYGldcs3itwYkho8oPvNRIT
Tl2w0KRqUL7MwnkQHfQVW90W49SxArMSCYRTPyPhJAqcSNISfAVQJbxWN1+mFoa32DXEl9DbUgM3
u4xATZCMEwh5xDCU2QxdDXT7zXYIOFQwVbAlHlqTDLk7dTqIpgDQ3+1j48/nthEHMzdNilVnrrPL
RRHaSGRcLlD8Y/ccYJ23x1DBdx1uTQJb2cxneD0TmcSRzctWe+ANgkDIxCjrXrbZu3ZjfVghENkJ
yPuOhHOR+CVPfaZQmrA551TqjEyVughmLn63FbH1UxbYNZd8+zJsSgGYdiJ5x8qWHcPI5sIG4Vts
mycSsv4AcjJA32cxFtCv3/oK6xDam+FHW05PRC4FHHdwWDc0gZoyZxxyN8dpwyskYWgMDo3ZO/6a
ju0hcrpLPYjDSiL/q2U+yaFieaumeB9U8xUt6gafpOlz6hmGeLFTav/WWN4GzDYvWRaaceatucX0
1LmlZXQaoTXK0ILKzAxTkA6tyqvRVGklN3K6aY5T5Q7QKPpuXBDTp90q7kY9FB2u5pOIAKD0fgQu
P8Q8zdYfhqg/uQRVjN0I6HGY2KeT45ZvyEh3ktkumHqisvfyMSAttMc6uAc9G6TezOMjRgjQXLrQ
RjYGnWY7ItEPMsEHRQMLHLGJMknJmC2CeU9sAO+oYRy0pBGH9W5h/XHKufAWUGR9+cSYgGNUCX+3
HOjVfF6kL557aKHO7jpVCHnjFnIM2Og++qWM8hba9ALdJIzmWTsc4i60ewzAlZmZPaggIDYy31W1
gS4NwdeJ9mvnwBUnUzzE2vUgr4HaZX4S0xafuId8JOJqFClBV/hVNebcEBCWa/sWwL9BC7iVdFCf
XKA2mp4kFWfM9aHoxRpO2ARZQL+4bZxDesROZJbH2SAiSbhkO7TLKBCCMM4p8LSmcJdY3gSj9Wu5
ouOGls3ZGRD1P8IGNU0uOiTVLMEHHPQqbPG43igC0Ll6lf8WdR3KTRm1AnMrDJ4VNTKiSr5joGEQ
97agCDVHGkGlTGztoWU3oLUhgwO5b8pUhg4/9svCMh52SFvd+vgVnvlv1YJCreuicW9RiWUkwOLG
AN7HInDS9MJ/Hld90n477DAdD4ki1N7RWo4Xf8PKdL3oCH9BJxsWZKaUE/gyNKlOsYqoflHY1OJJ
+jhWB8wW8B9QWOEw4vMAQjkeDm4jeQbJkEi81n9xjcC4M/e7hMdkgYqArAfXYxercBBUweKnjvA7
/C4EK4lu2M4rQTDGmKA9j974rirI39eqcdF1GDehngww9ifOPo4bv2EzBNwwCzMRu46RC3Kw7r8t
ndsXkHHoHDRUlTRQwziKBQmIcQiOSH2BIPc7L4eH0lGf0NcWbsufqWiq14mRNvOk46UEoy5JudX+
A1wP7zuXsFcIyXDc287eULA+WR2fZONSOT9Gz2l2cUxeEGDoJWNPg3x0acGb+BT0IIdWjJ6gol9B
g7YnaMshroSurfA4f/Jm/64fl0vdVVVuMCiCOrVKhAcZj4jiV6mAUy412uKAn0uI4noe1lkt4nt4
A75LtTw20Ofi5L9CYYNhjqggcswwG7QHyRWA8IJMJvZTSK72NLLPZTc1VYJRB1l4vvsIivt2SwEB
i4ZGJTMOCixxpJmCZk8sh8ACoanV1zJcAB1q0AhF3dX8C8cMGLIyqjUBtMILFUBruGgEq24RpoK6
7dFT3Pladk112dYhq/A/R2ldijE559UDPvopRpw72vRHAi4wmQTmk2QQVEXZ/uiXAROCrZdxzBTy
bS4iDHvlk+leTTPvAcgMn2Gl8fZKLtPR6XiBwcNigJroGdqMOV2amN6KzzqvmcEp4gf6uhBot2Ud
eLueLs8CqZXoi6b5DR9xPIxB+A6MF+9u4MAZKAaqHYsEjZKyqPCnuPrEiPDjABAibRccYEglKW5X
JJMADBLlA1DQ2/xsBYAqjN+V2N/pnI1mwZjtDGhT1LhGiHO9C/B9A6FaH31osRMge/MuwGReO0w/
gMTAxr1bER9HNDRNaG1SMniAgW07f0hshwl2m2cyhQdMDjw2VDx0kAfst5XKB7/Ftwx19RtGWe+d
EljNXGPiqbJBiUQ512bGhv0jfGr8x9rets+h3oW2/DIKfjG4fzHP4DyasoKBpdqqB8wzHzWFstNp
1oPdhjlFUhjU2yNcRfiSrKp2gHn1Q15583GadU6wrF8c+L5+E5ZgHIx3wPkglAX8iLw61053yJib
gOVOe+GIb2YrU1B1O280tNhKnJ8+O9pu2xLR1x/Aj1+GYPmJLb5N0GHJ6zjMWUwxXSfC6Qz2g2YI
G1weBh/DODUvZYocVQxGoQaSKcL4pnxq2LKHlZneO8CCazZpdJirvZf9eJpVo7MFGkB0EhYmr70Y
D9Ye+7Y+kopAVDU6awJjuy7x6IaqCJt9wkuATW15ruIA08EEonNHbdnsyQ9HDjKHivKAktZJMXIS
HvEJoetD90wwEoJU4PLWCkEohQ/I0amMj53eNHJHBgcVuvxfzJ3ZdtvIlqZfpR8goxrzcAuCMymS
GmzZN1i2ZGOepwCevj7mqe5y8ljyKl1VXjhX2k4IBBERe//7H8YngSnX3i3nXTgEKaRPEmEoFFvg
5fQpGoERI5z1fFKx7Me24bURqTikadesIGZv4sH9ChEgPGu48we1eVe7xrCA9buHgPoNQsJZm6af
LlUuKkl3WeTBrmZCA78cGMMCfv5ZBOqlJQWwA9J0lSpakMa8qvNQh2f+0+ghQgWC50q/3vp6q9x3
hnYq51FhhtvFK5zSsmWSUosN2pWC1gR7Ay/OE0aomd/WevGaO0wxtOm+C8OFZUFeg/5BxT51kDkq
iDkIDIyjNaJnnCBZLxG1RSzewlmWdXNo7MpYm0il8OoW7BBtiag1+FvpsbCDcj6lBY+dQzVelaOy
6OwvJP5Vh4Jou0VSjotAylWGL45nUYc+WDBIzozj9WUd0MDkedSfsibeK0Z1BbroZJLiinqRIhfm
/UOm2XcBpaYsAcmpo3pmMBlJwERCVUG7K3A55jwHuUvZmZT+YlunSEVqoraIEHBsJHC6TKRnhPpZ
wF3cu1CwVlYMAlIjk46pizXRkuw3avPOQIdN+IdtrQTXR87Srgy9P7au2NKjgrKY049CT37oCAcQ
06YXzssMgWi4rsrGjzO73jhDh2znk4PpHZL5IKVtgP9M8xf/cHrxJaAMgg+iGlsM5pRFG6j9oh2o
GNJ4PWbiIsxrDFhSb9EVT141D9l6qOytTE6JbW/0vjxAebN8E4y96xToR6FNA6GSLVJF0MI6NT4i
eiqQa7D8keNHG80cggOUsnCjFmGsrJHctoBOzyR5hrseEIfXUOpPFR28F+nJ3iqteZHV8ypx0Eqr
XVcfaC9ekD0+QCWJPB7rw2A5JFs+qEWESTMcU0bG3T0USrhCcRgvG6hjgQPnJ4qi1h8pbCCaU1L1
SfAt7yZrOUEaXCJ+qJeaqnUbVIHscqNsPvUSDSobiVE/KFPfPzJCPVRJf9Jgwf2gvbyv81k99t0Y
53dm3bWUctAnv8WauS0pneR1mjmV4aEIreB+qkprSaXZggeZM5uUhH80Y8tMXj2jgjrPxP0Q1me7
VV6QM2VLmeQ5YP+wYVJQekNtPFSYiAJPzmyf/dp0OzbU0ja/CUO5swOSUNWDgxbFyB2xlXVGd9IU
DICGVHHpk+R31OPzMpDzszYX07pr8nvAWfaCHgw3HsDCovqeYKx2VeX52c1K1BhgpRB9Fw6BJUsI
CRv4enFS+SBj9+yJYtHWMLLaMHxEY7zMZUKiY6oOw1JzuldkRB29np5+Mi2DhnVIVkOf+kqHcrTV
8gtt3yIgNowRb8g0QSTnNDHhyaA7GVKEMHofLknRXMmh3IhKdReKC8GbHojWV4PvnUIBJZjYM8P5
xaFs24XZiwpfe8U+aFYQ+UeGJ0p1N7WpWAv8r+6mDgbLHB/rQrobVJighgKHWQ+wrPeSfnC2aQOr
zArmu1gZmnUpDX4/6gK0pq4LOZnvIWeXy836LnDaz1CcEk+dTHMhWucRo5ramwwr8+wkni5xa6Xr
OA9G3EQacxfNaAFUw/2k6FgfRBxoi1RHsGKfq77ZDaV26Zj4ehw5Gow4OGnqPDiLqbdV+v/8mCKe
Ivr2lPbg2tGQ+DMNUTWEPsrqwB91ohEjZd6oo9758KkL0gyCdjFDVPfmaAZJELrwGJ3oD4GiWb7s
3F0UTix2O18AMcY+ZgRHunuvwdZjY9HDsN/0veeEk3rQC/1n3mpAFpIKJSuYieByEfRlYPiuM0db
GG8ZJVBPivMw9tEaun9oQBgbtVXjpMbGbaS6LSAre4yfgsmbKOpDX82z9NwllfCdOtGeGMDu8Q5Y
WVJdtHZy5sjctA7MbWRHEOb6cEJXGdtl5sUQPh/CSShrehE+LiTdvFCqL5rZaw9mmD8P1TyeTUXG
lZ8bTruE3pyEiy5UzXXsDqNXD5WTLJ0JZUniGqTMJPEp0vBbLwyt86Fua+dgrKavjUX/DqdX2Tsi
/wRiW/mUqGIRCTveQ5WPmD2NkT/M0X1qyMSXVvBNE8adSnEyFs98sws3uToAFNEyGYecW2BCG/dP
CUfbqCVLxZ5AZHJzQ6V5mOvrSKDfoR5kDoQuJWjR+zEiPVVBdj+1srqvCd+BJUq71Ml1mQJCZCaE
A6jgSvLF4lxSsuGczfLkTmmaLvqOnJVpDF96/Vtv1YyVSf4IPUJXmW6+mMadpJwaTHsFp+/iVKAD
SaLvoJ/OG1dtYwT7w9Gxrv4fV0LyKtLbI7zPvexh22Is58cgXPdxqb1ihTIehUxS/+9bTqdXF4od
Hp1+hkbrquZgR+rHcxBkEVv5gFSn8gYRveAE8Dm0NsU0rPFj4PSnc81V7Qt+7BFepOMWVywMamx1
dFcZj4HxAxF9ePJ4hjswoFBER5iA2LqoNtaFzjYW6inT2cz9Qq7KfVPjfFcbd5mUXwkkAceGSdNU
6S7uCvTU5X0yBs6OoEUU3LO+MyuexzgF+h5bq81c1qdqZtT4N9SaVw5opWuejdpk3NRDNS0UU/g2
MiHfJXoZD3l47nns9J+mYnR9a3QN/jsoPo1K3C0CU0ALV+19bHZH2RcbB+eN0dQv1ZUNntSF2Bcm
xvwidejs24YfNshpMVrxrpsBE21oq14WFRSc2OMkpsauk4QbBgzd0mlKGu66tI+2mmtLRWnxyLKR
AAhPZPNrkRKt0TZhs9IhKTxiapVDqWlKlHJ1qSeeK0dnGze1/tnQYKR6kzWE61DVxHH4exqRmRkJ
mg02CZWHmC3/kqjwVWQ/h5y1pXXXGJA81rGKiVOdi09GFtuXiUCGY9ICKa4Si9aapA/e2lLr7lD5
RocQS+EzLiDtlyyxzVNTSvc1GJLK8WY5pgfABswvZoeRxVT3aeFBTea+6ijfMnwMltjM6Ps2xlqa
eUlgPLYDiaLqIG1mv3a6tNEBLXIzI7tmnKz1pJjpK77W40IPoOh6WKAU6zLRHdpSNxrXfTyMd72e
ybXCa0did2ydMkRFz6F2ndsqY3UHX57Kxm7MFynjg9TV4QXQNl1MQbTKGA/lSrWppXpnlnVy4GlV
B4iH+ldFnZTzPHT9qlP1clnGA2VNFtIyiXwRDFqIh3U6r6ep6zyznsx73enV19wylSUZajgSTsFE
sdeuHQtSHnKP+hBk1mfX7D7BGNAYowYrIx7rFT5IxvfKKLe2clRceZyMgHmGrSZfE3OiirDPpswf
CiE/D8joPGlG9lpWFP2uUV0HrNZ9kAE5JvyTeh3BFj+LcAxPRVLzIQcZHNxmSK/6pKWduS4gqYRt
swpQuh0K5amtYPf5rRRx7NWweCFtYZwkiPWbknpgShIxdahxWDRyi04ky+U+Uae9ojnhgsmQixak
9XE/8R1dREuSKa/LqmXmC3fr1dDqbEHvDz9Gg2jAQYCup8m+xhrt7CCHkT6u7ZZamugXB3c4BMdz
voi7ZNPH4QA6h76SoaG1Ba53llAdVEp/x1YfozIboJZjbkSMOY7nnha3CdM4J/4R1fhsTJDpO0Tn
JSg30mmAm3+V1abfZpHxZTDlACukYnZgGi9Dbi+gdOcb5wq1RPOArsgWhc9wjX5YcbLd2DEIsxsw
3Rxx3Q5qmtgO6eR8rhtckAqzZkxtT2KXpnZ+UXRnxjIkF9NdI1nhTAOKK2Y8eXNLxRzOFh6qEz2O
13dNMXlWrxUvYVrlSwjfw94e23lVaYSdZYVu7FGdxkunnZTP82y+cix9tXV3i3+FeQB94JgnKtv6
NsWhs28yrAkGAJoj4B4BpyzmA8Zs5rEfavlQAkfz9boCpMFQn8So1YEPODschr4qX4nCbTeq7eRX
tbDVcSo3e6wy2G0KkZTHSrdzbwiC/jXpovTBtPr+WWq1GflG1U8zziAheL02zsHgh7gzPErNGjdx
38Qb4KrEt8PuvsjG5qJahrqvWfhbqU7ltmNb3kNCbw6Y/EA2Ms0gXeltDr9bKcRr1MLVatI+/E4S
O9JQrRqZ6SlS5/jtiPuc0IDcF5FW+2OCCm+ZtTI4RUahrXIBk71InQzvp5ZjDLrI1bXopMZ88111
1CielzTXNp4n4bUKtOMtesZkmVtBdWkqPG47C76LYdfqA1HW0dbs8o4RFf2NJy3UwgXAyabPphle
2DDqnqaH3zLI3ItYLWDLpWO1NRMj+wz/rl4YXeNyz+ZrK+JmYVZ1dVRU3JFUoUdPOJCMNvlk2LTZ
fXSCmKVcaz9MJT3TDodtEXbjd7svqkcVmuURTfW4CMsjpDW+b1URi2DWs/PsxsOXsGzKn0rVqdDt
zCzf6LXWH3XIOwANSjQ84wRVzAuLPO6FqkZAykX/M0JMfxdks7IExJXLpIEwZ+ZWcq8ZOl4eWQ5J
RA7JZchMWskuzZNN0qv0+yFGThdtZCtqFZa2khTqgfXV+rOj2PhegHlNrmVs9b7Tr+rGjG+slQ6f
wA2/iM6ejoVrQwsDI/Eaq4m3StTMq7jTm8Usi36lmUa/d8ZGUBBGkR8NAZ87a5H0CVteKrRHn0Qd
5xeulO7p7KzvpoW3GHMi1Hle1uTqEyyBBNQRX51T5FjnyG4/G7gXLSLYtn5mYb42l467iXrVuVdA
y5q1ULT0hP58OOZY633FqJyRbzrnX1D5pIwKdffOwu9ig1l/57eovy5kVCsrPW3yu6osLaCwJlwg
s7vGOHblIaev8EqEOcs4KQOYcml01p0MlYdbRZs50PBnjPv8EiDwXY9hnqwStWCCMJf2nZq18R5h
pbsca1zHk1ZHbWfAeeun6NDiUbMw5GAuEpTRRAMzY/Pc1AhPyAfGr6EpQQWnGpVz03bu9yGQwUMe
as3TSPqRX9a1+xLGJjraLBsuUp+CU2vKelwy+co2TBQw4+Btx4wpqa/FkONkF4SgEe7SxAO/5vMQ
fxIM6JaRuLIJ3Sa9E1H7KXEVdyHSzP6W9PIqs0bOgAjFCf1ALeVBxzcNyHsGITUzFPd6mS7avOH3
lMpajYK9Hh887XE2CSfyEszPkJlIS8X7wIJpRU9bOcd4Lo1NqemjHyJ3/4m1o7GaFIzouhKMji2Q
W7ARwG9yfPiREUvLhyWPIFXLAEgxVKQfjJUTzWsUbwQoVONBzbSvOaHYvOVat0o61wZemyjl4hJE
cYjKotoNFjmUUGh1lfa/7F47Z6h1D08zdV8ZzDwHUPDtjHGE74bQ82SIbzOThNlDo2XusFzsVh2y
m+3kzv3BGIIE5mtvDgzrOmMpxkp5Dip3WjI1Y/TWXvQmBMinhUXpjjkawuLaeVAnPTyZWHI/TpbZ
HlpE7tGiM40rD6/IL1NmwNscCnWPNjNfdhVsPEOAzcdqJlZlOLZ7FXOAcxHruo8hhPQGBedJKyjq
TZo1OMuo0gz35IYM2DrR30GGu4oEy/FzTBqhV2Ftdh3uwXiKleJVTyzngvwpf5FXc7OFjVsemUwA
KW2uvCbmqAHY5c60psxtVgKbuGnE2BdRFOp5yim3fNEGS1ytK3TfsHQ4KuaQPbdxXZwns6+/0/zD
lIFOGFYawraXckT5qsOJmmSa/FS7MveRl07Hqbbq1istt77YUAOv7xThAmo2WHdJcG7jcASP1asH
F7sI+m2RKk84U7d8NZ1wH5nqwa1FsrmcMJXboFs2FY/zMv6BIhdXkUw15wcszSK8MHP5WumQElQ7
Ub6D/Ub3jH4AhvGygmVVis9xz2abYfoHuSQbYJq21JqObt2lecg4QJsQa4+a9hTmY78K68w5THlP
UWGV896EXbBR2pYJWtnA5FEY6nhjwRbCGBxbepmU6UXwCXfwMjSM2kR3VoUz34cCD6se36Ur1Qtf
ArfJK18ToemHDgEd2UTWjJoHcjnCWLMYvCF/RjxtcKwIojuU5CKl7gtdqe/JWbWurM+Ejwy1zp9j
zHkaA674fgwbVP+ZXZ0D2l/MRDOV7EedKBQ8BMbIAwrsH7QYTNQrx9a8OILBWdtM/ZPQOuvJIKlu
PcwYUKJD7cASZJXN3lTIDUz2dofLWvHSG5SeFqZY9Ixtvy60OeVYqN2nJu+tVxFQBQf1tBZlpC4z
LuiHvWz31HfQ+5FQhp4lgIWuNkz3SmqKJR4AQO52zMNyJ97k3DGf4S6FB5qR8l7N5hzoM7kWnDKf
MdKQ7iV0UnEpMZxbjtgNwgIps3ulq786LVTbaaasI7AqW7L43UUZlJJRShcfklm1H0rjOtpslOsg
v60saFpw4OmlkOvo2Zg84/m0U8eyOdKnoNIl1/DLUFWJP6Rd/AOClzRghIXddpI4ACSNinWI2ak4
74cgoOekgPMEUUAcsizIAMr1NtmQNFLelQNkFs905xyygRXG6MKBw6iYW+2L0VnRSxQkPAE87r4T
iAVch7XgOsriYOU4kIwMllqzMzQgTaDeMXzWaxhRZuHkR6d0mm0coO3zJluPNmYW6u3GFaDxknbP
G/OcDsmKrBPWW5nvBBl2lBXCwcUcOQqUtpjTDxnJ0zjL6qsAx7u33ajZWy1k4DxFyumZmoruvKDs
krJGdV4BM4lYZVzAnyIUcN3slAT4FXgFXnRPDsD1Y8YcRzKgUe1h1494poKfdbrfjjJfJpMBYa/G
9XCtxx24JoQFhizJqGZPfRh+sWcaZkS8pvwCLRZYp8Qr9TibDGAXhYYyOi0nFfO0tInwMI3MAy+7
i5ha9meZVyofnl7TE2VOH+J0Kqi1lTgwkoPeWXZaY+ywbmifAj76HkEMLgl11j0DJqewu3qIxjoc
TXw+JPArepUHPU5Vj1jaYiF73B9s/GvW9Zg/OFp3Qo4a7Psx1pfSCea9bSv552o2AywRSn6xAQrb
RLP9MaTtpFlNobEV1bc+wUh40U3OdYavJZtGIRlJlXGyKgvYWSm4z2NmGhF5r+aMT0NU+RK92knt
RLxFOjrsp5hLT3iWrvoZNnbU2sECYxh6wxkSaw6sJORjSCG9r1QhvLzVtSfDrQwEFCI/hw4mO33l
lg+ojfPXckCN5OXKEB8NE1mf18IgWmL0Zl1HUAacpzlUvupQlE55E0xQPDgxLMU0L4lq9AuQfOVr
0o7DwTByDsGpV05OSH4G73h+0smLO2PdknzWk7BbtZBrDm6Rx6eR2mLH+B7UWWswfdDp2Dg7mKqH
jhIvAQicZZGa9skdbeknGGM+1hRWn6sKBBtT6eAwhNW0SmrLecXtNPliwDn+MRbYH4UwcBbWrBc0
UEa+cjM0Rx4GBdYdXnH2VwuzKk8aaYo4ZopdDD4xzNk4iR09xRiTYyUSgAuLEYbuZLY4eRK3swUR
Dr4o2ORdQt2R66pJ4ufZSnO/KO35e1jrJaQGo9snYrQ3bXElWxlzOAEtD4rXC4BEJebGhSmSlxy6
6qPpZP1hqNRmN5V6tYuLmSoAqfNZYEqK/EY1fHQcSJPxBF7Q/nU/xkgm+9Hok5dxIFhUplfzAcM0
3QUFS8ye3rpRusRqk4a7h5P3PW8QOnqGpqILcEEMK860byp+rThLpfcUgHLTjiZOu4wkXiClt/u0
T9ItpuRWC7WPdcop6yg17oxD9M2py2Ed4Xnkua1TroDoup0DnLRgO2VCHSAoaJG9LIoOWmNqSX07
olL5Sikf/XBhNT5psF+jtchdbHOdkAPKrZk0XDVJLoS+PHwME/K7sLgQ7ka3peHjoM3I3jYcBoOj
XNOkl0epIbaRDRYVvt1bCGssu6QdMrdiwnyU02om/icY7QcspJnhITUL9VH91mqu8alSrW6D0Yi+
CK04elTjkvZftiYwZQo4U5cRjLMqHHigvSHPV6o3C36YUugOg8SNyJxrr+DtXY9yGukfgh0bvcYc
XQtOMeTHn8KpQUk6FatUTYwIjeo65t1WUUhj6+wM0WtsFsZGLxHma1Chmce4xUZNwmqBTHqk2HYt
SSScw4A96vN021x7LICVaWc29fASuFrwFGIQaILSMrGTtlO/4ihsr0ycxlYa3l6+qUzq/UzotB9p
Vzy4kc3pr3JgvjrVs7vu9Dw5jfagjwu0LLNfg6Y+2n2SeRHQ9wbs/FWLVD1f2Gxk4CsaBWUQXO2L
cMSLlrMY8o2WKPhEatBS4P/VQb3jANIuuoNmfnO1jHyy6j57pn7B11hxGv8vZtZuUypRuOkDt9nk
ld79TGbYN/Ca2SjzEqMHRvpQTdSRbChFhajVB/Oyr3EAAFURa3wb220LTduvWq0E25p/NIz37yy3
gK455iPjnL6wqAYdVWesauTZY88cNFumTCNQCRZMiPPOqBj8MvbR8GFLtINi9tlmSoVxaEgLP8k0
HXdZiHY86fSYVjtk+OLYMv482xWzS95CJlaURRcqiaPTxf332E3lClveZokLQvQYd5CSl5XNpF3q
0BkTve4PeQ3Z3oFE5g8FC6Ttwvghl+LZyqgkcfbSdrarRDsc2dsnOUcSxUZuXLCWc3ZFY5S+rWDF
mSRTdPlL7wZ6csOON+1MxJJeC3dVmbaz0i0Qq7iC45uoT5xPTOMxH7zqFWJIXI05022IunsJ8Wb2
CVVCLaFX+Tx5YcEbZtta85XdoVjSuswr9MG6j++0Vnl/GWbsIFTUXWQxfbXi7FIvOhPLg0bq0DES
wfAZ1n/1FEKU8f+KId/IUhmtdUL1s8bEDDJIS2P8V9dGlhPpWbS5htqekwD+sbCmFMekZFxjHFqv
e5RFH1AtH+MX5Evlz+5Wk/wPGfOp+lE8dM2PH93xW3X7N/9XqpeR3P/f/ycQ/jf18t1Vbvx/9mXz
49s/Nc/8X/+SLyN//g/yvlGhWwonmHuNZviXfFnVjKsS2XGQRroGYxb+5L/ly4rCbu24Gtu1qxpc
jjP7b/my/R8WWmjHNTSuaPPr/0S+/Dvpv6Obt0EzZBiAjjDkvHdtgCyqRHVNuJXyAan89eo3Unnb
CpjgBLW4FAnGvbyS3gSX+Zfn/F9C7F+F12/d+dUd4xejiFbtUWADBdyzs5wgOjl+a9rmBy9+k7ao
gxTUuTYEF1yXvlaWpoE6olL72J1fP9Evd64PLYBLwJ2315gLAOE9KjX9D14Ov8tvuz5y/Z8Xd83Z
AOXIwntwjmDZkz/yLSsUmDCMSz5gonH9ETc695GfIGZyNO7VqZf7ckxXdqYEHwhGvV6cF/7Xh+NU
bPAQS4PLnCGtwu/ok+wU1tz/X5q/eWXeejY3Phf48yTzFMfuxR5Kaq2GipTjM1o40Z9ym65R4f9t
BSA01aBM0s2rEcGvd9+VUs6FxSA+tKv5mI1VtWlMnJ2kGXccd1e+s9p/F4qdrt//SG+sgttUm8xh
GtmBKV2Svr+boSaCtRjTH96lty5+s3xNvKSLwrTsCyEP6N+HbFE25uf3b/zvR/K7R3WzfjEFrHq7
7YdLW6tLrQZemEvPCbZa98mZn8oGJTCFeHpK62SJIhXe5SbrX4Jga5P8HmxL9wW60R8+6N/xVL+7
mZv1TrOOQyqDi0uPR9GI7HIO9wIpdHK0aFRN/TuYsifBLgdtOzjPNq1+wZLNamox5ZDjfvhf/6oH
8/p3SLZg6m0zdyGSofx51cf/4bFdH8/v7vRm86C8w94oGoYLA8atrn+fgL0tnogu98gI1RHNPHpN
gcvaXK9EXy2wTvDsTC4InGMiV//B1OXvxf67+7jZZyB5J6LRJgZ8+VUa4UJYrj0n79aqxRNC9KXR
j4DgXqCEAXVTzh5K3LxV3BVgsAVG4MkOipq1TdMVkh+Pqun9J2S/scr/tun4ZXuFz5HCD67iS50P
yLcaezsiPXZqA54SpLoO08mxKTXUptUDITO45rUDVHkz+YTfxaFV6p9x5R7iKn/GoPZem8Sxd+Nn
AhmeRIuPCgp8dCC7kVqyiaa9o4qjTbgfatd2SwrNEzOX72mu+CNAAoJV+RW2yjLKap/4hn0vmHYG
waZxSCCYSX3p5AN1wQ4C1rrv7b3ALj0Syu76xGIsPcAc7toBDzVDvSRYGMZFfSRNTIF/XG9cmF1R
nF1iy2XwKVDMZMjFs+zTKMZVJtNlYyag4QzVcQ7emXG1Q7m8bod6D3p5p6sYxWfVKhzSAnpWcAY0
/sPp+dYueLOHq2MeIjdM67M2cMCRrS5RXsCm6jMtPyptYTBR0ltcnJM/fOdvbVS3G7sErjInmnmG
4CstboAp8uX7r9Mbl751L8JUP0ZQpVVnY+SFmDsLEWb15WPXvj6/X95Uo8yxd6z0+lyjF/IiK7hz
nPj+/Wu/sQpuXYoG0SJ0s836jDEO7g8TRIlLgjziBILj5h977teS9tcPAJ1uso1was/T6F56I9sl
Snp+//7feu43O7LdtKqLtruGXYyxJUaF9z0MN//9i7/1cK4/9JcHLzAGFoketig2nXEhzBTMoE2V
dQp18YPvzc3+KE0iQWpLbc5If8+zEHCGrOIjYaiUGbdOQ72LEm5gbHgGWCAqywybzdik0cdqCuVm
+TKSTlrHyNpzJrMrPOxhXv7j/Qf/1rd6s1BzN5piJeqbswprHxRqPhsKw/CPXNxwb4ov2xGEk2CJ
fiZ5wVi43PmiyO0PrVW80f/5yiS6KMorBnROpfsyZ6ATZaz8oRb6/VMx3Js6K9OaKTGICzznrbMu
GjjdLYPhP2zGb13839bodLVZ5OLEH64Ac2b0Lu2frAjfuvjNKg1M2aA0ddhl6ibaIJMz/STA4+n9
L/T6xf17jYHB1z+feT4wEcGCszuDD/YezkcEoaQPmDLumVT9HI14V3TQRE0Q2A9Eujq64d6s2paA
CJIgrg+rSn/yPi3Ij/lT+uFbz0r756dxSztMR5gvZ62p2O1dXAVKw9i8/6jeqMcM92bRIrx1wrhC
AjJ0dvGtyE3xZbYxw8eKFA/+WiqrlNcMT5xau3NsFzOBGjEkwXwqWQdZfSoGM1jNNsNJOVv6XaZA
vCwqzGaEhb80xJ7xwOTyNWVSxahUtfz37/uth3KzIUCfsSW2vd25cpwfoUR6QXTXH679+zLEcG72
g6DPg8aFpnQm9UVscpPkwV63PynYFODk3Rx6JDJLQjja7Yc+i3OzRczdiEc1oN8ZfaanNiSKqB1m
Hx+7+M0eYWvIr5pecNROVrAQjd15rcPe/P7Vf38gGs7NJqHqiKpQCXdn1JkxpDwz3xtjl/ttr6of
OtAN52ar6BOTGSdhT+dIkK/UScvA6gX21fsf4I33yLn+/i8nelDrVUeOWHu2yXRjItW+WhMCyvcv
rl4X0W82IudmW8ADbspjxqRnwkcMcrVKFGVj/GJriJn1uprJKBnQMjkR6TmMPphC6vUyixi0vH8D
b326m62jtIkO1a2mOc95e19Wzb4v3J8fu/TNvlGKxGianNS20jZeKsV4Zd75+v6lrevt/e6x3Sxu
2Ih6H1xdzZJS9lu1niwAenKrrE6g6QmRs/oVGgUfM+rPpCFgKlurNemNUtkJLBJxU0Ki4c6ovVCn
9w92XogjtPRgNSIqoLuZBGZSQb7Aj4/jOEib9axZGemSirsm1umxHoLcV+ex9rFR05aDYJ4UOZEJ
Awm3hUHt8k0HWu5DG9dXDl5e+MjUNdxbs9pGKJe8DqOfO3G1xWYA2vq5NjvPKdN+Oj/o0joqxIcS
z93nIB2nnVqblc8kYFpOjvLST22yUEY78ae0rbx5VPGtty3UEpb7bA853BO0RZj7DVgsyuE7jr4E
a+TkDb7/8N94ZeybBYGje0bqSFmfoVHgxD3hsi+6/A873RsHs32zHpiQO8aQDtUZuyVSE2LXvvKf
fiBeBXPATQgdcBVgH57QeczEwP6hMH1jl7JvNvShiYw2VKzqzFZOFGJQoHhy83orteEPP+Gtp3az
hWs4WaaWo8DoaYKDIPrUK7XmTynd1830N8vBvtnCU20sgwE55hnssIdz2cCRc4nSkJGYtuok0j98
O299iJvNXM5pXim22p7bqj4RV/lVKcrH99+qt76Bm01cxin0tXqszygv9C9Oo+f3hTJj7EM6h//+
j3jr7m/2ummu08KOp+qMgeEB7dJrkjqf37/0W3d/s9c11aQlY0iN1GSxtu96GNYTZLejSXP8h2X3
1o+42fJ6XUttHA+tsxYrGGJhX8Vsvbkmr0L0ff9TvPGArJtV0IvenppJs84WA3aIFdNT4o6Hj137
5v2fbauOh4prk/jRe33SHKv2Y8i+Yd2+/nAdQ4vp1znJFo25jj7WDBvX6dmvR7+dOmIycUQ4Z0O3
zd3xW6i7H6tZrJvXXZPSwt5Zsc527EIwC8LUS0bMOz72sK9f8C81S+OKOSDYzjzXkYryCpHmYlKj
3ccufrNF66McsK3NrbMpiLFrsu6OtPQ/GYZfv7Lf7GR/H/i/3rmsO62H0XeGCFfdjQGDlNBF3EDa
BmY3roEw0Ub68v4neWNJWTerFgFJY7eDbp4dWcMuTOB1k84k7iBsFqv3f8RbS+pm1Qrii2DXq+Z5
rGKEavUnobk//pOz89qNm0nX7hURYCimU7Jzt6RWlnxCSLbMXIzFdPX/6m/jB2b3/jwGdDQYj6fd
gZXeep+1vvXS9tVojbFPmHU78yM3Wg7TtIPlZ9OF9b1XvxqvnkP8BCgsb3yOhsDw5OOQGN9bRuzr
8ZqQBaQxsz3LrILWSxt2Uou3//6+zcs3+y9PkH01aB16KJIMEdZ5yk74Ore6lxN03pjyKUogHdU3
U2qvdGM7lV+m9VlYr7pYjpZDTox2df5bc0iXHLzGX+a9f+7L/u39XI10FMfVnGele/bIOTsTclQI
KAZtQbNPp3V04qJCqDu3yfb5cCslnewR82MjtqBmsuZyidH8fwT8/yLA//1mW9hX88KYZdXiOEV1
ZnOwqQob816bqe9NOvbVvIAqJa05SlbnyLNvgMEdRlP720z8h2s0YV+t3Qn4PCKiXnn2YAn8BCGg
LhSHD4rz6YaeFmqgDXAk0syfSTQ8CaN+gZvlPUwXEUdtA44CXQPLLQd2MDjcW1UDDjirNsc7DJzx
fdXx97rec3dVVb+nHV245WT+4LLhBv1F8c1v6Gq+mbj8x5/UyjMRod+mSXITge3ylxe/PN//9pxd
zTRLWTkNUafy3EwFwpuejggOduBtyg8zHr83csXVnDNyg0QQdCzObjwhTomRzLz893H7h4lSXM03
dLuCSaMl7Rxhxyz9jL6i+m/fu/mHiV5cTThpnyyoLqfirLiz3OOfNh5rHKw3pgZSpobMBM+mq2t8
wk276mNtuqUDvHiAXATndKyLzUjf+AoGnvOZpNVw8iypb+KU0mHPSZBeCOPJNidzE/Xj19RaABhG
AhSosDi1lOn3buSFuJrZ4gLiqkLzSiUC4oGZXGxY35vtxdUkRfu0tIo2zs+Moi0EyBe7L/4yIf/p
h72ac1zP5uRa9Pk59+SXX/tvhvOXqfVPr3w14eBcN1xdVdk5bu14LTqnJSPVbb/3PF5NOLbbesJd
xvRMZqRcG3FjrIBI/m2wXrqs/m20/vPn/7HPsaRm1wud4ufS3QwAQtjVUBy7l2rPlXt5ScVkkAqq
D+uytKe03ULgEsTTyDNTmsuNBTiYvSIkS/3gxRPJxoZ4EPsJwS2a6Y1HxinBgKeciLNXv9LYwB45
yC3zMRqadUd1kn+p995G/hR07f/8s+gQw+99eVdz0ahrJh3lRXHGfvwJ/zDsLm2m33pt62oK4jba
yKy8ys/tUHFXPm2q1Pzeb25dzUF0gMaOlsv8HDXxqTK7u1p9b960riYgglwZyOryMm9S8vFAN8dT
8fy9L+RqWiiYYBKyhOXZdvaRODffXM+tqzmhKgtpjM6Un/F3mmTYynhPA6+7+d67vpoW8gjVBAdO
Xr1q4IerN+pyr9976at5QVZNmZctNHN9ycGEqBzYJMmB1fde/WpiSOzKc6bBzMkB06PdVXhdI9P/
5otf7RDqynRgr6rsPBfxq+EkxE4u/JHvvfOrURktmJJJB8kzerx8E9NgjZfzez+neTUqc6HT/8au
9mxkWB2HERRj6UMc+9Y7v+4lXag6xY6RloBFBNh/+QlI929XgYZzGd7/snO67iWN4jrPlSPTs24i
Z3XHE8Pedl6Ya+3G2+tFG6TlvkMywxxN//866V8Bsq3N2QzneAFNyRG71O5jaHE417cthMux+2Xl
T7xCQWHYKuyTyas4RDEtB+/iJVJSznvLOBFTwT7DQ1q9oo0OsMORNYSh2sMcW85M4Di9d5XaD/rm
MlV37hjUerblTxYeC23U96wfjZXAq/0xVZUbtv0N/6OZCzYIEAa8+dOLfunes4H5UIg7DrsnFgNr
8X610x73w4rZX+PH8ghUN1lyWRYqddEUiC3/euP2wIKaYOKDpPVDVu5zPo+WfEVzze/7s1PQkPh3
eEmDWjDRpmDIbvhrni4Amu5tMLZeSQm3/J+vsYMS0FrbXrB/gf1HyqkcAB9vsuhLDfWGL4TVbNDr
Q1SIlcITWLqIrdvm0OsbP4r5r5vLGjcTESiH4q4y4HJNzWvk02lZv5r2Ph/jk+JYY2Ayjk3nlfcQ
U1+JSeibxlvbkcCV9ju5yWMkYS80EnA9UYiYWEF/YzonlwukBAaTQwVVoVmN4d1NC47hVu0uX6GB
NIRDmdI3qnWIjW76/h34XaCP85E816pIaB+sV3lNbgEbj3rzcgeWvg8NWF813ywq/HNI+o/NQzJy
3evDUzx32UWyGdk/yDv+Zem+rEj/NhiuZv0YuCYRcY4Rbj8+QV0euYGCJW/B3A3SNulBapCE/96w
vloDvAoYwUBPyDlP4hN4mmcRO8fvvfTVGtDkDQE91eVnRyViT/YStOnkjt9841drQK0m3wGnxjla
q97KEYhGX/6lBmtc3uG//QBXS0DDpbVtj1Z6ljz7yZSEGAYODLBE2STWN5cdT5ffg1jrh2SXLMat
0b/89+/sTz/91fpQTL0spizKzp5V/ObOSztHflc/lY6X/7ZS27/1SJL8ZS3608e87mdu50g49eKk
Z0/4zXH0CSHKLoJVRMwlUEqbbqSXpWGcNYr4KQhIxqTh72uUEZAfDLUnY2v8ZXn5wwe/bnV2Haso
2qKUZ5148w15iOIWUmHxluoC6JWYY7QVRfe9Z8e4vIn/GLxknsEszZmENjR+kEp/K+f447//gH9Y
yK71nUVvLWVLE8vZiMESlr4bw6kgBHfJQO31vPV3ml/MKxCO1feOYNcaT1Kfc+RNeXE2ZTaENLhw
21h886LxWtjpubYJoGouzvlYvUvitqVu/vjv39RlhvmXQfbPU/kfP4KVtJ3mCVWcL1oEwxl+UO/8
y8P0p5e+mhtmhQ09E2Z27l39Jeoy2EX238pgf3rtq7mhyrq214l/gwXTX+Hzb4qm/8sG7p8Yx799
JVej34i8ShW+SM+ta5aHadZJWtto/jqwE+skM9M40AiqT+DDGvPCBb53hUvm1rfLbJUgn9tWVWJi
PtDKlTY3wxpIPijp2G9WFBWMXQuAOxBD7GxyPsRqNA2Zw7Vuor98gD8dqa/7adtuRoxV+8lZgWvP
bbKezCQgAXABeMEk79nPzDRU8B86HsN84D6BrdbovNrAEzL7fNlRLQSJWNW75Wzm4K4PGY4+7Ohb
/oxDde+U69wtMfUgKhDry9YBF3B42W2l1o8yf1AdUi/BnXyHOnz4pau3Qf1lXfjDT/9/dKSlq9d2
xqdj45vOW7TY/30kmHjA/30wXDf0tn7VjlRHs3Nh1MnjnNZqQ/F0eRbO6O0GKBVrLJjtOjdKkGtA
k7dSg3hxQftYW8PTCSjCiWWHg5vLh4JshrRZlC+5mVCv0DqB0qQzylXaje3t2KYUvSvHCQY3IxKs
Enxg/jjcTpWdA62hNaypbbxCg1kRfnd6YwMSLD+OvezCNi7Ng97W7ETgmgybhJ5DfiGhPXuV/6AX
+sqejLukx9pgTVA9gV/YQb/MBbiUug3cpL7gVKWLAl4OEFrT1DppiW+xk58JfavSehajWDazKQEA
F1r6W1Nj9uEB8vgaqqH+Suqsu1uIu8OI9PO1D+J7Qws3ZFZlqFfsfvGaEeIG2CglxWXw8Wk26aeI
Jv6NU0/F3so0b1VZQNgM+zNLrHkdkeoPAQG1BFWT6UCfndsAR8iw3/jxNm+ajxRrLjiYQdx4ovwS
lhm/JEvy7iOsecVHYx/xFUbbEQL9xtZxfOslxpNAWuNwJ/Wi34447Hezoxxs54kdXkQ9B0GQc0Vv
BTvVEVZnWaUvBF/r20yDkaEVUfPCmchFeuDVzocAfnyX9e09y3XYa4nYzY2I17y2DAwdRVg+K4O/
wK00vNgRi0yVrwvXje+ivEvvUvwRHMJ7jdh19mOc4K/NOdPIXILQHMrZXLWaMYQ5NJZHLXMZp7X4
TeMQqi4zlne8LJ0erfasChqq83iiS3CARXJIh3Tez0sakcrPHO0TlJC5sqTCn9Kl/c4yGi2IFwvt
e+maqy5Ohl2cS2OfCYNfh3w1MLt+jve6LNwt7vfpXQc1ufIbgaZETvq29+nBQvUGjw0NzVoHIn7W
PCU/L7h7wr80BG0I0maHyMnigP5udmXuPD8VsoC6rGsJ9X1YKLACCsfrgpa5lfYx4D2q9+lAghUF
F8Ig+x5ACxyLED7scvJZQ+/bXsRfvRNVBOAL61PEoi05F0ao0IBqbnwNVruhdH1bRaa3mn0N1rs3
QRxcdOu1tDuL+LkW9R9ZYbl7OdbxupuLOcwSHWeAqYbuty5sntBKzw8eebsPoNpDKGZOl+oCb5gN
Ld+qBijF4MQZMAMoLFRwiT7bNT6/QU39boG7sm/B0X9ENuzeenSBFVRFPTEienEYXWBO7cCBV3Gk
shrEYOabDeDGN5N920KELSdn3DWpuxCV8X2ASok8SH+x3js9tW6MRV3sgbOfHhQDk61nAc8JrMl9
0tX+OmY12eqj1zXrrHfLF2OQ1snWBEBi+JHcmGEECHy3sL7s3CudMLN0taHBpDu2inINhdPUuE0S
P492g3FRsNT6lB8XywYaQZbH2EPQlndeo+f+2vRNekdtu3wZpZ1tSxI1z313AbfaFs77wE+8CfFA
mQM4aVIDbl5FgGpJTM5m8MuXRzBUTjg14/KrsxcSK6SwZ2fV25M+b0CiEELwvNKg+dXTWH5MUYGk
cupY0Qc+9T8zDT4SL2SrF+XnFLXydvxdQ50BRakuIpTBtNS9t3TOejDNclkXftGtlGhGaMYNAO0J
OyTeyYXoYKTq28Ysh+3SV9barhXpKuF25WqJTXnI8OVyZ8GnkQnm37azUIughVy3aIxOJYLbY9MZ
2rqsWoqYlYcbZgFxjTFqite+HNW9ToFwNWWOvu56utryYfTDVFoI/wAagbxxq6+s75ePjt64wJ6X
CFZ0GqqmCaOK1PsiTzX+mwrpDk1lkgd+Qj+lubusU+bK1QBozo4PMyC1RxFEA84q2Et68ukNDUmm
UbfPVmw4S8BUIVZkC8jS1T3GMxs0FIA/gOEmUi5lKzBgDsqhwkiWEGcP+9cOrGKd9NgqgSO0K5F1
vXNrdJV54Tn0P/qxV68j2qpTTCvurnHVhIsr8vJH6ETRfdKnA1WTFja7ja9mpUw/gdYSkcoKhNQn
3FDc2SBaAA/oF8C/Usf4sGa7/5yhkIWw6pvbHpgLW/W4PIgJlYeVTFQQDIl/o2IcdXZTw+uwnDtn
TrspyJ2K7c3MvbyM4MIn7YA10hzEWvdL+Qw4X+4SEv+3NUzF31niENObpjuvi9i3pJ11x6ey4DVM
41cUzfP9QJNz2KMa/Cwz4W2WedBeBQCP/ahq613hhOXpgj0ITpO5DeB+EGf6DyPNfuqle5dkuHqz
zrDui0osgZgHLByGGrGeRI+jyQJQCkCiXifRP/h2tsJzXfPkTQrrsv2xiFkEJmyb0DOnAi0Jdxhe
oi2YEOC30CbX33Xl2CF3Z1s5DBbMQwtPYWpAfy8sE+QM0YmgThJ0JxZ7uybXwOAUtGgCJrdD5aIG
ZdcazCV/HlsftcygUpQhNtkyRL5W37Of+alLrE2ZfYHolr52Q3K+3Zd0x66K2vbYtE70upgbvyn2
c9Km27K9fKK4jzdtYmDNjJGC6bon8Wf27m0LTmHj57X+MDqFsebiLl/nIrLo6tVza5tCZ+PfbyHt
SbDcT0geLWtTdUbBPktpwDwt10xWuDr1fbTokkbOud0o5Ywh5h5nM1veezuonxXiN9C4ZrQu4I5u
Hfbua6tMtVUBJZeHfyoPoO0ZEYzRaG2aU79xcwVgP6pEv65M298MMv5CQAi80U0LAdBMDmmYlhBo
SU6m7ZMze4DOOQmsEgMPKfjAfNv51bxlMqKGh7Rx20p8m9klm5lC4TtYxgCSvB5JjdZt7O+HorFO
9K49iBSVk0jtJliEhlKbADOdDs3XZWd7S1BXBTD6AY/i34htzICcJCozhv6YtPgSdVR6qV3bW82C
alrLBFQsNJR1qTKYI6wkh7IyIYID9D8Wmv+WLJmzl6nQTmU9Psf6AP6fbt/90BjWu+MjX8hE/rud
MQjnffXi1jiZBRs5Sqc5/SHtYmvPAubiBxVQPWxrW24k2zlkMfCd7NYHsTtvEttT7x1vMOyEIW9T
zTZ2XtVEz46CtbqwfK4u+U4UiI9MJuOq16bhuVn05KcH1hj72bTszSZuNqAquxUjtgpAwUwMjs5P
t1bR+VsJ4y8kZK/BRZ8s8yTHodo00gUcZA0khf22R+BmPILAYqPok42tO9c5IVOKj3Xm5NQfpXXI
2JugRWylB7qonb585JVuOHYzduRIAg0INAETxWCCCGpRjC47Gp8zlObNoRrt4rZB2HNymondb2wM
ChHg5D1VbQsaNzZT6yf+DGPjDG18hDx3x57RfMqG4QVvTBSOtP1DdIv1Feqn8iHLK3Ya9ItAfLf8
uzZq1ZeOHfMQ++lvx6/1tVWnJl5qkIMB0XY8XLFp7BJosHT2Z+5NUYF/RUZC5R0M1XyKGo4UoSyS
5rJmN0Glhjlgroz4YgAM62Oja9CiXfmeS5RDoQP5HdF3mjMXgq9NMh/VfNrdzk3sHsGppz+gBGZb
Qs5OsJRlsXLTZN5NXvmbGj7nG9Ulx5x596hImGymHrx5FMmvwnZ7SGbo+/jCktvZwvgQGez4anNo
6To15k2b2Qu+MssnAJG3gcBbuDMsi2lRJIJb2xEzrVILHLllhqLlZVM4a6mfrnP0RkzYvtlu/FYX
fZgI1DRceEN9Suq3Uo+8E1xYdodsYojm5j+rZgBwPFc4O3DA8kTpQIODQSwky6XO7qL1zeOYxGWQ
efjE4ku2t3Lnaa2l+ZeA/HJvWe28VhRoNxNelh7LoFY+AR8riUCUVNZ5379UXQ5w62Js3Wbmbqa2
draQIsp9U7g++10lN5BKaXPvx/q9cQB+1ylCWctd0NpRHYfRlQIryptupQ2j2qJg6U4j8JkdzH55
oyaj2rX9AEY3mhFt0RMfZg72bzVY4rnFSHuy+xbCG60Agd/zSMUEKrBNMr3BEiw4DKAHqyqWm0yb
ETENFaJwQOas85EXcuvg7h2rli8eGir2DY5+0nkLoG5Sh/ZzdsTODJ5ukkV7ayRxzwmWu7NGQNMW
U5WswPogpXNV/pjNvAMq5+6eCE2S8ttpPkxi8HUB/tb3suuFtfaq2HtperfPgmkG7+0h2Ltpo3G5
K9h8hEXtit8LdYUFJhMIYs6xUfc0zBgNPH1yfsX4igGyum2YO5D/vMkFfhsn0ya1nbdKjV446PAn
hK/9FpaubwDCWLCkIvhfpMKA1JGafvJjVj0I6+UxFso5zpVurOrKh0hWQPTn4y0b8LiXS6LeOejS
oK2lluZnBfmtlUS+Wk4MHG8y425cEO0EtpDQE9Pughz9sHN7qMBFF8kaRtWvMUrSdYn0OihMQ+26
jhW7r0FI6qrTbzkJL7TBE6nM28bezDkzlKe6+W5QzG5zDdd2zOL5gaOU/zCbGqKZLJnWShvTldT5
gUg9gJwFDsot1IJII3JJYAivupGXM4ltKn+NmFPfa7rnrC2I0IfKc5cAc6T9WHgc6ZmFOOTN2iBD
j6fvoe6qZB0RcKDjZ3AZCY71KK0G8htHTvhZbUVizSy10KMpb9MbAHEHpIUhXs7mJZsm+jaYyJFU
p7/jeO7DocdWnYyesSKlVGwM35TbTKphWw2OsR4zksHSnFAbD1N9O5htChO+q38nVZS+YUiOjyyU
7nPV9Ples83Lcb0R0FYRoC1xFEGcbTk9LqraQwibbyu/wKlcLGJroQq8jXjV7aQPCKNzt1kZHm2Q
0YVfViu8Z0SNxnvuaPnyq0TbdYO5/Joby1lBXeTytvaXczpz/TPI8idYLO3eKQZtXbeV8+wtZbSr
2X4fG6q/gbdwmJhKaJLetLDrsLx0IzIyUoRl7aeyBga8FCK6H1rZrgab/EPJ9oRdfpGkeNQM6wGn
EJB++pv2cbO0xAHt4ZlMM6cKThr7QQzt2mnGt1E4xOqAGnKL6HpcVLrdrmeBwu2VqmPElUKQzq6L
UJcbVtVI76bTlTz1EzaK3vFntIdlPOxmg5YDWYqO50LKrYE2FvnmkL6ZJV+TdG2EM7krYBuoH1EK
NpFloHzHEdptJEagdhB35jD722lOAHH2aXbbEccL3Go0z2jaz7jIdAc49iQOepWoDjakjvdmcrVk
0zfei1O5BnjH9M0DHmnqWY/wZ/niBPZWJNF73hXlb0jdadgqd5W6k75Sk0IK54C1Q6Yy/dAjtPMe
MfB1DvYwtEBpooFF48dtNEYpCjmbLq3zdZVMA6GgIT3NtkYMSWMox07frBnsH7OZ5AE1C5sx5X9F
cMMolSFoNHrOscrq0gOFrvucLrwLpE+ukZug04IuOwUFu6K1SkBZFKqwn1qzNQ+VZLYSctzNU6Me
jGXSNkX6Cel3Yc7D9pmL+czxyN1x8B5C94InUkX1miXxnSgHnuS2GzmdOdNr3+nuL7TKJqNC1d5D
zs3z0cw08yERKflKS5UvCFPEOepbpJYQVIMBiOMaHTxd7jn2TQonBi44DsiVDk6z0/23Ti23ViKO
keAeH3ZqhTXaRINUOfMxSvJ0NYJpeS4pN9zobE1/ZQqFEwKKbDf0sx/0+HLzKnvmO4O5JupfRW80
lJN8tR5LLNBz1b/MvffIhuwMS4Bjs2F+pH7x1Jcy29PM64aoViR2VRuhxhKx1EwjVYjZuuWs0gcM
lhtsqWE0ZhJz4VLsQYlX+El0N7tRqdadNDI91BskMMPCm3+gbrtsMloj7BEp4WtrV01lo27xT77K
RJBLzUV6Eyn+P5AjFzXjKXAgz0Piptjtq+TF8BNI8t6pL0xr3ffOm2Pbz0LY04vF47pLjao9OWXi
PFHqT0FKJ/3W6cH7tmXk8XPaq0ipbdV55S8VKxTIrTuCQrX06pA4BYhx2es7UVlOyGEAvevswAce
Je0ngV3Skj3W1v1FuKRLz1tbMgUIDyDloFkdxAHO86uqTDFUwn1c6YkvdiWqACRJpb2BZ4oPuCmT
dcE+aOVomgtbU8yh0Uzla5P4zkGZ3PeqBAtFJrPbxezmwAW2t6eN5KDXF5tal7COGuMGTOt8gpWp
3UPRz56tjG+dX9o/eiaGQuX37AI08871DE6Kts3w8gDXdpITJLuBn3YPGDutRBdeJOfMW7h9WTxv
mkUcVVSdXCM10GU0NFfIoUXqBJswsuYPUJRJWNZsUmwXCXg1lcVWE/nADmD56VyqUHT7Pbqt8kPc
N27gelCquVdKwW20P422edOSS1uint4OE61+XHcsVEmN+6koj6YVwSeIrZeldMG21D42F/fUjISF
zE6d2rbFVMNjEsC/PnUVCH/M0BigBuOnxdLWTDWg8xITiT5onA3Uj4FqisUe1Jiie2H7HNqXct7p
ZZu+IvDQLmae5K7mQLEf58o8ApWzw971nNDx/QutPTm4i3lwOu50TWPboFw0qHq6RvOcNKZ3Rt5S
MbXo3gFRD7xIk3PehDaXW4aBZdnTV7njKJyJ/j5NqmmdIDkJ3PziUbDBt9Ngmv00FLqjWn/miWAJ
1NIUmVDvBoap78YeShbMGvZ6O2coTosef3QWQseiusXSlQWlNgEQvu8WB0DjtE2TtOF6YqTbw9bi
lWc77UYIc9eYOFNczQ+WRl72fW+0BwMVlv5qmJnp5/JhWKKD52kYYxOg/g3bzPsiX9aN5R97Fri+
9zYzvcGxXAborhJ5VNneZRAYW02CjizVM5enZ9g6RyOa7ruOX18KhE5GbouwLJZxNwzjOaYVCpRy
qlazncpznvvVZpyW4dGLHSri6fIWS7PepNpHW2cfi0VdX0A7CB1gurwpeKvc6KUbz23xOJTLoZqH
YZcArg7SjEclYZuGxM0v6helsqeCO6+2d58LIVdNB9J/0uS7mzdfcVfQSc1iEcnCuKQyTykLPdYv
40aT8QNXLOFSLvdmq5d708Q80Jtcpi0NRHuvTF4mTf3OBmtnOXS/1v7EAah9oFyQbzNn9FbeIpMg
noYTZ7pTMeo9Qj1jN9EHG+Z5lIRu5+c3yaRrt27C2zfGZS0y/djQyczUU+ZIYBP/cen1hD4ivjOI
yxRC4XYsvSjCprHXoI0ebTXLUKUR2Ci/XPktlaQxqXdpHtMda5bIbnNZBLJQ/WuDG2Ytkgi6QZec
8kbfQYd/I1Wlr0eDbRJ7PAUQs/PDoYioPs3TTV3TvGtMn63od2wkNWjpJYKa7KfT+sNh6RNFHazd
eZPcyjp9z5r0xPn8aM+s/VGf1E+RYR0b95dtm6+V3h4sPV610x1bg1WeUgxx/Dw9ZllPVzClec41
oz7iHJFd+iod+bNDYclWN9+0Vvo2Rr17FJM3HLyemp8ZN9ZNaVYP1HLtgJb1p5wKe9COy6Hr254O
VWLQmjFqoemO76nJ7NJY/U1ecx1q92cxV4euit+pfVao5j58WVEAA19N23wTQGU96Q1H6jY1jH3S
mhfBJnq+Nl4NKeGWQZl3AEIB+rYoOpmbsn2jyGr4y2vp6wgCxno709gi4VqFiru00BV1w3NmisOC
DBb5M1ATlC5nEO91MHk/mO5vIutr7JBh01bNbk8t/c3kgocWxfQVC19htGSKmIX2O7e0nWE6zZ6M
yp4jj9zT6ZVx1aKKzzGqCu0wGLNnb4nHZBSyl9htV/SFFdxoIx9nI2+pgGP6c635M+uKZ8VMme7k
08vmtj86E8e7xtUUt5zWfWIOz8in+aEhM3OJ4HJ8M2rBZkUb6OypfQq0A/qDnAC71qjbueWIXjbs
IDju50/U97+0Qqt3GqnSBsT9qshrtNocf9EJBnlKTDPRdXttDc47pXFnZdbG767wHxzaBw0JHC5O
ij6kqNmsragqt030mUJAnjVVrbSp7Sg/5q+zkXqhKEo0MSf6x/VQx0+Zd4xZ/FRx4CLdwqMWDEX9
pdj/6SaMMzcyGnaykh65WefmRxcbjZZ1bDNY62znWGBar2IOV6jUCiI65XHgKxpmLG16Cp5aR8DE
XyXdi72z0B8vy5nZTEelt/JucqYHojLrxOq3rlCvrp+6gXR7/xekz63usOBFHIS4E/8ZlwZY9nH+
yvIu0PFp/NQ9XCdtR2BtBoWmFWevjR/0hiN3bUmXS0nMWk60GbwqW89RtgNXjFe5lMmNnZrZ1jf7
l7Fr3XB25A13nMjXJ65JrAGwScSGmurMZ1XQDKdYW5eLXSpGSZsa2TulLmpjTpJDxuOiTalm1Wno
Hyrs7o6TzMw95aM25U+6bfH9dLeWTYNEVP/oeT7DrumfPAQG60SqhbTp8qMx/E9UPj9Mv/vkjnFZ
a55Zh4ac5IoFxsFtVz2qxTxl+i9DtC5lUjvbCbqqT2rMi2CJe3xL0hfPE5v1tdUlBwM63kp6XGpk
mtU8AI23V3Vf7cq05+iUoAaUJnXxCAFCoBlN8SudWjusC/21HrR+pWUUHZq5LEN7oTmtsVigXFPW
Dyrh4BTD/+YsObevnAIfIihSW+jCtHi6U86sNIudF2ltmLpDHerCyHeOGl7sSutu9SiN1otn0Ipq
SwSEUz49FqLJX7B4UhgWSffouZTikiQeb7j5c9ba5DmPrhrc+7pS700iZvYfHooANgjLear66Iaj
jXgstVR/YiWwHtwYU7CPzgjb6gTxpwWybSq2KE7ivunL0GzdspN818zlkT5aD00tx/U/W1Xo5vjN
SfqoU80SeELeSzdhN1dP1lyJtW1nD5WHlFEDSBtwKpGrxVD+/egs3tFsJDMJJKogFekHUVa5Ldkk
A7UfQRkYXGPRgWBuuVnA8Nzg/F2a8gl7a8/MbQ33RWvjap9kHvgKXl9SUfxGE6z1WnczsDU4OrWb
ogHCD1lpUb7KDYX6COH8bhmrzWLw9M5Jpq2d1orfmLERW6ruB25yG1sE7hviYRqgcbvCiOjEzdHI
a7HXJtNco0qaQ0AMx6I0uxDEtn9bxL5JJTBShE6Izj0lhpAn01xS+CRQKd18vsfuQxdArhO4s4wM
SqOdsVBGMPOKzLqjMWG6Txrt0n2j/7Z6fq9c2taTsGSxsrWei8dWLaup1F6bibuBsS9aThNc0o9+
9Og6grLdwMRZhwwPq2EIZvOK+oL2DDWDwtJExpkHCBO229kop03V7IyBmgHVRcdepZ63HKeEL3GY
7XYfRzg1QtpkYnOFGewimRLpk8y7+VDZWr0q/h9z59EcN7Kl7V+ECSSQcJtZlGGxDKvo3QZBURKQ
8D4B/PrvKfad70pURzPurCZCi5aoVqGAROY573mNdvS19s6Qg9Qeyc9ZQSFlqEfd44w5T21AJpe+
B13AlpsxumQ/D/tL8pqC4zj70cHqSFcJxww+gdbNZlA1CaLEVhOU4OCTVdkqvBq7Mdm6o7LfaiXn
1Ywv/EER9NyQRMski4gEDgUnjjedohVJmbFtmPraPLMql3slQwUMG/qLWrv597CVWAMNuaBAhEdi
wRCfzfAbmVbp1g0ca9vV7bzVVi8P2EmTnhO7Sf6uea1O/OVKLuPanB/docO9KesIPnNb89Yru+xV
ppa9I3ud7jQOqyfpa/sbQzIXDgzxwwmTvCX0Ls4KEFO5UvMUX4F8Rssxiqxj4TfBwrHNHATZBUxV
KGAPVjESw9WT+lopD/lc2rbbps+A86bB3zCFtp+a3BTXAw9la3VFt2+obu5TKvnboE6a79FgTeQJ
4j6+MnOzOw/b4OMLKC6qgzojdG2sZqOPr0dAs5/SiPONmIFbidAr9bAkNB7gOwuDYlUmaYZdTG2A
5HdEBSvim66gV5MQ1kNLWAhii3fzkCZH4iDn7/ZcdLwjDW6eQ9W/NWZNf1EWwWU6meyMhH5s8GaX
P1j15EJE5FbAX/Rv56Frlz7Jqzj+4w81gUc7zktE3PVV0/jFRTrMtPiixG53wYRWItMquzHeTF7M
NejYbVcE4TUHbY/xdVdE4uC1kbHKlVeuE2JbibdlZAcY6m9qvifcHNuD/1aP/lsv3fxStADXqu/P
dgNkchsA1Jb16rojWVR+UU4/wgxuKNNChqVREb0Nhqe3pml7916dJS0WM1KvLKsdmdew8TKQBuMD
DXBNgrBkAAxY+vXPhJUrkqI9Jh4PE1qc9N8cZq03DEWLN0u5+mcZDP4iSUIANst3rrvGY6Ovx+jn
6Mr0VnW5t/J6m7FfGOod2aPekrgIJjnCTi5ySZkbcdwfMtmiwJn0PnPtZpu5EurEmLr101xy+ATZ
tzjyovaM3GSXhlXrpa4b7FkDGV6mxJ9qWO4EfU8lqJKBbqDUPkp3Pz4yF3tMK05OEt5YJWZ4lwVJ
9TA3E+mFEahGuc7b3H2XkQZaMvjXIz1mu8BiH06I1b6wRCoOBLiaSxL7Oqhn0HhC0O430wiiY+UN
jJlSsgkZ+3qn3pZYnNQNKX1N3ZCxOSv2xHh2fhB7MCBvA2dJEuJBA5/AWIJ18isyR7t0UTE1uS6h
5V0QPRTftW0FRUAZkAVI+AChK9jqz8Tti5a4pQt74HKMPiq3FXrVVew71tpIa1p1r7T3hR/Gb0nK
ENKMs6eoLIxFwU5gLDEFc9SqFkX96kVu+aS5J2vPGTkd0BdjrAYFaBqg1SyUUaSbOm7fdEooXyub
V+V74wbtdHud1rolQDuwLi2cK4+ZdO1HL+3aS6mmnCmcDTQ1VlT6rTPR3zTiwiwJ4fOGDKaHk+ll
Plew1Uhm4lIoZutyerWc6ZxZq8MLpjg+rbPvrb2ErIMiESlsfObFMxkPF4FvMC/WQXfVzqnLwITZ
UBRiwSy03S1qBjffSYwfgKLJmOoh/ixUhqZlJupkY4cjQJcZpVeR55AL3dl2tLFsyaJUhbNyW7KK
lM+bwPmcvcR205zK0X93O7M5WDpiU2jPUfOEYT6w5w/r2AXz7O5NTKDu5FQBFTSlvQ17sh1k7KX7
CYzsUFhMzbtiMMj0aH7muZtjRNXlB62TmvI2wZNT6+5Ow89kru7oR2cMEwacJvMNLMIRJKcANXZR
tlezlU4rERJ6ip9ReuFm2PBZOFOdHNm8sPy9LQlh44qOLb8c89Z8Sf1w2E2xZpzswV0i3cJ8SBoD
Jmda3VKOVeRkk78ehbFx0k5LJq7neysYaoLGL0sZM0KGVWGnFhha0ldHLV8/gdJJrslrH+kZQpBr
81o0xdqLy3Ld+Q39WlUFR0j/yUXnUU0bTLeXoZt9j/3K3wwBoFUcmwRskmp0yWHc7l2OoZJJm7b2
Q6lJoyWL/FZZE0mn5RhubCN8DsPO2owxYVRj3FtvYd3w27qbDqk3ONsYmfaGQPd4m5KWt6nKIbpN
R3CBxaAd46jqQS/lYA/vHcmUJd9N3gVksOI3PMzwa2JVbbxwZozfDO+EvkEiptu/JmFkqpgs++Lg
RF6ynBwmUrUt5E5C9iFlve2bt7QMRx5hTx9BRvB72otiT+CWe41PJ8T81Hgmwz07dDVjSUta+boO
AZwMb+hI2rH1BtRvOs6J0a+ivCiW3dzNz3YUe6s49+ylLaf2jmjy5r7WeXOhG1tuseQkqoyz4UXp
4gLGG7H35QB0Ei+lgmVhmP0tQDoweGvLBSF19SkcRbpWlmtFCwba/Ntl2Sy7PGY7FBY51Mwhmdet
5aCGiyquYQLnWwbhK+1PMVlJbbEjupy7pc3hfsimem0Mk7pXM6QxL7L6dx+MCtBtbnb1VDlrbwr5
baSYQFBDlAtnlI/8r+3O4cwl+NV6j2FRcj+7YeOGKnub8cV70DLtLtgYwkPTD/G+gP6J4YQdrN0Z
2cMk0u5NwKt4NWTru7w5bbjKB/Ox51ttuLvyNiTC9S5w/TpeVE2v1nU516twJDh4NOr1RJzNXgxY
jVmdNd0hlJzwkJP2ypuy4qYRFVSotIITb9V+cooC37nEDo3auxH9DuLCeDufQ46TcepWg1UHVy1D
qSdaZTrMmFSYd2MkFnwZVvRBVeIBbfdWd0jEMJ3ooB88O582mKmSTi6ivj5EQj9UM32tVc/1crD9
t0E51r7BD/scmLyYGDymjCJhRaI2vMVD59VJync/jBKgAAW+ilkDsIVb6Z+mNTP6SclbZVMtuhW9
KuHDMT0Gbn3mN8sL7U1eOslWVkGFtI2RYbiwosgmcbe1xgYbeP6YFFTjcnKi9NK3XY9I0uLV0BMc
0BmPuks3UCSyqglelI/S0asI0GuKqmD+6hA646prEZZMuDzV3EztPN4rD5O6imkdkjsm5nGe6k2a
GK/Z6CdLmFjOpVMxOknP3pEbXBOjfeYTisxQ1F7ZEZsDpqNDfYS//DAZBJ03ssq2Bb6Zy4H4STLq
nRcH6spe5YP97PjQUZJ4iC+CMXx0s/Gbwrxvlea5XEOIQAxYsqSa0A5vy9S/NJ2jJmk6dhXBem6u
jrXfFLdO43JQkokEeUXMykA3GM941MN6j5hdLNzMOM1ZRSS6tL9VbMhLTvefCfGRnbOJ6hvTbruj
RZLq0UWdOPdutA4J11r7URxcmdn0jWjtYiWqAbC3TXzOrr7gtAW3y3KPFodgSv89qHFiI8QcNlU8
E1452WZ7MaoaXz5winXnQAJtA9h4KK2eh7Yko8/qMd0xQ89YQfp178i4b05EZ8bXNQyIl0SV809r
Kot7y4SI4XW9uIXYkbIR9QV4u+ER4zgkT47RIvuE90fcJSTHFaR7WJqGdRn2RrUzAjpA8rqt7KbL
RrhEYLY1Y7/Qq78FFvpY6DrVuoKEdSkYwcLTVphlE8UEPTgTS3iwHB+6lJsJbSojLqO6joHmtmNg
qcuJLEiGO6I94AtOSUkgQdjqfJ9l2iLFsA8Zu0eRvush3m0ge3Fi6Swkg3oa7muzzFZU9dNlFSbR
UoC1H2JlRktoEyA+Aw2Oyzxl8WFSGxrAElGQBkC09je/CwHaPGEAI6azEZz0SCGuoyTYBJDtvtfM
WGnHZ4hO1pCu20EVj7UrS/iHDVjIsidzbuW4tbVBRWD6+9hPGd9l9BZX6dQSAIHgUsG2cZ0b5XWc
lXg8dHQTP1tg/GMvE0U4qzv4P73Ch6LWw9sJmYhuwnx2jwQnAv0oVdzpc3Y9ejlQyS6ZvgUwU3el
gZywSoEPBwc5TpgMycMAcQpAatD7rqkgQoRB6V4QqqgXgnAgvggMYGMKmqsW5ipQfALdIMq8W8/M
oZQYg7VIRth8VCrmprLqZ8BHMtxKQnLnCAr5HA/f8RTJvwXm2B3pwcOHHFxrE9RzuSvndOQ8UzQl
FQu0Ue50SUdkLYWdN7ugL9SqpzF6nNVMfEM7dJxDBKAGsUtifJm2u6HRiAG8BC7HaDnDxify9ViE
RfA2DKB6jduGay8fm8s4pZoph3IkvIIJx27Wg3WJZGOgeHWpZwJatHiCQzmm0ZwAD/v1S+PIeT2y
Fy7cRI0HTyFUpCJyyeSkfCAwgemmLUgtJb6t+9FZxqiWsi3LZ+Dq/HZsoX2UijjJGvujtWcz650F
OWFd0evD2EOmxFQUzUxOT3IOAWMGlrm3nojvYrMON2aRMI/LxQtEmj5ZphyGvt2ElzBmy02hQ7Ht
Kg8Gl4zsZFFGrryzCZk7TDDmWPtNuqx5j8B2CBPUZPqhsHJB8g0ihTUWwk+85MkxlJBPaZLzxy7A
cWBhaXcCv/HbeB30tj6RWB+9Rvx8mfgDXXHC4VlWITYek+p3IveTdYtF8LoKIsJvNX1+5oBqRDiz
4WjFngtef+dAbV/hn8kcMVL1t5bIDPqBRF9GELeXwpj6/SDIu6uVTrdF4LcXag7Gn54T8i4EnKAb
jp9qSURoynBVk6ZhtAOalDaZozVyHPblVmVANdH0RIyhtwQffp/Nvl8PNsxK046meIlvu3Ep3fqV
6HrGlhCM1hB3iESAlKLRiJC/AU6KxMOrx+/amckYTRl/9t4QrxKt4k3NG3g0kxm1UW92z4yMs3WZ
ogidaVa35uS7u6zyE5gEYfGaptnLIEyAzpg9RHqIOsJyejGMckYaIx244a2xrODz3qYoGJDQZ7zK
k+M5KewRwmrcqOd1kEQPfoi7zmFm0Y/y+i/5XvsRIfZeVhNCo7j79Nv/vi9zfn3OQ/stOW3zozy+
5T/az3/p/2RoGsK4/5/M9Edo2t05yezvQtP4v/4dmhZYJjlnxFTYpNDzk3+HpjGhlr6Erg38d86e
+Fdomu3/FxHoNliZ7dkwJ84K2/8JTbP/ywINAR5xbBREAeaZ/xPp9tvz+ffz+tWg7ZNbHEMjLi3g
6qRnBygRzE9qTAceS0S2Q3RNNst0HTuk6w5O3iycXhtHMhNLZo3si41PvjSh2xXT8qrLLkkF6g5u
m8XkW2XSX6Di1lcVi39FuUyEUxh4BHda+Ex/IR8U5wv6t2z044JJRZPSMx3T9czP2ThNFRNQ1zXR
NSIS4wYKCUCblfYXWWNFS7fPn+tRgvQWAaonAzBhU+O184XY/3f99vkaYOxb3DF+8fg+LAF/UfV2
EKQ66WE7ZCSuPIWzZ73lg6i3EH2ZU7Zm2q5k3cVPv6ysfz27357V2RLh96/OA7ICwTc//8d5Jf2q
6I7V2JL+25bXcVso99QhhXpxctc6TlapNrhIeYe5qqJ7LG7P4omhFNYiqGbfh+gepuoiHwv/xup0
SAJ7GhVr+J3ii5i83xXh5zuDYbjwLc90ZeCAtfx+iXlot1NfFdl1F0zFQUvEKnHQkrHpwmSrL83a
E1uEgs7RHuLxK6emj2f/6QYFvudZruRd8/7MPjCbxPaCtriOVXNMzCq+J7OXmga7uiuDsfcOT0Jg
UbIEiBCVotm2UCZWQaaSXTrFYvWfPi9b2qbnw5ATtsPb9endYhLolzC2xAl7k+yeq/6O3T0DbU0L
NAin2DWl6W/ooPNbFQ9PwzAwxrcM316qoAh/pCVyvbMgy9xkrg6v//nq/nhStpTSN9lepAtC+9kY
tif2gq4hnU+I+Tj+c/c5VZRv2BDEFs1MSURFD2oOqb2qw+ALGf+fT8r22cOkCHzXt33H/rROwswp
XO3VGMVEih6DA7l6EbhL7eU8If5VaX2FefKjJrwQA+uusq/tqox/pGZWXmVerr7Qcn9I/H9bOTwo
aeLZ6XmuxYV9ciOZE48WtCvVNe0cu99Q2fp9RqRxNIOxzS9iI0I9RLvwUAa1xfDx/GQsp5oOkVEW
0VVKzDgEkGHqHsyvX6o/9zzQG6j6tmlRfXnu52gAEqAdhTmKf6ors2SKU85HX1vtixCD2nxMPfwe
2BOtUrfPksTYlaJMv1jNH7vL77eIGC/XJeTz/IJZn01s46RDswwGfD3Cntm4Tl89CGrArYYXd9MW
pBAunKBD/JfGXb3MYycFoB1iqJNBV15PcUyDZCSZhztmlD1OUt5RMY6LyolbcnZ7BMZG2zl7Glj9
Hmrh3YyS+DwiVVAhpeN9PfYadj8e/5CgocCECW4epqjmVY9eXC10VOSPRTix503nB2Wac4cAZpr3
1HndIuqgi8ZzUL7AFOdSCY7GKa5KJrGaU2VdNqWaTkFU6Pd/fs1+17qzISLf4oR1PZxgWVfmpz07
H8iLkGOXXEul3YNTmClyuXF4jqUloFphxRqXsUAHV+WMetviC3OIv/t4x+Gsci3LtR2HOuLXIyMK
shkgWavr1oiNHROkdPXxmrFKm8tKlxDvIG7UF3gQvlfY9n2xyXz4dP6+aAITvhyljG3xxn8OFJmG
MAA7jbJrc2pYFUMM77QOnPPB5Mz6XfgSscZ5UeMDIY7oGYqfovGRJRR1FvDm48F9UzEwRoEM/W7V
oV5oFlXfClo9PEgWE+F2wNphDOmT3qjeGmoUx6421SaCz5otBBKdnjxq3pmF4wTNXWiM09OM9TNq
WKTeAt4dkU4r5YxclJEX4ki2Ox+t1RjpBeHgtDp5M4gjNvTmuCz6ontwAn5viEC/I0l39kCT+XNs
DvVDx5hy54JP7eOPM9htTO8Gg7/qJVcV//5/vrZ8i3vkWpgX+8HZ2eeXMmRwWrvQjZNeG1RjcM7Z
464rYUdby1ECG6l5+oY3LcCQPcVrY4rkF4vrvHh+f7jsSJZvC4dt3LY/1445+gSQw7A9MSqqXqYg
O79R54fJ9K96kUXrfFF3ibPvyKdPPG+BFKvkD8u/nCV++cadJ/I+Mxx9ohTlJU5JINhlZPygByTM
sCRkc+UohTzQ9AYkF369GtFCGYg5vjDV+ZsDw6bW4QR1hIfg7HPgVci4Ext+fzzFZJQfOr8lVbtH
vjeEUWwvOLPVFcPMcK3TPD10BatpgdMCVl6lB0UBudk8J8Ozr76KffrzWKcrcB0ilWkSeDznn/9y
h8juiCrqU/PkuVptxDg0O2nZMTOT0n0RJRxdGUxiEZWz+mI1fHjwfHo40nU4zflUX1ifTynh9JGP
2lMi/q28h2oYMk7uoiwWDe7+74DT4ijprK9tyHvLCOe1xUxunabdZvSaxma1mgqtL8d4Ki/9yOvG
//h1YcmwEQnbdc3zG/P7ranNliFvbcmTaevuoe9sWvm671+BnZpDfI639eY0HtCVCAfGVeZ+++fX
9W+KHvt8b2xPMGu06fp+vwDTxUcXChwdQxkYT+2UA3STbLgSVoS7aNOpjVcLdRU1RgyBNpmixyEK
E6yq2GkeME/5z/IpzmfT79fzyeUHdkk+pDqWJ8Z/zxD2dyJIfn7xnf/oWc6fwSfRrwkq88+LwhdD
0viRD7O9mZS59OeuJ/t2LLcFerxDH2XRIUkxCS9M/LCZdDiXERyprTcU6TaGVNcvhRTd9xJx6loE
ffDFov3zdQmIAaNf8V1eZgrh3x9JBFqSSYlReTSG1kGmsiPXTCEkAy0xVQY+GzB19grp7wihsb/Y
z/7cQAPhmj68WvRjgfXZbNztMjKraEyuG0140CKL3e7Bz3zz6OFDsPQ6m/76n5/HJ9clnjnKCtt2
8bSiOaOc+7Q/xCmmY7nfJzeOypplH0fSBukqUe2UJeKb8zZK61phtSM6Ku2uWWYEoV43RW+svSqv
XuYigEDZeKSxtQFc+BEqbOzN5VVHHNwNtd+412h5wkjNjx8NZlr25v0/f4uPpK1ftxoc5T2Pztt1
BNXoH7WoBw8X2ubUn7BgqQ5BY9V7R9bQ51t5N3UZx1AkUpTJA4o9eAnpe5/WD42YOaWiOkI2Q6W5
dZVMVnAZaHqYlsarQbtQM4L8qkyK5wQXM58uLZ1fzbEvN+C0DZJ+v773Y1v/SJH2XX9UAGXiltvA
VfPtSB36HWUcVtzmWZubjs74ms+W9ZSC80H9CKluFSJU02+4Qr+2L62phiPM0OKi1gM+3prRKeze
4BTCOIZNi7d3Nzn+enCNSrAwg3xTauwd/WBSb8i3ZYNxTNah0EQwtFFjwickpr72PRii81w9Guxy
h6QDIB6cvr/LJYXX7JwsOSdM8eZgAcnTeMuhWd60MIjWbj47e7/rRL9JGzNGqBDDHLa69GccGMWD
J+1yG3WVBVdhHMoHOJnmPmEaeOj6ZH73Y0u8qDz0tr50apw0KdaK2rHUF6v483sjHUoAAb7AxE+Q
V/ZpI3UCXUwJKq8TpEcKsbGnWXDOlZt08nUwJOMXRfzfbWIcaCZdGP2h+fmlIQttDgYXYiFHaffQ
6KbeTPhM5Iu8GfH0+ufF/SlO/K9tGaSQVc0vHwrv73uS4XSjVfiI/1AnUlGpqh0embPEez9vx/ec
JgtTH1T9C9tgKkrTOawl8SIH6ugHnwEjTtsRdz/CBWMFm4uwFxE1mEmYUbs5i8wvzSkeii8O1w/P
v19fSQ4TIE4pbLa0v+lRZydwtGO1gB19daacMuFfNlTuB9giXFIRuMhPq8bu9h489XtPyu/BuSTu
YRn+7LSrdxYbBQa3abFwWyO7H3hJH764teft/PNFWiwecE4kQVzt77d29mcBEsZFtrU5YFYDEedY
eGlxIUXWb6KsCrZTEIT3BMWLI+RaDU1TrfISU0ZnUD8cghe/8kP72xvHfkb57HAKiY+f/1Kx8Zlo
b2sID+3sOPu2Fd3DKFCjhar07sjRUHtSLsdtZiUzqqCsfB26gdrXgL3om4l9Z3S9fUjKjraEYdW7
jOP/1W37QKptafGKf/aEw0CIsG7UN0COWhxhRWTXThI+BbqCR9+2cDKTKrvE36fcm4GJuqai3ptd
f0t73p2MKP7Cm+4P/JW1RiUHDirPVfhnlDFCuIMpoRanoNJARoWqXoawYoPOYnipk2c1DKu4mV+s
nvO28nn1eD4hOiBFbgB89vvqCXrRZ2cF1Skqguib1WMq4PRDtqTYbNeGNeubBMLzvgkq78a2ZsTS
H03g/+IqSEx2A+6BlOQkf7qKVI+RMaKKT2HpZ7hP+C0EOjdeJ66IFsx5v5n1HL4h4cQr5fznRd99
FVbwN4gUswchKGKZXwTiM65AXHzv2aM1n0Ae4n1Zcv6L2ZfvqZLi6IW6hC2VHWdNnDtqRrAzkjM3
/3wjPlqZ3x8H1yA5/SUlPcXbJytwT4sKrqc0TyONB8Jw16TNPr+4EcPibBEiNsDMLU3di2Ka46OM
a3E3FnX5o+xVPK9c6VQv5GEBS+AY2D2kMNa3xiCtGw9rwL1zbl8jNZTbRrgtQ2UNqTGbmFujm8rU
BUpN06LBUZQJvkfT+wGpk+TwZZvPbT0/009fla/JExcsPfsPJDkrBqQBvf7XHpExqzxKr1IbCJze
DUp0sW8IeliVUf2WwPO75VT3b0hpdvZY39MYR47cKNOaDk1h3UXKlevRwKeoDPDHyxxnxr1C6h9I
o+0jE93nxh5ANcZZo1giUAhdcPvIwXj2M2H++RdEOo62fapnuFirIUBODJe4ZmgdSyyvrHG6xZSk
xv7MwmYkmTEGEmc0dUwdhg9GaTt7KpgUJ4KBOels7IcuqXd9i4A3SDtnnZq6eK7zCDzDj4s1QvoS
v+smvXHkGLHwBWsrhYjeiUDccu6VW4NHtXURBe6wGKrvp6Dqf84dBqKwmeDNDVZ0FXPubILMmuGq
GvjwDIbxjRG5SSrUuey1+T0dKwpCEKbSGfBiKexNguLkKsz8cUPPxlKhK/NvBl2UW58R0E0d4NCS
V/itzGm4k5H3ZOJggJOH3ERmhIWNUfXqvXTRP38UzsPcUaaIyt9h6ZbsiAVTGwdEecyT+CKFBLdD
Lz9ifWHVGyscxv2sLfhFZxgs6QcNP7eefhRenB5VAvabFyF1Zp7pfW3XLbFE0njyC/2jmNPgSGxX
UsGtCDHCC/GIjO38LU/7YEdPZlz0XYqtVCLikx+g5MlhX8HO6tWEmNq5FlkyrCCZHFRq4Iuoe1Fu
UQd0D3ltD7eYjHECMTh89ERWw5BqxUigKOY1i4+/JM0Mh7W4ce4akWIC0yPt9BLSpaTGaqIZg+yv
swqvSgs1C6hv06HDM6Aqv8RJ7WxziuprMpTMje1AxVrUDoIaEOU+XwTn5lHFVolnFphx3dfcho+H
BgnYWoYMU78laSqvQGO8TdHCyOiHoIBGQul/OWkcEXS776qofLXD4SobhAcj1ke75hThkgPOpYtw
4LzgxLzKzDDaOHLq7isM9ZAtOM5BOa2/a9JsXHaYVCxSq24hFsk83X+cRmiwFXqKegbDNAr7nvay
uhJTipO+9I1dlZXZGu2CPCpLlcsJLPibLuvyusDiexs5xrBSI7yUoRAYhCpdrbwh6jbwpz2ckgKc
Mey8Da7qIrgdMMI6FEE9XjaQFFfKICE7ZCWjm4vgtlYyFi9Q4BHjmhOuN30OW3LVobVdSmnGUP88
sIVJGfFKQJtZWlUjn9paQY2AXmEQsYWVcwB/yK3wzIBhtEQ69yhaz2IrDd/yKEtvu9Hz3nQfP4dt
JNZ+IfNNhM3ldQbVZFk12DR87Ioxr9kDx9AFYxQuTBX9Ci57vuRlfJvZnI+1yV7atsOr3cTwRMai
HN4bv0VNcm44kg4JOPqlAW16N9hv6GXaB8re7kGe8dW/oPyxzliEppRo2qYyfksbdj8jgSLE92RY
gzvARtRo5uaQBmqamugQou3buLRBDzWm3OsAYvTFeDaJaHuzvU40tluT7KKTkXfRFkoIzilOke8N
wVQaKYOBuYkv4dwsPKZWazhFCWEXfv3kJ2Z4DCs3BrTx2F5U4oxrr5tuye8grcx0qxforGyE3chY
gtiwtMeMwWVWajucMm2T1C9xDUVp8YGUfNy9bHJdnIORKSVz/h7WqoQfSTzZBrk2Bsr0f1e4m2bv
CMidZ9tp9fc8Gsur0VD+yc1L4w6N0sTo0XIumrG1t6bX6q2QM1TZsGvXs8qrC3xOsNsjxRVDwaTC
U6apl26SdQ+ePwGFZzMl8xyD03xsZdNodQ9wqpGX47dmXcZ5y3Q5QflY96Oz48ixHt2cXT2wy3tL
mVfzyCk7F+SSLSqjcxaWQs/dl9jxGmLe5VNdbvAZSQ+tj2mWiiY+bZpE9SgNBI4j7ErN9yyxWO07
HCPG4DnvZPWj6kJmcV4FYRwpuPlSuuq20NYEGx9RFOTLvR/Z0aWbZvKiyWb/qrN9eyuF5Vz6+EYu
rQHW7tnytVRVdzdZyNaDxnfWFvSjqzzOr11XJ/uh75wb/1xtBr3Hk/tAuElFENWSitDboFrTOh/u
LNMGTJiDNUXp/APn2/lqmLLyL8gxORdHiTIk9OrEWyoe1SYbbAA+OzL0Em4+OuoINYtrxOYBCCyD
SRS0mEKX6KPrJOJsM+JnLA0PruEkuCdFem9q+La5Ls37nJH6xu/q6b2g7luBzETeKplxxlvMftc+
IOOEJdAHtVpVofguzbF9kmVlIK5J4GXbobCWWLwCzbXJtLMCScJv4+WI2BpmamGdXjUKU84ZWS8e
s+lRjL2NWDolpoJRyQbzIqjZuf5REj54JeAq7lJGUmu7pkfPPKnurNR0cQHoz87HQ3iBLCi8zYyx
21teV56yYgLik2F9duTjrYepbT6A0WQnfGHIBoknMbxiY9ZiBgdU+lHu4fOlbmo7zX/MoQ3z4hxr
WLRptGgN112VjgwXfkqPJzSXs7ASSMVyqr2T15ogExIKaBfo6TGbDGM3V0V7ppI2R4Ke1Ia2ptx6
ZiGXtln7yFG5kTisUGquLLsF8uEFfwp7LEeZmgZXw8cJWSczAS6yJj7ALhomEBb+DG2f8JbPfcBp
Vs54NduVRqJ4fpctiraoLu3b/gyeFQHie5z51mBKQ7RKM+5U7/tA5AktoM1r5gd3k63dfY/kf0MZ
JB5MA+/BFEYZy87xGS8oD6LOkPg3RVSeq+Iz0UNHrvtqZqPB109j/2a0BO9MkJnWS0VZQRPRNJzd
NXq1BEONlp0HNyf+ROuajvJcR2IlUb0gkuBH2BskvAGu398mLX86w1fdR97UPkdtxAoMfMTyeEHK
HQhOvFOJcN8DHCGPTZBife7D6NtCl2v30MUt2HZzW3+TsubjMmazQK4zYkfYUPdR5Rsnv1TuRW3P
IxYdYi625ceI1zI8DJgHLImQgQ3uJK8lmg9jPdX4PRyTEDamUul4qwt1SkO7npfDcGanK8cb7hgw
td/N3hieOyZlB0yXsVpxa6oJ3xxnb/uB8uBaaH0nKcJ4Nql6YTLXdntj91X9o2wsJtHYvWV4PFf0
41gX9Gg22k5h72Qp6ODWBcqdGX+penxh58HoYHAdAG3cqLBs8UlEairzFaFE9P+oO5PluJksS79L
75HmmNyBRW9ijuAQJMVRG5hESphHx/z09YGqbJP4qyVLs9rUKtMyZUQEAnC/fu8537FxhEfDxThb
D9qrnDs0GTdT4j6oTPoPkz16R9bRHifHwIc3hUHVVfCWlcxGA2brFoXGdpKJseFZR8xMvRIaa5kT
YluVFq49YAMrW1V3biDSI3ObaVtrSAyZId2XSFXDpZl6zi6y+2Fnq0BekHV+chK3oIiIAUep6AtS
Gyq3CADXecLFtbZwIuBdQHeVtlO9dyIQiBlhLQp3oN28jl61EJpCOSPWLozmK5L8GlF71gbXBXkj
xaYdbeeNZy/wj8C8uuSqjFKvWUty6A8qxz9cyMq9xoZVfS/8Sg47Y4ojEOS+kzxlk1h2ADqf2CVH
u3n2+kgbl9DFezCViZXXlwpb72cs5mpTmdoPV+M47TOdeesAo+gKs9459+zTNOTdyfKG8XqQwAyt
JKuvkkB8q2PYyVjh4uw2Kzw2b/aB9Asroj2BQRj9fC1jFrOt7FzrcgKn7K+GyldfdE8tDzVLR/qU
FoXzmIWEYcA+78Zzr7Xf3WBUj2ofFXtWp3uCR8WjicWDv+eNdP0Voje8q3O8h2hdbDNQTrfAe4I1
PjqHaWHGCWAWduGu34fPP+qHTNbaW5HJE5yr2O7O73Pq9x5tbeBTZvJdHmvJOdaaRqroPDB4v628
59Wx8pJX5/2fJcKMpw3st/IowoQzkB2ZaMbea49qWWqTnFPK+z/VAfVWtsy8Q7rl3saHqbVzGvDI
kbTbG0KbvA0cFvOaTZPpo6Qpledx/RInzfDKej5gmOEoxzbMFYPl1BzmFUUBXP0ngZmeuAaJRXpN
SGT1goqWMCt/jOV30Crkm7/XklmxHAiKsEsubFm6F1J26SaDJZTgVIjLx3Y58Ib5QF8WDQpSkthj
rXMmpEgr6A6MWTr4mqzNS++vTR2WnbGSbcVLVfkteuw2xRfqjbe43vXZcFT7YLt4SKUf8hpGgfXj
Y5SV5g8aYfW+SjrctWHRNuB0g6yKlt87AaXBYYh35xorTRlgnijoi5pGtHTQ+OZRiCk/8up6p/15
PEx59L3rPXTo9Tgd2Q5uhhpIUm82xTGP/ODA6qAewoHAqCju2KT4iivK3fBgpEF2Mno/gWFDbWV4
WfhJl7l1xTtLEpHv9+M6cVrzrmy79oGfnftHtQlue4zCbZtC+IOsmt/mTjDPa3u2xamKjN3QucDC
Wg2RtTD4L2H25b0TYg4uh3GNE8YSabDxZ04RnpmGb77hzVeTV5tAfUIRfS1irG8rDXOBQcpyc5S3
PGKF7m/oBdsXo2HDYJ4QuP/4YbH6PZijSetQpfKQs6NzOsn6DT0o9y6tchB8/LRzItCrOakIsm3h
cLYfdJt/VRTen2Czl9t4yJ+MLOK4ijkDllZi5lvHTOR9LlLzyPkPstgsaH6kwMRLFKzX4OpxE1Eh
fDLils2WdZDnIwxiIAQpp4Z8YAby/gQnKU29EIINqBISF1bvG8WPHdUGqbaumbwf66VjEY1qPNIp
nzCzlw+REX9VtuOekxoaDzugM208iyM5LoHuctBAxExmqLfd1DSvOIe9Ox3Vqc3SwA1zat/4phUd
1nU2oOYBE4I4anDS6jqc8K8aco6m1ZyAxoUrIvCQ6Bb49zK9rPJ6/GoCDaWvJSgTpy7IdvjIwP4Q
IndwokwcPUNl28Eb0/PcJE0IcDP+/N6gCTNwmCsC2EC6zLWaHn8Ip5TEKhr0mf1AG+vJyRYKaop6
/bOhU4BlrY2Y5l1ilIVe8ZaNQXDz/rjXIfjyktoipNzl7U6z1F/TDbFv2zG7T5f+tZAl2WuWWWNg
RbTFKhLSLakHg9WIGG/9UEsDC5lhQ83+sRyZFoZ/hQlwzfvYqtXQxnO5ylB+yaVvvBeJ1Sw+fEKs
IE7QASma29iZKOBdY2jICsgyxhQzx+4cf2oLJLYJMdKMQU2xIyAC7lqSiHnSAyv/DCK1B+VtR+f3
1c1BTXGwXPdT3MTeda8p+XbvXcL3IxKdjjqGUpCZN4FduQ/NUk6+H+/Yj2gWIqbjUIpu5haKDNQO
dsngkpwE73ZAifAwvy/EjeBLF0F0kbQl8LVoROXUoQY4OdCdL0CQVdejBZoOVgH/E7zdGhbvV7eR
wdaOa3EjRBMRv22kL248Ncd4dLaES7jXNMeMO1LLOLwsnb7KRorVmgX8N561/Gpwq+YlcxrcE0j9
cMV34917Z9uHdXYh84FDzZjvhtp1ji0YqHPxro9aWlvvDUnkd+VT5hAzInUISWSYjHVTBeHWKJcW
ke5LfZdCzLvO0NXc9n5PxMLY9dcdapG9B3HLW1XK/WJbKrsQy8aH4627jnycyWhVMRb2iaAtgmFN
NKOzc22ssis4CwEoDSroMRekF0BdO+TtFDGDsP1XNU/0bJAB94XqYOELMgOn8tq0ZxMIQEuaiS8C
qiLT2xkaPaNKXB46t6Yq772pghXluNG1GzNBdkbNI9KGwG00mA5O8W0Wb10WqWlDhwy4d+pn3ZsJ
tcA5dRPIZ3acZHjtXEar6bvs8H2fJyeAPUrNSyNA1YJnTaqM32EZAJV+HKxL31Xboo3DW3D5457u
kaJ5Ad78/VlC6G3uSt+haQD35wQip9kX9GCPXVF5B692q2NNIMPRr4dtVQTi0hR9dN+n1Re8NdEl
BQ1FmZuklzBBDyAIrK+6ctqHbNFheJVyMNhAYQGEGF2ZnA6AwY7TfWr54z2U3/Ta9ykMJAjWvZsQ
w5H3vbUrHe9acai+9EvDeuN5il8AvrsX70/8n5v/HyfANjpu4dHMUJDY/il9ixuyfLrA8M6VYpOH
IkszXCznEKFoNaUOK8KfL/gb8Y7yPVMib7fJY7HUB/UQNVyfVHlonCeDBTGjUZWuxlj4b6Y1ifNU
lc6dUS5269Dzr4CPLvgqPtxqqNvmJGPpP/75A72rx3+dCfCBGEUtM0O8ItaHaZQVO2w07Yz5E+fx
rQoi/7WZaRoKMM+7VuvvWd/7+9D2sMXOI3EdQ3g7tV713XcIDUe9LDrQUxUgWkMk21E3wYUoIsqo
OPYeHJ6iQzd08V+GNr8ZbhPJaQpl2gg31D9G96LHeNl6ln3GppZuZ121B6OOaEakMAzqIfiMmLa9
CYsEyi80kX4bFIVxqZIgW3clg8QluWWGnAn4J4T6dtOItjkMIViD90XIw+l0++cbbS438tcbzUdG
6Cd8Jse+/x5n9dOAtnTSAsNd5J5VqjLyBbS96yMn3cdYGnZ0Kd2LdqBk88LJfRlBne3ScHghYYqj
1n83Kkh1mKbobxr6f05B+VwsQ6bCCcOns34dBGJSqXAGN855iHTySChrsE+cuHvQCswMjETrNh+T
TdKQBFMG0j8pZgdkBKEGuTK7WZ68ZXe1kSFuAlvq1w7vxoYcoGL7l/v3T9GmJzjOSD4jCmT1ccC9
KDaHELDcOX0fG7w3VuIprV5iascVnwwIBWEsR7vJvhRxkm7wE9K+W4ZEf/4k/1w0PG7U8q7wCNrq
o/6OjZyVTDBFe58SCigLbz7meWQ9YX4dLGOIP1/vN+JrtCKoilG+YRXyPqgNgHFgUeoz62yXQSLo
Tr3S4y/2ZZU4KL4892IgU+EILrWns89O8+er/0aP6QlmszwdlvCRyX9QycQY1ees4FUbAxOefCtp
k07Su+78jM5o259oW6eXXu7EYEuRfKVuXd+6kY9rusiN17Gs7j18/7dIXP52Z37zS5joHfgRbDRc
IOR/fXSbMipdMWh5jjOkmO+qs3fxElPI6gVmqv6L8OM3vwRrjkIpsOwXaAZ+vd5ENeWg33PPxF4l
B5dAKqRdcfkpz0pmA7mNWbIhqyfDAXFyHVf9TRzzT90JvTgTIeSyimAJ+PBTGI1JOErluefUcLsj
tofwUHhZ8VovWQNm4m7MadGlMjd87GevuLIm7177JJIm6SAPIflWf/Fp/e7h4APRuZMmykNTfvgF
bNyKlV1JeaYRJB+apAxRhtlJuKtQqXA6luq749CkjhpekGAyDl2dtnszigpiBixM9SbRVl8HEQ6v
47zM0P/88P7mB+MucatR6rJofNzcKsgVRmgr7+yY6dJIbRzmIl0+vCbL5C810/H1vQJ7X6/Gcabf
/ecP8BuFA5srEnPXROFNj+2DuqAdS8ePycI9e30y3elwSQ5KUmzCU3pRum17kYcAj0yCEw7xOGb7
VNIL/Mtz85s93mN4zwriWA4phx+FN8joSzmzqN/4bndCp1ww5BnbPfxfZmzGPD974wCTraGXwITL
GXdWfJvKtLuwy4hEmKxJoXtZ+ksXgniA6xADHDe7szQ4o9fktJMvqOg7/fnW/WZfoiLDIeTwuiDM
+PBoAQvieAJN+kYvaxxtEHXbWRY6nUoupe4yS+rcf2/T/9PW46v4tSl1+b396D3+32tQ5v7//w3K
F1/mL2mk2y8FhmQOC+10fPu//4eF99/+ZE/9Cz07ti6WYxIHEO7/25/syH8hObHQ2EgPJSKCy//n
T3bdf1F7o2WnAJHLy8Gf+29/siP+5UpcfbQZGXyg0XX+E3/yh2dpcZZYLqIX+p88SpTdvy7cRQRm
tG3JlykJdgM+PAbpN7OCTw+x0LAuwIe71zir4vgvz/AHwc2P6y4fXuEXULhZf71ujFEgGAKBVEQC
yhUMw3fApTjvD5k8/fR73PwoJH+29X7YC98vRTINZhLmDmhMP1QJ+cxEt2uJ6OurQZ0yu3v0wS3t
rHnGimAZN3++2gfB+4+rITr3JV5dXOT82j/7Q4aaw03SjphiVE9ZqkxYyZyxNxDR4101DMMaiALO
NFl++vOFf/M1qQDZ9Tk/YdBzlzv+UxUdD6a9ZBDyS3oEo0Zaiu+dzKdtnMzmVme6/Iuy/3fX85fd
Y7GdWRi2f71ew8A8ClImaHmU5SNcETI/N2Ez97cSHo2/g3vX/i1kfFnZfjopcHM5HiDYtXhgeXE+
7hlatgh9BrfZ9SD04YszGvdK82/Ct49XkVROwsF1hO6Nd+OjiJWKH4Bho4ad6y2RuVUbHeokkX/Z
gT++AVxFWXwhzCqSAu2jMyJytFHg0R0X2FNBWzgb46ekggK7wgYqjn9+OH53Mdz0HAyxBP/zKNNG
NGkCiQtGBBzkZTQ+hBbIDju2Xv58od/cO3y+Dr1V1JOcwT48hZWdFEUMsWVn+OqM26QBJuiPf3n0
fnsRx13WLZzNLFu/Pno80ZjCdUsIju282g4c6HAOvL8sG7+7ZZxKuVusiogCP1zEjoJMhsRk70xP
9vtqnkHT+eVlhrpv9+d7trwpPz3VSBaWApEjsIS3wHb+YQ2W1jRAN8zoxW0ZC/5lof3wxzEHLTuL
wCJPrcVv/+GPDxzCCKvI0x0eEo0jLBZBc2fLxGxvy5xwrMPY0kZZF3OQuNiyiVJ6pKEZjHd//o4f
9pnlY1CCLIeRpWBBwPPrT2ZAmfJmcHS7VgwpZVUZ1FATYmALRESkXnVQRWR/HnvoE//Zo/9+ZZZ9
C/yGCYbj49HEnSc7a+Yu2zGoyvYTc+PdlJCF1/Bw3f/nX5Jlg11+sTuZ72bdn5ZgJrWFjcaAWLGI
sCcj1M0rxWd3ZMI472cr7+7S2uv+ctL43Z1dXmnJOowH2PlgOAoSS0Dibogwjk2oV51q26cehu6x
kC1pMmNodURY9KX97T/8sqy/Euu1WBTb8DI+/KKBJcoiFVW+gy/UfjKkojMaFcWLzoZ6P+gOxZ2V
OU9/vuiHN992EU5w2uZQZdsc6ezl///5Dg+WowrfzHf1ZNLJb70h29hDbPd/eWs+vPw/rkOVhSaY
N59S69frRHHgD5qQPMLEw+DKTXvnprKUS6OcgPE/f6WPvx8IGkn3Bpcx95IndNlnf/5KEUlQaI/J
V2jX7ef4/Oe/vvRe+AM/LS8khHFUYDFGciURdPsflmS7cwippb2579uIhreY5uLUR6lAOY6hGHZy
2kMOphENUUyVicW0t/AQXLDAmsVqMENykTL498ABHJI0VTXF/mpMQv/ZaV2HCWqk5yU1SGNU6z03
DIkeJtaJ9ORavWD/604ZMPlwbXvjCGDP1mSo2X38WGFTVevKKPJDMpCCudZpY5+6udHuFSJiA9IB
cgNkljFN8NyQw5MKFTj+uLKiuyL1AWpo13gJxsm5NpPWfSXeQL2JXhS3eP46CI9MrF7i1A1bNC82
XFjQYG7DdJKUknWkQ0DfFWrbeCPbcjq0UanJQgrR1m5zmmyfeImD6043s95o12t7JCcpxEg52wuL
sHf8tbb78Oi22kWEZbYxUBqTUIIDeEH4s0bqK3wuGA23o1ePcu2aIbefM8LoHIp3yLXyjekr8zzr
OcpsoD5TYebZCocOSVBOaNWnhKV9iZZvXSxJXVdWxDeFYFkVMIbnMA50TsadyG5rJSsEOTUxIziT
mIJnpFMGh6CVob2qvQV62JD4TEuXdll3oBEF35E6pyTGbVD6PkhxaBYxmJWNP6FLX2UN4bYgsGUy
HgL+D5prfuvvMxuqPfVJnh1VaIChq2VrpLsh86q3AJPbmQGOIKZ5woZ0NNIqu6oAqNk3sISHG8QY
4LqHkFHkZRfPxcjKzwx8NUxNURwcrzPf5liWGugtGN5xsuzPlhkPQK0j2mQw65gbIU8tIiDEGO6q
DXAzwpzgsgNTTl1SppAA9AMRVZ5NsKpkVHTXp2lDhh1hVd+xrVUeCigP3GpE/fgSqLi0jqoMq+QG
gd54UTuZb+yZilHrWe6Yv1D0mfa+JBxZ75B4GvqQhQ60t2mIcrTWUvMJR3vA+6dnskjahZux6fQ0
oVPtajJo2pkk4zKVWb1pytoQ5BC6FmKBvO5ewduacKxpIhbr0e6ti0pakdpVZpeaUBA6ccvHSZiY
Ct1hFw06mmiDrk1Q6XImjqOpmVABsq7oioxKDue5oJWzhlIxfYaEX9FOCdWot05QtPoyDaa22htx
TS6FQdbpHrOC0pvcdHW5DRm85DsbRU1wBFLetohyZh3eki0SOJuJVsSJOzEl25Qq9YKMsiW6u+yI
bvUiN3swA9+FBVVoUZwCc+KRW7R47nouaYUDzvMHlhQ7UoBQifWBCUouWr8yGKhhuWx1jYYIoVbA
GcKx8Rc6mskdwu2KHJpZtOHXpgHnu8nrzHV2YCQsclsz4n32BM+3xb3vlB26vCptva0z90hcROuZ
wyZqwM6vokwNz7gZ1bx27ah7MpEZug8MYNVjHOMg2KV2Or0ZfutaZBmL1jlqkCYa9+hY6hWpIPo0
1sp1CcXG3x9Ahm2PociY2pZKNk+kZGfppsdh/xYHbmFvJjeTJM/HqexYuZA9rlXdOTAhu4qpkZfN
85ND5X9Z1IJIVrewIg/6HlJCeLsidHaDyMt2Xcg62zfTZERbty8n5GTScMKdX0Xd96EfDXMNtjC9
DiwXVbGrs/lbVRf8M8fq3MfKzM1u7ZUFj0ClbeI+lGqjL70flXe9iuFZm9Dy8XKVcFkuUrkQBEoC
xiYEm7IhcqfCUbhHXQ1hOQx8o0fjGOeclYkL9VfSJOR3NVd4lU8aJvAh90Yz2NIrQ+bIRFNk69SS
xbEd3h81ndeMLWdkFmHa9dbGAhcPHhLMfrfJojywtlbkBDfS0dlrn46kDUyKf1aLhKFFPacYA9Hz
tja7VOt+64Q01CXOM5580Hm+vyWIXfpg0ueq3/JbRPzvUxGTOt70JNZlQyfBO8Y9rGaTfUAezNpP
3T2CPhPTSonSBkuGJi5qnliP8hZS8qChoKZ5AipXjW6ALLsonqvGbcBKIAhfu11rQDPxaRX2bfwV
KOwbZ4WBOJRAnHO8Y6sCV8HenjMitUoqDGCA9R0zZIIIy0yQFUXpAoxpabKQdBxAfFUcarmz+L2v
NKUCn4nwxQuUO32198FNLx7r/hQgqLrsKMdYGMpt5/pfCgLtsFL42yLP3zBD4DcpkeDxk7+5nZ4/
DVb63fLULhKwi2LvU1Z3JZMy8Yw4f4OT7xku9oFR7p0bluVa1FqD9kmSKzJ9kQPPpAh6GTZnxG1Q
nuvLOmqmi2lJXSpjXq2JXW6tXAP+xNCenMXnI4kuh9NVrvHuNpcNMUqPqD6ijZPmNzhMwi3SmGCV
6gaTQh8zHiWvBHYwEXUkFehTMvE7dUW4M6p5OpqMxs/gsPvLYapmvdURC99aJ0v4qHB558m/qb/Z
tVm9SZ134zaBw37fgIk55WryVjrndIdKM5v2WppIp3HQvuq5tGa+O8/aCqq09WmGc37n5DZ1bOxP
9zEhopAkKxpeCV9kjydI7E2/SM5OjR3H0eZnPw3UJROn/gyHOA7X9Ffi57AKkYuZDB3ONbBmg3pq
yOP10LbOWy1zGiSQVQJx3+BnwhXvpKhPh376EriQ4yf3TnY46VMcFyA7NPk41qfWE6R36NG6g7/i
QjcJpvooe1vdqXiwkbJpuWGwNm0FtE8wpmIzj+xK+GlLeDwmeYVbhnHN14BSNlnTpA6mtZcustK5
b8TWTW3sOAX/YWzQVlmfbW2LSySthE4y0MgPtdK8DeWgbxiQW+Cy2/oaKZT9NUE6NDy2+TTYW7zo
hLsGXZkl60pgnZotPZ6mcf5WuqrbloPRXgV0ANBN5+5TH4r4DSmr+033XkvQZUph0UXl48j85Hb0
aIcsrwiPWyLwK/chpDua7zYqatF3R39wxHcvjD+P5KDfWgTvwSKYDpRH2dY0TOO7AQv7svSDeokP
fY68unnCqUwqY9eezJpRyipFzM8yFc7N9ZAWx4RwszXC6vq2bgdY5l4H7n4I/RwWtve9Hxlj1ROJ
6gHK123aqnmLTkxvUPfgCcEuiGDDdwjzxV+whVU37GOYdGuBPOsbVnkCESsCIE1RW1zYLO5kPBx8
MZ89g/C4FfJydardEuxxGEj5TUdTwTYKZAd/HGCOL3AEs36JKh62VKViJUHZ7ibZ+9thEEygLXs3
BMzSHCu2CGDPM1KwGnIePDArR6gcNnHX7lidgjnnlTWrcVcTx7HpO+lv0i5wkTBrYSEND+Taj8bH
oJPpp6rU+GTCyp9OtUBA6QcC4e8QFC82kPv7Fg3HpZcQpQozTN4kHQ6sguyWO5RgRE9ylIe0Hrcm
Od9Ut+d4hvKKiZOHKveG9NJhT1uppupOFaSzPVz7YSNnglLGyWZJcVteOcgD7sGAu5sSN7L1+n5a
852j3Uj2MKkOWlOvtKBktcrXiDcnArryrjjhvtdnisBm7ea5BsjuSn64HDYlxbWh1xMRtzcJetpH
p9KjvbLTuCbZWGbQjitk5AjbMJpO/VRt84wNfTfPVnimmzuTdmZPuVr5SY+y2yonVo3Wm08Dv9Iu
8s3IWFMEVrxHk9q1PVXgqikyWLTDbEXZ2pVGMEMxHiLOIQOqgcSlID9glnRfc7Ps44ucJFb7aEu2
0yt8CG1LRFvdD5d27km00uAxqFjMwt7S/q311qtL6g8vZcuLS8O8dyKDMCqPwnZVqygM14hu5wE1
v5jz3RzXWKywMlnTAhaGrMl36BKZtGdiRMpmO+WSYO2BYegiZSZbw/ea6F6itOxua+FU0IaMb1Ul
QPZMkG1t7Yu17lxjZ9tlzscI2wefGudbXfodsXTI+u8WqO22jLU4D07y0tmmQxxIeo7xGaHujkw2
acqytQo90tkGomS6VeNVpIyg8ezQhkc4asKOgms1hf74MqcdGjxkIcV+HKZ0N7LJZmuknAXnTSLI
85rzaxEbBqa+ZaGVNDyi0FTHIjKvijl5Cg2UYlGI1ruwk62k+DllUaWulKjDy94ouk8Ygrxi78xz
BzMuj0AbIzbs06Ygm0pW8RoFWqxvsCdXl3HnpFteHusGIytp5LLC2bBrRIiWkxn0Zexoee2OBEUY
bnPoDUq7OQkF3PA4DG84UYEmJrZ2RXumPpDQNeEuG7LknBCW1VS63NtqMl+hnU+Prp1GnEosTkcu
0tmF14+NiPVJbegDVTvuwCOzBlFDzofjAsMb4txu9tPcWQ1Y3O1VmEGj2vIuFEdKQ7W3m5qU2NIt
AQwm0WWTeK/WHPpkZPpXTjHl1mrM+jAl9yPuDyo2nooJ+XhsGv21F3jiBg9asdUIKtGAjl/lWOfn
ynTzM0Ps8Y0n65FOG6p30ptKLGMquuwHUnzxtIJSiPo7piNHNcTkv09lyL0lS0QczSKc1nFRvjBk
XfZNklvNzMNtFJnmfBso2kug12Y4KCi/DnbYyTU+iHJdFLn1RPEQ37dZB8G/QTU6riKjDatt0gTZ
sPf1GN57OQGhy4sdknsWwExcKvvP7IzkVxXI0j3WUiqpnAJDgU/PzPA8iiI4eo2sn4eqFtE6Gdvi
ATKE4LaSIrEGURd8Ihmqx0onA6SNKldyW5lAxiObtEO038aDWUxiXCGj9uJ1n+fNZujE8yKr/pSV
shnXQ9Z/mTQGo46yP0yJzsCDlGBRwBkdF/h6IeQN1c5DEhX35NEB2wmoLUs11oufjv1H5uIey/Tw
Le7j+IDQ/0kvVGGo+wGhu6Lq2UhThV6yoOb4VvnNYoCMYNRfNflYjQ+iaUhncXGf0gcuXojHdJ7a
0MdVYWOtQFwVeV/VOAWEuUli51ZzK8wWxIg77cJeIFtQRS5IQWZN3nhx+U0mhM1UZmhcESbs5Sc8
VsZtnS1nB2TY0wthRTnVOEXEdUBefb+nr1bk23yY3Ic4MjTHCqq7z8ILnU2ST9k3S+OJI5l+ehzc
XnyyzWqJcDeI80Mg4GcEMqLCQuhd9nthmPj65qTwCG9OiJytWptAcJsUvSiaiS1ThQVzvPPQtVXJ
bGyqwsCT68+RovjkdqCI1u2EC3bUlo+zgV9/ncfg/dFxWuPOcWfb2qR9D9526mT72HkhpT4aHnnS
WsknJ0oJjoq6Wvas2F7XbDG5uvye4VgUm37G5a7wPoQ7HpBsgImb51cWoZnGCvpPQc4l0IQvnU1F
uY6rprwJIJKPTIUsU1A8mWayyedp6jeDOYvXWLOob2C6SnSjA20UDEJdfp/4IqMIrYTV4eckZW0j
kQaHW1YP3MOq9vTdMCZgqSwk/YSxVj0kWnCk5nfDE2DyZ91itnW1quUKhG9EwG+aCXwfY59o6jvq
r01dO+WelkK6BFEmUmwzparvAXPiYRP0eUYYLP2mK6Sq3mUyTRyDk0Sxqnv4iW98e07NDZoc88bA
T0F8IwHmhDbVDUcJarmxvfTHENw/YYLMxOj1ciq0Eg4nUdA7ZNCkHFEQj8/2ukGjTP6e083PNGx6
Qv8G3WLQsDty4AJ37HcqxdDOv3MJxWMDn/fliACIk8wYUbk3viK7bJgjRh9IvpdIhIxpItr1bu3A
WAYA09b2AnGfwuKImQkEyUx2Qkf1aLqXJVRhnz6U6m5DtiqDRszIAc9hqR0JOFVZSg2aKeOiziaV
bFXTVtWqicrmPss00atyNOhUKTIFv/YL9WfVOTEHD1p/PR1tO4vdjV/K6iwSwaaJoo0VSdo+iSp1
TLdikyKlJDzZ7/PPGJNqFtCxz/v12Hfud7sK3efad8iX1JVPaKSZub3C9Fp27tq2xXTlYDQ04Xna
NUg+RRo2cZPhV/6i/F5GFqVm0OvwxbVa77u2x3mJ3SnGnW0QaLtOILdM+8lPIw5+k5YO+DwGglhJ
rLralnKgZ4s7pSVkAIZMvMPPaz/DosCJV0lDuAdZFw01IjJfnMDCoe+Qim66dNvabJcmGN2NoJrD
fktnqz+H0zR6a8PzR/LZfcPwNjX6E/rVbj7ihaIq4rUvcNXugZb69bHo6pBoeWrF24h4GvuIPiub
V2EfFXsXlSAO67GGTWqWRqpulJvYzdqguZVt8QAwk8K9uwRGWJEUq8yW02elYveB7+x/ir0JdlJt
2aFcj7HfNKei6/laCFMnNk5Vpc4FeU0pLKG0dZ5FHXGqbznGPkMUMvAuBdIi2Hfs5CcvsSb+VIi0
Aq+H2U4gbxLSXTLf6h5j0WCXkH5bOF8nDwHFtWfgor2i6rXrVQLp9NtodmZMAEGP22YAoedcthUt
ckzMbumNK5vWl7Mh31poojxq6wJrr80lAJaDfpgBuH+nSjW0txZ45zVZ08GozPomTCXolQsfiXzO
nonqcii3JDgR1rTqXcaI5F+n3Fa5hotSGuGhLN0MXXEPdWFaDymywxuPzRixFG13TtNVypHdEsBm
N9milNtO/pziielIKMOmQm2/KQTJGpuqETZOt1Ln+RMuPAyd5ZL6tA/Tulfrzh+zYMPIUJtrSV+v
IudNeP0mTeuOipvFmm/eYqTEaZ3F6qQRH5rrPl3C8zKmxUlwkaMQrrdBnYXjc1/V5kwWZeoldB45
am6wE9GhtowhibYEWvVwMJqgavyN4/RyH9mDXT61TjJQfyCKjnn8k8LCbirKiJiRIZoxi2A83NaV
WZVf2Ec6+wIiaPnWm2FNHIkXc06bBoOhCy1hBAy2DjnejxVVLco27YEGbFI7fKJ30ATXaeflFLvl
5JOkagsCMF3OPQSfp8zxaRP0Yf0tdTQeZUXipLutxtz2XwBqMEhNa1NTX7lOQRAS3yg6ySLpnpKE
9sgau50D85ltMd4YRtICW5im2T71eeCAIVHLaes8RwvGzgsDr6V35Tr3tlthEyMUY/zW9q64q7Cu
lKs+nuCaBFkwPlnAh50LHAMi3gfmSPq0k9C4YVGL1Mlw7VFt475X/Vr3IBNvurQM7+j74plZRaM2
jJ2oAovAsNALfZ4pQNRkspS+hYgUycxzgII+vHTc3uluHHoK6V6qwAA8YTgEblSF/C/KzmNHcmbd
ru+iOQ/ogmYgDdK78r4mRHcZkkEGXdDG09+V0rmQzgEE6aIn/4+ursqsJBmf2Xvt5Q9EBkC8XEp2
wMgMhcDWT2X4K6fBYeLMbCOG3RFxXKwwwgT+ZuQ6sU8gh1sYM0FYkPerC0rsyQnYhtu9BNZSe1WE
4zn18mpdJumsDg23ZE8SrGqqA3T1+ZeyO/c5Y8jpecin2Zs/8yptCBtqHHveoOuo6m2BA9/D/I2L
EJQV8W7ltwuddaHQWYg5Y5ZpXQOvrzZf7KNTtWZ/nj1F5mpRR+SOzRcgb9dhrmqb7Ad90TVcr/b0
E/g/RJP+EjpPxgccRPQIHAqTYgHd11WAK7EnwE7vXaNC0hZDKNkbp8aCuiLSTObHYOqLDWHscXvW
DrG3K20b7175jf9EDGdYrB1bDd9xiojpbNic5auFbNX7xhsnzl+Ypk8+zfAf4Wa1vFkyk/56NmSo
FWDyxnokzjF4JE3S4Z/1Oo4/Fg9K9D3j1Olpid02ODVR0JpzDGgpPYwLPeRlsDK/2JW9Xcd7HCpD
zbFSmokgIDD14q4t8vJpTsPR2WlvsTF9uwh64+tIiGYa4kUsk+GbGRkduOkyE+3njgEJ0Bbi+W6T
bEhp5bnSxrUoDXGuWWWEv9Zc3XdGJ90tdRjuOTAbhDuTGh1hQbCXYLoMBD1Za7RC4iP3cquhc6WV
3Tq42OxVRCvLPdnK5IvSZTgrOEoNQIgyXU5R12Xjbk797CltY07muLKpH61eMSVvLb/eaEN1uq3a
tHhptSSnBuZXR5Ey2ITnzFVWMs1xgEgVaNu+m3TWyzrNiNnGpeyIvN74QWJVZ56phXtLV8xWxGZU
23OjO94O0KH6tcluzzZRH4uSy5Iop13n2qPagABUzrFYZFnuxAB5dB1g4WvSFV+uxgMMOl5q0KTE
C1+8SlL0y34MZxTW+JzWc90CVArzvK2fqsEpp20H4Ij9x5J4A86qqTPr1q3Sd1VF19BrxZKajOrQ
Gc+I32mzQyYQPnAfUZS05YMuyaQT8jOeTeNsOvA7n0oN1C42cSfZFlKKzfUHGlSV3HRJPt2mmD+p
gbEL2ucegTTubt8EP8LYgrAh/l9uErsbekJEhzlcecZrbTIfQ3XqF3amG8/25r++MvLMIq9gh6YL
+6wADnDLT3P7gVkypIEemVtTFk7Zi4M1rrqNM/bW7AeKZc9HwvYm4aINtg6Tw3ATW9oc8r4MWOUn
tVgAGpnY2g5Kheml441QXXu+liuK4Q4ov8ia7ERCtqf2htwhCYcCT/d+xskOT8k4TP0nu6GD1pyJ
qHox2H+6k2IDzO6DMTvTHuYorDgt9PZDaV5qWPP2KZZ+NJ38hAb0aKKQ6jAl4qHbYsMcoq2OMCGd
rvtvRJ+S8agf1Ez7ZjvEsmpreDfbrCfbYyv8STurEZvxYSqn6sfWLmrGDDknuU5tJrFrNw1JH5BT
6sMkUirkjiDSS0L/TID0MvCJjRAR6gPpCj6jVEGRvavZ3RJXzug1BG7iL8W2JEHTWvOQs9+TNrly
5IvKpCfFqvvvEqdzscWpVzPQ0v21/mIKo7bQ3gPnJudwbHYoWMHsdJy9j24wVRG0Fiq3jbW0VYDd
0cviVR7zMOf0b7zpvhwbrkg8jq3zwa7Wfe4wPj16NgGdh8CIqFhrkP0WJ5YR9aaXheofOyoc9maJ
sn7MElT+gYQKcSyr1n2lKCnEpuRYVxv4sMmLX7tLseF3fW1ITcHD4cqkHta9l/jLNircJTkM84hF
uYSlr45M6WuGhREBD/pQcL29hWzfiZXWDJG2iDrgwfR2iXlWlU5WPOX4MFjxk341wT8IhOl2ZgpE
+QcHStI/CNj8l4RA8eYyYJlJ1/jNBf2c5ebzlaQmPqtidvrNtZhMjm3js0JoqSHHnQuYLHgSsovv
BsLYpm3p+voRvsuCH7spG0yZZQP4gn1j47G5DqbnwrGXaZ/ZvRCnzvKj5GChDowxM0y8RMqbBfib
BzxihzvTwyjnmKm5K1rc3juT0snfjiWZq5u4mDBfsiDxJMGzkLS2gzU7jFwXEdX4hysgu2XShftw
SHT72bQFUR5rVTGRgIrBQOcdSYD+nLMxHNb8HlnYy7C+GquHlli+RPpfcInls+HTIxanWFzLv4iA
e3YLcCu8XcoUX3McLDUTXejNiGVEooZ9DiDcO5JUFwZs9gUToK23TKCDKbDDv23kF5J9KRwgKBgK
SoMoZf0nJaq0PlQofuL1UjaD3I+cpO3JLS3G4ob8XXEyaebbn4mTaediZWIQCxO7BGK638ASew2N
y5D4gsB4njd+AwD4NcwUlQipwenclyvy3LS/nkJF/+W4uZrOmVlUvBrBfg07OFPQ6pq5dsfTXNDm
bcPBZNMh4EwbFUIb3/1JcNQCZci8olkJqI7ySE7wRNh1FMkvr5xYkGJOFkiV56ALzhPF2nchprLb
5C28xFXZdiJ8GIj2E0+wrqZytRBQSmbAHBQ/IxIJj3UEfdgJVpz703eW982CkxlMB/OmPaBSGYjf
ndtugIFlwmCdCzGdurlzh8fJHecPVn9ZuQVVREqkHseWEb6d+b+6KCzrlluqfNHzaL9kIpg+wz4n
gJzei7IW+sZfxEwgdCYvhOYwCaEeRvykVyRlO7EfwNCebUKySRYgHKzOVrnrzL9BJ68wOvIj9VGm
wp221cxe/EbSr/OFdYlFks2G/0kZxryhBlWmLow6KZyQ22BG52ZW7+Rl8J8WXR/S6y4iaxUAw5yx
iujawV4XYGbzrcMvPLgsoSWjHQQzh3BGL8pgcQgPFBSmbWaj3pxj+UUQrdM1AfSa519bGLDD7iAH
3HvCL7cNU3/yuDwXiRJw7H4dTV4q14HlehU1dchjmFyYNDzYaUq6MS0YB12etXN8QbUdOJu0gDp7
oGhO3hk0aKqCAlbYNkBQ+B0ITGqaRwux9D3ZHFswUBoTNbKuP1o5LWlmeHXalQVWsAMMOIl2OZTE
35qzzuqC4O+op5ywCCZlSbqMQKwXlxgftvUhkc+mTHwm9lNTn1NG7NcA8dF/jC0sd2vlx9WZT1/G
aytLObcLgEPfeaHBT9UONe1qbivTrMs8BlsRMq221lXOeHCdj1Tha1O2ildNNccIy/A5naXvUPdW
bp4gxR/418cM2hqR4hXLzHXpDs1d0NsmWIfoDyO+fVE6G0fCa4KpWLTh2uoi9vl4ptvLBKq73dhR
mX1hpp8V5fRQvIV6ocrvSk1sqZZsNdeyk+4NTBrri5i09gVtBBSpxC/KX8dHLbPr24hB3TQLPjIt
luUW81fs3iHBZQ7NywI4DiulWKEI0PnKFVZwP49UgBtis6fPgXGEu46onB77ZirFqg4jIpyX2nMb
yOZKwJmh4bkf0yq47dldvnIZo4uZ5EQKtJXObUpuekaTxSjLe/b9rnZYE3NJ8mjvJ1rsoK7uvbif
GVyV0bWkKRENrtrAHt8Tuv8aCEaT6uu+VN9lANxm9GEFF5gLdn+XB/7yhW1VPIRe4X20omRdI62E
4idmxnpXmLnxt2la/WGiGR6LaZiXtzGLxJ8p8NOfkBlotRJ171+SwYZb3ZSl+2jPYZndVU1rMToc
uLk2koHbF97DwiMF1+S0nKkKvgSEQuu+i73eWRUOaqiDL5PgNwJ7SQw7gMcd7t0GEZQZa8qwxc1v
gjlnUK95NBADqywnOQ05UPvPQHtk0NuJxJeXNgXeKllrNueqSPS0cloQTQ+tsezwboaDxddoXuMq
EQk2TwVnzL2wOAnNxik06MkGsx33qg9uljq+ETdRIXwbhQrsmhWqYoqMzvT5r8stPBKeHGIZRiXT
Nzt0XZF17Ej55DPWOeMZMrbHaAMgxD5I2u9x3SgmWzcCIAqegiqP164M3UsmSQfZLXHm3tfKsX9j
p+hjHqgL6cFuqusbXHpAGlIs7L9CFcULUE0e7wCa9DfH2YCawsLCsOr9aboGERunQm7Qy+4Zpppf
g5sQqffd+aVsL+Y6gf7Nc2nnX23U5sVWqawgc9yv52Jdqjj/y3qU2OBhGkBu1ykV8CosR8RXWTwv
5Ocubb9RwyRvWsRPEpmpXecv7hBkVAc6E2YfNlnqfqEuGIdtznzOvPEdFxDE9kybk9QhU08WI1Cj
zVQhy6nrSKFXAUGxgxgYiY1Vlv1CaqrSi3/gfTALHImkhocXhzOTfw137qRESqsBQbFrPWhHMX9W
2idpeGt1GTcE8z32b2xtsmEtbGb3yBSS4A0DnhIfMex4c9EFCTRoLUKyhiU6H9KRqol8IyhIOQFC
qK+etFv1Z52A49kUsD0ZGTfDNcRvsGR6YO0nio0dBktxMFxnICHy2So3GLkQrvoBiKcVhvAxIUkj
tUuK/gqoUOtRh9KpSTfN1tPCfLph5MsoDfhGSsH32ZahMYcxTu3udbRhmN1R4eDDkpxk6ksa8Hgn
1Tmiu7EIfM7ym6XMazagTlHPTUJnVkdmI9IxZb9ZlI27jejZo4uCtpseEOrV1cWC9sooRWgCnjG8
Wz3s6qFHNkipFGGmaQLbAkQVR3YKd4bCD+oQwVQphyRZuTz3duzppL8e+2nJBVWEVdWILAI+sq/M
b2V/AqiiNeC/eQInlHZz9UUtMna7bhbyo4XdXewGgLLdYeYCgduIVGTTs4JiYm/N3R/bVGlJcDkh
mtsJsY46xyTCKBRx08T0P/BnSA711E3vOUi44Wap3Ho4oPeDQ1JNJkFpOue17e6XwhbvkkT1X81V
rNYtJKt5A7mkvC4lR8I5+Vw1Ox6b87DjYWW15WPDrQglDFXttJkN5twLEbfyjct37vYJS5afkmzy
5Ayef0SbueiK0W9Jw3dMZABvhvcYRNxSSGrWEtAtQHafLvOPmtPI30BvCKN1hgA6szlEbJb+lmo4
P/KR6+TWB74k6WqT/g0hG8I3TxaswwlLy9MDEJ6IsSy54IjIIqmGv2KAm4x0yTQBWooMTh2Djmo8
QZALonSNsy3UB+M21zjxmaDs8AFVimIsYXzvK2HuK7e29H2b+U7FL5hRRppvk6zSqGDtqhBISEtU
Xc0GQGZjdn44hu9Z7iFRkAoxwK4tANAwiA6a8STKuFp2QVqH9a5nVKJO0EFldUh83s6mUUXJYW8V
cto486JjBnSDJMQhnZdYb2OxWMM+7DEMnJEVNvY6Mz2sXBUsFQIhd2B12afdFO+TGHnVBzZgKhj6
n6U7uIuyszPi7MrdZNAtGzYnOdnF7JfITkbtqKiNFiaeK5XRqN8Ndh94xLo0to3Qq+/0DSBSdJF8
1LY8z+5EnkiLRJbHDD7P6Ym7oXCebXe+LijhJdkUG0SvJm7TBBfHSmxSHDvT4kONOMyOrdUNzirg
RLcIdoxwQgFNjbj1cgZayqvek6BL23NNd8oAB8ZZ8dC4yZLTyXnMgGq3sdSb1oY5Pfr3VP+xJFvC
+6JJav1KTF/qXGJXLpgX42YGiuXUcDG/c9gnA7ETGQNxh3pMMaZ2J5+M5XSqqupBT7UzvA2pF7oV
9g8fpuAKF3Vvtg4ZofojYKxIkcfSnvhNXLElRHNDkcPVPzlO+D6hOgkoAps60RvApc3wzPVvj6C0
7DLuR6A/s6tufdwLJcTUEkGQlQ1LimiI8eO4iXOr644SjFl6WsoQNcfSNB0zCvb40Xedg7l8A6Zt
W0fi5K3xwfTdgnylTYrMuTMTURQoRLQZPuq+cNybxs4j4uhNHoK2RC6OSv6KJmcHXBbS9MuZxO60
KM5+nWoCC8a4hCuAMt5Kug1w8KzYNz4BiLdM2br6wspS5G9BiIzmnNeZXu4mXaPYq1Rcx9ejz70o
Y0On1ZAMjznYn3YVMCRFhBhLSVwpwKADDTCLw5wqDiVIh1jxSvK0xMqmK/oq+wbdIPShlmEbs18w
uj5NcD/yF+eB3OvQCg+UhmmIgkkgDUj2PXQ6f94nE9Vq8xTLnNHTUQ6yEtWBRYiruj+RndfckUWJ
anE5R42DNcCIsRseRtseXGZJQpVh/zoya/FYEalCNsuX0jXd345HW2D3JwDcWRvtprlnTMYBJvx0
4zkG7uwOdEfmIHvIF11uR7UECEGbJokpY7NWoAcgnDxteXq67AM5jdMOAmkpM7XoTT2Dwl/2WT+m
cb6dbE8Hj0mSZLJbseKMPH1EICbm+9JzbY6KkdcWP3lBnkyHjsUKRP6wTZmLQojswLDqaN/Xnnxt
i4E1cG6n9sPkGfWb44oh70VO4odjbfQpSdvoLYSy/Bkj0h1WDbLiZzlE8X62HdMdlGsVn07XijcC
A+J3koSzEUOMIgNq15F7yEisJwR6i5PIwcWS15BrK7bb/8td+l9y6///WfHvmp/qqe9+fvqbP82/
m/avP+/r/wgi/+fPv8Z0/4//+bWkYF//54rJ6peH4adbHn/0UPb/GZn9X/nLf/rnn5fm57//t68a
Fc31u6V5/W/Wehxu/3c//uVPrf/Vic+X/zMp3A7/ERCXFtgOnJqApIf/dOLjmv6HDYmCk8gntCsK
8Uj9Myncdf8hsFQTMkqeDWKLGMvZP534jvePmN08NjTgoVdzf/RfceL/q7XNwi4YXv84/2Y1a2or
jwExxUff3CF80fb/w1+Gk/RfHWD/+1v/mxe9yFLiKwerZBJUYWlwB0SMhIhEWHoKs+28zH2s41Lc
OtqObxwp8fvnFVBe11AMqNzkDDyY9vbsvBFMr7yGMIKN6bxlF8JQ3cGfb83KnoV/WnDL/tArLvfa
KRmr6CXK3vokjra2F493pu+b+0il04vXGjK7pqD7IC66fm0BnjxFbdT/GLwAmwlbQcqy32sepNXH
T1FvQIPYanpHbznfccYCdzRD8tGya4SsKBi/zTyVbbbvefGrQfQ95oHlrWvteE9CDO3fmKHpps77
SaOgsh2Sn9npEICkq/7gtoDdjGIXTwyF6I4KkS79PjO0rRFJsi4pg4uNgkr11tvohGyNI2izFCre
gdFk4IR44m/VxMM25pQG7z7k7VFaTr7VwaKIbsHTounsv2ejis2QzDlVBGeHH9fMd4kj8g8YqYND
a+kWC0TsMMXp/BvlSnmOSbpJN+XspT/4SKc/fmpUth7jmG1REc63V2wEy20kKbeSyfK6UOSboR12
t3HfJjcIhGBRw6q+C1o2m9iClvlrYm78MeQ+G/BemvtKJcWWHlM8Ip8PN3x87Lea3H0KZRYPrG9E
dIiXMaFXZ0O/cAgrppchlG7LXrZzbhXE01UtjacTqSMvSMC6d531zO/2hGQ4POSoYMGnOL3+da2l
YTxC/NIzgpPoBSYuAhi31AyE+ATTp2EQyT5xi+AwFi6zKtu3gOiPxbhT3CDP6HoC4hzU6N1Dphhu
8mam5jQej9WI7MKnIg+tVT1H+YG3IM+dV9iXgZax3BhRKn89NOyMQOrYdwJW0bXVigrykq0p+UW/
0RPP59h7f2RBtssB5B+GKGMuHvXTAyLPbpPGGSTxKhhWwRRpew0tNHkx9dKup4rGFYtndUBE4b9C
hUrv68HNP6VjshtBLs+dS4KDZsiqi8NcDu4uwfDNJAhp+UsQzNHfSeuhWvWUxRtAn81NuhTZ7yhy
f1MDDmIP2Bgbf1Zbh/fLMFvHpWe3nwwp+ifQTuhsyuBbaT97GDpw3E2m8j3TSdh0kWr/6jDzz1I2
CZoNgdC2K9uHMeaFKyuSeGaKHgZzbMXIQpuk2xHvTrQtnSMtAO/vO/I7fVQWy+0VNsC+XXVu6Gwa
FkTIBSpqUQJQwgY+I5wzucG6h6pTlZJ8z3z6XCiT322sTxcqDgA1oGtfcpv1JOt7dScjnDQ1ysu3
3q38l1gvKfR+M/wZEb46tAyB3gX8Zk6jSe0nwfV437rEU3hjqCz2Szkuo3ZsGBHDm65Z82xbwpKf
0oZjOqxm585flNeeGzDvvCjA/Y8W3qadKAfrBvke5PjRViP1VzXGPrttUeMboqW9J30mPHMp0Ec1
3F/B4s0PLnIePCVF7H04KkQ3h2bD5SeMCEdLkQxHviO3FJusj2Cx5pfEot+YvWF+HpqQD4+Z8boY
yzlYDYOZr0IU0N75EjEetgfoppgD26Lw3m1onu+pXzj7vJu1Wo1dJ44Dc6ndHGRYzUKlz/6swp1o
JoHgMStPobRYRudyeo/RVGxIYXR2zBGcYDUaazov1PQ8GuUwPva4/AmO6ieeckADnsxs28+LFzBl
gvzSoql3qCKRmIbHMmPQsIrscL6XqDAuOut4NWy10p9sseSvB6+835RgVbdWAhGJoMrZ2acElT3M
uUGcaZuoe0ScIjZt7qb7MZX6TjqWfsAXOx77YekP1WAg2A5Wfoe/SdyQOB3vAmsc31BIRqvFpM3y
4DkpAXsGDyNuwNmtbfSFjPUo+HWS7FjR+d1a1QkxmmlTN6tI1PKPcNyxY2KRIJcEV3+Xdz7qaFVJ
l806M6MfK68DVP/p0uxNXjT01KXsHkw8d8d29sXTLOfxMPpWdOnscoF16rtvfjsu+bqYVfkyFfZ4
MShRPgnHNjtWT+QSO4t3xwyKVcE0puYS8yB4IGD0qlfMux0fLZLKqXik+PjM88W7XcJigSuCxRBh
7Sh+A0vOO8y3xc6RKn5OqgCOgC/jq76lONsBguVNPPCYacZOfjVNNh17JoCA5qT6yGiIXtwp0Ce4
3TZWKKQNz1lRTPdZm+njqBfzF7mmtRkggd8Mc4VeGClCheMlxeTBkTedHVaae9/zZh7AeczNmhoU
anMHozTK3xwKp+3Ydu3TJML4b+a6PEy4nLIX5RfuhqR6huc8zNJLv9TjxW6V+Rl9HcYrO00Mmbth
vAF6Zm3sKRk/6tmzwJ4Td2pF/bKdkJ9i/8wJqrIkyzcwIiQAdMJGh4XFSiE+r6Y7JlwJZczUxLcQ
qEgqCkb7clUAHkdaAr4QQ4SrR4/ZD+hxzyZWxIqz4AP5I26b2CDbiwHCrQJ7wSLl40sFR+6ZeR+3
KnpoojznECtYsDZDdoymzj16Vlc+Tc3s3QR+7Z9Yp4a4S5aWCQAHD76wrEd2gEljG6aVA1HWS7B2
qiB71yO1rTeR20p/g+WZh0xVnJ1q8hLcsU38KHpPPvijUz3zbG73yAUQls/Q8bF2LpibEydGVMiS
Alq6qGv7nLDTuhF26J00psxLuLCWTiw2ytRDKIyTvo9vErCia2T78BBCUSd3biLkSWjZf6H5QJkQ
5dsWRmOOqbHA1RMPwVs2y/ELBrV3k2jfvxiqXKxgJQ23Gh3PUAMl8wGpBTsxV/2gymZbkgzE8RUF
3RP/5DEu5JiumX7XTDKi+BETu7z25qSMNUAh8E2ru7ZT4WkhfgxrjGDLifc2+PRTglaGuWcBBRue
rSwjJYAAunsrVCDhGAX2mRvX7KtUAsnPluzUy9j5rSEdIRarY1g5xE2GyOi64TIGIX61ABXBB8l8
EvJAHe0Qt5D2kS7pTVmGySEs2bqzffBuZifWxz4bNeH2aSjXMFsnFv/BAgOZUW55IrXN4n4bEIYj
cIdL4HfOK9mV0cXrnPmxlZN3LBrtvwkSldATu80DWiNxiGus03vR2NYbc9qeksMazB6pVbzPeHbc
z1jQHlVcFjvkJGO24ppun0QWpJvaz/CONRovmWhaP8WcJ8tN0vg96TzB+KefHEAearztKDH2PMGS
o0GtPFFIev4OaYJz5BGdvM2OPb2CoouebR2nz1My5ReQxf0nk992OwWVOCJjxpdbNMFPEo0UJb5+
gxKwNQ3mrZp5y6bJy0SsKTTDx1yTogMLujpFec9EE00NWTwkMEEtHKzbSHA7bFMXxvSoRbLGnzG8
SAPEYK0zRb4nOKeH3EuKL1G46R/0JS2yH8LcGBO75gGrqdpOSHlvI7eKfwujWsjxTHdnlF+KiZ4I
eoJlPItZXThx2q/qTAWnPkFMt4LnwFggqKZlh8x+fCWDqn61a3SYUAwR0tPS4XM2kWy+OitIbsp2
Iba36wL2Gzpxl4PLTOLeVK26QJYsUTWNbPPqXo/VVjl9tY4x1R6qnOXJOlELdkfUnAczDN1mqGR0
y0pxOrOOD5i5IAnbZ27iJDjmMGUn7Cc8Ju9Z8BzV0XhuKhGdm+76jsJWhWtnod1Bpp7+RW7V3YM2
xBQzz8G3LAf/KQOFfpgVq8FV4WW1tQXzrR5AJ+S3hW8Ic08klxOsjddlSblVvakKn6mrsP3hy7mp
Mhe2WYkm8jINbNmq0WXijE1lJNWHnBDslTUib4+SeOtGbE/5Kdr+hl4RrVtrbO1VCFprt0xGXRq2
wHvLqciZQZAcrKvEBNt48MyzE+fpURNxci8WlFJx7tYPnZqAccQRw73JnmC+Jx1Qy7FlwjsOuj0B
dQkPVtbnZ3J0YHmEbm0dks6pn0tjYZqkTVvXQqaX2MKJ6Y6W+xsOud7Xgde+541APdbD42iKxP0m
TYL70K/E7ZRmBCDy2FzMdpwbdQmLedpj7hresiibOaq7FLeeG953g26ecLPkqEn7Fni0J8j38+HF
8lxMv91aeq+ucSTcnMVdHLqQOQPoT/ZKRgggducIpE6FrqiHNpvEW90JYL+aBeKK5G+isKTr3QxS
x3sfjMIax/hSrbWJ090gBS2oZzvX9XzvvTtOS5QSecrdmi3aguYoxEWWjMUHe9j6la0/B5z0bW/l
+Bjh6kCgO6SoE7iL7Ajjigp/kGsTB9TYxZqhYnVrUsecMV3bfMozUnzpToyksXA8o0bEkELfKvYG
Nttvg9KnX81XpWHM0uDNxd9JUFDcsVteRPXckTh5HOIkfklqN6Qrlf2ybiOURzwerioBJIAJI2gx
sKnEG4HCKXDuF22HX6yUsY8VDsZxQaV7CwsAa9MUNOq+1Ox5U2x6ExLlZSW4kii4Z9W/eiqP/qas
vbpzv5Dwsx7RlDHUToM/MEFLwo8c9x4ad/hc9ZL9BcLXaFPwKq7WXB7p2iTDJXeLArFGT2FBfCsf
SG/SG5eMBYjtgbiIIaSQ5izfFDLObyFCBR8gCeQfpy5xxhYieASNlW4mRdw5G65UHD0dlfcQ/+19
wQ7qO3KUt2tcyoxVVI3vAysw5ZmB0XTXewQUQZlAheAmpNKl7Q35TOENij37tmEyuNOTCe9cYXFV
FKR73S3ewCK3A2lCfqbzApS228/sp4HFDPqJwCH7gr53RnVey3ZtkYxzM7lddXJDZMgE1rjlVMDT
l3CfXK5TeRQ1lg7RzfFPiJ7xE58+wmejTYrec/Sek1hr4mdU8QRMBW+AiPG2CGfcGXZTrx6O+1+w
OHrfp2F2u5CbsIbohB46Eupzgs3P0UPtv7J0o84BJ/wmYji+ph4oL+y4JOSDbEKdZGIQ8aMysHYI
7ZlpAkZa74VhNdai4uzyUvb+bA+7OI+9V2ZMxEvlqXWgcH5mC2Geoqr1AdcMeleNVXtT8fy7HurD
ruuoFzl9wuY4xsQBppSV28V44zpFAHWLlJujEKgGPhbZfYQCMMTW79zhI2Muu8qhr7wzbaBdrfrr
tR/NgBjasHofdPJEMN+IP8pZbki4oevjzJPUXlV90IGFo44EOmYoAWkHrBsdy/wNw+JF20W9tbzZ
yXZ9MFgPgFusm7rWzdvoOfpHWpX/nRXXF92OGs9VbSc7m7Nqu2BhW9v4Fxh2A6JcmsXQnMSn2dEZ
OlAeGVQF1/ftq7E5XzdUnAVxecBNZd0IlAJElFQxHAWDBHRx6+CT3UyC/gBnIKhy0gXHjhx7Np27
lCDW274Nyr2Uw3Cj1Vjejky054032Xg0E7s2O4OnS6/QkLHqjuy2udesQNEtqUgfqEycE/04BRdO
afXUe0X6kRU1A562HzfcVNVjOYbxd4i7g60mgtYL5hkWiF0Dv5ipnEdy6VhG/PuW9itk233HhtDd
U+MhVijCdms3zlt6VQqKrqnQb/UjeN0KfSxKizndzYygHI6TxT05i0/JVNQ48ymQ6/bRU43Y4yXB
2q8p+sRa9/xanRn74a5l3+2ulO8SM0mXw7PQ9TkON/0UyoOWoBGgcs17uwp5MEsadMAHqcvR3MPG
m6/wiOtzTierHDPbPZ1rfI67rELUYlfNjhF/d+v1VnDpWT7YlF7etIWeMWwomkqW18hMglXU5JDn
iIoO1Ak8g/Pb5EX5Bg8Fa0ueFla/6qA4/QQhu9sVAK32htzO6N4bdO5s5qxX5jtMzHI/yjCodzwA
0ESSOkE/M+YT4aheGHAtyVykj0PoMMNxjSBaD9ZIxWyw9l/9spmOFUqwq8AZRkbwH9Sd147saJpd
X0UPIA7ozY2AoQvvI+0NkZbeez69VtR0Y7pLrR61riTgoICqOpmREUn+/MzeaxMZ9RIG7ColNkI7
TUrzLRCsiKzDCDdMVVvDsarxSllE3YJNX2Jt8AueH8jSEDG+xAMaDRRJJN84oVZ0flEHmmRbbaE/
KSpHxDlghb/KYW7vmTgYudcp7LlzdLCXdGDr2+tj+60u7bhD8vYwtLYN6UBGpxW+rg/j06T1gkMb
qT6Ngi58m3hfVzqbvIOeExRmU4CRFUvO1MpQ8/LUEYX9VuDtBZ8iCg+Feb5cKkkdLpowhFvx4dOh
fjeJeCInZHLUQh2udVjGP7mMmT1djFS2ZZ0gKatadLdJBdbsMTjfD0TSsIjIUzFqfBwlvs0A/wyu
8uUWVW2H1CAmvScrBOG35oDL0B9bxVabjNS3cu78PGXr3c0UtLjh6AJlIrF3pVgKxxR9wgYYQIlM
s2UtPIfa8m5OEfedwbAPlbPwIMTjVJYZwyLymMnzAycV3NielW89uIcfRpTGq64O4brLiuZ76QX1
ICLUfV/ChdwbEmVXhji+atKCTHZIlHpP2rb6XsrtfGUlAFTM6HNlS9p69gLwqF+BxUrZoaNdixNF
ouuu2rB9CpKaTXaR1eUJtX7zperIR9E5yt0JS0fmigE1qb0MsQo9qiw5QmXzGT8uELPUUA+jIGve
IKYgGOZ4nbbhKUCEQb5X5hK6s5bYTHRR8Cp3Mdzskpg8YzSHW4D2idQ77HR2OYgMuSqcmV7cokAT
q8x8YXYeqpxcObtD00TtjPKgNF9JDVx+h1Ganua86Lf6pFVsCZuiW4VWyeWr8VDbyuJIPC/zvuWj
b0KOHDVH52kRzMeVmajZgTmp9kUmM0V12Y+Bi4cR67wkBfiADWuV6NNSryTUp7OT8z48nH5J+YhD
I2FW5SRwBBEikE0gSAZHgjiQnYArg9MVJ51fD2r4Bhkxf2uMcLnJjGGuFlcbw4kiPMSRhfSG0dBq
7ARhVdH59HYi0RPQOdHM1DOkoz6aosxedKO/94aY4EUS9C3RIgPjMnAZqPURbM0Yce/awukXhjqu
uopQhFgdZi8TiQRo66m7zBjqHfLFkF8NdewUTSGzLE4MLyPt9QIiAcpGtAgkf6ikLjUSvU8w9Ns8
LcrjyFT0JRG7nnq4F4pNmqA4pEiNnnHyK6ccp3Xjd6XU+Doqr9bO5lL9QItRr+Eiz16qdoQ/EdXo
alHbYPD4w6VXAF+31T6pXT6wfC0tA44zNcB1OcbZUcwClIthjxJeVvUjm+BmHbZj7PFAUPcoZRtM
pLP4nGkiy2AzZKcbIAvyG1Ynu2zK80tWdtgYojSkF1bw00hmmcDPEczPbKYbdSTdbOsVFOxkRQRp
94Ms1zx0UW8kLiqtEAMzZ9zHGGUEORZFIr1m0mDeiwaSy7Yo2ShvcKzpoqNnRozEWDT159kwxn2O
W28jReOwF1o1ExwVWZT62hYj4v16gGTjS3I5FhvGSsPTMggiKYl6ex9EEj1gcKfE7qK2Z881oM6J
PKp7fcDlqEgfOGj7ZyaVMPziOdgn4CpeEj3QDs2gRkyi8VJ4IkgB5vQLwjfbUEzsk3OUGKbfmUS4
PTqmzsJdFmdrrPaUzDx2hNa18LPekl4CC6NKXSC4etuNd5CY0hHYvPBeqArKk7pbGDTqtTpa7NeU
cs2p3Pec70vz0ky5NuJokPkbKA0llfwphh+eoFXpvVSbQHJUTtqvLpgH0e5QjEc0Lm2pgSYEwML5
pUArGtj3cZLgg86dSYcXA9U6sC4FILPMn8tGGdacZcGqJOks3PF3q/FjVqU8eNeg3Q3rtkV6jWJF
WOhwubIs4sVirFIc25neNJ6eP05rddTyj5jgt+YYCaSrryJrkdHURh17jqXQDQIkDIloUyAd04/Q
CBiL6ODaytPMhiZNtRbF2qC3JW1cSIUa+WzVjtOmi81cceqS88WQiOXyTXx+19ykTPX41mWNQsRQ
mXKaYSOtyK1N/F5kj+SEhSCtRJGbZBFAZhEHN0frBJ3v5MNhb8BwDUq2Zl6YX8vEapwgi4SnOJaF
k5Tio3AoucuXwjCTZYdVqLo2VZZ8L5hcVlhhmzMxx2QQ0QmsSLSDw4cgDA7fPBrTThPkBolOmSy/
eULYkg3pqmNS3Ec4ZRSsu3ZFLDb4Cb2lUcowSD1pYZEbXjMthkhmJDTReVmeCAPLMOoklYEJHP/D
2hhxdLGxivtdJk/DPX7kbEZio29E+Cya34ZDZysZxdUsatTfUdetTNIUD+gsZBKB8K+iuWn8RAYI
iEHPSnZ4dOoXnFDLhvu2OFZGGK1BKWUXFq7hNrJqhjLo3dV7lRXqby/m+Vs3Do+AUl3DhqUwknIe
4c81J0otg2KocX5kU5JgbJCbn45TkhA7y0IuNkvtLZbkxMNzRfL8okEGz7TulmN7wBPUq4IN/6O/
NXMfX0EdzQ5j3/IqR5O047bCyG5G+SHU69xRiIW5Z4AXIFel+r5V5HkzaQsLummQnTRdMl+MMNcM
VaX9ajgijlZYzOw6FoX9WxyyqkgWs36eQYxA767T7SAqMhyBmflOl5InHqfF+NzFudnZ8VAnG0RL
D2hEoX+gGjTQ0mWt5E+wDc6x0ta6x50ivHRpgLw5qPsI7lsYDr4iAkAaSjVh7jGqz2HXEALags07
waWIDqb8YBSRjK2wQNTrI/AIOghcCoJXGBlMLexhoWJ3isZOXyTYFsNPv597dNNGgXDXzCGV2KjZ
RG8Y+8VBihC5DwH2G45uhNNtmQ3vJFSlpsf6x9ySKx82SAL7jE2/Js36CT2pBPVCqKXvppBKF9jV
ckf7OwjeH+qRf0lIcy9z/vxZG/O30pj/sfopjx/5T/vnv/T/ooDmgWr+3wtoDh9fH+V/u/07gO+f
/8yzeHzNX1Q0yF50UNMQpxVJUY0HsHj8aTtCL/g/GrZc3TBEEdS4wtf8p4pGRinDylBUGP/JKlKU
v6hoENhIog79WFIUXde5h/4VFc0fchkQfmFZPHI3/qJ1QbHzJ61LmJKLXFv1sDMG1QusY1oqT+xt
xvBh6qYp8ZhxvfSDP+66Yv/Y4v7NZ3T+jxf425CJPzDi/+h1/4TBRnvXdlDMhx1ZZQuoY+kmjuWx
CJ+kyFyLteyctK75CLLK1UPdbQ0imMsty95evdbdmrPGAebj6MsPqauoPwvPmrGv6qcRmvKIVMew
iGxMyep1qJN2D5ToPH3+859d/iMe6R/98H9i3BtWP+RJGA27NN5M4k+ifWbxO7WeOmdOUrxpzMWq
r0L6RW8yfEn6OgrdZTyLyUxq8NGazyOPHyM7Cm/xJ//2GFyUC3LgvSTvD52wrfMbc5LUomDJfRnK
QGCPrDVaVk/b8r3+TRndPQZ1G+Ys6+JQvLfsQ2zVhzLjNyvIfp7mVm7r9d7kLi7G8j2DHDv04Ei6
sSM4iZt6xUmwP1nu2q1HVHy0T/byjDjaK4MXUn8cQ/bl7C6Px4lnaL0JpDe9OmbZUzFtUe0aylOK
hGkUvTF7IQgZNCXHUoGVDUdn77TDCXupGfoDxuZs+94yh93ieNIeIgsbOYHiIH/WmW2V/AHECmMg
OHYzeL2JRF67Vi7pfIJ9UXLu6eusufOCA0qPBm9RqzuQlxK01ziKELZ2z3WxZSWsaGupWuu0R+p6
Gs51fzJDDsCVOGyU4VsvZ1cW7H5Y56A8HzRP3HvzNRrZOyROyexnjUex+ozc/gm0hJZeo+UATxsk
CqMQL7Nc1D5kkJR25aHd7Z5pHPWWRn921eZkPZa9vrQtIxa6WH0YKMVvo67b8mgPH+qX+NVzqtNA
oVQmVttmowxuDcE7yxpHuk4GnGIIUVDevtg+mp8E4L4Vq5YPttU3wrQeb/HrJHd+bUkvo84TJDy2
wWpu72yFHIwlYBJrNwBsk/JrFw5xD68AckeASOKDzFrMrM0q01w+p8ibDCpXIJ0UMG6UrRVjxxZU
eV74h+VRTOWweDfx/NwjRFZSArO3nfXcDn7ty/7gtRvFY8n3ZK3lreZbvuaLnuU+YF7qKv0s4v8C
0i89KO7/yx2msm/iv/8N3X1iVBp1ptXvhFt2Drb1VlpHJ+WoHZRtcZyOxbY4SOf8v8jFkx7M/3/0
an/KAqAXICwj5dWKff9cH5vzdCvfYQ+sNC85Nsf8bb4VXnMwj+X/7Ss+6PZ/8/6ASMNnwDG7k07i
Ntjqz8umXkWn9KDvzZO2pXPb62v5xTwq939+aAFv+ftoi7/KGi3r8Vn/zWsOUH2lSdL6nXKqawcz
PBIKuFDSi3WMt9NG32b3iYU7G+zneStt6rXuLX665hbYNn6/5b/5jats2m2xt77A/O2bc3eq/HhX
nGPACmRmt+soOOCSmsC4Q2yB2OeyuVZHX8a2JXthykTYiUV8xM6DrJF7oNBZiDD3kA/IivpPCYzo
JZ5c5g7A5+rZZeqQeJKHI9zANeHsj6V/Ac2B2qOfQcg72mu1l1eo2etp3w0XsaHf96tupYEsRtRx
tMZd0O6RJrNpy2p7/p2ZlPK2nxESzr8TwjxmBcxYfxHJMZfKV/lFZCJkPyQeH/W1Plq7e7vC0kSX
jaeXwXF66NZ0NVCb+1diqeczZM7AfwirNKxW23DDC5wYXDHc89hAmC6TVsi10JlUjhJ8SN26D31T
XtX5tq9/LE7fsvq1gPJ/kT7dsUcrfkPmosbaTNbTl3wYd8JbKjgaEBL4biu2uHA/ekDmP+InzOEN
IiUI1pnbfIWfy9to2OjJJkrrz+ksXtDVcWjtpvR96Bm3uI0CtQnmnQvOtWEVna1FUOkB2DePC6Jl
a2gvX/ERD+46XNfPSn2x1MdzBGkoLeW63c07WALjC0ufq3jJNtFdee291MZDwS2ZHcp17zTcRJ37
zeje1X0c/SfrzKcvjRyPvtU5Ye0MXCuyW3H24h7ZKG7mp6tiTQfuLbbqLL58GRl3OaaH+MdLj2i9
RafaQwTxrZP4G513oZvYjRO7/KLskZdPHJRXr7WHA/9Zz7j4bMkl/l31xgMPvY3hBT4UjC1vsdog
XMMJyMXv8uSGavcyn6Rj+N6mq866hPAT5+eW+yC8F/Q7ZcbmXnfm4lP8sXb1tXpr3rgIav6knpqs
msVt2jXWW5WBnaN5TW7Tif6KzDq8+Cnb6UB6zGGDraK7k+7gRCcMwHb5BNaIL+Ub6IXD/kW6ivPN
ZOJ9Ec8mE4Diqpm+chU3wqX5SI7apX6VLvPJ3AseJ7Sn7GWvdhBjup2duIt91x2YUlfhFXnb/vFh
Cg6b9+17t7H429iBnMIt/MhPD+hE7DdgUH5/1/1uFXloqfy3yfmaPNOf9+k3Y4/4rfuIz9kxuPWv
6MFY7WsIRM7pFufr47vhnN8uW55ZLlY5Eqg/UmXVxW5CPkDtMqpuR0/6hHhYuBiQdVvVd+Sq2NWs
svXh9nTUhfLC1ucr193EMxhzmEo1Z1u25Rc+SwyGA9/4EcpX8cEf3Jn66FApOhJoO+Quut/eqoOO
RW5eMYfLXWFV7rkTmZ7jzvaqiP57D63/GF5i4bl8hy27Hxh2gijN3fF3JBrD2sxc+DIk8hWhuSKJ
Coo/WT7GDK110nf8tWtUS35CtaRvpBfpRVmrXrdRNdtcZe0GmeCR0fKxPmJFehZ2y3m8DF+yZuOc
ayOnqV3uSDa1EVcyO0hMoV8w7vKLrDNYhEFkF9Gqhl6cbWLRgQofQ6609ma661lE9W47XTRl3bS7
pTvLhAKISIpbG0yPkbnyAuHwOKFeWk2SN07b6qW4pbtw12Gc3JbVsyy9Vcanlb7rwovxGi7pG9vl
NRvJIIbICSO9vYfzL5zLIvGSp+ySTd29LbJPNh1eB50f0QgiYn6OdXKYyFz+tCJ70k2P7QVDD2gF
0bfwOtxhEr4MWZU7ZV0/xuN7AwliJeNtlB+8OX7xqV3/5D/mm3GVz+J5PuXLZPfUe5h8v7qP8K27
DpfwtYYrMnYrhnOePNUokuCkUBPKXl/X66xzgvg9zFZawSKLMr9C7OtgbFWbTZSCEXFjSqjmivPO
6W7mT/eN35aqmUEiYd/9sTupb/qNIqefX1VB34DzZ90lQ0iHrcQZAd5m/ojj0zCswmFjycRU+Oq1
/AZ7NiBLZq1zM5/F4TNtv2dpI7zmz92rehG54gbNrsk5oLjFUmh9YkdXWPHz+TwCDnKniuC0Py+9
H6CKrnA78xlSfeIDNYZpX1EK44I6WO23YjmYVUFhVyMOWnyQm+ipykDyI/bpXlTXOICHXGY75tjm
kNWcmhQy65pLfhHslO5cS36FcQ6lieg1O6pntpj6HszKqb4FPqqk6Bn0PrqbDN1y7xSzU80uq4iu
otSD1wPTkxGhG8K6HHYEMIEVHVVvYqKac4UxPH/j6cZbC/aqa12Cr/D7IciGPkYKzXnO33R2UFHv
Z7MjzJuByPuZGtelyhzDlagwBgUhhubPRgFHk4G+S7ou1kXrdtjCOOf4nSa/8LvSs7xnts61V62j
5kNRdlmwz9VP5MUBDaC2YZZBbyc1T3GD+Q7QoDWuU3QiAPbxQE6kariatFNwCWafEv5nXebxrOfA
gp0ofc4ZpusTSRN3HpsGBUznE5f+zNl4waTRctcLO6U/av0xvahefE0/tFP1qpTvGcg7u3yJb+VJ
eQqW0Ja6Z1aA5aZ1p6v0fuZM8jqneordsvaqmk4LbnWERROMSeqxiNFCB+8ntivYLubYIXSE3TOS
ZPCCX2wXSpItDoMjbmaeeis8kWcQP9m8nj/D8iLfNGzVkE+AQoDbu/c3UhoQ0Jgv0kG812e0M9Xi
sNGn65iA7c72dBm/lJljwuaiq2NvyDZoDRqn97kg06/Se+wWHfXFuJt+e84I51jhNMawgTMuvXXv
Jjtb0WeLZFU7Q7031Q5IG0owtpGsZ9t1ss7d+lPF8PsEPsnc9bfikv0I8PgOXOFsYh/cd5Rwn/Fv
sgdEgqCF3fBTtE9fgiNYAkFhCuVI4ZqF6/Jdv1jUZIg5qkdhI8uQ89FekVFiMyVvfPHKr9l8LFuc
/47eG1ZSkA67OEhGlPOzLfbKWjeTi/DKtP0JiTlPgBSULtpD+GvHpD0I5C8F24Z2qW2f5cklk6Ly
R2HAlliQf+GK4riqcPKqwptUf/RZ5o19fshQhtJOW9Ir7DhvKn//KL//pbHY/5m/7PiB7/e3/P9i
MIYn658MxkpiWLL44+/nYnzJX+di1r/hW5UfUex/nX79x1yMBFhDVUjeUmRJZgKmM5v6y1xMY/il
WsRES7rxF9/ZX8ZiqvRvmskYy2SiZuEMVo1/ZSzGRvJPkWa8uqgTmKbjw+GnIKXu77umoBMQColG
fojUCKSBoRIw4UDbAUVXi2k7HlpCT2LF1auabebzRNY3Uxdwn+wBWlMWqqcErJv4o0eSaZ7wf8Pl
7/V5/GSRnhsfqRWU4hq5i6p/sDweJbusFXJlE0y1yxYPe9WfweSkBbZitXFbyH3cIF0WoNNLxBET
EGqHEEVMI6EkSxXyrFAw6S2aTCG+Z62mOEB2xvzetuBOzjqWkXwvWGp2RS+ii+QWLWyJwyJtL9D1
1GfANomwnS0tKdFbJEoOTHHq2zXBAhpj7VTIKfl6mA+KZBdjm8cHKWyA0+qsJ9mqWjCvatwaE/3J
1CfhjfBEVgz2CLTlW69wBsiJBGER0hgjEVajA0d9NJLHNUgZLpui6IpDC4uJnmXQSgX2AQoWSA4w
ifQdq2sRA15S5t0ra2TZOBJmE0cbudHKdh1Kldx+M6Oswg1GfkI9hH7M3sOlYiudxsJ4kkqFisss
IyN+gixdurmoQb2TTdy3ujq2q15roajnHTTJJZHV+yh2Ru3jwEN/r2bZhnk6exYz1CpYBngOCtlJ
glGAGKrBQ/iJ0bhRJxVqMbkFwTudHeYtjDViBWSUJXpsaiYXRVNb/iPg4Rh2PSK/nJmxskfEkeDa
niIiSbwK99tjrAYHmuM5ZoEQACVoQDWUBcQ7F02K1l7wZFTBVsWszM63loW1MSX0TGNJzcWVR/Oe
PWQfsjGlau1hxBf6W46wcV71phFTk4O5LpuzZlYhaictVx8XSzdgzXWheJB/h8oxXyixWrMdu2Nm
5lL6UitIRx2zDqApm6oum2sz0iNLhCfQm+Y34K9UJRYhmWaNzietZnsYiZLEncHKB5tKrhkuPqpu
5Hw3u/0iDaP6JnElKC8jkkxWtUWTY/YaJrTWTKmkWCtQ4qay8oQMSaTIBcKtu1ZgUMxqQxHkG9Ra
Y3QGkqAQ2JamjQDofMg17AZFKE3vqoKalW0wqWm3rs95OM+FSeiGpYdBCHxbRUI8istkrK0gZmOM
DB6s8aTJMVW3WMCIR7hfjc6A5B/ZhrI0gvTamD3eUBJcLPpZiXc+u1MGNppfuZypyUE0GoRLZIaF
5py7xFhDLNSRrgsQYSoUE5GraurUEP1bwFUn+SftW1WBSzlxFNhR2WrWizWIFv4x7C/x/GNEU6l9
doY6snaEH5yKkp00KcQtW6wHrSOwuKy058pkrQr4ebbMlGY61QPjEOG/EEwgycBi/Sp/SGy3cf/g
7G57wdBztrzs+rWbvsTmtJrmsVHeK2Wmm1EshGGOAW1Xvwewq2hFpA40cZdbQ/Y0oI8CHloobexl
aODhaC1dcA1EjVpAlQM1xzohIlUMFERHOwu4MT3irMW0kopgWOewBMnjjAkxeCA6Mb12syogeImE
HPUjfkOnBQpQMwdW1XsuFCZ3TxEnFNWxqKF0N9pYedXNcuZg1OKmXvUzzqtXshOEEui8qNLHBNX8
qhOhEa/qCQ/dvS7nmRIVneBok+ukvuYl6PB6kqaNmkZWswtS0nDaqYXNqgCj2ZN/hNwsqel9ijAO
tZVeQp5ObdI9hZpCIR6uAJTK1zoMl6NSxoUt4SfbaZk6nFqrRG32WJ6fVESb9P+MFshPiMk17CUK
66jCWceeXXgLF6F7S1taAOApisXkoTGU9Tjq5rcINZN2mK+1RaRyFJNtsdVHiblChSTflKrgBDAT
rQJCxfDZnI2Qci1j8QAyvvbiaUkvozTmP6TMLK+BFKO6BSw6Vz462wl179KwMA+4iBVULnKFKiWa
0ArNM0tI+oZGO+AgLj9TIRVf0wkdHZOuGpEwEbTzTUY/c9DZN9rYHOdqMxdIBtDZqgDTg7YH3+tA
Zzc7rEFtxAi6CgT9QPxiX570Lu5vpWTJ2aYcW5FvpSnXWakjP5ARfPYwkJhLFBVQ57nM6VhE4JBn
ccnuadrzkcwC8v2wk0w27n9g3HBuE4IEPWt0okZoSWsWAMPprFG7l7ke0+fwQWHweA+iE1ggr50w
VKtDXUnzW17M9WYEaXwKRZNzIURClYdSdJ26TNgSFBDuUSVw/kCQ2aGfb4Kbqg7CbiYVCa6IwAcS
ag1gcrwm2WYMJLldYR+k2UsLDdD1rAhviHaYjvWqdYatiwAp68zDOEbztknZ/EcteSZE26ivJgI9
NOhz3exwzS68g7Z9GjCx2nozCwcThIkjj5q809Xu1iLX5SKTU4AJsymxcmmRjcIiYwTVNyLXMkvg
kQyJb12o1nEigNltw/TSGG1yS7GkrOHkM91QBMZxfcMECMmt+YpqKHuTZ3bdoqly7UDe2AZzFb6J
C6IGu1/Gozxl8y4YhwpT7Jht1IwHyGiE8dY00OLFBNiwdpPxxYhG1pe4bonJQ5loXHUSY4C56DU7
dmPR7bbp2QEZKIjsVJ2SDzUxVcxiwHJtMW8Ei4am5wrNROuG8jbBMIgWA4CfuRuTpV73xcxgtFvS
p1gYyFjMAwaPRmId9REjIcQN6SNAR2WP8JNvpM2IJFoNqfUqw7qmYwmlo4FefgNhsnPUbiHNs1Ss
IwFc5keI7THNQOlWQWdccA6qKxDy/a7KZVYShmhdGtFKr0FMnw0EijHWIAvKaVDK/JjFdURgRnau
YxX7HKUmnR8EcTyu9CISJvq+MCxsg1Gx4zAmCAlp3Qr5gOjjT4HThF5/l0hkOrDDr82dVUbxejIG
495KIeEDqNL2k5obFyEJ8hcZMcLW4rLkuGQMXi7pWS0goVYEjPp6qaov4dLh0xeh+5FExApAlKV7
WS7HeVLppLFUsnEDO3zQLUrSDvtVIlUAf2v1TeuGrwgu7irUlcA3sgQlsMSMAgolpDgx/Opwxt/N
Bl18zGN1neRJxnk7y15bYVtDc7LNuljcVx2bBEvJzzO4KkwwdFq4zo+GAiG/FthILWZQrVpjLPdY
8h7y8+gxy63rMD5zTSgsC2PFylZGIOnKuUzS5qj2QfijGlbyrpR9eSVSpiZppyvXgx7N+ySYKtpy
nhYTh52JYy3HCPVdLFLzXKt4iUVNtfjwxXMBFId3PLU3U35gETlpXLDlvm4u0RpyNPCynIlTvowG
AFUrf1cWZXygAxAmwbdUk3NIhhd5Bp3aXSpqwj3J8dquXHpcVnxErCwhVmt11mjAGaPBZErUWDvU
O8umQOVIi68/Ufcm564FcZMOfRatlQn4gQ2UYAZBSyKu3A3lAZYPwcEJVywkd8QGCFAGBVThFIAx
JScwLI0CulD0Kwh6t1qAxjzyTmft1iVtBONwEISPHl3BLsja/tgogKHgKlW9z/OV0Sysy69oZnGu
mmIOjqmpn7isTaeZTJ2KFF1AMUuWmyNBpR1qWQNPhnxs9YSgj4mBejeF5aHUqN00yqFVmYAllCN6
gDi1EvTtMttCha5lFaHvsemHqAoJpbDDCJNXE/VoqqPY3LVVGr8MAFKpsK3Ax8lUHCbuuWaSmYsV
arsRCBr2Ed21uCsUxjLigikJyV1AB0JjYQuyrr2HQx0gAE/73axyxkzDIL+hyh42Ylvw7NCL3EW8
XvyCbj4CT5vRXs7NIS+yzo0Mchtltc99s26nnbTUp06VpGulIc1Ss9TY5NZivupR+1REoHqQqCH1
ijIG0IspBm4tFPuS0msTKgX6JNEqVjDOC3xMAVa1xYxWFivkm6TWr32aY0qXqez7tsEFmvccOFOR
cD82hdtGk2LTazXXMEyytUagJGoAjHrYr9tjjQuXD2kMZreB9+yMiCMB5RExI4fWsG0rdlMdCayv
/di911aU7bQ01qE25To3efHWocimKlzElUXCUmabcIdHl+wB0e2UpfITfTD3ENGlXRSj0xok9s3Q
phiMp1zEciLfUsus7kWMKC9EefnK8fteYCRZhXGOdFynthEk8kdqoLJ6Z+Iz1tsPLrB5LVIdevqs
lte5rAwyDPmsG4Wh6aQH6VmyIHf0Q5Ef1D5SXYoB+JtTdVPx2iJBVeet1pHdIjaP/jdX1d9MYRG4
SFjP5oUBozgzfsqHlpAYgce4MTG4ph4G0cYBZoe1luyKLCN/OFGW9bwwVG9n1MO2IufAwRF1H8ex
AIiIayfwTWClWwlaFYunBSdThnWLVCWjIaiuw59pTNXBrMZ0U7T66CmZVd/o8snHocx4XNZjTmvE
cmmK5ouSVOElLE3hBjtJXS1IOnedCModpODDT8ZZilm4eWqFyPqw+rG6xCV9Ih0qLTIOttIxZxK8
0bunOHUNBlxiF90qI0hZ1mT9DfraV6tamDvkCg5IEtZlb5cxmDAN6BgfFpzsE3wtpp1WOF3BUkPJ
MpVkQ4JF8USzO7zN5iyeA/Bbu1StFI8Je35qIz3ZYgGf7OyRh8jpkK/aYuqPBuAHhq/Ti0pf8GKV
cfRuyhjZ2DYbHrcmq1seMV6ot9kWzp56Kcv+XuIWkZqUaLAhmXaWONUfqT4sWx4z/VoSK/Ut7lmi
PVC1p3Aop+eKm+WlGshtJ+yMqi6KelIDGuG5JubJi7U2O6C+JJyNPvpDjygIzBmpMlq3w2Cow6qc
9XCnLxOzWZFGuzCjdKsYBr6iXLvkU6KyAupIyctlcroClB+tUuqvdCjTYRokgjsUkKarjnN4WxFB
gci5uS8WO5NFkzk7Q+gm8YSo3eqi3UTu8L7DFrfp04ppxyNqmcSP3q1CJXCtQjoOUht4kbE8VUpR
e10RypxSjBPipjtxYI8/S6OTpSGFFRr0UDE3uE4f0cgQIlRVkzbG1J3VrJdWhqwOzzEYRk+qHg8V
3ZoAJhIkGJt9vQrwYNxLS78QxyU5USGHGxJ0JhsqhekoJvGtcQWgAGOodLDw5tjlSF8viGJ/bgwD
KFqSaCz3x9nKnUhqdGSfYd0QRJNlhLkoR6MEm9mQROPpkvhRi0G4Ds0Y7DO/CVtOBn2dNHGzxi/C
lrdGl4UQv9jwPO93SNzny4IZ/RKYabMDhEDvKSkNhUakbXnzxTZviR7XlKqm8JTvGBMUzxL7bSyl
BlrH/0ndmSzHrWTZ9l9qjjR3R+eYRh/BvpHEqwmMIiX0fY+vfws3s6rEoIy0O3iDSkuzzBzkBYEA
3I+fs/faonvEWpsySIiMR6zP2b0QuNPgDQMNDSrr+5BM8zovgS9FuQ8iwVKNS0vZiQ6VDoKbJiVL
DV/cKzaw8AKn4gRgmqg0xXH3JwFw5uKVSvBr0iA8pVlNpHpE0bYpiA/Y0rSEZsS3eLGYcqg2O+tJ
6bl8TueKWZim07ihb9MQy+lUt3VdMsXlGAQm0k2W6VtkBQc3wAlBzITzQ5AWwTTDsLdQ5BzKGzxi
TjQgLq2muj/h4RLrFl7fRmBmWHN0zU94ErpvWVwvnNLBuW3CSu5TiRtSuLb/lS2ZcGnTSZ5j00fi
NWPjKtAfUssX8QXSUjgxwkccFiF4rbSJz0l0CCCogDkw2nl6CfKnv7AGB7oPTBh0ErNxGmR8xRy3
3+Yg81E9zcOChs5JYgzI0gYCIUhh83m+DVlJ8KKDBSkQ7BoYN9tU0rFDZ+Blt9EYSaZ5C+ogbvDO
Oqb9XIelvNQDwVfVWHKGLmYTEavHdxvFVf5EuOl0JcouOahaGFhzqvbWxgdyNU05X+qYo9/OpxzP
Bna0Bi/V98kKJ4+4KpepUqunmxE2/Dfy+bAhELzyaBHgpFZgSuqrFD0favCIoJTJnPZsIEimUPi9
OkDw/FWbZSaZUExSibUZ75tYv/qumi+zcR6OKqQtsyoBUu/dLNC7iKhLvOERWaEc76+cmjkv9IN+
Z+TZsHUCQ9f0c4YKz4af621sGsYdPVP6YBiC7+x4ih5CUNwrus72XrTWDAghd6J1nAnCnhwTqBEJ
SHcDtOMLQwl9H0LFufQSB6i3i9Z5wJq5Kr0ep6tBAM2uzdkNvXjAlsq5fTeWPZRwp1hUbzH+xxYW
TRNjO1GgBcgRqEx2PmUyS3FymXA+hRBKd77bJ7odvkhE0gjBTRPHmK87qLZd6N/h9Jy2RhvOCFm8
pc2ZkLHCnoRH5LUwWP+W3i69CRo66NaRfYcb4ncxZXdFV69NTICb3l782TCeHmjDj9Wh0SMiID5f
OPaxSPcq4Fg7q4wM+TgMOByF9VZlXTTvJrdvfjiZs9TPYyefjaYNH0H/ktbJTjN8CYk0oBVV6D0g
LzTpEjmgsEsCIy3E9wuVm+aPP9pEVEJViRGnTM9DkKrrbqDeVJNFRWno8UF3It1mYPl/FnicXkUk
Lf4MV35HJ0tuPR3mO8spvUtIRYbk4I41QTuh/TUoOKkD/zRvROX2TNTH4Og4Bu3xzqJhLAUBOWRY
mnu4s9hOG6cmqrK502nh7izeTs6pNrlkDrxox1ffM4cImzKi6CATOv/W9CPydpxR66wi7a2t5kvs
c5xPQG/QZiQ5gKi+A6XtTx11l0YMC4iu0Yuuu2tQywmGKLeWt7NZWggCJVixZJh3YZwI5E5zsqHr
rE4kkWFI4n1cURcglprIEQV1QWtBf7VGFvSRzZWapbyzouJURstGkRp3CvfZiuL1sXfQnqC9DQLj
r6YwqZzIRPori6vXANAOzQotqUBiSN2Wym4mWTIWtnjilBHVyqKZyazebB+wkTLO9gqdrgc/QRUF
63lnFC1HXifhXOVk5a82lem3OY4OymbRdHBpbEKATsc+C5G9FlHEsT83a6b+tnyeKpYLDub2nmX7
YbToR5hEGWxopl3NbUUdKBqop8Tb3EU9pogEUxpvsniq82D8WoVmu6kFiW40zEPC1eh01MYc3dZD
WF4Gtu1fOdp0tpW07umhf6mY9e5Kw/hiT5gTfF0x2AcOx/cUgWAd9S38+At8UOM1bRvNm8ZZdOz6
q8Rt0pfWYkHs3HKEiE1HAe8IxyBcIccy4ESqJlJsrHHoty0hFvc6TvR3KcH/DsqjcsNZfRyTsflu
9gpttK8UR23yrXDp5w9mQkTFPCXNUdTVsLM47B38uTAWbIfaMTLxbp1AImNyM39FiIp7k9vewsLv
m3uB45TxfDzcFxYf5TBruQqtoP3qx4g/OAql34ZkWWStBERMJge6a3YmTTQdADlWkcFHXCnVHMQE
vxRI9rCPS4BLq27hKEeh9V1LGqzFhARiaMmwrmRu/GhoCdzBQ6oBDvACd7B4ToUom9vAyuZ9E0zx
lfbt4TGQnrFfjEEoZc2ILtrkmDs4h3+v5wQVV158O+iw22L1qQ+QfO1HBlHFvqRhd2pNNzq0noNT
orHtYyZpBvtFcjk4TbAfNR1pq8CgKkXmX9bpMJ+6nmIy57Z+ztpFj4dDEuysSyI9DiYatIEHwtWI
78ciZF2LO2cHGc7/gvKbTm1cIfWZQtQucq6HRxdxKCIpKKgXTWq2nCV6vgTcYCirSsl67Fv2VZ/a
k2CjG5AMkcU0oZyWmOia3kH1FpcOtR2IOcWw5oohGE0X8qSu08RWwbbEEoomsPnLbU3II3iqTYzD
KaZrdpWtNdJFEv1Im7vp3FthahYHbAg5+Z1eDIe4vALFTy8O+pqlkgcfXtKt3fjygoaET5QT/qoD
aQbRNX1dkjarLnpsS0CBNRgdFjEDuL2pK7ABHd31lZlHj1HfPnR+mt0UoFKw+Urqo0b61NrpCPwt
sOluAkwo2PWnYt9HHenqbVpcLWafA3ojTvDMqa50n+W3XqutZxUadDxpeYz3MZHekGM1maH50B/I
rnUvmbpkVICdSWfWC38YU/ecJxVQRmWG9VcaU3Gw9kwnvGkdlFk2aKxTWbIVEtsEeiUp4ApgT65Z
yEpvMwtFhIKy0W3Q/CUGeYgBGvVINgIqoYOu1B2AieGlygjtmXrPoHtWP3mKw8hK2BXRil3zgzTd
4cjxbqIZSZHkeinhesx9S7u4UjbV/py4KK4gMBMLa87TuFXE0iA640I0b+oarjEpq8OMFDtfSLps
fn5Z3jFUzu7jKqD+9xLLfORg71iAtgrn2xTjX4vWVdDnxbph25Roi0Y7WisFdfQlazs6KoYamMFo
O3bhXbhwLp/yqsuZyU61VZHEnpYcsAA8NVu7i9QLRnOPIW2r/P7WgnxEnLiv7oHIKcA/mTvAJCgk
2cyjDS9o7UV2KxYHPLxylRIqHAzKvG/aKi12DfD7L0XNDk+nsoDjNE75LZO4fFeMTnAyGIMFx6jK
oxa5DfSpDXEt+juOMqJ8mK3zv/OOtCH2HpKs+KG/dW2AvHQ29InuWHfHkkl/QWoUeQaOdhQ7Vfpg
TE344treHQhD98fEcGirQuA1da5va16klcwjnW4aZh33UebALfCFP13KYi6ZhcvGfDSUIp9kJgDy
WKa11V3aqV/8LHJruBO9zVffc2Ibjobv2nd1ElhPUTiY4tjFZUy6fZOiGSKFAoljqklIm72iv7aA
Xc0nQYPJe0wsXdPVCVkbnk0LjOh6INap2VoeWbykATFWYP3l+Ar+lIfY0UEL2bqtpLxuwtagI4UV
7AEyt+0Q82SJ/kvoNbVxTFsrCF9aw+o4pBm8PTYwDY4oTfELPpUVHxyL5zqbqr/ppyCC6kJpdpB9
k/81sXntgL8hJstaG6VekeNMyYcuguEfRT2dUwPfomPYOx4YoFxD1OjD4JI4qXq1Bhb0ZUm0a7I2
OPdVB21U9rXNUeE4tkP3g5KX6CezXqbMTbqxhqTdgARALmUnNXAYusXFPIgD9BPCkyPSD2plZWvR
m9Mvj43gIVNgacg8b50v2natu4Si+kUAmXmch0F/EwSnQaGNXAd7PZNcktXCy06BnYCF578Udglo
BHI/K1dnDvupYlTL6N3G6d+k1aVDhixdr4rO70rTar5y+8F87ZsqO/QVw6lkaL5ZfcdialYnu6iA
tjZZUz22I7HGWN1JwgxTsWmapbwalPqrKMbngDT7i8iRxEvHdovSUfe3kx/S54kCql1WaPKQQopN
Fbe0hOvBOQm/1/sq55MdeqrejLdoDdq+uCMFWB1CwymuQBLyChtk2cBlaPONI5EtKCqDq4iv8pi5
8ls6hup75Sj5I3Z4fxKjCB9HcKLXXo1+rfSYpVQ5QUBksMGEm+Pk0U36+chs5oGyWyGGJ9MR6gQs
94TMkCu8ykyxun7SF/hG9YG3333oCB/74iBMvdMFHL0iJylyFeVmsemMEnN10KNhIB4RwmfsimtU
MyY2qKL/pssmeQyIEbkSeGE3yB6KKxCcX1iR1GNbQdrqSElAT9ZyZlVkDzEzNJcMxXgJRFXtgGCD
9vTs2AXequ4kBtd9MFKynad+vvcr8QoSeQhWbUTTQdJtPeVi7jii2R7jxUhu7WLyNzMtijXfbo4q
hEZcxdRtJaQgCVTmpJG4+tAIJzwmOOo5cZuVs5tZvNYji+7XZPDnXesWL3OgWDJYHIOV7h11TzxW
sSZVrXiECOZCn+mxJVDaLB9dkl5XBWIAxwlLQEQmn1dgUuwHAwnOVR2GV7Ws1JbG0g/C5uF5IY+R
61TXIzHbPcPdCW8ANuvmwOelDoyqbfBDFPEpLyKBdbO+nzRILugcd4HlYL0yu+5rmKbRr7YYJWQz
k1Arrx/VVVtWxY+RFPGHgSUAOZ8nH/u87X+hUxh/VV7hHjIjJgKXkbhldiBkhT9eGorPjCyh+0DJ
29jtCK33/C27AuRWZabHxPeQO6Jt1KpCccjfEO1zoy5vGEVBNbDRn5iGmaz8YVb3cTzhzknHF1C/
zz0xP4IQKi8/zGny6BDIiOWsqW7pW4IbgLMdPfqNvAw0Nu6tRcrMhTeOqIjJYjd3Sxd2ZbiMWCP2
z0OtchzUvdswDR6ZBYzjgPDBgpOUmEV4kQTxkw7DEBJ2ErdfE5y2eJ4S+5FXAzliZSVQXx3nQIYr
Pq2+4k/qZ/eyQz9G089W0JZnBPAZmk4B16Re9Rm0o1XlAZRUnMqvPMszb6ss3uu2qTeTKYZn3npj
M1OhPcRFn2xbD8VJSAoVeZ7g+O2C8kN2rfU8MjM4OCaZqAyAJLZmRuYPgZGED4yKhkebHv0xanwE
921PhVAlOF5s+FiY0+CWfysYJZCS4D2JxndOru9ZF3UBC9hIgvAn3Q/6sSFpGHLNJpQzXCkGO3wt
rAxrhB9lc36pe4tYhKQ+FpJv9nLmYdyMRjA3l6hwnB2k+inZNSBwAJxF8dpgzrrhLWNc1czVA2+L
/xeERNJ8wzY0b+rOaWnnWYrBvQEIkJNP2h2AC7hHubBVE8NyDoZDSBC40/bScaIu+prBmDqJOVhy
fmp7nxCwtW08hV+sbeurXBJLuK8Zt0ybqBK5PJEPFlrkVpVDAC8psbBYMjCNCThWwhhPc4VyY8eE
BBm4486XpM+hdJagofpdOztm9Fcs6GbjFjTGaNi3hKi1vzLdYfnzJeqm1TClVXxHFLFq8QlW9qNb
oMrbWOHcSX4lDjXiq0Vyob6TLhjvSwOUAyd1hrt9tPUyAaKRthVRCaciGG3jcTAjW191CaqjCysz
IfSaRopfoU7CrP3RTsoybtCSpcEdo9wBUkJlWe3LZHl9ggwsgiX6NBuVj6tCauiMKLvpy4t81ZMu
5obPXilk8is0BsPfMvRlDpsm88Gmgj11djWDJyhpaxC/Rb46Wa3XuRrntdAoryOayw/0Y2a00EgL
L4grm65BCulDqJs6PE4+SRCbVqKeGb0y2MoKBrPfoXrvI+FtOmH5Dy3i3xzUJ54OQl1lchkzKv9F
L6n+7gKRfrYNO3Vpnikn2eTxNP6kQzG9zuUgTy126+demq17GrKiBDs3cdja5SRCW6exqHjnpsYG
ehiFxrosMCa4KKMY2fhgY5GqGWKf2cP0ywk5Lo2W5bNcT+S6gQ3pPXsLXxkrx6htuWs1Z6Is6MqD
zV4ybrOittkKO8YN963w1S8NbPRYA4Y6JCPRBySB1ZNPiwIhZrGaSa9172zClVpi+xTYgzVDCXu6
saOyCDZtRooAmWPjEKmnroICCMxJJmP0iugzpJumnLju+kcjcYr0BsKsCBDFmZPbVbclBEgDm1xq
pSi5Ul117nUbgeg4ac9LvF1QDhElttZtd2+pUpgx8kJho9lHJxLQ8g87H1Xc1g2jYj8FY/rNrVWj
N23Zjc3GhRR1TUt7IEbdJYQLv45ZtwTfk6hLBNBfeUFMPIiZJYXX9OgiTRvYsgyat8VkZcE3Fsc0
+dY0HL6EsJr0QF4ZsAwyhHzCb3sP8CfHerdFppEWAXumYZpBu+11Ufc3MbGZySMaIrPFKVD6vXH7
X4sS+f+DHPv/XNyHg1D5A1H2c/qMtu6tKHv5v/yvKFs5mkAPqZA8Ax/4b1iB5/3LsQTaaxORtac8
B3fpf0TZ7r9MakPPc7VpKnsBGfwPrED8i+LaXXy82nY8S6PO/iey7DNNtnYdB02sYLTFf7r8I99q
smG5crLry2ZvdXN50DZVH5TqiKGpHx9+eyx/ABT86VI8AXTkriWVqc8uxbkidxo7BvBodhaRmdGT
HIXYToqi7uMrvbXlun/flDJtgWgd1gOgiLc3FSZpMVINNHthcY7nBDztdR+VW3hzza6Qvbo35q66
TPu6fAJ2m3z5+PJyIS78r/n5P9d3lTalsixpizPL9QxbRJWDaPYuMZEPswdKkqZTvGN053+xozze
z34Vv6DEjU9u1yQXFZK2Fe2CYvPJX/LWhv3ff4m3vHae1PLcqFz1XdkZip/XkTY9ohYB9x3ddMxL
oZMdjSbDXjs5ZXgR+rLG4otCAC5aeO8PApJSP4UERrLAPyYO1vYwbsuNaIfi6wQ18UDSnnf18d+7
vAJnD851GTt7ruIP5u99+8PZY0S21Ti3e2+qkbaonmk70mYWyXh0T4WbTJ94uP/wTrou/gbEJsrF
OnH2TkaJ8sYWMde+m1HG5EqDdvCxWRIZKD/5LRS+jHc3p23lact0AIefv/+TlytGrjVvBbV8s8pQ
kB2BIBPkS/cwe3JdN986qPWW1Z+8OyyQs36gbYl2OpvN/CZRukfi7mUtpjxcb9/ARgMTlXDat3bY
09Zl87ZOTpy0O+gps7kV09jl2xglU7hmFjFzeDNdtoyPf7T3z9BVNq4OlhBuznOW+/7NDJ+nRFRP
MCT3SYNkigMGee4xdZE/Q678+FKLQ+Tt+8GlHJPDguWRbW8vH95vlyK/1As70J+wIXvjurOYNi2t
pH7lQyO8CeEqrbqcU9nHV/3DDdrYVvjdTMYQrONvrxpORDuDpmz3ijB1qgOCuF23afDkddHu40u9
e0c812HdYiWWCB69ZbP4/QbzmsN+2/agR0YxnJrR5lzCCeuTX+xPV3HYXgQvvZCufWbEKfPGIoBB
V/scycKj55Oy4yOdbT/5teQfrsONeMJ2IOuA1Tm7To1QOo4rUe11o/34aNZG8koUImZJKp/+uz31
5avPNMja0LtzmGAmKKRWM3KeGLGrpYEpd4EFIjG10ayiHMOH8PHzPvckaXfZRl138SPxRmFyevvA
CRciJqKQ+b4zgMjb2s2P5dBYP+KgsA8z2amrOcTWaTpGsMl6F+wMm+kh0WrYOF0nTxnjoROY3uqi
LQL9CdPifDnUQiBl1QJMjGvarr28mL+97oz5a4aeQ743LKzLcd3ck8zMaJ9PvZ2V8clr/m7bWi6n
KUgQEyulbE3R8fvlvK6VWU0kx34ooq0rS3vdm90Xq8++1sm0AyGCL9DizJUpck5neTHW9t3HP8f5
l/b3X+CafALa0yzHZ7+Gg0BGVJWT7/u2yDh1Thm+dA57rIFy//Gl/vBs2WT4xpR0QT55ZzUCLUdg
7kpn+8ixaRjZxipkqEd6d32hqsr95Nme78NaQG+kZOOxEi5hn5dZVOC5G6sp3Us3zhijG6AA2g5d
+6rQWXWLqgJUU0N03BaS5X+S+KB/kX13++/18Xcy1J8uDvWKX9RWNN2X0Lnff1etx75rdZnuTSsx
yMIpJ7VhDqFOKmOuqqUJ8V4x8R9IvxGbjx/z+YrNjbtsq8pa3i3F9d9eO5h8qxeySvdzpe0r6YTJ
rtdGf1MGQNZwa0xfIzJxPnmN3l2UcSzKCE+x0ZqOMM9eI3oUhDaas9rHzOgPPS/1QpiGBzPkP/0E
0g+RrPa0/fhO3z1lLuoKAHZ8staCSXx7p37akmsdEsk7tjGpPTU5YLXdqcNkA3uGZC33cZonL0Nu
ZJcfX3m5nd93RZYuc3mNWcYgLLNxvL3yUMXeXDZwUJIRzgZGvPwS4pe6+cdXsZCQ8I9XDgeF85RA
lfV0wHVo7nUAxZLtQ6KKGqtPnuIZPc3V3IxFd2/BsCGiohZ8ezONnmOQRbG5Nxq/2g0wJOGly3Lj
4oytF3apOHXpNIIiz8sj8FcAh4y81mJu6T+INr3mmA2R5eN7Xy765gnbnq3QTlHmoFDjC377R9EV
kFmOq3ZfZ1XD8kifoYR6OiaiOn58pXe/5VL7stiz9wvJ57K8Zb8t+TU2RaedQ0WSh1uAqhTh0Yyn
/pMy493i54il6MXW6/Fx/tup+9tVaDX2OHm4ilkhjGsWmLWA7bivO2Ud2h4V0z+8K0fSbXcZT/Iv
fABnPyr1ThXNs5XuS1cmB/Qx7oaw5fyfLrJcBbE9tZow6fgs5+nfn13c50Fne5Dm27kYX4tZOpdV
k+Gkj7UTnRAcQDoLlMA1ImmafXyHyz/7zRvCtVlsOPNpj0PueY1IWd1jMBsZ2zW9T9Zbiw1mE8uA
0rQwh2OSBTbYBrPBsqbSoIVCTxzFx3/C+x912cmWhY8l2yZ1+e3tt1Yzs+jIdJ9QidzpFkARTpts
XYOoBoYyqNPH13u3ynLLLqWCoGR1eKHOVtmodLSR6SLdZxEjAl9JnFIydB6AagIlItT7MNZhe/j4
ou++xL8v6jqcoXhrLOtsrbPcesb91SKZ1Y29EWbZL+luHQQGszCqT56oXP5p578qi+r/XO2sHDf5
iByzaDDg+B7opHFu5GuH1HrdGmX5tUDLI09YCqa/KIDraT04KPOO+CGTT+76/U+rOH1YFssP/+U9
byxEiUDJAGUB91OWAEmyEeGsUD6HxGAV24+f8bs1yFk+I9Y7zVrEJHf5a35bHXpTYFfE4r73o87d
obJ1912G7eDjq7w7HWguwwcrlefCJlDi7FiV47oxYhD/+9Y2HVgSUno7q5z6H+SPoFaKSzehBWHH
5YGccB1tBj2Ezwk83gursYwv5MW7JEYSNg+6RCQcHz7++94/BQ6zbKswaT0Wk/PXu+5SJoJhk+1V
yqPWzax3PabjT3aWdx/RMvjiKAOwgZaAWhp9vz9rC/FMiuYq27caGUtXQHWMZwUKcVEutbXzFae5
/OSa7+7MZcUnRhgeqs2x4m9S4G+/L7EZ+ZCjgd9rKvmnyLfz68aFavwPn99yFculLpHO0rFc/orf
rpI0gsOLWsD+ZecdbZesRCe3nE9qn/fPTy5FD6s+bVFHWmeLHitBiN9BdHvHIBfOMPGhdcakrpko
RCeqi/ZmrpLsn74arO9CLOse/8VS5+WAz/5SGgVdo1bSvcHLBh+Z0LVPPpA//EycmhVx0ZLsIk4N
bx9gitXa4N/tvkRkAfJTuIR6ydi9//h3ereissCRnOjwHvIdguV4e5mhD7BfFH1OLaCNzRRb5O56
drfJiBD6p2WAqwRHSwC9JBIqDtxvLwX9YkyV71bwNu1ml4bk4ziF8fLx/bx/bFzEc2moIxZg5T67
nx4eviYmt9oPPbp3TS70pRf4/SdH8z9dheWBkp9pMkXF2Ro52HkYzsZQ7TNEEQzoaPZiFDA/Oci8
/21wUNnLyU2Az+ArevvAwtjuq6GhAYDhRV/QVEdZzsntuuvr6pPX4P0NmXohwzCGsOkAnLfWpIGR
MCCJbR9JvHoMi8ZHwpDEJ+Xtu41smVxwLON8b/H4zreW0LcrGmmkwKXBSMSC0sZL0mX+yZfBcE9I
yvTJ8rC8UW82cJfPgrXV5PxL/M95SegGOKFVF7Jxij7b137t3jMuI5jaKYBaGqP2ToDT4/UQZt0n
5dH73+7Npd+dyhQxZlOcDvuwKYED4kLbwGSQW9gD6ebjV/79U7WBk1L4Kknb/N3L6MC0sfGasVKQ
0XOpmgwxfdqNP8H8WYfBC0g4+PiC71ddkuo9YUkOKay75wdsYyhws8O+oHkyOyenlrFGaum5WxMR
/0UciewytbNo+/FV/16K3vyatGksW3tc0bOkPl/sK7/2mYGiMIE7D8S4GbL0KU3y/qJOejjQcZCE
T/CCcg1oknXtMJIVNe6YxBCBjDeMdEUvmO+ZgVfdKp9FDns+0kVwMDMjw0hdGZPeWWlRN2tUIvZz
Hk6o1T6+h/dVz9IgFMtkz9IWjZGzQwqyfaRoY0wSiWHXqErKIESXTOgEC24GCVjjpF/EtAwAhsRo
4l3Y9uNXO+6XFIzeWMhn5O+AEp5jknlQuVTdJ2/TGSnY9aSgXWNT+lH8UXS6Z1UvCJjSIffEPDp9
ybhOxen0iAGv+IlwL3g1A4JXcDXECiSd8spkM3eJRLczlkQAtDIe0FHrwpBboZR/h6Ad3bZvNTig
m8QmUfbjB2rqP3xojsko1GNT4Qh2XqhFvpUL/H75HqOYg6A5qXW2RVDdvlaWB+XNIJWZfEK/sDBJ
GaN6qqJg/IkXM/qBfA8bhdvWEDVzMSzS7DzGRGgRUUHDlfUrhpvST9c0VQBfZlPjtluRhgSB+A6a
PKRjdpqsbdhCF6W52MjRREaLzlXCNe10UhyT0U62SSetxVlruF/jDuWcCuxvwm/cibzrlHj5Rhu7
qA7I8tBWSrPDjgbRo40D0rHFgWQ+JrqcCYMo5ogwJx8UFhgH2tZEhjuq441wURM59jxYl8hhbHmo
CspneHAKs38juvvOMoeGZKA5f2nyajh6PV2p9ezVDaA/9LTZXUUa87hFO4JlKqcovi040Xcb8DjB
rSUzTJFGJzrzAsEyOMMkQWwl+zJ7GiZ6+6u6nzy5IjGnHndFXITXqUQwseK28UViCPP3fZOYAL1D
OWYgAUjUMTY5IKhmgyhIxZdLg7QGNCtJGkmbKSyXDBkCYFlVkoiqpNLPXVkjasjctE3RfAWlHW6t
piImL6iRqq8HK0iJpsrbC4JkacNZdVTNhwBfzs0ML6zZdYNtBjtPIVh1Q4UYxdRj8tWMO+PZqFLz
J5ge2sGSMztSG9Il9nNqjt22ZlI6rEhXLr+ksOqhsFaY+rYqauHH+CStwZp1QufJ8JG7/HL73LT8
tSJEXuxdGDcIZIqhehalN4tqZUJOeHHQBT2lYynxb7tpRvQypgEo1VOvXVJ4Asi+Ex2Mdp3Vvces
iVwd5Dlz5KEEirqifvWnuSIN00RnvA/G3AKqM+Cw2xAE297UWQM7Islw9syJORF1S24UJjJZ1cFB
4Ev2L/t2wNBTRECiNhJ5Os4npuKagMQOBEAqBKa7EbnQg8CySrRmYco7DP6AaFWcRYDlq2h6UlMC
NirwwnEBR4iHScJf2EaKAB/e/6x/CNg9EPtmIGKgO7XtgLo5BSiqymh5uFgjw3WPhMpCDRPUr9i7
je8l8WSvYZq72OL8L5wc4R6OOl6TE2luHatHItoM4XzXERbmrfCdg2exROFcEoNEfJvlJsNGZUVn
HrAdV19kPcAMMzub4Phoipz7TlLL0fCS/t6y3XHeGWLwPBJ6NAdrKpHJXZkMUB/qRNYQkuRUXs5m
7CXboQjjaUsh6eerMfcRrw9R18wYV9IRiarygVEJ0tzx4k2BwSy/mGfUzCACmtiE5zEm8S3JowWw
TorrblX2BY2ogqPlc1LHPsj4hrcK94iU38diILScENbptmWNJjGpEbGzlu4QsTQFdnhREJqMtTpK
iUOwksXcNkodIkVEDjusCLnGBOaFif0lxKNkbkQpjSfihsuXBjJCt3ZFbR2tIOuq9WAjP9z4qFpZ
r9g/6UzVSBBd7buEFIllA0TGPN20oyIB2+A4OW5g+CWHqsqT/CF15qHeVCqyeE36FnOOIlbT2fdO
7dRbieLR2cYFJKcHZ4CXtsILHMwwJzoInwOwny/E27EZG4NZmit8R942zW3V7xDb5QPsB9NsSKyg
e8jTHWfBMRzC0mZE1otEnThdxI9iAO+iCIs+8b1Ow8XIgPybwlv4YrK74W4ObfcHKZDeQGSEMz+k
IquWYNu+hspnERKVVk3SreQ4jsYK00/2U/j8DXwSQUwYAb+msU7tud0kiCQzJu12/RJxFy6UjJi4
oa7J6PJ102Sn28SrjAT3R9xUqxH24CPxT3CWFa9evulDUc2bxszqDB9jJ8pNzXfSrRCpiKe0Re5+
HckxCTYGOXFAGtzecbfs+4ocxq7hD/UlymIG3GZ6W4Z9ptaEUEbX7WyUzobskZjkvLrCcdbTtboY
UMk6J8zaSyamJkXvCqtwBzo0QOq+C+cQ5oLQUWUe6iD0/ZtiTLJ8q4hxdmFcsBCvzRIi0MpF28wn
1JrqtEgb75GluS9z6pntuo0V8C5B8ZLsAFK1aDVz6TZfMiczp0czc8h702bAO9XJRv/KTC/4yspu
irXAc4fQKBr7+4b+C6VbC6GHCa9v9ptYcexa09qSlxaEv349ZCG8e2glEM6CQLPhJsHIGpdFrfpl
BVU/b8zAS46UFy6KPFGmhCmSgV6vIq+HnhQEDcETyciseu05YfHapLSW4OkA+L+wWp+dchz9JVBs
Dq0fpY1JYSXhSEa3ohXiGwOR3N158C0kGfNFZl5AocyJlJJ2Dg+WXb7fdH1jiisTJy8QscDorMsw
N7MZ+6Qn1CdnKKXeHmr+rs9og5qAeQQz6/MpaTe5bY7j3IIPlnVXrG4k26sMMAa5FyRor5OKjizu
iIr8gFbUYGBLlsSjIvHtsWlpZ2yssaTWIJSTui1CTiW3bqv11QSL0duQpGZJpNqp+6M2tJPvCK4c
b8BnwqhWsccu9nEFd3by/PftLNMe8KPCU9ZZReyRlFzkVWEdW9vviBuoR1xJg/lJ7+GsSvz7Kgxg
Kb3R3Lk0N98epe3cs0OrKvFNp5QI1oCtwwUXddQe6bof39AfLsV5zGZ8zUnaQV3w9lK9MQ7uGAXO
0R8YeyATNmlUNky+Tjba1X9+X/SHFOJcm+PYO1Vd///YO5PmOrG0W/+VGzWnAtg0m0FNDpxOsnrJ
sjwhZEmmbzY9/Pr74PoG1rGuFfmN7yAzKjIrzQE2u3nftZ6lBkPVJNkeOT2D0OxHY6/NwMFCO/2s
x/HhfXFXqG+AUWIkf39fs04vd6465yjNqWG/NelBDtx0w/QSf/IIT06069uyTUPSmnIFJe9TBV2t
RGMilbWOuAyzhwXrwcFITG3GOR3FOy0W6SeHnpNCwX8vKBAN2g4KI1OevDOWwczVqLcc4bB9Y/O0
7bL2ASfxl7ZLf44TZzJvTtJPRv7HF7U5cdHvQ0F1ctAaG0/myPLsY6jL+Fwt7bCNO7Jj0nh0tn1E
zh8UaX089PhUP3nAH3x0uB2RM3k2RTL8ee/fpbcYLbiH2j5iLMaejlGCWBt3+eQG/xwxa/XSWVWq
FmUYuc5kv9WAh0FzXeSlYLnCdbfjKv1prcZga/c++77/vCHBTGitilnEdbzE95eCPVhm0EsmRI0c
mqzUanayGx7/6ZdNX5/umkshc5XhntzPvODTNFurO3ZZXV7GtWdSxay9q7YT6hMp5GkjnBEpCCtD
6kcPYq0xn4zIEEtMPdeyPw5pF5+FUWWcEYNrfW8qcq2mVpuusTu4vukO1VZ6kXfILQ+MS5H1R+Is
OxLMC/sffyQ8W4mEF0mHSQX3pLQaoX8bjDlsjoWDqr4QwFtLR+svapuUmXxxcW87XX6eZ9L+xwOJ
jhR1fsdbf4A4bSBHRhmJbq6HIxtLmGA4Ss/YJFWBXPR6//d3/OdAQrPLRX51F5GhrlPTb2O2LgHC
GrK3jvpksu9HohCwzf5sLjXX9ea3Whav16I2bTOV0oWnCXTyAbZeF2a14tv3coQxUVQTkEGo54by
6LSjzGUeKdhLn82J+eI0Q7j1wq6B4tBXZ7oHUm40GkKV6Mtt0inWgtgek4dpFIvvwPTY2YJUK8y0
cHsdcms0x9a2QFZhjvz9Yf35gfPJMVNTzGfl5t28f1gUo5NYF4l1bBtHf6iNnqNol3rxpvTyzyaT
dcD/9sRWCf0qYGJupvlrUzx6fy1DKNOwp0EhwyRiyJaRcadavIjwcru9BVCExKV8HD/JzToZDtTE
UaTQT6ehbiEVPNWJTQX84FLzwNQNs7vt6Yb7thdanzzHD67yyyHA9EXPVf5Rp7bjaQLCDcGhHA00
z5yqDohDzPKT65yWH38NO9SEQMVtnVnfWoflb6N7VHkL4NEmHQOhfrK3Vai3/tIIszsLzQEjYNJr
32fphoSLCAwygjMOeUvEqZK14g6ESM0UJymwsjz/pEMUfrYQnzyJ9QdSqF/7hRSzOdyevOUpkmm6
UDo4WmsScy3IMShnqzz8fdx+dBVJb5LCD0piFE3vH0NdUKWU6/KXxW0EOSUUgV2AAPunV7EtwHus
7/RUVmXK+6ukUy0bRMLi2AzyOwoCOrxlKRCC/P0yf36EbP30X+GWVG7RoLy/zNJ4xuAskTiStKzf
c34RmMxs0Fw96S9/v9Sfz41L0RxiUWfDTrPo/aUsbTU2I3I7og8YjjYoqR1iJTP4+1U+uiEbuTA5
BrDO5K+587dB2tQDTsZiMMGFFPYl7vHp2p5beLCO6q//fqn12fw2qTDc0HSxb0a0RzuDy72/oS6B
UDh7oYFChxC5oJErLWgS08GyYggaNZhe6ke1gtbWlt0/v08MKox19PPswk4dAeh0OgBanHySzlNf
ACSqQNr6fOb09mf7vQ8eKfsVuR4ZKXr8saEmXsHC6GJxnwvlNGEQGDXEFuXOrDL++RhhSyu52voX
jcv3j9RVJvSTOjKPSNBT2AYE+dRa9L8YIw7dd5e5jAMUncv3V8lDZYlwssQxKvt8x82F5DToA0iD
avzk+/pg0HMpj59Lg8GwTnu9ULml27NdO85mSfnSlQntw3Da/X0kfvCGWF1Qy1KlpLslTh6bVUR1
45U5gx6PwyXVqGXTjXV/y1z+Wb/wZCVdBz2X4hvmhMoce3q6KmOCRtusM4+9A2MloWCMt1O3R3Gc
nIJMGYBeDwmOaf2TQ8eH111FIas+z+Xq79+Zni8ZnaHGPJZ1/NRQHQd2le69yfthWTDIdeLs/xfP
VJjrbgGxo3VqTZlsq/ewUJosJh6NLC+hTYWWfQtd9J9fidG4nqXWcW+daufJkM7bNE8EGLveuFG2
p8Aquv0VVcF/KM/yOOw7rCh8WqyTnm2sT/m32dEdQ4kqhRXSHKMJUfHSXrTe8j9+zv+naPyPd7Ve
BaEv3xbXQYH1/iqy0VQ35wx6SJeEsLqzqq87V9O2tlWCS8hpdticxolX/fsrO3UhsNfiI6D4vh7+
ORLrJzsUw8zdAkpIdeyGwSVtBM34vbTL4UGz6hU4b7eScutgpIeOdASH4JFKdOcyHiIKl2WDb+Dv
P+iPr58CBC5JnDIcO6gcnXyXFZOc7i19eRxUvhDSBglhnIT+iVpgfZzv1iGugmgFKygqEXqYJy9V
m0LbieaxOuYCpINGafMwT1W4MyKi5dJJ/2Sy+eCmWAbwpDq/jKen2js5w8WwraU4dl2MQ7IWJI+p
0Pin3zsSTTZyKBIsygBCvH+Vf38Nxn+1XCfPCDcRQ8JbtVesmydD0imMNOzDmAw+W3xtw4IuSQxf
9a0fMvVGMR2ijPIcLI10StqOtGFvaP2ChsB1G43at5GdzcOIG/SnPTkGaJt0ysA/J+MUblmq3HYf
C42857IkmCsuLSMLPEIO5KaOjZ7gsEUXF+0MtAomS9neegONKp8wi5iIm5BoHdJDyvoM1C0usbq2
KO1n8QyYJE/ihv98gnC5qbCvlYTBxMVKgK8q8B2LAo05g5N5ntyWsnpC1IG+rUoYkn6DbZtGJd3H
5xr2V3juhksIutUAhbOxCkI2fE8LjVcbGki2bfu4/hrlWFv8NKXFj/U+F9+qbgT1lQA5KxvRrWBN
OZXBCKfttkaASfhSO3XFBjG7jR7B0IjwKArS61Y81u2EygMtppTAQPs5J7TF7CMaGCsH+A5TrYx3
euIqe4PisBD+jOTwuFhULPaQDOLbskeyELDRiy8nJ6nybT627KVMmhgvRWavUEbJv+6xw0SElaCW
zkOMjR2FaX/JZnW3GLiFN3FSZ2tE4eTSou6VuFCuBoEPjjiZEHra1HdtW2Lh0QzQyUtcdTd2rFnu
VoMFgAA6mgHP1FAlX6vIWm7isJoktKqkN7YFQT8d7cWyIsQUvB5JeKVLbXyZlxzA3QCdSYuNcQCo
YXl+Z0e5D/9guhDpkhCd2vOjA8kWf01msd0nL3IHmtO4fKazzCvI/CwatAQBW4v8i5bNBXzwOnTv
JlczH0QtKdFkbdc/eqM9p1vIoOYTwM38LexQOgRtYkffI2uCKOfYKWlRUQYIP6gHV1sdDxW/dsBs
zLWZMVOAJp17xMZmgNGEovc1Ghbj1cxHTniI1KS1ReoxXHFS6RiTDkPar7uU3Sem4OoVXFIaB6me
pLwETnoHbU7liy2W/jw2EYIEk+gXYrg5Tnm+GXvWSEwr8BqCLI2+2DuNJPgAQnNIjdbTIsoSng7t
YrIUwdwybcwfHKOnZNvQdW75j4CTkcZkDAYtPKjEXbgA3JntujifRFOZfmUI+SyXVt3AuU2uSZZJ
QOQ6U0bi9oRPedvOyM+DUpTxox55C4nvJb0PeHXdzezE6hE9ASrGMU8Qa0R9P/GLQOgSpLwYRACl
ixefz3XVWvTOo+xIU2wYQbmwZ/KHQUyerxdj9AS6134hmEjSdDT18adB5EERgGhiZWq9WAkQsFqL
Ko8V6xvw8eUH6D71WrZJc5MAbX4g3kuOu1Qjyz6rsu5iUtieCesl2NyPQEs8enjCnSAeEBz5uQY+
x5ddnL65GXEqe/IrCvO8DpflMcrX/AYJQyzzq6lECRF1nnwhREErts5Sy6NT0SY+LJNO7DDskBwS
2wQ8T1CeISSC1MaxhCy+qorUS591VPHi0VrDdxJFpKC9kMIrGv1qNh093tIUXe5sCC8aR33aSVtj
bIx8AzWmfG3xNsAjtLWs3ttjRN+57BAJ+bVD2RFhGMm9OvBOmzAB9ElHNydBy68ipyGUqStcfnk4
d8PGGTyiRzqrJSqk68HnbKBnurT7sHuSSJTN8spkREMHhEje+DRQugVpijVfkb9VHQTEcOCt0B7t
YMIje0Nz14gx8KnE3i0a93MeuYl8MSudtYD2HOWE2ZKFgEKdM1JMW5HGOEQ94dkAhqqjR4QXHFEt
U8ahcizuYllU/Apm3PBgDOPK9Q2bPQfMVqlqXxYxhmpTlOZXs1b84WFnyxvbqyym8L6JYAvp5PsE
MQDYHdoXpmpbTfGzIpPiZZRZbW4WLyG7NNLtdD/DtOTdAABedWxWCyd5ibzJr9oW0KZbpGW4rVFw
ml+jOmuZvazFeVQjAgW4cJaC/qcPziN83ZHVhRoS/edFlj8byNzT1mZJI+21b+wEnr+BMoFOdvkk
sW+dq8KA29tXNpsBGEcZAZuls/SkbNd5eWgIXXrJTTdh6EGSeKrGkpxJp2+RFKYGGENYzblhb1B3
LJepM7vP89BUyR54krXNc69PIBIDWMT6UjQOSbla+9wgOak2lNXshzqzte8p1kESZCPbOTgRYjF/
HtP0rQMexETTk0MUkCiv3APKnOht6hP1bSIJziZeXYMR7wJREBs0R7RCsyxvNH/WgamgKOAmOgRr
UUDh0gA2pUxtOB/cyWbhiIe2vs9V7JgH6q1CC6xaK4agnfmBvkkCT+4TS9S4e20asPqiCVkQ3klL
XVE3y8ESA0DyVi7mQL54M6Fw8uE8ZQTi2lbn+Y4LCNwHoNPr96RLAe8j/gpEb2ZF8nUyUPPCaYt5
sVDI4CUNnaY9EvTSir2eD+AO0pmFzddkS8sZxU94m8CK3cxT575ZQzm9hXYUIelR9gQZOHdbkxgD
twshshH55FNZSeSmR1n4SFHDXAHC0zd+xPwN48R8S4Jd9hNBgfc2kOkjIOY4PBdN8UO0Slbb3plG
Zsw8ftIQTPw0RgmcvCOfkFDeJNHcQJvS8G0M2+whq4R9g3pR3iz9RC4Jr0HvzvLaGg9u3yCzoAxJ
pQFuoLkElUZqCTRaYScBikvEdp3W6Gu8mS2+K0Jjkoska5s7ZindJXbOIR4hqWnUbsFpdlnQDv3y
2lFPI/xW6gO58ECRvU3RlqhxQitT4b6H3Ii4AnBwvzOUB7LSmjPzkk84HIHpGGm6pek7v3pD6cR7
GOyW5pMtNz7oXZSCx5DLYPip5dbXys6T72kY8StzQ4QI9UyVNZuaxgt8SGtMnM3M4v+V/EfNC+RE
4c3pM6/0p0iQedE1SHh2TC75bdoW45fSEv1L0yEG5DYgPW5GOKPDpklacj0EKDUyXQoZ6qzztfTH
0VyA+45lm7IPXL8WGnlsFUvKxPVmTlroZTJvoxul7AF5SUeUl2TsA51vAAf4aBLZauoQtOuALWEy
7MxeeEMA5AhS2dyuqp5VfXPXjWOGjcixCatGRZT87Dky6Ee2ruO5VLGaDnJoX/QpeoEHGSUbNimc
/Xo9nfctG877tnDiLghtRDsr2qm6zESCNpFh5l4o24p4SKmZgLLVLb0PLNk5ysdIKkJ/MabkElaE
oIDY90vE73FrEnVNFY5f8T7G3/Um1y8WPa1+kLIzXGpsW18NLxfg9ifQEkFeIRHyq9yYGnqzSwj2
j88WepOh8VaTosibQKSacg5tbvLbXa+2Xp1wMe8jtOLNTln1cAYEz7kcWOfmrbsoeTmFvYGOMUtn
uO296Njfo9QJd30SE6ji5an3bTGAQ5EyVvG2hGQFDYZeGxTpg70xnnsLGFsotkSOMpvH2usKQvQ9
l6IvKNBcnCkOvgP40LIeHzTgjXeij0jyri0TiFpsLJYEPOmw6cg6F79kBKiYxcvkHYJrba8SXQwv
oR5X9UbWXkt/Z+nqCwt4FxnRg3Id0OU2Ys2eKEDShFXDXq9L0xotZmqlRCvn6SKReHjxYTLC9AvS
RRPhX4Jq2S9cPX0BbKw9WQiq2PKyr2NUPlelAWvSc/18Ns+1vHtSYjyodAbM0PC3qJ6CaNYY7nFI
pLXbXNfEZNmW3DrI7edO2804nB4g4uM7J8OJUGmhGtZklY/PmFIuIJb2T1lPSHCMtpZNIP8rb707
m53AVaqn5hMSVTJIl4i+765PK0lMlzCId43kJaQAe9uQQZm5VbBk3Y0YWQIRosIR7ofU2FKtQLGW
qrN6dO8Siywqeyp2o2eR4x3yzfkowTlEafYXhD9nE/hfHagn8sPiUrg4nZswI5gGUa6FNNw3xsTb
hK51ZbYKESg5K9+N0Fy27lRG94UWuxzZ3PGsTBr9Oo0879ro3c7YEIR1NnvVWeoSJ6Illnvdaz1R
5wARyVgn6kVa6KHq8J6YKhuwXrh88bwwu53jsgp09awlQdJN481oOpcpIjC1JIeB+XH1m9MDhYKi
P49MiXbUX41L9hyaiEIxwGxRt/rK0XxXNfA3U3iHDmlP5qEvxivXXQKn6m/16AINaZCm0Y+IU2KW
HXWjV7g5x/tcJ2J0yWsEUYPpL+59wzZRMxcy1Gu/B5MwUh+PZrIohdig1KCkHKRO8m1Zzt0BdtDg
EmWgEQavoWvYcPwI4mnZ5oBhdchMZEiUW9qjSxB6eFRrXgG10YG9AJEskqzVDQg6dzcXJlGhZXau
iaLddkb96s4cLTSaR19c+DePrPh8CQiyTbUzgJsp3zHieW/nxAc7DvCnsDuU8RJYrGmDV7EIqPw6
zWown9mWrKnE94bOuk6U/aWI59ckL5aAQMRh62Dt2nudui1klNzrdWKeD32r/+jV3B0RycnAWcjq
zEYvINmj2iau7Hx7tG8crE5BoeEuSfPb2BHaeZPWpS8K8WSwYfVjlNlEPwGg5BBwgbm8JdWg8V5c
t3oWFPMCw8nt7cKZ3Leb/IIcxL1knfVzgwj7vkm+009oziMF/LmQzcHRqztTpLczMwNixXEzKecI
SujHbCb3Qn0lb/RV9hBThXFWS6LFnS7wZmNvJfJWYWvP9ehBlwvxXi0+iMHhFMOs4AH4CGrNOxQt
/6pGF1Bvull+z2Lx5FnW9zgXj4Kqp4nePyQpPo7gAvScHxFlPsxAPxno6JnrB9OKXty2jt6idJcz
9UIfZP3KwiAf56dpycsbGotI36tvkVbPl8i1pzurjN1zg5jTjdMaPt/vPnOIlbUyNut2Cx0Q7K9R
tOTjDLW6JSx02phu0Z0RpHpggkaBkGf64tuRpXFglG8c6ZhfbDOQaxBzlXY7m43PhpSTXdfVuyru
vqcEJPmraM7m5Bh+YadcvVqJ470OoUzv+PLVBpgN3Vlj+BZyBCflSFyQlHWXmYCPND2aLkOHuDba
pZlOBJUWkySL+J9t/vmkuZfErfkCKeHkVt9JXUt2XVyo1FdyuWZZ24lCXlrJeGjY0veI9pI2mjZ2
WZokS08q8ORk/Jw8kja80cPxonZwy68YKz/m6qEpqYMo7Z4YA3b+jfVAONhVBB0b7RQMVn5cfW5N
R6KZQlZLnQZDb/TOmSEqceZZ3xnnS4BsXpQ+ZkOIwLCXjrgnblSeFtmmodASkN1qnJmqdbyAoEHP
D6VAHKVAIYRFNA+BV4h+zT2LBD2YVE07sy0PadGULiuN4bED1jvqLTo1B5+4JapjETGcxG7NUX50
AeM5vlLEJR0lNPUtqKs4vfV0chgu9DY1tTsrb3CJbZDCOvoT01rr+kbjCu3Y5FXeXsW56h4rpLg8
0KlunUvpkGG1G4vSbO/nksSfTbzU6thTwciBfdJiJN0R9f+e9lyEFpd/UOEidePxpaF5gq2g1RmY
uUeGs1XWNRC5Osxl+TDyJpof0PxnaP88oMDqx+SHZdaztuM/ZyKnXBaSaCQLbZtmCDO2cdqiG5fl
MKLR7Kcx3rexqAkiz5rqDXusNm3QSZkHtDwGVRQ09m/l6LDkdR0Yh/1Q1t1Xs1DJD68UyaMo0x4o
phrI5xupTn8j5Mq9ZRnALzEOVvVMXcUUPiWViZhByvv3nY5w3x9LGPVfeFA160Uucssn/6q8HmPB
O0NWZc3H3MReFehkJ0ZXFEPXwNkxa+7iWHZwTeJ4y8mfeFKz9XrOt6oCQDZRLh18IHLZCHzeHl8I
a1D80cukYe4wJhvaad3Wd+ZYJJe949jbSCfKui/S6VJRzth5eq2eTIxM9cEaMTvs4lZDHo6qn7o+
fHpKrwMgeLqW9rycNzF6KEq7yzBeV32cvKDExlEyJ3rGKVMaccuKn7RsdnsS+TTSWRuQoes3MC+y
/sZ7BH3adb2H7UAkAwrZRagfbhPqAn+SdDNeTcEe1lO5TjmZyBp5QbOBshPjn1UyM/r6K0tC/ubO
BG9sGpNQgK2Rm9nF4gL5C+IuF+0bgdQOhTNbaH5sYmHBKddPL3mXxaR8zqSrbCJyVq7jhaQMyE5l
3bN+lR4ruNeE93mTj0/GXIZhYA6O+UqICVr9NBSz8ucqH4sgLx3dOCR6J0c8Onl22y7uRUTJ9Tnt
YcZfCcKzzjzbCSfWSTkzc7VuRp2aeLOa2S9JKEiHQnvrvDF/EtksvhixmLStPunsz2ST1ca2qUOn
xQ/hLED6Z+1uaNZImn60airsBtCQTe0mxqPTL+6dF5aq3JnE+t0Q/lGKTZEa7ZMZO/VD3SzFnU2W
VbehTs/mTHREsW3YIq+qyjDHYqHj4NpXKhnzT9oqf/Y5pIVQejXamfRVTlu38IzsVmUhkbwT0H6Y
Mf3VYjntJ1f5s2fFqQidHqyEFRkAwvB9ZyIHzUqKUKMfZ602hj1bd+fGS6tvDdKFLRY5YzuTw3gw
a0/cofXLz0YqcTtR2uEnfZ0/mshogVEPCXpoKNfoo73/IWlJJpkwciS6TZw5G/IAKRqWWj1+WezY
/eS2/+xZOauGFGUU/X5TnraRpzg3sgz63pFQEigOHOMeRpaQ7ezYfPm17dx/0gJae/rvG0C8TV4m
mrkV7HmqlzV6xhfH2f4oMy9sX4zWcp4B5iF/I5quowzZG14VFIlFTjwFcXvce3w5pLiCS9z//bf8
MbDoZ8HoW/Vo0DVpuL5/0L0aB1eloX00B6vmMlO7r8zS+afKA5Q2pJlK5NBotXArvr+K0SSQ8m1j
4Qm3w94rs/wLiYefaRH/aPWuVzEBLqHQdR1QHO+vMspcwcIPl2OoHPKbOfYdlCOGB3JodY5bUb8T
IXEmf3+AH4xUnIioB4GUws05BV8g7LIxbrrLsU08GmWsaDSPAH4gHVk++Sg+eFerDosMRpQiq3bp
/f3B7G4a0cvlOJnF8mZ0tbiMpNV+MiI+eorAXtcQGfFLV/b+KoD/J6dZ9IX0mYzUart36k0+DPGu
75pqVwiOkjoZZp88xl9y1HffBDe0EkTQ8+nIKk61UnZMrKHWOMuRjhXRrmTXssN0usx8pRpLAs4M
BKNf21nTgy3G+XGmauqsxyIvo3TWCiI51bhuo/XM+mI2kUYxV+n0KFtjtV39/aV/8IwQ0CDGgAjJ
ceFUJTFJl4jvaUQPPlLxshRM2arLA9JkukAnPGMT10hg/37NP2YpmtwrFQ3tKK9fPzV+JDlOQMjq
yzGmw9aaSRYUIqUvF6ffStq/f7/YRzfIRmlFNzNDOfJkqCmpxoQdl36EKA7grooGiGxKS7rt6Mb6
bYnz7n6ZE+P575f94GNCxA++Ehc0GIBTVWdseRNuYpfKXZdn56GNeoKQxPGqsj81sH9wKYQuEOcA
96zSxvUJ/KY+ceYc0aYypyNROaSOeVD2NyJy+2NRltknWpCPrsU360omfKQop0oyGc9CYvRdjl5n
1U+mPdNIFRSTNnk+e5/ofD8YJgCA4fwg8Ae05J1MguzhY6u1eybBynEiDto5/FxZZGcRr5M4C8Q2
n4yVD6YlLNRwGVnQVrTsyRVblulJX2fALKzUrrRIr6GbK27/PjQ+miAAWCGlNJn50JecqENB5iMz
N7ixDNDiy8LovcIlRaudFFTzUXMG/aJIsAmjiC1vPBbTc5q7zvNUoELcmCKZvoRhMm37JERMQckw
2tN3nj950x89C7h37P7tX/KXkx/ZJmVVN5a2HC2EaUG7tFXQ9V3/yVTw0VVWsC4PYZXJnqJhxmj2
pqHx5mO4SHNfJHRJlBF9pi3+aNR6QI9QDDowieSJny0ujC4cwmY5zu6iHczCGnczHRmO/YhLfr3c
/w/d/xfz9W/jPHjunv/PW9kl3Xz5XLz951+Xb8T/gtj/9Y+Or//57///v8R9Kf/NYBfswlf2OxY8
/qTxre3+8y+p/5v5/79QJbFyuPk3/0PcF/q/2Yvg6sHd9ktNzfzQVn0X/+dfpvNvWB1YLW0Hgxhf
q/lPgPv8lPeLBKZSC/UjjMB1Cvpt6ky1Yo66MW0OLgF3N/gz+6s4Dosj+u1la0vya3WzyqnvdAO2
joTYQm9vNq22T5lfb6sM3gQrMzl3TREekngm3kSY/c+iSJwAskb2YxT9cJCZu54u03R4y+PE3upd
kfvV2JsrQnPcIZoy98gY4zu0++1lTBzOxopLlYGzFhUN13G6kEUY3VGWW7aIJfS3DNB7kKLQbGgS
Ze6BYlt24+l0Qaph1O+XmpgkMjpCeYu80zg6Xie/Dfgjj2mR5z8WaCdPOKyh3ihNqZ1TUZAfu0Ke
a4aR6ptIz+QFbR8Kp22ZBQgPy7Nxct2jRdf5SM6Xe7sWmC6JalaPylzj27sRuj/FC6N04RdYYjcp
Vb0l6DtuFJluONn7WHsiaAMjytCE9SW8AnXh6AMAkKSwrzvp+rLSo/M2yYxLfFLTgbbTfDukdf6t
MO3oIcmUw+yXejQ6PB2uiRWL5ftQdd15UWgwkHNqjBQBMzVtMTTIfZZb3ReS++rvk02RBzxf+1Pg
cr+kIdm/ZtBJv6StN7U+SAi69xOdjk2fDcZR0Y95nJzMCJp2EWczztwEfVQc5ZsZZDDZz7HVPIY0
jmlM4017qdVcvFRmUR6Xrq1fMxtD9SbVBgF+YyQOu9TnoEUHvmuF1aydkTujhGshOoqDHp1yJFAb
lVWPU24cHPoLYBUib5NkVM2Xuk9vScO9qS2PTvZ9WbNV5BjlbgECFnsXmylZyOQeZdlORbF1iI3u
UqwB1Asl64ij0i1EX+MQpqMItOon+cbGPiFB16cPr8gj6bdluvxw5vZgeMVeM7IG8VeTUheoApNc
m6G3btuScDVV5MuBTJlt7EVbWi7PSAIAsshrk8Plz7SkL+4ayPQ3KGH119EkQRkg7c+6HsavgIjb
rcL34ascZ77FX5ROnwWJMAcvjx9Hj95HK5rsHDJmMBF6bFITtTCad5q3d0eXeBv4/Lr53Tb4WVm2
bMNYOxJWtXc1r/xuzpNNZNktGryaeBy64FSRcv2+x5RaFfEFjnDnSHWb1D4XesyvwMzhBp8DO95i
vB5FSEW16/cRES5mXL6gKCUlDWZNQSvDKaejsJHXxMnirM4X1mmJxkBXVxb7yDNSUIOosp9kEr3S
z76iawYy3bTfyN27zhKyxIqxrul1d9QlKcptrCmGzUT9DCkUwe1d9KVYaA63AC4oJF+7MXll7uiz
aUfD1+QavzG5JUXzpgjd5kF5Wg17Icn2TZ/uWzrhl4BwCNQpg8IhsrIDrzG55NjmMHdH/G6bzpXp
oSa7k3qWVULuLh71Ff0jCrWrejQGRHFax8LK70xV/uzzB+QFug8XrN807Jk3gu8T4iK8DsptW93o
qjPIBOZGm8XRMzp90/DV3buDKa8RZDJApjeHHfUZlqUHaIDldT9p3LqcNjXdmJ2HRqxjjs3I3YTx
hd29F3elQo/URDfSpfKPZ1S/mZvI/Vl2S7iJ53BLYvkapJiJS9dankG16ilGPDqh4JpQSsaVR95n
GhNahAOhuHGapn+eLF6aMZXN1WjZ0V7riKnXKfiQMVcv3XnNsSgYCJ09yyra5xttWYBfDEAgYqbY
c6RkV7Ao6pd5XMSzVo3JyxJ75ZsodHEdNS0WEUWqMB4iO8ilRQlvHL/anUbVwQntg60ZX/OKnoFn
1Gi1Uw5x0u7HjeONzdlCLY9zIBFOvpNZDulK4hyaE/mObUT6o9QrhKPdd3LuAJSV9Dm1ZTo36JKc
lfR8tvmEoMno2ktQDrXfFYN1X3t1f2Na03lZIpVIpuG5T43suhS0nN1Bb+ONW4VXoesUL2EVui85
jdZ5I/rSuvRSPtXsF8EI7KAsfSMhg1Wi5LkhmDRdF665J87hXhsHsv4i46aIjJfFWrpdbCfGzkay
cz9o9YrLIroJ+sQyMZ1lE8FieKjDeHG/dZO6U4U+GpsKUczz2rfya5QApN6Oe6zcXwAUUTpn+WBK
jQpC75FKnY2ekR+A1cybFbTKcV4ERtRaY5BMrW0Qi+raxHXHTvOjduhpoOsfz7vB4iyby/HSrTRi
m1jcLQbfMhr1lmmMlM2ExvkmG3tCGTPGWdNcGEnX8QcNR8vMKa8MXhR4qbI31Cb9gTO4KDrnsu++
5XVT/KiaWviEqgHTUqiUOS/Y2w6WiEGrC0lqnu14FQWLMVKIVHMxwqTagZfIq8fmUMWmdtVM3OhG
R725QZa6QZhUfg8NOKroXXWUytPoPaZxJuRGLi5Lg7fqLKUmG7/xWsq/SOp9qyPtbqmbLfCZ68gm
5hjHMU3j0O/IzYZwp/XB0NlwNFIUEw7BrbL51hAwOk7WT6lPoEbUBPrOaUOezvAwVuAXegz+Fwlx
IeRm2Y6kM0gINlmRtSA3NWEzdo7fdNjMkIx8p11mVLosHLT4AySPqClVuKvMVwKvhi3MJMTT/E6n
tI+V5fAO+/FHkakv+LnWEHdEzVM+vg3TSPO80Uab6WWEdsLsN1h6slnywfy/1J3ZcuNWlGV/pX8A
buACF0NERT0QnEmJ1Dy8IJRKJeZ5xtf3QtpVTsmZqXL3Uzv8YitTJEHg3nPP2XvtLeJvolYHjLjW
uLfjnqmw77aWhjqsNN3aFGBOvMJxidUid0WqAGecZRAm2Fm6e3VUngezzJheWtINqRkOYwdLK5j0
b3RtThNaINSq/V5XjK0TRxdRzHhnAExEklmJslV9tWKmqOE4weBxDDeEObPQer1cWXr9bVRNPEEn
U1ZPXaqfB8MfN7mulHvo+gvPRghvlekban4kmvaStQhBml8+U+Q0h7Zx+BxE2G4cu9CWk95ftJ2M
r/z2oI6esiDxXoBAKg4WnLd4JolpNSKn8oJAgu4x7NqtPlwj8lXd1ntFtSaOvmaugFYtGwYay0DJ
XKNuLjMlWHfYY32IZnWTPQRZixIyS+81mboTzYlRnPFVXyTNuFMZ4u2jEmElX8tSBsELzEDGn4bp
5g3z2VifrjBEHMcwv4TWcu4aeH9Bamw71uitFITToyZb20Ozk3F9YYcmoH+wUtbe6LpFabQBUfWI
CqkA9lYW3NeJYtxkk/1N5OMiYaBlB6WbNfFjMTBQBYDz6ljTtIJbGPdD5A5J98WcQrQkHu2blJtV
YbrUGumzTab1EdmVG6v0IdBSoiaXl1YSayRA6iDNhkdY/+GpaI1qOV8mIiOTtZnK8sIwFOMyNm8Y
Gd6jwN9JpV+VZZhc6+3wjfEAc7I8VxddzTG4t43qqxLKQ+2jbmy97I6Mv9sebvNCTesj9yy58FP6
aDshA7SiJ+I1sSeesnhtxHnPlkeoOkC4M/wWDeWRRAWUREhDldh2qzR5shI4UShafdOo15rsxUIb
edIWaaZ4G5kGhgtzrVjFWXTZZ/kxRYe3IDPmuvXNbdFAUlTsW73tqTTw59y0UN1R3RHInmSo1nOe
6Hx02/BrZMtzq6ubHqNOMAsv+z5lcjk6R62YMG2XTAjbs+knh9iRFwxosR13iMedMOu2RdzY+RLc
HaN4oHl45KEXCcB6CoIWHK7RsiNUeyWHGDxP9wqmK1pLqyDucciCDVC+XWUXAeea8Y2FX0n9w0gt
ugPVtBe+Rk01bVNq05BtpRZobZl1FDc0mVDLxKp5p8T6HkyiPKpFfnDIel4k0TXGK2L5jGSbOCUi
OvsQKeptRclDQPyXsqs4KTTy1NUsokWnu2LSTp6MqXCj/MiedFS9/F4ZptKFerL3WcRtO9/kjPKI
iQ3QyTcnVTuFttjV5ng1y2X5RkxkVa3gYRVTRClXHBAf3Bhq46zqOngmxOsimvB6ELhLsPhCKiHr
dFXcmnWfliixneySSbH5RKjyQkYqx7Cu/8INyz48VsGGyK2FEhBRxgb6TUo8BWyPx2hkXOcL/1IZ
YGjZ6iPF1JzMbMtlFLYUPo7ar6wqu7FCC/W40FhW8/i+g0XKc4KGjoEtt8NEVI2ZY/gDV5ZnSrlz
qq+ViRhzRF6MFnS6sdhbXM+7V7Rub5mJsU0TRFCIO4xEQW6lsrOYRe0iwsKXEIuAgEQ5uZkt7Fci
UIfn1nQuQ2UfKs2ATNdf0UE7CpW30zQdWkkIs5x7SwqghvDeIEKMbzXVxonzO2Uwtz3D1biF2UX2
7rTTY4NIVWOTFf5dVs9liFOunbppdnYuYVvqcNrqqrlJez3gESttrmcr1pFpXmUx4iqYgKe8Dl+t
RrmytGnbWRJnhNDRtDl7rRL+pmxVKPEwv0GeacE6CDu307kQaXcpIu0RfFfp6iI/ok95G6wpvETj
Fy0MkX0Z+SONJ5JlR2+JQGmxURztkYzVbMnNXF9rCIl2g5ryp2vOCGFiRsTOOs/Q2MQqH/zunNrp
dEV/r15ooeqalWQCHk3Vwiqyc14216FmGK6TYvEvuuyoF2a164q2WiqZ8iVtg6+I4V8sIwYjSSwR
43mEWugoHy06d49Zb51SewiXnCOKJc4EPkYRb0wtOapWH7EUzUP71LCvpaPclkoybiOvkBD87EPv
FG8EBfSYT6rhoOtW6np6PQMANX8z61lkMez1Xr3mm8fqIGW4mmMKkxrgGB0ce6nWiPK5PdOLpqH1
EYt+RT/Dd5uA/oAZil0COSPrSrQ/qXdTG8O6rwowSUpDmlfTHUov3ZqRf6tVabEZyrDZ1CJVl9Dx
rxjp76POeK1D5CrOKfJJi27tVz9iiXOa6C1D6rEQlbHSBE0BokTB7Ypz6vRuO1JSW1ReowGmxEGL
6ed3XY6aE5f2xg/CQxkl/qIK4NwxK7dxL2sIf/uAkpSU035EwNdEKg+qsFZFNCISKBdj4EzLEL/U
clIrbTspFZ+U0FBK/6VnjmgJu6ZajYqBqLcLtWOhmEh61UMqp26ldP4JVuJ6qvsJ21q4GvlWF1X5
ULFK73oNBG1gmtHSL7wnltpLw/FuSIQm4zmidxSzYYiqBwFZBafcE4/YQs+MQeOV2ff1MfDsfVGo
X8LefmvzcDZQaZHbqkqKyGW40jJNuFZkU2wwRF+wr66VrmmvMr180Dr9ziZQ3DWHhqCFdhWQ8q5q
1FYN3NYmQXc7GLdp065EIdywrxse0mCnhLBNRf2lSeO7CLW8EeVnumWt68d2vZiwaSZjcoU845vn
+fOdgogbzxRp7lHoKlD91gpBOWUQf4uhJru+rlzrSnRWi4k7PdXcUuZzVP2cc87eF3P3GAFUDAXB
FTYNnw8YQcebEkxsbV+/1lrvLVNprH0RUI9KZ61OxkU+QrXzq7VnBN8iLVz3jVyo2tDd+RUyAYVi
tKC9Avef00kxlvd6KL4kNjtBV9T8yTqJVpEqTmQ/W5uiZK6UDJ6YkYFKcGUmOBxGh/qBg9MSs9cj
79jVu/Q6TUv4VWRkl2l18oIi25MiWD50ukTHWZMCnzfhEwPR8zjm9arSzZvc5yJOYliOIUWACOR9
MQwcPEYLjR5NnzYub6IgWQVeCPInGja4OW4rzbrIpv4iCjsOB+lFIu+AxdhLQIIPIS7vWBnfsBkc
a6U6BU28wotdrnVbwcVjt81KUYynNDOWCnaiVcj1YN5MYkmMSZBb0UoLPAD5Tkhl60S6yo2ur1Kp
B9SXfrEgJndvMthAGW+j50G5/FDNiwsAYE/KhxBciQbebW0pxa7OpmNtTmvSUa47Gxnm6AX3cRus
U3TBa7AIh7LsLrVWW+ObuWr9FsVZgJbdZ4BmT5w4es8tDD8+0hfgumaHykjqtRNbeHT6tZo4524W
9LB3upaYw48LrDxSzS+BvZ4cCLXUz/HJM+CtIHbbelm2TgyatexPsRpcJ1P2YAxYfM1uRv9axNJj
p8EApcWunalX0Avx65AUjPO73xA8UPJw++rNUD+0pGqH+noGyrit9Jlq0vthyKHiL3idE5rqSG1W
baBZ517GI4FbcqP53iYSnr22KwoVbvVdpyMjjA6KYR8tJz9x8NynjfxKbsMiiLXboUtqoMfKfZDT
wsLVTlE/PrR+CN1QUAMUN6allEsrf3BiKm0chIu6GvVtP9yoGD66irN/64UQX6GFRGpbPydAThW1
PigIyhCZVXu6p2SQqSbSxVZf8h/nBtmdOwXjLRLRE5aYPY/UUZ/iu64D4IrE+p7sQlICqxA5VX6Q
mX2ZT/bGNGfp9lRoV2PeCs5Xoyu75sBDsYQo4mqafu9xJlgYirIltf4c9dVjVFC1aVbVbtBIMK7V
veIgqvIQB7T5pHEKJSBckezs1j6R54riK14OeDQtNPaEp8rY1eiRJSVHOzGflavnosAg35q0ZUVP
0PVGFeOlHDNWgTrbo8RDa4k+z64Epb0vq1mOXC5VCn3DpPic+vDS0jn7pTARGNG7QYn2qyeEOjOY
0+sJRDDtVQ2Ue/wJqlvi3iQIx3nDopAvKof7W+1Y67o4Ga/bug1XSt4UD/QW9Sj3lkHPScanOkf1
tyxH+WR1zRNg43CZYOc8erMdVp0q/9J2qq2M+71ZTtEaTMpyrHLKrG5yjbTWtznwctnstTD51qPD
uzNVhL2GtCpSE/lSutjprrIJ7+UY4oyuavTnJmI1pDIcVu2oPTAOhM2dxEf8ddvMesQcG6/Guibh
O8Fu0q4mg+ZZyqByGLoNc0q3q4o7W3pPSepoS/ovwPFenMS/VbvhaHfeOp2uE0HhWBIM1NnffCp1
g8mEbenPIqleM7WAexquBolZQCoPsrJ2pjBXU59sici7n6BBTln0FWj/2ygpV5rgRhFXSGepHa2D
aiZXAtrvojH1Y2v7Ry8qVgXIJvLrAzTBSrRyhJkvSCfv3dDsxoMa+sZFaIa9WwV8Cw6NqfE+EqVw
aVj37LzOOZ+i26lKzsxHKG9thgIeraOK4x1hM2iih96/NSva0LbDmkLHiPWO7KrSEJs2C14aNaaM
9dYWvpi1qRt3plf1zFG0czwoYHWNQkcUWfdrlHUTlrs2X4+0NFfleCGwRg7FddUagUVTFML1mL2y
e3MkxAsFYYFbVwT+ZdPgJpbWS9Nr2DR7ubZUqGgazRGrpi5pcMulwQa9sO4GuXpZc2fV5nDDAe5E
0vHIj03zKG3slaJcOSG1q0Rve8S3ZC2rQXluq/iiC2l1K+FXSsp7m4HUKi64Z2Lqt50yatYC9Ku3
ioW6D9K5B4qRMJxNsz7CtoXGgCB03gQO9YUVRNshCGf1feuKTpN4zlQ4WpNHm7j61tDrwBsULDsj
zA4ZI5chaZdhmosrwOrhlhN/cXBCSjQa0VS47Jc44pxi1QmHFC0ndGsIQhtmdjnWEnxFmN9zVTkX
rUq3hbg6Khh1G3jCXEclpvJQPOstD86EvzAoooMswfoMapgytmh4+hKRU7eMpqJedFLW2xSDzr6L
JvM2K52GpDAEq+dBzyU8ctt5Bmc1XlRelr/ImiYai5uPxKTWtHbdmikufadGAFTHg73Qc7Duhn/V
jz2Jji1T6oFm/2DeJoVKYo3ipcVF30a4HHPV65o1rtpyx7pD80C0axFCxh9VjISyPjttHuBGiF7V
MTnmGur1KJ1hAdMFPqt6Jgwsa9ssLifaBV/KwsvOQ4LhXSaRfeUbHY37dqSVltglUIXOT6JN0SR8
V76oXiK1y3jEqYEFSOC0Jt4mFEvSWKc9qPzI4gAzUIAUhLl05MDCoG1VtMgoos1yVNfwHjTMxJHu
fC20SGF0Q+Ma/Jx9yMmhWCUcvFbkf5TrmV09lxnaasJofIwhCl0GoHWXRd/imjQkNHUvK6q3Efat
i/+oWVkt7zHOWhDnw9Q3W+KExL6Hf0C+YKheI1O2YPDZEr3IhGFxQWXvhW7c1sLE0tE2u24y2y++
WSY704o5NDvlhP6rXnmy4PCvUFIWmHjcPB37I1e0Wdvsx2KtRFM2uAPf7bahzhGuJyqs/bTr02E9
WRhk3Sypho2Kyes06oN99JTZdOIXWvVtADiO57LgkXFQUt9NXZ2GrtF2dItUTbEeQKr1qzou8m0l
Ro7XU+zouxQRz6GuqK3WkaewE8kgC3Fb1YZ2LP2euqlLIdJ7foKN0A6f4ylVvio4j6dFULXmWq80
f+dpabGWvFxGpQ38RueOffEHfAt0P6ZLWQTTmkmtleEVjzF0kZt7ZUyFWHqdU60bHpF4EXmESI9m
Uxx8GkHbeEif0FNNt5qm5Bvd4ZTBfuUdoT8Olzb1zJkexriLcuxcOjRERNgGXQZZGDtTb4NrsNHG
KWiHeKViSNl0CYf4BUYAoz9x1mEsZ4OLoXjHqz/tIBf6dNR5+r9UQWRd1mMLdCxXnGtb58DuEhai
XOj0dlbFEI7dQomc8KlxgurCCOzk1Gu5cdB6p3rCtlWN+7iWePFzquIjPXZysFUrVOonotQad+oG
qspcLdJv2F10PH5EB6x99NPh1vZ9bWDWFHU0RfyR8WN2SLKWmVPS4QFL4wbj09S3WOalGOSZBcSk
RxNjXRRzoiPWl6bwl1bBNLvvcuxygv7FZjIU71otlGtUfnwFis2y6GlZup8aZ7iflK5+sOnlrkpY
Dm5idf4OpvBwAQ1N3wj7ObVLucGGEzhYlTXnJpz0FB6CXqwmeIjEJjdhcFXHXckalDcwFvIqjTct
SzxB8oF+JkDbzDc87Z5/NLqeo2AfDvTa7b43CwwEnQP2xpsOpR6YtBlxDmuuadORWdt1cxZmgkkv
aoMLm2MkmChFGVddivlM9yIn+cr/K/RXyBV4tuEGVZsqzYgxYGNoBlRNCQIHtW9ufV1YOjPZXt63
HK4eStMCXa9YY79vjXY40mWD65pL9ZiPg/eMwUTSEqF/7ubZNC7tQPMuKgg+qzymi0+nmipCjfyX
1Gjja8cETjpX3/bBdxLjsRzwZ3dGio0hy9qr0iqNrW5Pch1nw3Bfl8ENqrLgKvI7f62R/IHnNCqt
JwQDfr/uDdNgIoiO0+jMTD0r1dQqN0CdrUurt56MpFTfWnrFOIR6Jn0S3yf+7ILzWkVIittbqUPs
iFl4Zw2bwO2kB9NdyqZkkjxEz228Y17p3HShgW8QNWi2KCBbAnTCJhQOrApDFvWA6gfEEGShGlg4
c+UBUbWx6pMch6fdzF2qiGiKVDfHBy53euwNh4aeonjxQeXgi1WUNg4pXJXb4Xk4jjjIUMIahv6k
BrbzMDFm2EgjXQcEmKz8zvIRbFvyoXVSCyCZVK2dE3BNFyoaiRX27/4WZKPcdyheVrGZc5Zp5ZTg
HzCiWz1v6WyXzGxDHYehBQpqTe64t67TJkJ2YA2EaJACt0Txwh5O8vQpEV19GOPEu6pFjz8o8OmG
Jk164QWjyhxPxJxpByJW6B0hjTEJ3eRMFTMiiAjKuCxigVF1yHI9XhT4Rzt3SlpnWPjcLxeVUTXV
dmTGGIOaSLvzNJq0Tj2rMC7GSfeoerOxh1tlTbhTi4LTBvLHmsPCYBw55zUrHyUerW0nWSQO3Ven
FbgodY9OYD16OmsfExSrKvsvnkJpiDusO+WjIRemZxYnSZabq2RSJktW5hGzr1ZYt12eMKUnfT5U
0a74xYuJ4Tpf6Qa1UZ7W9FsVP2lCyglo/73KfqTDDApx9OTxw2hXjo8dOO4uxqrrXmSsiSu4oMyt
QOUa5PpF/SN+Y0ZtOlzWlW/HnPgZ/aYnYbRmvRVOpS51bjGYtGgEhOIEl1at6EuaxNl+bPrqm8mA
atHn1nQWUq2PMBj9nUp1usIKAA7k3+vmbvOUf/9j1tq95gUHRYII/vM/3v3X5i2f5Wb1xz/07u/U
//n9x0Rxzyq1d/+x+i5Pu2rfqvH6rW6TP3//X3/yf/rDv0Rut2OB7u2VW7mZf5sPE/+d/m2Oe/3f
39//X7//nV7u/FK9vL4l/2tXJy8AWv7xN/9UzsGR/2OOgBOOinwR/Op/K+c0TftDIwZzhp2BAOCx
/2/lnGb9obHKg2BEX0/tPiuC/1LOafKPmS8O0hZZsiEl2tP/eofnPzXsXLxfEum0n+rmDOu7++YH
3ZzicTFi1Kd7pEKXEWmOwkv3caNexrmxnAaLBobyyL52OaB0FxXtdkf4rAX+VvPMdkG2yGs2eC57
7faHa/jXO/wxWF1yPX4wpPyl5OMdfYBPDrIRZLSM9T4q1L2tlD469oIRm5NmkOiox3OoYcj0SMge
m6MtiUcrjVpdpFP7lW7qfWk3wh2MaQ//6MWwSn+hKba1BOTB6BhCzlrLkluGOdaaYSkL8gT0x8yZ
PiHhQ3dE48NL1X3Shk+GPu2nKb+d0uiSS34/TrXP/KvqtxmAiG1aKdiI7bxZUZ77TGamN2l7Oz/N
l1B2z2qe36JEuy3T9tJKY4uzYgCFRkaPOqgPt1S0175S77V2MDdZot6MMvcXdOX4TY15mqAw/P6C
6u9V2P99QT9aifBkwL4uh27vREiQutJ2Wzx3rh/YiBwRcmCcWppJsGxDhJFecRyL6CnPrB19SwOJ
k7/saqQwjDFJSsy3qW++wbpZpN0z43v8T8O5iaSyhJHhr+2sT3c9FJ1lIxD2OZHoVtWYzgSKroXQ
MiQu6UosvYZ5S/+eua7VAdqwdr//qOK9TPjvjzrfUz/czTS51Q4pZ7cfvf7M0O9QZRESIv2Ci7xl
zM2ebHSJG0jPevB07l9sHE9oSaJVN1GiyqZkakVHpvBvKG42cHRfW7uB9l2DmrP85FHPBfVpoWdX
weifW5/B5SdvnYf9Z7e9+kH7H3M+B5CjlvvK87fjRG9L7kNwFxhil4jrN6rhXdsMp3ya5rQknjpT
vTfjhqFSsIyrfkm3JHGTmNtXK5lY9Ny0kHS0o6NDKLPya3/ob37/Vj+o3/++yh+0tgGEURlbQbVv
aQVoYbbMcGnGHR7Ajuklx6vXSnL72Pltokc3U4U7xwt8dUvF5VZ5cUx5VBZD9Zll7ldf+vz/f/zS
qRo0KRG32Hq7aDFfypYn669t7Zcr5HcE+t9moL8/7Sx8/+HXA3RlfqVW5JsTWEUzEWP22C9Kk9Qi
OTcvOitr3EDFdl8Z2obzBLt5gGc9EemNn9JfjtTg5M1SkRqanJ/EG11iA7WS8Il4nxtN1Ns8st5+
/938YjlX57vrhzdrYXoeRtAH+yFDIOW/OWmF/yujf85Qz7I+WVI+ZHj/fU3E+5chTasOQfyVey3v
d3NjzixTro+/QTq4MOa6qSouW6Zsjhzd338yMdt8fvY9fLD/eJlfZ0OSlYjJJliKqANiFEyOESSL
uje/gY30lhB6lLvYb6HfRdvIlHQnlGmpUPdxYzS0/Dp6j4mvPkYlDcC66r44yAFBLEAGg5r6WZbx
z9XoBqaI99fHlKNieqNd7Ju+eypCghkF/INZOzOBYgBtFpbJxvSdOyFqtHfT4NpG+lAJDMy2j6KO
7WU1qs1j2ipLz6dRqFHTOt4S+aMbBwRQDeFrGYprCCETQkShLgETrupU/SQoQ/x8NcK++P4DTHZd
4tnRy/0UUhnHiE1rDJhCN2/VSTwgZKDL3m5SI3Y7v1qOhbkmJpFjg3JiqH4xguzCMHylIPWdRHvd
54xJawt0XrT1UtDEKJY/i039Djz9531BiMX7t5plDLxTzyn3Ua0gMWiFfZwaRHoTx4xLp5/Mlc+Z
0w0GBKqIxkCqaPF1bhbqSWq+uUhnbQ/CShpMPgGXKU1u6SH1yrxUZyBV11sC6O6UPrqnl35HXN+z
Q9QX55VkQ3fjReXkTiUS6m44qDnawfFgp2Q7mtK41bPPTDbar76PD7uDV85yHUMrmHAErpmFB9P0
9qkJZoxASnCml3H1yNd1kJO+5oh0oKWyzpJM+eSB/45s/9lF/rDkZ3ZTtQRrFihsE9VNphFKaUrR
g5otOBeUFMBDoIBlzHZJ/fsS68ZrAeQYwJqFn93Rq43JGUq1cZklI5NSp/06pBxxIBjA/KgjHAep
RmxZAdFzAZEjXSLsvSqK2NgOvmul5lIvqkOadAdjDtoAYNIvs8CWK9g2zjprxdEu+ngDHHObeOJl
EopNadYBGUgRi2sK1RRH57vJTnY6vswFmxLjgFK9hpjdA1eqniXIGSQTHjT8gCF6rlx2WXMXJ9ZD
oMdPHYs4qhnEWr6+LQJ/NfQz5iowPvFqifc27P9aUans39/Fllr3sKtEu1cHCtraL2/rDgVXgQN6
gciLTk4gODdWMI2UttEXSZ+JlcmiuGQnjtc2pYjLWPrFCWhRhcV8+vdIvyVrc1/1A8khA4Xw71fi
7zEqP7sZPuyIODXIhdPbbs/k/bLqLgjNBrhxNnQCGSscFkYr90zexXKwAB1QF0COoImACcChYKj9
ZDNAisyDCbNBdYqHp8lPLizF3pT0eQq73BYD8CMocLVlbKtJ3ySGz2clyRrOYxKby6qEVZ0/0wbd
prrQ3NGqriHY0Jpm0M0ocvQ0QEpXiXlk7aVxcky7r4Ow1j4A0pBJ+++vwy+/sw+brUdwRxj0XbWX
kOo2dL+T2zhjct3gLd9pdmXBccF+kJOu6Ob0Obkz1aUyOZtWk9MLzml/a0RTiUKJzNNaLa2lXmJV
0ETHUNrAAlKPAJ0+ebPz1vyzL+3Dlk38Mv0TRHF7oDMSBCzhi7vQjMYLLws8amX7hBwI3sX8ACJo
tlwDnZTrO/nRMDUf5wgoe7TEQXi2GSDe9KnNNHUyqgt4fyASs7yZYV/YO4o4Wpn1J/WM+auF78Ou
P6Lsmc1a+Z6mb7OcDHKZ4yY2t3GNsrBzimmlB0WDziJC92agzuxSIqqxVyK39MsjJOFrq/SQjI5b
qSFYLCQ1M6C2YDW0puF2cF0WIZZV8FFRA1UTmbeJlW0hRGSC4EjhOcXWwHAKUYfjnxsoOIiIhLHF
nBJvdQaOWJDBdyUBPyg1zBTIk8dF0eBlqMboWnoUfXPV6NVJvgzietuNyRMEiXNImlxhgODhKdqV
HkNhJVtFHsK0hQVYcOXrKlArJKQ7b4xjnqO5qlezYVN35kMTz8o+K/dXHbpGVyQJisHe/iz46xdF
7z+SebQyNlsOr8XeU0Bmkk5ItVT3sEn61BvmtqNPWiTNOytv3wYDj0+jFAS2DnWxcrK2X+VErq7K
XHvQarmPJ/2qi3QkBkHJ6USXp0F0RyNDLJLp2idb1C9OJf+whuZ9kRlWVCT7OLYfgq55bmbytlR7
iFQiOJOQ+CCE9ZCK4DSgb9uQRc5KaSpMYzL0ZeSsnutUexmj8Pr3j9wv39GHykRnyQ0GK6OTUWrh
SRtRG4HQFc2Np2fbQDFxmQinXAI3kqtAM7QlLrt+m5TKvjLywNqwwCDrnegZXfjeFGIT8vxPnqtf
9H3IAX2/34gOpmndqMXeDyCQqnoJmUuv/Y2eABGiiCJ4F9CMpZinhvBqaLoN/EyyIFZWqkEiw7jC
+CdX10rfCvoJ4HwKbsRPdphfnC/Mj+EtGgozu2hRrWZGvEPnu+lBYamKfWEx7DZ51GfgmpS2m2rB
1f/ltyXfX5EUWSL5CEwsvFDbNLG3UVMJOTS0D+jvYKCqm9pxlqUkF3dATxB5dzU5YAL3Ix0UJNiT
jiI8aA6fvJ2ft8FM+8Mmy5cu+1LThj2svzs9SkxXbzqkdvFw9iKwnHFNH0XG2RvT3APEs50e5Dek
DgDpNCa50hs0ExD+XvPQQKxQRS+mrXxi6/+eKfKTveQjaoL7Ui1aZWj3bYA8gx6O/+xRM3/TRs3Z
V11OUxpZMCBFfR2G3SGmG5bU9bMq82MFPsrt8NJvOxuLHx2DcE912V81vgm6VkuuJWTFyYyeLHLX
0fyPiNOa0+8v6q92bPvDJuglCrSdxm73WtndSRjfiLiGxdAo5BBU6ZMWN88AyxuXeQxTqAZJLiHE
aDYDegrBJTjyizr0ScVuLX3tT9zvXASBhih88zOq2t+/S20+ZP3s8n7Y88xCmQJsNO1eaCj6HTW6
0MohxveSfdXLltNT7p9MDr4L4g2OkP2OGrF6C0g6vLOUt8cKezvZbFil92BVFGdtv1QK0Wy+v79/
ZZD/HzT6L8LXKq/zb83/B51+YXCtf93pv4urlzBjif3bG//9b/zZ4TfUP9hAQDXR5lchN0m+zz+9
8UL8Qa4lWxKJxMbsgOe++8sbL8Uf/ETTVFI3+OGPHX7D+GOOhDQBIf3ltv83Hf55vfj7ZrKwhJPI
Nqc7qzNbybQ+nOjToKU53tIojGLh7H0rMvaxT23yw/U4//n7fuza//RV5jECllYVXMqHxocVErsQ
FhP3mxeODGijuNmyDY9ffv8y7xfF+cOQ3albSC+FyQjkIwaikWlBfyHoliYFyKIM2H7wsSNmJfho
b7VZfadk9XTIYy369Ag+7wPvLyQvqBGWIoifA+r0YVdPvbJO1CTvlrkvNftLUqJjRVVa2gHGtS5L
p1UzhgXhQWJmpBJD6t9zINCeMiCDSATTmkmg0jKwA2JpCX+VVhCBLiHP0FT9198GxAWGRLyIgNXw
kfFi2F1HHUdwF/y55pp9NPJ3Jloj/ZM20ftu4/x1SBWc4TyplRYv8+Heimoxqw2mAc9a3HBK0JFP
nESTlv2FnXNQbgEzdlP0GDh+2PxLjtf8oOm2IERs/ldwQ7zft9umiagpI6JOaoVdOBitg1421fr3
d9w/vnUbrBJCN2hHPJOk7rx/lVIfAZZrpbaMrKim+W4jFJZ6cS/D6fH3rzT/pnf3ly1J/zN0A8kE
h9fvs40fWrhydIqUEwjVYKkN9KHwIC/gx1uA0AeF/FeoZf/2NmGp4l7WmTQS+mbJD7Vg2KLREGZE
TCMZDtvA7Hp3MHPl+PvP9Y+b5Pur6Dh5qTY5M354bmQmDQy8vArdDO86Mv14nSD3WkZDSNyWij4/
H5Pz/9trfrgxUUyxk0+8prAJBBCpNy21uHwtUpMjlA2e3fatz8YQ//ycLEl8Vkdlnsua/qErYPlD
RUOrE7ym4s2Sw+as6RORNUpuULEhNobVSOCKt/r9Z/3nfWOqBhU4SxM3KCPj93eon/WKjTRSLIk/
Sa47Ca4ymTxk3w39SDj0afxJFfWPR4IVkH80nbgcR6BHf/+CeWxzpkV2CSbELk6aU5T/h7oz2ZJT
ybr0CxW5AKOdujvu0Sj6XhNWKBSiB6M3ePr/Q5lVV5e6Kq1kVpOcZCYizLHunL2/DREfk5QD7TbV
zv/ff51h/yzk/jIxADmBAuQf8i1dJzN2lXj1v4yqRktTZyRJOGE+UH2dYYrjPe/ml7Rr8vgU8UeG
x6iYzfK0cPuh94dEDSH0cHxu/yif3rm46DZclCyjbNPK3IsupsYFLgtIE9FTJSaJAFPJksNVnlpV
YDTQNYNyqMrhxLJm4B1wWyXOegqbBqrpBIeJ6fXJEkY0FfKmaYvZwp1Md/NinCF3v3h00esDXu49
DBISiWPfCAQ4CvatMprJyCAxsPtmkVoDlcQjpuzLWDmQ9Qe9942L1Am1D8xTo34gH0K+Ygd0ba5A
w7w0V2LX3dlDjygl7Kqq3Ed6tdjpQYESfNH4AwbEZpppaMuOsJpc9tlVSsIxznOAA+YJIF16O9Y+
EUwzybnDLU7cWBxr0wXmOmXYeNI5teVRdTX+BYtcJbT4je7JvdHQ1PJ0sDZnTqS3zyGgRbgvBkRY
2pOlnKIPVkdLWYGkWjLFuBDbmqGVqH/IWmpwwz91uiIBQlbTzBB2wEuwzoSmGSAeNfEnINZ4nlRR
Ricfn5axU1VO/SEy3by5nHF4npkokbXAytzQ283CCu982Y36SecSQmnQ7Xq0ctNQO5f6ODYu+c65
8oyHke3CuLNqO21PBbZc8zTX1tIv0PAvRSjJs248U7M/m0e0P4P2BevtYvcjwsR8dKtCIcIkD5aQ
CMeLKHQAHNACOC05lkYT/u0tds1yPh/qjrQMQwf0cx42DuSCfoxI2PLS0nhJUw1jTThm9mXb8rvH
INjxK6F6T/zHCEmYgfI27KnyyqF+htlMQSpGD+PvlSCMA8VnKqcj2a7heWixAe78GIvrASuC89A0
ITKDUGR1dcm6zmGj4Ho6HcoG4x3OxNJ+b8p2we96ENhIlRLSe627zvqkEJhM+2Iip+OoazB49lyJ
gQWrVNXPQye0R9PkHnIUQsNXV+Wo6THSDAaagiglGK6IMtyIy2fzgy+/wupfyUHbkZYd4ggaamrY
Tt9gcnMUnFz0qUyLBP3JRTXbWPPU0Mk7KKNRSf2BCNKDxiQiA6rxe3GCYR29VHnZ8JBMo30atSaN
bfTP9TcRDQY+1bRCy4sUb4KU4GVkJ6RYiixyhhYEyzgS5OZrPelqliShj88LltWef6f7sAsTSopH
Q1Y/tNbIZOi1BnkoTlTsNvx25JQlMQoeqD+o4o+A8wAVoNaZ+xvJwYoMtphYlkCHRCYfC/xr0T2b
YJogHR/ifs/+Vl9PoQ8uED5F8dZHo/5KqkV64xGaZ5169JoLm6PNEnzTOVwD39dM78mEa3fB1NXf
6CJOUdBIzXwo22j2v2bm5EVL+8HW4n3mGY3/VRB7F9+KloImimlk3jynIJq2GHYSAkx8qpFMdrtS
H5sXwyqa9lYQI9NeJshSHwYBfOJcpxmCExHZdjxlex1TQH30YBJG5wKchtoj2Y7TL9BgQWOgcW7N
2zpK3PZ+dCuTxAd6RNpwVsy1IMykTLLme5plhnrUaupaGNuJNwpG4ku8zwg3QHikko8fFrxQrBN/
B7YJ8+s4Q48pZVveu77mBFMDzIZwjrJT+4boOHxOrv418Qi4gWjqYCrR7Ta787TRbA5GKLN7DtH6
czxbXQGmSNqo8oomPehjXl94cDPfKsTRn06fTz9KTgHiZDd1fCOVl8jbQi/qb6lWyq92JcY7M6OV
ubei2nvS+85+1psO3LbrRtTAfNbFPaJv7z7Nfe279Kv5tR1FRQoWV8Q0kJ3duhfk2NYng8UT3aTO
ARLCl124u0hE6VlBnbE4EzKX11rpAjeYU5IfvDYdh2MztZUCjhT7UKATv2UIlemRY+KhziEhvHkk
wYwVa6hZGUkSmC2w3/GIlRAZxPOoj0uwjgvM4dQVptse0Gbbzc7Oh/5z9BOI/0gGtWfKt+ZtqfWa
oNjd59GhJan8U2WpDWu6JvfzIp1MkGdRTMmhjypme9h5+VkFCak5h2rjvI+ZB6XbpLX6CnERIWVh
aWl3wFGr6P7L+Q6ZgNbsAW653i6ynVjbScraM6R6imxkDOHS4OdOq88it9N3QTRMsuMPTlvIXAha
Drlt5SM5fGajk6MA6OpYaXgfKBPVzeOISz/aG70Y3pef9iPnnMIBqxsdwmM0/tKdgT8oOU121l+N
rq48DK/KOhVDKbqAPO/oVrcKNp+0nOLXiRw0NJNe2pYBuzBZDyi9MKbGWSPGfRSW2e2szTUcH/Qf
3tlQaCzKoW/V7OCunBZcU6J9a8pwlPsRZ4txGOIxdgLw3+XXznRD/3pSedYf8Gqo8lGfBsITCn/I
r0CKG/BbSg+uDUa18Myl2fIZ5zCgcO64bUSwgS0/nNL322PWp4C0Wkb0R+qlDfKACQsIK2tp8YuK
Zghsp8OFqPKK50lzugmR86tT7fqzQ5bPFNu7qnDyF1OlSXssQx8/qB2OhNl58KZnTNscmXfpbNjx
kRKkLPYa7lv0Kn6V3CrU4Nhgk8p4byM9b4hGSXT8mFmGttycNe89z8vwtQKdbkLmqUy5D1GbPgHt
0cBDIWQEl0vm0rumlU5+WKKFM5RAVKPhYCk0Vk7Tqq+eSVDlsfGT5j5K3ZkQSF2QXwSYuhpP5ei1
Oh0J6YKRAlaiggzu4FFrza6nBh3WFw48rCloyAKhHsaR51vConjvsTkD1iKjYd4N3ghHpykJqEdX
qFAFdzNCQqLLltSQhM4dhDdr1nGawMgHy+5l1lvuDQR6Zf0M9r2NTEx0bTj5BNbgBGEDl72OjiBD
zaPI/3ucvDjVz8My73GfUzBQBz9Bn3s9oj/WaNDSQBEZSJl7l3OpBlo4w4+tzIawB9knMkBebDtH
HNDDt9QbMo6sVYJcXnNSx985ODihZi3NC+B5M+B47OYDx6omi65TkuzGs87AgnRowRvDrrOkcZ6U
ku4j/zD0mjgs1VseWwh3iFyMB0Rvbne/BHJ1lD11JMH+aMXPciCJE76bJUngMGNxU0swUyd9dACV
uD8bZgLTCxY3o01exjkc3ummp15QGgmKS2tI3B9hkWLYbEUY47tmmf4x2KX/4KDovtBHiSOellHz
PAg9e+7MSEhWk5DvOZ4LivA+TT86lW5IERZyrMRuMzXPI3lm7PFuL7+piqI3lPThqW3k7C0uRnnm
Vh1/dCPBHO0zG9z+zh0jPz1Mlu8dZjQrbMmZU96VasAUXQsZE5dEissLLgtp7mxAUBeV5sxQVWhs
LEUd6T5rcSZhMkykVQYExfgAjoqBN+K2x9nUprwB9qE1wbpYeL5RyU7+IoMqnRG4geW5l2bBBWkX
O4a4mjNgSNB23cbdzcpAIjW4XIXxl2J/23UdWoC9Zw/SR8Y4DcRDho7zULrKyk7SsMsrVKbzK/E6
dRoIVXBM1FufAx3JIJa+F3M9nrvY+15C+EOciKqiQAbDOgUnxevsPflf5p3TtdPXeCbkDW9AXjx0
CBweTHMqn9iBcCSJsQs/h0TVgEqSqb/1Q4U5pkZ7Dh2mmLxrYn9atfcbFT37c50QuFnnlb/niK0+
hriAcCDIldtxhMmGnY2KqA0GpcUcgKNFSVygPmXV6vTyXHpJxwXArsx0h1JVQGJwFfBcVAQ1iqIG
QayYUwYfzAtgn9Rh6oQcWO9mVshmcWBVYHpwPz5MVs8mkis8yNNE2lmQkCdBU4KmMcAmVX+zHBOC
kRMLQHJ0WnGTu1hmd8Rx4jbuOl+ixsNqBWDNQsnfz5xAAJSJ5hBHHQKhRDnjW4QKZiYGsravCJQU
JerYsXpI+0hjcZaJxT0jAuKxq8FKFhehMMEZQPOvngaZxt88v5QKI1Fo3ZRkP8WXLJHFWzuJojp1
o/IeIGo7C8Oy6r92DThlrAOjOI2tsgsMt1X47PEhZPDNquLF14dR7LowNbqd3lnaF1kvkciYOfz7
vOD2erCchKwpDrY290HO05yaslRnwpKkhxPDSZKWLQZbPLfdyHh12rg9t3NS3XexbOjoNznS/mDi
sviJ/wUNs25ycQ1UpPsKt0aB/YAgH8mZRkPQ1mWLXRovVa1oCi1WTEfRQMH/reBbQalyTxbpebjR
W3Am+xHvZHyCig64EMiNeDSsisXZxvn3xrnFMg+GnUp4GMjfdw0+dbGjbI2p0eQkcFkPkggisl9Q
N9JKb8O7XubAEEenH98G4ZePGZclWub8D677xnDqa8qCiPA4S3D2aKRZcKJSCMEClE18e1bUoubt
OtIWKQtV9dfEVAmxwJqPQjAGkYExKh07hIK9VzwakbQe9V5faIDkAT3EGWiMnZEOXKFqj0Mjt/MW
N7019cl77GZOvbP8fH4vyMbl+YXHkt7bfOlIrn18kn1opj8cZYMsQFgZHyE1ZV9Jmxs+pQkb6oj1
lq2J30OzT6pNoBwOtsWvSucnxtvR6c4PJ9WnCh+nwMleDzO8x8rqcQKHXFrdQ2pOZnFc/tLPWEsH
IJgwJ06GXVXxBTIiPWipIIlFeQi3DkNS+ploI6VGKBLgRQvDBBLnRlbm7F3Irs3OHPGsio5cqb7P
xZeo1WF7LglEDJbnmO+mUWhfhkZ1b/AUEm1HI4oYqUqk3X3debZFxB5pKMfBhFMLYdfOGcgpqsoj
HsXwG8eDvtxz2J+4y2oO75FWEb5lvWE+oDpzPbyimfsAZkR76t28fg/DfGZnF0n0iASX20waVj0x
WU3oPCgOUTFKabLfrtDa+OLkgwbEJdoTSkMkqtV+N1srfpW2Lp9CF48uRK8k7M6iDE47+rTZkMv9
qf2Jg5i7cy6pHC8bs0EhT9qsF57k2BWPGT80EZmFbZ9luEoxHFs+ETQ69sfLBkjdIdZVeUlTwpaB
OenkUbGizuO+RkGq7SNTivvRISI3SLp8sKAW2vV9lhGzhGBeQBOq7QJxWDTP0XxwcamBSKgjDqBI
UZq7Mpx9f8+lDVRNCEBOBZpXJXJXaAPMzN5u5Q1kBvPN7zpz3JtS4/DIuuxEO6/vKS9Jaihf+mKq
tFPouv18wL0O2mm2ykXt37hWcxb6YeK9l/S5zAOENExtaqysF1JpiUyEh+n1+9HQEbGOYFZvVO/Z
NWASY85h2XcqPpB97p8nU+cj4Spp/R7cHDZA56aUaqwOuwb4sFjjFkTcAhmrfJsXJHIY0dngJ5jj
zEHLjiQ8TTnpZ5Pv7M0MR+ZlQa4v/wubGyo4Av0VjWdk7zHID+IcDgHvUAqNbOA5458ps6HwL5vW
rzQCeBWWXvIL+LCsoedfQE/rMTPK2LHPME0ytP3kl6ixGr/Dr5XJ9irRjRiPg9+Kedf2BXtcl3ZE
QHYynrR9C0kUU2/SVX5gQSM2ke3iRo/4+YZjCmU2Pzgt30qgA9CWrzrFqvRYEMdWQn1TnQcf05a0
+rlF9nu3NtqTkbYOEeV1moYsWqHpHcxiVE/MYByPoqVmEle9nZ4BnuPAWBZh4+8aW+qAEWxHfWZG
JV65bKBJquxu/rA6x6av7Cja823kvNrW5AIpgl4fFZaPnNeKscbparQ/qR4vMe1kk0IS5rQyHd3R
7L+ProJ4x0G9fiME1rjxMMUqDh+R98SuVbk70mJBcw3DUN3R49DdK6+x5FMnCtx5qNz829wts1fq
GmF2cLUY9lBbt21/aNGSkqXkLvu+pjw4WKI2Gg1EVVIS8MXt4oPANUoyaUwbs5UpZINQkeFyMDs9
kseBAO9vItXBUHl9E+8LN9TtK6TMVY752pi+umIiOs7ocqpNWjMQtJk1WY7sJ6FWSFBG3FQH4bau
Ce2wBn/gsMweuhFto32YwxLmGiXL8tacTWZEnznyRwn2YTgTDvFyBCsKZM9DFZOynOrzUAC5S6un
qaaXs0vmTj3KprNicM0up4bO5hIKxKxzEcGONqoSpVL5pVIty7k1DlCuaoCPuIZwMTLcdo3xZKD6
+aUH3pZTNolleIg0FXnc9ZPkriGliSjtPlroBUaYvcfIDfvjwCScjtAOK1Q70vFe9MJHUauZEpxd
T4YG/3CVThwJyJu9IcbLs85yi8oHH1EcvfgaxR14W5UJOiRG1bVvE9f6Tq+hMQ45q0G+SxsJjrGs
8vQtqYGi78029cAaKBKBd5U5Z94ZS/Pw6gHbi476ZMNiVTqlp11U2IAZc1X2IZrrWr5UdVV9WqFu
PBC21IUBGrSRH5Py1b432/qJFROWG15WaBlcNAFrskD/EHmbfTMnQa5KkistOk2gokRgTYPxSpgz
8CtczxC+hzHpr+za06N9kvm1E4zZUjrRKjvheTQtYeLisgmhXnIU22dFhZoYwAqqwUkT0asQZX3r
5xox8pQEwrsJhdS0iw2V3voqNRGP+8TMRSIb/KNlDAXW8QnuQkqKpg+pLPSe3HScmMUtMk9AHsvt
U+9y0zvCGW7jgNL9zInG7SfvyK0q/BLruEn2xFF3SMgKWb2GlFlB1Idm/EP3IzM/liaYn53yc/lo
0XPlR8OK9ZWw9JA4MgahOkpKfxHSwBySuKj88hbijPcx+gIiWuxFAKQdbQrRGRvZUzLgLQ8Ms6Rf
1KqhcPcdkdRPg8IIz95fAHcjSzH7oNlMESlFyK/tmya35y9VltkzX4xZfi2nSXBGSpCUfRvkYoHt
yIKnNNRl6Cerwdbz8wrI16ew++67UVskkbLTNP1F0tGV2bUa5lwiI3PjBqTBkO0zY2z1wO5RPh3q
2re56FC1wC6O24B1EWGna5EmjPndal+QcGkAtzmunIuxH7B0ycb6IEfSq/d1vQBmNccrXzC0e+Eh
1CfvJiVM636i0vOhUwqjnkSUxLe4rbgpQdxJwB75Nl5323DljzamLXqgFRBdKzYMsbNbYZ7R1EYo
adYO/vSpr6FKSskpFTK2/PT9mWAKs9eKL5om3XBftCTmcIGfs2/R2KQoSzGjUt3vKxo6pLTZ7k74
CSftMRUssxNHxGE/dmA9ILCYHkdAz6i6Mzj/7oXm5PX31NbjhHWU3gGr5phYQeEtiZfWRL4nPIuy
qTnyAv+4nKifmcSguMmbAXSAoFswy9WeQzyz2MWhDyXbnADtWqBPauEzfTmKJjOwTa2tTxrNWo2C
z9Q8xtK0Ps1yxsdNYK66JuPKGHZ6KMaGjaAijbbONONexD2ni9CaiR3RJpzjexHxWewFC8cQYGDj
oIpRZk7P6bLZNyMCt5arqhiodoxUFgOn8agQCEo2ZsDZAabhQFiTx6vEJMbo/ew/jkURhZhWKdyj
T+xL51I6JHsden8GQ9q1nn09VlK/NZZvmyMWG+6h7uRiZc8FheeIpvBIa0jaX0aVd7SMSnvWboSG
TjRAY0K05JhNzOi8qUw9wErKrBWNFnqwamhTHv0+BE7TlyobA9nmCzW6oiazw/7WpCciXYQEf4Dy
e4evta+uMuqi2qGi+jaDeR/Kt8JzNGTTfmYkh5DL5h3nEY1c9sHi9OVOQ/6U19wLghQ+x3Khdtwk
IBtuqE7tPLv57WiS7Rd4BcqjvUsxmDDGUFIACXNKO0dEH61FAUtGzj6NmjTce/zAsL2ZKIQLaYiP
9mU59zQ9Rkpee/5f/g/fn4hd6FzoQ5BHQTmFYrmpw6NxrowqMSGLoDFi9cL63e4LE8wmFtZlGxj8
cLjsMwkftosBZFM7wYGWxB4Oj0YXBIn7kDQ+rRkizSGhJZiDSuNefeTmuZBAQAkZe6NK02rXNc30
yLwl6NOwOjblfmZVOEpXD2+SXFjXeiXIL6cZMO8hvJUo1okd5mYXqoye78xRaG/kqVMdbOYcfrya
ntTRDyWEC8Ocwns7x09wAjUL8CA20gq5ayS4uuqDr59xGlYwIrKaWzR8tlm74Bjs4u+DFRw/6hS0
u49E5zh2lGKK+b6LEK8yu3URZjeVLJ3mxGGfIn1F1bO4HGOQJDvbtLyMu25eWXAhuJYd5dg2l14X
Dy/smZ1JQ6Bmvy0TR2+PdPPxS4kq728Mx+77a64JYX2vZ/B/dxXrFjScyB1ekQRQRZ5pgyGON3PP
AAefZkl8yNmlrWNCzwEzTNWLI8d9Bf1Dz5Gpy1Lr7lEtJV/bKoHAOeeUa3d13Y6s5gmn1d72i4ei
8/0rJC9TdGVFlpTLcTbWji1dgQXxVzoZvMiSkLlJ1dzdhT33ANy4wnX7Fn5IyGJkWj6JqMOgzkRc
hM5Ribl401y31Q9g5DSa6PPgvDVygOHNmU7v9oMJGIpY4qJrzvmX8zd/0PTLoW7pz0q4ID/8qcpe
VYKubifnvP8ghU0237nFIMY6xnpiW28Vq1VRA5uggFwv3OsC9CGiyfYFbK4WYXhWhtyTI9lMF9TG
qj5onJ4GYujibeQug6Jg5yrJCiFyuonkJyTe8IPEFDgtdUuOCuXbMiJTnNTEjjvV2LyPlsv6ocWL
5dxMQ8c6jbheKQUOPl6J2g9ne58jKjiLtD4yqCT7iRfoDeKlIGWnfCi9lPMvVaf+XPnIxndgbvLn
GXwwGFrhV+2lR8NfBP5s1PjH2SDmB+LOhDqByWHaw3RNZxDwmj5Rs3dkfFE19CKB6dpRTO3WiUmD
02rwZ1nek+0rR9u/9TjsFYGrkWpSUBkjdfGMusxQLy4Hjljvvt/187OMAKmcV04sZwJjGwqnnNNN
yfU99IqbpE6h6Oguc2MpU+dYgAhapeJK5BaVsKYthcm87SsgQMJhW7HLSpths4x9vJSYnPFiHHuF
yqKAOx5KNjP6RFYHHjxzuDQQjtsSva35VWXSI5z7c/6jpJ/s5QpM8s6mKMLATQb+XzBd1bJMD/N8
wXBhh86NqONGA7uIknlJs2AnpdN+79imHrQZ6DwedjENeyNWcmGrWPa5FY6dG2Ca76kvlqEqDga1
Xsy7EHhtGtpGN5HkTiF/X1SKHqpdNt54qdkD69vod9C3jT5JwRLT5L6ap84EBuzmxrGsUwf7XgYV
6gSqEDuAhZ4Xy0icTwuRNqX83jdmckJyB4abUnU1P8koS9KzmMReLPpG7TcUnfku1Xmd5c5H5Vb+
h1F347zDF2uOUIRcrXKuuDvgUuzQLsANkrpbPNnU+AkYyFQuf0A7bE5ZO6bF9YhzBUwl9VL4NYqe
QACQL76hxNQCS7FjbeEnUK+Ldghq+vJ54vpKkq6aW/e8Q2mp7kNTjdl5bgyddWI3151j0iAfCJTh
UfTvepvOrpX4uvnFiARH+Zn6ln4SdBRxYjSJRUgKmAb5arIplrdC80kQsRXSjz2lC6qAInHqf+vC
/ivp8m91yVjC/4KW3MjP8qFrPj+7q3f5/4GC2fCR3P5ewXz7niVt9/53vMnyf/m3hNl1/+UR7sXC
Sc/MM3WBHPrfEmZH/xdXPySvKIcNcngXsfr/jvdy/8VFFPEnGMqfoWCIgv8DKTHFv+hsm/iHCf7j
v/et7RLm/3gjTbDwfxeasarFmTOXTlAh+9nnPk0S4Od/EHj+Xbn818NXwk6Hj1plIQ83tOIZ7dmT
ydT4ZYj/KIr+69GLgO4XJScrjJWlfmEHFndeZDQgEhEO/HdpuX89ffmDfnl6xpF+5EDpBJ6jbqTl
X5LMnf9XytC/nr3SME4T4ibO607QD9rXQtkIy4j72jYqK9lgPCJ0CXvQKYhGHnKVvbdjv/G3XBkn
IkurrVkVToCJTiddPbQPo42DY9uLM2t+HXAxcDW1TL6UUHb5PnKrcyqgzmHTw62VelNIm6N+FdqB
22AkZAv+UYte7rc9fCW99X221wzvSxC1Fq7NQlOHvtS2Dbq1mp2u2fQgd0IrgGap3Q2d7p0Ty8YO
ue3dV/OTwr0zeKq3A7vo38KBW54UT9sevZqf1Tij1pQ82kWNg3Ck/lKA6tz27NXsJGS+zGcTEyTV
Ozx8JiLupuk+tz18NT3DtFdhE1b8nkb5PcVcmhT/2SF/izv5zXJorWYnX4mPGYU1K5qoNOXeYWzD
P1jalmH9S8f7fxaVxWrz6/xBhUCDXE/JCcSctusg591ESdRcsvz+wY/wu5dfzdCYq0lqTOQymoZ+
7uraZTR+3zTiYjU98Tn7M5ogOzBG56Kxh3cZ/cdO9d+O+JKb+euwkGJd22DXQRkU+nheeFD+esP8
g1b7NyMiVpPTIWgmzPVQBQPNHWcuzoq6C7YNyWpizuMIhn2Z9xZQ4dg0LzJ9PNv26NXEpMUM+UiD
7lBTrcOrpLU/fAFzddvTl7H6ZeOkyEU0HLEMAerwF87b145tbRyT1cQ0HVLwQj2ZAk03v88jYD9b
M962vfZqZlKlKG3VR1Mwemo6LvIQboVWvW2ZXQ5+vw4K4jOnjoZWkQ/g3CIKQ2lZP2578dWs1Ij+
wz6DFDyR5tNoW99JM00Pm55truZlbmUi6hPujkltX1q5fT1kw8W2R6/mZQFjWMOmMZHOnFNN69Lr
fPS/b3v2aloi9/CHSh+toIScuMOmdbJF/77t2at5aUJMr51EKdYTwP+16//QinnjmKwmZttQS62w
IQeNPn5KrX2OxNdtb72alPQWEFXRHkG3V1z3VX+tR9w8tz17NSuNVNDQyhoVQNEpLimu9Y+9WUXb
Tvk/EQq/LCdOM2k0hqUKRuF9IFh9KHL/Dzvm8sf/w475E4X1y6ObCng2+YZTgKodM2VsXJRh7G07
FP70SP/y8GE2FqJrpYKwH09Ga4L4UNtm5U9j8y+PzkLlab0vJwIozDsB7BtG67ave+0iy0MbDW5E
MvBAn4wkw+RLjLx443uvpiX18dChYTQFMsmIYskvjSLZtjP8ZET8MiSR50e5t3wlGbyqgw8nDWYK
quxNX7ixmpehJ8M25EtEXQcVvo8JJCCjetvUNFZTU2Bc9XCTMOQ9Sb2leI0gpWx779XMjLQMFbTB
B55ZOqTIkkqRyLPbbQ9fbZgp/a9aEx1bmuxe9YrM6V7X/2Bq/M3MNFbbZV4jFrBclpQKBeR+EfDP
SbZxU1sTUOvK1Q2ktioA0nzfRfErWoNtA75mgaYGOKaYcQ4Eh9l7rU1oPOCn2jTgEGn/doaoBRlv
HmZvkozKR1s5RB3n2xarNR1TpRW6jKhY9vms2E2D92nZ235KfbVfWiXtirZFR+6O4qLwLZoV4nHb
gKymJcVuT4cvrYIW9yvRRcVjnM0bn72alRHZ5JqBxjKovGQO8s6gt1AVx20vvpqXnAQtHK6k3PYN
PgPVodKAnrrx4at5OXbEO0Qi4Rs0B5QtUflel9PdthdfzcvYrEmy1xnx2OiuRGYEdptsO3+vmY5+
r4ucPiaf4Kx9qtH/IOF3y8Shuro6xcYVbqHYaqcgBUR4QIAIiU77E4boH5cqHr6alQNhEp3N7SHw
yume5CDSaLLsDySY3z17tWE2NBJlYrA1WMitj8p2oIEWo7Zl0vPmq5np6l2Tkjyogi7W/SAaaRBO
Wpls2R54+mpyulmqCZnWc0Cyif6WG52PhnQczzd8iDx9NT1TBHaF19qKxqv9pDvpvdttmT48eTU3
O4GzQ0U2VWWtI3soweogMNdse+3V3Gwb8g9wQs/EAVp35UQqRlP+4e6w/Gr/12GW915NTc1MBwD5
9RToxGbJQQ/0bvyGfONgJMlh29uvbpqAnDOyRao5UPViXkJt5hnbvsW1u96xQx+JP2+PSpeQD9k/
jVRUNr32Qpv/9e4dYXwiWbeaAiwti6F5Rj5va5/bHr6aopneTE6Grj7A0fecNuPXWm65+Bj+GtIV
unlsDqZgHR/z73nnfnKXTbd9h95qchIgZCOOmlWgF9VbZYa3evxt23isJiZpx0r355CtLe1u25Qo
7Tna+I2sZmauN0ldzqxXbQTkSuFeItdtU02M0V7NTDGLfEpHZuacTA9RKR/w2AXbhmQ1M9249gZ3
kcVgiT2zSocYV7ltsfLWM7JAcsqKgnyr0zhhhQ6+qa3vvUYaDR2RKEgVpqCuzQs91B99bJibhmQN
+YlnongaG/iYPQ8vHJovnM7a9pW4qwkJP9cjOAxw5Vy4D2nkvM+Vu3GVclc7ppNQZ3MTRwUNYDIS
D7E4JbH1tG1MVnMS3pmVZbo0A1uqS+Xpd7PfbyncG0Ra/H0FnBLcerrFF1gIiV+8zYKoH+yNA76a
lhhHaksqcwqmKiHmCLtE1N1vG5LVpCR0Man0gkcbpfmaWOoBjPefwNbL3/4P+6W7mpVJDFLZtJk6
ykwAN1B/dL3+Zdt7r6bloLfCsaaJy0MyfeRyfvOWbLJNz3ZWh1mOcajMMurU/oQSLoI/AFPlcduz
VztlrhtWaYYVyag94ueQGHsR/2GlWqbfPwy3s5qWJN2Ws3RmjidpLr4lA7FYpECTCbJzmfq25W2c
Rs5qjmLxzbW2otLpivwNQ8Uh78Lv24ZnNUPDzsz0eeZz1Ll44717mh3vddujl6/0l/qVq7dqIt2S
80/c3WeKFKTK3/jo1fyM0N2Rf0O1MNL7m8jxD0D+Nz56NT9TKyH0NOGtZSLHPTnz1JeqLWUxw/+J
Sv9lRJrObfFqpHOQpFId0nxS58japj+clpdx/afPcTVDseENXu42rIja1L0B/GyvihDD/qZfcw1s
U5OHnj3iwomB5yPqUojqg/O+7dmrOWoVQAO65aQsi+KuV5CDx8bftm6tlUDK8l3l4EVe6pzxLs9q
VOd2udv24quJ2UJMJbOH5p07uFcmKPJI/AmU95tf015NTEGEgBOXjMmYh18mtISIIrPHba+9mplj
7pBZ6MccaHMkpPU7kt0tFY9/51L9OufZ79vQFRFAw7H0TkVfppchzoU/7PnL3/4PX/gaH2ZaYwnW
geEm4LCtDlGcqxu8JN19G+ODP2wanHXfPl2CpLA/zoHt1Zdy8l4M6Z22PXr1ncdSNCzk8YJ7NN4x
U16DS9lWVrFXW/8kiV/qPJqxYW2Uu0GvPvop2bYk2quFBaNwAeedqripd6fU8I6m+FNh7ze/6FrD
VMYo0WdsugEYm+rctnHD4XV2HTB4/8PZue3WbXPR+okEkKIkUreS1vLZjh3Haf4boUkbUSIlStRZ
T7/H6t4XDZvE2ESBFghSmqZ4mJwcc3xeQ/4PkOBfWy7IX4kG2QUJZqM+orzg07GLv/yado5/FBNv
NJIdnqy6GQJghmKVoK42v7kSOVvLTGAG0GtkxrUc/07rGBgDCJj99q3I2VyiVY9BmeJ6RSQcJoDM
/VTBMthvWJzNBZV8bNf7ZSbW6fOq7VW5JV6PVrDPcs59VOp1Zgds+JSiogreK8m3NYHpmF/HnZM/
bELNRYyOtxLucygCPLejn4QRPXfW5zTPhlY70u5ghoBqAinQMMJqzK/nzgKVQTotUmGudLD9yscW
1d9g8PlNRFcPNEK6bpYEq38l+3XVtafWLh+8+v0Pfu5fi3MlzbC3HJ8zJD2qHebbRTVvfk07MzzR
C0ry4aR5OoJJ5nHCmuIIpV/ynTlTfAJxdmN4sj5ZVO7AFP8Rjo9++xVzZnilZaw7eJedhqT5CucW
VM/Fz35D4sxvKOlEnQ7odS9h9oSPqcV7lpuXX/wnB7MrBaKqA0GMr9sJzimfwn2+g8LBc0CcuZ0k
ywYHD4q5HR3nclSPc5P6hbSuEsiUYz2LvTtQy8I6lG6zO5jq+HX7gu78dyAUWANRZB3vyCsDRLyh
wBy2Q17f8R+C2L9WTdmONIKjALYSCGeveXnIGwHbCr/GnWPH7AEqklJYtbRxcNXv6TUQyCe/pp0l
OfRmS63EFrhGW/+I0urwBmWKfltJ6CxJebCGRhC5nmALKLOxhZlj1xm/9R46ixIXiGCQXCDMH+gD
sd1daaznoDiLcpN47R0sQwAE8yNU6yffOZwL/AbcOXNEg8qpacAcRNnW41SPdykEDb9v+h/Jz09W
vCsFYkRIlOwhbRjDXAnmRqDtmgwmXvDoiqLx4xJp8sCPTTyDTJ8nu14fKAAcn2UUrncoYBoHmAsm
4KEvG4vmq23p+oc1XMcnhuJyXHUmUt4gOS6fYasXGB9lK1y5nYANvquoZaSXsebscxSWd3HfXf9+
PH6xAbpanbBcEgul2wKHI/0W2ummVKgg82vbWTe77Ltes3Y5HenXfkieUQj+6teys2hWivfdKTD9
aW9hIAMIdigazwFxlozeLOoH6NafYNwBkymGDHDid7RTZ8kESw2D8w2Z3zVI2gKlzOA78dVvc3VV
OpJPmG/j0Z9KPg45HBg0HFhXrwIczEDnMAP6qwKGCaMykLY9HyUINUKF7wRqly36J0vSFerAAZHQ
ssXX3KDgfknN8llMO9x9+LnVNvV7eHQFOyMvBwPpYn861qkmp7Wc0kckEG3stx+6OsCUr6qHa8hx
StbyHlaGtxW8r38/2y/r5Sfj4+oAofLoh4lgOxTB2LzZACFLNg6CwvO7w6j9/of8YiNwVUewd6y7
fzz9+n7ai2Vt4aAZA2Ho17p7OqfNGKnY9vCRVPDV5tOV0bXfZkAuw/avsGIHOYqGCm6EMLW4UiQ8
d83wP79uO/vMsawUvoAAfR0wCjLzeBsMvV/ew7XOb4OqBnksxcarR1gic3uB3GyQ1fr13NlrShsH
Bh2PIDTkUbEik40K0/A9ZtqvJotzQA91lUxtAk0329fPIbBC0sJzxa/nzlZzqANV6cisng5i76kE
AP0gkdf3BNrCmSpVH4tOKFQqwVv2tEhYAuot9mzciZwjooZ9guf4ScYJLFHq48HGxktiI1InAqh4
tC1cYFBWe3wbl+4Gbi1eB4dwlUcDUKqgyAGjVQXBCNbmuGbruHsVElK4pf044rxlsFUc0XodqlOw
N7c1W985Nn4+CYUrOzJ1ecBNDTw5FHB+lklyLzavQln02gkC6MjhQFqi3lReAAKySv8uOSINnwkO
XM2PQ9Kgmg3ATPSbzBXcS/nDwvzWpXB1R7C+GRW8GpITs2FwGpo2l7wVhV+/nYUZ6WGa26VPTvBi
EdekDj+u0f4eYPQXH9PVHKkj3CDLaNB437/NC/18dItXRCdcydEyhE2/9hCRHWv9OiQUoE+/tw4h
nGVZ18lC4BCdnJKurcGiiM5RrP2SY8LVHEUHT8IWpj4n1BAfORvVp9Ak1u9juqKj+KhUlZQck7Ai
j6IjZ1hp+M1vl+a34nCI4wEsalhnHDcTjOCgTJWh3y4rnKWJj0mWqELHt3J5Q478c2+TT14T3JUd
ySXewzgJ0fTKl4wbm9eWe53HYCv9uOiF0P22Rxomu6a/I/twpwfuOd7Oulx30TRwMkYBO6dgpFr1
DKM16nUaC1d3dLHQgOkwxkQdwV3NYbzdR8TrWiv+IzwCz0BvMzpOxKEKgtw1DDm96sCpcKVHvIaH
2wHaxGnf5jzh3WPcmg9e88RVHsHlI2mregE7FACb8ghOivsJmAWPf5wmMlBlckDDfBqwOq8uG0pF
dz/tG8BUPzYOLI+GZQyGJF7tWzmTq9C2XilapCF+bDoBc3iP2BqfUJ7TAZALwgkANn7D7ZyXfCbg
6CwYE7FDqNs25A2m2/0ffo0767JcRyE1x7e0m76Y+2sC59H3GJy/ONS4szIFDToYCqLoPhjEQ7vD
wc3PiQCYNieSJSjAg9n5kpza2Vw1Tf2hFuLsNSSJE8cGcCIOoLK+WAX0HI5DNElRbgrrZL/mnTOz
AmNjai5TfI+mMwzo9SmoqFeBIobFuWduAazazI6+R8EbOEswpApmvzc8kThrk0JAD69iJAz2MvoT
ZB7stW3qp6EXibM2YzGRNb1MlRl+T681/PyvCIxe/U77xF2eIcY5DuDQQOn2yCI4qPk9oMDs+seF
TzfoMbCIklMAV8tjX6/LqfeL21zR0TgQM7JmTk6RDh8W0COhS/McD2dhEryy1eKS+wG8z1yDrlSf
Lfg1XhPcFRyZLZzC8QAOBTShu3JuXtWu/YYkdpZmW3U15VON+D6Gb6OCV1sDsGnu129nYdJL4SMg
HnCUqQHgTsfqZreW+4147CzMxfANPrwY8S7Z9MVKrP6610HqF125miNpLLbxCKYvfS95Drh3+wFv
b6XnB3XWZm/ApqwIRp3Cl/IMo2jyNCsTf/UbdmdtlvMSAYqD6VL3LMxHWKxn0T765Q1c4VG5b3Ib
Qa4+KVN+2zgFjWI9POeLc3T2Id6p6gpXttCAv7US1aGsMH7v1nbZVf+b9BSudmeLAo5nFGyIbcTk
w1E38I6bW8YW8H+W3i+Sc1U8Qx8N+B1QcapK+SgHm4FH4vX0Jlz9TtLAr13byy5gYwqyWwVr22Q/
/GJ+14goDA1y1z2mpJYID1U56HyGwbNfBOBKePoOjU/w4TwpG8OqOHndOv7Fa7a7Ah7VVnyH2zZ2
sCWJHmXS9m8TQIwf/Vp3VmqDMitgwjAlGbgaS3dc9d3ola8VroKnCTSClg42YZOdTa4BzIDfMqgE
fh13jlG4b4I3wTAsKJ7dALhUM4glh+eYOwvVGr1MgH8gtijnuOhD+BtG4pB+u2PknKWBBaWzBo3t
JJv4HnHMdRL7KbJAXv0xuNArsBxMo+NAZqBWWaoRL/vU78VDuGZE61YBjdAjp5okUVZHByzWt6r0
+6Cu+CgCUACeqQhE0yqqijKkf2rj944oXPVRsyXySDbcyUFMuqPwZiv39woXLwvlJ7suc2JcGcCo
/P9OlbQ9bwv7TpblxWuKu9ojvaVVAOQpNpWkbM9c1t9gAvv/B8j+f35bVLjqowHO00usGWbKdNyk
NaSYAOx8/33Hf3ESMWdtxsHewstXwkNpkwCFHV15j9OpPptl8fInQfedFbqFuO6LDmMzgkCShYpP
t6mdrF/UyJwVKtItAVWCYOTn8lHB9m1LhF984SqRJLiKLDjQtCAcdW/ia9MuXnJM4QqRKEAPgKph
TOKRPCxI9HEwL/1CF1eJRKIefE+OV4lg3NXtuh3iHIMI6Hc4u5R2CScOCYPQ+KQD8bZ1SISAn+1l
8EOFi0zvqriNUbqDBxW9gy4QQkWKu8zoN1VcNVLalFEbXraWtGZ/gnFrUcIYDp6NO5EuMHuA9Exo
XIqpqCd2J9R70rJfrFHXmKiv56qCNSvgoIoxnnVROH7bOkCBMjaBEOK3qbseRftWDmU44qesVdPc
2y5Y8ghG+p7TxlmmxjR2ABgV6We27/m8JGtRhfE7ke4vBsiVJxiIvklrsUGuwdK97PIbB7tcj0n0
Tvu/ODhcjYLmPdLycP0GL23+mPTDDaF+pRkw2/8xCoiiEhCK5ZJb7EMLbkR40wgwW36/uf+q3869
1Fa03Cdaxaep7x6Atr2WTDz7NX35FP/SJUAu3fag6GGldg2DYGMC6mcQfrlz16hoMJA67h1yuSUE
a6e2I7ddcPiJwgR1FmoDj+1pBan6NBvzMNHuKdGpX6knSlB/HBVQUJfARAHs4NL6EXSGa+5lNEfB
k/6x5UOPB5nIZVMX0csctw/AByrPaeKszZBWYowipIk3CQJgMw+ft332DP5d/dMWgP5wNBiSZd0/
yknepAYG7F6T0JU9xVEAUGKAjo/bkZW2/RgY5Te/XcUQpRGsOVbshrwLL9rY4xzARtDvhHadioC4
78BrSqKTgB07MA7Bae7Hw3NQnJVJ5bCJssNMAT/+eWkvaHP6yW+8nRsobs6RiS3WJcQILzsh46lB
sU3x+8Z/sYm7miGlWsgRIFhBkjj8DDJShlq4q9YefuczcZYm1NlysRYGoYmcdngudNNLz2B3//vO
/2KnJc7ynAZQLMsJX/QCpi6WKoVgS4atX7rFdSwKEtIpchmaVg0vMWM3CfF7sOCuaCjoxnVQJZaQ
UoADNzL+UIFy4TUVuetYlALqxWow0U7LoG+b7sLA8BOvcVczBMh8FKoUn3MGjhdUNsC6N754LX7u
qoa6aNGWWsRy/RoAMmTu9o55fUruSoaSwOA2xxGqMHN0IFA0Km/i/W+fWchd0ZAGCpekDP0OU/VQ
DX90Efvo17JzaKqELEdzucOB8VtwA0aY5qufIp67miEiQC+iyFOcehoA6/kGTvWrX7edZYk9liSc
M7ScJl8by/9eD/7Vr2nn0FyojoD9QtMo80ozIMABwvKzKAMD1c0NCQbEl4kusTh/wSvUeaytl20/
2hY/RhLzsiTSjCE2wqUj0PYoAN77w0vAwl3NkEyBB0pmjEoF4Dco5E/dnHht4NxVDE1hbatwp9Hp
SA5oyyf7PG6T17Mt6gl/HBMipWWCYbzrCUDevmcZKISt12nPXclQJGbVTUAZnUCEtc+NYvpV7IDK
eTbvLM1gUXQqe4xL0zLwEMOHNvVLxHNXM2SXam4ptA/YT3ZDswBIgzuxQjbodz64uqERUMpZRyQ6
7cf6GI2ySKXw22ddvyJqI/AqmcWT3ByYzBzym2T7m9fSd2VDRwxaOkB5APSF8nEhCbkDyi/xm4qu
bmgZKEnJho7PCX+cAvER5uMnv347d01g0kJiZwibl0kBzTdVw3zT8K15r/zo50EQSDI/rqI42as4
KSH94uPypsNW4gW69ZwrrnjoSCCdbgFPgjROnAZWPZarn20bd6VDMH4NumjA23A/LOFtMpckp1G7
v7M+fx7X4rT5cVSmIAGFFPDKUxzKCKCynv1dga0ItNYkpeeXdYJbOVsYOoEJgnr6VYDotWZLAPyc
37RxDlEi9wN3TaggiB6iBxPAkxgFM37lntyVERkByOs6Y3iQPrvbFfuaDm3n13NXRwQUWlPXI15A
h9iCSajEjW3M8s595Rez3VUSEbx/tqlGcLuPSbHIssnBVF/8dkbXxCgGTkOANIgKB9Ak+6wZa9RT
zdXqtzu6SqJ2HJd2CAcgH+b6TKr243H4lSKBJvXjdAd/NljhpoOnxBKIxKpuATHf/fxVcUP+sXHV
6opi04UgJ92nXOhjLEYBeKnXRP+PkGgj2wJcLw5qXuWpTZ9I4vdgDm3zjx2nA9LDSlGkyxJdZZiY
f62T51Rxlmc7rEpVK+QhbZMOoD826qSrwO8BFPHyjx3fq2RIN6gtgXZbZcZIfRdMs5/hBXfFRJ1W
fK8oSU4djKYfo666wBsr67f6XT0RDceZxRtF6+FkM1Ivj2awL15TxfUvOjowvuGknEAlt2+3/ADw
vd5q6xcDuHqiIZasYe0lRLffwib9AyjQL379dlbnsAHdDbI99vK9/FMnckTqTPqZUfHYWZ24e7bD
YTRyZtUBoSyvd3sfJFv6ya/vzkGa9kGrLN6HUN4IMQuZ4mu4AvV+q8jVEvUJ+G5dOVyeENgVDEtP
87sVoL84KFwToLIXncarGS6hc1w+HO30VbBS+d2KXCXRhOBC0RmxKJuH4ETM/B3E68NL/cD/oyBa
xmoqrUKSBYjTU5MMAG9OqZ+zC3dFRGrYlE0FWu+AEFYNGNKr8SzP5v/REE1g6+IfpJ4OOmUNZV+Y
XLzUMlBR/rgnGjOrNJlxoesncqeG8E9RKc8Rd9YnBRIIlHKkQmhZfrg0ncTr2Wv5RM7qTKu0IyC4
I0W5pYXomwdggL2yn9yVD2nWJUG8ClzNy2XKN4RCqSaD3zbugszM2M7DMaDOplPNh7IbHtb37nGX
Qf2vHoS77j9VNaZglh+IzGtGTsDTxV/nMUA255Br+uo36u75aUoSBLhinSB5uAEVXGU18qBebbsK
ooCsba9aiS8q1fSs1UGvIIfqit+3fskH/WR0XAVR1w4xKztcznW5Nfddb8vX2C4QWKLQItBZqkN+
rzGo37ceRFu/bdhVFk1tuTTDUuFqPbb3xyUHU8Ll7J3GL9mzn/1Gzrq1CQOjrcaxiuJh8trauA1P
TSosakI3+LKdhnWLg6yzx2jysuQRDA9ZMPpNBFd8ZPY2HYE4Z3ALrngOyOrbMMXsnW8V/eI3u/z5
v15jSY2S4gXg+FMfJp+NnVROaeln/cxd+RGbrY7SqmSnbVxVdnCQfHU6c7/l7QqQ8LAe1PuOSRw3
5Cnqj/A62YfIb2NypUdwZ97KdELXh93eLD30niX1O3hd3dG2dVEX0Oby4oMEE6br+gy9sH7H0OEX
i8+VHiXA8KZ9M4rThsKG7lQLKj4RZfDku0w1kJw4MslwBuJ8x7vH3Arrd7S5uiQymg2sSKRw0jmK
AQuJgvS+pB0Q77/fVH4xUf+jTcJ7JEAeWAUJSOlZ19M1C6jy2w9dadKRjhPhpeYn1rfh6xLNzVO9
2Kbxm6muOInVpFJBjcnEwf4eK3FkY089n8pcbVLYTyEQ7xgYva5NsUt221fSM5vgOiUlSZBqsaNx
mjbDmQTtn9Ox++mGuKtOwh0rsEtw2dikKK909zYy0/mFQ64maYGspJc7joMyHZ+Natsnqgj10uBx
1yxpvGzudaWBMSULYs9E/O9Sh/P7ef6L0MJVJG2G7lqRFPo+OcxfASJqSIbAfGDF1Ov94+9/yC8W
kytLGlUvFQkwOirY3hBATxntqN8F19UlkRFlRPuCbZkkVuVtDWFyp2PP2e4aMyWkTc02YvNMYlZl
Bg6SZxu2zTuD/6txuXyUf52GG2vrZALCCpHL+jUs1T1c0v32L9cqCI5SLBCwTzgtG83hvvxoqsjv
0u8KZTjFm7NhGJPjIEgO11UIK6LRr0SJu1KZKRoNNxq5LX2wNRO4mdPdi9ZLuauVMQchLWmglQmm
8RV+hk+GB/U7MdsvvqUrlWlBi7fD3F7SwypALag41eX8XsLiH0HZTyJC113nqKepqZcI6ofWivZ6
rsjKsyCVQXTV6lF/6EjZ7plJsYPmQtb8UwAF6VLQGE4I2dAqORczRHCX/x8EpfPal+F7HgaU/rNZ
/KR3rgyuSsVBqgVPHqhBEuV9NSbjlNWiCYNsnuaKZ7Vtk5e6mpXMaWJic90Ztpn+KlymeTmyfj/g
hgthVLNT/NmGqo4movKmnvn+fa87nmZQT6uiqtL5ZjFTuJ9lHKip6PcOauQdiPsZNusz7OLiNejg
sTPXPCuTvn0zR5OIU7rWW1s0x1KqPJy78mu87H1X1EqtnzbSq+oB8kM+Z6UY5JDv+zK/rPty8O+h
aksJA6xG2dvOtOvTDqxf9NhIJZJ7mHEd1f0RA8pwp4JOVsDYHrZ7w+sjX+/2tTGmzVYaT+WRCWv7
DSB0AiAg36YWtpEAQIntDLT2oaCPNRQCQqbL6RqYVlVfmRUJsM/jHu7p1b4LHeZ2tGX1CRzH4UNr
cPF7OkSsdaZY0tW3KYka8tg1lrI87ZHNvg+MbNcPsR26jWUStjgxNjBqUiRFNWitba6VZsv9bNOt
/t9KQ9rfVLtKZooissTWzwEDZedehscM1yU6E26e52iuejzbUsi0s3BeF/psZ9KNN4joK5G1mxEj
iD96P86gywK6XcS21OMpkpWJ/zd1wTrwzDZzqPdiJHwUAo7nalxBPJhblX5b+6Gk30FasMMr41A+
3fc6XrunIOJBemfXIG2fZnEs+ABiUeWcgdq8dHGOcv39uHQSz3htzlHVIF+XZo7NU9XEoonyaABy
q8/aiZrpHiyBRLyp0OLhaR7VUcrrhmCUUSNSV2chj9L0WQKV10s1x3R9mtoWSQjeyaXJ13btxr9S
s5Z2Pk1DB29/ZofxDkpnMTFE17FICMqdt+VjVzZ4V4BJk6avupQsLHpTicKOPWmK4GgpvnocEVD6
usjInBxrc+B5pp0eBx4Oj9VSR7BErNr0SxmJvrpNBLe46Y1lZQ/8QkGjcfcbIpMnor0MTn9lMAq0
YHS1YzGpuP5MDmPGK5a2wS0ykjZAmla25LTbPvpAh5beTGJhQ961pgkzurczPxtWKZGlEXDSmRg0
GJlpFJcmWxaN3LQG3uFLW3frnolKVDRrA7xXqZHYKwFIxhkWcvwLSr/xZtvbw+SdnGpdROVq94yK
tr+y/cr+WG2yx9kY972CULkWawHWcTVf9XHE/qqnJQAJtUk+cpsaAyp0c5RFzKPKXJuhxyvNYo8q
I0ucvrI9HosuTdbtPMLuRD5uVRqcA5AduhvIC8cvw0Cr23qW8s9QUfRKKdgV5npNVnYzpWVtXvoA
CK9cUnjqFIduhzSjfZva52EX6lkb1Mlndi3ph61UQhZjQ4goEi0akNtac2PSo38u+wCXtT0OyqWY
uvFFj0NyvXMQtoqN8dWeg7bb+/Nk6b6eED3HKoPVxvy3rTpGHohURmZQoAzNXdXOeEMzKBBbb7pG
mdyWge6u2VF24wln7j4+QBV804nV/k2PCqPTVk0xBktVYZ8Z2I0ydHrrZIS/jheLYcobvBM9S1Tj
iywke/xhWwaubsFfiqEFqJoxPrNoEx/VQNV8F409SoGk6Vd1nuejDu6NbubxGryZ7a7TwCVnoocr
U75ULFw/hKyBxyEbDn1u7b5tID+T/fjUd2K74ngjua8j2XQFZSgwjiMkNe7TI9Ek35LdoFrSqPFe
J2vSfber7vi5ime+ZakSNswC09Xb85BKvIVU7Gjx7wgVy3gBVIKe6BqXqtjbboEiaEvr48XEcmUF
bIRRWUdme7xEMbYMICbSXn2Z0wlW2SDiLayoO7k+lFD34oFbTJs+rXvI9lzUsILK1Jyo+arWGmzb
LGaLzhgqve8ok+y8tI19S3ewDNfdCns9KCh6b+2+7/bD2nZ9iTcniHyT597szfyAs6iMH8Yp3T/t
aU/rc3Cg8PqqEQE8F3I1MGDRAKlJvlc8GVE/nhJWohywVumtnmHOd9PBnVeprKkG1hfzBBesh2mp
0xpYKEqaO8yo4UGKukZZ+9pWeH0Fque0D5Kuz92FkvbE4sawfFY9/V/E4TyHdF5bwWL+4pvySfR8
kPqOVfA+KWCDScoarhsTLepIkNNkqu9NH0xvSNgfBYpRMNFlmg55wOFlh+tBxJ813qw+J6NZvqWH
3oaMNjNP8zIt45u+Zj08+NftIRrJ/FI3kUhyY2EJ2KuG3Y3LsnRZtJr2DhmbKp9QRpfTXpObaOzS
u80cEylWGD+AuYG/1HzpR9n/L0L97gdlerk1WVT2iSkig3n/AoHYGF1bdpAu2/hI5LnRKm3yZtVL
XAzhnHyhZZogsx5M25FjVUdBZsJ5oG9YVHNZbKkKhvtKHxIWes1hzmos6+gKMqumzzD1xjsdjXBE
JwdtbiQDQDgPxBwNGaz3+LWRzTHlsKKw8lqolD+AIjfMmakDvV3FsqmjW1YvtJ9zu9l9WjNL9pE9
9UryKF87AIuKVOnqWQ99MhT9SOrXKrSjzki5sikfGz1l3QwcWGaTRK2PQZPyOa/HVN2YTrft3cb5
oa8mroLxJQzpMeeQ4+C5j1UIQSqx1+wsRB+Y67ppODI/c9Rm8Pn5q6VL151tHDdjkcYVvVWbaeor
AX7NcDIrqQudiDFn0YJwalSx+byAbrxk04gzINup/qKFTe9qVIRn8ML90KgBINuaNSF2epTQqEJu
VIznEBFHtmExlhnbKQ7phYjmcdOyzWqiVgIW+HI9Kdwh+Ep5xgxlGX6SKWxaPm1z/cfeAxvMtphd
b/UikIXpE7x5swnn2Bw1cPcMNujSnycyt/FtOcu4ypetH+eH6bDlkidjBaBSP8ggObN+QHlphRK/
cM4QxFTrDSUdH3I9tY3KtvDY1LkXyTQ8skXOcz5NLauuzaHgKbzVqeS3E0c8kg1Dv8zf91DHaRYd
Gmi/BUH4WozlKnQxDFVI8poidoD/+kbsZyHLYCwGKsq5MBVAnejQNr4iT9bX+QHz6XsE9ajZZ3G5
/LXOAv40JipJna8Ks+ku4UP6iIzsUV4FMYKrK23GeH9NrdUx5nK4kryrpr39MMiF/dHHfYg1sgcG
EUpaBkMuYEHb4l08NHUxjrB4u2IBXAjOrARo4AYsSJ0WTJCqeqlQ+0Qe2zQ+eIZwoLpuOxqEGIE2
nB5FiEtGIde1TPNep/TzzINNIfdWJ6q7DmZQNrOuRtyap3HdskcNhYLMVT2i7mbZRvW0hBOeQWUE
E4csOSDVu45TqfTdIAV9RW5+4Tn2ze6Kh1Q8NdtOpqJJ+np8OahdX9Bv8pWJEqaIBqYH9Q05wELJ
YFIrlm/HsovwBJo38nRbO6170fB65G8oLk7sdYKvr3huOU2rr3M7gYx61HilzaqtS19jYbYGps4y
IacAUNw634OJdOeqg7tuMdtp3u/gMTXbPKq6cCj0DCe7HEE/ua+rblsQ/Y66u2vhc/UZTimCZKaf
4T059NMGY1Heb3+mYbdRCZHJunbX44IN+nrUU2dOo1WojkNflxR8+SaWEEfi6D3NbAj0E/ZxtX00
M2qM7o5d4q4abrtqb7YtTsPCcjCbinKjhyjoFEZRftBkiK7rNRTYb5ZQwrJ7mvbpmh4JroFrA/rx
G745i+9AEm/t332HI/QqTqJj+FOFKC/KWUKr7cMey50+syWY5Qk2QaUouoa05yTi9A8T0ulRMpz9
RUiHOcZtoZ1Q/8BQVFzoaCiPIu3MPF/349awQkRNF9ykEmq7ZwSibM4B2qztJ9Eeff+g4PaGiGvp
NqQ+5GTPBC0/duWBALNtJdOfmjBu5/umi3n6R6DjyPyxhC1Jnug2reJ6RxXv68Ji1mOe6f7JLDau
ry34PnGBsJqqfIDff3fa5rQLcxQ/kPRvxqAtNFlNjxWyv30O7gOelNNt1OPZIz/0oHusmN4c2dDE
KRS8HJI7fotZn2L8YeATPNWkLIMP4EIhHGjKACsIH7uRiUY5Fb7Tme1kX/F0AvOzjCbTTFCvENnX
aNIJJh3qxjfzpTdzs35LYUJZfptUSY+/0gUzd/wehlio5MJq1BZXVFBQy3zWIZmznZuNncbhgoir
63S9m9Vom0JvOL0yZStcbqt6qv+M2iT5YwPA65KV7yuSABfPsQLwSrRW57nFmbkXLMB/S0AA1Lxu
d2W0Dmb/QEG4lHueLkwtfYG9QHb4qLOAJUqDS5MpwmbE7WWSewhbPrxBpifY/I6qYLXaxxwchJBk
UOJUPXaFDS4hCy7bb4tC0TmS0ChNbHmBsJHA7D3hJcTAmVj0Hv1Bw4ZxRBqGBnkkdV09LXRl1d/Y
ZoeuWFPMpbOcBy5uRLz0oC3E6WbTL6m04fgyS2QIXjrDe52PcdJVuGVUM0DCmmHz49hHy1NMaVWn
EHhN7HjAZ03quwPck49hl/wfzr5st3Idy/JXEvddWSKpsVCZD5LO5HkIh+14ISIcDlGiSImiqIFf
3+tkZ3dlOKtxGwYuLhCwrXMkcdhcew1NeyAzm81tYBmh1YwVpr3oe7M8IgAVia2DdiK6Hxo5ozoF
VhC+u5hFZJeGkBYeQWqafTmi5J4f7WbDuYi9Ut3FZhc+H4QlDG0uT3+B2bOExdLX6/cQIoLHzNUO
cpBgsCOcTR3TVde7aLhMl6V513rjdigshbcYSvheYhQSRBzK/dKFaYu7zOD1b4cbNWT9EZPQvYiw
41nBZpcdaeKzX22Y4riahF0alxuaJXbHZJN21xPeytAW0jig1MU2qb4rfLswvAnn4zukX0P0tvlo
LUK83mqxUzRXNDb0Lsknqi8Z2nUMtQ+2t6LudDyCwNk5Cuthi00PyZc521MDT9VdPlAm31ZSa7eD
r6iNEG8oSI65hQK7HIYRfZUpCCEuWeMuvqU54u3uYiRm9SUDDK1Lj0NyVzV+suLSr01ssb51ghUg
S0Mk3uD8OZ0YDOivN+fqtkCq1JJd2WgbcYYKetbYAqmyyXPc2ewnW4Nweg2JteutSKHE2wPUhaks
7WOOW1h1jCQwsNNEmSCI/h6XMPHVnAXZhHWIEIdHDhc5+Akr08pjmCwKgeku6xNWwruCfCUhkKdi
hdXEoyQpUBlEunCcNNekz07YbyAnjECWOgFZ7xMEm0mWA8+BBUMZBmZsQBXAMgejl3nFMSAZwqgy
vAePzana8MuRaI8kcpJyWuKIlz0swuRpEeZLpsshs81LAlO009TzkZY1VdkTdxnY0mbIxRdTm+RZ
ulTGJQll8x3yL/+YISYCX3LBho6TT5QXs2D5XTLz5lsauo5UwSL1CR+y3bGNBTssrPJe1u1EUSyt
iyodz+whrtcpPKl2A4M6gp8CLwcZI7CknbPY7j3KgHoPM+2hxj7nkD61cCyZF8G49OKxPhN/vw1y
QJlD0YmJfkGWW4tHBXo9WjQEuxTwGvixlg0H0HYj86m7slsc7loXwManweMwu3FsZfYAU9xwKdOA
YtXl2LW0q9A+j3k1OhT3BgMsIIDSgm4s4hUoUulXoWA6DXSkiJt1J/P+hsbp9rRQ6Y51l4Xb5VT3
enyza8ixWahpqi+CzSqoIMOsYflctJDU3K0hY12ZS6NMEaUsCO6Y2cT1xEQWlvU0pCefrQE/Wb3C
/7uXvG6eVI30vDueNRFFjUrmtXRNXd+HKUUCU26duontzBBA0vF+u15xqD4xs5jLjdPIlTg7wWUo
5thIJxzJ5J2OouwHUV3XVDJFZVL0cZM/MqSLXqAVPsDGys0jqsy5Wb8Co9GooAMIXXG0afvpMhjT
BI3Zcdmew35ZTjwYPSu6nLc3w9yrXx1JU6OBQxCsFnzrvLpUMw58l/OY5W3hPHFruckV5/xYdwHM
oWK8s0PWdrMVBWx0Gv6YxvWQXQZt0Fx0g+yWcozkGlxQ7tyAp5lO7wgRlHURu0mkBfHRZg4RTKZe
Xbauc4k6jt82dKFXEc/vnRMgj8LwLlsrLJv+2rJmoFcdmtzvENKn9xkMCF63DIeLCy1Ix48j6cL4
EEbJ5g6IeRmnYjJL8xBDnngfTVyYYuTp9grZYvpC9aIv5MT0LtTzfhPAWmL9tjBMiSKydnlB/yAq
wI5BtYZuPVbOPrypcb68ZcC/kZ1lQRHYzSifvgri15PB3nkPDY0NTipZAZF2CV/uo5z6i9mmcVNs
PO8u6uHwNvilmDYkna1RuFTpYcphLVEmZyRYkLZ+pF0tXkiGwdVkjQZ3KYrdAdmRkOWNoC8O5aQk
XkWLGKKbre7oTVL77TsHyPekYm5vtyGfyDHX5GsebsW2jL/iev7iu44AWJ7q+qKNPTzPMlA6L2Mj
xAkvJigGi5AV8GgWtVWTHRdV4PHHTzzw61wlKJ7H0gVdA64QMLZfzMNgDrOBAYNGkmP+kOPQfNvk
LrsNWKssdp2ttgXBsMU8tVt334bLOu/9wCK5E80G3HUOI/OKFJeQYudmDOi8Cu5JHkwnwsIJ0S58
0W9R7Lf3bJuHEADkFhtsCSr7peGE9jOK5xZ/mphZlhzrLgfuAWgeSKSgj7QGQA2J3eJeDdWKFotm
MDPoxnHiVZ+n7VjQOuYrisNtvXLr2rRlDHz+C1gwbIUTT6BrHErt8g0Q4aD3c2Kyd0wsekwSf6MD
pm7ylshr5sdZFsnA3K1J8voay3X6QyqEkf8J6+L/0Wz6aA0AX+fJDnEDWnw60xO0q1vJWP45H5z0
ozlAFwLaoFKDMYIhHswotzoafI7X+9EeoG6GxsztuXlI2mM7YzkidPlc1E0anh/Xv/RTzRw1vUVo
8G5dz+NnQHJ4413wOS3CR903Yf0mOLbRHbw2SXZsktBfUItO6Od4jx+F32CrtwC8QalcluQh5Fc0
b18+1X//KPrethZQi/BgXUW28HVyFyT0cyPxo+IbzSUIPjTGSl3zH8OiXsmY/Rmx738e5clHybfT
aceZwLXjmj/bzJdt+rkIvuSj4LuxTRe3K7q1ItDfYoU+Vj1/+8zDTj4KvhnWVwZnABiaaSQ5xEvC
0AR9/9y1PxAD2WREjlMhRNmKvns0WHJD1k81sEHc+n3yoHUEQYw5yzPT4AdC4qaK1F30KRIaLIB+
vzhONqtiMQSacL9pqxYH6K9ooZlPMRKSnP1+dRZtABDteRA6wq8IoIqB+c9enP5+cYFVfFGyBxnT
2Ztka0s62E/ZxyQfgyLgFQngPYF4KprWr4AWkaAunj83Uj7QebMJvbIAap4dHzd210gRFYuv3acW
lOSj7Btt0ST3QkBlH6CVs5jglLbicw5MyUfdd7yEYZ6EA4y7GLBZ9C5AXcC5+lPP5aPue65XnnrY
d4F6l3+dDXpSAOg+ee0Ps1OtcOYH0g16yUiPXep2nSaf2nuSj7rvOfGGpxm+NrDc/aLbb7nsv3/u
iXyYmiPsM5P4bKyXMufLhcnt2Fjrq89d/cPUzDYQC2oOe8fW5RaB4WNFEErxJztmiin477yT5KPs
OwaOA8teaGG6xaF2rBlHkOoYrqBdsAF9YcBarRyOKiHrPyO0/uNt/c/6vb/731e3f/8v/PutH4AZ
IJvpwz///qVX+O+/zn/zf3/n97/4++G9v/mu3u3HX/rtb3Ddf35u9X36/ts/ELkLluw9msHbw7tF
CuI/ro9veP7N/98f/uX9H1f5sg3vf/vjrXd6Ol+tbnr9xz9/dPr5tz/omeP6H/96/X/+8HwDf/vj
i/jedN/1z3/7k/fvdvrbH8iR/WvCkoRFOGAlSXhmyi3v55/k6V9ZxGAEBTyMnIM7/viLBrNb4BPD
v0YJjmN5loeEJUDf//iL7XHK+9sfuBihqKpRfLIU/nrQIf6fb/bbu/nvd/UX7dRdj6OPxV//Nj7g
wEDzNA4h2wO2HOfso0wNARcI4clae5xVMF23FNLMQgITL1omlPgT1u15lv/3YPzHhyHqCF8/z7Iw
pvGHEY/jRoNGHDNHJcRUwWzTHIMG489Pvj4uEahJf7Lc/E8fmAH/pvgfo9HHjI2WuJ5lYzMeaR4Q
uBxGTXATUnizAf3TQKkX9icf+DvX+x93mEcgOhCK9xpnH8tskIiEbtcOd+h6tP+8TNLLUGT6zs71
VvZcAGSmbvhZx3L+k4d7Xox+e7gMg4HmeZSHCRCgjypPEN64JqHBI20ZmrwJ+oZdIP7sU/5tvOBT
cGN4mjRN0Pk6rzf/co5QDPinj/EpZp2niyY18VdVB3Q/mkb9mYPk72sXHub5sxLQs2DFB/+Uj/76
fOhj7afFHJelx/q42mKa7aNjvC2E5A+L5n9SbPxPN5ejhXZOEceT/CiXYcsYeF8rA8u3AIw3IcQx
BCh22NL47V8WiH9Ow3+ddmATnsuM395XliYx7DFR8eUIrPxY9zVAb+sEWZIHmS3zNZVd8OraVPtS
isnfGwWcqJh5ynY9aChtOYi6mtospUXeRsHPIM+Db3qbx58jOvMRpDwg3JXBmKfBviF5M5ZKeLfs
YyWBmwYhC0Ux221+FBTc/XIFXOx3ETHksTZ2vaGehn3hTLO9LDNM2YuwZ+iv+56Re2ls6xAXF7DH
cGqiGP2Jjtliqw1Ni14TBfZY02lTpViH5krmEQxopSC2PnboXdSQO1gfFe3i6T0RNUV/G9Da2INz
J7sJ34s2QXRGFmaViQuvKQI+ihzfFe31lmQv9Iz3HoPQpOuepXSSz1RQuQ3FRlMUKJZ5MXdoRnb9
pMvW+lHcGpDiNmSL6XhYnt2CfTAuPHLFl8u5bXIAEBC2C1XNUaJAOJNoX1XMaPOawdN1wvmbzhr7
pAHLpuoW6bpX3XZ1GxTosBi73/QIPIm2Kk2vljCywW3YbuF81bMcOlzGRdpcOEqDLwZkXQawQzlf
zD1Jo70WvbujeJZNhZqznuAeN2UCuhnkAlzEQzt+MzyMHfqhDAQ1jWfSUb9HqgeUlUlutboEkquW
PQtb3wD/Q+THfosHYi/5ItVSEjjzghCxdm1UhaFOhh2JqUlKzlSYl1A/jOFjqFnagoO6Qf0Q5zVl
RTuH0r3QlTRPfW5T97XWng6wQGagr9TDZizIGeAUXQqj4uwaAGQeHaQwuqn0GExBkYP7B8ApEfW4
T+s63H5EQpoOXRQdJM0FLhzdzUEt0HkCY2qretXMoHBJsfr7POt5/LTV4zBXWjTdvJO0luqSAMlK
dxkQ924pbL6k+TciFhpMBVKd5/xKLEg2q4CLD7z0cWTcAQQugZRknsdzIdac1zdWscwVA2cxQlYE
ogayQnQcvcNWkLVDcB7VtC01G5q2q/I6A+IVGgXmAQ1mjyeegE5yL0WfuSucgpfwq46JC/A7NL9x
UwckmgabHx86kuf23A5I0YWoY/00Dk3dlMooNuwdWtsMEqPBPTPp86Qims4CzkpyFOA/RPJ6WK1p
i6HjqT7C8D8QD3Nah75aMT1UCYh1iU6RYuxadAIRpUyN1uybNKRdla1JZ75gtOdPNWxKWIEu3PSE
2IMQ9A/h6QLmM4B9MIg1uMc16FTwLz3ALVP8NJmW6DlLLIg3dkzTDjVh2vZlhDXXF5Dsxfo+AVK3
FLUZLKmmFQ2uItxo5EVB2EDWI5vVkuI+wbGB3dIq0fieVdTtI8dn9AvraLuZrGyHqkVCUgs0VQMn
jSUJ2iMni6TgHccyKFsFA+udjhUIPEzZxd2wbgOaHLeLet8msR5mNQe2BIDS/tChqcHyrNORl/Go
uDlgtru7YayHfg/0YnrTLOE/wjZwWbVm/daVIVU1K9JUN6AEptmEhQ2mh7KSsBe4R6ifRf+Hk+A9
7jm4oo4J/zwIsA0ukjjwrgC1ieoKOVfNxQbHYfQRsCCNMKxrvd1PMgCOrVZBS45FSZZdpN0dJKij
Aqeyhus0A391LjoBqB/twxgAb2c5O+UZa/hZnSh1uQYKI6KBpHwtIuxNDJxag0RUBATxp9BN6+Mw
Ck4PvBdjt3ez0MGNbsDYRPMiH29FPmWoaZo8l2gVrPlSDjptnpkDo6bsaUPeEleP32c/oskd9ls6
7rmNzKNDyRQVcyrQpfdgT+gK+QH5cF3bSexWqiSYSYFgokznzUaFyaA2buIudAfhwbOq7OaTrUh9
wk7Ao3AfPUjrBryTNPpukGMuMRw0FSWz4dIW7dAMrgCiDX6XpiS6Humi53Kmnb/SPtFp4SGzfWqC
Vr2je9D96MHW2WsAAK95sg4H7H3qJUaE9AuxOfqINl9bXqRdk53f2YJNS9k2Xk+sT7qonIBNpJie
BG+bIO1mP7eczUczLcGvNbTZLWpvJNM06dq8xr3KXjs2jl8mMmdgO/amHcseQjEofjgMmw+02aa3
RQVclLVK6qG0qmnvQWXjLR5lz0yhqGnfKdGA1YesdnhyvR2+okEXh0UmsvjR22X4toX1jjVTX7lh
ynYg3ddnThgbf3QNk1cZifcyJwSs7d6CTokeNjijRn4BvQMsmmUtSadB+lv3dEJTiyuBSICJMvCO
TfAcjnnyPPn4CpkV7jqA9DAFlxBU0snGqpizdq0cBS2iHLXXrljRyriagmHZjYFTD0YG/hKJdNeI
7nCVsrS/JhGgsCIfqb9rTDId4w4ktZSjSTjwNt3nccCeKVJHFyYeBvAm71S25dmOweXyl9loeztx
oi5CpNPEJWx2RJHBZKNyPlcVS1lfqlA+YVCQukiYyr4wdNQQshffI7TKXURkBm3HBvqy7ZNL3EJ9
wdDOwYrr09fAD/F1HylcE3qB6CJIJwGHnV6AODB2bnyHfyp9CwIZvVNHCd+n25xhP1ufmyX9Bf+g
+SLKPbuzuguPKp11BVaseY83gQ7TYtstB9401qqk6ZjVxeDg3BfrxJ0pVQQd4WAizwMfwhs4iAgw
+ePpIgBvuS6axWc1iEEkOHZ5aneegcpdNHG4fWHTjEgLgZn43nSgGBxAikzuUzyXmz6mgLVX8Ybs
ONAGmqieLhW4K9cDhQ3H3TggZDwC+XNPu8yjUDKgGxRdt7EbM6Iax35Un2UOst7xhnB9XLIza8E4
Bdt4oAw9L0ZDQYdvwVgClzmE+0EBnuYQHqal7VB+DPGAGZyJUizC0d3itb8fYG4fIUdkUWTfQRZB
cEyDyLcc3QaLpIlQmLzIHs4VBWdASUDWTG/jsZGqRIkVvww0y9FM0/18FenVvYDgarNXFEHg/PX9
oh+lkuSHmoZ+PFq5LsseoZDrcCNI3ZeZnMf5HmyZICuVhx/ObWrS0R98JPPmFESzm4GmMxL9FAE6
5KdtYOsLiL6qf+m33F2shhBbaqStgaMkQ9EXPp/8Wg4z4oAKjgp7P7R0eozyOC3qoG1AdGBUpgeJ
zrsuwNtqXkB0QgNa0tgyBDYF+QoqPm6qpGujXsH0GGGhdaYDqNnAMMH01PxSUz1ft+BpXaDWGR6Y
Q+r0QxDn2NwbhJr9WmGUA+0ASNN6B05HlJa6b9VdaLf8hYIJVFfAZobnM38eXKZEnEnKkXsaY5zF
SwoCGTQOMGgJShBuFGrvZRq7IgH7qgZZyAtdRt2YYKrztnmLQM24NxYhtbk8by5bPzV7ND3VJbcU
9G2c8UrNucT0V2b+KqN2e7NLhlzRvku7qzBw/NYPVGIFhHJ8LEk28PVSZfzMaHYNb78nORSvVROP
oE/lG2lvEfMZfEnGrV5LFLVYE8HIM/q240pOBzTL6hfMWFS7o5rc8wpfvEp0VH43PMAhwUHCc9dz
gnUl9I+xSHvUsY1jVyafiQVH2eQPfbbavJDIWXjaMvCUi0nPei955C6nZMxLEk2DhYXXshy3niyH
hon1pHSu7j1O7ZjSSX2hpnitwkAPJcJx+WUi22fIhHCAou321UBrXGD1lFeuQaHZBxQaByjC52IR
ij6hUd8VW4LqAtRiSBOIQ4EN7x1Qd+mSfB1Vfq+wne3zhaKXmo7m16rHBM8B55+jIyh59TqYAmFa
07MSg3hiICjrXJuTH3tQcPglQ77GbabgIM8bZA+mCuu4lpCzQe+Dw2EFpvNlzUn0C8rUE2kS1LNg
hYJyt286PxdB1oJ5Qm7BicGyk2NLTXX9LHVXl5CGEZiEgkgoeLjPN1PEok9vgsnuORgYURFtbVWD
QOzX1B0Sqr6iUocNckAOdcjEHoRpW9YZ34dteOcdFqC4hgoHrr3td5NDsUNSdRnL6AukRuJJzB7d
7AEt7SAi3aHOUf2j6DKnhmZ3G2heUwGKCZLTswBE4EjnX90M4Qvco4KC++FWjPIS+4SFSMiuR0MT
XdQo76/1Of2W6ngr3JkE3uHhlPW8Lg9g6EPSYcQRjIX4FIzxcgicfDQouwqlxUU2CrwX14Imsiz0
GMEyuRiY+Qpa3j5r8bdITbPFko56D3XvWsDF7tEKTOzWocqDTpD41zw1NyQyOLp1S/2Gy2870tn+
rPQGB2Ic3s/yg9Vyd+etzaeSpPJqTPO9YhMpDe1XFIc2v5AgXO7RC+PF2osfiUebOo1NDNL31ux1
t3BQxrJmx+B8U4WDvQ/18lg3wbgHof16y8h0PYHr9QiX6hW8wrwPTtFA+Q7+geGXDqgGq1qwQVuM
434B4O7YCZwzl1TbGIgJSo4G1WgfRsNBNNPy3ChvBD7QimdIVTqsMB0kMzxnN3KZui9Mp3O1oCxq
cD3/IyPyPYwUAdRgkb+nM4KZg7IftOCkyDjfg8mIw6LNzDeXx/J6xbG68s1s947JXWt4vO+mXLal
DLYK/hnSLy9Yo1wRNWu+ixo67KZ0wyEO+DUyycwtDCOhlEzC7DrtAgUfAwp2LxCGnQmW4J1hc4Dq
exlufKp+Yapd9Wp7aFk/lajprolGGQtV0JSkJ4CDjzh9fzHg/V3lvXqSrp0Lx4Z5LyfwH8+CNhxB
gAoOwTN4dTvoe9xX5cK+3UF1Mpy6AMwMNrDnFiqUEqvZL5D81qrP8j3OGKD3rFl+C055/0gW2l1A
JAdy1IZ5UrsOKkM9y30CIybYDI8PiaF4BwQ8yIKopf8Jw9nkLnUzKrk6eJ4jwS8RiWW+oKUe7pEc
cmykxcJoxhnKtjrS94hwjMoEB9YiTutHaftHIyT7CtnrEwicICXPhF2kZr2MHTbrhKYZtHQ2u0/B
xnwFYqTftBSnmo/DTWcmLDAEow4+N5d1UD+4rv4GZn9XdaSXBZ84ttzUkW+Eqxwk5zaFjSxbu2/4
jNOoZV3N1oVvNonT/YKiF0oOMqBTEoz2IBu/4ohE5B47cgQICuKNJ9mo+aSJ0z9kGCt2DRrwOu4w
XHkOfIBnadUJSIFY4sleAsCiIFkYspNnFn2D89MtmaS9B+VpkdWQgODDs0x9i+Gde706Ex9lDUae
m1t1jbo/K6epe3Qgt+IlQOP4gzRhckPyKcFDbfWXDrLPpIS5Z3fg9Rkk3lDw3w6L1ROqplYJnCoo
7mlNoWUAJk/2db7Y45Sw9S2FEhZFdY03rdPkQtNxPKIp2kMoFXpQntrJXmzdHG4IMmmX59mMkO+i
TovvTDxpsNucUHfSb481QDiopxJ1hdxGasoEnSEPRmtA5sIGqjlsrhaV2BBJUWJ6NgpC3Jymu3Ds
x8rAU3XPfBPeTz3Ie0VSt+oJOFv8qsjkbmrlQ1OGvdh+QWXnK+s39wiIZUFPNdEGO3seuz12NgMy
+GDAj4eDoAHXb6LhfBkNZvpucBp4VeG06XJO0vgewriJYPx6JUsIVMAA6ylvgwruHeIq7WvoAQZo
kF0xbyZ8mH0ueRkBzfUX8Rl2hQ4HaZW7sFXdo9V1tBQuZVDJJ/CZ68vAJwMiMr2NKBbsLJqLMCI5
ALRzKm8BmlEH5gooOMXkOU338QBUvxAOfTnIr1hLCjQC2ivoAsE595GY8mqTE9RT8LrrznNCqdNi
bTTv4zgFES8amvHXOuUtZkiDnNiDjiFCKGy9UJxhV7Byg6QntwN4sKbY+nnRoK7m9oXaUXwzNUE9
idRNMEYpVyvAWRy+apxiqHpo+rnXOAEvElaurAYbYcoAVCGcA9KywoTQqUKywyNbJuBa0SoObf4K
VdcYY7wv63PAE9cdo6nx93bAsMKGm3d9YeN5SgtHYdlxgsK3zQsRgGC/l1kXo7uwoOrfs8bJpErm
sFOlHztUKdaJ/o5Fyr+RIRnmEtqhrDs1yxCF+zAW8tCl68aKNZPt9SY5J5DwivgbdFpLUNYjlFQn
wLgwvGxALDeFNtCvQRe7hGBcZm06I19rZgw/TYcfG/SrELitY1/WeNJp6QeBNYYNXPZFZ4fph2w4
sKgMQtwnvw1JXkWJQ3WzQrJ8fhpxhGXHA8UB0RNrRbEOJMqqRfXQKCEsaTNnvcJ8HyuVLai8DTAa
fInWoyPepbc9AU6606a2qCqBt6IGYcANnwAljvcLcyTAiABijaHbDNs+9RB3cYDoAzBgABBFQph7
NvOYrBjQ4Tqdy4/e7/sJJsNlowzojw78leaYoTfwlGy60Tj8yNYX8DnzL2AXrBoaKsKWU4gF/A08
V9HtunGitwPwgHdMOgjtgnmAKZbvqbiQDvkqFfIVcQeZiqasmpZx+hLwKLro6UyuFPTg2LmR2gVG
uh+yZzOO6aW2ZweD3PbLaUhU/y0H/lfywT4vW2MNGIUpH8sFuAj0/nTYXpMlHo51MqEnNCeRINXI
+w6CNby5oULBDbypnRt34yM6BTdZSDykXcsZktIOEuIdqjZAtHHXN5CMzk1CK5Jk/gdjVFwDD+M/
BwvrKtRw/eoKBMbl0D+RCSeXbd0A71PIGV7jjM0/YHO4NBVZdYZt3HqDl+rPfQUJKjs0sP2cIecU
6kEYJYVBxjHz1yzcz8tKCBiKXfqGChGyxXBK1X2CIgssXWsQYiZ1vjwkYQ+6uYrMnGCpTeb9zNK5
P27o+mFQLgO04Vmdt6hO6yhM7pLzmnXgsu26UjQIoS2MUC0v2bo0bTHnIEKVlvQEGy1sFrKdDYP2
2Y0tVRcJMMIXEPbdg0mioa0iE9PbGBjzXPB6mDFtwhx8+6HzIypVnot83wgHXxAwzpsOh6PJvoE7
GZ563p4/t8PzLaBVxTTkW7qBtg8FNpTdSavJLmczOE2WJ80VtnRUkc4ZGeGAjf2lCKTy7zZOJ1eN
lHQ4HzZJPxyXuSUnTyz9lQ5TBFsCsjj3njqexKdRrPF6wfMmPQZyyX2FUQ+zKN6u7tcImbbbz3pY
BfxRPJavjoXmbhxN+AIk2P3AzIY0INtk/BMSKLTKXDoibGhLNshTcKxqrts1M9AiYgPCsiWJ/gLh
Xv8isI4Q6HPUOqKtEKqfgLP5VsZyAIqAu5KXUo0wqYAbBgolYC8qKWqoECmGgOpv+y5jXUWDAeAG
d+lmCw1zsB9Jusa6Us0Au4wJnfahrCPiH5AniOYO7VbdF8af+TKEhwZqERxKf0nWTl8F/AKeZBYp
CNJCEQM/hC3xl77h2BQbTPPnsW1IX0K2B+PmmgYRdFIzoLwC9Mn6Fd552OdY0AJCMOsQ0cMEhuxt
3NYYecPYWqxkqnNhQUafvUZo3L4Fhum2ypn2S9lrwFEFdvEWvg9QRjkYss2WHVIYTah9DGMAHNKi
+nuHSOdxr31IrhJ0zfghbYfshBti+BQosd9hRWEekYSHAbegv/2Omm4OS7p1DdSAW5Z9B7afXyWA
YnQxaFB5q3iGgLDIEWmsjyhEaoD6Q606MJxzs++yhRxSqCcm6OYDBvMD1Rv0XPowePYrNjxIrqEH
wVtF/+cAnSdOExrW+egkzG4j2CIz2VQJEH1WBRMkf/tGD9YW6dahI8eyoAHLHO5S3ZNfovFljur4
DaNLb+X2v5g7s97GkWxb/yI2OAbJl/MgUaIk2+nZObwQzkwn53kK8tefj9mNe8u0YcH9dICqBgpV
naEggxE79t7rW1rXfC24y9wBceWkGeNy5uNzqvFCqrFsvMimprjLw1SKk1UbhGJ5EObXDayQfpNa
nTaTk3RIOMmwY4W5Y65mNzH2TORVhi78VXVR/W0YuyUwl/o47wUNN2QZkPUrpHhk99VMbJW8BYrt
5CakGjw+o2UPn0gL8iBEH9HBLmnN+BVmXAvuW7N1Ek5W+OebsdHVcTe4Gi2eSas1+r4sqqH1w8Q2
o73dZoaxr4egRm6waFU2jTlwsJaFEaJCblrzO9dDqXhFOg3iKqpjDUGxC4643TWUN6t9ntpKtS00
PBU3uiBDSdCdMMkmq8fsgjbWwUAsyO3omr7H9uegRZm1d+2i/EY5oS73i1Qz2IVUzmpST5xlRw6J
yWadZ7o4cS9GzYa6TCu4LHCGUO1A4L3rWB0/6kivZg+973JnaUNKlLXeEj7FtT5e2ZE1hx4hcaiB
3CTZuoA+9PJmEj0ziEct6HZhLrMH+iftb+hLR7EfIUT2Sz2Y6gRPsy4Ovel0X908HcvLVEfluyv0
UiPcqsoi90KrQRVPShPV+pywkR65ieqBN5uWo3nJ1GgsCkQP5XXgjMXvDkLkeJcLZXb3rY2fy74U
sfJd6BFIGVM3CdXIuS6i5gjdy16wtH5GWWl+1TgIFWJI8NV3FAD4ztuktN0Hm0YBonypEyfEajRf
5ypUrY3jBHbExmGgmM67wCq3g0VK2kM40RPBq415dEwqwUnZaNMG15PuFETu/DPU9Q7xZ5Raj41T
J9W+qPKp2fRJQ2qIy6Ga0RTrFsmmtkZMham+qhxHIeKDpora5JrHa2lboyMxPJZURTejo2k/cpTC
6RamNfmIUjbGM8EnSnUn75ZHHSplu1XlkNzUo0WGMAhdLs4AM0Nq2o4JgDDJ9IANhTrrkRignbeu
RoDoWUj+sTgKBZAdIiL9IslURXrMqLpE1FI7LMYkvUf6T7ElyUcSM1SLIerVJMq1feNqgc/VwIWd
McXizoC/4+zyIGseByUxA6+eW/1XGJF84bY/F2ea3960/9BWwTXIwEXJNHRnTSK1NMUSfVVyW+tH
67tQ++lrWnfyKwIdCpyxmoRnenBeU0npWHF1YfD4uVDrtkkVfNUdQ8GqsRWlO5iB1j9HKuI2atci
VCqPxkfXQTc3yJhny9XHjwuDLE3RZ7lyZt5v+lj4GaYKoV6oXKfgebz+GcbS50axvT+olTY8sMoV
r+qdekcer/gUeG+ZsaGppstQtqU7trb8lH/2AzWGmIguugNYE9FuYE0nt+T+sjPN0W/fpKGRIHDJ
j3Mts9dt+qIuc2XU1O4w6JxRCA2zTVi6EVe2oPKHOI7OsDPfPkHGc1WLZj0CXZrWXk+LbbajkBp3
B0zmCo/Sq/7YxkWzEXVgPp1pBVrg/q8agXiEOsEVj5JOJ309N2SBth3raNFTN7X8eJ5Uf5Rtu69p
6GLE0Q12ZNCKC3uyJtLw1oy6fGhPjV7Z9x//lPeesm46rmbwe4h+Vy8zq2gVoArcH/I8OapW+YIV
yfcAzfG+Uv+LdWMIV7N1g+Yufd2fSt10Du3Q6Q56GCQHGVTWQUEt+inpxb9XJ72TwtSERRvmmq7Y
mERkHbo2klG0T/Gl9Rd2oTVn5vLeY7P/dt5ZNlrINRY4ShICnz7qDvjvGoHfpK7S3kyIMuVFSHqu
9BDAUu39+F2tVyhdmxqn1TI7w7JYq69XqKhU7qCVVH3uNN0f2xIATckpRemumpTgjCTpr2rqn2t0
GY2OU5UtzbYsa603QZKdNo7TSp+qX/5cIObjcLfVZAfqQT266khgZKj6o9621q8qHInmcmEcAnjf
u8KQ1aVO/Hj38RP4K4h686MIU9ls0dpZa6WKo9LvSD5G+uGEFrZFq3ZvDClpfn2ettwkql0VmcO1
CTnDszNq611RB3so0ec+4XfehcEmyFbLjkvVcbXfWvOcoFhsZ9+SbehrcVD+yZNkvFU7IW4+nvS6
y5MXYajoL5fuX1Nj6q9fu5zsYqTHbfYdShzbsu31I5pc/Yxa5L0J8aJdxASaUG1ntbjGjhKNObvS
j4VKOnLAwJvYK3en0J+4H5wjhb833DIY27tt0n65Gi6FLqNl2jD5cxDTqDeFNLKhX3VCu/Y//fiE
sIEyGDSX0vm8fMr/OK6kqxSKjQuvrzsDDS2GSh5Ay+X+41HemY9AiEDilN5jGr/116PkGrE/19HO
B2sx/mlE4hzcUJW/BcZLZxqO31kP6KjYdgx2AdteizaMcaRKZlJfVU113pIh+2bkZbn7eD7vDAJt
1NZVeNG0ia8bcTtsLglh3Nav5+oliQt3N5ld//lXY2smfzgLzmDJLbHVP16NBbqSfkC79WeFLCfa
7ehUZG5zJpB4byq6ZttEKrRo872+HsUhRRTYvTn4NMcl3uykxUkjOfL5BeDQ34A1KFQYhlmFDxnn
d6U00eS3U6nfxlqOzLzVhXKZ0DxwTq+z/OTVNugYjlBVXej0S68deIwCwJMRN9Inmh/II9GEqHp6
MenyFPbTAMGuKcYzR947j5HLC6cOH5GJ1+LKsIjVnTb0nkhormL6ooHT9JPJdPLPr24HXo8mOLyJ
jtYI9TkuczK/1HIHut7r24oKlNgPrVqon+z8Zlsl6a7qmsX65qxc7UBl7pK9cIPRt4Ucfoyq1f3W
uB7+igf7nO/V281Bs6A1oupAlu0SA71egWS4yQSSEfVzxzJ8AyDOdig6EJWA585cR96+JW4ijsOe
alqGpVqrw6J2AzlQEYPfOYoEcBottJkblS8f7w5vJ6SrxFaagRzAJFpefVKxS5dJbYOnDXo18fOy
kBd6LcQ2NfP2638zFJsEW57DFWe1sXYSIGwVWJpvKlXvuXFOkRjKjGcbIDw+Hmr5RF9/VczKXvY7
im2CtM/r10T2oo8Ax2p+6ZL87QdoDp5rZ/pzg2Jd7kDtPhQzzQsBxYozu8fb18YlgK8ZU9vlYrA2
a6CBXiSBHuAEYiTZvTsHIIkGVf/0TkiPJQehu9zbSJat1iFlTxVnrdD2czJBh2K2kVXrzTnJzztz
WTZ0ZEZ/x1mPYkpB60QWMQoAN09P026noiT4dFTE8UevlkkgSIS6llrTX8rrkqrNE4sD+n1HoU3b
IUqmz8pfbMtwiPMoZVusCWeNsqapN2spy6rgi9zEAw+TeqY0bPQocN4+XoBvnxwHB4kLXcBM4lhc
b7FjOdiFOVlL7Tf0GjMu9moPoOLzo9hsnssGAfd//UVRfq8sV2ss31xKk+HU0dkBkPfMx/TeXBDw
IMTSl5Vmr7ZXZMe027md5fdaMu64t/wOouScH8XbfYiMi4rQztSwKXfWeHQFWCQU7MLy6VrtrkOj
cC4Nt+y5iWTwlD792PC0XYR7bHt8oquXg7S/oiJjm766tIFuBZFL7DWGMXx6YZsWFgOsaY3UAKf8
610oHgKsJLLR9CHgTPi2gHAsaTQ983reRhAEdvSYkMmxKdeJ1TlhANclHVIxm8mxLloTlH89ROqW
gl4Bc1uqZ8Z7ZzlYbKq6KpZwkpvb61kZTQN/zlZNX+GURKXjzAeq+OfMLN7OyiIXh0iN9BQxz/oS
w7bG+YeG2U+booyPYxmgD6IDB2tY2u2nYUfraZeeuTktP/31sUG6zTKXzmj2CGKK11PL9X5wqMBb
vi5hk96l7dyTyO97Oz8guE3IY8NdLH3oDWjaHJLq5k0+l0N7Zn0ub2z9MwjQdBNZ5yJHXL3RHkIp
LTuV5eeiaU/0a2nXllIGe3hE8tbUBnldG/Xnzy0SEahO+MhdYvh1UFincI/aNLP8BBni1qIffasV
Y7/7+NPTl5P39dwcYbAlkp0jQ2esTdDmolWSOlZbP25GGjcb26qAXKdykfgUTvDFacvU2SqxGZge
BI5y9mlySH/BJla0IwRYemhEUenV1oqsofFKtawnr+pwhDhOueyeui6G2Dynpgh3lrGIZtxwhJHY
2AmCjcGaxXDUSMCec0V++85QBHJ48Rf5VG7Cr5dO2rW1lQxmhyCwbTy0BUCviailPQEScydn24dT
fEY0//YbYUzLIE+uLoLVtTHbFMtaVCg5fTdP5jtieWVbqJP7rOXO8NtpeuPMveGd8QgSeW3kScjI
vRkPz4FIn5TW77nzez3ysP1QBspuUi3r5NBDef/xYnl7JnAQMEMmR2aOAunrZxpLM08zKMU+NMj8
SMf4tMnoT6avEgfqj4d6OzVkxpw/hPa2hhR3dSQQ0iMTVTKWZd10f7IiBHbaFXhcEx95cSg+xwvh
ps+NiPIGImNHEyb5jNdT6+2BInAAXj4uVXFC8yJ8YS1Q9o+n9Xavdg2dnBMxsKtS1FhNC3vebI7j
sfEtmOBfJaKabQoe/cy2+WYUoXN90DRCEY5ulv/ryWTAq1Odxm1fbcvwwiQ/cHAbTRw/nsub1cAo
hLykGQQaaSokr0dBkbMUf9vBp4qaHRDJRQfXiemkyQbhfzzUexOiXME+wOVVoH94PVQ2hw0ABn3w
ZWDpjwCu1KNS56X3+VGESdxrus4Sy6/XQEubLCrPwQ9UerycfjCfZJ03n7MlZqnx3CjvkNzUuCmw
N72eDB0tvV0pTu/TBgRBKozRhcig+GSy/u8oXL3JVC2QAG21BmB59rIYssEXYUmuNqgHD+MI8dn1
vMyFS4LJOLpprncENJZWIky3p2m+DO9p1w83MJGTn59/MSxji7CNl8MO9PqJTSaE5on+cZLBUU3T
VtPq12EMpv/TwywnvLVEOPjVrB3HglkhqgP+7U91KMtTUYDSuwxjO/+cb+DfFQAlgj2AGykZpnUl
tcSnRaMzccEEOuGVQgPPPpG2PBPtvrlzk8Wn7EZ2jhZTdoL196kiFHLysoflbWjJPjTg++0iLASK
KxmW+k0WqoN9NbYD3F49tarw8x/tctsnz4QcxDLX1uTFgBppREbu96BfwF6iTixbeS6b+jed/SqA
WYoVqhAaJ9Lfc/f14kBDLSVGD0AKgbmedLxVnlJ8CPv9HDXRbaRLipuWE30roUeA8QzcnZXG7pln
vTzL1Y8gd48zCvkzg+h+9U0PQ0p+RsSjbwVz+SVq23JP41xw1CVCJJob6vHGRvQybj9ese9swUtK
ipiU/A2H5OrDYN4BX6Y7+PC1w0ssKypPtQblqkO69F8MxXNGTspLpRdkdcuwctdBVKSCGraoX9Hp
Mra/JnSsl20eZudi3/ceJ1lKl/fJynHM1eMsprSixKQNfu06yWHmIL4ssMCoNnqnVXvIfrzoVs1+
f/w03zllWEakwpY0kcb5+XolOfR1UqEfBtKWgNqSoB/BbLfy8xvzcql2NS7WKpmp1YO001AaVhOO
fpdCjx8qtb2IEEmfeV3Lm18vSD4HjhgixGXbfD0XvoU+xomH7V/W04FIwUnQaTV6uTErusQ9WJXx
n88/Prp3VBISkEb46l8PKY0J1qU1D75aB+kjFUtcUUldfvtvRiHKZgDu1msITUe5Ad4Bh/SE1vjo
zmbthVl2zqXwvaVAsen/jbLsrf8on8R5UxgIwwa/CkBTloQ5237UXe+zczFUQEbWsnVRdFgvBUlL
Ej2Yce9TbS13c2XQzar1+plR3m4SFFFZCgQbFkrgdb0p43TQm9oY/MYN9/TtOt5UQDJIQzCsn54P
I5EbJzNFQL3ueMB6uavVVPJu8F9GUtt3R5W+iDOpvLfnmoGlBUcnZ6jKt7raHLIGMyY7SEG9yFmY
tHg2ZK8RxNaoleO++OYE6k2QDwECjawc/4spUmpY3hfXEg6d1wvDyXNTC3AL8u0W9XSIy+emn8Zq
9/GDfFuMp6D6z2FWG3sy6RQHAefik2KZFCKTCVEZ2Z0e6zPc6XDPxsasoU+yyzfRPEcoaGgsnqFn
fP/4l7z9ELgWcf1mw6I1iejo9XzjJmTxYjDopwE0d3Tn5q2rlOLx41He7veMguyMexHBJMWP16M4
lXQbNZ16n3zOmH7RSwXCwVQ743dOF3mRTMrg7KCx2/WZc/ud6VH9F6a+XDaXNfV64LYpQH8bfecP
Y1hfiy5QPMNI7TMrdnlIrzdj+oep7zE7epLYj1+PMkZJkKtlu0RCsvSTCF1OJvPCp7+1ObNy3huK
igY9emTOKCCthuqy2RyHlH0fghV6BaXLSRDT+98MmvPZbAd5I+qVdBvxCOnPW32HgdsMPTm3we+i
8ApbBhC+UnspCTVBj+ln5vXOiyJ5T68BoY5Jl9Py7/+xIY+0TJK60Xtf4mWzz4IKPVTdR+3Txwvx
nb2FeiWR1HLPIE28+u4QcyWwSLmbTbMOCSCJ2h0dtMIzB8X8iu8u18LKhizfF/GZmuk7E7RAUDpk
jEmuUKZ9PUEy7aJwkRT4wDqq3YDv1ncjwebgzP71zvrgTkjzJo+RUtv6KpVlM31wkNx8NP5TfNQV
Oqp3Osrr2ivR9fz4+HEuj2u18Kn10ZfG1vH32349KStvXOz8uLi1oZFv22Zu4Gza9YRDyN9OeTnE
gX1mhm/HJAm+1OHYs6gHr3vhCr1NFJeCpj80tIuS7Gn8QHF+40wxnkxshM4EWm/fG/EwDRBw3DQa
yBbq4D8XZpRVTlPX5BkjqyJbNdvlqSR35X38IN+55VjcoymV4WHGvNa+rHGiyEa1ueW4TupDO3tW
ZZNsgRy8hKHYmWP803QH5Ihc+RYp+qevcsvoZFKXlUMPzmqSWNGEIzEK+zMayD+Nq7eXUJimrx9P
8r1HSTFah9XI0zTW3TfAnJBcDHwCCQVbfI8SuWtNOt4/P4pYahjEQyS916Xoou3KFjcX5qIY4QVQ
CfeQjefwqW8/Mz5m4iAwe2QwKZu8XhVj48ZJV+SNT8dAtK2T0vqNxdpiwmomtx/P5531zlDcWogf
eT3rdFLcqZllJ33jF3MTtxhjyPzBdirVOFj6YN/ldVM9fzziu5Nz2ScJWQ0yz6vVELeATykJN35Y
2cm9G0PrQFzQT5WHCKLtziz9d0Zj+6Cu5ZDFJzu7Gk1DwjtjfNX6jWk1O6lOjSeSclrMEZJPn9NU
bYnqKN/yFwHP67dWAaxwgM81ftL1Jt16WvJIT6g8dkFYn5nV24iHZjZOaJvqKt/Vuobb101QKJLU
/UAJpdo2OSzVGy3V+3iP4qhOrgupq79HNcjmM83Y72wlpAUpgi7eBqwbc/VA61pL6hA/Kl+zq+ZG
Vev+ckw8S3mKhzTcIoISHqymalu3g4cOOfz0/ZfhHR4wQy+B5XIE/+Mk1yNNb7IZ6hU40Wg3tYHq
x1Fy5uB5u2iWQeBFkwanCrTuOO+ozUet6EFv4Ay66RDU7PrERVNdn6uLvt20GIm8CORX/heW7Ovp
aM6IRF3MQLzAZe3Dllx7Deb3zKH23nwIHLnD8a2TMlyW0z8eGrJKI08rwp9J1xYh5SJTTFp36yZD
ciase2dCdABTCyFt7HDBXv79P4ZqDKXVa5vzk8aq9Ecc99ZxGLN893cP+Q9e+ObfQcCKY7z6x/+5
in81ZVv+6dbQ4lec4+vqpbjvmpeX7uq5Wv+X/yfxxiyBD/DGz0mMFWH3vGIi83/6N+DYtv6lsfmQ
sl+WLhdc1sK/AccCwDHhIbmaJQKglY9X8x/Csan9i6YTlSZJkoCc0AvL/D+EY0P8i7sHiWC+Bu5W
/ImfIRwvy/n/R3SEU0vFh0ZMavKUmAh9Xq8O04qdrJoN1zcdCcUvGKrHrm3HrwGZwysbO4LLLqm1
WzpFziXN6Wx5/RUwOBleQn9BTZyA8s3lBsKxir5cYt0+2ulBi9vqkTnbPeakaOwxhZ6LXUAjweSJ
QHTDHn/di0kUkBjmKfvVLoYRZa8at1h7j74jXfvJjebwXnWdFtVZMRrUvK3IQdcWh7dR6eqHUTeG
W9Bi+LL2ltVoXtSZEeBRbGluNGiRP4OAvTPJ6E/eQny/rJwZ6xpoCbiNtBuQcs1PAd7hIEEm7okf
nWdJTmzeKN2IoGuocelrhGXBcZP5mJywQ+ISBfoRNT+y92FBzUWtGd8vJkAXEt/eP0QvGQ5cYa41
/jSGTem1ep/fml2JfBH+2WU1BuGVpjR0/XYDpB+IH9W1kUg03llf1b/cca7u05K8lNdrdfSrROj9
rU7CYmej0/GcFu/KrdmFFpxzy8RfDUfqQfMqNvRHZRzab2Y2QhJMs3mhQ7EL4W4Z4IIC6QiPoBH6
5BOUc7h4iMQRAdtjurOn3LnC/LI42m2Q7AY21EMIt8kzHLBDVTMpB1yakxtMc0v6HsN4n6tq8get
qrLDFI8mhCBpjI0Z6j16bVu/QvOneKQh5ZXmBtVDZsfKfpzV5pAGaYqQb/GoaoFZ1eVgJJtxlN87
C4oIUM0h/y1TmX2bg1C7mNTevBqGEAemxKif8ILCq9Qawkd0V4i84jkksKHVdSO1BOUtWfEU+8Oq
/k2kal3jxdt5rJ8BPEdYxQg2y9DLFPKTm0RtTgpdNF+qnvaUKQuk5/R6t8eUpn3uHNeDgffFVZud
ZpoztuhjeUDX0R6J8erbrtKN60Krpbf4KFtZFf5mv1BOmV1iMzlr4T4q1O6iUHJzD8hCOSZYZj9x
tcQEpDQ6v4w1nNEyNf+Rmp1929rT9CePDRANZjrF9xVos3mLf1SPsN3svEqbhssZSnV/Kkp1+m6n
3YwJMXKBTQxcCAKI1c07wwjyfV6E1RHiyRGowS+UoQEc16r0+DB+1mwiG5HjWmEYAEfMATm2pkw3
llCcF8PpriIYkJ3mljtrkPvaokvBakm5hAMSm5lHFmCgeYP4Ml3snqyLWmK/HYrGj6Lg1IXaXYXH
HryImbZ/89jLgH6jCr9Ot833RY6HH9pLN9WhU0718HXUNdT4+q8mS3TPUMMXRbvHpgKuEXpJMFcb
JKe3Moufym56aERzCmLjAcrcPTCdOz2qD0kPqtHAsy4ZfdHHVwZUtiCQMG4TegLyjo8pLYCRhs1D
UTTPSjI+NTYsN3AANLECfE9DjbYkPLktVJ/Dz8gwH6JU/zFFU3clYKBcA5cOtrHVGTetnvyeojCm
dCrll6pTLtNJnAasgLVWO5hjRMHzhdamZJOZyqkicQi5O1zEns1WZO2Diu8oG9TWCAoWYQ9/yqyc
yy7OIFUnzYM5ZZela24MVe6iEVHhbB3UGqxQjDtwa0YxppKdsYMQ8isTItnie9xdUZCIjlmZpwew
Eg9mGlinRgK8ACRR/zLwsvESlON7qVlemk4ghMpvYFOcF8U1lINorFMyjg/jYhxF8zcMJ2uAM5aF
X3UJva8d8H/VdRgN0WnI542ZfB3LrvOF1u9KIBjblP0TJBukkx/WUMDCNcJtmCYvmOLewSXCg8xl
t+/El2nMGuR8IRjc/JEGsofI+RLF0QOWeRC20uJ3AMsBNieMFaBeVxQPNmaH9WfSj3d2DiFN5IiQ
+61Wm84Wu9hTBmiXTuUfc6le4+10RYQM0mO4BN6lXA1iHHZTXOFPqHmycQ64IFd7VdoR0qj2DiSi
l6g2tJuSrJGIdiU4OKwIZxCL8VXdWDur1LYcoORAXInlYj1/0dmpxqS81WfIykoJuU8nBWmL+FsY
i296BWTD5V3FDaAsRG+xW9xCObpOG+1W6+mZxeP61IiObnTFvUyUNtqiBofQUIFdDWVMBiu+Tgzl
mo/6nkZRVGb8aaEQoFrdo4ZHHshxG8asLLbtrCNRH6zrwQHBF1fV9TgMl5XSf6/G4kvgWFuuQc+d
gVn0REcX6mvbn1TsTZ1W2dTIWbhtX2mTDQ64EXdh31+QpftSzHRaJcqTZRSX2qgs/rTzJsqH25TD
Qmhl5qn2tMOSFzvX0jiOIQCEbnZhKABEsTOQNR1uy/LQWY9wVKAFKTY4CWx2d1ZTS7TYbnDotOZS
5taVrETim9UL31fk0VdhbGdD2hdB1xdbK0xwfmODv8RsqN4mk6qh6pAPUTWaXqq2E3xCXS1uirKT
D7MjlFMhzLsMOT44blOFjchoc2JMnptnIYt+ZPUoucv6VjkGbRZr2DmHZFZhTJU46UoCjVOsFhMp
gEjbtP2064znCumAN5kISywXvozrAg2o4yC9iB3lyg4nhYWTwgWIE0zf0jq8V2L2GG71cn4e7P4u
KPMnrRPXs5EbT9LOpHM5Bc6jQ30KYhFUF3tDqzW9XzypzNrRVr2nDudu8kReOcZlVz85VRpvBpPX
1CrxTa4u3zQd+eX0xQwzb8S3z1bsR6wRgSHT+OeayXc9J5EWBFEK/54igC2L/LrLIDaORvvDFs3N
LINoU6B7nxpxCmdOpFk72Fr35NQBhMkwee4bzNw73dl3dCvXWlRsbDtdiAaYdTbWwMZZmb+Hwn4E
/oZK3wKN01bZTzvH9LJT4GLmSb1tO3mclSZkQeH9GYaAyEL9WCniUNTxTZtW91ESPWZtfBEo5nay
I5wNINDZVvalaO57tT1kMvFkDp4Ogk4WFQ9TDWAZ43jIz4S04FpPqRXVnGP1KSHVAsPNIrytvruw
0oagPOqNugfkF/Fs1G8A0L00LqFYd3+SoLpyu/rUmLnvYhgsk/iuUhSm5ey0xLKgoXV3RokfbTTW
5jaq4h8AAdpNaSKcE4p9Cu3pQoO32+YLSrFj5U9KHvilqh7qKBDbZta2lRp5s8SOMo89mHvWVtrF
ZSuDxsP1ft5WLNSNOR5jGdW7OqkvE6eHlcUOJmoXsimIiE2tNDdAG342asfbMouYHE7Te7SAgiuY
MH0Gjh02tGfqIxmAShV7p68uUgWb+V7oTwhwYST38V0ydIMXc/c9qNB5WPEADeCdbvRxOAwqtvBq
XJt7E/kK1p1qt8UbIPQpDTxKC4ShyJp934M6tvqdRh3fB1oP6FbXgEs5obFRW00/xLlWbXVi710+
Rd+o+/tRlp2UrLg1I0KykR1l03f2D7fJk00jI09MgCPDioZUhfDCG0Rc7ynw8pDj8CflK6wWMnZK
WqV2bl2rWyrnTzjh3AbzfIWUbvRKu+ZGHQiefR28yMrylHy6LWnXg0BjK36mANCedB6wZE8kZcLe
BEXuW97G8Wk0CMBZW5D2p/YpJ3Q7hKFzDGIgTEOD4XjlmJuoLLf9HP3R3AT0ddE8pQtr3dafSJMc
woCGatiwEq70tlsWpQDcX0dA3hPXvpaZsy3LKD1Ch6w3FEev4DE4eyOvftDjom5UHU8CtSG3XtIu
uUkyyBRljpMrXpSYQwTN7dzFT0mHCwcbNaY9W0vU27gD4BbaXzFKqNnaBsOnYybFI1o94AP9iLoz
3hoVzrU5C1WbuieRTVcm5eNazFhPDV+x/9zmuXWj9+4hruXjiCuAmSh+2Vm/J3ERhm2CxmwCjD7O
F/MgL2JDfalbZ/AWAwNisws96L4bLWGOi+kraKFxSyNe6sEkOxit1T5XfbCzG37DUOtUQJvpR1GD
EByT+Znf+uyMkHBb9UsdR9CBYIZsdEOBdVYMP508uzWm6LJpodRimgnLU1gVrBIrhCfaYG0b2np8
UmbNC5zw2JnaZayqG5zGfRx4LwuEMFuzDh8KMUU+Nphyk44pDtQNDsPmdAWbCCCVq+1Cg4M9jXsQ
RWyuoem1xh2VzFNjY08g4nkPESYydyJl21EbwUafPBgQ/bb0sHuzZfyhSwQy0ICgMdoJfXpQVDHt
arvzjTJ+agwsEdKauJ4tt+9Sr2/rYWMq3X5cau09oO6HzAjVwmszy+g8SqzlASvzBoxP1HNhzJ1v
rp23Ry3qIdM53bgvAT8cQfOJ25qwe9dIuwGFCVr8qE5BcVQjO9/rcRz6eI0YL1Vn6WCmo4lyymjP
h6IMD3aEuUPHXWKTSKnhk6sG1wnS2ZoohowzkF5VOUWmG/yyMmF8oysJUhFhBryYqgriG25UYE8L
WXOLpbMv3GYF5IvtouJ7ELgn7cch42bpSs14SblpsGfEWrYhamj+jKJf7hPRCIPSirRjaSr1bqwq
Te6tulGuJWDP3+UYlBdDGSsHRXPMXTok43Hs5v6Apanyxe4FCC9ZpO1GBjK7I9lh7AOa1uNNWRfi
G2DdAZKWgLOba2PpiUh19jQD2fvJdurfFnv9ZakmhQVMWA8eRVMPv3SkZSenS6tv8D0EWFtIjRs1
m+QJTAUusZFtl1t71IqDHhfBfdKVzj52FePQq2H0W5dzNwHQb1JlYyhjju8n3Gw2NLd2tvS6yj9d
GinX0F50WF7BScpp3JVukQPssGYOUBdkvzNMBOVtpxKf9aa8IbLo8f8uI/NLqMwxdxjZWieZYssS
CeLkLsVXvNag0Xe6az6NtaI9lwbvAWHty1y49j3s8m6ntyldsLUMv3SGccyi9Anb4woqTaz6sDXg
PdVOqe+MMiqvFHeUflP3Dpct7HgAdy15BsU9jLRzs35Lodx3cJzcbbC482rcMyewZK51CqpeBx5n
G81j7DrRyzgPw49ESLCoVj7sm3wiejZr5Wruc+UKu2xOxWDsTpGrlWBEsa53ue/7coii54zNveYi
NhG6zUNmHwbHTm/AviZHrbTaC7cP5X4aI9BtVCI3g1ZJOO9BAK/XKr/WYT4+i7b72ko+gXK8CLlW
+UVjLKTkUMQ/VWzjAdmjPU25OPWwwUyMUvCnbnBwkAPtSNLsk19mVCYXZmmO40JH5tunlxrzDhu4
j5EEN0LFB48cRIVH81Bf1aZIPYrt1/xs+ZCIQviN1tV7wB7NthXWl9rgWle2KlYGuvzSFb3gC1dG
+9CGQ3dRirHcz4A7fyqmknk0O9DzOGjS57DJbushDL4nNAgdRUiwz9/6XYuhwFUNKpqrM46njy47
yaFB6JNsOlEn6nYS0QTJurW5htnWF5liz7wxAjPfU8ED5AKgflti7rIpQa685LGVfOc24fzuQ0iQ
UzAGl2Vl1ps6jEAFTXr4EIw2jN/Usq/NbnR2kfO/7J3ZbtxYtqZf5aDuWeA8AH36glPModAUsnVD
2LLNeZ759OcLVaHSGS05uu/7JoFEIkUGubn3Wv/6B4xLK6VrPXVIZ2dhMCCwSUhQuugut0GRx3eY
PrKBT8S8N82UvKhWV5xSWczvjBD5VqwmIpYUxniftuOwj4xleU0lDj096rX7iBzrlZxK804drP7O
KufllaNCpUg2C91NS7X3xgg/U47TLD5UAzMoW1/K4kffVlSTlK/7Cketk2ZVpGy0ivxcS1R1kdxV
OwZg85NotBw4NH3401nI+p1hwViMKa7sL3HQOqXYDjsaF5hqRqXfWXpUYaInLG6uqZFjLqL8VBVR
to6CMvFrUWs9XFuTdY8huzskdV86nShV3wS+a5dTVfRa1PhuaPCnsR0LnGwIAsc0xPxlNgMSJ6RS
8SRNCHaG3GG7mz/qtRGvrADvfcOkvpBjAJ2mz9XHxWgHR9YisFLEVzTJZcglwqX7Ap+oty2EPbum
LLrLBEzdSgE2YoKWmLSQJrUYqOUsPQWCaNUU0pO0lkazPwloos/h1Gh7vGQRvzKmk9ZL2ZruAI1E
dwocwGCKaEAoyPSmrwUuyrU/hOFXJY9zan8pF/aLlBIyQ8R2VKxivt9HcoRyTxyx+erGvJDXEPOg
YKR9SIKH2BTdU96U6TNKVUJVZsvK7mptLojoiS9tIYZK9jjVIANSVd9jl0E0esp/x5J8Nj3dipqd
MWoatrpT9ZqBAJ5lLK5l/GuXRNBsBLDtmnOSOKYsPWgW2RYY/pBFFxdj5rZ6pN+pWtvjUY8lKxml
o9PJjdqu81oXvMyQfL0P6Ait0mw2GWZAB7WeRlACahZNJk7dHqJsENaDTm57pFzKfzE4SYQw+emw
FHDbzITV3olPg9L8THVcecuuit8iWYDvjE1AScYQuGj6vWkExcP9vAA5E0AnFlaZ1xMZ0G0rMxa2
eqx3osMuiempKVgXKyRw3cqvs3g6GxYJUm4Qsn2DlTR8DqNEMJXa04tC9MW6c9YJSDOzsPzWJlH2
PZCAQb0E57H1YIUMY+e4C+gRRyteR2lmPeHCtfjdZLTxqRAnrKVUI4QP2hg1e+Mw93R8GYlzGxW/
DUrXsK1oBuKw9+idFd74NK5GAtdPUSKb+Hbz53Fi6Pt9AbPIHw0KTkTCFpavwODJuhlC66zXqUEu
lCL5Czg7dqV9PbG7VNWwXbQipxhWo7qmES8D2UMYIe9IF2nWE1F4TjYX44roC/U16FL5qyoM/SrL
pWKrLokmOxUZECCU+pz/CKW+3UyFFNxhfqqeBQqbO61FEWjH/H2YerG5acuEE0GqKuUZEVqMhU69
xE9VJumrMWJaTghHojvZZX1lCV72OJqtpEJSN1jZcjbMldZgtU90FwMiEU8zjBLvmqUSDnGhT2/w
+GXwrqV8jKeqNF2STeRjXxXjKZxz2S1Go8XFnyBhp8qyRnYuLi0WNs5p9FRDjIGRmfXPGGQJmxmN
d2ubwLBfzKT/EQ4zXo59CanEmROvGl19LwiyIyVIR4biFIRhtRZI0vIs/Mw3swTf5eJsPcGqofAW
UqD7QDymemXs1IlISNCZuNnXjSTvgr7Fh0tg9GuzJkpHrCci1RKQI7a7H2FfAWWXknJQtKl5aqu6
ei5DEcgpEsZlu3TAeI4hxIInpaBgSEIN0ip6dbkbjYDUOBhGsl+MaBMbeaQMUKnLCuiCuHOnkTsA
Kj/TDAa7QR/KHY1p48t4RDyOxFhuiZckymFAPX4P7FZulUpB7J6q066xWhqhTr30gRGOmlKbsyoU
MM2oqo3HsAwQpRHC2T9VpaK/JKHZroifKp8bS4iilQJS/C1YIkHAz1cje0KLcoPc2wKb22YuvAgD
ekwiGWDZqhpblyLErO2haQl+h8cqrxQA8umMM61+R0ciFYdZhvjkBrA8U8jCweTnY1PWd2rclHem
WPUGhocFBsPsQ83XttSSt7o2iXbSiyjaxVXbneWEeC0M6YGSESO/LUlV/MrltvIpV/pnEpL4FDJL
/YoFPZZURlpiKR7p5XpScmODWynArZSkwqGQw+yuzfr+GKgkJrQaSRBZrEZ3JU6i+7rHCRypANmn
mVjdAUqxoDpL/habiVyssm6mEERj0HlpOAzPoGgtGYJx2HphkSqOOZOBTTuZ+6HQR5uYzWiXUhc9
syx+tIVO8QAYhcm01T0IndU9LS1xM/aEi8V9zg4TudKisAKyPCruTYsphQjQSU4c9fVQNoPHzKD4
wdChXo0FGlVGLNJMsoPAJ9PWvSXaajPm+6wA5Mfd5r7pAcskuNpPXVSJHvEa8pahYjvbUEczz2h5
5REuxD57XLNCW1a7MUHhrQvFLfyujaaceXJc1q6EW2ivAzJhAdu88V4VOriq+2mQcOB2nSCedGta
jp1oyD5qN9k18P08FKNIr6UabQeqkmnUc3VJwTU2J/JmhFMiLk9WbD01STA95EaVe5qgd5PNrWoh
bVhV+wjAlufsws+jBxnHHtt/iHlOMKpmg5G0KWyWhXmq0EqBK5Vm9dCYDVhDYzRuZobFax6b7St7
y7hX9Xk5iER/7SLaoH1cqMtzKHNudYZevaaYmXOsISfC53r4niWl9FQE7Y/cCgF1yyjwKxCYvawy
crPFWskw9c+ZRfXk0e0kNcjvhmRSvuHQsEYYNW3lhnvN0hIpcji09QYAezrphaliAN0CGDrAflgX
RohR9wEN2aJP2SnBh9dO1Lza5aJRjcwSio5zXqjeBKR9+A5CqUzoaFd0YlRg8rKbJbN0RSUsQAuV
HylqRtMeMC9mmJIqTe40ECXXCkeQry8xTqdFmZVnAdH9T90Ad5RLBntTkM0+3fB4aJZl8JIZR+cu
b4vt1Mi7zEgalon+oqgNBtHKoPhzKgWneKwxKa2RVq9qBZ9LB0+d/NhDv7BhQB8zYsLeQl38lppR
dLZKYLIm0Jh0YLil5aB+tGX6vkot48AH94Lgr70I4meVrDXCTGydlw1UPgMfLZRpZqWgnK3Nc0jS
mxumi+FMXeIYQ79RxJL0qbE4jCQwMS4QHoa2UXZDCnxHtzzaUXBp93uM+9tqfikSxi9EgoX4a/Oz
DWasLtFEPGpYaEYz6o+THG4qVOc28/yFxnVxygj3aCN/JiTjuc4Wc5Mg6ttQW2xnZXoVcMPn3rNO
uA8T8y5LquOYFB4Q714pxdegKHZmLdqTnG3IEHhIpuI+GZsDkYE5j0LJ1qYV3Id9Y5xxOsN6vBgC
0nVwnxcafZNQq+q2OE7ii5WDhvaCCjrUPYw6ioFBE0S/EaYnGhJQgKxc6UR8O4gm8rcFdHq7JLOC
e7beDCPJnob6PZ4IBKPmsgxHmOJy1aoabs9lgsO3D3Q2bydBQXA+ttXLyNa3WiCGOktsKi9WnHZO
GC2Bw8jugkxV48OFvZc7aa8xNIVmDfbdpkpot3OC06hp4b2eBMl+0kdM8Kcx33QlJDjIqPkrM3H6
7qxt/FrRmBnB4bU5i48i/eeKNM1qbdHb9TZpCL+SauJHiCVk23KhdCQnkV2yjbL7lKPuSNsKNtxY
c7GS9GA5DuyFK+KSthxYw0vSl4RBMLl3l7QD+ad7R9cWBWex1ilwR4tBY6eqNBapCEpjywQl4odt
jj7RARxSwtBW9yEOuuMaSXRoY3WV8pBKZnGkoa0SM1mwO7SsHl4fW7MjhSPxN5XYNc/QpReHpLd0
NyvtvKejVDFkBEQtaKczW4jG/ovFuPFHWkbAaeg2u1cy78oHHCEmRkwSCZhLPu9AjgvR1bRS2+RL
Fmt8Fni3ioIgEX6gtXuO6vE5E9pmj3Kv/6YLPQmdNKv09JrUtT/qqpu2U6JHL2Sdtzt8A0vmw3Os
bSxm06tCVDGMbmFyhM4QVwqVlxjGbBR9mZOQhMDbXmLkMI5IsQEIM4/SI1Dd8IwvEkEHVoK7I1RX
q9jPkySUXthNcrCtQ0WoCfBQm9xn7I+HccLs9jEzh2RrLoZ6MEwiW2iUhY0wkz2qGhP5aGpcAzkU
C9ZRcbCLdFnQASvDfBuIcZU5gyWYB8KZTEYqsxx76BbNM3EFdETMMEu+GGJ9ztmip1gJsBEPdV3c
S5MkafZ4ycmTF0s6UCeqG3BuIcLMuIQob5UidVkEN5N8pmzUPcDeElayCucgs2QYm51pbMXKeMoy
EzxLi8Lk2NC77mKtJkhNkBhb0QGTC6lywIriSg9S45fcpPFpwRSdkXBTKXdKzwfoDAoe+a2hZxf3
URRTYVffJRU7IDO6wcfpQXD1NJYdTmx+H3NI2AL8vHhUh/shKBg8R2EteKYxzk+F1pfPehCEa3KA
S9u0zM5fdC04Eh9WrYOLfrR8VYr4RasJsCiJnrQtTRweCbAq1yThSV9UQidOBK91LrXX8NoSoYey
LxH2VdGSL5SKpe5U5Cycli6KH+e2r+4Hch7kGJDPAx2sAKjIJSIEArkSEoo4YTiG9XNKibQk6a4o
Uv1Uq6nhGqRlGE4IQfttJDd0k8zlwLxclRhKsIkJtSj8kniJjqgl0Rnt8uyzHyibsCGtLQ1zJSJ5
YIkYp0r6gaCLCMqCNWyrPqdlqRrpeyUEhssEWNuLzBi25DoWxzmvzQ2jxdAPjeJ7FFSPWSCWuV3R
J4LGco061RIQvpIH0Csa+xfBh2pj5l4jWb/adFmeEpk4196MfypV3e4EI8s82vT5YJL6ScBBaD4x
ahcfIrPv72emQIc4S4FLg6VjFsIkzY7E1HpUBKNW7d5IrG/ZktM24VpCl9fl+v0kFwBTy9I0jiwn
NJSGORfraCRhQsOD5yfrH4ZI1annNizCdb8oEXiUYPn0oWsriZd1r+Vkb5mlbviDQLypYhUM4zIs
8kiwYHykdSTGktGQR8fC6gIXYF2/J1+FmScN3bIy8hj3d3IQSHeoNfSxyPhACDMp1DYgXdIpL8zy
1CdRfyRjojwkY6SMfIyQAjAMlTZxljORGOHfxlnd/srFOHrpBW2ObZ5gwmhkFEyvzPJn4k+kFyA7
8LW6VPfEEdEgLlXtlSN0oizMMR+vB2MfEzh+R9rM4FcNkR5mp/VvQa1WbhOTqLHIabEnAiPYZITg
bGe5YZu1jO6h15biqMxJ7NYYtzhiXkiDnbacn4qYM9iQqeTGpZYu6Qb3SqTObmxlykNZpfMlW89w
xsqsz8bo1XAZiE/pTnpAXHIPu0GssHaq4EJ5ZY+qyMn0wQJ3s3hk1CfBrlhUw+1nkfSBTjHiXaYO
2U4futnFjzGB+nBplUMctQICk7YNNnkvAJBQasKEyV3JlwKYcwenOUZtUqfPy6J0d7NGUDL5DPlX
ie5uFZZL/SVoI/MFE3v9h5o3l4KCwHcYbZNjTppEaLaUEThdPo9tDoyiFHfm3NZbMR+MYy8uoDph
rR5ktZuIou7r3dyWwooRPlb92VCemBHwWyVlknrXgBawAXwOzkYiTqs0FavIpQwTOJ7r6q5f2B4b
SQF+1caiv2trw/oWhZGxlpS6C20F7Iic5TR5VBreF5Hrhn5g/jGurU7KexZ5M+7lUCZHp2TvIOnU
ipUf6Kl7l+HAwSI7GsSFaGfIExf3XvkycRfSWdv2A3Vm147MaUat6m1cjbQniYzPShUKbxCa4Hua
EzPOgR5PP0roPqeeBt50pUwk045k9dorCL2AUPmzyylDomV+Ggjmmhpp2HIdZZcCx3lBhA2pnepl
/dpCe0GHEy7gpKocYeXUORZts0dsW3WYCvBBt8mRSWhxBANAo7Q7YjCTHAf4Yh5qzNpT6mZTZ2Qn
2SH1D7N1VYUjmYYqc37BlEaHD0a4Zf0kXwitfyO8ou1R8UGzVByXTfna4rQkMt6Y68VaAYa30DQh
Cs2BkX3J5kF9NvR2zNeBKcj3TR3U20CjWfCURMSZVmnLfC2IsRV59Bts6i0TWgflbbCVIgk5VMnU
J5S7aT10IVMxCqkn4mcWV4RBG/u/cYz/zbb+r6LPT2VcdO1//+Oa9I+YBl8CFWNn5BpQ1bUrQUqX
i1PM/hqv+yAK0QVi4rWJE5kds2MW6EPNaTwVgoVX0n3uTbMn6bFv4CP+v7HLr+/j2ho0Jp94KsVR
XxHtozhpFHVerLTJv/RK/59d/g/sVn578+637tt//Sy6uJuP3/Kf//2Pp2/xeMUsv/wP/2KWS7L8
T2TgIj4q/6KCo2/5F7Oc8u2fqHzhh2N7Y+C+zf/zb2a5rP8TFi6yfvp2MhUw4v0Ps1wW/4nBK7pd
xTQlU7nw0f/3/4K7H/4s/yYA+Ovf/7ZEL+qav740AacQNkSVJfV3SvkQSqaAK560r/bS3bQ3T/la
BvS29V33fCvLgd/x0TWMK28CNWwIhIa2t9fv+2N0tkdfuCGUvvrC/nP7xoUx/5tewrDSWBAW/rSy
Nx6C/fBS7ktf/B7+Um8Kdy4f6QdP6NrzYAQ+7Ba5FfdNNKQnIj0hRIRgCqi+Gq8zYFi6udVM22wU
iOZq200/x8F6RKflZ3IPvSup1VXeT4aNrhqmQnaBHRDRuxg1xMAIign1I9fWc93o1Oa1BN5bZX6X
mKY3qnLrLnJSef0oNUwQEnFlidHoXtzXPB3nL/aJtoY1CeYpsWO8mBJhOXJnhm9ETJS/RivVHaPS
VFhafY60iPOK8yd3rZnxwpwUEFbRFDQrHYy0gNpMA/gAHLDurKHCMo7o0iTrI4ioqWmng1BvLuom
L5zy7CRm4ltnwnqGV9gnj3JcaxCWLBMOk6KuBiYYdleP3Q+R3DovABVa4SQf0n7LJZR3U9m1TVOt
ZJzFMIUx02PQ0jyURk5Xn8rfyNHmqO7M2AWekA5DpMMYw6XUE8J43OGmXe1TGAa2EISKE86txSVA
3jqC9N6MtIcYrWaiQ6L16IyREG5S0WCkpWj1To6C0ZGDcYZkHIROnjA/KBUO6SwgBRQu+tdcigm/
lqn6Cim/5dv+Lmv/aCFdaXsSoR+CZqqlvSHtBfWAWVezrC9TkYmGUDB2un4/xhvT2oQQ3n7bh/79
uf/+ef9dOPLX53F18FhBgRxVyJR9jrs66MdA7NdMZG3TVyTVy7XM1GAaPCGS2n9JjP62wfzfXPEi
mPztg4R/b/Rk8Uh7fuBad8XRVlYyHM8bP+hdWPnRQ7yoVH77+8ZshPV8+eCbixuqTU3We9OJoEpb
6LfW4CYPUbFT7diGCg5RJ3QlZCXxthBgIjz8+aFeuTf+9VQvVctv94DWp4ZAai17s449K2yfRiP3
ltZyozo5ME7witw6FqXCbC1J3dQwvmrqxf2pWcptQw4YuFlM0toovUSXFgdOJeQ2aI1G+XUUqh07
yo2nddlgP3pYV5JKo+v0TC3aZU9bQ7j7PVM+W3UNgmDjdqf96G/5MMufnCLXgkod3qAeyeGyT4ZV
0zyB1gVkezHJ/mJcQoN8Bd4x/WAZ7YztmDmx4OCFUz8bwqnr103+WKU3rCU+WfDXjuRtR0OwzMK8
V1dM5/rRLZS9Xn2HpOIRB/Xn9//uHPHBY73WN0oS6Q9Sls57xabv3t0NvrCfHSiJx/QwbDS/tWMn
3/Ru6QAyeKENvOBPzhGK38q6r/3H3C42s/fYOOZxy3TC7ne3Ttp3Xe5Ht3Y5gn9bmqbYFz3GpfNe
MleiSKdvAzfkULDH1i1/KaW9QAQYt4ygbBQI9fc/P5Er55T/fBH61Vc/zWUxLFqyYNiGS4pdt3ZL
BnaZk5jYHstnBv7LTjeTG64Nn+2k14r4thfyDiyHD3AVriNHsuEGOhb7jLIN/VvP8rOt5tpCbQi1
LDItrqKvglV/LjYAlA6D3XXwaD0X62Fr+uQ1e9Eh8CBdOzce5d+V5X89yustG3MsbHu6ZY9hi71o
30BpEsVrTH+kJoiOIy21oT1FiDhi0HQRQqIG88xW5Rur2/q73u+vG7ja3XQDlBUZw7In1dHp+uyM
dfiR9sY3tcRGoe0kxmawoKe8tqHlllgCFqnqI4Nf1RHMOyw8vJj3ohEZm3TfskYx7U4zsMzZpcVX
C3TetGZ0G8u+ml8XM3YofV2aJj9qBl8ZOq9uN2a/EZJ9Wz4gf5GNAa3KDoNQpy+3QnVuxYc+4RNS
7mPtJZl7NDVn4BdbNO9l7pAoci+NRS+QwwdpvlNG+lOoXXP8RmwjqaObYPnSm6sslXdSVp4w+djO
XbKLhABqQ0efu+oW0zXB65ToFKrdBusKNy4MX4o3YXvoCn09aeT4jg+UO+N0gA/pVIG40cqL2EMl
AlR/1IGJOqt/nQZO8nZEwNVpR2WM3iKpP9QkEP55rXy27WpXnx2Gn1nXL2y75ireabItHrKdtE53
fewUJ2ndecs3803cT8/6S3cYH+V9u/7zlT/bZ7SrYzgmjKPPI64cCicZ+Gok5SS2m02Qefq5lEOH
dMsl316e1FwfROV1ku//fOn34JEPtjjtqoySjA6cmIS9/ZT1B5QDziKqnsW8mYTkcdWYwwnayMYC
UFaHcwGRwhJA+U0gaXOl9k9hW39prYdl2hVN+xqlsw0E6U3GEwMKkgsDX5RqP0lDe8GgHqOKWvSy
HLphw4KECTtdbMnqFCY0shQUSWYY+eWYHNhzt0mN1Q8MNAno20iPS7iXgm3YNHaQfm2mvajfBT2M
u8dozOycHF+19mDK7XuZglW2qzS9cex/th0rV3sIbItoQN4q7S2YGk/TIwzMF+GnzmFwSAVOnT+/
iXdfng/exHU2UATfYqwWLhOey2/jw7IZf017Y60/im/lk7Bq/eXcP2Y//3w15fJ+P7raVTET9fGi
SxVXk1cCL++woLh8y/pdF3kLsLKUOONJOA6bKYHL7jaEL62Hh8FRcycWbfksbdLsqwKZOHVxKBPt
1idEdgyP5njqkR/d8pl9z2P76DavGuocFo6gkJm4H7czcrtS9ttFxzXsC+7hQGp0Gm/9cIq1YlPq
uwzDmFo59Zsqh1fqlzfwnndjpg9u4jpsBtL01MYyzwr3H5FI8uleLtbao4ZGo9eoxu7i/VTvDBiN
ceikt6qAz06OqzckMvM1h46jq29LiM2wgZFsoykdCx53fpDyr1265gMlWX5rAn8aGgo4eOVCfsPl
4rMbuHr2wZjHTZtxtEDYdfIJOtZekYQbX9U76PjBQ722+k8p+yAd1/I+bmrxdUqiZd2gbvG6oQjs
BLMlhvGB5pcSqo0mmeStESnSNpNSi18LXT5Vl9SRM/ZKc0ljXwp0yMMBnvqVajUOSXOYalUCTk3Y
B/v48UCP7aT2QYaNwc6FldNbOoyIwf78PX1SZ1znOi25oJtdyLOiTp6HtUmtFi2GnU5vf/77n+0O
2lUpOplZX6gN+/S8HY+Wj+LFExzBaTiWJO+X8CP2ScW6VTV9sjlcI6zoQiUVk6R5H4UEcwSvpqp7
Yn5Py09wPOQCKO720LkMPdRmVyZ3CNr//DM/e4zy3wvuOBqlKoPOuidBumBoxXS0FO5wmrvx9983
049W3dVHZY1DmYWFOe9zr34VPfPrW7sZ3Y1k62c/3xq7xAe+tifPXBf2iamAI7tvktOtGOd8T79T
LP748w993zs+upGrj0sfqs4SA2PepxLh829z6UvlGulD/Jqf2/sh9vUV1EPofKbdrIQtooH4KTmQ
L9MAf4nuRVH9K/86hOuWGfC2v7HVvftDf3Bb6qX3/a3jGcImFAY1mfdIWhjmv6bmuUN3iRPq8itN
ceELJ8dCNn2s8QeutkvvxtFKJoEEcaQQbNrJ1dotg9kZcjRjJO1Wj3J5LB/d1xUyWYfIFPqE97b4
7AfCN1LovdyVX3SahRtv5JNFf8GNf//psqUvSz7oLPp963X78aE9wKpjJLlL3GJtHfQv9SlZF17l
9La8ys+aq9ihL51uXP4TWFe9qj7BrcUCgQ0fePZiRatOnuwybWwsM9Fq6fJqKQRKIVeJdKZlblS9
ZeskOKPThjxCoDRyDzjh8VfmJW6j2+13k6jped/fKFE/qxeunZY0fYnyydQgrgQitLxDd9dp3XGZ
dyh6h+EZnhl0faUxnGjwu2EbrvSGgTXUvZUYHzEjmSLfRM9TnItyrSnbFmMm1PBQWTbZcEDIM+Yp
Ar5TWxyjBukn9hB/fq6fffHXoSCFUaBLutx44+Nc4SUOW5er2XAQbLLLXcS5tu4IduB2du6EGyim
G91dpRvy2J1qS0tqQ9Fb/flm3sM4P1rGV6XkILXanEkF1XYc7Rp9Whnm1xxRvXEfi+t5FJ1eOTal
ZRPl6VUQw2c4x21sJ52MNAH99tT5YfK69JwusAI0FGjQGOCb0MgO7qLcj4LhkFV+y7LpPRXmo/u9
2o9TwbiwMy+fHbWHQ6cpgc6E7vK9PkKUKG1RcUGyi6NoPEMMqi1Xmm7kP3w2i7g2Gu2EAG+WnqIL
EdFz5fbfpPX8FXe24ph4f34byicFzrU1d9DAVrVSLjEzhz3GZ8WvHyq33RareQ27YLP4+bfsJO2Q
e5+Fg34qV/Hz5AxnaxvY0ZFSzx398ECnvikfzVvr9ZN9QLnagSN4z8Kkc1PltNZRatXbMnAky2dU
URFGY5d0V94s/JJPoq+ljoB2mQBj2ySoS/KaQzL41vBLlE/wqXQVqsG9Odl1vq0q5LXUhxTpNrrZ
EAVjbi9f//wk30PbPlgnytX2rORA49APpX3vaD6qlZXkgxt4/XPovXCKrqaV6ou+tG13txqYz/Ck
y2jw9+3agOgYNgOXTDZqZk/7cpetJn/YKG57iGFF+p0NrIMafTOfJA9hRP79zz/28iI++q1XGzVm
JtlSXC6sb7U9QJw7efi6H4wbVfdnC/99tf52BBM+eAke4u9jXSFAN3Osh+qMf4vkJYfY/fNv+Kyl
ed/mf7tIV1iztWRcxHoUStugVz+Sy+hYaGm+iG65CU/p3a2z4x1A+eCJXfvKVVkcmUkTynvROvYp
sIATmG5Nh4nAULALlC35oSpRQfgyi/bOag5CeRp1u6asOMvjY2h5zB2gWxZnrLjk+0lyqDggChm1
PxJh36Z+nPtq8hU2ediixcDn57QA5FnrqV1PF4G3jb5BTH72mHEarMsREw83709hx+zsLnwoa89U
MCa4UWa+/7KPfvHV4jQlVdBzxEv7wU29fGv5ske0l1/5aK5Wi6u7uh09zJtup7r1vnOiAzG9O+00
r14zr3r+8zt+xyc+uomrhaoPMvrRnMeu1W4FPebLLGzgX86r/hcZV4rkgbt5k2bXjwiEra/fgFbM
u+aZoyZxctkezlA9jxV+LLRTMV+YajitiXnN05/v7zPU62IO9/sXHDOQN6AOAniQu5Vjr+WOzRnb
hMMErc2TN6gDux1doQ73+saW/+mLuRR/v637fOkjoj255oTLoT9jHJV7Q+snhqtdin+I+LVg64+L
+ZyuuK42vQCHV874M+wdeT1uSiQh7X2p3wnoMo/FLZj4syrlfTj2231dRoZGKnJfqH02pR2tzpIP
DOORjOlEfJiRz0zM/ikx8mhdnJvtalV7nfs8edVKctpNZD/++a28b9kfrZqrIz+vshotL3dS5m6/
hhmpO8tWzl348xaUr03J3NdGcXFuX9Kjuk5WdIEws3O+r7vQU+Z1vvjJF2kXdt70OHv6Y36f/wqO
unCqkhellbxbJ+Vn2NA7jvvbMwuzCS7lZaOMgu+ViV74AHJAnLIrd1h/bpXIzbad8BitIGHB5Y4O
wrK6FXvw2Qb6fiz9dnFRqRCiXk680h69/JhuS2ej3XvkRHiPxq2W5PLMP3gX1xmpS5Y2qXpZrQ2L
Ydj3Hpba68pLVyKTsMC1Ds0xPqlfGic7RCt9ZTo3uVaflEbvz/y3n5crKLjggklg4Yq7uJgk+FDo
HGXLerhL3WIbedqNs+izAfB1JKEKySEpLpVefOw26lZzs6dqb25z4A3ByZ+gO69Um4P8lG7Cp8oR
dpZ7y5P6k7P8HW357WfKo4gVDNK5vXkvuU+Trd7htnF7hX7Stb7vfL//eaK+hgap4F7x07Xo/TRW
KLZWwubWo/usPv8/rORlsc/aywLpfFQxnCztSnfNp9ipbNGVnIg2R/B/RLd2z0/gGemqfQkDdByN
yuVkx1zp26cHDP+YFj6o/GNxJf8OH6y70ME7x83d1juHLoruGxf/pC6+jjdIyNhbrIZrp7bq5Q41
uXcLelc++11XqFA3t4mpX95T5+M1qa4W3wT4Ee3aaza5lz8gj3ZCH0G7o63xvrShK3GSn3S7+Sa7
pR+w9WHZtWMuTdPu3oqvfS/5P/r8rzAiVYkXjMO5rcEVvcKf9v15sIetZDPt28RrxFCeuupxEvHa
M7pPe/pV7oO73s/3k9et1uAvG4R3K9kn29Ab19Em9P+HszPrjVQJsvAvQmJfXtmhqL1cXl6Q7bbZ
92T99XOwZiQ315hRv7buNQVkBpERJ76zFZrWgu/S7wV8aUzEzx9v5jh5vSFavFYeKw3j2irrNDp0
mY50rk7lPt4wilyrgC5dfBMgpjN/vmIZAOooHWPKndQT54NWDDmSHjSvDNJLDKloiSHzUCxtxKfV
W10kc1IXgNcyyIw3vVNP0w2NLRzH6z/IFl4x/McfywzoTHV0uGvv8G/V4+8f4tXLLtI3GHOWpJ7v
t9azy/g56SVCfzivOojH9RY7LEYlCgbQWw94JebT879/i1ZxRlB6gYTYm9B1+vC5a1udMbqBBXYW
Wh1pB+q+Kql1PtSVf8wB6UU+xoKME6cAX3vjWTkiT80aM/zTYVhCbTEGS1TuBV5ZaiJdRnEfbflU
rN3oIoz1GGqb4TFQVQ0vjHAH9R0p75Z/9lq7cGmcTag4keoOj1Fg1ExU2X1wKc1kz1/pJ1hGMPff
l8d8sv4hNtCLkDUMmJeGsyfyjzGV0JKiEkx30E8lAcJPkQEoK30ckYZ443Jr7ZqlkTrMEZHixbge
RiIwdXvAuPS92sdHUJKgDLrVduNNbuRAuf/Z2KxduqyJ3oFOHkKcbH6/5ZUIICxduTA6MWHiD4ul
/xR0f49jP/cUnwBFn6wBXLNPzi0v9SE8i5d/vOCirKEMAD6B34MTykF5V/wbGHS4kMipvaIKH+wj
e41aPYw18U/glzqzUU1ZSYj+Q0gPcwnOqjJW0LG7FhcyP+PmIT32euZMn4obXHOrw8LaFUYyqSLK
VdURkIGNSu/PmwOS6L+jAIFVWOunwIdJdKj13SWs7m0jbB2Mf86IhC+ZzLcYU/VKRWbHBaiAWJc4
kYE5dXWuwE6ovoavr6+0PRmTMX+uyo34/VXO++9W+UKNf49rGH4Pxm7AHeFZemHs8dCJ+mqGgh+A
bafspeJVZJZaf6Qf/UfJJbKWl/fIES59b3e5CsXNhK5ihB8Z7YdP7g7WYenKb2Ap9I+Yq2d34Tnb
WOJrD38RmYp4CjCQiZ8KAYqR3KKNb8nPae5/DHmotsVIaoM/KwpPPiyHpJeBXIJn2tflRGNG6/ft
stLTEpRFTMJUXQaq9hz53qMLe2AczmQFNXYw9uYb+Q1gA/Em7OUjrwYPop6q+KSgSHeo5joE2Rcm
hUbXln/wSmoMu8e/1/EEcAVfNVhpowHpLNZXqNFaagJfqYr6B6c1x9CIzGpj16yIh/7jKUmNUSMD
2opto0ZGhOPZZIYmxlVNUT+VKqdhkF5VdLCQdTyKfbCxtlfaMsLMyv9rbcO1kpJGvNnWnStorMrS
dhRpySEEkXSnXLodzCl27DN7A3LlROn8uX5vduEL8BIOizOxaAqCST8RN9vXx8Hwd/yWS9OcHf2w
65YOOHzTiSSPCBYDeUrBsCGQ/bCQ28U0jRbFlhm1uHaZRbhqMXYYxDTDeKkIiVyYdNoE/Cx4sEYi
vfvipEqxvIfviQDlOgFbL4aSWSaoFhTPdXclLCi1kFiCmiAmrU1HWKwQEJPkDU65atgBMJRimJEc
IqITOKigHAKAxJmCmIkDUXYK33jazDAqnaOu6Q95q1ejYAKwYceyOcNHEqPPQc6k2dcU3TBwcATO
joO7IqkiRLyQHg7jSx3fajC+Rfqe94wVJqI6taAxAs0BsoIVp49JdUww6QS0gemLtU7xHcr+QqT9
vm2/Tm8/valF3lcCCMi0fYNU/p3H0H6pU2+gUNdX4sKkI3unfW0Cnm8jFK3tS3mR8WVtCnMQYCq9
mnobQOWgBgN6AyBia4BcjCE/iYPd7FNRpdDwqZwW42coTKZoeMes+fsdz2vjpxteRFma1JJQwLfY
a2emUIJvgimxGC2s8o0LrPRDgFr7e1sOfZGl8A+aCzedPhqJDZOBPbG7N8rgnff4MhfsUovdUTfo
V36/qZVyqiAvoi+f9WGdw4oAYm1QqA/DjtnF18AFHMEVTWJhVmTc5Vuhfv6jPz3CRXRNwxTWCxKm
L3p2vAmj73DBcBunyOxHQVfiubIeH6qQtxgZxIiRMwY/wijpn1GeVI5wdtm3WgTxGKlfeIhDIxE9
NIyv/P4ovirIP/y65YhUlvMV344cagVILvbcs2Rz1+4Yo7arc9mLWHgSir7Afnvw1PQFo71CksuA
7qBNDz7k5pBUAVaxseDndf3Tb1lE6ConcdL6eC3y+FrLtxZM39/vcuWjvpykiuSiiAe/REY+aj7j
1qhIM/m9E5xGeRCiwsi2/BjnX/rTHSxCbBajDEkG3EEDjXQIMi2QG0Ys7cA+stJw3wyfv9/QWiCS
FoEIeBYx9gssKjSljsVr5fYPwVky0lf5abp3L8nGG1nMw/6fJluQFiEICuwGVtt4crzVHGovdUIt
1WV90hR8pkUIAnCk6FRwVnblQ2pD4fi49b1e26TSIvR0aO1mYOIhMJw44B8gMkZhJ3iRLrkNSNA7
9yoD1MRv69/X3t0iEDF1NMTCfKu9Rh1xRDQmfbBDM0WZBpAfK9KfgWHQBmOrsbh2vUUQAlx87P0R
1+PQx1DUG1h33ta00kpnVFjOxfAy1QqgcKFMh5L0eACTQI3tASMfW1V96eeVvpx3CcEYxSgXFmCa
vnD9H+FcOT2th92GimktSVyOukR8QfpgDtGdWbiDXR8zF3R2HS6jh27X7YhR6P0R5H0jdIHi7Hdx
tfFx+DIy/WEPf6VP385dQtf0JOYQEfFWngDXp1UI3CffSgTgwOwJMDwGAFI1tYEEFVDoSY0GCJ7n
AA4LrTHugHSpgFGALmKcXQ40SY+O3Glj2698jpfjLlIPu2O/x1OvIPY2RQ350h/wfakLxr52ypnV
u31nZTocajYuuPaaF3EGTOdarhgaB8L75CUvgHFG0AtI+8nyr+h3Kg66ReKBWNFztpUQrJx7l9Mv
Yzo2CTNfsjL8c2LPbxswchcDD/8Y1JY2jVUCYJPP4gqpg4pdfyZO5nKPaKXqiYfJWru0R73WBDd9
zXG4pi3ptlkLXru5RZCRIpDYqjmfEjjwFG+FNQODgE/ZDbEb7sINRdDKh3Tp/U0no08pFU6XycBq
I8hEaW//viDWKgTLSf54olgSRzhFwcMjfgYFPrlwjFYffe45Gy3Ax+NCbzvgkTWBoAJ6DfiLwpyR
4ksPXX9jbRA/0kN7xHhiy2nxmSHWxBvBZ/MBLDycTSLfRA/ZjVHrsIUZm379/XevBcSlhpoP/GAc
52gLkwRUUQIrNlkHikVLvvzjFeY4/y1uZDFXlpWSz9Wgdz/Tea4E0KcCDkrvwAxsWmhs7tszvSsb
cylyTqs+TeSix3vAAKjRPUlHnIEuxMnNxJnO4d2/kgPkcOVrsbEvVz5Xy5GfUQCrGVzSuUhQuUyu
wtcGWqKPzQLiSpq8HOwBfHVigDaaZ/WxpB5DtIrKPa0jqKl/Nt7Q2jNbJDOxH/E5TyGyz8Zm2Oqx
0XSZmopWjgNniRKb4rFX0DjZ3sXX2eRPsFWAcMauN7bl2vUXGQ1o8DxdARrrodTTf6bXzvWB5trq
Sax8G4RFaGECegShlKK96Tgc/dfO6QG0O4kP/SVwezD84aENwCCoO5r49vsDXUmrhUUG44MpTstw
CfG6FlQXmOWg41Y4AAiBefRvVT5hcXiKQRUIqRKPDOfdt3QX8urvP33lYS3F2/Io1GAp4u/6QOCR
rlE76hBW8BLb+nCuXWARDUpaKZVykAFvgCXVIb/J5wBlD085d5rvMS5l5UZ2pG7+1kjUSsjn5zX3
Lfo08MSJxkShPZDs4Qd9rrhKB5ENbllRCOaAPkHgxWBY8lDcQuGWt+ffn+PKkl5KsRl2gg/B/BzR
tn/AhtlXmwfnle6QsNRRU7LAZoOPRxgcxnt8Ku4c+nrA9E6vyXHr/LtWY1lqntMaXG+Ig6GMcXgD
g+E76WlwEpctYZ+Duivs18JddcT3Uw5gqrOx+lZiKb8IBKB4TC1N46kRBw2L4gGmcXb7Jm39+bWX
sogEow+gKt0jv5EU1KZoQcPEAf/WShu/fu3wudQbN0A7DmIyzp3IsVZBW+x6oC5VqE1AY7v4oIub
LaO3ZCMGrAiIhK9c5NvaBse2gmkEPj0StWfehH2PyfVYDZzw7GcYp0P50IMEc+NqK32Fpah4JLnU
Ad+P1i6Of5gltP9poyxlvzI9NDVD+YjOYqOS8U7BUku4CwLMwDbUsNzKF3Qp8y2yrlb6RMLnxS2h
gRMwpRO55JafpB1Uxq5wzvXyCNKmWKilRkOvL5qRHkIkAk3uXd41BuBizpYGZaULKnwJSL69NLRn
5F6J53I7tCC5SbuslaCi59/KXeuhl6GNRmjCxuMg2r3d2pSO/E/nIcwSNnqDKxF4KQ6OfAGWBT1O
kPUIzw0No8l9B+Az9sTvb3RlEy91wbCCaqKKKlCCUTmPOgCgolIn//L7H18hDYDi9Xc8b4uO4AOC
vz6lL5EXkt3gW9JLV919Voc9RwpdRxuqW/2otWLLcqJ2pEQ4U1IDjkSYVJgM+RzHcHtgnCnU0LyL
kF4msk5jCkRL7+FWi3MtkHyt5G9rhCIinTRzu7Hq31652uxZsxPNyolhlwGygN3Wj/4Ljve/P9Ov
jfDDyf7rxP/tciJLBLiA4nKx7EyKI7CfbK5FucEnRiFoNHi3Kc5iPTi24BqrFe+yk00nThmqKH7W
cCGDiinTk9qLIP4WEmA7GbfoQ8BmVT+WtITVK0zhtRVWNuVhwCgmzzz3mqHEjHncqnz6/TZWBs/A
dft7aRBK8rlCwruKvQkyrEFRi4tkAkOk17veHNTyhqYoCnTiafgMnofX6NgAvHNvtooQK2nfUqM+
BLD8DYCF8gaTvrf39hC43AGtSl0wCi92UTh+F6G1zS+0nv5jcssu0huxgXG5NJeDZq2vsCtcyUzO
5S5Ci5Jo1DO9I2di+cbGE5432Q8L5SumfVsoLBzh5LLDN4Ax752JI8me3CorvkR74W3wfKfwQrtw
oKNH78cKtPjw/5DqrlQIllJvpem5iY+QkEBWajMgObfOBAflVJ0KLRyNDGChavy3A8nXCvt2nwyw
uAqTImkMOXg/Gd3VT58H5c4+/v4cV/KQpVK7rFpfgkv4nGTD2gcuLaB6XDD8NG41Ttc+Ml9l6283
APoSCGm1gBel8w+Twz7QiZpZ/ol7nJNsFMKgIB2h7oT4GvvCjeeXZb3kOAG1G0FlJe9eKqthxld1
8PTiwbePOxX0133RdBtf9LViy1I5nflCzAsCbg82bMDXO/mNZk0c7XiHU3SimJ384Fcnsbr3uT5B
Alwa1UUeAch/LGD5CU/yPIPHhzNIbuvD2bMHAbsDN9btULbBoVDwOkGNeGewephjUjaLHqKU7coa
VtNw1eo2VtnKh/Kr8/ftJRViHuEYh3RxOpLggSOXmW8bmbDopuKNt7B2VliKsMWS6jkGmEmPvoc3
ziao5Q043avpHumN9vtyXjsrfP379xtpxFZqWoKzQiudW45/Z8IHFu16wc4U4GY/eSUBTx8OwBXz
3MBSGlhdOHXB6RnzpUJxLJWt7OCryvNDgPqSfX37JW0uC4CsIsOnk50wYrSNBrf7VrWXajyKgNJS
IZyfHvkjC7xDFANCZtXjZBYHsbQ4CBhCYLCmRs/TGVRDsDMxP0Hb8THjP8o4NYHqi+EIDW9eoAQV
eGcXNPzovYl6bBWYLFgRA6kj0RXcVqoFcDhkP2gMNTBwDOLTfSyh/NdHKse7ebSvq0FvAx20DoPF
1INMPJp/+f19rHyHvnKZbw8hbSZFKEt0jmmtvoruR+fmLqznrN//+srGXurFRx7mR4xfIw4L7zR5
9oONTb2Sln7lQt9+NUiCQZUFeHVTdkQ/Ad5rMChTg01E1cr3Yyn+nkTYveU8Ts197Ai+nj10Lucy
Bg4eoLxvpQArH8ivbfjtJtoBNkZSh1pnZwI+oSZq6TB25sSmb6LoqJzSjS23chj7quZ+u44Iqzam
hseAN3HQy6fPsBdT4Vzx+xtea24uhdlKETQ0VhEWEE6xRwbUSFDqkEZldu1AlbRDF8DAiq/t/A7d
skvutZXcNlVXK2FxKdJm5ZqEfBGiggvPGg1ZHH+H34UXYaB67q8oWmRNRmhAVqw8S8+/3/KaLpRe
5FFFAs68LGBVp05n+lZjwX30Fu0yQ9YFSzbBRJHfR0/6x3VCz5vg2/sbRxrFoRxbtHeHo+wme0iK
+BN1gR+vBl+O07hxXFrZrEs9dlgXXZzJWPR8CoI2JFOxcNt4YitJzFJ2PZCGcHKAoM+07T7hGhSE
Q+hf/KPEgSYmDAbXSFrhPwy0aFQTOuE+pwsURiazBidt4pU8B5/Dz41fs7Lx6Pnfvz1QH8xVQLJx
LCR6bzSXdp/tP2BThBEM2e724Ua6vbY02b+vkoRVWTQsXlvNJB7NwrBnKIyugtMgTIJhdu3kzbCx
CdcOukt1ds+Dvw2VwTw+xbuY33Oh+1E9OAljWkTYuMiayoWeg+W3xwazHkaRZoVd7rBGY80XCYxk
D883HYpDC2Ow9Q5TlFZwTa34QTpRTqioI44UysYvWOk/8UtBNhRA0GvMtwnpCUZkYMEM3QSGh7Wt
mKzgVv6bEsBv6u9bHOW4o2vY63oJrGEyfLpt+Jg1JoMJSOK24cZXcaUWxyuLAFJPIOZKA54kZTeq
//XKMEfiYrIGEIhRT45buqm1+1mEjomaUoVjEZzhEwr5SYkB28iJTvV5S23088bml/pqwfdhoiLh
AqLbqMiOz8N+Sxi+9qfnMPVtuZEOzj5xgT/NSQ8cf+98k0uAYziW4UbZ/ecNyiuLMFBxUitRAy4w
MlZ78QG3UFClqDCarYn+xrd3RZnHK4soMEx5TOF8hYefGQDrtcVrmGoySr0uBwD/eGBwwGjAfQlg
5Iux4+qTVXTQkCNw5beajiu1Dn6pk4ZzLTf1DH4DzKTAd4ERkZR6kD1K4N0lak/fZb2g7jBr1+PB
asmTPNoiCA/ZXjY7qAZw9in3lAcK0J+NADzf/E/bbBFJRj+C2UaPHzRdO53aFQfWiM4WYwmCinmK
jQLE2qOX503xbQHVoUhFdI8jExkfhcKpxx0Nkx4CnuAkvlTyqPKtHYUFznd6jDZsyLqFbI/UThpu
9Gveq1GypZVcgUfwS9k0lUtSwCqoEQg9e2qD2oyeI9giKpJod4IZcf0+5vYRBwsXVURSEd+BWcsY
hyY4SuwzGmiBnZ+HG2tyZWMtldJtWYSKX+HHUGOutQTjTiww5xIGqoHiDDe0Rz9n6DAN/fvh47QK
148QIa6U7GlC1064VCFqPRufgp9zWl6e//3bu22nBLjvEveQt5hGYmCdDjpuKGw1AucQ8MMCXYqG
YYYEd8T5Q4MZTKv0JrXbcYdOw8ClAbUOyh+/b4SV8CwvIhCloJqaybhMZ7avIEur83gC7W315VZy
c34pC0Y9teNhNYpmBshIp+A6aukxcUVdespeu0f2SQKBAZydYM9oKewp4Uqkw05js8e1tgYWre2I
KdO87ebbg7olGRxg2ZUw08t4o8u0EsCX7gcp7PZgCjvfHoaDqwPSAU1GB31jm6xUKvilqreZArhB
Ukjz5QTBQe3vuSlfAUU35F5t9cmF6eBtRAlTOKf27+thZQaTXxoitFM4FcV8XmZ7XUZgsBm7oNQU
BMxYHdBqYu061kX4wFnJCRa49WHcuPKKVBBjl39vKJi60lHB4srDO+bt0lqHhY2IprcRWPwxNSkt
voMbgjtV9sktwWw+Ui9jK01ZmeThpUW0UKJAGRNMlqPrFrzAR9CdTF7zESCvge3r43Nijft2D42s
juGd/EKdp1oFBXsf70SzsFv4Nqnhx8Y7+LkDyC9VwUGo8CHLIXL1Wq7nZrebzo0JXzqrcbeQPqvv
eZHb1AwPY0oBEsTsoDzlsImKtM7DVrz7eqUBl+z5pmDwpg/ZJERcG9tlJWYutcBsPjV0DFsmT47Y
T4pAeyiPQA3DzPb3J7ey3aVFqjOi4h8WIh6ccgwxjNl4W4rNtQRGWgSSpAeQM+ZxYMs99hVFcOyM
R/LOmaiXlV53qvbRA5aoEVkwV/HY2k4jLXWFZ9YbNx7dygEL5lN/bw+pAiX4S9dcA97zClowbCsw
fQATZrjKaMOHDGO8rYL8Sn2BX8qCx2aqwlpA56SDFhjOmVqJ4YE/9AmO03B0Rp3rHaTs5rF3e1fc
rMvOS++HT95SKzxIFO2P85IkT9m9whgH0tF3UYdpskMMepeYm2O18zP76UqLUNOVHDNVA4Qb7YUC
r0GVLJjRm/m+QpjbOHuv3cwinrTy2DFTRNBSlrPWllm4IDZJVW98ttfOoUuCvVyJQIgwWI/BKwhg
lNFpwBoF2gOzJT5ZC8dL/S7cXsawbSvag1n2BV3k+NZ/8ncokmBTEEUYvcYsIXMaXfjO6rCpHvV8
v+mZs5KdL5W9CR//r6xrwiHArc1JOmaWYuQAESSmFBu1Xm1sq5WIIS4iRsMMcTrxLfRWKIZPdKOO
4kFuGRhpbgGdVzKspYhXiqU6GNlZAeCbgHbXlD6GAI1mUCRRuVaDExRvnCZXF8UiRIwwE5qIhPAn
9dch0v36FV59mgQAfhs8U0/U8BRtQSZXEp//6HB9RUj5ADrcPNI5TJqWDsn+tIo5SObQpPo/hfMl
YpjPGFmgfXiS+/BcexXjMtPSIQaWpO7DVi0zpVN/v9BavFvKcLuQ9QOmbCcv1OIesuIkhsPJU+rr
LSSRmQ4Gs86B7FRUapE7/KR33XNehzq3tdvWPsdLWa4ky00qxd3kdb7bFzs4Kao5kFe5QWNQEPRV
OFJPYMm70eBkvjO+I+y3wUeWemVGbyyfL93XD1FxKd31iZQp4PKDG1rfMCeoMmWs99MzLRkh58WD
MfkA5snToS0PCXkZKx9JA68xxVMGE9iq0Lq0euiHXONpTG7CUbocpUuc2hwQucoQGHVbGRlXaZlv
o9IBimaKI5klgvrKZDu2LI0sfu3RicpZIBtpmK7fGunP2Jr/+IoXCU9Ec1E1JHjC1M532c/8BnWF
K2mjmR5qmzkXtzxRr/HDxtVWdv2SJx0pfc7kHbw/Wi2waRCcegN9XzOYOT6ADYavqPWCtQy8sLqx
WVaAavxSOFwwvszAgAq8Wkx/s7emQSUpz49sAMBT+tCIGDUJTrwAxs90y2PBgruwKuaJkUa5J0rT
sapuwJLAqABbAGRYUTQCDmqFECbWgwb+WzvqJV+oHZPDEWFQpdDg28NIxI09+BU6flp+ixRLlhIy
SVwPDyCfADeBdsrEm5NgJ7GESsRN7gCBb7AvUaJp2dFiwz8JdSiL+g8ozWqQvk/Ja1sw1hh8yOlj
zqCg5fQ8pda8TeJHKj62wDQD3qtc/cRKUNWPQLIQ4n6XYZeLgCw3EID5qV4xjyIaObSQH/nCKktK
pWiYpX6AcqLBn1dnQ0rN8qehTvcdZaWK0cAoY8SfAxFH4fK9pMiaVBsiRnj7YqNFuqKwwkv6O/mj
IqlKiAAqLY1aAKNTF8bOdRRs75UTQndHbTQ1V6L6Uk4dw2q9rQR+9GQI6nkQgdUANhhBgdHs8aZ0
z79vjhUBF8/Pl/9WOomwoNJeAKC40/s9fFMUM/msLWhQBZu18O1tVPQHJ0bWWiv2pKeOMeBoJUgq
qxV9qbJeguKleaFm66PG7kKtbVDMBEejOxAQQ+SNBbn2UVhqsVuG4QHpx4ZCQE7yNzCxd/xxMugZ
RZQ8SRohGITHrIzGxPrWQWNlbI1fKrEFXyR0MMQ0SsIl9P7NmZ/QXMDIoniMHktZD8rjxNz68r1t
TPpc+dooq4P8xDOD2pDikcWIJSbY3lt/0jl0rejI7Pr9OGphqmco+gn7OBQ3TuxrR5KlsjtmMQ9N
cUgRmQZ+55OpxHgmAKUBs8AYTfCsYGofgu/6ma62SiJrK3QRxWEDXQ4JjUsCDXZJzcAR7ea0dTxd
O+UtBd3xmDdJPo8pdBiwsHD6Zg9CiSfsdG/8DWVy0MjBVNyNO+GmnPPP7lKn2nRiwIC2it1Wl2ut
aswvctJR5JQibebNfhbd+BleQ1a8ZxxGT9xulx6zPSofFLCY2R8eP+X3PSmwXyvsh/j7Hzm4zEPW
ActfL8ziG08rZ3p8KqnkLe/aM7x+iQRVSMioTAJV0QRGAdM+ccwlEgK3jhq9bvJ9UQU6iyiYn0f/
JEdmUZ+74hoLsArME61C2wHWiTCdV/RgGE4+0KOwsf8T+q1LgvFQC5ktF+jOxyXcf2JYj7AwnEka
JEA1DpuKr2UVbCijejf5BFWY3gjSwOjBvExDg/Mx6kuTC8Uoo1orIvAjhamwjF4NvA6QuyqzTp55
aVvte+VaYdiTox1o2gySyyFG946Mb5BB1ij2FZ88nfi92crFaxs5tNBpDG5XkJ/jmIckB/B/WvXb
t6yAHUeaPo9KqeXSZ9Aotjw0WjKxlY7PTULMcnikM5MiqKkXch1raQAsQtJFKjueQj7NVI4pD0EG
F1157KFzivrSnEhikHZwkSzJtQO7LJcXxBc/SHfw7Xzs4lRXkvwB/rtWyfPPoZJqQ5O9hUN/JEPo
MIrVliCBkpy2CVFUDDywTeyVUQ2QEo9dOLJxDoISH+Wt2hTwfufg4pxPAOsDccU+J4mVsW4c/Cma
VudBAKJlXg1jGdE3V6UOo7p8h4mUtqTJuerFl0bmDkqtxFYttWJmSJkYv3cZW721RZUBy1IB1Z8r
A54gaFowdaKGXA9gIOlQAawVsqqRVDzFUe1qCf9lx4rGyHeqwCF4YdDfyBX421D1UyjWwZNQ5I9x
9kJS0nlCIljMIOhFl8h2yo8vTDOmdsEJzVMYghGu8PnnVFTW1DcAJxsxufrhsW8favEYho0Gn2zQ
wUcCTnJnA+qOjF7Kw1NYa4mvGFxgJYwW++6YZ2D1Z7BYlJUWHRqnDmHYek6qEaNmf3xeZaMTh3Hi
cBcHThbbpHSH+tggFQ4TX+PaUveBexpUMPPCXqWJDlorlm6IOCzqGWUNgLyTyONbjx61lj/DWifl
bRxEAYCTqUs3eGEDSQvslmsNBWzJgJMvp/nJnZ72MDvIeqgka1qvGdWnxl1KV3sf0JAMfRSg0E7y
FF4UGDaOGEgpykOfXEusW+lppGExVsHf8irIrVfUH1n1MWDP8TXcHdjXcsAi4bpLQ0JLTvhHtOsw
ISbhSEINesTHkPvRIfjVrYZTuhZijzPlLedPk38rerZwpJw+AjZyTGtmX7O1UcHlyxlJ8NgyshmI
qCdOl4Q5ZBhsG/qXKSl2uI2xR2+SArinufvVpHUK2Y10AP214vacrzgkZ6/cyF/gacvdZL9v7AxW
uFSoU9yQ7oQYRQls3jLL4ZyTA2SFpcGjgVWD9RSrZUFrfPrIVaE+jPEN9O1+xDsPYU1bSWZRHbpp
qjQZdu8SZ2RdZgwJHC9qMxumx67CgDqs3jqFQi6qDsGhfU5HEQ81O3Y9PHQp8KTCDqXyCPJyeHRQ
ARpZxKCwVIQ0MnE8w9AoHE3628DEZi1NeiFwWiE1eEl05TCVnrMGPc96gfpSeDmVBwBz7ylJ71BV
oQHVNmDfo89/h4cr5ODlAiDRrGLFkaCYFd0UNhdC0a6I5XNV8qeSHX0vC659f2yrDxLXcC5H+9FK
qpuMty5GqBYRHXMH2B2ZWGhSS2sNtxMpO5JzX8/bwwQ2uRxVHhWmToZif0AnmVZHys2HubDe4WvI
UeKVJQ0Q2lTi4gH3VpXuUXlSAqMlau1JiGxHGqVr6dQR4J0xuRSmZxr+9ekLlPmycoX1Bd29iYov
qBTkGi+pYtGjDQsITBvHokZSjXnD/1lNTky0Es4QsgqLeAZSRjQEOLWDJ5UYHXoYyRQePalBdimY
UwTmVW4QHGCCypSZHfHP1PQZZhjRy9+ZDPgOmDdIoLAnbfDQ1aFNxakjhukDLNtBWk8K1moyN0Sj
o2oyS+5CyeQwhScocAAeRKvB96rlWJgPJFrT1oOWAEMLLKeAT5qAKDijHHcBd0Mkj0b42oxAFr0I
aCUEwk7B+YrPeyAopFITBDukJ6LlRYkrBITsq1yK3phrHZmDYPgpZv1EjZ3bs9BbZhYnSRaGwQC4
HSSNESMVi8cIGl6jCihQIswhBadeYPVJIiolw0pR2jdwipEDBNHJyT7TCWwXjH1cSni3JYB7O0RM
NFLAoy7O+2e+aY8DAS0dQHKUPkYjTz1YySUscGVwsuuMlnFLzqBCo+LQMwbVhuC6sqKFfUQwYoGn
9holhwak7gTHoh4zmPt8crgEZ0n+g6NBGuD1sTjE9EM2UWqBSgBxJdFgGrRY6gegoyyh8QJeD0LM
BVbtWSgOZWc0QHbxKATAGDWDPxG5TucOAp+YXDCKmfs1nPNyA5RuWTLaCG4P/MM4Ih7lgyli9Lxh
W42MAwyr9ZZ+keM/EpzsCI4xZvTRyggSmKQtEKcgeIFoFoB4xikUTmNZk2EMpb7VwYNQuNwcKlSx
2xf5Dt2oIDuIo1GD+4sKNa8WklaWiHPP1HDNpluBQwvf6p3vsJhpa62c2AqcP1Hje5qCHfqPPDbH
FL7CBsmUWcVTxGqPLA++vT0q+RJDjLbKEIfi8VKOghPgjZYBfeRxCk3LiHgxfGfyukY7Cu05ja8m
Q5kGNwZ8xAjoBp+YMTnCn13NmdCIRfFVfglrI8onLNpY40TWDpp0BxSV280PHxVduU/MFg6h1QTS
e2F2CPQl3gUqN2QYXHA7NKZq9Xw8pOjSd5V0qommEDcNic4OlTW2Xa79D0nntdw4sgTRL0IETMO9
Eo6elCj/gqBGErz3+Pp7uPdpI2bHiCC6qyozK7Npm6MODmCQpC205tL0R1W6hVp+6NQ70crlErKd
349XLZGurJw4DQahuEy+DCaYkrQ3JOJPGywm50nZiNlJrfQ0zY3G9VQaZHRW7WFQzcqx14XOStmq
0cdgAhkNwqSpkjuaPZqyWDX9pZiL73Wk4Kem5qaFj3gZn3i7CkRk+IsYcGHq3GHVNgPoP6ClfDJr
zm+2owiYgiXyat2LxfLVkrFSNYK4mS7z9AFfvGlE58h4B7bF5KpkMC6VcGL9aOc6uuxyOdhrQzwx
liIUtsS41VPns1hJfiRpsmABtlQQnyzHH2VoBlJ4l4EMQNs2q723zSdSTgM7Ugk+fbzMLAKFpdhY
T20b6EW4r23rb9EizR1T6VqUu7CW70pKkFDCV62PTaDWE08MZP61h3ZaA+uGkFzXrY1tHhB8N3Qh
a/u1LHNgt9g8jW+F/aXKb/36JhbaOq/On1biAJTeXwhSwWo63MV4VtIKOKqRPk+q9juy3+XIRAHi
+zagSisuTVKfqtFWN1op7YyaN1Zqt+boq1UgF+k/YTZebPdY6D5oxWolPJ5w1rY0vCk30g3b8zOB
P9GhKYvpOBkdqW5lH+/iZd6PJKtsWOZ9HivlZPRLvNXk8bOihm/ZvbSDqr0ra+qVqf07z2SsVqkz
Gm+pQfuOZB+cPbkS7U4op1J8ZymDyViQ3jbh+DI2bpcj31qGPd3srgmlQ6mk27gOA2JG37DvOwgh
BctEizOWyZ9mEz0TEZamE2pvWl/yYtKk8doZ5JNzW6KSqMozxfmgoS7u2uOafiX2p6xzVZzNzI43
GQe+HAn1xLQ/82pApk7vPKnhKhlnbHaguw/dOhPvzCrWJrGH+Dj31rYNtUtttkcd0i2qi8M626yw
MQy0oZ9HqVspJY+vlreiryDK1+U4R4WfrImjL++yML7qmTFNKQ+FwoECcU3137T7jOmQ+qImMZ5N
AK/RdW8duoua9I6s+bH63cH1Wlp5k5TnGvOUdnolE/VYiPw69xGbBhZ/E8Gg54F/Qe0WYkzyhaZN
e+/a6nPR7G3VZW9lPL2p4DOzem2G41zGvySDEN5IdBchT+MSUhfhbwqJZbpNWL9ERDsqvIG3noAh
zkLmZfWZG7aqPLU7ZJDQir/YQZHfbMYBeo3H2RX1vrfVrVISvkX1bybeEhLEX8yh2TUJ126ju4uE
MlS5T/KLsbhDyuaQUH7VfPjQpx9eQpd5jPvDCYvCa+PUDbPZDZt/hkncuPZbjd5qNseFRq6bkqOi
yRup/zUsaaOQSl2+atZTkbiFiQs3UHeFDcUMlqqVn5qeXu1QIdJDynYL6ySNsXDHQaFOlasaH2uc
7xerem0S1ANdsVVlp5AxtGaJJtdd096b9InavzRyuVv77EuYPCQnYQ0j5ckN2zrxRPISsl1bfsSa
a2HgIUtHS94W3xCMre5ExJaWn5P2oVs7uoR1DrIOJEPZJxPZHl28N21fb6jUjCkHfR6u62SdIgwz
2DeSu9KVoHv7npYWw9TRcEbcrPoMz1R6ov5nXsmAJe5C+wiXIMU3vmVdPCkiT03PorkbrC9ZY0qy
H6Pd6MvGKQO5xQSTwKw+8xtzb1Rnbs+WCjOmR41dTflJxVhy5vzUvWvJBJEQtics17a+Iix1WpKx
1Z0OBxnel9cYYULz8B8uVN9c32ZW+rrc6QGdSAFQdjUHqjmHmq+HJ8smMMph0qnp+HrJHcxzrxXc
RYe8x+12tc8WXbDIGk/BDwpAeGgzV8kGkqS4sumyuyLaRUxcmp15EdOCmnGsZTi156UE9O3deolO
GN0FXc9EMfd7qY99W8EzM3kACQkxqY0X9b8hsZhJvvjNWHHHVZukDcYoaPUcJ8jXVuCxExSKZ+Yh
H6I9pHnkVqlGb5y4hjxfpsrc6RF8u9B+5AgzqqLdUtqv0iR8KfdDHBbnj5D9jbbMd4vsaca+Kv5M
rp65ZOzwFODSMN2pKCs3FmvbMDm7ofkyxW5EXF8t966+CrY+yg38Uk/8FzdAvqH7zkYvXzblLxFG
m6Yy3opup8bnXvog3TuQJkIqLEwCMJPj6Vu9SxCpZZ+UnM4oPNiU2rFiSS2tK3CySk9+HtaQTMum
OTzF1TR96o08f4qw6YAqrUHsJanytWkO0rL3wCcaJ44z3yAdOuyZfFVWvtPqz+KsRWWLIfsk9nk7
76coCVSbTCRjva6KysZU5vfLuCuV9mc1jOREC/xiy1G5RWri4Nj00mv1c1NMf1HE4CawUwjD2Az6
uHyuLfanQst+lhfb2MxGzPSyhMSwSk+VujgdcdR8Lldehm8rH+MgCpU/yVK8agh/luk5a85r59Rf
WvMPjnBg9YOZZ3C13Mn/GRiMpWPrLcOjgTP7Q/UuqeRU4EaHRZ0VPMgWi4lMnOqEBT/PlEgvc5Vp
s5SeMvt9da8SfvqNUF5Et8lrJxaP9YQdJ1ZUXpLvLcXXu8gJW59MISCGpfjAn5JGsETy6/byQQGx
qxvC4HdkHtv2tahYl/4zvpWLeNM+pcUn3FsJlMFVDLfu/Dy5Delp0DsH5li/9hRrPXIBK9hkxRc7
joOsOrf8as7Hm0HbNl1+GtJdifXm6JRp0OB4aV+0NDAIz0ZUXJpeQ8wQU3C0l2h0qlcDU6nweWxU
byg2Y/YvMfwQ1bmyEycNJWK14rb4babZJg+hPN8atta6baodiqLepUZACDyrrlP/HQ+umuzC9FeK
7+H6EvX/xmzd1Yrf4kZVu4x+JTBh1GISvCFStWs8u75U5sp1ipwtAgPL9jRya135qXW3x/Sc63gK
G/w2jodO0EFN4KsonTnl1ch22U2rIybQ5yb1qCVL6qolFlhpfEJNHDRdfBTW0bjo9ZEtcgsjHWQz
tWv/k8aGKduLzLcCZKK8dONOWUmEz6DqsQ1rDObwQ5vuaRMk1vZlcg5YqrRfC3tX6x+xwgJiPj0b
4p+JQW8KwERI/cRlVn6IlnBCyfBEcyxKN5Z/OhW73/LbRj9X/NXjVYf919gtrzyMPhUdgOOkFp/g
TH18Cetdo9/K7NTqx4rteSTgBdvziJtkyaPoLe1OUXc0BGv1U4ZeTm55XrgmoF3vYYe6UcGq0rl/
rCHiCB+Phhv/UZJCMuJm8Vp2gmvWHySAFkJ0hxPtSM2W2T96PLeptwqWbO9FtbG+KSrdW/WrN37U
vOTGTrCTT849CR89mx1YGveaPV7ConoignOj1TxMgurlZzsMSGCMrVc+i1k9lTcRv0XzBa9haX1t
NTqbOHHSpDzXPXM8Q7URF0iZhsCQ+XDrKXwvpZWVacJb9J3AKy6rQW4OuZ0HZply4rEItF0lvkp7
gYd0iXP4sWiqN4MqmdOEqTHDbP6mV9do2VTFU9jzyp8MxplS8A0gCZQF9s8ERy5OZF2X7GavK23f
CWZ9bC/I1TameVyqa6m9NuFZp6GtYMFyXwvdUd0W+SFhz3rQAA8zH9wqLXfdc8U9iDlzp/LKMtfc
6tI3ja9h3RcSGG/QfHXZdmLx17xrZL/JFE3WBucvPpcZB5NMzJnyrxRbwM1NXu31xMeEhRh02/SH
X06ZZHu92MKATnQg6zUxX+vyd8jvRtM9gbejQtC6Y907IuO7++BnLdPPWWs3TQtlaD4jFrX5+jpb
3sZgEXX1NBefS3JecQiJProy2hTaUxoGJfN4tDHtVzG7wG72OW3BwbRAK3eosxyTm2pkEAMEyslg
N9+V5mAgO8riw0gryz1iOG3H+35MqfuDwTivcKeskgs0REvRljs6IIblhPNIqh7vQjizUb3BmR3U
y2aRzfZDal10F9W/Kf/oWkewU4QJjX0pq9LBotcAK1EOXQWOYlwQMYwlaX2BmV6ZnUqVsmnkG1N7
s2grQqdaHRlFbPfU4CVZUDz+Mv2qVdcid4woiLQf3c5d3XjJIidPd3EbDGILyUEZHk1nIs6hfsU3
OM2xLZNOS3nrCIOuz0N6jbt3vQTAPXTS5I3sDKT512zvNPmPjq6RIsegS1HpY+JDtrLClrnSjAbH
aRpSMTYl7zzdi0w/solbazeF4tZXEfwJnw+jFvLN9E33M1VbTkodu2kbWOm2bWleXjqC4broNzQO
RrhfEcHGrpkH40+T0qrh4MSavu7FbzNBsrOrdhf2hukFOwY89cUGcT9q5PhajCiASzJnOaEEBgYo
iZTumih38/YtM4jzLiA8DulA02jupO6+WqZjJPsCv0Ni4GVzWyJxJmlDpZwG5jmbPaG+rb9a8q6S
CS4x/L6HrMlzLxulIxd8+wQjulHpmtxYxQkpiaT/dMCtL4uwwLY3BabxLfdoTrJr70ssTBLXCSMw
/8zC6w+4kS8KEiDgxRcqkBniYKduVeNfNn+014rCEm8TfFto08JfI3+fUAIDZeVctcLR+tBFozMa
tOfAjuAfm6nbLagldfMz0k6dwDEn86eYhzS/qtOBNyFvwAgdjXW8xrW7s9wj7QTsdVXxngA+mNdx
dnF/0pgjlTcJvluAJEuN4Y4zkBhiDHNjNr9VeJ6wlbZ34tMAz4lpm7eLdakIjBw2hoXvwNskVS66
x826/DzwwE9kv6Z8lOenGUkRo39dBUvn1akvT04luWHndf0O22o5+bLGXZaW7jzBhMnDkzaGm9W0
gijCZ757KmdOGOOnTrIBKr1LWj9Ho9fW22bat68Noaw4zP8xe4ZIIcV7hFrR8sLbgKD80/wbMjdW
nErGoX6r2hu2fKxpO+57+IPBU6nRv1q6V34LgXM/ZoJRKLwh+rL6j1l5Ei8aNgTq+NR9aEtQ8RNp
3rqsQJXPZaRs6UGI4nSY4sPka9VkR0OyhXmCXpo7SjK4DNMCzyHIHpAdV+8l0u9Kwk3p9cUBsN5W
f+PIzbvvJA9AWol4tuZXRTp0rZvN21AOGPiMP5GZTvuZip96uAPyknm8Sb9UWupbVlq8ZPVD06BV
QQHynp/Dudm1xgkee0PgvKDqSgMorF9r4IPzTdfuAw4A1pP8V1XPjBK5sRVRtWnmg15Rpmfm1p2Z
/WuUH01/fuD/GEFxs6nF9T9g6fHKiU16TOIt1jG2o1db+AFUXDLAULx+G+lOJtJQfs35yif+8MqC
dHYDb97AtZrhTb7Bm3SEHBpz0Myven5LeafiGjNxrGqnZ7Hr63OtBebihrMPWoIgjDAATLgL1I3M
Mpwu/I2CVt41is/7Zs5fA2UhOva6Z4bOEAVhXbpE9FbTbY2xPDjYzQ2oePo3RI1TfQhx42uXOzfH
qdwIxtYHqp5YefhejUMaEmtggCUMTkNTIzV8a8ubDj2TvHXS70qAPS+OucB7HB5BBOKhY3PsqHC0
2rOVyh2KH9wezMhLr2v7rgnwFYVKiPX+B15xUrali64Xb0QvJVH+iZ9HAkBQX/tNnLCtH3I9SLNt
rjg2vSsRORbuYn1gWdzRfs7oyy1E7rdUbLMh4GgahQ/CLZFiCJyU+7L9Ft+Xnkm9gJtSnTHe6uZZ
Qeannvpma6v/Jn5x3Y3mrs42pfQe1q/1vVTDfZi+wpw8hh57QKTfYvPVfXQnAaTfzpqj5U+tcVBG
irnC2vKrHb7PMaKQyuFLoFdTaLRX3U2hxLiJOzpnA4Z83MjjwwApcbMKbTf/tVc6qvpFzMVhNhja
hD/xbmWsoW6kF4Nlh+JXaMpnpbB7m4PlzRAZbFe1qkblOCyl2xv1yfx/eSexoSIBapkmJyalqaru
gvwDNleMJ7NRPyQAiI2kDw8OuyqcroW1pwxZIM96kYESkVYTdS+t1uy7Jd6pZeUYQ71t6/BPTusv
e7S+JTUJGqjlTWYkjui2Rpb5xSQ80/JUY6SwbMrIF0yzV4RMCEg3luJW8Y8af6uoEdRDaAWM4KTo
ttpOqQ8PGC52ZeMPyr74IUZ9m2iYbrOzV12a29BE3rD8DaPmokDpKFxgzlvB3yxrnrJqQzD3Texg
3+aPutcq/mr5JVSLPiR/s7FXoU5ma/gshccw3nSOsKZT1uDB3I+HpecQF2BiKus1gNRqcq6e7e4z
0mU/nbB1azI/MrMnIAA/Gx7xXerzOD4Ge4DamUTjun30yTL2/pSguZ29qOF6rdcTmFq4jp+KdUu0
9KkKdym/W9elZyHd8BZtM8oERvfXOD5RN6fFX216rKP+F02/E0rrCARgQ4OPBYXpKuIwIV3UcMuK
cNRyuGofTS/McP9AHxaA7/46Rdty3C8gsZBVUAla9GSX8BfwPDtdOawGkLvq1Rm34LqvFmCi3brC
xp2owsngWIYv5luJ33a7CQ2vYkEzJMUkGOVuVy3n6sdEc5WZ4xVwGZRiHK/SsJee1/5InAU7lKP5
qVsRT9fN1aAwt3YdoW34NbBKqS7qbdZ2RYZ3346Qu01GPje33jj4DNyifRH2M2oX7KSRE0jqTeXV
p0/mO5qEO0eHlC5DpkHAr8XCSg3CKMJIqtxMI78R8Lr7zs3PYdqa6m7BqYi4rvlnRBNYQOBdRu5y
MdCtFV4GTRzO+I1r8bYbL0X6ZhunZTpnsKwAvfpe9OjtAHcbt4V1bvx8SED7P7DGgT250eTRoij4
M76Oy6VRbv2f/ZMnxmZIPCP8V88AWElym43hU6EyLPzhIX6v6nuOEsyeDuN/ub9T4kOKar0rsd7V
j451bEaFVuIzo3ukjcx98Dtt3thbm6Sq8JJnQV7e7PHYjp6UX2S45SE7EFxsadb78tGAev7KzNrg
nkH9U4W/uuVkNkM/WuVMdnjusn5eZ1fnec8OzrmGswgaV6d8SybSkpTCi5PPujnJ3xa/Z8i8ufgJ
q7cBR1eRXRkBISFhj4Q4rVXq9oL6ycZgp+yjqjuIFg4QRyIoxkLerSOTBMgxUJ/PWe7pnU5G/pat
0OnIWQbEAXnnCx5v/o71zSyWQ0Mfpxqu3R9X5ZI3zjxh+hxgtOGLQ2g+sruFtzSfswzP7wjtd3nI
KVDU2B7Th4ZspaHZeMw3mUpjgYokdyoQP1oGlD42i77pZ/eiMJrUTq9t59XTnu3r2L4176nt8D4A
ggJWKBHklvSXl1+4ktWFb3+WNJrKRwvMEqVbubTdpdxEKGQLVzM3dSy76jUpocPdR+/2uSx+GG7Z
BJKt74Yg8QvoOSvWMEUXm3JQKTz0KRD9vh6YaGyyP9RDM3yzkns08fwWqy9BY67f4YhaonyZPqWH
E0x/lFBptDWBmr2fcGnIu5lRqVox+jtFGqrYR52BVVBrLxxOa3TOls8m+Yhiz5a/ZCi6RLwbmR3o
x1n2ZgPu8ZCDwNvQPwR3yInxaivy91BIh6ih0oQYPb5ZYPtS/WGkXLNuPNwVTNDHO5b5ceYya5So
DK3jomNxZfDlINQXv3O4L1IpkOGv43AnTzyg9DaMjW8XWdCYcDgQd+ulRksXQYAixB6Pdcg9EbkG
R7uu/qXxOQGZjiKnRUQStVurLZyFdDYGhrj91qUXrZgQB01o8ln35IREJs070scy9tO1pIcA1zao
Uo3hmdnkLTp6nDwCeNCyS59Pm1oxTwOMPv7OkqOpT0N0I2ISrjuyEUht6LdHs2W8z57jGkeAMddb
NFAgJmq9zQzCbSym8CL3Y2ZFmGcQk/7dqu+WEvBeMowDKUrTqa3uuc07kQC40J1acXVWLNUprSep
cx+PenwS/aXgH4zyO3+bmSJjtJ5y8RPWuGW/pzLyfIUBXH2RyI+PdX9ee2yOGHbpk0NU4VwVxVb5
UwHt7dgHGWmWFTlkqAq3NN4l8tbtQ81VuN4r+7uLoscfOfD+p6hijIgx4SRM+u7EUcXzNMcov4pP
SralACeaxmZEol2Y2VdnAKHmM5427+AgrOkgIIMY+JC7Yxn/dfDwC9Pu+LeKzv1PqHJZ9fMAtR4x
ozXcibJlfVS0REn7MebZXrPQZMXpXuUHjyzzQCzmoZiV24AnwbQvxUuYXQVaxih8k7upc1dbuQz9
GHqt+ug2q884T4PiIM2ftgJ+jdDNGfgow1tiP6vq6M/5vlvhqcKnMgJR0p76aF+pMIfPirTVLW+1
Q9cYf9vKi2FXDHMnCoduVy93ifSaqCOd9j+j+hZATEm/0wV0yyZtSZwsQd4zHGGL537qz2mhPucC
rJr4srjY69goFv9Ei1yiX2RYZ+Lsy/U+dRTS2L5hY82Zm9tvY05eJRuuvV51v1RG+CeUj1pb7ZqB
E94POvea+W/oQUqowMokWdshs+5hvOzJ6XuJhv2svprIiitWCJLmXZeipw5Qu2XASExpPCWw+8Bp
luyUCcRuRtPi65oc+7WqP5tGlNw0gUCoiejpy7XaCTu6VSbhPQLhaPVPjTJP1bWd1KBmLNb3VX5A
QFw5kUzqunrOY5hchFAifCgDmRuF3b4XNlF6kjXuxTSyC4Cv2kaU6naw49BpUjNzBrkZg7gX31Fr
Rj5MKKqFJT5ZIQISoY1khyp09+UllPw+3wrFZr/NZe9g0qY3ifoe6tdlfGH8bNODbbE70SRuiSKp
/NYN4ZoEIawbvWWcyjDTt9iEcdroL5GeNUKKGEJZlbG16YmIJkg4BWFDprBjNvcaMYFN9Zxb0qFR
pMmxJM3T8eVQOai2a/W3QU9cpdwu2l234L/UIO95G9R7OzPiF6gp6hKuBM7SehB0uBBXmmNiZLTW
zbmN63fDUG4RdTPqVQ8xu9inin4ZMd4EJljoYi0gLDLdaYO3iQFXoH2KGI/KOB53bVccx2kQsFoh
bBcGw7EVNI3Ml8nCnGNaReiEUic2bSMUL4543qYNTTKo6eJC8Jy6sr0Wqu1Y3CLSXJ+17stOCTnH
aKQZh4oEJ92dbXSoulb/6NLRrIpdEg3sxg0J+H4RyOFFH/2UFBSbtSyNSOpFumgWhrY4BZTnVKNx
dugiTWVLCIVGtZijE3tKCV3nUrwuxl5qfdXeV3oQzbfROgjSTFkP4LT1df/Eax35PYEd0FliBatP
JfBIDQ2YgjRL8dJZA/dXzFdW1SnzJSZNyfrVze0efIVptOqdon2pSc2ImG4u0NuSeRDxs6F7HVYT
nWsn4EwQvQmVZWCyyNctE4DNghQrrZblDWw0aB7yB7/CwHZYTFeL+Lj1Lmqs3bDE/oACYVAZLJu3
ePKaYdg2ubZrRC/g3miZUjSHiJ65f9+a5wo4dbD+mdzbNL/9eM97G8Ma7bNufwDOwrY891FyVqpt
rk7H1f4VFmB3wYTSqvtF7/zF4DnU0s6KvzVBaIvksn6GW9Q+V7rasUv5LtsBkY9uWyN/sdvw3pYN
ATppiIgENd6sCFeqjHtiKiudD8GA3fDeK/JWTePbEmZO2Fik3QlHDxOUEJWEDnfslqBrTew+52qw
f8a2lr1BXixXUqLEU/TwV6nQo3KotaEjULLukQ2nMnkLha5V/A/og7imkq+FjKSzIxHMjOwDEmzN
hQHkdHRD4Wdpuh0a+xDPM0we4TeomCYI+WqOwMZqfXbirvKB2qpKIDkbgW+ssUwP6dyAS8XXhqW2
BnhkyMqTBBmnjcp2RYk4D9XnpNh+YmUX5LnnLEmfwseCogbuNNDer+ytFKhuDMOQPXkoB9+oHwqx
86wfZJFazyvSzmoybL98iHbRuTtTjE1+GO+McbNaxdZG6q/TUAmmk5TdpAqVgnbrOfIN9FJYtLRs
vewZ431cv0SzVZk7NeRkLUqbmPaEHT3JjYznTj3Ppk2vU7skW4eqvlF7fsS/rsb6LzSOGQqElka5
NOnSjXsmNUwwkuHOxXtZZ6+KtRiXBZobLCFnNH+ot5VMc/PxYtZXI36TWlDqvVxWjwNXJvhOFsZ3
bfCiaR9oWvwhYx1NRkEca81fjZQ/c0brI4miQEsgKxpQuEwWtrP01o7YIJKX/jo8YbqZHse+IeFo
x8tY/mThdzwCd3KEreUXkcFEh12k7OP3oBSLrHit4a+D37EdIV9HEZjhU6ictbCPrxmbmxoqxJs+
rz9JPU77tHuz8qDPjV+9SIhZGQMduRhZfj5K+Uq7GBO5AWMOseL2tZP1L4mhOgb+sObk5KhxM63f
9g/lHX7XaENmG82v5SV9DsRwrZrTEiN4Qr1qqQUsf+Eacbs1YpTYHvZ25kKSA2/XZsJc6tHUlvAT
MsyetLVzieXJD4ovshMkXC0qEJmpu/5KcPYrFK5X4bXldF6nXRIeVOvS6akTccVk49vYPkM6QS1P
BUSqb5cgb4hObdZyHUnR/VGmrMHQxGP2NUrxJaMbF+1hlr6Gyfa5tJ8S0fjS9Co0gfXqxG6C5paZ
pD/p9HpFjpxh7Lhp86fIsPRt3654gND+e1U4wJsqT/z9oxo7iJhokDm0VdYfEyaxolhPkYJTNziF
BgjUjym06nKxcuOhYlKCQt7m1X1dcPyYhdOuqqMon31Y7e0553OwBZvdTRPtFH+we8CB8JDKXzEg
gFW7jQkm37OrUWl54gKGr4vByilIR77ubfKr1dUt6hiCBCPvwoomdAWMvan0W1gGClLUjQjtkzSI
I7/GH6YCwM6S7VgvFvPdrrHG6ywvbLeMXVJjqgqhXeYQ16Jn/GwwRDG6BcxB88fxL25M6xllQLMZ
43K4DjGIPtf+DK8VxcriyjJ7HjZAVXqUh7Rxxlq8mchQWPCoDP1al1qQsOeyb9lKZnFFKrdWQZyj
ROM9LBYHdkVEOath7D4cnT7qGt/fZX3P1lFCvLFVermkAIKOtEkfqNFpJsmpNoW1adT0UkpejkBk
qDCY0zTGRVOCWZAtth7zdquOEpLWGQyQRuxpkKJbNObuMmvWsZ+X+yyBG2q63LqWinq4Mu3nRiE6
zZ6fQVyz9r19TMqdGv1VNi7ziXLVaERFPWVOZZtXtYNVzi9q+IJKPfey9KshcGR+H1qKZt3cQutJ
w8AaPeEgkyRgvc3Zv5Dhq23e4+lT4XKLrZfeeJ91UF3lVQY0TB+KoPdUQBZr/Dsur83ZntgdCOOm
OZoLJFOo58rWTGL1HrKtWkCcRiucXBWGrk1zJY++9hjuBojzcG1skFRzN7WZuPdr401qw0Jz+DIn
41YLTbfIZuVFtn7CQXIoC3qTJG9IpMhlMBBktFptogiepO9WjthASe9dV/xGawxK9l6v3a5JwzcJ
eEEeXpIZSDY2ENx0ep5tY3NWOT6oeivZLXj9NtxDlm4qLAJER2Fsc/nfEhMyaGnoirV/RWKdAC+G
1ZKhk+lNWMtB+sY9rldcmGZQln9aaUAw9lgSzcpwkOdYwSz4XzW9GwN7QmDyQtjUuyzolmJrgOJF
w73CJX2IX9jEQu6OCnHkcXM9TK/DhDRUyCXTSurqICrqCjtkimTb00aDoINNTY9Pk7Z+2TxBy+ZM
8rb12Znyc1TaX0Vd0ECDXxpLIaEteJg7IHoMiqJ96w3aOwC31BhPGBKnko9uPOrnwGQhCgWzgBCx
3LZl2mnTh0ydiIxNLEFvQGgXGqoX3UD+Xad6+AHwywXW/Bpq/T3yzaLjUGKko5jtZVeMjIFJpGdp
OFvE0vyPs/NajhvL1vSrnKh79MBj48TpvkhvmI5W1A2CpCh47/H080FVM0NlMZkTFdER1RJFmI1t
1lq/WdOS/GLW50/4OsJm0dxp3FLlxC25Rtal1OyTJHNxapxi/quEw7xqqnUtQwIZxJYupxNkxZ0C
qaUQ06jyl77T08eY8oz01Lt8sVzZZdYNJchd0VD4FuZRcdMV9OnYbYtvHX1kkzpFPwRbDYdnq+L/
J6AfJMv9sMSeaV0WLCwDa8PsZ+tQyEs7+1sdFkDPHlm3hMI5NnXqMnq2QJzQ4XG6h9aer8vIFqvB
zim/evpNElDtIxaSZ25q5zuthmkmlAKysbxxVILhoJwFgUFW5zILS7khLkWJUhpw0z0btFB3TmZr
UkCyjL1kiTsrzKeKs0/74sYkoteEtygFxWIxZRvbhjbxCgCYWz7lIeSUtlulunagKSDQ3QM4ZI/G
Ytm272pubePAnuuCLwz+xf3uqe4Wcbtym3zt81hKCYe/eUiVdmEE39n4V30ab33bWjnlkuTYq3fG
gwNnJ8vo7Q1rpUyVqUNtd7CaKTTsjec8OwW7IxMFco3nDzeZaywq0G296yjFiocMi7i0pSuNeTSh
eiO3BnqWp/nwrsPUqpx6nSffbXoxYf8wRk4t3Ljkh10/Sfpdbf2AB+b5L64MkAKPrZ750kuLT7du
2rwqFY2C1hFhP2uzBhFZAHsczI0Sf6gfteDZaY+Ep2lFDStjFUO6kKyFXEl3alqsbE9bFNjHT/sR
i9E6d02WvtQEDPg+XTXSU5uHSxMnW9vfqt1jhhhJbejrpstT4ZcjzGEqUTGNGoli5LjoWzb2AMOW
+s02Wm+lq846NKzvHv1tmzxadpZOW3EEbwnCmxhCnhqasMwgJpjK1icO0hFvOqW7K5u7tvWXWY/0
z8w2GhICRIFzDBVHHXytM1JSA9gJ7crSJ+TIDfL5lGoZaZJrdJsQtodBlS727grzVfLvZHOGvgj6
2nOvvqrZmwUur+S4utbPaTKgAQ3at75L0dZnybOSBsfMx8S21Kqj0lkP3iDjXxAP08zut1K0zWws
5kq624m1QlUsIKscx8H1eEwLCWLBd0LQIrveD0hJnMdbasesLXbP1AqXbgr9PATK3NXZ0XPuSGa8
FFB4G7ujbHKR18G8MoI3g8Jpe9dLD8T7fu4cGwPoqsMAQHZbyNZORb5BSZ78f1OF8MCNtj3JUFIH
mLZ236wqkhMh/GiiimSv5v1sMOJN7xnqLf2y4MRqFZpJv+rmooaBqygue3ekLDOjf1OF9ZqoL1Z0
HEQ9jQoJgotaQsmKbXcvjO4FBnsa2vPGgUTudDJV5XSMjlInflAKqvmkwDM3qGrmRTIi4aO7A5FN
l/XkuthuaAlQVk9OnLnWShYLpaDJog+7NNnTL2dRqcXUYjXjja8LbRvGgMuVcDZdqN3pgbcIDW3m
2h1CjGUWLBUJZinU9lqfqcUyCfaScG4RQ1T+W9taJ7f/Zrg/kPoC5ZOFmoY0U71bxTgFknYsqbMX
VraXOnlq6mKRmrJ5a3UhTCjP0hYkcRg4xe0CKeJ3v0V11eLQFotAf7GcELfZJqcZaNT+Ga5LEaRS
JSQ9EbkEcJYjBa5rvpPRLQYPzhGCyS55EuIF5t+gvWWABRqUh2bWScQwbCjZozCHe3Kmtcmpkyhg
I7Yr7xtEUFL12g3h3oq2fQ7S4aYzP4mQVliQhvpV2PVLT7h7Ca5B3gU7I8g2qmugkemMRZ2p6gz9
zzwycqpO8iZ3qBr4mfdYhPIc/16GAN2JD2M4LRdV3O7d0pm6wCvp0MPLH4KZJqxZlLZw6MpceckG
2/QorWDxKj2VVjGtbXbUFR0cKFyvVchtLd0ATNRqs8ilSHvQ2mc23lp5Ev1ad/hoU2SWBPu3g4d9
C6z1WwLszL1jfuj2CT63KNc2KbMj7rPEBI25G8xFl95URBJKTtFAr5atcO5YX4mMnZ70nkKS17pw
Wug1qyTKICbaGVSpIJNmiiaqqe+WDLCSxJuobPGio8gbBLOCzN31Zzl4Td62Gyszb2m+lc1KIz2V
5V3vLTVtpvvaNqNCrGgPVZ4SQrskAvM0crRJniNJSxcyqKsmumk0ui+RrWjJIehqhONPSNrWtpws
XSVUl4MyvHXmbUtslg1HW/oRd0/A4aTooyKUpjgY8xpimDppsACujXoD3qbY5DAfRLmSPeW1KTNI
xvGmoxCjJhvR/HC1Afq5/2apEbVwibPPxhfssUr9XYcJOA3pxKs3kKw52rDVQfAHYom6O6B3oYrS
z3sO8v4gsbAb2UCKoEz8uvuGZKiyf/jaT8VcDWV5jI0DSCYwcY/eWMr3XpHMNBT5gVHsouFY6NGS
nq/zAuxIi09F8mwFj33BOYjWXGyjFi57AV1c2xd4U4WFoEg54hWL1EI65c+ikYUIPmsQtMJCKwdr
V0g/NSxzI3TDZoEMZiQp1X6GNl/MURB5+NKV1Yo+Q9PY9+ZAvD0dE1UUtwvIz6oppm7TzNJhr5sJ
/xhEzgEQ8TlbpZzSIkRUJIlJtOqzm1i9UYlv5GU1bPCMpbA/GfBBsjoErcPjCHy58zRbo9D1qUoa
awpGur6smkNeT2PKXO6d7s7zhCAbdrb+no+9sSiMiPBBgt0BTwKmkncDmXwSaq+C/Bk0AX6V1AC8
Fih0pX3tQUWh/W0IGc8mKVc1vhHogH8A0ZQMjleYFbkTT/0yWbR9e5OVgBs7v96W/XOvzwLTmKrh
tgpOZbczIYyq/iGTJaamFz5nsb62hGD03uzsWEjJxrRAeQsbVibSSOmVsGNNWk65D6E2daR5GXmz
oRKb1LZpC4hwixQ3rcC1O+NR1n8acQKvy9z47vAQ5C+2UsfoVpA65K0yQ50669UK+kO4lAIIsmLr
jm9Uv5Km8+XhS1GdRvpX6848qbIHualvfOCY2sI4uthKjYtMTJp7hXvvBuOs8E+G7W9yRlp1lAWo
y1Qr6nWl7YTcGziiEsIGbkm3v3AlV+UesTHB3b1w028INSAAAAgsaMM2D9S1E2KU3BiQSvohmfXN
q2FolItqygNutsQXi3pqQebf1jiVW1PV7teK3PezvNWx5Exu0iDCmcUjCkuaiuqK2bjdwhEVvdZy
0t68q5cDHcK0sEDdSeWp7soHv0hZ7aUr0+HOwGNFr1T16EqK+TD69skzk/x+5jZGvbYVCgeuTS1B
t+Ftig6aKBIoJClS/5QPB6idofItLNLpUOJUAB8+B3t+tjjaO/cuBwQyEE7YxcIJihe9OhYmYoke
PVjbxe9Jidi5Lx1i1Bpmv5I/WrQcLuKa8Kut3jxNvSlyZSNGL4gsPmZ4F5mp8FdpcyooHIOpDUo4
cSmCCYBjS+FYRDLTGcYiN3/Q3Aifo6BbO+27i0TZ9kjgPOdkN4RJieizQ1JAUkNf35B50n/WQNvX
KgdnzB4zoBBNfo4U4xvWR1Jar+MoeNZc9LhJ3N9a9BK4o2q6IvSsdGpezbGNID4pqBrmJWutqG8F
dj3Q9n3vra/Wqi/NZXUurHoNurLMMHrKovjOwy+LuGmAqoa3ICE6nRlg9/X6dzc8xPHMhZ4NK9Tv
YTf0Rx9X8wlxNv4BUH89yTrGwzDVWmcalHOvLN/UKluylmZN6W1rMictlKYG6KMVAV3nzlKlMuR1
d3pPYGbeCaqus9Lph6kVR4TYuGNJcfMzHiecv6Bt2VIzbyDs5M5dq9OUUeTLbAwvqLrl2Xckv3W7
ED5qNvpTmdTIeVekB7m6gEQkUlBq/IxS6yDD4QvIL5QQM2cT/bFTdB2hBJI39IueH82GJOEcH8q9
1UqjJvJEdScN7vN8gfAWLf7RBwztyd4e4IviHyDz1p2rohujyLBw43tRz53+VsGTRVqzLJG0Zvai
kL63FcSaYFEb0674Du/bpb+vfFs6G6+975V146xCV5p1/tEJbiK4p/asU++ifNG3P5J4bicvPqi8
+d03AKceK1BU/9ljr2gf5Whu0YSq3akUOKUEe5qEfHYoye/jYxdTMRfKSPL0b1yLwOYQsmnYzck0
Zkm3V5vHRL8TjXmQXON7xtkZiT0x8Exu9kCTpVw/5N6mtp80guWMOnjUOOm8tE3nIOp2qpZ8NB+N
R60iAiNZoeWf3tbWwc4xOyxh2aeRpW+1UVSb5wLLT2DxaYHHeayURKLl3jag9gwBW9QQU2OMtUNV
wMbS0n5VSwIkKi03jpWyLdS9umwgYE1zZFdK/JTLb1HQL3O0JH1Gl95iGDDAaXz+kbHtNWetBMW6
yPJVJKGWiqSlgghA4AgT33hjP5hu7g0/PDEVTnCQ08qmxGxuMkUm81BgT1PVXNuA/iVlvax99kIa
2ScqAYwJtqEsNdu6a1KieOjA28IgIOqR4+Xxd3znbjyZJDpFExx4p8ZK2H77pcAjp4uXlXnQ1IOq
rQUlIRBI2bqJSNXLficMZWLkebHRLc+ZBZ7xDWwCwxFg7sLDQgpg0eOLN4r+5qpiFaDxCgcQ7RAG
PiiH12gscW1iqmiyMMiSg9dYwHr1gGZ6VV9Svs10gloxbAot3MVaeefrUH6l6EFy/a0DN8OQ3L1R
+tpEZIjQqmBlC2+lDggicFjr0n6G1UYDAJic8P6ZaMVjFqBnaOepdOPUWEb3sTHNRvlRCEp8qpmq
DZurNiqVzZCNLs9N2N2mpvGe1S3VbaD5dOKQLXpqh1jAL+NJncvfpNx5lgJgYZAp08TtwDN+mBzW
RTRXIObb5brzF6ZPuOL1P90g2CY2DHaECkRQRkqRrh+Zncmytuu5BY3NU5K5Y548199VcHMMmSrF
GJ9HKHAT094oBaZO96qFjZwFFyiksAuyVuWzAE08PcwN1IWl9OiqxcwGGagiD8LGyeWJoHUHRj4b
BrDdpP+R29BAJCAZTF+aHkGUiG8sqoYFBNPah1IEK3CigQfGUTIv9fzWSZODGXlH2j+vu1gcs3oX
tJgq1fU7RJpAWgnp4IbGDMuNb4rjbZ3YlKehhziBKB8Y0p5Qw9qFDhynoINQ/LUdlXLB/l4/M7wL
3WSILbtFbjORp6/DE4LnyWiZeGonaAavWCZesKM+7xGchUFjyKoBg09feNJ9Vt1WzuOVFxhdCz9x
0zpvFJzrntxHmqpsZbnNRoKoWux61QugIhqgQ0qf5c912CKNNQqDiN4Dc32vXQGspA8e7IMrz3HB
4FY7szoOKzUpGht2ztDtR/vcCD07EOBimMHvQqekzvNoSr90ME9H2gXUG+Qrt7YuDcH4SB9s/opK
MwfT4mTodIx18e4yXUdGkNfNqeXBlr4Lac8JdoO8Nq6jbaOtW2Vt1i9dhdFByQST8mVlo1VEDeJX
3/JInQeS/YNTrPRWrF8KcwmjaU5yag96eVKNfqr2RGo2L5Xfev1TwjZcvmi5svLhf8g2IvPANV+8
9oEzFPETksypQGHmZB2tJ+pVYEibSC+h1+P8PtREtAjnmdgaWvx4Yrr3dCSxChzOclb2i9wgq0xW
eV2slLDaJJ4EF0mnSStR4Y+I/EDNNyp/10Uo7zRQ3K8/6a9P99nUGqfzh3FtsjBK40QeaMTo3Rxm
8cY5pkt/8jp7LFdhNZGXUEvkyZM0RVoHV3ayaSd39UxMKE5P3eVPd/qGBmknw4Wef/1EyudfmvLj
70+UmK1j1LoS7/oT+zESQvM9zhYqu9MIF04p6RARf32vz9cshqS/38pyvKxOJG6VBp6yFkmB1BN3
jG4skX99h8+tWzXzbOuppCJxLd9nhH7qc2lvwoTOdrAur1h3j06Ff/96mjHe9sPX06GXuAp1oV0P
PSQaXqPy2pbz+Z6pndslO3aZmlGZRjtDnaR7TnYCLKS+Neflz/5e50Q3Zs6Te6W9yoVhMs42FinF
vsvveY+Q2OGxuJduKcGOxoTplRuo5qW9axzCD0PlCUktJcvVbly1WeF8JsMckvJvNC74VljqJLM1
it7unILwCK3ClYaL7ActujeNbA9TUDCxqCLm39SAoA0JzSqnjcJrUD75ZHwxPrnGMfeOthKtLPQD
tYuXfw922WKLKxvqHvL0sX2Ts4fI2HY/jX68gYUN3LCKk9tAe5Tw3szmcKTcg+zhhTaSTvZqK5DN
PTWwPhNzg4par+eQaE/0MZ9bd2Adg/fQGwsZ05UQE9qdRJhczywSC3gNbFQb97lS0BlAMkPyOh90
lPyLpAVIWWJ7eTuKdKn+/2wtGFQIWqf0C5J32hvGhtmxrV80TnsiIracONxGwIhDdgDJ7zLcI6QN
NN9CdJMWa7xm4uAwllBVo1bZPlpPkAIM7UYjOCILqZsVgBgyyrJdm7hR1eF+9H6LtfsOi2bIieqP
MmNrpbLiQFKhm90AC6d9NXRY7l698ONhj/CVuMXz1Iksm2yf7jEqXJRm+mOk6kc/2LkpTCv7EENq
xeYioPBYzqt+Xao67OA7oe5r550WSVV30Lp8buSvQ7JFqAb/4bFA2WfSLiZj28eeC62VQn1UvQvZ
qJX8rtD9Gj93cadmzbGok1c1tGY2mbRCIBknVA5wP8RxpN+Ghj0lP/WLeYf/BCUM8oKJCF5VJ8HW
I1t4IPd0UM/cVey8lPI+IT2jGJTpAkdkDNVUPHIgy63CiLNM2xMZDWA+GoTuhKcK2yWcZcieQ4A7
TkbqodF6T3vqkZigAwzKh6Lf1MlWhbdSwKCHmZkHmAn4AaeyUf8UWAE6MiJavZ3S6NwcqDHRfhFl
jNUda30Xxye8hRR3bZsYL/lzEpDW2uYl6sYQvaX7XKr+N+F5j2GySuSpnT2E1SlL1JnSuLcS2UTc
NAjpaTCXiKlXo1cqNW/ZpeEESn0GsbaO07uv99Vf7Uv+vvMhEvp9OTNFGmH3GURhPH4QP+EHKjUv
fkn2BAe2gR5tgiN7pAFDpJwk/RAreAngRwq7ovWKCdSpTkPPGlJJi5xdm1s/JR3WfFyNEp+XjMKp
TLGC7LDBxN87QWfHdmPrQZNHsRPW0GLNYgo7OLeIkVke4VopS0DAXSttqmgniU0Tb2xTgbRzH4Hj
RlCuovKU9as+KI8NZcbIBgDK6moZAQdMDM87Gb79ljrGNBU/SmfrQCKTEY3E1R1IwzyrulPYta+a
06z0rp9quDJ0ESbUqrvXh+9dstaqnTUM/+zkMs4Crk4UbaJjBbKDFDVAIdybz+o9VP3hxbhi3Xwh
LteMs9gjzCVFaAG3cF+6t+Qt/Kn/LE/SLYlWpSzFW7VTrt1pjB3+Pls042zz59tbqgYBftf+pGkc
uz8IJ7TqW1XHsXxabLz3+oqP8aUTeTxPPxwzgSSbsnDkcCclbNbW3NakKx9EuXTp8eU+XNprHbWP
rCHceRJUvNTFMq40anSEZYQrYikDIvuYZCTxYMxbivgzqbLo9GiW9b4qU32ZRlW6UZLBuRKpfR49
6drZq9b46kb05FJvnJDV4kucomzccLNS7Bq/Xubi83fWf/nTf3jnRLbh70dSdwNQh14MK8YCiz7I
yRgGG24wEaWOTjxawDfaJbBosvBG8t8c/OklZ4DQ183iZj/AFZfewxwkwg/Xbgn8V0gLkWy8kG1W
AR/IUCGU1H3jZmbE9kyDPu2Peo88WTqAwGTiOC2Gpbj1ojdFufOCZkbldMqhWii7EsM4raRcHvrP
dbJPIfHjqGJHnBnK94JOqXW3sKXHzHtTQvlUDIC/QTxrPFiaCn7cdgBoI9V0M3zM9VNDz/Uq3kO5
6TJaYXTfMx/zerpi1ABovb2RbNhe5Dw3bfLWDQ9qAXDnxfuiQ8ZELQCsPAC29KPMmn79CS7E47p2
FsLKFSUZwywBmaqlJ2FxiCr7m6S7D7qLlGnjxDgOY4fQXMlIPg8FdXX8+49fPEnaHnKNvK3czLyz
irA8gFQiKInT1MaHP0kwkYmsGfS7EAM9YRnHKy96IUJUz5zkZWmQ2SN6bSuVBSjv4CSLsDfvpJq4
JYE1mFidi5TyYMgVNdL3OJfnjVTC920pq9RUwVOKq7bsiyuTX730QGdRcevFZeN6ubb12lJCpRtV
jka3gUR69lMZty8fVPhHq8Lk1xsLCNBUZXgwBpuBXkWYv1h691aE0UisirK1iSM//qlJmWyrFslk
HqrFqbOIXNTUKe9b2wxgR7cK/Ipx0WET4UPWjAa8f2pROld2sV/T5u9bsf7rZT9831pRg0DGmXZn
1iZujRYVuXSRYrqJjG5aOxbwLCCenH2X4D4bIiW1weOpP7iaP6J1sHpK/z2p47ss6pc6hPUYaqRH
L1JBR0kX1nFR1Ku2AMxDp9wWGdAN1p6WP49dc/P1TBHj1P/sHc4Ork63HVkN7RRrsBYQE8bVVH5x
XvAjDwCJMMkRGtpQsTI0yoozSLMZTP534y47+c1L+yCRQ4D2vrZ7lhV2TsthK0Fm4/VRHvBCNKXB
RunVLDBlWVnBC9Vs7IfVif1U/QyjG+QHzMP3KN2blN3Ikp4KmryQXr4Rc0rwcXpSZghnUjkPNyUW
E2jf6Va4RGNQJVjoTfLvSN4LeRIfcTEV+jwsT9jYDJ4Lg3QL2JJc6TTxq8PXZ+M07uofvrXaK3k6
YPt1g53/QluFGwCsGzi3E48+49LkXtAkTp+aG7rtTr2FDV12ItGlLluYNOwyqTKEM2dCRLqiAjv+
1iyeIo+dYaQz1anhvWhz5I/LaIoO9YDgZR8tCZJv8MWGRr0ENl5Hy3pVb725WCC6+6cz+OzcM4Xr
FGbKW9Fve4o5w1JdyidEyziD0xe+nWGwNTfXDPOkm+gzXG2n788P7ixckNtu8QPIr4QayrgPfDa8
ZwGBP9Rhx66v0toPfHqGzmg6DpE5oVAyxQJi4i+8h6+nvDJe87N7ncXbBdtDGI73cnbSXbKmgcWx
f8OKfZrM/2EFVT07aOwKylCh9taNYyMnyMO9UOFtJl2oXvlyF/bTXz0SPkzHSm5y0YWtdaNIo0i2
pidSHqQ46UsLO8qvNge6sDv8asv04TaJZhcY8w+U1MDFs7ae6f0D+QEEFWvRmvS3KLeCUo19LUi6
cGL+mh4f7lenbZM7EfKIpqbZAB6mUr6JKdFjP4jNTjvLVHrTJFcmwoWg71d/kw8308Dg9SgCW+Xg
WA7yi4YjgHlt6C5Ee8rZvurqZtaHukZbJdc6NTniTWw0v57Alwqdv6LqDw9uWbFITa+mdl2keFuF
BdyL0LPNaorSBkP0ziRsli2E1Rk8rIPSwQnwDezIaPPgzWPDI+ak8y926BruEnVeUfFIbXfSDXIN
k1zFPqaHNktXI0z0ZcnfmqUqryPhydsab5FZVyF0atD8Y0uWiGddxc2TnswOdER/sK0bESs4wToO
ZmmRbP+osSOeRlmHyCPSUxwuMC38eiQurYKz7QucvBhgotIRpMQsCRd29pApfhMT1biy719I7PRf
m8iHsfYLw0SCxS08LfSXBVxKfNs9Y95YUBMNxZLnbWeVO7XJnIPvFfUmitEgYsEbIH7LhlnAxnbl
rL40X8/2La+PISZYZsd3y8m8/Y2A8tb7+ZXo+NJgnu1ZkqmZgdy5/Y2U7+h3oXYLYePtc62Ryueb
rnwWC5eNo6edRusGPyrAFHDrLXeNKs//0USQz+Pdyo+jHNbyjSnw+NFl+3uJga1atq9RE1yZbJfa
CMpnMSxiYG9QB5mb9JQy6gBOf5w2myDWiei8rbCHw6D11gRP+pmqQxf6+t0u7CTy+L0+zMAc7588
d9QObeJDHT+nwZU68jg2nxyD8tkOJSyw8SLnuq6yCZPR5BDOvIIG1pubw5W4/9Kzj3//4dlNv6rz
JB2fXYI5IBZ+mFw5AC9d+WzpFziFWEXMlUcXuyq8a+Urvb4uLAP5LBKp6e4aO5LChaMZBtC9MoP3
jafh1x/zwhqWz9ZwUbauK6lc3bC8Cc1IHBXb/uXX1770Qc8WMJSpzg3GJ7dR4MrouEbPgORW6FMo
rV/f4vPB0eyzVezFjjs0EUQjXUWGrwHqmxhhvFE7/Pr6n5//mn22jv2kHVwMidOdCXHflQdnoliW
utYbzA7pVCiYqOy9dgTXIVVxZf36rp8Hn/BDfp+lXgQNbtCTdFf79WsaagYVcS1ehhFmF2lYo0DB
4fjrW13YRDT7bDWbdZ2igxqCHaqocC8/DDFC8al06h60yTUo7dJXOlvZme+LjJ6wwa7SUoL0JPdx
9M3Fa2DBzM3wMrjWD/nzGafZZ8s76nxb0ZwSU1wkBqieIv/R6rZSj0Sw/NZ42ZU6yudrXbPP1noe
S5Guw77dNbLwH3I+/NaxU2f19Sf5fElq9tmC99zAtd2sCHa6u2j8+6A5yNmVFXnp0merHVy/khw9
CnYSjqmx1eFePM+LKyfqpbVyttxbi4hOaRiV+BHP+gR9G75zCgaP0wHb3Gv77IW7iLMVb2hBA1l2
HHvgrWZZ/AD7COid4Uw6LE/ev/4El1aFOFv3vVCqpo+4S4DjWDELGhpU4GUxQZdYSxsHIUd+ZQe7
9D5naz30q5Am0dwJmjU6BQqWaJlFOceBv6BhxpUXuvDhxdkqt+kB7IQpLpu9/dREz1FUYkby9vVg
Xbr2+PcfztQqNmyn8+MYI4ljg/YYl3Kv8q8Mz4UV/at4/eHiyOFKTYXkv9N3WObXyP2oNB/lfK6n
V3bAC4tZnC1mvaqbpkm4Q1094gqHWvLKo18al7P10CeZyLxWQkAydPgcv5XoZ6srO9CFWWOdrYJE
KtoA9lG4C9QZfiAyDh1Y642yjVmO3+C1dscXxsY6WwZ6lPWJGGGRFP86ST1o0frrOXPhRLDOZj00
O70w/TpEcxkzXSjVWTrVd8i0RqI+fn2PC6mSZp1Nek2h5iECP9y1boCtupk0/UGRkhoeNNuR4lHP
G9zR0tpOgzmsxHZuD4m2ImJ5DSshrRS3aa/sjZcG8myN2Ibj1YmZRbuyO0j6Df2erkyyCxCCZo13
/LBASq+PRB7F0S7DUsMGCkUlgZHApH5zvpXoiWnSdo0+dOklzlZKNii1J+I82gUQ8HPrsSqv7CCX
ZoP6+zvUAGeDZ9rhTgzSUscup6Ds79PwwLp2po7z6u+5hfaL+vZhlOpIL6Qs4Q61RPeECh+aoyP9
rAqcZ7Vg9vV8u/QW5+vd9anwG/CRAqTotX4XOlAFYDmkw7UW9Rc+wK9a8Ie3CM20N5XOAwFX48eo
rGBTS89fP/yFATLPVroXaJJdDGG0G96ae+U1++l8Qxr89bUvPfbZYq+0qonQu0e7qjcN/PDUp0KX
rtQgLj332RqvsMv5kwRWQwKjPeajufBOXz/2pUufrdlOhpKZBy4ri/Ye4IOQP1Ud154hMGl/hxO0
E9n/cITGkfvwYa0sNmu3YoRQItG8rMY84+t3uHB8mmdLNsnpS4cjIDOmgkizTRby0U622cu1c+jS
9c9Wrl2XRiJc5jz9TZV7cP+x4XiB+noCg+PrV7iEzZtnQWuTpb4njzy/2pjE+/IlO0q3HBjad23q
PovV1JlDl/76Xhdexzi7lW6WaaVlSrjL6SMLPeqb+2CM3KUJOoOv73ApsjTOdolSblGu08xwl7yh
9YbsFolJ9KS+WSfnG3Hy13e5sOLO+4PbeWrJtFSIdpZH7ZFiaFoUV17g0qXPN4pMbuG88/wytdrY
oqVp4Fx56gsBk362T8ix1hfof5hMA+yORELZrzVZh1Nkm8++HphLtzjbLlLZwh5iaMJdg5sXOnks
PUwKw9eSk0uXP9sy4jrp6afLYRzHoCzb3l+23pVKxIXdSD/bImJZq2gpyaXbE5bdNNQpZt1LfPf1
sFyKInTt9w2oy31DEi1ED3o2dvfNEcbF2A36UH0vD8338vXKbcZJ/skxrKu/3ybKfewvQl6C/m70
junH3hETbMyUpQ+mQtNm7cosvbCQ9bOF3PmO7fjQJndwC/DgMirMBpetM/Hfsmun2qWVfC59GJtX
67jdcWR6tLel4QqKH/a/uVUsgPTx+BfXUKgLa+5c/5DXcUnbZYYtr3CYklY1O+HXX+TChD1XPwSy
0g1OThW8kbByo62y9JxilPX1xS899tl61lqpHmwU0DcVzm8yx4Kj3P668v966/7bfU+Pf06Z8j//
w5/fUmzVfNerzv74n/s05n//M/7O//03v//Gf3b+W5GW6c/q/F/99ktc+K8bz16ql9/+gHrWr/pT
/V70t+9lHVW/bsAjjv/y//eH//X+6yr3ffb+7z/e0jpBnnb77vpp8sdfP1r/+Pcf6JE/jO54/b9+
uH+J+b17GpyhMPXL6uXvv/b+Ulb//sM0/2UK21SFKSuypasjFtu+jz8x1H/phmwplq2a6GU0m2WR
pEXl/fsPXf2XZdumaUFHp8ypj09RpvX4I834l6LasrBhEeompJ8//s/b//aB/t8H+y8oIsfUT6qS
h/lt5XN1zRKabmuKji0Zxbiz46NxXC2JDPwu1KwoF62OQ6Wn2MpoPW8s29yrr1TNf597f95PGDJv
Zir4W5zHtapZ2omNy+k8DnMKKzQYG2ZCcp1ruPfZLvDXjYQibFnDfNI6Ry/UIBepJFQBwthh0hTk
dRktc92noZ2L0yKFJAlSsYnrYYo9kekomyi0tQzuO0DUlQX3+2rmWXTFBBVleHVhMNRn1QFd94Wq
G7TapH1xuBK54t6bgaDPZD+wsX+Yfn994I8f9Pcd9te9BB/SQlhrIY46LxF02F3kmJ3Z87rrJLbz
XD5WBoa4VWPHT0pVeNvEG/yjpDbXssWzvP7PWzNjZd5Qw7VLPzttA9kLDcVsbDzTlPYG9ah34ows
dmabcpbgmQtKIhQTu3enKQ8e47yMkHDel50BSVD+39SdSXfjSJZmfxGyAQPMDNhyFjVPIck3OHK5
HIZ5Moy/vi6jsk51RnZlnVz2JhYR7iGRBG1473v3NiqGE1+Xr//6DflLjOPvv1boMjDl+54r/toN
95oqG51ARntZt80hzI0+Vf7C9OgiQJCAeGHuCKmR3wHLcKB7w0pwqmtkWWq3BDEupX/9+/zTNy7w
QkgIAe9TGPEs/GVrr3DBTtJe5vfXhWNslreKBGbWkSadymm6qpNkLf6Xn/lP37rLz+S7jniLL7wb
/uWTsWW5KLFiqKpnRMNFweCPqiBZ/etX9k+Pngp9V1+WOlcLzTP4j6cJYMJ96KSYuLVpOv9u8EZr
wJnlQ8UYrFN+zU6ZR1ejqHRzqvMSkea//vmcmf+ymrGoRBAbePyiwNf+X0MVmcPceIdG9NDMrvLx
6+Wwuze+Fq7A19APn6MI3R/zSvu/xebxGuSu191ES9QikOib+pNIZPFdJJcBj8KUErmRmw7rASOX
B78p7UEOxYpyBjMwjhH3lVDF/ZTBwIDsGSwvRVK67esSWvUowN5j8QwS8TuootneO305uAzFMnb1
mjG73iDSm1sqp2E1LBJWxNJxxdG2YErGMXnfAeMQISPN7UjdKOg80WzBcUc3KTU6u3eGHA6dkivA
LmGRR2R5mvIWL1D5WyXRJVXC9adjLXoDbc2pW6jjfSuVum+pI/7h1zoF8zdfJnXnvmyjnyUMRVi4
OG6Qd267xtHET02FEK92c+Yr+h5A4q7xBBxJ5ve84DfZ72B5HjuwE6fV7Yv+wbTe+rtcGlHD9ijN
V+sms3PwjQxcHGEF/cZwSkn3YrKz3oZvJX2PabHixxRoTp9VbNYfqbC9w2DMgI+LhYRsczc19iMP
osiyapRcoebZzT6m1ZmDXR24F5qv0D4JIO8ysCwgP4ZIz0iJb6amTSxKLxbDTdn6aXTtpn5n0aNE
GdkxJwLkkq0CzM/quH2w68GslkcVj4FzaqRwoIaLYbm1egqw//Wo3RvTME5FeFMyKB43xanQvuIU
CIGKSYveQnj3/RZxJCIAUPpL3VM7i2s1/u7qyIANYFlUZ7eU9ayJixSAinTe+R/CR2/Eq1aTeTDS
rZGSFl2Jp8iLM6JOZjTuzzXqIi6pU1dXz0uTxt611L0X3dZaRKk+8vHMGQhAxmPfBt69+ZhIWzC/
6U59CC+1Zm3AI5+2lBzWCfuAB+qNRYjmhh/IZk8FawxYJUs7bds55qmzgeVCEGaaQZdaTjRZhjyI
kSk6aX7OixlKDuzMC3OA3R4XhhMxKjf3I8kHHYqGF74uEdDDiCDsvu4ba46rLBTZwb7AeNrPPqpf
0NowUrogS188fRnNWZZ62g1RIPNdK/0E9GgaKfC5ocqOcTtjogG/bZk0IyjfYRqa82Ln2aK9A9RF
dyutzHDFUurwWoKoBYbSFoEF87QWn6nfq+WIVbrLDusMZo1QuyHFJLwMpbSCCblRrl2+M/7xmcc+
87YcETzxzuOq7M1iqsq7tsgPa+ZiIqQV66TXAqtp0Y8/Ur8SPOCjnpKfc5VgVJfZHGPQ9kCFHUe0
8R+R9vJizylodo7RvJqMWkmjcCoGTc98dlJjeVj9yZ1JsEIbuaxjmB6Yt45Rhvn+unPLiU7UrJNZ
nMg7A+6TBZLIXFdojbPBNgr6/QUvXbUaSVFPfJ/c6MCk9L6IeWe3VQ6sCVIHwHM1hqnetMWEGgu8
BqqsInXD9zVJ07tCDGT7myZFjFPALRp34GdjBoMAM/4q4kBcTSkND7avwLupV9P9MFnu+8diDZG+
SN86v516TBj+7Rb8LG2SRXbTO10CgCvxGOObMn+8KXLOBww36NY9rS1S2V1aJlJl9IoTyYj3ksIj
2/KhQaMUss2fK5U4n32pwntAr8hQnNUDa5zXtQAtnkaZ3XV1kP4ReivC8FiEl4Uszpv6uQAPRSbV
xDGQsTW00Ak9L1twdxSW2SWo1i8rwgh5I1b/opSwzhjv4LgwMtOkDSNqftw0xaEnAjcfw2qMhpsx
kOF8dDD7Dpsoh5Ww76uieKvGQiy7culGbh7JpI/F4jvfLMsRmPQ4ccjNGeH/inKOx1uOyhQ+vNRi
Kk1cf0RZGrUA4qrAr/Ysw569TisonaduXiHiE0Lo/atVl6Y+MxTQSZpAguVmo1cT5MfJkZ1mNLJC
lSIG4QjsTk21IviofXPjN7i4odxUzdPqE4u/8BL0Y6cihi8qMFvDjepbdduEUwhDIYhJKHf84xmk
xIAPCDS9hdBZZb8d2TAdCs0QNYpuZHjN7b4Lb9000KsDn6rtPKAJY2Gb6xnTNaq4dB6hzTSQ/Erb
MHDcjwsgVnclCj4UA1SslNWP9HARQ8rMQqiS49SkPo4YxvA2map4iXmcRVfV6kJJsUSGbmrOG0AU
+jp1MeOafrnXumnc6yVuZfpmnaKrb9qAaMBdveYGNmEROd1uIhuywg5AUF+Je6ZtposWnXWSIbfU
K3Pc8P4UYfLqbDaiUfENfDlbBh2IiXhmAIF3M8l0yCilHbx3dgo7YkKItLqmpteQ1ijcws7nbkrN
8O5LIRmxz0ffUlGZRXjMc6+8AjzaIWeZWrt8LbrX1b2nEqLstnEIywe6rSey/UPlAkPzmnS4b7LC
jXcTj+1b17DvbdvJr6D+67TAmTNn03PXrcnyao2s5tsxb2PnoRJp/6ChODEc2XpMFNSlI2+dLi4Q
BlO+xZZsyjR5jhwnAQa9lu1NVysM3WLuGAxcx6bIzgz/Jf1XLKYWv3Ixm/69axgQgdUYVNODaoP+
Idbo7j8GL43f0sApslMBKbbfxTT2JFNDirlN3/CVf6vBYQCqyd0kPYTg4jgapurJejPv8zwAQD64
uZdACcP9d790EdaVfm0Slq8mSij4txYKs9ctxbtpYtwx0utZU+I4hr4o0WKAAudMxMysCmPM0avL
HH09RpDMFt1EX0Gaja9zPlZq3ztR+MA3X/yEtWIQGDm9wcisll9Mva6PUZOhqnJiv3vOWkOYYU3X
9i6LlW6ukzmbi+9grJMnG6k1wfxRMP08DRd5gjuyIdGwNs5PkBWc+YZcF5xCeOXex1RZRX44LW33
3Evj3mYqZLTROgGNAK8TnQXQZSHlGVFgGC38POZA4ZryMXXHC0xBau7mJtFvLjx4BzRjiMFO+7lE
NR5EkimL0O3aK7mwt+/HRUOtyMoIgGWXshaQlO7I9ZINwP2hExeTLn4aJ9yNLHUTWlOWGUzjiINx
3cRpccozmMW7hEoErjtBqIC13jd/FHnFp0uyZ3pxBh9dGvOo+W8vTDxERkvJkM4Yru/ZoKARS7Y8
WArWkMTiE+IXStzMfVWp7j7revEZRbfCewf3jCJYm9X85KrW2Ntk5XQ2YnGadPcYyRoe1VjFOYK3
dlb2jeehD3/lAfnED9dtxXDF2RFUx76Lx4SDagbVKduVfZDJKzXH0YRIQEdyOaWFNPUnR6P6rsro
gDEw58OuLIPCj57hySlz7WO38Bh9XyKXWd+yiuPjGpJNZUErhOyISHPOjtgjq8T9lqIJC8hROuat
toUrkJUSmzbDOP1w1jxlmnsahlcnbafyLuK4CrBVdFDySx/dnllmsMKds+SvuFJnn1EkHweKvwRF
uJWcX+u9ooRh9torFKOxi0WX4nrwtVQMvP0g4Qq3/PGyYXrPCWa4zk0Xf7uSHhmSzT66WXgDI5h/
sztsOqlBDLlVXJ4WmWf5EagNXLuhLH30PqnUu7UL/B9J1zsfbDaBBa8ZF3CiDNeQbd6k4w8dZCPT
P/KCkA77NFouQ+GQuMpkZjfxg8owt17ozh60Wnqzq+pMD/gWcLklrUPiMKkvqOQIPMFjZYk9HZci
Y6ix9pcR409csCvnqDg95tEjm+wat9VfLs8JZOGGbzmoWEujSUTFzAaVrMiOBLvZL5nW0U0Q6yje
Vp30kYrV68C5skkFcKem148w7vPmtEQ2hBinPfvmL4nWh3q6IIVlnmq19UuepnpKx3WfDLX3beuK
hndduRhXaizm2UmA7F8INNrVPVvHCT6o9vnBKeZ7fGes0b+lyHgFwHcX2IBZ5D0MsrnQ2vKU52MN
GnUzhE1+4aUmmblaiD/89vqLFa9H+MuPTdooPfrBLN5spOcJj40zICtZLhKAtUz1zVp7GDLx8pRg
0yN/4BY/eZO6Ta0BvV7acOYDyINeQIpxe0a+Q5aHcT8GbcOdya4jCpXJXIxtLpn+ORIwKVdikwH4
Vu3g5eCHHz3tOelBgAx19ikXY3eT4Eh+oxRiwr0zSy6xRZ3wRLVdOga7mPr0p595F6L3CizgaKth
/BizHM9vNY3rz2rOxmjHowpzdVkyKAdtL9bwgl8z/nGxLhVAv6uG/iQq0Ra/SqmS6sstwrm4UrJz
5ckABXJOJlMCMXHC6fpQSdjc96xPatxK/gUYVZuPf0el/FvV7P+xVP0P5e375rt6tt33t739bP5/
KGpfenn/57/Kxv9U1H5df37n/1zSvvyl/yxpa/9v1NG00lQt3UsRmlLQ30va8m8RIifpUmly/chV
4r9L2vJvkn9BYYiitet5mv/0XyVt/Tcv9GQUKhBivksR6d+paV/qTP/dzVJRqDlwufyoS3Wbwt5f
Kmy2Rw5gfIRXZZxyQ3Fse5yddjomesn3VS/EC5ff4eH/eof+H3XXSw33H3+o4kVTy+fU7wXg0v+x
+EWmItJZoEGjDCXx+BZ2FHQxq1gyai/HpltAS7nNfZFwtChMj6jNFLP3b5XgLi9dSeErqnxeIPAr
/fW3mOaprQs3O3G2u0oBqsWC6ahkFRf3b/mjFOtLhCr3X790T/2Zgf3HVw9UQAuKv6HrSe+v1fa0
W5zFkX19dBDKvA6yv1nQnyxPI1PaQF9if35UduDuFatO/krrhlpLy+K71R7Cpk2ezctXZ+cp+IHK
SLxxwsaAl2arr15nU2VEuuFANTtPyao7GZmJ4lnmahA3nB4x0bQgT/2mrO7GqBvSI9s5l1lnUA9U
h+/aPsdFG3vuLHa1kPV0Hae53TrL4L9VTN9uJa4SmgAFlS4+uza7qsrIL7bZPIXIUhJW7stWdtkN
XJuAjilE/oq6r/rO6Z0CAnACRNnqakXrgpRgSr4j5cZgPH1UqBMIOAahoqNY84cmGh6iybzli0V+
VljnEUFIfHFH22cqgu3VQpHvnh4BLEBVub8Lp2QQfqyeAVSo5yQonFPcXAC0rnexIfFDMp0JYnpV
ftTt8uf19F61K6Qygxrba7ufXKrfncKHklAqcYwa3+XYl3BIXS5yQ27p3P5tgdDPgfI3ihKOiYIW
IP1C/bRLeE5KcJYthK6tWr3quwmV/ArHpoH1Oo/u05gEb6XOuj3K3+tZNkN2mBwVqX3azqz3Fafi
01BwV7kdhqq+DzSe6qUc26PXOsv32ja2v2LcMphB34wedtaoSYqHYXb6HF+sFffAAeXvupCwMFXR
5ljkVDDdT76VuArMYvlQFhW8z2aBXWTCIdPnSA+TvjfU46KtzXNUyU1dsV13s8dkIlKCsn0S6Tp1
z5IPaj4V+Zj8HCKnH2/bVvds8VUkzorSJqO3ETTcveWLFmItWYjCrfMEEYhUpL51ZqwPW0lHdbhO
cI69EDofnkyelVDzHSoQgBkGbHw1OPq9EW7UIZ9JS8PvmYnqqE3KQDrcBf0kcqP8kwZlWV3NI1KL
Qw6x9iua9fBarBViwqR0GHOGCBx6zFmO0sVGPRQc9OsMkQzD5Z66D6ZwwRjqByn3orA0q9wFQQ4K
mOd4IoPqdezkm4rbxCEWue3AJ1DT2y+mbp5yGzRyJ1RW/dAsrRfDUFM4yMyazDsGqcEsowirXxV1
5TUvowXSB+ZmYf8tixzPEq1LvKLtCN9yqzt6EduxdyDSZKFR1WG2WZ3svYE8D/7I3DCB71QRdyeH
s2VZsqjsikAlDHJk6QVxR+UDPQ3B++Xg00rArqHaemtsccGYlkU4nKFBYqt1mQXhdTHVeq8xv0Aq
5aYEuan0w3gfupmweyr+iFC6UAXLRzYY1d9MYx29zir3i2d8PVGBE1WEL20VT5DFlf8cSXfmulcN
cwG1vM15j00qxW6qujT/4AsNDDzJhQRV5bc41tPFMdmm70wYncrcr27BvMBLTzKxYCE1Wa+eh8Zp
1Vcu3AWdWbnM+szu6Hf7gDJbeR25QU9bRHOqTXSFn3ZYVlGQI468Ea2xWL4omTfmGosL1V8Cn9W6
oecp0E0stptIzkbrISum6drvK/Mk53KSIHtCrD4BFW5zYI6r+lopti27yuVayzuZwvWlHz68Lpns
6MZmYnjuqzyEOUBR272iIITzl3cyq6750voxvlkqaXsqmutTMNsJBlErudvaao7qOzGXF6ZTJKZz
62F+2QVi6b4jytyIsLFNorSScjw6QSHX3cIC9OWOwZAfx1Q1L0sXeOWvRkh1J/OxxR9S2A45lfIn
vdeBHj/FjCbm3GWV5SoH/rpFAI17ItflxQ8wwaXaeQWNtC2qzfJL+0X0WHu67ynmIu/dNnRBYfbr
+RNVU2M3CxTwvUPUH9EUrayN1qHzIr1VPDiVO2PGCwwqlrAsDTB8CglACBcA6CiLFO67CVz92EcN
9x46+Oexz2V37BKg+I/oJOb61mvyab3t4riGpt4kJqXvkiIWE6pP7/UyVcXRaTXG+2qhjr7tlZ/l
JNqyILjLOyBJGwmR9CGXRXPv2JqRnLppSHrTQwFWjsQhx6E78+DsYGXwVju1ABbLaBKNBivnFnWu
jzXbZG6Hcbrukge7pMCxcfQxoMov8oN1M7kXBeahjZMWxVmWrsFHafv3oF5xLJTEoeuE/Quoua3e
saPMTHJFtr1WYwfUTI5p/ZIlfgPOnpnQQz304qPSUfvZDpS/uAR6rbdfdb92R5Do4ZMdoIRf3GcP
he/eCOF1d/Chm/EtygQyKEGzyRwAZg+vOQTkB6reA+jVxKqHYYpzjN3GhO5xCkpT7VrVuwGm3oWo
vXCWpeAKPNCvS+Uy3LGfXg4+oxL6OqdZGR/adqERMCUIoI9BPnc9HNx4vczWFb9kwU6BbGUtq6Nk
hQHIEJCevOoIcnTXblj15jwjDeE/ovmewlzscrdwwrvWW+YnKktpdx2GXW4O00iq9hDkAWjsOrD1
sV6gzm8zPNvdbQ2VegUJ14XxdcQpsL/qkZBxLgiC+tcwu+NNmDnLfBogD4y71WvlLTv2FKG6H/Rn
k1vT4Khee2wPhbeizLBp/A1CxC2vh7TGhIi3Ag+l6rC14myMkonlwZu+M4QGEKldkL+nEdHesBMD
B9jNYohFs/EkxaWvyBBbrqbvamzLzdgP45fV8t40nnNdD2G3hyUV/qAMCyHUe7OBv4+kY89uQ3wo
FQPyqYj7PmVmCPcedkjacyfP9h5w75a2gqJo6G65irIluk4FLqQwTXazFn34GQ6XWBbX2N/CRPE5
n0x1RbQ3OFFAggpqqVDV7dRsHMdiIqxy+610CaoYAsCrExX5R0LYAJkaxc3rhgFYvdXumN+QhfR+
WVO2Z8cna9BELTt1iiFURFn6g3q1+5rJ5mnqQkF/Nqc9WcacESZvfFoj4OHeUB3apriJff9HfanT
FuXlG+c0NGRz2wP4jcQpW0DwZUFPbzG1yZGK/7ntR/c0JIneLcrluD/a5WRcm15r62V7RznlVkdO
tk8hut8VYXnPMaje2Yv1K3DDp87mnAD6yTui+t2GIrptKQLgO83P0quOuUmaw4IeZRcW1WkoqZAH
8joYcPkMwfQe+gFOqXSyqNchAjJEk26Css/2/txFt/SMhgONkvHE8vB7iOr8SDXoR4+TyCZZfHJ1
9IfbltFGLdl+9sb6Po8ZmCfafubPxOcFwQXk6vy9TlidSRqJY74w0CzpQZn+0EflIwdkmISO+xjD
dqHVIU9J2YO0UJiSoDhnZxqBRF8tjfikoYQvFwby+SW2SGvVOa4ByqYlciKPsVdja+eWTxAHsfKy
J7P6TAW3QhqWqwkmB2OfJDgmTJoFSCKHaBMuVo9aW9M8cHCf0daPU7n1hB04+zny03pmuhZtpV6Y
XVKf2MbNHUXyH3Id5YNvCkthxo33Ta2LM2KwB+HjeO9l/OJJpO7xCC+R293WXfS7pnDbdQhGuQXZ
z8YLqitZqqMpmVqvZS3PvqPpYk1QL8Z8PbamQFpiPsSgvN2UYbDuxNGxzsWw0rzbihgwQq4IXdLa
HJsu95FL2Nt1zq48M6f0kgwCAORKxG4xPDB3SIgrv43cXyF9kd4jLFs65tR4w0vTKTY6/l/nHmba
VgflnVKwNPvQe+PksjibgtmnfVXO6t12+o9swr4145mSUHyPOMvm/QDqnW0ogSrMY77Ya6ZDoXMK
PCV+UfpPQVnW1yIMHpdVP9HTx0C3CnWnpir8KSf6JBP6PLxM7TXP6PCiuvyGEMxNU8XVjYH5vUzZ
beUHIPHzhpYl+eINLQGwlTZXVxL4094HrlggDxmY9sNIOB3cyLuYanN4hLBLpnMQdccgCJ4csRzz
dKxOPU4caOwUCpelNO/hNOLW8IFC+k1UvC+VFncIAotmD2kruDNmiJEDdTgcSuU9FhdDuxOjEx0w
yBDCScEae311dNbF/xX7KArLlLMUHYvwZqjoCDqRmx9iqJ/FWIIpjJrmTALjXLsZT6gfD48Njo3z
ZNYXN8IA7pK6+Jg9KuuqowTQ6Joc9ajtgVbsOYBKBVjDSc9VLvxTQ1lwr0lRbOsphnVeL6b8XBv3
eWmn4GXw2e6mkOJBzOoPY169dNpLnsaMFG2ZFxx6hS52sWvRBvlpvVvy+I9MdNctUf3DUmZ4Mutq
whSmaAZSiLPqIxEqvl1ZwK99iBw52uICYU2U3pZDlx6o7h8nPpqtO9Xo64zv7rUadrWHBSU3Tsem
TON89SvvnpQTS31tM/BaTnxMo5zO2RCktMw8YBseRpKzt9BN3wD0Gj91lNjHLGkQxaaMD7JfxpsA
8Od1sGTtAbP0NRfOdCeX2XmJ16zKkZlV8qfW82OU2uiTrMJquFxC/c7uJtOE7UUeA+F+aIcrT7nn
mi8PB3JoYHPkulu6IvJN8zHfgg7DpqZtBVewGSAs6RAlq5+UB29xhiNab1w0MrEvVVZAnQOeSLbg
gjHNA4IOnAbWNc6fukEhmimxCdRtSEOOssVmpHJw7/ujOpUu5dpFciUocXRcG0Mzsp3R8g4cHwQN
NeQFMcIBY6cbv6YHkrdpj8BOfQ0UODEuQdG2AdBR/7g22WFGRw0ue+yifRytzRkKujgXFY9rD9ef
QEDVljPFBJ/S8zQSsHo2cpz7BsAuhfcHGHeh32MLiQ3979kl//CU2jGJsIWSPwig5SpWhwsKtVPI
Rbpe0LQH8wexcpO2ssf5HdNcSrYTGTIER2uccnzeT4UwlzAPOPafYRQPI3oAp5BBsptni743cFbV
hAfXp4DIZt4j6fAPmU0o5395k5dED0HfvtqpQnSbilRSFs5W/lR4O7nuQGzTlWM30IojEL0pioi5
Ou5JaT3qd1pwouw+8yGrZHWaG90re0EQdiEHpLSrUnQXBKD8+biu0iM5MSq/DFH4DPQZVirbPQMy
Z7p9vZ8hoFlHFy4Nt8TZdw7mz052Rr9THWqvqH8kfQNjqw0EISZaAZuw6MIDDStMy7C7t32Q9Nsm
7o5RKb7YdO02Io7x3LVMRaPs8719kDqoYoN5ot5e4luO6t91MzYHeCQw43X7Sgdjv4b0xiZV33dM
M2ctXJwMpiNODtow45pBqatx77SsARvyiv4HGZhu3848mi0dYMIb7XDqiL7TJfRG7wJXmy63Mfe9
lH155qvYHRJDsz/1S+cWXiZ3xoFObT0xOAgrLtzY2iXVNEmn3UVWXUPNSYl0tS7fJzKqSMfYSayy
j+nQ+7ycfm7ewjWr0XnZLvHRTWOviZuWu9PsOdl9VC35h+fEGS4/lR/aQNftvmtByAAKI5+wc4XH
85oQTyl2DhVLkGdJQEViaQ3335VuxLyh4MhZwosasiYmMkeZimTcNYv230xKKmpHRMScBR/tjuYb
dBKkqFygp+LVpfG0SU0337T9pOD6LXdzH+RXdui+WxTAGd7lrezGQ1ASDKLVsDfz0l75VY+1mbgV
saV6fQzWKT7VfZfcV3FnXx3jbp2u4KxRrOYu97h1bDiu/vaI3OWbfhL9TWdH78ZxwLqmRGEcL5K7
nmXogFL8dgpL59B5/q7z3OpcmKI4RiNHW0aBIDymw0UMCxtcP7lykvTsmGBI4CI9t/6sPmnRY+lW
SOz7EZ9lMCXesVLOcO5T8db4UXPl4bekf7y8KmzRWOkVFM0VZaCbtY/+1LPND6t/467jb/ozuDJt
Ul9Zja4e0md/FQTLKau8+bGeEJGmfNXvTdqqqzSPxLGBVEXesK7VfNK+79wOPf7W3UQh4yGetCVp
yFPxRokm3hPAbU9OWZVbE7h655CUoDGo4xfOitkVZnkeeuHUD+0onlSALbXw8vKxjoTmwBPPZ0xm
HnnBOsW1oMpm5ySqPKR+mmw1rjCSaJe0joNIK6HCafStQmKfctZe47OALH0sAtwX++BiHbpIX2+S
vHegIWbwCLEWDVu3z3h9Y9fhbqonS8xj/HClbv5Yc/6KzCIoN/rP8JCcmLJ2IG6WA+fhLhrbZzKg
3WZaAKpFqQFxZzyv27AewOuknX4MDCM62eR5hxKRS6PaQxdZ+3Nwg2UzUaw9ZUPN5cAp152c44nm
adD+yrhiYEBJYGO70hwtENi7wENzMti4ODjRyuKfL8MbN/ZLIMr8Zzxq+TMr5QG4dE8kSshQpTP4
cjKEzT7WTY9Y/JJr5fd/obYx7yU3/B9WUZTcymT+Q1Y5NK98QGHntAWUrnlmLzSm3TsWpZtHJXqc
vO4ckyaJtxGZqz8Wt1p5dzUGoQLLHOzl4IhkHmVqDCrfMjfwansuv0CwvF9i7X4nPYdkqsWVRCpe
js9kbJ4WN+m2MFaX3QL39DauV9QV1rkkfDhKVBO2z2RJDmngF/ssC95pOGDeWFu16RYO+R5lAc5x
7MBhigOzrUdxU/Z2PcUzjmNRWZI6a1VfdUT+DyUBzfs58dXGD1F/UqiL/lguyTbdye9hjqsHP8Xs
p5XHMYSz9ldDkudQ+E53NxYz/k23h1lfIbggG5ScBN2Qxym271SiEGA55BM51ckwOQcXq59Ly38X
Vx2lh656klCKrxgKInTnQe8m/jyRM+XaE3Pxafh6V6FtnyxiTtguutrPKSbaPi9JQK32oxTdjCEy
NDfUSMNd0Rj/ipZ98+AOMe62NkIdiik9PzglwbNF4wiXAJM3U64bGvND5/9UQjrHsvMSs6lrHyg5
Uw79L0pR61eeS3UmF8fmXbIteAux4t70qK+Ucu6ZihivnMKBPEP5CtPFZM0LZYDqIOg0bFfTQPHv
hpvSK8tr6oxERMvgROIwvEvNdNuRz96G+HG1cZYr2/bzQxan5lQtcfIW/pl37OqwMFtm19FYzkwT
PJLXqjiQFiyn9YIDam77q5J1tJ3FM2Xraovy7RXGlT6YindnEvPdMrjDKR/aY1dV9CAC+UhMkifa
yBVPASWo/tYAxv/ZCmYdyMB5BF/IZvb5QekoO/DX3R9UEIhsLn/GNzmENCdq/PqqdWOn2zpR2WwX
TutYaKgIn1WdVcmV/DMIiqF5t5KtofzZJL84WCyfg4zYs9xLlymSosQmpvZoKN/GrOQmDihKFz1u
d6FA22fNTe3LYh/KgOBJLzkIL35NSfLPMComBCc56MgQfPU0VxzRelt4uAw5C/enSNLqADBSfy9+
2bMX1/OOomZ1R8pavMQkZs96iLk9ZX6aEfpy5GPco9zMKwzjLZW2zTyONUc4zgKMx/0He2e2GzeW
relXKfR1M5vzcEsyBsakCCksybohLCvFeZ759P1RmVnp1LEs1AEaaKAbharKksvivPda//qHvvYS
kw9TK8OFsxxPd3kpl7w2s3QptLFdNYbABhwVOPFClEk5SbWNb1VhNFM3iAa61jZut9g/wrmxBkZa
owRKmopqcR6FtHiQ2N9sGTR54V5jYhR1obJafH5XrYTOCIg5vIK/dGscnBtnEBR/H020YA30xgfS
sI0jAyVrN6WyfDvlona7IEYX8B1tJ8dNtZveqMSERXSk1CsWYhJLvfTsaldMfiE8Z3hTbilXS7Kf
GH+Q1Dneypb81Oh58hXBDvzk4Y2rLJnLbcnqSXqa34jMYZSzrXBGNCutNj21fT0/SImpo2IpCYjL
5jr7PukRs7feNHk/aE9NCOugb42ypcc2QaiLSN11SiAcpDKtdrGk9ockJjbVH9MOE8JcdGF5L0mc
OGhe284oNlZMCA5MIL4fIBknyAY4mAkO6MDDfxC1Mx3myjcILziAmI4gTBCw8jdCN+wlMCZSAOC2
8dUratmCdxbdvIneCOHiGzk8Aw30nZpW+bUbW5obh2oa7M0UzXY/iqbarzOlTCa7mmVB2mN0Rqgh
wV6kR7xRz5mn6YQuBFGWrzqpLu+mrpm3qdXBUIXkvw5qxYjXOkDKaRrI/lZKFBI2+y8r06hU8k2V
QGMfaqN3dbNQ1tZYyydD7ij/IdMAsb9x4QkXDu8HoWYwwOxFhjccS7Wbika/I8lr0/qFIK7acmx/
N/OFUw9NFlgX68VrnciUsfGCrcuQ6AZV3FhFddeLUWunOhqEKTzFS/xQb92WHWNLSKVuOOfXqDae
rPrbjATs2A7V1kQ0QbITb7jbjuqetdEB2U52LcbH2tgzUphBgJnzbkzwUJC9eDcYvm4HqX+YYqbP
eqDR83Z7LtjWoI65OnKoWq6mdSxOxVqfh9bpChLSiDC0jUK1rTg/a0LODIOwg6kNT0FZrLuRuJGx
G5Vt38m3I2kW0G7IP0PJSaxcTThIE3/NLPxVE52tItKIIoGUKIFVbE0w/yALiR0tuzW8V/6cf1sl
MDejZE+GDqYKKH1DFHCDUC2aFn9YKeij7gy6wFUcjjeigK2CSZIHKYwkyCVwXYfyFIndqfcNgku6
5tXCpXymkyBRMIwv8KKcuu88WYuPaa+Z7uI/OZihU5Vjsq0n0TgT8b2X0q53fbmEQ5U+K6Z5o00y
CKV+Ig+twm/eeFViiAvdEm+fwAm/ZJN4LLPxexrUg1OykgKS6AR9G5usJFymMuHsmjD/sdeUluwX
EtX8nI4X2n60jxaZCZ07xKE0NODGdeExsEIS3SqFEUY+lK7iV+k6A/YLZnjQGcub0wYKxnVA74lw
TPL4kimgL3VNBeszj7YjCnonCMTMkQvS67KseeD+bKc+hM2pPChWWIaOqlbGvmYJ2VDx+ewpTJ/i
cYyO5lAPD3wIuKhLOaqipucNndWR+UarDyNJWdriHCONfIqpGfApT8oN/Sua4FidmPoA06J1Kd90
L0YiiSeVwgbMVyL+PCti2BQ58gSp878JZSavFnzCZsT91Kmd8rqsX04nZsl3nwlMvUtKlBtcOnXY
OYzhPh99BmMjwOKgE9KiDjR2QyXr6o2RTqQJogwO7xBPWRPFXadn6JYsFq9dkxdRcGBGFGVOoPXi
a8d6av/PNhPHyMRKYBuiDEq/ynLer32tasvHXzNR5H+K6+C/mJYGpqiBfDJ7E9879SGms+pCDIOt
0lrhJVXT9naQKponkXZidEczFw3y4HvueNR1YNAVDADcEFvL/5p3BYxwJVcFQpTTlFQCVdOGW5iK
JfKUARzDRjpKZmeNTWm86iFXEvto5VEHE2GsDgq55l/zSQVX6pQedgje2dKq5On/KSH8/8S0/yFp
aAd/eOb/hZp207R10f9radW78l//61+rtqiLtvuX1xDi+fKjcPvPX/UHYQ2t8W8mXaSkLZIyKEq8
OH8Q1iRV/83ULFXXNY2PRV0U0H9psCGsaRoNEkw2dVHUwvn6k7Cmqr+pvO5M2RVLe3vT/hPCmm4u
/gd/86f4NTDVOAFDFEXTVOX3SRDllOVYNaf6l1qTXlCQoOwDinNquNXHYiaXD2bGawhHgZLNOM1S
Nq+JzDm0IlhuJPVHDIjVl0GtoM/jsIyPSSvTrcjVpWnQRWWTOZL5Xbe3/kI8ob3SbsSY3PMUINBW
5+zQ9OSqMqsjmLubghWD7Wnfzf73VFQuRokALcurxyyUEvqAhbskBi+kL5NGL/imTRrhXTYFHr31
V6lXLmWpRluG3YDueb+YkiyCi0whejR+xt3yyWfgZk9mFAMtm9e6MBo+SYFuiuBOAHHm7YWIBNaa
4ieQ5Hu5Cr7IYfZUBKDMRml6ciZ8CyXDU7v0tfMhA8SieiIgYi0LSu1RTde2IjcPU13iHleX0mNW
Jc+RZF6bSSXLCx2OKHPwsWG7wfhI7AxhpeQl8QR5uA+7Bu2iKpuuX9XksMSm5kTSnG/EFtSuCzm7
WKJqQ4J4j9kpOtHMv3Z6SmkoRLqdK9ysKk9f2dxEcubFe5G6kiyrpqHhl0gyC/iPQY1fDKFZimWu
m9zv8saHGOj4xmC6uHWfm5neEG5saotZEb7AdsC1O8q7rdo3/tNQav4jHLlw3RExfk57ckj7tFTd
oBDcUlo8rsZ0WGK76DvqQN1Z7Vx7Fup3p6nIgobgpzlxxPGNWSyfda2QHruSNyAyAlDHOS3X1cyk
XBejF6w1L5Yh7KSBi4aylDlCEb7mQvjKTPUVNgGBrQrx4RNz6GQBNgODzoaocd9DeC9sox4LDl6T
yGmtQNwGQ3lrJHluN6WkbaeZIqSrY4u3VqWgH7l8vgUIgX1/bPGRtRHcofGUiQMP5Om+N0N100OK
t0E5ay9up2THkp6sc7JvH1JgPTsIecECv8GwfbhnHZ8co+lDl3bq0qi+Zge+pmwCUT+xGWqnqFSr
7yR0YHtq1rEdlOoFY7hyJRrSJSniF1qG+7jivNGQzRhPCeOXrCNcp215i4Juqh2F4pFBm4xhnRCR
hsdvIcbmnNfKJYEEx3hh4CmqChWqhU0tCc/+1a/iZ2Eu70jxQRwScw+SEj/Lt3uelw16C0m7CBRx
kOcZqiBCWdRTZ3Ho8clJD1IkFQTX5iWtMV8SQyXyhHNedrAQis1R26gyCe5xwaurIc9wBWEIDiAK
npWLvNxFfq4UI7qw3Z8A40LQlfJRGBG3Cj36K6XQtkVb3InQU7YYpj9VzXwPdza1J1G+91veEzgs
SIozs3Vp/Q9pnavrKIB4WWLQy2UirS0beO1SZDZXGO4GieWifyXVq3FjxA9AtdoqFepVpHLttdgd
AzM9zCXna0zWtZHLc9HzPrG/n6qZaxIHjh6GdOXNIM4YAbaDa8hwMgoNOVrZ4Q9VNK7C6ALhqtw7
MW089CYhcuBz+k9v61+BbNBW89RYAQPpDr71GD35872AW7cj0lOsUC02jl6FhN1JPOMqHS0Hzo0G
8zB6bmT1IgoasLQJTp9nuUrHx4BejDDXj0yF2QkKYlup0tLJwA2dopaYRAd9Ipc2oLIODZg/D4o2
xfDOzO3MYvEwqvoxl+pHiJ6ijVt9g+StMt1xyu+Muqzwj1Sb22R5kNDi1xDT5JUQZabLmnpPwweK
2ZhXv2cXEDkZ28jrxy5kpyj9b6oevmbaUHtFSlKcAby1evvduSInkO81r++Mq5/MASnzJGcnc/I8
9anoNgXBeE1Q9DZ6X2L8hhyt5KBs8nC696P4VW6IWp59UdpZPanuklA4A20GoY1a5BRheiBV9lBh
fE5NqJysZjgqqFtWc822ZKrxE06Tj3WXybvWZIJEEtF92ZAhWfa8iLKG67EykELg5Lpu1escxkSF
4kHIJ6eJ5/poIUBeR/DoGHbJEX5d5kkplUs/8N2JQXlnZflTJcRf4gpBQhDyLlASBq7R8WhVv1Js
BOWRo80M9FDPnqQgQME95+2dkpTGSm5jlJMCz1JmOxi75jGthmQ3SPFLKTEGr7pWdoZOmJxBl5Vd
ChFqG8gqeUimKaFeJlKxH+A+trN6GZTE2mhIzD0sE1ZBT0ba0JQ8W1+/QtHOCLQDAhsE3pemDV9n
aL7zgpxoydPIaTlTwP851qLnYOKvBnJ+iKvpXmj1U19U1SaWe2MbmQx+FZUH2gb1YzanFkNs7gRu
mb9bEDZc5BJebqVPvAeP+chLDZ3uamXWd18IX0TTGFeyPLN6RziAK9Ps3/pjfk6T6T5Iy0e/mWh0
ATyPSl71ttZACLN04Xd2mgbNbfQqiEK7rjLguzTLnpj37KZSR58eBi9CsNx6HAVgV4c0S7ks2MPY
PMKeJT8t4BwlbnM/+ZYnGNP9SDsHCtEXOFRkdJEJrVYuBXtdDIXrQOLjqlZrTkFLXtIxeJ3GYM0I
4yXpWGXKIuy2QpkW26lkJIcyhBzKgb0OCSZTYhWRrirOhEAxVeL75MGyYYW8LYNK0NbATRLiVyvi
a6sFnp00sAdG9NU0T9Fzrwi7TONztjLh2mks5fB/THvWlhuiszh3Me8+Is1kgWtsrD34JifTRIVY
V/ZQL3cw7AtUdgFtuywWQBOq5k/HupfUewkyFFpjFl1tKMPJVYvoWVPYeVshPZdwJVxRlJxa4dKt
mEmAIoz3yMrwCYARgQcDkJ6c+FdmLZc2QldrzTUpeBofxlwZyqZO5/IUtFJD/noY3hDDMu6WldLp
mvE+Qub3re4Z/sHGelzquyZChx8lQ76JZwl5PbUVSVMUNSVDNlcGZlobpHGRzMA6y0AjtwUKwRVE
wgPhvN+KaeG698VTVqB8o27etENL55kHLxF23/nIcpUkrP4iDPRVFVA5Kn5ebLVJr49iYeClX9Xy
KlStZiMorJDEXiJJLHk1mZ+mdqyydgt93Z8GeOM2HOiLGBNHF8jSITL4amCMYSpLAnVHoms/cH6T
iAVYqAOAz1HPZoBtF3NBbreoRM91xrKTZmy8Y6vhizDxN2HEFw68ssZOjfCuF+RuPdW8qIkK5iMv
+4uuBC9FmTwFA/q3fimxQwhiOKmjQmXJSlwcMyJAvGxwQ9+8IkShnNYJlhxnyQtqiC/wYOdnaL0g
a8okPAcim5laQvNslhxFtPWj97YYRkwWVjgj7bJQY2pHNi3Dosmh6LmHwthuh1FuNpavJKuoJx7O
0lJrDQ2RkE9VmvZBzv62LCzBwPOvyO1YZgVXZuyMYBflfhWRfhbJI5r+mp0ojkduYwLaLYZhu3nr
0f4PNKwf6q2WY/3bT+z/DmswtD462qKPdVR/Nqv7Lv/WhFFNu/rXP0Y/a1j/+HV/Naz6opbCTAdC
r4qeiI7xr4ZV+41gBVGRsc0w6Fgx+/mrYVV/o45VFAO0Bd6yvARC/9WwKr/p/BJUVgp2VKoly/9J
w0pb/K5hlS2iCeAbQ00kYIGOmj//wSG1KkwdgJjJjNbHiAcElUoA/oiuxc+06yVfcUTT2FXlMzMC
a53kRuGydetHXS7Lb6g8p1Vb5fOaHUw7TQJL7lsVnjPtPqo0qDYylns4HPKqTvJu3dUta3xYU/lk
wbTpRyXazsyiV5roq4DTQ3GAkovyh8nmZpYLWqEGnloz6+tBSr4pRj55WRNxlJnflpFNRGVYhm7R
qpULKSjdZgZtBMyIxh0gJtOAsC8LJaLysmRdmItwT01suhJOJMa0dKcBhUZDlWPNDBVNOODs8+mz
NCkXM88OUR2/ZHP0jNRZwXgwOxCjd6+GrNr4AK3NYv7apIsRAjqHzkoPgggRCap5tNFxmCAjs3hi
rIiMu4DxDghZAuDSpc6qjiEQomlA2eRVNv2dyoR2Z7TCvI205Dmc0L02YXEXGP1xLJcGL6Knjno6
ZwCGZeGPn41lJw0DzDDNkPMvazG+VpQ3XpRF4Y3Zzi2sfsyp9r7WTht96imPKUzeOluE1RROo2Fu
FomUXau+dBhL/dQlFU2uPp7L6klsORoT0Ke0p0VBlMJmOHAXlh8RtP7ELPQunwjUnNtyJeONxLae
Z+CLMZt3L3x/a29MSeydXGqP4cTaVmehwRhfhQEQ6tcupy3V2YrhVjxVVBRrUMlx16QkpczyKGp0
ztDZCiYcqx59tUO01sI7EdlmeDyyRa00iiH7Wt2TYZ3ErwsMkEzLOXbpk2UloWsFEsJmEabC0n9E
Mcncad6UT2Vs0R1J1KrVrEgHlE3FdjA19TQtr86oNEcLgrRtFX13GP2uOxh6oFbYzVPN2I2Rybcp
pdWzBE/iQqjdI9PgjRx1psvkYVtU0XOJepIerrgL9XY8lWP+1Pj1na8ySyQ/+K7hbOOK3VTMzlKD
XdM8jOG6qYVkBSvq2eiSlwmegauqKTRUWHW2oTTjLi8grqgLxmGFbGJZKOxCpjfYHxFIHnK9bZ68
yIVGDStdKE/gw2dFQlYlZVCSsNM1UxKdCpHWoJC11NHRjt93UUxR6hvdaPsJ+2Y8pWe51rbtKASu
EuR39cR3NlnhqzZJlx5RjD10Ka9dlL9qJcOqNETPosoodvDAyRlUqRPMSLq2JobXbGXDMY5CRnIg
KUJApZDG3FoIX+iYQ1VStlY7FBhNTMGBQLN23fuavmqD+ThovDOjxvMUI8qKFNsV7kUrHcoxGm8i
GYbn3OBiYCVEtZdag8LHQoiEooFIdIlmS0z4BZpS4YtgxjMCO9rPPKwemZiVTjfpizYdiKEqgvCl
LazvUAmqnS9Er76pbt4KXsmAWqZSOwV9pZ0NlkVFFhVPzzOVaGzgJCvgBnRm2rhywBHxZKLYoxni
TsKes8RjCqq1LcxEdHuVMPNQIwhBbMKXPhqOY5a8oo/u79OYmkeG6Q1XjHoKgUoAIz/MnCFu800X
yOB+KUGdilw/JmbwXMviN1PsIV0pVQSFaCkI/S5ZS8BWtpoAPSRqIWONRw1jaj0rbQ60UcBZx5aF
0q+ctGrXiTHjdxCzG0zn5q05+tVjR+e3MomVOWR9Xj+Xhd7ZfUS/5ffd8e290ZAxLB9bCPuBTwp3
c6xLknraihIvGfVJtBVM+jo1iuib1O6PZIb/x0sQRdIXz+CPS5C7sv7WptOf5UbzI0D+59/9s96Q
9N9UQzFFUdfe3CP/bVIqSdJvFmC6vvg6YiC4ePf+WW/wJypmf/wlUTKhdi2p5n/WG/pviow+fPHc
FS1VVkzlP6k33rl5CovYnH8pyjLv+aHMqMNB6ZmoGJ5S77A2x4lGdzPZ/5JL0kaoC0ctC8ybbjqU
DD/cpZ/Iuf85SPr7gO+cErNisW/CQMEjINlFxL2REdXY5hzdwyN4/vUx3hlm/n0QKrgfr0oMpCFk
ED95SXc7zKqr5sSrarobBOz447PPAL+P5H1NFPYMH6JlQ1b9z8KsJOT2P8wc/j76Utr9cE9TnfRF
whwET4yxB8zof30BtGq2pSajuDiLKkANBGWAPkcYs0OebT+57qU4/Hva8feRlzP64ciKJURWXgnQ
kVkmzWLT1pGn9RK+Z0wbxP48MCw1Et2tYZj5gGefHPaf7pB/H/ZdrZowFqk0syq8CaDmpjulN+1D
CMJ0j+Nx+MlBmBb99NLeCe8FKZTbZi58L+8Vt1QtCsVhM9U3zCzcroBjAOD0yeX8swT/9+W8nxWR
aiFa1TCO3qCbG2Q1oI+AQDjoakF0TmEAMPjfsAzTi1w1BbJKVq8+OfQHD/B9bLiOhU04S0PrqVDq
evGMi9hGq4MtXotAEoyjG+6ouodH74a69Mmt/afDwt/Xu9g9/PDWmNaI87xBelgiizBuiazHgk3o
1Y3FJ6OO/safZTsa1D96VtrInzsjf+S9/jZj/uF44AqTWbWm6ZWP5V30uwChZHSY7/gP9dFHEvvp
e/nR3Xy31uDvFJtKolSeJSCgVq6ZBMIzWW+vD0E4bqA4FewoKVa+iJ8ucNLb2vmTr1B+t/poAxXT
4Nfwf6HDOdG99Jgfi/AY3kWVuQ7PuSfvhg5TPZJq3P67Tz61nZ7yY99sR5ze7O9+vJdCzPV28JlO
uGA29zHElW/9gURugqDNQDlW34pTcZt2K8VNVtVG047CisZkXfPjSxx77dEspYe0YlD5AApofzft
Snbj0TWbbavsGtXBaM6Ovra3/W1jHqFROsXBhGazabx4NW01T9j7kzeuRzK1FX89bepdscLDTXUn
L99CV/Sb7+GxPjVb0tbbbX2ybnV+Y0oW1njNboV1d1OdKwODgovqP8cPyiHYmP2m2gb7Yhsjrl/N
q7h6SS94i4q12z+ri6HqSdgNkTtu6g3q/XjfbZv/5soov1uTpSGzglSYEMBboF3twlximNT6sPj7
+GwsjaevYFcl2yb/DP79ybf15oz7s5dB/ufHJSAUQKcpyh7qFLvEwcrA6LaGseDLTyF01aL3GSE+
RRLBEiwrfVues0jeTEzS4BN/chZvsT8/O4v3K7Q+snjKve+ZKmKugqGnRZltugO0qga1DLILxALp
QzqIex8f11WhBbs51Mh9b1xN9ZHflxLsLsyaxx6lhSqTYQViuUxNp0GgEO4tr4qq2zhy6wBuEJVx
v0MBF60p0ldVVLvsiZ1byemNIOCIOwgA9DIdQzZ0DeAswo0G19vaRNIbPBhTxMs2fYkDyYPYgsBe
QSrUd9NXGEg3zYjwdxEkpIF6HiXtOMGBhrlerRXsNbDHdCewTcPITmGfQ5HPXPruOxwMt4HU4Mgl
ZQgyk2qNl0NHA6OdcDtEUQEhqXwOzCep/STf9aMyRH63Z8WqQg5dVfqeH23j6tGygmdTEN0x6s5G
yR2cV61e3k4mMVATVpCYTdIB/Hon+WBNfx9P3oWB2GsJdAbJr55DRXJzU3EjhRLARwwRGPuCV7Gt
lc/W9A/2zPc55WptjpEuZr5X5RsuTVu4Y7zky64JQ/o27KGBRbchUbFzHEAFNj65zo8K2Pee2DMI
VjYGgu8huzvnSWeTQoeeSXFDpjtWXO7Ved9ryGdvf31jP3qo0ruKWVWyvlG0Ot4hprasXdrUXyD1
b5eHunhwwGXr6/SMd+K50OX9HOws79dH/qACelthftg2J/wek6bU411vWnsEU0xG+31j4WeoT/uS
/72UQb8+1Id39d0WVogDkaxpJHvFJJ5DX9yZ2nWZOndB8wVCJZUR+vZ2BtpIPyt9lgXxJ0vU2/3+
4fLGualzyECS1/vtXohm2x9uTfhvWZhAZ5b2EauhPxk3bwgAp5JMxmeLtGx+dPDl5z8cXG0mXUkj
Sj58VJPB2vowNEw2h7hoM1saLZ+hPfAiWdagNe0hD5N9llo3OFLjAXSCqrqf08FLK/9rqRQHBWNN
DFEVC8MWJXaEFrLO2mzWibKr8HkuMMhlKdok9Vrg6UlrQhqw1uztSd5OtCQylYEpsMrC62bRCnmy
PlJtUs1z5MJs3E44M/q6Veb9UD6rDLIoEsNNTzio5eXmFjbFaGznemuMaxGnOqBXbCg2OgUdauvJ
30/JoyKfhmzvq4+aetvJV2t8KNXXVr3P8jup3yTKpjde+xa9vNc3nohCV9rg3SpmG2lcTroJ1zVO
dv1W6Ldh4AUa8mJGhGsgMjwx7dIH3BNK+dCbE41IH4847grbWFFukrq7wohEmRlzWTMD4mRvlZWH
3GOrT9UKRMVRon6N+7PXI0Lqq9M4Jd4cK3d63W66yRPF+aSaDzhX9QWY1jRt8ZN3lslvW6r7ONXW
ITZ/oTm+SAHzWHO6s1LGMY1ivgq5dDs15he1PUkFTKZUv6IyQTOdfYfOuDei8VaCAQwK5E2NvgrT
2g0IQQ2h80uWsMKN8fsgmGuLKidrareM82+zuHgBReElMgFo54k1R/2SYb04Vzhlx9wMjJ+Y/pji
gfiGa1wZ3kRSbPo7+i8bZ1K7qQAgX6Ngi29lii1pPxFIrAzHkOxPrGM2YqHNqzTHtGfQt1VAUwdr
YsSPC7nSblBkD8fjFb5j5wnrABOAqS8HJvOLp8YO8eLeLM2LFNbbvB1XKDRdq0KZGjpzwHYTylu8
7+/SMb+J+96FQk95InrYLOFwscEvfbk1N/SU1zZ5UJIJNBTmH8N+xgTLWCIbvpc587xcXCOd9Qy1
89KyOeqpuJriGIcEAy1JZP6uyiMWPcdKHRygKoT8CSRjg6leP21lMdoNASzkUT2C/N0NgfFsEiA6
Jy1mIPIWId960rQD2h19OlcJ0s1Ku/TYdmPeb+ez7g1it9HAK5RM2gp+gY8L8L1hbvXwDKsZbZa2
N7FWibsEk6ivOF3y/Y6XMFADm3LbjyENqUn0jbEoIk4QASS5ivjIymonhuHk0RmK82f75EcLzbtC
TILmD/7XdV41eXMzklXSMx6HqBPieLy0m68Z8WKtT0mlzzvkRb9e0N+SUH62ur4rRQxYf6rRKL1n
kmIGfesYtHzgWb8uYvGkwMTP0MVjt2F35amBfF1kd/CpyTJe7H7vqolXC6UhRkVumeqOWCL6bjvX
yBkAZJVDFHTcUUFKCFHwUE/xFE+MBDLQtcm/iiLVzks0yIgBsCWXVPZIfHVNYYMAyiGK1oUHsupk
RHzWJegZy98mBsIrVOfGNRtm59e34B2F+d9trriUSj+s8XPYz7DegsRTCA+Q872f7lL5motf2WEg
9RNCPHbM9sl0CfBfns4NxCTSnFwRHFkkK2n0xNwZMY4m15TNL3ItWTlQuZ2ySl9dwiT4ZPN9SyL/
ybMSlwLghxMFIQxnvPlrL5sUL2QTNgREtMGwgXzUqreidSK40jGYhycyigfpwPjLS/L2IPvtGtK0
U0c5z/EcyUe48gMvmbxPxWpXldzmsHbSxOk67IjSR6XldXtmiIgjlL9pUCgnleGOse40uAsHSe7q
fo4srHAWit+sQRyFnZ8LqwZ/G0aRMDWxBCuuWYCT6exkSsPg/3uavS4tAMJ0B+PUVTMmToK/tDRh
DqcieatFvM0ZSbTfhOFJCgZnkA+lxlhdmC6tMqHhF6GVXhLizEMPS2oV4pw+J8BnvIXC6MDnPxQP
Y9muC9lcm7CPorhyqgFXgLhZ5/z6WtZszHVRZ+iO1X7NW9HOjCsO9bY6Phssut38WVqjtqAkP3ta
y89/eFqEeARK0kj0zbgMSZsCB/VNKuvnCZMi1LFMID2tvevi+wAxXzV+rcKLlvXOQo6Z9G41d6aT
ts0Vm421me5jxgtJBC/5rclC8jLdaRW8eghbAU5HCg5hXbLMnDDdtvxNnNQ32HkfYgwpWPrsTJe9
TPPh0PUu800XDbXzFk2BzUSO0VrVz1tsMZyYXNI5zXaJZWzRwLlxxr5KGstcFas4wkkuD9DTGAhe
P8vtNT7oEMT3dbOPab3JqM3T0q8+dke4iR3ZvPci7uRq0G6ZXp2qyLrInfpSCtG1EzehIRIKYlyT
ID0pOG/3enWRak/lNY8n4WbWCyakyZcmVB/krPH0oF3BH4NcXDgQRRwtX5roPqAn+ao39WEIxr0p
FFtFVm0x/Ua8hGOxl85BAh9Q2JgxzhG8jVMu3AhpdVMOuhdg8RZWtVN13VaanlRIkEg77H7EOrod
j6XReVNUos/0N1kGq43/rkSdoai+EcPOje+rIV7pS8dc3Plxaff1QmCziTRYoWfcJOh3xtqk8/9s
8XhrQ372Or7DvAo8R6AFxuEOeblrWsQbls0FLytAy34/tTejwI9Tc4Nc2K0a6wvWoTB/RzuV2nM1
WbhVfAY6KMshf3Yq75qIecLWGwhA8MwYxhGE3b043TRTIQFnMu9L5u4ZS4VDagxXym9Pme9aL0jM
PWxp1l9mvFV7qW0DR6OZHFpnmh6m9MsMJSzUgRWG7BlTfQ9Yfydb9iIZ8jSzvZ2LIt4pEPFkazto
Xpt8Ekf5Ud8nvkOQjFLVjHZIda+CEOFP4aMColVijCwhQnL7WN/nbXDPDHJfjHtdEfCmhUf2673r
w4O/60+QaEP1rXvGNADCmJjCgDf3RWl9y9RuH1YylLh+j3IRuX97tuJ0X/NYSf/57PgfIPziu7Il
zeGeyDVcxzgzburS3ysYZTHXPPsxGH8BWrlgV4OGUC2+//U1f4BgiO8qljrBCgh1loa9p4WrouKa
5nnp6xfkJKU0GUJ8srX/3tOVrXfFgRiJLfGCluLhsvBFZ23GLX1dai84p+0185pFpVtg4a6G9VnQ
pj1e+nuNPujXl/rzzl623m34fZVLkD1kzPSh5w+4Xc0Y7elw/bjMJvE3cvUp9r58e//1m5Tf67fk
fp7CuaVPrKYbaSDRxsy+iFzjcmeFTtjUr02FE6sUs1U2igs5kX2A0jT+LKj0A/Rffqt6ftgvc1Ii
W4J2TC9ht8xk1UWf7UgJWDn3EwopTuMSBgCmA79wnXBav77HHx733cKYpkj7BnUyvcVZMjEel2+3
8u9x4ll073uJW6/ngjuWybkqPr3fHz3ad2ugFWGetvhKemOHzz04YJPfL8N/JDWyLWiGrUuwLig5
LcKFgl1uqpcxeMQH4QlDqnMAHq3UcK38z4ZbP/+qIJn9s1pJiejqNBi2XpnK30hzWDW43EWitkl8
fLQzcQ+dZy/52mf9zs8XDsTf/zxepWRMkfvS8gY5fjYZPWZ6vauGt/XKVMIVzkRuUTxENMP/zef8
bqlqtCAg2pc3XOPLiVSip5CYKsOjH5gkfzTn4X+Td2bLcWPbdv0iKNBvIMLhh8xEtkz2/QuClCj0
wEbfPN3f8O/5SzwgqiSSVaqy7g07jn3Oy1GJYjKJBPZee605xxxpFsv7Umzw3v6n1ioSO97/liSm
WUOP74mKvTsEk3WImZa1PMHzsujk4qAyrNTYdf/hd/zFVXU+rFathSS4SkxlF9D6mxeMgud0mAx2
7/GgV+rCN/GA1NrKsvzXn/lbMo/r/78SaHGyIvPkGv5a5fFdaHoVRklBEC1C0x9//LMx8sfr/VSa
ujoCDk0XJoe3ufL9Q2mKBhWWP6QegYHynTXS+ITVFvEn6hDrT0pTah4Vx4NpE8RokRrwR9DA+esS
/5oY/NdT2I89z9kaaZomr0dC6gwLMz4cYGCiETeRR9MNFvU7c9T3VZhfxJXGOS7NMEgYB8Jn1rzO
ASm8AE9TvKCXuvKd4rY1rKM268niml6fciSx7NKfunXQyGWf97gzotukIOUdczrUAj/eomYdEF3O
KsoioOk3Xo1VcuH2+S0z7R2M9UensA4o569HxG+cZxRk1ZOxIn8H9X1RvHQJFswYdvbCatxrcjGu
MqX0IlvZdgESz4JsLMSV9lfW87O2MU4GyEeOJq4LoVyjBj4j2QV9VLQFpLttHWVbDdlDxiE4LzgO
DEYBTFPHwJIlxUuFd2shW4RWTc+kyMwxVVgRBA6V2WxP/NayK8bHIqeJFA7Jg0Ixu6jiTK6QWj3T
C7kiPwDPg2aRocFe2s+xjoFR3Dq9GvK6ztm8w9aWhhtPby6VmgYpyZp9Jm5rbQiWIX5Cjxbd2jT9
LYANWphVbSx6s78KEvrjyqTv3dH/qvdMgudcJ6VL/YXrcm0Hmoj0BNsSoLnKCdniPZO3Re+65qBM
HtEGdMoFTlOgbSX0sbG85XvpdDtiO9oQ3kfQEamDbMxq+GvHFKcoWQGvRJyXnLgsl5lTvgDfDRcu
gKNlB55zIUzsRiQDMc2u+CSmuryNg+muN3xvVJUzmoKHNOaMmk/lpdKrn60CaZ0zmOVC0zWQPXV1
CcD8WnXbU4VpQz++0NM9j4LoIdcSKC11/hIArqAxtEYjOi58J3uZsipYQdUAB4EQl7lPjIsghZUr
69jdDvF458YGvIjh0WoDIpzFaSoUd2EZytc2rDdwg6H+0+6qx1oiG1Qizxrdrank/kKCBaAKRAEd
l5e4sLZap951aXmbaJw0RHGbqs2FP7XHUc8vtcLBDlNkt+QxXpGfE2AJnK6iFLxSUBirKWrSZTrG
/mIygObbIc3WTrfuO6cid88HEEtb0wrNE1enAenXuVyVcfWSaHzClX4grfSicwGuw3sXwEvQY+zb
snrpnGRLmpLnxNlRi+aPwHcuBnNOlOwqT9S+pzidtYjpm3ei3NildgIUEXpd658ZnMmWPGMPSkx0
GgkFgzV+1bV60+nKVkWvrUod6mP84Ev1sUdw7tClafv0Ahk4DqQes5bSutegMz/DEKR9bu1kk317
az0Fc64qX5MQXg65OVLh4pi9dmK64fOoWteaoR3GLiPbsjf3qZpsgYJc1slwpZbKlqji7ehwVyhm
+AxF8lLVh0e4hV87zuV9iX1C1w/xOD3Ghb2DbvrY59nLIPVDb3Hqe7PIf18s32Y9f5BwfV8b8a1j
GWeHgN38fmNHexeRJjxMN/msE/VLeR9r6NadnGgrGXzuB1ovwl5PAFgD6N5x1q1o06//4V28b5m8
vgtM8JaL+YBGtvhQRGWokcqyqlTeRSY9I8B7KRNrW3YK45L0xE2Lq1gSPoKfS47+vqjQYAcRlpbs
dTj3W5v/Lw0kb/0j/08l0AvVQUXJrvzr/f/4lD6NT7hLqij9n//xP+pk/q9NNT59eaIW2D49F9nT
H5aT+q0G9Mdr/6wF2NQtnX37G0iD6vSPWsD6REYC9gaG39hBBOeTP1wns7VEBZ7gfkcr8Pn/dJ0Y
tsorkvbqWo7rmL9TC7w/FAiXwxhlCNWQDbsHz8mHMnZ0kyrVc7W6sX00RUCJMtNeYR5dFSpoc4wZ
SSY3cTH+kz7iQ1vj9QcDZrd5zsjrdv4ke3M1vWwao7nBo+dVEKob07yBcusps7VWBTij9Hgtxqk7
IjXs8FvgjSD4t2LcYEHDtjZ9nqxqs96bg72eWQbxNHohnblc7y7jSvVSSKRk8u1wtp33xbOWWRuQ
EEsgQhfka1wX8jlkQGuX2QmEfq/O7Gvg7keXsBqQY5OXDAXScpo907AxYvtBNJgSLdO9hvok8DyS
Suj38XNoyg2AYaLomLOa0ZMRWO2uq5zrIKMZXckH2kM3pkkbp2yACUVfQjYayOMXdjVcdnbLPIuz
0jKunNM+FTCTxsv5JUF2wAvkrdRKv0sq5wyMvb/IdT9cA9Gg8QsZjLheJanX86FjmBmnHKwbABse
jfMTMik+jxBud3mfb3Ml/gKmOV4jwTc3opf3rg+a25geh5F6ALh1yNSYmNGp83QbZdzsmTUx8AuD
dL7GxItS0sLMqwTJFGYZRvZwbBkKpvVecqbOzexEc3AqMdwxo9FLYRq/efT+YlV23zcUv90uUEwQ
UltUHvafDrFlXQIS0pTqBlPPSh2sQwid3y1HdEYWuDuQx4bdn+nkHXd2cAjd1DOrfJmk4jRi40Um
fyUbsS7Hgf04qu+DdLhNgW40hdyEgNUZo6ziyfdCrVtZkbnFVHKBlWZDCutu5ES7yAr0enZ5XvjD
bQZjPwz52GP7BFnIPTltnDZ9lBLDoczzpdIjyJ8/HZgiHr3JFZYYVHlaC4d0vsEdw4sCB8Rm2C3T
lHN4iOYSxIJAo5yk1gxY7Zadkj32M+mjJVBudj60o3wgTXc/dQl0L2sLBu3CtbPzTBcncTqcBcZw
Jsvyyg18oFQKkCzzhjScreHqN10VrElzXo5+dg70zBtCYjH0ao0H9NgFn5GJk4ySnQfEA3ASWKZY
LkuNO0Rr1kaa7UhT33ODngBZ3v/956p966H+7Eq9frCa4bL40YM38NO93267pKqyvLfrm0p1r6Xt
XsfQgOhWQxTE067iduo1/CWD5ckmBiPGHK4qLv1uU5hgDK3hLB5hFpbxSYQjXC2CtYwLDK76UcI2
7XN5bvvKtTm2qygVJ3JCdWDY4GmZLSnacKhKwj1nuAPermzIYUJ2S4LJvVo2dz4rYe1DXTXMTc7z
FovxECV4j+1i46eQPEkGNKr42cef388IWZWsxjLvbysnXsnW4B2hxIgyz67bVdI0a0rsDbyrtU6l
D/Zh3bUdlTnwj2G+9NhrYa+PVnuUbrccSDYEwuEJVqGiAS7LjD0wurPMYMTAJC0TA6f+icNCvY61
/pgBlQVXMS0bDV5DhdawJeqhcE/D8ta0uzO/l9si+ULYGdY3zg2DWKjO54pMT0PHp1VV+7aWW8bA
5/FsYOM4tZMGKz+ht3//iX+QyH7/wBHvaWw3lFf6h6YctVNmW5Gsb7jW0A5ZUgJrE4wz9znflvQo
3d6CsxZcYDFC5uJ6Siw3pDaulIHLyM2B/OAB65bnmpFchFjUJY5Eiux1ZZIcaZvwLJJTJ2tXQ9He
1Q7aW8O4Kf3o8/yU6Dy3HBrXFSlL/uju7MI5rVz3H4pICok3rdbX39HghI/3A5+GzRb9bkBIBFEp
7GRqbsJYECfKz+z1FsIXPOEByPLfX9FvKrCPjxBh8hYmVVBMeFXf/7ROqQxFEt91YxbNHo/ZWizE
yuA8LoJDU1o3EHCova2TCnMHGeqAVXGHAfEOOTzkr+XiLxXes1n33a9Oa2H+hR0Nf4tKe+NDn8qw
mPsafdff9ByEprjcKSDVyFqF/ZHbiINszJ9UGam5qQSxJFJu+8bCMGatM54nNWkhwNuncWOcNvjM
Wa/3YStOCoxiA1A8mKGHkhVV7/Jd4bZHvSvOLd09j6zqzpyCA8Yw1Bv6TaZ0l3bDr5nD+c3a+NTA
5V+lxkkFhJwMrC9ZVm465mHO2B7V1FrB2H2p2bV1ezirY34IJVDm5Fc4GCHGBCMYbVFCFvTHW41/
syh9+UCazwUMuYrsQdZ5XbmuVfsE0uRBpjjV//5Dnu+Yt58xbRqd8HIcyurcHfooQZSaj/k35LLa
irGlqb0xUv/1o/s3r/SxUauMP/+21D9/UtJI+RxGT2ib27e1/M/vfi3mhfuJQnmul1m+5qr1RzHP
V/hJjo53DPo/VTmf4Pdi3jA+zQZx4QrDNviWecn7Xswb+ieKfDhoQiPkUVi/F9Kp2e9vk1ehC7k0
H8t4Vx9lLCnztkVBIJVvs4PkCrzFEWz0oxtQOg66S/mq9Aihi4hpC/Nizx8jKKR6qstd0WKFTBwn
ehJdVewrdQhuLZPsFXBc93FfPw5tWZ/KXigHjMXkkHQDUdQVxJWEx9QKs5GmhpTLyVFA/YCg36SJ
uw/J0L0MjUHRVoXLNlvUzhn5ff1J6jbJrZUk5j27vwnKA6U4MQ0Flvd8Zk2hkHAmpCW1L30KXoXh
nGFdadaTnmbVstOARIVR7XM8J1pbxyWs1XV85PkpjjkRhttC+ohGqrFkwJHzLkf+9dailv5sRbl/
FdLrRPQDEuakH237MVBtfR8kk/BkKUrOPhPRC/UIDI5svmCVIxRlhfCLFyM28TLAq9jCAa84eueE
wNHNWVeTHVz7HORvBXhMjNfk9OhJUu0VV9O2eRAZFyWpy15t69M6TZN2H2q5WAEkngnHKn9M/ABV
PPfX0ha5i/LRmXqCSUrEoTmBzrbpBqd9kCPqgHq78y2feM5etp9rljYH7bslwDk5GOt0tSIxjotJ
Oj3CBIsIbPJd8m/U1TQ+djKXx1Gx83PMMjks3xnAkiYYPUI7aTdGVeRHs7H1rYzV+NRmBH3XRp1c
kkIiLu04dM/oBikneVB0N2NB0llVYFgJkUzgisrSs0kWyak7AI1mLy7IkNaRFEk4pIus8X1wjw4c
5SIMyefBENvEnTG3fJsVRT9AD8YcC9OZNE9VywlGSBhjX1Urtca91yydwWBp9yuvdp3xtu+M+DnA
c320ou6CPokCbxinLXErzpmo2N/qGHWG3/BxGTrjXH+sX6zMT05b81s4ut5vv63S/weW0L+ep8w/
6F8MyCEYjLPtvNmt/sSPvI6yolJOXurm5e3a+eM7v/dBdPEJ5COPgGM5jmPPLa3vfRDd/KSamsUt
/G1WMq+P35dOxcHzSpkI41sXqkWIMQvu97VTcWenrGWo2LC+r7m/0wnh9d7tscCpGcsavKIOz4M3
aX8YI8a9LS0TeN9BVU3YWMDx3PUYACwcFGARsaTLHkkwNjJ2EiIBzGo3FVV4R9i2QVXd1u46LxwV
HJMfwo1E4OUmuv+1I4weja0dxp5GGhCc5JBshSXdhPC8iSt/H9m0+rjHdbBibj4dYaa2gLaJZzkv
hEC8lQv7sx372WmrtER7kj/q0btM1zoBX7Dk20VqmtUF8bLDUgW6X/Ut9ACrhfKUu0bxZPW8C78g
yH7ZSxemQGkUROxia+dvEOzwOKE6nM76cbK/EMrpvHx7L7UvEh9ZsgUxB2+AXKahOl3AB5fLYeii
i0KUyjU0enXH6TbhVZ3WMD2WbvTgVRYUiJWj6SgaUZxMxAwB4Ks6+Fitxi8H25tfBMPRvSGhb6hU
4ageFJWAYU760zwvOMZdXCtLM06gOw/lUpkEGOocg8LllFT2SVA32XWTgTsmvcd/0AZtgKwERow4
WXvKrXO2o+nomDCw3FhDT2QGJjxyK28JhQ9w3Qd8iM5IvIkti2EfRy0i5S7PyztNL3xMULp/3Qwi
w0WMUmQ7ooRhatHRRPHVMrm0up5EYTAL5q3fZeF5n7AzLUAvtkQPm0N9J8lQeYylKrbEjIbn4dDV
15rmK3cdzOStmGp3l3RBTgCRY+xUN4M4QoLhUmccIkm4frRQpHyJSBLVadkb9dlgo8jXTfdBxap5
OhCHxQmZ2F6RwwIhiITEh9LJzk0VtKWTzBoatdcfTFVLzoeh9R/6NjFawujgnAT0bVYQXQEa+d9k
1N0a31d4OkSxc5zyrrgfgka9L8NwvImCzD5XuxCgocM/MRMzue3IUFq0Pok6jphHC8yZvKLXFA6j
mU7d4TgbMx2rXRlP3ZKdJvFAknc31O9nUSxr0ga73IuKwXgKZxpVGvrk1uCwmbZ1zfOQuzZ0Mxjf
zZIgDPkAs46GIE4+0PVacJ4lbfBImdFvvpHA9IZnE80ijpGpSo50RZKjAbXkglhH2GlzXrc2NdHG
DBGNNpZBZ8NurUMAZHFTZxghUzdE7BuDju9TyGId8QhXtl+QDKi3GGFaUZ2HRD94WQTIbwbtuTPI
ASLseDT0Mfs6E8BO7WYMjz4nwi++HQF4SUBb1XGsbqMkSo7pSATnYjTM23SMRES6tT0H2JATuAzS
quMUG1RtuSK+s8BaUSOKnAmAmt/hekt6dLtpVwfGovDnrGVH9491UAv4MCYHJg3fQMR0aa8MmgP/
r02ufN8kU86yxnmUOSTXaqgX98EIfCtsQ/2iyfr6UNmYMEYjDygSEnlTVH6MY8Hvm31bTe1ORgJA
t6HWbK1Re9sF6Rwe0aDiqCtzgiSpl+ftlLYnUkz5ZZl0SFrgxm0D1pldBshwPUgsMZZa2k8WyJa9
HQb+jTFKDYa1maxymX3fe3958vzmsf15RPq2fLNVuZT7hNW7zsfGApy6WsvB6R5MLUhvCzMAAUIj
F1a+0wL3azT/YAetvSS6CtxMrnX3El3WRoxNe2/FUQ8rpek2JPXqd9jbqXVV2BqKrV8R9Bbfk3KT
HAz6D+s4l9NusErk5ELSH3Kzwv0HlYdpz1Omn7+MY9OQ50TP5IeRgclBei7030imCKLnkG5IeWgZ
7N45ucmqGYEW+TpMU/sYztewqsshW9jfru58ncf5iufztQ/nT0FWtb2NODLAYlTySz2FnmMOiNmS
IVbPB7alY0emBWfsUoPoH1gRSLP5Y9fJkdkRtd3szbFLUtDn3CBkKwT7er5p2vn2IXZCvwjnWwqT
fnFfzrcZ8w/uODrTxaGdb8Ng5IZkASNRSWv6IxYnuP/zjSujUDmOqs/BuUEdFTUzv55sbHgyifnF
LXUWZl2yIKJsXeWDpq4su2iXZTYe7alRCcUCroNAva/9XVznOKAJEoEhwxMdxNGuVcWZS+86P+Ss
+4zLV7mdHkL1MYkO8fSkWJj62Vck8R2XsXFfoUtt5FdAm8rwGLCb2o2xhBq1zI5ZeJlXT/lwUxoE
ymQ7vTiLh2fQzAsDdTITaGnSYLjXYEm0rrYKmkN053Z0z2jzsKkSjyFP8jjyULA/MaSoAkIgAHA2
4truK6+JzlDX46Bk72y7Zzxvkb8ETrlLsnWYrnL9IER9GTxLmJS0KzFw9SsnW3fTg5LekexiqudJ
Ttg55s6MCJPPjr4dnwW3TB+dte7aGY+jluJHyhZpW5C3Fq0NrnFquB7zZSe8A3SNhpXAtLRfWgjy
nByeHYeBXWSS0FOq+k2ed6dZN8yZ5vuuNA6sXd7sj5lPIXauccC5tMhuCIEhoSHGcFUJ18SVqTQ6
9hpdWTV9r26lEzZ3hk2MUt5yTQyHPK8uQ0CioMCmONEoB3I6Y5ZOBjM4yXEyTwlMWTeJixNjHPEA
5sO9a3UnbTqtamotgsphC3KjO5F5dHHTxVa2tkjDbMwHwjzmFF3j69T392quf05HdUXVQ4CSG4Ho
uc4G6bVVfgMgejuU9aFHO5U1xZ6zlOVgY7vX2u2QF6epSQx4HalnhopriOXmqjQJRdGJx8uuAGNP
+cE0n6cWW/vY76FkwzOIlxpcgxZfOU5flwHRUI0n1tTneNz1ECM4Cd7elEXkRvoMAKwSw56TRYi3
YsNrzLA+VR3/vCKu2nfGU7UYNjFH1HhynxPgbn2O7qIFINwT9bDE7ax7QS6uUnIrHAz32X4QT3XB
x2IuR+fZENe47HXGd45xUvTrLv5cGHS90bwIuMZj3Ht5fNT1BaRWGoGhNxK1VWcksxGig+ogEfOB
Dm2qhnZukyp3k6QwK8dVQ9ZZH1/MSRruWpXRTq8eUAr5EFFz885qyEknbUOJT2v1IVBRmzgUs9lB
+FcW8U4DoxpCG7N6zzFt0QCRZUfuOnAz1aJE8i0xCgVocoNDZDyE43kFLuYu1J1lgBSapIq1Gu0C
lfpjtpa0PCU8KTGN4+Zucr3BJuyV/LdGO3OIE2hJLxfVFxHA1jgaN6N2Dq9pUT2ROb+04i8AU6YX
pglLrVw2g1zm3UlNnKR+nupwqctTnkCrbraFCzL9oEdnHcRJo7+q2hx/qLbV40snS04MwrnboV/G
BmABZNkzH7fqj0lIBKG1ohAxsTlZaovFsVobPUZo+i7DzmiKRSeg4Onr0dXWFdXnVNYeQXwyPTWt
bKO2X5up4IsAIMhMZPo5IXwpetAZOOmAA/F+a89pLkj0WhHedhJAvIjiFjf83glOKdRRWqbPYXBt
VecuNJhYu68qiFQ0HJTsq0xJO0mpe+OdnuZe07Xgr5NboyLOjPhIORCMHV602DMjbERfArsB/Xtg
NKDU9DPcUxOOQXqdY1fL5LYiuVnzNfoP8k5lBIXgqokYeVGS4xbtCc4zxIkYHqDhLOCN7UbV2dI/
9rRg20f9wuy/mokGo2Et1V2Tl54ePpUx0DuSCizvzdH0/HULfafv+DCA+La1cs4zhe44AnooFKV3
WyviKxkYWpEehsLnRoqrPl2ZjsONFLklqqSoyEfJqLXJzypzzOCjCLV7hGfgUs8MnDyM7NioyrjH
EEZxUfgpKNte4+IR2+ZulG9FwTjXBwDEpx1M7XStkul+ULOR525SHIRRWnFGtGW1bejt7MNe7VdG
K5j2VjHcjS5meXPT7iBhea2SIL5gjb6VWcQ9MlfFIW6hvllHAlN4y+g8HPejeinTQ1RHO3LcOIKQ
e2YkL6J4LqRXGF7SlTdFMq0KQaepZZPYI1abPc0qz5W/9YHQLYa62xrZuO70cEtAGmKiqdlkpBiD
s2un/lRNqmw9yWvhjouAeaN6JCztaGOLQcFn3MfVhdI7uyysFqYkJQUAgeYcm+wyGLMDh9sXUrxc
4zbVA6RPzOgs2XoJp0QX3wZ5aAzby0PSi1M8ByQHdGhZCZ8ldsCeDGWrpNPOdhl+d/lNw6cjQNJ5
zbh3fMa09ZcpYjtWzkfzKQubXWH5F7m44cQTLm3N02nmkaWKW6ciSNYl0bY5TI640lDWpRPk4rAm
L+q6KJMFmYePYSEPBqbg8qs93YqxXpLXuFQFJb/rqP8wJ/ogNuJeRIdIV8OgA4xK9E/yi0m1qrSy
yu4Qi57SYVJBO6cMatpHaqHpmGhJuZnyIfL6OpDs+AxqScZR14GkAPz93tVfd6XeNqV+rfJ59682
L8XpU/ZS/7d3Ha3//v4//zWIs6+V9t9KgVdMRgtEP9dPyUtNHMPT2zbXj+//3uYytE8OH6hL/Inu
uDSOf7S55q8g99FVBjkfJgTiE8NvASUO4dksBcJL8MeEgC8ZHAYYD6g0u3jB32lyfbjhBLMBy5wb
XY4qECSBmXu/+KEJngpSP4uLIPsamzcDKpYqqVcIlAikzb2iCuDNMzkkej1kbSel9Z9u+Q8Dwj+9
gw9dNg77ieFWvAMoKTx/YE3psBeMzPvjuLOQmDhQPNvHzG6WMw3HVb78/n3+vydo+688De/u+3+N
G/37LIuT5K9Fb4cnNp0oeXt///y27yMw55NwBKuW/qpsn8/Zr31c4XwyUZObNGpByVrmnO3zxwhM
5wa3DeGig9Pdb6jkHzf4/LwQjoK2XajcmFihfkPb/gsElypmbuLbE7MvWEKLevQ3QdofyeptFipx
JMuwS58BD28wSW46GEZl1y6jSOwiwGCtne2L5Ipc4AAj+0Uf4ECMO7vyALE/BTquRZHqERydJEEW
rUE4TeuF3mf6YUhpYPIHz6jz+8TW16570XQw4UPnRGjVJqE3OpHfqiUTbun0fCKuHKk1McgiOetJ
XvDCPlw6oMcN51K3wi8DruuFJVr+rr5J4vwzkR67wNUIJQtjOF2Wfmpr9QkNY5qYTjXbd2NK2bBc
B4aAc0C2M5FG6ioObJpCPFWaOzoUeKnnNrOKLKhflEpeumnPPMRZODLBwi+jQ983d10wnfkjpInw
i6C1peSqzvhFXM2QqCa+98k1rDO2Iee+D2lHiiG6i7Sz0rCkZ7Yd/R38kGpxU5n6Fyvm/IPS50JT
J2/kXExGanydZI5+rKxE3aM4PqOljps8SIulm3OAdsbmUYs6dRc1heaNen+bSet0Eka/J19K3ouR
li4BBt2myarqsYujZacPlEVNVQkPeH4t8aXbiIECmw7v4Ohe7FfhRhelqdH7q53zqdfK09Yu+Yda
fZ0lPaLBmMgLNLYkMuEwGP1IMljSoxu7mOKtVqgnKWq8VdGNHc5e/1Xd++88Jvq+StDG+vXicvWU
B3+xsvA9P4brpmphjSE4zFDnALE3KwsqaMyYDkpvk//nK3+sLPBSsWnyP4ZAxhxS93Pr1D6hksWa
wzbMOsHI/rdWlnnnftOT+2O4Dif+/crS+4HJbhT5G00f7ruo1ThuNTQUKx+gT0Dbg/TAzLPsKN9H
EwdMqQ5EEOVU6m0QQXNxCWaVwWx7Bg23Kse4XClZkZFrlT8yWtMWHVka+9KR2VMV+N0uUvxsTchx
4w0stjTeaeQNwAKWkFgGY9HUdJ7ixOJejT6XqajWaaDLU2bKUE0St3mK3J7etIoYE/lMtJYldv+F
qOz+eewbdd/mwPhglar7vHSLZdUCI+9ZtffS7kzPKWU1R/rqxB5nJow4gt8Z4FqqBrLRsS/chCiQ
QRT2bRnp7TzEkZxsyfEb+6lY5W2PrEDzq6V0M4IdwCSx0kIF6zp5p8RuA5PNnP02xK5ELkGMUxSO
LwhK27VbCWRxDky2XIU3otez6jKJQYgU+RwXJL8qqtbgeOExVimnF73dCm1RCJwtJpLBUYVxYWnF
OqSZex2kozN7I+j3aoI0QU4Vl6lphV4I/KefWpdfooQK1wZ9usXnPACNmIIvaYOoPo0DcekQerGx
i346WvrYrZSm4rwU1f06EYWydpyu3jMH2Oa2fu8MSehpdTguQSzXS9mocuH6Jgwb0yz24GqwLydV
IubkUWdDh+g6LOONM9CoAggOttqsjt8mBmA/Q8IqOgW80QAmb3A2hkCpx7zqekJMaPexvxsFnRKt
hUk6OpCqAklcTdnRN8udIdiWCFcJtG0JHu2rE1qiCUJjBFYIX0AfNKn7WBv0Nwv0iftgoAIzpwIZ
lq/K2w5h8FUHIGYVBq1AP+rYHJCMxmcRpfGU9kMPTjKqbtu2bjdi6mvPVOxs62Z6evd/t0b7162+
KOx/vUCePMkmfEr/Yo3k217XSEf9xIBaByjN3HvWC1E+f6++3E9ERzBX/z5en/l/f6yRKs5CjIgu
6m8UJCyFP9dI9RNpjDZjhllaohuq9Xtr5Fy9/5xbvK6RBCl/k/u/mVfUTGboMZTKRifna2nUczax
k+zzJNrlsu8Xcggfcm4bc9QeBs4nC8YITJTkzurYv/0EolBrFA8afpY6Gx7sIrgfCw/0/t4BmjnW
5iZuL/SKGWynZV99YokVfbwPp/660eJ82bnTalJrmM6NtJdBHRHSZ4SnhR/siM1eFIQ+rt3GPW05
Ry9ckWyglhLYILAQyBEDnjI+mSGUibxAiMN0eZIVWUkteqb0qxuTcFdEJ343PqaNtpWweoBiXeu1
7S4NBPFL21G3Ng8ZYhYGBt1lQPpYWNufB/rRoxq9tIDGmCYSGqHrdzE8lhZRQds4z2lJ3WbMJjF/
wJzcirOYHPC6JIRNhlcDS/GiJiC7JqrP0eN+VSBhK1LtOiCAZjVa1Utt9Jdp4WtHLlYeNjXt3Qt9
yNuVM9HaKbLiOLpdRj5PAx8sF4teD20igbpTlS4YC7w2wbcPvkhw5HQXphURAJtSRhi9FORg06Sg
sCJvnJxyg9fA2HhpsWgsrbRnYms3F85UuEC6Tl0l0XY2DDlFFeFNAhjIjdwH+JY9UFuN4B+IeZHq
eFjt3dWEIsIbx5HWqt1sgzGhvlOba3DE/Rq1etewWxbGpmRIvonaaDgJLeZEZZ1s1A5Z7+i23dkU
VNYXIsGDRWx8DofS2bL+4o0aaBZhbgB82fXLVKrnLjkOS6k3EWOQoILCX+ZeLEidLsgZ2pqJg3yt
SeyvYVJ4XTy6r3SJf+tSj9Xj12vY4imsnqL83Rr2o8KzWIh0XSP+ldbX3B75sXrxFTQ3eJDmlciy
aZP8WL10uPd8jS3dUUnvwS/zY/XSSZOlp0F5B81+zozVfmv1el/gCYPOCxEX8wkVPaZGr+Z9oWcp
lsGtMZYrO3QIqRJKyWwhNbAkOOJkKpV0ZcQYbJN4MDd+6E6PeoixQh19WOFGb+7eXLe/6FTPdrQ3
a+nr2yH5kI4RQtNZ/vvh7ci8V5QholqUU8upNW7dvctwaPDSAnRkMEQEUZtlh86twSkyyZQEKgkj
DPNPfGTwGj4y1zPPKeme7QiuJmwe48ofmSAvE9mbtxqsvKUSmMqDUdE6XlQVbkTyJMwUxi/241s9
oHStRadsRtFE8HgihXTtmOT2eQjnu0xsDXE1Tlbh1X7cL2s7iaCMofMyUUkVRwtMKtnlQnQvqSMb
c6GpJgdY3e7Hr5oh4BHmSUZJ27mj/ThWjbvIFDX+py7rNy/Zz03p9ULO0QmmafEDOC28v5DE76Sx
gv5pVYrW0zi16ySsjoOLQYQjaqP4xy77oknw62nHif4xz5AFhJdlhzlLDdaFuPLxyoh1JJnfxsOu
TFsi6xi98tcRIbR+Eq2cORHMdLZmobymbPxS2DDfdX9697ROLBoubOFzb/BtY2Mqk6YIYtiTyCz+
F3vn0Rs5lu35rzLo9fCB3izeJsiw8gpJaTaEKg299/z082NkdWcEQx2B7MEAs3hAoQqoTOny+nPP
+ZuAIjNK3lIUpOvLq236LfNW8MWazJd5aqEzcNqKZBCJJySjHWNI4aBrTGnqPjUJWk3J19HoxkVc
BJl9uVH5NFxgZlgKk0GGRvdETZ9TFzx8+cJcr0sHN8RkmauJeNslwwQHCsT+XZNDhceBijKNJXnZ
k5pAIIJvL/rf8ixJbrVgyG5jvBofG1WkUAOkTrgVQzn8FBZS9OoPSMkUkC7WvT5oaKGbnnolm3kw
BjgZNjrAaQaD0ZQBds+LSRwkozZ4UekA6uudUulqW4tatDZhjy1kvN9XJYQje2xdY6WLTbwKBoU9
J+aGnUlmv9Uqn+q7gKZur+MiV8t5hQmXEDkJlOr1AM1I0yv4iviyJhPxIZE1407KhO6hg0S8xsbn
uR6H9CEKvdRpNO7oyzPEUX26LDR8SDirobKoE69l9vbVWgEyatORb2rVciOXoLqwRgAbqf6EB+GY
xnhNLe7s1KNF3PQgt4K+Mcy5FGKM6xGIOlrMy/JlKIAvDE0nO5EAUqlSrlUDzxYgrU1Eb/D3qHJw
i5wu+yyKxLJSyadpoo4oH45HOf5GdqoGAik2xYQymCCN+UiAZ2I3EfQ/L4/v4RA/WUC8nDmW6C0u
5QTos7OpcYUSHJ9XOJ5ueagTJNDjG0S1Y2N00UzUXMcf5GLZpKWxaIrCsjOl4KTRjBwPkxgISjRW
t2JrWdT2oJgp9QsEwWGpAtTGCqhGC8dXeb9HuHMqVMB4Jfodv01HFbaC0OLFkPOT/kk1Q3ArgPge
kzQqkFvTtGXXWt5zFQrmS4uB8zoGd7M0QtD0I0++pdb7Q7KoazN7ZU2KdlNS9+5JuQWxEt70fNtb
4BfNTspy2LsGU9dHiCYfhu//QXj1kP9I93X540d9956f1qH+vyxLaRzQ/z7KsrMs+sh/aPqpXw9F
AZbQhJ0mT69PejO6yR/9eikKkg7xHIgcQDlehb/kaX4DrlmJVK8UHIZYjYZKkPRPwLWMaxEGiSSs
VDDSBwj3H6Tqp6Pj98onbuNg0SgDg+C2iHAOGoJHT0ZD67VGR7TuuRIQIwwionPVz4x1rS3IH3mi
4ZJTIpE9jvujoXr81cQxBOD0Qj00jPgOuDpop1Cp5sL1ycArufJK9VlJ3Yxtg6PtaIz+lfDt9EKl
FQTcJFlmWwMQgv8z1cGOuqelbdgkTS0+jYJyJxjFD1cSfDsQ+l3UfQeLnO4M7BUu9+z07Dxvc36a
YdeH6o4oPlXAshLfM9YgLgaONO/RzK851pxeDb8aU4nlESYCTwHq8rSDmZC4bW3RmJ92QKyiRl0W
2Bzz8lqM+0Ts/NXlzs1k3A4NckKbpAuJ0xnfWe/aplJKtzYQwPWiZ9lVq9vSLbZpFKGH3b2A1RC2
pCR3BSzQ5l6rIeRf+YCphHSyYmEiTJhMUiy4germNPxHU5op+VBadSY/0ZRy26jyfWBBIC+Ezth0
Gchv2AGWLQJu5wWB/3W0amXAQnmehsidpVthW1dtfSU8PJtzWYb1yahwVZI4mQuRecBcpDwOjEfq
TahbV/ja1XFlLQygufjIFdfW2IxuyjTQINU6OObcWDIK1aejgL1xpeO4oT+mmjVlbIM9ZKobKckL
uNdDh/a9PL7EaY+SfSHYWhfaRtdRVsqHfCunWumAeNyTYTSuBJNn5wnfhT0aJsiGTL16OgqPZwfN
mAjLl9F4zMRi2aINqtbY1PNgW1JXkNBJE2/BNoebIZbKX9fQvw3RPxwTCv4ihQuILch6nbZd4gle
NS1tG151mxh4Xw+t8ip5/Yqv7T8ZVvNAaEYBUSvVJeAkb2tJUNgNfFmUdhhurd6Vncur9aN1AeOQ
o5+jjsLJ7JMEmfPVK2SmKS+jR3SwALl5zY9IUEnEUY+73Np88DG/ZTWAOiOaEqfhPx2ALgB03nEK
4t/QvAPh3Za5sGqF4qXvyd/BhO4DZBhSJBYut3vY9Md7kpAJm7xDclOZGEezWcePHDPZepSeVWsf
GBkcRs/hnbDwdp523wq3BXLl4Cm1BEs2dREGEPnaL1e+YWrj7BsAcJDb5Fpl6Z12PvNKRR0Bsj63
oO/uDAXJgL9UedXo91ppsxZ+ohfUBxtdADlr55ntb6mshtfeImeL8DAUR58xO54gPQyxR4r22fup
q6vyG0BWyUd8whaM3VQfbRZoZsfvOm88aadeUzI9CCNdGoXZEuCRCvB/oHnwdIG08TAaCJDBWqQG
Fe+N90poiBJ5Ob7GqRN8TuPHCuTajytTccrhYqFPy+FoDGbLAed49DRBWj1T27e14ktLHasxJ/nm
b6n4lLNAyoPzqnrl8JHnt+Gh4UnVAFsi0uzG/HISywANuFh+VhNYizZI1nFSBLH1ft2Oz+4ErVY2
XA2LCAfWql+U3dcxu0/V3dBBBXkxPLTzlU2rwNFAZ2oXqNsksj0dgO7m8hDNtJn/HqJJdIebm2ts
/tKPNaEps0iRnjEj6XF2bhcPOi5hvZ01CLEuMJXuoUpGy3TfVnbxrf1ZbZEJF9Y9cRkCuem6aCCo
LFBgTtHvd8SV9lZhRO3bGJypkm01G6jEl795lif49c0wkjhkiBYRr5sdZrlv4mGrtPIz5bIu2gzv
pXwLLlFIvxjqMk7swFuAkodmly0L1LclZ/Sexu61xwgNr4E7/8ppp360zI6/ZzbbPWbFaQYb7znC
PJ46q2cb92Z756H5ElA9XfbkpSNoOlu8Av1+lRSvobKZ1PDN5sH7ir9IGD+hvKqJG3jCgraKxE/g
YMtsKRc7AMJtieGfus5xcEmdGJfZp9jd6OVCfE7GK9fER2fXcU9mZ5cl1nUD70V+DsavtbWxjFWc
rF3zvRneFOXx8jSeRXDwO8kscU3yvpDIaM6GTRV8kripKj1bta0/Katkg5TKxrqzvhq74orElDb9
spPzaNbYrGddlquGD1LvuemcHANJKueYbujkGIGNZAhlLKx0F/lrNbppWxzvbIH4qR+fg26TDTsl
fGib+xoiMtLBt4W/JA2gPYm3EM16eAFoFccL/C+kfbBHE6ZAT/CzuqKWH+l3oY8CeyaAFX+plA0C
VlA/sfhOhlvFc/jh4JueOb7wLKfX1HSmLp13eUqlWRP+an7nE22qAtRV6XlYQ6YW0WzUVtI35XOH
u4O8cgMYb3YLX8S/xRCgvKa/q53timnEuYT5z5QrmkeGQher2G8x4mQyQmUR1jZluekERnHG5dLB
IeY+RQWgW4arXsPmxe6/q5DlsfGRFml21xVQl1ZdQIY4fENHgModjHE3eUpbR2Wvxbdj9WZmC3Uv
Q6yzlWhZ/ihyOA6frezZE+yp+F9AnXgZpRsx3wiOCSKhu3bSn6aMOIsOvSRkRP8BntZciqPKK5J+
kJueY39djXbUO/K7yOn5pnsLoJONhGAZGj+71LXze/L0tb5QRrtHpwfhoWpNFvzyrprxls8/aHbx
ujUl0arvpWdzsAOYsvJbqN52keM/CKHdxndF/dDCXtB3DS6TOoAEp6Gmt9eAeGJQi60Wwt+cn9hQ
QJUiV+Q7PZOSLrwH07f9zG7+qt6Mb7mDMtmT9q67C2PP6nLH7UrvHNhTmbkon82V+1lHuvpNgr+h
L9SfXC2mtgDNdU8MYD1Yj+G4KJIVhFFZsCctN9nJd3+DO/9tIK6eXcPT5Jg6KQ9SGyT8yV4cPwJk
UQdHK3TSs7C3HrRv4XdLsbW/QOzV6hbCkI5LJcf1LWnVH7jzYhZVPND35J1A3PpMBTh7R6siua+f
lWX+lrygDvWzvGfJYV2YfkaVoubS+RY8p7fuTYoe61N1W22za6+Jeeh+WGGHopaBRDBVr1knjDir
e4tOMLjIz7RIKQAVuRdypyzXubaQog3TZvyAZ1akvCpQaru8pGZp7V9LanrkUXua+PCHJXf00u1w
Qkp035ef/e8p6MFXX7CDNdo8FoWvDiAQcvw4V604NLXQFj9joXlTvaTPTGizRQ03hbKq8rK5q18p
FJujYwjry184AzL//YU66RuCfwqJB2+Woy+0EqPMdZMxghE0QA/Gg5T7X3vCy8SuHuvXq75408qZ
n63aUYOzyLKMk0bQp5WVljwlFvoPFFtzcTGUTgmM6U4FLE1Ul145ba72c7YWUgwdzWRaC+7r+A1e
XXff/DBfpKfwvX233uIr8fPZM47tc9TJeTYaOM/frXlvkzclpMB3QJ2+jWABAi2Xp/DjRfZ7ROd6
C95Y636l8XQbRoQLtvjbeMNDllXElQXuKZ99A3kZFSMgY5lROMGJlkq+uQq4gd2Xxthk8qM1bnL3
XoS5ppVvKsIlEy6Bl5f24Bb7rI+ufPKHAczx+EyL5GjV+aEgNErAUYtnkuI7w2uabbLS6QJQHNzr
2CMhE3t5mM6fdbM5mcW+aVfHuufTpss8SIthWAooTVR7YkzBXSqvguGkz4CB6br26ObXNtpH1x15
FRFxUPK+4mEWj7oseB3k4zGRn92f4rs37NwvlrRM/8pv8IES6ocguRJbn7/op/7+blCZooyjBmWv
TSsrK+Rn3VrKmOXA1bNWyfAC4RRW1aJluwf1eqLHEmdFInp62ZUh/+gSOf6CaUiOvqAtrYq6Nl1u
X0qQnI2Dexhx+hC9XJ7as9h7Ch84ypA1mTKah3jqqB1Y/10/uK6473rejCU83d1QrNrERSMEgQ7r
j/MUs/bm/Yqa1CgD2qNAFJubJoH2t44LTKlsmEcov9eJIxcI7zkRj+fX9glAlb5EwOD/rtuzTdSZ
quZ2QA73prQzTdvtbNigkofRLxrjf37KzDo92z5amI2mi5/pXgD2Htg4a2XVykeOBFQXyuLqstUf
kjuzs10T+NBW/IJ1o+LdwSRVfUSZFvzjiasB7jBYWWTtJVKapPHBFK0uD8shSXhyw8y+dHrQHC0H
zCtaM4eTCKOXUqTt5be+shzbNdD37N6vtl52k3vrobAr+JTlOmVD9C3Gu8O3Qr1XMah0MZc2ssRR
QN+BKe3M3VjcRyUJMGcQZAg+nKOIeAIO9daN6NsoqiPUD0DO1osGZjG2hJtMymyRh2ph7JP2++Ue
zkR/WelTD3VpIjhNZZG5EQx17rAJZHrYpg9fc6tDLdbu9W1pIO/1RYm2Fk/78REdm1q/do+evU1m
TU97/mhwLTOwRF+kaV9dGtY67BgEJAMcy7crtgLKK+61Js9OzlmTs4ghTYPu7/mMbzNxK6LRv2uh
TOvfDQAC4h1MfKO6clwfLs35IgLGKU5Kc+hGzCM3XxAxZQ4HaU8Wri62qrjGgNlXSM6sNKT7Aa7E
i+ENtRiAeHKwC6OV4a8R9fe7FR5pLQDtfpvEayRtyQKhDhEKGGsu0QnFJFV77r5Yd6K5ddVvwtfh
i8da9PjVNegHoMwL6DXtc6msVHctootxB8WdNGMFC+MQqGJRCD3GyiEHq59MAPTezkSTKOEBcWUr
zVQofy00WdGp78kAfyhons52bIWN7NWCuMc0gfZKCt237U/dTseV4T5Yqi2mDqtAxcbgryZbj4HD
9ik/9bseG7mF+SI8R9kCM4DQvyPAU/0lhGUFqWVzE3zxXqK7hH25QJM2MHFvXfvDTVOtUGHT84WH
Flr/inNso/5ElDkWbQWlimaF2WRgLuQ1qSJ0MNRPvk46/oeb4pRmt2SFr+nYn0VyLL7jEZgdsrVV
WVUTst4rFF9ynhHIm2z07XuRmAv82S5v7IO2yvmq+z3es0PWF0y8qnXGmyTLtvxmMNVmsuwwo3jP
PE4yG2lj4QdmGRDkkemQCZp3vDF5V30rv4YRHMCF+1d0LQPEJJ991HTUTOKKCMPMhgDQkRggOiLt
S8VBS7DFxvLa2/s8WJmGGWwI6ESZhuYZl7SIYikpe2lvoJCEvZMF42lRf4//8mTkdOy6c0a8b6GT
exvv05VBn77/rH9Hbc/uC6VXLF9NaBvlFvXN+CT+QJmEJah9aj/hWZqEi3pYGDzHv5DtqVDe+eSS
U9lEjDUisFds1D6KZY4HYpZt8ywx64K+k/YIGo+JnT0lmi1WDnzSa6Wm8yfRbMxndY7UGgcBgRBp
Xw3pBhUvkr5j66CwgLKIwa0u8HBZCeLd0Fw5Vq62PLtEIgj8oD3p5ETAU7D2XHjdsgP3yAsFyRMs
PNDiqvHIvXaVTFN5aapnVwk8GFUZNBrWvzZvyG1gfvI+ovqIkvOb8MMX7aJwYkTfriW7Pryxj6d1
OmaOrk2tSkLTiBhrTXmG0a+2jlesxXsCSOUBzPyPpl/n6PHjz31lcX+8nqZyO1xOirqzE9yKjVpp
O1GiHoI4vqMotjCsSnetWbUzfNXNdtH4L2X2OTXwEg2/Bd5+eB3zXal8KSRpkUgoslGBoRZLKRA5
FoTJdHQ40OCwFRlHz3x5+Xuvfe7srPHdXGprWt67JAFUO+eeqbau9Eb5sSmupXk/CiyoMSEtLQKF
IA95Oil1LMRdrubSHi/mAo50lyN2qlIrAGpw6yODObG+/N3V1OfBF+psGR41PFsNhZCZqORk9JKw
HUESLEZ7u4icWF4i7Cyq6CzgEu6MnyiERPKqFmycACLkvioywQtRWcKdq5qlnzp+tB1QMKcYXq/V
cKXot7rx1Kp7L1iFLc4HO3TQMV5wq8XlefrwWvzdg0Nh52g9m2kgCVVSsKxUuyYzXbI+yIYO4Ze6
34zI3IV/6yr8QUpyOq4OtBzQoCj0zd6z6NCpWVcTkfmYQIwTfvW2khreH6mjxlt0wSustpo1Vu6l
uhmqZNXzBpQUW09WMdy+9E1L7uL4jqSbXGNO8NAjayjbrYBy+6LMt0V3Z/BqMrJPpfglaO6qdolk
b6xuS5TPTTx2C4gctzlWQeDDkfwhXz6ZK0vPvnsbVPvLwzuDMxJ4UQBQgKLopMd1RFZmZ/MQaIGv
9wQCVn6XEdqpJs4FNWlmc5284dBn1E9h/sBuTZIbL9ka4WqMKcs+achq6vCA7EnwH5/tHzXcmp8S
POnEQS6oIVYjCCN4uBeEZUmiPeXddlOv8X0qVjGOBuWqMrbdZ/lGxNuWMhsgGMdMny5371DFPdkA
s+7NLgBBGwdo3nRP7ZdWwwvRxl0rezdtYWdt22jlFXYKxxApFMkxYP2NS8+4UTUSUiu1XJFSy+mb
apuaI8loZdpW9zMUnFJeNgyTss50O8T2Sljn+Zq+w6Dskf/co1ClYsBUbWoDKyxb9B3tPjFsCct1
2SmxrPLsZFzp0XvSLGv5jhR7FTiN7FCxBa3ZwBSEetQju7Sov/bFIv/K87WUV3E+Ih9nq+aq1D7l
1u3lsToPjaaxmjRdRdy40K6YHYmlFEggbTxCI3U5yCsRy/WxfkzRMamBBKnrDKX+5tErduMUe/c7
fZKX/Rck8vHXtBzj/KbJOJusow+YBaVlK3c1wvPS3gw3ZvGa1/cGelC4RrnO5YbOb8lZV+eRWK4p
YKIItkV3WfO0HBCF0zFb28JVbbKd5W6i8sYIMGRwqmxzpfGzI23W+CzyEhOl6N1pTRaDTTlajx2L
xdDvRAGLnNuq3Wr+Suux691BRpbCe69c6yXc+wXEi+Ra6kw6e2fPvmZ2AIylmkpu6Ev7JL2pjY1J
daJZqvvsO7i9AvhAdS0mm2bx0izPtiSIHrUcZboPwDEdvhftNoGDrSufxOQ5HZwCK+zkM6NO6OL2
1fby4J8/fMB9wEhSNGRgQMyeAb8qOe7TUY32iQbMWc/RM1XrJFjW1vjFNbLYGeNR5XHZfPUKWIDR
9PyqNGjglcFrKIULtR5K975DBt3GYvGnKWfDQpKEH2WtfyXmG9ZIMn3zPWT/OuOOG+tlrMrySrB1
Fl3SCYXH4oSBV1C3n+3UqVRvKIEU7ctJ7EnQi37Zc22tL4/VefKc5ziS9ROVBdwtwNtZ2GJAzoNa
7e8LU//SZ8m4VIIagG+GTSGex9ISqPItkhckZOCzNw1FdaW91tfzY+nwFcBHNY0E1JkCDt7rmedh
5r3X0dxYRJWH4AzCfWlT6Vu1RIkG2BSklW7JCz3JNoJwW4Xy3iik16YLxiurd9oNR4sX5gsgayht
8N4UPGTnkVzR90XtYwW/72nEKYJ47/cV1iy197MrS+FK8CPP9srUHA5VJOCo6EEnmkMkIzPVxNHK
6Hur3OpyIK0kpfbtopZf3dhDrlINNrWslHisJO9FxEsKGQHhphLHz1nLLZ5PPHNVz4ulFyffKIB6
0KAwpVN4bfaqYgccLJLWRVv4A/GVqHeOAZo+fqpCmKwdwl5Rmy2fYcgMgCya9Sz3lD7GgvRhKaXq
ynKjrVvHkM0MaZt6fb0ohMR3TC8RVl5JDQkBBPQP9OxtmDS+AlHeyrnprRXzRocziq9PH9pa0yxb
Tbk2v/L5BB9gVjK4FpFUvzaLmDusqVzZ8MR9r0v3PhylrkC1tzOD6mYM3RchiIQnORk9qu69sYn9
PF2mlSyuQ7O718K8vul7koXAS2+HIBkwL5JshG7vAnDdi0EU/UeXftpNMxIF6Fp770PWuQ8g0UH+
DUf78g6en3ZMgQ4Aa2JuUmI3+Ge2g/UmtPALqPZtaBXr0Gf0PQHiYNCnxlIrA4BY4WfY5s1KroiN
XA8gjZFEoOAQlqI42vQ7QejIRlFZTqPKvQ8DUnAe/j3Yu9lZWRdPtWxkBEFDsqrb3FxkQuk6cs/r
+nJXDiD/450nq4BFJ3muCcMxoZlPuyJ2vdVaSW49hyhA3uCV8YqHHFbVxr3GQrIzPa/sOGg22qSs
rfRad5/4AFoUCVZ7LEXLphPCnYKPNw/VzAHuhCmNwnV/+Mz/4bf8Y9oJ/wrmziwF7CEvm+qYRDz9
/V/MFkXFQZmLiowbrIpfii+/iC24qTCbFCo53JneA+XlnxII2n9xP4OMQiSGXcja/RetZfp9YNGI
UgH2w7lAXOYPWC2zY+qQDAQ3wVE+YSdELA5PF1Zmqa1UucFoJ+1YUtOzukJCXzxCwbg142Zfam37
JESlRCZcdf/qYF0iiK9K5V99iFcZQi2VvDESNX8NpZ4Mai2Y9Xum6flnFPkR1iwayeDZH9ao9xtt
4KerVEZl6srFdJrPmHrBIQurkfHSTKiz001y9E4uc8S0xFKg2MVWtMug1BH+DDWEkVX8UQxvSWLI
9sLmy9EsfxCyf9TsVLww+JcClHo2eFafa5itWBKISrClKls/wv9ETB7GftzlbXvXlRgwXG5zio9/
nwS/unrc5uwk6PtOUPJ6ahMQguSCr3E7F2BQIX+93JA8/aZ5S4wmxCo0OlAqmmUCgAgbgZCHOJTA
QofQmeEfAF0mmiSE0lZ4qQdLvUmQ1R4oOhdhsxDQ1enHBtHgPvD0G0HIsEbTxA5MUCRroAx9hVRg
FzTRVspk6V3UEuStewW6OFhdK3vMFQLUBbmpKL725jkgbGa9kXRlgvybbELkQ06XiNSkqpxmXDLo
3I+x7eewyuzOxTeU01Dql6jtUKF008bol0YCwxzVo2L8bI25Eay7Totvxq6V7lw3HbtVKTWImdc4
ff7w1YEdo8aFuTdTCaCTYAguwtWNmjULrHiFbiEd+ilPXUZnOtrWUY7L9NjEjAklt75duNNQddOg
WV43TopuNW7eCiCW+DC+1TTUwTToRTR4xQI9N+aiE7piqaLBLDkoMiJerORK7Dt4Xas/hjBDqGLk
/AA7qpgZGh190xeO2WSCA0mt/6n2udeB/UchCnk3tUMlpLaUn1EejMICHWV012pZEDwQKq5a2LnS
uj1v9E4lIeSXPb8cC8KaYnjZozRQhDqYcVVBsASxU1la4ifvM7kDijykRCQv3KOEsSs83NVDCdPT
XZdScZD0kboUEm5yvkiKpP+UakYWkCiQE+ihXvPsQzF9GSJYEIWWi+KtLxlF9Sh6YIyc2o2TZ8jG
2Ra/iqFdaWPVjd+1MSFWR6GdAhaGfD32E+i1ALnphKBYooQ0PGdmNmJfrg9opQZV7XprPY4UDRRY
WEb2UKuJsTBrzRAIVUo8Nk2virc4W1KQSbwgqsBx4ItUBT2JgiqtYZf6aATAZsJuHYk8Q4vsTtC6
F9kdyp0sBkmy5qdYJrrReLKNZhe5SHQIqr2uC15vV64n//RdQHRU+FvlRxaQaMZgmysatY+2eSc2
7t5yKetUuwmY6Ng7vMzCDJxHD742tAVcK52+bYvyJmHWehv6LIkm1887F30/MbDxv9LJ/jRZ8bma
Duk2KDAq0aejW58O8e5wngN3Lv/KKplT3pwOfHc6+qvpEiCRVu//dwKoJaqLEosSS7CWuZfrwMfF
gL5ZGLMuVJxZTUevRPy7FD2yXlB0H6/Wsc4OQR3VHi5ASG0wQlFqPN3MHaKhnW8wlKNsPKRK8t3E
DBcHPCQZsia47RseI4Ys/8wbTLesuqKspd+qGprIrtcC4Bo2BfKhl8/LKTY+OWD4JgTfuEkPiM65
VunvgQkqgx7Lh86bEb5O6DAzJtphfOJawIS+mIYNrWzr1zf8TwD2D9gUR9NxFoGt38f3/wVhOsiP
o7DDD/0Ow3SAtn9rsiB+8E9+MQEVzzSLaAqsP5iPiXn8zzBM+i9k/RDkQ3NKl3jz8kdV1tT+f/8D
dVziJYjwaPWh5Ufh/k/CMGV+1/KiRgCfpTypxmD1PS2uowAmrWrdcHOq8ZUW16u2EYz0vkXn00JE
wUVVbSe4ShpTmra2lQzWueN/GbpWbkq0VRA/9wsFa4RIVkioy9GNVljUn6QOS0mdZ2K1aPo+fKiU
AYEHP/VKjkeuHAc2fuJkTS8ID5VY8S6NBfBrQxpo4TqtgFO4uY7oeS03HkybFL5APIxV9it4+59F
+w+u+0uLdosbx8lynf76r+WqTyaM8kFohNcrIQsL4terQVX/izeBQdQJt4jH6fQU/OdytdC6nUi1
vN9J8pHo+9dyRXqIXIMO2YFY//Bjf7Jcp+P16KgjpUE0OFlDkuKAQjYHRqUj5sJhIctL3I1wPmkr
Objxw0pyN73ZKtZXLcuwAZFTD+H5xdEIPf5q5DhLPjv5D03zMIIlCk0dGMMsKE2LMQgi1RWXahOE
jpCGw0unwvxqWhHY4+W25t1ESIQUjY4qAQwgROymTXu0KdukkjTcrgfH75JuVVXKd1QKe0pAnv5J
Kur83vfC7kod4sM2URogvymTNprT3TQhwoYgMQbHVAdlYSh98QNVIu+TkEfCfVTkzzgtqlfanELf
4+mc+omtp0RCGDIvSgCn/dSa2hArFcUllPApe7h1qDxEgyIDEEn7eJ/gl/B0eWQ/apEnLwR1zjwD
jfHTFruhGsvYzwZH6wp8isQivNENvCXEQuneEEJu1n/c3qTcQ7Kf0xWdlll7VRxW5ijhBlIq2K23
kW3iEXaPq1SwpWh9DYbwwRxa8O4P6UtskeaaMCVYpiDo5QF/4AKB8n54kIT4LgCRv9BTbaOY/v5y
904z4pStQCqyRidtDCjF6vwdiuSwZ+LahZiBrL9WZLt2VP6SK2P4USMobJAkMOGNkow6nTNZ6CFn
Vjg8jK6EBnrVZbj6jJlpbi935nz0SIxywDFw0lSOmz2qiygvgAtKg+N1JZYOeplAB1L0TPZWjYD3
4hKpLp/XWIjyonblmThvm2OV4A2HW05PbRJYm/UxgZBb+CU0sHYQSPXl9avkt+LKraRi4QXpuBtT
BvrKOTMf2alVlEo4m6eaBloRp62O0egayNeP6PWkbuKoukti2jcl71p+96whTjLObur7EmvFnFMY
akEvM9/QRqc2Dgh8PyWbK16jMn7UCjWTidmMN5loTpv/6Ng0MLuLBc0Xicel4WsUWtVU8/WlayDZ
s8kiQ02dVicIw8LgbJu1hZ57YeaODsIsEcw8TV6Shk8eRD1pblJuEhsJrdq7MlmzkuEkzzaJ7k3g
Oa5lJBSmG+qoe2ZD7QF3tdbR5TV2kIsJ0lX1a11WNpXAKz60sPxq1iLuRX+2MWCITWwXjTcPClfs
kdOG1WaoBAFnJXThFJyAI+iZyBkNC6p4KCF7ajZpFgxS/Xi52fmNi+gZnqagoIkq0NCdv7WM1GoR
C8DWzDXLQV+qpTJO3Hx3KHo7hlYcXMHbny0f2kMiREbAS2T3z28jzFs7sXAF0fHKQnJiPcs2rhWF
q8u9mt9AeM9DxAJqSTQk0dBsMI1WYk+bYGbzYNBu+sAYHsshHVEEFfql3wfjlRvvbBRpj7oryojG
ROqbHhnHq0YoQdX0o2/Cw7Gq5VhaFIUMv8MjJwD8GlxZKmdjSGuEhiICc1MRap66a9Q+qQOk86jb
itG2rE13Mfr9NR2Rj/pEOZmB1BRyFvOsa44dnyaMpuHwdDEQLMiybyoOd9UiJgPhXJ6vj9tCO5M9
ZxigpE/HD29Tkq2xbjit6MbLoquCO9LkwW5s++HKgv9w8Cgho19I2hMJw9OmPACEoT4yeLIX5jfo
qFX2aCTVFbjvh62wqSgxE5UjhnPailxpVteEkekkRpu9tGke7hIvTK+QMz9a5gCb/tXKrC86aItq
8sSlVCQLNyTfhsdBaXxn9D0FkTo/fr08TTNsCafjtPJwgGH/ckBq5myeSkF1W84vwyn1unvN8zDY
d8jj3kTBEK2kUD9Yg8srM6pE0I8CeLu2UZxRhvWOSPxK9NroSiV2avE4uj18EVqaoB2mpTOv4/tR
bhgDlTLHqNpkJUhSeYuKvbGqutS3S7H5Lnal/HZ5GKbdfNYmamHTi+uAJjqd3CZJx6xPJMPpATIs
xE4b11YsJOvYaIQ3T4H+ja38XR1TRL3c8IfbBM8cgnPyW1wYpw37pYsObKJB96PMvUFpaVwGKP1Q
GxSNK6+G6VVw3sffTc1eDWY6xkE30sfG7xA99qVnuQkioG5avpCUZGNSh98XWHquMgV398v9/HD3
UJwAjYBwAPz9035muMRTCGFSy7AjPW+NynqorPQ/OXR+tzJP6RXeoPtdaxjOqLT9DaamECbx07S1
XC3t/6BD05HNXiXhpMw6FI+dUBA5MXGy1a5Tw8i+GhhrX3kofLgukbHjXkVQBRnJ02ETSB5rXsiw
9ViQ7CxlNHat23mfestQ3zNJS3e857W1WajX9J0+bnliSko6O3KuPOqbqYgBDS3HXSRB8Smwq9HF
QFhpTebv+gIsi64DWOnKNvr250NLyEuQyJbAuWf2cBkDkSKM0NK0EmATk+JyEMi9d+Xk+2jnHbcy
G9rBqDpRqUYD+WMJ120BvGAhVSju9lbzRwCoX2fscVOzq6PGn9IwKYQ4qdFW27AI3VVV47t8edg+
ujoobKpkIiwSp1MJ+jhiMVKxynKZDqFBbgEAVcFpWkRkEmXccDGaWfUf7LbjBmdXh6iUIsrpsoHl
dRx/SzUsDiM3Dt6qrlH+g91G+gogBdBfoonZZBVI6za9xbXYlqXyzSjbYQu5tb5yxX+0JMimUMBH
O3JizJ6OYAGopPCAZziRauEzJGLpLGM0gkKz6S8vT9aHTcn4uKk8zGUy1adNlb7o+XkWmk6RwqoJ
EhxkDQpWm8b16yuR7EdHL+lyHADVqeIxXxfUyMaSR4Hh1ID9bTEv8iVl3Ks4dD54frtMykmk+aAM
EMSedsi0IjCApUcpiRI3uC8zvx2yrtleHraP+/K7FeW0lSGqeMcIzNBQhpzyXissAyVL/qNWUAcm
nYit2Nzrq3BNMehbzr6sGI1FNfQyFEOMlv+8L+jo6Kg689bkUXzal6h1R3VM6AsvZXVhyV7C2a5c
y858sNBIunLrIqyK8P28UFHJ/4e981iyG0nW9LvcPdqgxRY4IrViJpPJDYwskhCBACKgA08/H071
mHWzZrqs99esV53FI3CAcPfffwH1rF6Uc0jqOoEatbIJJyE26E8BxMDkb57Tv77bDgJh68rIzeiZ
/HYkbASHTyJnF+ozh2BVhb2zpotcbOva7oKh/ZuW5q+3A3xDQHuWRFAE+Kn+/RI6bkUuD/nzB6uX
zolWqscTLfb+5mD9f3wpiKV7OwpbZQfQ//1dhniCygLseOhG3Riky8rrMYQoZlgcZLeJ//q+IOTO
A6cATAs4IX47x2epaSnYwB+6yg5+AHCRlmzaFZOl/3z/XT73vz+yIRa1u7QQS0lwrN96T0XqgVEB
YoFtNmL5nrc61NHRiSzbXIvEjND6Y5wKxLtvIp/8kNlb+myWLqT/GpV1EDML8JcXQG+3OnUM5/qU
OMJmp5vHSZ3xN6clO5zMDtQIwwyLY56d3jv/5+/x158HPg/iyF0WAvn099m56CE/jb3HvDDxzGKk
HyDFnDyfRPJVtN3Lf36336ssvrC4gAIncZwitvndGIZfbGPuwTcbcrUj4V1Y4mPSJVTsgn+HTXa8
5vXf/FK/f0PeEwtjDzbGxYnydwRrGoqqa1o/wVN7S+JbhRMmZIoYuvMBzwX5d2uU358q9vT7RhOB
DWgOGNJvR3mQVKtOBDKGoi9xSd7s0P/ow9n9m1P2r1dyp3/tbCWuI+va397Gitu+7qAnH6wm0vWB
CK7op5G1mxZBrr4GYnKWw3/+7f76xYh/3P9HjQeT+N1tHiR4ASt2cx7kpb9SQ1tfq2WI/+a42B8f
ToR/fbIY53h5H79OYhU4B397hId+GVq2QN1xIfxafGvs0NJEsdO8vFQupBeEPPYKpQj6Lq5QzXIo
J1c8Nr2MH4vZW2FmlZuH2YJJWutQdOX4Sdci/wZRxiKb2SKXi9Ow+7KJAv6RQ0w2IVuOSx4ZWsXc
87grk/zBkXTmYSiXJxrdhkQNkJfP5YZkEMZQ/Qm98fBiuQkWT5tD0MgtNCulbpeAtIGV3qq8MtPK
ok44jnnA2ANDuzGs5GswTsvZy3GQtOFQiWMV1SiCi6THwV2bB8vVP5VrVcT/TJud9nnp/JA1JgGL
M9RfHZMMtwpxwtNiOZRVq+vLV2+q5CnyiBXK+SQE0kHH8gPzXaxtUaWTb8ZPhGl02AvMpkV2VCMB
SWdtRWsKwaauDqaIC3UuxBIWR3uTMWKvbQ4sFPYKO7zR367CRca3erQkMT1eBJvMwkxAY+L8IIeu
PkbB1BMlPigXwyVteynTDxl380RAur9nh4+CTKjUI0CiPvpDE6eE6A33ppBenSWitT+ifF7xRQMR
gQoVZCIY4GKrmuA5qyy9n747uzNWGFYp03K6eDGqjpw/d7yqMRF0P48qsgpIQcF+pdqiiB7KeiHD
ExIUcmdZgESe8lASVRFXZRC9e16zBKR4a/vz0vkR0ZkLLnid5STyoGKn+9bULf77gvTbX6RKtbdQ
wIrp1XLw/krSHgYswvmuY8WImIUEQFICy0ktP+UWlc7TUPAPD17vho+RcZL8hpcdACc34QMYrKGr
TuyvWI/VuAdhSOdN7nwkTUJd5UXj9xh1jwo6UQfL0pW5E94WNgmbePWXs3pExoosJZJBZf+YJ1mp
U5vo6F14pXXTu+NWHSdI5+/uWr84pekOppuGL65xodoPWGFjL9LhAngsxg3V2jp3yR+bM4ono6YN
IkZTOhnsNXG/WC5iWQIFfNxSm9E89wPEUE4zha0coCcMM91WBWyudpEdniCVMcUVmRoL7u2E0Oig
m8lAd8ou1cLHXNpXWylPbZU0D0VH/lUqunVYskUP6mEceLNsITIxSHUXV82hDt1RZB1119zXqhKe
fOkYY8Ba1iIX65s3rQ7P0aK6IasbCPGZlNqULxTIqT657rIFGInUqn4JIcjxZC+QPgsCWvxm7h4T
XVvyoRgHi/BBLoc7ZtgxD9NhG2MYpomIBGrZth8+6yXWcRbhuFZ8bW3ReldR0RIWGNaFReZFPA6P
Fry6nWM4LEOCVZ+xS1aeSuZZhdmHe56jAf170kUY8VnROPPC8OTyUxQPdXQMY2JtD5Cs4MJVQieE
MUC6Ovk8q9Nhsdu6O7UmVk/xzJN0KtdmeyqSLW4PeTi37JlWw6jl6SL8IfN+QIaNEKokFyn3nBNp
69BbYr2QgKSwv22PHvoDdYhty42P5SC2z1ZhBR2C/MR4hLXWBWrlZi0fK1UjH4n7VsHgtN3HYM2R
fU62tsyhcwZcIXvoRZATt8o7xAuSksgtIusmrpziR9FT/Q5Q7FA9bIZMQvqZoiGYqK2X5BD1+fZ9
qYXtZaqN5495c0WEyNhhyWJ1Q/EtJHMFO86usFm3lvAcUl1XNZ/XEeV72Fsa3qdeFuvIit+qTkQo
recF7mKZ2RWs5XRcu1Cm/WbrMS08bW7NuGHhQXYnViNYcov5qOyB1BdVeNJdj+0Yr/WhCtc6uo4W
Zwnvqe1gtNwD0rmxyYERJ1tW0Z0wlUlIabQmIjqSiLxF31/d9xLpWHUe8R3bjmiW6jDd2tn8siFL
lNdYBon1NJdFeJeIipI1B4r8Xi9enSdXK1NlTr/htFyNZfRrckTyQOvk+VdlNQUfYThu9o039htL
r7VO6itfQbnMpq7lHOlq3/mplmrejj7yto9GtiFfajEdVi+mIBBpjZzxfUtGjF7iahPqaqR0PEN4
dSkQ3TYl2D03HsYxeZRghsHcdpezt/lhiS4KEekvC064ehzQ6GsieM9OZzxkF1MU/sFNNiLNog47
R2dz+AbKM3NPIF89+Gk3+k19Lufeey67ug7w/bQkLghLt/7oupozKA7NUB4mkufGk++3ZX1AGrRE
mZIRlnIsiLCBtt1hYd3o1/SjA3fDV49XdOEX5M2SwRHzRqS8g/Vh9773dWkqUOBZSu9L7UsRcEUH
Ic4OC+arIYh6L3X0ut9RkmSe1FZucucEdYEXturzn9rycaOLgqVDwtv7gc50WI4Dxr8MNqkMq+kx
dpoQnVJngWWA3A3d0Td+g9AeZDZGVlys3mEgOu9trLbGPvTSE5j3eIueToG/rN+3nMP6IXTL6S3f
REWiqiiXr360iTsxNmin/WpnSY9tIX9aE2djpsaxTJ67cNnqLK6stkgd9Of42spx6QhxXEsEOHZJ
fcPJnR8wwYjQO5hZYOfYmVwSltXWuj2bbqu608TFDjIl0GnRSxTKTuu1sbe0Z4f+RxCvnneroy6q
U9Xuuc+tF2/JDX4aKPHF0sRdxiNWVVmzWlOcboJzNmtmryRUOyo81DXCwQVrzlExCxCGhBaiKhKm
iSQwV73p7FPXd9LJomTppy9uzkl/PSuBLscMS+B+yydTO8fNdwfx0LUbC/u0K0tljrDAFwwJisbT
z5sONjEdvaEr6++RW1Xdj3G1whz4kRTZ5uwv4bwR0C1Eg3v3EuGdLE7tZG8FcYm6INXjGcb04uan
OdjzgY/52i+Kqd5y0GmHwm2CPvW5ft10tNWmQ0IaQysc8Gra1rn6UTWlK75E0LmJYBuHYOEoomHz
edL6rj0pGRqDJUCFKCoYxTClVSFH9Zi7DWIkPkC4H/EYreaD3/zkvB6LY6R7Rf5wWWI9sEpgqHRO
NHqqvlrKn0Nd4OPQuav+ZEu4TCc/2IJzy6ahOZUsOKt0nPh/DjzA7r1krUNRnflBcUijJCDWpxG6
7323Tk5GFv2Hz2tbxxgPirOnx3k5W3JEHhX3NKWpnAIRH3O5Ls9NPfrh7boI68vsUCVPfhE53aHZ
0AIcFwlFOjnpOljxi7cLPKk8chzg1MvaZNKKp/nUbHVxYxfaaa+nTq3bW9/P5XCgZqj4vUE1huqh
i6pvM1zAjby0keq3JfOWnMQkey9bJtDRbNlM/GltxlZnXEGSjMtpFfmpWEvszD2X+GAcQ1qnPsbu
nLwU2ugHV4V1gF7Mmm9hzYRrys6x/IBP733UdduVr7UiQAm3gq1+RMvJidXrarzpzbJg0pBgBHi0
kqamZWTZ9RE1qyszF7yiOPWO02HZM8V+e7L9Pn5qzdD8cjCdidAEDJOdzoSN0Tp7xNcdfGSLL02k
2u+ciO6rbB1D9Jib98V58+o6SmFdhCxct5BA5XYkwx2WhX+Wwp1+GGvobEaYGHgzJ5bjyqAmyo/w
4Eg77aj7KUCNXae9GOendc/ITDH9yH/Wbjgyu6iQ1l2bTfxcMWBdjl2peyKoiCHLJsulMncEkDDD
5U5/07a7i+c8eJE6NVSEkyXAiw7I5dCMisRTPs6Hm8ZRuxLzl24L3vPNqMxuim/BghB1kPsX98Nx
SA6+mX6NGm+7JV945byZHx3C6B/7ePqBgKc6ADbV92vR8gWqoY+x1A/ybngqedZf1bJWv/IqcCfE
qVNLctmkT6EskWjRJThtRikciDmchxNLFetUi8KlQ9ab/D41s36vLf/TyiBUpstId5QqqJxRalrh
n9EItIfaHrYDCh8cgEqcZnacK7QP9OPMMnMVQiiu8xe5xLhXdqTT3cW5db3VcXlYzOq8+jaBz5vo
VdaPJr6Py0ifXJMknxMWkLd4K+EKEbXkZU/2Yr2qqrU+pC/aT4uarFPl9v5r7y7z8xxLt07zpPra
IitjCN0QtKRrzfS6/2z9QW3xdlPS35+rXJYpB1b0XsTD8kkmwZbl7jY/+IFsslb3NFV4ycF2lq/b
2l45k5IQVsbtzp3DOVt6nmz8o7FunW2kbbQ+u76t9t8r3VRXDurTLxsV5GiNIsn8RbdZkK/xPeqM
quPedHd72Zyv1QnzaYioh2SF+TeLqcbrEgQ7XUf7jtzG26j1z2NEqA0cVRJUcr+jFAL1JSEhjGJx
yHAcKvfdZsS+inB8PXfd6n5sMNNBAJv6c9sK5EAhcVKPW7nNp36NbzHdbN+MRSbGbBPdKEzY3+Z+
cmOxjfll5kFfL3P1JZF++eDZlsyUbxPrXTVLupKe8F7anr4zfdC+xoE/vhhrNOFp9vOGiXVx7Su/
MePR5lb0ttk7eSL6mBk3083Y16yZ8GmZgHW3pq2PLuK+1Mx6uGUIrQxrVzv5qHQdlSef6PasHBKs
tGUfX21FXRzM0lXXEPbC22aQ2684trwroRtaauHuviLb1bbYX0MVWi9NIvKr3QLvtq7K6qpSwBFp
aVV15qzFUzcGw5PfONVrVYU4mMyTuC/X1boGl1ivTKQ4y2bzc4KpcZL56qRBHU5fwKPIaJzEiMX6
IP7IRbHddKwd75qg+9bSezFZeFFaK98/DLOpbhfZVt+sQnav0H7dm9bqh6POQRxSE4Zc49huYMjq
+VTTUjZZ7luNh1d8X59qhvp04JG5hor1vCV9cuvP0F4zP2z7dNtwka9asbiI9OfwoNjw3dhta93A
rr+ZmyW/9sNO3E4i+OznnvW0xc6atoOvSFwobe7Hbe3ew1JFOIK4LxwY0U9Z+9SGsPCeIpH/Gv3h
feI7fGP86Hps9Jvu69ok2BwSlBceA1EPn9xNjjfNVvVXnr08Ne3k8dxwqOK2ktewjUPvCToGbZc/
Lh/VXCEs2piA1ymv0DR5TCLUJc8pM6lgQqcM+h1+BL7MvzieEQjYCdxBlDgNCst0d8SXECnRdtUo
TcmuVoH7d1f1a3/u7WFesSRtEXe1XXhgGHVe5qKzV9IoPCJokhZU4TDlkzCprxsLvyOwh5d1Ceha
475xb8MO4DYlE9b7ogLZ4WxehO53GNnyVPrJkJ+E3yHe2qawfliLpJ1S4CFcsAlgXoqD5teqM8UR
0WZeo3GA8xcV/+FwxAoevRCPi2RymzMRmTjPRULQb+WDQJJHrmDopZXfAskuJWhPifF4klbcQ9gW
WYvtn3xZAhQHfY2JpGz6WmWV8ibnWrTxMmVbwMVLLbNaVOJyxvlD2OXcHULVRE9WXoVxpjcLVzgR
e+bDql1TolcMczdtrMJ776zCIRJGOmHFEOgSfxLbwXLf+Toi2MORyY++s4bv4TiOTw2plAPCQr8o
DjOn9h+tVcXiQG2T3mnsE82NCdeuyOI6cgeSJjr/rVUWRxucykogLowxc6/oLdX9BIyCW8u4CHWa
GYmSw2AakkvqIRw+tXNXhWkCHyNKqb4jtwJ7u2+Na8gMqmQfYbK4jCu+tNUYAIgtLYEzgVPEwfNo
/Px+HByUJi1Lpzxdq3p5SALlWJzpxQTgFGr1Fo0G3LjdhvzdD8RKve1NRW4SrdivqReo3zo5q2+d
mLW8XlHtwPNe8DG4t7x9aCYMON6ytss72MS+oNC4raGlnGj9sZrNtf5Qc8x3kAbUNJlBjrBtFlw9
tyA9PY0RW5rMXZXSB4Ja4/u5beKXTc9Jf5J1LkLQnd6sh2hlFj9EZHHa13qmx4Zw0C+nmiDJJiMu
uK5PzjRzRFYttP4DZA9S1JM2DtEINr0tz509WFcmDz68QLrlMWiKWhwXYNgRPjJBz5kx/R7HLotx
PDac259D7eU/i5rKk5lQty9xVQ3lnUtTh2xo39SA+TTxD8VqcsbbacR1cCvK/IXM0jgiesElD7WD
+ymPVuXlW+Yzbr01cw6SzQ1I/hIQU4iTFb4aKrUAinW6FGJecY3x8ZH3XeOJU5wn8/3W4cYCojoA
IKlYRlg42S1UShcAKc4GZcdMjzKa3NcuJrnkV10LgdlcI93h2gF0u29NoaZP9tb56mx1PFKMIRo2
7LH1uRinuLIXBULSzfKAbp4CYntzEByqTYVdtrZJFROKsli3EdPKj5oFzpJFm0Er5fR1ax8M9JAH
Ldr6m7MmdZvpqjSP7mo4ACciY5E6bW2rj7kfjA9TGbXVofQaizuylM7rPEWEE46Tmf0DZDsfGwUF
Qzfzi7w06dwzkt3o1uGHP+hyUWOYOrmPX7Ua1eq/jWyAxHOvh1bf1xB7Qj8r3abZaN8atsCxt+S/
tGkYfkgq7SoSRJQdpoVUeN8CaE/mLd499I4tZx14bRgJ5hw210/d1Ng0xrpZMXdM3EUfiEzzl2MS
Lk1+r00QYS0YVPgml3mYDOdWiQHyOlR6F2aWGpaJBO5lG/EKryfk19HIOZr6c7DFOHRJoZ6McHrn
3jYtViDJPHZMJbKfbLBxT0znEPI1o+iiuU65V8joep0TcgZAJUbr3QAPzodpoTs8BR0sNIw8EQ3Z
n1fSrYPgtK4sBG4TE9XrDUDmPD4NA2TcI0e+O38Khpi56ji5nsUvKWVVh+euynv9WjcBoVVTYy3L
c248u/jVd7a0bkpIYeomXgO4fRwsuv+0JLMLM00RLvu9Kz0VllmLtoVIDafyreAcsBlqrwe6XLK1
WyfE2Isnr9IPFZhfR+COKufdX1qyRcK8Wk1LZ2fj1injZJKF9S/CrdfvImBSyxjHVmA62wxh49/M
qlmba+CZMXlr0A9CIRXS2giJaZM81Nh5F9oCKm8GZwjfklV46+M2WFHyQiYX4I9TobPPrya/NAW7
Yd9jDjBJIILjyiAtv4CfN8vRKv3Bkql26pheu7a2QDyEElaVOrOu9LazEzi9uOpc0KKssLTFCBks
c1IxW5o1pM9r2TbhZjsM64C+L6j1WZFpao521JPCtuS5ZSmyAjxFeDotYCE/S70u0znS60y3bVHK
rZfFrUpLoFTvrPUN4nFd6oNdy1Fi22aSbjkPedAlT7IejbnNu6QqbkOG/Ao7ntkXB49NQXXQau5r
8kPAbMSV1fSjemE7lbunoBUYxTSh27GITyat4huRQ6jd0mlo4/ZRjV2kv7UOy65PprG1DCh3q4Ul
3WXZ978qxf9hL/8ve8+/SGtRKep/Uynu//mfKkU//keIq8lOWEScgLSKxeU/vU3ifxDoHcIzJGGS
fCVW0P9XpEjOL5v1Xbn95x+hP/xTU+smiBSROLDl3LlFrFT/G5EiOV3/vjYl3xwa8u7AxDIYUlT8
G9ECuCto8hnvbM0osWV9P4RXRRt0Xra1zG151VzlXc6oXkQaCF8BfpU46IBTvwHLUeXstQzK58jR
Uryye6YOd2yZAX65Km5W0BoFqT0MKAHlaCf1KaKIFWd7GdbilFBhwhvYsJI4w23wSpKLht7TXyct
ffOSdwqcK7DqpLmpW2IuP/umGQbOITQrgPahxIOyZPv0Ya8So8lOANvRt1mUhvxyvk+Xs76/nPtF
v9cACgb1YNpLQ9wPTQVopsnDSS7Vo1B7JSkvVSVfty1M7Uu16S+VJ9mLUE1eqD6SGYrHOLkVI4Vq
npFj3QdT5Itn+muqGWYQVDaj9UiZY0HF2H1A5bfggXqphvJSGWuiU+t0ulTM5VI9E2Oc1+pSU+dL
fXWFmB6sP6vuJKjA3qUa93thHhrz1oigY6+yl+xYrYAn+5B3aCfhtam41Pd4L/X+XvSbwa9j3F72
XsC59AX5pUfQl36BkjkDVQSVU56GS09RoF2gwXAu3UZR+pt1pLfVb752Ghxc9n5kvrQm4tKmqEvL
0lzal/HSyniXtsZMTb4e9aXdyS+tz6wj2qBo74iWwvPFKbg0SuulaSqKiQZK4OOkcPcovPLYDL2t
s7UYVH0d7L1XX6zWlqlLS1Z4e3um/mzVrCF/KS8NHDRhmrl47+tygS3O0bu0e0OHN9qdpuN5wfmJ
hjDae8M1NuazNECrRz1Z43ZVJwmNZI8PN0IzwusHjE/2ZlNP8Udh29aVd2lF80tbmlxaVEYiWgv3
0rqaeUWK04qYN8AkZTmxJ0K41kZr4VzHlwbYy9W2HiZna7jFLk3ysvfLZgmje+/SRCeXhtq7NNfA
3PiktMvAysSVZfOI4cm+Mtq78okzfTo4l2YdJtjOEwqkHs/rpaEv/L25Hy6Nvrk0/dCEenmt9lmA
rRFjgbdPCHE1AUYEl8FB7jNEeBknQPjV21YGDBn5ZeBo5nF5qOs+Ic/EaUQJUY/phCGDQQUEm6HF
KvcBRuE1Qda33olh8jLkCCa5b4lToKvIL2NQdxmJxD4d2dSy+rhchqbmzwHqMkzVl8FqmZZhZvG7
D1zyz+Frn8OSy0jmxcCj2XAZ1abL2MZ2hxFu2qe53GWhdij7gDFFr/741FbT+F3sMyDDKOOgbc/L
veZWAIZaBAOjugyPAfvFd3EZKQuxj5dDpMxHWGmGzsLaB1BThuFTcxlLlzCP2F1vCZtv+zK6iqZm
jGVfzkjbXsbb8DLqBpexl56MEbi+jMOJrxiN131KrqYF+lZ1GZ6tyyDtJcXaHgK3xF7G+Eg8r9hv
rizKkCf/gZcOM7m+zOdVPjdQIi5ze6cGsmbMZZ7H5EA8NJcpv4Enmp8qC9JHAZb5XV8QAb2DA9EF
J4i3yb01F/Rg24EEP4/AFOYLvhDUBlNRD0Z1l7GIRNJOgBVZeS4YaNXE4wu+CKAVhYfy+8wkB4oR
QIxhCbGDG1NeszwzEFfmDOUS+EeAq095aHZYJLggJO0FLXEvyIl/QVGa0eee81gmYHi8eUwi20xi
RfnYUqkqV2J2nJeYuFXlG/tQ7zpqFMilWz/AXp/v+LmKoyGnXQTF8lhG9aEQajdLJmR8Df3bptb6
CefEl8YfqkcjIYnH1m3Xl59y6DZUBLLljHrKF72BOlt+hjf5E2btePDom1BAQ2TCU+RhcP53V5Ku
mXGbhNJFaf1MH3fj9/Z1WRBBkQySHFNv+EyNE3yA/CVq4/pNGJxqirU62nyIkNgW0U/Tj8Jez450
P6P6vc6rEhYsQvOlyMNHJ8efJgm+s4d6ZQAJM8jY/CK5q67mcFMsHsT9tlPcBUbDEI2+d6F4G7AW
y6xpvNE49/1UznoyTOr3IwqKm9UbRjIDYYh88Qt8hMNyNgThkW4aLuWr5hUcKKVYMpq4LLK8hswE
wMT9nuaYeF6VvfcAVOekPStxaZNsOipOOfL/Zlm4j66Z45NXScw4CUgtjkxLxSF31/g5aUP3atsE
kQZOacGfsL9FbDOhLXZEFg6dPhVVc5sv3c3IWjbzZuJGBvPYVPK5GcWdNZsR36U+ED+mPrgXlqxv
t0Kuz1FLRcHkVBx4IXhO6wOpNNOrnMHOHGmsK9/Ub0tftff87FicM2De5WJwsXZal3MM+YcRkUZZ
2P5zyZx8noPQBOdE9Ge3taIryxdvWjYNgAGVl5UeEHM9YXaeg9LL5Er74j5Pcv/TwOaAdYF0np3J
JVE08J7XXhNQGi/t18AFLYqljp9yi3KyhbZh2KJUw+98GOOkbzKRgCYdAtY7n+ZFtb+CyHR3ftw5
ZzGX5mQmO7wfrbV7tPvhh1sX3rW22kNnGE9SYwk2vYFLYH2JJcLQOY+DW7s16IAvr2xTdJ9CRcap
WMnWk0PbpmB41VNdrHPBQ9XMD50uo4MqiSlWyagKGADLk1AJ80eJM/9avttqtJ4dWtUMVRfRq5V6
z6d5Jjuw+KNpxq/A6LQ0O8/2k1XY3WtoBd4p18L7ETn5W21LoqJhb6aIvelfNiA7g/PZ4lfz0ZFQ
c9g1ZrpsxFWhvK8Iwdx0nfwfbGSzMILTgevqsUoK61MEfWc6zE14CAwbPafO75SLinMdDZ8/omet
ujuhl+CB/SPbOG+9HyBNpPC4kvocsdq7Hv3k2hJYzyXUrq5tt2tjwQ9rBrbIUAhPsRM1T1NYEJbn
NS/5sn0xbvmrmiys/qzFvLogxl+LUcNBuS6DGiC7CjDe4Mu3yj3rzh/aa7ynkO4cOVBdtPFD2eIV
ZRtlP7mOO4t7F6grBlwcxRr80hCc8EtzReV7hyXXI7/R5A/DSz/iMHLjyn7BUNMv56T5lTMYwy4U
eb+MoFedu6nD2tl12z7oPi6RTzRLNMPHEIK94B9zzKhYHTuEz6uEzVR4rXhgkTR5oNMa560bxvUJ
sW3jSthwaRyzr32uS2/Un6CoWOtHIGUR7Wtc+ijvJjQb8pZzKUvIbK+9tBwXslEo7VXcFTCo2/Yp
dqEmD0+zSFxRf8t1jxkXYaQziXNJGVUEBEUdH2mAGPbVR3KZ6nLoNwDE0AH1m30ytidPhS91gmeY
tHvRnEIFaWhIwxlS8kNv1Zb3ViPk+OJ5rrKPrVs69ruqSt/6p2nV/061/+NG6Lz+/5ad9107/mx/
Fn33r7Pt5R/9Odu69j+QayeejUJoDwLbFcd/zrZO/A8fDi5MDebY3a+Bv/xzuPW9f6DPhwns8pTD
2A1QEPxzuPWdfyBdxuYpxuQJTxliUv8r385dtfYvnOB9rt3F5GyR8MKB3v+bqs0KLKQYXiOyxtuh
mKHr7REXHFZBaclyjD0q49pXf6ywp5tmw6K1qDlU0rUFabxqHJiJR2XW4ThLjpdjW8ThHaPssBFJ
asYKuMfYr767wVaVYR/9EF68JNkgZdLcBe64HJaGJ+eg3UYDG/v9zwjy13r2seg4STMGrKxB6zIE
SExU9G/zo9/6NXRFmDi4jjs1Ex41kvAPvUfPa72V53jC3b+DsgISvSjvDQRo1imd7bpntmywVc3a
fzUwdO59ryCkqRui4Q2sK6kynytgZVHu57gxkmddZ43cGtpWBxdSiLDMXKqw7KsaQPGZPtP/GWqY
FySR9DQ1et81WmVXycMWVzHxGmPXstQYO9aHgLaExC6WDz8/CNQdEixxE9sM8A/sTt0YOKyD40jm
6pomW7DvVI1bvDabV9xU9rSt6dA0kcg4m+WDCLfd3YPL/WE1Y/DOMs0dU8My4jaCVAOzbWInnI1J
jW+1Srqjs7jKZLo2aqRFlUy4/uLOT3asNIxdX89v2gpZ5pYFhNOd7L7C2cqhyqQT61tW/74Rv8QU
+PdrsAoI4b73PWD9N52ljANWSN2UhLiAyaTfGcjOjVvNBKgtzeRcJdJpYKkk63Pn/x/2zmRJciPd
zq8i01poAxyzmaRFRCDmyDmzMmsDy6kwAw4HHNPT6wuyuy9J01Wr93dHslg5IAD4P5zznSHQUc1r
/CAYCrMhGVPPQLesuru6mbZtqMMr1y4tzoHhZD9aS4YvaFZNN9KxaR99rfF+lxlcsjVyXoM3H2xs
vzDKF27wMiWLxaOXDoxiKCMjrsNkxdhQhpteFRDk0W6ruwXlHw66JZg2YdYQE+hw8wUHw5fWSyVK
i9ufvVJUjlfhduK2bKiSuCPOKzGSd9OLNcCobrSeHc8Y3jPIusumm/ox35ZtMjVIhRyC/GY3oRWS
SFhz8rF99WaCC3VgY+rpknDkpOuktjlui6boH4qkjy9jPpt8j9AhEbIO0mpciyYrD8gPS7VGzs4q
NNXLUq2QAhV3uJR9Asb8CU4C9xA20WChjF/1yCKQ/CaIgdh8c2CsXINXCfWT590EFGp5ZLVOf4v8
rzEihs2D2qDgy75TsaTNAR3ycAmNLjm6vIH2vjCYpnpNXwN4K2bFMejY8tA1ftVu3cpiAxIygajX
ljnk7mrR9oWkKHMDAVTc58BPnNWYx4rlWYaYcl2lnXlfZaZZH6RtTGfOSrw7aW262Vq0WAWf+srv
1Yq36OD97n/4ryOKwSsTy//8iDo26usvgLjrX/g7zzD8G0RwNNpMXUHgwDD5x/EEz5CgAA+7KWyT
KyUTI8w/Zq9Q5VDL4qMLaEYZjP5p9sp/+NPJ9e8cT39J1uFzBn//2/dnzgbO5a+8jmHKwr4Tul+H
7FD2rqj0OV8aCnYWM6G/Z5BJZuiYmPnB6ZBUbQ2/2qBWmRUDD6c/JYs/HjrLfsE0jr4lC6Z70fZv
usk2Nm7um3rI5meDuKwnYaiwXgMxHHfSzqctEuHlPMF040yU/R34l/bSuZXXHe3RCnk7TDQOkSA7
Wm1DyTL86GdFfyVS2BU6T3BwGQGjtCAX+hHdE9Pm1RkB2oEVF9+lexWPoCdxYBrZMNPIik/SgPeg
yaYmmqdYdNfAGE7MYNM4yTSxfcbggfS9ZpEyOv5pbAevPUk/DaJFzrlJ8B31sx27rCpNVVUo0ZKE
2l6N44HXt2CHjlJ6ZfVLDUKMUQkNEMzeqC4yq7+KYsfFu0F+m4q1STsmCDBhDvAQG0qiPcnNoLkn
PyI7dP3kJMdxySyzRUfOLAqzsJ8lB2XL8MnueEuPLKm8zkEVwQrn5BbQIw3LqN7g8k7+uWwlJXg7
YdNLUPDfYlYo1vkM5SMweaFcnDCfOBBDyddl3++zS6tD993WieJ3wANWPpkem0Sm4b9V54uVJ1Wy
pTaO8+sbsq7ktpuGeEjBCgZ5uFFiip+J5Endg8wDTrQ15G+P6KIC35pkOB+WCFfBXX0mHqJ87Ce5
659MVGV0RdxEPUlsXjlh/9A1KZIBWOn1xDdl+BoAjtq6Xa63su4VYcKlt1Tvix6I81BWTNfnYs20
v+syJXQolYSvLuOMxHfMYDmvx6LCmCEzl/KLee1nL3K4aNO0WO4azZf5hlYlS6KKTa35KFQ5Axj2
nfilD4bkvXSQoSGjQsK2crMiZOqVp8WjTkYOYzeYOWzggrBpNFGkNOvUzMnPamSjT4HHW39laO3f
uo4kAPmKa7rtEh9vAvtMlpgW4qx2gysoO8QEF//yHbvyVmKOgxNuVoTwkDjiYe00sqB1Nhz/zIJP
IA5v/XBf2shUV2kxLg/YdgwTta7DxZonJ7wUZoBOt2QHeCiUnSH3W3IHXHyzzE/KVWm7zsZCfwSZ
7JlIKcf/Sv1Oh6vSn8xXMG7zsy0bMmslCNIa3WpeOBvKAos8p7apirOo0eVd9AwhfAc9EpAwTr66
PiWq6K4JGU37rSFOxdHgVHmKNh90BGO7pK/3sKSsizMkkBCCoDxZbFGtrSE1wRWNcIZlMxXzYJ6T
wKRojRWuVC6IJ5vtgppSRA4wyXLVDTb+09pDz7PpAjY8haheDOUuMlr8gbttYWz/ZPbINj0krzee
WXfFmgFVts3qGpl5njHrirw0peZ1XFP794DDpxIltC1ffJV03zqsQxtGtTG9ZqoqHmBQZ4j+Jpsy
C9QlRq5mmPAQ8IX8bev70y0qono/oAEDujBbVEdC46dQOzd2Ame7kA9UbG1xprFkKqmvwqDeC7bI
cKuVOfhO8ruR+L8OYnrF/+cG9PFbfWTvf+4T/7kDFfbfaBEFRXBoXTGh/3EQ0ydenbYBk1/gWGBk
/nkOO97fYI4JIIf8AQf4dT36jzaRUAgbLzDaHM50KB/ev9MmWl7wF5OqABDr23ZAPQDlE187P/gf
MR4IgrLQT7grGdQPxywtjGgoG/do+EnzbjeW/iEUgzOWLjxz8/QTRL+BPqVXt0EXk7k3Zs5H3Mpl
HQJUP7CdSX+k+bLAbVmcM5om5h0pLfKrlTcd+XZxnZ5cP6zvQtGX57Hpsl9j4pj3Bn6UQ7j0xo0L
UvyBOry9YaM3rops1HdAAPrL5Gn50i34FusxZWfiancjJt+Iij7rIhadxnPet8RT9WZy6Al6kGQJ
KJSq5tTeB+7sPDpKLjvbKBgS+4zO/DQbD7a91PtJVv39OI/Laeo9d48bVZwX3FpR0y3V1vXoWppu
vJAzcZfArk8m/6G0ULQugvBIwjPWjAjIpesnhoO5Hb+HARN6ZM7RRGAOThX2KIsUX/FY8bMnWZSR
iY6k76gQQu3cot/mrMNWtpcehV3eesnzODcPhluqfZq4452mJ96ifEhw4iTj+KNmBn6u2QTz0+v+
Oxils8vKstpbCzipkoZ9Zc7j/IFwznxkHdsejNl5apZ6fEMbYePvdEhTs5LNmNo3OcTg3WKp+j4m
wgGhViCfR/yoke9pb+83xvCUZOTzKHCKeiXMcjymLXSAq2HjpbcnSvwx5RhNaLNvQ51+6raKrJwA
bfiO/qqMK1x2Afr42u/jT50O6Q7kQH9vU1es6jIhHpA56kZK59Y1Ymcjmv7O7/pXYyAaAW71epxx
uJqTc6irZDMR2DG6qb5p9fSSSHqneUK8wtlC5teDW9hZNBXFxWQ/cEQ/jx6nWtKt7eRN1LjLCVPy
qcX6BgNrXUr1kQoFLVsT8FlXw/MgglStOhZ1Z6PtkLagz+eH6PBIbkTtNRu/CA5B6+sX7efFyUqD
8URiEYHFpDKsOq/imJuRT5oD6vKEnNccD+HYfglWwCsdLuPKFsl08NtjDIcZgYCNgnhqjJ3CI4oY
nctLfNYRrlM01QxJFQi4dRYGuNW7YBfkuPWYUSBFZdawbVoH3WeX+lBqLEvfzbjPHI9KIqhDlgrz
LjNnY+XO5VV8hJ1LGZHpYDWhYrF7CCPkvDFWaaZ9K7L2KIbwWynrYEyBXvt5f8LtNZG9MVurpPen
SzpMMlIuyW2C5nkY89MgdLFZmBtsJEazaHQA9crsKlhu0xWZmVtXWd2aEb99QOJq36CGuOmGwLmf
KO1Xhd9+doZ69oexubUYQ9cAPNb4eAtKn8rlmjtLhFbvfZKqOHdelj/g4YAriaILDWWzFs6UrafS
Y2TlezMxkk6jcAU46n25mnFUGji7YjZ9HIQG0tQ4ue17fiPEXm+irMzdUFrji4aNtyXxQD9q4V76
wOBapcamlvURXhP4SvtXTq2knDS7eCwgX4p6ERtZ3mLgYFY7AzpSgZNu7HH8rOcYyRJu7hd3qtqN
VkF2CluDZdA8ERFvvKL4MLe1Kq7GivQpXiBa9Vmzq+dq7+Mo7jZBg2syY7GA1oPWO2/UZ5nm927t
6rsMm2AaOkhWrQPzt5fGZxOYUaZu/F4+shD8qmf/3dftjTuU8sbPCH8Fk3QNso/3aZnlR1eiG0m0
pw5GWQwvLeb0CxQIY5X6Rr0SS+tv46ksPllEqDNGLAzluGd/AU0g8Rb7d9SUXgKnz+92ukAJsupM
3B+YVKnaLMc49mzFt11OS5OzxWDwL8c1kSrLTs2BuUpHbI1TyvLcCeN0AzjN31XzTEuxJF5E6uPH
MqKxQewuMCjU0y5xRHCamaScwsFIH2bfFz+zBn3vxk9762agP7slmOjoJMV9LOg9orIMs23iLJeS
3Mg4DGr7KtpLvzxWHXtrCPPXxM3mG1916jssKvd74mM7Fkt4bw05Y5YA16GbG8H7LElYU2584heB
b1Umgpjo5BBwFEVD61oHzDjlY+VnX30PZctpWntj9Fb90uCcfZCiKl+6Gf++8JZDqkwiyxNR3xvN
YGXrOQ9Fx8rcezUmdwAXV0XXOezs189x5TSbMV8Me81r4GZoi8+R6h4v0XXdbfjlxkzLJOXZbsW7
TLNOXg1K3UsWpF7CrxqnlOQ42cCQlH6GiLltH+qFjmjdAdwNdt1sOIfAmIw3e5D1mfIDumQhax+/
jhFQ5NdSv7H6FnuGlPUdvt3hEIZFcxYU3BsUNCzjRVbRh9rJoM523pEPY8VKPMuaQ2rIBK8BKNbD
hzaDMSArZ4j3VtHKFwG188khGVGuC5kujO5KSul938TGe8uy8mEQQj0aNhthIVNST1QerMRYe+vS
092qqxIEpBZhJzAjaIdCd7qFY7xc6Gb0MS1KScm7FM/s3F+almacI685hXKyj9mipneuR8oB7LXN
97xI/PVzqn8l/E/zpsw6+9mHjz2s8kTwhhySnGZa2XdFvWsQtq2nrh4ehHaR8eA9AECKJz4OHxEb
rbrcZOcUPxiFz0ncxGt9HRbqsHz25jL+lanRw25t7Ltu3pXuV4AL3TDRCZPdWWTLB7b1IfaLDV4Z
FMNFGF+3q018DgrGIkM+HhxreA8Gg80YtFbeeKQtfVzLxZPNSPauSrqeKf4Sd2sktCQk6ea9HWID
PIVGG+3GF7fVu9DnGSVSaSPCftgZS+I+OxYwTcoI+2KWvI7NAjVa7aNjF/YSkV/e3Q+55T0rHqeK
l//UPuY4nCLcUOFdmtTde6a0e5VrkJZSijbS7LSZUuQBu0AP14xN9Zf0Um1xKXrfnt99zKXP8rPV
IxenUjtpsth0ZzeNqL06TlCGFlpRpHWtdXKbpXx0C5ABGauzjZq83YjTbgcn4sPPzRdm7hqzvFvf
NCEJ00ne8lZv4umtjDMWve1O8Fy6Rk1D1+wEGWPMR+pptQjHfMGwL9SqZvh+4hCqvwecOqtqGbE6
CIkwL85Ge5WXefLVdsW7j8Phlq1glMvJPdt2UT+40i9wwIj0jtQP8daqYTjVxtA8J15p34667/Ze
OdebzptINhwnZ8csO/8cUPVGpCD0tIm2/TwmJUppu26DX3YFdHAl3NbbCUk52zRIkRxmODjBCm+4
nbGFFrrZ1NXOHX0mx463r2Ivi9BIl3cJuo0jUzO1nzrimEKG+rdmgG86yhYy4X2h4SyAEo1cTthD
LbJ7vcz+DxfG8M24oPAAOjFjpkfF/IxqrGswSlwNim46w+7K08w2IgcXZ24Sj3TFXuU/x7nY2wab
Vyt+ZNOTBUuL3X3yeCr6pd3pPABT5SFNOuTlYP3CctXtZZUSF2xjG00y+1RKAqow5M37Ip2rg1JS
Hxbtix9tYGHNphBGOCyasFy7GXMbYp9A5gTEOkTaZ1SypjfqVkPpxmcMICgnFjNPwkhksXVUztQj
WFsclrvsgAueUsegOBNz0q1+u8+zZpY/1ZQxIXf7HcT25hWkiMP9MWdjteHGTzamieKdKgovE1fZ
2oiujk8VD1qNdlI5Jp1HakeKAf0YiXEMUVj7ofEUKmNeWDb4CVulmYlSDr5uL7u2H9FxT0yV5KJ/
jArvYBugEMH8pWZ3hRHbfKrRWgm+UTagoM9LcEvlaMZcODN4sTDmR2naYD6Qtv80Y/67rn+uep7c
rnZGEPvbBJ4s2nKnbfGiGaApREWmugxgRswZMY4dM/4n9uLd2rPz6pb3f7LNEwq5jukWAetVdhsb
+JLsxFXvAh0TMWVgrn4Jo1veiwY1TI/Ibzs17dPAHg0NUKjG9VJTaDg91Zy4agBE3No3xlUhO3vn
yuVMstHk3ThKKySssmQUiyROuTR1HCAO+kB+gBEb70+ujj60aeFtUlaQ6wbuylZK3z3HnX6Ttulu
kFohhECy4e5da1gOuop55dWmV9/OOhN7LM79ypY4EXuVU6rYBvgXDudj23vLDrSuieuI7FdcS2Bv
Rm/Z6i4wsUmaRoSx3D7UjDT3uesYUQoDwFhL/5qzDK/skMsAuVCAsmTxcA5Jv5r3/CcOVFPRtOwY
c1o/vHFYig0N64PZhh8V9y9DJBaEOKtWfV8lGEdbxsYsp2i+WtqidDJ59fTOfJsGib1Om5Hwh8Iw
TlcDYPe4pPbDqJwjzBM36j3rjobhpw6/7Ck5iLzbDUjmDlmVUeNaBJaa40NDx7ca7DE8him2xSl2
sgP3R7HucVe98oO+xUNN4mHf/DDGLET8kPfvXuF8j3l6GurMw8NJFB3J67i6L1M7QduJJQwcP/1F
stdVzC+9taMFDUM4AIvJqx9TIP3z5OiXsDNERNYLDp8qvijUK2va+/JG2U7NG6jE8TlPQbyhL3Yv
ZorVWPJvKPen554YWxyYrCMbk8ghc/JjqkObPTQTcYOqt1ty++zoGoskXCH2yWtbFdsJ0+Sjgme4
xXe77FrLfRviNHjlRViQlFf8xFpJ5FFjyIBfOrOMF7Oel0iKxt3x0Tdosjp338fF0zjQIfJqyygv
gJWsCxp6JL6yxgUV48OzlhisBqq+cpeEZp5HLcOzNQqfeGPFXr7jL7Y4c6bHLF8+Z9TZm9TosYXV
ud7kg4zvkE7S77T+C+Z78g19N2apEeb6Ix8sE6db75YrHp3IltM2Ya27wpVi3Pg+Hn0Rsrtfqzi4
XI3ige4vGTqnW5epzcluM2/bztrber0Tua6C2eO3iGFsuiO7my9MdEGDuBSYbX8TtuFnrgOP4gcR
WFV20WSIE5NascFDF27moH3WrvGocBSxsrs6mK3uDQ33uKep5H51+TjakBky+4kB0VcS8BtyII3J
TWxZWFrcebm1pvLn4pjD2rcHljiEZBAKrs21rtARtNkNy5jkMNEv+5KvIYJsBwkxRSmHVZzhiogY
+e8y5ITSnSl44ORTgPDdh856z3rWjeYsfuZuG0T1mKHntvGADxqUB3OliE/PpiJmPh4MVR8FAXbN
plxQo9WPrdWSXs8ryXDncGPnLi9hx5JbK3HOnLf4IOPHQnwY2M53junObBpU9kFsCuiVLj6Wg/8T
PPipp1xvLavcjYrDuCmsR86K7laXWh4rv2FMUcOT06NzinGfH/y43gsvTtauwyZC9XdtHSLOVKtq
DOe9LmD1xCMadgs/o0zq+pAy71u3vTvsLLN075XnZGDO4nkbjnLeeHn3YwxdfduBAEP2ELyGmKFw
Lua7ItYkVxbxBV2U2MuYzfK8JGJlV90znImtrfJzU6kvCfI2Ao1Jp8rvtZsJMjjCpnq1rVrdw9x6
6mPAa/iDqWPHsN/VToC5hnkB1lRjr522O9CiK9gvhPPEDvrj0km8bZN7/crEwBPpStyHJIPyLjWs
D9q3D88PCor5ShxkaeOZBCxQtDF2T0YwDmU02xzJ85Sk7JUGc2LX4LrssFDDGRzPqyExD5bHPzSp
mZ1EldwW0lohEEbMgPwqKjKsnjnukwsbDzgidv48xfaNiadpHyiox0XLiCfEhEcgGi7MZajSzwwy
lV6pvHffke6G6yKtH6WY3nv4oSskLGpV1BXXKFlI2JaIZQA8HDLVq0PrTVfEQhwyoTAehNcekzak
3cQ4um7sZJ8AF9yZVwN7Lqle56ndk1Axo7sw3ywOnlunCi4kPvITzZu8t9p1YRansa5/aGXle8O7
YkzJnj5bQcVto6ORN8qNiD2kMNwn9d6euMvTKg53cx/cU3iYkadDXIa2RgvrI31owyOxmrxGGhpM
zQO6ogT8lVKUfQdz+mln2CaGYkaskgRsAAeJx9MM5tu2tfdtwMNJPZXtWg0LMA37Bxfoh7cgScZ5
2j9URNyHWflqi7w9LIJVWpUitCEE0jTkvVd7O2Ub3q8gpk7OUO7K5U0hL6fGpMFYKgdvDQMLJEiZ
2hme84piPvkZhiCL/CVe26I8yyH9ZPuJPMXmuvmUZK9WxYVHobv2SpfMUsImmyk/iStoRZYKD4ir
1/1kMzPIQMMQN8rKq35yiirdTc506pIOGp+Yx+0y2wTBe8cq7s9W/NMfuK/sKfsu8VUi7+EOhGJN
+KWMLCWp0V237k+uBs2rArs4Lal3Pw18XEB5IIymlE5Ed8b9skSpLzlqCzAu2VJHEHMyr3rKvPBg
FWhvmpK+ryyvnhJkmvT0AoDYs5fav1zPss7pbDmoANGLGqmnzlo3xjnofuKOeDWcfhMmub1xVfvl
t/WwlV1fkvJpyIgdW4W9UhKl6Yz1B+cshNhrtqhtq31RT2/TgjAJqFm9Ue23ckRkedMNQ2hM6+Wn
7qZXkbseXiLENLBD7H2ukvwCSGc5W61wnxbc8DcG9IqhcH4YOn9vBKEBWFd0teh9K5PPoiFKdW7N
6UxkF6YOEElb5t+ULWhLUaNbmXkaNYfJ1M3ruVBslqV3U1XeJdVzFKbFwtWT6TocyUsVrme+Zewa
gkmgCpJxt7dJa54M5LxRx/3fTncICaLRQplc/JqXF22+DQivM87GpSjrDQyp79mtt4EsKSD7Or/D
WVVudGGinewBPDVl+qPLS+OQGB68tuXs8zZ/Mg1nAeBklF+QRQAO1LZ59IVa7hlnsrkzelgTJgLl
RRr1kXI0Po88WRAK0OLGN2jSx90g2uxS+miJZDc9j8D5ejc9pUnCu18TdoL1hW2oFb8K5MiabKqo
WYz0BGigBJ+WTFtDu/tYQ+bgPVc/Ef/Cm0pCqdDGqxsOWzFPEWUVjhm7GghlBckwO5Z6xEgAcyUQ
x8RaDgVP4o6S5NMzsgiexckE/6X18FXHzQ353vGW9ugrZA8jGjymZWmejCbZlWHCFVvyqBKSAYcX
GaUoVjkAIwdaFut4F2pXVtrbxTd3eoqtUzq5Omos6fyYKZSgErN2dkaETV3aqVWDwuKSxE2wn+JO
bmmnkLU7srsXQ24cMjYGLXnINdNbr+foDpxvQi3RVSlgHtMnAOFk60tneit42GlAclbrj3Pi7r2M
mxDiV7kjR+JgYY3uOXFJjlpl/pssSEQGO+RrTx+TMZ0vC5uirRwsBIzFqs98HAtMVBiLC+pf7nd9
p317O4f5IwTEZYM9vfrZ9dkpjw1mX+OD7t0Wn8HIqay655qqKZupm5XCzEGChn+cBtYWdaAY92f+
51Q63tqjlJhNjAi537on5XFSMQRTJ2euo2TUM4orBgitz4MQtlgHGMzaV6U/m3fTRxPPyVij+ALG
MrorbxEkqOnBhyvD+E9epkWpUwGaiLnJyEtlYDq3ipPuwoD0V4OcY23ELS9ei8ovWrAO3/YDqvEy
vSIyHI5JVKvJfg56hXR8eSJrxN7DKG33hmFlCa4m6h7HCsbNlI79ylO43Lp2wHmncSFu89pNebPm
cbnGUew/+xPn9KhJyUZXUR8GhGzVGgZYmhJZo+tLbDW8mDiDgKS2fbDLZ1pni3zqDd8uvMuZvX8Y
ZgtebQg6Y2026Dv8dmTGvzTmu9Pos1F5MHpqIDHYI38It8djEfKaHyYgcYPT5gcxwXGL0fBHszU8
9pzL33y4bQTqccxXEHCTVVXk5g+j7MyvlNpGruK4TL8R+2d0k0zEAq0lUcVh8el2DvHRpW++q2zx
dl7dj6+NP00vBbPnddnYzZZg7vKYegz3W/KSGYdm9ptwHOQFhGPtckWhifmquwVZ9FwtfXyeirC+
TzvhfQxmB1EjpE/YuKEhN7O205c+b7DGFPmw3NR4SC9l3xOCM4GwydEnXeZRy1ftw5UbjQpoWzZ2
VLVlj7IoFpd6UmpTLfV70qo7J2N/kJrMkjq3NQ4pqMwbbgi9tUL2CXxgZvNI2SdPsG/dN9HMaHdS
NxlfgB3kR105kBuL2LmFatoAHQlH8xg2i4PIx1oep5x6xCutibqj7jHLTCK59Uvq4bJJvF0PThRS
pwp+jM6kvgYXLijQlmYLe2uORoUvdUANsrJszbE4LpsKFekDHK7mIITsXmvhzmeYDc2pyZb4SwlG
J8yA6sTymCPCUzVQBH+NPoNsJ/NtqE/dc29YyJE6I1m+dIYV38iseMeo1D41cHG7wnj3pz6mM/L6
PRF2+r5Dq7IJlomdXJ2VO1yK+drrQnXqYrBOc0txUeAV5OFpZzTTFaHbA3URNV4r4jtsZuPeFJZz
wsXnr+fJrakQ/PJTcgGumX/VnhEDciuymnr2k0XxoOjwo//h8CDjUmR6u+SDv6rgH5zipXOZay5J
ZCcEGEBuSXnFOOru3zek38rv+rFX39/95V3+z6uS4xM7g8qStP9Nvfcf/3bJPlXTNb/6v/5ff/pL
3f/+7Y+T7+ZqA//Tv8D9zKDa6m81P3x3uvz9G/z9//z//cP/9v3bV3ma5ff/+u+fjUZcxVeDofXn
HNwr4Po/10We9Egz+Ec5Bibzf+gisaQ7tolYB8St/7vx/HfVPpoLl9hIC2idGbo+2qJ/yjFs828W
f8UjNNckn+Y3LeXf5Rgi+Jt7JfUHpODZLPnROf4bskjLviYI/EG1b3t4Ajg7fJPIIp8veFVr/CE8
cC58DSAL3qiFSZzNNE5jQGQmpiK1NsMrvWnFGIspUuyC6F8r7Y3TypAmgz8dK9NaIxFitMg8kaT5
gAULeVpZGh954nW25ixqq7UXTipeVVkqCR3RKY+1YuwZX9jqFfh4wT3Ue77T9Ek1OLO7j80rBRw+
ur0p2Z8frwxNvFxDYN3jY0ge0MPLET8AKMp16EgeG16qAf4mCKCI6qUFd9tsigIG6SBZRFPFHvAa
MmCypDIvRhx4wb7uyvSsssqBAsJ8HXrP5GR3lfCX+kBx6Kc48To1bMa6CQi/reM+Kso5uzWX/mbp
i+AGD5BxEWHiufyCysnvSe7I3rBLu5jw4BUOe4MtxrRy+bJ0l/GLTfgLGDfMqy91D9dlDR0I4z2y
KQ+uSWvYjzGtu/4KdW64UZnU6DVSVP7uEd71mGxLT3ldhB0o3rRzk4F0w1yAbyxlmHGTGHPjrtwh
EPjszEZYN3pIwaZ44MOQhVnhHjSktezwtdvpfZ2GGgdtYvd76WR9fNer1qb1s0Fy2Ykf1LgSGnma
2rZ2PjzIxGC4rF78wpThIqEL8ztMrh5eSK4yZN7Me2QkU547FD1MF6Zl5r8OCokCE+EaEuYkP9Oi
X1ZMK3zn1U3EuC8xY1yFb/LGted3hmfEnVRcRrQCLixT58hIofxB34A8EI0rw4YEX2Ri6quAPxcj
Pg0HxS5Mhyyy5um2L0P8ZRrx6YCQr62TdeiPzbCaCvRGu7yZ1L9Isvst3vLPjw60H4FI2bu6a3CR
/fnRcRqWy3m36I1MMvbAeJV3wiRkYoXEqkJHhCseZDSi21VLlwevpSM5oq5rbw+aUZ4gR/v30m+Q
8gcyvcQMG5/n65XDBD1t/vA+uvv9h/pjSLXz14QFD72Xi+zKB0BBKoH4iznH6efYLMpCbxIQ0dkq
p2cq7uKsCwI+6bxghQ6jBxwqbkWCA0T3EyCDOaGvEEUY2W3HAlGR0MDGx1nUaoLG/oujLvkVTi4j
fyOs90ZYOI+C3Sim+EqhTPXzvDmlqFg2dVr/8vLgYo9+c9PwIG7BK7IWHTsEHYkIwu9wdvN7KZf+
JwcWExExIFJgyWbZPiW+Fb9UrmF8z9T4960TlDeVB677OsOUTOg6vsS6VGnCD0bky05X1zlXiuij
+hc5FdZfcw+ulxG1IwHHpG+DE/lLokhuTchHUsGctcjcB+Zbw6tuveciZSMwJ2V/cM2kWNcqnaOW
nTK0zt4nHUF3d74xWgdvyPrnGDPupiiH+RSkRkoFSgk2G2L4Fx/5/+VHRXtnMcQM+NxJFPrz3RkO
dQrIkMyBRQn9A0MHArZcLttGmwLIF7E1SPNIGOBRav7VZcJv9pdD5YpTsYhi8q85U+FfLlMYIoap
ZqqyZHK9Q10AYLTgGADpneUTmhfr/7B3Js1xI1uW/itltUcaHIAD8EUvOhADZ4riIIobmESKmGfA
Mfz6/sDMV08KZYqtXrWVlVlZWVq+lBCIANyv33vOd67swur3GpXXfl46sFtVpSmKqz3svGVnZupb
WETGBa6lAts2p80JMP87sa5vmVo/vr8+O+yqRTR90unNo3fCT8upqNx4YNaTsp20ebcdoi68rYeB
vWOZOQh2cIxiRnWDRe4rY81Q20vQeNmjirrxRCf0kxiQdrT8LOOqDY1uJ2gFc3D055PJy4dDVFri
RsRh/Ffq729pX/+7FluYQP652Lr49vVLeVye8Sf+cqG4AIB41P+C/si3OkriPFmToZT1b8UrppR1
2bZMR/AHFDr9/1K82ghoJfgg3h4qN9d1xG+VWPKoxLKwZFJbEaHoUgeusdo/voltr8miKDJB+4GR
wi7VWfSSK1tDrqRTfUm+L4CWtM8+09CfD4ZH9Nd2mDPjyfNb19+hDqheBiZKIwPWPL9P+jH8itXX
c7Yw/hnUIelwYBQbBE8XhOU8RZnJgDRvcZCZmZFdkO2Ylfuo5eiGE10MaP0NziWbtNU+CNd6PWBH
riB3wFTh+Jo3St6XuUrvUl1md4hqIBGUi+HdVh6aO7oATn1RFMN4h6syuTL0MPfMnZLogoZy7+7Z
tmkR2e7AuMqYzBY93Nw+9kjrQdhDIi23rhyiq7ijVxh4LrixQaPX2bZGiQprqQdCWgSky51yJiaa
8ZBXTKLkUFNZzGP2OUrql3xss3Stgnb8hnjjGzgf+UYzvY7Q7zOqDqwIlCvGBvvSc4GV2rG4ytG1
xTuDJIOSmVs273178JCNDX20t2KOUfRhG2uDxIT90LSIP9o4ctZu0E2meVbnuoRGCxLmSeaIYlGS
6llReQooCUw00LXZsZ/bgYjKtN/yb4GAOUZTBRH6f3cVWIy3OvXTq47W4rVtYqrm5mYal3ml0gzP
KgepLZ1ZMzygBZQfk66cn3w/LBTDGQvJQAgUG++BKsddQXsA0SOyj+t0wFQSECEfUjuBX3fQc+TD
Jyd0o3KLXMD+HE5MfwLi1xFSr367kwFewnNe6exgUo029KRE9lrg7n1JYngdZwuwJhFkpeF+4+vC
TG4uBo1Rp86wIpFde0pdi4SvVkPxtZ272ti7JqyjnTMB80HxGGGKbxMHbhxeQzg1YCPbm6QjhmDT
hyBVqUL88M60l+aVLgf+HuC06yBUZt0dooXiNgdEmDMiRQyDtqNuzlp6go8TzBTnECEYaU9+/+j6
jwfSHw6xv1xz/388urqc6P55Nb0ujgx963/+51Iq1R+UtsT2skKuNoI1IfzPZVX+exm1XOBpLsY/
TpZ/mvv+axkVLMUS1DSV8er+W63nv3FSfSutvt+tPY7DZFsxgVUe6vvjeibpST8pUsLcBKIOxv6u
hPQJDdu0t2qaBWrAxehPtfZ1c2mUk4LJNSAt3oBGXmVwNa6yDe2a+rU21vE6w6MQJXqlw01TDNBc
VybCio8XCj4RmbPPftejpUA4UpM0r/wM+HFWoNMk0U7eGqXWD4i/YnRpxFwyNmqt0tk6qqaKds3G
vOl7I34sl0Uy0I39FbhCFTJtwLDWcEoJMs1OSH6W+TkuxBj0RtdOnxkEihaLASoGWmIeUUmM+lux
lxJD9Q7tZzXsLZqfZwRopyGqdnyOdETrZSG6ul3xznMnsp3iFeJUIfMk23eMK+07BYoWp0EWe+Tf
2Cn/PKXwVpNo5n3tIySmTJ0H+NcEUSPqxthknHlVaGXbDMX+LTrSGqnWnGGMF177TnTy20Hph5+W
QwnmZlJbTCHZi4/KxTwUlMgkcUPiUDUGowHoL3PqohhP3DB3b1IWyG0ocUL1VuwxaTWxRbt5AqNc
jJ5/wl9c/tnL4lWmQfQ3ByZ2/x8qWIzM5KhJh94Ldi3PPKqeBZqxIh4VMeXg3a6E4U5kZY4cluKp
P7MIYtl/99b9311PKcdzuCjnHcteK+rv2jBjaOocRTTXmzqkQn2bfKah2W+LvuqeBW6+w6+vd3we
xAix8gFpPVGPWLZ9dHYd6i7zSYGnGRhxa5kRjWdONaaMXcL8nVtjATn6KrnUmv7NQcDhyzzy+3RQ
UF26Xf7WmAkJAsFbPSdjjaz213f002VYfsA08v+xPqGKXX/R777BZOyrdIkSbxsZZCdFhCLsoUJ5
71zFso6qOfrqFoZ1pWyH6Gbu5+h2MjSWY4J0POhDIh/Vzp2kMSE5Gu35TNt9gqqF8BH5OXewqpKb
bSWvFARWvYM1W/kh9P1WspfnjtSsQnE2TdfTCFYRhO7ohJ9TEFE1AsIKwAAY59oCMGYVY4im1ozK
ExCExjeVuk1xqSI0ZyfDtLifnNFACQERgAcoY5FEL1c6Etk3AVlEuiw9YI5g9Mel+BwL0BJjEKtl
LrAYAyOnViwx9u3BUOS3o22wRvQayuE2za1aHZKuC52b0mjWepWeuAmWitEtWAoGLe05pyJIjcwm
0MFgDtEswDIIGVe9cWpjOQNHRXiOYcaFFGSUckb7K4oKLCI5E8WVWIje2PbukJY4VjpaWucDSfU8
iUWRmbvIFH2Kpzap83JDP2UOLwq6k8lOArTOGS2jEbtnOql14IPSlV+xZ5b5rsH13BxipsLluVmV
4SPQJ6PbqgXs7+NEFuXzkpr5DW1zQqE2XSOS/sMC9DJ9KFSctjf23Az6zlRenZ74SVYll0tW1giw
87LASRXWI4C6bSpxzu2dLpyHk36pdUMExZRmD1EyOyltfMw8EdqxOLla0DZY5wt+5PkrCNCSj9L7
uJc0/sl52xR+G++5og/zYaoTUrkSR36dszy/HI0ImV2sawbAcHi6+oWoLgY4m7RHK3SCQV3ZG3SC
nSuhXbWGcW8MufLuM964KkiSwc/3TDmUQ0+S7t59Fw+Vc6vJIZwegD1H5a6L/ImAriLXBL34xqyv
82YpoxVI1+ThI6WZ7Z4Jz2mZ0EHsK5/4LeIoP4n70UO8ithMW18sphRGf6hhHjXPkZ9744jCBqUi
AAqVECIX2dqAyZwIa4vOTN72pcuQ0DfGLEKb7ujyPLdDn95ZO3QIdT1CXs4ADXoHwsZs91A7FfqZ
elphdj0/LuYCPeDy6A3D9nY9nxufdLnE5b5plwFBEjaCz7PFM4ljKEORMvSIsrfmSLYK4tgoDHcJ
CBJesXEGY+KNbdif+Qjl8ePXtGh36DSTceOG/nzvz2F0YZZO7u8mWya4jrlVtev9DhqGHJ2WIBLm
x7APJ9CtoEJonQ9gmhhLWjaJGlM503JLFHCbTRnHM0NZZvrRBZgYhPAmNvD5JEaMfZ72iVUeiL9R
GE8Y7e/xA3vR1rDgp++bJvHcUxxfcb/xlmGlVK0Ynk2PgWKFrPnlpZVpFV3rfmjlHcgdyzip7AFt
HJG1JU4o6dWsRzXumrYIozv4Kb0TgH1mc/HZZ1BuigEB53I5Y1vMMWAsygYgg6ODH5dPnntcZwWG
xglHyavJSLGcFMjWLHUysW+wAjkLVusDGGXXipozcn4bOAvbocxz2td+0nRbw1vqAvPgWIYieqfv
dLSpOdZK8PVtXwj2GtNeeUvfbwFlGUaofNIYiUrpXKvJLPBGh4h/F2G8s6m9uVS/q1nermXjZH3b
Qilvj7YB6rSaV86LsVbpco9RHdm/P45bB73nwyxV8rEGUs2/s5Ar+mimqnVy3GZxffrrfW/d144+
CKe/tTz3CSXHBfDjTavG7Ox+xcNbzuy5Jyzi0VeHlQZdG8HE6sJvQ3QCv77m0V7r2GQrUaqZkiLJ
9S1z3SO/22tTetUOMp1xK5px3vYl61Y+Vb+ZE81VKL9omjgUK5Lq/6hG0VAlYuQUBBqO2tlFdZQe
tAKz/bv3gq/L45tjN6faO46ybSoqCuTogHzj3iRD07FOR6Pznn99FfHzV4bnmKR16VMFufZxS5Td
rcdgGZKEO6UY76HmM/2+alu7yVAeeap+mApjXE4tiHbJwTQi66lnBVcXJcqZ/qLJpCkOTTmZfkCT
ZVbEp6KKvv/1pzzq20Jt5yvgqIY5g1eIb+XH39XurBEqRk77qcm9nUQxEsg6F3tVKXYIP5pQGqN4
e7vob3Uy/5uevRVf8D+fvW+YaLc/TI3X//6vw7f1B8duTrxMZ31S2R3+l78O3+YfnjRpUFr0LiXL
D0/aXzQdDuMCug4FPZUwp4mVcfOvsbHzh+OZ6/nC5BFnDv1bY+Ojh9lm9rxembYqIxCuc/Rmeg6P
qkAut+3a2rkUXpGCFbNuvvsy/uZI9NNFWF8knTHUz0x17ePx2sBxE5Mggmu8hJx4WyFPmmYOf2/5
hHTAX7+OEMDjMSzx+cp+WMpQAlWsr+2WdE3znA7tXQxydp9og7rJNMSfjaZ/PFeuf913q/Wfl2Pe
z1fnO6a//kLfXy6cIkO5HqKQsM++DF7H/KtVNYg3bM+EUIzocObknfP12l/++Zq81bzW0qMb/eM1
q37FYNom18x1fpE2kTrts3beWb2tUSdr4mXxDUHAn09TiWzy1z/j0ab8dscelwYs4bicno72Cj0D
ty1yrq4aXCIj5octHZUuiP0+eudGf76UQL3P1rw+4evT8+ONJqiOc93BKo3oDAeVSQXVqK4NJDkP
21/fFe2An75VeIuusHgELfBjx6PAglNF1yW0lvKaE2HQwKs7SywvugXq7pYrMa598ukTd/Rw7NWH
S9zSaS6H4ilvQiRlEoPyav2T5KLo8IEpQlwh386SV2Ceb24U73FqMjSR9WTuQ0acqeWzqbc2at66
4gyGPLTrHucljz45UIqeDBEnd6HLwCuQ2TKIIAz73txasOjDoAtjNK6xM43V3o+gfxZiVZ/5MgkR
W6NO5ozpgkEcGig6guiOB0nR8YxpfHB2JHTkHf/WoqrQsaVepwpuXuA23UwXHikTSVSlG557qSAh
Viv/EihFRGRoqx76zgpfvSrSaIjzGlnVUDfidEw7ybGvz4t7Ws5LviVCcKVBD8t9Qqv3boaecR+3
FSP/MnQnTtueRUJARN3xOfXF/Az2WCTbQo6poMot0qvEHVeGX+qRczX3cY7+kePKsJW+jiV/iZzw
a00opoht6vqt7F3KWQe5LhNkPC9fOopqGn1uDI1Kjq5xPijOUzjz+/m5dsvom+kZzaXOUjyuZtvE
j6ZMkztzTDpvY7fSvVt6e6TWTb38BZQv3XkaXiYsPqO5slKcQL1nRthbMYcGyxLH122vzDPIGc6w
cQzDIGqk9TnzU0OAhcIwZmCJs/txT840A5q5EiQMaqhOg8ThCx/ZvRJ2102bQqXqhfiV7gYcHkkr
Jnkt4MDzlj4oGaSYCsDyDkGM4PYhZIoCZ6nuQ8U0mDk1lmIy5uo6wwpPkoo8z2xyV/di1kCo5rKe
rq2OfOydFkTcmElkLSexi2s8Chtva6DxyU76cVpe5iJFrzrNS98Fg8gZmoLXn16B4VYPOTzCLx2z
8k+G2S4VEgiQlBvWZGSHk6jdR1+ild/oFoJikHra+sSxG9MV9v5in1S9Sw5t6x+o7TF6+70Nl6Hu
tkm16Ne+76A7jaJziNQozRtrEF158etX/bjjwwqmVt2WT28S2ypNsx+XFWLXSTKgs7qdG1QoRIg3
s38Y1X2J3QUZzY7RHSJIvo7BJZL8tm6eR/sc5lHQqCupLqbiekybLZMoZh60aXLL2E9dfnj7lP9T
Rf3nOs795yIKoioP6H98KV/+4+Rbu3yLKp2UX76vqtY//2dRJdQfCJ0EOiuqXLnWQf8qqoT8w+MU
AIeQIHeX4QJ/5l8EXfmHxfGDQ461VlBvMr2/iirHWhV8nAGx5VvO24TkNyYcNBB/3FIgI6Hr4y8E
10rjHkDTjw/aNKyBWtpJGYe1HfzsyQnpmRS5fynekJ9EWeGQm4DH0NxfoaA+vQ6Y8G+wUACxsADS
N4io06FYjPpR0O7Bz7INZ8yLWK1bkh+mZfSiXa9XMOnkY9XAabhCS2s3Z/my9IRgeOoKRHVkpXft
lTSnEh9lN5uvJiNMxhBvXNRB5zBSMZDmD4bEr7yhiIsItZOp5yCoU1AM31iribLUg1oBrHDzsov2
jcoqcl/ejm+81lBmrEIrjfs0zGuC20PpjfyLyBInIlm5r1jYTMg6/the4obzlwMJbe25r2lVIuTO
XWLkhvYcMZgig1mJy2QO863rrkhYm/z6q5FQhKtkJlgxGPAeFZvFBne/cQfc4z2Yvh2fPnsMI5qZ
uHJoSjXujLAwyUYZbkxs2jjByElmemSnzcfWGPtX4OJFeI4Rbaq2TWYoc6uKBBKbPeatv8M4pOyT
xenwbeBcSzRWAzNEiW7mAAxchEq4EcmYHR2TLWjsPXVtx5mM8eGNEvCgzqNLOn3uk4GQd9wMXqmf
q8z0ng1mo3PAUL4576XCdRSuvrcoTH21sX0CLwLN6P3eMwit3Izk3ZK3bhJLUdDeueqszjQ2lq8n
RrhxyFNGBTbSR6SbcuFmdfhktRDtgHIk1gPdUvM0wz0ksUqiCCtcD7cEXz6gCDqhLHSicJJ7ojBy
rGo+AKfUK6KvZUwQELpQYFdM1YrlE41NgSI+qvHNebPzdmmTDTbPykxvBMecD4tOCrGtas+1wN2B
54Oo0lrhuevSR0eZX7Xezg9dcZ7OK064bpOVdJimsdgkbtzTynT4aI034D3EW3Gak2WentY0cL8S
Ez2SULpkX9G19VeT61bgaXQkLpYxt8hblG54iyQhwp4G01+AjmIXC1oSeO018ax4HNEuUMsVxMav
2M0DArTlA9mPRAHb2eg9IT0jlGFheAcguiyIYVv8Lr41GLkQB5bM/nOSauOTT7kOrQvA1Bc+0nzD
VCDUJ8giSIY2YKwb2KvG7LwOs1qgktP+FNioYOEF5m2kthPqjAfZeFgeM931d9YY48kx7KX1abzr
qjtrLRfTK3XmCi3NvLS5UuM02cEslPNi5hB1AqWM5UOGPeBTMuXWswqL9hucwGalTRR8bXN205Xj
+FhIMT4Sd599tBn9zQfdmSXa9CmuxwOKAXqulgj9j6GmR7QJPbbejZATlc0kZregE+a3KiDgsNc8
bPl4o+AaE7LZA+XyeiQc9lB/MgjEeI47L/M2g5m0RFIIs/aQSS7RHYrChlkIg+Wzvqvp3/poUF9G
KpTPoteLve2Sdo1E8kdPBq1uo13SVCRojXEU57sqytRN19kWZtEalSVW5rKPNhrqYXNQGHMhPjvh
R9jLE79KSOIdgE+y0Y0mC0GHzTM4h3bqm/mCt1XyXnv19I0U6PxmGcOZwAfT6F14lqV74YF45TWz
GgMf95KNz+wSxEPIqoGOjbW4PjeYN7QBr4AHlNhNc8QnBOl+6iqrHPFJJxTy/TyQFgu4gwgF8tBn
GeA3YVxikEno4Tc2++KKYPjymeN4umaVjsNNqGK8TK2s5EfLa8xv3ZTZJpm88Eu3IHCR/Sz9YqHP
Vkyftwmeg+wMoVGMWaAOU1h6CdmDoAwWdNJ+naLbVrVCVKspmE86Dqcj6QrtKr0BI/QgsGB7hxgw
oHOCwd2/BebUkrHh1rncG75pXvFgFSpwyROtb4DhuOnW42SEuSqKiIMuNQb6Bu9tervUS05Xf16Y
UgC25D+P2a5UQGHdix3tjN4/j5SM6u1YC2XsBrbsJzV6mHjFmIBfyDyv93CuGdaV6WbLxwpwg9gq
I8YiYXnu9HUoy/yTO+DlOYEr6uECE8AiyqQbnnvYe9eaXw+QbOlF5Uar69gcSr1rwZPiteqyKNuG
Qxw/fVeP/E0f4+igyK4O/JJGib2q/GkZH5WP/zZkqD7tPhSr+YJdm3LRI2DTwuS0zVeTxrzaNf6n
Juzn05f/9Z/WOpD/56Lw9svwkvzH/26/HFMy1z/2V4NN/oEk0CUTEMrQWrzxs/wlGqRVpiTzcQS+
/wJZ/wtXbf0hmOl5HAIYaEtb0fX/qxZE7YJRUFK7yXUErX5P7GL+VApy3LAcNCw+azbF5dF4IZqB
ukCkMzZ5I8D1UZ0U3xJHgUguW0+eTZLDL4bRxcSwaJlgNOx+fliY6YpTPI+NCky3yF/bQsy3EWos
e285fXqCSSI9WPHSZRgkYqYT3kigNCEvDTaACLlrOjdwRHDlvsgyak5pjt2XCwPd1jfLc7J9ejOw
7bD9lKQc/6wyMV5C2lwfvboU+1FOVK6W+Mw8GAslsZukvQwjg8KmtLtTqHrRl8nK3c9zlEGUT7z8
Iwd54gBphWWnWeQQEcZxic8NbocTGVO0trbkK0hdIBB5q8ctFnHngwyx/dmAOoI6tMcblM/wd7Mh
YpG1w0ofOkcPNm937Bzmru9ZxhC+MKroF7a5uikwmeHA8uyzLMvJqQDAmN7iX7L0wR6nuWbxCrP+
ksF8cqjoiF+mRp1RjJeefDQRIU33lhza8nQJ0xzIUNd9C2M3PzhxTloWflj2BBhV+T2BrQlHRgEc
5bZIwbmNJ+T5htlz1lQZdV+hsyEvHlAOzgrHwhgWbnPw/YWUI007MJJbEiIaERPopIdGv47YuyyB
kZuchQ4MgiyGUBjfBHTU4YPVSIjiih8sstQOPPhA9sSWet+vzcupkH5WBNHCuPcqYTxcxQGPt1FB
CY4oHDLko5YoKZ3hFWNfWPTQkmY8OHAkrNIcXkY6K3xgnqBL+lVdezo2JDQEWqaVf+EvHeZdz9U6
3Blicj+F0md43Ll+o7fNQpQgTT9ffRkGuQjcmZk691ot+4ua3LHF30zt6hoM474w95qzTcIjb9FE
GLDmX/ZO7uiPmFw1jxb4HuezBBW1k0tYzJtqaLX6hJPSv4O8UV25oBaHvRn32Q17ga8/0sYq5ekY
1m33AIfHfQgXlb7EZmk7102l66dpzsrkAFqaKeeU5FHQIGAcg6kq5AefTkkWDLVRQFjGKxnfd6OX
UQ/RgigCquvx2SUbCxcfk2JmVLnnP3cNmRcU91YfnxPBtUCrq0E2Y802OnWWj9mCDlbS8QN1Ep0v
1khQGr4JqlJvSqxk15YGdhKjjMZrPxZ6OtE1YrGFIYHa2+iCb+pisO6lZLC9JaZk/lwOYOe3mE/j
KuiyIdvrsVA7mfm9OEOJPjO8RQOHd0vbdw0Hoy7ARKXu0zW+bdeA4jptq5mUhdGoI0Qc0diQeR8R
wfwFoF477loqMgjcHlHYZ3GaNd0JGWsUEj0ZwvBVo76+BkNvNttpMbLlDssBUrZq5lncjKIRzjWY
AzhJ5mx7L/CrQC0ZqGYjZKltfTegbO5Pa/jSRKEORTxvY/jvBXgOV+8RCjA0R/u68grbKh5xC7vx
lzornJNKjPE1QTTa2RelkX1GgpLOiF0U7K1gFBY/Soid7TyqiQ/fpF7ifFsYuX8AuGGdKTkiH6yi
Jn31/Mkc9mMOs2XTK7zPICFgfjDkypPqbKY3BdrObF3Owx6BgOZAZNVcReUDKgnrcWEuXmz6xa8+
IX6Snycx9IRSty6+ZyIix2ZTS3BSPCoeZ50agg6pKqD0gdBNrk3yc0Ia59w4A4xLRsXbJYqaayoD
9clgYQUljG7K38e9U5xW63lx7zcC+3qxyjJWnouCvZA2S14Rcq/LYt/A7MNQlZR5CTnDAMuInAGQ
m+6RRZ2T7hh5p1aDGT/GvLpap0AooZnh6BPy+BzsgXRlMgYB1Yb7XrfxstpgTVQbyQqaFxtaFwul
oWGa2r2oKzcl+iBiiiiKDfz98Yk2hNolVmO7STBYeNJ9vS3Sqk7BuTfRbIT1B2+07MzRGxIRG40R
eWz4TjteknFx3CvYWHkpkF6XcK7umtbqKg7djhEbqGLE4O8Sm+5qsZ3eAgzKtzCDxpZNmzG3MBpo
/GyL4oLUwon8oGQQ/L27ONKIPvYzCWEblh0SMS0CcGcC0zOy7A6+w+SeYz5HX09voSdMw7Ajbt0e
zwsZwwPEcZ25U/YBYkOI9612VNHsUlAszzDZCPJpx2hqLpyUHxT9uniSI3Or2xnCKcly/gD7B+ZJ
eZs0yqsCzCZI88dCzm5ghkXf3qRYA4aL0Ha8EYANoqwTOXXdK1L17s6YVD/tejxdER+wLr7FxJFG
+1C4XR9ArWtmADCT9YQcJ17uSB8vSnT8XjZutGFl8lDQ9/euLQjF9TlwU45Z6WQC3o9q1F8bP2GE
wE8A48ENfANW4KHp+PC42JOic7dd4Wv5CBm3hn0/t+7SX8MLhhI4FBFa+5qDbLf3aNECFBibcgHK
l7Ic21ZMw9aGyFZcUF5Hp2Du2vFiLAZ8e0xTyHI/mBiinStEbJP1YTFLToYT9q1s30yli9qT5FZ7
u2b+PMEr9mpsnUut0FH5aXc1oic/8cfZv+65I/WABqryWVQcTUIFVkHnLDc1OxR9FwMAjO0Is7zu
M4GS1x9NeW2WXtYEtDGKfpOuU7TnToRRFfj4GT7njRHR5SCcDaatMd/KOgz3XuywbLYzYWe09K20
6MVGWIP1JJI2rtdFx6meKm9IHnPRJ1FQr1m00MvR5Z1S7DfJDant5a2YcRQ8GOnkzWZgaBgtZ6wc
yLLyxgUIGERCta9OxU09VH4BtalKCx1vOywJtKF4+rvwvM09xzykxAoue7/LaFL1YcdAjUwfp0um
IG8IWT+LHDN9xq3g1jtwBAT2xjyL8wddTHH0NBDE+5SiWQSLk7p8ULDZ62+al7LeVZS8yels607e
RaUh6ZUVUvbFntowHJD6DBOQE+x4FwOh8ctH4S+RuIM1bqa7pakUDFilGuuJeDgcbwVglA+gZr2n
NHfMZkc4gGUfhj7hUSmFVbc7tFNo6lbTKRmI2FM5udqiSPTTkJrSZnXoOGLOvhr0SUw8ix1odGHN
BiHk7G/y1M4fEZRR4BRx0cqDrcIlPiUGGcah79ZsBe4CM45Tve65RbtZ+/OS07DGBi8FEA8Y5Xvq
rvhSTKP1qcyn9NoiXuTOx/HLER73ISi8BmFn0LlkHB16sGE3ZkU93MVANwKSSlFaNrlj097PVPvJ
JMixJjZwGIYtXgVI8Tmo0uw6k3WfXQsh4WcPWalOlmQ2urNZESVbMFRL9hMK6LMQifiXsIb/GqCA
9p8aBprjtuChcW8N3RXZ1gzJvd7M2TwQK0OB7xIcCcXFYACXDk73SgTidF8PWhw04p/4hIzB+iPQ
nnHe23PHIwpMGSogt3AaWeRa6TAxb0K6yNetIbqXlU9v0pZLBitYa8fAWAxT8tTbTh9UoLmWjTHG
PPV+hOR/2zEFBEulRpqoWA2XlZu2hNC5GIA7sIscFFgbgizilyJDq74nnSSEx+XE0JO8oujUaaNt
97GCj39e9ZpjfkTmSw+hufJ1MGbm9EW2zexsbA98BlhDZwHd1uVuQV0dtt4Fjpb40hCAP0A4tojY
O1mYK59s8D5QpasvaEirfQoBSW56G7srWtqB98VOmYMCzE70XUw7fDhZ+nj+4OrVcT5HTnqCRnvg
4Y9DV+28vp2+ZmaqqtNCyzWaA81hgyZGeBis5DiQnzoNotiNZOjA+p1Y2P88yP+jauBogm8xskUA
xbyQ5Qpdm390GqxadvkGRngwwcvGWUz3/zYtQ2bPeZwTgOrS3ddUqh/shIzchY19fOcTHIkx1k/g
YVPi3C0c10Ve9+Nogs2yWbKEhbIuzPCqMwpnH3Zz9/rdKf1vWiXHqrq3G7WZ0XirbdT8aai+5Oth
BPZIICeG21uv6QqY026iyBQZK2OjjGpAf7xMfAvUUrzWonGxZMaomu4wOMX1O+qFn+/b8dYDuC9x
tNKCPlJE9alRhbmz0jRmwO3C5RBdhnN08+v7/rur2Ih6fMfmvcGU+OO3m4m40l5MDS99cznleAJ2
3wnLdwzr9Dq+14Hw5aJwUwLZv4WPGeLDj1eRk8/hLcXyZ7qcnllGLQuSf9nM9+kcRdWfA8l/fGZ/
viePMB+ES+SGMPuxjq5m+5zTe2BGlEWKl2ZG9L4zw1p37zyZR/pH7so3HUZzrr9O9OxjdQtaEohA
0NhRO5Q63VeGpGoM5xXdaMNoZ56dvKcZOu7ocUkEH1hD0bS4IIyOXgYiNRUbHCQ6RgLda5u49gcZ
x/rcjAf3zlzG4plFfwpMXJbZO8/jqg/6TsuDGYu1FjeFjYQLKeGxWjFzxGRJNPNB5ih2zYxDxesk
V/Mj7QFWrx7p0YQsCy78O7/nT08PXzLKMo+vWeKAF+vv8J3ms3LNWrkzpOgoyxG14Ow2aBV1xYBq
I0qtd5qmYn3kj24UXZbD78mscNW6/Xg5q07qIlmRhIm22XZ6NbExpDTo76Um5jvg+h7x37F88Bs/
LA+y9cIruGzJ469fzZ8eLyRLLLuCaYZF+s2qtvv+tufOTC3bkAUcW5RAm7FcOEII4pmjwATsZ4Ou
dN99pv/mV3ZZ521LrEshUrEfL5qEqLAzn+wW2Uv5UFTo7EWQgHdmulNCjD+oyF/SeEMjPiqufn3D
P/3O0rRNhGK4n6hvflrx8OmvZ+C4CECQhuemJMuRQ6HfvUak6rxHCjj6du3VRLuKpwgeXAfy6uih
mjvGVpMD9xpQZ3U+gB4DVua7n3M42xAQ6Qy+8/4crUrrBdm8WGpp+HKHxxesVUrSDqF9QdV79ENT
qbf5++v5T7dF/JLHO7q2gxEM/LTS+oSW14wl4DNCRW9VKraMg2MvqEYrPXHN6b2N8+iBoU/NBdfL
rVZ2/JhHD4xbwO3RYc1UKLKtp5wD66eJxY+OiYRpQB8oRkWUvLPyHj0pXBRpNicOgQuK2uR4RUDy
0qLsWS0uxvgS0oIJVDW85JY7vfOj/c2FoB1jHuP/2FOco7UgnhNRW20aBWRcZFAEo5l8PEQ3qUXu
xm89/es9IQ1wOV5wQWZP1o9v3miOs5lwCIAkUqObWG8qpzzdqvWffn2pn2yPXIupHWUFSjpCMI8F
rjmI1bQjgimobe5I1ARs0/Ace32ZNnJJz8LFi27sqguvloKjFmPWpSfAfCoWyGMOQTSX2G2ISfn1
x/r5y4Yd5+LWFaYD/MA9+rLLXjMT7BJaxHDudyFp4JvCH9KdWv/p9y9l8+RwRKZI+OnLTpY8nkrG
toFo9L03jPe6GO5hkN7//mUoXtm7hFihJEd3lCapU+O6i4JekCxbijzfOakPy6Zv8/+HLw/YA4ZR
myeVh+jHxweyPgjADAjB2BUzg9YlvMJkOuHD4p9+fVc/v/IO4IqVJ4FfFOXQ0aVosDCHhYYVUGWl
J3Sbeb8BRC6nRcYaw3wjuiSUQj//+qpHJxHeD8p/NgdUxDwg3vHOhPbECFMbdh0rnPo/3J3XjuNK
lq5fZV6ADXpzK1E2ld6UuSGyTNJ7z6efL3L3zEkxNdJUXR1MY6OBRu+qUARXRKxY6zf5UuatedMb
bXvr1A1xGgT9lymsALratHOguKUXMuUT0WkRnzZPA8Ba5MrHC8xjubdRyhL3f1eod5acqN/zROQG
qZnyg87P9vNoTBV8OPRUx2Hc2eWfpiCSoGEDCarGZ1AgFL7N5vl/cRZ8HohWn0VmBamUW1AQ7D9m
GUoEuaILEC+Pp+F9J9A4+6udgJoJwDKRjtv44c5WrynyIRTiG8vSnDo35Bu9lAOaolhXjS9/unQm
eTn+fsQK85oHSt80uAwoBUtXR3ht98+pHO7/Zm8TCDAQyEe5AknQjhcuMQwy4JI+qa0H+RX11l8p
DgD4KDW/zs/nU+IAwglBGPhVJu803mHHAxmBBLOsodwR4RS/1Y2+cy/P5sQgqAGinESubX8epMHp
Icxxll0kWpY96kZQv7Gj9PUfTwUbSI52BwIJz85ZspD2OTSKevAAE2n+PfcLJgdNe+lN+zmkLbFe
KkwxRAxpUR0vGPltiAJI4y3U3FQ1V2du3QYPVNJnB0m2P+T+cTAxBmQZWCmkInC0j4fzRlB81kip
VM378TkBk7wrR0oVCWyL1fn1OzUziG9kkjymjU+bVSunEUUnTgVMU73BxbUov5JjHu5YQdmXCOef
QoLyAzpcQEjw9/n81oTN7YCkdoQ3hqyvJd5/Kzkg+M5P6dMoZI06YAgOBuLBeDfP/vC4k6a46nSG
WYQi3Goqrm4x2n+8cIzColH9E9cxd9bxN2oLsHBmFaPEz6O937aC+sorPbUeyCX18kK541MSzmiA
ODiE3uNinjUOrVbbpl9izBPG4YumYWCMPlP5gHAv/fbI9C/oiZ1aQ5jj4Em4KcjrZicERh12SUvd
WbyXlCUTRbcB0Nb2j78U89IcnWiQtU85k8fTJkdIwFsEieSNV3I68By0vaEEG/mnIwHeovJFfkbd
yJBnuKWxmSB3hSgPqGnZIqg0qMiSR7bwKjg/kPEplSEkRGYG+hp0Df99HBe4uvUZ5Cdx7HF2d048
XIfYWfxIQSMcilrzAiAERX5bODQ74Z1qCXoLYwS+A4dGG+/wODKFawZaUyipS1fyiLk7+IaaWnaT
Ig9pje1NC+T5u5GbGjpDQVLfWDjPvATOSO2Awuf4bOoNipclALB4bWFVAwfD0kOUMklxkEgxePzj
F4QrX1zTadjSv/xSer0WIe1v+N9qoxmCtSpeWc8DZPIbauq1hp2ngbCdgTfzcz8Vtn9TNykKqbQB
tbsS2cLJrQE0HJxBQZLG1oHyYn+l4WnGh3F+T91gpgvO8h4/wMoctpM/5vYNBiDK9wiGPG0rq6Xo
c/5zfI5jCNQOT3Jqd1ys831TJ3YNRdVyFq1PDouycUbj6WIcf96d9vtdSneRQi+0reNv7rEcsqly
Peh2TjlJSwbvJnNacshe8m6UsZh2fzYttGV4aAGqEkq34G9nA+Z4ClMiMiRgI3H9NjiQ0JOsu0RB
my8eo3CQUl+lQka1fM4Ki2wJ+hJwjwU22qTiIWnWZEjp4/m5zG8gRsGt2aH2yEFASW52g3tJqLaY
QXj07tv8ClEIH8etxOMFkMLluvDQODElXmhsUFJ/EuF5ugAKHMHrvJUWLSawizzlWvBpXP5zCPwR
f+UpT/lnrgdNxfl/oRp99G9tfuc3r+nvev5XiV/z33/X/x/S0qogz55BMqKd/XrEZhH//j8QRugn
GlcNscZ7k7Na6Cb9G8IInQVNH8q0JPmCDMnZ/V8QRutfaE7DZ+JPwvB7F0v8N4RR4+8j1UAQiLKO
JvMX/4lgF6HBLzuq4ZIwm/wEcZSQatJ7ON7jdWtUQ9RI6hJbv9RfTho4uibA7ep3lqCPzGGdqtGy
CGs1fVXSrAbEXEftWrNxmV0nEFSKBY1TNEQ8M85thIHtdFil+QAJIU7BDSxznx9w1ceSrMJpKOyf
9hBnmE5UMcfLom3x1907rRQ2kB2MDr9vrDS8Z5oJMaB6GG6QFcDvFBUoD+xhYZ20sjmkaLOUShmu
RqUps59mmnFHwjuwA1TtlMZpsuxGSS29fQytZkCw2MaGu4FNa8JewD0KrUdcFqu+05Y448SrstWa
YZtiUVY/DF6J/kgaBYbmllWl4rRJGX8w3jSl7SgbqE07xNctetnynU1j80dEhqNASBxpCwyLdkBa
8KVM0jbbmdlQqljyWBP2oZGH+FeC55CNiVFrA1VZwFmIvoNnwYYvMuvbskXXC8TgEoq/v7XwGvxZ
S+ZLjnNR43eYHuE4qSbNZpTlRTRov9swuC8x8AuX6OkgJ4Rx8yJD1R8kv0PjI8qvJWSJnqegrqjY
1tVBSMStjBxISepIB37WFy/WWdOwKK/rGLuuyL/ym+Z16G+oGa4zbNlj7BZimBtL1ABHPJupaGN8
bD2YjXFw/Az3OvugC1mRRscWHHxIbQJbiIuXcSqvC1ZYvZbSvNz3VX07jQEup+NIJwT+0H2P5tIa
4mOkLfKm3Q9DfTN5qrGuLaH3TcFihbhk/HXS8+GGIqmOWjaGQg3KDAQGD4kthJxHTJLoN7f+CxYT
2rYKpPg+xZBm0Y0dplskAX5fVZt0GAWTymZpdR2fAJzFusiKFimeuhu6slS0Gwy9ogglzBE8aYyH
tLOlxi8fgKE/Uql21Sp9wU/Ed+lkoVtXtVicm+1QlEt7KoLnrlLzvWmCulfGEu+j0g+uZOc3LyIf
yoxhpTgfTcky7qtDL5UAPS0yXfzxepy97fHGz0w8/XJN059y35H8VYFIcYXgO8aZDoGAblCxBfH/
EOpTtbDwEFt31XATWrgoOXx92A35TafJxZJv7wYR/htVkG8Nc3zoynxrFSEOBFOTbehfP0MRWyPd
2yxSL+3vBIiAK0PRl5CiiYXQeCebVzsjLqhKl+nYXiek0sIlbR8k7XTlZaa2rlv+y6oxrlvkpnnX
UnOSdnKJbDBN74Uz+tGwRJLuh5I1oJDL8EeFPnCxRLrpl1W0cbEEKfCKzKZ2aPpicEXKuQ+dOLyy
zEK/NgXIQY8HXMu0EsO6tsTQNp5UjI49vcAwqK/WddbCr06164jUZWFGknddt1AVVFAtLrNy7tTQ
17sVpX0zX+v18Borya8eVzMQMqlyo9tqkm31XBoPAE2VTZQAMF2OEDzgsxWW2/f4QPYSMh97y1cb
fzOZGITQVjdoMTW7SG36VdZS3lur2B5rqNCXGyw04HWVWYt0O0hutL4mTJ2g2cR+1x5IRTHaTEvp
TZHa2zoo3kzPBEirhRL9yTFvnuqhs/H+HZ5iC5SK0IENmoYqU54sbc7ag2x4e+R7vmINnUg/Uq1U
IfjZiwrbjAjzC7RsZDy6FS/TftYObwG5z1DBlyoHV2/lBqFzPIVDJ6E/n0t3uhnsq7C4CbNav+I8
X7RFot8mXcS/ZEstJxqgbrlrdJDofE0fATDq4MobquiOayY4uGkdFlJ96r1VgfU9gQ6idU63cLQY
Bp9c2Otx8L543XiNupG0G5p0elYzkMiy55S7qNNuIExrMT6XJNTLukjjV8yfs1s/64FnGoB6Kx05
NRybUFG7GWO/ArgKbnbdWZICxUQhsgS0DKUEG/AmhqTIwUG8NzAAjPsrJZquAZprK/YT/5c5yF+U
Eo8W3akD6V7xMePhUY/NIn+Qd2/+aDUebiAy/6NGxA3PLEeCLG4HSGPV8kbTC+MG7TDgsF5Tu6YZ
2P22KDkyYLXT4IXZN3aGO9VcGH5e0xUdrUdPC74ZXv/VMnLrMMK0z8ptbpfroRMGrEl9mFDcHSO8
Sx2z/ZpSQFhYTrvLqoMx7QaMIbukvI3Lkdu0h4qtGcR+Xr74ldxc+d6A0AxVkFUAkQno1gBF7Scn
XYtLr29co6GmP2iD7v/Sut9JkaxQIGcFpbqO70IOB7TL7p0GPzNl2OB5eeClgVRSUd6GNMIWSWrK
342at7iTHZJAezDt16IxuoMP522oq201ebjD1ddy3tZbpGfRKMjLBK+gIP/h+O0tVq37PlCuAePt
xyi5j9UdMsqgqMJF6e0Vv1kO+A4MVY5FTX8the3BH5V2mSnS8zgaIMWl27Khx+ln1S5V/d8cvr2P
e6KZ4QoZ3FK5Sta07Q629FYo960AaNfJmuTgS+dM1GJMTDM1OPROETuivrDR0zAJ3R4H9YJzMi+e
VO2HcATqAh3Xv18gh+mY57fkBmsZGw25ukYHdznAui8y/4lCGdtM4SgCxyX5S7iImMOFW7O5qaTH
VKq+lO0upKxPL48j2XP96beNOw0yXUvTktx2KNdJ1G/TrL0xJw6f71MNCJcTBVz+ojOtpWXf8NS7
ZsvekU9iN0PKgyp7OQGnayGjZRzGYeTGdYFHcbevMV1tlHJjWj+Tyri1Q+0uSPNVXNrg1TDTxKw5
lb4Z0iHVdFTjSnxA7Aip+c65TltxKn7BEd41IXYmOCXrvypZ5ZxSwztMKVgvfz+AC15Wk7mqPNQq
0E23pfLgIKWBvVTfdVzaTn4/4Q+tB/qeV906wOAWVdfbAgnFOsbSzLwr64B+jp8j+BBE2BPlLUDj
HpUtEDbFfYTwMDaQZM3L3gC3jAFB5Qpdxy3I292kbWB20jDRNhQDXKUgWgCD4q7T7fs2iV3LGzZA
MG77Ab01s1Sw/3CKgmvYn+r7qZTUnYEF3h64Sbj1R/JSGyR5WdfXedSw97Pmaz3qGl6+OahIE1OR
GDG5sLpX+/AhrW6tIMq3XaoIZ6fpVrXrK6XqMBhcVRpuI6qVy90iTrFTxcfkwdBS5KE0p9tSz7KX
sEfAwwpZ5lx/s8b4znGGnc8fWfS64/Zp+ggsW4d0bLRbfBTCJZrS6zSuripUMxd9MR5sOXgstUR2
De479t8uSTZ5E2nYafSoOPcFAiLZV5hrwb7va6IbKggwD5O0J6Jfv7TV4BXn0J1lRV9yHz4zRNJH
bwxWAVYb2MQuRqve6UbypDJyVoUVLFeAq6r9omMM7yDPsZjUG725L1UR8dRzilZbQ7FZchcDeAyX
AJGFlx+4PZ+FWcRQegNLirgxlmlhb0NstdeT36w8kuMxhDXZE6zhsE2wNIOJ0ywEjhtAtBt46bqQ
5K9aSK45KFDhi8dUz28ixKTxkNKea7n6Iv6UWSUv8hBjqit9d4z42uqaBzyf3hqpe+6dMlpUpAQL
BzeSpox1KkKOdDv1yD2M3rpMonU6lNjbK3tJS/dWqHDX42EuD+qjotfPA9wgLf9RJ2wvC4EVpPOu
5MQkAszvSj18c0Af25V17beYa06ZBvffWUuqv8nC4nnIvRsdtz6Mssx1hKE9j5HMWPmNrD33FvQS
05S8lWEbI3+25MxFZlgSNr4Gbhw7NdRXFmB+WWqDksqrOWKHhf5GBPfGmPw1j4IQ3suwAf3zvenC
Cs+Oodx6FZ64ZPQIvK2wvVm1TQkUPbn3vb2Tad+oOF7FxEoz+NhZB6RIgcyPBQeaVM4aXtDeR89T
SosSqeZha7Q8p6Lg22Sb48LIxnqbFfKrinbzoIYYEGKww+kYeSiywEEQbY9G3+dW7kJle7Vq6cnx
rCc/6TZmjsFdik9fZw4/jPjKk1RnoRdw/VUlQMLNuTWjbnBTJ6V5P11FjrzwJ8PYozMZXZkD2bVu
FFuIf5xCGpkyKpYxVFkNblcvb5BoXKlquraAcu5xyF5b1vgQWuEOljPNzezg4ezqkalwyqzKOv+e
xOYKMRW3p1WuWgAWhQ6pkRzQj94H020uFwv8bmi0r7Tmzc+htE7ZfTh2iEa3C6jtJH+NO7BGenYr
wybA7Sx3DTJjryer8uX7ScUtxui2Ordb7ON6FjeunEb0PKtryZRe6uYWnv9jaQTXNb6Eiv+KuoPq
DqOz9k3zOg46PF/7l7zT8FdOuD0mHAGeqO1zP+CVqyxr/yaqATN5ofRmasNKtasUmZkJeKc/XpnK
YCRugmalzOOlTH7GvqPDV7AM0jw5znnheFU98hrS7OiL1cY0W2x9IBdHNMX7mQQhujZg9IfpIcid
BPGdrHD0jaV5vHqmdJR/W3Wk/lT6xse/LNOZuBKar0FRpd8duU71pYaLyxskbo71Moq4XlLNGR/1
MbE0/IvGsbwOelj/WiPE89FKzeIl8qIlMON3gX0b34XbjjcchoSGUpvLyNQqUKxeU72ip4tQv/ou
2m95Pk3EGElfCoTvwv4KmMieOwu9/8TOYVDWeiXvtXdDALltTW7rd6MAWAmSjAaHcBGwhKEAPt3D
2jIrvJ7id8cBNVBuzHcTAmFH0KqB/F179yho3/0K0H0GxzpI44iPwZCtgook2dUCHQt0O6VivQjf
LRAGSUKso0grDxFlVAKvYAklZFcdjEAXyQfz2X+3VODYh78Q4u3gtu+mC73wX9DTVvg1vXszqFpb
m+tYWDZMdj80rldG4Q0/rH/ypbY49Kqkga4pJ+sxtSyCJhRGENFQxE9okxrPeAb0bxI6AQiXyZWT
8LjL4nApK8L2CNoqL4t+kLlejcSIUGTV8UleqrmORuZEjXtCMgpA99Lv4DC6FgeGtdRxtBQP5cp8
QAbEeLKjCSlWWoZIGSmF0UuHqEbjaNkMgE3XtZn16MLJUxrjTJkNtmuYodEvLCqmtzoWvez+trVu
7TIZKDMVeXtFZmnjKa1Ybb6MBy7LpW6POHc3fm80qDIp0aOCqIZOSuAYMPKRF0IYGALFKwbo0otS
JSPGpVYcygiXGKE49XT5G21GBTYAjNnR7aXpZx6CcYemkIag5hU5k5ajIE/9A0v4o1rp/03FRFWl
+vw/V0Ofs7D5/eud2P0fqzSsXpvf9XFxlD/+b363MCYQWHlweAoNQOGu928BReVfdL0p8oGAAHYF
7OK/i6MIKALqNUB7AyWgCSJUPP9LQFH9F2Z9NKm4Bi00GY0/Ko7Oa+pUbAW4E5wZOGzgtLMCvumk
aZmokeryW7o1WN5sF1L5+Kem/j9CsEV99QOGlpmJ+aE3+q5rRNX3uP5qa32oFRXeRcD6sWqlOfld
wuqZO08OD4plAc7oUDKB/KAJka787sO3uftnoI+mY/MuBcOjqch/0DywwdPNhk+mMBWGnMj6w5hf
YVfJuasEmqtVhX1hpmK9ZjNlKNr/DENfVJ0NpcGDUFVp0F3Ma9Z6Oj31wrgb9iFsZqsOIcShHt2o
4bfzMzzxGVlf0SdDsImlnjUuUR+RjCSVmGEQYXDoOdIaytgl5PW8VSbWEblNoU8pg90RogMfwUGw
pszJ9gzDlXkTHsYhyb5LjLtQwlQ/oO/T/jw/qzkLQ8SNgP+BjzVR9wSJcjygU5S50iK7QSG8o9AG
A2wnUQejgu+pOUqZdJ7bpcnzZN2qqvmGrPz3EJX1NSoAxfOF3yKWcPZl+S1AvhT0sIB/ziZfU+iw
lMDX3bTD+BkUiDsO4S1keSToOvzb0TxY5l59bfCbd2DWUN3Jze9+RJVHkttyef7nnAjpo18jOh4f
cBJ2WsshLGPM0al+09mrX2XPl/cyrebgQkifiC0DUKgDVYouP6LWx0M1uihJDJXYPRClUIJ8TIpa
vYCRODkfVkUAmwww2KIz/2E+iUVVJMuA5zjs1D2AA2oSVhRsMfooNn+xdB+GmgWV7jX2YEa65sJL
4+63AgonbXHd+PUf6kb/E74OJBkB3UN1dNZ2QlqdGhMnkltQSoLUKJdXvdbafxwKiMayOzjXQC8A
AzpeOiT4G72wbNJ1Kvm7LJ3GHaxOVMzatv6LoQAAAcGg30cbRYTKh6+E8DooBd0q3LRPmxfEJKTt
ZKfqC2Z11R+CWIQuLVmOLhDQAJPnZ03TAi6hTADxvbeKTZDz9uZFdwkINAd88Bfz92PH9n41cDcc
T2jEEFbWcuj13N7Kb7PWokM9mc5SNqmF9oiy/IjUztv+aQAeDypOmg+r2A5WmVoeOavpKTYUflzV
zUi2moWCc+iFYP+8ecWnAs5JGILuFlnNx7HyshxQJTOpZfRodzaDgxi+jj33+Rl9vhgAixrv0edw
LbxzaD7MSFNsEuvOqF3qmspWqwtri3oldMk+ZRkVybiABDjx2dAFF4rvluAazIPDSAYrwGaIOl9d
inLclPdLzxqoD1M/3JeR2a4cyNQXDsLPZxR7WBeLCPFR+0Qks/LA15wUm8bY0bDazap0n+RV49qR
Ul2Y4IkFFTaBBCYqGDIo4+PPFgQlbsaAqHnWtN1tblTtozxhx5EXFFj1wLGHC3M7cdVyyxpkmuQt
KsfI7FSs/bge1DKsXAimGnSqJoNUZZb4HyU9csmIfKjRwswr47WA+Zsuq6Zt7h2lL+9Dp4Qkez6g
xGjHly3JLWvMkWZBa7NmJ2fYZLGVJk3lGsKMYzE0iQKJBI94CCToAT3U0QifehxMBSHUSIkuefic
CDDOZc5sHJuEZsbsXECET0Xag/FbBy91LcO2Hq5Z4/KmfG0jJ9iVLUjv83P+FF5Ug0khAERzKIGN
ns0ZVxxlahq8SpHAiVY16qJUG20ebnn2+/xInz82Q8FnA0nM3DjIZ0MVDfJpJow5unm8J90UFcCN
Tb9qV5mNhghL2QNpy8GA4T2qo2jmBdbO7vV2byV9Gbrnf82JeYPlsXAiEJrxgMiOY73PEvyCVExx
GsjzC0uyygcjUYInEGvRhUvl07YC7CsYCjycRJi/C+x+OKemDAcVKHSNW8h5sKrCCJFoyR+evYBK
iT+29tfzU/t0+jIeQEww1ECc6X/PtrEp0X+vPE6MKnCcnzFv9DVcD2l3fpS5pQO6G+RD3Jdgo3h6
vCuIfTzko87zAHv1TKuIvSulpsFMCzFP3EaCQrTHRaVaxUNbCzxFgNKLH60sVKX2fWE36MBBqaZK
7evUYJpwdf63nVoBQyd1NEHwCbzo8cc11QSkbYZ2viD77TtNG9ZTngQXskcRr0fHBQRN8h/+YQiw
YSLEPnzXsEVlJjEmVK7isAiWQTfFh3CKfc8tylbdaHR2r2uOVFel9bo1EAuQLgSxIiby6SdATec7
iGN7ztfySyVWcq+rXcRlVYCeJt7oXpbTP1CNqzYpwSEkQe1TgxysZ2LUuav7Nl3ZiGe46lQp2wIZ
7wvX8sllgSfPqojcfX6i4N2lWmiksrO8PKSdUsi8FcZebmjDgY/ZQukatlQaq7Wa4SM0ForkXTjU
Ph2kfBlgVzBkDJPMcZ5/gNfElMwSoRkp5W3BaiDVO8a7Fmz22yTZAzE6KRe2+SdDdMprBrL7wEc1
jeb63NzAbOVB8vOkdz1L+6JXN1neoHktuRm4QYG7hZSw00x/OQQjrodrioo7dKE6TJNqJH8Nurap
P92e3wmfV0KjS02NBQcki3f0bCcEjjIEckXTw0B59ECjW72pC6W8m3RSCCmaaMWNVvHj/KCfDzxC
EtYwuQQgV1jDxxtjLLO+RZtCdrPaiq7Gt7gGblSkK6629EIGcWJ+XJlwZ7k3AWi+Y6s/7MG01zPw
XvHkokZf3SOE367gjmSPMX3bLUBR+zBpunrBaOFzhHNtwOCnviPujzmWVtEDbO5p5UAhYhXxeI/2
tEXrbTIWWGqlmR1uYSvI2iJx2vGmUS+CeT9fXoyrkzBxsVDZnlco6GIZILTDyZURblriROZfeVZe
f+urRL1wzH8+SuF+kZFA9hArPC+iFVEh8rFpdIfE8H6lmRe+ZK327XzAfJ4PIGgBF0YjFD9yR3zl
D18R01Ckp2wG6eW2eiwVxHgkRFp/xhWdrfNDfY5NhuIVIEOuR0xkLl7Qj9iUKUE0ukpbJTuz1guc
R5SQM7tGYScIR8f+48tI3JAyCGJxV8AYPp5cz7wAVjYo8uJ0s9WqUrpWEVa+cOR9/k5ilPfnFjrt
JNWzUWS/arUiYaNLMX6MEZgZhG/i9fnVOzkK+TH4eEpSSL4fjzKht4dWbz26iULuktaRedVG/nAh
5k58IzQkUJsH3U1RxhL//4dwiDFto7pmkyjCutjleSmkpLzyQdcDxAfQebiwdifCT7GpR1NhRLID
iPzxeEPcRnQsGC+1Q2mvRZLkgMRMMgvNp+HS9XhqcjDDLPGVSLfnjjt10lB1rkE/SV4TuBF940j2
32Q5uiN6sgvRfuJ78a7iJSFOKnE3Hc9MQXzNLEe7AW1bOryZcLxrgrLdno+KE+sn9pICnFqQjeTZ
+qFJQ4lSMloX987fqRfqJDvat4YjafM3A/FI431KgXYe5FJbVZAqtdZFEjR7KPsMpjHlroM3tX9+
IhENEM7EPQ7HclZ+lOy0C21Pbl3ZUYo7LTe0lWRJxeNQDNqFb/Su5XGcxIna9v8bSz3+SJMeqL5t
8ewuC8s/dKCaqqUGrhnedKZ491pTd+Y6lRQF+UqnmjLSqGJAri6zSPzQtcqRkEYyA3Nx2DYTLTe1
acB6dTaOJBmyk0+9lBW/K6NTUdCO09Fy0wkNVvf8t5lLlvAewEANfi3ULNIgTG+PpyFVQRR0Ut65
eJzKKyDD9XU7NM3XMWvQOnMQ5rQ8DwxLqk/SQa1DbztaevEXoSgWUyinUD2bc6nakQftqFYd2CDw
W75KngvRpkX7HP+s8xM+sZFFnkemg+IEqdUs6kfoxDCN4SKWSRlfZ+CLgRv6UnGoQIYvikArL/kO
nhyRlgI2LHhyfXItRrfb1Lu46Vydssku1Mx2iwIKMEsfZPu1FhfB3fkpnjg+dBIV+jskSfTr5sfH
BIVQV0dc+5w8Bz02AuNDyf1C5JyYFqwkOkiQOEgC5qIkTYLhdtdjp1hGeI1HfdLuyziqthPa+LdS
jSTs+VmdilQ8/hB4obwqnFBmkZpGamSqeTO4eMt2Cx+vBMBUKrDvKMqfgHlIr6mGcZGLCEB/H1aO
88NuSYL+Yt+Tw1Gj5yag7GSI1f9wzaE5ZSZIX2DLaqL/XsVxtsPiwkJQBAm9w6Anwa1w8Lga1UBd
5iZIiAYFyyWNdjwHkra4Q95OpgI5YnYORGMd9DUY7s7P0XRhK8JXoE812Wp74Xo+cdyLfhS0NTIp
uMbzwOf9AvZF6t3CHkN5gZPtsHXSXrnLMFD4ef5bnYpAIp4tLdzRof0dr5HT+wiupilrFAD8CPKi
RGHO8Nd/MQqbGaF6pBXoNh6P0kuOPakFBrl08LxtUkf5vnCQnzw/yokHIvUCeEUkgfTQLWe+cFnQ
YxUufENT3/zVJyXyuOkUABGNUdrbyanvtEuVwu7z6KUZWFy4gzddLSc7RzPf5B4VXoOMZD1asX9n
oG7bLUaqHNtBkbuX87/187uKn0q6T46C5BZGuscrMoQGbiU5606RY9qNRZgeEr+KgIx53gb3kHrR
KoX+4/ygJwPLovGKagK0KYFM+LghSuR9utzJwa818ZcKjP9SlgH0+c6Urs6PdDKsPow0m15NhTOS
c0bKugyTMzDU18GU9BcqIafnA/OLtrUGjWN2zrSNCaPVqgY3t20fmbAWPcgQabJFpjrRJTWZk1OC
ZkPpg04xHpjHixfFXouzOYda3MfKehTYu6qWiwtTOjWKqJtS6xDl+nn2WloDF4ZRD67e9+1KGQNc
KYrhkjbQqYX7OMpsP8aKXJeKBnUl5R332ObIVDVDPr7ohYeS7flQOFGWhjItSrQEHQpL865Hr+ij
jBJ3TxggN+rrNrwgJGP7feen9pe+cpT9oNnV16GQk2eEhaWD17ThlZ6OtnnphBARMUsFQeRg+cke
oAtpzuKyA8CFWVTdu6OqJJz0Q7hK5eDLoFjVBlvFt04L3awFQB429bQwh9BHIDa88Bw6+Y0pFqHj
Q6KNsNYsklovkIcJhVAMyIut0SkNDlB1euEW+aT/JJx26WspyGghGgBs5XgYq4D6jIlM7yLnb11N
qR/fx+SuN9y1te2qyCfuw9q3VhEq9T8koTrvIVX5VaWk9wobRLmUh58Kuo+/Z7Zb9SK2enRRe9f2
UJtqKxaAfgaywKr5N3tVd7gEKNGrgBxmKxzHpCW0QrgIRg1BbE8HlFzE/oVDTuySeTAB9RI1SV6b
2HkcL3DV9shN90HvRuTs7SIELojspeg93etyDDi8g3FwkNH402BzCJOk8zvrVBzR51GpApNAfpKB
o2frW5Nv9G4OdXRfdlG1RL++ejg/yok+BDsFmBW5FP+B1Xs8TbUMYpiuFD0qbQxeE9XwQ9eaWulp
BMp4peS4uS2HqKuhaGXBTwwYhmCBKnpb7qZGkb70aq3TifAkGrshUsrJhVU4dZOypgJRYFEU12Zn
WRmXwOo7uaeYIWtbxMNHmGONdTfZdro1cxiBup4aT+cXRZwT808v8kpdVITgaczSJt9vQzVOOdPG
PAlXYVBDIswjpGSNb0ojvZwf7NR3tlh52hBk1ZCqZx8gb+F/jWwXGsbqXittHA8io/2Lmwc8n42v
PecSOcnxKJ0Sw/QMWUfsAwD/Z+nd1HTV4/mpnNoyyNyK3hntdojgx4OEAKtJsekPgK+uX7zGUXCP
m+p9JlXNd0/SnVXkadizyL1yYXqnvpgFigFlWoc+6bwuSYOui3IwQq7mw4AKEFfflwWWtqvURB93
kcpp/Hx+ric/G008FPgA7ynG7Lwrc7Sg+UWD2/eO40IW1F2pC6P1+VFOnarMCCQdBgmoXc5O+TCo
sCoLlcH1PHihWj04e1oxzU6G931hp536eKhh6QBbKREBMD3+eEmlm6CyY8gUvtbfxFD0nj2rybZD
5UurlM++86Ww/5qpnvYXS0nJVRZlUa5NfbYDCtmq6ZBK5CvaEL6EeaEt0zTTL/RyTn0wahrUo3gJ
oXqhHc9vgsgedonGQVcjSpo6fYogq5o7f3NuIxIiOngCc+iI3/HhXVpwCWdmwbt0Qphl5fTOuDHH
onTPB8apc5GmJYkkCB4WbbZmpU9EVvowQMLy+us29PCH61uFyquMiQhW0CkmL3LSX8C4nHz8C1VS
hhamtvMoKfDDa2SF3LJvdVi9RlZad14z1s8cjubW64ZuVwMB3Ux51N32eM3dJVN5Sd73VJ6HyRaI
Qp5YQqjieIn1SalzZWBXJL2nrhPF6TadKRevUe2FG9xKcS1UJ+0b74Qac4gaKoQfNcadn0TThfT3
VFB9/CWzEy/CcqKIg4mE3ixaiHuBuo6c6pIY1YlRwIxzN1AzoLQ/F1FBxkL3Ib+TXk9dHCC3oE1w
PpJCufB1T4xDzkr2TD2frGDe+C1SRS3SulFctOPSwxDhh4Wy/yXl1xOhS5MXqSYBb6M1NruKcFgp
K0MLFFe3JVg3nTn+RGk/21Tgc2gC+gZ0LPAOm/MbxiEmZnc64YouvIXcrUE/9zhmIhUjMTweFbcv
A/UerlGwRhlzWMbwvpdYl1b7KRpKjFWCUahEFPKFSDlxkgOToeoIqF1AhmazrgI8SrBExHBQaeW7
lIfQysqq8dGCon1+pidHoihGykgHiIA5nqntKJOfwBZ3+9oer7AIKldTXEqPsoZ/+fmhTgQMSBk0
B0Uz1wa1eDxU2EdF74W24o7AyxaDZfYwdQLPPT/KiZvJ5uUGwAKIAMDP2aezK8OrKlTGXB/mT+g6
Zh188SO7LVwPAyfhaNEEN4Fq1Praz7I4uzDJUyny0fgitD6c6GZcB2bjhCqOuWX1BtOuve102LZT
KAideapnG/yP0pUuWTWUAXtQNjic6C9qKF2hQr3KQ4RVfN2vf55fl5Or78gCc0fy+0khp8+6Kcop
0rpBnkJkHcbEtUZTvTD9f2Awx1uHvBskCu8QWuY8hY7nL1tt70i13wLFmHAashBQ+TpBgtSV6Zs2
QlTDtTXeGJ1NfwxdmeAJx6k8duv/ZO/MeuPWsiz9Vy7ypV6aBucB6CqgyGBMCs2SJeuFkGSJ83Q4
s9H/vT/Kvjcl2WmVE/1QVSjkhZy2BgZD5OE+e6+1PiVyUAF3QXESSgxUvJa8GAl3vtIaV10spBAM
l10cj92MV64jQxCSbh3a8r7OHXzTRAja5i7U1KRax0JY4coMw7hal9jI7oKxwhiMna0EziFNoOeD
aJy289xNbOrbRg0PeYTz0OU1TCOxGBNAsFyA4t3kAYoq3qkQW0ssRgQkcsJ2eqWoYYPGpSGyYxR2
4/jKkMUEJxd6ZvtEvYWHyajm66GcE7pqBUm17mjXgLTsXh9CH+RZ0O7TYapaL8ZigdsuIu+Wn1KS
2qMOFv0yuUuH0J26IFdXpPuUXwRJb+q2gJxTrBuFtpoXVYlh+aJHbOM2alPZm0yZ0oiJTLm4UKJB
Mzf9kFibJcMt29uia6ZtiuCyRnnIuOqo0ZosXKHfCUOv1yvzMhixt6x0CN+4E20nHogvT2ALlE1s
pNdaGI/GdWo387lqDJOgNz7C2GHfJdXrCLLwRLyKYo3Er6jxjUqzATMQ6RrHZS1Vt4bRwENTLbGv
JmT/cNviqvQy2L+XBa2LFH37VEt7qadeInugm0FFBobiJuHkTLCZAtsCHKcl/VGmAmHEK9g05DnG
ertS7JR2ddgyUN5knZkCuwkC65CYFlE2ejCr4wZskXyjhnkyua2RaidxOEWk0kSs9TsaP8kCDVYb
1TPHKKsPNZYiFad1IxZ7b1cfOVqAvo48v5lU0W5x9SlBb9Xb3iaZ+FS1CukzyIn+VkwpEYbWwNSA
kNjCfJi4Yu9NuxhOhYKV0s7nnPGzPKguOx15MUcmw5WsEylM4KsY9laJZ95FY6OA3grLtnW4W/MR
p7sd2idy2zjSdgCkOX7pbLs13ITAJlyQbQs/DbxTnqyyXtaexwKcGYknWrLpJSE9lxA4dUIy8KuQ
HlBwxcpEY12wWJKbMBdzfmPkhLFA2qNZ4tEQjO6SpLJ3ZKvmTyBv4rNBGfvkNAgt/SaNiS1EckPY
tgulJ5JXhIoGgismR6mbOy0e4CEkGGQHAK0BU2lM8U3Rk+uNUmIIyrNRheK3IkS3zrzZicVXA6BN
6aYZrl1Qz1V/15IPWm1rgrhS30pC4wZU3tBviPcPVI8xknYKZhiWMOkJ0TpCTyP5bebMjRvpEzcl
mLqc5KXUqWTfEhbARVWandM0zCSszQEvJMaaFMLhrvqFjDgpXwVbHYIBtf6BXBJJIr7KiGNYdKl+
E6PmD13bqmaQOFESp6sRDYrw0Uop9s7BKi2vYsemoCscMnC8ppnjM5V7mfxjghQ7rw+wGnhY2QuJ
CK2s2Dl6DHolrgqNcZToKnrWJixHNxtromfUMMmac+DDDJDHKO70VS2nBbBi2+iTY1OVBsOLZ+GQ
RSlF8Eck8rjAQzVaJFZsXYpbdZAbYhX7vEw2kyO4O1U5snNk332QbsVgdsT7qLh9obKwKDD9DlqE
XY5WnI+jbVxK0VCrhA3MWLQJhR2UJfoyhhDVNRjbAzS4EwsOHQoXlT4pNEaZDpvRFESDMgoz533e
NwWQ6JyUDDS/nQHWEBLsKAVK84BMrhilc1kaZpOYNuJ7pey6HFPbhMg5Biqjtf9V1PjsbFRSq76J
ixN6X86lwVJ0ZagC9HVfO41vxma2T0hEILlhiFlYSKQStaVeT5GS8GmnEddETFVcUVkpFR/UiD8I
Qm20HkyWcAvQoEdAo7190oWIG3tyQvRVYoaXvF2EEChQ7VMhZysQCRSmhahXWpB+5akE33PBbJcI
cl0Hhp9Xdc31yxP+f7y6f+PeeFXsrO7b+z+eijZupyV68V//9uUpfyremHOXr/9uztWx4DIQQrj3
Dr6sK5+YqFKkoJ94iTTke74nFy5y+T9hy3CY+fQSIox4f/EP/dv/fuOKJdvxzd9f21S/xZ6/ro5Q
SSyOj5dymx3GD/t9XI4GD1LTLWF2SBstiUR1Nqd6FK+qsHUwwGfZCIbNDetGig80WHNjQzNuPrVm
FrGdSQjLEt+qSvVG1YqaVnMyt3gX1JzSzsqL/MtEbpzlLXjYG55E1he7TGfyvoK0vLE1zJVuRwau
UmG6LyVr8DoeMTZpHNriQg+ErcO/pYAuaiLi0mnih0RB318rZkgsXpjVEaT7uBGJ9JxmnZ4LT+8j
Bf+IzDqVsoJLySJIR5aOF1YOFYlMHI0C72AHCcErdVNEh1bupOE4G+IiWs2ZrBJ+kU1J7hrabDdn
hhyb+o6Hc6QV7jQL4tqqCejuvd3KzF/syNRC0net2I58xZLSzBVWavBMQA8fqZtkwAh1iLq2Jb8t
QNaATG/ojHtqP1u+CpzYYK6fQpslziw2YolwwEQkJXhkDYzw3TQ2o7gm1XFUvEqMOdECQxHkS6EA
7IDUPLSSuUflrE0ncDHV6NyZA+duZG5e7YKx7KPjEVuombkDg8pErDRDmgID7wE6C9VL+GG4WxFg
VqTCooEjhCYIqzxcC01lCelW5cCSTpRFUokwv+S5lOgTvxjLKoFkuOqMXbJ/lgEKGpEPxLNTqUWL
KoqupW9cZ2A9LZTnUMvRLLnQj0etPWTfQNAla3P6CI0P3q8BBIRAlBzUXb6Fzyji57rTJfWSvUex
mWNLRKQlOel1IFftPXKYhJCXBTztFG0gkX2WZEc1yohkR8Uq8mOLgTtJDgu7Gq+A0LaMks1qXwy5
Em6bSJ0Cr5x1nv+dk50PhKivWt2pz6uuI3fBhGAduc1gKueapLW7Vu0Hv4aUea1Wg3Pbynn1QBLW
qSoq60YOE2lCZK7p56Um8keVuqj2dK3TMTQhar0lFgg1y5jo2W0lj/JlHWIMKPrK+YL0JDwOQ6q1
lVEplPS14ZSULV2xHmLpUqv6mV1FmR1NcWa2rj4Z7d1gjNV5Fg36naoL8uNU4jICUioX9m42a2t7
IE6rlUAo5YMaH6WFLK2XnA4Nit6OfQaqjYacInvUCIjJjWfk4KVPlIaxamb5qs9aEqk61TwAfONH
6Kq4CO3ion8plTN9fCa+ShxNU6n6ZRHoHjdHClSEzcFlkzdl6TmjkZCQotZLolWa5KafFalsHlll
Bik2BdmR7msjtpyjOFYcbWWLobXXvRM06UkmK2Pia2YV5bdcB8nwdbEtOV7eDAFyiD7P6lVuhJL5
JUyaiV/vNBLTSUiZQSxONIMFLGZc6SfzGDRAfEmYtU4dqbVMMkppnbjlnEbPKcVZT81lVhe92Ttn
QCjFg62krbXEXFsRnJlWbflJcXntSKgoiW9iD0CCCDnat1CZi8IXcq/IaDfauVqVk56omCvaCFJk
orSNJ4eyejsovcBCpmi1YANVAQVJRZJa60gv4+I+b6JU7CH+lclWqoCJ+sT1E9iEJiTU4Bo7Q9Tf
aGZtj5sw7UvV07owiQ51ZVPpB6No5tYVQW1mT9ZQqMmZXtVVtW61Ugh5OwPtmC8djXkPQay1mh2J
gvTtYtWgpw+JF+wp7l894c6+PTJeP0reb+eRBFBdA5oBlUYD7n2HiuAkxuNWFxD51kJ/Kiw0FriD
RPubbYOX46CApwXOQAiT6dsix6Dony2tD9yZBLGHKhqmB0VEH7kBl9bP68fichRKuCVsni411vq3
R5lxQmYmW+IlEkXbYi2IgV5mxUUD3M6tq7Q5ngJuil+/hT+0p5ejIrnBTkQHnun4u1ZFNhSOzW9o
iZ2nrddKo0bWnEzUl27NiQ9AIt7QSiFVtaydmrCdSgNGzGzu869fx/sW3PIyaLzQnCeXHiHCu7eY
pHkLzg0BpGER3tjoIw48asmysiex+/WRfrxo6PAtYiPsOi+Uubdvs826GZcKqYJtWDhXoO2V9dxM
H43XfjwfOqdgS9EZMIgi1v/tUQorT3ry9ALXdLgfGkdtVlFYBAeyi6vfvgvQv+IeR2JIYx2119tD
zZPBztAsAtegt3Nks4mLBvUjxdpPzgeD05LUwnB9EZW9PUhmGnIb2Ynj1lJA8RPqZF22AcY6Nc3a
jyQyP/kVmYvanzubMO0fvJIEZJl9iHhmkUreSnK/wNrT+IPr4GdnRB1KhxnFAIO0d2dUGbUGl31w
3FlLysglY6pNj9K+IJO3KLHRrX77sjOxZC4ipkXM9F7gbWLCX/LeHTc1m26tCpxoKN0+AmItL/r1
GkLyC7Iik5a9vsTVv3cWWAzPcCjpjhsZZew2fZQemR03t5D6bl8W8tdfn9RPDse2ALXkCwJGt98t
HlZrA4RuTJjPiRTfjLWuHUmZox6JzilPtGnSP3BA/rhEIsKXNTK4oQmyl1nGXK/6yuE8JHLdTJYL
EdR0sza8p89buWavnEwmWXFqn39wxB+vEo6Iv44HPsscWoB3R4xDjTQujogDv1zPVj26PCIcT8hw
zX/9Zv705JZFAwcdOp338lxDL5oeNYDlUn2TPpcOwxoYTndl2aJch0oSX1vNQJfr10f92Qly8XMX
LIpg9BtvT1CYWcgK0lkuE6h+I5EO76tVWq+bKms2vz7Uj7c1Ln9Wdz7SfOcX+fZQVsgCSNELXr0P
u6NYspY6s+m3vz7K+2tyeZKgfkH+yB/cCe9X3hZU+2jlXPNZHz0sYHrE+Hnht1PWn+aGFKz/ieNZ
JHggFeEB/n4dSYIwm+wE7o1j4fKKdBr7HbqO255lpXN1K8w/eBt/vE6oDUjaQrnBg5uw/7dvY9zN
0qKjsF2FeQb9FZPSW42s9EqH1rZHPU6C/2TWhG7/+kR/elxWFXk5T1SDyxv/6uZrx14RU0cAbz3k
+lVWTYpXZMTGFsJoHyckwZdSSYf/1wf98ZpRIQ1DNca4tOgT312eeuxMltTAAWtj0UM3z2TtQaV1
+8Hq/ONdAEOE6TiTRhCiDDzfnltG7UW6CNmWpkQ8K4aSr6xB5SZxwHb9+oR+eiR+JYthhRyA9ybu
PpHFVAtkB6WsNF/YTovK1ecGCxOxiR/p/n68F6iNaYQAEwHaDJri7WmNZig6xaQJClV7o2az6UmN
9TiEWrOhhfGBS/XHXxUD8IU+gfQEV9t7K0xilSKYoU/TW+llTx4D4kSN0vng/fuh47iQMlQWZc4I
0Q396bfnFEXVmEWFZbtTMA/BqjMH0pG7Se2mlSmVhUN0t817mkD4vpV6WxB/KBMv72pSZFXridvD
WKIe9BzgTiF/5Er66ZuwlBT4ZZbYiXevzmCnGTQaZ21VZu2ZQSevJzP4KMfkx1sR8hoWIJ72CKlY
e96+BzYz5MjuctuN4AUdSgyfZ6HM7Eixm+pystr6NqZf+4Hf/MdTw15EpgTqKuSznN/bgw6SFXRE
Dthuw9u6iYwpXzVOFn2wui3L8+sKBoMxvDIe8qhIuT/ey8qtDIKDNDamK6ZCPBrxlEpunKV0omLA
WPVKgJWQTqI6IYwNGqH2UYjfD7cMrkxkhdRqiNQWyc7bs7TmJs5bs+L4RH8eunCmbaELZdyOxZQy
q27jj7wBP6wIHI9blABEimjUce9u0s4BJByxzLu1FenFtR6Uwezy7Aj13Qyp0vng+fjDr5Hht8nG
B+k5+lDiQd6eoFrBddFxKblKC+fKCdD6YEz47YfUchRWVIp4DFbINN8eJRNDb2NJM9wsTRuiZUpl
Y6R64ymlqngwBaqvdWD0H60Ny3X/9uJhPcDpwlCEeDVqxLdHLeY2YChObm/qhAxhlPE2NpXPhWOd
2FFzZeT9gx5Enm71V1Fpdh8dfak+3x4dARDSQ3T9iz31/Q3StnM7KFNmEC5rCF/SQRRGYdJ56WyM
Z2ZNG82q2+QcF86wkZhUbzvPGGr9668fMO9+v9SPaHCXl0FFR1The+lTopQF8zuQ9YlVgFJoSfCh
F/6bOpaXowCmXXT0OuIg/d1ikKXhNFcxaBoDFJ4X1xHhYnOqfPCWvlsMcMwT3MNvkmRExUQw826d
iwsVEbM6CM8h6h6IDa6l+7aJ7cyTVE1M9yCdh2TdRDV22aGbsvn+1+/lu1tzOT4eoKXkoRxf4tPe
Xk+GGlZ2NCNP0AiBu+DJQSI7vLhRXUu439vf25FyNJ5t6JrRQuLX/sGfZ9IiC4vRbL02ZAyR8tYD
BEmTLndNa7A/ckG+1ImvLlcOhzwFFSnSf3RltCnentyozIGIlar3ZM2WEIUovVMMrikaa9j0QELa
fZcw+UOVQp7HFeILlbjxgs78xnQyqT7RhcMcG8NW35v3QsYssdJ76LArSw2Vq94s8wi8TWxV+CyK
gRh7JpKdtcJ9J99NmSpkP0mVylmTD0ckqttSOZe3QSLrybff4v/MBP9myKze/zi/96T8I78v/qX5
I7svWEW+jQt3X//12/d9mw1qBrM9Ym95HCw5bC/7l+9UM/0TjndWEAQMVBuoUf+aDWrKJ3YfmOJV
hvtLi4Yb90+q2ctEEcw6kSzct5TuvzMstN6b1VXKAF4T20Yejlyu79Mls35AAWCg3SY6c5fEh1po
J2FVPpSVClBHzVgU4jPKgOsusPc0J/dYMY6rxM309AhLlwm8Rv5iVYrlSSa6CG18CplXTHl40D1Y
ajNeuWCtxPdNq94xmJ88PS5Dt9f10kv69r6PVa9GV5TCZZqb5lAYUGlwz3uqXt+r+kZVt8mlk5xC
bRBIE3R3qtaB7ZulV+6dCuX0xrD3tX122jJKsSxC5r0oOuAI6Ta17ucaChE/aD1VgQviSu16Sly3
sQjvZ4ABY8UdK1/WV1V35qTnsBzi8iJIjpB01aVnBKtlDJrSm9io6QkcAEffZZfZZbJC/oJG5bm+
1uSL+tiQXXBwfNRSnsfzIVtna+NGClZT7eZ39rSpLumdIE24khSP1OAaIkr8FCkXxSUwnqs6Oyml
z4wdkIHMLhqp0JW00pvdTK2O62QjC3szJ14jjRuwFfDlBjfK59UuGw8YurZmd15KiNrWdQc7TnGz
IvMwvLrKhiDFViWdyOtup0fpTrqbHuWXP+WXP5eP0X37/O1jdK8+ts/q45//65+Te6bCG/2xf9Yf
DdYkd5BU1q8JB+s6mNbOpk4PKmAw3YFLAoFB67Ad7bMqv8vI4F/LtP7U8kutEllM2q2r3mb3uub1
XeamVzjQL0Z5l7bweDau4pW7aPZB1Q3hxhEYqE7JBlSM9RCtEM6Y5amovXE+RfSC14mfZSkbPi58
yPLUFluL4crMtA5GGR8KYx1JPvaVL6Nn9+jPM1dDQbuv+e5FSXs5eqNwO8d17npPP3WFz9fZ96Xu
Q42x7ja52CYVA79To4LEMvmavAk7z7I8c1yD9pjOOM+I+H5khu0KBtng6lfTWfQQyGunOcuhchX7
EQndUUBk6zbq4Is0S+zoRSg9hs1pbh7UXdatww3fXkafx/Fi1O6MYn9myutEuuVSDXUWeRLzAP+s
CCTwFqKUPZVr4qgIBiPFZGHk9Ls0xQ7kxfqRMISrjWdRt9X6jTyDUV3Vkl9wwqWxtqC2HqOG8SQg
VF4VbozgWAuOqwPIg3ENlqI92Od3Bm1ZBwF05Dmnot1HEVBM7m9vUq8a6azpF2MzLX2xSuQzJoHD
c3QVnxyv1isbxd/zusYTK50M98eSa8QuTVjHK3Rvntdg96pm1etec0KGRMM40ne0g0CCcCWd9pHP
T1Qn3wj9ZvJHAF0LWk49pPlzEN8gdXLTCRHrYfB0SHtIFxvm4gQxbVSDXb1kuAZRZIRwA/spPBHL
+MSkrRMdZRASlfgBUgP4pb1IDml7KMLOrdKDw941YHLKa3NavzqT76lkYxSDnx1gSxd5/ZwiOAon
L89G36IcuZipGKKK5BBi9G0WmFNV3yeNvC2+AsqGskYES+8BL1ggPx6iUv5ufz1FxsBL4zeauOMO
bpDG1MdTrLs0mLzIenIG6aZNoEJus2o3aUdLmkZWuXZ4FSk3um1wpptCXqfF50L+LGd+RWzAiX2v
JnSdI4hFKMfm/ZAdaQsizPbZpbvFusvO5OkKBYBerfvw0B1bNwProeKW5/m5I2NzcskWkF7+T3Ha
HTfHL//Mv337jMzyCt+pcOdlQYMs8O0/o/Gap/KY/JJm2LEwzkfzzQRUJ3RTBs/M7FYE0oyufVbr
J0bgKdMDlz3GVmmEEJMzmT4xpowr6UaSfZKv4457qib8ALahhKgjkwHfzSsKQEtIXhjuwkpiS1i4
VrFrUABia4WXDKRx2uOtiKqdMK5zPxj8wV6ldI6TuYMNE5i3ADcbJvyMgHlXC7pnAG6wmxtoeYsH
2w048grazOyont3htRfOpgTe1bnMtJ3qNhvMdbYq0EpaFaAr17k3D8lDN3h12ng6YI7yxAw/lzwe
AwZnxZaK0bKQrK3nk2oiBcUDXTOqtwUZ1y3bg7CXmOmOfmxz76BasNXZn1L1rIXglKOykOp72lR+
sTe4aeP2RjdGv8KQ5rTGWrVmPymDdTZUz6GReRXucpWOStKVADaHVapeB0r6wIP9S5IxjRil0dXR
raD6WYlFzE9CS9CZngyBZJ7P5ZKJfNh7oaO5dqd4na7smsL0paw6WlhBxmSvNIkEz1L4w/A8hAe7
uUmlYWOawKhiOcJCciZpBA1Gih67DLZX+hSfx0ah+xJMtTGe6dhjdHaVBuqTc5qPl0o4usSy+qmq
IwKtSW60mB9UYe4O/byWaOJK452h9Cdpohygspxa2fg5z8yvaqEfQv00Kv6JKvW0eiouW/H01B7f
V/8FaLpLnAgzn39cgW5KSs8/LruHr3HTivixfV2Ffv/uv+pQxpfLCJzsDbYif5F16VXQb9ZoI9CW
fV2Dap8Yy5iUrDQDGePZbIT/rEGBR5CvRVH7Atx9J077pVhtKahfb+qpP1nNNBIN+YiB/H0ufFzV
ErnxjuzVgTO7dW7qgF9xFpNruevtbJ0ATZ0t5YbU/jOhU4KHnT+V1jHNWN0v2+bIyM1tjteZ2P5T
STL3Za+fkPJzZA/pZ2I8T+RovgY8PvIYtPYZrYFeNFslBTxXqA+THO6FLl+UOi4mKXUKD+/u15zh
V05kmQvA0bSBqbhNPmyyDNxVmSQPVpqaT8iwm0UqpSrXI6DvjWHUKEjZ5+1722q9IVG03RgxJoGL
1X1uU+JmNDUb7+QpgGcEAc2T0K2dR4i30+Y+TOHBk8dBZVGZj5Ucj4BJDVwsosn3oTP06wLx8imS
2GirJw0SgYo28TKhs3cowDKClIV5AQL2MpSN8hGd86LrxjclqbJ+0iadsUapUxAhi2GFaNMaNFVa
2MZWLqybOmcZnDrH9hKdR1luZ8TOGAJ5ilydIa/facmYu0FSpxurE5cVZiIgfA3e6yzwRcnXsKXd
p3kTnjt5tWtrMBU5yyoTBS8o043T535WTruhL3EARvsJxpyVHjVDemQnxc7WhCdy0E/trrQ15HQF
u//StY35JI5rt5ootpIg+jyFPV9QnkQ6jxtHtOxBqubBCK11oXZn/Oq/jNXsD1XoKfYtasD17NRu
rBe7Ods01EKSdWnljkcHndRtsKuck46uJ3HMgxJJ5AaN3VlRT8WXCsAwNWNvtQ140LB6bLTZWCUG
JaqiV81OUYv0s7bIibIiOMHovxNzJtZjId+NJINdL0w2aFPydgyS5JQsKU0q90aQPOn9EYy/NTfb
2kqQfEjqnCKTMC57NERcwI8ibbIzahtj23TxPiFUMA14iXndS9gbmTtp/bROFWz/kFm/ch1I3mxB
geNlpYivg+ooz7LTLLCQyqlse5raOIzEV+00fULVJQM3tOqGWWQbnurzXLhhGoEQc4Zb+t2W97IS
/VZb4L/agkvkHXyXJQn+H6+5V13x8MeuWfb8zevl9u/f+10VbHyiR4tNbNHdLE19NvHfkT30BFAh
La0oel7Y7Flav6uCQfYsTXn0VrgqMeUtjvXvq+7yKQ1TPrHwvEKEDubv7Pzftf4wTeHeXma55D1h
kH/RLb2aNipqzu1hIPq3ZICpHRTToYxuEy19yLtIbBzsrGssKq/eqLNvza/XgjLlXcPv5ahorwh1
YIQDyOtdw5F/iE3AecZKqSDutiAbaBmgr5/ifN/r8ckkSgpGU9skeXaG79LympwdVSqi64RVdsVz
BPRfkejr379W/3siqL5flb/sY/37Q/fHcddQUP29hfX37/vraibajCIBBzmKK+JqX13NMqmJBHuS
8EQ/16GL++fVbHwi/JUEfO1l5PHirP3zauZT/BhCTnlQcc8hjPuNOuKlU/yq2bpAUhhpMbPDGEi7
/H0oqwSfb1giZld1G+61icJ6SgJomRqZujyjfSNKUn8woksHOJ00m8O2R4SHcDpd63Al18asTNsx
NHfFzP3QGHb5T6yG/z2vMKawRERpDKZtZkI2IUC/LFn/z4V/6V989lf/94+bp6Z9EtSvaHbfXHw/
/ZF/1bFoXGWN5XHJxEdS8Od1SKeV609ZllU2PmQqvOqnap8ohh3iCfguevHL1PHvtSySOypgJFYv
663+O9fhN4nUqwvxZ+/FaxUHQAtNgCNWvDAPDFcYxjZUzMgnQ2Lexm2MHWvoow0JWMdGJp0nev+Z
jdqqC9mRGXqylzUov6IrNuRdn3R96lqMnTunOUnrJruz7THwegkyec7U21XVUN1Q295oJEgwxSXm
blKoVm0x6ady6sR+Es/PmRF+waZXrCfoiAcpC9gOk/AlZ/nFULHVzTFfnHfthKGwL/VdpWSg51s2
ftNQrIgSiZD6ODF76b4U9YVQKY6jUcHY0MXjZsIJ4WYWtnVwE+tyxCha0FjIbX3t9MVNmkTVmR7T
dzOgArg4VK9KXbuPRHxS5OaFHGEfMGTiUWsbGXkSnZSadTKX8WfczeeJpBwYBB5HsbrBoTH7edp0
BwPNgdcbGrlOSTV7hgqoWVjORpc71S8a+Vir8mecA4EnwkTx9FE95N18mGaZLBadYVre2507yPJT
E2X3TWCehNHY0HOWJD4vpSjFhbHGm0pp2Ng76I3kouHNPRQVO3Slp33TpEdaFaZeUDiXaZDtSsc+
7dRw3uRtOT6Jpn5GXdd4kREu89lp1yrZqknJti3gggfjLkhxjagrBOAJc3aX7Y8/BNZpEWfP3SQY
TlddS42aYzWwRHVqzujTuozuTJKAodYimW5IE7bNTp1kPKtC0k8KQceUqZLYwIe33A66px/I47Zs
FOtyUB4sMvEgaDfxfoqjyyhUZyrsIq9cg6Aa7H+B2+Eivonj+TqPLHysJA0TLwQWthjLswl9+6EV
w3A2L76iXhqk/Vw0X5omcjY5idu2lT32hVavUaRjCVYDXzd6a08Nn7DlWDzAynSwJLnYSP143bTV
5KHNt3VPrejsqsBjE9mt1GzrWPlpmjRXzKx8zFm0GyG0i2ecEGsi0jyYzpsa17/bdJrXFZHfV7Eb
hdWupDMuprt6Uty0q2lGml4zFedtoWwE+pU+r47qUPUK+UvPZsdJRt8QuS8FpPfjACL+nbBSg5sD
54CdbSxxJkfjZmj3iYNK/CTtbDczEUJqEJ+N44IYt8CGhyxJyqlFkeeS2O7L+JCLnoCK6/+PtclS
jT+WwGDjMGrZeX+vzhf72pu/+C9WtvPuSUwXT02XtX8+bJev/I9+8nt5cDVVGOIeMay0y08Lydl6
XTlQaf7j4vnfi6+4Fd4s9nz9t6Vd+WSBuGSRXpRH1AZLst+3gllh+Wb9RlPBQJRiYhn9fy8xdHoR
SH4Vhq1LpaEtSvDvSzuf0pG5LD8ItQROOON3lnbnfaeCMhmuziLMQ3AhIz9/O89VnUJaZqiJGwSl
/BADZTnTx3J0J+5Pb5YZIzciK3cBDb7r3sra7RLgeB3U1aGG4bZhpktvbyL+pdwlkGC5cAbb1XsC
hsDigVA2dNtHDmMzZqIPkYz9Yy6LO5Iz+lUvTedBBS/a0vLMHzsn8ma1THeZOXce6quSBBZd3Akl
vqtH+0s1cNsVpXY0jcG1bEbauminaBPU4kixcwk8dnFdmUp3gt73KXAyty5h2Zb0ZsnnyW/qqe/9
pp6svUqq7kZT28lXcoXkPqmx3VYZ20ddki94KflxT7jFUA6CWCEW0ULHQi6qST0NZzte5wrjtqKZ
Z49nUb14fPtVIJWQy4f2qMXTu57CrvChaM/rdhChX5XaV7i6dGqZx7upkW86O+qvkqy60MLqa5BK
NzouZ97p2HiWRmVvj3F0FaRC3xL2t3VKVhC6OLVX5dW8n2EGf5Mr/9ae9qrM+e999/D1ffhv/7FC
b/NULt7S5v2P+k94T6u/LOncp+weA/frRWD5hu8Fm/qJHR+3ITs+jd3w3zcOqvaJgEdE+2B9lk3w
EqX3/a42TD6lUpERrfvnbPz7XW0on/CWEHLGCJzJum7+1sYB5RKv7HUHkmpxMecwnWcDwb7mfVhw
P2qYH1C9rZRATXU/JqtgrYy1RcbDbG1DAi/c2bSYM3cKzXXJ3hlZeNpDsFrGgPNiUIytTaEXd7U8
m67izNycpdF6ySTtnHnMeMapTLk4ER7L8jlzqGmb22V2aUncU9mgM2fvxb5Oc8PFPdO5jSwsf5QS
ZhNNJ9GdD5u9XYiNmc9ApmxaVdHMsDmAx8dXmZ4zxCZwHoaEDnlSZI0sNHa7rZjiWErnRpaRn48k
mmx5Cn6p9AbofcJgtSNLPWAgCTnrs5EOOtK/SD4o6syzkFQSVx4wv8pWu7ZxoW1MDbkZJWFzlPcZ
N5iDXoh2HcPKOhyO8nj6OkSFDZ6yAGw/YqzLhmNVLhqmhdiI9XBp0ymi3Bdhoe20CJtu0WjpFnQw
nhpNDVdCrhfueCZt06CJt2oZSzyuo//H0XksOa5cQfSLEAFvtjD0ZLPdtNkgesyDLVTBm6/XobZS
hKZFAFXXZJ4cz8Q54IkCj5TvfNJh9hLEVh5irsUHl5tuNHVt+cvw0zbUt3l7w4bqIn5XKRCFUcY4
Opbj9NBr+dN2sZ1i/G8Y/QP15fbSZNPJdgei5IXRh51vXAgJd6JFmhfanfVUirTqQ/732YbO3pBM
lf+vVaaocQZPZMKD7cey2yzvbWX/JS6rOw9eL3dB17mnTaXqkG7Bj6NtT03P9sWyK5OQIE3Rf1Yt
Cw4UOtoCL3J2Ztivm7SSwejuizVVV82T37YeHBYOVF4Dqw6OayvJpukJG1tSLzgU23i06nRkmTli
wZVwE1SF/oDAIhW1Q3EuOuM7yNkDK62A1cLK22DzxRMk6BXz79sKgexe+kH3bej1FhVZWx/yuU3P
WYttF2ZFPkMDYZ88uD+lYcc26/bV0C4ZxCoby2ZVoeNYeI6O6i9zDoTCcC858++sER8uuyBeNp5F
h9ZjO5QdY/K+QSwAS6sVOfH1OChFZh9QgrAvagoKws7YDuQe4IJz6uaJIotFuxxpoULUKwGfp93/
Goit8bECSP1UF3N7Lhate58ol4G6RSmfFlt1u4n49c9d17Gh24yo3dqS1RmtUofuoFcwMlrbP/RN
4T/hgLX+lNrQsIo0EVlkI9lG+qh2wFNKI8zbFf+nqQ0XQ1+sU++0sEXBqXmJNDxC0+kpoHKi/aiI
e7eb0jjZPd9Eb03FFbKk+4zzFtEKbpq/c7XeAjEkY9nvZWHJGBCKAXLdnGIyu3QAuTWuWncT77Y0
JMqGrPscVFbehYI6AydiPc2VKqJ0yjvs7uOyr7YR+cU4TixhnWG583JfvN4cXzfcx6gmNNknQV9+
mmnPBrccDuwBTjVitdiQa7q3W00iY/BRWCDKcE5kDpAlv82hVc/zPs8Q0dTMSMhBK4eT5f14buud
p6nVD15RFZG5dssVqsjAO4WZYkf2QxOPRleFgbtpz3jzgQNNJScRgUpRPi/sCgr33c3Xr63Pc7Yh
/j6oRHrMJraEDT0ZOroXV7JBL1P22yJwmnhxSGVe8Ujtm3LJLkWvlUnlp8GpTVOFbi8znJtUqfZi
5hwXrEzSu2Tn40F+4aHIyC9c7VbmwX9qYkWraBKmovp2OsTb20Tpxvlx1b2ZebuH37QkffSi+WnB
soBdKLiBhtz76UHXEq68lE4zHPIFqcHUilsJCwerft/ect+p3w1v8lnpoLFYqADZyKqHV8RTSdtZ
am9ZvXHZIH3sde4bFUJjqJJJDPiCRiwsYV7biV1aAVrS9RHw3UiJM7ybkBKl/Q8zUNzGIqly40kE
0BfWEb3M9lZxT2Sdd1rgzwD+i8AOJvbocYWtj7VGVFJuiiX3I7Y1IRTm32hAkfV7/NnFJQVwMNrm
rV78exYUJ8Te5KeDbBHyOS21Nh5MrYPlU2axMlihjxMbrGH8EoX2NEwfs52/OnUQ1eX6bI9YguVq
1mHtI8rAwBguAfNbDxXSvES2Ro3I4RStIxzEUh1L4/dU+tfVxO/s5MO28J0hFCGNVX8imMK6qK3G
cM3OSCL4GQcyssWMB13Wx9WdgzeV+X9h2Yt40J33VC3z3gFowx87owpqZjhMq9NO5wkfFD4FWrNB
z//jDfMPgVNWpNS3qrhpmi4SHD3U84MNkIsviOqyVGlcVl36ZNQTMpCev7xfnFBYrXEm+ORq5qlr
seaes0NNYtfVbNea3bxPqZqvyJW8ufVflPSzHw3O6y/XL7ir2tIb9nYH7TZMhVdcF8uoTkGTtteN
Cf3nUFqHZVit3zljhigjhOl3V6FN7cecNyeYqRmsRfMSJHTOQXPBIYQV6qqjAh52aJu6fZuRJN9W
T1dPfV9yWuQVY3QkzM2+UqLlnXv8Z66Z/ZPdDLI+cI84CEXGAD5371XpfBKcuR6F61Qh58EpR/39
JZkhxDJbigOUDD7Ouhufu44NG5nhcUXe3p9tW7yakwl8z5KP4pIbffE9c/TvpOW/ynTNIxysv9Mm
G8KtQbUiGIbgIdyMY+ardufJABm364rf05QHV16sb+noacgjIkuSzYV+bIu6pqNw/JdcjN4N76MR
rWQrM70tbqmff4nUHI7s/b4aRxzqBd0Dlhw97LrViea10t9m+L/HoQrqw7g2DWvURX4IIZ2o5nLm
oeftVZvBsIeQ1dLjNs4+6kE9SDTFlaZQpOyKdR4Qq+S0J82w4ZsW3X7e2JuNrnoqg0aEQ5XpCNvG
2WWXhnSoLCBmOao7DELWH27g0MoEvEPs27z1p5hS+dUERbezlb+cUtwQdexDPoiYpmQxNu3sMAZO
nZCi/gzAIN+xBEYv4fR5Qtm1Hc26KfajMYtf4DGnyBm4vaZZ+EkxdWnct0ogoqvjQj9R4nXXPtMI
2aCwRD7pXLWBngw98DvzdJTEzmsrxXebT691pSP18HYwvu51nyVL7qb3zEiLIw8R9TJhXbFhCFRc
aIy2rXI+xsWJxFqstLay/OO3mQvHYWxO4Femu+z9J3eVGk8TulUkiuF3uaXzbesNbSblyagTR/lN
VOfZnRFU9eFptvNuCWk8uUqAsjAsMBhKh4hQZPKt5le8BBk718LR21BOHmPRae1Ywc9mFTkBG3K2
uPEwpcvfiuHMufW1nbXZYDPyeg7LVPzJLEQAJsoeJ1A7r5qRdGLQwIHmPiiRhXuQuBhCR6kXb9mO
drV+StRI+HtzqgE76V0fhJV9Mkv/s1iWj9lRjCX12+w5FHdLttfdCUyd3uShv9owycdgv+ZyOgiW
16XrJFAKUb624/M8btRtoj+RIXoyVsBm+DbjeSqmPbjAF1+5SeXUu37WGL/90RF197kO9GOtQ/6Y
7lto/vco02NeK568L98nX/znr+YuLd08bPhakZHfLFXO0dZr12Za9pY/nLC2k7iSAWKTr/iJuS4M
N1KbgXvNfMnmTPyb5tqNGeIup3YcnYuqRj3Zcrc89xrqpx6SICc8LKoiZaQGYSzUMo8iycv7q5YB
1sp198nL9C9CfrRoESZKNNvkaXHW8ScV9YEZw0dTdG3YG5xiW7BylxbyVOEFFBs64MZZ79DJwmKp
j54qEtCsiAlJPI2rcq2vD0P0gZGfcVdNUR4aT1X3BQXWmM03cGUXKwuMLwOdwffg2LcMCEhYzou5
T8Vjql40iDgMK3sRYtZ/IAvWu60qQYDr4z8r19qkWbwUeR1cSaMbCapOvflprYI1CUrUnsHmWE9C
2DfLH5+XemBiQhzpj1fUqO3GOv9XFgVqtEUvfzdbf1tA0R1bj09nmj5YWTbvgaF2s13GbpPvAfNG
teSPEmgPncqYI4/cjZvw2r8u4KTEsrrh1mzcpJZeVGFToaHoHBfVMNmnK6kqka7Qx7aWdwUJ76OG
VK1zdkBhn4pG/gMj6MXbuprXwMree7M7FymK62Lsf5flOpzEWFuJwVhxXxjV1RzK7CcoMRQxyOzL
LZJ2l5LOgAyxXl3xA9mqPztTV+wmf0sqq5gTSk8zmioijZbe25Fk42oh1544rMxiekdeXW+bX9e1
e3Z9VSPla58l27c8yz8ZjV3dbkB0lxW/2b2BVMyKhMyeg8YCg+vtQRRE/oC/2L76E/UCx1Fxzq2s
Cf1+cGNd6AAxy/qS9lRuQdtse3syOP5K3/pIu0UnZkS6P+hfh68OSKs1VPFmaXE5BR4dPPhTtgC5
cn4JgT6aNuhgz9ahdiCcjF1wAOhi7oHPTNEc2KiMfXmGpvk+tWAjF399Nuvit2unTaILv9q7k/qZ
pBGmo/PPd6qfYWZxoBbLeysqU985DmV0rziKUsR39og0xijEctFd5uhtVd8ZqT2lqe6F5mAdDO1n
ElootGnnzLZ7KEx1WoR2dxq3/sEgjGvOLOujb8PAFBrfXwaZInRgMB+K2bHe2HDh/nY6f+daw7mD
M52FeKKiVhl6xOz0D5BTMmpbcSZ7obzZGxrXwKvGqCR19Tyb3WtQ0dY46cPS6qlvf06Dgz/57gFp
FPrA4TErLA3O1mC7W5p4d4zGSyZbXYvVIzitqk9W0f4CksQ0Xpu6A9MNpFkFTd15g/mY2NT4gPU2
u0WetNA9W13ph74uKJaF/Y59osaFb/SUX6Z2HIA7fti111w0z8Ga2E+ImT0xPA8wHVWMgoU9A2Sw
x+6LDrU2UKo2wszvhULU2xqFjOeckmNwmulCwNX0L1hFeVgH5JeuXqwX4bjvrdeoA9Is8TuVRvdW
aa6ZAOZs/nXCchElrM3OW2yk1mYKOskSkDnTUcSWaaWcOVa1k25TfQIIDL6UJcYfMDrsxgrnX2mO
KNz9emAc5LU7rUROzrA62+XC1xCY6vLQ22Lcewu3jpxzddIfIu+0tqpkE9v2u8qVtm81d4mcFUcq
gEFNvfBoprivA+S3aZFH+uouUzQyaQ71ZvJe7bFsw9K18+e5lNbLYHlFF3faIg5Q4WilxgWhNAyl
iCX/eIeaqu504/4FdsUc6sHgnRcN3nS9VnVU+eMYreVihO2C/2KUcou1XGUJDI91V3tucSRfE7yU
bxTXtDbTWGhedS3NIl4FYFFobP0J/z6rvU4T02c78RiGJViPti7146o7r0Xd7ouRtyWbhmnnZ67i
25k5WpvFns9jY0Lj8riwJ/xNyeCV6GD1FVmbarf5t+21ak8J0+BE1POD1xnly5hvn5Yurtk8tje9
Vn5iyYo3M/NY58jBwBbZsQA1Sq5/PGmiQwaXNvT4S1+/LvXyW1XaFgWizV7rHrV/tqLFiYMs/TI0
U6LaTZkhmPTWj56+3atcE4lo5MqMsGcEs6Szd1tZwcVmlX2ZRE5SbnuTGdPgXAPNG8LM0SxgYLI0
v9Kx7g+ZS/6fNSh+N7v4soUawiLVf6cO2XwmP8+ZejNHlr0VP4OqX/N0/dLm7hKkKZYWZxJxOxHe
lbnrSWseYofee3gsJuC2eZttp1X43mEC3PThV5oFpnYxfGB2mr0c27nOMHWAFkPbR8aK0RtQelcm
F8Ok+0SZjPWHNRr5oSmEwS9mbOeOl/tMzGkB49ReXooytz78WseeoeyMYy7lYG635XFO64wks6ZI
NEelfahS8zLr28RbuK03B5YePV2TP5MFK076BkHFzjRrlwdsNSjP4LvKefjHlAY0DXCoE/trk30K
dPZSm89uaWl7vTWNp1VgPaUMbRt/Z1lwnOSypG+qkf9JyrQ4HakT4OFVGyvs3Nl3mwlziVDHkKEi
lFW9146dQeP7/+l06PYgZU0ta6KlT1WyBgaNJGsNfZbFvmocQMXFwA4d8+8u7Vw2zGgpSyzSre5R
b1e1HbGcLPgM1PIKSji79JBGdyNrxuNm1vNO0Yd8uWBD68HaDl2Td2cxQ/+j9MX9Ydyq3KvflNPT
L6mC8YmakXc6NYXn4lnX1G2ts2mnXJ9Lr5+GYV2uRV2sTxJFJWYb39ybahDEA2UMP+3uMGrbsKLr
8nZO6vGAxfSjm95f9IlfdV5Q4TY4l/T2y6ihYKvA5WtahB62Dx9h2Kc9kDSCWaO6ql2W1Pn3Yj6s
/biYijjdTtks48kxUI4t5WY8sws7Lm2/QcNefACtQbDHBy6p9NrnoMB5NQxPrdtc9U0Rw0AljPY2
sduBkohRS9BqJueWGhNXjL94pekdcwevjzYgztc/acxOoHeS3nNijptpL/1C/scMA4+89toIWNxy
abO/qcuD8Gt31+To4retgx3MEf4BGeg0TPaL7iiLNVX1X55T+TFzb36JXHmh/dCouxuyhtZa8COU
6S6dq5cmzaakQzLx4XZ4wAaz1esIbC4CWAH928i/FOOUWdkvmt+EljhJrTzrGj9kUAf/wbTZMRuJ
tGoj+m50sULl/RneT0dbr6YbMZHuQxgvTlbXRZvvXPwc5WtQjuzoxvV13YwhWbP10+6cPKaz+M/o
eoS8erovlFdf6tUMc2329zPj6ENRNu15UY3GUhyRrbeO1xXd8sEaQZcXwBjOVeB9ee6c/jWZcs7p
9g7Nrn3L3BrXRFFbxnkWPaYZ9vk1hEtMeR53yVoYu9ZZI0n9izx6Kux7lwb8111R4Eq2NKdZL/2o
Vx3DW4xTtMGaDC1vKJ70YuPI6VbD6q/DqstdP0E4QS5SAfibqtFok1VNufgNuRqPhRQPUNQoRwvQ
ppX5Lv/45j0G0lNGdu5UbPvUcjS6gjnFZ7K1tfrrDoF9k7iHq1Pql6TFp37hfxmT1WPzYaD5Zwm6
wI9bsyt+D2WznMw+m5HQGPnK8Nqkp6+a4dcKbCGyt+V7gMcX8q586J4cjZAmIz/5mvXiyC2kTsov
HBnM2sh6u+i0Jq+Nh5nPhrq4r7RK51sdgluW9eJ1bqqcDDQSmuEmQ9HU8lSPpxQflaXZbG8abA+7
Ua7ePTBo8xAT5GcYmOVeuaVLPOQj8aIkZBCE1jNAmjPcsG+VYwUhy+y0sSoPleXtV+/vYPMpLYZk
Frb+G4tSfJCzyHK5t1PkCRTj1th4OzXgp3HXpt0Hq8naZ9OCaOs4z4Jc+dGqsnyv9/P3HDjPgzGV
R8ihMsnWOXsJkMU4bLhCR+MY0poNWCfimjBVg7dL2ZKZVGCcrnO535w+qTC/dZVdnyaI1o2RGeHY
lhMRExY75LQu94vJnqMWTLhL+GaxU7YvRusyc8ufjUUP/iCrX376VStvxcb9h7sHjMFKrADeaD45
cx42H/B2Oj6Lcb0Lp+TYsB7FSuXeViQqiS1nvuJZ1jO1nLm3ii0/9ln5Tn/zzktqRh0KQGnpXw+V
iofhavS3Y9cEz6R5Wv8x9Gp5ZAQfxXrLF5Q3VZ2MmuC1SJ3uzYdNeUST9DebV0ZGSJGqcLbKg0Tj
lNSpbhI5oW7l4vyzN27jVgMh3rHisd3CZQaqM4BON52iYOWNHpHHfDN1BygJ/IJ3u4LMSjUC9Br6
tIsMNzQqYo7HTsbS7ZcotyHMjHhUO204pn3Kriigaea4t+DUiykBqI7pdfPKPdjrQrDX9937IGYc
SKkYd1Dfsi+m4P/XOCF8XDz3M2Afzxmjp/+NVa1xiQvtU+/WlPuE63wNDa9oXqp2rD9ZuzUxfJKa
Frm59kvx36aAm9baH4Pk5MTym+JLr8tvRvPjXsnmr8/bzbUemqUWbmS+12bB9qRqZHtIyai4DVsb
7Gn934BPQnLqKH0IpvjL9VcnhUojgQao9tPmWlrOemb6viSd3nevtluZ18cTHLwMfmxn2Xg76hdd
1wveto1MPNC2/lynZphptYw0BCyhn25PolTNXvV9H3uTWyQbhoLexVEnRfVnsr13d2lOc47xVqsO
meUwzs4xgQw1NpRWdL98tkNJxY9NyVy2OytI2c222t2zpTD5IGzxZC5iotUuyHXtV3ycFv6rzp+/
+1n3Xg1r0H/NZemSIdBi1KdBeGkEwKelQtHP6LxMbBP3MqvG/KVdMcEYrKieUTSOl36QHsDv4NBK
GeyaJTOiutCB7zebqt96CkUw6GkQLyLQjv4QlK+DjwmX924cQgukakTAzroTnlAx554V67NbnTO3
JdZAM/9wW5r7tnygezqWmaGvGH8EMt0PbfEKvsA9W8LZaW5XXVQ+teGscurZuv+VbY/pm6ni3m3/
mcZwBFfLXS8K9d7l/nXQe6xnkvrFwcqqtFimWFUd82eEr5F0ix+LMjNuZqbLP40zwo32rDpC7IYR
z6MXHJQuj7yMzQ1uu3NOVy58pXehLbKXlD/8lPUBUObHDqvvazPW2R3TXjb2Oag7FIuijBjSfAxt
w9eKAw2C73CVi2afWredD0quuBSH5o22EI/fbL5pA6kcypH3hkSnxCdPhrja3ok8uikoSGyryJXl
XV244qyU2S4BALRIQKZbM/2/qe2PO5rFEDYQjJ9dCZpIaY2+Bx35VbnaX23MBP/X8GfLEW9jWbbB
9YFw35ijmzY74na52i17XHedfw3j+A++CGzQhh69r2kJpPz0s4UQEY1JrFlb/T3fHn7m/BTgiBz6
NJlIOYkFI+NItuZbm4uoGcpz27r4W8HdbM/ZVqJ5dGuZbGZnRaWu4ryaL21PrlJhcJ6mHc6mQWRH
0x/T2APZFVYD+4gO2+ykWf1xmGp6s/E5mNyKTE95Kab2lrVucS0gD7EVJTwphF2r7fBtsgj27PeJ
ZckhmzWyHdpGi70OHjaGq46pKEzs07AwUw5oj5Zi/RKsLDK+0CO/0JM/20ZEKAuTXd16MIrwbT9W
fzZLmsPcp/beyMvx71oOtNNLNrxUwYamsJ6cFQvlwsQUI0ziNBIa3myUpIZs3rfDQPBs9BMD68Hd
9Y0dkmRxZrBtkdRH9eHLzn71ZV6yvV7UwR6kG84k+Zz9fCxvLakZVEg9nGlNJwRkbYxQb5n9DuQc
HcisurdN0J1HIAhx7ix1HBQ1Rh/Z637sNfaAb7OyD0Hpfs2Pow4FaQaBZGRh4bJvBBMrjrasuwQ1
WnZOSTIxtkbbNzkDysr/6tUA12/B1TuWUzIQE5y0BadstWrWdYZ4CW34kOXd3970+EXWaFjafTnU
Lx5EnmqCV6kiSNlvVssnXrDuNVxii9SnwQMqNszbZCc7fm1GyvisFfNkv33VHKYoBRYiS+vpz5j+
DoQqmLBhZpPpamvuB4lPH0zksPjzTk6TjMxg/uBzPc368Lr5I3FAyjxWvctAbUr0dYIJ0CQl31HT
Vokyh/0y64/Pn2UwyXHNUOF0EhaTBO6xXnFKb5hfW2EeFeq4QkPSirrX5EspfZaDGXEmXc9HaThJ
i3a52fjL84HYt7mgrcSg7VtH2gHGC9opx5TD/lkw22dBCLrNoNA8btI2nqCjk40zClm8S2+pwlEb
iqSu4TMzKL1PNMv7qqqXWz6kiTmr8VA6bIcYK/Eb6vr7NoNikEtzJ5kQB97oc1zZfv5kji3k5KC3
QrQ3a2wOo35wIb4fKsaKV2M2vz2vQBgijerIt2FXlyIT7d1CzBANRZliqhup/CW3md4TbuE62p6j
8WlrCIHSWIpyb9vv5JhweBV5/cltgUigkVtEJxPs8676kj07QdXmdVLraou9Xv/nN/b6VHjKjIql
H2keizW2jRHVMgDEj02MfMA1ez1m6e2q711JBHXp0YJbXxYtipTNPjA74Igcd7izNWtW8UikdMjg
Oao4FhNHGofUawmjw0Rv+MVf+pakayVCxjU4ZEV/MpTXJqS9YgAvwJ/RdpbE4xBoAdEg7z9h05MO
Y7KZJvZWjnRQvgoIn6F17Kq7LB7nYvlvbQMQ3HhAJzfnqC029JjWFYg2MygKImTKr6hQnL3Zms1G
TT1dCf3YOTqTfWm+eIZmPPd0dXQ3/gvZUZ+aXc1RvTCVTUcqDIN1DW5MScsT3HkS2pOiUfiyjJ5G
GySWvx/tBsWN3RfmbWbe89jCsJQfYw/Fl/rPoq1jhSgW/zBNeg/DfLWPValHo5Mz+V+CQj4WwO9s
ws99xhLfNLjWSmsdk7z2s0ug1a8B5P3zmDpt5LhoyxnO0JulhUYVkzO+qM8ZHb5E9a6X7p0g6Sev
aF82rfiltGm/9Nke5vm9sL0XsxAWpv1ci3RST+LMCF4zE4x6NkxuYpSBYMOWb+fGbtE56TyvcHFy
/T8gNeUUGprXfRgyF4lu5FYQwU0u3xuDu2w/5cC4diyix4CMVabeW2vddBZ9DKm9Z9lnETz+nVCY
9Ul8Dq6BzkOcS2eTCSUooVW5ozOE9lqZ4yM3g3zvY0cw4s1sN/ctAFcHLaPPj92U6e9LsZQl7AlY
YTH/OJ+zI1P/xakrvnTdVTtn2ORz5QuStenQScyxHjMsnXNpMozsX+6lyPVSP0RuH5MtAJHDq8ip
aW2ReI/BpoHGIJIrBZFmTzen94Cq6Ii9JUE4qHAUuUp6LIP0tVLu44i1MA3ZZnb08qy75qgdEw+0
JnOk8gNtXB5D+v9APkZLYI3bUXYie15rrmafrQMgsQRx1z9C0uMNvD9kCx9EAgrcUGyWFbrBpBLf
LWE+9ErfC8N5W2V+1zmGsCk8l7xwUZ52J1XLm76YT14l3x/zz13vGfKI5TqIrFmvd5hqoKiOBAv0
sgje12XpYm/Rbl1lcii4jBhGNnks0LsXZGasM0GyMG4PZZ3t7Gx78rEwbO5jNTxtViwN68XQ1oSx
KIlZev1WNcgVcB+/Si3d2BJ7IC00iOOmhakWpovTcYczMBOkjtxUP+R7LQ9GDefFkhMYt/4W2lLG
ylsDEhPGLLIIXKJJbC+TR73atFuVZD0axNlb5Qv1JOkDoz5y+zTaxRB83bX5/09qynbKJlhINiUQ
i2B5xfrAYktn0uzDY/BSvcUJMSHsM5nUKw3/bTvZAZ/UjOLJGPXIg7ocE7tg7tZiOVGXtGelgOwA
0Bou/CKkglm1+MrG3Iy8TfmXpqDia9X8qVxrPpS2jrs77WWsZ2Ayxq3b9mzr/FvRt/8mlglho7I5
Qfld3LWpN0OH8zlh/570QfpHNCM1XZ7FDbKtgzYF805Mj8rVpipjQJNeSCv+ZvHaH9B0cn16mhWT
fxbETaNnB+KOmM1vc3YfmcfGJbanuBrZt6TS1m+I6brINdXyhjvCOPFvvRdW4cRbvmpP1eqDKWOK
lN43Df+IU3I+dIDEdq43VW9U+lCiGB3jereCe0em8TMxFjUXO6UQ3Yf9yLSaz0C1tmuglmyL3JG0
6sBPnaPtKkqjYKz3pTGOrP5F+WzVjnnWA3O+KlSaVkhCA9ssusYh9t22i5h8rc+ir4a/s3AU/XOZ
+m/OZN4pIzcfuNFEFsxSDCxJdSK31Oead8uQVAjb6rheaz3WWAqzrmAHihGeRPGpgy61Wl1D4IWZ
t98q9VctqhEF/2dOrcOhhpQrzIMVDZ9ybJS8OVanR4CdpD5S/bUb8qnYDetD9VHzkvphIa3sXply
e1Zmw1jGt12KMblkaPQzsH2I4gMXNa1lknH2yGzX/ccRjXa1axNlKQ+VPF/GGGx/lLMOe2fLIZNA
+GlDu6Bqs/OyPzhuFo+bfzebepcTgfwGpDh4Hl2jB0ma6me7Yz+W2EUzWUfiJ6Df1j56EI35HgE7
CyQi803JoH7KZ8qhdaousx2oZ2Myx11Zjz+ytZ9sjQ6nfHC5hG+2J1EJDQM7a2ohIYGZGWOzHPQ0
p5H3NcjNuBpDccw0AtVS37iDCFgPk5SJ1WBk8hm9e9NnTk2bBmNiBcuuH6azztMpyvZHBtlH2bHC
ziECMQm4pG5wXMY60U3metSGiSrh9EHM06rdyO3Yh6iuslObjVPkEW5Ek7Nq563P2rgccntPFQQT
rJ6tc1Y6/JsoeB87o+nb7NedkjrAz232dka+UGmTuUp44qCfpiVzXtqcBWhIRKjx03vliK5BpdOv
jRytKzE65c9QlfRH6xAQYWylddJZ+hgNFLc5kpEuveCWGz4pwJ5J9hkZAS+Zf9Cy/zF3XruNY226
vpV9A/xBLuZTZdmSJTlUlX1CVHAx58yrn4fuPTMWZUi7zza6gU5oLGrFL7yhbNYhmcsswBuNl60O
3o3YD5cUuB9TVUPjXO8PnpDfUzyF6PJt5aDZyUG6YpM+5EgGljAq/ELbSWnx5CT6LxivPNGJRt5Y
IDa48ixHWnWBlL0Ygt7wDAw3Qip+ORd5WADVjQMY1Poyazoe7VHOUyxqq4usn1Fh0hhQq1FzYUjU
n4VUxK9dRWTnub6m0l9Gq6mRoq3aJvpSiKQ7polyqNuibhc2Fcid0VJ6npHcu6/eMO7SKDW+ha2O
omKXRFsqJikxqEo8zJtottUh9mTxEocRgb3nA/bJa+/e9GyN5oLirFRJEq+UWR9lekF3ZsTxIEGQ
/sS1LoF89lP7Jc7YJmHax3cis4JNp6Pg4MTq8ANi4Ggdo0TvICjSvRb3wbMPXJa2hCRtE5EzH5ny
s9HF78wm+rX8BHsfJ3mtcZXak67032UhnA0Q6uLUA/5Zl6BYfhnkCNs6y/ODLGfaEXS9uBdGEOxK
JvfArUzvoogiKtisZFgk7dYMwvBXVdgggkFm4LIdsAZU+dS+qHeJGLyHWOrjpRsXi95wg2VRKPYG
uSj5O3r0vwKvqe7R4VMA2YHq7pjwh0Dv8XDvtFNcuWG7CfNIfXOTsluYfuo9cV7ndEnxSfINeQs6
GsWs9m+it9sBN+z7HksHUCVN0G8wTyqapa51720CAsyP+oQiU79KnbpY6HX/RzKbalnikXmyMQik
eVPhvTMo0clsemqLsqWsnDRCHwppDOMJUSKXTFg35pGclgthht+BaupvlRbi056VwaKsrPqPyQWH
li8AZFJpjhdFfopU5aBka98U4iHDCGmpqMGv1JVoJLSadWd45XsZ+U61oQAVr1KpNp/IwMQSU7Bm
lQbMju9nb0FDi7HF+WvuWZa8yOL+JZUQ7bcpD82RW9wKCYkQ6kHavUrmA7SAs98Hw6vpAcikeWyX
VFqSJ1MJeQrKyOg3OEK9ebVt7+KxzWF1SfKCDpGGzBGkgQFdVNJuoCcmSvN8QvOeYss1b0T8jdIp
ReAhkcWKyh5QrBp9p7WK4u8iUaVh1ZYyqPvYi8xNleqUXzq1TJagxWJ02hqdhrpCdwrPNUScKJOJ
ytgqan1f5QKcVeZo9caQdedeCXNtbVZSuPVJZKl+KM62jzXonErdrLB7vdeh2TxA1bKoT2TxPGwh
cCboeWQyZR09RMXQCDzr6AwVSvaVKa05EQMtqMF5FhEhR2LZ1R1CrMaGcCHCstYK5q0J6Fom4PoJ
BhAkpKDWa1JVJ+6DypmDl1rqhccr6CrfG8dwoYnZoHlbqozc27L7Rs2EwMgo5KeY5v3clVx7XhpG
+RiV9p2tonCY+N0+Nb3f/pDVc5qRwY5mKBJqYasusQUN4Vsm5DuqWRgby2+GZQYsYt50IcIz7Tec
FH51tRsCk8tryNN2t6kkrV52g66s0rJ/RjW5/9Z50gEENgVp036pfZGg/AwH1Ib+6hAboIkygodz
e4skzEMSaU/wxEvwTGWy4AUs5w0kIGrr+gsaB+46SRx52eTpo+CZPrVlWK5jScNR15ODjSoZqQwT
NobfBvvlRSTZCbSBPg+oIIKaHTuwPdVYOehxXlHDB1oIyzaPtOf8Y3Mkif6ogtqY+SVc59QjUhOC
CpQdUGmcVZaF2Etftgu5QMtPJn31CwOXWMiwiiJXWzCc/oZYm2vHGKxvMLE03rKccl4q5Zu89a25
bYQJWENotR52wBu9gPIKqzRZWi70AhC3FSxvs1CT3+BnzI0faq8u9l/zJg33suTLD3WNgqWXa5DQ
I9GvY96elS1DsUh1IhpgIaTlVc19AwS3U/MQe3hoVXVDjmuU8swLlOzYilw9lBZIe9Xtad1LVVd/
Azbeboom63aEXtj9ddLvofHG2hAahGzqQ1ZiYgedMKauNMZabtyt7UFtd0YZ9P+Yzv8rkt9V4Zr/
N67f/4c0PuuqDMiqeE9+e/9n1HFJ3stzRYbx//yHzychf/0f1MAA3GqIGgMT/h+aroRW/n9MWUFh
HgmbfyRq/pvRJ5lIgSAOgQgDCbShoDr2P0RdSZj/wbOEWwrTIRDvJhy8/+Yn/19VmauiYufy/ToW
Pchaw/pF6RhPGXnkIn7WYMBLmtg0aPt969fOarT2uq/aoD6AZEt4sNtmX5M4Y+NWWVzr6nBXJ2my
FDIVgLbAthrsNloBUYl4l+bJtD0QvavxoKNpAPa4wyuXMMMAUJgM34qufsl7/yc48xomaq2RAucp
rVci509E6a/Ec87V1/lZhqnjzIN+9ajZhiPV+c9qc9dOMzPp9lE2WFsYD/JbNvZiigE0zPihMFmg
D/jekbZPf5fl6S1VcpxIP3Ml+QS+AHEVjBFMW4ctwhp+nlm6mNxGmSLvyVJWPywSeySzuiDdNCGC
o1bRwZx0ZG/hUgv5oUAzzOYNhvPfuSPSE76UxJmp0WvtrAJOsIlDQ1ZnpmUmP+pUB0Juwv6nm1vf
tSq1i1kCMWrbqa2YSd4Q0F0vtV1B9TCdRalN3lzVAegchDECCkYRMHulkuDHUWaZ3Zj6kdv9v6oe
H7/bwhQGHTr43ybK7+e/u8i9uldyCE8x9sWPkVvRsDEVG7JmqiH3oPgQiWZNBMTHoI3jzbrW0e46
XSHIz21IMENZzgaaTK+mHKg3ZfnHWT//Os4TxxEtJ651gELnXxeEfmBHrSL2AUp7P5PIIyk3y9Dh
Zeu1V5XgvF/iRuoeAjfr7qLGxsNYE2hGGmXW0R+1rIjSehs6/8rRYpw1pFUEu2Qk52vG1JCo9Ete
nKJs94UfvMHBwDvEwub9+tpoF8eC+wRuPr+f9NC09HHPflKyahzdLXQpH/ZyInfzomgrtp/E2QVv
HOY5kY2hDu+KJ6QlvFlcIuNIKihEVvFzHI26EQYFQIO5aECkI8/XLHQNVVUyDLxzq6F5rvDAxWAR
/6EHXht/oSp9tTRhu55iRSoShIrtnz1OLOAwvB5oKY007UnrrPjNjIs3X28Gd+n5cQiSqfQWWpUU
izZCqhOgXxWg/27SZBxCI//DxgsXGM1EyY05Ui73L9cGVy9EbAIYnv7zOSooK6YBNqF7tU6rHyLs
NWum94le8LGqNMdYCE1no1lRY6LQYoLufjK8PIaSYoJhWbTPyRykbvTn+tIp48Y837iIt7I7UJM0
TENM/QfoxFdhm9n9PskayuLOIPYhgPOFQ8t7C0gfu0+pJalJm/bbMKT5qg90cwPjKv5x40suj9Do
7AavHG01Q+OaO58gZdDcIMkkeS91KdQ3B9Ec8MXIQ82CUkN3rFSNVeCmAayJVO7fyKhBlqUlExhC
4c2WIZHtaJPTGYvrXza6k3yeolGdDXErxdRGRxHVHD/80+6uVDQeo8ppTmaY/MwE00TJOJyj1aXO
w05sr4823SeMNsrVwQG1DQj49mQaoCOjRdEa8qkkfHvVushbxUGRbK6PMjHF1BG4MwkR0OzA8ROV
u6mUBim/jkqLq5x6mZZYg44hehO0ZAeHFmnfwHyXY/UtM+kC4U3lvwVxe9NZffwp5xPLlGIgqVHT
wwtiFB/4PLGDHcGrT+r+VHd2tybgH8kZcrmEOyqo4FsPsAX2FviQjekIykl24+xNK3yIZUiUqUNR
eCarzTB3NOeW46QyfWZRxkM2BlkTi+UYrfgm3xaUei0iJzrZCf0ho9K4dGKI4B7yTrMhgChvhHm6
zLxKf8QnG7Fhpdbpm9LQIOmvbmzBc4GEcbX4GvaDRdhGCj2qx36eKayaO2ChanRCBCRa6y66zWpX
ovq8eKhczXjSYw2IuurI6xvbZHo9TAcez8anva+JBChgIEenrgWorWZA7zpZDegCJznCKpAg/ASw
Ym/m8rLO/AKiQbKyAtu9tV8vDiFUO/apibYYp8IwJjPQhYrWJQDjT2YGqsQhKl5kHWRgp1bxZwuS
FFl2auCJ5CRwSF5Rf3gtkaHvCqN6acvBPAa1r+6NoaMo4EXFjfW5PE58njJuZtQweAA/rtlP81RL
tlo5ZuCfVFoSYNDN4oSR4UbHn+weyAeXfCHXD0FQ2fdGgxSs4mbujW8Yd+TZaeITDCQ8RiUPBHem
Bm9jZc1T09Y/yZpDs1iXHzW3T5djy2lbVooC3MXxHqzczI7XN8lXS2Ooo3AQ4m/4ukwUJQX/2o0H
h4FzHSOkmu3hxdDTAdt7K8wXoxt74cNl6OKXYtkx6noid6dOovA+CmJkgILgpIN/mjdOgCa64SC8
gHbx1q9o2mVlIZYwrKiUGV1FndXy161M47mWRgoR3ZscpOqqL/JkSZWa1o5CIZvyrwaS2OnfSo8S
gt5V34wiU1Yule9/ElzSUhi8x38+9rMM55dzRriIE6YQowLo+blq8OgG/Fn7J1HXIPRDkIqIx/0I
lESaKbGm3Yg+pukYRjpcHZbJO6ZwmUyNl61OBrk/RMEp98xnHMGbdRZb3koevF9pYO9SG17m9U0x
0RnlyhIcVVlX8U9hnWhLnP9CPfSHCBYvGnJ60aFlIcA0ls62BegMkCJEiA5dE9p5j7b1YOvpg9/6
1S6t6nWBfc5SzEqJmb/+TZeTrvHTR29OYfB39vjfPx3SBESTJ6XcIUrZWXMtNb8J0Zxg4tLidkDA
Xx/twxbzfJtq1GaJZUzCPUWe+rwNTRbCkqr8UyINwIaLNsB8Q9JdATm6G4o/WqIcTctaAREgxsEu
KJn5EIGg3ZfesG7g9VQz6OaN2+svNPCin0w35dHrXzlxn/lYJ0WYKntw9KBCIOh8Ugi849xHreoE
uUo9NHgmvVRN6209O4J4kGTotowNBtwTangmWCm0dFFSk7O2UGCBPLV6Uz8odhT9ttyx/QL0158B
MkLXVpSJuk8qPd+5BvJZCc3GH9e/Xrt4pgUXnmGxmNQ1/jHw+bykpuUgr+cn7ilK+mHm5Fa+jHCB
3CQ2eH+/VqjpRph+x9QdF24Yrp2eDlVf9v0PPJnsTU+xFLh7SMUbyquoEeWRlcqjbNstDDAEMDrC
9k5ILRJ5EviCUkGmhfsUyrKz0Ar0hNJG1+akvu9ugiKfXjxacNGeHPjNC02j3wk496kLK/GA2EyH
LRxYtjaPrVVOz2hOT0vAJQ+qtVWTgdyYGxZusv04eNQoqMIoQtbHQPPTbkc/SIZyNUhHsOU13udl
tkj0wb9hifnxrFwMw/ZGo35UjZvm5bZbKqnSAaYozRzskp6ZW5FQpA55i6B6Ki6WHzn9DUkZngJq
RfMy9+tDmrXPnpMMeyGs9C6yowF6ewZzL37BfxV5DF17Nvru1WljD3wNYJcyb9e5qJy1IyjuaKg/
zfMizm88ouOkTH4N19aYK1sWeZE+yeMtGfVHdpR0VLGdBDgsoiNqUsHv60vzRbjAPQTbU7dGJV8k
oM/XxpEyqkyyER99SB8zByr9Q+x2ZMdqctDK6oDYOpReJ8FyLpb3eqHHN96fiVrveOz5An4gKCuD
Z8GefIFcAUbuej0+5g08Wdgy+oPkYL7zK9C8ZV4hdYE+POhvu+1XRd/tVIDibYfvlPfXFf68C+wb
lYqP33w+9XyRRXXH0oikdHlyO8MlcSRX7uLj4MLDVR2qT0rvi9UQaNG8DZP43kp9+Rm0HtwOvUzW
CQjIuewgaS9b6OOpHSzDFgnNP1JZOtDu6GtBzq2XaKcEBFyh9a/3yviYkLwgQYuv3fTmNM1WA+eo
xccGo9Qlulxw0+zw1jNykSSxUJRyqXsxDAqKY9j36RhHsidXva7GR2T4yjWcOXcOg75cOD2KmNe3
5eX7iKHkGF6j5YRi9HRP0L0w5LS1gyPEBXgefQVM3olH+iS6TKEq31rxL37a/45nEi2c/zShBUEB
CyA8BpG19REHm4HPvy9DewPMAWSGt0+s7C5SgfLExsyXNtBX1y2AfqvJ79xudf3XX+RYgkL6+IpQ
TscMUR6fmk8T7cZVVXR0lY9Z6HhgT6gqaYEHZbXxNoK2zVzzLYD8lUM7SUJK6froX2x/k7oSRQPq
DCq39eQd1osGGRm9C0AIasPaMAtgB31u7k21vfOkAGIFhpD7VpNAYIIQtTdq3z7EiYQqblPCrpT8
pL/rw0LZuHJpzxJHdBsp6929XeEpVynO8/UPvkw3aD9aFiUEnLIpuU4WL80MR1Upoh3LoQe1Atpl
bjSBvkjw8p27UTKAfZMOuEXcqjZ+cXlSulDHP5Aixc59vMM/LZQZJS37w4FjDiZ61cb+Y2NpOIw0
4o9sucP3SrHRbCjAqiMdO3K29fhG0HS5cfmCcacgmo6mIjYAZ18g8g7XgWbwjnZZPiZZIY5FKbIZ
GkDJjVlWxmU/vxUZihnmRPKWKx/SiZ9+bB8EbZ7VYA3RXtoEZtaOJmLqvqaxf2/G5UMGtunBa+oF
GnOzGriZW9gRYEPxUOPRcuN3f7HmCgYBgkxCIfcSkyMiWhO1U7X3j+pgS4g2hSWkkFA/CWv44ePp
UkAQe5JjGEjX99q4opNJwDrYUMZAT+fBmsy3oSp5booyOCqOrq8lQwVoIIDbXR/l8vpjNcfyAlWx
UUx9XPVPU53C1xtCNfGOQdE1WzsAbkWdL1sOhvZU0nG/PtoXe4ibHeVLmXonBabJaFpuhG2VpMFR
yu3nCPFoxMGpX1JIaLfXR7pM/kiTLc0ivpcVzCYnJ7UQOcKwYRQcm1b5k6JyBQ1QFN9cK/odAcL6
o9NmWl4f8qsfx6AKs4l6qK5Nwqg092OoCZJ/VOCJ7wwVlpJtSBucrt6vD/TFmlFRp6GpUFfHc36y
MwD6N0PJ23zIfdGssqgyNobfvdcQA8DgICV+fbgvsqWxOM3eIERhRs1J2KRkkUOtSSgH1KfMvS6U
YmV5/oCmUknBQ/cXORjtjReaw44umXWX0yv6AaxnUfi5uS08R2wKVx/oZRSm+7uuqm5dZ91f1evC
xyDPMJoZQv9w/aO/WH+uqnGTEULYrMr5vgZlaTkGggiHAuTZImuy4CSlGihags2kkJAwtUEJXR/z
y4lCppkmNeVKyqeThekdH6muOhcHPUzWo8dTVT6H9V9VEu8EVBtAnLOoR3MgjgHBA1tB/mBmpnea
A24mnoV682INks0dY8w1R9kEbX3jTrmcFS4TKiI6PQdzNHs+n5XYsVQ14Pk8ilQ+1rX9CEFQfcjx
utLkAl3+BLTf9Tm5vMXGPJXjMCYXFHMneyfLSsB6ueMeKaQFoyKTBa1FqdfXR7no6JAxfR5mWnZI
iPjb1DDdo5GvRFEtEDy4axB0mNMt/AG87cdgVevYlXaF1v0yOcU3rtGbHzCZWb33XdUHtHVkd6zQ
Z0Eexx/Ra2m0qjP0V23EVSP7R+zcAVpaxjYC2ten4PJSICxhtyOKxN1FDeZ8aVsH/mSjptw+udrO
2oCx+vqv4mrpIi6/Xx/ro9h4/jaNpS4yFxXhHPWigYaMBKJTQnaPah48ygpBGH4FwBNRwWnmQkV+
ABrpXzIX934sRr8qcm7dV5qRbLSSqzhUEOIkzLF3JRTgv0GVfWBJJSPA6jJ/z0qHGns95N+oL7Tl
TOrdNQovDnIJWhffS7bnwSWPzGxhUn5e+i5qvHEX9fvA8uwVkKLwQVioYznIZ/5SpTyaI/zv/Kh6
xdkB6LJvXDVfrT0nCjArjTyhUZ09n3pHzWsbcoZ/rIVt3yGX/G7RGMY1EvkloM53uon1IMRoKlum
my5pHCsvQLA31xflMk6hm0laTYptj627ydta4bJlIb7rHXW2IaD18K895P4a8dlwR5aTL5Sq/hNH
lfz3X49LAAH2BocolcRwvHM+RRBCR+M5KRv36EJJmQUE+qe0tuDJ9uIoE8Rtu9goN0mAxs/1gb+o
ttLGo9xI3kZIQQ/1fGSwmnWe01M4yoLWnW5Zfyu4bYsYVSW0iF3f521sHfyapW9AwO1TL3qxVriM
DqC3vaVe+uBwMu0QWObpxqepDD05IHyRRe5Kjc5Up0GjLyXFWCOyEWoUPzNqIfPsO3q43g+DSj0N
1PDJqMJdbZBttiK+q83wvQyVfN+HrvHvb+Cx4kKpE9Mv25g2HNOidAtDD+yDX4TdT1BswFHNIbyx
Cy6DH/qGPC0EP9S+lWkvKEUPpkLJ0jrEKbK1kdftysBGsLIp0Oe7PrlfPGI6flD4iAkQGHRRz5cd
Kp0KNBqz5phy2zK0m2CFGHgyy010/nM1beZRJpQbg35RO+KAM3vqR6SsTVc0yVFqLJD0PcAyBk6k
FZo+L1OwvWgwvIZ9gT3yyAKM6p7rN0hQpWoH56QOlrextTzHcK8wQaJWmXSnyGY9tzJL/lvW2rfr
k/PVZQREjtoMJxElRXlyGcEEzZsBibiD2xrxJhW5ASUSH++qEPV3LpCfiaJmO2h/8h1fZW2tXC7m
Qe39vvEd4zjnJ8DGE0mjGULsSCtgfK8+XQt2iElJlTvZsR6S7DtqQtGWBBKi1aiG3dPbRWmiTzfC
cF4krYeWRBy/aBAMyKQOEGzWI5ILTrSV0A2thshfddkIzOw76T6KYBFe/9zxa86+luoD0aIYCT90
wKcFXUWnap5ymRzlvMPaoiuo/FeIdww4zHYDGOrrw11sYYZTSW8FIDNi02kuHZIqIL0Jg6co6wC4
4BBjsm3lC6uAaWN4STnqvEU37suLUGwc1BjvaR5tzZxGCAVb2MQuwT22VGLm1KahU1Rxf+MZ+mjL
T6ZyPJVjocDAS1CdLDx5K3hkObMPYYk2S69S1k5mKf4ldb21fRNHYHURu+u2fo+a+1TadqF8aJoX
gTbZrMvupQ747iz/3fntOs0DZN5fHBuRc7/hr9qNj70AKBG6cKaJerm8cJIzpmliYsoDPqRIS9M4
WJpx82gORbAe86Bn8GrhJvKxQugL+9HsSzxW4ZNAenHoXcmdnFDql8Er25axvb4/Lm8blZWgLgZc
ha+iRHZ+esjIw7bre9h0dNNXLtzijUuSBAsVeXDPCDdaRjeYlMF9sOQgWNsKp0prvXoNARXUWGUh
bWIXTFrV++8u3cgTsKthff0zL07NSOLkyh8BimPBZtxxn8645mZFpXiKeESyTKzi5JdbnTAtTeDP
IPd/fazLohA5FYEGB5Tml0aBaDJYOIREi+RxmWQZhyLVoBp3LbqQDWGjm5nIR5fifox3tdQK7g1P
ARUfy7/UGgKcRL9xdf2DLrM9neRh7DPxEAFNnUIArKG2CUGEfcTF0l53dTl4C5I+ipRghx5rFAD2
RWO/IqEv1q1lIayAMgaqRrrKGuZdvM51H7lTPS+fLRBBv7NcohosOxUMPbWG4t3b1l/Qwag+XP/y
i2Xjwykh0oMhilcu0lQtzIZBkR3tOHgoqna+OYdMe6JBx3NBA+jfDwZEkoYcQcg44PmyAcdyNUzl
tGMMVWdn6EmCfxndxsrg6JS2J26Md3HL8eMovmg60lSUEKfXT4W9x4DyED8uQR8Ahme0MBv51i33
5SjsQuye2Yng485/VRwbWQ6zXTsKvPHm8B0A4Nio+F2fu48q1dldyg1ABZBnVIZMQ2XpfBhwyUEU
SZ15jFHc3slSVb+kodsu6rLVHy01QRVOjckwAnOQZmWJekAFttFE1RZkzLJWaoiTQKWQxSY4cZGB
652/ZtWbP6y+dJ7ausBcw4W4jvQUASui2JRvyOLkFn3nrrCWwkzdBzOMwxeA1WB80Gsoi1lHSr9B
SUqnVIiCO+wmtC5nRCXxNiisDvUj/nkOZDL7aXvNJpMp485tB0rvfHCFl81yOHDSPIDMsaBB4vAA
gnWE0c4JUaQKbbQO9pcWATLHOgHuJLZWzkLi2XJvnOGLk8BLhXEogEDScjyBxpzq0wVG1jJ4dWbL
eAWiGVkCuEX8EP15WY5CoG/gUq4vqHoRFQFgH215CY0Ilq3pG1zFethUUTcc4CrdWeYrinFvVW3t
EM8AD1zM3OAut95Sr39s0fdXAFTnQbRREZR28DxIiqVQq41oa1ylsVv7G2nvNIXpFQv6wmhw5NGq
oqvsO9IiEieVHgXmhvcZjSRMcFax9GI1GIvQjjmhOLxKkQCTI8TL2xv98YtkYPyV9P8sMOEUDqdE
iJrgvZXbbDjUPfIMM1GUu87Noz/+0Dxfn9AvR4KT8E9jhNbu+QK2ruo1FvpkB2zRYFXK2j07G+vt
CoGb6yNdZpv8KArKJLmwPKBCTC4yEIEKfOF8OKQ6EqSl9ruMopNlAARMm3LjN9CYtb76Czl37elQ
SIPo2PIohx4OORYFfDm/sZkusTbjF/EoEkfi9EBKdP7jQyF8ucdn/uCVWL+HtdC2qWigUlUadEng
ctmyEJ2xjiPF2gVNTK/GuCshrh7UDqU3U6Fa0hiZ9WCqGbaQbVTcaLhf3JJwIRUTmKtMVXTs+59/
YCqT/JmpqRykwQ62OkzlrR2WxxsLM/7Ms0uSUYhrx5WhT4Lt4fkoTWtXsB2EfAjJ+1aKaFs8RO1I
37bEosjwO9ZrndpHNbXFBs3JbpTCAyMHE2Rt+N6o0ZDV5r7xHKykRkQU+pIsJXbns0ZCl+P6134g
UCZfS+cQqhFPInBkaxLGhIGWKZon1QfT4BVs7MBfm5qvQ8cfRE7mUUZ3ti71e9+N0K/VSnlNBu8d
u6TwvjmuWhwjW0OMQ4WEJ8tg6dDwC12MJ2xU+4p6FBgv7e2g1KMtpwZi2DfddVObEspDbsJPSjXK
ZnKE5hHycWtbHVaICpS/Q1EipQsUxNnmuoMKRIUoQGKj9a0pLbyb3vRXlBHEln3eLr0qKBZdL/w7
mo/vmDHU6yZTqyc8K6yVhKeKhRUyGzHDGbBFXvFQZWm6oqHfLZ1Gf+DV3pVqYK9ROGxvnArxxaaD
/YHN+EfySYR2vh2ysPDlUK26g5EKnjdbr9yTi5hZ6zoDCPtcXnRl/61UAge+7mAefE3r0SU3/GMx
5NYB+wJ9V2OXss7xZ10jOZHew0+EO1G63UMGvuS+d0LzXVNQiaLgj26tlJUbm+rrjY19+VbQSCD4
50+QP5Q7zn9IY3ShjgdKi5Jjqyy9lkSE7YvRJ7LT7+yu33nlw7qs+qZahV2h3EIqjOdmslM1QPk4
bCjEpOTw5+NDSxZ2KcfNQQSB+U2RSnDPZmfddS0RKQFIj36Vn7/Uulu+lRJZSo2wS6k4LRYUlr+4
fm4+WuuTr4EBBeQK1ZUReDu57HpXFU2N+CcGw1GwlY0cnKs16ObO6PpHhL5k1M8Rf8WwoVEptQfl
zxhJ199KHfWPNBzKZxW68Az6frwPCtk+5SDZ73tkIx4kfI4OyPaG6I2osPUzOV7Qmw5W1YDSmdG5
pDYobfG8lh5d9VgroHv7lfEGANx7SrIss2/s4YuwZERrgkInOqeWdtH6RdqDkmdh1QdVyYpVEJfB
AcxNsAYBrCD+3BY3KgOXabA99pgpQ4KYBXczciQ/x0Et2PpMEYl1UBypXJlZMryRQLh7387KQx0W
8iIolHrF7m/WWoflWRFpzZ/aM9OfoPCw/B1kgTMX7LTrq35xlikg0ACnLw0O6DJT6Rs10BKX2mWW
0+REd8XYZqJ1b4wyPkNnW4uuyZhs0ysmTdGmmCYV2WVZ+IN9sEW1b7Bd+1aJ9g7SoPLr+s/5eiAy
RY0EBT7q5EQFMUq6jWdgPNfUCVYVeTo3HeQfslIEN1Lzy+yUHwWYb+y2fxTJx6n9FNoao/StJSLr
IDV9/CdJAvVEDiq/GkVcHuxg8JBx9n+oEgqeHdaFBIgxilxyr8/sIS7fJElCps/LjE0f9zFPixT8
QH6+Qfuwd5uZSkkRKwjdfr8+Qxdv+QcTl9Y2drsKHcPJV/d1ZAVpU1kHOUHYoJOVcmagjDgyG5t2
F1q9vR+Fn1+GPPRuvMwXNTmGHiHbI4UJFq89OQMNPiEkeqF9sOohWMrto9mZ8qK1sCGvEFYLe+dW
9emrH4ufPDUN6q4Gv/Z8iQrd9dUwlKwDpxOrkEYyFk2WuOjUk/7DNgm9nUVvqZoZXnerwnSZWvJz
qaFDVQZlI/MV54N3RWBj14ULSOX3ypOcFO0Me8xqgW5sug+bWln5pWOvequoMrSykBDTI4z6ErV0
V36XEzagj71r9YJWHSp9b0Mw0mR8Y0Bxcahj0sh8dHDHc29Rh5W8G3QJpzQ0RxZKxKuFoQCq+rqn
G8sBxuSmqrxRbEpx3SWboJq1Xh+tmrLoDxD15y7FnNFLUKoa3G+KZIldiYbcC7ZUM1CS/qaQff8O
b7psjrDbLELAf4u5NpZvblPtAzt05mneojNDgcNHaAh5SqOW1efrm1e5XFDI5yNSiKwfPoo+qQoE
haf4UR2qB7RB9FnrN5AG87jc+2gjq5h+oVlbMbX45agveRUpOOUZ/iLTQd4QKz75FTYBnpI0EEbR
fIUK2pZ709F8BKLELbDC5V3Et4JRAPtIYU3RJt+qNEYtod9L9ysqlZ+OlSzVAfK0O/iP12fl8jGj
CaFQJRzbQ/ztZJd3g48smlGpB2U4EqwCUm1NlElE9twbyo2Q6fK9YIAROMqbCVhtesGaaZd6aoRf
Emi55kEpK5zCmk5a/OtfxOPMIlFKB4IzBfoYndDoIkjqIe/xhK4a3Kqi2PvlaU02M/G1vpFNf/Gj
wLLT2ucqB4HzYRD+6SbPlbjOLY0+5SC19DnN2qGl5rT1jXW6hBhSpOV3oeNk8ThpYhJv9mnR1gb5
wUF23Te9xo8K00aIf6VcBTPZyO79vgtWOAsXywDZz5PwwqfrE/sRZ5y/xPT0RpgIETy4JnmyKTHS
G1olH9RDNYThEqfvdoPUqHWsdOcEnKJ/hZHHk6AXafRNyYx8blC172wo1nXQq/tCeN99vccB2Arr
+7xvu5VUyRYuZCH2uBiCYCyHe6w3aM3WibCIRPX9vo/Q8XYLCNGlyHDrje+xjksfIgDbKao5hjkr
oAovCtf37gI0J2/FXuNFO/nNqmbQh+CdJlueJsmFhyWtbdfawY9rYzaYZreLUkIs1OXxMzet/Hsh
2UcqUtx4dAqANShm83p94i9SDaIB+HuEWiTRkFMn8657LkXpWFUPFuSkba3rNXXpWLtPY6texEn1
s9KrZAVa+WDkvbq+PvgXNxHS22PfjTwe4MrkgkCNKPBbM1MPETJfoqnw80SKal9jBvav0UhcRJht
G2C06H8B5jx/9BCV75H4T61DigjOL9fGPBtDpBu7+KuDxDISR/LAUpgwxxvx04GVjEyWJJVR1N6A
YBO1EghHXj86omMLqQx2ptSkzaxMsPeOnfd89Om4PqdfvEQUheBTqJog1NQnkWaIVq5Vq7F9aF1z
J7T+QfRxfDKoWs97nBd3dsCTGGfNjRjqi6sKEsNY7yGeHpVYzn/5UJW+RrXRPiBtr6wy21WWLkqX
s+s/7stRdAWkJfmKDUb4fJQYQxmvqB37IEE8PaJHv1OVLjr9F2fn1Vu1sobhX2TJvdyunpXiNELg
xgI22B73Xn79eZwrlh0tiyNtNhIRjD2e8pW3XB/kk5wIehj7e+LBT/2S2RSisuhUTW/abh5rj3QJ
/Y0CgeesBXl+l5t68axl+nCvW+2b8Hv5yQhQqvcqqzrEOtJs+JnV58aoVy645UZVKanCBEZzAle1
OVy3ULDcgSRiu60+fEfEs74VBfRBz8lasRVyHW01s4MdLjiCzpKHwNn1WVmuK25Xh+E12PPM/2xp
lxiG4A1BVoEdEMbQKV48FVr9Gy16QiiplFKEnixnDdo0fdDLIxKOAIHV1G9BjWB+M2EahEVZoViu
NWbvaO0CN0M4IuvEM63bH5rUtitH0pIJT5WeXJjGqwO1mVV2ucSiNlL8qsRCndisOQ6lER5zB5Vy
4JvlPdJwB8sulVtdYPUGVyHZ242h7DpwDBgHa81aJeaT94eeQp7AuQXlbJ4VYezTkaByPOMrhVqo
4JJCVFAk3yM6K7dVOuRundrKf7LjS8gX4J42RjiM9kCNIJBrb7qMlo3qjcm+0OXgMddwJQSfDNXy
+upYbkwVsjrPR6DCwTcn+IowKeVCJaZU9BA1aCe9j5smWNkCS4SLoxJIcoBPlxb459m3AXTcCIVu
mYtFGaYIiHmiZRzW/SEZ6lt0INMdKszDPm0QyHO05qVC541Kquf8uf62yya9Q5aqycDt6B0RDs4y
Rk9CVk3NJcXtBvTTfTFmN7lukABRQhIo5km5/t0LkJw30yY64t40PIZacdNAH/xW+bmNWi2KMeR8
JWkNJjnJja8myRkl69/Xn3R5ahBayHDMqJCDAZnH+iYNXxzMFdMdVWn87VcIFWWtgtIvttyahbe4
+BIr1fg9Q2NqZUl8FE8u9y5jUz+kzzY1nOfIGqkZNdE5vek6aG1TE7mrCy3fRA7SVdJ5HH+VyX9F
2//K8GMEoHaTms3ZpiCBkj5xHnQWx77pBQ6s6Cbbt8JEVKDG2dJof+NvdHN9mpaBCGsXsQUgtIhd
UTe53PRBkIEN9AMdZ3X9T9qG+UMS+/kON85gZaRlTjRlDzDgp3AH3uUsDpF9UUlJ3mkPuTLoh0JL
NBTvrWxfAbjYT4n7SjiwbF4xFhJSYG+IMh2YA5evZshYaBp1rD2UHWIdGF/qRwnVSwA5sflLTR3j
bBYYCHdTvG9ENv/zgj0lER0H5ED67tvCOpRtEW4zYa4FDQt1L3YRRHFqESyQCTI0fZe/4yVO92zQ
atP1vQdAAXmZ77Mh+BXo71Ki7EIEjtrIvG3T9C4zYlxHMDaK1J+1MT6ZfoVH8Mm00RZ6laQXHwe8
jYPetHqPg43ZgrgNYhJxbYdT1HaSW0K3edNXCGMeW8laW+yfRH68CVE0dhEqIcNHb+KvNyG5H1OT
/yiwBW9BaUQ7aSzLTY3A75Pv2dGuQqvjfRJQ3qIAlR+rXFph2CyvCjIJ9KhoGHzkirOVhdqW6vjC
VF2zC5W7PJaeEs3ZN51+r7QFaL+w+3J903zkBvMNzqoC+AzYD32BWUjgK7VZInBMNmwkZ90o9y2N
isDIdlGFL1fzbIP21yUg6XJ4GDFebgKgkWZ2kxTZmy+b22J87u18KxvnwLvLsA9DXtgdeixGgq1d
q6dY28Ilx5Oofr7+5J9cJMwVvCmOERWspDNlZn99rULOrDSINNUlrcZaI8miZx/lYtfKK2XLXcYF
b2EWYOiSfKwq3dh7IR6j1QgQ/fqT6J8c0BR42AZsUHLf+ZXWq2FqY0ino9s2gjvQbwWqm3miPkZ4
HjvRsyKwHcN4QApOxVDfsIlACqCBj/o2NaNHJziogfTY5m+4jICcNMo3gWw8quat/Qv9TAP9uhxX
j+zV9NHkdNJTZ6lvYXpjyjjC2r5r4Q0p0Nksqc6lNFb8ACBEHf3yVONYqHj3WBhLpgUFvJo+yChZ
b2nj3E/KAaQuaxz+SchxFu5p5MEfmi5UWCAbX34XE4l/Q8lb/D3RZsKU4BYH940ZfZX6btsQ+oTW
46S4HJ4rmo14SWqh2yp3Qf9n1L72moKpq0s1re+CQ+7DmodJjc3sTWNr39HCMzGFjp/Qc8DEBNP5
LxmyQrJxuv5BP0keEJeAGUGKydGmWbOlhW4M6m1lM7p6YIx3gaQieUC2+JjkXnLAYQ49+irr7nFT
F0dZKj3A6FEybOBTNzsJV4NbCwXYm8Bv7TWywjJGA8BAJMlJi3Cd+SFr99ei79pIG3IQwW5fh2eB
VfMmNLGzxp4VL1nNkijuJvV3AtHhQBDX/qrTMTwYo5A3jpO9Zl7Sv7dltXKIfHZw0vSFWwuKgcbF
xwb5+6l61dNFDKWNWEg5V/qkzZ0EN4Iu/VObBOHRNEtpr5UqGDUqzWcr0NbkDJe3P6UPpAMnJjJT
Y85u/1ZyhJFp4DvQyD0pyASAEYCxdTsGwVqgseQ9T2UWinrkNDbkgDljxPCQ7Wtrb0CQdmjPqG3d
YU0dnw1oa/d+hBJd0UGTKVM5+OYDpsXkQSQs2BaDFG5hnLxEzK2Ya2Fz77Sq8sPBl+Gklr75JA+j
da9h5btyryzb6pQSWNJglzjmVUTzLjdlg0+TjWBx7zZycoZW0bthTeN7g8o69cDQ2MSc0Buzt/Sn
Sh5wlQxpnHsORhb4JfhnhAjDjWoHw0NVJr2rJMJ+6AwL/SyrvisjTKbIoI6ThyWAtCJ6bGrpp28i
zLJy1H4WeenAEZETI8gDMHL5Gkkz6pPpkPYgymSHSIKHqXXsYizSbJ1cXxlsudeIusiT6WMBebLm
gQ3QPTswCvxoeqlRtoWkWbuiKn9fP2uW6xbWD+1izhSyHi60yzeKxCByoKix6+lB6hZ29TyEjnE/
Rvk/5/7TQLRIqWsZXJqzOh3Md6/V1Sp2LV9KT07R/lfGzll0IardSnSHmreyKaPkn2WcgKsbNAMh
rwCVZfVdvl+beZEj5CTDMcrx37TR+KYOwaueIy/eOnZzioLMO1yf0uV3m4aEB6DBmiEfmF1AHqxs
KxnrzJV827xD9ke9q401cNQyUpsQgOSvZBvwRS318r3kTsMmUI+JdYB+7EU92NRcM7G3zAQ7T1Xt
N1KMY8b1N1sGGiZVVhRyoKuRDM4BjxjaYd8+WrmbDkZ35AqWnqtcbx5KYf9wMH6gPa5Qg9aGu8yj
xLGyH5bcAL7l38NPj/fXMR9aQhpFVOXuKGNxlzx58b0EKqtrnb3WNTuKiq9e0p504O5Z8zOzW4pp
aAeV6UshahplX3CEP0X1cZzceSTsTbXvdl4+On6YIUv/HDhrco2frQTyLdTcaNpDoJp+/tcDO3Ka
5vYQFhSMkWquPUfd2w5e4de/ymdLgY4L+Q9XIIfrbGfJMhRpzK5yZHAi/wZbZCYnSt8GO0kxEWjK
R2vU1+KAT8ZEugj2OMe5zcvNPoVaDGY1mkbiTu19E/SrblTPhoQNF5a5osBkHBHlpv2JuMSDyF8S
x37OWuxjZPusdsmjrgXHtFvbE8vTGVzChDZiaQLkm1d2+zEbmjxSUldk3dfatDIqIrJ5M+oJqhpF
vpoWLycBBB6nM+EQPRgOtsvPm6tlEfLOjRu3evo1inGcKgt7fAsHFciVGsJNj3XRPUSVihee7jxj
nGV+ScOCaAg7qD32mio8C9PXnpM6DW9Ebo0/EoyXX68vkE9SlQlAz8FLfIR4kjk7LDK80YKuzNES
J3g5VZbq3dWdZmIdZ0bvvVM/eml1KDNKfHilmemXYsTBAK9abeUOWH4gEltuTiJaMGnUIi8nTNiK
38UV6EW5RJxUkzrp0FROccxyg26hkq0ptS3rzYxH0DEdlfSo540pEIeFyKBkuWHrR+h5FfneqG1x
n5T6obZ75S7r0BVosGXbrcz4FM9cprVgUGiIgsGbOij6bE+q1qhJdms1bhTKxj5MK/XYDoZ09nDK
OyV1Jz0Ffg9lKK+RSIPS+y3kp5NlteGOXl7tusRZk8v5ZLWSHwKEAhTFIvjIm/46jCKt7OWEpo2b
1Kp5IpL1zoZR4E+X2Nk3wLbOvo37b9fnYXkAcleAiZkKzwaSWbPbtx78rsjCvqUQTkpqK5G1HRU0
z66PsoxhQCp9kESQO6X/OP38rzcThSGJMi4LF7GMCvxgUh1tJZefxsAJV/qtn73QxB+CnQtAgG98
OVRex8Vg217u9iFxgwemhZpQOa7csx8ticvlM1F/gVdwuDJvcwUr+KCkM6nsPYiKLrQ5xOkNAdRd
muBho1YhHlyZ8TMf9P62RUfut1NDadcsMuy4jGBu0EXYSzFGIKYx/uiJjA6d6oUbKPQaWgIxctC5
mewHqdV//euXYF2RlkAYBvtJzfByekqztgYAFN5DG2DC20Xw9jIzrY5dSfn2+lCfJH0EIVNAKfPt
OfJnn6JKUPMFDlO4UD1+1GR5z2HZevsu8v1DEtqTm5gOm0qWaN7b46TFWFcrC28a4u/PpClTHw3D
BrQTKCrMXxcPEKtMjbp+oN6J66gd+nv8E+231o7DUxdl4ak1qsptA+0ua2N811amYL6lNZScphMG
fWP2lj5HYYVDiP+q3VkPDZLPt52tFjdh4R96b5J6k8U+xa8MgTwdIzEt+hY2pncj4X58qsk3nnOp
xe80LoLDEKjvmKZ1pyxUmv31Z1w8IlND4kc5nGXMpTxtqL/2puP7cEYGPXxsneK/oOvw48Zx4UY2
oszVSgCzWpg279fHXPTfUFCdeDLEqASc/DYb1MdDEdfZUDwmmu6/dJiTbuCwoyAT0/K0e7jXyKkG
J0lTa8wupfQOrXIciMwxNzD0zNcSgvm19/E46gSVm6ITsq3LOWiAEgDJs0MsAJ2fQq3fEw3fRyxt
NmmRtStrcnq3izU5vftfg822IDlzSLneCh/1JrRvvWgyzkzRyr0+xctXgrg4tXIJbgnKFzer0vrq
0Lfho1o7yasde+QgfOVt2ffmSSGjXFnq8yOeMocCcJEwhp2GMs/siFep54Reylth4/VzNPToxohq
LKEHae2a/HSkqX9DisrNNT/hM10if2v68BGXDtvYpGh3beK+1cYNyaPYXp/GxUH/8V5EvaB6pytF
nr1XF8Hk5IiHPaDU21wTBwz56F6FSAh2fY8jsNc85xGoI8rhMHGsveEPJzkZD3kS3Q/jAL+CojiG
c1sCmw2yKgdf87Fh1s6hH60E/fNoanrWiXCuT4A87vPZsyKjZ3kCQ/bHIB9UCCCp/TzWarrPW3Qo
MjnsdtlgeHs979fyzs++CY0uAylHsln6gJcbCAPxEsM6Rg4TA5vdRmi3Yex5G1/W038kHU0vSWd4
ek+QKFzxl0NJGJEaZYgMVxBaybbDGmErOV238t2Xm3TapUDyWGZEifO2phdEUi1aXzzm8BppFuBw
lcEkPFxfXZ9tUq4G0jOWFgIm08//OntNRA6hKHbho+d4D7HvtW5JTfZcSF3/EKKjdvP/DDfxdFG6
wEFldiED3MFdJGePQvNAiNT8Q4hZ7B3J/qnGar+/PtjyXmEGqY/TJ8NxgEjs8t2QW1Wx25Q55vrW
2PQi+F3IBVJdjeiOcWI/CrX6dX3E5SLEhh28gPFRYQb1ejliO6p50OgdbXDdBFcc9+UB6c9m02pF
t3K6LiodBGgKxB2KHRywE8z6cqwIq7tKT1UDyIZ2UCvv0FMF3fV2BR25q89SV0s7O7B/4lus+uqp
D+9j/THrvwTJY1UCOdTPOKzeqDjd+fF4CKVe3ZZW+gWXdA9fn/pgxxpKUtnKYy/yTB6b+h61ykmm
D4DPtOz/WnBdHpq9Q3rpRjjSYCOq4b5pZMSugbB3UWHkXwWKgRuzrs0HbK3bc6ug8iIsp15Z+Z98
K5IcaLmkHgahwOxbGWVdmiJCnLsOa+V2as2feuwXnzTA2ysvPb3T5X1rTQ4CwBQ4nEhDZtU+ZPyN
wsEE2k0DH8UmVAMPvVymX68vvuVWvhxl9kKZn+dm6fmT8b0NNl1TMXCwlWOk0dTy/Px4fbSPjuH8
pSa/M6jpFmIJH7H3Xx9SkRDesctqcP1UOUiV95rbqreNKkiFAZ4A56L7Jgn/rlHuUvFodmdRPIfi
bRCu4d2p/S/fdg3xqEbpJhm2TdFuc/MRmJwb5z+q6GdVnpPuP7/Gl1tGgOegqv/Z48+xQcoejwFn
T8ll03jfOuTFB+fs2Oi51Ih/v9f5o9/fhc7PzsFP2yxhXJ+EJLaO8qIZT9L4Kst7Mlupe6od9MLE
0Sj+OO1Np7whm99SjsR8Y2MFfyRcs40Ez5GTOekM/Uz9r50UbVLxi356FEBhqX5Y4e80/ZPAkLc9
nTDjPFRnRf2aOw92AwJK3aVICUvgt60YF8e1aGeR2xAsgxqbVIypy1M+mO1/xBDCPiCXAj3Y0KJs
HOUNGX7jV+30/m2hBj7y8IlyA11Cv8uA9W3Q3bXWDF0+wuTZKiCtmNCCRO4ofE+77K9VkES9DZnL
69y6zDEfkM8iPw1G/QMLCQpFQfybJmC8G2Pjl4L3pqz8EAOVPhxFAeIUeNZp5zYc7+Lq3e7/G5Xf
jnKKbfgc0kOj/5BAVmRjfh9lt319EJn1Vc/UJyP5YfV0j1HG2FK2WzkVlgEMEGFyU5odXLkLqq+B
c7PVmbHmqiH8ay14laicbkNIOgc9NdJbNPs3mlMYK8Mu2rnaR5sOPOjkwgbIYRaSK0WKxJnRD26j
85GEVRXHfkT8Mja8+qgLEHloD7fKe6h5R/xx45eo0Yz7MIvzxyhr9fu6abytCTT2ny9syjL48qE3
CqZ5AYzMosgIYuHLboUgbYZ49UFvU3tLzWxTTEC064fK8qDE5IWzhLKf5kwI0MvVJNuJLw9hxmhI
3h6GvEkhwPZrYIhFc5TJ5pbm6J8kNBE8nm0dC3ququQqtPZEusFvWqtvgDJv4vilTRLWYBvQSjPw
HpJ8PE5BZ47KT+Glv8ws1zZpWb2gNXosI4ySezj32miVK5HL8iifmHXc6tQtSJzm2WAo+HE9IG+Q
50aHxJcmvRqOFG49vIxeaLFof67P+/Iu5B9k6pEyBYkMrPty3hHeKExK47KrSjCzayeoDq2f9XvN
XIudP9lfsPS5qAwaiRO95XKkMcF7XvKBLVjIne38EFgjtN9m4wXjnR8cKap5vzqj+XL9/RZAyumL
E3OAIgJsDQBsmvC/jikNq3dwqfHodrDD3xJAire0vjIE95XBTSlou0FadJjekOPrkvQrqyW0q8Ih
39aaD5SCPO+I9XJ7Y8KA38hx2WIX1UXfrz/mMmC1uU85CaiFTLj+WZwQ4u4hhspEu0PzMohdlfKU
FpX5kOtjuO1CQ+y1tlnrfn7y7SmCgEAGd002M0cKpEi5lV6n8EXImMdesal24wcBFKBdWWULjCBf
AaY5CEioN6RPcyHHQRqAadkOmBVVmDullc3HuBy/xHk0grh0av33UKHR5eTxEx2AjYkv5bfcMfqj
jq7it7KPXjW/LQ9trWn/HKHBSzHJ5Xg8qhVzCpkaJ2VQ9Xnp0trw0UYypE3e58nK8fbZMpw6fR93
y/SdZ8swLnKAM0ZRumE1giqKg+HWRsBvo0AdvK81ST+IvtjLah0eCETMXWh1SIGnpYtWhLYHlJUe
skb+Bu1s3MaTA8sQ9f3aQy4P4UkBizYAHAt26BwLbtUq0txGmbsBNLAvutHlD/hmvyd96LzjjB3d
C9P6oThJ/YzFuv5QWWEDwLNqnxCn/irCkh5FIcdrV8NCnQubbdAUkD5wMpxcFGZ3g103QMPNJnPr
5j1Eh+ysemV51mOje09TkDyp78DN9AbjbsQj6LHGFGYvJ3nw3sjduUvWnCc/myWWC9w88H1wymaP
09SY3zQVHdXYD/LXsMqCQ5tG4/76ifDZKOSu1H2gYsAdnsX0DRjuugBm71p2Etw1Y4jqrzmsWW5M
y+4yiAMZNnGzaNROMi+zcyeOQTnIRVZAxCcfgkxZ7AvbGHemFACy78U/NkimL8lY1KIJHDWArJeH
cWfY+djnaubiLlbfyo1MANhZK33E5bHGOUOTl7hlsmKZbzW1ln0ybzNHpMP3IZZXT1mvxL8cFBiv
f6LPFiZlp6mFxX6ZZM8uX0dVxsCKJadyucgQ8WgU76Ra4miKajhmaEL8l5fqKazr4XvbD+EWmGuz
bVQtQilaexVWuqZPtsDLMr/TGQtJmHmGxzALb/IaDIbAwNWtgu7U6MbGFjkyXZj6epCZk0jeZkmn
vQTsmF3myHu57pzdKDfNV3wXJ+an7mQ067Nu4wTo1jio797xd+1NlNTtXnQI4nI3Gu13OxHNBmnJ
4bWtHfmmynAqlOO6HDeBFgKfixPt5/XJnsKDi5VKN4fwZIJz0zPl417Odd70I2qfg+zKFfAVPRhD
pAAz59wo6IQkiR3etKAxXzMlD29CWRpXanLLb825iFwajXJ9Ir7Ni3J2HJTOKGLFjfskevVs55SL
sT95sXYAaQnava28I3Jf39NcRFsja82dhZ2DOmKXN4xdutIEXCxyHmdiLNFmx4pg4WLjK2ZNcylR
XJr38TlW/eBugP73o0i8tXxzcRJNQ9FvhHTH+kL+5nLmvSaoB8PJFKoL2fgoGVa17VV65Ne/7yI8
ZBQbl1ZqMjAlYJJcjgK1IA6Qt5fdiRy8jdU6OWmZ0qE3NvQuW6t8KQyj3RcIrq9cewuOAFceRV0y
WOpq0ATmpWvA4kVrO3XlYp2MrVwSVe8SLiG7PunU26JWhpMVGF9TGSCiyHywk1j9uUMT2C+DhaUs
zeQW6xDfe4kRGz/lLb66WVl8B7P+SJYub5TIqc+D0yeuFFTc45Rl/ujxxDdBIFE95chmHbQeV9Yu
lw45CIldnBrSN9om6mHAsnVlKS9iTV6XKixkVX7RLJkF4nEWOi3u0nQeixJZVOpXO2vE71MMCkYB
mtOga2VFa0Wj6Wi/3L+MOrVogBLiCrRw07RGO0pavXJR+TuC6rCqN4MKoJS3QKT3DbF1oUdbNTsm
5Su6OJuuO9eQMaT03Rdgw5Mnv6p20zGb6zq1zievQzBCzSf9s5Mk8LJyfuSdeohqsYuzhzqQcEA4
IN8cNHQ/lOSUexpWlgjthPXW1qO9rzL9AbqH93DO/cjYSnW2C9ruICxxgIl3suJuDw93hxpeAjwh
KJH8TINTr6f7SsS7KVCMEUWM+WseRrX9qdZ9AJ/AVcAX23vNKA+pjfE0v/udjN2yfdDjcOdJN6C3
j7GlbCP/p8zT9PqxUdVj5Q3HhBoJAlJlGwguRqjx1/fYMv2lwEF/zCKvnOrG85Z0alYyvapSdr1m
3OTS2G4iTAbRbnPuJG3w3YHZOvagmXaqGZdwX6oRAcqoOA+m9UfSiuwmNlJr59Gi2GIM7e8lGAe7
qrS1e9K3NVHhheYFaHJkvyh1sWY4+udGG05ke4oUq5SYjDo7pXlY3KHSqlA07KRbffSVh0COw00A
pFvpbH0vl7W3r2JNucVj+hsQBze1aJFPYjLFdoxEd/A0J33UknHt5l2ekWAMaPFT5qXrQB/y8vQy
R73WqgGsVE61YDckvX8YVKt4uv79PhtlIi3QrCHwpHV9OYqTy0YLMbCB6mdjJZYhhGvKKLRdH+WT
q45oBsQa0khTSWweFJZNGniyVjWP2CBZZzph31S8EDZlov7uZfh8mp7g+9geqctto7JCwMYSo7NJ
/Ci8ZX6V3crzTJN3eXQAB6NNTpIGShfphsvXzpLSKH0pyh9LJ9W2WhZ1rp2i2p2GvnEIi+AHHsXt
vgPgt00zQi8M7K1tGNUv159jOfsTjIP5QOQa+vl8WozQ7wW+L+nj6Fg/HF3gqObL2co1uBhEBwqP
+wUyTvSYF02S1Kl8zD6E5I6Ibt7BR6T6V/XZymm8CKamUZA1ZPFDUCIBuJxREbJMNWWQXEnPxn0d
t/m+MbP25OTgIGw7EIcm7MwbabCtI/hAaSVC/9BCuPiieJYBDJ3kySnPUPe8HF9Tx1QTRmc8GF2I
GDv2rBulx62myAJ/R4qnw9CiTrhxQir49oB6Wpj8Nzittgmj+FGrkCqr1GjYIojzVbQtQCJfarFX
LC31sXeEdbJpO99GVdttBgzf99cXwuICJfuD04WwF54zkw7w5dNnfZLUdW1EbpQUyo7qUwqfSlAw
6upjqYQ3ZtjIa3tycX0iOMNdPWnJ8sn4cpdjlnpfMo20eBJclLY1diaPnUA6xOoz/ZcVauFNn1Gb
VsbRuMcPA59Lz8xvqjG0jwPyjtvrM7CIPqlNsgkmzVLUxqjtXD6Ng8a+l4djDtfCxm3FCLWvBYLC
f6RB0ld2/3JD0DhTsdGlUQdWcr7rgt7QvUgCrlBIaXSg7ABcCRnFlVEW0SezBkoXFsr0VWmrXL5Q
A79hoHYhXM9q0oMI8EGNkC87IHPuvxVJF36NMi84lLS9VkZetkURBMM4FNcteI5TFnk5dNR3nt6Y
de42XW3s+kBu7nFgEPgPikOm99HBh9e5KeMgu7HwOGgRa9yKVG9/Xv+kyyNhEjfiwgVAQxF+jhbz
rE6nV1MlrmGAE0FSpD7WhrVVxNA95WIYkEGnwZPpHRLLXqWuzMJyS5FUIZEPePJD5GMWk3YqLhGj
3CUu1Jpgk0KYOuqN0e7Ygc+ijex9qog1T7VlTQ7wA+ePLZPVUGOZV6SRQx0R+bLVBy4ufU+Amu+J
9PJkV0e6/82X5OQUyCME/wzJ0w1ln2CT9Q1y7L4Z3ad5pG6zesxpPmrydyNv2PRRHmm3Wiw7/7rf
JmY1khiwq2m4Aiu/XCNiTFs773v5QZfUL3TJWypOOto9Xrty/Sy+A/gMkiDgLZRp4XRPu/GvarmU
gJfIMwYaJddKkm8WtpNphvREWUZvXuKt9ZKnf+/iIpjGo/MwFaA+ao+X442lnpa0+uUHqKf1JrD6
cGv6cbzyVovjahoFyWhyHcrPVF8vR0mj2EMsrpMfJClBBxtvuBuVE3tDmX1cqXAtgyfG0qGyfHDZ
OEhmR2Peh0qSjJX8EJjqizYBazF3ibY6iKjfetO3x7aS771cfQnNaqOCsy82Uek7Rz+hW5r29n/X
t/WHSvV8hnVwDoQUNBcIHS/fXWvsMuydQn6w/XzYpWbg7ZECEWcl05pNLHvOUchBdBo9WfzJTZwx
N3CSg++OOmoot9eJs8dQqzqWvlVvsB5PDx6tiqNpx8UJpcn/ejMOTsAnpaMcGb+9KMp3RakOHFOS
dmt0UfIQjlnwozC94b1Eu/0UZ6px24S66RZprWw5z7Ff1dvijovMeVXSZtVdZzq7L2eAJibgHOIN
GGz4x1/OgGVlQjRqDrtQacyd2UEd71rlKRLq1sk6A1Yyf1x1Jbp9mu1vi1IqVgKGZa+csgJeTURd
IIOmcuvlI3imJVQ/hQuiptJZM6S7RvOrfVFa/W2CVt+5CuIf3diK21RGQxCDyRzegdDw2oiS8C6O
mVDNH5UjzrTtH7OO9Z1XlRg0x9DvRe6fSoKco+DK3hdEP/tO6eW7yk7ycxFq9VaWkN7fjgOMynHQ
zPvUC/WNnSXSnaIpBX6LKWe9hWZTmD5eX32fHLEIg1Ann/R8EG2fnydFL+WiKSIYNoMmHXSU6D1T
qxDaCJWC4zKsm7tEcspdGY2nuBtf6iLexRrWt3JbGTeJoAdLEFh7L/Q/nR1FDbexO23ldF0eejwk
HBDSKmIMLoLLr2P74KhKu5LAiuvFuRoCJBNjmEvCBqMSlqLfVK0mr9x4y5OPSi1NJ0peDhffXHlP
YEWUT3wMt/D98QXNsPJeDsRai29a2xdrfyIfaWAyJz0QBNBm9yr6zQUvgYCCzPpXB73bZ30X7etO
FABKVz0IlqcfRQWaR4RR1PeBNExv/df9YZuctEY8KK6IcvS988qkJtL01XvW6dK+8EqcCbTwYagU
9UZogbGNMnTjVamvdqqI+xdgb2uh3eLrTo+EmBexBQcbDZXLR0orKZStASUd5Ofe+ZVs4yRPfiUZ
MBVfl8Mvg7cmxL74th9DgmhHvIc850M/969ZwCC6N4fMU9whNPxtjezpTvRZ968lYFSQ6FlOIq80
iSiKX76YLCNbHdEQdfVS8Q/2GNvvDdLtp0TKtJfr+3gRHBKZMQydKCYQpthsh4i8E8gOI6Mnl1Hz
EEa3jVNiBOg4UrxFXEiTt7TY9ypq72dIwiuDLxEymHx9iEdSDaLdMsdEjBF+ZqFZJ26H/N0R6UXv
FBlWSUFCUSBuYm8l77tCfpXtIN+3VazgUpC1+4Si+CbvDG/r++awcqQvw/bpoYAdMy8TpXDOWbej
VuJiDxI31PTqhqK2vMuyzDlGfmlsIppGN62sPgdGv41kgWpTGJ08NV4rqy6xYDwG1ZFJ3oY0gkTi
chFoQCox+OliNy2U+0EO/Xu0NrU9UTZAJqXIdjGcjp3TyNGuTzH3jqN0Jbha7i+iClIHkgeqCQub
jGT0I66WFo54o7/ouuTf1ALVLCnI6x1aXvtYK9a29CdvDU4LgDQcHRmTHH0K+P7aYDFynXWVZLE7
5GmJDGvufC8DCTe6OqJ02dky8A4qB4KKGYu0KvZV71AkuL4plrv88iFmcUVCjSgqyyZ2pSiUDoUp
iX2cCf/LP48CuZ8eDw1aSPhzeFhSO4oUJSJw1S4AYycr0q5LITFdH+WDjXp5UVCGoWUIbRsRQGqu
lzMaDrJe1EMauL7T7bjMN0n0FmvhDq7SoTfeHfVRGOdae9O7dGsJfQOIduPEzW6QsBpuHixvQI85
xKdQ3tThD3WMHrT0bOi/G1/HMP5FDb54Pa4SEdDLptvaFVCTIj4RmR/stPsCEerO9tu3vPye4ZG2
L/OfqB3/+/eCAMgdCIiAi2DOSob00/hNqPouniq3diKpeEVUqxHPolgJSMEGRIiU4EQSmMfbaMz2
RChF4EYI159yY7C2Hgy90+Bkh0Cy/D0WHeW2s4WztcDSndJYVTYAHKqVL/rJ6pxYX+Cbwc6SzM1u
hwpRD6dBX8TtWqHR3MBsUJ4qpNfXzXLzwy1j3UwnAHK181Mwb5zWD63Ud9OxfO3k0XkpKqt+lTio
cEEJLVIcFvDzPw9KOA0chLge8NY8oA8qQFSBjbTQKFfxzYhRxC3AcvxXvP4QR1K7IxJdczpdvigp
MRNJqoqdNuT2y/1R6X1AV7hOUVUBH2iYwniT7bHe2Wmv7FhG/m1YJPHx+ot+2HBc7kpGBZwE0AQ8
DioVl6M6CX20YihTt3bcMfO2SoC/oRGjOJZsMhgGY3do4Ginrz0YXLl7jSWyOX3vdTe5d8qpVZnR
Q93cINyyseynNvyuF87WHIZTNJwUDXca6F9ws5LsoHXBRmgvSnKvBQ+WQxnYN6onc1QOgwxmvYrR
ePwfdeexXTeypelXqXXnyII3vereAYBj6UUjM8GSmBQ8IoCAf/r+oLzVlaSyxc5hrxwpKRHnBMLs
2Pvf36/CnGM1yOt90tcHBSpzNPq4B5fpqfJrjfB5t1RoZv0OwWLW4xY0ddPx10Oy3ZT+PCKkJMjQ
4TbrbcobBJKvR8RbWdv6lE8fGg6HY6vji9ZiBnnUhG5Rm4Oh0Hujt6sH+70t8kfU9urRsG4BrRC0
b34OpBJeP9oP6mzlUKo+AMo0wx4A7f1QObed2acn/FsooaWMdeLXyc4qWN7uMNnHokdJXrsLuKyx
NnHldfMz/B87YhNa9i1bpod56/1aY7s1J0+/Hqyf6n2gJbj5+xt2kFn0k9XjPKdlZneudsfV+whE
RZ6Fp+U3MqvUTpNOd9QGFVeOLmNtIoBZZt3fJbZm3BZ+HhznHofjgZS6u5jYjY+Gdb/4Yxf3Ii1v
a7Mw35nuPwV6m2KHhnzMSdhBKX68WWRCC9rBGzvrLjFSLgqmrfY0EohPKMy/aMkAhQyIQaSbibhK
V98JWzcYojIfh9hXXrnHUmmMcA8v/uYRjGyPyt52jd06OMgUv37xpVg1EYjZvEtEmu0KV1PxkGbJ
O5mjtxv2j6fQIoO9GT34VGlfP2WWVdZM62alseRyj/0ey65t+9Ovp8QPCsufZzECP4RXSLtR+BHS
vz0XxtqojL7SnLvCCNq929lLJCG90g+tf4UMcJ5Kq9yVfvXgboyORQ27ZizkbpmB/gZ+3+1EPZfH
oAmMM7CVjx0uPuGQ3WdZnoFK9h8LR5/j0WrEmTy7y+7ADQiyShuZqZHtGttrL4Okdo5ZJpvIWLVy
T3LWiWy99iB39lDf8KmOmta2H/zSrSK79Fr4cX71zsn103JmIBgFKgpsrsShPybjn2LIXE5r0GMT
eEess3P28N6jJRpP+Y40/8UciasspsXvRn7pX/L75J0jbJsyb97Cpq5HuLOlI7klvn7ZgJZ7M+t6
8w7B55EuTrvzYtc+GFwXfv2+f2oW+/E1UV0ApKIRHaX36ydhvejXrH7zTl76B/dQXs97eTL2dFqH
6c4I9X0dWQf5NO68O+fgnfW4OaRxFmr7X3+Ot+fn249hvv4YszsM+ai35h2U4NABBVc5Xyx56EwX
+eY7c/ztSiJWRteyxV5EJqBE3nxl29qyKRm0tdlonCvPT59UEwTv3L7/+iFop0nrcTC/5d4SULVd
UtWIp3PcFEVe5DsM5PJ3vsp2wL+aJ3BJkEBQ69/QdRw/r4fNmTJQrqtsbtwhxb2ZXmtw0CLdOvOT
GFjGF0oD9W2LZi7SyvW9yfPzd9y0hH9kc0hrv+3YIzm80IfK01u9dOmeXMR2w3rPuPLNUxB7bSoD
/He38jopPOv1d6wrMj814IkbMrj1EK7Ijo8VF+q7X8/At+LIP55DDhwGCLkw1vzr58AYSVgNdn0z
68V8ypp5olIrIiFKj+Pc6DEX7WUXdYnTxX4J0xUx/PqgHD05GCOedH09ipCZIHaG1Y0XS7Zk4VrS
+t12g3tI5XwasmM55t8mvP6i3ugufFne0xZeHIQpnxc3Kd+po78Jhv74RtSFqGFtCui3+ISFrvGk
b6z6pg3Su8Um3dvxnhwaQUMoPnlopzAqpaH7f28x/3iuTYWIHZyIivLs65FcEEJ6MMxJyCjDeazq
Kj/LgStdb9dpWLXeRyXfs4P+i0mCIgWFMgk1vu5bxUJpc5BMbV7d9J6dHZNl9aPKojXqxxz5z+f5
f6Uv4vaPlaX+9V/8+VnIheJt1r/5479u5Etz33cvL/3VV/lf2z/9P3/1X6//yL/892+Ov/ZfX/1h
19A7utwNL93y4UVhKvTjmXyG7W/+v/7wP15+/JaHRb788x/PYmj67bfBG2v+8e8fnX7/5z+2s+M/
//zr//2z6681/2ynetHkX9/+g5evqv/nP0z/NzCRlEW2bC2tMVv2aHr58RPjty05DZMCMjwliw1R
1Iiuz/75Dyf4DYIdgdoGSkfBsYm4lRh+/Mj7bevf4kd0rTNL2BT/+4O9Gvv/eRf/0Qz1rcibXv3z
H2/CQeqc3Cch2NGkzhzb9A+vpxkt1Wbf5QUwcXDrF96qPsnUVQfNWJ3LfqX7k1Jbc0GGNIDoU3kH
q1vqMvQ8mi3wYfGC2BHJcG6QRL8TEL4+vX98MGQYG1iFaBVi/JsPBugAfWhFwNzOsr1o+oFpb6qJ
D1p2SeRo/t9LXWwPpIPYIzImoIfm8nbrsvWpy9WMpbEnkyHSkSGcO0vrn/40M/79Av484K+3Ew5M
quE8iy4t0sk/k8PtIalTkHc+mLZBv5yTrQJYtbmeh7BQHhvTTB9TJLq3cpneE5S8KRxsz6Y9i+Q+
Oq+N1eS+2ZwTzMhG4aEotFa3/JKS2zurRq6UBp1xRP1gNTgUutM+cAsc15UPDxR7ZfNQQ1u9rjzl
3gDF9T//ekDetC398anIlIKI3LJiqD1fz0BP2rglJoA8k5nyFYot79gaQlEJ1ZolxLUh+1DM003e
DupCLl4ZZotBOdQd9Y9lUzIBjeBOG+okizvLo/T8zsfb9tn/iQ7+/fEoSpIbQLr8UyO7v3r+mnZN
Es8pFKdNMhXrhd19ncUwH72lND4CtxM5NndCPxhG0UdB52QHMnHiQqq0f+cG83ZZ8A7hb7BnbCIO
ELRvRstdscvMVJftnMJnIaKiGXayy/ydJ3XtU+YEyzvMkb+aNRS22YRIxIMeebsuUFhWRZ61+S5o
RbVfIS6ZYSk6/b7r0CxkTZ5FaTNN31HFZ2FWqP56kU65E/SA4mCSaY/6NL8nJ38d6f54KUzlrQcD
bckmbng9Z3Axd/CpcPNdQnR6hyJ13nW6OcZ2mszHJh9V5HV18M7Qvz4eeSjVfRbtdsdn/bBhvn6o
OUhrCJK82AkvSQ++pcbD6lTinfH+i6eAnKX3YctF4zO8TYA/XZkaV+uCvEzK3VwqBtTtCxcJnlV/
+PW8/mkEEfvSKIieDbErFKE3QW+Ts02UBX2CJWyzK2FmNtYNSTWE5Y/2xCF3D4VWu7e/fuqPdsdX
q2nTGBMMcW4R2qAGe/3tehurglbPbZh3q5YctczRvtvGnKHYx29wX0+GSqMFCzicG7VuwZm0EVDU
unUyyWj7WidijbNxDMFW9Pel1mYZXUCTh4BRFE6kHDL4wDcW+QHahteGnr3OH4rCSS+ZStZNMRXG
XetYytnJnigobJdEXaarZcxRMThLFcoaP/vMT8R8GNgODkovTHHNMDoO2aUMrH1jIUfSzHEOu9mk
n3KzGYLAmRn9UyZn91rHE7nZj5kpzswTknzg3yYVlXZGHq3MSxp/zMGr7pWf4+LsG20Ky2Aa5Hiq
zNFt7uaxSY/SFRW+Z5tdUFSuY/Wld5wVVYm1VE9zYOZJ5JcaWVijwLIwTvTe4oqpTd43zSy6LtZq
6mHu0J6UDJL7KU/aJziYCHbrrnlPXPdXM4ntaEvdEK2wOb1+pZUqVjPB0iD2zFqLBVigA7dyd+e2
Qx1bazVeZxXuhL+eSNsC/2kemRvakYI716c32+CUJCnyDunEm5H2bjWR0LQ4+cam1vy9rPS27Kkx
sPXxDfkPqNnr76dUWhI6BTxqHfILY+n0fZKhzZeWtM/M82XvupRof/39/mJQUQzTpIzuc5Pmvx1U
oG3JvHLRMETQX5W05yS0wcW2kXSx7hGf0Jqk//0x3cwLCAQ3LQkXxddfVICE1dIFbUCd5zbOO4Yb
ydxv9lYLnPzXX++nU4zE8kaq4Uk88ScsqCrsGr2fcGLlzjVmEwE8uibPyUEF6xXarvmd5/0o0b6Z
L7Dh0Z7wPOLqt51Plee0YigzL67dngCn9oPv/jpV33J63B7oyzQ/2X4zTAdddMYa1x2mFnrizXJT
XFkgM6UvDu5UjgIJRafftqkhs9hu1HLCEcTv418Pz1/MbhJW9Emja2aU3t45ExXIiVYZLwbiEVyS
1amjViZ65Er1Hjznrx5FPAr+DMUUR+mb2T2OI/jXJvViIwNWPPkaEFxN4+LHrvzOS/iLOY06cFux
3KPZ+99E9DAOlV+MhYcDB5CaYaXWsRKzytBXNN5OfVVcoLMZ33nqX3xB1K7UsDdaMuSo7bz903kq
AhD2mbZ68eAB5iRVv2m/sEIf0vm93PrPs5obBFgNKuYbwOxtfTebV69aFFKAhlJhXGCxtmvXoQMw
UumxUfbVO75iP4cKlk4cCPuItg2D7Pnrr5ZkVlkHbu3GwkWWrrSlv6TLv3lnMv7Vt/ojKb/t7pSt
Xz+l3WwCAls5ce4uQaQZ+XCw6my4ttxARG7Zvtcuza/kN75erOwtqAhBBoDMINp9/cSqDALuYY0e
9+6oWXGRz00fNYY9BnsySOBtGmFhQoOITJ4VVsbUuafeXcNEGctIa4UsPng0j4IngtddxbPr1g8i
HwuahjQrKaOp2uDKyBVoi6tXhC5pMT4RtUPMSRZZPeeJWA5Zbk3fVZ2Lm3ToK3PfegMnd2UhDce5
jrM1BE6I27FXtvn1vNbdl7lA9E0rm81tXCLdCRtHVZ/bAiBjaOspltCF3g0vmaCRNxxlSlfVZJnT
t0QQfkVBIlB/ZmvRXnBJ05/tDjFyxKuvH9UwtI8lb/t7mankOjHnICcYWZMy9LseRkqObh96ZuvV
GYsJEhHOW7OATWb3yTnw4MEyiMly62jUkSPbrapkr8p8KcOlzjoEz2gbse0ZPAMx5Fpx+etz78Ia
Skjp8I7mF7NvPe77II++urJv6908SPOBy8L4sSqXZcuVTgY0qsqiqzBYlvlbAr+qCpX0bVA27lra
4Tg1/cds9Bq57zEqKcNZmHW1L/OWBjgjw/LuAIwG8es4W70V8qHYkOauqp/XRWkwGIOiiHH44oNM
TskQDt3i2hCAU/4PIaHzDGkj++6a48T3KvN02Hf5lH6oqJfKyGwneUOVTj4RuiGD1pLcWcMcvyc/
VDUeOfh1a6TXphJTSmqwZoFrtW2MjMuqelx2+tlqQtdqdO+yWudkOA2u3z9WonazKBvcBk/1dmnO
4BjpKyhXP/gQWE0bHNrZnS50o2pAcRl0QFAJChTDmuODF+ZFk1zwBmf67fC9FVhvQyIMl1Tzpu3d
8hc9aeT4QSbWAGNW9NhcaJ33UOiNJuNclL5/Nfm1OOGqnv1uCjMoaRmzktPaT+ixyqJtTrnVNG2E
ujK9G93VfOBBULVm1YmnaW7WD8zrXICIkeNLK7pgOJRi5tOaNYdc6PhJe+N2uVftfn3Gvc66b2EV
ixzzaujtOsqbt5tlPjsUyQzDjNtMx6SogYXHEWxeDa427Qg74NLq0xR7yYQIrbLfyfn/fKvl8dA3
tgYpRF0Erq/3mAbdVmvCrYllo2VNaNRrG3cV7k3+Ysio7h25H2yJsNLVmliqLrghKe3dmLzw2HeG
6VIa2hL+ekh+PqpYzhu6jyiFSMx5c1T1Wu1POKa5cetzuwDvV95qfhuEbRb8TXfUH8NP2LV9eVCi
wBvfPCsokabbXm/FpB8n+prGJV4K0VzicmBfLO6svmaO18RjMYL7BMe54wIiInrVEpZzkkXesLBR
+fbfU7ptn2sT0v+4/m5I/x9dbX86rrGzI99d0P+qd6K/1IcpwNfepWdb+LIPk9JtnrR+nN6ZjG94
xT8ey3nDnZs9C2HW20NuLSSd5xlMmDoZ02uZs+GTBpSnZqCd2U3cYb9anC2uVnq3Xt57p2od0LYm
eq6+aHKtP/16JlCUeXsGkjBGSOVRQ6YLkv691/PTAOOrWaOVEkGMwxlR9+rsS5drYdhatIVFOrAL
89B5w3CdpgXXEVMyfUL0UNY5ZQ7/Pi7kTKNgbbzTXBo6c7rCW3ND6No6qnjiS+xKyk6euDKz1zVB
Mp/hoQRD3BltJSOZWs5TOej60XTLyeT8bUequMrojmaRpRJogIDWhpUnx2hisknCanXcj5mTNm6k
L4uhYqc0LSTv/ZBfV6aZYQFpbv7dtV/qOB/UmvsskfZI2n7aaT5ZtEPj7uV006Pvd8IKFxu1XCTt
KT0ZvIdPlrSqPrKmVGBV29b+wl/OVf3cpsKudvUy4G1R0YvIuZZrvqHmyANKIuy9lUPEdCypHt11
Wns6+CxoLOy7VpT0LsJewFD6Guez2z0oj1TCbjDn2jjC89bWuHf0q1p0bnM7sqdgPzgjzo4EbdFP
7ZBaUTYjZzj0c0PCK5NKNXGrIYanXtm3aTQvS+1E1tD2t7Pond9xr260A+diVb/U46L3D/i56Nbj
GmSOiTuc2JChS1foO6uR3nDm4FandUra61lJd7xsvSKwo9JKsIhdKho6MNnq2+6wZH2Z7z1n7Iw7
s/SHvZbZVhsPna8nEPLpUImcQbYyEpXKsGNoAzeUfTE96Ons+OQvKDjwNlO3jZehQ3Eocmm0sakn
2LB2lq6esySZ7jio02ePSYSNXJk73wh6XQtrsQYgMeRm+QkCHQdlk+nqM/fJgeRV0SVFlIm8TU7+
MuHf6KppJFdXl2QKgj4vaDhVmo28OOsf1MamC615qQ79InzaSJraexDt5El64CsK63kuikh41jCE
uqIZZtdr86DvcW0sIVmoEohcZo/eTbHkPnh1p8CXrUv6bAobs1dPRA1KD7UiAAYvurxeYlQunrHv
qrx+7C2h1Ui7JofwThvly4SkMDtKWyKorBsDtgyNRlUVVgN2B4d2czwv1i7Agi5PffMyaLbnoIRX
x2a2syF0xGKCiLaVe5BJn6MGWyekNEzCWV7OKtEfM6NhAlIH0b65U+F5YRPUyovppXJKWgHL7FPq
zNNRw8AFtn0SzHrsGZX1CU6L+3noh0UL+4GW6chEDGnFi+oIC/sZBvl2a9XwC1/0pWVKNfOXSSOR
GNPSMn9atdVsozRgpoUo7cWh7eYtskn9T5rQ5jyEzx40MU5rLYBdqfTHQfWpinIm1Xle7eIFRokG
MEIfSdJX+fjNcME3RJNX6Z/LNtAexhk2/hZVYmHZWxNtxaRp7lnqSR9P7lh9Lgvf/TSawfDgGEX5
fRrd8aqjA9Kk9iCXOaxttT6aeOx+q3oPt6BBH4Y6KsreniNIWWYass4GXBRwsa52VWv4xM9yxjSZ
i3Xfhb47zyJKksVzwsmjjwciMto1007LMoakYOQsyw02Q1BdRW2Or/qhIez/gmEdNhlV2S5nf5wk
y8JJC/Okae2ItUPfQAMw/dx/VjOUOuwO+nK+8CqPjsGVm+VtMrfTp7luXDs03cZ/LIfUOau2NazY
rPCn5DxfU+w8k8ICW+IZS9RWk1/FclKmHRll7dEg0yyWc+Rgoa14EpPZnNIK1vJJDl6r7cqxzq/r
poOp1/XcACPLrzCe7dx0xVvOcJM7KYV4oqlMd8M8sPN1Z5qj+t3SNPYzP6X1fWSXTEnpN8MY9Qzs
QE9WUVCFmkv9Cbhx4OMJrjQwIisJzig37exJT0yr4kjpGvits4S/lOuijSe9pHyV+tAsodz1jRsD
epmXA42f6XdraUv3OIlB+8ib7lrqAlZNe2s2EWY7aeWOUTYaOV5g+HF8GrgjhLJNi3JX+AWpgaou
3AwHzcF9HJOGMysdRPV7bqx6Q77TKz8ComrvWp1CQ2wMOMy2S75akUxWwExqsGdEArad5bFu91q3
m6ymptLlixlzOlOMoUnc/Ckx2vUb2vZkPGai4RTtRwseOC9zuJztVlBj8hxytb3QFm+XUGeYvM7K
Q7/forNBDManukPWcMwai14c3azHJC6SfLIjrQL5GM41xYM/MoR/q4x+lT93Qonv/eua+eva+/9/
xXbi4v97sT1aX56zN8V2/sEfxXbD/w3CmonAcTPP1c2tN+qPYrth/kYGaGtPomKOf9rG9fjvYrvx
G9WcjWFOzR0d8CYn/3ex3fZ/Q49MGEZvK2nDLW/4N4rt5DjfhviQ0mjoRxdDbMux8lMOLC193A2C
Jso74d+LprhR8xocIdY+Fo2mTu0SwFwGSAsCLBFRN3hfWS4+2H3d24FBK+LO/6bb5V1OQS6dufRL
W12OkmhJ6+2rVTgNbrEBqKSiiWh7Z3NvvGtvyBCEKXFaiYns0ZJhquaLqlNHmRlOuAa7wimqMBDs
v+JKawrqiuIqcOovbq0/C3qB7L77rrTgylPWWZfeh8wc94O9y6qnLHgRmOAETz1SfCc5p9O5KfJL
VIolxomq0DfoUBXp1HKB7wSyIYB1ngP5jU8XjemV7nLhTYx1V+egnIKZ5VPufHainJrF2JxgMCLH
2lMhvlAOdT20lMV6v1ZXJimAvkym0NGei1J/XN31NAXrNQrccG7roxY8TORDqEzcFN3ntXEiyRqW
nIUre0CandNZXC121Ln5wXO/2Rlxz1NaS+pJ4UQbepBfzda12Z9bfY2Avglcy1+0VHto1GBGNXY6
EN9xv4gNTT106VcoDqFBH1R1n4gMuFZxNNp5v3DDpbB2O2XrzsnM2O/0qwxPvFWnaaNGZH/lkfjQ
nO45mdOzshB0j7ODSni69PTpJlu6kILvcczzb2W3n8uvgvb3sNTraCEMabQ8BmuUp/JuaYxjgMGb
RYtlDygjner+RB2zuEt5bEacWlpna0RK/VSQPiLdEMnpturPRSHRHY97wmdob1mQnQAUXY6lQfAE
oddJug+kqiLPwKPM2WWeFVddd5u6433nl0PYOstBWY0TgmQbQm2pP88CRZTnLnep8C+sEX9eL4ew
4q97feuQmHV7Lyf9g3IY5LUsPxHs9ZHJ7dJeje+G/mIbvRezOV8txZOu6kM6VpHCCqIbP0ou0Kde
llGBNbdeEPC1i/mokjkcE1LIehHVi0cS5YTqNHT65iK32yIaFTDE5cpyh++FN1+rgCbwzol9TMST
YfNL/1zLLh6HKaaf9wLuZGg3SM/uOV/j1uzBUH1dhuqRDvJjWiTEfnXs6OOtKqQMhQ9AZogQ+O1c
gNIkYTJj3dtG9bE3h/sEj2bO/HBc/XhZ+utgeRCbZUju3ClPYgJVnSpbO07WREuZ/hxUzmfUDc9F
9ylYj4oMT9KvYVB3J1s8eZ13HpsYT8GbzvHuB4s83RxkYa0zDd3x6JfJXTLW37PU4a30sBDtyTCY
5QMnmXM9rGP/1TO756AT5+zHy+j3hOkdSTAstDR7q2G2Z38pPnMSfgx8FonmWN9VoL/QfTmGuY/L
Y2WwTSTod9fiwtSq3dClcZHWt6g0djrEsHnQ2n3trBIUFDhVY6LdtEg/B065xmlbejfaYhHfrf4p
E/YaLelC3sHXcEzKqhsKpSI2xu5xYR11M3uDXh11smJN83mVu9xxPpVJc2wTKgetdZ/3zwYiNW6P
sDSbNZxl9s3w2+vMW0KTKJu0HNL/svJElGtU6PTEXm+qwZk/sI/SgOUtl0bDsqbk9/uEKN8XYO88
88KsvPZeZNplTj8et9LAph/ycWhKgOjmSO3HI2Ko23AU9v0ma/RWKld2r0g9Y4EW6om6X2Cr05Bg
3tUKYacsD/Afo8ad/bNfkT92U7kek86rdwI48n7FxPzsDVNBLJl/KU11IXyazkVy449CC7Xy0hf2
8uDU+seuWm4p218UnnNtNCpK7ItBS9dYjvkLPLYPXBRtIj73pUvMAt91XB/UUmTHYDG5YFV+ce7s
eqa/Zb4doat9tvqAFKeb+WW0OFghAovuw7ErUK23wBUXVpOtJZfJtHbXedsSlI+pCqVdXXpO0h6T
fpl89tSmv+5bO7/K6wRxSDDs/NxyQ93SxpPpCxHq0nr0ZFqfigQ7SJ+Y9V7rnCH2ujlj/wbWsCTJ
p37ABNF15/yJaGraO+T375ggBfq7NL/06ny+SOkfiVNlCzqRFHA6X7a7KtXasGaDjfHETDgVYUO2
xnrldQHNH9zSFs2PtSE7pJYWsa09OzqmIUbRUQTK9fI+JcW567go72DNipOxShpxxO+yT+8NTTta
Lf5li/lB5cK6TOw+jU2MHHcdO9Zt5+UsmzEA5N1Zdr+36Mj5lmkkCdbKXowT7MI03JQ87Ldmc+1N
/srdb2xvlLUOu8V90JxZnubCY3/k1h3NBMzb8ZeaX+xG1+PMN+NgsupzKfsZw6qYQZZcjNoE5lJZ
nnqvsXfuQNSfLeXnHrDN3pnIk3lB9rFKq3DRrct0lsPJXrz7vFyaK9sryuee7HEotak4J2SqQ1E7
G3N+lvFicFmmfwn7h7wyDlgHunvGnbDANb9BCmiRuxpMWLet9ppQt2Asxp3TVElkS63fORKfiLrd
fhvqtpAaQH3TNOZXy6jmgyO5saksO9at/0Dh48bR/QnSmNNeDjqBgveEXi44rOliRfAA1kgTyzez
kAO7xJxf+M6URDp+28eauOugeNWR1l4t80FfCZbW72mfGzHJcT2q3O7j2jS/j256VyI32WU+rT+Z
WV0ZS/Fo5YpWouUqq427VfP2ltUce2d4MDGUNmxOlGR9nr3yi2iJ0jTk8wx7nlcHujpBckBknfeJ
fUlRh9r8FjM551w5h6DsooxrTGFgwlQn0aSy8woxlRzDcKigu7ZLeyWc8rwhKlNaaqrpplXOsWm0
ayHlIbHcHXgt8LAEbrC3dlrJ0rANec3YE0Hca3YRnOn39z6LROFqPq4pzeEZ8z/TRy6xGoYNqp6K
Naw9smtl3QVkAHQ7OeEI4NMybc77rhnnuM+EZoX9ZOMZ27erXsfrFFQ7e1US2r4anWPqUSXScvT2
3LON4NxKy7sgSHa/lRoBZKYn4oLyThllaa/DYlyzOySsnIxoXqq9GpGBaLBODlBm8BapbU7nsXd2
ljJBiq0cTE3QrhdjZmsfjCwoDsO0OschK43LsRPFF25w7QfBvWdH3ZYoSeVrct8moiETvHA78/XC
sule2UwtTa88tdLRj4AN2o8QvFAzwnspQ33Mx2jRmuYodbk8FOtiXHWBM5yV3TvfayNDlA5L7C7Q
ta/OhBUTKsyiv/Z7RENzKohnam6V15jYl/vBb/IHUtH6yeKrh2Ome3eIdb0Y4b5zqgxPHqG/cLXF
tAW/MLNn56OJ0J1mJ5qMqT53ucnp4bXWsmf/sKwjmczjXLnpeQzyT6ZSs01lU3c+GpWZR+toZLHy
huI2cGdyDeSDwMi4mUf3oPSTR3ccgpOtNSsvFZRMCl+ena+ZIqNW2kVTTku4FoH10SrqBKM7VZ0t
a6KlGGQOoSISyq8rGY5Qa41025zUcJi8eriaG634RCrLP820yJDiwAGVCLOS4+9rJe3jTOsXHef9
F8ftdTZES4s9bbCvTOF/wLD84JDeDNM0jzvX38OniQddO7fp2ERYqdQHRlILrVS7QtF17Xfzk13O
8bRM1yY5TKbSOM8XhO8qJslCvWvRVlxMki+WPe0rRLtkI5rLXDcug4wTcPGrkz6IB3+qHy38lYCx
cShhV2OLB87Vs6X8nd6MfTxT2cSxrfiMgbtB+t7Yk5WSu1YHyTcV6tYcKlqnBvqtQXJRudStsCiS
q8oUV9LITvjQMAcFuaBJgvRJn0Q5IxFLbhQKMAJAXZ2EyLIzFJMgLM0RghXNdFGd2h/XSTd3w2gy
+F4Xlab/LZjdkXOAapO75PkZtz75YJot7FryaQ9rlQ/0vHpB6E7c/EAfmntRGLBYi+5xhaL1oSxL
RLE05UV95Z5rtNdD7qX7JEGDSHsEabiSie+nZRIiEZK7WWrn1LP3pgw+LMYXGIORJfuIDPEhIX3C
ibLz0NbZTcPIFDOWyCZIHG0+zAs18pLRG81h7wjq6y1yXBBpB7tW6XVgjL8PygG4QIQdZ5Xe7SvK
eZHh6NrEqso7viFfmDvAVF7o6zDG8yjIi3jlEA/EoZwTWo2kOz3D9bhONYWAXMfUJ5uMMIfPd6gC
VNG5yg5S62IHw6pYkQaiwA+mcVeNNYXhCn3fntPBu8Kqi/jKTPMjiDzro96xJajMpfpslMrd27Xu
XFdkpXa1qtob0NnjzjCAxNZJ6l9wlWMRGIlZ7820AganV/YRX/nsrOVV8zhrWrCzfSO7rcyqiPrM
+t/Mncdy3Ejarm/l3AAmgITfwpQvVtGIpLRBUCIJIOG9ufrzlHrO+aWeme6Y3R+96W4ZVsFkfvla
+0XPh2VrqW277SFiFG9eZ/eloWb7aoFgfpHoKR9tcxA7gkT7zQD0nPpO7povwkQBkoyNPOel4j6W
uUIRSpUbAiUBpJ9KHPJeU9PiZcJV8RTnZfE223n/fWS+OPTroBxUVIbdZmi0/os7Um08ZKU8KImT
f7PibKYwJRvHLWlfQLKmW7h37mT1r70poseslfGDNqRsRGRoM+diXSmeBn3Rv1FHQHftLeocul1g
edLdet4NMot8IUr7yWwbQYBANt9lZq0eVy3lCGbzYFp2oT1GormJ/lrlXBrxsi9au7mLIAYEMoOa
pV7meo+QY22sE4v+elwNg1ObY9LPRe4SbmtzwRGotsYj8ToJVdg28kU9WbqXwTV7sUG/KZ4BEOZ9
G0sjRPNchYop4bdRKs1xeotI6FvxMGvKSoMUQ20gyiXj0oxszE7n+kC1yXMuDSNsaJ+4umJMPge0
JJrXxUaWeVFF6LkX2QmtHCZNWSIS2mYdbE6GtlIvx8yN2RPIyUVrMkKl0CNPbYhOUnt5SnhqU3fe
a7P09Y6CShXWK5sBJYzeeiqU9so+23nTyHQQmRSyEd+hFglHmCwK8mhKd9qsAN82SuLp5aq9u8Vo
eXobBU2mpz5gcfGxDGl/N+Zyn0bFGJYc0MPB1Lw4Uhy6u7LXisiTrbCTzeQaodRZs+0svZdm53qJ
MzF2ZV/LajY5movXtiju6pvOZVDU+MkxWogLmnO9sWwH5gY0tnW5jsccEW2RfK5gJfhGvXFQX4aE
+PUhDydDGzzR3fwCYkX+GEVBT5XdXDaQbhNFI0U+nSqRb8bMbj2XA5h+C/ujwpPz471jZxb/cxp3
VjS4wTLifsfNunpLDtoAnkRqdFANyROZzYADekXuc7buVbvamW1LhgMqEw58Wn0W9Ucvfvr1J+gR
L5fFHagHWYqZZcLIqZWvTCAZdlN7lhO4LtEBG100Oe8QDFSnxh9SI4SysD9Ik8u/lIVy7uapDe0G
AbJbRMZOo/XPWwTnqUzWF05Sey7lu4Jb0dOHSAnjrt9k8fxmCevKIsca39PertfvCyyBWr9Gykra
GXCJjMaJ0FxOAn1zO5TJ0WFByMyttaoMisDWbEzKM+xKiBKFM6lbH4d2HY4YArXNTeHcRZYbtk48
Byv53gGqr8YzI+5dC3XpnPR8E0v5tbG0S5zVP5SEeBGqhlUCW2/5rUrkBEVZGVt2HQctRZmFbVUM
myQBRGmWWg+Lqmh2iFAUvxBUOZCCdsvtc1haCqxt3ROCkFNEw7GfZdVzGzeBWztvBIlCHZRlutXU
7DziVx5AJSDjPJEh4mxVLykKP5HuOY5U3R+KPts1Eka0jpBfd3oN3OIu36NcPSGrt+5Ys6eQmq6j
gSoHzUHlhqUrpAfSS08XKeLgQKEVG/ItXiUPodVUL2s1f2pTb27W28FTbXMZQsPdQREdXOoXADPe
cpiwkxFbp4GaYYAz0sCG0nLP86TPl6xr7e1UoRtOlmNVRyGtI4JdyfxULSQwue2eLZ4D/E6PbltX
z/q02qGRg9/Cn1OtWOeTN+Nb9NSkhjbIZ/OkgDg94gsf/bjBwtPjhyB4bWul8X1RMtLro3heOGtD
7Lt3uoi5XmWxqkAyXcbgX26KMeNpib+g0Mi3Lrl5RxyIDOxlQtRstXEQxIRtMl+1vDCfCuDF1ME3
Qwvi6ht5QpZw1dgbUS1yi4wiJ+K0cu6VJPvRTPFVrMaBT/LMnni+qZ0K26FLrgTXWgRLoWRvjOJ0
b6bQiRpKybku1dBUqmsT0R3nmojanCzdQp6hQC77JlwM50iQhd+U8/KNzUpjtk/DESjoNGQaIKpQ
JQTR0l7HVKsvjAZnre+O1u29GCdS8Z1J3meuYh+6KP6gGiwL0Sj9sMxUeBDzzuOcr7z2WXWv6C2L
ZDsPmzhvq3uEhxmzRzVQYqeNDnK2VRxqszZPS+4SP0Nw1K7T3HSTTkj11KWs/MbQfTaua26hB0tr
6xmB23ZaUO8Ku66vbDzbslHdnQYhTBo6ZG3JGmyb8qJZxaNjQoyP+vtYrz93Je5ItDQBj2jm54w2
QSmbL6aNbz82WFGpciNexSukCPqhedatb6kBEh3Pqn5Jhn0cVYEt7kcSvXL1TQGHe3Qqc4KhdJqD
1q6k8bea8Qh5nG2dfh2fyqirvNWZh4ssdSXUqmzfIvY4m8mwhGThfx2chsEwbZ8bIDFgdhZe+DCO
TFOOX5TynrpZEr4pvLNU5yxwqRsnEyfJjkkdBaV6GYU5H6RSNV6b2Z5jj6EYFYBSGpOsykA5ywsh
LQKje2XJGVQAZTEYZG60VzXlPMVIEnWcsM7si/QLQ6/wR5pZSHqUoWn2oVw5EAO7vqDn785Jl5ie
URBK0DWDRrfyuG1ZczOJGiQyHJIMOO3rxa7tAUVqcti716zpSw8Zt3kkgHyguW4wdqXhJiAGjF1V
33VntkvqWMaFfVDWn4lCvUSVNajJ1ASiZJUbSwwdJ71EMQ+QljASpq1uur74IWL7mDXlabZifZ+R
99IusXocB6s9ZNm0L4q43slbfAIlL2PmFXUewFnQ9zJ02odDK8t2EsMpv112mHp6zruG6sW8D7Vl
CUehcy3b764WUeynRJCSpTmdaKsXqGjsAzRNuykcgyjeVsSHQut+DNjtnkhC/0hKMxhj4zCAIE9J
qWzGIWFHim/WaYlhlLxQVQvmrOi+N475ltWEz2SEeD/RSv/EY3AdCisNaj3+YPoRp5qWDH2yzONs
Ksd4lIRAxkDALrqMEGNLzMgRhWqeoVcmgCoZlGkfk2HoC9pV6LXRz5mcr6TZX6w4flGGBciBoHpz
jeW2keJQxDTGtA2zQE6hkpDTwSisyVdIrePYDlYG0jnQFayzVJlhUUjyLSbX0+WZxim72NnZU5md
oVIvHFORptkb2HuLvd/KN3aDCJhkwdJWbOzgSPcKTr9ghhv8lGf65y6jod0PCnhm0qIKaVeF4ca9
6LY1e+s0zxs3/1Acai548Cu1UuCwi8yv0m6nq/117uWj2RfxHnHfRWubQzuR5GSI5W7IoI0a9Z2+
Llb6NEWtmFKdKvkNF3uIJy+z+sJHEsN7pi9Bbn9TW/WTUXtnK1SnLgpanMV5dBt5Kpf00kfDe2mk
+snpDBelaVGHIjany6LERxStmVfb60sfm3iD6oqN+65Q8ns37j2gQj9d3QMtEruyN2Swut3Wmt3D
5HZuwOVPfW0qva5Z7kdHveDjPU3qlwYRxlgmviymLa0rTmDmcVjQssht9RiUCj8aGZK6yL0u2e0F
xuA4arxxRZtdSK4/DguWWO5mHAOIlSu7hh0hNU2QMGC/9IQqAIDzah+b7guthKVHgO2d3aroDK4k
0rKVKy+DmVqhSjvtWEkECIRSIjWq1gvmYjKs9CoKssE292Aqr7gM76uR7zLPLvI7yKh426wK6uNZ
2Ram+1Xnrxx4pic9g/Mc3kd0ZXajBq25ya071y02sZVscHOem4jAEVxlOadGaqm9XPtKENjsF9Z3
0gO+xextVj2Fa4k6QnsiHNQqlbMxDwf4YN9Rld2AjChNo2MVOQ1bsZSMgKlfqCpaC7C2R0xa1IdW
wgmSpgF+szgq5+r66ELsPjXIQx5re5E+imLticAMSQ2fSQm4B2BVHTksH2hwzziqUYsYD5zvMN9M
Ad6ce8n5A4TaILGzQXxMhMs+rpQYY6zz4ZYsjRrkLXqmlSTXKmHjHpfJk02LHr/QfGEsSHak45e3
QxA1n/m+KWTgjsMF3TQTlbq4zIFUCUeVcp8N7UHJ4/tWJuDpxiVR8uzQJsVWydTeM9z+KISTHFxD
mTazE79kNcU8bbbX4hbNSj4ThbuathcDJPmyy0euD4m7YIhfZNV8EnhBPwByfHTU/ABlch9tVkCk
y8TQdGVubPHz1UdF9Dtp5EE1rg+FEGifi+J+7Ax5n/QJBJqr8J3qlGFKuMqppkGzyHr6GwRu4FuM
+4pa7EePVFk1H8oq2g3F6Juoy5nLYYTzaiM6sTWW8sEhxEv0tB5k7xQ/bBjrd72TsbKwdO1TKTcI
YrYqTt8UuK2JG1hua+Oi1Km01itrbIkovrTRt6tjX9ZBYjxZWXfRWc7jpLlLhRLMPScwfapvd834
igi8C9FSGX4/ZALtqhUj6o85y0yY2HAWDXw7kms3qfWUxAtdH89GvmyQZt4lxGvF7V6OQT6fTDvZ
GvEPl2P4sJh+wzSgLAgqW+GZ+ScufnbbmW/lhmjjX61+3uj9j8TYqHr9igLvLVqUqzrdtAV6ENPA
uiYgQFkRtv0pJ2RdTd9KgoNrjpuSZbihENjqwl6y1QHK5NbXoiBqNhnTgIEe72F6QBET1Db2ioag
nacaexUsPshdZmg2sVy5uif1HTY7qi31QeZ2/NjGXXNFf8MPXptx37UE0CPlEL7Q2/S76kbGthx4
opWBdchvu0kLYeqxIDRAC/CPqeocaasxbloCvirZIOeaSIxDpJfTth/Nmtik0nguU8Hhbe5Y6iWy
1MBtaSKak/piyFL7atq8wWa99AC3efzZGXa8VzOWaGmo1cug9QihJxWfZyud+mHOI8tfc0kNoUZB
W0rgnycNZznMNhZ5Kbor5szsaWaoxwSdB7rWQeSZr40b7eyiepSt8sXuUQABpX7FWxLWlQrrlbOI
VmK471TDYbN6hjCvttWCVSKaysgrOCaUqeJbjoUhgcf5QBUdZQlR/oNmzytk3bMYDcrlk0+cEBwx
anSFbQ4syEl+sB56xzm4EbhuPZsXF8M/nCSxsilvS4cmC78471L0yiqfBlk1gAmTeMf5ZTShARHc
z16j8rZMCB9hMQxRTYQT9PfLhJGFSOtrO/W71dXv4ty4NKb9TRHmgz4pB6n3pxVZpDTR7JPVkHEr
V2UXZ/KaV5bNXBg/kgtzKPT+1WB39ZZ2ZQc3EpRuubIBH6UTz0gem1m/FmoSOAqodKXr/jTDNw7Q
NFp2jqJKBSUcvpvZZ6sNiq8y3PucUlGSAPHSS9l5nEQ/e4SVXE62thjRmq3R1uHyL8vMcJqPppco
yZ2hD/dOj8I7WqOtPmffhluCaR3XH0OUfNfVivGaLDl8vuVWL5VdFJu9NyVYzBVtqxvNxl7jg2tB
+0RmBaMdH2XkPjMY3unaLRq1Ta8zMZ8Ukd4RH+ctkTl7aVGcSGU+xZXu8Pa1MRjBbU3W6BlCxBZN
1ECUCGR3VcMXxQj+Wq/21knGg2bMN0Ix8uqSmO6qzreky23LqP+21MVFRh17v5M8qoml+E2DpHeM
HgZ9pTNQfCuNZW/0w6Uv5SYGq8Dt8SkMRd3Ewn1KK7QTXbPpFftmo1cDY2i2TunoO3shz7YvZj1c
pXD9BC+nRyjH3cyk2Bf6lTa8vSWL1ucw+YaD0PFUS/mmDQt2n077lBqOsVL+ZL0BkSluT2btgob1
TqjxRZmiwOr6V0FNWknxrGIvD7b73R02GKPvoAtr3+6zkC7flAOMG+ST6fecfTJ13BFJ8GFCh2ro
4TXeSXWMfYErXNHOOQS10QGxFGKPhd1HAv6wDI+OvUcxv8NYcj8XjyJTgr63blIAstNW1aRakTwr
blG2j9352BA0ESaTML05MeFdyvSWjZKHjRZdJOEx8HygVutaQSNxsgVRZrhV+w59cmNvpe22RCZy
cnfzxFclcvq4sN6VtTgh/Xg0hzRUVorgqoG2HdLo73u60NEkL5tkBjcf2dN8Le5f83o5oCt9j9v+
QCTEA9RaYEvnDMZx4Li6wIfBa3K+9Cqrrfx4LAhoaSisKastIQzbgUI0uKBWC2RPjgf6ZQB2ZM08
cjCQjGG511TjaXDUd0MOHqL1L01dfI/s4kgR0MeQN++KEm3VgdpqCxmBL4b2R+/Ie8U0wKKG9sEx
mbZHa0/SG0qr+OTKDhoKd9EgYfQ+VbwaoWF/dJnzhYLhOwx6N8SrEHdt3pwo+Lkk06r6RTuiYHAL
ugJYR4e1OlYJEGQ1I3GpZf7KkLtXm/YtH5LXqYt0eAj7OE/aM9HrnyVEricA8IC/lSeVV1sDgNqu
y8dqduQZVKySsXD8wbHegI/JBEiNISTR4spefBDOcqWMCVeVQbzUurNzbQOpPyFPT5CGD9nqOdxR
cxEnWRYXIDvbT7Kk8typPikFyqUkUyo/0ZbPdIC3aplU+8kZglyFmc27OoiV+NR2NWZeEDOvE/0C
tYGj1x5A8KpF2TvNqHoWChke5fmQkstCYwPILdoUbVNb7kXDJnmKsiTxuUbYAUnsq4Tyfe17BFHJ
06DYWy0d+RtHmYR65iTHNFm4fDWsWCz0iudRO5YQD36LVcLvWzJfIt5VtgecCGh7tq01Gn4k0k9T
uo8LITVBLgW4XbF14/FbbxH+aJzKGgpmabnQiUwDMiS/le18MjgnJJvaWCLPqJFkWOYzmn66KVQT
lKMbw2VUUo/U4zellV9MVPHHkgSDIBO5+V1X1E8KmFlTtbdp4pxV1PVXkcpTio0DNiK+EVLf+058
rdTGN2FOZU+LIO8CaqKGFe51JYAxmHKGKF0UJ6TXCBnSPVG6V27XUXGRokEpXSV1DjUpirWAk8jR
POAJ9JbkMnRnN7mb++eUwOWgt6y9FPUhXttd04wPTp7Xe7Xm1TK16MnsLcQRAyKYRUPU6E4HS59f
TdmQ+TALHNS9+rjWlPi4xVGbxzs8lE94zLaujpkoaTcGiJg3FZaypf48UGL9a1Tdtwpat9pdNzhT
VZhI+KwieWjApoHkqGB17zV0jX08v8RW/q1ZE31LscBjp2Q/RgSHkf2hMzZ0kLyTqcN/mAfRb5Vp
W2f7xaRWJ4V1zfLz7bWQ1SZPVp+kpgFezx0eUvCAKcyMYGk516qQHLX0MKNs9AWp4QJm1BepOJTm
QFDolJ0SG0mYo4ZfEtenFPXGsCNGi7P7JrGSJ0rioodW5YsiSVUPYunTDyzX664YdOUjs/MszJOx
fFyRP37qicMOI7DiZOxEdD8ld2lhTksgaACEal36F/ye0x0qWkT5jrqgKBjkkSRsZ7+sjX4r1OhO
CyPQqTCz5HtUJi1bOudWPcJEpEFnbopIbXcKMZ3eBCf6OlnxW+SiZTHlG6nQRij6qoNrwZ3kKTaZ
f31Vn8Zkbc85fqo7Wy/UvdaN5BpyGdUIFDTUlfLZrjMTclwM+kHLnRhCM3tv49ZnzQ2TWNmsGtWZ
lJ0kpXapuuSFNFdEbNZzl6Iw1dKyuR2irvQSi0ApWd9IyKifGgJP7wcX4FN/qxgsCF4gqXNQz7LO
rk1mevFAWAoAxA4cSdnCKBdhY6z6Lh37a5PaD23ipA+TRVVnBQbeiXI+tAilgxmzj2fnw11laa9p
2h8r8UMOqp+OnEBgZjDjTD18vMy22YJQHY4KT9uro56nyMWye9KseGPDucTWtbLHHaS41zDY2dqH
MsEtJspODkqw6M03XX5H8Q+G/Mx764MHu4iF1m9KOi6bQQHtizsFhUiHhMZZ1jfdvjlfkZyaVmX5
EQQ706J9yEjvBim5i+XNmQaJu8QIBkX60rpRfzu9NKwqcbDKLjSwUmAVRI6lXCuHEwMLn0gDQ+yr
grzGmx/DSYdQp4DnNUPfuNErBmsFseOUJ8G8Vi9JuR3r9Fily728gUkzdtxwUpxuv3QuJ9yZnqx2
fMwH9xSNjkt2IZaY1UnnvVhlHMbEyQRUtoNJoZu9RqriPIMMJht9dZn7a1x57qRSI3XjAdCt0VyF
FJSalABnaqhlt5mlTS2/cdha89myvTzH0WEmZ+L+N+Osvax9e+x6tLmluU2XGLGydN9dwRIJvKJ8
tTWMwwuOO0rjG6B5ZT0q1bTF27HNFAzxSpo5eIznkTlL4H/Ct4w0LHpPBAxgj85VccdzMyQnm/zV
TkWYYzAiGeay+sOcv7Hl8upMqN+q+bVcq7Aqkbg6bOlQ5Zk3uVXt4SML8kL7Ycsfbd2hQhfuebKZ
/wf+w0Qy6pkM2Xnd9n6tErsQ5blkIZmcMNXr5A4lncfajLEQ5xPxw1UYu/HT0sdV6NCd9VG0NSYk
8LYAM/IB+v/cpuozDHfiD0Y+obg2C2zOeVfwKaBpfzoL/iuPxV9GFf4WXPgf3Ri/5Rv+7wg0dPCb
/mePxeatrT7+z77L38r37tdYw9sf+8NpoVj/ECZWCVyBKnAI5on/57RQ7H9YFmnqtDa69i3CBA/G
P50WlvgHbdoC54NjCpX82P9xWlgav2SohN2QCkOmD43J/4XT4s+h3GQNGzhnWeFoqScl7acP4xcb
MU7mRDOG0vDxoHX3nXS1vdHGVIr3sFPjApfdpl0ohhXRQK2YW4Hj4E5GuTikkvYOrZ0Cp7aSx1jN
jN3K7uRMdk+RcZ/dz5r9N6lYfy6G+PlpuS4kUrsk7YufqVm/fNrJqSEGFHpX50jrnqMSSZlfV63z
VOsVZ+LKqAECpLsXokYNPTGDPCRoK2evtyVijJQsgZBEkoJSRd3Z6Wauc+akNBlf5gDoaKbrwMK8
sAvPaNzUpujvZIOTu17wF3rCkOt9YgFdDdUKZOlEbGeGq5C6KkmRboDvo/cuJobJc2b3o4+i+SFp
TABVgR/6qgkGlzS3gaDKNsq/uVlBHN4vj9/1j+yPX1MT/9xSzBXCMyNILXcQHBiUI/9uh+6nHEMX
MQ1+XNkc793ulGScXEYtBr5PAGz8hC0TlM6ZqKCORaF6hORND3VtV4CrZYowj98A2bYkWlhatcBB
g9MSibtZBAumxr/5xD8bvv8nxIRPS4gk7Qn8i07WIvf2909M/lnndGT5+S2it8e+jFCsVab40ROG
RaIBbvODKuroC9ndgAoO/pZdPsSfRlT1ut/gAmjRzrRnWw4xKHbcYICcdHV5xrTc0xJYA2MN7Jod
NGSXPODQnEkOG4aZrLRFwzMyLrVvstgz/eiz/LbKjC70PMpx8gsNvbHZTyCaPDDJ+0Ac5Ojj9DdL
Cg5KjkpLv+RBN8/1/Tr1fRgp9dD4toIXB+tb8mQDQdODpGGtoJ3ngUG3fhtUvgZSDgjP1a0H/K90
APozZY9fE46Nu0Vzuvcur7GrUqTGh6dymAo7ugbOOlnV18m160tVLKSiuL2W3v/1A3RbqBh1FpSa
t/zWP24HAI+l8s/tRftTio3SFG3LBq35k96k+OZxZtCozCXRcyeCbIjRs4aTgLklQexWhRm7G3sY
jAc5kUbnK4qFbVnlYNaOV84KNlIkxD5PzRgjOc1J1rxwKMcoaek95IYzxfLsLjWbbrNGpDVOWr2c
h6jCcFW2k9fWKTcJce5IDscQcyQeTyTRZYlv5sNNg0wAiw9fm4ckjbFKl8qAGarCuo4CA8F2Fyfn
ss2R21CTKR85t+iON0dL6+uqxP/bjXGV8aWWBX3fpCwnG0pOqw3meyfC3o48FX+5iuIg6wTHpLjo
zvZQmdZG5KKmmBKXMSkLyaGaJqasFEw7C5C0N6eEKGky661Uv6bCupASOhMdW5LK3GT3Ymg4Y+EF
2aC5jTdlHdkvFvZ3VP2ViZ/GIc4lsFPlqFYxVl7NrC8SJPUrcvLbQVLPH8TqQiD/zb3/N7eehhb3
1t8EuSxuSSS/rK6EemQ0gPTCH3IerpQAt1NGVexdQzzJdkUtTKBH3n2v1kT9m4CmP6Xr/vHUUZdA
IaZOWK/4c99AgVgzQpMt/E7UFUKKev4qGWuOrSmOHQeDGybXbE0T4ajKkJi7WH5EOiRnWhqM0K15
VKZOLf8myFL8m5fBorTi1nbCNyem+/cros1GNTs0yDGepnqYGDY943XXehG4KnjRtG50nFbYkzgX
ljQUI4SL8y9xFfXEHjDXWbi6tigbMTTHuopU0raAQaIYvjGfCy8v9R+MBxzFOwDPv76ZtvjXu0ks
FIMFs4Kr6j+7F365m8vwE3BwNT9CEX+ySrnMYaSJpdxFmfZYRknf+VK27quaF/iFZdZeshoxQCFv
1hQzGWvPngaq1mmQRV2UF4V6MTKtQRwAqhnKSlCdpzbNoSAdJgkmhA3wZOWERUTT8Gyka0ftEikJ
ESmTocl1fMlNe/E1F75iqqD4vbRW62PVLss72EqLDG9epyN0BxjtdFmtFpWsatnpkwCA4sZnbnsp
eK+/Tpq2Sj+V9XyGB2GjL4b5qJMj9mDm+YzhGyXTTbVgsFjhK4i1o2ItsNyQas7RJVVUotis0w0x
a+uuzVipDL1bXkUPKpxHEpdyqgkQaJGMIyDKqj8YGYiN3ZozeSaLdVL79EtjFfjEENEE2tJZQfRz
3xiXBOTgr+/kv9vTaYliOVbJIGX6+VMe3CCNkg43TSPRAwZJDJqxIyWJ/JEyH7H82J1vrh16ObbR
YyPXZqOp2FizeG226TAAZhTq29JrcpM0SCLawkB6jlDMq2F3gr/+rPrts/xp+7DxB5MlbAtTNX8+
lb88dV08LjomWraPschemkZ3jvTcomc3tE0pLWvD06RvEcpo4ZBA8aGB+NqM2USdxyS3Yk1hAdSb
/ki5saxoyvb9MDaIaR3A/lhuNCcxvqDcIRHRdhUS8rT2oU6kEroogb6SOyjvepKmtoU9IIpRGuXv
bsbtlf/tCxqmxcaI101jZv6Xqj0FmtshhYUvqGWC/DLNIbR/nV7E3LuntshsJEcgX6oR6Lk3ujNN
DNbIhx/QKcSD9a6yrf3du/4zcP7PH4qMczZSejWokL65qX+56jU1P6VqwWhrpSGvhl2OobK0g6/Z
4z4jjnyHngw9kvNKzFvIwH+YyQva/PWt/92xzRJO3x7xgaRUkVur63+ulU1T2c8N8YJ+XU8/EMZZ
u9EdtQ3Fh39Xa6z/y7LMjxJkxxA2ypGKg8vvX3fGqafkao5JJp5zuBXbfeaLMX/bNs8QmtNv6crE
jejSrK9gPN03YlDiZ7L04pb0bHSKo4msB1c8ElfbzbXvsHs7d8U95zW5gbJ4XaD01yJfbyFhSDUq
gg7ktmDNPAvrJt3RO6P2WqA/pJJV+1bmNmw2ovTmYEOLOKGhy7/JO/4ZaPynm0wdvEuuMmGXdHDo
v39rDnGjCixGdAhTD+3MS4HqxipPEybVLzBJ+BZje3poCcSlhyyWqHcng345wy6CLm747aZszwX1
9mZQOuXy2ORKGuOx0JTv8ZR2mPjqozq01dMt/LbzMLRUJsF3TvsGhOY8MzeYm1GJca9oecawbY6D
N2kRgRpyIsPDbdKB4NXa9WWSThe9WOv3qVWUd9Ut0q9xZTmv+ZQ5R10R9vepN5iqa9c0T1kjSGtS
KgScUMLI6roESGntc8yKpT0QDuJ8LcSYv9ZUqOShW33hlDZqW8QN1dbQJD9JjUIz6UT6xyP9X8Ea
/xGs+A3S+Evw438hrHGrL/jPsMY2/Q5H1L+1v0Iatz/yT0jD/AeyRJPuQoPcLV7D2wv4R3qEwi8x
Q9NrDdtoM8fdsjb/CWro1j846rFIkRFP/icdx/8/PuL2SxxZLQRBJIu59B7/V6AGf+r3VRpVLCnE
6u0TUjXGcfg2HP2yIEZrnEi64z8hupP9uq+figft9XbO730HY1Jghe/ZoTgg7zhpuxstuJ222c4+
usflwzyN7/2eheOufMr3yiV/l+9aYO7yJ7zb9o/pmaK65q0LVZ/QBb8J3Z3w6328Yw49rvvx/RZs
JDwygw5oPu6bg/WWXI3PdAdJfhJvbhIM+U4jUeW5fepP3UHZgElc+iDf4BHy8z2aBeqRpjC6l3t9
Uz0g+wjz6xI299CuFQTTUxGmOwPx/aa8VPfTl4mjLIKp+5VOpfk0PPf75kG56D/EwfAxO2z7061p
iVKpLRaEXRaqB3uT+NanvFYHPuWdfrR30XMBw+u5P5xPcN8YnRay7N1AHifMp+XlXeAcmkPED+29
9uJuzJ36JZ4vzaF2r9+Hc3oo+Gvju+S6HNzL8swlPPEdPkVIRfue+MgDSWchgtSL7dlevSH64Qn0
ecsH9Dv/CUYuLML6pB70UxKMvroBR3qKDuWGeHwfuskrttNHGW3aIUxezV110DbuhgP6bjhH6LH+
L3fnsRw3tnXpJ8IN+ANMYdKRSe8nCJGU4L3H0/8fVLe7xaSajJp19KSiIkolmDw4Zu+1vsXscRa8
iF261QFeeNM1/drOcIINDYsW/xYsKi+V/YI/Hx3rzAGUpJwh1hzPkNIRtVVs2D5yX9M5oP7ctZ67
27lAX+aOpmM8Lef5Lr6uzuotWLhkX+8Mz3QTnotACl5Lso/2YpPvym14Rg/orn2RLvKjdcUVHuGw
4jHzI0IPHYvXDrlzi1v8RtvVrZO8h2BiH9Oz4XLcWr/mIxad4dG+obvwqJ11t82lRYMG2e4AFRXT
AB1DR9rJF/FG8WWv2rK8b/of1mE+dIXrEbdON+1SumV8Dm4cFZcx+qSN4pRH/n8vdlUn3JhnNFJk
1BhOvEWV9Nw6ilNfc1CvnahztAteWl64pjftQHKhTFTupmADc17KNxS96fpsUNPmTv5qeJNXbyOv
S9zweJW7DhmCN8mGE/5G7LL3TXeHW8x8UAuP8/1o8ZpeONYBXfUDF/2fr/p0oQV3Ub/kx+Ws2HSX
8O7Y5NPc5XtjGJGau58w1aOgpWKPp3E9pjtNv1HMp351zHS/WEec2f6VBWcG5nLDnbTdpB075+qN
EEhkkX52pjvCBXfrdbKr3Q/X861xn3O0Jww8p6niGuhvZ0BvLkJicsam+8y3FHfXlD7xVbPqAl2S
s/Mc9TpL3YSpEFbSQD3/sEKO5p38Nukgnxi7sh9s9caZf9SH5bGQqUEeIBJ6CiesQ/BW3vVXE3kc
hW/iWZgO9R7AsviRHeJL467+RX1gh+08uCB2ze8286E417d45OWfxn3tq63XXva3lVdg2tE27SW8
Dwdp9XI0HnDDurRpPYS7KdPRhj54IaguUcBie0J6gKSj+RCOFoHFckc8jenRXO50muzDVrtrDnzC
jnkvqy4+kaG8hjYnAIIATLGEkxzLK/3dwl/gT5u2ddVDHaO72IvsmP2Ib6W9uUWOV+CP3U6/aG25
NPIf0XnYWLOd9Fry+aj3EVVV9HHaD96v/NQ2nqo/EgEN7PBn1TyiUdG9dFsBIoTAs+x001eto5b5
xesoObG5E1ha4sAhAy932mfKZMTjjTe1a9Hm8MzoTMNssfhQtRgR+IzxjZIzsnIE0/IFuacC22fE
P/YWxNlG22i3PV3W6GoC3zscVD99QEWsPOtnaGCL+zrf54/9Y7yAaKFHtKs4fdLX2crHxjLdF2Fu
UQi3DzTxTfOhIypQflzlaTsEGHKHMNBvM0+m7fWEYctYtjTraC3bP3jX8y0SXGs33o634oEx5RaM
7ovuRh7ctnKomDWH7jr1bsVeMVwKCyjIrc08vkfWeWhfh4QsP7aP8rWMw2yzmmWlTeJ0WyRdO633
invpyrppd+9Im0Hnyt5KEz5K+g9xlLG69081Hj863xsjGI9KeAOn/pJK2mQ4xYvo7/scGCDCDdUE
FggWZ3pL3HkL7SN3xD72EMt5NEz92Uei7IpjguHOie74e54yN7qOcL2V5L46BM9K0aHx++pIY8t8
zR3+Wi/xB2x20Z55g54g57lHLcZvsa1NvKX4wGeHQhNg3lwnFdwFFSIGT3rITCd/tnUiPWDrHuMn
uXhSLpvuRQn3onP78Lz9pRGQVldvRnNvXxokwB9y+1yXt17t08m/BJgxTO794PvjW976ZoJ12E2A
HTn6Y7i8D0clg55WqV7IROlXR3xmTO4uw34STKwp/+G633QA9uYBHx6CyitWLNxnb6tMyCoedLj/
KIgfJS8aj5zE01vIjQhabHyHiAqc5NDvR69y61frxrqghhJ73bHGtgQt+JV/dMfsMJ8Hl4abe/Ur
ZKY9l+JHRXDkZ+dInakxSbtqb7K66C/Rvn+tamc861+1q3Gnn6FnGAcHkWF6VZ4jeKyfRuNK2Zle
76kbnhVaBOKcacu/cOCXKXGs1GK22HBsdoxVSuJxT3VnZxCHk27rap/Eh2ChrQHg4XGkefBOdmxD
65datl/khwAZyrQpxfYQHRhkjObhCAcHa3O/i70f1i6aHKUkEnAzmoegu5LLAw3aqfPeZfRi+vb3
ZvRfbcvvSlDk+Zc4t+3Pco0da0//0P+L23H2p19sx0luK9qf84fdOP/Hf3fjKttqm4ILx25s4Gtm
6//ejat0GNfUMvbVxEdwMuf/+u9uXLf/wwnahIrPdtv40GLkP60hvfQrqX2S6mH8q8346WFd6EIg
d1RUna6UCcb641acHkMH7z9kgDSRfWZKQfog1X1yIUopOgOzqXmk6ZFLHlbd0ZbbdtVjDE5pxOKb
AsVJtoXBowoOHfyDV0LD8zQpsAtyJJYoPlid0xLlVfwSIJk812Z5+DVjSSodS41erNmIKHSC7HB6
TkHbxhjD566VEPCFqKGv4X/ou44AZWoFphLfYH1evjnqfwyA+H2jWOcJgwWxDHFbnJSdB7PVglHj
ldVDn5A6LGlbfDaE5LiA2mo3t4Lqm0r36YFpfTeWyflL5WS3ZrOe1P5p+1hDoNJRKek45Uu0E3IZ
3UqKLKFUnUusIrPmoTt4ilPIjSXlbIc5WENIi6gXoTf6M5hM2zElr/Lff+3/nx7C+RS++OpJfXz7
+eGb58//882rxB7SOEVOQHooBtNVOvDPAVyx/8MPqPMTIhwgoM/mZPy/vnhiFHULJYKtEm9KsY6j
+X/xjZr+HzLlONGvvR/KzIr6rz75j0VgaqO0uDnpW0I1DQEP8mQwjdkQF5JpSNhm5vJAwttyact1
tJMmu/PVpekvdDEO15CzkfiR2oI6qzR2f7ysv3TCP1YA/rkHQiTXmVHhM1VPqmWTGY8a8TSEZPW6
sisXub4QitSQjKdb/4xQCjx/z4ZcP8f/U5j751K8V56WmZRs3BME+UQegjHINhnG9Go9MI2oeiAf
oJD/+pF+Qy8/XIjYXfrhps6PBYX9tO6ZdoE1WjLPVE6B4SP/nXYEBtCmzbrBvABOgxUR2hgmnLqI
LfakMyLKPYEc85thzMmRHDrjLggLlM+a2VRso+kq36Uz6qjdOBT04OuxQ80QlgpesS4YWpq5YgAd
LUsrBnse1+0beu3qeYpVwy8rARtpyhSt9cO6G99FYQofPEBYOEOytkwiS8Syo86TMfuL1WPpUkKz
Omuw5S2bRqLX5PYjwB7k9EulH2h5tt+lOX76dZCKsDiCpuafMmXjj+vPpKlZIKA4AGGa3sx6AgQz
SOk34bcn86dQ+Q75Gi2DLBb0Opa+3sUfBSdcbaMaS4SFi7BVdlKoj2dzMOkcIgF8YjNtfEUyZvQL
Upns7BBzPWkUbD+bnGab0vVertHg6awK5evAYPpm6KxJMH+OHHx55KqukTu0jwTJAR9vr1EJ1ckq
bm9pMeFVrblaNSV52NQ18VhRlkh3X4/Vk0Tz9YUoqE9M4nYAyRpsMD5ecconKDOYqSDEDfG9kqcW
bHN5yXdhmdVvYaqjrS70IX8UKjA5R7OG/pXYaaIKlSQ28I2NCD8woAU5hIyc033W6KtVBKn/DytY
VJg3KunsoM3byHbkqsLI8fUj/OWdUT2U2S5orMNCO/ms+6VICHkpGDhyfr80OBhjHWpT3+nHSrXf
v77Y6XTF6yK2G/olE7BG//1k/Eg0aDLCXiRHh1h/BMCob/Mimy8LKdC+Cwv/uCP7/dMgnkJ1Zuua
Sn+ZTeGfYzUqAkSPvRSggoZL7edZhf1/5dxjiSOsY1dbQEccQAZYwGfcuvgDGvsKkYQl0DFXiuHI
WSijzzUlYB/As9P71p7ElZmIyKDEUGsgJrohNTxZJwfIk+05uwhz2epdaAEAH+hIxJM7xsNwVRpV
gwdGA2uJ/VvtJBd5hzyz0RlqySnDQr3qdDOwcd2r5vW4zMbrZOBThBsjVYeyoMXn5GHLRNWZJU3h
MI5g5DFIQMHS7hz/OXr8X6f6E0XAP++OBiebWdRK7CNPfqfUsonAoTON4rzENauoVQ5AXZ2oc1jT
YNwXZdY8hdhvFYekB5PiHQFofo3q4rKx5+QdnTHiobjXmlfAHcFTC/78ykTWfCWwFiDyTcaUGIGo
sx+aMk47B4NS+uPrsXayEf7nIRgBpLpYgHNNcx2Mf0xWXdakQ4a92S3hueXwI4uBrgykBQjmJGYU
JOihNlatbWfUnQdkb3IyAyp4Y9YB1LUCBDK8MhNdltXfEzqikUHJsuPl3Yqy+Ppm1xd6MnPZqBjI
9iMLTdBS/nivgQXegV4eNvJUg0WK9NA1WpH4X19lPYR8vIrKEYktN5tt1tVT2VxFokUY1GTZK0hx
KM+I6Vyp40jDZ1HCuklHHBFaSMBdYZnN1dfXVk63S+viQWeEfRdxpjoiro+P2DYzgZnZb6dYNL/W
nEk8I6qwwhlReI8AKCvYkmsKyy/sPkzSpA4QN2H039zH5/mOOwC+zIzNycP+3X/8Y1SIGul+j5zR
kaIF6E2b1Od044iMmgvI0zK4fPfrB//bBRHAct5ZE/XYlX587mmBpoy2CnE3mRxeMZfmrjPrBjtT
izCvE/nd19f7PJTUFWxOn5zMNJs+58frdQwbICAQCcasxkelYLBt2c796wHLVdgGGoaJRpUNx8er
ZJNtN9nIU0WNre/aUW480p3EN9vbvz6LuUqAOaEzctc5/o8fa7QK4ldsngX50OwaUlp7ksyl/v0b
Q8dh8N3Rcya29ONV8oApetBjYstq8hB0JHq+0YXfJVz97VmEJXRmcNSrMoePD89ihORmW9BXXFGt
Jm+j07Ld2PXTzdcP8/kbRx/BeURdhdUaOfIfLyOrU2yYcPlA9o3jptQmbVPxR7cpyp09n/X8YCc6
TZW00L6ZXX4/wcfphRQvof0W1vGP09N1BUOpJm6Ew0jNXw7du7zrarzUGF4Lv1xsehBAsdxlhXT0
+lub2XdsggIyOeLym49unS9PbkVDZ8f0zbGRqszJfGqgfogjvYfXU/XVj7BGJjxrcNZtfZ6+KSr8
Huofr8VhhZMo75rkMDaCH984AKVmkvU8oKiw2A987TYshgRYhMvJQddds4hHAXhIlg9Gk+LksbIk
OM/BXBD4EfbRQ9WNIrjM+VtuJr1Hxy0bHCs3OQzUjMSeHuTRvMRARWytTQpHH+aBwqmSwr1u+4nq
PHStgZKxXvIes8Q2t63caDudtJLwm8/+83vVGVQ6oHixHtJOazZTA5VxDlS8LwPb6iIk+UgKu363
aGb+zVf5ed5k+6CZjM3febvaybzJaSGbdIUutJRX8k/84d251IWp16n2L2C83Td7ns9PZqCJwxvA
2cFm7JyMGNINcg11M4y3GT9ggjaTAnaXKPRWFVl88xpPpEzr3oSH4rzOGoySyfq9WP4xseWDCBDb
rfR4tVmcShZEBVptdVgqshiDpZA3Y6aJhzyz1Ju+XfNwNSA8qWKk+387XWCDJ1+N8iiiVBQFHwev
NljxoJPVTk9irh7VcGyJXSQRBaQO0GZqg8ECGUE2fBzNxjdb9M+vfJ3XMTgxt//lzJrOOtm+5Is7
IPx1Yhw417dxU7uRREv068c8nXzRSVg6mbarTAKl66dTTgC4t5USui9J/4Z8TPICoYbfDKHfS/mf
MwEHDfRhTO4cQhH8/z4+//GrJqlREiJIuFoFqQLpOHr77RxolIiGeQJLaGrEB+/wYxHdI5kFDKUe
jsAMD3VS4Jgnlg2lv4vMliZvCiK+aor6vO5SG9zNOA3imsmArk9hEIiO7EuKHwfgc6GzNMtYXoV9
nSI6gCD0nd/i9IfiuTjiUjxF0YJo/tOnKMxKqREougnpFBfw9rCgkaJ7PmhG+c07/PxDoWihnM/h
XZH5Pk6WL7iccOHh+4AQyLvdClwFAkPKwNfD4dMBh8EOZ524Kpbi9Yxw8rXPETWcPsOFZmCEfsaB
kCQOZScp4bgHfGlIjNxyZRA5t10LX4wzpMRUEJEN9ZS3XU8BWSPgxEElp+JSBssP8yCKO3Kj9DE3
sHJClfKqPmgID4Eojv6uCDtMagsQr2+Wuk8ba56FwgNFA+TsisFP9fETRrQNTxWNM8CP5E4hHuJH
O66aljkWBx2EoA/uU72Zqjy+C+DNnptqpX1Tyv/8q/GBscwSqs3phYPjx1vo80wMWaBV7hgM2SYO
wA0TUxp+syL85SpsA3lCfrb1Qif7tHDokmQsCf9Vas4slaoa+yEYvss9/13E+vgVI7zEkkYONlto
ekMfHybqyjgGktS5uZiCBpnQiFGxE2lzqw/69CzGdrjEu9DeVCKeLookne6rydTGbVPZVeqwMYPz
btEBWnPB5HHXDhZE9yGr5F/1gJ8YukhmbtKMzJdNkwz5S9AMqJsiYN8zZCMDhsua0XlP/Rro8kzu
5AVUNpStQ1MHxzhSuscyKxBxjsGctS7ZPdNxSRvdcuNpRmzcjqSpJS0ujb0xyYQCBUU9vOaVtrxl
5US2qwLEaHWy2sV9FpJspYS5KL/5wj6tcLqmmwjTSNimMWYr6smQAITDwUeZ4PWBfnkki9j+BZ8a
jW4dWHd9rKVeo7bl5NuxjV87p4BScMrAdN4vffXdzaw/2cefdN1DCJb29fz5SSgXKbm9JIVBgLJ6
Aw/bJUYFty178fm7K52eclnNWM5YBPgOOGaeqtjh1A15KIG9IrzE6M+xqUGBNQuDyiwONAFJOxrC
wm2EXsx+pfZm4pk9qN0ruQ/Vu69nOeXTYzOPqpgn2ZTy0ObpLmNqyWichQqvb8SyAHKYjgXjZcSX
bYZx/6sVRjuRNWBkhAfLsXpG+0Kh4kUQq8USJMcP9D900JaV1H+z9n8eH9ybRjlw3QchNLdPZq1c
QV1eSymYkgnG2kaZ48CfEqv/BVa3zPZxbWdESKZyaW+WNTMTkKPV9b6uBNJZNULZ+eaX+2eH93GQ
CCYW3hXD1lBZHj5+930O7ikMoZUsatLSwQnIpXcKG+LoZgI2E/ucIKxrrQgQHuksFs9JV3Spk6ZC
es7jWb7v+lJ91Aszuc3TufGJJs/us36lstlSPz4qcjvdUacK7gJDz1PojoQQqFkEZY8dNQ806Zp0
pwetFF6VbTpnOD4k8zeoFGaOQXzAUaXw/5LGivQr10CmuEA6gTDbVhA8EI+J+EqtCHhtlc4GGTlZ
ZIMwY2HpsRbIUpBEgCdZdiRAObJfouth58nrqsQ+BDRHADCpGFbgAxjSz1itx9sl6fTA1+VwUZ2x
NvB3a8wqT4TwhgsSrKh4qQ1mG+rSCnLQXs6odqtmI4aNUs/GW43onAnMwnbvJZQTzU1hzPAB09KG
v9GV1iS7rZF34/k0yFm8t/LZeCF2d1zrchH6EzoYzFOhKQ/wewlgdAZ1HAmRHECtb6GJWckuqW2g
AdOQNja0YuoFHhBP+74tilnaAnCrbnqtbO4DbJOIyejPIRrDTQlqJejTi3SKuweNRaTyBoC7P3Ho
dS8WvJ1zUjWi0Q3l3oo8M1+KN3kyAQPmcw45KWxQlNt9aRI8m9TNGVQ3ewLeXko/4fPVKFXjYnmg
o80Q1oZQUvetodL9SLGyBI7aZla86fDvSWShjeK1NJYJnFZgXxvE/oy+NTPzUyHu+x+dwvgBNpcs
cOKAev3IjaKaCSVYlmMB5XPZQuMmbcesi6doNJPHuirT3iUxFsNo1dOz26CYIKdUMaUSjJhGWRma
DuyXDnRUfiybnIy1aVJhuoBcG0Jn7oGC23lNZMJSaOweZKi6zUWPhgGYZZphBpZmUkk8Q+CEcBKr
BsTZBC2PKpuLrfhqSYS3V2o2K0ve9uInLmKJanipjjml2BQuHQHKJpAHneL7pdBmQYuOJEaxHazC
NDGrSgSfGHUDh2+mO4AWK1Fo1A1GrDhC7nSAp1mqDZgTMc7kk92sL69Y/LKDueIlhrwIEL8xXAod
hT8MBFJLEXemYtpMedDdgekf6NjkSfRUNlUn3HFZhpc8yBoLFNIEIrI3RQDyghPTeQCn8H5QO7hs
/SDPEtiZimgmO9X71q3zFAUo9JKi97E8J0AVQOas7jeFascwmXZzRq27ugcTimdEAf3KN7mo1XUG
YB4w1RzPP6fBgjZbtXDbcdIOd2leNC06K7b63E5ePHckgEALn0R7HloWcWcKmSp7JTbEcxZG/dNU
WRqSQfZgMp2MpOPDVjrEomKx07tenk39LJ3NDjAnuXXnw1hByc1S9qKYy5h7CVbWZ5oWrYwIU5n6
6Rl3JtgxUQ3zVTzpcuXIoun1Q1VlKiQXnHTdmRySdUL4cI94e7LWjPshLUDIWEG5HyuJOBy+YFs7
swubwC2OwAMb7Ibzt0d4hL3tpBSqdz5lBDu15gQ/Oqq1ofFoI5DCl010SMDg2jOn7z5XvJigqK2t
hAqa7qQaZ9ey5uh9Cusl9AsraDeSWYuDWQCDVDUKhkS9BNUrZytEafCD9assHCoA4CZzt5uCAnsL
V3iZq1USYVDQ7qnKKHRnjmOG23dOh0lzmSYS24dKUUx0OoskIPhFRACAoi5AWWkNebWT5Ty+7zoV
lotR5LR4RKClpEi30pg6mt2hwsYctdBTzmM0yTM+W9XTuxTsi243+EHIS9DoLVd9+x7bMjQmVR21
xmlzQlV2U50iNq01o7gRSz3/JO0HgafoOu1J72YkMsRNs3iMbWwnbjupdu4T+dHCAG2WwctzMuSY
GUXREzMcD6m3cieXq8JqotdeZNZ4btgservOklvwmN1Ijye2Obo6CadkIkt7uURQzrIL+ZdEpQX4
wO2kShxkIdSGNtI8OlTKTJSbZG2HpK9vFzkx8N8pRypRmGqC4Uw0oCnrXL7I8YhJInyVKvGaA5oq
QjpGCejPnM8ddShMVl1y8rS/K2IBfre4swbGDP1JlKKXcV09Z3q659RIKlr6U46TjUocmzHIrkWb
Ga/yRWDKtC1J87OA5+WMZcuAQgksbCsi8zap88eWxR0q1RmBcsltCeJhnIczw8xeIWI5RlMeF+W5
7O/SMMfO/aZ0KPIVsdf5G9o53mRd5Me5tmFlFUDBrNSLdVhqfWtCE9AaGIIdj0EwSqC9hEDB4INS
ua4C+bLHxwXsWIn6m6AQ7L0pUUw7eg3EKMn8WQ1JqGwo0GJbOb8KA0HsZY2tUbR3/YAoHT+X0ufl
MRgzpt2IX0mIa33K9p2kLzwhOcpN88h+4w4QFPVFUqdf5EI0O3kGAD8vL2Zk+HULel/FnWA1N8Cx
7iEYEZEyzE7aqTdWFV4nptgb6b0V4sDPG68nHtnJWenOGGWdX42/0jpEnoVlIUe6lofdvVKFRz0i
JiaZxmWrLdG+nTSL7uR4SzL8dhwkhRwesW9k7T5okx9KU7h1hzErG6ptMaqbYI2W5jCzEYr2NJGh
o0TU3iK6M3Ip36pwXmzA5G5lGdSvCRjiMU3iAtVth2xLQ70f4Z/2pCFMCKhY/BpwLbdxZeYGOMvx
UaqfNDyMoZS8JV323gY0uKa2OKrJdL6GCtuYrC07vwyyiQQuSdknoaK9WDE//ARFUpPG6aBEqPuD
+WxEK0/MoTeq8nvJAPLrbHknHXqkRz8a8+UYGo8Z35OzwogXU96FvVHfjCgFiTRmGxfyrY++bJXv
upLuZoBglAS2Rl0b2EbJH6y65lmV2pL0lPQqi5sdSWggCULZJU3ilQ//srQArZeg6/1eMMXV5XTT
NzBcA9CuMMrR7scScdiOkjdskibRuENZHMeuks8bOVhDAGrrMWLo6Ht5NI7IKHbW3O7kAEcBzOzz
dKDJLKzz2tDBcBLc42SadGEmmBVQENJGjaddwD5mG7XpO8debEV58zNR87vRUp5FA9+hbX8Mg4lE
uK2Awe7HcOK0ZXQ6wRZFWQbnaW5MDybE+hcVdch7rmYwbuFPzCC12IMARiX4TXIycAvXtlVhyAaO
qLGHZINle1071zdkXNb2HlivWq6sz1m4WOIUSAtEI8dO1GYx0aZqtzwlS05uJFjYuPCGoALG0EQD
IC8LPaM/1xTPMm1dW1oVJzsYcd38aY8B6SBaUo6DSy6mvO2SkFjKpZIUT2+VGFblmoWQ81VEToTe
Rrg9yd+dazMbvE70tF9lIrB1pyP9ZU2nGchrRQpDrgoWWgyxcO9I1RhVrR44WeT1YZYBMPjy0nQK
1NEC7LpkpSTO8tTKD6I8i+tajaYb3RyHhHiRiMI/zM6GcK8sDTDdtAu2k7qxrPcItMtLpw9gsSat
rK/FwMfl1VlqxW5jpcRmdZ1EAFmlzSAlqQvhp5nw5wTaAqm2mhO2jWnUwR6NxUKsWRmkZe22WUYJ
RG/qGnImi8uNhQ1pYR2EYynZrb+k8ag4RapBKujRuyP9GaF7u4o+sQ0xJqV5q1odJwI52uaNTdYM
mVi6ieYd1iuTZTWXKXzkoVKAXY7VSAiuaSm/5kAnmX5UGzh1YZ0NOjIeW/SeNmpGwjICq4S3mJJO
GFH0Gs5qsSAHm5VBu9Ey1B4XNRNsiia7b4VPWyoklaIhD1CTxzZ3Bqk3fiVFzc9X1n34qA/oVB1D
ZASG2pJS+WbaNbCZoXCUc4tCFt0TsURG0Nc89tLKeE7VNjkKK2dpNxOixPGhiyVyyyQkHmxESwuz
TdQ5Y8eu2quFJia5A5Oy3GcJgigP3UXwQLZM8WpIsUoCqlEoP6CN2PxrL8Mmpix+TGdNwawxLDnb
Mi1DHBTXa2MvKno72bDZHMJDWef27Fk9EYKM0BpdAgVc+ZxaSGftKHkQNBSadnyTjgpcjzorH0Va
DRfwBnh48Hm8ZfqQ0lpNHkfLaUvZwhWjSqtIbqE1ZZQFu3OS19QXJm+Yr9BsWdmtfmD7phu9bYPu
tzAN1EEV7pN8iJ/CqdDwNySxGICumkjpJlXrX2U9LK/kJtH4sPWMGB41yR/GNCNqL8nW7i5aG/AQ
WcDX6GRhYT0lNkIdPMpE3LpZUY37VlOydYckk8rbmTFmJwpZeBbJVr+WwhZDChUx+rax2SeXgUl8
HPSK2dR2xtIMJHLmFvzkphhfOWeQFm1pIDM31ZCWR0XUUe1ouRS9VvwPT2aqYSeWa0vFdkCrnVJ8
TkB3Urf4BoH8292VEmTFj8XOaPYNvaT+KM2gPCJD6sFoDBL1NImN95vExvkarP3CyYB8LGubAzHP
OC/BPnHZdlYkVyTqb0QMR7FNt/SKcBpdzjQCNcs1zQppTetXC1buXVghX7zS9KqpPDEu/RvFGbnz
rFyzb81wLK74a4fnTCk5yqfIkW4jm22uR8JAjzGnrbtfSl0EN3WZtM9dYyqhP7fr3JRQNOAQVOmR
6VApAgKXjF20axoY4JtQnsOKhCCdHa0ZpLQ1bDum7AFLZq68MdYllObq0iW+ZSvxoxJG2WNgI38l
K2riv80VDPM8M/PLRoJnx9efsaGUoCrXTkGpAENivqzs2i4fzwkOWyNfZks13KHjyO6iD+d7GdgG
7K2QQw1HiVXCTpNefh+FHGPxMuTmsaz0sqPmlgnZNc2ebBGigXV3gkpowchlAJB+NGHfSdXc3BI0
cpYQrgQkHUYqEq0CBg2nVPobhnXMZGJ/+HCV/i2eBmJOCmQtGRgTdo6tTNoYkc9SD8A4SPjAG42c
R54kmd5wmzP3W9CQ2NmmU//AjlZqfQWuDxjQxZhYVcAHX81zEd6Fstnel7C6WcDCfNR9KhaMCVIn
WbjtiXqHR7KK6DZk10GKGBWgt4w5AgfNfKoMpxnTucVAYETK1igt+aB0KEO9qRX4YYjHs1qiZe3w
KhJziasN3BddqC4Fw9gOBmeR1i4BNiy61JF0AnTfz8hMqr0qGnBU6YkUAjGuxXNdmCDIUUID12A+
UzdD1cjPvdksP9V5qF6DMNDb/TLV4tiNhFI62hgG13MU2+o2m5vuVmInUbtZGzPEYHGSlJIAWa+3
HKLXCheAop9K1isMhqiOga23VJ8cDd3Pa8bERfBUVs5QHKfajvH39y3J9V3fbYF2E+06tkvf+haR
tzi3emK7nUACm83iVSTXlAN0+TCzdDV8yuHSbmtB7nTa6uFlR80bpqBMnJgThQMY6ZKSP1TKmvWL
yLEwvDKaisFgttREndSOyf5J5qVXnV6C8wymXcme8q433hWZRYb1qVfZM2sVK7hEGXsC8rFs9cUs
X5LUzjVfTCB550xaatII5vSN+qN5BDLeXZStyZhK2RObFBqb8Qdw1fo4hDZFJuSEv/UAupT/S2kN
SwwtI1gWiIXWHvRJo01NFqUMkhgmZVskGA/H6cjh+BttxKeODRfBIG/pKs0KeCnrf/+jIaoMNl3k
gtMpR8/YbzJeFDi46Jse9idZss4XQDKAQaMBTwD2oI+XUSUtaij1VPAww+o4K6ZgJWj1RwK2ZLK8
sEFXJKBeagVlbWrthS9l+Z3aT9QJ2B0f4HkY3ty2HPV0NlVfF+E/9U5/3xtcJfTZeP5Pq8pTUcIY
ZztMoDblK7Vooo1RBjeFlUz+11c6Ieisak1kdagRLdXCNwE15ONrQCGRqA0OI6aPEU7H3Dbil01U
uGvkZYJ4ZCg9Y93glYnZbUyh2S4hFOEz1BmgLSimMV6KTj5vQ232+yktDlYnU+9KKDqUjRrcf3O7
az39Q72d2+VYi5JcQ1ZOE/bj7U70wsmPH4jm0yO850lNl1TY7WZqWnXfx5CDI9AdXsKEczC5eZ/N
RH+IZdLoc9LcUrYvN5SoQg42mny0WtjWwEz0CMG+BdF5UupvOq1/Gc2oyhk9JhpG+gQnTWN2hYD+
Z3Q4Ojyun6SV2K9RpXT//ioqdjaNrq6tImA+Gcyy1uRVErdYUrsgPqew23lYFIbN12//cwecNj7l
ttW4QlcM09rHt8/Bwy4F6HrSO8C/VpZqb9ATN+8GeSt0QCL7WEx4sZcGknJQleaxntbae06AM1Yo
cioBZA0hhkkFuLzcCYuoY4CzFP2iQ0Zc1badLONWN2dS/Ni8el/f/ueviruHAImUA+0KTb2Pdx+X
gIMLmQSiMWbvwO8lUa5EHdgaeFe/vtSpDmn9qjj8wWGTET1BZfp4qWrMlLEbcXlUSyk2ZUzOdgjq
Fs+D+Vb2GKK/vtxfGmNYGNFY4SxCLQoa5uP1elniMK9MKzo9GC4SFme/1PXaR1fQ7JHmgLjoF/lm
FID3KJWVniaI8KVHnV99fSd/eXDkEThKBKRE9Pon36eszPkkqFVDO++7n1LS/g9n57XbNtau4Ssi
wF5OJVKy3GM7dpwTIomdxd771f8PvU8iShAxG4PJyQyyxFW/8hYfckuf7UxqbJTdM3MF+nG6pnAn
Z01Gij00T5fo5MGXjaAayZ+ctsoeTL3OfqRmZ932ehytvEvnhuK1mK/meWmXKBNbCqgr9BSmKWPn
OhJo0IVjnzo4RivOmmTU6bVBQss0yqaNAigfd7ygZEmDpvEwQYOBLIWVke4GKc/A5dX6QlcurlOY
bexQngAH2Nzi3sjjPrIjLQQ5MzS+gfGi4b/ZwMx8zOayCSJVrCktZlDmUD8qUxtCVTUAhmwSurDI
MMaDRAxYdOW9OlErx/UvNR/U0TZfujpCqtv00wmpbtg1r1Mn4+J2+eefWRFoXypwAdYeKOVikqQC
NXK9CwqgD6ieqcMg3YeZkt36Smu+Xh7qdF/z18OQ1YgY4Aaoi6Ck7PxKGe0p3Ra4Wl9hDjcdJCUt
DqVGPzLWimjlrjo33le0xbXOO2cuFibyc79oyQERaB2Nfd8KdATohnoIRtkPIcYf8cqNdfqwGjwb
dNcJugAG6YsbpGuU3lJq3qkEbDZZAIbPkWqXd1alWPu4jimrtQLxF8WeqJtmcbLW2z8FwpkAdcD1
GXM8AsN3EVzqZOANYNh0azZZ+hFEinODBrNDabjEK8QVY9xLwGCHCguiLJY/Kkfo9S2mQ7CBNY4h
wqdCDKOXSoX9ZqLqPtBZqWqKnqlFS8SWc18ibxwxTQkinRaBXyXBHysMwAnUYYZlQG7rtXmg3YnR
jjGW8TvuJhJCK2E8Dndx6FOmpluvU2INi2rA5qhBMclyItly27iQQrDgQ3MXNBbCmwj3Wc9KOwHg
AgVnovM3Zqp8Q+w7J6ggloxNo8rUCAE7iNe2ddS/U+9TUI8C/a0Oy7Db+G1U/62xy/uNjFvUIqo+
DSilxrO3ZVql5ifMTVx2Hc0eSlcnCXbeuqrJQUWqDbRxZ9YKdoes9XH6NfvwvVGz8p3qR/MoSApl
l1e+eQ3ahqLsmEcFUGFKfjjG14DDbicMHFBnFjgrUTekmej6mdGgOZLoyY8qjIGh5pVhRdS2SLmv
eqrLuETQrZAwGOyaQ13YzoduVfmTGIGAeQXGXu9DBN4fx70pU3YyfpEIR1t16cOLxBVM+GSTm9Gm
9Y1FSFG+yYref1f1WXpDzyN6jmVnKiXirwrJcw9SBtGbAXvETSLVCcuRhcq9nmRgQkZk6oULZBzD
dcwus+eYehh1P4qUt3xd9DcsOuqAzZh2kle3evhXatMSPcUBtVKMMoKXSGgTnqK9LW7CDpe7uKho
p+IvSsOlQVgVcXqccX8rtTVtw8boXi5fN6fXv6nqPKCKDOYX3vHiNJaDGjppiJuaYQy1R2tf9cwe
7tjlUb6u9+Prn1iRMA6QFAPhBXb8yginS0Fz0NNNx7Jya8mMf43MT7VJaSweSMdDr8Fbwhuw29tm
ZVi5HcBfEJZFjjFgZd1ENnL6DaHWtqCRGm6UWsi3UOCARlRO4TYprkMk6oVbYgrrph3lksufcOae
JIvjyiLwsVEpXExU4WeFzilLt2mYGfdaHwk3U8vqWmjozQiNrXN5vBO+AqQc+FaMyE5l2C+53n+y
017kMg7jhHKoujxNV8aPZJfu/avpL+4pmEukK0t05oVmPDYA7Bybe8dePAR5hL6S2mbF1v15ePp8
Ohz2G2971W/cb/1mJcA53XTHQy2eU7pnqVx1DDXUbwP661QC177mzHIdfc38E/6ZvVFwi8rz19zs
XnZ8yn6///t8823lQ87s6/lLwLZC5rd51RaorLyXBYBbhim9+vtwW27Hx+7KuEl2GHdu823tDnvQ
Jgca/diAPGIb9355l5wGJowNv5xcjJ9wwpmjNFNB7kZLRqcQiah2Zx84S8WuaiZ75VtPF+3/htDY
IGRnS+J74beaVJVIfY+lKt5qwNgE/c5/JToQjMr8SzqPu4JNAn68bmqJf5s9ViFxYpi8lCIznkY9
op8Zoyd3ee5OocmMhRQi+x3eGxWFRZI5mf2gj0aJoPpottf46yKF29HOKIGgJLSeZPETWebejWCC
7KJMDVo3VAtzRXf73BJCjcdQGyNxEvjlrygkegYsJAV3pfFoNvYHzB9fnSqQV1KYcytIO4BdQlHN
IG86nltIY1Fuoge/jaSwPwBTRpRxmLS1i2vOvBZ3vcKepA6BHA4MksVFAtDHVjtrlmuf0q7dYzuI
TNEYOA1YHk1qvVxylJe8iYVCdp/K7yhQ289pWgTPgdDVW/o9E+UFw6pBKiUzMMWgr4ZWlI9crsjL
5r+XNNCMgL+HuRJiO85SNqCOaJ+BQ5rLgDV15ZnfaeVFuTL552YFZKqlQKdhtZdUllZ2amWkrUSb
vsP7y8ysb4HWoWCpmNH3iv2pAXUY6pXNdWbJoSeyHGQvZC5LiiJucJKTaJQ4sV43Dk5pFS7+tunK
t507SXOxxoFJSkXVXL4doZLQoNNEvI3QPka6asB5eyv0MiInS83aoRxRBKrnayKFVZZPYIztKOlu
nGKU65VjfeY8qZCIwSo5DtHtMqHBRqhG5QgsM8ly5NoqRWSEgMe9rVaBe/kGOTMUxUGohMSVFDW/
iiX/PDIaINNBCRR0HWvL2mEwh5BfI+NQQAh4eaRzMwwemR1KjQ8GpbIIoKDodgbxPneVNpGsTx3A
LGjSxYNEzedb1OkCm6eg+hZXk3kAZ06fUcqc+8u/4iv5XBztufBHEsxdRT1k8SsKcwBxY5N/DE1s
1hsEm1BAxAsW+LiPe6BkB3+rIdA8IWJ5L6l9+I2jpX8M9oAjA1Vo/sCCqc5TqL95oh+qCe6nAvQE
XdRO4wUDEzLg22bRWo4wQPA6ecb3pWX0OoxYpF7+nDNHUrNhUCAhPj/h1uJrfKWEE6yM7I9cG1/p
c9jP9Cwx56P87Sly73xHACFYmcMzewZWsmKDxuaBO2HAJnkD5Ljn0UF4A9xGq0S3dVsCpLMDeSXT
Jak+vYppotB6wFYI3tIyuqf1HAcpyuzI7oGv2RhKhzBegEs50jAJcDO5y+mo17oMuA3Qd/wSxpPj
yUIrv2VB7QAQ0NzRaaXbqs1CgvcQlWc3Q/j/ZTJnVKLRJKA62xnV65VRn9RIGFLb2Mp+rhnXAoH6
X2qcK78K9Pt/57B0Uk9qRvW+A+WO+XRmIBZp+HQcIZPVKboeSo7AYjAM6fcR71nCmgLp7w18YukR
j9wep9HWSe7hs5o/pDizbvK4QD908uXhPi4n8PqdXSr3wMNF4+qdKgVbqymLz9ZscxzTUjUHYD1a
NZ6yulQkG4zWzZe2MZQ3rFGKHxpw8XLmxRbjk2TZiN1iN6TigZyW0nXTF7Qk6RhE144TjGTrNHyf
ElmY+mY2IPJB8PRVt6H+KRkPeYyIiCf0RkWnzxAATWDuXNOdA4ZZirG8wwIoLF2QOIXvjqNdc5rs
vncg/sv86rnwYkOF0SRkbf0UbJ+Tgpza8uwC3TOdjJaNoQpEFWVQ3yh5Ar58sIVhiE091oj9O3U/
3rfmGGu7UeoApyexWeJWk4jotfJTMbo0patfZp6imoHrTxx5VgJJbGMmGX+rkw2T6kJLr24BTNmS
m0y4JW6QuG8wVJEaZL6lRCezZXcVEH31ArFHe2imZj9VAmAh4PYpdxW6Bde9k/qjWxR29x39FcBW
En2y0sWrpTgkhm+lt+nQIVGV0hfexFRWP6gRTBOGHHKYuHFjBnddG5po18Icu0tKZ1T3NdAsIHCD
DCgaSKr9GVBpYW35tFurkNXC0zHCY68OcW0AXEQqzqN4IaMu2Us5UAa9GHRvlGP7g0rRgIe8OlYq
hjbAcIy2GCUXLPlgeLbUT+/FILAqauSuD92QthDgAZTfTbRkQyC06jDbaFDCoorRG454kJtRYxPr
WH1DjKxGwDYqXUwvl83kDzcKFbYyjzNpM/XzVGN22OGCGYom9bAzGIrdBJ0SEc2iLssrH0qZDRK7
ns0lSqecdqnZ6yi9ZXlnXk2wsijX1EqhsfMDwOtsxJTmWpBrN1Mn6Y1byvH4s6oUv7s21KJpt1Js
JhbGD3NvCKOnothMmhNAZC4znSJTlTg4tgeY+u3HbqhwEACyUdzbbQZm0gFXHV3Fqd8DbykkC0nK
KrSyw1Rg9uoJju/oRZXdPwsrF3iRdVS4N2EV9rcoy5tvHQ/WrwBaTeXFPJIAsVKnxLwHbJXiScJs
tQenjdHSCnFlhDwRio+wkbOXPo8Jw61aMfJbve65KCu5ZbNEJmUez+70FhB35fu/9XFsXmsrxpeY
w2R9lsQdsN26Ou69DGzqba+Eufze2bRecQqgtQejwHfeATL6IHq66NEAYPNd0gb1KUh7Mm4ZNb0Z
TZplW8lOJoAWRqNcR21aaV4sm+JjhEz/HVxE/nr5cToTuRGqQ4+Cr0vdfGnlYMC0NVDvD7eg9O1t
Qvh0n0py/HF5FO10GP5uGEWUA8mGoJ8d5wSmje3S1DAMcj/e5DYIpiZ32gEpEFdzs11559wre+kp
vkKOeocw0M7ZY2biKV6+MzwIJpvsbrzCG9yVV97JM23z4182//J/gquqsFpcY/hlMXLlifuJJJr3
CZZl8xzvQhdCz0o0cKa1dTzg/HL/M2BOw6EP5wHTze+nzeF96337dnm2T9/+4xEWAQemmGAGB0aQ
LGR1y1uBsBVePpcHObeitHI0cxb+4z1YfIbSaA29Il7rghakZ5UdF4rmrDHkznwKuRJxNhUqh27n
4lOiGphcgCbQNpaS6mA0hrwzoyF9rIs8dy9/0GnDAHk/ee5oywYqCMu0NTYycPXouQCczYEWiYq6
dtGZ+e/en8zrtBsgkyCOUL+UUiXQ042EtLY11JM4Cg4gHE3SGwOtrq9T9M/WAGdIn6zuk23XVZH8
BBsxLbZ1q+DoTmrvQ/mRRPDYAzR5lwLNvJY6KPh7RxelV8DVIrUUU7h2QM4sNN3BLzlVZgce5WK/
BnZb4XWWgKeq9e8jGBNgVszhjZlnyLXXqa7/6dukwF+x7QjTTKEkDu60PUCuVtbSX0Ygjz903NHG
7TgG2a/Ly3amzYL25VxQJAOdqw6Lwgb85NFSOkD1SmxE2S09D7CZda3AHstGcNIgaEMD9LbtIxxe
jnXzYQy+je54IRkNYO06/lWmdvjYdfU0Y7+xzSJkbAp44so07RM11lIoswakNassUUCXHExLTNu3
UdIvMDRyy7Ys6pXdeCLcRZcU/AqdQIM6qQkF+3jas2kSLVxJaKtxTDs/bmLtLsM7/KMaqx7v7rTw
tx0OLy1p51j8yWpuV5QFC/1ZCgazAeGlDZ6GC5Z0MJS4fQpMKsr4tqMHuM0gSOje5XU4kzpa/Eoa
iqj62GzixYVA5axsB4cOXzKjZpDzm55tLW23pZXFz3XXYouANtafKZ7CnwGp8g6GkZqu3ErnfgV0
EcoDKqKZPDiLpltbIL8j0I+hRNA70g3BO3CnvpvC10Qj9trGTjL+HJp81voupqH3Umowv+opi3+v
zMe8746TWNIhMi/yV4WHb6ml0iXo+cU0/LZG1aDHWTT5RkUf9Uao+nAdaQUK8HYpe3EWjo9NFAzf
2RAwc5RYerAy33d7KiAe7dvxikwKCXrFN/c0tfW7hk79ym6br9Hlb0WPEGwWFy0aCoszLiMGRs2M
MwQiQOza0k+R3JG0HRIAYouFYr0yOWfuFAfJFQpFDo1Blv14c3dtH1mpPyRbk7bQPYDd4qpsxuFq
ZQlOeOgmGO+55IYKCeDMZZN7KkXqRCJMtmGY0PDxhxppAkUYErjVQZoESMcaxyfLbOCRJXKXjfjC
hs27mGRz5Ro9nWHM+dgOYAyRiKDbcvzFk5Vg/m1Tl2taB2VlJbfxEGjGV2MytGtAmuH3y99+BtpE
BgyoTKH2AAlsKcrptBmtRI1WWFbZtb8jtaU72cSS/Deye9xt0sox/5hakakkjk31aEBZ+IvQfQWj
y2zpEltart8h+NDj4+5ryH9MIEW5WfOZfAVwp/wlkkqgkT1av6velAevheW7Wj0/jQD4DmRQZoE1
dGuWB7r0q1xDMj3eWp0jfSY1Ogo808q3MqJGUAaJfkfQWcJy0DssSozo4NtWjyEb/NaNNErp46Qk
4xUiTZSGJt9aKXyeuW94eqiYsaxsZNS2jtd1jCpHFQGNzTrOgadqfiBh2pGLoeHFsbS/4SjVT3Xb
i9eKciQA+EpScUGt8jVjuDPzpFJ8nVF5KBgRxBz/kFqV62gYVUrag2NcYUJvQsJq9Bsq72tozjNv
E8g8ULPoIAPOOkFnqVo4Qj5BnrGeInMnD3ZznU1m8mxYcfisICrTbjj+Ys9r0G4wpasfEs0QN7Vi
FlcWRuUH8LjZfew0ziYOy/wgSZgzKuRd8UqT4PQOpgBGTZr2i0yQsOwHNwHohAb5y+2o9fK7NtQN
PEK5uckjhLSsWgog1XbFAcSqvqYSfFr1Y+gZ9WETG9D9WYQlrexr1aRhtFxYVTdykaOMs4vBe8KB
G5KcDrIdDg+NLMIbP8LTftNapfO7i7r+uyN3tex1oKlxqpey+jbD4we3kTq18GfqRsAXuNsp2soj
cHopA2+zKLvSCMJ0b3lFWXU3TQE35VaL7eSWKoZwTaUa/x9LYpugFqkOI6qw7Lw5JSl628FLskXe
PceYN6IEqZgfA1HLY1OXA8mwX+O/Qzi+ItBzRgrE5iXGXJNVoZy+BKGZAN4TqbfjrU+X6MpACOim
NqNu28DD+gu0MPIGJ/eHHXTk8SFxAMPh9q2V36EwmPswrf1vZTxVa/Xhcz+Lvrumz97wnOBl5iFU
p6I7hzURtZJId1PoP885joQbK3awkw3U6LdeGZB+UpVLrMqUlzaW48FDnsk6+GVawMYT9Ro2/syF
Qv0fOUh0/QAmL+N+aQBbGQfwdKaonZ5T6i8edUIDk0n6bJcfqzNDkUTS3UApB3H1ZdPKHBUNaRa/
3uYOIhQVkg04/obxXd6ba3iHL4/x41BnhtjhX/h1IQAxPr4nA7+tfbxRm+1QJPr4AE0w9RxaiXh7
KaK4hw2OY04cFBC3pLwB81GZPgTS2tHe4qiiPpNjmfBSAiBUNqHcBo+anQvgVRb/0dUtaWb/Ycx6
jT/l+DapGoLXDrGOAS8nla17u2s0c9cATfkJnlV5Q2WlfkugZ74qkvJHdQr5Fcqd/LMy62s6fMlu
6sq48yanCxEvySbEQvy47PG3rSuxzyOrlnd+2GjfaqeWcRTKZbBETcn+3zRaCPUI/hEyK1ICWnsr
FR2duU5KAyxlCsf/VHoIkvs4cQYFuyeKfBtE9tG6ybMUMx/RI7lBXS3BvGy0YuPTAf76GvqVirsO
Nh+/e5PZ20T9gEVPFnbTmzEOqCAoKRStTS6HEuFCY5ZA/Xpt+JuoXCd7HUjLCLHUTF40YZprWfzp
tUuXDN2hWcb0yz7zeHlhu0PP0imGMp3+gdxZd/XK6XdFbKhX6JYIKI1DvXKnfbXFFpuKxJ0Gz6za
Nrcmj0eN+6Gd6oowxBlh0xnAv24NWPKPUySb1GUHy3RriJyA8KTuqqe35dLLbPeJlqrfKtmZdoDG
9IOAo0U6J5fOLXa4xkoE+gVVXvzI2amBxvCMASA0XPzIopfVMJixdkaUKy61vi5zbbb6Z9sXBblx
qRuNFwyy9jRChXkZ7TxUAWg6EtIk8mBgkDUYA4p+nAJnkzslVGPdmeZosJb7bNPiUkAgBlXvTlO6
yAIxjyWoqxhIWaAnbRNTwswPB08v29C5gpwmnqwozj7ggI7h1g4d7SOcyNU2UxxHD9Vo+n/qJmvb
nXDM8QEFl/KalxCbI9XXpM+mgc+y9mrPp38xR3OJclb6m8OGZTinGX4qtbQathZyBZ4lO7FLuTby
MoAdP0NhdfeghW0gmTRmNEL3h5wY8zbpzGE/pWqwjZWc9snl2/HMlqa7Bvx81ogCGbwIMQE0Cts3
S1zrJ6l1S0T3PigDKW6VCn8T0WyjqxWs4XVPrmQL6AbgCio/oLb15e3v15j8luiQbKtESg++FdXX
8PSIZgprLXI9DScZy1bR7JNBLVDqWGxMXljaKgYGbnaGjpTnD1L5QeNCeQn9IPop6S3xpCEQhqfH
2j+DmsVngnK1cReok/JRqcpfs2pRIBy16cUorfET8cjmW1TZ09vllVh410MuAlcBEArDHrSzie3m
pfqnQEcS0Fh1URZbjG1taz+JpsQlscdrY6cr5RjeKRGEErdQCuwDif/8HsGDoafNabcBpVKkHKdt
ToV/3LRR2OYPaVdoKynJl9Th0R7mR9K9p3/vYCXOPj7+kRkHg9XTID2PevxroFz1dzRS8LlOqvpv
ljEhymsN5vhHFFH02k0ygkdQuQl2MtDz+lYo0Pa2iZWUQGKVPhUHuStgQPQtwokHdCiJ5J2vFLKB
DbLn+9AuEXoBahiFmbhz0UGyC0/VZ2NCWwK9uHe0fNJXwtXTQrqFKw612lliDo7vklSmW01m9TEw
mrpL9UMXKfRdtFLf2YHVUW9JbBdBwM5rKRRtg5bapQONFv4dzeaVbTGfwMWMw9emPI31CLHlksTV
8IhqCbxXhknfbZqhG9Wo94EqXYtQKHu1G3ZgVQ7WiB5mOaW01ZK1m+vr9j79DSboIkPXKR4u8j+f
6zOvrfk3qHV/3wsQgwgjq+a7KXTb39QCy3DgIwQRlkzDSSAR08sKDimgHh5neIlbB9l06DPfuqpF
IN85On1Iv5WD26o32l2Y+SWiOsOwT0oNsxOf0h4NNRkaf5x4Zq5XO0638NKyglRfN+XOztBDyOUG
ufLcVm/sqmpeL0/86SWlAolEuoikF4i/vCiqRBEClbVjENjUjv8yyUPnNXlr7dCWLZ/++1BM7Mwr
BJQIQub4UKFkE1dNCJuu1Xsazok57IoGHjgQ9nylbPWFljpeShIw4I8cYYwQWM3jsRpLGkVZRryl
2YQubtmPxGxQWBLqEK4SB6jB5k5GvR25pU1HnuNC4B4w56Gsg1X9LPw0jBvZKuWIh9v8KRdJe5jy
BAp5n5dvqgbWP7RZTlso+mMapNIDxW/lUTgW3itRWFzpZSd2Q5y2CVIMmXzQzBEjU9xEbssxL9bw
IydlOhovKKdqTC1oZBofx9+rjMVooeSfbmNrND/lIEsyF/Ul6TH2wZPseKs7aZ8MdQvjmCJaeEWC
jGyloD+MhNQgxAeBSalvmVPlamhaEeAGahiFO/S6fFUoNiyDsreCFAGSxHhVm0L7c3l3nDzRfAF+
QLxhHD8qIosnmpCwmoIpRtgn6sJ7pfWHh6K1+oMzqTFYS4ciyRSuXTtnB6V2ygGY+SVLQWJ8OJpQ
x1gJXGnfPJLGZcgJIiKG9p/5Y4qH6UVv7FX3uHkxFpuTUpcM5A2OFTKii9clzNE9pM4H6VCL8yvs
D5SroiKm34BYca79WM+3E3+QYEjoEI6znk0vBwhctEoFeSHCX/jy3J+ULZh7dgcFJUD/BEmLS0DT
EaDsE/Q9jZCxSlr9+xk0unIozwQpKoLv82fz0px6SxkiLDJHR4VjQNj/GUlRzIVlP7JNN6LfdT0G
PZCFdKjHbhfkU4AObRf0oHfacvhOQFFnHno3beBJbQFAZhL26G8oJwIgJBsFUREEBQWXy1NzCu6n
jEPIbzqQIUx+/2JfUmuIYzqXYMTHyr6tw1R8H9Uy2ULmDA6NUxuuH6f6fY6w2uOoA5pER2a4Nauu
3iE1Nb5f/jlnrmvKPpT9KVJ+2R8dn/N2CvseIbd0q4Rt9G5GKcLgwvR/ysIhpLo81mlhlk/nNWSl
6J/RBZgj/X9CtREpAc4Gl4pw/MELQvMabt2OanWPZgW+rNIYvrMtkXayUZBIk/3K+GfOiWoClde5
1mYfvsXUa0kMPBTxmW05RulzZJSBp6NCA/SbV7GYov5tpLn9gANM6yl1oe+nMKsQyUrVl7o3xpWg
8MwhIXcAgcEfHJNlhUWqulLJtACPZAVUjjAl48pAXX3tkMyTurgciHtn7V9axvhpLW5yS58CNcAH
eBuR8mJ4ZNdP6qhWPxRH0HxUpCa1dnIjIe9C6QDf7l6usbPX4oT/TecxizNZRBSU06T0Lq/HmQng
3cZ0x6ZHTAy/WI6gtWVwtCyHMCguNoiv3phxaRwuj3JmhzMG84sAAejgJVsYfs5o6SEmPqON8tPU
hVjhJRFgbEQRVs72uQ8CtENmpuMbADr4eH/buUOH2OHawyfBuSEDB9ZqQ657vvxF54axYWI4lDYg
Uy7nDf8JVNsa+Ej5BE7WrnXnBmWaNa+tM/NG8ZNCOZtmhsou8qo8yFUba9h8GykiQwFOrj1N0jGJ
lqxJWTkKp4gf8IRk+LwVDATQYxEpVwaCPwH9c9BOPemBhNpqWinZQ5YiY5rkCsqAkza5dpZbd6qG
l2KcZxKmtbrzQEdRclu5IxyunObbAPBrrQJxZipAuPMD6WLTuls+Z0oBZgGeVoYWaOVjEA7o9FOd
hPl7RmjYd6NPzHiIoC7fF5Gm516TZN0TfxP9TYsN5yPgJKf1xrYGlFM0lRdrUwFAXsOqnNkXEJVn
RDrYi1lU/Hj75SKkZgjscEvNojq0Klz8SVt72k8r4zSYbNI7xKgp2fNXHY+Cl4sDRLStsOmqkPZH
S5a65YT1NQ6BoGrD0LWQ8rqP8jq4z9HKTVw0zoN3pHLfJkXSXJMa9todNx+sxR2HuaQ2CxNgqWwu
DX6yLq9As+roJuVW/63Qm1mCroz/ouE87fR+bK8AEXlSlH5ijtB5+uAU+56y0MqFdkqkg3tA9jvv
ErCjJ2m+3PgSmFCZ8mIPs5Nm0l+nL/M9clWJR3sreqyoDj9lYmpQ5UWbNOrGEUx8/xHb6je1R6PH
rjr9byWXaIyAjfHMMp8OQxMglVJY1sp7OK/U8axB+0ZqiDI//3DEj1cSqVvHKDIWUZKAwTZ1bt+h
p+rcJNqADxLcsr2U9PZKw+fMoAjvc9KhTeCxoi826VRkXW20KC/V/sSljwzWHWo8zb4c8nFb+lLm
5nQIt5dvzNNiMKa8bBDsbTi+UF4XEXIXmLGqt3W5Haq0fg/YRM85ILkfdtHr96g9IouGApzzyzQD
BGaptqjKNjMQvoKd7CevZtAEv2sUXu5BEagz5swa31s1M99WfueZ2ZnRKaBuwOsQJM3//Z8IqQQG
UUZGUW71DuwzFz22fomiTz9stRIpb5aa/i70aHxUJDG8jQjRzdRzPbVdv2gMLwSqr17leZpGXkX0
el35UfyJImOKvlE0IOx8+ffO07bYQex2ED2EjtS3lj/Xysey6DN+bpholRvJEKIT6Fw7KUi1731W
az+tJkRNOgCJdnnk0ysZPQ4TW/WZWYwX5GKiEihkMyly7inIPSGkCO5FQ5WjBVW78qqfGwopl7kR
RiIMWe94TVD3pi6oUcXpoLl7CCk6m8KOus2Ivu3KV51Zfh4ZJFaIUmekyKJnEWB0KCSZnoWVIw8K
eD23f0+aKq4lRx5RAkYJGyy4VslrrhhnvpFjMTPgCFyooS6mE0mvBMFDGeEWpSo9UXeOm+lZvHH0
TqzEY6fgQAsQGGAUYHQAOwmVjufTziIQPoh3A0GPM3tbgMj+zCqIerPnKQq38aCRQKvwE53dYPlG
71ncTdNVkZgo6ksSQpgbIjpsZ2EUSejbpnQpzdQOxBZVvEo9CKwNkdsWbek5Qi19V0I/9WdhRlm1
6YDWO7gkEH2v3DFn1o5W8czbnr3W2C/Hn1WUDiiK1C+28WAEr0Sk7c1MQL01MCN8Al0iu+kURd8u
H4PTJ59wCawvST85DVjZ40FtQWUPvxYkXMrc9woqohst6uX/Hp4xDB0BIMWQwJAcOh5mUHCXrxUH
1nY4qlAYRvObOUyw0yGr0I2kSXtAXBOWoV6U14VslGzYCCvhuQiMoiQSRYRWmzGs/b3Sq5SgL8/C
fCyOryEdSBWFKmAvs57B4oTaiU76UshQe/A3+GkmAYQEpInc0UTXddMkZrC/POCZeBUarTwryJET
seKLAoeEA8eIy0G1VQNb7lCGNh0XTwfDQbJHmZxtFPQQDALcZeWNLjRr1yptOaGlVyYJCqO+JTZZ
nVg/AzmNH0K/bhGsbJOVUuyZUI1tNgPBkXmYdQQW88K1L7pGwlY1zUvNQ2XO3Kky2IoIxZGfRMtB
BLW2srF81strIxn6XVVjwYjIvHgC6Gre0JpeA8GdisHRL2OlWCUiPdLfxVWTSpmC/rCKcA/mPgX8
Sdv6ExdB9B4YxfSZxzSEdw4lGt+LC0goXpe37TOFqzTf+b6Ng0JCKwX1CHQr36Sq0T6AvNe6a9eT
Im+HCSyxQgPiz8qCn0aYxJXUDdhn+LUBVTg+AX0JyE2uZAnBlA63ka5OaDKNxnBQyzH2gPvq0BqD
YadUZn9fOlZjuJ1caB9IIpsrxbXTu3q+N8GTfUUINOiOf0qBJC8xOGKUtSh+QfJVbpxW+9MPZfNf
af+cdgYBlQMiFHb6fPn8E4xIgRWm2IYyUNX7W0WJI7q+9C0uT+3pFUbKB6AaXjSuisSEx6PUqh8F
ZUMyFNcBm6LLbG/I0X++PMrppOEyRLMA3iF7j5f8eBS1y9GEMJV4GwZ5tZ0BkzuUMMV1rRofl0c6
/R76A6bG5TDblhMVHY9UkjfP0vNYw8ZZduPoBjV9nBC8y6OcuYEAVOvUEecoiLB2cfM32FFpSunD
x+1j5y4shv5TABRxqxrZpp6t+SaSJtrAycU1uZ26baK0nYv6arkVWUXHE3Wdm0SE6MLHrbXyxp/O
NqAuhUgWDRMUX5ZNIPoKiu8nCeRTvfzw40RFALPWniI7bn6uzMPpwUQDY1a/o9EHdnl5MDXUf7hC
YmmDNGHD8ZuUeBMpan0N+DPy+mjAnV7iTduChlVd3wzqlxaYziuhs/qfVRbo9EE+B3SioJMHbux4
6aOMxLCnUcRzF+JzJ0/DwVRFvJbtnvZmiA4d0nCg/bOf8mIvC6kdwRshxJipVfzdIQjYhDb9GaSX
AbHockSFAsn8uOnaD43s0kUGo/t9ed5PVxhkNOQbOmH0tVH4Of5UaMzwHXmy4DuY4S4YSRYpbrRo
9Jdrs3rmGeMbyYh4yaBdMOjxWDj4ceemeBjaQY4dkJEnc7U+TBrlpsuNDLHewDD+JvlkhZs5iLkb
R57nrS/rgKd0nGnx65I72iFTbUfWSth37tcxDXPU/IXUXy56Nmp+r9RpStWlJfzqUGTcq3B/XxrQ
li/IulfXkdzJ4VZosJfsJBR7dLqf7MyGQjKSSByEhmjBys86vYXAAIOxp8FASMTJOJ4zjCeSQGri
FPuVNgHbpqcHEznu//oUgbEG1gySnT/nDXE8ijJEjUx7K9vSl5J+F0mY39BKn2j3G/JKEe7kgxhq
5kTOlzgl8+UHoX+lF5kNIMXpseTrIk3sydr/cwWX5gQ4WHOWkUDxcSn1lPkSVoU9Yu4wFIorEFdo
d1e25V4+PPPhOIpXiddnZRc2DSf4pPAdJtY0+GjfbhM7G76Xcah919Ake7W0Wj6AgzY3wpSrqwF5
djQup/y/r5qumTotKJZszjaPVy30OyfPTHIswCpzsdXJ9oXdYhCTY+R0+UtPkiLAIGSyLNtsjUnk
dDwUFYM0kGp0OFQ1R7gq3WSqgkXVdUCk/D/Kzqw7TiVd03+lVl03dZiC4axTdQGZqdRgjZYs7xuW
R+aZIIBf3w+u6m5nppayvW+qvL0lIAgivni/d7CGc46oEJNOR5bDF8JE/qFEOiYDeYpF3mvJBOFs
Tm6EkpjuhaBpOhSUylR+KPKJDImptOI7R5aE2M2wu78UHQhZ4NWW/T2NIQVeJCJWX5bBmq/pIcuL
FjtUMywNx4Q7X1ZsMXEjZsT/9L8XKDr+gqDaLCB1LrEhH6E+OAMKklYXT0RKSDtAfABRC1yU9K3E
mLuPSWQOIrRjhelENCic7txOzeWV7ZrwNCsWvBA1Nm5seqwRxDyo0UDHPNh5ukmc2rztNT/K8AIZ
+2uJXxIW+FXi/SiTedw7zVRohB1lC2b48EoRS49Od7v6OmW4GioCF/1OWklIJ1/7krmpuvYTEnEQ
wqcW8yGOicyWytX+qnFJ/BS7kUkTu5tfpdtb3+Os1v5q9FRUWPqIpA6kmbs+667UbknI1chXt1WD
YyAVSXszrm43m2YccPiknsGSL9cXbHzgumTa5aIn6cVkY8BzUcZOsgSt2eAB6dUNYn8y5PSN1pv+
XyV5AzwgYrHXhtBbO9ClTpiVNqPiuhsSm0XBwCcRMl45EYski9lxtlK0ZE0V2YKPM861vKaJpPRs
Rze1+TyWdWliet4v2HQN2fRxKFrT3riYCjyTw1BWG+kPBJbAvu3coIaL3m4QvdByEMaMeVGPbLsJ
1NzIl4V4w4+4odNdzpp2qHYFsySGCNhM9dYnQ7G+Whqsi3DprUr6ARJ/WTIKANc3I87bY8Asc8QG
X2W6U6QIkXI1VQ3GchwezWnjrHK1Te4uxfds6Sc+InztzSCePOOzZUA5CWJfkDIEhUq+SL9cdLwF
R6o6oN/cI8hM1d+hR8jpyddl+5LbwobTBw2KGcKp7waAXjfCwehhVacULAmMKGu81wcsF8MqcbtV
LO9hxFHOSbNGnueYSPA9JUEcKfcZh4+sDq3E926bpRtvLEaTX+fGa6icNdrLdkHjSCZuuyio5MUa
UsBEdFeuXU6gWV0TrQEuy5L3/sJzusSyMRnGWoWv0N3xzmRDAlhkQbFrtAhiQvq4yc6HJnjTpqn9
sExiflZFg1EJaYNBCbJypgI+pSWuvkurvAw0yFiPN4crX4/Vk9+MwHUljhbI2fxqw3dbXraO8uBh
LM7GzLPxArNfK7Q8UsMQLwPeeFCzDCgqAXV8umWJGh/fH5g39lEgUAv947/9wo8KA4hMC116G9t1
vfHu6qqYnvpe988M/2lVxONzBgA2WoUlEDMPHx8gxiz1JCtDTdH6UMsusn1CkfWPIhY7txIvcIlu
Mm/BFZLQ19mGltHG+l1Xjmewq5NCFW410nGo4ChbDIrmwxsxzMYblImKKbLm6KtPKMSmqpf+unXI
N/rToeVToL9AqgAFOrjQ4aWU3aqC+nNNLmjci8Yqop9N7/5xdAHtvbW5BIaKQIXZdXgV25+F29NR
IjlzyHfKju2PadrHZ87+bwwb1JrVw80F4qKbeHQVZ+KM24DPdNGYk9XRLTvizVbXU/fMCe50QkLS
Wjt3MHne4MN0Fh1yl2DuUHh8FHnqzruogZL7/rs5pd3wRojFpDmIu+BKtz98ICn6pM9S8tt9PEhI
S6rAbcJFzxdvK6MqaoK6nWSLMQu5BIGWzepTazmqDiehstVovpWX0pLFeOZDeePp+UrgA4LosE4d
d1D6pC3sblRYjHSVs0WU6G1zA+efM09/Whex61AVgY4Ckp5MGpPmYWrWa/iTSok0mJL8CV8ZpPZD
0+5o5IpbwEL/wZgsYrgrgUTO1IaE7IlG3LtGkT0zNqSngdf7H63CdwKAdvXnQ+FwnjVg5uBHQrl/
+IaiZcq6LKeZ5MdEnej6QBXuo5Z5fyjeGHB++y/olrqUQ9LhVXKz7QnnBLl1C4NIOV+qW70ojDPT
7Y3PB4oRqUr8s4KvRx+pkLkzqsxo1sCbDnccuHaiTNt9EdnVuXd7goCsGv315UKcgOh4kgMQ1TX7
ectpwh31+4TkmJds8ednmYpkb5Lpfi+lkT/EUZwSYWE6n+wxFx/bkdPy+0P766h7eK7hTkC94AWs
6S3HbzBpcP2OUvh4Dt5i6dUcLfprksvhK2eRFNYXmvk+UK2qvGtcwawXQ7VZcjU66VyEpTfYTxGd
mmcjrwkArHKpB4VZy8t5cKdkW+DW+Q1DVjilJiDvdeHPTb9bFqV/zwdFLCp1K6h61pTlTy9Snbmp
4xpAMbUX5/n95zx9uTRaIDfSaTBWGffRFBoyZ2oMyIYhVrPZhq3dxrc4M18NFCNnLnV6fkKXjhcq
hyfYSziQHM5WAYSMpGXgUpaVmledbi5e0GS1fetZNM72Lv8DN1yJ9lymyBtXRmlCYxWUB/zgmADs
dO2MPRDhQpOphpcqw/yacI1+Z7mt9ZeZ5NPOjtr85f2RPV2mgM9IdOA9sl7pv1qHvyHO2GH3zCAM
Ub2lhzgaKSE+4eglPvRRulBK5OfEyKc2eavVLP6fABh0PXmthwOcc+bRCxslRZ4b7VPpLYQkG+g8
rV0be9K6nGMr7shps7THxPSRDHp5Uzy5fiWJJBuK5D5VEaedutFw9TLgkT7l2HpvLMJEe8gGOMle
0vlpv9V91T0m7C60AUWSfiaxycf2kzSu+x75MzmPFY0k4rA0GVhSy4ptE9d5fjNFuaMFxEG2aLdk
0yEJ87TS2Dg2ZJoNxzD7p+bOfbXPyIO2A6pdPGTbjqDSdMnn107r3GSlNkZyP8WUCUHFYV3+6WoH
p4LPfgVO1nSo42KvE4SSEmBINtnS9zcA/RK5AgHKNkqFzfsz5IRxAGThrWxVXhr+A/66vP82Q2Kk
Vp6ejhJM2y0+5CbCsNWjq9uTTdLuOXHHSChc8zaqc9wB37/2ydbBtVnNqR7A++hbH80V9F5ajKIS
+xQUYVcwENDgmb7175PDf32b/jv+Ud//e73s//U//PlbTXBNGifD0R//9SH9Ripo/XP4n/XH/u9/
dvhD/7prflRPQ/fjx/DhS3P8Xx78IL//P9fffBm+HPwB0CAd5gf5o5sff/SyGH5dhDtd/8v/37/8
249fv+Xj3Pz4598Jl6mG9bfFpPT8/T9/dfn9n3+nOv5twNff/5+/vP1S8nNhV38Z0i8nP/HjSz/w
w/4/AP6g7+JmA9DKVPv739SPX39j/YONfK0aIBTwZlaQqQISSP75d9v5h4BN48A4wEGF/8v62dfy
11+Z/1ip40BFLADYrMOL/T9PfvCO/t87+1sly/s6rYaeX8y0+23nY6UCnOQXObSEV0/Yo3JZx5qQ
FmWahElTQUbo52wTm/14ZvL/4n8cX4aGn8UQ4MLKyepw9hfKJG4qwnOVfAL56Ji9/tI6uqazy7Xd
YzTV8tkEz7qWom70oBqqcQpG3ScGNPNIr8db0tU/JT37Fomvo8fZfl7Dvh2z0K5F5ZQfk3wuyutc
IKUm80EXt74a6RIDsmvkIcspq7eWOXoqwNBT+1xGhvGkihTFWk6s4MWsXPhKSTn4T2mNHIrWt9A3
5FFm122OiU5o97l3x7KKQ9JvM+U/7+P38T/aONbx56AJo5uig3PRsasM/ZBKQBMFEYtIPsT91l28
J7t6jgXz7b+OXvzvF1o33KM3cHChozewJOwTqudCeDl+mhsCXQsvcCxcN5W1pUoLELZcDTiWvX/Z
492Yab1W7vBwPRr5J9TOOE3laFU6mrGZ8mpE8LEF4SdwOXKjnU3iO+q2wT2z3p2o+dar0j9YPUVW
UPXY4r6lxot8NUXYREp/NQJIt3nhIjOZS/O+hf9QBb3rcAjNzWVDE7e+mGa72RR8LGeOo/Zxzwtf
IoixWCtxPEDrcUy46MuK7Npy0oLBqVERodoQH4BHzSlIram1ArwdwU1nuNC3XhyraWP3RfmhTTOR
7uOx8AkrH6R+g2JogI4bdfOntFbRo93m8kGTtT9fNZ1BQOWYrzGvNgri+cLGHrzZtZ0DWzFbZutD
z7//IPCVvHaTyLmfNGtUQWmRWsfG64qv62qj7/TSMHAS7mxnJp40mx+beASiRD1eomFGjr8D9eqB
TMcCgx5f9NlfnEX19sxisc7E32Yq4idrpQmQKITH8Ro+eLhWgI4T+TtLousB9xF9Ou3LHGnz12Yy
z/mH/Nrgj6+F1w5VG+cdgcD18Fol6lYn5nSNvY2BZYY/eE7o9XK4schPus8GUqwQH2hh75r6rZZr
zRY1QfeA5n3Zdxg/F9R2mrwRVlKTPN1hmGpl2WbKbTrY739IRwvFr1EBowGbYhqZwAGHd+oRJ5WT
OxqHc6WpizLz8xHHHNL8WDCbR9Sxqt6+f8W3Bgf8ESXkigfSBDkqG2RCzswwj/g98o09isL1fkRm
WY1/zU0XVwFAGObhrZ4Ue9TSvo59LPlBoYXp6uuwevSEoxbNl+2S5mWgUGMLvGbL8Tml3wgjPR17
8+L9Oz7azNYxWoNAMHci7IFl54hasMzjkEU2b5OP47G1cKcLLFHxsb9/mZM1beVqQQ+gPYmNFGDt
4auYRwzfigU+yWJj+kEuzrDF3/ep1ZbhvjApVZtmGs4s3ycSJJ6Nb4JGMnkLqxvF0fsX4L2aKUst
0CFUIgeJ5iW7EH676hxq2Xy2m3lZAtW7sQXJcCrGi54QQfYUx8o+vv/8bwwz0uRVJL1C1bRQD5/f
nsc14LLWAgvXnXAiJXaXpEu6e/8qJ0D0+sQr0Qq1iGlh+Hp0hCxFARdTNPBrllG/LJy83uY5uvEw
sSI3D9LYtv8a1VRcRibMYqyhkKaNeZl8A/1Lb+vCIxtOImVApIwR7fs39+YQULnBmwCrp7t7OARz
TfZbYhHq1BbJsBFEDF5S4sR/fpUV8QOHRtK6bmaHV2nijmAgv9OCODOGe7dWZUCfyfr0/rMcn0wY
55WJw1eDiw3d1aPP3EVdZCwT42xYSbnTnD6/gNZU7qPWWm4nJ4/3li1JsCzd6N8nhoMDwzs1yfq9
UndyggVEXVV8R9+rSRi0wIUYH3e8WbGnqpM8DZhv2kNmz/4Gc5X6AyYp2qs7r0mZqonP0VBP2Ejr
LSBFoju/Yj/cx+EQ93GrS9tbNxuVWiEGWcWmy2BAprmTPWpSFQhSh/iilxZGY27TXSMHkfvccKbN
UrjDlVEodtYYO/MBIt85kHX9ko62J74w7pG2B03h44Y33tSYJqZejPluZ9zljiMfYihga4t1GW+8
wmi6M1/dW5OBfXBd2CiiTraZqZpSq7IMSGAeFrUtvcxrG/fxrxUaf5h0Vr9JSan7gNxwfn1/Gr6x
quJ3Q6UBRrWiU0eTwcehtBQ1HXALB9RN0RFAaqCp2hBk16Vw7BxowjjbnFnL3rgqExDQBsCIVfW4
KYFndzcWEy5NrV6mga7a+LMay9bYdpaCWSBQl4Ikjcu5+JET/IaXCqsAsIgMZ1IVrKMVpEPPoaTT
4jo/L7a3yWgwDnvHqdqruKojgaxSb7QtLVHjCsd/a7yySqn9nIc1dVyV6Ab27ajrP1NYiPGeGCDP
COOcLNlQ0lWlJerPy1dcgxZz78u2j/A8gYoEdmy3BczUaFE7o/C8j15sl2NAsmwv94YtxXzZmyUE
galc+irsLaerr3ty0cVurgHgWfH9edOSTfFsepNF+qVm4kOVFNInE6OmBy6rzJHB4Er8Lye/SKC8
T7nfBfMkBa6OpToXF3MikVlH0l3F43zHqwDhaDuyfK2QQl/4hH1zuI5ipbaoqEeLSrZOoCxVMszK
XN8QVaduCEusr/150m99P7P3c45joDfL5jJDvHPbDrp5N1qKA+b7k/uN/WJVnEHxoH0Jt/loJZ9N
EffVCNHf1CvnO00aha9CO57pSB2d8db1FNomO8WqpYdme1SY2H43zbx9Cq+k4aiBsgDvM+VAsyN3
Ot14UT3foMCznI1HOGOY5q5+5rj35nPCzoF3i1EoiUqHy+mgcpnOM8Cfk2nGq2HOfZjhaXmGnPNW
ZcpRCk0wVFXWqmPJAge4UufcDJzQCGdnF6qm2S8xpYnscjcLiZfGXDb+ZW3r5oUwu3TntVN6b/aL
f9mkOfkW5dxVL2jrocDr+KD5RmLHwZyd7aecrqd85ISDgS2inqdqOhyQ2dfzdMjZXEm7YI9ANo1X
tJ59amoV3y6zbwDUZp+mQXfO7K0nfUP4gpSpa+HOlYEej7Z1emO+XyfkzCJbEfvCjMVdBX/qUp9j
sfcXbGvddHR+OhrmH4hVe8h+mbrtakmmeZW05xRCpzOD26FLxi62lue/bvc3/HM25sgkFIeiURPd
pqxhVZQzrKT3v7MTkv761PgMrosrmC7L6+F4J73ZKFeRhTol5rC1ckU0WjdjNGa0o3lRkrN5rzjw
E9Gu07ntMkXKHbGnGzRytb0r0HVvcfMiZ7XPRKnCKUu+mu7iXpDvaINm296ZT/b0sMv9/jp60nWD
DH2066k8LethAB5Qqv5qoz1tgkLXhjAVUz6cGZzTvQ54l+YEc8KE533cGYlLuyZtnbFZsJq4k0tX
pCgqrOd21p3ntF5FzERJfD3zRtYRP6xhaPaviwEsBjxlTyqsEtitmxAgkGP+7NJ72dEoYXU2c70K
iznHZwaulxFqHKnW/DW7CqzeG7E/m1JUKcJpzhAy3xpyTtCAncALfB1HO29l1RMkMcqLqcbvMG4n
QCitUV0dqHSKztRTb01IQuFhVmD1g4eEc/QZWokDLuAz6GalWY9STcjjrGxqqTZ8PfHzfW1q2Amv
hkRqH6cRYu2ypGtFjpw3dCFdp6kgEcxOL1xnSaZX0nBwlEMZNGR3fkus6A5BPalDs3ASY//+u3tj
8cL/FwgGcIQGwrHtRKnFWIpI7t0dDfWAdV22r70Zuz7sMC7qzi4+mJHMcEEw7XOyh9OtjLUCmOMX
ZM7AHW1lmbF0oBJ0g6QHtzQ0KcFehqwciNTVxlR7IDG9v+myWIgfuqWWj9NoZN3m/cd/4wTKTUDQ
p4XJ+Yi95nAxmUUeTc2IwkPaVfqRnq8AbYldtAni2eu7fj8uHkcF3Rq2BCiNrw38btJwjTl7blU/
hZnAMXwfNRhgvX9nb4yOIHcIiAz3GFhaR5MqnRu9cOKYCLPYWD5LRWd319em8SEdtX65UI3fxdsp
bcfLyJ+t9LLhcNE8v38Pbyzoq04C5Jom+KkwZdYiXELdNAa5ttuACULSwRyfO4+88bE65tpDhn/k
rtPw8BVUHuk4Hj6kgXL9uAkEffeQMtMtA612pjPVy5sXo4oCcUCcSDDg0cVKxx/oMtKCrMcar9LM
+0La9qtCGv/yx4MHwMmoIbtnj/aPXmCOt7Uw4vXLwgntMoE2SzJPkZ4Bn09k/eyGmO0ioAM2pO13
fLpxi3ScbYx2qcSdNOiaRRFpPfbWZZrW/V8OJpPmJclD/mYujGKlAGdNEGvxd1NJieR0KL540gBP
Q+/9s0xjkqN0J5Uhv8xac+/MFC8gHOCe/nxwwDtgsXPHcKzW2f9bqQCqKLyZdOKggCy6TQd/DpBp
2GcWt/VlHu1LoITghXAkIYqJo8qsKFtgj5iraLTEw37VWqZmbzxbdeLeUMf2Z3YCc93Kjy8IaMZr
WIMIoc8fPlab5FpPMawFnAOqoJla7ZNpEiliLb28iLspDlJiDG7oB+ZhXGB9OGC7lQUp0dabJk+X
S6ngLovcK/dO78W71uvMwOd4fFlr1o3tD5h7Z0PfnSm23/jOHagiUCGZq9CDj6aqudST0biRFtQc
ljiWdulem/U/pSCuM5UuKXvMqkZBF384OMnQaVIUnG2hOIqrbhEJzOxu2L4/s976wAViPWxVwW5P
NrSFhGVbYQlK8EDkb7rJQd7f+NZqVVASifnnF8OyabVcoMNHZPnhI02L0MuumLWgIc/wJiU5/LLu
wZLsOvbPFPtvvSM+cVzvWFDYGI7eEaZHcJMgxQeL8HA7N7r+shhK++H9B3qjfoTfAhcV5cev5szh
A+UECHZIbJnAqTuElPrdrl6GJKz6x6nHZW9M/9RoCVUcnD98YyFO/DKSP7yiQC/bwF3Eno8DbZDb
U3MnBm06M8NPZwU0IYxhoNr+OrQerTeGgS5i7tnJRombpa65EamBi+FuDTeJL94fw9M3teZB0VRZ
Gd7sMEeLgMww8tKgVoQr1XkDJaYNYojeZ9a2N6pOEDyC6sBXmezoAw4HLp9xYaijNW9l7LVvHQ6T
AaKc+IosU7WXmZ0GfVZ0j3oeZ7eqTNprkeE1A9yMNCQmiCnPHOjcnfyWq8p/muBLfLDNJXvp9So6
R7l+Y/iheNKUR366NjiOSr1irK209JlWPUETQYu/J5qSQfm0YyPz8/vDfzqFQQvwcsNSjIocst/h
uNgiAhMxQEh63UUNXdHpmzWnDCurm9atr4ufUk8NInj/sm9UkofXPXpGNBlyqjHNDEkMjLais75k
TYNzKp7oG9crxceCnuhFhikzMobBufPH/EuZ+wuyCSQgu3FAGzvnqv7y/n2xz/HAh5sSN7a2ljih
QH04VuOWzkxL2cei19GTtnno50XTnvVmKYorfFtE9rRUIzkgZhwbPwn8TLuwSyMH8iA5RM2DaMYK
F7pO028rpynELkskLhWguN4TbT7H3vPiC/cijWPzJRPdjKmBO3V0q0ds46iMfbH1YQXOYa0vhhlQ
liRW4DVRpoUebuKU0L3f5Vcj/mRiQzsLs3iYg6hJxLIY2WaYcovDgXL0H72oxaP0OVeFi1LyAZAq
M4Mq7qpvY22k/fUgxZqrKBo7JzTDmkTIXc7kRiqm903hgniy166N26E2CVeBETJ/shzkiFu/M0gx
jqMFBTaBhM012GE7h5Dpcf3Jl1x9m0zCvND/yKnjB31xA7llcEiOGWZqJqQED7BU1I9OL+CV9NPQ
zni667Lfxl0eucE8Rpnc6lJSVul1P38SFAuPkSGrQE2u1V5YiT3ELEq13YRDb5kzZLHRf1AGcr9t
0ta1FfYjNb/hKWxXvYbDdKAPI+7EdWVan11yMr/3fVOYm0mM9lUcjTX2ZGIcL6qmItXW0Bs3ACPs
KD3IooSy1w/Lt9aSzScHeU+adRZx3E1konmZOAqaVKxBpyxiso3ScsudqDIsUc2sG2yIBZ3tB4YR
eY8IXMFS0XI36iL1EpscBEzXrYukS4vHEpHzaw9R43WaywerldlllzqdsfWisvvR9qbxLR/b+lPk
a8s91nd1juhtEN89NUGbxd07a28bOgrlpjIRqoa2Ntb9VWRxdAxL0ylpkMfx8NEYpTsEhdsbLxUh
Q+z7lcvccbPGn0Ic/huDFCyVX0fOKGD6YG5ZBJ2BnI7QUDU/OEakfdE7Z4arYXjapyGdvW9Z09no
57w4ebKqtes9Tz3adD1SthPauXL/mivP7TBwqZd716kusIKHtq8GZ6m2epqWr21bYOKaR1k1hq4X
D0bATI/hpwsnekLJaZqks8TGjSLWoAiySR9uxzktvuZZqW4L2x2+5t1cZ5euMrLLFh1gsFSTw/w0
jP6pzrLECNouTUUAHjuzoFuTcY1qqXO3wpEmMcJW3SQ7x5h0Z5v4Orb0DkyQGm+bCOo6AcpJRVpw
Cg9StU30xZ4WDYNiok7mMF4IRQ+ZfyVGIU1yMeHC5QS+u4gnMWrxgIug24GmugqXYHvyuuIik9n4
veozGCNtb6A2bHSM2GqjAgYB6GpeijKr6k3R9ui/NRqVX6VLPiF5kGknwwbX6SXsS+wLLgjHJbKm
UZjWbCcI2OV1qrfkYrQ+7Ne9Nop8/Q5nAja6vk6D0pit6zmis76SxcafueFWHw3JeRP9n1AyxKJH
XcGHd93NYiYKzaEq0x+1bygiU3QtenWquL6p0DsrqFKR/5deV+OrDU+cJWIB8A5AtxABga2hkk45
7olQ92V5pxVlbYcaMORHHS70q1xhColdUA9RoqpJwRjMItkk5A+/6K0ieHdMRH+3GGJGWbkI87M7
JtF9yqqNOXafykcAgeXBn+MCnSU0kTlI28WaL6AosGOjErLHq9az04ZX3hnkCRqVf1f1dfFt6I1k
3KhsUVvRZAj44lRTD0uXiq/tWPR3ukJZEjT2qH9VrSzc1Xco10HGV9Pnnp2KpNo0/yk7oX+aM90k
8tju4wfYXER2aqnoHUJwlGCIG09fgrpeHHtj0pd5VDgxN6ExjVMW4nPgXuG4N3Qbu7URSsohcjbC
Hlt1HWmynDZ6lhYfY0u13gUol/3RMAdWPafNs0fda5OvHNkA0aPI9r7AZco/pbMcnmxznJY9LqUm
wkYXaHPVzA+fcH6Ofi0/Jas6C0Xnkv4d4EVOLqNnadHPGindJwR/Vv7kWEvxyuLtezc6FnvkIjVN
/W1wojzZk93QwkVUMzb7g1M8ewWm67uIz3S6d+KU1McZhpt5Z4xV1e/Ij8fFoNUtDDRRemN/l010
QQLYJOUNIafdDYGC3o2KJw33uriFFN8ZNlLfpVqtsbUyw+8TihY6w7SW5hfw4IocyUzF11GX9+WV
zEy8+CN8JjeZnxq3Q4HsMxiE1Rt7k5ALlgoryu96CVVsA5MIThgpSfYQJGCTGeQhls4NAgv3gyQ+
wwkgHk90V7UZmTOW/jioTnSQnsq2jR7pg0YWD42/yS7xBqPeup2VPCtv6cyLCPZOl2HMVvCYV7Hi
W5u1jn4mSxqWkdJLGyKvJaZXm5rZN+9jb9Fue8dPkjCWlfO1Tdxy4O/M9s5ouP2tIZNkL4YESM1j
xhCoNxntECxJt6gLHa+VxxwHnnTHMpBSQbgVFklla41FMBZu9C1mgX1ZOLh/tzUXN9oaETttR0eZ
94Nj1lloE7lsbtmWWieo6C4RZ+8XkOr6QWjQWBaxeBelsr1X012fRnPYOAL6Fu79ZBj0Yic9KvjX
VZtgyxC5BDqjlNU2ja7Vd/Fs+2mYTmLQL0iGVPFeGqP/OpqeTC+ztps+eEwBkoeTovZvi8ooN6U5
lD75TCthqBeVfYfidSa3GfGlCmL4b2Q0NfriBHm+SGzyDOGVaGaHNtq1tpZmgZsAemJ55hXyJkpd
/7voXPUZFNMmTDuL3CffW7KRfPGsQJ/ZtoSnWqIwYTr4PTN6tPF/MoSyvsxTwV6ZUOdp+KBPOoHq
7iSMINM8ltpI+mazcfzMvHV66d9p2TA8NlGS3Do4mN4lieHOVxWmwx/N2cLTorSM6bGrOj8OpjGz
cY4Y4TGG2dzPf1HweU3Q4GCSbSJdsUnoRpqPqGynGQ8kMfYP8VyYn3MSwFmlljm3N7l03NuCPIHQ
t6Wim53oG+QK/s+sd7Qv0qSnqS9zIuA+ErUVGmyaeGhWcbUzU4qknWXNBgG7nSKOxtQgt6CcMHcu
ven20en1KduIwRzjR76PBJ+wIY7qsBasREEea95nNedJcUW4RVVcF+QCjrhjyjm7xh+gg6dS6EVH
2EGR5Zc5fhMfJHZPRti4rRShRhHRBibsgu6DwBeKyIO2zMttKwqiuFrZVsOFqc3Su3DNKm2uJi/L
TXDArIt3WqSL7MIfOxvSk5wHQtLl9Fx0WvZEkI5PBg79BJK9e80WgYsxzrNe48FMrIsYyZIychzF
28GP8+0ksnzeyNHPP8GIQoId+bX+Iko3/ijqqTSvTFRKV/XkGstG5A0587kPC3xgqtx3bp50sE69
bE8AmsquPNI2P1TAZLSpsMgpAhgbstoozGKHYJzcQm57p3dXClrrw5hJl2lf5R4lmuVPzOtZaO5N
PulGuXULIuhuipoc3oBiSlKvJJofh4p4rEejdJW3q6mLv4/jELu7ZSrigvwYYVZ7Uwp4zFXtJT9H
N4u4N6qTD2Rm6LciMpf14hAZNonyzG9sl9MLH5OYSKKbi4faUgJspCnvGyNJosvGjLrPeuNXd3Cz
82hb6qq9qNWYw1sgIk0GfWOMUxhTzW87GdNFpx+AVMSWwxiKRp/Lm26RWrxd9Mjots0wkUro1Fm/
sRVVQKDPwlx2RT+7/a5zyhx1F5w0wRcmc5YktBiSeIKZ6r+JqinsQOEcEeSyYNm3VbK8wJVvbwXM
dWufLDNSRpzW8/IhV0nebD29iEZcP8e2DSKjxaYCGoM9Y8c98/P/K166HDdB2Dy1oJoKqAoxURpG
MpjouPTmGYTzjZYzkAbOUauiAFrLsY44L9C2jaZiD5hFAwt5+C4Tm7PdnECU8oyIcfAEgLPSv/ad
7K4SfeyvimaKfjjOlPw5qoNJo+7aNB1XSuja3PoNRSb1Qq+6sotpaprJRaPl/Q83ryIU9TaZDmfO
0W+dole9No0QROrH9A5hRZTT1sCDcxQLMC3vN6rP+p+VZoqAtrd55tz+Bm2N1K2VEwZRaqXoHsGl
GPKYeWMDI9kObWJOehUbpbb45MUV0/coIXHLERVLoFG2z7nmNXft7NtbKcwRx/oFeXsS+U0bFBoZ
LDn+Q/aZEXkLaMESbYVzoaPgx3I4+lA09drpMRObSa2BQJVwIPWnrMH5w9PuyfrRQ1nV85kZeNqw
hDGKCS2uLf+2iTm8qhuzO/JFcVWrltfaZGBZkA8ZFoc4nO96F2le6llyCdt6OududXptJv/KU3V1
Ip1oXxxe2yQaIPcqrt0t2XxV58rbkyXUf+7N6gtlcHQ/lYADvab9scRCYEsMv4MOGU1t+oKHF55S
jUQkJShkNCWvOO+UV5YetdsF0DMJqrl4pRmenRnp9f0d4kZQX2Hg0JqFmIoM/PCiWmf4xbL84gBn
1hUiFk4GC8VPLdLkhr84G4FwihKysBDRRDsapgQoy9EF9VRObQMVstfqelcPCA1jm9TYZaLGZE9z
ImPjTjY7pcf52+ZA0nKmgcqZPPp6W+0WSLpXxiThJtmpn4TKtKmK/3QZgBIN6goUD1yNZv3wHlU2
ek1iTjFFSOMEKgcg1+ubJLN2emt8f/9a61s9egFMsnWirzzCkzhqpelFOVUuFKixrm8ICuu0fWZr
PjHfCf5d4fC/2TuP7biRLV0/EWrBmylM+qRJkiKpCRZlDgIeAQ88fX+o6tt9pKou3Zr1oJdmWiQz
AQQi9v73bzwzeR3WWUkAj7BU8XGAwKHw77/En4U2wDfoPxhgkmJEO/HTjANunWUnG6VEj5e+PNX6
artBK1LzqdTa6aZIqX2e43EtwopjB2NTQ6ewQlvhflMU1fuVG/Bf4KwuIklGBaTPQmb+Pc7s3zb9
1HCV5nfJwpi1eiSL1UQCRIHRrLn7WIoaULsUzT6ppetnkkCkYjDkTg7xeGizbHwfwf+ioeni8O9v
1J9fl+17MXKCBIWi5WeOdavPnrH0rIysKItwXqE0OOQeR0niKodilb/iG/55M4LSypxhc/XY2FY/
PZdeGVXJQmRWXk3u68J4yk/7vsupHraWIFmorrMceNEgTO+f+iHQicD0QRnAithGh9vN+LeHYA9Z
ZjTxArV1Wtp9i9M2bvskhfzjW8rK44VDFINU8k/MOtvOVm2jGgpzNZ9zKNQPLRF+O2IruqNb2Muv
FDh/3oG2MR6GH4zAQHF+nh3k4BKKYnGkDbJN7i2sk8Iqq5zA7CGZ/f21/cVHIRI2UHhuGjYk+z/e
wbHUW63HwRoS0LCGa99tYcIggquM518MpP6CI8AnsFiob3+3dNu+y789rcRBazYKlUN6FuXZHqrm
FSFP0TBLrPDVH5N58mMSYi+lp6iHadX/pY9pHUKqVIOmBzAeHKyizBZSpRyUNQKiiXf2YCIuB6Kd
TkRK/MrF+C9vj27gV8NBizjip9Ju9Ga4nwlvE2BV9p2J0XjW6knb4QO1Hv/+Sfx5R2EYzbMmrYyt
zqGS/PH2jOjjctzuRMBwWi3vW5wgXFzF5PwtE0TJI08bi3cSVjPcEmcTtzS8t8T4IXEa6KN2bWUZ
uCUssNBgZKE/NsJLvMPff8ffCRE/nAXQJDCYxFaNAhS51k/f0ejVLi7UVQQr48DlNUlnrL4m5Bte
UABXz2GijEuxt7VKTPt+1vHYgEDUQRHOnTicSeiakaXbLaMKtvidbGSNyg/nmIlysoY8zuRHucOW
VW93Yy57Uo/MONV9HUFS48/Y0Eyn0jLa61CmXU6KSDJHXaKK+agMscrMQcnn5a6b9UH/xYvy+xD9
p0tHHLTNvLkDuCv+tNfEcUm7WsdUXZR1+0mRyhwWqpt/Bnsw6nB1BxIFAAydPMwXs2h2nKlb5h5y
xivCnnnBV6sm5Zh0aOepG5zM+FwwX3gy0mz5SuwyaGHmmWsd2D2P3qf6Gj5nZa0DMZAMjEPUnIqO
aWIqnv7+oW479M8Xxj662SzyD+vpH9edJL0hp94UgaLS6BFQ6gRNu0y/4EL+uZHYkvIwpcQCwaWK
3HTm//72c6fcVCP7LciGuLlk5eDN+65aOkEegtnu09VV1peljSuw7bQqD62bYZeQDk0djg0TzUAQ
ra6EydyjxAbpiPVodOds/QWT6c93A9EbBFnmlJiJkEr549e0wba1mTFewORm3idDx3iLBi/6p/ec
F51t0EXVtb1JPy0mMBEr42UFRBJOAggOYSAYVzIMf7Fqt5v647OFFbL5u20W51vD8uPVKPy/3mE/
G0xNI0Ki5jQfm5A5Wsq+qvdZMmNg3mrEjXWz2Z1aK82t3d9f6Z/qA2QC3E8k2ZCfSJj6aXVNajUa
cuUbmHqt7DqTXAYHpdmF6WwyAuH1BCsrmrfXmQs+/P1Hbzfx54v3NhcMPhWd888SAez224E0b+ap
k1yDCeXJdcsAuLHpaI+4hpTB33/eXyydrQvFIwWTIdrzn252zFsOnRawpW9y9TgX5rcFjf0vnujv
TLofr2oTbdMJbdrMrSL/8ZHGdMJ9sYwY9tml9Zq7Lepy4W3IfkvVIKKsy5M87MgXGSGMDhUp7EhH
lwYm2AS2BAGjNsb7Ou2Gr4qpFb1vMkA8O4NZDwcmC8UrbJL5S6yIgX2g7kDVO31ab/DX9LvCcXpn
p0+pQzj6WhudD+7sfMbrx1OiISfCPFx5p2xeHgU/dKl2JWib5dTDfb00eCxg2Kky468U5YmI2Sz+
7haGHA+oZuxkV06z4UXMYWNUvLCEizBXIAWEvUlGUQTwXJqhlyeJueOgn7Ge5KR61WN01WHbNPoj
PclUP9fAP8t51vMVlvk89jKCdj3TpnRzoflV0xMtlY9J97ZCx9JCgU3pHGZCIDBNbXD7fZ+vHhXF
atT3ihI7PSaU5BCEHS/LYwLRyiCgtm++eshf4oPQkcK8N4yaj5bT9ESLC7G2f+wW/+d3gt8JO9Z/
mUv8ye/kMFTJR7v86HfCb/zhd6Lrv9F04BgF6d+lFfs3vxP7NxSC/D+dCd0x7ib/7Xfi/gaagIMS
8lOs4QEU/tvvxPrNAdsA2kBIo7M1av/E74T8m582oE1MjGXS5kmxfRI2lz++qjXg7FB5HkFOrvKZ
elqTxZMg0+nAqNQ6GPqWuNeX6s7tmEjq8d1oCfXglDipZo4wdng3W0EO+hxmefkSM3Tb4V8OtuZk
kJKnSfXjqjZ2nIFTBPRqXBtD7w/olD42t8wHJ3Oak71iSdrXtetbhf1O4ve30dmXQ/zRdnoR1Y07
nHFzWB9AQiSYe2wEeluJs54qStSkncYg0529EyVy8jAnNdh2b+l7zJKOfYPWBYrzg6V4n7OlYqzb
rJAP54uizbmv6L2yFzY+BvGgKbtRUYzrbG/et4psGRlXax3GbkzqcRGXe6F2+W22E8rDwcvc54QG
OlJpIyNJ9/NpHt34YFiZqYVGl4Lut/CC9RCGsPrcKHqJDLBWnhsXeheOUrLisEnG17yjRi5SvIP9
lIr24A4tOdKukxT+LAd1PTaOpzwP/MR2O5t+YoIhjGhQe0uNqnmNmfpB4jynCjHTmGFqItBUXnEn
YcdZlnQqw6SzzNlXRFW/YRC8r5xaiQRb3WeCbBmt4ITbQWkxlc63Ryd/MpPRxCG2XuHjDC4TkUXN
Ei9SuFAc6eNUuUAj7vx4LMqFXLw0jeKeR2emNkNymA6gUINGoqHfuBqGZ4Ojv47IHZEULtim5nI5
zE3x1ViM73WxwjVZ7ajArPFfwOVA/UIZZABhQ16ndT1rzaOWHJB7l7hI4CdWy4LRXN5XzOEGnOAd
MSxviya680xR+6EM6hl7Dn/FcQDr787YrxICjruYT0tSV8dutL5KSR6aorzPznrUnfhLnSf3ebvu
q1k9lFp5az2HCyh6niq4wMOAY9/3Ttim39Zru1UfZWAnwsRvWJ3pB7SQZIAGtsh41jO32A9a6T1w
FoQuLITZaqMlPngcRZekMcq9qykyrKz2C6qtw1oZ6sfsKSblpmgTEGEd/Uo6qtWRgsljoMh42i8G
ffmENIw/Z6i5siOXsrjAYGwjNZePnSygI0yN+7zIrnycF8jb1Qj3QBsn5YDP9HjntcgDKAYMEEIH
eqotlnNeQWqakz2kVf3IpDWJMj1VowJ7uBem1kQvWH16GRpgilaq8dHuiuSox4X7Niq1cZ3GGvpL
NjRjoPbNC4FM7w5OywQIcs4FPWeOP4y2ExKkoASSbLPMzN6aqawRoUpt72WGG5YmJDIkzi8jXeEd
E8qEqEOGgvk22arprfzZsNKLI8evS4GphL+0fK84W0QwLCpbRaeOblCbsFNp5Pw+JbbQK1QRpLWm
kmJY21dGEMlt7Zr5YnU06+hiqwsR3/Y7AqInqCgOASLZUyqqk9IYqp+ArQSGR5aV0Y/iNm3kNIQi
1ZFiAYddb48PIVyPfvHjXKfZv66GSENjduyzO0zyWm6cde+pbksvglbS4bkKXcMkvnDN6A4VJCH5
qKs7y03q+1iql0Gd7D1Y5nw0Vse5pciz/G2bPjXs/axBM4msvHSusu8KP7XZZxMFzkIeTROOlKN7
wIn46mnpXrrVHtN+dgh7PLqVcY173rdu+opixYCajFwZ0odfDnCVEKiMYeWIi9U8CsUcfK9ro3Xw
8ogQESeY3dy+xK0VMif+Ll2wTC7nNC5tGXjVRMy5KBq8tZnkqp19K5syffSq1cIuO2cuTLDPbrYN
vKpnhEFFk08P+GVmB0x9mmdLbUm2m0PMBNJAQKGD5fKJbNrVbxnS5pZ1qsYiWivtfdFUtgrXOdNG
mYFakxOEpso7MoZXwejs9FmUcxH7VaX2R2mVzIqRAlSZG0E4aQKVwRaG/665hProvMxVxZ93UyVC
usMzIEEvqIdOcP+rq95NKeS5Ij6Y1moHxvINVygIFkNT7nnp5kNqrK/jOOicDhamdIscXi2vDEej
Hi2IMN3EIvbGh6yFUJAMCcLwvomysU+jfrWCdpzmk4gZPzpFCY+sKX1om3cLQ/jeSJQHDR7AQyxx
1m+ISS1xu3Jjcc61mi+m5qHTpQ9K3LxPxpwyTRVLZOsyfbMSSHBmWnKR7D6BA6lId+DY6AOLx+j6
8d5WOkguiwxp1iOm1sYd6LCBs5exXr1Mmz+NiewPRbEe3SnL95bIoCoM6hAKvRlOQOSRVqgMXi+L
29l+hi9m6wu30fbx4um+kF3tNxzBuMgfNnzdz8rmbewW3Vf65olALfdU0VdAuuLcRMwRH6c27fb1
UMbs4e2EoXv1iBVNBKDVnxKj2pd1VxxIdVNPPQ4Az712h+n2FA7rCCmqIGhTmJka1WisL132vrrQ
NBc1dhw/q/sb1iPWIYbNE7a9gjFaLkIWoXZwpOo9DDkaQ8zzyDYzXRPr1owZbKJ7O7WiJA64BHtv
T1Ms8e5VW99SkozfhthguCWdwnDFCKq6x0D+xcjSvWH3kTSJ/MDKkdB7ce8l5bdWd0KCXDg3RPy1
4F5A+OnfIW3xs9k8IVvE3ste0/hNKuN0S1wOvjhTrcCGLLlfPTFferVhcjna8jPBRiNe5msbR9hT
rWmUsd0A3aSHck2MQEwN1Lua1TQnw45t/XWS/W7ptf2SKue1yS5z/paUHJjZm9cXd7ZVMO3sInOu
91aW8bIJ4wb2hZvB61wvT1VmPSb5F6+EFeMVJENh1N8qoZZfvZgMWOOY18ObPnC4jl049vU9CqqD
LEdEOPjHCTm7Ecb/7ItGf0NMop5kBZquMdxLSa+1s+TVRKOIKb19k6PoD2JizuG2xkMNYknia6SM
hhr1JCBEabM3Jm9X28XJTN8Wae0G1Wv3+Ph/5HNxr3Z6WDT6Ex3UW6OKk2UOd11v3re1fOhZMOuU
wv1qvTrsEBFFqPHaKJ7qCTG8dVQoW0lFXNIwHuHsYzOS3BUiOawNdB5GhYHqblkNZfXZzaFEi9T9
rOSTHnUdy8XtOR7GGlMWybs2+7kKx5eTrPbHvIsj+J8WtCZbP0x5tSdo+32VDQQdMj+CeI4fpKOk
B9OutHBQYtIRZvMJFQecXXUZIsdI5a1p+Vu2bJKvqdJ+FmLMIl0vOLHb3DpbQ13tvYGYDadaAoyI
YyKSxbVclO/Cc66tNbG4oF4bsv22CO9KDD3DZRF6vdjlm+esNMzISNsuMLav5cj2jYKNv6EGSSPD
dLM2UWaxvBVaz3PMxvKNhVYyDW9ei3y6G1z7azWoTyVtzB2Dtu9UZ82pRiT1ZrTGY6n2fCuYVJMQ
vq08maX26BKstkv0Mb7XuukmhXYDFd23bAZdvWw30dgN1lztFz7ooKpJ/YGxVvaEmnc+ptn3Aaqo
Xro7pmjVdS2oetBsBIMJZ0o1RXl1xxxn/abx7ssix71gLeWNd+rBLYtvEICj2kSlWiulehyXfI4g
RkAOGnXDDFuGqRcj7iZErKYVSTU5112Xrz4c4qdecYWKpGxZXuDrOV+Qx7iBqKf8EiO0DDeM3ZcL
Zku2dPtQjKSqA30PoQYmAIBgFLB+28r38hQloG3fq8u6RHGOiEIk4ohAsLnUda7f0SkNUV/n70Mc
30Ah0/e4FReHk75vRi8SDVW4LQp5Lkmv33Eit1Bj+I5aDQBaT4P5AVtZP5QT4x5SPZRj7cJY9DXI
3362aficbJJnTLefFRICpI8LR3nWvWI8p8SFoePZfMFbazjVU9M+zWLt7scY9iPAa/msLBCSbUeW
vZ+U3A6Gqt6R01KeEW4nuxRkCbtJxYsMUscGQmC8z26TJrs+0eugY0/fr5NZB2OZEeTRuaOfTHUd
gkoPJ4KFCrBy/QMnG+/bwvsxwirLblUBdplJwtxnp1f9SRXvws0NzJcS7cjcvTqV9UAQc+IM7bFt
E+1l1uw1RIZcs0i99qsej3KXd8u5wiSq8Ktc815a8I9o9BQI6GrvnLB+EWHtlkvkuuviO+W4BAPf
6hOMMXjek7Sc+1mwJemT5hxypzMPgz2V/ohFtHJwdS2Grr68TsushYnTQCrEIm+4z7wGLmc+vwvM
hqtQIrNAcSYXecU7IL5vcyhsbeEs+4WdMuobZb3mQ+eF2trI/dKtxmfgIH032P100jZSYOCa7MTE
mODC0SYQLHOIj6M9hT0o026oOnnqPE85eSNdMQ4eL46Wq6/TqGuBhe38p5Vy+xPKYyYeK6JVdvdy
r7lA1bDihqAWCA1UmIUrASRSPcdy6EKtqiDQOXF3LTDgDGdUWffS05HqOVn7r9Hop0B6uX5tjX6f
atVt9l6LSii635efHKZdH5ooSXl0pMJJHusHXYGSvVbyq1d15n5aEq/x4yWe/Abd2t5RZ+OSkeyF
vapmPsDJfyf+1XqpR62Fdgplsuc9e130jWdt2dUlhoS5j0XTkqakWNdcyOestTa9hWkdmbmWrNby
vS9ZX3E7hwsRdSe7GApf7yjlCWx1z/r2RuK78ynXmvxxMNQZCkKuhXCGHowEYhI8x3AyyupSO9Z8
pTufH+SoeVE/VG+jRdzpCEvq0ox5j7iCFIy2SKazw0jnkk1xNkZlbsUYq64ZvMNlvSughXPOUut3
WCnsOUFWgbrCHXXzbtLa+M0dankYLVh06RhbO6/myFEnxzk4NIaB4wjNn2yCcdEvnhSNa4lHkohG
xulHchzsRyPxloN0xnJfL1S7YSVX602X3vKIeap+o1Czvhhu29/N6pAOFIHGdC/Z09mJhPlNqRBG
GOWWWNbISDI1eiztr0JiuNA8YHb2NUFuVkoyMW+i7gPXPhh99WXhTD+VK45zXt2UB8/p5M4DJqfs
nAgB8aSlPGL0bvkJGOsneHdpqMik+sqKxOnIhZBRwn29KEMamkq23jLCm9648dl5Npz8uxmbMy5A
rbV3c694xnuDjTWDhy3V9VnHKgZLjHj+JErNe6umnr5l0uX7PKbVcYmN7HNrwhxdvVhj2xnxk8Ik
rKwPy6CFeY2h/DjI4ltNmm0a9Aw4O7Ylbc2DdlgGNVIEhBE/dg0C7jcfUN+0k/7cCyPRI9tVVG3f
k6iaB+ZsKreZopa+Dn3Rm2kmSk79XwzvCR4WlS/Uub5VdlU/5FzjvqgpGwP80PLLYpgTYpNKavfo
udRjapTwRRdXloLmXGhXfW6MVzvNyru50GeqBw2o2C8KU7RBNcXT0zBX0xoafKSIamnfqalWfFIa
zTyWmrLeyq6jM9Wcojm2hlt74SywBxMTTACf8HrnwVxz63s8CCaClMQcYi4s8KnLbQByK3PO5IKn
+1rHKzWQUrghjaj+BZtLsqvmWNnl5Loc2JeayJKKES7a6tAs1LRMGX5Wk1P3J7UZCCMA0ZD52Uae
pwS08N6XxFsfSkKqXuqc3qKsZHfW2xjIhtbK55jznJAspMQOhGu3YSoXumqtWLu9HrsfRFMdx8Ej
/GmoCRIgPzYwAQJOYsBm3Sjq5po02XzE5Og0ZzRMmXKuhPHctlpgSqQGWNrtetqRIeniR2x2m4O5
KWhlVXcBAZJ07itiUK9tw8Vd9615bUoE52nBCRnrj1zFUbf6N9N2kJGYUTa4IhxseXTbCqPJbRm8
yYkkXkfblx5RsjGGqanr99NdQul6W1ynCy0sFCyiHHBvwdGFY50U3yyw0oIjZkorPUScUUYt0xJ1
/pQX9iPelaFeTjukVc+mWkapjEdGQ4ep+J53HGijOfl2at+stauf6QzHvTq7/0LzgUZJpbkdXQvd
2WCkQCOjXM+2sO2TR5ZFkGbZzlWTr1MivhvaslzMND9YizUFsC8IUdMR26Rm8Qn0IvcbgEUfB1Hh
e+6yt+a02luud0YsQK8orLNrWF/dbqvpxlSQM+56VPAqzABaT5Mz4TEXqxGQpvl90Sm+HRzTbpzA
kdMsc6AhGTw4EBLhkIB36CCWwoSIbhT35bbhWXDIYa1lS+hWmunbNnWearkfRpOHaabvQPei0oPT
5hKPNrfEMde6DOYmDoecRjuxbhZTmQwIpZyISEu7b/rs3K+udiVnC8a891JB/AwUKHG3lhZwxwL9
wMTF8Lf1WCMb4+OWuzpZ6E1c1BfqwqqomGgZ3zu8hvVlRz4aSjIG+7xKc1QY5ITZ6pNp1ZGL17be
WefZSz477kFiErFKiEaO97wqGzbmnrUJKQoEAEzq/NZpzqs7Qr0X7kvcWDepaAkhYkxEe+Xe0I39
UM8fqsivScYV9/pMK2BH5jJ/Jo/Dp27YzYXD4V7eZfGlFWL2uzQ+TUV7o1K9y01A4rqws6iK3XeZ
WlO4LtuentzGakD/kxJhgJjxuCy18NEbh+mEkEc3Vxj6yr7KGKHlMBx9jxbGr1tpHjn1P2U4RsUg
j+E447SA6+68hkmhHzX6fnrEsFYtMmhQRTGyoma05hWI2zRYjcR6j84JqAZ5deuw/bT47StVfuiT
/mQTaghwiOdf3xBJpjCptMZgcevD5FQIScvDYjyAPFL2T/OuqTlNYnRqy1ShA+PWgIH1pyKnv4Vw
6/ewXINiquZDuzQ+RjEgWDA8AsC/h8ktdl3e867BJuhHD9oDOBtA2XFMsD9TpttqqHvSAsLE/pgm
l0avjTnMvW8OhE4jg2pc5N+bNgawN9f+qqK7fGy7ZQwd0bC1yjHHMYs8SJREZlibenpoYkhmOHU1
Pn3QR6EPvDaC1V0rV7tkwytmYvPGMUS7GsO1YDJ6ElKGkJXf2/aT5iLK97x7pvaBTL2dI9G/jkO+
g1C4SdwMklfSi5e6YT1iEjmZcYhdlDdpiBZfG+073IYPivPJ7zTZRkrnPuSVER8Taz6TxcoLL4f1
PDMfdWL1oezlNbOAXNnkv1TqfE8Hciyn6bWb24u6vHp6d6skTDoQJieaOkoCjBdeszTbC9oUu+Gh
NJBBirg9pUPPgTsrL4p+JbuJmQbcfnU4Y3HpuyWULgyedBXn2PKy5NVRSd0D2cbJueXnpuGIhAYn
rIcyWXb1uFfaiwlORRFknlwyL+PiBdzBz+MXOd2NNjuKsz5p+gDS3+9Sbz+CizY9Gt6FYD5Alll1
grh0r4xUfDGcM/nKVuRTcyACYqyBwsNpbykV6WxO4WIjbF6NB9t6cYcu0PR3a/mSdy+MW2j2aAc5
Dzr23Xqdzy3hkU6z69y3TlWYr2sQJ/qDuhULfXXXK2BucGbyij2NfvJ1VjotcOvivKqD4zepNz93
5oIcjcCQSGdaExS6+zwyNt9Vs34znWG5yq6lD9HR5Kz9d3N2TiU2wKY+3Be0eDsPwfLJbJg1UL+E
inC1cx1Pz03T3UliGluZbqu64pEJr6RpJGpROPV6MRHHrQZxJ9ngHIRKG8rAGq2G+5itph3ZyjI1
XAP93WInZ10bPleWAY9daQfnapQoOokvO7i9tVyAs8ziEaH3d44g0A+HSsYUwwUqIQrKfNvJ+8W9
j7N+3qNsgQCfA3yw/TLReIuTZCQGZO0eJ/XFUao7wgb8Ai1o0AnDvk8JdTmSxAGEOzyZOeiwTVsj
JUfHvGrhGidvfW8uF2eydtTWzOvwoGoWn5mogx9UfdH1h7XlpNX3eZovxO3M3g5WyBRps/OMnCR0
PeOsZup903ya2hGEu3zOFcfvxj4kJMZFJ6edpszcTSUTtmr9HTTVl+SUTsijrcKNd0Dh2QHRGv4c
w9pcTXW2jwh6r6lqAeY2oVDFrQHIBWaBWeJV3mOJlJtexpr5XUoxBcRdNVDNxCWYkod6pN5ky2rO
nKNDEw2GnBXXJD5nujUcinFJ6ENiiRCsbh81z3nL0iQ9dh0BDlqboniFf3hKnTwQ3IWA8b9zxRXg
WKY1WrWdNMiyhE33pebXfEsv1L0y5nGwwJGafe6xdqjAVveaN9lo/bz2UNspBRCL0Elrf00gmBu2
8m5RG+aeIg4UD320Jdn4zA+KYPbGeSddiiP0ZiqFhTv0dwlF8/OyBYoi+qEOdcrbnHkfiA33mj4i
8XbTPb53r0uh3AElvJAAc0CxdNAa93ElXTHs1QHEyhtB963TKtxHg7Ju6JjVwl/2RW+kUSn7l1KS
AwL1IzDW3gT8TckrxRnmqnW9HlnmNEZoZf8lKKH9NXPbw1rnX8QSUyFanFdjTl0FNecD2ytnlY8O
vCMgB14ndbnitv3i0ikqwO/71KBqSnCc2tHLIz6X1rGEVRhkjSmCtpFPMZbBcLXctTh1ZDnvvU58
LVxGeWJzp+EkTNQnrNOO1coYviZCNVAXVhuJocRQsLrjOlST/KI4kKbpBZghlEolTvaYnYDY4t1U
j8t+lMiHsYErgsQ09vW6BsJu+ZkFsp49TMe0lkqwFqv6kpSu5s+TfYdjLtWN3XjB1qEgr0Z1X+Em
MTJrDVJ3G7nJR07a1CcSLA1wzrX3spq+Nzg/+oNNYmicG9pu7ZIsaMldipLFau/ywrhPs6knJpI1
2/Zueezbpjwl0mC/aeYhjIeWdKTOcA621n+OxdrsACz0cGpjESpduZsV7YmX76FNgWrAsYgNg1EU
ybVntruChMVqPr/ZBeUjabsTnVorz1OhZt/s1sTBVor2tJLVi+RyMEHwFn2XYtyFoE+1onQdUsRn
YjrK2eqOiu2ScluVeVDn7VbeZRrGDdkQbPqh0JjnDm0dbAc1BXwd0kpGbUJW2Zy+KiU1HTz5vTbC
OdCNqQjslgiC3m3eEkZGDzrtRugCRt3c2awiYKMs0GWhhBMW21djNZlX1CNJUtnmweRlT8vQPi9O
/F4MqrIz29W7UBpizNIz+k4R1pFIuTEPVfta0wCnbtueFVxajqjkshfcW91LNzTWsR3As+GAgTAv
6oO+zZLXprivbb3ap15ff+uRBB5mvVUvuky8L8vUKa91Xs1vqVqtODINC7hnAvpfys+aUtm0Outd
Y4v7Reg3BbsLQFm+gFuv9dMsjQnwk4kFDFO/miVCa837ljdGKLyxihy9lQEwNMVPmntQFCgZSmpx
hPGZWRzNAkcMR5/sW5Kaelg6zYvtUc9kugu7wIzHqJvd9ZBU3vLcz7htudjdvqBcvZaamn5miELA
NoJPX0NVXNrcQzIn9mOaNkcH+8iALEJUqDBZYvxdfQNBJyAULiulEUEvLI+iX7SwNab0WItsB6sr
31Cvax0X7T3GKR+x1RUR1Ad2tG7Vu2ASlA1IIrrQa9qTp16WRP3oQQ+Eou0UiKK9UW3YFG8PTPwZ
h5DBMHxGsE+d2g37uijqA2p94w9G6D9iX/1tjtQP+VP/Yy7V/8a0qS374X9mXx2/fi8+qm8/sK+2
3/iDfaVohEqBI6uqqvMS6HCd/l/cFND3b5AUVZIqCaLZ+JBQIf8zb8p2fiPIwcQLX+W3HLih/8W/
so3fyAbAiZPfgc2FEdc/4V/9qAu0cOTFdwl9Dtww3LYgYfxIvlrahZy8oR4jh0liW8PDWDI5M8+f
WV/LWgSF2vzKS/RHwtf2mVtWh87rz3voqtpPhK/BtgQbc9MB+XbpB/PpaqdN2mPluuPDOKm/Mnv6
UZ3wx8dhecv4A+4bdrs/UUF7tSfDzZBdVEGm33cm+xnClAJ3i8b+Be30Lz+K1BqNQ93QId39eDfj
ocBHRcuxEdIUyDmOt8ngh4VxH27G+R98x//PtIb/vC4PE+fNaU7DOPfHD+vKtsYlr+7IuGnzOwGN
d59y9H2WTHeYJE122Ba4L/u6PbRXExe0X3z+Xz3G/2DvTJrjRrIt/Vee1R4yDI7JrKsXCAARwVni
oGEDI0UJM+CY4fj170NWdrXErCdZ9aoXtchFWiYZjAiH+/V7z/nOLtzTiXywfN7vz6/P2Z04BMST
SgpM41LuGnAGRWiWt6ngvqdZ/5ab7x/v194txKQiIxd8+359rvqmCcso2pKEadvWddfOas2X+uJ5
l36l/T+9HE1OZuMQXa03OuUO6f1ik3UQSVdzQ+ApXUg/wGRq7dmnxfeq0w+7xt0/tMk/hm/8q48T
9BfmItjkPPn7f//B9zMomTe7QStS3uowzHKMO32p/OvaTLvbxbTkb97f27WKSZk8a1zL+w4Erf/N
11fZNB5FiYqr4Y51B1OkiBE74jOA8fP512/tjS0RzPib13ojb/c5XYuG6XA0AWU5l5iaIGoSnQuM
vQm0NJ0oyU2wHu363gM9cyOXVVwlMkHp8eu/5F+9aRYsuMSd0wsW/+cPeSkUokESoyLl102oXA1S
vZ/llzTnl5dfv9S+Pv6vAv2P92xiBIWYbO7ZR28NI55tyNTesi6ysx0NlHNzsjdjvR9VW/mHYVy+
pvxgHWUpBJFfvzTi3Dcv7dscObt4F1KS47/ZhqRR+gwA0zqqn/JIuxHmYfqkHScVbvf/5gvtOTU2
Th8eENyFYtf6/7BmUzGiJ2BmHZVL6QUtz9FhTNwuY4CEhrX2U/cMNc6KtGoePsmxmo6/fv2/fMZk
sQi2g92Igp3zjxzhH15/zh0r11p6VaKa80tcXfoJvcx65WWIkrrUeF3gtJ1T+Fe/2fv+8gkbOIGw
pNisJY/DeF9nP7wwyriGhNSM6I6q6U+8CD0bJq8XCnY7egaiOhAozsduRopipdyOf/2+//ryJoUB
FkGONA7Rt1FMDEN9bAFDFg1QcmIzZYxhJQQaW5LsoMisHPo6lqL76Yyjd2opL37n7P3rJy9gpyMf
x+S1w0ffHj5VA4ps7GS0DnJXbhevuQB61zlZczRIYmMQ3fjxYui/A1D/6xf2dEASe1Km/+aTl/mU
MiiQCF4Lg4aT3/pRybj3uBEVcJMWk3hc1fwBGUX+m7N9f0c/Pc8GRnK8u5gzsbtzvv/8leuKjErm
IUCXCm8ItZVEP90jiA+aBA5ioCqBRLH8m/3qX7xbj9wfnwgFWidQBX5+UfQVxTjDlYuabk2vlgwh
5eCY81nWPkrJwTQgeg3efePb+W9W+F9fmfrTozr0XRP/lb0vwR9WuLUs7jroSx1ZNeyWpNTaz6le
Pkkldom4sM5ELF9XKcmev17ab49BYVDtGnyvtqW7uPbfLCxGqlrVciQw5GNyWSwQp/XNti4hUKPE
9rXzr1/uTVoNu8d+2Jp7cDPqG4dp/c/vE7Oh6XfFoIVcu7dnrm1gC8xsBDcDrejkrSDCEs1FByHn
IrtKNz+/dlHpv4wMlKMur8oA36E4y0UOD5ro5xM0oOU338Vflh7POMEqHCMGuX1cGX7+G5EP9lmR
MDVxJLQubaa3Kuj0nBxRFSeEU/OBvWg8/uaTwT3H7/1pyQOiQO77R81Flem/WQOul3RjWhlOuHdR
64Nuz/32xYCsUn0XXKi7G3hmzXpVg7zQL9MxLyykgsXmHLFoWNVRbotZHFfokNX9kCNet+nXYa4M
9Skx8y9TMunE/lh8RfdJNtU+c9VB0g3sWhuExdpkwwmUfWN/mU3VNic6UFsZolDptZHWFGHXUe1W
yXbhZVZdnSbL0EnxMeUwxsReV/WNtVje8wAezvmYjEOWXkPU62WYtJZCcUsCM3A2bRxfaJEq80LL
0vlpUwO6FzxYEAwblnqOcrLD1mWtEw3M1WId1GZZimi1CPuGytkirrMy5rl1S3EYN76h9IfJW8S3
UrawluwGe0C6onfw6Bvbh2n200cuSDrtuHrc5yRygdAAUrO52zKLWYOWdb4eyqp26DxsUrvq2ARw
SYz18OyL2SLcz+5JnPQpK85digeGRvDMzX5zUdDRGGME1GEiD/rNTr6QbNTNF2mvrSiJ1t69WT0Q
FOHCXYghJeQjeSz9RELGXDMIvJmwtBaVUtUwdJ/5f0ktMHdElyKNbcjN4Xln+BiRcLWRVir2GDJb
SJs8aGOPcq4YivUZKfR8M7Wus8SLNibz7TyvO4pxktkUg9o0kJAbEi8z9wYN9lNuXxkbYLmM3wcI
ySvcGzrb7XfIDWNzNHuybM9wBcbpwPvOadiDYSLFwcth5Sf91ly5hp5B1Mp02V1kqa5FOqhe7djb
9pjGxqZBHmjMvBYHe1SAEBHFOzcuSa6CbtnY5aGE0VlEvjf3M5Aqk1zaLss8M16c1S0vclGgZco0
NcQc+lYSFRR1QDzqel1CQ2XMSvSBFiBm84nolK5IR9wKxHJiQukAO1eUtdPZN+hbx6aSyTfEUwvo
Np0sU1JD+yUCf5j6h9Ld5gcLT3ES5LCIs7BeoNGj9teSOoSF2iKFZIIXiX40GoQPlmhiwcDrwWrS
nK+hH3FdqyEZY2vLx/YDieZaFRqjSUifDhk2Mu1yrS+RBOb1sTaL0bsdW4a+DLfa4Qb5sZVedpRb
98jnNSgOLQwThLV64t3Lsemv5EajLfKZ1/AKND1x3RfzxIipVpgmmyy3YEsoA+V6MxXtcbJFcieq
fqhPVBAFOjkJkPygd0NHIVxLYHcNxx7go7UYOWDonT4ag588cZ7hq9kyHey05SfIp9eE7hrYWwen
UQWYmdGeOTHMSVX74qQDZxQVqiYCd/FVHjd60c13SGQK/b2ZESsQ0eSo3u/6Du1otbqMycZB7lDl
fTvyceiTf6ek0/l3XHxof8sht+Q1Uqj1Ho2jUV74tT5d5b2R9ZHJcPDryuwGgsY6zUloe21ybvIV
ne1KyVYcYEBi4QeoZ6L4qXQDi6QNhgFIJpTksPHrSUU1vjbkn8g2COFhM38tRlPfonTzzGutEihn
GDRlp5mwKh+xvqffjvSFkwIpfkafmVjExM6g5tpcnjJcLONBr3B9H7DWG/3HVMsdRvRyQK0HNo1J
j9e5Y3Y7SQOnFLhzmV0A0pXjuW0XHnOUR74bk+KNHiU1q2WJbSUxsFS1b99MPhvaYzmXYqYEQal+
LEboRx+E3dlzKCqdABilbO9brc8JDWGHK3KUOzun0iFkKFiLYa4PoyW3+xHsFbOWxljjDRFJwwDA
xdSAFh8vDUg6gwzoxt+SQDK81s90wIvbRkkCIPFlpdbtpIvpydV7Vz+l+rQAlE6zh8RTzqe6qblh
zc0wkEPOsiEOksE2yhjsuUG2ltKHrj6JPCRlSHSR464L9O6VaReZbNjwgLLncuPcWRasVSpvHss0
sVWUJ01x5/RFA0G7yxTt5po+ayQ7r75fW0+xgSrHuHebJv06+DNyQQpE+mYOk/5vpaKePMPcatW5
5DlPYyIbVXncANUNZ+GXHlOTzOVMByXLceTl6bc6LTsovJ6ep0dUcO6jD82Ayd9ilDgOPZUAYq+h
9yD42qYpkJU6rsPYXDhomzHgt8l4DwKzACafacvlNggQrJAnKxSWsG62I5FfyIqa1tU+9cO2fW9q
a0WNWwCfO01b4h2GYTIZvDQZuhIS2RgK0ECq85glxbaUQpy/3vx+GRDcJdo3I7PH9xhwlDwDBkSW
ZbmoUgtD6ti9igJBeabp5gXaP4H8Hp16FVqwC7s4KRIejGWwoABSnXES7eyxXWEE4T/0ll1cmTlW
Q352PWtTkOYUHTwfynxZMnKG9GzwX+wMtHCcrQ04IayAXaxkDzxybWvEDaWfby9w+DR5II+5hLjh
LFgpmaU6t53ZKaxurTPbkauXzM9TR8mRm+uCOanOhousbV9TQVkRWW7r3liWO9D6r8vnKa2yi8HO
Gj3cllbsKi67ebHniihHDYXmNafgMGOyUu5LK7qBPJCOoeFhnUym1WQkAalWZT0yFyJcS7/Kx84e
okL1w7Uw8u0hddfuc6UYLwZoor3+Xrkgjo8S42x3cFMjfdWm1HOO2uQZ2WPdb+UtE5BqAcVpboxu
YURSj2pV+VVhaDz3Tjo5UeIkGP8AjPsPimUtsL7oto0wZW++bGXZh70zl1+TpMBPIqG+wj/10J1d
tPO617kWpY8roP4GCyXcpXKnqTrXYkVgv2x+eaGPxvp5kco8SegVYEoFurpDxRdeh1I1jRbN6EYe
09WdY1OwuUQLg75vyagv+GCw6ywhzTX/bmXMnJ02dzZoQsEMQUOkoQWAOe2qKqRi8i7aRhv1w9br
6XsE0Hxbg8fUBR/91hvXjuEMQ1xNEivW1lt+ioPBY4wmKqNJj4ajZW64CsuSl5oxNDmb7IzgykYP
d6jXld2rcvpGnDrTYFTm80DrgbnNKovNKZXqoksr/2lpJaGG3gvVpLCuSYLaZ9AZbSprRJKYb7j/
7FV+BI6RPzUi39Ig7VtAA6N0h4IAH7E+augIIzHn3kOzQaIN/S4BI5JRf78uFKI0hJzMfGi0OX1A
UjS0FPhV/XEjoFC+oo/HvCjGzYphxq71dQP7H9kIU3ow+6g2S6rbtBuvBqQBV2hebHk72313USSY
S2LpNpJdDK/hct6wXbkghlV92rTaQb2GMRYA4WztTkd7dhpSX9oWHQ3gGbjZS0fWOUPHqo+zZNTq
m37W5yz2mDhBjXCGeTrJpcNKjA0JTDMpiouFgViI+lxJb6sh2S6kOdKAW/Al2UD216zpvUtK3jE/
FT0BugFQBLjim+mNz74i3jhg+obFIUdcdwnlQR+OZdrXVDZekp7aabRghA9S4UhaM+ukLVbLsY6g
dCLzyxheNGsyvkoiW6mLUnSRW273VrhMTLlJ5BQ1oR+MXh6gXOcqcAha0A7VyMws2FC2InQSabVi
CJjq2LVR9mhI0hlb9x4L1vW7BQ+P2PjzMjPz+YX6NuxJ81S5B3MsvTlaVeJNtFNl8b7oRvZEszOA
pQ4cjCdc4XLG/e3zmo0yvdcxF65iear1q5YJhD58a+x8rljGPMykKtadOt1ScWZ5l6NTa4GLdrO2
K9gqdxnDpTb1JOh3YI7V5MXzXNIMOg7kqCASm/zmOq8SH0S7dHMraGer+ljQYWkINep5QnMPvjud
qsU8k/AyUnYKSl3KSUNg5QHVLfA11S6KDK/rfMaM3tIczKIkY6Dx166hEG764uxthnvUGST7SMFK
e7xF0uqBVQX5gKhBDBpVyEKGcAZjJQ0Za0gVKaUhTelwo3ycObvWMOtxkUxiRQ6qGbLCxIxoGvBr
SZ15sVZwfiKTUg81P9VrMJO1c5fVk/uQrvpw4TKiRSq8JFz0HH1d4lbYmh4BU6KGNHcrPMWZNooQ
PUcTWX5fnRptMOdg0qbpqaQn4gauK8nXLiRe1mNroI0+mHysLEx3lyci9ZFOJPEWvRYL3ccLoTWD
flnk3WC9et6oToJYzykqqrx58RBjiHhK1vprwSrlSRHTxFnRuJYMy4XRH5hkTroQ2EpTBoMgEHg3
sm1H1x8RiSCyTRFAZilGdrKgi7gxJ8b3chnbs6ZIvT/Nbq195TPFUGG7DSbJXnL3DZpq9i9Uu6oP
3GInDvANQwBRoDxlhmauxa22wQPuzdpvAqNLt8vO9nApTp2lLVD7XWAJVbG2H8oZphj+btsnbWDi
+whASi09g3mx3bY93Hl2X315nAvqBH4ccRB/EtIDQveSJ82p7J5wEbqoAWRx9M8Cy+ShgXIvkUFA
xAqbdKP0zdakvppoHmAWZrb2WNZ6zjJJBdsf/d0p4B6Tm4FZVdzOVh7b/uRXFpq+bRkp6TLZQOfB
t07FYmByWCnPHS8eRo6cnivdFLqVSbom5vns3q4xyaA5zfXHyquRY3Zp60WTGmaUB8kAOUJ12nAx
5Lbvnz0SDQhZrHVAvQiQ13iUWR9PcMVQSa2jaUeGBSc6sElgQ8DBxQgQuLW4HaKzcgPZ4gwkiqWI
DBAjNMaLM63ZEoMsd++9YW6ucjGStaHXmZccsqxYqfBa5a8gI7zRDC0359SzaIukt8yjnAcxbWpB
9gbGQkDHEmxs5ugHFAW1i0yOxsWlVleqRWAH6SvIKy1bolaNaMnkPMob7HqTOoOBWdKYQRsfXT6g
g8LXZ3oI67rMRSHQZtt8wJLTimNdOBkegBSMJZ9oktx70Kv3Cypc0cNU1GKIbbnJ/nZytCH/VuUk
QELlmtirw4l3xZzHJJAjmmoFHZ7JaOmfu8JNVdDjtgKMTPoAfohC6F1UgcnY/kBB1vTdAAqQdT1t
D92cwJlqvUk9eTqGyNg2kuWctA1mP22loDusS75+2UypnVYY0nXgpAVnkp7L6Zsoh+0q1aaNbQR3
wXKVb8RyouYzEetWZTsYYU7ZsV4R1lijkW7cCZmYMTD4bj22YXg2baKdpWdChLZIP3mf6CvArZbT
Y7htNE7wwLYQuqOudDPEfBxkBIwVppueYM8yEu1Kze/iitp4Dp3Wd/Nw03rg6gnUaEozkVrxPCm7
CzVrrb+LSnOvpW9uZoz1g69E7wWQBDF3TuhwxUJPn9KhJiqHJmXAMhg+u7TDvMjDWIQ+fFhm4B/+
uADNQL/7xdtcKrRVZJrzuG71ZHP1No2LddpS71Awo37vKvICsOCJXh3sCVBESGL2iIXNwx575Tur
+bWte3gcbMVFj1SvhSOyGrt7lJ/p8Q3beWEc1pbDHEcMkK6Y0wor+DySasucS6aPOhUYSS7N3KPS
HwdIhKTmjQzhtsXLjlCcM/gftQdUI+20pT9sta4hCFVJ5kYliuSBq0VvpphbS49MHUrPc0koeBYW
xTJd00tw0ZqtyZIjZrbhFIFM6HEAeGZt4trI0ecz6cufV3OYbjKKWh7U1nJ2gP1MwA/dDej9Gdlw
GBzxgz4Zdc5dPTHW9QqbFaYFvL7u1Sa0sTwUjky+5+y8L/XoeI+9BhLsQC4DOaO5mJm4bJ7s73lJ
W10gpmufiC/sVySKWfKaKQgeJ+krzTxl3CQ5UQYbWEkjO/eWCnFTJ2fO6/WO6BqkY8wmSQ0vBPQQ
Qhyanr1n88iLqYpxuCmGNMP4j+byxTXyHWRBZfZNU5X7oo8dHultmOharB7OgaFxwJdUFV2Xy5bG
TQaS1ravipQZ84kshi0/wyTRn3qOnI9ixq4QKIJUHvEv66+da6zmjewaWmRzlo9WqAt+8LxVS3ps
ZZc6MQ6aAsliajK2pleGIHMTXxkZHiXHjXmYUwsmB5bd/DgNFnfYtqewD5DYbXcOYtazKlT5auHR
9TkZNOOF7WPqPlBDZ85pSJRLjolLARHSZyhZ71zHsghHNdUIrSFSfLgjd6/poCXrgVszwns6ZHpk
DxYdm8Hd+KLF5mhfBq6GXJh9LJhHVyHTu8w3fJ8BuQuYBfyFIgqpoSSgGve2xfUUlv9J6ZAI5JTL
ItStaqWdaPUqhsFCr4HeI55xWZsuV9dym4EhEMT3qbZKjVwli9M4no1Zf5l8wQlBC5OxmI0S5b6A
yeERILIiHzTFiLHQKKqFFetzkbx0AF/GaTfh1nZJP9jJeu6IIt/an1n8afMFB1NdxqwFZnutrFYI
R1Z5W1nbSh3TjiQnF+lgJkeTPCwrzgp/0riVOdyiZtrFX9jqcOyxHtKbsvTTb66WZihQ9aFAl6Y1
BV9Z507LEQG9r5NFzuNwmASZDgetU1rL/B6iBt2t2Z8iJurgHfgaD+2EHPFkdBb3KVRuSRV18+jD
vegnskxTp0OrWFdujxt8bj8TmCG22Enm5UOzW2ER52zEgwypBxiAJI31bIx1T8+hc+r6VA708XiF
gX0Icox8SrHiG2d/ZtO/p2HT+1G9CcIx8KlZIp63yQZ+ko4ZnWq/JbCtNDKVI9QfuLmzUxiEKIi2
xaxs4vg4OMnUcXHBu2sxEZjn6siiG2/1lguxQTgEV8Pc2L2GG/kwIpFwCNSWDXRuvW13l2gpXmUa
vPVNJqeMVlRmb0/0chieeTqgjGxL6GvomKI/DaKj02A62cfJn2b7YBcO0doj9xCCB/GaNIEinIBv
m64xnM9ZzXQkIfe8FmxYNJVcoY7YhhA6urbXHZey7x75dAyJUaXKLiWjKj9w5228dFtKoADauX1k
Q+AmMy/bSnZTXXltiHASQzo3PomyVaJvhQHt9AnzFtNtT1QWOqXF1k1GvBqSzntD+cyNxiu8FV3m
hqLA2GrDPTABnaersczVrZYniR8TXGsPMRv93F6BTam9o7c5vn9aZ72mqklHD3+vnfdjbBqy+0w/
t+QGtBESGKZz052Uy3KBw0ik9VHrzOphhLdTn2w7xRiA/MdAqjl5n0u6uTDFNX1471i93V4S/JFe
89mPUOqQkNwm8PsI6eBQSA6yzAjVwufZ0H8eEnGVqyQ1A8cG34XJCPZJRJcr24IRruueRmTifO3M
OtkD6HfHO3F55QcwGxm3EGikzxmkG4K8msQlE3ex5qc1B8sZbhtu6HVjGhTK0es/aWnLdVvRd0gg
HxF0FXqu3QxhoZasCCRcjOk0sj6+9Ko3uA7NQ9NcjwVEggA8vvnVnGW2W+Ia76tTduaDwH6AB41e
7xQk5oqpuUjNMk5VZn1zhx4wlcJN9dHBfXnEdkUr0U805MDSJdCCA9JJgDtl2DFBQlG1omRaPqFt
mF/WZaFPkuTIvLVh6apjDYqb6Qg+UYHdl98PyaXi/j/5VeVEbdNmUGU1JlxHGAf5Rem46LX9dOu8
Uz0o+4PPzahgH52c4S7jpmzQDiKgigb39sH2hyKLUKa3+VEJ1DPXVH/cWOAlzcmlgGqTfMiZTwwh
Hm99+d5pOGN6vkp3cB8Zt/h2WClGkccWWoV1qam1yN6bNUSHm2ldZ3XrFSTJfWjNvnSvBKSf8Ytd
+ha+F8IdobzlxXBn2GWNJlYY0vmdrOov82smtGgiHPj/ngCA+0ZWJWqpHC6Na2gl+XJeR2wjOlr8
iE3OijHy/Mm4/7d0t/+jmvYnze0v1bn/P+puTSQW/7Pu9uJbP3xTP8lu9x/4U3ZrvtNNElfRJiK6
heGz48iXb8P4979p5jt6RR6iCh7kXdjHN/Sn6lb472h1G8SaM2lHhrDLegb6SNnf/8Z/MhwLlaTr
uvwcLPB/R3W7/2E/TdaBzXq8hL9LD3RCgt+I/YpkYsvsBTrtHcpKVEg7kC+otTJSYmE0VrVN+ZnW
7nQC2IpxF7oOeu6OpFRc+sv6OpQL1vMeahs99vIhWaa6D+RUNB97NhTU8pX/WZS+e+cxav80GIvz
HUXms2Ar+vrHh/6f9fc3YLy/XH/PzX9dP6tvzc9LkJ/5cwm67xBV2+hnLN9C/OWZSGz+XIL+u13v
DXbTQKHHHrfzPf9cg67BQiNSAzUdUQFoq5D8/LkGXf2dZ6K62vXgLM3//b9+kgoPb/79R63pGzwu
eAHCiFETsQRtneTjt3k1uUjl0GmcWTWMP9LWW5Wei9kQqIvc8pRVCUV3ClZ+jno8djddak/5pb7h
FAnA5KTViXOFpmmaQAoNGGJwjcrGhcRWDVoAPQzXzz/ONu0fzGPu8qWia+nG2ZisGyNBHQjLauhc
yQszZZBr2fNI3brpgTQlTkc9X78blx2jEu6Z+LjQYvgTl5HjBjy5Cxohm+diGzfKD2Ja70f0SaOr
IBiX+aA/AuVIGXfkfn25aPrWhxaz+3jYGPtgIKPnFtX9kF0sjl18haQB3oVp/aEgneFCrmLlEHXk
9IRGl0w4tJndcYDWCeZKN6pj448PfpPXVcxJFnZrl51EAlm40YwWTBaj33jDhvFsYlZW4MwYeEJF
NJ9XWYxfGm+Wp3ahoWqP1LT/eQxHdX79+98Ia//VY3iXj1+f8775r/Ow2zCGn57G/Uf/jw8DtwVs
b/Sw/q70Io7kn0+jYenveA5I59ZNU/Awclb8+TRqpsVTbDg7z56Q+n3j/+fjqJk2jzHKLBDlDicJ
Cuo3j+CvHsk3dQPHgYv6m3AQvH2Qde03OjSHIEE5M5q4sVfoqDXjXb1PU+xMmP5SDRP6Dx/S3V/V
5m+ywWxez0O2byAQ9ljLbDg/a8p6gWrL8DPzRmt4HPVMVJFJ2vNhmB04ZuYXljuxPslYHLXkrq4p
ZjuLpp2pfiMz+0PQ94PIjFMYVDbaXQPbhO96zpuCqUWeRWBH2xIdnAXdZuKta/IuMOo1u+yGZ5Q0
yRGQxBK0nF6nvre/I/m4bzilQ7FO9k3jDu+nFht2bS0PbjvA/6iF8cEUyWks9DZmUtKFXY9vYB51
K2QclJ+3z6YjyQvOl/Y3YHxGfD8f7YSfkAFEMAW6TdclPf2NWE/aXVbba2de16D9QIX2waQC66vt
FEGOhMi8mPSTgC9XntMx7kEgDu9xvvZ3vjwX+8DnROix863FWA2A4TjI58GLNjMCu7CS7WHfdHAo
huv2WrVXRR57DTMrBqUBTVyMqXaUnkmKt1w8mB9qnw5h0BWILmLzlb4sGDOkIdsNPWrZnLKPxpdK
4bQ95gMxVQTKH5buTPWgbv3mydHqwGq/NsaF45wm9+yusGPChLHbwZUHuwpxv/r60aiPUG+sPq7B
ktBAdUMkDSs0TidgnIDEKuN+zBXkw3RHiiIX0uq9fHQ/W5+ZJyjwuXfMcXSEJ0VcD2DaA78I2wTs
TqBdzbFzfEkjH8u4Gxgf2/faR/r2un/QnXgl8lWL1PB1HaOZDL8MFOph/Jr3pKkxuAvxo4TJl04/
2X5QQrmB61sfFcIjrJXXxbV7xgx938FZ5Sb1bXBjNmrmze1l+sK3hlOOd1VwFz3QAHAf0LIck6M4
Zke6vdl1/nFLw0Sdtu6MrMm/XZ7i5Nq/mi6TG+UG9kN7OcbV1fqJ3oe4bpoDZKc5DdMX6BP0by76
GITSB8Y8K9qgDGDINYGjpL5Zd8iBDMiKIX2M8tb/XB21q+1z/dJce/axphNI7GGcHMzj8r1IguR9
dcXc/8o/ZxER5vh/D/KLOnvx+kT4xgG4VcR7PJc8U1lQRZCT6YyDXZPfi+/MF4rvjSJQ+AzB1r4A
bBW3lwscJWafd8W1aEM+0M/QVg60BmmLFYcpNg7la3luPyliMD94V9vRv56j5ex/m2+qG1zkkMLU
obrZnnls8QSBMWGgC4Pxzoggbb4HXuRPDDgDSKMFpMfl4CC0tP+xrf2nGv0bPqQfdvi/MOCvnsc5
f/7p8Nt/4B+Hn+m94+BzHALB8NtR+P2zEjX1dz6uDI43jgAMiLuD48+jz/be6QixDd906HfY1n6C
/FmI2vY7B8UHDXSuUQY7t//vnHyYgX7aMvc5EzYCbkT8w7ls/WEf+kFrXq6uYj8vXDJ57OZ77Y/+
56ZGPRG26XSsUEd+K5uZ+RFjN+9zAo5xijw1rde7mFDEJN+JJwctjAw0Q+vhbBRMgCKF6OxYbJK2
Ze+5oL2wz7tQZZn0DJwlFbA8Munaz4nh2ExrKQNBFK2Taxz6aTY7tMUlbXWwagi/4D23MWd2Yl5a
I93Owx73+cCnNrJJV9v6dRVtrx1rW4zkPkqP5nAKBJpJ3bKoCi8G6KKAoXcHGbLLjbjMhI5neU2Q
ASd1VXyyKg/gi3B2Bsygul5GlpVZdmDNmvVc5SuR16TJC8YLrej1k7mU2gU9HBXYw7LdzX7SfEfy
oV2UdKbgi3brB7fa+veJXRKcomMbXuMakv4ztA5v+qiMiWGzBdsU0EatbmxTgeOiFQ/nW0F3j1ZU
DGcfjGQNpNMDh9wg/aYfxGQ77sAWfeoJhMhgKjbyeS2HntzqEhIBk2sdLiU3GNDI2awhFPbQC772
i4b8aUNbAQ9Q5va1OzlIY7oOwHRI93b6ntlp/pQKXgajPeKjQzPgukP+n2aE6uqLdm0wutwukEql
j0oK4iX8eoGLnAPgCpopsxkGeMNWhwRmTCNn4pA+jaCo2Avr1u+O/ezpHcZqp+ee7LTLeAGcPRn3
fF4Bxr7KdmZTaegQhRgCnhfV0PVM58J4nSbfurCkVnvBYgD+Ypxdgn2tSBY8diZvh6/XYvADA59z
T27zdKEIqpWIuifIKyVtIAG2pUYtCgsI9BOzKdmf5nYywON6nR+sbm+xe5pzOLWaciPE0bUeKEHq
U6gzs7qaEDk0Yd42/A2z24H6mEgkf7E0u/kkYEexZpjWvQhCpBjvixFP5iQEELMRGUVyGKeEpdSr
nDPSxIF31esanIMsH7r3ezb3R5wPenNAlVq+LgkSqwO3Neex3oe/UelBVuKrIp4umhdiTXFk+J9G
mAxlgEDG4b7k7l99i0oJUICPhjtamQV8FKorndNcTel3Uo0WdWxoUjghSuS8vF31kljrFpQ8NPpV
qiNdQgwARmJaMAzMPntKttQfdmx70sNvlpz8xWhtTxLcQQ4JzewYGyNPkQzDe/haGVOYLNZK2GoH
yj/abFOxoINirlKg9V96LUDiO35ZUTh8TOAWJKFlbOAxJPik4dryyrkIDKt0a+JXy4LoxNptxDlN
AeidiWyqcUdWhfAOkAPs8cgMLi9uCVqkmFuQnzFSHja+cwOoO/i/PqG26Csf/rbK3XQJQVbtsj2P
i/VB+j5Mmg505nrBwDp5QFbCk6xv7ZKFuczn917vtcZFrgmoAWsPBeh+RcRofMkbS0AvwyCDLqky
Vklduw2fehaCQMe7zIiEegvBrakKpPQ0ABQjWOkUcCUCyQxF3uZlZifv0fnAycsSDbGiCbB4uZoQ
+ANJmaFB3ZSWn38fSQBGhVn6s8/WA0k6sPLSGo6zs+lPGKR8D/KqLL4SH+GOSOUxmMJqbq30RaCE
/MKkM32dkWi99lmtV//N3pntRm502fpVDvqeBhmcgsDpc5EDc9Ks1FQ3hKRScZ6D49Ofj1k2PHT7
R/uuL36gbMCQpcpUMiJ27L3W+rZR0VlM37t+0V7h0HwmKYtIqop9ZNs4BgkvROKnLwTMOmplEz9M
7Sqd8MXNRVtfdSQtuNuistVLwWQJsb/VWJgqx5H0IdwVaIdtUFHkI5Zor7ZkgDrhvUBLJx2zKrY5
JpAPrze0cdUMRCyuR2fouk0l7RnlXhGb55lBPHF8utGV4MpcrSYbom9S8rD04KjQ5pgr/tr2pbay
9sMcUhVsCX1u3RXeco1wUcMqyQhSGtnCjd1J8PAICg3is50y9jtkgZumy4zkoOma+4PWy7gk4QUm
YsmeXfwQoLIwt/ZgsF/FAYpsHqcU/aG0ancrvR4fiqyqHMtENHoxvx9nUHvEivI15gAwdhptxo9G
J36UzSNx9E0jCMs+MndS8z6K08Yj/LdSn23DSGc1qno+a0YQnFtXypZUTPmmuYybCH5N5h2h1M5x
DpqBQWwZnjrHE4zFWpic5PPgaijH8txYUl0zIc1/LJIfuSNAcNorDd/UmkRXVHeJXf0YNRRZqwyP
LIfJkDEKJjSXk2wgoHxc1UQtf2P7dp2VyyP6SlyTMZy1xJAPs3TUi6yNlhTfeOzuXMvCJpHOwfCS
orhCC291ZCTyAdk7F7lLS1r2lB0QDJAww8R2Kv2mdhwueG4yUuGnkxAbum4YCAzV7yyw5Y9ll43h
Ju/TMthGNnMe5n/0q1aYA7y3vsqRHlheEL2nbcfQr6wSPUMs65WtLwOufuu+Gk1rxXY0/+D99M0J
H6zn7aakJyA+WEwIG2gvzJQlk/vbqIkmLG2pMaIjCr2KG3cDnmldGgHKophQFdJztSgCSzAQE/bv
qjj+tTm0gL3+fkaAgDrq3ou/FsZ8z6+FsfOLXBys9GgdU8hLx/dni3YpjG0X3gnzAKE7CKJ/L4yd
XyhUmdcZmPJsl+/6vTA2YS3BMMK9qC9f+EdN2kswxe+dEReDL1Ux44vFDsZL+CtW0wrsjH3Xrjau
G1TepiKGslzpBfHVmgxVuimZm79Qh/TnZhy/ZYw21/pM0pY/I2wwtlBpyP5EhZmf+hYkwHZucyxe
ZqlJbSv6UBXbLq57764IyX0+jaOhTZumdcbnP/zK/5tWEyr//1Lf8xZohmOeXTo9f0W+4egxXVRP
CKAGxNL7OayjjrkwUttjPTT0jkF6xt9j0XgnF6XdV8xx76zDemDkyIEIiahBtcpqs+c62jD0D58Q
B8R3TmDl5popSQbJzDCTDS4H9aCHWMoogzwnhtcxyXQJGROIF6TMwj2CsbHet0Ihdh50XaMJPYQh
zQhm5K9BN+jHIe/JLpTtAFPAbJJB3HnhkD8TJzwimG71rFlH80JnCkuVfVYyyrkHo9zPNhHx1QST
QVpHmxWrHlblSFMR16OT2FvIvzkUlann1p9ry6S5p0EHrzbV8D7ETVjdRURdZ2uvShGrti70ar8N
gwE1Lh/yFeesvHdkRrcoRGLY02+OSXzFt0NopModo907XqgNPvbD5opJ8CSP3KeCame0CMoQ0WTV
dxm79bGePfuUNDJfpwnonENGdf+WkDrE7TwJTX5JgKKblYwMcLqe6c37uunCNxux5R0EBfSk2SjQ
Z3Jw9DdIzDhTCIqkehHarDmAO1wdWVW+dPu1CSTJCipUcpvHvUn9Cqzle6CwqxHhOpg/ag6nljeR
DWfizHsk2GYkvkJB3j2cpSbeqklLbsgxTMRtORbiqh6cAaRSVrICBl4xIc4NnQQ3QWFt68MMejg0
hwfY8mqm44Y50R9xWdzqOclTNFiwSa5g+wkTXAHWQ9kyC1xHQbmoIvIuxzHYWPZzQW7bZ3zZizEO
sC8nlz2aEpz92rjs3dFlH3cuezoGXfZ3b9nq58uur11OgPlyGmiXk2G8nBL15cC4nB34CDhH9MuZ
wpPI+ZJdzhqrH6L34XICMd/03iasb3zNguKOXWw5r0KjAoQzJJj1BOcZg1BONu1yyuFtGog2CzJO
P8oOTkKM65yKTGuyA88fZ+WwHJva5QTNLqcpRorhhcs5Z2yTy+4Ozwonr9ajBguW4xitwDycTdEm
r8nlvI7lOHyzEPGOTB81cBTo7VBM2wVop8N0OfVJ6K5+aEsp0F2qgnkpEPIKgsUOn1v2o7Andc0V
uzw71BQcslQX/aXSyFjEJ30pP/KlELEvNUmIzw5JonxTl4plJiXvPC1lzILrIqp8KW7I3qm8g4eQ
d2Z9L/WPuNRC7aUucl3Ut1NHvbXT2lq+el3XwwK51FOkJVJbeZc6C4Chu8UbQ/WVXCoxww7IQCTn
wjW36aVam5DIG/gcliqOoB/3R3up7fqlzJM/Kz7NVca2vVSCetNQFWqXCjGCX7ckry6V4+wRCL1t
loISZ2b7YhchVaa5FJyLEibd5Zc6tDMtBdsVvvKitDbEGd0Fi3m6VLDFHFLNRkNEZSsGroRpIMpi
G4yAcJlahPelaUCHI6qC/EWCN6mT43FIym1/qZ8TjYcGsEujXlK2Vm+dCvTI3AtI+l7DKyHiV8X9
QCSlm+fbNgZxh2ua3ODICdIXeOkM1ogA6jF6jDWKmIpg64fIwxe6Njqgx2ujlUVx8vSponFqIwhd
WTVQl9WIVshGLW12ZA87Y0uAsWPExl1IIR36UR7T7GFckJe+wx0DkXjXW66vUpSZPk2X8IYsOuhB
GrrUetW5gyuhYafMMdDzD++C++NZmq2F1w1o73eBAG/c6gjW+ivsfEP+3YkRCBNwKhzSmwOF19kg
1nyVNcKbj4w2M6IuEweQZiWK6cRtCRDPIPXxPUVnex2PqqI5EAyoHEnX4h6L7H9FyhNbVhnj7F2B
IhOPHm7IE2qa6SmaTNA8adsW92Vbyls3SsW9CMb2Bxc9PG19MTZ+mpo2qsOhg1YWtK2bEciXCo8V
RjuFe4Zymm3Gxt1xYEXhbZK7HBXlYBckmvJ0IeYKQuNKVqp956afcl3qPCBJ5IDgxmqqCkZKrFz1
hNGEy9VIckjMsMe1pz0ioVnnR8Vd7cupV9/qSGcUAcegJEU6SuMRio2dfiIaRVxb9LJLVjUY6mSD
vcE6x8HE/53lqpdH1SEnxu9hGneOmWMAtUMNzVKN6nRaAzskHZOKpo9WIY8Yo4KhpVfTxeike9uy
0yvRlN7d0Ch1HnPyRVALD8EdIZCLjxabPTeIGp3x9lKg/Ltp/B/Gkjr09+XxY1b27+lfq2O+5dfq
WPyy5G2RXcc8y1rGpr+NTI2lbmYYqlsUz4ztjN/bxghl0D7RAzIECUsgbPimX9vGlgs5FMkBbWOT
/C4LnvM/GJjyjX+tKwU/RvIS7EXMYPMaqTv/0Ddu2ynFGgYDMGgo8N6W7ZoGo6f3ABX6Ba5QMYgn
95lKEO+HaWffZUJLbgbJgEWFPG9CeNGjXpANGlnHu3nhOEwL0SEYYDvQJsTTvPAeQoqZZ4AyrCRg
EHZFv49YlG7TjlV+prS1d0MPX2NaOBKZqpJTb6XR64AQ84H8xw2j//Aql7O2h/oxbt2mLz7Fwqcg
F7x/Rk9KCvVCrwgqpV1VicvMi9z+2rfdId8LnRb2VJOlagHBaPTnfmkrht+yyPVR0X4OSXHnpXeR
9VwtIA1SOMmcWuAaM0eG0w3Wd3Ry+aPF/n07IIfvyPwU6sZdEB3h1IuHjgjmezeJnNfiwvKglQN6
bgF8YDlz7pMMube34D8SHbYNHj11rEy5dm1mdzhukGF0idwHC0KkrjLHJ57U2RIHXO+HwQ5eUela
NwR5GNyZNy2pCbBMUDijSdRXzKVn0h6Sp86tNHqgmCz7rbNgTcy6Gk45Ag0St4GedAv+BFVvsAsQ
lTit/WmkdrdRtEzuCpcg3N4EngKnzKA5gLS1BKwizcogDXNhraBkvB9S71nQXVmPC5Gly1vewkJp
IUKgPZaosTeVAbglZ9SmNzBKJG87bmw4bE5x1mzIL97CgEFgPe4A3xdXo8DybZsAxoaFGoOipCEA
qXWekgUpo4f2HfEXAaJp17wqCf3cBXFM90MC4VvJhUwzgagJkgrk9JSbe45g7SgWko3ZmOU7aEIH
cyMmxaS5d7ROXA/cDta9p35gEIGNk1WdcZsvwJzCKdX1yOsifgLPilPM+mkeF8ZOaansQS7gnbHv
yapOw2KHOpoQ5wXQ06tRPRuDO4CO5RfXE9b6YqJhhT5NrB48vxOm+vpYcfz6wtaGTZiVNExpwOa1
0HGF1cudrOFkEaMYjqDOhO+YkfUNgym6mWjyMPNV+jWBGePWVPGMC7kWYAMAEyWlrHG6MB9AP5QQ
xqYl41shRjxBC9aoLBYvOdhWY9NDPdL5lvU8IsQ95KbKV62pW/D2lLtHmY1Vs7bd28ZbLIOKehrr
7YxnohkmakaAS9x+MHmPwj12C45Jw7G0beI4eMovtKYEbpNg5ONj1Wk+1QJ1UpWBvmcBPWHQaQ5B
EOvGorjGFJtVxsHQG9OnI/42uApAlYLKQKoc+FJYUiPiQpK7F8AUT8+7l2jM61FeH6MFQ2UuQCo4
wORGLZCqtpqLXQQZb93qZeiPs/ONHGa8RvoCuKLA4mYlksjP+xoY1wLC4iDmVL3QsebZSTezBTJr
TjV7RSwKlqQFqJXHcX/UF8gW6SSA3OK+P9kGCK5ALDSuwfDOTgKgi5vTkvWN3bKQC7/LWVBe3SCw
/S94Lxr21jsIYqoak3wBbwybdWYABLNxfJykqMSjFguxDTPrSszltb2AxIQjH1rIYlrcdttqgY25
llZdRQuATEvDx3kCSVbBJgM5QldzwZVlLGnK15EycuhxzOKMWtk1g6RmQZ1p2jKYxpS2CS8gtAWJ
poeW+2EtmLSxHWM8Cpb7SPwDucxYw08BxeU26YaBcHxga+BDLdaECuGlLzC2sup1AmX0u9BIPmKx
tyyt3U6u8LXO+hZqe8dBywDY1FkxDvDHqv6wLGGVKByGqynqkMfVOeP0Qou1B7rN860pITsMFaBC
bdjSVMJF0ZMvrWMt2JDhXW1xtAZ+Xw3NgUTOlh7C8KIBE97qer6OSVZeYBP2KpuZGYQkTtDpIHeT
RCqR9idiqYtDR2TqqlOF2Htz+2jJ+HYyQJiWdi+2RMDkNx2Wk7uhi8MXPYA61gnsLoRVQ2i05R25
ICZ508WCenotbPdQi6V9PAnvOFgeKVLyqNtCPbpz4htR2u20Ab2HAlsTkuuEEZXEhinEt6+HZK+H
dEr8cNCOo+n9MJPkziYQaYtbOUCvF77rHh19zRiMGxyx1dFy4hqzKFVr08j5k54IVWPLOsVIBZue
gJvQoe7TUp2gEhE4Nvf5lk9/qn40In3DJU24n5aLM8io0NczEqXVOHwhYBzxJRukpFhBtp+FZr/F
Tkz8dEXjVmM6xk3DOvVVKLcl89AMayqKi5i49pKj/JBIt/bDOa0pmLvrkYSYo8v8qTGNexaZbxDO
na4Fw5KVO98YMk1uO5K+PAd/0bYUvXnAusYIlYqbfnAPdXnsuVD75HMZmC7L6IfXB/2TbZCjn1nD
sHNnU78ph+wbOl9zF+LoOTjtYB5gKf4AaIueMPKaCqdzKR/TKrDWhbT1dQsv4aTJVtvhZG2tle4S
JRBogf0Abcu6Cb2uupMLGYheHoA3OlEPTKT1HaM059jNKrimQ+P4dd1VNMez8kQqzgTcgvvsOLQ0
YJpEe8LFz9W9JPdlmhJOOzXHHSDQ2JqfvDBG4SJl1X5ZktyglTfVYtNQza9dzglumzbWUdzUR6/A
B5MxOnxOSCa5I+mHIZ2ahu9FZZYp+mYrPNFBD6/zJJUYVYFjD/2VC2HSt3Jnb5MEBuJcrw+6IlcP
i8fGSnDqVqX1PR0sfrEc2YdMN/MraHD9FiMQdxIdGAxz3QzOb+Y4W93Ugtsxmex9TZG1gQ8nGT/K
8FurzZR68kAEMn3C6UQAzAo6lu/Uuq8jlTLRbIHCDJied7hTi33jJadOChgnM5v3oJkRJqrs2q4G
rCCTeSS0y4LyQtSLmZH6kHbZFRZhy69hD6bdiPEvqO6n3nHhPTmEyecDF9lw+mT6cwhol8wt19tx
upvUKVYhziGorhjM3CR8Y5rOIGgsr0l7v5EhjvFWm07KRgBY8iDvOrt5MdL5undBLS0uFEdvWtgz
mCahfwQ5yQn0gdZa2ms70WJfKgkO0bN9rlmHbJoXC4q+qT3vM0KMt4kSHmLWiB8vjjCUvt4uwmHZ
pcNHrX1TAHZj1qgxXkuOso05N/mq8bCUY/GQQcPdn9/k2Bqmz2j0KunSpz7E1ehk5VlG6POkS9UV
lmT3ZdUuLm69CZRYOdu7NiSTa8JXSlsNkIWa9BwjeP+9McSwMQemSLpW0KrO6tUEqTt0qcEZ1OUH
TQSfZe89285xElg/Kb1XhYk1UdMBp8MfoMt8MpG8YXbGFpcpk0XDRhO5nI8ZTCNEhmJVecG8nqx4
Z4XGmUyYvcG4iiiJdroNIvUdo/5pjLDcpVPubAc3elYWvR+9I1mhfKTp+71vwh9BWm8HPdlHRVpj
rib8CvQEGgIAKmDD7wM0+eu5yvMrTXcq3+wpfju8UtOkgC/q+dEKhR91YN1phsfbdrhAg1q0Zqkt
Hz0+b24EPcNbE4dP/xKhQCCcxaiJqAt9jJg3oY3GijYsWCua5WTyPRWLX41WyzPm4GMybvqRPXWy
c3U/QhQOjPCAHqA8GhCBsf+Hwws8dcI/ehrOH5oyz/1cIPqLjPhKYzVLip2K0JJp7FBd1ufKjsXW
UISr5LENVihLbgi/aaADFvZ+wqrPnJ0j5RWrKM3rXBM/sjmxv2VY2lG0rqMpP1LxL/MHBdiezgST
j3U2VjcpjyL3izECs0xeGmEHtM/t2m2+elrPfgg3b13WPOnCsnyzduftpEM8bOICOkeDL1Q5xgfv
7php2nXeK2fjEkdyq/epfFLSQRxBI+LGbeyAwmiW21pzGiQBXb1pJJGEoFDbFwNW+dr1+gX9ZfjR
nJW7XtXaSbPpLbuzl1+DGXSeyOwhIsdxqp0o3RI+1MNkjrxsj81Obmz4kW0iVrHAp52o9x4bdeZJ
JA+MZHRnupIDzT8IGo4lbsogPlZxXaKzL+JjC3Fk6pO3qYFvnChbEMfSH4EjsTsxMCDQItyqQd4g
2dVPrQVslCAwA8mm5azsYTBYBKPPursmnedbqveOb43zNXFqHHrEzB/6JFP7dh6SQ1fLO44BONlz
cFLkSGyzsh5frMDgblEPX4S3jdx4QnyxKjii+KDYb7RhNQCUoOxvRiD05jXakQdVZ/AKhHJYzpXF
Oolfs56J+JwjaMxxE972unJeiSAJuaAj7HQ1q91GmvrI4hhKHYEJPnnlru85oY8592xl+XOhp2zn
nvOjN7xHUWK7K+WmiGP6W5p7kA498EY4JDcsLcWOEIr1lE0TGDCcgTEDWwIheJ2Vh0BoUPM9uChw
CkX2DialYiubtE2aOBQREjy6HmOyY1y1K7jJo+fI1gNmSb0IjkVaZhvN6OGEySrchnaVv2Dn2JIf
Zhxb28bG2yEw1SSba+I+C4P4ncyzj6ir1nXmXUUCDzW6ofFQGbgX3JmNFXnWQz+hqJlt+zqT7pYN
LNjghEYpmxHfSnAyWrSlmc0Y+ropnWnbx+JTCWJJdHWLJCi4w4B6L+z4RNPvTSQ1UU4FFVCOeVLK
IKAySYxdZOgvcHNQ2loFtbkUwZaMtYLrUPmMrRDzfhTp16bDGImiN9tRdlaAufLp2JKAxi8RuXJl
kxPm2nb3vWMAwFM8ViM+ci+Th6nQktel4Xltu4ROuozx8frPzMqSanLfi3wWu8ax+oIbUZodRZIH
r9rcmy9EayJXc0CEwwAckEaTZ5qEXckwZokmi3Lv0DRz9US0X74K8hZprnTGFMOTS5E5LalQUUJw
5+jl9kuuZQO5Kl78GiWKxsDMLr1C4oh01tWn6capTVBdeuacq7z77MY2PxBelx/rknyzlDiHTT9R
HpOyRLhJKIDukmt4pcWWdSg6hYhZle49gTrMW9NSP7DrxecCCbfPLU+78eaJk9dVLlaOwGpvlCkK
sGm69j4EqbrvlIfq11L2Dy3n3pfOE8y/BLoWEUpLjGlmr4Rtz8WqZpHS+Ezql7gfdbygMwLbeuxv
WVACAPWE3supDGYT9LKDRyYRhOpXtJC3TlXUD0NTJt+61tG5fTX23o5IW8WWrD0geJtPkuvAWrTc
65uqsLcmiV2cLYH0Qz3QdzIh8laVcea7houcuKrm6N5D7rIbGuR3HvbjExzFxSTaOh8MPNyT0bX0
/5MyxkvKNGVttT1/6Uz+86o3zWzb1TPH+FhYebytCKszV5qssOOGYvQHD4l43Q3ylKaj1Nd5P7RU
Nm4Mf3N0u7VCGnEro6re9q4kfbII2v6UxbbzRiKWfo2VW62nHtW5W6f1MSUHeNPkRnsQBTPZPE4D
X1oieULF817Tv7tHUfpua3QAS5JKd7UXNQc7gC+WebSnh4jtKq1pnPMRWlvb06n+yg1haRsmxdc5
FQq0eNp0wUxGIlHeagYGzhXfmf0073mx0RnWpAJ3EG3ACRnf7c6VRwp9b6O59ryPNYywdlVVO2RP
OkJK23wr6g4SJWkPZE+S1IbXO0V/3Wh3RRspom/HPDpiZ473jWZ5n6VeVhC1Gu2jQpnlq1J0O6eJ
cGsrot6e5KRsLBDzV6J57FYuwi9CCM2HWaeZRBAh7L+xCe+0gBYDp722MXLwUrU79oTsD6j+ROWi
nRTZi9fb8TmMAvdG18cI+mprPgRdyB6QLUzXRHjWYV44rwXAVyZKkJDUuGBg84UIm17gsIwxNY/y
aoHGEgaS36BMM1/MhSk7yjqPVsCquIGVC3XWWvizKGdA0VoL8ylFX4fOc2HVuujg7kKd0CGLrg1t
gYVqS8oegFsiWsLX4YK9tdgSHiPm6enavoBxIbMBySViQp0yM3FW/3w28C+Ns3+y2P6tEfd/o73W
QtLy97OBq/jrM1JfRau+4j9bHJfv+zkgoNWPsEx6mKfwJKLLRdj9Uz7j/WK5CGA8OiM/Jwd/GBC4
vwgX0Y2OAENit3V/l88wIEBoA0/dMS6aG8v9JwOCRaLzB5Mt+hkHTRcUhMV76fycRPxxPNDpA85L
hGCrSuTNpnMQuczKuqUlhnIgUJ0f2pl5Q5pyt1LW0qEcsa+YxZRudL1zzi45XBt2ie56LmnWEvBB
sFv4oVnxK7FRzVowmmZPsG9x5Q+blMFuooCYzWQpoLh7SZ0BDWMmxSGtkN1IjkeS2Bg/biuYxGJV
x0HNbCIvET9n1cYqSZUY8ywgTqKbn7S8pPJKhXuoEszxDg3nVRHKwkfEYt1iKlwwnTlZAnp0p2ko
gKWOqyc1BhBTZhLvVFFEvmcU0Q7So/tg1Z21+ecr41zm/Pm/f3q6LyOdzxIMYhxG6v/97ZL408LZ
fZU37/lX+9cf9aefjJ3u15neYn/4039sC0U74b77aqaHL8bt6rfB0vJ//k+/+H++Lj/lTDrrf/7H
Z9kVavlpIbpqHvjLly5+RJ7Kf7VuuvEr/2DXCv/LN/1cNM4vlJS4DPVFO8ZCMHlsfy4am/EY0ywc
iigqcQLqfOU3M4b+i8GDjFKNT1p4mIp/n6qx1giuR3SGnRyvIuqq3978r+Ksf2VDNO0/GxFZNawU
JmqsbFoBkuHfn4dqU2VHodmF1kq0mBnMbpy2Kifh2Suz5rOuYPWNpGXsoyQ37hmdMQEB9bNN9AS7
rMEp2aczWoEACRXWAbFzQEA9U1h82O2sdrMxcMFfcla8UL3HufNeucFz2Vhv80i3uuY2IO34Bwkc
Z30qgExHGZrNaGkVNma1VsWVimzv6E7hg6vJ75a1BANaVX0Y59qF9krEJyhkZy1EBobbw/FVR8FH
PXrDmzJIuCKdI34kL2wiVIWh9RwurFFjSSt2JqC/IaVnj3ifJ6oEnVvB76VVP/syJBA5Iln2ltrJ
2wfOMF4tObhUsYQ+tsSUQ0Z8kkXwLeQCekxFeh8FJgZnJBxy7dl9vUvsKT12GpO9FHE9yU3GN+SH
JFQn4w65xyeZN9nRU6A4c+q70QhOMhpBwoem9Isy/yC8zNzFCq0UjdDa52AOiCiiItHJlFjz4dQM
3/oWNVxIPFlu67wl+T4oR6z6IVYbtPzqSGRoeGqV/Fa1DT1AtxEfJSYJLCONa+8ttslTlBAkixxW
wKd3n4rFUUBXYLomlVZjnkrEdUJfGqE7RoopA8grtashbg0q46a+GUpgdooA73U8TcMGff8D0w2b
AYjXImCkPBexuM7sNuGFNrTvYq4/NeX52q6aZ3MSuHfQrfGvZfLq1U9mMmUrKoWJIaP97HTlmRQ0
uQZ9CRs66p/RNSg/xb1oD8BsB6qxGxFgH2UoJfGDs/Fm0cTVUJv2MXRX0nuIJouM/kUNXCwtUT+2
Rk3nuu2vlUXfsyyKcqs3uNniavKJFfTt5RUkMnuHR4QMw7iya2WRcsz0Akr9zdwTa9wG4kOfQoca
OOG3V5V+ZelvnQOXJWWaYuRRTlPIPGWMC1bhwiwFFPDR9NzBsmK+1cLiCc2zny7CQTGCN2jtF8jX
ga9AbPnkXtVb1WMsKKuxWTeCe11uds15qCBUmJG7agLrezjY9EmK4cVpLYsECHqNERmxq4xSf+s1
3RtCy3NF+NGjrdVgKkJoDWYU7STOsc2EL1W0cs8hj5IsqBzuIS4oa96l4cclUlFMVrR1KqLXaLt6
xCc2b2hULMaZ0kAq4gb7pGNY2SgmT3037ntlHvREyr03mbvKLkAi8ny96Kr5UI6eboyi7Dbl8iGE
kTn4DtFSftzLb3oXfsq+fmKeK1YjXdONzDCntLymVe7N3g6JvsMFhNeZ9dlN5Y3Rerb4RZete0o7
WknoQ+erEWPBsS1w6ZMy720Su6SBuDgaSiNG38IUOKIryeVD6CjD0xdaQZkfWynKANzFpp28xfGw
VXM1byT9fhT2TbYBWke8soGSjr1R7KwWoX65RNZ6eR2hbjXInJSaurEbelT4GdYEtjHJpwe+twn5
9pmO52g3dXoTMrUeJre1z6SHyw0GlWxDSCGDw5ndf2MY04k554FuUsNSc8gWyMgnEmmLZpfrDVKN
kyiYsSZabKyLd4topwdm54fArGj+krK1CXIcVt6su6uBYb8XTh9NMKQ7Tc0Ols+ANLqQINi64p/Y
ffI8AoAQ3PL4hYFaxVQgXeF+9KRyZn3KEi1DB0tEbfqw116ywWPoPET7gviwbV7rH3B4zV3mklKN
SyYg4JvV2RBzXWrddEpczd4QUUqYfcDrWbLI90HsfqVNhwIgo30qzf56FOP3EvHgKkHHZeIIP0Db
cLmEEZL278rlf1K5iEWp/vcV/6IG+vqLVv7yLT/rFjQ/lOZYRYFVOov+nZL+Z90C4tJ0bW685Cqg
KjQXxs6vdYuFUMh1UMRb/It636Wk+U0NZP9ikZqAUJ4/pkAo90/qFkO/kJ/+KJeHrSlwt/L3e7w+
0hT+XLiQR947Y4eqrUTW+NxlRN10OjO3VTLb6Akz04oHRmq2F/tGEtUPetTMw84ejZqgMGPsORcY
fEYAG6NoH0mbUV/YRs1tE7m52kRd4XzQv1kAPIjZbyoj6qe9npEktulw9Ag2UsHNfjJQcq8BgtE3
NcPo2MLpWnUM/azKawVRvmn8FEpllERglSryB8IjzZVNHjiS5TZ5RLOKNb5vzKxkZqlDX85HUoBX
eZHI67kYRwZOjuvggakRd5BHZpK3AthjQOpvBuktoaPIX1rbbI09Mk1qKLLwjZuSZDhnI8hBXgdS
VzlCEzs8DZZb1FwupHg3kCoT6FIkGdLPwqPpVRtWXKyDsMb/0oejhlLKirwr2sLNlenI/CodDQG3
nneJtJBA1ZBUMiYiZNu32GTgY5jiFl+njcRPy6iDgtpNlT82hXole9LQsBM5fbivvYps1HpOxlcx
W/WDWfBRrmpGgiMylbRHlb/Y3lrpNa95aFtvrhHaz26IBjmtvfo2cGLw6AaeLqqIhrQXv0ItgMNu
TG5MytW47wAWcEUKELITG4+4w5MIRUrq0rA9Qd1dmZpJdqCBuFTT2RO1Wzd4JYcTce4pYENl+r2J
PGvPq6ANsobqws6MNB1dwRRDds7GdxkV97pxVaL57+X8Mkd4H0U5q5s5iTdeWNPx09aYbUGqmPnH
rNHDCaC22ITOVkZ9a0/5up66awNvoZPPt2PXnfXAOxIm85y1X0k13NXhc+bEX0t+YBLqr3FXXOX9
AoGXtx3dsUwb01UcHAwywUmZNndB1L7W6VK+JTdMbHeNVd/jWFk5EMPwaRa7Op/wpZY07o/lyCYc
dgzzHOHnDdGyMoh2Kq2uZpk3O2FyXiuvhu7kxZxgSpw92zEfyZ8uPxO9PZgjz5wE9LSJ3ExLaOka
56B3M/JYjW0/6O5jasfo9KCRNHgCpG1tOUa1V8fChsjd9IdIm2sw2Hc2w+ZTsZSHNAiHc0sR12Bo
ARUF2advblya+1bIwLuvDwo4tYg3pFE/WELfxoRJz5b34hnv+nQzYdUE9mxYFX6MF4c8UEbfC0GH
9B8+SMaBAmGpwNOV6StTevM2RgHhwHPTQLt7zKnIDmGW8Y1W9n0wq0fTHcBKkQUbcqcALU1rFwX+
TebYvoQaw2j+tvU0mubWxvJGP0U0EUuHIl73x4Ehr5acQi4rjNj8OllsB8kGCjt43WJvmxjaLV6L
hS+4VOVjpz1F2SfjgZPpJqDRX4WToL/hkoDCWI9PcZD5OCbo0u5RP31GDqbSMNq6lOgIvNv+jXB7
ZG0BQZqPhO+d67EoURl5H5rmvfOonfp8YkVQDdm1yDdaej94VocFpT7Tz++RJo2CqZm5dmV1n4+u
HzgFORLOwEZVvMIUvELeuAK9gmKcTPJcVeKgnGrTL+xujQhG9N3b/8/eeSzHrqbZ9YnQAW+mcIl0
zEx6coIgeQ7hPfDDPL1WVqtbqo5Qh2qmgSJqcOveQ540wI/P7L12PhiXKZN2Zjz/NSbAfRysqnpj
kTz7qraC80yKa6bbaItLigyAE7KGuo88Bp/LsQqVzCiOSzktjwu/eu7EhyU1CnMUcV5z80HbijfV
NHaN0CCSqEgkimlvbPZThfRLDHNIHUVU+0XOsoNToiIsJYbBXL1iKB/kMvt2UuiYCvuQtsiMzNW6
EiQ0ZzoOd8s8FKI3Q7CdgTy8a0L57Kolsuoqf7pXXTrCNpxHN1j62EpORiafksLetaJ8Xhrrwapx
kLiwOkXrtV3/ZOXiUZXmPZ7JQBmuJElt6AgeZ1Oc+q441GwKBcZqZ5j6p9LazgmHPgl4r6vWPyKr
c+Y+FL31MraF32KcrGKvVscdITYaTQq76mQ7WSi1e4nWRsmzC1DqE7j3U4m2W9e5G+chXLtbyka8
MaWTUW1U8w+lGhGmS6agbXlFQzczkGWgi4TlBztMOR+toLHYSCAucBxES6JXw7xrbdr3lUMFvbcH
hzSc1Ph3WAwUNUWUzVZ8rGun/6oMpGmysCPCIy6WQAK+3afxhRAvOuoUN0WZRRqckRRBU5iVN8y7
Je9329iexlLfMUUmbcbfxks2Gqch/ulL+aQgcrDrJhxZyxUFZ32+BD0w/SxVd1sxfd/dPOgEr0rT
u6q2hfod24XTUjW+N3XvbPXFWi42hq9tuMqV6s/yUUeMZ2rE47Rp5CAMIp8IgNmXto3wIiFRN95U
DJciBi6A68ta5fkra4eTbunv29C7+ja90yAdp5USWdM3f2Wdv44U+iOaSAVRv1Xtu5maPTGfZ71U
3+wZtaJqnaS69LKiBep+P2wbrXqZeuPD3nrmguZPh/grl8fvrZ/CeZCa715f/cF6FbD/dngGXVtV
3CG27WBYWYkTj+TGffOeSv3sD5l8BWJNS7ddHWUPNd4d5JybDLYneKdRHgLbqiKt2jgFs6/M7L9U
qK+uPFzAc57VcYk6DnNFaTYW6/o9duZ0X7dMyexE9C4oqx3PkLP3XrL4vopTMnfKDUu6L62vsjwO
EnMFkqO2niwCuUPlJo2h0TuAgHTy8GyDOxUUkdjKaNXehzixj/227M3ZODOP+DV4rBVIt30ISkxl
M89Y56i5P0sLpl32hYArneQLno+vwKQOwJ3cDUHtbYyvdmK9LXmxR90SYhLHk/JtK9mATGY5dnIb
5MbkQTredVp2yJ3kOZ8AkasA3yp0b5M+ArRP0aMxdgr6XH5zHO2nb1o/y1v0D8PDNN7HCNxJzbgv
cBW6m2aE8A7+JAxaPMPIzoM9Hea2uCKBvWPqGLrMq/JsmMhR6L3WvTYC1sFvdkq0eM9CLcmIm9r6
iHIrfch5bxi3ka/uJkUgTkTOk7MDzZRgy/80GLp4WJtwlBtPzyvO3OWrMk16YN7g+lSSENjBYO2K
Ty2/O9nqDxIqXIFY5x4dpK2fyG/dbGMFuIlbNuRBzmoIxqRRC+o1FaNi9tDZ7LrSUwn5IgOaLduR
acC/MJMIqece79MJZdthIDKBDe59Peyh9PesgRlJVodGpWA+N91cWq7OZMCHjT0NAR0SDJ7LzavZ
1LR2H1v7liK4ZUKTVZdMUnhGqUin9fA+4ykKcuLuHjWAmA8zoR42MCc67U4zSXlMqM3RFpCwCXmJ
vn2Fp22vx8y23vvOeJrZ174hzUdLl0dUJVFvKFSksGdNKUhRnSY0BPqw+mTzhS10AgAEG3CXnupR
LnFX8XBdWBvPvJBlI3IVS5psmlyebPpWeXvBoRBsZDlA3r7N1N23LF+JEMsE2LIWfVFrJGiZtXNb
qK+i+4vmbbc2iCCOVTsGIFp8B5ohlJWwbL/tZQnM9GSJr6UhjBpgAB4APo4diiOt/hsbYl9UF9SM
B2NsjphOk3fBMH8QC/TbLij01CW6h8AXSQ1GXX8qHYqtEfjXOOyUcib5ALFyMI0gIsoxaIwcrdDG
4jlpkkBL6DAK+hnshJlFC/GudQo1cH3NchT9nTq+ZnPX7Q2Uto6a+z0vAQAwwZ01wxeWptpTXZlU
Tj7SJ/AXo1ctCHw6Xl+TG1/WsDPYB7ImrpfVc2brD5E3PikvzwYDNmdjdc1UduQpXrachYi9pvtK
dLOGb+Qt5Ohpf8ZJzLcaAppG6tQKh5n8noNu3VWIn11/YE7oxcigK3HM7fS8KkaUrZNxq+Fby9sx
k9S/lUUF00j+0jM3iSmFiN4LBhm51MQdFMdbpKIdsYidwJEZ3OsdmNzufZ46pSQ/dvlztvBFGdU+
Xb7nconKXDuDW91ZrbMbSmMn+r+JXAdGpvlm/BOn82VkjJXAtcpLxm9gSJKmPiZWGZq94+ZpHSri
cbCiqnrktZKpgcKrShlp8tChV72pTkV7pniNWp9zRl+TbUU6CplN/GrMM4W6PuPNPotEPtkclg96
Ne0Mjd5z7q9Kjp62Qtlta3lQpprmD4p0Q2vypUB+7+RZ841eKWBdiGy8i1zd1UE4t8XSk7Zh27OM
k7UYnwQnV1GSW9HStTGUd+TL2iZdiAyh9JFdS8nfS+uxtAWTV9nDf4GiB1KGbJT9l4Zcr7NsvORE
ERQHJe+vMcOeQGxQFzGHEd1Tl72PFeGsYaJo0gl3oLnSife/W6LgE2Y0rPmYagCVFfJDTPkDKnvO
qOtLVFNdfk42ySMjI+g6HQwJFjWEVtBHEXp/pjbnuUoS90apWNEWJ/JXgbc5yvFTBgiGJleaKH+0
+lnlTq/oP1YQnf4MnBd2hDiUzOHxezoY0LgHxyyLMmMaIscArNYb5RNmlZjkQIkbGPKnzrpe8TcS
I0JoO0DFnfWPRbYJmIi4P2AxHo+qNZGBljTSX8khKDhTpFNRdD8dBhYNsTJf/7JzZi0NTJvsUvA6
x1xDrIUWHaNci3tvs7vlhMAIsxDp1gL+mslub1q0o7GxRp8cvxjsMxyUt3rFqFMAjrebzN26NOEp
B9fcGb6qRCDQUSV/VTon6Ak1gQNukNRxh6EX1+6+LoeMsWQzxNaI7AHYRCY64tMYgyYm9QkJdMI2
XsYI097aYTelRB8JVDFOszfX6ZfkiPt3N4VoiPgluZ5RwKh9Tr4eJc/ySjBWPHhjaQ8fGfx/1EVT
PP7iQojViGTaHD+oI/cxi0rDrty82CbbxyErm660TBLVFyFFMwVocwf4Kat+mZqKXqpUx4r3X0No
rdKycR5kJDcg/TuUqpNqT9m+omZ9j4nwSKLkjtnamQ0GU2/sOgLRKsJ7/IZpK5wOknjckbs1c2dF
aSUWLytMQsemLwAzwAeqdpXzPhOzbu96ZLjC6xt7jHmrGwL8tJVhX2n61KDDN1XIJB3BsVcsaGQZ
aKCVZN5mMf351+eX/3dr1f9WufD/4m7V+G8nlOem/INj8Z8Wq/ef+PcBJRRXEN0W9E1dNmTV+U+3
ompiSeRfOpoM7xhZAj/yH/NJ+98g2BFyTZC9xTjyjqb43+aTqBpYq9qsMGhH/iXIHUw95qP/JEcg
8cTSIGDosqJaFsKZ/zKfdCgZupQYUtkURzFL1RxQjYy3vOgk4c5C6SRk4Kh2VB3MZW4pAcpy4Vko
gy+FLld5hLlYHsJ+yhhfFXY6qpGxxstjba4HPMJ5KNnijwZ/yB3HvAvlIcWyYCVsWGjQXmX6Ea/p
26PaMnkhjQ9YjRPnjxvMJx/W1dkwJWdXFslwkKlk3b6Sfkn/XM4c00/m0P7htgVhjzCqpUggYmh2
lWESlFhdt+mHlIWSm+rq9LI1VfKgG/HgWzwO5SsZiYjLlURAss3lWGVH0hEM/dOITE6fi00pmYJS
jUTEUSDq4Yh/3qr5EwsSSM5RZRXrborKvX5PSrR4jDpyRB1C1GC9ShxRiYHGPdtW7Btms56F2r2S
qSUxtlLX+BG5XLIFYjHiyUslS6cuX7K9gtcnds3cHIDydLiph/FFrVIatGTST4s5YEticsJ/TFZw
G1rt0BINXe0RTUPedgFPaxZfZbEyOegbGUdCV1uXUlQkFVhLbNKgLvFlSCsqPXxoGJTu26zW1CPO
kPiC0z8Vhz5xjBejQiUDlaSrKFKteHl2JMW4DXqJeHhkHP8jszvzTdJjHKLiuuEQI0ZnB1yoPOpl
B8HtNM3Tl0EU+gntn3EQeqIzWu1gb5aOnged3Qqs230BXpYlWNb39SfGDVZ4SUFEq9Hft9GmZBzF
WBisf3vpwuDPnPazE4sjBlSDtDdNf4nvL34yTXimA4oZvLcdT1bVfFyda0NZiWq0FpzKo5F/qhC2
vTt5DS+Xei7EwvnNJCCDx+ZkZIH0MEDRxxAxAhbUkJbM1+8VZYLlMhLcjlCYqFU7RjpErGdOOPYL
bc7UwPGupuPS2G+JCRWhBC7igmaEGFYzncPATqep+0m3nk10+CyQddIqrNyf29nYOVIcI9MBlDsy
8qgx2PcIOvUVd609qLPXSSaqffVmLol14vLytR7wVVlYOeipTMHlT68EUZx453r7wJqhguTjaqC1
WHetrhFiqIuQtJPZM2jVQhGDI9ww6vjQ27I9goPTjKTaYdpGhMceLEeFR4wHjXZXFNfxOB7sTk8C
U5ukwwjiEVSq82SQGrXDL9u541SqCBiXMTKW8hWQFVsGgK2yo5R42nQU2BKQ4KySCKAhZCvxF/Nu
eCgTHuW8Cb7kFTNRcxlW7GNLfIqb2CYJcpxDWZdhHfaUBrrrSOWLI9fZy9yU2X7Wc9JslReLCceJ
EDKCvu2GG6JXySiwmOynWva75cR79vb8vbWWGZaif8F2Ddihs26rlb4njijPTTdyhVRExaG6BxQ4
LQsDqS291t267pOqYM27ymFmmub3KKCQYVlmrCH1qKBaaWQmYcuvZHxwB9a18dLbSgXytrU8ZNCM
rrjdfg2oW3fhuYKxaRIL462E9Y9vFnntsRun5xuAY85x9rBt3Oq4FQxqb/QXegpOVJQv69YSn6tO
A82cjen4UuNhIVCKtlfEJ3OdaQiHCsSyjt9LqwoPfMVtE9J2A3tje9iq/k4k1xxKpM2RpGTmrpRN
FgorsOmoTaz1QcnAU2gQR48d7uiSlHcaoJbwQbWZmnM24xJzay74V4PorNLPSfJ9Gi3wn5Drl1Lj
4NGSEPJDR63DZB1uSH7jQiHmeRvVD11e7X3DxR0sc6ffqmGgB2M4C5ah7NvXVipjDspUZm5hcIra
QQWWnnoW6Ygq2ekAiBJYWzCT6rabt7J0W+6NkF2Ksi8R2rDNXgBjpOtdiFA2WODHwfyCnQT0vi0J
5UwxglgNvWVsM1HYIMrhUcK7lwaDoUyyV6JpYwXsVDtZtMAsxBLz8AMPJApLJWLMaU9M1QcvRSXx
mAhJPyGhjwP8/Eh7xJyccJP2ftLrgBaRhWqPGYCrBtNophv+KKzs01w369ItkxPKRlWcySJkBk77
MHEbnoeif2cKI0peuWH2kabUQdqY2bk1zWszdU3Qy/zZuBTbEZppeSHjFJtXH/fE3jGS9ksIdBi8
9cq3J1P11SQ3x7DmWh3ZMvTdKL3VcSIdUnlormWiGDQ3a3wlx9l2M62m0tfo8NCOaGZzyjqGBVVV
XyoBrKUnNoZoVBzIAtunmJlHANjuJMk3DDUJ1lRoATjN5RTDRQrraboPaIeOfNTxYA5AV2LqTZjk
T9mSfGf2SkS8EFI0WE7PghPYjLIZAu/WmjtlALj06mhcemvaPrCyvWqy0x60Uh/30yLpT3nZ/Q6F
ggNDaU4toWU/6zYB61C6isjHB8temKExtY0MrrzHTuJNu2itn2om8e6G5+iUEPocWoOKXdXMqxNY
SPmK9ic/INuZ9iVpgIFaJd0lr6v2KpUyr32olG/FRqvZMHYJ5QYcn5Pr58xyCFxYmw9VIWsBZQvX
46S+9tK2MddreX4xg6HT1w1uiTSOGNfSeuDZvXUo9J5wINFHwlmZkHZ46jyP3tLM8UPW3qPDUaW5
XTXN7miaj2IBCK9znkeqJWc7EvM04LV9+U1ULoYS1p+Hbpxlln/DcK6N9KRVs+2lMqmLqGi+mL22
T7Is8qeimNujCciS+77e9hjBKZeUfD5rxlQFfB4GanjzoySgYseXhN6zXhWO7EW1T7Hetm4rL4cG
08MJ/IbEM8x09iay832zbuXPMKs63qBVhjk5v7SN9ZondVj22nwQCrzdwXDqqyXiJcjGu0Mpra2X
mbDcC75f+4Ka7kWx0VdYRCeDX0OIzmP9UVpj3DCJaKJGdppjz7HyRHDgctxatENZk+BPV7GjMb3a
rOyj03QJlRd3h7HL1ow8bYZbT+MoSQEiNwPnB9auY6tkVeOPfTFjRahRuJpmU36RsAuXtumdr613
mndllrMzHbU970fkXIGkldvXDO4W3Os6TJ+M+4xHc2EeDBaqea3o3K9MT7BFpMZwMAzrhZ2XEWk8
zY8Knl63X1L5BsAKiVU7pOkzi6fkYzZT8VssSR1Ax0G6jnUAy54jFQ/bRGbdBs7qt1Vq8SgAnh2L
Dv1sLDkrQ8Op+lNZU3fAJJ8ypzD/5tXELGk28cRBs2VoWYwnOZnNx1EzRnifxuyRatysvpgrEpJX
XU68siHwcdUF8JsNzfp5hBEl+WZpWM+MwPjC85lDkHjBBuhvbfhiYIJdYxRmiGrQMrixlOf72LCx
JY6GdrCG9GHJpj4ybU5Gicg+zqdxC1syn5m7d+pPYbYGrwj1bj1uwy/3CPslHT5VmHWMOSksHf1A
DvUb6yoPQEnxd2Qs4DalZr6OneiPXH/tdbbH79wSyX5JKBdyshVA+JiN30moAykWp5cW3WGIHf3D
QnUZqIozhbYQKLrsl0RgwNHlPcEpB8MEM283VrxL1aHdtfPk11txqiaYC8kqD89EpT6RAO2ZgPx5
3tGR51d5mHBISBtDgOHBJrQOHeho7RLVcphcpeZuqYdrbcsTvobtq7Glh6xkJ0O74KBThBlg9FXs
69SUbIDhbHeqEmBAo75WrWDQYQux2aYEyfY14r8+19pdPohh36R6ceA6rmApaHPUCYJlFP78UcKm
SuVTKqG0Epw9yZZ9S5OyJk3NkUKWCOm5gd5B7oHDlmCrnSgzRe6DhoPYuigccunyasxsGSl1QP4X
gvkOJV26KT/FAlEgFuoNCza8WqQAwV3pUZolqvQ56GRjDWWqDexxsCHgRx2KIf5V8vbAvMfZxzQR
nrRCeYFMGO/XWbHxkie9XxWiPIz30RQgJecwwY0Lizxj/JFiRdm2umXeinOMCPEsMhTpwNzlPraP
20jgUDoxwLoH52JELeT+mxBFnQ3j4pJiOQQ9uwNf3ebi1E0arpg+x33K/TxQN+BIXcf5S1aU/FxJ
knbhJH6rR5ahdW4QTDmqVFor/jBr1SPAdovPH+KBXo4dd05Zn1paPZdA0uqQJMAYmX/DgFyuEyqQ
e4bOc5myAiMZK+qxMTesgGd72aOoT5Gy5gu7EOd15DxxNMk8IfxFRaMLrJJgT8jESCBTGKm277Vl
COdN4gBtptw3UozirVN/S51JCjCRsb611PZJYV51se31wzaJIkSWckCUBtlEY8fxBhzwbKz9EMET
h4NcGRbeG63ZxTqB82yCAoOc07DX5S4iEB7Pqer0Ee7FFzSLE8mxxG07w4iGIE1fSqkoP53knKEP
umPKZ5u/CXZHXaClHc2BqXeeIvVw4kee8SJc9Y6tKL94aAVPmzhyEr4SRTRQwqWgg3BkKPWL0THV
H1H7UaN0UYNoM5DnCR2OA7aZP0drDWS/WMO+0F7LPCfQKZ9JJ+nm6ShNI1yX0aixjqHlxnWUWQQ2
F4ByFisP1YIoVrARdZikbEkqp3yuEwkzNmV+XMVRLwaowvGIRrquWX6jyczmfPCl2S5Bm/eF36HB
CCVpSndbPhEOpfPiOfP3KsBODbAKxHeYEELOjGiDRUNoBsIqVamvWMr7iIEhsZDV2ERrPsSsq5yR
kxv8ubo21JsWtfIWINpa9/lCjm+WM/7OpPzPkmrXQSdyxMyviYGJe8amRMro+N63ClPmSvvseG9+
qRQQyzkaTk51mcTfmV7VlTSDmeQ9fjTHSg/Zg+L6vTDF4pnVZ5G3TbSpsKXKmUkOCgC5Nv80Y/Up
WargR+iE1Wp6KQDhINNmJT4gIjLO8+Q8oBd50xb7O06cjGyTofRLwzyO2FVckS/nmVmP5+DGd01o
/ZKaM7mv+23PPp4ytSWcmSc6xJ1UXo65soyhKInskVW7BXFV0UJMrF+2hMmubjTkvoi+9TYkGSwL
RXVMZRmstjHegE3iVBvFg7KNH5aK49LpAJDHNU45WxJ0lWg/HBb0tYxdtGiywTOEfePbGUI+BVyl
zE2mtEiC0t72m2mwrEI7ZSnjyPwALPnAEIxyIkWf1jS4w5Ct0MWa4p074uEOe21wnI8qaIEZHB8V
Zathg7ctxjVjF8SiFiw7BrTUr7ZTFL5A7HFVmVtx4pH2pd+Ni7GBSivFcix367YHNMAWRK2ao1It
WPRSJsvq0NOomPmAkDVxdGgNULrkAXN8ZwcrwHR/kbqrSIdL1c6XpJzo+u67zO5O+6tmNkjWfOC8
SYDYLf8Y1x3FXbvvTGZABAEFiqM9Z5p6TpnXuKaRTr7EzM/d1m71yKW1A2Vt9MiuDHZgonok78Ll
PoEDBBdDb+ciwu15cZwWtvVgt9+tyjpdE232QJZYGhEI9ZuxOWUe1bb7bsOI6BgbMwq8QN7C4s7V
Vo7MGuMW+sH6U6QzrUbOR5eNunRQYBIcAK0AHxikHwUnFRrqZiN7Hk1QfdfIZQ0MsEZh0ZYZG/Gf
0GWDXEOnP2Xjcok32SExmUQ1mo7iTBl/70i1J67cm21P4VrE4xmzMvu3NhFBLLECr5ackFpFfbba
+DwTIxo3xg8WqJ2RS48VHXnUjdkjMn5Gj3L52MOZParlul+r5GY37J+UCoLA2OPaSl6xgP+Rq7EI
SanS/B4vgadX9eRWau/4ncpxqBK+tjfjW2+VFVXqQhVVVTd2RLwaTgnDgWSySPIuTQkd0sachso+
kx4QzBCUyfCo8T5Wz0lv4ri1eSkzwnG/pEcoJn3niOVNOGRHtxNEnKUG09En6JStrvNRwF2cNGMx
TKDw3U6N/2zRL1qaH6wxebFmsWO7je6kTq7s6sY9mwRYWorzWycwG0hWBRDcUV6ID6a1EcqByyYL
qMaShYLjb1HNX4M1rUyn0G/LiYz1S+SPdpY+5Zv9rQ+WvKuaFSObreF5QN0fTiL5KrUynFM+BVXv
Dn2PJD/HxSF08G+rU9DIpEjTKzm5DVnB49OWPgCrfJqmc2U4rft8ihkpRlNYKWyToE+7gMo8KR9v
0iheGUuQZtKy11sIxyPGhE29BZzZVaFdeOVWxLtirS+jgBthva1N80tAAmeRpZVunFZXxySZl8Ku
vMLjlkJNKTvkakxbNpXspEyGpbQOu6YljsQcwPOYq0KPQYWX9khWpf4oZ+N5KuGSKUX3d2F/nfQI
UHP1a60KtJ8oXl00LowJMxLEmMb4GoMwj6d555OKsHlitS+krHyyBPhOm4XkK+IpmEPkP8JqMRgv
Gwq0RIwU25SYyOsLxKxAm9FhhYlZ2u6a2/t5IQd8M6cbvDzGJHKXBI3GhU9WxBPRC7nn1Kgt1/W+
jASRyowTS/CiMBiGOohLO5Ya1yy7F2mWPws0Hm68kExQau0rbRv478m0eF2IORvpqdn0z3Gsf6x6
8RMF/aGp4QFWVrQIBQMZcMhq7wrN+kPEJLFTYwsJJs3Dfq4u5jqW/pJw3TKyzrxMqW8SP+itxiwD
VFb3cHUOBLEwIjXXFiYE8I66zld31pcELtmqBBoEYWr1QvbYDyeIKOzMvcevQxqS/uhxY+HyMYCv
2uzjLZgprtnkMJ5rximpCmtW1SkFNBrzGDFUy7TB5G+TMp5qZWlHCTedi4dBhRG03soeP0RXyztG
TE9xDUyxRZkDj4fwliG/Y2RWp/PnVvpFZreXuuIvpnMeJ8o1Xop9b01fib3Onrppr5mlIp7R0stK
zHYvpdG0jEdFRfq7zZg4ShSu9+H2dClA7USksC88vHNIhWKqfKtK1zCVbQclhwMcAUE7JqD7mnQp
Hv8hFWmI0paUiIga8zVPy+Payt901/MOeaBYxA7C0xUn9MtSrJCpBPq2rIkPCwX2UP5FNv5DdMMh
NcT7BKlM6b4y1XmDSP0J4cp8rUh1hwO/WQdF5lnU6PF+7NIcEz7mmHSdil0BZdftDJ3lv1VHir3t
ltF8NVT9exyV1yIf0ogdk8+nZQN9oRxo/trUWS0BO4lWFr7ar58jEgO3ytV3WklICotq+NJd/s2Q
q/DHpEYDR802m9phMNuflkejL1vFdIDiwQtAXbzXuxk5T+wYkanM4CZFS1Qn1WBX9bd1kpjPl8/2
rN3sVno3iFBGfSk1gSqPLCpayiG4CH9SeezOsZD4HqZPu2mEZ4u7U8SOG9RCcRGkGTi0XlrJgWNN
7tqS3h8Zr6MWdQiQdk4EYyheZm0k6EIuQejquI3F05GQaPbkldT9tbZ5WRHNpWGPgVe31Bw9XXFb
ppHdjK64ypQ8N7F+rSb9uuQc1ArgODHIeM7nLaor4zI2eI5qA2kGfGndw3uwutk8VpFNyYHalxxC
dPe0SrNyExOcgwprgUbwtw/u1jdiyiYZgyLUDLw06WChzzEB+sr24DymzCuYc8/NpeyG7/+/PP6f
WRAGy9v/s73l3NRfP80/7475gX/fHVv/xnVhOex6DVNhQav9p5Od/yI7MogG1sD/WBH/r6heXSM2
lAUxnDmsL2jdyJX4j+Ux/0nVLbLALZ0jlvHQv2JuwVzzz7tjVbbJrCZtQtVUR8Yq819MuVbKAIAg
dpRm6o25b+JPx5vhr94Wpl7uiwjuDxVD7SZPwBEPc1D7FD0767Kt4cbRO6/u8TUhgKVqvJ22GwOB
efMde+lhCrEm5uH8vkasDoPxMCcRcC2ZqD7k0Q+vQzC4VQQ5NLDDrT+BYgahFYBsU6tXGd0J8DTs
Ym7jgTOpzsJ4bDNX8MKQ0IXCt5VgCePZTT4Nf/JuE6/iRtB84PjlLt2bQbrLfFQzx/SGbspcyVDM
4Oa4r5ObnuQH9VbuZd4O/V+oHtqTuVN3rW98HCW/5JdIPqCbqD8QXPqdhXEwRa8Erj3BUHfvfwON
p3UBJqSd4lBDRmS58qP4UM+TN7m32BsC5YIs2XBfD7fXV8c9H+//Z/X6U7kfgk/dQ+jm9qf+xFDu
QIQkr50CyX0Pn58T9xtW7AkobVA9AgJ2i9cOKSlIFCbtR3nHWJmvI8MW6LjTaxrWzBH43Zb7mbnP
fFZuvh/9kX+3+NaP45JMhdDe/e4/NL94HH0o/ydMFg+rk3vZC/jHR2hJ2S7HjY0Il1U958it+9l2
8r6NxuN9Q8dIWAsV/hJ+7mTcsithkLshmlzlMm7sycAuVYF6YYczDQf+Z9qX2br271tY+rafnZI9
18HrEgDo8c3P8oBdSmuprX12+NQBmE/8srzC9JMGr7i13/rMAsad/rYXhcylv0bY3aYdUX3++ENx
1RfuEaYV6XXG/nMhmkkC2+2vfNfUKNtfcTYIK9jdM4V2dJJvNc0DSssXWIlQ1K0zOGc16D8ZO5Z+
ke4Rraf7a53uP/pln/5iUsknF511HoLEOsp7cGun/mP9nNlfsQlgq4s8qYtShO/EbhK+qcy7Tvat
0yAHQpDdSXgpeZUkjPrtzn5rz+lJPWtPKOF304tpXaVv57vZZF+2M2C7LjUO/yAfiofUly7wgLxc
Os9zIHt9wUIK9VuIThGlJP+M+Al9PnSw+WTtqcyI/1JSYoRIAmLKctYGQJ4uXq7pl60mBRo+2pnI
uOfpC/WZcRovzOn6hvC5A+lUTRppfnxIr/k+P6HpmH7jG7/S/wYZ5F6vpwOvH9/JU+dLHAENUgmK
zndqyPaZPbXGCohW+9f8NM809ztmhDYWbU8KtEMRSlxgd4M+A/sfQta4BpSdzySHYBIvhu4JRNod
aVFmX4IX9c5V16FOfVOuBc3+B0pvN36Sf/LQxcjsAiWMdPjLHg5YhNA/vDEiw8I0nMLrGkGw95Li
SLoFnw4WYqbDD9olfpHCwr/fwbL2sr6lhQ81f/jmdVG71l77bnBuWB7erxsTmuPyx4Tb9lf6ZiRM
EUDfiei4WyJjVydvHUXk+ox4UInWcx3qXrgGd3aWO+43/wKt9vgtuexs2I0f8z/Fg3mANG1+IUlx
i78xbjfGYZ79UX4zJegj9eOanJ0vEreYJedX9VG7Zg42dGzFH/+DuvNajhzJsu2vXJt3tMHhkGZ3
5iECIamDMvkCY5KZ0Frj62eBmbc7I1iX7Hpss+npmprKggiHi3P2Xnsad81S3MgL7Zt9XpBg4ucL
0jZe1Z2YLuyrFYLSjf3kLcDQndOdXxTfteudPGyspbgMfspL+7pb0si7lftLFMxbIiVRT0IyiHe0
HfUHveKBqsv5yL+NXabl1ctLsKWu4+zUxW2wza/30UouH1fFIlhcju7KAB+weqUT6frL+k07568W
qqs/ZS/fJJM5VXpUgetm1br9Onih6L5gK7cQy2E1rJKtsZxW/fmlRrLrJfvhhzpw9atpzyMsQkTx
u/wcKtrKvsp3Kv8IBJNFseiW0PXwFfPPoBVCfn5p7HuXG+J/Hs+RWi+SfMueyJGQfpbxhfkt3ukk
qP2Eb8tfJj+/WZv3u7hsHjjEUcXZ4NB/sEgiQoqAoHdRn5fnRNigXV+wM+1+Rtq+dqFrUxCF9bbG
itzyX80q3fGX586mwyxssFQ1e1SV3lWSuuhmxKYd163Ln6Hmu0mMtZK40HUHhqd6ob/6dBzRicuV
f21svpEtyTPg5QOWiAd0w6h0rQ2cV/dFvtwjC93fLrc/FcBgrnaGo2t9D7GcoyRGyoXxAk5sh55y
b12IyxhFy3XIK2rXRE67cjP/p1kpNxYxhc+ssdy+teHA599lLzhYaqTE59yU/YQ99bI/p/mPrLpf
BBdO+TxCDn/j6G0RqOlTR7jyVjeOS3+JrIUNEg6ckzqkYdZDgoJdQugke1h7XShb2W1xvjUqaXh7
01EWf38D+W9wX/6TiC4mUsFPNo4vSXOsOZz/+d+maP0fBr0tCejod4DuP03ROsQWqUPyoXSjwU1g
R/lbdChNknVxKzuWxm5Olc6/9o3S+IetmpqB4NXQUFXJvwVzed+B/qk5ZKM456tjo7SxNKrGjI35
E4Gk9n6q+LFC5YOEUYwSK63XqfLSwqROkeHIDMeXRsprkbygxbHb+zbfNByGzDG4geq/kdTshuic
Stuqrm+h24FZ2BJBwF51S40EtREm6TJfVhF0hGlri5tJg29pPE3FhYn6ZL50X9xpwwYdzbI7U4pX
QN6OQvVz69+bw42abKyK4UYSn7UMhmzX+JQSiwXAM2Z6z82pppfJhjXVpFiQBNU+529ZieqS7mWn
Kf0UWqdUWcLqR5LOXgUW4/q68Ol46T/0/BqY9yKk79ShoouLn1PPLOE8jXNBJC2/Ywq9alSYyFSi
9Bgug49rRF6A+VyHKOSH9MmOv1sGVdDcX1os3XD4F9ixXeERmIKmGqmFGr9qRXGeG7eIGzcBjg6Z
PxhgdAevXxsjTXbZ59vUe3A6TACFv07z4IwINGiShE0NYkc1kJdI80h069yfu0rsiq1ii+zZFcPP
oUcoEKDSvxlDUpd2XTAgVPjW+mcB1WjDAuEe482uLonNWUqADB6lkd57ZZ5JRw6g2jZRf4jp1Sb0
0XkRqLobWlcC53Ewfp8TMOkNXRN1eNfaxL1aW6PyV1Ucb9SaTbz1BCWTTKdySe+Q/qmyoEfA4byG
BL/xKHlQg6gRwzsY2uBpb6gRXg3zUotzbE4djqXAViWBm5YU8dtVVXQrC+ir5LBSA7qgIqYm/SpA
fdQrxLsgeA/KlyxBxI42CWXPUj3ru2AfBjVhzjAD6dN1Y3hWqBoEmVs5d4TeOO8vS5gzmdW7qFgG
W19U1TPeeVfDJUvUFDW4Cle7ye8rNwPsLNNIVpnlUzZDzcm/Svo1QO6NkqvugDUaPN25ibsEASso
Qp0tSbjBZ100xlJaKx+pe6Yle9986LpvxVSQRnaRkL7Xor3HQO/OV/SNZ9FC4pmjAbJv8bzYgdBU
5S4KXy1aukU1uh3w2JKvzabDgc3e7ViXcI7jeMEZDqC6hrdBDPY2C+be2sxgJUVZDC4leDeTr2kc
Uoqg0z1kIyRQn77CyK5IsG8bXGoaNMCuTcRLCvUncVvEwxUN8T9mwt/4qP+Ttel1HmZN/d//ZSGd
/jjBoLbWZmKVDsvheIKhgqM5QYOxWUt+hhxO6vQ+Zifee5Rqe3fSrn0J6wm5yFTZ53oZ7UYrXYku
WBXTsFa8fpMn3hqD77qTYt0BGfEpunjB2nQEfwxfs/ieDYcJn7btNj8gXCKzoy9BBpuDuGyki5iv
+4jNZewstA4z/2Eq17mlLJGdLUfQNDo6Sks+0wHWJGBb9cGZ6018zSbxm53NN04BaTo39beA+nGU
KWdmfVaiXEnqXYQVFPvkCI8Bckp/ByqVKJca+pAJXQl57yHF52kMm89fqmA5+fSlzoiuP3JtWouy
NV5l1FTJvdrE13oeuTN6ZsLin2bPYwHzRX2iHIwpQYwV0rD0i9+V+sTHW9DBbL3XPDBhnBQcso7Q
un7W38aY3qRJmTXA642SnJ4FLKnv9ITwyk+BtTKqFacfQzvo5i5TnkprN3irOL9iqlC1BzU856tX
RpIYz3x7kyAQNkPKs9tCnT05V5+/uRN22bzcEVOkMhbnO6cic/ziBCMGC1lCB8n53lLmblUaW9b5
GE9fvJ/5X/QHa+T3haT5Di7RAY4cXwhAZtKqGBQXfGUaZ+hkkfpLe9iElK/Lr65lfXgswSaBkrWj
QV5BO6wfX21OHgN8HrSLUjm3M/NgeWIX1v0WeOC2MzuXuBMwRwHSDPnUF8TjGHIjjB3ZyEaqLuL+
IrEQPWeUaOIxup/T6UWckF/C6SAByeQrrs86H8xJXWq6TYCcRz5KWfmAlYw5uHlDhrti/l86SbkL
O2oy82zeolzyL/v6VUBSb4zxehJubfcXA0lFw5Wu3pR2u5KcBv3xpgoE/jHDBew8GggRpENxnya2
BUaAxmZH6VqdnCU4ueculbtcHc6HBMmSYCrph9kDtdV8+Bc2c2y5Kyp/7uJufWLupp+pcu3H9b4C
ZVVbFGipy3sDetBLaEpaPiMWqbQLzLssiHZZLRvvTk12oV0sjAZjGxl5SPisYg3FbCGselHxGqxv
kOzXffGoGA/zMkzZe2NwTtVx+9DABa60hSlL/+y2sICfEOszqhf9wGF5fBPqeWyXrjlv5JW7MUJ6
lLyNdrpXZ/mfsR9bmjTOT1u8WbwCiaMaBXOfvbQxLSfryhKHKL0imxBybNwcOlYOkySfUnn0446G
9vsKkOaPDRaw0jaWKn3JVimWtXbeC1dGBP1hoE1zAoLsllCYcTPJ0TWDgn4X0FU2bY0NQXdwa1Q3
aj4SZIBmjWOXrvLoMJomspknuWum9M5Omk1A/2QBitfV0aUmlr4dsLDUDRw4VBc8vIyLORqGVC2A
mtGrVvLdJ+Js4gAl5BK5P6ZJn+S2yBMba3yFvOOSWI8JtXTnjBWfta9Feu6fJ77j5mixdfZmXC4L
CJGq9F3UecT6PcTWtO/NvVZvMrmpA2ORUXChMSI8f9W15dYyr6HbM5Vb23lJldAw6Ti7BRsZokO2
KiI5UiKWjnlphG9eSy0lXnmYDETUbBh6azVep9qTLaBsGfyx1t/KQd8Qn7LssEbYbB5HvLiRs8Np
sehtc0GAC9J/7B+onLP6MGnGbSLvO6O7wA9G7dHcCxKf/HvIMHMODaoWuayDFSQ5l5hFKA4H8O4b
W7kOPEFcIoLVV4RD7L7gsONt1NU9iGq3Iy2xt9a9Xe+hubOHiVyN0O3eZD9irkgPPGQ6Uuqi3wlK
J1rxM1e3ZnMoKlKGJNIVCILYPXtaGjGaSsd/CmdDnRphJFAWea7tAuea7V9v/5jAMCACR10E8J4l
UjyUkGUM4QI0JkMQHtlseXRYqJU7I3xshztVqjvF5tfpA0jAKL47PJ0ZBlPtylOVlYVAp61flZzf
S3/qWx0EQOBi+9sHnn87bymRAq1aZ85nR5MSdOugeM3qxyIuthp7zTG+0k113bTf1DC4h/vrTjRg
TNqq7O9kvVU8APcAzh86i5WyCmBqYFhiq2kACwxpKAoyDJBCZWuCuMEyqIt8VgmnJgIti6F6nUB7
kwNjZQScTFWifbS0C59ptu4e0egvcDPi5IDipk8rnbAC+pnuqD3l6r5WEJDxzZNWFOS7jHqbB+VA
atdiG6P0wIuhBQ+lEux9kj7GPH5wiOvtUdzZoTHraZetSK4sC68H1DuylTYlTAMDhZQcqae1+mxr
dBVMiUMyLlSvviqFvcRQuY2cdJGYO1mxbzFhvJh8xpRKq3GNwmfHr4Ua/qGN7kX2M2OvpEQ0yU2k
5Kq+I6URAdQD+oDVlAs3uk2GN4NjT5m324F0aN6CopibZpz2QUrZBLInhKwbpT6U8bTzNPa8dLDM
Sl+auGOnHmwehQwkRVo2LiY5rOzslqWhFsEC79Kd2p8FmEmnZNfZZ6XyInoKwdxKk8NqUq5jgHcW
5xVgiCsyOZcKCg7bwORjvBIahxyCz1atZi38gkLGOBQrjcuVhoJVTF8H7Gp9gReEdSjmZAu8D0g/
yirr0RhvU52Ykxp5Y5zvI/tNIC9iyms9ccaBfOPTYggolEO2+G5P+87Z9jpFHIMwBe3Ma+7xbLZA
wwj0iLttp37DmrZA5FuG1IysbGfoV4qxGbCP9DeV4obd1qc3jTu9OZfDLS3s0tvOvWtbnFtV4eJU
XdJe2taUoGvlRz08eZy92Ps4wMwxRzEXnBWxsYjMTV8+T9lDMV8nTS7J5nlWSDftjPLZtJ2l12bL
6IHYTdeGIcnufl0PdxVwDkCbqEb4F6q0vSNKfr66bIer2Bhh7tF/L/zlWFiXCufvpi/XE374qsuf
7XAbd5qrDCUpEFjJ4KVwho1XALjvRL7Lzcsu/tZZz0JL7kVlLnXxM6XCNCIzjnJ3DHBGDYxTGlAB
oQuonKcAYMsz3q5lPK0pq3ociIJwJ1H1Kd7KtqGgIQrEPDGq9FksJvCYmQheuXMz8YNFE4UzYbko
AJGNRMuhBQnA0bWAKIHoTLDIaHyjVbMu5zYwpf1A7CsmU6PYpI3cduJ+Qsel5cZqsAM+FhrSVbce
bGdWej+WTPV9jmSS41VQ3A71eduiXnKwMXnFuUhusTIuGrrFdh+sHOuJw/2ltKmTlPfe8ENRxsta
Ej9D40NDgD/W8U8kiYuywXkT7DJnRVWCH+abIjFfOs4qC/nwkmHZqNmFgybYo9fmxS19X47zdwT5
LZGyU15oV7XkvMKwLkyc5gMCGZ7fHjkfBcB8dHSXakP6ib9pM5AEOXgSGi/2FO8neJSYMCmZgloa
lJWp4hFCy+doSzDsKe8HpxohKeQyADMdeLuSJzQQ1ZRTdqFpxcoMECywxCQd/ZiO9RxWTg6FIFOR
VEb7RiVzoxhpwSBGRP8mc9IAWXzzJRQtNifUOsmBSdXhUuFbDqirNN7PckjdWku2QYZLzromMLgw
CRKHphPSeSd4g8SODf5E16LkE2vGJq3Ews6NxZRO55ITv+JFPzrVWHadvYjTYlPRFdLrZJ2q9mUw
71JkfRWFA80i1Q31rRjTNexWt0gYPWpxofu5S9+eQ3vuxu3D4CFYA3ZieoxU+kEKsIZouExitp1x
elE0V2nM9iOtVsN8ah2yF+xklzhHdmhTvUVKAm3csZFo32qmzM5M9hhedz55Jbbec1ytlkN5PY3E
96TROjKnncNGFLWBTWiIZaZv0gqwASbLMhMUXZ7Bsa61oUY0WaK1N1yPEKcxFUsMXGtCYhY2opkO
KXmxatQzqU4I1Ab0TeFaN7+l9i3eoWXns/xlT4xm3VuKUd1ARIE7HrixYoIRDdzEe64FOxMl3eoj
R2UwPn3+UGnTGs8pWS/3U3bPoUArasjBxlpPJuawdVW8+Aml+W6OVHryK1DFujgroyfffkrjOTu6
2/TjhRxwxDt1cgUb6bKnnzU15SbU+g1FOENP9mRZQFcJD++nut8s799Vhl+Q6n9yw0/+z//5NyrO
/54l/j+pLi0/rUufhVX4/aUJjyQN8x/5VZrGJqz+A1rnDPHWZgS+zRm//1E3//1fRNUAIRemQdlG
zFzOPzQN/zAdis+qCoPvN038/2kaFCFm0vj8t61ZKCGMv5ffe1w64hLmrLOg/m0L27RRNRyfao0Q
U7v0m+561HuCanKOXXE3vnVJ2L+R4GbtAHMabm4i/YxVHdS9QH7at6Z+ppWtWH1eOdCOCx7z3ZgS
Sqk0VN0Ukr88vhsxhEkaeFN83c8iz0qRCK3S5GEgVYUISk4QqcgwfYQiXRfO1DA/c+6i2LBVpuxZ
Rr2JG9JO0TnZ9d0gk2rTVdRqzV6qF83gDed4o58GaspfFAfEXMH/VyXi1307UNwp1ABrd4yTAtyA
Dq61OiW6Vot6l6CTQ2iP71rUdLAdPb7JKww89kRmb6N1DoYZ4a89LU424Ir6s7b2q9c27eqHIvEu
jWGfCvHjizc738HJHdJ6MGwhNeixUOWP3yygQp3NO3eYikQ94HTsfoaoyZdsDw2WWtU4U21qqBPR
yJyDagUUKMhHk32kYUM1Cuq6vNJTHSCQn9fA9aZ8A9KUwsQcDFqpabYewi7Z5ravXpVN6587g8qm
kjOaawyOd/b54xinw5Y4VIGwx1Rh4yIWcvh2/izOhW1EMUApqqtYmj04QbWSbAhaAyyUTX2V7eWA
ATyYDjVOf4GrXv1eKo15BSO9wH1AqYPOtE/bIyHyz1dqcNFN3Mx9bY7BgKSU1zTiVIVdG5lhnygb
ZTCy68kK2h/ZWHO0hURrkcZ2K1EnjHltn5dlCFl/0pnWy6YSxABOkim7IPBxGKVKfbOQyaNplXZE
TbW7lNGkPYJbxUVT1oC+cqlElDmLIHum5TJRlG9+8HuVgo28CqavBa9zafE6IFg1YfGkk8C58vwO
KCfpu9UX42X+0P4YLpYJblaaJi5LPn/pyJNpQY0NYpLqML+dxEiu2STMdWMX+uXnP6M4+Rk/XGau
wf5RY9Vl2hh2HuS35F0WGyWaApKwZk9AnftIh4R9UYjgmRFI+i3VsIcMWeydI9u7FHrG5/cyi8uO
H3lGj+iIEgH3aijG5rnpz3vBQhDJ0SwO7ILwTkhzuCSDaI4yyO3zVggwcbOTtx8CBa9FL36OTo5U
ginrLK5wwma0//Z66ZhLw5rfWdR3bjhazRXSY5KGlVK+DSirN5reY4rv+VYqitwijcXW1NlUkDHA
FgwvyTaB6PcYqN0AhHIsriobBIcVUOkxilq9dpJeHPgPqKYyImYwzO3t569CnEzD9FJVw5Z0KoUN
vMkQJ4XVYTSl1wCpPxSSDLxxuoh4DzXRbDgOKP2be5Ompd9E67DPb0vO8l9c/8Pos/kdpCYluTHk
2agnk1WhhY3Z6LF+8EAR7wncsni7/d5MOG2DH0m2veqFt6GScZ4PTZum4UBaL/4Bl79fLXsKq4Ce
xv6LwvZf3palgo0wTNUGmXU8QqBgaq2sB3nAkvFoNpqgihXou88f/mSi5t3z7CzEkv961zMeX4Sj
ETnXcpIHH9vAxuTET6B2tWur5ouP77iePTfMDZNPm3aRxq5EiJMyvYbVotZlnB+miLK5AmGgXpQV
HpY6G4eHNNeGL1bJ43L9fEEmappUPJ45w37m1/vHB1YFZdcmQjYHnwRCtRuvCC1dNqn5NjNpqhC0
jG1+1UL5i6Fsgit+3yppqgE1/fiiUaHGtmN0xWEAHtNP1W0AzRik5wbGwXcroprmoHsppatGwU8N
u83nv+bHZ7Zpg0Bh1E02gGDRjy8fmqleBzBQD70S4KJAzH9Dvm3G0bnpr4gv+M4taXvdbruvvuGT
wWrTgWFfp/Ga0RyAfD+ZwfUMgkYby+pK77PpUi0gwiki3/cWldWF6CC9JXU4rQovz9dTnHqPOmxn
OuXABMvWbl9YjvJreGvaF29EzEvzH0sLU4vGNnhetDXBXb43vf4YBnEHBYCZ2Lwym2m8aW3SoFP0
6pzFa+924gBoDsmc8RETaFs4Z1ZNbzAe+jc7xtZWWlm4bdm0rAPYF8xHNJtTlXFUGibLAwF6689/
QDEPkKPbBRLFTpS7Jc3ekDOb6s9RC4IiEkoMgS9DAl9Lgjm69lwYFw71fA0Qrt9AKlQUiBXTFz/h
ydixsTHomo53y2SPDrL6ZBb0ADhEVd+MV7Nv3G5G5L41s37Scx4tEsgWObj2rVMOX0y/JzPQ+3Wl
KYQuLexJfKrHTyySiOikICBSvQ9pMtR5vVKsOl5ajt188XbnR/jz5dIqZIPBZEBggRQMhuNLtXik
cZqbMUZSEh2tXjnPJgAGDGxnmXsIkEd9+PbFD3r8eAh76FqzExasMKptO+rJOg+8QA9Hr5oOqoWx
UaaEn0iAFSmW0kogaiE4ye/8dCfL1tqNtfnqqYSe51Ym9upEoWTolW7tpZFNbTTFgfn57b13R//1
St5vjx26prLMgCrT9ZNZ0hiIg2b9Gg9p1tznpEyv/LYKNzifnXNg/gaoLdroaqsGT1E49ueeH9aX
YUtZL4Zrc4ZFLF9NA3rksAcTaJsjncha0GIPsjr4pnd1vNOmbGlHFOe90CwuUy2aLqpYh2006E+t
PQn0Iu2wlzVuzM8f7oS+9uvhTA628/rG/7JPJqWQurcEcTEdkmhuA8mwPZOEw846BBBMWFKVdUKi
JAXj722KGCgoMNs6bXrDILoHJFbLZZBO7evnt3X8oXFX8/mX1i7DUJMMi5MPTRplF7feSMuvieWb
YbcZpbPSWpYpSS9BqAzf7DSv1sKjkf35lY8n6V9XnpdFmywxiVPhZCyq1qDnRpaLQ+jBKK0ChTwo
nLtfrPQfRjxzCNI3k7FusJU/fT6v8c1elDYcc6l2FPOMx7Iu8SYK87cskZQ4/0d+/WuYHilRjr7n
+XlA+/EyTWnNYrfTHrmkMcG0klcHo4n8JyMX7crInDNNUIntqbmFgUMh//N3+HFQUQZho0i1BKmE
ZaonZ0G7LIaO1aA9RJwlyDCCrGOW2Zw2oTS3EZPPKiAG66FFBghIvmtosBEPWM8IIYmbbhtmPY3F
yKq/mmmOV7r5bcw3Nn/DUlUtcVrNwN2Uybrw2oOm6mxAQk08h5rennmeJNN0LLwzLwY3wpoGH53Q
0D1LS0TpgIZERrEi4BS2TnTD3xgTAtykbr7nvv1Dz8jibLKx+2Iu1o9Xul+3q/EOHUBmDJNTmaKW
ObAn4MIeKg1B/FT2WDBzU/Whl3bQlotyz0eabnSr0teO3Q4HysMAM3ptCp7NAPYW/856J8QUnHuy
9i85ZTXfjbJJ8fmG3lnqF/kPDWvq3q/QqQP8C8+cgiLBDJdexoUxJzaDS9bbsLgE5/eswmp9YGKo
MNYLYV1CS2K5myh6BnjbDh1MLRyIKPtaAYamKHVsvzLDpdGmwe6LMfYXPyXTg42qhbmZIXbyoRK8
AmrMIq/GUqM7Z8SZ6I2lvu9zEl2VnBK2nyCF6Pr22sin6dFLbeebN3ZPsV2lUGSCZhWbsKY0o8KV
48REY4C4J3TAcA52AUTx89s93tq//5Im8YTcqWZZrCXzhPDHFisC5dySdF0cklFvyP4C8SxD+GT5
QL27AaO6+vx6x8v47+thy+UFsbtH6npyvQZEgk+v8sBRQ31qIbTkDsWPKnQoxYyNuXMMfAefX/Pj
pDYnI0pLN5Abkbt4snVILZuCTeWXh3ygS0wGCQyXRkcJoQ/qF8vWX7xOiwhGNinOPAg+VPeUrjP1
mkvZKa1sMED+ZR4hMw+DONsnrRf/7etBT5WIqAT1RFKUTlZJK6UpxD4kP2BDVO76oken4wUjigF0
m0KJiovPX+WH9Y89ObY7ABAclUhpPRkudd0QlNSFVD76ytxOosJmEKIEMEOMqIXpAdot0nxXqV37
xfr3Xkc62u3MlQZdp0s9Hws5sRyPnMFszYKWTX4IHaX/NpTh8L0QxfTQZMalVqKgonSrruNQ1S4R
6BjrGLT8DgEy0k3ooXOzjY5fl7VPMdFHnJRrCeyuH3B9bkz+te4wPCuChcez62qb6VJZlnpbPbZJ
5z+i8CP4D38X33O4lmWDH4jKYL9N+qY9y6f8/PPX/GHEzs9qUfCfdxsGENrjZy0qb0z7jmHkBzPB
uvRCTM102IIxGbefX+rDB3lyqZMtvNeO2eQJJgAbjhlRdPVTkaGSITLusQnKJ21sxBdj9r34cfJL
clLhfE8pAaW7ejIH6B38c3O0kwNDVd0Pug0VNkmgi5l5KVxi0CX6riBbVb12XVZT5zJF5JcqMuxl
VaXBqk1t1kLFnrnaybhS0gJHhQJpwqEpvS56aR7yOqzOSomZDWgkukul+TEfLVZmh2R4MVRTAaQ2
n6Kz0p7ccrDzfZNmXz3oyYGQB7PpubACMNtRR/9YxlBGkq3sNj4oE1ZNZsNzMYLY7ya1WmepMrjO
oN/CCoSY2yYOGqLh4fMf98N0NN+AToeI25h1iCczX9J31OfjKj4MiodlDcWg/iPtaYWyYW/uxz6N
N59f8KSI8uuRbX0OzBU0izgOH49csibLJgJOcQCCTwZEh5eT065BYuwi60W19ZVcv8w6BIEFHA2U
/jrWnGD4qjT2cafHkzvvnTRQ0pzLTyaqFswU5RIfLkk0hpvWcYJNrM+pOzZZAou2/gFFC3SgP5Bn
BPQIaz+hp0XHz+TFxk3nVTYev69+jo+fNZ08jrE0rKiy2PbJy2lrLattxcgOZCXZj5ZFt2TqCYs0
YkXcfP5DnPTH3n8IKvIcDjkzU0M5LUY4tko9izPDoahBd+U2gJ/FSKcFoTvKNux2qb9vpY7DweYL
AxqhrTHAtPuRgKF9BtpgVrRLqglZFG+E8HFFJLnHm9OoxDVgjKx5w0fejmFsPc/Jgy8W7Q/nHbqM
ML7n9drUJJW544GkC1JN9YCao26jbsoAlaypddpfzEUn0u3312RTqWEyQoLMwe6k6MdsYNha3+WH
TvF/hJ217UP7MS+RmBpk2G9bA0NMHoTejVSwySleKzamIcb7mELPMgGJ9cVj/9UHhD3JsCzdZMPy
ntr454bMI4FUDZ0sPygZx+40TpxVPGrRPizMO1PiW8zGqzqqlTOrnO60tG+33VeHkZPdPYUchqlJ
OWdeaDkEnmwqfEW0mtLk/Q26J3XVNhMKuVj9CSotWqVWjTwUlB4yuA4/NeWsNO2+qJ6fbKG5AZxY
0mT4Svq7Us5j449NqYz8eLbqV4ei6Uhwm3qAyXX0ANvjxa8LBY5IoCNqLynPStF9sdE4GXi/Lo4/
jHMwo4J62vHF1QQgtmkW9YFYrzdNGfVzCuLp3eefp/HhHc973/kd85CWwdd4fBXTqLqp6M0WvXBq
b6QO54/ELWzcGmfixSg1gjIKEwKW5pOgFQZE6YS4mKHXeXdmMcWHOLenFzPK48vMJpJaith7Gp3C
/+bX4FB1IYO1FgwtKpIRyGPTGOugRVQSpjX+d4o226bnQJJm/pXn9dRO264+GwKwIJYInlDOpBtJ
LhT8mKC6BM6Np9PrFUhbo3M2TUN+EQwlWFLfiu66wQJshIpoDS3SAS/fgY0J8ucSodR4hvmH9A8L
8p2//vwdaidbF75bXWXI2/xUVEZYbY7fYdqJuJaDnA6lE77K0UbrRR7kPkkdpF55Omnzud6eU4xQ
vHj+WDwT//0tbqkZV0kcfi8Ip7joiqq4gc3vrXxMTWulIPiui0gCLDLCLYw0769AeiN174zMNTQw
Ygu45jjQO09Dy+kn+N0m9YtH+zAGbZ2Fm509h0gKTaejQ6aKBa02UA+cHcgMRS92k4WBd/33XyBt
Fih7gv4th5aTF2iGau8MXiUObTLgSA9X/mitFIrlZlCtbdHcBra5VZBVh0x7MYJQkEDX0Acz/8Gv
r7IMoZocL8hIW8yqYL/ZkiF8F+O2snv4RKh8+dgWhewfIE9+NVH+xa9PZVbMTgvBdKVaJ3vkfux9
2O2NfWhnbZqVx4RZwx3DZaQNyY6QdaTeRFOhyuty8DMarcJF5Uf5hV7WEN50qjtgpIIlNNdpWXb9
fgrs186xio3RGs6+pKV906k0GWxFTd5iB/YMq1BHiA1aPcM3aHVqGllnIJq/WLvf+2l/bJAZ2PN+
jTMkWFdbo6B/PLBFpPdJEAjlMMTkW3nAYmkPA7WZuuF6mrriAhiS81BDhnJl3yJvt0bjsi+7aZmP
dIdDPVyXqjoS2wSQSy6YUiI6SAOCM1jC7ueD6GRPw72aqsVCPXdqKOm993D+mKutOCeA22m1Ayg7
QbE5d3YVkFacpJryxVHlLy9FzZDTn8YWSj1dl0Yg5z46j4OWRh7nL3ymDoKIFQjj7vD5U53uH389
Fs+lcbhm+6yebNUGo5ljgQp5QHzRbmPdF246+h1lI/WM8+8iqPJwl9gxkWECdKkzws5WwYU2oT+5
muDrUKP87+3m3+/JNtnMORKdGPPC8bDQc4cG3lRJOOr9T/bSRaZtOpB5ieytL37Vk4PDr0uxCPOD
UhiirXV8qZn6bBnoEA6DSO8VRyU2OMNFCx3fBzrod/svXve8mzse8cxAcHzQElj0d0775b5O7nMA
gvfgtDL/TnaGsxS+Desx1AEG2CgfnoZes2o3DLLt5NnKm22Q27sIQfkRAsmR47oY/ZWOnOtRUS1v
N4VhsUOPq9B6y6Pxiy/048pD7YPOkm0wEJGDn8493ZBSU5yi20kGmatMWv8qBanx6ITADyZauyMH
wfhiV3S6NeRHYZVDMUbNlV09veLjH6UruskRXVqifdbMXZTTfkozrJiEp4xXVYMSJCNv6oVpuXDj
3KmugDTOOJOp+fVz/S2B57+n3vyPCzSay7X/f7QAfY2X7O1IwDn/gV8CTg2CACXGeUKkP2PKuV/3
W7/J/4fRTXLRLFExYbr9ky1g6P9gi20LlCsW20HIVP9iUjn/UOlzMtsBjv+lB/2f/3vUX/kluv3r
fstJMQItynzkpI8Oo4Cuy4cqqApQraKhpi6VqZimlSRxtllHws88LAgKhsN5a0+GRAxDklQyYg3j
WA4brdWqr05dxxP5+60gGUKKpqsGmzd0qUf7+w7oXFlTrVuS0krMI8nvq7aqDnAq/17p9+OVTj4Z
tGFKkfmaSpygqMEKsQ2JtCA4RBXsxz9Gwl80tI4PLb8uhXCX/j9yHOdDaTSxxBiTikAyC/rdzQTl
FlikXrhOyPElC7AeDV3duhwGHGJdHO/b55f/q3f65+VP3umko5vnMKNiSQzCKylLx039tjtYshm+
OKMeLw6/n1RH2STYfLMFO1kc8qGuPCNnJEHkt89z4iKwPNos+BhbHaEs4N1XyvrzxzuecX9dk5AD
gw9hloLYJ49HXkWsGwGPF8UxqTkKHO6VpijBEs2BcqnEKlTOAOv951c9UaD8uizT7VxJYY8pTo8Y
I9FEWYyIGHt6lz/aEALOMZxN0aruetNb53LwcMdamYbtzgZlqzteou6qsbK753FS4a4ZPg7hVaqa
Ff7J7H/ZO7PdypEryv5Kw+8scB6Adj/cWWNqVqZeAlJKyXkKRgSHr+/FchmulN3OLvRrw0DZ5crS
pXiDjDjn7L12s6A+a5sY3psB/HzVAW6A0kXatrmJCBeIfrEo/9OqYLiDQtOnpHA+D6OqEikKNT6p
rX7pzgRRiBLoR0Lb2/N0+4sl+KmZwt0isW3F6yWIh39/DH5+rsPWDzvh1Zgamsm+W4IOfMDg4hNe
yAQ94rWBEa+8BE2sislD2YXEwVwT1QFWI+ysB3co+yvSvzLnF4vn3xYs17UOnCh00MpTdP98XTmx
kGW5mi1cb/5m8kIfohZjRKvTHBr6Yv+irvoPH+cj14eN7NK/cZz1S/nTkbhMexnqCWBrQqgN+Ygz
VpQM9gNdjx/r4e743xfpz2en3+86D6ODcg0JEMqYtZj808f5Li+43A5yxnWZGF77lublEwGe7R5p
jjW/oJVxytfeEFy7BCr8xZfOx/Dz/3V2+/0ZYSzD88F7jZ3q80iPTLAE6j6Wt5aUF4BQDHASNpM8
vyWBC1ozCWyd2Bm/sqrtmBKmHZFij3mrCzo4SYuAi0BXWIzbbloT8EiNwOBl0R7bEVUb9QBMGk+d
DBKkZtdL5UNQXNT0QGMCkzgPWvtIB2KqHxfqnmybpJps9CJQDXhn4OmG7iTIWrdr4BhwFxvQdDVk
BEj7huyOKC/m3ezF8JiijlbgyaL3y6Co6E23s3Xe5DeyjdDhdj1OM3LceqfC1VsuLw2RY/icCiiQ
VzLW+FnBRVv3MjA+ipQg6yjcmiXANIh2Zuv1I+xV0aECShYr/u4QRkup2jsS1lncx3fOFCO4iDSW
V+UMGcS0DHE8J+5M6T2FpkXEtnbKr8rukxvt1YJoXul3jwHC7OhqNKa9JRkvqIkw1gB962qJHhPV
pRONzMr9Esmh/8ZtYrIcj65+R/0fzaRopzmhE4ugJTJEafAx+tkqfnSMgP5TVcP30J+j57zW4Vc0
IKBKWmZw512glu9I2xemYgTnfA1KdIOyIE8LAPl4a1pJmi/BFuVLiVI53slmAUo7MN+9VeXkZru6
7YKnGYM0vRZGQfeFbFpNo6+17xF1rZYp0Zr7uOziuyWi6UBstjsjby1i4Ox0moh9CNqqAWJSazzz
+BGQ1seDApcmox5EIzGKoN6Mib6HzSQK8uat/IcqfDwghW+Vlz5hbuBqqjIxu2W2I/MlSAf3nCSZ
EToMyx+pqx1V+5BhMX2MNkr8BXca9O5jSEMkPM+a1vfP89i4At8jw7riiF+leGyEdKNtjG5Vr7ru
0mDajuTjQDnhEeuW+Njj1ukqibB12B4iM8Ce9uMMOJ3ISTyHX9NCwscF6A+5ez029UKghzOsGneJ
Sncv6366TW27cbcDp4o1Fwel1NYRqNB39dRW3z3eNdOePHemHZLYXayms1EvHXF7/cGyrMXeEr4V
zKd5WKCiFX6Em6BQkXr0OLWQAI173NsuyqxBjvlCti2n2uG16kXqXPb0rCFElaChzVIAwDWJa12n
WHGCk5v19IhkiIboqlw6Ge4aui7jkSQd4DExqdrhrvfocPP6n1G1bQq2kuYiGIOgeGx7Ts44Og1u
6iZcetIuyymer0Q0j9aVK/U8P090zs0e/mTQH7pGTdOHGJjSnKVjxn9g29NQ3c4kEVRvLg+ZT5h1
NVy3ZBVquiUiM19c5ZbZF1uOuMFBw7YXfjpnVJUi1fZt11vec2ArOHFLOLcS1R7BvFOdNw2mAhZr
tFWE75ABZydorFkCybPdzV145s+WoPNpdTijXUckyxlZRkDHdbLkd0soIGMy0fTvG8fNoKyPuZfh
90hswi8HeNIEKEPwVPkM6ajtE0ufwrQKkLs4Nm8QXppt4DwHlpfd4A4e35xAL5AW6y6PFHW5EP1L
G4ZywXg66rKxrzLX9C6qJkcG9YXwRB+dyE0LIXYZo0L43p3s3c7ZMK2LfCyVlp5BfdgEkxFtRvAI
WRnCqm1MCWkePlQ6wImaTAvt/6EJfMh1GWLzK1eXdX0c/Y5FqN3AaneiSHWMpn5SDz0q5+xUk2sB
L9COabZpfhgjd/Dbz3OA1xX6eQfU3VI6JHvR0+mxhQBeX/kDeewnglaH9l4Hcw1etWjCp1KH5iE0
TXJpORLgXhQiA5xKZ53uBn560Uo9HbIyzKDvISiZbDp/Gb2yx6H1xL2fTQSVpL0JdiMOFZB8U928
imyFGY0YZ+axme+GrBseMz23lyahtYYjyTwJa9Y8zqnA/BnupTsoYhunqyrrp+uiqF4BexO815Pn
tm/GbgG0IXGvDxUW0ywxB98dSXwSsMMzZdE6TmVdPQy5MfYm0I59MYN67cu43Ntdv1nG4hsZdenO
96rYxsajglNb6/xgSdKRSw0BYonSW2lUgKO/Cy5r4pqv8gV+D3l1h8BgQR4nO7ywZAxkql3MgRdQ
eR5qUGzLvNyT0UN4SERkX4MeFESZHe4hFJR7zzd7Qw78nERrHoAJWBsxyR5AHoZDXhL4quzuJKL+
uV8ypoB+N8WvQw2+MGqr+qQbpc9KKapvyeROcNB8g8ebF9c0BfExSSveKpGzzPvOn743SftclqI6
SWhks9ezBbgduSqxMN0hCqbiqpjWIIbIGy7KofNsjITixR99h5yEkURUHUfijTPsWeNZ4lQ27vcY
bxwGqtp5AX1gbRUZZxQhzC1xCtvZpi1Gkh9E+yymMXwWw9I9eLz1CDJd4ltrXuAjG7gzXqR/FBlK
WCvJLoah/z5FQpIKUd22xH8maVscCXF5xm12MyaMXPAfIjdf71VZVWqfIlWHmkXa2VbYElhs1Zgz
kUlCMoPsfMgdosw9f4uEsyNZgOEINI3oVPgCwkzpgjXLexiwFsp1zdmAqFHft7/i71C48GU6H53G
9a6LuPGRAc4L5DyCJAEnGejFpuxffKKx7xsXdDnQLNUHOymm2N1HaXdTkUZ7UL0RZ5QuD/Rynesx
D9hx3L75guT0HPXVqe7cjlzV9i0b3esiEeeuXCyShZzhLFbtct6m0ZecNt020QPqOygFIkqwNzXr
a2XM0rnYUe9cdqbJfnBSjN9+jxOpEyIYszCBzG/5y0WxhANiXu1C/IDRwtsAphtNOoKoWgYdPHDu
ZTYDkJkrX+x9mZ11+bLcB6P3BRvfh635d9AzuqdgKLamtX+MTXjgkKa+dBa+e9PER+N6w7az6u8C
UNHOX3nzGP6+ZMRBfJ2CwSK+I7staXBAfiiIcXNd0rXszmpvF5sJgSOnBhRQdfCGSB7qBkx3jKs/
Gvq9DidMV3rZTuPgwuJVe06D4iwPRnfXVrHZEwx42/oowLOofkkHE997KMHLGBCTZWMjYbq2SUR8
JQKQp1H36ieGqtUa7nHzn9FC3g5p9lV54mFmwkSQA5D81nZ3kAVe64L9bXXmblQvrusKfkDe9XsS
lrILfG+8Yjj1aOV8H3qO4D1iw23UO6SllByXPVHFOygQNr0I39omg8sfNqkvjmlRkKaApin8SgSJ
2pEW8cOukPJnEOoGTdJGLt+6Gk+hK3ATDkSotx3YgTyaX3w70/sMWNhCPsulF8+8b2emKxyIGZHl
abyplnR8jKc8D/dqtuSxkYRe7OxwHLdj28PBqidpNSz3RHFKTUgRhQLVyq8ExhAWkvngDl2Nw3Iz
qZnXXi8K0KulzE+1JsM1BzB5P+dT85yNoSs2EWx/7lqd1pDlvCwmhGl07Y+I8J4FXIcGXuKw5vpt
lYcW9s2lVrB1A82tb6ox2HE+CZszJxtcMLFWsOivCUF1+RFuRJ+cdUukrgtDHYu4G0wl8Wod4aIi
8U6YSrJzlx3YJ+cuBAIjpTud2UzumZ0R/UZsmy5YOUNTRhs/yby31AmrahvY2GoI6fHkD25jRcCj
aoCOMGx8l5DwwEsI7ZPY1EckqpEDNWaHYVTRS6InH3B2MwfmrEPaeT3Q1uM2WrZ4KOyVJFFlkUvi
WF61W89yimtbAcDYSTwcr2BdHDYC2o4uizoYckAhYZlt+C0Lse+k2+NxSGwFCzAWnHzdAJnUGsbi
DDuDBveJXsc9QRJpjBYu5sLssa8I4W2yAiZ42vG/jW+AAXbGyn50wkF8ogcffFU3WJ06pm2PwTXU
FpneHlgTcIPzfgyEywwlwB9TaGt4HpNIyt00N9wlglHoUI4JPKltF6fhZV55yoZUaCT/d9ZIVjpb
Fyx1R9dPYTTnT3las1Cxv0YPTjyxjaH/JPEkC1OD4EYIwA7dUHCv5poJgrA0cLQ5am6yuU98PBQi
Y29Iy4kPj1T1EhU9+CiDJuYEXGXWZ8r1+w/hkl9bj425xXo8EnuBe7zSHXzRsW16bx9VSfCspFD5
tmr65VgOTqs4bC/RtO1GuqMbt0hCDMaLdt5MlifPvkh4H1VBWvDeLS3mSB7RJI8IHsD5SRYm7BOv
Gu/8qG/fS0MYLQVuD61CTz0o/paiYOsv0lCuaD/o92XujUSzepr8XBnP/otdi+DBC2uA1S0GtBZz
c9CJDa43SV9SY88+ZNOqACaTdHwPdeNJYgIGzH4qNM6dX0XqNhVBnZ8PfMpdNXI62NSjsMzRxxPN
fjmGFVDLQY8E6MbLm6iD9na20q7GdJVWT6J1+++mshe82P6aZW6h0WQxpP0DISaKyjckkHPXQ2Qh
3Q9MCaBsPQACmdqQQ4taltTbJSLwX8JGxDO/uJt/twabRHRhCxK5+IUG0NwALiG2T96t9jqKIF9F
w7DjjLB8jZe2B1EXRw0FtjJzcxzcrnqcBuEQutvUzTupaz6I1FT2d6aaKFDtpWlRufKqJSENw/57
jzBp2YrZHiMgbmlIkHcOtmM/zeTubpZlJENpIbnwMveMNe66YLK+VZArSSlZrA72brVK0Ew8DeUB
n/1EIkFZxdxkNVNVBUJaJKaMeoJ8V8U424zLfpGNRRohm6+COw80Soy3rHcfqzny+bFDrCnVFIgD
qEIYpU9ZaDf93nJld2a0mdPDrFJnpMgLnbM6mFN8O1mhJsLPVaGOcIWS+SqoNER6xFjFkwVWJtpE
hZ/dRpxbnY0VjBI4IZa7btdjD0FQ5iEdoQMhKY0sWS4fsTdosPVkSHPIJyf3DvkCkRT2EJFB7QoJ
IiDo5PgYWjKEB5Twa3LCbvpbZ8lTcDMj3fMTOu6ItGnybW6lmhJ/u0yDDRWnzEzOwnKZFpDzTfhX
NA68z8Eb99RrhLjXEO22uJjiZ5HTmt5GLVvUIa2Eqw+DI8rX/95y+w9tVYp0TkpU3H7kB58aig1a
VDpOjBVmnudVUohkR4U25Lpm/EuT2N+7ayuuNcTthCkClffP3T0TFoQmrh81SVhOfe2VMAM18HwV
EnYKeHf/l3+19ZeCXIkxB2//p+ZlpIfKDjqa+y7BkbDMsumCJcBDaVm/4qb+211cbXWwOxxavsyY
P3sPPMbWEqkoH5WSPxrZbHBNwFHRW5zgHxSI/z+x/Bs99z99wbtX9fo/PhqVq/n6tf74+99uWglC
47X6eWbJv/IHdCaEeg57NQn5qjHzoBX+59DS8pzfsPQzOECBTmd5tdb/AUT33XXSyQJBU+z+Iy3n
n9AZz/6NlYqUKGDMCaMA3elfGFr+3FrmE5DWrVk6LhFhSYix4ufFz05aLb5dRNt0KKNrHDz5LWLd
ntDiND8HXNQyr/R9sembMr+ydZjd/+le/YeZ3u85Pf/qba8PgrPOXxOU+JCR6el/uoAuzZuMzueW
K7UegX+wNWuXpAi/mc4MvbhN184c1Xw15NcBsi0Oq1Tr+yU2nDiQxCwXUxB2T/UcfhN5x+bUT974
QBS9WY4QPwJQTk20b7Aj/GIq8Gneu146IxgGdNw3xmZopH6+9J4OFhNhCokwnKf6NNs5ZI4h7zhS
zvTIvs69q6tDMllM7JRY3PyMaZZTXsyTCwnuv9/Hn0cUXAsiktVxh7Edpj2vlZ+vxSphUPXuNBF1
GVDspY12whPx4vBhu7akoi2ZYRRIPvJkBGBms0v+9wv4jN1Z7wZvmAS0frKmMn1+jfbzPNRpRmpR
i0F82SdGs+P65LDZh4mkvTc6y8Ehcvwi3omyXlqcWMYQiJvUyj5OXZ1n57jIych2rUDM28qyi2pf
jSl9Sj8f8uHCtcex/8W7/5MKab1vvPN5LCE8BOvd+7T86LCWoaOKkeNTJupNZhao4WSiTkg4KxTL
wCCTIju3hW+sm9qfE5JAjW6nlOihNoRY6lbjsFeMXhjnO8iVsCQBn3n6xc1dJ0w/PSXrhULU5Ntd
5wbhpwlUnORICQXxyDxJ5USlE+t7W7blodM2GnHb7RV5ia5u3VOxWG52jYk3K45T2nH8dO2ln/YD
fmlgb00fE081eKP7CwzQJ9PJeisReLNhoxlFRhN91sOzzN1ZtgQKJm2QSoLavE5uSWdeG0rzGC5w
CecWl03iMxNEk0tEY1zRwLPgnpwa3XGsTsciPl8wm78NGWRGmmDleNEH1VvRF2sW5FTKuzZQyJLB
Vhlr17BnEsVpjcLezzJJfVoIBWJpus+C4Bg2ffEINnF8jOgIBGjn1mNqiLsl/dU6WpVxP31BNKWY
yqIZoq6L8JD+/PxFSwX0U0d06wFHE0IYuynZq7bNAWq065Sus+hB/o6jX+zH2bWfs9iQ0oRpjsEd
RC8qXbdwfyUyY37/6bqQUAEW4ajhE5+R8Iz+fF09QETaK0A4fdlWAMTasT8DYwAHOKFD0LwR6UqV
F4m80RdVrc6aXLfFvhg9OkQqvkkaIC7oO6fxLOqgN3LsPAyFlE/a1uPD7CVfkybwziqRj8z+au1k
QEQ60uSlnC4T1VCmNDDmI7f5kjsIKNB2kmAt41odPVsW4Hpj+6E1zXvTAMj0ouqxQnN6PcsV00iv
pNhbgsCCALI4+aLjnkHStnV8BWTaGw+oT3+YPqQ53jUvky1nZsEMvi5GSw5iX3e+fXIl3FgOWvWF
jCVXYuFga3q1YIhM0uy9lExUN6bnelmqUbwf7AklOE4EoBJztabWz4QpRRrbxgR1H9zYMYVNcVow
it47YXpPr9PZpKyIUzXh3fenqgcvJRrgyWnfHbspjF+tvnK2ReplV6LOHXIlRfjCq/R88CRpNgx9
T3Nrp6egcZvzCaApraNoTW9WgLe2lKuGCJ/UDZ77kGFjGVn3S0F/aQBldFY5c3ok2aY+1OSQEx5O
VHWkxvGua93HRPTlF7djwuvkFEcAhklzq5m65M3ljCLpq6wn60Uan3Ta2i6YkNiFWoiXG8MxOE/C
Un9Muu/fa5CtwTTsqUDK41BN1Y0Vq2nfx6K+7zKFkTqZDrZuPrzJ7Yc9FIw03k1Ix8Ga2uFCmqos
3myJl3A7MfUKKM9F8WNQQ/TeUwPcJL4On+Uk4o9OLuCSaWARtaUy69ovwvzYDVecO1y/1mdhtMAD
aNtxE9jNhR0M9I1oQ1CO8D3sfewO9EhxNuwKlPabOkzz21Gp8SxdpDjz2rpuj2PRymuDAB20ORb5
zZIwcTRje+YN8NEwlDVH14TZkzfTvWsW76JIxbhPktE/T0uc1ZuxrvyjNhnJLGYVp89Eg1K/MSXv
evPdlKnEbBc08hUDlXxzR89lgY7+cohzt7kPFJW3osokeoOTDb0rYD+vSUP/WWcWMSGKAXY8dOoZ
xRihF1ad08iwHfad2LXsdku9Mt7EiaYbi3Ao3vS6Ag8elr4ueJLKhszxKYzkWTZM2LIKn1S6Ov+a
WoF3H9Mt2Vtm7t94sZan0Xf7l2xsqxvE2QR+2RRZzlwYjB85OSo1Q/WSF+wDQSIuGPcopGoGRgJG
1S0kceul+xis8OwM5y9noIlHNmFcdFb3uiRhoF+uUpoqqAvscutm+VUV4BJNMj85NaizLzxDPmA+
2f6xH/VbZy/60XFZsYTzudP5mIfyYGK60HUNR7MS4w0z4G8QzUHY2rE8ozmWBVvqx2C/uM5IsmmZ
3yZGCGaSpXMbM2i/o0VsnblmbHZzSCdC1hHc4TGTDxNV7bCrI7itHGpu+Lv8qSDa9lRG8Mo3hD1E
ZwzT0gdyAqY3Q3/oq5qpdbcNXFOkF117PRtnOTml4i9ThqwPR6l8d9qSmNOoKJpvqpzNaQZZQzCW
mU9CThT1qiL/duM1snosl+nWqwDbT1Y4vyVLqrb9rN5qP/hI+h4OfudZ2YVH8vd9LfvyWruF+THl
vc3Z1yvaS8tPk6MoCO0d4gUczeLx9XnlGI87pjDQhtnnHutheZd5rr/62I3uaqceN37lxedgF6dt
tqw3YeI+Atgb8ZvVNZEWKCUTIhWdej8V9FmwkpPB50t/PqZOlu4dn4as41oA/heTj/1+wKv75Jax
B2AZknIQ1dOl1w7hybGz8twV3aujhLllmFyc0zuajkwfo0MYWOW1nEJ7343Y8HUjhyfRdOKyGglc
nuNiRgxg1E1fDSXKej5t5E8DtodtXaLsYiwzzfuI0eAxHRCMcAIbnyHqqutS1iY4hmkrg4OohnAh
ez3vv8QM7olEGpXc1EGaftg51ifmc7z3yzq/DgcKiTFUyd7iDMV/JyTpVh+oEM1VHTfNPq9DeaML
U28z9F7bISwKpp3zE1NyXCutEuRATeHX1Up+oM9I66bsES5ovD9E2NuFZxE1ETgUVuY2lW55xTAx
u3NGV6IzFmVL+FJF24aJRX6GiMR+6inMLkVrhZc0dEmCEhnDEz7aPVaoRfZyTe522sn6jtDyI08A
14vcjc858c8kLhr+EgneaBvhjHKXNHnBxJc6QPZduy8Zoh4mGbsP3eRY4PK0/24N5ATHWa1RSyht
vuTaPaxjvsLq9OOAd/cYGDt86NrAPaip02fAxN2XKKkPQxzRf8zU4nwEXcLyn93mRvipPHIInb5N
uluu6VPra/x+6Flg5JyFHaPcTd8RmN1U3XTh5QuxU3LuT0b1qzzBITM5D72LnG476qPu2SxJcm55
qE1XM0Z72QkfZnhW0fGP8/Iir6i6FtbJEZVMc+43njnVk4HOISrsXrnrfnShPzIIGisShHi3xKYu
tnE/xQ+B44VYW0wFcXxynUMd++09T3Z1saCGGrZS4nyJOYFDGPbmTW8t/n6GUP1ExId9nbdl9G3y
6oicE+Hkew+v5nYWE21DU1II9cxEHmzRyqc+tb2vGOJ5y0fwUT8cCtObsFkYuQ21Rls/KUD4PM2v
rvHv65hA5I5NaIpUci/KSb5oU6X3Bk3cj3Fpy4806bLbPBegQZUVnuKBKdQGvYaEUs2cb0vfbzoL
Q4jceZe9qxAud1kSTuMJ0hTyPOl2rczKK7V+Z66fkmFpGvaqMu/yUwFdZlMWPCLebPf3bU7KWbH4
nC5wk3vHYlqcLbMmIOSeydNb15UtiUxBmRP2kbgXrjvQ/+0aK/jeEZd1Lzyj/L0axfw0ms66RQeQ
EaWJrIc5RjKTjjYWoLNJ+bkHq8QQvM1n7MJ1/J65YF12qC95A/g0vkFS2/NN0EJrHvK6885nRvlf
LEboiF6ajCYlDxYg8ISn/qCnObusDR5XjYCVTC57ftdAfsB/17N0Dwy0om9uOq5RuA4NzQ3Hv/jR
R/JAkJuXFCu8lI/0AlmoQ2LV03ROm7iIn1CY4uutdMKOCXCOp32knZnw0pZwWQ+U4wnNU6St8Fgn
BCe3OFrm2WOFhl126lO0etj43C48Mc+ab1gdJZRWLEjjoejDMNmN9myCg4ukpN6mbtySG6GSRyfT
9bvrqe5kKPZ+pD1wCs4WmOwmvaQ3sDJBZhsNx10iHdO8dxLNdDgibX6jm+Yqi3RLOLqTvDe2itdA
DMORJ436b+y82WUXOfbJzosk3RYTvpCjtn0x7+xBsW8wzwiPwspJXVJel10WidNbW1mQYlEqzjc7
dp72W92n0bR3okY8hjIe9AHl2NJtCQdrx51ZHAITIivs3UOamOpdjV78CHLVup5GyQ/W69CSn9la
r4JtC0w4MrVyU8RR+oDVWrzaSxyRMuFZ9RExxAR5HWXf45hjnTvSV42+NXjxhy2EGKWOTjIncpdz
LJfEX2TRa1Iw6kcewomQFFiUACjRImVnW7sdymuLVDYc3LjHGSWioYvJ65Lt3cRhmzMJRjsUA1Zm
N7uxp4u+6XI3u6xaY12v7rdqu27X1XYeMZGel6KJHx3oCAG6OEg+F8w8cNWWukyKlwa5JvSwqrHO
bdvS6sjxQC/HYg5a8Al8DHF0xDlUF2O2AC5G1oiHTkthP8VDyXyamQyjxSq1WK8uoFNyp+weSyGg
NQL6/KZD7+ZxbskBptfRE2IEWJzWxDe6jzsdjIeojzkcN2NNXo9oVcKp3K6iW79z8mvCSNDkJQXf
VlXZyNaIYiADGR3DlaWn+FsmIbDvhI69fRMSvNQuE6lvWXjTE/V33rmF9epmDgR2IkK4YUWFkXod
GxCtgoLsaBj63TOAYWuoQwfnoPST524d3sZt2Nf7dprlhdap9zrx8r5uK9DICb1I4usmq0X/5ite
eZn0QbzXNTWnRqTRHctQabWds4XB3hKjtTpw6V54IDqA7FxrsBqigYm4GH7Ryv+dCfbnsh+WF6Ra
+vgBRiU6uZ/GFD1jk8EIZ9hEPZkKJD5Q/eQpwo+ySLpjUhcMaCrG94gOdRG+mmLx0AaOmDLYot1E
baNKpeoLjGHL30OgSesNDvQACVTgokdYcqW/adyW4dYqx/rCnlME7CozmCZblj8uSwvB3dbYfXU+
VpVvHXm1JDOVmq7I1suWREFARtGwnhfKYJvXFQq4v9icWmGiEUISjHNuEOLX+tRjwEbf2tTQ8D6K
9Dt0uLrZGjG0H/OImIpLGbe21zm36Po58LOhgzUPF6jMKiidK7QzxRenyn1Wbe5Pv8Ct/VuTlosD
EwQGhcZZEvifL85GVKw6INBsJn3xmAqHwk8Sb4Rite5rczmmcXGs4BTle7UUQQuFuifL0fJ7arP/
fqN+Vq2v7UXGTNAW0JAjWv83f1DauS4zfEPO5jwz5TPyokZpsE9DT0H9LIJfLM6fhz//+Dh8rnQN
GWxh5vz0tfhNMsCMtOuNmP1XZU3dkwoHDKwqTP7SsO6PT0rWLDYngTQXrc2xP+nj67SFT5pCMbVy
4ND5nNjnfZ2NW5WYP7Ajf2nM9P+SfLB+0J8jFf744HWq87/+55/+Zv/7hOdWf8j57mPQlfrnjGX9
k/+3//CPOdHD3DEn+t4i0lt/GhDo5s/DIncduvyfHXF3bf3a5Hwj/xg6nb3//W+//xt/WOKS3xjs
ocplgMRG4qz3/h+WONf+DeSYw/KHFhNFNLj/NV2K+Uc8CtEKzsGwto4g0eKq7O9/873fICBCg4SO
ARUJpM5fmS4xkPqp/wh0kGtY28JYErD4OJ/pH3FrUSGDxt12Il36C+Q+ut11HfSEU0i40nJjHEld
hFJmSeu7LoeNf02MDsZvjjCjGNVu0W3pvGfw5+ozyuekOCnHOMm2b5263idpLtRuTItM7CqJBG7f
xkOQvKKyyBnMVKnTf4nwkDqXsz0t1kkV9VRxGEplmj2UldDWFQJQP0mBj1ZtexlgRJaINyPnZIou
DenFta0TnbljNtzZPbgFcEPNrafzYTnLdek/Mx60ut1UdwEigHSsv1B2IfHRnIN6ioXGaes31PwO
rEXlNaO4FFEpRxufszPZjzbHV3Hdx/bcHbM6acL9jEiZXCfgObRkEBD5nFqz5puf1SI8uJUx06mJ
WQwoB5NK7GfO96ghtKdIA5uAOVGwsQVuGqcJy21sxXh/6nBMrUOaRm23a4ZhTK8qCtyr2pvo35U5
KlbZD4RtVyMB6WW+ZifxK+QvSi3qbg5RiWxgTEzO1jKNd5hlQfZ8TZPVP/hFmWc7TuAOqVxeumoj
sciZiuiodvyKk6EjHjCXUb6vUpk7SHItj/xBFCAf+azmpzKLd6lIZlKL84GQuCENb6tJtpccHiI2
fRWmdMZzJ31var9EHiqsu5rxOemu/jC84qqoGDekJErxFFxmHDqeZ4S9UU+WVYAy85y2eNBvh1Xq
N9o5+tHcXcSjakRx1nVxdeU6ib6Nanc6hMZ+iPvQfq7Kon5LvWVGzIdCydRe9d0OGk4rfd3UNGDZ
279EZeBMvFnHkvAuR5PYUEzFSwWuQm6jgniLbVcvHb/WOMU/vKZDAUW/KHrQ2UwbCOsykYKCnN1N
KaPJ3dGcb+/RyGb2XiYGQELiE9fXlx7ozJSVe7VYk6HPvGTYw/EkYHLrAltbh56+MB0mt4QHkeL/
2C99l5F57yvS5GDXqpPE8kBD0q3VHfUlHTgnj9tnrfoF5VteLo+gEKTZjjnIJNoopoSqG4XNdZtb
rr2hHtJ0LjMjH5o+z99jNw8UCWOFeR6znORCHPzzgx7CCAUNfW2S9fpe/W/uzmtJbmPNuq9yXgAK
IOFvJmIKQLmuam/YvEE0u0l4k/DA0/8LFCWRLR3pZ8zFmDtRNFVdBSQy97f32sp+TjoaxVp8tW+Q
oeKHhh+edFg4iWoXTjGdxdM4118oNsA5WYRNelOyS+ooP2yVG1maqU2Hk4H13GmtXOWDHvLncRiy
dsPelK9CKJV2UXRpi62XnfAbxqduPnVxNgp4c7p1o6VZ9MDGwKCT0krDnWLGzos55K7rN23rPCb0
AHBMmpP4FiO2MgSqItOrPMKRvBkw3XwqAMCicvb83oaTBVD72h7GU0S6/j7J0+q26W263gy7FYes
dElXkUtqnxQe/d3Jlv28HwiwKHieQvfMvosdet7KFHtm0TcqQXqM455RWOoV0ajQ3cK7JctCCKfu
j0IaE5WbOPXeako9Pld6Q21c2WVudG3WsqD4VlPnMHAxHclPS2iKxmtNUX6MeA/IOVavLydO10oI
wlZpNC+GmPnqRIUxbZHha4usgGI/dNNQ2NR3ldgQU3yhRSAhvjxoljKHflf0xdPk6gODRexQr005
l9fOmFOllJuSBBHJY515Xh8zuVE4C/LiIfvy2c3re7tD3cK56Kg5ncYCmrs94ZeivwoGXRR17ZHj
J1MFjkjhiRaTydnWprZgQLQQMIJ2DlVn22GbbDdtqzPvc9JxDjeIzM6DLoAXbKJ8LtqtqQ3FZaxn
g7uNzUHswynFOxBpU3otGRHNLD55eBPmStF4hl7Ka9nJ6IMlOkh3pMndaM+LDpM3c9ANiZTo+KZN
vrbOH3SXFisJ2SP2DTyAL4U66rbXjKx7vuTmpgM7dtJ8a49jiPyt4kLzqfBsb9jaUjI4hJWFwzKG
5+EZqWpgfqtz5VgbFRhlbuvl1Q4j54FW9+7zUjgLjbSCIVfrRtnHNh0Mpm6VVYX0nWi8d2tUlshv
iii7a8nA93jTjbqBl68NNqJvPd+RSzHT3Yismm9SvJaNj1OVJI3SDLB6hFvSP61XDoXwWeyWj3xr
9NKZURW+OUPKapSbC2WVjc5i69m8S+JCJUexxFmrU6eFzV03OmnMMCZTb6OF5sfAKfSmhO5i9Ad2
+sAfLTEPtwvbTroYw7RdNnMD2jFX++jKnhuiTPUsVukW/qPjqcQnrgzIJirqTjTy0IUH8pZH0XhM
bERHhsatNnnaNHdEjvAS37BfwEHPM9f+IMtJf9asjgZRBirtjHuPcDA1cK4BTxJ6tKKWNLAKQgFY
2YYa6phWomzWqalLX6XtGmi9YuU0brqKkXhqqasvqm0wJWth9MPVKQvrupxtHkJLL42WeVle6yj3
xnytZLwdr8FY0/tVJNrH3ojFDeN1R9nyVFMTBIpEe+DRVWVHc+gFzz1gVEESJ7pCg2sW1puyaHuV
RCBmbxrumzn2Cdb2/EFQwB/wtvRFgF6pXLr4+wtGToBpvULWI8W7heV8YfDEDCyWFQkCfelRn02l
7V/5N8I8wD4kniMjTq5xByQ6JopacH/Fi3YspiyWnlPHNnEbx0zuQFfEIZc830hgsIlofIDkLVRk
akcYxLgcN+OZRXNDlib7tBAeuZSToNzMqKTBCc7gW8T5XnY3GrmJ+QhHZNilOYFLKiotacDFmyni
s0ORVhQbi3XsEIXZB00PKaOnsUue8p5Exya0UW+9AiMcmw3m7E9mRQaLJ1SrP1SZqy073RYLykyn
LDgOx2kducz0OQTGgrVxM9W8kofpEh2yN0Bu7quytumJ4aZpfTZT5r2VLJUO2JzP35tSal7RCJIh
sOs+MU6TYLgamBxywWQ3ijNvRos9My72QXzqlYm+OtcJyeRkUfSxIygqj5mJK5rnfN4B/HJa5Zao
ZpP5sYMPGifonPRbLUsNhxTI0N/EsdJEx0ViYToUDDyHU7M46600a7Vf80hIYVcayJx9MpiqB8x4
JrjKlOl2RDm8tYD4fhxt9CqYW226M/uehr0aUGfrJXC2rOvcNjM2HCo2eIbBTsw2d0RcMM/sWB1j
q+OesE5LMoC3041VmVbSXNif7ClOeNgsmoKnZHHZH1WbZNJU+xQxPosf2TCn+Q73bzmeBFEe92gs
FJTctk3djtukV0ftIEcnbOE/a1r4aiaYSbfm1DvOPeWtrjyZOifQW+apuvA6jenhP2BbVm/FHyIM
ZwwDWwxfjMkZSFtxnD8eP8NUKIBrAV4W/PbZaDJy4ZVdvH536voLp9o7JeHry1DxZoONIoPNy72z
UrhNXbZKJzO4mhjn2WXk051md6ydbDlT2j81UZ8s7NCpN+tsEdUGu1JoJ8391zfyU0fg/5tsGCqf
vvtO/uS0vHsp/3V+aZKy+uEwvP6lXw/DmvjFBIuAwsIKp8OGRYH5xocRv0CHAfYL+93CB7PSSn+z
Wuq/rLhlDr2C64fTMN/rH4dhVBp1lbXwz349Qv8mA3y7YP6OD/PVa/P9daoxOcW1qdFYD74G8OaP
12mXYvCwRoPDrj2vmzTm8+46rDOxc/kVYe2diPUAhWq4UhhhajI5GGlXb1WR3dMDEvTleGcmANLM
KZanpjIf9YJnu17MfaBQ7xvErmSTMOjNwWJeviHhRaOuHCpSmwR7bCX8nIuRdOygp2y0mN1Mqv3F
pn0tGdxi77jlk81Tzh8mhwlir90NlrpXOEUx8hLsigv+jNk+11F/KOVH4hDjBo904StGeF8M3+7q
n7rM/ytKz/dCz3/8L+q4ZBn7u5vgkX7LV24EDwPyD7fB+td+vw1QO9m9guc1KH5YzaB/3AYGJDkc
mqh2KDN/3AXaLy77G+erdxTfyLq6/XYXrL/FTbAuefT8OfzWz9wFq6P4h7uAs6tAL8fTi5GR2/Hd
XVArDNwmfQ1SsBXsbxLjJuxeiFhviMe1JTbanT3dkVRP3f0Vza+3bnIl9Chg/u2bVMICo97qkQWB
AJ/Veip91OtHc36Ixwd1uYzlNUdbP4VbB5Zy2lmhNzs3VvXq2JfRdLLDW1O7+/n1+L9yoa53xP8w
SZKaOcH38u9FyUObf/5X9YXl+Acp89vf++Z8N37RoY8b7mqNXOlcK07v1+tQWZlcqqmv4ARgMRqU
0d+vRHhdBsqkgxscu+KvkK9vVyK/Bf2EhIZJjwdX48+Jk++s7/jtMctaqz6Kn5Yp8rttQ0PUWSwA
RZgBpuG+C1+mhuAlpEIGyVVi3thRunMmNw7Yo5v/MDN5R6dl/Ye+oFHwgWd09fW+T2aonGELrGG4
RmqZeD3U02FfQi33SuLph1aqYO4a/CjHgiawG6U3Mqo0Em2Xq2N7bKmPhpdQQMPyTIM4dGtl+UU3
8j+JvX0AeEsXeBxLPFY82/xatzVcgVl4nWjFRJu8UjHCU5keFWv2J2rM7qkhmjuzQS+6fTEn4i3R
hnHyqlYf4i1hevb7SiKqwMnnmob2Zj6hT7o3DOxRCRcDomukZDVFLtzaj5hRaX7JzRcOYQmnUb3r
ieihr+IPg0aOT9muvkC9N8+OObrGrx/tTz03/m9ujxjg/Ps78j+b/tMPQwL+9Lf7kG5jh6wIS77g
vvn1Zvt2H9qESSwyQr+p/d/dh2ymmBzpJgmTlWyHN/73JwK/xfxKpY2MykJmn7r7M0+Er1TNP54I
vC0mDswpdOzY/Gv6+8oLxeGsZCuZ7cOvL27w+mYWIb9oP5q6GR8KbSwO1pgU9z1a9lGbJcNys8A7
WIMsu09gyh9V9DU/QlWTRs6xJ5mkdgUIqO59Vhrz2FQhDi8ltW/F6JR3uArpJhIWxueffxL8f156
w2dSQ81nFtC6/de2L994rFfl1wnU78+CXwdSv/+Svea3m+C/c1qlkXZhb/DvL8RLBh4xP9fr57fq
3dzq29/99bIUOjmmFdnIUg9YC5fzb08HJlcGDDGwn2sgj0JZXu+3zbr4BQoVuxTc7Abw8BVc/ts2
Rf2FGbyxDlnZqZOc+plrkh6Fd9sUolUrGpg7gwcX6NR3m3V1xqQSd+j/ig3gbQ+lWzuls/hMHxIo
hg8plv44hbqxmM5Hra0/cLzHazVaL+CV5l0ZN28M82sMe/01kbBVC7fMao9NDHWDC693n/GyiS16
yc4JtRsN/jfGp2ueHB9qszauqrGLv5gl1pOmkYcMU1dichSYoO3kX3R9gqGUY3LPVTe56zq7ulpI
qWSHds6Kuyw2M6wtuCpShCqlIkZKBOC2kk1A+N7PnGJXWelVNHW+C0pmo00VXj9HWc7xnKxidQmi
ykAfxO2Ck6N8wEL3KIvljER91kBR7JaZZolS2aaUJWM8n3HulHow00zoT1VlXZmUhJ9tPM1qmR0K
d0DYCalNzR9Q7NxdawgvSYxXveMDxAzCYIOIxFVbyc9Isvi2GVMDCUNVBlTWyf5U2NVbnGhv0lHg
UuXMuNTiyR7UAJOcdi/lom/7yMEZWBp3urYSD3plMxcwEvNpfGrAfszRci+z+rMeK8NJyct7qMrP
S2EfzWKKtnoq3sqp8FKg7hhiVxZ4eFGV7rCZAINsyjpPvbDI3Us8wYbfhWW67euEwPPnsAEoUH+p
6BtJOrv9XGiK6ksynZulleeFv6xBMSETbjAIM1o1gD8mNh2oQnMS5ZtdMA2yRlamWOT3cXObC/4H
Y60KWJGc7pLJsb3cbe/Jnbx0Ofl0I91OlULSuOGtFlq30MmSFJ5eQXEwnblmBt9cto3ormxjMfxh
7oYdnguNc6VV81YjyxN9tMexbAVxCpim6qBpSQW3nl1QKKzm2o5WRQQ1DQaC5doyECqud6WsiAdI
8FnTGH+cE65oXYEcXI/2talEwRQNDtRNxQk6dt4RP3CgiRUQr6sdd0FhgCRLI6+qi09JXB1GbWn3
Wd3sw8S55Dh8xeJubDQx7GZphkwIwz15bKaJk+2liYUJs2CT0eMRQ7z9RAGk4xsd/i3yAg4jOiZP
nhhC61k47bMdK7AHbRf2xkbgxmfgdBNX9k3aAj5gH4IlFg9221+gSIHOatDMpPCAdN3Di5+5P3L5
KcV9Cod5sfzIVIxnJVbQkSsjmKRyp2Gbgw2HH4pZU9YNfi34BhSluDarqzwOnysqhUK3PjrlNl2e
eirkGIEFblgctLSHaa/Y8SVe6Zs2NzCGO1p4lTZ79sgl4JblMJdJAP6q2DRF9ZkhK8Elvo/AbikO
092Pka2inTN1NMn5JcmzOeCTU6KKSqrEZFKgZkbAptPPOiGhIUzzHmRDvTdNe7zWaZjYQdVDKmth
ezPbucsZOfcujT1xvCckSStfY38xFv3sIpJfZunyYs4hyVAq4TCLXcLjZtuY809bEfAXgAZT6h7D
4ZREQt+reOgDjFnabb9IBZocMj4Yt+zUZiOVACa3mDu5fhbpBwhGAM7G/lVCd+ohxm3rBtu2KyvM
gnw/VaE5/Ff9OiOK+A72RyhXn4cmOfZxfB3zNvbZXFWemF7cjiojdgAYJQemabrw6Ta5WOfnHawl
KisBgpIRIxTZcc1qO8WdPmpQBjeOwKC80Z1uL2vJtSLAVqU5bCvGEk9OupzSURabflEpOVrs4xTK
D/oU79SFasglnW+HbOZrzZS9VaYaFUiU6JWV2DnWRAI0b00vz5STk9MvYErcrhTm0KOnHDvd/jgX
xcWkRsllU5RpYJvFGHDgf9YS2ze76RTlykD0fXp1I3VDfBO7pLZxjOVMPUXhmyvGFP1nzyDtOumx
wel0pnp1P2A0HpjArnO0j1GtlZu4lubZtnb2onwgEkNl57TsJaW1sdq+4J3cdXK4J5S6QYh6gkrA
HFROz3M/nNNE+s6cb6okkj4Fdu45ssf+MgcmdCT+4y9JOm0m0IF+J0cadsqyfK0Goq4hvVrcruNL
skSx57jLDak75hbaEPCpf9EGvbsIZQnSxxav7TTpGyt6HMEbnXX6dD4mMiu2Vmo9lRbgp2oKr8GS
KUBej73IJa7ZOTmGtQWULJcdA8n4zihia0ulS+TPblQeJtfmW2RyWCmRG5QGj0LLkldGA7Zj+pSb
MB+pr3+23QnJAcdoWUPXSHpr6yxB16mD64nW9hU1uUy0+lpT2ouksr5ENeEp1WIIX7pgCfGmcJhx
E7oqB4OB2fBar47lpMbTp6jxQ2R32g4n7+u8Wu1dczbuVHWSN5HBE7XXZrYGWudEh2y1u+thrTzk
XdIi8WnK1/OmT8t7EgCIijzXiOtHHGXduQ2z/tpUGUgvSSEvrZA4JDHPlQ6YmIdqaNWbCLPol1B0
+akj8UJ8IizjCybZ7c51O/tDTFaFsFBPtEBr22VbxHP8VKOuH1xJOksui/7JbUNiGDxG2FJkVMHM
E1erHuPVHOkjscv+KXKi6qWRinGUuhvicLf6YxtPajCZWXYLL7TzIwzGE2M12GVgLPPbbAkFg24l
OQLq8FPCkp6ZN+a+TxA43QTWz0aPqxazZ+V6ap+WnuEAlbAMBuaQ9syjQSX1VVc04mLR5xfFDbu3
zF1Dcmkh7yFm9T4LBcvu1BxTa4amABvyRsUwEZC/DF/7aQQJ0oLwPZCysf20kzgpTGzqZ6gI9YWe
NW0A00W9Upc8Pkbc1azrTdNdm0Uiz2prTSQV8q3Zv5jO5IURxiOGeF0eyCq+KkTcX8HONLOgkZZM
fLNpmptxcpUjSa5lM/UCPXeJibWlpBAu3bSm6igLWw98YXRUIrI8lKjgJq/SEFzJitgIejBKH7op
mq7iTL50LiDNfO7GT1hDFY7bGCm6CEIR+zCdztR8deNaab0chR3KW2xWxDTGzHzOJJlIekJES/5F
WXZRXCUXdkx9blld4kW6oI5vq4e+xTPMbV8GXEm7vite8xmQ+Wz5nMYumN5CVBOrBWHoHhh8XOZ8
xKYzfkyL/EJh3Lmx8vEgmjG9Yi4F9LWLDLZkxEJq8+sHC3yzUHehADjTNeqpiu2JRQXHcAfQcmyy
E0kv38agcgM4uL+o8yUw8vaWiSQxA/DOTst1m/OUWOJ+JMOXv1mTJuDTEBmdw+GxXcPReoaBG0Zv
EdA6utfLkqroyr2oIq3cylpUV4pbYfdy9o5lPMgsQznJXXk3UfuTDdYNULpRcBMuoVJ6tMhDgCrV
SzrjrU3h1sRCpmu8LZ7anIl5sQ8dQ18SQeBTBQPV6kr1YCrAyWF1G2I+9ElPvMje1nmdrL752zGi
FWVkyriNRvVYJOHjsnSVb9edwsTeKo721ENBot/jZgKxG4Dc2tEKFTgmYUTg1icb2XQDgmb1r5Xz
Bw4VH3hIX2CymvwekqFwvkiqaK5skUWHqcJHMfJnX5SSFNBU8pRIxtZvptlvrO41ktpy7N37ieBB
NSrbQrfwLk/tuO8UFduEGcT9pELOcYsNebNN1j5NLiiahL1g3q4cbvdaTEuJnYUNeyWvQmc82h0E
RpMyxc/EJZnpuumZYDoPl+5Ri6Vy0p3sXJo03fcjM/A0Opvtg85hnGHacFY7UoPGcmSeXZKKBPMl
8uzONRWQw91xlpwy7Kr0S809knrl+ah2szZ8zmEhaSPdklkjqWVSlwstVzbsxmpvdLiM+o7mnIag
y/ZrbmwySQcN7L15dinIyJKbmFE7yeS2mXgw8E8oU86+39K8srQu25yXN5ardnGKjV3yNt1uG5lG
8pQlKQnuWabfGmN/SsH621qH7wXj//i3gsP/QF0ZlfXvpINNQ7q1jf/1mMBALf+FyEwXRPvjlIN/
4DdZy4CeQmM9GrGKgqm6aAHfZC0LfRl5mIJPQeGJwP78u4KgOb8gSdPwodMPpsIc+U7Wcn7RqYY2
8ArSZku/7E95X9c5xveqlmM6AOkMS6WIkwbQr10j35mi56Vp6qklytMaTe0Z48oEpcIVKgkGlS/f
fUx/MZt+Z/UmfOBYKBVrI6NBWm0FyXxvwIYru+RDS1yJqlYAWVGUBpZU68CN28e/fyXxo6HX/PWl
HHp3cXqrBsLIjy/FHQ8SNeHHWlZYt+5eDM4jrsjRx7xA5p3gPjfWcLCyUPHDsf4wrwt9qF7HSVR9
LHScK7dY5NKA04vqhzMWwdkFlZ8RYjD0giOp//dveP3R338NNPh+nUxQbfAegJA6TWGOo+b6/fqU
4lCuevoIbswe4UrVGvEm+BNG8Pcv+s72zKf01XTP9E2lZ5AWh1Vd+u7Lz/ME2NdcuFhjHJPjdXUD
GfdLLmiysqbmPIZxuSmUkZI3Gu09pmGBMVvueSCgWTLH9mWd+kni3MRGh4kX+rTefqXrnuvhcSIK
sk00DXsz4ef1ZLKiF0psPZH7cSZXnmd1dTc21s00tFPQUTK5IRpjeL3lxDhckl1G+ZAfFjaE4BrU
StO4ZKGjOmirOn9qG8XTpyH5h8Jd7U8XDvVD6HXrJbqOJN8TajDCkrPLOhd/TD/5jV2Ynj5nb+wQ
eTAxR/L7NvpQdJ3laW14UkNWeYTGTY1isfv7b+cr1OWHa2J9K9wnuObX8M6qPH7/7cwkNo1iqF0f
8Qw47li0/lxPM5Eip/AWmXLURFcLaLHOYo6iWtsRLsJIOpJMHAer+Qdyyp9Wih/fjr1OTL+7WKAf
VHY2VK7vKugbkc4Qnxm+6+n9YzMuqff3P/061nr/w3Nd6ijfKqrr+7FXMuEC1QfXATMXMu4auyGI
amv4hzvga67m/cuY1Citcq2K739dsr77oQqjnnMNX4Gv5GG6Gabuoz6hptpJf6aXd9hE6eLP4MaP
dUw0OtRg9Nr17C8by47N/Wr69dBs2p01EQvQRemlOROy0n7TSzAig3vucy08LyP0G2ovtiFg3qCu
kp1iKBaY1FbZuMOljt3JA/b+0JjaVR+2xkWN589fWs6EMqKv18U6RQI93bD/6i612Xe0pD/IqCiw
jFWEBRV7VzpsKA0qWQhrhS9gid6ycnyOIlVytifz4sKRdKCPbEyXJSVLHoYEoKdjAb22KpRMXicO
stJhsz9QGfH33+ZfXssYbRmlagQ5+Lh//JxjeCMj0z8i+zlNzTMzuzRa8CkiNnemch8PMRWXKgdk
a44pjol8yxGTn5uoZvy1Xwcg7Df+ugIJYf5P1xYLHtAF+vUo0uTZ+v2Xbrt138Hqc3y7cRBW2pGd
s1rhIn91xw12sZbta6f+wwX9ly9KwstlnEqb4/sXVZexYJHgRcvoeug6dxtZyHNGg/xK8mDjZPD5
o/T5Hz73v1rOsJw53EBrJ4e53tTfXd/liJtikCmPd7M/tPTJBSgo2W7gMyUT6hI67D+iHyrkR1B7
1Cy5AEtARpvd7D+8k/VOen+nIUyyE2JYZ4r3DTphB0C2BvHLAGw0vBmqPKxOzuuxjZ9YlXHtLS7O
ZRlxNMZoz3m67ZxA2MolpLLpuEJP4PRDEm/S/d+/NfNPD19WNq5Lm80CdDnGPT9+SFmCnRdHq+O7
xbNuy/wqny/nrNuYI4IN431uHrXeVYZ+0OlDsML5bPQZq4WZ9MiIZodSyDNKU4fNLAB+V7X73MJK
xkgfI9brt4loWi9uU3c3uQv/GpBHzy5hyRGACQcOH87oBHWhPE/J7Ec4+OCkvFhIPBQCcXVM+Skb
0707hiHCYFR6fQV8heQEkwQrfjFZ1iDcz9u20paTHV1Ju5yAoBeCzEF7oaCG+2OhpF7OBx1FMJUs
Tik+slfmaUDNk8z4B6fjXz0pbLw766rKNm91sX1/0ZmxpDM1tB1/TFED9F7xIqcLRJc8ADhofl1a
fuoY8m8PFz8cQa7+104zXbwnsBm/u6z/5Dq8qNpq+MFx+Ptf+jbI1H4hJ4enkNjcj+cQBpmAeQT/
m8VJo7aO++O3QabO4WWtYcR/gpmU0fwfg0yNQaZND6FOrdQ6r/+pY8h6t/2wQNiCJz3WR1PFd8jG
y33PUs3TMC0WKytp1ZDNrblqRAqbrYNsKPkMeRgCV4dHzmM1gkO1HVCKHm2zfouq/OMw60fRdy8I
+25AV8QSUMfRcRAf9E1lEuumtEJno4mW2n9VqET7EiXTuJ1t7leCrjwaCdcpcryKYEvRaR0+jvbg
0zJagrErYEPpyT52ZlLiDGHmOkL+i7Qr0U/XhTonEMcwuqPan50mEXfNeKwc7Tjh9j1S0fowJd1n
8VVMS9CmS/zJDKoGvO09vGpLM7GLJei+Vvy1zwBqr7wsJ/M02dkHyJwIAUV0ERlSX9MuB60uAMy4
2SkUZs9uub4VqqCLN81XePOU72lHveQEAWlFyS9suzpBAL+wOSadk8S86dF4S5oz4ZYBcpndqtrK
LL1KlTkHW9MTwa7a60LRlaOBgtg38z4dFHNHFLLcuWkROFm7syuIXzC0INNETNqE9di16mZhM9gw
sNqkdu2lLtOFSdfvWHEuZT2gTlS3Kplv2dd7ZoaIxs0hgQRZ1vrBUaPToOqBk/SnETVukhBCihbE
YYp1KK3v84yoWilpMgLx4iWh/jjbLiwBGnk3wtKIsDcPYoKUMYeEJxdRnvGo50GqKoHSNkkQ6ryZ
MXrNVmO/vezqVVzNylgcWKsQeklJlnEIwQjdvDCXjZEtOjsiekdbnbmM0QRpzPyjwKk/97kPQPFA
5GovSrmXpnVOcod2jHRXQuT2IwNnd5S1F7WMLkZ60Dwl1VnKGQ2iS1cfNI2xCAigbkU3k88gLtna
nxOs6RujDoNlyJgASOZ/fWJDTupfB4OZ/ioia+2MwkWtUF1kO0Py9Ki0fKeKjhDWEu+pqko9Fdk5
V+eP7kgjrSNBw/XlacmLR6XNrgurv0IG97N2uF8x2aGR+9lUMgJF/RVdF7SptkvqFBp6ilo3Gs4n
SQH45GRYpUqheKpWssUlr71J++o42uo+1AjsDeKg6hY8JUAuHPs2w8yAJetVdEBDT7dcP1CT7Es0
a4Y1vXVL+xY/yAgdKgGmTXvCPpv0mv1AGcwLFBsIZAjvPc2FnckIS5AyMaK7GlpdxEbYnsOncaZV
JBPdJ4kfrF7iV0Moj3NZyqMeGf48GK+Lbb80bXcRifjVVlsiRpN5Lxo7f+2t5A5zw2GytZNuzifs
yUCP5B4Wou3Ns/RHM9mllnbVlPXOzqYbVzE7Jk/uCZjBQyxTTskiSCr9ToroptaUW7Rt2h4bEhSk
8V2rvBcpztEwg6OUzztL5XRk5O6TXkkfegdabfiykCmktV7e0FXt12EH36beLyluN5gQ8NTUPQZr
EF+uuQ/r6g3+/CF13gS9x6C0OTdraPZhpm5QsDFTN/2wdUoWiQzAhNlZNHCPhJ6swsBR2gwHuAjF
tp4edTW6CKPKb4uCDxiay0aU4p5f0LvS28Hc9t64iGcu0ZCpoLgk3VoEqZTmRmPBgbJ2ZIhCn5nI
r2SqlQcLepVV9fdyaR8EoeJBi2qvmdpdVmnS69SOAwrAj93oInkvdfzgQJC2ksSTmfuEMOk7ojoP
qF++MyT74mLMfNd6dMuH2HlAyF6IKFRbei2QP0YdOk3H4r8gbjI+LCbxmDXNrnNDv3Xm1wrxvzMi
kpezNLZJSwK77SYRaFApVvukOSWXpF8bLvoSDT6xLnTLPhfYBaqeSCn7vmoDXszHivhg2uU1xVgI
2EvKXSKwDM5hZxHU0g8kWp4T24SCvzD4Lfaabl0Lo3/qTYY7oc5sO4zIeBUNy1phXMaELCg0G96o
H6p3elSQzqrSm34aPhbEu3YjUTq+P+ehGcsbtyaTNoeViWZSvJBcBaFeNDeQtbbFwpBamCy59jw8
jT2/ok0BKn1ZJWjhLvOWkgn1pB9HtbxmKVgpkuOTlWnL3TDFj61RfqKQ6+SW8nU2xHVU5B9Yzg8A
Ww754C6bvIdgo/WPatPvRd+qXtg3B5Rs7uaEjxtT0TavZxLbC5590yrVjaS3wVPn6cgo6ZNCQR0P
MAaPiw3rPu/Os3Be84EWFcbnzJ8b/bEkLe3HFh05YVpfTaPBkylvoP26X0Yac7ezACpTSm2lJyVR
kNqkjyoZfZxG9YOT5sfFgKdTJTAlpUCBcO3XZRouqr6+Sjh3bJZSqbc1FC7sDoKHf1Q+lVoqt+AV
rxN9fixU5fOgETtGTTgYpO+6GVhWY9n70LVvRjs7G1V3XeTyBZfKrYACtHGc4RKtyOv0pPe7drpw
aLTnrEaP1qhh7mZUEYDh3Xd0QsU9CXfyyUwMdPFmp+Kar/OBhas5ZVm9zwDvYBdyaq+u+1t7rIcV
87lwu7NkzBZA4n76PEXaXRemlUf/2UXn1pc8OrJNXlNoR9Y0aAjtFB3yrBTVNlHmm5yD0mYkxrY1
quyazt9jUTs3sL5MLl1yetCL8s1i4N1NxuhTOzlggV1lDVZR2+ccYzcEJVQu6ZkdDXlvFw4iXpon
0h8pLQttsZHjHFQxammdVLdJXZCIY7ZEpH8/DGXqKW5WBwudV9SUXBbrtqvrTyKHj8qQlKT0vlok
ietS/1JUU0AdFTpsvByKGjxhP6o7wxg4IERUQPSi185J/WwBM+4XBjiW9OdsOHSmeokct4s7Ykpu
t8CL0xaWh3Y7FvOW3gOSf253oCmG0wxtjAmNQ7NWgKyJemeFOl7NNjb7enmuQr4nS0v5p6sJQxAU
RT17aYUBvnCeLrDJUejmDre6gPkGgGGn147gum+5nEv9lLSF4RkK6Uq370nmVcWwo2op8dzCfNH1
Jfe7ZDznuKODwTKJBOrtrnCwBBnDSCZ/SR9MpzjMsnyVA0Obxk3OnHU1D9hh5zVdsrfALmy1LjYY
qmf3SqKehEljIQtZH4QD+bwIrGIQUViK4a1h7Bvl6bYx8MD9P+rOZDluZFnTr9J29ziNKTAs7iYT
mcnkJGqghtrAVCUV5nnG/j5Zv1h/wTrnGhPESZiqrc26F+JGEgMIRHh4uP8D5DqCrTDvqyzrdlND
1Ii12wljFPT4gi/DWHXHeaqMkyFanT51jzZkq2LyIWhBiQAqYwHdMjFNg/dGNJCOa27r37US+62a
s+CICdsjce6uN/p7IvlESIwebCf/bqd8rkgx1d1AzQBNFfItZJw6lQux0rb065IoR2VoFIeqSd9Z
k2EeKOo8t/r0ASeeb8M8PehZdN808Xe7gzRY2y1PI5L+gIlgshNtYwCXwOLBqkpSAT8F3ZDjP6cF
9s/S6KwDcRErx2R6N3DimlV805nVQ1X6sFb74Z2iG7E3VMb7diQwa/RJB+R1WxNshzO29qFTlI/Z
MJ6msb3LdOMWfBJt7c74UeKncWePw8e5dJ4b0znAtUTOznT3mD9xsy+PbeEfQ6tEzkJkxRF1fraW
Yh/SjCMcs0vsX/IEJeLChtykIljhTsM33Df2nUlBO3SH+6lWfYyCiPhticOeNfnnOPWhUfZ067uY
Nmcdf0/G7l6jsoveEoqZ+Ms/onEEkj6Ozb0RSmhEkN8ghsn5XXXvWX0hnGb9R1sVz76fn+MJFElm
HErQLHtzmj9BM/CBnVSf8oZKejIZd40+fVVsfOIUg5oGfddPmHTcj7HxCSWPd04yf2gQXWYNZ3zW
4RN0YvBamvi9cfuHVkWSPFDGWyNObyYx3JmhcQ4sEHl9K0ndtjhMMQmVWXRPfYqoWp0pP/WiekCh
IiQfSNHyg4IYCKipwAbvhrxAg3WW3Nom9dQO11QA+gg5JP6NUOjklu65bYI/fSPsTsKGM8ypEisA
iNBxEqj5DF8SBz5EGmS/IaUHQ9Y9K2bu3KtOm52yNuluk9B6NF0025m9HbHoGCTxA+gjQGHuAcG4
rxh6EHVUlCNVlKZvTMfuoQmoHeArF8KsGopzKAjXbhF1N1MHLLEkrN5OVAwPrZ8Ot7DNb2EgP/uV
eTcZNNOryP3edySuTdqS4NLFoDR5W3YA4/K0gYzdKSlpioqAWQR2Ev8jZBJa93YEaHSkvRV56jB9
bdJS52osnkIESCCdx6DvdG6hdLyNNrvXi+izU+V3kY/mmV8YNt3i5LtRshvNwoZWJzFwtTtIzB5p
YC92NfquxxhOqqfEeH9VdfrUz4g5RlIpQRuq6H2NHj5GlfOd2YnbTBjBvq8IiaOhnEzY4CcsRX0E
XLmO2oH6aITZUxiK762oDYzB4sdWQT6wqoujIiqqjYw4QFdB5jmZnUeTLBb2Mb8ERa1aqQ6qU3yl
TRpx8YPKl4U082P8h8iep9+s3kBfN3pmu/4BFvodIFvuFzUVLgc1W7eMSszsw49W/gc6NV8so86O
tZEdTXJrbrAVDH8U2g+tkmbHJJm130INfUEnLMODpeGGPZcK0NukTO9x0fquhQjC+xr/C2lhlbpL
+BELw5AYjW7sjA4IBWmVGprCBcIFVRRjCm5GXmndg03+GofvMxLBNtXuRK4hDhnln2YkJLiGgD6h
0GuAHNZ0BDSj/oeDE/MEZrcnBTHOvtk+SZHmDClMzQc5GPbJB8t45+aYlVXUb3a6Ta1/atCEmW5h
tt9aqBPsFEccI8wMcQyz7lwVBKGm11/zIKRqQntpB4l7OiDAhnHObL5v1a8YXfpnvTSPyEbv58w4
W3lHJdqpvoyUNNGDnD9XNsQ2A9NVorc/TI8wbOqjbxvvdPphhWuf3DwDuzG8zxNf7KnsPaIPfRc1
6gN0qgd0VzHZynHcrD8hOPTRTYrP2qDd4IVKUVVrbgB2HcJw+kQZAb0St3mC3YkOqauTBeko+6X6
NxT/0BBs0EQss+5rHD8CBX2mSap6QdgkN7o1/ahnkF0NV1OTDMwf5DUe9E1S4gSsYhG/92cLZWoU
CdIa2RnVyG97N0atrnFB/rKPd4Yf3baY1Cn+H4b+ZSAg9nP1Hp1DqQCYfr3L6HWCBH7oe+1WRY8J
r0L/XYgC61k4/m3OOHWGz5ewwp+NXd2XKoL/aoadB7dpFckAu8vA6wLxtqKvc/a9AhUnzf7s/dgm
uWcr/RFR0xuCqLrvmoiDVKpSt8CiOxv7JzQduw4CbkSXByrtx8mwlTt16FoPQdfkWPU9ub6tPmL9
9KlIEBxpQIsg/0EGAFb9JpllSnlIjeKHmFFCsKU1c2TvZx1kUleXN8ikPZaNi2Nwf2PVzSfwzvUx
n76LWHy3K9s+J+OfcTqesXM+Zbn6riq7+VHQO+oK5YfGE33BkWWnqs5XbM1Q/myTHxBYApQ9p/5x
mjCYBnaw1y0UVO1KwFaLIAenkk5Zur52tFEBwHOXah1SdwoYBfzSOuWkUeczgAHtC4wmdwgC63/W
eDYyZRLsr7f+STeL+KEXjnIrGju+s1qaGqNGGWDQk8QzfWXeN534+FJM/b9RZS5/5h/b+ufPFtLM
/wdMGYSANNoeaAxBWZRUlet15v/1XxLtsgZ6Wf1F/117pv0B5R3AgavRF/hvEo3mwr4E4IJCNf4+
L2CWf9WeLfUfIBTo0ElcxCXXV0AVo2CMLBzNJNArkIp/get72a6A4ojmohSAU+kBozWnL9oVKDFU
tIAjrv7FiF5Z1w1UDiw8wOueYoE1Hl/V5Z/+ann9j7zLngr8Rpv//I+14ahzM9M2nqpQ9i+7Iy1y
I45ww9lDmjakGcyJ2regr2sAoBTgdHuj2ylhAn89hRTh++v1MP9xDYkmAg+4GE/6G7iYk6gEHH4A
MmkfBP4LT2oKxm5qGprDfjG1ZzdMg6PLtXejvXbZyf9rfFfAH7V5AjhUsjH6qgWZYFysOSUwGiss
rXOlIsebxyLdQEssugfyI+oo9+mmBdjKYjkvRqnBketol3l6iY5+rDcFdDar3GdqNP3Vcfq37eOV
CSXPQq7QIsUkYZZ//+qFajwjHaOcZi8xweS3rjIfMoHThTMV6Y0WcfIIBBaQkVZwbkRXfeNNtbXx
6dPQzaVbyRZZtCtNp5jzSlCqqmZMXvexlWpAasGRUXJls+1QkK1PVd3BK1FB6DxkZojLNt8YweVc
qcKPozWgtZYkZvI8D0UY74O+J8vETTV4mnVz+hH5nf2HWkKZ2liL2tpngkuj6/R46B5JoN3ruYtd
gLF4MbP4s9I9WCGiUVXXBgc3djAuwjEBsQflwc99DWpwXCM/G2O5bLn5TVMo6Tv2TQSAlBK84vvK
+frGlEtksVF0w8WshBawxMMtnm2MnBZpf39G74e7wVDZ5SmA0EHRpt9HuAADo0WPqK6wfbg+8EpE
YGChSckWunaOcTkphRnlOHIbs+eXdne022k+Vz0aSnk//lD75q+j7N8u3zefgHcDVohkIBgn5DMX
r9lgnu0qyFRDjRjEMddr94mbHgwUnXLe9Rd7s/XlUMhpCtizjg7A8PLFNN9qKq2B31WUxQmnTvhT
fZVtvM9l9574wiDAo2gcqmCkkEa5HGT2S9OqQ9/0xhaBqUlrq0NscisQdQTjoZ7382x3GyHgzReT
Y5pgOQkEqiQDX46paB3iZ3UsMEXC8WPI0wpQnB96boK+j5NrzafrE/kCw7xYm3JAQXhzXVvXAX5f
DpgleP1WFgNGWYI5Aa0QuCtB5GmmE3ntlHxr+mC866yq/ZixqW4yGlcHNMKTm7/zICwem96+lK6R
q+tV8OPmm4GHws5KzMp8Q5mieghSbuID5kq7jN4kTVsF6HGT4kQqxupcI3p+6HoO1etP8vaz0xO3
OLqB0AJbXe5WqyzLEIlB4ZVVBmAC37FTYbYHx0xN8FJquUtaPdgKvW9ChMWg4ALBpBm6jSLD5dtb
uUGHhz62p6OILq3q92MKpU2lpYuKKwAqYzDzU6DIZ3DQHsyAwifCdI9GODd7y4/zm36oUFW1jUej
quo7SgoG3kqi3VgwK7Pj0sl32N98JsdehJSuMnNLAV/ndV36wbLS+X1g+NmHtLS+FW1EPbdKnXBj
zDfnElxok4P4ZXJgoS02omlFwJtUTfWKpKru+kZVuAVZkYfCmf9JDcc/CoWF4jqVfwzMItuINZLe
fRm+5fAy0rAmDERbFseypRfhhEQRk6s2NtPsVM8Ccy08FEzTa1LQd1GqaIfISVzP14vMa2OzOE2q
20C8MsUB6ygdvmxmeTVmQzcJaKWD5dJIoIyfedcX7+pU2VDU2UCW9caFcJqKklLPrHq0CugVDUrN
BZrarNb3pZcUEdg+Z5+hbkKqmGzgOFfnyWVZcN4ADBOLHWxHbqQNDZ+pbZvuMfHrcE8mWN+WDbXc
QAtosnIQfhpFaWy89duThy/0auTF7mloH+ltZbEoodIg/k561uU95mncOq/P79ry55ADRoKykMHF
5nKfVoXIKOB0qgc3pD1UdUk6MeKbFmhaeBK6DjdPB2p8fdC1j/p60MXruYOFlZzNoJFjZCfNRM4R
u7g/ZtV8sqgn0zaiFAoB2b6bw/JXUwgWvwDCyvUKVA4Cc5cv3HV2Eyc++70oDQPMbFXfIzOWI/mK
EVWOqfvGIlr7lALQj0XWwsBLsA5NERCq8B48M8ttKdqSnPzE+l2KcGyljPLRL48+Xk3eDjXkndje
i/sL1olzUXP8e3mWtV6UBL2X5z3doYZ2oIvV9r6yChuQQp97I/q5h9illZ2r0Lauf1+p2Pb2SRCB
sFAiQSzIWXxgYWL3DGZE9aQ0KI4ydCT6iNpqnifpwS5KDF66vtwD0jEPM5aEshUNWgX5x3dGAmSJ
8sV4W3BTPm88mJyC5RRZFqrqpo7w0BtAazh1JnYohub1ggZ4CKyldsr3wIyQJ/dn0BxTNpwxZoLx
JnAem2okFtyaEJhrxnC4/jBrW8+y0fMnCrMYXwD2rxIEPcV9V5t7zRug0uKkihtWaUmrnkmx36Md
HrzzURXdWCRrW49YbGGRqjqGkCLyr7MSq+tD2+41zctiixuFiRSGlU0PSutiLq+m0SEXsEK7ulMg
97bJVlogP/xy/m0uZOh5kBC6Sw8DJ0LKPAX27AVFbp0BAJf3mqpYR3OAjaX4KVUuOuH7XN7RoCfX
cKv98ZF/Nu/TzKW/aKCv2pepdbYaExsabm0bsWltv+LSzMOBeAYMvJigLLHqMQw6zYtzJEI7O46O
ZhuPx0a07i+hP2U+jr0CkA18vLn20x2//BY6rr9NmhjsVy0RP3sXiHxqp9jGAZFDld2xNhbc2/MM
fJsgMbPZlOKNX8VA9J8Sy9ZQMUYjNqV1A/cRV2YfYQIQOdoDgByguFrw+fpCfxsNGFdmBswoNpjL
y43p6xZ1Ty6qYtKjD4ErTQ8dw9lYW29XNqOA2jThgLgkgouYo1dKKUxfaF5H3H9yYJTvXaNL9mFq
tmc/QeAEZm8GzROF5NFxNsL824UtRyfXJ7Ejp1p+y66Ps6GAjAbnI4QSYwvdC+mwPaeg9rwAt9uN
ffw2eEgWnE15hEKOxY/LtQMRVOAWhvgLKhzhoYITsRNzTrc9RREaMY/gMDeRefPrH5LKo7xMUJCz
ljcJw9drJKgZVM3N4SEga/OaBAux66O83YGEBg34u8ve4NQ0Ll+to33m0ElFZIMrwkETBXCrauro
+Tqz93eGsqUOoswHlicmpm2RDzqTb1XGk6dlKAeMs9p6WEH/cjGTg5kSFCwlNrqu2/KDvor2TdB3
oZmiRtKr83wc0uT3sPcDutktBbAJhYW/8WZYBauUaak3S/W/18OBvZfGrIgyVDGWmw0edxhjotei
J/y4PtTKlVsHi8znsrjoGYiuXo6lz1VSG6LXvTHvkuPgF/0hBLHjjRqqy9OQQRhEAeopyYsS0H6A
FSy64bgeKXjZ/B8+yjKkKmWF/3iBJsugdl7vlM4+4Pg+Gq06YZ6Rj14bAAzkeIy+QvfUvDLDdEyr
a7ExKWv709YoIupUXKgfLRZxz1EG7CPR4MDr8Y0Tw9jW0V+gNYnEPQ7FGLpvjLgWgTjYNYs/KCou
M3kl0NoSUQFeCfD4IYkt/dAYTuypZYjboBJtHCZrL0jbHCYIJ4nFx7/86M6U0EryCerdFEVnQx0x
aMZ+ZZ91+XshxRZwYAo3Pu/aAUYOTTEU8RyUgReTGlkaSGTflAfJFGDsqZS3WDD1p8Iw6/c0J/od
jQL1ZFWOszHy6uRaGA3DyyFVM+STvdq9VWh0pihj3YtLoAQFYO8DVoc5INUiPPAxt/bUWgyU/AMN
vgH+i8vq74C5qjkozK7hg18wso7OtcjDo2aztq/vmYWluExDdC4MZAQA26nWLH3ecY/UgURCjmwa
ZXwo2wpQh4IETR0BK65CPDMANqVTfnZTzQX/prr3te48q06Jd7hAUoA7DpKswWDuQo7AXahZOKch
bmbMY3wz6Kl/UtPCggMZPat+gKoQPednHRzCHZ6tyVG0AQQc1RlOPlw3vDlcegUNxSJlmoZzhI33
OdPn+k4MDjBXG4RfYGjd8fosrEy4hjodLpgOYuDoQ19+YDB6ejKPLK1wyBLPKvXmPVWO4hBWwbyx
c7SVrfN6rOUxmkSZWgahziUEkYn7zMXYEaPHmYqlVZ3x9as9d27aIwaE5tEHKHvscVU5xnECsrnB
jTyujO6UtoAv+rrP76op7HjO3tqYkpU1z2NaNBSZFGGriynxpXRZWXJXwvVDu0V64VONGePnluYZ
8X2eo1/fY7Q+JYOfqxk8mcV4to3k6CATOLfr/ff059ubxnfFse4y42jioLzxHVY/OZVJQdmDt1wy
WuGHOW5rKZrX1FrwEE8p2BiKyocehZyNPfYSfC/vPfSh0OqQJVGuX2JxRCpmPCixLLNkddZ+nkMf
zY9wNpQPowAwti8SzB2S0baf3Fb9MCRj76G8E90YvuI+RmlVfi1xJwor/WfcNdpDPbqIv2SNCRYg
LNOMZdKGDdTbcoSo6ONwQk2uRclKrTGKdNthzxVzREggG+nS+H45iP1o+T3CdUo+5/uqKu3P6Pvo
KAaFvrj1lQqZNk3BxmSnz83wNLpRfeumeQadtze6jxDnzH5HxRQRZnJyCZBJw3dpqmPtg7O99V2k
xggJF3JnD0mgSKsTFqK5OIY2YnVIeGlATsUUYHwj7KT95vppgpBU0dGbQGXmVJmR+0UJDecLbn8D
FCe9e4QHOH3N9AysP2GsPpaiK3TO9Fb/knHrSY/uIOqOgFk2BqomcfvbAB7/ozph0gwVif+Gr7T5
WOZ2+Q0rGEDNHbnebpj9A/UgwKg51iT5vrUMhI4ysDM/AtFF6Y56va/uTdOU/qtcPk4weYBxXg8/
ayGBu5HKXRAN4betGXIIu6saSo10ZG6S3PpapR3ew10F4B+qF9bDgFWvj7m2/lHuZrvZHOBv5OsD
TgUnE4xpZPNwBseKomETTodmTJqN9b86FLrI0leSWuML6fnV8Smgpjt631J06wgleak2J/hpxdd5
5uNcfyttLWyRZQOIAqug8n6XkVxH4xLYcY+Mo5vYnuG2eHlloX4DE+2+KewO0SmYUUCQqqM7Bdqh
NiYcfSj83YJKy/dBlA6HKjXm84BvJwpHnXu6/oRr3xparylRBlRBXPkCryZjdppRhwyAWkaQFUC3
63RP9dvaF21b72I/Ge772N5IDlcqcrqEjagEcvIKWjKXgw6dqY9232heDng1Ro4X5xrUCmt4gn35
R5bGVrErjTh5Fk4gHcNR0XzuY2f8PE2Z/3GoAJfuoqQrntAX1fKNp1soBr+kIBg1UOISKrkVneXL
p8tgVFVod6hegp8giD/kBRIoWzW6AqExOnfdoGlfE27z5h7wMbgIJH1ifKIMMPOU+aKvOVDEP+Fa
ZPdBhCMzTjem+jiPaG9yE2u+haZw30N+wv7cJ1H5vVIa+3ksI/NHZ0y1tfE6KysQz26KW8R5ot+S
JQ3krWyQUKHGptj20Y6m35oSV+XRUaOji63Xr68nXaeVZJr0O1HSXVS0OYZQPcEqGgqeCmgcm0Ig
/cgoWD42vkmCmoies62vL+KVHU31lIauTsySJNTLL4bVTV/ldstto4oC6rVFA9/bBXQMqnxjqIXS
yF+rg1slYAPOT6LIIu0HCFuAt+UFgcQgC41n7sF3ODrsAeSjoei+ZxdI57rDzE0zc+5gweRHpZri
3+ymGDc+7kqZ6eVGx6UORDNE4MsXj5vBrX2RkihihUOMgczTZ+F8W0Y5giPqkEPcAIUKmA+kq4jb
jeHf4kIs1pZqq8wESAgsci7HH+xY6G1IAdeAj/Mj07ro42zO4q7xhwR2pzDeJ61DaTuB6Ok4Sfex
nEtaVm3JVIUWqg1tjkNJZHGLadRpI/iurXy27wvcBjjDcinOIw6WcUHtS8kq7VSqMe4940lXnPA2
DeJp4wBbKzyAiEPgiZaHpGQvwgZcVqTQJ2oqY+NjwGtJ+8Vyrk6Y5DZYR0msMXWknd0asIh1D8KU
CexRDzZON5m8LZI7KVTBZqfeAvpg8Ul0Ac8YyoDuBXKHR9JeMxp6faP4trLwDG4onGpSkQMYzOWH
x5Cx15p0wDQjtbT3xaRPEFugmaV9Ox7BfOVeovb1OTej4NxVQ7rxkmvDazQMkJZAmOONKgWdojDt
Ycx4c09Vzp/H2cvVAuFFP0uOZp8Kz7V7tH1hTOBGpjxdDzdry15WlriaGXTvgJRdvn2YJrYadVTq
IsDKu7RKrbtORY1mcrTs2PYO7ox0BShHjg6mBiPCjnac7jufq2WM9gManClw2Uh8cMqh3JgaucyW
31/aqAAORSAHYOTls0VuP4PyN3QPxZveC2dde6pJT86IuLIgDZgKE/L3G4FgbVC6KAAgWf6UgBdB
EQVKoFAWHip4hHZ1nTwaXT4fIxv2fdrN9t3UbjX15G9cviZpLjGP+5lGmfvyNWPTDaEMMqI7GBBv
AdsfdWD1SGagZRjaoSHbix0C0WF2mtHzk4yV8VPi1t9TiSZXBAaH11fFSrgxEO2gGC1NP6h6XT5R
mmGMWVQYWBhjVH9UbKs7KX353JS1ddKztN6INytnHtdhl+OOezEl4wUeLAkoeBlpbniRJiD7loI7
Ukcuabmds/F1l+ZksiiDpLZJWQYbbhu81uWrCfZbGrip4dE+bu+QiqdnErbxfhi1GNY2BItiQJA4
rhWq1dncnkt4BBvRfG2JkZFJv3XcHKgpXj5DFIimyTEu8Wa4sOz7It2ps/2cQ4yB7RYrWEUWv1//
oqtDglSSuBQ21LLuFWtRMY7mSJCbw/YRB8mUNKYGWRJA/gbUMoW7doAXdH3U1ehCZJFAUdzGAKte
vmlRm5jcaT4LKTH8c4Xg2gE+mXVX+dN8crDQ3KHn5Rz4Ynie+FD/jjNAul3QYsuJLK97UGPTOgxQ
o6Fy8YGuP97aMue0J/Bx8gNCNy+frk1nx2zg+XhQcUGDuGjw2qWPTR0V/gOCuu7WTpe/cLnTAa2h
goIyNwWLRUBjKTTmnOgvX8E5awl1ASvWkqPvFOXJN8qfkZWMtwki/+/KpGjOfkZAKHsnf0CMY9hJ
rizZ4XC+Pg1r248WAxqQNIZk5+tyGkQ5dDmXYuCYgBaRHwY+1qST19pGvjHha6uQ/A6QqQ0uBjz4
5UiB20RRBFbPq5TAvrfNNKHGO9un1hwzr4JoexcY0RbmZ21QkDz0aiQ2y1ye7zEQ5SgwW9ODhzcg
/IUpQ1snR1fTsJN2ik9AlD79+oSCe0PQhAofa3+xrkZ8veO8jk3yCDvdD5VJv7upUItoonkjdK5g
zshYaOthj0tLhK735ZRGRhgIrR4M6lqq8ZsVIGKA2txdFwfdHpUxAlvmRoeQK+cJ5QkdCcV5vM/z
ST06omvvzBiTCADx5bkksT3ks5YC+qU2PWH8e31W1hIdEkoQ+C4Neo7zyyeNgyZIkqZFcUGZbNri
wfe80+rbsK4r+GdJctuJucfMN8SCQacCdX10OQ/LrQdYFk1For+J0Nbl6Ijr511QoMwROFN/TFti
LhIDPQynpjxRXYQ3luFr4IzT39hdLncrliCNFZqGlwPjp4q4g58ycIg8c42HNqxeNCi4OLR/ZyiU
uTFpMaAH2It1ZxYGlLuKld74eY0aZo8SdKhPB6dCuvf6dL70Ht/Mp0txlzeC97CM7KGTwnYYqSsW
Rtw8alDeAKc388FVtN9DJ68extCNb6ux+oOOmk4GI5D7mN3xlM46uMLuoBaKenKbBrptbsAhIO5q
aa1iZOGo4IPS4S7guDgFVqZCDsc1XFGqLfnRtdCAew33TdgAKhKXl99mqpV0DuLelH338Riij3PA
uLi6reyq3ne4upIWIMhzferWUhBAqhIkRYVQIuYuRzWUqUvyZmDqqi66S4hcu8wHMzLaReTVNFQ9
IzU/d5kVnIqiTe/6AqXs68+wEvIJTsLmUOYBEMS9fISQbpef2KyUUkE/QgO//K507G/RCBP++kjr
b4sPMbkWlxzafJdDUdl1x9jXTU8LerC3LU36Uox/Ig3pHK2kaE8oRnV7NZu4eVuKsh9dV9/YF2uF
Dq72FFPI/kxCz+I7Y/3Wdyi2mB5kDqx/NNywbb9w0M8bhhtWn4MkUxUdLRMbiqKlfI9NgAvaz/WR
Hw+MjfRv/XHkmnMwG5OwycspKTIUJqOEO3NYDHiVtDbsDq1QoA+2wsvJA3ai75EAI2M7DNRcz6lh
wEJFW20/cbZufKGVLAiMgcqBzBnC8yyeJtKQcW9V1cShwenuZo0ANU+F8iCUHtGpQtsAZ60tPUAo
shUFNeBFjPp1lbYIUyECpFXhuNgCZxElOWMxzZWSGsDGRK8ORZtNdtt0NvnizZrAnvJBr00PnQOC
iAgJvQIvHLxptpaYDK2LcPhCEfzXUHKSX9We8yGd6A+xoeLCDXeYhKoHvUEvZGMzyYX6ZhhZkXkB
veDLeDmM7fh2g/4L+lL51H63KATtQfwkuwZI4LnpE6KkhiiSGiCV5qApgvkOpeaoA23ZtGl4cqRq
5MYzvUXHvtROYL3R7UY3erG5wrFuqlEecKiAWgB/QQ6GRknJQK+ro25l9R8RttbYDeTzwwAN5xzW
TXiKh1Y/XH+StYVMPR8yBmGG7bV4EDHB96oLua3iEpJ1VsUP3KjTHaYzFkdIIrbSeRmo33wNru2C
hF6T2rKXX6M0hC+qEXJRqT6ZRoooUT7+FiiDOHVQiuk7ZDPyAyJxDlEQVw9DHbrHaGySz2E9hBvb
avXlYeYAGHlpRywiOuI42H0VDQtwxkTS9a351KRVhYapXRxFaHdbErYrZydtIBofkkAgb9KLl49b
kbYVioDc2NRdPiBk1JRzgota8Y3qYOy1YV9trLW1Df0CwNaoCLKcFhtamfqiRITS8FQjCG6zNB88
iKXoDUfV1in9ci4tPy40JyI0u5VS6GIsTMGCQdFqQIZUgQ8qrCNawsiEE7+weEbX1LMKatT4Wrl4
UpOvpl2m7YHAK8caxVOkAIbgoCcazmltWZ4RhsvuHRMCpEN76JhUueLRlEeyxdTzmyEUExZcAyIQ
ZlqcKpGF+3w0nGOo2NW7FCrlMYxyHayKvVVkW0mMUd6U7GvZJX1zJ5tNlPA6fKwAPGaRh9GT6+lh
aJ3QR6ulihZl5iScznU3txvRbG3JkotDRUU4HmTYYgVBW3Kd2kRtqHPQr0aepHkKLEUKMcU+txNV
/RtbxKSYjbwursoIzl2uWJxL7Eg3sREKG3va69GInFqBn4wofQ33JsO6uR6P1mb29XiLLWmU6ixC
4NTQjzokf/raQMMnvAeM054bc0geuxr1YbQ/68frA8u7zHLpyloaf5BHBVx1+aKhiGmTqQAwwAcn
fzoid27RwOFGME/IgWHZ85CxmvZRZQdHBHK3MF1rnWJp1WiC9pGY6CUuWalrJUu4OXhz3Lk71S+i
bz5p+G2RuuM5zB38xhod/9zR9I+D2eo3FWyK70g3lbd2Xt+7XaBJCxZ7Pwx1+thHSb7xZVafULJs
uSu9+A4slkKsxaz5qdIpeYAitPr8hzFWXJRs0ZwqCYAvbWfY+RPin4ii6UenpfcAuVq9b3Sr3g0o
ej0MVWk8qgFuMD2J9sfrn3CtBYMiNNdVWoE86BLnqDVKpSG5KJsrChIo45yahyLDbxhXp+NQlzNa
tJXzJQ0S62golIGxMU/fqX74T3Xjf0vWXVtMED5dOv8qwXAZB0XSau0oVbtMjWs78mXJPlMS8+zM
fnBrdZZ16nrz20wGeYymke7h9YlYC/mvh18kVlko6ilwAdGNY2M++1QpILZQxEQtRn2+PtQL2HC5
b+AHvcQGVQWQeLlvoj5GSTosAGYlge4N+oQ/0qBCuDZFce5gr3wIHL25R50tJ8+Jp1Og5uG5dDj1
xtwXH7jN/Mj0+KPLdfIWrKbwhDbaX8kLgevminikBYQlV2oBmY8xXMdfoNnpQ9Leh92sfcMETDto
ObpTcSHtgURSnEa3B7WjB/m9T3f0iFiCc8SJx7gXtKJvRadXxy7Vu4OuIQh1fToWDiYv7WEm0aFm
zF5FOWFxAjIXZq51YCU5rLr3YQjZF+KeDQQ48PeIAhj3fdnZt3o2VQ9xP5dH9IyGuznCmSIycAIq
7Lg/0F4qdkZlY1uBestnNPj1d0FX5ifDinO2eTz9nBMgtaK3txora0sHEogmcyJO8iUckFrUoOkZ
yp6tz6NPWVifwFsnJ1oe9cbRIuPFcuXArmEMwCdSA+Jy5eBy1DtdTxdtypLkSI8n2ilxlz2WVPJ3
2FXl3gRf9+H6B1p9PyKERgXQ1vESuBwUqYJMMzu6NMJOu6PRi+zzMNjfNeBiG1fEtZGAXchvaq7c
4bXM5gKlMFJdI1wJZv3Wd3v9KbGNrZxgdST63HRCAZsB3Lp8J8guFTxdAvPQpuVZz/CBgMnlo8I/
KBvre3UoLNbpTFCpJbZdDjVXlOsA0vHNTGwoLKtKj3ZDChSFTrVxU1hZHnB06LHChoAaJuXNX98O
s0lQ5fRpg9RN0J6x9g1OQivqPRBVuNcJDdVJ2Wx1rbyfoLdEmYfND21nMZWu2QROXrq6Zw2OeygD
MwWNJcYdOsBbpd21aiDNHTp40rkaf41F5GwQGXH9iU5K79b5abIAVUZgRw4q9nkPSmTUhxE++FFR
apzwwrzahY7UKnDQt4aq0pwwhqMI7AbAGZEK8Ti1xRFjVOfe7gP1Q6HHOtBoo/hZ6i3VCbwaT/SN
ghOe5r9d31NrmQF4GFpztD9N901tRiv16C+kBayj4iaCc7ErlSa4r1OU1HsfLxwd08Wd3SB9WSUT
2sqjmtybiC7u/TLOEMqLWw9TT+Oh6XP0WV2r+Hz9EeW6XMQaizoWd1xAXdw8F9kdlSxNEm2BlePV
fDBt3CriUPV/fcu/GuXNRkQMOR7Ugt3RFaFyG4Zoj5noC9wkIaKB119oJcNg3dBwlkoWrNjFNRpT
iEi03OeBPCDZFdhJf2rQaAcDhLpdhLsfhsR5/MHNjfIMHjfb2Jwr+4RqCn1nwA8SZ7BYu2o3sa4n
RBBGPLl43ShG5rf9Qxnq5nT9RVdHIi2XZj+kY0uKtNYaYEgkiicsguIjConDqe5CCueGMfw1p7+k
FnbVGu//QdM7meP+z3+paL2xlzghaJZL5a/XNnfyv/zT5U7T/iEPXkxSSEy448mq6z9d7mz9H3Bj
4ZdIAg+yEPKk/Ke9hGP8g8Ala9MOShCQrfirpuja8D//A4kvMLwaoYC7KYgQ8SsKX5drnAhM9Zka
qjxAgS9qS/WUwmonunjx8FCNXQUFr3NGDHDMFoX90tObwCDWTVmEPgWmkYPjnwd8JqvPvtNn5cbt
cAFZlc8CRtamvQkJBvzBMlkhtsaNTCseyCstPUagTw3bWwSAB+W5zezSeoAr3pAyDW1M3egUTMj6
f8HM1EGz1YkADbRZUpwVx/3fzJ1Zc9RK3uY/kTq0Lzdzodq8YwyYAzcKOMdImdq3VEqffn5p++2B
ogdHz9V0dBzC4KpS5fpfnsVaT4kSXvx+tBqxXf40vfcvJ9rPKmW/DVkM4TQ0LTtD1IEZ+eulqbQd
ZTrwqlvLtSusB5IZFg3Wmt7ymWYePjW1Q1nttAxYl6fKCYsBog0N3c///WNA62XmyAgYsLMwwVv7
FrmZqrqtc5SEvw+eUsXR9WpZpl4N7f84QyoK8UZv8i65lraqpqt80m38/c/PcdZIMWI/Rr8I3yYi
TG51+2w8MjlJitxLclWj+lI4V2E74RAUTnOd2NedyDf34yTKBS2RfrUg/jRF2V1KlzxDZ429vnE/
/KfHIW6iZUAtmnbjuYicToI8W6QXXXW1GzXv59wrVjRWjVEy9tHJ2PjHfCORMjVoumB6HyjfGmnw
loiDv29HxD3fyOrNAPyfixEpERqsoOAhtyM0QJHnLOCpvFUsOvOiyxn6d7vu27wf8pOccli76Zjj
CaJTG/Ov0cU+Pqjlj2AaLNRO/zxPz2XmXx6DAiySFEB7yNy95Hx7TZ61DYB7t0sMG4sm+xrhSCKM
GMaYBD1y2JboMD2we0w67qJZQuDeFT6cYx+VzqhDQKqcl17+sH0d2LtmbaVcd4tFWRXnRysvgKW5
GgbXdT5FVvit0DoeDwP8WCqIaor68lstPVKRXZJYbfmNrhf/neYun+L9n7/p+RKgskTtm/6dqcRC
CDj/plYgQYqKJTtS3XHgT0U1SMb20gvGkqesR6exqt2GoaP5t0pVXpPO/dRX0RFYUNJYO7yqjGLW
nx/rbBlQ2DOkKoPyMq6m3Am/nhtd4IkVBos61pOEBWch+NJdWc6WV1Bj8/BOF+ze1M8LKz7hYNLk
b+2MX6/5gAeAzfSMVyUz4wQ7OzGwO15wLUDK1KGGM93qeKN4VKNH+o/vLnZ1i7DwON3j0sNfY+4x
PRZ52aEW3lQozU0gj5ebnESkO9kcfCuO1bbevmxjhRnFn0fKJIg/rVTYWSQlAJFofJs06JyIFqHa
Dr57RSurs8L4iPCpWwDMKMbx1jh2f4DRo/Qbm/S3RQNVxRTUDVWClYN45q/TM0FgsqKlmI9zu9nx
HaxtEX7KJNWSd34xLuiJO3ObfyCf9vuLaGiy6rYfAn9MJ7cm6n1jsZxJGXKYhhynBowE3jGgJnz2
OJkrl5Im0XjcKMK9i9tZOYfZEfhSQOrC2ybXhXofdpjUXtRF74BJlPP7Wg5juCviaPsCqzELnxJL
hrfuaFfWgSiZEpkblh60zaXzUGAnnWl2Xi4m67+7m8zDU92Iqc7BMYUFd5ZXOviMLEk7Dscym2P1
vly0jLLdJLR3CjY9uY/bGm76neo20f5Y1NAislzGwdOfl9FZP/t5DNn9rHiwDGALz1kmYKtsq2ef
09xC10iXnvN+XkjxdzJXWESmIocmd6goMHQ3lZhkfo2fUQ4bU2dan+reyvwfFaZPS/vWCXW+FRkg
cJZ4y6IRYGSYzs6CAstQibdndyzcQM0ITFEg2eVVL2dyzKKr9/jqrN6p6mFN7cqsmHukjQOIF5X0
q+ij77eZxgMqX7sPVVuVwTuKLkH5jpVdj2+kIc/P8utuBGoLvYXEAPKke36hQn3GS2KK52M3RvWn
CTOC4oA5iRog/o5deVU7DvYuRKu4kyDaj2FMuDo4QHVw2T5Hq4c0UZ159Q4J6gWZkzEojtHizPqQ
Zw4q0H6/NUjzS2u8nLIt+oZwh9BXGmmGhyWye3TEBd3hNA9UeCXQlcVhV3XaoofqRjliQ4PO+w+R
t8yIiOOHuByjpuVVjvS26dufF5RZtmcjEVO64H/8h01pTvifmuk58cvQxcF41M62ive4NmM8Wk1D
H9x7TF5/KbZA3ES2VX/6f/hg4EhQV5/VIs8y0Sluc2iQ6LRNTV3SWwzG/gT3NC+ONr7B85WPxl9F
gO5M0xsFxLNg1+xklGkNS9co1vwGwogadKVdlEmPUF4C/aGWQfQ50UP9tNXNlHyJ1oiKNKrmCB/U
XMXwtbMB4P1//fUJV6i+0TTiNojPAqjWq3Lfghh6rISNb1c/a2feWYGDG0wXOPnyHv+BeI9nSf7f
ge6fTxDAOZxiJpRk7M+uTKfX3RLH3XQEzDGHx15ldfZjZE8je7qEmAxNsTNiQBsnw1v3kUnvzxYb
CR4EDCDKACrOhTTbspwbjSXCMQpmJILp52iT/zjJ1dDNyHvZlqSR5br43eROlFWnUVnI+XBZZuN1
a9sMzn8/CxRzgXNSKSSkPZsFibl03RTLyDnQNsFNGSfdUxXXyU3vWlb3pAYdXm2xpm7w5889j5ti
k6FCd3MNV/Z3Zcmta+xuCLgJA79Cyn7VTfxxgK//cel6C3MW+l3VbshdiqX5HFry8OePP09L2QLU
Xmi+EEzSOeQm+XXXw0MTg7t147FcpyrBirbp1UFBs4v2vqTFAs7FRoFduh1Qwj4OrHctWIrrdpk2
LC84h94pxOzp2pX9MKbOOr5J3P/9XDLDAxvQhxZhSIG/PuE8xHNnZQVPKGh17csyjNe/Nu1Yl1i9
O+Nf1lJ6Yo9j01t8jP80NqTqINfopsKDOq/l+jUADoTmIGd7S/9xzif8yCSbKduFTh0C2fUb/blM
Jm9MoedA4UFx6iZ0cve9XYcbzPDVAf50E8CH/+aiAhC/cXn9h6jOqAabJyPeJT89u2i7Qm2bv2T9
cRJb+bfyCpSTg7XB82J1a5uGUODKL4KJf/BWR15WlKbVznPq7S2I1O8HKQcJ3FMHrSge5/wWxYlQ
dV1XD8c8CQuLtVzHYkir1rUuG7d16AMtgfGsQL5n6a5yN0Otzwcv9fDGajZXxa/HChElkDDyULNa
zo+VBN0jFLkt2nNhuwFuL2dvO0hlPL6XpFY4P4+Z+t72Sx2lFq4OX5qSOOi4VlVzi2DBJk+s+ebT
UjvR/NaRZybj7Nkiw/okT+LWIVP6dR0XbT33eEyCzkKUCs0JFVc3lg0MobeNO98S1J/mSTafrDZe
u31gTYOLMXTQnJx2qZ8G0WM3+sZw/Xb4kDDRYobgSH/pd1qOtkH2aMVwxcvo0WDHuONTloy4Q9Ka
RFho07F/mqtQfI+XSt/CVathsIQ26XuDUldMCDcxfIrDud+1OhJkeI1cD1OJdxgWI7V9nGc3yd56
7t9uDy5KtAbNTMPoIZ36dSgROESG2UIkwV9CaN77qKaa/WmGvlTAJxzX6GHSutP/TF7elN+GRcbF
PXVsPXwJSmeyUrcGDvxa/P2/tuzPwANcp/Q7KXYaRWo25W/KMz62WZYX1uKI71OL/Yceq5k823L7
WLxzsyoOr+Z5tCxu95W48LFqt0g9bMuchQEeo+0mp6P2/ab98Odpds3d9cvKo6D6jKjisgdsdF6i
acJiUzTjskNgNQNGZh4ZHZVPLwe6WKYQ6QP/onXXYsPzLwJM8K1BQ4fqAYoW4Yg0bsBfSbujoiFL
G2pernRwAZA+mG46sSz+1QobYwjSzELu5cJPRmn/E4YxSI20H2Nt1W9cWr/dCDTHqTFwYVLRh9dz
diOsG8iEMbeTA+IDsT5iyGS319bUZMOhjJdBYOWVIbS4m6Otbd5QxgNL8+togtpFXo3zlo4bS++3
Hg2qcdrjMJGntes1LlboS2wMVrJYmj8QvMhb8NRWsij9VXjKj9RlyXWAzeS6yeZdSDN++rI814yk
N1JzKny1sE6cuTBFMkQ6Wh3vLFvntrywuynX84keDs6PFwDb6u1RN7qVP7yos6qPud1uwRfZcx9n
KVXS8APukJgC8AB2v8Y7pyYVw+B2U1k27RDqabZHb+UT4J+Vlc/UjJtMsuRQy3aw2dzlxNviCTdI
a9oJkBP8ylK3dt8d7Wruq+Rkz7Lk5es6QM0G+Fiaj84CEAgxEuh9Nsb7OsLnAj8i8qqZZlJSmaVT
1A31qa6ITU0MQSg815A3ycdRnHJpIc2TUsFvQv1Qqyhc9L6DKLJ+nWtM6D47bb46zZUfUlziEFcN
Px+0HfaZd8qUZUmN1Xji1nBpq8bHUqZAQLHa1X2D5giYSKscZRqUGSO3n1Vi/q0rwzG8GwJRmL8j
vXOCi7iuEyyBS3/aAGlFDLau3ll1GGJCiqth7ton2U+oOF92oZ9lsk8tdLQCMz+CzO56sVx22L3t
KKLnu9enBSVJS+C4bTqiBif1HAS4LZJ346u74Um7PWYrpZYIoFjhWEEqm2Bkd2aAavnKLKNqaa9t
PVJjDCDnYreXBS6p6TGfpZPPV047eyy8gqooQ689aTPmNho9DGzh6m0m4x/wwHpmXIIF2fKRHV6G
nfyR5FIyT93r3m+XgkkvxxoVuX3WACpGxfzlp3YFEBBcoP5Q8+1Dt0/aRzd3KxjIo1dtj6prhuku
CbP8R0hrYPyEuuHSfROqsfVN52g8JlJSyRlRjN7ZCqzMxJIUzOVcWuZD4a1wTcGObKJvfh/01ntn
FaaCCUDMzNYAeaMEZNHYwafQpfB67MSqlv2MFsT8GLqV5JGrl2ctfOq336I2a3ByHWRJyPG+cxer
TE6TZTsjRnjz1nYoJGqg3dNuam1zTvtTTuEojeO8D++SZBOJd+kuq6mYlgt86OTK9ptkqm7dNsm8
NBPBMK5pXVdVCz3ZCVuRqixaxnsVSBU2ByHsCYG8HD61vumVNeHAR+Vv6+W+T4D5n/Ih8DgVCgjK
SbDDPSAKPi5rPWCaNTj4uIqp5QTCSWwqNfaX7tZ6X7fWMo8s2UsEvboNt3LbyU4t9Yx4XMt3PMKp
aNlaUC8D9WBXXc4Z3wR9uT126Hsz1viEy+0RlLH5Nb9n8VCpAWzldPexIzaWYAVih790aJx2Hs3g
qQytuwrnbfGwdZm5QkQDEe9CZvnEYosCmDXiFGTK/FEq3TCcIx6h8sfLLvOAYfIin+SZfetuiVTo
PHiYGScpxcau/DajxMlzBoVY2SscMWbShQ9ZlmOtHVircpCe/MuxMlyjk8331VfF0ech+YJqe3Ih
fS2yh0a5xgSh5MZbcEuIY/fJ1liJsI7y3OwL1M05O3MaCUiyiHIKlbvramVuuyWPrXg3S2qI7xNM
gMRj5852eXJ6isZxik2OgwWD77Wr/MAJqJIHZ/U2/iUqvQ0RmoJwt73JenKgfvc6T+jG0Y5J+W2b
o73Wigv/5QuLAj8BhXSFsyS38zr19P8qv5v/jiadz5+xaBbIrwbeQmMQXmij7TTuWzBwB2fp5u7g
56yhf9rB6a1bZxiasjnSNoyH99OYABgIOx0CEC+sGcmQcd6s63Kac1Xs40p69YXKaZvdDZRd6WVl
WTnJw1BZ1oItaCey/BHzWpcHzmRNofZ1S3hZwES99jQYP3zBU6dxc/1JbFGLkcgG3KYt9+46mH20
TPO2XvdJP/FD1uam5zPnkbkqYxU76/UUwVL+Bs3SLEPdzH1wiXt6AE8Qi5c6eZh6f+SltF40c0qV
3vQ1liXD4Cytgwnk/S5rKBnPHCzbFFJKRlnlxpuVEDcs2AYLCmhkTuo4FZWbkWUSx1cR1Aw2tL9I
ur67IhTmjOvGyeWa87iLLGvfgOGpqKK+XGwEF4FWp6LzRsDneBw6xX0F82L5vm2jua9fYyXfycxx
/XqXl5XMCDAbazH7qFhXj/dn75sO0ev1Kw0cgSd5udJcQBhszcHxTbj0Enjh523uK4X5BC+LptAc
4vXcmj1hb465i2UvzKXaLKO5PxsQd0xXhZOwGSo/Mlv/9dYDVIK7z47+bibc/+nV4d1szs0oxCES
uzpoO9HOZtRx2w1emkSA/Z/fecIOEip0q816yIPVNJ6aGIUpC40MmyBmqpect8KMmnnaDaFkywZh
UYz5w2pnWzV8klbWW+Fuscu2P+LEWHaczv64sCv72Mo5bf2XuJT+OGKFFD2WpFn3I3sw9q5kxs/t
9TT1AweEtvyWF0S0DLhD7Cmg6bWzs9HEFM7L1VdGtVk3xDVm64nGDy19UKDqzQn08glRCWQUbfSV
ooN9qEVlLtAAGbcSjqSnu5zMMASIMxFIBGE/fSrdweqqxwH8CMOQZMKy5dfCzcyo91s0cFzuZl1l
bU0eDux7cO7m2o0HzkY1mWXutY65lscGL8bu2HpNza+sqnSYdLtMzLcgoq4YyI4l7V90tvI2597t
qxpTWOyfvMF5lzdByVC0QgXAzVO1WLx7kwIGJvYTuAmq55Fqish8fgFuK/sqrHDsq8fXsMARpZi+
d+Maz59Wy/PYjLjYTKZQXZGS7vx6MsewKCJhHrrzTUzoGYTEhBSQ79FDRciSa1/M0G2GCwy1S6bj
NfYQ7oBn0w55GvMl6yIhIv6wDH2oHoYYgwsPP8a6yeDtVOYN0eue+TrBPLdsItAElia0SiGpurhX
phwYre/D04DRyEQGdmOal6L3zKO9vkVUE+y2l0M3tTxa4I0g3XdrMdZsEYyvWt7GaQW+bIY32w/q
Fs8Ns56bsTVTh4a32UWvgJCuqEMey6s94gBPqOePAw3BW5aUPmiXBH3byB/wqfCE2hPhQ6Y3K8R8
TVkNE5aci5xL97qq8lHA6rZFadcHy7Oi/I64H8fWSFlD81dSZHH/FCV83m7GpNifTkk0ds1fflfZ
9PV7iea2sVqsh05dOBrf3H1QVwH+3INP5LmXtHrKz+DQeviysEg3MC5FT5mzTcU4JvN9W27b+rlv
Wq9G3XUoNqztmqF0CcMwZCLmui0meCZjWiZBK8p0a1E6wXZaLHFRfdL56vJHvQ11H+7wUq1mDXAy
01GS9rOq9aHXNJmSFEBnhcdFWbGg7nnfgNJFAYy++UfAR5pQ5i/cLetTxqaMnBsEblrZPcSAcmyE
Du1KBdM7P0HsZj51OCs5HHbIdbx3HApW00WZjObzAf3HWh56qzU/+ZXT+RcIoZe1dahdd67fdaMS
dnyhexSjtqs4WqfGox+/FRhFbuNQimzX+5iiO0d6g9nKHdnIVl7osbV5tqJvQCaINNGbQ/en9orG
GtCmbMxCWVje5sQDIq4espeo+fXI7oSbAIshtrEqTuIwNGc87ZzEwXk2lqv8No5dUGDRmaFG4Bwm
0qH6g6xRni04nKs8wLgNJuFn6ZYxM7sgQxlO6ZxsDk4Gk1MtYRpYEabESFh2QWfv4kgsE1qSm8O6
CUU2jC6NdUcEt24wm3C1bgeTtnkvl5zU3DPVzpXrylfwXn6lsXM/hsFYb9ZU7WnFmqSMBGTkyHjJ
TYOhMe/lI6u1Xg9NwO6VkKM2fZ9l2h+PLNqEK52FQjC5PacnMpHP90LFa67nzjN3vbdSFvEwlTWZ
ruvn5vaGQalmYO2rm7X6SOE3k+Lu9bgAhNFwI8xdZ059Ar9scPSupYtZDDdjDYNFPJAnZspJw9JH
8GFXOsLkK0OkzNG+jpaJMWVcmwsYf2t2KudVxMmOKICbTV/RGUKEBh5Z+RyTZgDp+/QVL2GHLWkW
iu3mwIuXOeLOGJXNN0TVQTGmbtMZsIisra5Rx3L25VBehGj0rfEpAVWmD2hCNv17b/J6l7meGTZO
DVZNYGely73qdNqQOV6u8SaUmjNyDcLncXlJY6xxzJ0ebHQ4NvthjFWxo0M0cbLZW8Iq221FsvEq
rwXEdQHh1ZyigriVBOklcJ7yhJLNYHkGkNPAQuYX6pcjbyqgA6nT6+WadZZgQsrYsiqRNnlNRSVt
MWxjDXcvkY+YMnPmeattQgU3zs2hOr2E63lWm3SwpVtjEooVH2f69Z4pNTham5sunsXMBRGPjgm0
7B7l4/ZQCSsprpduzVb362oletlO6P/PetmzQuLkg+33U5vvGzQt8icUAabsQ6LWvrzYRGFl205J
S3nIY7N+aj/1i95fdzklCmfAJDAu4yfKBPbHvs16/bVYPIODKnKm8eTXSgBwV3m2PnZZWS/I/G3e
dsq7yds+Midbb53GNgm0uFopP/ZIA5TtVj5qPA/sL25WO83BVZBSLIrLyYLrSu7M49ClCPrO7YOo
+y2Uqag8EV9Q97YEF9m2ruVharX/zckq7V5azdTL73JCMlnicROdGk8nfXOFMo4KL7dJWepDTUcu
e6dyYfbl2OSSQdc9Ad6PbFMyT/bhiB773geyEpKzoNkQXKwtJ9a0H+vORtWJa9LPxK1JzVCsRuey
aaiRMXIEj6gIj0ePfqNT3QRFP27fXzOu1yibMMBEPS9Fgpd8xcI0mcXkzwVZZZ50BPARCpYWfsbt
DIAOmmYTsSjHl0Q95/u2+5f1r19iKPdlV+l1o9y4UD1ieQjAl+W3l5S7zDYTar7Gua9bAua4Cat7
uzZRuOVNvf2FskH3vVeriOiw+Gbej5uHEBpSF9Fcdy7knmxRHNpuzArbF5N6DUdMaC1kb06LsdwG
eTNRIpPvWjcuZqzHLbutryK1hWW4X3NtjgxquiYPskgQ+PjE7zSbv2xrlFNSahmkkl1fOj0h6Owk
JeDIjBluETHr8P/cl2J28h+cSxVH19atTnIoey202JGVLdVHtlRYGCOPdbCXdAxAimAGjmfPHRPY
LXd52cbIwwnb2/BUw0AWWV/Ql3p8ghQwj0/EErNE9wNW1CM+QDbLcBzWSX6fpIXWVDpFYHtK7otw
8OfdvNkmnxLrYnBP8MKb9SsOZ6b8pfEyCJ8kEBIhT9lYK37PX21zCNq5Nud32ynbYZU/F48ievnt
AHQKhKNMS6szw9H02uYgHYgYiI16EfCDGuMhvMP0xtwE2nExuDm+nmHsuJjyRDEqDN9t4fROiXhs
kCUydQIUQur7nlYkExa+3EOz7dU8TvUSzg+2Z7IN3DPN8ZU4G7FoYLlsCtR/xtrHUvP1kjZFJ4a9
Lc0aKJ2AMki4uHM4nNbABrpI0TTu3JsmaM3iE73dMt8I1Csm2h09U9Dow24c+TA6e/AldOQpeNZh
oDMWpn4FD1IErhJqHjWWNPsWPZ8kSdHaLWEurC81gNpuqJjgbUwSjSA1+ydrkGoId4kz4cIbT0rZ
n7dOUHEHaNmFd5HoXIYN+b98+Zj7zqw+vt6pdtM9F08XgJ7rIYuybv2e+XnvzAcPMJcZNKQUGeuF
vghfm5DbDFNWaIuT2bLZ5W3KS8duxxVobs3BcdeJW9PzKQbvIsutGQxbDM44pYgQVnNz0Any3SMv
QJhvuX4tA9CMNZEGBYiSw2F4reVRhyVymKbIHCKvyWKuspGUop7DegNWgg6JxtSyV5oFPKk1XE9R
76mYMHldUVfeDWOwmOpQPlIRuxButzAvYPlDlHspjcYoIZbIKxmtfWS8oHo5uoc5xxoqaqZuAMDB
V8it0AT4tWiYd9F65geraAJSABEJVU/9DtGN5/uzVJF3w7i33V01Ue972kSV28Rejt7u/MJdlNx5
Sbxo9/Nze+a/Ig18bGv+f+4aTuvpb+qQpI3F9L9uxd+Asdof0x9/6/TU3n2rn8bzX/r/kHiAaMRP
fazfmAe3T1r83f5MO3h+wSvvIA7/FbnI6gHgcYFsgJ74N+8A8sC/4A34Mdg8TPGonP+bd+BBSXCg
GxiME2ALAp9/8w4c/18o54NJBFHnAIHH0eZ/SBH3L7208eznn1H0Z41VtG6A1ITIHoYAPY1S9a8N
ShoxjgAK3t8WC1Hhvqe75rwr/b50/7YGDKTSygLQSgnMDaxjVg2ETz+N1esD/fwA581II/uDuHAE
rA1DE6BFZ91msYiqoJejbtqxJ0t11RAmH/ycsOJyxU25u9IrmJD7bBj0aKVSauiFVe1N+HPmzmCK
luEIsO0tz5NnbfSfepF2RM8OCR7AgTByfn8u1/aCibvJuXHhGo77uMU9dDeIeFG7UuLxl5JOcGeM
2iPHKGudULL06lWA/4IcdY8NK3Irvo9Cw1XQjrPzRmvxTDuRBilIMLAewCoAtpNInM0c+qa+23lA
JgWdmXlvtzbVEa+z4ntL23X3QyPJO107JXDro3LBYafaj5r4O+fOPOAHFAwPSenG6jp3ESI5VoFK
xP3SKBHcvzHDZ11dB6ImPGEWLZp5uL2eC687LQGqpV3nerN1pS8VB54Re4wp3uU9MNRDEdbNU9sW
8/sSpwugK0s/Bhe9ryfxRlPULKafJhW4Bdh7uCIw9Vl4v5FGGlFkugqd5drNIoXjm4OF6e2ybF6Q
buUsuy+C6lmRvzFXZ6AT86kGzGxkUAL4B89t758Aiw01dkRm1gk8mBOo/bwNmLGTSdk2yc4W9B+3
YJA2Wsm+0KcWQAwKZ5Yk6vjzRJz1g3kM5gGgP2w6YHzJuS08CW5VFH1XX1P2Kst1N3etz73dJ02h
T3/+qOC3cQasB8cB9UwotL/hHmoAR2pslp52oHStKy7McL70a6m3tO9a0b6BqT/rswNJ9M0eoHHK
xJqj8ddTrM+ouOQ+tuelRD1t370MoVOE3nUdEet8GhpCrcuVWvxb3my/fbSPXCBsZL4k3Bv++PWj
LaRJvYRGylVoOVKf4rAmNyw7N3zXio1xtSRQzEOfz9ZbygvnY/zMFOYGMFhg4z51BgSk/Anu1mu6
q5GAyt71E6YSx5fjCMFxVtKfpxS3tDPQEhAz8Bkw5omajcz+OZB7FJ3OMH+Cf9laa3vIrXH9QTq6
qgsvRzrswL5umx2sj203JDI8yEr513UVZcEh6/r1nRfhtKBKP7lcu7XaR70fEvG08XVG4+qwuM2y
GyBLpd0wqavKr73PfRIuF71thQ9LEoqdHhrn4M3TnQ6y4oNpYmKfXCUZSKpjT7pS+le2BbLdelJV
Ne5GQuofyZQN37t5VMfccqrLwtuCO5bD9xqw3imwy+mWemW86wJ72JGnOxfIvtYBPAc3vh4A4Zzi
LYk/WjqI34k2aUB7t1g2dzC7bBDiN4Nu+z3ldSQnZINgaW65DZB+8Qm9x+GhiNwyXRVS3e0cyKsQ
OAA28/WnpSu392px9SHEO3avyKFPUzKGF/nYFt+6efoRTTAO0sUv+12ylFuaLda2r2lwnpJE+zuK
uIpEO6C/2xR+d0em6acOWNQi7TrnYqJ6nC6B3T1mzkIxKNRlnA60vr8N5eyesjWIjk2QtR9zcC+H
zc6aPdezA3qKDnuKGAz1KZALt35Q3o8o1r4P4on2VTg572OIYw+qtdUP2pV6F0sUqa9waIzTcg2W
5r2HkG4a8SRwufLVHndBE1JAnAHBfQ0yMpMdTIr+xm3X4Ep307YLimw6oc6VnOawo97YeFdtEVKf
8nvqYm0P/6ng15p5nPpDCLrBuqZvv91IOmofs7gsvkjVVNme40G+K6nwf3DizHsHF0o91r6DYnOh
6NxQArjuQx+0k4hxHlkT3xnSHv2HE9374kAiN7XpUMIG2VPCkX+XOrh2UX4fwz3SDrmkX231Mqg/
9LinV+OdhoA1X7XZ+jeVMuPrMzppJdeRqglG9yrxo79oeAjsgzBvvChAU+XpJKLporUHEAl29Q/y
Ag7yIONykl5fpkVYqbs+wgKsW+TRjkqyb7un5aqnnEkNmk+rvwlEoZkh5W/RsXIFGSC9zqOcIxw3
XAQph2Xdbn2qTRSoHHUAA5nVKVXdD7RYbqRLK3KN2n9CKk7p0uWXTrfWH6hYfkbhmNp6DLALPtqS
ro62vzgiPqEa4e0mFDlu1nzGjkfM7+C8LydgvvrgVSVV6Vyrg3BLELhWtrLqICFStyYDIxHZTI02
ObmuBBNUdy3gtnX8EG5ZfScwsLinhbveyNzrDwPM12urCwGdjZECYbEtA2pYExqjaBu6SuWHIKqz
IY0wjFK7rCj0k0dJO0CBp0zoJenq1kGpu7yOi6Wq/irKrLK+CIWNCm8SL0hprUkki9suoZr+j5NJ
50fPzEGCabzhoVkpHO+Xpp+muxhWZPg5oUuWPUI0cLFLFJuQ4kqFtotgUqsUyDh3HcMPYP/sf4aY
phfh4Dxs98qPcySxRGz8fXKcj44vgVljhXOD1hzZs3+pC5+nGlfpHfDMKG2Br8rii108qkEcTWOj
IMYsiOrGmS7dMZGtW1wuY5WhGrfWvIPyLGMQt4rytnByIDkoxM/xTd7YmIaPuhHlFZrdwIiwuNLt
cANVyVd3ESex7x/6FlMxQE8D58rjXJSavDNDFwszOIr5O6+q8/Hgc47ijRO1i38TdFVQ3oKk6bd7
nwbWvHct/JuetpX9cVt3pf/NHQgcr7p13D41CUss30ly7fAuDHNuJZAeWfCX7h3GZow5O3ajBQ92
czEDz8FWhVTN0m6Dl9jWKXW3asuOnjNRjK7rPkf6t4BidY+DRhx+rMO4rQ6OlyzJvGN1qoCSJoaT
KRObAXLouembJ2OMBawWzef22oVfWVzaSOXkEnGiWCz04G1mqDhEjUiGAfn+sLkNp8X1js3Yew/A
5pjvm95uVj/cWXBKZH3rVLgGw02aUd2Odv2iFWcXpzx9jtVbbCZ3bvrmiCpe0mCF0aqRva9iD4er
mJI0fayy7ICqFtSsqQKUdvQP4Ly4qFM0viIc+LSaVusQyVFFpyBHb6QVRR7Jva/8cj5h8rvEqeUV
cXuDD0qZXyU68v3HRIMkfKqbhWmxYrtT454wT3JbLvxHn0g/Zdwf8nb63+ydx5Lcxtqmb+XE7KGA
SbjFbIDyVe0d2RtEN9mEd5lAwlz9PCVpYiSdmTnx7/+NGCFGs8sAie97bV5cbJrAx/dhmhpUz31r
VlAri05a8SVq84pDOGviksGMv8QEELQc2T2AP5rrkUNSqEdw9MCiTpyx/dBmXZq/dIONOo3utpVP
KrN6B6myXBqOrGSsEbr02MyJd1Tkpwg/mliqRBNVSwbJgt6MHmTkKMR7wQUlom+HTauWK5iEjmQs
no0+zN78tLC2Rk4AcBWEPU2xquyPqawSFY99IkDt3PndBTx+sRYdnromg7vPrQ4FieW9Mpa/9bjV
j7y9Zjc17EBR6EBV4dc6o42bql0/mksSdXU73Ifj/NFr+OWKaPp9EhQBFd11gkRh4TqzO3X05sR4
MpFs7VeCnrAyCxl7wm/5lbP5QJlSsQlJprjLfQ2nl4feBrmkC9nZW5GksR3xaeiP255Y/x2mxvB0
Tf7ZdmG6IiqbOViCdi4J/TeH6pFOqIo4bMhSuiAh25FjFdUpC4LKiUa43RvfJQT5iMjIPNoIJw95
XVoHx9KI1mt8t3k2vVrEBviRF6YqDhuvj8xauGc9y+UkUBudbcxgEd8JMcINV7U78FlnXesFGMQ7
99NOu2rvELwRVfO4wsKNzXFogv4B5HCOAiRGR7nmatuo4kustXzsU7eJFKJ0sEVUHNbcZo9twT9H
qq7/4lajRRu9CLqLNJvGiZas8++KSdJr0ThuygNvteJQDpaOXarqX5DmSaBwMHqeedgGltgBDTO3
cpisX2GC+rBYhPOKZhnrZ9W0Vaw6ozej0KQ/fMzVoCN2K9lvad52X0vAQ3fnh2kdfBcSTeGtnpZC
RQGHL1unqwpGQJVlm8YNGjvqmkAyDNkjZOvKeIBmthq7p5yH9SlNc/vTSdvkXDqTfbTnqtWxpmR3
73SETkWBay+HckgXYyNbPKFRoeV4mtOBdIJBtvfocxioePcB8iH4l6jz/PK5QQQyA+lr+y1Ht/2S
+8VMArpqHwcqMI7ZdbHfiGVWR7OfgRqkVPl2RcdWxnnuip3pdZ23RW44wNOLMvk5kF7y6lp5H8Te
2A1mNIJa5hEAT9hEEh1wE/VB1kbVWAwH/uEgjXpt5tVGDQDx8+wP1m6UI2GaNIBHnePw3NIFxnXy
EWU+xmLsxsuSS/mug7x8sioUEVHYj+ubc5XlYxkiB8fH7+/cBkga8d2YdT/FuDkLCB9u+1MQLOpl
YOF/4ECn5cEC9L2TBMYehpHGmHnG47xTsCT5lpBUIHgDp3gM5u+Nu7Be5pvU8VJ1KMJsmvh8AXkh
xkvXuKbzVWd7SY2tla3zB1pdfzvL3HrSowpj1CpNTOZrulNydvcySdudSur8uSRkBMkPdGUuXR3j
nnXe+Gh7d7NgPtrYbU7EGdSAh3M8I+ItUzSBsjcRWDamm97xHQgEWWX6NmQ+vO9zc3rxcn9qOI6T
6WV2muFEUVV5Kceyvuma+obGrOHH1A/JjUdk3x2k3bAz58U94C5FrOZMPhRAnp6oCynAmEqBd78s
5GU1Cy4xZWO+5LQwDh1ZunduuxofAYvKHFfGuv7gZrVJHXK85nuVL90HyPO0F2Pw024YMHk7YzBu
jdURNDimE8tVHhYHkbOO1TIw+g0szldPjfLJmLgvZJNb+0JV637RlmS/atSNPVRyi3X3cxxKMrtn
DLDYZrX15LEFb3RdZwd28m7bLO6XOxvZxlL1OfXHdNdPSfhgJrb5PLADnEym2NiW4XQLqi3iNWht
WuPWYUvwnv/NVYm6NQrUpoExZPtWlLjjRecfXZMIvFood2vVubmpAqByQ/QXUqhsph8kjv08KbSz
cNpB6VWndkq4R/rG+o64ztx1EHNHtNgmxugqj3WgDkniOUxjugudneMyUa28oF2Q18lmNcsf0vEz
xGRGuNUw7Qw6w3JovKTaLN7IOgqtv63DdOj3s+VMP5ZJvHRClqdSeenJLdr0Kpl49CrH/8WO1T5p
9shb2HlTbWEXymY7Bcb0mAgG5E2gxu4O43jj3yw1dxcejTQ4Z/Vs5jmC1MAd6fcZXHq22sW7zxvX
eCbpKwz2gU7y4lA0ZOxFqGmTd2YfKi2HcIWK9OpH0zHtb4vs1b7NO1QcQVqylFlW+RrMNM8Q3is3
5TW00CxpFlnLsDrmrf19nHT3OGUzc1Sf6Pum66cTLoeUM9u3zom3oJJiTnhKzIDM/hYtTz5bjHQu
laK9J4MYDbZxlxf2azFY9sHLFkBAs8o8yP/qZsTRuQvk4J97tFubQXf1D44yqOvMmN9a2iVLBJF+
dVyv+S7YANEnoGOhUTHQ8+0s/eXCvU01oRbhZe4zDzFe+clqXFDO5odYDXr7oSFVZ0PF3niYG9vb
pWbKUMZ1kgFA9OWxRjmIKa3Kn4qw07eC8b87aBQDMa7I+l30Rvet6/v+VmD6iK2u7g9V3hsfAKcc
4mvV7Lii/fIQULS8A7JeIfydxPolJzHEq+9X206IlLpAV2xVKHOPxBPpoPoqfcWWx8m4FS3mtyHP
8GqX7Vs2yPLeLiv5SBlVSXY2FGZmLGaDaLO8CXNmMxNZ5aHr9M9clHKIda+8FulejmDUL7v31S9E
hPCfBbXhuc31h55pyzT8gapH1nFOK2tUmNY9Htr2hNKFhPLeVmdH9MHNrG1xe60ne1DaJtlsrX37
oLPkjLBb4KVaKz9mq8kcJHmWsx9yY5q3WPuGp6wImrsRpvYjrAZuwHw1f2UAGkz2CevqhGxxA1CX
PAlzMG9bT9vUjzATXhphDzuZd9qModS9U5eYPu6PcNqjLjlqk0q9FPUfsRTKrSM1WKuIWNGHrxGs
/LpN6k0z63ZftWKNVlF476o07Y8VLAb/48g5xrzPBxYofycZWbd8AF+VCN+6tERCX4vwUaxWh36Z
DsclqauDNRHtYPWl2k+9LI6poJMkTed5iaSylotR2ch3mRDdN9Puh4erehpIxHV5Cf6ZldZ9MeQy
f3j0Ou1AgGuxnR25skX53fc6nZb7oF9cHRkG4gH0hNSzboAbR5qGyuq9WqtJfScfBKJztUK9s5qS
N9bIVvwI63T+4mFJQwBf7AV7W4F0Ez9S5E6LeBoFvh60RWZ7qUjV4MTE3UmlQJBOm7zVZX4GMkrS
S+IF6BlLkKNPc0o7/+Bw2I20rHvuG17c6aUqHTLJLZaX0GjCqLC8ob+Q6ZOMw9vsWXrqYf+Ftp0+
jwcrGLqavLRckT7DaDhPN4uVWW+Fton77cSb5El7Y8qy/gIrYeTo0FyL+3Kw+rlNUO7AgXcxBk6j
OOnfdxiZgQzcYoFkl0SmV4k9CMzgRR5x1DwafMakc2/n/K2Nu7O56ctAIpVaEv7PorIEkhcibu25
w0xf6gqlvhneriOkPAG6WujnNBzETUUts3fTTdL03sfGscubdZqWZJt4VeBvfGwSzR4p6FUgvvYB
P7X0FSBilqOwuYTIGd3HxXZmmKmGthi+E14YO0IOdU198e/rMwd3Mv8wMnLBoYfJh09eJP4eZ2dB
BCjsjWlQf+WhGtZHf8UTIThTMP7GuGAWuV+RKGXnYE3X4kzuuPbvHWOwCYp0Mmw9YAN2xh/CworC
pJ8GPYfhXJt+egyWfCwOV7/nbYWZY71fCzfJcWnUDpBmsrI8joujfMKZbOUHJ4QZ9nxnO4rFn4xW
xz4jWrpmkjkIbmrCjlULPNH1OI3iAJdJfT+tRmfuWl8oUJCSWfrYj9VSn1FMA32b4YSoYOSkgdvQ
STq/uWnRBCK2sGK0W1iJROwDa7CHPaMpYEFazqZ1XHKiYmJYoSFMI+Eu9ckEXhg3wg9FeTP97i8z
ctmxBGkm9GNnUTa5W0cTA3oExjwsv2iskCspq+kaeL9IF0RJGV9bfbxby8qulFnb8sE7huS/CAWR
wbkmFewNaOcKs+clQuWXCuVqca4th9/d+Iy23ziMC/ueWaiQTMhW/2C3lfVRZvD+fVSzrUl2eEfO
ZPuzGnPndBAyyXWWMb2FMI1BX4Fd6Y5J5ISG96tXhqWf/5RvVjq4SlTQx14vFhfXohcNRIIyPNV+
wjbS0WEcZQkj5rOykhR4eF6CLvLXqTjZKvPFTiYFh5Qlh9UhfGtt212fdHazY0xeii1Vb40bGam3
NvdFUfA+M9WWAIurTf7mqcpT61tS+AMVESqd3Iw5DpYs9rg0DjwCp/CyMuoa2yvxJW6aVYk+4sG/
2g+ZUMTeTzn63SxBXgHMFYQ7UhTqYdebK+8asCM8W3KcA7JG9RU5K1O+TBI3kKwlAxPBLne8qYYc
K5pkMymrzOKp75itOPjm/tRowU8JX/sBMx+c2wll4Rqc3AST1ZGJh3YUvEBXVlT8/rVKB3/Fk12N
YR33ePb6YyJdE0VFaej1YqjK01Fbd4PeLWMd2Ntw1VNzO6n+mrU8j8aZi4tC+FGK9ojY1ZePglq2
7iNUFjaMxSc0GCC76E6smvZyhhgb8c/JwGsOhC/X5mOG6KTZcBC66ybEzl3cor5zQ2AFSzU3s2jC
DVrpLtmtDPvMsE3ohRcWoz6PArOca8yIWAdpCrBzwF0Ryrc/hOl/6OOAaYYwLmf6HX6IosQUbQnd
fy5og+7Tmq/ogN5Rqp+k+4uSobTl6x5TWSOYJxz2za9q7jdURSxT9pp2Px2+6g8wotI5DOHcLjtv
DgMUlXmbOJuFgyHZXu8wjuiApf6ARIZLYyiq5fOPm3OQFtdoYMqwP5gYFLMSsRXRTYdGWwjDM88G
GERXuqqTXdTutKsYFL3dIEESIYVQsm3LQhVn7AEN9jvHGZpNhrxrOXmLLdM7h8j4/lwYDa33jKJX
S5zK2oK9csitQFPIPFH7SbO2n28LLly6oIewHGPUxcVZL2GfHn00Yr98ZU7ZL6d1rRXk2U68gg9O
gOzQ/0JwHaRIXX8TcuSez+3+6tmV9VX9mrYV0Rzx6vDm7m1bc3B017K6vb3W6X6ysRVuFPWwwRoR
CthXe3fw24WyqwV6+GrpRulbgO2UJx4DXnnj0lyMKMk1uUx30L8g64bbUSvZFeHy2tPlcrGXElIc
IkJyfv6huprLhrm7kFOfxmXoe/XJXQuThAWRXy3jQ0eH02vuZ26/Dw03MCyAciZtzuk6me4q4n/z
u3DOs3YXFBiJdvYw5M5+rjR8VubOGMDjSpUG76Ej0L2OyOWrqpOqA8PfTGZQHFbk5O7ByqqhOLJu
hC/EIYlrTSPk3rWSd+B+xaubbepV9Z+mzlm7B0WH584CEvsm+yCZNoJ0Yzv+4xnxB1U61+jytsSs
Wk9u7rXpDR+S2z60YkmALCBTh9duyQbv9o8T0+/xGr9oicSRPCDq5GMsjrazYnh1dLY31MgXR7Eh
xK/IsG1wApPKfqDIYi2ONl/lsdOZKOJldAb1E0toMmxIFblS814lPcKK7fEFl3FwbQGr1PfO8k1y
R5ZgJRLKb7vJHuJsHj0mZb5kk5ktRYF7oKOby8JaEmZig8Sy7h6XE+BJtQyzsTebfA7vDJBPDCJt
OgbvFfnq1Y2YS+8HMEO/XJQxCNpaeCzqZyYiFy0rk+96n9gIip/9dOy5fedWH0VhePpSNam5PiIR
5C89pEUjMAhXUn5MDJmJH0XjLVefDOL84exgtei/eJ5UJQ8UE2lrFYFfr8YtkTpWt58wSpkHMtWu
gLAx2qT+b1ihk3mKM43n9EdSyxSzHRl57SWQbt1m12PKWjeGGbRrtmln28C4YYUQCtO5QTbaYSAM
2gmnSO3Ueuth57PfZU3B1iYhwIebCnIghCLIQ3QokQVszjws/azRT0pWuntgmViwbOLlJ/W5GicR
F4Vd14cuqYvvpSQ1hEsUW+EVw55hOQ5N3QfWLfhT3W/Z9AbnlEKaArZjtF1f/5yRXHN0mLqWFAuT
okiCRxeqDH/gLq7r9TY1S/3TyhdOAMOzriJBOjKS7l3SBU4fponl+eZqCZ+fgo6IzU2ejlxnTdDw
pZkFTpUj0EXXHQzDSGVcuXM5Pq0mM83BrNh6Dnr1jVeIJnWYJnPpYkGsRnFJtEtOYpx6epmR7hjp
l+/DfX6wsxrNt5Qws0+Ej0X/w0Soyx44zZnnD9HUZzMzAJxlRuXTUNvpJybsKfs2hXOffLhLwrWR
AG+GvyBY5v6wDFmij3Ip8o2zGuUKhk27ARNRQ4bTDVHkVrBNtKfMpwU8q4vS6wd7IK3SGC4NZoTm
NkGLgaYZxX755sLzc9CXeGTayKIiRlU7Sr5sAX3I0PUzy3JPB2j2W6SkzUKC86UqFBuVsrKUz7W+
d3Abc/v6a6j3Cy95yqPRKYv1AY0yj9WW5gD1WTejXBBWpVOOZgcWajyTQtS1B4nGzrqSLPl6WeVg
27c4+IMmMoiWXIgenVjPkmg1aFv4hiWzz0FHGne6qfuhEY+aBGpxwOTG2dyzoZc3RTh560nrqkEP
1OGQ9ufYKBeVH3OVtOF9kfjCvw1WgrmgWphYPECRjrRyRnlCO87sDCM1hhaYyJvvGnm4BQauR7X9
Uxk8Tq4EK6zSOuk34wD0IkFOWy+ttjWaCqO7cww9WOGNgRo0u0r1GXTH7cqvpfDj/6/t+IcK8Lq+
u/gNfNIvMIahaPm7iMVlppaelvNet7XnPA2CwKu3phAogOfMhbQLLRj3+7XiG/oWViHD8+8v4L+l
pc9L9/U//8ePdmwGuTx+pXnb/E0pehV2/r9DrQ9t83OUH+rffuR/i0ud3xAAXWs2A/4A2OOL+zPU
Ogh/c+hAMuEfiU4HLUA+9GeoteUThQ01SBOFECimrpJM1f4eam3Zv4UBTmb+LUSPDk1p/xVx6T/S
8q/6RMKkPfRY19dHAM4/JEoEN4+IOz1vNy/TskWAxg7XuOfBLB4cQ4GVevOGUBmThwOmnv4tAUc4
rWltH/XM0shms1lpMyHzM/8PWrjfw7j+ogR0XVIaUJ3SWUGKmg9j+/dLHp8VT26hafudrOT71Xpq
xtQSpU0My8E8P6l0Ji9A1UefINLq0hEtXUYeKRxHMzGWpxU0fds7o3o2Mq0IP7iWqwnDag+dNTEW
DoN1QWGR5fdFuw5XvwNPctz2tf2Ze4VJe3ibJF/IhUNaFJGIkExSJtbFEEIe/3LJ/N8Utv+QqF3f
KrV33ON8AyRI/rOoBfenU2fpnOwyhFTPGNiHCef6nAHVWv7By8f8KbeM9RgYpbGXxph/r92OHnm1
ZMEY1Y2fQ4LaxR0cvrUPkjD4CbtFZ3Habf/DK/2HpO36SglLwq7EF8MfzjVO6S9CSQwitjbDPKP+
D/teURN0SZvfVmZcFlf++07LJXiZ6RSkCFyLuzXsgmOBqX9Dtw6Nxsloz8RXtvnZw9S8+w+v7h86
VgTaSJdMxNislFf19fXV/+XVee3MmT4XJHrgw39qh37ekB4bxJNFM3idl/rVXMo7UfXJSfEsurhq
sv6D0DGw/6Fgvb6Ia2g0Wk5eB6qqf9xSgCWh8GTq7HzlGRXF32nKZFMHHTll5beUM3uz4HGNr8AE
c7wSMehfCfzxssJjbkoUdOeyX+2t8ifzYlwjYfppih0NRqJS3T5OCuI3QuB38KDId17j2vdO7k77
WVg51fPvC9bLGACteG3dpaLVrylfFd6AuPb1vpp44Etjes68rLshvqzEnwM3HZFbkz9nDsEtkZfa
uuFR438Ubmplm6q0q11i2C7SMK2bjZeM2QtG6WpvSvOCtGgNognF0y5shNVg1Ez1sZVhaUTpMphx
odzgbcTiHi1FMji8DPp2ImbGcBdCFYdW8eyTo7xRBllNmIDEj4l0sPfAKvtD3rOpktfpbWARTUxB
60zrKAb0aTthX26jLiPSDM+hhVa4dOOc5IvNNMgk8rsCpRYJPfmrWVDghAR1Oqxz3b+HnhS3Rl0R
wd0Fy36wx2RLFkl+ZKtqD1BT6iMJFMkoeXMJmB92PQLBEzbs9mo+LSgireSxVu3t3JQ1oEHvXhrs
cPvWq7xHy6VEpNNGB1fEepMRNkRRup19kfdSbu2g10fL6J6QWVSbWupvje3IXeAn054ii/WbX7Xd
tm69kNJA+vvySedgPioM0YQk34Ngul8XE4xGj67z3OLaiYkrfCY3vas2GbK552Iygl9p1RXZeaa8
5BZGeIYzB/727SbdaoNA0mjBTQTums+3qZ2pKjakXT95LAH0klreHvtYvp/n4WlBEbYr/Z5IKTSs
KKJFNeBxH5/Rr4SbtLKWMV6gdiLqU4xtmPMlznab7Xprto7JpPIvSy1uzAxcbdsp+L6sLY6ddvpe
AVN/GTiMSDJR2b3rtO9zZjWxR/AJZJY5bT0KtvaUGf0wlmHbJ3N4nKtJ3pF2/Wn1VyIiRNMHuGXE
LcErLfZ1Mskyd1sBfG9Jx1JoPsWPWs32Wa/GA3KWhwq0+b68evEkYueqRNDB3ZjsxJgMP8vKvXet
ZIVAyG5rom52WZUHX8bq/2DKg3ac0iayEuKCCkQc8RjmfGNQ0LGNbgdDVIKwE4PfedYJkIVc1C1n
jRmynmX292lFbtNaVL1ZiPMO+UqKMsyMtDaZSFFoADNujS784lGtIuWmQ8w1Od11S7nuyiIfnskR
DoE1enHfOy5M7WoxrFZ6Q+BnjUOf+JiL24PXR26Tm1ueGvN73czhp1P34ljozPtmIAN/7xpCrRFW
5pekVqYTjxXGVeKdw+zgqpWennC9na2g3gNBe3dB3/wAKnhLFelEnHfuRXXXwGLfTXYG0vRX6azq
CeHGaU2q9dTWdfJQEn14IcHDidvQO1irzmkGXzwAfYuivjIsDHJEiiBHq4Cd4Bdy8PydiCAjiJLK
ru+qdE4PxM6hnYRjJuCkOC7tBF4GoL4fpBOCJBVz9zY2hXNEQsPtVokTMPb4y3TX6bYVUm7dVTbr
tk3IXo9SryzuCYAwYiKbvxXdcpGkux8zyn1wg2DWx17Sn/A36G3NUnW+mr7ZGVIPTUHgN1cVWXPG
xgztKfLvKizikg7IR6MLIBjTtDqsuhqzqJ6ak4VcekPtYPg8NauLI76zHjGZtxvTVsDUXsYIZc5E
7UfWnBHLCLyTZqOzAwV7a4VHtKVlaNVtaj2uDyC+dTSkmrwJStwkYZK9t2/9QZ5M9rsNK2qDSAO4
1A/pwAQorryoGKoHOtxR1fl1dqytvvg2FQidzbIxf13Tg4iCrj9LMu/OPiZpQlIM9xmDLvGjKZ3d
1kSMl9c/jVWI9jAcv8HdMFFlKbKsDJnfTboUzbEkrilqnc6/6X1rhOTSyV3h1Q/1OrwWgk5u2hCf
eExlJ8eZrS0a0fmIhXFnIiU8eXK6FJ668+HKttPi3HZ5aEWGat24RKNy9DtIrZlchQNLon8mDuOU
aPOhGStgxmDqotabhhlVzWA8aHp5o9JbktjBCLsxZZ7tkiL5bJbEpyE04XHXe9UhXQg7hlN7k33a
flh9373kdlFtczG26MyIei1H4e5z30aJVIni3Hhijh2ROQeSSFJuUGHjWNTZUWS9/yCGINtkK9o/
2muJEqnBcapAijtip3qSSgTXN08+fTAaTbYtE98LuV9PRNb5PwFdbmhpeSFsbQZkT+57rbstC3nx
axH1eEOwTH3D1pofcDQ2JFckUxrpOXe/8I5Wv4CUplu6GNIN6SRFxII/R5qsj3uiAzu1LSEnwYB7
E7LBN7rCp086QTlapOCGMcG90JVIX3Vw0Wk7yp0xUgZzluSqGegfU4gAjNCm2Jak4Fn7Qc8tstpR
ITZ4wh8tszTKE+Cw/YoYe4NuGv2VOw4yjSrXCqs9htL6R8PDibh/XUywqqSe4LMM4B5+1g482wYj
L6idyQXUHpqwk1Bucz2UT13j1xcM7SPnU9h0kcaZORBv4rTI7QERiUYjRT89mubcezt7gul8GAEo
ugj1Nu+t85VzXvE23ZATk/4CfghpUM6y6cmGORK3XOYjC4zs9mrOmosbqvmWSB8+D3shiiRaxgRF
NSpGfUH/hxpnRTr8JqzKehlhrvYCjOEWrRmH7uIa0Ix1+IEtwTlIv3W2TREgDCA/V9GumXZZuW3c
ESm5NtOBQC9kns6Yie24LtRFaIWhO0afMu8JdZ87LLR6djYStXa7JT2FJpy19akqHoahePGhCoz7
WkCsEO+X3o+QiDu94BfglDHPYPzODfYe60KuX/KdECxWlQFtQ7eB324XNHU5Z1MoC3WTzp2ogH67
5GRA6Z9K2+/NjSdUc+wab3pCkdGf7HEke9M2tR9lOeoPvN7LJ58Ac9rYJNDSkL2PLdL0U0aiHo+x
emJ6mq1dsjb6s1OUB5APhu5IJnkO8J44b21nOu/M2g6tn3r9xKu4YjNOoahbo/W/EFtlPvXPSjyR
vPokiYxl72pe615ikw7zt5zPLU6COaLo6BY55ptasyBegY4jRtEsNl0sGsgGHnWvnUtLq/oFimYl
+xJvwtCY1KXbXt88JpyyyG3sNehYYq22AZfUCZIBBJxEXGkZ47YAmx5aXCB1Ru7VVvijri9dtQ6R
m5BpdLDK0TJuMEMo+yFfQyCfldyxn1MoRkpyU++nTA0MVYGGgrTs+gjshcwdR0rrYYycVz8nRtnr
no3WM0CL0v7U6ZDz3ae4wtBFfmRu9eNi6aY1KiB8ZxTgZAV4Tu+aUdGJbIgAhhuBkaD5mKZJfQah
Wr5lovKOwu/VRQGz/qyK4vtcanVqrdUmjIbGdkLYZfbu5S0L8EoeHPK4wf4okqo+ouVNbwa8W1Tl
6RcKd9wXR8l1N43pDdlS3TdLMxw0M9PCxuvG9gNtl5ewR1fmS4PcDQmMl02EhpDTheTBg+6JHMJH
fkJK3FOnUdxy/yKjm+2iIDdgXRATgGtsDKtGKrimLrONF/yqS3S49TScdKf319SskzmbWbENSUi9
KRmRt9Akwx12wHrLJ+FWGwFYgYS5qfD1zCrofuZe6KMRpq1ZOS2hOy2e7zJopndCcsyNGQwPRITy
I00Z6I0JcflWwocUsdEEuFsENw09n/Xd0naHxoavrXweqZnfy6gtqoSkOW3EaR5SAt5Lps+A2A4n
RXRyzTsj1eqr0uN8Rzjokecup1zSDL+QVs0DEh8dhIfRE4O/kcbg1ZTNDu1hgOChu6uaQkKKlrLf
pygM1LETnbrhM//VmPnSxCEyQ6dVFAk5Bu3TlDoENYFsysmOaJOHh9CsHyZ0cYSZB29p36+xUD3D
pCM/UohhWky5v1zdJc/4Kh/wxVo3c+03L4G99kQsu+XyLc25KzFpiYR2n7DeeVU1f3KirHutSkQH
k4kQdeL3kZNEQOTkRoSTW2c1Btkx5QDeJBnzF+rEAOAIuoiLH7dmem0CD0NakSqmHUJl/OK1mrIi
dntGToZv/MQt0kNGuvIsZGpG/TBPz54rjtU8XCDsqyd6KLnYq5pkAnwneVTItnnpVhS4GVHDOioy
BV9H9iyI6Fzmb0RX2nWEUhD2eZa2PGdi4ZDvOc3DxXJviYq1aQ+Zna2ynfQ7Txw6LBG97CVpHIj5
tbkRred/mKN87SrPv/XKpPisy1qd6ymctkRfZoys6phWxRNNC+X3JNO9u0cRmx5D6RQ/BmblN1D+
aZd7U/rKYGuc23C0LtdkyI+R7Kg7qB2F3jPngcsrK+kfhtZDatY4jA9ra/8wJ9IVI2vpgl0tyfuJ
TR4GR+pMrIuHKHDjh1Z7RqFXfP0On/w3xPsfIF7Wi7/gTP+WHvD0QVnKv+7zLym//kV94b9u8n78
qv4OE//+b/yJ+breb9j0xbUJAdSSnPb/EyjAX9HzE3j/hvgK/zfQNFqnRBCCAYbXDs0/EV9BPgFe
aJqNiCEgccCz/yuIL14WQLC/4Kpk/EPSmB6/5GoQxZH7d5BMGCNapOYKTayOOvhT/sbv3PWqvvg5
CnpBQsz16YMC0hqy2M8eyYw9r00S7AIwDm71dMuExcJY1Fk0WHgGJzSSo9lvRQMaaef1WdTM7TK9
OquexrZ6pwX+l+hEjKnxPHrGiSAYUuNQwUb5XPwv9s6st3Ekzdp/ZTD3bHAPEvjmuxAlUZL3Je10
3hDpXLjvO3/9PHShu2xaLaGqbwc93cBUojJEMhiMeN9znvMTrPSeb+gTMnccid7QbNQ2h2g3PdlK
YbORm54iH81yHbGO6IP/mhJiuAvF1OHrYGfQaeJ1UupffEMklGBwtsrOkjaxzKedSuYdF3yt6dm3
UFZ3uRHLxJRStq6RW64CrSK7jbZ3ggWcc1o8XU3jNO2gIMFro1eOEYVfEEa/LdivZC8hBPWN8mtS
pN/sPN1kindoaFCukI4fxk5saUEOG/a0r7JR2S7UAyouSlb88bPCWuUczHqRdFkxlyy+2NLNUGi3
02TFm87Kv/WjeU0hmCyxJvwJ0g9YC78EV36+zkwMAWEjP6V0+m710sNqxFfYGXo4Wyp2jlZEPwk7
ipBUv1apn3L80SEXFe21nivPac3GNe6/deb4VNc8uTA2hxWZ2q/9JPaTFRUOOHKKVklYOLUHNmHi
SxtUzSbNklvJnp6nnvtECbAD4mqw9W/v2qa4jeWSStnI9cT2hF4GygAqixlBreC8bZsD/NOx7Mtt
KqyvDRruPGm7bdKxA1LDFs77JDuD/kLLfkVCNMse3byVloevXj2MSNOSYuO3KrWlUUeNkaO5Ikrb
Rzmo35mEdEcmhhxq4/DdOKnsQ7ZpSH+0ZgtfDtCpoQ2HxIN9h06XwIZKX8ezcXXECLPKBn6ClHaw
1Gt4jHTYHMlumw0d5/qRksVAv0Mjma+pIof2TegAUsz5uHiHqJKBMQ+6O3hUA0MdAUHSaSszba5H
gWrQAJLvJLA0V8HEZDc5fYiCo7CmOFpk72fvDWXSbxOsZYws5jYolYOix/cUhG8F+x4Ags1tCs3T
j7Yons8kJC/q08R20TuS51hOegBwTeY/f18kz+Rc91vhu1ZSoGDLDXeMzB3UcaQEenKmHP4pV+Rt
NKJh5r4lOJQlWqJrFRRYgee7wiK8zPRttxKtK+XZV4JLJy++7g1UQXC1mJD113fr9LG+yjLc4W1w
FlUTZ7SBCmKx1GXIAdEOqr4LTeGVZly+NqXRUTk3R1PPWvP2IFJ8V15yaWXpJcW+7emfsOjsvN1s
hUaEPK+0BL0tmgG6ZujgPBUflHV3pavppR+Y+7JMnVGnIurFZ263WAAA5vGEqvK94ECMmnWZ6Jhp
ck1Bhofr0UReNRWOv/Gpim/Q+warijxYxMv2I5512wmMnoKNedUUr2oJFRlzV0xtxfLCrdFkJLzp
T3YurdP2ooy6Jyu3tq0a77SivE7t0p1+QnukPAb+UNBnUybWo6zV7rLRsuj6iz0Qie9Rj9nary88
7NusRhvZCn6Z5QCGrk2+DQlFv4LDKwGtlcMPJ26vazZRqRCShneW8/v3UrMfU9jwaD606kKtJok6
rP6TTfnXCGrdSucT5hatgqhRr9nCgsdNfGDAMOaf1JLl01Kf4tF6DCb5aQRmvgor65peKEpcKzhk
YbvNi9mXIxvO/+2lsiZsxnN7Kfrb/75bvvqVhBO70l9vf9X+5//89zxB/9kqp+lNsLZl2hBY4CnN
/fA/W+WqagjTnpctYln5k392yi3+JfAeNooxepOsw//aNynGPxBM0IszbIWgcdv6K9smRni/aUJ/
wV9ARi6ePv4uWSxyQloVvS2b7xrsf7C3AmsdZhVypemvLRd/DKOwY6TrDfzmDXn0bm0ep9K21Wms
3XY+NzTyFsmmp/3UBkjhenwGtbOMzvxjNIOwJ4aac3vmxeTdaDGXpBBaV7tWJa590rcdiiZfQ0lU
jiC+wqn0YjPwgadBqKwrgm9IyvmmeCm5ouFVMQX7AZ2tGcRbojdewSE9NrX09G5+HFvCPwtfuPGW
zvrNxhXTz0L4ovSapw7gmlnQBrweCqmJBSSLAtnOGofXA+6Qx5LqBczz+yKm3oHInSyNaLiFP3cp
022GJIerwEhmnnGOG2tIzzy0t0X83Y767T4yxwhVYFtNYOVCqTAHHkyxiVNLE1SCvHJcKdRXu4gC
EXvbA4f2r5CSVhZifGeKMEQGerPSSuEO8POroDUcWWpfgqr81mfZw+Rnuxx4w0rgU9qcvp2Lvf8f
v5RjBvoRmdB0c9G+l+Yo9URwN31VT90iHWuyJTx/pVGvjHNb7GhDQJmoMmrhvbw+Pfj8qD7dJlPm
NMGhiNyb+ce9m25yaxWcp4vaTVimsePxHkkvp4dYvqYIWIBZzfMZTNksvPk4BHickMJ9VLupbF20
Y70LDVIXcvPMZ3a5q+H8xDjA4rRZ14OCYDEroayk9EKC2qXi+svPrOKqJlJuQwBjBlZbJC6gDsSG
Y4I8JkSJSQbEGXmMycL24W7OP0HBNMXyJ5s6//l4qQaqjySJpcqNwV1fxmHUb5BndwBixnHbwG1m
59n043NY0HfvJE958WMDm38ChUI24iJw6LGHv7oC4Cvy29yaUQ3DfhrpkivIMIutaUj1t6HyrqD3
XBf0lK4MMLquEnf7KZoKOiPKDHYE29kViqu05k1bSK2rEY+x7n1x08X5dogm70ueN8qK1NhLW1a1
HT+DsLKq2yDuN7aeMviPeiPrzkA1Eb19m6ygo9xA0hQbPQS6ZcRUDvsKQxo8iMs+lpIN8cz7Brks
XFYZuLHwHdjj0jOhE/FWtv1s4+vDq04Td6WYWDQ9WULQutPUXt1oXWPTAQjOvFhvwpf3k3t+HIY+
J2Ci1mK3u5h5edpaWCXqihwzEunwaNAijvrAYWm4F6xaWR/eN4ENAnSwhmxdFEHriqzS90Gpyb/a
0HhqW+QzfYuLO2dmO5j1hVunOZ1X0kSw5FCP7SirUSkD6Cx86Xmo+MOioi9fwe34hltnXIVRu+Mj
Yqx9LEQrX7Z+//UXDAUQMhsi7Hlai/3s6MuDQZJ1xQJSS18SP2yu/Kl+xEj06/RAy3X/7X7y6aag
xX91bbGm9gpJoSjiKreQk3iXlRPYGYyv9IJgQSDRbPtm09XJC8oOeXV66GOLiKlqOsmdEAY/CXhk
La+Uoikqt4Yo/Av80hVnRuWFHkd4ZqTF6WBeRoCN0Dm3WFe1TyN5U40KRPYKd8rErdGWoKES/cFn
m6FPOuid4ufpKztyU02V2pOYQ6dhzM1X/m4Fpr3sZX0sV67chFQcsVBAJF3Rk6CGWyhXeqw4TZKe
ucgjt5NB0eMLhfMPT/PjoFJeR8kQ9pWb+lq8ts3oUu9JJFD14ZxI9tiybKpgk1gWDWhz2mJZBvMK
f4T0UFcVxS9/BL8u4IHbBmElJEesjX7Y95C7SrnOnDqNf5y+u0cvFMAcOymhksq4mLJmaXWioq3p
VhSEUsO4MuEE1OVw5n4emTRoBYHCsEvWmaaLi7QJUWw8L6vcfFK7rTplT2GVrFHww7dJlEcMdvYf
h5l/H0c4/5WLxc3kUMk3m5O0MI3lvCG3aBoqqXTVxjaeEUA7KqCVILRZfcfkniZqsCavsNhT81Y3
llpFL1ZdbPrGzLeG2U/7YPynIPnf/6hPYj+ks4D1OCkYKmbC5bwySbGzMj/gYXvythEtQRLW+L2w
fxC0kGC0G4hyl9tbhIKU58hxOLPrO/oYbEQz6tvhnqrsh3dJeFpkVD0nYaOP7husz9D/L1Uzux6R
9WO18tenZ9exZ6Bh/2THwZqE9vfjeKMp+XyB8Aolk31Qy/yZU/mZ53zskpAu8vHiqEVtaPENI+yv
TbyppxOFI2WrN13mqNiit71Ck4hg0VY6M+CnEwgLoPluRLH4nKA7yiAGjoyYF94m8qTupiCoYZ1m
3ffaKGjtViKDtZ9bZOtgoTfYyrVm/EIwxnViFjsbwJ3rifp7l6pXfgk/uhLasItE+Ov03T/2busK
0pUZ5cohcLFxHmt0FlnXlm4sRU+CANNeK6+NKLj7z4ZZTKq4xdBttl3pmjXdeamJ525VvPawwZ1Z
RY5sH833F7SYTjnaoXCCMuCGMEjwoG/STrpJWvOpQS54+qKOLstv3zkqUjYyjMVTJp1epUdNFHuk
5QkVVMgqtokRRbmuLeNKtpK9FCc7OdRzF17S/enRj7035JGDdp0Twvm/j+9NP4RhLxdMsVTNAH2Z
VvdaI7z4+p+NMv+Kd19WJICDGrAzc1FDOtQKyN06V0o98vG2ZE0xqEKAYeaefRxiAKLpgT4rXBRV
Vx0aSuJl7pU6uhWB9yCXKUm7NplNp6/r6LOzdPpR+BAIRH7rJr27sMxEsD0VonA9crJdCTXzZhrv
YdxP+0Gw+AExcWSzVvDqJNreU/THMz9gUcOd90hUfFjaYGnDb12Wq6Nh9AYV1a6LdedbXibPEm5k
wkV7R/HTL0MZv+hF+LtRk2zTkGm6SiErnv4J9pGXn7OyreMQ4mdACf545/OQ6RUXWeHmRoX+qUp+
hZNy32WDWFXk6aw6UtkcQyC+6yvtkKYxqpgOaHKoAzTinLqmmBLf1aMXuArhHH6NESmvu2SLimCt
FVgsyiGO9wnRI1VGj6vKp2tcdv6W/A7MdUF9ofj90yjh2M5gXg6DHbtNQ45AqUSxK4jTQN5F77rp
pX1SZtPXNgw50/mkFGVSTVwQT8yUppHqN+rskJAx+hEx3R8tfugD5H9mrt8WldgTJBdgecXzZwhd
cVBWX2V+0VzqMlwBdQo3beM/Dh0wiyLWDkM1XPoWltQYdppD+x971YRRGzMqfXRqC9hLp5omUphs
O6l8MMNRhZ3om3tv0m6CAZEAoVnZJoj77EWZUMJAbbso06p36wlKVG0hVUNrvR1xRTiIT4hRUICj
YHtUDjHwo7lQ8Ts1xGtYEyWcjftQipK1X8/yxbwyLubewz4HDHR6Phz5TFo4cyxFQMbjg7x4170o
0+wUM6Db9FkEeQhgT+AHd3Id3vp2dM+/deYlPDYgBy76Nmw25rPCx/knMLYh4ygLlzij0SkSC0Fj
IG88JT5Ys8C2b7Izl/ippMVbZ8HBxmCksbfCnfJxSL2izwsOKWeTCfK9NIidofAVPeTYZlddFn5v
S/7Q7GJ7U9jGXZqmv4q8ueSnZVe+ChTDK4Jkr9iRujbCYbyho5C96ri2t62CxDmyEnDnpx/LklM/
rxS03FkmWKUA/CuLBXK00ni0bR+VH9RfSxSHdpBAWKbBjaUVxE1YAuZYNIH/K9XfnWQ96FXfnlkr
jiwVFvH1bP45gsz99cV964EuNK3I+dqkjpHQT+8bwwkmYZ252nmSLbbkyAjm9RCjCxWHxZqkkdJI
1N2Qu2qcfjOxvHDg+MPy92932PN279MQszFNt/QZX724n1QryISpwPTEvfpU91XtBFlG1HgAfiwK
UXEHd6av3YnaqM9c3LFPnTl/cmQD7pT26aOD5ZzQRDmHZBYeYsv4laBfwul1OwbZrYGpxcmi7ur0
9Jln9KerNZjE83GCmtHiycGjsSa5Ubja2Kic0ZseSiPdiBDxIwzKM4Mdu7U0EqgHz92OT9WNdiTY
cbDsAp29eSuR8OfoberEmnlRCPLHdfGglSaiYflM7/fYjaV7AanDnB1cy/h2ozeDXNJxkHdknin1
BqbC7McIZ1CMAhRq1ifE8fPpO/t2Il3cWoqUhEeQsEGJbGnLQouY1gYfNreb7HivSzUYM45rem28
avGArtgfzZU1pPjumh3lpXUWxxcK9hlHQoXgkG5bbiiqplu/HyfHrzTDIpAIH4SUs9xX0Q9dL6gF
SjVsb0BymakZjlJXDyI2XsH4vAjAtaRgKl+0uDVWrQJYSGCkq4kOW1kzzVtDNUbV2KfWaF1Qp+lW
sBmDdWTHwaaqS3J5RaVuZ33JugvLh9O3R53fo0+3h1Ia2mJbU/EC8efvtlgYGMzChtsONzVlMyUk
NG/zAayoEd5NuXFAxCa2MLYO47w7CCS1/EaM75acoOlBDvR10wb1RuTp3sBes1EE+PNeKvHfh/qL
aWFHitAtbvM5xff0Tz/yYSJCAF8ycSfonfR5NXz3yxsfs2VcFXwlzMF3Bn7PikgfZd3Xg39pFTzV
FvLimXfnyKFRoc9CTwgyLJpOeXEWQ51o0Ak2cncmtm1bGJiOisZwjbnFpgQC4whhcuoQauxtiyRU
wC1xsoiiDOqop32B4/A69M1T23nIY2SsFgWBJUOZlBs5B1N/+hYd+SrNmwRNAzSNiRV74sd7hBHR
L0WrZy5M9VXVRI9a5jUwJeh5I9Uf5n/MzwRoq0DNphFTprte7ZUz36XPCw5uTfYqIIyIi6T98/FX
DBFwKM/qM1ca44tklK9lGYJ1PW6aABrLaF/2IVtYqz53zPx8ftD4KqNeo8ip23xD5hXp3RQxKuwL
XhfCemuLEEiu7RbBhOS+scgDe60ICWCWgh9sYXudueZP3+LF0ItrLiGZBKmc8IkE/0jUKE4i+gdF
d+YJnxlmWRK3OjVBJRzzEtjdVZZg12xq6Ovn6k2fPvjz1RABhCGaR6gt02R8OTVbjahptx8wIHsA
4i8SRU83Z6brPB0/LEbzMKqFUgfjEDvAxcYPfXwLNCjK6VPEEGf0h8DUr80weO1s+7b1UZHQ1Loo
q3KnttbfGnzWTQqISALkwcfJUoDk4TDgM3ghHWY1SetFP8e4gdlSfC8boNJEBTtW9ZgRFXnmwj+d
M+cLfzf24sIjSQqDwGdsH1WIYSebypw7tRz6RtiXXfdY6tHXwZIeh7q4tBXjry6l8/DYqulbUmGl
6/Hx0v1MDBNsMVy31mswqqSO+Rd9eYOSfid0+8xg87V8esjvBlvURCaAbxygReamhJ52loqVol33
hkrVOvkPh5qn9bv33yMP1+ZomLkgUkF8EAnF6qd09ypF+dNP8PhF4TXis6CADFisNBqk4xITXe62
hBVuChN9Na2igaPsNF6rJrSavzEerWYKS5YKn2jxGUrpSCIV5MpGu2q3mKD9FeDCYutVqbpuBy05
M0OPXt+78RYzRPRxh7qdh0Y0+K1Q+ivCU/al1Tiy2uz+zqXRXtAMdsSf+ijgo1WF2PnMJXpsptPq
13adO1WCcB8W4plm+qc96Tzz3xR6SFFIKVw8t5o4FjyR83WNaLhME5o49LHWbjZ1Oe2jBD2CpH05
fYGfv8p07qkHmm8tdDTSizdAr2RJbrz54bXhTGWU1rUXvDYlAYR+sZf09LIMYLv5cw5zIx7wB505
XM1L2eIV/PADFu9Fixy6lwfe9zJEdpOYO50ORWL196cv9MhXgynDCY6SNc2Dpf4wKc2JiAFuLgbw
4MDevFz5cXtuaiK4+nw5FAkRqMvsBJU3Gdb71xwaJst2zB7WVKVvYSh7qHBTc8uOAEZZtql7Obgb
i6HfjNqIpziieUvJbx2roUbxS36IpfK3lRclLk+1QysaVfumpb6WlMUDaFhzK6YKSF59UebaVTSo
dyiOceOHJmllStBtYQ1JyAfxfLXdIDvs8SX0zMUX6lP15ZgjO4VuO2z9KtMvPAIdZ8kLGR5mE5OH
1HrMc5rldoUeMQ7dukut3zn+vR2YcOMy78IdJsnbrtXSi5iR1rmJ1Nnu5YPSahZRANqF18fNtptz
0ifslH1nx7sOx7ObCa4+TqefRRPr14QhfPWpb60Her6wrvyVSJvOtXTpi4YN95KH9M0AufLQcDrG
QI2TU9WKaTf42PLgWsECKXJsI8CR9n0nwbySmtxRAV+207DLiyRZ2SmqSpG05V0Q6ZbbZsK70fVU
IRVZQUZporGY3VO+qTRrPzBCTJ3yS1G3j73kSSstU2+Ep+xjYmcKenuqsa3qAowrDc+XYA6nCQ21
vkyF1lDwk8YrLO79Oogn7w58f+dkYVQdaJZbTskbBhhfJvVyLh72QRzjpddI4VLH4lqu2HrOWMAR
zCFO9sYgZ1SNLi2D9CE51feVjJVfNxt532f+Jfpuej9p0u9DncycTFMeYEx899I+WkU9bBStP0B9
T1ddUeVOY8U/Mj0prrupeuWYPXHZ9hqfEdpxfWpcTQNf18v5rkdbQIzKkPINjMfVLPTZ2YpGUE+k
7Doip2wMHo5pjxpk+8hY0zbWdgTFQeWbeHa9h4kC/5PAnJkbX8cCANAKAX57gThnqAhf8LZJ1ICx
j9S8B9ceHPoqrL8oiFwQnZekTotUdZXUN9di0vOD3tYDodc+tK2oBDrj519zC0gXdK4YZX3f3xFO
43E61Nq9VHtXBci4517yjYOv+vFt5RV4xPI2EqvaBkQ+6t6laUn62tP1nvyNKnIzbny9wZvWa9uO
1Kdy1w1YGk3iJCvKxxXREIo3AqaDZSD8YAuEv8Zq26oubgvgOqYZO+DDBod6brYypqK4wNor7yUZ
pHRdR26U5yb/ev4kgKcpaZ9/N1oz33uRcc85Gna5YOuDwVe292VnNt8DrcBmoFLDXmVj3f8ygkDF
Mab3XXmw1bK31hJBe2TttI/hqOwEBQs814HTeMOmkKBHaHazTYLGPAyq8SKCQbkoZQXdXZGQZSLE
dIMosHJ6X4IByzOZtJYTclkTsKi0nNhQCnuJk81As0QpcaxFUt9fqr7/vZF7E9gp39dUMyJtDddy
QkaNvMz1rRF5IcceXMQ1uSRa1carQsG962jppJJLnFP2tPxqIhepRqLk+6XqSqLtI6eoBiETIZMX
NxIW8SuR2h0wGt6ZrRKRjZuaUv0QjpKC4SvXgXCnevgD6PKNCECSTF1tbvKOJKJO9uQ7qaO9uupz
VrIRkuulF/X7rq+vCeLtYQdlP42WWDSnCEIAaaU9VY4UGtQkvcQz9wqcCeDycdVfg3y6jzWsnA0n
aJsqzEUcBz1cSU9fl9LgyLF+Q/jiLVLFu17Rt4FXPBdV9LMaC2klbOnCSJJry5d3IuwP+lSMKwEY
ci1EEDhtpTyTc0BZRkaC0VoRlWQwlSMyG3eq8wvLTO4mGbCtFVbZZiJ2aM354yt6hHptZmazjWXl
WRh8MYijKpzR126t2b9CEoviDkFzS83uZ2oxL4Z67NdgOvZKoPcOn5wnNeEf2434zUAtuATvqim7
C68Iv2Stvu61567B3Mvje67N9DmQOZPjHOKQLBfE2TUPsaVdSSkMhLiBoxiKTS/piJ7K+67RX8mp
CVe92W9gM9OUDnc+d0YZ7Tup8XjFnuy2qleSKW+wkm0tC3s/6QLCguqr2L0CVL4lsaKkkGpWwaWX
GY7XpL+ijhtoPwW57ZSF/SXLwi217j3Yzt9e5LtRipM7CS4Co90MVvtLTrIvCOLXQa/0hylW52Ip
u3gT0VikPQhFuuDr7ygcSsfQcCmeX2N7xJOa8JoHz11hXmmxUB0mZun0cXYLlnNnm6wFg59k95LC
mx5P6ZPWjat+tFzFyG/oFQMBaozZP/Mj6LyO1dW/1pV0rYfKi6TXdzqBVnvWmRWJct94p77F3egA
+Nk0g5K92hT8/CC9kKvKcn373vQI6lAG63uax1dNakJIUBIn6piOfSXtRvAeDVirncY/GDQvv438
IFmXujGsBcFjsUG2GRsS4gkagphGs3F0a3Jh+NzH2fCrH+vuUNK7x4hU9745uIEJ5/TrGAxdeGek
OpD2O7zhQwAZh1/ih/F0oIL5+/Q27FgZZBa2w4SyIJka+uKw4A2eINiFSlmkVpfEuKMHROdnvaj9
zajKN6hxn3y937VWeO5M/alGR/mcKQL01EAqQ9fq4wGsBLQvMY2IG6jJzgmsHQx1J5Ye8qS/tj3z
lkDavSfTUa1JuIvNXwopYWMl7hpFXEz1dyzc6+acIuDz5heVrsl0oyg0Hy8WW/5ezyXft9rM9b3O
6eEwwCRyJNSgp+/6500p3D2aZoAhUetyuPh46XGserYHHpKJT+pFSEaTxCox3XcE2ssdFFRyiE6P
+PnCZNQz4GlUSl1oReY/f3fa1WU4aM1cPekNc2+RkcRm+2qSjPXpYY4cBeduFxYeOpCatqyABlEo
gxnjmXZ1eyAo2E0DCTVktZVL9cwVHZu5jEV1V1bmNpBYVNHwQ/dRIxhLpDkbAG9rjt/V7EmvC4Lo
spqmkKavR0rLhXWu7zn/1Z/OSH8OvSSp5WnlZWHD3RxnVFdI/4D8IT79xb4nFQ3TJPligTh0uvXX
j9rvr3n5ztTSIFUpqFVX8+xHwNxbIyu2LThVdWgOpx/lsRlDCcHiDeX4hCj/44wZAAUNRUbZSco4
amrKHUcUzEntzelhjqwCBsA+FcufxnNctmB8NVfMifa+2/btyrSf1QRCa6vtgjoGHCPOHOmPTRpM
oLPlDQcu1e/FC070k1CLpOE9GOuDKXeHNO+kXWXFr1NVUELk9hL/pMGbCA4meW+nL/bIPWVQOtcW
lmp+hfrxnsZBEoNJzXl8U0pHoBnJ3xQYOKtW0c+8iZ+XGBnv0VyvU5EEsNJ+HGosiBIfqjJ34b8Y
F4VBTneaqh3Nhz7cxfBu1lMNLRyInHmmbXTkZP9uZDyGH0cupIy1QXCRorb2c/cQRpV7+j4eWWbm
GhCP0Wadxpr1cQh/IhKQWM2c7NcGLNLOwkfNcQLO45mBjszO2fZO3Q5FK8zPxUKdmnYVABPOXSuu
vqrlfTXGP3PJ2pS1fwFF8czbfWx6zChWc46/pie5+CJOkjVUgHW4c+SAVI25rXL1zc57+u4deUDz
+VBFQ04ANY3lj3evCpOJtA9eOSQJ36pZmmjod39jCFoCFOtxZ1HR+jjEgGtdLnAlu0M4XpkgulZq
Yz3+Z2PMk+TdJ81XB6AuNgsUQQAObcdVE59rOhx5IAAzWQANxAx80xbvK6qXvqCckbmNLWM0DX92
hb4L5PFvfJ35+2c/IAdVNMOL29UNFrFcJuNkYnrq0ui10zCboxrfnL5lx6/nz3EWt0zoPlCQgtoe
Uh0JmmG37i3rsaSif3qcozPs3fXMr9W7RyMBUEODx/Vg8buThXYnpcG5VsHRMQzsRbOfyjaWloF2
NCvTJnuP46u3aT11V1bnthjHh6AzSQFRsNgsarEgOK0BWQIF4EY6RE122XXnMuCPrGSUGhF1YCM0
uJbFYil3NupEm3IvaVi/da8lqy14LUFeTPa5dv7RqxH059jWasqnPp1SeYSVlEbmDuxP3gAAEdbv
0w/+2OWgjtHQv6MHE0uXt2Lnsd3FZuaiQ7q2pbxcdVa31Yl2Ikn2TKH62PXMmz8sdXDrhVi+nH2T
GHYuM1Yj301zwOy5FebY66JjDwFuPqtbP23zlAqmugFwluTky/lUOfviUxGe0b4cGwYJykzlVWGt
LBvx4JxSy/f4yMCiW+n5QImSUw8AkNPPRj2ya+VzKdid0z1R0NJ/fCsnauGWlzABKELf5CPVxGAL
hZvouHItCmMrRSjQbLFuKmNvUM5RfNXt6xdAceCzlFVYZk78I4UgYRvTSgfSRIyHG+fFmv3wIev1
ByLiNhIBdpXWrhTtGmr+mQ/kkc/xhytYfPdrqEpWbWuZmwDrVcvXRlfdSM6vVL3a6Grlnr5hR0cz
kLJhqOT5LM9M0GTlUBRM5hD6sTzdkH+6kgIyOvPfoX2uSXhsErDT+Ndgi6U5HbDvWaCXXDmgVmsR
0dSKlTCf/84laTQi2RiiolzsMLIgbmqLIFF3MMYVL4wDy4xovEtExLDgxF/f7rJ0/jna4g3tOmrO
Rc5okAO3QhtdQ3oK1DPbzeM3Dh0HdAm+njMy6f23xutEmaQFMhZLGjdSdifbIL2r8sylHFvY2LH/
a5R5rrz7oiXdJNdwWmnLRd5Kti+mNyDFsFH0//ByFlO8QBzdjRoDdVq+ttIfifpiQKv8G9MApRJo
TU7Q7Dc/Xg3fOqtLW2XeB9Su1P/WzNLNCeeh3OUQnH3m0HX03v052tJLg3YhbOGZU1TR683g24D5
x9VoqUzxvyw+nWtK89cUmQh9xeVkMEu50GRzZDLIqoMVYZta4sy9Ozrf3g2xmAl1Sz5RJw3MBKFC
wT5YebsOSOM4/YSO3jMMu2w++bih8f/4hOjnhB7djYxz6pURyDg38k0hcyo+Z4I8PpCOUkDhfz4J
Pn19FGBP+Yo2tNwGQbyt0jiNCsEkffyrl0RtTeH0O+vy1E8lqEwt5mhttjozWUjTyn1d0yEp25uI
g/fpoT5/6RgKuxiCIYIoWOo+3r1OLQKlxfLmepLYEpD5hPzBDZTgWooDN9UuaddmUXNm0M8Tg0Gp
sUETQqiLVubjoNCLEzPNJnYL8bSRxbOdJ9cpHPHTl/b5o8QoJK5wTmTfyKHk4yg2+VeTSHlefTSB
Y09pAKYQxZ5DYIHaZJ55ZkeviWMzFVEcwZ+U6yWmMsMnRgy6SLwGF+YmEv1CYlpPX9SRYRTKabyw
1A4RJS4uii4keVLRmLLRUh123Jdc+apsszML0fzXfCzbUW+nd0bq1OweWB4Z5AmFbxgDEfdrOTbX
FtE8jwRUR+dU4scuBz+ZsAVi+zk54+Mz8rMOiroNxyLN9QfdKNZKb9xibvnLG+BZXq/hheAcjz5l
sUYoU5xoidBSFKRx5VgGGslQMs58j47MN9KPANgga0UPvpRJNlbUgaCcUle1x42h5pepbF92Y7lR
YbBkevZ6eiacG25xTRyte4++beqW/bilJXFjqUR50wUgLWFd5fXL3xgO4gj8HorViEQ+PqksyGW1
MzuGKyA9WbbrGZMbZNoKwj4orvrMy3tkXULywgpo4ozgfLyYGEQjBSTEpqlLkt5qUEhRnsoN8j54
cNdEhRFyKnZz3Nfpi/y8xL8xxv416mI1bM0insY8S13UCE4RTqjcIM3VRKKl5h8v8v+ROs/QpQyW
mn9Pl8Iz13z/r/vwx/f3hKn53/knYUr9B5UMjM2UMnA4Y575kzAl/oGvEhoeOm3wASw1/wRMKf/g
X0CVgJeHlYb26b8AUwboKfZ2mP1nv5Ggi/X//98Hc029+P//K2vTWxxtTf0///3mTnq/anK6pjZh
4LiClcBBeLHhkVJo3slox9s+5wNBXB8stB6b7kHCkZs7djri9wsS9bpCtruRJJNYllxHspNG+WuM
SufMO/tJIketBNwSAVMsRxS3l/XLyaezFneW2IyDpTwGtaXtK7O214FS9LdZ24VuZ4b2ZT6rgspR
9p4zVYDqD6vp8d1TvP3jHry/Nag3F18Uk7bp/HmkPqRyy5fqdRPbZw0TUd00sBxWk5VKK4P88H02
+sqFqtg/gyoZnKGqcCFY5oguYMjrCyvoxAaVv3w5GZlyayCIcMZJ076qAOHdsgIENZGrPrZZsm2D
hjyWEKPmVSP8YVsjrcF8Id+XRvPDU2t/k8N3voRubF0h8Ayu83qUDxxlGqemM01qXhVWtzWOs3sR
5DSKyLi5sNuCCGmkVHhssAH91gbdBG7deheJEWdXyBOFk7fJRd6jGMeJAKdbSlu318gtaZCldHn8
jR+C5sgIxp9oFTI8FhKiklrXHF/493qSXAy2rz8ljVmSyZsO32NFD7ZDcJ0kKFdKWfshpPiFOKvr
Pii+9F0jtiUdWUfNwqs4D5KvgD/JPSyU4A5hbrASKPFBBCrGZSX7xJkr5bjp66q+mkqScbXeG7Zx
YNRfsj6LiZXO6j1kTXyciaLtbYKBAbrqo7ZiFxqjcNBu7J4MdFRL4cYoBhPZU/SD1Meh4GAiyf/L
3Hlsx41s2/ZX3g+gBrzpvAaATII+KVISWR0MygEIuIA3X38neOtUSXmUzHdP447XOUalGkgAgYht
1l7zPh6UCUGJQLJWG3GK2k1dvldrgraqVNPCB4Cug4y1OkCeKdCe12JqsuIKf5MbRUuzOGrxzs6n
lUCmjkCrAwgbP0lLfbYdXp9MGs8v085GhVF+UZb2yujSH/RtGSNO+x3HOv6uolejBBMWpGN1ey3U
zo4WRL0hJKmvnhtTqtHARXv1dAl9d8EF3OrhNBj9xWBlkAoWU/iWNV3Dkkw/6pmbB7nZK6FYmWYY
V0Zoa+OL8OJ9N2vqJQK6MqTIyVAgFulPDkobn9nZm7RIIVDK5ZtACrajFM5AxISzk65MatDa6XdN
yAg+8XPerRritLiPpMwnv8tFH8W59ZjMGJuBtYocRUUo6Lgl9qPOvYEOqfAV120u1V5Vd3QaP8RD
q08+3fIAmxv1IAvMO/YDzDBUZrZ5SOJkiZZ18D5y2PFKG8W9WaWK93YDUeMqzlTtvrbz+ZDB/C0D
d3EkpOjOPlRFNUJBYkqQlcxgzk4ij7aCQZcIegbFXnMgRFN6XbObhJnu4nxayYSp4mF5zVQ1f1Dg
myjWtgbX3FQc6Ja1gWcqAIX42vZGmd7XI63oIEMhRakMqJWOSfu0oHSbmT5x/VQ2s/ag1ta8Rm3d
LvXesWZ+jjmBGEWLkt9P8X62kvwZr99L3Iuf1ExaYT8mGT3lIQZLi817vjJBtlqryl9N5ZVhTtaH
Rax9AKG72usNjrG+0rQYEdf6a4EV9ysbHto7Ky1qPy7Rwo1Mw6Q0/hfrzxLCync1dYYHgNPqkwIu
+daIS+YZ4thpvil1vAa1njd7Bc82v2gXiKqqTG97bWr9Zp517Jk7fDEAhF3GcZaGTtGvF8ZUlENg
zSmcEE+sn5F+Df40q93HJbO9C9cbI13rpkifMudH3nN8hKpGhbGuxuYxrbAWDtqxtK+nVmZY8EsN
IQiIILrrjgcuxIQClVnUDjCKpYLVoPexFhZaq7c4wbv2nH+oWGHsaSzXQzlb/ac0R7blryO+0vvB
UsQlUJ04/7QC6HSfhKGVLlBrF9K576ZWK7+vbjNvgj+hxXeZaYq9B8eAS/fC3lEmVPGXAXF2KyvV
C0rUuvYnp1a1p9ip4CzHaNHI2g+uNbWt3yYCSnluas9AzHZZUyP9aqt2+DoV2sDklwMmyKimcBIq
xmIaattaetLgxBIT6HBr2omh0wIX94lLQzpEa9UgSlb7DI/di+cr2CArBNd60J4Y2oQC2IzdgrDL
Sajtqe08HxIr+dOA61MFLdBh9okqvmlyp/hI+YfR/CEbdCOoaiG+Lo71CKSDCuA6ufOhYjrqwJKZ
Dw7DtjdVLVPpN1UKWLEDHvS09S6fYIrOB88trMspRsHTjGwYakJabaIteUzddoooqpePyVIWj7qt
HPjep8uU5387gO+o/DVW29vEcpJdBsEeN2VkkwCEiyh7Y9eIivi4HuB9tSMLfFzLDzZkjdBo8Mz2
ReG4Nx6sJTkZ2C0bWL09tWtjvCwIDYagnD2tf8y2YcNeW5J9Uo8iZ+ivRyea1m6rIq4z5a2TmvZn
yT4ExmOoxe3IIw5AFiVQbBwL+7C+TMawGbL4A/+ruZhauBJZlTOWVsv8AUgIMsNK1QdE1639QEMS
8hA6plaDSly5u6SR631lN2BLRtyYNVsxip2dG8UHBeSZ7sr8o1WXVhJZS802MM79U7k4N7M5GnsW
oXq5ZG7Npz+WO6/AgTxUx6lm+nQahqcFGvEhEe36UI214XtAxS8AT683pSaVT4yaQ0/T1QslxtMR
haF1BVxywoAub16KtXHDJa6NFyhQU6AOwovqWGnYHNLqqWtF85I0qn3LlJo8LPjH3Qml9fZ2YqLX
W2Zg3BrfXeK69n7h2MjQ5BqwzrBWcHDCRFAYC4NdKxPP9OjyD3jHoGlSp3aXrG18veZu/6jq0IUC
e1DVzVtMMS7TejCQXothQgzmdI1PRipfIOK4N7A9n9RKyFfQSKzD2YGfUQ3ua77oHHWKqNPDmBOk
oifumv2sZkW0TGny0dYgu/BXdfvBaJthAqO0lJ8FfiEI7IvSurJShcHZ2IjRrzo1Z7/du21oM9u7
YTXS9srqCJpDozO6bz24xDDv7V3jtPneVER8aFfT3U/S6gJNMyqIF4W8VTHg+pYykAvZY/sG9bVg
saSVjUsgBFPmC1Nc3DmurkU8iNBNFjXSCwBNBmg65EpjcQXJWr68bRBJlg03wvPil7VAcVz0Xnwn
NUDYRHCgA+F+VtnloimpGbCy6l2MRze0rdFUk6t1MgbzVq0L/antS5yNx0x/KobOzDL423L2AEy4
Rv8Y45T8LRtHtgLbnthm3H4+YMDTZR9TBmU7IpHUMaNRsfnWDObswtJtWfAzSmdsAGOiOrvS58Pb
sdzoHTZtY9d4P2AfezceMvFvVad6IK2MxNSecqHybLWpVhGZt61Wh4ajjWhhmz6uAgz8xLwvk2Q5
tF3vhii3pmfqOIxkjkl8SEsb2QyKVowSjV6+GPXa3caeNiKtbMz58PaHRBosSGEZ/KeN8Nzga5nk
C+Yh7RjWg+VmAUUtbgAsPPub1xAtpLO0v6ZWmf+wjdyE51fxr5k2cn+3hPu2m2ZtPuD1IV+Q48vn
jonuze5dMFGs9Tb/yB4lCMFRPYxE/sCjGi6eFW4T9IBLNMhwnEOP5VhO1209Yj1iqmxMyTLwp645
JAdPYGLw9vgTb/TuTav571Tlfy0x3y70tZawOJO0J33868Ibk+KX/8PQUdYvD8P3DVmMWXb/r0xz
+5v/r//wLxvmMzn31vA9nXPviv/z+FqMr9/q9ueke/uX/pV0O38wcUxhk1o0PF9EkX8n3Z76B4o0
0jrmWbcC8s9pt/kHeedmPMSw/qbTMf5OuzWQysSezPmp2zwsyeC/bv6vXPLdtPvfiojUQ+nOIAYh
ySUa4Do/d5x0pLGLlY3WfkwxOU2k4Tc2UPA+vyoz/cpOqoGdLUfY7nJ+OljJyXxg9J4R1Lr5nFeU
y2x37Q4/PcPfZLwYGx1lvNjlk1hAp7B01ULMtmXEPzXCHHOdF+rMwCbH+GmgHfeYz0r9qrf2GvVW
Hhd7Nbb63eBJvnPIxRwE47ghF7SyPfRJXQR25sIbg7jAN9LpCnT4yrSWl1rrIJ/b2MFDlEjm+wT0
aBqoeHjg1tLPYZVpFbF/kf0Z20b1obONlTE4qPMPjCuREntafi03bo+TJIzjQN+y/XID/Dio4MKy
dpwvbe+JULeyFQzWMtpiF7dFuxs2JScNFtX4nL4Bh6yNPVSJTi4blEGFq9Vh09CspfIg2qV/KLXS
+iazCqiit6a69IeuwekPRq6JWfGoNz0uDRtCSVuLOjIKkqsg5j6csLAyx4sEu0nvN6VuS19jAP6l
rUFTzrqW7xskFX9mPeWdoFcKrKSKNxIUIbv3WU6J+ZqX1nIFHksNi40gRZISA6zcuFINgCmBK4G/
bMwp5Q0/Zb2hqPI3LBUvoGSoPunvCx1qVdzCr9LeUFaYWqhXjJ9fVGCuiG3scAV8pSZW/5ToGwyr
p+dO0rghspo3XBay0fJW2xhaFTAtk1ngb5g4ANgSb7AtWrBsyYygwPqwNh5XQgQQozGA0lW/Abt0
OFJRv1G81KV/nnOIecKslKgoc+n3EqP8vpvaMBb6S2n2RhLi6KCwqSt3sbW5TY3jmPyIDdfC9o4i
RiO0j7nW3nVkk7dtPBhoGDzzzxG2GOMia9BbSuYQxeP47ygNwMCxwEm8mRiHbYisjUxekc9U+4mQ
/paA5naxh7tkc41w8tK0g9KdOx4K0gZEIhv1TymWh3iLkPIKm61tlu+Jrkz+1eoxOrPg4GUXlmSE
gwXkup/XVTOoTgmCQrk8rWmd7BnNl1Fv9PEKJdvd0MQ6Y4Nd3827pO3J/0VqMeIGzWnE6eVidq0g
KbeygNsXu9KoftgTszXKrI+7pFOU75aGJ8fcDa9tJYSvDv3zpC8PRY3hiJprCDg0ikQpOWwtFMBz
6fCnPZeSNLWrNirWl8Zuy8BMbQgmOlYTTkeBCpSx48eWq0CdGZZLTFKxLU5lt6+8rg0nhv7m3nvo
4py/L7TqKW+87xRoSL5rvdwNdXuQVp+HNRGLX3esU0VTkhUjRJyH1572c1Aqjjn6KPmVnTS1OYIa
nP1Ze6r63Jr6uk/0aSKqXGR1kds6OOhCf6jVvA6kK2iO91q202d1uu9NKmZFaX8CmFIAypuNLwiG
bMsftc54Jnm1WEBxO2DT7uYyaCrhqSR5Njmcrh3aweJrAu7MWl2McLFq3FcUfB17TLPh8DE92NoL
AHZX0a8S3OYBUUIsFHIw0Znr3geH0oXvNLW2axfTo1QGEXcxk25fx1qdML5iK7FPeut90uetQORK
oGSVuo67OS5cIzRwZn4ymY+0wrVhO79TIefszYVWhGJkBtzBxflgyhUurHTi/kD+zwxa03SfmTmK
H+dlmcwDHg8MImkMYKVK9iU3kelMcH6vvGmaD0Uh7Ed0q5YIjYlAKc9SW4SJxuDa2nX1YyK9+Kkf
nTUy855Eve27MDcdXLxU2YWCXWOP/h5u6UIZkVpdzkDGjKIYVxFhMzHIPEG1VB42OmK+H4mWbuq5
kAsQDnIF/nGFFylDUL60cWRarTm+osI7HxYhmIWHnTZ+t4btC8PBAOYVmJzAm6v4x+CRIB3ixG0+
tzgj8gXb0n6sGqcDLOn0GBq+f7q9ydN+LnVvmHaHnjvsGTJYXCh/PdwMgRosZSBpPyipEcxK/Nkq
pk9rPdm+zBqDid71SVvJrofqq8Fr95ui7phWVZ7yzL6jhE9IXgtCy2043au90LTK0leRvhqMqBPe
Dj9Qf68+A4lX22t6/+e/OQ4e/3wNlTJdQTy+kKz++vPt1ulkEpv8fNLrCw8JOyr324RZxzdI1OZV
ZXv1oaCG4Es9uxCFalJvmn1jbna4l14kY1xGjOqcUQX+W1OPx7oNEWyiY9tyAF78EjOYCmX0Hu3T
3ilkHzBV8KlIS8PvLZLlBMmB0Y/R26P4Xwt3f452/+/F9/rutfzevQW9fwfB/x32/v1//z+Jiek4
no6J969FXmyguMtu+6/ul8CYf/OvwNhy/nAIOBkTpa28xb/EeH/xTmztD0JlNDYMLRHn0sH4ux+l
WNof9KJoE2M07dAq2ppYf5HiFEv/w4NDgZ3B1qnWNyX1/yQ2/rWjqSBVgTrHJY4WUpthAzyWWLLm
s3U/Azv2mV7f2KWZsZ+BcP+pdrny0TGK+TnLZR7U2YoESGo2tmkzFC3aWBfqKjNm/GPtU96OTfjT
8/xNfHxkAfXPLztqkqWKUMfONfOI2n15rXNm3eSMXwQCYeGtXuVxoLaetWsSR6X9uhSPvbF+HJVU
28MPbgp/2YbUzRUsg6oW+j7WsyY06k5jFMCddwVpx4czv3Rrbf+zWfzzS49kKmo94P7t5XmEuYAb
MGLa+oUiS7928vSrWpjpNZjpejeuKdPxVmxmYd909RklxtEczj9X39KLn9IHwyUOoLCSRwyEWRwq
cgqVLLF2bmPpQZv2ZdThFoDB5yRD6r/jtd1QqXz/1rdV8rs7P0pdajRVK1ZQebRWIAk4jBi0xFcH
EpTVWYEFuPhDZmSLh4Wbk/jvX/PXtOmf+z06UUYEyrqyAebJzkriy8FmuLIqbutY/fb+FbRTt3W0
67umDTcZi55o1JL0epUgrea8qp9KO5siKBfpTtAuDTwqTQEY8ypCwtvv3WS9y4spxIxsDj2zmm+9
vPtSNbYJbpTqiKZo8ZmXrm/yht89+O3Pf3rpisKgcUeLJNJzMQcgw8XOdvGhIvjxIqiO1dVkFTnz
ghs1PrbTJ3RPYpdojYdpANqPBYyPv7SFc4ErH2Yhk6bfyXWYr41GLpcq5hZBTlBAurf0ZzQ2p97b
kTAE3VbWF65VRWuMC4PwrCacZ0GKJJ3H99+bwZb5m6fCEfjrUxlwC4bqPtVRMarFVeqgIUwrgm2r
kPP1WFKS1ltE4UqHoBXFZHs5tE15NZYaEfMMWcxtM0DabWrd1zlibCUd8899lZgRqO8hcsTSB6NO
kB2vFK4Nq1B2NJ/HCwsdXKB1g0afkQjNxMq8jGN9v3Vxr02cxC9nOYtQ4ugetp02w7o3Gzp66LyH
hGOCyaVbPRkofCatcWYY8PdPm/GnXx+FINQVTHoAX4+hLtYyc8LFXlsfe+xz3LsTOw+J8K/XaFrk
u94y87gd0e2zggm4kb066KuB8kr5eYrbF7NPK6bvnQaWsbGcedFHQop/7QEMW/96ZanEg2O2Zh0R
JILOti3gdsGE998nNUnH7yVShsp3aWggSYO3bAaDxI2u8/Dno+YzW2q09lpfn9mRTv6coy1Yzq6E
6W7xsCVSyIkpIMxZuqyMFiiofl2ZV5WbFLuG+pgP73TaKVqOuQa8iGg0y3OqySM1xz9P5Wg3HisU
dKWq1VGC5BmwtdhqJwuE9iT+2BiTAcisbHaLSoclnRp3t7aee+G66znh/e9jCQp9v74VpphN0OZK
EbnT6ASaqrgh1anmusL2PcR+Ltm9/52fWttH23OM73q/jm4RjWIuL7rFJmGKvYbO51813l+UOz/L
UX4Ns/95kkfba1t43hpLjH3woxNhrOM5IHLF4w1qw2VjCA0fk0X7/P7tnPqOjtXcQ1Wla9msSTRX
HU2q3M4fitxROHjYdXLN7kIGD2Fym/LHMJh0U2ZRnfmS3kSH/36Q4LH56ztznMVdlqZXLrIsra46
qRiBWrvrC+1L41ZqWrWzDOmtgUIz9yKWerI1mMdyq67Y1he1JyLzex58QhqceXfVEsdG2FrLAI5r
KveKWSWRUWbQxGfTk19y1S2fzQyrPdotaU87rSRUa6pmbsOM7gFeTZNc7mkqev3F+4+XWi/38pt7
9I5PnhmzFSZfq8i11eUbVrkVVTfu/Mq2VsXbdxbP3ccBGxuZoUVmUySqK3BajefBl6ZX9IFLS2KX
27K1MePJb4U9sfiyPsbxCjuh27loaUZpYlG/WnofvzZlrA2hCp3sJV86cG/0WsIy7SGkUN8FQ9ym
OcOIFmeVP/VO1fi4vWL0bseZc1DdAQpt7cVaEwA9HFV/mfXbbhiXOyMu9GG3FoN3WVCTJLwDh7vu
ijLGc1qtcjmHNhHwBd0j+iiZYQwHRZdNiztO5dwnllvifASX/Zphm0ILZsTVeHtQMf68mG3+A859
OaO7YlYWUOecvFiEbdfZIGb3jqk6TIPtGTWSsMqECqnR6nSOxCTsrbvY2LuU2fa9MddJf6Gntf2E
/U5NfYgRph9KLJSvk8i8HXos14rQPxsPjbsmNUm9Yt60lFmflg55504z40xyUTrrYQLqA4egemif
LS+eFN9LuT2fXtja7krXaK2bZcWIR6EK1+mYVQ9GcVWoKwKFas4ABCCVgqmu6YN4FaoxPxlZmd/n
3Sgvm6roL6xEV3rIqRZvHqqvdKliyo1XZJuMdNP6z5SQclSLzIC2wcWaV9ozE+4jPjwyR/8zaXZ+
bwtcca7S3uq+17ZV/JiE9K7bhtIsegscwYjB6h0i/rHDkaftG4plPVYYsTWUeaC1s/tU4uxODpNP
xYeqrKrSh4ZCj9pG/vKsrICp/LYz88lvDI9arjNq5TPl0ApHrRWPrJ0p80r6qZ4oZeTNqfEssFOO
DOarPwpKl69abttfS9qruLQkSIs+Nr1qfwU6sFJlNO25D8Woz8mDnRlVE9DprrGLFS7xvJ7r9QcT
w/dPmApUAA0LPVejvBkaGRgayMq4yCsTd6dOB72YKFgjTi0a+rKjCIWSMbvprMUzfEMZ89aHTjfG
tFAmnsycqsOD2fPdQ5JVmymg3qs/DrjGg9LrmQnwtaUqQjrBdlh6KQ7WreddW2DCQmGs8U7T4gnK
YltqoStITv04EeuLt1jQCVJvtaHZABd/bKRV4V1l4iu1V1Ho4axlphfmPA0NpVmvf0g01jWmcC6L
veiTH1ZaoeMzqa1RHdaEtWvrPLF8Z1ibSPG0cj93jRT3U6/Zj306D89Yn8l+p9g165ClA3hqxl16
j8hcPHQpOAS/Y+QdazKbiW2naJ3HeJDVD0zO7K9uMuLMllJM/d4sBqYFWoNiKxibYfwolE4XeLE5
3pd+7ICzW51RfQdwID5mNT1dLOwWYwgLc55NJgPNRfMbbahe8Rke7gbwGp+XeRj2MH2GJ7vNZOd3
cWJc9m4dQyjHLlkL4lS/czsUFbRqUQwMQ/ZjTiy5EyXMb8Q78gpLxPkJ/mHS+rMom1f4PEg+kDC0
WMLWpdjnU2oUaFNdA0zPgLEO7hZXm57vkuZzC2FMaI2MYLnVkO0WMUe9WeBBFA/a+iX3WtlHSyeW
dacnQrmhJzR1PptC+YEO+syuSUOaPt5SXqk4Yt9mg7FeNqg3HR/1Tv3J3GBjPpgE90Zr1hyVX9vs
TVdBTzUw/HmnNXy+vMgmspqJ1tVkYX4eePkq8F921nApM0z0qn7B8m8x+9JvZ8/7btVqFu/wn1O/
lgmWhD75upVfVt48fGnICPB3kmyevnRgkgQ2WPbbxauROxVMT0+4R9FpaSsn5bBM3B5zbmm+qF5f
vo7FxG5bdLpR4tzXILOw85z13I1jHLOHs2fCZMUdwVdTnAi92eQ7fP8IPBEwHRNtG3QL1oBdXsTN
bgYnRnKJK9ji16sRnynXbDHmb87YY0v9eSi7sqESG9n50l5MPUrWRKC/f/8Gjnqlfwdkx5NA2arX
3uroVTSXdbHTqly9IJww/cFKlsDM6+6xoK68X3WzZsjfgzAZG/bV0BIaenWW7nPNikPXGjSaYmhY
U07BvbmK7JMcHVA3el+Gc9FlkbAYGOYVcspOuEM1OHViYCjMc5nC7/N2e+uC/5y3z2JCJtavRYQo
R9yoK8V7SyhZKHRzxMp80XZoIbevzesuG8LQiyJu5htNgph5/0meSJGP7Tccwrgyd5sMeZRQ79G1
xLfzJMWz0iirT5etC7PESCJlqNILsSbL/v3L6iciaucoN1icpRjTwcyiWIjmmzBAZezhKtP9ciZ5
g9smvSUrGfBtHJty+thbZveK6rShHjkso3rBxIUBqNbrUCo561zuZm3KmIE3x4w/iMfmE5l/S/cX
899lhz198qQUKM34mIra29npaL8o/Txe04GrOYNNI2YDMekqvH+Dp57rUU5SmVLUbK5plA6zTtST
boUibHF2wzx1FtK12CJP1WUCKAdPxm9pJ+pz2LhTn/dRtrK2NbJJg/zBq+zyhU7/ssN1Zw6FFPJM
3+FEaucepQk4u9PzdztB5KYHs1AYxKo0Alkl+zYby/9syvnvr9w9Klokzpop6PvyKBsN8ybp5jFs
S8LvySbIfP89nUqS3W2B/lQ5q6rVVgpjLiLDWtN9OyH0KjKDuvdSa07ocPwEsyWWQ1VtFrFD7WFA
tYoLNdHj72d+wrbmf7NXukfVC0cqvTdSoeIr6+tLGS8Lo2BVetDyPntokh6xAwXdj5WGIAVzWOtW
NKX1sEK7DJaOPVWiVjiTHJ34LI8HP6oWcJQ193mEpgDFbqHmQalak18XtRJoJYgJx1vG/6wmdSx0
oRrmoGJPaqzvGJuy7cQNaqNWdkYb1x/ef7YnPgX3aJvpFw1/v9bYioxC3zdJXhHsYMqST9o5h5kT
J92x45RcPOxRKXJTVZx138hgc3U5lKr3b+DUh3b0LbvxRC3AsauoaUDTgLp/qtvSu+6KabNlxOrz
/cuc2K6OfTiqcXKrhuw+QqfHaC0GqHdFotwmckHsqlgU0xY+b3tAemCP8TkXmDens9+s/GODuWou
EYp2VR2Vsdp8yt2MG7IxyUBjXZjrc2bYaFc1VaA+WqYkQyKPDtvYJCP4mcaNkt/0BXbCSOqz/Efl
1vUnJIed63f22CoY0o55Q0C3JdQKAAi6EgU7vmHh2bXIcjrIch6fnTmL8VptK/VS1+lVhDEa/tg3
YsLNCzXvyM1QtKDw1t2lfdByKRO/NFvQTnPfjQ9ZPOSfqgUpt29WTb2eeSEnPsRjZ3SvZ5LCK3IR
AQtK/CJfJUyYfr0xCpzvRJaLZwbCkjOL7Pf9Dds+2gNtbTJk7Upcy/T1u2H0D8hpOtIXcVcoo3bR
uVPxp5lA4X5/sZ3ac+2jDU+1xSJQiMN2HtIbzR0GRjdKlQu6se/oGX57XertCy9/jVdHefasXPUH
TuszUrsTm8Kx60iuxYVcZ5FHZkclS2WmHEPgNbvUgaKfacicusRR6bWl5YIgoEojWnHDJf6TatCX
GdgOu1zPRNinVsjR1ra6VV7KQUnQONHpT6Zm3LFH5Dey1eTl3IxIJzRT+fr+Kzt1P8fhzDakt3hu
EpE7doE7qfalh+FpwOiJs3v/Eid2Ovtop0udal5XUqCopOB00Fbshd0KQ+6+z9eLuMeC+v3rvDmN
/mbTOZ5I9vrGwuOR8EiL7epayMUIoN3FoVab5r5SDOV2cLv8qlOHe40P/+DgrrZztFp+GvDdewVk
gYVoqn2vSDH8qtZq3+3Vp2QSVTT6CJFkVKQN9k9J/nnNMnu/9gWUQAwFgklRIC8OSb5X2v4irVGu
9LK0diMUHeoeY36/aNZXQQmWDDfryT4ULxrrbRjPwRVnqAmAZjstHype7y7OW45jMeXX+cB0SNfp
m6ww/tPps2bvkIOeWWinPlfrKNjrC1mjZNDJAhAL+algngWRfQuXsajtsCnoGqStrkatwpTV2BTK
S9I1Q2CUhXom3zux1q2jQJDpr5LhCy2JutJJ/tSdtXpcdRT9+qBq+JFv4sa2Nsfv768QffuEfrNC
judxnWZUapwjE/xyHfXWsbt6Z8TVGsmubS8naK8Xvd1hrmJ0emg6Y8nkIzVBvB9hH2Z2HNDd/+il
ireBxttgsFp1b4Lu2XWluf5p02rZWoQitPCoDknDkfMvdX3mMzr1qI72VrTtneJkQxI589ztsLlB
tIhk/m4trc99lmcPTGhkZ17LyZWxbRc/Bc/LkuSilE0S6RB2I9NYugu16JcvzriM19mYjVejnXfX
DDmmj1Ne1sGaii5ssuzc3Z4IvraB759/gMi9LIPmwd32ih0uWasEJTrjM4fwqU7MMUC46Vpv1BNa
FomWUL7VtSyqV4ZsnM1/1oM+di0RiO70chWXrcUMEgww+0yKtT3D3y3Coy1X1dZMjpIwRgUL4dfD
XIVqLrJwqjC1f3+hn9hyj80SKDoJc10UBN3Loj8bsT7fql38tXPXCjGmzijj+9d5Q2D+7l6OOi7u
UiEnsp00yh3EH403Lw8GBg2MIfZ9qNexfuFahbqfikQLEThmD5U+KLvMzgj5bCloY1Db97sZ/6kx
cYyrxdKrELeo+D971ubRDmckidEvLsd1gbj3IdYpB2urzlA4rh2f3n8GJ17nse91tuBiJMchi8Bc
QSRRhjFIVde6NwfzHE/qRBhnHoVx3VSos2NkXKITHXJrDR2OAsMSdbx3ASlZD/JEG3b0jOSZs/TU
TR1tNkppNKt0e4ZRqZYH9qznVyzZLoBqWJ6JpE6Ib+xj0KAx98loFh4VKkdJnyjBlkyrtvqhaJnE
XRIFPXFTj49ct7mkyZ5G+pw2gZW46x6A/BDOppbvLGc2g9Wbi9AEax1QROhDLAPOpU8nPqRjy6CB
2aqJ5lBG+mRRzZ2sPFiEs8BdpMvjZGtz8f4iOnWd7cD6ab+F/KbA5mD/brXFopleLtdr7Wn7lHJa
kJZLcebIP/Vej/Yer8RiXDZWRvV2WC+LkbkDJfaUXcv48Zk94cTOfeyKX9MN7LUVccI4TvFuxcwH
QAM+2O8/qFM3cLThaPY4V6z6KmptBu3xqbZ2sc4J4S507f+jS7yJjn56F3lT98aA1yP084Seku46
d/ii32MiNJ05Xk/cxL95MHu4EbRLwU2kngvMhLFUr27XwziCuHz/Jk4sqGMLciXNVuwgvTJKmrj/
FMeq3Mk51y5ttWPopoj7y/evcyIqMY42Cn56Ow+5ISJ0lo92J+8SgTeDVmMQMErs/rASP3NHpx7a
9uc/vZbV5mCZFtIIs6IfgNfF6gungbmhpt6ZS5wSEBhHUUef6FXvylFEQqDjmxTU9uqcKZArKvw8
pw73ja1lo1Ne2GW51vstw2xXLU55O2aqz8blp16e8eutuqlFWaAijU7rRs7+xOQKc7IWIKm4qaX0
9QWU1qjHg4fCYHgtuxrE1NDJOhgH0/jaL8p05eVMzGJtsmCiUBWkEW6iUUB5/62/rdTfnPvG0T5S
g5whvUezawyNn4tVfVzMgd49I6h6m7e7fqbcivQQUa9du9ipLF5AH3nYewmzxGZhWSHSreUuK3iN
U2FWdHv/i70z241bS7P0q+QDNA3O3PumgSIZQYVm2fJ4Q1geOM8zn74/6pyTJYUsR7muuhqdKKAS
adgMkpt7+P+1vuU0H4dIE9D0SCoaC8KA0F6ufhFOEbFJaeUOWXzRTt1lMxYdrhjAJAOuMZVuIVSt
yP5ox2IMCrw2ewKoLniDTTD2Ck6CJNKvQSn4WntqjnhlRd702k8HY143qV5rDBT6//oh1YCftDJF
d6u2HBZX/aey4jqM2laemLjNxyT6Xz3yo5kPpWacwVROz6ZVqgieh0pcJE2hVm7OJmz1Z3WIAkvk
WHPqUMFjllTjQOGe+t7OsJLE5/iIJEXQMm69hJVWAwxTs6JOKSyEFhbpOc230dMtZT+2UUQ1quTZ
bpb+6UuRL4bjjpUSBn0muoOecC5wcQbO34mLaSc3ZtW+tRplvEHWZLzLDVy/Q2Nb32PYB5rfqWPe
eX2X2FcTbeiEAJ8OE1Zq6OFNIRWr8kdFTm8jWqujH9V2NeyV6Btd0rLCORPq1yWOJbQfpME7rr4W
5w6mLzgua98Q8GwgVgIOg0I9oX0IWTTJIgIJhJOfDetMV1BxlDX35aJlzi7soFG4QhHFD5tCjj87
FvjOZDa6z+2oJl9FT2Y4KM9W0o/AK7Lw09bwq6oN84dKLd72djydWwv91Q4WcB2NhIIBhY9cs42H
2hsXW9likx39sppKVXVz0pxHN5Qd/XjuL/k+5LlGqlMUWpCKh3DwEcm0e7Jf46+603b0NQm0hwWS
FHm8M0ooGMQ76ed5XDa7mMCoJlCLklKFBjkgdbNpakFd1GFzZijcTjINleMJlq74tmA20LwSs7zh
USuff1Rq3Y9vUU42b1MnHWmVCwkfBZGL/NaEXW5ASZH5WQTyrcLbZmPToVJcKKi1IiKleqnk38u6
tT7lC6dQEDyZE3rEnKUfBPElJCfpcfZxSmLL8WZgGKE/wMR431f9nHrjGtUP6bDwqUDfg4vURst4
wMQJ8Vilm+6hSWj0PRIdDO/5qtu0KenCQ5OxlOnTouEHIw9uFO+JC0t+ktiGC6fsiiLzt8Au/HRl
anldW9KWNxdkGK45GSlyB2GFuWtH/WAGebZM95w4SjRMQ9Kke04kEJDWsjDnIJtMWBjGaOi7Oo1M
LG2xk1xNdrJqnNQm9W6KwEeC+u2Fm+iQgSIMUckVBkTsEWo9q3ic1lXV3GwhZ2lXFRL1VtMp5QOm
VLvx5qGXXyZH7kNB3dur53K5FXIBkZLl0glGECkAoBJQJ6ndwV5ItLy7nLCCZXuqWs3nZUyir526
JntlzNOtihWnnm4DCDgfaadVXiMcfvpEG/R8SjTyKgwqHXeDE9XijO0dnS/RKk6+G9qaF8rsbT7A
JxjeK2FXzC5fhXOe6tpMOlRZqp0LSjC9sStr+BQOBGzRcmyJaROtlXp0k+S7CPJIht6Wfiitbdmm
b6k0V0GZKta30V5qn7EAV2cIC6Kh+6xJ3g9l6HwHI5CxaKfFzCORHRCupMd2jdaLTsG+l/UaMWuH
Nd6rOcn2hpJ3d5FVqosnqHtY3prJkOlKtMPg9lgdIreKVwstxTBl9wq0IFLfO714jySazPUZE+mD
0CpOmpltNitWhU2f01mmdbOKTcRfZaOd+6nThwFiuTbeKRKQ4Z5gYus6L+ZsdGdmkMTN5Kox1dSE
5OE67JCTDfmiEH2p1JqfG7gGdtUq+r2phvU9lhnk3kCDLjNjysQ+lkX/fRw1S7qr5qyQP6RKm0eb
aIKYZgdmByOwgALFaJD9SJ3c6Ker0exE4vLvCU+fw+isDbtUPx+GtTZ33DqywRpG2ncpx2nwi0kb
9pBLrM+SIFSmrqxfeEINDvKDYaKPcovO4g4YvuPFvGaRcBHnWDcqTNEInkQ/HQpjJrlMyMS646tv
kBDGskmB9chh8ZdITF61lkMbRFTxHyxrvBJF8yFS7YTcPSHkxawr0Y+Cv89IQMzjwhBJbkxyJb+F
cYRVYkzrusWIqFuHCHm9szdi5qmdXBM6sCV4obt67rJkX6lb1XPOHdOFStyWUKAgvrHV6ekbdGW2
gFpPMQsvhYY9luqM+ilcJj0/64vwpkkM56YwRu0+qeg2rhlRGm6j1zZDMc0lOgGKPyHaq9K8zOm2
MdDrKbyd1dwyXbOvtc9OBXKD5EOkRmipmpsu1PsrwjjeI1jcZBMyLe+VbCXBkJJt9z2f7WrxOoRd
FZrvrPiSy5wfVyXZonlpaLbnVBiL1YOVNPikhSmTOydYoX29z4a3KNKmt3Eq5y9RZXZLIHpD0cHc
WG3v5U0yLew9c4n9M1RU2lMVeXwlj8AlNal8mJN2vAdhVVzXRt6bSMWiFSRACVDNx4GpEOrGwDlT
4doZbpVVU+SppKINHmyUxAjIABagO1L5mY0BCRAFeuMamV0XojgcSTrc9LpZ6akylOQ7205IJk1J
sY+O7nBJXxss2dQZ5JHqiotg7TIZ27p0Z0vv3v4vSYxhwq5BBGOZFh/R6/DTYqWsP/5+C/rKDuyx
xPvkOJCGzJIDRs4AkFbnaon2zZzy7kYydx0KnJw0t1hpYNvIE/WKV84fx4EmTJ1zGW8XZD2q7zKE
wD8559oHJ0++/f6WXqtKPpqAntzTpJpdbFqWDJyRqhggFZV8gDjb24nWPfS2QwO6H3O/Lrr2LEFu
6Pd5NT+cuPgr5/bjVGEVlaitUMULRm26jyxN9ZYxxsySTZAFI3X09dFKdmS8gSxiVj7kzaSSZj4J
/OdZCegnV4h1HL/+/ue88nofzYJPHsW86nVRj5MdqFPFshONJPqsZXctE5JxEC7mXqiS6R6xSTlx
xVcOXY9lqidXZNnsN6c8RgklzT7o+IR82IvsOZiwDqj25//eOHospT65jlZNcIn1yQms3ix3wD/z
K/aWo4+rOLv7/cN7Zag+mp2fXGLNwzpra0cEcCeovkj7Jp8XJK7hekpd89oVjg7jXVpohkLzKLCF
8r5PDeM2zSEx2NainigsvPY6jo7iTVHm9MxMGgBJo+9w9RcX1Vxpe1yhVaANYj5xlH2lgHHsWw9b
g9S7eFYC+F2fOMQeFG1Ca1zE35ukWg6Z3TsnVDGP5dpfnOAeqw5PXosNMUVFlB+fhQOOzabKo1tH
tuMNnSbbXXsolYY9oE7t0vIKDxph0W2k7Yibmn2DxeODzOXPYiJpukr67HIMZ+1DWkwGHh9j8nVO
RjsRoV4giHHxo6Evdmii7Z2eJ/at0c/1PnHotdrUpVGslc5hUtLW6xez2Cl0IfeNtiBfl3p+E60a
YA+nzq5Cx6aHOizT5ajU8y6GLn0o8oz2cJ6wqpbmuiunDaKOVN13BqQSnER79ITdcqoks52of/XQ
tv/9yUNrojxFQpcrQWMDJtXYZ+4AJMQ+JsbON0Mz9UuxYLTNMuW8S3r1baxpbMhEfAqMfwSs/bdY
7XG2fvILMp2g3zYswoAUXmAuAjTNDV1CA04hbooApECjQ9TIwZY2Ztd9HfWx8G3AqIGo6pETxJJp
oAotCyIj9ekT4/aV6foYn0sacNebyhQTZ95oQZmwJqHl1E+UG175vh/zcJ7c85BpipxDvj4Ll4BX
5URQAcTp9xyCT8kcHhfOX7zZYzz6gME3NuJ1y7wxpM9LXfZ1RIEdplT0LWzR51bpOuGtbdZdVYbR
58FGcZzOKhAWfV3OyQHO3VC0UbBOPU7MToZXYTQke4oVeDIjeVvB0r0j5vdba8lk//u59bWW16Pw
9cmjiasQflROv2cNV2jOyPa8YswmshI2G/baO7etYX+bRWNc5otpncmE1oyeqCbrtpC3hibnaySy
fHqhKd+ZsGpcvZPaiRixV6ZNffvfn/w6Ec2ruUoeagjw5E7aA2ILaqWeLlf8bS00ut8/hlemzeM8
gCxSiywijy2I5XJLAGAVZLIbSN2xQpeXGKwkv58Y6a/d0tFKUAhCoUnzCwOggOPlgi7M46w47XWh
4jvE7PHXo/sjAMZV8q2tuupnfwyueEa3uBl/tP3Q/vjX1de6+9d+KL9/7ZOqPP4725W//d8FgNM2
NePrtItreOvt12hg6/TjkUp3+A7dfPs7/wDg9Ddg1ciDICxGBWu22Qn/5lwI2HBUGuiHQ1IREODY
0v3DXbfeADIRG/2CqC5VbLLAvzEXmvoGKgVFRoskFY22gPUnlIvn05bFf+wtphShEtfXMc88/wqc
XNUl6ORu35aUPbrGst5BX+v3iD2yE9u45x/A46WkSvaziclaAJ07Wp8q26gt/G7tHrn5oSn6u7TO
gljo9ya4zt5R/uh72y7HI9eggNgmKBFx3DTNalUsU2JRLxyMezMUO4PliFpRimJpya/WNI9OTHQv
nyVX5A2rW7oicJ+jrd7Ydla7IHXZczTJvalrdvPY7MK8PJVK+HjC+M+F4K97o5sGyZ+RsPH8n781
C1h3ymLeIucNuzOjzTJSwCGYgfGOlvNKi7MLy+n6exwN9b4sx0O8TO/4l76MZv2pWOygrDb1jjNJ
Sod2e6OalFxtPTyUVpO9xYbXnJhkjw5q/OItc1KVDq/DcXhCjOens22qk9qTyyjfp0p/BdH+cim6
WyeSC1F3sztiB/VHyzDdYsRfy1l52j35Km//ejZPbcsvsUXbD5C6zse2ZVEdp/XMUTwQACPIwtVA
2nrlXGUXlQmSQOL2SxyF2omMDlJTPDEoHoLjS+Kzz6m0flXV6aKKZsXr1fUbScLTidl6u/VnLxO1
qRSkA4Cjcvisjz7BRLDRtZyigMeSEWy/hnZFRrwBkrAfStWzK+TIhVFTU5x0i7T7ojaNEzJQ+1Fg
//RHMBFxlmJOsQQ5PObxmT1dnQpmK2t/MQ3RTwVYwpcVq35M8gJQbwXAbOXGG+q7TPLisxK29+G0
rn4IYbh0S30ad2O98tx0ATB8Q4erG0TcJGB3bzjjPcX70Bs21rjgC/FlXd2DBzgsG498Dvf6aIh7
swvJ8Y5sqsu7GSXZRA5QSqEWpWxS7yqprMOlXqHo3IXmqD7Yde9QoTdy7QHWCZDAkJwEPJKK/Nw2
Sf+x4z8fYYyrDwtsrfq6W9vV8XE9r5U74+W9TUtaM5htw4VqYMppfmiLhet3tL9IfLyAqlVeO9NS
tG5cdeOPZDWG2J1sHDme07XZV0qb4Yc2K5cD01Bm7ECWr0HZszuDjIloKXGq+SNnAi0NllBd7HPL
HmUwm2l2cOzWmNwt9w+/YQEIJ1PqHwUXu4ehYdtuKUR+GTfaBtxU+5/6AsHRzTQRXuddX4Fk69rL
OiO3wjWpP+KhWxq+52RcxyrIhyq/NFqn/xnr03JmK5X8WEr04XSxlOJTiWboulzldKU5nIFGLdcP
ObI4BOK1OfplbdAdoHXVZx6bQes8jnvywEazWs7KPNT0fQfHlwSKYrBmL5dsMOBHyCmI9Xkcgg47
qc7pqqY9pjn2pVw7CD9prncPdRIrN9FgQVPBF10vtCrBpO1E56jmrp3tdfVC+hAUhikFA9M0gQ+f
F5Q1D7AbkGK4lqAC7Q9T3yw4wSwtO9QsJz7usdjyqjhx9mwRMwqW0GlYyrJC3OhJsiDNW3Q1BMSR
GRfrgC+Vsrytta5p9O/NyEpVPzS6+atuNimRkmk9NudZq0kbPFG/RFdrFympr6ZY3uYsQxuVmbX0
Bpo99xHcJKzIzUYObSAc7oZshLhmUd5OqHnmNnnYTq1Xe/aT1h3arTA+CPq65Gck+c/WWcwfoqdr
y6+FoZKFDntllWyMxhL9FQ8u/dmOY72zFnFL3Xb2jDx6T8bnVRYXzvdVlu9qw7beO2WRXSi5BDCA
xZkgoxa4Efxk8yas58Ilm2BxEeDk+wkWCXTi0L5bEGUfgMzpOyuTkW+asXFG0MHsLXjGLmJHH918
MK1AGGPrx3RQ3VRP8128yup910TV1zAtPyrAqj3dWPKzvMaqS/fR8YfReVAjAXtyTmY/txeo11qF
HaHtFTI2BFC4FLszbueEZ72Yd9U4nwvMqxeT2WhnShzj4E3QmKaVbXqVRbG1MrTrSomMnaIPqIOH
S02v6vNCktlAb+SQqq22W+N+PVs18Y5kULoD4AbdUSn2VZkrN2pl9C4FfYhFXa8dpsEpDj0dmKt8
BthvAKckpFQOn3R71Nyy0W/1Kf0JFl0/aEmU+xZxKfeKiqI8XWVygWj+oYk4bamlsf6cUy15XzBv
fmqdIj6gDC/8sS/vohjBouFQhXaLFuCQRiSd1/FM/NrpSeIoUptsNToEXTQqfLgmn1g5DuvdHC4t
zXFS0pA5FvlH01INkOjJDZKu2ke4IDlf0r6n25EV7NpAq/ttrb3F+WdlLux7ea87MGNJKIGyqkEB
sKIoZ1QV7XXeKvHbrEg9x0w+m5lusjWqygvbyhxK1+lqfWwyLbsO0yG7SOxi3BHT05yPcT9QR9GB
/0yVczAocQCJnfdllSfXZZHc0UJDHAVJp1wpcLYtX3Q9XY/5MvyMFWGcz32CJlafhNunc/1xaA25
1SlxkNm1lvttlB+KnoK7JYlnieruOxkM9GX1trnRKM6VvlmpFDWqePjZRzxrN5epkrkrrKYzZ2Jb
4dZzm0Da/kDZOdrhOlgvzdmWd2Uhl3PN7hu/lGZ67qSO8SFmsgiwKumB0tb6pdbPjuc05beMPK2b
SSO2DXTiem1261tJBfdMKIPbDhURE7oxr3R9pZlcNiU7FUSY5pdirZdPOWEg53k5ywe77ecvZM+s
O+lY5CjQbDQue0ybLJ4J64ogcCQAiGPdNhW7wjRN+nsycleqBeF0I3IUhA2t6t3YNEQVmNFymGJp
eXgnCOzVw2o8i0A57/sZObaWroYbGvHnNo6MIOuGVdJYX7prlmTzG3h3mo3Yvy/VIu92IsGBac/h
oyxnhWwCaME0moexXM/Hav2a1Q5l9DDNvZpbQM4fPnRMTztRlG9lZ6xomo1bY9A9ZMzt1wKnbkCt
R/VIXu0OdRvttJEAoDW2b+p4eld2s37R1Pq3iGqcP+rkj8X0nH01zOZ9pGlepyyK14zANq00x1+n
NA9LPrU3bTjLQwhjf5XjuZk43xJtCYMyG6Yd3WWa3fZUwlIqvhRLHN+uS0nUWN0rP3QnfRthJY+Q
OcBtjfNdrbG2KSgSf9hNrR36Fm1DImN5B85kds1EzIMHNGTD8fQmuQYVNAYVB5Cbm/awT2kI2jDf
Hxa9Gb7GegzxdbG6+XrNarmPZ8a6G+mt+Yndhn1NL7uIwWDxyZzNtM7eJ0rfIKIQ430NbNZrRWfc
j7lAUivkcBv29lDv4gxsDeYBeYPhcHUHfvS7vErGL7JVkhucpNlAAlKVJMgbde1yWmL5ec1WG7QB
YFjV7Yld+MCXkBzy2CAJJFfK5keGqqWHPWL1nzBOx3eaMs1BUoeRQ3sEQSPuTaw/HsMXDj6OUnDH
2trDwCeWpmEvgetz9ZOaZBjovcKhuqtJ5Pt6FjWFB7ddv7Fiq7pVIPfDti3a6kNoK7MKx2vWm7N1
lhu3BW37fZWk6+gSwwL0uqvt9INRlCaGENF2P7thoN80KTOucwPDW4Wkpqvv82Zlr0eblnwiNKvW
mjML1Yp2icLWvE6atTLPMyNywnMwC3MX2EVrXQmRpN/tXOQRUJHYOHR2b1wWbSzOsBX3b+VSEHKc
sD5/TJkDvA6+xruZnqWBjuGijk2zdW21L5my1PDzks1mUKCiuqCMOp3RMa+vkqU3H2iNs8N0ra6U
X5Z6Ej9zwGlIKub1bnKi8KyM4B/5ddcYAUBwzUUHS/19DEeU3m2GTAPh0ZoQB5Sv0U4s2XKb6pE9
vk2kWGJ/SNSCJdBGzer0Bv9sl45oIBxZe7Ysoh0oSf7roDPJVH2aXWaOSOdArcv5kzYV8kptBiuW
ftj3qHXaNGZTGxtlXLwn83v+5nC0+lEPYnmnZSP5ZVhZ2oPQGmnB5YgyxAetqj4kHeA5l21S9a6J
ypyoC6DqOcidYUF7M2N3rJZK8i7DpXrbwDyJAiTHynXfzEvpNcWcg3+ayp2Ol/GTEuvyU8e/He+o
X1Dh7fPxTuOMcJ5Ucf8WPaIS5EveXzoTeOEOEHDChnptQEqr4/yhXsiRYVM1hKMLyhnsSAPruzqg
tMEqbhWrsXpo3kb7Q55YbMTa1brSH2NzYKzbO/EYpsOrTffFY8TOWMULprp4i95hht9yeBJjC+Ux
alSx92qXx/mHfsvtoY3HjkDOiHfcfEv2wdpBxs9j3I+zJf9Q3p4wOW55QNOWDISmjIjepiWyOyI0
Zk17fJRzgjtmJL3qmiYvEUNGLq2L6DF4iKN4827d0ojSfgsmwrDv/NRlNp1l4KGaTZc1bklG85Zp
5GzpRj2IGKKMtsgje0s/0pHo+1Rsq4O9ZSPVW0pSrECxY/MQX2VbhlK4pSlFJeSPcEtYklvWkv5X
7NKWwCQEWUxr7Ax3jyfsPyoG3lcF/3dc1Xta1Pvf/7V64f8gGu5vy4P/QU2Q4uC/Nh6u+7V9GL4/
KxT+Z5kQ5i0xiw5fuaODCUPZ8e8yIX9E3cyw+EPCtKlkUdb9p0wIRJeUXiJwYNXagG+pIP5TJrTf
UPUyyFHg35KPwRN/AMN9UXEStm2SGmmbGkY8nI788qf1G4LMSlETTODnY+G8S+ahO8cuslQenHX1
AR6aPrjWmIX7iRbtVUlI4YLoaGFRycbYOeizbO7IIwvJGlrNj0IYHczuHimaSycK8g0diiBc6ctw
SC3FCb7mo7b6aXWDKGhNpcYCbNjiiTyat57U+hWVFKilsiY/Hqzl6zQb+rts68C6s2RXEUvZftDG
mEkux0WNWkb3bVrmxMRSmrco6x5IS5SJqzgIpB6hihZm3Mx4H8UALgvVuXY0sdwOvTF9MjZfgtus
hnI7zsm6d/gGdzaYo8FNC6X8tEZQ2W/QvW1UG2p4d3aaxpch9F4SBNs88SaWpsTFe9cEXaKOp4zm
x0XK7VGA7tYoUYJItsyjtoc2mGOB0nj2TfgvXt3HEN5mVfFkrZ5qeR8XfLdLEY3taJIS95YS+nzM
JFVhan2RYV1ylnaXl7V63qG1ocMyCtfpQgd9VPnfmIX+a1PM/+CWBO/09Y7Ef5R07vL82Tyj8Tf+
7kfYQLJ1ynyS6GiKfc+428YbnclCZyohqV19pAX+M9GINxS2mWEEGbA0JDarxz8TjSCQRlJSZa6h
dsj89Cf9iCMfJb/INpjQTI4xaBb4Uo8GzVqM5dCRAeZXBOH5lpp8jCRxZsjBvlWyfxCJuBsaIgVi
PavPu3GISEEg4+XJE/tVtXiTiD+bMJiHTQJ7YACbYoORPx+6Zj5ajqCU5Q+Gql4MYjwXJfD2NL2f
le4iSZXSE6lDRGdZXRLkNQUnrv/i0+H6wM2lUG2KwuySnl+fmaDWuoFzfAG9K/Gp1xoe4qHmBtli
DNpNXYFzGQrp3NTvHbX2E9EoiMw62qtTXipuX9D7cKMmkujUsjT27WZAIEwy5Fme13X1V/f7jxb/
/+c/OxbX1z+7bXUnB6p73gf892dnyTeENREEpRNPwNjZJC1/twH5I+LbhS4NjCkCxCWD4Z/PzngD
Gl+DIwwF32HpotHzz2dnvKFhQLGPb5lkYLCXf/LZHUkLmA7YJAg+uW2+Vpmxj/ozhJV0pNaaGHgs
7VKVVgQC0YyS3ZpZ4bDjHGK2OwX/2OpKVvAEq72iKx6NrrZHDam30B6X7qe1jtQICN2bfmAFwECL
JT3a0d3AfdQb2vRdCwHpkdZsv6+sMr1qSRI0/vp2/v9QfNJg3l7f60PxPv7BZjP+Wnx9Nhq3v/T3
IuDQlNZZ/pn+bRITWJ7/PRqF+oYRykA1aCvqjFOWjr9Ho+680Q3I0gI/3PZ3tj/6ezTqKtEL7Bik
Q2YCIATH+JPRuOkUns6+9AKFajDx0oh6HPzPZz8L69LCxwIRNx4rzzImalOtXZ9o1x7PsX9dReg2
m2qLb2v78yebwsgaMH3MRh1EISrnnuigkCRRj4wedMdAQf2+PGn//uWdmRodDR6kIY4hQysKfISG
dh0UCEF2S4t8W1FJv3nyun+xfD1qSo4fICEYhFeoBLrT4n9+azBNMQ2FXR1UWgGH2CTuxga+C+O9
2sCLhPLgb0HDnUSoRHplcddIyc8N0uCIg9Ia69CoZHCh2y8eEn2SJDaXBGe+S6muDIFeUz9246VT
Lpe4VPTbQYMaux+SZUkvKFwLkleFeVNrRX7WdeRc/f7mjiyHlqXqOtl4jjTZzXNSMo+a31O1ymGQ
NLq6VTGh+erRAnco1ml5xPr7gf4cpCQcfh1Blvu0VcczExTdfoEdVhJe7EwnnvaL3vb2g9iqsKMS
tJitY4IhaTdxIohmClZF2Oemps+fk3kkCFStlg9UCHMKZga5NwrixRmgi6+os3miwf5yYLGqYKFk
A2ZC+T/eMFi0ssexdMrACfPpY2J3xRWZXsuJfREf+PMP09Bs21A1lf/HidDe/vzJJ6MkaqlGU5RT
UxyxmUxVfq7axJfnxFGdeKovvk4mH07EGpMNFyIx4/mlTKvXtU4FuWgWZXNRzJTweoOkAVdU5Xt1
npXvWtSOqff7wfXiMXJVx0RowN6Tg7hxtO9baqNZGDdREFkxLgI1nfPzIeuKE9qUF8+Rw5etaQaP
c9sMyKPnGOnO2Gi91mCkccQ5PYlslwu+nj5vTpmAX9zR46VInnTYpAsUgc+f44ZsN+duagIFJMJ9
HJoXwFHaE0LdbTv6bL7hIrwnzpU2U+lLdUep51jI6jpIQpm7dBCyMx2y5A29r/YqH6xT+QovBgeU
NyYBLiU09kWsNs/GYcLiJe1lboJKTLe6kVxirCPBTBl3xax8A15+iu7wi6cobYtLshxxyDnmSkCv
mtbSFszbwo7odKYhSgK6zn84+rgtGx0WP59qDp/y89tyUKUWNnLiQAOxDWtl6HZQnU8Z3X95L1yJ
YznSL+vYO+EkPU80N+tgaptwt6TTw6w53YlbeXGOo0rETgFli8ZSR5jT0SsK8VM1jEruxaRei4EL
ehy9BrddtQ+FttiXIgQ/1uhr7OloRPeNjsEJxb/t//kzdSh5WNtAUVHbPX+mejnit0fiGUx1V3td
Lo39Wlrhib3EdqA+/gKkYzA0NPKs2Esf3W7SZLboNG4XBxAnrl7v3TQeweJM75ZivI8bnLzQ511D
rYIoaQ5hrX2ZI2ruEah1r9JCSO5Re+JX/epNO0xkPH9N0LA+mmZM1DWhpel1ABf7ftu9781mObWN
+tVFUC8xSTNqWQq3ueHJmoBOKQHgz0XoxJWBoowl/WUzOjGefvV8qXySM8QSRyLY0Y6m60RWpc1c
ByGUwrMhq5P7jFntfO6c9MTkvP1TR5PZtpCrOuq6TYN5tPIAPQ2RAg11MFbEgoSlKHZCtUpsJylt
mDnbtC/NsmvVpT5xky8/GqGqGvMn5Q/2Niiynj/L0I5Cmt9VHVDcHz+ng0UTH/VJUIMs8A12ZxeD
M1U/Okbw1URE2XkOtNezQ+uUZvvFhC5UzXAcnfnBZm9jHv0QBcVo1dPwCZD0/1RVJd3Vy5jvwj40
3AxK24mP9MV8vh0ZOOdy+8xLyPSe33cHbL4r6GAGqVkgzmvLJtJdAjWz6zTsaY4UVbjsitFc3v/h
5MB1KZCzbAky6LRj1Vtv2VObTkMZTJyWrmyHrxaRonVidXwEuTwbUdtl2IdvmXRoX4+5frONY3NG
MIQ0S+nfN0Is1Hrz4SxsC+ViqZuRNI1lOsRFDFYN4/G10wmDzAA2A9hc1s88uOVgisKqvRxbbu2b
U0qEKx25e2cwPxUmQbEZKZ6XnF3GwNY7XlLWwAJKp96f26g+N+DqYhzFqaUo1nBnkIi6y6I2Qxw0
qhclvaMLZEO9L6il7QyiYT1anknQ98xJGQzqoMjn7LouVghjK/PaH78GA12mpNRFct/jafTpFKJI
3KW6Q5pkjOTQp54++U06fv79RV4oQAH0cRWH7RahlRpHzOeDbNKJCKPFWwZtmH+L6uRmtglFSKCn
eRL5gp+N5W1sKO8ITd2lQLPdKbSDeEDKhGfZ1cqavFEa7XMtT+0uXsw42y/j2EybRtsm0aM92hAm
YyWaleGvz8Nh1drWX2tDYt5IYftpEV8AURaBmWjixIf3Ylo9uvLRM7EamYphUsugmIgOHUY4x7iG
Hb9IaJL//vm/WCe2SxFpzg7R5hN/seeF9TFhPS8Jfp2tXWk3sdfY8Snw1y+vIgmIZBqljnx8qM+M
2iBYZfuiu0ELjIL3SjjGhz+/FR2trkBZvm16j6YrVbGaREVLGbSaaPx10Em0wmV+4t38alRQl6Ak
T72dw8LRu4G+gNihTnk3bC5gIZjZpzicLH/ppuoqTSf7fIr60c1aEoXcP79BCs8WFlq+S/p+zz+V
McP2jKCpCOLSTD4gNyl9pZ2ss99f5ReLDKdVJM9bQclAyPb8KitiAnwRSRGQeGRfIFOcrpkVUSjC
doB5Ycb0OP5dBbv9a8J9qgH/xQPlhVF84YLWVj14fj19nuZGt9MiUMZOCSyDqOZ2RDsFiBf//4Do
RB/RPBXE4J14ntvG/WgBIMmUyhi9R5Vz2NGVJQKVcarGPFhRE/vkliAkG9bWN+CXvrN5qbvIKVs/
6pLGBVuknXBe/OKjeHb5bRZ4skUbGES1MnR5oDTm7BVVkyFObecTu5dfvM6txL2ZEljpbOvoKhkq
kZoEeq4iMXPN7DzPUgpN5Bnow94y2v7EhPLyoTJZMqEg0mC/ZBxnWK0KkLu6ivOg4s/8Mq0+EXdn
fRZii18abNbAKjZvlNgBjDPDdvjTwUStnm+T5FomG9LGnj/TycDoXdlqHaRNdsMcDTxpcJQb4mpa
L6/LwmOQqdcOWau/v+6LXjZHXkHZa9tSsJLhH3p+Yc1o/g9n59HkthGm4T+0qEIOVxAEhxM1Cla4
oGRZRmhkoJF+/T7Q7kHEsIiSLw5luZrd6PCFNyADHkfVqQHl3j2JAqn4Q5WZuKNNeWP8BCIPqgcB
k6Z7nWTSPZEGWN1hBIJeHYt48j5P+eIeJHKA0JDn1v7adtrgBNS4lO8jBoF4wczz1ILWRMIEtZCe
KqizzP17VSCresAVh7RFjyMN8R5sujGXRQjhr9Lq5Rnz9uqbjJ0UXJ5bo78Vj537Qp4T6I1iu1+N
2HWxPa/G5Jtwi/bn7aV5u81X8QzyL553rIW3EpYjiJosQjrjhPuU+rXjxfb7tK124oi3sarmoSeg
WwaBnM11crn+5bAY4BV7PDMpcEQxViSj5wK6KT9CyAE317l7dJ+3BUYa6WtKwngwybgvL4ds1LQD
OZeWqOtAu7aLMbqfQYQGnI/43tOjzI8E4KupwAbBb1s9e+kcGBm3V/ftvNcfwfNNkLLmKJsNX4A5
FXoXrdKTa3SOQEhzL5vFPWtTjFs5qsTagxq5yz+3h702eR5ANrrDlU3osGkI2zaSKItlFqc+dWDv
IMT8zNOvoDrcZsE09v1zmmTut6jHm9WpujLMmmw53f4Rb68aiEPkZLS4V5PxbVThKUmLg9PCy1Ea
IBUNJz3Had8fAbBlBxknAuwcZPQH2Asj9AXh7Ix/fRF++wGbHVB1RDJNpBcniZvca9Mv2etkWrC+
hlEJIEzXD7GtOiGYlPwAVUPxU0+3dx6xt8frchHWRfrtFYn6WXWi2ShOTSq/x33pvrfMpdt5o68N
QuOfvjvVPf6+KcD2HeXtQVfXXWYk77rBxAVOL4ydyOP6KDTXf31RNtblVNAlH2UNpodquakG2Hnp
71o8NHdOzNuikKvTGqDEhgKUZr65KgyEqFvTRa01QSIax4Qx+TB1cx/QRVCeeisFOSmn4V0Zkc6X
ZY7/VjeJn66ZG8dlUuznsrbEXTxLEZiiz/44KLj8cZs1wKC7yjyt43O6FbhCSCKvSuTI4PbJsVjJ
y8iHUX5hGegrU0rYfM8ExYVGaiwBdkD5J8NoykdcW1LcopOdLPtt+MFIsGFBtWjU4bal+wgUupAm
NjBYACLz1pbIPThecqzT9hv+F3s5wN5wm2tJwR4QUaGK4dQ8OhiVYQc2rrJn4C3Z2YsUZWchr45H
h2cF+q1wm3VL/3b6uj5GqwjV05M6RPGnwqjw6OoSO0gap6cqXUV/HM2xnI4Lyd7kGaEncjneGBW2
G8+MF5VSeczH2DmK2awPnov2kh6Nw5+PZwBoYDCiKppom9ulLDs1wc0lPwHBXdBNksnRtarvi7Z0
D85SVOHtffmryr3ZmKSjHrA0EBka/NTL+SlQQERUKeLEW4fCdoZGEephcd+HVVy+KGoKmRZsIAKJ
j5nS3KeRi3oeXBsN54Iqfqzo9QVCZmFql8D469DIqxOhWJCgYrjz6a+8vJSVV1yUBgCU3tTlTx1g
WpZDTQcRp0AV1bHaN4wXOvU1ZMreC4pW25N1Xc/+dnE0BGd5d+0VwLf+ot82mxPHWoIYjjgZajsi
cII+Fow2cVC77Cm2S/seXyqV0ond7VyZ6y5+MzAIM8orKiC0bYo2xOimKdUkTvMITVSpsybowIzv
vGS/+NGbYUB3EUmth8nhHy7npzjqglhSIpDoLN1DTkMrdMqke5lwer3DrzO91yNn+Q4t0gg8TarP
4NK9s5W3AmrW4CLG2lo7M18/4vYnrbz+FZ9qU23c7MfOa0v0/zJxcipLPRtlT4SjphoKeu5ek/Pq
UNwk4D8g/pNLXM6+waCX4i6zF72JMqSakfjGPaQ44X2+fcqufE7uK9qpBK9r6Wezjwq9UbELdDNy
lagA0de0IczSbGfp1t+7WTqQS3QgSOohFG+rFZ06m3NRV9mpGNg57qB5H2Q2qIGMIvi4zZB8vD2r
K+vnmTw0KxybDbQVlKGvPpAPGtnJizXzngbIFDppO9+7svx/XB2I+Phn9e7/JvF7yeLqUMyMvge2
nvQeLz+VVKoCOkGfnZJiWHhlktZfZkM/2zIzd97PXztss4yebWh0H9kZiAFsP1anVRKpmZQiPLpm
XoMusTeI6oSSYxu0sA3vWrXFJr6cEzRYbfMJGbQSPmA2PhhuEr0mqWkeZypi/yBLY0Ennqyf7RxD
KYaeF6gDlDNb0D8woHU/2CK3DxgaDy9i0SNIlhNWIeCf/xQWAawOWP2aMtNtfyPJIFVbNB20zdNE
swMn6BpfdEuKnbdrXZnLlTOoKXFhanRKAFZvVk4rIui8Q52eqmYZwsqqoQ5brlyp3tXJxg8nRFdD
Df90F/Io8Dqvs6Ix5mwCEGNOepDcSXqi2iJQrPKsY1OB13Gg298e6Ur2QdZDGPd//X13G5RPSpao
iWMkJ9lWymmUrhlqRo/AZtUYxzHRUyS6mv7FwssiGEdPP9hxWwa3f8Tbq4T+DIAwmjAGb9sWejKQ
2oFgLdJTC+QotCp8JK3Jqna+5Ea6agUUMIxJcZcbxQAtsYlXpVTAS3hecsrBxhECxIp2bDPY4ygb
TzRrI+MOn/H+sS6q8pxEbfwye+W3OKqtxwV6tY8bYftgzLt2B29RT/wwPjOlB4uyM/9yeRNo9F4M
W4dZJFslOispbHD8yLs7+FA6juLl9FzqQ38sMiS1cn1xoHPDr1vadEHHGYTU7a/x9l7i1wD64PHk
bie3ufw1lj1B165sqLSdbX3FrlENB5KhIJmEtUPeeBuL8NWZL/Vo4rU3R9jqeJ6NHqEkle1NxbSr
fYjT4J5jtHDtEvJmH08l6s7lXqnt2r4nd8Fa21GBBVHbvJylLvt0mI1GnPQM5weoVtCcWRfqLsN4
1y/1Iy7aT5EVFf5czxi4JEb74Y/XmZwGeSaXV5TQeP0Ovwdio5QSG3NBFN6sDkxqe2dUs4RSqlk7
B+zKJabz0ABNBOlP+Wzz1Bhpltjzr1dN17t7JbHde7D4vc9vE8fOGjDf6qs/xqKA8eREgyZF/4Ro
c7OPcHWs5wxThNOMUuahVbQ2oEm5G+9d2a466nIrdclQAURs51Y2LvJGZnbi4XvG9859gRiqnr3E
RV4aj1HkDep+hJ+sEcirSnq2O2OGmGl2kKLjhsanqzzSOnjQaq3+688/sQPAjboSrT9utstPnBhx
bkNZz064Uj0L12weM3dAANaD73p7pCtXKPIrv1rQcBrUrdGxiRxAbedFdjIaO1t8uyig4ZhIFO9c
Dm/jMVB0dFigivwCuW42LcGYsmh1SShmIOwbmTaK72n3Ew2gF+6tfGe0a/t27fRpYPZ4Gba9lb7V
1QQdeAFxVo3CpTOJmdOmhBZSNLjCoOAwyNzceSeubSiACqQoQFEtd5sgIY/sNePkEXKWVRrWtR2H
tkd0iyj6Xt904/rz60lacwKVmJOnydhihlUv1ZJRjdggivYh6W0/bftnAtDHyNKPkOvwyGvOnaA2
Gmm+MTjvVSyip6p7dtMuKGOq7mP7bEbTJ6ce7m7vqGuvEvpgFLd4ejywr5uD5ThCmQn2shPak/1B
pKYDW7jWfEdLx8AuhBWOWVs/L5ZenZlifJTRMpwcRdrAaeK9GsKVvI4KLWwd0E4EyzQCLs9S0xET
iZazlA1zfUwh1zxMRfs9l7V4F3fje7Ql1QA0OI0BYKsHJEune6g+2D40fRcmgsbY7QVaB9xEhqwK
rMO1Hw1keXO4S3AfKF9w8WS1A4uwUDwfGlxziErkRRCCoHucePbnSk+Guxknk507/dqJ92hUeDBP
kF3bFlUGx6mgf/N5PIwLTobWIKkCkOv0Hya5kpRAQBswVYzLVY8qNKEGZWYU2iZwQtzmL7TXtIBq
NMpEHPvD7A6qn41m8dxVprGzxr9m8WaRSTPprNrIrG5v9wmStuJVA1lmrpG8JK8SUwAsNc7Yfx2Q
gTs2BiwCPrAtvRej5AZCrP2FmuDHdqxPixaFteoEfaf5hQbUIhX3upvf96Z46MCkmGX2oxf1oxMP
jwAXIaOLV7Ue/7Xm+hHhqwNqxEfLitECmt7NavyslcYBjMwB1Izn23l2mjyBbIj+bprE56KpfqxR
K9bhIcnxPZDdkFTuyXA5H3N/FtiGqOMEfzR5GMs1Q3LPoqnD0bDuMns41Gn0MMXePQJ7T2MvQ1mg
uKxo72q7OKtz/EMR40MymkdFJi/o3OpIjFdcgnnA230Y7epLrxh3g2udoqk8R5pEMmZszkrXfLi9
Ja7ejw4bfi0fQlPa7HvHkHEzjhzEpKQfmhqTGhZ9kvIzsG++PdTVPY4XC6MRsr8htCJ0skhPrO+n
giUOIpupH0vsCv7LKCbjUGIgktiEgo3wMlBoanYqY6+5H9lJ+Jzq1X94oWFzE3GuTAKgcJcnqZkM
RK5txFVMHAeCOFKzQEFb4Xx7Llc+DgdR50WhqEDxa/Nx6skSeUkT9wROygRpVM++K8ooFPVeR/ZK
JMBIdOhp6SC5t8XXWUNrJhlyCafZdrEeUoR5UEWFzUIlsiATdbWTK1zZC8R3CNmREZMYG5vIAwMF
utA6M8upwj/IUWbPsx3tYZuvj8I9SbV67cxu7juKCLJQiSJPBYpxfl5Y9jFGsWcnrrk6CmKFUP/X
wH+7FxyiVOyeWLvSnpsHO/UwvgUluVP1uboXVsYfoRMl1616PC/2ohuJzE4y0+LQ7Is5GOMSyTGn
jo+3t92vYtXmngbm5kA6ZtlA+m3XDc+gUemhdCCvE8MpatICRRwn7UbM/OrkRSpFtRxT3REIW9oJ
Aj4LReLxvjULN/PbJFoeHEU1G59zUuHboOric5vozUexeP9Y0bIclam3/ppSu8mPwlEA65Wzlz9p
MwAHv6mdwbyXVq1bPn+i/xCrI5q/iTaiNDjNNo7rpaPN8cEks/vhgEYNRYqPoa/Gplfec+IbDV/M
1jOPw1AMXzAoytAQaouxPzXWIB20RYtmPJTaYJ/yCnzxIUKM96tK3p5hXGwiCK5B518p8z8ApFiT
bxR0FEqnKl7aZg51rJUd3DwkckCVikbU6ALHAHio59/q3tPX3zdPdzbKWZ3fe6gtHDq3sL/ktaq+
7230G3Fh7tvPq2zg38tCh/aQyKT2At5s8YUjc+b/LJFpwL/jCLnakr6HIit6QfpgfzVEZrxvSYMs
UFCjQCFzsDFdaYQjMGx27Oq1Bf15JwsNN6lukdojayaX+xYLoE+NcJszsgnNu8JO2qOccRJBGEJ/
aka8VlRrLhB3dlIV1x59QhOn1qhmOnazfEZ4z6W5EClJsXNjX8kL1uYVtRKa9pR0NrGg0mpYwKlW
eiosSsO15/6URoebT5u9U9ta3leda+4EQteOLIG3w9UDwpE23eX13SK7Q15JTd3pCyWYOmU5Jqmd
7NQ0r12qnCJEgSn68SBtLjkZ96wn3ePTSK5HLKNbw2lBgSnUtWh+WnC7CW8f3Gt3BCVUFIJXQWJr
21lF/1Qd8QFC6b6nGgabvPPNioLMWLifbo907ZthRAnxnSL0Ktt7uYDlUCwUq6b0lNpZj6+Z4b5X
ypnyejGPp4ZM728kFaOde+naekKGAVZDDZjwdf1Rv9VYcqkPUVqDdi7xtb5nfw5n7CyqE1ZIP+iv
qTub5MpqUiS2wLTwRoFC3qRMbSQdrbQ7svA6KQ6YD1ZBXaf/LNCPdiZ2LTtjKJo8v2RbYNFdzszV
l7YTqGXhPdEWH6Ocx0R1Wy1ogNIcUnM1awYGcDQ69AHGKLYfWr3ujvFC8BkP6h4b5crHvfg168L8
ts5ukTWOGtHLmDCdRdqsP1iFiVwidhKHBgOsMyJ9e8WBq4ttgN1Zm7wEbpsx+5570mk5/53MvaOJ
MG0g69kKkbs1du6bK9sIcWMCN5g26HKvEuC/T49rP3Z53Qh5MW27A4auok+ZIVeH1cFR7ajR3z4r
V8giNGp+G3DznI5uJicdgPDJWcDpxdkE9Cg2qRK2URNYZTcc6HEq5yory1Cv8abpc8c7QpvbCbrW
Q7l51imYA7igpER9zd0c2hGBHFtoJDoruSMY2r6mKF1+0/NJPWaeUxz7zsSJrxXKnV7LveP0RpmI
WrhJpd6i8koRAhbH5boDe5pKZIK5M1SEPFGVQyrYxdSreURn7+fi2EdzTkNbtH9FY3YGj/JIAIcU
mxcoff110qovDsLXuV28OJhFTrn8qEtv3jn0V14GlIcAN4CPBbm5ZWEOUKNi9A65s22kBBHv9o5C
VntK0ldGQTaFdaDE6a3UyMulEEDe1VKJ6ZHM7uhLBK9PwhXazlyubLyVZ8z1jJGvB6B6c4MhBQln
PSVtbhUg1GPjFdhw9eKuWCZ8rxAIePSUrH6P+Gp0VNvEOup2q56KLv339gl4e+LWRiVJn8PdSGdk
c7jHSHazEzUU/RK9ehRWV901iqGfVu3L701jODvVrr3x1v/+2wWmSj1u0VGNQmfO5sDMQHKt9nDH
JkEkr9bbZofp/os4fnmyTPoOqNivKjCUNjZXiu6xaWiomCGsqOR9jQWIhUaBgAQd4X7m+AtAW4nl
8lB/BKeRUsvurOpjim9n7xtVJI2w0ZwyQ0lubgcCstJ46JPOnYMFTGUX1Ghtu8dkyECSLHPnFIfO
sAoVK7BIex/VHBc/71IMKb28yvRHjJibhgKrzGI/kS0usZ2cjO/Ss6oev9FfglZgkf/xSjF+h+Bc
fEEAuyfgBU+BxqOZtUPQL91ybhNTb8KsWyi5l+qIQxVitOjlaoqC4d+Uq+/RLsIPFDhz7yK8E4ni
LrKqxjukLNXjkPa5DGJbwbbHUazF13LTqgMbLa/hYCFOnAeuZdRQ1orJFsFEdep1Eo5Mj/OcfhaW
0tVHNYqm/OBgFfdljgbzdXLTpvaRVJzyB1pmkxvQyh+dodPCHFk2NAy9xQYNNBTTE78+exzaojUP
Yi5FdBBSNfbQtlewg4SsK+bUpqTpct4uN5uu5Bm4PEwws1Y/C0Maiq+YOOf6fWVkB3NGUUtUM1Lj
rhn5Wiccn9+FYbVM0xe3idBaRDAdrTFUhBB92EOj/Spwb7YmYAv6Ys4qHEP15fLnZRPKw2njemHn
dLPfxOoBdGPlG6UVVImjHYiD38NvxJfQGJHUp19n1ZIZmOAX3tsziOWoe6id8gM78/jH1wKkZrpJ
yGus6eYm6nFq5KEi3qLQ6ZPHcTGc2W8V9bVMK/OzpnB8bw/35vkjVqXIhb4cIjoUhzbPX9w3WZI0
S3oyY+Ro2VHuYUmy4ck1KQROWQx2IupWD+yvU73sGV+/ianWwZkifRb61m9Qc8tUGHJIuvQEpz/x
CyN+h0LuX5oQhV/L+l/LHN7dnu3VAWn7EiojFEZH9vK7p8riNmM98JBhWo5NbNl/sDHlxTGYOqvZ
WDZKtlhw3x70zbsGqJ/mIK88i0yEvrkHSwVuXDIwS1XaRDBj7mHVO+/t6TfX+zoKMQxviQEAbVur
98QEbyBmak2M2HdsqZRtFYyFk26WxzESYqfAsy7VxRFax6NQRdGaHgF+YZdLWU60LPOkWfM457mp
YP1SVHKfIhu5dmeUzmHQa2ttW+x1ba4u528Db66WBsNK5GVJeLIiVf1iiYcwGro95O+V5eRlJuwG
uw/4a4uxm2yzG/R0BrBQlfKkLMIJ+2VKj7Y6T08CHeGd5XwblkBWJhJcK84rLmELA0OtW9GzqElO
Ua3rd7bMjfd1PBn3yPhGJ/xh6zM+r/lpHqzoQYuxiIxSI/EzxMQ//vF2xRjBJO6FsUFfexOG1Xg1
KEkZJwTE848Sz+3nFJPI8+1Bfpl+bbbPxSib7YNokdUqmLedoqTFjtn08DhWup9UaVbXLxRs6cOc
vWYKs5iGBCW+YK5mtN/paPpelB2S3m2P9NLMYBTqMbJXCtWcHOeUjkPKiz6pGDl32bu+oGkC4BEZ
Zaf1gT88UFSxj13fdztf8NqOAXqw9hJBenAGLw9EI+shcnSRnBAXM/2RFOYobPUTsDQsNVEa2xnu
bXrMhkFfxYa1RnlD2/bDJ6dQMlzI4hMu3/84aa4H2Wwa7wSU86CIrPcWttBHMGPJIxdwT+UoykPU
9pSHwbD+GOO7/hbE31YkBFectcEdlYbbVzD945OH/8ZRMcYYlaAORwx9pPyR22bo4vS981JeuYHW
DgCaAyt4DXbN5YKTMcaF1rNR065/LeNM/+jFsviggRH4qCVmcyglxWE/r/Gz3dm9V94Rhqbkwjml
Q7TVk6X4s2hzmiYnzKAeYm1JfBFFWJyMOX1shxJiL1LI6dOXyZHcU9Fr7uA9YDc/qGf806BcKsYG
j4pi+NdOBO3cnHBPGb7T9biLUVUMulY+QaHIEHxqvjtW1R1lUfbHuFb+/G2CAEz2u+IM1/7n5RpK
WSEk67GGU6n3oefgYeBpCDXcXq8rVzZclV/fCVAF+nyXo1DkTFPYBfFpJI0M2NE6/MLZ3TkRVz8K
mDdaQhAoOBaXo0iBNaQYUT8CDLMckCNQg0Tk2hmBv57Le80kqKDtbIWrU4O3sapMgH/ZdtaEmhbe
4BjxqTO9H02vaUcrToudnf62SkAgzSkH/0JReO0VXk6tavG/dIEcoPSQ1S9ms6q0a4t6jMtEhui3
Y2yOtMcR+J/ySakbfBLaXD2C3Uw/AE4bD+MwmVS8MUMflt4M6AZqxLCtszxkdZljDCP5q5LvitRd
XR3QDAgWUMV+o8uIQ0Qa9RhaIwHijb6tI3FkD8m//2F3UXdd6+Trzbt5SmpRRa3bMIhqd/3JyArr
aLdlHfz5KETJMC4o2VCK24xiOL0Y6WnxoRcEKsrZaQ9yjQpuj/I2ceJLr1CZVewHyuQ2Qi2k8MzI
6blJYzX7qxkX85yrdJfsJUWChxpNAD4M6sQIqnmpp1d0XBwQAkApBUj4u3FCQh03CNAsZdnsVBCu
xSgU7VVGWbk19Fcvt6Ee06iPYZ+HvCXyO2gyA6X2fDmoxdJgmdVlJNK8LZAMTIRdc6iG0g6zrO72
VmkdaBM90D+ABIhEE43MbRV6Waq0lKJXwrmovJc4nR6bWHFXnxgztDKjeCnrsTgkXvQvTaniXwxO
CQCWYXqtrUp7vf3Jruxx5PyI7OmYrIKTa1zwW10l9rqx7dxKCXFHaQIEtjQ/iaDW/OkoaxuVaBsI
1Sr6uHnsukqDYbGg/GTn+uSrfdaek1zsCWq8vUIZhfVcb1DO05ZZaGLzJUptiUIAfzrOPPN8l6LM
d9D1dLrTwZcc1FKfdk4WJb43n5NhaV3wptJXQM/mcgm7dDZaa+qjMJeISaXaY20U9Q96Qa56VE0x
nmpwyR5mZ1VrHGTR5e+tyJkGvy2sSfNHdeERrh31PUC7+RWcmMIjrL7Ymed9iAdTfMOrwzWPGBWQ
NRiLXnxMEkP/0Rj2vBxqR872YRlS9ZvMNVwNGtOdFapIfWGep3ZCndmjYYsPeSR03J2MJfuIknwe
wWpMPaypiiSKfccAMxh0WuZNQWpVcRREg6V4B1fR2wzsSx4/DXOfPraFjL5Oo4Ki8eTV39NYzrkv
MoiMvg5W9nWQtflJG6fi37LXy7+zOm5S5C1Va6QtaQ1sZy8lL8ClS5i995wicGQHXakyVESZe2KX
2xMRmDPWQFZsCO/LIJIfmdtwAirRpd+V0dMKH/kBpKn1Sv5lLzPMd8gff2nVUuNcYbAHTlmil7hA
9BKEELjWH5OpyRc7LXFchJHT3s3gq18LjT4vqCNdedRaM42OBuCdu0Qa9Kh1Rc2/YaA0fi5rs3vN
TW3xMVvrXl26R4fEKh6FLBQE1fBzKAEM1RRcyjH6aA+N9cDt4nzMqY2+NlkWHQvKRV3Qlt6Mk6E6
ene9kqVI8yOHpgTY09Tq37Ujetc3Ry9ND+REVoucpiBVQK9N6fxCibwxhOcdf9PKZWgCqWnyORsS
MZ9aq1bMw//keJNM2GeBI0mdBC52bXqvisDhblBL61OOSknho74ZvZsar38fg7+K/dIVoKe1QsG3
jIQ7/uTmtoKjVFH8dfv0r6f78r6jRgV5nHYY4jBv6ANx6zlTJLIojPHQOkQJAg2y0vST09mf/nwk
kDsrAxUNDDL7y6NIZNHobVxQHUds5KHukn97KZpn1evSndDz2pwAiOkqXqr0uLZBYZXFcTJMCSOR
GoRNXLQPSx1Zh04qX27P6S0SHngtymQo3nB30p3dhE/CrV1XYYPiO90h02QsxUfFodPP3WDc8ZDM
mMR1dPoBGAdJPMCTxH1v75ZbB9l8Q34EP0AlBqbVs7nkxtoASjdGXljEGOvlk1341uRNYWWWn/RZ
PkCUxs4ncseDFXXfy8yluCG96qFV+p+x9y1Txoe+j76mrv1gJ4b9r6yX+K7LjHrnlb/yXSgkwS0k
k1W5kjeLNTXOYqoVe61XuuGEGdE/eVfII/zoyL/9Xa68NiYUTWBaMENovW0yZhdDPVEaeRRGll0F
Q2HR7pOOE1DIVlGCyA2srkCC/Pm+o/mzqlWtelrg1S53eByl2DrJtTTtxOqXoddmzLCy8Y4/a/+H
pYTlRP2Ig4vk8+YwOVpveknJUJ5IVF+mIvEBDDXoSfbLzqyu7nGiUva3C8cG8unltDwLmzG0PLxw
aEdgMlVUOEdPsbpjt+jeMQdmcR55fI+KpQ1B49blGSOkvad8XbvtHkdChxwP7VvMajdri9NfPFOp
8MIl0/KQoiEN8mRyQ9zPjABN3PZjM5Gd5Fa591WvjkxbBbknLhT27uX0LTzMMiWnbI4h5XAs8Q/y
zaRx75UBaVWRjvGnucraIx61+s5Hfhv/AaRzoJ5Y9PHo521GdmPkVNoYDq4E5Y7TQ63R3/D21Kau
nUqN4JuP67CbtijhsaFNk2LSF5ZKlAZdZkffYXs9gq5zdhriV+dDFgJihqLKG4FqkyCoyYXuhWZq
N890DSt2broHNlpX5c1OAXtv8chgLb4VNrVATHgEHIxSIuU0tEYXGtqUP6nY9DyVVF537pprt6++
6paDzKE294aFjrPYBMrIC5UyaV68GdGbuO4x5q2Ggltm0DG+NDCl6IzkpWzHvT7/tauO25Q8gb2i
W1uUQYofXKIWDB8Zznh2ksl7p2eO4ksdWRb6XZDB1HT6fPt+vXYmfht0KzE11loE0o1BO7qSPzo7
yh4w9UxDeHgFHqo4+FVGawaKY3+8PfDV2VIJBZcJNYis/PIw9jYWg+CS+Lj0zxANaavANfL8Tu2b
Ft+kpPqABNeP22NeqShTgtGB6q69JDKJzTmUtpVFSDlxQrTke5WTv5CeJ/8Mpq0cpDEPIUIpC05j
pamHThaX9y2avX6sdFhX9xZ3NJ7eYBqVmeaJ89lS2uZdZ/X2s74gUFCwRULIuvZdY3rgf+gPh7Tv
8R6muAYsE21V5OBK/ldD/mjLIn5/e3ZXty9y4ujdsnuBPl+uqJlNVVKNrKhVKqLzVfBWD7LzCORx
SviR5uioCjxiH1QnNnzNi9o9uZUr9w/VXR4Xk4IrZajNzY55tkO2xfPSV23/pKpp/pROrnxqHbM4
LEZZPanWUDy6veP5HdL1fpM04zuFPC4oNaEGtnAwSpWTezciLebPcoiOOVZONKEbbJxVEJX94o4P
urKoPgatGALG7R0qW+hILoX9lOYaJol9r36y3GHyu7pzAg+Rv6Mad0mg6qBRJn7LwV507QGJQVTT
NIPWMiZWdLiP0qCJYqLwRQPVTPrm5BZL+WSi+v9F02Jxvv21rlyhKB8i9wvsgcLXNohWZd4oasue
svpieKrdwTuqaWLsXGlXjvcq9U6HCsVr+pmbPZEUVhrpbkNAaSnOMS4mxE5rLQvitqNUNIs80Ise
F2Eek/D2/H7F5pvbe8WtUNPl9iYxWRfgt5pHlWrDOFi8tmByi3OdGM3wAFFdlwfXntQIFc56/pZb
mXauYw6Engh02fLJOcIEm+YDuA/za5m28kOP7bp5QPJJfXTVpMJPzeg6JJhTLT0nizP+MaNpZVms
TCbupdWmbnMziVm4Sq6sa4bf9Z0S4zfq6Ph5tklTBYtuysC2DOTmSChCxZN7IMJrp8gA0ct7t1b5
tljUGKzHNLcVQVoBxHbWI9Pv6y6/s7Ro5wq+tgUBbFEq4gICzGtcfqG0cx1k8Jiolg5xmLpo6MVq
rO5swbeUNdaT4H0NgCygw7+aVL9thCkt0qJbWiK8dhzTUOtSFyfasUOAbyJUy7FpzYYPXdvGr51n
LfdjlKf5XarkKe0PsJ3kQNXcC7+fvPTD7U36C/m63aQUzMBWUVGisLS+Ur/9tspzlCxyci8cezto
FO/blIE0VGVxLGPrrq7Ew1Dlz15EjSQ23xej+rcYlqd6Lu7jtsamazyOdXqw1PLDQGG87o2DcKY7
RauOOlLGigetPmbDSAPrTOm1vo60zM76XnlIKfqtsAHImtTjNglEmttSQHFwQxIkkK4SfEpRy9UJ
1nrUvL4PnBUYurNu69bYrhv9dfAK5MoE8pt7JZ9VIZfFdsPZkd3HKM2sFw/YREnRexJMt+k9n+y9
/Rviuv4FxPXY+p30vistJSm/GdL5ZYZs/iMC29gG5jQ9ZVTnCz+x0uyrrmgIXM4opX7OhYXBd1uh
oXqYo0j/IqJM22PzXnk4WUFaJ6gqAnXa5gWTRMM+KWc37L3veV4sD0jfFueyBlHmDig1t6qw/aRp
xdGIYT7cXsorPdpVm8kCrgOiFkLx5tXMIy1yavgkYUY/2Hey5kGLupOStR9xmaf1rZWhIvMPpae9
T2zlXxOqjJ52e1K8V3eRQ+uI/OjX8315EDTkkGMBGC1cYu9ZG5O1fr/wXpZpfPSipved6OftiV+7
fUDbkw6tUSBwpssRR5mj9UReHNbaiAZR4TqHKuEKuj3KL+TMdqdyw+HBAL0YJvP2hKcqSi6S562P
52+Qdt0QV2eIKQDEA10UqV8LmuE1DZXzJMr2DsSxPHhaYn1yownyauqYJ1uLm9OCXXOYpeV4Rys7
eZxRbHxAjNAIsRvO7iY7yZ9Rdf/zhuUqqr5iglaQCd5Cl6vU4bJZdrXhhs2giwdafHqo6iM+07He
nrwlU55iRZl2rpSrn4YYGcYzDDMQLpeDUg9fUGZZ3JDKTEYFs7EBWzbWToRw7dhRqIQtRbuSLE+/
HMVe2ro1otENc82tQlhLNmXR0Qvxwc4+WVbaPWLD5j0U5eB+aPMm3xn+WjWEIsgqMIMywUoevhw/
aofGyxXGF7gdHy3CMWJJkZ4rkBGHPkq8D06ejkQB4+KrjqB6bkt950dcXekV9gWSj9dxC61T6hTo
1UD1w01MzZ8jx7zrkdwIbh+C26N46uaoWeAVJyrnbqgYbfcouxLFAE/p/8tcwMtpAMyA7eOSefGW
UrWZKbB0bFVNYjUgNSeIXURc/sNcwLKgd0RIC5TtcpTcEv/L3nlsy41k5/pVatVYaMEbLXUPgExk
HkMemiLZ5ASLItnwQMCbp79fUN1XJ5F5D8Qa34mWqlnFSAQCO7b5Dc7mw8jZTJOYgGy/x3h8DwB+
62gCwoMvCM9JaqBfLoIFdY9kMNFwTir9qXDX9PXqkYgpi5udjcJBM2TuEH5oav3ogTbbecZbdSqz
Ln4B/kxwS7cs/8gx8tpEbZlPI3HQmcraFZ53PmBu0Ljul972sr+bRj7XPqZKKm7fqqXkjHPjxryn
4sw9H+seEeOyU0X/GEZ6br6n1KN7AGjkMOuoLJRHtYXniJtaQ22v9WD62hmuoEHeOOJpxScuDoyB
/+sreSMnKY5XviN8xu8Mr+i+vPxSb5Up5NrMjcnBQPZv7kBQGYkYm4IcpoYeDsTdInvgVoCiOZ0z
aupjbwxWMKvO8v7llW/de5IkzESRGATD4vJN57re2AzUuYXWOHnTYgdxaOz871rbvncH913i4D/6
8oo2f+P2Qnq+4uYAm4ULwEXlHkJL+cAY5Vvh6OsZ5lewTquy803eSr7x3gADJr03KcU2J7lph3TI
B27ZYsKauWzrufEFut7HpkOrIiHzeFw71GerRfmY2L13P6FOeZgNNw8Gd/gOuj7ZOdw3ghGYQQIv
E3Eootveeusp7qAwBAljVN/OVWWO9/+LquPGe71YZfPc65i0cSwD64IowQk1cTNEFdBmqth1b/J4
SZ8U9U/UU2iwuSDNaGpRdhuXZ4mzOymeDLNGvU4UAusS2LK58fL5uRbwgp2Pjg42K/LiZBMvl7Hx
JdRqoIo0l/TxrTV4CflK2RzmREuOXay5H9usX8Kli9pDZy7GfW1U5lfmj+MThtjFfZIrSrAOwC5e
/mE3giaFgESFUj2rNBUvfxdqsWY/1ijUJKvd+gTJTnpOUikNqhWUecnwDD/fcLSMT67ajh9eXv1a
RMZD0knuCRIJMPK3lhUlhcjKMCMKKRnHNvCyeHqVRNYoghT+BhJ9+BsecreL32mN1E6RpP7ETxXF
eVj7xsLpEcyw71YUKAeFqfERM6YiCbM6LeS3wNfl525h7vzsG5EPMi21sSSFAozcxB9n1i0lm2TH
ydOnV8swlPeN0gwfvSJBXmREL8Wh8RWqXWTvcG9ufIeMI5gVQ1UHMrKdreaqRuNsQBSB3tHwXcvm
IcjG1d1h399Y5ScEki8dny7gKZeHwsuKbLRX1wm1Ba9W33OF0fmWKcqdqHr9vUM3BWgpeXpEuW07
WS2c1qi70QmjzisOqpIn75KszQLLnJ3TTNnjl16Uv3v5zN1YVA5bQBcBhZGgmMuH4zgKkWtYl5iR
3jX+6nrLm9rTPkW23j7WYq2+tc685zl/I6TTNoSEKRsW6Iptxzx4GqX0nxInRDw7vqfh2r1bLHoL
bqwZaKvSL200Eb1uPTAn82x7r5EPEWFtM8TsXKbXpiN+vWCgTcanTy9TQl23mKBkcKPY7Qw7LLyo
OBt5M5xwuG2OL2/39c3JKvBc0eMD1wXN7nK7RWEmKd5ldojjXXFuyScOKIkcUNSbKVLqPRHZveU2
R7czvK7nVNkhLCA76FTRHr0RBK/qDNFBT8dfz9L5/Cn2mKhJR+yf7/1ZLyotlFZZlcUOZ0O0p7ln
BlsIZdq5fq8DDqvIBJ0YjdnjdsrUdraBpUNnh3ak5wcj6ua3oxEbQPAU1sMS+dEBcRCs6bxHLpT7
dZn40GgEi82tT1OYgffl6yti4ZXFImzs23MlWIoOOTyzaO7S3Bn3RhHXS/F4wDnYUIhD286mKJDH
IYG0wrSe9DsYedGdOudNthN0bjyRFADCJoPpPTndJm2lZ1DGkK6ssEiU+CFPM/08AiMK68apd6L1
jaVg1TKokUhGWFiby9UcEsQmqgRed6rUSOetTYDziHcQ9brXCrq5lBS2k15lwLM27ynpkrRrJ88M
KyutQ2VCAjee9OmkwSPcOYw3AiieYLaK64UEBGzh2AzS2j5ZTTPEBRuebR4h/pjE1mt1TfNPWqup
J1p2685buzGZYBv5CkwY1ZCgtpR5VaNowp3aQMeWIriZkLabhXuICse8H4u8RQdzNN9Nsf4t84z0
fW4AI8QLJg3n1fNOSW5p9ytaIge7MPswdvMiFF2r+j1iRo9ONH18Oerd2KOfTTLyZdzjEDq7/Gyo
SCKKwJVZQ2m6BDtiQxiYINHObRkl55cXuxHzqDsZP7M3Eictz8azGMSMznORfzJDXNGNB1IP66Qs
yojOIQYoi1JOv4z6J80C3kO1izQnCMvL9aZCTHzCIHKjFdhmq8FyLt0y3XmqGyf6J1sJQ2cpS7H9
eJxszBpRpKxiL+Y72yuWY1ysPXL/hPOXN1D+4E2Qo5CFoM7wCAj4FqaKI3lRGZlDV3BptafI62JE
CdK9VPsG2B/xLKI4ItwMsxlpX+5bUzqzhWSrHmJWrNwrnhu96/JYMJVCxyT3U1Opj24j5jvcx+Yf
Zd0uYTWb812LPsQTIxrrwbMZh1ppU6+I7hQF+hRajvdKmviDk6xdACjSfmMVyRL+6gYxHKadKXu+
fHzOJpD1RlP3tnD1MLdoshci+ua6bfxnFpFSLoiBGjIjvNwerVnLARFlPcTPewQiV3df7Lip/nj5
Ua4/FmySKfPQlqJJxNz9chWzjPMMMQJayyjs+cxhkmDte8oEYBSoRKe7/L/ru/tyQf1yQWWC5J3N
toPYhdLfL0Vb07tMyh9Tnaf3yWMC108bxoDyzEHqZaASS+ckRBZq+lzidAUb3PHedV3dHJ2UHic1
ZHXqBAJ7L+/L9efGzwSHLtvHDFS2Az8jXRtAe44TLmneBM1AIigmdfDBAhg7L/oG3YC10A6giUu8
4iq53BJ8izwwXNhvpzFSiFDP2oNW11qgNNkcRpWgU458950q6u6AUtNyGHNTCeyqqXZizPWHzw/B
3EB2cinottQ+06NCg/HhhDiSjecpQlveWLy95tGNpjXLwCRgHABh5gqjFFdr0UWMr5k6xND9ISud
4ygZ/MZtqK4sgfrLgmRjgQvZgwANjUKkpu2831uPKq0u5bwRHN0Wl1VnCWUPM/8wiR0Tz9WkDgx1
MH85kpLoS5Ax8AVKi+2IURWuVktDpjDtJ+cQLdNyziqnOr58Vm99UgylSeHkSjCoLs+POrQzLBpd
UtocQICuNp+11fkxJQ5Ft67BeJry8l4nB9hJfW59JFLmXLZ4pXaP/GHPblokZfuoaEw2cRXOQ99Z
0bGLCqzCtWpvqVtxiuhE6g3EFHGSTV8KTwVDEQvvaxrm6jBmTLQ0Lc1wVe651C3z1wuZnyUaIyIQ
tJKAc/loGkrXnTJPTmjrS32nD2nhF2Pi7qQON5+K+C6/ehmAN081aosE7s90FirHDZiaCMrwtDqn
5fTBmJvizcsH5SdF7PJm56nkII5WDenj9gNP6fsl4AP58gA1HeuqmYPIG3QwyEsU6rER363GyAiJ
TgTg1XS+1/GGhPQhinM5o8dLotgfNLU379TMQDWiHItDr6TfYSLqr5jkaUB+rfqs9Zq47/Px81pA
r/A0sAljVA5PVeUYR0gPsY8WSHzQkGI/9Bo4lDiLKpD+a3J6+YFv7S9dNJIzSfVRt3NpoxkMsax0
VJS20MOiyKOQtgPrwQlg/Ghoe5hS+cK2G0xYk96azAGQ+r88NjkDQDVKXDtc+rpCZ3/wAod9PCR4
agRxbAi/gx5zRnPXPk/kXyHME4wBpjZ5Ss3JPTfDaPhKvC6htWKoUwzmFCwqTJKxKzUfLf3x1YDp
z2PM/cjcxO3uvcidz649TodhlWDPKV7unNVrAyBgau17qAmfRRvhj4yzh9GhWmvXrs8qrl3P2G5l
1klfjOyhntEW+DehtX2ctq0T5iUESqGs3X2Rce+tDBk/vfxyboWt53u1OfxCaxLOGAOiztMbv+1L
46PVW9pTE2VG0KBIf0Jezgo8QFPByyvfCP7guRCS8yh5aSLIY/Msbs1x7ZmdkxKWR6t5HGa01bWi
684vr3IjOoKO40pHz1TGyE1qBUp2zm3YzeFY9Ng+FpY4p0b9OFtztxNGrssr7LierbQ5dWVpIHVe
xISROLYCQ68mLDEAaSsrkCNHwTK3VZX2z2wi3AlyYJmkbp1NFPgcfdNl3DpWNZ8qTyjMDLI9PPOt
TaQbz3hMDoCsbaMwaZJYmIJGYd4OKNSoSoVe2qTf94q1h5m7uRTRQgJowPJujY4TpU1jSyscks28
OTSe/h62b3bualAKL5+MG+MPSp5nS8kD+uwA1mUxgNm17VCxLeeV5yQi7KI6fzThYIWzF4kvSl38
I3Pn3rfHJrlPXXK9oWodvynU9mGo7G8FgP+dnOj/8bOYf6ATd4O604+Vl/ZlyXdhVKp6cjRMMw+L
W+v6Ma1V23fhfiFLkU7LkyhXs/Ujq+ke3MkU3aHBAeNsLzXQM3SOmr/nvTrvNU9vlIx03+WQE3gw
XlJb0SAErnj5I6/ITGykJ5JQ1PPD6jlfNG99ShRQVapGAWPCfEuyN8Ywn0c9eTVJxPOQp28WodzZ
WvWxtvpgMdTXnaME04oA7cuv9zq8kO3RuOPigQ2DONjl2+0YP/Z6ba0hgvrRHSpvQ6CiA7hziK7v
NrkKFbr0GaZIlKOsZ2fIjVRrQIxsDa0uaagGildRHr3Wxs4OHBWq568+E7cRLWtASPBarjo4YohS
C6KSHg660YSQCQtIrJ3y4eVVfqbdm/tTlh8w3MmI6DxsHoomkbN2Be1xV1EikAHDtDx4Vjwe+7RH
+Qs/qrDUO3GOcT7xxVpPZ+ztmgN5cXFcZmM6KlgGHPNyyc5KUZivvSFbH+3JBvvO9XrM7FX79G/Q
MTRQ8BZ27QLTa7VypiO4FtOHMbWHbLwBjePI0u1HH0wiiLcyfMvaLLGTm3YoNfa+LaKrffR1xkOm
mmi7R3MfKMaonxS9XN8kXgXo0ktpfpSldWawv8u7vz6b/ByaVJLZDtNr68OB/+68ZJlnh4nEtnRt
iYqRHpsnKzJLPytWBH9dJQ1KqU+oFvaPdqxGiOdF7pPZj/7UqkPYQmPdOV7yvV69d5opQMmpO7kw
Lw+zp4DqKUgWwi6JHkmJqvd2Hjfv+xExY6GqP+zUEecSym9orChUvnzqbu0JVRrjPXS6YOpsLmp9
GvPMziI7pFRcDlo6r5gVpXv+0NffK3w1lEDpF5GNosp4+YiDFk0dzW8GbTXuvFY0TI/VUnww4Wkc
s977dSQTy+ESBx7ToT7bQhQkVWNIW8cOhyRyjtFspIdGR0n75a27MchjGTwrTHrRVJ5b0a+ySwxN
mRgwVXk++MgoFQEt90+r3niHhf//y7QgudG21r0R1+hOu69cxTokw/zx5R9yvbtYzCMziRQSDDWE
XS93t9U7zY6LSQ/npfhMsaoHlgIBOvYKF0ha1e+c1+tcgeXgjPE+afujsHa5XGONOCPblR6aq6IM
Pg2kwR+LMnnQ7dr85UHQ5Vrb48mdiupjTiMwUudH2x6/Ozpymn9i/1y6CGTFJJNbcZGijnKrtUFm
LgscVXfw1KOxiProtD01qbPsdUZubaAF+VpuIsB9U6a0z24vLHkXCRjWwtkRvV+jV/dEGlkdO0ub
jy8/2q2laOCpNEjoaTN9uFyqUksUJdD2Ap5QqcchBUKm9i7Wa06U7yx16xTa8rEIIlAlt+NPdH0h
kOMKQalpmk9GLcQ9Mr/iGAMDfIhE1ewcQ3mqL8MmdzFNERgqkpy5xfgRrpc8SWsebVVpCU609Y4p
1q9UfH15jNSmPCiwEg9z4e19AddBk6V1ZgQwcck/tj6UAM5TvYsLLcTovj3VOJj4FQY3Oxt6exW+
Z2SOUN/btn3WXlkazU013Hw1M+gHOkxoH+z5m906IcxAKQWRHYLctjkhYmgF8qW8NukKAMtrWbHu
FJjImE2780C3TgigHG5eCicQK5uPGSltDWZZo4Vq1hV+Fs/2oU0G/RBT+fs9JOKd0vBG/gE8WMNW
DRkvC8kp+ezPPjSJ0lsnBZnrQuvTN4qLYJCpxpaf48lwLDlAiW+gJ36wvUg/q4263pl60wRt5XRB
NIlq58RePz8/h9oHGRkp6rYdnUQdZSpDbTWkk2Qfl9odQPHlmLpBGz1Ct/r6q9/+5XKba6FSa20k
BOF72LlQoNQmDSfuyxCW8R8vr3R9Usn3+fClYgx52TagdSgplGXFSlLv4+Q10XQstKrZsZ65PqmM
Erl56LdSQcJMu3ybblchsVt7K2JzXXVHSh6HFfDPO1pveyPmnwj5y+ACEg35IfRjgQUxgrpcy6ua
MqbaVMNh6CIjmNQ5+rJWumUcmgnlH39Uuig/TEW0kpXhqv6QATQVYdzWyXDPvzLFx7rTE+WkRLkY
ESZU2rfL7BqfRzMzmmCtnfWQ4Nn3ukmmocJAZQUL3Nt9i0ptlbrdO10ZvlnZKD7gFZZpfiSG9VO2
Ru3k9+0AJTIZFZ0JRTYVxVPiTtQBpZY1Gvq/CtuSt0BfZ6f+oBaTBt/NmMwvVjcQg2c5bzn86uu3
qeeBotA3kMz1TQjB1YmZqT2q4dyV/amdU5UaNUk+v7zKDdksYq7sZzKxoCmyVT9ISE6hoqEhH80K
c990Sl5X1doioIcqQvZoiUXJ4DlUVnbAyqyBYuqO/RsvGwx6rpGxPKaKNT3kQ9Q/9WsewQwEZ7VX
mMoYdnlwODe0vORgBbunLfhihfRUtELr6SjPaMvbIgmYf7hoDk/uOh/m2lRW31J0Vz01Y4FdZxR5
QHq7wrYm+iCT2R88cKEPtESir1bXpqU0x+qLO2FHRnl2vJ4cIesbA2xD2h2tzkEm1GhE+pVB8eid
4tRigQQR2dXvDJwjoWS5EDNrsFeVTzFTaT4QBNEEZldHZ6OnCwjzWddfQ/NZH1Onc96p5owDmdr0
VXeIHBzDfNTKkipAbXI4ajpiJYEWWd7sZ7U6wu4a9e5xyUQRZPBVYQqXefW1syrMXTtV0T6nJCiv
0hrHlfNSLnRvUJjXjy7a7zWQEZDqQZShR+x3SWvOh8K1hvHR8MqOistI0EtJGEfSCaYt//KBuk4g
QOKQgIFaANFkbqGNk5qn+lzlS2jMdvUgOa0HY0rK122vAGgpvQQyeFc92fm8Jzx7HS9ZGXwGHUQK
hyumBW6pjIE9RvOtpY5nHVjqwXCrcecs3liFqtHAXYWbz0G14jKGkWSaypTRJOmHbEJKdsX6wJzt
XwaIYlohv33JviTx20RlzWochPn6NYzrPn2wwYgFqV26f+JZnq+ySR3yBqq40bYr5KJmOJTNUoee
AZ/r5RNxfcPwLIA+yBXYMBQkLndscvNJQfmKHcurxq/b1PDNvFqDmAi3Uzz+tBzcBAqAdGAFiZkG
ddumb90UrTE2iw6uwxxoLiRzWXxqqara+0LRVyKCUjSP3azG1YOSt7CmE2PCZyZWl1rxM0Nx7WO/
mv1XIZLx0XPNJDqZ0dJ88Oh7J0ErFLhvAlIgWl6Np/heuw6Y9tWV/rqP4MwexkbL9rrIN74oTpvs
JEjjBfBul/uX5xhELXRHw8XN3ftl6mPGOJ0k1qp6FVRupxyVcqEjnyTOL99BElXHwmCsSGK2RKyi
mjIccTJeXWyqhyKDHk8LWf0zq0jEoAS7uZSKlw8Yg+t10sVdQgoh+qxWOR0UI9orL67zREkMoF77
FzLlcpVWbUtIjCYUgMVIPq7W2J/AKRanGgGgoPQQnnv52N/gWNLhY1AjuxjgBbeJ6bTaRTswiw1L
kM8PRa+PdaCl66fYiBDe5uP2Z0E27C2a9RG2lPcGF3lxcsBK+oY7Vu/aau3u1DoesQLDu0EZVeTf
0hpM06Q3Z7NtyMBF9t3s1eQD9KFqJwRd75eMPkRTOiDAFraTZLsTzqA25hy2pjaFU1vlj8mS2u8j
a9Yx9h3sncT6BmhFTrbgHCJMifKDuYkTJDdjhLLLjOaTB4I7S+P7NOmi+1lXP9izkYWIlEAgQfPw
TM1RBlptDq9SYXx4+b3d+h0MbGTSLSf1dDUvD0qzRJmtzv0EYLUSfwe2VUAOYvr3phZx+w9FoSkD
SGAqq6PRTMvbSnNaBz8452tlTuWeVMV18KS2k1pvpIGSC7lJmecitTgaP9W8mSkarTM8WgjNHcql
0H/5NgAuREuDW1siyq3NneNkCaZRBUuN4xR/GRdlOHTAd3bqjVvbS/eafhC5geSWb7YXHyzPHu1i
Cmlw/4GoThQUI9PaZUUwZi4e1966n53JDBR9vLP67L9oN+wB4W6UsJSKFFWUVeTWgKIvX7G+WM5Y
LAnHOkdDyeIk4bGox0+FaTQ+vb2aIYBnhHM1lEE/Ld19lOHlUKdxH5TpaO5ECnmwLy8tfg0dK6Y7
TF8oqy9/TS5ofYyKNYZlahvvRCfWwzTU8Q6b8MZJQuMdNTU586Rbv7lGtMaFHtGxitLoDUL8cfe+
X+0h81XF6Hae6GrqIimLstkmJUkpXbe9nGmCEk4+3UBnKxu8Rr0y/VQIY/mHracJGXPcrrVvI6E8
kLKKAbV8/Gf0shzMI9znjFquqXMT4F68lv4QG9PHtho15R43waxFKaGoyGBhsrytXbV+56Dw870Y
a+ydKgxxs1HlyOD8Ze8VS9urWD4WPTjCkxx3AM69fFOqqBQT3TBMbACbHak63c8z0szfhsrAhq9P
3LdFZBVfXCWP78x6cl6ZQhE+Ms4Mj1JkroU5tg9t6eiLn+Wqx0Npzhn4LQjpBE75y4Fse6zkj6UN
SocGuJEEDFz+2FYIxY7moQkns3KCZF0dspZp3cnuttcEq3CWEDGhaY181HZoHzmtFAjImhDQGCzR
gRqnSETtR+nypQJI8vIzXfHZ5HL0dyGWgcGXKLjLhyIZc/tEopqQL/5mxXYfrg2piaYp4t5o5+Ls
rlYHprIx3ppzYp5VFVNTr8yUc2c1/5W1E7epHndHr4bn0c2l81DO6p03KMtenLux/TpTZYnpRceb
+f/lLy1AKScj2WhYJ3by2lma9NEoEu+t3tvtnabUDId6I2oxomjrd9Axl3eZU8um/wJEJTMzoQdr
VxtvV8/cU0W/9dMIwPTLqC5ow2wCTrVgh26JsglnXNph8RlJmNfxnq3DjY+F9IdV4BXQX9o2MJxG
xREmEvhQL23xGnX27hU2U2MwpJX1SkSV/QoZ2vyYoKu7U4Ne4UE5JTgJ4KIE3hww+JZ5FZU64ntY
nYSFVX4s7drzY0NFh6XN1eH9jEPY66iD/2p20WeR24gz5/O08/634RYdSXr2qksjHUoRHZbL14+H
s6VPjjGG44oLedra3X3T0rpCSWNPXfzmUnJQJRWLJPD6cikkUJW0d5FZW3P3R5cvxt1Sp5/sUuzx
IK72VT6UTTFAcUVFgDTs5UpIhdelcMoxbCJ8SNUEVx4nz4339tLGxyZHqWVGNe8QTUX7R65W69E0
fplLwG+gKJaZmUcqb2yvFjtmt7XRG8LVBXRhpGXPZdHvBc8beypLb9ek+6rik7zZ08xaPXiT0QDT
tcrBUXZRQIU0PJQU/4eXY9qtpeBk4fQMHAl8x2ZTkw40nlPbA9CTgkhmxsV9XS/N/TztaeFtv0i5
dUBC+S5olkOS3pzJ1TLmKYmZtyeOWgWxwphlcK383OKa7Rur0b3DvLcPAQntmWRe+YbJpdGTotPM
VcHYbPOQ+LUZ7STaIYzTZcAzzNB8Swxw6r249bVkrWjUJlXzvktk8a2uJ3sAeDZorXhYEk+cI53i
ls/NCg2jzLE3NNc/mqjKdoqeW+9CGrBLoI2E2sg/fz7bYIQRJeBJQ3UCkWCjUH9qYzEewQpbO699
G4RBTHAF8B7oWUm1sU3VSyq/DHjLN6HXCzVYTBKiYYr2Lsyfyh/Pk0uWseiL0TeVcDd4uZdPRMMT
fERcyy76nCfHuvXElwhg+QpvO9Puma83VZDnlhd/rha91Xx62VmKpqYxRcjg2sYhafKlRCXPyI9q
keinaYq13reaASaJGKGw+2VdjBDV6LHPwENxXfGV0qkUuLdd+qm3IqqiDKH/N3VGo5n2em+Btcra
tAsKu3K/83eoPyxz6D8I04jjQzZ2Y8VYFQ6cz2ki0HSK+nGw+p60IrMSwKbmrGRHvWytMvQiC/EO
t9KGt9aoYa2rq/Oo+YqW1g+NsrZhV5VW0PAWHsuhwzCQWUGcBSm0OuGXfA5PvTli6vHyR71Ni9h2
BFPl3S+Zndfh38vMycwsERb1OB9UIxenyfPxYRJa6uysJWPR5hWTftG+p1gHSGVvXjEaIQvQ7FKE
QFzbQ+np0QEZ3xxoDSNq4SjRAc3Pvdv9p/7X5apQ1Gy8V2WHiLxvk0QMAoon0O6UJ+wU4KGpWeSH
0m6l8fi4ek9WU3gDQ8EpA+sb8ccoHLbqN8tJ8JJeF3gpqb1EXxDhWafjYqfL62bIa+tk1n2XhKaO
wm3URnbOYKpYxXFGM3+5s702fbdA1B19JYHFfUybPtL9Cm+HY+QlaKUZ1OdzoGTGjI8QxZ9+YEwL
x94p+xhWNBnjEDpTnOYIRWgq6vOc/9zHHGxej5ObGstdm8/LN9UsR2ZLdn1nSlvLRcUKi2XM4Q+F
jxon+XX0au4FC5bJyyfn5/z0YmM9EjO+EgT4uGLJIC+/2Krp1VIRXU6/g9eZKRlz03IY1jfpKvIS
Ukmd+7raGhXfUJ70574XRk/HrFe+rAWyVHfqOtY/jGFNwbfRKvWHskSnaUkyx/GjZhzeDUCHn1Rt
bI5et3b90dQiWzuheMU+laORT7C5pX3DVC11+eblx7uqvQlDHBZpBWMAAOQFXD5ekgxGnw9tGvb4
YUNOGs1hPZiG0ryJFk9x8IpMPRHkSsI9UcCaaw/jLLwiEDPksWPtmhqd6qj+75Tx37/N/xH/ILIU
S1xX3d/+k3/+VosF4G3Sb/7xb6/Sb23d1f/o/1P+Z//3X7v8j/72NP5o+6H98durr6L7LRyq71/7
tK62/83FX8FK//wlh6/914t/OFYADZe3w492efeDmrT/uRy/Wf6b/9s//O3Hz7/lj0X8+Ovv3+oB
ISb+tpif9fs//+ju+19/lxPkf3/+1//zz15/LfnPgq9L+bX67a4rvlbfu+1/9+Nr1//1d8Xx/kLZ
i3QliTWdfIr733+bfvz8I1f7CxMfmu+EBN4xEen33yokbZO//q7xX9HbJXMkUnALyUsKquw//wjC
I4cBdi11NS4Nv//rF168tP95ib/RdHmDS03f/fX3q76DBMmAnUJoS/4KatLLw1XN41RVIkFPJc37
U0YV8KSXiT+v8Hy0bo7D3tDSz8jIfHcnPX7jqDM+Fmt3UBsNQ5N8jIgQtYfc8lL7cbtkhi9SVz9K
f/o3nTnOgTZmd4M9fi6w4/3GsEm7s2dwjs82/p+PdfEY23nnT6wPEybatshJXhm0JciIp63BoHw1
OKZx/sERi/D1ZkIH356T4fWyLKekWXo90BNB7pSJ2QjquB7PzPbSp1qnk1xos/3YKLNxr6o0roRb
zSCpi3F437q5eDev4pNa7MlD/CSgXUQvWFsSssA5MOS0YtN10N08bWLAq2GHyn1y1Mz2D9Rl5s+1
2SA648FeD+xZ1F/rxazeiWb6gBOm+qqKsRVJy6o0AtOosjejWoqPWbMWi693XgRo3R5UP/bK6UeC
PPZdlfSfQbEZd6WajF+BeuqkAEtZve3doQ4UdWHIii7WXUud7/heQk7n1z34X7OoRLgk6SfVLqL4
AJ4m4ipZrARxsJRu488X+f+jyrOoIr/zF6LK8F/MAf47PMkYJP/tf8US8y/Ss1xmSJBZwJs9iyXm
X8Bm6Uy9XORrwBqRXPwzlujGX+g20VWgQc//Tn/+eSwhjwYpQVEodVeMXwkl2/ScCgDyMhpEgLhY
xtrcwnXT9zlel+Opwzg7bA0tPqSJvu4UAdt6Q64i3dekZCzqXlugsFBqR0x2MZ4UAYFqpukJ1THJ
Dqli7KnT7i3Fbj8vbYBoT4yay/HEL/pm9cg+RW5kBgjnqDutD5n5PQ8BPBS6P1K5iSkC/ZfNSq47
FWah68OprhU4eehJPJbj1OHy2CfiNHqewBRe7Zg1a93nyWuNnUnSjVdH+xUZcUR4pQbR5tWBpYik
hOVADanbtLcxz3Yio/71V0eAlvhP2iGc4U3+24mk0yKp6aMJRXlYsya9j0tdgXb261QJNpQuLueQ
kYl06bh8ddpUuoi746bbzaNLnibh14m3N2q6sW0M3jiM6H941hWVszIGEbtO1J90NfIYhfTOe1ow
e3C9W6tIcXeOveQrbXXaBmdK00KY/Um4vfmw1HOEoUK3R+7ddjo4grwXiOfEBxB0W9M37OddSerq
T7FetXeNZva+oB95B+bHucco1AnQc/AO+CDvqVTeej4XLzvsf36mIZtiTM0UKo2q70/DQAILp00c
Jwqd47MgeiNDuP6YGVrRo6C5yI9lbnR5IpxVReuu1MWpirQ6QL4QI7E5tQM0HtpfbIlQ2xFq0RDj
nfFFb9VoIhgMaidmcWq00rlf9cG5K2u7fd04VnX360/l0NLjPjCh6G2xQ301JuZapgzB6WFhYd+W
QY23c6is+i/bt/JUz5faJIpGg6dnXxYs1XfGuTZz62GOy70Huj4Ml6tsItE4KoPABa4+lXzgtEZM
DchWnJ//xLZJfA3PJIGim0iUltlSNnHMs6zxcrYSfULX1EohBJXp4eWlbj7Q/yy1jURjlPQRdsX1
KVoc9w66Po26VP/x8iK3Djeip/96nu2laA8g72BU1SeRAXkCGOogV6FoTKPH3n95KfmaL68qyVyX
whGUpJQ0m2wVsaxoiVS3PmWd1Z7iHo5UqmL9kLrlN6JhsfOmbm4fbvayPEEOY6vAlcTKmkEUqE+F
kyqhIuF/ueLkv/yS5AyfOS8JFNJ/WwG+ZlScCs5ldaI78HGYx/woPHMKX965q5dEc5TkjQYmfUyG
N7KEedYprftMx6FWLU69i82lDYX8u4E9CAS4Fn+2l9e62rafa/2cuUodkS1mn9sqqskUi5MY7flr
FJOyU4Sk9c4yV01qbnOEkKA9SE+QawpJzUS7TKq+OKlunrxWbC+FUNXhZpDjuri21fCk2cn8Cpfu
5lE6PT3ldEw+DUO1ZoGmuDXY0GR95QxKQsIxZw/cAN37CtbLDgT/6tTK38mmS6YE0mdbXnGEeISV
9mlxGuLB+9L2kfVas+vmpMSmc1CRltyZp93Yf3pSgAek4oHE2l++axNZv6qLneKka8rHRUWCuKBB
9KunFqYEVCGEz6BdoRSzyRrzFSB6rjbFKY+KNnTKZjyiUzrsbN014VcSMgCgo6IiSVtbpn6BgIOq
DEp+wi0x+SqKxFgOtmJUNBFNl4ZZl4kxELASg2ot578bRuKdGmTB/iCS636id+K9q8X64/8h7b12
5EaWcN0nIkBvbskqso261ZqRWaMbQmZE7z2ffn/Z5wC7i0UU0bMvZmFmCVBWJjMjIyN+My2N9aHQ
WAi3kcYpo3DWrWeqEpU/1ZVSoYU91p/eew5ArADfELAKYZktzuSbM6dCI0FIU6f9keMBXgzgVFrE
tw9O9lXuhHKWaA6DowV0xMvschQpcuTBphYbUCAP/1lqNDiqaYn8ZTSTx3Zs2w/htPxroSbx9+3p
XWPRxciY33DSaTOCsb0cWatpGthmnwZWHKczMp2p9rexLsaPqm6XxJsGy8J8wtTmT0sqZ9WpqZcG
BXA0vtYPtY3qkRv2nfM9o/3/PYrNZfYyA0HnI2eM6+PH24L8Drw8ldorrWYAiso0U0EOQPhp0BXS
70Zc4mzdF4u3rNpRQXjve9DCkYW4EK+NLS4uFxWpVl7TAJC95qFSjiy/eHp4Zp+EgZnV+ncc3M2g
Xszyy+0vcn3wwbg4IhUjVweYpF1+kBgL3qWLhzSYQ7M693FvelhSZsHtUa5KwjJ+KcD+YAqCthOy
v5fDIBZpTkmbp0GTtm3p5jKirOZYzKhyzfqDRSnsYVmU+MtKHcer8Jy5n5ox1E9j2c/3yEE5772m
xe8RbzpDxAp63Ze/J0E9UqlqMwm6Qs7Y/MiNtslwtI12FhcEC+rG1Cq4rreArHZd5nVAryQYYmk+
A5Sqz0oKHuv24h6NsvmEShIutGoYZVqs4pxxn7tqmR0qql+nA68QI2oldHkJ4JvQFFLes4dFj4Nl
LD7apaz9HSdRi0lRTB/IRa5/6Ly6WXQ49pKZfM4rmS5wpVaxb4O2vE8Q3iv5V0f9rXKo/tSzlRz5
yO6tBKwE6koEUDAhm+jSV4mkYJwaBykaAHfFaq8veq6l59vrvbcQJmqkQixSPNk3o2TNqkQpFh1B
khXTg+E0GBU4Q3wmcx8PPq04FhfJK9uU5psCUIFCKzvpcpvGU97BcujjgOrKnzm1PnaJjllYb32p
69BPbfXn7aldQzepDlBSQcqcWj2UQ7HCb+6f2FbGtZ3LOJD6JgsKPOAiNwmj/tTwhP+oKOsUSK3Z
P84pOkGrEZVAGrT4hU9pfLv9U65XWVBiaT9AxQBRYIsQ/eaXoIgpIyOXxGSE+frZpJN9ioW2iQZL
4iAYXEf7y6E2walatT5OR4ZSSat9/B6yOwPJvGBOnOiDOSCGdHtqR+OJ6+Dt1PRulJuQ8ShiZ75Z
1drvJMtmj2YMSksg/fzb44nk7XIX8VVFbmfaNEzAD12Ol5Lr9I5cxYEWh8pdk8l67iYW/TN8GUfl
SaKT7E0Wkuth2Nv/5Gmo/Ln9A/a2FUsMyp+7BjHSrXlJrGVS0yns46hRm08t2NevFv0ubwhD7XHi
K58bq8iDfNGzBydqwvNgx07m1uN7yw+EY0gjyD+/1qe2pN14riwnyts4mCeFOh7HzhvGoXUjE1zO
7Tnv7V/qXwDERKGUgtvloofz2CpRFcUBOgaZtyIJ6WbLYnu5Wh/pHe3tJ5gVkM1wbaYntokSfZWi
MJlbUdDIcfygxfN0BjcRntMlkdwlztOD/XQdZim5ii4g3T5BLtqMl42t5DSJFgXZGlePZTsqf2Sr
PGInXMc+RiFnoMqsMrUtiryZ07rvMEcL5Cocv9WwewRMWPFVa4y9mXfZCf+po5Lv7tTYoSQHBrDJ
LfQsotZIqllGAX3p+u+1GqZPsaJNBwFgJx1CLAnKCNBdIfPyel7eRABJsuc5l9IoWHO9+JSt2fIr
UvTugXZk+KxOjfWAgWp81ku1pj6Wlt5YWvMLyP7CtapydW9v1WtBDk4F6BKg46IMTWXucq/GzUoA
SQuWWnOqjxkZ3NcyXiVu0K7BUCLT/pLt0mhdY9Gaf6tU0c5yseh3eNKlT7UaRfdamcVHd9/epzCB
AXPDQvmj3nr5owpZmaREaqIAvIn2Lyjf0SvMEfDxweTFY2cbHQlJaHqSDFIc2IyzTNrSmX0cBQP7
4Wel1jiCt4DSnGI1HusBfMjitPG9E8HCqou6/rTOy3yUKV7hLgXUmce+EHlBdYJ6y+Vs2QvOEFoS
emhLuv6vnFrdA5c4nPo475CS7W1KwE526mE1P+PNVrpF4lT/u70UOytOyeEV/E49HZ7C5W8YLUIW
cBLJL7D9+gT/3zjbTtYebH7xt2zWmwaegF4SOoTz3+Uo4tjFZjlJ+KP2X6V+7p6SuPDLxpiJX87B
g3NvMI4XsFleIDbkl8vBNMhDazb2kj+nGZA/Hntn8gkDgefSfiTqHzlj7C2hAIUhFKjDsNE2Vy3A
Omi4+cDkNAeOh5JNnpRY2YEo/u4odE5h8wsG6dZweCgRQzCHVvKtocpRuErJBcP5qFyzE4BBd/P8
BQTG+djq1dDkiNe2YZSxNdKXaLELwETi7GMrjPBmMz2CtUkOpia+/nZ3vB10cw4i5MMHWOaSn8LS
fOrrqX9s+sUJxq7Sf1ogFu862x6DsA6PZK52FlUYrpNpw8GCJ78pgWWlRD0niSTfiWI9kEei/jrW
a3D7jO2kBWxGwWBFU4vjLv78TeRPBBbdQHvXVwoz9+Z2jTyjclQX2+AjoMbOhLjHqODC60RdYPsa
GsNWyae4dXxod/YXe2rWxxbR1YOU6hUFuPlipJXQCSi28TTctnTUvpLbFSEu32yhyICni4uzEqZI
uySz/EtTptJfUzn5baZ2vnozZLdf0PoUvMPlLLDMbDxhqhq9dIMmRS4axABUQTRKXjeu9VNcGvYJ
d6DpQB/p1fF8+6tNHoro2r6+5DY5jMyjJrTCBBvqLK+f9XzqwmBVtNZOXLsATneXSkOMzpklL38l
+aqPriPHya9MqrK/1MwIX+LFUhO3xy4Szyc+ee2aiHSV3jJFQ/Ty7k0jUmdRjaLcTy/jctM0mTOY
kjLgYziWytmpnQT5Vyk/Wy0Y0P+nobZtR3kCP9n2wpixS+aPXBPdvarO01Mzr+HBN9g5Cm9ntW1i
LOMUhlaF2WCMO9VntDfkO4veyYcmHqb/MivuVwgb4BUQ2b1cwKHKotShO+wPctsOJ61O48HLcP/7
K7QL83x7CXfOnZCy4EsRnoUm5uVgmNYaI07WyOMb/epJsb2enQlZif8yCmR7AEwICWx1tHOGX9KW
PUHlfnCdspPcOi6PVI728hIm83+H2Wy9zDZWec4bvN3GpvmK1yVt71DSPyi1/CftI+WHFhoDNYHE
8OQBR0HXNMG1/oepkgPCGxdxeZuXTFauhLqMwabUFpIrI6fhIotueP9hFAS1weojL4876+VnW1cn
U5KsZucr+GryXzGrWkQH2c/u5iA3EN7brzoWl6PYS4qbTFHi+Cg7f+K5iZDxxiD+9lR2TxYPbdEB
4aG2JfEMFHF4b7Ldk2bQn+NYyr8i52QEXR0eldyOhtrc11WLwQKIa8xPs754RNDeCXp9Wr10rovT
+2cFTkFcnq9s+81QqjnG/59v7ShHSKL0afcwL2Vycqbe+g9HmO4EeQDICJ5pmwZJR9ON2iZHuIIt
RQZXtWeyDvXgCO8kWOgHYOcK3Yp+1ZYfEpYdehljymeaRuOhWZLkIQetdgdhX3MT1W4fxzKuv91e
xd1BaX0Ca4L8BGT3cgOO6BWUY4aXRjpO9Vl0wPC51qfHqu/Xj5SNe1oNWnIQ6nfScFgL+MJxrJCc
2+b8detYo72w6+s0M5+LadJ81Zbqs5EP1pMVa0cexzunTJhek8pR3Rcg9M0kM2Ot5Z6zjG5aeRqS
vjoZ1XTkebOzlNTBMUAEPQi4YCvWjcuYvMgjo8AyGM9TJNunkjfFSakh3LRZ33xpnOHogt6rHdCv
ofKMhqZg6m32Zgo/rx1ZaZ+EIS1oTardJzVKyso3h9L+Z8iJkXqtlS9Rh+dYnYiO2oQExGOZReo9
oPsjcspOCABMBhUSVCa58zZwCguMBesDRL2rMEG2YGg9WQ4bH7ne//JdkUkETQ7qD+rn5mrVAWm2
GV4Pfg0G+tOImrOrR6N9kNLu7R4DIVSSWsHx2dIzTKma5I6iNPwF9uggp8UpGbp3+8EyA64ZAKho
XgGh3HzHaFi7NEwZpQY376fW8GNFODe4fdr3pgJBX+dJQ1efjtflQchwsqrzAmh80qUr6pwom7YY
X7z/6uQ+AzgGEkW8ocVBefOosZ1VTfIc4wvNaXEgVTELmOx4OPgse/sMNApMOuEEQ9/6chQ0Y/PW
jDu0/7vFvpukSHkIpbj4BDu3Pd1etr2heAMCDhLdO4745VArqjGoBqEg31qleTIjMzlLvEL8Mpb1
gy+0NxScCWEPCOCDjXA5VBYro7XO6PCDWKhPa94Xd7ViFSe4m4fJnLghN48e2khkc3Q9YQpuC8WK
ksLZAObhK61xn2QSLKNKOlOk/p8l9RheR9aX0kF5vCllYkanfp/65uf7V5anDOK24BtEx/lyuuGU
hFlGL5DoNZQY0dlU9TK9PLeNMx18RJGaXs2W7JjShSAzv9Lb3uxKY7b7rJDxlexqVXqMKkM91ZEa
e1WoKE9GokJlnsrmDL9l/GQ33ZEEyd7R437Fh4Dnt1DHupxp5PQZRDVkyXPcc10L5wNvJFYe5BDX
rRWhKkLsFdeqDuN8k6BXOC8vydhgC4BBBXyuJCxdSEjWbwkRmUdjVXDkQOPl3FZp9WWY9NFPyqF7
0dNVfb8bKpAVSgEigxae22JF3iz42ijqjOib6fe2XDzqZpI/oG747fYGuiLPgcpAQQjBMcxCKTds
G4NTPSN+Dq7d181qWM5rMygNRMgC+KU8DrMPT3T5HWoZ2VSDjN5MNQHFw8VZa8u1tDhvobEmynzq
p6qYg7GXnTEYja78g5pHhpfUbHGrtmE9PspD3sCxhMg4/j23aBRZHW2786hMFfZPhjKWONTL2UGY
E8Hy7baFWUNLQFzxguoJFOhyFaPFmWq7GccAfbjqqeO14JWlnejs1lW+q0fSCjlVpX9vL+s2DL2O
SpEIj23wLrTqLketjSgrVAUyhNk23TnNcpgz/Si7Zdt159tDib9qM0GikFAgEgbMXBqXQ8G4CA2b
uw4sSIHJj67GL+uqWx76PNJLXAs5VATDfvSrnR3QFrZLS1WUnMkiBSXcciuKP3+zQZ1Yig21XEfw
Afryh7rs71XGOaxoo+YuM+3obl67+cft2W4X9nVMKs+C8MnAWyWO2FrKVh35nHreqqc1mpHjiSvb
A163HFzD2yybChz6lIJ/jzoGOk+bUGDYqRRppdkEIdco2r3CFK2SOf8gHl3JLJ2D5dwGWDEepXy2
qtDjpqB/uZwq2pTFOA5NMJdah5yzut6PUdrM7pBk81mJp9SlhW7ez9zbj7TYsYa7vbbbEPv6Ayiy
oB9Lj5Bi0uUPaHDZtkMzb4Kl7yyIvlxwbiHPRXIQZK/3DbcHjQl4vwI2t9XFtwdkeIi8deDYSVR6
damOv2ZzFJSDqkzubWXQTgU40uD29K63DsNSdxdsKK7tLcsGc21ej7RkgmzMv2PclHpt3XyG6HjE
UdpZR8pFEK4okQlJuM2H1Gp7khplqQLIlcZ90ZiVu0TScvfu6RgAooX1CE8yKACXX2uNJtmsx7YK
UFSZvk1aKN2Te5cnuZSyozfJ9YyglSFSynygUYBu24ylZNiAL2kZxBI+LrrVKS5gyPx0e0bXBw7M
nvBKILumwr5t2snVIicUEYqgiQaY50qPsrCpBZOuRF4nhUfCq3uT4uVDxY93H7n8ZrvPaVtnJS+9
QKpGxwM0FPl5duizvjMpHq5CM03jZBGlr5YuXYvYqILBzJCYWTUvzfS7ri9Sd0Kx7WAJd+bER4Zo
jD2tyIA36S/MacQkDLUK2lleP2l9tfiTI78XViseWJpAu5IJsiG2drt6iPaa0ihVgB2u/mGCN/tV
q+QjZf3r88ooVASEdjrJiby5ufOlRAap16EarHLow4CiTI+UeDAX2qE2Ax/h7R0qJkSTEQAaLyHU
CMSyvrnJUtloskySq2BEccWVwf/Rpx+OlL/2Pg67GwCLCpDF3KYiEoVsI59zaBrTpHhqvfYQDqSj
xtvehsPDBbAtabIDSOlyLs4MgbesnTKYssb+X7x0ynlYHPOcOWPmtVYTHiRYe7N65aVxa1Cf32JR
80EpskZdy2DAAc23LSn2Coy83n034XJJ9YBcVfjOvqaxb77QPNQ40kx5GVRgi85ll4PbNyvrYJSd
LUdDCMIE2AEuY2ez5TRk+VsFh7ggnkZUrvWyOK8sG4DT/t2SW+w5Ho5CcQv0I9WETUyt8z4ppJRb
ggpt79qpDUhZ+0av9mcb53+KfHyMh/LvanEe66Q9aAvvfDNxdYDYZXBByLzcI1Mb5hPFhSpwhmjx
UmWsQZyWR1PcW00qYbCReRwjoLQJsCphsQv1ilGqDkBwT4DFceFTYrdHYe86daL4j8cT76VXm4XN
SNjYmxJkiCoAhh77YTMYrt1pQxDmXfqsrZHqVeA77oB9Rn81uX5kM7i3nPT06XZA0oSiLf78zeaE
0mvVzZBUgVU5i9dKquHTDH2vHq/YMBTQhEYuPaorOC6JRiEbIyyluDe6l3SVAHknGK3xksm0wi0z
eTw4DteJmvCjRrkRVyHC/LainilFKSH7WQZ5tzSPvA95/UWV/tQqKKW7aGGqLgCD5si87apLJmaK
AjY5N9uGx9Nmexpz1JVSGBPCZvziwyGRvkTI6T7Yrar/Qrs+cYch1l76pGwfVDLFrwMon3cnqRR0
XuEgJIv0H0WYffNNE72YlEF2ikDpHekhndP8SZepeXdGD380VccnEAHvxRgwcTB64nZAro3wvYkJ
EN77dkIvLmhBjt1hLOPgHRn1B5njznY1yPEFOQmuPvfRZmpEa9so1CKQMUb7tMY1YjhUFs63s7nt
u1TMhY+IvIwQdQYYcDkKNnLlUOZTEYRNj8DGWqsf4asiYNb18QnXt8lNm1hyq2aITrdH3ok7QjZN
QK813sVbrGhfDGqqtU0RFDU6uTIPJTfTkGpfVflItPAK6/c6Sx5OnH74JiRDl7Pk/wU8NNVFIJnm
L6UuPxhS/9QnzinN2xe1H+/MqXDIKOz7ZmlOGSJcjRbdtXX17facd74pZWlyZgqRFAS35W+1bKKy
59IKhqElAiIM4vZZth7snJ2VhQPMa1+8pIA/b+JsZqAjjcJsHkiT2d5hE9HdldP4TUJO/eAb7mQx
LCivDoFzpgi+Wdd+yaUyKwExz6WSuJ012CdQLO6SoA5evrslzlcURDo2KwkGecwmSdfCWRn62kLh
sq2RbW/K9h99nNYDa+KdcCoeURBXuHSFH8LlXimsaEo0JcsCw8nm7/GsdmeckVu3mlPnIW9G5SEd
I+WIC3plKSomx8xQNEMPgcRwE8ni1UnLGN5GACS1mrApyfKggLFzZ+Umkj9pNJ3DYlE/rUqhoAu7
0nLGq9mfOp1erWHnXlSvGm55jXWQhVz13vhl3Gb0fMXLW7Q6LhdkkRD/BemaBZVWjW4qhZabxSVe
AbrzwdbT5zBMEl+Vo49WXHxIy+m5aGzVTY3597sPD5gP6oQkmCTOW8xV2pY6/iPw0ySzVx6GzmnQ
vB/Gg4C4c0TFO9Oktcce4Dq9nC2lxnkwSikN9GbqQESb7UPYG79uT2XnhEJoFJ9aKCWCVrscpCtz
u9YXMw1C0HanOY5Xz+ngSA3OcDDSzgmlpcNGpkvJ4dmCrrUZ+O2aLmlgzmvmRQkhrrMivh7J//pt
jbKj9+BVbZ7tAl0KU1dh3gVL7WpuU4ZsIqw3e0Xq3tBmdJyKSEr+xuHBCGpnzk/SnLSnLrcdd16W
+LFdqtRbzaQ42Ll7nxLVHMEnNkRPa3OSRbI0K2GRBoo8tue1KiRPAlz5TiEJMV+hZQ/6lcY7WJ3L
b2lbcZTHlZzCvK0ifygwU3RA1JwQgpIPQtP1hF4LuFQOhB83Z/JyKHmJ9ckKiyKAgyXd6+H8s5t0
+f5gb4rn0+Uzm1EsWPZczDS3txMqm1BzhjIugrpE4cObljppPunkcssZnlnYeeWE5tQ5i2c7cqex
7hqXK1X9KBD1YGTDaf1J+TcfvQ7kuEpNiIbYKdbn9pPcZd1M8Kjqn0ZlRb8zFLVh4UpF2D+uZjcs
J4d01fQK4Pa/UWtNPk9FOyP7WyznUVbbj1k6tdi+K1qH6U7elkUwWcsawY9CJv1OIgJ+lftuqoLO
WFr0sky8NUNF+95oAE5QJNCKc2028o8EKd9/pUWXl5PVT2iM2a0j/4wbaVHOfT6Ed7pkrM1Zrati
dcfMAr2pojbq6jhLJwcBZyePZr15ehEKBBR3W2hd5CZNe1WDIZ7W67exdcx/mtTAw1vBB6wuYuVJ
KXTbB6KoPlglxkOKnb23IUsmy2+gbgh0j9rK9g3BEzRXkc/myjHXyJ/VUbh4oDje69bRc2VvE4uN
RUOLAXEquNzEw4SlXOegeqA2CKlVC9ZoPDTe/9hzKNTTN0fcABLY1nzFqTWjbJw2D+Is1O6MYhqf
c6h1B2d/by7kk9BqhSITTfrLuehRxpKuEySuuvqMvVUUhGEhHXQcri8LhGPeDLJZsFhdkjhbGCRL
UtqcqZ0FdWLGHr3zI5LT7lA8JIVKME/07eVXRutQWe2YB2MkdxDEcE8NAay6w7z0B7O6vpiYFWid
15ouTYpN2FxB6yyI1fGB8JR86OpehU9bFbKXYzIZu3k5H5FerhM7RuROp6AjnlTb9DEN28RpU0Y0
mk57sqj6e8YyWacW33ZPiLP4Y6q9v1bFoNRfBe8JuMs2rcuylFqmE+eBOSbTw1hpCf3YpOYSXo4a
NjubEYIJG573nLAa3pTF7Hka17J0smBJiukpL1TzR9ZY0vursHShRRNM2F9BGttcQlZXgA9sNYYx
1OlZ7arun76MioNbaOdjcaLIInhbQJ3cwpG6oiD/h0oSpFUeeXHdKPcIKiqzB61aeZrGxDyNrWUf
QPZ2R8XBXMBEAPZvc39YkYO5NEsWRLDT/EbHfVHp5/TZDDPZryI9/WqujhHcvnD3vhtzpAEkHOOh
GF4GEcSIVVGYyoK+Vsa7xOlDt7GS9wqUEeEV2lAUTYGFcKlvoghLqStd1WfBtDbRh7kO88KtjLE6
iIji2G6Sh4thxGTfFGSWPjb1GfG9wOjt9N4kz7XcuS9+oSuT+ZgQmkGeYmLuLUVsP2h9eGSXvPMF
UfGnDQwwj/fvFvvV4SkWxk2YBmup988jIl/erEdYWY54x46d3t5LRRF9vf0Fd55IdBGpnVIRQk2M
hP5y1km3FGndNGhZGGPSnLlonOekbi0/Djvtz2Tb7a+xla1H0qoRkeN0voslSQ1MWI5PcpGFBztq
J4zTBAQcg1sg2ekW+V8QO9VZqtMAavvkwbnMz+WiyKcm1uKDc7qzedEkFMombF4guptoUNjhouYz
jzKyit5NEVU/l+lwlCPtTcgS9SmdhFQACC/XV0/kVg5hXgZhFsPoXtfaL+XUxnhjeq8oEOeE1hIn
RegBi/rJ5VBWJYdKYzBU3DjfI9MuH+QkPiJ87e1SgBEQirkDwWptDuMwx5BebDUNNDtMgI0387ku
l+iDHi+SF0emeQ/k8+hltvephEESSRHzohl0ObM0LKoBY+8UcYFwchVbnf6ax6r5cvss7NzrtAO5
ZF+LpM720YW0WairBQ9Oy0imjxmWSC9lGqJvMpRYa/ehZhxEnL1p4S2PBAb5HnXMzQ5Ml6bux6il
cKJUdmBIeudLi3ykTLiXpfOSRNyMpQONu60+5JJcjHo2poGTj9ODHE/z/VQomN/UQ/YSRVC2SWTy
exDlyY+uWw0/iov1/5fzvlDzfqugvHMOWFo01lDIogyyFVrrUmx57TUiztir/tWRcDRoZIQr2nA8
olPsLCuHzaBhw6SFieHlbhmmYZrtYkmCspLLH06iszs7pzzd3i17o5CN0TzT4Lzj33U5SqpOYLiX
DLEYSfneFAAzNexk3h8OQesI4Wb2PjJ14ke8uZOoLFPnKOMkmLNI8ijrjV6pmItbqAjM357P3gcC
DQ4SXaDwr/g0xTqVWAVYcaDE0j9NNIenZFJfJDw0vf8wENueIYThxlVF29HqcbEQpqksM/KqpZPP
WAPErhK+mxdCRIS681p6ox9+pceCG5iKsIKKBo7eUP/DUdrXpcg+357QTuKA+BTlVhzshBC7CJlv
P1JrjIUK5C+gD4hsBOyJMPEtbIy6M990Pk+LaS1eCABmdacckgePcck44BBdBS/ePlQ+RGdHcGK3
b1MBIe2jjvOFiGb1MRnTzhsB77pkitYJ1/LwoFJ/tf3FeIDtRWlVcLA2IRl/5hbJqzINRsvC8kOe
BtfW++hg/++MQj+AocA5iSrzZv/rJqq6PLiTQHGmX400jCdZaUP39vd7ZfhdZH6kqdT8eBdQZwR9
JDpNbz6gPLeUkJMmCSRqCTU9gA5MiITcXR532l924mTP5oSXrKq3UmClypC4RasWT5aKzGDU4Qvv
OcqI/1EXdW7eoPraatN8ngET4nclSac2iQ0vboZV8iytWV4kbDu/3p7E1fEVc8BphBYN7zX6Updz
KFCWbNWeldKxWehOTVMigl/ZZp64Mwnt6fZo6lXzDbN4UiY2Pe8pka9dDqcnepZG0oQyi6qi8RAt
TXq2Q0qkDzK1k/ChswToNm9nqAXh3Pxu1yV6dqqpQrlGOPvaoWI/QNouf8emJgXVos6F20VG9ZSU
1vgcZ3p0HoYwearWyQLVOpTuiHigV2qrft/3qR2Uo9zeFZOu3Teh9ANU9RGf/nrvMUWkHaBTQr0i
yl9OMVHkUgEZgZhTlRvPS9albqbXycE5emUdXW4+lNbIO4TfAuu5LfeYeN8oeTrEQagmjjusqi/X
6l9x0wN8d752g/qoW+ELSny5qxe6z6v43tFxUg7L1ovL5WUux8/hSGdjkifZbafWb/JBcxfkeipt
Pih9XK+JqEgJbgoJJsDDzUmB/e1IOs1GXy/HZXTLSi8wCh0G6WB/XUczxhEPAAAksDu3KUuUIZmB
gIGNU++q/Y3FZPmzouxf0KvPi79WqrgHA+5NTNA6aG6CBuOfy4+dddbcDlwNfuiM0r2T8u7S5jh/
b8IHbk6gHQS3TnSPN1vKcBJYiTQ7oDi00z3+SslJKO39l7mAFSFBF9WALSfc1Kp+rQvmkvZL/BTJ
zeTWRZYcPJ+uAw5JFnhi8Wwk494SE2NbrcZsghnSN3VzMpvYHe3q3xKAysF0dvaCyOYA6CFyRrly
8+Lotaiv4s42/TKKlsepyXmCaxZvj9GYvjSLeXTu98fjrhH4QxDgm5st0Y2+aMiy/AJ2z/dpQGgT
577F7RHePE+VYhxE7p2tJ4h4AFK5t+Ggb87UmpW9gq6X6dtqrz6GsZGeqRnN/u2Ivfu5SIXAiUJe
Qzr8coND3neQLxOz0kAPxWBS7jptmdEIMo8I9XsLyF1E4BRIN+BKl0Npi430oLZCcaH6+7CujfZx
nOl3rB+MNq0PtuH16gn5QGSA6KwTRLfiVn1iVJUWJprfqovpxm3Lh5ok7SDFu1490YajpUoxlMvu
9Tp8kyFUuA/ODKP6duP8XM1M8XAZd/wWyslBHW9vPgAgdLJjHoWg5C8Xr8dJl4iAkVvrSDlAeWM4
FVEevjsQMR/Ar/Sk+Uxcb5ejLFokT1GkqbSh09RNskH5InXK8Pm9ew4YEO0ZUGsUQ+GBXo7iIEEZ
V+GEKd2C/CFaNImf1ob8d6ca4cFQO8vG3SlItuAP8L/d7LlVRwy5smeVvLu570bdeBwK60gIcHcQ
Pg4gf1yN6GtczmduQhmJYgYx83Kh2m/ZD8kkHXWZrktyIutgR5N6CFjFtqpajjkar0Wh4KdZtp/b
uM8RWsG6Nf6EE9eYvijh1HVuJtf4MVthWctuDbc6uq/WbkVoakX287yaBi53tz/n9fTJgl7hgQA6
Bf/gcvpyVPRTArfC1yMz+zcHdEn/X24OOsXX0YOyuUwlW9BfaftvMkunWIouN0qZRaa/ZtsLMvNR
/mGMm9ozirw9ONm7w0HnpDONthWwwM2kUkyiwa3IPgdmvS9rXfUTE22maBQuVfi+HcThq0UUHBwS
ANF6F2IjItK8iSRjmOitXuqGr48mDkc4rp3lFb/k25/qalaMAkyUW5mnGWzDTRTBrhMBugFvzm5J
futjb3ltt+jIB/S/JMkoDt6ee3OiSMFTwNRE2WVz+OY6SbumlQ1/rvXcQ4W+PkeOlh9E+r05gTsj
6QQ6TYFC/Io3K9fAVExqSdd9JzajYHboAujjOt13tQVsVI+PZDivxOdfibe4pHIWX0UlNjsxGWjb
DOil+mkT0kms17EP8Q/p8hZ/Wx04gK7XdUxpWkXfvVtz1XCbNpq+YsZhpCek56ra00ZVHTw7nnrl
nFeKpHFxNFWPsWgPKDuf6uWoySVC98V7gtYBDxew7FSDac5vNvSQkkmlSqP7bZTP30pAF+ellMyT
VkNlQzfJ/jADGzh4Ql/HrNdRURmmAiLIpJsLZZjtVbYi3ifRGufP1TI6jw5iH492buOA1mAf4WZm
NZ2MqJZK1sC0fQqB1bNepeHPUTOHu9sHYGdLUtgAjwZxWog5b45ZhM4DZvAQ9Z0y1p8XVIRcOV+6
916jzBrBUEROqKsKm5TLLUm5rMdepkcdo9eXD/pUm1SxLPX9xwuIBfeBIpS4ryz0Wk1NEP/IdH/B
hMMzRhSwB50ddnvF9vYNKgqAFHnaQ47arJhaypmlTbbmY+xQhV5h5/NJcSBKuS1m0nc8ifR7Knrv
bv2K0jcEMzoXwo5wSzCfM2tRco38TaKR6AJGgLDbO+3BEu5MzlbpYRPhiYYE3ssPNZX6IDeDrPq6
UPZ2FMY5I7amYIzNfe4mBEV8Bc3+6+01FWF2cxZRP2CHgEoio94K/5lLrqO3uZAwKHPkDsucf06n
2Tor9WJT0goH3DND+VNoL39uDyw+1vXAolkC+0Oocl7Ot1EsdMuJPWTFQ3fux2J4ztCmv18GUzk4
aa8Fiu1YaAOIFwwxB/WKy7GydkjqYVgUv0xkeNZtXOceCmwds55rKTuFlNx+xVjvnkBs22ea1MPZ
TK1U93BY7s9IyrUPXBmWl/YUfbpUVx5brWkf8ijG+8XqkfuV6Jo5Q5U8NpwSN17UAs96pe4OKtM7
QYPGKyhdAgcd/C3tzEGhS+b7KL5jtOadNGepF9I4OThou6MgI6IygiCTbNarK3SZKkqv+JLZfmy7
0Hrpw1Q52HniL9l8FK5IEf4ZgbtgkwBUHQXNWR4UP5FWom4y/nTqQkVybLxfOt7qt7fb7pTICS26
glQDtuDwMtHiIexqxe8xQnHlXrPusxWDqtujvNrEbSdFiZ0bmVhIPX8zqRJvoDafa9mXS6M0PBjS
7T8Yi1EWpBpi/5SyIv5axWqaeLOGlhv1xHnq/HykUOlG6SBDjbSV7k+jzWHttsh+/qtZ3fpjCtsx
c2d8MvUzlIg28aRWN3KvBWedBIj5cXnleOLWCG475g+jqB3npGsLumb8D+TbSlNw2661EAfgJNXL
78UU2r8dOnv/KryBP4+6PX2ZewnHZWPR9H+wbshmF5a38U2POigE0GB6xZVh7YFuVW0gbLkeybNX
IHX7l52Nsu1haUJ7BH5n9XeeTNk/UdvMkafphTp6o1ytrafU9lz+H/bOZDluJFvTr1KW64Iu5sHs
Vi0ARARJkRSpWdrAKIoC4JgBd8fw9P2BObRIVada+1qUWbKoYEQADvdz/vMPu2imljEffPUO/wy7
ICjCqSV9NauFH/s5JOHY7ML2y09uzQ/LDS4pGyygE4ct6uqne0AU1v0G+ck80poFB3up+5i44p6A
qOVnLk4/KiLoJMFKYe3vbsPEbzx9L9NTYzVtw3YsaIaGhL5vO6dtbzl7m6Ycz5dRaAO3wEKotFa5
/57wkf6L3c3NS1W2mUrWegYldau2u//lq7CbPDGAweqIhfpsfS7L0IsO6RJ8zcFOIkSRKQNEK7b7
4WcA/I8bPGf1HgSyB37vu/zTi8Del0ejV2zHMbPmA2657tEwwxnOoP7ZBf/x7OSt9gaek2wnJD8r
g5UpDRl23or1ZkbfaQ1Zf2ttLnm8rpsbN7ryiOHJVwcfq7+/nD/uKiATJnNrBpJgcc/5DJ706iJz
l/W4ztF2UXXZt8ibzZ9UBqyaH9cuh9Zes+7SDAgUTy9lv5HdvFjRdMy6uYrOhkiuxqFxra06ONm6
fHa9Af6w2eVOF/sy8t/rMhQm12H2Yd8OU5alRbfUVqq9RtgxxreGG5fSGcrYsmarOCxR79kHDv/F
PRTeMrxdoq0rkjkrFwFHGV+GM6IDwayGJlqGY15P6NE9fIgPbZ2tztk2F32VLBNwa8yGjyMKmQEi
T8oM4Ou6bxqCUNatDkTSeHb+cVh1aCR9qIswjdo+vISGlrtnfj7AJg3GLor7arbfmkoNeaznxqAK
yUSuD9ofm+qQ5U1568Mibpi45KFMHo3d00yZ+f6lx5mEcNqIfc5pZXXqWKtPEHJmNx/LVWZv4OrX
tzrM/a9Dpow3sNKIdB+M3noTDJb1QTkqNOJlDGtFnFNHjz1MnedDDLbnK7e2bBjD3hK9atXYZXFU
BcJL1rULluNEBjNmxoGxdZcNTkHMVbcOMYsuDZUzdQtpyIY+jMpr+q+GoGZtyRuw6wnNx1aY7wYd
1mVS9Y6usL3YmibeSq/J4tLBauM0+H3RoOKyM5EyD7Reu/NYOoe5tqf+rClG9d7xCueOYajEoGNn
fZejr699wyjqOMx5at5lZT+9LIvN3g6DG83FLgzrnJPs+rZNQrPyUxEuTRi7Xu5+i8bM9zDA8Va4
ZW6RO6SErdYrPbPFxlU5m+/JYnHHIzVIHh1YKuNt3Rm6w1PfIj7J2mwJLuIXkYyDVRhn08AEMsbU
0cjY5bf1UzVVAxctNHhOC2WspGn1E/2Yjnqe4bJknBRljroPM8/9YihfYo7RBOXFxqu/6HxYuTNj
SNE2b9V0CUKyOcd+0s5braNaUYOZheSpz+co8e3F9gnaUsW31uncS9ubyxtmhzg5GHVY3tSUo6/D
fKipC6Og1akcQlB7U1j9/bjN5BipoJ75asZEijyb3Yy1uHL0RVdU3pcKWgDDLcA/vlkTbe4hF/n6
rR8r7409az/AWt22mEJJf53TOaDSTwhNBXUkAqdgk+pCtZ3Bs5maJJO5eaN9A526z8ies2POSbBH
0n7ehOEC80WU/Te787LPuP0Mn9oQhWE80RXdTgDeTmJHtJIQ+q3xavJfBTq/HMo+ezv3g/GNhmmq
kkGrqU0wXg0eZoQDn4RQtnUao9pdj7Z2muZl7btc7LkU4z3qJK8lqK4Ii6OtiqqMx1CL6xaGrUgC
dw3v+mHQDyUIyy0XJ0MuwBpaEhPv04cuKlSQIDI32ngmPfMO73n1dl1nsz91GCbz/waRlqnTWE6X
KJycs3jrK/EW+LCsE5P5lhW3COu/TBFYx4HIbdtL1ZqxQKrayz7yshJel5r9uMpnUSSlNwQHiH8+
JblnBK+lseIa54kqjB1rkje102PQRbJmwKqcit28vYy4BVMbFH3sQEd9Gc12Npxn2JHrI09U9MrP
3ZCUsGVlNu5a3ZjHk28zVCwxvwtioLH5LaXQNsbcwVlQP1nOy7Dz19dOI8xkFg7C3Nlc3YthiyzW
rFWE88Vkzz3KVlogmWCsmjcxX3AmLC7wp5eG55e3mS+XNq3a2iNQRZvum6zImlu/GCafW9hZZHn5
0jrzAP1vushH+RMwKKG8wrpmOEwuWQNGJFsIcKq83DBBfTu4trUd/aD3houWuLkBpo6BLmSc2UqT
UlfF5R7fwtpwZ385djxt+rgtsmtPWom+Bcxqw/as6kcNbaRs4Hwu3fSxBsWfkoKp4inMcpcNt2/x
c2+m2bsM1Ygku7YH69qE5eQncyPUlTVMeHo1BB+eiLJkF21J1CsvyETOJUEjxWydPF+zZw4oRd6O
lajvC9uY85NXhkt+lFq05anGvIo+iLrWOZXeHFGj9gVbk8jL/jNvsABbFpQnyE8j6w0JGBUT6dGg
EhipxFqYq8ZaJfix2x+2hrzQ06h0YJ4R8GoXscddrLgxJRqbJWoWL3ZUFnYx2kb5sQlLE6sCYSKO
aQN3+0hENSlnWyPt29Cu6nNHMfCPy3nolthxUOAfRJCX01nGZmymdq4CA0e1LniT4wDuxxFn1tXI
QxdcBEFvmHiEu3Ud26KtH+pSjRh14RL0iYn3+LLDvzWDa2WNwJh9QB2+bv16k0WboYmDaRv28DHz
ljgQAum0MNx2SCY8qc/rJfPijm7gpIbATLZcXiI7mm40d5+ziFpOxDaBX9PR63vNJcDxgdyvfM+o
ZCisbtxyyUUM2yv/NHlGoxJv1BDgGUmJC1N5/dcOiI0GzlOeiIVrUmFTBxt9WouWKjhb18GK897v
ynRdA+NSNdh7Aqp4xSfHlf7Vtg5zeWKjdJa0N2zOs8ISRhxEgpBE1bgD++UglhtPielT02V1lzhd
UK7spV6FWGq2+izd4GlUcTfPnk55YOrokDda3m2MH05YSq/hxVyU1dkwcnSkIqBIvau8yt8OZTXn
1nnRGsXnwNRun/aztlTCYKo863yhDnIpu+NU9mivXKcarKRd++aSaynow8pu6pJyM/I+sfGqu95q
5KZf3HUBYFWV9N/2o+c8FJGPwtWf6tk81DLEE77ly6pYWBzXsRmObA+y86dX1TgOD3LgoDthJghj
y5myleaObXd6yGcVciqZ4LJtZq4fLGdpHvRm2VQHw7i6byttzPdy/FrUR0s021eCmMNPS721VHQ9
6O+SSdgZNjSCMDZ04A8p981j/Ekw5O2gQnkvVa0/dHha1/GAZvd9uQT6K/0J5V3vW/0cr/ZEeefi
Eli/2cuT20KtRnHSdYEFZET6lY5h9KPHGD2p5gQTjKVItmVDY2NGpX47jnbwoQ89+bEKy0ldI/Fv
71H+Vn4STlYwxk1mjNfBMpXfPNnaH23H7cckd7PsGxsbR/Nku8AupKg2eczfaV8rt7XeVWYTvNHD
akKEaQwc2Zn810O6lJRgKU9jHZ1TRfnLoeqs5dzfWE6waPfVUyETwG2kQDEa5jK4JT2rquOl6AvU
k5hk3Zpd7eTpbMj2U59V3kOFHo8iWujoneHZhYOK32sepiwyXrXj2l6J2VoOpbaq9dBaY7OHF5Tq
rmm64X4dJJKsJsv67e2MIo0lUS7Fm26OKNqDvLICAgsRCsY6w1CQ71CtCILbrnrHBav0hcYZ5X3R
GWWNoKEz+uttGC0j1SYAZRqw3/cxuBUHkqhKLzj1lgVuia9C7qV1Lu2SRmVqxCtz9tfu3VSyaSTT
6LhbWi0mVEd2AnmLkfjYJ20UrDJuWKrX7Tiat0jSfZIlzJntjcqrXeMeJLSJrYKM1DhUIlrjKsL4
L2YI5+VndkSsG3Fvy1jGDHR7dahkmL8nMDb62jFjgjUXLMUWS7hvb6rBJwVH+qbxuSGBZKOSrovX
s80pGpclSNQyutkW2wUsmXjp8q6LjYzbyePY5u2FJ62lICdCO9cNBrn2afJV+W2RraKztqssjcTS
BEi8lr33EI4lE1IiepWMeGoaFzP5UyWmDGHxVgS1dtn/VmN5T4Lvqs+icJProaELJA7R9AcG0mSM
csxEtuGBYPqqP/rZVrZnA3z+S3uUck0rRwAXb3VUHbPS7iaM5Bzv256yTCk6t6F33qlu+QrRMugv
GtfJx3gyggxoxs6bpEJm8NFxOp6kSgYcJN2olumVTWZvc5aPqo6ScfbKKrWWbXnfOlLdZVAQ86RS
upgSe5b9XRmVY57AUAzuW7ERe6radvPjsOb+JSUx1l7sGnL8IE2GY1ClmvCu7hR2e2hJwZuaxssv
sV0fjIMpfUscnKkvCHbjZHbiBVp4nta+MPPU2HLN5dnK3Z8vr7bmpO0GxYIdaFGSS4KVx8kPauwo
Zl+Buuaic+ZrfCPa+UZPgf/OCLCOSaxZsmubZhmcaemoKTazENQK71gM69CHrPBFwcESL9eDeTZM
tWN/qgkLUdfGNPVhgk1Re1Ws+dCdR9VaXDfUCX6sqtZtY/pQ+QnbHXkzWkSQx8vWeSKJDIrRhCcb
udrm2SpLWtqMjoKFQXIcDqugahd19QbHpdqJlW4jQjEnNc2xj9FyywwimuaT5HaHpzIi6SIJ80IX
L+3WidaXVEYkKQS9FZ7XQ2/CRmvxVE1qEYxvaqtS39qKHTGdq3V4PTMhum1URc0vctrDlyKbavYO
VAVEdPWdLC6N3hiXOFzHXpMP2VS4YpcLT9xSzN0Y477j3iEFn4q08r3+ZlnIGDkzKANOVcUE8dBp
M/u8VlzpdKS0q5JQDuZtrwaKRmc2O3HQShvjfmkCdQv+3EWprJSc4nCLBicWrcOFk46d99STZqeo
YRYWEhgPY3DIb571sirZeC4KPcqOCiTvPwSGKcvzCuHOp9DEZSDdtnzc0iZqCeSu5xWfQyooeZIK
9BPj4IxwTbkGy0ODV8HFpD2aV72RmRWjDcN8x+yHJmO7ChsdI23PryY0mzdh0fu3thGyZVtD3piH
NRwyO9Y+1TMwqqgCgJKyiHgvVfVJVIQRiMA2m/ehHrFXs/tFfh0Ec6czFGLZsVu2KEv9dmrv1eSM
ZvpPp9BdT3zYfKz2hrirbIrHwVhML/ln79OyDw2DeOD5gJJdzs7boAd5yj1M1RKcZInXwk4hKmJA
6Nzlvjn1Gz5z9DP/yh9BNww74YRi/Y+rFiKYp0iRT560Du0aQCpniMvOwVngd+EEScz7mbfVj+AX
s0W0xkB7SJR+GPopmCazJfr1WHaas1m50atiLuqvvwqxgXcxSg9hVwOmPp+LWaVeO2dtl+Oo3Sv8
NH3qiwnE+JeRvCCAUIffsY8qH4j06YUTqzJ0b5nz0URTCgMY6VNrrj+z2v9x5kFgMcGKaOiYl/II
PX0XTpGpyDGDJxFKiatGFM3N2ET1hZV5znHoQucnJg3/Yei9M/4hxO4GCpisPUNGt3JwNs/L5+Ps
kvTnsTM1o+a8dpb3BgYocdgObjJg5Bx7G+1II26FT18w/moKood4yNn1e84+vYLi9/SLj1JTo+S2
xIBIzGdzT25Ti9PBL99E3gXHHLjKfGPrublCZSOsyZ1ZHhFqoqseg4mChwSZv1+RPzxjOGYytIKL
b+4shufkVZC+uuxyjdd4NusrURMjA77snWgQ6uTv3+qHRwxPRhilzIYebVOev5VcZJ9vum6Ogwym
ZCza8mZayvknj9gO+j8dWqGogSyFEx4YMyYJT28OH95tJu4LN6dmrqMpXn1xv2QaBNH4hOIMfvfP
SOU/XES8vcxwV8uhGgISfva81Yq8R2l63KpWVInVCCMN4MMl+PT/sjQPrQHrguKKR4AS7dkzYG+T
t2WeXI8uaTVxSfN12rDo/smq+OFWPb4LUg8EGgy0n2c01aJpZ+UOzCB6YzvQEWzxZnW/7Ou1vwv/
28PV2Xuf85jyJpgDS7Yro5TFjz1wuWMpyXjcJuMP7+f/eaKHm/79v/x83/XrSDqvfPbjv6/KexL3
um/yf/eX/fXPnr7o36/0wyjV+PCPq7t++sdRtV/vZNm1z1/z5E/wTn98kvRO3j354UBOr1xv1cO4
vn5AFSQf3y5/6PZ/+f/7y388PP6Vt2v/8K/f7tE/yv2v5Xys3/741fnXf/22a0P/5/s//8fvru8a
XpZ2TdmW93fPX/FwN8l//Wb41gvA+Z0lh1iQPWenFcwPf/4KlylM83b3rt2/i/2u7WjV//Wb5b1g
LIw5B5wcKHB4Q/72j6lTf/xqJ4CgJWdkuPtSRr/9+dlufn9ef78/XIo/fv5ezvg4a/7+sUbohYs0
AAUjMYSGz11JOcxEIUtrSG25DxtEiFq7dm0jzgxExUmjHAbQQY89auzicBjFeO1MqWdlfjpUTdDH
szTDh6oVF65ejQFkvL+x2sU+qcn3Sa8DngaINgggwJJn6WNvCcBU7AgwlieZQYNvrENSwMq5HMNZ
XYpQrx968tvtQ+Hq5r2vLPtdOzTqRJradhEN5fIyW/puiMd+ZMQ9kEyMQmm77i05qOPjnfzv6v5+
dbPp/nx1t/94/dCrL3V5/2Sd89o/13n4AsI9C5UVzu6DPOSvdR7YL3gA0OsyWd+NkPdH4M91Hr3Y
1aBwzjDNgEeyF25/rvPgBcQ3e6exuDupFSnLL6xznppn5xceDjxPWBJQ5UC0f07Q6o3aFqtTzwfm
sWHwUoA5r8dOYsp1rKpavLWZ0c0HbHBAkLdsEvo4wdkZYjUN9cvJMjs7dYwq7y4mr175h5GpT8oC
905KVZR3m7IZfm1153xlrEYIWQXToon73lXvWsFRkAQz9JjYlrkhgIHKsT1nJtz5ac0D8a5srY5Z
Bq5N9K/SkWtctqFbYegnBoIYghUMFSFmWF21dTPl8ajniEdKBZlIoGqs+WnqRGDAtKic68qW3nvL
F7JPSG/Elt5qFtyGx20K+kPWBfohUl4ABmu0y9uRTro5q8JwB1Rd39XXQ9FgNZnpqR8SIypwZYqi
7OvujadiVHm2m2qAgzewmWv/qrWmPkoqGr2rOdKRuiBA1V7jtZ9CMKFxaRqOgs1GKjSz02BDhlFD
YgEwjUdphWVzzW4s53TCYPdNI0CZzyyzVjvio6EVMz690R4W7ulMBPGdteB1GAc+r05gHy/TAa9H
/KscPzPsZDbLdk67RaricyFb8xXAj9nH5RZ2DBoobfU1raQ7n6ZyHj9MjacZtUaoVvTBKBFEnA19
X70FjarcRJdRc+mUhV5ixtvNVRZo824OQvGKsI7gC37o7hRnNHlsl6R1L7GVQ/hCQraKV7Ubyff9
EFVh4vShWcbtgv40LTLD+bIFS77G0yK2dzksgJnZVrYwj/Zhnx0HZAaMJozNKJO1m2DEjD3u14T6
Dl5wKwJgvJh4Uu2dNqMbnAvXLQobYGDOdNKhciWVy7Om15hNBMMRX8Xsqve0tFNQ0eBhp7bU16C1
9mupCau/FK62/bNeOXaVbu4WErm9ZFWThs1S4/CeoYd92eEfNJ+3Bkhzou3VnkFxskmmk1z6PKll
joWOsPAtTSw9RO4Ro9TCSFXj1VXaV06dnYwhdK9cvxEyyeUEvWckEdA5LRZz1WNVrjBBi25Sryer
CMAKsmC+t5p50bFvYK0RM/so9GUrGWLCcMcZtABNWJKIYUofB/YYeolR6e1cudOEhZA/m7gJ+Y62
Umm1GDsw4BmiNByr7g2uaBmDtdbIowSDRwuBbA3b8ZPyjCxk7IttP6dTZXyQE8bS8eQtxvux1POc
lk3gvQ/n2fwQwTPIYvr6NuCO79kvgPLjwSoZ7TrhMtxH3YCznytMDrxWlCvzplF/CdpK3xjLsuDM
rleHuTe6iG/gvfjprxVEL4ye9vGTbB7WDI7vafG3dUm2ssqsWEch/nklgTpsomOT1PXiVUlV5NO9
hFElk7newss+h6cTd2LgsQmKcnlbqMq7dmF+gMO30WClsN6aY4CrD1h1vgZM/7o+P29qvm1qSYlg
WGG82KRdXxlDSq3dd6ntjRGUVkuChzRs1IQ1uSN5Pyg3mXBGZImtBwDz4IoBntUnRuAxd4wWJhhJ
q8tlgcbVzM5LO/ewPmlM876xM3XXji6zFG8mVxGxde268epvyjotCCTfuUK0IJPk3LzxWIQ9kuWi
ZEqXe+qD6YOnx7nEXAdW27pgVYVtQp+WmqUbz24BbyV0ZzDSkltgwdLO8y95VrhXpqy8OTaV7Rjs
nVXUJPnim0McdgaWga4mPOwYKqcSP+H6/XjqOLCd8eAg4h3nq+e2KT6iv23zJM6hW28dMjuLYnD+
nwVpPIpJvq/isH3Z5aW0LgGUMv+55Yc9moWalhEGFV5YkgnmaPiJKXkYlNrEVSHMEXqDyD7PVeG9
tDYIAamLuvL3eulJM/B9Nfm8X/P5lkhr0Griug0+8qyJKiZnmAffGQ5+11gXIP36k9eL6d1Qti6F
xV9lyH8oXHdK+tNvjNsthGukRUizYK8/bUfbNousqS571AiqbBLtLt50qKyZuxzJPrQux6GG3lg0
NixRUChTJZPoyj/Mm/9bIX5XIe7u/n/dmr29etL/nMaH9u7rk/Znf8GfZaH1AlsRoq5hOFLhQR//
qyykM2IGA0BCNRZAt9wFo3+WhfYL3L9cXCD2m0z9R2f0Z1lovYDXTJ7rnv7DaQUN7hfKwucLFtAL
tQNI245/odPaf/+dFmclE6vtg0GkjjBEMrmDfzAsPZ15iwzS767Kf1iwP1gN7O/Fx7V/N6jiGz99
LwuSmLXgs58OXmRc1aDocZa5fhpN62e72qcxVV0cdlkeWd79TQ36S64nA91w5TiEbSUSsj1Ps9qY
HDCu2Em0ExCuoU5z0x0b3QnO3DFi7Mo4vQ2rKSbfimiYmlGsX/ScHFG3UT9K5/bvv9pzaIhvBpgB
VIloZo9JfCYfCUgfjaqMt98Mqz5KOoDEWqbuwOkxxA5Sp7hWkR9v1AU/2XCeb6+/vzOo5b7E6If3
3393/yjeEVng3oEdc5sf8C9hdGC6609Qm0eru+83G94GHSzW7PQj/NdzGQIzV6tUUVSmsyf0mI6e
2R8qVajUjBAmccQ7Y2qLMKtJx8mze3jw+acVJ9FhFmuQWJXhv4HvdxFw1p/gOTKT9mgUvhVzWN5C
opRtbMHTU5xjXQ4dQynxcgkt8VmMS5Ai92NwAxnQeelAjDtXs7d8eLyB/93FvtvF6DG/W9U/bGNn
d6Usv+9tH//9H7tYYL0Aq+MU3/EWVttfe1jg0qTS75K0AoQCM4ql/8ceZpsvQHaQcttQfwFmdyuG
P/ew8AUWDXgV757/RCegUfqFPez5Sbjb7LmkMFq4N/EhfggNDUfHIPYUlq2mWI3LjnyNElfU824t
3SzO7ajDalMbD9D65Ct/GfOfSa6e76K/fwJKHEoQlOvPYyhsMVQdVJngkEM/OI6D4yRu0VoH5um/
KlTbvaTJDtkzm3Y56LNT3xtGI2ugJBwa6Aqp2W9eWtAQ/2Sr/vGK8o2I8wA5Rd+CG9HTXaUIa7p9
5boHQ1fmq5G4rYnxR4cpjqCmco92U8sznGmMax+n8g/w2+zyJxsbB9yT8mbniu8HIAR8rG0ZOT39
CNBLoQwJGyHHnovY+5N/Va9ZlHKANHQHsC0dMzPOvlvx/+mIerSg/H6jA2I3mQyypeAmyPxi/1jf
7aeR3WRDbY7ewWx7kcddURbmueHW8A+3wu6jQ7RYY34uR4us9SIaaIMy06MJjPqqe5VLw33Xb+a8
xhrm5WXb+0xWTe0Pd1UpI9jNXZ7TMNJTvBysDbpHL3D5ZJbcojmNnG2p4rLINh+qdMtGyCe15GkM
C/etGe6pmaW32EE8BqJ0v4piAm4MkWHOR7QD2bvCKcVHbpZ4HdSO+yWshkofV+wN5FkjLAS9/hD5
r/M1Kj/ThXv+rWRs3Lxz4VA4ceTh/HMWKsP/lHtr5l47NbTUd5W71ie0nZsm37Oy7MR67EBM2egP
xHvSl1iLG/XX2LnYb3I/oHNZ9yZme+xn6JI4++hf6HO6x56n3dsfmCHWPVNyk2SmvTvqHjul7LFr
QkINSXB47KZcInqvIP3SYxGpQ78VCHQEsRLSy2MR1jU9GYvCObaPvRrgBX3bbp7fAObu/VxD9niR
QtzOz9uRBp+KYe/+aCOaYxkGIz2hWrc5rjPlXYd705jD/KJDabYNY/i9rQxmpCgJWU/hffPYd2LD
QA9q7+0oRFVxMh97VPo3+lWfB4VipO4fDEZjb7bHzlYvAm61vTe8Ax52BWTrvQ/mcuqblt64e+yS
a9G5CtawV9A97410JrMm2TBzOBuNWQeHjFiz21oGxWU0+dHHMdfFA9R2uNmOYe7s8XBzIJnq4dRP
tTwFrhG+bKo10C+FEbmfBvC/G3twOvAgWGEXMCYCcG2AmatliUIYxZsV3WocE8YUnhVMApSOcFCq
rqQjtoPpkIE+wExtTXdLNE3m9WIVakjchuCNNKIJKWPPNor3faWL276uauNQun2kznBs98uknur8
QHjVIt43movWxjlBoP4F7EqKpB4hdnuxuCLbLsm8IPm7t5vodRlEg0oKaBwi6aZqO9Hj4dNgr6E3
pCprqRA3ZWxbOhWd3525c51/AYb3kS9GtdjlDH3oJ1JLNx6iTtz3QYfHF4i+iQs70FCX2I1vOK8E
49AsWcmhkYeKyu0a8ZdckhLXotdAWt2nEFDvHv+aEk7MYGS3xAWEr4pKBIiVvD5/N6iANQ6bbXoI
UGXdREgozYRJgbhdS0vmB5GZNTVS2YjpGHqG997FzfHzaC/tNxA4KIbRUOvP0xZmXywUY0wEYEFb
sYeZH1FCLoHKZ4CTXvZK1+NqQkuEHJGg1FYqEXW3WDF7eU26qbnMgKNdxXNiBSK68eGGyNTWrfUh
a0jnTaxWoTsAuungs5WtfW1K4VSxH0pLpZVaJf89MDdLC1vt1SvjE5wUzK53U3umZ9mRwe3TYPgG
RkG1bO+8vEOuZheyE8e2UQzcIsdAsN1pynAeVrKY0jJ0CrJ81Lha8dZOERiEsdX5K6fHTzJxqkaH
qR/2ZAAp7WC9bcwmhFzAqZopZL+MdSx5dmDxWkMBl9ZCC05PW9psLjpc7hY1GjBKuqA3DyazkSaR
gWNsMXVDnh8GMTpzSsSmWVy4WVl5SQ/dfCcUhe1dmLvNzcbqhbuOAYATO2O3vfJXo7USJO/ZPapB
sWvwtfpU54b5djBAZXgisLzAkC3ATGw0bQjtkyDwJmUUNoaANxgbpWSyV1E6T633ljQBGZy1nSPG
tPVD3V3MSrIyl2r03ym8tEXcm22IsMGfqp8JexkhPDlKcaNmyI+KlABLus3nTjRhxw6E/ME7GIPy
buvptoNIcSG2un/tBlyrvz9D/9O77WI42hEKMqrCpyfo1qHm8SfhHUp0LjfwErd0no3wqJ3aBYeR
D3//do+qte9PbH8fLYKYojxH2kZ4wdP3G8d2G9lC3IPecnVbhGVbxIWnAsQVY7Sp2IOQNSZzIRhu
CFxZ23dQj40sBTqUkKgiCHLp4Pr9ipplAidT7QQBPHdyLCJ0u85XTgTRLMWtaloT5gylfGg5+X4W
nPojgoU1IfI1TnTG8OTgUS1/X3mg/FXMqPG0rNVsQBqegsj64hZ64iDaqsh/Sa202OeDaEzsWixz
GuG077xKBoK++r0A/G8/9H0/tIOE/29Y5+KuuXs21SZS8i9cJ/BfoCu3cYAhXsHFQ4hf/THWDpgE
gvOgniXNlYHydz2RFYLr4HkCbhdAsmC4/X97ouDFIyNnx3Z2w5zwl8bayNyfPfUgAsjF6bJosajx
nhvh2RJWW9Rb4rhZJp6pWFGVd6SZAx/P7BJUnl3b7yB/ZL3uLLOC+jy1g06JldRrXJuwrxP07eSS
NM3Uwyg0LJeAaUiMAChFcAkrxWkgKO4M5MUBhFd+bZwFZY3B46z0+q6Noi2Ls35QdrIiefzQS0J/
DgRdXhRZ0bxea+H0CYwdXHD9PKxRUJJ56mJ75FKq1giJOFQwoc8PW4AMLC5zz3nfkJHipC2yycs6
s7uPQ408CL6Kzwe0nexVWHct/NEK3ygimlQkToM3WTfTbDbRWeE0y3s/NFBEILfbBlR2pmqSZphd
ZCgTpRI83/C6g1+/MOGzlofcipjYo+lc3lkQA84Wq6qbxNys6pwfG3Vko7c+EGBkf0G5ghsMIF95
p2x/nOPBrnLcxXLPLg9S2Ys4/B/2zms5juRa168yL1CM8ua2THcDaHhDkDcVAEmU976e/nwJDjVA
gwLEfXX2OYqQQiNygHKZK5f5jbIO8h0IOv1z1iVFsoOQ5zxaSdOc6NNkWAFSiVLtyUDxdfCjaZ76
w2pLN4oB/9JDXjC7pwjXmUZBMCRfG2I+TqfZ6X1tdRx2S0yd7QI57VTYU2G4uFYPtMZjsCJ9BWE+
KkzyIAluIsCPAR0b66GSVBuhKSnp70Eix99EO852K7MOz1UE8hIXZfVW8zEG679CONE0xhkqyiE1
jah1j5RJei9BbvY6TuHRT5QsJVmremOmkSMlX1tdqjNXKoxOh3LmaD/GZgBSgYjTXEH3bNNN1xnJ
/aiGWh6YERNMSYd5486hOiHwCzcUFpLkTKE3hrEwqxtG/dLsIHLgbBlPx/qiY+jEBZAo+OAUe1PR
Pyt20Vpnp9JoPWSAp1UHwB6o9gaIUhkkfESSWySleo7qDy71tthGlQicF0AWDjHrsKTPhySPWnK1
DYSzC8laUwbiE9Y7RisFcO/EuZSM+5p/vFBSefqJffxvpH8Z6cVw5N9H+tOHFgPQpBlIPX7ioQTo
Cd+PfwV7U/5EP4AWE1JxKkANg6TnHwwTjTEyDwtQEngNAYn91cTXPxHGhbu7jMSyJpR8f/W/9E+k
nvwV7TSho8658gf9r2d3ppcpkNCqBiwqRM9o0ZFHvE4d8m4All7FJa2gBm6IY1nhLgUMPLjmsqw3
xRjrkO0yazNP2urH0TB9NtdO/1GYcfhQS9Zu0Bf8NtU6dZDimtUGspS0LfGeRBRglq71HrGpla7F
TZJiR2JNab4d1IlmTFaXX5uhk28qBOV+dLVxGUVWY7qLJo8+grbNSTqq8XlXGOExyPfYM6vW0lx1
6fQzWxDDrQLyJSwJW/luFoNxzwZpL5ZRI8tf5+46qtUOflFfGLjIJlp/nUqlitZlnT8BsIDM2CxK
bwAV0eU7her2+5rCxnQndukl0IvBjbS6hyM46zqlHkQDCFcGEN+8H41qo40dlINKWYJQi9Z70wzR
POEIOa3oP3wNi8ZynXaC1Yh7jrUZFgvkQgY2+ahyMvV7Xo3RtsmcDZD8izqclFuQ8PV3LVn7O02i
zhRcHnlnqdglz2tNFZTXANxJxpsjJtq5DG9z1Y+h98OnXuZhcmOIw99erOTfdLRYY69yf0BypCGs
WiBuwoFd/P2LfhbMCUWnk1T6htk5Pjwn+UhepL9FLP4oiJzXP8rrvv3xowffeAhqfAWL/N8LhHy2
XHgnkFRl3/1o24f+dSDhcPk1DVQ/gYgWoz0cYrBKFjHhVyBRP6kaHV3hLQkDnX/8J5CYn5gm4ylO
IUeDUmgA/Qok5idgLaR3/CHTGTAjfxJI3gjlkcqivQq8XwN+rwIWe71aRnvqqDHIfgZT625TWL9f
4mzeDnouQ+LRJ+V4kibtsmjM6gd8KvMCUaL5uGR2eEzfbPhiRpkKuSUbTlR0b46WRM2vTIVOzM95
1B+tt//XQbcq3/KdQ+sC4G9f/XWVfKteLrbnn/q12IxPKuQJyn4Wlmjlvzi1rE98Z+GrwbH1LMz/
z2KjRGGdI6EPZt8g33ux2qxPnDGwDg3Q22JwbP3JahPF06vYRH8AYKMpBLqA+lKnvF5tZTJGKKR2
BaolphTU6zD5eod0BYQ4xO7xKaIwBzl8vKjWtS0PMGizMqi1ND7O81VGw91MKDjoUcW9bbtjKtl7
M48fFyiAx3HckJaWzYkyoNCUSKNzHsFSOG7ypQ9evPffhNjDSQWyuxjoEGaZyWDwcdhemWpdSUIl
KQBihBg+LkPnF2FyYVCne3gPQPJMlennBviPcSbkpSQNKIKBOGUieyg9hmgDDFtGBEFYy5mvOfmT
apVfHbn4UwnywwsdzEMGZ14TxrpRQFH2tU1hXNqFc/P+CzxcB+IaPA3NG7G6CD+v10E/aPRsego9
mHu2204dILu+rT/4TM8F78ssictQY+AzzoCHNvazKNmLoxAAAOpadYGJgz04PtjNk6pwPoeJsXWG
9n5sh9u2UwIrQ9AtXZXLwp4v3n9OkYa9uQFwG+T4MLQwqHj9nGY1Kk6dQrF2smqfQxM/XXu1cbMR
BRgGlx8Rz950lJ4fmEDO6QA/Rj1kE8G91dARFqpGQ7N4IG4fY2B/iKnZqxvm1nnpGB3Mc/0SqYAn
ZlTX7z8u4P63D+zgZMEcUUNPTHQ0XiUfWjlL+krHNUic+pjq5iyXVjXQzfQpGur1Ev7lJXoC5bYY
a42hVv6IGtITPqr7Wu1TNy7qzs8WvBQqeY03yGDoF4NunzUJDFCr2NuSebam2ZNMLlkmNtzKhTnW
MkmQgAe4x0pG0lnAgrvIFLCODKi/jznA0lYW6NJQu1y1THPLNbk2lOZrFpo3na1fVq1xactcWbei
W8YCTM2M9NGixHabte18cTVmBaUrbsN2TNB4pXUzoV3u1rNyqQ/RY0iLD2ig/MVeUscdxV8ZmWpc
y+HcB6aK7FMe2+3O7GYV3D+XyruyprUIDJX+5Hqpt5XtY1PXufVY7JNUvUw7yvTnJ1NT/XQZm+VE
b0TMSyS8zqQJsw6ryU6TrLtHDI2ngt4O0GUtvGmebF9CWy9wDPOs0SZmSob5RbK68nNPZe0jg+J4
FcqdlNGQ+I1s1Hiiztmq4FlceAePZm6dkaCfGWlf7bIOBE2eDc5mMewbUzReiOHrqV3ro2fFMdLO
WpSgIIk6ECfPmWKUIt13yPEl1H1XS7uss+IxW7Q7NVFV37G6+7CI86BgZomcUbnciu8aWuWejrnt
5nMenw9OGMAGVryhtjuPwYXsj7UuBXrcaq7ereTX4iU/v8ZZpyOf2ui0xYBzby200ZH84iUsEHU3
pVI62yWWHc9OrDM8MZ2t0S7LFvcBG03F5FEvEezRsr7eyKDp3QiZm6CTkGebOm3dVZVxWeWmASyY
pUAGZJxMvIYYINKmRXMqSFdnOQ2jEAUrSct8g86Qx9gFDHXJEdc0+ZM91fdqbB0933seWeVWLq2j
slhBMM9IGI7qE1juG0SS6w2kkArlHB5ybOInc4lA6keTilPNgliTAox9SMaeodrS7LIxvyxMkA92
NatBonHfGROTjRN297CnZd9IzYwWjTO7OapfvgIj2HXiJNpoablsqVxYNWV/vxosAMlInqRIL7Fz
ae/72cqC2Yb+PElMXKnYSsRBZ45XJ6mBVCmXjoL+C0Bh+jdpw0+H5V5sGpn2OWgt/iW6gBrofeMS
aSTa1pR37ohJGmD6kF89OLa7FNmTMbLJ8rV4RJHrLJ6UUzWczhvZuSnAA7mM5bLTBgaCcNF2tkmo
du4w6ZdrCIa46WYbiXHzrCxR0SvzxHL70jlTFu0SucTOVc3oUXN4MUulcI2wvTfUak976l6SeFOL
lXymhwacaeKDKUxGEIiKpZsU8+nT2IoXV8/AUhuj2KLW+m3EftGbbftGXld0UQvphlx/dsWfaBE8
sS5/LCO2LEKbN12sSIEIvn1vZX7TtfdpoV62Sc2mhf+ONA4LXw5RV8IQKWAUiJSFOhnocCAHpemE
jNVq5+M66efjucDUWwws0ZeRewZ8enyGpMEaeshPpq6FOZprdNykjN3XqcyUH58qmy1a549GzxDW
KJDugBAQbaSGwWo7VsW3Yo2PMt1OPKdmx3dpe99aMVLOw31btPegS4VdDva0ltkSlC3WiR1z35Ud
P+UJ6o3P+1SqrZsil9ct8z7A3JC4vbZqq12NT0qQoh3iQxxWPXuUbuYlY3FJzrGT5fXGxnrtCoXn
/G60Qsjicpgu29wJf8i0R3111qRA0vmpUFYv86zQXI7M8IH5El0AkfaFjgiNzazsNQutDwRNDGWr
dRPO2YY1nSs935LB0HxhawRBBrRZAPpCOxJVsTu1LO2w6bvF5aNIuyiBmpW30sMyR/GFZhcq5iRV
tRtUAn5mVPcmnQa2DTXcXkcndaNEq3qlrAm4+lFa2pPRWoi0WiYVbh9LMtTy2OAnlUHaFTq3jLba
so1gTAftMhLpC+2yjWlorPMwemDMM5Mebdp9bvM4Ps+kMg+M1niAKpz5ulJ0/uR0cMdiTb6no2Gc
IMpZo/Yj118UyZ63dhkup1LOtAxNtvixi6TsKpGlB6VBzgCWjPh+qYzcOpIqUqBOihqMU6N/BziB
cqGijV4WsVnGnDYFHi15MCNg44MtsTdWM8r39H0e55njWQQnRNHnY40D20ank5OqvX8+FslbL5ep
VYOSgajXyeJczML2BFUQpD1s4ww/kQQ+D9ugJmBo9KJ9tTDaE13pJa/rpnPG8snXqiSCP8eILDHP
5K4ur6UyfYzyOqTUZDDeC8gRIV6cKfkN1utM300L6Rni8QwXyQO48DTU6kWtDadtZX3T4/xLaWUn
GQo8gB3IEroZ6aeqLOjgjLKKOhEbTiXEbYaERk8l51BH0bZyGU8vJ3MjZ/tltihUQrv1K5mRBJvu
SM3G67Qbi42ay4Pfz8Z8gaEg4+CpozJGat4jo7y3S/GYtOa5KPsxz5r165A48DLjxwR5WTdrkydB
YvaURmxakWA8pwuI4twvZvaIP3vNmdVp6M6MH1k6HsJXyYufG5SMH6kK4c0e5GkFpV45r3GQ4/ce
mJZ0M3Elgmb6NCWtCg0Dlx5Qfon3fob4TDl7lRGbcD51oM/CXJwy8CBBZMTTDWhkQmq2xvM4sfy+
j481fbwMMzTjagXNvggxalduc5985NTspTvFau5TTAetrGR0oXOer7pGyobGs9w2KIE0m7RdryOG
E25E4ebFXXcU9vI3w+4lBE6kz/RWro26BYFl15tmNuhMRrdKN3xP1XynRBYAHJb1mIdPdQtrJy6S
YzQ3SdPycT4zpD47Lhb2chkSuBnzHU0id5+Y3rhizRkp2KmSqJNqQn40J0J2fXa+2GDB3BYlEg9c
N1lj7rAlp271Jnsp3KLOZk+qVy0YJPUDr683BaopEG00rqmx4UccOgZVtQV8LrEl31RJQuDJk6Qp
5tFqRU9pTfTkYH16/8M+Wx0dfFjMxeBi0IBgSR1arqmDVvZNmEt+Kd4UH0fH64zUVosdlMG79ctg
W4yyOVWKXN+OoX0m0kl1JaAXzqh6Pc5waGNy5oqcSZ5IgcRXbkkGFi17xJAv8wtiCEp7dJlGv0Mr
5qhS86embu+1mkxnWKlrUu1ytonzTgd9J0lqsiCOfTVO8mDs9UtVJ3UU6aa0kjkUJOGdzO5EhTIL
QCstbgxGgKyNouU5pxtbmH6rat/YHVtE4nzKslbaKRNfG5THWb3yb1JI3c+p0t1UjoqyVzchXeNE
gmIWcoz/PBmpuaKJg2FaZCmY5xgFDadrAYlNNYEV4TykdTgVHGeRRGLX+ZQqj3C7Ml+kW1rS3KPF
1gckz+FxhKXR1+fP90fttZuq4D/v9nH/sw7c9kcleOLd4a8Sd/Mvqvz/HTx3iLEv1vkbhPT1Q1L2
f+2Hb8nDq5ab+KlfLTcGRZbA5SJwICDJoiT+1d9VPsExpxaHm0WsM0W7659BEfUx8BVZWOUxj6UD
8qvBq32yALhATgcdgqMx1/qDSdFbsrsqwCWCcgLzBGwCLcaX44B2MfqwRjHJTxZtA+EvcYIOl+6N
XMUwy2fjG5qfzTV4zX6fKwhnMcjp8m22VCeMDkpkFg0dxaLeWi7LFV6jaxT6+oBWWbzvp6ncr6ac
gsirmgZVqzAeztW53WuFo19kkuo8wEdMLqIFTJ2UJIoXAXZsTrsFvd7GJjt1OzTYV1QuFnlTgEIo
g95oxjvMk2gTyAO5YR4Wu7n/Wy3ij5b7f7aW//dOLkCLv7e0b1oGoN8fvv/1UH7/66Z6fIhed5XF
T/+zxHUBQRcDUQYOr7rKUJOEigOzbORYECxhHf9a4tCgkHGAaoTKOVNKgYn5tcThCWCtocsYswn+
HDORP1jih81Eh2Vt0roGi4+TBWItr1c4c9pobiJUnOJpGrbjSMY0zfNHLpP2QWsLMybs42AbqADP
xM493EhTokjmnIERC9PwJtEAYwQ5Olyta09t/CWLdUnCf1ZqTF9e0lkJ1pE17Cr9PJ8vRpksG8RW
yGzMWh4hcQvI3GZJBgjimgmZuItldd7Xmj6cF3R78oCTcX7U0b9kAkMNvI3mor9jhstckiJSNvyx
URdOoVzpvqwkNxcoXEbRSWeuGIpC06YOTgaajUM+tL1HDFqg4ChSAQZU5gQ5ChHaHI5S0vyLlC1P
pjLW89kIKdwMHIacEpj7pWm9JtTLfVECeUHorByAdcMpBvGp83iejLz702RNTeSptC4oYOLkLsEF
IgX+bA53DVOhyYO3nrQgbcplj9dxquFj0epHaoq4xUIWtbooOo8r8wCjmdwCVGzmCiVZw6sy2Oh0
qKpFgFAHhMuYbd5gk7ZKfsUk4yxGfZY23WSAP9alKUMvPA83Wlmijx7Oemh7ep/T/EwQ7kCeVMrU
MwgO6mMW2QBjC3O2v7/YRL8ZDRwsRpHdguUiDyKmqzIzmNeLEW3zXrWWVqLM6ZxdN6P76uCwsXn/
KopoHL/Itn5ehkENyR3ywZAXXl9mKUO7d4YOO82unI6wXL3qRkX1q17vTmwgtgjMh+GJklaDx7ZN
93OI3uD793DQ236+BZQlDINZDtQRcSS+PFiitAa+X9TYIhtxd5rPrbZLukQla4vrYEhM1X//euLN
HT4yQYb3y1YkqBxcr9c1RAqwbPLqAuyPDsPYz3tUu8vSUrbvX+pwTiWejSKF68Bc5B0f6mU1dRwm
nY19+tKXibRt1KS7l5YRiU+4/iiAI19orDRZUwPotNFdVIz9f0yo5mQbDZDbHvhmbHtzWY3nzch9
b0PwVA5Fxph4PWKOvQf8oEmQ0nVW21vM1A5mQLQnYB+yyxhxUYSmqvanO99/D70XEB6AOS8+9Zt8
7gZd5e75xPNAelbdX0ddzvnXvUruxK/4++SDBKcwOWI6zhAJsJc4w/5O7lB4Iacymb6KTSB24b9O
PpVDET46GCEooshKiLn+3ycff0UeBj+OXrIQH8KR6Q9OPrHkX2wJsk70/ziU8IoDDUCK+XoLLtIi
hXFPa0+dsv5uKdAqUJhL+GYuZFT65GnEtPVOUyqy239hHH4T5A624s/rktbKOixYIZD2+rrrYpUT
ctyY6+oyWucIQV6lNKa8RC6HP5YP4xmRaxKajeJlGwfbnlc5jOOIkW9uRyhzFrSvUZn/SE1A3PHh
mwQkRUXKAU8aczCo6zrdKkxF2AXbVhH0XTFtrFDJdnQdS4Sx52IvVWGg6tu2m4qj99/mYbHOV4SB
ZuiIJZDKkEq9fpsG0nyrnXPtGWnEwIpRhZLWU9Rbk43aJkrQ1iCZ3r/kbz4g1QUcdNpAlEAC9/Yy
dmtGyGRHRvJkCpvEC0tZ4/WmGNQ1RvwBffE3bxa8ByqHcEkFP+DgpHKcuEZGX6Kn29XJhYryi++s
ZXIUGnTmANh/NTL5xEbLb5f34Erff85nm9qD7ypIAuIpcdRUdZHUvZwAS13GtQ1aeGNle3FtrVtw
zpoLQM7GgV5pfU1dLZhZy7BJ0pUOWD9KvmJPrrYCvgUx48VyYnzwTn73+pmPgnplXavoR7y+q1Xh
xGR8xThLz52N2ay5Byi7hh5FK+vP3wDQDYEHIRmnTX2wf5QmnZJcT+LNGDkVvLvQeIwrO/8KUs+4
pcU7+o45ebWclkdDtpdQLPHIqdIgwQcDI5aeoa0SKqv7/m2pB9mDCCEOTWwFtQOAUSRLr18BUIk6
6jud0DVr+I61uVVg2brYlZ/UjlJRHub2DQ0Z5UwbVw0p82mJPZTBlzMHieTjSZ2kz4M581N4EMZ+
h7qKF5Vl3ezVATWBUrPgexSRjyCuvk8i6bHIwE7HcUzPTkKPcpeak3HNeNZRPni0N5AqegEIOFqA
71TGCqz714+WWVVMrcLXbelZbYxxHU6Q6i9oBFcy8i1hFctPc1ghN42O9uwj8S/UfZZRdVHuqeF6
0h06Rb2KLKEea+czaHxz8ZsoilHx1pYqeP9TaG93KIcXzQv2JzGW3sPr+8Ua2Viq2QiZsoWV37cp
FL+qLJG5hvZ4ghGOctXlsVIRfMvhdE11+yJVh2l00yVE1B5TKXSYda1HBnpG6sudsg4iwYTmApMb
B8LqrGLTgUhNdI0J5nSRNHJ82dJeS1ypmi18dzLjgi5pfpXkBgS6chOR/Pdwx3p9C/lLPQbmYVwl
ZmjPntLNNOoVdH+mtVxvM8gQtyn54rde74eNMrQfYbUPEnoWKpwOmYMa2UL61vrBXtVGYzQiTQ8B
jCbjbV4v8ra0G+OD5Pb3V7HBDIO0stEAef0N6jVOQ8mRw8CJbGY+6vKjqk37g2gofsnrYCjoKTwL
7tRQUQwRll4EQ/SzkrUxpjBQJrNnOrxa962qFW4UlbSHcIxyh3pqvaUt1Q+OuN9cWTigCvKyyNxt
EQ1eXDntegdkYOcEo6GlGQ5EGcV6BoGh7SCFWrfIF8V3kl1aHzyxaFocPjIxhuVNBoFa8iElpo3N
RIpTzQm0SsYDTJvt8E4b2+4Bm4YMTafWkPxCkSVkuaaCchYwxq5i5mp4Q6rWHfNdq97Hmbx8T7tw
30wM5NSQqOFiP9PehGoqnYyxpd0Ig4sCK4IyvpKysvgGM0aH6uikF/OQhR+UJ2837M/AiX4mDRQW
5+u3Oddas9S17ARx7YwbfbKda6A2V0gdEODxjt5AnztjKhdvHYww/0evlA0HC09GREZADF9+ywyy
jqRDtAuqrB62favHXiiVrQeTxdqmWTOe5ygou/UC1ERKK05Yxcg2ay5rFyhhLUFT2neZFVaos4er
r6srliyyVe7qSqfxwBjXK9pJ9Wu5/hEhdOUORfuA6FF41qsIWb0f+94gxIR2g4KcBXEaGgYe6a8f
JppnZYxHywqaSLWuVsKJG+pOchIXvdKDv2EUxtTDOUr6UPdzo3GO5qKtLsK2i+7+B7eCK6JK45dm
Muq/r29lLsGqJ1nFHmkRsK/loX0YB4x0TG3ojuxVkc6tGAxko2OJBKZAmNpYe0Vr+6sPbkREtIMw
IVJg4d1ngiU7XF4OXxO4SMyNNO2+HNQj1LzkI4SOkj0ZGs7XcOM8PD/2SyfpO5oNzpZGQ+7XiWp8
sNh+s9JpthGpTBPbUMZZr99JjKdbIZHYBTjNabdRnNmnJjv1pFPKxgdvbG2tSHlwUM09Ad/UfOAv
+JugrPFFiJbUcLp5WF5VDfZlacPVZycMT8POsTdaobc/1+B/y/KXZblYzf+qMN+U5R5r+dvD6/6z
+Ilf/WcbZWBKCKiV8GVpP7Nif41YnE+UhfyxphKOABySR/7qP6swblDZciz+TqwgPu+v/jMFumWL
6QvFq4zN2h9h6J+LiJcbhjENI0+Q+ArVqIgjr1fpAvEfvBgNL2aj0ve1GeOzrMVm5GSsW5lpHkKY
SFWWG4RREc9f5S+rraYnYzdbDm3CBuuWCKshcl/FCRJ8+i4TGs3eqlA4uTpkcoxc6q69jpQR61NE
4ECepJW1U2Kny3eQ1rWnEXmFo7UkuceVugKVVyTBmHIWn2KSdJKBeQGdlqxfbB1/J9dwps4K5G71
LTvWdjpWjIZHn1bL3WkckJbBpK+NvWVsqUn7cPhgOH2Y+vOxmBRAhCVywqzi5b86QNDyQhkB7yJf
GvJjlBMmbxrNOxl4lECU1f9lu71R60ak6b3t9XOKeZeU3+C6PXe/+vjHXz9F7JLyR/eq+yV+1a99
R/cLXgCwZXEOOKg3/bPvlE/sHL4gNJTnDheb69e+0z5BcIOYBrlRddDp/2fbIXEH7l/Q4xh6gh75
M3njw/AM9h4Mi2ICnrCBPh0iDjCUam1p7TD6GUswTFNRMlA0nRHDsdpBwdhNu0xF60bT7lLgqLGr
Tp19MfZ5dyv3jSsjVADuo1LDjY5oWwr81UhB6lky4rVzta/xRI0xeFSjG9vEPQ7ZmuF66atiCQZk
KnZpp+5ffJWLnxHjpZSketDVpxmj03EmiFDty/xHPPGLNDlxJNrSaZn5gHE6P1rs4kKvMYNIUy32
jKVDfrfrwBc6GJnKS5Wfam2nXw52nW0BMOKSpPUjnq/KRcpuPkZfBnnYGPMvMzIQ4+yWXV+23e79
mz7sXnHP0EoUFgI615gJHAQ/rNlkA7/ADLQtusf9tM5BNBV3VGcjYipYrfRhN32QFhyOP8SLAteC
3QRxVxPzxdcvio/kaOj0pr4zpuptli53NUKyrjIgklpZOmZQrblJGT56QPOTTT2Uzge5wTPf4mXQ
F7cA/1L0lTCJoDn8+hasho6ENXILdYkKmKnF6NzqSnk/K9rg5UZsncodqLEYWdutIqVSkC2qKPN7
4FbmEp/EoO9crc6+1cUkuSmKPh+8pN+IL0LlEeML5kQMTA7JACvc8mIoLV6SdpeMpwMgshYMHNwD
d8R9qWmxc0rPwQl5qzwfo4qzz7XvMIBQY8ZlKzT8Rd1KUbElnffWwfY1q4R38mWxUxRxP9ezRRoq
bRLnuh30nznRvyW7HB4RvFwYNujE0bODd3R4603MpLEAjOZ3EurQ69wiSIQRqedkSDeN0lp/UJ++
6ROChoMwpYOXojoWPLjXX9M2Rt0Z0HaiHpGWzWTnJ/JSp9sK7eMgL7LwFHzT49Cn2JpC4wjsbEWK
eULVvAPo6dro/m/7cMw/uK23r4G7skSlrtgKvhYHhR4o6RaIIXfltPPoMVhTvaru2x0xtvIXCdrR
817+o1T0/wdSJy3XF0HuTTp6e/3XHf5vSfnb8ZD42V8HpP7JQG0dYo8On4mSiSDwKzE1kEI08Lqw
NHJTyjq+3a8D0v4EaQxcEKAcm2GxaMj9SkwtyJ06zF04QxDLRab7B+MhEYJehijYQHDUMFRiM4lD
+qD1LsEwnSLk12AfjRs1WbaLHQYvXsxvjiyxAt+7xEGBhhGF4kA8CP05xoSqRq6uJr6NzvX7lznc
CD+fhMSBLg5oKvWgW9wzs496WQ79MJ82lV7sqwobQcO5k6rhgz33JrCLa4FaQZwBuAvTrYNQ4Bjo
OsrrEvr2OJ7ESg/zQ+C5EfMOYY2UmN9q40mF+4AeZ8dJsZz1i75bIm0n3q4zLVsZ6dP3H1+8xcO3
jJiwjE0VoYC86nV0UpDZz6t1RoMqlq5qLd/FU4Tw83ASiQ+LlUKUzz+Hxf82An90yYPjTVejhaEV
LZxCjj6XC5cFozKXOL8PKZyPyDVm54P053fL9eVTHkS73oYu0jY8ZY0yTIpyV6xnHyQrb/o94uPS
XhE63RSA1G2v32RqLcyBop6PG1YXq1x+xXFiJ3EtGsCnZqGfjuZw0vUYIPbVBZXjR9cXtc3hl6QD
K8YeKvCCwy3Z6saggiDFQm/8Wuvt+doX/kIVl5XO3g6TY8SmjlPDuZqcfNcU9m3c9R/Mnp5bWm9u
gW6GYH7T9j/EBjvhYkfaWMADKxh3rukXtS32Nc1fbKluga/7VRK58jAFWoTdggLnxsYZ1YaaOyiw
VeCQRAiigCw5Yinsc2c4yeCgjHK2G+sJc9Dq4v3FL/bb2/vlm5HwkRcfcoabti5NzOD5ZAvlbJd6
uQQ3VQXYMjnX+FueoIFzWsrd4/uX/V1kQ05JKLtTrtB3eL1SitBiw00lq7GcHrFyvairMWjN+Or9
y4hy6M3jkaUxX4Ddy7FwEKS1yFbCtk9DP0NSI6svSh0LvwJUeN1XeO6h2jZikB5FGzmT9iLEIPsR
gBLeQ7HbT2V+WZfrlg6dS33vz1Z0aWZTUKCQ0UsD0DKYbvICTySF/1PlO6duziEd+GhXYi9S+PKs
HcuYgXBxPOQ/6FMjbvC7h6N+hPVNGkeD5PVLXGPbzqTecvxScW5iq7hQ5/EEqN6p2YV+jp8Sk8vM
VTXc1JP+aDbryO2zh6GLAuQfj1NNZ0KUfJln9DqZwNRMxKb5vGH5QTP16oXmd2h40HBQ8kPrzWrx
jcaZPQeKFE/mbl3Tq6VlXbaYZGYSRF8E8ZVlC9l8N6sjIlarH3XRtiwMF45FIN6kDJEjVImsGM4o
3fRodRgMNMau5Y1G/HnsTGdG05yHxVdoG+DPuiPcc/foj2+GOb5aJjhuhrP6YYUUSTaiXx4Ve8ca
g7AzPKdJv4BOD8QF9aK6YJfvhyXyLBimET71vZl/aZb+pLDs75MmoZU0b5sEadg4PV5n9RianRsi
fQluaScm1obcPqh6cpyk5cWYwNSW4vacacipHS3b0Yy3xoSfCXBeKwqvsSp9kGp0iut2PlMntq1u
3xVKcgVb5TxpcsOv1+xmXOrKbcv8InX0HVqKgRTFwRD157YtMSBOvtswNDiMtlWUBHk9ImGlfk5S
vqhp36XiXDAYqyxO0FueOaSBsTW006y1Qe6FgQgklfkU825F3BXvul5q4HqB3nwlcIPYL/kjzfg+
RzoW4AwWOfZ2lllf4de9b8PcL1brWpqmkzyRNm0p7cXvqsZ1G63duZPFx1YcBl2f73HhPS4mYbZq
LFsEuG5weQvGKD7ugBgKZl8hrbehZpyaBgtPWo+Y7p320YAeFWwnZ96W2BXjkrtrJOdSRB0pkbeR
op3aebyFW4jEpLHD8d3VB6yYy5HZUu2UHtoxjwt+p1h6if+6SPVybHbgLHPnmiblLZPUYO5xqx0R
E3MnpdinjbytB8PFwQ6J5+6oQ3JVDnVqs/hY6qdNmaXHphEFkzWeaBV0oW7x67A/ykccXCd0UHte
LJyUJBquQnCXdtOeM2sNKn3xtSX3o6bwy4mfiViE1tR7YHy/dWWBGbyMdLbaHg2dfiw+dZzz/xk1
Z7Z0J4390aRPAUSynRyNXt4IuyWMXKN5w8TLdjtoHeU4HPVTdEVyfJwtK8CO8HkNgOw+Boz6tCDf
2qgweWNajWp0bTLB1nNOFw5WU72xlQEecnpsQOCMeK2t+DSAfJQ2+dIxp9cL0KCskxE/eNzXbgt1
/iBC/S7IA9WiRsYXlkLrIPiuLTbtNkNqX7PbcwtJu6hE+8RQPzj23zR2RNohWmGMiuil0bJ6HQfT
UM/rBvEV2HzZU8wubs0IPlB1kRuL3yn6cbIUu0H0r5ZqCBqpvMBt6V6cqbIRfo6RWnO7ubhCsfUz
Jpt79Ke9dF7894+iZ5PVw5MWhAhEBoQEGZcepJkI0MVlEdqOLykYYNeYUrmLs36bDH2XqtrxzP9K
jnIMo/FxRURYN+atRbfKjaqPhu5v7FmfX5hjUYuTKMGcEHnUi06YauRTruWm4y9TfJX09o1ero9D
tmz7ovBNqw9UrT8pp+YhsXqvsQgWkMPffx2/XRsvbuHgbcxjIRUdMF/f0OYzq4lgUv4f8r5kyW0e
S/dVKnrVveAfnAkuetHgIImSMpXzsGFkeiA4T+D4Rv0c98Xux7T9W2I6rTY7bsStqOjqKJcdAkEQ
5+AA+Ia8eIlw/vb75/xqchhAROPmH6eZmCOzSdgmZSjIXDHtsUueClHdg44HRqm25qP5FiM413cM
Y7AbpKFSYY9DdamagqsgC5l+tRHE1q1Mc5dXoZc2CFvWnDvsmtbp2czA+g0oJBBcJv4wGwsd9wGw
bJNMu8khvje0DoNVdQ1QVxTDZyNp3YnI3AjmnRCA6A17dPr7MfrF/m+SrNEABQQGAzj80+kgRIbC
yl40cVf/3NfMIb78KUQdlGTntn+/2PcAAYODRfj6oSybHyoLBfRx4wT+WXK0gRGko0eyHfnELuRh
pRQqMvI35tWHGy1crf5qcBH8kN9BBtLeiqijuZ7okC3jIR4JQQUnxsLRaJpFcPcyFbqVJDNqwGh+
+sdp1zkxuRuFFNTv4vU0IyBhbaml5g1K5wxq66ajvNaGZK3ryQ7W4B4MyDY1Dx7HsAeDV1w1aeuU
XetEemr3+E3at46BKqgKgj0OundpKNxDM+Wmj5kTlfWlNEQQ/zZ3YYzFj2ker3CwG2geFC29OgWG
rYqu4GJHjVZbl3r0DL3dZ7Bm78Wk3FXo9PR73kOWPmIOL5Q1UF8eyTWqkMaBfZUn9OxxqsYaPA/k
0K1WMqdI+KbNgn0fRbDz45fq4DstqsAB6mkSKOcE2+wpSiD3ifWwuhSRMc1EXU/FUtc1VhMHj4Eq
AKE98esjDzfHX1sSrxXsldWmvy7N8dBkMKGL4XmoFygRw3ojoQ6eKi0Diy1vW6xuydpngsNE4ZrE
wUqTghVWO2hQ9p9UmW/HoL+Y8vdQqZ4vP4elfz0WCc4GhW1twgvOh4bqVIr4LdkpUbBJ+r3Osmep
CVY+9EjK3L8Xa5TgOtnhGALXbQA/4Tv4I7fqArPADK8CVJ8lql4jB4eSm7vBgK9MxbwO5gTTGLa8
vBTT4NqEEr0km6vpd+GIwhArqthra4i57gUT/98JN10Zfu0xfnnUbFNyW7UDdnqahXNPl4sgpmLB
l+MBnMX4KsZtPq53rkfDdCqO+ilJ7E4cVlMho0bmPVEh06n7yr4WejAdjTsf+xHf5JdGNly0YbtV
Yyz4Eb4p5loAR2ExTneaDiptejka0XVUoeiun4GSswCpOUxnRsRHWaV1K6lQvC5tN8UAWjBWIa5C
vjCMr8YhtIK822bYnOZafJVhwxqZ4O4LFYYNP2ZthCK5YDfTWcg0R/QevHukqbZDesIcnJZYaMNs
BgOs7npcqWKK+do5pso3OrIr9zE/QXCTq3FVMc2avk0lNDAQ0HGhKtwYOQZIwLYT4EF45q2lCpVc
d4uQvvt9snu/+EGFC3ekuHCDvhQO7mdbT1wMRQ3e3cTQCjfTfkBWm+2IqnKaBlmkrsM4uDEAZQ3V
YVX7KAMV88y29F3CRRdwaAmMDyyOJguY04Sbi6VYiUpv2pOEf5txsFNVkIqS9ZBy6/evi53uPAFO
hzGAvuEKH/hUpMHTh0GgRchgUUhsVYs8AXoqAIhx+NnV7NoQR1sZUcZDD/8KapJOiTwcldJ9yfpn
eEdeF0MJzUtF9vxC2LWsc7GRAcCze9XV0CJ9gBugHFtO5AYJl2gQIkGlDiH7XRSHXjvC3ZOTqcyZ
BhebtKIIVk0IP84Bm4Iwx8lHt+r0xpoOu0aIuEOXu1/pBTROOtjM5Gm89v1mCxSolxvKHjI8nqbg
/MgIr7H/uK4ROsAyXZi4AqoAh4JqWUfhSYHif1D3eRJkdggmFQTQRtzTBQ8RGRnV9fEikwYoDk07
0AQ5SpE5hEYyZMEx3amVvu84e8yU8EqI8wOv0oyS3ncqDZuKAvkSFsPIsZirGTaOsn9dSf6NCJWJ
rBMc5OG3t+dwSEwy4UbAYgs/BHYNJ1dwW8Rkrar8VajYl6HXod9ClLWeFQeiN5sW4SvgKAISE9dx
FOtQ9/Bvcl2zJAVfICiFXRoHD1zBjhA7x6zNYLtatg4ygReE6QoCCZ4PlwSuYVMHmLnHsFmTM+yB
89YNSrC86iC4LrkIZQZXibHWcbIDg/QGws4ejsyuJJ+74pjsSlHxwLzYE+ynE8F0prioAbZVMhVi
zYONaeYN2OwrOkIU+4xGa11eMK+AjXtcBddTmoW2053UQayFN1ZbVaCmFYL91rgZrcM+iWHeFVoG
sKxamay5jEVxnNSb8A8NGEegrt7IhTYtwZBPUszPhg6GakO0jcRqATIgJUAVYDJQCDOB8voVnLeC
1sB4UtWHkp0QQ1Opv1DIYGtcAxsve4ljchNWDRxYkitwDNcGz3fTxjtCUh6xkSpE/sqqhECxSaho
LIyDVwzJFfRl7qFWfF3L5LpEcnbMJkXCwrVxUPt30xabRUls9dByECqgY5HR5D6wBD2GpEXg6AlW
yhxQxw43WgX21rngAIC8EbFPhprVsw6u8FRvJ5KJi3XkTCgT+dtcUjwc+XuJod/CgBT2omN/ERvQ
TM0NI7MgB5RgbY+ezKyFhBdsPRpckWynlb7KgjO18y8yB1B7qJkBJ0H1ND+r5zjeSocalo/E7FAd
YTCx8AIwt63BWYxxOvH7VPX+cZPyHmp+wAWBRpvzXsRQhwA3VIZsIWm2U33CsGsmWfYyzfSi7848
7hcLAYRDoQ864fZBv9Vnx2cDFKsBa+oMO0fST7DBrkJI3cajCCkMbkF8+1kc2E1H4l3IUrDvGqs3
o6u3d/6jO8H/GVX6f6MfMHXn/zdpgOlk/GPMGmRiXsLqywl2ZvrFj6tB8hdEM0EDgMYh/gC008+r
Qdz/TVd80MKEB/KpWQAwa6Bz4sT0b3rY31eDcBSXsTnETAdfCMopf8SZficLMIGwJpwpECfY0L2b
WvkgR2BbpJJdAOn6wHQo5Pdc7aHBDCkVnFr2sE4ytdEyq6S8n2B2N5Wq+ps61MlWM8uCQtvj0e9U
KEqVMWksUap9EO5ECc6jbMSteZdIKe00hbl1K3Rg746NM2YiR+kc63dNE8CKoIOm2FOcZGQfpKr+
RQiDKIEnCyk3fS9HQAjHBKvdoOvuQGBRMDQpczEwIDV3eec/GbU03hx9w8O3Le0xBGe+/ZuGBadB
IKdICDmAmE5LkSoJRojvy5Jdt6WPs00lt5OsLRytVkq7h9fbpoaoh5MKWrr6fxVn/8SSBBOC7OOQ
upnENpym5i88bOrTyMIPf0SWDCFb0Pwn7hqEiwD++hlZyl8iqPkQQQMtGWh/EZ/vx6W7ARsObcqm
OlyDIZ+MBn9eukMXF2BQAD/eXDj+DJb2vnTGxAGuEX6twKWBeHU6hbB9HuIokxBZpW9YgwGltv4l
6AO+zkxIftVaZON0VKnCh6SbcJe4LZa1yUYIGocR7hKwJVIfIcAVuf5oQP4KCJwqqQ9SJ1Le5IJN
jPwG9gniSom6K1jvWDyKhm81+R8l/X8FIAiIpb+dkG/yL/Sl4uz//HfyJR2O5+Tbb3/OSZweT6ot
OKwEFG4Cqv8AgsjQh4EhNtLS22ydQuDnnHwjJk6CqRMacsKI/JyTMBLATg8EQWQjIJz/BAjy/pJx
wk2jfdyiAkEI3uHpnKyrJjSEBqyKQWSq3UYDpz0XQvzpTimhRxnIq5IbX0wIW+hhmlCcR4G+BvEi
o+GmxeXw1t+RipiuOpjQhJMNOzOVTTZEEpxb+T0Hmc+K03xvYvNlCNC1gq9RZrWt39jROILSJgnt
yuiNEgbxfeUM8PPYimPsxb7w+c/T6L/CzFWg7o/y9Ewy3b9g7n7Jjqft9x/+mLjImJOHqQFCIvbf
J2WK8pcELTOQNCeGy9sU/Hvikr9wXwLaMBhd4BHhZz8nLv4J8FXg4N+EYjCl/wDA9ObjenLurAP+
ZgILBZQn4Apz3hjPcwaSoarYXRpAoETSW7hWlvdaCNxucc+hdkj9PLttYNplw7xTteIkTKwCuyBs
cqIHLDMdEKDs3E3JL04scDoC6Q0gv+D9+g5/2iU4jM60VoH5NOxned1ma60St00yvDLYLjqQLXqG
ToREWTIeiqLCdY7RUDXJ74dRHDYGbmQTMM+qgtxJUiXSDsgJnLTszQA7XCOAUQQ4uBrNUnIYR7+2
jc6ALmTcllZVKZFrBzEMk0wygRAh1GlB1nAlQ9FSJ7CggKTcAGKxuMWGM7H/PLr+Z5uBf94iZdpJ
Yk3/TWS9rQrfLGT+8e9u9QJc/X+chNi3Fn6EGOoVaH+j1Ia/zFtS/7k2IMQQdzjpA7IFtkMThPfH
2oD9w2Qb9mbkherkGCSIEEPBQuC0jO2FhrOzP4kxrDGnVzsIMcCYdcACNF3DFfTp0hD3YOv2qKrs
YZTkdV6mqsWUUcR5StjTo2H6RXH9/qZrCmc8Cdg6mCXCVuD0WYoG+9Q+MhU7qsduDYPRtAJ8H0bw
qqXkvRV0xkCzFqbvlQ7/koLjHLBPXAIJRYrrIXXFv4ZigHuxeDRtogLwLYbMVqtsZ8TiWZv16Yhz
lnumE9DJEQHEQDBVTjsrE26Ai6Modp0b90E8xrRvSbIjhO1zs6N9AU5ziQCG3y/ULMu1KA7ZKuqh
C5vWRKSaAHHVooklWirkNQ7LWwO7d6uA5GlqlJORZKPYMolKrJACjCxjxe1xBr8KmOHhFKKHXBIu
E2AGSuzoQuZ1ZmVB4QSkKq0O6pzQ9c1DV5Ijj4jRtgJUWgnDz4z410oJ9IKvCbek9D3NzzXnz3PA
v8IKO0UEzl5AcAHoDAh6bA2Oprv9wl++E9wmrcP//LeLvPqaJ/F3yPBxOvhlQ9+SA9aQv6CXr05u
15P/y8+9zNu/THsILM6TMdn0L99TAxza8KPpAHG6pv8mn/ajbsSJKFZtUGJwnwiJBQlyD3+w/p5u
ZaBoqL+1hDQEIStEAfpwfAsPxRWY/sIj9aHxIB4G68DH8QwXbMbkeP+I2YabSwqvpBGPsIFifWkf
k8vWwJM6OzsnOXGa6N49ac7SSwxc7JoET8qdan1Ivu2YPrzG/fWLvCk+aKDuaPMr8gBGwrHKOvYA
uTNYmVyMD74r3hYX52S33uQjfual7+9x9KApbx1dF6tST6JC7tlDhqzJnBSWzm4lUfOVuZuW4gbC
416x9Q8ovWmzGezqQsG1JtVt4sYbMBFdqB9Lxrek8PHr/3J0j3o1/ftRr5IIVy1jMrCHiqxxgRmv
3fyL6eBq0ens6qW/b597OPdK50Z9moG/G4zZ6sUqX1ZLA48VPcmubvvNuItAT3mo79qt5Pm0PtSt
FaGS8rxzuI1ZcfrtQ0DXZiqQJ5LNO6hAKUS6GnH2IH2CAyWpaP6cW80TwTH/LZzL1cvYDWVkcBq/
HiWWX6yjp8fQ7x88C0tTruRKlKapNjgTbrei4/2nfP37h8wOn98/ZRaZtQKYFwTL2INeUTj0FE9i
CZd0CnVsPBCaoECXhoLVKmeKBAUHo+8+KSoSbJexXwVCe/r3o5nUhvDZBlyUPaipU2U1d4NgGJ2O
mAUtcL4DRqwCiRpDv0q1aHJR28B4DojZSudbQxISC1vdkgZtU1ki6/N9IqkXJgc/Le4NeMlVz8Kk
P5CSyElh00BDaYL6CV/zwWBrIzfgBA8fS7dXZDvO6odxGGu4eBbfBUg/jpfT6uLH6P58y9kpUSYx
Y+hFmT2AY3XJD4A6XIeWdBHQ9n54lZ4gtn8OwzO1OA+V43Gd5Y0MpN62lUf2oNyoxILEjkBVJ3UC
Si4FZpFHIp/7kufecZYT/CGp2qqU2EPppC/l2ncGYjVO7yY7EZBXCwIW7WGkuHdyIJM/WHB2n4C/
xGrjNby5OyjJrNkq2dTrZIX/HV8Ktrw9R2D5VQJ5O+xVoF86KaOczraRtCLLOPpY7cateQHu8xl8
zxsXcT7uBCZuqP41qIvNoWxgjJaKWoXhA6SKLH0F4YZ9fJ1fV595QUdaWoLzqYtoeUeexi2zh0v+
IAFj5YTPfDs0e05cfTMc5BscDtLCGh4C23f6iPoBNTaCK930B5SeUK34As7CE/D3nyvVjiXnCnyV
Q/M5Pvg0ot12oAUFZiM4vHT0HFjvTdPyd284m8sJKyUR3gfsQaONwzatnV0KdHShIpRQgJWd7lpU
aeyxG7JRaQkdVMunsp266qtOK4s9i9THf5c3ABpTQMzOrRFTovpd92afeIAhZqZKPnsAcmA3eCKz
6ntAp1btmuc2mPGEr3pP8sQdECcHcwftl99nUu1XcXA8A2ZxgPuDTmwhhPwQ02KneuwJgslrkDG3
3SG2bo11ZPdbYsfWQ+XVNuTGMSlKr7S4V++ZW237q+z18PKpv0qc0E2syHrErbWtPMHU0gS/lEb7
/EG+rrc4IC723bY5E8ZvamTvxg84FNSh2LLBxfQ0RJgch0IPBfUHbnM728DVUl+ZnzRXsjM3cg0H
Oblw9JvRaS7Dz9zid4H99fcjOEOmfsuWoOvAQBF9ALN8NoIyC4SB6FH4EN7L9/IX4Vr9rDPKvSx1
gDRSgShQwP8+8+IzstD7p86Ki7EOYk3J0vABRr2X2lqgh3rHV0Bfbc+F0NlHTUv+0aJXFUYB3RU8
Kr7IOE33yAi+G24yx79A4jwn+fVGTn73SY/Gc1ZBlIqZQ6YsCx/Ule/1NgxtLnyL2/2ut5GQLvpX
wRmexE1to3yk3aa+iW3DDh/OfNVfBuZRL2YVhjGkyWikeGkE5apbFetxlbyyS/ZqXgSe5oACs2/h
7LT3L0TkztXvnz7jQX3/ujj4BAMcezso858OeZZkvZT6GAPcS9qJHV1CA2ub2MyG87ZVfO2eSrux
fVp48jawK27viSUGZ6YYzLp/lZwmsBWuUHGiO1diHBozgPARxuBx85rSkD7e7F/v3fACJ+U2Zlxt
gWtIXzf7V4Nua4rqxE4tR6aOtyooo4eNaqXWpWyJVuql9FFfPdc0ctPVLXIIc6+d2FrvmO1Cyw3t
bQ6Oivdr6et94N6k9BL3ufilu7VAXLBrqtB9gEfU9Plqb7jbfPV8FdPLEb/VqGtQzVZXIr3qbbAr
3P1la3dObfm2lVBrNdiHL+7h6fqTM1yCHy47oxvS/aVoaRScZbptbd273KvO8y2zFPo1xpvu75/t
kt7el/jzp8oerMv9SNVNStc5vU0onk8lV6GPrr+BqcbbAEiubjEbrcLeCWnyy+Wzgc5d5XZKby4G
+nn/POIV7K1gO9eXtKK7xEK3N7Z75d3ntKN7vM9nAMvcu/XnwCXoHA6L6fqusXzr86Pv3D/7m5Dm
1gGm6si0N6BIWLl1ibGcZke/fcX3AHWFpnjn3BLoRqNX+xu7tfcbTm9XPX0eVs9b6zNE/fBXzz1e
SrRGZE2s5ZAnt+vV5TN2aqi5TMtNrdWIN4z3nF5DXcIaDjpaSS3VRty5aJ9TB67wNJ7+8MnRHGdF
qAUDHsu6cbwLncarzcHt6dP6Dl1VrFVrbWp6wNE45u3u4eJmm1gX9LAbMZ13a8+0BKu0HW/nOdc7
Qj3Tfizpdt3Qm8rZaM4OD7FQaVELMqf06wuxawsV6YjxWT2pVMWMOwAW6xGK9L5v6EVGnbWGWiLH
p2isixuZrh1GP4+uhgFVvE/MXnWu4Ckeld0XenEHWsltQJ8h4rjSMXDONf6roF4wfbuI3psUd0o0
sxj+cvfFsByvWPlbx5OsqWdfcsu1IZ1ot5Z+ebHDg9BPq7D2l6HtfHVsb/VlKnSci8/7xvKAg6J3
SGg4Vz84mbP6MlrRunT2jXc1WPvWbt3Wllxur2O63kPy05K9e0T3gGm1v7xtbXewBqey7+73lxp9
XBuIiNYmK3HlrLlt0Pv99go9j21UZE5hwYuKbhvn8j62aW5/VejN42fM5CmMDPo1tZ313b3lHLwB
E/Bi9YThS+nX+/VjRzG6Aw73XnaQkKcXT4H1NLi94zn8arAJHZ3WEVa5zWi09SnWdvzfCnZFNHDX
GOzCYzSw0erUXmOBpmALU4funDv0jjueb91cPb52dNvbNQbEoIg8F+6Pm9t7EV9MXxEM4ZVhJ3ci
TdbFReVllndOHWSmjfQ9yx7lt9mRrywQPVRL5DcD6eVR2D6O9uu+xqy5x5dCwG6YtVctGUOfW6+3
K+6km084Nig3D4TuptoVYHVXsW6WVYXg5EzKtFClVWcrbhH5EixVcQsvetlGdALI4K6KTQDo303k
chxAdZf6muQ0cxQrw4T7/eozEwn9Pi5Hj5+twCYzma5m9VQTylfP+UW/MZAHV6GjXPhr/VJ3Cy++
LM/s6X+12YEEJETNcZ0GPdjZO4swG2+J0oUPNczoHKb5BxOq/VSQypcMrAg4Yxa5FfSVce6Ub1pL
5/UGVLKBVsN+Hjxe+XStTVOSd5KAB3fOuBG/kq/qU/coP2JHUuyNA46qv5Xcf4Rf+C8ASSZlwJfs
H7Spvrw0/8i//uNmwpZA+frTP4M5zVQlfnwN9V9VADmnMHs5PmuefvL93klT/tJxCQsxWhn3BdCB
wGz4oV2u/KVpZBIBBSzBeJOZ+Hm4LP2FuyoVaBjIqU2aavjZd1CCoEHUQoOyLe6dAGuFqPAf3e6e
lj7CpLsIwxxzDvdWywY6sz4MQIOkeQDa+9Vv7o8G4vBtYh2juD5oeY7PTDRYJIKPmTg4XacRbo1G
EE+XNT2F1lGBHo4DV8teiZ3BNA6iIhwSSTmnRvlRt2dhWUBOKvNj+GKKnQLhbw06QTg70e1lPZ/t
YmBNa9QJzHIdqYXpD8gSYeUsa3m2K8sjESREAuessc9aD+C+xk7i4Zz2x0ejMv390YjLfjV2mZEn
DjRpDStUI7DWoTu0rOuz4h8nxkaHS7YYDJVYXwcZf+nEmCwcl1m2G0mNJc8QE0epSxzUjDuIzayX
9Xu2nGpQJiNc5ImTmCuzRvZbGDkzgBA+W1Fg9w8TtKCWL2otaz4pUSj23/Lyh8eeH3zLyRDh+Fv6
pDVIFDaJ0wzKhlfDbaydk/r9qOlZYBplV3Z6AtvMiDT9FuQmae8T4YwaykeNzyJT44bawEErdpj8
qQTGCUJqy/LJ/Nrd13W/N+A+CJfjDJZAJMF9L4BXi2bJXDcqbOu4VnMYnYYFlArkNlhrRS+6ixpX
Z1MFrgJlxEIeOXWjQuugUT8r/p+ZPvy9NLydpB3FvKiQvKgl3HvDoTn5NFZpsKkj2dws6rk2C3oV
rhh93ta4VX8cC0spFo72LNx9aDwNcHBNnA6epQAplRHcaaRluWQOmcgg9VUaGWZg0EegaHYyrAv6
pT2ffco2lnhRhhWsEY0AHsl96MOasimXDfccS82yxB8DkBMcYiZIVrA4hPbVd/XcP80ok2rlcUYZ
03TsgnpMcAEWpiCOwat6MDhf2PVZ3Oty06RjjtaLaFc3t3lxpiD+IJ+os7VYldUMaA+Ye4Vyu0/9
JILURnFG4Oejtmersa6MMDkf1cgBmGCTx2n6wnJNOXOb8VHj098fBWapE2iRdEoE1rAeP1e6WL/5
V2YLc8osMsdUDMtQ1SOopITu2OUQ1JKEc2IPH/V9Fp9JPjRSIGJg5CTJbV/LQPfVIU+yKKnM5Yki
SYWWbQQ5paoqIGzRWXL7eVHLb7zxozHP+BgJCSMhuFmiDc+rZyaBZr2s7Vn4SHBfKUeljBwgoFQa
QhU0NdLCXtb4LHp4a/ChqtDxGGzpVNEimkTx1bK2ZxHUwog8lTV0PEKzopLd1Wl6WNb0LICyfrKA
yNB0BbvLDVcMT6x6Y9kMf0NoH33MGNAItarReMoiaOTYlbqw17PQ6Wu1rlKsOc6QdBaTkWB1A7Ds
ZUMyC50a8v2DqDNMkxKCS7AoVB34CN4ta3xWyya+UGRxk0bQWEjUZOVL5qA9GXmXF8uqtznqHYAf
ED95EjkMiBQiPLBKWfY15xYvA8D0vQ+nNycXBo8HhQTM33i7aFjeZF2PZkqhsahpDVhzR2n3KgjN
zteKclmymtsGwsK8gfcwUEMwpdOvI7G/U7VA/iMdv7+LtzfLn6OO+1kZhorZhE4gsX0mcOx7xK5e
tnJOVInjBciUuSCqYQppiO5LFWxItmxD9XZTdtTpWmFJ2QZo1+9EIBIEG34dy6bfuwsmnmBLKUHV
osucDsQ2qLkuC8u5f5QcqFI0lFCSEkOCu4Yse8KG9twR5QfL5VyzzS9idJuDah/yOHOIUJsgulfL
ipQ3hPDRcGcCzqlC2F85RfgEZzCHMXFZyTY59R1PEEEE9x0+PQyzrye0KiBWowtSvmxuz80nxUjU
io6gdT+AH4zCrmSen8PLfDDgc3EbXnWB0AgIyj54waIMSgOkUJbNlDex06PxTkgodU06zZREzh0o
X97XgUmWxc4bQO6o8a4NU1mGcJdjQBwv0lZyvnAfOEflQIEL9T0ECRE3HNZoYkcbPT536f7ReM9W
TPBvVc5ajHdKSpFGKVTSA1PoFs7D2ZIJBp8QDYLMHHloAVDvgGYvAOxeLVoc3nAER0OutW3T9gSt
Q7vtIom7L+Uo6Avnymw3GPmV38oMqbASIIMCHAawFbW/bOWZmJnH4akGpGtLpjNHL6GZDqdpDtfv
ki0Lz7mFmVwFTSAO6DoRCmssDnrxuGi8xVkpW6Vk5EFgMEcJIfYddWZ71XaELGx9VswKnVxEMYOO
lT+MoAr5NCDLyuS5hw+UcrIuLtFyVEYQKFon4zk49QfRI05/fzQDq8E3u9JEy6mQM8qU177BCday
0Z5FJtguQyJM61rcVZLN4JptNX36zRDkT08MxFlgQn9PSfK8Rug0JhRYRtwDgy65sOezWpbViZ4y
AcpVOd9BaDttl5U94iwmDTlvOAwEoUyUD7siSfbjOU2LX39H0AVOv6NYkbEnJkePEwrAYb1ogQdz
4bTZTO2amtWQRkJlstGhnq34zF4yO0B+Om3aLHlGGGsRi6MObc+9MoRnMLIfjcUsDpNBEbtexXID
44HoGpqudxOaf1FugrffabfhFxZAHQWfME/Um4rsQQtflD5waTdrWVUM2K9hIVOH26BxMrZo0sFX
+LRdKVGFqpqESiHG/GmQRjqOyrLSFbCr07a5qQecp5h2feE3Kz8eSgs6zudwVR99yFkYgiQa12I/
TepcqJxRnlSjG2HREoYr/NOuK6kB880yQ+NBVrwYpJB2TBuFelEKAfHotPnE1Ks2gk2N05Qj5HJZ
vwK/VVnW97mRGrxWRVLmqF+1uCofRj9vdFcxGq1fFkETVep4VQhEqFNHQYHaIYlgGAtQKhnWi8J+
zgHOW4MlbY34SVNpzZIhg61MvOwEHLINp/3OS701qm4KznRlqMPl0H/3n/rD5QZ8htOWh0jRQjDx
ka0yAnn3sVxBTy1adP4Actpp43EaR7WuIMsOXC4G1wjGoaZG1EC/Zdmgz8K0EtMBuzQ8oBLUcRsn
zeeolNXrZY3PorQpxkKROxF5S7rVjJpK/bK7btDjTsel8RO5A9MOxTcD3k7xa0s3U3HZmBizADXK
HDjoHo0nXb5m4X4UwkVVPTjCp91OiMxxlIm0FZP6kBABOEc2GPai0Z7LyxoTr9fPGsNpTd7uGlHM
diXue5xlrc+WTh3KD3HKRx3u2RVgsq2abYau/M45/dMgmrQzjtNKnElg7FRcd4O2SFdmxceNz4Nz
UOAPVgtjFqKGUfBe4iEyod+1oBQFg8P0qF84MvMYFcg4dCZ8qGKzbtYVhIXcHtv8ZQl97uIgwhfT
rLJSd0lTpBemBk3/ZIj4wr7PIjTT/HDw/UB3WQyWs6ZAQl5g0rnpPs2Nn6iwHweF7/QeMyx0mQby
nJtGefQJPgvjIaqVkeZlGblSEeqLKv53cm16zHpeQEfINfxK2mL1BtEkDPxlcTU3Vs8HJvfdkOMt
TD27KtVS2cSJGS9LNpPWx/HMF1Ezlv1Y6C5v+uZKE8p+nTCjPyyK2jfO0tEmLkTNZ2hqprtdQ3QL
KoPkMVWbZuG4z6K2SkfWx02iuxlUxtZCzJRDW3J+tazv86hNU5PLHLMnj2XAMyEtu+9kTVhWyOiz
qBUyQSnhRjzNzQboz0Ivx73INWFh52frqlj7qjAIaB7GcrlbCgR4frCsF06aWdga0gCB1RCTpivZ
VSnAl6JoSbdsZ6fP1tZEwclhFOCrxmEaekqt9WtfhO/ioq86RwhBsSs1swD5TFP78lbLM/kry0Nj
YeuzBTZsg7DsAwxMz5vU9kUjXzeo+pbNmbmLgCnWipFP2TIlA3f7LgetTR/1ZcXBHCmUKkOcss7X
3KBp2Konieq0RIw3y8Z9Fqsq8HpRpWKF5VEsQ6pP4U6tpgsn5BzPE3Y4kG+YgL5rZW9zEXYkja4t
A61Bqfg0R+pxWdaRkWLOaK28RjlGrFEe4mU19mT7dpyB+7HUa9KICCYIa14yLQjsUZHOUbE+qD3m
uJ4Ugg8AI3W6W3XZdSloqtdkqr5syzQnFTVxnBVy1+quyPPPcV2YG4VH5wjiH/R8DusJUjigiCPR
3CbRdDtQ4mbFBGEZFhYY5dNRV5oyHGO9h+JjJrLnUk2UVWQU4aIrOWCfT1uP1ahSklTRXYkTYZX6
quEJgwIm+6JgmsN7MiaYRaTWWJrKZrB8ogw0Mfp0Waiqs1D1dT4k0MrWXDlKwffKBt0iY+QvSzPq
bFlt/aKIFBmhqsYQ//cBNLWlgpjnSJUfzZpZrBKjUftWwZSscLW9jSAuZIlwHlhWDc851nJi8rSP
EU1lKOtUTOPQFQg75942DfAv6tU5xIdEcpinmqy7Datr2tdlvY21vt3EeUnsZTNntrj2cOwe/QKp
DLrDwyOsV6orMzWH8MzE/OAN5lCiEFQQ3MzjDSozzy7go5RZOMTC5C8NmBQseoWJbnCcL1mhE0wa
XXOVotc3JhOCRyzj3adlrc8iN2vDTMJ/NFcnTbgupNBY1aDtLxt+ZbaLTY0olCFurrnjSKJVX6mp
a7a6v2wleePPH1XbMpxGJSx7mkuC0MAm0DdWwAUky86X58iiRIsbbDAxdZgq6I5ay6EDMLe8LLKU
WdxqML8o4cGguYPOOieD0J6lxKW5sPXZGgu9NKbXI3bg/5e7M1uWU9ey9hOpgkYguIVsV+vVubsh
3AoQSAIJCfH0NdaO/8R/nHV27Ki8rGvbOJNUM5sxx0cMH0+qm5tqy/R2XbD97lL4x4p8n2Nh3cAO
IcNZCUVhcYJBxnWNMABW/3x6bBsPv2JEfZEd9c9VG5iccxler1rvlwojm4nGxRpRn02TZJ8QXwJB
17HrItZLjZGLJhx8BNF2bx0QYaRn8y/NVXKdAhCzzX++m5Xls88Cnm9CSGhVbIwdG0dBn77u7Vzs
15VoIWFvnx0gx7Cfish0d9ug3D+ET++f8j+c95daIyhdXZe/r0qTCsfrAR24uixV+TimXbprhNmq
Ba1Kft0muJQgOXQo4Kgq2CFFO3hn6KwfMC3XX5fqX6qQkLRthWxQoOPDNFVJT8G0Bxdhf90PcbGB
89Xna6QRJAcIEt5wq8+gP2305bqnX2zgDAsmwJMcP0Tk3S26ivawzfY6eSAceP9cpHDfncXKs/yQ
QyET13JWBpYl3Zw21/XRLiVJMZruA8fRc5jGZPu4FA39PZfFlTWcS0mSkKl3LmPIT9y6vjhYnDxS
w4d/2AN/E69dipLGRCWCYXj3YJLYfgBiM67ZOKjrbsRLWRIwx6Ql0rBDab1qzk0RqxeLhfpPDLe/
+/QXoTLBdJeOEhidZfNSVg0G4A4kIN65alleqpP6iS4F1aoEn7NPH8ZhjO5KI9jn655+ceNSkRWy
beG1XBgM1JGFlW981v662tylu5aJMBIZL2l5YHTq3ylLY8X16q47bC7lSbJR21KQvIR1OZxoAZcZ
f7Q8Vb+uezMXGzZgLqB0S4L3npPwEYIwO1Y9xJvPVz3+UqKUs1aUHQvlgYhksrtsG3JRl00Zriug
XYqUskjCp7dQzQGGRDFgQbasomhOrzuJL5VK4A55m0jZHIYMlmbTO7pbZb29LkB+N8j991AKoLBS
UcwNA81jSbWMETlpO5RXvvmL7doZMLUwrdy8l6OHW+CNUuBuC3vddr1ULI0Dxso4mNuHViM2hkNX
+mDlQq/UHEQX+7Vrm3IsWtccJhVFe5KS/tsoR/v9ukV5ccHOqQl8SSQ5dB5ywtz1ySFz6D9e9/SL
C5atpWpQsCCHthzjtzwF90371vy87ukX+3XTIo0QHJNDM4Z1vwB0ffSWxFf9rLAJ/3NJjpLMvSmH
5sDNMIBvFMQHlor0xzWfHYMffz49rEqs7022AzCkyX0bk+kVKfo/uYb+5/uJXUqZtqgdbb4EcnAg
X30Gk0ncNECdXVUoguPyn5+dMviDikU3B7ltycHr/qFrRnVVnQjUgz8f3ow+ngzoKweWEb2Pw9oA
igau73Wv/f2F/Vuq3Djgxohw4Ay7TO+h+e+PPgGg67qnX2xVUDMWnm0ZOVgJ0Mt5ApT3JW1yfd0Z
zC7FTXy06JRygLtjJlIIPrzXcZ0sXXTVhoJt4Z9vp2dpEU8Un3+MbL5DCbn5lNKuu3JDXWxXkYGI
aVocNUuYp9s2hP4M2vM/JVV/s+Qv5U24pxMWigyncFiGc4Lh4Y8i9+M/ZYTva/t/5mxI4/98NVoj
UwvKk0PRLhmvm2WNjphyWw5igutJlasckL2rVtGl1gkStmIY6UoOwTBfKZ4mGDBS5sqnX2zeTuXR
0PENR3K6pjcR5bQCqnO4Kvxjl3qnDlqqkowcLG+feXoTpVn+plAYmQ/XvZuL/duWKti1iKajXeLm
AFdpf+q1ufJ0uJQ9WZJQNTJljkrwYbcEJ2S1qW77fd2Hv7hr6ZK1XYwB9CMr13ln28zsxlb01x1t
xeXmbQPJu2QkR7ogumzV4I9gyF832cUulU9NW5KGpFlzzAK4e8jzSf6LuplfVTBil9qnCEMHrRGW
n0RCIljzS7TFczGvV676SwWUM5NSDZjHJ6ZpVLnELXdWC37dqryUQG1pyTqgTOaTWSyowHrgGmYi
7Xjd+DIMcv48fMQi01EsxXTyIptrXeBXlfAruW7hXIqgJtgqRY0A90D3cP2AfkA/idT6q8rHoAP9
+dmVWDzW5UpO3aQ/BZ/JXwPz5stVO4pdXLhz4Xo/dqM+u5QOX7O41z+1lf8k3sz/6tv9h1P/UgUl
ligJNFn0GcDYlN9mqBY18ZFZWP3Ku5C0QJJjwMf0gKEUitF70FpIcQTfPDS/PDBJ7w062c9wF46M
0gsQ72Qj9p5QBoBpTURI2YHlpO2/T9KHsWJJtIYUBPQxT25atQg91unWlKCWdi4V38maasyFbTT3
8Rf2/k/gdpx20/YMGvE83Mim7MZ71rJe3mS80PzLIpdpgbu2Muv8Ek3TMuhaBGtpX+FLNPw7SXzM
m0pEiep/guNsQfxay2XlgC63fnIVpaTFolNhbh5VTPv1brTrls+1iV1hdzEdRfOsHYwk7hX6toBN
9NCM9s9sApzCVX7l0cp2QYds/jjM89AeMXMg9bksQDStuHWjUzsXDcOI798u23TeZlpiaCAi7fQ5
0UMqHwoVl1NX+5nm9k6VLplGcLjXovg5Uh1PD6zNpujzaAeXRDsXjx2yLwUrGzbXEuauHF/WFiKA
MotnTtPOTAWNv29DlLVg/RVT38H6OF0b+IBCs5wwVZUJQsUZpZ0GdD7e+EY99EHa7GnmmcETCpi7
JfB3hGN4FoDNwFX02Bsp+ocy2QD2LpGbaHyhhqpwsCZG3rkVRTc8gcCmAcrCBa+2Y5uFzNybJR2m
AW7n0Bm8AKme2KG2gDTyqcrWjetTC8YS+TKmNhhZdVAVsrZy6yhXhRrImnkgggrtzbKDnjGdfY2R
vJCmt6EfHMpqEWjDW9WskmX9Ea5SAzf1tBmSoRkiiyaHLzhMefU3lxrv35YuKdq3qckmN8MZAH43
HRBHyQpDA5LytD3ni8ryr51Jhv63jRjZYGfHyZbIyuUE/6zOgcpeT/2KbxUfw9iYgVQ9HAziqIol
w/+7lyVkctgTXi3F78jwNu2rrp8azCZOxSLJZ7LZJQOmpd3S7QcIFYH8BD5iAFCeZhbOo70ux32q
/bTKWxnE+wZjE7i4e8yTq3LdtVK5cr2lnUrj+dBHAOjKPSlbC2v3bEnbRu5Y0Y3+V4J6w/JcjDx0
ZmeVbfJaLPxLvs6K7Xtji6kCqBrLfJ5YZ3/EBu/o59SbRHO8vDEONzKSI7vDELtJnosJ/c64Qt44
PI153t34WETwwCsH+lN5B1ovLL62H8lmgFOhgcH2J+bbKxWx5z85EAD0yFnZsq3i6dpOzf06KCvu
vBWBgjq/0qYEeH5psajEPd3aMulu4DizgknlRTm3nwxOBwr+RA8kb7tLmtyrm+HdmB0UGNVzwGDo
EHL/KSeR2X6tZHb6LTclYT2owigiR9WSUrs9tbCzBjlnwM0Qy3rwTPSA806QfE2VitBm1AeHPv6c
nFjk4HB1xKhjbppqhOvQ9BvDYRoAaA7XFKshIYd5SgHQeigSV7Gl76cvADVCvXBYEcwNZQ0HIQFs
tgG/kJfVRugEFEAUYHH1GX7RoXyeE+nzL2kgFhTp0o0zxWfzztPfg51T9dS1ppg+r2pU8VjRlerl
oYn6ZP3muesHWLWFSHfHocncDAeqScMpqoqWduzig+c5g0xAhDkVyZ1wceTiaqBySt1uLpoUOoIh
ISb+vC4+RHtGRU5/LwRJGIzjFS/VcGAChf5DHCVmfphcv0gFiMHq4FSKRgh7aeHMEH3Hz7qA0F2s
RdaNFa4GX35YpE0Y1FYKmhT8GyZX/71P1Qw6MuvXCBgEwuWaLEcxaUsmuP7onD/mbUqmXWKzLTpH
HbW4L1juCtgsTr75GcTg2ifBBr88qmbKkiPeDac/hoKOMSYMi6zgb7jolx5OlMB5cVe1ZpT+XEx0
m1bo2QsPG2L0h9ADry11MvE1W4aFv9EyVvYUzYnxn83gqYTha9a1wu8Hu07W19qvkXtaJpwz96Zv
h3fznKiL6xjhpNjxYSthKW6Uip9YS+1SySF0CVznqV+HT6RZ8k09IbbvB7hCA93Q69vA9Mb2PjZ6
vUWnj2RRlSTSwFtdjzENVYPaGKjVY6TC+D0bVtoBxVG2HsXJdpqpBqGkhWuPgDsDbx97tsw4sptm
pd9gPjbIcbe53sa+wuzNrIEwT/CMT6ZgpXkcheiVPLZR34riKGM3F9E+5jHpbhMlIxMefeFEIuvS
hIRv9+m24beqptgOMwQENkRNtFMJGUGoljl+XFlP+j25ruyWEv2kbWGw7TCZGZJpv3kU+WRl54zL
4nGYPP/SEJUhJFhnm6y/Ynz3rakAH+/dT+p9CVHaamIJzDoBuv1Ek8KnNSdR46cKXoK+eI6WGNJV
XprOlVU2BKT0v7tmc2E6aHSOyjecgFHSVY52JTlESb4soAfk2om+krJNwvcwbXq+bRIRopt+Ypt/
lcNm3D2NgrJRbSfRZSliiw2HAKznsR+39m31BgukToxl8VynWWo7BYpGMq4fcar35OvCAkt41Scj
dAoctK72V18Ocn6diyVV/EhV2hZxPQ35VN5l0VTwvF4WJZwBkVqr7hTk2kXlrnSx1K6aCE6nZ0+Y
w5FM6UTlhzT3AMo35Wrzpy0SwI3Ds6TLgB1OrOXS1DPeCVjnMU+h8kBICoqfaLnCWBGLk3R4KaXC
VV6prM3sV7J6x3/Bz5UaDTnw6JdQOXTjQSAXGk4xFfFDn36KXdmngJXPCglM1RTLRgAYbuHzFO/N
JrXAfgsICLPKDTT0t1nu5vwZzdm0fOk2cOAtfokknlCEzadOovwFoBuwOhsX+qagTdZ/HLYlkz9Y
0ukkVFSmazxVQwlq4Y8u47gGqqTLh+4TD7wBH4YXBLEPOGJZM51H0/YNrJtTqMo/mmHqIlhkA01B
8AJza7G0mtAxfsw6xLFJ3cG2s8c56DISY64DHjALIqgZaXEFfKduzm27GLxBEdb4DjEHLT6mA87G
g97id6svucEi7nNQqRCHdUr8LCpqxrT5Mm6lMk/4KBkOuWYZxnesgDLJh3ykBalKKPPiio1ygf11
KWwMHAG895pn1dB1PsfrMCSHjeL3QcDtVPlmWbvOGHk0PHwBznYWSxVako62ittI0XuyYU88RaGH
+KzSU7kJVXU8z4YOR+xgS3z9oDgAPlCPyVEiJKEdFfu0NJz9MgIOZrBFBo8Sf3/s0WA9ZSNuqU9b
aBi7WftCZZ95jPPkx6bwwp7EbDP32KoxdQ8rhC3tDaRQDON2SJ99cWOlme3vWG/S7SM4l2ZL5Za4
VafGpf3yWWjYbrykECW2z86TdFGVwqBy+Cg6I6YT+rGtjyswu5j6OEfomf7cxiKW8T6d3Zr7KkGT
0L+KckoQ0DvudXYOU+87dhoBvsbgadeSZaziRi/Zr3gRfYb7VfDxo8chgveDilyX4R2spMGvgP08
TbfrBhP9bxHEe08BqVZ2xxYyY7zZLtGHVS0YOkm7uSvfuq7r3VgjQ5qzeyJKIb4kcJfqHwWKEMlh
7rEPv3EzYU/WImvKDFNZcZlihjKmv1yjSPkU4BCwInnyJMpOMoJRzxlN6MK+qiGx7fdQzgW+Po56
ER6Zl8OI3TYEK+8Bb+iXKuGtl5/TFWFkpXXOonOvuZ7uZmB60qNbOiFes0y3o6icCMl4GjRVE04B
k35coMbSj0vjnDia3hIyVS6SBXlt9cSTX2Kwfjni5pvWSkJAF1e4FhlWZdwnZhdZ10d3M12a8qPU
cqA4s4tM7+JuKfTbKinqkXjLGzaB2ZjFUMGSIyR7IsZblJ4X0ch+77KJiJ0rnGXPhJs1uZkdp2B3
bH4YMIqwlsNDOmxi49W44fR5XcuwZrWS86Jw2/AGZPW8N8ttFPk2f4bX3uhE3Ug2WL4v4mKhzyjD
ZebQr07gJPTAHPUHuoEYcNRmLNg+0sZxs8OIMvV7GDW08g7BJ3M3rOBxvh/NwvmhT7FDb8ZN5s0+
o1uPZJd18XTXOBG9m5EuqhO33UhBMK3wSwp7joJdil2CfHd4cBBfmTP47eix5u2gRl4t+IT5iUne
5Q9rhknEuzFCS2SX5aTX+LAY/4KzNy+26LaZc6F+8HwszOeFxVP8GA+IopHAYUQpf+TaiHk/w7TZ
3eU+yfWZNpPFmR8vLjp3dI7XO0yQwoGiyntLy69CdXo9FN3m5KvALoatQ7/F03FOkdQ85s5QjdCq
6FnrUDFKyvF+EDLZHlyOFy0BgiIALPXnLHBKth3kfJ2EyTcJrITrZpKTfyJX/U1lm10U9rJxionq
KT+vuBHh3jKqCSoY9I2/XldEuajLT0mDfeXm9jys0XSL9nr0IKS6bgAA3s5/1n+S0S4McdJ2zlRr
Km/i6TUUunm66rNfDkmxbJsnmSp/nvIuvknaof/0HjH/Q6PrL0XWf6j/XE5JcR/PPIROnAc1tLrf
UzDo+iqmc3POoEXC6BoMF/nO5gnBsg8jdIwRPLV/daV4B28qnj10WEgWBVOEXttaU13OoSJ0Diku
ogLjhzu6jAX+gtGUN8dkUuCQ9UInoBQO0Ljek5JJc8NdF7dY1gY9sWgLwz85ub5XEP/TF7yoLEIs
HSzvV38uGdKHg5tLu55ME/vfKrIxoGYwUfmnXvDfrONLyM46iZQ4E8zZwfeO3AydKkkGrGgcqV2p
NpRhqqzZaLZDNYEUS93SEvUzSORikqEkBrBxhRvDg5eWWTIf1qEx86kc0yS7y11DRK0lJuaWPbWC
lAsKAvMgzUOXDDkCMmv1Uli4JRuj50cIBv3yAIuAFsmDaYvp5l1fpsBZbQSy6n3Xk0Vk+2FVPdsl
cxs8TkycO8lR5DxZj47PsX8dlUFvoxpyNwKT1AwNDLmQzSJ/D8cpzWIUYqaNm7aOmjCpXeLhOrQf
OVmNu6HFWrqHscg5/MCEN152u7+2xP/Ko/7/Okv53QPu7x3sKzV0rvv27/717//gX/717L8oqnPA
K8ZgLEbJu7D5//nX5+W7tX3O0L/KKc3+opb/C46KP8oxvljCFYpm7xByPPFf/vVJ8l9wJElyAKT+
RTv/X9BRk/QvBfH/35bgtmaguqUpBU0BA5MoBvx5eMLTaE48IOF74AZXvm+QIY+Yp0zmxd3jykz8
K/krO0O6j+smalW+7WYUacP3DH7y3znXDftqY9vzPao8xNZpngfYZeaUp0utwyayyioin60q2+6A
ME9gWMX2mPdF1x1WfpXagowfp6GwAIet2m9VNqfZdBchui50PaasRVoY6wxIKT9JRLJzptK9E9m2
0nqz02T21k1BfBwwfivOdFIzyGwz87/9qO3Xns8JOxRomFddYPketkL9DlXshxV2Bq/zMkpsKNTi
ul49EhhC78W4ePzV7iPyVfUDFkfZzrgZoDUevsOuLr3dcLbwiDd1yzBb3Fqks5sUU6U7uCe/lw2O
8D29jeJC3wqRmZpxYQ9xjqQmuPI2M9nwmArJ813L0pql9MmErduJWU+7Lni+d9DrPmwiRQkJmqKd
Yu0TRAt5VfTzQ7as7dm2YX5ZnM73hePFGZl1Uschs4c0s79QM8Tgy8QekYTM58mRG3QOfsckPKWZ
2OpMcXKY1+5tWNxyROK5HVjo1VM8JN/Lvqf1jFrijjZ6etMjjPZFMso9YuvvhBdfUQ9OqzSJ1DGP
th9p3pLHKF30PkFttaLzBhAXGiZVojr3Isrlc8AmeNYaX3UuyIJOBW/eBAbcvsJ9uzxhzlPvicnX
2iLwrmM+IqYrcG6ur4BattFPv03iY+KiDnRBz5b8ZZJdOMMQoUlvjHM2/dm4oWBYkIqQ2qRj5pOH
vktpedBdZu0RPcToTicbLfblwKf2pl0K9kJWK2Nkw4G4oUd7YYLF3C51cQFaYWFpm39gwZYF3OZQ
/8iK3zriNoQ7zhZTJh9ayonnKGDZKO5uzJxpuUOU66bjlI3wVqB8W555hHbGbaFQYsNlM8cvSJWS
b2xjRQ1byfW09O30FAPNCjMu3DFdAjd5mEhsSPxt09Z5Z/PPWLZpvZGlqBQQZKjAR6M9tXA/uZ+b
Xv9GqdxWkkuFejhIFzde8vCwIJg1Zq90MxDz0XQNph1YL5paIJ+oOffdQ7ymHzhT6W7K07HGFJnr
qnLMW0AXmx6ruECw625HnBfFTRIPQaOCgbLsdjKoldXQU5BbHw/RCdZLQHw3WVpTQsK+bBPwvLpm
MncGKQ06lRop2c7ItZmRZWJK83uJgvNpyJxeat821laU8+a0NIRXYTJv7ayyr8TDk6sYXYvJZU/8
ISy6/UBVHo6MoFJQkrg8qEJGBzrNYNyAPVYXTZFXyUiHCvO28EVHAayxcjrHHljzuZ+2SoCyW5Wy
E09dv2037+OhVKB6nPbFo+mS7nZutDxriFQxFoXcs4hmj1EXOn9WYyC3yvp055Ut7ovN9984pmEq
sWLZA+uKl5GipEyz97+ytbLyHk6whfDF0Zi45ZWYWXdbzA70JTUXxwKl3jNi96jul2yrTKfLO8Dg
iwclabpTZR+d4BLa3/rWk1v4YNO3LoPTHDoYpjIGRudh68+mXaeXCPuk+uu/FDZMLzQ0RRWVf32q
8iMHtxS8MFd2+Q4/B/7fzs6f//oFldHRSa1buiuS9yeQHH6k6yxReGi/CYXq4+opuZlV68+8letr
EfBKcPY2jxbqINRazVC3swbbz1l7MDTH95u8P6DMUh6zRQDnrMv0jKR9RG8uJI8Tc35fDFg9Hbxh
awxXfSma0H/76/9XZQ4MMMuHozD4G9HEy4e/3qHian2N1tGei5m26z0fMkCSsfV+cpMV9zJt059r
b6MnM7D+m2GD3Jl567+JJZ0/Q0a6fV9HN+5GBvVhVbiAow9C/C8iJusZ7aTylWFK4mXeJPnY6RZ1
Lmhnqz6Godo0yOLOx9DOjknhf3ceQbJAzfa2jLeyjmdZ6uJTmmXoapx1gzq6eH/HeZK8x5VqcDew
ptV9iypEFHNVoeaWtKjN6cXe0Cg2c6VZJs4EGdCr6bL0ZgVI92h9/tio6AU1z+eQy9Mq022nCg/I
kT8mgzlLthySJZyWNP2ui0LVUc/pruBG3kQMzb1WF48+nbDQi/hDwbdPrivV+6gTWqs5CmfbGJsj
esPIB9yCxYSy8KGb7VyV3IgDpCN636giRSUV1aSCdBxEqTKqoAyltyaFZAWYWUC3XJfWuWSoofGM
n+YcS9z4fIzrYOw3NsVJvS4gxDY+fIQbdYf3r15F0nxd5uZHBtu9XSzJSzz76QF3SVmj5yFPcZyM
+37xWN0MR/GCvtPebQV6nFbkb6vK1l3SbuZzaNHtYY6R27lz5GgUVHsSWfcxN+0Z/duAg5sWv9fI
HLbAThGawyNMpXFldduzsc1yi8rS0TTpzvk83ekQi8dEEHavs7XdFd7y2rCuuA2DjGohgPIac6BB
dfvWSHR4iW+AQJvMDZL+T5PdjhpdyyofXH60Bdw/plj86GgX0C1572mpZEb7EkaUhJpoVxowJuYu
RtYVh9O2kGm/ZGzcR+WKVmEOuB31xYFTdabBJbvQ58MdH1D+BRZ03WEMsdjLocUxmDFy46JtRdtw
wQAn6Y+YMcn3S6zPaOnirFZtDYcZ+a0PaC2Z1KZPAMWkR+5dU6NSW34Y0eF8jk2OQTg2RDtZDMWL
mllyxPBXehJjg64vGbp1x0fT7UwUM1izMCphOh+XTw1Pz4gGi37XlT6BYwiaBVh8bfewmXF4LId4
POCshoQnDqiMosU1f5oDzSeowLrlXHSs3CEgBWORK1wjeUjsDSubnyiYh4cGJZ17JLhDrQSNd4XW
41MXTarepomfY1zS+2bE9CeuvNzuGrqkx5kJrFfqWnTk5HSYo35+HbWAjbgnSu0W+F98laUkR5iF
zbs1m029gepwdm7Mb0Lau0O3TgQlpUKcM2ni2zTv2cnjvPq5LgrdRdaTR9iIOyxTLu7ict4OOBfj
s8tpQPl89WutMTeNVg/FIdMCWRXQPEPPBdchS7aqtzrseEc8yud5W951G+M7ptmCWFHpe9WpedcL
gRoc+k+VXKP5RfpOQC6AiDEvMKWlBQtfXUJs1Q9Jx2s+M/6cRKnfscxte3T10OHIVAaf5qU/TlM7
5FULYdx+CWjxYbgvqyJE6rtm8+EDtAHlk27Mewi9YhBBkAcPNewPPFh8KD3IPHbC+e8iu725NRzz
htoqh3noGS2km9QHustFCL94MuY/C82iI8kZOk9c7DqR0lPXo1KYNY0/rnD7x4WIzgjEYo1FfIw7
qeib3yWQqft8YKzCnfzZCm/u47lTT1TIsvZSfQTSQ+x1G603chbta4mQcQfYenfO0bGqU4sA1IYl
3/cBDyqY/I0b/XlLZrRFcJVVZVQ8uHJ5biIKCncCp2lcywksjGbcJk3Zjk9oFXdo7Kw41aaVfcL0
9WuP0P4G0oufrFx+REOO2Csj6U4KTdGfjnGZ8WTLLY5LOR9c0n/PfQ/WM++/sWHD7beNwH0u0+OM
PVaJgtIqZAtuWo15NYQa4G4WeVLlIhqQrUdgI1p2P0qZ3L0rao5yRcl0jYb2Y0RpjJZXORS3PMV5
rGB9h1A5qct3NcbSKn9YJc7RGbldxYnUBzTZvhVouJ4QcMlvmPXDoVgON0HDUZu0qjw1tNNPUGf4
eomH6RaSQImfKQHxYSjdzRKtIGxG4SXIIj/RCZbCXcqSyhk/7JqBPsgs/1YM5q2XNDlETGzouC9Z
HYucHMzU5LyKBoFNv+lnwhBTwg7m/Uf9lXYFkIBTvnyAm+u6t2L6hfISAt1pHuFvjf6XSZ18SVq2
PDkiLUCcHVRJG0l0nU1Fj8W2NB/RTScafBTMxntES1XQEPCIbqbHkkE2hPb+D4zUiFrki6wpHNYr
MyfN2eGqOw0peRUqPacEBZiG+uhk0y5/dGKCQireYAk18pu4pHw3KFniFGkBj+VofWoyJ/WwmO3o
8RorXNup3CNJ52eeUSxnROA7223Rc4Ne+ScPfkbl/pu9M2tuG9m29F/puO84gXl4uC+YOImkSMmy
pBeEZbswzzN+/f2gOtHHpt1WVz93VVRZFkkkkcjcuYe11g6my1z0X6Slyj4VY2OrnVpdW0FJHkNV
ljeD2igvxFWtD7z0W00v3T25JmyhUZ8piJwXsTzlRrEZTTytIkQGmJJIsUv1fN5JJfKVLNy3dIrv
ROb1cyDpKFZTs4kTqsu0R7P2KXlAuwlayem0cHa1jIY+g5ylG62TZdG2qEbcjWpXXEfV7FDuSWpn
DoAzpHIq+oO1dNs0WwJPLULrMAQh7pnwahRRfzSsAY32XBi+B4nZPJFPy10zjy1fFUYNznMZclhW
wZNCrvKUIZm/WXQtOI6SwBEWmKILjiojDYfPEzCZOpLS96OhFC6af9o5LqO0cnSEbR1AG+NR69AO
LyRFO2qKnDtR3nenBOPsUHWjH96c12Tc5nzTVBNZN4ko3kHN41uhWoubTNFwmZDgRWWGOBRnRbdn
taNKNdT9mxqpE+6bPLuZpCM3aOVR4UxC9xYNVJAVA5wSmoHyRo+1/o6a3ZeRetmLtoxUnai97WOt
Vln/EAlJfTzPYxY6dTKlNuVi8XMhGM1mrAPjMWsN8RIOnXqXWBXJhWkUcMytxQHfHR7iIr0MaF6D
S9MVv5Czz2Yc0adTrTQXrSMDsm497MbBbG0zqkfMhh7Xvg5L4Z67iz2oCyd1WfUje2XUHpZEfWl0
dbEnxMJ6u69U674oisWLLbl9Kyl6OkViMum5FKS2JuKJ9H1BHYUCtk0DomxLqlM8FHqyCo0SQ+Ft
WBdVyYaH1pRDYvYkkd2qVOZrVIaSRyycbstCA0ASJv0dIWrnlUZo7IZIat2+GdPH0srLq1LMHAMq
dvZYU1Xa5uBoDkqppaeeXmrf5inFjuc18J40Cx9y+qbbGTRfbypV4bmjBrQtrV6xs7W7UC6k9YtY
q9U+7oWossM0mXypxrh0SN4+UXi+UIo9qgT/YSS+ZpSAPpmks5xUNjK/GvFdCyuoN8ukfYrrTPNS
YA/PtZzVd2lYmbYijfHnujKyuz7BCZCk5UsjA8pLsmDeAOhY7lRApSJwgEM4RstdMMojKfp+2irp
1OFN9LSmNdlyqEu1W7WQQk8T1NyugvBrOSmtFyTB21ADKsma/NgQfrVLW54bYyouhj7rfwXg8SlB
hUCG8fguQhPEGyPul9gGWVC9FoWW3TF1sWsAstkYs2y5ohi1FwNn/L4n2KLNawBClKSDA+Qnk2yt
7nVX0Nks6xwB67AsmYJrsBQGG8KSXDHSNXeJagQ6ZhS2r3Cmpi0SFQYEJ6lzLC0fN1ZhCI7V1MKz
VQWqI2pL5JZ1kD9QMZycMKKRAPNf7yvcIZ/qAr5yIo8dcY8mswiViRJsWiN3nM/ysCmVBGXYLqhP
adIHp8lKWweHFuwKBczXcuZLUR5MWvIctb6Vqzq/LrjViAJLwie9IzyJmqlze4jmm2LNEohhL/pC
wmk7p+LOqsVuy/eKdtZEMolcQ3ZUh6zZhGoX/5UtcUaH2Ao4VtplW6PM281Q5/NLW2F8xNBqaF9X
gGLS5VoBirqYX0ytTL2kKvrtonXmVm+L0p9J2zxnYj97CQDQyI77Tvpm9WLx1JlVC6I07q0rojPi
uV4S8WthdRQxB7NxOvrwfe9JJ7lhOodumZiT3c9J4Vs9GRo5YFFa0VQ9kYIK3voiKU9B0nVO0Rkl
JUUAiSFy6F9jgAFKqKanETWwbd+1ODaaNZWv8zSpV3miy4A6JdOLCYITE6Kab0OMVk0liMM25eDO
HfT+9GuLdOHD0AYY4bKuKDusgXYxC/tykhaQqxF4zIpDqIyImu0wL0TFVkvJPKapGR8AbMZvSjpm
zXrshDqVyzy575qFRsyADCpbb2PUf9vGOCk6+I3DuFhxtYl0pQXaoXuC3KWuWhmtAoIi5tBJpOEA
zLmmmmpKxGphbZ2LKTGuZNvSowSI/ksmA6kDiJTHdjMujTNE5vA5pyeWS5tR62tDzu1RDfXgYOm9
gIykIPuyFY77MgZ22ysFdXwEnr73VQkyTozv2zoc7uXcmPZlkJM/o1BL954a25guR0uyws1AvvEu
MdLgIvDYcEpn616ecokEp06jbUDOxyoQgz22NT9FqaR4uVZPZ7ZHZxtz2H2zcISqMnxTZOsNVNmD
SnL1TiiKz50UPMTKgj80iIMLunZyDZaJGcnf8rzvHVmxXvU+8bIMOE2j5OGB5GL22EmqjBcku2Jq
fNLHKnbQAjYccQ59SeoUe1RFxZXYDZ4yy66GI2sLVRQ6USbTcBvdXsqI8wbMLSa+GnEw52o/lGH3
QK8Elk2bHocolDF32eIPSUEnJkmW97UiD27WzU9h0T+XtQUyVuu9thj8kmgUoIc4HCWJDGIQ5Fs2
+GLHkhAcq66TXRqBFAdDLIztJGUgleURdw0iqxsCQHXkpEt2uq5323lq583coOIhWum+bILuSJhE
V2dpUt8GI0lcGNgTe02+KGU9bmvAZOqgxI4cK+Gmahb1OyKuzYOetoK3pACzR2Sg8BSyxFHALm3H
iH4qAvJwAIc12SO2QlrX6NPjWFjkXgF1j3atgSA1k+S5R47RBT0o3ifANI5xLaygxqVXPY4U66wb
pHiteHjM40xypdYIKByOuY06JIgyTcn8Wg+iy9CRPRBHQ3DB8x6XEI++zUjf9j2tf6xWL48FuSQf
5WbiKIUguymZe1PUnEaX6Dn/fmcsh8epmK9WgascD6lq43fi9dVU59fISrYieotrIr1ltWkf9DJ9
0o2iOo1JuQNr/7lqw+NQCd+qgSKwEMtAgmYjPolhC14JCOba5cwJxcDYAgnXXTE08f40883U24Zo
pXgmxVM7g6izuoBs72ZQEk4VrH57LvvlRP536XNPQCT6MlQKC2AEFlWAgG4JJxz6BNZOJgyCnVpK
adrTaJ4jNrejylXsDUma70yAzV3XItFQPgN+1ewZrZtyrk0nVePPbRKXHuFDYOuUh3zgo62vpXpN
dWOhn1zcHNWkfJy0hPOtISdbKPpdYaWNrTRUDJAgGL1aMSZvyaeY5qqVr2cq2b2oolV7AJJSblLl
0RDal94iTSfTaB18ozFxYgIFgVbiJLM5QqAy24Nqjp/a2YpJbpWin1fic2IqIaYlHbZ6bz2WOi5X
3SnTUY6AUqHi12wspVL2ldZfDb2iOjJlwwm6ZqiQBaDGbpVT7GvF7MMDeB0i60ELSImAod5g6Xs3
7eQA21uZu35KxUfcx2QTW19RrVPI3xUkoEXrET/ycxhPZwKNEkB3GT3EffFtpp5zSiVD9Ht0QI+q
IH0zAtA3VuWK8WJL6I9srHoptiO6cXvFnDacmBk2jSVhSPG4mdcwAMCkn6nVt6HLd1EpfwrqQHXL
VLwuYMP3SZgnd01OZGtJiStbxRcdBrnd5MQ9UjxQ2gLMuEtRELfngONDKMzibkmSPVFSuB8NsdrI
gvQ1k6rHMI2/DDHYirASpG1Kn6ltbmVUknBYD2EXahsFVw38e9pExNXjtoWe4c36Yp1nRf6m5EP2
ALdk2pVCPTtaVFUXxYRVggZF6YaINzoE780lRFhxUxT9C0yhPL4bw9GNo0dM+rjL8rGylayfNzLE
QkgGZfhaTZXk9mXBEhfbxMHv2nVjknA3Ago32rBRinyXjctL3kt3bdj7izJNdj31+ywFF92zAGMt
ALSdJS9zqV6Y792kqJ4G5UNh3dnKXIseWddNm8YPUxu4U0Lpr+6L4D6OeNPQ54embmdXaKsrlbar
MjV+L0e7SjNduhYBHq0DT6KXqr0A3j6oQecWfXTfW9KTELLVq2mXpuA7l7r/lmZT6gaC9Nbm4k5j
Nwwsjc3YJ8dKNHeCbD5IupI5g5rvpzbca3QJN1TFXqxUvp+SUrKpr/U01BlNVxfFfVbSUsvKav0p
aopnNBpwf4vqpZ6Eey2NHFVqH9Q6mp12kXYjlciIaNGjzls9i0tyioLJFvLO5Yhyp6z6JEbQh/Bi
/UJXTopUAb8Aib3rrWA+hUG5LTu6utKMUfXiPA+ozFLrkoXYHcPpbaGDxF5ozHQ/CPAXui54Ro9d
sTUBD0rPehcuyWhXfdh62Ty95JE4etMSHGXCFm1A7aCpA2wD+yizDCq4SCSFFBB8szb2oRlZh7qV
YiI8pTA+kxDTIMsmsV0E3XhGFfpAnwMSwISaXq53sU+qoXoGedPdT4aa7IUkjo+WQKferDcSsql6
Y2eKviHPEu+iVkCyVM6gJVBYrJ4QMxnf1BqHnTalmcsiL7Ivsa4RreNXAzSjbAA/wRPbpvImXDkU
pL7p+qA6eRxGFGSQWpmsBbS93lLTzcWWeh6pp2hQDU/hyeiGlcCLUTi9cU3UQHKNtvG0nkxySDYj
HoyHGBT9doCtgAhb/1VNUzIPFKnIWdh9H+94gg7eYElSvS/ceiwbjIam7eUxv0q5PlDSgPTbz09q
UOxrI+3sXhTv9X5JPdmoMicP6qcs6u/HQf5EKTSlazT1f0FXE7eWwmZXLM3sQhb82oS1RGAugsJP
9PKxLwcDgHJy7RZ9ZwaW4ve1Ejigk2e7V5eLXC2VlzdDCaIRVmQ2Z9TjpRc0oVvwMVXiaCTnW1VM
LxpP1DBS3QZniuMaGpuZwqhtkqBVIqt18ixI3ckMTtAWrkZB0qI1oC90UWdz+myHKEOAOwz8stde
W1N67Ycpcxpqit5QxSstp3sKy/6rJXZuHViUUnTNG9QwZh0r99AzKr/M6DubZeJXHRHiraDDV1AN
6nNGGhm4DjLKuEvt9ll2aLrBDftR35VG8iKUFCPSTMZV7E6NMCobNaolf2nrqxlIhNzatdON5hxO
xuQ2waTfNaXau0FHenvIOZUxn8reLAzHGMPSpQYd7bshVn3giCVUMtx2yuck0wOCUEMvc6cJzSfJ
StoTwHLtGHXxoYUW4YGj3AJHPieIfOFOcNAEBBhNknpglTwql8D9U6UhA0QFN5WT8ygasV22omwn
Bp0vxjhO/Z6CvRepOAopncDYdXO8y0yS1qIuG65AWADWabjTaDczLIPuQUC7AHciz2iIT0gWgYoL
K5X/ldEuHuQvykQao8yPQO9zb5aL7CiGaoYDamWOpBKoGLNCdJMLRkEWl8AONteYkPdUngalmrL8
vgwrSfm+yFVQu0FN9R5YPHJsO6XsjfQwwUacAXe3mXKkJgvrQNKGtNm1NDqQ7uqqiYSKVEVNJaoJ
BSHxtdYa4V/XavMlqaKMPH3XLp8jUnXTpSWVVNkxychxw4ujduyIP0sPKtQc3XO+B825Ecr5ryWd
zMaj1F6Rr89pLbXNcw0eUBwUSBHYE6WS0snDuhTdRGsE6Q70Bw6hPhvRS12NISIxmmpUV5miGN40
6z6N7yYtLvvr0AQWjmtII3S3B6NU7IswsnrfotxN8l6zet2plHoQN5D5G2rN6VKmwiEk9zqfxing
5oKgJKWlKWrbuYmZEC3AmxqkeLKbjlZEz0U9LuLeovkO1LtkUqXOw+/RzXMMeIJ1POa0fQMwPLsw
geLBlnLTugdNYZ5UQ3qbau3ebICKq8OgO5lexJsubcerqUArrZOqBkIYBEDm4j58zZOxuhdSAYpI
Q89h2ZFFzlJHLCRzB9DjugyG9piH6XPYGL6eRCTApcCR837ww1S5N8ecBvAIVYHAQY5pbtQLhfNy
HwpmZTpYw355UkFam38NTSOv4w/6wSraT2MF1HysI18Ig6+R2kubPDM2qFFvqgEfuMnuZi2W3CCR
OrD9ZUwpJFoowsRkHQ3Zp3gBw2vgxSKhLYSUo13T1BawH6ObnuoFunQzlYegkwnecHsPYz4Xdm5N
8iHXosg11kkqtEIh9d1sGkEpdy2Y7c2oVG+FYJ4iAMXESPV+rPDxiI7guucwsNiWNIoSQuyoLleN
I0bskBEyzaeghfYpTLJ+zFRRdclezkAZkmAnDI36eZ56KGDj8rnq0m8lTofbTc0maZdga1S0jA87
i842iwZAtrK+ybOZ7PqyP5VwJjblMD5GUzwdBjJfl7o2aWE/GhAnY/G16IrIiaOWU0YRyEc3SwUM
nACtsKMhKelTREBrLYuvTtTJp6ilg0Y0eQXYNYKqmkJEPe8p2ilbw+IQtGa58lRpnDdZmOl4CQZ8
xoRIGfGqCyBs3da1PHR02aLrmxSEkFMN6wiR96oWZvVoWHBEk37RL2D6rO1Yh4ZLcaX+GoxZao+x
FXpWTdehUGmlbTuA8aLTFLFEQqU2aqAdKdw9FDEFkSmQwzt2O3lX0zzEgGm+1RQOSO4v9NQZx+Vs
yrPoFClchUATZHsM0pdUJ/5sY462Uk4e0mSYnBxOn0cZ9mGZ8vxopQFlXavGGzT6znK1PJmeSlXJ
cWbASO0peCPdHFfMvU1aFDoQqlfLF+Bh8ltmZVp56SyCQ5msvuQXGSSJe3Muk9bvxEjca0levS2D
RT7QHrjROzWjj7wjZOrnNJZiKoxl9Qlkm3YA9NhD2KXA2S/NfllNlt21AbRRsyoohxV3GXBBpxbJ
uVRW1brj6txIrbBs8TmSJyDICDlO0biX22DaY8BwrM0gS52mYh14RdCMkdP0El5XW4yVuJdkeqDb
StdP5jeCPmhWQ69ZnjkFxV1jpW6p1uN+Ckv1Kmh6uzf7XHanSNDvrXyafWoSyambo+IaVcVXGi7K
RzZx4aR5JlzoNn+RaYi1a2gX9EBZBNZB9l1rEtNFpAn0LySGclHVS9UD9ndjKRDcRQ+TAAxQtHQH
ULavNOf7ROWxd+d48fpaFHZJQIgsx/F1SinkqTO5Kc7hrVkrwveiBmNQWobTzuUmkYvSmepl3GEh
fE0DR2SySbycTpw9izxVXUkLJE5mPT2GhvgwWNT2RNjPVL4qW1bHQ6V28k5WhNYJREt2hnj0FzNl
7sexje8NUR1w5wvqkV1kQEnKQ1cDIPBJrjrjFOq5QRMjmA1OmTSiY9DOZydF6Wy3kdx8WpL0STEh
Io59/Y0AqLsCwQPlUI4PEWaXxo8w4b/rhvpIgij2e+otVOqvYS5GTtBYBv73+IgLmkCjxE7A2h99
1J0+LwhEk57Nxn3QijwaqaMmPupQ4yx7bEYRKM48WV1yF2qaBnl9ND4pkGOP2ahlPkCGeDOBpE7A
Ac1WvnhrKp+xyW+ZyUIevNdLLwdf290ZUV2oviwJb71o6h55InMnQ/E7mf2ssutYYYEETmWEIOiA
5xLtNtH0rQI6YLT1bqbT55JKp6XsXlOtHo/IDqSbLGlnD9aqeqAY2Z6gBakrpedbwXp0K8hAh7oB
tmrnRfhdj2KQQrU3dpNPRh9hB3aaVT/A2AbORtFim9fDnSEYrmQN0TZXAHQo3SLhjMP4KBUxZqnL
Lf6PBTRDp+8GhYYW5A+l973VS9uekpw8d5kLicaBg2xyB9KDFXYnI6/uchncK8S0wa/yEIAtDCro
zarRe+FiVXdJ0gjAd5LI1kAquTTloZoKMwGBkaC069gMti1U121P4o37BfgVW/NTLnWlkxkR6Xxm
KW3jEFhvgrzBlFyFVngS4JRT34JsYGlIbHXjvHDUa/cltKFDVqCDPVMxR9erPQjpWPiAQbeU6qDW
S7jkZUmiUoFZCfjBfEGvPyGDInxVpPlhqXoZ3nBIsymIOOOYCL4waPCb54XwUDNhe5F83o2L8V2C
hmM6kj50NOSMWVzSsuwKJutIP6mCCOT/A+LDuCx+xLcraAr9ARDffKGScvv+f+PhZfNfNCzQwSzL
oi5qxK3/Gw9vKP+yEKCWVc0ygMVb60v/xsNr/wLurqFfZ6LwTp19pchQae+i//4vQVH+ZWiSJIki
CClRlZGh+wdw+FX47T9YeA3wkkIXUQPKvKys2NsbGpQCFz6RQ9gztdZlwD+irms2VEvJd4W4NZ3/
w8zc/33h/1X0BA/Urdv//q9fh1MROJMYCmYAELcbielKMGiT3akTRbJ21r5NWSotGbmFmBMoVIEZ
ff3zeD+zYtbbUzVxlbg0JDaBdks1Eqk8k2TH/6vhD187Q9Ef61hPPlLVe1ej/GEaDdDmokGtH1KD
qOvSrU4av5II4aTLYXf2z1vX923bPxx933X9o8Pfjy7/d13H3vKTezz4O3vHe45H/rp3XV7bunte
8/b8yLv93e7sbnn1yId3vNVxdlzN39hcksuvb/FLPr979M+7HVezuZztrS/7O9955S18BdtZf8PP
/MWzbWfrbBmX93LF+82Zyx9cl0u98pudZ3seV3x2j/Zu92jvPIfPeJ7neI7jrG/z+DzXWy/m3PHD
kTvhG13X4TdbZ//k7de3evud7Tknx+Vn7nq7Kbl5h2/ne9s7x/F3R3/9ony3DZ+8Ol+46pa37k8P
2+3DOk1M1Ppp93jM7XXYB4df/3lhvOtz/+GJ3fYFzZOG7EgiXY7++XXnP3JTnvPF2e6dhw9GepdF
/tNIN1usIyiCaStdfPfy/HYO7bPtvZwc0f5gnHfp+j+NcyOERoOLKjLWcXhEz7vrlefsMN88ku3h
6B4c5wNVsXdd4D8NeKMTFUhdnSwMeHRfH1ktPKc/PyPs3M/W6XZb3fbKRRAGpaCYES4H/7AuaP/4
/i9/nl999saZtXp8Pfqvx3Nts3GOr688S/tuw8LaXTe7zWbjbTZ39okVtncOW5bzy93d+3K8s53T
lufNzmNbuM7l4NjsT29/cQ4HVt9++wFF78OFsBrHH2QyVXEYApIGF/fZfWTfMGMfrWrtxr7+MmHr
hP4wxIIlB6eCHfJfz6HHtmS7n9cNz7Rd+Wdnb/hp3dWhzR3u/9pSC7f/crfb7V+jfXn4aIm8d9H6
0xq5Mfg5aIaE1MMFK/V49p2/trvY9jf+OulHHxvnPhxXM8mD4UF4NjbQWf/qnv1H93F3PbrPJbZt
Yz8f3nwuwK2cN/bm8X5g+lysyHW3Yd15e9Z5ZXunL4m9f+BRu65suxcWxKtlf/JOWBLftbeud8EO
7Y+rgfnzUn3vWvWn+7xRsgSTPCkSKxWDfbSfsbmDzfd+2fj29W/LzO1hRA+Oe/D5Eh5298/fQHkX
pv/TV7jhBC/GPM7jOtXPmPcjs3Bc7drxwT27zmG3w1pvX9ktGGssPqfExvNqzKvvM+ccPdv1FHCf
eTj+q7s7nzHYrJvzNbTtz6win2fCKeHt2YXPWO29/W7LdpvdeXf9vgvt79f1om+P59fYflzst9De
YeywQ+crf/3+ndWIzd86pwdsLH9etg/ew/YvB5O/fbAfOUUm2w7tDVv1893p9Pm033qfdvvtt4cL
J4Vz4ThwPO/Btb/ccRBtLwf3gS1qe/v9HTZ7v2XqXWb1fZq587+Ybg5XRuRs2R45l48HZ+ud2Orv
b3x64NerUXhwD5fnZxai8+2DJ/Jn6yWLNxRwk0IOGlDrmvAP/Mfa3Rxdjjy2vu24+78POeeDdSC9
Syj/n9eBLN6cN+lgGEPJsIzJdBzP7H+22jrqenrXNrvIflvPeswl+2Jn80asg39dT2UeNA+en658
YGefcAh8flo/u9ttTvy5fWDS3L1zeXdsmFZ/PTXZUSd27u7dXdju92zIdan76xo8+6s5jewtS4jp
x1r7Lvb4sD5Gd/t8xNNxt2eXz/z5Aag/nR66QvtmeKMSCQIZ1ql4y/MckOMJxb4AVEibIHfuqmFl
Hn7UbfXnp/zvUeD/GSpunyzfdmUpg7ZCdStvbQQnLC/ooVU3xZS9hvSiAx1uCf+oC9o6HhQaURRN
UVLptHarzphJqEtQvEbiorFUPzbHyafVtvR3WPd/2bv371EUjU47qFjosnYrey/1ZkxWJAB0oUby
ZzGu811XTcsHi/XXuYOIa2maQRCCe37rNjc16bLOsBp7SlXwMRG4rh72mIaES2nNJfmZeowe/7wq
fj4i3+9MEkHjmaJJHCWLN26SVSh1lQ9zQy25kPc0StJcZHWSo0hT1Q9u7zdDEfkR51gQjQkRbg4F
uUJCK+8BZ0CQqkgtFgsczb5y2iTPPpB//s1M6qqlqrCZNdP4RRBCq1CDE4qcGnrckoOOE31L7q+7
Q/fJOo/o7n3gzPy6tyBx/2c848a2zV25lDqacax1wN/bHKEPwUsGPf5gnN9NoSZLFhhkhkMn7WeH
JsjpxxyX5JkpvUeDkyRLMoNC75dXJRw+ElH43SRqBkR0kbgczbb19R+8J/LLutmuzIlwllO3Hxr5
FOk6DCKVko0+meoHBuq3N2cCspbfSfG3bWsHxG3MLoY0I2U9pT0rQSOhQ6MijBGk+cerXl+bJBjs
Zkkz5JtDQUIFM0VZBdxoI2YuNXj91CYL9as8bD7YYKtL95/z532D/TTUzQYbFqNqWom7Ij91jiL0
rxAJrZ8MSVmx+Gn9RMbx+c9397vV+OPdKT8/uEGlx/uYItwlRSJ1fhBjftx24Qfb+bejSKpu6gT6
yFPdrMXWqqJmQbYVUo/V36clVXbBLJR/1Gjk39PHYmdz6ar2qya0FoAjWYEZZQv0U5noVR0P5Ud9
aX+31HUqhySlJAsk9M3+JUMNV7WGoCY0lkJLSitL95meB3/lCH8/Wtir7v9hJzN1mEOLK6rqzYiJ
QMkt1pUVnG3om2zoXzRVfZNr2fD++WIgty/K68lFF7N11/2wi3VNjMJRW0tTAcSbMW9N9DmpOP55
lJvod31OJHUs1VQsXV8Pkht3OxJMBC9XaFOtNArVGmV0AIsnXgX3fwVro5ela5sgSNMNRWr4EPVQ
QD+AnvWBFfl1WepsHV2U0bVYv9b6+g/3C5OKwJLSPDqwXaZfilalXBgpfd5+8ASldRv9vLMZScfX
kRVT06Rb1wOYlBlJU9lA8ovSvZjJg1/XlfJYDs0x1AUKWm2FTmoKeEphfGeaQUbxDEDXWzsaZ9Qf
uEK/WhqLw5UdidCIKmrKzbYfZ/wjYUA9FUQXjNcxhNNvyx0wABe5Tbj5cTMA/e5pM/rB0/91zhlZ
NjndUS351T2aZWUCBMdJMYHydJoSnO2iwMX68xr77f39MMrNEpuHCnBTjdEmrBug3WUypfeAFrjg
fWfrpUQbxP3ziL+9Lx4wE6cbEkWzn9cSQhRow43MqDKD4Bcs1EYG6FMfzN6vxofZ02kjg9iiRFb8
5pwtSpl2fEYHZRDe2bU0ZwDcaZtsxD5L3roYsumf7+p388iSBabHWOIvFiFISxL4GieSnoxq5Q61
KRzkQAwd08zbozzMVudOIV7gB/f50bg396n34VTXVGjtLC+aQzKW5a5Ci/uYoPZ3QKcbfglMgA/M
3+8md/U2RYU+ECAWb8zfVJl5DYWIyY0l7bkT+qn3ZGtYMbYWGB9ahXSf/zy96xV/NgvWWpBQFEIg
jsVbX7BXwrHQWnS1h6AtXB2otqvkyQAAdvrnbieuNB6MrmiiqAPK+Xl9puqy0DBYrex57DMPiE5P
c3jtnzvTlqZKOCQ4gvJatPl5lGJGTleV58oWjGrcKCm8pjQxLmKNsE/WiB+szt/suZ9GW1fRD/Z7
DGW9nUCl2GKcBZKjxID1UG9ulvmDlbH6JzfPyYAqL66rQ6WsdOO/sI/jLIoWYFuD2O4jU8g3ZZGL
gMQ006uQO36EtiekQB1R4vjnW8ES12oV/jUBuXJzkwa4riXtOP2hqFoPIFjkM9rOqCXJWr0rG31B
sTgKtA/u+Dcr0yLvwglBtZd1c3NAEJPoHUw3XFEpgHoONs6uJGq+sTgI/9xWIzLx7l3rhCnvmdkf
nqJZocGmooy5so+Hg97X/Q5peW0fq5a87QIDMboMOtwH0/qbR0qKg7wDjoipye9Vjh9GbaJaXrqO
UZVel0M7i2PTHeOy3SMXhRSbWsIJMAF51kh6fTD0L8t2PXR1VZEh4UicgTdPVAvQI4c3DTURmgEM
o0IBbWAMH7S8+eUJMgrZB2uNyXC3bm0LsE6k9xfW7BJ3EmrmfYIoZNxmW6Uyin/UTAPXaR0L15QI
0CCXI914qNAvULquugruRjFVdt0Ly+sgyJnxwVL57T2pq96DSWZAvzVi8ZJUyIH3FasynZFRmdWD
mPX5DiR9+4Ft+d1QButfVPT1oL3tANONQVGWec5QoCds0h70UVnml//h7Mx248a5tntFBDRQA08l
VZXHxHYcx86JkFHzPOvqv6X+/wO7XHAhbwPdaMDdoUmRm5t7eFZcacsZ5/DUdsAX4gggrqYQH39r
xRo0U5LZqGuvlVqyawW+bjzBDvj4qjkxynbNcDWyeJpzrNqJfnBMuU2CCUMJjdLZji63qnD//QPh
UG/xPMZwjeOk+KJHtZF21IFM1ohziaHaVbOb3lMlu758PKETH8gkSmlJbhxyyP/lFV4dYMcoGvQo
qWeSzRDu6aDq/MwcN31VdSYXc2rpXo+0/fzVSCUtRuGKZDNy0OMT+hF0mRphfWa/bTfjmytG4XTw
osT+YXdJ8b8dREeyHlwAGt26XWk3dIo3Xwpzqi4VEgIrusvzfPh4/XTj1Ii05SkTjQhGPfII1iZP
86lhRBkpFrCBLj/TO+aHCh0AL7bC+KKcx2i3AMM8lFpj/BV0fXYWGhKxOWUPH/86pxaZD4lSoU58
lpKKt/OP0E+GGMzOodJwDUQt0h0hgj//Pohj2YZErZzoqTy61WyqjJOuthBCT1qD/v0pRRemo9fJ
PnMOTn1NR1H2SsMm9uMdNRBtEs1c2JxlWs4+RWdUq09w8qzxouzFcma0U2vnUimhXEfSUnjsIgwz
qnhQa2pKga3wOkNS/7LGigb/vnigBpTEB8KPPA5sO7nTmkuERUy7or2p4FVQam8mZ8KxJ+bCsvGI
wiLyoY5XDqVf1LoT+vaXiWqxfFLS1xMr/tdQEfU/yCESizJ527j/pc9fHWl3HZG22vZ+lpjFLbhO
VAvC0j1jc99HOrZhqA+yHHIpvNy2yb4apkAf09LQtKJEOExuxAJjRG/yq2qylGdr4yd3sh7otw53
TeyE18S7r2xV12ful82dOLIsnG/dJE1AtIVGo7e/xNpog+oRh0KQezT0XU9NdHknZ0ujZ2KYJpM2
b/TkL9tRGefCtCeOAa8BarEMNAdxszYb/mr+oootbSioQlyK1ESTQ7Mp4K+TGxPMnz90If/85z3K
5WMQgzaBnFGK/XbAwXDmYtWwIjKOqaDvzHbvFIjXfTzK+6sHQRGHCBk7yLLV8XOAmHM0tw6flUrN
iG4/p7pcytWhJV2dQ/+9X0GGck3cRN4fVCxvP3+1gthKWiqAEaOJaCUiWKq8cT2N2pGvqjOt3/FU
wBb5eHbbGr3dL4SqDLlFGjFf8hjWGmcUrEcNetB1WSD/Rln3UzNM689mcPJA10uDLnVtvq5js7oA
udOdkf1+v111kwCKwUsHTxKr9nbGRdlo0TjBGtDyFqUd2/mdt853qyRA1Sg6cgZ5zqt8b3K2EXm0
kk0jyroJ775e426iD8mgs8krgY/RPzog4mCP5Rlj8O7BoXSJQjQ3HPuTu+fIzaODnSq4CtmiNhXt
6rtlkjw3CNTIoEUv467JRhQ8MjcmZuTkeXfujjixZy3Nxp3FByR6dFw/SJuEk5Wkt9FqC5u9hbAE
uh2hHj9WXWumZ47hCcNHqoSnMtp1xFF4E7xdUjrqM4nkKQff7u6wi9mjDisqGGVLH7zsYutLZhY8
lWkO6vq9QXeO44mua5D1lGd5eSdWnnwsNZou7vVWNPr2lzHyDr0JGhC9rEHigPh5/3Oy8edLbVZA
UGhC6Ohea6L4n68yFoE0OpEz6jXJ+r0dV6Mx2WrorPCsReYVMnuhuR7oo0jOUSRPfVseXtSgmjwn
dbn9/JWRQBcsDak8pTe0G8Kv45Kazm7RVXjdJ3JwzviNpwZThK2IQCqa+Y851D3qVDHV2pW3Elm/
qnWadiakXwAOVNPjx5bohPGztyE0EooOyT7z7bz0UFoLoCJ8wtQJf6e9vnx1e2c8ZGWeX5DQjL99
PN6JqRGjp+rYIiLgUirwdrxciqQYlgq7Xjm0csQkMNsWVaOK/+fMCTkxlEvKmSuRqREtPtobiV3U
UdengP0glAAKmgeEC6y1NC91gFJl8PHETthUJOSYGFZO2wKObyeWzqWdR4Ogg6koUj+EfIA+ZUPi
zw8Rkf/dLy3New13zZmX06lxCTcypPlfMcnRyRt6tH9RSmDciXZQbx4S+YkmJvpFyyT+OlWyunFH
ZKE/nu2ptYUTQnoY54t/2X7+6jiMDp3pvUCkYWsqCMKSU15nqEI6TmefCeWc2KEuds6iMJuoMUXp
b4da0ZxzRiRxvLBbVxq3V+OwAD+7QL80DdBYFmcCLaemxrN6S58QL+ax+HY8dK2jZnYVHQ8o6V4a
YA6DIrKqhxWU45kduu3AIzcAvIlJrgH8LWt5dA8jwWkgDBrC34mS/JOkbzlIEXDaf/ytTo7CvWsZ
ENRwpY5G0dDeLGwLawJmrdk1oeZexyKe/jkWppN0JCKByI1mGc72FH61I1BAJlC6IHuBnteMmoxG
2/eFTMmrBYvlas0ZE3lqVxCh2t4xOBXSPZ6UBo50SLBbou+/jP16DyKF1iD8Kc9pENL7eAlPjUaM
byuhIkzMu+7t5OqyS22z5nC3SxNdlUlr7rsMjTVtnuvrdVqHM7M78cmwyESiFQ1EpE6PrGTmGPVE
uz1anWNdk5eNNVR/oJXRYPvxxE5sdobYAmPEaKV2XMM811Knk5xzPI+jgzYztQOBk1Vu4iVJ2H75
eLATq8gikpok0w6D4XiwcNbh1iFj49kqttBo11Tzq2w3NbRQEMgl8i/jf7eO3NhES/FJcLmPr20Q
XcUcz4BK0xHNikxEgTRQceoGS+wk0qTePKNv/PE0T60pTjW0CENucaZtGV6dhBjiXV0IiY/Z5VcG
2cRdXpjojkMVPmMaz4203Q2vRrJrysKoCoJxMPTJeImpRiwWOOqIsHdW8yk/ntiJq0Y5W2J08024
U44mVgAFyGMk0zxgwP1hXSxxt9qhQiGia3aCTucrp0nCb//DoPZmVjgOvJaOBm0LhVqMa5aIWrOI
CaUgX4vF/hqD6t1rdmPupy6WZ8Y88TzD8ONVU59K2cJ/bOhX69q5a9WlJuK1vJR0DzG9K4Uowbcl
jNNfgN6K71ahtYEltPbSmObizJl870tvWSFMKB41fVfHh1+TlTObOfJJgzPr94NRQpSO2+iHCJvh
dnVFuOsQ9b8VdXfm5ntvdbbtyknBjyagcHwdlRCykp74pBcaFA6R0oh2qZka9x9/0PdWgFenQxyS
sjLiaMf3Kw2UQ5IYiFHgUMffozUeYzC8XVXuJTrX3xGyjX58POL7Bd3euYTUHJs70Dq2O3FfiFhr
8SCKHgAw/ZOldacQQYm8lrTK3jJLWrLLSEMkHfX4c1ULp0b/z4vXLUm/u7X9/NVmGkWlJTC0eWyj
W54HjuBgErtHzd9XU45ISYI0/hQgnlpndLcL/c/Hs39vJJB1ZyNzSxJrIFL6dnybjARuMkbCmDPz
kr9/ZLVEwT523f0/j0SIlMgQqZz/AuxvR+LtYKg155aESe6UQbm60+KpjJz+nn7tJT5jjt6fUpN9
5GLX8dMwDEcL26UC2dEePLaNcOhvLpAAraos0LOQCFxfVoeoWJqXenLqQ7qY8unjyb4/LIxOKJ2C
Z83RCYgdTXag83ug49ejciy91msbDZQU8ej/ZRSXRD/ZHkpMjxwBTohLlTbScoS21VW6yE+jO4vL
/2EQ19hOPdWeCI++nUpHrZ+gKo2FnNb6jqJ0VPUTTRvP1YKdOPkEtw1ClY6idPA4nUT+FBFT2ny9
CM5SoBpaHZVeRJfU+81Xrou438fzOrHzycNtyQ6HTtJ3FWFdZCxVs30iFGDMXT66+SeLuBc8rlne
fTzUqb1I5aX2/wKW1KW/XcIC2QzeW6iBOM7UXWppI32CCVsL+JRf1l2rIdwISR79gvqFPrj6zFE4
YWNw41hSok4UxB/XBlt5hrCqhvONmBuyFQ0RxTuJYD5xzNlpHw1QwiPguqR5lEm0tGcm/94vwMOi
hZVkDxFw+7hiqkJQy7AIv3j6WmkvfAxEnkuDw+gPcZR3lDpm2QMMNOt/MDgMTH0BHxmzcxz775Nk
0w3lEbDoTecLfsNL1JriZx0tyTO+69Fx5+RB+KKqkAcANhzP7u0HDse4LJRckkCbOivQUV8/6NWY
nrGgx0G9/z+Miz3TEHDgUf92GECChZaY6E+m5Ch6hV4aPCixq7QU8raNKAP5xPIKqt5dOIfzviHb
eR8O/T9u53e/xpFFkLU29Ti3SZCg0O/NFkraOIbToXIKM8jUuqtsWEecZgJvFDPuPj5MR+f2v9Ep
8KNiRSeSSgTn7SK0CJgngLsTWCrRcGU19rJDWhiF02Q8l2Y49VlfD7Wd61eXs72azmIVYxIMSiW7
3szhls5ddeazHhm+/yaktsCwizfHw2f7+atRQG9kVpykcRAmUNCuEL6Rod8tNYpV5pIq7YtT9+E/
enPboFTScxrpMUfN3N1O7atBzUU2cNlUFExhHCHibjbBFrk646yemBoEci4Pymf469hVHmgWCQUB
pkDNi1tcgzMwMzT9C8e4oF2/owfIqbH4H2+QI4Pz39RIXW6VWozNY+Tt1KrQCeNkQfa/mDW0RssU
dY/Vd9YOeCcgKGdWYLTicTpEQ0O2/ePB320Z8vnsfaoVKLbH1h5dyS2YCCnCUvpW00cXWhsuvk3h
65lRjiy6tImiawZuFGlak1zw0ShDntDAUhm6HyVLNPoLWjaf02ZWO2HPYtct3NYF5OE9cj/RGXP+
7vgxtEvymXo4g3SKPDJ1Kq20MEsL09e1KtbvDKsem6cEAWEhYTE4XX8mG3VqPM4Fdz6+HOXqR2cw
XmVuhAKexpKhiYOEpxsg+5D7KCG2wcff7sRQxO4VIXwKnDiHR1Or6ehqM0pqAAyigh425RrM3MuY
NKBMHw915BFsH5AqCFLs/O2gln+0R1P0wfR5mJhVp1XXcVjWBxGu6H8JUDH9SI4/RO7TT4vZvJlM
azrzEd+dy214UiM4dVTusFPfHhFDKIUPHBs+m9Q9iLU3PGm3BKY1qJGNrLT7j6f7/lSYeFgsK5sH
f/G//t9X1qaOZmB1IWYNvoWEWwHuvEni/syivp/Vm1GMo1OBbLESMGVDn4y+s/FbELyZqbzTY3U/
jqZ1xs6cGo7o7FacTSMF83u7iFZJ7DRBSSrAiGlluq+REk1Q8LTAVQ/o2UqkDUGv5Mg2/vtqQosl
DIDrT+D7+EgQaqSG3xCoc1f2S5yRxqy6fywH4iOhdkJRNBEdMkCc+Lezy6slj21Xk/7CdF6UVpXg
Osr6TATu/cagAUKzicDxXsIXP1rDFFmBCC4PmsQGWR/LRUFaIC58+a8LxihbjIiUKIGp49BUV5lT
XLsoAdfSwDOj5RUIT3duP7w3HzYmkScuLZpkXI9xxoTqw8WEgxOIcam8ONa43hBLvJhDkvUfT+jd
FbdVNOFTmTxeaBY6vuIguvLVkOYMGlrFfq3ZUDxaVtTsmxRBps6tAJ4SRD2z30/Nj0oIk/wtZQG0
vr7dES1i1nYEhyZIk7ghZUwpe2cAqJgFYOOP53dqKE4U9wvvFeIiR9vCykG80PpFBmc1+891jMBp
Nbr6i6TA8J8P09a9Rw0SEfUtrHe0z7W1SZZ6cLMAlG11UF3+tzXtc6UH778X+4F0BHX/27V5bG87
U896SWcrG9BZvg7VugarkPENfa/drRbX+W25ivZcbuz94Xo76pGdCG0Y1jIOk8DUR9Rw66Q/VN1o
XHz8rd77IiQ1iaBxbdKCTn7z7bawZnDojeBRAqI7uSuyYfUWUCl+IWvjWo/TsPCSKTQvZNyHPz4e
+tQEucR42Rr4QBRavx16XrtaiHnmPWTbM9rRRnaTIYsY/A+jENQmu0+0lzayt6NY6UDFU2iBczHG
cW/WFTLhjX4urvt+y/OmwRCam3IWubijR1XlaEWp93EaaMMaDodqqjtjv6ZtVlw0hdH3Z0zitq1f
JReZBsPRkIKAFq8oXpNvJzVGpWyaFSnncG3kIcqa9b60kjxI2y1WpYZRndkmJ44AUT9KcLa4Oe7x
0beKeynF6Exp4Dp4G32vk7NyROVe8FDpQVjU7s3odF2x+/jjnVhW7DFFN4xqc2cefbxebM5XMyLn
zeWDgH+6Xoao7qMMzmP+XNP8iUXF+Yccupl/XlVHi4pe4+KoCJHeru+jivYzXD+f6gPX9hNbdfFF
JiuAZ/88Q55xhLG44JAJc498OemgGNkNA2AekqE+saXw0Z5682I1q/HXx0OdOG8krjjmBIpJ5x5X
UPWDQxYghtJKHb3jj/po+fmqfv8vgxCJJs5BK9jxc1jT64h6vr4IKIAGp1pqIC8ntZ65Qd/tC8In
XGPk/YjZbIWub/f/zOON5GJaBfSWN/c5YfcAqfbpEC+6/e3jCb0zkOx3a0uI4SXSznNc3Va2ZbsV
VzdBWlnmY0hlVniZrAtNrkEVthqSsFEzuejwT3WTfU+nQZlntggp1HefjvcTpZI4yFslCM30b+fL
cy6j6TNrdoulwVf2xGrmRn435msXAVopZFesYCOLNQfZ57ZdCs3cLZA/RfNVLWhhqkTTCzRtEbuM
fyQZtRjycsrdWjzFDqSm/lu4ZGmZXjhi7MTvskhFCDw70QAweAmq7Vm6AySnheDflnKE3dOPpHvT
Q48As/k4zrUSFcCXeNr++3htzJfGiYv+r95r9fRtheVofmoLpy1+N5ns4e4MS6LvUlElDYLVEO2L
q6FOkyvNSe2U5Fg6Ls9zXPYkyMshalNnb8gEIi4Q2XFSHhk2t73V8k0tITXj3H0ivGPIa5teSu23
6uh9+prxIEQNu6ItCkAsK1M4wZiLFDX9fqzm8Aoh9aKHjzKU0xfoqTbtklWfhmFQkCTP4JH0qv06
S7NNPwPLFuZFrlRIgJC5VNZLky8D0GCzmWbHumibNVpNKEMpiDs/13IlnYsW7MB06AtKrRB8n8lW
A1tIXJppC9WowlsWqEZBFYfw3qph1cvfeV3aBurbKAV+azqes/CA2qoWn6iXrcJPfaKAhTSD3iU8
VIBKBYVNZcmzPkQaTa3mCovuS22DkwpUhHTEbu60pvcHx8pTuPfo0BSBMMWgvlnh4nTfawBE8eAT
ZCqHL12VEnT1xjLN25inbKj0i9g0+vnBTuY+4xURrUNDvjLVBMrAudEO6zd7dvIIarY7NmIfcuTH
/HJj3cf3TjzU4+jRNuMi8Q38Cu5Pn0fTkiIRih+FGuliz9W31qFjn3cXQs7907qYE8CKBIVRce92
ZpT/graSGZFfCAF9OVinNjVcMv6aNXyp7Fiz/hjrKqOMoDQsLc2PIyBGKFy7Y6t3EBOaqgV+oSoQ
JB6K9bl6TMMFYediqG13PSyRVZYvrpVpaeZRLxGj4FwBkJgQypajoXn9ILP1rhlcyiAPolMLvAsj
LVsLDGPUm0PrJe5qhH+6tjQstnJod7QtiGXRtWcXRG1Hz7qc13b0oxRkyksdq1W/moxarl9l2Q7R
F1MBUH+ku3XOA0uFYvJpi1gdz9X6sAzGKlm02wJJJxr+CcavT7mgeqQPqsFmcNDOzs0Cv1g+9ak7
rHs3rLBAAAWGLgYIH1Z6JC6aJSfz6pWNXJaXUsKfj2FWLMg0eE6mrZSIlKkoW+3abI2iVv6WAlda
EPci7oCbxC5hQG81MnIBwMPo5ATMPRbD+tuKBVmsIIw7qoA8vVq0Su4pESpdOuZ0sS66l2prOb1Q
YSmQxaerHPlow9hIqh46P5Qle0vlRtkPq2lnMFtOpMH5tOMa8QS6dpZQpd7aUyIzeBhYa/hVpGDh
0E03oMgN/lYP0XVXDqBV2X/KKs3K28u2z+N6OLQzrcGoVvMocOygNu3QuinN1C4GtIugvsSXPdY6
pUZaVz1IGjRsLN+QAtSHnwyTWxuXKzrf9fQVYNwyDA9lZjaZguihnEn/2oYVbx+8OyAC6ZaThGw9
9+s8X8OtXztjV0ernLxJLYO+67oFWaBAiSlt74q0WZqLBj0PuDV60VdZimqvManfbmGQ89j3KZjC
vk4m51rXsk777iRGVz0WDh35VP1RrEThIY2k1W8D+eTQM0a8BX+ak3G81myUCx8XHsjDk9ZXbX7I
88g2rjsXPSof86X9dHroERC+FgS4wzU/TIhdIxKB+Lru2dEU3dqhEX9G3b3YG7nKPpNXq8n3FI7q
rEc3sYpsR7iphelE0ruKP9v1ONG8W5uQjJ8Nk9j3L+aUmM+9nXaEBQYh1IFfi5QDMtfIpVOHkJsH
yq21/LpbytAKoPsO0s9SZTTP5mC4QgNaUzT1jbAylT8YWQI+UucGDu8amczLDfaufl6lvsTA0lQT
/nLWxC3u00y4zn3faKt6phaoqfZdJRIHleN6XA74qkvvjQB9F7lrRBH+qVSnt3eUrSbFfgbupH6y
ZSv2HArVTXLf2kZZ/lahTG0aC1vWAbDO2Jp/EjkSnfZE1RrsavaINt9bZkF6SpRLb38pl7VZr2KR
gnqjOBWd9acwcnutvJBTZ3fOXrPaaNYvZh4KCMyviGi3f0FyT9ofyGNNCeMbBN0g/K4H+PXTaOd5
MOmgL2d7DejQGDsQUn0VRbOnVJwAfoLRuFWltrHZQB6wFxTP/zhDoWm5V7lNR7cswLle/WhkqtVP
TiIL6FR2xUaP4bOo1Tb8rFpMIBBorhd9iSF15/bgumNODzp5j+Y2EdZkwmSKkQxyqxl7TulBN7wg
Z26DJ7RnNJ8NBPh1P6MOhBpLvQKibc1VQlmRliXSfZojEqdP4SSK31FZpy7RynzMiAbX+pMuiJj5
JnvR9J0maotf3bC6DxR4cWMr5M3ne7uc5ouI8xXeZLEJTxbr0zy7OonfjW6cvXQU9TzkCOz/Bivb
Fxc1RND7eprsexpPo/6/a+ElcnVwpQZM9qsSoMTwBU8BJJcVW6o4NCviFgcETUKQck4Iw9asVGtd
rB36+h7lvsVTpTt8rGUV6Ncv2oacCGMNKDuKBz6FeMgRWE2ep/sULu8Nr5sFSf4iX38kgvv7su6N
RoLb7iZKsPu+2LWQ7PeQx3W5l1oZHXh8oBpSL1kNsYW6oDiowQBpPpQ7ONRkL4bDxPX2YlKLmftN
yB3jW9nIR0mWHGWgkarW3l/aacguO0BDC1gPl9ox1OJUhILQPCGpD3lkvoqQvVi8NAUamBVtPyNZ
M7nQSgXXEAL1DOUPlZFR86EPIElbvbJFYM7GrFNkF8UPmDvjW2dW5egZi+q+ytSJvlrRHP6Nyezc
wz4rZlZECG0fJxV5JM1pNc5DlarJU26Hs4pwTG3f1GExZ/dVtZbdwZBdWl/OFT06+8HsjflrRqd5
E8jGEYmXWh3Qs6xia9qdKuQuXFyt8lP+n8/bdyASviC97vdhaMCUNtAfC+SKL0Jd4lJwiaROAbSp
HIwfarIKwBLVChLSYaE8unJ685CItaGrfE3S7xWfJvGTKRd7k85vi9+2pKTIsuqSsr8iM3weO8U+
lTn/ShgWHzzKIKF5ZqpHTy1S7eGFjADYeg6eCiUYqasqX8Fn/JzlINz2jgHq3lPdYPd7E2wPKX21
Zsqr4HYswKSo7PWEpcewCJFLsHYAAOuHyekK60uRRSmkTFvAAytmB5xHFjfzfGs5kN2COjJV5JfR
5OhBxfesPwHxMy7gaRXWZWXmSMQXs5B4lw7IB8+kM2j0eqfHmHVrIvN9WYzis0FpVfVTr0ATCBeb
6TU2VBIAkQ1/rJk5KtuNYGjyS6DzVkSleOlcqzx15AEf14Vhlqsy+5MBa5v+2AivPBd5zX2SxkkC
6r1Tqt33a6QxFx00BN4SRORyotzjKpxb68mwls69KkP6APzYHKOH1YlKzaupvL+exxDncpwmnLxx
rZUR2JWMZh/hKbWxnOfkbmkM43snVXyT5FUhvV4zox5jqNLEL8MRwzituvzaGtryXVRZqDyBnJf+
YAywmjyLEofiOWsb2JdB1vVD+YljCaGVenhuPjtMNHEX49c+roNA2kWrjOS60q1B+RXK3zj8WZVB
34xi17zgU1njfh1iCNMp/sPDSLtJugvnpA+9iBx1fJFMorH3GaU6GUwnFz5V2IeEg1cRFvHGfNCf
5SS2gii6OdM9Qchup8yRatBwjsPDaoyA/yYrioqDwJ+u4R+ZsNhcJ0t8iHnYLjIbQGlBPqi6uGjp
d70j9mbkAfmjUb9snF6nQ0zwZuF82YkYDwicz+lFKd22vsZX4dWW8VlS5P0Uf46WDiDlulnSDk8D
S/yNtH7xx9DX6HdcV9Nv5F/iH1OU5TelRW3e3uSVfremQ/ZYhgLioMaGeoYWq3UHLTPLxzYTGjaz
AGG0d2Y7xynQQiUCC4fCPNj6rGeXZl50j+TZrWj1ee/zelv70nxo6bFbdnQg1ZAQU5u7QHBr+ZTx
oo8V5tJNcAZLHqgjQLg7svKIU6w0M6k9NfpauxdO68xf01LBo+5lhjvcj5qzW/ORe8jrkhJ+XY1e
XeLZQsQvaUTnvEfRmlY8phCFu2AsmtA8YIqrW4ooQlp8zdWm7WZQtifXFK0ACinUX6015r9aL9Tf
Tlq8bEcAsos/aINF0tLtuM8osMsT3iGFsQstnufUvWyCkbNeND+maaLTJYrNAiSoWs1fJEt4A/UK
5M3ai/arGzrVzwK0sHll0p1+0DXbBS5su22DFgdR4D2dKwCYUyuk9iQGafY0VuHIcanW6Ltd1tMn
e5XhD9Uv4n4wjeFeCTVl8JVak/LJHtqj52yMj12Sps1+kkWX7JQOwc0DKrjcTk0+a2Asp/mngyQp
IB6x9L9SE50ElF7ghQZwQJ1DrrWjRuAmWn90GtBobk63BIeddebPaZLgvdWyVD9qjMe6cwY3vTVS
Q/trDMX0aRTEwfdm09k/xihPH2NAPjktjXl3NdgRLpJFMmX0Fmp8xoucIlwQd1NS/J0bTfwESZQa
2Ldl+ZJUPbIsXbXm8ec0aSRp02Is/+h51y7+tKgs2y1C5jmVm/lwLYq5BiRZLs3fyJbh98Wso/uB
K/zOzuP+Je4twHIjq/bLafr2ei4aHV+/5Jt7aLDMup9nAj8wz+OtbVd2lC1ocslhEcTx8Em1PMOB
dmU9r6ol3p4JrpXc6UYxw+nQEouIvI6i0X7slnEASJtYzoHMpf5i95llo0/Sic+ytTjuBm2XDoEq
3vDBTFt760lndniVUkngkm0Si9pNoDMdTvJcXa3kfOV+At687oymJ+3Zy74/OClr7am+ALhVDQYc
qqFz2GThKOXnsHHjJyov8sfJGIgD8fAbQEnVqgHWhwIDtD/bnR/gzFt/4K3ktwBxgFxCBoLHqVyc
mH07Fy7cciCHhMtDPbrUGyfv9/Os1CN3epUEo5WU1ykd3v1lW+X292o0xe2citXa624cg2FV63Dl
RK16iAFXQrjsMnoMiLFYob/ETbNz9dnJLhpdlqCyZC1/gwGCxNmXYX4t1xbG2DTUvd9anV0iebSI
yVv4MoeCVOS0H8d4fQ4jCFg3WAurABubGeBt3H4CO1xDTNHqiMddyORZnUUtzzy6zUcrM6MvWUuj
r5f0jQUKWuADBEa2aH/zJC2uaffbTDjRK3vfjknt+HTR9HeggUfEe9F2YAHWyfZX2rI+o+tmzn5c
r3bpja6wm12E225teCi4ouPENBVNEGhBFpPjeJxn+YsMX/hVq2X3TVJO/500wXId5UM6+32cq29Q
vKrfRALzu3aoi5+ptZqXFdNsfbLkPH9nskSoZVDzTx3cpMJLs+xyl3GHhR0lIHHuAMyOhqfDyGRl
sRnEQQyre8gR9+Cxb1AVgfV0mjtYyNnkIeSb6tf1Iqzv49JZt46dtj/yJJPfTIcUGqDIvP8JzgY6
zJwT//S7orLBbVppbnjt0Lk/yDDjJA+xim5WoN+tt7CIt8A8tITWqnm4qYcIJ0XTBz1YQieHxowy
gQ3MqEpeBKVZANptye8NfQ18aKNXB1mnIZjRsZ15AtFWyuN/TarmEBZiugWLDhjEJhULhjI2nMjv
4soddnhNEBVlt6bPlOmHd8ZgT6NX8D5a4QJuXlsjx+qitNEk9Mbadio/MmnYv3Lbpf1hjIt8hKIr
sd1iLe+rsne/WZGpL5cqi7LHuk+rXz0l1rfIR1TLPrETNXsVKhjP2kwg1TO4gWn+Txr9IR9LroAw
RjoTE2s793OpOd8Gs+YpRxWxfIpHSGn+VC10/dhtNudXvZaa13nHIxnf16yGwCx18Zy4FdJ0vBlC
HqSuRMypw2u5KVYIK14tc7i+HHH7pxBTHu3iZkL8CHgW11SUZZ9Lk/cEcSByyoe8CSEUrwglHEKh
9Eu3y5w/USHLK+rX8WLyERdD7935kciyA3KzDMPJn13hxoFr1RTQ5wTEkMukb/42Idn0a8p7BbK1
r4y9ZY949GWfrlDI27Z70ZpJ3dkU91FrXyJJ4mVWkbe+Qv/xmlRmBbW7hfMbFVlf+3VfGjmirCO+
F9zcxvR6Myq+gFdyJh8Wsbn6vdTnG+lGi+Iq7JMHFyVexyvqPnH2pjvoe75xveK50epcGJ14obiI
dnea3o0usHKru8npjpsuMrJEj46Y2vgK5Uguxxi3OvawReJCxdo8HrSodpygtVy61K0IIyMJll2F
er5+7vq8Ubt1jrPrpVxaiweYtZieEksHxdHmVishhCdBPrTlReKQKAIyZcXPVlivPxo1a03AN8xu
hrk39EBNHZs7z8LiWy+y+qcqcgmGDw/lF0mG5TZ1pj4OeDOXn/p5EfmdhhRDHz2omiBwMFdmD5kn
HJL2RTfBlyEMPMjhkwyNyA7c0m2Wn9kqtM4rs55TINyer6DhqvMy7MzMPGwFALQ4J636ZVtJW+6a
tlunlykc9C8uicOLZdRiDs46QrovJvWrGKo83rt6WT4hni6/DZVIW38yRfGiJdy6nsaL++sq/o+z
M2uOFMmW8C/CjIBgewUyU/teKqleMKkWdgj2gF9/v+z70pUlK1mPjdm8zHQjyFjOcffjXgQYL7lB
uxe9yyoN3GmpdsYwBf5OT4nKz3qw7iG0Gim2q7QKqFnIplePrhyAF4W2cAawAbCrOCfrSofYlbZ6
5/tFWwJz2PVjqTFOwD59a4xQ95l+HWVBGWp5ovF2dcUfE7dzx6O133lDbG6rvqZ47uhl12rtohpE
L98xnV+TUw8n9Gass+un36vtCCmsZtfd+4Xh+zsLux6KjaVbl2jLnQZkiohBMzJWTbwW6FyvohZO
+5e1euY/ecR1bp05waK+dcmE02niTd0x6G6jrVk9ewLpIa1MXQzSMipsOm0bdAhzPVDiXmV11Gyb
czcVS3k1m8bSxJqM7TxKN2R7UaZ7jOSzflTL3rKoMVDApMiAa1X3JDQy3PdQ9JNl8n+f2xthF9Rt
a7GZNZm27SojMkPd+7pCNRDqdVIgbmXt3WBLZ3vhqNzpBwPxegoBQ0wVu/zMKq57IwOwUkF6N68Y
44QAJaV5mFHtLrGjcegEhw4IZe1AIq6rJBkeIFVqevu1bcTx+CayWcuJYxp/Nf7xnGo6NBIxP1mb
DG5VrUd9QK5f3A1NKqzYwSPifgwwcMTTm2C+qHEXC7pKZBOVgDkQWbefAiCj5zorUjQeRTqLqG2b
fLsuZUmr5nAN1qE/To7eqc3AvNOotqW6zHtfnPVKjXOo4P+fMlbViLKm8glRZ0o75TDO2VA5Wpk0
1Mi9aERdJz1Mqe1vMebECiozKcY09DEeTyJ3SvSbbKrRPGR0qedgqvZt6y3ur8wOSIKsl3Qk8ZsF
5IVOVW3mvtzSciOM2JqfFseojVCIfB3wxpCVBwmTe3WkaoXge8UbS/uILuxtAeZFD1veLHioORE8
7dJR7S/+NSRR/yVBImdC+AOF4Ge7bKB+YoQIyJduI8IuGdCPipy7qSL2993I8g1QUgblUwJDT0a0
ZwRrZNAf3AW6oHJiuqjPQtMkqDx016o8T2yLud5RQ8uEDs4MTexRufbRBMdX80tuLQ2Alk4fOYWS
j0Ev6KsFQ5cPUD4CCKMTE4XQNJXhWBJZzS4Y1d2UU/ISaN+V53WZUWPMqTF38bxk87uVrGZFvbeQ
w0cUpTi3xsR46gk2v0f7u9WhMyYBCKvZ9P2uhu273loHACxLnfHLPyQDubuB+mlNvb41SCZ/NpK2
q3ZB3xU/CXLnOlWz3t6X1ehv7bXJfnYtFh40B3Zyq9bG5QhKWut5riSevTPo05lntdb3hKS/r7wq
awxedJviSTf9N68xAOa3bcZxa/KzipFkrFzwayucHfecvIVBGx5oVQk9t1NnfUEkbXxrYCa4yIJM
D2E1CaO4xrEUPikdu/lRrX62ovffiD5Qltf/7E08W6jW3Z8GRo5mRDPq31jWUoD09nr4Yuiayjob
J/O6Ko4njc6y5L7h+hyjZRTzJeQI07cImT0jTPJBuNfa2aQLNVNX91qs1Ls8srm1tOFibThz3/ne
zGHVe6750PlN0V0OiWdpCKZ6duLUq4ApsdH2rbOpk1hlOTisOPEomvUXX+h4WFFqlpECTn0WSwZY
Wk50W6EjgT1SrEmcMy5BAa5dJxDh1la39+XRaWAfNNZ6xbFnE0SKB9Eaur7R/kqMWsqo0VlHKzzb
7UOhg2GJ4MvzYR/IBtMX8ivFPXHHhRm5qHzuBsr/nuPAzyCfGB+ZmIzXZk+RnWoc4JNazWHJWcd4
0px767lkIvCn7xSFDGsxyTpikawv81QYT6ko+hwquO/fmjIBrZ0JkysJdpzVnYs96feem+cWpFnc
4dnbWncdWvgEyK4uid84MsS6aET/NQH5Mw+FvU53tSmG+jJxx20LO7aXu2cYEf6vMI6mx0e/4V09
DNTytp8HOWqewSDycraz96YEm2WIsqehNfqyhCZSZXZnMQ077fpx7ndpMkDxa6R8fN/VoqjoK9O9
J6Oz7PjUKbVCixr03SwhpnfNwFEcrYVmxfqt6f0abXN9IJt1Hi6V73LlrMzciMibHf0GDu7JaECE
fHCxviVtXCKPP15zeGIq1dqUf20KbocNjZVEwLrbS6Fn8bqWlS/C2SI0m6H39qdL3rWOMHrGcJVI
1+7rVHmzF1ZmDYfvpF53Xg8G/2ZS7DtKWulVTtSVvvML3sOB7UBFcCSLa2auGjnQZmEcb34HOwEW
bzjU5qiEPrSu1r42v1SG7CwCnjcnJyC78o84cgIZ72XgvzFecu1Dudjru0bJ9coLkdJCs1E1O4/p
EDeS3TyMhwX/9AsAH3MJW5bQI9VSU8WpnRjE1vqbYR/Ia7VfTafJn1GpZt8msNlX7DxFdoCnrp+7
Ind+9lub6ZCixwTzh5t7V20nr3Xgd0u/c+ZAfEc4rrbQSgpMAEijkOW5WVbL14b4LufCykgBjkfU
ICxkBjt/sR91B3rYwRPnc7VS4qG86XZuaWRqN/S5vBxwm4Bu0o38mdg1SIBo/STO+sVd9l6+oSbM
J8c06BhaY0ivUxKPeWeYASPSrNd1306TXUU1v91FI1oTLpmBzJ+lWsZ71WwUtUYyJE60AlfbO6dx
dBEps7LNyy2p+oT46s55NSwNI9SkBOnuCxrYB680hIoCxzDW87zPrCfksDgDmCKjNvBaPFzaUYDO
pMc6IEyTRN1Wja0qDveleTR66DFuaRI/wk0o794c3DndL8ZYf/MU1VGUN4DVYWWkDveZVamnsdPO
D2YuwGeacmq9sB8bhi9eZCJLcW2vq7VdlT1hEaSsJqBNc+p4t2h1VRn73MMbVLvfcSgZzsR43Yw7
xD4lwKU6JFXnFZcWxwfIc9aNYkdWZf5UlOkK3OMsRr5r0SVJ4DwLWFmN7hZZ64R6WJRb+cxcl1uH
NX4WKf94v8VuY21jyBUJxzFx0/wcMNGVMYyPuHCXOinxsAzcC7f0DQ2gv+jHjE/5rLaNIWNdBDnp
1CVnXzRnVoblcNN2ag8klN4NBD3XTHi44tkws+kr8x5sv2ZKEKCstdJDnEl/kFFqKKQYMvGt86Fg
/72hE+CAlF4D0WXZHLYlZRabs7F6FYociAFzE8SR+CYONLG5241kA9XCPlQjvm/cBl6yk5omIpTl
GuybeTSKK2ddCB/3tanzMJ1xJoqqBkD1zF9d56dyuuxrw5GS8RG86bwVlESxjwZKPmxlNV2t0mzz
K6oz92pRptccnLmZ88hxakQ1VA6gNULMoo/r2TIAYLaUxZM5Tvs6rxMv0tl5el/TdH3V9ASM+Bgt
Bgebr5IvpZ+qlWnKzfMigH9oAKje/lIpypR9DaZeRpVa+4nxWbu/EdPSfjcqw8kvSYp3zpi+nr67
c+XsTCubuhugezivkaHIlUOpc38Fc53/WOFWf1agr89SuUgnEoWjT2SXKdXb2FGax/ms5O2I3AOF
GBwsPkrzqqEcZllGq4UNOaabS//mFS2H4JSBlnOTjF4fFWU+8FMsHkt/JHtchk02yOcA6dFbRr75
s9l5/hTWVqPfGkyiRVxks3FPPbGhUOn44z2//iLl1D+XujWDkLNaFMxAoTtBOSZ7ipY1VTmWR26z
0bttwxjmGMAANeAgD8ylvN4PxaTlmyNG+cU2veleGjSo4eDPw3fLTBvqEZogFSfQmuc1L0hJl0z2
ZU5J6kZVPg8tmhV8qzH7tDGmnRUiC7Z+rQ7chdm7JxdnxF563Wx8nrrcjaXheHmc8AFFhCzXY68m
rIMot+wc2TKeYfDnCsFWeDyTGVrhB5ZhT6zUVeMDd8LIleoZg6nqR6nnvkWFv1W3TUXluVsJqYbW
gt6t46CYpd7rAlq7027dRatXSt4sYUp0tyVcMHDjvv6mSrN8oyFgjjuvje3JEqvJ1IrRLU8yXYsH
a50FoJFYYOG4PloVodeAma78sb2dx6S7qaVlf+kbOv17YCdbRh3Kq28rk3WvabvWj4NbUmKjAC/Q
hOWJ/Zw5a8sE/prbNwY0d3bWNmn3ls3tUYFID1KGCzZu42Eym9II5yngvjDWqYBOgkx8cl1ELUWG
zWW4dM34c2bg4ptLC5pSb9jsT5sigWoCjivYte6Sj1E3bOkXMQrERApG55iqkUFXOO3Cd85r7KfD
abLEvbYXfV8TTqaALmXxhqKOJmQd5x8aZXEdZsNxFQ+DzNuzTZXNSwshzIIOKp1HBsCAGcIdZOSg
V8Bw+HyW2XU2qsaLemn13MML/9C+y+SUEe+RAY5XprFWZ7JOEA4NqR7v0yFBYlEchfahlEu2okeb
jBd68+rWdoC6+fKFcav6Mb1jnAbz3EQ08twSIxhwf5QoseEcB4PIsp382ANUewZUVK9muljOzjMr
cNm5z8UNmsnGjZgrAbiiX3NhpQvhrRHnLOINSq/mfp2IiImNzuYHz0ao5JgtwJRHimLvxchspWM7
W82zxYB+5wxP9ZuvnOTJoYrhO7nG9C7sDZYfB8+cmBnhrDTqxpI9iyR3kgssWZfbpsMxZs9W4GBD
msdd2TpkIcPAzl1K5W734E21crkq1ra/MiRnS+iN6VjGYyW7jWT1Nbll3mJ+mC1/fJ/lKPszgWfI
ZVNBxVO5tQm0pHTewPEWjj+vT89amwl7sNi8PZhLh7JHS0Nd8qoD0gbPyrJoZeTqZ8764Ql4uO8H
s3Z/KZlV7s7o5+bteDzQpcF54OVNJXHuJbrG1hC+9LXzF8G8Q2anDTeU4QPPgFHcVD3DBchj3ORm
8yoS/TaAOLQI2dbOcZC0qaIkkvnF5jQg2CpBpw6Agfpj3xlreVMGLZdn3dWLxfLp7YvSgXPC88Zs
K3oot3wwR118X9rN+5ahB0eQmdnm12HraIqcCtcdqTPUNqllMmOYTmZCWe7O9ldWYXGFFP+7Toaq
i+xGUe15OfW5t/kWjpBNZZ4VlkLPpDdITg7sost2hU/JHs4GnWhYQNchNgoW6xxRTubvcLojm8lt
DPutQQzHaWVzDRfNbJ5lQ8eWAPgP7gZL2XcKBLqJk8VeXjuLW5PFJ5d3qyFuKCzKwr2cB7RfYRO0
+fOyQpeBSS3ONTPYCysccWW2mxD29XhDKUk375WwGG4vzAt+uB6tRqmNpzLQKUK2owCxdUgcOszd
nHPgJs1rzxDpy2IP7U1j5to+Kypl7htDj/LA4dqVkTe2YyZRTQAJEgcEnlDNF2UD/ymOTCKaOj/0
mCidz3Tg1PANde4OnEAWYC9BKQw64JUPvT3bJfuJHyHp0TGNjgvxMfvXhNyTaDbYwOPXDJWBHjS6
dD2yZXr0ucASoBXcG9m4m5VX2XuSgoC0i8nuX9rCWn4uDXcQjlwwznExrt2jFwijukLom18WnBZ1
5C3HrgqOmT8CuUyehh611ws+pMYlU4vQ2N62FG8yk8tPOD6e2pdDGcTgVpV/28saQJiEw41+AP9b
WNfGd/qvzMEp5zJz2vwLooNxpOCa1YRkJjfQjGhGWcqoVyiwzlIgteGKcdrhekZoPkU+cNd2RkKi
yrNbuFZtPaGw2N4pvGb08NqTyfA8piWjILseCy7v3IDKf8Ple3nRqa2nA5y838YBXTEai8nAHZL+
GnA79TbjNcASDdsu3w1usqkMMtRgmU9x3baPAzQ+wiozN98N5BFNvOWlk+wQhwRIo2hN61gOaIRg
uo8bQE4rZoVW489d5HOnuFTYHkozmL7gaWw7/36b7MWErNx4TSaUuwNK2+V6m4cN+G3jZIghRqaH
FNH0BD8kyg5M0y+fc+wR7Hhq2x7XH1SAFJllvYIVDw5HTi9Kmn4fYYhAMjaOI7oUIyuhGAyWDfwt
No6l2rzkrANbzjEposCNWtOCMoSCa9w9tmMKbyas1Pw9yH3J3WRbUHMSGTmecf1Gu9z0swVpZRvp
I8XjMu8yHFQvMJMRICxmYxg0xwPLd9EmrgpdUa9JWK4c7/CIAD7nuILTTCM48dB2bYV4c0qrZH64
wUYTt9W51HFtz/JHtjWcgUZOGk1o2DUYbVCgAQ4nDuuHvuqqLwgTbbWjq9fPc5rV2blB4Q23kSv7
3kstHLa0UKzI0W1GAWsoxPVCcfPWFbP/iF1wgPiItKJkVwUbI52bbY03vZ9b37LW8py4KLR5vjlp
q277oO3vl7VxTLQbPgr29lja14ld9pE0J1RhVOQGk9eNO3xtsoo+t8AWlEMeEWcSg4zLe44DOCRm
zJDk2k1lGIjfjOmOY2qbI7so0TiqAkejpfvnHpBjMIet2Y7XHI3wxOiIkhcmMaqzFWdVHSN4gB5E
5tO9rszHDXGH4K27IDfF/JXqxrcPpgHGFwETCK4S0yVBksPF8HdisWk/cT8ff9SpNSwU1GX6jMfu
fL9m/cwNo9z0rRvX9VfqIbPbl31Qvgdc0v3OZWPBRHSF32FBU3joQldKzogVD9ktM4N9wxQDhR+t
d/kdjL55a5WXL6HAGv4ZFheMZhnG9bptl+AN7xfUPDDGTgcLsBVIlm3D/1EV9fae01vxVqJC0zbV
3iyjIi+c8UjnOXNk5l71LcfbleAesTFuL0HqYD3z40zHMAeIRZt2qxGfmCY/fgptdzEsqzWGpmct
DvtAGhkqoyLtd74KkF1ztxCp5KdySyMI2e6G5DFzjT3TNa+ctCFsIBdL1R6oH8uvXcupTBGH9Giy
FEc/gsf6O3LT4o651hGdYW7Vxg5FeHI3cj5lEWW+oE3L2+nRQiv+RcHdPDkuPILkdryq28p+KCpb
NvddsUxY7QT5vJ5Z/qwfh2wYsEHdehsbIFWNyWFt7eJhUvYA8rSsDK2s5gbaSO2Caepm+aW/o0sy
3F0uW9pFPXRuH1sju2aXjrnmfAyWvjlvpLYmxnEX6Qdgqw7ng2OP/M8Z4zzfVb4pI8JrrcXRoBBr
8e63CCcOWGTMyfVMj4Ogi6T6B41u7qekNeCnFkczlyYFa09khpxsRQGDvGE0q/el18lTQqX/A1Oo
I8y66kVyEFAD7hjFsV+ZB0HpUTMe9Nrlmou8H0Vw6KqlhGVlQqg+0+g7H+hVFMHGhTUgn3cYDlrE
1oloqJhEDEvLqioUJoAkcZIwJkMd6Xl3YNNUmw5TAZdFj/wuzomY9CEPJq4nxDX2s7V2+bv2UfZG
VeVR5TL913dRZ/rJXVNIdEZU/hS50K5ZuW/t2n00agshz4RpyN1giHGLOj+ZlpDxN9RMyjPbp9LL
12/+5IpHF0LL3IlkM404CwLICbKh0jwq+5rStDLs5l74o/9AemP7ahqDg2CpbVMr4jwEPiQdrrli
JM1omGvu7Tf85BF8Isetz3sGr+adwPd9jPh7zKeEmeeLbVtaNCIAqD+GMk9fLdA0FLWdrnOYWJZY
aNm1saIUnI+6SwRuiAOQwH9NmjWTMYqkDRre89UBhT3/pI22ruXeg32jOEaSH042Pmm7tB+9m7Fw
DM1RXQkH7K8oXnpV5k9BUgZ30IYgLkuSbMYR4NJt6LsGoy06l5T7KyfbG0UDrYaFyjIcW4YdQgar
knc3A6rYD0FXyHhFCxGg8xrXC7m5NV4X5vGGKcyuyndyzoBlKxQd9k7Uvnd77DsdDpVpOx/aIe2j
ZJrB9vBvsq6GeZNf0pJTLMTgMieBiLZk7/eKcgbz5v7XwsDfVd7VoxXPvQlfnvtMFfClWZCRM3Zp
Fc7barwwgMhvrFcs0f18E0+29rBq6dBdWkBjlGjhUrYWgzdlE9yPZbI5Ic16RtGQCMGGMC3jy5Lb
25cknyeBIPyIM2MGN73JYrC7aFvAYaKNBIrk6Cu4QriBGd3Vq0oN5LO01eFqe+KacbH+xg9SBMee
qKnsU+mNhEUFatGc9NDzkM5QvZsul2SPUFSmZ5UYgnujyXDRCAIY+0t7XmAzoMOHOOHYHxix4K4/
twoZGOEwkqU8Nr1BLzpCu+9oVpuCMcSibe+tVSALQDM2MESTmPBdzMhNu05nq4p7UwsZ+Rsj0JE2
p+ltthdj2S1TL4p9kAUleyoLXCotBKgb8rk0LWIBJJj/0CnAzG7aDDFHdcsAPIXZWiK5CDorv8B/
LKivlzn375y8rLrYnreKMa0Wjd0tIz+Q2hNzCnyMzq5/iLIRw37NtkTHqway2qcZhXEs+Ip9vHGI
U1sUsFR82EoZAlTISh7yzqOW6Ii+MBB6zhQhK3v1Z9VoAtVz5j4e2nHF4eUYA3BNIML4gmZWQkK2
g3vdOfDOkb2tCmmxrwq8GGUiUN5ycoUGRMqNSASSFw2SihJvQZYdV8wP/WgTtX5pK1HcSlTp5lEw
CHYMGuvRiLbql5/MNH/gumCFoIdUXIUDYTN6lfmNim8ZI1qUhhJ07v1boexOHBLpb99SYzGvGTGd
zUuGyewfiyPsIzhTIc8kSyg9BxjONvhRs7lluMAWaPjtKYNmJ+AgQgTEjvJ0Yd5nhB6UUStNfrDZ
NJ2naeihlbvJhd4tzSE4X410XA4Lv/fjxg2uzyRoxnkBenI/2jMYEh5n0xWCCG7JFvXJDdUB10Vl
Du0cbgMgxsHPux4Ay2Ka4BFMsqIEaWcLvVRT+vdu3SKG5bpJb7sKJXE485W/olCfb4+NHlIcs2Ie
zDDa4Y45yeR7qUCQo9nWdBhS+xUyESJVXoNsZTOnKls99FkVcEVdYKy7ww1Pfq8A23CGtVT2lMlm
pPM1g+4VnyG3AmRrqu+p6HpUEEkJpMQ0d6XQpDfqSbQoADhk0V9IB8/jMB8IJY/Zxeu3YHW3mTre
RguyANU6qHAoG9FJy+pB5swyRLBQ7rvj9949d9Bg79skhedm6fY7c0x7Svxe2So6ns7r3ioAd3aF
HoGxHX9DGJn59e1Rg7rGme70NZVLM7hnKYz2usuk8Dus5Trjepi5Nc/KtrXPfTARK/QxmKeFb7US
twPDgD/6xNxuXaZFx3BBWDGdjRv42x2zZwnepobX8m0y6bQ7UrxG72ob3Uo90xcYz0YAMAoNpEz0
+W5BlTsuSrxWzSZNakDao+9BWsxGSPuFRjERDE0dVIdq/KtHamgA5RI0DoeEDTSGzjYFhEcAlK9f
UJfO5G0EjC7tbcUsT9hOK1m0f5+4PnoJ/NvcgPAArD+xazAxOQOFPBnursTqBB3CHwhhaX0zpjYJ
p7KbDl656DvDqDB7NZKUn26c4qqcxOHvjz8d+D4+nqxWxvF9bGxhwX6ftWaGtR+RrdQho1e0QxVS
5unMRCVoM92pbuEognBzZHrZ6wpZ8N8ffpoqRsAcT7dME9bRdo/+Kb8/nZww14G6a8Iy4crd9SJh
I9XEAu5KuoocWRMoWspkNvx5TkfFjOiubFCbUMQAeHfu+PLJX3Q6e376F51YrCB4Trq+5udIW8k5
DIUZF2lgRZRKzx2lMAcPXHjPNNquGhcHfy9/PTQNCIC1pEjDVyAH9CTBJ1/q1ALgnz+LEMOj662w
/3AW6zQn9CRpiZs6BW5ldi5F2FGBRpZD67bx37/CqTfE8WlHhw/v6G6KJubEJkUtsiHmHSUIcmD/
XeaejTyOcSnKQu3od4J+rU9MdD5ahljuCdc5rkHhnFhfIJAc2nKAh2cc0LpzkZlQ5gq0uKOpz1HP
BQfVMLvd2u5/i384Rhy6KI3d4wrk+eJkBfotE4joX6D7MMJj5Ar4N1dfasldcA4SBLX990/754v+
/ryT9bW6BoMpSjF42JgLHe2yXq889xI9ho1WvBvjzu+6h8Cp0v3fn/znyubJmM84mBp75FEd/7J/
+ZoNq9OKXLKySUgyL1K0rVy8qv2PXi3/fE9CAlk2TGQA4vz+FB6d20HHjrYXMV44R+mbX4sLSPnl
0UNv/cm6+XNf4L7N8QF7DCHIr/n743wZJEFtsFL7kdtsBBqOQBy/Mlwjzv7++f7cExKfDY80cuge
/H2Pn/dfn49Rrr7XOXdD0lndORUMs1iMD+cRAk+mknvg3E9i1z98oo0RExPwjCacuhcKOuyuntjz
KjOW78kK0BWMxRFJ7LPyDrdG/xOfkY9WCNEJPoMQPvZPp+7iC4kQEuaW07if6FeCTQ0qVt4wN//D
UiSCCE94ISW/2sm3zBGTU1HwLbfO69A6jwGaI9198pSPvh925QLxFCkoaOJ//8UWD51umfGUEYWA
y2hhsJ0VmdXvNBgrDD5Y2N+XyEeLMTAD1AOUZZxmJzvMbXsnXf3jEhFzcL80GINEOk09YzdVFDWf
nCSnJkXHnRbYnslXlLhGnMaUtMFUUQMzedyLtH7LIfTQh5ZIVzZ15Q/NMZLYGOfnv7/iB8cXFwMm
ZIKzkuA36/dvuiX+ZjuIREM8BZjoFF5yGFbwVrsu9l2V+KAQtjxIG8HjJ6/7wa+JCSxsM55MHC7y
pFCZrbzN/I6dPiST/2oxeF1wF4v5jLCyaZ8yH737+6t+sBuOBRnRLLbgSjo9WoYlGNHYVXBZyENj
B2fL/WTYn6WSf/ArehaObq7ApQjr55PXwq4mLZrjnkusUmhU7+VQHOxhEOZeNCZq5Lww11uB/jf7
5ED78MlcBIywERaIX/rvP2WC7l+PpIGFhT/RRzMMk8TJwN4AJBnEO2c7YteFUc7kkwd/sE14nkl1
gdk1+rbjH/avk7Rn5N1jwpQPWyp9MTTmvMMJ1rgPQFA+OdE+eEfs/2wCTNgqx7jw3x/VVaa1LU7N
dD6zf7HRIy3TTs/gbQ6BdK+QKb+UIvjMr/iDFwyO3vDkBzkgKObJb8rANB7MM5skFxjomD1yJEZb
kkNqMqXwnxdpgOYjIGWD2BtMMH9/wYKhc/AkXjDBECgORnRMS+d85vf251Y4Ji6YhKw6OL65p5aA
5uyT4tGRA2NgIHBbLiV6vqyYPynFPnjK0RuP/3B6YqF/cnxOzKvUjRNARntoRJVoHNQ6mfuftzVV
NFvOwkPRMnE/+/2LaTObNeU7IgtEI/Vtj7lOG7e9MX62vz54HQ5mgZu9ySXHSvj9QTBKMm3AT8Nt
wZk0r60+QrD4iePwn6fiP5Gi+GUREU/5c/I2FgXLohtATl63vODwzNddPqD/UJqp/x0T1mp9/a9L
DjNewhqRqDvHaJWTcyNH1g1+QMVs24qWLfPVXq1ax39/ygcv5vmci9LkcnPp837/egv+rWlfdrTi
QQdlWGXeFWEyw973pixSOv0snOfj59ECEGRKfXfqij9b5uR54DpIEIwB/o84UdjVJGXSpjCL9n7S
vf3976/4wQLhFYkx45bB8/+P1ht/fKZW+JBr1uRM7rawC+24/ff1jicPwJhjH0/d4MRoOBhcZtwZ
OginykzufM3A01CU6yfplX/WBUBRDleJx13JSPzJ3k3cDLupo32mTbQdSm1cWZiaWR6R7AeHYPGZ
wS1TDYU3jPXh75/xg1+Ocgu/QIesQgGW8vtKmXMz7zoCS8LWlekLI0DOC6N5cthXLbYdoVsiKdr/
/ZF/XisEU/Apj0wOt+fppZ0tVhMspGiHid1sBwdV1rfKgJG8Miza87uECV4Rtl0Gnvv3B3+wZHxs
PX02oM/+O/WaJfeSAha/wXDGreqmcGQdDkot/7mO5fUCfC8tBq6w/D65v1qlmeX3EX4Fld8cmGtM
MHkzGo+tUFW188kC/WjpcDWDBh6/KKK533+/ySYSC50qfamv8wPeXmjrqtzAlT7ximv8CNdrB9Du
YFNcP/33z+nxGUkb8Vk+znFp/asS8XKw69R1UP8jZroTeD7tWjwVP+lRP1qgnkVPTA3p0Kqe1Mx4
Pikbx3mUyW7phQOChW+2xtUT/W13xpzIcPY/vBWtNEa3tD0c1b+/1YadSsuIIKtTtiqPmXJXLjIv
TLI+WY0fvhhd/rH44L/9k14fZypkoTg04OCSMENAMjCEydAGujora8ccHjYmfz5Dwj546DEkhb6H
j8kVfnIxbBYyZbUxZ7OS2AZHxQjXig6+xdcmrev475/yz0qOxUGH6tCncivYJ2dLvZRM2WKrw0jU
yHBRlG+6q16Y/fI6zYT4ulifdXX/5KL8jgcfI1PorHy+K9XDya+n6yBLXaiJMGDb1bt8Hs3rReMg
FuRjc5b4UEci74ZDhjKSDEADeipMVw9CsMYj75Ol+8F5E2B8wpFuu5ztp+VltqDMJB2qRVvTpzuC
dJHwpTjF//0rf/zO/3rM8Wf41z4s3LGazYT0m2TbtBv209Fci6hI6US1HYy3Tp0Z5+YCv+ZXONaq
Cioa43KfVJ7C/CSn6qP1xS/+/8EKnAwnu7XFTC7xJK+coh2PJGrVn3bflUjCzPRiHujR/v7yH31i
wG/uEm7OY6jb7+8u3Y1sCmwZQ8+xO3zXmCDy1nr55K0+WsgeQeICc3yb3/L41v/6wiiDZaUn+gQs
9LrXpEjhETsrfSN4+7NS4MMXouc6OpSj7TVPPiDuyAgEBAVHT4h4nPQoAiFqsk8Kjg+fwlAJBw/Y
B+f37y/EXFOiLGJTiQlOc3+PTZGcYjotJqD//vt89OWI7+FqBXgHfDgp43uKe5+hVh5kjObeQJke
e+3s3Ssmhh//l0dh/BwcC2sywH9/p3rQwxgY/EhKj+rWT8YMhtNHxouaaCm+/A8PI+0KCI4SW5x2
4djZZLhDU/DOEDD7aRoJvkQhHs9jVe///qiPfitKNC5A7Ji54U/eCw2TdIca6Ma2nfoeKwv/xvVn
/5Oz6vhvOT04MUn2jvAQN8SpF3NTze7/cXZmzXFjRxb+K45+hwf7MjH2A4CqIimSovblBcGWKOz7
jl8/36V6bBaqojB0tNsRCraYuFvevJknz5njhX1XtOAm3R6s6DXOcfwckaHaVz3dPpeHdW5nkOwD
oghaiRrW6vrTOprGc5PSGXxahZcstMc1CSJhxPXRxmKdjo1sic6m4OIjk7Ee26grTtaCqRbd1M0h
Cup3pd3cAJUzr+QmHjYGdsaaDe8y8glovgi42fE+HHtNQm2c8roxSuZNmDvSR6SdaN1R+uUBir5g
I9483R9k1hWEc4gjVDpdV2c5lk0A+1JJUzs19m+Vsszk3NTx/eXlOmsFlUOOMakMap7Ho5KkwZwW
2JlAtMHAqg9hcw+Ec0tT6czciViIQguPA5LO4ucvHC3perqjbHD1xTAPD4oSCMgEXb83ej6aX9Q6
yH69elhsQZJMKmz1VHhWw9LMrInDiCcBDGME67n6My6sV2pUk1jgPaDjlnDoXB7rkFKVIJsoloHn
XanBotvCHUN2WS88oBg0qMms2cZpPl0t/LqB/CZvSkLMdUGwHio6cAYHPF9W97fWkgR3cj9q46u9
Oy0VsoVyuYV3V+2Vd7dz8D4AQFKYMbpyl6f50yKgZo2ZbMlgnQzI1BRe4JbME1lFvXx1qGD6baRe
phFRqef4W15K1S7tolfn57HC05RwQoglMKDj7QcQFLS3Bd1wQxtu7aaFDRXOOI+pdjf0FbC9pHUA
0dEnz+GH6bLerJOdG6dwG7zI8SBUHI+/IOOlIxp+QS81GViZuNGiWz028tfe/1wnQmOLi5mbGdd4
bEaGHr7XRRqPtjDbd7TxqQBkfHX5bIlY++hKIeMp5EJELdwR/zs20sRF23St+b2nR7gqpXdmfJXL
1r5UVBfFGwIcmr7Qa9jYkyfZBWGVZiPSurogDFqtIVhC2Hon8/vU3ziRfZsPO7UMvMxM/GX5enmA
a1PkjmWqD4jkkHGlA3rlPGJ4JRagoXQFm1N4D9tJ4PVjPryR4FvfySZ9amT2ot1lo+sd8myUGj81
TZUQY53aS2AdMsZyilz4O9J39Adku8Webf+ylfXt/NuKTcyraUJYb3XeKEKH0AEztIg2pxFQiSRS
sbAoefSVbwEmzhgTYiH0oVHxRiJj5fWbskSmzBBoxCjA1ljZ77nQuDGnLnjlxmdcR6ZWG98wg8Ba
akzRmzjSxJAHB8hVXhuyCStkftDGIK+GJ1n5xb5XIpD3sDPiZIzDSNWYYtti7S+v0elOoDpLFwR+
imwT+ZHj80XHwZIYJs2JQVxVvGLbCIbF7LWel8rPkZXVKeZBAifAxOMRQtDAhTfrm5wq3y6P5HQD
kI6AmhVxDlFtslarMmVSp4YLVGqIFpk/lQk+h4wGXcErYW1JJT1v3ZduiQADY6QIqJZQX1or1I1w
JOjzQBWLKjosMsSMEs3aVnvbSHl9D/i23Hdm319B/qp6U5yo17DkZhu+8WTteCOjeaKA3rJFD+dq
xHkNw3oeWV+dmA6AGppFbzLTrWjqrBEQHswpFRtTXhuB9gUa4fBbOte5s9Nqzbgp0KpzDq9aPYGI
0XkIUULBEPonK1/RZ9nkROY0uojhRSCXK/sTvCm0kOpJtPHGW43otymiXKRaqWEjZ3i85bXAitOC
4NY1c5q/Wwbo95mkvM5JPFuh9PM8GCQw10iEpSyhkSoiOm0iFQY2OqJvNXnZKtit4Xu/zVBdEOJ7
PFeN1bzBmzNQP5OA0Q9Gc5VM9XwLi1x/b/ShcYh4MNPZNRk0YtK/NaaIqNAo3YfXBrwtHku6ddBX
h/D5c0xKAeIIEhCf5CPtQoVCD6qIcp4yt9XT7M0EncE+prdtQ5D7GRf24gw+2wImp7JxKN4TGx+v
o67nUD/PrGOUNB97mnugztIOS5BeQVl8ZZTN9z4ev/cK8jl68KEw+q8TFeiZqK/u0mt46bfyFMJX
rj6Ii9zmQneEVu4aLUSLBV25NhT5stI42lMO/2t6U7RUOR/gzizSfRovufoeTrj4xxLDRr2BVjoz
+ULGVgaqBGAC8r3jCQmaRe2h/xxcoGFw+Jpl6YMfrvw6SjL/8nE9c4aOTIlPefHGqpVZjWax7aLO
lK5TNsQtwWj/+pOKFYczCpJN3IXHVhraWoMi4wz1SxjtVWeS9pUK19R/MBaeVQolQIoQ5mofOags
ZFCvsY/KJPlOV3R7Lw2S+f6ylXObA6gHR4L8CLXbldcBcBFWQ05XdRoryQHJ1siiI0QJd6Eedrdy
BauD2lfVjTYkw6fXm+aOAlUG1uP0oNBaXShjTmuhRnLublKM8RFdBOmaVm/jIYdVDuo003zA929h
A0+3CcB53lvAlQimcQnHCyiNlHakJoG/w9bruyQtyqvIabeqLadTa1MBZOlkW+aBt87XR3I9mHKV
zy5tee9l03gcdPtjsJg3AwwucLZ2V5bevA7WgvMhI6nCFkCaVQWiu7oW6T8aeXYXM52nkBV8dSqI
wa8qRYtND4rZKoKzsQ0pwkDRmXy+vJxipxy7GVvh3gLPQPkFSM3KNOAZmslSTNsmgGxtCpJdWUX1
Dq0jmh26ZivzIH7fqT2dUgiYZMCrq507K0ughyp8OO0I3YE65cmXLAyDPTjrhOZGq7qCi3hL/+/U
l4lyIBAlYKXsnHW2PEJrkMZo+BUhNJK8VC4lP9VbZ1/Br7Xhy86a4s1OEyhchtzYx5sUorYFvUZI
ZmAOHFUuEDmVd4ETF/leSRbFfF3UhsqMzV0NoIItK2r1qxtbmuidtg06MIwJ7g6pgd+qShFOe+Um
EUh1TOA9QSnysjwelBMAOFvgoIIoL7fb3TxGSeFnZmT8pDfMhgutSrZ0hk/mcWVyPY8ZDYA2igYe
rZ6Vr+jpU2IpnZ/X2bAxuBO38gzDB+JAdEXd2lzdC9EyRzKUSHCJznV/DVdJ7tEbVGzsi1Mr5DWo
wlPo5EqFu/14CmEVHRKrpkvZSVtjV0fDAmOTuRwuL9T6dBG7cKo4V+xy1YaJ9NgKnVkKmk8gXfog
kN9PzoBoUthfz5o1uAgQTe+Hcqs8dGKSGePhImDbArW9fvNliqVNWksjRdw2ij/BX254TtlJDwrM
Sm8duxN8dXO3uzxQsfwv3QhJMZUwTcAOMQrY8nig2TT2g5wiBNXtY7f3xl150O5Ufyu1sa5k4jSO
7azuHKLF3qwz7FT+98+Fj/aG+/Pm4fHyYJ7fI5dGox2PZjLbiM4/rKgHAAUuWh475R6aFx/9E8/Y
UXpz3zTuDfT57vzlsu314/NkhGLjvgi+eD5neiMktaQr3Rs9QPDuD+vOunntvbqeSXHgX9iZsgI+
iAI7+rvgUNNW/xlA802wsS/Wt/fayup6oR0/ySQxmmWPNogHcaBXeNXGWT55J62tiDPxYixa3Ch6
Itbrrt79mXofn4zD4+cPW8qZz+K+l7bFyu0CZM5mJcZMvQN26sE/4H6GbPPt4lmf4O+83tgJYi9f
MrdyuQ6KlbgPzI3en5C+uj8K9+aX92Ej4FDOOIyXR3f9OM/borWgAhWjggHLI1nkoRnk2b7pPx6+
tf4nuIK2FmzDXawboDpbq5xI2Bx8HnYcsHj3ZXF/fLqP3IfWf+RN4EK2uXGxbK3fGlyvQdKhZmL9
Zu/PZS8fUMTatfvoPr4O3OzQuxvrJ+76C+unrrxIqtNDSXuhGGTk5fyjuzB+epCzbUzn+m5ebf81
ZEeXkCKKqFy6AtHuDgGtEGXT3wyptTWmrb2ychq2lbR2IQ6abXztg6sYruRKReysSKEi2So4P+fZ
Lk3gynkktqQaEI79nsDsLToNvrVHA877FPux/4umexyx7P7aGuVz/HnJ8MqfjGGOlkCNYe2DetN+
Lu/rG+3P4IF0I7Tb1eP8sbiJ32oPxseNHbM1vSsHE3ZTbJZix2jsGZgX2J/DFVGeF7iWV+2KXejb
nu1tQbZPki3rDbTyNLNapFkrDgYFyH18pfgfc29xnwK3YnrLvepu3uPnHAAFQUD8olsOHPexx25T
Oy9ksWURId4pnA/Nd4gcdM95k3tI+L1rH2C0PjQH/da53pjlc371pe3VLMMnM2cUSIhV/HFnfs72
0X7cz366b6/Vq62c2bklpZ5A0QJQHUXx1YMggag6mZuqdRvY32WF7lvoqfT5qS8aP1neXR7a2hEQ
9pP3JNmhaYD8AS0cz6rZxWoQZfriSVqn7eFHglVZaWI01uZlw+foK+eGKZCdFPrpQbIteLGOTWW2
ak7qgHJWQJf6m9IpCvDAWrbhQ9ezJ6zoVLB4DYhu2XVeRUelGj1I6I46unLfQjpp3TRD1nryrOZv
kyrPP9HKpDy8ehbJ4PCsIminCGqK/fMimighSmjaCq1GBCerHbys+FS9y99BV59t7UXhwl56GgbI
G47EDUB8g/ar1TlAjadZHEuaPasYCseD+6L9BPkbHEqNUWrpx0wZOghfc6saXTLbreTCjZg/ZMkc
fDa6oishEBiG4brOTfUdaJIajaEmrmy3ktFNujwvJ8E3NVdqY6ZCqglcGLWr44nREdEoOstCxFIZ
BjRHpCyc8YZw1kb+1KLzCg20MUzJHoXT4bGh8vgjbJ3Q9hWqg8s+qTRzq8N9HV+KT9LYH5S3oHpF
x+j4kyRImmJU4icPiYUUomFNdRGjyL+R+IeMYKwG+2auVK7deJg2QtvTw6axaMDTyAeToddWtxNM
rtI40x3iNZ39vQa88amDfOgtjJtbKNEzlkQnjUkZnqwCWJ7jQYatkLxz1AU6vcQESkGvk1/OCWyh
1KmeLi/y6bkmhUnOC9oAejXkdUk+tOQpL6Gy8iyocHZdMyHwVIcb5ZOTRw7LRlelBiSTAjJXgBjx
iyMWUpzQkqUfvECKAndCUdRN8lBz2VD5Tdwv5c7Kgmynyol+RzU/ezLyWdnwYKdHj28AdyO6lYCZ
rTNt8zKMYVlzumy4nM1dWAbSBz2VwQQ6HVw419AXQ+Xy6tkVfowGH6A+Cpn643HnRpRrZRbQaN+W
MODMerrPc0u7er0VwM2iWADmgE7ZYyvhOFCbmpMBmhf0PGFCgmUYMe1Xz58uawxEIbNGrfJ5jV+s
YTprqdUBDPHisSruMr1V/FiCfWaEPdTP+ynYv3ZUArMBopIKCDtHX+0ZdZbbDC1a+OGXOLxJSmm5
DtBk2XgknDoUWzXo2WRQlNxOQId0/VLSm+3WQx+28GUZ/psMkvYr2TaknZ0bI8ywUztcB1L7FyTr
v35M/x0+lQ+/3X77z//hzz9KyJ4EbGz1x3/exT8a1v5X9z/ir/3rPzv+S/98Ozw1Xd88/e3usWr/
tu+Ln49dXBbrv3P0K7D015f4j93j0R92RRd387v+qZnfP7V91j2b45vFf/n//eHfnp5/y8e5evrH
Hz/KvujEbwv5rD/++tH1z3/8IZAb//Xy1//1s/vHnL+2+9E//iyb9V94emy7f/whWcbfFbpmBNhA
bLvni3l8ev6Ro/5d1CHABWrkvjjVHKyibLroH38ofyftpkHARlqWJktxzDlb4ieS8XcqCuLqoEzM
3fHH/33X0VL9e+n+VvT5QxkjV8ZvPd43ZG3otuWrQBSpNmHt2qNJU9lHSAtLyGiV+95KP2po1DT5
r8LQr6h+X5fFoc8e0aPKrFvbgt6Nq7Cbyuta6g8QuR0i+ublad6IL459nPgqkLoEg4A/aPOj5+HY
E2TlFNg1uptQ46LhNkzgaOFqRHU+0vpdbEIG9mK5/pqWl9PwDAv/dzyDQYgNwFT9Tt4K/MSxwYDM
/iAC4R2cuQQrtYkExj0yAmYAdCeF9CbUdOKpEe51DrLMYUPkuJA+tCTjZV8J4EKAQ6vO7vtlhiw6
DwPZcFGRQYx8lFvpHQ2r3Zc6nWCuLNLETuH75Pp360lXv1bwTaLCgNoicrWdAdePNYWHAP3Pyh9s
e0w+oBK8KLtcNRYkMmEoDPZiJOauzfoWSklJN6KDCaly5lboItg3Wi1WM0uKdHANfM/7oKVv3ytn
CKyqSRkMqIHt8AD3dGL4dKhl+j6DSH8f5SFMriXxzk0NVm88xGSaYW1EpvdLaORAPFU9UkzIbYoE
XbVh7L/VugmhatLW0b4KkgHdE0XNUDmoLNhnUDgELYxcBdzLphN00LyFAhcaKai3ewmt0N0e2l4T
XlcEvH/YAXRtLnpDtXOThpVR0R0LzgjhTkhgfHSc57ctSnTwTONUeWZCWh8J6rDSdAfbyjs4AJ2R
mCmCbhjqYrhm4RHLjE/9UiNoCs2iCe9nXZCezEaluwrlKrlXJHXYar4Wb4jVZhLEAMQ8wKXQDVvd
llKfxNmUz9pOj7X22pQz597MahledkmBPCjIpuoadQY6sbKM6qAnD7i5rR198g1AgERFTngIiqyr
ALNVQRtnYFt2ZWMhr5vFXZt5y2Cryc1i8WyGS37MDTeY5BquYbCO7ca1t8pagStSAXqipwu+TRUV
rNUXLO0s0YJO1WqMRw0oRN0+JFE7+nOPmlE/9MW1k4XFPlBix1uC2L6VRpA2VpAXHoK0CGwP3esq
v3wSlz5gLKImbkrRTn58yuEhreIZChg/UoLsztGb/i1FnebTZWdyHIr+ZYUKDT1aYG0obR9bCadQ
TRJkRXyVdr43c1xkuyxYtN1lK6tYVJgBv8Y2gxwCHAJY5WMzdQIfeAkdql9BAfvgDLbxvm86/UnR
Q5/ioX7vzM5XXLPuV3rYel2dRhteenV3nHzBaqA2SjULir2KP07KL0uH0qdsiUsRdaDntrZoCQso
stfIXl0e+up8ndhdRVQB0tV6HOeKP0T9eLNUpnST1Pr3OqrRoe0qtFiqJJzR/zBjEphyOT9ctr+6
nZ7tw/8BElJgtznoxzMvFVKC8pUk+2zqcB8ggOBFkdE/0Iee3VizZv552d7qAft7qQHFOvSB0SrD
7XhsMC6lPFAXU/ZVyiw75EItv5Ur9RN0/rKnQocIaiJ13iE2O9wvELA+0TZrfYAqauo23Mrp3hbv
HqJMgESENOvHYwnrfj0DwPYDXvJwTavqe72e04180HH65Hm8nFBeN4Dvad1eg19Gu1SApg2opuhy
8hGxwuW6SCfroxEtjjuX7HAUwLNgA7t1OjY6nsSrin5GniDrJ2SPplVKuVjxDbSfQMj16W4Z4q0y
sdicLy4HNg8ZE2aI9n6wBJBzHK8lVLrGzHLKvm610X6CKvtQDnhEaEazb5f3zek+pWHUocNYdFCr
3PDHphY4hAUGWvYX9EzuaE0vP0vQP0A5LemgM8LkVc2EYtnAptP1RK+OTd/iOrcmTRP9igPS3SW0
1QdjkABwp2OCjF8ebZhapboN3DJOj34unZYdAmt9dbtEltnA7Biau66GSncXKoUJZ3RllH9qc4DW
UGmqKWTodg2N+Jjo4xVMvWXhz2FdzbekpeRu14X19ICEZNDv0qqTUY2IQe654Qg7+cbrbLXofC2R
tQncyKbVQ1BkHK9EH3ZwlyB3sIszuF81tDv9tEumPVz34cYJfc7Mvthgv23Z5JdAbPBEWBfS0U1c
+iKd1R1tv/L3cZmAFI5ASZC56Z3Go+3cViGPj2gdjuGtR7k6tPUbxUrG2eNZTiWm7VK47814cR5z
FGHtvZ4GaJXnk6Z/bNsMan+zbKGVQZ87EKRWcA9v3Cxn5ouwSQfcJXBMvAWO5ytF70JB5Q0e5Vmz
b+EztG8WtZnfIF7Qv798SFa+RkwX3ozYHiARKao1lLioozZFYJBgrYuUw6LoyztjCVoCy6Rpd1Sm
UISpk37Dwz3X7FarBHqZZhqZ2r/otjweIfI2Mlsx13Z5Ebfvk7oOEFNqGmmvIFy5kMBSoGqn92+6
7tIJ1ZouV5UaRvuoQ+hRawsTJtRGsVxNQMpiM1nKA/o68cFo8rz3hhak0I0yqpnxZgphET+Q2KFD
2u4GO3OhyLJH//I0rpzn8zSagrkND2BB8Lfa4YXdje0o80pRm7C7c/rK8a1piTasrG7+31booDNh
u+DZvM7dBFU+IqJmK3BsFtmtOfTmz9JMzHAXd3Z0owV5vU+Ncbktet352HMxbVwRZ+yD+ISS+Bko
dUIrCCYGuRToNXZlWNw2jfamUvWbyKrvazN+ynvYoQvb+qxr1Y/Ls7vy5GLctOJANEC6xrJpPDve
LXUhqXExysYur7Rhly5Ney1XGWKyQx3vOgl28Mv2TscJjQj4VnIMZPkdZ7U7c702nVAqIQqa+ubW
oUDyQc+j4jrlGQ0XJ9pAO0dSpYOOjrCHTqAZbXixdcjDiHn6czbowiPUIqt1POIgjhEuAOi0y6Mx
+GBZud14kGJ2Jk/cjvaqUrEGshAmSgioupha4qFV1zuuiZj3J7TKjNG7PCWnG1ykDNlyZAGYnDW3
SxMRhUuNpu/4KfpOdfFLW+xsw8jzsP7tFkQrNAageBC8vyAp1+2NliF10Ks78g6V0wCNSqCqP6o2
UiZQXoWlI4239A9xocBNknU0i/kt4G4Vkusi+mVOVfaNlrUyc61+WiAryg2H57xstW8iZ0HGVUvi
QiWFUyoU9aMl+9Km6ZLDy2wjbxaWJJHd2FIkaX956p47t1ajEuw0cMnRJ08v9mo7OWFQVkWsq7uB
HvI2VAlkExMljj43fyzTMiFmomTS93ierAYCB1iOuxL5WfQB42nXLpXq6XFhvNNtKf10+dOOLxrm
m1ouNSH6Ivk4/aT70pFYbOjULd+2YtSRAXhM6LfO8Ts7VIzPr7QFqA0+P4F7JOlGefB4S/f9WLdA
7izf4mb2Gxg7/L5bag+toa18/cmwxGOBqq2oQ9I0uEaMOJHezcuMhBr5JO02nUZrR+ZmOBhWZm08
hlbvfKZQ2CKDabK0cEmte9zgGrZlqBZtXy6q+4WvwiFRIelzxfrhaCS8bI0cUjks/V7uHfUmMpPU
dWo45bU+QTYTIc2N9+Hp6AnfudS5WcWrac0BoXZNoSmtxeglHeUGpTNI6I3mtd2gqPnaNT02JRzp
i2KCpTeyWqAC4MdR2aBhiJ411O04yg7xlsumjgMVMc8kKGGyolGYvhpKJMemVDtBiru3TX+BGfFh
kJv5cwkH9vtlmu134LoVP0W+dePCOz26wio3LjuXwg/Xz7HVZkaFwwFySuQ8Wh9SOUE9Y9KTa4SK
1KsQZk+vsgTwI5rLnRm30S0+vXxAtqX5SQVaNdzBMYb3CJGpr19knjXUFkWamGab1WlaigHkftpZ
/mhPILBrtCaQSxv3TRzIu8szf2Y/kYpn4jUB+kBn5ngOIGAr9RFGBz9fSvlKC9FVAIOf3sullX26
bOr4lnleZEyJfL+4Z0geHZtCaBfqeUpxft4i8W1keGQ5nLfcw3Hi5i8rJI9EwEu9aG0Frumm0mk5
g53fyhL4+xXjG9qBxRtg9AZyCqrTvzXLYnljDxAnXx7h6mb/bZy+DyYTjAIdC6shoqC26FHYW/5i
av0NmXRYWtNaf2vmQeVneeQcQviyPpPWyPa5VWfXRP7xY2jRrbRxeI+jnL++RKXQwKuMbNq69iEX
0Nk7U4G0SjpndyD70x8tSIT7fLLbK61Al9kq1eqTNcr9x6rti9d1a4hVRrKFM4XPf77yj9eavis5
6VLJ9JFont7kkqx9hqwmQBuv+0jk3++Rlou+Xp79s0M2wG1QiKRJdH0Tm4U5S/aUoxhZZouXooHn
lzx+r1ExlP7kep3fLLqSfx7beTogUj19vGz+3EkidQQ8nueW2H7HQ+4hj0+cqbb8wFbqfWRr/cOU
p8Fdp6r9z8um1uDa39P7wtbKNctVOaLNuVj+YOSNyxPcuClRtDmEUl+/mc2oubJSSyMbvwzvDPQk
7uVwSr8VWmne9em8hRw7P3JxtqFgsKgLHI98RjCAxj/2mjzXo9/V+FE5LH8RDL0S3/HXuP9tae0Y
pbBAehZLRYa4U0CibVco9ORApVX7G3MsftdRYCe2ME1H/zeq1asvk5VgyLLW8pXKHN+iiBTupjlX
30Y6RK1mnezspnQ81LuDzGtjbbhrxnGf0fGx8SFnZ1e8GMhNktdf60X0JCp1rgML/Z0ZJR0jQP97
BEo2KfEr+QOep1ewghDIiRSwtdpWUdDOStbivrRo0g9Z0xl7tZ40KDoT9ery9B6/+n77J2aWPnsB
XqJucbxnnKyyJXMiOB0BWbk6ElXfHbnp3+iOnu+X2Oo24C36mdVkfDhEHZoukBjH9sIZJa0Y3XaE
chXL66lKeaWqbiEVzrkgsDo4AXJ3NB6trFi5nqu1gpVlUdqbelykey0iVyfJDdQZRRrCZh9rd7mu
FffaOG6RE54Jo0S347/Mr7bspLWWBXUWTt8gb5+1kb3PUjM/RKMBrpp42SNRlBwur+TZmTXIwtJe
Rc51ndA2hpBeMY4BK6knfqYX2fVM9LJh5dwpEJAWwl4CfzK+x+uH7FleoSBv+Ukm2we7mIyDHPZQ
NQTGxs151rlypkgQCG6DkyZYBKhQxuad46dOxg6BbVC/MeNuukKKxi8C2IYndSj3i37VpX31tTas
5ZFiujzvKvK5GyHF2XOCRK0YtOiYFfPyIgiv9MbqmpbZTQbemPLY1Hc6/IB3baLVfj92/fV/sJov
7InveWFPjmZo5ULspZGDBlIX6q6KvY05PrdnSA2CZ4O4hy5X8fMXVgLkwktNxre2dKK8V5ok9BGf
lv+Dsby0spq7rkB4HnlFzry5RIc+LK19Wy3x7vKMnTvzBOqaKEaD7z2J+Sayl4XEmY+zurmZrTCW
3BTtv2/DTPnMRckapHrAm9m1mlpRDpmKdtvlTxADWV1VFFt0AIKsHK57FXpkTqIFQ17Y/jSG/Zs+
Qm0PyrLUK6iibzz0z7gYiGXA84DvJP++rr2bcoDgnFRiSg2Lb0PWTEi6Gl7bltX3hisMxHGwpRdw
ZrdgE6YZ2lLF41B804vd0k7IgGQzNsO4Xnz06pUbgLtbxauzVgD90sZPuHxyI1mDuSzwN9l+3xaF
b6vlL7g3XgmeFjcshU54xbiKRO1q5cayVutnU2GlYi23Au4FO91B0GF9W6xefUt+OX03JspWl9TZ
oZF6s5k8TaD7jyeQSFwzowGrNbmJO/Kt+ps02qzkittlvQsNQ+YxTZTCy3rlOlp1iXu4xXAd45Qe
0t5qvtA8Ue7tKF9uK6nrPiaLtiDtKjeeJNP4m1bqfN2qWWpAsl9vpaTO7lSwpKDPZOFjVlONQLZc
GhaPaJK7zuyOcTHttVGtD1k1d7jufESFCIHlDdd2xh041MP+ZVbM0ovNGsWRJRE0WT4yyQhkVUPw
tEiVBfGZAwQzpNHBtbTGcUfbAEI/IXB72RecyVmxxUgPwVJDgZSTevwBcYtGaVaC8G4QK//MBdfn
ntIYHUheu7Ue7cEYfy6tCeFg2MnKx1It9Ecpo4zqdvmSl7sKNWaZFJdFNWbj087ODZkNUjywPlBL
Pf60zuwibYLdzCd+BTjSm3Lqql0m3fNatu9jOGG+Tr1+SNou8xI1WHa10dNP1Jvzx2XU9ae2Cb5Z
oJA9KYn16xqNuz3Emsnb2IzHGNKrYNhIEZ07OJToqEvgugRE4fiDZ4jx7Vw3bB+0i+aZoRVdy0Gw
RZZ9bqdCPI6CITvHpvHn2ArKUTUVz4QVywbNrdDpnFzHCsa9ooXTwSlmNfRCsLXGRmxxem0IoSWR
ICZtS+wmRv9iqxZFmCSWwyvCVqrQiwD37Boryvag2Le6C8UNdOwbMEXjBgTuNCOTvzw2NSaVBDs3
tRyZTgCEgns0iJNxQEIhAoOS71JNTm77Trby71Y6TFuIMU0c9rV9wESiIcGmD2f93Birfs5zOwz8
tA96erjiOn1KpZ4YCrShfp9kqhOipi2bt7DqT8vO7MYPkgxfrNtqqGi6ehEt5s6R+9z29UZoaKtS
bk1uawoF2cDokvAAK4b+CFs20qXTEgTdnhtSvbfnME1c1YqbcQeSv3lPaK6+E4nJxzZEe9NTlqws
93DXoMZZ5vX0tuiSttxdPnqnG1mXgWhT7yIzRd/O6onuUGVWi4TnVmrE464treQ9OvOvz1tiReAy
OCtcWus4pOrh5gidlNwbdNa+XSzO3liGp1TNpw2MxLn9BHMl/o3qIRt4tZ9sYIZO22MJzGp1baFs
80nuFw3NyoYknzT19S+VhvpRMrStmsDZqYQACr0A0Yq0pvJTu1TPc4OsMY86RbCEV+2OezU+aPJs
fQ1gKTlYZgW1m221+yHmKmyoVb/BqSm7BM4UBJ2Dd0YVjO8uL/GZd4t43vJKEMgt0d12fMa61uCO
ywYSUHNraJSdWvWDCRz0I3Ug/X4yKmjUl1TJfsyhBpEQLTKAJxebQ+hNyLbWXm7286vzgHwTzSs8
hUmmUFs+/qYYkQw4JmfLZ1eW91nSofTZD8tPRYcraaoFe1yNfMTG7jjn2OAxeoZEIieyhlg3asQh
RJ/Gh/4JRjPVKPa8o34qk7LZDysGcORYYFKlw0/oKQqGB301wCZQWsch0+nXsi2E7SXdrbQpfI+7
6W9jO056V0I743vWtfm+T4we4XZU07O8Tt6rS179sGs9+llNqvxgSlNdulmrx/7lnXFy7YpvZGMA
h+KsKOv8XBCGUlQBoPNrI5seeqORfgRNEKAJbi4d4gxxJB8qM5p+9Xza11ld2sPlDzg5MqsPWIVi
zVjYkaEXkt/3GXDzyPm0DNFWFvLEJQgjPMAIrBEsBK9xvNWSzjKSjnvGp0f5llLeTZpphTdJ2m1j
DG863XhvtM1GfHB29UHB8uYir0SV9djmWOtVBGOo5NsmUaZLkzLdwIXZ8JqtD3ERSl8vT+QKGEva
TAzStkWUzStMX3PZGBIIRkuyaLqW+8AP4ZzzYbeF+W1O9ObXNOT1n0XpGID7aGmdUae7M/Otx/vJ
6RLfQMAg8Bpw3q7fMBP7LAoN+IFiULJuhMOjAiob933VVx8uj/fsxnlhahV/UeMMAcywcYpi0m8S
K3q/5MoWq+O5RYTPyuTfZ4Dfyshs6cMUSonkq2qGdnyxVIvt2rUtH4K8lb9MIN1/XR7WScDHa5ZZ
EjITwCVpZzjeNpKQD2yj2iGbFLRvkOqe76zWyt5lEyLM7tIn2b5YjC1hjy2rK1eVBl04ZHPjoFvv
lHsDgNEvtQ7Dfd06g28hSnwrze0rec7FBUlihN4wGoTQuV2jA+t0WcwpQmZPT2LrDbKz5q2ihFs9
u6dnHytgUwhxUJTGzvGEjrgXe1GHwM8cZXadaAB3H+lUbONxMV1Atnl4yNNZ0CQmWXx1eTVPX1xi
jPAWCUUYmLvXzJMpLbhTVhpQHTpqct+KZ5Y3FF390dTaW7XOFa/I6uoaqlfrg1WnziNPNHlvUsu/
oatNu9ZrO9td/qZzE0KoR5OV0DoELHk8IVVsxE3R1IGfNKh5KUWZXk1wSn8OGvSkPV0tjbu6MMfc
L9Rli8sZYAS/fX0pCkVjvARQ1hNI6KjkMy0aQ7iLtM5+EwpUmxdO5YKQulXJMq9/op/Sqoy3SMpO
9OEb3USrSDxmMgdPNROCJ6lp3NRAK/tQ9FWMMrcmZ1+Au0RfKMA+lIGG7ntF8UffRW3UGC6S70Xh
OagoU1YupTneBXGpf4363okOk1ZaADMQEnio5UDTIXJXxne6Mchve61JYzeR0RT0UtIXMJ+0Upb6
NVS2pkvZDLx0n2uAkirIxWQ3bwbtJ90W068C9P2ts6Sts0utJvkydUbRIFYdOeTZp0X/oFVz+bkB
AsN4qrn+bKSWfBcM1lS4deYUjgu3K/9fwEc9e3NhoTRTAHj/sXSTGrmG2UmdSx+QGdPoUurTjSUP
Q+d2QTNHnlKO1UQyPO6unDyDT8pa7Jw3sFn14a1kqLTmBnJT/+mYdhj6Zr3I10BV+i8TIOlk11Va
rPlmZZfRO2lUWy+3k9T+mGpzkw67eqwbOFEgABwGz7ClK7kOHTAYRd8oi18teWOpnxRqRTyMLMaX
174NXKAePSOvgk//y96ZLcdtZOv6Vc4LwIExAdwCqCoOEkWKo3iDoCYkMjHPwNPvD2V1tyx729G3
J7YvFLYlqkhUAbnWP+aZA8WRB2b9YMmMFMHT6FOwATE40ypUOXLvmEnLuThYUodOTPeMFoknRquj
017ClBit6b8Ni9Sv3QT5FSszbIvYKVy6JP008Ji6Rz0PUekt7P2bhQk/tvx8+TaRjnDXQEh/kzNO
2MgUpVnQ45VlfRLgYNie6NvO5qOoWlJLe+G2U7RtJq7tZYEYShrLEHncjQFjW7v2073VV0A5VgGY
lTQ9nVyRrVvfjgqno7XOx6O2XTE745UG5C5k1ASrbSehdDLjkGcWaqBhW4zva8tnYPEmC3jFzbpb
kJYO0FT7KUlCjA7GURXpwEfdmcRN4G0U4hSj2dmxrL0i6ho4nLoQPc4maaxfoQN8lRBYln3Esl0t
kSVT/3ZCzkh+Rr1ULRuAg+7K8Er9slYZ48HU2cUHxsvgbljb5h5RAn2JNEM0wJ12Zd2uTasQR9tL
N++fynl616Z1L46zb9D+YyEmmKLerHsd8c4JIqu9xfxkc7M9gvRM88GzQXTiLRPdZd6Z5hQpr3a7
hPlo+QzhPL05Yc9fBBuIx9Ao9eZgxZu2ey/NzHuIT/vVAxckX2jS9Rqt49Y9VEXvLQdA1MlFFZwK
kdB9Y2bR2Kwbt7gK8m+Dk65XagLqjvoip4TOtZfhyrHK8kobDT1ZPad+ENWeXLrEpFEa3eDcKmjy
DBF4C0uYURvsLh9pSfVft0l7t17v04opFJ06TE/aS8o0sPH3s6W8dw21LVFR+f6XeQyxxmM9nsxL
wxD2FqENVGUSrJiV4hI+cwMXl24djabTj8laOe43UnC34nYiGoggPamM+UKYqxVEBTsdDRP2UueX
stPVp5aOmk9WmjlPvSHXLDLbbtJUUHjha0Buah2tdtoAXTRZscRlOZNAOxCxPMQgjcSq1oPHTEYJ
wWlWzvwgFm1f9J4kC54AxC1qtqtRF/nnZUVMFlm6UC/SM/M1ko3ueAB7Xve5nLLmIUMqb8VDIIYX
ayiEdUGT/ervD4ZRxHrU8tHMhHi01aj7oxuopU/WOS+XT6BmzpJMi+vpw5pL+27J02k5cVOkfNe5
Y45f8q4t7LhcUVRHpcp7/zrPVmO4TAmtdo5FBzIVWf0C2R32KZEa9pqS+N0YCJQOa1bo/IhBqi5i
c1jMK8GUWkQC+NwAd9bma+PqbbxY3bq0oomc8hyIiy0nIgPDXBO/d9ciWcamtiKR27goKppERRQ0
g/86LX325HoZwq+NyLk0bqYRi9m6mEafaCUK87KWbpbFDf2WHqVv/nwKFIndMXYQPV5YhXCebGMa
01NTi6687P1pJLMHuVMYIRxK+XWmIPs4mmmZX9vUAJ+k7M3vdrcbCt3F1OO7wivnLgoUE3U89u6c
PurB6Ktbh1TQ+jQU2zDxeckEv4vHVEXNBHGXFIGeX0aKoyiK83IdxpbT9tZF1WCPe3QwwZZfB63m
OWloHaSKWPTNtTWG8ykTuXg023B7cZlAnQNPUHeLcifNn4XT4ehVBAiYN3rAunTQblWpz6nBqRNZ
NnZqFAkhxKg5kljaOdZqRnprxjD2fWm8TUYfluAwQBNJoVW3JJst81f0fsvNVqpZf+SjPdfE4TTW
hbJy40tHrPF46Yxp/WbClegYp/FGoblIM54dIfn5DnEUBYdATdm3taf1z+5xRuDjHRBhoibAazDo
g7eK9TkvB+vJcNK0ibNc85wwmEPegjzMKOjQnR1VtPZRwuMO7kMmUuOl7d2Jld1Z2AeMfnImYm6U
GmLVafnsVL6VxbXuq8cSGZGdtPVkfTfaafg2O9v6Cb/0zI1H0vW1n3a0JDXV6k+Uyrs+d5dhNtdb
B5J8rNJ6zU6FnxeXnteLNVpIeL8FSClebV/aN51X2UuyrnU9PDqdyt8P1eZ0SVhv7U3Pn0ojyNlG
HExb6s/SsUiJzVVVevG6ToxzIlDTN9uaOawzMxXvVGM2ryPxY0a0mJYeDtM6YEAO6sW7HqqwHy7z
fGuHk9toI4itorLRmYzolWN3kjw/w23zuiPGG/fOldVyn9Jd2Z38Jg+am2lzZ2LpZmBQxrgx9GEV
+FxHWEDqlpMUWXvEFlTJZMUylsaCDrs3PVSUpTiqNPp44rq8N/waSbRf4xnHal7UU9yq5Sq1uzme
nfKbM8klj5vWNd4XjlQ62aBtvFngbs75CHHagCFNJznU+roImjY4muGsPtXcj0M8jUaRJ1XXjFtc
DK7xEvQWN6E3yP6tW9fFiyc2eO8gjCa4qmqnHqLOoM6KGa7y36olOJkO0Z3ZxPcb0TVkn1Tdmf3n
cvEz85CXhZ3HblCm8BYLfURJw4JAh1/bpzmHv79dOWquTYKljPmaOhx5g3aMbDZz8N2PRa4JFfa2
OibdnJ+61Irx2G1tjpLZbgocgVPN8V2nWz2ggSXdBltzU7UHp86W60AFZnpSBsKBgz9n1hjx5F90
YtG1dmhLklRiIfP2q1su4/fAbJmIqkyU70OsNl6UdRMy/GJVwsQWFRhlzNrUOXFnbx0BMAsG7Cil
T7OOrNbLxhirpm5iJl8eZyHkPf52z6uIulVcmn3Jsv8JtT7TAn9cJDDCQMDw6w4i/qpOLTvUnPSZ
GAmeFIlFiD2midKubq5XUKQoFatDfneqYEoc/SHwh/nW24I2WYo8vSe3zbg0en+7CMfM/1huoQcw
nafXVTd5kTdNzqkmeOOklGvHc2XmDBEj4vVtDiKl+41C6fbx79eyv8Bv8JdiaqbL1iSc4lf7PJFE
25wOZprsuv2TJUb30rU2K24a13svCDqJCytVNwzY0o0XrFs3/Sj+qUfwzwAO5nkWevaz/eL+ChT7
Szh301KEiWsXQzybavzIs4ZxvFrby7//gf9iD/3DS/2yhxrG0La1AumgAlZeSG3190ZWWMAbZXcq
VowSW9M+uIzHz3//wn9GjvgZA7xU1AOEmIv2FfUnbkuUbjfDe4fsFZ19KLSm6o+ojX9Ys//ySiJn
ZsNGJ0gRwR9fZTMrHRRKhQkOsfK5JJqHGEYcbCdQt3906fz1i7FOgwDSUPcrTUjpCK7+HPzGVUud
dDUkKZPnx3Blb/r7i/fn/Z2LB5jxr1f65eLVZSdRn/OuQYgtF9JP64tgXTbEhz7K3ayZKSHV8uHv
X/TPMByg2K4ewEPKzX6mN356x7xxTmVTjGGyYv5LVpsizdy8kc07K03/yYL1Z0Sc18KCBI1jCUzE
v/yAXZXVQ++XYZK2tvttDntvThxvcO/rZTCTYsqrB1k5xYs9btZpqT376e9/1r/4dAKdUqVBhbcL
IfrL52YWKWO3DW5MK4r/1BbYGn0n/9FV8iMy6Pb3B+UvaUW//Of/9+FF3Hg/Xfo9HOkP6UX3I4Vl
5Bj9HF90/pIf+UWe8xs+Yhw1IgA5xxDIO/Ujv8gLfgPQQcrt4JuHmt+FjT/yiwQhRYBr/OmdrwfD
5fPzI8DI+u13fpnbB9kAlNd/k2BElcIfkDQPlwTYInohJPwUK3Lf//EBk9k2tXygjzwmczbFxt44
dgk6qTvyVUQgj4FVNPgZzLSOyfean0tRLddels521Gu6SS5cZWVPUgcVVHbeV1uk3ULbDDdWSc5Z
uf+rLdrqoLwhP6pJEpwi58I4gh5aecyGq16VsdHhVxb+6JwgNXPCMv3SXJJ09srrFafem0uMDnE8
4Kxj5Gy+xIdPgzTyvjS17dhZNbNNiMGXeTsfmw/hCjgUrw3ekwOJ6x0Qn8G+U+d9piJlb0ObDMIH
fNog2f24CDr3M1jUQjhovUnrONLP3Fxmvc9Ey0JXtDED5abv3BRfdzRk3loegqBnfHJqFc48kgUF
63UhWdyDQD5VxjwTNtwN5RJbcgnv3GxJv7N2ZI+pN+Mmd2p+nDDInOduzORHe7EXK2qHsTyMjl0y
UwbGJA8QudUHVWG9ivtuIg0oGEpZxDbbbnBJwvzy1oVKPdewhq95XjV4l5VcRGyEgu29thAkJ02I
ljTRzubEFqEy78Nttrnzs/TjbC/+c52NBeiD0sVD2ZWyTMw+Hx8qs087nh1OcNPKrDNiYNbwJS/M
6a4Y7JZNIZvKU9OYVn5RlSI7Zhjlm2is7fGKrM68jOwQBDRJKRRcDhsQDqpS4nW3OHc6AgIIiHTZ
FVynuw8s4o+i1piqt1QFNni2GrB1ZEW2U9xz6H5X6Dhk0i5V4LAPQZUB8rrbAIBqtPuubTQudTKd
u9BfkVV3jsVpQjzmUsaMQGxxappbC3G07+uYDOr8G5tD/lKoLFOndc3LJt5EZgwx5MyAB3YowObS
oiIYqe+nRsebQyE4+3Ul0iP3EalUgNyQY1Tidlm0DRxa17LDlM5mYSn5VlmjkV8RkrZ8LwN3MS4b
w8/IxAi2qrzLiqYxjpMowru17VBA2VAbyega3ctSDEV2ZbmFqS4F/On9MI112ids7Iv9GLiZ137u
Qyzb1zCoIIfNPAXPFZIYWtpzIbLY8oxmuWg7I70fS50NxDhxxrB7Fj6dkUVbNB8NsZU+sVpGFbSx
SUrBfCE9O7uZ0nYgP8i1QEvcvvDlqbKUo97N9jy/t2rbH5PZNHcYLBvKHqCstvQBeGgbblPTaETS
ANCR52j2u+LEFQv7qADG0HHeK1Ud8Wxs7alalTVeTZnn1BemUYsh0mXlLlFueeAdk86md31dGA0J
ke3YxtVe3wPy1zQebxE6Gb5BYd5ZtWzv6c7V8tBq1xsuDW/pH0SfGT4KsyH8Ws0Y3xIVauOtmCv9
IczxCiF94b3gYirnzfXV9Do3UmLcXbL5xrcnT8VLKpeHZgvzMjaptFURuPFmRER9TAZmr7rh3+22
+QQEgfHUDnrxKaVxUcWt561vpIynL8Bs2bcW7cH3YhEjUiscYW5so+EBYh/q2Ty1osAl24e+fOcV
TdddB06qvxKxUHH11DZ/sEC7SIlkixI3rZtbNigElSVEE27BZ68qHCt2Mj9Y46ovCnWZYQO6a0Oh
t1OorNKMHS9vq7jM5SDB6ToCuo26aR7ISSvSA76Aaz3se/s0+XoDMbY979RveeEehjzzCbaXfo8/
MSzGA+BteePZddN9LtoSJI+VCD8M2a6seRJhfHloXe1fzXrs/IOU9WQceLgRDQmXhf24617pluXP
Bm7XGvGKrDc/rN78XgumZ2LPMvNiGXcksQpSmcWkRzavOugnoIQKW7PYumWKCppdP6dTyOJkKi9c
onouqMZZgnIq47CyHUpRiUlqT0HXrToiKKR9Jmeg/jaJavtarYb5waH4mGeO6sSarIXt8slfekNh
awKAjbBq9NQ9rDtrotGpVVGR99Z3b/aorRvL2fOSlLfrjv3TeyWCZD3YgXNFLEQQI3ZlkZWIbo7z
uggQbPqJH9whx2M/Av7f2/yF04W5eGQJDWY9fs5HYcudBgo/5/NAUXjqSlvFYY40ODLgw1WEESg1
ojVvg0sIR8uNpk3opwn1wRg7W05AVcMx/j4tZVYkc1eO97ZB2UmUKjcbTzgTyxeR8vNd9vCJF9pa
B3kyICyhA0jJJePJn5QXAarLB2OdzOdJGNwdZcUYEOebkMGdq0YT//vafMyqktyE1LOkCz4hPM64
umwQ9cBK/WD9/2+Y/CkJc+eN//ckzGP3rfoi/99pzN+qt58Hyv3L/jVPEm0JVLHX2ArstOi9/zNP
ur+hjIYMh6dGHkxf37/nSe83lCt7/C7dUugNafD69zxp/4aOlxkTyyzynb0c578ZKH+PgfsPosJA
iRAamQPD5B7Y6f2Jjx8sCKxqxjWepZO+HA0iFOPVpZ0IoF1Dtaw24BaHrbcU8Zy38yenk+54mmlZ
JqcBxCiuF1D+BHd/bdIQbJYLAZJZdvKC1XKPiD/1MVfDUB4Gj+OrZh5xD323BhRKaGHMMQSleJMr
3F80dDL70PVGnR+xhfOkyRr89XFqN2D1PMY3jt51My5xO/bfw6Avn6amzBkZ0mbwLjY/JRCcuatu
D6itUvPkrkwbp04RzRf3qUyX+xG58dXcT/0Sc/G7T4SuyiEmI0bctfXi3IlMT+VFudbqqzbW9qM2
Q/0ptLKJgo1Jti+ZPVDY0C+TMm78al4uZtNp9wCtdv1W2rVpJxXU5xcmK/kykEz30XOKck3K2t8o
6Estw+GmrbaUcGHPfYT1nXRMv5YCVJ2N8qtlp6J8ojBNBE+wkxbMnUHgyCGwJudhqkrAycz3oYHN
zRt5GpVTASEjlnyMxtUQUAQE/+S3ZpllOtIhmvZoLZ2Rd1FOiwOBMBrte93LsuRaE61yIuI+DxFI
ZJSz20H7FbOAmRPd7qj22PlrQACqQjYV6bSzdz/TVt+U407bWqrvxysCA3hUUqq9EQltoXXkFBjb
mXMd3zWxnp7+UDVTz9tpi5IexLJSdIvKavgqw8UmGlFDAV1iKOpeVtMI3ip7dr8KSatqBIezPrnK
yJ4LEyIlYmMp24PduILjloC/LHLKcPThXea+b2JkBPZ712/db1nVVuUHIhhd6yhzAwVsNJWLehyY
SNxkWCoPnKR0YO7skWsbkZyn31P1q6ooh490jn3RjOKj7zcdNI0hzEticna2e4GLTwSMepkUfpvJ
Bw4vkHXGoZUQ6rbhPosnDwdYV5kcmFmXLZ/tGhU6oO2S9wlOse4FQS+NT+dRsitFcFdLYNSjM23F
Hl7fMHiOYT0bl27hzt+7gRa0q6JXUr4N3ToE3ASp418jQ2KUJW57SBN6chlxt/O4W5Ulo293HoPL
bakEqPY+HlvnUXnyq3SI257BEvPfPk5v+2SNBEd+a8/jdiX8xorwxDCGd44z0zAhmf2WfU4fziO7
g3CFT5Pm857k57G+OY/4zXncB3xn9DcmtgCDUFN63s/LQXheFMQkqzf/vD7M+yZBOTtLhTwvGK5R
sGyQ2UVJ4SjrYTnYKAesxMj2rO9p31PmjpEOvJ3txbIbM79YjKo8LcprukTum85Wt+lLc15/umII
bsrzUsSTb3gozqtSaBPWn6FH1tG071JZaYYfm6Gwb81901L7zlVkYqwTvh05Jnir6jbp4FNF3EIu
7ongrXjlCZk/h0O/vKXeGgSXAWhyEfOkbmnmWHKWv3TfAyGgWAnFbHNvZpWab9eisaCIWUVceE6t
qwhCH6R5M7yQ5N1yDixcRnpcdu7Gv8gYIyCJVqNfrkgjX6YkmMeUTz1B7MWhyydG9vPp9X8n+k8n
+jk7438/0k/j+stZfv6Cfx3m4jdSXglpRGiJ3pt0638f5sL6DcU83ATJ52gIfj7Mg9/Q9O15lrsU
+wdu9G9wiC+w8bEhUAV9JL7lvznMSR78FR0iT8liniBNe39S/Zp4QDl3IHRFmJpE+WnxOHP8ClVJ
7TZxtwhILhwe2+tE8Nvj1kirYJIPVR57G4nNCNeH6X4mJq+NVks7r7iFOUnsDkkKjhTjYUWk8XXe
ACgS4jOu0E01H+ci2yUtxjJPUW20y7XTWJXJ+T9lH2vUF35s7DjMOA7eO8tNfdj+pfOeFp0ziDdb
VYPFFM2MWsld6fIu4AP4hjc0IHNmhk1kpyp76c1xuMlljkKpn1NrOJq4UJvYT3X/AkaWzolbOfvZ
sKAS6twxu2ubdKIZd3T0t6yXqEO6OkPogA2tQ3I2w3UZXQ/bZ0qGmrUrM7Aq0Qfuyagq/7q1Uy9L
StsYmN2LkrW3c3mxg2XX3KJitrJPQ5+N76cB3UGUBpB80ZSV6520CH46CTn3V6UZGGNCj4zxoWMJ
KI7QYwRf220IkETnk7VF5UhaTMLGvxDjnKnSu2w2k5yZjIfwzZxJGPfMW/xPljek1IrSXmskaa9D
ecleAEc9nheD4bwkZPl5YWi7Xp6GfY+AdNTepTN790Bt6UfjvGzMPbaqqCkG66NxXkfafTNxz0vK
fF5YMsffHrMu9d1ImDK4NM/LDSWMAUWjRrqy9JwXIK4hy1Cx70WiWxwZN8IbPlvnxck5L1G2WXr3
QIisVoFRTA+zLmC+Lbdfj002tvCJEomEPXpXeaW3wzzn5OfWY9i850nIDlcMHCWotX3re2A4Rhml
541vbC22v+m8CZpzyFa4nTfE4bwtAhE6DdHfLJFqdNevznmxJEz2O2JD84PoVlCN9LyEwrmxkDbn
5VTrgkXVdo2Bt2zfX6WYgVfgPVf40H3DnfZd169q1t719xV4dbeL4rwYb6zI23lZNvsK7G2GhR0I
1mKfVufVWrBk27U95UcqOQf30BLPdeUNA4Sbj4oFYdB5US/PS7s4L/CrkRY3yChY67d9wx/Py34w
FaXLSr6DAGAgxYaebbS3xO69a+CfMj1w5jYPrlk6QYyKH0hB7VhuvORTZcYYj8rtVHdquutAZtWl
j3R+jcUZpAh2vKI5QxfdGcYIEaeJm8WwxxFSfUc6rBYqHJN98XWwgr677nZUpDkDJK65LDt9uQMn
g7OZbtxsvBc7W918N8tK4vkBb8n7enszziCMbQjxqULUBlZrus2nQhoANvUZvDFnhkEUXR6gTnsG
eNYd6wnOsM+s7elm+h0M2qzx1dsRolm7K6CP2rs0yh1DqrbNePNHFp4Ek0f41T/DTRv43AMeEH+4
dHj8SaSiQ3tfoci94zMGYCV+B6/QDahD2qMkixFwAXAtjsifgtTMK8Ip+eCi6TDtjA4BUuQPFcE5
I4aCJrSuRrOZlxs6WBfArdkPqAVbpnG4EnXI5XBbVE5g6LtAY7QNWlMxWnbiAY2qdmREnDOjF3Se
4iFXoqJaEp2jEgDKq/WN1/S5f+iQBuWEt2l/fa9mSZ6YRZD9Z0NBlwODyjQ4FcUmGCvo3FGwncOy
fGgx26iL1iFF9l3tdXs2rGi827Ew1uGOum0TDBDbR4pOkGDGj65lSPuqI+bKvDLafEmvurH0qAfY
cmGNduRO7SqWyCfOk4Sszsr7Q7+O5qO/zVgdCGMzjLhyiRLCQ2jw+ZbSqcYbO8jW7okA96H4pgu9
p9+7IkB7yfuK+KQNgvWkMzpfI0JW3WdcwsFtz2cRsMfm65Nysa3Pu8/gM01FSkVdCtCIEjCfKSUI
yuFh5tpsBE60VXhUbe8vR8PNxZL0q5Q3nqnpgkRa+5KrknIXsYXq/WYxHp5SqAR2yDUw2nie6+ZL
NmTbF4+o1A91q9Vrg3v3WkphPafc0F8AcuUWz0PIQgVEhRB01pv/1Z/n8dFBJ2ZG3G5wAk6VjoBW
UyrRYyFP7JKuT+GDbVIMn51pCetrgcyQtPKtZOBtiXUAqmo3wPh2B9VmZm8UDTVrMKJuZ0vUutVW
PIXmQpmlK9S73M9Bk0Tlrhdz33hP9Yy7K1bLuD6iFeGzN2l6oqO+zVyqx+cZyicfsEcfNdzBltT0
TbD3dxvLn5WjE2F5S7U8WpMNI6DJy4LXTdvxCdLXdWKDAMs08qwxV1GxYRGNxtlRj7k/90G8+iGR
VQNRX+CiPstFpMJUv9tCLMQRz2NxMLxs42OW1/YrexdK4ZoHysTxr4vpiPzLexWZV373s5B0WMSt
TXfEj6k+VXW9PHk2TqmoSU3xeUCV9wDVgcQShJgaxcLuQ07xZei/+LURXk5D2H8N8lXfhu1Yq3h2
qdpJOm/XnTXSK+7WKodkOnHahpV5XbFoPI2KpusYsLwdYQiM8Luuy/X7ZGbhd8ttTJ5OpXuTO5uo
o1J3/QevMsqLJl3r9325DC+g84VMHGuoH/Lea3W0rcpso9G1bKRUVuNfsAyQilClQfeuGNB7RtCU
znDwzcoeExyfw0Wa+vR9WBvLcCyDFXEm5mjzq5iXbU2WBunoxeqhIkschV3CXKaQYg1l2w8gyu5D
VassPNqkxe8lHCpFU581zFyLCh6GPq1EnIcaJbXfEE0Rs9mZ+943vYRmNTgHZLpo3qvecfKIvJXt
BhbUGpN+HPtLvNSBG+VNoW5GNyummxKVHrnhSKweOVFMfQlybz35fmvPsbP06VH2uzJ5MczBTVYZ
2NnB8cfVOdpLVRiHqurE40DiWH9C5u6+7A5jYqKJxXnYlNncEpaZQy6YhtkDq+viHQ91tt/Qnb6W
wAVfmWbXz8Wo6tdg0yzx/rC/dU6+2XyXPm91zD3vE4fdEGMGyJMOt7mfysd+KYI0zkbGsWj2V2RV
qaH1w6zGVGP6tcSndVTbdZXlXnv0nDkMrxp/sETUIdCxLvs8RSFt4k94asupvs3CtS4v6qZYAG2o
bU5gjVFPpuMsk86trCnuMjbZSKatfzmMarKjwSKoYt42VSROr8TVVmXlFo+544BEyx4og8+w5tC0
J9MB7W7SU+BMPBs3dAOwcp4HcdcslLpl9WK9MCOUEg6PITGhQKZ/lgNiOnCuEW0wQIKmFnkIQeOc
PDfUBVUjuYoNNyWUs6LQ7uNabUiJ3cCfH1zVyufaQUMIMlKlMK+VLZ8rY52/USdaZEmlGZ0ioliR
cerayK/xvMq7caf0IP1m/6FsFE4JzvjsJu+CTkaW2axAiITH0PZWLHx10MjwZvMt9KSK26xyRuPF
oWPGuVCGg+SpHufqypg1boDJW71L3Qr3UU2K/X5Gl0fPgtenHybH5nuYqzSk8W+1MgrknNnRcThK
tOD/txD/WvZE0/3fYdy3b91bNr6tP8Pb5y/510rs/oa9am9uQpRPpOyeXf9DLyHs3wTeb2BUVAuC
MAN8dD/0EoBuv9l7Ni7NfD9+898At2H74OKCrH7+4VdBa8B/Ufr0i0gKOnXPbAVdp5VFBADtfxRM
oDQI7BlU9+BkxX1l2SOpyTxhG8TDyU8X5oe45udepb9+JeznJo5a0ix+kWa4kxaWQTIb5p91vWlG
07udN0189tLX/6DH+quX2tEEW3AFqUb5RS6Eimgc7IEfypTWraQWNjYs72Pbpf+QO8qb97Nv63zx
HFJpbCQyggj3Xbb0kwQLTKOljShURGPbVOr0oG0RTwbrugnYoT2V6ee/v4b7NfoPGyF+f0GM9Ohv
SIL7HeD46QUnlbk5xkDE2lVXfAjrgBVKde+xD7hHAqiMyJP9P4Z0UoX668uSi4zSjAwvhHu/K3t+
/jmxdbZG2DvygDrLv0WRXHyrmjU94KGQF46Uwf20NPPNqlf/4Ax9c4H2prjCU+7fpCwZidc5ReI1
unwOGYaPKuvmqwnJ3u2G3yl2y857J9exuwzh3i8sFvx7NW080KwFjSktA2m8lSGxhbQ6DtfNVARX
Yqn1p8L2ygPKT8YbOJq6j6nrHBJz6lJmqoIjIN2mIe4c7X+aMA+cpGMMbtTPvfEBk0zwJTVT99Xl
rcOWtQFml51eIBTHYX0HGzy8+XXxVeqJOHHHv5l6X13ndojUutGhlWzOoLgevs8461lxWzroi7uu
uEBhJCI95Maz5crgxvPb+WCV03AUYmzzeGHwfqoApU/A3fkHPQe4o/CsXbpdOFx4Zvlm1i0dvu1O
brZk+TJe1tZbR17mfYNUh0MWj90Iur1+gQgj4Nucg+LIlj2eOL2CDNgBh4YhRo8NIm+4wAUc/AeP
iWuIRLsUnwcCKeJ0EO07iS1Axf1o6gQSt3uhl1Z/RLIxP/iysS6DvRPMNhAroDexPyOvNWj0ofOh
ZwxwEpqajHfkWgWJkdPB1c3B+CUjVDSCSrIeDKdBbhTUqZfH61Cqd6Lu9MVUFuklvWTmwd7aLEm7
sL+SGWJkVXTZ7VC06aXlDxtLDv/zYixNw4pVWRToN1fvqHPlCiClJY1zcsGu4E6G+7X0WgHyXc0W
c0LpXw3Kk58ywhWsaAsQem1TIUDqNXlGm+lcoaes3uyshyKoB2V/gZVmh9dlP17MdFtgChw6wdjc
BRdWnrNJtdBxh/9h70yW40bSLf0uvS6UYQa8zXoTAGIODkGK0wZGSRTmyTE6nr6/qLptVqmuW2m5
v+tUKhQk4MP5z/kOZicjtKtm2gGXvyeAs/ZBt44/B5aAY7WIsUNt4JqxsSxpXAd9kF+jrvenPE7c
g6vzw13B9W2zHjEx4LIFP6juUD5ak/NOXg7dW+dOycGdcmuTmUjjo9Do9rGgP2CwrGsU8GwNLTXN
+1shxgv6T/NgAtaM0qQuAqjq8as/rDn2tNx90+xKP/pVWrw4+kQ8u+vKD2ivuNyJke7y1f8aDOqO
hzrz3tAxOK+6g3rORJVc68lxqVOwxbcYtxtzPdff4W1IjmJI64vO27cEKjb0b9aa3uKgbXxngNbE
0b6SdUhjRw+LZo5/ZnRH3tMCkwer8oqTgOzxqDl9/4ZpyRsebW7zZUQgpe5/aClcgMhUosr3Q630
ZgvlEmOpx2Ce5I5K6cG4yqK3ul0ymV239xd3qR4n3aS1t2Nmp/+sRTmXzIluOaJ67fx6Fzt+xjhA
WE1zSZl17KnKEPm3ogAivUlUqf/ssWF4W0W8SEVJxoks6PymILfmEI1FdVoKP4jVYH+sneYO4YKZ
0NsSgBmHUIsLe4Zy2HqIIon/oA/V3st1wwFXZ2M6kqK155ADPCfL2uEf++l7anzOpsYuQge7gReh
RtsX31+Z5ZXKruZj6sxxc4S9Nb3iU7An9CJr+awmBPVNZ3NvCjqzX36McLdXBpO99cLAQ3jHwkuH
X1XbqydDVan1nJNc5y7FiBGXbGWu6UFqWmGHlUdfxinNuYdhp7fKq0wSf6NlJFDjQu50QmAb2A2U
0vXD2dExTquEMIPswSeMg4y304TQiqrFoLKZjwluyo4rfIANPn6xpoxAcJXnv+xUrQECFIyFTrQl
h1V34Q+2vrextWbYYZc6SiwyJOKEftJGl/WCn8dBm7Sv3PFIUtpa+zDg3wz0csTIhJ1439ySHDz8
TwWPVzPo9IkZxV7n83bGgstkSMVzP/b30nX3cV35LZ/l61tSJbs2cY8ApMnc1oyEawJz96atXpDc
gxrMITtQ5HfyRBbi5KbaoWq9U7mUL/PcvTkNmJolVj+czvi0pm6TD/bOkNMZJe+br6fTN/ahHWLP
Xne5dLqSXHXZ3YbN84AiazLvTZKR3sxmt5oO3kt3fSlIY6JEETJu4WCWmTw3RXFhl0SYlr/6xtg1
ln1v221Yle1T05WPtSVqAiT2bnap6cEs+jGyNmwq8LMh/ccHb+LKVtS9fTfV8a/Unp8zOdx7Bg+J
qEn3jnetRzNnk4pXeaszEtzLN4rU0Tbp+0e/5Tma1r2nd6e0RP5VNCatefpj0QXeA6hn4osIKfle
R4T0RLxgvxo2pTOxZMKn2RRZSeoFN2ZXnx1nec9cbw/lgNoZOrYb1t2ChhaSQPYwfMqJf/FqnNNC
3RM4QELru42mDM6b7cqf6LY91Ccv9+6Hfq7IQbl3SWOy71vjxbF984nmpAg+xK6blmdyyQUxINlc
Oj/eo9jwHJnV3hmNrWoFV/lSvcdYCAMyiMd5Hmhg9MuNSUyUxVIjwTKJBn+sZu9Ggr5hsmjuRuG1
C4xZElnyO5JyjsL5KYPGLzWQVOYOIRLNWMkHLcWXZfhkV1vLlvdj5j1Yk03QJyY6fy7XMUWlYqwx
jdnRziYRcoMk84wtNXM4GupFfUHcSnZg+rfjmh301T85ffpZNsXP2tK7K5HJSHmp2timeaTVhjcK
Egxiw5Oo/JPqEus+h6MQ+LMm9nwAXz6vIy9WYSstfesNGvrQ4r+qWH3ZBDdx9bljwG04ZTkdiR73
jKTcwfAeTS9v77AUMrWna3Wj6/KubauB7Ks2PupDKw6icd4wmPEj69VJeHm8vaU6UeL0HQaU4TpJ
SOVN083bSov3YjXnT1Nb0kvnrd5xVPNDnNV7paMq2swMLoXmHDpfa/bAJg4y6Zdw8bQPi71+bzDH
3VS+ccEk9lgvc7GXZrIghOb5e6H7ASL4XZmK/i3lhhTMEv7B2Js7Fc/XuuqLcBizt0G4/VYu6Zty
+cSZDwgWf3nsp+ylMeYrHtaTmPsE0bChuFUQO51N887wtMuMSBekLqONZkifFqXfGdZ0sKr2UVjq
OGb9eTLksuCIIJYpUjpRCYhfUKfWyNerj7JLTq4t980yI4zCUFIjnhYHE6YyfhXZvPes7tql8QtO
9KvlWHdJIc9emT4UYpy2dGLQcLXqpJtHTDBq+eEiZCulRXbhH8Qg9/2MI6Gz6cYkx2f7aku8/MLI
BUxUkW99P7sjXfndWirCiNluGpDhM8USZGj+h2F310RR9YI3/x53dMSUdIudDzdRWQRg5EIjXbWz
q9fPw6p/rw0ybrCxwlRbsrApG8YNHFmOvaUqjoIkYH3kNbUs2GJLIA4pfAGIDO7NMLOesXCc15x3
vZeStbBhCpVljnX1uuHO4D/ioBwNiJKYlBeJz6ltUXiGdvQ2giJDrTcOdeO3kS5Xb1PpkzoQWDUD
TZo/dZ9fYoE4KjSsTEah/WhLWydiM7pHotvQJtL+W9nYT3U6apQRTZDk5rra9KYjmHJaMnt0ZLcG
N5zphrAA2PuGupvRn35MlKcH9dReRnfWjjAFo5VXm0dFvFHi8bHIOvT6fH1a0ck2rSVJ7QJQCnp8
Xdt2FsZ2mMpXZ5gUf+X8rirjUpXsN55r8LNtKyfQTLLF9to3eGz6/Kc5ed9hOe6wYJ2UbD5vIdFo
MeN7lqkIYnVBkXw5bFvQypvONdZtnmLtkP+QpJPpibQAm0vrHvj+fBW3vsuz9qtc+hMRx5SdZlHY
fq0MwzJzbTMp0tMibM5vOZFTp6LXeDDL/hRPvb3FT6IdVtgMWMGNpibNX9S7ZnVznZRym3NmTTo4
4BZZhQYb1zq2RCsnnEHWiMO2buvILLtuR3meU+OlzvG19PryspZqOTJXcn5AwyieCyHv+j4H4slE
+WmFEUJIQ6vDOY3Nc1XQ8kM43UVNJzSMpZTzMTzB+XuN5zcJzCql9Nhq/KfM1DkBJNz5bu8iT12C
1xqNpfkylnQ9a6BcXrBkC5RyIq7DbAGHdKu8DVVGGtMnqCUinw7lALhPekV+dT8LvVz20rYuqxWn
2xnG7F2pzOwLX5w3hJAYMLXQMx1ga3fYHjhWE3KOC1BgnTiA6kLCY+qkDtnICHCTL6a/W+uaS1Ni
VOYZW11+HIgWBPbcdWGdDetD7LvT1p2d5U4WzfA0DL1zjxGwushCvDcrHK6Mqd9XXBpGvIkzmq7w
9bhBUvCMNmJozpJVcGczhzu3snCfpKrzSLdG526oNVytZrlANJZd2JIpCGLdme4ZvbsvaqLZgrqn
kUuUavuLO0/eqc+MfsTP38ePraCIqDAaEhIxc6PN1I2vmUrNE+kH4xFxoM0xw1nFBRRb9gwVguNv
rOtzFxROXGx5Yr0fTMegdrCBvi48hb88b5TRlM/md2AK5VkvVkL4rmpPaSUzDM5OztlC0AZMaiKZ
gW85vPvHYp6TnZlM3r6z4+HixHh6ykz/GmF5bLE+DKEdp/5zTmnhfSeM7mleTS1U/czxrDIOKbV9
m2Lyf07SYOrLQnLsaTAsSB7ghtLbRpH5WcerpMgaVcPLad7sc7OrQ/JsRnbElqwBHQC9xqnJfCh1
nlt11iuTUOOvuqeIsIl8h8fhgfi5UuNFt7vMmMOO3EweetVA1/SwUYzvrIjmuVwG5YxzMVpKr2xQ
vDTj0ksnth/cwjdeB7vCInEb1GKUsJvkWtnqbDg2iyux+YOeJhNWj6wpdphDyUgoaIXDyhTAjmec
irRrRy7/eg6iqUVWXppbwyi7c+ubGKwy/4ZymfSoUd0YObCzIqOr4h19W84W5Pi8n0bS1iRtI2mp
LuDvCGHl1AzBag8JJrcDSFJDiE7ony3D9jf0kjx0M6clYxGM65RYdg0b/xrkuUktusevq2gn4vrl
cmSW1+648j+piUJnfsH+IVYZHd1DF+XDnFzyfnm3/fXLzZacQRj0lskatGjSUuuYovADD736uPIL
6BHHhM6/QDTkKpZEDSEGUGe7LDKNpnYcjwOumUs7+DMt9Wt5SnHMHLOcrIymLOstFu6Phfd5l4A1
C21G1VumaDTIx6OKmtp+plV37ymn3zLAo6N8MEmctIugeXGI3dNgYpB3HI3aChpDt3Fby8PQOPgj
wZOyV0KtuSPu5OJS2y4DsDevVcXGcdbvQqY8eaRegAZZ7lYZHS+WMqEMV6n76Nj2SYJeoBlrPfPv
cQIHKhah6iLvNo2A+tj6+mHNGu/Mqwx5UtJTouEDYk6a2veybe9gRotD6urDNrEXcezEDNMLESt/
7ZuKqXoP4+QwyvJ7C6EmdEtYDxikpqj3i2a3KOzGdp9gnNWtKszm/jNTa00fS90ETeZr2zROwKyQ
Er/vmvHK6NINPZm8TDrzBE/NRSQ79YHjFJCjPpHJMBux533Hobe4hAs6wW496dumQoaYasN6U1Xd
beMpldSwU9E++9YdUqcimkVZPLfKKuSKMZ6cgjmu1RcaRyISKVuGPJuGE0dQGTyYiV7EuAxgBtB7
FZ+4qH3qZvFLuvUp9Vma57Uq73LqsC6ZiO99h0GoI83p3WI2fhAKY9OmmSyml2bcbTpjrL85E6tg
WSWP9L9mZ1+rWdRWS2wnPU/3JBv1d4OF+dAWugyHuvMuLPF54HT0A3GNKSM2AkAYvlcGS56ZkZKe
c9B7Z4xK01jeVuTVqKdg7owOXt3ny6y46OT1dy2G7cWg3yHJJ5z83RnqImp9Iz7EfPmoJ+kSdeZg
zxsk/PgwEmo7mpBTt7oc9Ktonfxm0WI0n9Aa9M2n9jogQOECWqjHp7rWrBN38Ta6Vb+/wvGZAwN2
ONaIWhy0GAbPxl5zhE3QKVyOctHCZKr8+A5sgRH0XfeixmI9qLiwggkrbeBYsg1N06yYa5WfZmaw
D0MPA/nVvay2dWckrX4PDIZqSE9wKvO6Or8Z3meYEoUS3ouZayWcUTPZLUJqR0z+5WbF6oEI0Xwr
8GUxyTeauEm9IKbbm8MibokZr1yoFsvfGM76xuOQ73u5EvKZc5NReiNw5U4cQeEWcbqZeFJsDsq9
8VGBY9hbg4HobDGL4316cJeph31d+duxQK/PMdYHwm/dh4lc8Z0trTvZwlLarAxBge/o7gG//beh
NL4ZPmaLvk65yDcO5z/VOZu4lqwSPBK+xEhtYVe3Bvelu5llaht/dLVuV26Jc0HF/VhH9tK+e7m/
z2PrwVL+R7VM3zlKORxx82nXzf5AX87y025Xe5vbfRXFtse1o++/pwlVQUWrDl2mccnr9OFgyNl5
4J2Tl7UphrNki99XudGHbVaqfdolS+S2VrFNMk/THwqzKY4kES5Opl6tTn1qjBm5sc3qqV71/mrP
CBwUWCQqwA/sRuZg3rdgzZmBLhAeqtmYafucT6NJs1oNiO2V+pvl1bFa7lGWr12akcNzmdkM0TG9
Jz5kMAhkT+7kv8AkPhGxK7dlVYC1cdjhZMLoeOneaaHqQjOed+0Esc1L9xwaQgTds/Js/6NT7KNF
qoNirfeTNz7NEgfV4ocgsa5ui1MbBX7r5Eghmd5c/JU5MkkpwukwaPDuZ49EIUIE8FDyPzUOz2I+
doe5zg7e4tx5mXgTUj/lWCxb28TwnR+Tzt77a/W82Dp1MLf0XDbux4b1UmSPvTY+T2l7608OZOPv
0VS36ULMFTlEVNMx6bOwTOGAxcbXwICgB++v3P6hhkb+YZpWKPEGlAab7dqSO+w02mMlfGm1vuZe
tV+h8TipE5TTLUzgkVnWTrLj7a3FyfKMbRVPc4DqsF20Bctj/0A97FY41UuLXyXN5DvNfJseNWa+
XW3W5AgGBD9Vuy0MfWvjZnqfKncrC0DHXb9ppQkwD1PuUQn3W0zelp6uqLRHnqI1FEW3VQVD/TyN
QfBrgWuyvxEvpmQv3iTVz8pqu7ulEv1+NpuQXeNIvLJ9my3rWDlyl07zwU7Z1bN4OSSJFaYN3Sg2
7T6Iu+ehqXdcTHlWY+tcD/MBwSBYUvg2/EuLpHlvcxlCEgrYP8Kqbh+Yhr55Gsugn7BpAx6vnPpa
9whIeGqQVugyBwlHS5vBVMDglzEGueeeF6/fpe4UoHk8WFZrBQkJC+wqkTf4W00U9Zkf5UU48fMA
XrIwf1izee6zbLtkxYM92yf6ngtqV0hkxuWD8kmSrgt/Ceozlx1hTtsxSc6JaBg0ZdVTrHeXUqF+
saNbgxmumCHCxdXbTT1bj0lKDHQVH6rSKMKi647NA31U2y9mTq3FauLHWM4YaC6937Je+BdtbE9l
34XEiyJXaw51zLV/5B0TC4O/TTuPUOia6rEtk7M15R9zPz6opM4YIQxHM1+DFLbNFWFdcQwowyYe
h8h1aDUbyalq2k3AlAQWm2l5tAoTWZtMHGHk/IEN/7F0h4vkSLnqBQKCibTGty+mhcO+GE5TnV67
rB030ptObdlH6YgQWxIKzVJKGG2DBkEqMPtZ4FdK0gc8uWfbqkpqAeYrDoantATLm5snMPJTUFv9
HI2WLAHjsJrGGv7ZtLHG7ZDp+yyNuXvyXHG3jdzc/rD82EeRGN8be3yRNksnHoo1LMCi2Sb07KSU
P/WZ/I0Yfy3pcoBtcrAbES519j6l3iMTo29QrkHJqfGjtKbTWvjiwCzi2WbVapkNMuO8DCL9riZ1
TCexjXP3QYl8n/gxyyXDHiMTOFlisfUMeZ0dRAVzFllgZMups42DU1S3fM83f9XuqYHvsX+vWM0S
+2nM6j6I5RDgFrrMU/WVN9Zm6cxdu2j3wk0/BaHjAN0FthsXv9tVruGrz1pzz90ktPTi5JTpKRbL
tXC760jTVJA6/bFu+zv2v48mE3YAXvxbmaTLrjIHzk+eHyVMBYNqre89WZylORa7WFtfmWBv5mo5
ERW6L1NoB8Ma62d/1bMnI+Eero053LGVqdzsN8Q41GSOT2tWPRf5vARpjExS6FqicLJKrl0kuA6e
gDRk6IU6z4ZO4FWsd60Eu+n3vBe8H+WhV523SxbbvytZQ/ZD5xnf1G0uqCdAoWvDH9TGMwdxKBfC
reZYI/j4sgbPx3H2TctVvvLQifWUkQK8mI4zBMXQl9226bQ0MqS8HYF8d8sgmSFyVxb7YijTp2qN
8++FZeYPpepQfQqhOmx/sR5Slm5eJ5U5D5aX6nwZeGf7Ki70rwn2LxA0Yx5ZiGIMQkm80lOrp9/L
dInlPs5osAGSm4zvkBLh5dpzMz8Y3QjzZRH+yGZlQhPk7/4+lrEZxFUtHzumh/umML0nKxPrK1Ew
/76tJv9OE5ShBehGMhJZsob9ZOtRKoGQIx1a77GW6h8zSvKe0DCObKeM261L0CDIGcOVADRvlSne
UG1jL5uv1Opq0S03GMUtxk/s+VNU90n2KTrPQrFYx9BdBoCITWtxHlesPvkADGNcrC3jBEAXTSyu
TlyWzJh77o0lhwsYXZppbQ1UEhb2ab7gHswuvnJcfkfE017KOl6CmJv7cXJm/zOtBPuziQqaFOTs
fH+cwtkul2+EFrDikS+ncboPG0VCeDPMbAAE0tp9b9bj0R+5E81Z/5N814c3OMN9hnoQGXignsfK
1seN3fTTWSxFc1DrWDxJB2G1nTNEGXTVEC6OEXiNUwcFoxSdLD0/iTJhKImASgvZdwoeSVikQsyH
RevLXUuRymbQV2/r+V176hpZ8wKxtHWJHtqNcdeguW8XZLer0NfilIEgxZjwyGjIutLawzm4k/xx
HVdPuPh1HU2ctl+XflkPpQVNyeyHugc3xv7vJPAc50xN0YCEGlIQNIQTeOKHDhrGJW487U41KdQG
b7oFu5wMJCeZ9PLeVDMjs9pOTrZcZvaOOb7tJjguNjPRgbsMmyIMQCM/xaAOHymm/eik2W3Rf3ra
Vd0SsvMqsKs6YOf0ho2dPszhTp+8JuMJ6Bk2FQQTj6NTiCdQ/QL33dj0P1cDQO7NIFhtO28e7/1W
r7iuuaDqxtUcd9Ms8LJSC7Vwxffs3Wr3cuBYkDNMJ7fKQoMr1b7EEjJ57yfD0S7aEptrtwL0c2Fp
TttqWfL9yAD0RuTIY87+prSfCbFTTeosFmZAoaMAYD8W9yRYST20SlOcGAd1txQjUy2AD29Gb1T7
YspSylRxGy7D4FzwPDb8nZp718bUqDkYpPmZqgrbXd6Ym7+tNY6ddjSQEoSpACn4iW7GrNcxV4mm
jI034eZu+gYBCpTeQuqPW7C76Nbhb0NqdEbHKDJKJgxWjDfoC2c2NnT6ndt5/bD7WwGnrncJBqOL
CeZZacZnBYpnfAnyVqUvSWxxJ/6HV+h/4mr/GlfzcUj993G1hy85/tGZxx//L2ee6/8dVhAseWhA
Nl1ptwqc/3Lm+YTVgB7Qrez4VAIbJv6y/+fM0/+OJ88zOG16NLfaeMv4j30zDun/+V+a4f/dcvCd
4c2jr4nfpPgr1rzfXFf/6C5g3k78AtM/UXb8gf/qukph/WoJVX9RpxPRahtn3YH3jP+kkuGPmbh/
NiTceq+Y+PuUrf1eaiSZfuHiT5g2yvZK0HrXiuwTb/vFRvqkDXl60Kzm17/8Fv6NFfA3G9s/Wxmc
G98edAYJv99Mh7Xf4nJOey2cYwWEVIu1a+KP8Rlw6edCLuay1GCQ/vNn/uYJ/Mdn+lg7CB8SUTSs
3z6TPH6i2C00JPHs1RDpQG44WTfEEst/vng/lv+dfDX/5tv9u58oSp6rEycEC+feXIP/YtIzGifz
En9Ajl76+aWpdbBliV6SWeNeourY2Fv6PGyRwcrDX/yOfJ5JmJKCFYtjn/67H3HNLaewzQ693Z+Y
ktiD8VQ1dNCFRQzO9k9+ov/f88m7Q0WNbuCwpCVP/+17On3HbNWwZQTYgetz1rOAG1zg//N3+ref
wid5mNmwPeq/eTkH5SnAMK6MRoKAF79mXyd900Z/7VNgO5qwtHnTHLIinvHbp1h1S/g9i2VU4j96
EJOpbU3Drf/kJ/b7M3j7FLhppEzpcmPh+e1TWrgjfV0mfTQON6B3ZcxPDaTuY9sZ8e4vfyGPjzFs
ijooKiA5+4eHsLCwGeBVhzbK3T4Avg0Dvpq8PzHa/v7L4Qv5jE5NfsGO79Dg+8dPkWopRz+j0Kmd
ETo0znSbWa3JX//l4DrVcVBzQriBCP/4KaXEZGu2XR/NnOo3fYVDrhqZwPy1nxgLA2s9SyBMEYtD
5m8LhHJym4RhTtKo454HMmMh+jRonf0ny8PttfgXDy/hY8zbMEtM9hbSA793HvNLkNMoOp1wS79E
cOH6vanpxXti+6jZPrjoh//8xYxbXdAfPlHwFKCWsTPxzNGc98efX1o19ThNWC6BV1GY1FnceAyt
2Lqmnh9tt/1M7ErsVg4ykeImeTLtMjvDx1V/8s0NQJ+//VOomOJ5YXfUqUNF1f7th9zb3jp5dO1E
c2LaHsCAZqLteVo9hPW8alvMca0hrNDG6Glu50KK6uV2ZofDH4+J4po/J19Kh+l1ZOa89JduAU33
BtbJHh5Qi/3qKGDAo1pZlWR5HwlfZAHTR3kFZ5pnoSndOeHKY69yX+Zz+9AbxTxt67mVZ72ZKkI1
lHmDGzHb4pkEuV3tU7fH+pMlmEuCRWV+GiKimQPzq5FqRp2oJRcEUMAG8euZtoFY5ms0DfFqvyVG
1y/tJnUhl+sIiwVKAW02p76ARky71QzcnPvaFKDTzZzvVbuqO6NAztVO0BgG/0zwG6h+QlH9ucka
+F0UYcA66x29+eb7IoNPpfdtJGonJrqNN/yU10rmYQGM/nnOPHyZc5yoczxYevuz9qvK23At5ZV1
i8wDn4t8rAfraDT9FlmBwoKmHCrCOIurmZE1j95r70ncaKY5SD9iLKAzhjFSpHgHT+IDdES3CTyp
2SebnQ4CBxexPNSBg24brScQXCeg1MNKdKCorMwkp9bjA3RCwgYrHIt+8a565cEL65fb36IXiy8j
wnTql7ZKNBbdzpj3TH3c/8iHboa5V6VjEjn6knykRi+u+EmtD0rDPOD8uSLYvthFyUDbnvV5pxcm
SbwsN2YsQG07v/dJu/xa7ZqdmbzW29jZ8jMjQBqHVTajnMYgBHtSQov7ZpN5xIMdC5sAt917Z1fe
1AC0Be0eKmv7o8CUle5zyMXrdiA9XQYNAwyS9nneHxMuPVxp6bZrNnHDY439K+23lmpgV2HqbGCr
e/qd7Fz50tfwFHbW5Ca4gmXW6syQYrFjcuNaG91sqQGI2SmcTbtMWRFOQ1rttCL3PoYka99gW7mv
s9WS9nvwJ9D6zaPQ4369jMJoxjEaPLPeZQz0IWKlprjyKzNtJPIZgFnBsWje1GIRLy7t3HMEY/yG
CZ+RJE++hqllJz2XgWAhC1wDGSV4dWAWDuUfMcW/TDYSx7u3ixgZpCSNqm1sBc/vnKRJjo1Lgk+P
3wt/lfdJssygaezE/bmaZfvcDgsO9X4dFjoUxLzc7rTd9KHNo0MKrsWZBmUIOjtgePROpIb6KZ1R
c4iMxe1905jEt9vBYApp4oDGhmqk07M35ggR0s/FcwGW0zks1ljcpbKyJ7QX2+q2ZVnT6WvNvv2u
rRNBe2NYDP2E2Xoh/iVd04pibcjdYCT/iGhdp87FrCrjy8vouQJt6MXH2aX6KhApQZatY8iBAZVg
mMxcVrp9culyw9ACP1tHai5iw5u3kBFiTPImLCG3ridEhlRD6tBxRZ28gvWKYSzms0hQOoHBUENP
wfkEXjoYYfb/mm16bwOMmRkuj9oRE15hjLLTxOj1CFqj4aGcNaqlGyodfirhd7NEB9Pti9O26feG
rUxt6gGnCkUHi/M12lP1YknGvjs5mva78u30A2dt9rIag/VergsCXZy05BpUUrl5CDZmeQLGxAio
Y36HXfFmVCUewNlCz5qyjhyVaM5G0eryXs6W+j6rrrnitslzFMt46ODcLd6EoWIlDkB+F0Kf1Zjx
s26JzDyTS1VT0FJvQ9+h7ek/GpvZYzQmFS9PyVsx45h1gDq4We/+4oJWYt6VDOz2sQ26iWKRxOsO
eFKt/QRHgeWiSrvXkshGiosTgRN4qt18yWzUkHpL38BLLIx3B9z82y31IYKcE0a7KTTaldFDMjpD
clvxNnpWYacHv53sHc+yZ5Mv7pbPVZ97g1wFag4qwjj1p9HS1dUHb/1L1CCAWIo5BTBoyFYtxGnU
fndYA35qeaH1G7g+7qPZwZ4nfHsLtieCqfRmYg+KCO72zDeaKX0QhgmlMF7IpmwafGp0IE9W+n0c
eu1G0M8YrMdyHOdIy4WBvxdG8lPMM59gBTW1aZdJoKOb0WrG6tSCVrgvkOqwGVtuQyA5LccyilPZ
/TLSzJpCx04abKNehnFmyTqgP/DQHi2HXE8Jr+nHsEyET7VbuwXWBl+R4ZXyEwy8JC865trzLYj7
tqTjAEMpBgS9qczW+pmwB6lDqStSI3lctROSTUWSQ9mtIVH9deY2BlJgfyyS1ZYb2mTyh6msC+wS
+Wg86oBY2g35Oa2DeWYO882x115hJDDAMvXUsYOYNrFfAhCC2pR9Y9fEgzV17kdr8qiUVc2jORD0
hpUijBSnoqucvWun7auf4T/YLNIgA9rRefJSEutkFuw1DLlSZalfKFiWE4712MizXWP02GuQThPI
LI4lQlfqoH1dmrK6U8/N5eqXKa+2kq53NHATtxv8u/W9MVDfQFynKrGRjhjIqqG03EtXWt7N+U4Y
mVyrMZ3gnWCIJIsfU/9S4RbOhlG/SM+DmdgVcf+NNYf0Kxu7uMvBqunYNif3q9PNmYpu2X+51kro
s1RlrnaYGcenCR+Mt0nLIcVgLtKFIQRBiv/L3nn1Vo6m2/mvDHxlX3DA8DEBxwZMbu4gbeVQkm4I
pWLOmb/eD1U1aGlXjeSec8b2wAfdKHS1AjfTF953rWfZDjIpifD5bL7rZBM51iS65tLXImTn1Ugq
yEwX/YHRIqWq2jNP5YaiojdnpHsgI0ReysaCYFLVb8U3eBzq8wxOedvROMzdMlHV2wIpaOTOdSSd
IbVCCGdGWogMuWrOWAbIT4JeU+Vk/G46xyqPA11AIT8pjVDOy6itXlnbCVrIgd7eEIGT5g60uuZE
Dcqm9lrL8ucVGSJUGyskB2DBfOlayhR0XzYNyH1Xm3PqYjTun+bMGqpVpw68ZGhXkx1cWCtGb9yy
8EsskmDalhIna2Kl2+V4S3xmWz+5ZIOJ/8yIS3FFY8kgsZhACSgstYxr2DIk3LYC0FG+KksMTQ7h
5kDdjMGOd00dypCFGuobjjUicYLDY1nnqckI57LKMkpvFnZyHVMExraG1+opU5VFbu03eBWHapYW
2QntrbAeZgrmcQxPQNWmXF7NkNxu2iqzTmpBC2NTSZWfeiJrFOrhs08sWZyhst5KrBtAkxpTg3yc
lrEBuLghMcnv4XaxkC3z0RO9Tfm3DS3MCEHSRNlKL1BFevg/Ot2rOwMhiL4AXRy7rUXFwkOykOuG
zXgLBKdsVVSVfoUSMlETojMLGxMpCU65ft9arXzWzgU9L2uIWYjh7OMF4OpLT7JcohMCh5TdUEe2
oS8rSkbzCxPQSjbU/tzMAgR7hPGwjOvzpFjXS7aVV/tRGq/zcAyLNQrCgG5glcD7Yd9ExNxg97T+
ofSqK81S6ueKpiVjBkmC6HP1SWJGHeALMrvbETus0s5eKrMn3qQvhXgp6LQAMKtolDoFgj3mYmPA
1meYEtgL7IGJshathkhumhuSlbSAku06qSrzkvVch5OuyqObnt1B5RXWEk9YZD64nGCcaGbNSf5c
N31NxpyM3wCDCy1OHZbwK+SC/Kwv6uZO1urxhquWvdJPrVS6yzSZHIEF72kmq+8SkbpvuH4Ysg6O
0tx+oGuhFk4z1Q1+00mzT9n9yK2LCJZi/BDFag+XZQSApooRvLGvtTQOgRnnN30/ZdeySd2Ntnll
3vqZlb6M+CaMxSlf7UjjYhBOtFZPdwGyNIbNdOA8IsamE7WrsfmJMDGvSowQioO6FOW2LkUpSq3I
zx+UWgzY1TBUlGj9dcNyGiW1nwjs0jrXThdhThF34w3vF1H2sZSP30My3PVNYs/No6Glg+Vq7N4Y
YhO42+uqGuK9VpuLtyMZJ7wLdP8ey26wehRecXeP06u+MwkBgykxq9NLMMpl64Y5FoJcSbAXaep0
rcflIBwiq9TiuG1BwXh5H1gvVlJlR5qY54bZSO0eOn3KdUa1wN9LTZKeBZOuXQu7HM5CrJsIf824
Og/plcAuQWLFupp96DYUUDnoLIzktPVNAQGkLsZvYWH7+Phy0n6QnaNGd8q+0Z47ngR2I5FqyY4J
IecxChLpTCrS/gWVICaOtstZ0PYZVjIoYrHuZW1E7z4f6uF6yjvzuo+XNzOLpfC7xXb1alS6NDxq
JmAKLMUHwdbFxsO4mtoiQzKl0G8kvHHKL2IhA0AyrWKEoxAMQ+xmA7pBgv3yp8SaUJiSTYlYMtYL
hIuJPNWTo2AcAceV+/nkhpKZP+sJNlRXNWqLFZPRyjQPu4B1iI5D8tE34VujgAvsO02KkN3gBZiE
h8bWpFGTqNAM/ahEbDKYLCJiMpSODSvvI4e4Ket5SGkvkSGn1OzXlVQ+Aly4WAAxK93p6RBOx3Fp
Cfwe2FJUL+mX4Kq6x4LjGGWbg5CxLOWmnFPjAsbHlHIeTZ2silqT7ksQLK82+nUWg0XSnTGjjOWa
gTo7C6t6up9Bn9yYaNtBy2Rj9N2vq7r0+jFvn7W2DV67fkwaLsOctysSqyOSMY2h+j5xSVHa94aJ
SNM3mDJrVVwNUL5Ct86LYAuqRAldy5z6B9Oww28d6HKiLeuAKnuT2yEGN6s1IGJbtJbXRgfiYuXH
trZvoQPRi2O5TQd+qmAp09Ozh6O2VMoRDXtgMj1EOmsEOzcoWdQtCDvPYHKfPNSFcHHSArkV724H
fkd9y2Ssp6a/os65JDW+pTYOI32rlVaV2O97v9F5kd9SHuu3xEdzXNIfk7ckyNlYUiGxWwG/Lpaw
SJMdzoW8BEhKUhk3LuoUciWh080Nz3yA2kV9y57sowyeU9UvmZR6PccPfgWCTsRNBevJ6MhhaVSy
4FaQ2Mm1RN3bp17xlnfZsYPhY73lYMJaDaZyH9mNdgIl1b8RsT/k2nWrVL6h3pgBHdvV0PV2jR2h
Gy104XNLnusFNQjEzHacI8Qy+eo3c4n1JIkF850kE/YJfgDaKEEXTbAHm73EcL1lg0ZLTKj8lhg6
htgKkPNYlDbLt1RRES8Jo4bRSks6VEjyaAb49NnAx5syASPxBGEbk1MahTl/2v1C4sb9SmoXEuxb
SV6yLdUl6hRQkbiKm4z4q9ZYXlR5JEFuTMLapi5IWGpP/tt31ZbUlzbOmejUiaA7rD9jg/SnYasP
rDsme3U0F9ptqqAhdFVUfbabGclw3mrheSspwI3KLKxRPWhG4gSYB8MNHitxN3YSgYPyaKaYxguq
xS40wMXCWE8hXIYJXxIVmy7Nd4GZGtWdEneWTIJrroN/R7POCNjQvcKnpnCnHLUGsgpiFwouY4dQ
5QjNWWMODC0pUG6NPaFvxfsszn0avDPEc2tHDl+PR0h/ywOzunDR9xIuk6r4EwKk9imznlu8hYxV
cWgdDeVg19djBG70NKZ9b610zJpUNRGhNO2RP1t6d12HA5lfFPJGTG1zQgXQKe1WdDjK7Nk/LkcM
swAHsr6OVjIpHfqpnc48lA4Rm4bv40ISpXRbt1i8LzRAfsMDcHwjPQ3Koe399aDCmN0QWWmzJJAD
VQaEQz+3IpUuIYeXNyC0SXejqz9HF0gKLMhvaWva687UFDaW7WTb9KFamG1MkJIo5SrbKwDhQKOi
EgaItkI1jSbQMWA1UdlQGwpaZJl2k4kVRpepKzwTXmoTikyrqeZiyTAVtbUl5pKsu04bF49PItXh
2k5NuWCqSdNX3IDNSZ8HTa6w4xqw5YRqLObN1MHY9UYktwlTgkYxUo+EyY6bE8ip0ERVNGG4JVct
0W8YA2NAPNIsphY7QtKFPQFoJQOowvVO9OzFGnqCq+VgQl1FD6LIXrN+XvJkqZ3lcPhy006PZbWK
ccg2QUG/KG64Bs+R2eADzeU+UlQe6Gis9qMVVMO1jtjWIMKCCAPtvMuFbFIoU1MdJwzJ2Hi5YbdJ
XeIMksijKyarJrkFWw3iLQmNOQR+qVfxzUQSfLHxtcqqjpNa16PLEXU4V8IYNWJP8DRYxyMyTBxt
hJo1GcYiUhsEQepyoZLTqIrC0FaIrYrcd6oK4+QWDYCk7RJaK6qrZ3am3mXEXFzS4ik01RsbzU4j
3M51nIy7SWlGZfZa1BGBtcEo1Eo9cjCif6kVJxoGSmrI7JJQj2ty0wLHQuXBCOuMZZnW+8GsNWbi
XkIYm+BVD7tm9gwzowv9o0X1n6qBd6oBVdCT+fuqgRsyag6QPm8/8Tekj0bOEY0vYgnRuSOWpJ3y
UzhABJKwNbqIiGb5EdmmX/Y34YCGcsCiLGCTjoSaX3/HrJc08Vd+hqbQ336p8Wd0AwddRsQMtqD1
ArteXlo+xkHrrzDaXoiB6v2c5fJ9ky6WFhh21yzX8Fy8uzJf97p/HEuRhcYZs4axD1pzkyxHWlQl
mmfmJnGvPnD1XjWtNVWzbtPRtbhK4gJdcR3Of671+OPIHFOho4qMQF2aXu+67NaoIa1VgWUlAaa7
Qof1VWIp/Pz0fnspNc7PAn1DV33p5b07SCa6VksKDhLp1lVjYf31+5NkXn1+lMMG3Y9zeXeYgzum
9EUzIbvQKDD00WmXg2UYqlq6LoUEdw7FUrcpRjoi1HIQOelp8i2awemOXfAF0EhdjvSuVfjzkwhh
8Y+gc3zQKhxYQ4TWwP0cXLJXVo1bnEhutGFO2Cj8ScluWLMBcDC0uSyGL1Cju9kT2+wjDPc764un
66C9/MunWb7+7vIz9kYGrHHN64egwAKg7yViNv/kPWafhZ3W1G1uMJyuRVH0/iBCTMPgd7nmGWqp
rykAp6doGRBIamOx/fxGH56PaaA9oflJOxZFA1Trg0NpTYAelxGfwj/5WAkTS9i2X4G2tAVR9uEu
chzTRMXAM4tAg9fy43FkUipKFG7MLDV9JAfhfzhv1aKbGnbvoZ9vRN+F4aaMNPGkIVueYdr7Wkk3
iV4/9V22JT0wJpkyhj4MbHJYVPvlBobSmFwkfQUwk9qrLM70FI49IVgl7lZ6dbCb2RIr5Oqqqtkc
12mE0xl9ekpPJi+N4gJgJdgNOkTETxdkl6euKaWqdZJNXJldnJCMlETFdGotGm1b35NtFqApr2Tq
NhJB8mxug1GBDmP2YgVuaLoxhxbIBK0AYa1GIbXpNlr+3JRJ1NjbsB7L+EpT85J2wVBBf7KqCh04
6nL7FnSn7wOwYQcLKUPRcfFOeg/ogXjb+Dlj785ucyiVe/ijPiT+lJqFF5Ae05ImwwLRUiyDIGYb
gEEd5E28aYWIqGlnVtCsiQAOVVfOarFpSOtlNRqHKAdLqpRrbWws3K6hr1EvV8gG0ayo3Y0ZsYZg
7SVCe2f2qRS6W+tFFGOpnNkpTGiynINWdcbeB/oUpkqEnbOTpZOItne1GeAwT95gpNaLLcdYpTam
PVrHgTRxvrY5AZ6UNAvZQTK26aOGUqjzapZm0zqPRqggCTYDss5rou0wneZkh/uBcq7WKg0Bw5is
8yonUBs/tXlBI8R40nlHCjcl5OvS7kMWJ0NoQ7aIEiLJoOYYc7/SpKn5Ho6sblYsuNhM1CMJek4p
wuE60SEj4JAdZjpdoWmxoVWqmvTxUk2fmT+pPA1KX91HIm8zt2GbBfBDIql7kVY8S3gST1EtSL7D
C0ubNSxD2GOlGQT01togvRd2nirLUliiySJZ5feE/uwJfkH/OaCMfI5ad0b6Ho1B7apm158NU5l/
gwrEABuUQXAWaRqFQ5OOzkUDwW92tLyBNWlGUn81Yl99GZoyKnHGDSOluEqqxbLLCb/N1ejHq0xG
2eBYEcxdRyh1egrPhjrzWFntnsZEBBbHaPoLtdNSmjvaNJxqAeEIruhB1tYq+LAVG4vmBvyrvaMa
W1OaSE1KrLCOdeYFWaJHO2UEkklRL19MYdbpzhzXJWCsIKfQAd+ZaK2EB/1MlepoprJiSqSUpdg9
BExNuvCJor3QXOjl48LO2J1iw32gZVMpGx4z62yoesoqVLsGktfMVH4w7NxMHBnWSQkAsxSXtt/z
Xvp01r5jaTYe23lCwWLXRbzAI5T4LPfL6YZHCoxaAE96haSEJJBwiktQOgyUp+BCuUwxtoHLhjFE
wXvCbUBqP/FSz9hVT3w9E6yJDa29m3orw99LFvcq4om5zHIIc/Bl6uw110KrdOpYS3hu6WaC5J7k
knkrr1RjK6o4O9YVJB8uJf+UEHqVlxujeVmR/awCx4exYWInnGpiaV0MbnghI1hkIejZKelclZLk
A7B4Gjb4afrzESHXSHy8Vb3KsgQ8DH0crKlJUsY9O/FU30dJ1TZOGiLwXpuROSdrKMO28AYdR6FX
Gb4uHEBbVHGJ+9PHizIu88SJumKiopiVlb9Si0a3jvymrGtn1qu6h3WM9mIjZojEewUy8i166w6Q
NXD7q7ChFrWBCSWHrh/1GqwoRdNTj8i5ej5ZMt/OZ2RzKuxoJdUcNW/OgGbEpacrjTnidcA1vljS
dPwWflfFW3maKni1eA+0rYAZxg2TWyjTgSHKxgVvTAkPc7R91VMLghkQSVg1cjmXjY2B24ZhsDYk
gOWZMvYb1Q5oRFFE9weXhhz0ZOQ/YeuNVkc+dUbrbnYas5TxRWPglamCllm5xvZtDl4SyV2FgcMC
w5roJs2rMB0ujbqMsL34uqodoyYIB3zNyC2ZCMLU2uYC0+qKCBv9fFSHmvQbc9R0L5QJ/HHnPALD
oBR8+HWmF6p0rHSqXlNTLUCtVSYjaqzU5Q0LzEB4Vtj3p7IiS4YXJHFqeeggUcMUyIdlxIKL4i1Z
rEAudWGlcg05NtS9DlWThmygp1if5FBLvbKI1fbaoFsxrJg4tW/6WI3mFmflaJNi6HPByFaoxnWo
yjUhTVjfB4f3Sy9c3hxaFaiM/B7OfaRJHkQVTXb0jq6Jo9htfMKwSnfYqktjJ0gV38okGV4pZhlB
AOx9/QpADO202ldzFo3kNK5I4bENND6hrvMr1LSO95bVD9/LJjFB7WUx9fuM+ZzN9ZyjYDcjxAJH
KbJZgaI/W4ytnBub1NxUv6HtT8+mRDXu2hYs5F4KpaZgJJOQvJDipu0rrQGbJCKzTdY14LSHt1XV
f25Z321ZF0Hq39+x/s8M6cLzY/6Xq8es+BC1tvzcz30ryue/Im+ktSCrNhDPJR3l576VlBU2p+A9
hWqYSDqXhenf9q0KXxKmJdtIb1FI0vV/p3cXZLdYoEg1ltACXd+f2rd+FEbqrFj5dEgwdY5kahhe
Pq5a69aueqH35pU6UwKCVkQ80zC1HowseefHbfOFWlrTPiyTOU+DgDni1lVNMwR5xcvX320v6OGQ
STQX/bVpT5q/ivoWP0qtUGac7aZbWVCH9tDKg7VcCW1b2CLYNBPJritFBOFR7Pd0bbsI474GTnSn
RdoEFrW7p56LC9dUFHFZiyl9CCQt2QRkm53ReiJUUqPQvJsgNz8iVAtkbFb0dhfsFHAmkR/RFF8r
/q3ZWWQkyNWseuVYZffvno/f7Ns/7hB+nLrOUkHYAvm3/bYjfXfq5KhlPgXQ9hoXmnAjC4UeCPI7
HFP6F5vbj1r/5Uhk/lg6CwlMFot34uNFtls5rbHEZ9e5GRFTkwY4BKsQ9ZjZYhcVQVkcd8wGX0pN
f7m35PYJU5V1Tcga4qmPhwVKW4z0i7PrutKUtRp1JpEpdr0SGl1EROC0ht74cW24z83xGZHCeP35
JVaX3dwfe+kfZ27gOFh0riwA7IPdHnyMqRZIx661KldPg6qGJWgRyUtD7BR6k7qGcDp4JQ2zdSjP
FzLNZDAAPIhykkBJbnTVg5E1bIy0Tu4TQYT1RFtoF6v2fGTY90QRqOsmHMCG1JP6xU718PlA0o2X
AMmwRkiuzUv58fIFcwcg0o6kq1hG4hG4hXSE6O+LR+PwhV8OgoWAA+iLceHwhe8Dls1LA/TKQM5o
RK9tRhhhaxNadvtPmyHK1/wKNOtre/JY/tsyBT0XJRzeIGz/x8e/Ehz/c4ZaQtQ//MXLqS9PF91r
PV2+Nl3Kj/4wjyzf+b/7xZ+D//VUvv73//JcdHm7/LZDPLn66bzgvNZZ9/JhQlh+4G8OKAI2hUl5
AOMPPGljsTn9nBAM8VcqXoR5odAW+gcHlKb+dYlWZ55YqmLq21zx0//ElxBtM1kQ/6XITCbqnylj
GgcjB3lgpqyYBlZlSL2G/vZ+vRujqi5DQzW29XpUEohOyaa0OsTM8KvQSKrDatQvqQ+u+mQ6Daxk
y2i24UPhYCY7PVROYjPZQHd0qum2J99SaVifIvSj1YgCq9n6jbUCLXJUEjtray+ifbBNUhmqbkt/
9VuZ1DddlwPRwkYcxlvElG6Olicu1mM5k7YOUpyaQBC3G2KEvgWiWSETWpGxt+Tn0udOHcnQNuzD
9wRAaPYW2Tl55wb4oohUAT0j4kLN42tN1iET9Zcz5ZghwkyNsd5ACYzQqwWV0fF7FIThn49MB+/d
Lxf2YN6zZKMnt6qp121VHC2YosE4F13s9ZX+xTAsPg6Bvxxp+fq7W1iCyg7Hkltoq+eSet8rx5+f
yVK4fz/GcgBE7rKBocuk3k7R8uMBKlPCqBwP9doKTmBYgli6Yq+VKL5rCEQM14FauCg4KPskp2V4
rBXZmoXqKo7PWovdAqmrWgmEbJFQSPrK6L91Gkok5XbkwQkRczTo3Gj7AX5lIc7vaqtpb6OwNFrg
R9qFNFEiAlwXI3BCqOBNZeE1cYOGNYCmBUNYSrY56lyNzV2hH1WA1T6/AMqvV5gLgIOOd4TOA/2I
jxdAhkvvl0Nfr2uKA2HBFPMcs6awu28gS4hLXgKZkBKNnCMxalyUVPXXPh/v88/x2/vw7mMczPKZ
bGgG7JF6TayNQ0HSQZXkKAh+mWq/eKYOpqYft/zdoViPvn+mihLpGnJkhgVIQSpdcZ8VGFE0X5zR
MjD++mhRq4WBxmDHmvTjceywJgku4co26nVY6rtY9qFbIHBhlqLOU9t7qkJuK45qubucpdNiQcTM
31QgEDNBQHkpO4Xv+T5p343z+dVeFi/vVhY/L8EfH+1gdhYNmNQm7uo19V+YR+YKIZqTkHKdV4HH
rLohBNujwXj5+WF/f5P/OOzBgsaWxskve24yqe/IBem6kPXdlP069b8KHfj9Y/3HoQ6GKBQGkOsJ
0l1PiCcaZNBB9mPX+Hddml8d4WDkCDu0nHbNEYbpoTavm+6Loen3Fwt/sc5ZaPaShfn+MTVYlJax
ySDbKWft9NyZPB2Bzp7++fOb8tvXYUnHtrFhMucevA5sqm00fhyHiCV2+5uyu5Xnq8+PIcRvnziL
ZbyukHWhKQfvd6MHsixnPHGo5RnhhnUJOyOMrJ06y2CpAIUS42uhmSVhfh0Zx/iTAKgD2TC12zEA
Flaa31Udbj4WEOoU5H5J46KZhJ6OUgyYCt9KtdRN/H4rUT/Lxps4kbcCPHKoJG4ehmcSdDgSjry0
1DdYmYJ2WMvU6Tr4Iq35LFcvwIHcxCyPpFI+UsLTHiCChcBYZ2NFduYwe5L20ogbCBsz7D4KHzEs
dmpPO8L/VrnJ2w2OSZJssHf5OpgReiBVgVG680dQJ7JJQHELmA+4l3IEa2dLrXjbwq0qYSs26ama
v8qEPBdPUW1+10V/a+jzleWPl625adVTSs0XXWp+jzsw2sR690j2/Vi+CnsuXBwet1y4JjSP54JN
CuWSqLMR78qeVZorYzhHy+9Iw0OdkM0ptI0+6JsCZnaJUCEJTtGLeDwi51mbnCL13SfVS8cSAqDh
RVs9J/PGZ25cToFkzLVPMXuSLrviMTeeg/mhE9/qxGZyetSj7NyHjGdM3UqM9ipBzDmTL1QMsdfa
CH1GyFYNuXA0FrpR3QzhzVBV6yop2JBs1AwmD20KeY5P4gnTC5zS5XGRopcqytajHG9MEV5ye1ZI
NmA5+Kji8bYV+h7E6IvVjWsskFfDCGcmkiGLgnjfE8d2UghhYJaiRt4PKE+HbQfUaayu/BDp9XSc
qVCkqshD5u2qsnFM/4WWV8Jqa0vIpjMs00PE3R5xFxQ62k0dOXm9GslQ1NsnKYtJ4WIcp89ZvUCT
dCDnwTieVtZTa0setCIPb9+O5tHODI4L3jLdDHdx/KhpMYszec01z4Ei9u2JkH+sCLACIUnZmkG8
RJK4S204KzUvK7JV29vXWX+GxmnFOsSegCSz7Gu7J1idNUQnWz0tOhi057KgiF+Rt9GEl2AcCYoX
xJxlK0nr74iBYfZbcIi8ZQm8xC5waEGt1ZgqcWczHqsndtivqlRd60V6WpviMZHjh0jMZ7lRnBbz
cNkM1j5jKUs3BST6EYoH7Arhpu2eO2E7qNFuNUB9vnnTk9dWhKUbFE/t9DrghZMpuwtIHTWOO6Od
0FU31Gxy6quzm7LHDs+7CGlf/KJAz9Ba5kNF8SI+vtm6LJw2YjC4DuVGMVhJ2xEhmhIsZ+KxCNsk
zC1WJC8F5VsC7qnV9jirCjdUy5MxyB9Kflunqp5VnFG55RPQR4iBdbRnRQJFBjMMPA/6Vf06ksLV
FN+mOnuHKtsCC+GBJEGkfIB8e+53mhcaWBSHieZd6cJqI4vhClm1By3XlRAZkWmKW0r1GgktF4tJ
5PVA/i9qgmgHcEDRtGh/Ri+q8zWNH2RZhCBA/wYTsrJ4+hc7Sh56GYmfuCr29mSepbSrQvIPdarb
eEh4LLNmZ8MokibQb0sbEx31coaJ1V5RkNj06gOdby/Or+CiJtwczDhNkZ9HFJDCPHuwaukiAltG
qtxenQhKCYbNKO0ltE+o5fDWPcQUOjTugs5wDXfZg8nj8o61ZbFWOJBSlmuiJ3bCT9d1I7aa3+3G
yOYV7teis70eTnpS2ODNz1loIhYlJNig8wQ+n4DUbSCt5mDY01b0kBNs/IQcyDr4ZjNASQAJM/W7
PNpOI5+Hdnc8kVcrGdSMg70eBRcmMaVa9aCrwWXdjbu+PynhAGHL8iTMOrBR1vXCHcp3uUq7KU02
GsPdAI2KxvZtTQYi4Mbj2ujPFDM7mROyYoiXJ2vGIzd0FzVXddB/URNRlqn0w7KLTS0tdaw8ukX3
3jqY0nF9NCEtmhrVXXG0gCcNCuw6vVMEvPhG0nWWsyWENThOmBzAxqEQ8oQVHie9fIKf0q0taBrh
LYrELz7aL9PzwSc7mJ7NBC4CC7J6bWTWSiPnSkbgD/4NYfZtyr20m2xNoO7q82XBL0uPg6MeLD20
LqZmQYOKoAFsU+KWGL+NUNOvFrvLWu+Xy67gl1N1lZh4oCofVlIhwkAiuBJOjsYjQvytLrHa7trz
TqbJIpmrYrSBQg1nywIAkLQ3YTOw5+64r6y7gFuBgKRUK0S8iWt2x2pbAvIN3/bo4YCfYYme6MSN
qDQ2jbRJ9InOtbkiVAYUI2+NsRuM2/ayja5bBVKbHbhJg4FQ8fqtxpawtwZwbq4e0hstSMEWd6Xv
aYLVyQJ6KMHiEuKKr37TGNMppdBzPPBrS3uNkuCcTsn58s4ZSn+rB9kdvoOVPgfnaWN7qZ2d+H2+
toPhNjQUD48sDmb1Ycgm1wyvjAD/01iP62yarxqJCnLfbZckFoSDd2kbXM5sTWS13kigVFJ2Y6UZ
fx+xz3adtQoyYoULuIaophCBLEGZOM809/PnQ/nizr1tsd5t/xkC/Rqpx/JYnsqMiWF9JaT1Usax
Zmvfc43n2+6oa4oNY69vP39++F/qR4pKfWspRgH6Qcy0PL7vjt5U1qhjlKqJptg0Ubcud+FplOmo
67sfj+if6kBdFxn/fqwRvtX9/iggnkTPNUSD7+2n37V5LU4fs9fm8Js+FCP/36g+Ej34SVfKLZ6L
5i//9fj1NUX0/9/+smvSx/yleQ9kWn7Bj2qkbfyVphR5hss2Bs6HxZ72RzGSr1CHtHU2Ugin3qqU
73pTaDD5GdrN6MkFP/OzFCkp1CJhJgkZ3gXNBxA0f6oW+XGApVFkqgIUE3s5+l1LP+zjszQTQJLC
r1c3Rg9Iuj+Og21UH1sqGLJdW6+MDEbpFX0qxC0sPuXt2G4N7RgRDC1SDanPUU5rmWUtuOsQPK9L
4I5Me904qi0mWs+g0SzYSq+q5qqPN5q0IUiFpXNuunrFPMpC06JFtDZjopOIrd/7DEqhR76Jnq6M
dgPBsZx3UQHGbxtN1xmS+uYkPDZvm+vsZXzUv4+P+UYSp1N2EcX3k9hl/hfb3YNK3K9X6GCUVsFD
1gDn1I0lec3D9Gp+Kx6qB9Vw9W9gFFHSPCnlynwqHoqH7pUC7uLYehpbBy4jUMV1N71OJI2ojgUY
B71QsR1iCBnPxrKNqUgsO2k0d4rXU7FDeK4EwEjvU+n7lJAONCBQi89Zyb17Ws9/zDDvAyu1pZ7x
x8TzyylZBxUgMy0bzYdesRnMu7K+sNKtTEqPdFOq52xITufv0oV11+2za4wy95onsUa7Z1FFfhIg
TaJk5AzPm1NeAjmfWPnVLjtdjR/8d37Mg2rQ/6WP+dUDckih+Rd4QN7CUT97QJb5790M8//fqPCx
CPb2BtkAj+gVoTcA33SwLs2IociMjEZIlFfQ/1No8QgPqfIYwOBb64uS7VdHOxik/51He1OYH9x9
m8hG5he6vCTMHIx4tZiLAL0e+WGusZncwRNuvEL659qu7THEuzP/6C5KvnWwClZfdU+VN1LUJx/A
PBifshQaKhnXaMI2g4eqDJD+ErHlkC5OYUy/I2pnj9C2BVpxbT2OLyQdqDcY7zvcyeSuIWMFYn9U
XtkyyRxuMG9q8D1P0RG4DLrQVNarm+w1uGgV7GRs/93kRjrVTKc9jm7kweG/+DN57SmE/fwLuiA0
CxryrphscqeLHdNjX1/7dLPBJTktbZnrYN9+J+NBukFndYltEPuhdhScB/fzYzmuOuHmp8OqvwwA
O6TuHjvTvr41UrdMnT2x5cadctu89JvkbPo2HAer7LLCqOREl0nlCoLVdOdaW6PIDABtg+PR4ZW4
Q7ie7+OdspDjnOg7qePB9/I5fy6fa+hIaCqJiWRncfoin2pMuz3QXD6wq5U3SyEncNl80ripdQTG
Tmc5+QPM6lWDRj8nS83prtqNX66QdIbHSKVT9/Ph/evbfDC+/+dt/le8zV+NJofOi//o0eTjZunH
SI0SaKnwW9ggtIPaBoGKihVOqdiUavA6qOJ8Giv4EGYzb+1ag52gkQ76+ZP91SEPJof/iEMeOG1+
nibtYoNzVelnHEwRCcKfytZyRPne5I74W66/zV546v7cEf7d7tKXBzqYHP7hA701eA8nAfCObErY
4gq2Jh/XIBEphqrVVGLT+0gjCKaC5oVMwVVFvFWjcVw35RhsTbsxXC3357U0RyilDfoIdT1Z6H8l
4jfyKdtNgBeOQknIrojoFWOdrNYGBAi3Pq1KlO+GxZAc+0kOTeR6hBEIiQNc9ufPhPq7h+L96Rzc
oLxJaAgB/9tgCM/ccMAT7ZLlNSBgr/kI8Opg5a0Ik2Eyw21CLuEdsvmxOmfi8HtHkLg3nuSPxP1Q
F0rcrybd376m7z/fwX0NslS244zPB2Kg3Em4s3Z+6qDzja/qM+vO2Fpb9a5kb4CA/qk/GTf1SfSV
Set365x3n+GQuvkvfsv1g/nt//QtX564T14wfdklvlvkFyEuSixBYlM9ViTCJU75SFBUePIVHPar
R0s/2E38Mx6tr871oCn+D5/rgWzlxzgMRVtF70vjGL3vx4vaINOP5yERm7s72T07C5zWub+/ubr6
oirxdnMOb9774xwMJ4GVG729HGc6Ci7bXehWjnzkb4Jtu3sqd/VOsGw3XBbIO8CfzkbaAIB0QKE4
w748zZ3Hx6OVJ228I4P/qbAyLZ1vwjGc3DltXQT6Xy7qD0Sjv16Yw/GlhvRXFYwvxewkl4x/xBV3
F/Y6PIdNn7i0wuRdPbt55BLtfFSdoUuThWtWjn9j7r4Yi39T/7DfXbxFS/7+yQ/+iZ/lqwfmULD8
jz4wv52335/zwduuhwGlyIwHpl8j/fpf7H3XcuRIluWvtM07aqHFms3DukOFjmCQQTJfYGSShNYa
X7/HI3u6mEgOsbVd3VVlkxZJkQwBh4t7z5VHXddfVlAyuYOYKBg2hn4B3S+t99WF/k66gM2j5vkK
6w1++a8paIUPyW0ZUlAUSgEYnUzouwK5gIhzuiBzNaTbuIPzkJYmOlcmMJeWEm+WTsx1Id4N6A8/
MYsrNnPz/7Mrdi3S/USkCDOkXKut0cUhdkiW0tzhYRZTz5VlU3iTkFxKQMSF7I5/8iTOxOW/fJcs
TsJMrv4ek/CRAxG1GgaCgFAbhirNRKMUob8Qii5lxzS/5ORLYffO7ktKGvPBjkzy6lsEyRSmfnik
p9qSiHs+7yWqk9F0NyN9cE33LiLu5wuDQgLIwB92w6+DkmcyMmmRR5pPGBTvaASZO3AEqSeFoJDr
VnXakYBCGw2J7Xqdb1iNfPOg7pC2d0KQ6CteWVDOHXH0G1siF85+KV3pEQ0nqeF6FEVvBHH1Ow/G
ycmzThcwLR5Va1zDX+KuwBBFdVNdwZFGB1c3QwccaBRfVkOcIzgR7WET2K/ocWdNFPkx1mu1QYte
+fYI1xRnATu/5jvPlI8NeeWos4odzQLRi6kSaj2ipg0fH1P0SDNfE2g7i1ZkjUZydvAMVf2MOhg7
xKeCAtYJ6dejsiPp9qibmqVYK2QPrDRaYByqmRCrthvCrzqq4c8yXlHbBhoKeNvsPsQlVVO50fbM
XSY4/Oo+emvWrX3f0WGN+/ka06+quX3szfu9Tu7h3qL3x5uUOjIul5F81ZtIQCHOPZ4CZxtR1mtL
J3i5tEYixURBOrrKyHp/Pp1SEpPGVohqbWqLPR6QK0Y2L8MB2b82uPzM2mrMTUtfLiJEf0pA52dG
9EXB+9B11qrMbJuSzn7YtGSXrBAWNqEgzJ4+7DbRqjJLC96hQ7DdZFv2YYVZ2cGqX3cPaBOGXk1o
vk/HdbSNwMOKXxH5Ie0a7Ybt4SjCfRhtx7V0YJdlI/Qo0kbpBVnDeMTkZf+oOKAwJU/uW0suF/4U
mqAx5AkptwkBNRxBx0KTf7Ae4xXI3Uhn5atHNF8zexOMfLa2wzRzdCArnzigtiJuRt0e97dwEhg0
/OwgzFB80U4IUrPTqZDaSnCnuIGdvcqdkBx2gznZ2ba3zKPmIKN9/VivLGGNIdqjbVFzAfUtSQp5
psT/LZJiaX5m6L5q0DRoqK7zwzaVt9MOvbXjSE1K+kUwwbdIUrp+GrfUkhycgYzwtn/crtfn08L0
LAutGcz/KbR+Cq3/mUJrhh3/lYdyST7MYOW/Un6KrPLrB2GOsBYqe685V/O4HYf2zlOASgvopsqs
TN5h+rG2Oht0p1ZrgdMYP9PLYCNl1+kpe25cl9CSzfV1LCLFnhvpZCPLeCXYgo2iWhOUgqZiixY4
aa3YCq3IBNO7q910LrK+KfImTaTE4icaiLgKOE2J2FKtsrNLaw5UJdvWtECct+6sJ980TB1NinqE
3qIVWqCfR2jRzkRvGPwVxesm4jSw2YEYEqAaSNN9RAJy9yTRJ+ReXk18gAbnNaX6MYd2vImd441s
NgBGHbnJ6VZsSbw19uVXyZnoFpo2I9vj9v5RhVMgIC56N5NLTgwyXbU21PTL5oJWJgT+DI0AAY5U
IaeWvLC5eWMDOr9BfeN5VJFdQcXLywuioWsaWWBotsHKB/Aqk9FGopLFpiUw67vSHG3VTs3CYaBA
pyhidT7X21jPhbWeQflQH4LMR2dLp8DqtZi9Fj2dWjwqE9zxFlvJTWeyCCdbRnmNktVVtgJP2Gow
R0uyeYQeRThRCqDw0FLcxPatwI7wvwz+9dQKzBgLLpmaHWD52d9KJ7BR6kYjO7TQPBTP49V2TkNr
clMnxrODG+9g8xaGyR9S9AG1eHsCBI3tcjs+IB8X/+SD4FQWcuZXkzWaQPqeJRLRHiww2QNNF8Bg
uBk8BIwqtDzchoovsFiuFFMD4ga9AE03pSUdVEeweTiCklVnF6ZH8U44jkHpjZXJ7YaKbkFphnwa
K3BJecuvpr10yrflStw2Dg0s38woHMAEDcJtYZ25ISGA51bpZHZq2f2q2YNe0UaNwRqftDuZSH+j
wTrFu/INCDRwfGABmDxNACQBDGl46fB/tEI1B3wiqhmBpdEaBvu4sRpMxQZ+JwBQ0ckt3VLxpeGG
ANrZ4YFjwNW2xja0XYOiN+7teGhtEq78FUUbbCdY2j6LomJmlf0UFX9ZUYH2gZ+Lirmx67WsH50O
UdHZIOPCvlWdDgJ/sEFZ8HfF4OEsiZAR7BmUtjpMPggmb404gZ7D0xFZEpkZ2eCvoV87GKzYtNYq
lGj+UMMcaM3JSs0Q+1nDIUxo4qzNbNfs+pX6gLYoBEQw8MNO6/GAtAMTp8K3MlsCeoZ9gdM7UgT/
8ZHygSd78SG4aWiyBrGz0zg4fLbkIPsKWaD5CkF9ql9PDqTdUhqKtqA+WV7ie8dpBfo9xuckOxJc
AuxEgz3Y0ndgLsVsoWvX18nuzAJqcbKVh2Q1QSrJkJBgm7l+l0w0GydgoHESM8Xs1VS2ErN2IjvA
vPn43Yek9C3P9MwBP30rd/x1aCV27ZSO8MxkL6q0aAb5Gpm5E5zZ+1Jkp7DXhiew/kA4RWa5w/sg
e4Vn9gmCG9ngFHDA1eRwVkpBWIMJBy+Fw1717ZX1K3tFjkdgs+/+OrHDteCWDn7iiqEFaionxbhD
rEtilzTBd9Rs4Su1Chtjwj1m0AKJ3WIETOp7ZoD7AFu2me5Sh90P81z468ic3JyNx2Y/MU7cCTq4
muzK168D0xPsfRC2+85NIXKZ2NUAIDQ4FEJ6jFcpMMMWvLHAD6gVOinrepXcRDfyQ76C+IZubfb1
rbBGMbmtO3DYXEHOAMuegRkFD8FsnQyrIFNQHUDLtRY0BuS3aiVOfpXRudns0dEP0pxpFxHr5bts
Pw5YAx6nxLNQXkIrypseiW4UKiCgEJuBxR1DO7YDK7DM6BQAnIDOAOqdqa4SCqGyPWt0E8eHShvt
0UzxXGPDk8AAhYyxdjZT1YHD/BQ69pdmRlZ2M5oC3ep28aYAWHg02HkADSNRjojtrn3znCPrx0ng
5ckc/SZyQhNq3oNe8yhACTq+U6vCzCmYSYRkwBJMc8rtNEehhlOu6m291ZzzroSqrKDGdqBsRzNI
zqxobD4ItoKbRh9bDLDAtmfny7NCJD/FNrp7IxFq426MVU8u7A51TAyGjOGbbusinguV2+KAYLQm
yB7NHK6twtJOKMfDtQ2LQPV1hGjwGkz0zgVJBDw8Wxeu8FW9ktb1VnDEB/mr+rU2x68+dibakW6R
ZO6uYFej5I8Z2kSkgF8p2cCVY+4m+8HuLG6HpQXy9B1kqR259eAkFn3LIB/e3hJ6ekE4nZ7v9k8R
ubvryQtQn4cFo60b3al7c8PQnkAmcsNcLDW5ZVcp8QuqmSiafxMN7p4U4PCCFgAm3CAm22al1bvG
0ccK65ipEnh6xNZiS6qY6KcJjxT8TU7v5pscC8NkIZstD0sDfm+sZmgiLgTUs0XiFdx7vS2tA3eN
lWRwHBXo2HVsMyFaji0EdnAKsIztMGK/oiG2VQJnUs3JV5ojYOKktfrAwTWUObgtuhdN9G/ExGxp
4DL3HrEMx0Lx2sE/vOUWGvc7HvZ+hgfy2nALTFBL+KuBJUSpohXgY7gFlwV4MhdUz8ylIxegmeyG
GnGSq7cOHGtXm4QdWIZQ2aFABOVqnwwPzPZgBzrfQ/nYaMRvKfZkVreKLZgyFbYCBGy79zca/t+s
eEsKie/KlJ1dle4YTFW2hf2M/oF3kGJmdrgiVUg1JseAWG3Qoa1bp4S8A3o9jXetU50Ts93VDpif
8TcmDSGJN7kDOQ3JHEECo4EAJDZy0Cw0zoaDFVmCeMDMMMCVcRhO4lk8h9v2Udgru3jrr5R9d587
A+HwLsNiLlJ4Vo8oj4IMh+xmkp5gbEzKQjPEToxzq0IWfvtsVDNSfysTlHxZMjAsto3r2zoOGVsl
5mAEtt4IFipbL72NV8Gd2+E9/bGj6mrYQDI7ydm32BgbFw5bE467xgKCze58E2wANvzS9/195bRm
CdwZQr7F+HzsAitydIiXCIcYhFA4paP9VFEKWF1he2KdsIKBUz8nMGrAK3iCHYfzz0ygyBFW8IZi
F8JdytAtfnY2W+kKrlamOploZt519hvcjFD5JRJ5KjhjYZ1iIwIzOOFhhI8TtFt25iQ4NzrEIx5W
BKFdYgMzpYxGmxC9kiXAP94CVvOQsIbTw9wq3vbIhbS1LXPSouQNYgwNoOBMHU0wNeA7zA2bIfEW
LtYBs8bePljotWobsDkkwo4wO64GBDY6byLzE+cFc44uhsf0HmJu5dEU5gzWCjshhWhjBi8MT2SM
sgBGg89n5k674gmFBMdxAmE5HteZcTl8pPbYb7gVigshDfCwk3XngP5lle15JEtml26t7LBczOlO
gifuBEVueWdQybOttPdMfYWv61bUka76TaEOpLiPMQRmRCh73ZTwxZRrfOetuBso5k1617nDhilm
tuHYJ3AwTbwrqAAosTMzdJkxOOEQPcPyrlc1yh9CAj2EB1uNCEJbtLeirVlf2UYOAQp6J4AJCNCB
KUi34Cw8FI4b2hmlyWsLR7WO1QVlBVaOibEQWxktV9DogNAX7GNMEJtt+SZw2K5mFjJ43/AdWhHG
Dvb6LVND3C17LfurTmuX/Y5+Do54wzQnswYDB2YUrEG8mmLbLQDCRRtbnjl/f9rYP23sNj2ir0BT
/+d/CEvmxMxdj6bxzZT08MZFAL9McdQAeU9MTIq7paRMtDZZ0LTs+XcJAD+Nl5/Gy0/j5afx8tN4
Gf63/5ofv8XA39cRMg/oPDL+LphyjVa/E6gCl6a+wcQ3Ug3gk145GjDxQhHg0jVmCUL/X9dYNsJm
oYKfRthPI+ynEQbc9dMI++ONsEUUPQtU/VMo+tpe+BOZPy/R4PkyTo0BkRL0HrvGPYoVC5xnW+nA
AqsscwzxRwJnBaK76OGHGGIB21SD33gyZUtEHAO9iqwJfhjm3/7mNUKenm5+fWV+2Zi+gsiZf7mf
1nBvo17SUhx0HLFbOHEGJD3mpo/0N+aQYT6Pb37WDbOPl/K+Fu90Fuv4697pYvjrGkl/p8j/h4a/
hCu90A+bX5VY32DWYnyeQg4SK1EQu4Ztfnjr4K9jPrfL5eUy0mc4VXNkQVzwh8KEN32DNMEe3yXm
Wmf+PvihVpP5fDORQ4mXgs+W3N5y5IBUgnV2yA61ox+be/Eo7aXdcJJvC6uAQ7tE5oiGcFUN1xI5
Ho9fE4QKj/BqJuQIV9S0ntb8Cjmp68kpTfTXRYZdDu8oOq3TfDUimbU0WdXHAOM6sAne3ZFp/ZgQ
7fT2dg7IGWEAjJUzX0Lz9IYYgIR7iBHYS5HncWFpm5y9uWzg+N6CqZC+vEQUuR+I/MH7f6nMC5x3
8Asq7IaRwomskJb9ZM+wuz9dMBfXOcInNza+4RUsqeD08nmyx8de9HcrM7PtkzA2Yj1uZeQqs8cG
IR/6pbcGMycPGrFvUYhz3xGf3Azk9lrL7iB5mVhbgvyXLTJo7lAjY/kEvfIR8mBhuw7BFTtD8Cqy
wDnM7iWCz/XyglSb8Tprb8h9iay3kXx+J9cQ6md7bJYuNUgjpwwgxnTUL8WD94o0a6dfa+fwST3x
J/E0HGtQ0pEhMMFcj9JH3iADuHQnou30M4oDZfAoRayaZnjOv6oI8oESinLoZop2vzFF4aB4UsE6
RrrHz8c94xz4Vt+DbvD/OBszoG6A5LcrPJyNcS+EiNO+shBoSr8KiBmZPgl3oU/vUhs+XYsz43N8
DnbgpULkLkREiPm0WX7w52O6Fth9NpczWN9UvizFBYutIEIlU0SiEAqR7GarI4+LxfOQEENq95pr
gk55pBGsHJlAwn1vr5G7hIopRDYRBayvQRkJez7CUJETgxhRjxBmskPMCKgpc5RHlKgubAX0AvrI
wHo3pzPNHmXobBlyGD+LFugYLwvSIm6wYyk/I0K2LDrA4kNoJodcMf+GpS91iMR5F8R+kI/WHFg2
Wn2X4CcLb7Mgs4fwMwuns3QmFv5mSfZsv4c0RfTdAUG0L5vSyb+tjE0pm6VEMjieRzdC+jXITpGS
HW4HeOme1MNkuSzlR6cF1D0Cv1hFHYHTGnG/zr6G0+CEZiNOVsM1LQmdN5G/Jh9YvkJnSWseEAHt
FZFH5vSblxfPenu7276mzs0RfaWzjOD8QUaFJr4FOIPnN8OskaHGvOPM5830Pvvew/ONuDUCBa3L
/s+iQMxXjvAinOvohAuPIkK2/+T2EmclEi1oWb1RwpZPCX/NQUC9rsumt7+TXPQDRPQsJAENIUog
eNdrSIxzQUdS0Due3KXm3d05R5DjeoeQiaeXlwy1d0xGfn4OPkaIv+6ja4HmO/3ODxmYk1oMtLxJ
DrIK1IVMM6dzcpYF5qDFmzltxfuFiy5py2uF2Lur/tSW/y5tubgfZlGb32U/LAljcebs/+NOy5LY
vWYGvtu4P8Xun0vszhDSn0yrLwGla6OId7vr3wGUlkDnvNf6nwV0LsF+cQaQ/rywX2PehB+gqqaJ
rKOYAhw9k45KXvpoOgKop5++dMjcOeSDuzpk53onuEjyNl+RSWEl5DXe+UByyD0w2zuk0dNwDXjh
pmvk9hAk+8C8+zqA07hGLhl6VjmqPe1yeGIigkQ9MDxf8yoyyqoMgjsDyDuMaXAqHPC4RqeqJKcE
lh6KNReg7OLtzeyzv9jtXTuu/rB6Og/qMx6My6jj/T60rKdgPmsYwOJHmt22SJGR7zXzgUFzlgs7
mADjtLqF+QEDJHbjjXrNFS1pu2N5oJHNykQ6dK9BV17Saki0Qt4eKx4wowOSrOx0h5bV8H8heQYR
cpZwiVQeKmFNfTo4PioIcgENrB1FsI3W+hzILd7cDC38pW5O+jDz+93Kzc7dyMd+Jsod+nVocHZs
Thf4NS4PsKORe8fDC+I4Rxkel45evZNH53gqUC4jUNgjC+YEU1uf7aHZESk9dDJKFIzkYK/W58/X
cPE2ZzrzX3ibCpvRz+5z5ihQpDxU2wqumtJiuaTxfoKTxg4hvZ6Z8+V5tRfJ0+PW8VE/Gq5Xe7hs
0J0GzxyekeyIl+UUPjTmVhitL5JTr2Q7PYpb1VU3upue/YYssZuzEX024pkbYfIMLdcHjBi9be0N
HHqfL86Mg+TvrpN3e3CmxZo4l3NRg/SoDDSDIvFI48szKyYTtjLl8TNDBibIfZGhyTLRE1NwbWHD
0saZBR/YgXlTp1R6q1CVD48F+tZTAcLBIxJNbiarIkhOI11veTefD3xhXoy5/TuoPBdMmJf09IjS
sdOSgf2x1vh1YoyZC74oh6CRSlxg06CKeEJWKLpl0Ry+PbhQOXLLdsYE2/sZflV7RRxUsoHXhCj2
8wTv3iv+vR7R6+auIo8FMG1FMEoUtDEPYQArfF2RG+hCFDid4cd74wmPtLy3hdWV2Cx8snvmbIlc
MXERH+AmIFVGDP7BIA8lHMDMW/xlx/4CPguWzgoF31jbR7Z4nFMR8/PFWjp3xkyM//nPncEkyTuk
/FvP3dL2nQnc9nffvjOh+9fcvjNx/a/avgva0ZjJ4N+kHZcE8NWT9W6j/WkE8Ic9EnUdgSgN1Nro
/DiTwFnMCbWi9rLzHKA8qXZyNO6Bs/Eeso6eAVHuIO9M1FKwINVC5YLAM4Hxo2D79eIz6ZxMjQi+
7gH1tSkt9xEqiibUwo7W7trZ6wAGQjdDsj1L5zdQTDWg2RTyPM8KCqGeN9XZr0BeCFJJKHIkXqOm
i0l49NSQ3M70HpGSbu/3PO5DNN8i3EXn6BsQz8GSSVGVk5sSPfP4dVwNDis1iuCwD23ejdA/xEcV
CYI0zNEaWaIbw/5J7cgCUwjFk6j+EAGgRZM3RfOJ4egST3wubNF3c2FyZhbBWIboQulhZUwNldQg
trhK/E0O1TMCVrL/8hD9uy+gNEQ1DautQbUx/qKRh/+KYrEq7AG15ZLNdEROWG3AFwPvLPFnhppY
JQ6rR2Sf9qUkeO7bIziy16B/MIzCW5SAIYmfpfkXCGYgZGiJCA7qqIia6IDyLhZlR8st9n+k+6Mi
CWXhGioGumuBRY93oXYqI4bzLXtfWAtQUAP60Xw+Zf+Nfvp1O830U+oLaZvH2E48rKSSPPtkVdKb
Wx9QD9CwJplpsz+wPZJa2erLl/vRvJcoOtcVAD1PTy/oYAMdHpGX09s6xK4vaIDNkJpLa7u48Wd6
6X/Sxv+wbdR7iTRTqiUIjLoixSpe4TzzVLAHWzQG3yL7dnWLGiLUEqGA/Ar6Q6zv7fNzCWB2ertc
0Hrg9VVH76cY9rC3YggP9bTb9dvbG2oJzy594xCOZYu7Fgk7z/SMEr0QJToF6vAyBwVuLF4brc+B
NZIFmbd4dzON/te6u2WhNdP1P4XWotCawZI/TGgtIoWZjfm7IoUPgTaotQUQ2giidHVOvINXnqeG
yThAF0JLgRITRzqHgEeru4msn1SbJ8l6QUZ/2HIW9MH/uOTsdkORa9RIxCUDTXgZeB1dKfQKBCzN
sxyg/LQTOieNhMqM4zS1swk9UmUBrUblmBi8/ND3aLRfplkNvrzimHbicxGAZisbK0fR4poYfccv
jfhDwPDriOUZlEujOFa8GoITnUg61OEiJSegxUoi4w7+QXAdd26BNiB3TywpYb330Z9/QQNfvfw/
ALp3Q5gBuhRsiqMqYwgwrJmIvvEtVijH2tklhLWFYXWDPvKETkBX57cEuRCfYwCRoaLPRjBDTenQ
1nFQYgQ7Zh2/nHasIeLBRk+/Bghle7eOyGnhkkvzPocdv/+8XzuZf3bXMzxRF23TcxzuWrBLIDnk
hZUUvi+4OkqkFZTOhPPCGiOgk09HenOPOj4GDVNyypBNEJpIkBhdLAlDvwrc/vByIEnp7fL5TH0s
695tj5lqH/SO48QMw7xAWz8zhAlUBtgJlwaDtA+m01H0IyrIkTVZ/CqjsRBr2+jsK2aHsMJu171l
SIANvWf+GIpC9Mvl7fz2+UgXNzJb83cC5/ffyItLOtOkf9CSLolJxlr2fqL+eDG5dFpncj31Y6mP
C+zBlOyOW/fzfbPw4fPc5t/24VeiiU9O+TU/4t2mjAYJTKo9VBJOS40DLKBNCRqT0HgX3Tdky6rg
Q5rsc6RUtWg5hv4aaPdVkD2aM7CMpxcWcXi0Pr/jpTM9z/z94860sAAi5k3kfw8QsaCNrpP3bsV+
B220uElmMjadQnCBVmyT8BStxHwk8gItQQPUlLW+ZTqBI18GEza/oyCJboQDJLa9PXIRHeQynlGb
TxeQyeKY5tL0zzCmmXz9PQ/TbyLL/D9t3VRPSfiU/Y201etT+7f87W/n5qkJ6yb8+legvmQi4H9d
+T1RBGg+NU9/e82asBkZded//sc+r5rgtcr+tnuqcJNPH3Ffsk/4xn0JbttfeFUGZtB1XdUEHfrl
G/elIMu/4E8grAE1pqypCjbV38kvRf4XRZE00CcIoLgEOS7e9HfyS0H+RRBEEcxkkqbKqqzLv4X7
ciZR8PmqIoIsRxDA5AYWzJkuEbg4ywdPGY4xV0kmzwlftLgEE0zGa6TMsokGFcJq72br+E3cvy+Z
ZFDunRLANTVRBdWvLiqCogpzeVvUupZJmdAfp64FlTcP9kyQeKerz69yJTCYXUaSdSgUXRJkA1/f
63WhiJI+FYXuWAlBtg0isHAH0WAmkyyaETd0JKhFfxf38WrI9LOaFL6zMIIfJlcElbTBg6FUEiTw
yM3MmVzv2nGaxuqo503nykVs2H2hKDZvdGhtWSvxOk15+GEDH3nHZSeuuBiEalJuJG4sVApR1Grc
tIEU74RG8Dd+V/jPktoFCzM1h4o8L2qGrIiSpjESVFD5fT9T/BTIkSrI2TGSssBWswgQOvM5p89S
xZ3EqYO1N9UyCArKfcgh7Z6fikchCCKaytNLE/rB10xspH3EV+U69ZJhF3iR4Sai1tpNL0lO4euR
retG4cp8e+zVsX8QJHCs6Qp41INa6Gjc8NkXNRrOC0swCzzi1nQB0y/KOqpVREOdLUGWjtzYSXJy
VIxYXpeZMFBtUsIt3/s1NaqEp61c9XvZS3sryEbezgwQL3w+CAYgv9uIjNga2UyCKoqiAUbb76c3
r9Ve0ZUoPvZZI26SRLmPfDGzpF5tbRDHG5OPSLVaLXVv/PEAKLoB6WHw4NyVRW2e8dzwRt2pWeof
e20M6KQL90nQoiVQpHCmF9WGGzbBWfMURBP8uDa5quPI53c+t2VRIGRA9jFCLsg5AzTx3996Jhh5
FqmZcQBpVe1oPodc+nLSbvws7C3d0xJHGM+yHx1qcUS8AsyqdVh5ttCKcO2DKmUTS2Vg610ynuJK
d4MwdcSMQ4O5RnhoEpE26IGkTcZCvfUPAkoBoSXCSaKsYs0UfqZY40Yu+oETjUMVGtp5VPrOasbS
W8CdAjtW3+0LfLouYX50WQHZ+hxaiUOe+7mmT4cwSleD33LOIGCTIteItLES2UJTDU9SIT+HLRoM
TepI0lbXFoTx3PzheVXApXWNrY/EaNO+XyIuroKsyyfxkEkev1eKbstPQ/LYNQZKsbwCjJOlFAtb
EbRYKon47llRSjUw20LTsXHKOH9UlF1QG31Om5hH5pWuVOIqU6qaeFoko9VtUzJdIldfpraSXj/f
YXNIzIava7JmiIIORcZrM2Dm57KqVLHBHwKQf1dc6D/WEvZWpMkyWkcJY4d0wNaIdqBiyXdaKGse
GYbOW2mdwku2HMQikcdA+KL0ar1DGoaHXk3S6O8yj5+W9MHMtsJYRUkRNF5BhZAmG/PO9aIxxGmd
dc1BitLyRlSUxulLTwOsjQWb43w0vu0ybZONxXCX5gUmMBVyODc6HaK2jLqaxnJWRKRIo+bAaVJp
B1lmdN8O7W+CcP9vZOaH4jU7N9Xra7N7Kv4CjOaM2Pu/h3V2GIXv6cvZq79BOE7Q9F9EiZcZ2e0/
0Jsm/6JCr2tQMJIONQPE9w/qcvEXiA6IXhmqVeMNAzvhv7jLReEXTVJVkDHyiigbvCj9Fvw242pR
NF3msZtk7CeAQqZdvj++pZ6EjYJSucsolaDB4vr6oQtk7jmrK+UQSNl0iNV0ND1Nb/ccKmBW8RAM
tC/F5Dg2fRAuSPyZULuORwG6E3hALtAW/tBcPPIDn+857SKLkbRqZLSkrJMo38iTZpDO0NGhkssz
e4pE3UrCxA8JV4jUa+J0gUjveyF+HYgOhKlhcSQeTFcz1eNNouRlRitcvKxKrMAP0DJynGr33Rb5
AMteM9V/FeLsMgLWEegSSwkdP/eXjInKeY3YeRfOS3yQ1Eoo7kp5RJgDTSWx1+jOoDYbWTQmKtZT
/zoUFUorPUVbqVEcUSmuEjsVytYZUlAfqtnkr/Te89ysM0SnqcPE9NJu2KgJN9hxUcq2wAf1XdoU
aUbqNDIsOatKCzzmS+h11vv5253pQOe8yCwDpPV+v7OUsRHTTpa1C5dlm6LlTCWs9rkQbssM9JJa
5gIxEnVUzCJHKCMIqTR2ptxCXg2lG/itJfOeLUroy5lpALq5HUWaO+TduVEUUnCew4kgyeF2ny/I
j8sOQ0uAyaTDnpLw6/ejFj0/l/qm0S+BqJYup8cGGYuyXhDlH14FSA7KRdMALecuisHLVT3M9Muo
tArVInEiY60N9uf3MqtRui4BI9EDATVMPl2VZ5fxpRL8n4kY3AMAhadWSFQftYlDB7zsJ/WpquWS
tyU9Ci9jVbS5aYh9tQt0vkKbXKgKdJqtxB4tQZPSb0kxqWlupcY4RQvj/GA2RJk3oNEU4EywlX4/
53FSJbWkpd4lKgrOMjhUkYpjrSyIlo+OGvahjAnnwYaqzE90X1S8HzScd9Fh8bldHhabUuQLymdK
QyNBEWhRR6CijorambJBp2NTimejjLNHRQxHk8sUNIKvgtAe8+wlBGZx+yGbjlGjxkQNuoaOrSpt
jaLm7HbqJjMqVMEe2zQD2WjDn9JxGtZiJObbhWX+cP7AVysKBqSJOJ+/LA1FsZ0wf7yX9OtqxJ3A
8nsWNDl2dDXLaJsn4GYYCnRiLeNql2l5SfI8kW+4SFDXLe9zVAnjJVnOVMd3ok3D6VdgtOiKABl6
TQF55/pTBl/W26jx731R9jdDKKCXI8dLG90DMB8rKacQa9WuTuvW/HxGvgdK2PfsyqqBKgIZfgnQ
sH+/oRppatUwiPz7VAcXlGCoZ42L4JHxuFUTqUuseN+b6d+upiJQqkKDQpdfc//f32efx5LU4ZQZ
SVxRI9cms+0lVD7naW0WZQFC9bCUFhQHM/pmk8uQK7O5GXa4OhzfXZThVt3IDf3iwXraB2Gh0UyS
MzD7ZvmDFhiaNcrZvdROk6N0fbdwYpngmF8d8kTEP00CDcjMwomEKYavroD88jsFxmfyJeBztEUe
4yV2u1kU6Dq7KqhA0YoQ1NNwhs0uVcIzpiRKaFy4rmrRV6CsVceH9+e5K9vALaV+q/W65gp9+awb
03jyWsGdqkExDV976/gUzR8kNT9KofilHbzJ5Ur5EbhKsydObMkoxp05JhlnJ3L8FstGuJdko6RC
FqNHNnxfMCO9aqO00v3Ej7xVGFFDxlGULaHltE1Y56E16lWxmQQeHBOTaslaeywTo1rlKYeeB3mY
Po25gj65vNKs8qpHy+66QJ/WKqqpIE+gvhBGfkHUfbAjNQXKS5YAIkX4L77f/7WmDFJXDNoFZpRh
i11SWmnqoZ9DmaLZhaojFS5Nl5pDfrAjNQNOShx0Rtw6r9+JFJ8vpEI1LpKUq9uhUyVT0DLOTSFL
V/k4gnpjKgsTdph28Mq+XTgQH2xJUP/pgFA6jr80LzhtFB5l5EmMfRJIPGlTsTkWkn8S0jxfQIYz
x8h1S+oiAwiSzuO7wATfu7NXhXGkGmNgXNRwyo56y7emFEq8Was18gkDpbdjrQL9jD5KNO7ymqhN
P64/F3E/AmW4giU4KAGVNRXW/wyoDGnd95ySc5ckT2WzarR8mxZC6cRVOsBylqq1OCXSVhxD9HYe
GsNugzxwa74MFrwdHwhbLDo8NFDg8JXNc/PDuJMHJS+0y1ALiSMDmhIjyvN9NCo3zcQL1uc3/sHe
Rm4cEmCALCU4gWdgIRp7ucsySb9U4QDiXdCW25Ge81tOGlUniUZx3/9fzr5sSW7c2vZX/AN0ECRI
AOfhRBwOmVlZpZqkypT6haGRBGeAM7/+Llbbvkpm3eLVeXA7FG4LSQx7WGvtvYX74/01rxwsPosi
C4MzM2GI1nHUkA96pmTgp8ZMMGRRll/1mPENp/X6Ki+NqmXCjWDgEs4U12r1alvWiyJrB3mujLr3
qlkBNsrs6WYYXPc5Yro5EFuMx7hQ8Ge6kfuEWMaxlqK9L1DgEfbGUG9d9UuMabnqcKEOPCRd8lQk
iZdXPTdLYI5Vg9CiK8vQBR5yl/bDHJAsyg+tM5n7xLYxvkMqGSjJh2MzkGGv2mTaOPY37jvgfjgB
TgXiCboOmauK5EVcVfIM8D+ByU7ag6jq/gFpa/QXc6w+lCMr95VDxcFJiuxY9j0BbpS0+/cvw3VY
Y6ENBAO2DEAS/1nBsaDNTGuMlDw7RqrQ87vNyCdFYqTCTZ5A87QEfK2nizg5t7yr7C3A7drOUiSk
lCLgo9gG5P8X1oeOKHPtRd+fo0zNflVbdjgACfQ5bZSP6HQ4DEbUn5XM0Wg8m8s9dP/qIyclP6cR
He+6sW/+clxRP2TUij92k9l7vM31sZnhC/uyKR5lw5ugdBPD69yIef006oPKrdnPCofsU9GVXgms
Lkhz3QcAHd0N/3VtUigFfAUMlZnLk1h9IqnyZKqIWZxVFY1BrXNrz1PLDSol+n0zWuPGnl6/byTW
CFTRk4otQPvqljs6n5uaJTjSopeehpZtbxsJ3fBQ1+kYQ1BmOQLve8ksX0u1fvMbrsrLfBZ2dZ7c
iXuxco5WISzECPMY2ulkB2oeu9AEQv1QOEO8V7L5MUjL/J5mubzhbYE26ryRJ8uxo43fdu09kaFj
fi6MOLKfqyirKnKjLawyO1sytoMyrrKg0pX9ZNZoffSn74cyG3Ey4gSsBuT18v5qu6tHq7LK8zyV
5eOgq/pbN6XK40WNdu8Nl0/EarudFDPbsrDX1owyvFxq4+EsbnMVSw7c4c1sNfkZCgHrY+zAQNhs
NEKzdSf0fBqqb2lEbB+RY/WjhVoiYNxAeXBDyB9f8CVZs/D5sCXCNJcL+dtNUIOToF7WKc8GGFSf
9BHGyLpVwEpRe41Zlxtbfo3FwAA6LqA+iy5Yo7lymo5V5GlpFRira8/juXXmdN8UZnvb2g24Os76
J0UGPPRCo1TSSoGtjIXyzFRZd2zMUbIZOchsEmTHZVIYR1mPiGzSAfMMchl/aDhG8UkMDNw7BZ+C
tIhMT0zdeGu7tX6q1SA3vuc6BoAVx9ahWEcwzteZfFzlZkSKJjk345B/alKMATRpzINeabHvrUYH
s5PyrYhr2aRL/wzUAHMPbewj/rku1SwqzmUS5ekZzjJ7jHLCjlXUm/vU+Yu737RZ6rAw0uk2nYv+
Pi2Z2rg011YKTDBAQg4HuGC/q9vbtJY5iLTIz/CPbUAnAPxDUvcbe3ttCbCKg2cJNAZ8xTp3ngqT
za5i2ZmaTQ5cbuxvs7Rme5BdesOnv7kUIldT2KAXXXNtCRKXjUOX5+e8qgqvYZEK7NR+SR2Xbaz0
RmzlIjenIMpgfxG125cPTkjDNZwpK85DHGOwC7CBndEpTHsYbEyRyAxMd2q6zwar+W5qp/axy0bM
O+qGJNQulaEoxbCRQl+fJtgcAAaCExvBlbtKImQ2GpqmBX5R1Ih9AQzPn4WxlahfvxQXF8Xl6Ivm
4PNfCdbfDA0jEZlqMhTnntfyrmc9RjHysdw1VVIcBO2cAJrZYeOiXp0rpCXgLYQL7JwC4FyfKy5V
Pid8OoNj+tk5Otn1TWaFY9y0z+/7kutUDEtBooGgGUoNkK2rXTTNmLdmVs3nrshlOLqiD4GmAv6O
VXmMwYx7xtyiRao9dndlN8dAZuiWUuTqJPmrI8OjBAdqXf0Ga4lLeUSt88AszLVk/ehlYK033uXV
SYKpQWdMgMYmqBrQI5c3GDCQKk3Drs+9peWN0RDnzhwnjDMn7ryLUx4dWlWnG+/mMhBDhAmiCftq
Mrbgx2B3LxfNCB10x0XzEjvuHenSp2ZIB69IyEmWxa/3z9K63Me/F4N4BBUODAeK33252ESntiB1
3L0UMyIyj7VO7RmuzvausDG9vhLTPuetGyjIpEKhCX2IQYeGGTOcGziZ/nZ2mzgw08j1urLFRNKk
b/ZZ0Wq/4DILdTf1z4TlwkfuhClE5cT3ymkcXzXNuOErXisN/q+vwLdwG5EUPDsQEYp/ruyNxJMz
5mjuTlNtFMfCyKBDxB35EOWqQMmmtEIxDb1vG6oIqxgoiW3ZzaGXoESok7NTyywZmpTWYcnTPuQu
fGhWlNnJZHm579Sg73Gl+TEfHR62zZB9NBDAhlwpdAmmkfZSND28BYfxa0zFuFdlZJ+tlCkf2Hj6
nQsodrx2RItLUrLsSDHS95bHGp0AEoeEMjfr3agGNAQkwBXfP+arU8bOoMp2uVpLFLwmsfN2IJPi
rDsNTYqSU7fFTLsBS72/yirWXg4AUR4uLfJpE0TOWjtlRUkhWhqZp6nnFr5/wrS1saRB11f953nK
0Jt0ls5OacM5RJLnSIEmibAnl56F/OOuKXSx053bBpPN6o1fd70HFDAx4ghcXIqkf/WseGToqXAH
/DiBHo2UoPsoCC+x8XjX9bOvewDKmUErB7cHnunyQZUppFGyc8wTH2KM20I0GtC+016X0/wBVDW+
lUQJD227rX3si/rLtAzuzcaESVmOidoip3P9qOYk9zonuwfNMGzsxGUyuxwT4LMFYoCUDzC2u3on
NJG9KblBTlnqOAEyM+4bcoCmgji973QlekEqJ9l3RvyDN3gm79+SS0f19+oIpkCMgfheuKfLDaqj
KjEqN7ZOOR/TY8dGjNKNgVEWydxuHMaVJQVehZjVNWFQTdSar8x31NazrvPSPiGZKHa0IxiNVeWl
b9cQERYIyzc2dkXsv34bUmgEcahpFwBwVgvaYH1HeHobEH1Ev0wFtW9MbdcPgjRoSQwUIUinYl6I
ffvGMGYMuNNFtJu7LHvMMj1uhARvfT4wBQYlGYJKOMrLnU7MzJDYHPskh3oKAIBjThsSIM+GWCoo
O3Tj/eOTxY0H/M3AKSJZWF7gb3GPVaLDXaaYfYKBj24RF+IOVSO5h2qr2Nrp5bVe2nrHAo0POBJs
E6K51TNzoo4XfYc73DUVe5gBDAf9YDy5Q+yGMx3YfWLW5tlkKdvZeY55qEJbPrLUCUCN/mRVOIX0
G5rwQO8ZGg7BzLWRbDmkN38j3hh0upB7QHZyuR9uXiT1HFFyGnqLPlO7HD8MTYUJkHWHfrPgendF
WrGg6uf08f2TWHb6ancERGIoXHTA46xOwkDGFNNSENg6y9oNmYWBgnzWN3+8CgAME8Eg4fgvvrz0
387bYTPNZmnQE28T4qUcAGqT5NnGUb/xLbi+i1gDPLILgu1yFTYmqUji3Dk1wCpDWpWfNO23cOA3
jBJFvA61tw30CyjY5SLE0BXhw+SciJu4N7FpYPpkV5W3LkTVT3++axBVQghOYJjYumHelEESZM9Y
qi0TTKItQVWWdtFtePw37h4wW5wLbh/IyjVTgdQrQbOqkZ4kAp39HDO2L6rUeRqmIbudqnq8q0ww
1bYW5sZ5kVe7srp9LgSSiMoBKELZsbr3aeW2aW+79ES6USShGRkTRlAWbfw1z3HrIR4uDds3IPa+
lbJPX3Rr8GcgV+roFpJ/R0isPtS5K84kiXXpzz2JvhplYzzFtlM/tHXOG88o2a6lJjj1VDEZ+WWe
zt+KCTpZ33TM7OvcTiUJ3UkW3LcyF7gA2Nr6TswWZtGrPoUTGEiGxhI111+JYwOCNKTDb8ueOyFn
ovRg7ZGOTl1UJ0E716P2hG6d75GM2DehehTlNrONLiCx0072XZJI9LsoAWUGudPVVUhY46pbnQNC
9yXX5ldq9+wHhrPXTjjOIwZspoXR+hmpFKZHJ1nzcaKt/GjTrqbg8KroMbKbD0mVVbnf2lNp3uiW
su8QwYKAkXUzhAgYB7lP5xiQcUqaDB3royq9FU42CC8SssdEy5K0d5mK6tJTAMu1P5ol+zINuJao
ArE4tIiSQPwz2YiVo7xv5rDJR7sJVGXn9wqR2H4p6sEIx4bOLRr8OfrcZhwYlAIDnuwGNcCdOmNU
fp0LqINa0GPxTTlY2L/Inuwf/dgC7EJYB+PblO69AoUnd3ndldrvimHMvEqkqQ0gq9LwkHNiyoNl
dtHHHtufe25W9qe4N9xfosuNg7TT6mFJUW5gVUlx08el/mFHBY89u6jRI340estEd/moe7HydMRY
88htX2o1D5jwStruMx+5c0it0SGeY2v2I0vy+c4eGwWWuWYtYrMq7dFspC0zhO1ySu4VgRLH6wxH
5X5No/mG9nMNOpqW06Mu2j2bRmodphTJtke7yC68YtTT514ZFvNN1Nkf89iuRm+snBaihDRGEUNu
ReqLhfuIHJm0aB9TEEf5zNAaLUKghPk1VCPwNCJzq/VMc7bPvNbZc5TMs/B0KuldG5smWstMKcsC
6o78wWrryEcRR/KZFIXdeiiQc3dxW6adD/i6cW6qea5+vW/JLrPj12gHnh5SALBn5kIcXBpNY+6N
HjAmZHTwLS9jNUHeJtRoQK2Ly+9l0HWFXUnl7v1l3wixHTDtwPLBkC1c2coj5KypxyRyopPLB+eD
kpE6i9KwMq939C+lHXRZr7o0jEHkBfXQqaDPaXSIC4s+cUeWocVriBAUcj88SX7MKltueMb1zoBL
hBVnYC6pC++7zjU6HVl2VWbtKXN6eZ/FTR7yPmU+nZvYR1EDeUY4sgU4v7WoA4cM+AA4ItC9y+Mw
EZdxsyt6RLss9VOLoU9PbGEQOhqKiB3ryx/vn8M6vFw+EqggOMrlEKC8vlyvr61uGg3Vn6JZ7TVH
Zj+mUwzdE9EHSIE2HJp1iQSj5mqJNODKwP8B9gSweLmcoqU72b3Tn4a5H3bUndsgh5r1Ialkf0jh
GfzGadC7SUhM8ynS6JAgx/MjbVt+WqcqaEFd+yzJRYgfrsISVKNvVEUaJjJtPoiIYZBwN00b3vCN
Q4FoYYleXkm1tWyB5k0jEkcOp8ya3F1fUP5IEovgsZfkYKkOk94He0vb98bJ2EskA9QVNDI00Jdb
BeRlyFtVDiehtDpM3DAOPRR+HlSnQ5C2fbER+L+x3qIh5EsFhg2t/Cp66rO8beykGU9x7D7L1FLg
QGPHz2pxjOmkN1Zbfv3v4QUuAl9aDQPAXsrz1qVoRTsnAxCq8dRoowuTJIl9V+itDOONb8L3AExC
9A7wb93Worchy85GNZ7KVmGKhTMVx3Zwn+EO2luk6FuP983lGM4KpWcEsrbV7Ua4ZrJYWuNpTnXh
Q2cyhg5E0DeTUf8A8FRtvKY39hAgGfQ0iNIA/K3Vi9XYD0M0l9Np4DTZQaKMiQosJi9/bCHgHZiA
oYaKDN92eQ9L1+ARytGmk9k6X528exRW/zOexp9s7MuNXP+Vf1pdC0h7bZgjsMriSt4bJ5yNNTQj
p4JNXWBlKTqPMGMO+xTNqSdWJ4cBEZdn8F7e9L1EN5LSHgOWlLHf5NL2a9NJghIxwvt7sM4sALgJ
WCtAiWivDE+5YgGFzA1dTqQ7GXHf72qe2kFrmPxgVnD57y91BT8sazFYSWixULdC1+8QlJwjZcS7
U4cQ3INU2/ikUNV3N9RuHdpNBamCPUIBKnrMIhNkOo60qffRXOc3LSLx/f/m58AuAKkHDQQO9PL4
c1JBoEiTHniAoW5mC64XAo3hvkjo6E0zsKemr2xI76HUs6KRBkU3q6AjZXOQXTlsSKauoO7X3UGF
7nLjl+BhZaXqvipi1hqAh6GvvjV7VFg4I0JZARlC4Fqz9GhSlOiEnXNU68j+fpSR2CueIpadBtPX
tQ7Z3GI+PBhcnxuZ9dDMOQ+d2jHuu6bMj3NuYUwQqp58CP/GoEuSzGvzatgQCK1zu+VDYNgBKQjm
gOpZOd5OFH1vQAR6svI59atK2PcZRYqVJK3p8URghgwohFua0tP7J2q/dZlRlrHYKfgW4IGXJ2r2
toaHrvoTTEcdIK+bP0GUivB4ZOZHu08x5UZTZzc4ato31pjtp0J8kWlkPXVzXZ8rJ2WhgZDQp7Ep
98CCDU9kxAn1AKqb24aBWgSBm+vQJuh0Qneu6iO/cp3Cm0VSvfC8416BxwbWSWqPJLq7JVAcejZL
5rB2Keab6Sl/NCwLk4KaadqI667NJoUgywKhD/7LttdikixpIZcd5HRy+JTuZrsakHhKZ+N8r3eZ
wmAAIF0KFRBjrZQxk67MoZDufIqdqvNR4sk8iI/KG4VuOxsm440PshZW2wKNt4TwK+uEpvDImFvT
PHXQce6buVe7nBdR8P69eeuDHETDi1gb5nmpmf8dKIpByiITz8gJghfuOah68uZaPPKCbPZ8x990
6QSgj4b6FlX2iEMQm16ulNlMg/9QQN97cjAzonyXFE/15BxdgH8bm3f9DkFtEwjCIMMEwHdl2oHs
Eh019ilzM+YZ8YS+65OrP5gE+F7UpuZhqszqnJvzFsZyHS1gZTg7lChDLwAw/fIzZ0N3yOET+ySG
mH1qYvqVJKb5w5CiCwRjw4Ylf+P8EJRAaAymFcD9a3fB34C+hpa8rePJPpmFSQJTS7aXHC0GLMPt
Xt6/KrgR10eIsAs1dhS3AijZ6giJO8Z6SiN2Snh826i65KHUbXzXVgCrUA9C2acxbZvMp5nBP1Yt
VCPBQPqM+/PglkdhRdCUVxOC0K6lCHqRAzk28AGOunEMAC0T5PVm+gVwbfyiGQo0Dg0lmgQ2Rf7q
p6KugY0XReopzfvaa8sxsf1YVoMLlKIc0pAaCCvgRKk9eRz94I9syNgz5I/wXVYtvAZM46ltJWSK
U1wB7UWoCkm6cagbVj2zqGg7FCckDkpVVP9cD3nl+vGAjfcs4FJN4M6J9dmtiD3esHEinxOqngdn
zNAO3WpTDEIsjPxLSrO023OUGrReDFeaB1UzQUNfS/y2eGyMGws15tpL8lYGrGZIhzuzfXJSSPGB
uUy9daBwYZ86BOo/QEcbj8NYzJg2xuroZZoyIZC/m33iKwi2jqaqEE4lSR8hFDYLTBzQGpp8DXE/
xjMC0yJwOXlLPVWJGiyDdDpAKRkgVz9zh/FpUiaAOWeW9YLhxNlth2JwyBmr7AvpJuMbrAMAOJSB
1bCnuXsg2Qy7b9Xu0HhOlSWjJ6y0+Av6IGAxC+7p+NU0G19KSEA/aUUzFLW50iq9HJ4TiiA9Ny+A
bwco3yGd+miaY3zbGnG+11PcfmxMPv9FmDHofZOUBB3Wc6oButFhdvccUs/Uz6FHGUO3QVnmSzlL
FT04g5gxVC8ek3sj7d10I6l5w5agdgZ6CvC08O9rPoMAe65RQTOfStn4LXPrQ5llfNcmtrGb8M48
EFckYGa68bSvHQAGH4IlACKNmBGZ/KUlUdKp8jExxEmN0Jti3IKLGHGzNuLaXi3lrgBeF0YU0rbV
m67pHBl91RonhGftkQq32VtDZfjcUUlYOHQrEr42WFgP8S/KPJcEjq7s41BFCZNo+3aqOXTLUSVH
r2/s+wZFhrste3VlrrAU6C4UPInFFayWIhGKQ0fNjJNsWHKbCDKHBIhmYLIW1I6yMVswFfFzilY1
Dy1ty19xHReBcAY7SN3a2CpLu1RbLijJ8nOYWBpIgF9dMz9g+jqECZZx0ug9ELSJko+NjqYjagJQ
0G9Haoenn3gzjZ2jdmuAnLjdfjvLLUzgrYsF4Se8MLJM8DarIIaURiZjK47P6BCYBR2dAVRGXbTx
bN44aHhCJD1QAKESYl0GBpRay4G17slKEtT32HkSNpNl7d26HQ/vn/QbH+S6jC69C1B5cVXwFznu
ZFRRJ05p3tEbKy6zoE4gOn9/lZW46vUA3QVGQWcHE+zmUrv+e6xUiCHjfYaKHmolkWd2srkdi6LZ
wQRPoSVAXLhlYoVzPGCSSDU7gZtMxgZ9uNL9v/6IRTGCJheIdsGLLT76N4efKp1ldqyTc5T00PI3
rIzukOVMGIMqaRVDvLC4SSsq0P1AdPXLjELa+ohXwF8sYaBE5P1NWYzQZVS3FLqg7AQF+phRtA67
VabMOEoqFDUyPVs+6qtitbPm2qmCxIikHdZ515rHRsUi/uOlQdLBl3NAich81qXxscXHsYTdPBnE
7QIJzsqHVF34TVZ8yRr7JyaKG+H7X7ugIpdfi0YDYmkPAAExXMEqvUuNznTnpTpdjZP9M4cUeKls
aNQpobkBBUOkehsUgmgr33WkheG4JVRiG7Ht9W1H+TK0i1C+QsAIweTlDXCrTkjZWigPNmkS0DZt
jtRA9cH7n/oGaHO5zAohml0IT9ICyyhRg6lCDzmPwXTcMmWRR2YUmP86cv1S5NDBYoD1HCBjYV6e
yeS+1i4K/7pJPUwq5Rsp2Eq7urwAWFK4RpDOFvzV+hC6JiJzJ03jZFhutcO/ln+gJtiXIknqu9yd
RZihJCmQstB+GXcY2mrM41+GpUbUIqeYKRAP8Uby+dZmAfZe7BxUniY48csz0UpEc9yPS4mLPewz
lKSE0RLnGvmEOclTD8qlRH/glg8/oSAWDzUd3ABxImz+SG2f8ib3WsGHPzaMyN9eWSD4XAHjdfmz
qii2XDBMoIF6e/AAlxZBjVK8jVexbhqznAgyxyVYQWIAkcnKoSQFqhtHWaOOwCjST4aajV+WtOop
lIrkJjTyJEXjsxb+trNnTIWLym5vm2kXe3Vip8KzaCMeBejeJwNqERY0tXQ8ko6mDNtoZBto01s/
F40GsDGobwFa7azsOEki5pYZT8/2lPH7eQY9Z0xZfA/rjk4KMwQyNjOa5yaJ5NGZEDAkU18cqcky
L3Nps6uUWe9NFzXMTqdTX8yy77wRQoWNh/7WrQLmjK4fYNPM60ZiEwPUlVgjP9XTjOm6eeECD7XU
PUVJ/bd4jPofyajplyrO26AhLWJ3pxkhAEW149IrA8W6TgUcB3jRn0nVlzcIgwshFWgrwF3squhq
TjuDpqM4tRlKKZ1yKIOYGuguWolk4w6vijX+XgtB3CtS61Kc3OUllgZ6Volujk61yYubzNIx2N5m
8FFH4Yaqaws/rYrI08k075vYKfZdHsUP0A1gtDaexN5m5eCPRBue2aNKsCkTdO4GGvGsOmvyckQw
L73i7d4RgwlFhIm/Gf3VQsE6w4/jIj+9b1ivzTeoMhsNokwI3cHOruxq3SeVifYp2TmDeOIwsIQf
SVV9fX+RZU8uHdUi9EKsyaA7h7R0tWeURmQ0BjM7J6MlvCQunAC4ZxdowqetMPvaKUL8A1oE1wBG
ACLcy/OxUllORhxl55okrqc6tOAz0lLf6aJqQxNv42Agprqraq0DzHYxjywae0CKHfESmK8wngv3
AaWWJOSF2wQsTuOwsUW0d0CPfYzNebOGfgn8V7sDvB/yNAHhLUT5K3sF6DaP63JOzwgbXQieI5l/
LsZRWUsX9iFb5CbqAdqK+ux0cMWeKbL8ptfNCIEMnToU99B6V49VcjdEU/TJGViUeKWTFs+wIyMQ
UGfOTn0SiaehqLMPxgg75KFxIQRtpVUnz6irMFG6nykD6trOju5SEanCJ1WLnjdx08ivwDeLBOJL
iWvSAnQn2GM3EIVEvz38FUeelUWLdLsvPmrKFSattBPRvtuOXQ7U3ELdFB4vMaB4QH+skuTdF1PF
JaQ2edtvVbC9tZ0IwWD/IRpdAvHLC9A4jpHDLaZnpyTJTjiFDmqgUt+GrEpCrP2nKvxFPAdRPLpB
AXlZZOWX6xmRBT6MGikKf1w3sFUtA47OSD6lWoTWNI4bifgbgT8ozYUARGUFLNBavV6NBptrkrbo
3NFYAG4mLs5Jx6ZP/dAnKmQg/D+goB+Fv0WeG5D8mBK9e/oyj7Y6AJLrxyYAbqOpCWh9MAxi9bDx
NzqiVUZ/BrCib0pq0k8VH8SuHuqji+KhI+IP5xFlA5hrxOPvKoF2Wwro181O65uZOHFoTnhqYiQD
YmZ0EQQsmobpMP+FrKfY6B50ZYYgcIR7gBoBuRlBG8DLk+IQlo952qIHQoHoUQLeymZvKP4VEf9R
i7V3m6d9H//re1VPGq0z2//+fzZjW9b7z7/W/PdrB7Z/Nay9+EP42rz2qfupp+efDfCw31vb/v/+
j/9qgftpqtEC93uFCozlbwNYWf7eNG0Rbr7TYk3/LL8n//hYdX830P1a/vjH/5TtV/0djYH/cYc/
Nuu/7O8ObIz9E1cH1dLAfABpIY/8dxs2W6ALmwB3vxT+AqxfNJD/acNG/ol2ppAN4v/nwHgupar/
bsNGxT8hakXBz9I5EJnxv7fk8W+7i93E5mIz//Xn3/vZrlJK8PlLxS0KtKCTQOehNQGeymlsK0jn
fNtJmk/gDbKHdibu196k0S63ew0NWGaGv23cG4u+1vH95hMIumqCY4FnhnIBrOjrsJPf8mpjbNBo
lQrgi3CTqrtHPVHOvmlxN6fPFKl9r58a61m1mPlVaS8WmJiZflLlRyoh9hq+dM7gVcy8KfQ3bald
D9Ob9QcrusnZeFMk/Y3bPZVNv+uj1B9o7Mv0zhKfFOFh2cDhpDHYtjmkzYimSeW+h2i3NlWY1nsL
MG7LtoQar+KW9z53BS7aWsHzAbPw2Uf+Qd6DJ8QAhTkwdpWvH8BIP+Un1BwRDPkUN+/v9JJzvLfy
KicZxtkwoxErR27XefY4PET6c0zSUJXyVzc6N7T59f6Ka1Xa1dmuHEbluMBpbCxZ3zThToW7Nlhm
Q+U7Zx8dqhvXK3Yf31/y6g5f3qZ1uc1UgZNAzRrSnhsMV30AJ7EbNgZHvbkEQZRn4j2i+nZlW0nX
z6S1jNQf2feZy9B1HmOFSabVqUi/vP81a+Ln7w38ba3VbckdzSDMxVrxfYlpHD9QKfaiD+NttR8+
l/fxz/hoPVCQ9LflU7LHtFwbPJA3nN//FWvoa/kVwkRdjI3SlNceepfeBIItpFtpnvmNEdok4Aix
vHlpxwB6GTGuJ4lnbYFMq9jmas3VbS2Ids3WyrCmnYW97PZli8k+8VgVPnzZbuMLr1dboprXxiqw
fGAuL7+wgRwMDBIpfVYZ1I+tfHyKBY922ZS4QVnZ9qGbmhbDheriAxV1E6DvD/86Kd0dGmWr2xq9
wx6AmVkPhuTZzwnp6p/dOphHkMXAsWEslxhkLZojjoEOQloaHkpIpK/h9wMhJDJmY0p9FHLJIIq1
s2EyVikTyEag5SjZWspo0WDrSttACpETC9lvlziNB02x3kGIJjcSzcUK/GaYgJDgm1D5BBBn8Yx8
9aByFCCm4E6ng8snkvlW5Xath27LzidtmvUDRLTsVhdLd6pMu0z65uxuTT9eY1vgBxZ56tLWa2GR
USh5eQFILXrbSgX0h7yGfIXkGM2oB/T5ltL0XIqGg3Nc/5W40N5L1M3cpuh0tssgFPchIoyOfedm
G2jJysxAS4HOq4jc0CoBYilIWy5/0VyJtoybuN61tjsjM5rVLchRdUM1/2lLNhzaBMnyxjtYQOzf
jmJZFH4YBSXo9Yry/vXw1Mqu0tYoEyw6jcXHuujMnexE9oKC4uyADjsQpFtI9wMaR9wNHPQKwXQp
u9ETOJO+pl5HsnJjH9ZJAH4TepVAl7eUukDKu4aboV5PqkHNaBKMtjy+LKbsNmK97aODYLQzI/4j
G/KjqCRqSGNE/61Q7tOfbgsKq6CRQDIC64DkZ3U7nDlSQJnUuHNxRRKfDiXBrch7lCYmrEqey2U+
2Y4DjJ72CPHMz1Gi1VeUeFXuTpSgUL1kVNG3jV+13ICLw8K7BDGKckmUG6Hf38o50HhojF5Z/c6Q
9jDuZlfMzym0N4cSot9n5rRSeSbta/D4EBh+bwvp8CBn9kS8GVw1tCZFQbzBYkYVMjXPL9KyYxls
/MqVaV3c5N+VL+hWgRYZ68ayAG5bNrDSPcAGRHdjrovPZMighy9i1zf6iewymzQeZ8icnJQYN2oa
qrDhLUboTOjnQSMKGUPrPOLFZfsxbruNGum1RPD1F4KCRXKHIBqCxBWGnE12wzokoIcymljuQVRN
QqKa2Se6RlccMg7HikT2oZIag2u5LsI0Bouf0Ih7Jpu2GjKsj3XZMNTwY1wGFeDxrNVlq5XdQlli
uoeU/h/mzqS3cSRr13+l8e1Z4DwsvgtckpIlOz2kJWc6a0PYOTA4z+Ovvw9dPVi020I27qIXDXRX
oR2K4ImIE+e8AzxpQMTZJgnKgb2lnPVpXUUQQ6HijbazutSreC/y71/l3kBQuwgOkrVDu/+nXAMf
H2CAbDKKj2d6RusDlkVeZC/o3vCaXdS8Vve50lTVWBlJsJvq+PvkQHyHZC98VYN4HKW5fqSeVj11
IDJRqUsw84vr2jPoYngwYoRnDVVxZlev0fMvP2kBri2qAgvTbXXCIo0Z2JYwgl3QtvGPMdX0z05n
7OUwlbxYS3A4FlFxhcCXs82lWn1QpqFzh3hut+MQUdAPpO6qMXtTuFZvtwD22vwymZvsoi3i+L7i
Ot4o/VmG4dvwAG5HI5LH3sLoX1eAU64vW22iYNf11vwpiqAVjV0l79JAPgfUXyd+ywrRWgQIp3EA
Yku9KjAZSejQXzCcXVHq3dGu4zDeCgv7iySrFMMFlxj+aaDz/1MEmrZVYyXZgUEp822dx4Z9piq/
ToZffg2HJxx6ilAYkqx+DXgf/nmPqEbb1dWhGILksz4azedSjKhVpwGwWjcypq71WqOXfuRsrcgt
9VLfzLYsNdt2jtuHAmiqvYcX21QXMaoyC98odZJt3/bap66v46fMiI1iZ2UGzYasVngC1mU8/+6t
tiytw05QUFzhab9+9rYir/oQOhDBJ6xt1k2WFwxBu4u7qtsYWQoRdkEoNRZSnm09w4dTre7i47P5
nVDiwb0IFNDVM1ACON3+JoJFs02XaueMFgY2ZTpfBH1qXmVqck4tbtner+8qpkt2R8+Qow0h+XWf
Dr8F0w5nWdqJNDD8TuuFT6kBkeNptP1Rl/E2b4zQbQsIYB9PcpVdLlGDOiO1eGqk9C5fYvzVGZfa
+TDFVHx3+UQ9V5Kjp6KEeqdVM6d8Uua+lOXyJqva8pZKeXHm3HtniZfsDX0FYO7UTVcxG8G1T+w5
DvdlERqfAkTu7nJiz5VoL5+Z6DphXCb6eqjV1xxbkcl2EoZ7tqy9q2Rh7Omap4hEa4Xfww734V2e
YyK/Oz/aZBgvwWqgCn0aQpnWc30AmNu3IUX2tpGQRYyNG9kCZ/bxd3x3eohIgL8Ae8Az9HQk+nFq
axcK0+NV4hs6QBDZir5ZoOIutSzQD4Y8//nxkG8nx9GnsKy8gShQraUL9HhIp5Al3SepU25RbKm3
jQyOdZAz58wb6O3+WIZiDyKhSry+9OJeRamkDfWgtcRJE9NUc2Wz4LkfzUD7BkPLN3aN/GFm02wv
JHFmlm8XFiwDYJJF9X+RaFgt7DinscNxHu41Yed7yY5SkBT9eFNbS+YYlYEvj3N2LulaUovTA4EN
QYl6SevZn2+KjbGdKspkh/tClOPIiGrdkpbOU+ZCTc32VhZS2LDLsO73thpAGZ0cqaL2l4ffilGc
qwC8gAlXv4cMg7YkeoCcE2tfY45oJNSBeO4qGwG8QW+ynahJP02Enj2dE8Rr8trw1RSRH6eJp8tE
8DYzQ6m7CCy5cvs+DT5nSSJ7EP+L3VA2GD/Gw/SYWXG9aXK52WSjZl5FQVzepQiS7y3QjPs0n7Dy
4tW1b6cwu1PGQLuGO51eylqk0B3oq8txshe6dGvtP47ut9+d45A+6PKkoie1tu0Z9KgAOSQ7u7ET
fq3ezDUm7MZjjjdWr545Bt8Za0lWSGqhfppwJU4374imQ53VebiPIktcV53zaCmhDE/BHFynRDpv
BqX28fTevBuX9wZN64UUu4h2rysmC1F4Dlsn3Idx8KME2rwzW1Czy0F1O8tds+uswKEN7eB00WrW
p6CYgjNL/Pbtw0/g5OehBiOYHOp02jg/xe2sQv9OIIi4VNmeEHsLfXOa1Y05YJvx8ZTfnldAK1hc
mqsLm2e9k7G5y7UyDMUeTanuUpGi6noe1f5TOk3tGTDQ21t16RZAkGBmyMmsrdbQpuumQeRiP9rm
ZVi8CD1lyProDZQJVpP8PQgOpgzaptKHc2TOdxLTpSzFsYWoPm+2tTYFkA1N6mcp4lotbC+fIntf
hZrYwPupPeJ93jVTJj03fUpzuwjm27yQENvs8W75eMnfBjY8yAUWRY8SFtUaK2ynsZGNwon2Of1J
M61GX0Fw61uXDtp1LTS59+Lp78ZG/7ZPs+QMp0fVMiaQbtCstPjW11JQx0MzUwjbmxpac4ESi2tS
1uFM7L4NJrhM8DwBwoC947A+jd3OsTspr+xoP+SysQH9ou60etZcMaPX+fEivhNMywpSX6HISIt1
lSQ5tTYgT5PG+7Ro+ss+MI6pbCZXRRDIO4VnlKf3dFPjUjbdItenM73St5t0kX2CHM5TkHrny7Pj
1dVbKkWXBHYZ7/NmTDcoKhfbKjAq1Am0/dxbzZmds7L/IAuFOks2SlWE45ea4+pQ0Nt2gCRexPtY
BogNZ2Xc9PoUbib8E3dxbks3AQjXSzms8RrUZGRZ0ZLBfaztwXjU+bZFC8KNuyh6lrt6ctuksHZT
awQ05OdgEwxGfKXMve51ZYxtoRyHF1KAzE4wS+gwU399Mvr2s2Y27cPHX/GdA5eJcc7Sp1wKU2vt
A8y/RNPlTbyn7Rm7nW1mG1utMEYM8vACIuZVJRr5chjbzrdH/uUYTedIQO8uLlx/7jVeivCrVhWN
Rho6kDYRXpiBUsGI0xW/VEfNdotGAWlvxrdSNfFxEcjWd4YltZ/U3LAfFaWfLmT8yXZqUX3rhgzR
D2GipG2aOFyGhrGzJc35JOlh6Vvk15cALnq3rwwakJKEfotdDk8afzeztPyiMWf5DIj9vXMG6hs5
PqcN6fYqSauyMoqFGOP9oOjxti2VfDNXk9hIKGn4ahNUtVvm09PHX/S9I2CBcqDtAoqfbtfpEaAr
sdQb1Eb2ldkZrlzAk7VnQPpObZwjX7+zCam+4xWBUBb5wUsn8dUmjMKmA+dREztSobhRIIdXXSin
W1UDVYLCb3rmqnznDFW5kglWgCxs+9Xp5hT1AvQlVpVGAcqiozIijKo+82Z5m9XDWsSZgfOaXj8n
zOkCSrNVQrGZ430wmAgyGLbw2ggEXZPy3sYp1LmR4HxAyGmCM/n1u/Ojfo9UPgcNnLjTkdsw7kus
yeJ9o9jdtaJIBXwrpz4Din/vqy2ieTAaXs6yVVo3hZ2guCFxlI2Ogn6kHADH6aUdbLDksxk05Znb
9v3xgAnwWlne9MsueRUlCK9m9dCxnn0Ub9DQLraq2YUejTEd3cRzLcj3vh5JBrKApFSLoNfpaJjp
aKFjMZrVKNmVGLrEb4183o3JvDgyXpvV+BhK0Nk+3nXvTnLRcqAwhDQjvsgnk4RJbdYBoLa9KFVx
gdlYtQ3BkblhMEk4P8rGmTrou+OZnH0Mh8Lquv2GKIYOe1oke6NEXxGzjvwTrqqlOziUMvticM5s
vXduezwIqQTRQmdXrK8JLU8LO6p4+1DnlLwBnP5ubEgbW2Dse0nWCyRJlYIaK4jWQZbEmWTjnUON
fBwMKM0IMFLrnBwMtMn1ayZ7yO+DG3TGeDPG9Z8jwk67jz/k+yMROuBBoQuua16CzrWTVCLdK30c
bMLIqXd1RK/csnCF+Hio9+5eOPw6GDnK+BBgVyfNFPej0lB33gu5Fc+JNlf7aaqsbTXH1T4yu3If
4g59jcR/4JEMNY9G35x9cS2DrBJTlYsfn4SlQgt57jRySwjBOTrP8V6WEBySzYY7VZOCjZY5M3Xj
XtmkVqbsiP0QZ25ReKGpCcIgKHdOJp3TWsD/6c3vgahCXxdo/ALaWxeMdUlDjxRQPLpilaK4rSWK
X1mrK7dWATf+AljTpO/aMtF/4PwWVBemHgyf0Js1vjVtOVJcNpWDmY/1dYt81YwM96h+jSWrvzSG
Hj1LfUhkTPna9G62xyh05URMwlX7kIpFgvFsfk9Ro7vtyrmztzQ4s59BlCNiopaj8W0MMY7mGIl9
Ho6w9sv5XsUY7yZv02YTkFTcZ6ju3knIqcVuPmTt5CYGOgxuhWQmDg2BmSw4VQTbXKD9rY9DMtAm
XYT26A+S1lCDpz2bukGTNhddXJXkPEYChTeJG5tBjTb9Xmiz/SXLIm7cbOyGZ7ucUrxjU/FVl2ZT
eGUmaDqbgxa4XWfRmhddkak+cFbzk1wr5TXI3TZGK33MHtWG07CuwxFXrImOjTvhBIzTky6ajWIH
zlM1Fc2XbJYMy1ewtzDcqGmlQ8vPFm6ThJniQ7hTvmVyHh66sYhsV8LPDoKejAQcBkOldEGzzR7d
uQsLN1Vi49Nglz+HKP4SWpKFglyaK49VG6HVignzjLBaHw7PlWynm0QOTM2lOBwrUA8tbbest3Wb
jVGDNRaSt1c2dZ3cyzpyMC8adavZaHU0fbWTPnm2BDSbjclN800vrCH0s9acvjlKa1qXNLz11O/6
yLopUdx8MhIEMva1ZCl7pMs0OBdIct7MbdE4rpNhRO7WFc7QF7lR2N+jIkPtTUsLAD7QxoNrZzTr
Q5AM9FZqYA/KBuGw2XZR/rC46tD0V3z47PMh0yNapl1Q2MkmaS1U7VLR5w+ZBjb6Aj5tu9NFUdwP
dWLuUVKmwhSb8jWEjPLesmuK3EFX0XCw+r7/DB4bcm/dOEnrpnOnHOWA02RXp138aZZr+c7ko+vQ
GsaFUQxxEZ0Sc5DFRRnJIaJWlTZ5QTZ1tq805nUxmeP3vHIc3UOaL+jdcKjayi9UOc0I4Ez+IeYA
hz99nmXbV7uwfFSHsn8OmwQ+SilbVew2tVx+04yo+OlAoD5oxtw9zXKkYCfVjBrEqwntPjMc4ltM
/bDzaibDeDbaoZa9YIQigkGpLQ2EoQD6Nxr1oasSm1piAArRyzvDfGoaMWXexBH0lMQJ/HWcc51H
NbHii4jiI9R4OyozGO7L30khN3oz4CB9Lw+F8mxQLE0ugmG072guherC2dZjL+FJ4zut0L9EyOxf
5tUUD14aKR0klzCHyh1hifenM1Bbde0CNjj13SmMNpqaapeC66Ogw1tNGgGSaAZ2qDpFsglulSuc
kp2kR7SovE4WdbjtclS5NqmIOs0dpjml7xWb6V2m5c1dEYdT7mqjFQL6b+rvRTNmXyUt1vdZAWPc
lQWYTjcP+mbvDKP2ZUZP8MdACRgcVxSigqNESdBA5lPsyIOjLAEoE8DY6wE0voe/WPNnGGt57aIY
Y1dbxZGD70PctV8GPGQnD4k12PShhp6fx+8WmS8Am+oUkvWp2jv4MH6BCJLdpDhGLwrkNSKSYdYa
9zGafjy6S2d55+b1eCf0oTxGDQBrT+0I3W2HZOJPUc+Q85FXm9DLCKe7Oq6FBI4gbnOEVnqDUI9K
CL600HtvNrS5J9am8Gmg3DajwQUtAnXZNvnUx8n43Ae5eLYmZVDhqIAxcYNadnpfS2bnfmoGR/NR
w82Hq0Xq7Zh21hi50xBSIR/MBkcxdt4o+AJd4tGsTz9nctV+N9DwhDz8VZ4NvduWCSgeHjRdqO9x
Yytlv5SGys9AnQ5+AMptcNMevrRPLBTirhS6vPjoYktbqHMfXjaSsCyfjpWEXoxmxpsonuv7JurE
vWP3zvPAYh7Rn/+EYtBXno7w7MyOywaBTE6OpM+7TwhBz9MmJoC/lV1fvqgQOI9yGiKLgOj0pHtZ
ngXzxk46xN67JIqOcaqF35AKEV/487UFAsrhO83JFFxCt4NuGElsFpeSTvGr0AMMDJVWyh4y8JAP
XZNWDZNK4bwqqOGVviNJeYi2FLkIQqfGhDbNrBn39tQVF+lYqp/SKtGJ7VFC1CbvWqneAK1HBb4y
goBgEtgOEROtE7sOzZGhFUmymeq8bF0D9br9nDXowYyVaAVVj6wr3AQREMHPG5192xTKt74Pm4sh
HHrbRUo+U1ABlIYrglmjea+VVo++xQB91yzaES6lVrQ3becAEJ5ys/iWVVVzW5Igdh7kNsQqTUHB
GamPJJPdoQwBgapVrzxKwrCv7XJ2ir/ekf//cPb/hQh6dAZe5bD+U/v0d+T9zVMG8n7386n+8bd9
ky7Y+eU/19/9In9K//HPmtcA+pe/9XcEvfYHbZpFsn4hc1FJIukbfjbt//6Ppf4Bp5CGBiU2isKQ
Yv6FoDfUP0iMeW1Y5KBg6Rb29j8Q9Ib2Bx0+pN94wpK3ovrwOyD6N4/GpW7gLAANkISANJbX1qsn
qgkqK+izTNpLRpdtnSw2N2YRfEP4HydQtFC3nTE9DEX38Grx7v5Ksl9j918M8E5yb6CCC6+NZj5I
G1BMp+M67WzDAQziyz5p6rtSbpyCtDEovpKvZ09pLqT7QkGDt7dAu+xbfZx6j3YYSV1vJhuRF32x
0UvlKiYFQgmNPvpVJPJU2dapXDyicBgKH0ZX+VPrOr1km43x9dRF/S9BMnCcZlH9klBf0VOsw7wA
BRMOnKS7Nksl/J7X2UOtK2XncUAswv6RKj1OUh7dpU50kefYuKUmes9ur6JG4RpyFY8uLHb51kqj
+K+V+q299G+ZKK+JKP/nQ2bLf+OOW2DL/560AtOXlDp7av6+60422PJ//WuDsdf+ABS2VHDZMViY
/HODLf9mEVhbEGNgZ6gX/GuDKfIfdGQQBKB5TR+Z2tq/Nhj/bvlbC5p1Kd0sf3HFSvmIpfKCjHkV
6SYYB/Y5Kkgy+xzoFiO93mGONodJgpDpriob7VLF63hwKymzhF+WBja5TjWT3mQRWOVYq7a6A52i
Rv46g4r9KatrXGeVRn6OrbjcCzO84yUGirdX750UbpvXt3F9UwlIIn0YzN/7ClMMKiNT5NJ6yPd6
0FwXcBX/wgP9VlT+365p66c0esr/htL0z6fub8Wvvx3aJ0qC0IqaF1rUP2lSfxGj/vk//ztYU9QB
P4rAm5/D37yn9OePIo8oRf98oXPtf/zv/7z8//4efhzjnMKLZiriaDTVqOD/db7TW/hjiTBOffqb
C3TqVfjZf9C3x4cVrTkavnQm/xV+qvoHwUcNe+kt0eIB2/0b4bdE16voQ2mAbicsKW3hry8iv6fR
V9hWG9IFCO4zeJbkWvJXcc5HfVXr/2sI5skvpj5Ftf90CITM0gk5yOBei2SYSI+tE21050kJj22v
u68+wDv3xrqT+jIYd+WCAVs20xp4EkTOsICepfuBRo033Th0TaoLmypV5GX6Lr9QrTNDvje9pSW+
aIjQnV8jP+S4VUodiZD77lfxZ/GgH2CQnB1kVdR8mdaCEqL8g9jRG6lacvDB1nIjuC9jG83T0M3C
2tMNBArDc/by78yHfBp0F10ZGtJrO74AVE8Irj64p6DvSfpDmT6aZemqDn7LVPs+/l6ruv4yLxhH
4NCpm3LUruVMLcoCZUGR4yCAW5n1rXZWBncd4PR5iG5T56RGb4Ua6Wn0DW0ikHebwkMZyJ9s9UYO
8WbrzklXrNIk8M2no6wq+Xql2v2EL9oh6DeQdU3ta3CLFrRdu9Y5GeH1ki1DgTFaDE9BHvKFTiek
NGEX2E4oDk3Z116SbCsDgZiPP8vLqrw+Fl4G4fbDDxobeqSXTgdBM1XLY+plh/qHnfgTbMISEOx+
fC726rPg2VPgpuJizcarhBejs/14/HW4vwwPsJryL+oQ6poJrmI/vfgji0OfPkx6dRBDsSuU5PtQ
lZuPR1pXml++HOoT/xxqdf1yVcUWJvfi4PS4dLnWPe/VW6SHPo3X2ZlS/btf7tVQqy+3POdR4mAo
xez3tUDEr/1NYNIyG5Id3gOoY6L5uYbMyGandE5aMxs5dO3JuDIizMDszGsVZSfyc2ff2821fB+A
vy+kKm0t048kjFZOGm7HI3pVicPh2qLQ5X/8id4bZOltwGYAcwuH4DQWOzHTj6g5IwqR/JLUHR6k
D9FwVsyBv3Ia8TxyYExAU+AVhjTy6SixnWMTKFRxqFojPuqKoDxsBZL4zQMPfBoOdiSc3FC8cNaX
oTxOSIrahjjYGbWXubI9jEDO+S6/t2ILLZvUgqcjuerpXBonjfveDDlVh3rTpTcije568bu6gkyF
ZxOIuhfxdHNtfptVs4kq5RAdsD9BnFPxal2azhxE6+yYgD4dZDUVlIbKET2j6OBf3x61naq7zlfM
yX1Yjbvn+7vZm3zZL/zyUr/CXKs4qFeT+/nj+Hu7bfkJC68CQiXEkjXiGpJegfJcg3EL3dEFn3IT
5udszM6NsTpvBfLkTiBXfDE93dnTCPviTEvt3AjaaUxM8SS1oi2jw9Ci4iOMzm8hTZ3Zqu8PArMW
5X5ACOtqwYDY92BnXXTIk3oXU28V+e4/+Rj/GmF10bZALzPe+ozAAdfIoSfyMwv1RifoJeQA3Pxj
Estd/6rkYVmdEw/RGB3qrXoBR+5i9iP3mHm2H/0MkJ+4jx7uvlsXg3+Dd9DzILvBve3pZwgV764k
JFlKjlRw7DWB0xBD39byHB26pNuHKCuG0jks/5kh1u3NMKoAX0dTdHBucWBGz0g6c4u/9J5XZ+oC
FYFrBnjJQT/sdCX1CspHMGhs3meaShfZrtw2F8V1cm3cBEdr8/3b5c7y+Y7mfXqdbNVdsa0vcDJx
f/wHMfPqZ6zuXZHFDQI4SnSwzUPeLWms4X88grocQx/NdBWWYL/nIU+s6EDz6CK4nH42yabCeRjl
3o3lme7k55t0U16knU/bKQO/dRtuz+Fl3/2glCbA3L9kbqt5zm0sReNgRIfQrC4wxcmeEKsLfn48
1eWPvJkpjC268jicvWlCt/RAyOPN6BAVN4GGzIV0NXWaV4zn4CrvzubVQKvgQSLQGYqeJQX/5lGp
o6d7boh3AxTMIkww/oN9w+pQHKkIznB34sP1c3aZbpUr5WuIjuzO2lT+7Gle5ude6tmb7ir0U69D
3OLzsBOX8tXuP7hjSOhR5AQrxq9ZTbbLI3KCOYsPetHcaHF2MyrncDgvcnSnXw7I1uIrwKLCqlsj
RdB7jGbMpJoD7TvrZzNL/QFtvLZ20QMAxGXow/itr4z5V4n7+yPmDe1Tk2jpQ6n38bWpjep9FCbR
JdrBYejWk0Q3GCet4Ls9VohO2fPSVs3itrruglj+NYbK9L03MzlyzTIV14MMZYeMR9FAG9mcC66o
eymDKdHox7RSC3Q0Uin/DE9evlbNgP9tgM9FhjNDrtlN0tJOaJ5P+ug5TjM2rhMp+U1QjzRi6Q3p
93OViWu7kUzowDh0apuxNZLCtdPaamnu9bTnolodIuQSBUJXDhIhgYuV7QwH3FCKx8mWx4L/ii4j
XW5kCFx7bOxfH++e9eMaWj7oDQijsK4prK/FNrJcL/MoivsD5OGbqbwvdOOXky5N+xvugt+9Q+Aw
8RiAyKQud/EazD1HUSKGMZQZTEZzE9OF+sxh8OIqfBJT0HyIWuKKzBw55mUTv7or5VJXw6zQo6Od
anyfqU3Lb1h2aT8gH7Q4aOi5fC9ptdS7xqjVCpByw7qsYxH/yqIkvOucipRKbRHjc3NpSuuHLuyb
+AWy8CVoA16amGcXPwJbze6kcSx/tZ0p/1CbuftzytTFBC/otQiex4jiTdbZZbWR5y4vXVhbyb1Z
OWBYlULDAK9REAgPDTX7bCfO+GALZKM9K66i3DUEIK4NqGLUxWsodNdYErawhjIlMS5GOufCpQmI
cMLHsfDyGDtdPCp/lH/RvKSmQ0XvdPEsqWpEW/XRUQKpci3bCA7ISodrXpgWhbsYPP1pWo10aQcF
NJwg1O7DPPwOAmHYCMcsLj7+OS9E7PXPQQVteZgY4PDf/Bz6LV1VFckxkZNyW2VK6I9BYO+kSS43
RauEV8DdgW9DgjrUZWm53aQVD+hvVoo76l2zaSq7v8GbbbwEKil7c5FKB6cMkXJDZo4y3GAdgiDd
SsNUXGs0WbfyWCnbdDKmS06kwm/AQl73qeX4YtDpc8ettvl4ji/s/NM5okdFtQ7xXd54PJJPl3xo
gaE7rSIfHStdDoFCb3/1NsxVtywU9SpCLuVbVvbzXkPnESUmBO8/D9oLgERu81sMEtRjbk/1U2fO
0x1YA4GIs6Ycm6nEFnAKFSADUzGUd22WcStOpARa7wHNU47gJ6rPRpSQx1lZl1ybQI4id65gBXid
E9o/4XmMj6Ju6E9T/oh+9gWULM+0RSd7Qqqq9FYyk77ykKwdATY2cNxxWna+SkBN7oCqm4krxz12
gn1mJY9qH1XfaVcHg6uUpfylooJ5GKS4vVYTWl5ubzqSH6SJBS3t40V+U4MloB2Log1QUxUK5bqm
PFkmavr94By7xgkdvzXjorlunIBWfZN2/bGbENb1K9GU2DB21Oe8rmps/WIG4EOzbQq6Lx//ojep
BN0dBMBo41A6gxq8ys7mRC+DTu+TY9PFzo6LwvDb3LLOoIffyKy+iAGA1adyTxHhzetHDpVIMqIs
PwZBqbjV0JkgT6XeR/1gl3Ry6mXOJptC8yJQo5YLsx1vhyxAgaWZAvDa6O017MHtb88dKZoFNm0Z
lI7XvJeiDYWRaUN+zAfb3tZtYWzmOZvPfPO3mdTCM4Setogqk+ivCVRZ0iDaSUP2mGZ1cyVMObix
pdDc2ctzuZySQ1tU2ScltPTNkILBmRH5wCrKyLxOH0E/dDhnViD/vBFqjjsEcrZTZEnz5yy5txtw
Ph3mFTvTDIwdPkxihy9ledUaCFXZcdJ4M6z/DXd85DWBdg5cvyRfJ4fGMjdubDqB9Gs4Nk4PjdAO
jcpqquI4VGHoNyYw30aXKe0m2F9//LVWYGL6gNAS0KaCX72oca0lKduZMNWruTjaGOxe0f82N1Yp
O+4Ya5ST09zysj5Njo6CmluJUOH+4+HfbJRleKADKLCq1KjW0iGmmRbBZLblkZRQ8kZzDG5kUFln
yB8vPIH1gtJYWDITuGb0xU4XtARq1wCMqo5ASYUH/gVhg2Ru501SmeJCzaJ2q1MZug+zwOSGV65r
LVa8Hq3OnZqm0yXyAplbjgks2nZUwfFE1q9IQiUtmSuslslfBbd3Fnm2HKrbscxH/+N1Wr74agIK
gU51bfGKUl5oO6/SHtS1ctr9fXV0xg5dFWPB68tO6BmNccD9F9QsTJyPh3zTYeAZzTv6r2EXufLT
NRNaILi35+qYSIaGuQyav3Y7axv0XFgjqbNczlcemkmqnKnBvTdZC0cgsgJZowC2+lr4YfVqWM31
0UnQ17GD1g7wRZ7TjQ5kyU9kvTsUtnpO5+CdUGRtKbfR9lrE2VcvIrnOdLlRtPoYN0XrTRi1QVsW
xplz6+3W5iHLww+zNegPuFedriouTjjbEFzHcARpZo3iuUXKwutQ9PntkEGrmW9ocwnxAlvTk7uw
6UtTGNoxzNlajgOEnrt+vpgk9MgQw1V9Q9LCM0GzlqlhVoQoJRj6zorCE3d1dKmhjWYCNizHOBoB
xED2bnpA006AB1E7XCIVf6WI7rhITbaBDV6xN+7bQC/dIDkHp3/7QXnXLkimlziGKnG61LXW6JFm
jtJRtLSUlNj6NUbd35Fl/5ZLusTi6cbEiRfFO1TPFlLNunGUanLWtCJebJ8qZ2OqRecWKiJQWmFn
2EQG4Znz+m0OT67z0oznXQdNYG31bk9YLMlGi0NXZP6JF8xFGNSJG+vi8xgcDDSgG+o9OUI7UZ4o
QNbVbYLt9MdHw9tJLyKsNrwMmvhsl2XlX51GFIR4cqKnddRyx/BydZovJ9IT6vHFdAFVXT5zS7yb
4MHnWV58wA+woDkdMMu5vrgt7aOIEAH2xayq+DTZ2l2jznGPfbWd3+vT7HRAD9Gw9iS1GMQWdWz9
R8u9f66Q+baHx0egqUKdFJjBgog7/T09kquILsTOMTGndos0U7OpyLc0V6oc6bqrLf2WQph0lYl4
vm7wx3TLJnO+fvwV3sY3/dIXoBEaEFC3Vlstq9Kxt4zSOcKndFw5lKQFZf3r40FenG9PA5xm9kJT
X0gxuFesitNTLddpFOjZQxSUPXWDPiO67bjdlfWszJ6R9u1enoSiX7R6h1diUllT4mZNXtBLBVWN
zYjdP8uloyieDgMz9G19cPA9B8PGM9cub+W0MLa82ZPHObOswjW6khq3QPFZckMzsO94IuZfS1EP
4yJgiGHboI6NP2FfdhfzNLpV57yW/TadOp7hUtTv1S4WIGiTQPrCQx5T7Dhq8IyEz4JagmKVuYey
apn5ErI29zoiDg+FM4Pfrp1cllzsE3J+WVB2oZ/jMdZsmzjCl61E3eIWb4x49DgJJNMTZXGfypX8
4+MlfyfaLeSNCenFPmHR7juNLqH1mIRVbfkQOka3rRDBxqpBk1IXO2gsN4Cae0aQIrEUx5dGP/Xb
MC6Thypoz7X13kYY6lWggpY+JUzpBZz0ep8XVZlZJfY0D7KVhleTGZYuKI763JG2/JnTEFv8d3jC
kNkAM1hnZ7IBFLxOgvgB48F4V0WyfRVaZkYFCdUQhGqSXWBHzSbqJHGvdIPlEmiN//Givz3SFlwd
aBqgSSDt1qTBIkhNfS7M6EF2aueaZvb4MIy1fAPm/6hNY31Ox/id8aiZw4vE8ZQUa534llgSJcU8
Rg9Zoki+JMJ+N6vLfWjI49bA0fZMk+ktwIJsAIgumjFLN5gH2um3pNCAUnTEt0QBtt1NzcKFaPRw
s0jqIM1SVZRKBzafU5juaDrptghszZeCXnV1uxDeaEX5Ae55sxcoZPgxT5czP/Ftwrn8Qm4T3nO8
HtdLggmj6KjPxQ+2wifAkAk4FcPDcBxhmSXz6I19Vz3k0dmy/DtxvsArQTrxZAc5t7pe5AqdPND+
8QOFMziTpLpb6pvnGv7vXN22BVIMbDF6CVRlV7cGdtyj3tsmYAKLYhryvMqWLum0NShYXIRdpG3L
3tLcJDHrT5PRJZcGXCs/FzJmlCA3zkT88sFXu46aCeANyv9gbtb+eZUyVrWU58lDlDm3YzL9Mu3i
aAbht8CKb5qif/54g71NfMlGYRFCI6Sk/aZ5b3NTWlFRJA/DbJRXphQa95I9P1JIVc5M7O2TFvgj
D2h8yIGvkTKcRnobBgbmZmr+YMzOn0kot3cO4hg38aBP8AWbYYMW5bDPWqXxIxsnlt+eJ+8WKhI2
ypwwMVexZHdwkxI6nQ/WbMmXWU0hssRyZ4Me3v9j7zy240bSNn0vs0cfeLMFkJn0lMQkJWqDI0qq
gLcBe/XzgNX1NwmymUeznPP3rlqqikTYz7zmFPYQ0u+bNcTTdFWVXoU30WHchLh2rVfp4kXtfc0R
rc/UIcEk0IU/hA5tV+xqU8lqrLyM8ftizYZ6iBQKo6hgpNWPssrT/tKJ8rw4jAgWoceIOHPm63Vl
3WluIz7NmrKInW0s+t6wq5xWRTK2R3wAAcGrfWzs0G3Ib+yElQh11KZ/aMNo/pWiT3c2aHVrXtjQ
239M+PnUfqI6ZNZOQbjkl05fRpxlIoJQtG7y6FX93B+cEezfSG7+5Oq9STOkT8xPUz+bT6XIvCSY
OaC7wjaQtZS5M14ZdemNa6Axf4li/p4/UGj44pUpRCOSnd73oKTed0Kd/ZLjGMYrju1CrUv8Wy0+
rYMJauF/ZFi1tINhzJ27Dv/0a8fqLXcfpx0CFVOvoydlN2WBGRGFkLO5ZhnA37PEfkyId+70vX4h
qLceq0aJ/iINz0a6Cb3q+AQXw7dF6+k5LVaW7/qqVxfwc85UBElZ8f+oQGZGSHsrtEDtl1g9ZFoN
XUtUMu4DFbnM2l/kHBPmVqNz8BSaTavNa+PDDZiX21ZkyiMOQKoMSlMbegBEjeH5NJpmNxyrVKff
YxmNFdJvi3WfiNFUQwph2c4uo/orhlG2vpsH0txgYt3sT0pT0bWpu1SHleepPUw7DwJWiIiqHYVZ
bOdwCIe2xESkl1XY61Pu+C6eAXJXURFzfTk28yVyJd5TQln5KRrMAkUDEeMh7rWVvbOg8jU+VtQL
jMhSj5KwN63kHI9haA0DtMx73gi98IfcrcgancG48QguS9/JKzJkNkb5CMkSBY+Kmrk6Td2OK8C6
EK2SHBcopYGwkinUFxMSxhRHyxzq43TzLEZ5a3dZa/gO/QhM1iona4OlaJMvHi29O0SSUxmW9iIu
4qUsroE6zT9SCrl2oC9T4SI+0S+q3ymOkfqiR3W308rit2sVUepPVPmPrRfhFKi6Iv4sOXiPiOI4
8MXc5pMi5/x33+f5VWvaCTBhYVaXk9roWA/bnXhqZCe+0rJU7NCtS/XTAqi58nHTuTdHMztoeVPl
YWsA5QvI/ooHpzL7y8ae44Pb1HHvm/oYu1RI1KQImq6eH6qZmgJTlC04r8YmNCyhl/bF7EGH9Cfi
mq/oEzRfqkxXvzdd67W8/Un7pWlbp/PbjiDdX6LBuvYkLslB6i7xvjZtpdyl0ty1s8zuZ90cbmot
GRUfahrSj4m2oFljAS1jBHtMvpeKa9+KpRRPJfR5zr6C2tIFLnvrQnu3Q+na3yK64S0hjwKL+9nr
ji4qlQPY4Kgn2MJIwxbnXo+CmlY1WMNnA5618Hp/Na4nL4cp1c/cbmQa5iYOMkjQ4Tgk6lU2qvav
uHVR/I+r3viqGst4y3Kw8wSlP5jOCuR9TJwr4yHhz7rQUyvkJJPc7o/LRJh/zMZFQ2ZEesuvScu0
29718l9C9yoFpk1d33kidyD6dsuTY00mfT8IHYEsh/wwC0fshGmUFIqbevlrsGy/K5QbjOzPPbWY
zzIYEL9suiehWWT0IkEDfBVmZjcBG1uvfAMnvmtFkNmAH4+aiyIzpUp6lyCxIl1trvxJDIYMdHdW
/9KHJvpEtDbeiUiZHyA+zhdeSbTuK2NkE05SJaSYFTfz79T1Fqav6VF+nCxu/brSJyVYWV8sWZRj
ciOqplF94pdUhObC3uOOS3SBZP6Qfi7dLLlSx7TSQtauhFWNd9HXVrOi+UQR6S0gioSDIi0ROYBS
EqBNrGriL6h7vdbe63oNdT6d7c+jNH8UiJPdWF6j7qq2KlEgLZNDaowybItiCsbCyXe8h6yD7Ug6
PNK4MseB6zuf89Un2/PBses3cCmGQw1w+zD0qb4bzcU9l5Oov1C9EBcmVdYT8cjbyGetWADCBHnu
IBC5xisvqiUpt+w0e1Z7PywQX7O5Qpg7VvqgL7Dw+jj4WEOb1zHdy6HeBFmeXqlgBp32fu5jHFWT
Ec7cgujlx6O880HI8oHY16l6UVTfBFgT7p0zmmblfaTUP8bB62+F6zaBoSjWXx+P9M73AFABRU+n
a5Vr22yEGlh2LxK7um9XWulEkdO30As4/PEoRFBrQE4wReVzk2+jKOk29iDq+3jiipU5UqGZjZfF
x6O8TW9w4SIA9ihpP/NsXm8DiTGA1mRzcx/ZXXEhOksPKtfNQy4k5MhyxQv7cZjPemGdyjW32pwU
Zdl6dEepF66iaVvgXTvZRibmvL/PKBnhX0MweRabpdhBWLbGUK0ct6DtIfPMn+aZQK0e03kMFMyv
grzsutsuUrNr3Ux1iNsIBVyombP8IILrzmenQ4qpHDVh+vQtWgjJhSVvPYIPJ2RCesAyY5vc50KW
kNt1sqpOczgHNJTy+BAjZKZwa3eYo+gTHRpfRpr43Nu5PZyY/+1eQtXMtgDAUKHgBmMuXs//rCoR
PfOhech4KYKqN5OglsBAPl7l5yTu5RFkBDaridcZDScILZstu1TSkrMeDQ+V/z1s/M5f/Cpwgtr/
C0u54CSkY3sWt8Nt9q5t10k02QynBpaPOkPYBclO2XGXM1a6u1D9ZP/xF64JzPYDaSsAw8bHlx29
6WAQCIDugaX7YNferTSIzI06fcJ86rfSVScKv2/XjDLAi7E2+U2Uenmnm8rwMBRXpvUzSY8ff8sz
MuCjj1kTrBd3s64hip7hR/pw6fmN7/ky7HdDeP5kBrnv+lrwJQ4OPC2hvkdgO1T9EwSNbUmA7G2V
K4YHt84ntgWb3QIVpLJL3ZjuswZHaOQVqpky34z0UlBneneBwDaQsrpMpbrLKqxpAZPNTgy4Sc3N
HTmDdZur3VKeSGKfpblezMvz7+J+JxamXQoteZPFqm0SR0rVzPfwQKdvvSZ7xEdIZR0lXs77xowC
TH2iL06VGPSSPAjRlR75QunG27ms7X3vte1t0wyfR63Lr+TcynDGcDtMzCz78vEabvbI809dOdv0
uZAqAgz0egkX8kuiOnu69xZHCfFuBuMykVp+PMpm13OUQeTziJPUw/ZDOPT1KJ05GApKNM49qq3u
56RQ1CCruz7IKLudRfb4b6W2P+Kz/n/Ksl7ZIf+dZX2T9L9fU1v5639TW7FD9/5FAclFB3+lQT8r
FPzNbX3+IyIs/DFW5KHGoXpFbvWedQ2IKjGV5iH4D7lV8/61ipfS4KDMvRpzO39Cbt3AsnncyQsp
O8H9JnZd0cqvt8li5Y7IPaW+V5W1mDLEahvvJsO4yNF6ocm5OM2NTAD++YU+U4rpBxt1qlbXDvQC
ltGfkykFcFUs4mrEkX4gPSjGX3NmOljgpEQoajO2wFnr7rru1PgJZE32t5zr/+48WNLcHf995z38
KPsfsn+9+fg3/uFVq7CnqWGgm8F1jXzG//CqbftfKFSirL+WUml8s73+x3nS+BdVOYBQ8LtWXuHa
rv1HN0PnPwg/GXFEWI9g27lT/oBX/cZgFQcW2kVrlR9hAaq6m62XjrqT1YXb3g3WZH91I6qdDWqA
B5zJyzPpUoSLkWu56rpMP0/aPr1sy0z/QUlODyYKszsFRw90kJ3lVuDQFhrCWG4J/p0DSDncu7Bt
eXoxu5/+fk1eSm5srlROMU6cTBdNK/5nm5uADDeLBOQK8HAAeEuYT8uyGyr0fSq98/ZaHp/iCj07
u7x41P4ecCWGrECatQ/y+nCmndW7C8/l3ZB46oPZeLd2scwYKSnjrp/cr1luVheyzNMzz0ngTfQ0
HEtzyCl7OK5fK8N1JkUXpPkYBWiw9lfDiANHK/OGWp3b+ZWXOntzNp1DaloedgD6fPbxlG1zCLqB
KxyMDgl2Xn+LRLwMVygm2rz/hbxDNTtGD63nxkhFEnhGl+9mKphq2nbnStfffTzum5YkAz8nezTZ
AR/RKnk9dcqUDsVSTvIOuFZ/MSt6ctBFnVwWPXZSnjRbf3SU/rwS0XhWz4oSIlTShXg9nRK/fO+X
MD5tSQBjPAXb5BM7PaOO8qa/s3DpOkvzyrhy42W4Skj4z2bL7D5RctP2slPbc8dKAXZ1mGWZFQXV
E3PyzmLQrUIk2aN8DIXzTSAMHkwt6+WOlL6nVZWjgjH2433DDjo4cz4d26lD6WlS4VwSFd1wmrId
JmImNVRKxz16yZ9HzNe+gmLRrzGJHB5cJc9hjHvGiRT3TftvfTIBviFwY3PZvFlAo3C0PAf2fufi
Pn/txE39M64LAGRl0l3Hxgj5ZGrtQx/N5V1a2+2FPZRssXkptb1aZdPeqOxlzx+jN4NkLTaNREAf
T+g2leEn0ndlXdES4g3fUsCVXjSmoHx/ZyadcUjrGYUynfgy9bJTrOX3pgMdCo6Qw10JkGP9LS/i
fhoEsUc3Tr8bGhMDKLdIysWHdglbQxZ5ogcpkLvjUEpL9TFaUL+QJ08OXn5zmu+8um1hpGuJ3qEr
garl3hGNZV8iLah9HYzG+PXxxKw39+t7a/2FkKwRQyay2EJ+Oqu1FkwxjLu8WJJDO0SIgZpDfVDl
3ATYm+qXTb7M51RWy5CS4Uk43puNTvGA0shzmxqZeXv98xeT1Zt53edotN4Z2mA95jMozQtgIJ2+
qsmrdxAFUN3ryinLAOuZ6Bs2OdWw0EEEDf1GtbO+Y4M5l6GsNe9ci2or9ydliu4NM3d+emqc+87U
WZeA/ZwusLMZd9TYdqcSNGXs/Exa24QIhTCn2HUFYswMb0Ds8ca0O28BiNRQaxoYO+OSaehUTMO4
hLLXlyXoqrIoAj2azOPgNVbtC4C10keaMftFp8P75eiii/xoLkQWuG7WHR14kAtgOW35nYEdq5Bf
tPUmrM0ZAUSge5l6AFa/0Cev63zYe7L29J0ci/ogBpfugzvg3hXk+ooFXXLw9TttWGvcOJ1itzz3
WtztxdKml7SXFdAUUWvkfgGALbtOq5SORO+gehsmUQJkvOzqY2q3CY2QXmShqbUGHeNW16PDgNT3
FDbZkirntTUia67KFt19vYhv6650ZTDqo6UGZTfmp1KhN+gn9jR4EC49bJnWS2Vz8YnS7MY07Z07
u5i8HU1C1Uf4M9kPSm1+r2C8fMIKD7W7yrLudN2If01xbp64LN4ED+jUkDoTYqOAzM2xecu1qoqL
uJLOnVI02UFf6iko6c34gyirs8LRx/DjM/jmcmI8gj4dgfXV5GbbaXVwMJulHrt3ipKMZ3mMEZRV
CWdPUf0USfCdTzOpT3FRA/UFRL9JNbljU8UaF++urWKYGbEl9pkCoWjqdLEvdKAZf/xpPGMEjsRF
hI2r9M/L4w16uRfR5Hp32ULTbGlMm0Ob/S7VXP/zRSPahfXIVCIWsCUENiYwsahQo7uRhg5ioJ4I
Ra1EZwMPQji20XSqvLJFFrFTqUWtxRUCPoAlm9pAUWdYXHmlcmfmenWGsJuxG5I8o7/NKS1tXrRE
AmRusC7aNXljnnlZesp3a1vjQXJGAywJzp2y4OqVuImdIk8burZSrLsZtgb6wwqo5/OsadQ2BFnn
RqE1FSZXWWTSk4ZM4I2BZBOKoC0d4x7nzgQOeL3avn287m9DKYCkSD6tmF3SYyR4Xi+8YRRuljaR
d2clvR1MXnReR155rjW2doetpHNZIcvre0Y0hKri0PWv5vEGu0b7xAZ8G5gTz61SB2x7kiHy+tc/
hNuvsREszo65LJSfkeiSb1blmbdNbMhfPZMxh9os4cM1aT79wGFCLwK1T4QWOq6naN88xHcfYpnj
emxY4iHFuAemvKMA5M8ght0bOh8YJgiBpgGpGvV9dS6Y5jo3DRzt4TWU/sdz+/YMs8dRaIIOaZI0
blU3+raWE+Wh6E6JUcis7crw+8WmaRyX/R5i4qkz/N54zBv7HDsbV9sCUnsjt9UCW+c7T2/PcIGJ
woRCG4LQt610+xMb5531WiGB3IbsG3wEtqV0qqadHqMRfFe6Zn5XGTK51SMBsSKyawSCZ3GO6ZcC
Q0Fvw7iVY2hM5AVGr//suJmvhQT5mYDtOuS6lZ95qe2miPRSlS8iYXV+PHfuuQNWfZfXzQLuMGm+
Ac86BZB/b87Ybuz7VQaPkPP1rsM+N1J7JRGEeaL0Ezv6PqTLr27Qn4BJ7D7eD2+fD2YM8/HVfZxC
wFbKHr1fvRk7S7kzQHIFZWF8j8caOqhlPH480DuHmpEoKLMVaNLRPX39VSMaecVseeJYxY38jmj4
gq8Kmrt+ZU6jEsyNlSpBmUZdQqI9DIsv0OH+PuIJuPgFQI76BCf4nWiBH0SQsAYKJJHm5nCbpdSS
oi7FMbdb5wyv5PGThOsdjC1gTzXt5E42an4FsqPeuV7k3pKW1Cc6yms08CqCZu5XkD4hP7EL2dpm
UtCAd7s8jo/07cfzGvjQzkrwff947t8ZxUI1iKSCChEQt3XDvYiTy67t7KyZAKJkMg5jArAwAXZw
4vS9s21XaVQSOTI5Lk3j9ShFWzn072iFyG5pwDt3d0C7qL83Q6j18++PP2nr8cvjRe7JE0rVS4Nj
uWWRIN+rKy7+rUde7LAUiMtfjVg9lAFAllY7tLG0bsx8oNkX5VGRfgaZjwZki97jp5FSpbpbPDnf
53rtfRpcpXrSy9o8t6OgcZqDUdidQbAMZjuA0dCeffzb1/P7etFpT6/luOfeMSSN1xNla4PigeJI
j53aXaQ2PUdIdfdVbl6qVv5T17rixKX/9pCvAyIwx6StTuubnW6lcbZgWpEeR+wMCCoUsY/yXt3V
0eCd2ATvDUXNkWIzHJs1rX/9bXlpicJAO/841rOHGRNm8qPWWv6s5ad4Ue8NBcnSYwtghMPN8nqo
Vk/xPul4nIl/03BpKnGw20w5j3XtlDHbs07UdskYg4qgxn1sbJunUwzi2zBldczMpv/s2q3+TSyu
82TTHHvstdn4ZQy9cr16XyAqWmQO9GUFmAq+kVCbMeNW7oeKacf8mibZ2IrqZ5YtZhYIJQUigjpM
q9MishriwGWUV1GdtUvIljSW3dgl3acysyqTc2SmUAly2T7aSm0/tW1kQ30wpqEMhhZXxItUAyTj
K6o23iqycc5T9PDzK2EP05XaCfroi7BHMru5tY3QQfNDwKiMR/R7F90OEm/S50sV1IQT8Hi6n6E2
AA3EmrmU+zZV08U37bp5VAoT1rsexfF3tZ4MKA1p1ea7xtFxQ0SZaPxLG4XBs9X0+1ShYuoPlWdj
jtvXOa4+81zdtErdQX6CNUFoL4ah9Qs7wwc0Sb3uymiksqChME03aJXfSyWKUixG5vkyl7X6/ePj
aKwX02ZxAWjACKbwS9ywVRjSjdxsMq2tj4UoYkTU2atjgKAHWsWTZTlRqKlLirjR7NpQeiY3e4rs
dtaCJm/bz9XQjtwYRuN8XYjZ6dOWUt2DmE9jf4im7pyWqXFezqJ+yMVgIcBcJjdZG1cQ2ntD3gyw
o/OddI3hc2Kn3s8OnYou0ItxBOVpOtnvxlKTxK+KXHeDMZbatHNGmX5LJqmcSoOeSXCbmSCdZC7o
ElHC3PqCpZDxJAix9mhmuvfTKiXPcAtVvPC1oa4HfkUSs4VidBn8Wa1r9WArI8LOBkV+LzC1otoX
BRC4IPcw2PaREYl+Kg6tyLBqG932E0N9lPixp0DQzPKaT6qHwKyJ4f10SbCJzpSMGrbMhWb4ZmGV
N5IF8BsoZfb5x6v+9hKGGEf+s4rRIg63TS7rvkqdqPfqozrpyl7zyugi1oafUjHqXezOzqWTQbz5
eMy3NxalcQwfaNRS6qQh8vrGQvamld7QVUeNqnXY1G201wvT2antON99PNTbJ5+sbq0iwtOmAb2l
T7cD8iuVljZHocFftLWu33nTtJwILNaH4/V+YZS1XInNOd3FbcGFArIlrbhpjhNSMmGnurdxrzQ7
EQHmieX8pWxIMqwhm3Yff907qSt9KRxKWbi1zr29j2fNrBM4Wd2xI+z4oTqLeu1Uanw9O8hlVIui
faozme9sLr8wszP3hlqp9xujPecsaYvoxIP+7s/hyNCoXXtpb150OUiix9yWRwCh08FMiqPetiCX
LLx35jpmj6vu/BmT69W8xzEO0zIPn4soUy/0OilPBLbvLD3iA4g5IW5EJrN17rZT2MjmpHaQ9CGp
FM0Yh2o5nMLavXNXrKAlQAdsZMx/t7lWI1woT8kwHlHx0a5VMcw/UQQkaEZtW+7Syp7RU1IEMjSV
2V0U/NZ5hyZTnASN2vfQ0tWch8hWMxCTrtK3q9GrkAWmksnys8+7rg8tG2IcThZNbIfLrHdgk5W5
CF3Q03qox0OdnWE+bP2MEqkFulQKL1jmNj1Fpd2CTgD5IQMD3U01EIWhwb+JbHvNHUyRzNMRPGt0
0IeOVzPrjOa8wa5aUsc5lEbXXbEi90s5pPdFqdcHnHEsP6Yrti9EOlOyaKqLKSqHfRV32sUooioE
DzydSCjekd5gAyHtQbkMEuZby9VZsxOI99NRqM78gG/tEACwy3M/wet813apEmauerakANs09soX
ZZmU8w6PgYvGEd6tHnvyEUy53H98ZLd33zqH69ngyIJlxMb49d1XD33cWXY5H5syFn7dJMNlrw+A
mfo5/n8Yiv0IzwUgGHHoZrkwADFsRHPnY580iEOoVhPgdFUceiNuT1yA21dk/Sr6HsgTcuJW6fDX
X6VKwHsW5JHj+jIGgxN3x3mM3ECkzXBd5pl7rdkENR9P5TbRWgeFhYk8Bi0PCDabQTWv6RPbGRi0
MXMQ9BPWQuak7AZBPUpt4lMl5jfXGwOusBaydhTigKNsslQ0QXPZ9VI9Fp037w2CkymwRBJf1UNr
hnqGw5q6NhOWyaIeMmj3Q4sPBjpA3vVYivbEFn9nzlcK06oGv077ltne157C2TLVI+VKTC6SfvpS
UXPwx7HQ9k2rTztrGucTc/7eHbCK14OfBEsB23u9dV/k0G5rGpleu8vRwjnpcvGs0s/MBAOsSchD
B7MMXzGlOtZtme/VJVOPHa23kFpSfdmP8lqh3XFptab6ua8ViRtivVwR6VdhYyt/LOVAIMGup1VJ
w5N6ywZwgRYTrWWnWo5tnBQPadXra3Tl7duhq08ctXWrvQwA2BlEGcTOBluDcvJmZ1TaxAVs5trR
dPrlnC7FfJ7PKI1YOYQWMQ8qOUY14b2cyRPx2/aVI1CnxYJADPJctP62HwmURKX27C1He5jVC9nq
8yckhn58fNLefh4cc+6t1fSQhtJzCenFos9I6pHi5uqxrLMiHPjHr6VqFr5nVtne6Orpom2K4aYQ
cjgR4RjrIr2eWRi/5OprtAiRf6tyMg8CG60Eka16MedQuor5pQCwD3PE63UkIM0ka8MFs7UfZSeI
nGXVT2MokRFBOEotnB09TFUNaneAeIWZVX2vd7F1NtH6bzFJWvgvQdi+MZwKivpSzstfkw6TLKgh
PyIPmvR3iGU8WtaSf3JbkAt7toGAKQ+Z8i9zsapLDyzJciETR0z7qMuS773Atr1NwDYEJi3GBzlb
KKMnJIi3uedAUDGArDQnQurnYsmreULdYuVUAq9b7dq3qF83H9ZOnJ3dp53aXELdUvswtarpypmT
XCAPh6LirULXAgMqxyw+F06ZqkEVFajDGOhN9cG0FJXlmw0EBT+SSikDhId+KEWfrk1buGMovCSK
P5VlGablMHk+7fiiulSkBDaBG2IKaK5ohi8LIi5i7+nSgtEUCelrliKTgHpPd0YnBUk4s2zSx4+3
6Fu9KTj92ooQxNiFKuJWBb9SirEaDdncO0YcX9a4ZJ1pVlolQSrsUnADVVXiF3Hf3JDWpGcCMT1s
VXq7mgOzUZTGrwDmx0E7x8bqOJkPZwKm0S4fGi/2UdnQrBACyXztNmjj+o6XVXWIe178ZNKXkju3
zdL9sFA7CaLSaW+zUaPGWNiLKfca5sInkvU3x4KjCEp+xWLw8HH+X1/D9C/qIRNudT8MTbtHBZB7
hpWLL/C7MA/skmpX4B98porYlD4gxObEvfOmjs3divI6bGEqKau9xub1NZEh7no3Ge49KxvPsqpo
dpUjszPIjla4CKs/V8YMcV9X5zHGcCwYKzv9HDvFfPh45d9K2qBA9HeDCgjGCr96PReDOiXI41XT
/VyM8tHRRhfEnMQMFC6nm+aBqC36R5Ne698WdSExEk4mbktH1we0BnP5uTAGJ1CzOf97kf4Xqfl/
6Eu+WKQ33mc3P/q2f4XTXP/+v3GaoDHpf4BwQskDjyWHCPnf/jfrn9C0WtNZApXnLfUPThOHJRDA
NrVbGzSiC+WAVf4HqMkfwqBZq8gm/XHr+fD/AVJzAxIGH8yZWhMdQBREOMRYrzcU9BScJ5sq+sRr
SFwXo2DTdU9AROaz2tXPCIAUHynZVbZWwLr93SrNUVGXIZQOss6ygFCoTM6D5gZRnEznSYV9Ik1N
EfTDT2XRn56n9n93GbuMlOW/44FXt6Xvv3+sBnuv9xr/1j+AdMcGPv6sF7Zix+EX/WezWf9yWT8U
1Ghr04RgG/6z2XQPJDFcQBLeZ6e5FZ32z17DaA9IIcHWWgWne00T6Q+22ialWMVFSJqIp/lvPUNK
NltNpzQ4D7BHHnNnctEVEfPXkSgTRkmN6act9W92J0sttPN8uI6ixPkCniL+MUqLR8jysv7xxQx+
+jtgeIn55atfhFvr7yF4QOSDSBK5FUgbr7d+ssQRzePEfNSKwb0ck6S5WAyZB1Omn4I3rJ/2n4iF
oRBGcNaIxQKyw3ibJ4xywUx8NqXf6+jgFnhcur5rWyTCKJ0QKuP7kyenhBvfHROcHEY5bArAlq8/
T1reXCIFnX7vIH5VBzBgQbrDR/ZEOrB5HP/9bS/G2aTeljMMYy/m9LvcT2G5Fxdi15z/UH0lPNX9
2SAl3w61ScgaoPC5Qa/0u+MjjeTbcNkiXw2T4GcTno2+4UPqDz/eJJs2EKIZfBpzCKJeX0lRW7JN
TmUjatNUf+pphgC4Ll39XKStib8o/Uj74KhtLUIHE+xdpNVKHQAfqUQ4QO31Al0QmATovoklqI0K
AmJL0zEKBqu1Y4JT8uXA69TMCIQ+FjpB9QiAO43xJcMzMctuDaeMSLLHyn1y5Qg0gARksnxj1ooS
j21BLNfWlv0YFYN9hsjHUNKL8erFn6DMHbpkGYyg5wA1fh7p2QIAv+v1XT452s+66nIgkUYnf3VV
YuMpQmuo3U1uGmWr2yRt1kmtIuQA83nyO+6X4zTbWo0YaYnVerkkmYuAuV3UvoHuvndIImPxgqKm
keWndU9lTvAaeKgtgPMPNVmm3aXRaDW9g0JLrzpPtiKQionb9IDZ7hRA0K8tekIJmMalm/VrnIxX
NMSUEnovRaR3AR3iNg9FL4svMxirP+uaPy/2ekOuDFyuRHULXfFiz0usol2eYm2Rh1Yrydj7WTkR
xW0vHupGxNeUqSgjAVvZFqtmg9ixViP1qXYwpoaXg5+0k1WB1+K1+/H2fXM6n8fijlu9UAFJPuec
L9JZnBTTNuly7UkduQMZrAavOgxaCYCpU3PaUHZT3CVTnBxt6UW/85q2pN8jWv29dyLN3H38e975
dBvsg8s1CHoY3sPrS6nDVJ4reebTS2HvkT4Z95Em67N2dpYTEk6v7z8OKpc6JUFaxaC41hrW66Fi
N0qF3pfFI7djvs+STgn61M2CeU5EYNJdDBx7gpuK3MIVnOLi/k++dB1+HZjAz+RRBnGyufIpSved
phXGI4JopY8vH6Xxaeh3Frq5J67gTV1kHQpdbyIIQJoQSrZ1A3ec3Tgl0Hxs8BD/NNJk3rtDc4pj
QCDw4g17/iBquMwo3SVykC12phOGPjuyth+rJkak3rHbax2V+iBakvnSQ2Xk68cTuCnEkOpROV4b
kmiTESI/6+i+2LlI5PZeNDrye1TTQLD1RQt60x73Mm2WMMYx4pvRTPIHBkXLifmktb39VnYM9XTY
Uh5ZFlqPr/eOrN28GJCr+TEkafZUaIsrDoqFgKKfyHYor6hqAOGIFLt3fSxvRbZDEKjUA9yja88v
l9hoDoXd4HRdaU7R7ofRAW5C6g0o2JVpvKssPLbOe10uvJppVD5NyDhl4VhTRMZHAnAB5bTZRmSj
bMW1iRXX+diZhA1C464+EMGlvxbKRT1e5aJJzksH0cJDPFvajIiOZNKS1BBnrsWbtKOeqkz+YozT
A3SVtDkkXuyMvt0q0Q3TF2WHtIkzd7+YTu4di8Exr3XkeQCWZwJtkqW0xxQ2vqGM9c5EC+MXAmVl
TSBTOMN5aQyV9Odqkreo/NRZ0LWjVR9GdbbUvYc4jReu0OmHyazde0Td+ctpr+dVgN82ru4Cfwww
twtq17zt2nRmOSJJg9mNPPO6ijpKL4kQNv5tle4s1z2NoPTMKIEsf4przGPPcq1QbeQ1reGWQzDk
QWRreXbWmG18gYQCpHoIJWl8gMdRWJy+DlCKq8W5Ghi12kbhpNajdajB3nu+h58DS6bnpfbJK5NV
cghMantwupryt2JMoOoX9FHAM7AuMwSHcaTe5Ljir86pEFCBk8l7bzZau/NiqDNcMbbGg67Sklsd
GtQRcWRdyjCxMmTsxcjdk0WmeFhs4X7JsqKATlHqrgA/guQMhX7bO4KEHh+KSp3zgGqL9RlFo7ag
2+YVuV+NFjJIMnLMr8OCZFRodF4azulCK1LN+7QJHfjH+Le0fbM3mqHNP2v1/+XszJabZtY1fENb
VZqHU8l2ZhICBPCJygTQ3JpaUktXvx+xqvbCdiou9vHPn7Zara+/4R2gSAA4jr3+pkyDfNwsXimm
EEZMNVzlbpW+DG3Qfu2WJXkt5iCxblsrb+8mBr7xtij72t+Ow6T9HJVaBbwsms9bPauDL0tnpr9V
hcHFNm5ReYgC1VscZ61JudBzK31pZGoboQPI20OAyyyeNM/GiH1ADW83VCnSTcxv3KvE6pcX15YS
d1851IRrQ6GO3uhmthukhRoyxDZ0RuvUdftdMfZqvCn5qR+nuDdvFRNSmppePWWRhgJcE/XzxHRY
wATYorAVR70LjwMW0dLmn8uUqnhPEudnPwtyLv8DUIT0MRmE9sXpe4PbUp+L6V6YZp7f67ivyLvM
maDj+T0EnFDMgX6XaJ1AI1KZqthVgTeN20XGTQ7lIZ8+J26p59tAKvuhmnT/C/rDwfcGEBC+ooZb
fKs7gLJhYYGPDM0l1p7b3K9Jm6RePmazYfSI+Qj/Y44+wC+DGv63lUvja4/Ykwodp0vMm05b+B8c
1bhrs4+KflMgCP68FCUYbwRg7Y8Gf7KiByzUdqB9NEVW2SLFxI9X7ZYZXlKHwWQ3j07S9Q+2SkTB
BrYDeWlZtj9Re5qcbe47JbX/EMyh1Y8uJE0ALFY3YIjux5UHYLYzPzLyzV7GthqwEbdq6DdeMj5r
vZ/vUzk5PEoaIPeP5iD2lrwssLelj6aor8fuxnEKAwjQ4I0PwPPg8GvapGEUOBZs1SDGrguT0e5f
xwndyDDwR90N9cLxfjQFlLYQiQANa4d+YfI5x33/2/PGadPKYo6hAGrlA3MX+SlDYz4FbT1PT7HB
1ASYCzbnUeEI8ZQOKaJHRe7xJrBL7z9a9ZyCjLWKTIXsJWJ2QhuTn7MD+ImAKLwAo+6BlD2Rid5y
jkvrqXWIa5vJ1fRviV5QuuK4AvO1Klz6zoVul1GJtsv8AZ6WQd8WA844BPGKgDuIY/Pamcg474NK
9STHppFPG1TagumWkGVaG1D4dbcFalKqKG7zptmOpRqcUKja/eoqoBkhY2btsSX9yLaVVQ1NpBXl
goZVJsrvRWHaXxh+YL/Za12JfWppzMsGH5jgu0SiuN8GPW7FUZ8H6OvKycXN3U78oI0YNi6ERvxu
HttlVQzqe5VMDD3hUIRZm2AZozCmHzcjLhtqkxjxTJSr+h65tKXxmCLgPoEwlkp1FCyAQt7m1tyI
7dSY+Rd4o1W9RVhZ+1kaNTlFr02VBCxVIb+2JNPAOaqxjNjYpjQ69s/NAL/V7tBH6RJUdahXonKi
0R0Ga5s1pY4gn2y/K6FBqfWdubqZhrmbITR0nbkrU6/xb6y6GgmakO8koCWDQy1oPsgQlFvq7BRj
yGYTJz4NLjV0QR7mmhtAtR1n9xklw+S1EiDwkJ1P5Z2ZN9mzKADbFo6eIpmXxd097ZTGieZhWLM/
tN1wPCMpU6Hd9e2IN2DRo7el5fHHYXT6R6soadlbyNH8pk2y6HgPx97eLJAx2cKvWg4jhK9lN1Wz
gm+bjF98NTag2rVuHjaN2SaPXma7PwVpRB9aQKn8DWMq42OR9u5rv8TL78pK5p2vxcTA0m1bxDuk
71YbEwA8UmRo33zWqykxrmA+Uu45fTBiMTjNTb81zQ6gctJqM7Kwo7+f65wq0NaL6XOZoZC75SkY
BRBFqI+7uFye7KmxXxN0CeKwRVdNhHM59T/yYe4fpahR09VgvqRbHM7iH6pVM1vmqFaPbE+MGyHm
VmIL0iU/Na+UP2XFvw0p04vf5M7zXVLm9lbWHwVDujKq29gXO2jhztd+0jru18XLnStpeqqMllFD
dxxcivfgMKxPtw6KeAgWEpnuBx/hglBbGGERI3CdDK3CcX/Uop4N5MQGD4qOG7cQqe2es4HQ674A
x/dlYhBUbCpv7p979H1aEH96LTfcmOkepbvie972LieycKsDyVL+WgFIJnAxq0MSRw75kzMnOPm2
6M8Wuxq5aJPtH4OvRo46qFUplW65FXMb5UZL3VRpP91DPX0JnLZ+rEWSvUCpM+xwquXS7RjleQv6
RZa9b0tRjFGb1EG6E/o0PM/C99KNIuuMGWppk+Df+USChO8kDQ1DKdTs2k7KyMrz7MEcnKBiyGhM
1bZVRZsQ1AhTmZEhwgSgEXnNEVr+rd235rxFFULR41FNLrecWiWvU003r6s5HyJOYvwAwwRzZD4N
+clsBWmkoxyiYGZPYRKnIlyYWO3Hehy4pI1K2ZumGhWeZKWrvtp8p0VkmfSl+TaJwGY+5/ewkXR4
YdLwN4kL+jCCvJlJsM3JrG9cJZP2Nu+SchfD1gCpKcsqfsRZrTo0eu0i+qhGy2eUWvpmqC8xW5BO
catQCxIJHY9qMlUtYDdmYriKDasat+bg5RYZg9YQ/cch+JqKtn4Cpi4fgPjCnWC+1+OjVGijuU+S
Hshj1rvuvbCxKhlQ40b2XZnT9Blgb2NGWl3j/WL4HV5GNvlFSO8jv17jSklK3AAedWQ9iasYnM7n
fGzXXk4Bk/JqMFvChz4tbh+VTedM9NqNadmBjPJ+iHkun+RgwczMudpvtMwfiSTUVB/dBWOwW70b
/S9x7MjkZm6rvtkMi8jsO3PFx8zbpMmbON803tD2HzE9L/owaWw72Wka8N2roqqJU8bUxK9ZAUEl
oiVgPaKYWSD6h3BDf21Kr38su8KUN7ZJ2ISZqtO0ES2SqJFhz+aynbUuhYOwuEqEppz7J5pio77z
EPK66/rZ+FbVVfCqN4SDyEhqvdpCLi26cNDJQaIEtbwlmsoKwqlnC2RI+6wYH3D24VqAOoKyouku
2WMbeEWoxYuYdoqZK5l61zXzxmWU3YdOVWuPUuqL2rWrKgs3iT/+9PMJwq+BNYJYdU614RrjmSlE
DQyPagFYGRkm+psibGZb7I0OCdk40ZsbhxrO3bVjmz/7ybAgpLdkhEtJ/fLUwmNBj3CcrSzygtn7
FfyxlCiFyL9S+cWPpDEFZHaz6a7tXDBzGTr0ykoiFnE4sfQfQZ3MiLt2xXPLpwayBbly+Eu++8yh
8H+4hXe/ZCvA79lWnLIw913/C1UsnP946sbpjst4OJjCHMrQAY3y6HeoMIRunGrZpmzK+sUkpMUP
s4yLLItsjAhRAUgn7H1MXSYvSW9k3f3YVBmyfeP6YMot+/S2Ggbz0Y9Tr76bHWdEsgwvv+8ajT6c
6KiQdbbBSW8TdESbDQGo/jl0FcEfxxuM6LRxylCPYgAw0tFLgjjsUmf8mtJB+WHmCoSFRw3LUH4Y
nNssS+evHASsjwors+yr0awxcTLoW23SdIXPp4h+E8qKPv5YBbgTAVFv4g3i0t4dvltoTsayqz4u
mQ4nDC/3vW5PyODGbqkB5xB8hzIpuheK8/RFqxuxd1p7wM62nF7GWFpdiOyAdt+URVM/jf4wAn4G
mdi19HXN4dEy3OWzPY4VSE8P3QuSAuf7OHsg6II4dTtev1RZuDrV9z8S1YvXOfaC+JYmR6zf6ZoJ
xFGCOQJyHuTFN35E97XSRvdTrhr17CQzgcjD7uy+sDSsIIU3Byjhpi7jAi+e648VNg68lSr1u42J
kZp7k3pZelXVCeZMrsTzwAcfoMCsLPMrxMkfesLnDyvGyu8GutzkBsJfNkNONAmFn1HMzNLq7XDu
F+dL1wz0cbM6CXbSgLOKjqyXBiBMTE9smrRqOKf1rC+hKKaEGj+1+m89zSHmC1NS2w9uhhnWFfoO
qby3/cRrtkVe0HObVKC+5p41aOBS/Eogxtt45aafl766S023cbfIcjne1h+68dlTzP1DdCmn/mZk
am1+TRYoGaHVZQkKrv4k3K1RiPF3JkbL3uV6LbJdqnmZi8Rov+TAYOgW3Tgx+mB2TFsXZw69/mL7
zKCeEjbt2klE090E6+cVzY0f/JiWbvBQTpgGA3uaTtw6dTMY17qosTLh5h2LXdq6YoBNruKGTMlv
vIiimcvPMvPJ2dVm7mQ7Y7GVvE2UteTbqbUsQUqjdHGLpERQ7BdNtF2UV/bsoLibdAgO+63C5rgy
qhaETRwXn2hACPslmx368WyIt1zzXrxpV2rrG48xi+J+y830SUoL/y+FkaQRKb0aPzcgi75RH6ku
xMy0fEkhHJLk6cgp7uKGEifISXyisaI3uSkAvT2USrdj/mbfVldeqmDoB8nMuKIk61szi7r+VKQy
/zpyrPJocL2cwQv6a3wKTVb316ioUWfH3URiZbSD3aIbnc1fBPoiOHfRlvmYAzMUISJU7VejtIck
iksOxR0Q77W+tIrKuTPLuEG2oRDONx8o8xRNo1N/rspZd7ZMEmBx/Q/dftMB6WJ9H1y3/tUEGep0
mZ5ZDEz/b676xlTwrJnq4UELzmwdzK8N5LUN+lfbcVlUO8tlxqKjdKctyDZ/W5fGhUXOeql/FqFD
jBIKTP4/MI+/FilKlwYNvdzvCo2Fzehb8XXtYOEOmYZ8dcgvgefPeqmsR4YMcg8ADQDhk1EnfglS
4iMff1+CHg1I8nOKu0x/oAUqdvgavKR+Nu80teQX5g/nD2pi1UKzn2yWvTzVNukmaWeuLMQ+8KS4
gmfb3WnkGFFXLXDNi0F+/Me3x12HLgIUDwZ2cJ1PGrdOaxgD8mb5PpjS5UoVkJr0om//aYpBK/xo
FWzjjs+IVzvTnFgWPY1Kq+/MmvvOTWWHp4zWXJANODuODO45IaQjOogvIMDHS2mjJOn2ErFHZDwg
SS3bx9kRw+f3t+14LLM+EP5JQOqgA7MKKKfjVej/yFgtpdjr6LYAx4eIZiN+P9CGjd5f6a3n+Xul
k89LKVxpA12IveYn8saiabexgub3+4ucnboV7QCChukPkwNg08eP0066r0NTEPtySopdV/uYlyZm
+31ue+vD5C/azfvrnSLw1/1jRgzfkkkPA37n5C2h5V5CxWv7/bwiKBOtEVUEL9H5hKZ7ucFSo7kW
Kvkc49j3BCdP7bTOwoEVkIb7cXGlGzrx1H5TttQvDMHeeLGrtQs/DmWFFbR7vBPGnHRjwwe3d4ia
V73BwGuA+n2zNMPr+3vwxotFm5MvDxlmSjv35Ah1DC24LlW7l1NXRV5tFqj7W/GFePLW8+D+xBcO
HI+O9Por/gqcpcTOdbIruc/LwKT5U/1cSq2KUmbSF1Y6gav8+SaYuRArOUM2ckenMZOSzZuSvt+X
2hhvq6E2r+mti0eKDeNaaxERQOkofehRgn+BFQhuRU7Nw2L05i9nTJILceDUoHg9YpT1KxQBvBaR
zTx+ctXYy+CLedojlpyjzuqNFC1BmrtXJckBgseUP+Y2NlvoTi1TiI3b900AFdNPnqaxtr+5sWyR
ebYRssU5K1Cwwyj5Y2YWwXwjTChEUeEKAxfFckium9aqHjRPJD9Lq9IefWdqls2CVfQXrM9rPww6
WqXRjPf4x5Hw/6gVMQ5c/3ik1lsSH5z1HUA0O419cVXUzPpc/3tWZcZ9nSvjKyO/Yvf+Km8cKR9x
GwzUOLmrvu/xxnp1Cww8NYa9RXm/J8dsH0bXqHZ261wydnpjKRS3ARSiN4P45593/NfphcKDyskS
y32JKy2MXXJVsMlf87YTFx7qbIAJumA9KAasfFY8o95oTgI9XCz7qfO2i+b6W7JPtS2M6ZebZzmO
vJeMj8+eDVIA6sEWSc0qaX1KmMoGxOtr35L7RFK6OaXxidxWR98q7T/94wtb6QeoV6wPB4riD2Ln
r10cfVMTZZuMe3+grRNnxbTDmcWIfBPe7vtLnQcB1lqTQY9kkCjqn8Qbb6ZjFzf+sLfjdIFeDVDS
6B0VQRJYonoZ023TQiUF+fxdUVx+08phuNay1NnomXJfLvwai6P4XxgZIYlfg2o/hBRoTgEg8OOj
OpdVo2tZM+5zyrtwBCt8rcYA6S+T+Q19Av85zucYW7nOffbGRt9SbDsvXVXpdD2Cq9zs9e/v/6S3
3vqKk8Fgcc3x9JP90bx+oldvjfth0LN7TCT0bTo47S1t5UsH7NQ4d316B8qJzYkGjAj15PjphdtM
42QOaq957pyEjNdxzKHLBIZ96b35EcwsZY8/mOrFR6SsDK3SCa46p2YMj5jP9AEzArWEvTnTzvfG
EgSW7vXit53+aSNSyd/SUaPE7NioHy6tihdj0rSXMk/1z+9v27otJy+Sc+WhyqOjZ03mcPwopkI3
r8wstZ8WIVBxG/FU8WNx4c441X//s2O8Gx04E8XuWRQomY8acyXmvTDSbqu1nvthaRbs7a2mek6h
7EVtJb0wrVrjg5dn3RMOzOzYrOQW2Ztk58lquAPkZl9Teanr9/dgPaynewBrkZrAZJiCctrxHhhm
V8hsyee9MpwhJE+ptmmbfG9jvrF0nOp/vUw4PRAmTJ+dgD/yh9v6V9QIGCisw/x5z9SAqWOs8m2T
qEvkqDceCngMbSaQKzAFTuNuZ8lYz8xm2WuuvjY+M1gBc2aFtb5oD2Zv/D+eaqU8EhAJvNwfJxHB
HDRgHkE97ydX126xGmVijpvf9v1X9cZxBcAOIWklfCEQfJJ7VE2CyHjSzUj4LLycctR+VHV9SYrg
VDWY4+qCQwerCiqCtfzTjMsxJ78NcmMf5153O7QwWmH5xDRWbYY5Fb2zK9kN1SoKxuy/t+N9Te8y
RLilvM8c0dJzAh8007J6sHzEOjU/I+UOjLuhYOgoplxcOMLn+0IqisINzXRUMUEMHh9ht3IaEWuG
sW+KJNs1bYVT1WCnFz7j8xjLKmyOjV4dRF/nJEHpNN8aXIzA97kI4qt81KvN3MXtJpCTdeGBzo8v
oDmirL1eM3yS60/56yPJdUsGOHU5e9+hzw6z3oTg2rkPgd2qW6bi1ub9g3WWpnBmWUp3+WAIBacC
ujP2y4CK9GDPcxtXWMrDDkbjxcX+dGkNWuPZfIXaXPPt/WVPaTRsJoLo5PQ0eLhM0IQ6fk6Uvmgo
d1LbA4oyr4kKUvvQtIh53tWc7g8afKOHei4adF+AyfbMkFPnW2xWbR4trhbse5uZdIRtCF3Q93/a
+ZFaf9naLnGo2UDmH/+ydHKDGtPCeC+BjXzi006/VF5WXFjljX1HSoGWggufievn5IOO4QfFmsy1
fTHBZ0Ncsd24idEymku79kPmZtmVBY33Qgh+Y1WOFm+S6xuY4inu1WitGMc1hijUEdpNgnX3rwJ3
pe95KdMrYxDOtgjK4gJ1+PxIA4pELEinEwCJayXn/H2k+7ldAjij1aEj+b0JcgWWuezok/d1epXr
8/Dyzy8wWIlZkHsA+/Mij9drTU1HA0eJA2eMFJF77SEDWHchJpwfE5T1wLVySGAAQgY8XoWhX2t2
0m0OrrP8hJbZb/S+unSZnQYeqmyXUpOPkzblSi8+XoTZkdmAZnIOTew9EJjcOy9drDB1aufq3zbN
MmCsUD+Q1JNkI5B2vJKwqO0a8tRDJf32DvUPO1JJEj++v8qpViACe39OH4UeYY4+4Ul48wwNaNjA
WViyqQIXOQUmCmzmmGf3rac597gK5w9MCIIxnEqcZDaND4AF66DR6UKNPjxIfGnu0KG28GAsDWEB
ekmDKxUYeXMlMr2XYTYBnd9otTF+DBY/eOl0zSDRrLrSpGhGo/vCR3V6vv88E+earwXz3nOA91jU
A+UzWzcZWyjn9RZqYHsrF/sRhMAlOZvTc3ey2qlOPsDIIBYBqw3SKDeWhP9Ye3Fx4ZnODt76ntZr
iJwD0udpLUmuIQ1EcqpDmxdaVJYW/OYA7mc5jb/ePxLnK5F5rvjwleNEd/wkEKb9kCwLjn2HpOTd
TZpLQddQli+QDTb/vJQNjdTC3JcUjNd1fMYr0YJLLVV2ELoy78p6Yo7UwhsmursXwvtZ2UoiCIcB
5go3OaHvNDxMOVX3KOziIFCpgSFiy00Nph+IL1paG8eG20w20+ihPYv412gJtbE6a7pP5xQ1r5yZ
zoXE4vzcHP+gk4fXEtQIe08vDuBrGMoZlXadlOh0Xnjwt5aBSwmzEoADZkHrDfRX/tIZfjV2jVUc
si7RN11Q6U++NdU/3n+Ta3bwd+XC7rqo6BJ71+SB2vdklToDKjZJRIhGHVWMUh/u6YqoOyDxwVdZ
WdSYiN5sl7lZtkOc5hdmHOdfPOkxTQACpY7aw2mN4dkgZYHn1QcmYN59bdZIvq32fUOW10ARUrKn
95/3jV09WvAkW4rNtAV859cHWQzVlZsgfjb443jhiJwlZWwrnU0IhzwT8cw92VbHVWDb47o5pEWT
fqsRgAOd1mLkORvDtikBQ6WGzVidMzpcJS6m96gBBnUIoGOJFmI+HTUn2L7/7G9stgchCDf4lYN+
pnaRI9ueYLzbHWyg1/el5jkv/uotZjEUfBhkcsk18Y31kFOgGamvmSmSJ8dnqygHL0MzuD+ARVwe
FTj9p7b1VJj4Qn9obCQ93n++UwIwdyK8ZJuZD7cio3/vZEGraWvPAgx6iL3OcHZ5VTlmmPVIOoVy
9NNX1Nn8l2DRtZ+yQFgoAzR9nfY9Xru4elYfOsVJ3bTcmTcO6TF6b+4U6JsWnpYeDnXhVPyx0tt1
jcDR3Va+99uVwDIu3BhvHFFGMDQE+fphWZ426218W0tD9v0hKAcDHIrf39VGHF/YrPNVqE2Buplk
KgxunZO2zZBNDBrSRR6cqldbtC/0a1xKL5kzvrkKStjoJ1s0iE513LJycqUNou7gLn0ZGX5RbEAa
W//6UcMQNmG++szb7NUr6vigIT8O49UqlkNFqbfTsyXeAlvNLnw+Z6HS4kvmviNgrlXeykn+OyCv
fIpOR77kwBBF67dpasMkscrc2CKW0T3kltJvAMpN5Ra0PpbGXlBeyJTPPih+AThM2FFrfsQBP/4F
mOpQ51j6eJCpZt/N4zQDQh6BOlUKWMWKL3//gzoucrhzmdJYiKOZFMccydOTaIhh6DHQXRgFNl+B
WtZN6A6LwlXTsa7RVsm3abZ6tLy/6h9Zmv/eSf9ZlphBGxZG4Xk3DUCKHBrHWPZyturnyqslYjzT
CDa2wNvWiBbPy249L8EpxbbSUb9xIWGTweXYHl/4So5zqj8/xUE4CnL2KrGJWtzxjpsZ8C5h0wOT
i1+BmBZLZGQ0whoVDP803vyzFM9KGQ+bVSc6nywlgcuWonPhb8Bjuarhm4DHSeNrQJ6XCvOTQPln
LaoDTjPVJBrSp+rDVqxVJe7c+j5ossSLnGUunuo8Bs9KWj5m28lMus8jzhnNhlwvcAD7jokVzUXZ
3uP6HNsbtLuGazB8sEaspNEt5GRE+yicINaegqRAydXJtM+aweg9FJyuz77d9l/ePyjHH+R/noK4
Agvfomt4pvcwZ26HZLLO8UQgEkF9XxqPttHLqEVA63lRk34Pc6X9UVlifJhzT1yowd44HCtAY+2P
En2Ytx0fjmzutdK1lmU/Gm6/6TVAZhnJEvwLLEPef9Q3l+JyA+xOsD7L7UclpEQQV9/bGWztwddQ
q4pLEF89/Iz3l/L51SdfH5foOqJde9nuqYqGVZqzJbAI2VeAOzcZWKdffVyYEfKYHaJhNDVkqwW3
Kcbu/9Te+M/7XOXoAtqPBFjzJMDWTe6NNbSOvSrb7jXn5tjyr+21C5reLGWfX5qLv7WrdDWstayg
wX02uqhF6pSobe51WI4biEL+Lbbn/iZ1jO7C130cutdnW2m7XOo+Ug2MfU7Pymhg9p211t6uCKkR
2mv5zgra9hukc8hLWSrSr++/xxO69H+WRDmDxgoZPvt6siRMTxmP2aLv/bwbvd3o2027hfGUPk9B
P+2FasA2Z0VWfBxtq7kn5op7z0nyqOUvXrhJzg8VBgqINyC3RkLMB3v8qYCoHMn31r4vQIqMXgSi
UxkqomVkYn8OFTIvP2edAl4pGvP1/Y04zkH+7MPaLuPuXFUyzmBHi1YjGi0ta4/T0YhhZFxu9ABU
8PurnJ8l8DIM9GhE8pkienP8hIhvLCkEw2Bvaq0f6SowsWgYD8ksiwtH6Xwl4C+cWaI36TxTxOOV
TNVPkliXH5jyGhsjt6ud02kDqlaZvFTHnO8dKa+OByNwDXvlth6vlTKVb4dAFocmCcT3QjFSAzBp
bpMEwG83JvWDAfNsC5HWftEm1ybsS5S0KgG0E3JJ5A3AfzOtvZQJvbEHNrgoXA9gca+OSce/a9Ha
BtFVrzxMfp5vgj4bonrukyszYyr6/ot9awuYIGDLjl0U8kbrf/+7Dm+FSh1k4RGqU9WVvoh6W6e2
cfP+KuepFkqcyCQhgkTPEODR8Soy7hE3wJjqgEqfdd/R42Guq0+wYpwM+L/yvgNzkJv3F33j0TwK
NIo0RLORJFm/2r8erZFmqeDeNOTNSO1K2xY3s8j/PYeiyYmU64pLIRydhj4v1TWl5rylBijjKEvR
ldQ1zdyJIs4vJMh/Bq3HlxcSVZguMb4nSSb2HT+RC5xq6JaBjrXuJVCdAum++omW3llxoR456S3D
dtfBDz03HAQUSkA4WYhetudGk5+615TBbgHdotQQBJlGi3F7s8D6JPuFIyO80ggna+k/myrtip2e
u8atk+kogqMkjp+QAYMESxrlcSppBOu/BTQHP1SqdL4oWg5N2BJ74Gqt9VAoPQsiBfDfbwj6Dd+r
xuE3AocYog4Nrs8AXcefw4AnPHyuXDSbwGTscANEU/ux6FVjh1XT2DtdR2wxop0wwhTGDfe1q3Ue
MwMDVIUgvaclxCzGvOs9WONMDeL8pze2eF5pwlJP0yTondVxV6uN3xsQIzGUX9BdyztHu8NjJNGj
qi70FLqOjmxWDqNYi8xCmq8JvblnmaTqd+1AcGb2EkNxV17ZHpzFR0Kgk7r/Q1jI90ZAzusHV/jK
CCtZVPTEPZmLzVjm8E7FYlUQ69TiuJEJQQHmG6gQua38VeED2p3/MqLUeamLedJaBLTErUgCtxq6
kHXwTR2flqYAKiwSKX76iJgOyW/E33fwYhf/s6iRMBH0usVNnf8osmcDPs/7H98J0PJ89ZNqzhAN
WlbeIH5OTvgww+N9rT/ZD/Kb+9GJo8aIsuGq8Tby6v1lT5Pm02c++eaF5TeJrbFqaTEDWZxX+IK3
mtaF2FSGQNTd2Y6GfrwQ3k7v/9NV11/1V6QpXNgEsZx4Vlgvnsf+vgA0Ltl2CW82ti/E7DcKHMKZ
x5XFCJ5u7WlqXipz5IMX3QEvohqjKDA0d4U1/8rwwHlqgpU0nmnqOjMGUDYmnkptbDefO9sZdqib
pJvWkMVuHpz6xuZmv1n61N/2gm5Sokt1S2kP+bUpzRuULewL1/sbQZlBgY6BH6rdaOCeHIsUVqcy
MYE5iKlrKLU7QPVubWzfPwZvXKC0y4Cz44cHbOVUFQQl08mdVV8e2gEaMaaPwWZeRpgXyez8P5Yi
N7K8PwYVACKO331iWxP8f4u7Gif568pN3I1RyuAGban5wjf1xi2KKNuqrwm0YL3ZjpeKLeiYo1NW
By014Q4ztCIvSDpxN2pLm4adjINn2aj5+d83808dDQKKXtfpPYoOCUJTXiwOg4MPCqbMuD5PsRUt
mZ9eSDPP6wha9RQSHA8wBuBzjp/QsEQeKDcQh9rC4dJboK6laVpcT/aAQu3U5bv3H+2NZgy+7gaN
bGA5AK9PBWo1LEonuyxXlwIbUlPLnKPIsXPtzZF2qO7FX7USi4aOdO8Wz4Nsa4MvuPA5n8YsCl7E
pQC1rur1aCWbxw9tDbOK6VDyWnNYYZJZ5YPlyPhDpRnZIzrS8a7iJ4bQaIptO1vqQpp0dqpoyLAD
FN7oDgIzOEk2bS9P0GepDGYkRv+NQ/zLsO0aIfE8v2kA6l0HU19feM/nj0wWg0obg2QqJ/q0x48s
FhHkZDjmIekXpO0hbrdho2MHgQ9n/1SUE0oF/VA9eG3Xb/2lv4QkPotCPDNZIRvP6ivu7nj9yS1T
6BqWebDjTm5mx1b3+eJcqi/+IOn/zteoXgCAMq7kMMPXOP1yJsYf3M+Vc6DH3hthIjDbhTnaB3d1
k5TDqkuilRsb8OM3u4dAiABLgkyNTuOljtK6kB9SzXe/ywBrnqjGtMXYVNZcm7C1Rge3m2nSn1F1
8e+G2hoeRhHHWwmNB4eaEnpvzRx8ZWrFv725qF9jgQ9H4/ZVvjE4bVbUt3OebhBCMq6hvDcuBrwj
dKPEGpfvmjmZKdz9GF69wkjh1UIPCCB0aS5t5CLz9sWPO0goMcai12iS+TfGPPb6leGOSAUJUq0k
1NGjHzGrrQ0ndKCXtSDBYPVvpZ0691aWjFMI/rV5rOvKtMNOCP2DNjj8epUr6zZx7OpVFZmNthwH
N6pECot4QdFXhhCZxn0Pv+8K9BBCjbGqtPlSaDi71E14WITZVW+Vq/bUu1Ul0LdbpezD0sXxjGDU
WCHdW9suKbbh3pBjAks1pjp7QmA7GG+g5ULjbTXS90h2aZVt0FrPPlqa5r00Jt31cFKe/Txjy/HB
YE+GW1EG2oUPC+w4R/fozNnwg2jpOlil6kzRTi5YJBmMqWigFVtw1qFTDzB/O1F0QeihO4xGNo0v
GMardIRptQHewbGhf06XvD7YuSr9kFFpHW9cL4ntKwyd+nvc6+UPbKK0T8GgOd2tEiYaHIY14ByW
BZ26k5qSSyRqPfOuxmFEJKaM/fwVtr27hEML3SYUK2tzlJP5wy2hK4cdYiZxuMSeineqnAqgTdMI
rx7FIIT2alNAtgsQenJ2qKjnWWSUffOKapLWbYoaj213GtV8BbjdNrZTgM9W5GmNgya4HhfBJ/TX
xEwzz0daLcbh8xOqccqJsm6qHymmk4cceP//sncey41jXdZ9lY6eowLeDP4JAJKiRMql1wShTClh
L9yFf/peqKr4WqL0i5HzjooaVKW5grvmnL3X7n1NVssPL5rmK91NRRQktYyPfd5BgvFmBQOO2ubL
nUManxLGea1c9KMNLx/ITXaM1X6KwoSkgQoGBeCWUMt777td9dqntJNFvkm72f1ZxNVyFBg+9S04
MkUStTWiK2hN9WayuvkHlWfwDYNqMeMRYe08m3mPsZAJOLorc+EOqPqq3Lvqiip+qCQgLD8jo5og
PS/i9JQnIwAZo8182+zae6sStReo5MaixCx661c+Lk3Eza+seoN5VwECRSDMZ0JrK/UoOvgUYebp
U7arPZIcw7EpKy0kkW9Uvs4KgvEwUbW4CbOmm+Zj0ZBQGBCuMDxOdVXP1zC2lewO83eUPdh1ZCno
Apt+xJGspYq8N9SocGFGZHGVXfTLMA0gy8vZLo5joqJ3QXOr2BcOAgAlqNq4+pJhqpR+TcyUGWZx
rkr0ENSbfOK1+h1SDFgmnPQiOE+zXT87dtd9IzmbP6JZyTwiBNLl58iAM2UT0GZslyiSB6EoiYr/
OdNX2HbSXHJM13Jfxn0EwHIe2GGIRvey65m8bwJPaqmNu6rLySZx+qy/GA1ZE4udt/WwiRQ3WSNk
lTm/Eq5aPFNAsg+zmRHqlkS6BUBo1Owj9dH2l2lIswlo9dhX4OsyXJxTxKFrquG5AF0CYYbuKJ0A
J6kCBPPcu9Nu1fPyf5DqJBvSjIxlTz+2VC97M5uVDQU4/eDIKTFDoTRwec0eZe8e6lRzH0+DUu6B
PNf5gahdL71pR8PB10Gpaq/1srrEGVw2YOeVpfiVJJFz7UYumW+1QaA49iIjbn2tFs6R6zSWrTKX
zFfRYDfXsFCV331Xo7YnidiAhDWJCK5FkUXH0QTzcjlVWhxfIBD3LrSEPVLAS1/IQO2MSg9zY+z1
7TROJCmZtV2kgdQiKbZaNUCdoL8MxSGrXOEQ15P0xgWCQ1BvkRpjbF5GviG8GxKkRcUP7lfuVP9y
IGSgOtXp6W51HvR3D8s2GepxMYDV09P4flA70fgNpe8fCAYia6MpUz5v8iSK9h3wFscH2VP8GrQG
44WeJIsaErnHtDXmernRPX6OsPbi9MpK+fmgyWl56idOk/wyZGoZu7Uy0KDFr+27OIcXdwn3tLqi
TQSXoXVz3F5rHLPFaqnM4FzNxVknSr344kRUU3wJCuzzwjL7u+nztvM5xcfI6mEOefDh5vQhki4E
ORzaXg1LYJnSndtr8bdpaRGM6IMrbeanTtMDIyqo7JA4aB57FS6p37ZLaoYNRah6Ba8lFqUWooi2
dj/T3ezA25IwKXNODxGUs5gShL58Rrrl4S+Imu7rbFb1b1eWxgNzOUywyojNb3k2Nz/rpmN7Zitp
xp01nKTazW3tPPJwlzqoO2di0auS/LNSp5oI2V/0pFsB4n8yi9zRwoSLZBffadrGSFsgt2aaTLVv
JSmJi5SAisFnadHSsBxGiucaGIuAFKRK3XT4NGff6b0C4q1AOxAuo2vsqpgzWdC0avRFr2xZ0hVT
si+4660vs901FdUnmeqbDiTUD+qpsRvqk5ffjJPgRlheox1aQ+kOkPH0T1lZ2o9OBFzdB+DSH1wC
iuJAq5T0JxOHKQLpwXLwDZIMmOKixbwm1gHCRDTPwLTYSVI269waZCTqdY/aFNQmSlZR5VzYMw2n
0IzUjDXPUBMFWpnduf7Yp+Y2L2pO6WXFJOvPtVB/mGnhfaXZLxIomk1vsQHLnIuOMHdWh1rTfyeZ
tIugVfP0V0XGoIDjkBVXZlcsPRyqSoUsM1WjHgIIm360ckhG9tFVk22rcs4hqObwvQCI9LDTyjw1
7tjaAWyrCeD4vihp0V/m6Bwge1RNrPtz6xWmXy/KUG+YaajhsMXhw5LlAvFNNZL+oSkV8atJlSW+
AL2m7rI5BZkJDGC+NAaR2rAEASb5uii6r5YZdw81dJhbb9SS5qI3ezNm+XH0z2bp1veI3urbkozH
HCBCzY6w4Ni9LSO9Un2wCfmN7Sq/7MboSvpLghl1nJSeZO4iHXja2eRqm0nzFIhmleZNe3oMhB6V
YJSv2JmoFEbTIX0ChyggnFEQj3dRr5cZ3MjaNL4we5sZdLRFh/RBg4jDZ2eUtw7dCAOYw7yYOznn
tLLGoh+ZLuzUeC4JsdNvitiIjmmnjrR8zAkIocQs+IVZnVVmkpkJtLHLtfvZFV6KMjWzvlD5UJ2r
1HXLfKfBhSl8+pWR+6lkqh0D0C/j/GNk39/7xjQ7/a6XsJi2lOllTyeNbi8JdSZL/jhDMRlBg3Y7
Nhx8TRXEmPnSyxY1ejCpLS77PNHq6mep2hAO1aVZ+m3vxvZj6yrZ7NvTktwbZqNDhxolkdo9J8Bv
9NRBSU94F5RLG4Ds14R8GOqoJL36ajIPdmi6U/XgpVoBQg4c3LgBIKLjjapc/kTCQSigE5iJu0mb
k/G6iNra+s3z69UfeYQ+DYRpqqqXDdNMvOm8Vi8OCZMGOO5ON+5F047iQrEy0V4axZTE25GwQPtr
DZH3AJbe/pxqZm9skXVovwFuzG1ok/CThx2vogzFiHNsK3ujz8OpqMya9mDfLHgPjf4K+Zmnb7KO
rcbArPwA6KbuQ5WKVBrizewqbAyVSVHNU5ofg7boEzpWdZiOulYszu1skpW4qxa9nUIndcc4cPmA
1ZA+5JQxcenE1RhdPj732ewoAarA6kFokVLvZ9GyiWhtRLk+XTwD84kpxC+js2fWirnJ8605F3l8
gHiSklNLnTrUIk5y0BegXW2dgYp5EPUVjjDK1OotEuyRnbrryK9Dl4zNnmMMqCSuWDzVtepc1/Og
KFsF9MHsy7ZzxmAotVQPLCaiW8sC87kDEzg4Gxl3tuHPeSufOSmrnyEjdY9M0Uq1rVSsMp45ihjV
mK3vc00x52Ag0+ebEimL5JZzmNi2aa8eMg6rzBhzQnC1O7SO9Pkb5d2kZg1nDtEo9Q6QUHttt406
bSeNE1toCH2WPulTanRV51p9EChvoECMcdHBTyATeqNlhTgWAm+Frza2/nNKGlbvwQEAFURDo21i
qeBPqICvb814UU2/64e0/MEOLNu4k6wCDILgpGsLaw40KqBqgRc3rGn6PLPmZu0SB3JAk+knei7D
uBFViwbGM5pggFrHscLO45xsebGkoC+pqO+wLo7tTpW6unMKWEqHumLSydNWUw/5oum3wusbKzDb
mGTWfu1dc9pRFTssyGp9mCx1+q5qc17CzJ1QZlet9NqwkopDNBqV+iiwBkd1YHYt/aG3+Q+/SukV
8lGZ469c6uZvz128+9katWxfKDbwQYWkck5zIvquNv1yIzLFTP2xU63HAeinCUtXcast0+2E1DYT
WndNuqnVXuv1tPyyoqZqL9t5hOIeDSt7GyAx53EWnN+j0drDZpi9Wg06sRITdXc2PxXllBFrx2s6
bkY5z0DsrXmxfR3WsndwIZgt4dA34xiO5L5dFz2+ZxgDIwufhrBsCtKSDKQL2ymT7wob9p9OFC9d
AEZVhRAAOIyv3lBo/2a6SJ6hDwvjczfRGMJBJscjeuh5uIg8+lU7SqHT7waWHhvTcrJ+rlm3dVgB
FLfC2o49APcrwyzzC0TMnwsgc0lQ1bQdmbVIr+DecuLkYtP2scpyN+G4oqcljaV8evJgy8NHy4hn
2PRKb95wYHRmDsjUJlh3TOczhAEXl4quxyCcqI52AS1l8EoVDhqQxEqUXUNcdZQ9OAkB1RL4p3bZ
amKG82sMFNwNJem/pOPKxDRt4WAwj3KxNTLUBGu3jf4Zzk4cdbGVtoFlAiS6ULShNDb6SBMeT7oA
igmxML2Vdbveg9bSvk5TSleMBbF/nJJxvkYZMN6kmZijvQn3oWHDVSvXEGViUqaMaviBp4ss4WSa
qiOBQwK8HUp7JEeTYfwaklRGl96yoKmdHWlfNMJpnpcIdu1Gx5Cr+P1iJiL0SN36DNqyvUoMClN+
ZUNh8wtimD8BRO7xOnfdTClT8VR5UViZtG6AqTiwVMdKcBZHKXIx6BMbX/r05hWWQjizkUGIQiDa
GUqm2avZcV4083FqHWfw9Vxj6QT8lZiBnnCK9J3JkqPf20P3Y1kqOA+V4wiOkknqXk1AWaIr3TCp
e/TsqFR/Smz5eQ0B+bLA3j94Rj0mG1kRGBFamePcRIlpX2dpvTwJqXRmwN/V/E6K3H4aG7bNvsf9
egAVKeELp47+iEE41xkymTI/qgrjO2W8+FM+wNXidJ7qgz+w8Zeg/bz6toHci0+PCNacAy8pD0w9
wNo3nWpOJDnyOZlwoyF8UtDoI+aRmgWZ/YAsDzZidTCRhD3InWG33fd2ytLfH9fFT+vwrxta1JFe
10fBmqpqHtFGsyc9LAoRzOpvoqJBICZn2idvqmyvmpS0qF+PNCr9GOnDUD5NynBDoZmRjMB2B7a+
kK26re59/vjSTku/p5d2Um2vS/DrkvSapzqnB06/rkxvPx7htPl0OsJJcdsq61gBOlo+UX3xV/+a
8muczozxpsq33jbUOEhlEa6gDjy5bWlt0QrSyqdyL3dm6OyU/Z8lbPzbwH0xxMmNmhZpde6kl0/o
yDeteEq0cwK1Ex/B2yFO7hQWQg2aEVfB6Yi5uNR9wuq/NmG7WS69u/h2CZLdx8/mtPHw97N5cVHr
2/GiU2vhlpWQ9sunxO2Jgt41PZWpnVmVuyK+KJVvuLbOdHfefd9ejHjSXtHbWbZOzog2NqKIVDx5
ri347sf6YoT1119cExVGVg3qW0+qom5NxdzbsJij6DKXZ/Qnb7plp3fvpLYc4fpNnX4un3BT7FGE
BrPTsu4VYd8ewWYHqia3WfncamexTe9OEyi0QCStCmLr5H2nnLvUtAzLJ+cTQo5L8TW9rMhW8POd
+Yljex5mRxD0n+bD7J+LTXr3lXkx9Ml3QOl+tlPdLZ8G77GfvnBKiMc2dI0nNb5WimRnGg8fv6Pv
zh8vBjz5KhA2l8bcOuWT4Ivzuq+Y+gMVyPfHo7z/MF8Mc/IpLLT8HAFEjClE297f3gK/DgELnRnm
3df/xSgnrz8ejcToKag8CYccB/Y9abr9+ELOvRonr78+mwoSem5XDbm221A+0FY+RTCRpnXOX/Xu
tPviak4+AMXMiVXSGKtyA2drPTgPgIvFmVumvRmFOGdahrznmke4mH3yZJqlik19mbQn3Z7GW0Rf
4GIHO8bQni3hnKza2qaLj7SsDGKWyiJg95b/zODzh/1kolnPpJh84dlm2FbKEBBha6IMrd0zP+iJ
S5f529NUWB1/p64zM65pdS9nHkPv65XZF/1EMUpvnAPIlAcO4VYJIbNOmoZdY7i/xXqw9Os+A3mB
B4G0ksGQzp02eQYoWWspr7w5Wn7mOAPovo/G2Pkoarr6Ei2AQ0iK61Fc7RWCycXaqPYHfXHx/hqw
eSMdm9vHr9P7i9KqP1hhVqtF4/VFOQ09T7Eu3252AVPdqnz7Uf6Iv3h3lA/3SXVNJsy5lfDNE3+1
C3qDDBOZ6FLNYBck3IzN7MMS3czcuJpubHwuJ+2sMutkfkGHDixJsLkTj+l1epnfuXv7Fu2ew9n7
QPBZDLv6WZxZO96d1F6I0U7e6UgbpIWQgH3e/GnxvtV1ANbs4yf37kT9YoiTt3GuZCboNrLSoqzz
Fe1O4T1Uutu8HX6Y1JPL/tFLfv095v/FXP43+usXt/9NmOotCZf9q4DL9ff/G6ZqmH8hh8VzgKaF
GOH1E/o3TNXQ/mIBJwsH1APIDFv/T76l+xfHPQCIEH9cNBOrFltWfZf8v//W/0I5vKINYHvh7OQ3
/Em45evlAtPV3xtmZ+XXYAxGJPb68x50krsrjvEHLxUd+nJKVQkgAX/SgF4P9Qy+2Zg3ZmqIzYv7
c/tPC/7/H2K5DowCBESohWGQyzwdWCXMxwNsQd5EsuT+YGd2YCh6eaGRORh8PNTrRfffoTg8g9P4
R3J9co1Fk8xwFttDBSA9yLvB3k6Wfc4x+DdC4H+lBn8Po9MOWB2DK5TvFCmWxnRR1eLvhgmdbbV1
k61ULdpcsz2QPa6OWysvNJow7eRuOj1rqIjblAxYtLzxEdUIvXtT2na46E27I4M2IklEq+o1XMfR
b2rSNldIvZ0+1V5+zfvW90R/zPMXbZjlt3xoxqchTZQf0MiBfi84udYEwuF6oHoZU71I5vtM6PoX
sx+bH12sOVeoeX9aMlPvUJsQbjIQb0QAjdoQD4JB7cFbNEQ4f/wsWEvAI1C2sGFhnmwZdE0KXRvV
7pCPDvJLih1h1E/izBNfF6WTR2Hw9fB68a8JBvP1E7cz1Yzl6MqDtSSE+oRGf500Y02BIDqnK3be
ebsM8mFZH4GVQbvku3+56gNiABZd01unV7ltZpXsTBE2kbHN5qDof8XZttYtshZkUOdpMFvtth86
2icEO3T4ONpbvX/M1WxPv+05VsxNMro74d0YFFJG/Zo8kyAHkJ+MRmiJr64lwr4RBLMMwWgctPZ2
SC/VLqjlPU01P1k9Y9+y4ZLKQVEGNKKCxFE3MYDNzGgDiv9bheJftuy0pObt+yajm6ya73KUDF6E
6Is6WXY3288Rzc8lI1v2nklpW2iXEXKfWrsmPiQY7a3hxht9gHZNo9Aobtxavyj7+zZrw4/flr95
Rm8eJHYMhD044XB6v765ZFqUQyU1eaiSlIiXtNza+Mm3WV4+pzmK0hlm94Hw54L0qrjaJd2QfNby
/DpF5761CA4IcVXaV1UrRl9EKkXE/jtyy+1gPg/amsiTmUsohrK9y2hU3UZZVRMqslzRGSZhMjGM
QJMTpe5Reypqq9vnjjVcedXgHO1VpFcqwJ5aAkw+Gbld70nSGXlK5bwjLDXZf3wvTjCCf88vCNdB
yOCE0bkfLAkvXzQ0G2qd9XZ3sKRrhDRo0y1z0XwJGY9yKXF2v72RXX7iUDvIIM9/j2WpE3M3qRhq
PTsYIrvxUy3TQosyOJAx0/A1dUCRb5F9Ar+gupgiyd/c52Jjmvm5h3lyxPrnAmDmUSyDrc0KdrKV
VPrESjpH6w5iHs2AxlMTyJisjq6mvCcB4+8KFy3J6II6qrX+m5Pp53Lo14/x9H3idUIsDFBp9W69
vodjaQ5qruf9QXHJ9KCzlV0phD/syBu0z8xB7w7Fsoqokm6ZeroclGbSNHLp+wMAGCSK5qxtCI5T
fyT9kJz5TE54if/cWTbnDiZO9JXO33PUi5qHqnWuxA0vD9g2umvhChdDijDuRjRmV9wMWvHJwhlt
bPNDoqmE+Oit3FpKNV84qCNu5r6yt3qXyesWQOgZEZ72djaGRLz66FHnWni8T8qnsVMto3S15hC3
kb6RiT36lq0SYJLJ2g2gcPahEwP39zrje9SkRmiMWXRhleO4pfdn7+xiXC4UpRj9YhnU69iazxH8
3u6CkFmzaHPuWE19p8pUM4oTGydsfSANEhN62VabhJxD1FFtuXNo4+0zudgHbe22f/xVv1k9cEkS
gYKGmC0DSAN2gC8/6iZWtd5JyvKKdrq7QZlahzFZkX+66pps8NhQ8g/9VGSQr0epB68emikzr4RK
P1glmMrHIX2uNPTmOYM9gv22wojNdbo++bjsWEVNNg/LlZi1nVG3LcVEtBxsZJtQIWXi7zv3f2cN
zhq8Jf+JfnjnrFH3j/91/Tz+17rgPT++PnbwR/89dljeXzxuyhJYYbHGrFTKf48dpvoXvoKVc2Aj
5Id+/J9jh6L+5eJ/XM2J7NAdD4Y4T/nfkwdAyL9W6S/08pUbqUKC/pOjx+tX33VwPuKgwB78z1tz
Sgwk5wWvIAjugwSUQK6N0Sm/S83UL17cnHcOGq/PwX8PY7HdJLp6TbC3ToXLIloqBbmse1C6uvhi
qBSNzLarrgG7lN9ioAXfCFDS9yCu1W8NuZx/5PBZh6c+6+FvB0Ongyw8WbUJo2qlVVrxsVRJ5tZy
V4RiGu8/vsa3t9KzAStja8N7vm5DX3/fieqgiNXi5AiKmJV9JqiFGJRzLZDXK9o/l+KQscBZGPIY
9pDXo5BJGEfenCZHFQGjryB3ID14Qd7mCjX88wvCYsKKseaZwx1/PVTeN7zWxFYdyU/rf3loaZi1
Ws41fz4MNCoqi0jEWapPHk6XuNZMcFpynAbRsfMWKmmZeXduAVwnvv/ddfx941YWPzxzsN94Wk6O
COkgK9rUanIEi1kfJfmtSAnVYltF+vMoJxjKEtC50ffudgQSFQ7TUtFjsr0/fxeBSqz0UMjgq8Pn
9V0dyPyOFJyvx0TCjE5cYZGp5hRnCvavl4F/rpYTERfKTELhcf31F5sR5AEUPg09OTa5+jSCgfQ9
u76zyKklPGyy//xNAWXGe8JURaHkFFuJlkJrU89OjikKul2fGdKHcdScKYO+8+pja1ZZQHn1+ZJP
7hx8oYE2UpsdjWWKwCYWTUhV9HlU0f7+4StpqpR0LKDX606foV7fPZG3WoE+TRw7LNOYWnh50HZI
7cyM8eYhmbwI9PeoSq37MlN/PUzUuYKMmZoZY8GaYccif7LjGvVtL9w7WmjnQCNvZijGc/E48oDW
ws/peLNmyLGVSXokdT0Pk4w0bcVwzxWV3o7CORzYDaxnwPfgAl5fVYMasXGRqB4n3dL2JDcPqFty
Y/PxIzqBbfCGr3BC3jeMEyyS7FVfD1Ot5qbWiQT+IbP028lUkeY001NaVt426WL9BnvlneE28nc9
tNUNLf0S4XZ1zpTz9nItTFvs+sFtrLPXybuSWsVcacBEjmZizvDrladISc8Z4t4ZhHmYNhsbSNgB
pwSKQupV36R8YB7y/U1Utjh5HLsJP76n50Y5uRTCGiNZGHNy7PScbGLdhBw3khn28ShvPmOWlPXj
Yt8B0hKn2+sH582go1StEkeh6CZhnCNU9UTpNygL3DOShPeHwtSNG2u1S62//mIWVCt3dCtHFcdZ
aPYnA3RV5OvN2H3NVxPzmXVsnX5eLTAmqxgzIPWutUl2alpcWkn0nlNXR2ittxOH730zmTpRgnPA
CT8oGnDPbjmeIx++fWgMa3EfITAwi5ymBxGCNA1djEzK1WIMqSKNfGTB+R8/NEYhzAWOIRMir/vr
O+kmZVYjZK+OCFbdOhh0khuvGmwQNNy7Lo33H78j79xLDkl8whTdMWSe0kZITl0kDcT6CNxBcwmE
J42O4OYesZa7uNexs7hPs9Lbx6kGd3jmQb6dltmMsOdWDcgg2CVP3pqYzPPKmJzmWHU4X0POoE7s
QwrLfiRJYTwkBLJrwcfX++ZFZedjcuplWVs57e7J7dVzwlabWMhjjF7MJ2QAoYmXoSSPNOsMQ+vN
+8JQbEA0zrqQKfG7vn6S5MZkjl1X3ZHDqv7bHFPtulYlVpo/viL2N0xZa3AbFdmTVQAhOLq4shiO
S68NV2R7iK3oZbyPIXN+/3ioN8+LnQenE7Z0fONrcNvrK6q8vDVxavTH1kVuXfCQLkeCi4PFVboL
k7LMmR3cOw+Lwh+nLzasGqDN9Q6/mFVi+C1W4sn+qOhcEDlJXViusYPEbzoXH1/am+9gvTQIOFST
UPtzfHk9FK9eO6l53x/ZDWmPJIxi/YkHcZgIdLwul5bY78ob7I2DGvP48dAUP/jLX01o6+AQlPn+
6Jy9CeWyasUsAMnqN82A8/BuciYq45QILfcONtFaw+B0SlWtWbTlEKOaNy9FC8cDPyDAB7HNmloM
AcmUctwQIq7anU8spFuBN4lovV8jiWcnapijquzhorUU19sswXFsxIjXrX6Ivip2qbA/ng2zuMjr
qNZDHIuV3AkNxoAfNXUj0Rek2hSa6oixz/OqzHpos0XMQR2J5VtR6ml+C8mH05ie1tK+Kkn9RY8Q
T6SzftLSHjmuisHM2pIh0mePpAOP3dYYdJOsCnqB3k2eWfK3JVttWPOfleRAglVt7vXSI4CwL+K6
CRdoRYS/N3ahXhiIktH+mL38HovFcUJseW58cF3CJMDSGAJjpDQS4ScFmsIDnoX6oKpT8bXrnNbY
ZBwN0s/2bKV7jeBp43Ey8Otck/hepzcJnop5k5aL+yDZz39TaEoVu8XLO9pc9ljFuyUfo/5bkTe5
csCznDn7ycXJD9d7JgTiLhs1q8G8CIvuZiG7d9zS/nQekaCSi52I0s33VYk7J4ym3l0uGqdGL9gU
xLmGxPVi4B5INO/2g5mlwi/bMXO3ka5Mn5Rh1Y3XapN9b3H8JSRhO6LaSOx1bmD0BjGiaO3TxzpR
6eY3qlUmQccReq+QpIv5W0qclTVeqswXeSR/RqNu33fjxImM73dID2pnVitd2/Se8Ta5S+Diz0qD
tGOK3kVJNItwsZXaPCrlYI3bfHEw9Pie5MPcJOwQnRuBehtQIRlLzk8gdFhrlNzp4wz3k9W4m9pZ
sAlWilf9REBNgg/SZVK3UWT3W1OSBHiXt6k+obsXqv4wcQ5KnhfHIwBCSS232hWRWsgNftKaSJzY
TvrtMmFF3DpWVqj7SKdksJUWZszA9WhgJD6npHxh04PV4xImrbT3eUdauAEa3u1NzHmUjcMStQpu
jhzdbiiXsZkDmRPrfWUXDqG+A8lx/cM8a42kizca6TbNSbjdUHuvx0uJZURKfzasqbwigs3mxivW
qj4fcO9ctbIs8qNlK532NEZyKesNUI2kPvagk3AcSXfAjIeSRt930FnTnZVFtfJoDwKpSQ1qdQgr
Xa2K3SBTD5F5XNh3lG8S9Oo4IzV1NXQjybO9BPCRU9RVu1v6qKv3ac4f9ufMpbuztB2RrnWH+/bS
YzNghzagFAKuWaaizdir9a0dlyORvSNVpRvZtl0OWbjW3e9xUeRi8Kn3tOXXRRvs6GnRujL+PpPO
OkLXKQjoCUtVFUm/r5fcJtKYhoMhH+uisbr7nK99Pig1y8oudwQFh642ui7ys4R83jZckrF6Gua8
6QhATgCzl1tnSvtW5V0cLQuCIMEw4prABmPZycSwim+r1igPLNIBkkH6TeuSbn01TdLYFTP3a9/a
YmbGpsg2Vp9qWi8KKcpdX92OIvOWC2J2zeLOtFvLC5Qm1ZRLPi2op3YRD+lFi+PACuw2caubao7G
8te0lMt0O7els/K9WpyoQaam5fg8t3M1/M7TWR/uvbyKu+uMFhsnZXYyxq5uMSg8C10VCAvU2lqW
z3O5RKjtVUjrw2VDFFT7q6gmtb1VK1GmocpLkG0kYBLvUsy9wYelq8W9Ig3c9fQFjHmnZb0QF/S1
dKAPbOusLf6vuPot8BX3WpAwPWcullZ2sn1gjpNxiGLH/KUhyfIeI77reGNLnCIbu8Rm7Velq41k
aeVpZ1xkEG7mMMefgYW0Tiy9CCYSDPF2uJP9fSjQax+Y8JzId5MsyUNFj/PrSk5eu2Ej6SJFloP3
VSTCZY4Gv/3keTAP6fwqy3TlCZoK/lTZNCeraXStDVsHYV4k2uCpfmctuNe9hBQVv9PVBDt1qZq/
y46QU38UVqP5vZFXxWYssvSBVYDwb8+zoDrXdNouE1x12CQbA92ZPruF2AIrVm8n1P5eAAnA5Er7
SjE/A21NfjVizBdklUxEh0bzSmZOXDV56I5dr153VgnVyy3TUobcl0oNZ3cy68CRcf3UjTLCWyD6
hY5yjHN7Oyl4BW7LSSztBZiWVCuDSWnybhuROTHv2mjxkkM7JVibfHwJBrSRDvPFJqkcYYdCXwWz
7sTpLFBbw0CpNNgtUWldg7PXF8XkAUPIMg2TSd9kzHnEGVl3Dbr/OIhJY7mvPbZlTOaYN24Sgpcn
ALaWNO/70o3bW9q19KmXFIZdmBnjnPrMBLK69jB/84G3WPtC02rs5iLVRi3ajQ4W0kunTQblTmDA
KHzRqPUDC4lNohQ1UYTao/T8LJ76dFOwdXtAsKuKy6YAC4Qbxsi6pz5RmwMmh8GhBZuADdkxv1hZ
0PV5PkwQ39K+C6Ilssrd1OidHVRDAnAiH9i1BMNQqbrPnA1Qg8m8rFfnQ5RcKLA+ky2C+BE3Fblw
IMxk09nqFWWscfY9hTLGtnXc7Pc86Fm657enn2JTdl9li5oEB8a0Lj8JKM48cAENEDg+VVgc8tTi
rbHMVij3pdE0Ho2pubY+NXE0gMSQGuK1QNoAIq6msqifrHVvsse24JRkMCQZRZEpri0kJXym466p
NGM+auoUV9t6KZmzIiqt/U4XQ8ZnUWY4d9H85SJsR1gFe69Tkq+pI1rTN9AmfYLUkrp+A7G8wvod
eU9pqukZRj595OF1EWXhtl7iR9SoTXkxsw0st0W22rqNuMvaPz9dsNGnVLry/g3jtA1vlEaNNIe5
ZnRz3pRU+d5ka0hdNMfbj7fB7272gcLTUbOImTrt2tn6Eg9G5/RHrxaYqAzi2CT5m6SdaucqSe8O
xREbla1OxfbUdwLifhpmPLbHhchVdn+q+l2N1OUylWZ5/fFVnYD4uHXcOJo+tGNcuvCcBl8fLKRu
D2Oc6sPRJYw29dmmZdeLYueXePPjIyARVGDT6knzc3xfWK5joT+DPipvGqKQ7lp2UOf6v+8cTF2O
cAZZkHyaLPavf6RanRqVWgbg6BHD4xKN5qU5pNGZysJ7owDzoj9PSwM12kmXZkkXpVs6RlmG/+Hs
vHbkRrJ1/UQE6M25TFdGSsq1TPUN0UaiD3r79PuL6o19KplEEqm5EWaEUWQEwyzzmyzYKVU3nlIq
icfb67uSktKaoc9Fh45awtI3CiGBtpt0azjrA9WSmCrGg1oncGK1rPrRNU1yd0pKmA4lDg13GoKU
lC/Xbpi8CEKYOiNMZOn7hA/Fu6BUe7if5eHeqbFpgMBQ36W8yx+XQ02NI4o5M9VzotZknnnT6JrE
J8bRQakGJwDOM8K7uD3odR4sHUuoBaE1Cv55iSULnTyodC30zmY3ehNaOVYTPyCAjiD3bLhBeWz6
VvQfM+w8i3NG78zZ+AGXaGh5XijU67KBSFmK6sminNFFulppXaycbbd2nwen1D5MuUIi2miosiUN
CfIhaYLY3Bj3eruSgNOFcGgVQ7FdGhCg7BZQXSmC88wuO6KZhABNwbNze3mvR0FsTTalpNm3Cxz1
8puqejCNduEG5yBt59NkorPlyAjj9ihX9xvihwjNUOiShoQADy9HyXoKJKoHbKsrMiSLaV3tCXUq
BCkzfeP8XU1oMdSiJKQ2WQ8hd3LOztBp50oV7gfKRFsQ+etRJNSUVqw8EZw+43JCbljmlSkG71wm
CmIx6KhC6vfajRvretko+FOJZAvSwdaXBd4exQtTy+rQL9HO2E8ok5ELmpUywmT1km+3v9HKlLBi
oy5Il0jipBf73OkdgFnA+KARhWr9QdC1x8m7s83TnePI2hI3Flr+GByw+S6Xbp511H8ajQecgPpU
mYb2pzCieeOZuz61l6MstoFdxVXYYVR+NlAy6UwxQg+OvcdcKYI/kiQbeGWSYaNLeTUmDam3Kyj/
/k11cLbn3IuUPPJbZHF2vVCOWvNTcYpuh9TOfEJubktgdm2D0IKiMo/LJyAT+U3fjJiOqIPJBMKH
B591KAUP+TP8WT1+HKzpf9kF/4z/L/xZfPyv/PcWMr6yQUza/pxfKrsGutmXg036kChpqEZ+nDv4
/qLa6hDlj+Wv2/tjZRUBzMhbAmVRqYZ5OUwTjbGrxX3kCxypfBChBcmjJj7gvxcA4QNxvQNCvWVr
s7KSEqZD8AWrj/BgMSqFvrQupi7yHRGIp9oS8TGJIUJXBXK9tycoD9JFcZWyLoEXnRRkNulMLT4a
HQxNK9s5QrGsQdlAUdPzhC1KvMtxj9vXehFvsF3WPhxhj4GwJ8qPIMMuV9QJMZWzCj3yx9xwfoSu
pb2knlkcb09rdRTa5jZ4Sy6QpZauWo1dOaLF5CNVUjWIppR28MGbZjW69wJh/WQNHrqxNPxdagr2
ttkjB9HGfmUZ1ZOeNfPRmJJ64zCvbQgeRqxUyTSAzS4WrWybSIHEE/sAiMJHD0wIEjWJODsZmuW3
V25tQ0g7W64PQg0aQZffJ0PtgjxtiH1LrT+3mUceKFJU4czuhV77j9uDrc6LfQdjm7NFBnU5WFJE
Tu1aU+yLJjM/qOFQ/TM3Yw0bUt/qlqztCOI27nukKwmH5U95czuJTGSF0WakF5oRUkWp+6D5pnhO
1P9xe06rA5E+0YLl2qBfcjlQZsaxMBCo8YNAtJQfMXr/ZiB+1R7vH0cCN3iMSQhdiRN8O6GMtN8U
SpL4iLSDj57sEX/Euczu9IfmGgKzRjzGMeIP8ICX48wVOlNzx4ZAM607hJGGarTjRl/unQ2tbuk2
gTin/EqLUZo2miiXVKnv1uP4Pqt69X1up9kG+up6vxGegkYysITFEeSVXvpmE9C+Ub2a4onfhFny
Msd9dbK6AjBShuLPxkHaGkvmEm/GStzMRalqTv0+1udPwBHxTmrU4Ui9ONy4Hq63nM1ew0dCUsuw
UF0M1dGvCEKkTfw2N4JvmRJoJ1pyzr3JHdxbWRUgLeZBvEp+crs0zDrOE79P48Y5avbgwfMACNXv
vXR2jY14c3VSfCpQoRZQhuXdoAZa6FidwZ03DBSoqV8jAN1t+dPIm/Py/QMjxIXAOZJgoVfN2Ddf
SZf5hdVxLQRITlKbBHVQET1b/WOtusX7zh2S90h7KD66o2ODPFO+Cche2ShQWsBD4VBDHOotvh6k
q6owpyrxnYamHxXEOYj3XZEU37UQePrh9kGT/9rVhHGjlVkWz4m6iEXN0ETMRakTH6mw5kRRjqKK
jQQXJI/k2U669l0oGv2x9qgw3R555YO6iMaQQvIey/9cHgg05mIvy6PET6YsO6AzGB+7QZ82duna
KHCqgUEBf7GvIBuWO9IOqdrEj4HLfbfVBAEe/sd4i0h4/U7a1OJgeklYCK/yYjYBlffAGllHxRjm
L3Zrll8ShIH3dkCMWNLB8u6/T1ADJ+ilEw5G1VzckLCthjnE6s8vG7Cak6v0p6zBj6ulPrlxGcvf
vtwjoObIKUn34GMuwg0hkM1IzCD207DpTpyJENjhuex19Ruqi/0hmfutAsPaIXj9YLwBWGUtn+eB
fmIWI6HpW71mnnLi3mdHGRWUIZ1m47ZcOwFUT6T0OLcu7oaX+7COW5KxkXsMX53six3hUVS1Sv48
tEI99JqVWLs6KL3nJnX64+0jsDpLKWDAVKnOLylHI409OCBIX42a3fxpeG0C2LyZ25L2aNBuVeNW
t6j7KkTA/cINdznRKMqryWUM3+1QCQ9KozzAr02PotfEO+zzzJfbs1vdNm/GW2ybHPPzVKUN4+cD
XiKJk/0MOyXd5WOSPNN6z99raZZvpNZrK4qRKcAzxMgJjBcJvCGyaPCQivLRY5/eBUnkDrs+6sRL
EMGH37g7F6w1AjoeibejLbYOXRD684me+FrdlOZhFFW3A74QfEy6ZHwQiYhARdCXnFq3Q2DeMcR3
GAdbkcVCh+F/fwZkiVdvXbzAFvmhF0SzN8QOL/EwUB4TSCH/W6X4SO0wFqKB2BchBmvCBvZAE74Y
PtWWHnzs4jJ8zEsjeRprdT5GtrDKjSt+bQfo+H3wjHFRmUtWn+s2gx0kKpLRWhcd0yIZGmhbKf1K
6qZd+jAI528e+3Ijp1zdBCYRFP9f2YlZbDxKoUHQdUB5Oqvx50IY3+YkUI9VZisbd8fa60KmTJQl
kdmA8i6PVOUqdeC23B3GKOU2ApEc7KlXT7cP0toNRSoO8OQ1NFnCbNsCa4KmmxK/oFDvq6ixfcGV
oXmvozj5eXZaD1crs33U8OTYQOWtriTGp3w7lwTdW6ykWadq2Qgt8VMvtY5eg75VqPfGszT53Ngr
8p9aPjIUsBGbRe4A97PFUvKAdTFheOrPY/0z99iqbVPNP5vK0F+oVEwPUeROL4Vb5D9BbTQbsLLV
MwQvXId1BAbY0uVWfhP4ZWpY8TdBCstR9R4UBf+wZ6T+cfHUx7L+kpZx+93JcYncVRB+x9x6mURv
nkq3M77UqgJ+JbKG+eX+Dw+BwfJsnb4QBMTLH5VOU00nkxBJLQxKPbWmzaegxKtZH6aewkIm/qTJ
3XxW0ATcWJC1PQcLROXtxeIYedjLoQcj7b1Cpf3mFMHg7KME85Mduo9ArupcHcRBAUI9QhJOneKA
7qjXbRwtOcDVfoD0SOfIAGe4DDoUI4hIBprE1+dU+1ABDvsKNSU5SxGIQ6NG1oMX9cZ9CmH/XaXA
v6E9UPCQZ/py2l6FV5tqlYmf4fYb7qzCxGMAaInyoaeu92QIbYsZuXbEkLpgaFb72ls5nKIxBWCR
+LWBKd1+yLvCO2Qj8qY7J85QLry9pdaW1YQLDFeFyiyRx+UE+zlQczfzeLKi2mWcofq7SUOQh14U
RydESL1fEZnWt9ujroUegN2lYC9VzCuaL0SLDh1oHoIOM4p2N4cZQpY6EKAHya3rTkanNV9vD7m2
rmSmKPuSFKFWvIh2xhbxggTyoN+NhvjgROE4Hco67CPQy2b66TcGw9MQqC8NbNK2y1WNQ3duJ9GS
3Ft19s3q6EaeijHO/kbQDh+X24Ndd8kJOxgMTRgb0h6GspejjZ5oKpjDQFUL8hglSYc9As3hEYDQ
vLc1XDIyU/sUqw0Wa4keYejlUKwOG6fYKdgV/sbFTceEFwLcJ8WGxY6SXYfOifMUKFCXvgR52/pp
EdFFI95xfSMdqw94Fwb2Dpnt8r3lUrLc+AXXpBu5INxVgIF5qbjDLxcEY8C6spDV8+u0Mfee1qjj
+7m3Juw44vkDhipKvAc497HVWvO9Ejsa+tyaVEQfkKa+/XHW7k0QGVStScnoKMqT8OYd6cMkqrCI
SP3EjNwTfYhCKnyF1buudKdT10XeP+aYZ+eyKOytfSG/+/LKlIRSg0amAShksS+aupvCDIMVX+R0
w3fcWuaPFmGPH0prJfXenhp0UPsucnfzULZ4z4hqxHuhgoS7EbGs3TJkU1QxIA+wURd7IhnyLE3n
LvW1bgKgHNdUw/fYLYGImifqk6c2DYNf8PbVeSP2WxsZGrKuS2DMdRm0ZV5C4T7zEcXW0MQphRod
O1RpP6OtrGL9Bn5y32Eos9XbXbtvIKPKBo10flvaw5qjV0zmoPByWEX2XhurYW+qovrc67GzkXes
zRH6H1tMmrFdGf/iFYT0P1LoPuxY4xSMKA9Q1LKfwBko75o8+paIXt1Y1/Xp/f8xF+FZY7kAm0uB
uBCVsXfDFH4G2ibeIQ2SP90+QWtvBVVLOmwOHQd4m5cnqACkXKmA3/ygqBwpdJNO80Mlug6fGV2E
HY4QSr0R7ayOCY8NqrTUBVpeIIFnwGiZytQfBOiwndnOuOhxwiHbpIZ3RNRl69lfuycIKGVw5bJj
ljVaRGS6KjX01EchSD0GmLjGe10E1aOup/a7wYlRq254JQ+KV2+1Clb3DxEVZRUZbRvy79/cURGq
6WGvs3+UsH4u1MC3kxEQmd19UmJEkKZ8q86xmigjNfB/Iy4uaOHhl+uOSeoLHQaASeh1aMoqOAJg
qZ+dpsX6wREvOcYjD3rbzw8xxhsbV9Jaqob2Pg0LoFxAthexNDVbrQErnPp6LqyH2FPLnWsH/Ua5
cfWzIiVGmPMf+fJyaTP84+cKI3c/Ek56sqjt4ytnu4dQ6aP3PRCZU99OUnNvgj1w+9ysntA3Qy++
qo1OL/rjGs0MelnKzsO572vlxkB/VUfSIG6PtrqckrAuDw3tzsUXDeOmr80my/xJwZts5/Y9kVVZ
DeNWdWNtWuC2gat59FRxQr1cUbwm6AfEMjFzS63YJbY1tifC25yCQq3C6rk9r9XhiMYlP+xVe+9y
uFIvMTIKXXaqTcdhF4us+g6Mv/ml2EGX/caeJLeTjTTZqXmVuHpzELMxiRQxK1x1XVYeGhhH+7kY
o409uToll9uNXU/7ZMmvhtvUFKEXZ35LT0Pdm/hb6Q+GiNovQ+O4zUYAtHaVEgpCogYzifH2IghR
Gnp6XldnPk6L6ZfWxLqtNrzoB4oeprtvKCH8RpWJhE323QEakqsugo1AaAJRhDnzLUdxiPHz8qH3
WqDxGeSafRFN5scqaKbHuzeKBy2SZIYCPIJVch3efLvWwrLNEARb5mwEw85F7IzmIXBpzAwafSO/
WItw4US+JuMuj/6VTa+jBnaNuQrlCQHzrLeb5xir06dqQlHMDrHuxe4tx1ykYnmtWkVVx2ycH5nW
iI3dtPJ9Pdo27CQL9h95yOW87SZQMm7QzE96cyyfujoA4B7kKtSFOp6NP1pRN3/eXuqV9wqpGlme
B0XKtpIb/M1S1wLKVT8PxHTUWf/WihDWXR2rxxySywcgpsEJCg8+B7dHXbnhKFtKiiNnE2GyRU7X
RKWH2afKBxbzpBzqyGkBWQ+6mx5vD7RWe+KGg/5KkUcqtCxiK0DPjlKIOvfHejLTo1Z7NOBsvci+
zm1BugwpKXlM+mqf9FZyJGzID1EVQshFsOMcZE31aItR+Xj7V619Z9k1szjFxJhLiOdce7idTEnu
A9XQjm3VIwylaEX1ABVQfQL8Xr7cHnAtSEARTRb/TBLpK/C3Hgxtj3lM5hMBBftWtN5+LvXpiX0x
SF6Yuk9pAHeQ+CBpqKzYH6qSio1pr+01rkpCT/oxPAKLd43+EmAGj2NNWXX+A5urv1wlmx4Vs3e+
lFZsn9huWxR9uZMWeZsnlS9pNzMXtNou9/eYZiYaWF3mu3jWfu5CtLLelZTva6zn8WtC2+Y7fC+8
3VrRheivep4xf7u9+Gtfm3CQUjY4Zpr6izu0HKDGWSOnGisq/N9L1PCsg0V6+NOpRd++82Y80Dde
irWl/k/mFZkKoNuLbV/XRmSnpp35jZL1X/VkVp5yNTHPztSXhzZTlccI+PHp9kRXB6VcT6mZxjPS
O4u1Hq3JqNsw9x29L45QUJUHdYrhNWRq9ajpY/sypCgh3x50IST9WlaklMkpkiBMIOrL4DNrg6xV
rNzHr6b4TrE3hr/kDN/quRgeVAO1QzeesDGx5p2C4tzBRgxoT0unfNLmNjq6dWE+FCX0443fJZd4
ufMsXWp6EXJTwll8ggDjPu5s+ILChdHWK613AEQ0oGoJJmCvaDBXAwOeYx+jR2/qDU1Q7GJBnAf7
opowwlSjZONdXduJpCVk0oQQaJgsftKUTCWGylXu02Z2ht3YA31ndTpJo45V5BLrfhLaxkKsnUDZ
dpDZNH8u6xUahoyB7enwJqdSO1l1pT95QGaewOVWCAJL0x5XQSYzx398B/t42toga9vS4jmlOU84
cZWSZfGA0B9dZ9820Sc4DB19OsTfDVht0KvmB2+KrDObC/PJEjeugcK3DX18x6VS72slrZ6Tpp5+
RSMY2N1Yu8W/QRuW8U7Vh+zf25tG7tXLPcOpkxkONB26rMvXGE2Z2kwCAG1I2g/dHvKe9tXIanPe
OKnXYSvMAv55h5uRIueyA5EmIxIcsrfWVlTtJv6rxSNYdsWzljkQru+eFVxn0Oxy2zHYYttVc+fB
nrOBHmamjY1bVFS4nYRxNdwdVrBuoClUbgGCxyVuwyhFboqYrribQjIwAlSOIXNtqZfJZ2rxkXQV
F1x2NKR5OpOX15yiGw2zpbxAA7yIgX+5pXsARhKjCx0b0bdcEdKktAGssqtUL+3/ur2c1weK1wy3
ApnaEB4v8RsucQXQsDj1QVo5Hz2ItPNR6L0a/iiVuqQWiXjCPzi5xTwtbds0xwHB0bvZMYhuUIOU
RAhNAhblj3wTN1YRHYlYGVLfiafsiB9VO9CEj4uUE6NNIJ4ql8NSZfrL7clfX2E8aIAPJOSTM7IM
nZwwDgtCFdK6etSDPVJac3gcGzfHhztn+EPUm+UWdeH6BmFQKBkmOReffYl8ECgJlvrIF6/NbP6X
cuC8d3qrfzAzo3pPYh7/qDx8We6eKVBdGnQ0WqR+0iJsUJTQLruOoqdtDh51XsJ3OIiZmDx4qF4M
MzdT3f3tMVfuBRmPEilqPKlwIC+/ahJlUZ7OlFhmFUGJQ5f32G1llVEZOzdXuj9uj7byLWVTQ6Ip
ufBMQ70craIaUARuTnJpI7ONHoGq72Z3VL66TYtlp5K2ysYFsTI/OpDSLMTiegXcdTliAZTCLr0g
8zW9Ve2nuVUrjENpv5Tf4JfVdz+3DgkVpCaIgZRblx3+2Uw6NHMN4RvZXBxUOF1+n9ewpSllPZh0
Kb7evZ5gk9H8RcmKRs0SJ4fKVipcNxN+kNjZ49waBvYr+vRT4Fc47tt62hRyXDkY4CYAEUt0l058
fbmeGA9pSTx3wgcGriuHcgw+BBAFdzmOw49W33nvvEzTtuB5K68k5QEuYCoS4ISWvRhqFRHg2Vn4
XED6VwX+9t/Y1k1Pt1dzdRSUk9COlO4CS3S+Vodml8Aj84uxQJfYaPq9qwxbYeLKGWDtIBqwfhKO
t9iRCH6KyqzGAmgG+fAJQ+rZ2w2xleinWXcj/dToEx6+t6d2PSj4VwjqUIJJTEDOX342IwqxS208
4UdtbH12otn8guG5+DlHgfUlKzp7y+3lei3hU5DxARKVrKUlqSIRUsJUNQq/s23l2JVmdwr6Vtno
o6xNSwrsQlIyiDaWaEMRmmYS2S6j5A5EeR3laisvAsQgsGVsZt043V7G1VlJGAcQEBlwLL5dMgVO
66Jz4tuIaZ+jFpKmUUwbz8D1EePfN+XrQ14F9HxxSbaKQpetTit/yETyLII5OwZh3/PO5jpw2yYe
fwShG2gbW+T6ppTDUjpBWhoK57LXWuKRnI2GV/pIQPUfrDDRnmmNYypp216qHO5eSGBG8NIN0DAA
QxYLGXfkcHoYVX5t9/90Zd49TOH9vFrEB9l58qR5EKaXu6NCqWTy+qH2k64Sxo7Sd/Vjaqj8HW9P
ZmUXElp7qFSCO70W8JoCYYYZBS0fP9Z415dO+Ky5+i89K4U/KuUW1Pt6OG5gavgovQOsuVJdmwoT
2aB0HvyoCF/GynX2itp8sq3e3bfZtEVZuo59X+/71xiMuvCSxJm3lVBR5xl9fOlt8GqBWu5xwGjT
I8+39170eeShHFDl1XEQ3rDVhr8+DFyWUIrp7fGwUtG5vLhcAbRfpNXECUczWLj191abv4XgqfaV
NXzAfaI63fk1edSAOkqcCwUGErPLETvLgG5Reco5wk76UI/mUdFjJGmEy/s2a/dGDK+jYSxABoOe
u7F4TzW1gSxdaso5znT1kQSthSsdt/MjD75d7gLuh40Rr845BWcCvtdEUKfZtFjReOzUIqvIOJGO
mO3DWCgKVr6B7vxbq9FobZyNqxuT0Xi3ZdLE5IilL1eTJqwBikKyZ/qp2Jljp3wyu2kLcLg2J2ID
NDI5WBx6uYnf5CbjUIcYxzixP4zzcEjdSTtgzaA8K5kY7g0SmJCkhXHepfT+8lLJIisRyOtisFyM
5TNInuw4aXhY396E8iNcZJyMgjajzOcIfK4Iddz2QW+hJud3lFf+KACMIvsZJxQT2zwMxN+DiFM1
2+GFqYXvOiMYi52T1rq3paSxtrDEsTS7WD5kQRYLGylqEKYjmHpKjkFx7PSqaA6oDln9OfHsLSe1
tc0CPJN4lnuUsqL8NW8+o9f0VofvC9m8AGiN1UeBlV8h2nbj9VmbFS+CBNARidGSuBxnqKd8AmcD
oCZzEgRbu9j9N8Zbea8FsWL+1mBgRyjAkdot8dNBG2gwOhgMEGhP1QC3wSPc5vrznGP3t/GIX68g
lwiGiMC18YhQrxCXajjmUUjBvZ9K8xijLYUI/uzd27V6XTuebuCA8k1YRChDHHqtPSj0QPPKg9Fl
1W2MIpKR/AORNv6g23ly96nja/Hc0SejAqItA6+8RMGL+lju062QPKBBmmq0GKptySNfPa5MjUYr
suAEDXCO5QK/2YJ9IoLIqqld1lnbV0inabmyQ3iumA5OX8bhrqpkneP2ab965BiUM8b3IlFlmotT
ZmMursVVHvphYSp+LP10FVQC0eWp88e5bF50tOc2osyVidJr0uU19uqntSjRJbRIkhjkr28mI6b0
dWm+FF41fOblSA5KgNLMxiSvDx07UtpQ0HAFAb1Uqy/dwhvHgQZFOlL7OHiF0/yjqOH0R61MiJXd
XtHr2dELoQPjAt0D/u4sHrmqUE3cbyg05KOiFHtdr9XyMJSTUiEJ50TJLrbyasu24fozQrYGESNh
3uRZS7p/4pmZbedt5nuzhQ3yPCJymE1m+1knfNy1yRgi59jF2sZbcX3mMYFxOO80+oiQluAndBjx
keppO3jDDCbVS4Bnjk59d1gEOxNmL7mW7Kwu1bhsARxvduhgps78EyP7+FcmRPfNNUUFGJUW+pfb
X3CxXegRk9Lhyy5RwEijLE/8DBqyUfRiPHOnBntN9u9chP6w2nW2hJkXCyiHYkfqtK+AvTowbC7P
vAp4Si1dezoLBL2/1HFhU1Gd4424a20UGjEaWa8sfS0/UzsjW4iL4HhWzYZ6Ce/PMTGNbGPjLwV9
5WTkgaZKDDYFMujiDbWCAfvCyJrOks+T7g0tqfSj8GrEaOOKs3Lw+sYZ907lTL/CVsf0EKiL/T4k
OTT8AWXZFy0snM+F2lbjsRG5oe9iIwtQKIwbjH6Zg6pIc0Sz3zW4xnZPg4ri5bNZJEp7bnpOyL4Y
8io70X02hwd9MoropGZBbn9QRmOyD96slk+hGQE5qoKB1G83mU4Yvk9sp4nOaek24uiVUz3sQ7VW
WSmT5O1RBXYzPQmvyr+maeTMWJqXxnjfHn9dO6D8RP1UuDhSi3t41rUSzUBXPVedaJ6CrPSOWp4l
J2S6pRV9pd9HCJLjUTQH3kNLhlx/WZXR8lQxlXzQzsZQmXvNKK2jBDfuutlItvYFe/hNQPnfUDrh
Dq82BIllyENnordxO9bOatq2uy4E9TA34dbrKRdoOQqgcbqNbEHErBYLaDpRhnzVaJxxvVDQiK3H
4DQ4jXYMtVTZ61P3q000uzhNPRS62/fFyvFiIWWA5QBeumr7G8rQ5/GYjefKEvlBKCL8pOqZs7FD
Flc8y0hZE8wVhTuaIZQiL68KDoJqj8g0nD1z+MOO0XQcXXVXiehniAgGnp5bmc31tEydk0eLUAIo
aOFeDqiIbrBroWjnxBblY5OIr5OJ4+K9a8cgr8pTFElkWHc5iFc0XZvYlX4OWyD8XahFJ+6L+XB7
lOsbndq4TgWXCpNHJ20RNbZZ2RoKvfMzIIigOPXl3Fg7wNXUx9HT3mQTrnwqimiQ4lE7A5i7nJTj
tFUwBb15HiNPe+kQ0n0yoMU/g1gIzxXU/NOYTsnGW7wyR/CwDAt1BZDVUlxIsbRmQjfWPJMUK/+a
bh18nYcYgheWG9V9UTh7EVA3pw3/VZqs5rLNbg2TFteJa56RNEJLUbHSg1lGsMtQpD0ENOU2Tph9
dbgZTzbgpJYCdRG5Vd+ExmluD2FAQeacBOlwGAMr3ztjg6Rx0Xc7lI7HT7f3y/UHlBHxq0UErUca
j5fjxUUMcRCtjDOxsNPvA2wD2ydHcUX9pHmNU71r4OkA1s/y1NqIVa/vMRyaUcSX6odA2Jewy1Yl
xBtmzTrH1VTsg1EN/gYIDVgKnNTDWIfTZxM2437U+i3Jo5VFlqhSoLlUAGCJLsNyOtrh5CJqRz91
OJRJ0KJvPAU70KbuTohxyzzzejyqJtzUFo0I+Toseo4QsqsSIizVLicUOyjk6UM6x9HeiLO031X9
1P+6/VWvLzTGQ2ORRBgALanA5VedvDkys7hVzqy+uWtbgS6IW221H5YQTw4Hw0ChkhOj73ElqDfO
ZuqktnK2FMsXZjofmr78a7DUX1ZrhDs3br/EkdscHHX6MGjWo5vghXp7posazn8/QVrIwh0ihFpG
YuDGAXwS2fidaXfRwR4De/iSFpwxlIw9t012JboC+QPuBFHws9M0RIwdFW3fjXv3+hwBgqQRQ85F
WksX/XLFZ1OvojROQ9+rAm831V2p0advyr/sEgJumcBcNKOx2iqyXE9fmuSRfFGpJClaynn2jjfS
KM1jv7An+xFyQIO9eZmX6q6JdHtCbFm1/zL0ybJ25Wy0X4VWmT9vf4HrvUYrg8KqIRtRPNaLF8dx
atWJB+BpEVpw5ybVkqMlqmFjR18fIWpJsvSPMw8bbomxSkYnSDPwwr5QdHU3JMMzvSN35/XKMziC
rVrBypy4EqmkEg+Y5BKLA8tl1VZJ2OY+7iviJTWEeXS9ZHi8vXKv2chlJMekwE8i86YhR7msu0e4
IZizrhR+nLizre8qVi/d1TWF0Yeu0+KfhTDV+eCJoUQNW8HWYXgOUcQYDq5AW88u1d7Z2zkmO18Q
pfL+DemSaDvNA368Txq1Kg6T5oXGEzeOk2xwN9aWiGozry9tA9k6uNzwedI5hei83E+0zsZuO1P2
ToHg/O0lun7qAThJ8z0IR+CNr4qVI7KTkxcI38HiCitI1z4MQWZj3m1uRZ1XE6KoB3pL6iazva4Y
mV0w26VwgsJvNS/eD32k7F10yzeaqVf3BKNwVthT5ED0/xY3cxEkndCyoeTA5his1wahRD3Zyi4I
UNDcAYbvT52t36lLKwWipJ4F8ZJN0sp2u/xahjFkNkomld/a7bxvlA7WramNx9tfa2UJya/Ih7FU
pWq5LFlm+RinEzYu/hBo/b5t2pC0s4wPt0e52hPMRd6ydAJ5T9FpvpwL/hRWXMUDc0GR/nGe7OSc
EdocqPxsNR2vh0Ig6TXWhKcL7W2xbOOM9HTvzaWP5bP90HSmc+hDG9qiEt39gBAAQT2BnkH1TiLg
LmdFJSY1EJuv/E4b9e98mxQVFNzqjkk1jfGuGroA2ZtZvze+lcNi+YQF4CuScDFDtU2EHpV15Se6
AaGunZJjPwTzS5BG+cnLM+VOthI7kQEBLRBKk2tdFc/jtpKVCFH5qpuVjy4o7YcoTdtjlzp3tv1e
h2IxJfaTjjFVw8slHS2tM7NaY6hYKx/VBGHBJja7Y0pt6F2C8OSn2xvzevujqUIwROWODA+56cvx
TKdMPCUwKh94sn0sckucck25E2T636yoEHIEgPxTQrkcxao6M856r/IRTFQPoavlu2yw55OlT+VG
MrI6IcqQtMlwPoXMdjmUo6X20M5u5c+WFvwF0mr42LTTvHHHX1+JLNubURafiZZXGChIL/nQRKx9
bDvtuDcSvcbZB1zrv4o1/NPZffL1Nz4WJinyruKTLRO7yhGWBrG79ufQDZ8HaQBiYMlz/wqy3QGx
kEeisbB0/rXMNlCi2q79DiFSjnKCIVQUT3ffiEQkEtospcegHS7e4gBvmKp22ehNkKR7E7FL363C
8dnROuPj7WVbuRExn6aBJnnHPBGLPQ5wMYS4Nld+2Hvhl6ye1adJi96FU9xvREerI1FTAA4rsbfL
Um5M2c4SrVMhxqx2B7dx450WJe5+iukv3J7Uyj6XGvzcu6BlJHz7cp8TxrRGnye1346hss9LXZz0
0Pj8G4NQiZTVBLqvywg2V+3ObiJR+5rM7Nt8HnbtpG0dpqs4+XUnEPpKtghFyMV9XvfYvpRdz4bj
pD5VJbYz1YQJE8Fa9RTmYsuweO0r6RIoI6NYvGPl4X5Tr3BiqlpeNzGrOBgT4sCpU05CidsPXW8V
3caeWPtQIAdBo0kREQp2l6MZUE2DfJpr6N9G+RCHKn61Fu5lt7/U+pz+b5QlNizwoKahsVr7TRzX
B8r8Yl8luGsVUfjz9khr86GDQBBDYGaAAbicDxzEdqYwWfu1EvdPyTCb+7AZg+NvjEKGyEdi+11B
nkNdFAgRerVfIm13qLXpHy3H5Og3BpFiOXRDiNiXkXpcV4MSDmnjB3qEGe3QDg/RZN0fpBM88/Lx
cUAIXmF/UR50vc4tGh/AhPunZvSW92Ti7ag//MZsIMBKjhtv+TKpxUyvtecgb1CKred556Wjau9q
IargN64esIDcpGh/0AyRe/HN+Wk9q4XQFbNs+TQdSA2cHRaLd+ez3NkSsgDIHnEs3rzLUbLOGuPe
RFoOtz7jGJQN9ncOUIy7F40cTYrqIEUFj0FfjNKDjbZqGwG7rNf2SRIrB6Ps7r/hCEbAk0g3D/nn
YpSwT2wsiyxYAzgjfdTjWP0HJpzxKZzb9GnkEvrr9qxkPHWRpFNWYj70+Sh3UVVfPK6u6AtndAFj
z06pdo9F1FbKlyGauvkcDFNRncUYBPYpdjB4fqQR3YZ3h+hUDqkEo21GCgJ0+nJZh5wlH82+9NO6
oUQbhaH2s8xwsdnDDlN+IDDUbd2A168IWQ8jSr1k9swyoDC9BLe/yeSYEcF0eyEUMz+BY5gfcOeD
tuzoeb5VDr4eU+peSdA2lRsipcVJUDuIogkwOT+c1CE6eGpW2d+z2ejDr4pZK8ZfZZqEG0UM+W9e
ftvLMeVvenP6wmboR2q+rd92qv4+pTh2sKO8/TGlxKC3t9H1VS+vE656Ou7SzXfxFV13bkwFjUcf
xpZyGGtQ1FkVlhsP5NoislUxHaFWRs1nMaG419pebarOn4z0W2423W5OkvfdrD91SbEV3K6tnnTX
oscN/VhfpvtFoc0pJd3OxyqzeUZQ7G+QzdODO+NlfXvx/oez8+qR3AiW9S8iQG9eSXb3zJrmzGqN
tC+EVobee/7689XcCxw12WhiDgQICyyk6iqWyYyMjNiNJG4vdjQ9CJS1eGJuv5OkgfzV/dxf7aqW
/BS1UBqStM5N1qU9GGr3nbi3eJFhS+uEM7vei2JpqsTEGvgalqh+Zakz+GlfHx2wOxMiCoQADs1K
sKc3F3LXzKOSqOWI8knSqG7UJ3/PWVjgkW3gWP3uxQMdNyEscJapQW72hI7JcjPZ6ggJyazoUq/p
VcWRz1Fqr8F792hqu/vyjVEPO45sRNwfm/uSuMlou0Kfrqo98QwMUA1LD21/s33CHNOgbLx02DpS
qhu/N6R8w0Egsl9aAlGhxsk7BNi1444ueA3wieWrmefJaQRq8TolHC7TahzpLewyVxBiNiaNepxt
6q6bYBty0xo3U6HB8sUmWSHOIjux0zNWcPpVzVvrV66FyXurnxTMuJt5k4T0M6nz7Vmwo7mhktta
18GmN+JCBSgyLmiyK9iGjdJypLy0Pw+groaAeEn20K3Z3FvzNIxZ1Fc2zc2j7PWxYrqyeng77j+a
sGigCE+PHGdvm7ZIGvpmjpau1zymtdxv7Z7dafWdXeJdi3DYwSEXx+vm3kcYlroVxThaCkSz7u0a
1koq/HYW7Yr1oe7HFZQnc7Hbs2rMMi52jep1Q0I9GRD4qWvUo7dgt2/oz3vTz6YYyC2zlbcxYzgc
xWCtV0Te2uhsTy1DdFrX5x8pc7UG1sh46mKcizvG+fFlsDudDA1pBG4K2DNplHY7c12JcQgOKwWV
cruuz+moxcrZqeNYPXFSx9nn2TVsz4jnfD3VUqe/U2xHMKZg0rH68K6FhdkmYWxMoqhKGfVrumKG
amSO/aLExFLx1Cm/4SZ9VGTZfWpoZwrNUTZRL3XC7U3bD4WTrKtp0CMltU+qFGbms1EZOWVK3shT
Vib4yE6NBTVC71WMOHUyZe30eNV3h0j8CGFiKLq1LELj21WXYEkUS54ZAAwI73Al5R/W0lAPagu7
Q0QLAPLR5CtgrCq0zNtRiq5e7dFGHG2KlerDtFiZX4P7+4NxaHt5dyhRboU6zyXrbA4QlRKSFsUO
r4bT68u5x+ys8CKccFdPH9CDdd+7fkgKg1LzD2EwEPLtzCytsYp57K3r7NSRa0ZILTdJUh8kfbvg
SYjbkezBLAVF2Ulj16pDsSmzresIThdYdqv+ZUFkea4nvBCdopR/Pp7VfhHZFGTL8C5ZSD7c7azy
UdLWfrCda7zYGW0oyCF4FHTzVxPZtffeeLxOgO6iWi96+bdeJK1q5LhOd+GVXvoSlXVpaX2pbuuT
3OkG7tWYlEOVlOxCPSlSbOaI3+vrwfremS/FJyqeQvZdFG9u55vWhk09hU1Tofn+VCnD4CdFZZ9G
a1heHy/tW+/4zQ2vEf2CWfM6U3aGE307lqnlottiyoI2VJrejXFwry8pH14LMrkZ2pOZcOH6uPvi
mdISKfRnuW1b/VKPyyI9cSPm5AJG1NGJMQm76lSL0+UbGi9le5bSZApdtezN7GO7au0Ib9Mx/m27
xqjcyhiVZaKNvBhH12xqRKjjzNGG7+2S6IyCIHrrp0M+9P6SpxUCTQunSXezqKWtki6vMvya6Xo4
PclZZUduy4UiuZNidpcFgDr0kBXStUum93OgFL05vYaOGYbP6QBd7pMySU37WYmatvU7p0ZPYy4T
XXsuVaNKMb3W+wICXa4XP+hvW9Zzq7fh7C3pOhdfB4vm3EsbyVF0StW+W33ZIC9y7dyc/0TfpUw9
WeNAnJKiQCCwTmncPdlFNNvuZK9a85p16ohRfWsa0hOqwuHocc6m6My6yvppzZDreR1KSnedqyzL
5JxlDF3bHzH+73bq5mRjGhIiTdPrQStNDUaDsjJ+S8fWLn7O6jAUL1LSggNHdZSFX+cGP6fRwys+
Dj/YWlIOL+GsyssXR6u6BU5KokTP69QqtVsjT1VfIDgZxL9EnuYrxFm7enq86fa3/P83YiQwA53c
+lmNVsIFU2l1ECMKf+owvXJrNepO7x2FTnu69cAC0BQgNLvd2YXRFXU+5FNAIj681oU+ntJYPaoy
7UMUqkvkXBotskITYjNKqOndMkrigjdz1cfKqPrayqjvnspBwldH70rHAFROx9/fOzuwcdYOSS32
hrZtnEMDImkxOkoDqUmn2UuXSXdjuzHLgyxhf9dTWUCuFYl6KnWUeG9XsakyXR54tYIp6zlkY6Xm
/+Y0BH9n98MjanPFqA8+nPhf3l5JDMmMmB7QJez02yG1WMVqtNGyQMrWSj2rXRPmp5KW4PETuhCr
/e7dSJqDJCSb5I2vu3ldkgqQxpYRRyiQrz7l46Kcw+K9Pe+Ec9T5YcmIkJI/OJuYo5ynaKXbMbxm
mt5fariRX6phHZ9kNO9O+EHD53vvBmFAPphQDBGVgE38qOqpnuIKE15pm1MvTop/BW5Q77SME9Oi
nRKWBq/Vm/TW7bcqgKBK00zSwJl0PdDW2PQsKbIOPtF+E1IMAvyn0QMmA8nP7SiQ1TuMEIssID/V
fk5Ns36PNVxZtNouzpJclwepo73bgcBdVMTZFxRzEQ2+Ha+clRXltrEOqik3PiqE+KMf4ofwg2pV
/IGZyp+5FMZ/ulmZD5C2e0OLEgR7RXDWtwhOlkfF3I56E5R0445PdZkjqIsgyYph0aJZ1WVBtKT/
MCk00l1WKmUHXQD7u5m6KJJMOEJBPaDd83bqeaSuoAbmFOhquXxA6zp0C4CZgw96bxTE7UV6JQbZ
UlrDDBDfNPI5eKN3NoWU/DPX9XoklbS/ScAcuEoIGTkCyJXfTqaEMkZH0DgHaVt+jEPJ8rI+SrHO
oanm8Wl7sym+vbQEtZuMnNQFdvAWzVkTvdFaLV0CPCfXEiZ+FH9pzGXoPStf1dIf1Wm1X+ouauUT
8YfRvMyZ2SvuRKvK9GdUSOBnzbSWkZsag2SfjNCaPhlTJBl/OzFmMO++Y/FTp6vHFAYK/N7NpSdZ
eaQQ9SwBAZBAInP5aVb6IbAtopnHS7M/vOj/EV9yltjVFCJuP0KkyeOw0lYXENGOrdvRN/xUxtP4
d0X59atkTm13fjzinc/O8YPxTv+1YG1vsiAtzNopM9I1GLNh/EC7YuEt4Iu+vVrKwTre2cgOWaTo
zUdmBwbN7eTCNpMivc+KQF5k5amP1tij4TU7WMJ9kEGAwRWL8j1IKKnX7ShWImurRDNtMDTj8KSm
ev2djknjJIELug5qln4+DMtBOeXe1KBgC8l05Ip2qatQhI9mp2fQmkb8OikLTwUjPTo4dz4WNw6I
FsIpvPXbQCZqxyGV0rIMkho4waGQcYGLVHqTrGUv+rLWPweEAAqXprHpErbTh1nWp596GuUfcnwa
P1I9b09RBc3N1IsjdYvdGgBWCnFlwRmhGe9N3vW/dQ8nWdTFGpRgLEpAAsPuXFmy1OfH+3U/ioDQ
oYbC7gGz3J4QqnI0mEU4xscLnN01yZSTDe/+YKtulSo5ekDoRKmiH0kwUTe7KCXnrTK1H665Wiym
6+gErv8g8TB0n6LVaOTP5UBK+0RJeqElb7Xs+pJL9mp/aKIyUr1wSNP+hG/0OruzOY3AJ+tSHAm7
7baDUFXiGWWXAzrC/rzd6qZCkXBo2+GqSmrjpokGzw5RH1dSM/Vg6+2XXbQZALHB/Qcr3oIlsAhI
wOjjvlJJab3RiquLlmaO/96PK44sI4hBhJjN7YRyxIZxWW7G66x3cEwcNb6AnhbvjfZEh7Hg5cA0
Bi58e57+s1FlPesUuPTydZVM5UM1ZoUvD4t0sIV2V/nbKHSDgBPiTrnlMjf0tMGTbxmFHMcdUuPX
oK1PVYPxjBlGR4at+60AiMVGoD4hinRbmM6YUpLPXFPAup0wcbWMdhCjayKQ7lz78fgr3R1L1Mo1
GqawNdmcjSrsaOFE7vIqlSnq4m2se5XEu+GYAL6Ph9pvO6YlLHVQLYPGum09xy8vHxBhUK5TH5me
Ikehn6zNUZV492TwqeD+0kCMAgmX+ObVXbN86tWVxcNTrvKnoVzAZwbpt16jdafVqvqsmMlRE9jd
qYHcyiJR3CfDs2nHHdChcl2XpTtrJZhgnA1HEN3dUQgp6CGB38w7f3uilKGPurjSlWusmYU3dGXz
URuiI2OL+6NAoUGcXDRtbCqPZj8vcwOfE1+r3vDCNG2eJak76rC6Owp93txCNFDs2JWZESPRudjs
u9ZCvz/lXm566YgKcncz0L8lWl/IqLdkxGLJSnMk2bjiIrV6apEEphx+xSX9a1rVn8cyfJ9VJy8N
m+9/x9vC+LGcGvjj8IXSuv9ZRlidDE5U+0Y5HLHBd1ULMRI8AWreJIY7a54O+eRBXyTlqk2YcY6q
/ZRE5ZMVIwSiNeu3Zq1+hkP4it/DOxUk3ubIatIJC3xAVVN82f/cuF3eGn2asD8QQggv6jAucIyd
8iknZXxvPMskBb0Kcg3pBQD47VBZz7ZYVzZJPDiqh1G27VaOBho59Ud5zL39yIULEZxnhIhkcw/K
AM4d5VoVW08HV0KnkD6YdFFfHl+B925bk8xa0ODI5rfUpGTWB2NpG/XahpZ9wobnnxB6hG9H2VGR
fWuoxmeCEQSwTV0XSglFi9u1o5mjq8OhWq+llsXol85wj5Za9fLKKi8TdhbBsMbz52FUxnOt9OEZ
vLN+KvtoAga1jpSU9ssLSZw4kv5mojGatG5/TVFqi6Gv+nqdjWjxytxBbHsttXcHNiSicLAEZ4f6
7dYEiNpPGyEzql5LltWP+vGnMTdH8gT7qXAtsh8R3aGAsFPBpOSbAcpoyzWSaumsRCM+aHavH+yU
XcSBdAlcDMrdouGcx/l2wcIwHpTYia1r0pifFtv4PMIPdGPkuyg/H22W3ZQMqi3IUtMhCScISsbt
YM6MnOiYdsYVSS3dnwod25tCO5LcvDcKbZWCYkh1h290OwrE3zF15tG4Gq3RuKY6Omc9G476o++O
AmhL3yp0BBget6PYdgsZhz6BK23uCU3DkobDfRT+9vgg3xlFaFOIRxJZAApmt6PU0C70lSbRa6RV
q48RvHIae2n2H4+yuy4oydELg0yv4GvvQuh5cfpullIbhayu/63JqRolWtb/hS7KcHB07g2FthMN
mnweQdG8nZCdIOjc8kOuxTCWbrWq48XSKTImTtq+twrNrCA0CQdUYiKy39uhgE1zlKQKKo1SFvv4
r6I9IqNP3hXrES3szmfC8Eh0hVJfZ9tthkqqqi+kjqJmJGP4OoTK8Fmx++W9r76YEN1D9AWQ6FCp
vZ1QG4P3JVrChBz9jwRb6GdtcJAdsOf3oodCuAFmEhZyxJoIHNwOVPbouCRREQUaakMnu1b/qhCl
e29GRUDB+8fzIUSpdqn/0EQJuIUC5jyVXzBSjL9JiNp9ebyzdx+GAwI+pZC7WVSottVmKjtDMmZr
GYwyRZy2Q8TYUqXpYFPTU8iK3KCTJDXUHEhDgSb3zWRySViomoN9ndp2qfxataOXBsu92Rso++kw
ttXKCliQJvfjJZui78lSzfarhd2l+iFCP2v6kSdyVp6WskEnziQSrj3qpeq1brMx/KFMU726sdZT
y60UaTRcNR1N7bk2JLt18Tyg68btzW7G+xn55PKCh2vW+YWzLLlb2XIk+Sp2P7OXmQT357DPO9NV
1HTST5U8T9q5cKa+OTtKNxWXCKPH+cMw2mZzcaywOCcoo1mLS6VoVr8sRbVOv8Pbo1ZsNrP9Icpi
vXlCT9aJnycnq/7NuU7+IRbXlPM6pXb0ySljPTkLrfyhd2d9lRN/qqHmfJlnUpDXMNPj+LJMSgvc
JCVL+0mdbAPnBgBmHG+VMp9drQudn1UxcHaJtR0Z9QLMLNykKovfzBguqzfXupq5FbrH5Seikrk9
N3q6fpHzzvojU6a84tfmdezPq6T/tHVwkJO9lKv6mzlqRv+U4O2renSxSaqL0EWDTrMV1qZ6MiFj
1H93xZC9QnpRFBRNiCLPZW/g+lu0mIEFqYJk24elrafpMnc4R52zlA73p5BEFy0LNN7G1ylRxj8k
AGtoPzzrRu45sRTq/4CkRrJnrnO+/IvnnKV6Ka4qvVfORd15uZmG1peVaNE5N6Nej15ZjOt4MZTS
SJ9605pRFiiqZZI+87rTmqm3evRSsUTJL8eawuwkAwDG58bOtN9jo9Q1jz7FvD45U1ZYr3K25DSu
j2H8JZokJ/dqs6slFKTkpvFHK51kNsYwqv40xzG2qLSh6x+zbMyUD8UULgk57+KkLz0N18uT3pbZ
6vIxJBgFndXYXoFWweLBW0jjf9cl6m3PidrirzDqyi9mhIGaaxA2dl4dTemXYdFm+Wu+DtrnRZ5z
TJzZaYqDtJopp95SGlLl4wxbrc99Lxc9DgxgPa/Gquep38e6lASKnkvpJSVNji4QXsz4tEqVrZ6W
uB8gmIjP8KOplU49g3Wohien6VSf5yqt5Qt0l0H1lMyKG5favTNfKA+lixsn+foTPUJzFO4lnCdX
b0I99xMkc36OCsZLfge9o3bRH5hV39YaxfBr3O2NU9t3svmPojSF7MVaq2ZQTRz1pdHkxHxR5Kqr
Mpfmsu73jHOreKaRRSpEuFzpz1Wny389vgp3L68JoiRU8WlVhiu6BSyUSZ6mXKraIALCOvdOnTwZ
iaR+b3skfR8PdefWFQwmeKFoxuOUvYnzcB4xYrXr2sCoe/MpHqfC00ZF8x+PsgtdRUgkalz0eXPt
bitpZU/ZCwPsNmjIgz7AaG/pOCTLgXp+Rvj878ej7ecEaQkMk5UjHifiu30TG8kJ5XxKh8CppgU9
MrNy5UhuTo9H2WPIAt1BY5NuQyH4sGUl0kRmDRGfKlikopxcRSoxDWrqiObaMFXUwc1szY5PXVYM
xd+KswjtykwKoRFlU9V9KvOsms95Q7Ps58zKjcHFxTp8d+UC2gdVabpJSZoFe/V2LRBcCCnEjH2Q
OaNt+MU0yR+N2ZnfabhO7xY96NQHeMOpTwNW346jdtq81HTYIc9JE2mdxWPhQg1Nv1HB0U8zPKhz
ZA5ldLCxdiViVEeh9msQNYWJ0rbPJU/iOewncqLGGsNny/qVKhPebVFH63FWQpWIe9NV20F6d3cU
zEya4GEVIBGNCtJmvpGMWNVam+a1rJX5oguzOhSffnu8xfazIx4GEnhLjgz4mbeL2mqrVgittKtm
h9LZlHTtY0oV1DdqWz/nmfoxT5DMcbpJe3dUSSROUo7eJ/EMEebtwNrQ8BBqvXOdGtYvguv2scOK
7iDq390K6NABfZArCfO9ncci2V/TTKbkXNshTF+dzErPil5LP/oYAhTqDOu3x8u5v1Y5sMDoPCeC
ObHt0VRqDlkcOlPA7Svz1LepnxI/uvEwH/nG3hmKBI/qEtE/99C27BpFrFs8y0NQGMvoo0uXfUM1
U/tYV9JwUJu8OxQIM6xFKoa0+t9+KyluFmeK9SFok2i2PI4bkI4RRQMBltw25vnxIm5tHHkpwNEp
zgmjGJIPXfye/4B9S533srpYU9BzoxUBrZsS9lhrbqAIaWPt5nUD/9lzabSW6lbaKDffbB3PXtiN
dWoh/60k0ROO6FRMJiVOjrCYXXjPz4O0zW3ElSzsZm9/nj1JfQ8vfwwsSUk8bUoJ9iijfUpUh5KT
0dCeOUtHFYY7Lw6AJF1AtJwDrKniR/1nTWINlY+FwmvANTXELo43xkvImhys/f5Ti3eNHSXaGPcZ
+ZKju5kV6xyoAyVhT5OqNcCG1Un8YVn16CA0uDPa/+t6sQTdeAcXLkWyKmBna0CD5PKUJAMk1jBJ
PtEL9Ovxntp/M9EpCcwqsmVEqTb3nFNhbFss4RzwckuvaDVGxjOYueqXha0VZ+RgmsXLs6mNvXcP
TLEdFJln/E3P9va75VYE5QSmagD8UPtA6pIbK9LkD7JTBUrT5E+TCIIfD7q79pAAJxxCpZIHhH+L
v//PZrFWRLmrMVqCMl+cL8m4Rh9LyXCQ60vGT12RoSj/eMA7HxJwkqyWKwKf1616qqIPHelUyYAs
/ufIStE0QRP8Wxj2yeXxUPuDwLMBTsmHBOt3tnVKswwVbbWKJehkO/6ophkqhEVy5JRwbwV5l+gX
Rs10D7VVuhYppDRLoIfx8t0yks6PFCO/yEMa+gMK2QdEsDsLiH0kGmIqJ4GdunkO+9XskJEo5UDJ
HRNP1nogasXMLm3nI+OcOwvIUMjcCD11wSi83RxY8YxV0jVyoEVTeELSXH/StfTdiCjoB6cNqJKa
IXflZkJakedxieB1YEy9/pxNzvIZAORI5+HOXND4A2/lIoYZtK3uTmXXUZ5ulaCzYEtkeT/TWToX
/uMt9+aEdgPoMBmB7iIAy8VP8fB2ySYriSTbCuVgpGao+WGtQZ6rQCsQEaxm+Zc021Dae0jJr0sb
N84Z6n8XRUAtteQ8La2sZp4aOvP3xZqX9U91KnPrVMrWYHjYg0520KqlnHuyCWX6Qxa27V9WmJj9
h6pJRvsbgFktoy2WUKnUjDhOz0s8Su+0h+fRpXohbJph07GcW+ZEjzpbPpaNEuhFYl3JbdD1z+pE
sBIV5cfjBb1zukSzI0eYvBAobLM55rbgEkllJcgrmb5txYA069Jbp70AFLfdqc1T1TwIBfdbhTeR
wjIQkvCg21ZJ7R75snku8Y2RMvWi2gk8plXvDraK+OW3OwU0mzZqllG066qbmWWqMpYZIg2BY1bj
r9zoxjMbV/tSroBBy9yaP3R8vZ+VRdYPqKz7G4T8CCIpiTY6FNwjt3t0CDUoQzF7FBGN+lPeLsr3
IYOwOy0gf48/352lZCjqwACptD9t6Yw8OL3UVQwVavn0WWOrfEjUwXp+PMr+ySYiELxJAk6Sy61u
ldWjWY0NvBaAlrZ+aUzGuZhL+/OsttFvWWLmfzt4x58fD7qfGorcqKrBYaXzk1aG21VEaTlvq1LV
Aqowjme2WfLddmLj3QG1YELxlZCEp4y+dUhb6lRfKqyjAkwdk08483LU7cn8bDbWEfd3vy2AXSCd
ckkSVPPn2wkVs+XUEkXQwJHjX+3q9M/yUC/nKe6O6nl3bknU6GgAoT6FXCEX5u1QsQkqqzeaEcBe
zyQ8jWnwS09ZivDTs6Lj9+gn+lTTfYSpkvLBjNe18xuzqQLZaez2pCZzvfxIktlBqXTURYVr1uX0
KbLG5KVZsmjxl1Zq/sbzOUpeLXgi0ZOKxEZxMks5iWlRsjF8VoYicVw4K01I+1PeLUehjliw2xPO
AacPD4049gBg0+0s0Wcvw8mutKDtkn+rvtE8Sx+e65AGIDXp/lzG+HnJWjzNpIMQ9s7WFKR8UllC
EkEIux3YzLt1AipWA82pzE+rLkl/5karHByANx7eZn5U2nkE0GRhnC1cN6LI0q52awS0RNkeoLlx
zW1z8KO0718Vq+sCGRXfy2IMlTcvU/2C7UDiV2Z/5BO337nCtpg3naCScqQi7of/BLEkcUOCDIEd
WNhOuKCVktfOTQXkvWan95560fknDiMPoFDbuh2qN6uoCKmlBbpkJycNcwtKCdQTHo9yZ0JQiskZ
AbAw7Nhyb5c1q2vJzg1CIoDjwkiiy6iuOGLH7J3HQ+2fIUtU8QlcBS63q0cj7pY5Q90ZgRJZkr9E
Q//NVLLRi1obFFCxYzoCZ2VJ/VnL64N2jv0+ZWwqeVzc7FZg2dvFnHK5TmSVsdMkcfwVBwmSHTXx
H8/w7mLiZ0DjLXU7tKpvR7HGHMeabjSCZK2HS4Rp76eYROyMGf1RLrA/8UzIEkRwYdUAc+x2qKaV
ZixVZSNYoGSiHcob8cVJiu5HzLb1M00r/s7bdPg9BGmL3CgynSMF03uTFQa97Bpqo7v3Qk/0eGTv
GEFNp8NvsxSPn9FajH6YhXGEmN05/zy5iPWxQWFi77xKqlZHqiJUzQBBn9F6CtdRstysMR26I600
tbzKiafvVZe0BcHrnI8X2emS5rPZKjhONRCyyoOM7976EzDzipHBC3Dodv31bLFQAG3NQI+6BZw9
L6hVLl/rrjnplWm4Xaj86pzorFT5u4V+4crTBgVtRAGGgpl/O/SK5ckkHGoCQmfbGxM5hJEetZek
7YeDWd77xkJ3hTeU5acL4HaojsIJIGVsBWM5qy6cJkxTehONkizUvzw+O3uaFtNCuIYNRQQC2rMZ
q5/wZG+iyWI/9aPk0xk3/ZPmDSqNhVSsr5PSLYtrrUMeLFOWzD5dtmF27qt++NKlhTlftEyNj5AS
MejtwyNSegIvUAQgxC2Paiyjvmuq2A4mudWv1ViMn2fYZF8fz/3OKOQ4CDiihyosojZf1Eyimh6S
wQmsaZjhnJRd9XM0zOXgAr7zNUUfA41QZNl8rA3tyKxia1ilwuZFKTJoR8vyZTKU6azEpn4wIxFw
bNaNa1AsGTEyQsqbd9JK9dUaRtkOcrsfv41GHH6EXkfN08plV9bD4fu7VxAhG+jAtI9AydA3N28p
VY0KpmUHphXmbt3nNOrZ/ZEh+r0FfCvmAaWLd3mzgMPYaZFjZ06QFeVwCu1h8JTKKhDklY/sre5s
ibeONUhBQlpsq7lqGJEVWU3uBN3cLP7U17WH4t2RzMC9UYTbAjw+Vg0trNvzHbftPA+gP4HR433S
I67np8A8T+/+ONQ7kLsWHFnqEJu7clbiksplFr3wKhqXspoGV9bCo+aWO3OBTMUuYL9xf2xDMxM9
YWQ2kISqJy33hsTKnjNuyCNMbBfFcE7fRH4pGxOcbQ1S7XRSrAJL3Re9sIfVX7i01m9K1pXgYv0s
2VhJ4X3m069dK17TqTK9vWYPszufbb17RcVcnb9gmgljAWCgzT2Cc9y3hcyElLoG19wfiYzoitvg
Yev42D05/DkbSukpDwGrPtv2VMGCkK2SukpiGMW3FiGTl567JcFw1+xl1xkmZLhQV1jyXxWOne3n
ykJSwVWiKP+yzomBV5A09nXqUocKcV5qEJj5WLchRBotkhIUFvDzdNxMNdK/pgx/0S9JavTVU6tW
qnHSUTaaPs5oWlmurIAU/zG1crKiWaUs5kdJTxQrSJy8ap4TjBRC2lAmlKVKdXEo3a3duri4YYy1
KyFRmrV+BF9Q/6X0ePH8886NR2hEwyElUoqIdEJs0qJRa2Fik58Fqlr0576j2aKIYE2/cxQLAvMb
jM/VulfxGgk00CRZ7GAgzPBNrYj8vkCs/vEouxtVjEL7EH14IgzaBnydJCkqjVd2YFdD+mJiiuQW
Y6R/zLV5PoVT3v3+eLzdcRLK/kJoE/iGRdw+Fo7eOBV/qwTpkFTnRkUYN251492zEl2NhLKgGwDo
5uYCMmgNkZG3UIM2slq/stL6TN+b9NGoZ+nZUJsjrYb9KpKpCk0IONgKT7s43f/N31JZGsy20wJc
nvQXXPac2I1hhH+PQk2KXHnANvrxOooZ3LyEgG5Qo4V2gqD7biGwpXP6OtNGAsW2KCzfsOrmH31a
4vpillzyl8aQZuOMtcNsHgA6b6KCm6Fp/oE3C3taAPibRxGin3C+c5yg6OZhudazk/+VWWX2e2tN
WXS2MnX4iakR9cI8m6MZHUkHDZfBCYd/6r7opGcnx6DK1cxccnz2pA2lT4Pv8S027U69kJa2q58k
ukWrZjP39R+aVUTI1Q3pYnh11g7JqQJTav0hMar+Nyc0zX9DdbR+0MKqjW6yoIPoypAE/xw7CsTn
xwv/9hpvpg9dkboaXSEkfVu9ZUVSlsFEeiRAN6B2G6p6QepMhu6mi2P80sble2mP/oJ6/19tNXZ/
6K1ZH70W248vYEIiR1Al6OTEj7fbrY3hWiHv4ARSmiWXqW+Vluq0GmXe0mfZAdi6e5ls4i3QQSFC
L/qtN587nLS+7NrOCZwIluFEaubSI/vTnAvdLaXmUpbqa2Tz1Dxe591FYQOHwAUCDyW5N3dzbK1C
NrIkfZmSavh9kqrcRc1Y/f54lF3oJUahZ0KBesRFvoV3jWbF1isr05dulLKLVSjyp3JeszMQ11F+
tbsjSNwZCKgAyAA4bXtHOFNXILMG8JI7uEmY8x9zFlleSEt+P4zxwf2wnxhdrgLc4gVREV3YjBbF
5VxFdR29tNNYeyAIVJrzWrsqxfBuS0LgD/jZAORMClRJvd2NxTyjkoeHxUs6VxR5mrY4jzmiMY+/
1H4/MAtEFAEnQCPJGm9HkQDrKrVseKPaMPeIO+LnKo2cy+NR7iybyJh4PKhjA1dvgMcmtiorm+KM
Zcu0yK8rp/5pr7TzumlXxrL/eLTdJU7RhDeQGVloBFPRuJ2TESaTWUy8u7IRra5RoKzmNNJfbT1+
lNKxukDDPNJdvDNB3iio2sjSiLdxM+TAXWGuWZ+9QHOvn0Ojp/S19FLO6erD8Y/H87vzzRxRPeEh
Fp2Ib+Tx/zyLsTVHuhzViEZVXfTZQZz6a6oX1en9o1B8VXl/hYrLdhXBSGKpl6ziZVVWaHKFJJ1Q
56gOvtW9uYjyK7qVHCsw6dtvFUepUiJcULyogx2e6U8x/4xiI/353rmgDaNDkxJC5EDBm1Ekp86i
1AhZsVqHS4wgnhuNzZER5v5KZxSDj0KzGHKW2xO7WvKqVl1ZvlS5tl4KurpOzpKtZwSn+mddUme3
QT/8Y98U5hENZr/lNaFHwIVERiIaOm6XMZyUGtJxXLxUijVOX9S2MNMrvTHq/NKSSpZfF7Uefpl1
aKTvFnp/c2TQUFGhagjCJX7af3ZjV+edkk5d9ZLH5mR7Ve1gRIfJ7vuPGNVzikIELXxBBIxux8mT
JbRWO6pewhG9Fij2hWcUiJ85uWm9+1IUkgu8X7xc6LZuo0AtLSpo2331UtbrcAYdMV+qtK8OIr49
TiqUHWiRQuqGuAKeze2Mki7VBknKq5cxzaYnM9Ozc2xJ4YVcLDmpU236RQEvFXzc9maMp06jPenX
kjvv4Hrev6F07XPUqWuLCsZ29yzos4JTWtVLjdXOZWpK0y2muDxpUhv6SkYd7d3HEe0uPiFoNK3a
W3y/iHRjrtu0fmnasfIhH76WeF/8HyZFTst7LRRBdnXYUs313C6G+oWOmMhbNSf1SiekpVQN61Ox
yt3T40ndOYJ0CcIrJn+A47hNVsgp1nZprfqFk6J5vE7aKaG6fXZySI72CrIATzX68/Gg++sT+QjC
H3IkyBeAeLdbiGs7RGRRiBOFquOFiGEankpoaR98sTs7BGQLBJsmLhyatnQLBdrwbCxy81L9D2Xf
tVw5kiz5K9fmHbPQYu3OPCTk0Yr6BUYWSSATIiES8uvXwZ3dLR621dkea5vqagqIkxkZ4eHhLkr5
k5olPxeZWT60MPjz1Yr+bWoqJsUw4oSjFIQm6OZdpSW22gyGNtjVEXR1bb1Iagf5MNqebN7CIn+0
BnAlhBXAkYheSFiv8vCmqcH7TPBkQGE0v03yundRhmA6qVYz6JjQvJDvzQmD206fihVWLX/682f4
FwsHYDKGvEBFQwC9hvXaTq37eWbtESGOaz7CdaP6mjJ0xdrhSlWvIG0gnUsuG/xGPf81vvyt6Fqo
M2iQ4uxYMsBrBfU0pQycoM445jV8NCycT0YFEVWIH1TJGvqfNV05FYhR2xQC581nZY2zFcpDwdpL
ac0YOyMZN2fzUzFbXm/g0O5MoRjVul1meuRy9ecXdb0IMRqApYDPaOFXLLXT98XeDRg96GclP/ZW
2Xr9nK0TKT6WevKI3vHfxYmWi4GAAxBnKdN+6KyqCu8Ua2blMeWtAsfXvIcHq/x3qxdcBdLNCFIL
lQml0tUjtXmliqIUzRHuhaZrGJITYqndG07FXTAlxI0j53qxL5cDYw8FNgoL9OiWN/zbWV3pYG7a
9tQeaSVZodBxxOROr/iYqOrdwR7zsJ0G228aM3HVqU5vRJHraIXLY54NORKyIxzj16I3fV8r2dxW
4pj2cQy4FQMPTSz3wZ+Xyc+rYB9/KT0gKiIkX8UOs4X8rzYn3REqNfauxrBYEY1FPdxKkL/aIr/v
HhWj7jCIgOfF0lI1r9MEs82l0um64QjcBi46qsZGO2ydWV5Db3Yug9ye2bNuSLVyShsITswexpcg
HwtmgIBWki13bQ1oQcWIb14l9I71mjyHmGtjo2v3AyRmph5qMxixdBgjXWbac5jEhfmWWXJxR2OA
BqRoUganZTtxniZowWLMR5buNbM12d/MifCwQA1Q9oKwtfgOXnVTtAyjfmNdjkfuSC9qr6dhypl5
Y4f/GFdarmIjCkJCAJfCNv++QLU6Ue2CVhMg015R/GY0hE5qkN4mb5ZKqD454wi4ShqFA7XeZEzK
Y65h94fMSOw2gM81gyBLA5SPjNC2kTw0mrThb1ZGi/cCVjK2LRq7AFGuir2qtgegcXN17B0buXah
WHup6NC4/1rH/+PX+D+TD44iAGT7sv33f+Pvv3g1YfIhFVd//feOAs1q+af47+XH/u+3ff+hfx+q
j/Iimo8PsXutrr/z2w/i9//n+t6reP32F78UVEyn7qOZzh9tl4uvi+BOl+/8//3if318/Za7qfr4
1z9+8Q6hC78twdTsP/7zpdX7v/4BTslvW3r5/f/54v61wM/tXps2fc3z/1q1+Wv53v740Y/XVuC3
WMo/wa8DpQF7b/HrRvAcPr6+Ysr/XFgrCOCYrkOiiUO95Bg8xA/p/4SZNfqqiIEIhV8DAy3vli/p
/1w+UaRw0O3DKQxRgX/8n1fw7cP6fx/ef5VQZua0FO2//nF1WKHaxPQ+kA5kg7gWwt73lTwoRV4M
Mi3OzSg3rlIrZJbtSz+YGoFdtn0j2V1i2m+h6OtqQL8WFX5j4c9f7RuTJcOYS1Vxhm9dFhQndU4O
g8Yw2iJ2XEspQSZOo98+lP888e9P+BfXRM8Y3CC8YkBI14TzgsWp2hVjdu4n6zBSh0ejGMOqpb7c
cyukarahzi1S+F+81i9EDEgSssIfr7U3e6fjSp6f1dmYo17YKzE6j0KyMWZm3hKLhAf39XuFhg9S
a+TYy3vF0Mz3TxFyXaXNctk8o+naB5hN1KhnZ+/ySJQxgTTmOwV7pCyfuuSiMDRf9rY4aGVkwOw6
duXEU4U7K6/OTBbOf/puJ+82vx9rKIMf5X4l+k9NX9nMh2S6SIOc3entwUw3OVhzhk9710rdpgjt
9nmG43CZVGRsXPWua1Zt6ulbduKpP2nvE7/T+0taQnftMFvPMHyYq9C2w9g4axa0A06yfrYNRlol
QVKrAmw+CVkKIWLRWRENRzWSEnisoOunne14pYXWWgNmlhYEGgPOw/xqpl5hCHfM1/RZf8ze1MrN
pONs/MqlYkfNygV1vebHAYRQvfiw5efJvhj2aw2sYeo7UlYntX4DN8RrOWzr1Y8+fgHvFjb2JOmC
Vlv1vIRyYA4FqKd4PsWlB0UBeUB/tevxxAj305PFcqJojxLdNOPaNGeSzxVxlI1cYY6TtMeSgh4P
XqjLk8RNnABrAQJWTbbRY88anjvJNfUQogWUr9AA+fNGuO5dAOkByRGKDRDE/Or7XZ2NcFRvkmJw
zPNAi9o1zViHjvgUe6BoLxlOrAd2S7VtOdRABaX6jgv9Fvf+x75Yyk6EATTT0T35kfRMlkCLYjL1
s7BfxSRSVwwtrLCrwSEqUsEbidxfXQ0o5yKci4YtSvjv28KQoErJAd+e8865j9MqJZbZgfPQs+3Y
pOLG1X4EGuC5X6p4wFUxRHttJxEPVi912pjfjRAgJ8hCPF1Y91YVr8RQbEyH3k9NeSvf+WIgfAup
uCrwSNRGSNHRKL465ac4gR1BZmV3zWQ8CytKCwxSOCKWCbWz2ldYO5MmNUfMTg8RuutYy1V6R4v+
ZA6lTdrO1laFyLiPygqlAzv/edF9gTLf7g+tAThtQeodByFsoZa39lsuT1UDvCA1cS5ltbO6EJ+2
pbnCjgzVczQXnUBdjqYsUoJxJQ9+FUN+gaSVL31kWIQOmqekR8vpIiImuSwods1GWdcrY20hAyUd
+se16+zMDs/o4hubhuDnlMGrMWzhYlhdywmkxgKZMCRoMpHepW275pFREXPfviWXdK1umpd8nQRp
iBkhXwWnQCKqRRTmxWfj+c9v4ysQ/3wb6HCjhQcSzvUBmFQor6c6cy72/TC52q+kdhkmO7EFGgJt
yPjT2vD7XBD1mG/wIqDnGcteBUkPh8DUpXmAbLZUu/Wl2g0b9sHf8BxWRfpbq+pLVvpP97mAAb99
avCgGIa5T50LW1VbfSJATNNVE/ANj6SoRBj9VPBun7L9HMSn/kk5lNtp3fkWiaFEr4bAr+JdunIi
lAXqWVtpizFXQHnkdD7PPan28tSDJsmcbZnu2uO9SL1SI0NNRkGM1sUJ1tsk89OBWJG1iVfDUTmN
Z1DchUWqAt/ojQahqVd3YW4SbT7o42Y2gjbeOfw4YWCdPwtxLmtXa4j+lO9jwgM9ggPJqdrxA4aU
+KXZsVAK/vz5frVDr98berIgG2LkbKGwfn9vGehQBQwF7At9kNfKQVnNB7Zt98XeIUYkPeoPLSlO
XY3VSrKMJCMxIPTSutDqkuDYKdzhpRj9vHRt7rbjqhmOTQOxXLC0IOLj4ufyJuxs36LBbIRpDfcC
zx5c2nkTC22oSVakg1eu7iup227Zxsi88gXnDsTwpHRdV9h0Qf5SX6R1t7If2Yv5qOz6PaTujzh4
NMjinlDSFXATQfC4dDIx9IvTr1LDw36oeaTpnsRhvgIrN8/pfXhsyIIUKWE3eNVfvuY/3+IiMop3
uYxjf3+LE0OOU+A0u8S7eEcfurW2Su9jt/LybZ268uhLMuE8SFsXtFGnIMXOXHVBvik3NKw958RX
o68GegB7YvVxEiTf3bIaQZGHe/j9HoFDwy8NsDgaQg7GbK/ibqVzyHjG9XTK7ZAWIVfWzCGwMDOx
H5NcRfzfZFVMWscvklWSrCu6yq2T2Z9YuZKdNbhObfWsO/e2WLeY0E92xuTKmjfFEaNu/auyg6Qn
APPF53RIYw9TJtqpFKSRiaoQ/T2rifMKWtqnavodv0+mJ7s5KKOPr2uNm0+EpdBxdO3ONyx3GCCe
FDTco+pl5l5be9Ow5myPiZIm92Ia5mmAQXJhlchtUhceZcTRMLK27uV7dMVhT7Ofs11Vhylbgiyy
P8osMpd7oVO3sxxPLe9NDXrHHjZmD6KHHdQitGSfnaF1070BmdLMS9ZtmBrw7NRLoTm9TcgVzRL8
LrBDzJLUluZnmPduoMOX63hE3IzOAfI1yASZGxdEQoyEQT2WaJlmoHhgHBbOIYZnwicSjluksbbF
eLbSY9/t4FYe9PYDte4wi0kKhrd1S/3qOrkAKdAE7RBbHY1vlFBXWz0u1Bbqmal8hqcPpKhGtorN
SfPrWG3dubZunBw/rvblGAdZEFSD4GpdJxdywXSTUwiFJbb93jZI3bQsY0SGgBiOS/UG6+Ma4AB6
jlIVrLBl/geO6dciM4LKZgssOLkws6hJp9Tg5JTlL/SVlzx/Ddsm2aXWqux7bZtAMwkYq6fPSQPj
JmvdcO2WNu9f3NDSlUehitQKcNZ1W00amE5lqECcYXr22AypESBxJKllbhOtQ/s6iUOh4VCVCohf
SJB1tE6GyQtUI/LJmjDG8+dAf53rIcNDWgOVFGRd6N78sPFT7TGBnMh8hnJ8qEMuEF4KAkJbkBKb
FcmbCx6TpQXzv7GWb1DL77XsElS+BR1jkUVE+gAUHKSY6wbxSDVhgaonnztatb6ctbLbK0kLDTCs
vL/7hAuMhiwFEwF48dbV8paSXE8TCI+dBYSDCY99MVrQrZrTFJXli6Yx08sU/cb5ieT8xxNC/wf9
TPQYEPeBW30P/WOjVlpTVeo5yzAp6BZslervTq65GYetNZSMo87ZW8kr5MCI1juEzQgK8t6Wd4aT
kYo/G/WdLs5x9VDKx3HclONlqh6m9q0WWCXjJc23g3ij5kYXW2TLWbnBWL09RWW9m+YISKWi+7Aa
QxEHd1u9cJ9ArxNF77KVVUeZyhH8UOHZhxm43hw1jIzVyaLY9cey2xlmVMjPco0Arkv7eo70aZdJ
nxw1Bxyz3ValBNozFo5e/clMzp1ztvhDbaESiizciH2QkkDVfuX8wZh8Pu7bxBvMCGdcb51yeeUY
mwYk4PLTsRjyga3pwFcDD114Eub1aU96eBdMZJZ8R3q02b0679X0jArbMr0Yz0TxFqW1qn/AjdXo
XxUO8doTre9ylLeYwWZKmA4V7GBWDO9KwkHbeJa0paLzqgJoux17mrGDQmr3K+USvMxeFQXv1HiB
rCkEzkhlhrnipi206NAoRbETNQtfeFWh9aavUD+b1l3f3aX4VpqZbqNdYIM+2g+dEyiar2oRMAoa
o3BeYnVb+RrbDLfmUX+c2kjLlp45ZtyBDiPMfV9eNS2HBLrK+jmlSY6CHULfVWULUsI2jEyG1LhU
qW716X9k08BgoYINxiQCKS57nSukc7KMYMjaeTbfyx5g+Ax5Xl+uE2LzTVZ/ttIeLRt9xGGanDSx
TqDrVYZKvNPrB1EECCjt+CzZQW7tinEH7SuqQgjQONkoBYzTpLzA8FnXSQU8AUljsx5yPwG0Y64n
UNt05mkMb3Za1zzoHQ/OJda2JIV2j6xuPqLDYTonp+98OSWD5hlJ0GuBCoK15Lb2GiqspJLXpbwe
24+kDHTDF7nP32MzlPHu5LVz6rPdftZIMxxS9sQngxh5Q2qK2aUOw5unyuLEah4sbZ30Lm0OuRZY
Iynpjal3jPX8CB3glYDQh+F3iBSjc//9s7Vb6IVNpaaeqbaG4DOyhX6bryAe4+fu8NlDQHI396R5
0i3MzrrxhAE2sDZN0scneV6PvCYQ/dPc0dpV6TbX35a/JFDtp8VDDI537+UlmStP1SCI4EKXULpM
ez6vmbVLy92BA2vLXLkrkTXrKx1nszZ9wDMTMtRPnY1XwPHHlo+rQqkCEFWd/MWhrxPbOcB80BOH
AxO9pCBUjJH0Vh2Vdod5RiXZJL1Xmg/xdN93vWsnUOmbXhP9pFU9CqUdPCIl81BpREMeICuFWwwI
CM1hml7tbutwGQXTWaKYjei2vcdrNxZnWQJmx12IJ5W2iq6FlxgETZ/GDFONFMlda3A/7t4UOmBu
IyNGcwcp+eWVTagHuyyScQw0OxXFNUMNT2EH6tbZSEzLmx6Ubafuai1UB2LKe52em9cBeiLHAcMF
c0dsaZebOknqgxHvYzZ4FJKOzbuG2Jbu1G6MqIBu5GBsy+bYGg9KEkdZgnK8OtTCfzWgtG10b3w0
ttBsWEEpiNhjTaoRSmVeYX3IZkpqsHLbOcWIXFg20EmqA0v8AhnZKmLE9QBOV0spFGNseYbEZYOY
mU1E0u+Kah1PqxFmLB1wva47JhomV823Kn83tDuVwGNSGkMjC8E/bvKILarsOAuQ5gfcJvf4MMPy
5UF9k6ogBakqDmTZY2fpvpM95T2BJTWKlzpAj8fhrpOhY7TL0hDnQX8S+3FGCRxgPA3dYpflIeaq
WRBbIZcp4YVfZ+sp96p7AbNLFwVcTmZ/ROOoIlqykj0wO8MBIlWQ/faTdkc7P7UCM3K81kd8SJ8z
qHO8JBsn4PvsVTrWKSkU0p9Hv1sNUQd0+NABSzVXFnCXc/qSlGSUiBzVF8pwd5OOs8ylq2rDHnUi
x+50anRPf7xljfbVVP2e2kDDZ6H3LAwjVNBXOBFHLl9kUD49swZcjZ5WMhnBcUCBmBIYq0KWSXF8
JpcqNihwrSTvPMwSbCAUqhOIeO8xE3vfSta2lbMb3eirRi3U+DD8DlW6hXuxkO2XuPMbFuKA0kql
uBvPLM07NzFU7mVlf0vt50dGiUeH7D+mzeCXimm6q5NJEzSubTbJZwYtNVIZ3YOcyke4waHIn1+F
PB8H5tyImZgevo6ZwCoBWi5WNXjz6CF8fza0+iWVsUk5F2j3zq5seYUcAYiiMyJBUJce8O9RA7cr
KtU9k8IU63R+yBFjgcJXK/tDod4bwk8lFsiig3+2ck4Y5uWlZ6uu3bHfUwMxYzOlH515nIcPpXiy
2o2cv/XdEXRezh7K/nO2A1sDiuUqDQyCSC0RdBoy5kE1BjmnAhSeWHWANcDSoJxc2PRi8Jgjk2Jr
2qxKyxsHT+3cnLrYMQOGCyaCzkOar23AyoHh6pG6AaARIRE5tT6KSRd4oQfoKlSCya39Pmj9ZG+f
4hf+Gd9nn9UT9w2Pb9BHwfehaxTUvun3z9lj8aY81xtlpb5MJwl/GscBIt4ymuRoo8B0zcM/ZRLN
SpDN516KpnKlWdtxOJWhrUVV8dZnv6YCyh4b8AmkfiezgxhWUlsSyLcRWkW9cWH1VuZPhVfWW2zw
WQ1ovVayjQMQJ1nlNCq1wMnCcSQ4sOHrBkoE/r8/y3f1M/RYi+cJMDeHVgNBM0/SEQIJdIStZ/r2
5wIBhe7PxWPZS6N9QUB+ViOTgEKGnXfzOVU8rY5GM2Jsq+uBMgax4yOpxH/XTU+lK7TgiFy5WNj6
iwN7ed3vq7vSeuv4Hli8Pe8EEmtIzCphT0mV+ukcGLCZRfnGYDbrtuf8WXqqCpfvWxfJNRCCnJgX
EfuD4rHCVw/xZXqCaXI2BZwT46Q/9Q/KZ3ouHwqshlOyrSLc0LrepUGGX+C85IM3YmpiGx+6wPJx
j6vyoXo1HvoQBgAlkQw3uyDcfxoNsbDgIPFhelTxuopQ3GCUHqwor4j8CoKPFZmrCp4Wyh2Gp4Nq
nb6U3M11kvvtSnwCCcTBqZD22dhluLWdtjN8x5X8IsxC02uDZGsSHCauHICGmxHplQGgwYZiroZx
XSJf4m18Jw/AO4D6yO/qKgkZMB54CTNS72AzvteiPjLfW0Rrnwfqm/rINhjLM05gSOl39UCw42Y0
t3w2e1nmD9PaAIaq+HMZyehZ9e+VdZr61aRd0moOjXHrpAFrXXwNI3vLoVAS6yw/l4/ZznzuBtgz
kWRX3Nc1wT9W5eMf0C9NKTJ5ADlfRZDWdNPMhYDFgMsNkbOoW2/sfscHGWjdUzutQd6xEN/f+sgK
7cIVM1B7f0hDqnn9KROucj+8Gx/9ThXoYpAGv8kmBXqUGXyRsW2ixnTzxI1hrZGFrRGqYp/lO9kO
LN3DN/PMLeFa+5FiRAVOCMwdmWdPntwFsbGOHa9hG0h0G/Bj1VaKEth8nQ6nDBBrEpndp06RT100
tIj7iNZhq++g06+1hwGlCfOF8PAfO4vYVci5JwaEOjJjucBxA/IPBOK1k4P2HTqRN2r/nxAIjEaW
Tg9IojpS3GsCnm40BXiUxXwuOgsCtwN2eEzHnGQ9+h3gxa5Fdlaaral2x5L7tlGonoT/uZikAcSr
ZTdQ2h+IFG4HxwYcGpYJQjS8vh8djdaMGLpNlbPy5JTO5MsGxokrjrbGaN84p9Dq+xFqQBdGZuAs
zgaABq7QCDmPNYhvV/N59IqoXnf7cTs8qD4LHH84YmvQGnrpbpGuu/GuylwwExVAxPfqUb+bGLGP
QMlZf8TYPwNiLqEeQSUcQD6nLV2VhnZK7F/z/SQT13gtoNpsEFO4uUVyaNrbQYu1fVQtvxCHvHWH
3reK5YDqmD9yr0FZBv/2I/tcNvpheu76SGN3ib6feh+KsvJxOlYb9bmJklWxFf68TkIaOucslHyx
mY66l4XAVh/xfQeE94fyddhWezUYEJe0va6Rmu0tLMnYa5lvzJBgXk80FNluFrD63BU67sPTjyNz
gfjq9RIOYw3tL1+yTgqOHMXVLXw27nCU7pfYuJOPuP3kBSr2yb18RH9NftI+JcTIfAOc2EpI/DzP
HvowKIgQY8yjdjY90+OuQoxg3iK/DXSC89ZTg/kTLDHZIdJ9+QbeMnTbcb/Z/YB9Z5P6Ay96CTXR
vDaf0nPLCb3jdyiFpHV1ymts0L5cTk3n3TkOkqsrUEwn+O/tW4+ghVZShgKDdJ/cL3f1gT4BNlnb
+27tROaZfSQ4n4d1s83vjF/TWt1lbyD0I+xaR4DC+FMa1+xe09BW9vQOJTQRysbQlq06m9u8P7Xx
xm73g+NJQcbXeR9NI/SpTp04Un2X6AFtgs70JM2rlIDaCDoID14uhU4bOponddFMQwjhgxQHFEOv
XPMFgLXZInB7ResaDKuFZI9OSRZmgURMfxLHqtupajR1gTqdVX2XtS58jVs8d7mVul0uoIMBGp2x
c+gDiK1xS6wbuO5f7Fl0KkBCWqbCwFm+aqzYHfRe41HM5xnTiwcJnu2bvlBGEvej7tfCmP52jICg
M+bmMdCyKGdfN6cZNyc2DFJ2hgSy6QpqI2I29ZrL2ftkS7dMpr78xr7VEAB3kHNARgn0zUU66ntI
clilQfTfzs6sjSsPLpJvhgpXeg0GGyAw/pIVBMwJVVIqOEZewLhIx9LNyxJHKtS5XFFg9gWnlelM
UgiOHmx6nE4ETtL++nPqdP0x4M0DDVrQdQiwgbx7BXLWYyczwQp6rmaHo7XTYZmapvBQ7LjzoHar
P1/ui9P/+3tZrgf+OHqSCw0CI4jf30tWOcVctTk923QeNnk9bUcW20HWpi1GbedftYmKamIa9Sd7
RqMlta0A0HDpcj1vNn2DmhHP0xCJ6XEETYQOsF5lbWEEdOOM+5q4/HanGLvDuDs4b5h+R21y9Wba
Qqoxva/NF/Wlw/UUkvckv5MOemhc4tBeFz4/oV+aXpI1/9AeEerRFKUveeZKBfBa0tDAZEedBxhP
BVyTgwDR7QsALjSQaJBlHlISI/ZUQD8Kxfl/6fS93kfOuWCbRNmUsWvAbwqDvbnLGgINeg1j1NDD
mX3D7jHUvYLIftcgiQjQ+nQG5NdeXexKFeDtSYrPA9J95tPaByaARGTa4F81idA37k+nukCTi0Ci
AFECSEavASJxKdIl5HI4jx4Foh84VpZLmZsyr0ESiInn4cYr/iK9XL9i8MTR1vkaw9evYkBmKhbg
11y+zFWzBXMw8zRrNNw8xUFZSaNKsGtfe9iEkypDdlXIB12JPxkMTlZoihz/vDSvMTsTcsEQY19c
fTC8hzHB7ysTpXBqYsuWFxVKeeji5AddH/owpr8g+o+s9X7qecSG0bnBhbrGgb+uiyE7BCfYDWBM
9vt1Sw2WFmZLy0vvSIFQQOqqRjYTasKWXKUqwCyzvdFQ+bHp8aiLag0KJnQ4vrilv8MIkq6IVtHq
4sI46/3G2kyaGaPIQzbPiiz483v9i4stGwmqBNAHgK7MFZqAwXuDVoaB98rqJ5qWSLA1+4Mr3f2U
01uZ6XVyhl8PEAHUBqSDy7FylQlqtSYD3E6GSzxngNzKFrm2ipbNnx/p67D4vnChuQEcHa2hZTTg
mtrNQOxuldrsL1DGBJjFZzLepYvaCJFnbH8kfa6NopdGdn40oGIs+9B+M0BoLe87uuLlhqVnyTlU
46YyfBaH3DFcIw9yw1cLUN79bvTg9qw1d1Xr5dBXbMNR8hw9ajNP0MCIN0KBkv6qdDaJ7k+638yR
E/uOgRa1p3yinETXGrq/yBzhtkXvijvlwRohdetr1K32yL3w9fwh64nMSZ36Su1C10DtXXi5c7QM
8z2magTFDMCeWZCtXIp4uP7YkguhxaYO4GINZQe2EUUkx2E2hP2uDG/5lF2jUPgoF74ctN8QHmww
9b7vC12WCji/yN1FzmaY1PYH9PjI7Kij24vmqTP4ATPStyLSEnG+f7DQ2EGfGctoWazXgryllUIm
GE7WF8z4MpSBowf/59QHtR3crr7VPczAABLqx6iUROLXvLrVXv752MtIvgaKNkYGdOvrWPoN4pOT
Gd5Pxlheckl/yGlB3UZPY5fVZe0Lpqoe45+w/8hvPPnPXYoQDD7m4vEB8vW10UfbQT+T9lVzmSAf
shZ2KIGLZ6SGWyiJFP55+/xgfwJTRA6wmA3AMnrR1fj+0UpC7uKh4bjYYF9quMpDXYihJfCZDkcu
lVDOgYOwOztoIeUVv5EI/sXVwTxdhn7BAkTpal+BqBznfVrC4uoilbKDnsXsQQZtp3VG7RmU7qbt
UDOGJmDygM7c058f/edrhnQFPOAh2oGBCITe70+u6rRKertsLm3RbqCetMy0OIgXnUlGp70Zp36s
ZlwNsBjmnBdW/zWQ7UDUDRQ/o72AWiEiAFmDWI3SnJBONR+0RU1OLasJDebMvrGcfnBBQQHHU+Ij
BpALVoqmfn/QFE9jSRU6YAVU49Wske9S8KHL7tIJaVM2ECnqVbSkR2FJxMGB4IIhavs6XZlOAgpm
lcuBmOXAGnTz0qLP/ueP4Ud6jtvD8KKG0x6NfQiuXh32rMolkHET+TzVsMRKxukz7es2MHnVEjVD
dx/JgAXqOlqZTjYiMgsU0XX6KKiKZpde6IGwO+4XJtK9SjtjirTzmwKMt4rduNUfKwZ0VcwOYWQZ
GxOZ+tWd9hCxNsfSrC5OBf723KJj4lS1gsnV7Bc8Qm55/v44QBdONuROsEAVTElfG+A4bdcqZWLx
C1TTNVDKwVvJ4y6/sQeNH3EWE2Cg0AC3QSMATNyr4D4Y8Odu1ZxeapDVKCkc9VlTxnObzqu0pnxr
6mCrJdOMJrBeVxvTwH04Uq7txs48xHLiHHnsQB1lBr1ntIx1D/OlfQVvxk0G+TJizk+6XaC12zDz
AJM38IbmDlZ46i8bRF4pjd+cJJVWuA2gpQCF1XzcO7UBtBteCi50vME2kJGoCF1aS1nMz05RekwT
+ADmWQ8rS25PHdDRWNj9abb8HLPEZ9AKJoiIHa0avpOC3khPf1ZOeGWgIWI+BscTDqcrBnlLYQXR
tTm7zKJgLoyYNbeXa+5ZucJdeQbkR5mI112XHRHM7zD8MxAhOx+ykHeY4Pa1Ue8fIXPqzg1wgEZ1
mgACcPqN1OhLA/bbCbrcJm5xkdRcXFOuNn6tlknn2CW9GINEQ23otYMiuORDBU2FwAeWUxdzsAmq
kqBBDuqp6GBbkWJB64K7DYCAY1I+F1VerGdoxRQWlCAyvQshK91udSnZiFhRoz+Hgx9nLpYgJgGc
5djFUMC1GKHWlY2UGkO/MLqcUMOi2KK3RhIZ1HXbGTjJbbia/f1rIkBCrwbC+CCRXqX9g2qAoWv3
zVll4tectx9Fmj/mcbYq7BiHIPpeknzLil25FlBY7OAgCIIFhBwHSujXJwJ0cxvVhGPDuaSeVu5M
/WI50CYeH8oSflAdSZQno9hhDknU68IEZwfcTErwVlCjJlDBqn1KIbeLeZ6pcGXMZFC79TRUau0E
XkE8k2QGFUN9swTov28mxJi4tmkA+GH2R+0PPYSbcj1iJYwFz+q478HuqbIono7if7F3ZrtxI1uX
fpXCf910cwhOl51zaraGlOwbQpZsDsHgPD99f5Sr6kgpH6urgQb6Bw5gFIyyLWZyCO7Ye61vpSt3
XGeSvSYboUOdlsuuuFPGt75c14zvWntP4qMf/UD2m0Z0Bp1tQEddiTsn33n3mbPqswfLOu0x2szk
uGV9ZXvrdmQShuCHMamzdtrliyt0+KEV1zBmF6pcZcNeuufCuXSru4D+nXMvUrH25CVGyUV1DY66
yzdFCASbTuzFWKxGb6F9YdVl4BXb+8DduLPMlB+1lhnmCl7nCCG3RvHB+/T9W8BnA4qBm+Qjkxrt
aL1M9ZHcRweyYm1ZKCcGmptBfBEiq837Tn5wa/7ExL19iDkcT4LP28Cff/v27R3bSulxKfrrVmx6
83PuLILpsq65eHq5tOu1ndIosB9c79EvzkkyRZR3EzUPUXtSW18s8d0Q34eeFldxFRbfU+08CuCT
rYW8n1ooYczaTgOdGcyd4d2NYwvG6z7szGXT+gsgapuYMZmWLJuAiQaiig7NSC/3QXvdR+e5uQ29
h9ZHIlU8m3UFpoL+BVeobuOlgYe3KQvu53s/OBmjagH1m12ZTXYlfXU6KUPd7LtIW1s9kN9lj4BO
9C2tk56mHI1lCeqmQx7BLM3P8TMkcCtHepI6OavM/1oVLjTru2E/x1qxyIwr/2FgM1Xh+9IQ8md0
C8KHMlfbjo8+0s+u+FMTC1MfkD/pHFDFLPQYnHLN20Qy4O6+2F+xDvT04qtFcugQK6VL0/tcFdeJ
fBYMjyXgnWLYe1G68MNbP/wcV19y51pHMRORALvwndMSSvSEoQihm0quAz6M8Pd+vm2LL8inkDEP
q9RCPcEd226JmfPQpdOJLveeuZgOOe+8ZRAtfH9Jn4U5Wntn/jBuhmjFBNwQiLvkmYlTQSxdPnC0
bovP2memgt0363RQS/rz8TbPlqJakzFJJ4q8qpp+Deo1c5Wj5OMlqa+k9603D5q/zsM1syAVrTrS
mOQ6tJZY5p126yY7ENY+e+PgJEbG2H/1a1qSe9Pdl+MmqTb97MYbKwQhZ8nL/x7Gy6ZChI4/rh7u
9WhkHvelzb8MzHFR4fbRyj30zxOs8HjdelvMhQxoK/PWlydguzIif5uH0NsTLep2jxN3pod5xaPc
mGfVbbSWrGPcJ0xF/W3eri1v5Q2n6OFZCvmVdWeVdiNRRsk9e7KBBJkU4cCZatdJceEgFMnqb3Ke
Jw8LWe8z47Pgw2vFc2d87tKbYLhJGDbWsEaHU6/aO7zRc3mXRedZcGEZWzPcRupEhNsgOZPtSZKe
lO28vbemHerIbLo0slPHWGVio+zrsb/HyGd1d226Ufs2vxy97SA2RXxbSayB10Z71TL4D+5NHo9p
2Nv+2vfOELIre2dmO58RKTKoE4eB5EeG/xeA09FC4qKCY48HJJBy7131mhN/1Yzd9cQAMEZbmibN
ws2acTMa+k2SpP1+Kp3+UjSlWNQqBHoHtT6AOrONdLooZWvSF5bDzGpFMVdKyl+3s5ql6yh0DCpg
hLJo/e7WS7LbJpjnt2a+Tl0d9cMsBMsQazUqGrblENKB6Qp909W8plJfl0s7uvcby1gUripRy0Ix
YQvilM0yTh30nlO+lR3SrN+/999vP6mJcBzO+0DY6vBa3q6tWmHXiRFp6Y0Z6P2VE3Wr0spWpgi6
xdQZvIw7zCxe+G1o63qh6+FHzHNjrsDeXBM+wOwPnL2P8+57rs1fdRjsFsT8ZNvpDZs3cRYSJqFb
46ZoxI+4RjrYNG2LuYfmcDUO/ZJA4WdM48ycCm7035+L+eq/+yQEa5iMf+bw9qOStp/SyE+TTt1M
qf4ltCfe3SM7rpxSd+uYFzA9PoqJf1+ezl/eAaKNhN9m+3e0Ac+URaSHKWh91uQGe3nWLxvpPlmF
710pEWKcaM29U2UKPWwdrANRXRIqfGvxMjwpvRFFn6PuQmA7GAfHihIo65ZNJRe++d0deGnhfh4+
OEsvqq63pwmXASEv5DswOdGPS+p4CmI5xqVEBsf90RlZtO0G3Vz2QdutjD5u1kXaTQszZLvkoNZN
fBVeNUgsQsaNbZZ2GxH6xnbU9XZrtmJhl3W+lBB2N2FQOxs7y/2t584eGJUgxqibelsbhbMbc1RX
EG+exsytz0ZDbfvR/Ag9OFcux18OSyaXxBbYOI5xivVYDEEuJnljYqpY9F59O5I/8/v77AV+9LuD
HF31ILSlacoAIU2tM+ggym4TG1WBjob/CA/Hn0vws+OktGJTJ147tf9QtpfZkBabxAV+Dih2aYDx
HTz8QX2H5Iup01JHyrCaYCNSxPJmGPAuKYBQaPe9XSFCbAmF5m78FVfX2vz+K/3iKZ6b6SZdLKIS
UI8fPcVFTLi2HU3atdMgbIK+Nq1LvaM54IX9PirYtMzpEW14Zg9zezcMK2y1noNAq/c+uEGPoUg8
TPPkwkEsOY8w3tHQGl8EhJXm2nVbplu7sbotOanxWpvEPrdNTAom6UcTqjwhgW0Zo3Xpxw1FAj6J
dWhThNmKSUvifiRk/OUHIxAA7SCPuwWk4u1SlxV9lqRVpV2X/jgtm7C/tqZyT32QrljbMP9mzZeu
DVZDwDWE3niq00dYuiMqqY4AEqI4o5tcDQ+/v3a/WITYxbPqcfWIzobl/vZjVS3QlTEswps08LKL
if2sY7XbIPX60ykL9k7gV6tCeuFyEIO+FPytpVMXzqltG+tEOx3yM4spqdBhpod1o6gVnB+ZH42b
csx0AoLynzfbf7gq/0UPGDgtF4NtDk02LEa8o/7nXxCTd5wVdJtF8b1q8uxP0spr0Movf9ZP8IpG
o/kTczZmGuzibCYbvJR/klde/ghFL8+QxdSKipqC4C/0iv5pRjfybmQCwv0ye3j/RK8Y+ide4Sax
RpAU5he190/QK3S+3yzD7z66d1SoISwg+akVyb5Vp5FIFq7xXZH1LZg7a8jujPGC/YrZkwewHKe7
MsTQuuYuTey1hxI+OEnzRcRYyV02Yp3LnfsknYVAS+9cl+WVE1xM/hYLqkh37nSPHSBxn2fhf8aD
FjdPpfhsiLMgvCXsOwpXwIjxLxj2YxzdePJCay/c4qQ0T2ugkt6ZSK66+lTy31MtOJ1iEiRAdyCe
CE4NtixmfFFp9CJ43qfmwp0RFtgR5Dc32wVMxf2DHV/mWPqrbMHAvcK5X/uM19HvpeeKeX23d4xN
F5ziPHCyW6zd0lqa5UpLdma1j/pHs8MynaNCCOpl0l6r8Saybid9r8l7Y/rayb0bnQf1TjV7ZzwN
+23Fz+k3TrFDTW/7Z44RkJh88DEyyyXJmbm8HMatE+NmuYz8M6NfJ4RyF7shOrH687G7QglWB7yF
sb98mXsf6HPR61rJFY3zwNq5KBCnB6wyO1RG8698M4n7aPjcytsC87SWnCpUAfZFJW7K+iZIz5No
h6Y0wdHurWOacOVCTqsm2Y7OSaXtsAybaMCMjVlsy+gnLvwfrSO3ueLXfwPkEk2y3y0FN49QjP7Y
fU+/Z4//44//VT99z2qgTX+AX/rjtorr5jH74/nxj2WbRY+vV4mXH/vnqiA+wdlkLE6nheefGJRX
q8ILW4nOII1UsJ8vqKY/VwXN/eSwSuD2Jg6EchY9zt/Lgib0T4S3/L3K2P9oVXjbpZ9J0DZRvAwC
2K3MRfNR2TQNaohVHp3oMurSTe2Cdk9XGVbzbFdlRqfuGPoX+bdQioGHO9Ksiq6A0bIDS0w3wsLz
6gRf/azXXltOj2oeBsFYjnll8qXxr80t5rfvTdLCRun5WM9TiM4I+8qWbX2XFKqylo415vGT1tUe
XKDcVh1Kpnqy/Xo31JOl0R13SX/U1oMzmbSzKv8jQdtRb9VhlunTmSNcdSaxEVl79OlCX6U+e9N2
kTOnxUhTqLakL9C4Ecl97IE11HdETGBcD2aNGvWInXrlVZKlg78BUDyrJMPQ0z8Q2h0NDlAuzdAT
xKqMuvS5eTjvB1/t90xEEZnmxCdVZqf5uJ70VgxnGll16EpKIv5IOakcc6LH1eoyKw8URqyC0vBj
11saXRI43tLqtXFCgO0TVouQfqyTW2Wk7j2b1XToVrJKYqwaVWe3yA4DYyRY9+Xa/6Ol4/8M7fbr
BeYNC+7f/qD54/yNjPv/g/wG9fHVU/KuIrnNs5mA+xMiN5PiXv7+X1WHa31iZDRDrrEOzYvGv6oO
1/+EZpo8VKABZCPNWdF/rS+G/Wn+2x7JaMQu47+nGPiz7NBM8QlS5AwV8mhIgyH3/9EK83b3Z6Ou
m/M8aTXPE3EwZUdlh0uugh3Fg303eLl/xgSo3vuJ0lZZginZ5tbamVLPbkVMtDPvSohpIjOHPZk3
1ZLtDtEbDbkXpLtX0wd9Gk7Nq30pn4zRJMhN0BpsbcCcHa19aij0MIy15i7Qo4pBH03+0imNK1Q/
clNpIt28umy/WNzenYn5eFwOpuUWoJHjrkzUITabxrC7C2uyt9IeUyXQWOOjJfTtkv7zayGPYnXi
YHjpj054FBTSCLKouytcHBiZ5uf4iiJPg5Pj99ckPkHXSbzmTJmOtWrcultqZdVe/f67zufuX9tx
PgS8LRLnkGchoWfPf7RSxjIRdeB7+UGztXFXm6b2MJYYCz0ip+5J7m4QLar2yixzHYsfGvLfH/6o
BTcf34SkzTidaFc4DvrR8TVh15ORz1OvBn93kKOzb83Bu7L0xrjIbbdbtXZinlplPVwkg3hoWd8+
uBDvLjcYRrZ+M/eeMh4d3ttFOWukNtVp2Bwq0wywotDmbCrX+eAo8xd5e6I5Cs8vGwUiVt+RYYYh
6UsjGppD6VjV3owl5p2IjLIqoSj+4KTOzbq3x2ILBQeCpxhPCFrrt99oKrreIA5nPIxGba/CoU02
ECMN5Fuef9KZZKgv8iLCodFoD06PxTdFQrWLtSy+D8LAVEtCSz+KCJrv5uPPhLiZTZ5O9WDaRw1G
QWM3UW3VHxxL+9oiC8IflO2Swf4M+3ERxcVHipv3J5xKCQUZvSzWRyyUb0+C6RH85RTpeMiHBBkf
cIlVCK0WMmDsfnAXvzsUtQaVGUUH1G9EFEd3UFPaY80LvTukLUZjFeMlnwBu48etzZ8v33/L+pjH
fW9OI4eyAPdaHI+cpWNNWlaUSREFfXtotUxtBtfXToLWqZZBZdvX+ejoa8OtXPLO1Efoj199SZpj
lL+zqpNd8NvzmTRtVAhZDQfFeGFnNK0GYydP2S2NHwXVvFvw+ZLM/sEjUMbNuKe3hxpIqon9yRwO
gQjO3Fo+kOeYLgY3Bj9aW99+/7S8uzHnQhFzLc8Jr1pO6tuDuYXppl1HTKQcCnzrtCWypUzceleM
qjibYk2dthkWhX98VMOmV4CEhHc44Ja3R62mSdLKjfTDJFXwTfZQdEh73lqxqe20trYYwWvWj98f
cz5tR/cOamPOK00KWhXi6IngU4iu80v90IVAF/w+kMuJH7D7x0d5IYILonJolrxgL17VuFnXs8lq
gung1JG/juy6WXjW8FFQ/ZEznBcHXcQZxc3ijTaVyuXtCQygzXeF3TmHpPDOFfbDIsRt2xSA6IEa
VGvDgntoL/xkF6WHgQCDRB9hvI6ACSgfhsPvv/QvHo65UqADPJOIqOHefprSigqyMJRz8BDo1zgg
pnxYmWC0f3+YX37rWejMxmYOfj5WqI/SBcDHfPwAcAexVA929DQ+9256sbaQQS3MfflEHyV8xmIU
fCSP/9WXfH3woyeFdJbUV1XtHDL/XLRnrnsRRh94+t4fgj00PXh0ijCdMMG8PY8d2eN6qiXNvTXo
6TadyI1S0u0WSWrLf3yf8ibmwaeuxKbC794eSuuVEJFs/UPZO/1ammxjsfsUH6zX8xbh6KEzX6KO
5juDCl4cvffIjK5iBoD+wfO6XGIWyZvvIemNwTJIEDWsghzpxMLJpxJAS6q2RdNEP8osZX4fGsOc
N10K8UVvlU/zPnAiuUKRlD0rO4NbmzVzvFEgopIGtSfjZhvZqUtbq5QpmDerGU9FUXZXiFrpHnqY
iRDbEoPUt1qu78K4nHtuYsaCWmAdf3g5PYYPFrr3iw7f36LIxAvOcPHFv/pqObANWTIM691DVqf5
uiBnnvFl/RHV/F0ZizyGtXuu29nIINd+ezEzshcq06v9wxiwdsrAAKgTNLlrnph+zBCmFGNz1vb6
dJUEcgag1qn6R+rQeUFiqP7SBeJjoGc92qVMbN7rIdbCg92b/p6w23pl6lLutD7P1jJClPD7teD9
iZ0DQKndiZcEai+ct1+ZQV2pjKqRB70K5cqdYK85Ci/T74/y/sRyFH488RqoluFWvz2KORjBkJi1
PES8qZGbWYW9ScYSAkvf2VdZ2FWnYcagxCpRno1hWHywIPzy+PO2FEHgnCd99C3B14p0Ikjy4As7
vigaOq8lxqo4p8hxFGGR/TAAubFy7QHl4kcz6qNG0nxR+fp4ABwa/sSWHZMwhrT3tChykkOKbbyH
O83rtTp1iVxZD9ZY3CZRCOpmRBuCiTJbOuWU7srREB/cW7+41qg24OghA6a39aLtePUQEfoj7ELj
KmDjm7ZD3CCNbvN6+/tr/cujMPw1qHGwBr6glF4dpZ9Cvyxd7qi8bNS6TofhpNCTjyiCvzwK663P
W9ufbV5v76i0V25me1IenAYnX99HBe5kt/5g3X1xS74tduZazvBwOf5sBb49TBt0ZNd1enIYNenB
/83rc82uQC6EtU1kM8lwTGbNhT8K/z7vy+g8Vb66I3pPfyKbFERZEAxrK4O96w7dD1dvUS4PvYva
TZuy8YchNXMrBmsChdRU4zqNJcizAF5A0Bno3n5/ZX7xFPBlcITM32berr/9MuYQMjcL2uSgJsa6
rcuzTqYW8i7NQCE1mmKpBfk3Repm0Y0fyWOPer0vDwFOPKiGFI5cteOtW64wiZKxCpQlrew15w5p
n1YY+0rH9ygLg4GFNbi7vmz1TWn3NuH1wXg9BHq8CWUQ/V88C/Da5lEyHWhxfC4cOj9+r7Lk4Ke6
u691IoP7SGQfPAvzGX13+1AbvByHFttRrdz57lA13RQfJq+Xy0AOsFD9UO1jpab9lNvDB8f7xUme
CeycYmxLtJyPy2bG5hW3a1Uf/L77Urg2HJLItBe94Yz7abCcB6PpHjoB/K/L+2RvtDqoDJ3xm1Xl
cv372+1dV2YW5FCBUWZ6s8597jq+7lNHsUIdNmbNISTvtwTw1NQnbJTUOvTraMtdX99z4rKNEwp0
mEU0+3NK/YOb/ghtMRN+6ZdTB85mcTjt3tFdX2pcZ2m5zdwy8MAIlc095Wm473VUgL2Ox1dlOKJI
O842oy3Tb01rjbeBZn7PfKIvxuZ6tCv/g4aZOxdsr+4M3gU0rWjXvjADqTeOC7q89zKE4d2Dy9v+
LGyL5MGpa/TGAaZWkGCuB4SyrvBuLFAK2+ehl5YPTjmKBnr4BIxsTK30osza4GtkNDM2zU3tc8eN
rHrR9RjbAIylDvaGsDNulRhQOGtjlF82zsRklxJcfwCc3g6Lqemz25KULUaLlp1e1X1tfKbdhoAx
xi5za9aFNWBVLmH2VXlYfg3jNHoCxSduU5UnMCSmGiXtwDYNHWwxIQc07aC87not+5qpyjiMns/U
1W5zKETCChiXIOuNHk29mRAdR9I/zQcnO8c+Fj51ysp4K8HB+mZNY36bG5H1jKUI2EIilfnN6shw
XprOQP66H5afxaQDyCX+LUR9UugUsxP3ElxJK3oqfFdB+ekpzi27ncWGvl/danWOAFglhT+hF5xA
UeZRkXzRMxX83Br8P5hw/HcLryEb5tVS8G6EcfOo8sc3I4z57/89wjA+0UYjH9ycWzOo31+NMMxP
8IfRb1CpYYxiW/f3BMP6RO4efEu6fkxDkVf8a4JBng0FLKUAaZU8TzN48y+9x9XPR+5npNCvQ2te
tlKvnky236TIGAR0YcnBPXPsqMBKPlVZN1i3RVyW2hd8JP5lPITcZopaYC/Tjq7uFGSPWScL3Laq
tDcVviQsZsFUPBdxAGOqse1FbkajvvT0skqXnsG/gFNvyhlsrJc9wPoig5/j+uDB+l5Nizp1nCvB
LUlKgG7VchnK0XRXiTnmN8mkfa26GhhNZvb5N52CYZy5ouyAcExp12xnpmjewaHwMNNuLNatbkfP
yik8Fv+MOSHM7goUmmrS4iq2hNqUTd+Vy97shvaDdf9dacbrFBMebyE2MLjgj0qzigsbU2AYt6ke
B4Bp22qplOhWr26pP6/b69nxu1crRzEQ17DpnS0U1tGWIq3Spi2LmMUtE/U6i/JqM1h1u9FwQa6t
Tn2E3//FfcFXYcIxY5lZ/+bR/uu3WWuqjDhAe7x19AIhSJZ3XwbL06xNwsv1h6QXIZHCJf62DPWI
q2y4vVrUVoHvZchprBRNkJAUkYknlenN90DPfeJdQB8gsXF7fFThmIsbERO2szQLMd617mhjhrOY
g6/jAgFrNvZVvWYPj/GFQb3MV9NkABmVbT81y6hwCS3FyZhc1kYNCU1YxQgajdQEzccst3JEASwo
cMtrOfXDo+YAC1hqdWs92rFT/RBKJiRGCMTTC0EnU33wIn53weYGG4AYgspBMHIS356/HoN90w7O
cNuE2Y9gyk9DjXMzmf4OQ168ebk7/rP2/tc81/33erbtd96S8ZvFd/4HP9de4XyCMEkdhlWbnTjL
219LLyIT0ndfzYD5kz+XXmGhP7HhGeP7tdlAz1Lcv9LCjE+syMwPaE3xpKNR+ScL70/Y5b9WXhyq
rPmoQby5HYGf91jKzWjHn+UW1XrymlJu0zFBGNW7hXOIbfpLm6gN9HpZhp3lbBxRDXdml3qPfOJh
H3g5PKeOwojwi6gVcF2RhbQnuk5q0mktLf/BDlpQHE2jfLn0Yl/a2yyUPY6iqesuB9OtS6C9Ji5G
Fdbe1yZ1EH7Uvj4CpvLL4DzzfHrQVd9EMxo+1/IlLUXolFLvh7OmMaxg4aGUWYYuEorLvguSXdzp
/lnjpONFyOTzUdhJ+YNVf0bfRvrjNI20QmjryS+5n6UkRo9pDw8vjfSLGIfEl6bs3Ds/U328jaia
ciCWEYEUzhjCCQx64daLPlUTtNZQ1Y9gdoznKFMGeKopVvdmQ9dyoY+hRU3ZTAr0qtGVwYpIQGI1
DCTuD3bkTKcZwBZnr1Ggb2MjvTRFBdm17f3qxIxYEraqzrSLKrXRH/t5kjxHidRofwsxnlRO4eOO
6xrXIU1lrFPos1TgS9tsYPKKSuu6FY3uOl40QWZR/GlMvZDDWRY6/KwtqPyBpZznRRx24GFa86uo
M4PENietPiOCCGe7DrjKpJnYsOhSpPaiNBvvspIWMVdp6EXTslQ1eIxBQMxfa5qo7q3c9r8hNJCY
nyxJXVir3njs2ONWyzCi5l7JqG9OuqjynF2AD4+2ZZEooinMrMEoUYrSW7iqna6c2jRsCsixL3Ze
IpJ6EbpkQG60PjN3LOq9uXL0nqSy3Ji8O5X1sWIHnbjh0ofRTOJxY4wxSvQs1rbt4MNcFkJzy5Oy
LvDIpbZOnFCZ5SXGpByf9pJFtzB3TQnMdxA+zg2GeF63jvyogbgdV8DH/KQyb7we8HI2NBEvmclj
izxE3iI2M2tENMU9hsxhrKGb1t3dIKuJDDU3Adxp+K1yTqYoS9plorviMQ1HHZW767inpdcG1Xp0
vFxhVwtmBbdju2ptqwLCCGWyd+5OuSOXone9cWEiCcINmGoOSTpuPU27pCQtaiFiBoi73JvDU8Fl
Q2qLlAQ8PQpj+JoRU/el0ExChkTjpZyfWtQot/yx4/dpP270sfK/VVPDTypbvIPRWFTnk5UZ8CKN
RN81qiMYpk9yHlvLGebGixNB8/A1/P5yMOIvbjvhzsNi3LBhSHhb7yPCseylr7NCED9YVj8MtlLW
MqH/LVcGnt15K0ylsUgtLU/p6QT2vavyTC4tMZA5iha+5GQKUR3qLE5/pGxsvqq6KYkUqorge1MU
0Kp5AvsLuzOnZJUW9D6WbZ0TbkK7AzKT9Ku0xd5pRPceecr9srdKx1i6Q6SHSxr1bbuUsRFOcLsT
4DD1JBKYSQaB2dA9M1g0cr55lpmd1O4JiSCluRBNJKKlJTsYjYVgg4sUVZuuvGHsYZjakVIr3WuU
jhCsaOGMeloGDyiqXX3v1F6fbBtIwKTepEzfNvmUm/1m1EKWJofNpbUbfYkrmL0vy6EViioFSFNl
WJhFocgbKHqtAkWduN0mKIcUYFUnxUNuEyS99LwhPnhN7j/ngd4+kJUptBUpkHW3pXTHlEESZXPr
D6MTw6PupLNri8YkaH0EVLAJtMTt4fAaYcHKo1vJEx9naPexo+JhQ3CI+Dr4AlIoX7y9jlwZRmtV
aF2/q/J2srZhOhnNtagi7hBNG23nqh2QQe85jdpjxlxBbvq+JonAl2n5rMd9s+TwwSZRjlpRTn4W
ZTqwCJdtQtxA7iruTNXszBDKgB2AOqymmMvKoIDLZ/v47GwS/hxbbWOKvLMpz86T3sRyqIK9zaX3
oOB5+XhFCufaDwnUjo1+Yaj2QoZYe3iMVdFdilJ/qjm2bgPwsRLjRFbt1mojfHNBv4gcPkAn+5Xl
4RFkh4ueCgC8j3+3wN4W0yyvK/uBSJHnsc5uBuTNoi82nWE+GuFV15TnSo4QmMedVUf7uiF1K/TX
IzuFCaOoARZriMe1KqOHqvO0VWOX5c6t+ts2C0hQS+JhZzmwqbPsmqKapa20AUh451lkmcuUjEYd
krbbPpFZS5YEWfa9z9FSHe5dhSO7D7wT30ru7dGKNk2qM4RL0pUZQA3F6NdLcp8mmUKlHU/iqZAn
ora0E7RCt2hQ1cIW9QrsZ77r5c7MFU/qWO1liAk8yrwdiYMEDHfXtdHuO8c/8Y2CtSchr2D4NnU6
dJLeHff8+/ugCu/rRNSLIBM3qYxPOjc69aR1JrsRZpI3EQanj9uuHOiC6PzYAgx+lA5PtpZka9VF
tb/sbaNzFza9tQywZKZ4UKtmrQlzg9SLR3Q6TYgsSDPjtDcI3FIZPkRbXLbAf5YVKw5SzP1szyoW
nlc+IGlfqUR+zx0fm0+6axNzp4/eoajnCeIUARVUnjwg4lzqTnFZm/HaiOmCTJ46Zy2C7zaoeB0N
Sb6OJnqLUQYRimR6UJRzIZM2T3FuXlelouXFw7hsJx0ERrop8/K2M5MHltMlvalor9Hu7eDKUBnl
rAExbGRRMu/cUPrclG5+Wpbpo5lG9wNsDJJ6DePWNYlvEGYLO93zcdngYdO84bymmbZK/Ahrfz58
7rB7zkZMuc7bEm62hhLxFOnOkydw1eVuZ5z3hjEumuFBFOD0/MT5zuFWCQaBKK4Abzed7YO6DSjR
lHGeEJ5iRUG59Sg3VmahPU9YnzEErad0Ck7MoipuauFSmpgTO64Z83ElElBXmXWd6Nj8Ur8FeW86
cA30Tnxpq246m2S4kiUzzrRsFzIbP5ui36gEq3Rm4iHwuIZJJq5UVmyr6qIKu3DPdOUim4DEaM2+
SjOfMx9/m+LofALKOSGGsIbwQnPsfTM6V26TkJTFSxbx4Qqr4o1pwxiPehCnTriOhAtQHwrMDMcL
F0ihMTaUjbkSeWAuGql2TUsklybPxyokTh5QrKGuMyaztQtqkBU11P0rwpeXNo4HaRjEuAVy55fc
bH65DccVvEpSCr9GErJxVd9RZDzEAL396CkrvDORfo5H3BgVt3N+047WiRNw+YlvoQjUljF2Mwsm
uBVO/VUbHlIY6K5RbYIKTqH/rOXN2QhTq22C4JyW/qneJBstRXrnjQFAou+9YQHAFMa6jCTk1YhQ
Ad4xBTGNJvS9qt2RLrRO6IasuvlQEPO+BiTsCSQYxjYgvnzBmGwVSsffdL0kfJZ3tO9gmAhYmc3p
SZYj8DNpTyt2nO1irChG9Kl5zohOzZFbrpIJ8XKfCRzR6qK3awJ7qmwlU5aTOn5QPTJQvhpEi15i
R7bLR0preI3542DOW1NHH1HyOLiNv7oNF2gfTrr7bIFSNfqgjNgWNI23jjTdrGl/enpG/lhbjQCk
lfyKHRm2Y+KkXkI4Gkh5DAY63Pjc6XtACK2GIiHhXVAXbQwlsq/VsotjQVaZo8RTZSfq0RAKzC/T
nKBYO25A5khQKDUsA6y+lFpZFlcrnG/GznY6CKj+4PBGbGCCLUQR1KeFp8hRxPRmwV0p2++cW9nt
TSdw45VDcjro6sJzPiehUj9SUk7B/+pgChDiYnHXvbIPFwPh4gc9daPuTBsory6dIG6uXERpEYO9
TtwUZmh4qAB9ka6igVg9Qk+G4plHC9jOUKWVvlF4k1FjZiBsFoPHF1sVboNh3+DV8LnvzboG692M
l0Q3E2jCLBonzdCooSerbtA9bH0hLfpeJHxABVUsPdELR/Ba9My5sPRT0znJZazd91OuXVCYjOWp
HB25VvXoPhv0ux06wy39Fdy807f/tBma8UV1PgPj/n2f4Rqv+ts2A5LXv/oMGm74T9jhXV4g7OYR
xCKk+DOW3P80+2LQbiH9Q4E0N4b/bDR4xidkj5jjCHTVMUcLehD/ajQgfDHo/9JkwHWHoOcfdHjp
B7+evczGvFkizHhsnoLPQ6G3najAyiOdHMiJZVcXIYZqPXaWYZtU7f/m7Mx64za2LfyLCJDF+bVH
tSTbkjyokxfCTmzO88xff79SDu4x2X2bVwkSIIAB765i1a49rL3WeTCaIqGOEBVxc8hLoENPKn0K
68VznCi6I/1yx6dKGwodEA6NaSfd9XqcdndRypDhJkG3AFpvr1Kf49zNv9HXdyCOTWmDkUfGobnP
A8uzno3A9LwD8EolgNwky5zKILxX8qE+1DG0ZBBvREBq92Up2hcKFCqZjlDUJ4jm6r9ctVHg/Vbc
iFdv0HjtSJJJFfIQfWeaIjDhe0ZrnrVWlx3+iIbjTu0pnhOkMBNn9h7PcRyGNJF6oyGUyNoMolAr
tIP6EIVm/KLQsIOlP+qK5KCKTrNOKk2nxDhY9chWJYpb8jI2buWTx/52jK6Uda99G5ASEqHAh4Z2
av5tSiXrBHtmR4BP/aii+VVVdLSmwn1IY60Kd7fNLaAZ8izI9j7A3rd/wcPN7XkhjXxDaxiQjHAP
xkZ0PshthhWM/ocqUqKAqQnL4CHP8jH5a3Jr7UtX9PV57GuOwBjWwxqJ7rxLzy/C10qMDF16/sfS
F7+o9pUp8v2M2LuOVODGhpKLHVLTioD5W+8nqFX6AP2dxK2Jg8psgMM8tf21nyFkmf6/1TiDqScV
NUQGWKlcM1+wFFe2rKydlMSjcBBACMREegjI7FOcxVDbx0HTqwfDUzw0oyibxw+Db+k/VS0pd9qg
MI8Vx4WYvut+B5qKI+9AfUJNJiizTey0xYRj1j37xWj0Pvjce9Po/WV2Qw0psUrxyFyTJ8d1LNbC
RadQKeGeFCuXLQk1coIxbEw4dUJ4wv+caFeneyvQIam8fZ7mRW65aWBJ2TOQzTbAwLfj9hv4xcx0
j9PhUWEL7KGxkMBwEu2DkQ4IT2QM30FRZKZkU7etLi8NVrkyiKjAAiY5RhetidTpYV+zAsomjmSf
DmKm83Ur91CjcKt/upr/J3T8YoUQnIBP57rAOaJCWTC/MD6QtUTECWqqnpUMBVQIcNHdNWPWOfdw
L5rioWlBU7krfkFiBWankcEkuuQoVMBxYjBvPTdL583R09q3CHz8ydoOWh0/pV5E2J65Xv1NG6v6
0NDvojT+v6/a/8MdAfyh5Qhwi5I0EM8lR98k0n7MhWFiVp2mkhnmfvjQOk7RbkKGI/66bY1S+mKR
hg1KjRo9ZnnvFosENCW6abIjH53FuL2rqsI+eq2uHxUvcZ9qxk4gqNQnJEWGYeUIMWx5YZy2KnV+
jfarlNxYGPe8uBRhqXN+am8oMn8bu5RjX+qKbOd7Ql+ndkE987uPjjlBBxfEfoxEg9YpCQOccYFs
NfPgdWMhEJ3HlTU+2UPUZYw864i2qFmbiE/loFgE3Eksmgg6/HbKp+c+r4f86PGB0+d8ykgurF4b
qeNDKVuOL0WjWlCheJZiPU9eF06/9LAszP5Ora1Y0jr0tsr8etgp3U8AdZOPRETfkZdGoxPFH4w+
FMbHkNJP+Qyewxq2vvBzdFv6RPfth1iFGwLiFa13kB/rGadEGDM30v2A+ls1HvwpFFO7bbUsRPuG
lMfqTq7hpwZq2JHtJl+DKaGyHQz+pA1EtgFM9pE+DROCfCJMdn5nZogax4VvkcjbbaA4pyJJeqiW
fVUPPlJyySIUi/PUuOPv8N3pEChD7nXbGMvRjyQLGu9RyBIcjHeai+uoVUtx8o+BHTlReuLk2ihU
FYM5uLtm6qD4hSpLUdADam3hmfukFOmgP6HEAHjkV6ZbWV/dlUWaKOEu1xFXEQyNGWVgb1vdG4ng
/bFDWcoPU8X56SqpC31Y1cfUVy2zsMkJ8sAufigIsogt5N8w+YU64I9m72q9Uv8ksrGbHcP6QfTT
dZMku1d0j5iEgklUCtKIrLBg1fenAKJLTR3ATBtNhF650ddtvhWRkyWvhphIjSpLy/t70Vqpe9f7
fUrBwge6eQqyTlE+kp35vD4KNBn1Z0n/mz0RuxS/QHY47otfKT36F20BcvhMWcAPeNOpPiHtFA+j
+oGoMBSwAbqu/tANY50f9FaMVPJjKzTvnQbeYESZgJUMX6lBD3e+a3vxoWAcit+lxQlE+kUaISEa
2Fn1JVRTBORykDSkzYnit9b0w8kUMK/oZiYtYoaJkxvxsddqPWse61IEmnUsMhouVCL7OJiAVftw
gUxKA2cwbHLTQ285nX4c6jROTn3BuzIgGtOErePfO75i2uXejlwj+mLbetp+o6o/je22rCI1ONEH
VwKOrqOlwyEWelJAxaWqsORsGpPaM72h1lDv887vrHTTwdA3URsfEjNHgYlxTFvftH1jkXsbStpD
4DhCI6EPXaFsZbWb2v6gxKp4cqyRnSX9Kyfjh6h8DSk/qwyKveEBSdqlfhWDnI5NAlK1R8T6z0FE
CCmZ1KDaj4WgFfY4jY42frDSlrI19S0FSEIs+hIYoKd2w+OY21pwdHpb8z9opuOH3+wk9OP2Qxel
hVPvwX3mzbjlcBjDqQjVxnN+JBVVtq8kqjFc+xO4jGHkMe4bsNzO4LnB17ozwvDOMuqib+9TRmKt
Uxfbse4fnCFrKvGpGhOFqpOaNnb+nFPQrpVdUut4Cgo8mpH8MZK3Nq+tkjroqk0QgnxL7VZtH2w1
RYRTqfTG+6B4AYXooTeMv8YGcNbagzh312RQjPnibMlfwD8QJ8q35LdIw8vMIFYc+CrLkYYK/Yr6
VKd5uRtsIHTFYHcrD8SlPYm/B9ArSfIlwHBuL5LzZG03uofY64M78Bb1XW7DNu/oOOlpQjz9PW+h
XJ+QIbnkEePAMQ0zt6d4Vtc1veMiw4VWM6dxOAxBN9E68upHp3U05Cs9Z6dY+tqswSIneDMNUJJB
YYHzpCu9eAnbnLgiERMJWhvUwX2Mqxi24wAfiaoG5atqIWOcMFWHgkZVmei4pn16iMoIMn8rz7R3
SUQSUhJUgopywT2BHwfKON8IzdeVkI6N9yugl3sftZo4mXKG7fZ2zz8vVmz+bhNggEljlXb/woqn
tNBeDUn1K+bBLTZ9oag11FnElTDtOVV2cEsDwdbbRpepDoOyoBAYVucTyzxs8Y0tj2JRTjXoV8kt
6xC2y7L4WAk1Gg7k6D1gqzBGtQhayIn81Bubk+MxgHW+/Ssulw5rrw71hpTPYJpu8SsG0yo9Rw9k
4BPQDNWPxeBD/Y3mqaNXH0ryQz/dwLkAT+ttw/NwTwqRqzD2uTaeC4IJfTmgCCH9KARzOXd6F8Lk
6AWgNI+OaLWXDO8YHHPUcjcUSzspbwQV9t1t8/OsQR5zFbJ+/gEODq7D0ucHSxG+1TIOYR9GmJTu
El2U977og49eRqC08qWv2KKwA2xP1nEAiiz2OBHNpEekqQdibPcRmlsGMUEwPRVWNOzfuyyAhfI4
cZYlUaXMBX9zjEmrdgBmSwU8t28jKD8AAPFzhbawCt/3CheH/N3/TUveXAUPrAUuEVgNtS4xNzai
54ISiu8f66hyTlEV0w8wEEcURYuwn5Op1iaPFH3FJVyxykwyaQkIO02Qn8yt+k5N8KsbCvoiSfOc
C9GfLAvEvhhU8Rn+D7iWlA7s9+2NfcuSZ4uVQ7vQftLiYJqHsfC5WQckgw4vOvSw9hSrxzTqegJ7
8InJhsaERcfIV1AL1yZasfskKdJ8W4+q3W9ctYr8NWL7iyNFaQTcPr+J1iav0uJI+W3n+VSCUU2O
NKXfFi2QwG9dW0LnP5Zh894tf3NUJLwG5Mp86cVzG1WgrEVb035yqq46hHFa0urW+q0xxunOsdP6
79YKnf+wpPw/s23OF3SeJKB4Jd4icrOFWaMr8yEovfrYxwP0qrroX9Ss7pHDbVsF0RcNYdLbX3nu
k98sSsoKCiUk2zjDxYlWY03RW8K/o99re1Gl/qeMnvwxE03xyqE+CyPKXtLGHx59wrnn28aXHpHP
SNGL60RJDue0nEsfCkNNSstrjmNO0hknoN/jMK+/JAYqDX0GQKBXCiR5o3hY+b6LMQG5bsj7eGEJ
pSh3IVk8P9yenyl+0A3dsWv96Rg66Ia6Q+r+VU0d9CShATNy38RbeszhPuna/s4CN3WMAcjt7BA1
QtGCdmo9gVDh7T25OOccI5gt+JRM6+NqFuc8Lyweh6Yaj0o5MG9ttsVRqafvXQpp5W1LF7uPJeNt
pJviPYPXi/tthmXKONg0HpMQpt4hEypooRq2/shU/miUoH5EXs3aKLbfrAlYXVukJUlDDRRy4LFf
hFy54WeVMbnjkaoaMZ7ZgXjSE/+7y97+fXuVS/ok5lGk7IYKNx8jXXDHLr60oTBgSetNO7IDwGkT
NArVpkLTnYb7qUysepsLGlTCKf2Pgztqx6aOLHDclfq5mEbrMCXlq5GKYuuTqAF501IQFnHwE06m
Na8z/yJE24xLSRZO1Ay4/BSi54eySdMSQ060M0PGfu4TZTCmPxUlAX3Y+l78yS7s+iWl+5cDcaLR
/K4DgauHjMIwYU+QzymEG4udintn6BLbnA49/fpTphTZs1l232Mt6I5UEJJtHfTufaaEzeH2N5o/
cP8xbBPswm3AGNrFuC+YvtgCHoXorpb9nShxn+4Cu1KHbarbBcA+w+q+hbSLvt62Ow8FpV2ZUMkB
NRdQK32q+X5rIs59uxrVQxs64kjRXeyyfBDHJIAR3a375PQv7PGNudgkV1T95vaKUR8o9lBKNz2U
y22mxD4oEV2caop+BNqgrrjXa8uTigPwutD6Ikyam1P0AiCaU6qgZ3P3U4Zmi7kFfmbSrc8Lym6W
Z6zEDFctUq6FRpapdfzY3GLe6G6oEb0fekMFwumW4jhSNtzrXhdt0sHIVwZ95Yn8b4jyzwfku2kS
QIwbX5aJEwO+uKEQbKgBgM0PICpnGGrYddbo/AtT4FsgGuCtQvtycTnkoH5rCG86MNlBO3wcFUY+
8sHZx97gKe96BP5ZF94RwQjJ06WKhbFG6/3RcELtEPWD+VibgfNolRWSBVTrXm6fycstlPM1XD3i
Wh5Ce3Em096ypj4y1YNgfHHvBm68URno+hrX5RrD3uU1BwopGRoMZBovY43GBV7K9IR6iGHD3ZtG
i8S2H0FYhULSgQEWsE09okDvXx8ZtfxyfCKIwOZHsrWCXu2cRkWbO7RdoMlG/mUwej05ERelaw/b
0oNzGJk7ZOxbNoVwSIsrJ9w27oIuFIfQVtryk5bb5bgJs8ZhTm6oar3cJYHw0BQwoB//EvnFgJzo
7QVf2WX8OBVN1ivZqRYLhikbqr8OtSQxKTXtOSAkWQEPdkkhAHkrwNvGFCXvSozkgWVw+q3lpvN2
wXo532V7SlJh9hgtLRv6bcL3k89rh3q8DSBIH81d2o7Vu6+knANjOg0hKsnBJb3Rb6kfm9uiXInM
VRhZ505N+oM2glo1U6f+h/j0/4zLr+0pk0BkmC79Eqgp5paUOhxa8MIIaukE4yJL2hN5EzFiEk/H
TpHIKXQBVpqLV24mBAYOM/UOLKJk73OjIfiByJxqnddpDHaNBVa7Laf4rpYwzNtn5tJv88lUGgrM
fvBeLM9MqFPIVawReeo0FdsgVPSPvR32j96gBC+JANV3296VpXFCifug+gEbshwOT628U/oIeyIH
GKtNzfBkBOnfcTk0d7ctyU2avxDE+kR2DBIyXMzgymITy6KP43acDtA0NWe1zYDtqUkWrbzsl2ao
PFC1o5MG3SqzhHMzLrpugM1g5K/VwBjpmlBi2opc6K+3l3PpX6irgKghSKKIxNswt+MAfVdAtmoH
NYH1HvEL9zBRBv5bDQBqdx4URtS3ukMEbHflSbo8IhKqA0O5oOlMEWmRKDpGE6b+NGgH8hJtD9uh
cshK/ddYBMOHILHWaoXXzFGapEOJEJkDMf18oRmJg+bTEjr0ICh23PIi2feSikG4fnsqw9Gud7e3
dmlRltcNSOao6lCiIyKcW/SQi85ZYSNJFZEkcrWfrbDvBwtmXPrQ/cp2Lm8A1njXqYyBegEXtSTn
yLS0c3PVhWNO6dRTSVB4VNLcSzYpEMLsnWHZmzFCXUgTIavnhM6XZpKr5kGDsaIVwVEwxrOL07a8
nzofVdkit1Yu3byoIEvLLA7HLBFhlJmXTABOyBRi1xnNftAa85T5xfjcuoln7sYWcWzs1R+8qfJO
orbMM/9XvtO9SPvMt6EBTeVKvTirdUzs1EcK0jF+MmwpqEaHkQYveoDVtHJqLr4jGAwmUyX4A0AG
uIz51g5u5wGA0It9X1vjH12UFMFTUbZ1dG9Bf/F0+4heM4bcHC8eJTCu4uL260DWdC00iJOKLHrw
nBgO95wWaePWxfvXRb1R1iJMDqez/IQDxCFGyQjpftKCsgKJ63dg5b1c0rj2ZfbnuxcmNaYJmUDT
wIe4cC5xa3kgwbh7Pj31A2mS8y0u3WjXBAD4b5taPuVUVXgOQM9wLsi2l2hAOPrghPBssKde09xb
tQVGVhh7SfIHKYoebYtiWpNRehPC+f0VwiiVSwJfSmwcl6VvCR2dDnWS13u7cLMnxeSYMOhRNXdT
T4MXAhjtwRatdwACp3pbanXjPhyMsNwEk5I+g6qm25fkjCK+ey8s0JVU/RwUDXAMy8MbN8wt08xH
5jc7ZMPkJtvSgGPap011Z6VVeKjQQVnTKr74BPx18LURH+syb3tjP/stbmsiw9eBivRoSpojYD9Q
hUbFEBWgremkNhVVB61ZeaAvro60KXGGfAlSAXXp3f1BGYI47/fGmMS/Qr11DzUBwykv1Pq9h1ma
gqvZ5atT01mGHHoE9YU5hv2+N0xlk6Ry/KxLylM22vFKXCrDitm5whTJPZcU1hOckFz1bzsZTlOJ
/BZMdLWhGGh9V8VWVb3+vVdGWqFZiNoUOeLFhH+YTBC1mDbkA7XuHQcRM7AY2smBPICUFITaQ9WI
6fDOsymNyp4HdxSIkkQO/7403WxavSz8YS9Koe9ccyo3JbCd5wDGhY0W90wGtG32Xq8n/bjE1cl1
SonhudEQyh5Ni1qMMlC9U6FL+4gfGveaSMv3r492Dj6BS0CXdxngoKjTZK1DUbcXo/43FKqI8UVQ
RwHTD5svuaEOR48E9cftXb1yDd4AkRaRBzHkRQ8ygAxbr1CpCM3ul97mGvx2mUOZzRhXik/XLYGP
ZLSU4sgb3vS3o2mkGQVuU+fChap/N1kKrsWtmfChk77ixpZBMS6VRf3X1CK8sb1A8RA66feOExdI
k8QokHfMRGytWG8AhnnBk9L5kB9Ueb8S6SxgdIQ60raUnmWN0B4tw+IqckK7aKd+30BFLSeN+pPr
+8FTYg8D8OI07vJNFtbQ7FoWIw0W+sVPaucNn1TYfh5KoXwTSe3fdSG8sQx80Aonp0Wi/vZnv+In
6Lnz3vGQQ8Oy/OweWaRrUG7cM3vxS8uSkaEw21lxE/K1WDgjarikQYA4oE2xF6HQhJY29Ru+eN3Z
8X2BFz44lac/Ol2g77Vh1FZqDhdRJltPg8Ry3pIEGKfmlxVsFSLDzOfu65KpvLqhta23RnigBaDt
pNYyY30DwqI9yP+kGNbIvq68YpgnjSUik2wJC/MtmmetF4JoK60h+aCVWqcea4vBODuHegX5uaT9
1JiNaaxob1/dZjJMMBSyb7aEbkxa0g+dyomDEardkdo6DzVjQDsrTRgQip21rsCVIw5DpeDUcYuh
NlvSx3Y10MbJ0rp9wWwgMiG1Ff2k5Gl+YSxiaDZdUhkHhKGtv7uo73ZFFfrI7ahG+TMftRgJxKBA
YLbzkmbfqUOYbwBK5zvfGZzvtw/5pcfhMJAswtnC97hg/qrzLqUo3TFD1ZGYFlNcaHsyxhzlN+os
3kosfvkZZDxBE5GKEESXkr3o9/eJy6ZbBTi3vR4z5Qp+ZfqDQQ2cjNcErFbR3u1PCSpoVkKFzhUm
Lp/b04pkQiQQfgA6eaKCMwgejJ9JM03K1uEL5e83B2MHeT41aB3Mw+L5bSDoLls1avdMKsfHiQ7b
q+qDt/aEH0Xb2x/u0jvB6ENhgXyRBXLK5ksDRDc6KI6M+yBo65+iQxw5gbN4pXRyGYQTuvxuZrGD
tdFXvRVO455BU3NX201w1io1KkluhPhV6rWtfND0HIEn2grtKwhRfZeBwUUPq9aPqhFmn8uw9taY
Ei+OLXGOTt7DXlMWpzQ6Xz2zeGDaiBIOKFIFuxT0010eQK47knDub2/0xZmlvA8hD/kq5WlIShcu
y4dUFyLbyjzkYdc+gS0z9n4K/EsdS2SkxrgdVp7HKwYltRYtWEnJTj18vragj9smgIn24NRm9qjy
8b/pDrM9jhuYH4LWVoaVh+7iTSB+k8TMRN20NNjZuUESuKTJxkgcIJLMP4nQt15UPdZ/+QbTKJsU
fCjFOZU2yr3fump6V4fKWlJ1EY1I65Ag4jNd2chdHDNCPVdP4k4c/Cwo/8hoZn6ECrE9q3WTj9t4
iJgkb5l0rSJRrhzxy6PEXjIh+jZxx0VaJDl20LeGZ43iQGtFzjahnrSHX7A9+SmMpSuH6eL9Y53I
f0CET/mDttji3BY6DITGVIgD09fZDoEXeMnU9FcKXw1yZi2C0L32/rtC5wB/CwsRby6gzcXndTuF
jIG9Nc0+/hCPSt3vyqS2mX6bxBitkIZeOUzAQeGlf+ugXhTgB91VTKNv9ANJbLgzxDg8TKVT7HJN
Lz7rRV8dVD9OPnQMsMGAIPKft2/rhVvkoIBJZRSL3gZB2+Ly+NHkTW2RaIfJilMEG2zvNLmoUty2
soB5sY2EEBxWPiP9IoBtC6cAdayRwoAHz82geq/lkPWnOjS8c50mKKA2rackDIDVSbBPJnMotvko
uj+pPtvGyi+5sl6TeVA5i6LJ+tbih5hgE+qCHtlhiH3zWwnq7NQldbmSMl+6JAk4wjswwkKssHy3
rWpwmoy87JBU4S9DMGS0UV2+LMjx9NFzQMjf3t8rq+INJV2kHkm0urwmemz5HbkJet5q/1eASuTO
VJy1/o08CrPQmw9HSACFIc6PWHTh9mqFF2NqauNgjKYP+XtewAyX1XeuaOLj7fVc7B+FBiZzWQtQ
RynDM7+CTVaR2DGveAh7MNtwaAERsqBOeNLq/NmL4m53297F0rDHoYSqXecZoVm0sGeLsLGnhr7D
EHhfVfBxO+D/Wb0zqgoSrtvGLnwaxlAOcWCFlHNvy5abYqdGXkeRdhhFNn5m4r/+miYT8GR9Cu5J
zmjI59O0Ev5cMSpLyIYpBQXQlF040rRVKiYaWCEgz+Kx6Fz1wcpt84h7tfaIAI+QtDAa+66VUu4j
RZP3nmooAeMSG5JDbwjDlBaeExHUYpMW9vTsAfHj9Ax6lRwSO4aluoJVZE0wenGA3iyDMKKMRHfg
chxbhzLWGCY7OAeJ6n3vYrANsCV3+qETwZ/QSjXVyv4uTtA/BvFxODJZKlsGWPgv4cFcG5xzFAnF
Vnjgae/j2ixISOI6Clfys8X7L80Ro6P3B+2hTsdscRdLRy+gKUnCM5WWuH6s6RgX29r2GTeCBroe
P7ZtLOo7O4EhahMq8Vgcbn/aK+ulIU8YxFA1L9dSDkOfJubsvCo8t4EmdoUo+q1oTOfvUYNa9Lap
K98Sh80RksAKk5Rjfjm1ERY4iHsiBumzYYCf0tAKmFimAF1zkNjxtnezsVzxCIv78s8Gy+KgnJiW
Vda5UaslDc1qIzybZaftIPkN3J3na/YvN43Mh8pPkqOnTcW4cowWjvwfs+SXPBz8QyA9N2v7zMOg
d+a8MvBLQluoYVc800WL/RVs6tX1EZ2zQongWCKdR8uDLaYa3FfeMA/SJQg5XDioHBs2Pz+sk+c6
10EtKlXWJOf3f0/uJQkfzkhWF+ZrNAJRpuqYuK+IkOePVmEYB+Q5m4ceRO6u0WACvG3v2p7KuX9e
YrwRl2ZuD6dfJtHUOK9m52n9CX62cmfaRdKvIEUWcF8SdNnkICyXih+At5bprGk0dHUBw71mFOZP
sMEF22xS+tNojwoUPmH8RaRqGR595H6rpFf+Bi5QOTR+G6u+A0hcfckZgi1hM9PXJq2u+QuIBZmE
oFsJ6HuxB2U6tZCW1c6rb0HTfV8mRuTfCbvp2y+8ppayKRWjfSEi1sujoeWhf7r9Da7dYYBfuklL
hsBIX3xzu+sYCpk079WGPeoIady4G93CO4yDZW5LYtCVe3TteJPvEkTgOSTkdP7NqxSO77TGHv0X
44da6CIfN6jpQHkWFpMiKXictH8YmIQJn28v9dpxg92AJFu+PAAH5qaZdyWd0VLlFQFXWP50pWy7
PWN/9V//wg5vHDqbjHWTuy/s6Hae2oFwX/UJPrW4qGz4MeHxNVeuzzVPTySLAiM4QfKihZ080JBB
NBX3tamLZguLYfoA5qY+dG0efr29pOumaBowY0Pgpy22DtgM9CXSlK4gT9Ol6o/Yq/qvRc1b+i8s
kbqDJhPIlyzdu4C1ksw49F7TMGh2McTLm6ro1EfOsLfyVF9blInKEMQXfCq4FObfqYzNbkotrp4W
MnQ+pnU6gu4vMnj+CvedXbQ3F0QUAnwHyADwiOUOJlAztcJXXq3AL8JdqPYT1JVFN6EcZyT5yZ1M
dYI8b8q/3t5QeaF+Sw7+Yxh/zuQokfQSAaknqVeYTeifw8quvnM/is+Jrf4AC4JeeRR4xxCFKDhV
w6J8bIBIrIQjV+47o2fA4WQrD9jz4r4zIjQWDVRq5yZ1s88KQKlxO3Yu3NRml/xplW74uXLjRltx
M1fcGnnzG/CTFBY8yvzb0rbLRt+Jg3NiO9kf8p3eOn0NZ4GlxMYLUcPaMMtVgxxZ6cKZGVqe2wam
bbTlIuJaf8q/lVPgPQ21/xn2x1jjIUnWZIYunZlJP5ZtlZPBknt9vsASjoYq71TndYRT4IVBZd4r
gjD9++3Tc/H5gNDw5WTlX6rJ2HLZv/Xx9EhNM8UMinNtVclnN9McSv6DDbeKPerNg5rrTEXXqbmG
N1uzK//8N7sMSZBu+SI/J77Jo+DZ5rPT9/kxVQAORHaotpt+9N77FsrFAuClqYM7APA5N8rseOcG
EKmfO77mbgonA2nsgjDWCsSLW7T5e30d9qiiUUmj7it9+Nye1qs1VQO/OFtmYHZ3FJd0ddM0VqF8
Cr0wXFP/uranPH40uOnu8fIuQlhIoHJh93F5NnOnlLzIOZwQY3ZHSbg65oVhbQ23sVce3UujXH/q
LPhnhjuoic7XOA55kRrmkJ8dM4xOg3Af4H+vg43VozkCCbiCVkFfrVR5Ljw74C/qFDypEpxFX2hu
tPfyKkiFnZ+R/VHtXWBqzYskGB93ZbOaBV01xjwznxLEGeCBubG4MKFXrZPiXBLvfGvzvHhmUsfe
To2irhW4L269XNhvthbRGrXGCsBAVpyT0TKHfRP7xhvJRfzOUQ7GTTEkK2UEamzgMosU0FRW5tAX
Z7sonGcK+dmBLiCqRrYv7qPBaVdC9GvHRAPRyow4yQD0TfNNHHgNKl/3snNjq+6p4XCcEEeDf6NI
yOrsvFaeGfPc33ZuF7E3i/zd6OKYwAqSQZ8Z5ee0yqdHTobSbu0QMvG9M1bZt7ZM/B8BNM0biFa8
Fcd67dS8tSl4FSXORcwXjGilM9iQW59bNHAmOFydbjd0CmynsaEPr7cXeu3YMJbAGBBZFsXexUI9
J6HFFzX52VTK8jkelNHelXmW+bvbdq5uKLA6S2Wwj3GZxWUXim4rU91m52mMcmSxXQQp3eknqLYf
A/wR47bNzUAKB2Vrs1Xyb55FOfJT/q9luhLz7SynTvheW2XnivP6rXCgnbGmlLGW1i/ukrZzv0x6
AScppcrEQ7mjVb7cXrrcwosfABaEPIrTC8x2/gMMSPSLItTzs9GbD0IUxkdRwVkikHfmwRRrkMkr
9wUIHcAvfCqItmWZqXBx2tz97OzliEQVwIemTetUYoPziL/YauU8wiJhH969SGbXyACwTdNnWTaM
naLJ3NbJzj2k9A+hmntHLVCze2+oBFIMgwVp1m2LV06unAqEowIdEWAP8s9/iwPA71e1jBzPWdHE
+yGoRHlXNXWyNnt55TrO7Cz8T2722YAaQXYe2wo+JhVhCmaDgcmAGqb4cXtRVw4ryTbfTbJgkHcv
Eo82DQkIwjw9S8EYbdu1LpzlLWSPXj745zKOFCkHRsyHNFhc1c5LRHPGPd7+EVcOLD+C3gTRB6/z
EglbtaUWUvzlW2beSGmJURYfRp07ApLpODVJ9sdte1d3mOhK6i9bzH3IE/3bl2w1pax7xHrPRSzK
vdLg5SRNs7ibJjdbowC8ujhUXcGC/CNONDcmzLLxTM/PcURhu0UKbXpRu1I9VXWgfYQg3X8f6FM+
l/Rf4KyjRcENWSKYNdsf4h7tgjOsu9XjgCRJvSnaPsh2Sji4+so1vHb5jbeGncNVJLuZr84qhF0l
dZifuR0DFOupA1WRrT5rTts+8ahPew84w6/3fz+DAXfGMlgo7ay5Ud9Ss9gKRm6IoTkf3EJDSYPJ
wT8zO+1Pt01d+3oSdQ4HDuywOJq5KS1H16Ifg/TcNFE2PKZ6FCr3+dBCHkWMPHh/oqwpecVvW726
q8D5mMugGMl/c6tmXlGuLr30HBWq+oV5F0c/NuoQ/9BK4XwpvfhDjtTT2qznlSeT3g+TehQhqK0s
y712Y0xppdfpWfXq8KuLTu6maZkC3zk9hGFbmJ/QHQhGID53gYK8xkoN6eqiJaCI1iNSPEsAI72e
3NMUNT0nCcQenueBXkIAx9koTaXt22BCoSXp0G25vdfXvjCQHzYZR4DvWbh1sCJNUAQBzqCv0pOn
O9OWN7JAWERAsQSC/l8sE5A7voAGEK3LhfNxk0LPgsLPzgwhJH8osVbu4IyLnxAU7E5mAzINJjK/
WEEQXPu2nGGmBskmAYMvYjxHUT29dazkPAgP6ZUxU3aEQf6rptbwW/Wtsm91o/krboL48+39vfZZ
JQyEEwWwFOze/CxnU2UlXm0k57Jr7A/o7DQQV0mJiqIoxh1EHzDRmUX1Pkim9IJ4FwYkpVWDIu/c
aoXUHRVcn/US7N0xj9u/9L7v7zJwOd0urAurh3e/5VkLXM98CarO/nF73VfCBc4wAQPFLqYLlrDq
Ke401Sv5BZmYnOg+7NLgE/0TZzjctnPlMcOOzFPoWgAZX4SbIoL6Ef2C+Fz6tlOhMzq27QnVlBjx
tgp6trt/Ye6Nr0oOV9GfmW8sNRhBOd6KzijwcZLyvAnEI/P73oSAVZ4gbLDiC6+cXM6tJMj6x6D8
898e66kHzjtGVnyGeMbY1QjSDJuWQdfXoiIJrLo6v8uGMPsRl/30dHutV1yDhFba9NjIImiKz03b
VS7i2C7js+43IGustnXiQ4a817fS7d2/4yg1Vw7NlcuCRRhhQDzSyly64N6xhsaojfhclVXwCaJO
sC0IvCTfQyoTvzKlczdJbnXByh5fiQJnZhd73HZlpmjQrJ1dv/qeQ432gNoP3JhMx5bfYRV/AMT8
yWzq9h7K8nxtSO7qNlOOhoQddC+B0nyb62wUnmj4wlNX+OfBTh/K1B+/N6oxHo3G7t9d6sIRUnwC
tAAYhsHfuTkx9rES9XFyttrmR10xZOTpvnZWOg21ytsH6OrZlTMHTBmhFLlMUrS29TL3fzg7j+a2
kXUN/yJUIYctSJASqWRbHkveoOQw3WjkHH79faCpumVSKrF8NmejM252o8MX3qDL7Amz50OM+OnB
auIJezekOvdJl6DcnkuMaio0j/6XWf4x9NknDWo/Tca2zkCWKmyuvHrVVNBs51tHGHhhrPd2Le8k
SHBgHNx4Z0+og+qtaaa2eirzfmg3ajG74WDW2dDuGs0LtpiN13E41IazXH28wO9dfhS6QPtD0kFa
/2zrFL0Iukzz8DA2vPk4OWAo/WZ2ftp921+IE94dihiQ8HolLpy3uGLUEnpDaurJKbTm2sd9+Hoo
C+9T1k5/qYTx+nhRpqSGABqXltp6YP648jRMjtNZyfQJ9ym191dnsSntURP2eEj+hwVEfMrAuHsl
VZ0toAecHpl6zl6z1MMQDumM2L60+2EnM6+8JPb83nkAWfT/o51tlG5GTMxXKOOasgKQ31doR9wa
WApukgwrlNqbcihVrentK6ctLoRA5/jC/5Z1xaWC2oTI7Z4t6xLEWCwNjJ73BIQhINWs3baI2OGM
tHIrsCydzBvKcM6XPGldfbOgrnbIUg3Xk79fdQiAXHnwBMhhzqITs+5nA93O/CnHE2w3yNQ70phv
ItdJL2pdvrdvAZHZgCoBIoNdO91MbtpVXm1oGU+KUGGSrwZjVYLa71R3tJ4/nth7a7wCOVeBWOB/
NDBOR8sATmpzUaon+qYd3hMWBLlo1pc+gp3R23voEv24aY3FnQ9GZ5R3GOlp1RbUV/3p45/yzqVE
fsjdC+saKddz3rAIlJzarFVPSZl5N0UyWsHG00bc1H7Gebp+8xx11Y/HfOclo/mNLA/SqSuW7Wyt
6YS5y1wB8KrHqfvhtEZj7LwmT7znUTV1gP2nX1xSsHh3TJImstRVqfVcRbQzS93Ulyl58nHTOMTL
VGLSG4zTFaa4+h1kae0vSfzrOXpNTR2GA5t4fuk6WazLyY3VkzZrXjiYSIu3msoeHKKkjasEZqIf
L+s7oTTpKB+SEAEhifN6jTV2pe5hbPqkDATR+s7EeiJFSO0SK+G9LQMJmQSYpJsH7WzztoZwJ3yF
WMpBSz+Zqq3q67y0R3EcaXGKfV3h/RPG0+BdUsB7MzInhtbUil+jTASq4fTYJAloCdMQ6qlAd4i8
l7o5YvbCqrJN5uM1uHHMOWs2TlB4vz5e27cjs2941kjRVrWJ86xbjLOumV3QPwmD9vjGM1SKv5rm
QvFGinyyNkaxdLt5MC5dFW/uJTbsSgMElMJjSnXldMqq8P2knPLxySu75rYsB4gQHUYoSNKP3z+e
49uh1uqbzcu9SroF5wEm7hdN3AbSe0rtdv6W9/b0ORGx3ATD7F3Yqu8ORUuYGweAAwWc01nVzehM
g6G8p57W5xiVGngA7OOc6YhdeLr9eF5vjv46LapgRM3gbsBNnQ5WKXiti0IX3PcxxhKtWP61R3f+
JvHl+brus0vx7NvNQioLyRSiI1Up1IBOB1wqK8N7MC2eR+nkkd20jQyXPMiPWVAt30drnK4LlQb/
wzTJ44GloePmvsEXxHHnFlPQ5M910LjbotA1PfQsE+Qj/mpXVas6438aEX2LFSGzmjadzrPiJCqa
4dlzXi0jbmS9f4vQuriVsyoQ4/fHC+O9iYv4kMTNK9qb8w/A/HS82XJxNp38/Hly+zia+0SLOt2Z
vtJt6XeNFLIOc/g6qy90HFx4s2z+7T+6RTwYZPHYo4NH5l5/k3LmhZImLjXqS2XgOVQsm66/+nib
vj76fw7BQpprj4FnEbVrgp7T6dXOrPVuaxkvqxfErmyq7plS33dzXvTjRJL7XKF0v0v9tPtKGaC9
UX37CThU9/jx73gVxzr9HcD9AF6TywNw5L49/R1F2YEU0Zf6u2NmrlYhlYU10FFYsu+O2P6WoDvK
xbWTyKGVNO+CVAmrDb24VeM9LlSLfSV6v+x/dh0qAxDkAv+f1R7vh4dVoJ2uYJRpuNaSEiAD2NZg
uIPm1/4Gq+ug2d/pbYiz3nCHxFWf/LwwtfVeOZ0aDCjK/ojcrFfd+b3Tud2IHIGRfJ/QzlR3IB26
72pOnCkk7AVbP3u6iNJO+c5VYtW2tXKF9cyKiqTIluOsV4bx4CWazMIFzwK5nQsl5o2Z44261+Yy
je8MINXltUJ03rm2Jk/F11WOBeSnNOWPnjtYzgXkxNntxlsPcIID78M9Qo/lHCm7AOiLPa+eX4Aa
l5/NPkj6MDBSb9OhvISD93ChZGi98htOFhGeBcAJoH4USAkez+/TZCy0zCq1706WVA5qtzOJWAgw
vsa+Op88EdWDHYiNByzGuG16v90GLk4mkROXKAav1Zp8h+K0/12XUjO2OEzjmAv8a/A3deJWcocB
e4OKcZvqaTiWi7h3eqgYN47fWXhkQNwv9tKvjeJba8exODZxZS/1/TJ1Vd3ddvmc722LHsvnRQWY
06Zlnzu0sJVW5WGDMf2wpxvTHHQUz9uwyXBOfFgMMd4WbmPiLa716ofbSsygSrtZHu3C8/Rtqw2c
yczD/FvN8zRcdbmWxvtSDVixTZkob8osq5Xa9VUw9YfJXxoqcKM1x+4dROfsZ0pZbAjxfEE9ybO0
InmZ7Tnxwxa3ErXJ8hQTo8nINFvt3GyMky/wQLLnYGbJjgWNcm9TY02lbqu6Ks2eYoFNaz7snNrR
jhYCOd89wiMZWXWQ3dfN0nfhHMfK3Tu5UCJqcf21ryckKqttZ4KbjJahGasIA+SsC7tsCj4XWWtC
LR2dNkDlXk/jcHa6OdhMorWabVpZc7fD0LlPrpHG0Q9KqkX73PKYxVdosCb4FSfLJB+Deqz8qDBc
6W9X3mR7U+j66iAbYxQzRMJI8VsFizt5x8EuDY/mQRsXm7qOlR0uM0pCFmVS9+jNZlA/kj3Z/Z1T
OugEmsaS4jdjW8WXSnJmb5qime50p+lXt3aJ71leL424rgcTs52iaJDds+EH53utDzx1q6dm6t6h
1oEot42N5gKb1FdITPoSFHu+FOXVYE/aMelpyG0GXY3Fd1FJ0W8mnvkfvtt686Z2y+qB63NdNXRx
psguTTkfra7JsjuvHJdfYkGz9TruSq9KQ1WiMJTCNmxizwyrIRkxy4BoM++FjKf8bhl1zchCK+Vy
rbZaLqW4tQlM4kdD+fgm17UIMCjTG624jvOymcqN1ddF/ogtqCZ201BP8sUY3Lq4b3Uv68pt22Wx
GY0oXfdV6OWJrv6JNdlLM8TexivNTT4mufNFB3roHvMSiNW1V5cC16eB7GHD0eu7R93XzEKgSGlZ
ldiMieah7527dnwY0f6sODXYvDRi4w6on3VhVvtJ8K2JzVRuTXeOqay3Nc3OWQr9qxSN/nmhOSjC
hntBXaOupBu4genm79gPmqNtCGlt8Wlc7VSHRrceF6nN4wusTeRASM169XWsBufO1ixZ3zg9b1PI
DWXSBPeF3hxQYwswjnLMDkGFwAWcM+JGrX/G3F397oG6Oneo7Kinmcqeu/qM5sumVMrZL4YvjVBv
PPeHuxTWt1o1ymB7S6PZuvOCzXtcWXghBJrXtmEJiVJsTEjZihpMW7Yh/725y+y8mgAcrc7j7bxg
tW3IOd+0qZY/tAAXfZSjSn+6wkkXbdGhFciJOl5R5oc6nep2p8tOXi9WZhnbputmLQzmbu4QP9NU
r0cEVRhri3H07wdt0TDqRfrJ2NqxgwOFZSvTTiPpZJq7axa9Tq8HmEstWIQsC5xnaKr5z3iwOddZ
n8FWd5tgsO/9pOr6Q9aYsX1ToQ4xYI+iL7Z7SJpYfnNww2y3GZYxcuc0pl1svFo4j4tpqHGrLbM3
+KEzOkMpwtonj8YUKi3vhZ3G3VMWgFza0CYyVShqfZ1dWQ24lsegmHdEAeYSVT1X1KdyMIcrfSxM
krYGLskmn2S+HNFwjvv7pcWlqMziVH9qaB79y/Nmi6+imOfdZLSF/rPzXIHfYrsA9XKkyNq9Uy3F
gx6kuL6UbqOcyJrsvoIX6NrDpnJre9ppNDdBcKeFi9NxCvLxKqNLIrdFbHvfCjAe83Hs/CHb+jD5
+uu+C+YHgAgoYIxL1xU3TQrmK0LvfXKvC2NkPxs5htUhfcSy+YzcQFLtwTINbhTrBZj0tvI042YY
YGYa23Z0hPFjzvssudO1evGK0MH6wrwRayEVNIBgPQPejH4Tk81U33o1VmWyR4DB1rwtMnXY9H4c
DZ21M2j8wQBDTx+RBV5yGMuncR7N87gP5nR5UcJph6tSdNljXRuiv4+xSWxDn2cEk3SmOO3KrrMq
DH57/y8p4uuvoMK3sohRNYPfe5bTWx3+pbp0jZcYM+sk5NJ/MrogLaCYZL8/nvCbUImhyN2pgK/S
ovTwTycMeUFJ0VXmC7di8dTOnTh6eJl/79CNRzHd8FK5+3jEs4yFycEgNoEErwYkKwX3dMRUySEl
sJU/ggznNaT5q/HOGHLjptOwphVVrUKvrCxe/s6oLnzesxx77etSXaRY8ZoTwhc/HbvA18ueG039
6LpqwrdrdpPnnJLUFvmb7FLOcJ4eUSlmTdeeHEAhGzOO08HaRvgO/Sn1ImSnfVZworpb3o6y3Brw
GXwEBijk7gtncIL7HIpuHdV6Vw9RIxaCstRSMAvglNXXMaD8Rxs08ECZtwuGf7Gzwpxt2xhZn/wz
alLXd/BMcv06CZr2V124bsa96eflcQHkOFwR6xXWBazrm42DpQgi4qRmHEaS3bM9OqjJbSs1Oy8L
0TLiinpjiIfUlM1x1IaGTVv3ZRN9vHXefD7GxNWSlioWRCvO9nRFm77wZ5OC78v6avUh/IgxOfQa
pZOwRFK1v7RbzlMjFofSyFr3hwXL1jmboxiXIkc3Tn+ZFPT6XVUZRf+AeO24HB0SmXGV5llg9fD1
nG1hZv530BmDiQ27D1tq1rJkykIFozP7ImuLXH0Pk3Rp7syq6I2rbBZu8HlBL7hKsPIl4ivCyrJk
9TuZKxzTQ32AnTCFZR/rydeKl0xEcYpK713gr571JtDFNDJ703jWpTMaoWvXNdjJii4aSU6l2kOZ
y0U+2k3lNA+iMMu+CBdr6sstKG9dbDS30TR/01hjrK4hpKOMhGWuiTE9pE0t8jDCUwNGZoPh7Uz6
9AsG7Hbrtbgh6oTGKsoHZ5hKrH67giZarKqh/WwvPGHfgljkxQ9PNg4WYx/vgvOdRxeIDhfpnY6y
BLWrsysr6SuVIIMzP9MvEFGyFBo+VIl/5y3Wj3LMtAt9rvMnwYX9RoIMl4tCKsz2s2PcNXIyRtnp
z3hd+8nOnVOxm7XUfNCxMhJ73V+GrelnlkJhwqpx5HLL9JKsxJspr0n/ekVTAqHddi5wPwpdE1lQ
mM+o+Fobz0/Tx2IsZUgF3ybkgMoWfrzGbwovzBr87yt6AmjTG01YdKd6B3s489mziSqSziefkGhp
jmUch9roLntMR41NkXT/aImmjkZvi41fo/Tx8Q95Z+asPIceUQgKTecSfHiDoi1QZ9Zz3CXJtQ7z
KrKHZkZCUerHHtnaSxWnN2ceLD01Hh4o7FZA7J7trmb2+tEZXfsZu/X2l4eN9F1A3uMeodN4epj0
yse1tEuXbF+SqJDiNloT9eZQLdt4BJ+2A2sRXyhonFVPaZbwo7AcgMfwKtW3Xox/tHWFRtcfqpv9
DAxIot1eOJGPI6UeLkiQfkd8avF2C1IS+rePV/+8Kfc6MB1M6Da8mquJ1unAOLuDb+NmfJbSj/8B
Y9Lk28Zuq6ta4pMRyVLOyzaNlXxOg7L5RvdURRBvdeMvX5t1ASD+rVp1VKapCZ7+DjtISuXgI/Hc
t4P/oBrT2+CL6XYEgTV+noZfpv3+7+YObgjYEAIIyABStwaifjpmp1WBtxQIaRikdQ+GqTUbOyHt
B4nMfS01PSrzhSzHsMtdr5fOoSn8S0JMZy/e628gXAJlthKBMDA7/Q16MfLt3QrlkFw6xAfDgJPG
knEW40vdwLNw5XUotv0KB1tFCc4BRFWvUYfBEXVnxkF6O06zOC4Ko+CPV/VsJ/83isf9DXeZ83Le
AdSmoKBowDVRl9LeySRWmxSnsp2mJ/ZRuLl9BCx6yU7ivVV8lUSniEyL9Vzm0O29ZQVAGLuJLw3O
rcgOuKAkuK7hFfvx/M7uq9f5+TAMEfohfEd66fSD+XGuBy0K1yihKX1ba5a2MTzVQguvkxtNmM6F
8d5bzxXuRfX2VfD17IBaPMqkRtQOmjI1782uJBQrjDga0ynYWEDxw95N1YVL+d31RBYEFBTnAuDt
6SRzc3ZVjQXjbvR18v4ubUJpakGk45F8Yah31hMxTkI+7Nt574OzQ4gt3kT9Q6KWlVFMhkiFYBYJ
kR08o2Vgb4XjXaLdvbOijMhwGBWunfizEWFuL2MdowkG6nPaikYtGOiBK+Epam7MWX6f4ZheeHXe
WVC2JWNBrkMB6fyYS69e3J6vjEAQHFt3oOA5ej78QpW3+4836Ppt/qhUrxuUeRGxo6RK+HRuAwLJ
xjbTINZ31lQ3u5R8ZFtMotzSMG5Wh+hl1/pLFcXx+Ndy7OvIa9bAUQTecR7EwO2di6SHzpQmMa/I
rHcUbkrk+wL/kvDye7sGrM6KJwEMiXHO6QaF3dO5VoohkKoErjn1tGxUP+T3UEXq0NS6S1HDe9+P
vhCdKpCIPJVnByLF/0/0MxeMWDeOO2PQQcE2v5L2/Ovjz/fuSLT8IDLzMNHbOJ2Z0urU09OCScFi
MH+NVE/cTwYpoBHOpliePh7t7TrS4Of54QFaPUHOZZ2WpTGtFDbxrgL0QLEoSKMEQcJ9OyfZQc8Q
u/94vLezMzh39JdBh0DzP9en6XCqWKiy2rte6s6VneGdIU26bq4fy88fD3Ue2nAQ1rEosbAXEVU6
J4f2rlvAGe8BrU1e5XQbd/SyrA1F4jX1fphaJXZOhz/6HR2QNM032AoWNI4bq0RMHunW+JKIyduL
x1j1Fkk0KRq85R2iotDVpZaiOCzi2KlDXsRU/JhcuBVb2LkipzPhYRHmDUlqXH+8Gu98aBQXkdAH
QLLa5q1//yPARGCiMqZ4cHYixSiTJ8Q3DwXd3R0+8zVdq+kSbvjtNfR6w656LStm5vzEZMkyEoIU
wa5vy3TXz0PyFPsDBf1O6pGqtfY2t8g0xngoL8TSbzVUV7QwDIqV7cTuPvefkV5nUbSboFXKSo9D
R/DxhxqLKZX31csyWCviAvPzxCncG33C0o76S7kvl2l8tL16ivJgMS/sxrfrj3gqurgooXBtQb86
Xf9hkaWVuCVhkV3Ko2O2fZTC3j3KslzuKsf/9LefGwgGAp/QVvgfCnKnw4Gu4ZnrUZzWgGd/qc0s
NTfKH9KKwu2wROj3BNmFd+ft0QamRDrF0eaLA5U6HZKP6VcGduA7+jpFG+ZtuZRhSxtgNxiBuGRp
Yqyv9OkzF1CcAkaDghhX8nmlb6EVggk2L2rbJs3WhnAVum1vfp66pdi67dBtnYWGcJJn+Q9uz6cg
bj3q7TSvnNItL8x9DfrOfww3ms61jXwT5lunc89TvH96ozER8867fUYRPd3gLizLCwWrt7toBUqQ
IbHAq3zr2eOgt+YwZBLt1KSY5WOue8nRzYycltaghU7m//h4F70zLZDpAENXcWWqfGeXRpu6hZA2
3mXpxBpLJCHvfFnqDx+P8s7GYTY8CatWI47VZ3u18jtBH0M36TQr+7GbZJaHQTqOx76oezP8eLC3
dzBQdF5VTiKYFhbz9EvNdTojrxijPttK+SK1wHkB+SKWa8SGtTbinZi0fdLY6V9WpnmNuJM4G7Au
mSmv7unAneF1a7S2pkRLf3Rg5iSh1vY17TNN//rxJN/ZJowFLJlwbI10z7ajbyBAOdmopTp0IA+S
H7ZVVmWHFAJkJKn4/13y/t/cVnsBPiOH//xVbykb+L3n8tKmS3yVKT870MkWIOFTewup4i+rZf+N
R95OBMhrimLa6VoS0jZu0wFHt3LlRoGJRxswFG+TrokY4IPu0ovy5rLhveZwE7igt/JWDowurbT8
2rd3dIe8ZlcVnfcFrkSN3UfctJHut54RKq+hVqdVbS+3XgagYJnxGdALo9mA67l05bw5NfwkGjsr
lhq1Jnhsp2uw4GvWOFrl7ArSvyO/eo6KCQOQzJv/sh7LNbu6mpMp4bCOLMP52yVVsySQbe0dsv7V
naj6aS9BPUQdKNhoMHznwnZ6c+0wHkp7vFp4qzDq2VFxkjhGx8uydx3iBBq6PZgogJIwOvfCZfBm
DbkFyJHopkJwAAp+9igjCklkOKTmnqOpdt1kq/0cNGbETf7t4xP5Zkr0+bh3+FAUXR2u7tOvNfla
6wocBfcWrqlf2DTOAQ9MeaGS/XYU/mkkEdcLhq7NubBFsngmGmitszdKzcqjJFWmKQAlo+rl//XS
cS2Sha/IPRCt5wLitO7tbio7fx/jnfsT9XL3Ki7magvS5SLG+811BvoRHyZA3tAhcH8+S/Yyz2ic
0qr9fZLaiJPrTbeNXc26iZF2ynQtvkAGebuK5LBAAWGJoqMJI+X0Ww1pn6ZuU/l7252nCFXd5RjX
tnb18Y541SD+M2ag1rq6ZoIpo5yA3fLZAR5cD6O5EvDKqI2GG1pGkxXNdTuWvbsNVGUKKDc9hka3
nBCW1MQ2NN6jwi+tA9aXbhbSMDYD3pDWy8KxAdK0yVIU5EIxtXOzMzB6/F73Tv4bRnHzZawW/x6L
eevBiVFyIx7O5q8YtPXHOHXNL+PUd3oo6L8ZG7q6ZhKONMh/KlpX/QZTef128vXpRY4mLdwa3eFj
p6jlbT1zBpOeN2awHKhhcf+ldtWZId2i2Apdr9E/iRWXsglMDMLv9HLohpu48qwJqEPq/gqsFhd7
U9ryMUbS8iU3F3CGg0dx5EYAdKtDLp+6u4qdTtyV7TB2uz73tGHnOnWybOla5uWODkZehyLVlRe5
oymMB7+p2l9jX+bFHv8AP4qX2DCAzk/L+MsS+HVvxcRpjEbbSkaUFxonze1Nk8k029LGnfLq0Bej
TxDndk0X2mmPuNbecFRvWUCnRBMXWzNI+/y+aDMBvroRTvzbsqdeRQQeDaQlPbHya5rQi7/xZV6D
kU/AX9Usod1TPSAcTepdbo3Iz4S6jzS2tgtaqabrsuim6Xde1U5N+c0CPmY0/Tx/oz1hpUvogR4K
9iDzMCa+sCPZ1ycbkvrGijOGYwAanhrn6b5HNHsxKjnQcROq3KvK7rY5xiRZKIW97HqUr0NRLgme
6wX6o50fXxj//JivDTDg6oCOdUxEKK2ejj8sbTljba+i2J3KQ+e1L/GAoJPra/XOM8tLkN9X/Yk/
50vyz83Fowb1HGGhcxaQY8YS0zBPHYSVIyU6Bmbe7BY0YpyoLOAybheZo8MKkMh0rumJ+l3U9qWJ
6KfeB3tvQohu79kqWXb08PU4qutG94Hj2fMcClB26feylZ4Mcdyb9NuyB134BcoM3rxWQWh7N09C
P4ydZYHgRuqt5ijb+aecMHz41gnPKCOzHs1u63opZQvHSicvbFq30zdOPhrxfT6UZbsdhFkAGPUE
kRBtjKJ5bqFTebsk1SSK/zg9P1bm2KX3KWaJN4ZW1WW4Pro/9CEZ7KgBvlncIU9sWPux06VxZSoz
/dewVeoUoV6TYoXcGip4GD2z+tyqQTzzpXJ3YwzLcquMNhluPciV0TjWXfJlbPNUP/Jbp+RH6oAp
+kcoTSBbtcz4k8QWdPQ9QuIefl5Firf9lZvibgjAqR0fkgm5qf2sBWW2CdLJug1KY05+WSiv7Mln
MTVJ6cIEduQgt44iW4/ZgdxAjHNb6jWqaeZtmjS5+VR3op6qqzGRsrqiZ7kAKVJKGJgBicDrwoT2
pnMwyU217dAEtXiwkF2bvrjWYvzqCOsMdB8NQ+zRYgqQ3gf5mEcx7D+xsRvXH54+Pnj/tZhPt6JH
H2otC0AooNJ/tvXB3Y4mV155AEJtwLyrqeV44I/WAy+1EpRS6HDsm53v5e5jNsXTv4HgWnioipin
PS3xoQvbxgS21VHe6a+AWiU/dL+Qd6LkIaePb6MXhPZWBWmcAyGssDF1LOE7Nc0oqyfSLO7Z46Pa
FGAUm7CaF6Pje+ll+TBoYqw+4eKn5TvHz+My0kHMJpuiLqxG34hR15ObofGMNOzg80Ey02WBSVg5
2RhgaLlKkqhAt3dAg3Eqpf/Nnlt7eXa1xXeeTLQ9fvittLxNbxt9e+0jzSDCXukWYuTcB2Z2F8zx
4AOaiKGS7Hq3VfMdeNbSOMx92kc5tHu1C2QWNA3LZFnJxsN2qv1Ob8/bzFkVo20lq6A7qEU6IG+k
cGaAvnFdo3C6DOUSGlKJeEfXMb2zzTJo75KiKOJn180HNyxsrGeuk94r550SnO7bOBMVnkpsxm4T
JxbUurbRaNaK3GnnTyOskT409bVn6yQ4kqYguc1PzTgWV3Mgp3SDVVOvXyO04cdHGADBJ83JpZ/C
T57GlqfSbBB8lo3Xqa8p7Jenpcnjft6M0LVFuWm1WjbbPAMPtNWtRJu3cValztYrfUfb0NmQpbtp
Td46OJal7Zehb835giXIUA1j6ILu0+/1QsbeTxAV2nKlZqvMo042/aiHgDdV9onAxflnqos2faTy
vGw1VKf8g6N88RPMr/G56mHLXrP8q1ihN6mnjvMjrsBy8JEVJIta28bOYu4tXSkPWFtp4es+CesJ
e8bECWXcJ1ueTuSik7ZY5pciGQLjHq6gN79UAYpTeWiYU3Y3pTJLwNrG0yMEC0Djpt6NW8zqaMx2
Q1ZcidIs4SSMlWAfx4kEla/7sTLDbHSK7GuhzfF3W6s66z7pjIUPrkZd7oA25VfOqM3mo7dAhrhp
Rz+gblQNZfKILFGuzP2YeYl3DTxRjD3Y385q6i31nzSPFnss5sfFmJzfNn/Ee8ReMFQLrcTg1IeB
Srt2XwieuStRGzJ2oxlClL1RqlrUiwdbwv42xrGtEZy7eTsdpa8p+wCUx/d2hZFaN3Dj2/FqroCd
3cqg9qzjEmu5sc06IDi0pWUqsF31pyAC82Nmv2igDcGRf8shWEXOpYp0r/b2vTuLrNqKRE5WNAgt
AQMMqykAe9221ffBqK0salvX/KnHdAJ+DojDtVswqZ34pPVW849twNAJC3ey5v08mjZyecDQj30/
pfNtgzPvRAGK1yXKEF6/pqahEfwNAzF0COI16FU460W/01eTzIkKfC6fdE50eavGvP9aF4Gp/UsM
ZsGQwNm6OlhaMhrhpHTjl9CluiRjdB5iQBhZG/70v3GRoVx5lkkoGxgHAl868v/gAffGEs9LmMJ0
7xGogpNrwHACMfXl0v1+Flmtw1IbIaSxqB8AMjqNbASMGUNOlXNICReLT36zNAEMmnlsflqmlO6d
0wxLHKYJoINI65t82lcy5zYDme8sD8HUcWR8pLv+deZ5cTZtWQxdH8aILrX7RYvbH+PYDukYduOo
e2GC/u2NHXi1uc2Hvh/SC8Xl13b6yXNFR2VtgVPTWjPnc7M9m4wsRSxoOfhGK3AHt8o+uzZ7I2i2
RdOmhM1lm7xkRel/tQv0fKI69yrvwbdni0xgovtxoxUi0dfUxrDrsKQDHX8myVJQS4UwrZDIPbci
DTti41sLN+lglwgCfIEnaX/znc7oQiNBKv/arfrcv6Dm8AqEOJ3e6r1LnR4aGLqF5warqMu6Riys
4TACCqx2GVyO294lk666prhXs54GUWf3KgkDMcVyq+ntcwOz3YIaJbuD5s/PNr2d37gtZTiW5fPw
1e6HX348mpdMzNe6wflPRcfRBDzDq01h83Rn2XRcG6+dxwPczrmCjwjlsQwF2mCmiTBEolqI5Uq/
8/RxKner1colScu3Rwo4NQEjYelrRWD9+x+NJbuX9EFjVz901Dy/0sTqohruj8ULzpMziZzY9ePj
9CpSeTppHWPJ1SZhbTi/qT0w1a7ytcI9APRQOvCLFXLrDyQXR6+ylH+H/V+ubwaR+AfNpBQyh81s
esvG6L00NkNUEwPvUzq0CyhcSAPDo1Kur/BCcwokxsc+MTdEsNkdZDyzumsyelQX5nBehl5tM9a8
/7+SN1WA01XrM+GlIEz9g2j98boiILqnDh/cNPXk/e6bUdvwfwAu+vHKvR2VIuxK0UVajB1zfm4D
WDSAPyn/VtCvnH2jmmC8KkfIDQ8imzP5mAZWh9MNkouXGs2vO/Hko9H1AkoMlIUwFw7d2T4pUkuj
NlTlRwhuAWY6flvuOqxvxaeEtugDiq/oLqjasqFCtpVj3su0bp2dLea4CNMm1ocrPl5yNys1NEU4
142T7afcRMZLIF+6tVSF1h75TfFvyxytXZXGVXCBLb6+D6eTWM3y6FviIwNe7hxCJdpW9qZeaAfP
7XdzkIiX0enm37wlzgNvoYhmQ/b3Zes4v2dniS+U9171OM6GBzsCYNmjc46hx1n7xxyQ/V+mJT0O
i1UbWxmI8SbrapdqDaFHvsUiJMW61JL/R9mZ9caJdGH4FyGxL7fQq7tju+04cXKDsg37DlXAr5+H
XMV05FY+aaRPmVFoilpOveddzObZAS5tOPmt7lEXZKKh6skK54sRWVW01R0K3DAgWCAsvrvFkHyY
nNCtdtnMlZNwpcrpRh/LVKlsc/bodvLNwdX7R0kk4nnSE3P0R9MMla1Qa0I0fFzrzJ+mpaB0hVeG
dCLqNbvfJo0RRyc6Vp5+GiZduv7UZbXype65KqdH05C2GwBZ4YPkW1pP3rwah526f3/WXxEBgA3J
NMDug4KLXsd6kyzl7AGMqelJ2tE4+wZaozutm+U9CHq1BwdITx69cV/Vop/16Gp3ZNb2397/EeuZ
wyGJPQXEB6BMWE5ruN6ramwF7EGcypZO0DFH+Df4rHEtvaOnB7ZpGKmtbkytlcZOsSo1OZlJpd4y
V//Lz6AjvlBM2QgWS5C3+844z1Jz87g/Zc7UGltpO2Mw1Ko24iIRF5ofu9hXW1GmfBBjkfuTyG+5
yf+GVf6cxIwEdmnYcy60X0iPq62v9WIguSRuTjKcI3cf914/+5A+W/c494OW+AkuGs2ZK1b73Wx6
V9+iwavus34c2tlXROMQPxNFMqhFr3S7oU1Eu2m1Bjcbv1f1qT+4i3puR5x9d65mNH/fEGKF3p2Q
lYt5WYgUTXHy+q7D0UxyOWqb2t5Zw6zsQwUH8e37H37dY+B16cIvL7oYYPHOb0dcopSZI8WpTopr
/8DiSBEb7Js+x01fm8H7j7rqiS/PAj+AYMD3pe+3elaa9m6ecL87Can8GMk1Nv0wLxJrK5op2eP0
Sg2TtAS/7IhlKl5kGMfkBxTDFxA5cYQUd3PtrasDNvolHoWpD+uEEmWFpU8AmrKd0vakQH1Ngr4X
kV+WWdMHqgWEGehdMt9KWjeWv/TtDKNbwCAYzG82j3W5zXZiq2PTD6dkoQ6cbAtfzYOodPReMut1
4ZtVU4jk1EG6V54nMqnrh8ZU4TlPOWlVcwxA9eoBdDwksadE29LL2xM3O90BGm214adZ6nLcOfac
h/sU9L73Zztykk2ZZan9RSBZ5swy8BWy7glQzeSFUGEOXe61/atiVtDpd01R6FUgBFs1wI05umh6
kRzemHy/O6GroYBotTgr0Biiil7NiFqGillGojrR4+vvp9hapP5TV+cHjQ6l6/dhpkUbNBzN7Jeo
cX/MjTu6Oy1N5URkM5P0DjGhukkgfCRBndrxp7yOqukwzpqSbupJN47CQql9o1JZyxNUJg6uHlwz
kIIsrTn97bLpSwgARD+0J8dhBj90FSf7hyQGHdZIiMtPTbYIXOfWCveKjhD6QRFm1gWDYWeYlpZZ
4nz+58UFpwW0GBoPnWcA47e/SG/ViaQWc2TrNOrTaAs4lMNoPGpa9TA0bvwo0RY+UuPrx9ZCWuGr
9Yh8kLNg/By1kCZvDNFflhZ2rYhF4JMu7L3Vp0U5Gko55MapA0gG75mxLXVw5NmbDf3+WaUNfeOJ
VwcpdMuFN0uvlN0FA+nVaq4GkWsYpfUnQ4qoDWTtlGNg9CgLN3zMoi5xGpB696Sl/EcIGIBZNwqY
EZybLDesG1/kegB4fX4EPo1k0F79GumYYaTWdnuyOsdOjvlME2yjRqawvzuRTOpNVxWmcnx/Giyj
+seCokyAcARreFlRGJesw32xWh/ZMW1aBPZUiUCbhvmjMjW9RVmRtM2NEf/L02jFOLTQuWdTuCwF
/R+XK2K3S7YGZxEGaHO5nfNZnQM8AoY7A1uE/95/tVXfk1fTEERgpUNPl0X3+3T542HZZAurzmZz
O/czgruS3ghtScW4gXZfvxNTBxIMFxG8iSBWv32n2rNGNNGg+ElRzfKD0Do7/iwHmtqHyXTD8Ab4
sr7NLz0ebh7YEi1XeayQliv0H681qSIeQiu1LyXrSEuDava6jCviELpc9tj55F4qRD8dC41CjNB6
fRrExhvC/LuyUF62dHrizA8lM4sgNnPuZmyZy2imiWrWpA/badrUqY8xWKVr+/e/yXof5NfT0Eel
Q2OMfAHa36tfL8CwHXO2Lx2GRo+0pbwUMNH0Ch+w5MNc2cVXZZgjtNSpax/qssqfirqWr7WJR9mN
+8fyZf6Y+8tv4SdQzy8udvTGV8XjMKlWWZVm/FRGTkdclBnZQYyTyFfZxs5zPI4OqKOX32CDrJY5
T100HfyPFUd3ZN0bKdOeQkEKQbJSGf4Mh7j4GCruPH9XyqarNrkw5XTD7uUvo84zSSaFqsxCgLDx
dtTLAnYNEL16mfg23rEe4WKfarMq3cIvw1x3Qf+LzN6HXVRU3dYb7bz+onDSz5vJk1G7BZ1Xxa3g
31XxvowE/DGMfDz4PrATVpVzPZshpkTdeFGzeds7hOsETI6j1FPTCsbaXBIuTHYiUPDSOMQQoW6l
1K6ptex+iNU5l5F1w8PgLvV2YDIHY9psCrVLiWYeDTDmHva+rTFpeEVjqj7OfSlLzKVFK4Iunrr4
BT8DWdyVSBLU7M6Is0rzIZdbCMFdtqNbPezfTeo/5ig/kI0CeJcOMvd0fujbH9hWeI5kam9DO2i0
Ob1DdeGRnl00cU2AY6wWytlsJzEewdq9uPS1YXa0IG0BbC6qKz2xayED0HiCTGVyxJVGXj7rpRF1
p1CO5XGuOHX/a2GFmMkSesk9BPit6HYF5oahjy1LqoH5laEejgFxZ/1zMRYxoZxyqhMXNVutuP2G
hD3toBWTJfF2mLziIfTKOtspXpRmWJ+6YrpgRGCDiCh93G9bQS20TZeQsbsqTCysvIdZfrREnxjb
XPThoAdxMaX9PV163bzUuMTThM7xMrYfy26cEC9PDQCYHYf1cNDHRN0rc6YqT/wqbIAXEjFOKVGS
B1YuE8pkNZuKu6EZ72Hrm8VjWJV2dwsDW6+y5VtpaH5IFYCriBR7VcHUSgU5zuy1i2ykOJdeWAA6
TFMZlGmtFUFpYhWxyXLMincRe/hGHyVmIlG8tNWIQ//4/la7glL5NWjj6LxQ2WH/rK2FXX0lzWio
zOapn8MH2Y3xwQN+DmTegXaUYfafa5bhQRNhdWO3+euDAScXd1BWuL0qLBVp1npW1u3T6JnxgX5Z
4TslzDr+uHhM3Ul57bgx4OJkZ8Xh/XdeV3TLS7O5clOClea4dKDfLpe4zpkL4xQ/1RLl6aZrBN5A
Yw1NNkBhkwV2H+bGx0RgWTSrdfIkcYr7nHvpLVuO6zGAYciP0WE0grCtKfsK3dKWwNvhaXCY6Wao
6b6WF9O5EFO7V80m+ZYutpd5byuf3h+C1aHGCACF/CaxAaBDcl7taHmt010tKuXiauGY7nJLxNM5
SdvU3MAdnBCD9kLzMT73bm6mv9/q7WbFu6JyR41pQIBeJxGoCcS81uvyJ7l0a0CsjSZfbi+TquVg
MwvtsXJzzvrZG9WaOAKznJ/H0eK61U8exh6bRBlTeZaKoLPAZUiGF53tbvxvhMs0pb8mxIrywwQ/
hXZmWsh43xNbUQWjJ8P8PNYD7oFunOmTb9fjSILH3Gp0qrOyPVUywoMn71iF217QqyncVJ+CQlVH
FI90+aGkJVpUb3QnFO2HcI7NbAdkW4kduIqSpn7YZEP3kcKserSNaf4asgOGF6tqGns/wvgot1Cu
Zw9FhJp2+85JzCaYe7vP8A4aVOfH3KNiCCJISeEdsvmczaHHNW8Pvpnaj6EbFecypfu6nwrP6oJK
V4hl9WcGrL9r+6ZzNjWI6bBxBOaGQdHpNvQAelfNM0z2tHssQ7cvTmiOUwObLQ0vVb9aIp7LIC6L
hJbwWIzZzmlH9wmRiFP5Thy2nzOYDVxCu3Qev1h2YX1d7vMuvLOhe4R3U9r7gTyHlF4n4X5BLIVs
4bGq8uASUSk/SexJDlkypktus9EqZykp8Xy3Jklma+N/TbNClgIuR+BpnZn+bCWt1Y3IKh0WTDQ1
ZvPVlZFjPy6ipfkRxrOiHWEFWl0cTB4+dB0VkRFQxRlzc2hkqX5I2YHTZkdcQounCFGfLvbVE0ua
1EOj/9LaGjnayEBzQA7YgL/QnLmPpSzkJ1KPR9fXYTGUm6isam+DOwecZpHr+WbOI+8AKYlLUqAW
tCIDL44hLiAbc+9iTJ6nvSXd6mvlVTSFpTunn7lW5t5mUhYuj50bZRPocwTbYQ9tT8Uj3uhSb1/P
Nbno9Gkh1rWV23koV6w4DNpJynTYWmbr5cfJGHP16Gql+N7kRZRt8Huu6olNU7gvHRdP4zxExeAg
L4sxkKriXjjFgSBvPQ3YEMRJcwrHfO6nxalMxblDSzZL+vH0wETIi2+dTplzj+l3JY8K1miWbylK
Wu8d3BoLeIcyK06gDL31ERVKJM5zo1qdL8ZY/zHPU8bikrWnnqReuFZGwzZpcAeO8cTbjpVZ7wtH
mtpHLJGUGb/CJO6OsJ7KXt8tRQ0VVeGoL6NSuzQXNbsOEdLgfbVLXWgdxX2BDW6tbMmoa41gTrPu
gqkcJsv6PEyWP2SF8o/2BGySqFtonFOEA+JdWddC9IUKYif9E8wXfQMLzt2m+DOcJ7WKX6phyO5q
Ghf/eiCz6JZ7PRLWBUJd2+uAUEPhQMD1lOV0W7BgST66qVv98JwOpLpiPWsn4Ozwoey99hYZ8fpA
siy0rNw4aDKC9qxq7cJVO2OODevCZJ41zR/ccTAK32aBovxMbHMfh9Pi2FlwLYg3XZIl8b8fztgY
4WkLN4yBcNd9aLsr5tQek+SpHFVKozaPsoeO5tTRLJrw2RCqebCMKTnY/excRg/5itInyo0b6Or6
tXz6xSiEKwdQHKjqqkgb03bMPa0qnnKr0Ehwyfpkivasr9HdRnBZ1aOltbZzA8r+21NtNHzuAhLQ
W17VJXkBgGvmc/3kqGp8wTEx/tWH5YxxuZ0/qB3NlhtIy1+KURtkB7Y3Wlgut+uEeVGjG2uMsnrC
S64sD0o5ZuMWzpfpt01VORttiF33fmrkpzJS0j3N5Q5mLNXchxYxz+P7Rcn17MNByEbpBf9cB5RZ
ipY/MIs6hvOI7Wr9JNsq/9r1hF4XU2gFkp76KaOLMwZFxK4gR2W4sequ6yEKErS5FrACsq+resjh
lM7Hpnoyhi69F4OhbkZpDd9GwGV/ykkiKNI+fXr/fa8/t0UBxNCDcmlEBKzu27nWKISt1OmTGCBj
1knKKajIqsiWwO8d/SJohu8/8fd7rGovA5cpYrbwjYf/u1rg0m6pFrrKvGTJDMe1VCoDNMN2Y3GI
OFk1JNBWviOOk35c35ilwv4dxl7/md1Aqc+1S3Y3UYRR1dwNJuZA92AUHMphqM/P/HIY9GwumEv5
RHYY3s/JKQZ4utk0JlWghcVkkHGRtNRym/df7GrqYDEAO4JNmqg2HK3Mt1MHnUkFmUGkz4WT5vPG
66zmoMB73Gvk0x8cfFawLQYigjtYOrdyMFcIBZN1wfTYtagoaPIZy3f+Y95maS+NYqzzZ9OK5a5T
VKYMlRIi27wJylZkh1LJjAcDWuKdkqTaLaxvKdbffFRYKIt7DFJMWjsAfm+f7yAJh7KM9SarRRoB
yQNeRQktrF+jJ5ILuJXpN7PqdPu0scuPQx3nuY8PlfMCy6CgfVhYn97/HFfLib1rCQQFjVhUVOZ6
ZtNzb5QcOXGaJfmTgXbhQCbYHMLtNq1DmonwLOb2lhPD1Xpacp4ZBo/+FjSZ9bVuhk0egoSbT02o
hO5pEkZxDpsCRnnVeNlBwlb98f57rlBdvjw5iMvw0n9EF7Ruc8YKNcEwRtPTMCrFx65Rqicn0dJ9
nFNdv/+o6yEF64d/j8kFBzP9k7cfOYpimMTSizDErdvPldS/yMS1TyXX+8IfwiHbYuCd/uslnSoW
lSqX1CXaAuDi7UNbmnxQ3ZrwiXiU6MSdzQ1Urako80Lr3m4c59SUlH0+K1vcAECvh5Yno9inuwsg
xux+++iZSIsxy4f4uQKbOaC3ghCrkUP9ELYI1W6cgzR0+OveriEaSmgwSGxiFTF33z6uYjJzh0qc
J8qPpr3AnpAN1dacFRKpZWF2v1QH1T5Jxa4aIz/QCmBHSvCUSLBhhO68HLIYgfa9hnhDr5WfbtNk
ya5LkuJRul4R7gzIIBjKKykGyhooU3xHJFVn5D4O3D3u0EMfd7Tr47DZ9I4lEnyZ0GYcpdSq4ZFq
XBt+aInr5feZ5TYqt6zM1MaHfml/+72C0vUwyK5MaMk4zae6SIqXJs3jHCpcYi9QuYjmbTSozQ+N
DSHbVHaKre+UdoYgyK3M7rt2QN1CYa3CKIrL9pfbmVPhT0NX9x/IOlO+pBCdh3tYkN2nuK2UV7cc
uh/5rBnpFvnV/GhbRWgGkYit/qwag/VkEn38A9Ywl8+iLTU/E0DLAUof8iwTnfwoH7fA+IM09ART
BJVYu7u+SKunIdSG/lgSvm1tKjoTQe0l0Noimk+lP/TFrJLo4spiq9rjHB2caVIDxUWa+qkZNcXb
D1FX/ydTDOW2ZC223T53VRk/l9zclV+tLprqERZ3uqGsrMad5aWVegqBWc5RauSKD7Db/8c/8Ncp
MuUPzxbS2Jr9kJQ+oI14UeTU6J/x7S/v2o5z4Q6lluFuExkO6WaKteGLwZlebZFxYQoAgNcJOM8Q
vH28JRMKZ/7c3uhDa8EV1rOqsu/JvcVsWFXpcz263JbGnatWU3s2wS6SF6tLi2YTctsbg06LjPww
jtRqPjZmwgkss7IORBsWGiR7tAv+UA2pubeSohg+NBPYSWDPvSY+OVaThXdYRmHJu50JvpyzgPuW
V38tdAg5vtVERKujYss2UySGvZjc2Hgeq4VTQb5EC7+EUjT2qU8nw491jwsq/lrzuEmqyn0FvPfs
H00LTXaDxUj/0kS4QAe9njrpibDcstpMvTaZ58JFBHiEjJ98GyIDR+MqShSu8sIYRLURtUx/RBxT
nyO4e1+LvCxaXyGYfAcTy7Pu0yRyP/Qtao8tftCh8wr8XdUboLsJe129RqbmMP9jP0FZlSAhG6yf
bP59dxkwW7sfFBiiG6jGNA0GNrfBJ1mBrliCgfdrjvZNfcz62Q4n30ls+8kNAf0hnBUgTq3w1AOX
QXYRMIFMNoOf9nEzbbssaZIHszXGcef1ceS8VGI0iVjXHTOWPj91UtONXdBCCqxYKQ38vGVe+WEH
O+pQJ0w21k2GDaDjdPwiCCKG9SGN2/61LeXwY2G+/cw1Jncg+bTjuRNe97XECCs5l6FIq+M4lTXm
D5Nt+2aSjs4x6wqrOKpjqAiqsTJ5tYayK36GrdubQAKDbgf6kOo/GiSt4SGrB6/084LKeyPrCVqH
FtMXPELFzi3ADVmYFyj5tR1kRiv7H2E3iexO9FhkP6eDlWuHsplwrqKfpWT7Jhvx4df7GjkF8xER
hMtpccDkaqS9WLVEnRX45eJjlCR1oEKTFxv4U8bI3uBE8UYVbmge8SdPozvHCUvs4h09nXw3LfQQ
BC9PNIymWxNzzNGZ0k1aWUmyo1y1AQrNvH5FLpxIf7BChKU+ogBjxljLNKatkurxrqSAsF56IxyG
DyIETgsKzS1biJX2UPk4Q9qfZNigBAvNtv0wMKqDtWkm6P8no461eacLQArfVLS02I2WVW+xlKSN
kJkIkQOI7qn95NnQI/ATJ43UDsaGfK2NVmVET5fo/bb8BXqztxHC/sqmRP6a07p8MTStGw7C4wPd
kxXmjOgo1LnDMaciYKB0rO5bLWC53qN/cQS1VJvrwYR1enw39SrhrkCF+ehsUIFV+l5BReZiKDm2
/1XSSxXfySvll4JaX6Bk8Cx8eY3QuWWAs6YpUxK5jrMYW9JRN+g9G28PUqeuewgzonl2ozgej50s
3WPc4DGwyXAm6XOMXDv7vyjzElzOG0VBh8hq1Eq1pf00wAHcouzPrCBPmElbqzGLX5rTtuDAMqz7
wPJ66Fpp0sqzMyXFreyX6yoL9cZSPlLsQHVY0/Qi24ElpMXtc4HRWM15NXjbMdeIXLZVoWxNOyYr
N4/aWzlC11cICtbFoXsJY7puCnmtqjBwff1sIC3kaPfaqtj3gwuTnqyLmB237yWGpWKSrzIbGolR
eRaNN8qg6wKa0llfiHQI/egQrL5dAxCby0qrnmdEId8bngv7KZZo1OJKCdBWqcd/LWpRVXPbB7mg
300N/XaymIY0Gc3JeIINEJ272ErrjWq65eNoTd2TgJmIwrka5D+/J4+FPmMDtaH9VVcXprntCr2L
pPEkY4/SbY7jHUeKe5/lc3Fv29Xzv78ldyEgYYyori/dcFyn0tA74wkyZPd1nFI8kNMlawLy0BQM
VtkdmkbN/xVNoYdP7jBZRnRscLpaXfUx48+1VMT5szVwHfEjr8E5pCrEAyLdHgX9VCt+T3cN8WDn
3rLsuZ7PsNhgjsHRAmq4op8kBUbKViHcp0HWSKmgssLT1r0EU2Yr7jZDZiaHbgZcDGrkSJ8lIRa3
sK2//ASokNhCcClcLDXWEB7dhFEMWfncj5nik3GLz6LUSmJlosaraZGTzxyp0nktPcUTuAhY4oal
wvVyYiukrYfZgeqi2VjNbpBcVWSN0z1zzTH2NBVlj1uTZt6ZUVo+dXpbvrw/0a4e6C3EU8zEPbLI
gJVWn7xRu1SB060/Y1ucfGgkMkWZmNYdnZ3mDomIuIG6XDdSAQ7hQ1iAOr/R8hVg6VR4uyLCDJ+t
igwWOkg2xt6lB3GERGolqvBVTuwXObvOR9Me4LvrhqweFAiFt9xT1ixgKkt+Cu/NJsK6Rqfwditx
LMSOTSrCZ7McJBY5Znnvuk2NJQGW3rRVy2Sna4S8Yzodfsn1MA8SrTW+xtOgPdXujKfE+9/iLz/I
AsJdiGV8C7rNqxvlZNAGctnfPmrYJJxVWiFfhhzTwSCxEExhlNUlmwYmE/CYPk93UaRxIck8VoOl
1+r3XtS3vMquVgTeSNZiUPv7WwF4vh2iLPS8ptXinA6M2o5+5yjut77L5Vcznq0zm8XrZHXGAc2+
esySyqpvDMl6euJGCGGW1vvSWEFEt/pEHqkBFuEk7UVpkjq+Q9fS5o9OXbrdAbEXxrUYFiILfP87
rE90HsqqQLeH/pG+ytokt4zKpEhz133McNn42ffcmvcdf6rvdZUzYGuPRTvsDFk07Y1tf41Jsv/h
bQVnDE4vCP16A1KHFsqaApAPjcX7HvaF/aGuZs3cpjph6VuCCpUvOT4PZtDZ3RQf33/vK2h/IWrC
bcAVh/+zkDvefm0Ye22LzDq6VGUzfht1BT1uORd1YHR59gUpVr/3zEi5eBVmtyNmHy/1IEiLpgC/
hV1d7RP8lsX4EqdNeNML1P32tyhNaHZwHfKLRvTK3eKYt+UWlR5CnKVOhha1tj94XhTiSdIV+9Cd
s0+inUPjcGNMluf8ifLweEBaD5sljiXEdKszIU00Y5CAxZdJqOWxnabi3mxHh3sgFKUfLYZ23xxz
7J6N0lV+AVBGiI6tG5v09bSwwbVgErNnAs6t+WxehtQ/zYV1GQQtzsAuh7RCHGGqL63am9MmNoeS
wFq0SjYZYs6gb98fhOsFwWGIwhMvBTQBkHrffosBe9N0bNTxggdHccm0sdjNzuAFelhW+9yQypEh
ulVXLwP7duBhUOJNCU/NQge3xudDxTJEXUTDpevnwfPtsPRqX+aWcgTZSffvv+HVPsNjGFuKHxWT
E5xV3r5hAmugbQpNu7hqPkQ+rhJgFUUX/peMariLyGAN3n/gemNd3suE0gFjzKD9oK8eiHt/J1P0
uRdznr3DKObygx0TsnoP7UIcmcfZJzrZ1hYM12GFzXns3viof3tldnUKHdjqKG5WC8ysJq1q1Ua9
zHhfhTswLzHdRwO252GZaNoxp4WX3/CHu5rIvDUEfkYPEw+dK99qmOGXkNs3qReLpDjsWfq5OwCt
DGagusIxzqBIxSuIYFgEZhXGP/95zJezhC0dsIXCevXGdt+wZsrWuHCmVb2P5q79XC92vlmP09CB
04sQmhiUCskArvoo3W5ssFdTmlzSpXGHDSerGK7129en2VCrk6Lrl5n+T78xk1oxj5mGdVtLSkhy
Y4qt5T1LNcedjI1L57UXTd3bx3Vxif8UKs1LmWL9t2kaQbT2pieM+QwVoa/2Q5dh+VGEJBggibSh
ZVZWNirfIZMYBoi1EMZhKOGZRYmX4E3riTw3fGHGkJeCxqy74tR35F46WIWSB0avjFA04gm4JdXO
4Pq13sVbZN1Y2vizDaM1D7iqwsYVXQwkntS1wICDLBFrM1pL0d97Zv+QiDHtb7QGrvi4y1hQU2Oy
uxQ0XG9WYyGSvqKbZF/yaQRyEtUlxYXKRNeDORe5MpTzcZI7pyGpq2039nJv1nb5bXDj6RUHGbGH
O6re+lFXZws6mYW5scxGY7E2e/ujYlMXVox1zUUrAbv3iRK13pn0gWLQiKwulT0DXoMyYj/hbete
L5R9xC6WPKVaXd6yfLja5PkxWOHBB+ZC4JE0+/bHwH2LWwLb5ouul3GOSUocbpJpnETgaDUpGws6
lmahceNC8LfHIndeEgKoedx1zYFIysH0pdIuDm4r1pEgHhuuehWDWjcN6XDnDlrUrmv6/kaj6i+L
kfOMXWA50bhxLv/+jxbs2CLkhNenXiCjZf/ZrTtv4lbRBeQhT21uvOVazLmsRdiLPJD7LZX9+jQD
Nyq9eRbqJUQz8iWCIzQEA/eyEqAvjzcwBeb0BH1fbuKhdvRtE0kaFlqZtkcNjvHZbZ1JPGKSY78K
PTN0v1FmkuHGqFU3rd2n01bWdCOeBwjacYBFTeJsMDRqDgmSZuFXWV16G1MmOeKRVizcd23qEx+7
Tq+4JX+6krBzoADRWAtNhAsWddPboSXyL2qkUfenUuJJ+SEKO5DxWaTY7CPMSMLHOjOBNemPE94U
5rP9o0ahJc8YAcf3HimCyc9SgqntBislTFQdvVzZIzSCWV1B35YnMrTF11Rv03ybTIqyC6fMKG/c
AtbVMGRrwEisB1xMSaiF1wl4WZpXsw4JHZFonnUfe6/RHtLcbujO0Fki5ChM5+QO8Fg8tGU3lBcD
vG3wNWDn+BPi8fKGqmRVMnBSU5kjPvpNhKXDuqykPyYshbcXN3Q4zxlj22bIf+dsDtRM64yN7dD/
U30WU/VJT+xSbiTZsFh/KXNh3DjErz8vl/flLobkg7sKe8bbH9JZrTePlp2e09AcmyEoK9nJ18qC
eRnQW8rwLJyclpZB0tGZ9stO2M5mLrX+TFAjMdHSbXuLuEm+cKhxjlQUXT4prFqrBZVRqO4vM4lG
rLlg7pydup2IDrOiqgzsEJbzjaJgtf8QUKy76HQgdXPN4LhcjWqM25zso1A/A2kN3We10pIjvVip
bYCk63QI0EOE1m5uUWy8vF+P/PZQ/qPE/f3sJdMG6hrrhR/wdiBVQVQb/VDzhAedOULnh0Qa4gmW
oIHHv7CQxce0duKY34I3GMo54oBFEuShbLvObzK9HwNVS0NMX3s7ekXbjWq1E5Fr7Uj7TTnCrT47
FYMKM1fHsA/2KbxwFUwrL5QTPLHmi+4O1RNMTVwSssLr27MSJurSZdKnIvTNNqOXl/RF58fDSE6g
5pXGQz+6eD/nQzpFZ8yH2js3xvNtix9k1AeGgChKS4pZ+Fp0w1TuitwdP+BtyV2hz0QT7SJNq8cX
pB3Jp17Ao930+Pb9UBz4JueqM2NkJl3l/nCTAuuSomjFzyKkZ+FT6XRccJiYxb5aQoL3tqPUp7yy
sOzsC51beoZk+oCZGnoIJyTBGSO1VCTuuQalR8HcgSgToGxN3gmoSWn2snG0Y1Z7VcILmmLa3vjC
fMC3HxiQi7OU3tFv/5/VhbqQgJ36MMdnPG9quaERMhxMlfbOHhvx+dBno/b5/SdeL04YaTwQ8HjR
Xl7NZ/qeDidtGp+bKjGHn56Q+lds112xzz09qskYmjUOiCYsdccHQncCvJOwcUSFm1q0He0SS7AY
a2FycrmaRXdZlmjTfo4qa9yYKXmfOHJ5yadJqWVyb0Vu5RwGqETGjd3ut0Lq7dihQYS6QtnG1nUV
BFCok4UTsBKf9bbu06Ps07LWsJ7A09r3CFw8xjpB2Hce6YoevPC0ivUiaFtn3EmCDRCtiyw8c/b3
+rZy+yrt8JfU1c9W0ngPhPnF+H2bRNhHvtThi97jQT19bGrcZratZ+Y7z2CXv8PRNXvOCO8t9ywZ
Ff26Zbdzthm7bJyWsGDsGgONpEAkAZ2Z/z5WHbcHn/NS3Gbf/7ar2xPbBbILgFpuEDSa2DrfbheD
Nk5N1HveyYFy/qt2HQt6aYLrnWaGj6rC1/IF7RGgGZLKbn0O42oqk8TxW/tC64Uvs3q450zRjDGz
e5JczziI+1SiJSAfeMk2rNLohYtU7mBG5mnfAIqs5KXDQcD+brmS7O0EAyYR2IqufcP5pe9bv9Sc
6cGAoC+0Oy3NpvQFABCSip+7uRjGILZq5ROLdMamyQqL6D5sYjXZ4EHpdnIzo/TaoYPIvE+RFnsP
bjgbHbOaTa4FKsDaiErOq+7xm62yQze2zfdRGyFN3Lhj/R7zt7N0aQmx3FD50b9YD8tspazGWrVO
41AXFc4GmCJ695rVDFuILEQcG9zniVlPy2wfW0rxairslXSMXauZa5ynIPL/atrYTu7Iuyfituz/
p+y8duNGsjD8RASYwy3ZSdndkpxuCMvjKeZYjE+/H7U302xBDQ8W3osZuJpk1akT/qDQ5POaGipA
Quur2OGyZDMpFpTJJk2ePmRi3bi1VLYlU08ykALmGQS9POOyxXbOrPcg/0WOCd/o2T+tnHL+WatH
t3xw01i0G6dNWr6g5U7odI5JbN40WM7Xz4w4C+NLiuZzfy+h2gLuiMa5CgYtnjBLB39BCZBX+BXr
nTsX+6ZQw+EZvUxeK7/LOTY5shGPnpMmpwLMJKCE0Z6aCn2Eqg6/4SaeCC4s+grTFhVHM/luhwY6
Fy0nR3kFO0pjTxZjgp4zxuaH0ASTg1KYNyFYWChV828cpy6ahhWF0tfPj9Z7Lbz+jg5jCQi7mEZc
uDzGmWqhm9Jpd1m1TFPttHF/kaSK7Pfc6kX2W3MTTJulFs44j5pTvJ2ihdzaOxyATedokWj8Jpxa
/YH0OtWemnc8dtJI41Ugw7+I0OUI5v0sY6t3nkWUctVa6lAb3Opz1H+v2syJftdR32wL+Emht/Xq
1vQCTybc/q6Yx2ePBlUMQwIAQRWRel4pUT6ILvwmjAVtsPQu4gXn0QX2kJu5uTfd2SAhW4hEXvfF
UEyje+DM6eqd2fRQCLy+i9uHRKpzPFz5AZeZmOHAoGSMThvIuuBOMPIZGXT32l1n02Z/SKUqHhqz
k4gHZKFKIyHJUcVCTnludp9//VUpSGAlAYM5QSrI8BNU+/mjR1lJM74rk3uUKocUWr9SHEc9w7FO
tSrnSiRd8+yX1Uwam2SdtBwXfarz1aSlNoaEVH+nibxvKIBcYYhDmKVIIBO/i/J7V+ODEAzGUKV4
25qKRSBUFG2Xq1J3cV/vpna4q6dk3LsYfJm+OoukPxZVkek3bNchz9D3LaS48pouPxC7YlGYZxSO
v8NaIEDVUjeJ4l65gwvpanvEDFUYmHPl5qcSbgOXgdV/1Tri5ZWFP/g+sFp4VSj38eeacsBsqBwV
mcT3bpR0I4BKOgavaieQ5wYxNFr9tUHw5Vlg9o4WEVkUXEvC+vknAlvU1VESJ/cy8UpzR8o2mJue
FDr8Qjbtxk+uGmoV0M02euswEGqPn2/I5aydRyMIrjSp2CjoAdG8O1+fCstJUFzw7uquSG7HcCn1
CavqsWNs8qBn4dxfyS3eGxDnS2JYsegnoIbE2V77FDAdzqpcFQ7VruagLYX9fH+EoNe0d4paNvX3
TMi4DdKxAYsaoUoHsKawIveLJqb8hy00EaJU3aOp/QwXFXFXXZ1y+9qI9IP01kI/HaQQY2u0MdY9
XFUZnMqzG3FfeyG5oz8pfTr/7gfZPSoT+id+k8ewX9JlaJ9mUfW0uD4tCswy1J6iopKF2MEgUuS9
LSEH+LaeR8qjV2Q2QIMJEt1BGQ3rTQk1pYk3Hd+g2Akn78WV7sLlWbJM8ECwD5i2IaCwCjlFV1dz
y1T7vhw17TYRCfigXo0j5RBHGRBqXzG4FbdwNIvqGp/cXOrK1be2uOeoeheUAcHvfHvlhpWk6Zg4
d0M2VF/wzey/Wy5Iv8IH7A/g2KkGQQiZpepi/yPD0KZ0YS7Nn1qZbCyHiqoHoTI9T+haN9zgXZH/
mk2wgK8Jc9X5K3YKHRBHJfbKH3U9GQfLTnsRorsaLeW8FKhrbT2Xtk0wznkBtNhx6nbbDp4y3tca
FJDfTa1UcfMUDVHbNttI6ZNC+FOVlkyaht4unPvRYPr70mN7cINYXGXu2hwBPZ/AvYCmcQ1rfYRJ
i18c1Y5qBnKiHQj62z8HQxVjtjOrbNGf+vzoXnRpODtLl3+hMgALXwdJJ3EqgH01vQ57VocgdXVc
OBpdyb8JgRZnAEQKRaidVgFiuo1Lp/iVlJqpdDef/4wP9he4oWWAxoiHWcdq1JCiN730BMS9S8TM
N4rXUh240Yw7IsjcYT+3trtJGwsV6L9eGAIcexqQB9CwNVAKoUzKEYHvBciCLiWNx72h6aOSn6A0
IArzPLmHEnOtNnrXE1rtaRJw5mlEBrzq18R4J8rJZPtwvlsw3Y4TNElvN7sJydPMLzO3/6OOVRL6
Pbrx3m1ouvNDI4tCbsN2MBXQ7CaaykOcuHdJMrnbnkzPWdp6WribPXTZYfV7OarfKtKc38I0RQas
bfOpfSB51dxDSDtiuou8abHHnqxe/somXAceFQflq9Ncm+mvfqzpmij1gBiMFSKoPWyZLqCwv2nN
NCz6DbpU11Rv3y+q87eyCPOS1HKPwWTWV9tgGRk4RqF6QKnLBPozM/xmY8i0mE41EjVfObGkCUhy
eC/UBuUPtM57d9xA/51bgNGMJ4p9USTKPwBoEaz9fKt88OsIQQaNTXSfFxLFupHYgzaIQhcOcNbN
sPSQsxiiG1OLqTO8OXWdvdDK9mGIOjt81asxJ8nGLySu0SOCZvjiwf41Nshbxeavfqqa2PzrzUz/
l3QHkhYsMc7ReaCUDt3dEebqfW8Nya3qJhAtmoYei7gxJRtlj08zvrQmAOuiuZInXuYAS0lpA8TT
F8GLNRZkmOSc9sjYY0XRuv9iRQOA02niA5CDDnSSXcXmlTTrsuON4yYtXZJwd/FNWBNodCep9CTU
83trhGF/12VhbB+8cHD3TVwc4ZTM/6Yop/loB08vdjMAaK4Hrzyq6AZWVwLYGhX8/srp5ZEow7K8
7DIDVXUrPWvlfTL3yhQH4J/VfkO7zR3RjbFGzfxioWr21CGNqwTI1FvZsZvrHmsdZozwMfwB6m2E
c4MKfPG5LofetFE9CKXy2maKGR6JQkp00yIWVh0WCejoywwkzb6WNtsXX5IgDFIcGeGFG0UWe76L
MrwMcqOO23tRuGnyMzGMqDgBC3aRmmcye2sCSy5RLCdeoqiKSCF0hiwevjZiSHexreDawdWlITWi
0BIv0HGmARQQU50fIez84hmsfXFSGdahQ5HN4c8w7bGCr+HPZ5uyyt3X2KG68WttItwz9wydvVZk
8BaQ66hjM9sgqm8Ot1aZxnABo3BchAoSV1PkRuL/lB/CLsxddBF0S/y0MVXqN6aSqtaWkW6JCE4Y
Ud7Oeotdj2UVXf4orMzwmDR75s9wSDTlVo663Z6UbLSX3MyG5AAbyAXOqunxQVpNzPQzBZxx07Ev
a18bTCn9SmXuvNVmxio3Nnqm4SEaNfQCrUwntUPW1MGUXTJW+2WnjNvfnYYrUfmYt8NUyOzUBSnX
Dm6mfLORhkciIDIapJI/j2IXNy06T0sZR+YMnMJaj2Us7OAs7GTEvWIXWvcWWT2MtxB+5y2OSQr6
aBFZxwLAuBY9LzINFia0MzhwaC8TJM63lYwq5iEuIOhpXgDXreGN95KXIhGntWrlJ4YMcXsb11rl
HBoEustgIqC8WUNh/5izOsWvSR1Tb/qhxqqKDSjDAX22/SEui+4mtbE1uBWmhj+tL9G8fou4SK75
Ia4RjxxyAMcM2N6h7EwLVxAFfUxnI9eL5N5TaIPstWRyNsZkwdIwmvCeuQ3q7C6ONjSzsiHb57RS
osBMNMN30tTBGANB9SttiMsoyG8ih4NcTdhB1GwV9BHDUGWT5fk9O19OGL+YZgLmuGyc+1ZAOgow
aOG2xkTE2LWibt4KJ/R+QA7DjlMxyqH7+vkGuwwf5HHLnJr53yKvsioVhHTIZQCO3pNKzKpfd1O+
kTUKL0ifM7vt2msiFu8c1LOs4V0IcJHPBg7F/GJ1L2ekDVnalZgPpG4VoRZc41uE84eaggfEZzGg
hRnD4SzNrIn6YOoGXsPGRWcNREUulLr/osHFKO5IuQWiqJgEeAg3mzQuBt8txZxHVw7D8k3OfrHL
oJmpJJRJSJkk3+dnAcFRZnbdYN07I+puXVo6z24mp8bX4Vo+Q1+H+JaDL34q+si5Mg+9LKfcRYFh
mVaQYiE7snpdeJyj4g2V+J5N4xbpjdJq1VdpqiWuOoMrsCqRjhEx6i8q+Cf61orbxAr9cWqwtXFg
1sHkpCaF2cjsTfUj/EDeIulO5UOVDWlzXGR/pj2kxgx5DRyx9KBBHvk41P1IwxntcCMKXMXr5hS5
nTSenlVVMd3fqdakf8y0iHF70uM+DbTcmKJAZ6b+EsPXGv0JfTlnG5oOFETshqR3V6hjqWPx1bce
LCJA5zGAHlOvrWRDrFG0zaSqhfihd2VzPyQRKAU/A5todIHA8uE4Ghp838+3/0W/jOhAZNAQ1XAW
P3RvdX0yBaQ1W6vF7dj0pQWoSHIKtNlR96CiuxNcVey1rMVfidLrbrK6fAfDrzyoFa5VBG25n8xG
uzW1yD0lxYDyuo2hmI+f3LUiZH0V0KLin6UAIV8joV1F5AiZ6AQGeXMLdd46uFkW/1PS7D5MkJa2
la6WT1n6l7JchMAFvmIxYURtlfVXa9JCKIewVYbbrEa2IB6rPghVvQig+A8HjcTEjw2nv7Lll5Dz
3+PGxAEgHaBM8jO6xc6qP1UlFQRst+4OhTnnL5aDlKAfMTyQfqvS0b+yA9YB8H01YhGO8HSFgcef
H25HegoTPbU7VBg00gcrYtXvkK2qNpM2RmxQD+Gqv8z8lzWXDgn4BnYdviHnawq9H+oa95gDAHzr
G8JMzbypXJEWjyboNGyvlCZ7ySXZ1pWFP3q13IaUaiBOFljY+cLIL3h43mvdoZRts3EGq5x3cL7j
1gdR4VzrVly8WpqxjFYXp4ZlVrzWgWhsgEgFde9Nbo7RZkztZOuRBuzwAH9rKlL9z8/ye9vhbOOw
HowLFgQMtZiinj9dl3sDpNHZPjQoZ2f4LtWT6IAuL4j7L5DJzCFwutmen+x4qm6bVKns+wzzkupL
nTfU3PWsiZ+4pugx+lyKgrSaNACPJNAAlY1uJ9YPV8vUXzURbdzqE2pPG3sok5cigai25cLzvEPs
FvoRFTHULtMCzYD7ovHs4eDFWR69etOMhtaukCF07S0bzgx/xyK3tF8RY2GCB1rbch6CWu1k9ruh
BQXfvRYWHOQ8seoI4cqSVl5RxKEM6i7vfutoysV3KgJu2Q4LGEd8Syl5u5sWTNamxjNN3GBF19eB
YU4W8Zwoq98P5MLbwgW7FTS1AUpSH5y+rAE/GBpFUBFBIC8mUYBVdvq+eXESLy3/fP6xPtgbtAc9
2kceOaa6dpNVNJNyCDmAm6kU2vyiR4kGjixX/wxjM3eP2ZTqVw76xd5nrL3oRtDDIZ+x1iL4XtyT
61lZfJM2WvYIglRrdmAV1Z9KLONy+/njrVMGDFb+P8YwEOsmbVid8LwsJT2ECbQPNp0GfQVah0jk
jxs3xNwUKGa1LVrUrXxPya/RWj54UMBGi6Qn2iPU2at0xYoHN8zhQHPIxxAUhq7eCq0yHsxZ739/
/pjrXi+PuXAzXWDX5CfIRp6fuAxzOeq1xj5wjwx+rZcJliQ4myVXvt0H67igmhndgeUEY7t6JM1r
UXcuY/cgEEwwv/VqP1i3eWOq3bUIeXHLomaC2gY0PUwLCCWrCBnHOgYX2PYcgJCHT8xih5MqXJQ0
8qKaMa/NmJ15Q59dmcms9ss7gpOtSTcInWOK+dWyGmV71/SjcawST2yzFGdP26gxMm0MozpAnM8K
n2LG+VcpIvPw+UdcZ+Tvi9MVXaCjMJMwZD3/iiZqgGnbhvpR89DTggvupWEdtO7cNzcT8q/Gc9sn
w350KgMLLsUqHjx4uRkmw5Z6J6LZnbbCkoNFHx0LxYek7YenNC1cffP5D13FjPff6TFGoiAFIkjf
6vx3agIzH0zftWMzOepXvQiTJEjbsQsI1lmxadwmfv58xcvPQoebUdBySS86VasVacWpIB8a/YhV
2SyeumJqXyNdyabN6PSahDKmaj9QEI7EjeG05tfPV1/V4DwvZFHmg/y5NNnXHbNJ9kbFOEA/dosA
ejtq1m8ntPpAKdCcU7Dy3MBY9XZtxtC+Vez5yr64fN30dOkvU0YvIlbv1tn/gYTylCaQ8dk4igo7
mr6ssMa0cv3VQwtYCyrXlPOVqLmKXO8PzB9IF1G7o36z2ojIQnYepvPmMcSmZwxSx+xflTKh/2DG
tf7l87e7Oun/X4wpLLwrXjJ13fluwsJP1duqsI5yok38ODpS+ReFCASObUMdH/CXi8jB5N/TNJDG
djX+50CCc9fPyCtNlJy9dmRkkb4pCqiIgH6Oc2uiUvmXNcP7M4LsXQSaNG8RoTp/Rh0BikECgzsy
NiK7TUZFOdp9qD6hqwlcL4LgtSnbbrwyf7zk17FnF+L+gvS3Sa1X158exXajl6F5rMTs4ZVgIt3f
dJ1TBVZsjJuiyNt/WqRl4J0ruNLOlthC+dJ/fP6FP/4ZuHQtol/Ec231iZUS+aNRccxjbyga8mdG
urMRekZiTBTKnSYj+9ZOpur3FMXuI6ilEK5pfI2DsG75LB8BLAa3o8YxtRktn38EPNJlWXOT8hHa
rr7RJjR+9ghnCGA4IkZEsweh9WVOR7uA6pIiz+INw7wElCg7QE2upyuXzQcHG3047muGxGiJrpn4
ZmMWWdqk5rHOU5BhTRzt0N3Wt4njpfcyrJorcfvyWKMCRxaEfjmrMo45fwFRAokH993wy1xDN8Bo
J6++qRkg94IeRXMlhlwGTTIRzpeJ+jx5yfom9cI0Uiq9So/aWBXdk2yS2diP7dBvDFuJMMF0497Z
FFFd/7CxDvruqT3aVldKkcvYwmyIaoTgTZsP15/zJ5Z0GZXSmspj2bX5G7+nC5JhMJogLXN33oeh
0O/SEHOfzzf8xYclTrPbF/VMWkYQz8+X1biUejEg7ACQYix2jGV96NRIg8qq3VXMva885uV66EcA
oF3w5eBb1w3WEh3/CYxoeCzTMQpvpNEVL2YF2gxhJNHKbWqO898NrkCzsyQvdOmBEEHXiXWB8j9q
TK53bC1ZdTelZ8X7OnNwDa6sYhz26myb6ZXXum4kvy+6EKepZdlZF/yayGZukpW5OGWaLjD4wc6s
+Y4mkzu/jO1oJpumJUW91Wsve6CBAJt48rCbXWS68/GmlnVTb/vBjpQrB+tir6NehA0ERRSgWaAm
q23mRZNVQSnzjrkju9e0wTALeScXhSFKevOpr1OqVQac2bHo84Li24mvsMw+2AGw2EFuqXCImVCs
fkGv5XVpTJM49Thw3eoi1n+EJdqarmxEGqRaJq5NTZe/8T9F/vItGCSywbFkIU1f45THED8ApD68
I3Lqs3JXGll+k1Wuy2keMfxO3bkyN1GMN3NAm4BZ0+dH7CKWmZBTEHWg1oHSxuT2/IhlWg+uHm2t
UwToJ9kNqZPt2yoV0d5ihnTlfF0+Kw64y3MuOB6LYfv5Yr0h4yIc6vSUKIq8qcBgv8xWbfyEp/fd
QyVuh7AmgHVkh9Dl+fw5L+/O5ZuiHUoeBoTIXK9tlCjwOuiEnhJkcL6i+mvusfxSb+SgND/syCpR
rwO5IEMFiM5QxP+O6FRdOewfHLxFDphuGbTwRUJzlRAWNm4+6LA7R6PFX7RhNizlczwKxXpiIIA6
AJrpZC8xLPrFMnZUwoOpFOnoa/WQFHg0Rfp9M+jzfGXbv9fQ57sQTQ/wBfAh3rvzq21QyFIvejf1
yOK42rfYblv1Bv09p/ezRp0wOMd/OMQ/WqjdnWu3cR1goNNuI9Bl4uBi1YK6VzKESYBWR4LeXDnm
37A2c41bKD2KSXd8QhQ3YSSw6xxv/JdGdP9FIio/n3AIrIaA2VRdbSPYC29XvvzSX10/GzIxHsaq
tCZx4zjfdUmSzpoje06Y7SoNZnuGE9jI89JJciQs+Vig/q+ZCDegMXOXTToEDqdJ7x21v2ZIcXGP
mvbSPgQ5aJsINqx73h3XjmPDlT6C5bKYFGeG+CpsrXG2rTqI3s9dF9yWsJvk+fOX8MHCXGp0qKDC
UYusGw420vhlSAg6elajYdMCi+M7o4C036MSjttaOvcvkYiU+cqxuwwvZGQqsybGvrjYr5tUBAIc
dLNRnKS0tBxJfK0OQEzXGs6sY3Kl0X6ZmS6mG0i30uagyFPXFZ5bgVLqkRM/dVkm/gDPadO97BND
Pg3K4FnbCXWgxQfGBtGYA0ctn9FSU6qNoaW1sWnVWrlyrj6KOpQry3X2jmZYFw6KENKsezs6xUPh
vFbc5o9dqcLL0gxUTlE9r32mh+NNnpshfBmlH4HeRXL/+dd/FxZbHYF3UYyFWEuDbI0JBp+Lw5MU
3nFQuqK6MWNldn1cGXR8geAtzts8LnvE9OK0QT+xd6zvwmrRO6zMLOkOY6kU4WtoTDL0FTPDmRi0
dQScunaedJyzvkCSinI/o41VB+E0Fs8TlgpWgDO7JR8R5ZpivzNz8TCLKPvjdCQeNLsL477xkHbd
idRI4mdXjbsoAL7hotRooZ7FBCFFVRr149C+1bQm21odSMhdVCnxFIQ1kIu9VUpl32UuoulWiOg+
dF019Dbo3pTx70SLalrnHUY7aTIZSdD27Hv8RdoWL0pLayN/AVUC3fGGRPXJb4sv4MT76V7Cmhs2
XalE9a2qzarxy7Ayc7ptpalP2xFjLrwzIrcEJBjX8xPGn8bPyis0qDtpEr9+/vHeq7r1x0P+mpsD
BTcIB6ssuO/KzNJrOzxKs5j+mYqhnveRq9g22LQuNoMS4wbIIxN8QT9v3bx707nKBFbpXp7t0lY2
vd/0tXw00WcVfu+W3W9kKOs4SMOyra4kFO8zl9XPXXAAGjU/9QI/+TzcxsUIpUN4yjGai7zfQNqE
bFSKcFJZ24qiu17vs/pJyFZ19wroqgZnnoFKps3D3vQrhFEpqprB6GtfGTvV3LK1O0ZLbSL8eTC0
tzlU2QdGpla/tCFJn51cTcwtIp/quNEkwmNbuMj5k1Xh6b5VQLuwcJvDaUMzVK/Z5X1q8n8os9xk
Ne/Lr6J+qrcSBMO1879kNOuXAQGYGhG05XL3n78MlYYMBkdeeGSUbai/uOhwG/HhN0aCEdVUmd8L
hmPYBQ9ToT7CA/ZuvVhVylv4UOpgBWGPV2pJ1+daDXuZ6ALbwCQLoB6hmUrg/IfZ0jFLezKKU8oE
vXkymmj+kcBaiR+BHFsHaD3tlXv4ckW6sbTdSOwZwEJOOF8xGg1ZlamXn2BV6So+Psxdp9zpG1+0
EyOm8hq49qMFEQIi3DGdpBe9/Pv/9PsATdHsD9vqlNuDe+AGxJNl6hgzV2CetL3ahlV7+PysXl6z
tNLB03KPf9R5zoSSe7PWVSekxFvLN7FGbzNj1oIuL5LA6HL0FhuGW1eWvaybyG+WsRNdPyTM12lF
DuHDtWKnOA1eHTqPMQrMZZB4Y/0PzkRwkhnBzx7qycvkd8Yh2QYWpndNd+Wy/+CFc+Kp3hjBII/n
rfZU7/Sx3pDBnFACw52mBfNGPIx+2Cak67Iuqyvp9AfrwXllVIO0J7O3de0iRzEoiDk1pxKfoH1e
hj+9AoQX5KR2j1lhdPr8435wmfNojGLZNogNXrhmFugODdNk1KcQSwJtl0wRlBoXQfKQJNmYdg35
RrQlx9H0u55+MpdSX2bxCZ6UTK+Uyh89O/wewuM73mntd6qihIJZRN+cRBgOe6HP1b2RasYMn7N8
wjoXUPDnT/8+3T4PZQvTjxySU4y41lqUg4mViZJBBxgzNnHIDCPVeqNBNnqHuXLopSdN17gYMwiW
VjETAm0In/RJRSmw8Ml3BxnoSe0ila0WioGsu+ZATEe00kcIPKXErg0Td11RqEWgdjPwiI4wEsH4
6owfRl+m/S5qVHiFg4vsNCjMsrW+eKNzze/8gzO8ICcYuAMj5jgtKe1/woZnJoox2jI71U2XvahR
Zu9gM8MKSIzhtqrm9IZ77+bzl/tBYcg4ZKGYkCrakN1Wl2YOt7powtk5mSh7nvicoBn00fhZD42+
t5U2+cZEWe4ir+NNC2FXt7WmKXoQgmTKMS/Upr8+W0yJdBx6uLMW+czlLf3nLUyejJ0WFciTiLUU
B+YJc+Ic960RiKmr31cpWnZXMofLLb20k6HaMMAAWr0m2iDkMKRJnzqnDPaKgsY6Eq68hOk1TtDt
gNzZjFdSq8vqhBUN2GNLw2+RyD1/yAHXFIBvrJiG8/wjiqUZZPMc235TF/32808Mr4K/7ewAod2M
hNFy/xG2eM7z1UIrrUnyIo8o7czdr8iUaH3AxQdb/EYbph3bnYDd2qNaKWMdw74hRZZaRJ0wXznZ
mfcdRTmlVX1OVD3doTyqYKQQtkl2sEo7U/9w3lob2ZukdzdlCpjul9RDrD+tcAaZlmDr2xxgu4vb
UcWJEMCoJN9CUX28UUfUF16ENIT5uCgxp35lQWHjRWhJZ/yiQQUl4nbUq4k8v6d9l20AWCnTLQYd
+oMu8tbqAkSbVAT4TavTqSgnT39VqNG4CKpofKHG7Wd8EE0sOK3cCHcY42AHDb2zS30lCZ1vTm/0
j0tCnx4asCk7axgjuakTOr+bgfOYIf4DMtIXijpGUzBgW6i+Qv6Uqp+ScoZBNTTz0VVqz9lmlte/
RSb+lhvXKtWnXA7qszZa2mT7VmH24U2SlFV4b0fCBTMba9Yxd8O2QBAw075ZRdpOIMK18EtSjpAZ
c/jyzaY0pP6HfNQyvhYcw/KuFBZ2rVDq6rcZ05BfTUf7bN+pWnvHeVYQlEFDYvbTtJzil6Zk4Gpg
rf4dY8j6GJuingLmSOEpT2lIoa+apkHe06bblHXW3qGqWiZBXI/OyUbD/2sohv4lddLwd596WubT
fS/ym14X4nsFOu8PrUkt3CJjXYtnePWzEeQpdYCfIeZgBJj2yOyxMPpweEzUoXxDAocqatIS2r+1
4UUYAGTYjyDsoWPENdEvrDax16oSrfmifZshjLh3kRYlNZZ1Lj5EWIh50Y4iUZgP7hxK7wgOAU8A
Rc3tO1efhlfanWWyg5dd3JGmuV7Q2Hh2cCtEyLJM8VQf7bmQcgtNSUg/SewKX3tyc+fk4Drm+Coq
Nz8txyl/dZU+pI88VLSZp97ttjMo+ltAzrnum4PaDc+TC2VuM8+41m+bMK3/VCGSmKR76jAHZeh0
2WvH9FDHMaFEBd/sW815wao7fBtMyttnyLljf+eqqVIHTtWF0T7KMa6lITP1zSasy2kOKiifpoRd
YEm2OdO2X41kHAKWXFPzbYJP5HK8BI7AcSy1cdMxbsddb4w0ajGvQgg7XgCKQaLWCI7beq997wts
D35oVW3qTwLh6u7Z4PV/p4NT9m9m5GCo6WNEoJc3kciGe7XXmvKnGIDpHhnFzmhVDQ3OiRiNt87v
rhXJ8G8bxab92CKDOe9ypA4mv7JdeVuqsTf6C3vD4BMhWGqlrfdUmWFj3aWiUUcILD2Mu6nBezsY
poGqaRNiG/KI4qGV3/IfZluJ08ZoBwgs0p7MyJUW3WdyhYMbUnF+za00wjlQreRNNtcDuaaU0+xn
oB9V3xL57Gym2aydE1J6ouT7pq27UXK17QPZ1MNTM8+zdkP5o+ztPrG8PRRUMGlS2Ji4xN0U97vC
k1gk6nU2oUGMuIW4sWdQaC+9WXnNI88blq9JkoxUk1mDPJ5W6/YX6BFC25q5zP9IBReZK1flRcLA
rQ2MYwE1MHZnCH4e1w3aJRV21BPAGt06huiPplBFQgThepgNt+YMR2sfZmF6DdBwcX0xqALvi2wY
6TaA3+Xf/+eOBoQm3J4C72RnhfJPWooXScsi3ug4gbVX0r+Ly9lC45wykenfUr+tbRNVExsmeCou
WhV9uSurOX+LKG1qP5ws66TLZrqS4F5m2wwkLEbuPBnseUAU508301lCP0zHVQah5y36oOpjPJbF
P1BEtEetacdb1W6NvTZb/RQgRxXW/tib3z+/tdeVFUNuICv0LonqtMYv4NRMOXOoQ/mzPhml7hsV
UzCtK+M3pcySXaMmlFIz9nUjfikDIo5N3v31SAoyA5ZC9K4hmXkXtLq8BPyJmVj2DDG3Dndqoo9/
lKxjSpE2XLy3WJHqV+rJy0aqhbwgCSlPTEFLvXP+7rGiQ2iLKHFqjbj0MwvHl8SpxUPd1uQGmAhW
jwPW4u5marP2rSohBtPunkCVmTR7/zYv5HwtiuvUOiSjsO3Ofwy6aXQM9WI8uQOKmVOiyQCBA4mS
gyWdoyeVa3TzD84VM0DqO7BCoArWOF8Q086cdcZ0sqoMKnQdWYfcSIevkyzDaxz9dfBYNhgDftoh
i5gkJP3zh7MTVwmFK8rnzmp0sfEM6SEhWePJ6TmJvI+6pvnCADL/8/m+dvlr/5uLsqyJVDDjfMhQ
TEVW6X00VIjDNXr17MIXC5/ComA/cRDbb7MRiX0l+lJs8oJ668HAS+jb56uvX/Cy+uJHwcEG/sbM
d/3QVthXKDA+0wRCKD4vSueICll/Y7c9TjWfL7aOXNj20eICOkpGjkq8sUrynTlNDBv+07M+SHXE
y8mLfHCLGI0yR9PfTFFF0ZUlL8ZpjPIpy/EMhAmLVv66BwrKciiBQNcvuWKg++wv+lwGNkiFk5CW
1bk4gI4ctK+lOpKrk8/P3gbAjPFWCp3RZ+MKbQqQzXIQ0Ingm/liTNxkB9ZWv7eM0OaCNYTSBlGO
WhwVdu/tkMFCjR/prkw8cyGpk9+HKEL7GVJ09vPnr/Ry0/J46N5QOi3I4zWjoUvCeKCakS9SjPlp
QSveN1QIL6kcp0AZW/tujNPo388XvYB1siAzpIW2Tr8HdYplT//nuss74VazW5Qv2I+jk5Q3CF0F
nROLO2F1jnUTYea9waMyh6M9NZZz62oV3k+t0hh7ZLf7Ch5wN1V7Ctrx4E3kOQd9UuR4+vx3Ltf9
+dFaBFIJVeS3qCSu2/WxBSQmrVv9eWqKCrlkuiVyb0ATuxIWLw8R63i8Vqpwmo1rPVxNloKOs6E/
93WbTLtidv6xwJzFgdarjDn+/qEIhzwPRSzHd31i87QyW0TWnpVCwboqFUV042CaNV25eT56qP+u
s6qRAbEn2aDisEE1ULuQVUAi+AilTOGGuQ9Qss8f66PlELhWDUCFcHPW4zm8m5xqdGfjOWb+TdJW
xXeWFWe/1SgtrnVHL/cFrW+w5UvkZck1ACFOCulEsU6tEabDj0GpQtvv6Wu+/u0j0ddfaDjL+YSN
sLpQ6lpF6ZUp8osYaw1T2E7OXJxM24I4afS3zxe7uEYWRZZF9ofRrkqSsoqtNgqlmosN44tRpl2z
ifLCe6P0Q5bc7czpHpxY/GLFSfXvDB1r+B9l57EcN7IF0S9CBLzZAu3QTSeJFEVtEDIkbAEoeODr
34HeZtitYIdmYlajmWq4MvdmnrzyAVzMQuvgSBCxE9P3ZcV+Px8gFzCWnIrEI+cmggM9LNUGDj/X
87MoLqJ9V+dlqEX2Ev77RcMYYA+MHG71vL4fF0cMnkRspo9J10Q0cwj+2ZZOHz8u5Cg/VuB8qU70
qp36piXtf17OkDBQSEEzBvUO1e3Z6A5Rd4pRS/xUGeVSY8xxr02l8sNsZR32SXutKnfxiazjsbnm
pUXeC/Do/dWi7owSgbDwEb6yqxyTURP1buqjAv0MZAxv8/HNvfhKYIut4qsVYUW8xjnvS7chcrL5
Igi0iTtB7USYv72lvpbEdYGYph2/6u3WrSUuSeN8U2maScFKK+ZHN6VA8p1kcAPsrnRjwu6aob+1
C2ppB723vWhr0LqiyjraUsp9aXnzsXBSq/ALe2yXQ5RaHVRWq4aEQvBuOyace+dmOUpbFs2j6yb1
oVLVRiNjTOlFkA8LUatAbjjX+13Jmb7bY9EHJkBGnU3ufZP9SNIWTMPHd/biQQJVZcVw2NOvMonz
bknDXs7pgA88LrbioMeYnG8a8ZN7affXaByXQ+Hsp6BKdhEef1je79+ZcdFjrHhJ8wheu3tMktzT
gzFtPxPwZ/W7jy/rcq/1h1KPLYn4E05Hf4AS/9kWoLhNOTzqzWO/mtH20dQWB2c0PSMAddI1b57a
Ze2qcFmsfWL09Rc0/wuV82Wi3KFFrQD2UC5LUm7U1lE+zaqQeuDIdkI2MMQm2YNmvPzKYpdeBGmS
+pvFfu1A92Cud0oHHwhudNLKe4nDRlxRtFzMr2vmBTSc1TLBRvkcqcIn3uSpLfpHzWkH0H4kpgC1
r/uHSW+q51l36q1JNPY+o+585XW52DavTw8fMV8iNfKLPbrmCRlHZDI+1gnVPKiCNa1z8mbNPmhS
VbZ7kcTLtRSGiyl9/RppH2Id4gNFKvX+xemlyyKJZ/lRk1o/7RV6mqhS6ozIBbZr411JwsyuaPN/
XkoYlwYiZAV2A9hxzl7YprHiNDWa4VE3CBb3earqMTGW0MWh8zJwQiYb2dav1VQuPpN1d4j/i4at
6rCDO9vsDMnUZB10o8eyp6pJrhdCDt8blELsotEp6u3HX8rFqZ6upYN8BFIeiwfT+tlVojZC11bO
ydOMWv2USprRWjJmN9T6btOm2ttmqt2vuNM7SnXWoeeS72Qztv/2ZrF0Qbpi9aLTheCZmtn7hwwr
JbGsmia4I9hW7JyZY+rO0+EgFC05s4EN8bb6t33lnzFN+koENbFNQQzwfkzIhALwcaQQhOVmHWYY
tK0os5rkbhb994/v89ljZSwEAESW2EjJ/5w934/lSEsWRN16UJjV9tc4iWjbQ0QnI8eZ1Yd/HYsw
S27kakZgxPPDrYgLxY2dMTm6kQX7d5gsoOKAlptNV7souj4e7WxO4MqwgbL1wWvNd4JU8f2VrSRF
G1R6FNaFZx4Kb24f1GyWGyKH3I2ui/ZK6sRfxmPRQpZM5eHP2e/9eKXCZJyZiR3CoRt8F//6YVAr
oDWdbLx9Rvb3tX3B30eku8+5CrGKdXaFmo61e+kXKyyl9TV1pfbAwt0ecZ6OQWONw/7jG7q+6v85
K643lNomimQAA6u342y4vIt74GYkeeSoQjZwi0xfsdRqa/S55keqMh9S0S1oqLxiH3mG2H08/PmM
8Gd8JnduL74ZKmxnm0lhA25TusINieNNXhJXFqe4nNQXSgrixR2Ujs6ip+eBYZXujTDVeR8hMD2K
xVSv/JSzle7/v4QuLPUoewVqnh0wLYPm8kQtOyzBNW+sfpl/QdVwdg1sxHtKfjkqLQjDhxzM6+vH
d+Hye8WICzmdhcdDCnUOVltoT7Rs5+xQwRh+RPtH0Hgi0i9OJa/5i9fnef68WVV56ur62N2zaUjg
5uF4xFB1ada7sU+rDUse6bcEeuztGb3/x5d2tp7+uav45LivaAc5LKyX/p+9EQy2xspnjddZm02D
UmbWnlySSwOtVZtNM9MdDrirzZVhLy+T7i/hfNQfVn3ZuW8HSQ7gk2gyQydNkm80rYRvL/20m4xW
DWBnalcODZeXCZaBnS1GCva2VJrfX6a30PJS4tEIh8Ik4npM9Y1nJt3nKCojy5ecBh+UXqfN9PHd
vXxxGJYjPb0BrhTt/Pth4zJS11nXZDoc0r0WSyt0W/aDhB/anz4e6m9XiNrHpbDE6mWffx4ccKN2
6IQZzrJR31o6l89RRmGIvHt7mXxKdMstIaTV9K93lqIIx2zIlGzG1syj95cIcFFGBAJ4oY2e6lbq
sIOCUvGsm07M2o2CFDZoXDu9slpfvD/rqBzNVkkbprfzq3VQD7WiH1zsUKbzEDsdpCQdm9QP04Qk
5YvcdK+MePEoYUGovKyMy/zDxP/+OifSiSN30q0wc2ad6JRSJId0ViM/KWr12maE/Q7/u/fzAKjE
/zzOs50fPR2dGJgWiqZtjJ+FhTEkrBsbGAwGpNHzp8bLPR9JeGPdIe+t1Z/Aq1qcV4bThWo5TBHw
99QCTjDoI6AP1BZ2E+gLtVMY+hyg/bbMxLytbBAUWwM900OcrZpmQ53VRxbvqQ10WMQKDuh4pOca
W1X/oBoiEttliIR81lt7nG9GoTTuw1BBuN06iVdbB3OWZbOZzSjSvyHsT4fAdHkvj4teOcXOGHq1
2gxNvQxfkf/pxhcWN430FUEohK+iIhJ+mRfRU4UojITQkvifbaVp8dey0pR4o4u0v6uNsuRkxsXe
kXEgkpMcR/lZyaaJLnBqF842HUz5pWDz9cPRhfOlM6OFfDzDUw5jExtvOokoP1VraJUAN19ZIVpX
0syvCyCUfkeee8jPNFFT1X0utxBl0/4Y923yMC5Ct+9cW0BmaLDB3zupGn/GxpK/lGwWwaVw+3yH
wIBjFlldEhjkPFYBpEJXPGlaiQB7zEfzG+TQhrKlpi1yG89RZ+zdvqTDLiblVyPNQt+OirS0zWKA
GfD57/oTXHAXdqdoPB+tW1GfUmf2osJPcmO4dQYP4UQGMtC+dSN64gGFUoVkKDvR7dskG7mtC9D/
L71s4mgvhjy5bQhkbnzVrcdfeWwRP4vspYeSEiu/MkcjwgX9V/ESFxnkJVQEjVQ/KUUNY9kqRFE8
cCw0lZ+5IZdjK2LX+zl6uch2U6JLsRkGBYHpKOvJOyp1q95QHUSp0M6zRIzWTRNgHAurx33pkDHj
C70uzJ1mV6yujapVeytBeHaPDR814CAHlOjonuJ8P4IvnoLUjVP1V60NWX2rOpD9t5LOjv3Wemmc
BBbRWP19JTpj2caGsN6goAK7Y85obpwWKC19lq7VrPvImtDKufZS5TsHNNgGQkvUf1WLZpq1wOwM
86ZzaCH3PrV1OZLXMk/Kq5De8skkc2n5QU+hmsutiHrxE1JE1r3oc6T8qMeOr0fio0G6XEdzVZDA
0y1wbEjdpYocV01fdWQzJWr8RSaGU25yZR6KkzOXFZHyua3OOTN2mqtBh2Kl9ak258oXvkbknIVe
DccRcwvk9qRtnF95pysO1f3BaXaERXWz57N4J895plAazxHqre2szvqlEvItD0U3Ahsj+AvNHga2
L509LMZhgoL6gEBTc452q9QyqNK5eG1kKk06JrVUtiSyyoHf1hbdM5zDsTuSnywOTt4lEMJmq3JP
cVWN8lAuGg54FsOx9muo1/Op6KXZ/qYilra/B8Ws64ckr2nGBEQgDPXB7azKCkzRN2FJtAMVtHkY
Zx+OM0B8xRtVaGmdYtU3VAbM4j4fpwJPtWHMvwHZetOmSJmyIVPOqYKMH2L0ljurtw+0hU13AzpP
e26asXxILcV2d3HjTpU/65WVEhmXZ3wY7dJ/KW0CWaFiVl7jJ3Xbx7ftmssEEKiDp6ghf9dpqlPq
QAyjOrc0ZJEs20OVemEGauCphEMN7dGJ+QOeMbZ+79gxWrSKV2UHyrs4NiYBfBgcbP0klDUNQZRd
gTiI9lO+LaJ+yjZzJ9WvnliUZjOStAR7LJ16yohOKkLXaEiR7IhRo8qyLDCZCYzUzb0kMcC8kTK2
v5dicu9BxNAhbc2+R3tTmEO2dQbuw89mzKaYDkYfD8E0VBMIWHiVsNztKTL8hnpWvKutpo+JnGxS
aIgIm8jF4/j/qtAGfxuL2Ps5IU98tBtDWsF6vq1QOXnT76HPmH0M4JenrIuTz4tdwZIfvJGJo0gS
76uiDEYR6omayT1cpyXMeE3ptkVV9DzFhUQH7fbp9yl31FtHYkLZKEvd3yZ67sZBssz9sHV7ZQo9
r62+FQoCZH+c9dpBW610+OM8461R9NYJKruVchuJmiJUPznpb0JHSmqplVN5a9RmwSQEnV5JwBGY
y25BpOXtiUWGb9I1g6IF2El4SEvb5fdJQpQmUBp9/qQTspKgFbP64t5L8ukrOsjiU5ZG6bJTPFtW
92YmFfOTYSq0DX02zFEbThDW37p5jcFqjFzmn4ppsU5zN5JAqyhz+b2OuulFTaSV77BXe/oOTm1z
k6ztPJJ5O/OunXNb88fexg03rCWovdQW+8YpEfb6DlKXx4Iq8Ct0Pk2G0+KMgLRky1MxYeFz8Nbc
IuhhPojAIHCq2Mkq5pQcdXWJgCsC5n0wBm6un0OIvgWsZZosOKa4HazRfhqjWsViKi3vSHM8tjZ2
a2YibCI5tqHBya/bErPYq9um8hSSmrIeeWKRtfLGSIcC47+dJu0mrYhRDKyWPqVvp5013lokrtyP
nHrlJlPLVqWoKlbRnGGnN4UXe9POrUrbuDHxI/7OmgglYwLYm2yBUXSZD66i/ewK00EF66ZFtuXg
37/2rqhfOgP+15babXfgRKvS8AHNb/tRYuWfRBrVPSJztRh8Tcl7/A0eD2uP5aH/jBKOrCm2f9r9
XNUOeyxyil+8XHeW+7IwXVSoGUF8vsaZpfSnli0MK05ZgYAlxUfxzVzrHKYhT/vlmGk5AuEfu9tO
cZsfSqyO+Y2hju2rJqgn+UtFMsAXVRR4lYamdJ8Nq5VtoI1ieM0UbcrDnmTE8qBrdRSf+BOGF9RK
mzh+qyf9vUvfPDu5STv+doYYr2RiS6v7qlVdXm/jtlEpvhbC0A74V9fwpmWGe5maWqfv08XtPltJ
n6VcIGfCTWtErkvuYdRE1E/0+m7ua3TjSZNrmd+xBzZeIUp06d5d9CjfyNoetl7VIvVh1zi8Dqwn
3a5yJ1DjYzyh8rTy0Qa4GTvxN89sUQDS4NCzDe/z4AVWbJuur2MBTMKpEnO2V1R3dvymV2V66rW5
NCmhGlF5KPIx2SJbt6J94bTG1zSRS7XtCBEiaa2f2Zd53jJ/AQE9yX06sY3cErJqU3RinwZSTpks
5yA8L/+spMpo7GLUkG5QL477kMUauokSafxt7RlVfGw1iYTamDUzP/R57L4mXolXDrj+YO/EVGZV
IJIkkqyvrt5s8rrnqXtVUnZHvFO41yzcHcmzRCbU4JfscQ2VCBw39swGD4U+2o5DATKCHXtta+I2
gg0d7WUdkRuYVlGahTloDD7EEQ+IT9URjHM5p4jGdMLaqs+2aWnjMeGlR8RcyujRWRKl8XUl1npg
1F71mwikHAOJxVbQclhtjqMOFrofCz6API9g5RU4PojXpNiKvVbti23rxfgrWpTDC2LnhS1dISGu
+yaB0YSKOj0v/cZOp0FdX+pMUNuP421puomKF71ytAc8THmLJ01gT1W9DjTWbCX5KZ+Wyd1MS5vf
25VeNSch9G7TgtQSRNtUHd9vWy9T92h1vdduaHzxC5zFEk+lIIbzUa21aAwwnXV8ADr2xN3YKBWh
ykabaCEn+17L/amqu+lex9mTh7o1C89vK+gHTOBJvYu7oRljH509ApAV/Mgu29EByoOYidrnym2m
hiqHO8QbbSiyakdkh+NtW9krn3LK68Z3N+H/7NcYlaIA86atbGrwecpDV5saWwNmrnrjNjXDyl4X
1S0w3JZtiiiUz7Jaxke38QpEArLvcjCyQBmVpmP+dtmcAnhSurK6obuk56FpDqjhNa/iyVXaOPd3
MB4dL0AGUI+3ZivYzlBkzJQHdtZsvaxYls4XImeUF+zURvR9GWVz10GQ7/ZKCzrtijXxbxUFukvU
oCggc/o9K15YOXWYvovNEO3wcRkQY+mIZYOoV8ydKua31Sy7/7iI8acgcn7shdHvUSAHh4r34v0p
ewSFIkneM0J6FE52Y+DHNDaCDTxw6mwa0zV5l7RdLWmkfowSpiG/Hgf9kFtKo+8It4LLa7MneUIV
EifbmCnc8anlpr/pM/AUbC1ObtQG0dwGdIf9aHq9Wd6Axtd+UVwrd/qczMmtY+U8vI7ep7Lphx5I
Vatw2PxcO1mqn/RpFBOQBSjp29ksBm5Gm2dBoVblvTsOTIq+QmDc9D2vsTr41eKab7RbIjPUROI+
gQeP5ptKTtaz3YHr8EuWkDfcaBwCPTtS0l1nLkrB6ctFbMI3KslWTxsXfnA+dsSsVAUuqg52krsn
rLHujqlD+F0I0kntdpSGltNsj3q504gG1LbJbOdPs+f2yVOtRLCuORICSTR7PNWsDl10pd9wUbgA
joMvCN0DzQ3KJGdvDfW0dgSblxwVrzQ/j62x3OQi1WmOL8VEiTp2fqGSbPbJ1D9+/PJcVmhwzaBA
ohqFUgfRyft3J+ZkT9BZlR29zj66johegfmvsrcxvWZhvig/gbHF97SqzBAjmOfKKuKMJhUPiB1O
KY2/uePbAyo7B3UjMA1ExZV7+pcqPONRuaQthsoXPej7S6NZX9MHiKzQrr30oKdL9qAsIxHbRWPP
X/WGSCaHF+Wkpz1Bo0PksAfsh9o8qvj4Xz++zRcPGEUNmRY8ZDj5qL3OOgJsC3WvK1HTEQ85HJq6
13EwkJqGihRhomDW/972+s8siSLnSq3xb0PDxOD5QoWw0Ju/vw1aHVc0DFU7NOJ1X8fxZcdWodl5
9EjYqkZl/83hNp2cXBl2H1/13x4BLQBoySTxIBb9E5jzn0K5YaL8EM5sh7RDIOaV0nB8poZopRAo
fUBdhHDjkfKK5msdkG0fTiNI3I5V8w7mcTFdmZ3/8goChOTvlddIO/HsbTcMpx5i+DHhvAztvh5L
T26USVGP/VTUKZW0bLpmUPvL7V8ZlACw0FpT1D5ry7Ye0P68Gq0QJri+AcYQ70cLUDB+kuSoa/O0
bxvSpIzFFJ8/vvt/WYpQxiHo5Ns2TObr9w++1SbyCSa6FF7XubsiirMfVF0H8tY9JeyJKV3zMhbx
768bvXea7+unx0e33o//PnJdRPFaPyPTBJrCj6LwjGQ36BjWRt0Zqw3llDgwsXRBIp4X75pG5m+3
e+068ZcGvPd8+FmZls4BPhp6Oca/Ev7ayZ3m8UGOnVMGbdJEv+K0ag8lu3hxZSG+bDuCikLagSwG
1R5qoPeXXmL5Kyhw0FftqTT4mWRSCjioE7XqtWOZ+Rma72DSOTHZ6WDfwpQu/rl3wpeMwYCWNYZx
73zOq/rB8FqiN0IwhTp6XRmHCIZucqdcrmhoLr/tFfhE3gH0VkC0+jk1sXVGaJEL80pPTXfYGSUM
Y1ZIl8KZSMxC3gyiwLLTkM3m7DyZZ/KTR5092aEcd2/GQRuuteUu8gPJhfTItMRduyprmPTfPwAb
/K1GDKUbJrW09nrDJt432fXv7cJbThOapozA5Wl5cArZFadeJangZJZYLE4CtMUGljUVi1xLm60i
WiT0//hB0uDnpWT6Zz5EM3/WpvTcliXY7bNjUQ/UY+0M6zVngY0WO/rrYlbbAVRZc2XQiw+CQWkZ
4vdBoYF69Wz6X1qzpf+Q50dLaEriN3as3zVOLk9JHBdL2Bap1lNDmbPkEKu4Bf91OmB4Wj8wxzRS
TQnHeP9ILFXqrLkmwVUjvteuRDzutzTdKC8Vmjxk+CqRjGBcwG1nD18+vuGX1473+89mHFII6t2z
jTFPftQXutBhFDek0Og1rCQdFloQt/F4xAhZhY3djTKQaq++fTz2ZWSEQ3eY6WDFxyF9Op8NDI5F
cy3mNFQJKXwi3rsp96rWTZy8MlrVCBq9+mYqJfqSNhFd9HXUSTjZ1P0gDAoJRDlvzK4ayjhYSGos
fmjuVOsnYqRidZ+LxjjYfT59+/hHX6yP62qx6qbo2a22oLMPqC5HhdqfWbNlwsVLkeLbTPbKTrea
38PkmddCIC83nwxncX84vfDPuXJKGyZas9KuwyIGdG9SWH0j/iffdaXWZlea5xer4XppdJJW0sTK
/Ty7NLUifG6qEPPGJpLJvEe1hVXSsAmC1KY03Y7uoD6m6Txc2XJczpPcUZRENF0RijLjn60KK22B
mXHQwsYTw3SkqqpvO6McblO2Xi8y4djaAN3HJO0VIvKzSmlfm2qg4IyuIb4i/bm44zj+UIjBM6Hq
DyTx7C7Us0KhpZNGqIGpecYBO96bRmx4ofDMofw3B6cKhg5pMy8T9kbUqudXTjjHaJUVMhyKW2gd
yeVutEPKi+eGio5cgbiOBoP5jO20uIIWvniRXWZZkM1YOPEn8QveTzsrSjctOeSGiz0Vuq/z7dwa
Jb2pSh/u7dq5/fi7ubytDIdcQSObmCPc+T43Jhh4oqY2hA3G703dzdkDJsZsP43Ftf3VxXvMldFK
R7aKSgIR19l+0jLxuadLOYR6qmZ7YerRNgM4FoiYUifRPPqd0OLun5/kqnGkl7/eT4yq64/6z6YO
GYjTIUkeQq8vR3eTlHYxBEOh0umhcWkWh3iR8jWTYirCj+/sxRSOXp3ZE7zhqiFlb/N+5JpqjQNA
cQmRj0XP5hLrnyjX6tbWiAa1Pc6pQ1Qb2VxAO+BBwXf4ePjLu/1Hw8XxGFQuiMGz5asXolE4nZgh
IYgeJnvVSfzCLKpjN+b6Nm/Fq9QgzH086OXbhM5xpcKwe7bYxp3NGOmUK9nMWhpWaZ0fC80ajIDc
O6cJFOpL0eHj0S4+FdLOsejA314tZxe2zNFLaAhoTnOqZT0KqA01Haw4Tugf2uX4SmWXO/zPQ2L+
XdV5aGfRzZ69TmlJzpNbjN0JeZ5Gp3Ms6L0VGRsElO1TfKxj2V25yvWevauReVSLoOzgTlht5edb
Q6JJyogXqT+pRJ1r+6QDhRvWHQ3D14+v7SJQlGIRYikmPPwkDHi+y2to/dtZhvMfKk9Vh6nS2mWQ
UrpNf8ftZH9xrXaavWChMAfEA2PNi8r7K27pp2QPdGnH9FdVOqPtkzjuXFNkXz5sZ537OZ1xJiXn
3nj/OcF/gNUW9+qpFhQnfR0TtK+jI/jkEot2EO18pQhz8fmiskfhtHLzNYQ55+wqIhKB5E4ezdti
mpxj6yzmHUlub5OmJfs4srX+UyYN9ZANY7b/+EFcfEWes5Y9VgXoH6H/+u//M2chwbY6QejZiXjL
we59YRhIlK0pssUNmWbJlX325Qu2XiqCWgpciLrOT9tLZ5BTF5XVyXCrxvyqOJVa7ESBgeXKm3x5
SzlZG2Ql0WvDvH6ODMAmRV/WVupTwY4mnbfg34aVNd3nz8Ka3SlUEF01sJ4VMfyyI7N6+fi+no9P
lMQKLcAGh5gM5fL6iv3nvg5prDYshckJvq54MXLdJNPRAguvr9SOqKmyH3ifl72pDEW8+Xjs8+n4
z9hrdYH1b7UXnp2g8kkqBJAwdsXq6qcNIElaIHQUnXr51o2i/DolzfT88aDn38w6KG8wh0qkxBwj
zlZcPvbMnYsmPaURn72fomn6bI6SJKhuItwzo78eX5kgzykNrLMrKICwVmwMLLznyFXkjjopK0t2
IkY12YL6iUIAz92D4aTdxp7s4gATvw56Qpu1oOkQqzl4qq7c7b886bWWgBCeUEze7LPJIkPXIlu6
VSe868azR5/uXgFAfHIHE4GaFWXT0XOUcWNBYbnyNf1ZWP87X683gIMIQlA2O9hWztb9FgWPBqws
OyV0E8k3oAOMyTymmeWXpPs8NQV6LnpvDUG8S70sIY5FJQryWKFx3o0DgVmNPu/Iqcx2KPaNDSgm
+1Aj1j7RSsh+DG1yFcP9p5R69qNx/vNR8GqyWzk/a/clB067KZdjM3rZnT2Bx90oI7JVH5IeRKS0
KwE3E3iYBchaiukhy+L4re2NNeQgy0HZNiwoj6Uu21dkXeOTMaVxcVAy3VZ83WaxuPFQLKYvOFqK
aRd5VRrdCCMm5X6g2XyD3kbEXxNpJq9Tqube1int8Ssw7GHYRbPeHGbauSi+61h5S+po0iBPGFEy
06nJanlPg6K/wY3YLKVP9a7MNm3b9+3jTI8+301S1iA/YTeo+h5zganxJFRL/BCV1LbMqkryXS5y
bu8q3eslbyVSmIBgWuOhn6CbPFWdFbe+Mmt93G2F0VrqwTTK6jUBdHyvJUv/vZw0uyTJTB+eYtpP
UI+WdHrrRq1WUHM2uQxz2+Ck6DHlDb5pdulJkZFlbvvCGXdVZFFpWkhh2ulG4kZHz2vIS50KjbAH
hDVD8VghesnuG61Tx4MBGuIOj84qS3B6YBSjtXTgdys6PQF4LEfZpo3MxW1T5FFowhycfC+zZf9p
tuWkBVpFR5vdIHI4AGNtG2+kQ7w7IGzqAZtUFePT2EWivMf+E1dBVS4EPqruYJ9mDKxRYPU9RWEv
Xbowr9uq8+cKVlJHuuvgw0Vyv2N+JV5W1+WUbzI6nv0mJqb2BQCnqfrZ2AHTspxk+tkDP+/9FOnY
qztCp7gbcoOU+67Q9c9ePzfxXUls53xbM0/gxh6kcIJ8mdCpiLkzTnYGE9UHnte025QewXe8me2n
MVnyNczYmdv9EqdOEtDDT4Ac9Ya3c0age3stMnlFkN3PAJrcNt/R/od8BpJW1wOSmV11J42lEYdR
SDXesrMhKU4rZfd7mGP5S1VrK9sO9OSLB9OJ6vxmcSNT2yuDJbVbL5IGdZnedr8uvbXUoTcgdbEc
a+w/pUthaDdUEYtfzpT0qg9wgs7JPhvqlneNA+EXNyaE8rWXU1yf6s7r0AT2hviOvMON31A9JPkn
axTO9GbR6cu3JW7BCB5ZbUcHI5Y1GdJ9XiJQoDq1Hzl5cEqdjPmhNzKRbk1Dxl04e1MMnypeUIkK
voF6A/62bTdRNBHl1lbMkuFkDpTZUR2o2mc+XMX4Ek0F8g1nSIDiF8Zo/qIdOxabeFgVT3lamrq/
9EXXPSGE0p/dhGnvoR2zbttWhao9pkmP1izS4BRvZoeZ5Vs2RyNHaUKYbI9khcX8rdncJBKLTbUJ
nHwRn1b23pMo4iTf9IlqPVGKm/IncMFq8VSaztT6BZXPNqziFNzmECtFo0CZrkYNtwxauGGTj4tX
/mC6bn/QJ1y+l1qm/lYJFEiJAEd6871rc3C7atO6ezjAnrbJjUgO+0gbox5pArGwm8lCfY1hYeAP
ml4XN0etpRbjA1VSPwPrXsuDU2fdjKrAuEZeF6h8MmCi8iQbQocDc4jJ911aQwsyR8XXi7+zv59a
SWlbqs0iXhQ6KQhBSTPk+7AG2QV8D019Qw816reqJBUrUCeb2pveJcmRTD1WE4OF4QcO3zr2UeDb
nQ9dzDtpvTk126UaHWsXlbVVITse82lbZUv0rU3nsQkobLYVbSuv+jZgWpUBcNrm2+zVfLQR59ln
I429l6wHJXXr6LG3URMYfkeliaK9V5mKGgxx24sDFSOgR35BEfdYL3qa71GYsrsRNYEwU5CRLoDk
E6L6Zy0pZ/NYkXyahDrg3VBaS199qmlh17oPty7RNkgp01vPzPv52LOwHxWq7doGCGZpb1c9/Fev
QI+5YasGSCxqtVFhRq6Ml0RAx9nXHmroPSe2zNm4iFPUIJnWiBBba+Hp+DOaDiDS3lBWXzzB8vZs
poVePtR967RHgtWQCWW1Xgtcu3OjHKqkjl+j1tIwBjNvD+a2E5o5bYCWIj+ekUISmEkf3v3mxbr3
TEJtugTqLIRDfjq4jA0yXJs8+RgBfYic3R0PaWKSDIVMu0M/lfXUfu7nrouquzazh/FE6WtBQy1Q
ZiDHqtKy7V5GNanTcARkcFO4Xp7fiKGZjgIEqfp58CbzyHkJoh/RYUq/me2u1thNDzI0NADvG873
ugjrYeiyYCSm1NtYnFu+TGSePZngHc1DU81O8hyxJR0fVjHZCxNI9bMzEuV2wf5aHJMZH/U3iyrH
uE0gBqqw+hWhbVwAdfkj6i1NHnsXOJ4kPS7dqpkVaz84OihAQXVZ3ayOmBCPO6mborAryHl2W+sW
GiCcpy3+x3Sp91NfLzVf8mTm3c0C7s65W7pybF57O3Fek6Kqqh1VMLM7qPDjfgOURQ8MmsNGZRCZ
Ga1gjQZwtVl1FIiaOFnsF0s0zU8qpWO9sd3CfPUqfkrgzbD3dmjENXMz2bGl/aoTWytvvAVMMrp7
RNnFM2y/OgvJktSSt6iPdBOaZFQ+TwWWt0OcgiEI3EIMB0CYphsaSmp9LTRqk/1WzCo1ASrAycmx
5snaNmWjGIdZcaSJ3d3UixNZ9+OP1EkJjM8sRVVOiQQscDJ7p4gDwrJM5yYaXHUPtIJD2P84O68e
x3GsDf8iAcrh1rFip6qyu/tG6DSURGUq//rvUX03bdmw0TuYAXanF0tTJA8Pz3lDkSPc+6YPerAf
aesgvKVjSbRD66PIfwrihFjnRYXdl+ehyrAewJS4+5T71NjNy+miGBQG8Uo1iOIXNjA5uBZUvT4Q
oUS80YUotlGHQ8L9bHMkkWSOFMoFpaHpJaxyPztoVgIqs9RaO9xlucWFX1XInIGqMfuNGedmtPcm
ZAp35IgdgERkDpNVZyB5+JyPYKXXWi/qdmuIVLQbt2mc4xD0o1iX/MgCLdHKS7Z9EaQ/q7GaidxB
B3CxiVNv59tRRxrjFyEZWlCB2rW04M0Uo6d+ekkRa5KcWm//8woPqFjRJFATOz2mfthFpp881/Zk
mM3KzabkWeZl6tyPnh9v0jCLna02DRb6llbujiuj95SzzsvSCrekwCPoN0+6NshTzYu/486dkutG
/fBRUkLFCwFYZLuJc7/zP1CPUdHHzMuRaRzRStxnOLaT0tHRCvZao7wc6GQhRqBzFWaTsHPKQCIw
tALJ6X2CyyPL5zqmYvKFClJyQD5tyu+GoEbAlAzDrDY98nJftaID445oY5qZ646WeXmH5isWX3Wc
OtoWLhro/coBptblztCte0QPBrixwMryVVpFWv/LjAvRr7yysOwtmxuQmm9mI4VJatlrAk7mfpfS
lvUWE4VeEqko7W0G00PwoooxoheNpsS66i31HFuucj94JfyzYKUDFy4fC2yz0eTXwAWvI/Iy3My1
xABtndrIT+u9H+TPIM3LmsJrqFXJuiA5zp56BOcT9myqAbIAaj1n3BT5P2NN0Tokj3aleTPmF/GU
xM2yERB1rV6HOnfkxigQtNnGnouHhzXgguZOiTb+6idU+DbQUvr7Spc1aDtkPIJnEaYTpHWLm8D8
VAa9+jzpopVP0CuCGmqBCmqRwyRClONpyozou6s5UX0ftsFI3KIyYn7R/EYi3GrNuScsVCW2CkGY
CB0uP9W8VVAgK0kvaIqsHTdqi8psQk9k06g0F5tc9Cly88hYPUeYsf0EiF/SXm8CL9prMu3uYisY
SvSypZSrBhiO/tRPvWatwfrH9cagOJXtsph8bY0LWfjK0NinNtU4FQ9xVbv9nk1UOdCXkkFfhyqw
5McxVZO2d5SRUTEso2ptIqQWfOjamHTJjqLcOGTTjBlNxzySD1FYIwMwyFapLQDb8s4VaaxvEcbi
gWeACsZVQgK+3DhFodNpphWkhfHKqYKqIJJVQb7utMRDXixvZP/T10hIVmnjO8NWBEGqbyCXOeXK
gbQ23pOPmM3dNJOppypwa6QCNS8EAUsvEaelWfFufjLiCBpDPHCkIf3nPBD2tOUrw02OcPTrVk05
ua+Za5J9zjwU8ajGTFWwjVy4TW0zQPtJsyEmWBVi26f+FL2i8hruArJ8kW/aPqgPXmh2yUNlF/Gr
EY/euE1HeLHNqkmgvK/Msk2K7RDnCKB2dVund6qr+PdzXdh/pNCkZSQ7NbB+wLWtgzL5IEG/Z7Hr
fAunEZxnaE6avwUbSuaMm0g5IJbcTA3K2dwbxjqSxIhiFWMmIp+G2PXUs+aaxbNvDpl5JxQmcZxk
+JzYlyOJ26/6aNBZt2yU666rw6+uD/xn5cI/26CR4/AlQZdU67Ifcu9BIBTnbZFC7r6Prd0wB8sc
1JYMJOTrA7h2D7h4l+Bj3b6TD1zp/hal8ynfICUW/KmJIDIEBeE29a9GFsm3Crnb4ZClBZQ8PYRf
mPex9QseSDU+ewo06743cvEdnYxufNCxLhoxsClk81mFdfOQ2bVRbKI+s/o72ZjmzihR4AAtHFXx
Q1Z4AveUUU55su+mIHI2AntBLjIrbsFCUA3U/FfcULr6oef99aOahPFfGaOos0p9DB/3VsvaDlxk
2TYYHH3a5K2FscGqtOKqilblpKABkZ8DgzQVPL+VAO792TAHqe8AhKbTQ06Fudl5U1EOGx41Tr8G
C1K8jVkFaBRshRuM26ySRFLdmeyjhwX7sB270Ci3BsBzY1NZsbluachnR8Tpp2CXYaXrvphgl9Vb
pTWVu4knjH02YnIiezd6se+t7NiZ/DWq5sb0PVTuMHzgEu6bDZE7c+47itO8fB0dhFmF+vdAwEw8
EzzOlMoHu+HnwxUhiom1SKgV77EldhXayWC7VxM4k8heYYKZ5chzCqMnSXSnZstDRy9WJIJ2/9zK
Wn2GJ6KSvevmprOfeQYPvQvgamWkGbQdJ5mMaj8ZyGCC+sC+5FlyeH7UMYFiYwVh4u+SqktGSARV
LONtaEXZ8CFwq8Y7cNEa3huS8aT7KwBF9Q8jdFTyqYIobDz5iprrGjfqanqG+GSA/x7HmZ/qVcFP
Iiv3WF4MUYnxNtnkSq9GoNq1ghWzTVutindDIvSjArKpr+s2AkAd4gUP2nXsxR9XJI3OO87VGrGy
jTjU8htVxvOaruXYKHXSJ/D5D/5chfyrnlwbk2SP6fWjgXRU9zFxDUGw9FMw/fApy33tUY/4krFz
/9FWhCIrKAfkfB1g0eCXlnx610qUn8gifbQKPd8hTk8g0jQ4oCsvTpq9QjC8e0AryLVulXfn9vNp
oZAOLooHQAJo8gXGorrZoNOcCpORQYWQwvHSTjXqXqVJT1wIHUaWl/0Ug4TAYaLgsHJr0123FFl+
G53IbjSvzxAKNP8smoDA5kBG0sZddEqUNzi97WjyMfOBX3DdT9MDJcO0oApSlm8V+OPmcZQ1TSuY
H98TL6IkAHwFGp0BC+N6tf2s6Ezw4G8yc3IuB/mB0+2gDWMaBWYjnuLOSQ9mOiX3ykBkgSiWQv6R
JfKSjQexAt347fWhzwr9FhgpUJp0JlHe85fqrRUHtLVBoTx4+K9+Nds63Gm2BfPDtrpHyJe37OrP
psrGR2QPPAq+GFC1Ft0MfLTElFujfOijqlhHfe98dJDHf574jWyBuRbVN0cOY3RrxeeWxcn+Y+RZ
i2X27oPju9RjGVwexrUdpA9qANG+laNfJ58tpx0HGJjvMIZW4OY3golZ+9GQY6o2kuHsvBzFlFGv
4Qe5YzsG21p2eXBMtEGf9pLoZO8cN00izMMwJrxPfbTskDs3cd+7vlTLBgmNYxbJI0egLQO85P3P
/4oa+ZBlwE5k8qaEmrY2bNZsZUeKMA8zi/u+hOb7RFWmBFFTygF/AhyxCPKuCm7smkX8ev8l9M9n
9gh4F37N6YadX8e4IwzJm4U4odxEaPjt+3iK9kY51V+DbrS2aJXewrm+h4i/lpBhgWMgh4Z9GafF
WwIjVFNPXTx46ZvM4/IjEhUSKr6eWfd1X0zJKpzJ+aso6qpyZXNn7msf1IuPSxyV3BK6J4JVeMnc
WJXFCZp/FAVz1MWJp8i+LPtzSRgYvS6IGWWWR80K1nC78ZTVwsNTyMGsoqr1yAsh+IhNmY91ReE4
MSHypoX26g9V8rsizv/KIPzkKysCQ7k206jdqz7tbyCEln16fqs3S4/zAamgme47fu+vHUQK4qip
isYXDkmVkxQirYWJGTTMFYZhql/R6UTDDhiogdEa70Ftjdlh+p/dadlX1kaNj2NZFIc2Mcx/tYmZ
fxvOoYBECc2+Yc/N5pPfBjTPaoPhhZRXPQLTDr6Yyon1VZWX2b3DF70FjztfOUa05juYaOTy1+mI
uR2oLtfa4SWNQ1haso3Cp4D3DTIDVNHiVTlY6T+qQr2vANOzZ5QYYLSlK3Aru8zsvGF4iamBfvFc
f/wqYXEdjVEmGw69/d/17bmIt+/jAShkvWmeu9z7p3Oc3a4a1nF4sScHHn6uCkC46fhmlp5WoRGu
kfKFgfrEY7C8gZa+NDRIh7k7iKIY8tWnQ7sD2hekiOML8u7qrvU1Z5alcn4Vpa52snXse70T/luW
283b9UnPkzqNE7Pmp40dMT2ZGd+zGDkzQLorRuZal5+RF6hqbIeorWrCtG7AxC6MRWseuhmC8jYQ
y8XdLcoqGDN7nF5ka6ivxuA3j7MQVotGBMK9N1rEF3Ysg4Gupe2ALtJS745OXicBHY8vOHZhEdCQ
BhsYfrYtAGO9RalDVqipXf+YF8eEVhCAlvL4Z3FK+qbTgoG35wvB4xeKWn259pUdaLtC1jbqSI0q
mxvp8aVv6qD+BazdQgzJXXxTg8qRhcQw00R186U0i4+5ktYhHcef1+d2fo9xKv4aaN7Cf8UcGJgz
JngaXwjPM4M/wXS4RrWnbjPvLcT26A5apfPr+qBnHxSkCJk/qEn4GjPC7nRQp0onP4294dWpYx7e
QdRTTAll4FS7uAClg2YQpM0bq/jONPv7TKCiBbBuDv3GDIdaAhtUVU5G6nnlG4hgC9m7Cbnz7RCk
ZA9xmWSfigpF+HthJuZdFdH62PlTZej3uWm2wV5ElqoeJuPouWV9FNHkfbKrXO3gnk9PVW+uq8ZZ
p14HvTd0vahdZ4M76vuxsqTGS95B6Ju6cYDYDIZJ0Yuww+GuCUVVr91I5e5KlAl6LKBvrE+WiGh5
YPJZH7oYNQwM28f+axJEVvibIoaYfuTJUP4uutF/GswO0js2mJGCKW368sZHW74SeJrxUIFJBJSL
CAp47HSp7LLzwhGw9lvNUwHyjkggc5nNOIR7o4bUBazAoYGSULf4STOPsnfq9B5KOw5lqnrMsYn8
t71DWKP04s6y6Tb48TMT0LKMlOeHzZuR94ENuKLAfzbMNcxTeMHITabq/sZhPMu65jGBAs0vJrBA
QFNOP4Kg8F71RdG99bnR9quYh3a7TpDIyCkXTb299QzZ/Q4wZ/bXla/0ZxH0/YBkRmdj+GtMRQ1W
Cc/U7Ma3WEaJ+Xc54No5RIR6gIenv2soYVdYYV++eU2XPYupDe8AFolpvtAoKfzzh4ejGnCLYigH
uW9xmVEjcDH5pBpjO5H1Mwxb/5ctrF5saJH0SAl4fp/d2H3L4MT8gPHNUCDehAgamKfzU1YDQMGr
2jctoxVcB3l1AI6n75RK+181EbF4TNGV6W+A9+eYdxIoANjND2JGd99NgU6HzRAwpN9ma68WSqdq
bzau99FqffXN8BLE0zKCPuEq94rHZEqKW4v6/vA+HZ6NDWqSCh6wa2+JKaxDxA6onnuvqCvR/nAG
Px2+TYkYnY1Tu17zpixcwPysd9hyRfjmG5bm3I1jhAaSaTfyRyasONj3NlF2TztXvfhjgmqLNJWh
tpPd4RXbjL2db2i2mAl2GHXu8shv/frODqtB63k7QF0b9hhRx4CusXZFIMeQRt9uhpL6BrIHevDm
jzMWfQrzGlqPMJKtZneR3MuCnQDIv63abS9CE6P7NNaa52GIgv4jXYXgD884v/zTJ+Nov4wYc5Sf
HYQPGLerRwjCKx3d9/rZDfXA//2Pm5j9C07LBQMLuI8E4nRpY731Kn8SwStKFOhSeMjPvOKJlz2W
Zly6W6wwils6r2ebGHteoMdsJ56tvCoWVzmAgQLxCoqhQx5XoB2SyP7YjHlKz1O4Ylb2oTPyxRBG
Ee6uT/biyJxV6huUucwlBxhRkIl6dZe/cev1nBSqknpjth+93NBRfx4xNEjD2yjGORD8vX8dOB/g
1JEqAe6Npv4iUHhScRFz+80tESSJa2U4R0QwvOChwnvC21GW6zscSidsGRNNf8SIRCvWLTIo0QOm
UW78EPgFtVO9i5sfGd3pW8nV8rtQ8HqnYxNcLItfu7jTwijRCwujurdWurW9AlBT/kAUsi624WgP
PwZnDF8qdAC0zfX1WIbr93Eh3c/MBl7vS3pKVHeAV4ZcHDQnLMHjFOg11J3/Oe6iYnt9qLNKyf+P
BSidSwsC+tKveewNcAaGpr3VQ6keG9WUP7oQZz0tNo11aVSxtc38LHDWCqf55J63gXvfOJ4KbuTr
y1g6/46Z/2yZUIK4sxe7X9p08DFPDt/GbvCtuwnvxK+pynJ6qT2qN/YMBlrnop3MpyzmqvzHS4u7
ymT+775BEFfNxVJPhi9LDwLoYQh1PYFPgehPV4T9MaF1DUGXTtyNL38+4XlEAjfXMZWaZTlRmMQe
DeGrA+JP7YMtnXLTZ33/IUvhvq9qi9tZF+5YwIp01f76qs+zOTl5zBYEpmHCeoSRvCwwx0BokL1o
5KESqb7XVa8/FWkbAghoEgecVt9tm8RyPuKIWG+pjec3Fvt8g7/zhGxSbB6DgPBPo6uMxtAH/ykP
ohv7R80ovL0DcH0rW1u7dU1e+s7s7flxRBaI2sPpWMqjXRIacXoYpjLfdZGTfVOe3a802GV7iHfT
N0qvONY3qbz1Bj2PH7O0vQtVclbugKtzOnRb9Rpt6EAe/MkF7V8HyYsetdW2Ah3zMKmgOoYa/Zjr
a7t8M7GTKd+CrvGw15lpk6eDDkNG20ZRHEdBCzYtCCaEgGMDrYV1HCdyWAGxMm7RGy7MdH7Y0yRH
z4Esc1Hl1Aw0puq4yA5g/tyHpp2aV3bWRDaLkwJPHsv92kya+PdthJhOwIelWoP/7eLQJk0QTq01
5QeQFg80+oS17qmubM0+RO3q+me9cGQozyBZTWltFi5YbtmJw4pqbnYowrD7noVDsDVstGxwTy7v
0fA2H0vqUt9wyzKeIXDfWtXLwwM6emdrU0c+XVU+vkAux2VV2yEbHoe29vMVVBKquFlbeF+qEb58
ZIR0CyMerJsK/w33Roy8tMiUNRC11qHbAb0//Q1NPFCtDmV+COESHvhfqI30kE5tBh1l0yAZxWrQ
CvWPtbF5PyNaRJLrYv/OFjsdtczioO7LOD9Moyvu3GDQ3S1S12pflMoV66FoqrWeBzB2Kh5Y1xf9
0lni6fRuwAVEZ7mtebEmksOaH7wRvNa6B24L0kQNf0Kkp9JtMaHLe2NPnz2kqUPS9/E4uhQhZkbJ
6XyjDoi5F1vJsdTMsaW0XMMUjfsm2jYOgjigFlOAhMLQPgwdmcKeBNp58GpYZaCM9CS98cY5TxDm
3wM7mmcjoiiwkU9/j+lEmPE2UXwcQ2EBdSz6LtzHHBVii12CyIx4Bw3bQJaxt9WHJik3Na667Tqm
GubfWJCzY0AURVN9TlTMuZ+y+DijHod+Z1qCPDFpfo0gGp6iHtfXfZsMaKU0SscjJQcG5axb10yS
+9wDG3J9U1z8DVSDdR49GHssF8gacUqnaR8fa+VMmx6ex51WxukPKbsfvT55b7GVoYCah9G0FpWM
bsT3s1PIJ6CjxbXNmaADurjPir7sCwelw2OuC2/LeakSesNhvemaJvhm0LJ/QkItvpGSnpU2IHXR
S5pzBiRiaUsuAlCBBemkklo7oMEnNwXO9Po6LnnGpWYQv2X24CFzXI0zIKZ5soEc3DWjxD1U6P3H
no15o5Z8aRFoj8+len4RN87prhx4kMCk8cTRGpAKWUU5pIphLCYdpZFEX1nZ6D2JUNZ3xegXG87t
dGMXnKUVfI+5NzG3iXgfLh/fhjPTcN0JSWA3Fq+geILDrM71lHp2+uZqtouaT1ylv4ZJ9ofrG/As
KjE05rQux5InEF3O07mD3sUK2mEHGIMq7lBDUqxERTGpiscHpyv9/fXxLuw4nqP0rKiJ+jS+59/z
V+nXmmKjA+ERH8mw+pdWTxueYqa+dmNH30xOaH+KBLvh+qAXJsnetoEg8jqktjF//78Glb5E0bo3
k2OA6O9HmN+ElcpwkTZXWFZrt9hZl+aIBRKSAHxbrpn5z/8abuRp4MIqkzSrhY+2qDatTaoO8EIj
dDZdASLYMtPgRnB1+H89ycNhSnKXz512TNHObnWt7GGlD7485hb+bnoeIa3WTjrcGUm95foHvTTD
wJsTURAMBhni6QztVhFSYQ0cOg+L9YFi9UtpjEiBT4kH5s6RPGr16PP1QS+cEtNEV4PeAGoENMFP
B50iV7P0LtMOWqsF5UoEiTxafe5tROp0G7J1q1vnYD8fvcT1bpzQCzcpuShVWBewCMXpZUMPgQfd
TBw3PIgCw76VCeWmhvdUmxEyz0YIAtXFPTFFeh2l3DBv1iUmopRh4V+vZJP2++vf4myxKZHTk+d9
yyLMGfrpt4hIHMcS3P8BMXD93h0dUJ+x6nR/kzYAD24s99n5mUdjX/EAmff10kOiNk0hVatHB1+L
g23YZfq+CuVDm6MWgxj3GLxcn92t8RY3c2hWQzNAmzy0QsZ/Ji9U0cqruj5Dz9f9GaeiMf+HGaKZ
xksSfAyZyWJvYVJUottjR4e4Kn8IrYWb1HjyVQFXY4J5/PXfJzj39hzwYJT3l502msJJQrkxOeiN
ir+ABs0eMk/UOy2ka74mIfST++sjnm8Yno8GhbHZVBTP2UWcj13RU4Yrk4Ort9hNBJ0BJlGn9NGV
mX7ra56FB9jiPBz5nHB5DX1ZA/SRdTSouSYHPyHWaUD9w4e885pyM9TZOG18L7TujQiw9e76LM83
DgPPzXdqEoSKpTiKMZrSUa4TH6IBVNl6LINU22h2LI0tmHz1Bs0Mft/1Mc/C0jxZ2okYrXNAgOue
HkUoDCiIhq08NE1TvIUx5Bigw0HwwdMG/zWc0vF3aNUZhgVpJG/ZT51n1FS56NhSaIV/RO6wWNei
iWNbk5Y8kNyE37PaR0o7iyyx17LQ+YkeYIy4RjWY0Lkj3u5qVMMWEkH1z/GIn+Ei2j0n9uAlFolk
iCtlBjMrOdCYmrptnThSbHXZjzTpNO/1+hc/y9fmOZOvzhkkOmPL7QXZelRBqUnYLjraw0E+qJ/1
SN3W577cxQElgxWQvfJ7ngsw77A25OH6L7iwz3g7vyfss57pssCYxdHky4maE0oErfm5nMpoLwWt
oTXOCGKnT2lq/GuSOpczuYJojHOuztpuBk2NQbMceZiqtlabSgTUr12/LF40CGp3UGqDX5Btmnaf
tJZouA3C6AaO6cKxpplNLRGoECqyyzQ1xVVCc7BGOADT9LVVaXjpc1dr3S+dsnKwpRnR+0c4psWN
Uz3X7k8yG6buE5O5ewES0kU5PWHQPUng6jA9ZHaSqG2Sd+Z4B34yu7GqF+ZHy5WXCeUI9BeW+8pt
QdhnmcgPQaysr07jwwSEo75WcIde+Rzi4wAD+cbNc/4YAlnHPub5h50OpafFZVcZAwY+YZIdsOgd
xA8Z2mW6Rzq0pQClWeKFVLK2NzrXevtTb230Fwz03WqYuV17j8J6M221qk9uPYouXBgI5sCaoB/K
22iZbSEPbghUwbKDYVVRtC1hF61oi/jdI/Lf9XAjQ78wGoLAaFnz+SFJLJuuhQ3UoS1ZURhtbfUZ
4DmqltQ8PfnbgdEX34jZl4bj8U8mAxocNuQiZtMTqwu9BlEHxa2DTW7xxlpT71L/aXiUfbseLC5s
X74fexccD6IPS2cqQ7W4x+BBARHDsaZ9FOIk9BAmuXy7Ps7FSVmziRqqEGRpi42EdEOREBqKw1jK
8psRQHNClp4ueWF0NyLwhTsPMQXqNzg9I3y23BwojKLhg/zEwfWnFgMpo+oeoYgZd+mEuVOuXOMV
hetkl05We0NW7kLo5Z5BPpeHK/2dZT8rB6RuRdaYH/Qqw8zAdmv2vwy9vYLQ+tI2yS377AtRgWg3
7xKyX5rzi1R7GAGHWqlXHDxdmF8C4aYbxSsMHbJUPkdhWYkt/SignNdX89I80fADa8Lznog0r/Zf
j0ijqZp4tKrygKJCtcYhId6Wliw21qgA6aMuvf/H8VhPsOgm7QVw2vyX0/HSEfZSNabGwaY1/Ig5
gALcYtN5h+cLMVXBFL3VLzzbsIwyn3VKUBRtELM6HVKzfcrsOFAcBEqquygd1UcZNTgRZIMCTH19
fueZEg1BmjagItGmRyJwcYukVlMA8zbMQ2KM6sXLq/6T38Nj22UZECQkA0unuusMA7ZsqqUYYlXe
PWiBW7JYZ9tp7ksSCqiAkT+Qup1O2qLtiFyCYR0wN9PvoJ8OR2yPIB34XY75oLPHrCy5Zed4hkAm
V6LKA+2CdugsFraYfJ72xSikbR7wkUqPSdQhGIhG7Kd2VCbMqmGofuqDhRud3kzHvKyTzSA8rMqw
R8Rnu0KrYKyj4c/1JTnb4vwoijK0aDEmpFKy+FGFlErXW8c6aHka/+xUnIa4WvSBCf84FNldHdeA
P66Peb7nGBPNO/SkQJehbHT6+Rse60kxuNahzH3vR4I134cKtQX4Y5G5vT7UWdyfpzfzBoDrz8JK
80/56wRDVJzmC9Q+dENvN2vkVvJ0U/faLfWxSztqrt0SEkkO7WU1VfitblejcDBGS8sn2vr2d9Hh
FqKEoX472H6kq9aybl0BlxYPqVGwUAAacBJefEhXG4dC8osOTatLd9U6HdzDWKHLQn/d+zq0AdI+
1z/opbWbleTIzoj9ZzDcuqloY4jaOkBDsJ804dnVPu0H9DGKzr+lQ3m+enRMmBhZAsGJ0U5Xr8BT
V8tkYh3q2DK1Dx5KGda2qZXu/ro+q7O7lFcT4AxWkFYNop6LUwAzFcDM5GBWbOkIFNvN/B4PZKh/
iYhlu9xH4XzTW7A8kLD10hub9HzzMDpxEdH+ORNa+gdTNSzzqHWdQxkb6MNrJXJffVXdoSFUbwQU
TG0VuGO1uz7n881zOqp5+nFTWcVpamqMqo/dS4Tiy30BHwpehun8l8CTvnG5XfrGZLGEW9L0AI2+
0/FqVA563AvdA5rt6Tb1zWhLKTFeVa5QzwiTVOskRLAZC5j2f5gpc6U4gGIrl928zf4KAkkn8NNp
J/eAfhUOnKmtx+son1S9LQLE3aJR4Ibz7x937mxRqyO9PSuxd4OHzWKduocqlfYdLLRwa7dYWW6A
FLrgY6Vb/bw+4qVNRJNRJyOku8e5OZ2kNgJRlFh0HZrS9Y9dPZjZboix31knwoQ8bWQFTd1GoTR8
iwd0eWiGBTVpsP/nP//r+w7MqHJQuTqAxo8wSwprvAtruod1bah7HJr48mD0b7nNztHt5EkKwYFy
y1xsQuMY++3TYeU4+nmCseIRSQ/9zkHqZwDmVvzxaak1qzSFCQxU2NsgViJQZHP/dT8DIqQOPdP5
fMidy1m3XaNDPNbKYxsLE0Em1RyN2Gi3/LtwXaLq/WbUo/XoZXV0Y+Sz7z3zHzwwubQ2+OBL6IJV
DI5CiK86JiLJUWgw7G3Vd8Xe6uMYDZZSPMRZWt+4tC98bZBNYIOQYgRqu2w3VGXpQ7pT9TGq4ezU
haiekASs98g/+VvcnIwtpvblFlvQ6ovdN9qNM3yeOtI9n7uDs42yPS/76WqXuXCCHKWzo4sCR4vi
gxb8cUHlTh91a5zsvUeyhG2q62iK1CXO8zsNv3P3XuI2eiNen92B/BRWHB7TDCFwliqn5SBtFkCq
I4wpjE/FZGE2OcY/EqN3blSczLMrcB6L5gKwMup6wBZPpy3qBKkyZddHaJZlsBaktS9j77XGFtM7
9VSPrSa2JLMhWktJlGPeNOvOVZj8UH6KYqiR9qAlCqfBlNI9sQ9qCc5JAufaRPM+WZGjhTtkFV3E
pMukmdZBW0zxCn3WFj0tmPveOirk9JIqKKP/GLGYGiUXblswRrM/9unUphQBigZzgKOJbOpmKmYD
NjeoNzHmbfdNW34grytvUGHPLj3G9GFuIjvDISJ2nI4JJBIgpieaI26jHnOd7dQHeknThBye7pf/
XhueB5yR+jNnAUz5IkiBLQrq0OmaI1ot9rFUNB8J/tpOeLr2QMEQsEvXVsnWSKY8W0e+1aIugl3y
P39qZkwbdG4GBHSaT6fdIeFRDHrZHsE1RR/5pd/aNBb7zh6yrd7W5l3YmLfAXGf3PYLlDqAO4jPS
1s4S5zOIBO7YYLfHtEKpe11wpsGQOAjMtKNuP/Re5u8tE2e/FTWnr9fn+05zO70b5moPby3+xr7M
Wa6zWSoo5116pDodvfVSz+78oW69dZWLHLpwpcYdNsJoYjVZ1D8NRlB/jxrEq7Qa7a/7VhktvLlO
K373KL1/TPCr2rXIuNwhYSxWVvkpKna6ZgZ3Cby+fdwC9b6RQZzHW2bAgwXwOCGeoHe6ZHLUuxpH
lfToyDH51sDNemqQcjNXNjIZWy010o3R0liAExytqsky769/wgsnBeYLPRVKEgDJl6yPoAlVIfQi
O5a+FX2qUFX7EGlYqGJWiIaRKL0bNaWlmztoQ+Szgc2yYMgMm8sla1OZYlZv5Eea6PWTMj15hx1G
h9LlNHW4xdnFxyAQ0Wtlelm7CrtR19Y5sk2fJbTVDynCSy/jVA8tOnE2dOPJqw6U6qcN2Ptgkzpu
swGwqH2mhynbVaHSVq4HZwrvasvMXiwYYmtvnNAjzSzutzir7CcpI15S1z+rOae5i505t/94/sJG
pke2OIqDFiDbWprZMQCHjF8NFrNYCLh1ka8aR/XfwUoF6O5LBHXo01lii4m2LO9nDr+1w7bFb9ZZ
V8Y/1VRqX4MpsusdxDTbWQ0lNY8ZKDPGq5Rj9gBcB90oz4zc59JMc219fSZLx5P3BWOZqKPMeBk6
m6c7tKLHUxdYgpP2xHW9tc0EkcYSsZO1SdH4bvSCYtxAHnc+0MtI5vvF8O6Rrw1fBZbgn1Vv9z8s
nebZBofqFNHTbHJ3pq6la1Rc/rv+YxenaRZYtkEnY8oFpw3Iy+IJAAQccGllhw+AJqodjXtjQ7Wg
QAHVgqKlKm/Tobi1R5kEMdiuibfXh18cpvfhqXVAQ8aKBObz4lMlYaoA/Qcodloy3xc5VjjSyKh4
+H5Erh79o0gBVVKa2pxb5IMo7JEjni5NOYVenWtT+jAiM+SC4epN9wvmy74+Cyd76leGUjKswzS5
SX1eJKfvQ8/cLa5Z+pA8uJZDjzIsGpGi6p/pH5C1yOK1BQTjTUN4LFnndvef0KPxxgdeYkPeh+XZ
w+MOpKIBMvx02Cz0XRqvIz18XR+tldXLYu+PefIlKvocDSiYjHu39thsTmP6H2TWwZMraTn8cmvU
tq8v98Vfw8EAGgK62NWX9WrHxFhqxog/NEqLsEIZsnDbtan1amsIga/wHjRnja1gOtCfTYjpfamS
Ne7SU/KRUndzI7YuruL3j0ODnAoRhVdSkcX2c8u+7fRMzx6arP8Tu6rbTnmNClcRWlSNaDGtPBNt
Tj0ykcu6/inmcPZXuJuHhpA+cyepwM1Z7Om6pPj76TWidQ9aRGnXjYxiXBEdftrcLm/Xh3qXol+O
RZMAhQxqy0C7F9NElipvu1YW+A5E2b1lpdDu81TFn2HIFcWrGurim9A9LdpBWAXdui4bQ3zVGgrA
jzYFCXMDBLBwVgCUqz+923lvrRVJY6ejcjG+XP+xl74LyS+Fd/Ij7tg5YP31Zk6rqeliqcqHfjTG
V1WJQzLW7bMVuuGNOH1xJFJeUgift9sy5UXxuPK1XJQPQtPN3eSK/+PsPHvcNva2/4kIkMP+liq7
Wu16XdaW7DdETuKw985Pf/9mD54HFiWI2AMEQeAEGc1wyr9cxUYQlyRul5XBkOzvT+vGTuPKYVYc
fAhAS5SSC0Fz9HWtfMKEHkAx4nbDeMDpI/g0KLWGinavZ9+QIzCQKZkzZ1jZ6DfmiiEDhX0K2o51
XdhX45lCWlI+tVUWv3ZhZn1u5mb4qamD/vjRmTKQRnzLCwYQYgkwVIq6N5op75+I5NE/bnEWVXLF
PBBOpC+KYoUvlPG/dyJYKzUvMkIwm8BEOVQuDBiaw0sSW5X3qu0jGoq0sBM9Zx372ZMp+8pSXt3j
1Hdh8lE34zqVahKXG7R1IisSat09zXaq7cZWEei/1/ODqkzKpq3r5nEMqtP9Nb16pSXrlw6YAx0O
I7dlh8QiqbZLyyyfagEwfOO0abUrUGZ9U0ecHpE1K+zPRVmbqEj7AbJhSZ22/9z/CTemDfwMJhdZ
orREW7wjDTKboYDjc6D1YiORPZRY2ot5PsbOgIFLQSnKS7u8X9lN1x/VopBkw0bRiIOviAlqnsTm
gBbYU4G7fehpvZJ80VtE5u/P7vphYu8QsFFnpuAsiUWXX1WJSqBRGHs/hS6mNd8HqAnIfAFeKX7U
s6uN3hTFESrdbqQph8QRebsfUC8LPMdJ86J9LDvcfL/e/1HXX11aTEk0OnBkF7WBy99Ug13sxaD0
T2lHBY9aZYW1uJGMB26ZXPd8d0x++7E/7HCyKQ96i/nI/R9wvfj8AAltkfRQ117m6EqHJm9npsOT
pgb6P/qk6J2npMb84RNFKRggniwdSbC3DBL/vPKtoZ6a0u6fesQvf6Z6+oNijrMDaFk+w54bHqW4
62okIjfsxaNIxxVgOTEI2BYqEIsvHpUtcrCWGJ8mdu1n7P3KcsPHUDtPq6QmJTjL4S2yWx1Zwna0
CBA1v9rnmJFNW8Q4KG2ObNfokxkpIQBC8hUyjXQ0N7o5xIR2SdPY20yDZrlBExVtRpjcPv4EOHob
hF0N/qC2XUOUS2LAUmPWasdWU3MfC87R6TMvnP30FTZsWH5LHCB79AMmwNp233ZvgWvl/K9QISu/
ISpco6dKidN4M6xC6V45UM5jHk2J9kvD+cH9PfdaQ1Kn6PCGuqgfrGdJNNM8qlu15fUatXiyyRAy
LGqcLZtMKdoTWhzlD7/s3PKpMgv9L5gqDSTNLK8m4XE/aPkWrQDL3JQVVoX0dbv0oRzLNj8Rcyq/
c1Ss3UfptYlcJstSeDAhkVfss/HfsBjdZyPHQs1j77UOGuv27D70IIicTWBq/bM7RqL2cCipvxvx
lLwlPVV8PMx9F0uCvgFS7SNTOT4UWPu+KbC4WC/sFQxvRjAfoxi8psLTLEZfgDgz4vF3EkdhRQma
0gfalpgCHAx8pv5KG3NA47+2deUFae/+W4xibPWTPm//2cdW3d+SQZbC6+05mF9L2ACVp4vaHj4L
KCGKR4Un+uYjTZdsAstPk51RlZVz0KoWf8sqznDBa6IhxKzFjLL6XxYJ6eGKrla+6WKHwh7mC84v
P027YiW6WWahPIfcGhKNTrwBa9Bc1ElmJHotYsv6ydEH9UfoYGnvRT4qqV6cgSATSNhPGyXOjPYF
BMko/A0KO3KDlZ36mppugHWJ33YjBqVUYfdZy+wPcTijwuNZpDAISrt6Oa9dxDLuXRxL+WshDNMS
A0e5eF4TJwqoYETNk42g2NbCfrb3MhEXiOh3HQhWe/yKTF+BU1adfWqwzYSTJLSnNqmdX+D/5jUI
3FXkxDK6Dk89DxAEGHfx7vWI4WStsGqU6XGCj30DGcpJGdCtCrRp5bFb1vLlN4N4xkMnLejAHSyS
AhjEMdF13jxxvPlQvD/jgOIj6Ek67P3nTEN2vnZIku20yL6GYxXu/RQw1MreuTFnJCEAY3Dxk6Ms
U1WXRLHr/QZbwWayHnCA6F+yuol2qV5oK0NdFQBoXjCSTd+EOBzqxOXdL0BCE3IMxlNWi+pLmuR4
HvTBxM2QFmGlbfoyLM/3X7WrSAYqCnkFiwy4nXrA8rkpc7sdKlE9GVpofinirDgAB1deRJHNvxUl
QDofUO7avpY51sW+tgzp8SdRshLjvkSlxX0ucredjCOOPJR2EYG3fkEp6tHCtWD44QnfBHszMpt6
Q3A7/WeI0ZfZTnOrRNLbRF15c6/W3UKYzAZzD+yPpGBJjJ/TtiGqss1jQ5fmMJOw7NvUULaa6JSN
GPs11L08tovpU+yn8E2Nidresro39xYghTo0jnVvmjveg+HvOBW1tp9xdSzoMDTxlyBEdeolzxIE
nD74ycE2suocEhlNwj+63GXG1ISjhqvO0Tc5xB1CaogN1MOxNk3E15HYzT4bbqGo+/vD3lhkR2pA
optDko8AyOWwZjXqTt854ogzhrvJNCeqf6QEin+nYZCrP2ILPcP7I16FjFLeAmAevAbZklzCOacQ
Q13F9bWjHU3ih1Oa+V6bNfGAyoj+NzaWLgY+2P4g7GyIB4PSXrkCw77xneFe0XSGucn9veT+BEMD
bkro2rGGenDOxk7/ptTwHHDnUx6TbFQPqRVUL6Uq2cz35351awEg4/uiPQpNhhrb4lyLrs34Q1c7
JlM7NR4WqfObqF2EwAMUXVf6j9dXNaMBZ0LxgPEAmi7CRxqSQwE3XTtyWKU0r4KoA1x04YXEuNuc
e+0RIlj+u0IX/xv2mmI4jGKMP7zcl79iMWejB0mPhId2rGo/OJmFxZVZ2rOOR40/zj+RJTY2ZRYE
NYy0PChW3qtbK47cA6h3pOtADy/WYMqQ3s9HVnzsfDpIyPtjOSNADtLGsKOVz3u9s5DGBCoIvF8m
wUsUdpBZmWpVljiG6pDox051cDApsuCA3aEVYTBhtH/7SjJHL6lfdPnK974+ytToTAFEh49NS1Ye
vD9yFD0OpwIfUuuozD6uUAFS6dN26qLp1S7taEvjwlyRA7g5osStwCyQ5IrF5eGYQ+cW1EqPep6V
uxQD9MZT1Vz7Urq1tesVIT7+NcnvKTHxIksZcvlu/jFFo0NUAX1Z+1hp8D/1edCzXQZ6WcUwqa1W
BrvxNSGUw2UgxKNos1Q7txTVxO3eFscEVuPrqCfWN1To5yfRz5WXqPmAHKGZRNui9O2V1O9q18rm
Erhe4ho8Cq8KOEOP0H2dzWiVFYHR7NVkVImMk7ks4GmiYLiyb6++I5VudiwXAuK6IDUWxVcVDypC
G7VipkkpbZSiA8JAyTECKn5IUT/66MqCa+QapMkLY5xm/mI8q47Ru8OG7GiasbIvK05m6UbtJqSX
udOKRDslShh919Je//LBC5iRiSR0mBLSs9lYbCC3V8zeFFN9bONWfFGtWX9NgCluYmwuSu/+WFdB
HGOBLjK5eUEagdG+3Kxhxs3uRkZ97Ax8k8ygTZ5qXnMcdXpACxq5oCfiaq2Ke+NbgrNn/1AwBmek
L0YNIig4eTCKY5O1ZrBphkh5qyvT/dZjr7BD2Klb2TzXzwxoGvRe6JVwFcCBX1yxcxg5lgJg56j4
RvoVTwi//ttSY1tjy1o5ZT7Pioz4h29KtZ8M3NEBgSA/dKlLRcWq4uH10dFJgZAnIUuh9b78NXhO
cbRCZzrWorD3aiadUIPpb8K2tfv2uiAHoZmGDLVk7l0JRr/8wEWbdWFta/MxoIaQHcRskZz3ql89
iCGnsovyuTNsRx1piArJmvpNnQlnMJEpjGkCehSX8ff7W+7qyuIXoQ4CS1VqX8JpvPxFpZGCw8ay
61iObYDGkKU16caPSJGOOIQhIYhOtxNtgjCP2oeczNt5u/8Drvc8FyW3Fm1LUDNXmO0pc6aAZtl4
NHDoACwPJGZDFyO1HucqEsY+wmV6+AU1TF8tJiyych49CHI02MnU3rt3+uXcubBak3wheO2QpJ2P
qc0nsI9J1wDU9xTcGpGHyYYiSP4auzzpdkEwFzESfmniftNi5M/dbWmaLYYWTM3WVm705Wbhk0h9
CilPCS4DXczF6zzKIVCRHV6DdnKN5nnMFRJHcF5tYz86hYLKoqpnoUFpfgwsbTf7FHhTb67sqjgo
bdiCm+POmNeO72LLsFpsGQIkbgyChiskpj/nLppfLiadFPImb6CE3TyGwDnqbW2hQNhP5vRiani6
7st+EtkHk045PsXN9yyecPxKeq2hm6qxLuK5cvTyIeMzWDwG4Iz/7nM7eBBlP6Z7d0qTJPNSbcjL
A9Jd6oSAsz9uEL7x05X7TJ6RP9LA9x9EdoI8AM+h4Fhf7qM8TRQ/VGL9OcWM7rGF6DJ5IT5ja8+D
/OCX40BNolOCIQC3yNWjm7buZDUpWBw7VXA2xBFvTDykH2x7k+Z4WO/6LC+sTR7NbeaBbgGHVY0N
OMn7J3ZxXzJdfobsXVBxuGGG3tHIrvRCcZ4TE7srL1P40V5dIYYAMRhm5cpw19uN4ehdAL+kxQhN
9HJ13dSEiTpaznNniHHvJJNWHAzFxzS2CJNNlUbj1lY0a6s2iC+tfNlbY0O7pb9JMQc1Nvl0/hE9
Rl2VlWOfOs8KmT5yRJSu6EP5gzgAeQ6Ux5i8z/XCaMq/wepEw+n+Si/uRrnS4ApQXKeNQFC3bBvD
BYv7iYT0WWmQnDPgmGy5scz9rOBaUE+T8tiE0Vo4cGPOkGiQQKfPydOwVErQuPDNRG3dZ9LxuNqm
eowbJ42kaWsZUXwMmgEzJPDfX/R60MTK4b41Y7JdnGpAUlKZvIpFerS1KDY9c0zLnd276eMU+/qL
pWqnJg/7HRV0Z39/ld8ZSBfnClqloPNJECHlOpfcVFyBgnGep+lFTQI93k6x0Tj/AUqovRWmgTB3
YPauFOHre+stV5MpOI91SYeSPkz0OXNS8xt+rWn6FeSaMW5SM5hM25tGOw9OrdX5denN6qx1G1ct
pwcMU+Y15uLyRMrONDeCFL95p/fJC+qPbVr3jlI4raY/Y6xX7CY31uKN7tbuS6dGk7JyHpefiEIM
rRbSGwhQLNayqaiKbBY5JbFjgPvjTmti7Nm1Yniy4n7GTjnWvna9uVYGubr6mBgRE1APAzcdYC2X
MxzDOS0NBWxbZ8da4IlSa+w3erdap27sGGGctzYDXUZTyh9pdqVDiKzdppEsrBVM8fJ4MGlJY5Z9
VXYMB/TylxTuiDMidf6XCRtCXLtdZZ63ZaENvbVXlGl4KCt7aB6nHI+zX6gNuxja3d+v743xP/er
JJ4hgE3URqYgCSCXPwGBkxxb6Ep9dtEWDbZ85DJAchWwsxd3la1s/WBOjvGkqsGBuq32vR6g+9Ht
1Rs4a0OBO5y+QYZ/iD/VPldARf+rsOcN8muu76PTH43dY+5XIn/F2M0aNwxoNW9lEIbWLtV0PHip
H4X6l8wfZvNhHPvxbJZaNx5sv1PVTdzUXf8QmFnR7wIj1MNNK9TgtSHED/cgp1v+IHXRxnD0GaQ5
Wmu9UCsadJmzxUQwbz3yB8XAhRa1RH5OM76VZJxt6dFQTJKtAh4f484ewHGzM4Yh1b4Aoh4PdeAG
46umNwLZUyjLxnbAy9H+GQ/z/KaGINU8Lcxg6Nz/HlcHAk4e9/R7CkU11l48EriF2iFSreEz4tiq
tjdFX70Gla58arBR3JpZVhWPBJNrVdFF2sbp466SW9CARgaTX27UPw69PgdD1pil++zo1bwplKQ5
NLmE1efTaH1JMEz8YAeFEQn4qFzIC1jKnyy2fu6iLIKylfvc5aaz9dGX/tK15rAl4sSc+P6iXkW/
DIaGNzY5TA4ByeU1k4y0x5q6DF/Auc3aY2JGoNcAbau6N9PanKjJqYWzreKple6YNi7bdjupyTYy
w/AoT3G6cvKvF5xfBNKJNrJcgyUFqPEd2t+Qx15ypzb/M2Ft/50UnVZ7Ix2+tNZeay9cXetyCbj2
4GrTNIT6efmFifbGCCJh8FKYensUDLunpRk9WcNorry7V0Mh0QaZDD6iFNslW7kcqgt7nzzLEs81
GMZPnYjGT0pVRzioQnm5/2WXVznqZZTi6BuQBtOMW0bL/VQHHYAm65i6UaXs2qZyd33rm5Y3WRxv
Tylb94D0LirKRjj+dPPJ/nz/F8h1u7g/CamkojAVV46OteRHjEPdlVWddi9qaFvFNkVoP30Oqimb
/ro/0Lua43IkFNtcdPdkTdBcfMEqgPmXYFNPOgS6fdPMuv08Djh8bMvM1z9PBeI1XjVpZUgSh/zH
JhhEpux5d6mBe9CzLeVN60B8v2CmpJFbpN2Aj6NRYBDuxCY9esxkLfdHS76OpxaAlh9+4Oq9vRKI
Xm19VgwFVxTdKPqBbF7MQ6vrjtIszE2qI+1T19jaKzpH2pOPAOq/Xa2sYXRujMfjJskr3DQ0URfb
UesbrdZwTHnp+rnYpIaf/cVLJSYv0bPPWVlYK1f41fanEg3tQUKS4I0T+F5u/0aJzZ5wtH1xZkQw
m8jyeWusZP6LVLR7u78prp4LORbPBYg+zjad08uxwMG4MXJj7Yta1eJFi0dl7zqxf9SCSuybzhz/
FeE4rXzAq0FpR0NDAOrDtc2YiyRqsANnwIEZlUl7lqwv9AItMSQPWleCrwPiY2/6pEh+3Z/q1UGT
oxK1oY5CaYnm9OVU/akQ+H236kupzSAKFTOafoIyDA/3h7n6eiCniInYLdLEiAv6cpiSHpmBN4b2
YtcODrYiN7Ij8av1RQy2trs/1tXOZCy5ITnNzIoa3uVYUO9GNcKY+GWMjPyJMyD2+MHMT2aEUhOe
QHn54/6AtyYna4ZYhYAiIzG7HLBUI+pgcY8vNhJcqsfuRVl+Bmh1QH5lWNsn7/jgixuLlJ6XgCee
BQIRuTjpkGwhAU5m8mn2A8PZxjXl4e3oxh3tXg2+71xVuotatFn/KEorOQMAQtU4QLDC9AoXoxBU
g10MSoKx/aqDVCo3mQWlSoV+PnjU2WzlF0YEdgMVBguov5sxYytOtZ32vwjc/Czfp12JP3OfdtmP
IRmcr/WoEyOq2QTeHyvuqDwBilVwlbi/zu9aU5czF6bE8EveCKu9DOx91DbAMwTai5VYauOSQ9TO
jEcV6dq0C/TQiY4mVkSv1NoCvDGDwPgc6yUW9LFB7E+HtMm6J4jYpTgk0ehQaopNe/SyLGmgoaMN
5mKGIUTyoxjQi8t3NV304TlL0apoNhNSwzVs6kgU3deiYfl+Eglr0dZv2lFZue0Wl8E7lYfwhYiC
Q8ONJy63VI92GAqldXmyUk05T0XWf0I2Ffd3gEi70G+Sx9L0s5X1XRb9/zsqdwAVTVhfNDwvRx1F
ghJgaBYnWjbpYSRAfuxxrj5KnYBnVc/nHwmFUHzIVPNpDNJsE00Yat//yDdmLh8V6CqgjsicFndv
O2ZqoUKBPNUg6jxkKdFHHJz0p96V4yddn9otz5G/0vOUgfgfG0tOnGSZvyjbUd9eAiY0IyWprfTm
1BdWvRvoYUOBKqZDGIrv4dTNBxODTC/Ppn7l0pdXw+XADAgdEi4UZBnmfbniLp7YndYUw4nFHQ5t
owcHbi9lN5bqX1npNCvX8PU8ZXVOdlEEjRR32UcB+86tlI/9yR2At9oWTJdqcsZtYYf6NtDT+EuD
4fGXwe3WynTLZIElJjZhcI4vFQLKkpczhQigpWPUTqfSd/unDgdxaoKGS5Mu1b6rvprsyzTJYN5U
hJmx4kzbBpLU46iItbxlcV3/95cQJCEFQTWGqv/lLwnHucqKoR1P/jiJ3y0Bx6Op1/GpqSpz5fMu
o8v3saQqAUknMqOEEpdjJX2kWKnZTCe3H11y8mie4Tr2qCJuktl2Qi8tQTnSNMsj14vMcv5P12uY
SrQ9DY5DWLjhd6IsN9t0fly96iW6i9uoHHXlKcmG7JdpoqnoxULLDY9P2gabofPN7/dP5K31QrWH
Dr0sbAOKv5yD40wVBQFzPLGmdPamEswJtqxT+YAqVr0Sj1wfCFuK4JN4yMYPhd3LwcK+KuYWmubJ
tiMfsZfaT3ZzNuNh2dstVjmVcIY1Aoc8ZJeHkDSHB4UQ5R2FsDiEZtCnYEI77ZThJrgRutJvSRWD
yVMn1TmGdag95BWamW0i5oC6SDKuZDs3Jg3Qggq2XGHE6hYveopsnYW6rTgNJBe7WFjFc5ZNqjeU
qvVvFBX91/tf9PqOpb1JnoDqCx/0ioEk/LqaQ7RDTkrr+DvLTrJNw6A7S6vdvRKUwdYJkXu/P+jN
Sb6jAwD+WTQMLr8sqQJCyUAgTiXk1Ac/19JD1mXtJ3Nuy13Odlo5e9fbFgCEbFmyczETuHpIWldJ
Zwi7p4A+0xnWUdt4etBpX6axN7WPZcycczasbJHKbSvxjYvJzbNe50mjn+y81kJYGS6lsAGpgdrj
3qdOXrSkkYExxNUOawP7cxYp9oc9YlyqEURHSCqCE+AUXf4IepUlqkG6dQL3oUWegYr7wwQcc2MG
hTp5XZMh4WCuSjhcPSoM68CpojwvBUGWKUSmIHFqwhE55TM8A4u8mA4oJonbOFbMk4341dFuxPTg
4Lv4+ME95cpRKa2DciQcXuZMnGhFCfXZPKFGHf/C3C5+ciff/mKUIt8NEXZE/8N4oHfQ56PCTr3g
coWdaXQmHnHzZMRGzrVt0/4B7xFHn5y+CB9q7FRXZnh1VJkhQQkBOfVDkI2LcAg5HegfnNXTqCjD
97ws4KPiFbBXtJrGT5j332tgaGtU8hujonIgeZC4klB9kWf5j8Jlks1DCgxYOU2R/d0NA39TaFq3
zWSCL82Gfmdq26xBla8OLFcweRtda1wnuI/lv/9jUMr0KbaFQjnBh8j+KluLd1Cvyu99b9vf73/H
6y0rh6JGKkt2XISLu8hJVIOsaVBOvhWpx3IIywd9DI1zreMgNRgGyU3bk8Qh9beG6785NK1hkG5S
tWdJ0i/6stPGKAzOOtqD09c0aoyvrpnhJZtCwqkQlFHMveZmUF7yAebPykV1dQvLKvg7bpTLSr42
l4s8VbHk1dbh2YjL4l8nn7qncbSrL5BeVZPgy1nzNbk5IHhVSISyBL5UmDRGVxncUoTnMQyy0OsF
6h+wdX4iZpl7ipqaKwfmxi6SUpaMRAEZNsciWknbWs/mQHdPUxkFDXETwcRG6XB/8zKDK2hlPW8N
hz0J+pHvoMJlobK3sG2cdNun9aknO7Oif+mpwlcfRT2k1UefUMwSqbVR3+N0XqMY0tLBo9OfaW6i
P6w9dmNv7NsWEdGNifaJubWasjrcPyk35seQJEaEYhIHKy73S5lYJQFsFJxLs4Mzr4e98q1Oi3EE
gVT9c3+sG1sFFUroCnjWUYta0j9CGt66jRzCuU7ccksTMXkFaZY8tFMb78FY//4fhmMdKZsaJJzL
XokCud+cuLbPVTfHKEPGrfEk4rrdB5o5K/Dg4MD8LyNKO1mgGdSJFocP4cSu1uI0PKeiSNpNHWRR
/9TEuS229ZzHCV4vCd469we99QWp08p0h9Xltbz8gn1oKHNCy/GkxKmivlS4a+Yb/L6mdg/z11x7
km88HVxu76gjFA6usAlAPpswc7PwjHkuXUT6I0q+r91OeZjjsSpfUFx6SXAkWeGVXM9ScCp4ljn7
72Zml7PUsjoie86is1MLvAbAuJqboh55qbVp7RjeHIu7GxwvZb+r0rcotATPoSo6B3koDoCU9T1w
9O4F8Ypi5cTfHgo+g8pgCBMsbrO6dYxJL2umhZp2sR0LVeywVbC+uKrffPwuYw25qv/fYPLp+uMB
VofSUSrVCc9lPAyVV9j91HqBsGLl0YnztYL+9UZhNLqH0huB4GbJZ68VrXMVnamVbm9Mmy5wEPzJ
cPLGstwpPs2Ihxxzrou3jx6Hdxglt4wE7Fzx6rQqCGXLNjpTsY0etbRzzyAaYQKFSrHmkH7j61Hw
INOCOU91Z/k4lBYEviEU0bljWt/dUgd64ttShqFIjY+mO7wJ1IK5PLlZZC3/8uNVYhqzepjD85Tp
xjNGUspL2g5iM0zNWiZ3a1qgf2zSDGmzs1TFRsEmRTlICc9zOGactaYxMMfuhibY8DDY4coFdv0s
SMUt+BcIziJNt9woMfuyE1YSn2v0Fz5bQ/F9CC0FrkenvUVD1329v0GuA7TL4RYx/mQVoYmWQXjO
hxkEEYjCjMdnGNxfTmNVr24Ah+itGUq4XAk/aHd/9JXJLjMaJcJVz22C+Gz1UU89QPSeT/T0WRnq
GXcDI1vZNrfG49rkhefkU7yV//6PM5/7PiRI3r+zWzvDMXFj5Vvg2D1ug5P5V03pf636dnNAaDsQ
8mTDZEkALFpR5Dwf0bmfXP+bOor8pbCCctM6c3oAbN19jKmEphdkcHhp9J1QIAFFfjlB1+j0qgeS
dzYoKOteAw9dfemmsBp2eSfy+dHtKtU+DtE4xxv6c2uSybfmi9aOFGgGTA4w9HL8XrHbwKdPf3ZK
Y6B5WRI/TXZ1ynK1+IfVWOsc3DqcKExJTLLGsEvCY5oqkR42fnROy7r/mg4dtQ4dVODBCuZ8TWj2
5mD4Q7HGVLGhfF9Ojj5pD/lKDc+F4jfda9321UEU5VR+GgElrhTpr0vIQJphQEGz49GgJLbYq3gc
aAPQ1vic0Zfy6Tmjx7cZx8gEjOTOrYf+SfrLAcyzEeHQ8KfZEHmd0JLnkURsJTC+8XxJWhb0M3DW
14pSeZ6nfZ+WHBytsMxXPXBHmmyh7+4Hn52NYkgXRo+U1oBB3b8irs1RWAfJkgbaJqTiqfwqf5xZ
v80iPe3a5Bznwo+3ld9O3w3LrzdWk7iGZ3Dv83dtorzcREV5yocqJ3ZoTffTNHf9SyvKNaC+/NAX
JVR+EuhZDi4RhGwwXP4kvcxsGFN+fM4zM5s2fUwZzDM42A/3537jNGEKatPiIfemVLAYJxhRSDBB
Gp6FUY4k6CrC8fPcpOihTLCou6qxv9wf8cZzwK1I4kFXyEC+bRGzi4TnHb347JwGmX+cJlqlGLLO
CD/4Yv4nqlzla+NrDUQux14xL7wxWQki5HLmLMsm/eWiJlaYJ+OMFqfe5+eqUdtpo1lRhbWfkiOh
Za3ezTe+ItKBlKGl/hU9vkWXvld7GqQAes8izrphV1QQST1EOKx2ZQvfmBkSZJQEEEEl4Vsm6WOq
BaATy+xcJoYaeAloxK1RRxLmaFa4iVrNGt//1uUBAZsSExgSsIBL4l8X62aNyFd2riNf7GubfvDU
zOI31cXgqTXy6JHiW7uhk2yYG9mXA345x/tYU6bv93fUjZvDocZP/ERWDWBgcXz7SgTzxLc9h7Vw
FUqlcbyJ0OUDOdDY50i18UzUE3V3f9TlkgOHhXLIzUmuq8JmXZwctMY7m2rpdKp6rTwMhVE/xVHH
3VkO/W87cYOPKq7LAVGSoMfGHUUgtBhwrnveImZKX013jmMctIdimOvRo9/SPWujG30wspcDksnL
/onMA5cKHgDTggy/H3HSEdvOH0NEGH4jI6Q02yaZ1zp78iP9eeHJwejrEf1RgAbrKpf7jzs4pTJY
Y3Cnnvw5SeMthdSs+aq4dhBu9SpP55Vb6NbXk65MMs2jY7wMuf28IKRytPkUpo2j7TFKzNJnBDL0
H3bnOtsg0cd2e3/DyO+znCFvLUUfJLR42hffr+pDzR1znE8g9M1eaNHWqFUzPw49KeKmmEnh0eHL
flK2mR+6yEXf+v4PWJ4TucSIGFB+loET8cXlEldmWZZ9GWsn2B9m5olO6F8zk2acErjGf3qliz/3
hpt+uz/q8g7876jkpdBJZDNlcTqDuTP7uZ20k1pVWu6VObmWh3OKsbK8N76ogWaAzEKJZ64YSVMG
gyEqI/U024PRPJhtU/fbDvn06CGKhfrWi8H6qMMEc5PNC6mBSdkCXYzLFVXaDLdotxCnTGC0sMcG
kTa8h8lPFD91PhU+j7Jcofy8v6JXsBKGZT1BHOCmzZrqi7qCPiNerneDfoqbufgcqka2VRF4ypGV
rQb+MQQhbsDa6ycj3NXjAM9P1NZK9HjjwNIcfy/3S6rOcjfFeqN1SdUZ1IXttN40juUf1JCGlmem
1hr3ehk0yBkDv3ZoBIKjxcXncqHxLxorjGr1U+JPs/ukakq1LaHvtm5So91nutRuGt0univXXisy
3tjAXBCcGOAdoLOXwkFRmbkljWrj1E96l21B4MfGzm2DNSWzGxuYtxua4btaPC4El3PMU1GRvegG
YCGzdnE4iMMHPGl94zxMc/yT/ljlPt7fSTeXVVLbaF1z0y/x9HWi0AuPfKY2DMH00AQlKMwWWo3h
+bquPLezm2rbfjT8czrMaxCWGxcimlYSk0wljvbC4j6CgJTTdRh5XxAF/asEtlU/jHkmkj26/sPT
qAz5dGh6d/hqtgHJQGwivPPxVxzFUDIOqo5cicuEC+pM2YMM1U6wKeLkOCnQbDzU4Er3NYPurz3n
wkEr8f6y35w4tTq0GdBVg8d1+aWjAL4M0qTiVNahSD4p/phtGxUb252e9oO9CaJolgFwXphbk/9Y
8kRC7Xz/R9zabjQ+/v+PEJc/QhHImc1aKU6VqrWvIKqynxnlkZ2Vmw2+CJm+Mukbrw+3BPGLFG0g
ZFy8A5WNDl6A7dZJKCAxeJXTHt25SbzFLU3C3ZQG0z/Z6Fr+yrtwa1yeE6Jjavag/BdBfzulraP1
iX4Ki7r5K0Qc2X8JM1VR9hE4zGzvT7HzS0gO18fXl0eeXF4H+UeEuFjfoQGqXhr6iRJzs4Mq6+59
0I2pJ6w52s3muGY/dGuiNrtYZvTvhgSXAyKZToeuboyTU2jNc+IO/UthFzGslSpxMEjO8xCwPWWr
Nd+3mwOj4gDAUKqpLkO3BAfi3K4L/aQMhbaPcJ70hiGpX1x1gBVcRn6Bj+gkwvR/+LKAFBCConaB
+MjiGGXG2GtGUOsnq9CbT+PUjV/7rKffI6oKJRCasiPCsWjzrtE5bj19wGBkBsntBaD0cqW1Kiyi
IVIBp+hAOre42zntgzoazQBMuS6H/2WeUjkCrB8Zjro4OWabBgNoH+NkdWF6Skpl/gxz0/G9XMwl
Z7UO9V0R0oZ6uL+Db06Ti5kSMZ3tK5GIWSRhAU6T18EJYb1q00z/KYrcHLmGlDLO5v5wt7YRqgiE
Ubzk4DflrflnBpAb02jWmXFSI+OTojh4WwMX3rPEzT7V5/m10JXp5/0xb02RLJbCE5J1hOWLMbVA
qf2uJ5Jy1bH+rivVrO7Bp6V7CnHNGov/9mDAk1wyRskSuJwgmoC47vY226ZS7N+4Rol0Mw89SFFj
Uttxf39q8qcv0g2Z3wANo/QA/m9xOgIfk3DNaqwTxFX/KMquyLbFWLxUdX1Wyjh90LgVnSekf4WX
+X65MvyNr8lNBLKeF44y+FLpGPwQBkZ2YZ2aaRytB6X3rQAdRGM41fk4148ofUBcM7JoWrNnvzFx
9ixuxwDxEFxaNon8eLAt+OuMbBqDlP7Vt34sotZrS/9fggwr9oJAUOEaxgJPirGIDPXjJ1bq0VLF
BABJNrLYVjFa94WRqfapgP/50GcaLoXKSG8jdM0ZuViuij1t1DVRhhtPOp0qKTxJZEFvZzGs5tDo
Q93TPlWDrka7ytST3tMq918lDjrhldagr3zl/yPtvHbjRtZ2fUUEmMMpO0mypZZs2ZJ9QjgNWcw5
Xf1+Sv+Jmt1oQmtjAA/W8gDVrPiFN1yaa4nekhc/vgRLDt1kzCrLLJyXThnCrtukYxz9Lrs4i7Zq
3wXK3sinRjl45lzgtFw7+nPN/7MmEnHpu6lkS6CgBCYuH4JR1yd1Qi7pJa6z2p/bwfaVaoxq34qD
L/ghR2t05Eub+/2Ai9gJm5xWSafAflE7pYh3LZiRL2L01P4mAG2ydZE0zX0tDpVqd/1QX7hCSOBp
FIIyBF3rLQqKtd6MY5pXrHAelSVW2Q26dR1Qh40Ztt0K+VNGKIsbBPAsLWXwnpIgsrivDH1Er9oM
rJcwqc3Ax15amH7u9uNKXeLSR5FgARxDEBP4yOKmQvwY2ReY3C84fVYzwgtoHz5FY4kLkBiNqX75
+BxK7AaKWlLAf7lbTDWFczMb1ksxoUR7JyLXaTZBadP4jKvcXdGbu5BiyVILZAieNQBUi0l0zDBW
ueqtFzuHK8TzCapJH1r1a55lzjfL69RjNtX5F3QFx5Vb6OLQoO2hbVHwORONsfOU+sBgmy8jby5I
dkNtbs3EzONbHcBRfacjsQWlPJrEX4X//UGFhjerRGDuiLTyB/7S8hC9e8/xmOibpG2dFyNCljrq
+/in2lfmZqqcegXvfX4eAVNhvsH24bkhJDwdSseEYzCFpr8EalgPG6Voyr+o0djTPk0Nq9u5qoAr
rVY53djrm+n86tGp/TDDEPF4bJfL6ypj1w4kEi95bodbROHCbIu4mKl/lfYQN7PVRv1/14c8Py4M
iR4Rp1IqlixLl5qRVeFg9WB0q6z7HCqmyDYVOexGVUS01l0+vwNAYOO+juQrqJKzAEn1ZmjxqbBf
9L4QfzRn0pp9mHrVmsDSpXlE5gL1E4lXI9A9XcFRbzU7RMb9xXLnOt8niSPmbTw5inWwjcLZJnYw
romgXNg1wF0ohgLhlJrQ8vy826Bu59iNldTeCx1Xo9o3VUFTKq5iWyJ1muBT6fbuP3i/1Vqp8vzV
JAum3EI6LO1jlipXTOJETxfMaFAUlrdByzzcC7qbYu82ofEra9x5Ow3aLDaKGnXmFvXVZK0GcWHC
3/+GZWuq0hsEscNQvOaWmhzDphXxLimxUN26HRrmJsF+8OGrUCb/YNtl4R3vicUau4Pbdj3qY688
OXP0CRug3thUwksM38aXHC2+uKz9eMra70HcdivX/vltKEdHasNEzoEChJyQd6stJjLnggrHqx5Y
2vNEISDYEE7Yz3VrgrkZ8/iRELVAhj8zVi7iCyeW00qERPGfVMpeXE9G1dhpatrKy0g15pOpwLfO
Ekf52oIHOly/HC4tqzTFIkKA738mGpNCvJzzMQlfUWepfXRPwkcvDqZtN6df9dGznq8Pd+EI2bKh
IGU54NAubaXBwaj4TCXKS5pHOLWi+DNOu4zJFzsTD/Qx9OsJLFrojPZKL/fCxSRZ6wyLmCK58SIE
a7oQlUY7iF6ps0/2PumH0Dm0jrD+hwml+ItEJVkw5RX5O95tm94o46KKLPGq4Xh74JEZUaWEqpW6
c98chKVQYr8+p5eWkCeFXhjdVSl4czpinfXCi0dDvLaQFoe9ACCQH7yptqIbWAROfZuhDvx0fcxL
60hviACefi5py+JwZEmAIr0JUlhvkWsYZnXcZAqGF1bRek92Z9W7xszW/IUvHQtqv1THmF368otB
lRl6iV654WsEC3b0Y27DW10Y2VNTQ1m8/oEXx8LSnWQfgB119tNJjanPKaCKQM2nQ/WoJmq5CdCS
8bZFN6j5yp65tDcJu1g9OB+g5hf1odxBL9FBUug10dvsl6olRXhoU1Hl249/FCgRYnRmD/bB4gFr
orlujCTzXlLh9HscwJxgY7RtaNxa09w4zx8fja1BqwAzW8Lmxb40LGQTNEX1KAcNKmKdjXTjNVs1
F7smNqK/10e7NIckszTY+TQAIfLv3527MSidKCXSeLFo7z+gywQECFBUneyuj3PpWeAhfgNccW0u
ZTckfctNujR4oethZTde6Ih7GiXu/awBY0UCzc17kFBIDf4KyfDqleEvhQJUR0hbqdoi876YVFXt
XYgxlfKSzJ6b+YqBdR0E++JT0fQQ00ev2jPF4oDdSdLssrzJv13//ksnX4rtsU+l7shZzSCMkjKI
ucGjrgzuA3ht9wk5y+fcmlOaDzZdoTozVk7jhQ4mZhDAJBGVgOqBtNDp6pq5hvNqILwXLZzq5L4o
6sBvMPI0Dhi5mPgH5kEWuj7yarr+iX5Z9hBYmES/5shA/Ls+AZo8jadpLiUyUMXkD6SDlAFPf0tI
2bUvvSJ4yVLsU/ya6b6BNF8GCDJo7Z3ae+Eh1JIWi9XJOihggrMNaam2C+iaTZvUqZJtZeVrvJtL
zwBmTZw2XN7AZi0ukbDRrZkeYAClqsjM7dik1XBbJqqA4j2F3Y2CIezt9am4OCRHHOtodgItwdOZ
QJ+3C/XCdF7GdkZYTTGq9p6fN7g7wxwNQrMos75fH/KNg7KYfWA7b9A74KvkUqdjlohk5NnQ2bie
l672EqkexsXsDEXbU2SuGx+OhW74Raxk9SaK+hAlUEP9kcxj8BR4Kgq9SRHlt14VjPmroXQYulz/
hRcuCH6WJLaRwxMDLF4p4RReYFhhQB+njCvfm7LO20zk0S9tryvx4Je6le0sI3WtR6tsjLUs/sKi
SPEtSjCIDBAQLvbBOE+J2+Bn/jqNjXVP+b3b2rWbb8yY1EGzrWkNDrn4YMifVPtlrMoGQOt2eSMg
mtOAYEBJcUqi6qsZ25XqJ4qq3VQeiNd9WpFj3wSOFEqGI2LP++vzLW+8dxtCDk+7HYldZB0Rm1kC
qPGmckNiuuAeIagCKzq9C4ZNL509aBhjuHJ9tPOP5cqTHXeJRJS90NPtV2mO9OIp9PuyEPlm6tJo
55hRtveUWNxYblLcetwKW1hT9Uo2tLwD+dC34gihj8HQqPmcDm13UxN20azf220Yf6rHSlCXiexN
G3uG44PkyLZl2er3baUaN/bktj7uE81alWaxvfgVsi7FP4Bn4DMtb788UmOzi3vzc4DBxrHpkKwI
BPFekBTTRsc0bI3ZvXhw4IlSpZVYUwmE0uEgnH5275FcF1PLK5sl87+qjn8M0rU3GcnHsrQ1N/Ec
uzfXV/lsT8kDBM6VWAmgHsrvp2OK1lVCMNzx/VAo4lPYjfZvr7N/Cs/LVmqmZ9MpARzywyBPMbXL
htJkBKZaD2pyPydFjPGyFpTV1siHyUboJux+Qgpt1w7spa8zJG+E6FY+YvLv34VKXdk3Ne2e5D6N
2/x2DjsFC6ABjBn2beHzx2dS8sJgpsNuABZ4OlYfuU0TxXZyPwbITrmhpv0ywGn8NnLRr4Vml74L
ug9ivxRpWLvF2SwYPQtNLeFslqgP1RaNHFftboGQxivZ5KVlI1ZHs47bR6IdTz/LjHregCBLuXRK
ue079V4McXywYsxWdnGotWt+zufHgNuGG4cxqR5qS9tgw4iJNBsWTVCm/W6J2P3uBm4T4JUXt5z+
YkbeAGjVmtrV+bXDDuUIAvin/A3wRk7Fu90yqSk1UddhBb0++pVbibnr0wZYMm567b6cJuenrXia
2GSxOf+k1zB+13G83l3fR4u4l1uAXwHmhhYdFSGAZKe/okstq59mwYR36vioMvNWVP1NwrFXb2u3
qH1Sp9nYYoATbhBKXRN8PltvQHOU5WXVD7v0sz7K7MCidtNhOpptWvSfUFg12x1gtriykIxV05Ab
v7cCdyWWWHr5yeSa3iRqdIwKIOUNVP1u8ttWVGYNSuPoJKJybT+vlOSrYVQIJG2quuyLniArwq+l
pUj4RZM+bZ+KwIKWYSuZrW2mwI3/YjRZtH7fF4Nn+cAuneHOyax0+uwEQjd96iXd7+urtYyR+d1v
CRJMW5AswKQWFazBKZGJ7qvuQeAgui2mqcM2IeoLn9jLcDdFg2+i0yjBp8jTlK8iKbxD7Olluxkw
TFE3qllEz23Qhiu7aBk9wtnWqN3SxiFAAxXoLjYz5XUvKJS+f+jF1OHbmadptElbxT6GpWjbXW+2
9TeEzKJm8t0R28+2tM2GYLp24w0or3J8Siw4mhtV6F581MZY0VZuzLOdLquOcFqAWoFRh0x7utNF
0ZmF2sbJgzqNpbuJDB2xy86KH7IGI+ltEQ+NufeCzsW+3Q3q5mAjGLaGWDm7bWxiHCwkkb4As09a
ffojXKsYECqo2wc7A5LTQaH8bcWV2uxcL6cYWiT9Njed+eX6tjn/dApnKIHSaAODcObm0FpdXfeK
3T6AvOr2YxX0t/YUj7bfIuLvCH1TWFm8VabSfSptp1+50y+MTosE6gwYWYKbJYGzCOxh7FSvewg9
FdnadlC7veVYg36gpKaGv2Cqt48khiWtsT4dpXIWurorhbWzi+YNOgo6ViISnLMeXBFShOcFaB90
xQ72rhKRQWju9NdttGBT6Ur94/qUXxhPuluBPkARCLjb4kDUDoVeql/xsSGVD/1xqk2x8fKkfNSy
tPhnIwuUHK4PeX458ELT+eIMEkHylYv4Y3LjAjX5Lj+GhLmuPxXBFCo+QaVioPHWBdhp20ZUc+zK
zFR32ajY3Z7Qty4LvwPX9d3SoWV+NpLOEJiqmlWkjisXhfwJJ0kF7XKqHOAAQRCD65d75d29OxVD
5OnVII56M2XZw9hMIfCpugu+J4iWrcHCz3ce0kXMMg8L+49y4+loDB9b41CVR8/JJ5ymlSHiT/ro
sLi+Vq37A4Fjw0f6wb6bKqGuCRS8edAvvpbWEpkbxw5G27IpWcdZHcM+jUBMifiY9KNhbCCdF+Jx
tIMK+ONoTt33CEBHvnW6JC4foj4xU7/icv/R1MkUIGVnud+50Opw082BF2KRRjq2T9WMDKSZJgtY
sFvSKivHGFtdyyn08eAmekG7wcqJQmdQBX6jFob5kLPP71HYjJ8yD5a63wmRP0FP1b1DZQ1dvXVG
MY/bpkLGYBcURpqFYAAaXDOhRdM4bwLla1wIPX6KQqf9HeB/MT/bRgxKOQw9ds6MvgT3SJXoz6ni
BN8x0/KMO3sep3jnpE6Q/gOb0pSfEgr3xrdcqBC/PCOtja0VmWGwhbbUV3dZa6YDnUeZ+IB1qMo9
DHBrvCvhfTp3RtbkD6PRlGJjjc7c3Co4ARu3fRxP9ZEtBPJx7GcKhkPhpUB8lLBxYIuqZaTsr5+3
C7uLdBUVS5rqgEvPwmIVx8soj8XRatvhbqqL8VnHwe9zQB2T02c21T8lqawJIVNNZGyzdK0SfP4L
oMyAsyGF4xeA1jvd31TPO043UQw6pd2XWkmj5yjK2m3tqNBImxTrNaGo5oMpymAPNHcNXnU+PqcY
TAUqB+wib8npTmtnRvxcDygKAnvcx4UHhs1DNCvd6G4iKVFePdvma+x21X2HIFO69eipJisv+1vF
+/SckXBxx/I7JC1h2UNNLXuaC08XR5HPs+PjSyrUr25tNJ+HoW9cX9Oz7DPvsvOaY/96h0hH+gq9
N3S/zDz+9ksal2X8rAU0dH5YKWLqn+K0Uaw194rzN8ElWZNKz0SdNCAX11FTocuCOEN11HBWupv0
GGZrlPE0+Qr1NAVBNbX4c32PLtmBBGYuLU9aEpS0YZAtxxQZvkSe1+fHvpm1YaeoQ/4s3Cavd0Uv
GbxpZGEs7idaI+Jvc+QZ2UbPleF+0OIK00vFCBPrx/Xf9PbgnyyXDBOZA8rOkqG/rPVYc46Iw5Bp
j3VRp95DGURd+ziRxOufQzVuhm3fRJ7tp7npRU+TNVrKvZOUE5ZSatFLPHEcpc8I7hXDRm17/Eb0
SmmTXV9PefId04uhPLTZNHjPY9lN4a5AXP2hRgZq/ILiaTbuy8AI1ZUg502/cfFRtA1QiuNd44/l
g29UXeJ2uWk8Yo8+36pTOP9xuyI3vjp6EB6MtvLiF1FVnEsvGoR356FAkN6abde+GHZVpNsII8PP
tpma5kudRtVnZ6BcccCQrlM+a3nSZ988S4jpS+ZQ7tzUuZO9pIEu+pUSzZKELXFfMDA4UJSGeCGX
pIjIHvLYydLuqDao20EWNQpEY9WiCL/0Q+MIP5sVL7rJhDVg0Z52ld8Cwfs6h2Zo7BJaGPzXo92W
Kynb2V3Db0H2GgNGkDbSeeL0rhNR3Hd51o/HPCsc7QZ1vPBhFlVxF0Ct2CR5mv2oAkNAtHX68Xke
XLESupydXn4AYwPApix7fsn0QVzog+ONR7PDktHHgcX8m9m1sDaDBlxBbaM1vPl5iYCumyyWgcgD
poEA0Ok3GxHdZhNDpKMKMf63OvR30xzGe+lH4sek5Z4/ugnSapoTFI8Nie49pZM1GO95rix/BSVv
WSqkOeUtZn4c9cpoSUqOkK/Q1e2qymy3Sj7qdwq0pHDTK7k23qo9ctQFulP5J2N0YzH7fZUZo5QS
gXM4KrMR31t225tbZWjgemteSs1+sBp4YtakrZm9nl98/GrqqHBhyZi5ABfBsAbrA5TLRCm1KbEJ
TfX+N+9HNu+KTp8fgnb+4/AjE+CxtbNTGgXhr3jIn5TCVj4IB+ZEgT5G44ioG0gcSqyny2gKM+zK
RE5gaTr7KHb/muhjPKsYCD8kaVN6H62lM96bmjiEF/iby5rOLCSZq3WnI9d5jaJ/Mz+WjWseXKGH
X6Nutvx59DgfTldbr9fv9rP8VoL4JbsVFDJVtbcd/S6+p2RfU8bu7ePc9O33Pkgagb54qDm7gJ71
o9Gk/wkYmt+vj3p+NMm0qPPSOmB0aGSnE4x55+iVjeUcXfhSvQ/8Ltn3jj3/yNomvu8q8d/18c6y
GMoHRPSSryfV+JdA2cbp62ZQIus4z4BBskofn7u27jbSk/7D197pUItPm+2kVtwito52nuGp50Y1
fi8qcJBtVEXDHhFAcUi8LN2Nxhgf0QJYY3yeB1dYz1ImpG4PQI8AZlGyCAvUq2M6fMcREcXk1szK
srmpg3pO/M6r6hsUnoHe2LGb/cnbobCIGfAJuE3bynzo6Rz9NuY+fqrwouo2GK+KfZ5E01r35Hzf
GRLBh2o6CTCONXKHvNt3CtT/kSBUP5bKgJC6OnZb1a6HZyRL0C/TlTk9BHRyi492GXCwkjJ7UjSK
etyyh2J7xljHROhHHI/VTeA65aaJTOepoNJ6Q6EhvL2+8d5I2idRBpIDKNKCKsOaXfYhT7/Ta8Ro
lnBXjhP3qnZICCsMP0hSW/NLFbDLXdSqSEq7qj3eat0A8LYNG0/hRYYGsulh8CubWFhBf8AmWjuS
RY3DZ2PuFMysJlP9V+rCnQ5Om7c3naZOAYixokr8yh2dItsEuhpvC91IvR2YocE6dK2G/5Yukl6j
jmS6ia9n+SR5LM4cbhtdsZInq7PMA5oCHcJTqjJ8pSBY5z/Br+rfTWNWuBkkF8nvRTncRm0/BXc1
gLPXDG2XJ9E1XfB5IE0u/BqjcKSr86G1/l2f1fPjjO4AkCvKgzQeAPCcTqrVNEVX1JpzbOmXRdsg
swJll0M3p+vZdcEav+pNM3m5iMQylEGoQkuPpdPxwAUpEAZU66h1uLpujMIk+ktoTfi1aqkHp3Ka
+aBNost80v++2Bk91/UtADjlJhKO3v4cCrDqiK3N0Btk73fbAczRfOFhVocESKJR1msy4rbrE3Xp
lxPcSngG1mw8LIuZyko4Q+GQtMcgBOXnVJkebfW5MY8OFVPrOTQ7ZQMIXNH/y5Iu2SW0r9xHrWrz
yrdzlLd3ApTJoS4pFgCp7Yo+8VXgE90vxSuKDfS9PP3KjIfzWnv5PHqUZG7cHREJwfJ3qb4eJqKz
K3w9jhwJ5MZEEflq7hh3TVGUfu0p3jYfq59ej1o/b8iHW61kpWwuB1Q15PWz2wnrJTdPhq49Tryc
T5oXRD8LYLAIOQvzME9d/b1u+n6NLy+30WKbgWgCQgAmlCBo+RYrbarMKAwXx2bEdGOL3FuwdUrX
uCnHJtiObt20t1yP2U0WFvibXd8q508yKQQtAR5HCs7ucvDCLCzhWml9zODT36gV7K6N6gbErZQh
X/NQTX5dH/DCCwDdlkfKQoMUyO1iayLjVNjZFPfHAp5ivx2DYtSkDnuIrUA0bKK+DEkVsuTb9WEv
TDJ1D0lbxF0Ejp38We8enjap5tmNuuHokiilr/wATDsdB++/7RA2ZfO3pu5i3eezlRdfnWBqV+6u
i+PD19H5QBocyzC3q5WcMKzoji5+EglAECyXO2MCfjt5dZCy42xY3sqEJsehUCx1rfNzadolRIUV
ppXJ63v6/caA/2WqJf0xxmOlAoYYC3dvun3wZORI/KEzqlD9HhWxUti4sL9kkEkVgcsIusJiuWl0
eX05eXz3DBxLHwSsxgiDld96ILhNh8BbCzEuXH7whoAUyJ4pz/BSQCW3E6Ni9w7H0XXEeJePRv4f
d3xqbBPHTppPaP4nfxPZQjxoqRf8GWqnV7Z1NfbBRld62/xkDHqiHJS8VnBKDe2kpD7m2JmPvGoH
MtV0Y0TPe2Hvru/Rt6jg9CaQjCcKQVTCSWCXdbpBj/WimPL5GGtieNIhPBrbEm0xevlGUH4ewyR+
jELK05sZJelop9gEuNu579v6UxNFoqAZihicX+DgAsYOe9PKnzx6whuUrUrvpoSv0PiDU5fGp1wr
9OS17Oxk2BTp6Pynzq32As2e8yeoQ3sHoxgQJB3mEL/o6x96vimgyCAQIn0iJWZpkWiNqaOVhqOg
omCo8U3No/QtJPu8z6CdbjkV/Uo4dt72pIzF4ZM2AZLgai+6562G/ban1v1Rc6sknf0uH2NawXbV
9L7hdll3yzVoJvibubP5M+rE8ImzFHk7C4XdeKvnFg6nlqiMF7R3O/Gk2bP9+6NzIp2luA8p/kms
5+KAKhkq/mNjzkfdizTD7zBFxf/KE3c9+fEeVWZM/a6PeH4lMKLUciLTBcuxrITVY+nNgzLMx9as
Y38wU/0uHJXnwC25oAq1U//k3ESH64OeLz2FEqnawutKKXrJsi7cPnNr6J/HQi+mbZ4npp+MMHvc
VL0ZRqd+vj7cech4Otzi+sGRBk/AYFCP/YT2Ozyb9ifCzK9ZPOkrD8x55CLhsNRdSGzJ6pfBaeKa
o5bWpXoss6nZO/0QOHtqT1b6u2mklUuiN6grAG1DF7KYEzfZiDEZvQ9yQ8lyKCSgsiS1D7AEXabY
ncg8Z4oC6+hoUz379Op1cIChumtwW1s5VhfWUkbiXO1A87hy5eS/e1PNyK2KHAmLY9On8wFIxYTq
o5XizVs39i05T6btry/npRF5QB2AAWwgkoDTEaOgNvFMHrWjVilQQJ0kOnijOaabMOvC7Tw0a9HK
hf0jS1NSaw0IEEiA0wHrsNEa4Fr6Me/ncd6ZmdW7j2pqenjz6HpgruSp8uI7fQAIAyXPTeq9SHW+
0+Gwd9O9vva0YyG4YDIFoZcDzom1vlIFP49GJJqQ7gaBiMxwFvAUJSpnQEOJfhzaottojUkjKLWG
fYZN9IasSr1F/ije4rVKHfnDS8gJIaGSlkdofS+WsA8NY6wozR6TtEruItSUbo0A5EkHOXOLmNEq
bFR+y3JOYWDArCWIYbMullBUFBdxLNTxW87NzRjF46Hwmu5znobRZy2IvY2HY/ETPif6PZL83kbU
3bRDAGzVquHChSuVfKjSAG6B6CKvkHfnhSS7yg2s7I48yenXudaSvznR/43JtTv4uZaZ81ZTdFdZ
OaeXNjHVabQeZd3trM7YDeUkpJjcka6vcfAGtxe+Im8g2wiclWfs4lgW1AzEnKnTLnNmClBmAkdT
PVpF1f+sYqX+ischgOhes8KVB+ziWBJHQa4LNm1Z8C5QaYj0ke8qjWz82wch9rnktL35q+hczOev
b9xLqyelQrHLUyWJbrGPtNj05ppK6hGBHO8GVXxU4+K82XuNOv+g2Q8nsp7Ft+uDXvpEECLggd62
8LJwVZRm13X1rB0FivFPGFKod5leYXxI44UO6v8wmOxioF1AwXS5P9vGLaeARsexSOa4/KSiO7kz
XAVVYaGk1sp0XrjKqcyAj8NbCJzVWeI5uB2iRzFXuW3F3jZB/Ekl0fb0n1U1KNsO9fEP2lPJt9Ei
3uQKIPxgCRdXzxxlkVkoqXF0FLfaQlQwcpjLbryVyhO+VhvOni2treDWLywhMDIqVzyQtBaWDbHJ
qbuhm03uH1HqP3i2U+0XtZTmhkfOND8KnwJYhKUgLSCAskAd5I95d8W4ZAfePNnUV0Wd3g55/69s
YHi0KRVy9mdirLkJXTgVDChl/zkSBLCLU+G4eTkKalpH2yjV7k8v5eduqEFa3YE9HVD+1rEq3bYo
2s8rwuqXhib2cPDzBeDPzJ5+q0itGLmN2DgqjlI+gt7KkoNjTJl7ALSW/CRDGmDYZsP/EvfYqOUg
zUjRhIr7YpLtMGnziDv8OCt2sq0bJ+t2mpiD+zl0q6PapUW9UtC7tIekuZvUspVyJotPDbFyUo3G
0I+UjZVHgd2Ps62KPk72iT1nycrEXujJ2Y48khKtAVJj2QgbtRLaGEzlR8S5wjs38jJ762QtZYNc
me8I0MS+1xJUy9qsvVMMJxQPUamEd9RTtC/X76RzsBzuWARe5PGShwAZ4XSVXSMNE5jR6aMIbda6
6FvD9EU+ii9FPY+feFXa2yaeSiT17QGGujUik1eO9V9wk9SssZwpNhDs17TgzyMoaswUNqRcE2du
2VrSasBwjtXWjwFckMQXQUlYAVjrMwgg6sH6oHxNwFb5YsIzfuXde7sbT0MaNh/ZrKT8cOqWjjqg
2JII266WTV/+Qx8aBH5kWZ/RuHEOkZZkX/I673etLkzf7sL6brDifuWiOT98rg6JnZ6TZJWfyQ9T
GsfGOHfHRwKauNuMAgzcSHnkCV2K2PNdHQ5kU6n6mkXM+bPBfqQ4C5yJFhfsg9PtkJdt2sdeOTxO
gdH/m12vvYUT1CjfgO/zBFtm6IQffqlAmFK9IijHwOGsYmlOGT5JbeQes1A7RHWi637TxgUUtsz9
ks1V8Ov6lj8/7DKNxK0MtTzegLfT+e4Oj2YxtAg7O7gZtMW/vu8t6qN28DLgK/71+lDnpwtbYQA+
xE/SHpatfDqdZhby2OZJ/YC51nzbmWN+21WFk+y8IQvuzDQYjn3UqbuoTYx6U6F3+c0y2qhAJl0T
r5ExFX9EohXtyg4/y4NgXIA9NejagnEBuHb6s/Q6qFogL/VD1unVP2jEI1wnehnFzfXvP9tN0h+K
PBIlFamivyQzt57ITS3opgdYHe5wMPOIE2O2pOhWE+b/wtm29/9/Iy4mPIjt1pxQjX3oYGo0G8U1
05sgbJvPAjzMQQj9cH285WaSPhV0gAAYACpnFy/eqspuFEhNIrsvczO55Vk27gsjOGpR8mFq4NtQ
KA4j0sIflDFPFy2tsikPyyy7F05Aj8vE4xiIX1q8AqLFttxt7V8aAnLTJtEQbbn+mcvrSI5N6wSi
PQVusJ7a6dhdY4360Lnp/TjSkxJpZUMDzFw/tDutRBXLNf7liE//uD6qfHve3cOS3fpGUeBOp6UN
ZPB0VKfRWlUf1eClwzEi+23mZf8K2i24qaZK9e5jbOOyL7gOWvajhl6Vt6nmcE3TYPHlb79BlvUJ
96R+yVm1m15WH8yz8oKWdhBtq9xTyUQqAOJ/B6qZJZAruwqA7oR1ubv++ct36P/GhmLL+aHLTQvr
9Ps12sx6j+r9azz2/c7twnhTqoG1L6JA8W4cK3H+qwjeHhozrw9q3kbxbrZrZeVnXJyBd79ise/6
phmavsEBcTKKZrhJjXIE3SqMuX6yhRj/DbMZI88R1+aal6X8vuX608hiq8vm2RkrKg0yfLUSQ3mB
8IVzeDmZxlNTkk3w7GMbeH22FxHH22QDqyM1g6cAK0pOw7tnwRKWWtXhEL0CJK7VL6qe64o/atjN
bolAwk9m07rJP2LW4ZCXebN2kSyuyv8bnphDSsei/7nk3zmzVRLXVuFrUGOG6JVZfJzzvPqReGD0
ibJyeyXmvXS4oGXwCtAsNDlop99rKJMXDoUT4pcxuMN2pri/A9EWG9uWK41+rKk447aP3SnetAWE
qw3VZKVaiYUvLTG+QvTsJIKIp+j0V8xV2WnFXIavDg7cN4PhBVtjaqxtZQPavr7Al4eSgCVybNIa
+ffvFlixUsafrfBVG4fke61LpRzdg/2jtb2zlrddGoy3j9gach0Fx8WFaWiw4+0Wg118PMd7Co1m
ui/TqsTdXROW/rEc+G3zYNwOpJq3nPRlMYu85cPcuFXwElW1BsolMaJpPyhNOO+g4g7Oxx7Zt+FA
qZNvvxHIluJoetOOYSFVlqwKfcvB0ZNtUpbu4xQNoR8G08eFfyn9E0RJ4w8UC5dsP4prYdqrpfJi
Eqf5pecgnpf2Yf7smVG6ZiRz4Vy4ZNyelBvg85aNIrNGvFPBKPEF5Ei04TvnOw2w2W03lzfN1HvP
uSGcvZEoQ+K7BVbjK+fyws4hVOQikvkP/1qsZUkHDABVE7622hTfNN3UfuoioBjwkHjmrx+JZSYq
V5LBqIXTXgDGt3SasqjJkGN2Ci9sUecPTqg4f6Myr8WW/77aZUNci82cqFQ0u3lWi03lSpBdDjan
31ZN+WG7OvmDQIlCTpNtM+Aip4c0CMdsTFONrVVqwwFmBTWkLEKstRzb7k5jDtbgIZfWm7WmvAkB
wDmb7ywRSt1EVvZq6v1/oZPN2ZYiq2dsGu6+G2dWxDGAsrMLAsO9qY214S8tt5Tdk7UzSgJvGcS7
WynUM1NLRYAlkxUbP1N3QEw7ms1fORf/3+urfXEoqqsw81Wpfyn//t1QthN2jeHV8WsnIiXYqGj4
5D4yrUPpj2paraR1F95TQn560BqPN32sRSZp6mM8tlAUXtO5M+ovRWll6qMd2+XwjTqu421mr++z
P4GmNYfaogTzdP1rLzyoLu84D6ostdKZPv3aEuBzEKZu/FqG5gQoAqHj/8g1zWfHaKx+n9ljtAZw
vjjBEsgmeyEUsRfxKgp4LHCixK9mbk/jxh4tJyVio3t3DOJR+3n9Ay+NJotkNmVeCUhfjBa0Y22M
okpwDhuDjNJ8Fc7OMcvcTP8thsH8+BuD7M//4+zMeuM2gi38iwhwX15nlUTLtuzYGeeFcBKH+95c
f/39WvcCV8MhhpCDIAESwDXN7q6u5dQ5pM4q+C1Jx3L9PbMuBz+kOsmlNJEr2w14yeIg2nJ+qJ0y
2kKZrC/u/60tgs5AZ45aC+PkYghoOV6mem4CH8i09a8roi3ugzVjr5pZciSTUt9iaRYAeLNX0BYu
qjQQX8YkS9z93CFO+6Iz0G1teN21myFhxIwC43NuMGEU+kplaqb4oitGn++sCsocvQC9tMsNinDn
cHC90gBC2rf/Qg48iN+4GbQGOTISg4eSxvVOVnTty7By0kvbNs7P1pmcs5YM6bFUWuMlBpy69cys
fl9oLiWjH5IBSzYLYdpdrAOavgxao84HL4U7YKdDnjTsc7XebIGumqO2DwcJeHie0Ov19VXUiwpe
6osdGUy6to02p/tWdfK9cIdmQ3ZIfqxFjkLnQWb+TNhSVFoEelMg2kJkSXbxusGtfXWKZ8MfGO3Y
iF5X3JnHpBidTcaR2LyFOzUcL+yb2sgvQT7a2UmLTSsZd/HQTCerVub5qXQyc4vxZNUoxLDQPuqQ
LCwDr8GInLqXQpTdGBTQn41gdnZKNw7tQZSpYZ80yHG3pCZXtg8lVzqc0KBRlF8mJiFEhpZeq+lF
sZoI1hiNAqjZkHMHVcyAbMHszX1HurpK3iqG1UD2g2u7Pi+T3ozh3Jbpxaqn4YdXjA9TqBvVvqq1
XFDiHsRWsiffnuWhoV3GqCY7ClBn8TZpgNGTCYKay5yXxRdzxttS4p3tbm/VeNlnOuag2lW1c/L3
v8qwC8PIClk7T+OypzszkeYirpBdKG3n9cmqIJJx0jY3nrMZFfl9NOpG3O3CKlDdfaPkvfv9/sde
213wCTJ98CRHv/z/b4IQSON66Ezs/KLnafmv23vKs90bdrBnQH08v98W1EAkDDICASF5bctToO2N
gwZtzbC2PsRaUXwjNQqCXaKKn/dNrbkBSWlBq45uB+HktSnFFIQiEN9fiiDUxkM+CSc8MtO1JS2w
9vkAeIGkIjg2cDnXdsrG1gdTOMUljFzrb3rXLqKSXQFtR4EW7v01rdqSKHFqIpIeZ/FOQH5lI8zt
5Re3tbIH2HfKzyg7Ow6MEcbWdN2qLbwnGG0aLjf5ctjBucfYaHapU9SvHtN0aM+iwEWcNYbL/7i/
sLXrpxOnEQt7HMNlJRUugMgrLdRJ0z6xUf5QrZ3L1MindIB0ZNeN46/GNMbH+0ZXVwgsBcwl8T68
WNc7xzTCXHYZB79JW/NDJrLu38lq+ulgCfDIh/vG1lwatVqIqsjTGMtZbp0EbWkqJz/Jisw5N4WR
T7tYa0BwqLMeIv9dMDN/um90bYUk6fStoJqVYyHXK/TgXFZiEwVWV23KeDd6wFtLY3L9KnS24A2r
tuQ8N6QS1ATMhS3Kf7YezEF+8ayBNrTNbNixtAZkpTQj2moIrn3NVxZAlgbSdXm5Y9OJXTuz4XOk
EJ6fIB7KcqDATXPU8iZyn8iJ39mHk4k5Y+qAR//P5OK0uACsKyTZikvewk7yIc6M/i8Uq5p679Zq
92WoaRrd373VRUoeKJwy3ZolYCSpRd8OmSgvtoouF5Pn48dAibVk16Pn/jhpSfH1NwySKOHEJGmS
uWhCWXM7V5qXl5fIifLzwHbubDtW913etD7P07zhzlYX+Mbe4sgMVphnZliUl6Hm2WOFbCKlR/MX
sXfxM9Mqd6O2KS/Z8pWnbE+1EWQMCMeFr55ajkvYNuXFUfMmPzT2qDMXV7r1Rmi4dheIECTpODQ7
/Pv63lVj53UhBRz0hrv6R6YZykMb5uWLmLz34SdfT6VE3xJAILLDe3dtaRZyyqXoywu6gIl+zMBp
/KyzaDMEXNsqyR8oqfaQ+7rpQodFkqBfU14Spwlf8rIOviZz2z0wZfelqBtjIyjaMrfYqAEUL5DR
pLw0rlTg6/PC25WFppTU//WwOthO+xspJ5NQQAzk6WfvFqEJcbM3d7pZXBqACObBSRzjZAd5U3+1
Gj3d4nlbO4nUJGBNY3Rdqq9c71ukFHUaRkMJOb3lfE6ULobQrq6sjSduJbElNCe4pEGIJ1nmecPY
p0E7WcWlgwI/8F09UrtzVtn1uSJz+SAsVCz2TRCVKoNA1RaJ89ouvrW+ePNUp5XhiktoNBvqS1im
YXvKc630dil0BerBq1Bguu/C1r6r/KASbCqbgwsXVjQ2BESJVlzGLk+Gs65oQ30qenULObhuh8yP
2T3YSpeNwFrkFPRJFS6QwyrVP16sDdVnj/LPO6lZXi+4ZGaB+VgSoy51bRNnnMo57rgJdZwr5yhv
nswRmqWscD5GZRkUv/HocPhlKEsaRIv1+mA21RwoZIHlxRyDvt5lQ1AepjCbH5padPY+srwtqNfq
GQX8wBwBmEHaddcWi9pIq7pVyouiDM2TW87tvgCn9d9MW/DMbW1fkAvLHkedl+/+YVmLOq03lhdX
vhHFYAxZWl3mNnGPyjhMD5nS5ru0LaLzjGDln14VKIffMAoEVMLeqW0v/QykOlWIpHh5gQMNHiLk
Bd1dNTCgnBDKHFTceLd3B3PrSVo9sA7C4iirgHyxFglulQ4VnfIQh+PSOzkrXeq4R4l523j6Vr/p
GzuL3fRmlYpEYhO0DPWRydb4H+QDNck6RVP+GMNR/pyGQny4/1HXHlxoyXmfbMJPIHzXZyiGrQwE
n8wf5lwZzwlcc+qpNsbK+ABbqjVtuNVVcwY0mbJyT8qyCFzIGtpubLz0AgeKrvyNilWXPqudVdn9
TnaLkx/3l7e2eTB6qfRfmMgAJnW9PGGOvL2RKBgaaijUaVpGQFg3nr2lELvmsekPyIksiq4wBF4b
srXaKhGvzi5OWsZ/i1IP54eSEcLiVDEkxVieZXQP99e2alJmfiZUBZQHF2ub9clQJ0/kFyS58uiT
Z4Ft/68vNdE+hQIhiX0Gi1qzEV8sYWCvbpUVgsVgSPZWSpQeeu2osaMgCDiH1s92BrV7IprKtV+a
2ZfzITezTD93PXSnn7Ih0xzYQBthWHDgmUPU7ZyS2a1zU7dR/GEi2Pt2/6usnTDyUsDXUpCYIvj1
RrTCDrsa8t+LWYXz14KZxn43Jdn0GOae9/W+rbUrS18IKBG7QL1kcZrJfkURG0p26ZjFbA5qFFXD
V12YSbBTqcTvvTT5y3Xn3N6wu3aqwaJxhVjgLcACSgVBFMKl7Zsu874zxCyUeK+hs7qF+ls7YzIE
gkpYjpouS1zF2Aglqab80sJ8FRz0OJj+Q2hZhdY3KP6yWm063/+ka0uTnC/UNCBIuil4O1kJeniK
OdRKLsaXSMxNdm5Ktxj29w2tnRN5eQxbAmRvMCO8YNacFmSlIs2MaNdrTdw9uOrUtac2mgZ348Vc
/ZDQRnJVQamAobw+lnnVIwdvg3ArxDieY6i6fHdGlm0Xi9hx9kk0jsHvfEp0wWXznVLWUnioSQGW
qbpSXLQE7bPjXAZ0Q0wg57/uf8nVpaHmJQM6zuSytpbmFdzAguTXVkRM+6eLUF+NIUcd9roYI/uQ
gKfbEs+TEcYyIZUfU5Lsy6mQxdXLU6NMJ+jULqODfIilJkW3C+y5PTizOzGdS//vA3C74CFP0uoz
ddXq7/urXrv7pCEUY0lWyVQXG4qqEt6djsFFRUw+3gVC1Spmb0XIJFMF3Ept7RrizNixv983vPa5
QRizcAC5uLlF7JVMCc8kyf/FLRX1SLAOL7XdC88+0Axuv7Ug2OaNIGF1rQRcaE1KZpxlzK5WldE7
QskvonCG5JR6TKs+KUrVNT+VZI6gPGwEClM7KObSrSB33TaeQGLZ8AiL71xnlTVILOhlNqgIhFaS
Oz6KJBKd42bFj9GNWmPXGyDpNrphaw6CpgI9fwbBb2dGVHtq7UlpqbgnUE6iAp62o+/aOL4vzM0k
0VaJeg3AAqKLmSqAT1zb5UxV1UK37KYJdfdm0L5bY/RoDjpVd7Ubww+R06R/NUkfPSWq03zX0wK1
FkvPv2rdZL3cP2G3n5z3k+oZH53OPw/Mta/S4rF0ZkCDFyVoa/TBFcd3RZ5ETAXBb7mrwJSA2PfG
9vN9u7cnG7uvpM48N0wrLAKaHvRF3DtudDGcvjrrmRkkRy6uJfZZ3M1yq6t0Ix5dwaVKm8yw0BiU
MyMLP6LOI0RTEDmSaYvU2fXOnD3oFEWHb55iNM2O1pLtPI2x12anKUj/JU1ovXCnJ2O1NTV469L4
KSQAKHvTNLiZh3QcZt2tzokvSU1mMzO48qsa4jl+ymtUao7BaI/irCBXT4ag5O7eEqnpnO9vwcoh
5EdAfcC0BiXbW0p1SgOFldPQdxIiWEi0S/FPYXTWrkpb++jEyAqgrglojUM8XWJ74D9mIVTjZCnt
JsfPbTQgeTclCwu8lYCG5R1902Gr9FlAKDpGl3l0bQgqzErLT9TyoBm8v+5VQxL+LtumlAUXTrWc
VHBLWhhd6ogxW4iG03g4ZU7WbOFqNgwtn41Gb2yrTmoMGV79EFOkgEcZRolqYyPX7hKoHZjsJNQd
h3L95dxGVdPUHeNLm8LxtqPSpapnE26u4VTbDN7DUqjWW6qvMlm8fpQ5NcyEMkDDjB3MmtdGa1q1
ShHq8SWEDyTyGSEe//a0LPw4lsWYnUFVROPOGOb+XEy1nW7s4erZZSEEBHKo0V6S0Oqx1WlGXaPu
2Hfld8eIhg99JELrNIbUh3ZZG8GYHZaJPR8TqrXmThv7wS6YPHC1X0Wlivpw/1TdPiF8DyIiQ3Ye
+Vs62jfHV5hqEgRelVySwSq+Z+rc0GtBk+5o59yj+7bWDhYk7LCYUmTCpS2uStRWWqvNSXoRjASN
z7Cz6FCFN83obRV/1i1JsQqpTnoLtIzhgBRRy6pC054OFchZ8R/CENVWV2Xt8xErU78DWsA/F7WJ
JNPb2lFSwD169lEdo/KH0ot/pnlywo2js7YkSVtMDMtFoBJyvVFZABFdjs7zhZ8xZEdYWjt4xukL
tBvIszUfD8kfoiw8OMBCFs9NboODL+Bkv8RR5ExfvHLI4p/wScXJDlHGKv6YulEfMBOo1t25V0T4
SQx2sEWqs/bAv/0ViwdeNXqkGfI6uQjRqg+9m0EQmBM4H8TQmE9WZuk+yIqu30i51sxK5yAFh8AV
LgEbCU1cq6ui5OJEQ5EewjA0H6HLUf8AZ4Ua3dxBJ/GB4dV5i9Z97SBBqQ7mSPLl3PQM4m5AJb7W
k0sMPt4HTEn8ojsIR0m+eXsLUr5qjTr6awkCOO4iYvWiiTH1YUwu8IZlx3oava9eXE2U8Mb46/1L
v3ac8O5gtiQ+n/7S9bkt+6I2rSpNmJuKIHZEKKASO4ZAk2QftqGl71vHAIRbpWkW70LGUPeqFpnu
l/u/Ym3BkITIhISUBNz+9a9otK6bewbiLm4ACdJeHWOteinzeHB2Rl8ienvf3NrTBmUzvevXUfLl
K6MzIiaGjCe0otDzq7fU70OHCkICaeI3MN3Jhrn11f2/Oek73jjxsDYnbc5z5G1tI22OaMk53ks1
z8ArSG7jrVds7ZK8lpQkalzGPNfm8la4eqOV4cVG3Cb7kOtq0EL9iM5NfG4ST/nLCerBOkZKY1en
+x92daWUKAB08H7clM54BqeRsSjg+pY9fEEESSqqKFV2cAs4H+/bWt1EppKZ/5PTCTeF2WkAe9tg
K6q1YY/YmeXXVafugOlHh8gZnXc3sOW4hQp2m9lc2E0WHl4x4wm2NyW8zKZZjIcot0PvoMxduOHg
174hwTvldAoTvCcLB+8MAry90iWXVtTxp6Rpcll0UdK83gtd7/SNZa19RkovIAtB4ALYWlw9L+/z
oKsJ10f6T4g0zab1U5lK4+i6Q/J9Ho3Nt2N1ga+ARpcnmcj8+nwaKcVQG5DIpcjD/pT1kVftlbQU
0INCznO4f0pWjdFYll01HszlIBsyAmEJ8WJ0iXSjyY/wHpbTTodiREBcB3nUfWurHxMIFcJtUtdo
ida0W3Trm9iJLgMtimckFapnDcTmARROYu1jNSZWfL9Fyo8gmyQHPVnv9cfUmM6Zko78BkreAs4d
8Z/VBOlLUXfDURv6aONzri3wjbnly9TYttKVUDtfSkSrDsU8ksZBUXEkP47/m6km/Pqd5clZOAuI
9k2DshuZs0eoiO2DTvFfgHDP1mQjf1d09rQLKqv/DVdNe5CqMcGiFKO8/py1HcS1RmPh0tuFNu0r
pZ7+aFMReGcifePx/uLWkh2ugCWH4iH2WFYOdJihhoGKxSXTavWoU/N7qIDZ+3akesrONdoSYm3V
281I9Py8b3ptHyl+MkjMyDtx6+LYIE6Xqah/pZdJGD8yZVSTnR22qW9qI5qmoZr9ed/e2ptErZMP
i4eh1rqwl6Z5axXKyHiGY9e/KK2K4pCXaXHs7dJ4IJz1Hryg0efjfbNrt5+SF39Jqt2bmWnIUphs
czqAlN2oP44Dhah9YzPEVCSVkm/cjVVjpBlSo5kZ+CV9m3DKuA3VKAOl1rcXJqC5IZbTd8fGMbvx
9BsrA4tKJgBoBgjx9UHN1LgQiZUhWRMyKgHxaf7iKhkNo9aKfiegeMXfAZkB3b+ccMzHMJ97CMQu
o9LV84ODis9Pu4qKz3AMWTsxoWKw0/tQ35p4Xj2kEO4AvpC8W8uO6Dg6TkJKTEKa1M0Ps3TdjwSy
83mO4Ux9yCmsOxvnZWFRgie589TxuBUkV0uoVUow7FVKRIVKzKqvl+6fmtlGiFnMH4a8Sjdi78Wl
+F9rDjGFZGgDlL14etNEAXliifzZVgd0Z0MYmfXdhAJPcKy0sNm3DGs9zbVtdBsn9dYw03UcGoqz
XDXGmK4PTx0FWZyaY/6cBNH0FCblt46NbRmyCbSHOB0JO6psfF+zmdVSmaSPDmyEDYWP6dpozsxq
YBVh8Ry67gTYMDO89pTF5sg7YgUG6n9DW268jmsLBaAHNRV0G0B/Fwvt6zDQE67KM95eOxlZ6z2o
BrJbIdJrn9vJzvaQz28ZXfiB14XCFcM0OUkV4eLCaBj1E2NDVfFcT0Z77ONZM49h2M3PCXiTrTlu
k6/2pmBGnZeGimHSQ+ZqInaw8ANtHQeAWSzvGGogaiRxesA4cK6OWxn/8mpgyAOpTWuBWhR3cbGq
2tCCrM9b7xgFMLYEk2l+QYu830mRr0/CFeXGS7xqj/hQEjlb5KULe0Oia8pQOd4xKSvn1BaczIJM
8AhsaNwzQr5hbrlpr8uTcYasLVCTWpxODQ/qRoruHTO3qv+KFVEfK2HHZwrVW1P+K1sGPo51oYZC
mLgs4GqtxThmYyKXkJfWoQx1sS908c7ZFg4GrVnamrKMCdJx2VO16iEJjGL0jiMC5rvQLO2jGSGp
oGtFfrIV2LxK5uTPkPDoG070dn1Yli8TZBW89kvSTdQKcz2we+/YJ4Z3srWhQ8Mv3JpT2rKyOPh6
6IHS6IR3xI9pPh0++xTZKA3cf2ZvT6Fcizx/5JiAGOSxeZO6p4NmVIXReEeYYKXY4mBSI4FOwLVE
d4xF6+3u21tblUQ1UQeRDbwltQwzdXVjIpl3bGcnOcUz+TPlRP1038raqiSi2KJhhfjA0ooaqFUj
8tA9NrNrP6SM8kW7Ri8cOvzGRCwP+uW960ICCBA/6DdNqt0tcS6qMwfdKLT0NPdu+SzsqX5m6jo5
3F/XzSUmNkEMA/4bXBVHfrFbYarZwkgRw6pnvd6rNm/o2BTJEcTRFhPOjSKaVPzC3fKawVACM9ri
/Cl2pSitjqZQG9bJt4y+7NnyOmXe55ru/GXmnfiM/4+PRutG0U6UVvBJ2K39K8zbDjUiqFfNjbO6
fOzkL2IeA+wY3xhS98XqqzlDbiAY0pMXtfljbrTF00iUdqDhAqe8PWtPExzfG+WDtU/+1qg8am8v
SByWTQUjzQk22+YktCY4BAoDBX2CZvf7d5deATk8pCWSvfzalNXwdZUIU2ZUxrDeIHyKLreYCurP
SbHFN7S2MIsHT2rA0E5dck12QdopRpch/dHGDHSTm7g2tU+3tU/A9OstGsSbK8nmyURQUtXTgVny
o/dIjkwiL9IT49DxRxWmMGaTYH1J4Hs45YnzTvCSJg8LMCJWBu0iT6x0RG/2DRRE0Js6r8Bk1jr0
pMN4hMmjONQhUdn9fVukudIUowuM0hCCSbjU4qbokamHhdcHR7NwQvdbz7Ru/mClUdk8mhmN5H2G
9IjeIZZuIfzT1wNaZPd/wcpekpJJgCrnh1bmItBWNWGETtIpRz0YrH+Dxk60w5gb1efAistywwmt
7CSlO5apAocF8rYoIajhzDySUIkk0nIEUlPESO4IR+Ltk24YPMjKmrnaAFXefmMuBpknAQzQZsbc
rrezyFJYiVyJMBhyZ6/nszhUg96dZoZxPnNmu4MImwjykircWO7SsqRmeb0lsk/JDP8iThOBjVIU
yBo/R9xhPktVib9iz2g/MiXGPB+6l623t/W88ZM0gjTxfTsrG+7kfDI7ZFYS9MX1upvECZ0AqVBf
zV232SNCWf+Dqolx7GnkbvhX+We9DbVfbQE7RqWddglZ6bWtGAQHZYyo98O216Nj00NWApXwVD9m
RqyLg1enSfLFtcPhUSRF6HwgZPDC8/0FL508PwL8FCg5HCCp6jJONSIlS1MvGXzmKsqHwNPDFy+Z
3C9J1XovQFHEycp178t9o8sjjSXm7Mnf5OGSczrXKxf8mtmpAC9FNQjRX0yHUz46eQxXiaOSaLP4
WeBGovcV+KnBXVuVv+qNi3LTyNBhah78oUnm9Ls2O5l1GIBXWn+aNtPEe9Lq4Y/7K116CmkT0ApM
CbIvTaJ6bVNVSqvX22zyC6Wd3SPsRn1/QBst1XZu3A5bAgorHxawDNHeq9AY2f61ub6iiloM3uSj
wWafe0uE31KTd7uf9Kjad1MSb4VIt+cH0DXNC4gTbaKxpTNWNNWr3SiefW3GU+wsTYAPq1uhPaqh
qtgPPc/BRwEZwUZXYwmtkLtJQAa+k6QHZNYSXYBmQmMF8TT4ItSUb24TdN0uzmNHOzRz8Vl3a4eB
NqCIn4M2sJNTY0bat0CBM+YRqKLYkqS89VpEbngODWp1Cq/LoQWvN0VZ9NHo10kX/mAcOXxKS/VX
N5TKVy6V8wnW4+QLz9VWTevWiciQUfY4YY6REjHXOz4nXd7WSj34wViMJz02wkMIcvo7GDXtQxFF
yctAN/3ZDOb2k6LZMIrdP+CrCwfQC7kergw2i2v7QQ9M2XLYBupa/Vc45r0G6twe9gwYNex5H4Vx
9r026uwX6MXy+33jK4ePxiBNCiJ0kPVLgq0IuswuGFl8Fs3KEQGa9LnxRp0p86kXh8ESLUKAarOR
2q9aJYmT9EASY794I0ZYkSCYcAY/KqP4OJnO5DsIEhx0Na0ayuyiOOMztzTAlrhAeeDh65bc1qZ8
om5K3poaWQIlRYAQcPZPcugO3FZc7jU78j7nwRgf+3IMT1ZqfVJk5KchRXf+jQ8OWoEnizyWxOh6
t2m+4TXhvveVKOh/enBqRZEaUeunqfgliOL6i1Ai73TfqAwdr99JFg6MW+YhUnlnYRTSFzFrwh15
8Bv7rED9Ue2g4wz+vW9mbVsJK2n8QnzA511sK5Pwkng6g5W7HRu8lzNBQacqarUf9dgJ90abap8m
NIarjThg5Y2Q5URX+jMYg5dX2JyyMUjjnFPsVNUpyEXweaibP4o2LzZO7tplxY4New/lWnCM19tH
iqh2etuPfoWCyh9tPU3f9DJ1H5Qw04eT40zdp1BvPHIvhpQ3HPbKKnnrGZKDCQ9XudzFYEbjkprt
5OtQsu+4QIOv90nZPBmzpm3pi694RaqzOARmKahZOYun3ogydw7jdvK1ptfJQSrjEJlCfyTFBsQU
5//qqmv8Z4/JH6aRVP+8+yC9FsEhFof4Ds7T669sk8TPvebMvtkHU3AipmSCbRdXdRDux6nzog9F
H3fqwQFKu8VgsrLDcPkCvaE3JuWxFpFVZySMP6YjzzEqNcoOKblo/mDOUwxe2qW20CQIT6tCUetd
EvfF1oTrq2rS4q7iFhn9JKtG5XT54TszDYasUdhlz+2xVHiWcggNZpOfCz2ei/2gTFkZ7Wv6MMUe
SrVQfSxmLakOFCBsHaLbJKqPpmSf/0stsrj20zgrD50+OGq/8XSt+BVX59LRm2UK/CaCmCXbYmzo
o682w3RxzcDcO2qdvLOjLv02HWAmlQzuHXHg4jj0ViYsLconn9JC4hy1Wc2PpgGrANMheVKcR6tT
N7K3lePPCIqUj6d9SGIuT8mbSBdS4ypJ9Gn2PcpCCDM2ff9xThz1YwGv9SchtLBADcEx6sc0soef
caOiI3L/Eqxcd3qkUJUAA6ECsewjmEz5K8JKVH5Cz/ySmnbxHwGigDVcgX2WvbNqJL8xnpO4F9QX
anmLJyJh6BB8ca76mV1Oz5XRoRs9SSrMxyLM8y2418pLQb4meVFerS2lwxBliLMAKjffNcLhnLjm
+CWGxfi7anTqw+iO/a7z0mkje1nbU6gICbHBKdIMXrg0Xsyx1PJI9RM0M/Zt45lPbTVFO63S8yNg
OygKgTq/KG5cfQqMOtx4hNfWDKmP1L56LV4vzEeDEwEd1jSfIqTzT97Nzgc6Q9FTVmlauSfCjsqD
PUmtjfvnSP65S4dCqMHloRhxW+h1FT0K06bXfLsyhiCGOWLOuo8NLzX8A4GrCHOvV04c/Hff7Jof
hUWL1wPHwEu5uLSjoRaxrnAxIyU1DrDeGF/dSW32msL0GITmybEZ6S4a2ZhtDPmsxXm03ri0NBgp
2C+7uJZKtyMZ2tnvKV/F+05enZa6QKM5f2Re2iW7pGcY/YeA1Sn6QLceCGXKRD38hoH2bgEyeYdp
BNLyQaMKzqNF9cksTC5QX81+VDToaaaokDHqFO0mtRoO09CI3aD2zRlGTO+xSyBiCUpT3bVGtIUU
Wkv4AAJKYkVZjwYyd+3U4N4PE9filxRKX/+cOrv6Oaajsm/bMH6Ip9E4OIpdgnPpGqroczyVT56g
jKINITfy/vFYuQ3gBEm0gTFA8bhEuUa8gIk76OwRXGQPFpW5I95mHg5wTlYf9VRlKr8oonrjEq6c
SkAveLlX1OAtKDyyy4Lu+uRPntKqDDGXU79PqeyEx9J2CwsW8RZBQzcYq0NialQNN9a94tWpQdLj
oRkNrdAy2zcUKncdJIx+NKnmqQrmete4TKy6uaO9P1aVyiW0uyFkQxBycQPNcmx6Wn+8YYj7+lOb
MOrGjax2Aw7vWW+RMt21U5LmUEoYRn2+v8GrtxBMAdeQII621uIJVYrSbBVVY4e1Pt735mR91LQ0
LXcu0vJPo1LWB0Yfqk9WbpJij9TWd1ZdMot2/3esfXCprEq+B4oMTNf1oc/UstasVh56U0Nlr5ji
Q1hNOgL1sbKx5JVwiFIOxRRJPE5UpF+bMlCi6ZjDUn2SLf2ltrP2qMea9nJ/QSvP2JWVhT8J6wZY
hsCKsDPtTzFmwaVwdPekNS5skFrnfnWKIHsE1dUcDEQ5/rxvfnlxmTvmiPIHvtJG4aivF0kkGFuj
O09+2gTes+tk9SWtx+RPdcrjhJdE94odPM7mRnyyXDUCVwj+0BkhrUBuY9n8yen5NDp8nz7AzRkk
PEgdb2fE9XROc1F1h8mOKwqtVf21Fm7fHLKU6tfGOM7yKMnfIMNPRjzIpm98lqcNrTelmuNPbtIz
WEHP1DxoTQLKI0tb550gL2JPupkuNEWgBqjkL3PNzIOimqlBxw+J+L/leVLv8zbIfXv2hpcJZVdG
99wtevlltPBqlCov35pttpd+OXS7pDKLwvVT8Ed7r3In8GRCOF9LM20+wgTqtMf3HiiGreEZBsPN
9hLsXx+oumrZuqhy/SlgyFvtRPcSjWrjW53SxodGacuv6AcU88ZLcHuOMfs6HkrJDXXQhdm0s0rL
zCLXDxPdetSMDlltYlDvpYs6/ZAXk7OfAmfcckdLH8H3lWAr2RaWeghLEE1pZDZs9R5nqLI7aG6c
yPMOuW0ilnP/s64cVgzRHgCMjy7BMo81my4QIQTjfu5QgIGuvTvVgaU/5gw6b7iEVVOAI3AKyIPc
0Ey1ZW3G3pC4vjV30XPbWDoTcXW1H/Sw3Dgsa6Z4z0iM6R66DHZeH5aWsTKHSUvPrzqrftbUbDgB
g7L+HHpnS+Jt5SawFtn/lfgIGjzXpkgKPcj1c8/vlLD/1MwO1w/ab38IwuhzW43e4/0NWzsZsI6A
Vae6LFEg1/ZGrYRVzmk0P4lTwajBnP4T6FG/8QHXjj0wSpq+FKAkAvfaCpNCwEyI6nzXKZEUn/K2
BWniCOuxYnw4OBtWUJx7I3a34BlyZ96mIfLgS/I/iTd5LdNdG3aCFjxqlxp+pQtt3iGgOD2ZaJ09
tJaiBXsAiPo5t9XpQ4dUt7IPrHwTNbsM/l5/AkJJTKrBHXQDeSkLzo4X2ro/dLXJbJrplIcmK7NT
k489PFN2VhElJHG2m/WM/tL9/V378o4kW6RACux6OY484A5q0wwN34ladALHqnnoCy5IrETN1ylW
3F2LEvBG8rd2qKRnlYtm/n95X8DeKJSzIs03IKo/xLTt/o5FWf+4v7SbWI8vi+YXpWVLomYJ+q43
Vy1KNwKor/tF4SVPBU2aoy1aFNUUoR/psTtA25TqYx2iwp6JaS4PbextUTevfGDUEE0+MWcMPirp
O97UbHQLorQ59zR/tMzeDI/oZ7fmHsqUXNvnozGm4tjTvwr1PTN23JH9/Y+wcrqQCKcuTPPbsm+G
vGKj73q7VU2/G8LwOc5d7Y+wFM4pgiBL7Kd5zH8ZTqEcXLfbqkqvuCpqCrK4j1eUG3G9ct6Tsp3S
2vTjmBGFBwjyOmvfMtVzMdrRqqJjLQZVDzdcyYovhoCGPQcbg1l3gf4JwtpTB5iR/BFisGNgze0X
JitcRq8N++H+t11xHuQx5DJy1FQW368XCIFDWA1VpfuKkRTlSTT6YB/6JqxMC4AthJj7iITC+jSY
ShF/rVGCfiyGyqvef5tgLGFz+dRs9PI7I13REB15OtrIXubtRGxmR9epzHnjKK3sJxQd7CSyp1Db
L6+TOw2625qx4YvYC/8rKUg1u9mq22PYusOui/qtEeaVqyPHCSh50o5jAYsDNLswMpV6Yfj9oM4/
syGlDdjOL3FfuWfQxcOHOfHyjXLc2iK5LyrPuDS8xDuZet+hChwZftYiqO0OvQneCEysZnXmkcR4
CwS+ao8GLyeIBJz6x/UZgseN6LWHnDVOzPjgBObI+FdT7KH+zM4EMN3j/TO74g8objCgjDkqyZ78
PW/cUcpLkHRzZftZ0OsQ6VAz9sYfUTS53RHVaW0MH4LWo9kL3X2kjKcBrs4tkOeKY6bqD77KY45X
UqfJjX/zI6A/KatIZLbv1qZbVXst16Lq25B3DiFGE9fqBytJ+l4/Ci8pkj8AjsAduG/1cup2WTCm
W+Hv7UchbUJ0jOSGyu8NoebooesxlbXtF1TYs2NYtt1Tmlj9PjTM9CWF9+l/OPuOJrlxpdtfxAh6
s6WpqvYttdRqacOQBUEShCFhf/136q3uSBNXcd9mNtJM1bAIZObJY97V+9K81tn2/1H+8dmgd2Oh
BETkT/GKDhAl4eW6s2swrkMtgc8k0Xypuijmwtzb+qCmA/yWkHYH1/3nf38h/rwv8bLDfgeVCXtv
+Ib987cI6cETGo35HbLNed6GjdmzYaGcWxln61+uqj9vzOuHXd0tQYQFn+L6Zf7zh59TVMJ8K+6q
jfqhnqfttMipumR2f0EDMr42yHN62rJpOwdt5u0vN9i/fjyeMeBOaH4g0P3nx1NNRYE4p/wOn+fv
wUjDJo0V43s7JXCX8KN4nDTosL2tVuHafMcE/Jd261+fNmyRr08BN/Xv7JYGXmVVFSqU44KxDz5e
3++p5TfUub8d9H/7JMhZ0fmAuoLu/beDrgKfZTnV+V0kpwuyI8bvhObxKTdu+h8RPfBDrowJWF4i
7gS/7G9XGMqt3OBgVICq0uziGT5P8O46gTXA3DObNNIhe+QTN2/gc8bkLsD19/V/f4WvqUAofgiB
/COMjGbLvBayLO6WYLM7te7ufTxJ3U4SSVL//aP+7FyvCz8wurEzuQbdXf/8P17gxS+Z5qYp7iIC
17UOynJQt0mZbZ/+++f8WRZgtQlEB7g4qvofNT0gGkPkQlZ3mJenU1K7d3CBNlO7jHHW8jH8Dcj6
t7cF2BlsDnD9AeH57WASgVooNT5vzI137b5nmIYOu22X0mziLy/Mn3Ud/3OQIV9BABSh3zenkRSV
xJhT3fF6LV8hj7fqrkGOC/vha5err6mFU3qrxoPnf6l+//ZYccHA8vG6SAfU/8+frz60LeJlLO9U
jJV5WxdR3QleFF3E1nlpE758+99/R7RKuF+xKsUZuVae/3hfVCbTmpO6vIM1kjgu9Zqtqs2PlTwZ
xRo7QC71N6zs354uiDV4fdB2g870209ppKkz46MSHb+Qz9Js5jJVsnwqhF4vgZJ479aabn/DBf+t
huI+Qz+coav4I6IG9+YC80W8QZXKRXeAFYmBVS3r/UzF3CfF4f1g4X7z4nT8P0ZNoGwDEQE3Ejkh
aN1QTP/5lFOOTDA60fpuGyPdTWGNBsomerIyRmIf0hD/8hr9y2mBfKKGD8LVh/ePxl+nMd+TGJ8H
ULe4AUGvvocPFPtiszr5C7r7L28s3p6rJ+H1yf6B7lYOQ2wuPZC5UmQDUvFgxDhCEhLWxEBdVP1N
WPSvnwfkEe0Z3M2wkvrno5zNOpbVCAByO4yEEjpqHkPJxLcQ+/2RLeZvtPB/e5TAkuGFlkGRA6nb
Pz+PVga53JEvQbDctn53B6rxDOKny3z0N3r/H6tGtHdXg8Vrbw85HVy2//lh88bEvjakuYNtenE6
GI0+sHpG3Osm/WkulOryKFtwy1be9AmcRklbjUXyCaBs9hfa1J/HBV/luvG7ekFh/fLbxVBS9NjY
gzQoVzDUhfho+rT5IjFDoMd6UyY+e81zSfgJLg3b1/9+Kf3urHxtcyHqAgsfkRTgmGa/VbFU1SRF
0G1zt4Y0hsR22/bWVs3+dY+pWVuXM3OTN0wP0cgj3Ra8QnZh0Rz52vvc1J82pAs9VVH9t3OMa+q3
9w+ebmiGMZpczxZ2Vr/PQ0QKsXAVwQUzSUEQ4sWyZB3gsePopoWwrC3ZGK+98b56pwoM+u2hvMP2
UCOIDz5WVm19ETX6I6KMi2zQE3gAXZNpzFXZygvVlwmMp0Y4iBRDgBlW1jmXIwIYBliuh+7Eh9fr
nueSiDWKOluMc+Y7+KCm7ujmuYFVTsfydE1052BbRXRrA0vm0Jnd0PFxDvG2fMK2S5mvJE4lPW0l
eoQL9CvztLdiLovxNdKpOtJ2ZFnlYEizRp4g96dWyv40/PqQL6U3Nirh9Mqs/ZDnitAHh7xpfZoQ
OB1/BrTA/ZOgfKM3mcij5q2wU1VfxthjidjuKAGJaRtpxv3MoQ1E3FUaSMNuhVoNbLFnUpKbMhY5
EmtMPSbPRS3BeF2ENqKbKHFlaAvosgQ8CmM8obAs4aemsV91m+RhFjdepdBuNb5W9LwTK9m9r4XJ
nyaCCIE7pDjn9Jzm+1rDmDqF31cLqTO7SNHE680Gxan7CGqGY92WrGoc0saXOewDlV8utAbUO2SI
3PAt/CWK4hSpfawHhDkkrMP6h0hkwpB0f2d1koYfsCxKs4fIFgiMhgx4RZ5XU3imHiMHaV1rauwj
n3VZTuFHEamFnmqEpEwPh0ZSw8ktUXy8q8i2hvNSwhG6h5T/qqZKGEQEd2C3GeJuQH8NTafW1dVv
yIDk7ifW2i6Bx3uJyfB2LeE5/B2RDBsXvT2sp8VgobfOOy4RR7u3SRbkurb1tJGJtWBnZTrtHHZs
V09mDs3Wx1TDSA+Z0GN08Idm9WLskVR20KNdM06iGd5I8NK6D+WG9VrE3WEvKURD+GthpVzQDhuh
cqIPYzgq9UAjSNAQoVr6bE16KrckXBz2WQh9VuCDRo8kuy7cu+xYSjJ1wrJSfvLcJevt7Mp8PG3Z
CsLfEHQ0k0vhYL8hB/TSCn4qgFnrw7aJl3ay0AgHMOt6pnBIWbvtoyhvt6aCmDhgScJvYLm/N8+J
oNlcdolGZO+jGQnZf5AxLLSDm8i8J8NUMr3vHcK4QfrJG1ku8HceI1xMjbV4xB32EhMsnhM+YV/X
6yIk21DMwYVhi8BIbZ2OmuprBP+jKz8x4Q/K+Jm3Y7IcTXuVG7HXZY+cHg4h4LTTYM4FwM2UWF6B
ydQRDNvHQ5yCxHIv7bJ0KtPHCivO0I9mz9N7XZSyuPF1hVGqXzkIJOfUj0x+GRmWBLcbK+vwYlcj
3dRFftdJO9uwkB+CKg1aT5yMtEE/O8s4xF0axeV+hvx+A+spqjjyckII8Yi7qtZEXOZYVvoG0rB5
fXDxnvrnvfD7bsF2JWNz5xQpQsv4XOU/Fp4irLyNZ2vmlmZNdKWjmioef4w5i/zXTHChXuE16sSt
gpHi8p5QAgcZSHEI3L2AOuXA3WE41som5M3zqGId305QVIa7OSr3NL2ZuK9G0e4cy4M+JQc8PU6s
KMGXgF0yK79MmYzId6qNKsAQwupymFI96/MiRCxPqTYpucWPq8R3AasJ9YB038jHbZkvMc4CXJcm
+02TbQknSMPqeW0TXRhzIRaGFCgz9ZF8B74fE9LCXjL276NR4S9lNR2Xi0o9HPUWoHXkSexSm8dk
kpG5icXO3CtekKrsMuuk7kqV7+JsysTJy5SaeLr4Q1xf9005881z+IeEO3UQrJ5KsybzzXFwi+Rc
T4XBJSUiLIRSomjy1YDAsN/Mtdz0yR3x6L5uAgWlq0FGgptryeur6WZG1NUa24p6319Dw3MYC48y
h3IjJlMef4EsVBS32+S9P06rg73VG1ynYP9gaxSF5ISyw/S5EWUjdsR7gdI5TBBcHFUnwjzzbh6t
FRfUQCk/wBiD729gysWeD6WGj/IX5/H6oFi4fasw5IC/JJ7ShCJiY6lBQXusygnYJuT3MC3H3tdt
TQfz0pLfsFjT6AafXZUvwXpLP04Ep/omxoTqLiJKKSjmRcE9bde8offmKMcDk+ler1+LMirtncYe
5GrReyy+eMUGYFnf/CpsmSK/FmfmwgpQFTiK5rIn50UWXtvWA9MuzxqUn+M9MOac9+jYObBJJQpR
ihY0NUwrjQRR8NkD196Gba5BPGhZwXiNpFNOEc8k0EU/yBlJ5MNi6ig7WjCWCe0ZJNdRt0V1uev2
cGhDWw1jEX6ZvFYoFhL03Q6/bQoLDkbz8kKQXRLaa/ZKc9dsMZ+GBT5n0+ei5I2/zUqncju4jFX2
FsT3uvmsdxPR98Q0qYbd6q5VdlGqGpvW7QcURe0qS5HKPsY5RVg8kik+6hiM4Xsd8jE6m7BROg1g
DNNKwJmypOHrslux/tqVjPENOZDu5hlBNDK88nnKl7kTmJhD53OGrLnO5Qd+U6SmNe4pHE3mT0g+
wXbpWxYFI/MOddKNLyNsC04IXpEH6GW7m84bdInpI6F+4nfYnUHg2kPzMcIZKLk+kRUMyh+4lTY3
HJytPXwNIMr0aYBT9RbCKp9nGeGn8hZZiR3oNXHRRqIpfq3TQl8qpSaDyo0AplutzY7+jDh9tzg/
fpd0xxY+Qk6fHPxURaJD+nHxuZjrmj4KsdXLed1rtZ31tqABj+GBAZ0zXINOEHYiSFCLMQUeisjX
Bt9VJ9ujVWNR4dNAdz57vo9JK8xhftBaw026rgn9orKRvKrMx6A1ksokJ8r0+pJlZCye3BrsPIAE
ouGqsxwxb84Qu+TLSftK6nu3MEUuSaTB3JQUZfSWrZt9cVk2umcp66j5PG5LQltohsv3OQDk6H0E
90r7XTLEcSQ8MVmHtm989qHAz+kyUyR3ccz0jwUCuKVbc5G/7AfPnhG5HPK22dJG3sG1cOn9VQh0
E/MYzhyicsfcs+Qo0QnDixOtHSIpXeeJT/gZty0pLiLdXY4Y2mx/EdgCUBQFPKafiudSdVUCP9u+
LkdNep6L6WU0eCG7pIrYC+VS/Fjq+hjPaaO5/xJYla0/fICvaOerpcTbPIkkdj0MR5ERNFlsLr+g
wdTNu2iR3L4eKTztwNwljl0CbHNgzsmimd2jTxJAsvcFzYxCMZfo10dZvUN5o/GtxXIy75va57qF
gXAdnyhe18DajMzVrxHcLQxnDcbDMwF3RZzljG65s56PCzgBJtfPqcIK8V4nwtq3PMLaqhVc221A
4AVpLgvH0gBNVCDkPOuSZEUvWVri9SkyVw1HPlWI6vKIBGoSXIP3xuiYnpOcRCVFe9eUvNWmiN+v
y+p+zvHGTF/gm3xYsqg5BpSwPG3L2hj/FEafNJiicrQJyHkPvqF9gLmB6IpVyqVfvIGjPtbLbOpn
mSDpOqpJJS4c+vLmM8onK4YZVSo6Y5nmwtiGOFZRbzkEYdhV12w7L1m9j4+TWjLyaalUtQ1WxHt2
nm0e885PRaFOcK2h9mH3SmOjJLadfwVqotchqhaUOJLhOvss58DTmysHkEKkYF1zIZnN+KcsN+UZ
edEK1B+Wec1atrhlGhpbUvuMyaKyPXrGegZVUybhJhUQjmJahEnzMt7FvJ4JjnU2V7e4QUB1bQtV
q7KbF6lPBFR+05e2YQJPND2w+04dG3sk+Niqg9RukucAodbR5jVZ2Ceu4sycWJyJ0Ffaad8vNR+R
r4Ogm/jGIauuHNJVwTF0FgvkiNlSEP8hWFXFyNFbue82Du/xGEcILRa5YK7y7vgQgKKCSAGGdmNB
7d2Tg+k2mkuy0rtidFUinyOTodTaDvmMSQpgvsQ+YjV1fFsda5L3o5R77TAST6RCAwvZ+b0MJoEf
F64i+A3mTvykx5JJCAZT7x9KBgP8R8zOW/5twi/Keo10AbxvJjkww5EcH7U3G2imidPlix/BPu1n
rTEEOdhvvdUgyePsqSh783lG3U0ixxXLmnSy2U1C9KFuRZoRpL7VftlaGu/NCzwWi48IGvdfCvSy
ceukgY3lpr2ooU1J/DrgFGeqW0pP6q9IqYvnLtLYuUCRuga4l4slu8nCmr9jmLcAlOxJI2/8FiGU
TCZbVrYwDvF1LxTfj5a6CAanY9041kfOu7rjgpsnvSSgCSWTA7Nhncf0uFt47nEfQCLWzsAn594n
mZpafo0Svji6kKybuMjfgHg09MRpfWQdYWKTnYS1jhjmIMDhyuqpyhGTu0xbu9Ws9AgQZChzgUEn
u+9bXLZ5etS/GrOTz9sEA/O2yqfyV6wa8q0MVWCdnWFFlTVKJPij0T8U0ZWZEK+FqdBzNHM0iCYn
a5sKUrxZLIR/Tc4w003IBfFd2Rj2ZUFuPEYnimugB2mcY/oR8zbehDnWSJvlYBCn2UoLMD6BqPRH
TtHtI40+T9oMXgvfChdZ2S5YMrtWwuHiQ6kwnLQ0deU8uGWtIjDkqnXpLNSj0NxavYg+io49wl1a
6XebZarpRqAY95GB3V5rmE72QeaewIsdTWbUZru/WovnftQdTxWjLQt6SzqK4WTqLFdN1cLRcXra
XOxVW8L6MJwNZpCncpmulPOxcOYEcT2CstEXHPfI14L61uU6vEEIjLnPjjIAHZAOltoENiEfdDpz
3tkqX75jPONQCUfKq4u7nr17g0yPpEskpQhgMw2UxI3fk+c6CwvsEeLGPEd5vuieeo9I9w10qXsL
N5oHyCZW0TW4IGGTSHbxK93nMh5GBFIJWCtF/Hww3NE92FLz3lVIG0CxdPBzbVeCsbiNXIPNaWg2
uLjupUp/RRTBzl2yw0alw1u2qs7AVfZ9jm+WDOB6kWk4Yu9CP1EPS70FoEXVLlSzD2JLnW1rJ1Ad
ph0NfU9KmnxnWexMr3mSzP0M4BHfhcwlSjOIVM86c8jn2spo+srTY1sg613iqMVAC7Z7oVfbo6M8
yClgOHkA1QooKAx1Cwx0DoqHAeZVpYEv7ALJSF0d5SfLMWQfNXEEc295vGJPvhVtVoQsxe0cMgev
vBj8SjuDGji6HVZlzX7gB573Gg1OHSbMBEk26xHP+NrBpcgsmHp+lD+q6CpRZamnXbpUEpkgHucm
Tl6Xaa+vk23xTdA5+eKW2vaN8rDVicdtftQGYAtuk7H+IIlX9KSyEgV3AuNHthK8G2AgPGRvsEdN
VkgpCoGxHNjBBcdsy3BRyoS1u91d1s6ZzKt+S4Mn+G9bNsCcSUDln8GprgVxabJ9Eghf8XRQJtrd
JckIHRzLoendfIketELGxZVQX9p2lIuBDpUkRraVmFMCA0HOWJ9sdfxY0v2IUZxj2FGCMt2kHSnn
5keecQotGy6+N5pOBW3LsYLnYqUMf4f+54BBdoY80daXSEFuU3QD9h3IiyMIAh5fS+LkSiAr2Qrf
0sNHaHqEkLar6Oryp3IEoxdPJElPUPcD4UpYXIx9QTf6DR1DCuWN1NEPy/elGNyqypcNRZl1XE8C
83VcT7/i+eDHAPjJf2Ep17xnGlNbe0xQpnUBaSv7C4jLhD1N1eH2Rx5n8rYyJX2hs6p1y6dkftAo
0tsp1KD53q6HxJfcdJVwbBf0KAaysRHBnvaYu9mJtUBzn2HzmKOPvywAE6sOFu/Q4UEQXo4t3q3A
OwZAYjqBzrbyUw7cyZ+AH2Jo4Yh6bZEcGlDXuRmnLodB9dGRAhreAc2Fmu9W4Mx0iLFRaT7EJozA
NUu7YlCE8bO3Ea0HCb9LzPziYMuQ6nh+V9Ioj29SnBjbQRi76e9rFIMZzVeV6/tEAuK/GTU0CJeR
BsSSNugFRI+QXfUisjADdoFLE0gWWyqBCmNKPjrp9wozukjzB49tetK6DR4P4FqXRXombkf6hDd6
wl85qpzcoBdxcVezKLg2zuCQ0WFhil1TsiGu6SIcHOK6mhbQ6RxTjj9dtTUC+UbWs4coCtvRmzzH
CU4RqhVf4hkkQKpEuZxhvj7PWIOAc9RB8hg3HSZyQ1ss2Kf9zKTeMH41yhZvVTFX5lTtwIO69dAz
awGHHsd3QV2BhUKE2bObSV2xfqsLeGi2od5ojRcg5skVDv5/TZMOHwJmmuVdHVL7CvoaFZ0QJT5q
OxC88TDNQNfPG9HRywGEN22lYopiA2V4xTsTogRiLD6Wv/JUoMBtcH9hraQNRuAN2do496D2RIPF
VOS6kO7pjWgOKc8baBevBJxL1hkCObdMCx5OY6HVq1qa5Wg93rS5XzHvMXiPYKEzoNIDMsz4PlVD
XrHqiSFhBgd4skd8WsoVtx2uezFUDY2WDqsF/z6VUf0Wk6ieb2sSdPKcSsnQ36Ro3gaok3fVoqrI
7OGK2kpEDvoQbioQst5TaDb23u4TKKMLw6E8JcHA4BxHWtuumTD73kCEMj7L+CBy0KJI3qPmNqQf
Wby97VYXsg1X25Y7iszRfNhyidGnsVn2fgVaSluBTOJvS4WMDiTm4BKAgFoLwBGU4A+JmNKs02Uu
b5DwGHRHcqZ/4bePfmrdbKJd0A/8gt8lhpuNz2FtY5U77CIkoVffKOwQTs28knk4FtOQYd4sr7u1
2tfvPAtiHwQcT1B/gzeP/Ciyb/l18Gn3gPHhjGGAESyKV3671Zi1e19P6dhbYfRnynj5tcQ+8NeY
UP6VNBEcAccxUkkbhzx1A4oLuqp5ZwDDdgZDlvsFGU8DQgl33i/AA/D/jKmuFcXin1azK9Ydsy/e
4betPA5zvr3msuILHE+mq7PtZIpXhmEn6WoRdI72tax0h+/G+IksmwFuuNcoXyNMOraW52Fyg8YN
/XA9lR9hgDWqrobajA0jVhnhVALoeZGuurokFPajQm6R6+nCgrz41OkX8Fi2qc/VEZ7ljgo31BvX
4Y4CFPYDxiz8XBQGDk3HTIRVUIpEPoLHbvK5K+GEoLpjlJntBCCSbVBIDzraRoNJ1hZunTCqwRIZ
z3naStqFIw+PTF/pXgy9r8OPOjcSUMFOq75Ssu7n1cB0p4QB4wlYQkpOeby77wlqejkQz8iNgU3Y
0m8OyxEs5nZ44thxAvox53w66XzDE9zgW8tbLun0onkJTB3v7vbGE+fQK9nSLh2DyaNoD8235yCp
lD1cxOePWLXHtMOWO/wcDQajnqyrKjqx0PrFcSmrswxy/NLwaL21kTr0PSnz6YYW016ivU/sx7mw
R9rNYFY4rJaOzffQFSHv+6DTfLMEWTWneoQldFdgcxRhsjumW2At9mgLrG5vZQ6OeJuqoGxn4n26
AwtpUd1apqPoFxSaW0zDEo4DlcqOnu1ImemUB+Gkk0pMV9St4TE0BMA1AaEajlXuQq6xJDKQjzuM
muRQYO+Efgyd2NwvJDpe0E9z05oMCZqtnZYUgm9Izn9lYw2J8JLy8ID/8TA9FEU02VvqDUb9lBXk
aw0fpqhVBiB0dw0CfkBE9oy7GyHdn4WvgaDX1CFqbZarfgvKR2PrWS3HTgOb8CcC8dxr7KDxjLGV
+zxOZfQxJ/H4FUkFe42+ZwFW7UMDoS7g16WFQpjHtyojHMGXyVTcZehJTZflfvsYFBl/OdzAvsUQ
vTzl0JFmLXB/rlsHo9WkI3ESfZ5dBFf1pcEI2IFGHeYhQh4b9nsZd2nLxq1eO6ajK0FvSQE/LaKB
x5Ep8SL21kBFOORHoGj1vCjKttQC7jy8IRXtISHXe19nNZaJGI1xPtysLDYjUbGxFpInaXqrCswC
sZp8dltoGSWd0TsQIpGb7blCbhcUt+5AmhhsxNiP2TUbOEkjc2+VEZacfNFEpgdeZMabiKgtfYxA
Hl1PpATYi3JNq3sYY9sUEA6jb4mGhyEa35QzoAWYE5HoIL05JfmaQNpVxqiUwiQ4G5X0En2nd/RT
JvD6nappOmTLwzb9rGUdYF+eHBT/WVJNeR9hXYp/n6W2vlBMNPVJFxMQNJfQ7Nzk0zqdoxXLhbMS
mzCPB9SkVZtuFiAg9h4Gc7JCJztAOSTrDt3sTDG/4Y4+gfc12suYHFqiD0mTD7OrpnAGdo1GdmeT
XfoK3jXuiUIQjJOzMsC21xf9PZROCl75q1UJigQyzFcceATNAQlsgrUtKUsrzvTY04FNuTxOXGjE
mHtdi6UFgtDElzJfi0+4U/FyIpZiwdu3WuLbrNRFhAKPpgSydOXvxKIOIJQ2OnwbAbGi7YEtH3B6
MrsZLoJH3XQ2Lqns0nlC/9hgWF7bcWtguseBTH9KcVrH3qkUWRfcaYSH4dXDPyVJlls2781L4BGO
MyhvQB/NFq4CrtzNXz1WOOhqNtAWhon4NLnMifIBXV0xfs1YA1PazK069HEVTbcV3Hc+HdMEFnNS
K8wJYJc06zCX9hBo60G5AM8thgH3YgyNOmwWileIc2fTwb5gCb3Waf62SeJgbiOz+gEGjWjc48Sq
e+wvODljaZiw27oqxuUhYn4nH6Ayk9EFZBOU/CTkBot/kfjPDdUSOzEGy4W7QtL5+IQ3Yk9bVRww
zpjROQCbH1M7d1tdGiz8MpbNA51Eheu+oqY+ETtiyRUV2ftGjVM6OLdF+NtLSWNYQxOOBj2GGvXh
SrDzjxYADHvFMZzY0o6NTf3DuiUze7Go+a8jSZl/gX0gHjkssWo2ZPB6+JarbGcnfC2EgiIUYcye
9gOKvs+LSw75MILWrc82nfahNujuL3xjKIkiwCqlzVVefnE8O2AjzXDoLhyO69kltmKLX3LQF0Lv
Pcv3Ya9LhUsZvjEe1+AR3sWUMY+IQoO9URsSNRXnDcBV0soNC517L4A8tDla1gNhTw7/XIB8Bwzl
sH0qblJs1Ku3tQIhBYqlxrhn4Q78oE7W6QG8dC74y7xPEeuCyeR8h7C1JjsJZDw0z8GUJjodJTdi
gIsi43dTjfC8NkuxQr0UYYsNVs0ZPTq+5ZbfT3SF6vX6kOzd1oSi/GBhVe8eE7xhBL0MlnnFSyh2
xHUMoD4qOQ85xWCMZhLJTg+LE/775hnqlkHZuag6HV8tcCdIj4zDLgyb97pqpVbK9ONC1DdtsPYb
sBtbvgQQhKYBCW5r05vSb9AbH9P6aIrSsxsSad0BDjKdjKd3GKgV7rTlCfXmdSzrsWtKpb6tVqsb
3GjFG8KCc0yUSP38EqC5ix4Tm2PY3aEAwImpvyIcVrxWtvi0wKUD1mOr+EhMTVu8IrLNmMbF1ecL
385UkfU1OVxenmKxHoAKJvelyl3ToFato/6xZsnyWMbIZQd7g5e6zaUM0a1uaM078HKAhc5Kwbjm
MEXzM+gDqwqoyemFyKJBhqIDcDWOpPous5zkJ1T/Jn/PKy/S04RuzfVsJgusF+OlbAtDy/SCNLJw
xtI8uwPeBVwv5+x9CirqCfhGvbURncz3PIW7+Q5qBO6bfD4GVYvZnOzGD3fKaJOGp5nBN2gqYBEy
YOO/DXExwZIN8rGirzGVYJFTzcXXeZsAA9T6er0Q4sdvWGOLr/Xsn0A0b7Z+qRAU0WrVbCieKeR1
7R5tYJhFMq0GRQ6AozuSznUf7GHOSFTOVVceMTsQSosa1U5IaY17vDoNb3G7qhWNJEaLwwUT49jm
GBYQOKHfmdHuNzuFwhdDU7N8QYPAHsF0jTGClaq4KLyTGaYxnYGbKchSn9aVTr/g1lUC6sY09zmD
n1KC8az23zmBWqGzo6A/qwk/SlGE6XgHvWnVgj63TFi+6e1xLly1npDdpbI36evtpxVuAdgcH0Cm
q2Pyn+CcSzAehCsAVCRxdL+wRjVv/v84Oq/luHUlin4RqhjA9DrDicqyguUXlu0jM4FgAgmSX3/X
3LdTdcr2aEQC3b3X3g0B5D9Wvp5/FtswaSaNzSLOmZpUBZgzJJZjBXpltwXCRmnTC97+2HjohQM0
8cnPtig79k5UDg+9UDZE7iuC7yJunf9AYvNxhxvfcV5XqiLsO35pqx+rcrBONvEcf7OAkTcnW6r6
oPUyFqfARiivA0XYPUhVfYWxcsk7yaE5JL8rgY6xjAcT1G33yiNIA9g1S+0eHeOMdl+GLB05WIrf
PsWU1Jpv0xXTDIvjcdkIzn/37OJjYqTZM2RLfdSS+X4dlt7ln+sT8HEu6PxUVjHL4elaTEGNroPx
WLhBbvcAQjrRewUCUqdZ5LJTQSULJfywhXyqMKP7UxHY2XFKVkmvTc/R3UzV45huRd2JvVu53Weo
gGh2tpQT+SL9VsW7ecoz4IbEZzrqE3SRUNxILoNYFNG4G2D9gcFsWJfXfHCTZbd0XfAtzKzHx1XM
FHdyIyUSFIXNQzWxpH9ZRmba/SiHxbDvLAefsTHQarpqo8QuW6tuuqptW73jrTNg+OXwFIWWifuO
W1dmB7Nye+2SJWLVXd5t/QHZAfIjMVUCciSnksJRMEi5bXWCeKmgi2ik1x4po2Pl6nAN22ILzxGe
P5OaYMjXi8prWRxKfpjgOC8ynhF9Al3sQl0FD8VSqZeuWIZPGpqMhls4+jXP3ODCXWOcNNmmnk50
07dR/aTEZWi2vNnhtG6rQ1YO+nVFxv1TLWvyKDu/s9QxQ/nPUFIycEaBbff5hKDPoHubvXO0+tRe
4G1PlbPO344o63m3AM/5u6ZPmruqrcylZ9BIAgta160ydVkL3Sjvm6a9ATz0veatjZq6SofeRXqr
x1y5OyguJ9q7sVm+VNEsF+777Y6Vog7apixylXI6veSbw38hnVgs1cKNUxWrlRhmW/DFR5kDzha6
rQ12yB9rcjCxHK5epeyHJCU+2LdZ1i6H0q7quqDMtVcSR5UkkVtMAabGvnr2clvPdzMLGv+VGoxy
hyufbFoPAcxnnbI7fKxeGx5HXD7QBGzriY+aivoWdFVWtCaiHyNGJnWmdmZLKMa9pezeg7hqvjkP
AUDqXBXPTuwUh9tVv6Xx5MfZdwwSeIzjDKG1cgMFLdJnw0dGCgZiLIVxTNp+Fqi0bjRnATc5IYVe
AUDES6MkF9qyckcscrATaxtwxwJj5PY4w+zfJ9vC/cK0Wo170o638gDigWws2tmo17py9ZdsmFDs
rXQb/1I7yqj7qM0bVC1v6ro1LQuvQESDrzyg/Rh1Gvk5QU5NEDQ7pk1ao9/zGB+CoSi7VIW9RF/w
K5qGZSMF+9TTRuhHk0yOvWQMixBJWdfa92v1OiKX1wdT5JX6obIaP1PFx6V2aPgRWU6EAMLaU0ee
TZmZml8EaZdXdtG0Zh9stWS+KKAU7secVinl/svd00bsHN12YAXIQqM95n2hUM65Brqn919JrNkb
j7icnamUnlIVGfPfUtd5xoeOWUHKmB9cd6L5+RNGbeGlSMRBsU+U8J29crLodxAshDEsCNfpkveY
7ds6KY4Rq8/vlbTDX75V8e10a9cdeppQ5+zrKEI6A6FEncpyilCWPQ0ThGHVjn9ArOnYAci9BzbJ
b28jr1O7LzMx363U4svB1ZXzh1xze7+St1WcrHDiV4vZRO48pabhHE4b1WzQmNrb86JUCtMuaYV7
v5kJxjJQpEyy+qylUGiJaaJByKKPLVgZ2xhv9pOz7LIuex6VzMvLCtAR7iM524bUqsifWFhYBt6x
FJ3DBTCxvzTtN3J1Uc1V4pzWMETjG1w1Pm7EBfX72s3GlicUOj/YZU5kkQuGJJlPMluW7Gy9AeLJ
VKy8DrqYgqSu4sq/0ARhZZt424M9Z6UVGNkZ/x03VfmP5IYCiLheV7qpM24MVxnGTtEuDxanoxbX
S/FZlGUsfm00UPmpZSim9jyh7eyy7K3T9sIFGcwpjCrzvAX0KEpZcwuRLcmmio5TxMxzb20Q2rMl
76fZh7W3cWVDyeU80x3XSRs2zu8EqPW7Coyn+AjZGJxcmpDo9ie5m6uV1/EHWmo17QeRxfzJPuek
BrRxXss8tADKWKCqnRRoK0s0Nj+rDLbsgdjcvDj6Vi+fdW2Gcm/LKvSPkt4MmYYtyNNpmoaFIyCJ
avcyCu7rU12SuHvP1rxOHOm/InbZImdFJ2osppgVQzznjIdFiLS383Dnm4mlDjrjHIjjmq9XiP6/
WYXhdIpLk0kqkLLeOHCEHO7DhV/evunL+cU00JzMhYLB3yXDDbMXyLr6GGRblT9tyjdJGk6+nI4h
d0T0z4u66ANLbLYcFzTM6Fol8fjH571m/tF4TOS6kOVYO4eBLTl5TQ6tsg262VM8DQ9u51R3lTvK
Yy1m+5B0hUu4AFfCY8smg3cQyTE8bApLA1BgPPoPAL7IZGLw/Zcuklu+H3qyS6+sfZVvwdAnT43s
1zpF62/YEjkH+gcmQL+5y8E/ZmbLhYM+FmfiPCU9Y5VwaT3nECE50tPI6mOdcrO9N1Ub1ueNn/gR
S2hNkFsIEHMStdfd4wcCdelnHBI3TqTqubZx6nKph3mYQnnafCetkdS6W0BjHPkjdnMhieaATJQN
SlKSGaZoRKHuCUXN/5EQmaynCM/RmlbJNvyFioUFLphtG6QNuR0tXuyDWxbZlThc0x1mfynf1zHk
Wbupma/rmtO3I6re8PG8MM7ezGX5tQjGvruQexjQNfulmjG6R6heXkBR1v/wREX4DBhzM6EBciW9
pKib9n4uJdyLtrM8TGVQfUydyxjGchOmDtDtuutQdl7hZKa/yww5SWNQRc9+eFvNrQsiym4z/e5u
ypf4OhZt8tYiGT+yGUZ9j8lENzUW0lyrvg6eS2+en9rBnX46nZ9QdCSzfer5cAz6u0B9Vj1F/WaC
admZbpDfzcabCrZF1ludB81d028OdRc2vFQmzvLQNw5SIndJE0TssR22Jtz+uhOD926+wfkmaH6a
mO5nrRR1jULy8vLQ2fexXA63wfGhnML+WC+6O21upL+7RfkXkwXhZZwc/T66o3uXy1Ego0paokB3
RZq0SH3B6D0AUE4H+mj7Anr6X6HnnO+DD6MrkomEcqksSGaCZGmy7ayK5Df+OyI+qpv+1PUnJ+rM
Exxc+H57oU+1h6QnFj623WR51n5uTrGO7/OOAbgnV7kjyheBOejVFyBv8oj2e0wS9aJV7CFvctfu
20Qeq3kd73KyHrQz/YJQ+G4mC4qg17sWRHHH/2XRqR8u92M3tm/ZQHDmvuwgcex72QnaK9I+p72J
u7lNIeXC9/i2A+sQRKO/1/SaD0ERRjDinRn+C8PNC4+1q6KHbVT9xY7hmDP6HXpI+LgFHinnR3zr
PN3MDKC9Yz2Nx62d2+lQVPVKmE3nRvswroOfxtvEy4YB9GOIMYUUbT48tULn/1l4cUorUhx+h410
Picail9iEPJNi8Z9Qs1un51RNdc+F3ZMnaL2jzl3xb3bzs0hYRB9h6pPlTytXvOvBbMEtGmXYhfL
LjxMkEPo717yuJrgRhrN5sCcVf1ya9ionUrc6qrQi08xjDSCGWnrH6Fe49+GW//qIZf+SxqIo+jR
RSfpYfknZtbUOf0RUmJ5ILVSv+euoYqP+/6OURm29Sbfuh9eZpzfAc6TA2UA4u3cM69LNu9LDBJU
dKu9wzQO8j3mXTnXdi6RM2YGmWX9I+fefnYjn79KDJH3p0xuposlyOH9gvXKmatQDz09gronpXtE
XIs+knxr7imRWRrM2RU9u7VUn1zOEdJd5l0dQegnEMSateykK53TYmN152jIbMAhoZFX3Gb540tR
vCwhvhxVVuIx0vXyulWDt+z8sfeOc+eVv8Sc+V+lHfoFw8WwXijWxIx1RGY/yA5ovhbifICGXVl+
D0Xm8/fnWclopJ+9XwwEzCuGpA5aZQ155pZW8fdUCOTPEOAsEaDGzpOL20jBLDLBwMQxQmjNGufY
BmbL+5a3+GM63ZQH2/b+AzBld2fAI+88AI6difT2tJAbVuzB81yRBlYDQsYFR52ijzwwKmyfk65e
UfSZIL5n+Vi+1IjeoKWOWBg3523+a1ozPeG3AiEym2j/K6YxT0fQuHgXmiChaQhKtlK4VbH2EIMy
eEgoIx87YbAlhfi//qKrQCD6Mt7eW53g6U9weGEcC29OrGsuhPeH8qphwxa0qLlsncxuwsrmFf2Z
osSVL75xSu9KN8akaEuEmL7bprfOjhmb8+EX/RiCjeNo/8pmYPhz3ee2+TtPMppOBv9h/atWa+PQ
8MXZcKBv2YJ9PIn6DRIyUMAptXabA5wJa5/7UXUbzZQOXZKItm7AlrNsug5afjhbe1fsHvV6odcw
gHy3rZx4fhg2kKDUY8vqcNqypjZ+HfpVmXcRFvB2exT8cjuWUZ9Fz4aN695D3gBHH4Igjy94Yrb/
iMcum32xNlNxLugF2mfdUDQc4YKWxTkWg9vE22Mrwj7qjiN9RpWfxohZXbmL+7mbMeMl3Vr+6Hu4
3Jl7z2zxl0Z6CA9BWbbmbfKbG+6h/G5dcS0EcMvjyR+gOkpcdBubRNsV7eEAKBuDMZgt63ENC1AK
5161UIxsnkOSobttncobOxhvxKV+v4DaLXnq27BwHzVKU3z2mtFkfJ+IOf1fDjmPYardenc2Fy9j
ZcdnM26zOIGilWbaxTMsr08Bn02szXLiMV5HVpHRMzvHKC5t/jaJiIs5noidfASLGSZmGqPv1CwH
xULwHrpq0pcZp12EKELdfZUgAwkt7WLtXuZeRv65Asw8lFB/9X0hI5Ol/Nzl6KCiefHyk99IAYYf
2uX3hOHWeVsHTspfY+Q0C/0B27rpe/Ixb5wvArI9kmc2Ktf6JZyMOzx2KLreBSt1651I0Bgg5eWA
OMOTUHcYoxbVlI9hh6YHFDk6/kEi3UQn1Wba/AtDXY8oNRDIP3A1ZPqz9ScXHdp6HhMSf+mpV+ey
c8vHpcEFy+CcHTPevsSIlJ22JVxQ2WjSuDp8RxgK3wb6NM1j4o7uHMiNbMPvEfvlUXh+6f8sTBmJ
BxTPlV/vMIpxfcyQuOI3nC0YDBxdtOTdbm1SPSvQ4QgOUvvZGTdllO1Il1+3S7Ni0Hsak3LMUPsj
n/5iE/yjxY5vK87PIp7WZd2XzMqkPjLNbcsX0nqC6oltHhzIW+yAVOiwC5gBscFsGJ5EMTMK2eWi
r/Nkb9AtguDED5hEZ9eJakhlnMmTumBln1CPowEpfRfaNs8JdqKDDn46Kp7c37IKM0wi1uBZOeAs
7jIkT8xQt+igbEimU5tTBB06PqHnpsqM0pz8lR2b/oWzPabKnsqBWZH2Ot//1TmCRyQaa+EJdlBH
9N47gXern8nOyqhf8dkEy302M7ndcdKJNs34dUYT9N9tGLL3he7gMRjJZ+5H5bR+/xxADFVPmRuj
i/cMKYZ/MJ9NfpUxfw1upQJ0e+czQ8mvnQntfIJhtNlvErnt8G/o22C8aI+B7QHKt8h4ZvO1P03R
ZJt7khZEcopiBhfnPGo3VojoLMtSNwII3SdW+vIXrlNZHYjRt/a5gmcSx5GJIJ5WjQ17t0YxIzLc
yCjYhaYpZxqY99tB5F4X8pB6pO6kTl1YL3UrxbN/jJl455/UjKbX6N9i8Z1rkPTlZI9cLx4CwlBG
pbhbRQPjakpHDAjbNSnrXB+hhm+n6FmsorfT03An5Zx0iK6jqWTaR1KshmmJWd0fYkF+QGWiKf8R
bvhEgG9df34Q9aqjU6DQhN7t0rCxDWMD//8mD8MVLAO+rzsLJjTfsOS12rMksO+/cBtX9pK3rh9w
yuFqbUmmCyrMDUlnqsPKlzKt5ywgx/ZH27fIC57fyuquzToHTtjPHRSAQ8xUuH8yUVVVvzq3ynlV
6fW9TaVthFU2O1IANZ45TpXbdt1FYzNqhpPiK1m7j9Awr/9y8K54K0NaXvvnNg5GFb57mY+/eVew
nCFM3XKKSzqqvFfxVXe5/jdzkiR7oeYqOQa5mTEww+Y72ylb/NreE1GOFXajo5qfI7ykOFvJpXmJ
7OzSEPl1s+ytItaHN2P0vfFPS/K6i1sxQGQIj2XLDpGnKWmHutkzERXVfRTUQn5FW8suUJYcTfqo
u4CFDruOo7hwsKtjwbv0oUyy+yYKXWYSipV68irwXquDz3nJQQvXmNytCADtBXRhQsDuPd0+9F5X
19eIexYxxyJ2tDswApvwMG3WPYaayexZ+QubFvHH+EP+6Ys6b8/MKBPhnWd37Xz3fWAn/fq3iPy2
+NQ1SV4+PCoOWrNDd9xGaCZ2V+ndPNYhdFBlYIQWNjQUh2BmvuDRRtrRXEc/YVB1sGxz6u61cTHc
kJFUR+N+JCO1fNExQrXeqXhpgY6RBNVuFUOZ/B4IDRxzhvOiKAvCA8nMPsqhktY7ENgf+vNTHEx6
u+Cw7vQf/BEIHvwUvnjpOqae924MTF2kncjp1xq7TNkrxm3DwgHL1CLb4RUGcG49dmPf8Xz5NZLR
lgc5ZtFMLKeBCva/YAt7c5UmI4xCzOGEYhL1Sfdjc4pk+FkIsALJuVYn3RVByAhGkghk7YD7Q2b0
OTXfU5EWsUXupODpw/2Sx3V9olnvsEGooFF/FUFixXNI6EXzD2qyL/759rbTk2X2xJNDuAOzrdRp
pdNj3OoDPJx4CP1UeHkTMI4t5/wDj4OqLhOYavsUwiMUL8rFd3XcKhnpi10rQyG0kQClLn7ZBrTM
Ea5CLJ7xFjhIyKB2v2dtuJOI2jMUPrMdu2Y+qs6ICu+4Sdb5VASOm7dpNaMVnLFxIspnt61td85U
h/rQN4P7vWql6hcw/WCcYVR5964NPNe18hiUUqpjB/7ZTkmc/YVSn6zYqQmiOu2hwqI4DbMu6v44
S51t63nN82j6CDR5FnpXeAQ77XJSS8h4QdNhkB/PeR0Q5RvE9FuLt4RR2jf5PB87pNf+qxkYtuOO
dNzlE+Ri1pgtuH/cNx/EhptJyLIdUi3Bzx47b41RvVbXyU8O4WDQMLKzglmSW2dHLn8O1pnhOWpV
3Askxtmgfh6VV93AMSRSH0HdWbyL6y1Ddcqol6ZzG1HuV1SAVS2+NkYdkK1l6SSfcmoJcNgznszM
spsiWan/KPFzwF3iZ+laAvTY7H71TdST0sGw9RUJaPL3Few2BRcaqn7OAbDWjxwGjMwKwXWdtrEI
5V/ul945WTxmRK1mJQPtuSAQoNz5fZD1xzIpvf4R26UoD7FZO/lfFjnRPO6l00h7rEjvqihJ4JcX
PmAeDr8ZXrE0WJJ8Ve1dIZkI7XDe4cVdA+XBeeelIE9gilE0hDMbguVGPXcsoc70GNxq5rx7F9G8
AN0HU1k1RzOYqPhnMo4ziNF8UfYN+3W8njjjyTWnAVpyAsepD92bhwxjI7AgfYnndr7+s246s07a
qZlaYhpmXpBQz2v0Ru69re6BbXB1V/ONDxiiqWzOZTs5MCjs2iCtwYy1v75Jk8zyJlWE3R22Yloq
EVVrtVBD4uP6RbbIMJz6AB/a2SSLag1PcieWH0RMoOAdu3VkMLMGMy6jk6bqKVK2qnruehQWwvhU
xzkNL79qG5yaYAqhKQGZPB9f2bhkAPLtmmO0s5mngnu+9219nJbC747SzHPyB08qJ1bqxMawGyUv
vfWtY/vtFzSY/Oqku3CLdcBF5X01BQwDD2CmJDME3uQWd66nBQYwnvNqgB8xzKBSFhep7d4Ugzd+
Un2O/adnsWOzM5iryt4ryof8TCEWDek6YR5XF553PcbpSlWFq3aOuEAFfdRs4jenxmsRn3pRTzn0
aFZtLKZSmszwuEuW8djX42p+eH5jrAUutYWWiA8d9CY7e2CNxvOIS6wyxBZtU/vkRrzZmjH/uPEI
d0NVLD9g8EXxvNE+r79qCBXxOyBpbvlT5yxsvLQcrOUGaeq4yW++1nY9rUMID4V5cqny1Gk6s4Db
9TEttcMChO0v+WVYnSjWZunxpkYJjDhiWFEKfxcYwwCA57CfRb8jA0OKBPURSpvbmws37O83IozH
4cC4MWo1fMM4h34qyY1oqrOc/a56Z7dCC1kO7RAs/yVbPqx/GQk45i/CXei9TjhYo3/FVFvv21n6
ca53iKJSeQ8KktqOh8zRsz71Tjnyfo82maOYSyq3JkjdpSVRYh/1Q4e7RTmmVCfFvJ9YBg9P+xm1
vZSnZc51/NLm5KLcEXHam9dad3HwOPQi068DEmv1s29Bu46F3ZLu0UGNC3e+kBU7eOjvy98Bw//s
EoBPc49wi7rpzBLtcu8UktWMLhKQfN+Y/4evzkrNSvqJr29/Axr3/TKvsT/cEMqVhV0DVwiCZ+vP
srnLcmdTn0GgguQVTxv+fdrk2tOp23Ein5OsCt1zz4RLHqKWE+jO8Fz0J8KffEifziFEOC7YT5Gu
C57z61r2jr2FDGz0IAGxDAuH0tpL/xkuZ5Pn0CXyqeRL8afJnIY4gZtB9rYbTp5gjcrrzAMWhikm
gqi5IEv13kYOtWSyM+VbKQ4N4k1guHOhyfqU7R0F+FcbxGL4Q15Mo6a9xTxJOv/ai0XeddbVi0g3
dKz/d2oLdmR43wofJm7gLajWHbSmL76tTznSsVsyzJYTGKUtH4Me6w1rrje/OOZqzIOzkYyuCmIo
6C2u47Jh8sKn3k43PDXEiP3Ab81ZaYrdpgMJsHnvXXBia3nUm2gMxUezEQLQ4mCLH6jBtPs845pb
hwN2fMIlPE7W6cFUfaiPRb9MQQdJkjjhb0r1glwxXMC0ZGMTavpMGBn0aqgr8UUDESw80cBLy15K
0PYxBb3MSe8uMXLM1X2yFKWmN9e18b8Esyr50tccWJdiQeK407DAmAS5s2aSSmrXTUcdxgWzxCrX
1XVCKa3ILNo4zAhm6ZlxExfTF8eNP5i8zEW4DqeRyKvxbQAguZ1vrR+FH81K9/5NcELcvU+hVpi5
Mm+JsN9pJNQPDDUOSSYhLO3H3Cb+cOxpn9svkIE1g8MjraT8aztn7l4AHwWFHBZFXmPoC29+EStJ
xuhobrGl4JaqeYmb6YawuL1L+T/EE47JOVRWRLuk7bM+vC9aBVw/5GAdx81U83RaiXkpD5LQi4CM
hgH+4r7OI1zAiVyW5kcrZZc8dfWG+mjNxM9qY6o3N2Wp22R/2oKvt6P2CTh7T03FmOmqmI3Xh4Dv
Pkn29ZIn8pRH8fA13sIA8HgmKyjJ7Lv2dzwZ0hyvzPoQnOjlSHWhnmaJ4H3U4QT8lcWyZDZPj9dR
83voDtXHRjqBpWIDnq0p7EOITri1DCMhrEQnvhTZpuYNacrodzRj9NFdO42FfYBEsNvtH2aE2toE
54mnDRPt0k30Ojy5xZDX0WFNWpchdGZ8VoWAs+JpmbXj42nvPbM+cm+2iFLC4O8At2zrcS4Q2wtJ
T1DVwdjAD/tgBBVzrfIxS2Qv9hhCzfB7WcetO8Ntt+U+L0MCEGLKHUijMrcEgrJ7ZgqCeMdQQCG0
9Em8DA+y8FXyvnRtAtUru9iRO46voqf/8Mjq2TEaWwK8MHHPR45xmaYlHrj4fdM47bFalhnH2qF0
KzYpDUFrsJO3fSQwmAW5q7e0dTIVy8fc9ag8LrXs2d0c9q23ds8wOFMRvNJY+eyuZitrJN+qxPHt
ZRkUAdRMbBlC582aRMyZqtI/EpLneC+q0aV5CVYm4O+G7AT3pxMjgh4zgkrUHV5i8lxnZ27jbBcW
QRYSrRB18aOdTN1c63JssYjmpWSry6lYpWWZ4uCTvF+B6K4FpG1721iKNu5VDa19oFVlfrXJ1PFl
FK57tXEiyicccR2t4NBSyqQaU4g+iblDIN4BJ2LySwldAgRAuSvIKWigMApMHvUQ0bZiK8iG7YAC
zAw1huGnDxNlKIcDmU5z8sRktynPnDYoUsz7hBd/tR1V78916D2mhnx7cP8YEZmI4QJ25fskVsrl
HTZ20C7iGBkuIwlFDh+Z1qu6zJhPZVpxT/XVvsw188yIJUzeq8oglcw+0lW+fRmiMAiGY0dUC68A
9J3xaPlST/Mh6WFMAQOLyvUOhAVBzTXOHI/PG6oU83+glQQETUzkXkZrDmxOMoUqz15pTFM83GJv
hoMathWSaaQN0081QwGnvEy3uqykkMAUqNNpNi2MEuxmOMX5lSEVvd9jZxPsChD3gZn+0Qnjltyj
+tzIKx1WavkxWJdIsCMb2V19R9e/Ot/b2Ce9zyq/ofDE0ZNLPbEwaGr5RrcNDSLFr5utL6ornOaV
gJc4tJdo82WnrrhOTPWIQac6tjTf9TdT9DlmQFQD4RlsqISJeO705tpwon3tjP27YBDjvsw3+8pc
Io5OTtuW/xU5POpuW4LJj5i6OqNodhvHl38UU7J9Sl6K/7KZyCY2CBEvtqOl9O9quQz2H+W9+5xL
XSJoTkXipsGEXQkDVO89LSMzqqMSWVFfROzpY6PWwsepuYwvs3vDOgCX5+iXy0i1JWnEEikDOQRY
aTEsVz8GEgf1Y8EtXP+Z8XU6Ll15UswMnbzRt++cs1Hs75ywDdePYV6pMHa0Sq46tozmbliqN22P
Y4c/EcfiNsx7d3BHGh853zoC2QZsb8YPBE1b9MBL3oLHHO4abP44csUTjRHlY/TCxeP8UaqAAMf0
419tEBXtCdqZxnwmGszjGW3paPdT7eGAL/CAZQx7SqR1v1k3L0Wz09+zp8nAj8Ck3gB3fEAHYlC9
n2MTs2ZDtXBn52Dq+vpaxdp3ST9PGu+gx7Ga7ktIxv4lYCWa/wmAa+Rn3sjJe8pihhl3gh2nw10J
dEBKjAobb/hkhCmDC/lY6tqN/cK4PdRJAntDzOspyQqCdPlhRX2pVJYZoNS8Df0/kHp6cPZDRTDc
BSYnqo6Fv+HdCl0nEY9jqWaG3c1Kx7ND8o23j6IOGvsASEQohP1/Wjw528WzBBUlcUKZZLsmjQjN
l+C2jA3lIkNNpiq64N9g/407gbyRtzWDoCDVISnMfc4TyLvyUjvMWjdqB1OWmiFs0kTLgV/ckjRY
JKAmkPda1ST1PpBbDf5FHBsTUjDdTM+fPgNTCX0WM75361HIO8qo0LnLYfGmO4EdSsKJ1m09fcog
6MXVSaD0Gb8HiwcFl4zzcPaY4Qe/RdITB8cChcBeTF3jOu2Stn4COl00FZcf1Qc3GCgYqGssp0ps
t5CMF0Jkapj3MOGcKl3+ZroaAOWqWWR3iJVewqOqErJ2PEIQMRFWGFy7FE7E/KZpXmwa04VjKK3s
+mMRVcUE1bM+YUs5qOSj19utvZk0wmdWkc/zQTV5bg8jEmT1bDOb+KnDjV48rmq9mRFs9avEr/OY
gybiyHPBnw+hCtbXvoKxvvcFgVx3C0ckmlY9eFeFl4kSmaKDUfkWYZl6YUiHm5PEJsc/9R7OacBz
JubPg19nF8WRhzVpgpJ/4u4px13MQRafb/iL3BE30bk8CTHGMTmFIQanqLTmCXi29v9a8iVynKOS
dT8CsnUdMHXN/Qh0TFRa0RNULBVwybBP6LEDZmIdVS8LSsZqWO2B7b0sKMgd2n1ORisJpd1Xg2Nm
kiyESKivW/cf56kCTuox0TX6mpfArPKEkayYUpdp2HYYlzWXjDW95k+8rF437pe4b7/I9MRIXEZT
E992HRqR8JAywcAthtG1A2zsivnKEkbFLz3ziE45bYGOQpLc20K0521x1P84OpMlR5EtiH4RZhAQ
BGw1p1I5D5VZGyyHauYpIIDg69/R27WVWXW3JIYb192P2ycgHqSpOFsP9s1mWIwh0zRFYB/atvT/
632//Ucm1JXHWEbpvZ8wYu6L3DBVuQ1nFI7KHAmxhw80LJMKy8cPiY11OqQMWzcqzSFIj4lTAaBY
c5//N6gK1511HY7lIcHD8owtviC8RYr4AkKwJT2OZ9s78Dn8Z6JezZfniTI/Ffw49aHSWrJTgNBo
N4ohxTnzL18OhaPW/KWTy/8jXYxj58SlEHYH8gBHEIdWblz2SiFixZz9+FU4vSqecD+OCCJ7yftR
6fuxdfs3PtEQfKZ1OZhvmbECYqk9ls3Jyyfd3mSVRhjt2y5N9ojI8FHSeCCX4FnC8KgibbnvoE1g
Qc/y2jwJLO325LCaBmXiVWV64dJqvqlDrsLDqvPk2bAK9HddwHS9rzFGTVwFRC9ZF8gs2oFDxVqd
0jCCm0UPrtt82XKU6ZaLm6ko52jY7wV1DOV32VRApVhsJUNFQLqRohA710Em3EQxvkoSZ301hSfQ
xCkAjqhgLCRN0HEj2T1NY223RYnp690ysSP/6+RBt9yIHmTIo+umib1SoihYxcrdVQpoQ+8xYK49
htZN4Q4ocJuY3F2xN2Xu4EADCyfvU3cY/7Gvc+SvgWz6oQcvL16QgXGCKNTme/RBwLHROosbtDLe
8mnvWufEljP6ZfVUnWMHYhepjCDr9oFS6gmP+FgcwmEGzkL+04O9DB64BiBAmfS20mDsALUQpsZH
S17jwSflyhow6XPgA+XqkOKTYye2E1J//0Z2VB8Tlt6WEasErwGksHPvE7g5xU0bSwzGiZ+u8tzH
3P7I8F70kLpT027HBX3lzMZwqpioOjB9U+thc+x40eyIeY4dMAI73wvcmdO2BQHmYZuK1MvMcaw7
aC6Y/xxgqlcSQWs5o+JNdQ9xmdTJMRsi96buqj64sLIkXzmUV+wLR6vstWTlA/OP04LYAmGNjhaB
kfW+rDwS4A4Vhnd9o/oHl4LkaksdWPM7c+GgyU6UiIds8SiOQF93KC2pEW43Xt54IRsRzCC7slEl
PcZTPKgTkwDC6DSXLpYz5CO6reZVP/M0wMy75tmw7GAZrXgtEZ79+GjHfr1vlOwex2QOqmN4FcRD
RBt1DJdugNgakw3Ib1squwL/0PBDlSdkkJRDMmctb987g1T6HHWsXbx3r3Pk2O8JF2ZYAUia1H9n
E3rFpRyI7x6Z2uqRAtYw+bUobLeJ8aLuOM4FtDuf4MFHhi8coZQz83sI14OjH+MTHRkh7wnntAAV
Hr+miijNkUlzbXZpIXkUspYnEp6WoeAWY3YOblM4hu5+ZdFlv0ChoOl/275tiFK7SZ1VAAe7xKUW
lVhulOKR6KNbl7+p6leUt443jep5ZOAP4QmeP3nG1siZXpZ7KV6iNksWa/Exp2n9Xg3xemoHz6Qf
lbsmYBUFgKTpkGvbaJIWOHV3Zg4BUgzC8/yN8Kf4HsKuQU3qcYkcsOGiGTmOA1Yo8rjfcGFr2pRI
nJaEpXl9rdjrl9F85OBrFyhB7VLufIBh8R7dH2qvngX4HK6Qs0scU58muivvI5urZadqO1Eok00m
956pIpnK36XvexSEJOqA+ACb8fw/mKioQNgLjkbtjdAK1NTYtPFnj/IS71nJsQXPq06YU1ePxMSj
JDVngmgy+oks2IcPnvE2uwCd0LslxjeOmmKWm5yvksVIHcGLxp6R/4oypHiat6i06A/9/MAZfmle
K5hz/w2G/B+55K4CPyDkymNyaIay3vX5jKeYhJBNLwFWUNY5xQzyQ9SYdG4EUHm4J3ltq+Ncxos8
2FZX9iUXFIYipMZRd+7hmma4hETSHyNdS5K2HWvdTbFiqWUXDP+1ZCWJonHq5mzBjxUBl0ix0hcH
/DqcNtW8VE8hkni3y0dRdoclEwYgSlXy7kyjeDZ3S1d0545rnayZWp1j3V3L9EzTu09JXzjRvvCl
uaz96uEDX7mzbyucpSSm297cFD5R/F0qTEkAwObYQpPEQwLd0P3VYTQc1XBZCKFzglodfWnSngxd
MzGwvWqHN+NRTBxkNsrKQv6tRxJXm5KF/y+v2PQxGkjgH4mOFU/O7ARwEK5iEXtnvWgcTWjwzgaO
B9rU7C3yrwqviRWuFU7upAyhrfQkTXfW67NHDaCAvz9N6Z+BMrl5R67Cq/6yZzf+BmPgeg/VaEy3
bI8UflM2d3C5KomFPFYiwNQ7EjE6eASyu21kJ+dvODjjQpDR4whnCpBuxO7H78VOBLauuAYMSSEd
bjTITfew7Dkre7QEvi2tGoGAeD5WKyjG89+QzWr+UBVuaogsO8ANeWTWenxstRaE3skdFcfMDZlj
jTMRR6DYq0FHWKka0ctAjGCJAUkTt6vzo279ztz1TLrm1Jdz+j0VPITZrLrLa2qn2d8bu4JzylHv
+h0LIWYaaNpuv61ohDkBDp/Y1meFeY3TXIaH2p9nc5iLuf/JYgbt66F4fG4KRwKoNpjzIO6EPmQd
bLQzWeI1+FNh8q/2ZWn9crNkBRdxUPHi33CSnz/itFPNrmoav9gBfZjQujoRHZu1zQkEdvmlTm31
NoKcwCTZNOVfjIZpddvBwn33BBydW/BF/hM6f/UOYmdFzRPpcI6iyZAwx4iD+W21M2HKZFn96h57
WvQPRTVVNwHYt/mMya7t7+NQNjdm6PCUAoyI3wheA1WfKmLVGK+Kzt4HdUrEPi+R4LJpKvw9ooLZ
4yu05MN6U7HSoQSqu2K7Esy9gIzif+E01XY+BJznp0PRSZSHRMDjPnQUFiRbIBTxuUwwsuzIKZbz
qZz88AZA4ngEYTgSPpizGOf2zHByT7aydvd5ax1S3R1dFoThMKUL7LbH3M9ozhmx2nHyW23Js6dU
bngATLa+eUkhnLusRay6ItA1mURIAdzACbjsecw/0V9dLlnbTbG6r8IicZ6RplCPokXq8eyGvT/c
LH1a6UOOEdzZFE4c/136BBRFxcQHfHcRxLHCYUndE+lITr9xgyDy2peRRHR3FiU/CJsXEW+PAcOE
W0Jt3g1GeUmLhdwWLIh8q9ANV9U09a5LIGsDHU9H8+mJmOPGJhmy8W2iE4zdrzfqnRkdlT9XV7Pw
Zmxip38oNR1Sx7GirPCGSKhjj2PhKjBhU49xZ+1LzrPDwO5iu+Kz4+BI35W+mClqmp8B4sHDPHLq
viQaZCwWVHz6LGICMOGbcSjC5sKGH7AYnLupxzXh8vCfLQnIXbuuxVMZqOon4TO+DAWHHTL+fJEs
LafpFTzoqFk4Viv6r7JA92GeIw90Ej+43zWKVXjalc0uV2vUnUKLZ4vHWhl7Z61idV4G67/LKK/v
qS8GrONhaXvPXAGRK1ACUilLzOXFMj7BfyFgPtxhmkQzTxcMnITSjdfuvMxp1Nc605Zxpn0wyo75
wJmcUya74V0Hv44QsQMVESwKj5tiJJqxFQFs140Ch/OGdssPXNgm4bmQTct4YLqsol0pJx+wcesU
H4MM5zcw5uwQO5Bv73glkvJCtZ0zfIapoizPnTJ9YGdRufcAmOVd4yM3oFTmxY910+aS6UoX/wbh
u5qOFtbSDPoRtFNKHhCtmIeBV06THVG45mDtP2aicURZan63E9b94m2kNKF8G8e1v4tQf+uvSAay
f8QPNf83Qu0rtpW3en+ZprrmDKNa13gh5vK7k075WA9uiUEvFJDlbOnGGNe90c53QrpkiTjRsDkZ
Y1frpziTiI2KX/tipyL/MX7iOt8uUVkCi0pbdeCySDjLcPyqdp5Q5IKQCIPTMrAKuIF2MwVP6HDK
fa5XJhEevnUrl9vKzUT0pMjN+zsc/Ut59tp6/J282O2OZo6r9pbCyAopJ5fIk82M72zTR/0ysbyz
g7ubRch2aTNKZ+1fqi6o40f8t2LhP9m4/9oyj4OzkJFwP8izmud2rJL5POT1pIhEeN4A7xVv7iNn
kyp57cgnJNsJ3/qy1+BhnxfsgC2Sgxlu4oKd+0sLoJeuDd/IY9kM8MCZ7yEuEU8ocEZ8YlML5V0E
eTffTBF+T1rFKF04lTHOS5J3RVweBjfCFBYjz2wDONF7oONUcpo8cPxHPdMyeEmsGLFe9aVZtqhg
rBXrOV6eMptS6sXoPk5b6+fys1y016bbNvXqeVN3SY0/W8K9w6PSZyR9GApAIurE/xe0rAzuXJxX
fyDuFe4xQZhQUITE+CxnXlK7MGvFSrlIV4y/EjgaUl/MZgY2LV/2vuZ3xlwz5B6rlXVo5S4vkJkv
Wc9iT8jaBB9q7I3/HTF93gwUJLAGpKWm/PED6w9bBp2WmAF3BHaIZIzPrBo8jvVr3V3ykcrJHbG4
BM5qy6lqm7noWRuoefqzCbwMvb7VUpIkVv13XDZAIvQa6BxFasT8D853/XUSnxMEWOjgd61Ja9yl
s7GIXFGZoAG0HGn6wQiOahyF2w2NHoxrkHhxDUy6cji1NhN0OjCcimupCqrhga4VFjYIt6naynK2
kEwHeh415nMNKamkZ4RjVnuFDmKGOmGHSFiKGRwTXg5/D+mpC4ct3bVNzwbHE29M7CEkfr+BLFaW
kFn8TJqN4LX0n2cxlUPH1e0PhQEppRUcKXgUJ+zpNu6UjI+kPg1vb16QGeDIaH6dsZn8gHyH1hDn
02w5Orjwwcg943SWVi4nj+F42bCHIe3Zw216GrCv4hWsYKhsehxD/g4mpPnMyhWmaMnmiqqVoA6L
u3xVoDMUSQVsvXJqP9YBwf1qL1LApeb6uVqtOXLFAOSBeeA89XhmEga2oj/7cewSq5SOgBZcmuA/
P3ZZazi+Xx1yWzrf2OtxeUkdFw9m6XjIJaC8Ora/lX7HaQEgVhV0kbELFcO27K47Y4+wwzUuAj90
F/uLeO9E5r4M9dQ2ewRp/NelqQW/xDQtvyxK6jdJEFCC5EKq2YjaNzTwsDkhOwF5rwYDF0piqvX6
2ZZ99b2GIoMmikhDWV4dkGpLxjFhc1eGIRt0dqsbz4/q52xWuJCqGcMtH20KfyxM1RM/Wmi3GRSP
nhxcnjsHNws7+sHt1Wxbl1n32NedSAl45iwcsLqN2da3MSBeGmPXautxPHs1Tdg/8uqsABRKnujk
GRuK7UNc1++1O+OZX7J2/WPqEBMgd2adbdUURg+5NzEocNI2BCOFY6uN8QQmUUibLbydhJDdISH5
Em3pdK49TggFG3C8/937NIj1C4ZAoQhs4p5OEQyBy8sp++96PgZZv7rLi1KlBOeG2Yoxju+bmS1l
92kbaj6C1jjk3Cw5ZZdGjYdeqAXWLrzeaHO1Wx6pnWliMraacHvBNiTfFtzPN/Dtov5sK+TgTQbX
grxsFuFvncm9fM6inDHBg4B9mkqBrlQ1SfRTEaaFYRIS/D2oLozePVuzOK+YYZ/ZcfKPOFmvBTb5
wI3pjKZT+7VVsD4GqHvrXkRJ9ZSnXvbVmSt5kMSdc2h47WRb3Q1cXdBwkvvQq8kTMz0gFvJF8Da2
ScwwrdJ4abdLfj2K1E3DlFSJsE337eQPLP2KvMdMQXfYG+5S1HaCMNcoto31zeRhDdmNGA3+OauT
/qMJSAuU/EjcJGG9/pl4DpptPFTqY1kcnSE65fkb4eD5o6qliIiBBeYhApbkblt/hr03uby1NjlH
2Zd48BIWuKGBHYSEzaHfL7Css4jAhkiuqpTnQg3tn9iy1TonfHk/2AjhiACT44i/lpk6K2ys+aFq
oSNgAhjNvjGJegildcx+kHV2EfXCI9lfkiKD1SG7h2looh+bc7scCGTEzoYOJVHvgUciME7IFOyh
UX+pIwg5h67dguhk5DL7Oyk1kFXEKO/Xy5SHoy9Y5HDKzZA8lbUPFmPC4J/tFtjF7bZtxxkqlc7d
oNrMvhBcLO4cnEmcOV8x66eYGXwp7/ku0a0HKiFvkL74BKSAUnNoaHPijDUs3W1bsO/eRbFv+RNW
/S9+gpjWb5B4PGZGQP2E3QlSk09hAVR7Fz9zEkAKHcytPwXuKHWIBmD9RIHYmejHSmON3dCoxN3b
rD3QCVTmNLpNZR59u0Jj+vZb3f83TzgPqAhp55HizxGw58/qQUYJNrXX6ej+SgfAjcZl1WJ6Y0Xt
4+TH0dGI4wzb23xUZAA0YWQaFhbIRDiX6JdJ8hPe6o5dAiaGaaQJ1mXU/VDSsqM/WE6R8gQuFUkT
RQ3+MEo2r5w+i5YTejOhq3bS9lRQjMBsqMqM8q6YTLbM/P4r16GO9lHmVUCW+zD77ngwfRGZoLKr
Hds444SdsbZbmpHEqmY/+RvHXbgm2zrr1dieV+370Q2L4I68bYytlq9fS22Cy8SLqP5HPY/lVDsO
orlWQunrUQaMW82RootN/Fd5GMZ2LGVTScgMSeYouia7+DW24+11mIPYXy3E0SwhABKdlR6K7Zqz
czBV5pH595P5C006wHrgdc1ysQDOY9Dxgm55vty2nrENwWyd+mdJyqIPSfYouj5yRneCzCk7mhuz
av1WugV/jzoK2z3kCwuRjaqc6CtOoFoxlZEx2DR4rsvHOS0HGlnKpPxWrFzjk1Fj9OboaLb4DUPi
NH7dmv96G5ARq6FH8sM4oHlpieZUv4fTF+ljPPTtK7ZFLTeGsRdsRaNqunJSvai3kYbD1xl2N2YC
Px7syVt8uNYppTr2GBOs7vaybdx6N6rRv0fzMSOPAvau0Ya8Vtnfzp7Ox+8UmdX95+BXF7wlhgre
DsHv4+wv4WM6s3H90+UzsnPhu91805ZRTSAcdFpbbVlm5dWXQe8ch12TkTdmprApcdyNR+rPuXC4
4ebCJa1+JzOCAOSjONUlb1Y/BswySOTkpOjl7RBhwaRUKU+KzRjIjmopqE6DeIiS6xjYUQCwAuTM
QpxwflkWWEDm2W6R3TLgXFhD6mXfuVWioXaL0p8feLRk9T+J0K1PAYtbij8MW/0NFKG0eSHf3tpn
rwjts8XCyqpqmSJu8DaEXsi1ms9Q4ddCvKxs3zNe4/GUvcF2jpc/2VBM7cX1RiHuMqrAedwVRQBM
gbxAcmvw8lFvVBOH26uQeBLp4/L/AlShH9gkFBCPuqLUu44qb0ZVicKyYdeeDA+R0dae+qrVt7ze
edWQt5unX1Zi1BtJ/EeYDmyCwcw0Qr+ltmjU3VzKWO5cw//xn8oUbfBBqtRTTwq2K982lmTWrpCy
MA/RjGUeeIi3jNYdbLo9WlHiHmZj0iPTeK621SwQ2rn8TLupcfIOX3jCWYTCOcLzmNiZ5R3QHiCS
abVM/RtpKUAYaaQTc48k0Mp9a9ixf5qVe6TiN4Pje8DTUOVP8MZQSILQVO+YJvtwM/Z2fsiGGcJR
s04rFlF4rurkV7JbbhF1e/HeDt067RypqYHcoHuT6Z4T1yv+QyxY/BtN5mJ8HCjA695bP+QyYZfC
2kPiyOai/53RdfETqRo7xuoNCpqowWtPTeaMXYdDSUO9AjD6gOgM8lF3y4mUY1eN0yd4op1CR28+
sC6Sr1gxks9IhJn7DNtwAv/FKfcMlEare4MDZbhUyLVHdh9Ngwsf88IN0RIgPqvHVvIbGKdEzcH4
LJybfHLC4pWBEaM8YP5Ku9O2LgiyvEZKN8ErITAfnCB7OCJ8GCGd7QDAgsAgkWQX1jkMgdccL0R4
ZNx3T1gjqugV8Y9OLg9fZb7rQise5zrP7EkCP7jMc+q9JnFJANEhLbAvTZOfZeOye0OzSMGr5DXD
Ujxy6W8Xf6ouS39NlIQG7eypdtDSzyP5G1K9xEXIGkwWOg+2wtG5WfFEZqQYXdiED/6Q0hzpr8Ns
75GRsGrS8J37f0sP1faTe6qQe4yeWD44qUhe4abCw/mX5niMl4qVAl1uldJTTWm9ZWPBkKtIRWxU
wLv5LFhy9XdNi3pPMiwZ7/rYiXEEukD4FIm0mHiqRr4ngQBWOovRg0fMUne+H/evmJyaL86wKvmK
+ZhfRg1sNEshSpSUfG3+I+emI/ZllUBDWpYly26WNs2ecGGv6W4EfzBsDZhX6CXIB3dsezXCHL9S
Xm17UVwfR5I017Z3arGTRdDXz4ntBu8QrDXn1HHBuwo+ZV4t/V+uepBRLaNDGTcsCmSUoUQ00wLO
I6n7eBcgKnHV5fnc7ibex867ZKUbfoyj85aSuCFM0TrHQPGqCBq+4Q3FECK6o+FlnVjd+C2vdU3A
SDCyxp1T3LfBshIyHssceVL3KGqRVctlFNRUM6aBMqeEI65NtxJfiNq7tnL1m+11d8W5rZ77WLAt
du40iPTgEXJ+GRwNd7s+RpY77r0VjFeb0YM3B3QunspjMcr4M8si9S/CQsxAsMbTb1mHNWUPg+lA
EgB0f9FjWFO+SfdOgx2nWd451+LpsPnkXYIGqxQNX3PGMNIT1TolbDBJXlNXkt14nQQuhEOCGOma
075wzIlgfCmMC/blyjiwDzGmU1CnPaLuvrZ5mm9DnIXFsXL7nKrPuv+p4sptOWc7HcZJJ579U8qw
1u4lJv9LHyPr79isuzNLxU7MIFZJe+NzLquHyfYSBQlSivsOEQcqHbRqjoCTqsV6WdYCWK/nx505
1eHQ9QfrsnTHnNOLakvrq+ecSrLbHND9AkaXCHF4bqlmdNkIKlJOuwQZ7EkyR0IUhX08DJhXTc51
aJ3G/gn+3zZT9EtO1FZQ+3aHxX65YRIKsjsh2u6Dk2k9HIUXSqAIgwHQnops2BHT6kjlQFA7+GEz
HxxFSciGLl27HOoh1vlNneN5h4TixWw8uWnY8oWzWo4J+lJ97zEhrLdShpPcj4kS156PfCrak5BZ
8JiYKeg+ZU6NNOUhdjBH1Fz1nlAiBo2tQu8klR0BZQMsT11BLpxx5rgkBIwDxUQVhH3IuB1nadg9
BdarboKwyh0wt/6wHjyWY91jOK3DvxjfKxKGtZFX3w5tandGXFnYbJfW3eSwrL9lW4u84bQEHB4n
8PwU3xC4eKxE1OUHj4Hj2mTSFsFHj2me8PmSO1+e75JvQ+kJ6j1uPOPn2wn4RHVCflifV5H28XIU
xJECBmwi+oKfY/ZR5v3VcW6xNOEPqeuEUTMNHXRYmHrEPnVZHHicOI84GDtv245ErWPa/cqw3kdh
oKZtkyEp4K7WPidT05i/dojKW7lg1NrG7N7jY2j8sIeeBNsnZJRUTLhbW4eaNzhxAHXDYdpb8PaH
vAjmBlwxksgKdmBFzwyzGO9rEy6l8yfDg3irTaWWbQgvxx5oEqQItXfwDTBRMgkDNlrHPyuhoPqA
FQ9E8mhAFOEfbp94wLkvVIQk65PuFQMe2mbbMCstZM6q7spglrJ2ACFU4wfFdZg6PHxEOGKb5C3B
CfcXMVEU/IYLCwzMUcI/tXVUP3h90H61zZUesvYwk/s4tv6lcAZe/uMqFrhKReve1p1nzXft5nH3
5BJgPDAwd5zprQybV6+rZXpWCN3V2WVRdgxyX2OpWBrhPnXIh3g+vFB8Bd71SskjMdP718oWDoof
EfO0wA/nfUg1ScJkYjyW356Xdru1S6F8UxRJeRAagp+92GVKgl2NHULtFn6Fcn9lqQY84qnyPHCC
sg1v+lEXz9q6k3sMDAWcGzgYLFnQ1QBpTMIlqMPO3DjJETE5RDgc0kTJYzJ15iqGDP76HGR6+aXp
IvzXMxJdoEJmGBQE7dXHQatpfcNMzrQhvSX51aZLxzvtOckjDxwIWRiXR7BiPujWjT8y5d/8vyPk
w50tL0g88DoRP6NK6X52ewIle0jlPDnrLmucL2cg2SuELqOHMsvlO2GP1v1EXG2i57nhOYmVkleh
S5Hy2smtJ911/PSXyXVQja7Wh12W9VGCG4To8mbmBIBDvs46fZMD5lWveHQC0FiIos7nsAbBLagr
qwEIFh5xqbg0UMiN9OGnu/wBOFVJWAeKVXOePZXOu4CR54LVb0jv+ImqTyKdJaUbQ6cm6h7a4c4M
ID1h3HbTdDt6GaVym8yvU25ofvLmK2UvFH4E3TAIDg5NSUUXK1e86pyJ+FkMvy8THkitgGdPTQ93
VI/OhfAf2JiRIMtfWAdxxDPATaYbraOlOVUKv+4hUDxwzxkTnjy5vkzuKk6S62PQrZg+BrUuKYUh
mUhvOAXjxt64CJXJub92cT/iKVjXo5vLzn0wPhDyGlgaVgCvhmulq94wpTZ8WvKPZSzkU+OX+nwN
ya779ioQAMvwH0NAVv+EZZe2m3BJ4RamV3xHAtA7EwsOEeHaKE2H13Kah+lndOqhGTF+aWWf2yir
nL2el+uFLkTI0YFJ6jUVJc3Qm5kL6QtFzhGfV4eDv4eGmPiP3pyb+CbuOKzd1bUKzyvVFvKCu5Kt
YMQtPv5hiWmqY1z5zrLNhniEBmP1sAOdUo37gaUFb9PoGoPdVmEQLl82SQb4xFy+y7huY7XObw4g
b/9BgvVCfqZfmnX/rrMOIfjrme0OV7vu79klhsOh5VCBCyOrOLhjaCyXr9E2hsWi7uafYu4S+yin
pSe8PU4xxTk8b4m2yVlOT2xSPA//3dVfxSsnu4eBqWo2cCzUEPMp1doKaefmicLOoTpmE4LidqZD
5OzWY0jfxTzyFC3zomt34PvUwzWSy3GJfsZgEy5e7Tw2dJLZjfQHqlbGHv7iwZ2Jg0MAoxB+N0sn
faEDRHhnHL6Kj2HSqT5oMAKvSw9gfwtBXdGfskwZ8tsyqVQd6txzzjQp4VkRBVSePVIo01Q3Rl6/
Laj2JIVTYG2ioKMovNpCEU5dvVvB6IQHn63btxsXNkGOiId71kFXcyY02l1KGnvl21jg9RH8YAKZ
MwMejIVF3RxYwCCxQxm/ks8EPZJbNcIa9/tu0TTR+N28Y6nbPqYFeextnwycFHC4a3oRrg3B1gM4
t41GZ3JR9Ub5o7ratG8jyW/xgOTrim0fph7WT4CFd/gOy1sNbXHdrgXBMlrS6mI+U7RX/PNAA6WH
FPTZra90nsI98PvlrSl6B3vzGDu3Ba1K4SV3/TU+57lsK4BZwfIvFp3J//Aom57qOFftGa2WrOxG
IZA9FbG3XEnF7swmMZrwkPqUWlJkvnQcLmYkUxZRHmOOZ0YStPRYj/ukzdoPQohr9cCv2TRnMnQU
tdkcHNoNGiKhAi5z3/4WjDy8M0w41FtyfYKmAsEKe8eLBn3e6ZKZmu6GSiIG6qSStI+U+No78vfR
xjNkqyLAuS4m27w9V8CkQfiwDTupngoKWIIss3YGLxQN6AimzyvOQHVCJQyXt2pUhFAGyA0nHegy
3WJlv3ZQUoTTPo8p/p0wnmvnJVqIVvJ4Q+x7ZH0QPDkte4HHlG+IuvQsYcUTEGA9KqfApNqheH21
NZXDm27WBm+BCpajY+v8Dt1eBMeCJ8h5dpc5wxoCjPM+DqShOYUHcOGTfZVR80Bw1j2GtNqArGwb
PRxshqH/BbkyfaVItelOTRk5x7keaSNx+0ify4h949OC3Fl8EZM3cO6icM1/deFQiAoXlAsfgdTv
/0xYNs7K6V06MxdS61PvpPVlXknlbhZd+nCOFcH6bUTquTtbAx0bFSyW1UEZZ4G0Y6lv4E9myDoe
n3Pn0PHAVmJCTaNXRaYPEwi85QzJByB7Bu3zP+CHBi8Tut4zv3/G54tUrvalD4oAP8FYmT9VlbTk
qRWaoaCjmA0kekuz53Wog+PIW4dkDsVO3kbbChApUQtzqRu0qkdXk4Jid0F+mEbUvN3PfQF3EAFk
ZfwF40ur5Twk6z6ZZ9C5kpWMugTQTB+ziQ67bZdl5Z+xjgr/EFE7n9OuvsoH23hjsien1EvSilcI
94qU84SJBoGDna6PHaLw4r+EkADeABIZ+/uWpbja4Kvp/sKky9g8JVfSYcEohzA2kaBxwqqgsK/g
iLeRFkzCUzy7eAmFW3RPLVOZe+KgIP7IwXjIw0U0n+gfbdbHxcWdhQcNLzZp6tW9xXVE8diiuyh+
zlQd6f0qCs1aeBT/sRGdOd5x5f0yUs9njKI4kF2exaBRJu3+dzU/00BJraJ/7sPOPEXwjOTWcWbs
P7jTyI1air+udOyejiJTVr/ekONg3zLZRQeQLUHyaqIhO3sgLqt/5Jd8+HPEXwVOvnzoARLObOYp
7PYXdzoa+BPLe8Bh1v1NPL/PTxF+J5aCBJhB5nvN65RI/DNrkKfkf9OeLtAdctk03gLEiCDLEyfa
r9D4iSo0gX0ZAIEwacWZjT/pAlQQdgRgQMgmTXZPyYLllrY+5qPMUSIHW7nkNDHmeElvkygv/htU
iMcsBH82spSJCo+QwrVrk/A6Q5GadPqy6HW6zBaxeNtSSpts3bG2VCYSNHsQvGuGV9lESbsZ+rHJ
j83kBCAh4iW9R1LjgwttKNdrvFbcxiNMwI1OVjIDMw5WnlOYXb6ZsE3Kfzhg777Rhg7Ek6qgfZzM
4PTHNiClf6Sm4DoZOgjtN33dl6dF4/Df2kqthPpST98Cll2+cffU1f84Oq/luHEtin4Rq0AQBMnX
zkHJyvILS7I9zDkA5Nff1fdtamo8lrpJ4IS91yZAgkrrYckmFe/SoQlhF0/o33fAEH3sqBrYASJ7
IhxOog+XhDgCFZPN51ZF/B/jIo4MWCFTtKNjdr7RRdM9po0A5RgrNVXvxRKvrJl8rOsv9PWgU52A
lnGLQgLtmMwDeSJCb1oOem10ezFl6jd3lHqW/1A6/n8w9kaIVYMMjnEUhgQc6gr9bYKdvjuTJ4hr
boE1FjNK5wN7D8fMewW7HrIh1viq4NIkEt5GjlBwxYXRn5hutONnErZBoK8eZfLyVa+2d86WKM77
QVdYkZg0qneNiEVvs0ERtQXDYCWEwTjNgARQpy2iQLIwAQGIqNdH3p9UHU1UwO7LEe28Dj3xZCcQ
6Ck8uj6f5C3aQEGEFQMDPRZ1NO1yLmgN3WgqHMwOdrrZhkS4V323PIISkgp1bDTc+i7s1HuZe/F8
gHFATgwKfLjczSzCfkO4LExSLtzpjjjLG9AKdS69yWIdIE1evu5YI0z9LjJL/zEbMp2oYRCk7Zlg
4T4IAzm9wdIdyZ2kDfia+oZlcouYmGMd0ppAyE9s1SamnYmIWB7GZ5BWZFPQkzrY1oRsL/1gdH8n
aIZvtMUxMEdX1N0Dr2m6XpdiVr9zp6BrJ6VjWO+KfBHfA8FE7TZe2+BtMEVNV46Xn2RSTtJ0i3+6
Wljw0w7sYTjqN5rjhByF3HM6EkZE9GALMYb3Q2m4oMFmuG+p6aIHJtVFxp2XlszJa2PuatkQDgU3
ZT70K2i0+8Jk2aN1TZhsu6Yna8/Jpzq9cPEUjxVtK1GQbhCF95YxK1Ztb/T+y6FvHN1gKdDrw5A8
MAVx9AUipuWwkHH6xGUmzIZFtnb3Zs3QYKYNsDmJEobHqeucT+z88k9YdsRr4lTujsQBlf9a6TQ/
9Uh4GiKkmEE8nWye11BnE/fJJ78SwpCSDlJM+Ho0w3JhSrEd3BEdeuwOrHVjbyS5tWF6ezcT5ia3
vNRQoMZ2Rc63CXh4l12yLv60bRXUnp1rnOLQMMjztlWbeeoXW/Ri2luinG4r+LmP9+sK6hu1qlO1
9xQNpP5tZhINX3hgapIPmV7SRXnx+K6LhlJM5MRKYfmOUI26My/Fvg4Rpe+gH+AUH3D5/lNyDt8K
ylrSmW3a/kCXRC0irVmm+9Y0svvw2Pjtg76cfEaGDosTGO7jB5EeAJo0WsZH0aao1slqRrEDWuuj
Igsq2mK9gByRcdr7bKrm8eJXoRW7QnosSApynJ8WxbD7NOSjHc9myMJnkAbMDRRTi4gffSJxOOMz
J28JnM6GgAq6/DqKyVDEEZqGp7DzA6Q8EtflmahwxMhAyCRRf0RIvnv0EM4PGuMYLpfp+3vrmyT5
5c0Bmmrmdp8IfRD8+D62yj2Tp5Qle1Kqevjwmzhaz3Rr0wxftIlAq4fxKk49nzTzb9IAxY2a5JfP
JHEsj8sU0KakGM7OeNyS6tCSmNk8sOoKr5B4fR46jWkH5EIDd3olt6a8VqDZ3GPc/5/PbsMQPGkD
DH8kI2sfrbHqj5kC6/Eblb58NJaicOcSiTFtZQ+5i+prAbaxRQCSElZiTRuU/aaFOFAc8QnOGCF9
x5VcXsotySHw1l+z9AKmv4UZflXw25gYjz4erndfkAvwXYGo0NcIziwwsShIJrd9ClOFpnrH31Yv
Dtd14TK6YObpsQzlQjQwkMKS6OMVzgAPdjYz23cR17yAVDDNwVgT/qKwVM1+XG19bYdSzDvfVXjX
m5WC5JO2KE2ObA1mRuGFHC6RBzVvR7HhRfty1MNbvUy0B20qDNShJfNPTcDMeS97qf9iEp44HCeu
j01b1/Ijn2V4BT2Zf4YNIRcbIlom8vJ63X03vaCj7hriFojCRTGz8VmQ0eG4o/+EmDMmLS9ohnA/
9kPdYHpsirOHyGY6LU1j1ZHxDMlBlJAsbm2B0vpIYkPztZLh6XwKsZC17kDFK+ln4vlEeql9ijD5
IrBwuqL5dhxkutsI7AE1rG6QEhLC5zD6SPvK+w3Ldi3OI4EC9wOAFbuR8TL+B9Ui17tVedhlV42j
+0QOhdF7pmdNdZnNerMuAGBCtkoKXMR6DyM7Wjd/+BO4if+Tth1W79AZyxV7HfHP6VzjlcClWqbn
tHadX7jbe0xpIZKLO/IZYnGlPo+RQi+yM/6xIUQrORPSW+6qKUausYV8FFenKAJIcjXeAoYGHgFC
NsVAe0tHU6VXNrfLrzjjIT1h51y4m3VK4mfvc4Ui6YOjc6CyRx63BqbzX7DFEdtZJVPq7bEfYSNA
qGoMaAxFEhNkNTqXbGB+DhHdm9JsH4ylJj0DTtFiby0E/hIwJf36Gc2T8c+OKIfsT1EUWBSdqpeE
r4DjR8u3oX5cqez5c3D2DmxYi97d5Rg6vD0xUeTv6UbR0Fa0cysgCOyBJEfxP95hrEKyDyBi3FPt
R/8mZKQj8uOORVCjaBc2Pm0/c5y+TD4Sr2ak+ahZw8Qv5MXhswTSGGHc5CVBCHNdyqH1/lGFrPlh
5oL615CF89WOhGifo7CDZmVY0KwIGyRbE57AOrpgr+gvpBIk8aXtBvdljHTFa8m2wj2U+KnMhewI
+x+pzOJPzRSovL0wZbjHfKNZgo5hu+56AaEbLaEzPIBrM86bnLFCxUvGlIF5Y+HRKCcZki2mY8X0
WgGYEfdxwiz7b1sQF3BckCTymYKxUp88gJgvtgOkp/iU8uXLn16Pwj0vGWo+5lutdcpTEHiiwLwq
1X800R0CfstXdImtJkl257hqRB+pmML9dfycAjzk3SMsIR56cYaAhaHYQcobn9yFh/IS43bF0iER
j3IiSWj0sS9UG5Dkitx6q2NGudNOWmixoFPgnLCJ8xyfa2zyuIREnDr6vgXMDG80oujZJxHw9T3Y
Da2fXbdj74zdZc4OYuYnfkAdjTjLDH5/1o6jvfMa+CUzOaWxas2Qujx6GcfvDkkXlA88pzEJZzNT
eqDHBQCaYKz0PoOOpfhIWSbbi0gR4TEj9sPgrcLjACiu7AOPBXEzfYqsld8d2pnodcCdCBifBeEl
MsNE2q7Og2fOeYeEs8UwaoVNUN/NrSKIs1srtPoQbKLTwJKKXHt39K4T2GB7pMSk2W6dMGS6iK+l
2vmhVf4BiUFQfng5q49zaijJX6MUhMlmGpNU3xM1gQgarrTOUBfklU5fGMn6NO8FgwJ9HDso3ox2
qxuYIvLhs4JOD9jd7NbEoWfdBB2ppi8IrFT1sMKpyg5M0uKfugFSimcROdqhGsnI3FauYSFFi0SO
nw1a++mss/1MA6OdU+u3gbpnpoaXDyllseuBlPytp1YhZ9S5B891cF1nU+HtNmgLNYOmFa1CsVlm
gWc+nyZr9hXBNxG5VqqtT6NDjuXe70MyXQUQFufc6LmfLtxM7nwKPbqvZ5w0881bWNHqjglM9ixi
Wb9ZcRoQSqYEcTuhiP3fFA+cKENNJXaUCwOLTYygAWltSZzRsYoUMfMYPEGdytE3T2ivw/ItYGx3
ixCe5JVfYPE4GZGL7Io4grDpeTB6o7Jdyq8Io/oCYaDNZudZDzUyl2wCsoLLF73GO8BeDUoQ5w6K
e4M8QO/7KR+ya0ymMyJcR6XFdWmNqr9WTW7fNz9UH3+3vuwC97se2J2ecKMn0aHxBu9hDOlfsHyn
ibOdC6AWF+6bFfokJSB/p6tr5zmHVcV4Zm27dXwxjWgK1N8TxIHLBJ9MHyafEdiFzcS0fKeymD9v
JFNQM2admTvGsdiBaUgVIxu3StIzLurAgQDcBqhAx2QWV6cXOtxa0gfbO13OJCtGjOAYIGcqqQ3h
Z5ydYCwgz6Vbt+jDh9vWBdVSnlWQJSeAXhuEvcE1l3FChjhEG2TvpIfTEyOGAvB6616aeQ3yow2r
XO1Jv+Hl0QOQF8iJPAgvzJlD2EJLxNkOvsQxW5ugWUPrGilusWZM4j9YWOboV9tz894VdtV8Ppo/
Gz3melqGV7Lw+vyXRp9zU+dMbkzVQE4O7mWWmeca7hUoPsh8eOvzJdMQrTAlHwIbSdoFyPUtsr4s
jo+NToH1b1zL54SFIoOiuu4q6/WSgPBA1R80uvaX0F7tAqLN8CEwINMXwSLJoYl3FML4oJAvpG+v
ZHWZEnDHHutiFe4kxyqOmqxtjpPuuuBNRRldJcvI9YANG5dDB/NnRPbNpobtk2GLnwUyeON4RQ2O
c1jzPvXBRBwipK3fwxzIvyk4OXRFHJVwSCPGRcgshPhIGbwSSYlikGhy0fq/bVaQWk0pQjI8XSZB
k3FLEA9sE67LJ1RAJHl5bu09dov2SVSDNk692AwB59imiyH4YDvv4T3IIsrEfkHWdAs90b44rgBa
X1k0s0ep0VQXR81IAxlY8v9IZKB9uEKmXoqLsjLKoc9rQgT6ikqGBeFIQunYW/UbFQq0EjZmeAyX
kLk8pNXOL69R1fsHjyEFsS5dqe2O0lFyspJFh7Jc55al2zQh9OL8aeGy445g+Mz1HG+haiT/slF0
BC42M2jpaPX+ThkpfEkZZz/0QGAt0CD+hR5LtoOLR/zsVYzKNgSQ584P5zBS/njgIdxTJBL9WTpu
gKSshD541zQKHp3ypq4+ZRZVLCI4QOUPKe3274pZVb4L+iB/Fa16tJONysc+t/IuCKbCbpfe98iI
WQIwjtHiCO/UaatAfbAOZCYO9iHjiECr+UKfPuoDu9WVNIN1oswpyyWnEq0G6isof6upsV9W9I9Q
ihAAQrCvi19BK+fsfpJr8cddG+Xuqwprw8Rv5tD2bOnf159iQUN4rFavtVvUqURvJxM94cVl9Dds
68DN241T6AbJQ12Jj34uzEfndkF3qELjRvs+dx3v2iRR/MkzMXdHOKZ+8jGXALm3gTMwIA+CRd9X
Cz3FLkTvR0y0bRNinrpYLtywsXyNQkM4XRuN6/zedwYEp4l8cdeQcFLtAJWQDMrgy7O7xlXpe70I
nFdeASYDqxH7xWhnI/R2W2GHobrHW9JQ0dY1qp3FXcRVLD5h1S3OU+AYYTIJ1G55Re33KnD+iecZ
C1Z2JSCtrX8zNh/hQvcpVqmFJ9HG5TOdb/IJfo/hGlYsZlpTECdq6yfCwYuYVKh9q91AzAAiu0bD
kdv2aeOMd2sdTO12oe/JXma/6znEbOBHuwiJGUbCmTEfWDM8KRaZcd/FpeJQnwTeuMGZ+BlvGhNM
KQxYQUHxgM/ukBzrZsD92pZVG8FMh83UssbokpzZWd7i3+law3CyzvSE0Nc4oYs8HBseTUU5eG4j
jimBJma9x3WcspDtHOz2/ZNss8490Hm1zftSi5XkLs9rx+hQZPGAj1yneJQHjcf5uWrVxAcLWQ7o
BCLjCbcly+xoufQrMsaDJS6nuu/CWuu7PBs5H69uohqSVVBqhzM4O845Bfeg9acja/lp+mEPZf3P
mA1p/t6nFVpmIlBgJWzdgVDbXd63a30nGNajJquY4IIJC+MRXFQX4I6fGaGXR7fmj7+kJX4nEGus
KhDqtpPvXPKJOfVxFVWaPXUlWs0NDX/Hf1QZkwKxS8gLQPM+93eja0v7lSeNJIDNWRQxDaKst1Gr
hitZNGp9EXDmvEs7l8ChHHeZg/NEI2w3GSUo8aHkUTBjqPVCuas6MExHw/rgD/2PwRtQBC4iM4pI
lFRc0jUUoARsEJ0U9NBLz0p12saTJ1f6Y5DaOxfCJyQELUy9Gxs0xLtIOlP5LHIy//pNpwnPve8X
Li7kXiPApnvWD3p6zqU31PcUUsvw7hu6X2abRZLsfMfiGvQQ4sIu0c34Z/S9NX3ANS/vanfqX5F5
i+rkdRI6mMYMIhgYNMTZLB6VYFlLZkGNWws2QVk33uV2goNcmtiiNenmGxGsART1VeeoY7EBFeFP
wftl9oBFdUkkCyXnZkwBiSFFFREEdL4YFRy9LkLVnYHi1aclWgfWbSRmllsUW4ShgmrGjRRRBhIg
GwDtY9VuTHtvG0mbXnfApInatWgHC0JXonMxqin8dBnbfjQof9G8IMK5T8s8Wx+ceRbVbxAjffZU
Y7iEtAMmZkUO3pdR8DLRp3U7WAvmuxkcSvbGpzI5oYePP9EGt2doZaju0cUJXnraqbu56lAxjrdC
jVhHJk6vLBy64ApQF1+BQHzpbk1nXXua0BXIfVe5o35KeXgxhJUQPh6ciUyHneXa+wl75PRHqf0p
xQHJcHHTu6HOd27dltGFJ5p0Cgh/t3wG036xGSn7na/pBSCJDMvF8n2LrfEZLN916ApQbcCeHa99
2ybrdPKn1a3+rn64OBf+hqB6ydzOPpH8asWdI4X/QWWoqpL0ZpuD24TOgLZk2+ZD6H7YStmlOPJd
FAmLaOyDPpNFIk5/t6k3xYfSC/L3jFUqMWsFLx+2vRtA/YWFZZSy/o7q8S3Ok6THYi97TJSg8Er3
4FOhlfesn+P4Ny/v6gHDZaGPdqFLE7Gjw7z59sfKEJeMv6kPKjAAMs+/xwJg5+2spAPKfSlvrJPC
D+ROhiWDvamMBzSUU5ap7sXwj+W58DmFOUOZPKvXZh3tJY1yEAwddwvpNnmDRbnVMOOBBPu3R63I
9TdtmBo+KoylF54wg4p+DnFmyVbTCJKorqD8JkCIf/Bh+eoUhDkZ9Slk+/ajZHPSkjjFt46Zf3ER
mnUgBg8SlfiHT1z8A1IGogJhXQ3mQNKYHBFZxK1lFBJUIyOqUL2DiNREtpWz472h0VfN0SA8cs/F
jQBEOUWG0bP28fNMZpzLUwn8PN3nvtvi+0QcdzVpm0REKeGy2Hsuzj9KFyc+i9biMRrWvPjhJe9/
G2zu0GS18D7ZH5FLt0BFjI6ploQ2s0VrP+sgdomwnYfkfe2q6QnMFJPrBrcD8jaCpXF4NGquf6jK
IvOvcDzul9YnFnOXTH1mL5hLquc6msL/UvAjhkx2aULEsCFkrDwd62KLNNyu74FV8jwseCW3jsfW
cjsykW1Z4XAVHVmoxkiB6wlKSlb76qUJ+6XAbQWRqnfLW8XUupXH4uIWqY7mPLeMC4kZPYfjjKym
aueqOmSj1f3OUJkRBQmRnURhhMbk/dqWtXEaJQ0SmT5jdgmeEjEjtZnbk1AyycNETLmzL3zfv5eF
M6H5WL38keuFTfwcSQlLvg98FveN1V2wzRxOpwMpKjY8xja4scGBa+fjR1zcaENlHyY9uh2BEXNI
zPBduBnYtRCAEIZf0hBm/AcDc1PpVa81whzecwo5tTEYVaDGYo+Ww7OZIuQAG7T2q7yfsRL/t2ag
wre9UU6xrRZmORARyMKpoLolL670cFbxzC/vbPaooGEA0o0zhxjgk2Zug4Q3MM6/Ie+yq6qaqLg0
a9KmJ0cn9X1dEJyN6a+bZ7mx2eqR3a2Y6uxmDGVfFodccsk0RL53Kof8Oom+zm8W2qi5NyRHiD+L
L0mewqcbg9xxZP/JYwOXO8Gk0G2ZH/vgjXSevHsu5ppjV0mUlmfA3pX9mvEGIF+1flQeJyZnzxAC
w78zMj50+HPlqi8Tj5O9J+aHKE/0sQCbYfE3hICNmPA3YSpbNo1u/QeXRXhPVC4CBg+Xx0tgJPnD
aCaUeAwdhl7d2V3Fyn4TAMv0ULv+SG6M6Cv3yV9t5h19bqMIKbijir49THNRmg4ROqkJE/AwBIRU
8LUfiuUaUfkFIMncQM0biNCFQ7PCCp91YSfCv7iiQsUPQf7zCT3OHBB3jDR3U2UD4wf8jAYcjhgW
7NKZOwCyrxcNRUrRLeG4q3C7UHnau6glmfugjAgvkCXinzkAqbmbStdrP6kj55xMe86Kbwkk4x2M
yUQsSFL/C/rZHGtlvXcsGcG/lBuZqAuXjgCPOMlcBJ0/RGgLzE52sPAwptjmP/rreTlZkYPrawkA
eUeTzaGPoY7buIsFm5Cgk0xpUqP9+AomeP2NKmX9xpbp/QZrzC8jQ9Y6TPCw1B0CJES3KB1Mdxlh
LutpnSgZtvhJsC5FlIKfRES7K598FNkTSRzTzSlIc/7I3DjXT6inaoHMhYqru/czqdc7aIXOssMt
GOAnJ0IF9p974271NV0S73YAGLBHV1X9dK02w7kF0ATbIPDy8hrDs3IAMhOL8uwL/lS+iVFlMgxG
a8/xCTLCvQfgWmArnPvgeW1HUjaQ6WckWE/42ngbSETOuELfvFY4fzHCu94pgE8mftl0jLm9URMQ
moIvrdn1XlXlDzd1+xtvCXkyQ14uWzA4uWQVuxQn6XYFyOoiJp7rD14WxJ9jLNVpIhaFBWmu7J2O
8kGdc0I5YbJR80Ozx3JEukoWsbZv3p0yr2jEMrpmsmwxxO+9uSJsR02zHOGupab9bXvZBzuvc8f1
yOK2WC4hcy127xCX67/oiCM+iJz3u/mqNCDBI74Czxxu4UDLu18487jNixv7E7gFaSKstbo4evZy
3nMqV6XxjGHvB7IUgjHoi5a02k2OVmUjGofs3CShnLroqBo6QLxozuPD7ToHBlOSpCXVeFO3eq58
rVmXpWxBl6HeegSty+1KQOf8UlLJpwc4WuK5SUBvbsTtW2awWY3ZEXtPETHiaDhRy2Q0KIlMJe6E
CKsTsZNkVdAird0JcA9CgZzS/itfAswMESftaUblyu+L/OwJII2Of2CPZXhnEt1R8sQ9eYCsl5Z7
9hckV8Sp78C+nH1IXSFH7puRC6K7SbnsS632ekiNo7PshfQ67yld5pXbBic/YiD0069jKheciGvW
3c+C6zmSrYkOqXKZTLGQrVeUvqUi7xbNR/9MP9Fj4sVH9C+sOq+7kjFgyCqw2XTHe18F6HJF+4ow
g+Bv9Bz0L71TmBgg4TKl+6nx/cecPeEKPxPDaNZ360/D+57QXU1wjRnL+y6uTRZ9gFBg2sZQE3C+
ElUQnPDcsAMHJANzr6P9Q3LlRTI/epw69XmgC5v3PaTlejqwPMnknu/VxeyempDdUjl5675jvhMN
u75h06KPqDpGzkeRgaR0n2WR0+V1ve84x7Hxlv7oy4FPQWbsEngUE/QhubOIt0n5pqTZclAitIKZ
005kWRz8s/BdYlKgSO1AaNYBzqvhYKOxMnbgFWOyWj4jXFyWh7zFXsWzDMa2meaWy5SkhHuWoRMD
0YnT7Qggwf9mySERwtJXj8euBjl/RjKJwiorICpsfZwarzcjWMr97HTYJOp5uM8dClyyHRd2O46V
I7PhZKRqHEuJ2I+QgwSnEHqG8WIcLowdJhiOTvLW6uSiyb8FVj+EySNTdRhABp+O2QehWu3bnI9k
plA2pODpElIpP8NClPdRAseARGacMxi2kYKPntoyLOU4j50u/FEISiDidWh4dwPzckYMdTr9WpOB
hBMmD+GF5A3SF9siTq5u4YTReyem6VSSAVJsdDgjjSAJbEFNxlj+pg0w/apEfYTZKc0d29c0eAZ+
BMGXKX34ULmCoKoGb9q/lZTLcYeA0qituNkUTrpKLUwjP6ILd5CuGnRVnjq16QLFdfJJG6AAqsPw
QP0ymceWVKR9SYMe7BNAHN7dEEZ9t+8JMlGbeQJHcChyScU1k6eWny1YtH9dYlHYYUcEtEku4H/9
Sn7cKdUBWG+ILSSqnFg+Zeu5mw1AwiynYOdNVgSrg8nqk+PI5oaVbtBxRT+06EkCj29jaOdTUQzD
7yG3o4+iibznW8o3OAfu7X4asvYO72wXzidNGt9wKYQsXXQ8XKefbtfiPqgMzCEkWV3FV2OkZbPZ
4VncInQH4NjTxnx3QVvMKA6WbpkRZoJ3+YpF2RzBiVXiXSEGL57hd8T9gwWEtXLuU1sYC3NR34JS
sxibnWT1zGxxhbSAXg3P8KZj0Ja/6CpAfRCQqx2yuE+piHNqd3xKRTLoBzwT5ACxAbgxWlbChZZt
Iwe2DEUxDzffSlWQaZcVDBTdyNe/lozcgVOQhpxZG10yOyfJbiTqBpUuxz+b8XJhNRvvVRnWtFE8
lSrODzIl5BI+ywRu+LmohBvdACzOYJ8jJPrILDq/rcZNQYTlkhxoMErV7daliX77Tlmku8511uGt
Jbmt2JUokh+wnNmXzIlzs8HvyqDH0sWH2wFy8X3NQPK56imU2U0O5uKFHipNH+P+c+IkGd2MIaT9
QGhmfg4QTS/HFlKt+nLo1nMyWlD/5NvZyRPwfmtWwqUc5mH9WpVBiLvl5S4B6QppWtSzcMh+xmyq
bvlXkdHdg8d4i/uQASga9tAvyph1KZLSZdxUcYueRQQZPDaVMiJ+mALkJdcQihwbwSpGH7njrvPV
gYxuJyTNgnjy5oEDMFaIOhOf/SNGesBa255jSZEvHiSQZQBTQQPd0b81k9xIFo6Q29GxZeWf0EOF
xmnJuYwOn6wtAGoF0Y1IEqkDUufO6axc7qc68du/DAMt05vYFRrzeiMz91iDP0KlV2JoxyAP+XkN
xz3y+yL5btwwkntlU5tcJaiViWRL16bx+mm5rv6mqOEsZdQgyl+Eu+BH2LUoRCzF7lC6D3kW3bxT
NL/vfYVP75m9o6c+W290gHhINbvZXSPW3t9bC85lj1y4mP4peggVs1RNYWP0M5ev/8De1q/QMjYx
HFsqHS99DIlHd1E0ZXmP2a5c5v4BN+dc7DkHy/oRQJRCSwjiLrnLfKQbT71Lg/0T2wHu094dlI1Z
HiPrTPHKs6TRf3zKCXmT/sblp8fNhsdjYop1iQTM5c8Fax4S+GpoRcberWFXZAyrvXYnMW1He4p8
2Df8H8ENf0d2WnXyqrA3sFRkxZIFx4bV8vwzqNDtceamrXMwTa/dY9iN1MwrWMAUElFAxsZuQBEW
EX4VxkZgmq4osbbSIUOFPXcaNHeowKOEcLVsVSxcULXMyXlwe1/A7eq0WX4aYoOD46w0K1KIvDiT
v4qcuhnhpUyT3ayadkFcaaLqzhadbMhNT+mg5xgGyI9rfDg2hlHUiPCBSyB+hPnB7YBnz2WVFaUC
6m7dzthPhwyUZTC3QF0AM4etPK752tsHGLSBYuIGIQfBj7DRm2XkUe6HKlqC44THZji0aLNzu638
sSLxHtKNeCE7iGRNhlOyPwuvHcgVzlRRcuZh6fEAmDTxzOAZ1KQTkBxu6c0wU6wyAySIGAhNfkR9
Aw0XHsMBqmBXF6cKyINqMGBwGJKeNgcuby3RQbnYLOzG269iHEf9qjuEsuQt9ZpYIhOQerltcpN6
A1ZyOlr2x0zConYX5FhL+JdsK37qaSnqLW67wWxsEgv1VYRpn6dX3pvAwxZdoMtv8BKAzN8QF8Ip
zUhYkOGXiD6GWqZBxG3CvNNQMHtFXgPrMAvgCV4R3gI65pZfpufi/rTMPrw79hWF+KdrlPVIca0D
vhixtAoJkyiYhkItJs1cC2TzYBsDdfLaZPKQGC6sFC6VZtJ6MirMbm5H4XGqExVC5hXmGTR4IzP/
rY+U43dJHTf/Rd/A2I8IIxlOpKF0UFIUhJaBK88Y53kkBIOuShkeeuV2Wmv83+zV7wPQ4+op9CDo
TDB1ATrhBG3S6Xmi/OqiC9PsAVDcFtdnBn6nxu5bZg8BxCCTPwAnbEx4aICsdd0e36+sQCzWIhDh
Fmw+PumF7AODej3M1/lQ1HlQfsXUAfM15Mkbj6buyaaokigzrNHrITrN1h3NsRUuCXzOoMAVMbbA
6GrcZSFd6UYZPTPuH2dkwCk6zn6oJHgwE4YkqifQvvbVpO25pLdCDcqHVO0q9GosklErMDDLy+wZ
pWzHnN+fC5KNOtqG7YIPot3VNTX/zjHRSGnE/IJuLa1Jp0M5LTeDt4zpiYGNv5wCNn9ix0pLvEoe
oOgkCFX+4ZRnyFjlWt013kiIrezXj64UctqLqqgNtvAB95bCLMJMyY9REeA2YC7a2nQ+ExEV/xsa
jzjl1o/D4R/yEN//prVxW74SFHBbjYzFPxGu3JlfqOeIvZmsB12hyYcqODDXg4FcdIOzbYhWY93n
zc7MMo8Tadi1ePoMRpM1VD9FaJor2pAcoF6x0kW5VO0URKVvMXkkEjNbCJIUw3hXZNdh6JvoCnRh
bnAzl+jYEkLs5Z7VFKVakCRElgR5xoMVOE2OerOx/sqhCLkRKW+Yfjpjk62nCmTjwLPt1vGVUwCZ
1DiH45+UreOrKIVl5YvjDKW821AP1wr5B7Mp6gSG4jRsm7AIG39jscsBlVg074AD8pR4pUhHv10g
Af7T4lGI7KluNAIUGpT0QrpMMD8iFc+z8xD5o7gGtlz8PckQ6dswqzBE/UsPeA+/vHvPQ8SV37pO
mMrVPjitXeyzFzi0hev8TkK//DfiKK/5NtzhbXLWBUsVmX/V1qD0+gEWg8WfHF5WCG18y9+cteie
sSRX8ryS3PanTHTbgHKCMI6er10zEgMTI1nz5eY6QN/8N85owKCRRtH6i9ys9LGB+LQc46ryuy0b
3lt4TSOCZh+Q5kzITB/UJ1TGqdq5bRN1zEAROf4aJbumw9gTS/W4jkz2X9hWkcLB55M2HLfEI21Y
GPhHWiRoeelQvINQ8P7zmyw/IakGc49xK3tV3ZR0l1x7oC/I2YGLrkNHPCzJjPOXaNHqeRZqbg6V
XtyQhKVIEaUH6rbbKJ0NL11tC4bTHEaHHHFzfQyzJnkMFavt0+wx7SJ2p4ywpc5ERe6dodPAo1Qa
i40XMIB+TOvKaFDjk8LcMIwhA5kkd7bazbAgkAGggjMzFnsOHBen92QCRZtQJ5h7yIDuHuDyErfj
6ADHqYt4iJBarDHEUETaOdZ9TCpGgVKgYPqseqJ6+ow9NMGizlMTWqCEcG1yb4MoLUGVidPpdlpj
ajt0mtf4f6SdyXLcTJalXyUt1wVrdwAOONq6ehEzSZHiJEZQGxhJSZjnGU/fH7KtraXoMMoquxa5
qD/zB4EA3K/fe8533vwAI9vG9Q31iO4IaH2XD8FDlYn4h23E4ktOm5xG3L8gXYankO0n87wsiHjv
ESVmUwuDvY1ppYHjzb8oMBXow9pGLDrp0ffIQAJnlizQwvYG1oCL3KyZ2W2cJBs+pKQGdkkygLLh
FtFVTxTB0mfC/YcUsLfJ5jLmrN0Ip6ymG7TtQfkFcRqWiDEOX6n6JocQrzJ47vB6qOtBhSRe4WxI
jrnRlu8x4fE/Yiib8npJcn42aiSXa6aM+XXFLUWbECs57RpJ3sZzIRvvJWAdfVRjUqbov1h8BRr8
WjxnIHXLK9J4+h1zP56y9l2CCK1SDWsX8XlDcQM4dgT+7L/TtrKQc0ApS/dCxZZ5EJWOPmYh5h+a
4RKJi90c7z0ItrjyjFToA6XexJjS4+5JqBYBVlU+HY9DrhjcTYb4g2ivQDVfWkCCNtNx3hT6JoWC
3Gkn9MxIYJqvh6534W8htL9FatUGV/yCFtBmifZ5kwuVMOgoPU50o5H4QLrbtJE3LR7GaNVZI74q
dt78bqqjoceeMEioRKbMN9YMXefLPNfVS6eT7oTPEZyOZ+gk2boBdeS6a+VyQoyC8ntFMwjmSUST
7TU3+uZHPQuM9147EIaEWCR29E1q5k7/jvOO9izwYec9GCY+ys60q3HFcE/8JPZ0+smkNe++VLOP
HHPl5H7wIZHwJHDq5sY66Iik71UBcIfVFDW8uUNGrvPbrtIq3zUc66y15VaqfrIzn0E4sXbeDnlg
R8YHUa7LR1u3z0MAhWXLGHVBCSKiICCJup0ENfgvnHbjPLRwHCF0Ww+tjWEiCEPz1WEcrL40pIGN
zznuaaA2VpgR24toCbOz0YP1sXxDXunOS4lzSWrKYqf1VX6DrIyMUIATxUdszHSjIwr7J13YyQkn
WfDuw8EbtvnE3o2aw+Nk2vYuzvbIrr/6JVXiOgh7qOlFWwevoLWxH4FtchjNFX5FMyhgiIfoUQH2
QdfYbZRrkYVFUFWarRMblz8B9+4SSmgb9iPiHwaOTkQQ80g8t77PpGP9ABjQAzq3a+stDdGTHLBb
cCK2CsQ+hH1N7tYhzij/amEbSdi/I5HcSYFR726IarVQUOEfYKLSuMs3qdLzFdT1EURhNoJMFJlX
WptolPhdyiFpbKr5qgONib6wPVR9MQI2g6Yh99JDIchflRFe1IIi2YTYisUKd4fuHoaaI89K11hV
r4tGxYe845RwM1VhBSC8pgOwmjkAqW1odLG7Y+2erjhS2IiBiXJ1jLvBxobhHoTPoWeLwdTqj7RF
Q/E1K5kj/MJWg09727klsNFdj5g6Cm4Z/hEivWfQYDXtNnbxlHL+MHsV85yT4MkYhYqAMXl+V3/J
O2V9YxF33a0Kw7hZT24avDY4Jpof84S/2t7Sy23l2hnwbhPYbVvZWxWmzk3XYh/AXoKUICMECo3x
JpnsrrpFiDc1u26YCgSFSGKMcaOoxHzedtPABVn5tO4emfHiiFCwcqtVMqWmB6PBNeujA+e12OPC
LYu7CWeogW3Sh/e8BsGVh/ckf0Umne+Zpg2qmwnxMINTqA74y0nEgTrmpOvEsOfhZmBhjA4zCzQ6
L2IDAzzIiIyu0I+0HCZtt1+CBhyPRQPLW7qelRi/hbNX27h9m6zeISuS2VaiSHxUASazjZuRH0Q7
xUi/xSQEmLd+6VC80pBAbkpnv7a/0ZXrfnp8wNTKWvVEAo4O2zLeH0cwDSS4ds1bsyz/blFle6dU
vXsoJa1lplogbA4Md8zgB/FeiCHBFdrOrihDhN4uBt/wQILOZDE4t2uR36iwa7sfbPBmdAsUgucV
Y9hbIDqF/WQu9fojSojAf4IytUwUp9kGTpBOvNa7xTEe7oYZ1Bd7XKDNg60CRJdUsd3RncIp2gcB
pv9V1YyYyjiRI1nnLC9orISSw4tDyQiZxkl1to41Ne86R6EkHxWHemYLGVHq8ddQY1BlBwAhlcyQ
nSmKoD4Cb9BaacBE5XRP1WOSC6ChQt0Cd1Q/GwAd0xfaGLp57qUg9I2eeIWAyDXcqywBkvQwRJS+
pxLHhHOwAppDSKjyAet5OPerKVBGdwxDpYvrYkBQu6azWgrirara+2oVYyO2NCoFewPxlMUvUzIS
3CFfUzBOwzykBWrB8XxC396nV3040DKjH+MhfQqQdtoPFgLU1w4/mHVbk1rc7qRPgQFDwcTuMyX8
XLue5PaFFlGPQ7XG3BeSoF3XiE4+6JDg+yYlwP6CGHCUwOKJMkCWavhl+Fxmenqjrpj6h8ojwJmI
okGqPQo4E8uQUdo6W6E1z8vbIMib+Ia0Bje+KwuGPxsPgCEja7weOc0doN0Whk1sgAD4TQu6Kg1w
DYcJPVZZeUQF4FZrvhQoX9r6YcyUHz93SR+h7+dnYdGaYobxbDOeb9xHjnTr+pmTxkD0aCCDjAmU
MbcEUVS23zrHEoPKCMSiw7POP9GWd2y1NzU/Yo9j9AEjVKcOvVYyOrLlSeOejvngP9pBXDUHyhiS
BYfRtfCMW5ItJVONnd+PaLPD7TLzkQeh8LxtnQjlFmdqxtnMmgQZJL6N3dzPFMUpZU5DzCykC6NG
dGTv6E0PVNgmYUb6ugww3GwdFTXZB0ACuBZj6Eanyh6Cq9HGxkJDySQXC9FI/8106HQgmquG8Ur2
MZ4wOxicD5+89WZd05gmfSgx2ERdrzfvaIUTRZLEvKubZQdzlq6rc/RM0EI0vOFEMQAswNIgEwK+
mTeyPsy96BZaVYWhSnjIPRnZTEkJVECDIq1zPV/7LlYmel4jzMiq16ICEDiQx9PQFwrWSYtApU71
+N3Io/RhCr0wxDgVKhSbSLEhN8PEO44l+yOWyDr4JkKYL3TnB+PWwOSAU6nhg1ojyKOaR7Rm90sE
b/SC3rr9FQ0laiQDCT4T5TJS/E8gZNBQNyKQ5RSAPzBeY0FWqIl9Zsh4/TbK77BCIv9GmpwPsz4m
ThIXmwq5/QldP8O9yBkHcmbxGb6iqTEJDCJL5cpRxNdtexrjL+28zHgaM5vual7SW5iGNDbTpNDd
Eaxo+jbPZrMg1QbfWIduZz2AChoeB9NvX8mszH+ZjZ28++TNXpvm0AFxLBHmr0Y2c2xuSIveaI6i
vKqnqi63NRwGY+tlaXzyuhwEnkT//BrhU3sy0MaHyJuRn2wGLIt3WUhg1sqrC/RXQNzqjyahWmHO
biYPWGmtF09Y5q8kiv6V1tR17nrWWY06u3MqAflSJkQDoj5mehfkcuNIk3VxRHqabJgiZzcaZSbk
I2KOqxUKRpjKA7jSnEWvwr842RXpRdgjGWTEPusaqSgMjjLtYBIy7Zj1do4nbBRViHhtpRvBiYDT
npHi6LOLX7VdNs6aNM36J3VWEW3NIXcjCpgcamecm+5Ni+hQ4KSymYTrouReK8JtIo4VrpdeO1ba
YixiveoIi0K4qgUaFfSKsd/vWQyyn0Nf2e/GwHq7AMEz47ornerDZcTnoeHLcpJfPRry28CAfLXt
Zru6ay2pn9hzAudAEh/xDRO6WWAYOc9p1bGucnozIre+qmmBgvfrg/SprhpCKU32axJ9C4a2W8nI
5ZfddMbzgCL4MFel+RWm8kLXAcvUMDNLQgQnbO3rwYvNbB/5ASa0KUz1TZ3O3rccCka37uA4oG4s
CmwjkUmRggoEe6/HRPDeQDRTXQ2ZNh/7vg0fKl+yFwY2AVpAB4LxTjZ9DpgDKbm1CoGT3WDqm99F
T3W+Di2yrlfOyCmcCavEUWv34/gyiAlOJodR5p7MrGvU2VZOTzj0siuF2Klfd7VqHxirVc9xMBW3
cU481grNDI0z1bjNQwr1kTZN4I6/ZBKjHWES5uytpE2LXSvIJ98ZBgn0a3TnBFjqapy/Y5+qnnTd
B4hIxOINbnuZZzvqJhLN+e6Lfi0MyqltrqJ5WA+RBm+FmE6s6PEl93EiwndsTy49oqFQ0QYPY/zo
cbB1qRr97K2zDPfDi9s+3vAmkJFVciR79KD98GdIfDxbhgjVjbfYFNZzkBl02uYy+VZ7EzqVzBjU
l6CUubnzqJyqldvELKBBTSOJ2CDW1ZUHnOxUj6OL+djh96dq8Hk12NAQCLE2wGbvykjek4XIOgWQ
S74FzIl4qYrO3jdTm55UZ6YnwC35a9taCCulmOwvDBziZz93YEG3Oe36qz6Ls306QvvbjMy1X5Hh
cELy3Qop/zAjgqJ2iCl7XbOAvGmiNg8PUB4YjjfYW/srO+f4rH0E3+CdJuZcNR8jeKaypBwg2AaR
lXQFNGPOjuRJJrP7QZZ7PYAxU/Up47T5ZDkGocsYQDR2oMp6mHALjVsDJ9b3NAz7r4PGpEd5bSqK
tj6z50WIRRcMpFz6zRAovVZYRwWayCDwhg3dnibeCkRACDkb+sCrpvMW/DrTFro5hStfNN8vA3Un
T0CPDxx2V0EddO2a5lBfMhdHCbBFOAHvmVzj5KgI/hKrORmINU/qRoOV60OSIarG5wgWgA2zdxlL
5Z125+AGYUw5buDfx8Fr3ITWrwipk7NCw9XQXk9bTBhZWLxFoBpuRDQs8P9BQifm1BFoglWm/Aj3
V05fadbW0D9QbN2G42hmVzIeIZkA7chAFZkVZM+Yg0txyOt4EV7CoID7VNUi2Bqgl/sbUJUME+0a
hSfNCqnu+iozfnaIsfdq+dPhtQYD1jkSTT+cKZOo37tFwG71apG8JjVMQi8uq6dkzNx3r24GdlHW
QHyqsEC2kzBtqEq0Qr/YnQ1mkwMaqB4NNC3dk3oIN459shpWtWlmI9EHAOSQh2IjhKNTpXsSiwsc
QlXghwdVFpBG9ED1vg3hjykWdTX8skgwCraSo1DLFLsxFlNC2Vxh5ZQnAOvMcEeHnWgd0a9mnmuA
QQdG2rs5DQ+h/BU7GqMRYF9MH7pIe49I1di6sa0Ft8yEGWMJ0XO2E3LIjynhuDF0/cJ/QaiPrdMP
Bmtftgwu+XHwk0tyCZfMzFEv/uqcs5tZZq91muXhDQWE/ZXfv0IVXsbhOxbk4lumM9rPpW8H2XUA
YYPGvCHoEESMkppd3eviySchh/I5CdStjcsJ/M7oDK9B0LJLM+Ow600ozcDd9g459ithZiW6HjrW
m4FJl171MQ5JhPpN/dXi4Is3XxnVO186eRiO4xe/Rlw/5MkisUCoanfxm/ZwUFsdJ8ldLkI4UDjz
2gePuCFajXGRXyFgL3v6Ty6xY0vRSbPDHc1jCmSeeQiz4sXLTAwNuEqdX6VBuLT/mwS9YIdJmLwC
5q/sRlWI2tayRt5SAmbyuxHg9kcAp4iwm7mKqnXYJsFLg5x05MPN2ztdZKPBEIOPdWUmHe6V1Kpb
Eg48/ycvOO0cSMM5zfVYPLEyZk/BnNf5RrXN9F1ivXhg4NCqNe31CtQ3PKw7f26XN4bMuqPrTsMV
SbW2WM+NJxYelQ88QwZ9EgAmGeeTROp8ixsQY4XoAGnw+ARtN1f1JTp9wqYHqKIhjEceBqf9aZSw
uwSDVYqWxFDFJvUM61ZSgJHVEmX6hvRvrEr8nGaxsWqL0eE0WhRjLQGTYm0MtckMm+oEK5CcvWFb
J4ZTbxFp8/RZhtyX1I7o2YaIe+h7VKV14P3n1spMVkfH1BzfsrGnj9EieH6YssUqRXGrNzl4/Xhp
9GCLrShp8Q2lNseyDtPAocZ1Q2BL1PffCDXMnzh49+9jGCfYihpicgxaDeU6p2eZrUIixcU6mDO5
N1vCDqlXF/NubeXJC5L1+qWBvBezOS5OhsiYmFh7wLzhMcQEell95P5iUdHuBu9JrLdD2g5vIVSs
41wyf105Fl3cLXFxkXOoNMayfUDN+rXRHUcv1OEx2q8hjV4sG/cCKE6C6a/Dxsgf0RWGaHUwyOPT
8vPxNSyptdZhTqdyA6tRXrFycaBvEKGkGwO5wHDAShDcYeZiqmXR+YDKGLHtkEyWqXiN19Dx8OBH
AXsAo24g6UExvGcpE58dzqhmK4kOYEpYIbah3VnXxoYpfh8+0l8OKLfKwtiMOCHFXTvGctx4eYrO
bNKMaa9aEkaf8fM2B4CBgvHgjNyRcS0jVkbYZtxt4272QS/wSlgbSDzWa2e0cCNrEijbq1BjZt8t
r4vi8fIVbZlmw9zgAAqtEt1gTSaX4TrVzsD2zAGKOPAJliCp42NRUV6l2oYNoW3CDRApkfvKZLUR
IBC9YthrOVTdmuKTrQObcvXoklUW7CrpjN+baFyIL7WJYZiRq42CAbkHsV1tV7zRa7XBFpjYUFYG
cuNvMUAbKDGSDL1VlSO+3NhJAotHiAhxSA1RG0xdVMi3tgQyvWYJN7/O8IaQyaiB7KgezRZBrK09
Mcz3FqxsEybDfCXHOGp2eeakRz1NoVqVULYQYFAvpIe2KT1SpHHy+XuyujiG0D0EVVpztPkVdzEe
SLNFzXWVGW4DrZBSht6jPdj+IaBVgrV9JP8a3lB6O0+9bbC9BH3+7LjEn2ywTfjeXcz6/L0Lh5BZ
UVFpualyf+D4Sp7vO40BWCPd2JQ0lZjlWQ+wYcp6g98yvo+S2hqQNfAPNxiWZ74LrCRkbmuKnI2l
jPA02xmq7yCygvu0z612S7qTve9dQabSqJLulnpvjPYmR8poZbMRCb7+DppOYyTyA8BT/CY7WC/r
ujTy+hlOu37IRMdkcZjNWuxVhzIU3XLN4Y4ZQgS/GwIVPR6zit+wneY/MZfLYp0KH88G0ZNy3hq2
Exo4unB3sKxHBj0VzimQ9ijuQlIv+w0bZk0lA9nr1CcaUF/dtc6b7cy6xhtjSYSYQbikUztdf/A7
ZSOEJMIu32kq3p8WDchgE6Mjp8DE1nKPXYgNVxWM7TBhtT81LZqaloTpAlPCFefve4HrHiyFyl5Q
DDG6K5vW3tJQQRFCR4+DXApp4Zl+W/mloimHxyqt8+E5A2jorhDkMG1Bm0OqMjJmk7Zk7MYLrp/o
0SBT0aERKnN5i7MJ6D3t1u7HjLIq3jY1EouNRK9xSljdf+QsR08TCNponStn3mqOnPDxi0C9WF2c
34iGJJONXVhM0S1VfM9cCxkNDKnyHrBZ+HW2tI3RoEunX3Rpx58CO8sr5WR5rem3xpsSxB/UKrvN
tim00ZeQH/iRIRVKoaSjtR+FBeD6ysttNOXZ0mnzyq4ZGeJkxE5h5knu+MJgGlHr9kMJ8p1o5+4H
xRc9VD7KMk4fEM2EDhpVXfQmrQiW540Mp45FRJiq9548vGj5rg17x12ZchoS7Da1cP1+lWnm0N16
luPUfokSs2C+jNCq+U4OAI/JTZgx0+BuImFdBXD6O0Y3xVShPKKtzJw9n006XmtpZEyAI97PJUaj
taJ9S1zgyKx7EnwplQy8xGbXQwt7tWA6LFLfK/AhbeJZ472JbAYvhWIFq+590zUZ3sAWcMhfi520
C15MR4pMrzt+cxygVawA/8PIAmP5FBMKDSR/KN3uhug6z97Z3RSrvUOgYf6Bp9V04UWYZTPAYCwL
ZwvYAUjiteVBZqX+D2QHdD5MpYOLl6bn2N6GunOb/KA9MpecG/z6DCC2UagjHsholRB3tk2CO8Le
giIcwaiE5NatBP19sZweOOHj6Rsp1Txjvk/h9Gd7JN+M7kB4skhmdsuGzw7VuNcx+YHGepR5QeoE
YicCVzFaLSywAVB7TPr4DDCHZOB1GGJZB7lgsvzg/gmPsQdhbBXX6FKpLKJc4qF1lMX5nFpvYxNZ
eqeQ1pN3XyMVSRvWpxX+a+N7TcPtl2Pb9Qu93LpZx6AGKKgyglrWbeSrI0NtEny6wpRo8BSh55uo
wECzEYFOrXXfO/WvRTJMBsBgxwv2pFb48JGyk3WeWCBHAZDbHMfG6Zd2MFoThJ2NTISQ9VP5YGlI
tviwxAFJoaloQZT1bdkZalpB+/be3XSYdpDe6c4TqdGiPOpaumiubaGKG7o2eh2R6H8PCMqLtmNu
5fSdOKyROMZcTB34O5i9aw4N8wHDFFU+gGCKsnKsQLgHs+ps/tPQt3ZWAv7mXOciAppbHIejQ7W6
hgDq11uIRwTEF4pUkajPvROddeQrWGEz59phhI+kskkQQHptZjwKx6Y/o6y4+hXShJ3W2axUd6Pj
2nyi5kO5FXgUxqtZkBy6HWw0LyulACvZQljxFdkn+EnKnIHKGvMj6qPI1GS4W7bhVtft8opsYmwz
xl4M4xxBkJKId30/doM1AWYxyA85628OJ1qGqegoTLLzehMjGNpPskSqhDT1YUIfNjLGooYzafqU
JQZwlgfyzzgEI/CGRpATHNKFtXYOTZ2317HfBM4m6s2hX2vl04wAv8J/G66OWsV54b+jJGqOHqpQ
ilRMFj+VrKwfAMJ6XhNn4s0uzRZY/Ai3dhW1wEs3WNvsoyfo/u5yutQPCMboL3FvyaFDY/8AYml8
V7lV3poOgba7iBmOvyWqxva2DSFs7JjWgjayaubWG9vEeLxWFT8w+QxOna5J1aCrBsvVEytIWzAL
dO9PDEvj+Eee5mSz5k1u3AF1SmG/uaK+zpMcvrLr6GqfRQQ4XnlY7m9EWycnN2RBJiMUkOAG3gEa
RNTN6Jdk69juyp+j7IjGQ+LzA8b1HkbJ9DFAMOZ8jdqkWakpiKIVjWHOPhyHgc7yONj5G3qi35zQ
HF7NuS3ufcUPRX8xpxGRG3DriRCzwOVOg3iLM5Uzpu+ix0QuHdYos6YeyLrmfbPJnMN+N9K14bSH
iYDiFUOAGwzxmyiAtsok6vEsGIAc8D3N0dGbpOtsQrSE3q5kQF2uKAiYFABVVpj0JJs1gPMhBBRB
wBbOX+xzJLe5wweHv4mY5Gpsb/gdsQ3F0o+WUxfduFXHUgTMsjSVXpgK7qvy7MWWPGfQaDh75cjh
yKP4yhFr5MRuRKo70Jmsq3XnSHUPxmd8w79Yv8WcWD6Y5QYdB755PKV4ix+Zf7YnsN310wijHMpQ
KMHrSMvhjoFA8iD+A+cb6ksq/W0Fn7Q8VMINAWvUXk8GV1cyCLqO0PUTT+XgIzC3//zHf/uf/+Nj
/O/Bz+K+SCfG7P/Iu+y+iPK2+c9/2v/8B1OF5f979eM//+laSghb2R6qSpeGJxpU/vnH22OUB/yX
5X+EIgqbumHQXFpZe9uDwi/9sL///CLunxdRHBCEZ3tamrbyLMfRf15k1pHSwCKSU1OI6Z7ViMRO
owoeal/ba2ua0e/DhQn3n191+bf+dmv/+6qORXKLxQhKWmdX5eje6w5s6clz3fYhVbHzZFm5YWzJ
BotwdE2I9nTqiD21I07qzy/uXLq4a0FmNl1+FfvsuSIqoQGBmvQUN/X0ZfGX6QfKKv8L5FY/vyrr
esDK9Pk1Lz5mbXKcgTTvWu7yN/32W8qMnF+nFemJDC2s0jP9vx+MVKPXfsaYNoVy2OWDJP7m88te
eM5ScEmSp4XnEc/+52V7hGalqqLk5FTjY+bTWO51gkqHio8J/siZ9JjIRYaEnDb11p9f/Oz9XX5k
Lq4ZamqMetKSf158MifGjHmTnFKzohAtcLhcI8FOu8Pn17nwbKWwHbwhrsmNOt6f13Fqjptchps0
yLgxjJB1nQ2JxsrQty8DhMd9TuTC6+dXVfxbz15hieSTYs1xbRsnxp9X1UybRz934xMv+YIdxZQ5
ER1QxsgOi7YMbz+/3MWHyefCK2vjzXCXP+e3FwiTAwE9RpmcUA4x/ZSxOoZWCPvq88tc+Dak8ISD
0lw7jqvOXxg5NyNEi/TkFyN+T/J0agLVmZ25bDfop6rQ9HefX/LSzycFrydqfRS3avnnv90ZifeW
Ilo1OUWDbUaPg06o5gyuNG2DobSL77oKRA/Bk8Px9eeXvvRQSVniA2GJdVFO/HnpoIFEDxibuy0n
+vQx2N0K1G3Q/xtv6O/XOXtDdZ/MWkYKhwiCOwzeVfCE5K3akn+G1SCM4OsWQfT+b9wczS7TAbFs
soP8eXOy1DPdYis9uV7R9l+TpDL7Bwcp0+bfuY7lOShWNc/x7CHiwHOzEePvaeT4Bfi7EXPwWNTo
H//yolz8tRzJdENbgNLOb4jZPKKiLs9OCJCX0Hs1BluApsQvfn5DF19IzxQMQoV0tXn2a6Wp8mm3
hfnJwUX1jQIilFtLWB4cvrhxOeEpq5Go6GKq1c+vfOnrw0zzf65siT9/MtYw/Bho4k7Aw8VX6aaw
FVl6JKYTwMDvTUuf6/MrXrpXU5jAe1Cvm3wGf14RoFVMhmSTn+IOUa9PyXHb1mP2IAAbA24sGGbS
Mkr+ctVLa6fJK8nw33FwA59dNarsuRyaPD8RqeIxYBFz+Q6DsDy55DZ8fH6Hl57p79c6ez0Z7RYj
Jjd+zchqXzyjXaBaFcnEIwbihx6/+eP/3wXPXh8PKb2w+jg/ZTqtuTnDifIt3qLySTam/VrlOFr/
jfeG1QsIMQ0LDpZnzzMkQ9Isibo7FUNq7xmdqfZWxwTbredUK+hpbuxUN5/f5qWv0dTSZts1pbLP
vxKk4dhf6y49MQxuqnXtEy67HRle/+VxXnxD/+91zr8JlceVjHWawiUN35jETtgcQush0onSz0TA
DtEVEb7u3wq2i6/ob5c9Wz1bWB9h7zbpqYdVJemeZD66pIqh355Mejv6y9p26XJsf1p7rjT5Kc9e
mrAFqTFHUYZ4T/i7BJ/UFZVhAGA6i54//+EuPVBL8rUrRzuCAJA/P3m2wzLA5kr5a9rjx+I9uM4t
pAerVAd7TqsHztndX37ESx8hy4sSiv8z0Ub8eU0no4GvQjbAgWmQuwZ+VF7hcnJvyOoKaCDmVf3l
87uUy1p5Xp9ZFl5FNCymZ2rzz0tO4Apbx7DZlnQbvrnoDuq+vzL6AlEGSqqlPYRxlX7QyNTQ0GW7
U8MSrPn5n3Hxd3UQbcHM9Fytln/+W3Eze22tMkvHJyMAi7ECn9HdQNfBis2Jg57r51e7+NNqimEl
Genx2/55NRUbBBJOYXzykSZfYQouEddjMn50MjqAZVrp4+gJ+y8r7KWVwIIoutRvtoXB+s+r2iDT
lm7sUgmHAjPB1Debhk7iuPn87i49SwoZKmCNI0rJsxc3xeWNzqRPTjZhQDfd6JfdbkzmSqJMqPy/
LG+XL6b4GrVpLuXwnzfVFwNxF94Un6CZ2m9goI1rUQQOqFbRbT+/r0sfh205gnM+EwDPPrtUa01o
rAyLX00KTYY8g5/1GFbTPXkfyOkxCFZ/+cUuvSe0s2wF5UALS5x9jlVWiMzFnnvq2hpYc1iMw/vU
OLRZOgszMQF+9Vjv6cfAZP78Xi89Vj4HnPU2R28hzioc3fgVG6Kk2KdjT85nVMrtnCtr2GhoD3+5
mLx4NWUSwU3IM2/o2X2yI/r5hPLrhLy1Xpc0yZ9N6cL4cCtrb2Cm2rAIdDi+nWl4soEoQ4EMHX3f
YBK8YW6oIB4RscZoi17vS2JUztXnj0Muf8H5KkWduTRhaPBQQv/5mpG8WqQEnqYn/PMItX2H7DSj
nn8mGNTRr8kE0a6yHnqPvEron7IlooRzn7kLScP4/G+59BlzfPZcPi6H/tjZT9MOg5AQzONTWhDj
CFBQACYpBtGE/8Ze9/uFzn+V2BybpCw4ymai+T6XUFo2Zi+lvOoKlOd/+bqW1ef8Cbu8ui6iBVNh
q//zCYtGodHUFV0I5kLFGqGsgfaodlzGPvDeaM4R64lIO7oDRNSsP3+mly4OPmjZ8pbjrbl8iL8t
/45Fh4ScKX10YUehnI7xp9+T7mAbT6B1p3hfMfGMb2GuJu1z6CJq23/+B1z4Aijvef/pPeGOkWd3
35VDWDf8XUdlQqiCOpt2zsFuVf6ChCq0/uu3y/LPcJ+djrbI+Xk67eE70ELz8OJ09RPQS9BrsoIw
slMo/qONmzcQbvJgqL8YNWq9f2P/M11qDAoNJrQ0yP983OaIgTCpbO8oUdnrpWPN0koDv/IeJklm
jW+jYn5UpPzlf9mbLi010GhM23FR8TDkOvuQF3VYFTP5ODq9w5yt70zJEhPM3n2ZITLe0TMO8kfc
Q2gOtTcYR6pnLBOC4Lyt4XtAu622H8YvAcQekkbKqbNupxEvw+nzF+LyH6qX1ZfvnNXu7JW0GBXi
MTX9owdxqdjToSObWqh+uofnIcCbTAzFZK+ZoOl2nLsrXyzSjzCKRibnZa/8fVCxXRFi7SXunrdB
72Uq4r/Ub5deXLpBHruvyderzp5njTFx8Euhj4OBa5Ok++5LRATFBwCVbv6vl00mpTC/yL/W4PPe
WgIRMxAkaR+tHgQyY7CZmWFZDfLG6POggizaDKG9LjvpRV8//zmW2zhbnZavU/FlWjYH4bPbJKxh
NKlAvCN6dqgKXUvexJBKTvx2jgbma1Or4hdu//R7U8r0cYQ7Hh8+/xMuFAM0hxTPGnMNQIOz5ZhI
eoVB3PeOqNuY0cKMwVtcFva3zp+xxZh9rL/D7U7U1efXvVD2UBWDtFKWxUdzXqySnN1h8ZP+EW/M
gNaEPTdfEHKwr4M5ifbAgqP8L/e6LHfnjxvSsJRsBZrJw1mpNdsJtJfS948JWOXouuyZscVJYXok
/mGHxdXY1cyX8FBDYAv718/v+NI7TZweQwCPLrVUZ1eHjZZLPGLGMc4Mc9rgsEsR1Jq6suJDb7f1
9JetTy7/wrPbBePDU3YshwVRn33rQ8/bQ9i6T6u4kQ1KAu1ezX5SyJcgHsVjXxXTU9xOC64/qlDV
jWZ80EYO/jAjTJhHkxdia2hf/KWZfansoeKhxSykZf2/mzJJJYROlZZxVDA3XoJ67m8Tng2jVfCN
8aZv+gxEX+sAJMxTTKaMvb37NITfBNpoeVyf/zAXXkU2YuEuhxdJd+Zs3/Bd2lQkURrH1GdkwKFQ
xfbPOY3QytGVqjcU7qP5l9f/wqvIKVxaMGYYQWEP/XOvylxHkMAYeMeucq3rgth4om0JudYbz6kS
ZGpEXTV7mh+Bj/AzSv2Xz+/5QrnH7dJHpfMtpG0vL+tvpYlMSa5DkOEejSHJSCP1SjzHU49e6vPr
XHq2TC0UqCrm4pZ5trxIlHsV1gjvmEYZuql8kuKLG/bkcjSgUUH/F33/8PklL6xoFmsK3RuuS+/7
7NZG2XtFSKLBES1VcxMP1hDu28hMkMMROLhGPMWIuQgGVp3PL3zxXv81O8HZz+qy/Oa/PVPVIWHx
hsE7NkCmr7PSr5BFmRCLXeG633oZgB74N65I653lzJLS0WdvUc/4eoJp4R9hH3vXRmQGr9hocdDQ
tIVFTOip3H1+xQuLGDsVR/Bl7sWmcfZ71l2BaNdvvWPCYroLgE7fJGb0nNRj9+3zK116Q6kkWbn4
JE31r0rmt6fJfL5qqeD0cartaIMTiVyR/0XaefW2saRp+Bc10DncMlPBtmTLonzTkGSpc8796/cp
nQVWbBJsyIszxxdjzBSrusIX3iB1w6j+w1eDpgrGV6ZTeXJLIuNJnT2R7Ee9qOqtXOuFv4RbYN5r
EjqtmzSTlD+XZ3ZuDTkQgCI+mrLTJ9fslSaAPcA+Ecp4kH3oIS4lYFYw2FoMpb5ey9AMxWEZqS+K
StTxtux9Pwgx16b4A6gNMGU2giTyOwROZBtKyuW5nftqvOgmeAyiTAKK48FC5JrRwQ6cR5vNuDZo
0gjwEWKU//DVPo+jHo+jtUWvxe3oPKLm1N3HDpZ3m0yDgIJEj9BPsNU6+Xt5amc+m+i22I7BOirE
bMdDKoPdYjui2Y+Sqj7rbuQ8jtr4WEaFeXd5oHPFS0ayLbJQXm4U8o9HStIeGQ9kuh8dGyvJpC7l
W9yfPAtd3zLdIo6C3avhQLTNpMB+NDpw9WqVx2+Xf8aZ60ynGkC0YhCEWtNiTU0qh9dTz76pkaPX
QlN56HBzXDJe8k3B/3Rm2mfWlySZQimVGhk23+Qyy7BFDRrXkR5R1CcAH23vLnJ9BTkb1Wm+vk1F
3GkYJOD48smTsZyocJNU1d1HaUxRUsf+a8AxNxAV0y8vooEdnUKhjYCTOsTxp0TED/OxUJEedbsC
fYuiPJjOMjGkaoetXlo9KCHw65m04kxwwZUhjrsGWoDW3vGgkH1cr6xHj4YQBlU//dSz14ra41Vi
dCjWr7AtUf3b3PcC/Kn7Ym7jnIvvGN8C9UFTGCjwZP/iuGmWRe96BwgvSrtR2UgO3IBWWBGA9btT
DE/dU5YIwGKmmAFFfZw+QYJGVhpaOBYPX/8G/BQaxw6BoqxPDq4JOkRNLck7QDuBMaigH0tTNUV9
IgI7Hxqj8uvygOqZowP+BaQy0QDPpC7+/tPbBfwtR03K4gPYEkrA1EWMQ0ISVOyGTvEtRAexlPR+
AOHU8BLP81A/tHHbjtim4bC0kdHeDHceXiooEtijEnxD4RQR2o5uWLlxTB3xJiXRPZT9R17/7rHn
Bb0N7UpSvtuVoFvxssgR0M24A5bq5rq1zoF0eDcIgtXly+XZntttlLJkKgcoXfBSH0/WQ/6q6vRG
esSW3LUiEJmF039PlCH91bepdZcoVrLvY9O6aTFKWl8e/NylQXqDziG6fmy4yVYrKtDmgRN6B2Tg
q99ugHgPlm5ptYiocs6MJf6/JvkUSCaL0M6iwkXycjxRRCBg8RuD+4iIBCkiSgtuiRQFykUIMHe3
uBVCczegB1eIg3dyt0AOXg9nNvOZ6JYOL7cWt5dKOX5Sp9XUqimHWiR1iJTh4IrVlffTTX35nos8
7lYNpPTboTb65P3rK82bLhowLADlxOPZe1YCO8eq3UcXlbe1WUGgxdYVLprsG+P28ljnXkDDcsAi
UbgHdzwtjBSFAbwY1gwxvD8i1ZAn7o0sAZ5EcCfsfygZTlAb265VNMYMKFGYFIJbhiVZ9vlMKepc
Gm3YVEhoOdGcPQFFpRilKjh1kbebdnDTYM/2Q80dc2sPCs6ErpT+tDBowFLDRNklMbTfZowlaVVK
I0cPba1F0HuZM/OunNsGfAyTqgH9TQLJ46/ROBQMmtZ2H3M1QSDbBPAs7zJs2+UFtgq5spDRQURT
x7L+Yf/ZumNQkCeG1afgDc9yCiXHcPkxiG3oe1bVN99lX3i0eZTvl6ME2mqN8zQ2zpf3xLk71QYB
Z+Aoa4Admbykvt8ZHvqAzqMWoexoI0u0kJs4+J6Gyh559W7ms58dDsVR4jAh3zNNP+Qxg+Vc+2x3
p0wezJ4C6CIPJXXZWyiYXPHyBe23yzM8d79wgRI508QFuDU52qgsdLkTNnzTFuvmReCauKSiDBF9
y2nFwagr9AQyWNTED6VepRvdr+2fl3/CueuU2aKbS6yCcrcI7z89XBmErKrsTecxwPJh1xIk1UiZ
Wn+b0G+zmRD+3LshngsCBOoDxrTsEkRU0s2e6Rroouyg8cHL4RHs/yYyMBYF32vpzhxrNKntHJTn
P1wxJkUfw6RGAAbZnGQQg5Shcd7wcnQl1R0fS9x70zP1cK3jOKivzajj7NSDexg0e+P5gOA3Rga2
c//lFacgCeaDqqTJIzY5yJUCQKFElfyxFtSwXs2tYmt09XMrFUUws+Jnvi5Zp0zJifoj5Z/J102i
EWksbAMOY1IG+wgtHBQnsdrcGIbeFTM31JkDJLoMRB503ai2ir//tJWaVu6xtQmCQwv1/k5A0BaD
m8S3Lcw4jL2yuT76mdPz0UgFbQG75gTxAR8uhI9ZBIdGizSIzmHQo0hd1mV8Y3rDh5reYL7Iyahf
wQLw/etebjC0/frXFMUYUbNAI/4EDYlveIQHB7gBSbTWAb9lvzoAnwe9krWZG+qjnzWJR8zPg022
Tt1CDWp6NTigque8BmCS5W0SKs22HJDNJ9RG/WFBKIGAiEEO/rPOWpTjFz3kLpgW8HKoPmuG+WxL
2aguoegO5cweOLfh6N+IZwrQhmNqx3tAi3Rg/T6/cJD1Hpml0rf1baLV6IZTBEdF6fLqn91yYN1l
blDakNpkOPzxDIB2DsOVUKM3sYr91KZHkhrVSIA+/o1uNi+Xhzz/ERwTcW6LBgoh//EUXd/3PFAo
3iFVHZBVC9hi5j2mOAO6AshTZ7tWRsZnXyMzdJMmjok1jmNFlr9oEG/dy8QulLWKCDASvlX5X7vR
O2UG53zuK1CLEQ8nRTsKhcc/MWX+WK+CVfcRXgiR5NJxc8B1YCeViPPMfIOzg4n+L8hOgUSarAeS
z1ZSmVJwUPDn9L5Xo1TXmxG703o7Iun2fnn5xY01PQKigaCJSBiI2SQoKFpjsDAaCA9JkfrxyqjA
K96jFjfOPhfquZHYxEBJDAXczGQkUOkGsioJSp+FhAZnRKn7GdEG+GMqxsfFEsQTqg8qoFmKzWG/
d7UwX4NnzTBkNIodgvLt5vLcz+12A9A1LyfVItLt488a13nja50cHuw/YVC2V0YqFd8U1w9cDCL0
au4+PxeT81YCYvtvPGNS3q70ytPQqQgOuh4q7R6/rSbZNFoP61s2/euCKov7A38Lb2maNf5AZEAw
0RO/yPx/uGVNsKeU+UG68f2PZy7eEiIoBMrUNCmGBTa24WpMW+2vQQN1+fVV5tHUTUqnMrHgZD+P
deeMEEVDqDsG8v9VbyX4RDbA+hZyW2BYQGgmz8QmZyIjCqi8IhpFI3G1HM+vx4RLVbIkOCTktumt
4/ZRvVWQPLxFJ9WLNkHRecO2yRG9xC6lT9Gevzzpc28pB5jqI11hB/Pu4x+QowBMSEBsJFW1qFYk
bY48Eg2eZa1JUEVln5+97ik6PmDEEiwsKdX/AYILH43ZUwelCKqJi+ZT/CBJZuPKnO6Dlknt7y4f
MGmOHd6ppE0Ol6d77s6iBEO8aRCKKtNedEl0D5Kw8g8+emDhlYkM3xoPCW2TpFkj7y4Pdq46BjiG
PAYGGtWEj3P2aWJdnzfQrygJ4tKAk0KZKM8ldQdtqyQZr0aqyeOVX8cIKyC0EjgvDdELOtChU/Pf
VExiJo44d4+wvzVIwWDy8BI5XuhAa1IrcwcPuT/JuvJGoqSm0K1gnQ+If6zowyQ/Li+B2L/TW5ty
DaeJyJehJ9vL6Cs9DDXezMStUStWXbXVr1DUNLN1LhnespDsFm0EFEa9mZvj/Mg0B/8b+aNw92nt
ZTeSMQq1iYBtu9HWdHaN9h4iswOEvZes28RJAGo5BETp+h/mbFsGYTcYKZAtx6us4/oi8bh4hwEi
0x2IQ/fKrlDffG75q0UL7se+ska5ePv6sB8YTxGgqJY1+bgKyEUKkbUPOlepNy1qYIuAa3zno4Lx
u827vkZYIYzGf5itTYuQ8wQrT53mdmjdGk3vUXLNUP7/6eJg87PCYe+qkNFF20QJ/kcLL5bwy7s8
3XPFGi4LXnlxZQNzEkf90wdGzcjg9Q2kxwaZruHaRnh8j8gD0jaeXFu4NUKGj+2gtK6B2GJhbFkr
qWAzLJWyGREIkHP1oQZa7f1DDEYnh1Y4+14l4zz+XRoqRgIf5h3q3odJh3dE9wcJwvqvHdXu0+VF
OHegKQ9qFmgecclMxjKRcGEX697BixGLW2at1berooQ9ZLVKs4oRXPqXz62zr6kaQMI2RZj2adUp
esFbkuPgIDxw7vsR+1k7yPt3NYlaRHypKqxkabbXeHaeOhVZwJXi+p7sbXQVAjSrff8QjsF4oJ/T
yD86p9DGexdYU7nSkZSd67iL/TO9uohuqQdRuOBpnKwtgkMICBttcEBipHoqw0qoTY52vrS0xG5m
nuHJbQUMF3I2HUVydkq9FKGOl7XKJVkaqSs+5UHwjm1edi3rGfjAxNHUFR+1/g1WTJ25nCer+t+g
OBnoOrVeMc3jQVtliHU5acyntu/knS7jU4+449jfU0RBbcmIvH5mmpNo478R6UtTzwYIT6JyPCKG
y17c5qnxhH34WKKfX47XIHIstEssxf1munqNPXRoYKGRW1a2lEttmCm9TSKuj5/AVGHYcjOL8tvx
T2g0lMXjiknL+Cpsa3yur0g2UFtE2xLn0kjBkRfpvaE35jBpH23jTzvqY2jAKh99IkpRpvgen85O
g/ICTTHPfgp6N+pQNGVH3PuxboyilY1tDxFeVH6rFFdbDmZja+s2H/wOG0vF/5aRlPj7JOykHc6k
zfgOPVjF5VuuzTTYVJWl9K8YQNUN1ti1r9yPTYczQt7J1k2XhFU+cw+c7h2FJxMqmriDVWC4x3Mp
yowQAunkJ65RRGSMBn1cjE2Q422cCKOBBgOry3fd6d5hRIuGhGzYFE6nrU4sNzBGkgzjCQka9IYQ
CTr0Uo3vjI+frAPAcIcjB05+jmxsY8xovoat4OMJvjRPK3UScV4m2QGY8VrvkAh5clq/2ap2Vq88
3+mpF/bj5vJMp3GjGItaqapQJSRo5H4/XlwfNf3B7XPzyaRTiukHL+y+RirXX2Dgptdw+xF9reVG
uYXymzq7muOGpLHWYb4Y5Jm3vfx7Ti8nfg6PDGGjjCz9dN/ybGHHOCjmEyqZ7Z1vusXaR3Njg5C6
shitQN5aMfKVlwedXL//rQELbkPNpb9sTw5Lj0Z5EOS1+eSqjbU1M7l7CS0rVJYV4v5fg+n871gC
vq+opDb6ZDMPsKiqMozMJwUZy9+4lw9CiRpdnSxLZ77t6fUjvi0gASJAyGrTzmLhkLtLfPmn2BQA
RDqQi9ZTSxQHs31geHhQjeTaKkLkM/v3/MDESTqfkhb5ZI4+Knh4Khrmk9RVzqpHk2gHegCcXurQ
7miydduVz66hJDP37bRsxuLSjWdQwhOaORSljjezgdiYoaPj+0fvDSv/1Sa+oyw021MeNLmR4wVu
17axGRKt0zdFohfWir0VKcCX8i651n0FK1lky5RkWyH+uNbAxMzRGc4cONH+AYhiccDJgifvUpDV
WYTOqPbHz+s/rhtHG5wr/KUWx+oKDVacySJJRydwRO/f6xEJ6j1nGwL3nwlqTzc9YEJV8NHpCcEW
mjxOdSBXDdrG9hPhlH+l1G0PRamVntFLkpKZ+/T0VIP5oaxCm1MHuzGt2A5anCdmFrhPURrX1xh0
l3us6VC9HGTp96igNlX15dypPn02iOIQRkHvBtkbgoDjzYAFkxWPZhv8KVVNuq/CCCMJkATVwvX1
hgy56f9evkbODUiGIBrZJlCjKQLPTrLO93Q5/NNWxvBI/lmtnVKVtyglDrDi5JfLw01ZF+x2sBFU
TKBok4Q506Yp7mtW3liW96cI6GX9zHDPzZdK7VTyNa41SCnnobGWYvVvhVHqdakBfseyrFa2uW+7
69asonBrd0ETw1KFK3zI02qcWZIzH54mjcM9TgxiEHkefwNUtActcCv7yUUWf5UZBF5hX8crL4+6
Vx0Li0Xphzwwl1fmzNampCYInYJ3Bs7seFSpiosRAiSjYnm+T7JIvcFXyTjIUogA9uWxTu869tZH
4k9Ri+BkcpwldIawSx3DP1jthsuiytptgsDSAoMW79r05eZ+UJp86UV4KVwe+XSWjCaTktEVgic7
rdTmtJGrrvHjP+OYWRo6EjiAIoDgy6hN63PF0TObjdEUm7SILUc9Z/IlkUKzmqGroj8QG2R1mdZF
D7Zcp1T6Q8JbtF7jiWMMKw/tVuRMIxTTn/s26r/netm7C4wu5XdUtGzresjbYlhTKbDDXxhrsE+/
uCyUFwGDWsDU0M/gBTz++AHEBfAktf8SDDw6ywxCyAo01YCSulvXvy4PdvL1RaRC4QXgCsJaSNwc
DzZGCRrhiCK8JKob3bRCdtzG0HCLIgQWhpmkPZRmcKNVbTnzxJ7cNYLnQCJOfEqOClDqeGA/7WOQ
74byHPI+PKdqPF63WJzewcfun0MTPvzliZ4fj7ItcThtyCnnr04tLdP7SH12qyTdqWiRPrZ9Gq/T
psFp1KNuPlPaODcg5Ha6e/DceSonE7TcuMO5s9efBzm3n8e2N3+kSGqvZJDpK63VZ8l24lI4ypi4
ngDWfWAH2OLW9FMqsl82hiq94iXSmEgU43C3kFU/2JeuE6TX2EzF7Uus4G8h7RF6rrN7nGfq+ica
ioW3CbSxLcpdgjZpNfOticenv41uJ+113jJKEqdxDf5JYVlTL381Eiq45krFTYlICnPrANHsPkXw
8Mau62jroZ83ftexcaCpEFckd1KId903rFmSlV7aqbVCNTzpvtV5Y2MYZulytSsRzUv3PbrFJb4G
fSpfkSHjxjpWgR7sSsgV7aaTMSE54ADRa0jd51qM20rtv6IhjOggsTPReYeLdnofxTTq/KWk43wX
rk0UkQuEV2M7fLBtTxoOaEtaT5pBYnyr6Pigk5+E8Su2TR4q1MgKosuM18eLX9dInOepBTA6h9Ox
dbyCPmiH15P/o1BLShV1rvE/RQaZZMRd2YiNdXvY9AYmuGHY3ANJdPudlLrJTx1V72EhUb0KVijv
9v5Kivr8elBr9dfoVLXyBxMRQJFZhE7/97YN+2v87FApHlVTGBlFnZk8VHovy3sb127U5sfKkrpV
hVXrDXY3rn2lezY2y5YnlUBb4jKC4xbkTr23jcEvsNlyZbKJQsFFFemE7D5EVxolRiWI4hsQX5rM
53PcB8NqQOBUSjbg1mBG+iP63T5+pHh1VVuK6dINgq29sww6CxsTsxh8uVs3epFHiDq7VE0xLYuQ
w9/0TagcRsw6dcQ42rDbBImU9RunkLR3PXDHLFmYwv0oW8FRCoxu5rY4uRYFEgQ6B8EeXDyuqePb
SXGEW3EuD69cEfXWj7tmE+i1h0Aw3YYSfQ3Ko5Ai8Z6IZlKAk5EBUcJYEUQSSi48A8cjZyYk4QQd
7b9mJ+MqpzY4mKN0rSh3tdNmD2WbxAAELIxbnC0K01EzJ5tzUjog8JCRXWAFFEsQho5/wJD0gZEk
qfdeD73p3Wl2bR8khK4JxJLye4cya3g9Foi2hn6TPPA6DTNx/UnIJcQdaQnAAwOyQq3t+AdQD1dS
EpfohfBe2QagjrwVLsHYbbWS9U0C8msvjcrJ55T5phc21UTB8XcsQm4RdE/e3dgu6j4vZfNloMm2
Kcah2OfYf2xjPe3vHQNr2ZmHXmciny9s0Zqnsud8YK1Awk9eCEReqAhbvfPi5YjHX1tDG6OgzRs9
08maxlkUgUBowlgAT0Zw70zGkSUpH3llnRcqRSi69lX7y8i85E2lX6vMHJzTRQTbIOJJohdVoPWO
P5466O4QqJ37IoPb22GBVl9VQSEvCZ+GZdHOFrs/AvDjRWRAoZZlAiw6xd/StIjjwMmcFyc2/Dur
ddrvrp0PKwTP6/0ANBcHjpyaQVLm+l4r8me1zqXd5djiJCUWK0wYC7eAaj9vvXj+PhUry1bJDVT/
nZekaNRy5aLjjqqwZT/4dTtcwdbSkaVHbbXD2v5N9cfue4xuebIwEtneXP4t0/vjv59Ct0EWtTca
/sc/JUatB0vS1nnJHezE9g6eQeWibaCNLJyuVblLFFx1syQL7/Cg8u4uj366pcVC/N/ok4Uw+gxz
6lHBL7hLUUmr7AGlaOwX5vhUZ7cZslDckKIGMeXbDZra4yZbseCxGv3UnVLZgIk0tjyN3bUZOOMM
deTceKZIw21AWxoZxPGqZq1t4jUx2C99Z2i/UIOHkDoMODBJjv6nRjJ85hidO7JAK4iMObSkyWKd
P22otjB7uU885yX2SuOH2mOMm+K9vB/1EMH+y9/s3NwQaaDUgLQArcHJjolKIsISbtoLVGKr32aN
GV9nWmBjShFLDsSq2NAeLg95ZpvQ7xXKApRtUPGdLKeupJ0thUhaS67S4BFIb87byFhdDDNzO3Ma
RGOZj4auFySXSdKXg84Y6CG7L5WcZ8ssdZ3nUcsl4Q3p7tQSTzZ8M8tfYVhW28tTPPMFRZaBVhLi
R9SlJ18Qqewx0AsU1hWIts52lEdUxJEjGdcyWqLjTNQwfTM59WAUSOARVQGzMO2jmoFaS7HiSS8x
HsiVKMgiglqppv+KrVhMFFEjio0I/+HyJM9sHS552PtUxtilJ3Vn8C5UmA2W1y291wgk5Y5Usd9j
oCytMd+YA+CcGw/wrJAKoGZwwn+gGVjGeLBJL9j8SFdS3yqrNqNfDB0/CG90VkGe2UDnPiMgG/oK
5Kk27/XxQaTtFDquq0gvyHv43gpNaHcpwcZPl6mPf9rl5Tx3LJB/FsQF4bEwhe3FRudXud+6L6me
N+oaB+3ioCg9KmWXxzm3W4g7yPfROmG7TE6805aFhouc+2IlXrMf1W5YR3EUXBWN7N5YxRjvy2F0
Zx7Jc4MKiihFbXB5J0pKPb7MTlQ13qtEprDU47Jbw/QDcuErxa7JG/02V4Nw5hSeDgr3iWKmSgNV
aEuIYPfTPdq5rRy4sum9NsiGazjJYA3cGBgdbOzeK25StXRQkIKMvrq8wqdfknFFBERdCxTmFDpF
xbrsPd/iTES1hhUqH4KQhJLR++VxTrcnFyjQLJYT1RD6tMfzA7eKimDW+K99Zzk3Gn7Pi7CzzHtd
lZz114dSyQdQxyE34AcfD5V4+FYADQ8YqktuBkkNf4H+R9e5z+IvXysfEHkhvW4QwkwDY6+ofCSR
dGblaBiKSZW07weFo9D6N7ZfZZvLMzuzST5kV8Udyl025WXqbm7hp9IEr5VcGavA6usDPmTxPnHC
4LqTNAT1E9wuLw86TbNYRDooqBPQuqDMN50jjMwSD5oseJXlrttqauiuNHgs2O9GGkZvcb3OUMH5
7VMow1xNnhOgOLdxCC1EKYxtQxHu+Gu6QTFYBVT+V6pz7Z5nMlyiPxLfW2Mb7C/P9PTSBs5HJRup
Os4Cu/V4KCOzW2M0i+S16mOtWMsJLP8fdp1K6gMVqvrOy5Ea9Geu0nODUgvjoJFMCkWB40FR8cCF
kRzkVelKb4tfonNHXUi7QT3K3wGs7GdutzPjUScgcYZiQSo3DTRSxxxLnfTmVSstY4H4ZtAt8q6q
VziB6O8hZeKZF//0A4pXkIYUhT6KmtN6JrjvMPWaPn6VB3Xc2JlnPbSBBnRLaccvonv4fBY5HXhy
EAXitbePF5MwIvO7Lo9eJZdOwa8hKkn/IYcn0j7zzezX5f1yMjORxynA5D6K3ydLaZeql3daUL/2
mSX/qWO8WTAUJ3OxJa39h7HIzEBIiFIHxbDjmcn0TU0Zfv2rhuATKAEMqte8iRqC3VIw14I4uWdI
woFHicyM2gp54vFgaFgMZYEt8qvTV9WN5gbmssg74zsOhPvWCdeBmkYzZ0/8/qPsGAaVAZ0WvBPH
4JS4luNtHnuh+ipjx+utQC1jMK1SK5zJ+06/GeV8mkhc1g5VOk0cj0/vrBO1VUuepr7W9Ci6BSJq
3pXf4yWCL5ozFwWKdTqelEixYZ0iYslrpE1eIqXC901pnPhvbDTaIvZT4wHuCxqhfWxtcIFOsehw
nbUHvf3v5a15Um2AhgjXUrCd0WlCnl984k/z1HoMF5uyLd8pmZrPQZnk12RWw30R6u4Vwtbd31zG
XTrUlf4KPoD9W02GOUGIKZiTCpVhoVMqVFGJa/j3+EcEqdS72WjUb7DPS5RCzdDFzgtDVIyoq6Gp
ruJAVg6So436A45sPqA45G92SWeUETXjRH2uI9UN9zHSlvJmZoWmO45oi7wOigt3Ls/K9MdpAaoP
dWyob4Udafet7mrPEkirAxXvEoypYsbLnurRuiATvS7CtLWWjiEpP0bFw09Y7/X2dzlG/aNsyk2/
nvlxYmd83jnix+FoIDCw7FSIOMcrp5R2XLfKqL7JZe3cBnSeDgpI/WKhVrb2vQtHCa9mePo44FKu
T/Cqt3xMHcu829U6Vj0rHxkcY+bsTJ8O8aNIhIkEyGpsQoLjH2Xhg4zInKm8jcLQziiU7N2Iqarq
fLV7FQPIuVUQ++N4FTig1KgFWYHsW58kxT1Y4MRH7uEtzEoZ+4ouxfMVInu9KPzK+55VeSrUqAbk
9uKwsVcZT/W9m+rtAiJs8leovTgbHyWZcHX5+5yuBKVfkayTAMGinuYldpwZmoGX4d+oMZ6lyHRp
96dtd+Naab5LwvLt8nDT+5hKL711BEjZaiQk01ol7lpVge+a9+bxCGAXFtEQkQrpusQbcY8md3ul
d7Y/s/rTy+tjUBg6VPgBIsMcOv7azlD7Oa5FmCGNQFZrzde3tLycpWdk+Dg6ubLtjUrZVx5GU5en
e2Z1uaOpa1PoBio1xct0o18YRiN5bwPiKk95jQGyHwbatd700aq3/d3l4U5WF5qMUDaD0UHmdSLi
S6QkB0EYhm8cnCrByjZLX3utGaolWiYdbuGGhi+b3s7lmcZ0dzOuQfjDl9WM04KwooxKo9lB9FbG
HJ0iNbOV55SuARuLd++rO5bBaG0iykIoRh168h7kpaW2NnpAb0ArgmFRxHUmrWON6kca1Bg3mUKh
+PK6npkfdXxZwIoNUeWd3GHwCEMa5W3yZnheusORyr5OxtTdj2hZzeyY80Mh1MJDg8bAVAJ01G09
x1wxecNJIVgnjiJtel9V04UVUSCYmdfJ9gQIAlidYXCeQaBncjCoQqIHhJDTG+hFfxlEvbZraEZt
h6GVfiTZOFdsOTueTnoOwgJgrikm/+kpl2tQTXh3Zm9BaHjVwsqzokZ9pzeuvRJ1s0We69oMdPLk
7IspchrEdQM+dPrpIp+evBRZyZsZhv2dGxb5usxCc1E2EYAbuVLrm0I3BJEtn+Wdn/mWPC/CI0mE
Leh8Hk93MEgYPFfGrrbps3QBhiXbVUUXBnS6E/PH5T16Zm0ZjLSEe5xYfuqmkOIcmMRalb2NaaSt
M/jFayCF/bZ1NayeB3XuzJ8dj5eT1qnAkk0XNlHVxs+TPntr8NLbUZCIVuNYJj94uNJdxTM/0w44
XUxdkGnEf0jlMBc5XswC8rTXJUr0NlqdfF94TbGiwDz8oJA/hx0/DTmFuAylR/J0EXnKk3Oh5OA7
CZbiN88uctw3RzXemLFtPjqVGt7B6c1WRSgXIKda7bvZSf6masdipoV4usD8CBoEvB74hlHZOp4w
VckBG+GMw2mN4daIsnCZ6an21+rzaFc52Ed8dQPpUCUBCFI0oNQ0rWe7WtPmNSJkb9WgP1dNUe88
jYcrHy0cMp1wc3m0088JNIxOLGVJQS6det81attEmis1bzDz3W+BPEobdAiDva61b18fCSQhYQfN
fdrbk1gvwBMSlaKyfXM7Nb8ZVcdfd60XbKADl9vLQ03eX2Bd8MxAxwJhwIyGUOf4k2FSGFuhlKjv
XootfI7Nzpqqmvc79ypzn9iGt3J9uZojrZwdVUDKuOcE011spE+3agdQs6v9WnmH8KDr69ou1N+1
XjdbEDraq5ar8WNTNrbytcdDTJZiCC0eknme/2n+SWcWRLRSq+/462E8a6audu9pqX/nJ5WrwBgt
25mXXzyzn4Lo/0aE8E7rWdwB03Ko2WtWilqz9o5TcLz0mmz8rYaWNFPlmZy7/0YRsyLGELZQk4+Y
1BQm01TR3mtwPHvkaYFJdlLYLjMkqf3loGKo/DXcGkN+VOd5okgxibcnd5vdN1jqJbr2XmTwINfi
TxyVhwAKB1JfcJ4IOC7v1Mnx+29Ebm+4C1QJyW2P90xepFCd1Vh/B4IYrCsnNPeBj9O4hJv8+vJQ
p+tJskUfgDYZ/9CWOx6qgXqPFKjue7gdD+UAQkw4/FaZuyKrSaBOaHNKGGdGRGuQhBh5ABkyzCTZ
Ujw76wyQMyjDh5Vz1djOXUjW66xCHBppfSZNNLMzT48gMmysI888Dz4chuM5Dm6YSZHeVljFKqks
3TYQUZZqIQ3vVdzba0MKvGcNNFz6fHltxUN0fCIYj3eRUi/gJcSSjsd1IsM3nbiMvQWoT/nW6xt/
bwySvdCK3HvEQVr50aq9BXut0q/NQbbmeIGn+winHbhOvJT/UdaPf0CtOq1Zy1mIvRhq9bvQ0d3v
rLIwBc7mGCInx1+IVwJzEWNR9prS8LGP7iSpsvDjDbshWYLY7p1Vmyde/tWvyUCQbNg/0Kg4j+Jr
f7pQra5A9RTRIHasm4zR2oE1rK7QUBnzu5Qr0VyAqKu9q0bt8mzm9vkA4R59UgYXAg9UDulTcM8d
D+4Wpt/lo8ZWcqEvDZuRKqJ67ce59wNvZKPHHcuqZbDhgA1Xg1TIzpXiusEBFtKY4RzvmemiSLOh
xqq8S8gCe4VYJVxIoPv1H1ki4T0SFmGto+rVQ3MvO8cNnlGuy9C4KvH8u8K9qZUxJQ9AGyIUNRAX
K31aYlfnwg0N8GXWPPulDbr04Cc+tunmaJVas3bH0tayFUWgEb5QqUHCvbzbT04Zjw1CBUAK6NUi
IDO5SagoF1rca4q3MJ2k2qc40d9qOjRq38/TPySC/aGybTyyLw87SSHoGkGS5g7jhJNek0Ycf5HW
yGJXrxLVW/hQiKp9h1p9uezaSlOu8aGw4iu4Ut21FyZ5si5ogswVX0/uMygw1FzJl9iMCsnM8Q8w
oXlB78FtblGDOMNFXm9r6thg+VEPd9LmBYa1MXNrn0yaMdFhgFdM5CTKvsdjghTvlaqVGFM3sr9Z
W3rf09Z2aNx2zpXa9/oWQzxrY/ajOXMCzsyWqBtXTZ5eQceY3KWkR8gmRyrtKaSHd0hZFtHOU1W8
POtAq/SbjCg4mYm1T3YWPXKKURS3WWYuMvGbPp14xdNxeKdQGILA1fVFbUVmDQ/fELKKnZcvpVxy
bksALO7MVfNRXzs67mQ0YCAFsw8kyYkYw2C1mZNoGhSTWm7r9KonnRQWUY2mxI91EdPJxllcqXd2
HyHIvbRs4Ds3PVaOza2VdjzhGzLqUd2UkR19b5pR8hdwzYGhJxK2ayvbqXWkbIF0Ldq8GgVeOkDV
eAGV17P++lFsNis0FEt5b2kkq2gq07Nzrx3E7mCsS6mlBIuolirULZNEDr6ZEUWWVWxUZb6KATnO
CWdNHxTgULQr2XX8AQh4isWNiJ9l8h71sXOalaE+OLG/SIafl0/09HNPB5mEeFHT1dqo+Oqj9hML
JmmBrXDw3ZnZU9N9PB1kkkTWvhlTZffUR1I35NeWnnSF1J095+w0M5epLaVpQcnOUTZjLt7Oupd/
Dvu5mUyjjMlMpjVi1AANkgi+iWot/RulXkh4hrx6v+oH9f7yh5neOtORJrdOAYXckktGUr5HV2a+
MNbGrX9llzM3+tyaTR4SFax/Bu9OfXRv01W4kn92e2WmHDM3xOQWw0K6diU3UB+5qJf6yl34a2lz
ebGUuTEm0R/eSYGWY4T9WDwX34rtJoB1sGgecNA0/wbSIjg4e28l7etiYcxVRKdaAWRhR+d0mv0l
AUpxdcf8Qm9b6rvKXQ7JD7kSFpYGkqQLnJG/Gfba0/aKJi0kowCQs5fk67Ha8JtXnbG2zV8Ye1cQ
jC8vy8wNMo3eZMD7Ydyzh3zrJenuqvSpKWfuj7MHgudC1J/pnUxJm6pP5BdkDOFGi1/JlfLH+eOt
vE22uzyTs9/30zCT05ANYeD4EcNk79Euex0O0n7Y/v+GmJwEycxrLaFd+disvbXYpsjdzzxxc7P4
H+6+ZLlxZMvyV2hvU1VmDSUxA21VzywIUtQcCkmhiMgNDJIYmCfHjLY2601/RK979Ra962Xv8k/6
S/o4KGbSQT4yFEC/VJWq7FnG5O647n79Duee27sJoOkS+DagU1wkV/aFcJ6e+8duArWAtl/R7jRu
Sap3E4gjJSqRMAf/MdJn5RUwWU06I08JmRWi4b9Mn4aJrWcvZLY+5fIQpz/+3l5yj+JFtDy2+f26
9PUN2/omKtctm0T1eSfhPHyT+WtyJSzjX5XbCu/2RUlO80fns9TO8q/OkX5Ix/aq9zDmflwTx8Wc
TWNwX5R0ziWG/qB8Hia93ssYJXaQ6gGkVy3qs/WhE88PT7H38UXQFPYy+ijhmrLCAzFrC5CeL3xR
yUXM3WvSvVy1M7H6Nmya3tlGI1Yz8FpMkzgLXV56/kWSGO5Rxsf+8YaLj3IjuD4KWvsBC9RzAHIV
deckmLbf9Exzohnv1sUnE/DGEmXiKEw/jaPYd05VzXfPuDoLorkf2/l31ycSzI6o0q23fTUAGcBd
URAroC5IHff0UlPVRPRyk/+m+UGFpul19JHAQoa5loozuKH1EUuKSnH7dlMACJivgb8AZgiI+d7t
blsPy/F151cb/Zqlmem5QWGopnrMLOy/HLD+4fTADwBuFcAZvefooZGvZ3uSYH4rM/RCA6O4Pi2m
F3CMW403kKzK0sVbBQmYHGxcIOVprXv3yG5d8QBwVdcmQfKrmIYyOr4K0dTQuDyeqXKbg+M7T8iR
GfsXHH4zniwaJwbpBVqB9q5ejjgVsFeia2UC5162ju9+VLipeS3rrfaxjdv4KgBg/0iwcWf/4KzD
fYZQQUyD1ErvMoZiMK25ltiWKQpAoSDqsLQ9TzAOC3Nn99CfiWbaKT0m4hB9TAeXaGrlhHxkEQ49
xIymLuN7nci2tATEJDzy4ux+EiphEIVCdh9nD9E3Vr9oCeKBWiiEVqJExRVB98hPUSofExzdDebg
AwBPYWQ8CIVQ0tCHGqMdp4/mVory2XXi8jThFPm6VF3+zLPDx0orlTOu9aRkxnF8abRFWR3xxPt5
MABDkEikFPuowcHl67e0kKeBn3KOrX1OHTwLKHWtNWKpYKuWrqPYKZQZrxHa5yJFY5DogRQRmIdn
CliIuZUf4K8dEXoHsOzJA3F/tGMAxBT/0Yd44zk0VRJI9mPOcR74g00/U6OlXIC68VMI6g71kuSR
xM+RgSaZYUtobTJDp/NpfU/AtpCsJC4rGnSXy13Xz2cKCrKVdKYHmZJdhEImJ3O4u3kZGo2N4NZZ
I2WeVB85pf2Hifb3BO0CRUTh/ECm7MFJAz1uosqXPjelwt0AJew2lyWys1+IFqJBDUhwYoCgDt+M
nUsP7lIEzsDEAAw5/OrenAQH2NGUUPuc8BAagp7mDFQY6gUXueK5CZzwtYRG1Ede4N2zizsPWBG+
Fp488Pjsh5pCVQZtkpmfncxB4ouABzhYuCQTUSNe5Jq6DCqQ8Z27YTmNUBkgROZcqFDDfETefY8S
8qb8tagqBhAUEbyeFVVSN0xCifVnpbWz9gaMKjaZVwRV2OcOUGfpvCWI5y0QoUngCHqhKX8+LPwd
tURZRWiGBdE0FGH0Q0tTL5FkdyrEj63fuKBlTr26PpVTk1IvFop9TDHtTAdZA2+HwwUEEACvPQWv
2UT1bFH1HwP0TEXMJ4tQAc95KCuf+ZD7w+GP25EuLWjBiwmwMt5mwEPZTa58FJHJTsF9Ri+t5lNQ
iOgKHojRMvHtCmSEiC01gVfPEbDTjpzpXd3UBQjR5of+H6B8vUONKJUMfpiAPIoO4W5IqOtXUunp
N3FTyAY+WroU/VD4xJuScyPxzneBz8Pl4a/fuVd40Wi9IC0YxH/0KwZ1OfTBDJvCGsdj41FePn+R
CJX/UlVydCGl9jcXvGWLw5P2RY7egJSIGZXyuNOgmuttMNojUIuikB9JEke3GbKgn6qwkspPTQjS
vUpQc2Ueym3q3ZhOax7L9+zMDlgZ0Fd0fogdMXh2wyMlSf1Sq+pHJVa1KzNAGPIpSwQ9MFzRI8ga
AM0TLhspr5ZxExwlztnZ9S78jecQSQD87w7KxSxthD4Vt3ms4BzxhuMJ2kXka4V/IZZBDbQksOs3
USYk916aKRdR2bhPYmzWb+wZDIYygPIpvyDYsKBY+5RznMxXelOk00d0akRrAxgJCVlWQh4QEOHZ
NpBFRZgcQcD0nw4AtZDqA+4Neaku4cbKvqjDKeEkIXlEkyltnkul/rFNdVCP+NwcKJ9jjen6pxvT
KSilnMISRmcGKFB2Ol8G9XeWJeQRnKaI+5V5dQ1yj/aU03VbmKU46DMfqf6Xw8e7b1iJqELAC4VP
xenCW9+71rYviwkQ8/IjuKBREwCaS++LLDXisTdx3zy4PGANxGTIJ/UOclhUoN4F7w/0ZMm5F63J
BaoRCoS8sQsBTgrOCPLfKBtB3RhyC6wYs7zRQdNWoNOxX6MXGG/Gi0oDubYDBui3qgY6Fax6FAQA
6gq4KTuVXqB00sw8/lGOxPhKbEEtXFSSidQsjiiqEbx57sTtU1CC4ujwru0eTVTcCXhmAYDBnvUj
xHymq+AsFaaPdmarp1FA1OlFCotDm6GfhPIgFmF+BNe3Z0aU/iMVjCMKg7APmaj8aOpn5dR+VB0/
OzUVNT/V+UhfaKA3makoqDwC0di5DQCconILHIxAvaDVSU+2doTsfRMV7aMXCwHamiCshF5BjjHF
HTm3w6mySOLi62Gp7pxRYIYpfgG8yZQdrt9gDY2WUIBOovbRj3Xuox+I0qmYNfGRU7N3Fg1oLBSi
o0CuX1Bs2qrvFEXePup8nc+bNJBmGZptnh/+Fiwdp2/beAfhFMXUiRT4Cduk375ALqMWrXMl97PJ
EQ6EfqThkrkixqn/VCupm01njo/qCHkGIFqqezPRc53oa0tKOQScgAOC+gU4i6w5UyrQphvQtU5o
ojN4nWQGekgL+hNSIWrjz3SQMZhf0YEVfPEG5ygV0WcAXBccnuhaUVpDbCsz/JiJcYFy4qjOcmWJ
xHeBQJeHChTeqBriyP7cTPO0qUG8qybhpZ2YoQwMZysi8rvMMhwSx/BAKa4g2g72Z+W8aQtg+Weo
zQ40gD9IWCIfLwZSUspnRaDGnDpvYiHllZkDhLSvIjIJ5slZWaFI40r3Kr2+QQ2HSKo5CIXq1F/I
aab5l+Alc+KvrifE8T344dBB9xxE3RKqoStlaroh4Pp1YzuzhBdM5P7QNz5MOTR7TgLZAGliXMLP
4XIF+cBKTtNzRDZ470vrCQSIVMcEY4UwQ7MvRyngKSFAchZO5ab9iJarOUHnq0jzvwPnpfOJIdlg
evxoyk2BsCcBH+kpqXnXfUZNVRQt3ICA4dbTARfESACdlxcVXhDzFM634n2P69yfnqZg9akMOW1L
5VEEeVI6E2VfCE9rN26nt5qNNmJXgh3IbjrLxKTw7VkgOpQmzst50KioEhqO3eS8GQDwUhc+OlOi
hFrlzmxbzMs7CTiYENzF0PcLvdYD+dYnRa5/m04RaKkN3gtBw2GgaklCUlWvoxh87Oj+tAqSNKHM
tULtLsxArORT2dYCeanrETedN0JWZ/dJxWXRsoGp6ywTxOWbc0dJgnKe1KKJNvGRY2dzVeNsyajM
KqguC1tEn7ApGHMqg6RiHs8ls0zIhYdXV7v3Na7QvjZmo5PW8ErAXRY1F8S24ZLCkZcgbwkdVCco
WnkKeww1C7KWCbURtBopZw3GduclD3yKb+iuh96pMwkwZ7WZCUql+QSH3Z+6CxBapFwy0009b245
h+PaC2Sk7PxjVRaC+60UMkleVibQJJ9b9LMPL1M7qKtZCB6+1rI9XgoXdp4UYQSjLmtkH8wpYIl8
QDkO4NNoEuEo2kJSE/Bwgp1UEk8VBQ1JrgG0RBtEQ1JKELfM7Ax9cCLUtDQoF5+hoxA6woiBmZEH
LEGrzmt4rcGZl5bo1FdIYh3exYCgJqsUbr5/XmBc+bbR+FSeGi5YsQCFEypQfAk4fvGsSlupiY3E
V+UmMqYBT7JvjQerOJxj60RXneWtGic3ieSoeQPmYbM0f02xpBAdjqTGNeV5kEkg4ajSyKwtqaxr
E6U5og3S5jCCIrj2fDO0z1He6WqKESegeK+xLdOIf9BCBzyZEhADMIPcyPZaeYYq1AIvKx/ZHH9W
loC0v0QAT7j5mS94kMdcSOERvaBWQnMXESqQ9KfDOnbnTQTlhgBKHhDf0ZYtfQQvPsZzXTHgHvgg
i4ABmwJSaASE1NdK4ELhTKPEPfIsUutlW6mjVBmwWqht+IAoH+2HM4DyATyIcOE3z1HTfG7agk5O
C84V62fQqcjq98Nf2Hc/JGoXApIFoxs4DYAJWQsHDRYRJyM+wXSVrhuFmRBnhbKFSLv0SQmdI/ie
WkbY+DbPlo4g1/y3wyvY+eCuNR56KgJoi8r1PjoFkP4ELbW84EvCi/4X3RGdl3qqZZ8EKeWOAXv3
zNUx+1C+RsB7+y+zmOV61eSq96UAa+tZnMi1MEdcOi9nTpii0dPhL9uRrUhjtAj0oZAQgdR+V0tB
ajgFDWH8L3wV67UB0Jt+Vzlyflu5YbgUuUj4BjPXF+aJGsRfDs/deevMOaLIKsrdAGg/GAH6/pQr
yVyuw0r8Aj558yFRPIQvTjO7ThI0LUVLn2IR2IGvGxye0OeYNHaN8ibUHxSqIbRSzX8qVZOrj8St
u8QCuypKugxxoEAGx60vkix0USFpk+kjOOdK0V06YJACb3ykwTK5hc6q6+A0B/hZQkDHa1XEEj2H
aF/tSA0BxcvKIItBB45uFBBnGmn2GQKCkWLPM5XqGDGpjjJg7hwZ+MSI6oOai7K7AqzGXhC0i2nQ
yDkSvtYgBFSWaDjnC2dVosMSgoXkHPM4dvxxyjQPyxFWMaD8tMaFnc9NcRLdRp5+Db1WEm8Qfhfq
uamJWXLq1mkI/FRlQz0sBYHLPX6mQgXZt3YiV+IpOg15yvLwOdo5w4D8wlgGeBL8ZHRJ7HLqdCrY
ORoGfc0yU13wgV8DMgd2Xdnjs7nQOuWp2cqpUXN+dCRHtSt4ygWC/wcdEICjssjOjM3n3ASvwle4
ZbA3RbR1NC8TU5dA6Yr67fCNsQDwN8OMpvUTCq0v6jvnYY7u6SFM369qq/rnKEZ3z5VM5+5cJ/fO
lUII3ghnwXy0UxHUPdQQwh49wUYcT9DQrM6+8nlseotQKcNH9E40yTxPY4HMslZG1Z0YmtKRHMSu
XOEC0X4D9P4BHN+LQlRI41JVX3+V3XLqXaSezkXXjhu13lyNQNd9RK57DjR90kCAjyp3sI73SSwi
JMjCqqzIVw6FT9MH18tgt2epFqHjSWNL3gUiBKDVi9F+I5wDBZzXcwcska6hxa5/LEjRf9Dh+lGy
ZiwF5MlAPlPhbOUHQz/UHL+snK8UnjpvZMU8z8QbooqGjZjW2eG7sytpeBcoA0TkGHYLZmQnq00B
DN9Zo3/VQJnwGSUI/K2XKODZnoL98u7wXF3miNGslGAdtiuqD8CACFwvO5mpRLmuFIT7GuaRDb8K
/Lhq5hqgn9WRCY2TIGw+xbDtQ/QLLaackaYgH3hMUqTzrhKRs+0cyR/a5AJtYEhlfp56ac0hQyXF
vHZG8jLjr/0mcYKLENA1EKnrMOg/O7VW3R/+kB2hAfIPzxzRUFCDIEtNd3Brh3I7TFs1mvJfkMhR
nQucjfSbBqfQAUeBr3Dzt84GKgvwjoKqustl9KQmhmQKntxQ+SJxvvzFcXXAyhROXqRJoh25CPRe
MRtEWTPAa4YqG8qY2c+FN+BwmxJTkSkGlafemD130zY7C0GTjgbbmTTzsK3neHa9hd1K8VvtStrT
iBKxI34GHHA/81nIQA35bqp9QZ9eoBraQo/808BGL5VL257q3BHbZ+eiobyO0iSjionO2y8tKMB9
ipDPFDzOcoE2ZGUrGl5h2xcQQQZId+Qdwdn058OpAcAZuWok4RHM7QPIfNfUG72aCk+loNxqWmlf
EDREfaji8As8ovLI27QzG1ITNGKPWmlQ5QBrzB7SJKtyHzmF+hmFA8i9t2Sak7ka6+5SUBM3WTRg
Jz4WEexHewBXUaiVTgtioFH79X1BmZOq8Nvps66b0S3KLKLLwlPTIxdiz5chOk3pT+iLD5eH/TIb
VKSRpMXTZ64wy0e5lOsFWhkE87gBaeNM4I71sOtfd/RlmgKojQA8Yv7gQ+nNV7SeDpPU9J+bVJnO
Ut0JFiU62c1KL23fvGnIsmDTcN0RPoY5x34aAlGQLQny56hWyHKatNUSTsl1AgPyGoxK5extqqVD
vwPPQ+scaNVbbzoYsV7aKG0Dts2KdtbQ8lNbsgNDiZVjfaZ2hAgjH/FpegegOkEnyn5Z7VFMgwpO
nkwt4qWjhe25C3aGKydM6sfDX7VzPrBRaD8AajM8orBaeuYpWGiVRmzl4rnJ9eCrBp4WzVbdBH3g
cueM2MqRZ41aQdtKE3ULuF6IbiIejYe0f+jlaQt8Aipknm01Ub+iSauMGFo9rWyUm6t1tADPBiCv
FHr0xqZ+qOIHWxTqd/FvYQ/uNFaWqmSK1pxR+KzHeOVmsOLMWQsv2KjLknsjbQAmgz5BLhuZZmgv
HE52A4mSllJD5Ab6RNHP7Ngvv6uoPPiiBcieF3Z8TH/tgI1R/oI8K2WXACIF2KWeV4MQlxOgyIl7
AsGNVj8pgLi155zquSZvaAExo8xQ28ZPhEWLNhrVeYIuqokRpW7snDemDEbCWeniMM6SQsvDeV66
XpSjKVgVefmlh3dBmPFTd8oV6DYkmiE/K0AkpBqBB5pjDs11CW1fDhqa5BgXVv98UiwIKszxAiCF
jUq6ntcwzfgwbBQQfzcm39zFiGCeBXqTLkDm5H+T+aZ64y1HBRFCFl3nHugx+G3szk2LhDOFlIi/
gszIM4ALqWccqH+WPrJfx5zn/gtACZvwdFOcGTQKitnYuWIXd0CCK/wEqsdSWSVTHW2aZ3ZjF1ww
L9BnJz61W/SCPBU8Ga+hUboAQdYzN6XFooae01YRBsrVPNGbZ8B0SejHIpFiBvWLfgVHBLMTgEA7
clpyAkefFuMCbsWuFi+nUwZmEjwXkp5XKyGNC1qgWvqVA+uHoCpWdLKpvyptTsxndQ5m+k/o45lG
hq1FLkqUPGTA0mOcyz2FgmAMZedBTRIuN1oE9e2EAp5Ry3HT/A5tcbOFIJb6Kco9EGebavbCB1XS
MkvicHFYafZ9oG5WFLHqKqqD0VOuH0QIbeKZSiDndyBxAzbHq5yzINLTi1hA8IPIVXkJA6I8laC1
DQVleh9j0zwGTO/dDLoGgJVgeAI6iBvSJ/crtJbEpqSnd0nlJ54BjjNeM8Ki0ZYqybSb3HadY3V+
e4SNqB4aEAAwRDOpvQMLHG+V1DGf3vlFI95GVZ0sOXSj+erYej7XNKic1pSE5WFh750UqEhk3gBo
2GET5VwAhPKwInchWvGcO8hVLKd86l6DUg2dS2m8n4u96sgO917gTrigDIMeB/ULOIx7L3Aqawmi
L3l2h5J21Jp5BEpOBIQZtZRv5Wlfz4W+3XgNESvCFWYvVuBxBFkOgdw5MadE5wUCCFP09ogl87Jt
s8w+jVBYhtyOoHn8HeE9qZk7pkC8maRxQo5aNt5O3+ZcgNcDyg/WAMUSAiHVhzW2KHSrkRWJ76rC
E1H3pgVnuT5FMgXdzY84Fj0luJ6KGgOYEfGxPokHaHVyoZpGaPsSuPY1p/PlooidY8Z2z1nrZkH5
N5Qt3n8YAL1nJOdd+BppEt3VceOgM3v23IZcfQ+smwMiJpksRNB5oIOXl54BQvnr4RPcP0xUmogb
S5QGAgWqfSisx9mqV9qSe8e1uvcJrzRn6HFbXoAdLz5yWfZIk6IJqSEAzwkoIPYsIQFVB5wcxndc
CRZCO6vzj+gA4FuHP2iPNCkqBLEJIF7RKa1nNAahb6JhEJfc+Tyq9dAVjRieaSpzUXfURVlI6VnZ
SEhTp5qKBypRj5HF9VUfZUNB9TkeJCB/qVvDfmWQ+pWoFhWU/pQ4H6dmgiz1VHSnwRwc/MmvkWyb
x95qeuG3DFccIAoPhc8NGjjKrEW11FYYA6iOxHdSobhD71KQsWX8VJgLUYs2PcD9RDYaNYf8TWTm
xbOe5uEFUCz5c6E74TMPQr+nAN/x2pHrl+f6P4Nn7XY9efbXf8Wvn+MElby2k/d++ddr95nEWfw9
/1f6z37/a+w/+uvHZBXd52S1yq+tpP83mX+I8V/nn1u5xfxiEYH2tvlUrEhzt8qKID/8p+uV4kPo
QLexG+UP8c4QP/SXuo/5uwNNVt26Hppk9W9/eY6LKKfrs904+svrH52//NtfKOzyl52Buo85NEBg
4ZuLF4zMCfIJFCwNMiJ90P38ZRLEkf365+A9O6GU+gCxSiCH7SwCTLglzL8ng51V7ZHT4b9z6AvW
0qEioCzjg0SgCCeU4RMxXZB10R/IdEsCnK6cAG9EY2IwEF///H2JgBaQDRKBpJ7gOeysX+bbeekE
DFTIdYKTv/uB+/W+Ph3x+oHfzisnqBUTYYWxny7wJ1QlAuX53r6Z6uhB262IJyisQuYAtKzdD/vp
UAkgKqc0kus/fRXxO7rzNNo3SAIyf0I7oQC+gDwP/YFIt+48Pz2B44WHGJQz3c+7O/cUfTBIAhK0
GrU1Ovzr1qcLJyDrRSwQ1vHrz3s7/jRGNOjT5ekJIAcg2dl8I7v50gl8a1oy8rr31KbGfO/o+CMl
OlAEkngCSi4QQyEktDngW4eAF05AkIyfjQje3fmn8ZBhh4AqOQSpaMq3+2F1oHYChjugVanb9r42
v0s9DPp0UT9Bix1QhdJutPQH37i1+UDxn8CvQ9IImaruZ61r3tEFgFcxdPv1E8T9EGIDiK37wY3a
kgEMH5wL6ACU96x/3tsxoOSEg06BLJyAVopWO8ONpz/sBeDUEwQtgLrAE7n+eXc6ADHKoTLQT9B5
lNbn/fHOb5+C6QlCQKBHX8v6HV0AVAYP/HQR7z+SKyiieL0AcKO2P12k+w86LAFBn3emACkbzqCj
L8G8g08LkqnXy81efg6PIzAqFHv0Xo8+cmIDZQDvhpZ4dWCf7X2fiieIfVEa27XL9+5uPaKcAz8d
pi8g3AAo4Ah0P+z7p51AI4KGDLz265/1cXtHtx/h9IEikMUTvSthRHfN7qd3AxASQVkQrORXv58+
Dj+qBX5AUL/HxwzHDV668Jm7yrZicEf/wiZytDvAVnQM9d+4yDQ2jZ5WSGkBdf4X5h/S6Np6qj+i
bX9lgm2d2b/1hxs3oJv39Z+/fvDuUn53Gnb/aBNqXAdF3/7nW18J7lcwWw/9Lixk6zMZGWQDhbDn
GzerPXNXxCLPTtOdgeb1q26sEKHJD8GTFbnWdrgToZg/FrkTFv39TTg4avQSE8KMirM/eNQiywm7
VhqUGzrsbBWA5jncDETDndTyHTxsnEGwEyt6mZytSLsCLsOl/MPrcbtZ8LwMnmUVWKTINgN1w8LI
GDwsOnVbPVnT1OLQceerKLSIvxmILpc6mUOHPScQA+18tR6oG3aEA7fI8rh3OWiR6NDVGu3q2WHP
Me1DMnTYUzfqC4Ha7oOHtUi8mpxndGzmnNFipMGDEyt6Xm3GoftGY25DR126T8QKcotshqIDU4jt
4IGRwIqyVbMZqRsXr/bgcVcktCJ22DHkgKwdK13qZA1drEFiZLYYTYa8zfBxz4oIOocRAsDCw8c9
f95RDvA5Rhg3twJ2tTRiOFS6FyvSO2AwokcY1oom11az6iU2R1A7VxbwfOxpoB0Bhsrhys2dom+a
oEBm+Mj3QVxafn/JI8j4yoVez1dRlq9cVs7SGHIu6lX4FBfE3oiAah/gRDe/3JvF/iFz7ToOQDHO
7iFFsQ/dw+s4sp7jzTjdcmkF2+BhqW7fDNONqoywezer3EEDtf4rhyKCzVQ/L+CbmFQWqyvGeJoB
8+hZPR352FD53sYkL2wr2Hx3J2Iaox868F2MV469eMgLDB+X3uhVf2CK2hi64PtOaxI3Yg4xqKhG
GDqxWCWBKrQRRi0tOHSEsYRRQTrCwNXqhX08uvTAYAFXbt6ub91mjfS0deGnoWN/9glEzBiXKJXZ
TPPzl/kz+hyuXiaXoB14iVm3kYaMhi77EcbVM86dAcDUZrROJrTmdejg0Mh4oFY2YQ/0GF7N/Yo8
9e42xSoOXTEcj9Uk/g7jhX1S0TRjHMWcOxj7efXS9/SQtBnDnrsEwq5kpI2cJzh6RjBsf/vvVP3v
c82QdURuUQeXL7gRaTXQ8en2xdf+MaE1hA7hSm6CVV2U7jXmdyBcthMtO/B3/6TQmmFF1gtjp1AU
3dD7sIRPt+Pnj/E4X69qt2esUZqIoeu9hw7OJ7cIQZJVFwy7dtNihWTIZuhOt01HmOlVL9/nVr7K
mNFpHeHQ7zAwAIIKkw/hikA/bwbsVk/7OW5+Y8+7gsX8kBluIOL29LTqKTogB4ANPPSEr8f/8y4w
LZwZfoG31/96/7d/a0GRupv8BaMsNn+y+c1DgemZ5VCjYLNZdPfGMLuMJukFYSmRwtAjt7RaawLo
tZtsxurWS9NEQ4c+R9xtM0o3KC0yHDxoRqwV6zWMIVysNd0srlvrGNH5i5i89EQwhj0BwkfLzZnV
UmbmoZK9WiFLw6pMtHUdPu5H+GObUTrRKiNoyk/A7BNmVAr8HCqCe6t4cScfiNU3MmlTxsGDo0CC
VekU+jF01NcHia55sghdsvMu0T6WQyf5ssryycyKmJwKUIfDR/62Cnse3xipmpt4gkP3T9mkH7qA
nTp8zUsaEZncF08vLs0VPjNXEey+Y6jlhyJ62md0U6gLSG344V/x4amYXBcZcyJfRx9BRv/lbnG/
uHtczP/rhB4eZDQm9/3zD8geaMpAnAF+Etoju6MnPnxU9z3W/xgHAhgTOLCb5/+QAwEbIsJXHHEe
4mfYYEf+zrvI3X/vW6IdJQK7Ta+f/IMm6IcIuvuZBiA2p3j9LFCepkHjZj39Coa/YSMuChInTHBn
DdEYtEzEaREO2Gfidz7qoLE/UPSCFfTkANdhoCDu42L/msEeoe/YHm87Dh/pTWBXDBImsOiBJwLg
PTRhocxMwzbyFuaC3Q++7AMV9aRf/FGs96MOFs6M1TuICni/UB5OSXTAtAEipIPmxI9ONEOGwn2G
7d5/8lVwelBmf1T8gW8DyO+DD/WPTne9yuIkzq2Q3SoocRk9TwWUGAHFC4qIgxn7H57Msh2yetps
OtUPqFsE0TuOA5oDoQobDJOHHsEfneh3d3jyd1IzlL4APAJgLKEMbqjlPRghXU/7571SVDf/yBu1
da7/PbxBgY14CPNajGDUfohsGHLbR2xHSW6J6QffNvAkZxVictvDUm4C9l37iXGRemK8KGGEHOes
QDunF3ezOnrLxBGGNRzrZXvMMfIhd6ukeAqg7hClRwp1YqCwmQl4S+Jmyj3BsR/cvPkqjJ/hQWGa
4/ONcAINoCNJzLrclAV06GEx4jBG0f1mILqvtAX94GExQBed7EzC6HcZbUbu5hnBJzSsZDV5XJEX
xvIC4nfwF8w9F+CGnDnxtFp4qGQWdpMwXiAlrR08aFpYeQy9F0yWBVwKRqfQtmmDJyAuKBeYYcdI
pi1yx40TVl2rI9zOB1z7pRX2QjOUrXOoIJbWE3sJKafW4EGd3jOwa4MXf1iXP6ihdg8CCh+Gr9X4
7X/nq8nLP52XsUuYWwee0uHDX66ihjlmexyzt8viyn3qWwVorzp8tVcwdNFDZzMQ1WrIpW5++fOv
C9bbkwJlpRl6zK6R/rOt7LkXDR3jGQGUL85z9jgctH5/8BBfW4FVMToYBAVjSCLoDTrCLb7GQ/rc
y1iOEd+7tgpoX5cF1aNSewwx0JH7HjU/xjN3HbdU/yK1ullmdzloAevQY3zjwsTfDNONOsaT0Y3K
vkRo4bWZ5uev8loNczM3y6xiM1y36t1gyNsV291vfyuiPj3QGKDqO3gmLFig6/A0dO/uV82zswqC
XkJ8DLj2a9xpJwYJUpON2H9+F+8pSIlFIHbdSAbLg+IQrMnVKu4Bw2gH88GDA97Yj++NkVe9L3qp
SoQ6hq/2IWa9NJDwDB/0/rf/GU8e4vC3v3VYj1vy2/+Knl02Tgt2ueETIQnj9kJ5gDmNMK4VtX0F
jSLW4QN/tncu+BgwecQJfJSVTU6tjDGL0FVl+JpRIuj2bHpBHkHIC8RhkIlhTAJhjAf21x0fRBgD
Gv6rGz5ZTxXztKLT+3ABr3Xo7v0eA3M+c8nkAcYcA8hAvH74qj88NStm72hPLJ42zgXXD1KGqAY6
emH+vDjsvoj/0Ljs9tfQRw/lztu/tRgFu7RcxcRmLSZtBPPursj6ipRy1Qx9DB9++z/QTA17Z46X
kO4T2wFhjljhDRJkoPj+XZwEVCy7LSvZEZSREWe5Nbnr5X5H0ffB5N4KSgtF4ZuDRS1y2kB36DFb
IhC3gtnFxDB2s9XFm8M5Z3H0QtOFmyV2LsQYMNUbCJhYdsGsmD8IIP1B5/0WUa2QHZZSTx8W8Z93
4ZAI1Qfft/cH+94PoZCPH50/byfQE/A/5E58txHoBRCMBTmO8Lh9QM3Sk+V67MAjWNwfCDB37Bs/
QqQM8EA7sF5WmbPRBlSbjVFWfN1YlNCBGXaMBTtFf9NGeODQBSZiDVdxhLUiU/gUv7B7NoZnd0/c
yRVwnYxCHyOIDoAcmwQfw1XEc2lPLun/3H+42z4O6OO6+eXPh4POwScTrXpmKpoWjjIyu3X8GJGg
CythVUNHJXf4IV4T+BwqXrhsiN20fXUGx2u4GNbAt8u4l3PkxRFEvHZy94w9wsG4RImE7+yKZIR7
fWWxaXqU0g2XMyoNrXjnisgjSBmVncDM9M7yGMY7UkIvbskGkHnav2zocaa5pqZ/p8fIzt+sEjZ0
zNPGZEOXewurHUwie5HfY/jht+Ck2DnIY5DW3IL+zU0SwBQYZ+YwSO8HXY57FEFbCdTGRr6dYUF5
E4eK+8Gx3H6JgCCMcK8fLM/dlTQiWCOs2XKRxtmMs7axxlgxYrzULOyfDvTY2cz180/r5/ZptUcc
Y9CKPLqrHB7pZo2dPMZQdR8BpI7LyXkOjFwy+WWyABQnzovXm7k9HeWdHmEDXie8LCIrcxBW/WWy
+U9336Qq2j5tVvHzG3OfAO4WNPv0DTDEY9g+1+7LC4rrF1aWb5ZL92hdzvn3LzC0yA+Vs75K7d5x
fWCTI0jt9/9cs4ltT4pYACDKR8PGx42k7lWxsEHEDf7vf/sfmW811mRJGmAxsIIzwIlCa7NrjD5E
+E9Bw67Non5+4x5cQPw4QFVYfAalAO5aRw3VjMiN+pa/Oe7ZL3PXihv4S+7kEyCjFpMGQst4VRgj
XT+P/ZcYAnywfLiRLhtmAocx4OwjbN6lVbjEZUrZeEohDI7s4ftya3GByz2DeY/LsmIzHj3xr3OM
sPcgjLH3jDyCDrqyktzpmTVr0Rx9BP68wNK+cod/bIR937dvUeAyi1lsp2mOZRZe9eP6+LyW6DOj
UQXy/5X2dq0LjW1y380CDnmRH0jxxMQURnA+EPN0EdHucv4zizwBsLB9C44GoY+rdVQEFG7AhvnH
MDPpapGXYF6CMWhfKCIWZAOIxzNDj1FWbFgNKmj32QVjGG1G73SMAf+bxyGy/WxN4Rgm0mbc/Xj3
MXxUsK30SVzGKPBF1uoFHCgFC4wZA6B2BvoBJjePnoObq/jzJs0FznFv/9Cmffi41xahOJA+anGM
igjKdJVRsBdj26IVw/BV34IFNo9pppSxtdDYcfjYa7qcSzfPs06b3qxKl9UgYzg061muimc2XoQW
ucO/4AF0ee6L9dIt/yF+QnHnZtDOA6S9LoaawA/wiNfyMXAu42yfMhR2K4yLN2eB14J6dEFSDBYj
yrZFK5zWWmEnoDIGZnxGoceZM3l0gfXYq+RRmT9cgJ/vD84wwkGegfuzV7CARuzDV24gKY8Y6mag
7kiN4eDcW6xVJNAW5UPPKcJj+WSBwm/A3Qr2Go+BdV6fTpgwufPb34JV2GxWTKWCbrObX/684u8+
4NrCDCwVCO3dMYJTs/6A9Ssw+edTkBI9r/5ls2r6ESIKe4+6Zfts/H8cZug/ZOZ8H1fBGISqyDN9
jwN/T9QMXbIE8JzpigJ6RNoL9Xih15+372tqhY231blgP+Huwev5Q8GwHVH+JMrCD8SmK2LTw2OE
GmdITfVYwseg25oRq2UBrmOA2Ol+rra10BhRQSMO4n6B5BjB8MUzfAkWVzcGbeMpHJ9nh1a39kol
x4Amn1qBT3M7+8w2dYQw4rIALIWJQCDCt9nQAY8hYsrIZzBHgz/IqfGDkXKaWkT4hHm+eW0EO/l2
RYrNd9PnlD+uVI+HYj6Tor9YNDreTPPz4n1EzU8LalBm48DucWzkP+8Z2EdAMvRR2P6a1zdl+7cW
2zHKf4yRs4/xZ+hXvsOnb83rCi40K4yZIziGHT1Dg5d+UHQM85w+KvFeN3EMVJARU9/6ny9XwJtH
9r/sU9dj+Lwd+IjS0MERoM/NvnnGaEdhxPHG8mR8sTF6Upy6nrtRVFTTjoE4OQXlPiWNfHklkupo
0N1nsguFO0gP/IOP0OuLj54SzQ7Ubgx0+uv4HRqMbjZ9/3/HSlOk4wuzKWM8fwizMuiDXaqy4s0R
obMV2iu8ntDuG66f5wh1BJvfYz4ClHSbQ/Hz7+IlUqJPCCBsRuoe8jFqKA2HAFOCDMXr57ATjLDy
m1U1MaxgD7f+GA0HbtxesfsYDCmPVoSKEtZoGiMSdANSAXbUMe4sFfCvK+Do2N534P7f7OXPH7tb
N39GBG/v4wKivBEmsBKkDOkn7KFOGSfhH/QpAEY41HikMiTi9wMBx6g8WgfFzlYBUk//afIhQ+g5
A+XAOp5ObyySfwCzGEXkMHYK+AuHb8pD7MMCZ04qGvWOMS6AgpthqAYTxoAWPxTod9Nb7Agn8wu2
113nF06LHKgvZuFjZER3jExhDPiMQXGeNDe1ubTb65YRSlVVECai4zIgNZI8Rgeqz+teOPcd0eXk
Go2SyORjAdga7MW9ZpxKoUJTcAtriPXR/t/v2L3bx5851PHZ9uXeh3u3j7zznX3lttAYB3gN0nmt
tn4OYJr99f8BAAD//w==</cx:binary>
              </cx:geoCache>
            </cx:geography>
          </cx:layoutPr>
        </cx:series>
      </cx:plotAreaRegion>
    </cx:plotArea>
  </cx:chart>
  <cx:spPr>
    <a:noFill/>
    <a:ln>
      <a:noFill/>
    </a:ln>
  </cx:spPr>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_xlchart.v5.19</cx:f>
        <cx:nf>_xlchart.v5.18</cx:nf>
      </cx:strDim>
      <cx:numDim type="colorVal">
        <cx:f>_xlchart.v5.21</cx:f>
        <cx:nf>_xlchart.v5.20</cx:nf>
      </cx:numDim>
    </cx:data>
  </cx:chartData>
  <cx:chart>
    <cx:title pos="t" align="ctr" overlay="0">
      <cx:tx>
        <cx:txData>
          <cx:v>Sales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chemeClr val="tx1"/>
              </a:solidFill>
              <a:latin typeface="Calibri" panose="020F0502020204030204"/>
            </a:rPr>
            <a:t>Sales by Country</a:t>
          </a:r>
        </a:p>
      </cx:txPr>
    </cx:title>
    <cx:plotArea>
      <cx:plotAreaRegion>
        <cx:series layoutId="regionMap" uniqueId="{D2047920-8E4F-4B59-9C4F-BD8A21077018}">
          <cx:tx>
            <cx:txData>
              <cx:f>_xlchart.v5.20</cx:f>
              <cx:v>Total Sales</cx:v>
            </cx:txData>
          </cx:tx>
          <cx:dataId val="0"/>
          <cx:layoutPr>
            <cx:geography cultureLanguage="en-US" cultureRegion="US" attribution="Powered by Bing">
              <cx:geoCache provider="{E9337A44-BEBE-4D9F-B70C-5C5E7DAFC167}">
                <cx:binary>7HxZc9xG0u1fcfj5gq4dVRPjiRigm82l2RRFUdsLgqZooLBvhe3X3wQpUt0gTMgeRdgPnx5sqZtg
VmVmndxO4d933b/u4vvb8qcuidPqX3fdrz8HdZ3/65dfqrvgPrmtjhJ9V2ZV9nt9dJclv2S//67v
7n/5Ut62OvV/IQizX+6C27K+737+z7/ht/n32Ta7u611ll6Z+7J/e1+ZuK5e+W72q5/uMpPW4+M+
/KZff75u77/cpz//dJ/Wuu7f9fn9rz8f/MjPP/0y/UUvhP4Uw7pq8wWe5epI2EzZhBP18Ef+/FOc
pf7XrzE74gRJLm3++LV6Er27TeDx5eU8LOb2y5fyvqp++vr/b88dLP3bx7rK3Md9u9m4yuv1w7Z+
OdTrf/49+QA2OvlkT/VTrSx9NdX85r5MbtP+af8/QPX4CCmspC3Qo27tQ9WjIyqRRLaU6OEPfhL9
qPrvWM+87p8fnCj/+fOp9lf/AO3/11R1eRvr2ycl/O/6twg/solETFL87Nz7vk/ZEVMI25SyOQN8
15LmTbD36MQIe99MzfDfm7//EDws70cagdlHAC7IRmzi/ewIM6SkpHzW+79jIa+oftzBnOLHz1+o
/d3fr3bnPva1SX6c73N0JEC9XEh7DnvYkRCYAOx/hR5En0Q/Ys93rGde+88PTrT//PlU+84/AHuO
dRrfpl+eVPC/I4+gR4QJ2xb8q37JAfIDLikCoYGLR9dHE+T/jvXMa//5wYn2nz+fav/49O/3ffc2
vf3yA2FfkCNuUyUF+oosh8q3lDgSSGJIesij+uH7x2zr0feX1zOv/KfnJrp/+niqeve/f7/qb1Jd
33/56Rwy3C/Zj0QfeqQYlZTQr3H3MOm0wEIccQCorxZCExN8/7rmTTF9fmKS6ddT02ycf4xpruvb
+r56ctD/HZmoOuKIcptR+9H5Afj3UiJLqSOEJRVUsUfTsSfZj4fjq+qWl/WqYZ4en7fL07dTs9xc
//1mWd2nyW0ZPSnlfzcIH2OBEBLvodGeQeSRUlgKpSYB+jvWMW+B5wcnun/+fKr11fnfr/WbawDL
H1UR/98ROKyy/2ydfFzepnf3P84eDOIxYRIpclghkCPGJbWfM1g1aU0sr2P+BDw9NzkATx9P/f/4
7d/v/6fl/Y9NUDk5koJjJQh9zoH2UMeyj5StGFfQunj8M8lQv2NB88p/fnCi/efPp+o//QfUB6f1
bfwD+0KMQs+NQwYkH9sOY/q/p3xMjvCD2p9qs6nul1bzB5p/fGyq98dPX2j9H1ATn93mtz+wEUoB
ZjjDnNtfG6EAJ/tap6PPCy4If4K2x4xncRnz6v762ETdXz+dqvvszd+PMbusbG9/oJdD41lhSgFf
vrU39/WNjmwqlVBQGuxXX8vLmNf303MThT99PNX47vLv1/ibQMc6z3X6IxN8LI4UB60LKKn21U3w
ER3hnohDfX/nIuaVfvDwRPMH303V/+bk71f/NVS9t3lW/sBUBnTMbTw2Ow+Vj+iRxFBRCfxY8E4Q
/btWMm+BvUcn+t/7Zqr9680/QPv5rf6B6M5gmAKtfCSeOv2TjgOEXM4oND3xfEJzvbScP1D/42NT
1T9+OlX7+h9Qv163uh7uyx+bTUIGLxGGZg8Y4OHPYVNBHkGWqQQTTyNGyPP3If871/QHFtjf0NQO
+99NreH+AyDoBmrrH1XW8v/ruT14yPxcfvar6YhoA5Xtl5/eZZATL9nltTH0H3/3PKhf3da364cJ
/171/fq3TzuYPPqa/zy61umXX3+GSu8B8h8r//FXHJzAjYEk5NZydFXdmqetPz93f1vVv/5sYXok
oDEolI3GXhVWkCi3949fiSMb20QgKhD8xbYBANKsrAOQTI4EzJkAGKTCGFMCwFxl5uErBK0vAuk4
UwQDAeGZV/Emi3s/S5/18fXfP6UmeZPptK5+/RkgJH/8qXGZ0O8XEhFoODMY+EI3jUAAzu9u30KI
hx/G/68rvL7BXnjpI0v0rqhqajklSdHGg4fWeWeVNygusfXY+X1U04xYjGbkSuiWEjHW0wiDTvbl
JmmTFU2uLwN/zXB20fDKCZI6dcp2K3Ryz2KyrjwdO4pGH/cs9J2iCZVEEBtybCXERHTv2UXcFuVl
o2l5noR50axDlQ7HKtS4dllhB/6FHHR2PPgGWQ4Som1d+FniHy+sBKw7VT608hUsBjJPCus5VEKL
K1+wPrgEawTEIViQeFXFDAVOO/jYOLIacLmKRYp/a7Oysp0wKbzCxSqOctenMjgnoVXXjhBVXixY
aMYxGIFJM8KUQ/yhUPXtGyhVkSW6Qe2C0ODWYbFMyxVryuSm7+quX2OKUXbekDrNV69rZfzFE49k
DAsbbASh0cbg9/uCeS9ZEmT+JQIf+C3jJvuty5RYeaTTZzFO8Icm4fYbSxXZeyRC331d+mj8F9Jt
PDaOFbVtPvrt3nlIEKsEr9Qu9MvgvRZd/RuUBsGxXxP/MTn8wyMwnqwXkqSEOTO4oiJqNMCeJBoE
XTFY3s4LKLqRuCpOcGLwgpC57XDg0nDJbAnzi8nxbjLuZ75Hd77H8lXM/O6m8xFa10Vd37yuuLnt
QDLDOZGSIJtBGbW/nbghvNY0ujRYmHdFJYpLW4XF6etC5rYjYUJGGLa5gEHxoRAT8YhUsb5MseoL
p+BBcopYwd6GWd0/tuP/lHkUhzMJGAkQPD2bWdt62NPRJSsHs27qwC/dxDemW/C3ObVB+8QGGGfg
bmJyzGrV9nYdaVBWNLwLk9zfVjpNF84yhjpp6msc0APKW0wZ4A0EtX3jtHnm570MLjONiLUq7KJJ
j1OvUi5mdvkxpUl93ZKBo1Xa1QSQN5SJdMucYHsjPNzRhfXMbBqKCjheBEH4YdNND7HIeBLLXVWn
5WnkD+iksaJu/bqvjHuanC+AVqCRSWIzZrNRJ3vnK09iWnoF3hHS5E5oPOOYLP0QxNFvnSrPXpc1
syFBIHhy6PvCjBBNMMuueaIU73atF/mntvH6FaI+XwoX42+Z7EgIBW7CGBRkHE+8P0wDpFBMdqpv
yFlSidRJyjxYgXNlbsFQ5RYeYWuS9UHoEC/kH7kYrHXJQrodjOWdEh1774qiDq9J6DeBU6Kyc6kV
hm+5UekC8oyLmS4WyJPQp4IiRkCicqh+ZkheEEJ2gpTW5ZA1+W/C57lT9kw5Se+jE9Qi/vZ1M8yE
Dogb32ROMKgOUGfCmu1CAmtydRt2btB1yXkum8EJaC48J41ru3Exj/utqIR19foC5vzApoTbQI6D
YfDYM9r3OZNXSgOo7Gyv7taNVVYXXRDoBWfDM2kDHBuJBbS7iS3EuIo9z64yXOC0RjvIKyhdmy4j
ZkUCzDKHDKr5yJMq+GTlVXVtVA8ZzUBT2TilkOmahcjyVwmNheUYK7GihYON5xQAh04COANXBCaw
h0sbMAlzVbAd+LFceWUWvMW1jn/LgpCsh6jU7wvapitcVTRzII53H7uU43WgGw1/U+qN9jr8e5zU
7QLMPuSTU3dUkMjA7ADSbCYnrtEMXLWVQjujQ3xmBxkJ3ThqmrOqqdhJxjt9bcoq+yTSLjsvy1Z/
oFVt+44uqh47MeTwa+GX5LTL0+gsTaz83Z93HCXp2GkUkkGAO9SbyE2FoEzYWSVPN1WqSieMpLl4
XcgMItqEAKFQMgE2mkZPv8e+jvxml+S4iVZFzYKbBIXC0YNXs+M07JKFcD0Xd2xOCOwIXFUCb+5w
W/nQtJjhatchU5/jOiJuFYXscyla8qYt0045HQ4i4fSoxRdM4+6EcdRcewPFfyHmwJEEyjaW0OwC
FsfhUqIszGggy13sW2I9aPM7Il28kDPM7ldC5kgUpeOUcLLfOiXUi4Jql5SEu60MYzcoq3JjsoC+
1X3ZQugNqgISCS/TjulVbblDXwfrtCzRgu5ngoU9pi2CQw8J0Wn4K+vSLrVV7toAaoWE4E/5YO5b
iX7zMuWKYdhUNl0KUDOn3wZ4A1awVAiqhwnmR7kUFc/yHW1Z6Fh5WTheyLjLsKqdjOFTluYtbJts
u3j4YI04Sc0V7+t1jbPP/phzvO7ws+sZgQhcnkO2MUUjKotG1elODX55Cu6drlTP7YVdvxSiMARk
qOLHDIBBOX6Axlbql22ZFbukI8GNRrp6h4NM/OmdwHACE3ApyaRkfAwJe5Cf4T5OCt7uEsPKO9qK
6GzgUb6wk3GlhxgJQiSjcGKVYgAQh0JSS2UWF+2uRi25zuuhPvWGIfXdsOFJshQpXoIRFCXUVtDf
ALqCbU98pRcobFlQ7uxYp73DJPOvgo7r97TqumHddrJzSR7SG+Ql5rSDyuW2xyQ4U5Rc+FXM85Vl
N8pz47qrCqet+yhaV7TK29XrLvSiUQHq5sJGcBEE2ESw4ClucO711CO7LOw86tStwcMKqUafcy50
6sqK68QFOl9CHdFWFvy37vsTv8p4/Cd9YFwJ1AlwwhT0bBSaOFpEu1gGRb8TkT24kIZGqwFptGCX
qQ+AEAm9fo4ZYBh0rCb1SC+lb9W+2bVpGbllG7YXAnUO69Nwt6DYMaTte9uDpLHuhQxGQB0wkWTK
hLY1OEDS1eXVYImQuzD3t890q+ixrnTooF7Ym7INrsq0Cd6kvLXua1Wos9wuhncLqxkP0CurURMz
a9v3BcnqnWZVdQFBJH1TkNa8Qai9KCwm1oXfBzex0G5s+uEs97PmuJcdPrGFT2I3I1bUL5h73P9r
K5ockK4fdFh65W5oLVRAcwh/8eIqvmpbUTleZIdOjRlfR1HQOjgv/iyqjdYhHMOkmRBMoEdxiAUm
1dJoXu3sBLeuLGri6oonC4AzrREehADUKMgMgDaJRozYQzWvsYoyjsAF8pq8zWrhHbdFf0HKbgPu
Xa76Nu22C3YetTbVKsXQOoD+KTQR5MTOsZWGg6qLXVVJVDtdS8g2qfrhWqos80HLtUldgjIf0gOp
34ZdqfEKimbGHYozrBZOG547BBxzONJQCtuQlhxqgIZpzXFcQcXiq/OhSaCZpxsmctcLrY+Ab9gR
UGqcqpQht1MiWRkt0TEUBumbLMmL2wXtTEF5NAjkLVRxyJKAaTOBmLpJZCZovaub3rJWJAuqT1hX
tnQHyCpD16SqvciKvirWHbSCtOPZubjP/b4uzqxcq8wdmGy4Y3nGbELd086xYoSbM5YU0f3CWucs
CcAMkAhgCGnOBD8gaqCsy5JdY6f+sKYRE4Er0SDBXq2tbCeOaguaGH4VFK6qUP3GcN++p0MLlS9Y
MhELkWKaB4y6G8syCdZEEoD60JRlbDpfNPkOW8Wg3dygdiNwbJq/4jJAMgPiK9xPFACeh3JiSdOQ
6HHfNIWKD9A8dCNFY0iqolS6XpRkp2mR0cFphBkKdwginKzygsY77flF4nppa/5s2xQ2r+DaDKQo
DBK/F4uSdemTQaqLSvZq66csvmpwEHzWQ95ev273GTUrBuU7EI4UVEtToLYDj0VebF1kvd2dsiQR
6y4qrAWYmDkH0GWkVDBAP2iZjdFiD5hsSMo9Q+RFXhp24nmdWaXQLr6KorwMHNWk8cnrm5rJMpQE
3jjGkIARSFYnAtPBa5KybS4qTaqPqMxr5g5pm+ZOKw1LnSoYOnRcDQqHjgqbOAY0avsvaePVeiHs
AO7A5g4gEnIymDfBRRCokxXMSA43D9VT0BmTX9CADYEbtU3hrynMGT525aA+clq3N0JxmEYEEWRf
d4w1LXIt6CtVbzpoXVHH91nAL8LE8yonUXZaOIMXKHOaKH+INgRng/UBWZU9nPVFjM4sQyvLUaYG
3ZqSm8GJh8RvXCLqboeHPLouQl7cwTyA1S5HOMndapBl6dhDypIV66ygWfPEtn4zqYmuGl1GhRNA
TLyrK+Tvsrbr77iofLbOirjCTqtj+6TreU9P/STqqotaNF17XBie3PU1jS23hmZouMpoYt5WDJee
q2KoMBxsiGeOke2b3h0Iib7YKSl8p22w9bYYmix1G1KljYMgeTmNwqz9lKe0j1aaWANc642iuFjZ
DaWfMfVJ7jQWhwGXPwzyUmuaFS4IJ5GbIZSasy5Uxjiqo+akTmFahZ0gDGzl9IVIoNHTYYC0jcoV
ztet7LNMr+pSS31XRyjt3MqHKLIKSgbxhLR9nx7TSFq9m6lSJpukySLlhE0TRNyBp+zYd1Komi3X
tqiRJyUDst+FJ0UwOL3qdHfsGUt1b1TayA31KvhxxcranFTUw7+noUbtqqZt5zvNEKWDU3t+Wzho
hGdH5m3iO54sh11CiwiCay2KyKkzuGW3KkXcgQGjOOOOh8FJb+qwjc0qZCx6RxpempVqKi2czMvS
eOW1UHg6xSB4saa134dOU4F1VoPyyysroRA2iYjJlWhjgnes6mzAQK8RiZvwCsfroTKmPMFg3E9R
WPnSrUlQQaEaJKnnhqSG8aMVm6BybKXxfWVBL9cbrO5zZkg8nKUo662Nz7zyLhNRNewK3aeJiwe7
jt3Ir7PrOvazatUzGTKnpiHGrtCYv+lrEr31hwI8CPVxUTmmyGXqeKqzlZuVKvNXMAoFr1ZeXiGX
VrLNnJbTsDvO+hT70OWlDXGCHFqpbtP1MbQOWtyrta+8pFwHicXolsQmNKs8C/1bVgc1OvZpal9n
ou/e0Z6I5JjpMGiOYeDVBU4XdtE71FUS4iOKdOBC1dq8aby2ucIZDOYcA6E/WetOkS8i6nJ8XDaK
rJNBN+c2p/mGxhmc0rapTjKfBvTU4/Br3EJ5wmnbPLwRdo8TxzNl8E4XKd7alFnnhfCD1LErPARO
InMjTjMrrd/VRunLrvaq1NGBLlqngGbR+xrJlLqkC1S8NkPLAEP8ovJXOWs68xhSv9IJ3jxi2+NQ
/C7L+1L7wdf3DTz/8z8XTy8xeLgo/+3z8Y0F3/51md+n13V5f19f3ObTnxzlPf8oiPsqfyQNHPzj
BX/hDxgKjy9G+IMvv5O+APnm81sPXrAX9q5U7zEe4JFH4gKkpUcYbluO3TIAdIjtT7wFDOQE6OiT
cZQE/CRo7z3TFix4Bjo/XDFglIE3QXn3zFsAPzyC4Qi8VIE/cxqetndgJaCifP33PnXhsMMFd6OR
DbIlRYzCTXVJx0xhL0j7SWbXKmjJ1r6EiVkaOLpz249Zvkqj9Z5aZiQdlmIvJU3S4gGmp5HNG7KN
JHY0Wvv6TMTO4GZ4VxbnFhQHr8s7jMAv5U1SvA4PPorhzG9r+9Ip5GkD2NeFf0EITOGgthuLcOiM
H6ovZyzkVtHjLbzBYxXGn0lyV+JwE2RLnddRO9/yicfdQMtiZO4DkQWY4oeCEuhDdn3jk21aydNC
566UkFYs0QZmpECzE/pvMEyFwTCapN9xA9PvLMnY1u+a9l3de7kbI22voriiC9naYQr6sCEQZQNL
W8BtTGiyHm7I7sow9eOSbYuWSNe242HVscD7U936RykME6AAAZUCBn4T924yko/pIttC+Ncr2vB3
xm+D9ZDL/KKHqcWCO4x0/amZALuVDaQLBn3M8VLR/nFqoPFTQAufbeH6qSGuldjJTdZmkHFCBuBD
4wNRGTual412ZNugsyjyy1to43TRqspUxdd+y73WsdhQxm5j5/atCdvcP8a8tgJnCMLwXdbVA1Bp
UPh7UMCQZaVT0nzytU3Mm6Zv1UmYRxH0NDr4cmF7k9b8ozqhVoYRkLQxA1Q73J6pWsT8wbAt1SiA
hnOxY5H2V4El2QkabLfzrMuEmc+5Vw9ncWVVTlFKulBXTPL8h1VACxfwFFJsmOE+GGEPs0TuFaJu
QMmEWnhFOuQwVV+EstdO1YfH0OlZ87x2UoVOg3JYOvJzSoDCEY7IQ+0E/zlUAsts5NV04FsW5ZlL
gRRwleK3VVkNa0gV460O2QquJRQrJSCDtUp6ye1OLM0vDyv3UQlwswEaSxAJoHKHRuPhKmpJwqTW
hm8JjoqPwqTeCbzs5VPThNGJJqRd9zGKLqDPZjZWUedr4GHgk6qLrdPXYfbFOYaYBiHMRsAyIkC+
IIfryKmqaCsz61xEvdj0yu6uB956q9elvLQ5iOHAiGFgdTjM4ysj9g8WjGagMU2MdV76K9sbzjo7
/wLsqsEBUqALWT0UeViG4G76wr9+XfbcDoFdN74sBHj0cLn/UHSX4agt/cE6l/isxLHTis+vC3gR
qca9fRPAJkGkh8EKikhrnRNylfRnTekadYr4AhSO0HMQQTgFgpzkwGKiAgPwHm4ji21sVKXUed1Q
7GLNr5lVHuuShKsw9KITX8bB+k9v7EDkxDcqqC+TKrLVuX0ZF58wuZHRTUVvXhfyAnIn+5p4RhsF
ftNkQp376HOb3nJ82sZXr4uYMRAkbzD1HVv6ELQmBgLiaRVZTAdbyxrcEGoeRYzb+VcNbY5flzTj
aweSJkZqqzDFZAiCrcHeccYlcGe7D6+LmPGDMRMFLi3kfQQG4od+UMiGdEkRBts2N8GmGYpTGfnV
OvXFeeTl/UUVLM5D5nY1kmThojlw2th0TNXEvamLvAaRfrkp+vZTKew3r+9qScTE1ZrS74usABFl
Dx0Qape+k/OllHI86ZMjBLQH4BjDO7U45N8TIXiAYiz3TLCFg+r5zZm0Nj2E8xrcIFXnsriuJV29
vq8517OBDQVTG+BHwPTs0FoG9QWJKYj0yQXyyeh1VnulK995Xc6s/r7Jmbo4zlVoN7wNtiIqN6zF
jRP0Sbcg5EWxwYGuBnklcCkpvPxnOtlHsVdq3oAQfCnSdcZgjB1fNmG/kYljFUvJ2Ky19qRNHD2J
YMSngce1TfxkQ0xyhkv0JQl6J1N05YXYKavc5a29AHoPkfeFl+zJneSAuBdAxPNAbhm8RUW9qZRZ
+cVZHjoBIR+bol9FPncwLh1tjJtE50F87wcnSeW52vrclhfwrsC2YVCr1xd+2zhttg5FdJyoaFNR
vumyepVK38HWiV/2fwHp9i00WnAvtaqRXcgkRsE2b4NjDDkFqHDVwUCWJ7evO9wcDO1Lmjh2y2th
eA++EJirEuW7Ygi++OUHXwOJ2zLVUkN2PJovjAJTDjW+moe8oO00ylitPdBg28DEZZAn8CpGVX3G
Q+kMvflEG/nOh4K0Kz5a4SqBRlp8FeapE5T9KhvslUnPwuZKhL1Lbc+R9rHP44WzMRPGgFP1bYET
zXuhCVApFSB/FqtjBAnmznQocNnQL4XlubM+Tqbg3YDQWwAS/6GRNeoEzg0OtnEWlyvDmXAMY0u8
pTnk2pcyOQZ9IwKv5h0cA31bmfKitT7XPTtLyBILYnY7cJVDQPIJBcE0Hw/jikdQHAfbCL0L8mzV
kOEv2EY+S4DUe6qwcGjLBrZSW7ETAa9Mlld/JY+xxwsVQDOCKRChE6sYYF8PpR6CrYev/J6eZKhw
LZovlN1zbgYMCEjVoSiG5GyylUxDNz2vPYBgcH2reZ8Pn9t8oTaZlQHXUqAnAjeBH67q7IMIERkS
OhTBNkwvgIXmRtUGZg8LgfFlGQbBZLz88iRloi9KB9hhEehtBzdtnKRmZFVBc/R08Px8rUNyIWj+
Mdct9PH5J17VydqnZbewijkU21/ExMk77lOPEdjq0MH4pYiZWvWdpo7uO+5Iy1+jrF1q0szKtGE6
OnYu4NbjJEf0dI+KyIAJT5O+cZqsc+TAXEYu+7evQ/TsCd4TNGLqXjDgnTBlY4+Q1BjHorcc+kIQ
pIZ+iR+0JGiSwodj1dJ0Mthm6roGonknjcvpmczzhdg865nw+im4Jwa1KpSGhzuC2KaAL2MF29S6
8UN7XfY3ll5KAGZ3AxNjoGWNvaApw9wQoOeWVqi3Ifnd9gcnCndKxiuYKCwEtQlRGHoA4xEAHipU
xtAFgF7y4XY6k1p2WWm9bahwir5ewVyqaC/S36IA2h/pSeei0BnUCqXHwKl2rAXnn9EmXK1jwKGn
kBXDHPlQfNTGoba7caPqpqY3AdRfS1AyV/cfyJi4BilRnXYcZAhmbSALts9Er9f5cd3HJ31Rbaz4
iyXJgpvMRJTxlViAXdBiga7DBFqMTVpIVH29lV57FRZ8BVe/A+f1wzWrPEiDQQy86wZaWYfK82xT
W1Wa6K1n+DGUxhaN1nDVYsFFZneyJ2WCFUZYYd3RVG8DL3aMXTgKunSvb2ROBHShgJs8Uukhdh1u
BG4gBh1Std4O8sKk5bHfLPE2Zw7UeBuKAxVYwoRfTHxANUHs12mltyV6r8lF22VvA3JBUbzQWJwz
CUADXCWHd/ZiOMGHO9EwlQ3igoM/i3uWvLXamxpIAq9ra6YogWHLNxmTM5NVMP0IY6a3LBjMmR/R
wjUZyzfQ0j9LcvtDqKroCsniqg2jpfJraX8TPdYDKizTgOxKvlHN+5B/qtXvr29vcq3iAZIO9jfx
hkFq3HWV0FvrvMJiw09E7wyN4/mhQ+8TuG9m4w0zrQOll50sKXfOUfaVOypgL2DVhLYmaKneRiZ2
+nRd8A86QY6K7l7f5ayckW87vmcSpiSTXJ3lRkYo4JBEfRTdbdusWfEOobd/QQgMekb+oAAxE01m
HRMhG4MitU9YtNEuts/jJZeY3cmekInG4FKsFdDBhoDYq3bNK/1WlKR3qjKiru7YEpd8XhzcHxlj
L1x8m4izI2YlBQFgtYPYqfx8JeqzuEiB3LHkCjNJ0kiMBhIekLeg6TSB146xwpQ2xI0SB0CLuCJh
C0QCA0SX0knM0pWFOQzclzZBDtx7XmFCkDaUK/tDYpVOGV/hwYEBU1Cdm5A6eXfTZgC/9tqPfKfv
2QIKz+IKTNEQ3M6AN59OW1Npl0cetgEjOx/6BXAlWLimbyVcTwMOS4mV58QFHVZlH7WbDCgSC846
Cy174ifQogogfeJR3ZbqHaNtx7NuFtuwE6LnI7gwYDk/IAwj03vFQxJIC5lyBOjasazLotHgpUCS
+qghvKnyg32Ds1PIilYwT1soasYzPWkgSIYR3IWEOSKBW1CH2GKQgKZYYPT2fZ/BNXudOXETAB/p
3O7oMbX/Qp12IG48SXtQloWhn8QliENd7HD7Ki7vh/D96wgzZ7T9LU2KF59ZnU06kJE3Z1l2q81V
zxe0NncM90VMkFJaQVAUzShixchFStaFdSL7+wovuP9snghUZLDOeOkc3n99qC/Pww2VPfh/FRgX
UmIn89/6OVqFxvpignyLgB3ops1pHUVLHPwRSl54BlA2wSvGLGgqOm9jYDWPIR0uHtNTMSTaUa3p
VhrncmOjuHF8ryg30N/DW1pWwGhNEn9Bz7NxF+oamAQCiRTIjxNFh1asC3hBDuyfXAFhKTuOTLEa
Gvol0eUFBQNQazgd24Y0R+vY2jTtqU7Rwohp1qH2FjHp6aG6LH3NOr0t8IUCbiGqrhaHZbPncLwq
BOxgqHymjWrJq6iJ6wwSqBJHbuopccqFn65NPPDTKDcMbsf254jnbCHoz7oyg6wQbifBbZsplUC0
LMmaGATXOfAtccM2QE4bXJmKZmX7XK500fWnr5/QebMCtx2KEEB1RCbposn7JoxNAbDOrQtT3ETN
CaHrrK6PsbVS0I808r0XsbUGZh50ldbNp9cXMBfYGFwrABrrmN5PL3+1tfSMaMYqJfQu7JqtYDy1
cHRnnWZPxMRpZKiFKFsoUVD2fsiBao3+P2lf1hu3rnT7iwRoHl4l9eh2J3ZsZ3ghnMSRRA3UPP36
u+jznR01W7eJ7QNsIMBuwCWSRbJYtdaqe8OWCXGses1fI2Laq45jkIBjGFHy8huiU5p+GZ3Oz5vk
oU9+ZZnEV9biHDgnpGfAHIQChxB9zISY9eSVGFN+nKfJz7Ijss1xLrl1V10SErXghgNfhJre5aHX
a7NbERsuObqTDxhX4Fg/MgvU4ES+71aH5EA+xUblC3lDwRO1jNZTNsIWHd0gSfSgZX9KfdpYg+wo
W3UIqDioOhYMR7oQ+HpDVrYgXicnljX+SH7H01bvtq51N2ckOHhuGaDYlgBnatoBQYRlF/0WOO7b
ji/7CP774v4tWgeXiYaNR+lrXCdBmxzn5OdtG6tOiSwRTwIAgHcl3+OWsQoIR3LyEJ5Z7n6kWhBX
n6N465RbMkusrY/orzXBWSKSzlZV451uxYBJ1GEOFHcZP9we0up5sRiSGFKAtJAmGdau1avAJj8i
qaSObNL474uFcQzAm1iDSSu6oLUfo5xs4njeZv0YeC/1LONkCJz3/4s5FyMSjqdudGg9kh45NkoA
pf2UAhdPG4iAHHgpqEuO5chS31IfqZXvLKMLY9b6ETwylUF+JHMrHiqprQ00yTHyOKMBdR4IkSkP
rLoI+LeA2QBghbzU5dzOs+LFTjbhlAS1u+mc+QCY+LdiNJgkZlo9TBaGhN1VDZU1ZjYmdUxftTwN
0DQNylUAO/eNf9shZZYEr9dIbQIjB0vFbO0rnR1RugHMISzY621Dq6uzGJLg+W5RdCVYHTgw5mjw
E/stTUDdvm1Dtj6C709mDgWrDjZm5zmPjU3R/NTSfPO/GREcHhhhx4hVuJmLRUnJHyAOpEHc+qpA
UwmMN/6eE9ZfpWaTmyMcLdey3QC2g5L/mdTx1CYSR1ufsb+GhOU3oiL2zAgz5lT2XW68uZO7UWpX
si6r9zBYPiags6alv0dxizOpbAeHTTqC7zGyHKC4DMcH8pv5VLM2dZZod24EftlHlumvTWGvsqwC
fNSCza5/VbVpA48rx1JiZPWwBUMMEGfQiyEie3kglGoU42U/41XB/qQZaNn93kzeejWo7e1YyNQW
1hYLYlHv0HeubSJ4RdHSjnqjh1x/DO28iilmWBI67JqUZYfbs/dehBEfbaieQAkD6TveDulyZE2X
gpUGTCQgSfO+8TTIxCFtmG2amO1YufPaLX9EDmmzSfspdOYHy+m+tJ15BAkySBU19ed22t3+qLVd
YXHdEqCyACW3hO2tQ2DHYym+KUnGEKGcVvwpWsUfu81tO2tH1btQFu/OBTyjsCkGOpXt6Gb0lEWP
U/QHRbDbf3/Na5Z/XzgKaUyQeVJyemIFkD02aHapn0Zfy6kLalyQRRretrf6+Ae2G/BMsO5RKRAM
goFlVnPLB+QN1bauUnM7p7bh05E5+6jUU7/JvCiobDC2ymjMv00eMLq3P2LNeTm+DdAwpB2vmPiG
k7bMsjFoLXrRIzVAKUyxX27bWFs46FlCwAJMEhwz/PfFOQNaWNfOOqOnIsufG7z2wYWqyg8cZjiS
bZAXdYezgi+NVEk1TaBM0VPVFGbQqXEfqEADhX1Z/mrKHpe1Z8sE3NY8BiVZ6HKgOIs0ouCRyAvX
ICJP9DSpEKZ47iH7kLLvGgHpLL+fPCYZIr/CxM0PER8gB/CaAeNWeJ4lmYcaRdzRk0udl9Lw9e47
1fdjsU9G8lkrP+P9KfGOVYucCAthEAidcPXS5coxQ00yJbPpqW9AtX1lboF3y9QGzIyQMnX8qBq/
VZa7ve0v70pRlwM1VQPMBzAOUMtEUevSbGOBERePEQoVv5ytmYVVfqdlQfeTvCFDM2qBN56qaWcO
AZgIPeRQ7CaIAW+BGoNkxq89Fx/ClfmA3sZ8i+mpAWDCrIyq+ORNp04NtUJyUa2khmEA9BiQx3ln
QZFsPMVqZYABARDQgCdHm4TzXqnJZ3uqgKR+Hsa3qSiDoa4g1UbOU2dLxnftwDCPyqSmeSgfQrzs
cqKr0rGneG7iE+4aP0prf0BFvtfqALI85nfUFSX2riMOThFHyQFUE04kFTZp5pRFDcHa+FQ5TZD0
P5pyDPrhV2Zv45xKrqU1WxA+5NrykJ8C1uBybFmpcClRwECMvtzo+Zf5SXFmQKH93PzX+UMI5mhA
hgKWBgCUCIHyutiJU4YAQDH/pBRBVHbUQIm8vSmutyKkknB6AjCh46gRz7dca5VkzpEKahOUR/Ln
aqSB9zrZr0rxpn/1BsmLeMUzYA5Ee4615nXly9mrc320GtApT2zIUBVRQoN8NclWTw8u8xBQ/b49
urWNcGFPv7SnAJGSFA2e+ZqdbUuiBX1pHbLY2blaD12gyI/GP3P7QzlkCWQyfkqsc78TDpwL64Jf
1rE7gkmNtIkSK3vHHX02ky0ELo5NcqQpufc6a9OU7p4M7VZXWVj2VoA3gGR3rAQEWGNeIAJXCR14
r8hlKnGZxTMrtjcedOiumOqPib6A9btrsiYwjO9TB6K1Ibs7r4MAbEposSAzzcvCIv2L5KoWeSzD
MWenvuv1Pko4qHPLXHglKQEYPcCOnJCA/KLow0jXJtaUAe0+T7/VXayGZTwFqRkHsan5U+4/Wwd7
N/f7QvFZIyl2rhwHOGaRfEcHFVTiRHVCfkBUU5Qga+X80sbGz+hTXb959DOlvyTedF1ZwRouTPGt
vIh3XKczXWWAqWp4pdMbs85Jznw7enTmnWkfibtl7KvEJt8fggcvbYpZFnN2tBLFFOzXtPGbc2zt
E3ZHyW782daPsWX6+A/qmyjoSAyvDRYlJGRdkPTEI5sfJIvBRqTGdI/YOnF2Mvs3tXpN3xrVCKK0
C9z2yXSjba7IHvs8sBJHa4P6i6UEQxKPgUujhGl1N414H4/1hid2iQs2PaoaeiE5BlewasBBLiwJ
sasLsr8e8TxaPncBWIxK87Wo9Q2eXIYHzmzAlCyY1Lu4jD/rer6LvUcyyYSL1rYnl8lCT0OoeiL7
cDnasSEzVfloe0XRgloZSojvACBiG5QFkuVctwVlcnSewAUtgpYm0sxxrk0JqLQsMI12n5Wfohyl
3H0FYQZotb1oJti1DgkdM9/wKqGepaeYzptaJ8+3P2blykOk+/dbhLm39Z4aHUNdrkDKsCw8yCa8
pk4NyXPHn7vcp3ESSLPbsgngvy/82QMtiz/ncQZr6bNXuuFQOFt3ePvA0DyUyk00DUW5RXDgprQt
kEg8bNdZ29dQ1ui8sG3t0DXrN+qGs2kEtFP3t42uRLN4GqG8A+YXQk2x4suKvrPVWEPuJQNNoi9N
JcgN4/8UFf6/4tlre3NphR/EiwnUmRK51YDki65kuzbW9131YAxIPMhwAKuGNBzcYCajei4qiOWj
1UPZWYF7IJG2AZyv3DHL+WNiA241SHxIorzV2UOwbPK3ABoICBFRO1vuUDETLKoJCJn5YWJdeHt9
VgfEmYcIjyG7LyaS0q4BklLBGZ5XXmBY91DZ3yjRUZpdXIszdF4N+68h/iGLJeompZhHbkiLrZOT
x5sq1gM69gdUCSDQ23NZ2HGrevQX0g7f/7dBCu4xGlZUt/wetuc9nbdV9hnCJb4WTZJganW58K5C
Sgp1YKhzX47RLcEVJBaYM4inApB1jHze3B7JSogM9gaYiPzxZONRc2nByOohA1UEzAe9CFEkJYiU
be1b1ibbEuVmZ5RctWsnE9gi6A8HDD3MCSeTkVUp/jeYA7TdTDYgsfv231dSuIDXXxOCY0yK0VPQ
OJPT1D7SfgybKPN1aO3cnrhVP19YEZbGsAoo0TMwAYY/DENwnAfQOeby9bYV/lfEGGE5FiEwKRHs
QnEAYxn12of80qYa79LxPNIuKKnEFWQjElwh9woUhAErP0EF/N6l05HFb2P1Vaf14+1BrRqCjgqy
rMAMqe/PqOXOTZVea1XsnkqdQrN60SbjvlHDER0KbhtadbaFIeGCAoyrtiL+3Gy0ErG5xl+AnvWD
FJUluZVW14nr2oN5wJmifCMvhlRDkdorUqwTdAGCyTimqBI+tRRlNZPFf26PanXLLmwJWwjSido4
U+BCHLOZPw0FUXf55H5qHe0NLVaSXZFPP211ZpKdu7pqEHiDmiwCVlAOLoeoNXpuxh1ACI7aso0T
gSvCCvKlMC1Q/2M6SvbX6tEHnVh0JAD33xQxf82sTmZlwVzmINdqsRSXPSh8Ep9f8xBkrnnfD65O
LD6o5pqUTllm/4H6YQ+3xoP8FJcZETZWkrp573KUTaodW6sGB/beZjJ9kLX54sQJZPqQwkFgdLk8
pKyAzfeQ64AsdvVF66vKtxTKJA/QldqNCVDvXzOC89GoM9upGHHreh7bF7QygLXLfmQ1zbdZ5lGg
irUpjHjPkdHr7A3RUzXsiRKHBVR0N9BXy/0hs429FieQcIvn6AjpGCl1hccx4rm5/EzBWcdIt/8D
Aqr1gNkDUAPtZowgVGFYe9c8duTO8NIArz20LvnAoYNEmg1JMOiXw7EuF0KrSOZ5kP89NRsQrd1p
Wzzf3v9rZ83SgDA2w4KQTTIjy4SA5w4QQxcdMooN5J1ypHfiT+acSHb+aqjF41OXt1Pimd7LIQ0T
SnYR5HxPVll6m7JTWJgPKvOVYkg3qV6nftVFRVC4eNSVLSu/1xa0BG+Pmtu4WlGcBIj40DIcp8Ll
N2R0sLuY6LidtB/gTnq0hnzjz9s21k5WZOtBzwTIGCKWwh4qIiiB6CRFEdAJVf1YGU2o4OVf/ABi
IWok5fH37OPViBbWhFnVPGarhYGzJ9HVrUMCdZoQKU8PKAJt+rbcKvWP3JgQlHUbV28Ot4e6elxA
WR9du7i2gSsM1dOSMi5MnElFv6vdYPzI8Y21+ufvC4Mj/YS9oeDvjyQPNZ35cyILjvmxeTV/CxOC
RyjjrEzOgBvCrIZtqidbXbtrpm5P1SdmvFijLw1eV3fewiL/fXHLt9ZAFWPGoKj5KxsV1/fiNITi
U9hM8RvVtreXaNXjF9aE2C9XFd0dZngjBXh5Rr83fml0Uf2vmVc40QGptaEMASEcUZWdaG6v0nf2
Qvpa0Z+UHj/CCIENJIVtExg4FMSE5A8uhrSrJxxZcxyiBPdUuGHVPI0y1YnVLYWXEtfwRWSMwOFy
gTrAKLJYRaIro91dy1hA86fZBmC3tf3MMX3XGCCnECNFkXS7KXc/cvYjkYfqLRpVobopLJlmV2bC
BrzmLf1PBqQTiigdTN/2i5VTCn8dS4WoBXU18TQ2jDxRCwYjdY+SmtH4ZbfLqAG1ayVkMZQ3C8lZ
sbLRYJDL9qOPsYncy+WsAjYyOURDVRoQuICi16Kp4kbVISM4eS+WlRw79dg6srIt377C9gbSFax8
AOp1SNUJJ1St2HXV2RU91R5yd7atPDVJet8qFQkL1ZH1JljZbDisAGkHIBT6IZaQGGFmOmbmmL7j
MjKUKEvtfnAfbi/cyvFxYUMX5pEWIAEQSk8tCpSTSY6pM/nxeD90LxCxDW8bW/USXqeAWhqKIWKV
kgyI4Yyopydzfq/j561fWWa81YmabZk6vCpVxPC+t99u212dyIVdYdla081mVynpSUErygidCF4b
maDImgkMC01HuYTS1UuE4Y2letlAT97g3kekvUPGvB8lUGj+naL7QSAUhAMUVcCYE8bR2H2nehGM
ODpQOm/MkTHI1/wb5AIQXtF+BYrrfJSLy2TUeOMN1aEnHiVCoiHZ2kBgFuTx9nqsOd3SjHBLNkZB
8HAD+iHJIF+TbXX3oO+TGqrF9NttS2set7Qk3I5Iu1VGPWFAzrRV+rrwM1X9NloQmO41yDNvMuPf
UxpNqLf9nULhYCpMVBFU1aQnw3u1nHs72fRV7INo878NjJ+Pi5XynKlFCwGLniJ0ABqgnKSwE0/2
pC9pVftZWUvO21X//jsssVRCe8NqHWLAv2dUaR3SBA3XeOzyP7fHtXZdYv5QSARxCek4EYg3p5aX
FgoBMgZNcion/45WoQd1qM9oR/mr6re9+la/WTFSgjNTZcIuq+4CZAMwqJBDA+jgclZr0tekQfO+
E3MB8mvKIrS1AjR8mvklupVVMzScft0esMykkA+C0BaZhxwmB037BKHscCwgzkih5NE0BzMrN3HE
PnDmc/zGf0cpHCPQ6yzKXk/TU2rToIztaIu2McxnAzoS13G2z4c+lZhcdR9Ec/yhDi0bsa5YzhCM
rTmIWIfyNMrsFOnJxpYUElaNgIPNyVHg+IraaKPSlCCqoAxjdq/AbMbds7RsubpaeHZy/hMEk2xh
d2dlTCGKixdfMuhBOoFcht5fJV6dgDXqe51IHpjru2FhT9jmqcLioqhgr0zoQ1QN/lwe3fleS7ZQ
xd+oRPdz45Bm30vZ+3p1Lv8aFml1nlKpEHIwkLDWDoUJjqLtblD8/3zb+detAFrIr0zsN2E63TYn
TTLawN4gH+6wY53VkJ7a3TaydmtCqhEtpaFnx7XzLjc1bxGetDmMUEs7pXV215vk9baJtXFwQB2S
rZA9gYL2pQlbjwdkXWAiBUZ+Kl5N7xmqfB+wAQElcArwxVfF6sLKWWclCSLe9qiA6ZdP6GeI7Ptt
K2sRAPDG/1jRLkfiRj20auwI53z9UBjzZmyhLJcfLcWSXCjvVEExmFlaEs5ae8wI1MZbXJRoA3xQ
Miv3RwDJ9m0Xj5s6KeswMlrnQVWgqFiZuf2Z6tlDMwzfncGJfSWaxx1D70W/NF0WxlNS+eqMNhdj
rEJWuXa/unYEmj0Ds74xIu9Q0QT8viSLd87YdqcW0H1Id+Ih1EdoHnh7ElfdAfEth8mj3i9iRkhp
QIoG+efTTGngZO0GkXuCvgm3rbyjh65mEPRavF9BcQb273KtDDLjPRYB5mxlW8Cd0cZtQrevnPNA
7M2k02c9+6KbHPUMlFf9ENv0RaNV0NufjeJnR+NwHtihGc7QRc7dB4Dqt6r+HCl6YBWbNjsrCdSC
4NTb25+9lq41eBALkWKUyhFTXH52TqEwocaIxu3yjg75Q9ID3TuzgxXTUJ3m00Tj+zYHRryoYs/v
Y8gos25XNY3PnCREc+njlOgbUk3qR5Zt8WHCLk4Nm5box4UPQ0fqkZZ+cmxMsr89/FXfWBjhvy8D
N/QgMTIDmG203A6Ul2p8K1xJ9mT1wAMzGWhtLlckEiaraqrgLzViw/GRejRQVclxt3pILAwIY4gb
NHBVEhgYshDSp7zHl/4ljV5uz9TaK0FfWOFfsZgpRtH8paF4bI/uoeiPw3iEpkN2pq3EIdfu9KUd
4Y1Qa64HZ8JBpFtnRwlHoK8hCForHuoGv+GBt0e1lrgGHhjCAIAdYQOIq9PNLtoeVPAyhEKGPgcD
OoElYw7A02PThLTW7vDI7xXZg4EfBleHxcKssGaMKGgRNCBhUscbFzKWJgJav5zHQIsdvzHQvnTU
/E6rZNj61VVc2BVWMRkSN0t5EsMgn1QgnzAwDYQ4y9vUiKhvz+2qLTCsOYkHFWoxYTI1YJpMFlay
d45ZmxI/1cDKz/p9QxIkfGXyv3zKrqZ0YU64wahjoSFQDQf1olfUlSA08Mxyya2/GgGCCAFpQ2A7
0etBOOS9Ojcthg7cJ52MdqCV8XF20R/nlYBxnUPFJWp3Za68QDS3qOnzR+bzH9viPVbMVY4mTrA9
ZJ/J1OxbswmABPJL981LPpLtWgxU7G0eo7M3Kx1wPni7IDxLMrbrAJt9KNI5/wAuFz06oKXEGU+o
tApXkIlmsjUbkIi6K60KLVGhOKyOklrKqjMubAi3ydxBXTAfNBz0aue3rRtM+atd0xAdjH2U+26v
1KorLozx3xdnJbbDxCCkTU+5U37VlGRDLOe36sna8a0fXmA/Q1MFKgOqK+xmu6sitBcFJa00an+y
sk8lse7K/NgzdlDS+VwWx9IL8p+3R7e+CdADEA0JEZteNc4cO7Vw8hlmK9KEjDpBXj5DY6vtn8YS
bdt65hsoAe7mSoa5W71KeRc+XAIQNnz/sMW8Kghg6IwuG+iqkDuBk4zjYSBqs7s9PpkV4SAhGnjO
tc6tQK82UJxyCkmK4+u2lVUfARKEy6Sid4FYSQTqs8vGGhePA83abuNxselZUovn6391JC5sCH5o
VmA35CMeKQaNdZ6bt4I5U3HJTXEwgpP0Pw5JcMcWeTbbbjAkgxzd4VUL0UxQEhSuj4g37XVxZ0Ps
/3Jnpd1oxcYEEyramRh/LAiVtU+0yD/gAjwRDzwdatqOK7y7Jtt0kmHAXZK1M6AKhyk2N/9++ZcW
BCfTI2qkut7gteD8Yg0QD+RTVUmjmzVXBmIUKCpgZKC9LFxXSjIqmTLguq+bI5jIYxS6NA1R2g1N
vMamYMzutXyvqPW2iB7z4lyQWuITa+cuKG4oDkGGFEI5wrk7pXOPLi9YMBMODgV76I915qazrbBI
7BAdvp8/MK8Le6LLZ17rtTnsKbl7AHc9MNDmUWGT5N2wIv2D5pkoOYGlDM0h1LwuHbGKsiTLRzwc
ur4Ma+feGya/rI5IqkEJsIeQYuz6Od5vRhEqI+TJnzpZ7wE+EnFzL79A8NGEqmVfTPgCt3jpams7
517gUpkm76oHLcYp+ClLk3R0WlixrW3i+K4quZdloxDufqOca8AM+DzWZ7D/cUcOSiHxwfUxAJMG
2Qw0fhd9sNfRhjJt8cR1ifEzjmw3iEu0OP+I4/01IjgehSpDQTgxFwmhpNKPrvWrJYXE7dZn668R
4YRNraYwhpnHuEm5J5EblujPLUWcr1p5R4lBnhF6CPyJtrhm3b6izFUR+zG74i0OIaHX9BC3nBXl
37XH5vot2EYg1fPGHYCvi72qSw3NDCMKU7Fmb5xvypT6I9tbQ7QxPzR3AFzBmXl7PlHSN4uZhbTW
zGvUalBEPzjsvMklSe+1+4mjuv5rRNiUhtlauLwQ+Xl6YvvaPKDb3DA5W8PMC2iDGTJE7urxavE2
hUjfcIbA5VIljlujHZgK17YVDQnIlgZg0MRbRUvrsPBMlEySIZdcwmvEZQNM6X+sCteKGefl3NYo
P81NfdSbObA1dTdpkLZixWbuvYMz9aH+avbedky832CHnB0rOtn085zSo6E8cLQSV5T5wBYEBxb1
BuBPNTF/DShApc+ei7Ab2bfU2dVmFLiomP5vVoTBW1nTTFbl4UZT8dZDpdR7tidZlnzVj4AzeO9N
CRqsYGSICjVHpJueGHrIQv2RqJBe89CTt5c47Ope/8cQmpZdOhBhYCahETp9z5WnvXlUndZHk8GP
nI4LM8K+wCNSpQ2a8Z5KbwzRCH5vm2mYSSWGubtf3YkLM8JtZTZU4cAXqCMQfYuC7GfQ5j2aBF17
zwmD4Hx84PqCrCT0HqBWwFtJX05fTlKqKin2e6yex0c0Ic8+4tRLC/xyWxzG5TDE1azi2IqHL/H8
NvX3XSLLXa85Adgj783GeQsy4RTRWZm6ELtGMFrQfczMPXjW1IolPrC2OMBmgm2NwJ2LO1yORFGc
JupSmp6SZvKhQ71JgQBANUNTCvTWnn1KJYuzdjhavIsl5+I6lsmHvZg6A2xfYyZtCv5Pl/hFN5Hf
0Zw4gVv1blB6aC2gE+0jJzJwXehHwuk40Cq/NErGzHP7IU9PpvmtLLa4THfKixUHSV1KHimr87mw
JHiGNRT1WER1eiL9sOUc1Jhsa7eHfAXOPK8aor1qyLxx3SaeX2CigaAviuD01aAzYx7SU1cBM43C
LNuV6Cd+mL0UPanSUd3g8b5JUmpLsuiruQ7I1vxjWTgRJ0bGsoC86GmqJ1B80TO66qb7rkOzcy0A
Oiz2dXRyqulPILsl993a9kBwwnOYEIYC6flySYsM1FidWSm6HKRfx2KaDuaUfksmO5IcxquDBO/O
g9AKWhIDC3lpaapil2UJIlVjKDeMIOSOgz5lW+tnY9h3ffmSD17YuL9v32hr+2RhVZSQ0Cfi9rmJ
0JVp93F7V5QKkMZfxugIoKZkKtfutaUp4R7IBx1imLyKkAMy0gDSVtX3TRKhKPh8e0zvzU7Fq2Bp
SbgKFIxJTTk6q2Z+kWSbKgHAaMzfAHBLCTJUTr9N1cw3J9QhyfCty3d0PLLhdWb9eZBtVb4Vrz4G
OBrIHkBfBbCHy3XtnCh3YobUrV2XIfpbjXm5vT3eNR9Fp5F/LAgTm6A0BjEZWIDmaNilzgYTK30Y
rPsneIAoEyLWvCIxqcRBTJmMiKFja5eBkc5UkIkQcxISDnPvM2PU/bbr7pRMRtleddKFaWETurWW
MDLjpVBnWw3ndzT6Xl5DPL4NBlsqzcMX5HrB/g5UuKtcJ7cQyiOujr1n4FcDO0q2bZOid6Gu7hpz
N4wQtPTUTy1VJOHlqquAbInKqYEOMlcAYUIdPbI4tCt6dcmfKJJsjNUduPj7whFTJuhKk9ZAxKH/
TVnXn5xiZ8VsA3VoyUDWDfFWlrx9OUKkS5+nU+qN2YSMu6mzzZjNaFin7eZiqwCPf9v3V10DERgU
o7hanIj3sEyKyJKj79pcDXghF923N0njbirDCmsZBWR1py2sCY4YG02KAiUmUPHuiQvkB7T07R+3
R3QlIQIRa+iiYNZQFHHxXBX8z3MTI9Lcyj0r1d5uk71SbWzymE2PIBEn3g59SQr6hxhBDYWPN7ML
plRyUF8luMQv4JO+CJ4qBGiZMdXuOc5+MGfbNN2hTzRfsbaO5ffDw2ydu/mtzFI/Z4dRpgz53uVu
uQFhHsRP4Neh2sRZ/MIsu13WK6xv3bOe6L5R69sun7+AKQkoxBdqfNLJvR5tIvqrzf9YxhMdDtOv
OWp8Kwsb+l1NkNosfc1o/Bp1xmpA6K//br/nkJXeSFZKdPP3D0UKEIklD8UQS9hPHUqofVQ17pl4
31CMg+Jt2AM76xb1vTXlQICkvkfv8jaIPxteEZRkP6HRQztABloS7oonx/uX4PULrjaIildiC32k
5UmJPsvnYZ59pzhmUvUVfolcLQrOfTCCENletSaMI4OVdmO55xatb53Q2yvtg2bd0yZIq4fSNv2q
uUtqSRFD3G//GdZfo4IjDl3SVKQw3bNXPFnez8EmaOm6lawiP4yuRoYAz0ANEg8Uk8/twtvhJX3p
MsU9RyqtQjv3Zt/MzWpr1+y5aIkTQHeBbkcExeBxj3TvNnV9r9LOfbAdBYme0pOhlsRD7X3Y8H/e
z9YxNTGz0+hVATEsrGar3GvVjnxWrLsMegkylXIxoud2kC+HYD+SNIivhelt2oqakGR0z2ne+AAC
hXp61zV7yJBEc+THw9PtmV5bzaU5/jmLiZ40Bu2V2nDPbnLf6q9lcm8lMnq/bEjClvQUNBqYJwwJ
HPgWkkRuudVq6AhWG+dE+/D2gNb2P8R5UAUA3hBsZMFzXL3N0s5k3jnvFSAcngxODVG+oc+c7ETm
Eavoo0tLwpFoDiU4zkXhnRu9/JpZj8mU+UVt7hqydYbmDnplTvXadD46okKX9PYor8LpdzexONUa
IHDAwYX4UmMGGuUmlXfWd+a8S9PPmfNYkC4w9E+pBt3O6mB1j613LI0nJULL8mcjTf1uf/sr1uaa
H3B4zQNLhar3pfOYk2kkjdV4535Ig7aLgtkq0O0TzwdXUsFf2302KFoWD1/wDhMsFUxPWgrB7TMX
vUDqcsqBGqAHSPe7w8vtQa3tiL+mrvLSBW3p6PUROefqEcgYH0hIp3Fl63e9J3Cu6ch7gytlo2ee
sM0ZSeikUDhPkn1By7wiC6zum9aAap6gjfEhc30tOQz5D0eB6lK18ciedDuGWYZQnCRcu15FdGJB
klbFP7hIRMhVNgCD2dvYMVmpfmcab+oLdR7FGbaZ0aiygYuRPG5kHKFI0CGkBuRdFH1TKy1p0TEb
K6lZQQuQVb2bnb3lwHGSMpiAsvRNWdHseklhE48H9Z0Pp4utF4cUtLWxpeTctpUftdtOj4Ph0223
uXqLvQ9sYUSIr5tWn9TEjcm5yf5Q+uhti8KfdrN9qOdfiqGGBd5jt02u+BBaTPDUDzAL1/p50FOZ
VIJmaOfYeKQ6+c4S+1xH5q6Pf2fFqVEkB97aLPJVQ6MJ8I9Rtbnc7b1ZxsAjUu+sZkd03z1CK7Si
kuBidRaXRoRDtTGc2a2N2DubVrfRDHS12DeO50OVcFfQh9H7apPfk1JK9vwVhIYvno77wuZixEhP
CosHeqLbAGXrnYfizHR6JF4VGn3i14euY37tbIcYrOsoAT5JcgGvPC0uTQvT6gHl7blK7Z3rlPlj
+vyAJ7u2H8O48wndFaH722sz3+23DmSZLJn16xCSWwe/1wLgGNG9cA45ZoLQPubzrRWdXwxvtNs2
94a+L2bcZnOgqYGBN2+Dnrm3ndfQr65PD3EUhEJMUPdxU/PfF5GHbZVtDe1N79wm/uNTHGg+C345
AZi+oRKguOn3e2UT+T8gdx+MQRLs6sdwuvPCwS+CaR+kshzD2m5afo/gArTKjT7i32M/WwMgEVGg
Q/1iyPFU+W4yyc2pr44eSWl0CQIjDnHu5eijpOmY7bbYTO6wIQkeRIm1q9RvA/G2dR0Hbr0lJg4r
zQ1qApD65I/GvTPOeN5ZTTAlodr9BkzEyRRA9IFY2TnJ59sLxP3uMrzB+mAr4iHF24SLOmcoqaaR
Hc/eGTIgn2Mljnz0q3q8beP6WocN5CNA2gCd/UrTgGlZ2wwTLgMvU/2mUjDQx4b1foW3rSxrfFUl
5Xsc7CfgDZDx4129L6ccXYGYG0UWNlqDLtsg7tS4aVskzZnf6IVPu9I3lE8qmkcqo6/oY+DaELef
H+Ix3TSuAxHCpwjdiW7PwMrli9wy1PhQFQEHXRTHM7M6BraJ4Do0trZ1R3oSaPohaVrJdpPZEfZ5
p9fNXKkIoJTORIa32HuxfjTxdJMVeWSG+DZbbOukji2NAh5+nsaN5fktxCnjIJdcE6u+uZg1IRxM
NJaXHvDMZ7tPX904TfyxbZ5vr8zqVbRYGjENb+LJks4lRoJeeGQIPHMXwW+efzk0jLrPABHctqfz
A+Zqw7kccwuP4CS9y5mzHKpm2pSTc+orX9TA8+Mn1GaDxn86jH7rm76zgyaCf3KO5/785fdt62s7
EWQI7EYb6CmIPV8aB5PejCoLxh00PCoQ+6FCZxRf1Ub3439b4+YbcWlLOGnbBrpefV4gHBt2jvmj
yh8qS1K5WTvMEe5x0SscYCjeXA4naUhGgDsj53j84ujo/Qb0/nhHjINmHG3ZynFvExfOAtoXxGYk
yYAOuDRmV4UWl3MDpfRcPSE4AanJCSHp/GYnoMe6+kkfftWyxl8SoyJSp03apLSnkpy7CVXbKt7b
3l2t4uXnFX47o+w9OV4Q67Es6Fy1ix5tgNvzxp6ibhr6YpUsrWtyRo/KY1tig/vzFBAtbI6W7H25
FnEC1vKPLeGS5EzcnKqY2Kj4U6ZPrvm7UiQnyf/j7MqW5MSh7Bcpgn15BXKvzKzFVXbVC2G3bQSI
XSDg6+dQMdOdqWSSsCPaL10ReZF0dXXXc2Zv+aWMyZ5d2CuMWEbESLAe02q8bK/t6pWhe/3wkaRH
wMsW0dJcxA3m+Kf6X6xKMsU65vbcQoNEK+zPHT8awG5XMAIPbtaoeC6RU1YOoK966EW2Rt/zgucx
k0jG7UPDNvqTQMQOMpfrBReZVY5DBvFOkkwTbKsh+1Gq3/XoyS1f0H3qct1TdI+l+3TQg/wvXvwL
6Z/HcbHd45iwQZQ8PAn0R1Vo+TJ7e2uLIDsiTl548+ZeCUAN4D8dbQcYqrteaQKQrVSNEPYxGiR2
QDf3TebsTQDPjzlRjIBPRSoiDjAEZmvCjMXw5nybN0Efm7ZfdOGm61b9N455HlNdEDqT+MHxTT/9
SQwBr+l6UY2owOmXqdCeGIQY2QZZ3pRs+zFgaI43qm/cWZfobog+AFhvrYHUXFVfW1Ar3F/7DUD1
pxJffIakxIpS2Ck4fvFYtTr6k7zWehnLVbQa1uamD6rCR01X1Qgy0EFPFnRozrhjgslCssJwJk9O
2gInBkp0DOM+JMAifQcwmKcDUwfT0WDKLTApu7DWuYcZQIWAMJt8YQDbXMtLqJ0nAt2kJ1Ox/N7K
XjtjB6hcI7T8In/gwI8EvBtm3dNViVqMYuzy9i+eM8T4cBExtz9BFV1/QV4OaGsaYewtU/HVZO2W
m9I6hFWgaQ/OEhTfnNW9FCa9nQ4mIYSpTsLGVyEwG3vkEV3aUw1fLL+Zl0Kmv1/YAUDODFFGYNrh
boTgV0y1D6a3p1r9GoPHRkWzTEZLxWvFuAbORN6zpXs0d6hQHuwnxn/Q8CqZwbDVG0YzOzwlyF0y
wx+jKjARXhVAxAuzA+/WLfvhlMc8drdAKrPJ232tmrMeF/Ll9ztBHkK1mRWeSL1iDYLNnj1XwHRf
l2b3oiD4j5farmfvrGM4uDpAeXYRdl7v+aAkCek0F/dGWJssPZnaP2P9tQ4PSsE2IXhtis4OUuar
/EcVJSuQPx8tdzFzPUmRTx4+LlwHkCIgAyAZMI0rvFT6jMBs9it3eKHtzkG32eCA+ZmXftF3nt1g
qF1PTkWhvtzf9c+BQEk6agJoRgV8qA5AbelNAD5b1cCmkxPgdb6P634NdAqkW3AAle+e0o2zi1fg
DdDEOver7VLcMudtAK8N6EGYl0Izwc0YXyuaOtUMMqm9xdKAxuvMeO5W6dlNvQ7YmwtB/P8j0MAL
iDQLyG8kW9kDsZ+lTCOnxlZ8XpGV2nno0+pQXHLCjV3+Vlzh64u3a+aQsc7/xEpRoJoBrh+nR04F
e+nVR61N1ykmeUntqWDdIb0Pv7UJahov2ZXJEt6cL0AggHuDhuObZDYwSjE/X7Z487UYORUvEx4Q
uLnjoZOdH1pD86yl9utJYW9FAucScHzoEJBDpxhXrXdqiBxI5blA0McQlB6Zh7agu/vaO/PwASAG
w04TvhWmXiWjyYtWWAnBo9sVzs5BlsKJD1nmbEFw4qv6V1sslilmrBQkYgpURcsmkvbSOZZJ36C3
QoOZJiiDoLA0iBUNvd7axU7mj+GTpnb+QNhKxZh7a9e+Dch9AxkceNVBon3LoxctetWXPIA5H3qC
NkUWGshvEyr1tSmjkRlrep6QU8foO7TazPHvIdFhuBDzqbkHWMlN1Gy0TKyqYolZdLo08olfSpfO
wVSjqG1aSk52OGZAIso9YZ6s0qs6E2B+S73as6eO6Uok4zDiaX22Zlw8lTGrNeFUJaT164QmUOus
3Q56DDcD0LwA3fGQlV8Ki2Z8Z6DxTvN2wPJBwkwKvXLekhbnSdDvMcQAMAAR4Rk0j0V4zkPASLcu
KCCRNwNIcFMctOqcZ4eiX3giZxcO/EK4VZhEseWyjZ4KBp6FnJx6a+NUfG1XcWCjZIzbXOs/NZSM
7l+vGccHU4wOGmmnNh9MpVwrVWONhPXI+JzK1FICt0QBJyaYoujsYhH3cs5OgbjGQi8W7jHSTNey
eK+EURo1kIVchQ9d3hKq9Ds0TqFXhRXHyAUUQMoKcy8KsBVhHGfpIZ7d3ak9CzEErricDiUDZUNL
FXIKobkuQ9aAomR1aN0B+FPvlH29v7mzLxGkAbFbA0APyp7XKx4xkQdkWZxmkx1CTD02v8FIbnLz
nGM6z0w9hN/KUrVx7qJeypRONAXsUaurkInORGsE1PGq7bye/VhCoprbS8BewQ7BAceJSmsTdddx
YrrkVFvhe14V65IZSVCPHvtoEt/g0ULJdk4eiuGovCP2nLitrveySFWtzVKcXWv7CY835Nxs1Fbz
lepLn23vH9ycJbiUJZnaNI6VsJj0RPSjF7cVkk0L927uAb2UIJnTCvTxOS8HcnqjXFtZfhOTFUmW
ulDmnjI0S+C1QIITmTrpxlk1cM4zF66XVVnH3tlG/Rcn3JVV6qlqhQdktcTuPrssdKEZKviipprD
9SGZRgEMczQtnPLRDRLi+jzsTkxXNgpd3z+iOcOFgjqm9pDmwHyxpH5Vq5ZansHJK803YT3k9jca
/r4vYvbFvZQhXaWKQRtrJG5PITiow1XzhrZpO/WxhblnB7H+y/3lLJXkFtYlw6z1Dmfh2EGmC3De
9rfjnsvufWFdc4b4Yl2yGbR0gkSKBfXWYYMUdlCBRKWflHCLfHH9K/o61n+KmoDUCVpIMVIw9VOC
jFJyyTEJwuPWUaKzzYQSjLo5eCP40P2Fhc1tHpK0gDJAwgAd4tPfL9yGLA61qAb6+6kLKo/6qDB6
sWevytX7a+mna2W7JHFO3y8FTn+/EFg1IQgUdbS0VLm7yUCN5P7oatXnqvv0F0ubaDwVG1l39ARJ
O+iUlDtObKFUixGT1ErX8fi92hf2KRcxHKJ9Wh+pux7xyGAIEgCVmHR8z8bnha+Ye1wuv0K6dWZB
3ZFQGy1Y2a82OoZ7/q12XxF++EnRe8D2V9bECvri1Md+qD3gS0j7MGIU4P53zG07Ov+BqzvRZgIv
+3rbmWJaFsY4whOAkr0yRRtocqxGQIOlfMFOz6WOpyGD/xMlPztWNDoZc0a0uAzRyjG8GH0J+9xK
tkllnoWLGVPtOc0Vr3fUo2k81+1Cj83cU2RN1TGcvWXdNCs0EwBZniP+aZTjQCiQmBeswcyR4mJO
XWZTjxke2Ou97Cy7sJ0xj84NgMG0OIJBwJuXftAKIV2z6ATOHB1G4AFEBrAYNALIwTkrwRfW6oye
s9/GfgzIme2cfbZKj/1zEXvhS7RzgsQrtfV9jZk04ip8seD3TB1RYC9z4d5LGhMNwB6vOpueGeqm
ejB1HRiNZ3DPBHKNva7EgreyIO/TM7w0DMOYCw445rMa58fa/aAgTCbD2W3eMDwc1Pm+Th7vr/Dm
HLFCEG4aE/wfyG8M6Wq2Ko8KERrRuWswaZQb21psWPpUucZrSIL7sm4OcZKFviF0RaHTG9h91zqT
VeX/ykIXFlplNlWB1kSbbBZ7RpYESQbd6bM2SjAYem7Dxwqo+CECMJ5pXpV++YsVIdyCQk59yDIh
nIMMVY2IITr3nR6AhxZN84/J6O4K7cd9QbcGZdo7XAHM8KGegXjzeu9YokQ0F5SerexUi2RC9g2Q
5AiMrNj3enxgDL1tmtdZxIeOKMXH4lrndPPyC6RNVZCjK9o+pWf0X/RhuiPdvrHiHYAig7RJ/Y6B
CyP6dX/ZcwcJVC1wUaPtCUUFyXu39bJhupvRs4LgkuffDFH5VrhbrG3Oy7EnUl+EmDdMhV0TAhO1
nwhm2FaJfnHk/Ir0C7hC7y9n7rIhPP9XjGQ0kyrqqMUhpouGVQkcUTM1PZECA7tSVhB4X9ptHAmd
Qdg6JbAB+4+y3rXOlFVpZojCII4Pvgob9p7EwgvpKXK6lfk6kG9pogYLQm/ymZNQ00TrI/JvaFzV
roVixrTibIClLlbGhmwxjv1Ad7Q56RtrqbQ22SbZOgOCCil6PApThvxaVFXyrqeqoGdiYEjlIcJF
OIbxK9E2dEkRP8fhb2RNugHAsqklVzq6iJhON/COng/fPoBzuDqfVe/sej/X6/Nuvc688/rsPa+e
d5HnPT8nwfrXlwhdenAngy+/Vo9fPh5PX39xr/MeToO3P/nvp9Xj6J/o6ufvpzd393QY/K3ttd7+
QfXfty9PP7f27sl/efJX+4UDmtXBi4VIBp8VJYKjaSHRyXjkXr01gI6y4P5MG39vs6RnM9XHGFhq
PWRECXwfq7Xg6EVLTsGnE3UrBk8z/HY0iMtg4A1Ij+s0avFagqbNKr53RoxJbnTfDf8QZT8asa9l
/Qbk8sjLVWLLxxrTkIOvpF9q6zlvS1+QAgNheoCer839azAZw3ufJqkmRmDQb0VqGK69GuTfF3KO
s/sLTCCEy8YnUvS14lukZ3GijvSc5gcrZR4tFwzVnACMJGLkd3Lw8GJfC2hFanSicHGzmAnTXsFU
0aH+UxYUeAEY3JkKECAEho8qWXerSNHeHjpw6p69R9PXFrRwTj+ufl/Ox4Qx8nl8+n078cGa7Dm5
urL5GQUDz97+Ku0vjgqUmTeSsRNw5HsjKAcvLXeK+psyBq/hL1pFpSVL1rHjrVk5Aza2w9z62SlN
daeHYmkG8yZSn6QgD65gfcZUDL8+PtrlXYwiF55qzP1qQELStxSkjfqTnnrg+fWB+n1f3W9blCWJ
UgZHAEKNqSEkjv+gHdn74gRffpwfUz/1G/8b8SIPYZ7H918f3le9v/rp+Hvv+1ZfImC9nb2UPkO6
dsIZeUr1kJ719EFxegQmmjcikTnVmypmoTf8aAxJwOzWs1vnoOp003N0uB6I85OrhW8OP0rtnUZf
RI9BzU2XBK3JPmmsYSVggRac75kH7OqcpGuWZEJ0kUWgoNXBKZUgQSthq9TIMX8tWAU27WJ1/5xm
jP+VwMkPuogv0ixqlMzA/qDE90jdMGiUgxvSgBQLKjjjLEKQATgRjAOj/0R6AXTRaDFt0/g8KO9V
h5bMPNDVAVcqyHTLt813c/x2f2m3Nfvp7KHvwN8F2S9Yba7XZlh1ntTAoDjr9TfVgWVXeYcKo7YB
la1PQndH0D/ukn5nxa8GIUDWeRw1NAYJsb3/JTPGE2NeYJ5TpqKQIxfOm7hWmiLC2ntbpQEaVUPP
zMolMKfZo7yQIukOz5Uh500Un7vkA+DE5qalbzxfNfXL/dXMnSRICbG5mGMBGbrkL8QtYhLeDsmZ
j5jyOhXRPuxykG50P/KMAsjAHX3EPfdlzt2LS5mS9oRWGJOMQKYL/xFDrytjFbXHgpo+sxZGj+dE
ocMWs3mqg553ecjKqgD4LwCjfgYaQzesgbGPTs3KeAz5kSymhWbNJJDpUCdEWQc9BtLCuq5T3bDl
kJYpK2JQr0um2qD4QspNGAHcH6xnVefV1hOh6wo9FsAZGtz4S59gy4U4Vd0vQfR/sh/GA5in6v67
5nhV/LVFobGH85MAm8za2upDzHeJ9pEYS0Ssc0qHJkHs1wS5hGrj9R2LLTAjEICgnMHRuUEhDI1s
VvaQqZXPlyr4c7cIrKlAWHMxR4/Oo2tRIY9TRlyWnLX4JxLMyVKafk6vLZRs0SH4mSaTfr+p4gEM
QTgKF44p6cZdMh4rBt5Rx0NPouACk1RLwBLTnZS8QgyIgC8HWZApKSe9y2AibMNi7JJzbmFkSO8A
HLVHYnTh9szu3IUU6S02EBGhJiSwc1biehl3fiJTny68JLPbdyFEemmxaTlo19sEWOy/++xouoGa
vynOllqp5xTvydL09UyEDh4CsP8inYm2fxmuTBX6AHcOW6dGAcDYGCglbKMDS+sSoticil8KkhbG
e7NRTA2CNPtFMZuVauP9P8d2s86N4L6ZmxWFMtSExo4UqtyriCnhPiZjg9vE60Drnt0WhV7iu/Vb
Qn7dF3U7toeMGwpr2DgV/T5If19fJyV17cJKESsBouUxG/KtUysekkhPYTqs0nAMdNMzR98hr3G8
1Mc9c3aQDTZHjOvjuslZMoMZghENsjv9uSy3uekZMOnW5v4SZ3bzSopkm6yoJy4y+fTcOmrhleg8
BTGc3jOvH63n1Njdl3Y7jDiBVWA5BmrZGE6TKcMHLTYYMuvxuQVb5CEEf32gMHvwizJvV5HC2MoU
Ytz0alV6NYjODqAhTY7UssM1RqtylDmL4m0QiDy53cYLmjVzO0H4jeQ/bPQUX0mGprEiNYQrDPfL
jTYNgC6QVv/JDTDjZBgF18NAbfiH0ajf72/KjH0DEug06oCkHfJN8hGQxC4NQAufRV9+SdPsJbcV
T9eXvNi5xBZg9yc++qm1CyDN18psak3EEztlZwBID+A6dSuvHZPaM6MTQROBxiM4fADPAtMRPM+S
LNi+mWUCPhl3CD0p0AD5Fex0Tc/AaMDOdZJ7ae9b7yMwwe5v5W0VGViDl0Imdb901UfbJtxt2Rnw
zNXgZZ5BvPyUVV7yvQiar9qaLqxq5v5AIGZcMWtpGCgKXAtMlDwOQ8zDnOvaSVdQFuXYALQLLXM5
/WarTfUYGZm9sExZKNKT6D7ERC3Qp+BiyvV4ailhFgP24iy0Dn28Gzs6mWhCqyx7k+gLWZObHPok
DCMyFuwtSBvQWnq9Qp1Qa+Q6hEXKe9n2azS3ehpw/weg2zhn1w469b2tA5EpXmirfmotFOVkvZnk
m5aLiGDqMUXy5lp+b4Vun9chO+shwN/zbz3aRFLzb4RM6Cs4RhOVHekYMxQ/3BQd4+fabDzL/NrX
3CNxsnBus0u5kCK9khEgu20ljbPzgPqNwP4VE3bHsMSGehPUTVuGf2g9n4IPHJ+0ZYZoEsFVdk5T
dd04PfFo/ooBJ9ApqXtb3ShmvlMzZ20Q7lG3OTkINZcYb27GYT8/AtQz6CsEERbA068/QlVr0rUO
thQdjE7Aw6Bf6T730f3ukf3Lz5+/s7NAZ8d9AzB3M1xcCLinE+SEXEFGWTXKHAZlKTh9VsY9Ep3Q
z3CtslWhLHX8zF4NgI0C4xRA4xj4la6GnWpU0etpieO5acugg3uFpN9UJGdISjRpv4vd3qsQk4wV
25b0dzYuFc1nVwyCetxQMLcjP3W9zSbLw6oOaXZW8Ib4jsCzGsE9WoEInXth2YCkpujj7f1tvpkS
wuFO8P64LHhSkEeWNBlIEGMoHEg1gcZCwo9i3Gp98c403xXA9rD2TAS1+qy7PxQzCzzwO2FoEY+a
uZAxuVn9VEZH8xPqXHApUGW4Xr3SFiGj6FV9cnSigJFR8a026v1xGCMkqMwOY0LZn/KFoLlmokX/
JAGekF8lW0FMSvpUd+Ongg80aKimoq9eGxcellvlmsSoADDAuQL2Q27jMeoJkMuAGAC3cPGLl6D2
HtR1zkELXAKmQHyt+IHG3clNTnF14owv2MSbTPDnQi++QLa86GgzBXfiJ4sBqYYFZDh06YNplO+o
hrWd6qG8yMCd1Wj/9BhqwFzvvi0BdmZ5XDuScIvxGn3pm6bNvQwGJ0Y1YLJO2w7EREy1Xx94OZLO
zlocuMjUYhcXidikTFX3eogB7SqqdW9MGhVNrSr3UmFax7QseMCbWFsrdZI9GtSZZnU5F/uRq6Pn
piHzSdmg+ovHOygz/kZN4wdpy8yr3DhZUYpk2P3bI3v2E0ANvn8CSZxGvuSTnThF2WAxfmzVsF3l
hmIFHV4gAJImUQBm5kWve1YgGsJghjGKBL253jRzpJQQXvEjRfkqz54d/qzBO+rq567uPbv7qIW6
I7nYhF+bnaCH1vwB8zVS27+/8M+80OXpTSsHDgjAOAAmj6FJ6UMit8sdUTT8qFnKLlL3XHzVc78O
2or6URSvjAqQfuHB7WyvAlv42D1GdBU+svZHZHbrMjrmhrUt6nfMHlL8jwhzPF1zHt4Ahr8Rw8Jb
cjMw//m14H7HxyBSAZbQ9bb1MXJ2nPX8iJTOvi88tzV2TLO9gbU+8JejtPXV5peFoROkh/d6Pq4a
bgaGFmTWTpT7rK59MzvRxvTz8YTxjhdz6DGFu9Ss+xnxyruKWYXPBi049jJps1LXXNFs1h6ZDaB+
rxZm+ZSrTaP42khb9FBFSmwErLaY67WRTQ/awOLQq3qn9ZQYlW4HI7OALTRqLf5SlWij9qzWcPZJ
Ffb5qs1q9ZSkLWY8qzDJ0RVFnOyfMYnQvl5GbfJPVYG/wVOdujz2CCg+aForSN6CArEPjJw74zrX
Ux0dAmO2BMY2WaCblSPfhdceMzmYobw+IcOIATtlIuvYGIZXgmbO7H7n6gcH7UxdP4CZ9L7+yq/N
pBBgzsTckQomY/PTZF9EF+o4tFZkQxzatcIKmhqsPZz1fSE3a5oAg5GedUBqgGBNBpiz1H7kCi3I
MYrDY8ZCaF+9t83xkJKjkXLETqH69b7IG/sAkagoqvA+AQuBYPR6G+kY6TUquuRoJXvUeneCH3uE
iLHxel/O5BVcHRfk4ECmlQGeHQP+13LUNuq6FJpzSn3vT5Gmp8cSLQ0TRRmMKiL4699ue7eyrQGR
EBnBwO7U27ram5mz6solLiDZi5clSY5tVgKIvWFWdBqd0dfIqHhE8J+EO4/3d+tG26QVSeaHNVUX
oVIEOUYLvgE9KPPoYEYZRoGTf1i9VD6YXs7rw5kwAzAJA+53DYB70+dcKPdQGqkdldjA8gHOzLEP
A2CrmK+IDTp1fX9ltyp+LUpyLDq90FsKkGxgzYZ78axXq7A9ptkHPDx4DwvKvSRM8hhAvIk7jUDk
NObx3hnhpQPnsgQ1Gna0aJvRA4jp/eXNHNzlTsoZSitqR4CxQaKRvcQpKiROGIyAP8DwLY1+35d1
e3WvtlKOsjqrJUZautFJQWNGLHyje8gRaQxL3IMzSn+1JkkZ+7ixO4NBzli8ozvATwttrS6Bmt+k
b3C1rqRIhgi+dA9MBUgR5GtsOV+7MHvLQ+2gfWFPlRGQKH7WcszAmWMbCGsBA/LWOl0Ln/5+cQHG
onT1Wg2hlfarK34N2R/GKp+Lmxp/MdoHz/UzYL74fasIQ5GNJDqBs6zwe9WMX1pLE36k1uW6q8ri
VLX9UhZ57twAKoCuBrRbAk1UMotdRsZBxJyeBFOEl6CzfZ/ZQ44nWVkSNWdAkD6ZnDtkUOCmX++f
ZdUxgoKGnrhRJWQFbAp4s+C6Q98vgqlH1mRRDXzJqug3FbgiV6ESdUsYgjPXYYqWbLQ1IfeB0fvr
b8jA7axHQ5yeIiHib3rsol+/DcVK7Tnxh7JuFgqhN0lVHCoIb12072HqB7UHadGFzdyxd3l66rvc
17QQ2I9Ibda9H9VilY7pJglDv7XikwbQtftXf142muow5QFPAV1H14utmsEwR1NNT8A3Zm+JC3D+
Qa/yA74zBdVfqQIrQiWryiXfuCpEUFVFtL3/DTPGFW48spHImttobZeWz+0y0Uivp6fC7aps3Y+j
+dJ0NfqAHJcW1ZpahsJ8Pa/yOAjjlC5N8MzJxzMJ3iR8BiYrpfPmdpgTKx+TkzLoQOlPKrYx26Z7
VbQIQyiIzw8KJXxjW5m2NGYzo2oYfkFNd/K4Aagl3SyQ9Axq2rbZiTdqdC6A4LZxeR0GeeGsu7r6
U4YoKNqUbMDlAraBglzs9WEPSas1dl3lp2jMgUaGcLbIWr+CKcZ8kbqgWvLa0ISC4FSfxv8QqQFp
/1rYqLl50/U2sPyTF64Euv6RxPslfmPZXlwLQVHgWsg0kUtLAvouMB+Q+qgD+w6IiEn/CwzVW6In
HgOm+311vcmMfsoEsBsmIgzUn+QBjCTMaS30EPSD/RdhPhK9Dty69tCQstbHxAPEa+/R2i5XZqHb
PuV+ller0smbfZn96WDN57fA43anHBbur3R9Q5KoKW/wLTFcOj7Gx+KTWQOdVYjL7q9bftpkUdN5
Xzw95SDatE3BYZYodNOgV6pRl4CDZKfnUwRY2BTUK1WglMn66ZZUWD2KzHpz1KgDTHUkUKzRR88l
8oFv99czKwy3Dmk40AkiH3S9HtdpO4KO8BQ8p/Stt/bcqNckajck3Tllu9S/Ib+hn0tDdQ4IkvCL
UcK6lob6cMdTF9JI9hRiJhETJWzUF67c7BHh7URZFIgIwGi/FlKLsklNO04fMk4+zMQeHhUbLfz3
923uXmP8CJYECLuA+Jb0gNK4MlO9RJsfjEiSHTE7APc+oqj6Lc1SzW2aDYdq6lLF+yMnuRp3DMsk
AVuVsVdDP/9YIieYU4HL359ehguVFmgOI4mo0gdbDZRR3+QA4XLYsC+B+SVYsr6/cfOrAUeHgwIt
ViWdjluxzsxb2KpesUCAgRHOxPW7fBEKarJ5l0HYpGrwDP+VI6ka2tMikqogG2HsIS0ajyrct5uv
VQRUhjBbI8ni9eWvJl0yjLOKAYBQlH5RPoVDc72bHWNZySlsUY75FNH4tPpKs59sTIL7+zin5fZ/
cmR3tO5Iwc0IhihHqS0+N0vl2NlzQi0dGWI0R6P6dL0OJ0V6Bh0D6UOlHsu0XrlsT92liaxZ1bsQ
Mv39QvU6CpZcrcJVTXMwhf+kLntRU8ALtGQvuLIAzfXJNnajEhfSJEUHpIEQ7TDZumGdgyuXokKZ
Rr76XjYbq9AehtE5M+XFYqMfiSfKDb9pql3prkaqBcBpy+qnrN0BHMdVQZbzrBRolrW511fm8/2z
nXvPp3oQRt/hDSqOtC0xBietxsDeA2zeJR+aBcgU5EWE7RGya/TXKH26L3D2sC8ESjvjiMbAlEQK
awa3i7tlkKAfPR8WwsLZ076QIl0NEDvbfaxACm9/5RGGbNOt4n4x0Q9dir+5HdPoAAZmQLoi5+F0
OgAaeIB57uzwHzfddk3/z99s2X8Spvt5obpJ2CN4r8CqJ8piVYKOPtDDEhAPZry6L2jWoFhIY6Lh
YyrWTGd3IYhmjRM3GrgY3eQjBCNnKvYC9BHJwu1QZ0/nQo504ZUiFpFJ8MyAA7bvhJ93hz4+AIVr
U9bdamB+yH5Q7bVtAerdH1xRHu0keuIlGE+QjO+LZmGDl75HugR1ZWoqt7DBfWDTZCtM+6UgDUrA
gAviGPi9v8uzNwAjIAju0TR9E32mXR1apCtw5VzmgY687kYPlYf7QuQY6/NNmprQ0N4ygWhLFyDX
S1eMQAYHdb34VlHjCaQc6wLcdgXqNoCAtAEUeV/iTR5oEgkYNcC4ICWNhnDpZo8pUuNWB5GRo2Pe
aNtl+xC8ETYo5auDVRSBAQ4sp4HX4lv2+33hc5oLN2xi4fpERJSWWwh3yAjLIZs8krHbuQUHnVnr
50q7kCe8L+kmALIM0pBawempY7WnOVk79ZNwzUdELgt6siRJcl9AwciBdwlJLuMH3R3OLEKnNuJH
BXTvC4c3p5P/7R9yA9c330UHW0wJA+0rEP4F+aidxz7//hdnhAY9TLdOSNY3MlSwK2YZbhkQng2D
HqLmmBaVz8ZmwSJ/JhDk13dCbPo/Sfr1asyakEjRUPbuB8cHFaLrFTbYUgICzi+1sX5GYjiyvt64
WfY4JJqf2fmTzYpHCmxfdVS2DRh62GuaoFgZYZRDtTepeKdi3A5K43qAxd4hPzGiegYexVFZcuvm
LxLyE6YNKIvbiovII5a1MT4/F+NrYupeG28w6Kc6YAAw/YaA+8k0TqiTHGjEPUwzLNjnWcVDxQx1
Mzhk6JO73r62aEuBwh0uE6iTN2riWLuuyPQ3fVSrU03KP2Vi+TQc6BNHbxwSyRjOv5anWlafYMgW
ygfa7sBQWmvNc2QgRVlp2/s6eJN++5QFiM1pcmbCnJIUvbMG8Lsj+/5QhI8dRhFG2yn8gpUvYOPZ
K87w6kQ1WPy6tZ41j/dlz7nRKOb/K1rSSk55Xw6Vio5u1S0wGNTZft9pSyymszcZraLIG3823kmH
h+JxAl8PPLhmWU03ueVHZZFheE5DkDFAgzVaXSbsjesTG0MF/kgRwr3N+W608x3Kx1vk1YAfqdoL
QBFz2wY2KxW4jYAls3TJ+ylSvansnCCQ19IXG3SmWtH8aY/fpBWXMiQN1DjJLSqm9USND8htPgJe
dsknnd20ybXC9I2C6SJJiFNlWmYyF1aJ92sWfZSg8KVxu04A9f3nmgb06X8lScczuDgKM3QgSf/t
oOKvdL/vC5hTsksBkpKVlYFxywj7FSsbpOO8NFb8RRdmab8kf6KldhLaNlbByVFnSBLVx6Fba0q+
/ovFoIRuASNr8l8kOaYoOFdKLMatnwqw3dfD6yIp76wSX8iQ/JMwclIABUCJc/LaNTFmiJZaCmd3
y7ZMHAvKwbZMu9Y1nNVOlmKsJy1WdcM3XH+qUr6KrKUo4WYeALcFsQ6GlZAFBeC4HK8DiScCmlML
E9MAZEGjcOgISUGWaXYu2rS0KD2AKk3xKatJYIT8GwZaji1L6oPZpXFQKMDStU3h1Q6x/lwxrz5N
Ukyb9H0yNIjyla72Rb/nmIQVzkIIO78BaK0GViNoEmH/rs0fyESztm9J8qCgWhYVxjaJXgVgzXUA
IYRvoD63+j2xO/Tnln5sIb9wSITiUW1pgGfmGmLsGWEEPA30z8p8f7GtdopdIMsATM41Jys31Xy9
eP3j63ElRHoxhzxyPrl7HwaktmJ9WMUORmptZeFlntFfA9ULYLebmICDe3G9p4z2MdgvM5h5oPK3
Obqf+4BAlfVsadfmJLngKpsGaOHfyL06IbiSaotAEr5jVREKUi1wT9oHEyDf97du+mbJD0XZDrMb
KK2iB1K2LBGa1jnhiKeREY8DjRt7O+8KgFA070iGFX4Xl9Hqvsg5lbgUKRkat7QybqrIRgwgIS7D
4XnCnIwWsU9m99BCBzM6TfVp4On6tNJajfJRHXBaQhOYIqTttuq2tD2bJmDT/2JJYMDBzDMGNpCd
uJYVDgC6BWEDktLDK98y88tSTWvGOE/MMxhURJ8j4jRJgJp3rDV5xB4YtXIvB+CL37v1Unw8czJX
UiQFV1hZAdonZvCZ1n3beynMJu+LhfB0VgpOBVXVqblQLhaYVV2p6piwh1BFWnF8BsO8w6sFT3Z6
ESW9NlE+/leItBSN0TjDkADemsIWq1GkL4qozYBOILyxUbAVJy1AysZkIYKcXxxy3YDCwUSaIXnQ
CW3bsXORZVfUHmRnVbMqOErk9hKzwox2Y33/yZHsO4Zxo9jqsIl5mWzd/I3awnOL3re7BaM3YyAg
CJg+MH1ogpOHpAUqzmNc1+wBjK7bMOMwEsZJY9q2I6oKdPKlSePZDdSnTmzgFEyc5ddXSXfbmtp1
zkDCrq0RGAek/d2wJayHufwepleBYWxhsgseu+RRAX161FiDZYk+ghFXI49jSNBOlSNVU28AKrpw
fojE/hbx0OfjnlrdOk2Y9z+kfWlv4zrS9S8SoH35KsnyIseOs3d/ETrptHZq3/jrn6Pcee+1acFE
+h3MDDC4mJRJlorFqlPnpE+WtBKa8tkkvJUvHunZT2JWrlmRFqB+ku3HegV5HTElm/ke67u/0Lk/
XzsLaZSK3pwmMMzt++B5DNSN1AwodxUOGb284ykGLpUKwF0LbCuEbOaEnwldkdy02Noy2xeT0L50
eZZsq0GKnB4DPo6Q5+Rklmb3QJSwX4H6MnFNSf6lDmpyqnpivX07UANULUMsDNJ16Bcxn42eS1mR
UHiXrMlPAnRA7dKAxGkaurftXA2yIAHFY9AQMSqE6TJAHS7d2ASZBbUE7HFAs2EeS+wQeDRSQyT2
VAPOIyYNpCu6da8qTiCu1fRPjiZw+phmpzHixMKlT+rst7C4QYX2aTZCX3qfNHjVAZYQjcWqyDkp
51KgOLciXa4YRAtyMRGcs5i+gu8DwOleXSvaD17XfAlrcb61LNi/GPMItXmwA0AYGsCvev1ZQllS
thXMDj4apd0F7p+AE9aXvs3zxTFhXVWavFFMhAuxVFY5ugA5xOorKOoAkcTxnDkvYW+uL7KgGX4F
sBmzj22iW6Eg4rT66mQ0LnqmCEhU20nJVm7cSHgUjFUqOUn/yDG80CP+h6Xof4aZhKlUBtyn8YB9
HQMPfIJDt6LQSBo9vf1qCGJm3u6rjPOlLDrnzI30P6vMzpZdnYURtFz3RaKD+aGxgwDkGrz30KIV
SF2A2EoHipCFs4ZNPjU9ZuX2GS3cELLY1vAsDH/zBaDRDYwTNKkBwLn8AvqmFmo9xTffST8jpV6n
eOk0YOUQQN3OI3W7ohCYAwyUOzBRDkSVhK7epTGMcOVCj6Gbval2q1aWtkDJbELqtfqjJW6DoV+F
YAevfibtXxyYDv5ikF/Oo0Ys916M/D004ibfB+VhCNF6g3pHxjOyFExmCzPifgaUMOmbVku53hhW
vq8N/Xc3iE9N2XtjLj+VwG+NMS8lvcoWEahnWU4QqUigzryiDxhRaRaScPQN6JlDSEeUvAj5byP5
IeB/YTNy9nDJHpaGSwY8ECi1qZeHZ+ZtlozDOPhyZxUfxIgx0SOJ4NJAb8/rifYL7StzAx526nA+
8jl6XEQXrBTATjyIMLMFagDmNhYriPfV4jD4bacn97kWpQ9jqr/GKrU2JE2PolL97jD2s4dKSb+P
wN28tRTCI4O7Ol78CsQ2cHzPnwve1JfrHwhkTlohGn2M3KEe+5OAhSKzqrVV+iIa/bfXfBW7ZyEQ
E1rNYF/Dlc8qP9a9lpZhauBwx4PSJ6tU1e4AiNnEROe8bK5v/RkEBawCYGp4dF7V6TISRulkwFT7
pu6GO8ExnPg5fE7vQER7EHb1c/HevE8P314fjM58SVBHxJjFHNfPWuKKQMe8NszRn4D3m4bCscAY
IAtQXI54CJWFrUTQmelfv+YM2XfuRBuzK/J28se0t61ql7WRXUp3JH25vaTZ/xkv1WaOq5lcBjUs
i1mSkRe6BGTq5MvJa1i9Jbw693X0xEEBIomSB2qq4lX0tNBay5XUnPyijj3BeEkk4gC/BmJMsjcz
4kbgJhRKw6Hy26Cb6++vblYSQwKKCg8e9cyBiR3NCgxw+3jsy04b5oCDZtVo37aycFY64J/okIER
+ZrfuR2luAZSefQbUVvprXiqY/GuaOrErlG6um1rIZ6Bzx51MbiGpKC+e7kiTCkTWjUhtlMve7ft
9crty6EGZlnO32MjFvcFjmODJEpc3bZ8dbGDvwlFcTwsAJ/DOPP8y86cP6JGPE25Nvpl1tsRhnPh
jtDJ+AsjBrpImKDD7c4W/kRFgOK3HE2+mAaQ+9YcGJHl76aY80pm2d+ZGggnx6xkklpRSbt48rvs
MwXZmYTHCTTOTM6GLYReFMVmrtIvFAJbSSrkUK27Spz8TP8wBE9DVyzLdpgHd8yeByOZHZn5jPFp
zc8scIwDRjIf3tnhaIrQBtD7pT4aC+u8DJ96mu8m5U8iyo4sO1L93OkjJwlbcghFAwwVrUVgYthp
mHEgQoWfghCsJ3agnoiZuaiVcBx+aRcRbkFWhiaZdkUdZwFzFBWxMfklADKpsCob5TObykNXGv6Q
Ec6ZLYTDua0IJmcQGCJsMeGwENW6TmtKfRJ39Se0DECiCVye+f2LZGamxiTqPAWPK+zyuJox04tE
1SY/jhqwr4IG5FRjPOLYp4j2GHyXOYNLS1EDQ+MW/oMOAVoEl/aUVh2swFCoL5F8I5a+EgkffW3X
Ruo1FfUaLeZkPwv+iFxgrsqBFRurZMJUk3SWkaqR6FOtXUUSXZEUECrlRW/WubwC4yy6UxyTC1EY
Jg1gykHojxDFmGy7pBHyBCajKvJaK19B/Y5Un0rF2csFh8QQMVhRZvJtXGrMpzZRA0UsvQP3VSOB
CmVK1J8FpAu8Uo/MtZCpYGeiQcW5yBYOcG6DALYMWNWsyHB5gJOuxQ0xZOrH48lsOi/IfJBj2Fag
4dkY2TnZ3I7DS5t5bo9xmBJvcFUjcBgNAokrGqzadcK7ypY28tyGzKxpwoxvUKjU77WtkZ1APbiy
5LWe3ZUtT21yIVR9aagZ4jy4jNLYpSkCFgdSTPnkA0e1FhqgivN+VQ8BZ5ZsYdfwhEI0nGFvM3z5
0kw7Vi2Z1HLyp1FK7DioT6O4Srreb0teb3PJ1KxviHofghVwQZem8jStY5IT3GHzlFT6LIC3ytYa
2TU1HjvB0uadm2I+rMKYZKWTYCrTHqRUsnGzBJQTEBd8AXg9tOE0sKcBoMjYAE+NKLbJOPl6BwJb
9ah+dD3wEAb4CTgPwoUIj9COhgECBVhvVMbrcqwggvzA5AelYgtAmMr08/a3cw0rwpMRyZmOmjcg
iMhlLs9GaCNZGlUJiwnLUxHfB+EGZBOluK2HeNVXkR0bu1R8um116ZQwFIXYB79DwGVSXfgkzfNI
xpWiCROYr+hGUdLYhg7l6S8MgegOaDQTanbst5QoiRIOBlYHdwghMJ3UeMlbyeq2leVN1GBifrzO
oouXm2jqQz3pAs6pLBJ3Ev6kwa/Bi4/E6ba9cJh4KJmFAIuWC/JbeMZ8KzPm2hAFOUPIqA+EgxuK
AKvmtpCCjU3e1dO0ixQemd7CBwyDeDWYYFPADCJjMBALGmVNSX0VzJteURTPcQTARACMhVdS+YOz
nfM7n0kQ56FaE+SkyDtg83I7LTmMjG5sqF9V6rBTZhHWEV1Dx0jBA11iZMqe1KSy4zoy/TQelY0i
xuSoQ3+6tuPJav00p4RzYy98imi9IwkC7Bkqz+xUlixRYZLbFskWVCaRo0JRCUPU3yWfRRIHK/Ag
KFrPjWPma0T5mIRh1VF/2Imn6Xdg397ZhUzHQgqngk1klvBji3StaILioRiQWgXGug4wV/RgZh+Z
kW6HIBMx59GmW2UsOF/7QrzEvCwyEAOVO+j9Ml+70CGU6MaErdNHsItDgXR6yAmugoa6HX2/vcSl
N/y5NbaNNdSdrOakh6/ujLfqZYxt4pnu9GZ2TrHlSv4s7ihqOvg3ggwi6aWrBmMFH26wo7XR+qUs
bjBBuKkC/WnqPrLsqAXPmGq6UxrXoG5V+pCQkYdkj9nl1gqdXHvIxUjcxKD8v70LSx8sSpdQ1MRD
C2Wu2ZvPnlgR1SkmauFHivKgynfJkNgqPST59zcbSsoYuMD9hIFwRZMv7YRmrQAAi0ikD8+q9Wig
Z19ld0X9R5PalyRWHYgcBvpOCL7/hoRhtOvASQmlSAxKMoZz2qWGVuGUm/fKgtY60luzd3Tts/4Z
aXbU8Gblrg8aII5ZnA+lDPDesRMmk6iPWVrVSDJFckCMRAO2wwmW+w6SVdWwTUppcDONJ9pwfVPO
ZmcEyZwIoCt9uc7BogMxWoRCPXsVlHVrPdKYE26vb5MZnoJYK4JiD3UMZivrLsN8WQQTBVlNU+xO
g2Kr1os1UcAvCy/4Ns7XgD0kHBhuRJELzBSXS+qMrBE0FeFAzGR5U6jo/OIFE/2UyphToLlu53+Z
gjAcismzOiWTqbUTVUdcJdQvP8AJsM6Fzu3UZl+3o91WkTv0eFKGBANWkT82h6GtTjnd62rmFOAO
QrsfBCcZb9h9yZHgsCa+F4Dw8K/L5acoJkkRiLN8Kf+BmRN78jr0ROVNE+5bFBo5Ve4l/0G4hyIZ
Ch+owTH+Q8PK1BNdpH5QgOXkDwYUO14T7fpmxNP5zASzILRf6iBVJWzy8NrTd+X77yEMA2EqB81A
TPrJLCNrm+s6qea3MhDonqYo+PSi7kUw4u8OHsFZ0OlE0ETJEiPyTCxrwUGmpmGMNznQzfq6A85k
W9aHcR3qp9vR+fpCvLQ05z9n0ZmaBmJpBUtyJNuJ1HmWFbuYPfKnMHIDi5O5LH3f5+ti7gIV1UNp
6mEtEXafENMIFUeDspmwvr2oJU8DwAzTyqhrgG6P+dbqScu11pzdgCRukJVuifbfOPF4o66BI/Mx
YUAGdZO5o6IyHj2WWo0cBtUFASFDj+1B6UD+PoGlIqrcIfpNrPpRGsvjkIZrRbCb2OLcrVdUmdAN
ufgFjMPj2yUB0hlcBW3iCVGzn6OmFVq7KfXwisnE9iWLSy8OXDlbgZBpFHmQ08W9hvoz9hnQqyte
86Br1KFvsQdieTCBNSi0vcDj41y0AXEUpBGowqENeumkmtBn0G5DxUMffhH6gJknbgF9KXLgHIFm
gL+g68J8B4NI2hb3BLIUt9/Uz7f98ToFwimd/XHG7XMVBOTUxB9vhV1aPJTRHdUxr7m6bWXxUwYk
DSU25EAoCFzukhyiXVnGAXLbehNAm0jwh8JOaqcbvNuGlq4NvF9x5vO8LiC5l4bEyQiktoQh9HXu
hIgesyD9xGz/iyJvgqB/kvG6tw2eRNCSE6DMgc8aEWTuF11aTYSsTwcxFf0SAohJfSfIRwJ8/F8s
7cwIs4eamABHoyWiP/bWCzgeV8XYe6AmcEpTdsxUXtWG4eVFyglYS3ER77i5cwnMKVZ3ubZ4alCs
HyrE+/pJN+71qrMV9YidTRK8F+rX24tc2kmMbaG9gtYe2s5M0JCzcoKzwprVjm+NEPrC2OxzIdne
NrPk9edmmEURK2qrKipFPyYr8BHniZ8Q1LNfbltZckYABb6mKHBXsjE4tFIFHeca3M+bTDrIla1P
Xr+CFi1ZhxEn3C5u3PxcRWcUuHcW0TJVql4NMq4vTUbtOAqhqvpq4Xq5vaLFfbP0mQ5uJiJikSVW
R6oGoxGib8abCVNavXI00GnrU07VdWk1oKsBCQ/KRaANZ26vOlDCpG56JDMIEmpEbAkbJiXv31/N
uRXG2WoC7YMuGkR/OHXNp2S8CdNa/vbcDq5BZNZ416MSal6RcseAb/ZZIYr+JO+mad2KTtCt446z
YUsBFg6Gvgxm9tAEnTf0LFcScPrlNCkiJkcPBGtQu8YZQ8fqpxW/MzlHmsvCEyj5Z5px/PfMhcoU
nsgoo8A1Cr1PKVLmdkwTOyH1+Hj7dK45NtCTkTHvhGsDnqCy0BP8dpBDT0HvV7lfGW8D8YLCJ+Xe
lH8I0gskHINkN32q90Oyzokfg+ojm/bmYyzsok2BwaTUDhz1XencJuPcMguVzMufxmy3ODWNBQ2E
3odS5zZzH+h68n6Ie+3H7S1YyqEutmD+Hs+ONUktAlFJ2GnBVEDvhjCxlcI1rBVRIERrWz+G9KRC
EfGZG0++EpfrQ/5v95mbNMXRK0MP0zUYvUVIO641gtKzLUs7rdnkySs0SaU3IQLzcuAFuRM/FcJ9
6YGqphYy23qgOqqt4T7dUHUlW5+tvK71fU3vQvyfCxuaH8/JQxnapK02jbAjJoa3qR0QTsD6Kjjc
Wgbjq6Yx9LXSW70PVuohhuj4sxlItjw8t5Jup+i0GBBFQr2pizw6ONH0Wdw1eeGFwkOcrFMgyJNi
a45vWhltVfC8vknVPSGuphK7LVVMxLkZTR2ts4n5nAh/GnAux2CVSDh3/1cH8tYy5qvmzBH0aDSs
agwHXyX3aA6OpUsV3dbDzUw+A5lKp3iOPnK73hpgNUW87MBIfNQKR8cpVH4GjEy0iY2D4KTh62S6
vbWFbq6bJi+F6FS63x7j07gNd/JKBcOb1a2waTaOpd5J+WPhFfcCBCino3oyrVOePKfCYRTXpT08
ji+VZMfpsT9ALKuQ7RFjf/JeDI4WaNutlcWlV5xj8tVGANkEQqYvBQvmPMvJFJoRJQcfjFmA/E15
s9Lrim5z0Cg65khkPymy3A4V/ZhN+fCUN13ijOPEGzT/on25/CFfai+oQYNmEIUT5vuQsr7qepC7
+hTuAgymI2n9U496NyqrDq1b3/ysDBX6d4ldVNIqs/SVIm6t6WeqWXYyKKtRsyfUWCBpksVONqQr
cIxt5mJvFqV2JdpVJzjtutPrjTlX9jEna+Z+2+gbUee0v7lrYTZV7gq5Kq0IuEZhN0WO8aZtBHwW
xVHxw3Q1hiYwuKtx3FidG+eg2opQLUZrstim0jE5KgYEfTbxKu7XReoEstsXvwsv2qHAaCgn6Bbh
urC1b2dw2H6gz5DszKoPLMdkVBbgxtbzwf+pbu+V+2/H3cu/zmxIrER4VGb461ARwlnUXi6vWxO4
dehgo5shSAerp6t2yn90yr4BBT7VI17t9mvw/crDMF0D2lQ8aJB/X37zZlInYt4lAxAl01EQhXvw
gdnFEN0XqbYjMbVLuQZ4GWGsQMNgkl2xcoIgWxey9dCZ9DHqpw/U7+6i2iR21jd3fRVs0LV5CMIc
h+rEkuKGmF0UPGuUNoQOq1bxFNM3uoeBAA5t6E74XSpYUPXNhOYKxiYhaX0FIilFpc8zkww+ZB+A
gUzcIu/R7FgF6HncPsOvh8nV9p2ZYj7QspbUqg7rAbmD/lCHBEO7wKwU+gmsIM+KFrsZEYD7NlxR
me76IXvr09IlD230mTWtDbaZTW/OYhm/hnqn5Koja+NazjecX3mdS2FDZoQBkhw0RjXmkIOwN4sm
ooMfZrHhTULvEagEuHmo6y4R2mRfCMEBmHHE/FRddYJWua0KMV+hmSzoABPJoY2g4sPrOq8CoMRT
QUOxj0IC8omRkFVcmdC7znPUWaiOJ2Ore42stg+3l3GlK/R1rsilgaYHNQU4Iy59FYMPoMWwmsEv
QPpoyCB97MATKhTaVqX9utG2prkep18qJAGju8pKPNOyiTR4pjRtS2QyQ/pLrijn8p+NMh4AdA2a
eGiCYKaQ1d3EhByIjyng2oMZPBBr3RYnKVS9rsk3gKVWvR/RlpMZLhwnTGIOdG5NImWVL/dhrDBv
bKUiTKa1Q5Md6CP/ZlHQPYReHG4VAO4vLZStMQjQvxh8ggQgitatfDDkzGn6dYaec7crJg4u+/pp
AaWxM4OMh2JEEuTeBQwO0IqKbRMjBNp60lY974td6EnOliBChw8BXTkWi11D0XjIRmyeZGySItkg
x7rTDqF4aD7qlz6D2qDECRJzHL/ykDOLzAswyMwgpyEsxsmmcYoP4M23EFm5/XEsGkHKAoDtV9+a
8YkuVFNTL6QButiBnU8/rUDw4vxBifptl//seY2ARa8/M8c4CFFzWhYR1pRthztRhxxcsxUSyADx
GPWviwE4rjNDjGNMsjpV6QRDffIsFzmy0d+GsAdJF+ebWnhtXRpiXlsddB1yw0SMVN7ydfcZ/Mgd
5Y+K+U674TQ3ll3wbE3MgyuTaYsZcphK7ut7BSISq87LXd2rd7hADM6nzNtA5oaiqLuWxghjk5M/
YIx/OIJF4rbvLbwgL/eOyWQSBb0Fo5737hjd963dvvevnRvtRK/bAtDWvXLsXefnl/aYiyCNtLop
kEv4rYfhgOo5XytrcR/ZwlYDophH9XBdJ7qwxvbtSDVahWpMA3oMm747NCN8kQcSWLrbzv2cBS/E
fddasYjvF6o9VezkG8jtEOpSX4ZK0g4v78gX1qYn2q7Rr6KfnPC7uET4HHo5AIJjCPgy3gtjTIgQ
IPxiGmGXNYj0o2QT3iDhsp+cmWF80UryPBYEfMyhTyHB8dkW7ohKQ+/1g2dFoTNViPzRCvxWDicF
4i2Q8VBDkKUkma9MNV2ZyTrS1iadeJ/B4qeGijK6YSCawhD05S6WeRcmbS/juUC2kJjfK36R2bqT
HOsWskp2sc1WIiSYT2rNebkvR5R5ZgxC6Uiu2ZmxFuwqECxW4KKohvQy3XRvllasDOKb6QDWV0wd
lT/AmeYMasCJL1+Yc/Z6mwlsMOE4T5ewb9SMtk3ZBhqutyo6qdm60V+NrF+rZE/Fo6aAdDZ8r1Vb
TcCGJd9Jceyqod8166F+muYfZ/0QLS9UN98niYWkJzgK0HjB/BDwQEyUCOKiB0VshsGT+KEc/gj0
5zS8cCLRkl/9Z+MKJJbIcdQCdwO99b2mb8Ct52V+dNDtcQO6qZP+aA9bZX3b5qLJOdkE+xdgIixv
kCgQiPVIWNY0/mrkw1isVeN028RSMgEQ/r8m5p9wVggylF6uOkxg+cGz6tBNa1uHcRfxUrGlHOLc
ChN0NJBK4fGRjgh5j4aV2noirGkGwIu+rsVt0264ZGBfspysr6JvgacDav6zIPXlwuRyyAlYJUYf
ZBmrYhOu0F4wDtWdtrOcetPvxp1xH79TT1+HR2V7e1OXosO5bSY6GDkxNUoJZsrWPbonmM7b6c+3
TVwP3s8uj67/jCCCIAvbR8tRAJLUBjZqF3jrjbmN1+0mXRtOuVYfBC/3TE5LYE6/rjb0zCCTB+Zi
qo5tCYODM9o85qPFHTv740zu1yj5YCRtjh3LB4y4V0dpfI+E/oAT5HxTX+ijW+tgPH6sgymAjsvo
C49e9VA+NavwFziWtr1tbukm3lVuutO31XZcZxv5LTkYP4LD5Df3nNRw8dsGrAa0KqA3xbQe459J
oLZyihVrYPc+ZIJmSyXhXVPzmVytVYHGBjQHgH5i29cm8IilMp+Z5cXP7aO6M1cgnN7E+/rQbLve
4/jkfKnfMsdcvUqip0VBSkw5/mk21mOLL0/x4pXkl5vhfniLDtmvR9R/ORf+ou+cLZIJ/imhWaxb
s2OCrn9YAS7p5NVT2nGKeBwzX6+Ks0iZiyPpCh1menMj1I89PVL1MPEq80tlJsAy/j0yFqgGonfM
9xgFzFSbPHfNdbnVK9smLtQ2XGnXPKo2tO/Se20FqdhTv5N25v/ffrK5zRRCStjsKuyn/iaO6yiS
7BQKopnKSScWv4AvClcMQABwMm/42YZiWlS0IBM6+hVdA0SKPvbEG0hdjFlnJpgsFCJYYhOgwO+P
VgJ06kHCVnJ8fo7l1z4/E9H+swrG54u47JPJxCry01DZ5Icm2xm5I/0DUHOfuoipUSDmOUavRHtR
HoOT/GeUcXndCHUpa7EuVM9DW3mn++mXua43YMHzjDvxAwmv/pFsdsoPPCeE0uZRNCzAwc5/AFDm
l2entt2YWk2NHzAdoaW+axz9t1razYBijo3J918dj6D8tregInZpcWrqXoxL7DMoIUxhHcfQYeXc
cMvhC64oQWoUnETMUeahoKu1hvBlYqJDf8nDx+oeXMM2t4e/mMTjK/7XEnN+YlANTdDgE0tfhh3Y
cD15W26CTemAp+SvgjKSL8ilAbqHKt/lxgUNjUS96xBQZPeo9DYtbOVtONBXK7T1vbEbfuudE3wU
Ll66JOQ9VxZvoDPrzEceBhFRBQOemuQORFyKPxBrM7fhZyrbqDKaj9XvhnCbOYsPFZD1/Ltm5ruP
61KuekB+gFNHZ9MK95CBVJptchwV0TGz2janE7G2YfYa6e9WFEEh2guGbdx+pCF5DclzMvaHdlI2
E2+IaD7Zq3Bx9ssYH6tAvlWo5Xwa9asqC+BJWlHDlj9IfAozJ/27l+r5VjCuVsTg5KZSD1cLVkrl
SriVK2eLNjyuS3R6bLLZl7kbP1nbvwmM/62UraVIgZpQGmClSbXN7uspxCjdq157Yf9US7+r7Gcv
IeUyTy0Xa7CcG5+ZZmJFJ1gYlEpw/OIpuNNPjQM2d6dcDa5pV+64q22ZEzkW75kzg/MlcXaVtZYm
xsEgjn5oFpJbCSOmEgNB4ZRuFjOQMytMBh7LUjbJyYBlJZtatiW8Lax0p3JfuvP23PBRtlGoTUWa
ht0casEcsZX7H7l47CTVTgJbKfW5LV8IR2XqObfa7Pq3zDKBCjmPKk4ZlgfepNSxDoFnbqbWrl5v
O+bSRYKZbMijoKmiY7Dk8qzyoI6SrKWjX0yxo4/rvkTWyKOBWTSCcRUM74HhCpYujYwQpCVJo+Dl
Lu+sUoKE30nWeMMxPCNMlIsK0KlogYwnrvISdqYt6tuWPNzerSXPhnr9vwth4lVSqn3YyLBhBo9B
8i5A6O22gaWAeG6AOY6hHjAnIcEA8FXm5HTQ3ilXerXFoMhYYFiNcyEtrge1Kww4ogmOocXLg0nK
RuqkAubKreDwqCEWD+TsjzMHMkZakhbQBvXTDVqCbwLnBfI1sc1+IfOw0P/78cxhzNXIcazw9+W7
3D6NxxHyRHZ1Sn5Jp/Cpdf7gf3i3T2cxlJ6bZI/HNM2hNSS8IONn8AABmBfsWqNyulxzzQYMUc0n
6M7I9FhWNSCCIthV686ewh+c3zFvHbN0jKHMC0eRz8Ks9+W51UGotomh4oPK4txwek0pf5lmHO0S
6NyHKzXT9MmOBxGgMikT88cgKlWwVySSNG7T2rA2PeaUM1dQKzEFLVtu7jSNjPtWs7oQMLGSh+Nf
+r3zTClOC7HmagbKTMxMaIfZrRuMCZMuFz6KCsKlcmhNDgm0yDeowhsGWTQ6RxuoSmHIiW14jvIo
xmB8x4uqf5aHX1azrUoV757fpfp4+zwWPH2eI8cTBJRpgF3M//zswuuhzZINGSylo6K6ahXpm0Su
CwcPA4vj9QuLAncXWNNBeIu3L3vyoVIKnSoCVQvtF7FKMc9J9xDlCoS7Sc+fbi9r4QoC2BVgEpRK
5jEGxtsnq1aDRg0AvO/FV1ReAbWyDvNInlIcxIS6INI43ba4cKdjxApSgDPrhGKxxNg9OkUYb5dE
TDJYoZfT1HJNiNttO1DANdA3Wf+FuXkjUVDG2Cz7to+ISYqBAD1sgTJTQZNEaNV1KpqfoVHzrqeF
g8Nc0jzLomCE/Yp1NTZzaKoNmeSrRQDy4NqJRuqkmGTXVfpUt7yW09LZSSDSA2AEo0KY0790yaqM
DL0FoB1cStSLp03b1JYbQ6PaDI1dY5C3Spc+v7+bM8ELdhK4chCEXprsjVAUg9wU/fSPkit/8raC
3MSHJGt//sIOjgygEwmz8Gytt41rA4q2neST9JmoqYNB9Vaym6biXI4LXzVCB16+IAaWMPrKJJiS
XGkkbXsQLRbRm2GV3kA1F/SnHCdcasBjehjjteBsUPAqZY6qaNJGByBJ8mWhpCdNy1s3xyvMk0Zp
XJlWb6ymsW0+TSsRQJPbh9teM3msjwveOUsEz2RY0Je6Ilfo5HQMY/QKfRPw1DbtvcwsPTMM71pL
XkXp79snuPTivzDHRBZJjQoV8hWSbySiU6IpWRqVq47vCKFWlq51XEC6Gjoj0b0IQqTfT7JgHTz/
gDgC26gyD6JxkoKKgI/VL6TCNgJceTRYD5YJuPRdWa4zUf2dCSVnCHbhg8R9Da6bee4GgjyMUVNV
mga7L/k5iZ6gqEteSa9sBfGp0DJP0UsO6nTpQDXgGkFgAYMglr78GE2JRIHVA7ALYieXJACXB+U+
rlIvb0IIqmoBp4C/tDwkrhjBnUWGRJbFVk6pLBaQHPfDyKEiOqGAA4bVXR+CObreJwCw3HahxfVB
RgVjYSBiRxf2cn3tNHV6gZ6zX9DOnomPrb2WxZscqOxc5pFzzZvFpFuYyPnXGFvs1ukwmpXRyH7X
Y/anlyoMNOFRm8dxdN/2PD1FdmIcvgHlZXyNwHICPaWxxIFqhxJFEev6QcDcWUWoo2QyWWtiVdqg
RntvDMh2G7GJ3nqfbfMg1F2oZKy18nMM4q0il4qT1Vm9U6V+2k219n5751km0a+fB3aLmUcDRBrX
ntxJoZUHkXEITckfBMwdtMFjilpyYb3IcefqJnX1ptsEmAwBPjlX95qyayRzJfVHjE9xfs0chc/O
5n+/ZiYmwCWO8Zz5iXOWew1AtVngZTYO8sso2oYZ2/oPy6ERhK5srXuPP6TBse6NbnPbLuN/wDgg
+ULzBPrBgBCDKe7SbKenMvgqU+tAezAWRG9QeHOE4t6gT3wF9/nivFjipS02ka3oEMQdcqEDKlbd
S/CnPgI8Ar5teQ34KW+2mfmQ/1kYvihlHklEI5zJZUcFEDeStDCm6KumeGxHwRZIaGfUDos39eH2
NjJf1pU1JkwpUh+WKpiGD0T/006NjekrWzd/UAw63DbEXOZfhub29wzq1ACCZNxEqvVJyKwoOGR4
GWGaAcJLP62OV89cWs48iAYL2DmYufQKHSNEuHbiAKBRF7lrA3KOCMBE9/Za2IzhazEI6TMPEBJX
vKouzdRY3pAZMENjPHiBU6jtMHeSDRQZMif83uPmH2MYr8O2ASWFB9OlMTHp1AS648EhwLRgmLgS
eVd4HC7zD2Y8HEKJWA94bxWMYjOpo0yRgollKBw0PW/cQStQCh7kfMvZt0UzYN8UZbzSDPB/XC6l
TTIQEUSZcAie63vpSZU8KEJ2nzS0p8nb6Q9aj8HONdU4ieTSeYE/FXk4yBbBQMvSAUElshaIIgoH
EVchMrtJ0+wm/annTt8SG8gkuXTVnAe/vQ5RIG35Ir7FlTxr0l+utrYqIdZKJTyC7tvu6W+rbUAY
825Ib1rMm8O8jhpg9gAxBgIGNhe+cmmrSoAMFAiNjgP5HGPpyewgEtK5BFh/0DS6g8oJv2xjGF4J
W2D8wP9bBjsXiz6HEktT06KLjyriU9786pxUPFZ9jKpHdqAUpYyPASC0rntoDPTgLJByCa3fYVAu
7u28fOuVO6PM8Q/wwdSApKicGvjC5s8KpMCRg8wDExmMq9GJ6oEVD/HRDPbg+PbkWPOE5rMM3oSO
99ZjGzzzZnzR0c8vPXw+OpNb9lozDGDnA9lb/5iQH8HwTKf9pGH2Q29WgwSP/l0JNmZaKFhlyAep
jxiXVtXXHox+rUZFW5Fyu00Vuwo1Tty9/uTw1IXfg0kMCRRKcpeOIbZNAhJkJTlKcZq7DUkzOxu5
9CJfFAeXAQS0sCAoBmcJZmZ1lvyOTgENMrXCVJ6Mj7lt/4+079qtXNe2/CIByuFV0ooOkst2pRfB
FawcSCp//R30uehjUcJSV/feDwbKgKdITk7OOIZfyPmlKFOvUWAbpbCtyaVrZN/6Fo01Gq58FWNg
JqY9y7h0reKbXJaeZPrR1Bym7NgCoU8rRjDHGn6Z7t1LbjDFb7WRCEBMaWJQR3SVgZsXWckk50GX
eKx61mt6JPCTBvNXpw7gMXLcvQ6sDWXUkE/BDAySb7gzgnlNKtRKQNWaB9S5AmhA6cI0vrbsfkQy
bsfEquvFoZhgclwUG4sT6wlJXJKSyFEVJHV/xEgLxhcnl2Klg2oAm5IGUW5DDSM/n74qUfVAxn7H
yq8Xi71FWAAOA47eKxrbLs2tZoiI8ShJjgcE7gNyOwXqbQqap/a6wNayDA2PIrxO3HF5FfXE5pRT
1U7xblVGi7EDKXGnES1MUa1kfqIz4HJ22l7SflsoCEPgAXDoam6LP3m8c5HMJdiXpMe0UTRv0pPB
9ionVg5z0U/ArGDMazEs8fX2ya4tPFg9PuBg+XVe3TClNnulUUfpcaY2nb2qSQ3TA4WVTWHhawbw
8SkCHGOTygBSlyW5VPde0bVqfUC38ngPI/9I7y/XjQxJqSvDjC+I4qTG0KTaHWSU/e4rtRy8vsJF
7Yuy8qWIjz+V+deyxHgnXFn1ZLSNvaPpa4cSWF5wJ5EaAp3KCt19SNA5jkRtESTyqBwqSR09yCzd
rOn2/IcNURytzAKrIQBSEc4vF14NdjpSDD4FbNQ0P7eJ5I1U7VwyTtbOJou9NHhKkFgDsiyQWgAJ
DaFLWbUE5LW0y8qgsRPwjmk+qIrdKKFef2fCV4HdUMdX3ON7GJF+8itqnduiPDXsaBm1S+l4nEry
i1XE26sqi030/NOgetyAqZx9QAyLFa0vkqQty0COnMMw4KlXTv1U+lHzpOY/Fdp5lnHUZhecQK11
V5TSP584howwaAfIP86PIqKnwLqiR7G2yiCSr3ql484Vfmmdbl+z1eVGCgUI8eAC4RlUzNYt9z/W
O4DIWVIFv0a/JqAh69iTM2ZeZwQVEGluC1s7poI0wXEwdAkAgmhxC2a7v9hkcOXo0oz+a/aQFsDE
NR5Vbc9TFGto8IewQgNahgAJhyhC78EdY70z0jpgoGoHL0JfHzK1eur65o3qEzvisUrvsh7UzqQr
J18DEsoV3TztAUivtd9EmfSWYGZj53C39h2k90gkAT4XiOhClBP32tRO/VQHKrqoj1pqJZe57S2M
TmY/k6Egh1mfip2UoNg39rEVCEdAnuyYPG8mCKV2ZrKBmXVQDVbrGUxXL7FuoW45lPGRUQYY5BiU
2oUkSb6Zl9GdWUk/asUil4G09vuOMnCXdOGX4GB4GgUvGvxp5HaWqifbw2CxRq0D49k6a3dZg7SS
27vju+aNuZteasw3HUFGsiOW69haLGD1bEARIj8qWJxGHnPNInodjHN9JsCNiJ/o1PgMfFuOkrq5
ee2cY5H4xNhBZtw8ch4f2YjILBS6lut10slAS3DcBHLXvrJuyg4R0TJMIs+YYalkyzWHufp1e7Ur
U449RrYSNxzJWUTuwtttSKgPSfNcBylN9aOkZYD5awBFQHVrDxB65XlzUQDqAuMEB64RnT5znhh8
LaUJrOinpr6azuvtpawcAuHvC7ZDkRLDrDK9CVTLj75mradYLiVehRH5PZux8pgRVGLPkKtHlIny
hHBSxUznLCqsJsjfm0sT5uiN8EnndS+JvmMG9iQJT+2gUCMpHK0JDCew7EsNxpjcG9mX6VkyfGVv
nnlDAxfrEm5cqs7mUPB16cUzGjkV4yl5i8uX3QTExlGhBg5CNP6i859LTSfgks0Ne8JRmf7Ul+7w
TuAxyfEzEMG8fCT+bc3Y0LyFOOFG246ERmMZ4mb7TcteOiW8/fe3Dgk1BmTkQSsBJ0xbLseRbLtK
CQ6pUIEWwV7M6ZpH7xG5KATgu7PX73KqrH0PaCDCeUSYSO9hTlAQmddx38Y5lJ1NYM17SInXpO54
j2Tzn+ilmtzavoAjsGA76ri1k3zAHhEGGgwA6bBcqYqkpcwsKIhdAREUjR3aHpvdngT++0/BBEvk
Jq9sSOjbWTqUeVy7+YQk/u0T21JAPPWA21dBK7HieYC3JBeWBikGoNNeCv2iMbfIz9l0ArDCbVFc
l4XnREWTAIBjDPhPSEktF2RmxeTkaU2CGLVD+0EpntQSuJzWztu9tW+fxQgn00fo72CMi4EitNU1
2YPA2RIAgjHAwHFgbziDy3UASmJqEPCQwLaZp5QP1b6vz7dC2KqP/gDQq0O7kCFcigC8hWMgT0UD
q7tatgsIYPMy+DlcfM06ymmoqOd+8sYDoGkYwPaBNOWiK3oABo9vKEeUVcpuR983Dm/xRaLlqDJS
stFCgUNqz4B85LroVsl7L/9zPQB5MmAdwtcGeKmBeHK59liq4egpFgvGY2a/FsN9szebumHcFxKE
pyQru3bIGkjQhsmT+3fTvkvhzyoZYLmGp9tKv+FW6Eigo4ETrTNIoYvKIpsFaUpUzTutlTzkGhPE
DVlxLjJU0f9dFJQS8MQ2T7yK6ZXB7OE5JqwN5kHxAOuuZEg8TKfbQjb0gLOuwhMHiRMusbAeyJ3s
2WrboIygkGV7SvL8zaqnKxmaHS9wywkHSRamHACc6iCPKvgx2cBgYtWuDZI2uVPYCSSJR1l/1qxn
Kze9Us+OYC/CPI5+ZpJ5SgCU8a9rVVCJAEMRemaw5tXwSGnk4JgkLMCHeHb0t1BfMPwzanvNTmsd
Qdz8H24/zAQjU7rU+K5L0gx9gSxQpMLLqtqtqXqSdgvza1MPbg4sCNk/JMWQj12KaWlsqGA+aIMK
YGeD8lJnF3P2Js1xQcHsEf1ye/c2xCEDBmYVtK7gP7EOO7aa1g65Bog1zKhI3THODj3z5O4FADFE
3hvMXN9pwJf/V9qqEjtG45xkShuQ9/iJ6Y9gsfq/4VnmQf7SMC/FCCqptFNNY2VCE0z1e8p6f7Lu
KPmhWA995KcpXI1Id9vsz+2dXN85CEVCC4808muoai8PbqjZ6Eil3gagxvatL9199npbwNptWwoQ
LjVoDZwuzyBAPU2e6Smu6Wun2k937tOGni/WwT/jk0cT5QUtKfpjgzRGByagCZGL2uUP2FAEME7A
MCFkRm1DjOOUomyaqY7aoGguasqu7YAEaFS5A3mKrGbHum+cDCibER3DwltI/wgb1/bI89rp0AVT
Vv2Zu9TLYubSWfGNYS8m3nB0OeQbcm0Y+kJLmi28i+0km4Meq12QXOLH5tL/lq/0JT611/y+fY++
9zuGfiMDtZQnWCW5jKQxk5UuaI8th0h8Ad79QTsYl/bfX/ylJL7Ln/RCGeSsaTUZkvRXJya/Zif/
Oe5P23D7JtxdjDkgjcGpSGBnBTGdYRYYdiBdMGQPUQYciPiZGgdJupr03RyaxotRcnSUczaXnqPV
X6r4fPuaiX3xyCoBohh4YLx3ET/FPM4sR6nUdHUXOHYBNG53kDU3ie9U0GgY4QxolQLIKgAWTXyj
CFvk4BrnvtjxEjbM8uIbBGOiqnU0zWPf4RVAqra977Ti3m7ZmVHiytb8Y5b3kmkb1x4gA2jYhMsA
5f2okX46XgwasMGscEnU6Qyg0aoB/W+9Y1o2tfWzECG46CvLSOx87IICuEwg5KaKNxqza8tfNAzI
xxcKuurn28e5dfkRdXKdQkPYykmv1aw0SwUiW0DCaiTQq+NYfYsw1v3/IAet+WgZRjYS7fLL6zGb
TlIWptYFaea8DRPz7UT6BSDaSdd2nPxNG4OW5P8jSrAx3WwVA2g8u6A5wi1o/dZ2GwpGr2M3uEnh
Y0CYgrXhB9u7GOt4BxcD0GccJR93Q0zgz32mzHKDJTqgOEnzhxbjNaROXZRyfPTTHIYZ5XB8g9JH
x2YYX+WKBbc3ma9sZRw+fYGgP5i9pmaa4AuKnoaZ2r4ayd45bt6DTyKEc+wy2xkqtFQFsVofmIKh
uP5eN3fW8eGA31qIcIRlR6Y0lyBFO6c/GXGbP78wGJ8eVNPTiVuiEemuPxdIHyOL+h0leXZu/ta/
qtEzAf6YuQw14NHL/u72oextsPCcaFGS1nEH1ZpUUHwpB2vY299t7cU8hMMZERU0vC8vijLPjlVr
EJGpLqa0HHB++PTyWx2PoL7N3vKL+uW20mxagE8ChRcl5VySqcnXdC0u41H2Bm3n7q+rfvzJ+CRC
MNfdkMpjBvcMT4b+UpCHNHY720sTr2mvqFtcjMIEJqoHSLpLhU6w3DbuYzN2jZFd5AZ1fb0HSO3k
GuAYs4edTMuG27j4NsH7KQj8ucHG8smhaQFHEj+ZT0r+ylLLHc1woupORLERECoIJnj9DbwjGDYR
dDthecc0Ke6Drv0iT2iMcdKHKOUdWurDPH6pkLifkQMsZXaihnwek0bz//3E4T84mN/gRHniJIVZ
NPJkqvMQSAN1tfjE1MHV6G/MOtyWs2Ur0JqDoQMNGJQYbFuqcoWGdDV3lAFeCtIsSK3/mskeONiW
JwC+OYCfYXAHVHBCLKPlOY7IysaAzOSQyfcW2IzbcBwjvxkP/wjf+eH6oB0SALgI0lBSE+xr6XRS
pJrlGEh57w1JdjLAxwOLDppZYNdZLsnzkzztnNZWLPBZqGBxqYQyfFHmI6K1v0l+tCz0VH036wsC
t9vH9VHnEKwunEqMafJuQrR+Cuc19MSpaxOSLMBx05R5lU3Pndy+NGrrR/kvvfpRYUQ4ZUHK6mOm
2ydT+dGkb7XU/zRT+zRPkmvS6jAqhddo0ZEMf5zuuSUlmufKPc9+w2yhRxzJAHTiIJgQIwnFSJIc
1fIxKOVzV/vmdyBzx+PBmQqvLH61h/J36hyTv5V9GKPfCXH7ncQO3wxxsz7LF+y0HdsjQ9MZdCFT
L8SSnu1xD2tHnGPh+sZHGhEo8UH0lXNm0VQpDELGYMYjEEXdT1t7NI32oazB4QIATY2zuL2jXf5g
zcbeBm+4M4iZ0WWMESWZZ+OWt7fojE7XomEKis4ZPNWezvKIZg1D0qIXKe1/ydr0OMQt0EGISg6J
TP28szJ/nJVhx7PauON8+hGbgaw78vzCC9VLiHraMsOX6PIPUv+VnS4Ez583AJC4+yk7O5P/WxEO
GpE5bzmfAFtF38yODH1o+wmlx8ZT4vGsN4feAhJXUrhzcijRpYLWvql5K/VvlDgBfevi6Fpke8zm
61EILBnt3iAx5VVJnMbyCOyK2UXM5iloqyAbH+cucVXtzupPNoa22mNvOadmAK2xo1wG0OzJ6VE2
H1vlb2XEO9q+9WphIA59I6ihA+BKFkxfD0KeuJMnANDUdyBeyP42PigpZzRePqr9wXqY7e9WvDP0
sykUdRtUD+DPo2VAuGORNE9D3pZz0FgNSOpHN+nOhLhyN6NUgOZK8LsDHyGPgaauyacIQ3TubZO4
cQIYwEBLGCpLfLpSzOObaT1Sy9DmgGTf6m64Z2/YIhDbOMQjQCBKosaTMGI2uRiXodI57hjYbv70
VfUnyX/d/pa1wQHsEfLHoEPDOShi3G1rUzd3qjwH3Yh2WhO0CY4O3pTbQtZWdSlE0Dglr4zEApxe
ULTXujmVDSpch2EP23JLCnrVwQIBSAg82sKTlvSDodGWAsYyi73aAohT6b4X/cvttWxtmA3sIrRw
o90JCX/h9mSDNRgSkQNzmu4G1UpdrbR3cmcbITuYLPBqIt4E2TDQAZdCJIoWyrJt5SDprtF4NpVr
Kj202WMRMVRyAYQDDtxEpzvXcWtpoK5AhRqNdDwfvpSqNgDItCJIjU06ucM85QeQkO91620dE6dp
gIJzamxxXDoB+2wByyQHNf4+zaMT2veeASP/1iTp4d/P6rMoYUGzU4FSsDDkQNHnQz895Jg///+T
wLf0UwLHjpJYI0SHBHlCayGpXUcrdnz7tcOLHAosNsZMcFVhJZcykixVLWoAwAU9MXmUHGXyUCvz
zkI2vAIuBaxKnJ0MV0h4DgG/WnaNhdtT9W7iOYiJwOp2Vf3q2j5UP5sdcWtVQ94LhMDwQzAPAfqH
5ZqshAF/gBpqEOuT39JT0dv+7ZNZ7xr+NPwMZDTRbYE21KUEh0kSy1ihBfKMXr2CHgZM+JXoz7ot
Zq3N8KQQcPGCN14wsQAxUqRo63bWg6nJ3Vy+tJhumo1rmu/1024I4kj4QABDohthiWBDLalU+yFX
9AD0SMfMTMMmst81hlmStvx2e00bh4MgDvjAGFTFoIpYLUX8VoEGPrcCvJRuIv9sYEhvS9jQNjSw
oSeaj9yjOUpENGsn3ajmtrYDC3165X1LpicWKbDag+OyDFRFkSm9GemAjovxwSlRqLj9AevdRHcK
LBDGXbiBECtwKcYgx1lPnSBhD10HwiP6YFKk8NKdiZodOWLtbZwAvZP0iRNISeZFQN7p0eurOpe+
+HV7QWtvli8IrCHYTZTTxdrOOMkqnfrcCRrngQMW2aobKcaXrnpTYuWS9tqX2/LW875cPXgAjiEN
zIhZghdVm8AZoJIuBUbS6m4OGmblKtdDSDlDSgn2qUT2gN6gRw/O/IT2f3BH/WkGDY4Mc2W00O6R
EG+4dcsP4kfxyRQ7dqtahWxLgfqE4Xvpu9G6lwikvS/VtX8AAefx9gZsbDi6uRQHJI6g+JTFDdfi
CBxQtpqEFojlZukt77QzlcghjTiIDVrwdlu5V7oEQZho5GTqKB2jTL1coG0McaTGxMSk2LMzAXBB
ipFy7i3pfQDH2O3VbcviNg2hEYeeXcpqaUfLxB7Mx842pmvK2KvNgHVPCbWOmaHtsedx47UIe7E0
TuuIXnn4xYgGluJoAzadlhrWo9z7TWc/NkBdpv2zbkZfzT7fk7ZKzsGoOQBr4fNdaGcVIXXjptFb
pvT2Y2d9N61vPYnvDOoCEsmtMqSudNvTAa9we0PXK4RM+Fa4oRzaQJziLGhUIx2T24+0n02/Jm0I
3/JE+wiJ52IyPMPBkNltkesryteJS8EHzFBbEu34kFdK0+Wt/UhoVXmQea4tk53qWFbO6O2407oo
u09yqT3ldfWjRsrBSx2jcY1kNp9rh/wkNgvRjRQFkTkXPukzdrj9iatHGvTqQMFHOo9nL1ctM+Ct
cVKgytqPmdRiGnjWvLgrvzVl+Xxbzjr/zQWByh2eLcwVsPyWClZKSq/HRew8mg9Y79e5Pc2V2ze+
0b5iJMZNn7X36YKcot7uZTxWjykkaxilRICLSWFHfLcZdfSk7xrnUcqK4ahQDC5i6s/e8RHXAwoQ
g1Aa7iHiBmyn4O4YTtxEtNCdR0um5s8p7vDWKInufLfUmf0ibQkjPQ2x830GhStxuyjNgeYIW9Mc
x2kAb2+XJlZxTua6P5XUHvaoire2AVynIIcHXB/Sgfz3n6yzHTMQlwET4JHO8XwfW2jZTNRpOO2c
84YYThOMuQQ0DaPQIWyDWQOHgqkRhsyttrmb4fw7rkI58VIXNa45m/Uptyb7oOeD8ahoaJWuzCb2
2qHsDpKdWYemA/W4U+bDjsO7sjlo7DQxqcGzi4DcEh0eRsYml7O8DEpVLZ70NFFOcVS0T1GsMC/h
uJCYDIpcYpMJc1lAxri9MauL9iHeRMCFdDbaj8XtT7pU7poEY0hW6fgVcHgP+RyBuaQAefNtUaun
A6gjwJaA38gnfMFPsjzpiaRFhk6rJHRmNvwpSjj4fapQkAMXMsZnku7ttrx1sAyBfHP52AAPW4WI
PDcroyvSOA1N9lsfXwal8EeMdqWvjTqjYYAcI8mTwKVzW+zGMrnJ4rhYGpiwxfgiTnoKZBo7DStN
p2eVqPGRzq1+yE3WuOkEFrbb8lb+homk7Sd5wos81FBUhO1YpXVHhi9E+pJjCMRAjhbYMXuzCx+h
/uJBhjR4NWh6xmwH0A34c/bpurK2TQqGTHQ4eNqxPzuHwu99xcdknV/4CjiQck/yjoCfZT/U32XY
KZ5RecNeW/Tq0YT3wf0duLOYygUO0fIrJCVjbYcB6bA0kJSr8srLesCk6MYvEhW/8iS2j7c3eeNQ
4dIBfgiJ4Q/tXQpUO12XSFcUoZbeK3PkynP4OrE9Ko0tjV2IEdwdhTC9T6WyCJMkPmEqzKriOyVO
Qdl3qOPIK1D97jT73Cj2jhKtrBA29PP6+Po/HSvo3IvRyqU8lKvcN4DrWwRkfJSVEDUoMAg9mlmz
88JvHeFniYIiDVLe6ricHD34UXKo356RRZaaI032anYbZ4eMto0nHi3QCF6FTbWkJuvVVC1DnSKh
3qenMv0KTgrwT7Cdq79xfnhkwEfCgYTgY4kgFTbNnHZW8zqcassrW8PDPqYjeAyPWZmdFcWrME1k
ZBiKu62e6xgH0zBocwOBIWdAhzlYnt9A61QdrBmQPaz9SUYPsIYMaXvnqCaHtrwoBXGpfFLS4mxK
+s6q1/u7lC2cpFO04zjLCmSPz4mVACL/XHZggfq2s8ZVH+nHGg2uqAYqhrJgzqusbu0sJyAYVkJm
aF7N4tMY3WfOHTLGyIkCKSE0pN+3pX4E4kuDx1f3X6n85ny6GdOUjlZV13XYw8Dlr/TZ+JU/ZUF/
pwNxOvXqE7qq7+ujfIfR3WC6bx6zQ3GaQ/mL+gUM7kewWe5c1bW9X3zQhw5++qCSpw7ajtWh0kq+
BFweY9S9kl4UGRyIM/Wioftxew/WxmEpUfCdaDJmsTxj43v2FMsw8/NDxcAg6qfDY4w20U4/3Ra4
ckrgpaEXBZeIJ+wBA7Lc87Zsqh4eSx0CG8jrFcmPbfVcVjugcltS8Hjgf7xpyARqSykOI7ZD6rkJ
tQi4sq70c7d/Z53N4u4m9BVIn0hnoYVxKSKKxwrhekJCKQJ6EooQvT84MiBHNaYdWoJ/Y2MuA3q0
qL1CG8tvmPcpPRZbzeX2jm7cUVQ0AWKBWe+PoGr5IdUUpfAijCZM9QHxWnysyBWzJADR3QOs2NhV
ZAdQPzbgdCCWFs6ublCoRVquCetuAvPzGFL0oWUYHLm9IL5zwrVE7MQxQZFiBVyFYAwcvcyNuS9J
aFdFfySJLHtGN+9BJG9oPgZOUZQFbh1ygqIUMMKSnKYTCVG2PhrRcAVUxVN2J6XTD0Wy36ZiPpFd
OGTuvIhL+yyUf9SnC54M8dTVNiPhJIE1O/sKZmI3oddS6t0KXC2W0aER/DI2XiVJrzFNw9s7u3WA
GLKFyqKmgB534Vr0qjUmJVABw6g1jt3Yen0PEE2p3nk1NsXwHAtS4xwpVNCTaEZOy2l0EoIK6oCJ
aeJKrX2cGvPP7eVsmEt0Lv9XjvA62UlqDOh3IKFhXVRCMQz/olTU7e7rIsBc/k57F/9r4tmBzBdd
p7zBFb2ny7OLu67ktJY0HFnVPul1Zn7t6tzxUDVk932tNodMyfZA7rbMDJomEHDwScE1fJRVINVK
9JKGRpac5RaXm7iG8hu51Vz7AnQuxFfdXJ04efw/by5o81BWRYMSKp9ix4CCFgW7ASpSOBu1eqjs
l57YIIOs8icDA61pC6p7R0Il9LbU9d3nxQEVQhGHIIfCVevTBcnRhFAWEmPhZFF0TChF8pWZZvZ0
W8qGM4esCeJijFKh2Qs9AUsxFSllKS11LK6c8jNLJvNqECf1NckAITqGgr/UZBi/ZlKH+W2zk445
4t/zzkfwt3WpUPgI5Id0BFy8liQolJnbbV4oDgs1SlRXsxzk3Kjzpox6fJkndDZaPccPiYzSq4uu
PhQxdZCNzf55gJOnkJCdRDSN2gxatpabAS4nmSdNWNghE3FA80h7nrOS7Dz8Wyf7WYrgafQ2RdEq
RXIR1GrDATELQNcm1h5ub+r6kvK14OG1kUEEUIMgJcI0N0tL7KnSkTutjTJAOYFSSU1OcRwbXmJ2
Oy0+a1sHgQDEgEh0bOO+LDdPJWmpSQ4EGvLknJRE+a0qUY2RdfqPNMFwmBAQm4gBVDQu8W6EpSRk
OC2MMNI2ZPRPP37VujdSvtJox6ZubOBCihB+V8j8jhqp2xCpu8xPgVDoJsQCg8hQqi5ArDEWUll7
gDWibsAdQVEYpSW8xwbAqYSlTRQTf05n0BB9M4PXNIQiQZ7oOxZtZUtFMcLaVNAgziOx0dBuM2BB
AQyp9Ivhb9QDS4M9WcnfaWIXTLrs0W6JOiLKFZ7deWjGAqliGjrm1yE7tdPrmH29rfeiN/Mhgu8h
PFGUGkSDFuuoDBcsZqGV/1RZ6VK0k/aVdsA4C5ijMF2jG+6MZvbbUkW2TmT8OH4ab1bhGAdIeS91
kswlbZpogrnWj1mQvqo/zJf0ob9G99W75cXXGhkj3bU8diniazbumBRRV1UMZsBsoUKOZBEv6yyl
T5XZRVGEskpauMbvakgumW36RDF80NbtuE6rznNRmGCtmyJRkzJW2tApkAI9ykAKIC6rJoyd9ToG
CGYpn67jCOt01oG5bB4ktWKJ13YUGKGGZUTpKVKcnk+vN2pxjgizbK/IU0zHmWmRZn7TM3k+q2aB
Ph/w9YDimcz9/H77xLg5+vzmYBVoAMVJoasRVRERNQtxZWy2xdyH4AHKThLKP6d8Su4whJSdo4lW
e2/cxhHxi42nFsk8dDAIVy5t6kEri2IIMRmoPqRlK72yqbQuZjokh0jqGcxLMyOxKLPe0/JG8ptG
A46vmfUewjvVq2f1nDWg4jEkSb1kEAbXq9yduBETENgXDshoYsoeXtaK+CeWJn0EdPEQZl3kuKZa
3xkOZT+KWaH3hZZp7og04YGYdXrB0I5ypXY+73Rira8w7/7i5XW0f+GVFYxgNVRaU9fqEKaDPlyR
9nmUAKXwXadNe0ilsQ66NHq1Yu1Rafo9DqePUqSgF/DJYfmRTUdUKza/F2BjQR1dG8MsVklAi2g8
AkR9QvkomT34KPIx1zAS2ClSf+/MZf1oln1yRpt3cyjjZnjLiqx6zFtN9bJBAjxnYQxIYMiVr43M
cvOhKg9FQmBnG2pdwQkNYPKmzx8Bfzh4raNHLgIigMzWkeGZ8vTFTGfn2Mt9fJZ685nWpPcw8HmQ
4B+6Q9lqrlFV9U7YufE8oBoL+F5AN3MfX2zAq+KcFomcjmHi/Opq1Y8nqfKSr3adn+1cDccI3Vjq
EY7gM77w9rXcuCYL0cILgSJxoqPnfQgr1Xg08uiZmsr30ckfWX/NJaTcb4tb+b9c3VF653PvqIjr
osvHGmDfjXIxhuBc9+xa9zOA+qJD1itUDSxhrae19QUkD64a68cd2evHfilb0HO96juLWtUY9tYE
NgyCwZxZ9fvi1ElvZWR5qhP5UwX8Dp3lpyE9WrLtoWVaK/ZaH7c2/SO6ARotJktE183J5LknI8V5
Z6B+7wIZfkCPmb6JvaPjYsf52Fo1nih8rMkHI3TBybYmh2msn3HBMgm1x8hQzgZ16L/rEWAeeY4G
5D6Ajhb0yNaS0gGH0RiapfHUJ0dz1jEg+EcHe2P7unOOG9uHIpyOpk7YK9hO/vtPoVptxS2KSOYU
pi05p4nhUvsrmS46BnOmQXIVZ74azAkqC7VO1J2x1slJ3No6M+t3hcbviu5xRK/9LDQxok8GWEug
14YVWX7RBI5ooyHpHMaRjui0GxlQc9F+nE54iG+vfn2cvF8S8xRYPB5vMTp2aBZr1VzOYR4ZYIqF
83+Iaq3yb0vZcDrwFMEcgRsHjfJIAixXVPdGJcUpVcI87ttDUaTtpZH12m1sfTgNk6Q+TSjcAxQ6
jo8x0SwfM/GWD3Rd2zf6uT8pRWTd505dHeOkJA9tXSgnSx4sL6FdFQHTsNOeHAD57gRFG34hEiUw
LSAQQdcS1GT53X1TTHZvZ1o4xaWPjIV+SPzOedc712yOBuDXJi9z29IFDEbqA2Cx+j7ze0fdZi+Z
uGHqlp/CT/KTmqIubklGiU8xr6ZXHRM/pG+Zmx7JnqvDXZnlE+qgWKsj34zyKar+gvZpzpAPilZp
IZ4/tzyQq+Jnx9/aNbqrvPz5tmJsaDpkIeKDKQXUrTjOMHe1HJsKZLXw76vmq2IdwEO180qsfUUs
CMUutGdB/dActNw5QKT2CctKLaT5K/D7jtnEDmAPc5Nkb+u4Oqy2Du4cKLXwGKGzcCkp1TRit2at
hcUPUzpbB3KaslNFj8ipSde59oazobjlHtj0xh1GHhQE6ygQoHtGBLXMhhRKms5GSA3zOpFJ9wwj
dw7/fFKww4DrwUsLLCIR8VxTh1Qfc2qHrdJT38rbwp0ovZ/bNNvJT27oBOeYQmMyULJseLLLTdTV
vlDHWLXDzJBS37DS1tc7vfSdGrA2txe1sXOYOAXZOYaL8ePDbH26U7LG2jLJLDuUiG6CykS1jxhu
yk63pWwuiNtyQFCig06UYklMa5tRssOSafTSwwtN8Yp02bcWlCZP/ygLfi/QxSAKysBHIZabZ0lx
UzRp4YRMleunPIpr7SipNrhzKIbzdqFEV0uD0mEMCF1BfDQM3TlLcSnG3+zGsiT4+oXrgC7HiX5a
2uBGxmnoSlfL53AiRx1z2iYlbkyjE/7p0EsoS8Y73crCWVp8GhCDqIDjBwDHOkJLzELNLZ2oiAGt
/Ahi0hpvRTv7t/d3WwoHvAckFtqEuK35rDE5izoLEOR3bGjHk5qa72aV7k5yCtv6n7UYWAgkAIhG
FU5xzLO5a/UOXEvU7huXttkcVjKdQp017ADiVdBFl8YhboAF3kQsv5fqYnCzMZsPKITCT8Ebem3k
2QS8cDnuXBpxAux/vw5RFobAMG4hPubAxp6R6B3UuySZXYpZJTVxTrnpXAal8sviDonety7t7hh9
ku1TRSw3nr/S8oS27rq2dqJNvhWfTO7HxwAkEg8I6oaA0BbSGZIkZ6VkgOULA7odZtGAdUDrUzSB
gT7fEbV19sAtwwwqGjSAyCc4MUk8G6xWJeWOSUZ3zqFryHuMzU749pFrElfEm+H5PDXGJcR+4qKi
Tdl3MVSsLNQz8gb6eYiS/myM2N7UruQvM7hI/dqOv9XAz70aySCfBq276FH+gu7C7tLZw3ikk6Uc
lJaQ46jOGF4ees3T8ZfdjGIQy6n+h7Tr2o0byaJfRIA5vJLNbnWTkhUsyfYLYVsSQzEVQzF8/Z7S
ADvNaqIJ7c7D2IAMXVa68dxzG2lnd7m6n4YIs40iNLXZNtDgjjabN8wAx0BZUmXXDdKLoZHimDAl
wrbKP9p+1PekLxL/+sviuycuGzEFcheY6Ak2H0HtU6sibJh1NaARKkS9LUeBXtfkr560P4eC2Wgk
a+zdmDfax/8gGI0HnLsXlk0ct5MQkAJ1saMGs2Tum6i+K5NyX7cgaZSnGy2eTnA2N9yetZuEqFUG
+xc6lkyd+xFnWkRK+2ZM9FwLEthBN05PYzttefZiGuDzZcCvx5w7IIo4mc1SCDX0GnSMGmaolQew
fNMDSlA/ndlNI3d4M/9sjjYWccoXAoVVAd6i9GoEgZk2AhDtK38k4ua/zSeCPsPf8X2s7frI3aQI
4r9WvDiAYKP4BDI/2GjBBuk1sZSGWSogNvcs2eXfyK0ZMn0v965yZxycl/4erQbX74wIWf5nrchB
QutYyAmKFei21McR8Ssead978Xybwf0ffEN+tTN/PGWYzIaZrS+ZLLl59mFutiAJLu0/4mF90MCB
vDUGIizPdqwizP8bIjWQJHs+FJnevEY5BZxSt+PiWFT1gKyTOfuzrbR/m1iiexpb1amKdQRUDn0q
JSV2TaUj/pCWTdg248YNX7NgyN8jM4PENjxiQVemjoSarJRpgVLb8yMSnb0PZnvjUGnDVrS8pjj+
FXVR9iPTVKJvMdaCWfPB9eOZ+tFRI7fPqyOcglDdQgWIQLZ/Nv+/awPia7n5A5nMRiVYGzLg8LfZ
7VTI+0Gidwjq9xmmENdqoKDNRDInLxmo15S/r9++1RVztA5Gm8HxusiOKAYDFCTVAr21KxcYnR+1
LO9Ua/5Vm6Rzszk+lCnZiKLWzP4nxgRD1hDEg3dguWxTjkYpzjBtNtVOZLQPEUrM+qTeOfNb9xo/
0A6tveMtcEEByuK7GR9CreEAJBj8l63nt3K98N5hhOGDAJFvCw5SFDtRmcyY7WsVxT41vketFNDU
9FI/Z3dTL7tqLZ/kGs3AN03xaJbRfWz/kqN4w3SsOB/wOhV4HZwOAo2ayy1JrBhNmvqgBFF1h5OG
+on8CdBbKX4nqMJfP/XVA0CnO5D4mOWAdlfB9yzHAWSskYqRsXED7MS4L8rpYNfkdTANVx2OWlTv
0i73MaYF80YDy4p3ZRE/jE17n5adL01b2fY1E2Nx/AGQ65xcTPRT2WQmRSVhrmsj05dZfU6QAI/y
4slhhW9MaLkabSTM4vHYaa9quTXWaW33kbSC3wefH0hvbmXPrGhPTLN3RvhjTJL2xXRSWuKXiEOm
4UVxHq9vvlDU4G/e+lcWUiNLWVpTJXbXQJbSnqYXzGUZdNd5NUMTWbkt3tg14wKGB3jWPJxHg6Jg
uTMcvZ3XRA10jYEbbfIcEHolbw9Z872SQCZvxrdmN3lTl3gN82n0MOlbdIJ87wSjinZM+Ae84QIJ
O8GWO2afEb138MBiG816pRl5jpXH++u7KkL1P7eVNxchAQmHGhiS5baqKFbJdpwiaGPRQYn/IH7+
rjWtZzaVb2nJCVwTAShYWUeOMkVjLUbL9/O+ruuPZFIODjRQPqReGr9VJfPGGSjiOjkwKh+zeAtC
fKl0uROFajoyBZ/0xctPzfUacTf6cwL0Fw6IunwaP6ed32pHGRyxsfV+fWtWxMEXBZUPcrLgPBXb
BzQzk5RmRJBVx2gbGCYH6GjjpsG03ZRhhmLXTDDgm7xkKz4ctCnywahEf2J5hHNXnKSEqlPUAP1m
fmn+KUDngaYbx8jQanwyrZds/pvTNx2s8oVWuKQbt7TcpTvHvwDZR2CaENHZgnW1MUVZGqRJDTC8
PfPaGbROdRT2cvQx2X8K5SORsqd4MI5Iq7xHqQo7X3ps3KJJvXzv/CuQSAGcCZkNUbcANFbGgCmo
gflcGJYPDIc6FfseXYY9CuOUPExb8c+KMl2KFFRM2VRxwQoEQAZmBO1SotG9Nc/ao9plg29PVrHT
M718A41jsW9yEB1xGJIr9bV8c/3qcUHLt7/8EMHOVAAfpFDqauBImbQfUe+8n5w53+sNkx+ui1pR
AJDFi9XcU+QFpeWrMiXMV69MLLpJgLzQddC46OlLxtu8DE8CrZYDmJ5bjaNfA41kVne55M4vnemZ
0bdi3NvjX6t3J8XLMM/PJJgKQfzrX7hidZdfKOxGHCekazoVc7ar6E1PUjfu9prDMCLejaLxVOdP
GCa8T+XXyD4WRQj3L1buUsRZvbL1KVwbXhzM2WYJXs/cYFbsjJ8HveVZTxg9p8ge044DiB+pV9S7
Jvti/QP6GYsHLAztcHBxUCJaHk9S507HifsCpEpRsR6+mYM7D2GD4W6ZoRxV+41m9Y1SHUbMIiu7
faN8n1J66BJQstH9FAc98ex446tELszPr8LnIOXNszCYJrD8KqrWtJJqhM9tz/Lv6pS2fhmzcSdP
820TadK32chQKEQ29jFjrQMFVsp+3CkPSmTlLnpifloYFbBzItP2aMUJUB2b3SRO+xv/KHAQNt+D
QOeH0lnk1Fl5+VARtbjru7zfjZgI4OlAWx5Z3yqH63dtTemgDRApYgf9xKC7XK6Lm3yTMekzBTIw
F/nB6aFSnAYIkkryKtu8B3eOVboVWEkAqjTsDd27ZnMcFGIQWvC8o9juq9tFp2oz5JtM39HGSzTT
tTFtIyldaQIQ3ym2SjPKikjwBKEtHWeJNPKnfjjz4UxLsiKalFpQmH3vorezeRoZ8Ll9mid/jdKa
Qk1nE+pcLSlvjEomXj1rYUzQk6nm6bRrmhjkuXWneHFK83dUCHkvGE1CiUbaxvvjL114fjD9yNoA
woi7IwIXyRiD0ExhWiDHwNSjTgFEYa/u+pH0mAARDV9ON2pgOuP8BXzKOrzs5W3A8Dkl6zumB1L3
Q9VTt9pCsq5cNygM4IYxA4GPYhDUCUvjBn3lgx5EZQvyMLqjtu1q5oOZRl6c9zc5cdvX6zec/0px
C3klBN0KyH9hqOVyTVVRMavuMj2YOb6s0OTsNu8bzdUSW/HkPsvQw4zK6nWhYumU6wuYcrTzwpVC
qULkLwASreONfEaAAcY/zFg/Ui35HqXOzdyD5JQFcTwe2jk96VG3oapWrjfiVHBpIEZEwkNME41O
6VCD2XrgNCBO6XRw5WWVAU5GNpp78PmaYGGU0vemjJsNXcJ1oLDT3FKgCw0tIXAjhRgisszejhCx
BjlzXIKhEwl9aaYN830ZJfCmZQww4NN/UBzkPz97vXatIBGFOkYANpXMjycwxDoS3aKvXttEjD5D
yQW2COV4Qd2PhVRl2WQYgdyxYNA1z0p+j9ExiRO/nkAc3c4byauVDA+CERCk4F1gkLelC+tikmL2
GGBqBGO8ix95kQV6B9wHsdthln3hNb8+ii8OmeWXFB4QYB9oydZ4jLHcS1iFtq+rwgyc9Lks9jI5
pAA+AHfglaDUvP4iVp4hCvwoEKKGA9JbsetcHWnco4hkBlaP8dym5CtU8RxbOmhl4TrJj+vS1t7f
p38HcDSS0SCcWi6tV1oqdaAcDjrpVgeapvNL9AtXGrgbyQPr7dDRd0W1xbV7eW2A6cGOAgoIFwYZ
4qXUhtoA80yRFWCkjR+XCvOYgXjBMRtXHoedqRWZ5zTjF3nbcI4Qy4mF4DYB5i4y4rYOp6HoiB2o
DZn2tZLdNCSLjxtbevm8l1KEOG2SdFWu9NIOepr80GLizkr6iEe4i+xqr7XRjkr0fnjVYj93kqCN
JJclbyxL/fqL4OV/1gudjowUpldgXutymy2JZpLcx3ZQUxlEoLdIeddT76pOgjKkd33ZlxaYw7T+
lcUt2pm+idAPyUzYiqBMsvvZHhGGm76Wf6vzeUvprFxaLovXtbndQN5tKSsfB52iS8oOFL6lEkt/
p6QdPZnUZNfHDUGfdKOe4sIcd9Cz1q1JybBhLfkNXepwHU43gDF8vDbGuQv+4EiqKWJDawdSAry1
3GFCh1brW52sqyvVMPkWbNGwyMhzLVfaDrEuz2VvB3H2NNa1mxRox9K+FbT0RrAUZ6D5mWN7l6V/
v36a0HlIpiHfAHJZrqXOTlO12NhjsLEdVLSgx3kYxwcjlm+tZJRvNXOQN97M2uXhZLmwhmjXhUFZ
iiNS65SMzPanRZSkb0PzK00QvGCk9/V1rR3buSDB9DqjVk2UTnbAitpDyJzZ1P3/JAgnZqTp1A8F
JMh6oDovU7LhPKypTpSVOLcRLBEA78utGvuh0aVOtoNRmt3ojT1g7MB86AB528qqXfqgICLjhL7o
bYZpF2spGOBtFGMv2YFT/USbNjzpPt7lk++VozsYG+y5awfDB//C/0QrIEq+y2WldoNNyzEWriAg
V9OrqPFqhW6RHa6oZkVG8R7wL94zKtJDss7sx6ZpraCUnqtR9iYbjdPTxlK2hAiXuSZOlMsppm6j
JcxtmezWyu3/LUS8yFpf2lHdYyV5DMQ7iLatXboF4FhZCVwtRIC4bZz3iP/8TAs4CkJ3dUrkAJ2C
N0MeBWCm8aje7K4/mZUrjSgKqgYJXKDzRFe1UYfBAG2JHJhpunMwgLuOQ6LvQDv1Oueaa7bjBoxt
Rd2gxZa37sEm8kzucl0TR9VCY8tBbR1M47vlVVrjOlsZmrXd4zyX4OcCWdpFaFPK8dhPxSwH8J3Z
jZ2C/0EqrX0ybtV61gQB9sKhjTbg3xdmPpZkuVOxf5lR/WpMjB1OnHvWbJFgrYpBSRXoFyjei7wr
Cp7oWYkgRiMg2bJuk+ypN56/fhW4f8/zWbgLonZLQGYFNqIWdBi0A4hxXzLms/qdla+grN6qTl+6
2nzyDWb8AMrISUH4gs+ud4mgyEYdVA7iuy667WiFPlzQcdSnrQbOFeUGFB6qg1ztIJ/C7+OZoEyN
ZzmzOjmQzD969DFUX05HYCFnv1+w1q2iEj0Z8Pvn6c6ufv9vvx9+Fgdkwm3/9FLOvl8blSw3KZOD
3qYtlCYaJ4jT3Fw/+rXrhfwWBsmAvQBVLcGjokaRNHWmyAGp3nONeiPQG0q54desHvmZEEE3oyVC
ApxHxUpY6jsR+4Z7HBvJb03+VX2V7JK73xj7+O+KBB2ttnFMWCfLQcfag6b+LsceE9xBkCR93SeA
IHjDnOxSBo56eb+0ydQzhqMLMIKncqP2ZZwfdYg098VW7mL1KkPLwCoguYu2yKWoqIsRuLYOdHWL
iuDsmtoWmGFNOYNvAfcMCAL8IRyRDr6FGSG+HJRF8Vvt9Ed5oictc/OY7K/fuFVJ0NCwPQAnQQcs
15JIxmwlKHwGprYvdNegCEfdapPKec28ce2McjyGsKAwtRRjAzuXFPB8AqN33B4TD3wJOWKFWZ4s
JyhWb/jSa+8IlXdgPxFbg4Ff0Gp1SpJKQwohsCLpW4ZKNf6NX5Gf1/duJQ/zCeiFtYFryGnUlqsq
MsCIAADnFX56W8ZjAGrqyc1Ke98ZJ9Pp3S6NXaXpH7sqDtEHtovmDU97bV/B8+7IUKh8eLGgMMBZ
66BthSjB1HWu3r9U9r1DIGo6NGBCzR+uL3hLmnBZZrM264gUQJgWidtgxkYby+jKsVw73s/S5NNO
qzaClTVlhZSMBQOFPwBlW24xuNTyRukMuCnRQQfvpj2wg+q8Z03uMX388/X1cZozlHbBuwP4oyCM
ZoSBR1YOBsyHyEYn6JGDseNpl1EXGEzXQAP0dYmry3PApA4gA7KwokQT7U3KWOGiqgAGq3xMWkkx
9OAGWWc4mVuoibVnAcguNCQMJbxZ4fxsM5tRKmyVoE4fa/OkRrdGtgFzXykTw504kyG89GJOK8cg
qFON8PyB98Lz073O/j4oym7SMSGtvEE9jKV/uy1yzLW95L4f/BkD85BECw2L2qvt0Cg8jTejL7+K
/w6m5I3TAe7mhtpc20l0punAcyIzgNe/vClKwrR+iiHLpJEfEeOlpLXXtcXG7V8Xg8lyqOcZoN8U
xMAEGRNRehT9qgetd1tckCHfmhewZgJwGVCpBKoZCUG+r2eeDfKQVIIjqgRDTL2BHNCkjR7D+3nc
iAlXzCY6YIEpBjiP900Krwscm62k81hgzMnsjijX3ahVq/rXX9TKaria4Mki3lIlZm1mXZnGqhzl
wO6L0Y81vfW1WXFZPIICrZY2NOLKASG24e058GqRzBVuezVUhpYM8KX07CnDTJ32sZ4P1xe0LgIk
brjZoBQQLXSEgKmPeljoHHAy0Lubt+BzYV5C243z2RIkrGW0W1JTLDYw648+DerkYdqaJrwqApUY
njTU4d4KBrNDzVtN+VomUETb0wn2yy23Nmz1ntmc3RDOE4ibhXtWSKmUJkOiBJoSYfLW5OhHVE1f
r5/K6jVDmI6KAdQAiFSXj2ZAf4tBlFoJcn3odnVkgFtBN6Kbbk7at9QBtPa6vDW9yr1NEDapn0GU
IHBuncGo+lIJQCPYHwdJmne6gU5/pHpk5IqkxLfSwjgohOKiswxtFYpa75g0bCGg1lbO880yMmMY
Qi1eeQw/hM8jZXA5qsyN1dvWiV5YuTOl/nFjydx5EfLLCB1s3vmLAin6c5d7rA7oei4nqgTzHp18
mKmt3WCe14F8h8vYbYSPK8YDjZ6ITHlRG3gS4WaOKB1gYBhkAfnlGjVIOuBgEMW16nqv68/XV7bi
R3FEAdCLmoKGAHFhdTxMo9ziLKsiKMpAsgHJNX/Nfb2ztZd+a+LRujQUt6DdQcMlVgrAU2/SpMHS
Gljgwh9RkfT0N9rsFNO9vq61qwEj9V9JwsvrugzKv4AkBhpj609d/BqMwTPLjbNa0yJnYkSnNx+c
NJMGOE2t/crMxpOT34Wzodj5p4p371yG4CrF4zCQlvH74NoHzNXqLf+um73+bcg3VrN28+ByykCZ
ghEDwz2Xt3x2bMpINcKV0Gp1Z7dz6etW2hzhovZeWdTxt7lLtqzkxfKAkYS3CewssDSoBwrXvU0z
2cqAgQjUGeQTUXwcYvaj6/ejg/kpOki257eBJC/Xr8fFuSHNxNUyfAxA5i6mmMpNqrOGqVIgYRyi
RI+ZXDw6RrvlgV6oDS4GWFiOHOEBpxgy5HUhgepECvKC7hTnu/kGZkSKPim03sX7PqXHsdxIpq6s
DKYAhVw0LKGtRozXSzKjqUGXk5AAgpS1h47NrjNsXMktIYIFmKD8GSVqEqbyEeO8YrLT7B9fPqHF
OoStiyKmaoUBEYnZuiaydHjB9YabcWGeeaB8tlfC1ZOog6BumJIQE4T3zZdtBn47pzYGRxz8MRRR
lq+JobdYBmFsEg7lHXL6rvHqWD/zcR+Pp676iIvJs9nXrzXP2wOIi9ZAjP/k53buP5t6XWHkYRJO
A9DPTgOiAMsbt6aXXuhWvjDklXhfCT5cnFAzxAlKQZ2ZYHa3DBonAswHJhcWp4l9XL8DF/poKUgM
o+TSNqVW1ZKQgWUTTZxFGkaYpgKgtbyF8Lq80cgEocGQA5mxpgujG0laZWL8Wpji2VBU8PLYTb9s
LfCLz4UIx8NaHQmSGUKkJDrJDiRI7b4ovvw4IQXdsNytBSmACMiOJiNjLNOLcLZ/6yMG8eanMtk4
mc+01cIo8aWcCRGW0rGEIF2oFaEVAzBVDD4rrF1Tkx8gWLh1OLfQEDUumPb9ZAIKUWvQYljTEDhF
b2xqNCNtpS/WDtDk8S/mRXPGHcHgJ0lXjaxM09BJwhp8I5iAQ7da2jdkiGwz4GvSs0RJ0nB0fjWy
4/E3TPstpOeWFMHegxjKqdoGK2nMZwNTJgrlqVebDf9oS4igwYeyneqUC3Hix1QG7+rU7QzMpr3+
gEU2G2AXkQQHVAIYHzwu5AaXCqlV07RqCrkIW5a7xE5upih2ie4CMGH35BbDSvyqr1wwA4RK9Zqa
7+B82rO2AF6beCR/x+W5kVv9qKa1OzfD7vrnXSoyxOcoO+MLkT8HsdHy6xw5GWrguKqw1ltAhy2J
7HvFLLy0K1p/0vr0cF3epb1ZyhNO1iJ1rBArqUIK+JE+t7uo/z8lCMdK8j6Zu4FU4UhizzTf0614
4dJbWy5BMMtMjqbEMLAE1DNZj1F6GMJqSu+K+dBU5g5pUd8cNwzp1q4JVrolBCFlnVehVhk7xbhl
lryxayuPYXEP+M/PzKYzVE2FIVlV2CuHcXYCTHY0SLqBJFwVYiF8BHcUck9i1/5kpEmcj3UVYiji
4KFw+4PV0CFR2bx//ZZx+48QHQ/ughCXpHKFBldahUUyGyV65lP9Dt1hW2ColcfzSQOGghrIvSFo
uWlKCxy3hNbhsHjUwOFm/xha9FoOGxpkTQqcDNAccP5tUKgspbRd7vQpvJqQSH5Ryw+0kj/09gjM
+hYYZeWa4WTQNgeGPNQwxEbZEkxOOTPLCmSHZRVEZqLunbR9uX42K5eAVyBB7IsKAsA1ggaQ0SFS
64VehZkct8dRaeI/0giyvw7puy0Vv7Z157KErRvAYIjUMGSl87NMm6Nh/Bxhk/XNmUWXsDgEjcjY
8jQMvEKU75aHhGnnyJwwEy/UkvY5PAJvJv2hbhpP0zBRSAabNY2/5Yl5bLv76xu6oo8WooUNRVKp
4MwQeFWoiru4++ouhyuaVH6XvzlZ41pSHvYpJqhcl7u6uSDeRaM6nEXFEtwNhUStQpqqClt3tB9y
mVNkWV+cvsCtJzpM/itEHAkMgghwiTC8ZHmwd1H93GeJ7ZYW26psrV19pEqQ1kdrMPL7wiYCJyrr
KCLgVnaJjvH01bibcro1D+nSm+cpNJCH8NYQcK7yn59pWdVuDKJHcQ3vCXVBqQhGq79DJuwvhnoB
bKyrG9H36ltDMwjuI5/5IuZFtarXS1CsV6GdVqVPJgwIlvLG3ldyom7chrUNBKMkL8KA2QmZ0eXS
WtIbZgMu29Ch0aFVW7S9RkYPjMz1S7e2IsCKOM25gtq1WKJD9aXAF1R12Nr3k0l3fIJ8WzD/upSV
xSB5wKFfwEkheBXOqUtze9ZoV4e6fMAoeUj4H/wuJEbgEjqqAUoX0RQmXSblScNoSNL63q7yoErm
d11N3o1S+7JpB7MGmmgQGYD0BNXb5cn0eYHxmE5ahFn2W6peERXo1sP1/bo8laUI4fC7oh96VmUY
byzdjix10WShlM/XZVyqOchAvwMStQCa4goslzEnacQaEzJyRo+RGdDkmQ63dvyo5QcZ/DTyxk3j
27IM75byhG0zowhlMxXyHOQr5NvJI+XzYB9lZ3d9XWt7B28IPIDIqSMVw39+rhMI/kMGvwjr1nHL
2Azy9FYHOcNXpcAdwqwc5MP4qFux1mNnVWxKJQZQj6Puj9Mj08vdZjLp8oggxAYzOqg20AYqpoIp
hfKkJoL7gc5eNVquPqDXgH2kyeih2bI6tFW+sa5LI7QUKejtblI7q2eI9MH/5ynDiwWUHi7EsJW2
vzwlyHGAPsZES8CBRTsEYFFqjrIKOYPuF+iQcsA0sImhXVkNkAdczidNhThqeQLNqUZMqwjVOves
SEFUViBpID9tHtWlhoOWPpMkGO9pLuS6MyDJ6V9TDB4ftliHLgUAkQXGdc76KyPtKxyMaksKEkpT
FNDipiTtfkq34HmXm8XbkTj4Ez4CwJ/q8uGQMtGUuq2cQOobn0gvmKqL5u7yVKqb0+hWRMG5w4wO
dCHC1xGrvtOs1I2m0Qgwirey2znyCwoe+xkTItTJlUDWzqQTmp0le/pTI5NQd2HcHLUu9Y2tBprL
e4h8lonkJlC8gKaLnXo1JkbMGptBdzbZQ1hbLPfnAWWCxpGLm+sq4xJQhcgJFxH4PRSrTMvhR3ym
mZImA/aVdBFqId2htt+7JPNBkX0zSuppxExHs5SRyW9djHhP6/m5UrMvx4scMcZrFA5AqhfMhgOo
1lpEOVJQa2ynamEaP5fxVq7pUs9jmWgQh3sEm48q4HKVY4VpNUOHDCvVo71jji60Yzw5+yn51Wu/
r2/pyunhoqIQwvEDIAgWogTbaKhWszgNwdn4J7d+lcoDKY2X60JWXh4UCEwlbCRaOUWSQ9oWHaEG
iUMQbva7GWRn4DzRt3AqK9vm8BnM6DWGYkTFbLltat7TeUJyGmi7W7Cy3GntXaY/KAU76dOf6wvi
3sPSEiPqRYXb4p2x0CmCd6EWCchrIgmJOpvtiqQ9Ijkdae1eQa09rz+ouVEDvDwlyENTPT8lvDCR
urFP4DLPiZOGejTd6MkcGrUUOCDSuL4scQd5dhrpCXRtc3Iu/HW5g6k+zlZKeiQ504IFtJUoSkhF
uZcrCb4zeEO9DLvxxSeFdjgkXtBhANwP/q8Jyasii3MdUWgWtuVJUp55San7uL4u8f5BBHphOQs2
Z2i8KCy2UWqVKklJmFhoz6nG+Ck2iq027cvNw7wGzjWEi/45j0XYvMHOHDJ1JIwAYbOBrYgs1Z/Y
8LcCY2E2bN128UrwNQFQBPowgKX4bGJBHNNK2QCPW2i1SNFmLpKXqfXz+r6J3tOnDBv5A+SUcNXF
mpLV22nWOCMJy7L2phqQnOq3Od6DywBzOL4XjcuaX1+XiM5e2BK4nQjehMswF2pa1DbJw7pR/jY9
OOSzSh++2VDsO9o22TGJzOkw0qE9ENpuMXKJz5qvF1YFjE5IX4AxRLj/8giS2kbO8lB3wF+RdfZN
3Rs/OnvY9cN40ObTptOztsPACHICZ5yhJQ7sHptOT1VQjYU2H5WLjl8Nw0W7PQZzWG4ukcwzcq3y
i0aO3AJcIBvv/YIcBgtGHA5sMtQYcnkielbqMVhtNPIynHsbzmpKm4Oh5MzTE2R1rXaoD3JXU5+o
dX+j1E4GXswxc47lOPaaW5rl5KuGwR6rLsqDtGiqx7yQ041k0srjRX8+SNbh4nJMmKBrWWxEID9X
8nDMLeLnkt78yg2p2chLXDBHfW4FUHQ4BdD4qCLJAmjESluhdh5Gz1X9kX0D3hGDZ7+DiDG6JapX
j179rkk316/7is7gsHqAHuHO4IkJj9jRIludFRx/rXw07D25U6VT8ZQ9X5eycq0XUgS3VO+tqkC9
Jw9JGcRwjkjtKtZ38GFRI3flLZofU7CN/2zkv2sSnrChdVZcZ1oedoUxeoPaxOCuMWQ/yrXZj9su
3l1f3YoiBFaET0LlbZFoeF4qQhYTAryWmodTBbZG2PtToW+Y37VjwrLA9MR5U/DbliKMnPQtXlAe
Vn2deIacObcIipJTqeTWfaXms1s3W57m2qEBpAJlCLeaT7VbykQGKe1IgfvYR/eT77izq8x/E/qR
vV/fvhUNBFJ85H0QsejIXwlyJjuhstUgDG8Z5s1ggIX+aJpme1tHJfWnQTKOSLcmd1Ml/QFqdqs0
tiodXJxoTsAzQFp1uUqJoDsdtDhFSEeyT/Jhcmv606LAZzegWW+e5jb5hXHp15e8dkPhXCP/6CBV
Bod+KRRjnShwrCYyDxFxee1zTB6i5sn2r4tZu5iw0BriNACp0BO4FFOmRmcNDcRg9EkLMhotvq23
Sv5rNxOtk5+FXHQcirCCQTP6YZK5jNS1bgBeGBXPatyh2lBUn60q5x4vf9UYUQ8oGI9LgJ5eLiZl
sT44GBodThhwnKZIC8keKLiz9kGTXbkE3161L3pgCn41UedK9bfK2UWS4zdm7A5Z5iaRBpB1Z6Ex
Ov3WDj+U5CZiyametyLjtV0//1C+Y2chYl/j81nWlqEGEl0UrN1Z28+k2DjbyyuEYAa8TxhXBCdF
Fpvx5Z5Ow0SAE1PZM3nUEHPPSn4DavIts3S5HCTnOYklMK5gOxHVQEd7oBlruQzHonIVcDZJyh/a
Z66McRycE8QYgCfqkmeFPNmyhDifAJ06u6w39on0dv1Cr7gLGCUDgCuMJDLEF8FiOaAZbDIj4HGa
fV/60V3uHLr5LS1OcBD2STfcFLMKzmwtsMe32kgfqNZ4k/mB6VHXv+QCwoBnu/gSQWvNJq0lVcKX
mNZOn3wgnr71PtuzfX5M7u0TO2qPFXMJc9t8X1d3M3HRf3H9Gy4KbOI3CGa11oAHATc1Usy7H4Of
eMR3+x/d3dbT+wTJLJ/ecq2CjkybTpKKzoGO9Htf2bOwO+q+8t3ZVyfYuhN5SE9zwIIOA1vuwR67
lw5gDT7gbR3ibx83xVPjoi3qhh2qXemDbXhvbajTS0uF7wO5Ed4Cj99MQc9hdFdGQYRahpSQBvPp
Zrx/22o8Je/7g2xkmt8mZuSXZbd1BCuvEJJ5jkRFzABKoOVb1+Y8M9UsK0MyS25XH2jvNbnbdsfr
J70mBuxN6EzmfV9IeC7FFBLcAnmkZSgbeY7IB1Mj9OoWQ+q8dCsds7aXmPCDRIyBgFX/HOh0pr0c
6HLbqaG9xgZkfQbAoj0LtSgAkxrwOPSnQbYUDP948XZx74lz5fKh2oL7NNv5BAhVUoY5PRoy3UvD
u4WFZb8iNLFHChrKc7DExiEGpQ0b7GIXPQv8BZ3JFjM2aIaMOqBiy7CZ/zrJoVWQwI5/5rTbRalL
q4d+/FuxfdxvRBSbcgXtEc11RrIKcjGha28Nzq5o76vkqJwc3KNK8+Ye/I/TrwqzQa7fpDVtbqMn
gqe5dSxd8DwytZpLhvGewBo1GcaxlRkK8cgZKW21VWNbu0koz3IaFLhWmAG2vLSJPg1omNTLMDVA
8+skiXTAgPLetaJh3ldOl/mZafWgIyzpxnP5dBnFK3Um2hEScUNB5xw49jKMTcPTiP7smL+6Ya84
2Z7p3VHpTAxf9WfwbD450w7x5TCeUvV1bPLbyGwOU3ePRP2Nem9SRJnXD+Aig8yv3Pm3CUdv6amG
iUwWjt45qdauVW7iBG0qnMtrH0/3jj8iZoH5cjasxWfR7HJTeGcbaCgw0EUQPJgddWiJTSkekUg5
fgMHevRiVt574yoeMitu5+W+6tbu609MO/HIDm0mXu2l+3jP/0528Kf8yL++HfwSXHwUckfIpnNQ
tDgfrms605EwFRSR4aFPK6+avs3FvsrLQ+LSDFPO5y2auMsXgE5BfghAqiLlJ1bLMctlVHuwt4VZ
Phuu1cRB5MixKyVbc+Aulfa5IKTsl/c/a7RW1UkHWB+zg4hYrzHovBrd9hp5YxP1i03kkjhMmdPN
ogFuKQkjigZkUQDUcPrkD7JLvcfyItkwsisXdylFuD9tb/ZJZzIguywHTmDnqfW7Q6mHiM6bqtlN
jMZXegw3kHyMVWjd2tA3cnOrR4esN+d2R2fX5xee2SZDH2Zp5DtqOc9I1DbKraw+X7+Pl0oLi0Tv
MfSVhgyCaGlTardlJA9VODxY3Yl6NaZlJ170gyQbeuAybloK4md6thZbpWVmAY8fdg7a4ndSfWDm
3vguNxvPflXO53vnGW6saClnIppOs17GnnUYzDm/KtmT0/Ze2pxsEOFe37zVG38mi5/f2ZqSqKN2
/R/OrmtHclsLfhEB5fAqqdPE1YRNL8J616tESSSV9fW3OBeGu9lCC2vAhg0M0EfMJ9SpSmGrAzuQ
uZv1LEz5bjMZcn1nYOrOzMjPODNT9IJYiTcB3AVlcSdA6zTwT+lujNJuNxn722Pamj8lmvNST1TV
rDcPTv7bywokJl8o8n/E2SS62RqW8jTPfVnVjBqAdfUNurnqx8KdRGAYU2AA7TzU+2TWn2cz3egM
2hqg/Kyz2WxH6GVRBwMUi/VIE+voFkNkj0fkKALX3MBtro8Rl67ryhy7Sl/b6lMK/LQNY9PvJP9l
G11gVwE2o17loftp0seNLbk+un8NKstXL4B9zByTqtt/FUnQehwS9In17Lzc3ibrtyPoVf8ZmbJ6
zgDXKgNx3UORP/SfbeK9zd1uLL7PYjgs49GH3+6X/QlxOlqkNvboRxvK5SsqT8S/xpU1BD8v1RGD
swdA1+sgZ20ZELtEJl8AdhmkzvzV1WcUK4DBdHdF6YPM0uT5l8RxisipivrO6wgoPgmYvDemRT49
V1/mgHkRURKyCJZyVqvUH0gyAm1XPeX3PCRuQN7LT/2rUQXLp/9iS/ZsS0kpABKUq842q9bPZzwP
mXfIra9mE5jJFDqvLZTFtW+GBx+HHf6TTR9pPGSnZHvk5enxKV6R1sZd1O1nzd4l/teBvxrewTFf
yPieLn9PfOOFkqNQZxQsbwBXI3WI9jHlGWa63iZDhUt2YTUEyv3HTp93t0e1dkpR/wK2Q+acr7gj
RuiB92PtYS+7xw7XwFjdZ/0YjtqnKoHqa/edWxslWGVQntRexUlEOhTxLejBlWnUR9/O0QuSxjPg
DcelFb9LtCtuRJorRpAoA5mchqgEB1WZOQ88qyPxvSx+3h1vT9jWLxuXu0Ajvg7Jafwy1K7DrRhV
HpGzBZdzc/HZSvDvdn1T4TYF2UH+BSq2J9t6Jl/LKayxr3267E3rZJdvLHsCVVpoiMcUZA+TEwrP
37hm1j4EZAUgMQPHAzqqlLtU06u2LSAEHHdWccxyWu6EQEaFmXAkynyLBHTFGmhu8A+qzAgN1EIs
SXRCa8soYo5WVTD+B6A0ibRst9CN3b5qCEhD4KWAIUJocLl40PtlZS+SIvY8cr/Iu7pa/iq8MnRT
Y8MZ+9AvVtbyA96A7k/g4oGjvbRlV9Ty8nIq4rzIPk3sW7UctOG1p4dh+suGSLnmBIX+bEAkY1ko
/u0OGsmhx3msi78dQrduTLl1rj4HjO54tKQspxon11WPZ0EbyngG8cohb4vaDHx/ZAEbszu/8OuX
aXL1J8NP7bDQG2832WUGuQx7vMdUwruz203p1pVvwtUNeDa6lBE0qZJgrs+gTDRZZZyM9K2x/efS
63ezNgTGWyPM0GwONZQUoFw+eGBZSKCgSp2tZZJLrswLYKHolNbQpA21HuUxn1GRzjoqaNw4oFvw
nooy5uUhs06Ne2oNbENCjw4y+7dvEekeK1Y/0OJSDA35RDW8AY8U+F8GrIYDbSxwrYLa4XefsY3t
vnJXoRcDYB7guFFCUMc2ZKkmbJ7TONe9KeS11oNNzSPR7bGs7XTEopKQFCyR6PlULgtWuFZieyON
E6MKjWwv7AQiBd2ptg8mqQPWzCEdspA1U6B3eQQS44H+wmMaiZ4EFnmskk0hGnkLq/ML8CXytHhi
QMKkrKqT2cxOOoPGNKOvPtRmhkb8tMe9Xfs/ORvCOQHLxXycTcgJRB24x29PydrEy6YQAMRkA4ea
ayRkrBE9Z1VcT7O306d53tupzjf27sptJgkN0QkAbCDiPeU2K6BwNOpVV8XVQEM4ead5eVuq4pVU
/2k8knlawmUk1yCm+yxwgOxCNWSWg+msm31LTh0IjG7P2NqBkGyJ8B7R9IKX+9JCri+jiVbRCk2E
KPa1o/Mzmfpil5Da27CkllLkI4smDcBfMHl4CdTeg5KiM67nrI7ngwYJzNHZl/NxcuIkf+mNT2R+
41tY+pXBoW5gQ+ceTFMG+LQvBwc5vqUCf2oVl4NhB3k/EEg/QAttK6OhOHNyZKhrS1omNNxKTNGl
HeY36dxYRR1b5lt3MtEUQOrQf+/6h0K8CGOLWVuea+WQXZhTnKxEFO5C57qONbsp9+4MlGrPur/z
eUJZbvDFneml5M/3PGwCF4GeKAlhUmw6A/L2+gKbhf730lOQbLPQXuJ8s6VN3hDq4CBGhXMFZwGt
A+qlliQVsWhbx2kegkpmD897es+0sO6qQDO3etc/qkfX5sC/g3oMyq9qBj2pvQKMsVUTI1WZPpi5
le+Srhw+GW0NrabFaw9jqk1Rlxr6TjDD2nNhGKEL2dSoTstpbw3aEDY2kICCABtqLxp4mrnlh1PB
nBOHAO8u0fwsMkbHDoqsaO61CvloPxnrUKSsAsAKjCsC99U+96d5x9hcnkTBgJTkuQ1BhNx4p/ri
hgkmJRBoR7sf0qx+KblOD6KaUlSBnc8Qdu2ilBjZXSkouzNopj23Czr/uYvy3O0bY22BJNOlByAO
MDlqtksYeG3wxwaCjlV1QPWoRjmJTKHtFkUIfDaKl8IV7z6QuhuPt1rS+ThnEggJ/D2KWbhILs9Z
toBxtbI01Ix8Flh6OOjGwVtOYx5P9qEURcQ1+dyx/VD1p9ujXrnz8aJAxhVsVzL4VUwzSBh7vCua
ePS818b/POQsduWdvHHO1q6SczvKA2rYvdHYSdbECd+b5Xv9rFkE5ZyvQOgiC/dX5/5Zaur/U3o2
Lvk9Zy9Mx7mV6hT2RP7dG17GNA/8u5I2ADttUTOu3caSmxnxJwC06J64NNW4ZZp3nl/H3Mit0+Dl
Bsj4vKd5pN3ftxdrdRKREAGqCq3YV30TiN1R3agwKGt4aCY79FpI9hXZY9f/RNfIl4Y+t/5GCPkh
AqheJKgQQ4hH6qoApXM5OgLmMN0cCC7ILNLZKc2zwBM/cuttNPrAplAeqo6eXe5BtN8kWTTC4S4C
+4hgOijJXdqH8LKNPOr8h1mjd84wBT10NDXv7fbUqPQhHwsOgBvcf6wF0CbKRd5lnp8VPi48FgEm
qIWGEzRgzyqR3dVO7VewXkClMIP8TNC/3ja9tirnlhVXw+0XLwdFXhPXnYeSpLNvoVKytOWBeOOe
JXyn8ewzclwbJ0qezKuFATsfthxQ1KA8vVwYj1d6ZhasiT1gzNqhCrP6d+7/dOhbsSXAu3Y1Ikf1
jynV/YQ0Ui2Egbm1hSnwNOShpVM0CzoTC83FEDvXpsOdT6s/TMH+f1HPDCuLOvmtWZO2wZ081a8g
jUZD0gPjLJryr7T89R+WEQhdRFBSMUx9MUuz7hdnEE2coX7P+HOzxEv5rEFT3vDzJzCjaWLjbH0A
ItQlRNsRWlhAWgtsmnJzINIymNOXLF50tw14x4+1XaFDzeRWSLNpvvcHoCg8AETA8rpMxy7Lmj33
6zkYzaXeT07+C91KfdRyqzt6+kCPdcKGo4EnPtGzKro9QWtPBfgDNXgxutR0My833OBrieFNeKWS
yR/CilbVyaOLE6UNkShEwTeCnrV7VYZbKKhJQVrVNRu8BdJCpGLxtD9N4UY1QU26f2yt819XTu1C
6WTmCX7d9ND6Mr6W1Tdqn5Lk2S6eC+PQNz8GL42Yd/Dc+PY8qnDE/5uW2SI473Cw1Zprz2p/xiFi
cbcw8OveI2/x2pl+aOXejhv9a1/+YmbkTHeTeOG0D/xPC72fbRoiVIa3P95n2oGUx46OdwOlYcLu
0iIA0Gfjgrk69cDKgf8TpT+wzerQiLlcb20pnCYrCIsdd4b0Ngj7k0dveGg17cib4g2gnK0i4Pqi
oKUAaVZEhejluTSZgVwKvH4TZmZIh0MmJgT9VIfCrFEvYSEMChqGyQ4miKgdO9AHPxnFXB1ys/ej
vk6MrT0irxf1fEK1EOBsRMS4FeSJOHMirJ7rfUkYiy2W7rh+bHkANsHavatJuLyY7hyR5Kn8ubE9
VjJI6KAzNEBWkboECPfSKjJkc7d4NYu1XIf2VdC0+l36i2YMTOT234JNVcgn73tZ70sI9RAvfRxH
ZNjZgteffE0hc2jx9MjI7xbU/d4m2/3acyelCBwN0a6OHujLz2M2Qfs1xKPikY3f4an6kApO5kAK
mJ4MNvqBWXoU+Fhi7UjfbHZ9XO1KxKRYCZDRfNQwVEHCzutr4oGQOgbv2VwFfKqQcyy8tP/mI95B
q7STpKEpljoiOE/HYQC8D93FZnvqigKtrDMA/pBuatMvrO5HEmBDDQ+TYbExBOmtvSOVWX67vaKr
/r1sc8a+NsANpbZnOKBm4czSsI8MMDXa0wnE2mDSh9s7prvq1XTusyRchBWOyya17tpugocAjKOG
zk9cppfLpdO0bcrJwHx9Le8poDqQGQ0BwQ3+0xj/taO4I105lW7hw45T/XaTx8xzwoS8UPZtEV44
t9nOdwLda5/8LU//+pnAKZGAHMRP0ItUsTKctrx2Uf6Ocw+C9EngZr+qZOMqXPEuL40ojog3UR/5
a7wWRpwuTTC8tcljOnroIWNRURwr+m5+c+2HEv4mLeqogRNKNrwF6QxcXkaIDtFmAwIetBRdLSS3
eWJ184jn0KJ7sxreBo2eNhbxerMgEkTjLnKAgGzjcF9uFrAza8MkKh7rMyDBYBaljRWARukEuoss
ZajBgp5O+9wkG2O79mUv7SpRqJaVI9NN2HWc+0XcTfrB8g+FG0IV5PYI1zaLBIHD5TJRB1UZXKrG
9Eid1jxubR+xU9YnIbGhRVN1qbW1Z1YnE888rkOkfACyupxMMZE+MRzBYwjMPuSd9ci6NnB1GpAU
zxVnR1aQeyNpTiiWfLo9TLUhDC4GJhQvFzwcxKTIEl7a5sky8ymfeeynThdNDI4GeEMdlGOLwJ+s
cOJzE7VO4YLQtaU79DWArW4e2xN4AtmJdc1WjuP62pYfBLoUEEiu6A0muO3sedR4bNbGK3GKF2eo
Mf/uz8aeTzWaTt1pa/7lQ6QeGJnRg1G06ODwXM6BbQwJ7caGx0Nb7NysCn2HneYxRhrd4HM0wrVG
ISYsjS6qZxZgzv7DZpN9SUjTwqdBd9flB5h9V+WoPmGzOT08S+oEGYVmwzIjWNtYb7meV2M9MyX3
/ZmnUnRVs5T6iLE2y/dpAmY+/Z2O9HfK9LsFcHZhjg+544dAtARTWd23gxWmmQv/RTvM9nFi9Uaw
sHbQUCiCYhjCKZCfmZcf1JcAjJYu5bGAcK8GNitUYgdgR2+Pe23YAO3L7C3YkBGTXFopLVpOPXI9
sZMMh5YZQav5fzMLwpK83d02tZLml/hXqO7IBZV0U5e2LK6Z+dT7IvYSsuOgpdAG0HR1IpgqZOeW
gbw1DQE3Ki8fnWx/2/jK3Y/uQBD/Skke2VF3aRtVh8Zd/FrEfvLWOD/nrV7plXlEjkfyUqAdC0+o
/PvZ9mGGhva4pRcxZHyIAbjR8mjQx9TceF9WNsWFGeVGzKy+Z7YOM+KrGVmf+rfbs7T684C1AMmA
VBzkES5HIVoQbC79ImJqjqFGd3M5wAf5842N8ipAwDjR0P9St1yruTllaBuJFwsqNlkeFijBj8bx
9lBWFvzCirLZQAHr6TOkLGMRWcGfH5rz31arOloOlUyshIiLati7lISa+ZsbP7zs2+0xrG6qf2dK
7f7yUi3ndISdpTt5aFQkQI37xYFBH+W2obXXDiMC2xxo83DXq6l7aIgUY9EYOJroJIQ6zt4cUD8A
OJDsLYTP83NrBICFw/vM3ofBO9w2vz7Of60r247mYPzmFNbnZQpNEylGZ0bcRaIUnVu3TcllV655
NNfgXYcuG1JGavBTT1aeNC1tsfkcbW9yQg/EGKajBbgJHXUWiNzQohK5wUdHT6fdbetr5wsNoWCZ
BCcVYAbqLeG6jd4YdRvP4iWBdiMdimCZmw0rK0kAwAskpxZaFCEboBJ0Er1ue8NhbcxzEDAyPuwb
0wCrgHtvG/3eT8kDq45zxk++00cFOiRte6u1XW0WlP4TvkESIcmuItTPLq8Sw61Jp3uijWs7/ca8
Rxt8pBrRdrNPA2jY9ki4sJoA62oEhtvWAdf5A1kg4QES/sF+07OtZMzq3CPAgcsKfCJgbpcfBOYI
D9QffRtDpWuxc5AEZUG2bCQ8Vpy0jyjqHyPGpZG0mSuT6EMbQ4DlADpAqNg8meIHSOF07aRvgae2
hqS4CEBEG4QCsxeTjgXm2KOd2Ykro9k6NGvnU8aG/4xK3rVnj5tJNVLAF2/jLgFV6ZvvLUFnfIWs
wcbhlK/X1eFE/R+lIJBe+qq/P2jMyvpZw3jcOeh6Y5dmJw7QY6tbu9neOCXrg/rXmLJB86qxKwh2
Y4M6v33/W+q9o2ptInl8+8ivXTiyWG2Bge4Dh3s5dxPIcS13mruYIz7S6p+D/XUAVBCEIlr5ZqSQ
8vx62+D16ZcAS5koAcYb3RRqOJ+DjcuwU9LAa+dhPtZRa0Pgws+CBa+Hdiwfip4fwKUc2EDabOm4
Xm1JaRx8e8AoAj1mqJ3R3pymeQmehJj673DoCtEF7bDVR3c1p8irQmIIMh5wJ6F7oCxd2s22tjgO
Ehb9y3RKTz3a+JKDTu7BFhxlW8jVlSFdWJNfc7b7aUn6EvBiBpxerCd9OFroTjSWrQBk1QyCHfTq
gfT1ivHBrf2kSEBFHHOCPIw7QqSYuvxuSjWChn5ufRrNAsz9CDSPlVc3BwMd0DuP9uZezN09XkuO
BnF7jDJZbb+9pVY/DWgyGfUDj6d6bD76cspsSFichVb5SyxvzhaL6tXJlyt6ZkGZ45kWYKcpYKHN
EU+yeg8epxO1g7HVHs10YzjX2cRLa6r/1nM7FX0La5RlKB9oJ6vowsLzw7LxHjV0jgtkF7siC3A7
cFc/3p7NK89Usa48RKQbF9otLottkkAl2lmSMHfZFlxAnoGLuxRWpPIccFXIXaJj53LXenByvCHB
GL3qsLBjYYMScAzGU4XSn7txx61OKJ55qd4KtwPJxEtjJpuLHkRRPLZn505k/JcrXvmo71gZFmkk
oK7azmMna247Xhjx7fm8jivlUEHfjlcDhFiAYVxar2dQfVQCE5pZ6ONsflu9FTVW95bZTTwVBOT0
1l02pi/OMm7spKs35MMyqgwI1IF6UTtqlqapdBDb8bjj2qGr2z35IVr/MBj56fYY104gQDU6Amip
/qymFYtMzHQBOy/CS3SGp9wzw8wTgEmgmrgxpuvtibPl4/FF+QRUlmp1YujnwfIancd0oUs4udyB
V9FtSfBuWTEv16ypiT10ucPjyQBRSMB5dHvCVrYk0pOouXkOAk3ALpT9Tyh18L65PM7eWhBmNJMH
bcxD7j/PINlykv3E9171RMnn23Y/lOQvzx3sYiOCVQevBuiULwc2dZZbgIcfsYwwgJXJ4PbaExwm
CHqQQ0l1A9VopwhpWY7RCFLGoAFJ5xGNEfAOBvoO4C4Bu4pgL6aVTTtRa29LXYjjzPoGPSBjta8I
3/NEg1dkaS+NlWaP5eyaOxeR4m5MrGGfC0/qq5GtZkb55dcjwwFHwVVSESr31rKgldYER3Tsm2JX
iGwHbpR900XDJ+T/eihcQFpmi/f6+haTs/mPTcdWjraJ7iVs/FTE5Ev1Xn73P/dBhZhh4/5a24wo
yPuODQVFuGOKP2GjyaH0Koa0x+ID2q4tZdgtGt+IDT4yduoEGtIHBKhWxkXyM84cCVKLhgKLIWLD
vk8z+mWa2xBobB1oGySPDh1DPxjxg8IdIy1twjRdnrIFOgQjCb38JxiLsFf0oGpChmxvSZ/ZeEJX
wYEw/vX2Jr6+1lC1hgcC9xGwmCvUamlWDKX9SsRV+bpM9+l7Yn6i+kbX0fWTDyPwSFAm8cAd6ygZ
OcAVIOvhISNnJJ94t6B1bwh7UN0j4xz52QaF1/X9CWOg0JT0vzrIPJS9Wyd+vUylQHrOBbCp5Eet
SOBaJRsbadUMyoQW0Ewo/qjFkazDATVaTcRd7rXR0ng5Cj6mdjRmWh5ur9Hq9CGORW0dWEsk7C43
kzATUDNauohb4y73tWiqj9lIIQH/Jd0Sv1w7+Kj4WEjZubIQo1ylec55WsyuiPuc/KoADUsROY+B
JgDt0JEp19gXjW+BSVeNgigBTUhATqNj7HJ8zdKkaHFATsjtD0ky3Rdgcc/f9CY04cNU7qHsf92e
0GssEXIlkprh/xYdNW7SFmi0kNrBhjzoJ0qiL2Zo7WfQLwxBEjXhFIqg24mD+eqFW0QMa4t5blrZ
ngnoIVi1ECwmScir7fMfmQ7ZWMGrwK1G8PakprdR4Fo16SNJI+875MSV4ydcntaFzM/wEnxCFFd4
p6Mn45BW9YZDseKfwTcEfaOGE4iQUN0/Vu7rKBsiKTJP3yFOaIWFtTdKB7pBp8yz91x78cWWcoza
lYsrBUZRKoPvh/sFLs3l/mFpiyJanrWxrUfNd/7evM/vxXNyIqG7m8L5q0GiTW2QtXcE4ElEv5LQ
E4n6S5teZnSm3vA2BiUcwDZdpPffbm/StVMBDmVI0sjUOfAQlxYqkTa1pU8tXN2Xov4+tUeK3gg/
2+m1ucvSGh3yW0mmtSfYgdgPykNImhmm3Ehnr5YHGlJrBp1GnKf2nfu1aPqD/kJ9Ebmp+Rkh48Zu
2TKnvMVtSns3Saw21to5SEYTHdvGXivrH8J81I17hjzG7SldNYjSqtROhAyKmkwAc51Leqa3qErZ
yz71Sg9em1ceyrqujv44dbumQ10sKdPlPzxK8BBloga1VQTXyswKs2gl2WKct710SLN2n7pFBWX6
bqsVfG1nyqYrSX6PUq6KRBsyPs0iybuYzg3fdaNRox0dr8btqVzzG86tyK842yqmvuil5hdd7NAk
yAt7B76GNH23uNhYs1VDeGQltsvFzSL/fmbI6Qbb75K+i4XGQ4NkkTm85/qXDuqat0e0Mm+QQwE9
FhpGsf1Vbz5nvig7NxtioyqWnVb29ZObpOUGeGPFbYCTJdv0cWcAjaw8sANNxiwdaBfjnn8HBiiG
tshes7PD7cGsmEFSTjbBQdYXbGZKzFXR2hcmc7t4yOsAZfUAs2bqw8aUrTwswACDPRwEytgMagsp
CK2SGeIufZxBriskfV2EbGx/D4BX7is0IT6w0flDWiF52QPTD+Cxi+lDJ7FyR5VFZeicZLCZ/9Vl
z2b1RPLPtydvZcvhEUFtF/rE4GdTlZJm5rSTB8Bb3GoohNHRNkAbA/xoX7p21AKStjGNKzvPRLMT
wn1UY20I1V9uccCH/NnI7D6uW5/v585ZThprtoSe1xYLZwg8A6jXoG6tbAk7gWSEU449skRLqCfi
oVnA2fWic7b3aP1yewrXYnI0ieFK+0BnolvsckwtG7Qsze0x9it9esrAEBz5RBgxujHtI0E8G2bc
H3cOJ8aearlxNxjOsBdlY2xcVGvDRk0KHc5wfnAklGFzq0Cd2y3GGGRk9cEiwMULfYqcrn4znPJ5
xvbeeNZWsvKA2CEXJyWDEPao3Wt+y9rWt8gQO0uOtxMI1Ujoeb73IWiBWidYKvsOLOfwLcgT3ht2
D/YOpCw0NI1oEMHc+JwVP+Lia5SnhyCZNA2jM8RTp7HIbJJuN4ALLMwqv46m0szvemaij69v+zt9
SLeQRStvLlBFcCaAt0azlvrm+rzLm6qqxrjGQ+sK77vbPnaVEy7d74UvxwxKRxsrvjrgM4vy72cv
Bhox/dQD0hXtx+2hGb7x9zIRR9lJZQaT+zBnX27v9ZXrAmlXdF8jK4hKr/rgNug4qBOnmeLF/6HX
8ehPQTIj9zNvjGvlTpe0zWhrlppqVz13pjvYtij8KS4Wvu85DVCVAzH119ujWbGCUq5kGJa8lKAz
vpw9D7g7QY1xjoXtPpgEvcapRXeka/3dbUMrtx5eW8hcAEOJhmA1oaqNXQqKxH6Ji8Ehd3PjthFn
Bt9wvK6tSKAD+HRxA0AMXr2HuDPO3O/tISZ5A4Am9Be34GTXEwYLqAQjeEVrCnIZlxPGs5SkKZjh
4nbmO5+jM8J1i5BwbeMcr1yp0hB8IMAKpLCRYqiEWzroUzfG2vxIpGZM0zw5S/EiC32gE1y+1dnf
yfizH/ON9+l6g6NKJeMQCK4gcabGj1ZODSuh7RRPP3N/NwD11Ef6Fl/j2jTKbiIHqW8smKpIYqZD
pqOtdorFzKMK2n0UOoud9/tPNx2QCkgmYBLxP+jTu1wsMJ8bbpq2S6ylz4wVQb/8ddvA9XWHrYBO
lQ8zMsy4NKBD+ls4oMyOhduMO1ZoFnIoUNIAui+qK22ImAFswDTa1caLu2YYijE+ojeg7vDwXBp2
W8g5lEuuAervBWLeQ0zIWUg4aWE+AJsAatfbA11ZL9R/sVLoG0WmU+0Ay72kHK0hW2I+9YE2Hh1Q
ME/z4baR68cbySjAQdHoi1gbN+zloEqkqHAnVEvczMeq/SszrbDUnmVK3242TK1sckjiYCRIHGKT
20peBpon02j6YkGnhref6PCyjE40dvbBJcvp9qhW7iQLMoJIP2MCwcyquCTIBwsv1wYtHirqh26v
ZZEQm6zVKwuE+hzapHFmEdSrOfzEpTpAUZMWp9UIEfp4SXnoFhuzdv3WSgQ8RHCw5x0XtWxlgXJB
OkitaTGvdvPyTEoPek80zKyDaQ5hVyU7Q/txe/ZWFsoGih6HV+KekNm5NAkseFKWNtHifrKzfdFW
ZUiKcQlKh5+60tc2FmtlC6KkiogDHF0mrl/lXCU6tyzucD2unoRdh9x194l+7wHPNNVbTB9rtkDG
A1ESGQ6AhfpyaE1vgBE6cfQYmfg8n6J2ysO8zJ6ZcT++3p7Fa94YEH6A7ADiCBa0tFDXvLRlznpf
CNoaMSPWIZkeM5Lu6CgCR9AD0/6CtFoKuTOL6Hurbh7pkOxA3wy9N3bqM/2JpcNeS/wvtz9q5Q47
/yZVEL630TzbTMyIS5bvljyakj1x7jrrUHnvvdVtPahyc14WaWR6Ddk1JA2xumqP5pR5C8q6pRYT
50jTKkjMt1zQaOZ7t3oqyTuKvOjU3N8e48rhx/OgQ+b3gz5PzZDmjbBGsBLrcVfNWTC6w4SW2WSL
E3plJ11YkYfozAd2K2twl7bQYzmuxkbnlt4FtVjCFMSIZrFB+LZmDQl1zKOByAc9Z5fWKqS8spIP
etzqVSBYaCSPaAueOrBtb+yQlcMv4ypQ8iHxCi9IXnpn4zLskmlJaulxLtydXQxlkPFiAMk0IKw1
3Upnr+xH2SYlpc8l2FstJXF7hBDCnOixP7ZR4qRP4Oso7Dd9+K6T9JGM8e2tsRI4wn+UpNESXYHE
sTKPo3BLWlOgJgwk1PjwtjS/zbqD+sN8su3d1JC9l/zVN+WDX/oPQ7Kl77hSFpH+KxK5eGzhMatP
RuF21PFSjvNX/ZqL9MtseHteaSfSOXfMNYMZMKRSmAd4TvtC13600wxi2OEEAnfXJe/5PntgL+g4
vz0tqgQEnn98Fgj54dqAjRHrf7noPR0qzl0kD5pORCaFTeuT8GJ93FPvW1FkO6T+PRSqyr97P0jR
OiEA06bvA9QxWu3vfLQeCvSYJf7Wh61UO+SHAeQLaCGEtdX1okA2pICMYb4QvMwCHP7pHBU5C1y3
36W9F8wWCF7ofGh763B7UlauEReuCvK8KNIDlKK8gjofqQW5MiPue9sPBjJwINPJlgL62nFDQxZI
oUD2IptIL2d+HG29BnzJiC3+eRqLyG4XpDLMfVJvsaWtXCHy9wEMBzbs+i5ui9zMPLMy4noxo7JK
I6BdQPWTBjnId9iWYM+6NXjJEGSD7NJHqHV2jVTpBJmxDAtXFZ675zbCmhStsPtpIl4wIWXxm4xZ
/eeeBJTfQOSFQtUH8v5yMnPHKTPXnQ2AKj7btRsBHr3ryePY9Qen3sr6XDdh4tBgyaT7LOMdlYrE
ElnfpYljxDpZds284I4kgZOau0UDE7/Th4nDjk7+lOY/fFbc9eMvBt0HExQk87hxgNd2ERIjoCZA
/I3mU2UXTc6o88VYjNibT377ZRzeCvd1ro+3T8SqFUsKrKEJHy+Ockvow+y7U0eMGLJ+n/RhejRF
1Rxsr/sr8Z0tsMo15h3TKzubQLmHusRVy9YMMfCmxI0VVy0y3+Lgl3sgwvd2W95NWvua5i/18JP5
u663gsXXdgbtIlq5+H83cvlWp+bK2HFCIa+NxmWkBlSV0qUep7qoqRU31cGfRpAEVYE9vYHH6vYc
XzePACd2bkiZ5DSxzZpOJQxZ92QEQiUto7knHfokH8y6fJ29F/CaCP1UG/4O4MfPVUs2yIpW4hq0
aMPRwLuM6EYNPAt3WBjoFKx4qZN0l3fNcEwKoYWNhXaC28NduWTPTangUV2UucaLyYqrRnsgE30r
waJ428TaysneFOD9AN9E3KlcChZYUavcsmKt7uyX1kCJtxobcpqmedxb21WANXtYQmSSEBWiv1Sx
V1eU2CNOTzzM9U7YXeS478y2QOm+Ueham7tzQ/JDzq5YvdfKQkorxxUHQ0ydB38qiy7dAiTnQRWA
5BSOodox6vWCDpPR2jGKQTz75LuATW8Al9aO+YUNZbrmuWWuVgkbBqbdzEIIAENG415PICqunZgB
LPHCnnwa9dMn3x7uevHM+vdR2ws0vfz5TjkfrjKh2uwNeQX0BF5IumuMNpSTmvts52+9+msnTKIp
4MhbyGCpKfvZbmfEjJhYSsEFVoMI6t0oNvKya74uEtnw6lCpRiVUBeL5DucgAHDtOKk6cLaXegs/
k9lIbbpiiJoE/PuGPrwMVuVSoN3zk5mgJaXpXfbgWdlWm8HasUC1D4cQ9Tf8R8lj2H5tNvWQ2PHU
H+r+fmgf7PfNDbtlRHkHwVyXzBx0h3FjWIG73CfZJ5oU4X9bv7PBKCmLvAfGTht8OxbQ/6yK7xYY
Ewey4c2sbpIzI0oSC5m0Ki8FZsypDsZ0zLOXYUuxau0KOV8U+fezK6Tp0zrNBMaBuWqtnyOI5f/8
SGHFbXREg2hEV5+SxAfERvOFE2f+T6EvgIN+W8weUevvP7aDQsrH9Q7iTKSGLweSgCxryK0adjJQ
V7V13excPxG7psz5I1rHtsa1ltyR2VLUotDqCSSfsgNc1nai0HInHsHH/z/Srmw3clzJ/tAVoH15
paRclV7LLtsvQi0uUaL2Xfr6OXLf6cqkNUlUTW9Ao4AMkQwGyYgT50CkQLdurOGYN/lNCm0cE2S4
bDLvYnObmCQzrJ3d7vsnnYEvyc9FJM8rXg8JrH8uDYuyKre1Or2Ykxycb/chXm9Z8SDVoWfVN84k
6vVYcZcLQ9z26urOLgHwgLtAiRKVV9B5//nVA46C1nlgiJBp50voDAV8eQ6XdYRYSJkgrQ7MWfjw
F85yZoTzemPBk9KoMu9rFcIrgZUdQZ0y/HF3OciEgalBxhZVcSBSOCtgSG7tsOzMZfuiTE+wf8Fd
LthfayUrgADwCoHcNoI9367Rly01JuQ67qs0mYLBCJ8k1DW9vgLYy0pzGRz6DmgG8Voq90pv21s2
M5CNA5Mlku5YCVd4V6qAq+CoWWCfl1tQA1p3KvrUulecJ8uYiWZuKmGhbNUIkuGAQMoLgdHy52cB
a4qHcais1kLKfQ++J009hs3dn3sHGg7+NcGPo4tKphQw4WjIsFHlW1e+dCl6XxQBhH1t254bWp7Q
Z2OhCh3RTFNZ91r9yqjtzf1T1N33nagMLLLD5bwcKURXR9fBTrOfB+Mxi6abMo7fe1lwIRUtDvd0
MXI77euwsODxaG0dSQMxI0p/XV8egRH+HhEPQxoqRWndJzJKzWg/7uNDFnrXjXxOSyL3iQIwHkAo
4cCdL5fG6trQTCcHaUkLatuIe6prsknz62J23BhdGzSO6I7arSgfyl/akCTHOXYmWMI5hTZXEIrI
QqiwdC9yO7pKHUJnUCmP2MaHIgPePm483SlIHj/YzQOdwvrPxv7pC3h3iaq4jXWpCDp9A+EwVIKQ
9zMbwhAnoVzsgf3x+mRzK/pfgzbgh/LCkMuD03UZiuZmiCHr6a7rQ8BmdpByF5QiuE3wYQQJEgv4
DtSY8Jy5XNERnNr22CdFMBo/tfEYFpE7myQyBGPh4/E/dpaBgOUHrsNXHmWwRs9sUe5xotSz1RfH
TQGzVwyiuI66Vb/3xWMLTYzrM8g/oj6swh4OfyS30SzB7Tx50stamvUiiJ4l6QBS64wkX2Rzk+W5
p20hQkGqn2G8qaptNbmj7jXdRvAFi1+eVXr++wV4Zy+VPHTlcPchedbLUJMsqM0dbivikOVfbeOQ
l4JsVLTdHMpv8Uv19bpVbpv+Y3TRqgf6Dbf6j2k5i6BaN2qDYkEsKoXmZJvexkgFpWXhZvFW1U5l
NAnmec2eg4eZBV4PdKTxTpQNjdFLkYb30dg+FfWTXsSnPH3JS0osydmNTXt/fYBrW8NBOwFIu5a8
ns7NqlIaZeEUtArU2u5vBnXq9ulgHdJ6EvXRfrBl8AsIpUATOEmUzYF/utwgCkM2o7biKljWLdq1
+2gX7er9AJVktFSF23xf7u1DdGz3bKe74a6mpygN0CrjDwHVBRPN5/0/Vvb8a7jtqtQzw2mSVIFW
vBZS4ob2SxKektDaNqa0KSvjkOQt0OxP1+d7dSOd2+UubY1uz+FkwO44gnQ+8/rMdtFFFo5PWGOF
uXYleU70EqUb5aGfXLO4raPW7UTbaWU34X6Dm5SCLCsey9z505sJ8v8DPoM5g5dYp6SGtghQIJoR
uXohuId85C65pQeJ36KjgjMPHACcNSeyWqA2yyo4WsvOfW4DyOaRelPsDPz/23eFQBLTi3y6+edv
5r737uxOnuKHJHINV/YUF8kbTwWPoya4jq2diHgHLK3IQC4tmI5Lx2SgJ5uaEXOhQywago8OXh6v
szHeNRZQvIkEXNZJsrv9wCbwWqS7trIEE7SyGmh1AxB6Sfjj0cdFV9B65Zk9ZE3QDQ/LVo+A/tlT
5TbJRfwWKwEG+3xB4SMtBKQWtwljncrzkCE3Mtg3rTSiFHdqZJQn50O90C0LEgwrZyKsLVA30D3j
JsptMrRGqhDpmZugSYm6nb05I1n5xzsZPgxcmw08PpL4AP9fLp/RFJQ1WUmDNHpTwSjBdrYNsa/O
S1WwB1deX5Y3oSLYx8uKXHj0YhQ9ioDlIu8LEo1Lo7HEcsdoBxrIyID5c6/mgTRR5AT6mp1ykLq4
jaoxt9Oa2waQLsE9+JO/4NK4CCMDQrOIyvC1ApqG5lyMMw2mNEuCAe3UIK8EUMdBifUQDRD6ZFMn
osNeIhM3ZGPRe1269oEr5ev2yVjqAJkDtFiosluFyuvY9KIGjk/u+cFRiWZ2OAyclD9v0UjUjSgi
04BSPzfQwUEsZxNu9PQtKnfXI/HKHKLj87ep5c/Pj3ZmQwmiNGkAV3mMtYqY053RP0iVfqeIoPQi
W8uwz2wVapd1wCbQIO9JVD6qL9HPsIeQ5F9sBUC5kNgApE+BbCi33/oOGWYjV+AXyde6M9FedmNV
2/SICk96zNoZvIfv12eRryZhjXAfOzPJnWeR2ktaZixeUY4PYJk5pjiu4tHwzKl1wVLsxnG76cLx
XobEiWm5s/6esT/srv30Edz50iNVZhkSxl1YHhiY2S47WdKdJIjSy6982gBIs6D3AswOn3QvwKo5
l5MKj2noRFJ0YMQWGPNFrEqfj6NlRs/McIOZWJvnyMfAMZutWtTbGPy7jiZtlfg+9k5K5+XFQz2T
TNRZ9ylYc3a5OFqoGRQfQ9il6jtgVf4M2lSkV7JaVFb6P0YIdTEwrQOXwBfMnFmO2nyO44DZOsp/
JRh68IKIXWcuHpVEid2M5a9KOf0o2jiDip1TuhPNv2hdYQrO/rUxo4sYWVaAuYDE4I/+mgIBWGHM
TC0PRuzbdu87ACJKAjtrsROEK6g3I6OLaxc3t51TxWZT2DQA+KkB17761Rp0EYnGWvA8N8JFNFSz
lUSbDAymZu/m4BY/Sp25kZK4clx6ZtmJiIZWZw9UAED0oAyJTORlWOsadJ6MKkblyHdsenWs0rVM
t1UfBTFmyfryGw8Ml7itQGwMGGLusLWNyLQTZ4iDAnxR1hZdQG6SHHqo8U2PcwVIkyvdqWg4v252
bTrRibw0a+h41vNeGulxnhv1CC+Vd3TcxIVrfa9DF5gW8DsJbK35x7ktzj+GjoYszmALiSd3yPBv
KQheIgucc0ThqE7jBAsOOAalpCZpJygHrlvQPzpKQabySTIWlz01beY4iNGA/4elqo8ID7zAvz/O
uVraT4k9LS4gV7U7mm+GUULU9e36in9+FCIEnlvhzk9A1yiy6ssQajJ/jf1+98PepL5JBHePtZPk
3M4ylWf3AVmtAX6WsBgU7bagd6tk1CE0xb8+HNGCcAdJGjppPulTHMxsEc27F4rLiwxwXhvqZmEn
BaYrVCM3p4COCmXd1nb+2bJzXqvVbYsxYAidhX3uIM0TC3CvazEMjW24By5YIFyrL5dCUhTKoPIS
B5ViuZU6+aBZ8J3mrRKh41bDyZI9k03QXwEcfmmoN/pGr7IcW9yGCHESPzvabaM94GzC61459dBQ
vL78q8fs0iv6vxaXLzrzslnVK6OMYJHeSciq6CkpH6Gr4hkWUVwzJ2jOuW5x1a3PDHJzOciTlZhI
WQWK9RSxzK/q02CKjHxAzfjTADkEQA3B9A5lDM6tWZ03ddXIcaDem5BYOIJbSX+KfHPb+eyYvRn3
+iYlw5fkm3VIIrKvko0p8BkemPcRjfAMWvqXkc8A1vZyZptKyoBaMeMgnTbD/fwj88zq6ISHubw3
Uj2YtOcGWaxb6UcEERNL1By5eMqnCTizzk1AQ9NomDQLsbD5pvXo1mhlV65O9vCeTX9zMCFtjrcm
2GTQSsjZcmhBjTzUly1uOqRgQ+YtRLLedcdZCyS4fSHHKgOzAirfy/k0Qg2BudTiwNTjneMkh2kS
ZVbX9rkGA8uCLfye3JLlbdMBCGwjtMsy0YtN9GJOz+MoSKcuHs4vDeiiADXXgen9JBk12FqsArIJ
K6i25QTXy02rd25rkHQAiHDqXY2mgl23emqdG+WGxjRsc92E0Wx6Q91mCGVSb42vpvJuRmgi6+g+
7J+vL9jaOJf6pWqhNgzMIncctyFTzDBx4gC3LgnJ3MifA/uuyjZ/NbglPwlyGMAhcNW8dA1mhHZR
NDQJrHHEU2iLBgFriomJfLxE7+mokSSOyCDKj35ga/mVXBp1kSkD8BYDvbRbNE1lokYbBxpOnVgH
AKPLoBdqFAQZ0iq6mb5Kym0VVgc1vJ90V/2e7ftqU78n5hcgOgTXQx4+/xFwzI/6FUqF6FHlvgYV
d/RuSphviKg+6s/5vf193nQP0f3wYO5RRdthYjwW9FB/dKPvKFBcX+4PeqpPs3FmnztKYhts/JIG
+xCUDE+GZ/wY70YPgMD7Nifxm7Kdj44v+cCN9uFN5E7HfA/V76frX7HqdGcfwR0vatM0wHLCz9Xh
qTIlHxk6gnaYOtup1oaihpBGIirltUMbpzU4OQFThd4x531llLBYTZIkSGftYKpuZ3WnPvcq6myi
u+z79fGtxfVzY9x1yokHh0YMxqZDvEseOxVbSxQGP5cPEUmB5UBnCgCXGggVLv06VrpOKro0CXoA
8w008Rtm+ysKe/Q5aIeSVXfLtVRz2CkKX+MmEjjy+rZCARGsw6hC4z+X5osyqsOmZhiji/jI7ovE
yx+Tlxlso9vhDujf+FZ2ndfiUXqVXgdHcM6sjx7dEODkBI4fSelL85baKXNkIGdq3o/7mHnhM2Ok
egnvQlLlLz+vr+fqBQylw6XpEIh2lE8vrVHoYkpj1CRB3Y47ebiHguSPuAPnqU2k4amtXcN7EjE6
r24SOCrAWqhbOh+R5OzSZyHtDLm9Pgm6b9aue2JucZvGbnO0BFO5ujPO7HBjQ1tXXvZQIQgM49mZ
Ua2zvdwJdP2btO9rEQHF6hG3vMH/d1TceWOqcNo4h7XW+4W01JfQ64L5BgVLYQp18YBPkQ4wKTRR
4ckPL7lcs2xunZBJmL8iS92RbiqdGJC92EGq0Nz3z6O2TRkpnhvrpKJMGooS4GvXFDAp/Gue2565
NA9hyTDQzfhd27YI5td9ct09fv8+F8gZMItg08fvqyco4zggqXTyk2V9wYunhLB1JTD3fyzcb3tc
zE5Ge1AYYBFB3mjvSWJt8zLbt/ZdWEAuDfKT402kETUVPbYEq8iX9MCxACxnBrPahgUH078+ievH
4e9V4ju3ijxOwqbCLPabyQ+/tRu9Jsq+eZZeHM/eRgcKZkeZTD/CV+tNV4h8mjZgx1ar7fXvEI2S
2xVqj/a4vsFnRKCHl6W3vr+tK1FOZLk9ftoQuDaj5LRwb/BTKSUUIXPZerMXHV6t3eQax/Zr7IbH
+j5+rHxRO/pqYDmzxwUWWS9kO4qnJGDFNkOHCGpATvOgDSdjui1U4f1y+blrw+Pm0JDqHvU1mPNm
laANNbvXt3PpVYHFXKO8qwdBlmy1YAIy/H/nk8sxlZ0DQokI8zm46Le/x0Xi0AQ/0dVLRr/Zh4Kb
2+p+P7O2rO7ZcVBoZo8z4sNaGaguhNBI/8twf113xNWodWZlcdQzK1pnRZNdj0kAaey7ydOPxe66
gc+wieXacmaBC8uQTs1zqsFC92084i5+Go+ZX/oJwEds0247b9xOD0wEwv4Q0b7mHVw4nrMcz2IK
79C3Su+yN51An8EDVA24BHZw/AYyal8mj3pfpa28016pW22LnXxEKmJneJSE7rQR8buKNiQXwueh
MvPUxpKGegY7hlXjadKJgAJrVj603CB+s5yEXOBuSgrkE5WSIE6pS0Oof4mi1+rkAlUFjizAQ5FF
4QaCFA/qE7GDp92mh2jCVj8Mh2rb/0y3aTA+Rsc8cJDJadx61wTltv1VvDTb7Ivmt36377zyJvpR
boWpnWW/8yt+/lHcuLVQBfnFiI+SbuuN6pde47Yk9uk3wy1BMCtw62WzX7HG0/JMalw2KV7SOEh0
F0QRQLX9yEnm5iTdTkQk5aWJzHGxdVZRvjQzDA49At6wG19+KhsKh6a3wzftVvbb7/PX2s8OxlbZ
hbcljq3khOuOSoZdtG2f0Fe7k7YZYDvXp+GDSvvaNHBBOE7jTgtBRRl48km6lcA5q+3RxpqlwP+T
+Uu8Y4fpWdvl3/DoO5hH4GOse+pbbvlulqTBM/RL9ENz5Ts5SEh4IyJi5MlpP17fZz7xMa1n4a2Z
M0MqGFZJA1rpuVr+sdzXGVnUwzvzrs/F6qPh3BgXse2oTEF4B2PywSEx0babF4XoJPG/id6Ca9eH
c0tc1DYgp6OD7RePW/29S++08lcmSlWuxu1zG1zc7iQ50Zm9ODiiJr2VSE8SQsHTjO5wl3nI3myf
fwlmcIkb17yJC9qFVkuG08BmZE+bsivdOAfULEy3bTTtynA+QBtpFw/t/ci6W9uhN/0Qbsp09KR5
2mpK5UeK/TR3t5KomiGcDS7ijVOXOM2EL3MeGQBwk6/tOj/bpqRwJbf3JW96yQ9/SnHwyX25kNYN
Q0WHGessb+OHeQdIxr3uZZvKawV3xbXLxtli89V0NDKhEaDD8AbfCOajTqBp6w+E3l9f4FW/RecL
6unoO0S7+OVto2GNPEnoWg4YqBlrZZtZhZuIiDQ+Tp9PXvTbysfL5mzT633YGIVEWaDU+zj5pYx0
Z9k7Z9ETnfq7EQwRFPqial+6Sd65vTbsqOJm4QTGpJKkc/ZlkCySd+1WC4vNXLYo8uk7Vkl+lNR+
a2m3jlyfwip9dFhI+qbyr0/SsrG4zwfyDtR8yKej4sTnAUplAKo3a2mgl7Nbtuhk0KirRk+5kPFk
SdlwltBpuhBZQELqc4kga0d9hBY2oHBttSvs9LapNzHzIXWgsqdO85o+ctVUlH9YcQJcHcCF7iyt
XOiE4pxgSmu88Jo4iAB+q3u60UzcnotZANwQmOHzVVOks6bLWiQ+2wPtE29SqNtCNPT6Yq1ZAYQR
RUF0HdmATF4OBgvZKYmOxBuE5V2/k9+FpdoVdwBC8reF5QvOvLmSnKLVGxRS0zk/DoVxyOxxU9fT
89zJm+uDWQm/C2cq2FRQeAQ6cfmUM1NhDU7QSUVVWE191seePSman46z1yX+aDbptqf2n+MhYRI0
P+hEXkhiuaxiPPQJHq+Yv2H0c/T11Wzwk84kqZPvgHcQvKlWV+vMGneLUqxmtJQCWAR98FrzGwu/
h6Ib0XJE8XvqfEDchQhYTrvpJDUOWmset2FkOZ6UOb1rZON7Z1CoWOu6KMm/ahNdtEuvAxiTeRJM
hdaNJKUo9SmtK9PTprO21bzJRRXFlUMCdbHfZjhPbKBWrEYFaqdginzIB7pRImiSt9JunBW/KiUI
zCYHaZTJda9c3QA6EhhgSoNuMo9OSdUMjc6NATBEMvwYjXnrqNQbWFqAjdD8mx2ADDfQSoi+EOK4
3AFm0ahD1WKIsbKvXA1oWc0FkVG1Ccvt9VGt7rUzS5wrSro5aU2OugxaqJToCfRFqhYkPhTmcoGl
Ve84s8R5JNoS2qJTUD9dmrVyv4kPdu6G7GkQdcat7q4zQ8sb5ix8yMBc6WD1h6FE3ibFoZ2Zn4nE
fdZu2Qvp+b9LxEXcoerBATFjiajebWPV2BTfaL817UDR3tJsm1sop5mURM3kNrVgKpff/rS5TXA6
ghEfHRH8o8/UE8k0KhQhtPl9ju5HUY+J6Pc5p7C0sGl7CN8HUfzLkN+EZ8na7zug8UdxFPyN6Im/
XKHebixngtR70JTVt4xq82FUnV6wh9b267kR7qrcGllaGGXysYeA92LoAEr0O7v7dX0DrXkbWgIX
cCESEJ/KYfrUDrGpsDionRNj77UqCeLO2r5BAhE8/qiXm4bOjWMy7CZPO0wWcldmPW3lSCKIDkTJ
DlIifGCsLs2ZNe5WRJnVhTYDAiehAxS+lBCCXxON0EaTtg5hndr7mczaL0UCSWWr7pd2o+Gm63LD
G5Ss8UCW92SzORUspuCzDC4g2nNdWHRYsE9xJEGRU9Y3rJZFtIyra4k2HhVnM3BB/F2tbqqp7c0K
gE0N6j/ooREu5trZhfa8fy1wO6vv8rFtO1gAZvmxSNlGGqGcoQ7E7Pa9rpNS1Q9tLAgXKx60KKei
6g/VxEUb53K7KS2Fco4GcMxsSm7bs2PTlHddJ7tKu/QK0Wj3x1viwh4X6S07G6uqgj34EaFo8bCi
01T9xXl8YYUL85SmeKAosFI6J308pd2vND51puBFuuISDjp1lpbKZeZ4VsuFhpLJFe40uR3uUiPZ
o4HM/nPnhvYaeIAtFaxd6E+9WJ/rc79WHbj4MW7yOwDfTKbjXGqSLtnkUbxvJBrdNW3hT0mskJjl
xaawil+sZ5AGBgPP0dHA8lhr874ZO1GrNs9CsuQO8D0WSPHRT4Jn5OXg/mNGRqxnKU7jyEmPuVkd
5OhbycKvccw2DjWJWSIBr6F1cyZJgfPShhJ8uimYurUYO6b68Con5vfrk7S6IYAIU/HCQGsZT4un
RU6bpRrmSJK8ePaNI2g2kbmiolScyA4XTJOwKlsZ4igBLYtDn6o7ee5JRY29UijHOvlD9up/pvr3
sPgXu5yamTF0QBzZIwHMrg+9MDxUIu2VlXMVV45/J49f0MaySpDWYkEzIod3L8x6DjVBAFk3oS/y
OIjEeARebIj/KInRhmONeVMTpGbHw+Cl2ovW31/3ApGVZfXO7okVtSjrU1iBPu7YuAC2M18YpVYO
LswW3pQfGqvgJeSMNLqedDPQZ5VtdyQZDcud2CiCdy13AO5CeGGFuyMAJ2Pnuiotl5CDZQ+u3mjb
cL5r5IQYoeG28eH61K079u9RcY6tWU2CfECMorzRHhOzfGLpW5neyRD6yalIh/Tq4FQ0v1xOYabU
OnKxQDUlmkoUCwRFoAqTX7rilqnUFaajViM+9BxBFAAyRby/Ls0hWWQhNYSxDaWLc7J5HZKn67On
LzHv03Khxw434IWU/RMjjm6PRV1hRE4bxX6SWZUX2bRwp4pJZOrz5EuXywbRO5ZCP7kCq6RdvYxa
MxBHinWigB/cxe0lIXpb/ZpGgKwiCpXbOe4zUBO3jjuPwzcjbTrSKvkzpRPzrCwJjwC32qA80cDp
zaYQ6I05np6drgzdXono7TxE0M4r0HVaVqlN8qqvfSRFClcfzTFQKCgjdDm3fCUaoFmr1yaoGjRt
c31y1qf/99xw00/tis1lEiVBSQevpL0nRQLnXd33aBwDuAmdeLK9bNmzfY+oY3dIyyKbbdwrUaBN
uxTaWIbo1rWGXMH58tvOMtIzO2aXWkkBAsTAPGSOD4U0yXBDHXflQ/xD2muFYOJWI82ZuWXYZ+ZA
sIVKBLTgAdYnnYDzSjRlXBQD3Wirhgp+uwBiVL+tD/Pr9VUXGeBW3ezb2iwmzFWUhH6tPdWDBZby
uzF5/v/Z4QJXnmpa2VawE6aHtt7aQAQ3J1kVbHDBaHgCoK7oZCXTMF3hU3dj38VfRgEGZDUk/l5r
7sb4H0vqi7QC0hNlWCUGvzX6ZHf0+9D6jmjCViP9mSXuOgnsgqbOGSwp6QZtpJ3t412EdktZ1E29
vu//3S0Od51XI21C6RyGLNRlx5j09ITNQ64v/+poUMoAt7oCmgT+7qI3Q4fVX5a/fnAAsFqEwCTD
Jta7KaKsWB3P8lzHX8hz8HeYRoryIgchL0LmFtdfoo0ZqUQ4stXxgJV+gT8Ab2hyoSwFm4EUG1US
2ANEvZaGNotkFhQFygO4467P3arPIfm5MB2DOVblwplThWFWFEgKNZmfxP7Yb4DAKzI01vqlCOO0
GsvObC0b7CyWIR0/JFIHW3ZNgEyjghNA9PNcOFPnPgv1ARDmDgLUpGG65XVRKAgCqw5wNgYupEmV
ltWgjcUdabxpjXejOJQxFRQSVtcfhCMggMfzFPDyy3mKUNDAqxWJIWTc6YyWw1QhdUoJmIqHVLD+
q+cZVO4XsRpoUON2zhkrO6mbcW0JVBRL/KmfQSdZyduoyRUvmrrYRXPaSbcnHWTQY0lGWykF0Xtt
SpeSLRqGAfdBEv7yCxKjWUgLCkzp/DOJvox/0SMK3ZXfv8+dDqZNy5zVgFtXUevlzCRW/r3SBH6x
1vvloPVsaUUF5y220uUotApcLVRDRbAcjqlcVS6y1UHb3o1dSjK1IrkVu1YBBAsWlGX3SWdvBqMl
o3FnxSI+4bUZxU0RrVegIlnCyOW3dEVihiPFt4DIUPeQE6rcIk1v+0b0FF41tJCsALIP+Qael6op
nFC10wn9PrP6DvpMx9diKIjF2Hf+9Ti1LBJ/uYZ4HfSooHaNTB63iHHRjrS0OjScFQzyD11QTre5
vKez6jbNS4FWxlmk/rYWGjGD0FkFmzEiJDeLxtixsYZOTxCzaJPtagd0yYk7RaobThEJRfQHa9eL
c3PcCGnWFmqtKMivxdZecbIvaZkBZKBUpJbj/V/M5u+h8YiMXi3ACNBjaHbxjHZ96MDXJHdmMj5o
6r1GZ08W9R+stViAfASPI1S/QE3D+2TeVnECDTOk3MaNobBjAbak9AHK877tZCRNPHo049sqHgSX
g7VTwUK7q6ECF7KwBFzuhRxqMz3UvpGtqeLoF/LxrSsNhfIXMezcyvI2PDva5MSZcbphdEaf7EoN
T5xkM7fl5vqyrbnIuRXu2gZJsUnuIKkaWOr0pjYEl7gDaMncWBfBXNY2NrpxQHyF+wfSfNxZ2sA5
qC7juRwiXbBrsuw7GpWhN0fHv6gBgN8Kzzb0d+JiY3JuP1Z21ofLG8Gc7dbPZka9tKlEEoSrXvDb
Co8EUKfIkqBkBPim9q7jTQ5aGIGfraZEgTwBcQnwLlDY5BanzdH8qLWoTBnQigTav90UT7J0U0Wk
0I5O+96N++knuuGN6SWBxHs6u1mxV0Uksmt3B7C7I0gCMwJvX1zozBG1WepaqyrRBMz28RBtaLGv
4pvenDYaFbXnrrnjQqkO2ROIKiNGXtoCm3vdljUQHX2YbfvGfc3SCJKEpmBm1+LwmRl+7ahiZ2Dq
X3AVTx0j5kDsn/JrmNxCcff69lq+lz9jzg1xm3jsNaPqO5xm7Ff9ClNsJA+z5JuhJ2ovWNteKDMj
KkHNYjmkL2fOjpvlKoRYf1s/gkDuz2EvoD7//evco6sGxiANDfx6BozLLAeW8cJq1GuM1zrcXZ+y
tYGAvA8M6yCBXp5flwPJpAwsa0uHdj7WD2ZlPNCi3RnS+19YQaUBLXOGAaFhbmEmil9tQQAUZG0C
6lSiD4/WJFI8X62xoOb7oc+HugYv+dQNTG7GFOCasfYrFC20qvMM5wszbTfLHZJOOyfbmnQLgk6S
awdJtjbXh7m2nyAVYuIfDQgEnnOCyXWi9hMm06oTSFmjmbQENguSSXlNoERL/zj9g7QrutE/eviB
5edmde6kMCsdPGXasXL7FkSP1bBbEidg7P7TgcESDi44pa1CK3rxorOgNHeOFVU12q7wAIzBMAOa
GTmu/RENgaFIPeuzR17a4jxybpSuKRPYyp7NlMxYRnX7N6PB9XppPwdHKrd5M1sq88bA84wNQHsm
ipbs8iJrSG/GDrEtZv8/7XHbedawKZq+Ay5EQoeLA924X9hhQsaT9YlDchxkVHgO8qodbV1FRa9P
eJ1L5TdgV+/yJr2RolTEn7SCsVHBjwF8C5pBHdTpuLtFmNuZnUcYj5LmRI2oa2UyMfE2qaIE1/iW
mE6ySxu0ljSgQN+3peX/+QKefwB3sZcydTBnSCgGifOkGCcmnTR/EEH1Vi68GCZeRaj/oqf4k5iR
nDe61OBRHaSx39YlRMNxzU68qMoQWdACpFO3N3KiV74hwt6uLeWZaf7OW0SaHTZLL1mOXrx0C/CG
Ikq2rLx3UdZWcWtbSHstkHhe7mkIAmRyObaYxE7yjXpnv5bog0elA8QgHp1+jJNXGT30/DwNK9ox
kI2FhyRTv15fy5XO8cvv4HaHmZZDVTf4Dvb83rjmofaM4Hv4Sjfls3OoNtLBvMserS+RJ7C7RMfL
y8KlXe69X1WTMhk5nCh6jnI/190F51GSRTnoILc+es5yUZ5zJVcDm8gHgfRiIYXllR1kJysGKI7A
Zt6iC193m5EAY+0vWDgzPHR9RbQuoLMgH7XSn3Bpd/G3s/ht1m0/ZwrmuCBSQW57c0s9/a56AhoT
t732obIhP0coI8PX6btgnhc/+jTPoJJEPgwKe2g6u7Rdxgw0HBKirS4ZRK5/OB1EIem4VZ1x09Hi
lLT5XRpvICiEgadvRj6JroVLPPr0BSZu9aBGAJKYpxqpyz6sEiojfzQNN3KN9i+n+Y471teqkU5N
r78KRrzqWUjGAoYoo7VW5a7V3ZxVs8Nm0APIhQek+yGWhohMpf1gPNmJ28hf63FvgNOVMFkw259v
IFjoJduBDvcPEbzLya6tCkXtTkUJExLqJL/Vcj8VFDlWZ/PMBOdLFu4xYWgpiP7UszMG5VrwT5lE
iju3EoEFP7/6LofD3QUyc9aiydKR3O7sH62jk1iRHq6v1uc3A0xAfgQauQttBZ+rn/K6R7ILzjHj
Vqi1ko/iU9GDV015j6WTLXWkEJ0sa9FdwwqZ1kJKhz1xuUiaOU8ynU3cpgxsf/MNHE+K2gni2+oy
nRlZ/vxsyyd1UYJZ38KDOXMKP3HMyO8dmcwNS0hptZTUVUYFNle9D50iH7wYi9b9pc06sXF+ZEYS
jOpzLlNis2drfCsAQry+ZmtjA0EznlgahPLwCLu0E4M4rlRrbLARI/GA0uyDKTR6T4eUk6sO7CfY
HhSBzdXYvRSmwYO23D0+3YFD2k+ZgzN5MI/V13G6MykaEuLI1XLHHdODXd1nlmCvrU0oZCzBrQ+J
YySEOU9hedL3mo3tTEHHJLlhghS0dKcXiuCAWJ3QMzucs8zMHI3UhJ1+rL/LxWPD6Nb5CvLKzSSF
Drm+ejpWhw/HINkF2nJJB+MCcrl61VwWTGpjFlhfFdAriHjDP2cbUAw5+3nOObRSVcd8yFhQzW9D
FJISDPil9NhJB7Wl7jS+Xx/N2mY+N8ctUYnbE8CvOdrJBoMUA3RUq6XOd93IWpA6N8KtT+O0tErr
BRjYO+CpuguH1FPGe2P0HNtnESBfQiD9kla9tkrcXs6ldhzrHCajYpvXuyR6ZjUlPXLMUv21bbaK
8ZLM+v31ca76+9nacSdnCWrLEZKDDIkP8HEpD+jIIYpyOyOXc93Q6o0IiRvL0qEyj6c6l1XuGpWF
7Qy57lje1iZ4x9qURIMD8ZGO3k5SDOEt0x+Hwq3ZvpfDjZJBqffRAFXYLBdHOewEO3DNjUAJCb2v
pcEKtdzLTTEqaWtIRs2CST5Z+hOeiML2gbXJ/UgpopSmIjvFDVmXHD0eU4MFyEkQpf+1MF3/D2lf
1hw3rjT7ixjBfXkl2exuLZbYsuTlhSHbMjdwX8FffxM658x0Q4jGtb+YeZiIiVA1wEKhUFWZmQ62
r2uy3RW5K1ppKIBBzQZvC+6Eq3rtKd1ml3cNKByzYzprt2Od3hKG+65vjK38PPffr39QUVBBfwC1
CRRwQbPNvSJmx6DqYJjlXW+skPr+/xhAE6DFURhiCtjA8bFbmwssfe8lS96hKeimD0DbB4Vyz1Ci
S7hU37dbrQW6ykBrAi9SdTcs0WRLgoBwicgb3tUBGOjv0kW6TFnbij0Ky8mto6xVnmsv+fPCJhZ5
ZoQ7gWaW0xT8eHgVJnVk9KXfO2sg538VufuZmffL9iw7SYfOG10DDyEy6Md0jVGbPMj9UGgFQ5aM
kByIFj63a1tvcdnEz12xAahRaxjA7WrtVfEmGb2T6NJBKQlgWUimMqDd5bdpvQmNTxeZT6uQYCHe
PvPQazdBO+wjCu2nIVUhEJBJJHCFJxpM66DxhDtaKmc1zS20qFSWHvRHqji3HcAfEz5X91fLY+IN
oKNUwXCjXy7PwOfqa7Y8DN0fCsM5gEPLKvC4yY2oaij0CGTplvDTnVnkzrMK2GzWWMiRu5IejW4/
UUi2WJL0SvjVHLyXADaH6AYP2LL6DsK1M/yjtL8COzNEVnLUlpeuxeXTP/5FgGKdJQMVaiincnnC
mJG+QtsHJR1nGR/TSlcemqqbdtetCFfkYnQez044I18StuzGwZQWcqsJVUbW/6CL/2kawKFz3Y7w
85zZ4RxCHZwypy5A9Prum+pL7kKhWwNEwmhIcU3xY3SzlU5Nl7moa+tAWepbMK7Q5FUem0qSbhii
iwpcvwba9gz+Y/NehlO76Xi03LnD4n4bldIKabJ6AWZnspuEgVWLLUXZIN3uiq7QAxBrZL5pTvZt
Oys71N7tUCWVeehW7TlTNIgg1TqJWq8gR40awMon7RYOfTF8ycfVisBTofpujgpps5HTXPWL75QT
SjGZ3j7MBX5Huk4aBEva/LCSJQ8aGyN3amPTHaZ/yv3cVNltir/sGwWGo6B4JBOEZRGDz/qYdhTe
xEzmlJ9cAslz5zbWVt6tCgTjR/MJpQw7JqVBwq5Ns2+Z0luSry28VzHhjDENPK4gXcRdOX1qt3Zu
rMhLqN+HGkhRAu+L9tn5Ur6pP6tfmhMWfYAJuuseLF7pP1b5pmReaaVqFLDaho033KzOt7R/U4z0
uFjP1y2J7m2QvHuAVKKJAkKFy+BZWsB7Dw321OwwcNir5ec+6WSbKErXmSg4owIAMQSfP6LG1WuT
QksAovTDOn4pvf5RxXiSt+4771DVi6+Szp/yz9fXJui54V47s8t9vBx/VZk95F1Zo7T+opbPm5Z3
D62VqLfVmtYxdKILwF4WGi6upRwTXftap5oRrrRqjxgZkKmdCN/pZ7+I57VzMQXXKYCHQUPJb++c
H6kW6T/nV9WfmtAdJF4kClXov0F3Ez1gvNG55SvDoI1TBmNpAchefyQVwL/VbsJeX99osSFM/KAI
gFYE37PKM5OWHqLuHaR2VHQftHH0ndfs7boV4aHAzCLoPpj8Ow9JHOgA9s8eccjxf4BQLrgh++sG
xIf9zAJ3cVAoos41BrPQ3YNIbhWPB7CYHIzdr8ynoRK64A/6P1rkYjyxnLKYlxkkys7PfociHzGn
b0o9HrTsgNFplC6pe2/NjW9AHwB69nMtU/4RXcpsEvR/u8oCxFmyS9LJoivbVZBXhKBTPZb7/HMm
85D3svKH2H1mht3ZZ2ao0lVJMcDMiijqW1BehPbVPvfT7yjx+9FwB8BWHn5BHXCHNkDYHdOHeff8
tu1ko36i9aLohoY0EhrANrj1zsaMKKUnuFW7LSjAmtODTbztXqi5qwYb0KBGcjhE2QhSYBTJwASP
VyeXW6FMmJtaVRDAkKGI4an5LwAsP1WlrEwmtGMhT8BsN+Dx/O1Ie4wRYMAEdoZ4bW9M9wh61evu
KjDBaIWxa5DkRmGC+4jOsBHSNQv0MXfWF3KbyRh3BSdcQwZvQdEWoHjcRpdOgpbX1ObNSljdw8TU
wKGboREZ6Mmff5ILO9wnGczZqW1vJndV+xsz1qBDkE6jC0IixkmAwMdCgATmBXPTvCxdxabkriVO
ROd7Blsd1DfphLXwk9geG25Gt9vmQe5Z6ikqmWxyt2h7a7hfih0Gcf7iq5+ZYB2ls6ObusRd+wIm
MLky1DcwAQ786yZEXXs244WxGJ3RR/EgC9R4R4VMmMFJ9tZtEhURrmt/DOjh17Os/iPKCi5scVEe
ZfTZyAbYKopnZ7kxFrCCY0jUMxpfzcLaDkFd3Te7hZwM8lNWwjCEjnG2Ui7i5+lUKx1bqZL53k+X
+PQ2/TTfqc9bhBJtQG5/aIcxXG/HXR5N4fRUBOTQhc3ztIfm8S2NzEO/QyMBGu674QlMc9JILUjW
LraHC5C13bdGxbbnRQvV3epvRx3WnMD2+yAJvzSPKmheXjw/2133AaEnn20Md/ghurMVLfKzO7Ik
+97aLaq+d7fouhFhhDkzwp38dYJ+td3CiNV+RnpdKSd1/aIF1JM49Ps0FXffXewi+yFnh2bN3ca0
2Gq0cPK7T9ONFrlHOzDwfmiCLCiO2qH81EZb6NzaYRdon74PN/0xAyPf3ghBnR6qoRmBwi2YnqD9
pUck1qBNmx2ob2PnDb8M80jOicm+Lf+rWauRlZ5xP/JVxNZLaKezQVboiPcHuoXXd180tYJRPly6
KDNaoADmjl6WqJNDFIgptAD0G/5WRUkJ5PH4MpBd2vkt8R27eqgcyb0lOnPnZrkzp9vKQKwcy3IK
JxpXgF3KVb/T7OnVnjOZYqkgwcAaoabNqveM0P3yy9tw49SwsMZSt4/FsEeVTavTiBw8KxocScoq
8me8TVHUQ4YBsQguNpt5klgtw6UOfR8Uan2L2vZuaOJcXcFj/ecVKYZX+McY9/UqAuWGZMbYtpHR
T5Yz3KfTN9uZw7zvfFUro8WUiYkJPxyUokGZwWYjXC4muClqfm0N0FUxYLSPth1Il23glere1PwC
2JDDdQcV20NB1oJYBQb6uVPrFaAi82bAlVLt+P1YFMjX1lb2Gmbexh8ylDDQTEGfFoUkLgap+Zrq
A0MktdqL2rbRjLKNnj/p3dfMPC7TMdUznwD665RvnXmo+i/X1yiKs+fmuTXSOqcbSVpoKCQ2xnYb
VK+S7Snt+tN1O+x1+XGZ6ICzsjOqPdyha8F9lGKyFtAv45upWrdGMR766kl3XzvtkRTVbh5lNBPi
pf1rkjt6KaaFMQCCqSngJYYQFGtv5ogZv8ruJGsTHTu0Iv5ZG+eXqVEpm1bhE9Ki34+2F7Z0jke3
zQLD7nwFGgPX91IUl8/tcS6z5UoCUBjzSzAZ5eZpcn9dNyDbOc4p1GXytIQZaD9bUxa0zZNpSYKw
zB9Y3Dy7EbsCEI25g9/VE+TJCOhgJ9xy6iOI94ySQFfpt4EZr+vLEn4nDRATHGUVaqHcd6Kobiq6
gSHk9nFFFpMG5XIoDX9sX6/bEW4fCoQoB+Nl9IHFMOnUMtnYCFsxOD9oMpdBoiX36yqj7BT6gYH3
BCNxY5jkyz20OmK59cjG1dZnezoo1tNfrAP0EphRgOYCinWXfz/PpgYlMcwbLaCaqixMrmCuVJ1l
tAOiBjeQUf/aYb5y5guJSkvFXtDbUDSYSqKqBNMkwPu/UYbbL46OsZnODEjvfgO6avTr4dEqMdWt
r3cVPmYKdOz1dYvivo5gjKqyzqauuXUbytrRcmEdMtQKrSPK+VvpuzIhILEVZJ8QMAMNH68DpEBT
WLE2rBqTwUP7Y8ST0FwezVKSewqdEdRy/zPDBYsqtZcRtEpoHIExEQLH5Qo8EJHNLXJWgBwGGB5y
hOg1m6DCtbnMYzNGMnlNbcQ9MG9Z8eCUIGxfX65/F7bvZ3fIuxGMAGv4KrAEEb1LP0EJ3HASszdi
d3l1vBhR3U+RWCXHcdnNjRpet8ZFi/9aQ4ceYGVUw/nRcRUKj7Ojr0ZcIuD6ABPs9IkMOzN3wtZa
brdx/jO3+49BiG7jX9MCGp/bQw9DLEqxaEYMBtliinsI49TkJvXy4PrCuLDxXzsYJASdmwdFI969
01QjDY5j3BcguHcA6fWNVJv2161w7v3BCneo2xwHKJ91I84qUKMg8dUAQEZWT6hk1kDketC2QsvC
AKLmw7aRoQIPjmcYsamogLlNft6goCibaBAv518rXLabgo/OqkYsBzN+0VJ+6o3ZtzET1tmStFq2
HM7JlQyDaA2qEjG8z5/qU9a9uLIXkMgDbDQCcFJ1YJzeqxJnAXejW26NBg7SsJbmbVHl80NpklLi
Z6LjirsW8CJGbgmVxsvj2njTQvRtNOPJe8IciqU288lL1H2rz0+pYnRgLVxXSWokOrRgTGDIOsSi
D9m00UFhfMbITVz3/c7t3xLlhHkK35tp6Dh69Ocufm6M/ZizbXSTdSBFq8An9Ps2/2a2RzBXJbLO
v2hJLl50DsphCK58u0yZUQqxm9yM9aV4sdYdWPQD9lzNDqOu7K6vSGQL/WWwjWh4qxr8JzNIl0+I
QWacfc7n73ZT+anxqxrnXSGDFwtcEK5n4dEPUC+K4ewYnO2dbqYUHFaFHafJ1h8XsoJPmpT9n6+H
RTmwJKAQjlDHndq+d7V+SksHrb1J993ZimetR6u6hrBJUvyw8vTr9Q0UhAm8iDHmgkfqe7fxclnW
ZpZ2CTquuMXpCxW9sgKns25JUkLKiaqHv7AGynu89tH/1vkraiyXAcKksEZHK6uCGTp/Wojx2HUK
Vn1zf9iTClKv6zYFpxq5EStmYHaVNYouVzhNuUHNDbeU0t0bKSjDKl+pj0XtfmqAk+3TP2RUZfcI
ME14GTMmP1d3uUPWVaXlVYNlxIm2hHYDst8V5GSyt6Lwu51ZYas+c8faGLeuaxA39O1gzCgpTBB0
bWbI5f75bXWxHG77CnUtrQJD1LFmblOE2dFXeyF4ASWdjNnl/etz6RLCLkBvSODRH+VHrjpjyZqp
SM0Yb4S9ucUKzR+7dL6tDUjDjZ88I9Bp43dlDeHE+ZZaD8YCqrQgQ6+RzUyBf1Xy/mJr+/CDXMZR
CtI6dLpYTDjfZPCfq0mbGPHm3UPi8DcleIV9yuz9lsTtAOHWcpERyYq+qwd8CRIddKMBQL00uXaN
XtpVa8XE0H1HraO5fKroWzbIZLoE1za4XU0dYHi8yKAremloqKmjjkpvx1T55Cqxme9m+88wtOwk
XJjgQmax0bYYjNGOs23L925tH0u1nMOkgK4foo2sUymI0GwQEKVEB+N6uMUvV5TOS1boboJ7p8nT
W4+2wBLWSSOJ0KJ901GtwGMLJETgzLi0AmGGNQehsBWnDG4Ndpq5hwIVPPR61BJcbAyXAKfDeUC4
5MwMNpJ40CJacWbuCkfbkTrzN+DLJvNZXWXk6gI/hzHk13jWIfPhna6q0Xc1SW/FiTfvm3QMljkc
+x81fR5IFqm6b5Qv15cntGjC0aESjGYv/3TA8Gg6mw0sgjHm2ciy8maqjOehHx3A9lzcQSTPjjMF
We3WODS8blxwI2CCz8BsGu5Z6PpyflnTEmrjRWPFtompxFcjVAJ1OizTTTFG1y0JTjMseWDNx6cE
swuXUXZIkxJVGXGaFQNER9/XCbXRZAhKWcNG6C5gtXARNVHH4RNk21tW29wSK1ZGshvVt9F4dfrT
OC3Rskg+ncgUYgYQSBgIwOAVFzi8AXVhhCg71vzyfoMCY4AC4vVt4+eM3iPHuQ3uC42uUxCtrO3Y
nSGntnTPqT34Xv/W1FXQAmkyKOt+SJPHIpeFfNEXwxCuikoK5snwjL483iArX9LGw1xeZdeWvxlO
qC9JAILRB1fLf0uWKYpY58Y49wATar/VBbVjW0+afK/mtqruKotgtGrWvJ/attiH3MjtR6+cb+Zq
a+8VzKB8p7PiRmD+2CY/gY+nwVDq3pfrv024D0yk3kG1DuU07qeBCl9bVpfYcdI1P+n4XU8nv06r
71WSSwIq31V7/9jImaAwjfk6TFyzn3J2y4IyuvvPNdFQxXe2UNHCpHYO46gEm+ZnEFOZmuFtXCvg
WF+vr1L0AVDJAqsF5sxABsat0sxrard5YsdLuduTRbIy0R6e/3UumQcNsaKBbARPBiBU6b4Erc2e
PF9fATsJXIqCxypI1XASgQ7kp2xHdxuom2ZO7Daf0gynUb/5m9c3tgaHHc9TREt+yJJYZCS12jhx
Ut02WMskU+cUbZStASeP2qXDNCUuPSCna+poXefEfbYDLJ6mh1a7zydJuUq0VbhpMDsFagXQUrP/
f+Zn1AY72kBXG4WqfZZH3dPixtc/hjBunZvgXJlqNSSiZphQlXTvuN0RXNu7xFWCstjpHZrSq3rM
+yUoWk2Spou20IGOHEicVTwceX23hSQoXLC41YBMtvBCDUO9o3mjT7MkNosuzzND71twtosemZVy
nnTErGzw6znQLFTBUZBTUOCuNIyh/M1Xw0QNZvsRHiBEdPnVJqOnYFX07LhtAXH3GhBDQ0a2ryWv
RKFz/GuGhyto42YsxQYzWe+4DxgggdLnsv4c8nJ/3UdEIcdBixbPUVzXHyoWSrakHYrPTjw6qQ/K
nmDpZaxhIl/AeDr6K6jAgOGQizt0M1babyligtICsjsEmx5XeuGPtYzXS2AJ7oYji6Y6Pg7PCkTb
NVPwirBjR31ZkG9v/W2i+Vv9F9nwhR3OCZJx3UCNihWR/ui4JxcDwZNThY4eU+cP0YLsOvrXlvWB
e91bpmSpmcOpI1TWId4KWgHXPFz3AuHGIVnD7DqYeUFYcenVG80AGC9wNSBQmGFj1ODKAZtpoPV0
gAaLIxuLEngdA3vA3UB8iSVyEdYbNTdxdRReuvFno2FOVHu6viDB+bkwwC2oSLdNhbayE+fat5J8
GowM6cLxug3hpnkMBIavAlpCLoCX1ZgOLa2d2BqPmvW73SApEw+lLPtkP5W7UrGUf82wn3EW4czZ
0JR+wlKInSdgb2nKvVehJ1A3GiabBvoKsmvr2NmN95SRVhLuRNmQiVczY6jBKtGlurRuACObbPXq
xlYxQCmTHurZN7dnvDh91+gPWfakV6+TdZrNSfLk1Fhc4Bd+bprLhvQOwNLcgWkDNkHXd9P3216D
RIiDKPWzNkmQJusuNcxD7UGxMpGxX4jXDggmhleAHANw6HLtS1moejeXbjxWTTSt6Q0l2Q2KILuR
3i1mcqvb2W3RtgVmZ5pTU3697l6iM4JLBlkoSvGovXBhsyNmOTe4bWJ9hjwyIXoZ5KoqS3cF9yda
gcBFI5tilQr2vDrzrm1rCLBpvRsjM/TX/lvREEwenYqiCZY8WmRaXTwo4D2cGZAih0gmYBQokV/a
swq7hOCS6oL3P1zXp9KF3MEuUQ6tmhy8VIEYYx9u7mdlXp8xjNl7WTh7ssaK4MkIwxgXYnhltreX
v6EdJnjrWHnxPYgfE/Uw94GrhEQ2XiAyw8j2wDzGujeWcWmmBEGOk1KU6JXF3i3efEjxnJrSXWvb
mEqS5EGiYAQWGEbXCuAIhBUujTlTZ5fDYgLAtbZL5NboR5LBsI6V3tqR7gKOfd07RQEWNQTgDlHD
RkGI8xtKlVQpcwMPUy9HqmVh/hA1/TloCl0y6SJcGfrveP5aYDvjZ7LdGSJy3oyV0Xk8jINTBz04
Yf0uBVOGLbkH3wV6+JjDuPb/Z4w78taIYbYBGW28arkFMBMl9qG1GrcEFULShBuTD5o7cwiNNG92
2lrtLL0AnmTUPzdJo/r11tBoMTI9WECc8+hCXm+3ks64wauoPigUigRGPkiSbVGkYFvDGJdtFGq5
SJGhYav2lW3HXUOfQQQGHTNbcg+ITSCxYnp+SHw5E2XW1ZRR7IOizH5rte47VakMeSw6L2wKwgLo
GFRlLnde9LQcIM1mYe+tJSCJtnen6XZ1kyDVMBamZxLmTZFfoabNHilooOG5d3liKCmrvAHJbbxV
i3ZvGQTNOuote1PP6A+yrrPkNSa0B/wpQCUsjeNpC7yJDjYUK5HSG7Zv0S0CUtAfmvvBq6PrZ1P0
seDCqgdiWwMpHefElQJww9KwNHh28oh6OJa23cmgTsL1IKk3VDxebbQlLvevHSza2C1LseplX+rN
cZzBmNHiFUY8SaYlXNCZKS5ddK0811YbbUhlRCk4T/LRdytbRioqCmlIRg0mrgC+Jv4pCaWrGQyH
uRMDyqtDmGKE2r2zzZEL6gXJF5KZ4r7QspAZXVWW1Df2fqlsF3BNANSgsCzJg0UlACBAwKmPHhaQ
ix6XpCbtuJZQK8Xjq34s5t8KSJRssidrlEPGyWqAW84fU5n+q9A1UL9Hvx15K0TFL12Dal5XeAWM
WlBdqybzsXebRzMzby17OP2FryObQC4BZYQPggRZlyx0JqjVqCb5ZGRoCaoyDi/RavA6RvIL3lwQ
j3BX60hSu/eq1YnnbjwuXh8VSfrSZuqdaak/rq9GFALPTPHZNlncsttcmCrN4cay33Ljiz51kUch
zVdJbImWBfkrTFlaDFnFc8QgT5hRpHGdeGl2qXo7VYE374iyv74imRXO0zdNXQqUdJ1Y0/12O7Vr
iPp1KxuBFFlhjG6ejrcyapzs/59lsWyStNUqRDx9qu7y/AZaNj4FU66C2aw/Xg+aUoh4eCSzVx9n
KXU3V9HYe6httzrAo+ur1uY7d6wqTDh2sse/wB8YBZkFqnK8QVS+2pR4TJMH5MLxOuT7evOQgeBr
BlRpgrWc3iojIZIMSBBqGTkem+9FCdzkL+Ea03zdtDZebNnkrcurPKhWxQuubyI7MVyWBQoT5INY
ERDOLucUQ9Vb1bKMXtxPgQ6iIEhPnpJhtwGz8r1pd9eNCWItaOOQVKB7jcTi/UVy5huVhqzCzScv
1ooNnJ+FnvqDnX9uTUvi6qKPhUIaOK+BvLPxwLl0wsTLwMho9F5caG9A9nm9EtkwRho9cIwvf7Eo
ULkzY0AEOJwbIiVvqdcDaJVOJwy51dp9KatPC84Ue6f9Y4It92zfyiLLAR2fsW8eCFNtJ0qBvVHT
OswXGZBftHN4DLH3C+NM4Ssp+ppX3dJhNbPzYy6Mm+a5J5DSaV+RJErOr8j1MKeC/jLmsYEl5VIJ
0jeAqqKbFQOnnDtB1u0+FTfu6C9P6Chd/0ai+gET0PzHFndx0NLtU9qr2EESVDfbD0xweqf8mM/+
TilBPimxJ/pg/5oz+V7hktKmUSCCGUN/tB9u9e5u/WKrv64vSrx/4NJATMVkGF/MhTSEMkBgyIuX
5fuQv2jmc+WFyzD5Xvqgm2W4lpKXh9A3rH8Ncq+C2VosN9U3DxNhqe/aZKdqX8vtEfpKczdIgp8o
VNhA/bLwh4vkHet65vLNrAI0nVgeOvHxsHyem8elGyWxT/SVkJqzQwsyUnQQLo/VZq90qGaSxLO+
BFodW80aJuZvXX+9/qFEawF23UQ266EswLeX6pwMozbA0ZNsLMF7MrUnr1er+1qv99ctCVcEnAae
GmiXoV92uaJ0RPtjMxP4nfECPLrf5CfUVrK/6LywAIEeAt7faDByl0Zrjs3iqX0S90lYWsHkQWft
8/WVaCLvBpoAQwt4OWF6gd2OZw5QVaOpEVVNYojUFBF2dzi6GoBVvVkXwdhlNXjQiy+g3Ot3qKVt
weIsyk3dOPV+qjTloaAaYybNtj3kpdSdMZeYzTJUeq9nYKYcLU2mPseiFX+RskEOFLNcTPXzSIvO
dOg6Ol4Sj5t6n/TpY63c1ckTmee9hdYU9b5d3yDRYTy3x0W0pMjAO98oSYwRe2/YJWhTD+lr2obX
zYheLe8DKv9dF5+bqgr2S7OSJM4s/ZeXaI7vFFXYo3KC0RYIaIPzogGuHWpIvSmrC4gODgbQWHMP
1dcPB8fdSElLsF3E+fKqw52V8YfbymodojPjqcwM3hSoqnCO5izENfKxSOKKOuQwK0u510rj29gB
n4MGlowoVfDdoA4EygwMpDkgNmQ/58yvtUX3EtCSJbFlnfT8dzfN7JTaWRfWxe76txMcIbzG2IwG
3BH4Vi4L8toNU8EtUeIS4mJmU+yzigYg/KZz7/dFYJZJsDWyW13wzVDztDHizd6BuNov1weZAkJJ
67BzQDEd5mdK6sucUmQDcCbgWdhk9we6jq4HsblCTSUuFn0/A1yS1HoEwerr2/fRChsVRNEY9zdY
TniuqlTrrHVt4RggLt+lmekb3uzrpqSmyvbjMm5cWvkQSxPNwyRPEtv1AlmPJsxmyTo+OjizgLYv
ZCMQoPh3UqKyscSlTmIyHhbja7JkoTLeV/Pj32zXv2aY45859rSoVWLkDc5RrfS3uWduN1pSH5ra
cyQx6eMRulwQlzjm62Dm04YFOTXgOGEWWntvv65/YQUFVkzpqYaDYW3uoFb5gARk1j0G0aoSN1DV
yMFEFQDbfinTeBfkp0iAHdjS2KgTikOXmwf61LHS2hZeMEbV9KDSObDMO7pUgUIiu3wk+mfoTEfE
kymzCu5ZZhnqOZivZhOe3GfDy6UdWgub2Qw/tOK5NyC5uPltFbX2XjdOWxYNHSbscvcheaz7SFV2
Cgj31gc1K7+aifu5r2RotY9hC78ImwEyPAwpoC10uRdZMluQQ2TZRfG9nlc/t4O5ucHlsz7rgPDK
qKoEBxBNXXDEAcytoSDMZbUoLvYjMuwkTgmCYj8rWVg0rSnJNQXBhKXpLqZo8Zh3efL0RVHTbVkG
bDNFuCp3SAn9ToYqFOwcYCi4WxjXEPIybucaJy8XRUHA37o18oaAzNA7j1gi2NKQ0p+V8+v6mRdk
B2DTR30bw7qMQImvaWrGYo712Cux0wxM/0nRNCCeAZUBynQb1x/2DHEmH3iP6rOCxhTECjC+O/rD
MIL0+fpvEXxHODD0PVjrDfSz3OKh9dMpbm0psVZZaM533etqgk/muhGeYwdNUxwTdiHgaYy+6YeX
HRT+PNoYWDAYbnS9OppOHYK83jeoG3hjRABNHe9do3wAZCGaFOC1/nx4ED+BTfJCORR0o/zTyKod
OwViTIkX/abovyTT3h0C6w+lDP+z0DMr3Ha2PS2txHOUWGm/Du6jQWsUDffXd/NjzoyVsEoQEhR0
rPhDMSljr/VpmZ5QOoHgzt5ZnkFvS5+aP4c8ojgDWCVQB5jyQ4fkMqRsy6Qt4DVIT0W6x/BwWLb3
3lZAd+fb9QWJTvm5He7OcAZ7GqAil56yAoNvtLvpGHZPpg4uuP8uVsOF7HzrhtSysW1FAV54+6aZ
D4kFcbXMCWbZJxI6PKRHcbhBtsjoyy63rlu7dtLcIT1tzTdi7IgZFpp7MBTt0TKPWUtAE/pogXhx
jQe9O05rJ5u/4zH17554/gu4j2dXWdqmw5ieXnIbhHa+ATHDsIqn29yBeE7Q5igdBX0S3AWVjI9f
tNO4lVl9AOQ+yAW5xevExXU0pyez9BO6A+nNqAY4cCuVnASR40CgCE8dlEUZTuzS0KaAoF6xjfRE
ekjI7Nxpny0S3xSkgda5Ce6eWxRLb5LNTE+siKgYvW8bnxyS7aWwX9EtBGZZTB07bGaIz2W8qnad
LO+z0/hI85shf1v727HtwFLxOvUPiZpLYMbCS+jMIP/OqTerN3t1zE61bfvz9tYpxa5mC0wypuPY
aIyG5tSSYpBcOaL4xfC5ULZHkQoPyMuvxvquzrTBcNm3UemCVCf/sqCNTE309O7dSSZQLfqE5/Y4
L2nGCvemM2Qnb9L8gcZbmfiJElIZkEOAt3PQG0fyy251/Ae3sA4KOutQL9lJLw8W/dIOt5n9c3Eb
8NLfYeQMqXCT3usDA3Vr2/e1fhqUqKvmfd79xbk4/yHcip08UwFg0bNTP9+S9Pugv2SrxH1ERw88
BYA4YV4Vk+ZceCFesW6ZbmSnFn4yJnqglo0/zrJulchX0BNjmt/AjwAufOkr66QbTA4oP41ZqDXf
VzBzatWhOI3O+Fq6n6/fQyJHOTfGnXU3M/tyGd0M6buLNNO8LbXHrPf1Ydz93wzxtwP4nHNjcLIT
2M/BFfQGbcLAHDQUTnSJJX7/gEDD/c1QBij4gDWLv1pHnGYjKZa4q3deoUaDFrZdZJtGmG1g/D5c
X9f70T1/lvPmuDt20kzIboM6JTZx46HPp9ehlv3YnJ+pfdJtLXTpL5pHVi6ZhOEvHMwMQeMbz4R3
rCKILy+9RG+t3LISQ423vouIYha+6S6nfgWJTDOUxzFXf19fqMggXluoEbFuLfCelwYrre9nu6w0
TM56kGmwD0R9cUbcdlYezHkqCZgia3hsociGfhUgHdxH1JfG6Raj1eK1zOvAAqdQUqtR0rtfp5nG
eWrKHgX8XeTgWDMgq473AEZt+IEBSCA3QwsIRLypZeDM1l1tbC+q0tygrh2kZHo0umQ3dq6kFsI+
07n3cGb54QGaO6lNS5hFYvHbQ5LiqcPL9Q8nM8GF6AKcF3hmZqj/lvpNRcYIDU/JkWOR73IVYOlX
UcwGEw7qXzzBbw/q+XZy8vTkpVW0Od4e18Uh779cX8jHT3RphfnMWd3ItL18Tghyc3UlPsBEQW14
QaU9EVIeM9QkRu8ejcin60ZlS2PR5swoyatEn0cYNSZgWlNMgjY7r9Mkp5m584cNxAwoyLMwxohW
xqUVWppbu1qwYtZQne+7wBmWAGhSUsjGsmSWOG9IPForJa3T06jcoLqwgt+02Zeytrpw10BWyBQl
0ejmE63Fqqd1aGEFZE9h7YHXpQul9/GHdA5TNyhUsukeHFsmT3C5a53Sqq65IhdeVgdj9aniDw7A
x+RxiOoye8c8l0DPheCMiK97xcczBctwYqStqIaB0P/Sck1qc6jBpHqCNESF5KbIwhWSD9F1K4Jd
RJUCWSNyDbBP8O1AuzbTIcFtdvL0+ggOBX/U0mNp/5lKjct28dwK85gzD0+VTC8zDEKcNNfdZfVz
a99kYxspnQTK/+GB+G4Io4cg4FEh58hjplejLQyzQmJjJK/lVEVu5oZWHbfr767/VA3fJ1XzqXVc
VsAy5j0GTnbXt5O/U97toyCMKRZsKmBulwvFMD0GYdM6xy2phZmVh/X6TJ8woS/LvkXfjSEA2Gw+
OK14lRc9rdzBy/CSKJJtX8/OvTorB8eUXB2Ck4y7ynLR3MDsD96el8tZMTvokmzNT5oF9cHEAUn4
w6Bi/lmmbic05DKtZbAJANfMhcDRrntncml+stz9QOwjYkamtoGzJpKamehUucgvwGeFKfUPHIJg
ykrLelbzU2Jk35MU4qWampbhdS/4kLChRM9oydEkxO7BC7kICJKCWqnrtjxV03NF48lpQxAXHokZ
uWUTYfwj2LrCxxNGBgp672hdRnk2h41/bBVDMzjRl19Mn6jqpoZRnBSHQiaw9jd3r9oApT+synbo
nHzvtMGU35rOEKljF/bka1+YkvV/3GQMEAKdAsoOxE0MR17+iB58ua2SJ+WpieuTjLjm/3F2Zbtx
68r2iwRoHl4l9Wh56sSJkxfB2bE1kKJmUdLX3yXve7K7aaGJeJ8RCJBqUsVisWrVWh9KMNhcDL6j
OoFe/LtbXv7tzOSVkjsJPSUFZhkOXnkg8Wns+ygbyN5TIdsc2NmdQ6qdCwlLNt576b6s9EdEHIkz
fTyEGMVENxivbnxk813X+iysNWYGch1Igp4m+o9R/QZOsuaSiLZmAp4EmB9QptATXrb6zESmz9rg
AYN+ap7r/l67/Wt0GnYT/D//GVh+wJmBNKVWqTdlcYoty1fqm8rXJiTctzkK9ddPxepSIF+CiThc
pFBpuLQ05XFX9LwuTrwfDzze2yW7o6ZyuG7lYyQBuT3cHxXphflSTHOauWvaHlIQp3Syjyb6Gzr9
pcb1QzH9vm5oJTWAJZyxpTKBR7RYcHGySk2mWMenoW2Q1dTvnzsGohVyLPs20KY8sE0kkbEMFbd2
AC4MC6/3ObHdSclh2K5OKa/9oXzKzGM1mjtaVAEZlLDC/5CgnUMDF08/vSF1tVEu9E7Xt0B8Bi++
A+o0NL9BTQAGYuGLgpQKIO7ZLk710PtJnkA+82vJDzZCj+ncTuiFf8Lee/4PcDIgvcLCnZS6Dooi
OG/a9GRWndn4tGINSq2jfeCGlgezxug2L81B8gT/eK8v45wI6GgvIZcRqWdoOSgjmHRAG2j2R5vi
JeCErhpmrvl9VEaJsbUgDi4wDxfhUvICT9flSQH/bFM3ycxwUgokK4Cd3Jt5lYV9FYe5wqug6LJu
axVmF2ISTtmVrkOjuObNQYM82D7pJhK6I6MSyN3a50ZzFucKEQNUTEKo4Bh8ZFNdIaR7LDJj66mw
6cGg8WGq4rua3YMGWAZ7WPV1sKwCyrQ0uNCRvtwKS2vTsc9sdnK0u/E55bvBQHgf6x0av3WyG6CD
VA4PtnPUtdZfQDLkGz1WMkbClQsNbTwMHy0MfsBUCY5e1sDlJDErT02CgbbZqN2NNuST5DpZC10Q
y7FRq0ZlyRYDSqeZhY63U3lyd2gHfaNOqEq+4FoIPrcgHCDDmhp9VmEhRQqS6b/T+dGUmHh3TiED
QeEIcz8Y9ABa3Fq86OxCaXmnc5R32GlWPR/dGVN5jjc6/8fcuRNIhqvQjPd6qvqcbRr7SOkLONL4
TQx62+JtKp/ZHegZ5nHDO1AUZ4Glb3sVXZbrgWRlH7DFGg4YSlwAWgn70Cl9zkYN07l2Pu2mrv1d
meAcTRtZnfXDrDIiJLrRmGcFO5sLxjjhyMyF1WvMHBie9mbhO5UbZrkaABG+6a2j+qvKvlXojldW
QGJwM8vACysOdWFdyMM8Ns+cpaiLq+Crcu9mfqdoR5K9fGIzl9cOuLKXoX2hapfZHpkAcERYiEGb
nhO/q0mYp7IXz3tRVXAslKqXRzgIIzCYLCTVKqRuFSVFKEjmfVulvgLxKtT+W8+fAbfi+W1T7fIZ
gjZaGXjuiWVbYBBBgxbopPAz95g/Zdl9MkKaItCq3qfQxWNupMXNUeF/OXn5/tnxBEAGjEQV74zL
M5B1HNxTusNOtAQNlOViJrKviAwUtPZ5gQUDIZGHE+eIIIPKG+dxsE12qvlLMqq7DIzN5eyn7tv1
D/yxKIae+ELziSkncKGJc9GqRolLOlqeaueLB8Br1r65MQkmANG8X9Ba4rEtOZ8r1+2FRSHq52NH
8xStj5MLPrmahXXOwoq86XURDkomMbZ6SEHrBHQ3gNcAQgoOrKVGYcwmL0/TFOQlx6f6VjoPXtuG
TdMFSWZ/I/2hGUzULMzHOpPURtYei8goFlIk3C8Az4sxggJxhzIMcrmy8hkffTVLb2N32NZgSOfV
9JOViW/2w9dibP14bmfJtbNyuQHbjHMLNB7Yk0RnTacsHlLAJE9MjZVt29Xs+9QqqqSUsGJlYaQF
SBvvJVymwun17JTmtCbVaaxbZ8PdeTwUeaNJUqcVV0VVBMkTXvbLEJuwl61i154zmNWpN59pcpcx
ZRer2l7LtK1XOYHDgYQY/hI0icMOmBxQjQCY4soTmeaaurSbXivrU0E6N7C10ggGqI1IvtLKkYAB
eAeYclCsE1Xb6JyyRFHa+gSClK8q3WTJsHcSHmT2qxRpsHI9XtgS7o3KzN26RHXgZE1oP87mTdpO
R8vjEs//+LHg9CpKZkAQoVAgghotVqhZW7PmpJrbvh+NvanX5rYZ82OeV3d61vzsOlXfOm4qG938
mMnCMkhvl1QLvi9CcCgOwqRpoB6cimOZ44nkQSrQV3ISGt5JjWUTPx/3czEHBMIycIva+3I2zlKi
ZtCBPHPs5gSx4Ha4Uco7gGYkUWxlM/GLAV5DQQLdLHHsuoFtzaOsO2m8vgEA7t5tf5LsBgSSW7T4
fpbZxpCmNx/PtLd4POp1QOUj2ROuOd5wvXbavMOWVdZ24pBHVnoANK9fPyu7hyl8KHEslJFLqeJy
9wa7YVSjdn9qnH8U65FZpV/kz9dtrO0eRm8gf7TwL+POvrThcVJnTmX1p9yAHlumIFEl6XFoaXCE
3OYbqRKAjdrddaMr1Wrg0j1zYXNBAQH/ubRacma3hHTdySqM+7LzgFY0Dt6Q+Gj+1KkVzVnmE5I/
9yQN7TgLh/wup60kMK/UMZZfAbgBsGhouorxv5hplsd92Z2gjBDa4wYXpd/TTTv9MI07TVH9shyC
GjMBktWvfNcLu8s3OTsVCnFrzse6O/UQJAld0yfKqQJpzxxad+k3ZzOlmxHdKQOK2oEje6as3LoX
qxY1gotktnDpwrqaqS/N8JvzXZKY/qi1G0Txqd2DTAscOKGJS/f6wj9G8qWPpIENESBDaMAJvjai
vOnkQwPL7LdlHXR+IJCoc3p/btvNdVPvFcjLnPnSln65xyADJQQvAHjYwsm0q+L7zvzGOGgMIIIB
ZuipVvzq1w+D37M2QUUjKrx/0IRs+GaUuJls1cIT2pzQ12+ToTvp6XCwPLBBjDtqvRS6G01mJjG2
8lZY1o1SOMIS9lN8hEKEwQHJYdGdKpvqv12Dq0fUi7zJn0u1eevnnjdBNsXdvCEgd+h9N85V7UCa
hpVbc+D9Zo6hWvtQd2hRJYVl/mpZDt28bKTOl7JgegViBsKtzWzrkFjKG70NQVFPlJ2m0qrYpaXV
q4extXPjxlVYep8ZnMkY49+D0oePC80WSE4gB8FD4PLjtr0HgT1rwsf11U25G/f5vbF39vFR3VQH
BTIQPu939s2X8ped+NYhdCS16dX4hVrQnx8geHLWGGNjsbk7dc9VvjX95FHfFORmHP+Z1X1e975z
aOpQqsH78d2Dj2tA2G2ZTcCwgOjUFc9Jn2LdfdbToLLj2O91VuxHJx6+O0WcnCSnaNnIDxt9ZlD0
XcLKxgPN0Ckfa7/I6r0OHI6jH4hThh2qjsX4rTDnAOrn1w2v3K9ocWDoAP+NCqtI3oRzSt1K07tT
VuhGQBLCfWuYk+11K2txGIh5XADgcl+4ri/dSLG6plMd2p/q4qbLfsT6q25IMr2VMh4eGGc2hEzB
iRNHTaBldLKtZ3U41fQ4NBu+KeuIg7KgvQEQpn2y/f5Gb2+b+iUBAPv6Ilfj/fkvEG4bpvM56Tnp
kaUf06S/bVojJM1rSjATveluXKO7aXj/tSMyroa1j4j6D9x1mZkHT9Ll9lZpq3tKU/cnZXbVL2WO
9AWTAfHT9fWtWkFJAZV4NIlQL720Ao6apK70pj9ZVqkeqN7UBwuTxBJ44spTGVU9JLAggAAiE+2V
SzNxM+RxRYz+hNm9rfni7mwIreqH6psRdHfMlPi/vhws8eCdmxP2LjWGDlrVen/iGUZurWwkYI0d
+58mt9NwrvI+qhplvscoIUb2DY3dGHaMOpDm9gEIe7LNPCddiJqGeofx7Rwd7MI90JENWzWd+bZV
MIdr6nH9rSYevSvVGfTqSSarwn1MsAD0X/Dq6B4AGfCBi3/C08dsM3c4FUqV/jZqmkIAvdEeSp5o
0dxWMeawDQpmA2g1gICnmrujBjbZf657yIdjjl+BZ9b7qDSY9sTXVm84QzvllAM+bhwy8JI0aXLo
Ohlb0gdHXMzADVGjMzCMLba+lXQCUEvvOU66RZ8Tt7NH8LpwzDpcX86HS+DdDsrL4HteilNCTDYU
RhI+NfxUowsdUqN4YwMYAU06QaUqK8Pr1lY3D6R2/7O2rPosV9Vz12IJEqaT7bE48GyqbGYKlvcG
hZK/DcfvC0ObaZkyxsiscKkyUjdjXLf8hJaDX+vxkRZD6GSz5PJe/07/mREu0Rqgn9wAb9Ypda2v
GG2Pj/rgpZK4v7ptIAAAkbCOqQmRpyZTe15l6YBtg4In08aNXTdH7v6lgC34OhYWlz9mRJBW75nE
HTBWeur01244cm8KhvxLrY+bT3jBmR3h0zhkrizFwqdxMansoJuRt71vd7ok7C1R7SLqoY6EM4Ry
JNA9GD4UgmzlET0j8chPal6nP0onBqNp2sSDz1V72JjAiIdxpk8hpMVkVYSVDwa6LHT3QEUB+JL4
oqcVVAycgo6nXmkDl+IhaDcbDVPT1zdybYUgUMVXg7oFmNWWn3F2nFItw65p5Yhi1qYyT3o7+Rkd
taBJsbTeBUy8kE3urMSLhTofk5yAayBnFTZVr1pwCOrzCNSIUfh105e+o+avWVpiNmPs/lLjeHHJ
C3PCzeU2hjHkNh9PnPOt58yt34E/wK/iYgyt2JXcyyuHGQPucBhURzCz+wE+1ekNM1J1PDFa7E11
2KG59bfw0WVBZyaEBMPsdQ6+OH082fS72fKwVW6J+RLHMnmcVQ/8z877ZXrmGqzpgcrWjfFE6HeI
kmw0UkOHZPq7wOSgSra0Zf6odwre4IzmxNISIqEGhYRdBoawPgObsCvjtV125ewo/2sHGh2AtAMe
geLfpaOD6TqeZyjuRmURezf55LmBUYxWWINkMijxCt01XuseSr2GnkQjUw8V3OL/raMSDpzeoigg
xCsyFSROaiePhsj7BfqDvzrE73879LUxBgH4qIFhlcu15cB0xkYx5xGl06ZxukNmAb7cDtui+qq3
u9KW1NkFz/hgT7jxvTFx0RGBPcdAP0QhQVmVvl19v76q5YuIX+x8VcJNX1atxjA4DEFtJC5l793O
rXdvd91x8Kp9TiSFirUvhDTJxcgWxrCB77rcQx012ynHv6PGnNWgLJIxMEZtDq+vScxA/9063UD3
BQ1UtLgEM1VZFh34a/KoBv2Lqe6VMmz0oHH5brZZOIHiGJwNYZsrklxGCLof7C5/fnaYqyo1FMPG
J7OLO2g2YWQMbZiHvpItcHUbz9YnHDOLEk0v60VRefSnL3x/fftWHe/sbxdiueJx1g3L7ukt9XPl
RU3UjQuumU9YgXr2MnQD/hgR3MQrK69HS8Fh9aodxzybXZhyoO2qe59ZEQ+RZ6WOOicksrRvdlwF
HYbjOUX5aHptjafrK1q1BawUQg8gyh/KF4raIsw2KokAJrJ8w8KAoEHwvNKbJN9B2N3yp4rIiupr
HwtloSXgAo0AoMClyyUs1uBmGYk087UDQwMdSpDLPF5f2aoRAEjACgF5NcAML43EWG5RuYxEo6nd
DXheJp11N04yfN3aBpp4zKNBBt1QdE4vzQyg8590UpPImbakeXHMiCUh6J5CItNpXF/Qf5aEBXFo
u5qKDl1u+N0hRc89l0SCVQMLCMYALHjx78ulJNwY+6qDgVotQHG3Uycn9BIJ7GIt3CBl/mNEuJHw
KlN7tS9JVL1zUJXJEQxc8yBJtlaXgisVmFy0TeADl0sxBtOYicrx8ZuNWt/lSFVT3ObXPWxtKQtr
BngdFmyAWMAmcxmjEmOhOpVuzPHWw6PTfCSyOcb3ErF4252bEbI6dWrN1jEyGqlNxXw6zDxoZu2H
NpVq6894IwKVVNCwtls0Y5CZB30H/HhpKr2vdvGxKKcqMJyJ7XKTK5uusT2IDY5JOBgzSGPGwdxM
kzF/vb43ax/g7EeLA20NuGkgU4y94UOk1Ttj3mi25F4WHijvFxew2xj7UZG8Afh5+Y27Ic8TtGjy
KLFv+v6pNrN7vR3An+FAwvSVG7K5kdUlaQgmCwoDyFbhiqnVpCxBC5Gj/9Ll4QAOmBujYQS4/Vw2
N7V2V4Kq9o8pYWlNY+Zjnvd51G7QY/vEJYbKD6RRAQFEMVm48GcKcguAZpATqqBTLVCVq+bA45Lw
u3o4zqwI131jTMlMTVhpMQnrkupoTTTw+pfZ7r98wtXgBgAK4FLBPXbpBy3a7dWkDHnUZS+W8zgn
j8A7XTexuhiwHi3d10XR70PQ6uuJdkgBrfxp4iak5Zhve4/S9HntKQJA2h87QtgyvZYo+oxcrOiN
jQWiClOpg1qZFiXLIJ2AStTSYEwlG7iaeqIgDUg+QDm4k4WbZcoSq504kqfJqoKU3qPwuUuqYBz4
3mZgy4j/0RMncNte5oqrfr4AmlyUxQEuEQxXpZ6PBkciQPM8qOM3r5QB8VcP7ZmF5c/PstuFEK5J
WzzuxviJj8dYG9Fw+3bdO1YDESB3wD4srDGiOgCkLGxu53jCuQzCi0Gs+IYGisUtwMdjvrtuay3d
WOB9/7Ml7FjLBzJlCmyRyt3OAMKN5n0MgTiz2eqWTChk9fMAPgL0LaY1ACK53LzUxkR7MiGFciF/
Ak029lCWVFLjFPnE3sM4/mq8eYwF7isKJzqj3fCuyUmUWI+eC/QcauzZcTu6L6AE6Mpv5pfcDFQU
GppNjnGpFsxJcM0xrDjxiS7TX1jbX9BtLTBKyPcY4oMZDEPzNNKCRAO0gljxqA/gF/JATlU88lHG
pb3mnBhLArYEeFnkjsL+ljGwZJmK3JEeShUFL++20GSQ3LWQshxswI6gW4HG0+U3BJ9/FY/lRKIe
k755DiHjgm6qRvUJ5OCxLBoaReeXljJKrpk15wEIDhAKULvoYHe8NNzZpNNqFeUblbMvDN+Mj+Tw
94fh3IQQLklv2r0S2zABTJ9jftEwEmU0WwYu99GRtfJXPeNsPcLJK0D4pymglkU5akt4FTUJJrSz
bWKO0WC6wfWVrYWU85UJX03pgXHJ0Q7DMZ/uLTqHdmb6lBcbJ75rQRlGdWmaueqMgPiBrGxR0RAh
4kXpNSkqsCQqWtQ5fDYVZQ913AK5pJrqyneG+c/cp27BQCXeQybCz7W2C8up1H+ZRefUfpbWReUj
De3/KRqnxTgXyfKNxcF7Uc10Dsq44a+J1xSZ77Sx+jXFuHbs2z2JH3oKVTkcbihg3yqEyoAt62sD
rQN42FBgFlMezR0J6aslxlDUhzQ/AbElGL2vf7NVI2Biwpg7/sEEzqXDx8mcqBPKeZESE1+fd+VQ
+6r5ct3I6qmCrgCIN5bXjciWWiiU4cVB8AjkMZCDzjxtytGyt9etrOU7iPfYLbSFwPYh5J859IAb
V8MjrQYonodxsZmtY6dJju/qWt6JJMG1oeICuNywFIxBreMg/M2Z7wX91+trWP0cKLdroLIFsNMS
igy565GsdfG3W94Tye8c0Nl0qeTmX13BmQ0hgKumUposw4u55RgCi0uoYtaZ24bXVyLOmv17ReJr
Y2AH4OIPHPtzp8SzNS9v5nk7Uf/ZvZ38IQn0eQ/BeEpO1l4t8kDtd9bTdctrMc/RYfcd4YIK9eUX
GqcJE5rUxgWVFdOmTTAzSR02H5RhLm8Urka6xbzNdZtr3+3c5vLnZxmb1qssbzsTvsf4dlar2wKl
67aRDWasLw2sBxbK4ug0LEfg3EzWtg3HCEiUghEodnPML5ihrrIHD7NMRSPpzIjQlvdPCOwOICZI
LsCNsvycM3NM5YNZJQN8HQNXw11qhPWxYRtbOfb2rnvee5/wflSSDc1GgxpYfmEXnZElCe1QNKjL
B2rrKIlaGyUvJd9qbRMxxw6EOChLkC8JVqrMYFYBFV/UrKcQjU7Q4/vMuxnUIqpK9on46r6DpzHO
uzRLLrewnDM8JWeDRHE+hKgpYIAHrc/PrOjMiJC1KLYdo9qiI10qxwAIUJ9mW4jgBnHshkb/+Peu
/j6wCIqI5WALPlhOLMdwJHxwUBu/5I8j5PiGUVJwW76BWD46NyJ4Xl56hKsMRkiPyvgc77LBCi01
kwQpmRnhFY7597KrFRzbrvfHdEeUW1l3WGZBuJQgWj+1SbOUlKw8qAaImBbtDrR517/JEtKubJdY
uJoSa0yMGtvlWm0w9JDQnT/RI1sSLBSt0EVA9Ln0Y4vHIMB3lkOT277j/cox0sCILO9f3S2MnGGe
B+WqD/ICGqs7z1CwDkt9Y81tkvUBHnCfOZJnRoRPUmW0j13qkgjc1z6y72Kq5e2QtWQE08X/W4lI
skOqjNfpEqld7Vi/0PhGoxsZp/OqjYVBGnUIA+SlYrIQm7i2ixjJb/rd6N+YseNpVMuo22VWhAgG
wFiWpjxFUNZuWdjkGtLph+EvxQrfrxrAkjB+CZgIgr9gpRnwgtXznEatxTDFeySdtzXozitfrp+U
5eN+OClndgQ/TtyscOqK0Ajqd4AVBWrV4oky+a6T+5nxiw5qIE241nfwv7UJOXbZo9PdkQK18J+5
99TfQficQFvm+sJEBOW/O7gIPKBEDWSv6A1dYeK6xF5EbH6YXX0/GgDjtwfaBUaH94rqt+ZrNX+t
58avDXNz3frawcWAC+5tiKFhdFQIpObM8Er3RsARQI4y7urm1sm+XTexWvBDzW3BLKN1gVrSZQiy
iaq14EREQmmC8lRX6c7MpjuADzcFPRnTfW8lAP/neJAxyTWx8rAFmTcuWJSVIGghgi14qRq0h/ws
nOaHUvpgxrDoERy5aG+/XV/kiqsAJQUuCKQmyLfEXu2cauk0jjWNcm7tUfozIcZHyZ7JKnLrdrAS
F3w+AIALe1nPSpXXWkMj11SeRrN9GbhzYFNyLPEclXjmim8syK8/tpbfcpZFJmpZF4R1NHK6o5Vt
sKpUNim5ktJdmBDSBb0m0AZ1sJyhxgVYQAnCBxHpQ0PJIxnp3qsLSalj5cJdprkAil76jsCqXK6p
MIy6LU34opp+XyZsXFlbcyVOXRgQVkRdiCmPHfLGGXwU/abWp11SHNyHpEy3dtPuzGp33fPWV4TS
8jLcAjY/wWAFeQCN6kuiktivim49AET49bqJVacD3sPFSLmGgWThvhq92VHGCWvq+oD9rrqbxNtL
pXxW14HJS4wOmrhGbCHYji04eRQVAZ6NxX5wra2Uuk9mYfnzM3+e1cSL64zi7KTQ1XUeu1g2nrF6
Ys7WIJxO1OaNYpphwdYfa8B3aPMbzdRPHEt0hd6JFVApN4RlWLmjlQnFfVE4N9Wv3jvEm+ufe22f
zg0Iq7AxYW5iwIVGRunHhs9lquprRwR9rX+57gH3FM6g2qiDiTYxFqAOlW9a4D6bvD3Vod00Zb7J
H7VJ/WLp6f76sta8+NyscFDGqaOcVYxGaXyrtq+Kifo3tAMTWZtp7b5DF/C/9Ql36ojyeG7rWF9O
3SyC+I8SdB2n4WBlD9S6p5N2P2XeT8ZNG830uJC8/tcuvXPzQpqcaENv6hXMN/H9TL8OnPszKJ+q
zWSVQRtLrK3vKhoKAKyhbfM+sHF2qLKhTWllwBo46FOAWnUzVOiRWTKq3FU7QMDDgg0SObFriJey
lpoevh4wFnN/tMojo8e/FVVacrEFBgo+Xoy94v8Jn05xMLmXzLjGYSLmj1iJtFW9FiPOTQifh6ZO
6yRLpmCaPe4f4nx3UHV3mexeWN+wP0sRIfAQjVYS1cXVStgiv1ZwMAxuvU8FI8yiIePBsx/l6MuY
qlYAEdbNQKPOfXITN0Q44lX9iUsbxJZQKMTVis8v5P7aBLkdpcOWGYrCwgJMWJjMt2Tyr8v5F14Y
SBSX1ytkhtCXFsLe1DG91CpYaTU7xMeP1YdaOzaYtdBl4wlrEXaZ/gFFDkgZIQJ7uWuFwplTdBqN
vKpsQs+haoD6t4w9as3TMGSmwc6i7S7CkpRZt4YsnhCHAKX3jfjHrGch9VRZ13vN0/B6wbFErwON
AuHmrobOLS1qwKOB99lhJNE1gsz5++oV1BIxrrR0I5Y0+3LLqFY2XaLrOJlIQ4ZvrRq6rSSUrTnA
mQmRKHAyqJ12Or5KoR2rJt9Pw62dYH7XCTwiq2WueYCxIC9AB4qpVVVcjpFBv9saiqitky0eXkvZ
+fp1t2oBdVJ8e2g6YYBD2DBdwZs5RS5iKCCyqCaffQJcBxKG/ywIT/+iGkbLeH8ety8tKY6sf1Pp
UwKZwusrWb1Qzw0J5z9NnEw3GZYCsGOcHKc8NB6tJ9SZp2FrTmHDP5FhndsTHDrvDY83Sxq3bN2C
42geC0dSl1s7NO+cbrhwFjCK8Hlc0k89sfG40mNjpzS2T9p0O3c/Y0yfXN++VUtQbQHaH+cTCi6X
jlAXJZh0NYRoQ/1W1g8eqgrgF/K9wpEYWos3UPaCgASmGExUhC4NpV4XY2h5fH8vtplxgDMQ6bW2
5tbnRoSDgyhAqrxDUEtsC1WDIwSNPrOMRVoE/+DFI44i5WYfD+D7pxEvMKODnmRrvaqWpPC7uldn
RoR700g0xdYL7JWZFaHXvy0H1OM8vP7pZVaElJebQ0JaUBREYEUvQzq4TjC6dRvEeS5Dlyz7Lt6e
oDxaaHtAH4uiy+XHrycTrBIu4vPwbL/RL2wm/l7J/bb5Lms2rYVpc5kjBXzHwJt0WfRZxknV2FPY
nBeR18x2OLOG/26TyvXTVFUeJ8ZeBruXDeCtniH4NEhNgVsHX9WlTS3hoGOnpMBVGqP1OQYNAWU+
G0Kbv17/ZGuWQJ8K5iigTJFPCZ8sU1KlLjG0FWlWBDL7sEofQWrlK83fzzth+OhdrgTkNpYIWB95
Uw0eBlijfhPXwa/G/YTrnf/9wo5VbFDcpsA6VOemLyPArhOZpOeay52bEM4Q5rRGVlkFTKTfR35D
Xkp+A4xu0BuvaA0EUkrytdADTlsAJr2FnMoQ7jsNLSFmuHWBMwvaENv0+09g+96pigGcwoAsWOsv
3Uxvm3YEhW4RkRoMFqTeMPs5+9E0W9cpg0JKm7F6sQL4s0BwgPT/IBdYzMg8q6KEvbh9aIv0sUSL
IFG7mzy3FX+kvxL2xrOtFs8Pf+/l54aFrWyGGJqLLQy3abNTIMU7ZcM2Lh6pDBi8uJkYlhZKZhS3
QbkA8vXLHe2gV8MmD26u9DunPEIc7TMtz3fy5f+ZEDy9UKt5bDFPFb1vVhZM/XFI3q7vl2wZgqvb
tZGDzxGOobWPPN/Q7Nb5S0XF96fv+U4JgcemkGNoXJjATmFOAjtlytRc11exoGNQKTfwQS4/hmHl
qYuZxiLSjWTe4hmG+V7DebMmLdlc36+10IB34sLkinq8KsLL8oRVGoOCSuSOHcdMhjbgIWcBUew1
oxo4StLd9rFd7+e6037Ogy5r7K+u9D/7IhyoopmdWw5Cha3+xPeKydPnvhemilHMRv/mw9ntEoUu
fUwcIbcK3DJoyjmQcsGv3UbQ3v1jRDinistxBTtuEWXJwoY1hnx4zFz9oZLxiKxu2Jkh/dI1aAy+
vKmwEInYZplAQ+XFaSUp91risMioeYCqAGMs4uopsUyIZsdFhMFov2luW7eBoo/ibyRX35LnijEH
d8TSDoV+xceSGJuhgqcY72tRIC9b++kX9+uQ3kpvpLUVnVsSopvV2S1zBxM3oJ6EUFGJ6zeTDtuu
jf1KRni+BioCMSPo3UEVAvywWE7gQHxDGATGyFtJ/RmjFjdG+ABilSn26U8ptfs7f+WHbTyzJyxu
KLIh03K4hDH3kTPYI2b0y8BlNggW0s2E8QEgiscd915JS7Yp5Ga73nr29DGoiUyhdXWjF6JzZIBg
9xdVmNUYDGB6nrKoV488NbZ9GwcOu+msLzE3D9dj14otPAyWeSWU1BCWhXVn1ji5mFzNIqXy7Pt6
gliHkYCdBTTvDFDWAgx0c0klAfOdNl3YbWOBxC9pAKgmRAFAq3C6zEiaLMJwSxB/K61tYfsjRNf0
+6mqN56RPWj5LVUGX6U/R46KsvZdK/tNl74ZrN9e34KVsIMfsxR6wQsODkYh7NjcU3prqLJIh2Yx
21pt6tsK5Btl1ALrdpZqEq6IRbjhMuowy0pVpvcZ5jXyeoupGzDGm9m4wTwW32PMTcZwuHy6D5uM
2w//QoKPmahLe2Br5YgNHTa5x6Q69DFZ2I+WHl7fvZVYigr5f1aE3QOlZeYYOawYmHyGKHqabRl4
+T9hxEZlERTFmHoUmzi8gtCn2fAs6hq2c/SHolIOsYyIefX7nBlZjsrZU68qGJ737oAmCmZD86+x
8Qpyf0NyLawaWdIfvPZB/yBWl4lSzJXmYCWDbhyJunmdp8BtiKS4+P46+PDtz8wIyU82WZM+x2MW
JSQNCFjX7fvMVHaVNQW8M7+ALsfXk0eNPU3qwWvtwGvBfFK3oanfdXhMNxtvjJz8ZZp8x903oMZV
tUgh7QFMSsDG31sHoGc3faVs4vbWlWVuazEJQFKM8EGmENjLJd86+xDgDavLVDOyiEJkVbmpD+TH
8Fp9AkWGU//HiliyLEoddJAmrCAFRW4HxRK8sTqZ1v3qWlCnALoTozDgtblcy1ho6DIvVsC/GKPB
M89B8hB3303n6/UjsmoIHK7INTCpjQTm0pA2Okrf9WgBWoBTP4C86XfTZXo4x4Wys5IJFewK18h1
m2tnH1fUH5vCiZlThdO2x+JwZQR28TJqx6yX3BVrBwbT9BihQt0Sos1CrmZ1I0chPssjNH/8rriF
Tmbp7GQkhOZasFxklDDnvjD0iEIfWk4riJrBTL0xd0Ok7MG1wML4UD2UAd9BVyfxHV/zy4D6xTbd
ks2Pp+9NYByfho21Tx6aoAXd5cHZsQCnJyAHEn5jPgvyHT0Mr9d3XfZThcrnMPVpnDlpHmUMuVD7
KzV21w2sgcSM880QDqAygnlYj7EZhk126MdtwVDkD+pXqtebsTCAYzk21qMJXjCn9JlswF1ka1zC
1rl5kVg05iRhZo8F6o/Os5P5/ey3PwG/JE/u/fASP3cv4x2EV9JHlPyur3x9a933qXf8BrF6nZjN
oOa0BMdLDe0ySiEXkjqaJTk2Ii3uvwsEOt/FVYZBFFFKwo5ZjQu7ySMwnlj5z5hnG8fO91XvEx9U
fT7IMn00BNkUdiM9mXyPHqRNhi0mPJM0DSdp02MteOA5/ucHCYfMK8a4TSAwFDkp8xvMPYAMa9Sd
wIxRexoll/n68hfqCpw0bRnOvQxVVpoWKmRB4F7tFCz0g7Oe+iR+hj4z6W+NW/Zr1EvfGLb6kG/H
W+2kTttEeyhRsRlkEK3VlZ/9FiGE1fmkJKWNL27boTP/wyHvMJX70vZBMylxrrVZl4VBH5AdVHWX
NPBy3RSdRs/imLKP1UeWu5jZ+T/Svqw3bpyJ9hcJ0L68aum9vXTbcewXIYljkVqpffn198hz76Sb
1tfE5GKAGBgDLpEsVhVrOadxE+UolbtwtFZhRN2w8S3nidFgYJtRB1V73wkysYuh9+VHcPGaySiq
AWAPOuAF3+87WC1vqo+RSws3emo+nMFX3mJ3xMDDU/0kmv1bchiXwjk9I+h/0TMNw/9jlPmD+SYb
pldXAvM1Wyc+9kEmBjO3KHk66Hu+3maHVmM5TFhhtU0R+Krqrs53ffZT1g5d9wOtHX/hoTCHMoOo
z9kRPutnTCx3cgPHis7FkqIyia5PWiDvI+pMWMqgAlwfOLZzfyueBVxUF8UslNCCFx/ypPNycioV
y5ureSFlntNhiANWGo/E022juPQWB70EwGZwXcE0wT9cMi2JrYxg3HVgzqqcUm9KwVP93leuckhi
5+hMz0o+7WJBqMzjO/9jJhHJoPEZcRqqIdcHqciEaWmvxgdH/QXoNxQSi8AAE2hf7HMS+RXR0cs1
uk1kuuk0uSatN3hjbW6vfin+gBb9+xGcNg1hTuPaAICAbL2g487rAVOAkc9tbAnUaEltoUKYz0an
qIIzvl6tNmSG3apRgtX6NiisfzSpG3Ue/QUczlHwPljycygpgE8MfXHAsOasnjKYmTRNJp461Phd
sKr3CDgtBW5uITOlWfChGLJDEuMLkmid9FMGnwK1MQJ1eATplPajIIfWdltRMXjJil+K4uwKGuBQ
p2UQ1XvFN+WQnhm6RkXme7aMvF25FMLdPr0gU5L0EGKp/lvbuyxzOy+eXDX2MBVLHm/r3eLugbJG
BvTSjKvMSbPiwo7tCNJCS96O+lx+dofHaFCA0NG5YS1Q8yXLbDloEkHRHledfw1ZNo3nHiEYzV6j
Xl6GRydNP8IqFDn/paOyQTSEwb3Z9/Oxz2hGkZPIwBsBSP7GUDo/y/ZTs25LTyH7dDxEZe5S8051
vsWGW/WrVDY3deeR6SlSRD1LS9fABj4vmo3xA3wI11duKHq5AvoVMM80lmxB7hiD16YWMZ8vXWxc
MlCTgRYUUxecBcmLSRvZoMeHqQvXBNC9OUW7Pql9Z6Buk+/qsnuMLSZw9EsHimEfEBAADQxvGk5/
AIWD4Q8UQQ6ksz2gPVgs8YWudmkDL4XMv794qStKoStAy8TSqkc2fdPJJLh0PJ3fpw+4lMAdUTgh
YWMU2Dzi3Bdm64cY1DeyYicDVCK3JjeL5md11ko7kt3HyVFCxAoa8bhM1ixreoy46S5e+UGfUrRx
WndxH0TptNK1da24uVJtGjD8UNG8/JKSX341d+TJWEkYnp6PPDmMRRANthumbzT1mkRk+pbPGdDe
wBNFKzuPcQyQCCMpHDhJIAGgXwk82UgppsrqtjVaPGg0y6M8gygAAw3XBz0BP6FLQkgBSSEazakn
JQ+3JSyu40ICd9BSrUzD0GDLCgWNqr3p2eRQ5KL2pGUpFnrgkIfF8De3jjbS06ytcSuswfI7lH7m
HNYwrm+vZcl2A7/4XyncWjIalgTgA8A6mo5qaPhO/xtFv65KEYz6uRwJOC9nbeId0ye/ATrvNGTx
OW0r+nHQMwdYITS/Qz4vG5JjC5RNdOpFguu4uH1oq0L6GvwmKHFfqwGtwiSvw+EfKMoREYPTP6uK
CNl1cT0XUrj1YKlTYc3IrqRlQdqOj3Y3V1F3Uy167y+Z5jnFKINSADV7nk/AMpOqsUIcVGpSmJPC
Kw0PsPEY1WB6Ao7VABnS26qxaBkuJM6qc2ExaW5FEqG4SHXR+aGqrkanjFy7izaganypQlGpZVEV
DXSWoXkSvRdfTqxIsjKZsMIkrxxML1fGZjDrbZ4nzC3TiPo99GmdDrHosbKoKheCuUMkQMIcaA4/
b84j5u1R1X9j0Opv9BFI/jpIrGacQpXbTTTNhVMItNzQ0dboCE2QRalNQSS2eGRADkMNF9YPLBrX
QqKQ1JgVg81AAdRttXg7vDjdBK9SrB0hXcdSIVKXweYNqgQ88tAhfi1Nz8OubiTYQZtRlyjTBniV
Dl5aHSriqUsKjxzlXeYGbZquLTOwytNtBV24fOgURQs3VooXNJ98I5EmKUaaJshNIf2uRew7uLdm
CgXLC6NCEKQsCkOyFRNYSFqDVPV6sVZbDWkiAfKll8fcH6q084om03wbwGkBAlIRcNOiPBvtyTPo
B6rlvP1KbKM3+gYQCIOGAddO2WVj7clTHqiU/Lq9kQsXAJ3WAJkHURD8Jp9RzkpbZTIuH8rlmB6I
0gFpJQzH+zoLY+//TxRnVOqxiIkE6BywySIDQFtXGWK3Uv4rG/YcjEEzYUtmSF0gz3J3GuQkbER5
AbO15om6QBD3k6dkK7vhfXFgXrcydpJXbCXBk2Hh/l1JnX9/YTIRFsTgJp4jKY94lvvbWif+7f2b
7xTnQEGOjKLJDD2HCiMnQUrHLmstzGlWfQf4GdleYSr/9baMBVcDl4bpYFD8Aa2J59UgfZRbzMDk
pF4ScKza1l6OkmAqAq1WgoJmr4COaqSP20KXdBCdIToQvjExj7rz9daNfRoXhWYjDsVcVlK9pcjj
S6LzWXAxKG5hAg1ZGgxM8M24mVlZcYMH1KGJamDlqys5Ohk7Ynmy9CxEv11SBnT8wlgA+UhD68L1
irKxNSV5grAi/5Y5xoq+aXHo9nHmoaHvLzYPU0DomJ9xWL+gvDFWyYAXwbpi8G1EoSSv0YSVeawa
R4ECLq7qQhT3WJOmFG8chgtM0RQgN299fxrt+wp5kpKJHPOSsmPwBMYWWS0UL7gsdNuxNs16LMuJ
Tp2JTs9CxJu0lKeE65rRPkFyipEDzqzHSU+sXoMPwRSxGzklYt4R/TSjl6TghaunNc3eDSS/Hfkv
ZmJnrEU85XWw4iKsu1YPTTKTPooxPMw0t37tSg9P+ttaseRCZg7cmasSpv1LUtLqSYyMGnCxxvQp
bQfQUxY7GjsBFZXBly7vpSTO2naEjm1sAnYmairmgbOEuXE4qJ5tpCKOKJEozgBqkx0PRQEckpJ8
sOyjq95sffc3+wZDjquL5LzJXVyQezppYWE1sh57hZR5aJAFs/SKtgJ3sbwWNI3NL2IbIOnXKtCW
LJ0qhrX0Q9AVmxTBiyAxvawCfyRwS7E1FtU6NO1gj95P9AyF+7+ZbkFH0h8RXGAbTm3ZRjN8Uqi+
EuZW3Y9J5PRE+8TZHECp5ARYhsAOYFt9ZTiBs7l94ktGDQB1M0i5BffKGxqTjcQZwZl2AKtE1TI3
LI9JuO3tx/fbcpYM2qUc7jgqLWnjJIecDkQCwFeV4mz93yXMzOy2Dn50NKVw18MODaewBiBnVYqP
fphR+3b77/NEc5+B1aUALoBzWC+pYTLDKqRurdWBGhSFhwJdtLGmc08/pnwbo/yeTUHfMY+9NMBo
nrwyfRszxwVfdbRlPvCFJREAyJKOAHgaY6OI99DmxS18HKWmqm18l2UDkVb6PUSPwmbcpeNDNQsF
NICMwNdyZq4vtcHqLAe+LwdBEcYOdENwX5cKzoi8/ojglhFGauYUUoS54SzeROpxjHvPHHx06t+H
MbrPtVB2FTQ9DuVTA5bq8pwUvjFa60IBIzc5GXRfMVFfy1LUNPe0QK3QBYDH1rWZGjXWJV2Lb4qs
4qiaZzK+K3G5V3PtrtL0LQhbRG3q8yr5KBfAHXOXMLw/8qbXElN5UjsAOgIvonhQlHLFrPd2zkhn
ezN7vq3QS/1n+twMj9uimdAeLgJg4VQUTAV6ln00d/lB3thHzW9Wxr7bqL7xmHhZYJ7psbmffgKm
0Ndd5o2+hLaextP9bGWtZdcUzagv1d8vP4qvvw9SpphRgo8KVVwiPd4g7PY6R99Q2V4nY+03AKHU
2+Mw6p5N6WNeDw92Y7+g03d1e3+En8LZLFRGmrDW4UKk+2wjbZK7bBeulJdwA9zJQ7xut/R8W+J8
uPzh49QxkImpdqAlcwL1MGHqMPusFtOspHfV4aVjgA0XZA+WtPpSDOe3Mmi6KhFs8dCd1dKjRQAn
nGxgnxqBpKWqtI7iBqClkbdDnDTbrotnoVLpnQZWe3poS/3sGNW7EzV7PTUad6JPtu4nSZCjrSGs
LF+pTIFvWzKMn/xxaEhTwALMxZl1K2VqCYzfQ6Ktw8nyyoashiJzbx/a0o1FazZaGdAIiRQlt5uR
NmpGGaOnD6bCNWOQZVt2jmFajEiwTv9FaklQF14UiHotgLuhKZg8u95TtBw0zWBiT8nWBt/pCgyT
j7kojbC4dxdCuL1T1D4CULOOrkHUajrAEJbOm2oLbtiSV8Go4b8r4bRjIh0asE2DHlau4Og/oRn4
q3T5pzk72rLaStj8p8cg9TM32WvrmKFDTfebg/y7fswfpr3yXVvFW93Da/EBaAhrZXhu6E7IPKnN
B3LrWzjP5sgVHjsOvsUhfrQn78QzvhsrdE2hEp4G4U47KCs4tnzVH0izH9boKUoe9H32OgTFffgr
u2/uklXiDs8Omg3829q7GNVcbtRsLC5uaEcmOSQRtAnmLQAqLOxBEAHVLhiplyHpvWOvTuPaUGhv
3NLtIN31701AG0/eWIJHgUixOX9kqaNKp1mxM6So0m/Uj7dEMGS9ZGH/rBZ+9nq1kswaAhYqqLXf
Hs1VdRRs522NRg3u+u9TIy1k0H/SgxwEkXf7qG5vD+YFrv92rod9YcwnhajyV+FPnuwzwfvv9q03
+N4lR0pCBHj4fNPcy9muNzeKLSghinZo/v2Fvknm1Pbp3I4sdTvcUbdWRKwRon36YlVCggrOvE+p
22nABQV7wnsC9B7kN26fyFLhG4Dr/8+AwVZdL2ZmR406G6L8sLhTvQ802r7GfnKnBk/Rvn+mpfsb
GI3qKnlQ9yNe0+vke/ecbhSBZoj2lDMwsRzqeoKWkMNkH4sBURoRBeez3v5vE4bg4XqhkyJHVdnC
Hejot9bcxFe+NWtUMO+l3rXu8/XtfRWpIWcIerCpaVUKx50fVsNLK6hnLFZvLk6NTz5oJqmraF5M
8z7eSd5wTtYpMlGjq3rsjMcd3VTsri+OoyhUWGqavtSXz3DpQvlVUhWjUmJhhct8B/8c4s6NNupr
vS23/dq5wyhbD8I4gZ7O+3Xj9D5byS/E6h3BaGgINZ2AjWy7BV3Vhtv5+fih2WfSCpRFJI2LT0pr
kCQAPtND5WNq83u3SbaRp3gk+P9SEr7bYSCSPlB1NiSSXxK2SrQ0KE2Bv1hcC9hDMAOEQh/GKK71
PrVahyHxhrXAdZMdusm0gAxe9jLuRbBpy2p5IYvzHRXJiRnF2DdZQifKoLrOpLrDYK07B+0y1QiS
lO9K4ZI0e6SthUbodG3axto2s85tElED+KJNufgaztvYg0qa0YYrsGgXe9NgnXSmCbut57/yRTMv
pHC6YuljH8qzZobH1J9W1kZeaQf7gHCDrrqVaKB90TNcSON8jz1qg4lsMbw/dTPMfGyt3mfW3wS1
F0I491P0ieIM8nzHcyUYy+cxkwSaLzoazuu0utGUmQMJTv6W9ftCFnVcLD/bLtbAORRMIRGjbyFB
0r7FrR6E8XaM21WWBOglof1OIZ1fgPLBRsbw9q0WXTjO0RSpGcv1rBDZB91laxYoe+lZR+Zne1vO
/7htnz2Oc3stbxMrOlSDE7XoRlUT4P/mrWGqHm2TlnpsyHLFt+ViNPCgS8beBflz/xgrNgiFy8ma
QDVTaGzTqkpO12GemZiGbSjcoQOGbcGGzAv+ekP+fCd3Q0iHKi8SJrBA4UofEI9XzA0i9WHoBTuy
GBrjNTkzlmBc6EsmWJlUU5vniaok9DBh44bjKuxLv5N+C7Z+8dJfSOIMndxRzY7GCN3aderFJsZm
nGMsPQ2nBpOMzzoIKkxYNJBtacr5tujFNYJk29DxVAfFEKfXRu2kUq5loGxUM5fGmuJ2thOYobbD
OYvi9cWTuxDGqbI2yUXXDphaIXR6G/tI21r5MJfXiOyVHUalRvCbreyxEiWEF+8Q+HLBbYsyNibw
r50W2E8rg2RoE27Cnw6yo7S/H9VD1K+q6D5GNxGaUm5v6+JKLwTOH3QRX6SGIoWkg8Cx7tdAO0a/
0t0ANByioIpkGD6Z/uadYmPMAs0+mLPiz3EqwfyB1h5c3o9Yy3ejUn8zFcwD3V7WorsAr6qmA+N4
BuW7XlZBQaxnD3V8WFng1BvW4LyKdTcS4RguVmLRrDEfGCbtQfJ9LadHv+BoFVhNDkSDCZOL6q+C
rkcpdZXqAYOpblGilVbUk/o5J8dbFiCaQj8w+IoSHLc82pKiA2HKPME3HMaNuSPr/hi99Serd9vH
7NHcwgv/VCV32rNN/jiuCqR/23PZutUzUu9r0Wtq0SRffhC3D00f20k0f9DoWSsnSALLK9bVPl4l
z/oqudde48dJ6Opm+3lrFzhnStJR68MQQmWsP374GfpVIK0nTzn8yh5ED5sljbpcIWd/LCDdWJX0
ueX56jeGy9xcEBt8EgTeWg93+adaNyjtIQLFpjsHLM13Tu0dkGndqw/Vqdwwr93ACK2UXfgabatd
u5Vfbl+bZX2+UCzeHGRgjjVbfEK6NXx9newat3JDvHpFT4Alc36xnfxDLqzUMEscCAKMT9U8MrYD
DjYIw77dXtCsdze2lH+1obFwAtsZzBsS5bKreaJ2U02gFnws0kVTZZs51qHdl5s2GFCECT32qu9c
666407dRMO2GtXY2vH41+nSd5q4e5D/j1XQ3+sMdOfQv+LlT3eQn2eSeIYgMlma80GT4r6Xgx1zi
KSbIYeL7xvxbhca/o+4x4tIUlEsevct92foZOnsTz5TbG78Yh14K5kzUUEdmBhwtmCiv92Q39qy9
7tp+tlVdW3BxlnzYpSjO+Ex5V2YZm3UpMLbVA9ICwZzxFCxIpEqctYn0RgPXEqQch/eHZDu4tdsF
HXTqN2g2ts59Jsh1iFbFGZxOacaSEshrfDNwVq0/r0vECiG6hpzJ0WVmU6eDkElxpbtpl0DG7X37
bGi9dQU5k2IA9wfLwDQyxjeRlWaAS/eKnRqYvvGN3cvbtvO6Y343fCtgvtv3H6CAuf0Fi2vEUOdc
lkXbksaphzNRObYm+GinesRMrDO81dqz1QrSDYuGAPApGC/EWCyQVK4jgRGDTlGYNWg8N9wybz3Q
s8WOP0WekFF62dliQADUr4g40FJ5LaoAkmSeaZgS0M4W0O/tVY/JF5t+GxRl1dmqhxKs22L2wmp1
4AxheO5oZD8yIJDc3tfFIisG9jC9iQE6ULXOj4WL2DGWM3OIQyxZabyevUfmqmRBB1aJ71R+qwCl
ZE6D68RZkBmHSduJ+iKXYBRAZIkebsR4yowtdS0fxj21jWHuTme61ya/9HFwdWBF5v2m/8jiVQ8q
0n6rDLvBeRcsffG0gT02Dw6i15RHfJZtYuiMoItctTsXdnUoXikgEzCLJOmbopVXTbZGEXoe7kfY
6DX6o9yU7jQyd2ZHEXFpzVfoyxVDxwF4wYAQDYiN643IwaBmsHSeRUty200r6dwWzpk24NNzMFIZ
xGlM3B7d34DYSl4FW7GUX8bA9L/CuSdh0rCqkhgmLkBE5pNKedK11y46YMZlO8X6Xd0CMS2LguKD
/AWLgI5eX1Rw0W9uAGTzetnIckRF02IuB9QvjX2k9qFn94MIrXFpc+cBFnvGwsWN47Q8L2hlNqYD
71J1+4jmO5W1WFn5VBIVr6Xmx1Qp3wEQ9+v2vi5p2KVYLnkQ1hPmiyaIVdcNBhMilgVSmLuhVR6b
sRVc5SXfhqZ9aLIDuFp001/v5GhqEmsm7GTCPkAmWGDeVsgcteTPgHsEqNX5zqr807bWU0IkJLyg
GZFXaK+I+vQi95M4GFugAxWKwOwvZuwByI5aO/K/mBTgzKSslsU/oznMQGW0/hGVAP8vazevHp1N
m0orRlBlwtS07KCCQDelisRtMwU2s38wIguKZ4tbjEka4L6A9QCdItdb3EpyqksE56nplSspz4mG
iVxLNH+3GHYBzcdAIgjAiHhfX4vpx5ipiS3hTgDXRdu2TeLKiYW5yM7v4gCgKzrzaO6h9nNbXReX
B7yVGU0XfeqfteoLXxBOk5GRJgYLXmfPfAvGYPp9KFDTxdUBccIApRD0CB3316tTlUZNNdaiO53S
Ym/nsuYlWk0CJ5TjbTOpzQr5T20/Mvyvwn7V+tLct8i2C3JRSyAf6L5Cp+3cuoc+eS4WbKoudiRk
HA/d+BAlfkV7F6yJrmZsLCsopsCQtCOIosqp9qOcvKr6JtSPEpIQxcxl3USb/775l5/DaTq4sY0K
AzdoNbXiTQvQl2l4ziWRbi0ZQuBgYoQdaA2YmecMPaiE874v4WWy2gos520cqn1hYTjYBIhjHd1Z
aumWhQhFmVMsoIiigoNWc7CSAJ0KQwnXR+60sW3VjTWcwmjm0HtX6udwOv2n/fsig1Mr1pKhzwtp
OA3YO1ImXltpXhd+uy2Fs+j/SHEwrQRThFm6Lzy+EnoDw4qMp7CZ5DNpUPwyYA83JVNg2yuq3pnh
2AsqepzV/b9C5yEBBGoz1Of19pVO07aASBpOpNLN3ndCKUMDJinHcTVRvfplWFR/KVB5XvVECuvt
7SXz+YRP8UhQQTI4OAGEzV2UEigYUiZhZ/uY3dnTRtIO6K53i27bYcQP2COn1tg4vXdb7NJOo90X
w9qI98HMwumMaVSAlO/j8aS3J11Kg5b4UvvWm0D7fLotiXtb/LM+kBijlwvjWl9oZmiC1jXikOFk
OSnx7LBahUUCatYikz0t1EVFt6XTxKSkCT6LGYbuyzxthopGLmnjaYy0+uTUPRAOjLgyu5VDQFXm
dpWtDQAXGmGMQrOIpr/Y2LkjECN1oKL5wg+qp1MCJGZ1Ok2sOvQl9e3M2QxN9juVhldN60SQnl8O
EjRU83Af7gw4zKA/19rbyXqZdWXXngjgaUajd3tMMFbdT4n8AjXAfzzKWZY1WzfQAswO5lqWok1V
Wkt2ezJpv8qZCsq6wZu6aKuqgl38eitmdi2cICiDZnQY/kVaJH1n1VrVnUyzDcz+CHVd6+GwasP3
1GJuhNJcS+gTRrEEXpoz4aC+RjslYlgQ22NL0RZ/vUYrs9HN39v9KWWRN9CfNtlRlDTSLPdeu9BY
t/8Ru2kWiO5RvA01sMl+5QFMy9iZipzKp0oBbQWwaAl7VId4VaSdIL76chM/JeEx4GD6DyvklmYT
WlVJEcsnlb4w1S3HdRypLpNEI/oLW4i2WDx7ga8CfB8eXyVS6DCQyZFPSWXdMbUJTGRPoswtEcvN
YDxsiH8WmSC5sLS4S6Hq9bkpETFoizLEKaqpV5OtHL3j/o/az/98BdDjgrSCjfUB04Szm3HekLYc
sTbyLsstgHe+mWgyHjWBV/hixWDAPmegMQwqA7eIcwoMc4y9ktTKiRHERiMARAo/05U7nXSHRPVa
IgJw5+NGqCEwrhAWz6z2cxzBLSzqlEjWBl0/4TaCl2f0tALdF6nj5SqIzSV1P9gDmEDYuZST/UB/
3d5W/iXyyTivokSEXcWk4xcMkQ6EZ4VhTvapqdt1Q+7yIlnPcAFTFhTy2aEfbHiNp8d8XWqbGJPZ
pvkmPdgilqovkRQSwUgPwL4BYh7fol0rkQO+izxMzfCUShVxczOX9j0eT9gLRRPkLr/a7XmQH/uN
ujMiHh6Sh9pjqqSmSs6ZrLvawZHu8e4aI4Zc1LNgb+evvsh9zHsLUHbEF3Puw/qCgtUD7iGzxpae
tTo1dlFUfu97qtwlY66ujFzKXpxUVfwR3MFejRGNbamY94DOqncgw91rpqQKAq4vu4y+ZwzZgDMJ
OQk8dzmXZTCNWkzB93T2fd099XkfJJa2Eqz6yxWCFExIznitmBfHP9dnmSi4L+Rz1ZGffVj3nf9z
2MQf1Otfixjohh7SQMEMs+wOD+Ek8CJf/dendJh1IIwD15sHs2KqEqra0NHzMGcapycrQyvaY2PT
IFE/AHcWqGrnjlpwe9HzC/nqpGepoH/AExotgF/0F6j4VqGm2NmkjAIDMySNIaKY/mooOBncKx2r
yruRzKf3HaGV6sX+PHjqdh9ALHm2DrcXtLyPFyvidEWiaa52ckPPbdAjSyd5pt/6aLhrfSv2RVUS
0fZxVlc3pKQAhDE9SwAvCLV3SoQIbku6P3sPzHRDLXAjr7VSC52sjXroRe2ybbKPHp2g27Ux6iSy
Xx37jfTU+Iao7eiLrZmP7BNaHj8QTHFHRosGMDMq1hXDE3sKawEpm8IfN/appslbpkaCY/vijDmB
3KmlKXFMNYKORJh/yZxoF6s/K/O7yTqBoMXtRCgDpCtcdCQ8rrezpgB0UY2Bnqmix35nopMhRcTo
9bYsQmoTieI20SKpKmUFRI3peUQPo+yErpWJ4GSWrxeeDqaDtAmsNWe2zCxKhgnIx+dO/h0VyhoU
jY91ph3psEtTttV+9Gq5lVLpLrFqkdH64ijmY7uQzcVQaahVamM59KxbANj0qO2zldJ6VfizlI6l
6lrode3cAdUb6t++5wsKgwoBmr3wFsUY5ueQyUVuLKoMaiodroVsFdukHE+ODi6GNFcegSgqqnYt
nCRgRGZsdzzU5vHAa6VJi0ZKeoqTrLQUxadcOklGmq87WxOsauHezZAUIHSY6WLhja4F5b2d4kNw
loCrR2uJHlDNpVWQTQI5iwsCtyYMylzC4zGjU8MiWk4lekZEvpGc5yS9i21FELB8ierxOAFGDmJs
w1KcBdyytiJtlcZnEB8DGIs2lS8pp1hZF/BwA2t8TVi9mq8U586uRM7rvtCKRCMq3ukkPhcfPfNI
4X7Pffv1t/oO0FnTVR0XuIzCLvZZyb8KRcyEDDGoz3hiEMDIIkREUfk8aV72Udxlb3rQr6et6QGg
Mes8WzDwtryvf+Rx2ljHRgmQDMjr2p3zwtJHIrtIP+tloBpr6f32PRMJm3f8YkfzCuPUscbic0yc
gIV4/UW2Zw2+JZ0zMBkPNp4Wok7BJZM2Q/b8u6PcMXZGFbcpGizOUYjeK/2plN0h8ZmG+TBtCJLw
99y8h1yN0Qu8A1/+RJ1v1tk/kjmHnpqpJg8jdFb5VbTxFt2mG+m5jMZz3By6IYLDsDy7I54T37V1
J3jDLWvvH+GzdbjYaxATlXJWYa9HXcqDlHUT4qRS1BK1FCHhwQbjibbPmfGNiyiqjI1FF+fxOT8o
Om6FtU6LLVVd5Pwrye2nvaiOsahDFwI5q5YZslM7Mo7T9KYNqqYF7mKSu+OLQFc/I/QvN/FCEOeO
yhClFNDmxWf6bfxgZ2tv/85+tJHbB+m9krm/UlfbvR6A0z4NXn5SPOX59mVZVp+LD+CvpqwP8dhA
fYrRjU4onWvHfiWver98atbW1heIWzTjF+L4y9kb09QNEDf4wJV+U38/6Pcs0Ig3rA/Ogx//NgQS
RSfJXUxGGiNLJKhOFR47HYOb5x6pBgVJvZ6ciqc4pqvbS1xy80DiABSzbqJ3mB+YBuh7kUo6TrRn
d0O/UvKP9K0qBEKWt/GPEO7Sl1oUj1FRx+ewVLNVO5k/iVopHh0HUXWdbx37x76AO31O4gFpgM9S
opyf1yXM2xnYfKBM2KGnfKsd2vrZMHdR/KusNuNTlYCvBiR8t3fyf1yOP6K5VVq1auQaa+KzPdyH
6e/a3GuNV5deBizHUd7Xql+Vv8yn9kfcenr9LcLYbfgrZaNbl4+G86Lbqxj0Wrc/avl4/3wTZ/Gy
rC8bYN/D0MdS6BtlgqEKwNP5kqOfpakPbksTbgGXskKOOKOFVcCZgUq60nvEJejfSJ2fkdE9NA2F
Y9uZqYfGyeGDxApwXzaDsoqTzdSuWEE9dYKjfdRQAk7JX92sPzsx37wL21/rlV0Z8+nI2V7dmd6Q
bTvXeY4eZFF72mwUvhrJfyXpnPk3UPczTLRXn2OjUtxxrKhf67mIo+J/mMI/YjijX+gOsVmPBTnO
s2oFKOtWLugpMt9+iXfk9+2T5dFS/rlXwO2Z8/BAHeBL9BJppSZqOriYLJCdu3BM10X3VGiVO6qr
0nkG9n313Nfenr3b9X5sV6m0BZiy8nr7O5Y17M938L7VdJKhlXWYktzcAAvHWLX5Wp+OqYm5W+s+
M+/MGIgdtasa/tA07lDUczkk0K1DUj9K4aaVfoAnUD8JPmshtYWpnn+3h39XxN0EVgIT29N15FWy
V3m9GQlgpu7xWKvT4lEHlPlkMgzTbBLnlxq/YoaOKick/EctDnL0vJFww8ZVXvqpQbepiko8Rq4r
a6/1bmqPQUZFZZVlU3nxzZwz71M9TXLUNc76c/GWnpPH8pith6B/0l/IY3KWRHXARS9wIY/z3ak2
ggXEVuNzGYJ7daxtNL6VYeU1Vh9tb5/HZ92Lv4Ow/sBudOAHgOJ+fdvTrGqQjcPlyLXIjYvMo1m0
lbuT5vhM3jQEw+ztkzatzMab0AwXZk8gN1FGV8+8GsG+1QBDXKC6i2Hh5TdxtphR1UDDUon9tqV1
Pb3qwDujMfULCUy0za8ktUGZ+YYaxkqwGfPG3toMzir3mjrpZYM7Q6J9kZ+1InY1em+Vbj7dYzYX
1clw1zNMJh5ALX5b9tJ7+3LNnNVlfalZMSCaz0yWXnAUUhwdMqa45LutirDLluzuhazP/b+w8Car
nLjBf+cKbVm6TN1BdGWWvOmlBM7k6nqs1Cg2xedMHTfpqG6zst5MherJFhFMHC0+0YCcCQpi8MuD
FZCTFVFzZKqM1dR5AK8YSD8sj62ZNxy7o7DvfXZJXzTkQhhnCqbJaqqy6yFMDlBz6Fu/s9ieBaEK
n9JupOn7aFJBsMB34n66lMsVcvZAMlG8rjXYTLXL3JF5RrOpVK96cu7tcVcAtB6ZDHC7lsWjJX2r
M8GtWLJGl9JnbbrQlnyoU0utYf3C0i7WEXJCoF7Q4bd6hPe3L8Giq76UNX/LhSzC8iovyByFFXuA
aWTyUZErNJge7daVhkPXUy+q7osVgDFvS56v161z5cwg+P+GCbwDuPnWZtA+SqQwHG9wkyZcU+td
xDa45AQvl8kZuEQC4BLDy/cMyPlKzoO47b1IewuBTkeiCdHwX4R06M5BUwIq9aiwcFrbDZIKGu0R
Rn5rlNupX3WYE+nXWePbZ60S5mLnG/d1M/+I4/Q10pI6620sz0kPDODNR+X0fzj7st7IcaXZXySA
2ijpVUttLq/y0vaLYLfdWkjtu379F+q+93QVrVPCacxgZoDGVIpkMplMRkYYjj7ayCcszUUVeu1u
thjQUEHEEyHaDr91j1ZV1qZVYMJgJFm22seTPUGIdm0fLu6EEzPC8aDEmSLrYJ/3E34bqbaMtvjy
tm0P2KA2OoB7/UsLNqrk0czOx8hWFcega2Whxch68g3COQENKT7pCb6hJ166Va9k2SZfeeYU9Uv1
qd4VLmU3XH40i0MtZXh6X6sx/uYj/ra4//mAb0Q9YdTFEm9lHM4Ej6yH8KnLbN18ahnQQtuy2Ghs
17AH1h/N+/yFFVtLOsQ8sc0xcTol2aZArtbKXVy+9uZDkq5pR4jdE39i5cnnCadBxtsWxRd8Xkq2
PNl07U0EeZzmY2IbyFBW5mYK7iWQEpNuT6TJTaAGZJZrtC+L+/vkI4T9BulYresVivLZFsxSKXe6
e5+vgEYWzz2IUKHVFo4PeS8hiHBFaUsSKrFvXbEELx7K6GnxZ2ocs+YtqVpoc8huZXp6t5aezV8v
esCpYWEbTD1TDbUfYz9gz230K328kah9II0djp/QlGw/7i/H5iWXBxqYWEA1KSCtFgZaNGOUllmN
uKEn27G5JelTHepOkazl3Uth5NSQMLCYTw20nUq8NQ7Qp4p7RzefLw9lyTFOLQi7N+hK3WhqDIXp
haNA/mDqj4zf9slHCensrls51RbNoaPeBHkGKL9FZvZUhmqxPq9UI5dOWYAhiEGAtR7dALJNTt5q
sqsm1ebyGL/jYVC5BkgcPMXoXppfq+A/J4d4IktGIcl4imvc5qfk54OrB+4dCNq7XemyT9VzlM7Z
TXcrZpdSsxOzqlBNYEMxkamE2Ra1ebu6Dd/UB7KZ3siL9C/p7akpIcjIcZr1tMfjWMIDh3ZXquE2
4T21Hv9pSKDUB0xSgaCFkA4B+aJ1I1gRfMpaghuINLixEudPVVwdFYpOh2pko52WpXVUZd7caUxP
9pe/Yeleoql/P2HenCeLadWmKqVtkviG7GpVY0ftvgPTbGZeSWtkSEvbDwjG37AXStEHcG6qJc2Q
kRLloNAszUNaVLqN0pfkXh7QYoEGXSqzGiPEr9Bif27GqLscBznuJsbod+GhL5+x79TpV/mVAbKp
3csts+PPCTyAHwFxe2sXFF5/a35c/oylwZ5+hbBJwDbVSnWN+14YErqleQFUKuFrcMbFhBo41JmA
30L0FBkMppZ2QZ0geeeRpxroMe0UtC9cSfldgKqCbjqleU2OXfM5rFb3fu9z8Zw4tS24TjMNvVFZ
SAPpcJvF8SFopEObp1BYelLIoSPzq2TiDPWrUvyMO+6M8oZ1xxEc99W+qz9GHT0t0Ljb1/kG/u+G
wbtUJHsmJzsNzLNhKu2TgXlxt728Mv9lznDJA3oXmG9xzijlWdWMyJb71Aubj5xco/1lJ9maEdjT
c8T2MeqhVbExVg6HpfTSQIMfwCAAuAJZd+6YzWRZNUGO5NeRBogNt9QrU41K8E2odCVGL3rfiSkh
QaG8R7m5n/Bcgw4CLwJz766Q5cfLEzm78Pf1/zse4RrQmQEwmw3BtbWQd+wQQcEABMJ2FAZ+EL4H
vekZ4RoMajErOp3EeeQn8aorAwCXUiyeKYf7MIAgVYbmdBXX1TZ2QzVHD2ME9u/jAKWIZE2IYmkF
wfkz45SAhybiPYtTwOf7HvcQbRhaT8n1bCOxSEIXHM3+IS4j6wM3CdhtcbgL45TQuZpbjTWXqlK7
wft73LloS/NIR9EHtpKBLY4LzW2AIqInFg+155OKCmtJxyRivgo1JxuwntGJ+zp222xauzyumRLi
opaNALSkKfPLhtMtw3XYYyyMNyQ114o5iwEKYJD/PywqZAykZRJE+Sj3SVFx1WvMahaNtWqj3VRx
N5XXwST36XiQdNSyHNKrWmH3cR/c1v0k6x5DGhR7BVVidQcZFSbv08kI26vGQquhq8QJ/jtUM3QC
tr0hQUMyRLPpL+jylqgjUmXYjoGe5LaeVXS8MnultuyQDnW5q0hRV07XkRpszGOUmw62ERiFVrLD
pboSVKPMGbqEqoBlCXNtjSmPS0VlyJhK72OyS/erdmL7Z+hUYHRYqzouHbzICkG9CvA54Npih1k5
MY4N33C/Mj9lWh0MnEmBFkRAVBBfyr/qIrEjCaVnPoE3JLuGrrvGHrM+2PTq1yD5gf5pxfXn5SC1
kCKrKMXIc98meoA1IehmVs+boQhTX4sqW5HQU06yDeWjZxUboqp2saZktBShYPF3v8T87vqNsZ/2
RT1Kceo3mwYimqDxcuwv9X16av10jaNs0ZiuIxdH0wvUpzQhBidtauS9BWM4Uv0UOrF298wPDsQ+
D+UKGGhh5wLD8deUEJHyCLZAkY9xcRzPkWl8RUX0rsvpWuhbdKRTS/OXnMR4HbRAsmLC0njo2a7N
t3iJCMYnNc/dQNrl0nXmSbgM614ALrFnk7zo/S7p3KR4uuw7/+VD0CWCNkZCLPHETs2sMIq0TP2h
uh4Ujw0OJwOY+OLNk/IDnD6ll92HmZuUdgqKWx4/ZIodDVs9f7j8IQtJ+gyf+c93CMd5ZZToWJfy
1E9TyAKNrgwlBJTABifMd5ctzYsonOlnlgR/okVG+96CpWwT3+drj/BLr1FnPy/4kBHG45gFmNAY
TFO5m1TbhD0mHAre2Vf5AY2O7gtEU4lDXsZd9mTe9Fj4tZx56eV07jhAZyH0NNAKJ4TFhmuR2tEG
7hXcVXtq3hStM7ikti0QbL1WnSP3P5vncDhAX7VWvby9Kztb3hoVLpvZKmZ9cVsB0Ae9JIQpoIbO
nT3Npo4rJb6mPQy8cKbgtZOuUhMPUWOxa6QrYAIi/VWjt0PbbNKutrkErd5oRSR16Q0UCvZQQkNj
og4tFyFONhMbJFntUv9Z1t6nLLdNs7KNzuO6nSau0u0C2dekV6a99+raQbW4IhQXYGBE0eKCk+p8
DoYyKCvTHODfD2j59Pbafvoot/E23Rv3nfdkbUF6/mG55Cbf1VftSlxbcvm/xr8VPEnUVVmhTalf
mAxIhfoqBaPA5V21dOVAxmjO7AzAMEOP4XyAOh9rI2YELjcdaOFwbVPjseMYUUd/rp5AFtYYXqU7
l63+roiIm/nUqlBY09GkWFVkHpnbub2XuTGz+aa51RxICwx267I76aB6r/vmVj8Oj9vsobsBqdVO
/5W7eAF+iD8uf9DvesalDxLyzIhqtDZzfJBuK4f6vdh8RE7tJJ/XJToOOhcEUL61A+XNV7m7z68g
yGpXV9LDz9o1vHBrPZkusAL7Zhdec/sV+dxWxv832ca2fUxsvjJ7IvPRXGk+WzPBKZu8bEKlw8dy
tJKgrHYfU4f7jSO5yosnP+heuwtuyEu7b5yVIPw9ZwGSGcn/jMz+Lftz7i1KXRqJpo2Vz6XGVgmz
rWiDJ+MW4QlVtgBF38vrMo/kfFnQ8gTvBKJ4BouJpI6FysDBVRWNbz5hoN3+JyCa1XPqrtVfFx7+
QSCCd1yo3qCsjQek84HpvWam6JCDoXgfAWDQPljKse812xgKV2L7skWb8Ao2fN5a4uAMCMXO1UrQ
wovM+rXVhSVE6BpfS/QrOUHHrhV9Vp266ZTi1+V5/B5JwClEKOh7YQ1dXYJ7B0OqxSagVX5Yk6Ou
aLhJxSvFi++ZwLkJwSnNpM8KOpaNb/TDhtcF3vh2ZenGpgyMzMqZsDIcsR8oGxlt9Ri2IDz+EHK2
UYM1FPSaCcEhSEETCJrPwxkrWw+hTB++XF6T73sJi4+rOrQn8c9vyj5RHeRlp3OsSTEGtoLmrDoy
3SkGjybPvaTsf0ElZOXpZs2mcKQDb6MRMFs2fgotW5WW+9EM7Sy9Qzyx2w5YG213eZBL0wiyBBAZ
qAqUusUrRwKln0zLMI36NFJvNBLdrij5cdnIwiE2T+VfK8Jx0oeVxksZ7l3a9dNkRy47vgStPR0c
PXaHlXL/8hz+NTb/+ckdAOxX+aRbWeOPzjja8bv1Bo5i3Xm+PKbvydf5kITtlFqVbhkBrAyb6DF6
XjuBl3br3xkDh8b5IOQeqxA2iD16rXnS5OtWhwTPR6dGq60cV0th7tSUsJN6VgBwNs0xvP5ZgGO5
5psnqSn+yQooyiBgijZB8bopQ523jmNYmQbJTYttLKubSk0+mtZcSZmWx/PX0uzyJ+tvWRE0N5Wm
8fPMAm+WEj7EcnYF3NGzVOYrGeCiF6DJHMkvoN/o/j23pUPViSX6CF8rQzeD/rAmf0xIyi772vL+
QWatgDNuBkjOQz4ZUg8MfSFPMBNV12ENULYCwlsr24PE0TYiTzHCmyhQnTxUf+jF5A3h8Hr5CxbH
OafXaLYGhY0pbOA4TEHSkZHG5+w1tzBMyOtFa/DiNSPCxqVtTqs0kjFKS9pEfXTFpf4uleKVGLtw
lQS/GvJpMELCD/HWcz6bQWhJraEFcJD0K0BlCd2DDhBbBE2dVQJZhtTm05fS53j7SdE34CVd6rU5
3iPy5FZnuaPgClrGj8UU7S7P8kLieP5lwgwArVLGbWXgyMEl0pUqN3ioAHT/FUxeemPsehmoYNd4
Mm70bkM/Td8MalvX/LV7zffgg8/AmzruuCD2wlPt+QS1jZaZwdChuY9ZTgTeekW+4ukB2io6XX10
m4+08yxrrlTjNg1Q9PyaKIxZkiR9rLWindHIU2yP6b5i77nl6W9h+Y47rg2kp5R+gU1oZe9+P/qA
egKnDihfkHdZVIjgZjGAJMRAC2NkvOn0qmIfl1dzIWeFgZmfADJ6hqGLBIJVq00515LOb+q+o7ZV
MCJfQ3Gu1I9pa1rxFv9tfciS2aqulpqTYVNWGjtFAk7Lvfwt37cWGujx1jffCdAdKr6AEzZBnzGI
Bh9Fajl2wcJBdslISeFCrW6Nb+J7AIaxWRV0vhTMrDOC+0AOMlTKbPAlzvdaOtZOAXkNe0gG3B2z
tdR5cWiz3id4YFS8ZYq7eZjy1qyLwQfMhRxGGtCbAbyRe1CXJiuZxaIpgOVMRI1ZiUDwmCCmhGVa
h4GNoK5CbyrfKXquXqkBmg0vL9jiHIJJAwoWs3jrbzDTScSvzLgro0AZ/CSPaztUdhErdDRCDF6r
j5N32dhCuX/mlUKVElCQuRtCmEO8vPfIpovRJ4Nk3VkhrTso14RgtgKhkAW5XGMs2B32MXdYGFYb
I22M6hCXBv8o2g53PiMP+GBnhtw9Nn3K0+fLH/h9q+L7UN/BXRMqmyiEnHtU1bb5lKEl0A8AHoYo
tJbNnV3KyjR8n3P072sagfOaMx2OcJgbU2hIpSqNfomGrit04Y8HKknRvsnr+JFofbmC2FsYFVYX
nDjA4KCNWrglXZ6h766Jbz/5LWGGUCBSAhpqo0/v1Q+2py+Xf37hteD89+cofuKPoHQJAynG7yuR
w97YVeTvrdpGE1jxlPL53yv2vh9B5/aEtdDTRG2ZCntWdOTNFa+38ktC34ZqOwAramoPg+TJjU32
RRI5eKSz++G+ij5Lba2Hf6G8ef4lQjSboEgZFoOK7trQU9sr+k6LawXluPI92ZSZQzLd5lurvX1f
mYE5wz8/F8/tzit+MuOWokkT3m5Gv7V+FKVbsV09bdJgg7fql/DnmhzIku+jc3GGyUI3A8fhuTW1
ky0lrbPJj5mC1/c8HoGtDm6tuAzsTsmrldvAoj+pOHR/N/mC5UJY37hu+IjjcfJbVXFp/MViu3wM
9q+TvGs7ExKb8f8oXIqiHDiewCMDJRlAKHAJOR/haMl1rPZkwrWA1puEJMVmNJq1QtX8K+KqnVoR
5rHkVhQMfTf5ZpU7lRxs82LbXqPn3w6uTCtZSWWXdgl4ZWXQm4NfCkt0Pibe8CyRC2vyLTNMbwju
CTZvjHIvS7W6rbXc75Ik3192zKWodWpTWLlOrvoeQRo2CUTGSqRR27TMzd2/WMETPApiQLJ+61FD
rt0YTYzXX0Vrrrk5/eiBVVoxsuT0M7mghdoH8j8x4A8MPN8twROz0gzhdSgbGyVQHzi0gN0x1rWV
iVsK0YjQwFvhBqejv/Z8sVC+lPKgSIk/4Yize7NtfmJpsxs9a8uVk2wh9YSzo5I40xmCQVFkaA87
bdLqwJx8wB7V/TBkHE/pde5oljk6GSPhc9fg3dHoi/ymrPh4MHqLrmRLi7OLt3MV2Qv+JWZLc2OK
bPSoXUyomx4SZjZ2rLajy1A5caLJ/PwHjwGXNe6nVIc1wS8npqSDEYBWzeiGejOlMrHNqpBWAteS
96OPwABKYeY1VYUooqeSUup9RPzc6KHgzEq7tdqH/30kpzbEGGK1khFz+D5LJdmOuyaEmPraW+bC
CzUwbMhydEREVLhFfl2DGZmppgOsoIJ/QLdtfWWYo7UPhrF5aAkKc8ysLa8KDVDWaBXwpeFIbTkI
R68E0NvTY8na9HVf2XI5Tm4r0fgxLDTuQJ4nXunkWto64IDBmwbaEU2E8vOtg6f0MrNShQD/GQQu
w/Hkdw0In9qEM//y5C+bskC2qpggOhV5c6VEycKaWcSvpXZ0FB51T3ltarY+Agly2dSiL5lQUcDN
FzUGKuRsgw7VHyhvwZdIG95MSTJ5mtKQf/GmEyvCGdFUKdQTEbF9xWy1TdQW+Z7yVtteHsvitIGh
G5y/uFKjUnS+QqbCh47RUPbBbAEGzg7YwWJSkhuUpOjKFlxo5IDn/rUlqh4UGkA4iWQSP0VFAS9A
ZpV1R3kY834XQsGtBTl3DA1hqZ66ylWtMh13amyR2paNqcaTPdeh1xNyjdok1uvQbiodrc+5lqBR
4V9mBRI1YM9G1U68m7Ykb6VGDgga5BiEjhpD/zGSvr4PINOw8uQyT7CYeID4HUA+3F+AkBa2CCBx
RtFYTAa6UXkaJv2jKpWHSPdDGQ0gyJ5nbEmz+d+HB7Kp+YyxQB0qkgpVkTaVQw2bfQVtIUkvW6eQ
omgD8ES4Ymop0wEZuAW1BwoaS/GoHpEOdHJeyH6UZHZ81VB3CLyu3lT9Sk6wtClPDc1/fpJ2B0HA
lMTMZ0fO7tIodniYrhSeFg5GHE8AbqDeBTpZkdy41+ar9uwVYR0esqbeJmD3sPUeYtP50+UVWsqz
8UKLkAkmHdX4pj4wdlVkDR2GQ8B17ihh59Im0jazkuaNqVWS08R5f2wqDS/7unlNW3N8SSUIZa58
x+KY0YmEXBW+IosF5IKjdzocEhkwCWqHOb8eNPTmK8+VyW00OTjlQWtA8BNCWaPADX+kNzVvvZZ3
txCT2ktZOKxszYX9ghflvx8kHORFlVsSZESxXyKHavFG4fkVJLmdFtKhrB/BI3zU1kDAC74FmyCE
MxAOcMcSQrE5FBqJ4ho2w9TVkjuSrfWKL4/qrwX13HsHXLmspoIFrYqCDceLnjX4bR8/VV2FYkZ8
XwzBsbT6lXvIUgHpbGTCrplQ1i141cj+mH1S9iLdhBYqSNP4mBBtmyexnTduAf0nSy09dNTesNyO
rRUC1oVXEkyuqaDrjSDNtkSS9GzKkFNLiBFAZanAqRTQQGKGDlkgGWDNLEXxMTgkFEJt8kDtLFGP
6rDGez27jRCGz75BcCujxolijTgHq56170QiuPllXde+DB0ypQlk38eedYo7pVm9EiIXt9jJ8IUj
mPZmJsfz8A10I0jmT2SvjmZ8THytmLwcVP5aEg/gsiqTEJBlxEifB3aSzApihp08l4/9rfaxxpuy
kFpgSsGKhecnFcmSsGuqII6jLqlknzZHTfWleqONK5W4hdPlzISwbbpO4XzsS0Qn+hMjAsugkr6H
vYnjbH85EC4v0t/BCBulSXu9pxQbJZ0cIIR2upnaOc1v+Zpu9lJ+fzYmISFAzjkWIUEoaFGfLdm+
Sje01hxV+1LwTilFvSvLjpSodxNLN4O5LTosXuxW2rgZO/qipeqXHpPPy8NfjE8nazlPz8npKuNu
Jqc6JtqUX6PYJUFha9Ohj99q6TaTb9VoJcVeugjjnR4lVgpeZvQcCgazNokT1CiQN0CuC76qgiXh
nX6mECMEUql4qNdgsMtR6MSieM3PJzIO87zXUeAVZWkbk7Ut2H08hltNes/ZsW+VbZGT3K67Z71Z
CcWLZ8yJeSEAtWk5RjRoZ8ilVW0jU07sOiwT7/I6LuXgmFdglsCGP+NhBT828gGEeRnMUNNRnvYa
dv8Eiq4jhJSuOcg1nLVrzOIWPTEouHMjgdxbMrFxNOiHjLyyW1PxJPk1LSK3mX5cHt5iyDkxJnhN
2DZFPFlYwyIv3uqWZ46ZyDL05zlbucwsbogTS4K39MZo9OMAS5PeQC7vnplepe5qerRGpygmB8Wo
FYuLEejEouAgVgqh2d6ARaPLtmawG7sfdYqmuW5zeQ7n3zk5CcHxi6LaiWqQELY5aCpH1kM1qDB+
pWjrNcGRMz0bA+i1EPugcPa/jev/2Zv1NXALAgW7gJgZ68EESsqA2iN7AiJ+kyQHs4yc1ry/PC7B
N/7YUTVtrjPJKFAKKxbGdRCiTpIcJe1XJJluC93KRpFWNtiiFShozLn7rJkg7K9QY33TNRkEr2p+
rbdfYWJswunr8lCEPfVnKCdG5o84icZjif7gdirYUTNqZyx/kdyptbspdbO+ci+bEsLSN1PCjpKk
FDfFAeOBYptrHnEzXjEgbKRvBoRlyWoWtyRBdKW9+iJHxE4hsTJU2t4AND4i2h6IBi9OINZxeWDC
dvpmV9hOwQA4TJhhYGEdfDYGs/V4+JyodDURtHddtiX2z/8xBritBikHEw2ogo9XuIujTwrGusbT
onsC7Qp6l6Ubs7vNwvc51pvTtWFEdkGvQ/IjBENajiQY7Jvby1+y6J4nHyKUrvTCUnqtx4cUMajX
lSeFMuCpV4ws+gw6lA2K0gLomYUltViR92EH95TD0DXQARWtprKLq3diQli9cepGKnXwmrCObiqq
u0ZVbyJD+0zrtbLV4pSdmJod+GSzBWWu9d08mrj+RQrICkRfheH9w7JQPJooUPqYOdvObeiFJvek
b9gR1EGOKX1VJu5Z2YoXLg/krxFh7bnVpEWL/XY0J7ABQmawu+5GY8XIvLbfTo+TkQinB3orRy22
YERJLQdvaIX0KOc5eAhzoNxe/2XWgOqYa/qzXMv5rCmkG8OmghNUcmWX1VNhaHa11uO4OGsm3prw
N44fsSsX3W99F80KhkYNvuhM77udOeTBpimYtRIK10zNf37iaX0OfvYgx9wF2TPoj9y+vB+ZvhL3
Fjcn0ER4QAA2GpWUcyNg5MzaQO3Zsa6Mp34yv6R6rZghJpl/wp2lzDIIMxe0SGmfGmj7ACcJtCXR
PGuzqLuRtfQqS7kbNu0mTpu7BttU6ZJrSOw5ZQd6pTD26hj4YjU89jRYya0XJ/bke+Y5OZlYRWZd
ENFhHjPqxf19rX8V7PmyMy5EJDQSoRsWICOQsxAh6KGUjXG28JOsbXcDMZMtVQr0pnNjtHvwrl62
JqIb5ik+MycEwEKx8i4csIzpTDNRIVz0H/JEnkzSv2RAQ0Z8z4w9npOBhUy9DEQx8f9IifTnE9Ak
Ob/dUcUSoQDSEGg0GzukOkllE1Df6xLUGcjkRQq7S4Z7tEVeHvSC66Kh469BYRkZjchoVROonhQ0
pA2lgY7QIDNXrCxEsDMrwgap1ZRrAIux45j/MpNZc0Lf9hQ66My7PBzxxvltAoX4hTyjTZocazhC
L4/eg57IbdXracf0O4a9ouVo/LluMndo11iE/otpICpww/4NGT3fERrhJmG1ikON+gyncwjuixjC
s1smx56pj46eB9fm+DBQ5QYZ4EoMWtiPmGIKbQ1wP+EFQjjusiEhY8YUyJ92qcuaA2tR2OAPl6d3
IbHUyQzEM0EKA+8Uzm3UNU3Us1toQ/xKqV3dB9oV1yNAhI8Ksr2Ufl02J7Ko/VnNv/ZE6uOyzsOK
dB00vdNNn+2jI7o471vutv0tqdCFF6Hl6a1WHke86cu5F2pfVf0p66DLdjLdDUFPNXjyrbSV5ZVY
sfplwsEP0U25YTpmgnJ7Umz1NdjiKIt30dHyi0eQTbZb816OgEy3SenwwtYjj5C7LEidXWaHr9b+
8lQt7mN0nf5+P52FLc6dbzCSxuqMETdM7ddA33JzZSkWdzBQpX/eNIFmPf99KWnhfNEsXD3IV1H/
DHIXJXJD/RdQzCutZmK17s+qg7Rjbi4G+FBELxRKKDdKjNsyygxMeulTV9aelQalDpAwqumjosou
BwOzmQMMQDfZcBvpm7JqXQnpP2Tj1ppolj8It1voqEJ3C0Cz88HH+NBosPBBLTlY3ZYWLruBwtcm
VN7a7IHzqxK4AEg+Z2jl0J4Ut2jfJm0Xgc/PAiDwHxZaBxsFVgJFJ5HPziARm8YY8iwDzR1df7Xi
lUN3cY+fGBBOwalS5cwa4ElB/YwXsG1fDnvVPOjlz0ozXwf1mVtr98bF2HViUggrcgI/KDqYzPiT
FoNXHw2qfE2qRyx//nErCNtAjw7vf+CgPF9FxMxcTlITVook9zik3j0GCPVGIeC0IFaDt5AYEPuQ
QLoEjHDBtpNXWZMWJ3eWVp2hOTJoeM+/IaV92UMBHgG0eFdf4EUe7q0ZelNrdXJM4/6yr8xLJVwc
oMOH907I8gLNLBLtdEQNwhSEn8dR028RrdwBTWB1v9O77MDuBtK0/+KcJwaFjRIQsNKqA+pBXXMd
TrhAyGvuvziBUHJGlz34HL8BqVhcyDozY3ZUJWYn/D1tHbl2sg/KvCArHElfy+2XDerQ6UIxDSAh
4VxNigQXJRV739AjxHHtmAyApiTcA7OWk+iuRrxI+18Fdf746twHgsMPNS8RH1c2SdQmYcSOUdNz
twRFoYPmXijjKTzYpi2Us5pJnVyJG1sgyJKdgs7Ph9EK1xpll3YmEKIykAZzu5V4U1Mzq4lZi+9I
bWhJhI7yctlDf98nRRc9NSBsylCVennIsZ50q7p4Z4IQk/wj3Rmb6GdD7O1j7gAJNB71bfSAxiTV
Lj12A3azwq5v+QqwajFAnH6LkDsahNc8ifAtSGnoVs6JJ6u/Or3fpKAQbN/k4BjxlWC7mDSe2pzP
3ZNr1DB1UhbImODrkdvFj+upctHSkKEtBfc5hIVo/vvynC+lCtBMmq/eqCV9A//2gdVoA+GoWTDD
jspfCn29bEB8Af/tvacW5j11Mqi8AhUbmyeydaLNsG/dhjnyUY038SHeWR5q+oEdj/HKuFbMqmKf
aDOStjJrhkJcZyda9q703nBF2u41g9T60NyiKz8cnsPsKeS1PRHi1XQl4C4vpwIYG2CECBmGEC20
ssYRgzLGkTbFF+uywjbA18eT3JGa4ZYbfBsWrg4kjRTu6lA5KJmyW5n8+Qj5tqOQp830AKiwUMGj
xoSDqKlG7V+So+csSW2aIDZOkpNSZadUxCGQEQebltMm0mbQ/iVeAqf8H/NC+sA7ggkAuvuoW5aj
BYVT6qUNPTfoHRHVIQChQdbz8pAXg9SJScHd5CTRS/Sv4VBt37PYcHMU4kIgei9bWToIoMAFwkGw
u4F5UIhUcdbkBEgl6FxDYx7EyB6y+6r/oYZvJD/iHXejamsd8IsRCS+1c+sYiKnAa3O+kRizmB7V
BBHJqJEi/GgGCyx5P+I0cKdscnCVDfrpPu36lYrjUoiY27oAHQEVOiL/uV0j6pRyNAyUghm1zQFZ
7dp1dY6lopdCEx31FghC4o1K2ChdL481kxCECutaBR1yGj+3UG8awl+XV23p3nJqR0y4IqWJpBDF
+UwbXN4EMbpbVSTOSotjBScs7hOsX/GUpbTr1KZyPnvNVFTELFBDBZu2WT4Pn2b+1rpKBeWVrv6H
lUJ6oBpQLIf+pBjzQiBaSZ9UCLX5LykobaqvIImWNhfuPfgLMuUWsFrng7GGoZKMCWX0CSJM1xIk
9eJmjc1Q7PX9fWDMPYRoyQS3CEZybiQhWRhCohpVqLhRdnFgjmg6AEwqs0D7VkuqvBuhce0NWWw5
asfR99s3slPpJRhwAGx/4x27RwODm4dB4EQG9A+MYay8Ia9MJ6ihi2LxUF2Z+aWJQVKEnBBfLaPu
cv7NrFWjJCYgSU+bwWH13jRtis7Wy+67aATkWnj4wR75RrIFBQSti1nJj+gGLlJcdd+05u6yiaW9
PuOu5zorcgJV2CFxG2imFcX8yFHxl7tf0GVfGcTSfsAtHpEEYFe4qHAiDXVdaBHBIFArciTcPdI6
dGp6jXDdKngrW0PgLU7aiT3Bm7QM91cTJaFjqNxXqbbp8h4cuiuZ29KgkPnDdfHAhH5MIYBFeqdn
ilHzY6JQe0QnvC5Pnj7z2pFqgw75nbYKp1laqVOTwkrpnVTnSVdBLSJ8R53aJWa+4tOL+cupCcGp
LcL1pgp6fmzLztjSqlecmET9lVWW4TbDzc6p8mbaFhDxPUhxgeKLCndJIy7fQxiOJCvfszZi9XyP
8YmDnUDHiCPc9hhUaPs1BMPSqY52aXSxQMcdB/vsSyepqm72WmnkDT82+T2On8CVk2t6zI+S7gQr
qPQlt0RKCMoIgLDQ/DQfiSemGmoGPO0KftS7K0UBgXYEJs2ny5t56VhFuwZ6WUDVBICrcHCzSK+q
QJ7XL7ecLusB8tq3MkSq1vbY4rzh0AFjANh1VTH6tZVajF0G6gtsEWcapq1G3hL9Lcr0QxDlbjUa
XgQW/cujW3RPHBNkfqcxwQoqDA/krhJAnQY/KjW3Sa+DW7F3Yq4dcvURjYaeCsC2wRwjwTspQH2B
Va5dnpbyCUgjA+8yw+9lU8g1cQx1gTwF87ijyZ6fi0CTDO7kZjAPowFGzXqN2nAh0FCQLsnwzxlm
agrRbNL6PFeGFC+y0uSU/MoADZ12O07MofwtXjvuF8aHRp+ZQQD9r+gyEmJ1gP67aFZyO0bKUWEv
2fCzekdf3LQWPpfsGGBfAOsIlSkQROebgWXMwDMw5ccedDTBkVH9dqyhqtlONlXk9xW/mSOjkG0i
sQAlAuBDloqWQsGaFf8fade1IzmuLH/oCpA3rzLl23eP6RdhXFOWMpT/+hvsPWenii0UMXOABWaB
AjpFl0xmRka4zsCtMQdox2XQoE7G5jrK28xDedt7LrxyOIyF0wUVGgkDNTHHbV60yvb6h6wcT3Cl
o8udC00gzBFG3dRaq2p9WZ6UtgmG+sfShy6i0V4mP7NyOkHBg04qQ+cM/iKdR6dVOZ2mujy1JpKc
Y+czd9/sDS/QFt80f9FcFs6vLudvg+K7d6wYbRKNGwSLWgXOZ3/5rHYHrYiuT+BaKh5E1KDTgCfl
JVLhDsRZj4c2xgyybEfBKPhW38dm2CUBIKzFI0Gq4fOynd7sFCxXuyKTEmqtruCZfeGCrLO0nFIL
9jMbbwe05NZpqAHf32WLxNmtnXuuX49MP0aMstrlnjWINjoUnGunKo4UNdvk6MYD50yyGStvR7Om
RM5alx0UfqGKBwWXILhaEKqhT1VwsDpVErQVduXJ0cbsdmLqVy22AZ7w4sTzx6KqA7cGRDouXOu2
J0u91d2Jvkw5TUIvG5eoNjQ8vq+v+cq9CbYLsJmY4MNGfVFYcnOMqe7GeXmiZCjRzFr0QZrAITmD
LoPzrG1jBKnvzg9QDhFl1eZ1myWZV5yc5ZcNyotBPYwhHnPbQZEBU9bwa7hDTLBlof8ZMHBhWLVm
pNqQ0vKkte14OyROHMWqqgF7mJDI0rV0V9HKjVIgAqD5MALzgVsimsa+joqxZZE20gFQCHU8Tgud
NiprKsnEr84Guqb/020g3gWdQcHHPLclqq9Vtc2r2thaNPE2eWUX0WKZ6b0ZxzLa6rUDBqAnx9M5
8Ndi6oF1qbF0QGOeFqe/JY5xP89fwP9W+WosG99KdIlGd3AYozMSLa6ecCtoRZqSkWKz17zn96Go
ZEd4ZSwgHzXQzQrQKq5u/vtZxAetULdbCJa4th6H9FGJ/RF9Bo2Mt3BlnRxNR0ipIvPoYBdcmulS
gkSKNmOdEtyn7i0YAnwLYpWz3u2b6cf107gyaQ7AdCpCTKhhO6qwbTVaghIn0XAa6V3W3ZRUpjG4
ZsCAv1MRfXBBH2HSJkbzQsswGlbVbpQbmuJ3rHO214extjQGKAE44wEXqhTWPrczag0xrLwCSeeV
PgH1rRlet7G2Luc2hJHYtE5JM/GRAC2EFFcelTSA3p4qEzlb8ZDOuSH+IWf7bMY2nosehnqUDIxp
CbTpBQnMP3cHF1aEC0llw1zGFawo/XaC9DDxTXe/VEFaSQoxsnkTYuxYtxtlNGFonLeLGhhv9es4
h7bsdK5uNEBZuPwWSDXE2tYwN6BHoW558kxU6ls8EiNU0XTJrK1tNFA+IH/LG4NRFrhcG1ZOfYVy
fXVSWfzNi+/jxNmMubsjRS3Z0iu7ALAcZFPxTIBwkygM1RltajSLifWpG+fYmoyBD9Esd6lJjOj6
zl4ZFNfD4J7NtZCXEt7loBmfEqp45clVinBuXuryzQAV49BKko9rDz4Ue3WwZnjoGQew6nL2rBLS
ATmIOE887/iomJ96+3u7nKil+qNydIPFCMbuXpEpga4l3jk7Dpy3iycKQuhLu8kU8+jCKE9q1UF5
O4/M4dGj43HUiG+DH6WyWmSwjo6UAnBtZoHvBngd7g/9ffqlYdJ7MUpY2JT8hduZBvqDv06Tr+ov
f76CyFvpIHVAol8X31+10tpTo2EF0Q8Fvii/Yoe+vaEyPN7angSBGChP4Mk/Xk2EAZpd9yk9Ffpb
M95406smUzZeN8EbsEwdyQixg7xfEK+qTklPk/JKndcEuLCxeLg+WyuuwkVzFy48kyOsRPnvpJzc
JLOr92FYKCOy8m+W48yA4MGrWp1aO2voqfVugPBeltxvIJYhq4as7S5ewcKZAgjFE0Ppmmg1Wn1r
emq0G2B2IciHF1osc0RrVpBDAFmRwRkKxLiKqui0t7WMnrThyFlZzfz7QL6k1Zfri7JqBmle5OA5
X7gqeFZl1tW26Xt6Anp4W0YMolmN3gVeI/Hg71G/8CiC5s2/ht6dxfn16uR5q1QDdlgP2Vy3i2Bw
U+TpA4JGNhz5uycdG7+wnrMiTDcLsU9gizksUwchDlUmd7gybMB53sNj4JgQiF16CGsBYUKXoHJG
6as5fI3tR8W+T60/v0wurAiXPan7sdIoCtmFNx5AQAoBxaVWJQHSmpsFrRTaJ3AzYleKlMHoLNNT
x0T1CoiLanb8cYu5bFQ1iIuDZW2X1PZ1g0oanFccBoy6Lvd8QEV9EN4sa63JdICRU3Wb1I2fKfda
J7m4VhcJHgnlAahVIOUjLJLDHIf2M1q8QJwwjCSYq2qTo+EqzmVMwSu5HnSE/zbFh3u2O70W8PTG
halZvbGz4ZgWHYKZfe4BZEB/JYzuiKyxn28x4UBcmOSjPzMZG1RlE9ieT+700oS0OjqO7TNrCbW5
lhw+2eiE3Z60i6orDkzV0Cn6NDfVfWYfaf/a2vdN/jX2atmW5De7ODauA4nKDlIOH3gpcCjidtYA
iF/YQ6aiL1pJ0CbdRItphHOS+Gbqj6A9dvBgKBv3z0sE3rlxIa7CG7XU9BprqdO3Udd8zXiw+5/X
3eZaTHVhRNibTpdYievyESJ/loX2N0ULHIJklu8mvqf6kJakxRYSvJKl5H/32swKGxWPZDKPkEPA
tVCFAxiriN1I5o97pWsmhI05d0tM1Bh4CZYE4xYARDtgIdvLCvyykQib0tFs4MSIhu71w2aSPH7W
/zbiJbyADaQ4hVsNHZSsij3MEnK0+kl2eazdZVj8f/+8J+QKKmYPWswr7cV+fjG35a/y4EGPBQiW
uzY6VEoASTdIscgSa5JRiRJgWdmzejSRSVTAyHLLSMyiGALIe8nW5l//cf1/j06InkuPFW1RYnTA
iftdOPmFD54/v4hksjZrbonjd0HhA25nVA/xIWceUAH9u0ZyC5nRGxR8lGOiAAIQovyP7EtwfVAy
U8JNjDKNQdsepka98g1wLRMob2gt0s76F9bt8/6RzrLMmMwm//18eOrctqyBzQq17HbcANTmt9mG
zf2Oesde/eXJuEBWN8jvCRVzWERPFDhlE6PUtnm3RaPu9VlcS7cCBo1AAw8RVwOD8uWQkrpiMY3R
neMYgXd6rI/5QYmc71DF838Yjd89qjtQQYXXra6FGudGhXl06aj0gwOjbUiix04yprVrGCoESF1C
KAfZP2ET6ilezorpAWyof9WqG1VVd3b5gsdPISP7Xgtnzi0Jkxc7iaYlGbAuThNW6eR/b+BbzXJz
fbZWd93ZeITZwgNrwNUQ84tpCsaxDibruLAjyV90qqFvi+MsZEmtj/sOuUwU/i287/AWFTVbqU5S
V7GAfmEAPGw0bXwYW1W2DUSSIESB3Apys6r+jrMR0gn2XDSTURQFymNgWyqUTTYEjWFt9UEDI8mP
uUcX7JQeh0+xtb8+px9XDpaRRn9PpgLCLswp4mvQmFFgbwbN8zc6KiZGFiaSXlCJEYG8+/9sVqeI
p4FsMPWbsSj405UZL7EpMbPSA3sxGLH4V0ypWiw6gD1Fo+4q8iXrQZmT51EOWGnbfdabFw1ZE286
gWur3A7UAf5Bq3ezUkvav1Z3DTJ6qMmDhg8i1JfOxFVaA/IcGLBd3hooPlrLy/VlkxgQG98MSOrU
TVEBx+E0fkxfM1nf58rTC3PJyUE4xJOXxS+HkLtGX7YO5lJPzF3OrE3N7ql6M9D7bIZCGj0Uk+qT
WUZm/jFCg1mOO0fanasiCJ5ktjwegUwwW0R4grU/deW+TMuoU91Qil1cnUUbCQ9ARvjxE44dKPZo
PkzcWOL4jnKPx7Qkpv3o4DEcXnxBoxqelLoQsGexpSdLAgt5YiOCnv0efZBVJUtByMzwgZ7dx0ig
AebJzZSAWHHCBEZvZqv/q8Fw5CpEiXgK8tIKaMV0q48X1JBKxlu60U6pEEl4u9JkbQDJiNQxz24C
+iHOWIGyp6nmGMqtWYK8yPcYno23Wb819VdoLQYk7oJkhmJ9RgBVl5yrVRdybl6YyRzA4zQucbDA
/Yw3+m1pP+lpGrjqjVKA1GgIlRp0Kf2rm1lRpzc7B2qqpYJ+E1tK6fHx+sZMgPOdA2ttYCyF69tl
lRuXJk6guW3aHyRt0U7+K0NnuXzSP8bFl6aEUweCV0vJGow6a+k2bjYJuZ3TfFONc1CmYQXeNQ0a
Hj/+3Iedj0/wMHVsd8M8lwVPzDrmSzXI7m7+By6jfT4qF10OiH5whwujalq1UtUF6EBVxQo6UZM+
EvJCzJ29nV4URXI61jyXoevw95yvFO3Pl6ejWNSaQk2yOKVkAK1rDfaNeFZmGGbQmOgdSD72aNB3
nCK8Po8SwyK2xmkNarkEhkte79iRMSy0H5O1tfKnBCjQ68b4/v8wp79HKbpMt9XrzM5hbEx/uuVN
PEv+/lqocDaLIpw8KwAkZSWPRyoXck0vxAJTGqW+RiXB5Lqj0QHU46k+CBcKx8sBe42jTkNxmpFF
HLu3knS3dXLDflTKQTd+KMZWN+JITetgMA62jPpuddFApQ8eB2TCkTW63C0ctVf2PTy2gV5Wskcy
RXtkYRc046/rC7bqRc4MCcMcMsWscwuIz3b6NZiBfcpoxHq/QAv6/2ZIOG1ZOU/90mFE2ddkk8z+
HKZoQpE8adYuOoAxEDCjkOlBvfVy2nRIttZGjdFM5Sva2FN2Q5O36+NY3YEoWnJIPS4gkT3ZrZKp
Bn86Iv5I8ctAC2QhzuqKnBkQxjAALJNPOgzUey0c0DSZBqok/nxvj/lwTM9sCFe1ojrFVBmwUR1s
/8X08wOA2od7L6p3v1qI+MZ+77OoDX5SvG6DwA2+GJsmejN3MuGw1QU7+xBhn6tLVmTGjA8xrH3W
QXZjozZP1xdM1Kh7fz0ZZzaELQ7qqzZjFWy0Jx39y8fmmH9LfhhvDDpaURvVmyGwWr9+VJ7cXRP2
EjqCd2ada3MtbPw+d5NSW2C+j5wN9n2w+OUBpAQlZMaPpq/4TlBtgJgj4H2so9ZPcTDaULtLN9qW
fls+6d/L71qk7XX8cn1mVp0MIDicBgAQBpELoC9zI+sVA876mxFagDyetJ29d9Ld/2ZGmAA7U4lO
GpjJi0OZ3BjjWwuqGLozmp9A1f6NBzgbk3DNLlPrLjEHllsT2OghuJMilWtIyjOru9ZBF74FsRjw
KQm71oy9AkpzMOIkL2jb823lE2tlpI8riXbEJ2dWhH2rlWjbznSg1R2sTQqFhnhnmKfR+jo4ryi9
Np0bgBYvB2xVKh+56uQgcYeGRQCsQTVw6UeNKoYiW4wlS7V+2pIF0gCz22qhVrYN9RvXkAGAV5pv
MViU4PEafr9vBa9nuqQbU+ribW5CAKNBJ5FfhHkfWsbNWPc+os+gRbAPVk+C4k0OFIVMu3X1NJx9
geATNZCkEaXHF6jBaH1uc5xHui0OAG84mSwYXJ/f36MVNpBnJyNeEjFc0gKOkuTXlD8pMThAsk/X
j95aiAuiDwgHopsXLybxNDgWsH1dVp6sL0mzr5yQOZ9pOt9b5A6qrpHeKJvrBlca8sEYjlsR0HHg
etDZdrlzJt0CT1KRAIDiteaBjZD97Iwui9JhGEEnlpfgh7KXDZ746b6fqyRC856y8zrW30E91wi0
aqgPYxcrz5UXf6NO2aNcjoy11UD7kKKv1KcgdoiGskd/Ee3dQ560JjBKk3fjaql3BIyV7K+PaW2x
IOMFuiKAmiExINQ8ClIpDBDS4qS4bINsrF93adCpedS6f85kgtmD1ON7jw9eufrl7A1WOuY22F5P
Fi4nCNMS2viKKlmj1dwNR0byLh8DjJDCruBNgTFL4FimH/0reuurLQqUEyJMcMoyiatcnbzftkRe
qarLTC6DhjsGt1lzsKqDpe1VS5baW3uhAiKLmAzvOTStC0NSzcV2CMfVL0SPg2WcSVi7w1eTLiDK
r8ZvWd4XG60tAtMsQUg5zNH1PbKaoj37gA/jrIcOfSFAmdch0jjof3nWA+/z8J0MvjKGw99kdEBt
5HJlHayimGvR3casiIrxlsUOCNR5Y3myEa1OKTDU4GNBWy2Kfpd7MTXtmjWjAh/VhmB0W45duSnM
m8R4cD/n1B++Xp/BtbCXQ7b/a0647bKpSIHnhktEkf5nW7xo8bAleh3ZZRZ2nSQo49tBjMnQ5caV
oWwVYo+Csanr6tZzsFqGEix0o/wo2HSbuXvLze6AUv08VZbk0K0OD22yqLcB24Ro9HI259hpBpYM
5Skvu5A0R7tHexlaQFD9S2RE2GvhiQnAEVqNQM+hviexztJ9bZ/rs5YDA1817aZR6kitvENVy+7s
9SH9NiNsEGdBVqrMem4GHUJVsh3AcwJkUajHyyFdoFF2fYesnjGOWOJNgw4vWV3OoZrE4Pp00CWk
V5+mbpeBwLKl7c4kwKurQUurLYpXSfOlY6bE9FpscG5ZiA0gXYUSql2Vp4GEzCpCtQwtMm07phyw
7QJvfLg+1LUV5PLuqA4jINLfkxNnK6gV0M5qTLROaOyB2in0cW/SSkaBvLZ+50aE6bQn1bCdGNuk
cHZJpUF8ogrHPvDybQ9R+b8YEK5PE7166DQQu1U0u63MPrGA+LVLMxi0mQaLAvpLSM/LhrU6d5Cn
5D2eGIFI/wZdKs3phxHb0hjsY6Ytc1ip7l4HYF9ypvkGF70IV7nlaWgcaleIdSpjtpe5joHydWtf
6aewTz6poCDL6+jPZw+bHmPBXoDXMi43fk2LpEdnU3ma80MFQl11n/7NUM4sCHuh62nnzgaA0gm7
qfJoaIMy3lNZ9n7tGJ2PQzhGWa4OoIbEOFJroyx5OA6Pquk3L25MI7cfnq/P2urynI2J/352iBIw
wvcOB7TjKThFS2qgUbJ3gql2ko3p4EF13dzK4LAPIE/G9c8dgOgvzdnZaNHMxJ3CoAkyQ4nD/g6S
S7070Oa2zCUOYmVsSPoDvwkgHVLXogKrV/VVPfbcITW7mZ3QDw6limBw/3zjoZKD2x/4yndvdDmm
HO0PhAJVdlLRDW25QdMfLEV2YFf80IURYeJQXJgsg3cD5DTq22AebkC1TRtQrki8+Joh1NlsEL+B
vg/e4XI0xmwts5fjvKJymBAzUqZXWyn83n4F2liyG9YWCCBbAL5R3ANgWtjquj6XShYraELRtnEe
ZdUBBI/LIIl7ZVaEqXNqK9fYAiuldrAoaIV8vXnIZMHmCviF10nQ1AmlLUyeWCnplQZcKW1OT9CN
9Inx7LrIWPUmbn2nOnnMPBnsTQHgTEUtm5juWw6lqmQbo6SRaEeDyooAa5kRcMkAbwFyIU66IDyT
Ojp31EQDI+pRUTIlvusCRqq0N1pF/ITcQzjT8MJ++EI86seF9uv6QX+nkxH8PswDlwscMPqxLcFZ
mko3T4QB0E3zdFvHh3HcN8qxTRSU/IYH3DobwmbkZ1jQTr0aWPRlVBuoB9xMNkgVjpbyK3Y2fb4d
+1sKTO+oHQbjF0VSQ9GPqb4tu70r4/lZocgBnQMHG6AzUgWmWJiytlSVPlkYoPtOWKSondhkV3hm
gAafJHB+lpZfQ41U0ZbAUQYfXzWofpXe5uONNkH2ZnG2eK7ejUz24uVz9WEudQP1fLRlgyqKe9Uz
J61O9oA3L0Dail6RaEKQvK3NppOUjVdOPsQVVexe8KvDk/Hfz6yQCRpuXp0CkFYcVBAbG9/wXvKc
e1kJfKW/HDh/JM74O4bzbwuGei1mptWCbcF7SsbDkPxw6FcKYpzKyIJCDdtxOU6M3HnfsvZXV/5K
0uGp1yHAMzw7ar5Da7okHbriIHghBC3JAA+hrUv4nhFbAerJ4K9qtTzoiv6tX/TtkjmPYy1z42um
wPCIfliUzAxMwuUcD3G6xA3XMijTPHSTvW5lfjVlgUdlqIl1S3jYoGEHS/qBtMpcUtesAfv/0nnb
sbmt7S+zDPi0VjUAY+dvI0JwhxKuQse+Acxfd8Mi9gKl+K64NLCIdetMP6E0aSGbMA8b1+iekpiF
SbzrjGFDkA/GcgIJppy6PwfSGcBW8F4o9H3j7heWE0qtdlsvAAQu7RcN+vXjwa6/TrL2tZUzeWFF
OJNUra0OPYJoCdjWO8mG5F8onHco2gJLw2XEkF0WRmBpA1u6GBDbjh3QCFoeLO/Yuse36y6a366i
FbBXoPUcdwTK7cLizaBXQm0fBHSoA7pL7QPL5cePf2ED16GH2pILpLUQlNstkP7Qq0GOXH+2llNJ
0AUsaydY2+m8u/S/NoSbZlaLMm5a2EByF4BJM8jyDc462C+98Ppo1tYc2wrRKxBdwFUJ6wJHMdR2
AjBoWt2aKfjHiYx9ZyU+hkD2bwvCroo94PfLEhbmZadOAFR5G7BAoW0AjRGWJRnO6sShLRt0LWhq
RR/NpTMyphYTNwAmlD5aaTSbSKYeEklwvLaVwTKAv8+z3SD4vbQBVE+rzzFsaF8c93vz6PQvDUHH
pyRqXZ23MzNCatOheHo6PUfavSpAe/o2hP4s9Vl1HpksSlhJiyFGgPARx90A8ylstwp63e5Cgdum
BbtzTPbkEfW2sFF/cTP7WVPULXr30cBSTpLzurJcF4aFaFkBM0iR1vA4OplCZurI70Ni2rZ8U20l
DmhtjAhjda5BACi3mCkm5uIQZQC/6YKYcdH23vizvoOohPZiqCwobH1z/WCthQSoGvxrUHx1IJfS
50WHkCCuGu3ecjqyyQya35KpK6Oy7bNNW+id3+cauidiaEAZQJ0E3tTOQQoiMH8c0mEzI2H/XI5F
aqNB0aLVRgdJ5AaiY5MEGrCWZLv4XPHkgHzVcAkIWN3SOCXeS9Kk91kM1t34mHo+Q+0mK0nYT7Pv
Wg/Xp2ptF3DXgw0NUNYHeYgcnYm5nmCmLLwEO232B+27q6K8aisS361z5yxcEFw9CCER9JyRCBAO
VUxp49Q6ghWDgWK4idys8yfLDUGWujPY0SiPBFp0qAkGzKXbLPE1Z0ObHzTddbEXqvXWs4NqQvoY
JOVz52de/cXoZSd/7Z1z9pUf2Dm7mZEirnr0o5QQ6P6KjJk/z3eD0W8UkOQCCP45GZcvtN2z4dbo
8/vry7HieIBph/Ig4Efg8BaBY/pSK02SI8wqOHPYgx3TQKkDbZh9EhshYK3/oz1h5xX1mCvLiDXp
0hN6jHxjNPfE29dd6Q8o/il/ZQ5oPDCko4b//ug9exOkSuJOuYPJBUUpNH5fFIP5tjP6CkQ/FP25
J0xyJ73jyz9sunfiE96ej3v98sKo4cyoNUNcxhpR9R1ytCRCzjkxukOr2GENuj2D7mb60mbtrhjV
TRo7gdssL+Uc72PtsVxOtQEd4ji766pN5W2I4X66vuRrJ9BAWgnXNIoU0Na6/ELXbojTpmij0YcB
+AwFjf26021qfY7sxZgl7XZrrhhTz6cfoTYwKJfWktrp9QpyCae8qiKzMCDlhcOOnjKD3DfM8hnT
fy3U3l0f40psyNccAGVO2Ih1uLTadRRsTEAIgzjpWXGov0w7RyZ6ujqPaNvl/V3AxosJk0pt0I/f
IP50sm9dZ/OOBk5VmsoUGtbs4CEASjiOEwFY8HIscUnaf0hk9exQe7OvGiSg/cYmsnTWmi84NyT4
S0VnBiU2AlGW9JuyIc+T+wAFk8HstlMbRwYj2+urtBJcgdMK2C30qnMAvrA3AG6phu4d/Ru/TMS8
oeaNOgS16xxKXUZ3t2qLs1nwqoEJ8rLLWazUcSCdhnYMNzXB8T72UQW60tq77fJ0B+UuGV/x6h2L
JMS/BoUt2MZdMZc28NRp+XNRNkVivmjqdyg2hFUfTORhycwwxjEHG/FfzKqNEiSno4CIifBmoYU3
sKlHi5RJw8I3jWBOwlL2lFiDznp4fSGZg5478JUKawcqZotlJqCereOR3aBwWDxrltBZehPlJVfZ
UjsujjRvyNG2mynK3OEh0Yj3lDa6daOBG0HietfOvKWiPwv8G+C6FhOGzBkSrylGYOUZeiy8N7d9
mIgsslxdVpTreDIL/6Dh7XIfNZ1jD72hAUFkjrcjBAmryQmtoTxoxMa/3VZPvZAp5sHqH/Ju2Vxf
2/VpB5sO77+ANxWbSuliUGcaHTwUSAHlt1gfwmZOi0itEzwex2YI4Pq6wMxpHGb95KLnaaJBZ+Ph
OvS1clIXSAtf/6bVeQeGDTkmGzlw8VWpllNVpBbHkfWFn2eOv8yveS9juV47v1hZVwPhIBf7E86v
61HWVyMnHWVNuAD8EalZ7flx2mfbpi9vWflwfVhrBpHkwj7iNK64yS8X2rNBVjwM6MdjmX1Tjl81
Fa3PN+bSHuw031+3xT9eDBrObQmbavHseFp4oxVLuDCsHisRmU1Hcimu7l3oQgLLiPc/Xs38pjmL
hirTLUbi4cxmXlNvQFiTRUnixhtwwkHJdR6nnaX2c2RMGo3sYvE0n9K4Pc1uaW+vD3jtquEtUdAP
QNUJ63n5JUbVzvaAPuyTudTg4R0AOCQgxt4MJJ+Cwkg6SBh4z2PaDRInsXaZIgwEARZ6YR28Qi4N
U9IkZhZjpgfjrUXC3jNvWJ+F7l9gnpH/8mAGuQn7gxJEredsMmMMEJAhBDmume9QJ2jCbiayB/3q
kJBpswE1hJKTWAufB1wCrMbNZhmA97bdTW5A+jd/w/Nf4n3WTjqSpYAicXkqeP3LyTNrMx4Zb1go
20c06fspVL70cv4LfwLhJgPMv9gZyDVfWkFLOYhiB9RYK0TpN3guvHRG4uwWj8SSrMvazCFGRC5b
f4fkCUdcrxKPWC4KrBl3543vVLdT8cNKJM/t1Wk7MyOc7nmhQ1q4oHhEBVdP38ho+Z6s6r46FF4F
QPEHQgNi5xGA/nn3jl/02ockrkPQ7jnQlUvKb9cP7upYftsR34so1tHWpbj+UtZyIesE4h91LvEO
a+4QT3aUcTkNuiWy1MEx1TkuErhDzQBVUhnG2GzXx7E+X79N8N/PXOE4K1TpKECYdbylsRua+j0a
CdW/AJHjYfDbjLCXXcR/rd5iJAWQFtpL7+3b+Nf1kcgmS3ClU9v2FUFH2UlLXF9pmoCojsRpri/6
71EI5z4GMkUxG06NrTngcmyT0EWzGXjj/8bBeAhucOXaaHkUNT6APveIE8NQb+YbQ/9m5OiPcd+u
T9ja0qM8CH4zMDoi7cEn9GzpKzuhJB8BicJx9JxXZik+2n3CKesk25hPi3irc9YxPH49IKVFd5na
9RwvHggCbUSGxUM6fEN/fQWlkUT53E4k0qY/DlmAAwciCsA5/PcBj9DkQHk4Iw5nPqHFY75fXOar
BFh+Pd+P7dc/nUY0roHV/52yEskjYd/lUwPCEQq8AKMQunybq1M9vhJwZV038zFSAKUzUhVokAPT
Eti8L1dLKfRl0VskqPRtGmFzR3WkBYXkDH1cKRhBOI82CGjYmCL6W62c0vNaIEZG8HvYauiq5aYd
alxwM2iP7AA3CFSW5931oa3EY5yuGkyO4Jh1kD0WzpVljPNYJkjFg7o2S7eW8WaMceYD3BYooMDJ
zdyf0irIl/mkxn98pmEbiUecakwturYv5zUtVGSBClRqcLnuawM00eOE1lHZGfh42C7NCH7WrNLO
dGv+GG2Yn5WbDjl/W3u03c31ueSO9PKsXdoRHK1tNRpd0IR9cscyyhvAb8eb0eiCaX4eVZlM6Ed/
yI1xtUNsGMQOwgtba5YsU8YEERe9K4o7jXVgQZAw0An7HglyJESQlcXrGuEq/v9yfcxW1wrL7bQn
IET95GnMtmpn+sQkfp426NGRoRqEMYn2xApGPJlZ3llMe4LrYICGQOEb+nd/Fgl9MCIEXKVWpfGc
YlD66EXIE+Te4sfqy/WtIGbUP1gRXIauJHM2trCiPrBvNGy2j/HPdvcju23yQFYgFvY3t4WUPZIs
0GpFhk48RuXoGX2MmPmpalvr5MVI4caVpX5PpjbDHvQsSUJ73R78DeSEdCD2hBk0M3BLJg3sQXpn
to4TIL2KTjezIn0sqpcn6j8j+21JmMXRU6t2VBbtiVR4DO6b99fgTRaazVdW3GWWP44yHmTBDf9j
EgVduHlU2y0RWINeCOh8GrP2VNNl3KttXTwOLaUbtNvbUdery6OVtcXsl6Y57YD3MfaSncNn78yL
/PMBPDDA3Nqc5OLy0OkkyTp0PmlP5afsJxzW9Gzdjl/Ke/XU3VIZtH7lxOG2+W1McI3KUHR2BWtP
LK2PpdpCbjgP5rmLJIOS2RFcY+k5YOWvYGccEIck5K5v3BA14ENjHGpIpOW96VsloiC7oHf16O3d
PD9AQnqbEz3U5uHPoqIPcyzEDWViaCQZLQybLM/EPGjVcgP5MugXGOClRC2OqpGSMcksrJ6bs8kW
3GmWp9RmFayORb9BOmwTx2mYU30D/gmJKcl8v3dmncWXk1JlHqIw7anTUEY3ly8Ou11McPRI1pXf
Mlc263t0cWYHkvejCwpfuLnyrXS+QPTr0Guuv0DkPq10vymUXYIrQ0U1t1JMH9LlgS1Fra8e2d/z
+u6Lzz7CYtVQkQGbSykRLo3WwZ3aWxP8mxZSN1bT74uijTpDNsdrPh6Hx0MjKWqXvIf18qSSJjcV
J1XgKgCN8jWw6PpLcBi29KEGt7O0cUkM1f6za3/bEw5rkw12g6waFjVxdzUksuvUiKpyANK8DnCI
g2Wp/NIC8txQA+bJoPsiJ80/9nm4xpOfCNkEb+xB5LNrBld7ouABc+bsZpzB8mMMtwsD3tQbt9a8
BP1sH9mC/Hf+NGemv6Q7W1n83vizxqoP3yKEP+2kdZOWYeMZxWYE2RA6cTSkDyOQhIMudJKVqFeP
LgCdmF0usS0OXSVKUzAbSz1PXxtwuS8bzfRpL0FZ63wGPxynMzPCqJjmMjo6lf4EXEwLCZm0BAFp
24HNVc0Gxe9rQM6DbGTAR7AsDkprAsVSV48RNOOR8QdZ6kFnU7zFW3mKBn3+mjpTc3Q8Fh/KvjSj
RV8638mrJUyZOdySss4k15eQCXhfFwAGHaTJUdMHHf7lmUBqd0BXDtGf8ri569rqifSurKl5zblB
thntdBxt+qFkl7pZPzhahlmy53mXGsQBjlmrAicGV8tfODjkiN/7EiAjJxaqwTxkMi2t9ScnN17z
zN7YxXbUb3Uj8y3vKU/1sFC/AboSFDmLrKlCWbSSdUgK7wqkbvCA59qpGC7PRQrJAgiqL3HqMPas
WrWvArNjpnEYQ27CJiHRH6+P+EPMD3YwEEEjAoKeE2S3BWNKqsympgzsGUR5T0qjP6RTtSF11/u1
uuyVpca+V0dVciF/9C3cLF7wYDsBSgaJ18t9Q6CksZTGxJ7ZMm/cbtgil9zmDzhoCls2HbR1kCZT
n0kXgXtxO7L9Mm5NSwZIFTk0+FTr4LMFozLKApolPsJzliXj7HrseUlfljtqBFMKMdyt0/sxMGLR
vIW6q0NP/RsaAOb/J+26diNHluwXEaA3r0lbvihR9oVoqSV67/n1e6gBdlVZtUXMvRDQmO4edDBd
ZGTEiXPKXSRbGWd2blmaobRtJ4cdSLUPOTsSgLMCEItwGSBMOw7NH8ypeVyTnPp5nV84jOV7eTSM
L/wQCOMolxwqldAkld945Ub5yL4iE3yNembOjm+0O/ZcmwLuo8aprdYanG5fm9njsGuN+cQeJyde
CTpoKPM/s/frayj3xRRiwqgRZo+3O7MyG70zA8LoiNdxMfrk82syYvIdGCs5jBvnA3QO0PhAuIw6
A01QlnVzhQYMtvW4yBhlyNTxL4qEqS/gMeE7758Puvq5DBIVZwWJO9TjsGmpnVo10+C3LXZq3JeO
ktdenryBBdFOwtZug2BfJJwxcyCKl4fvlvnq1Jch5VYSJ9ehx/IRQBDgvQdIyxWSIPbRAMKUcuMl
Wq8Xcr0RqtgNXKkwYpHXp9YomIBUWm/61aCQhOVeV2bhhptABRgtHmBmBGErXXD1ozxi1TxqPTF+
8YcWXONfccBvhCwnncISpTyVSbgZQVeyGcpDmQZOHbZ6A/oXKCygRaDkxZWIgGb2+FkYdMUJgLDi
xXiF8mEGsAJWmdB6QsORWgAnMNTr7RHRKBpLCk0yxu47Gm05PldozVAzyCoK/Epy4er6w7qgmogG
EEjA4RfqaSwPeY1Mftx5ATCYQOtNAlEHftRXZv/qjbiYQfkLFW+kP9EbdOkt+zqcQCTZd54Y6tAo
hmJToj5HwlGprHTw/MJgC6Pr/q5YXZzJpbMBJbcE/TH0myHapYtivRZ3CRuH0qM6O3NmTcdp1MWx
J5K0AyQIEQGRyTg68+pr5vrMAduBqr6K5zhk3iDQcjleJh6BJKt49dFgHGvzEZmJiYBb1+Xdiiu5
vgAoS9T1l/JSK3E1LKElYV9vcnBzf+UEHXUELUx6a0y6xZHQap1eD53ejGzQgRqjzpmREW4zi90F
1nxeA5n/6MVezDz1VdRLo5CEDhg6Tn3s9Ekfjfivus03+b63wF9DhB3npFZqFPoXgaSC2RgDflhD
thibtxSbJ+CJsBOrBMnM/R1x9fCiPot6kMwpkMxL49zjoHMwr5g5QX+ysVb6oZHNwE5fLj+13bmm
0Ioi/rFTPLO6hkHnhheQz5c/UKogzd4nLFnZ7XQj2z9Gf4R6liozGo4u95zGMkMmgdHwcbYGzLng
SM7sRDq3jY+TkRm1HusnhvTGFvO6Eg1dXWhL0x+QU5AaWG4YGmeS81XLj1GP1q7CU/lDhd7RuH6L
ykMKGOe/XkKkeBfSHtydS9rrcpQDmgjDOi6Zx2giaPwf0XaJXuIScQvyMcAfG/fNLZNGbeTf5mg1
8pkLZ2zlinlU+JBU8UfW/Oupw52IBjyIGMIxXglLS+Cv5uq6jzyhLYkgNUQtLaiS6AggdC7oVhzx
9UKBqB3bAz0ZoDZH0Hg5eyITNDESILAGSQpfCEjxxr+IzW76l8hBbEYYWpw9ukBwsdAhTor+ryJv
hcgDIQuZAef3SuTPKqeKVm7R6yONOUPHEsr3aOLEDF6OqEPuU1KYKPaUxxQ9AaGYmoXfkorR04JE
LI/OyZU5vH70YmwghQOtAegaABygDhoyfUUZJ0HstdZkdocPcTvp3wyJT5kOkKSd6L35xhqtXeIn
NFdBhFc55sW8hqedgHzvwrF+OWJVbNkWpOexJz9V+mz4Vuk0lt693N/4P0n4y51/aYa6wgZo+UCz
NYu9jPi2RCQymRUJ9Y+Z8BvwL9kiCY8d+PgiA03F5O2p1ANj7R75oQa49xHUVKeLnG4T4SPK18Bh
QAnI6z3p4LpnAvkrYzTP4AzUB6Mkpa0SONdUl04sWWPPvHVsfk85dZ3JcQagIospV8jEnQRFF2MS
Qumgfrw/6VdBKpYWfWAAmoOmk7/aWY04yXKetLEnITGo5iFpdLTRE4Vzh0269hb7eRvSk/vbGjWq
quuiYvCb2Gv+JBDy6C2NYDvpqsnrvK5Y6KwgnYXKMRmN2fh4aJ3ZlkmvR3axl3TI9Bloc3+TSbdh
SW2zNt5Q+jcADg5jxHpCNGM0WoPZqCvH7wdwd/XZAM+CnwhAfOAML/d/GMd9nfBi7PWWYPS7zUwC
RyGdO1u8yZsFeCTZbWuUm8qOrcB96KzBkkmxYS0hxd37JzPyLYT/HiODOYcrzvzm+uF2WigjQWhE
k/COQ4vbIlo+DYJmseq03Wy0FbgjEWfEAsnYh/v75SrLh/0CTB5wiUgtyeB3vZwKXk20jOmrxIP8
zCafU73wNzKjQEh0JdF3ncqlLFHeoO4qPOpGWAKHl2AFlVV1lq/s0soWDQa5hVe22Px3Y6OOflhr
pcBAKM0rupnE4bkbjz0UMtq1kV3PIYhqlssX4BlUJWm+/ihLcqi6M7HHK0bd7bLUAxE0Mkch+OyE
Hv2eIuLRedczDpTrH7mYlF/Nmk+/+Q3o/UUrPvLyaN6+XEd2HkKJY6LEkyenVk5+tPOrA8993J9R
mq0ClzIaL4Dcw9sDrzGwm16aGfkRL282SbzR0k7CW2VmUHmPDX4DJke7dVBMI2jSrM7/ldmrBMSA
LuGgmGC23YOM3i3cxugszZy3ncVa5VYx4HlO/Mpgr102AsQF6/2TIAOd3+VY0zQY0oQfEy9kLP8g
HpvEmXykGLiVVh2a82KZVEQeOH0Ak4K9nEZGsRHevWXApt68b9xXhVQEgX5kxtZMRvJgn/f7F/vr
/PXlvw6n5MSg5fpf8iL/fIEMpogFGozmQFo0A63DsSLKVe7572Bs+8OZyepFfJ0pwyhlyPYCP482
ARBSXE7nBGk/v6/H3Ju24nP3Hp6Cd+ArbMlhHqa/rTk8+i9wrIcE3BilEa+d0WWxLl0+rIP5Emle
dKYC03RpvQYoJatCIfeAONujKrAL7BdOV0mOmz49rEGMfnK398xRbpWbkj4Fww/MbTInc0dOz3R2
ox3rnbwB96ojGNWTdGys1tTs1o4e8yfNA+O5072gNVI9Mm/p01okdCOjcDkF1H5mtShmSm35JoMF
M7OsV3ZoSeZg8EZh+cd85Sa7DqsvzVHetyz7qI4KJfcYpiWz6grpQZpOIkjQ6idh0NPYuO8kFg93
b8opD1ii8XgE3iv3WP/I96khVLsIIr33jSwfTRmBVC7w3iB3W+QNqHWN5GASlJoNvab+YLmXci3N
dWMQ6DZD2AZJajyCaQhun2tFD77U0JOUvyPUk3M78tcgRzf8GqJ+VDPBrIA4kea3GqVMG0W5iL2T
YIjmA0+alQfVdVoSb4vfFqijjrRkzvglLHDBQzGm6HA/c+mBnexC+qvyVuGJwU7cS380UFSjhnt/
iW6kTn5bv7osUJHKQBEF6+J7UOnDc/IlWfMu/RiM4EAEZ4pNcROVm/JJIHK8YvzGNYxZhUQli00C
CBmVKRfzXOiEusKTJyMDHjtO7cprXI30HkSIgVw8jPAKAIw8rfDdzEPUyEVQeAHkIBPpCA7flVFc
+WraBHV2885HK30GE/l++GY+MZzn6pn/k23DxwhvJWmb+GT+To/ZefDYlXzkVaL/H+NoDsBMYox0
hqGvh7pQpxjGPWFXvoR6+CjvU5M54zCEZO1moE8cbW05Lb+QFEkxVuW4WCvm1BjbfQohUb9/vr8n
6ah+MYIoG/0oS7UYJDOXRuJem6tOZAu4XlW2qqck08eZTLthJRf/s79++yfa0LI/f42mGtosK6u5
8ATiT3qwK57SHbctj6qzdsWtmqImToboisrPGBOz8w/lJj0FdrAPH2KSrtzdt1bo9+Qtk/t7TFoC
tyvD0MLVLvp/K3kTr7U+3Nx0KO2IqAIv1FJ0SoSTGSHxOa7whq2I7izSf5Qv2lPspE/KGWRL2dpC
0eUMLBSSnSABRSISiTuRWqgaIVm5hCSecOJTMjw0rnpCpLkTvqPTmlO6sfsubFEr1c5MF4RMWnnJ
Ltq2xHcqq3tZU1WhbxV6QNQqhbI6gisLRsJNehYc9sTv17bczXEAHSgBsr2oRVLjiPw+4ZOyqrz5
E6oKx/BDqAn/4v+5f1ZpKoHlCYcrHiVmtDuim5cuiINlPUUHalF56Wuoj7sH27LGHUGkePTJi+46
Memc+yZvzB0sok8f3m6p51LuIdOGpAvYpvKyh6Ai/Km1se1WgM03ThGac8HphVZdICvoMl2QM0lV
MEztsdwhTjXCZnoQBCsXxy0jyNgCPQ30BgtupcujmghpxvVl2HgRt4mBDktCWwWQ4P5sXd9/eC4t
2XsUA5f2O2qnSalWVyXY0EDTU6LgmMqMXnRpav53VqihsB0oygoWVsTwEfx5oFubVsZxBQDBNGEg
UEECph3dD3QHoVSoUQzl08bruO0s/mEZzZJ5ND0gHXUuoWZitTqUrNCzxgikQvFrTW395kRCzBgb
DvJ4El1z4RI5kYQga7yxbzWSKVWmdxDYXhvmbTPA1ANajFoqjXORws6fpgDwGohcsBKBulsxQ25A
5xsCiCT/yibv/fzegeWtNzhpZUfSAdkyx0DZLI4dnJYAEl7uSPB3AtrnA59RTjXabF98OTYn/rmJ
13bl9da/NESFTOjQ4gF/VxqvzVGdFjnSl2dp7Zq6qorSw1m+4tddyEgc+qgKgCAkopAPqzmMH8FX
3ujI3TlAKaEmGBml7YBqZbRqw+XJNoTckGQs2fcAifbHDr/99wcFyg0QtF0aIK8K1eFcQBuAK1uv
UaLwYSHKRJ942Ky4yKuSyc/Ily5YtA+jP5H2yso8zZBGZ1oUE9Qtt8seDIvVc4vbKcg8AYOaOvIO
NV/e0LXNymX9AwC7jKqwtr9sU8mDrupBE6LBdkGYlwOK0Xpp1Bt5258aCxlhq9j8AWmr8YwOJis1
H//en+CrOgo9dP5y0dO+FLguCDoPEExLtcuThBQRa5cbsMAix25JNmhW9MFCEeOB349HCISuVL2v
MAL0J9DHCLRk6OfBDASqXrQfysvYbH3ltQ0t5SUWdS7EI6+xkoo0kKJgZvCsgtXKYPO/k1ABKLPv
oCoDPtsoYYyiifW60GUG7Bj40/mhC+xi/JKmngy83hWO9m9FOZaWRqBEIZ0HHCtAbjSngDTEoFbr
gB0JSj0q901gysyOcZqX/KDt1y7zW+4ONx/Klkh3Lb7ncrXKjmPrimE7j+3+9Ggl44Y1xo1bPg1h
CQoXSxc/UKGXFqI4EpURqhte2MTpdmyLfFPnaq2znaYRQOAr4/4GvErdL/OH1LYA9Bd6bTgactdM
iZIyadbh+SKRQ/woHZxHQNq+75v5qTXQx+y3GXqTKamSM9Cj9yY73vNb6VH65HaWdeAM+Vw7/t6W
3olNyENPHjaaGf8xmY3rsiR8dzvgPR5LfSLfK0P/UYW5903Lav9yuGzdzJIGbnPk1Umi7mIF0LIH
NrQ0VDFQTUQm0c2eUNUqvVmyutccErMo1JABGlIOCGDExmyfhHjHfbfcpuE/NIOXSL2HdmO4lv+6
qnTSq0TdDXXWtHnbpJ3HJ7umPwil7mBCAivXNUMfyLDD7yaCF7QZm7Wt8w+Gm3LW/TX8QTPcmy9q
b/JjzzI8eNW8IbOnxAYwvWA/gNcCI4zmMJrbSFstc7PhVJUzWMh2abmJ2I9STvVUIaiXZJkuMK+z
qicHpTY02Zi0hx5498QU8WAWtwNvZYPODN/lph4gTUk4xq6TE3j1RxX8NybXHcPyOPpnMAsNZQMd
UJngf0wb0n8lmd3t1dKcZUvYRJ9xEO3UAJhmEoxrFAc/2WxqHtBaigoseqqQaKMhk43W9OEsd433
+n76AGiGIe0G+kpnhnxEpEHpeSk/I7vPQBwoMGNj+Sl0/Df+kAGo6HjcmluWbP+kzpNgsiTG1f4Y
miFAVxNS1v/8DA5o4zbu/SW8ddoVXObILSEsRQM1fdvVdZaNyoSwUNmkLPsZyd1BfIn/KIwja1Ze
t57aPcdxvbZ1cJKuZkzkgWRBKIxwlNq+QhGlPrJ2rTdI/QxW7OpdjLVXNg4OWjSzK+f6RvYCkYoK
FluUjpDOpUvAQlxHeScvuF0h3WWT10iNUbKioSAzLb/GwinrSVOt5SZvRRIXZqnjUQkVW4OpqPG0
07NGyrNYkfQx2QZPsjEAtyagyZonzIY1OKTZmE2zy+3KWdOEv6oEwFOgnLMkmBd8DTbopVMblKgU
mR6QTZ7dRkRTLR70WO3T9FiFZBQAUDDxQDyJa0Ilyz9LrzAarkVA+zXQ1dJZsGyKM7FmEccw0qHg
A9Ksso3dHtkvE9T8MmGFnNTot17F2SWWMoSYEg/1nMBKmG2pFyXC3+ED6kfD8/1TcyNrgDn9ZZlK
TshlDC2HEIPDI8aqN6yJNkby1ZPPT+AbsJycXuOSCgwNP2s4jKuy7M+C/jJOxRy8GORzF4YAxx7E
bY8+TviUYBvCpwAPz7+iN2u0K2taIwu/AgzSdqlH8qD4daAymG4ImgKqEeqyzgEyCBZGoOAhTweJ
AFJYuZsYGoAv/Erh9KrOQJmn3wRa5gd9IcA8syv3zFE5ag/ji3JUDqPdfWjn8LCWtvt/VhkpXMCt
0ShCo5DrgO/lYMTJ8UeSPScP5WNozQ6olD5DDB565BFh3gTvsTHZgIBA5bimGnIjUbnss//7Amqp
WQGIgkzEUpeCqUBN1m6QhncSdpfFxOeJf2Irkx3+3t/dNwoCi1VwO+IRjY4VmpBbZVg/FxqEQZC3
3iy8GgER31lTFCwoKKO9mz1z017F4/JRTL2uASKW19tkZb1vPLEvPoJ2W1CHYkMZk6+m3WCGHHz1
EAmF3svly/3x3vRUCwUO3gqgPrsCwgajxhelhPaK+YsvDmzdrqQlllW6coW/DFCXnSaUnRIrbOuN
e+ZVciQ8hHbzk7wyYTdvOTAm/O84KHfIzXWuCAPXesk3ZLVfky/tSd2Lj9UpL1YGdHtf/jJF+b95
ykvIAMHU3BH+fcZROKShXgEuvGP340EbSPt2f5F++OzpSZSWpKkM+kxkainvo7Azl1UZjn8ZkfoN
uKU3UN5L28EYnxPoauwUL3sBDYu8yjG5PETuGKblGMSGZRBWaOgEwSO83su29qrtqgNYlZnvzIrO
iXF/pLfczpLCwqWJuAibklrHOEcXas7jxddWBzyqQ7m2pfipFp/qanba0SxQWQKpWgrQ6kRG1hFF
SLYJJERjULEFXbsOwhinyK1ijQTt1oV78WXUsndDLXD+hEeHGDt8tZPQfdKfQ/4tTwxxPvqMVb21
h3mbxh/3p2RZ24sl4NA3BxDyQtOBWPUnt/rrXVar4dB2CKdc9KNpAPrLOi7Bh246V35tcoOPjv41
3Ph1vhaYSv6fFYD+HxJC+KZfNqOgEVE4Lxs3ZE7B5PoaY4ziKW+B2Km300so64K8LzpLGAiSYPFk
s93X/VFfZ8HwCYAFoPMNkkGgwKCmuyjVMIyg6OpCbKvDdmv1iX1P+dYMC9biJEaHVKceHKNpk1Yb
JTSq7Mwz3/M0oXWrOml2Xv8NGCKoesesLMiVR1u+DB1IELxGNyF0Gy4nZ5barkbfaOOC9dvoxX3F
fLeNN0yvraw5Aq7L+zNxdRcs5mSQCSKCRxjwc2J+rUVbZAzYQYbGlYNEF8OdNka63Kzhzq4OOmWF
yrwVkpqlkzw27pB9K21P2lYxtL4yGhYZJPYhSayYd3I/g3iXk89PYxStuNXbC/5rnNS0shD2kwK0
P7tdpcdhbitMa8ZVDiWhadPMhcFFIB0tyYwSZfL2NlZ7MXlv2ydQyph+aPjFVlQaosVn9J5xQe78
B4uAZCw2JEhRQSB2uebQNGAjOZ4bdwYEoQuc0QfLf7/590aQ7ELTF8Dy4P+hjHSqGtWt4jdurzIf
TRPVTqLMqY2a+hq1w3WWE8sNuUE815fDBQj15XgaoQvbruRat2fbdznyzWA8zBFQyqLNgz8SbBJL
55Hg5JnRCA999yCM4Jt1onO1i310T2Xtfk4fQ94K0UbwHumxOaAfNvNPPQSie7tQyADej0qvqjXE
xs19soRmCwAU+i80hUoxJrI6a0rrJgy3SwbJZIaeTOH0EKG5RSxEPVPPTPPtY6FCCF1kygfe4aSJ
zlAGJyUoC5PU4l87vE/a0khF1mCwq+8v5HWIgOnVQKStoMkHlZifBNavMytOU1xl0tC61WCEHFBw
Rb5HF7lv9mD6f1T+AsI5rdycN66JC5OUv2y5OJDkGiZDvc8OHfBGzPggTG6Ph0r+Z1jtF1w2I3Ut
LRBZFJo0lFpFutYVwUEi4xR0bvcNDXBplIn2kPkP03kAET7iVCeSVlLzNxwh2BM4UPRKSzqYTjeP
AlCqkG4dXWRzZiMrB/SLBHyiN6wSrphaogxqcIt3Rw4drcfoMqDibyjd1iE3zaMLzJUB3noC2kC9
qJwueL+/U26O6Zeh5e9/bRSu54O6bNnR7VtbSUvSxttuWmM9uorxEUD8Hg0VU6lNgzu2wWiG5CWI
P0r/+f4grvNolAFq700+J0dxAAMSRzjF6Ts9nCy0RaDsKRvVfOyf+5V4/3qBwGOweDCWR2Ucg7uc
N5Hv0kTxw9EtiqiwQ6lMdu3AToY6TwWQ6Xywcrqu73yUN9BAg4Qden9VukVr9qUYkIx6dINIcdpT
KgbE9xszmzpjTrDhg3itC/x60QBgADYD0txg+IUruRxhL4KmCsW40U1VDWnTCC3fSa6sWbl+WYAJ
4edhAcZdOC36IphSqQvVSMJE9pWyqdNMtYBj4PWBLROjq7PSGRkmcdIab4tmyr97FfzN0aj0JMjA
MAkWp4CgxQSKZRMTmGoyprYQ1GtJ5mWwl+cRXwmSbCg1Lv0HKrWDI0jaa5UQTq5WDkTTIh2i5Sg3
qYY6WDEEsO/v51tT/9saNfWNpjUSPyHu7avCCBrJEZt8BTh6a0D8QmuPxnZIi9EsaxPSkt0gJpMr
AOzlP0USttFBFp5Z7uH+WPjrwA7eGQcFzQwsYhdaRCJJ/UgSs25yw7KwwvSdrS0VwPoYzIWn+qwE
aG9QX0J1MCpAt8PpPYofssCOtR2YDkr0Hvef0lseKURdODnGj/tfd+3+wMPxU02HWg84OKljPCig
xZyqYXKrJICcL6AgWjWRKszTlRv51pICDa/iYYmULI7w5WmSi07hByhuuhAUP0Jcz+Gz8On+WG6a
QP8kphn1BBi6NKEwYteIA8YSciGeLDkHEuaKnVcGciO0wJQBC4tLaWmEpaFhUyFzVS1Lk1v4ObgN
4RfsQOFao5aKVofA8/QiRU3v5EwI9eVpakwZMOhtW9eNnrUxb9wf9K0FxPtMgZQgpheV58tBp+lQ
lHXMTa7UKCcJGyftshPojez7Zm64e7x8wXMONi5UtmlIV5oq2BsyO7nRED7kYMVI5tys6z/Tmkb2
rXMJ+WXUtPH+RaaFCsFnqZH5Skhmt+njrzrRjBy/ENSJDH7WvKpt1soz12Eb3vS/DFInoG156O8M
AQx2rT1wsc6Vn2LupRDnLgmvfgq9eX8qb24gGdUncKoAdQ+nf7lkMwgeswxAJTeLt1wnGDy3BSEy
GM3AMYpndSD+nTrRmubgpLDxpsmDlafUrXOCZkRQKi6ZI8TJl/aHmKvAzl/PLjCUs14LQWkzvLAm
q3edsMfFpgBvBsenKXhRUcdxgpBuVkUKkhdK4nCl0U9GHRG+NXzoacePgmKjaRksXHbJaHYJ4nxh
hm6uQBqUZqPkfZCdOKu2dSs8rsz/deCMD0NfDqg8OXBtXBF68k0LASd82MicZMBYeAF0zSZfnaAd
V1qR9D6s5XhvHVJMBABFgGaj84na1LyIUnkiCjNOT2AyvmABU7HJ07UXyK1DunTkgkQTQs8aXfTi
+RzKD+w8uyOk59BcHoO9Qq2gxRSCQGkI/96fxxsRGYJvcDmhxwkbWV7uvV+RcxuWiTa2AetyRcva
RZQ8qSkj6WwgtPssjzM7qznF7MVxrXHlxomF4YXWG7QA0HalYhFgalVxakIYfuS3tTfY/KDP+bb9
5rq3+0O8sW4Xlqg4JGMzgStjDFHL8k0lgfID1JLhpJzvm7k1IBQ7FiK0pZ+SdghiBiGONi8mVz2k
Os5I9fxQSLoQ6gW7EljdWrPflqjbYspBfOMXsFQnliZ/AUao16yboH+bVb2mt/79uIAawqYH8Pya
WS0IS3aItXpyFTY1lTAAEIszBNWA2ghh2Ye8RIHU9+7bvDVCPEoWKCYoca66pvh6BiVvxmOE6EgQ
3Qkt3WCOgw6hYPXxClhvzRZ1AtJAVf1Uw93L6uyxAI4fNBX8rlixcsuRolUAWGqeBZUCOIIuD5rY
grtcrcTJnTQAELviVAy5IY2x5cfyBrqlMWPWQKAMZyka7HxunxlkHPy/mnxkJT1Cet6d1L/d/Hl/
om84m4uvok7hyHADw0QIg8YAHc9qv+FjEOOAHywBcfB9Uzfn+dcEUMfQV3EI2Q6plICHsFeTo+rD
B39RkyMadm48YInXxCNuhCEoucqg4RRkOBk63pmgHxCncwSP3bKuDxUxnzW1cNOnH5Js3h/dLSez
EC3ycNrw3TTizefmpK+FYnYBruucwVcnC1IMyiYW5mpz39SNsgLgsxgTB0TK4j6pHVtMMvzmXM5u
kj7W/HOWfKXKZ7vopkbzsa2fIUWZl7s2M4CpBJNdbN+3f2uoCDyAVER/LHAZ1D3IqkwDTvUJsyqO
iZ3lzacazYE5N8maSvEtl4rkKm6H5bmKws3lmeFB3adNHG5cUN5nD8JjMZ2E3cxHIDiwgnBtg94c
1y9r1Aatx7kMmEKeXalC7bEHSFiFkkEXrLxZr2F3SzYCFztaKvCiRAfH5ajaCQF6IDKzK/ZGNuss
0u2lq2lveV2SrAHQqzRjCUpttT7Ef+vG8JEdSc6+QOJkWzWbio9JvA/SUufnozR6UamSZFAO8r+U
GVRVfCeyr0CkoXUVHSDUOvtjJY6q5M8uENsQhq6Fcwfqeb1Pak7Xwqg3GpBh64Xa/gdZIvQYIGOD
vCjkj+m0bzU1ZaOAO89VXhMQ3PONoQaAiG8gsGtkL/96MyPKQskbsSSw6HTvYIJOpwmPP9YNQSRo
cmHGkbItIrPu0tK5b+onG0GlX1DmkkR4CZSgQf5wufBxrA2DrAycqyqBJ6dsZhQ+Iud05Hh9nmrW
lMA1bow1g0b+WQZDpTRzVlezmRPAkT3U0ZjvEzmqydzJyU5F9GspfT9YQhQFBBoR3SHmoSWoply9
L5NCNfO6K1MkD33uVejHzkS2WTCBhcjO6cSGD2MYqIRN+8JI0e+14qVu3CwLjBoPWqScUHijdnnZ
tVUcdrngFt0+a+tDNp3VBiUDVV15O99yh78t0f4oC6OimvtUcDPFAn4BANIZkVBthnnhcNFRScEM
1kd6EpJChNzz++Tvunwiysi83V/gG08yfIiMNyE025CVWv7+VyzdofZXaxo+hOVyoxGRYF8DxF3j
tnAsfptYfNgvEy2TzaOWJ4KbSDu5OCo1GgwQSwwdbyvjfmyOCpCASKqm076VJ50HO1FsCkD9xA//
yVjxHMKNjkuP7qnikiZpWrkSXIlloLzc60oSPd438RMxU+cFg/0/G9QWiuuO5dq2FNxJzwUjle1M
L1JdsettUpuVb6Sv9w3eXr//tUdvJL5He1WaYUwRUu8SkFmAYN+3cI2vATYILSk4EqDrQSsaNSRh
rMtZzRnRbcbNKH834ktLxOmr863ss+JNxrpv7/pKgzm0jKH8sngdlrpAm5af6xAEfS52phXlpzFz
2LRZMXI9bQLKSKB3gYo72mxoigNowzVyAhZPdwjRuj7lLVi5UVUy7g9lmZnLzQDqATjPpZaEX2Qq
38I0mRIUjCy5rSVXoJGf94zORG4tvT5x8Ro+8sa8oa0SPSDowEa2U6FCgTTpgyaJAsmVIT9VATrG
GLnQr7QpX0NhIGSkIHmEsgRg01dZsnpU2EFQGgzJh3xvw7U1dDNasMCyEETOxzAyZXFWrSoZOGco
FVC9dUp4VIS2sCs+KJxBSuKVtVwGRs8yuu6QUMKljyuRuqLqOQYzUV9KbmOqyivDkkr8HAA3Y+z7
q7lsvEs76K/DzpDBRwwqvSsWqXaWQUnecO4cGlCvJcWnPFrStNbicL2OIg9hX2RrkPFEbw01nHCh
P4K4L4cXZJXaoFMrCF8Lmol8Wu3cH9GNB95iaznXAuqAgNpcumYNVygrNRLncvNL1GgvwhibPErr
CWsMjdkrkd4pDUHLYqvOgF3Zkcw7iUiKYhMxAGh5tWgkwN/0f+9/1xW7BQpfaOPFRl5mGmE05QMq
GbTvEWpX7gASrRZMoN1wLqtXaAB/9C2nQ4kX7N0gqw1YXYhPcRGh8HeqqxcoMXsVkCJyzv8VZnXl
4Xl9nIGHEjFR8IbI9NNOg+uHoQbRIe9yzFbJCjJMBUFbolqHVjE/jwwppxXvfiNOWEzC2rLplmv0
coHGIci5GH/jZg9TnwGsD+XdIo1JwCY6NAYjwsYq6Y+VRuREOIWDyUqx7vfKJqi7lWN242oDrRH4
gZemL3AT0/tfrYqkH6ZQdIfa10xeSTKr8rnR6aeqcQuxZElZMD7QYmJPfLWQHQaIbfShDv33yvZY
kkWXJxFfguPOQWEMmBn6MZnUTSYHTCS6CjcSKTQV5q1FB3ajxoQDg3B6bHV2V8VWqZj3LV/vgEvD
y7XyK5Rh20QRGhFTkGglOCWnAh0vGV6yeqZtmeTchCvvrhsZe/Ayo+oB9VV0FrN0KttXGQ4gqFp2
w30Ret00gADcZtwYKUhmIHmbE2kgjSZYbLmCg7jhG2B6EUlFYIgLkkZDJ0LmM0Hfya6gRCTKBMjZ
vg8+QCxwDmwY6VEKmkmrLk2hIcEn3ERRm2XqaH7pTOIhijdBkJqaOq5817W3Xz4Lzh7MKYuA8v+Q
dmZNUhvN1/9EitC+3Eq9zAwaYMAzNtwowAbt+65P//6En7/dXaO3FWBH2DfgTlVVVlVWZp5zhCVQ
7bgrEn00nyRDvdPa+yqEEntRDkVpnIKfb4JVDG1V9AWKj5geLUfXCz5Eij5qxmw9IT8d1H4DT+qa
TUzmU5J8nOn/fdeMj6V+HyXzG0vZCyZf3ziGRpuNTOaE9X+Vnu3HghKJM1hPnXYcobk0g49D4if9
x2z4K6s/WC8TdNnFlJyXFQf2O51b87TDqLDeNsJWu/oEIW8rg8Nupni0nszKU6STmr7Qe0ry9NHu
3iRwhN/eX6/vvusBC1ki5I6XQpIW64nnr+mNFZJNVjXTS2KXew/2jUgGW/AR8M/KlyYiwMaiW6Iu
162nKQJUWb1ElN7MN8pCL7dedvdkJxIaL6xDFjym/fvb49xc2Avbwqyi7ZPATqtZT451jqv3ZfAh
zPxx5/D4sUOFtaOzQ2ObwGEMsnud7YvTihYGo2gzLfmgSzIeUmeBHh/QQB3gQSjapD44CcKGbldr
9HTEHXy9j3WrTL/HVVjVKLBKXXA3yW38pUaw5nfJcVCVochSvE3yCTaHoZzRKnL4y+GhkDNwGUMc
FcFdlyay7VVLttiIZdDLexjC0foGNDmuPNh6y9yLJ6V5to0x/0OPZulLuazZAHbBglallnO7G+Ni
mQ8Qhkj9Sdcr0oRKTE+gJxX6+qOdlHlj2mVfuqVFmwjGD8hKtQCZpKyhEcmM0un3Ue6D8VDE5gBM
U1Nyr0g00DplV1uFl5p5+UdiTT0vMqOU3ufQecERRoHU8GZ0BO33U0Ps/g2Kcg0nGCcyGHSAz1+b
fGwLd8oDo3i7cNb93rd9Bok8sA0/VbKs9qomyA8wj43QC/Z2NkGR1Un+Imsh4lFk2NqDydykh9FY
xq+mGbW51+YDxZdeVUvnLC2GHn7JnYoTR+6Nsj7FpQ6/5pyXg/Y8t6jUzwEdaju5fuFmo/tnbTul
ckeXjUp9Vog68yCbQCEiO6mXb9XFc3JX+kJ6n7Waf+Ncue3+wjZ/ZWz9mAvHnOVmqWwFlye7/kEj
eLFp+VfH9ueeX6IZ8fDOG7u09ZIxofFSLihOuvNImsELExds/hj+t1GJr716oJtUlhmVydJl7WOl
PJnWTmQsHBw/hkTjm00JkoCQSOx65noIacZoyZEUT+7kL+1nIni3nL/dXp49I8LydO2ok5rCSK4N
qJ18UPLUM3X0A51fWKBV2wUyKsUyeO5fj6ZmONWQlRx9q3Jreo+mhzF8GxXjwZKMU5WrXpbnOza3
BkcGaH3z01IG1OvaptKY1rQMqBBZieyinF3Z4SkekkNr7jyVt5z80pDwHtfMUR3VvM18UoheKj+U
8V+gVHdGs2mEGrhFqZOcltiE4xgLLI6rERVoXpZ/69Tzrvz7hg2FVAk6HfyXUFDIYrSa3SdyK+e+
pSenon6YYbTIl71Kxsa60LZBuoTsD09sEa7bjHE204GZ+8UoPZlTebBb27OMT8m084zXWeCLW3Hd
Qmt/iAF9BSgTSlLXDhDQxlhIlpP7XT+tw6mtvYynEKL+bYGEKgcqQtnIB1xbsFGUT8ZKyX2AIulY
eeiZe1n8WDvhqTV+rov42tY6dde2ptlMh0RmcYqMwlly7HT9UI0/78rUVZgstN/oxhQJO8MsUoag
Qmy8Na3OL7QyO0nNICMGCOb49tmz5Wwr+zJqfGvSTOwkSQq5kCA2pWdePneUA1G1j5u9GuuWEd6N
pD6IwQx4LK8nLUYOTuMVUfhh/NTRpkLGFvJ4zfv5ocDFSr8VPYFrr+e1FT3MzYiLrfAPUnv3VUnv
f+HnaSJCvBARExo4rn8eXUYqJSXogiY6KsajVZz1cuettTlPFyaEnd9ZiT6nAHH8cYGZ4o8ie7D7
778wCl420MjADUdK9noUaSLJcqVhIq6I42ROFgJ/2dhx4K3DhZ43k5ZxGu6gebm2QoKQAGfASqvA
QUCrl6Q+GcYnK9mDMm3OGI/mVdiGVOwPiPFFZGNmTWW1oVL4c3l09HVRhuLL7RnbOl3omP0/Ez/e
7RcmrKGtdSi7C98JPxj6c6sZEJCYtLWAlJP2miK3Jm6dNZ4PuBl0hNcTl1k2rVSNU/hTXNwneuKx
H5WyOETLXsvO1rF8aWmd2Yth9YpULWFvFr7ifhp3IrO9Uax/fvHbsZmD3arQ9zPio6Q/ttGxzR+n
5vjTC0PdGRe2KKdRwBCs8JaynaiSMuBRn+epv1eKu0WO7/LMcBNlJ1zfGNGVLWHbyLNpS5GELZg8
Z3oL0IX1M2Byt0e0ZWWFItBJCZIJ4rPreWvUViqloch9Gb438r8h5aX6z4U+w4Ml58HO/IkZp/Uu
W+uQ/5gTBrXMSZRaZom5z20E5qD90ObNSQ8Dt2vOev2bMf1lNK6GRndyskNfP0Ov1Y6+o4Uex8hB
nu+kvRnY2M9XnyQcHLADJ3niMAPRQAHWX8Z3kXl3e5I3HB8T1FRojCFmcIRcwJKR3F/sKvdV1IXS
8AMv49sGtsfwrwHhHiqzwRij1YBFki7R7ovm/eic/psN4ZyorUabW6nJ/d7+OITPo03OPt85xEUm
jP/5x78DWQd6sY2VXh+AGhGGgB3vPVWJu4926yDUZkyhN5V19w6FgfKUmkp05IVN3USSlVOsd+l9
N4EbTyLVoDt/SD/cHvzeCgrbBA5p20rXCbbtj8X8lzR8/W+/L+yLWO5mPQiZXDNbjo7RvumjdCfN
t+kjFA1J8NNoj0Ts9dQuUpuavUxENHXn4aOkPDz9whDIYBJ181aB3fb694cptUIp5feVSHbV6GFq
93bq5iJcWBAWYdDiwgrmuACbDvohlj1r7+GwOUdE86horc8gMQrWuJ5CNK9zX0q+xNODXHxu97DG
60cKbxP6l/41IQxi1iazmBtM9NCr5ZXXqyf542zvpbW35gqoMepwdELQsi08UHQZiEPd80CJ+y+A
gFvtJ4HrP3bqhQFdiE3noB8VFD9y34FfSRr7x9yUH5Mw/X7bq7ZW5NKMEJ9Swgc1bmJGHyy3sx6V
SPKsw20bO3MlVr3mUdekaVEZSti7iv2bav9128DWmmugmdEgp8gC/OR6axRDb8jDOlfFqN4hgvfN
lN5WFq2t3fKTKn1/LwvSJPQjWNCeiQkxpdCtKJIZS1u9TANqT1Cy3B7Meh+KDgyb2j8WhBWRKsOZ
rIjBBEv9vbBSUp7jfVm3v1n6H1P6uFjRnsXN9bmwKFyfTT4sALzWMaH8JWfP2c9qOv1v1jSwzjSw
0gQpbMo+X2Ero5X7Q5gNh0aJvjlqA2iv1VzN9NLRBa98SBbjj1Ke7+XAPt2e0nX9X08phGorMcoq
kyr4x1wt86TbOWElCMggih7qQX+wipdl1M+NPO2JuG1P6L/2hKM6XCreTya37GA8J9W3Ydi5Cjb9
feWl+994hOls1X4pIaLP/ZP6Xf/j086vbx4JTPgKT7e4x4TdZPSdrpGxyv1JOhk2aXP5TVbu+dzm
kqzZCSToZJLlgs9pIQ+u0goLH7a3rzXp/yWcjmZ7l6lw6+0cD2IvxN/uhzAv3ZdY5Hq4Xn+FIsjY
xWRExmyIzoE+g7qdQ5of7HnwYEMJPBkRno92B4N/pJXJKWnrpypJPkEl0Xn0buneAAn6QXES5y4N
usz26goOD6ef9t5wm5NvEsuCJVkDeWHyc7Nq+rpLeWcNhtt+o3Wemfn5tAddMeCnaMYxuCqFiHzK
St1qcmjClTDwlAVWMmxNycvtTbfppBdWhEl3ul7L6UstfGpb3XiO9bcLBas/bxvZnq6/h4I2nZiG
Sui5mzNe077VPXTOKR4/dsmOiVvjWE0I57FsUoYK19lKi+NUPRT6Y1V5uymJvYGI+4E8qBRGWKn7
r3P1PDRv+z0Y6J4J4RFjJJJmjeM6EPWJWo4Dmfxy/IXlsGHlhFiErmpRPUsv0CK2o6bwAzt4q83o
cFiSDJNsvdekvrkoqwgwgDE61sQMThho9SIVPCdHvTkpU+wWETVLMziWe9X71U3Fu2N9utMqYZL2
EmMLOelgPu04O6wOEtXwBNbbDv6S5j9HO7mL8i+zFRxuT+LW7XFpUdiemT2PS9XmhW/L6PY4L0Fd
7oQYe2MStqY9VGOTS1iQxumuGd7XNB515gOcmG7b+Hp3TJNPt8e0ddz/OG2AjqAjIPIhZmEiF6nD
Pp1k3i/uXHqZfSg+63sIsi2/IMlOht2kb/SVA2pjuVhVjQMu9l2VvMve9MsJOcDbg9laILLSoCTo
K0NeSZi+Oc8hn150TjbrGwSxyOz9wjYiAUYL6gr1AaN5fV+1vWImVsXlOEVF/gmxlAa+rjzykwGB
yttjEVuTf9yN9KCCUQOkBt5PGAxtpUEnLZwKxgIVBIqJhXwKk/goq34l06iZoZtufMvtvcfm1mnE
4IBNknunQWj984tMRJ2UVtVGI/uqno9VEnlO/C1Zfj77rlGQp/IGFJQeSOERZUXJOKnRlPqWkZkf
mwq+Bm2CjKnqhmAvtbIRtxPgro1Oa6GHEs/1gKq46cfQpoW3jINTHcXvtGg6DUCml/o8WQ9BORFq
yECMtGd1Mj3LGZ7MoXeLRxuCqi5FVVx1aOEog36niWVjT1x92OrOFzNtjkMnp86Q+rSnf4oc+lRo
TYFy5i7Z044RG4JWZ7oyJSxqNxdWZPR96qf9fCpoI44e4uW5tx1X095BiBVUvjllBzM+TmnC9RMf
bnvz9lDpAEEnkw2kCtFTaQw00ZAp4a5u3Tn8rq4qkca9ugcZ2HBexvmvHWGDUi+cndY0Uj8f5+Bd
N+b5vRFDDj0UeyJum5ZM2Ath7CFrItI22cYiGWO1pL4Wghs1PkdRg8SMebo9byLA5O+FuzAjnAJD
bQZZpaqpby4eylexR7bBXYrgtCjD13TQOQPqYwqeZwj1t3IJB7XTnXV1AromL0cb9Xh5tO5vf9Tm
0Nm6HOPOSrcgfFODwE1tjWyoGHIF9T4IUjfZKf1uXEsceQh+gmuEHucH/cvF1lgyqZypdLNnZTu+
a4qGVqbp2Wzqp1zuXyZ72iOs2DRoQ4/LNUiZQxR0n4KxjlYJMT+Ufo9KA/Vft/zUp+Mhnb7fnr3N
4+jCkrAVNYPY2ISMw4fTUVV+kwBLKFLimjbJfkCq486duJVZ1si68S9JEQT5hFMmSZ0kqhMp9ccE
2ha5zpOjscJBMk0OvW7KAhdN5+6gRFA8pj3sf8UQ1nd6VSjuEqVfg6qbDlEDqPH2NGw6kQMFFPVo
WhXFrKw9ojQAVin12+KBOrNbL42r9h//mxFxrue+j5QlwIhLNKj7sPfdNrBxrgGXYPtbdCKubf3X
R3hho+2SKFbqJ3PjHECT92smLayeImqWx9u21oUSAt4VmsFJToMHAbZwhhYB5qeKs80otM9N091F
ffv+tgmRN2s9brCByi6MF5CriX1eSTkMslUwYR0w6QJGgWDg0Q0JXpt6hUqvT/1Spi8LAIHazD6p
Y+KF03SwKECMSukVM2Wrbu+bNjzl6puEF1it0sQ42HbqO6n2B+hxWLtAoeaxV2vuOH3MVcMtlOEw
dG9hA8KZ5S+JWn7WOStTPd4JJjaOiatvEWKJLkjUWab526edUL83BzQv5HRGwLqvAjdDrOo05TBK
3V6VzYVfpay52TidbOGhW8RRNXYji1IbSeuhzsbrQ0Ge/LaVzWm+sCJMsxxOld2HDiFZdHaSd2Z7
X+wy6q3b4ZULX9gQpg/dUyezK6YvH59/tMUSe8nNdzv8HtBW28ytF1nanVQHv7JNATDDtWbRGyNC
p9NebYqeLixfl88mIqjDl+5Z3qVS3l6nf60I61SVUb0s+pL5MDggAqFO3THL4vQOKkQlO8SDsryx
TKf5PRmT5r7qJ+kt2a30KEl1SP95kHh20vZumQTBTgVs78OEpc3aMkILL8l8cE/vpZ37bNtv/h21
sKZIpMwBhyBtm3LhtkZ9mKdvsbWT+tw8Zy8WcB3hRTwAp5zWNjaOg4zWMQwtt5+/tzAOOJCD3N4G
e5bW4V5YkovOiWAZo9NhOoXq43IHFqvRfv75A83Zv3O2fsSFka5Nxx71msyf+oc6rA5mcG9n6Y7T
b55VPOA0wKaUJkV29bSvyXWvPbtdEnhGf+K4TNqvTvZQlF9uz9mmf/1rSWzXUvNuYfG5y2EPeVj6
D0ls/srhdGFB2FrIx9r2rHI40Y3/Vhnel+bz7SGsMeurk+nCgLBFQlALSZcwWcpocLo+oDUPx+77
RP5tDUyg1nPnvRfE9vpA3GcBvKJ8LJg0SyVIopn+1mXIW2AuQfjU5sE5dAI357Aiiu+TnVFu7lWU
/mBGAUtKa8a135UcgzgEr4la/5Q6b1ozcQ1prwNR5Gb8O4i4sCIMbDHteconk5tkjHx98srkMBaZ
O+mg6NSpcBcdfYml/dgTgI4gDN0xbWEB5c0ykMd18vYIwZs7GqGnN9NBoyWrMw5IWpNr6T9aSrGX
dduIyCl1rOX7VZAUZY7rWRmmYe0G4nvjChxSOx/G6E9Ne8jkP7pH09p7Cm+uATxK0H6Si3glTRF3
CUPp13jcbtAC6MdzBzFprY/OTh/VnqH1zy8OmcGa5C4viZtoHfAM68nqeGmEeyKom3v/YjjCURap
BGcouPKyl+9ope93Yh8Rmfm3M7EoKyiO0qvIKye1dJ4lDaOoiwcF3nSluE+L3gOayN4EAXMIu+NH
q9h7D24PC5EANHeBqIrMuGWWVy1xZ+qr6pNuhY/W4OxcypteR5Lt/ywIqYrMsiawCNwBvVMi2oS6
Tix/jsM3UlWjxRj5k74XSK9+/OqMu7AovNvnIoireYWmZJF0V5lR7g4D1FdIka1aTpFzZ46I/sqH
Jcp+B4372+0T9vaMQiZ27Y6JrmZyajHexizu1S6/K+udW3Xz6v5nfK9Qb03SEvpNjK8eNbdfwvd2
rL/rdOjTkz1swt5ghCOuj/rJSdepjKnXPO49W/d+XQipeqmTl2xiquqH6Xx3exm2NxRwCqiOKJ68
UocbYqkcl5RPL+vea5LhPJTmIZqX+2JR/ohLbfQopH5snP5j1ER+1O919W8ODso1cqorzY+Y17ZH
yZKUFRjTzoj6qcBVPhR1s0fBu9VwSf6a7ogVY8wohdPPUaNcy5Ii88l8ejBHgWtTDovBqzFUkRF7
QwtdNyeu/qCPv8XdckwH+RRkEQg/zaWh6zQr9T0UsKepjn2INL7cXoWtSbj8OuHUrLoiT6APImhu
MzdsbbdKX25b2ApoeM2j7QCYnEBvjT4uTn+ttzSk1sEC5RmA+Raq7foExN2V74gOeM/Dpavv0Tts
RTSXNoUjDQWDopSsdc7DL8mge2Hae3n1W8B0pu332+Pb9GOovcE6UNfkmhA2yaBnTWIphE+W9pLT
QJjXzn0ZTp/SwYC40nzUh6PShGCajc9xWu4Fb6Kg1o976dL8usIX82uXSZTb4Zz54Mhg7kjPlO6B
q9XnoZYfu+5DKEWHyaRxt3lTUyEqxmhwG5IHhz46RD2ULBlkkcReS7B4eiHtXC5bdz90dCuTydp4
LBZxlKgbo9xgcpT5VMZv89/Sdie62KpPUQzFCKOz6RQRzvM0NbWmdHjtljXanwH6DO0HxSi9PJQ/
tDZqeUFwtNHvlPaA1FvFjCvLQrymZG2gDqrM4TsiwtkiiTq+LbpvU/Wtnr5p2uLKP5C/byTCSiXQ
j+3e4fL/GTvoPhkpDKqNwthlNbTLwWq4u+XKs+qn0i7WhlxvALD7gw/PyR/C7k0TDzun9+YOIwOE
cB2c3KaYF+9Q3xhAHDPpgernBriYVkMiqnEtuz3X8R6IcdONLswJTk4DR9bE0UTEEH5Ix/osRU/O
Lq5kb0zCSb3EjamUek/aRIOBoXYeG+WLkj8AE75X0vx4+9jYNAYGC0gheWf4/sRtO9ag5PAdtXG8
eDw2cIok8ueKRN4Sf/1vtoTZQ3rALpo1HxQXx6TlPdd+nSW35/Vj6nXl3ja2Ffyg4/DPwIRZrNKJ
O2U1FuXDSbIeYPND41j2MvbCbUvbJ++FKeHy0uJBDhEJJrFgfs2b8k2qvgkM6RgmpTdb0LX6EDn0
du1X1bAT4W36IwybJDRgin8FcF0kszGdgkNXsSOvG783ce2Ne+wgmzcnrzOVsjQEFWJPpJ05pdL1
zKQS2Wc7fGiT/JAOHObBqRt+I5UID5m8k6vZXL0Lm6vbXtwmFt1lZjpi02nuc/VzASMrKOUz5EYf
bi/epiGmjp4C+C7RyLg2BOjNLoau5orOpvlczgOaWHRhIogVOm7Xl+9vm9tcMOQJ/ld+FolWoi5s
6m7kHspClC3U5wGuAXMvOfgjlhMfNlBzI6Ch6cS0r5BpcjKUXcWpODoZdE5tfx9YlGONSvHy3nZb
M3tuErl0lz+TNjtXtFMMyinKU0iWDuVs75W2Nud4pYNVgX4zx8JiNp2c9b2Dlzb927rNF9cue1fX
l6OWEAT8/ATDpkU+ByoXnsfCXgwNpLoDCHx9i45TTA3D87C747ei1UsjwoCgUO7aeIIFAs7zA3QU
OT1dt4exdSxfWhAiR2VMRrWLTFYQRkG1/0sZzmakuR11XhXw321jW+uzihjDNkbdkVba6z0wO7y0
Q8I3mk9Kry6Sh2pCiy16q/XshtumtvwfQnyYP2yIWHiNXJuqaCEhCLDhzzAhBVcPRUt31R4EcM+I
cKflVjfnkcnkGc5zMaBNHh8zBMH+20iEy0wPFFSnNQtei+EB5ibPLB6lZm/nbDraxXQJK1OkgIGq
humSR8++q/OdMaxeJJ4Ta6O7ybITtxnCGJY+SQxnAVk4mPVvpFe9Zkmf+15/mFT53JbVn2Hk7Jjc
dGx6tZGoodOJDrtrBxjUQUo13qJ+HNe+YdJag3J9ReWQTmeSnLfXaHP6EBTRkZ8A6SRKOFbQ0Ndt
lwLOlzvuYtkaz3aiVTt31aa7wQFvAQYF7yT69JBrRSRNObjB1Cm8RK11Tzd7hft4LM63B7S5U004
oDUuK0g0hIzVJCWO0chAFJ1RP1X6SxOFp6lPXSvZEd7aHtM/hsQ6fkfHqhWUwNyqHl2UYTo643Pa
mzvrszMckW0CnRXeTAsUloYVuGNuf23s91FWH2F8O96euC1P0OSV84b8ovEKQJ/OZdbqZpj7YbfQ
cWXqffonyIQ9h9vybtRMoYKArwWgihBNZIOm973J7TPOw5tZ4oqFMelb1Csf9IbKeB58vD2srQnk
xNZgtqL5CCaN691kj3kY1jIo2rppvML+lqhkT6T2VIxPtw1tdc0wqH8tCUdFbgFDGOU29xOIdjx1
juiYRj/rqYXR8RTKdupVc9Pd62GKSqPsfOvNIPR6TZbg3nEQD6hNmI+08Bf2w+VXCaeJFCfxME3s
h0p7sey/FPkL5bwo739hh9sGwQQRNtAMXRi8OhZ5RHMi50haHc3uYb1Nxm6PU2jrNF4FyR0CbWPt
4b5eTDODhXVSAQSqJYKWdn8I+/Kz1dUPrSodE8Tu3FjZ2RZb/sOeAC0AjT1eJGQOGiPsCuqIOUDK
BXXl4b2Kkq7SZ7I79XvH5J4t9Xp4NJR1trHCxei2+aOIj32WHEISAkGwHG4769YuJM0HKp+GHXSX
hFEROZWyNBu5r6mTnxiKH8BupbTdOcvMU5WlOz0wW+8jesmgyKUJmo5u4VDWlUZHKJUm6DmHSsvs
zbft9IfWO28i441GCxD/14Mz7Uqhr/MlXt70samocdHi/erlrkeZOUkRMFsjIqsUdU9B3L4rSBLk
tnbWDDK2S+HlZfIo1+MbcwnceGx/4fhxHDqySanBKS4edwi7xLNqgcNF3e1hrK3f80TzqnS4Qxdh
J4G36T0rOyZ8rEBMtHXNLx6E+GRaKgbohmKZ/ckZoRmeT8NsPNq7sfeGKaox8AXZKyetIQvrCdEm
+igzjeZ28WI3aFf106EuLPoFnm/76aYhXoIEQlB8gWK7HpOqVEZRW6xgrTwatvG+yL8X84Nk7in/
rKeg4CmGDNIAIhHookn+X9sxWjslLQaKAm7A+5C2xlxuz78Cmb6yIuw6xBii1h5ATlSkrRLrKTZC
Nyl/IWS9siKcItqCIlS0ogCGQXo30JNpSh9VqVsLhEUXHwKr2zn7RVrWNbGNxZXWB+5k7gBhlap5
HI24WhE8ltm7mZl5TvpkGi+zyY1eHUso7stwcGv59xCaOQA697e9ZGv1cA5S+uSt2e+C55dOIQ1j
KbPP9Qlh4+88NH6F/Acu439tCM/N1qQyovbYyPXKpTSu2bpr5F9+YSDU+HWyANw5Yn9HnGXUIivI
bBL1u1WQimie0G36+ZCS7pFV3YDS+Mobe+3r/VLLcGFmpb/EennuZ7Nyg1z7Vsn1Oxi1mp2bZmsH
c/IpsBxQQcScYC3RJ8NJbbAh4XLfqEjr1fXHXosOBfJBt2dv41IzoA7hqGV8IEQFx5cNSBtjPSz9
yHlGeHXJ7xPzjTXeacmOoS1/U7nHyNaQQnJEKEotq1VlBlLhm3V5LILugfzwYzpoH26PZ8+McFxM
iYlGhZaWfrvwUjpbuevskaKuO1M89y5HIkyZardTYWhJ6Y8I1SnD977eE1jfHgTsZTadMrwAV/+4
uJV6dI5Kq2cQZv2CAdN5lvcIsDeiixUL/o8JwaGtCTr2GCSsrwBAduN5aFynW2hPOKbx9Maa9INU
V2+k3Hy5vT5bET85XzBCCqUVyLeFa7AqCA47y4Bko2y0s1Pl1bmKtd6NA5ioc8jDXZNA6zxNqvGC
TAAQ5MryUohXj3Zi6feUPhNPrmZIK29/2NaeA4pt0fUN0pFm8+s5r5oxGh2ytr5az4g7WjxGltOs
PZbLXl5sq/sbHmg48Nawjit6Xf6L5Z2UoeVBwFZQEuN+tuvTkt5rtX20Rsez4R2nlDrGzh1MP174
3ukgpbZGiMLRoLcnT20+mnDw3h78lktDTIAkO8MnkyrsmmaGPSKMy9IvaqN27UYPvUgPhp07b8ut
L60IG6cZRxUCWnxumlq4cPPG8NQIJkg7mKvT7QFtXq/cr4AINR3RKTE5rJWlGsMEXZIM+m7VijfS
ZlbFa5FylGEweoM48aS+meHerxzr3kRi6fYHbLkTvXmryCMa9ySLrte4CvPEzIumpHT5MKsP+ee2
qtzvt21szSfvOnTm4V8hpBRWbR6LOu/6mlVrpUOcnZcmOETTzjNkz4iwaMaUQx2B4I5f0t5G/GXP
NTTLv2KEZANX0SoO8qMUdrEjHDlotcyaMBIhZzR7dfNYDOMvLAn9MDSBUm1ivoSTxxnzpSTkqQDk
t6VrZY8VKr0q5Pdd9ivhAh1SP/QWNGizV++4GE+bQEPXdXXlJ017Tgrp66z+qeTxGzbvbRfYuL65
IXSNbUUVzbK0a0NzIsfwLnUlLDloXDiVdJK68MG2eFqgaGj8pGzYGrRemVvPkYtxWV2QkwdrSx8d
dzcovygIlZll/fPnBIjcH4Ume1VEE/w6mPJajgIZv6YnuOjac3gXG+kOKnSrvcG0wTCu66ODmBRO
4QBe+jmeqspvJfsMq/b7KHyu+vjRBL66tNWhLL/QSgvld+O2QX6mecRLs27H8TcOXsppsMj+YBF9
Jc4BkKLI4r6tfLus7tE1fijCnVruhocA8FvVl2hQ4jQSJpOqRZ/1SVb5TWu4dfA20s9hWLhaHrnB
tHe1bQyHZDVhBXUySONFAIhlhoVtZXNFagT9wgPeX382oogn20+7vUVVHcUe8Fk0nQmH0qj3wbLM
KueF02WnvFaLe3MsktNQ6IobVOD87CXSd9xyY3DE4lSYGB3E2aJ0b07dbxwgafONrDqmS697baL+
AvSdqdNZqhUeiUzi9Q7rEH2WnMmpQGA49rmrpPQhjhzpQS+ndmcHbHjGukoIWvLGsNCHuDZVNDLc
+C31kpi/cJqMQXvQ6z52TUSKTkURO65VdtpOpXprEjFIFs2iOASf6rXRqXN6KQ+K2s+C5osUrS3q
TnC+7R0bVxZN9wDeydSBfBTpEOPAkJsp0ms/ah9tqDcalFYk4B8/b4UcGQoytC/QnyUEjKkRJEVp
JY2vwZ5rLc+UhBvp+N9sCJs3CSe11ZK08bNS8841+D8l3TkfthaEzgFetURLDqo81wvSDbPa2mOM
dGKY3NlL8y1PfgXEDVUTmDDa5FgT8ZGpdYrR9FrVgGQ2z6ElHZQ6PPZ9cHd7tl7HXAwCEVrqgDwt
IDS+HkpRNu0CkyePdDP0G/2zqTRukyOaFu8Rbu5ZEictqTJu96gEevHRSj7lAdIT5rv0J5UVuW4Z
EOcAS8Nj7dXatIlldrM2cLt/VWa323uSv176658XY1R4ncKeiMiXUutgWIciNXf2yJ4FIeTSazMO
o54BjMfW6+9vL/frbc5TBb57wisuHdhyr5ebhoW5q0w+vwnOllO4Xfdi76knbdogV0vWQMOxXpEf
1QWJ4dBiBZonO36BulhWn28PY2uOOEP+MSHcZYbatGE9mXitPbvF8AIB3W0Dr50VFioO3HVbcGGK
20Iv5GjOdKX003Zq3MiUe79RKqryVZV4kzQuO/fkj5DiOkFybVDYHdU0AkuCisZvBs+ez1V1aJ+H
+tiEJ+khLh6VYccR9gYo+HFYFPokU6/0zTLQPFuvg/splz4VMo2pWpM3Oyfm6rSvhwcLBBjuVcNs
XdCLIBhNq6jotYXhSRrqMB1QK504QBmbozr8VWvdYVJQ9Qrmced8W+fttWEaXGTCKzTUVme9MDwE
S2xpAa8k2nby6pQX4QFNgKCNvDh9uu0zW2Nc6wcrpzoAKpHtHOhY0heIyfiO1fg57HdW+RCg3WDn
JzVI3NK2XHMvqHu9EUAXQinELcGlbVrCvJZpqRHkyK2vad+6lWJ7p5V6Y/qufl+YvkJNrDHV+P1x
ikk8vA3cJHxXxm5q70zehj9y0TFtRCD0iolUECtFp6MtaktQ/9eYvcUXDDB5+W4iaXNAqxnItYlz
RO2TPG8Na5mC1o9M466y4EX5rZdKb6mHh8z46c4NFofsOnlihbeS2IZezryeVTnuuFtRGobWRo94
TXy67XXrCggObtvokKx5z5XrRQipmlJaQlvHSMh8lcnL0J+y9uW2jQ3PvrIhhFSSAqdUH2YdhDKy
Z2fJQ01z64RMxBzLx6j6po2pO3VqvPNi2XRu2yLkJdZiZwnO1wx6YM5z3sE+8qEonsZxL2e86XS8
ZlH8pEoBb+X14ZDZJWC6su18uX6fTQE5munAiTSp6vH2BG6MhPqwtUrekimExfjaUFPUsjaPU+/H
UDgctbEe7tsudvYukfX2FnyBvhrerFS+6YASb61O6qLA6fXen4vFy5zspYzsx0FRToh2uWY+fpj7
/IO+FA9GfDbTB8V+MYfPt0f62lVou6K9Z2Wj5d0nHvTcj1Q2TW2AOyUojhGdBadEUskKq2PgNmqa
HaOQ0jzSJvfGNOf3t62/XlCskzg0ELUglyTu7q4iLOxqe/AB3HmDs7iZfOZ6dytz50n2+hi5NiSc
u8pgF0EYWIOfJndFdhqr0wi0J3yUzL01Xffv9ZpSaefiotoIVzFB+rXrtHHQ2O3/I+1LmxtFlrV/
ERGAWL8WBUK7ZWNb9hfC3R6zgwCx/vr3wee+t6Uyo7ozpzsmYiI6QklWZWbl+qTWdttLF5cJQLzT
ci0ucmxsB3CuFY1AsDTNzLfQfV6Rcx9IjiDWxfL+uU5EfnwEpmkQ8CIaQUbr9iMiKdPiCyR4m43Y
NBoAQSLuiVApHIWfuT7kZVHZhaKgaMgmoHvfzwe1Axyj0dnxQx1Mo5Lb8JxzyPyU0Sl2BwAotkYg
+FGnz7jyCWrUTlI9qYAqqJbi5rxoxl0oYNZp0WKznQ5Ubm0Qa1dJhyc0oi84Dsl3Ju72LAHTiukc
QMyhKVxnmTyP7Wj0hS5tVQAXDQqWYY3eOd2ln11Mk405Pg5yTMTW8htHTdaXR/zQcvC99itXnhJ/
JWqRxcNg+3nuxjTGDJRFzCUi8z8d2NWBZHKuYqI4lLdRX5/toRIr/WjmcVtaaqgWGMw7o6LDMYkz
g0oA1wOQzzQwgatmy8NtI6ftJR2xzkhvyQKjZ5nZYLzRIAA1JUpp0iLV7WGM7Ur75+YYRVvsDMHo
IRJhmNK75TeQ4rSoU0naLjIBW/ASTd3W0aX07ivNzKmiGQidXAgfgG3K5orKtGrR/x7gVPNIWomt
VgmkwDgeaRYItDtAEXCM0k8txRv27XKg6g4OJ6N1dY1lPPYG9nbKW0xXyoDs04Cl9QubGatsF/dF
ZHAkeSZmQfXL/MYLQ4X/R/mvqFDXiIta2ooazUpL0bHNjZwXFPD5WPBm7jOM4fT/2MLf0mRcETH2
1aozCukbDOPcPTS0UEsLGOT3727GRAAlFlKJXjyglBjy7VEmJaJDZPqkrZ4pbWWN6gWbLNOiyhG3
pElZWOjXxd4Q43wZaRCOGEHLBEA33v+In48MfO//DI8AA+IHrjMWlxlCL7T4CEGSl8gxGbQH5pkj
xZW+UsfI6Rol4qjlHM3JBwcoG/InqMbdMg6g/LEHvJ607QdjO2jhbkAFkBQLs8KqD3EbmLw18nMn
jW4NFPx0tM8B4u6WYCpgs/MFWIbbPO9+hyGGFYE2KWdosQTspJvHWLhdYIlqwlvCPqMseAWg/nhd
0QbD9utKVShXUQ+bhy5BwTb67vJRyJlpXeK6HTiP+IwlAIDHtMEby97RMscoppllcDSxzQAYT8Hj
pcUYe1LajQYsIvgm92Xmp6eJVw31U6RdMEfwAzQ36YRz1QIQDpsAlPCj1KrWkYVK5Kj+PBUkitHU
Cb1n+/ICNSpGCRZoi77qiGTDuXGTc8frFJ+7ImRF8EMQCxQGp2O9smdddym6VI8XWyPNxq24aL6U
MLhYJTopOVZlntI0KozWW5RGmAs6Q9OSOEkXWz9Vf/Wd+jSol73Q+n/dv5xZMnj14XzARQdm2i1D
KEejfJpmCzTayADw6QNzOWVL3HMpjpxCxfSEMV4GeNHwvMINx8M+hQpXZzeGoirUgSYDEz5dozHK
WpSvZSVaWfuwELDLXFj+Y9ZQkYPVkDC1pCssa6Wuy2GDRvxt07/lY0pMDLfJPNiYn2KHKjQkDh2Y
yF1iCf0tU6KSRioAwjWAKCsYUT8Pb7HWJxyrO0sEHVcotEyrDAzGIBVRBXnuAxBR6kakZVmg7NcZ
ZyP6N4QADg4lx553+CG33JhNci5ytdQmcM3SkvMMfk8w5pfPf3ozuH7US7HqBGYdc3+3ZMSxUmIs
+dSwELXORLs29bZ02wEuEGnyUoof/zk5yJ2IWhwqIwisb8k1F78Cpluob1O9akirt09KaLjaP4fq
QN/Nf5yPaVp0wZAZm7IDCHWkb0Oh3E5UAML2j9M3JvowkVnDth5lqvbccmKmmVakQqBv20v0jKDF
R5VP/yxTgzeJ9/N5mAgBtfY7SQmjfUtIiVH+9Y1ER1HxvU4Er8CKo0xxIomXIJgjpKKejZdBwbYp
dkNq1TWifw4B4awVphV0QOgNMNYuAtmZdz33Kf1Y9dmhRVNsRFwPYLNs+fK+MM60a4CGafDe1p8O
CxyV/+UJCyBvDy+8lCYCUlBa+DupqPbAYjoL9V4KSgSpnGzoPFcwCli1B7huNhbvSqjxWOL85DgK
rTyQQ6c6Rw9FVuSb3Kg5ijtjiNBchj6LqYsWuWuGswbA7U0mdvAaQlTmiSAFLzo6nX/f19dZKlOl
DL0j8MDYqesokVU/l0sZyETxuST5Qq6WEpy/v+6TmZTl9j0CTPx32zaOD74lI+PlWboE5wwA8Rc9
TWlsYmwnFcSFVWpSb98nNcsRRkAAvYI5EPTa30pEEclS3tUXeHZK1FrACG6B/6EbnIrGPJVp+TPM
Awz49O9XDyxgd0fDCFtAXcSZ+YgJy9jR8tCg93n5Id1A7oXRxgCbLiKByHZYCh2A+AKAHm2bLCCV
rzxiYRytF3jOdeVpUdSco2Px8VBFmGQAjzWaLTFhxbYBoHKfVGkryV5C6G7Xrkrya+WtSEnJmbzt
VctyBXrk8MhmAn4QZR5CYSGdTbkA0XB1oTRaV19rd/N5/yAZ1f1Bg7muHt0pMZIxskffXznOMNs3
+eO3J9m/EgXpokeJn+K3nV2/OgSrmKwt17c5ZNjE0Q8yjAq1guzXJhrtvZedSgpy6Mlq+fthS6y9
++RSznl9v9NXCvuDGuMSX/yxqvTpUjb0JDnvu+7xsHr8vbSF5f5iAfrL4onB93t6j+Lk0l4d44A8
TFJOx0h3klOtRvoeWqvVipxdm+SktRfWc0yevswVh1U2j/GDVcZgjIo4JGI1EQZU8+sIIe9cLneT
tf577n5osq/9f+42wL0i1PFI765i+vjw+3VwLEt4+6T3JX7+BtHFOy2pRzZcY1wktNw3Y6UJsne6
0J1Tk8NjSB+Xv4l9JpLlk/WRvggOh+Ysl1c0GVVu0F/r+7Eve/lKHJf7YftmkL1d0Pqwtjry9CSS
J/flPk22Nfw/13dFk1HtKO36hYlMm0fDFfpTrZEon9K6+ISwuAE9HnnjH/P26oogo+9+1+DQR1P2
OitQiEyp61ufsXWfrelHfsjLFRFG2+Ng0U1VK9lTLPHBf/xvD41Rb73Q8hhBg+ydKaQxGe3W638N
8dZNl+6zVT0fU4tHkglJf9wTo9+LLhOiC1wDb7CKFJn902/Lynf66uiu0VfhHLnSyDyePwgyep2Y
DZI8UbDwqPbpfr1InKQBi+3C/j7bzaaPQ6WIEQRvsxNIbRX4u3yT6TokLuWJw/f80h15+DFukASi
2o7QZux2tHYZ2R0OB2/1qK3+engglv3xAbLrjtBPXip0/t35I4lsJ1oohPVCkEB5c+rpLrSc1eqB
bA3yFliW9cmREhYc8cehMhZEqpu6V0VcWrjd0Pf32gpITx40b3kZiOUeP4Nf3KPlGC22iaKqMPnQ
ihoY3Dh4V9unlNbLkKIMI30NpNu4ydNAAhovuY8CR8nZ7pTKKBYp2u5l7+K87Hbhwy5xHScgq0eF
Lrf6cmtJlkwry/083jcuHM1gh6UCIOQVSQZV/OVFJCC8Dm3uJTLWBe0IVZpPT8+O9tRxRvK4fCC2
ba+fvrieyrz7dSWfjF3RjSwK8g4Ss3mvj1hM+EAD6nJ8hL9RAniJyD+ZmHxmbP4YxVK8kJIFOHp3
UjpCKFcPeEvXMTlbR/d4XJD7V8QOff2PIvyhyDwAGJLvpWGiuElX7+1KyS04Xu1uIO6RB6rwN67C
H1rMfVVRE/QS4EW9jLzQd4l6ziMsy+8lsVL7+el4/OQc53eH7E9r9ocgc2e+IuVBqcUwzfRX83gY
AStOsereKnsykhU295At6e2P6LR2n4KQfIUkPU6hhzs+JARvFCewn3+a/nwO81KY3VmRkhr808Qd
OpKtsifK2//0N3L6v0TY2e9LmftZewHPReKeX9XKIe7z2n1pyH/HzLcoX/nRhtzol7EAM+qvxLN8
qyEqx7Vk50BY2fyWpysSZ6XC9vUsXHgv9KDFdkfXa9oRt+0IR1DmfXMAl/yP3rGoklmah+MZk4ze
gqj4e+psxFhSRynn3eHejnIbfbR5fonDMwhthKfwyW9sn7jB0zESyYZD6m+e8j88Mbbk3APmPoon
4d+dsDCdDBbYKsi7aL9nz+km8I5nOMuWle7frKeYMz3znZi4o3psJqZrjMwX62hSvZPz7qy8b1u2
JMRG2PqM9w5/efIy/8794ZixL60e1KM+0WysF21dK3S/hrsiPGw+Xa67wjTM/JBNxrQUQ1PGyRmy
udkM1s4RiOOsli1Z2ggg1wiU75tpjuVg9zp2ZVcOsQlqNPSJdLy8uF88jniiuZg4vtI2NLIAcUac
OMLqgfVu6gv3zhsM4OUKz3ZwaU2+0jWtAvXfXpo0e+dowOC2YH8dwePFULz3lM3fDxdfO2vft3Qa
LG25e/9FPPLw+vbW0Q8E4Jxb4rLFeJXAEAEMXTIJvQQXz0BsaEU0tSjHr/ouFN5RrgVjRRozTHPx
+yE57c6r918CQYwPh47o9pIY5CMmzyEchoHAZeCY/VmfDkl9FQgI04QXw6KK6bTFQikWCBBqezzS
Def3pzfwB2tXv8+wpmEJZgZcdDjmJiIQpPIvRPwcVrybmlXfKzKMcVRgg311YuMFzrC+29tTcH1f
Z+cDtysajGvVGpFfJyZYycjFgZHYORFpN0ZEEy/ehcsz7TmdOVyKjAHsk8AP8iyfLkdeXujJJJjh
7i1ENC7veZl3HK+4Ywxg1Fx0bNbLFl7lVHS6qX5bpfT5yT1+8bKq30O594SCcZyMMcg6RcFJNqBD
nZBqWxvqe+QxxRE+tkohK6IyKhp4ijEY4T19dST4xREKjuB9eyLXlu+c6905A4mXnWKVzy1JMVNt
OFxrPunJnSP7NlVXdOSkxBboAHSG5eakLd+ztdCTfO+6Je/Q5p2nP5LANgGYRpUVvorb2e1iNMHa
8Co6UuLJ5eb9eIfHGIfUF0rA2YJSaZ/owXF68phvfqfEhodrbV4K9/5lzT8fV5wxVgIbibBk9IxD
XJCMnJDeXD0+6tbDhTxs39zUMizutU3Z0nvXxtiMpBz7i4/eDS960YRlb9muezS97BXtfJzIj8sc
YyyKNAhizPZPxgIer07A3Wr5qExVGNtaw2JwXq1vYIV7vDEWoyz8aBA0EMQKuvfN7uCsLmTc178t
9+t4/BcniWYHFMzQnzKVUdk4qPVN9PApF7gzE8yxoxPlGJa0ldcYKDBe7wvKd7HvlrVbYow/02GI
oJWSElq9OSF9hcTOark0j6iZ4A/nhZzJRN8Sm2ToSrVNoS0BOj4RQ4qTjFvsjwrpitj7uplKQjxy
k8jd44158ctaqdqxAzksYL/QwZLXJQFqMNV3WwzreGqPGMbivM88moyiB0o+JHFULTx07GW5XWB2
vBOf0K3Lubef3sztUTIKHuZRlvYSeKMnREYAeYnsenDWuf3kuqPAdXt/2q9bcox2S7FgSl0Dtjan
naiR/EPcQtHu8/TzDbulwah1XrVR0GEKzis76pxCS3kQsSzKsu5TmXn+b8kwyjxUfWEAfGSB6sRG
BAqQXQQks4aD0liNBIeDJ4WTlN2TQsYF0I34ogk16NHFYVd5iUDGHfJhXCvFkTw2ChpGtMhW8vcV
ZX9VzzyBm47lDhtsm9QZLsaolbidZCAnCAEUGJ7T71NLFTsLH3UOPY58s/GPYJryeJ5ObfcSfYRO
95DzjDrnXhaMdWiDpMbEKhgajqdN7Ckd1QQnfTkjsbDhSPaMe3sjc2zYI6iRno0GaL3sqEB2xF+1
FkKsp47wUuYzxbdbUoxh0EP5ohk+Dg6d+/GFNA8h6PCyQTP5yVsqjD0Is0K5FAaovOxOzcv7YJtk
PK8bWmlT4PhkWxp5SwnZC2+b3UY47DbUKg+oG6Py89++lyzagBYVgDfvJ8GPNNIs/wLwFRwrl9+H
wZMYxnIkYmo044CHubNQE+zilW4B0yvXCLUoR/w5tnDBGI1GioP6ErTIUZINPbcEvea/kyeeaeIo
mTJZ/av3eKwBgNh1k1iqZEeNpUne3w8eWS6xNjokLxzDO0neHQuiMK5GXvlhAlzDhXfqA1sl1Zaa
JACKhq0e23DHr3soHHqMt1HLRSWHAAdDSeIQlustqqm6RaUHkza8BN5MgeBGH9jBOrGUazGdThKP
iv8Ol7sgzmGFsk6wilZb9AZxX0veO8ZCsuqNfwnKDuxRmOPDjmS7bmVxXV+eiDDmJKhLw7+MoNJY
3TobCJJel4wQ4VldwlKi0MAzyxxPg21qr4fBBDY5pGQ8vBjHEqWqhpsKmgn8bq+LcTWqsLj4XVdP
Dv2Jjsh49dRf7pLQvi/yvMNjDMaI5YyXzpysZEbGTc75dZ6p/zGWdg4rsW3BRfZSaMRYR2erNlYK
Zqkd883kvWGci2ERlPO6HoDo/31mLRVfTEf+bGQiu7XLKzjzRJsFoYuNFDBGC5CiOzi3EnXEXe2U
b3jJeEnBmWz/jSSwqE/NUEXopgcpDT0DJw2Ilfh7QJWrJqtgLT5Vud0vS6jvFzcc4hkNtsG9zLV6
MZzxnixQ5tg5so1+rggRUbbTbXPZtMSSybPVWGea7zjGmPO+sOs05Dxpkmx6ytKLrYyWJ1ipQdWR
Fw1xb5IxH5IPl7SpQGeYFC2kCL9SBzlLuFgcjmZSbbc3ybgkUj0O2aI/L9Cx87LDCHXzqO7HdyTb
ApTeuAm3mRLfLTnGhMgtJs/KKQBDU8Tu/MsgkzO34Va5p6++82iyI/iY/s8yUQWZzno56QeHynbX
2ChGjbbtXlTrvsGayXTccsX4HZVcDIk2hcwvqgT/fjOeibjsLKCP2Jgws0hMXFenBo/s9PTf4ZIF
8g1SJQNm1HSY2LJ09i1LJAn9ChyedzxvkIGLh/lP1AHYduGk6OOqSwY4x42FzQHCUaktnlM1z8sf
Goyb05pSM2CH42S8Nv2rjRQH+eLVUf4mbfOHCOPblEZW9aMPIqepC7S2VpmFpqM9Oo7W+dL9l/HL
H3JMrKQnHTBOBngBm91pl+2smlpPSCNyjm4yBj+l4A+VyaG7ckc1LV9oIxYAey9nkQD+imchpkO5
9/uMMWovspFIFX4/IS+7BZX2e8RgLrdDa15l/7DBGKKyaHu/778FoP4wnXGzc/AHTaaXT9PK92VE
uq01uHjNDMf6ip85Kjz/Tv8hzximQc98pWpA3jk46IC2MQHMcQVmOpEnK/GHBOPXRHmphYo6cXjC
A41G5IPnoektWNpogkdb6frLpF8c4Zg3uEA6mXAzvhf83UqHkCgdQJ5HhEQhibfJPn0T/1IOzSq3
sQ/Yf4pdbv/izEliiAVLVCYIO4BdMmz2amYGfjuK3uDXI/ZyLYK3ILlg0Xx8FlHjGyN5Wxjm4Eam
jGV0GAXdw0f6h1NWKNdjJxQG5NVpKBKb7hlNR5+YpAqCLHrn+hinAVnktlG83peZmUhpaiEBJAqG
KKb9pLdHq0f+IBZ1KXt94mmSRiLgUN6n8D36w+geSEyDQf8ZFmPYMFRMGMhlJcOtT8gpXSFr/x5U
1iFFjTHYH1bS5lGwlrm7fdVIR88EnMpOs623e/u5XT5xhGmWYWAcY5PcBHvFguEnAHJW8+aM5uEQ
KYNFSdWah9Ux54+oIuBqAGWBLU4ABrk91DTDvHNwCeDdXawTcEtDYuqkO5OkI0jUrtFD38dU2/uc
k54xogB+m7B7FwsdcOjMCx4YcqA0lQyyyoIUrdv2QMnjeuiTRDDXCZw/AEUDuwlLdNm2I8wMpUFZ
mLAAh/K9ffW3wnr9BXx/9YHeF5w5tb+hxDwKidoF4zkEpcrZ6CT2TDuRaELdTUMMq3LuU5sLBzAh
oppYlDCtIWE3nBdpqcBBgGVLSEJ2ZW63MhkDJEYW6JJ5bC0Fkxb1uBd2vUba5TNKXJQjmnNFEnSs
iBMy1oS/xV7gEPR9pfgCXOa1vP/Vu5eIRC4cdF1cZisrcnKLjgceDNxMA4gBqljwIk1YmgB/uZXW
WBUv4yBmireoVrHpNp1miQD3s+LH89LUts1gNTpgB8j9854LxHHWmP6CrGI2kZ1FEzvgQui+ZHpI
jNvtRl6Vq5DIr0eeLf/uM2IEdhrzneClgGiDOfZb/jIh1vK+XIAQHQaLlh/i1F9QvaTkoK0CNFUK
JPto8X+LnRRar9iUXNLFWiRoJwUunfTAe0PnPO2bD2LMQyyZ+SUVZNOr7WC/S51oXVvvgSsQfZ+m
pN3HdhGSI68zcfrVe8fAWAe/C301wJS6l0bEfEy2UKQn9/6dzvjYV4wBJfr2pKUGwIkpsKm9oaV5
CAz5Tb9RVpHK8+Zm3KwbOozEGo1Z11IAOpt41diDabWdY+4VUnuWneYUA/1kjbXG95mbiZtviDLP
WHxRsqDBiL8HmqMNQJ5WpIX/cenRR6p692lxROQHGGkeJKpSnrVJZuV197GgXU1iJ7NUjezXC8vW
TgXlpmnvS4gmMvY27FIhHjMcK61Wgt1b+9wKODZ9RhmxHAgD9xIQs4A0z05RCnUtpEXnm96CLki+
xC6fno7L0QqehcNl1b6qy/o5RuSpEl3dBQkWljpJYgUo0K3Gx/N7SqoLSVIvUJc8BIqf3APUVMTS
GiAfiWCeESrx0gcZpvN9byypVmMYN1sViomNLGgTTlNH54HZ/pQn0MM2CaB3TNBSGhMr9LmIxSRl
4nsn0fa80ELl4sR7rLXpym6V/pYIY/s0tHya5wpEXk6HvxxnY1gb5LociUotydxiuXPoZocxhMMK
M62BGx4e3tZrO9x/7Pf7xTp7QDR+BPo5Wa8jx1qvn6wPXvLmu5x37xOne7kK/YJoDDRfxSdSdNj/
+mUie97SAu3Mu5J4y/0aTVPjei1Zo+2iVQCbRHgP0aS4Pz4AaBYmcAzQIsi+umMUADS38n1UA0cH
u4RVd3S7t/NAUrc4CG+8HpbZK/lDjk14ZAAZS8bK9D3FOFuxdlJLDjjDjPuJS7+iwEhyUC6ADtOC
QuXkq6gm7yUR7XJdWqYV7oO3M+lfKkvm2P7v5mj2GIFvgqXWgC0TcZi39xiVZ6PPi1yZpmILUhLF
OkTEeSRL9B1tIU7P6JjhCc/MNA18CPiiEyAJsE++q6/XwlOnflxHneIhqJAoGkrRnlNS/7D/6Ehh
N7YOX+7p475x/i7ZMpzeEGU0F7PsvqRcQLSi0JqaYCwp+sunK2d32nya9POzcGnXumUBtVnnlnXU
sDbqTI7//Bm8ZZ5RbuxzboVLie9QkAhyinVKo2Nw9B9WZDjltvaq/BK8+6zP2MgbzhldlUVDHeKy
Ubw8Iu/nBdFWQGHmecEz+nhDhHFUgliu00IFEWoe3rW/HgGZ0y9RRDve5+Wns3JzemyvVVjnel/J
reIZy/Dw+LBYC5/3CfCEk502GaKz7osmKIwH8f2CRNCCYqJgtSQK3fbr7pQS67njWLOZCQqwpWHT
A4DDAI3ATuwlQwbY23TA6WFUHDMMge3VO48I07Dg5nGpW0tLtZ7EzUCinHwdFysO07PHekWfybQJ
So+92Wo/KUeGBsSpiuOUlgfnZbdKrIfXacZ6//wUrkMbWXPOnc4kR2+5Z1QTHloexdhH7rWn6ENb
QzN7Fw2XMOr2w+u2WO0B1BDy2hDmTN/NmTOKiFgf/zyd+TSASp2D6norTcAc3KNu22gqWX8Nv6YT
DyjlVrFmteXqvBmVXAy1hnQGaKMdI0Ap8CV9WpHxaNvZw4eyjZGCtsx/0w9xe86MjmLzaauPWOuG
EMbJqQfjt1TQgvmm8+R5JiYGJaTgsOgUGRXAZN0+K5oZxXlgSLhRqM8vabNapmQLIAIb9YiIDoTX
fTSD83FLcMp/XD0pRRToF2kEwQ3dvaMUCBl6NOijRpdoMZUnn9VCAoJb7Zk1rVd8Tm7DNVm0K6C5
H2TRX7I7O5KySvfy9lP3Nsf0fRp64hVE5hyvm5NlNFUfs0I3e1BsrA11Erdctm7/Wljm41/oHlpe
UGn6eH6udglO2Vwd1YO+MuzUVvYcgz+vPlesM0orX0JVCjN8SIKOl53TroA3jcGQZbTdbhfrM1kX
FJ1F4v+hDjvnKt2cAaO5JbaqSWoC0qX9gn42zFUUy2qAwyu6R+781YzHf0OMUVXFX7R9W4sTn/FD
m3tNYak6qUQ70Q5awglXZ7Jnt3LMqKgsLITifJ6ojVabww6KT2/rGm2Ox6kqSu+bfd5BsljrAMMV
AuzIhtbsEF4YpEWFDRM90zwPEEM4Zn6mDfyGNxaIzqiw8XhRwegZu3INlBdClpgmwjAbxo6t3I6o
znnWZhoubikyZqgIkyRKLqCoooD07iyTlcs5wdmH848WGIzdqcdLZqQdKJypo7rY0bu37f0a4Q48
H16yc/6dvCLGWJtooVYLNcd1tdRY10S2qPftHzwYdCksUzdzBCpQ3o6jeefkiixjckIzi2UpAdmM
bHY7DJPAH3JWBiXkN9l2FKHe2g2cT5c3jMMzMQZjYlKsj0qHAoRfThu4JI4jwcIUz4JNlr+3NqLK
9ZNAcyu1Yosnq9O9/YgWrnhmTEx8SetO6UC6IOGDZkkEEwt4TLZok7Q/bOsJqb6j8S9CwGtTwy7c
yAYjRi4bRMVppAp362XW42rpO8u9jK4qjujyWGRMTRwmqak0MDWbjdZZFQrEUyX634xH3CghuzXi
olZGEgJY3wvfwif5U0MNVXjryObIE9Tv9sc7l8ZC7/amJGhisoC8hFv1kOwxW71rXqqtRH+tpv0O
5PER7+N2L2MUf68RuPNbW1++Acc/mpA/kl//3QmzabM46KSxmfRVtiWC6ySJtdxiaje0lcf7pGZa
k24PmbFDl1yVtL7BIUNDBSJ+OKueEBJZENfnfokZzeMXT0V+VltvSTLWqEW/VyrmKmKWs5MegC8r
rtDP4FoCNWm3eQLuTkDNN2Fb84oQ352S9+6ZMUhxHKhVegGz2DxJsSndugj00UFyslmWPkF/L/qW
p3oQumShRxu6eXKfrLe3V7gmo/W2R4vR/dOfaRe/PQrGUGHNXBWeRbwC2q60fwmIXFbSsrUtZE8a
8nmfGM8DZCsjhniuw6HGuSdfQDy1kXBzgIW1ipZSRuTfb9O4or5FMoO61gfywTCU9z9gOt17p884
RFqYNPkQK3hUf/1OeKsMZgpMt0fJWKV6USy6oMPdxlBbAnw2e/9h32eAEyxgY8Kt196Pl6gXR1g+
Ndg4JUmwVuMhtDBWIqBsKJCuWSIIuzzGxC5NVyT5M0d1phP6cYJAP9REFNiBUCnd0hf9JohiLD7x
NvlW/aX8BmoUh8KsW3JFgXF8qmFxQU8AKCThUc62bUMHwVIF8nL/JOcdyCs6jNkBorQeLkbIomih
/mgvH15fJWtqvoSvygvY50XjihhjcLIL9jlP4ZZ3MUl1PhhfbfaM9c6kz+3aGzYNGmp56OOT4t67
KcbSmMbQ5rWEc4y+TjXWzwjrhrcoaj5WvmKLMR5VGNe+lBmo5JLTBIM14Vc8Pj9PIEmc6+LJHePU
iP0l0OoBB7iJcjpuFDoalHK9VJ7sMfYhl5MY23D0yV08YdaoF0n6q7cBjxHRr841AWb0wu1HnKep
I6OCVYCKwaJWiLGJp0gJVcxs0fQAQ4iH6KvbIIhxP7kF/0l5fgrF/xJjB7cqtRWKLolVRBV0R1Ms
+KAGsYBdwaU0+8Rij8D/sMXOcJXGIMlBEKmILjCIZJLixMVxnI84r2gwpmKosMJalf3vFMZ7GxI0
TyxlsgY4UbrkyN9M0wKM+xUtxlwUI1bbDj5ome6OLtCX5cir3s7e9g1vVHwxr7l/jo4xFmgJwY4q
WYAFxCVNpan3w66xzytaW473+Pi4NK2zvV1u35rtHigW668vIARy50zmI9ArjhkD0pt+GPgVBNN0
8mmK3F85zUre8JoIZzr8bk+WMSJJpDRN7AdQgE1LgRSNAG1C6cg3yAehdrS2nnLreKQ8oK15z+eK
P8akSF2b+osB/L2cdifdaXbjcf88iY/FjY7mrNfU5oNd2aICPHvmRtumLRd+l6pevUY5tMBSI6RH
hJdopZzgaMHZ/NzQ+8/b9IusomODB1YoyMiNKiyyQSCW56rKFqqnaAV2qUWk57XxTN4MSwFrDtEl
iPobAOYZ8VDzwC90ceKJnCVSEetD+ov3hs26O9dEGNlomzAVjLZQMZ9O6Hv9kexF67TJvnYnrHde
INVDh+3/Af52zkxek2VEQ1EKzT+PE9ndhYbRNPhfY+rZ9y6kpkuAQdkXaw2h/Lx/abNZkmu6zPuj
FM0odEM2GU0d/H6DJQFTcms/A9eO55TMCeU1McZdFQvjcqmys+qNjWWU+8xfjx9hujQpD5FiVtP+
UPrhtF5qtfWxjBPHeUIv9OI12a7bZ6AP8jiaTdNdE2K80zZL1LCZCCWoBAFB2EE+Hei+ywdMMciO
yscymn7w75UAfXz496skeqwYF6WZLiwhQCJEl7f19clHoeAeIPP4YAF4m9YIWEGmoidjqaPcraON
67wJH4OYUMo7ye+hz3uMMRZrjINGXWAXmYdc/WmnIlV9ElyxJKNJtd8WdV8mrNphjf+WR0zaPj+v
7dF6zVM0ZVuAt+F9z+xTf32zjLVZLMq+HRb4HlSdnMwulv1ja7uLjhsWzN0oduICtwkVIKw4YW60
Ah5c02cdCAk52ZknGXCyToD6wBNP2eccv2tKzKUqrWCYcQNK4xPcZyG1dGI6LSwN2kBhTqdENoEw
cUzMnNZfU2Uu1pSHTO/LXvVikwwJzZbiBamz8QH1ngkNS0b295NXb5l+kxUm7Lkw0JisAted7XRq
sSr9Ug2q6p1OEuCWCjQ8EomEjmrSs1tW1Ce2ikzs0WrczAde6LDkMM37AOZSsbwUbqKsqB76Mf0P
7B6WvdYVQyvIPhTRQn9tgUmCoVwuIg7l2QfsmnXmkuOqF4Q+Bet5TcsXVGjFN9PabhuknuFqEH35
aonoiwyPI287+myAe02auWkkZAMtDUH6/Fu2+8pT5JWGVvfGRx9cR+U34800LdHfJOgWT9cFZso4
pz4n4PrUVYxLl7BckeFdNHMwPoY6EtEA9TrsXorH4Bim5Pm5ew1R1/y8T28G8M1EbPaHHsNwlmGe
o9FBbxOf4Z+HkqXRlvgYBDy/op0Z+e/B2QKX2dyqQC4t7HA5YPTLXfyLyTYTLYeyoshY5Th5Ybev
QtCJiQrwPt1LMbckKiTUj52jri9TbWVwu1/HozISNO7w9GxGt2/oMu5DVumhj+k2HeE4cKkBmnEq
MdLq/Rqha4/KSvF+50D+XY/v68vOFVZfOndWjPcFjE9RYnvckMv4gsBVXzGG/AszrceXk7I+ber1
Z+AMLufS56R8mgzQsZMP+5sws3N71sMZuBoZ2sS8LnmIPJmioDNsMmdK4xzrTbhU3/4fZ9+15LqR
BPtFiIA3r90wBO1whhz3gpg5ZwjvPb7+JmZvrEgQl7haSauQVhEstKuursrKfLzLfrk6Js7sxuBk
iH2U+G7UMNhlwHZDidCjh073V2xjMOfY/lq/OPuXtUG819/6EkADgAxUIKwO0UOw8CnjpTf5FBFy
negZQm8mZEImn1JCwbLT2pI5qa4ZdjERlZP6XTBW4T9J6FPisnUrfKSDQqT2EqdmWB+DVve1jvhs
RjL+K892UlCQAC4wAhPoKgy2LSTkkkOj0qazmaimvHoqmL03GDlof3/iJbzo3LP6egi/dZGrAKrP
0r7KoMZ54l7Ki1DZvOaB8rfWdg5nZEfGzh3a1KfH8zYXJt4YnYSJ/SBzrRrnzIlh9QKxkxn8ZThD
2gwIZ0xK1APlduzpzALLclxCY849q2+MT+6iyIsVL9Iw4qQG2PgljFjdfZKF5z7T0xyywcwznyyk
vWfQ3Tgi/2yUKWVELqi52KkZc5J4mpemo1KOhyzcT7P5BmWw8JMXdv3HIX8UiQwifGIecEuXwcJe
FSfOeYgYdL7xmHOBpwFPf54PY2kyMzrGQBsp9ChWC4s8zuPN4cCpQF+SCsFQqNjfUZuptcoybNE5
J1el5i7dZy+iEZiKQiLUC/cGbQwgemh8WDiUvzv2kd3J5ioyNZA8HnZLzq7eig2E5EAiX1JhhUSK
ftqxKKhFJrFK0zolumm5VoDwOfDsl8jQZIA3EyuiwtPj2bhPQP/OBrptMBEgZ5q6SYlNO1l2eOeU
v2o+UcuQNN8oPn3nsV5oLwxbEzlbiH3ud/rE5sQ9qU3lJJ4oAGit/BE22lGi6/MS5dV9SenWyF1G
MwV3KDrvnBOSZPEKl55C3jeZ3niG/BRaaLZRnxTHkCCcDFogEzcwinwX0Ejww7/e4eOXAFoPRWlJ
4PAvtzeRlvdNxCcyhis4KPgfvg8joXRQ6omDDpu11y3stPvs+8TgZH7ZXCq8uJGcU1esqgpg6+Zv
vVN2g1Hs9/EJLtv0kR3kVwt27+OsW7tTrY2kyRIHM+6cNuFl8x7uUxIbEIsNPx3zLfRHsBxQBuPr
RXs6vkTHl+PCXp492f9MtDI5YWqURpxQqs4plQhbkoollcEc4ydENXDYj43d94+Mg0W/KnRcNRki
xJMMVO3WWsWKHnPaiJZzDJ6SrWP0JDCAaaLiGjThwJlCFMO1BvQDfcTNWJ9HL9fL5fF33Mc5k++Y
xJTQzlXTlGMc0AlYYQ7xaoPf0lD3dd+8BEaVk8tGNh7bvG+kndic7GjVYzjIBbvMSYdApW52WzP6
czL9kJzsHWk/RYF8yeaK36z7t+NqFRnK11evf50R5S5FtuNWnjpVKN4DXgz1PbwnJreH5uZu6fSI
dNA78uoiCTicmoP3Hu9FGq5Vq921HFlHRomnpLjS1tVnsC7oOueIvtTVNuvVrj9lkonoha5gnBqf
UkYrqXrrWCoJm/bF5UjQoduesR8vAjcObTJ0DdSceLuMY0ejw61bydS2gvwQTjnilHoPP2p0ELpA
TcpDgejvY2N3LzYNMkO4LRVFhtwhRD1vbcWsEqeajE0mVbQHP12yYVT0Qu2102M794nOX0PokIS0
nYBVnRiq/KAuciVAQEL0+Ln+bEKkV+WDdPni9choziuk/JVFMoH7LNKt2SlosAmVFClPyHpmSJlh
LsWAbHNTNhG0L0kszTmOUbYbDzL8jUcAcjuXYddqaZDCVjNiO47NyhRW7Tn8PI3+ggDMA+kv40V8
Sw+oVwFW841j025quoQvnrv6bz5EuP2QVM2VOk3wIblMxH2grWXH4GmnHmvlT0XjmmTtgq7BffZw
nOersU+Oa5j1bDeEMPm62XV69tc0Pz93m81mlYHNrjwkOMUyPfQ/pzIn9dmIT9yYFcg/cD0ny0na
2ROEcpooCdBERqfS7QRwXBqiACMxp8g16gz8VRvWPWQVRM3NWrPUiMrd3v/QOto2VqmZC1t9dJJ3
5xdXCNKlAE2g/3hiPdNEr65bOFGFOLsEPUo+dQO9NXlw+v5NR02QJYrz2QFjCWR0IfOc8OtSrh5V
ScCEYVorUK/lDg2mlk2TpRjgrryLn5c0JDnw9IQ0szyd08xxu76uvTOv7gEyoHFgC+ExY95lEeS3
icnQ2JBBB+C4r4nwoW6EgWKC+2wt8RspMAbNWYg2Z88b+skVAZ3loCT4dTlXg4ZsfZH6wHScB+bo
VXaXH8X23HVvJbJ7GVVTyuevfF8RoXxveD0YFKMZyPAatF+KQhv0KCtuqgsDyaIfpqW+5tMhNVt5
pwg6VOILv1qKF8fIYboxRlFwSMSLEBWdQmlcJXMgot24Z8FUHGghRO+igoCxSshQEzGlqmAkhZW7
tMcTLX6K3IWQ4jcgnX4ACBUkaJ3zIIiYYg6Vqo3LKJe8c5yghvekgoFfRxyX2O1XJert1wDmab18
HbIdl39UGYgyZDDLK99pSgFdCfJAl8wYLAWmWtFaGHObopEyX8Nzfo41yrmElZ9FjfhG0xusZMSK
CZFZznK2mko1swtt+S0b6LD37doh6EDnND1de7LpoEP9r4NExKnaORSSQ0FMBIbUvu59tdD+cv4+
PqKz7koTNFEFpGnc1ZPYyitrR2Id2TszAfUOOQneeaquPRrpJhjhKQ6QbgCPmJCng6hHq1A3sud1
aH4pXyvFlvTK1Fatu5jembkkFdTKwGIyvtnAZTJx3DHviYrbizhjw47LiD/Q7KlWWCIV7irPd83O
jykTkfRFTfWEWUnOS9GR5rmSaS0una57l4Jv4aFCiDAYWfxpGNyjypUMfeCfK3QmZ3bP6dEXVjj/
kQKzDzuShafCpTynM9J6jINaUgYN6VFScH2Dj0zG1iSahAbXvLXMUnR474yQYMYfOEuIW1CNvnWx
cRbkYdrG/tmzmXfPTJ2nMlixlxJP772TkwxN1SkJmT/DTxx+BuxOC9AswK74fw2C1vAdIrYQ2qsh
SyZM4uW06+Siagv/HPVP2guOj7SNzygz1P2RqX2w+JjFj4wM/KCzqpW/KM3CvTvzMgPRDCos3HjN
QRltMhE+Ew8F5zHBOQfAoKHlQFOFpj+l85YaTL9pczCKbBtS1HuEq0zx3KVm7hqtStJv9xBKO4dB
2GeWwSF4rgoqLSQhxqDu1t/cft24x648dNF55SCMX1ehXdejgY+LCS542Gnps8OSptIfn+uZB7KC
GwEVAQFKyiOzy63BvBjqvhq8+Bzw2wx6GF+sY9SBnrObdOc4JlyMf2KLFScQ75wGdMiJu4RguE9w
QmkbkuEg5mFRAeOmYaCTFAHbCGFyrq0EajdPzgcgXvCuevtW29GZdReulZmDemNvsgViGSLbTgB7
CXvRcN0BOfl4Vu/jmXFAImJ3RFIyBMRvJ7WLE05xtSQ5g73ShSDwpf3+/+hOG6OiyV65sTLZK5yD
rkrZLZJzo9r1sdsIZrXR1khWu8Uq1cUNUy+cnXEvTA0KmqpABAGIFn6aVADeo2IEwUvPTnGpPLOr
Xpt0+3jmZp6O4BK9sjEO+uoApP6ojZvDRma/Vzxhg418Yix2U/SoSj22NbdKIh5XcNeKKCnaZP4c
LXb5qqnSM2KJujeQ7UrAO14a3Cuz2Ek4t1bXtibHLGvyIJKGMj0rf9oCfoewG8/bhsErUx3k97Km
ZWNGqfF4gDN5VgSeiG9ldP7jVvploriazKDOhUTzlezsQVN+QAChvIeJ3TAmZIc9YduUehwa7JNw
yaOBIJ9dhSe3XjFHV9sy0qfPBYTnSO6uVMCxWiIFOh/TKFkpynvFvNalPZSGWtqNj2zLukdkgha9
HnFiQNP6xVnKld7vPuQocXmNxwrh9PQ9nCVC4/ltm589X5ekzzTZifXCQ+Te+8IEcgjIIMg8Xtxj
OHo1X1FSOoyjDfkZbN+k614KwAz8Z7aVVr2dHOXnx8tzX3LQVBC8CTLYpRA3IHNxaw5oOKFn2TI/
Ixna1EThaGN7heXVe9ku9eKZe5bQmK2FIeLNv3JuMUuHbfRDtwcaH4DTrCF7h3hlSnsRBHEbc36H
8XYA24ESzUX6H8jhljQ7p6TaU73KxIUb557Taxz1ldFJalLpWhboTRjddSf+/G1+By/RoEcbDowz
6wqNHaZBFQskJy+STYNm9XjS55ZYG18TOPfQHZse+qxsHIFrq/wsDXrmkLZTrbADqljT9OTLr6hU
svSxxV8m5rtZlnkMGgQgHHgDb5c50oTKyeseGk260Jkp6opJwhGON9RL/lqDqignmpEw1GH1KDE4
36xT0op0eAbOhvibXqYJKm9feYAcLt/riMwitBoVEA3yaBHRwaXlU/eTZLQDZKS2M7Df+rQedp23
KuKV/M2XtGFWeWZkeJssMmfdaw/gITmSzmFgCkjappuI63hfHRqpOHsCYauIRsVbEFM3N4uwp0L7
6acW67xqnhl+9NJzJ+pi+yL8oMgkSSDtp4kGBjdTUA0tXgUo75QAXBd2AxgVr7N4iqIUpqy0TveU
Tc3pqWbi/5SQz368SL/Nd5NFuhnFZFdyeZTJrCQXZ7S0+5quAHCk7ASwcg3b8jJ8Ay2BEpBjJT/Q
Anc/BtUOApNTLKeniroqAxoOa561er2X9aBatYmlDU8RuxUZI83MwqHesyQc0ifl038WMsMX3twW
ipIoLPeGexD/VI6hpFtoJDpvHbMpLEFey9pRwaPuJw+sItYZ/zXUrDI8hJw5MCsnNHmJFvsUb+5s
3weZETY5FT0yWGiU8PAr3pqRSCBTAea3ZW6whck1tG+fvO/a03ONRyoHfz21wL560sJ03vd2TjbF
eB9eeVK/KgW5UMXizK8De8e8H2orzkmEXJrF6iDv9IiM0JYMPxkke/F6NRKrsHxzqfwvjcs2XVYZ
TQOILkGEwv2+Bq6+I28YD8RkanEWDu1F+ZPu831leyYHEgj3FG/NBFozh54OZrh3ibKTrGAPBVWk
588ReaNgu4QkEQsNMvQasvQVWr7nlWTxpn8IFl6PMylIlbv+0snDqC9SISwZpTizSkmT8jK2a8sv
ybNkYVVD01uydx/93NqbpJfzrBOEwsXMcIfCLFGvGRVrB9CCqLpnOrZjcnvxEEG7uF7wwDNlmhvL
03KkkLByDJ+BvXEMX91NIz0PH+KuVWlZErn+GHobcUeqB+E6lbA1+JfHR52fufWuZ1qYHPU2lB1s
f8y0tuKp79IOSWeggd5dnATim6jJ6YKdbhIqfTi0XKdGuhHsEZzy+Dv+H3tTBpksmsFAzDdZAQmV
0DaOx+/Y5F/ysaTdJtGLweRlvD43OC7sqPcY2VlC6gv7lj11uZ4j0bKv/rIB1f4oqziOibTOrbQx
gpA4hCmJllMGzEa1Oe6a8NCeGM5qh61DKz3Wm73Lk/o7ODZwIutQd5SFMc2E71hbRQCmAGgKXvkt
RV+dN67tIy1W/PLct7rXIXi8yKlG1SRa1fyWZXMa5My+UP71qxlWEUMhp6BqSL5MVlRlm1jyJQd7
WTSciNSvXecR5dPbuM2LvMToOlNtGq0pSFOreDQrv77vaoy5yAOSwwTl2UN2p/zxKt6Uq12RvgEY
JGarIfgjNT6pBMuHYkFNk4hfiChmj+7VB0xycYFXey2bhuVZDO0IIFGE3XYV2mq56Ra8xEza73as
E68kD0nhCSrGyq53zCE4DSb7dQB1kEzjVTW2siHjV41t+/StBpVPbOOtRiKa0Mr4ykhuXiJ7BeUE
XFXUNZdeVTMvgpuFmBwgdAwKfSyOHxfaXLaKA5HI3fPjU3pPGIWbTEF6EQ8C9KbcnVI5kZH2rNzf
HR2UH7l0iqSVdIhD8K8qZ7nf5LXFZKYCJiEGiIldXiFPa1TdRwdexN5i/cPjD5rJ2IwfpOBNh89B
xWbM9F1vP9WN+kbG6iu4wmtv35kt4j5ETRU0QJntAAkfiaWqBhAPYZyniEp/o3WyBOCc24N4WoKV
Uca5A7Py7VcArSxnuVRhD4Kzv85Nx3sd0j9OCYCB0y28U+ZsoY9WUZRRLlic5i7zLAzbVvaqM/DY
1R8EMgwy3EgWov6AzPfC9PIzEYM6IlMBUlEQ1E7egJ5SNl065NVZaDcq965eGHAOKwrIf0joWoJU
UtU18jJc8+FCemXuPchdm56ca07O4sxPsupc/OG+Q0GgQq+LEk0rFeRRPi1JLerpiyxZ3b4UfZoA
ZZAWG3XpoT1TAgYi7GoKJoc+TdoUosZldYaysH0KXiS4uQ/FelGRLD4oOr9wxGYd6rW9yTluxMzN
WA72HHYNscGQ3+XQmM0CVFyOVWurNeVCwnJUaVbKSWsWvOls5KVxwoi7/71AJiuuCYOTMlVdnesY
BZVsk4mGmFOn22WVZBRaQEsObQA5ceTTwl4bf3kanV5bnix4n9QyV6LF6ByULakTBMVKTOPBcFlU
An/CUh+qryT/E/cvZb3hNdvt3+KKdh+PP+OeAWYsBSJCFuBTWFb4DZiuPErIeZ0UKZiAHkHwE1jQ
RZ1PaL7rA6Kds8+Luj9KqOH4JkfPkh1vVCMwalKuJJtfOgLjiO9mBGU2EZngkbVyPJ1Xn+KFfi3k
KVx6E372uyY3kGZUx8xI30JMc/hi0k0o2opH/XfuoLZ6mq0eT8Zv9Hf3BWAdRYJAxe2uTNaEH2XX
+TIuz9x7akhPLRKCFR8RkTVYf4N3CiBOpQW8cNmZ/QbcIpYToSQf/FR4ba2LAnUw/x2CuzvPpVJH
Fd8CfLBpj4+/cs4jIqf334+cnNDMyXktkDBNRUr6nPq4XeNNnqFM61JEjY+N3bdWjftD46F8ACp7
LMskvJK4GPqmZYErkIIgSyb2gH4BPDT1/j089bZnIPW3UK+aPRlXJif7oFaSEOxVZXmuQmQT8XD1
nH0S6IGy8BiYKSDejm18LFxtuKIOUmiP/45NA9VItq3RFifoyNob6IuwwVy6FUB0FhkJKKUfz+vs
Io6I3t+WdhBD3pqOkqhRsropz+qaO7RuRIsBVoL6ECkLF+h4Gd/t6StLkwXkhjbTIg+WqgRE8m3C
SKZb5m+PhzNTxhmn8p/xTNbMFQKuEUGmdkZK7cx8y5cgXyXAcAhbOSFsanu70llIJs5EgOCqFzlO
5jSJhy7H7RTWre+KSiOBnrryjAC+Mcw+JGFhj/w+SCfTd2Nl4hJqp1N9kGSV53bdU9Gof/KRCzvT
61VuVHr05G6E7w5JOY6yZkN9/F2grd0YrN2hD7bbhy9LCPmZrYNdA0LfsVqmogfvdtxaISFzGzDl
OWrffAVS282xQVuqbwp4Q7dN979M85W5yf5pfS/KB8Ypz3nyU6cQV1G/s9BfOA6zaymiIWhcThk6
K7djQgQeDBWkec+1RkPnEgvopgiXAMFzRjhVxc3CckjwS5OlzLiuZvogqM+uY7giFHMrkJ0vtZXN
bhjAftDOhfILr07vEKaQRQaRYn0u9MjudE4XfzxwkA5oSy3QJmmotk9jWz2ENp6M3jNYxkFvSIUD
oBWGuOL1glwen80Z5A8g/sjzs0g1oMo7zYNpraNqeZrWZy4huZWfuW+21l1Do6VZIcelUCSl0XAs
sqDx0KXtBo1XiinSTYPGsI7km2jpop/bwdcfNFltJRy0OhGT+qxwz75M02jDtGs/9HU1IK7oEsDR
kM4wY5XwQrse3nlLhtjGq9wvuMa5CwACRhra4lAAke8eMh3XFWrTFPV5E6PQDu4wuzkMK+W5P/To
hkZyPTJi0mz1bM3tioVrfMYv39ged+vV5eMIudqELFalQ1F94HZVly7c3eN+nrouSCaNQDeolyjK
xCf3g1hm8VDXZyEG0KzbVdnGqVdR+SQ65sIWG53AtSltxOGghxE1DqD48A+3g/EbTlVq0W3PbqtX
74AzAZJlAViRgPxxh0bOfuuCjUalrb5CYfGx8bu8E+oPIvo2gEwCilRVpqjVoUvFIYvy5pQG9vuA
I1Z9OweQfbfbdOE2mG7cX0syqoQQZUEOaKry2US1k0YBX5/qiPBtvM5aducFUBLzqmPQ20DOLkzs
dJP8xyDICkfYDJr3Ji5L9lk+qAq1PjE88sHoG2zEcsG/z5oYceMovQOTMwXlQEo8SkLNb05RjEov
76H55V86999BoPkQ8CNJQyF88sSTNY9JYr9oTtwgm4z2lAshcd18YRx3ZYfRDCAkWJqxz5HVhNs9
WMs11wyjmUKXrWKrWupaXbev6tpdcXqiM4Zi+NC0yW2OalZqZ/va9lY8aeHvFjbk9KIZvwRoOZEV
URYD6/dkwNyglgOCpeaEQou/wotKBR0BiRnIJW08dsVu+dSuv9NNierHvzetasjLQMQCiRl8x2QS
2ChQCy3sTjIqCb7R71Kowwf7+jkUX6TyJNZ2w+9k/klKjGAPpr0F+1OXg5GrwFYhPSrgEod20cS8
lnl5kObdyfc9mjPAPapnVKNK0S6VhZerMK7nrc8ZbQlo7ACOA/jQyXqrrci0rlvDlsISXK1acBSb
nYhiHYOeZvhzVL+UJtYDvOBkxYpFjzbVX6c0ZKEgffHmleswe23LTYRed2ETclaaGE5AsorK3Bow
3BeuWsupwYVAO+bi0t1z7zJvP3+yUlLhtEyhYKoqxebRA8sRVPzc51C7RCHRBBJpNPr8X3YHB1Ct
CDAFNuhkY/qe6ISe13SnUNWrclUaQr3JNs2aF43sLeVeevAkaXYT7qWPGujA/8U6VGbwuEYkok0D
V/T6Vwo7VN2pLp7FrqYF+o97h+A4EwewR4EjfLZK1AJ5GJsJDC6lafvKqd3Cd4wTe7tvNPRC40qE
l0C0KU72qAzEDB6WHXtis5ChGS/GiDX7ZMEJjK+PGytAcABoDcZ/Fn0iqELenoQ85Zm+Q0v2KVJD
IkS7vjdb9okLjMeTeteri9MGO6jB/9qBF7+1g23khD7+86k7aC9pQcp1Z5cU5eCTs1UZUrikWcfb
7Udr9xtv7XMLvv3uRvw1r+DiBZBqTJnemm+UBsp6KcxLW7fb+a2R+R8Nh3IiNwJyh4XR3pUPf0cr
IoqFf5VEIDhvzfW13OE1AnNcdsq5lZKvysSIBegwBcQvFVoN2cqDiHIZZ7ugrr/8vPyC/hUNeitf
cvOzKwzcpCxjI+EhP5l5YQiTlBu/pStAXtxF1hDsCuYpFBZHPU7idC8BHinIPPrs4N4nkzxIuYjC
qc+dpNIQ+2NyEhOqMs/xMz/W9z28YYped+tDx3AEICY9DOOFkH1umdGIBOwMj1wF6ARu511WnUxp
s4g7Re1l0KwqOvI1TLJgn49OUs4uhD13WclxnTGvKppCoDMg311jaZ+EnaOwIBoEHwp53UDB5vNw
sE92A2rq7VutA+xNXjw0Ua6Or4+P1Ny6XtuezHYslLzmeuPJ7fZ1+VpscoD+q8F6bOUOn/c7RFUC
rA3B3Vhjup3SOoj9tlIS7rTD2MAOKVp450DejpgptUD2b1khGKLtE0dCYyBgszsLBv76Grvue3JZ
pBC6e7j+54MQQ4HVB0s9RUc1ihNEueywJ70BpXJKT5+7z/f3XUgHWputlevRvrA2q5eX/f4Itq23
x/NxV3gYzcOHQZVUUyF9eNc12wKM3IUld1JKozzHoGuI5IIKyL8HSQ65Q4HwiCCPzfARK8lae1ow
P3fGFCDycCmCrO2OgyvuGxehZcGdBKQ0I8C7i1XhRcArHbXms2tjNCqfO14yKglihaEutKc8HpXQ
Hn/G6DOmJ33kjuXh3QQRwIDbTaGgLSn0xI478bKZRkbeoqr9lb3yodm0Zx/BzGNzvyX5qT1A8eHE
0EKJat7EhxW1pJZZyHEnOd2HHFRQraHTcBvvoQ9ftegAGKSVEOmdY2qOXmbn4FWE4p0cWp18EmIi
u1tZoh3Eh4LBYBsKfbi4+Aa2K7LTbjeUCeljI1sS/rurGY1bBcElFgseCe93/naW+q4Cs0eBo4NY
wXsfNj6KYuKKA8PWywVMiI/naGZjKKgEApc8qv/eEagA9xZGDDRpT8I7kOngoP55/PszS37z+5Ml
GGQ3TwS/Aof6X6Q/JPTq2s1GlazVYzN3kflYQ/1nGNN4RENpJWh6DOMTbxC91+uF87swTVNgTaz0
bp4z+H1Od3Rtx308/vy7Qh3W/Ob7J2teSX3Dyg1+f+SHVPC/di+uG5t4Pk0XbM1cADemJg8LTWgz
JdNgytl9+4a0C46Px7I0VWOAepX5yXxHEvrx9/mLZ6JWv9hns2Rg/O9XBvw+rGtp3FIhQT8aGbYq
2o30eou++8vIO7DMCrewiX8pW68sDo6XtMCuiZAfKqHyppEDR/ACAzjkD7B0Rm92+9VlCUQ1E5Tc
rNO45a+MokVRKOIYw4R4hUyZr5X6/PfxSs1dSvAxSC8hPYgX0/SNGTJyGXajeNaO3SUvHE3XDamf
AojIbdqFqtfMAb0xNdkVge93ipj0kHL7CDeKIfqE3ywRrS7ZmGwMrUG2whNgg81pSYm3r5cmbLyg
JheKitcVHgTofMGbfHJ2vEhhKybixq0HRB0FaMACRW1PluzcvZ7HFrIrO5PZghIELzK4Rk8uytbi
l+3aghU+AUK7X2J5GH/p0Ygmc8aEmVMkPkYENn5n4Sk6ux5Xo5jEgHggSWkY4LfjkgAb224X80FL
8zQ5I2IqFVk56imdoOv6DOi4aAroK0ielw7jjAe4WZDxsF4dRhmw9mLwYGjjPpvfIRWMVl8IjmbO
+42J8ROuTLgSuhUCBtz+8nrnbhy9MVqbXbgmZ3z/tY0pwCoAO6ocgArx5D/XVvSq6UuynLMGEGKD
aggxtjINc5XA5R0AqxBOEE53AXx+7LGWfn7yQIZmUZaKMX6+vARPqTX0kEZ/bGEu+gL27J8RTG5i
1eH4yoEDGBv2U4Jd9dyRn7VmvayihQVfGszEmSh9mjQdMp0nXUL2pKbpaWEos6cDArOoPKIf5C5J
E4Wx19Qc+OzB4ZoSn/yUOr+o6zZzG4/J7/8amSxJlfR5E7Uw4umZof3rNOLoCK9+fbIarJJLeV/j
11O8lHlqgm5HgkjVUhR8V+BH/HVjZ7IWbuA3YZmA312HKvDxNbElk1tx7SIZ8qwfuRrPxLG3g9DC
aWE8Y+wSQxH+lFn6wrLPut0rGxOXjvVgUz/AWF5fkZYH8gPxCrS8K5fw2+PxuARVvcP2Tedu3OdX
jkuT/crpcLuf/JW9U57p+QUaSZv3vb49Xx4PbdZFXo1s4u7TIStaP9QQWh4jU7S3AzjcloazNHsT
Ty96YRqoFUYT2CXxt+vL8fEY5kL9m6028fM92pIho4vl2W3cfWKfTs8V+B7Igpn5jaaB/AzUkDxw
+LeLMoRqUlSSNCqTJuiO/EFjzDldYtmbM8JJKKvhkger3BRd14BlJFBTD8S6VLV6g8PLCCwApFiI
I+Yc5bWZ6aHJ0GHW11BEUC1/hbe65S4Aj+f21bWByYlxSldhqgEGgIK55Gf+/U+w7peO5Zw3vjYy
OSZO2lZ9x8IIG0GPsSTCMbXlA7d29XKV/g/3/LWtyUEJcnAdyR1s8Ra3dVapvRTOzy8JaoAKamFA
Xky8PniPwOrcQd9j0NBHSkQ7GBATLZyUue0F4gsJGURkcLTf9rwrx1LJTRAWjiDgBfQu6MVbskE2
hmYUOVF4sQ1kUV//F4vIuajAniP9Ps33D6zbVylkFU4+SXfEXaed1a2bPV0BeXiU9L+MWdPusLRa
dxoYowcFU89/zU62Rp86gcMEqgAtCl1iSfCSoPUN7Hb65Qh+t8sFnYf4s1ypwKZK4DRbim5/s7HT
V8D1B0z2CwtN1EZJ8QGY6cHEFfj6WunhTjHI09PzM7d/uXiGZ1xWfx/PNz9e33d2R4gKumbHrpPJ
yU4ap43ZLBivQ1hGb2V8lsGZm4Gaeb2nBofldk4B6nXAEJPFUc+95n5BKv/X+uTYSw3vBxUP66+v
sL4xuZA6tmy71scabXIv4Lz19cRaArjNxhrXZierDVULrpJLmHVAC6b+TdYQLB0VXB7P7ezhuZra
yZJ2fiaybgErrKwfRhbSjuAZyXkLQexsDuF6NJP7Uimrmoka2CnX4ERMya59rndSpANbdfy74EPF
ucv52tjkVgursGKkCMbE3ZgoayMirJwn7fkbDGOfrRG8OTrC9bHju8OIm00sP6XcyMGcUT+DiFNF
mKfkBxSgrv5yWZ+/zig1LFy80hgq3u1p1F9RBkaBR5InrrFyWlkK1fY/Id77e2QrSFIpRLVGPtBu
NS7FybbFp54DBJ2lYWyQP39CkJVDBrhYZUYFuGWpB4aK7b9e/b2MCS3XTOglsy6Xv4s+b975IPkP
SIMERMcUhCPwbpT2MZJApcEfs20HMZxTanmm91bYZmmVxLWdP4kl0LV/AL+inupo2bYfb9Y7HPav
B7z6iMkuCro4DYcIHyEcoq2AZtboJd6FZ22Xw5prepv8aYlacfQtd+sEkAJqjuh2wxPpNkLKW6UQ
snxASjdrMjoSQ1EEUtnCMZwN9wROYBGDQY4KdIC3ZrJWTdHEl0M56h3Nr/ZgtyLgGTrAVcbCzpsN
xK9NTRwL3zKCHCupeAJEbbClt8T2KJdb2udFCQDC5Alodi6q6eryAvXRXPx0bXjiaxoVhKzC/yHt
WnvkxLXtL0LiaeArFFXVVXR3+pFOJl9QOg/AgM3TgH/9Xc6V7nRRqFDmnjlHR5rRZJeNvb0fa60t
a/u1jfMIty8kIAxsObRrIBwmcOGRMgFO83VgoRY5WtvRHNgjV77WXRM48xfav8z00NjO4ctUApps
tIHNtlpWK0sDXQj9bwDw8P9L6C6b7JmKXuivZ9+JukPyA7JB/HFLoXvlJbqwsvBrpd3XwkTe9kqd
3+l3bQgFprzIfTn9nH/2kKtws80u0/XTi9uuuChQLXYc013cuKISpWshHX2tMW4kKa29L9+6DL12
0O1SFtaifQHYurPDxPmcmfuN+3694EvriwXXfTNMjTDGV13sJNgPTW/tE54HtX1X93ZI3GNbmGdI
Mm3YvX5AYNdzIGVmQY1RtxcBx1jOgzd7HLCkeV+Kk+Z2geQSqM06souHbP7d+nuaQj5sOjsOZnb4
7jOgvIeeh4n42Q8b79lKKICfAxFAxSgGjvXPW/IhwrXT1HQLv51e3R+d/STbp0YeufZN/CYCsgsv
eEOH45Y85IqbuDS62IPcRtxr2IBmaXofeUYXtUMgprhxMZySHuf5q9ZDJujO4+M73830cTQgS6jl
gWTfZ/u+Z583vol6EC8d8eXvWXhIvRFjjtM/vcpmN7OzW+Bh5BFhIHs+pcanOTAp323ipP7Eltdm
IVID+QSUmJbUS1mOvDHEOL3qJzMNXfvZ7aZDajqHrv5GvX8sd9+Q6oGW0OR/8cFHnPh93d0V8s4S
91YZVs2nyRiDPnu15gOxH7282Qit1Lpv/cDFdxIZKG2dDgQgHa2vta9lh3zIzhoz5cZtvCICAxmL
Y/jvViy+gFvMmQY5z+k1bd+K5MWF3jOqoODhF/VeI68uyIPzzgLsCVtQndomNJN7rXumxlNbvhjm
Xk//2TgTa97JBYwPhAk0w0FYu3w1nVzWnpUa06tf5t4UsaouwtQu7O/+7Mk9c5pfPbDhj63TJJFu
TGeNAiWJNvb3sfSqjSKk8kUfvgNoDtDNV4wKCMlh1N0flMHHS5p1Wdfyto/Lcu80x29zcUiOHXgw
dpT/ZU34jy3wFYGbARAJkOLlujFocpqTfogLXQtKww995ofV3k7njcOlDs9iUfB/gIRAgFRVcBaP
aTJ1IKUY5hD3g3hLvbna+75mbRjxV7YOmrcEO4idU7Tjy884KDmBdOhk3DpcEyGx5hKsAybs9zIp
637nUI1ZDxOG/JVnCu7Ks29lnn8oBCnde55w0Fi81vJkYPsY7YbXaCI/rb526ihx3Pyb51DjlSe6
AZmhye/B2e8G+8Eax2LYNZrRPFctA7u1r7n/xqfM+s1n3vxwelM+AkhcvLLCbJ/KftaiMk0w3cR2
rfpFmJOwgsHiJd/Vchif6TxUj+AkQdGRur42RMIamx8m48V7NSf5K02ykgUOq/lTUki7DGvpkHur
1pssmgVEBsKmzbOvWWHq6LEJdJJBox/nvSk74R+AiCshpCp4kb/anGUccEp/vm/tVrP3WW5qJ+By
rHeSUB2axby3dOix5uWTqDTJHliuYQiN1Oe0jzIUFaFQUEFsONXz4qt0Bf82up17R/Vm/go/WEBi
gw6MhxZrve+MlmUTdRUX0O0E8j+PSszqekkbU+igpoLztqsco6Fh3zM8zWXWd1XQDCb5DCHHaYg6
RjnwrSDOfc9y7hTHYZrBFkgGSPAKnTYVNFubnu/8DglvVDTUTwKoKY3/5Czl8m7A3pHAESPmvsxT
Wm1hN5fJorpLYLmquZsYVg3xReVjPtzb3KRZZ47TGEMomU2hMQveodJKxmyvS38sdwmcxvPQcqiD
VaWfv/S8d3NsiIWJuGLg+BRG4wvM7piN6ntSl8AOuQXEJE0MSAEm04C4I3bFscnOrIknohJqu0VY
k7wC0K1w+3uvcFE4ymfIDISJ5SoZIzxG91C1q6K2ls2PIZFts/MN2f/S6pQVOya8HFqyI5QEFTI7
O4PeCIecV5V2NIayGvYg8bfTofdbIBStspxYAPym+zx1o67vtNlJIaA+yRkzwZ0ulXUAoTwXhPq2
9eaNqF9d3oULAbEI1WXFjYGs3MKF0FnUGSPzGI+kDvvxQKxsL5pfWrkFNl7WGNSXhAQKCnIG5BNt
a5miehoaZYOeTrFHU+NZamQKfL8je4hD6XgbGoBxh6mnQcM8JNnQRdoNiavtuTs3oDP60Di1G7pF
BljxoNAScFD3hmIfgrdFCDtZU0F6u5piC9Xp0HIxwq8k5Pfth3ARr2LlyEyxvaCAgn4Ela7LMzwN
Q8eH3JYxcZ09RqGGmdufho6g+jH/wojeDYe9Zk7xKhCNEt81lxh2KYmwuUz1mAMZ/DgkNkbm1Di8
VTuLT7ySbmhhAH10e43X5whPkGpTIBMB+Wj5SJRe547dpMk4r6kfOcNQHfHeDic853zHQYjZSALU
G3p5bpU9fDLkkBjs4S7Oregmjo+a6XFGczdMU7u+94Um0IUV2kZit8ge/3w+MDh0HS4aTBl9EcK5
Iwp0rUn1WHeS+c4h7LvZe+NhyiG9YCdSPjBi9GFpaM3+9p6uXBklgw42KF54VT1XCdgH56drmFPG
TUvG09SEfmNGuieO4+A/gRUezjb0LqdX0QP9at3lvMNMMInRW3WyBQZbVpbVDijpXXSa0PVHnXfx
OxBzdr7omRFDnl8PBUd4FbgjERiXwSCBgMmBEOVvSQhXCYF4maMSQwXIkflQ4F+Z0qAaxa8md+1w
MHp2rgZdu9d1KT/3YwcCdla1OzQjyjvWTv6RNVn9goZ0H8xsTvasos2Dl/L+5fbmXt98rElJQFk+
ghrQDxd7W+dm3ZmDHlvT/FCbzZe+tuy/P6QEx9THtiE9QaPl0kY95y1Gz8gplmnf35uYKLXDec7f
XXPwj7eXc30fgPxCLcAA/hNVlSXHorJEzjOrNmNeNHbgO/187CpZhfbUTxv3Yc0U6mAopkE/Cy/G
cucY4XRC9BCjmELGsEsOgB7fXs11yIktU90UMIIV2nrhljEuL1O5jhW3et6czb4DXVM45JkB+X5G
RAB870AghjmRNPTljLnxt+0vc3qcePUDQI1T/4WS0aIY1vpl61joWsXGtHeKcQ4SH/MeinfNtnf+
HHUQtbEl9F/0cS9SHrL57r/8AMi0o6iJ4iZGnF8eHa/yLL8iagfsajdMaYSRtmGpNyfXlm+G/rkx
mjvmWjHVvEd97AKRdxsefeUzI/RC+gb7rhoQfvkLmgH2Z2HA7fFKfG4Nm5+oW3o2pC4SVOlur3fl
g6voAFQ5dV2sP+WOD55utFzaU7vX40q3Wo4QXWLql7DtvVt049uo5UnUmaLYMxf9JUuitHDb/vXz
BVquZSGOUCNzgDK/XKyXTVqC06RDc9jwz86ciwinvENMS8pvjGl/ydJV58v8I+hjoEXpQb3h0l5i
aLpsfEePc0bJ0TUYO6WJV+691BSfyiKpHrRkRD2Cu81WgVkt5fLlxP5in00bhVilGXpp2iwTb/QE
llqaWZhw/2mm8xtXUp/DCI6S/5Tx7LWj4JbbW5W765dUmfY8pJPqQVu+pBDDyCYP6l9xozMVFKAe
9w+nsU2KAHDmMO8Ot7/qstqstvnCoDrjH46VlWNmuT3AoN+Mgdb8U3jFvrOqR8xRDCDMdsqz/MQa
SOqPrrFhe+X6QImG4PsiFkNCYF6alkVpZURrzJhUXrUzi9RAl0hUONVOsWHq+imzbdcmYF+rNjuq
DpemZhBZAZ1nZrzH6JONYHJZVlJb+PEPX75heQ0+GzJ+M544RxIesGk4eYzcy6T8qefdQw9aolY0
d3WTP48yi8z3cRRfqN9BJUqLkgJcIB0wa/rbbCAlO5JPtz/xysW1EbojKlNBJ57Ay7V7M3FrOvVm
7FjgzhIe5s03ysawgNTRbUvK5S/uzYWlxVkaZFolbIQlN4tqDVI/aENm5fnzbStb61ncToC+CIYC
jmZcFGKni/ue9PvEuav9rZlSq4ZQM4SHR0sGIvOXGwd1PL+bktaMWec/jO032td7b3TAitwAja8Z
wgOKyR5QNQE/cBEuOHSaQI/2zLik5Y6R77wmR8saI61wN87q2j1AaolcDp1b4LoXTtVPXGjt2KkV
O7Rnx9StPiOO2BLoXgkNMGoH64EcARTJMBfscuMMAO6NtCyM2OqSNBy9YbzrSiOVQUvMAYPRHRkR
jE06tp4asoLRxtGMMBT6sX7/2bddsbG914tGS0t5cvSq8W4u49g+02yRtYUed50pA9HJ7oAmVLG7
fSyvvRlGE2OwArI7SMFDWPFy0UXh4vXEh4wrQe8kSe77frhLyUZkef0+IICFq7QwvAFViaX6TT9X
WqFn0ogLE6pmGHfc1A6qePKMWWTfoSn2ZG0JiF4fTrTNMC4PEvcYsAD/ebmuyvZHX6B+HduMyScD
8uu7giXk5JFBxtpItvR9Vr4WuvMWAjv0QLHKxa3TUPDxuGwR1vUmO2ecYJYLycCJvv25rs0QtMWQ
i6uROkDmLMIZ2qKBnOuTHfPKxnAju+gOI0///r4BOIYwHVBXdFZxLi43r9TaQmQdrGR2BTzThIoO
Hypv41ZfHz1YUbqa8FFK1mRx36RbsWTqLTv2pqSJkTpCGwhB61PTdVtgtWsXj2MMa2qgFug0y6is
qwyZ05I6sVb39ODUFV4snenHqjStA1rI81umDVuv99r6FHMP7yyq7BDMutxFUIiTivHeifPWBnsy
GyjFpFtUmO3A7njq/PXRAAUeis7w+XCSSG4uzXE2D7UcGyeWVeOEnpDDfuj6LVGYtUWpQSlIRVEv
uFJs8etCyAb8gthNWcDlo19A4YSaG15p7Xshe4e4Bq6SaS6p9pUNBUyzr0icezmGCAi7vCOlNR69
hGdHv0czAAJGaXT7bq0sDcQCJcaJjpIDJvBiA20yCX+wnbggtdh5WYYuczHWwWz4/YaplfgVKAkl
N4nVKQmRxceyZqdo7cR34sZzywOvZu0MJRxyJEY7xIPbpneszIbjrBErtEeTnqtpNjYxG+qGXUY+
mCSqQyrMRiET6mSLG5hPItVFwkjs6wxZwXTq7TSy2T+khHKeEXADCssEnYvAql7czaRhbb/xnkM0
CRIGqDuof/4hhq9bX08TqTtxVrgg8XbZtLMzTCVD7F1v7PeqKeTa6BVCYBY5yqWpdNJcbRg8EnsE
5PqzY3XT+InOeYlJ65qYrI2e5LWXxjgXFMRtyCYR211iYaqyzBobgwhijWMSc1u63a96SvSN7OB6
UcoKogMHvULELIuIspNEg3fVSWy2XvvdFL61Ly20u4K86LawEKsrQpxnQjsFLnQpdM5dAPtKDfqQ
fp+N0Bq1uhEDGDGP1t54FFYNQdQCzVwoeUGF4fJLGY3nsE7gS+GxZm9l4lZHjIqvNyQllsolSH7U
66bEyf6gO7wFDLCjaPhwkiexk/r8q19XfgCxce2xHVtxGkZHP6eTNE5s0uaIQnd+X1C9OnRVNTw3
RnlnU1qGepFgrDJtkoOnCfubDvjjF1rP9aObjWQn2r746aK1uOHmV746pmiCFopPAeGz5TxEd2yR
+uddErtVmoQ8RTmVVM6LU25C4q/rCbicf+YJAi6JusIi6h7cCR1Yx0ziHs8X5sboWfaV4K2GJCnT
8h8NJ80rxqc2mC5DRIZJk8XI30ThGFtLXuIP1ddCgIpwGCcCLfFlM4eXJvTzaObFiUfprqb69Npq
md/vvLTYN9RNjgLTt3dFhbCuhbJR1M/JQ1757eOYjcV9WXhvdkutcwnHv5GmrnwOhC+Ix8DRxYFd
TlzTjUH4/ZB6sTeQ+ZWkaEvyKq2fJIotG1fj+lFENocpj5jeCyEjkPgur0Y/qCoXq4v70a9CUv2w
wBlqB3BdMUPxb4deYct9MI8hUQTpPqAjl0qSs5V2g8Pd6p57D8RvA0NCx+rb3z64quWA6iCq6PBT
y2IwloLuWgE5c8nQma0m46cNFbWQpKhZ3bZ0lQ2ADoz+JKgQuDfQUVi4SqvwmZWlvLxP8Jg+lkWu
Sq+ZG5aJQ0+4OmJ/2556vi8eVgVEgcASPhi6g/Bll58qU7O6B3TX71ml2y8zyiw7YQ9gw2fjL5n0
DtApvdwZmeU/m/rENqxfZVuwjsAdhW74B3QnFqsdmqS32l7we1Gk9j1lkEKqzWk6dFn/q9Cy/JFn
ehtmfmG83F721QlVhhHoKmQQ3opl784aKiuVlc/vgR70ZWBZKaZ4aUmSQsccqiPTvpJ9+4vW0/y3
txCG4aBQaUauh77PwlXlGIohmJHV94NkwJkgooxwnPLAK8d+49W9Dt2ULai4AqYIDwzY0eW3pQ6D
qJsFjSenGZMda2s/7ieEaQY3jE8y07PfHgD3p6SfgE5z09z8ZPgTO97e6SVMEDEFfoWaxoAmopq0
pz7Fh+Bp9NIMUIa6vpdGS15sDbAV3ZkUesHFtF8TU7joOLO9DpHPl8oZnDHIITT2NPO+DKRfkBOg
+u6+T/x3M5VsL33IJJAWs8CKvv5++7deucg/PxUdBzReUGhbeu86F45f5219XyTUjkoMpWaIsg81
86z325auggdYgh9GNxO4QfTcF9kx2j6FQTTg4KRv5LuGCOjb6lO14YfV9bm83Op2Ke4eoKqqDXi5
9bnXJU1OGgsd0KQvdo1gJqq/Lame+k6nY0hY70x3t1d2vYdQgIAelQpgVVlj4fuRi88lbjWJG1um
8oU1BQbNMOCLmsd64pjl9bfmbLSFdZws3Odr0S9nsEbZD6UXF+MAoJWLrq13D1Vo3QlyPUu7v0Zr
KPgZbpSa0IdXbFnrqu22a7TZc+PULDD7LNE9KvYM4p3pRmR+vY8Q7VEqS1B0UZjexeXFkZFtwXIv
ngDxC0G3yPIAULHiZUwyZ0tY+vo4XhpbvAKo4GUOg7RTPADfEyCjgsbpRL2/9vZI3QDiQ0kI6BuA
gy+Po9fxTFZCc+O8EebBki1GO+MUiSC3ARgfR0x2IE4PDmtrkWIDZHTt8BGGouKFzg+CBYTUl7a7
hM7t6GR+LL1pV4vknE850AHdqxTGodFeb5/Klf2ENhjk0SC4DpLuslaZ9jMfKSLEeGjK2Q1mRy+1
sPdI4W+EC1enBOpXyHEgowoQpioZXS7L9hoDOUjNY50Ux9zFe20Ohhb55lbfbMvQ4qUmjWclzOEY
wEcERl/85uOTW+cbb8XVtmE1yBB1B3qTaAv84cB8eCqSZO6yPJk4YEM93VPOX5k+VBsV3lUjf+BW
KJyD2Kz++QcjbaaVWuJhlOAgcgAZnXTIH/SUMbbhfFftQL/2fwfCY/b6pR3HL1Ey8j0eT2me3I0V
RvGgr7ylGrw813jVcaYRxgDUBR7CsseX9ZWn5MmcM5nDGsTDYaBBQqPWnQ9T+peuHbYA04Pwmqk0
24Htv1zRSGbXqZ3EOZf6J6+fwmbn9v3u9s25Chf+GCGq4eejAAIYyaWRuZxVpcInZ50SDRjWjL5J
22VvAinRqZn99GuPXPUkgdE7pJbMQ8/q7C/6QNInMrWYxad5LGjttDuxumzDqbJ/cO5bmJtH7ZRs
BAzL+FX9WLAukJz/keNfprjI7xLqSUbO6ZtbR3vnYETiXvxze0uWzDoAQNCbQqUBE1nRkEB99nJL
akvOrVeV3hngvipMbMbBv/S1ED2f9oCO4LRjc4s5C1Pj7aiXFw+kAwVB6wlLURIckhM3vSZKXJ49
uF2X3Ltazl9bnffPZeXVu3EetYOUWUJ3bZfqu743/CEg86B0NF3gu4PMAKJ3w3MtYxMsCgqGLqBl
wHyibrpwKABXV3KSxDvb5YzE8GCY3Z02fCtQ37i9fVuGFvFnrc/AdXSudxbyDGgD5q1aQZU/FuLt
P9jBM4oKIaraaGpefiVpsr7PbdhxnTnQJIl8ln+r7SaapLu/bWrl0iM9/NfUwrXMZOB6lXneufeH
T0lF3txm38/3vaMHpjlu+MstY4sPpbmQSTOhJHgusKx0d6+1z8d+Sy1j7SP5eBAhNoBMAWWqy80z
yyG3BFDfUJmWLBytit11vPWO3jw82O5sbHyrpW9Whw/wDxd8ecWoXIqg68LKEoPD3Nj6U1AQNuxa
M2cbJ29JDUIGgVFACOAMF7w4SFssjkSBmhf13SaLRzOvMYPISRPMzMl68aVLhYtBNu5ofu/GTvnS
ucymcOpAnwn1yeznsOD+8Dp4Ost2bQoJ7wB1dSu1gpkXthVY6SzfBanKJ8IwJDtihW0mCJ9Sy/ih
1y3mZejz0I7eDk0fpLO5mTZbXbEr50cMtMTA9oVLUsjQxcWqLHuSDnW0MyD8zWfhBuSICWQaxfSn
jY28ymSxkYhwIZSu+B8uyhWXx6PuCGWeN6QxpCz7ffPQBOxdkV+rx3rr/bk6GgDzonFpolSG5PsK
jm3MQ564xpTGPgUmR3hPQPQf7RZjVnWmBb3xTTSY7mJRdMaqLxJ/i+K624OIZm0Lu3l18y5/irtY
dYVyjcHzMY177VRhnqk5NIcS6rcjxn1p7PCXPuWPMTCkMDYeELRlv3bs+exk/ZzGefklt7RIzL9F
9lpi6oiYvt42tYwl8TVdXTWuXHxNReq5/JpaX1iAo8s0NmizM5PTBJ7DnG1osVx5FDBSUfXA84L8
V4WUl0Z8hwtT524et5V3PyRviVEcxgwCwsNGZnEFT8JyYAlrAfUWvstbOEjh+0mSYURObBva2XH5
GFnIM/rG4i9jA1JfMfEpKg0n3ZPUKD5Nmdft5wx652PmiQP4OOaTPgK2zg2E1g0il08JwvrHgVnP
XIA4CoDyuKkyv7I9GLaO+BekLfUJVF3wQxRsJ+CO5GNO4wzUG/vOSOPJuUO/t/rkn4xi53zvfibJ
bp88sV/4zbe/v/qzP5YlYBC2kUHD/+LjLKuphCVZZ6AxEQ8Y2o35wTyWT5BX8OlhGjFI57axK7DM
pbUryeI5B4S9sWCtoT+ztLnL63lnSvsAN7N3fTCR5rOA0D/7Al9aunJjravm0RwGE0BN4EI95nKj
G9B/2ll3aGxUIrAbDlBagvalIwJQlYJGn/AsOJ8c55+0/TJ09i6jQOjd3oIVP+J//AmLq8CNonAK
h2C/5+8pfXPnHvrnO9HrobWFtFp5E5RWFBAZ6POpNP9ytdnk2tDWwmqT+Tg2v6cE4qbiWwWWo5l+
dophI8e6PsVQDcLOqg4AIoc/1K0Pp3hkVl+25pDFRh4Lj4StB6UVYMKd6v32Fq68QLBkIv0BtAtQ
/WVa4iV5alJE0LHYOxCQa+7LoAkzghFn3caBvfaOqJqpWQiAtOBtXVZtR63WPW5bGSpapmJcYCLK
52rLyFJOAqEJrMALq1oMinTLliw1OokOYprHYzTFyYmEz8SO0p22a3dbc9vXPtJHU4s4gZYM3NAS
phr+S9PC9In5577dyMSuiCpqQQAUQ0bKRMxlLXtOhM5dzlmXx+aheba+6hHYeEHr7p+a93JSci2f
b5+Itc/00d4iYi2a2THpAHvc6MKy3pUZWk/zVnnz2lVermpxnwpn7jDDDlZyGeXRHhgnI2qf/F+b
c1auwx7g65FmwiO7KOAuA3DNTS03IU4OLsoX16o+6Sk/cDd79tpiX0s/zFkXtvZXP4WWgNe3j3LW
fjfgoWrD8fa+rjhMZFBIDJFaA5aA5V+6kAZhdO1WFY3dR+ORvHk/ye4H3+lHDPDEX7eNrR3Nj7bU
R/7gP+Q0176CW8UdO9UmCE3ue9sMwThtaUStnRbcZ0QISDiQ7Cq/+cFQmTdZU3ojjYlGQ4aRdoMD
ZSG6EfNctZ/VJQBVAgV/TGVVmcelGQUHSFknaYyG8xP9RE7AhFbP1TNGAsSY17vjBbTmj8OGx1rb
RTXVBHQClP1R8ry0mtlcy6Rt0zjVhwDThgLQnQPUaIS9EWqtei2F91OTD6CBswxSXeTxBo5pHn91
9mQO5HnE8O4y6u6QAG3Ew6vn8KOtxatZSzoZpQZbI4Qv/eBbF3xBlABRwj4cNx7otcv30dQiIO5a
CKehOpzHXeRE/+kPB3AKHWUgcPB6XX4d3RBmlibgOHS0h4pVNQYqMNv9/UUCJvf/jCxWgOzQIHJq
EU5iEjap+8fa4kHhP6Xtljj36l6hiu/6SNNQeVscNhOCI75fDDSmbgWVGY0+6hr0uG4vZ/W5B/gK
QQWGZqGMv7AyNbxu2xL3dTbFdGgzA8+kL51dC4Aw2hPej1mzdPRMnTLq2eRHyehvDey7jtoQIwPi
B6kIXGXkMJffDen8RNA/hB/MnWyn+d65BQ09ynTr99zVzm6ykVvcXvaal/LhPcAQho4ekDSXJhNp
t1NSqItM/QOKNfKI5LcIKVRtNzZ4xWUgugHMAXg+cLGXbXBS60MzsrSIDec3x/4hJLCKNlRE2r9e
0oWhxYdMs2GobarR2DHLCBj1UzI6MQQxottmVt5plWuC/gKVEUWBvNy5FCx9UeVFEeej30R1wtIx
mKX/TiiGSqIZifHXUIQOeuaNKVj+4yYEauXTXfyAxaeTWt4iueFF3Bn6V1PTD4PuPJazdkx0MgaT
Zz9QYn1p0uY4q5llaHECP0kb6M9QSLpOZYWxpkAm725vy9qvQo0NbgdtbnB3F7+KcWDxoO5QxFmL
EQsTjUr57NbORoVy7TCh3YauM8p6KBItctmGWtkADJtae3ffNN8z69Ew86OPQs3fLwfz0FCKAjIT
DntxJXPUoXLdL7Ecq40MG/Rg971r/rqlA0H+j1aWDnuw3DHpqiIeIgIMRMY+G90vDo7159urUWfy
Mg1Xw2wwE9AHthb4qcVqRkv4dGxlGWumz8JW1Bwp6RjdNrJ2Aj4aWSxmdvraTrlexlkJYVeTBf/h
frso16EUBg44wp/Li1elLeY5OzWeg+6rWb5R89jS37eXsHa80IlCjgkNWcgoLPIXo6kSCEo0MJE+
VMnzVNwNyY5Ud7etrH0NgGDx2ABUgKk9i41qhsRpJwce0YI89S+Q17rQccBz3nC8a3kSgLH/2lm8
1G1Xc200siKuv5aIBrUsSDDwOBFJoKd92Db6IanKU1k3gZzj0s0emGFv3Ne11/XiNyw+Gu/KoXZ1
/AYUwdhPdK3IL++f+tx6u4xH2dPtjV15R9UEAUVjBl4e9bnLE4KsMO+ckRYx1+I5rx6nEpMru+NY
QIq23qJmrRx3FFBRKsB0bjyiS2T+0OZ26lKjwMhsGfTkd4rhTqXrbFyqlRMJCg/Qs+j5o4JmLE6k
0JpsTNoZ39B71zGdVEv30KHBR9zCs64uB8VgsMOAWLsafEVTb2i6ycQzPbSBydNQytPMtjCPK0df
NVEV+0nxKK3FcsaG5R11XbhVj+A0pqHetf9hx/Dp0bMGdscGuv7yEJRjR9O+I0XctD9y+SQElMig
Cli0L7cP29qXATEPtGkcNQRui6cIQzEwOM7xsRTEwdaYQScoDa3yAKmujYu89mngKBR2Ewkf5DEu
V4RGDwaFDmkZOxhIPNhffCj1uPTvMzvlKhSOVwmdLDHuhWhEUokORkgepF7kp49Gdt+UW+iSlfAJ
rSSF5FLNJCBsF4sBq2TqKtjpiiTI8yJq2/yuIA3Gr8aCp6ds8E4gQhxuf6y1FA/2wGzBscCLfsUe
q4Z2lqOBxyk2n8AYGAL9wB49qKvshp+iACRv46Ndl0cVfuJfg4vjUesUBKtCGXw1o3KnfZYRi6yN
l2TNiEKnAQ2HJAm0wsvNLBypV5WYy1gan4oJg+vNGni//U+7/rKxfypCWEQQDl5F1A+B80e9d3Gr
KET7AV20SpBVgiryMC5nj6m87pv8hRF381bPYu1ufbS2OPFMrxsNdVMcRpECVf5up9Cb1Ltwuziq
/qRb61IO60O1RvLUyBzNxg4OZ+mWx+kbnkY2Rj0JeRGK4pzTfVfvhuZU7G9vqXJ1tyyrW//Bck0s
q5p8E6ym+zqLp6j72Q2B9/7/M7K4bSKVMk9dfLapO3yj34t/JGRJn2/bWHNPIEIjdUbwD8jK0obe
ZoM/l1Xc9fQnB/mmk2AzkW73/zOzeDq0Tp+yWauquO6cI2PZnSznb65Nt8KmteUgBPwDVkeWsXSE
gLolFpNFFY9gQQcD6DX7YkxVo8HZqqatvYZ4PwByUrqKCM0vjwBQIwBAGayKfYuS0EhA1CWYeX17
31buEiD3yMiAI0VhaBlBTGnr+6OEj0BtOcwcCAl0ZojWKDBxG5b+pL6LIw0mMJyegeY9mjSLa+t6
jVcO3lTGdDgNXRY4/YNZfmn4YaiBvPihi9Ocv1fpd7SeG8MJ534rvFhdqxLxQTFH6egsImuatNya
Rhx3rh9dJG11vh+TPEy3gqU/Z/pqpeipIPwDcA2cycsvl3XQdsT/qhjai3s7lLv36oShT4GFujWL
nLBAe+X2Z1zf3A8mF4dFFulc2GNeoesh9vppjPQoD7I++GScmrvpwEJnw+LKRSC6C/a4j2QImA91
ej84KMPgji90uMakrA4cemDoTmnZp9vLWvGC0GexlXic+l5L5aGB1OB99EkZY4AdqLsHWRphaz31
yZvWbZTMVx5LhLVQ7rDBP4HO08Lh9lBmbpwCt41B/CYQVUohCUirQzXb0109IJ+swMG8z8HA/A87
qaY3K86BKigsnmkUa0yzwn9i146F+DXEVPw9gAR0M+DV0eOHK4Fw2uXHskTC6yzNsnjo32vA8HUH
VMjhVIG66qMRffujrZwMVGQBHAH+TdHLFvccGmYd0eScxzKrQ9acutTGwO2NZG7lLiM6RAgNAC/S
8WVdFiKflVk4Nvph9lMlh53u/CY+ehp/jx5RPK9/7SyORe5mCAxttMNc55kk7m7QvlP+DFD3hndc
Oenw8ei7KdeIM7gICD3DmVrI1uYxJE8jDwnDLncMtOYNBJ9V8U2K2tj4TKs7+H8WgRm+PBN2Z1g1
eAd5XLtlaCP9N+kzg8YqwTih/3AgPlhausOypsxgCVqKXQIo1fg/pF3XbuTIkv0iAvTmNWnLqUoS
S+6FkNrQe8+v30PNbk9VFm8RfReD6W5AgILpIiMjTpzDYoDy59AqK4+UxY13YYfygVpbDjNlYLhP
S1TwhMiQUjwj14hB5rNCOXcEMkjPiIAOIkFHnSX0r3mxpGYAUVTSYGtc7HRCv/ZMXTYCZCKadYBK
pBcn7muJ7SNks1CFnWT/Nxi1f95flAV/h2H8a4FalM734zbhYCFmazMRP8Hgq1es4jDcAbwFBp52
+n2DS0PCSxhV+e8nPk2Q0GoRWoBlGESp95iBGYEdq5f7Jm43gDDftgAyzRANTN71lgbnjzdwKXw4
U6h6HsSkab6GtdrI7cTNRkANN7MBA5tOGelqJZ5a5Mn3eeFZiSY9RMI5lMVdMAzHIG1A16I494d1
e1IB7ccFgVounBF86vWwKo8RNWC40z2atEmHi2g4+arbRX/tEK7NUMdHbLWkYdo83aODAPzKSvsw
FQ/yGkpubTDU7RAWXhNUWYF7VjaTRApJWCPDmJYJqbRf9+ft1qdiQHNhCdU7BWViakC8xiRqxPYp
EEFHLyxeGnDbFEONYQFDG8jGfWtL+wJUA0igz/JlaEy4XiWPbRkUChBJBxEq+yGSY8zwUoqNXlbN
b/Q7rSdlbrb7fHpRMkM0Ozcp0ux5jK80AzsV7V5MosqoAdE0wNSVO0I7rHEFLZhC7ADmBuAWEMDT
zwQF2Kp8DLhuH4cepJKG5G2AMqs1KVJr35/GGzeBKx2wiJniY25lYqmLsPJkninLrtujpGowSmEE
yUpaZP4NVw782gKNjUi9RK6rAmPBaWVI27KtCYuVNWVx4wC8F+kMW/GWKNWaMcQDd74/wNtk02wf
VzzqpgC+Qq3jeqMEas5lCEK7ffdD5B9FfcMpkETKgPEEc6Ze6fXKeG825rc9JEzw5kJxh+5zUtNc
jksV4x1qPf8VAA0FHvrWmJiVa/7muFF2qHF1pReg5ZOHncHypZIovOsblfDArxblF3ej8u+IqKMm
tGLEexpGhB1fvoBYdhP+0qBzVZmhfv7NGrG1smZrQ5t/fvHY8f0wgJgODB6mH6fAgMbiyuV44xXn
uQP7NzKfqBrjCrs2gIjdr/sSczf9yEN90nPeMO9vuzULlDPMC2Qc03kX1PIuAa2pV0ugNgVD8o/7
dm5fotRQKAeP7u2WLyUBxyt8imojrE6iSBpn73WkSAi0IV4HaI9LkD78fxqePcvFIhVS6U+JD8PS
kdcKyNT2VlDqr70lsI60fa8+C7Iyp4v78GLV5p9fWJyaMuYCDqvWsC+xcBD9l0RYoX1ZM0Ft9dwL
2TGMRMymcOqGr1495MLHysTdZG+pFaN2N3CLU5rOmy8OUgO0X1qgi29FTWKjedIy2+NXHMWSiwcj
IhrSET/jTUqNCSzpkQDu1W7PhgNhPVzGwppK2tK0XZqghlQHaKeO/LDf8wPpN/IuXLns14Yw+9yL
lYcYQwYbGEITffDNMeqeVtZkzQB1DQYCx9SlGPR7D9mHYoPGgTJ4ED57tzuoD+zuHB4jPXm8b3Rl
0miK96TxAZ1V/H6fZKWRc6WeA5+YrWm7LVoB3waIDudsizr//GLqihDcA0mGpfEGnScAAlQrvnTp
vgPJ1B8D1PYCiU6f1E3c77OfwG7okeTWqd11ZhXa4lopYtHb4YkGXRAVxT6Qw1yPJsgSjweTUL8f
uQ92piG3kKEiAYHEqqqLH1ikldEtRS9/DM490pTBLh6aSpkN6oWgs6GufDVgaekhLYMM2co2X57K
/x0djN1cS23cq1HeI5E5/tYIGX5/riA5F3YDiJDwxkU/BsJjOkZXW6VHMxv2XFE9ZpGbBIcxcu9v
64VBXJmgLqQ8LwolBtnpnufe8+QnjmuZH2v0/5+4fOXYzluLCi2vTM2n+mJv822BrmNIvOzTpEai
41NQ3wcoiHBrb9BlOyj2ohT7rXFxbWd2bn0n4AxhC2i9qmcqEnlQhhG1tR2wEPlgRP9aohzdzIDB
jQoOU5NHegy9HjFjzFjQGW8g8srsLfg8kEarSKlARFMDlud6VD478qNaJD0w7i3JxIn0yH7d3wuL
Ewftnu9nNPgMKecjccLUxAU2dM9u09K3QJlIRNkRh9S5b2hp3pCwRkUZXTCoy1M7QS0HqReTdkDT
f0vCYZMUr2r2PufXuPbv43ukx1Gen/UjZhzI9bQledSHoZAPwMl3bs2QjDOLUgfeJP5raBKI9C4t
UYOCbJ7fs2I97KF4ACYqIQr0tsrWHtK3qKDZDKAG+B+VQwTG1wMC3ZOvSCEUBBtBL/as6eU2yziD
TKbELjf5Wnfukn+4NEdtu16FxCkzYKkCId7JPxneN8LxlfdNjrOBMv5LOhe8964GR63WiLykNsQY
nNRFRpqzJIVq819yHwKkhoIebiXghQGkQTvH9QxGGjNkUT0NLpBd0BOUMnGj+vJa4YKauBsr1N2X
xUESCgk09aS3qLdBpdJzoFl8gqge07/dP050QwNti+6ek6NKSJkatmJmz6TvagpSsg/5g8/2Iapq
TUeC2Ike8uGZHx/wsl2rdtFouX/soxgLEiu83G+Kl0GolgI43wYX/eFgljPSziTgmJM20QFdv6r1
cn+83ziki5vkxh511DI5U0Is8uCKdtI8S5PRQUjTgmJzhlpeZvfO+IX/ndAa8SezSWxDNu9/wrcM
4b1PoHxlN+ecagmyPir7nqjHBk0+edaZeeTUaFmNdgoaL3ouPLZxY1T5u9x8jgDtTdkGBUNdzXdx
8CsvTRlig8OuKRpEJ09TZse19KAy0DtUe71gTnVTbhqZ2/Zir48r9YDlTQPEkoqsP/AHtLf3Gllu
20AZXKhLsLpnz/9VGwjD4u9AHypr4O1ga9yfN8rz/7NygOR9s9SipEN5r2LU0GPJM4M7AOYmGkVe
oqDjj2JIejA5G54yTuB8Q9P6fbPLO+bCLuXGhtJvZDGWB7fm8brvjDDrLQnxgeidUOCJxdjqmVeu
sP3u0Gqb3gcBmEZCnsi9ZATyWxoD9Sv1egglzmyXr3wd3bDzz6woqOSCFVPGo48KWxMV4ltTh6Wo
xIjI4c+keEB+L1FRddqAo0jpGVJtvdWiA82a+o/dmXlnTiUCsks9BBNGRBOqj9WQgs6KZLC/gGlE
9iDgrmaGp43E9xPI3pmMt6uQM+AOReEia8GBA2JqQ5JOwk6BWLp8GvNtAWbl+4u2NC14BQF0hrQq
mELokKeT+0z2CrV1q+EhhXRRET5hrw5iqMddBp1A1y9IP+7X5NEX9ihatATwAaKtBbRB9KwoZQaV
NKZzJ/al5nJ7ku06L60hS02h/7sHy7wCsAXiMvCUoLRDAwU0LUWrg6h2rjgcCzEgXf8SM5bMIyu/
Q6+M+LQypVQ24x97M34UcBbwztH0pp3IZNLECZ07xm3+PAw+bxawixZvUWfRJmQKCYRsQizmM+/3
yjbJoF95/xsWLkaQ9AIABCZNPGxoUehCTBK+CrXOfVIDHhlmkbBoomR+JlOlJ2tdtd8FR8pPAwIM
TBJ8HAsqSeqqSCatZbJU7t1YHrOHSZSYp0RpGKgXxr4MCpUm3w4tdrxQVKPhN2BbzlD3z0atNcNx
4vfMpEJkURZGffRAsoXwuLBaJVL1tinbXRuqZ+hGCobCj7I+KWD87rwi00sNzgwit40pQPqz4urC
ZtqAs5geup/i2IikBXu3JbIjUsF1K8DfSEI5rbj4pY0MnwcqENRAAOilNvIQsKUfpjHSIkn2Cv71
R5H5UvrHrnyohfP9RaXz9t8bC4BhIA5QX4TUGBW5JWrTg5sl713RMzVxA63SjcZBbysoSNH/7kA6
CDTY61j3eqowQBWvldFpWNH/fgDCYsjrohhIoyyLrvUnhSl7txQtb1DttgysWQK2yA2QH+6qaZOF
2xSVfFn8wbbPeQuC41IGXcxbFvmn+7OxtMVl8DlDqxKqDngGXkeYUjZJnSgVvct4H2X7Y9SOcUEq
mSj5w2qATqU8/hk3Ck+ohQO4DUT1tS2QjaV9kLW9yzfRF2CYJFZkxGDhUf7RMYUOBeCWX0EDLS/2
hU3qNvWrgS9yvutdwWN+CKodeXZe4Ar1t3lS24C3GGMLNh1uIF42GXyzipabJ/DmVKOPRZtLzSxY
pK8HPRUN2Cy5pndTcSdGm7LdS8khbo9Q623McNBzdOlUxY6L4EInIztMa0xMiyt88QHU0aratBTH
ebcJAWNKSUoGKbO8kwjy8BbUYkomrsT4ayOeP+gieYIrXI4iGcscjdzDwNWbMtX2UruWf1y8c3GA
/8ws9WxhekioaRFmdmRqh4tLg8WrvJA3ITMQyNghWzPrvQVWJJFUsu8fm/+wr/4Yp3Os3sAr/Shi
kE1iHWRZL0xk29U3czo/185K0LW8glBGxFU/SzZQe5jxKiTZa9hS0veSdZr4OQO+c3wSvBdtxdTy
pM7Eg8JsDe/O68ULA3/gQ7bq3T771YcHGUzVHl7vmYH2NeTCcs/6nTe//5vJRCcW+Kpncvyb6Clv
MrbpcEhb3F0q6HYsCc+lAlrLOqORTnLUttm0jRP8um/4m6r45nBeGKauAuhVqUku9TicExj4nkBV
eZ5YwE0K+ED4wWDWL84jwoYQs/Mhk7Hp+0PRqI6G4K5vIh2ypJtIdIPyVLLPvNeC/thGrmtAUq3l
OxKLjtqtvChnf3Hvk6kooS77ZmhzzBW4hZKNigyb3zsNs9azuDQ1SKuB5XLm1ES4R/mtYOjzdoJY
hRtpB8kKzKzVhbog6Ysn2bIPeWsjAS8AmIeTr/qsVS6TofFh8kiueSeeOeAFL+cHEJltK2BPTsNk
94Iz4H1/fwUXjgbwOyyagMCxjtcI9ZXoRA64gplnw06n7eA9SsIGIujGKB5LaY3hcNkYhAlAN4zb
ku7D8MJpiJlUwjnMQIDs+EIPZQIixz9Y9OBnXbQSfS6sNMb2rznKvwEyzoHKXexdjVR7z7aU8b+a
vD8GaABFNEgStMbZ3i2SWi9Z2RyzT3/r29KEHrd+jZh+3pjUxr0czrfnubgWSqboxXrEcHYS6Vam
6hu3cu+XUy5SLIQmzjr8cj569gCE45Ua+RZxk/mlUYmNUTdHpiFKs1FxUryBBVGTCCRPday8asuH
zSEe11LUdPpzDncwYPTZAZ2HXiS6HRf8y7yP/jXsTTY/aYpXPARjMivIN7yiq/0Yv3ec9AvBvbKV
orrKiNRmfwm8/ucb0CeJDwD6FVpQ1+68E4tWCwRs2aJ8DPgn1NIhDS77vi7ym/sncelGnMld/pii
4oyoHHKtEmScjlI5lpnTvJXIh45hvWeZbfijkozo4IGHxVtTgV/cWHg5fGcHUNyiPKIQe15VcQwM
t7lKGK2HVvEQNWtbbCGsmZ+9f8zMP7/Yv/WQFdGoer3Ljo4ajlZX73J9KCrSvvutXbXHdqdOBNRE
yQjyyeyTW5ng7+a1mz1+8QHUWjYFF1WJFCAZvBmszoX8Rkhis7VrvTkdJUuwPhgyGYeIJaPx0CVO
ow92o+MVkTuPK2s9r+XNp4gius3VOfVA07b43pi2qCYhIZc8DNApBwaFBZloZSTVWxTZiP9ILT6V
b03dEGHSvelBa58avfXe738ITcj5z/6++BDqSVHGeT6lYY600LHLyRvmn3uqU6dRIE5gp1AWTbAi
T0qkd3i38v1+ip+4ymomvY5boyktMIDExwAdqtlf0kn982XI3uOBNyeaaSLvGiGwpobh4Apd/hZq
5c+x2QXp5/3xL64D+rFmSnkwRtOPC1VoRomLsA7ZwDHI6oI82WNDQ64yM/caMF6u4QcXz9pcSARu
GhcufdYyVDz6tI0GF2Qf0Vaop/hzDKJspZ988ahdWKGO2qAJXqJwJeYubsU9RIv9XSEEgZVLjfZ8
fwa/pYRutjJKKwh2NEic0xQpastmVdhgChFPdVZjjVve5m00zZ8ZK7CLN+wWa/hhRBt2W5vjeMxt
f/8ab0ZL+2gtf1OYrcXZvZX9Dj4lRa/bDf7szOfQSvS1gGApONfwUP/zrZQHAD8rEAUFPEDEByQf
ycAhK+AdoPkT8zxRS8fzn5rDf5OJuzJLeXYPfByh3GArM8UhZD9y77kTNmp2lAADS08FBy9zf1EW
1/9inNQLMo9VLg7UZHCVLhy3+TBUZt521UZWw7Wu66VkDAaHFNaszohzSg2uAstz6ofV4OZmv20s
3s5OnMH8kJ/n1QUt/l62Mrt27g9w8dxeGKUG2DHD3JaQwX8yvbeDIlioF1Uu7qs6kEiQCz4BAFhZ
CfeWb+gLq1RAmYJNT80CDJXvc3NwpGYCtPlYOdBTq7IDmI94D1ldk0nXvMbyev6ZY/pRybWIND1U
tl1Wao483g0oMKlMv+IM/8Px+NcMfRkkUIprmwKFLg1p/lOsqXrHbkOP8MpP/73LAqJwz8xa7LlU
mkDan5+5JNE6LdGA8dTjY64FjZ4bso6farqCnGkTQjE3NOCMN9Iw6Y1nAZ5sV5lvAIFkiNypzt61
+rNUNsynz/zmhx0413RZXHuyLJXOrj6O2t5cxXRZLOAopZ7pR3bdPjaRq4rG2G9StAboEC/PDSne
Ra1KGlAcaX+f2L2yT+10JtSgb81g6YvM10MzzfexYjZFpSvFWv1/8b2Ee1eARB0YmGjROEbIuk6s
cGt44hs/OnL7LjNg27HvH93/sNz/mqHCTU/2s2kGT7gRY4mgaUApRFSfm/SIVh+zRLMSQh4eUBHV
SLDXJGwIFXC1HPFHqjhsfhyYgiThjos7nQ+5lTO+NgfUzRkyYqnyXTO44IjTxTjQM8+SmPyxXSVA
XHacF9NNXUaDlysdx7a4FeLcisJ9rD2UZfReaCctcjK/2E3suzA9pew2ahyvbQ3wXm4ZdV9qa4D1
pUGDrgAXxixFeaPmG6pBM0j5CPeilMOnGHazHXEwhkLm9l2aSmuzPG9aOma4NChQT4FGE6OgBIjA
f6jlk8A2BES4bWiF+Tbl18oFS3cFSossSJ1nlkSagUQdG4Efcg8n+NPPv+pgw4IuvC0Vu/+6v7OX
DKHGjmQPr6ElmO668hipV2cmM3coS2Mq4MSY9lxUvTPl4VEV17z1Qn0PKCckNSG/N+tLUZ5hjPE+
9zqURqdcseP23A8pRNo6XW23grbTCm4rhL+17C+7Wr/j8kuz1CXoc40QS4EyuiEYQuptWL7Fa5wP
S9vjwgRdI5+kYcwzBpqMXf3Wd8eqGqC3Z4WJSNTYreK123Vp3ZA15YBCACIDHADXu5EJvVJgcmZ0
mwBpnBjPPuWRbx21b50AlcK/3SRovAf1G/wfit1Q2rs25qvVEAUBVDBFAFYqq+M/hY+cJ0q8cm/c
nulrO/QRU+MoCX3YYbRto3xMyluBXtCn+4O5fc1cG6FcedMlEGCMgIwB0qHUedFjt0w+stZ9KwsP
d5iBeNpc/UE2lU5vQ+xwZDtA5V1p4PRB/UL0M/DgpDUnxvBrSIt0m/yND38y40sq7ZTx54gMQhEw
hgTUQClGTtD8CMJfIqAN4zZTC4cXN3xu+Lhp+raH0sTKtNzu3+vvpeYeaPFQUnqgztL8NE6PjVMb
nUzQyiL7K6jhNUvUAqQAqqBdBpYqZROom1gqzdh/RV+ezkYs0BormL0FbA1GhgsC6TD0l6JL+3r3
YlBMEA8aRhYnB6ELnLowq+55EAZS9u1zBrYg1eprlvTxRAAqiURWR4MtCT27YTdtp3PZZ5SBj7BH
SWnDrzWp38bJMtw86h/gAFNRHqY+r+9AkzrU/Ig6COeZalWOJC7AL9zF0a+VPblwvuYrRQESDtzQ
N7xWQs6pNWA+vCtWuKIHnUOvV24q47MmPUHqpiiPnRyQmHmufAldkETKHwvmsQHMKPwdSbsoiH6k
6k8FfW/Q7G7fIELJtL6VNysbZOUzaZ0QnyvgwjyRdzsx5i1Q0pqNUoZbJFzjUzA2a+0g35wG1zc7
7j8AXGYq07nYRj0hQMGWpDGwrO4uJ0inleQo619fX6L+ddq/vr6+v78/PHxuz0ixkd89SfSff70s
sI88Dvr7Zp4duhW0CGS5B02r5AZ74CyIbA+WZIER6eDbod3sBNuzhKfUnhx5w5n5UTZZW4lIso3O
q7Tdt/fzrEKmzPzrkN24aV0PNV+VE2ieuRKACcRqIDjlg9yKea+dNYjiQqocZU3cJ2AgmaHCtPIM
F0RKWLWK7LLb4F2zJgekLg+ZKYMj/P4Ec/P1Ti/wTLcDekn0rNyk5UZWiISx1WQ3J8dRBzO4/nb0
yS+RlMZp/74NSE9e7pv8xq7cmESbFDhk5viNJiVT0BpRgItcdo3doTq5R+vDOhiJPupaSL6szRGt
08S1CNzKU31yHEd3tqZpkwiDNx53K/fqwoMQU33xNVT8E0wom7N5IbsKCc28M+ozgHyhGzm6Xu6H
bYJs0nYN2rRmVKCqytjREKIdMAV4cL7oH+NXmZjCq7CfHqBo1r00UJJ+9p9X5n2+pu7MOw3gZMMI
T/CgxLwbB+PjcLSOx8ywjoHOkI+SfM2TbqVQmyP5pnowMO/PEdE/eZIfnUfp1BJnZSPQujIIPeep
BzEMXinazI13fftUWSL741DLrndonw5WtU9Ca//KW5ppo+9H5349At/5e9wqa/DExU1/YXj2shel
C6gAIT3Mw/DEGbyeH7TnqrPLGO9/qxHe7k/7QpYJowRB1HdftIiWoGtjA+g78pBtcMJSMu077dxP
IO84Df7Be1VCPXoKIDy2MrW3ITCgwZB4AiMU2gygQ3RtE0TETB8OvuoWWFHJPBd27qwM6/ZuvjYx
hzIXc5iFUFLuPU9xWVvcAnBrRlZoMnpHXl9RTXNEZxWKsWaROqkAIrRC4jOKOxid0eu+wzxUu/jM
PfFGbmGDOtnBW3GP31UJ6syAyBVATw0Sw+BcoLaozJUj7yc1RgmO/G4X6JpZ6l+BAb5yPSEo/1u5
lZGn0i63pV0fgIaw5jlIbZ+w1lNihE5kDOQk2RWJzOgRLNkkJvPXt/hXYYdGQhj9FfBFvd9Jm+TA
bBrdtzw92JTgyX9mLHVlRIs742JA1G6U0yoNGaVSXKOw/Mdzflzr4/suEFBTBkS6CnpGEITOirTX
G0NBmb5JO0VxG0PUhZ13Yp4KK7IwY+bkxB+BMTn+tra519qqiLrLrWAXkMZu7BiL6D3xmAeQezve
Q79+ry64QNRq8HoBtnKB7iFSuzBTk1B1oTJntuZHtVGsac+bxHeTUPde75+RhdQYsBEX5qgzAnNp
MmWR6rYm+tMBzbcUE3kgopmfuRFakR2YiKmJYty3Szdvzo71yi51UnyvDsRKwDBlW902m/whJAPp
QCPwWm46u3vwzPsGF/zpN9pag2gFWEno3s2pghB3lAyq69mRITjNDgtrsU654nPWzFDBqADRMGRN
YQZhoDNs/EfNjpxCV97vj2YBPAFtFoDH/2841LMjgcSzUva96r5lGzTgWPEjELFP/kHeT3YLhQwF
VySSmu/cmuH5F9NHB8xz0E1HKxX4WqkBygjl80QaVbfZl1v5U94mRmWKhmKPz/EP6XR/mPPmo41B
egHZCxGYX4Vm32Ejr+T6LtBcoTRDkcBDoYjmoz1gTZ9jKZpF9vlfS9R8+o0QQAwv0lwtMHtdCoBr
3deCEbfPstlzOr8S0s0u7HZgMtQtwC4Etz1vo4ubqUbrSjOlmeZm++hZfuaNNcmz5Zn7Y4Cu9kNI
kBu92YB8YBwgw5/8PWuJK5t9edbw0IBWlgSWQDp9D1CKpnRyqbnigf0st/zP6jeIzEz+iV95Uy5a
QpQwg3PQpIok1vWEtakntkrTay7oM8qn6IcC+TQLxUywO0+fysq2W3ROl9aoHEcTy10oea2G9NwM
F0OTTP7oP3KHaqc8sLFefUB6kk/J2gt/4eKbQ6E/g6Ru8ggNzB7Pwax2BK/Bs/iT+9WusR8vOahL
G9TlquWFwoVxpyGgDTrSf6Ij7Fj9zq1mhTxjodag4g5H7w9eo2g8omEHXOhBhSnNPNeIa5Kc+vOG
P42GLun1njO34TE53/cVC4kiGASAi0MuBk3GNItkwnYZozYwyG4VUtoBnqTSrsX9GaAqDJ55wlsp
MACCDsFSvd31X6ssKItze/EF1NxCe9iHmBW+oDLQ0PVIFDOwhK/aljevD7wBco/35BzZa+KKt74E
OIi5eAZMCZibROqhNqpVyoEMynMVdrI8flNW3Hb6zTS9dX+Cl+xALR1zC6bEWSLh+ghWclnXbVEz
LqsVW8ShP8rJVxxQvnVmwQ/sSoAw/7YrDykiucAhi4EXAtio6OaxUYgh81HEvJswcMJxX2VGDnUG
kxdaYSXeFG/WDWl4UNahHAX1rBlBez0yPgA8ZpwEyWWmB67cssVOjTaFRhR0onnMq+f9DKFkEh1Y
wEz852k4STmR+DOiNF0R7OEn63+2juI9F4k+nTlUsPH3r+ozzx1Nfe4rnUXPk78bByiOeZbnG21t
NGhekCGdBP6/lLSvcUKazpRLBOYpamDnId4J/gpC5+ZKwChxhSKunIUNb+4cEfIsaTa/KLNA9cyy
HiF0qiCNGIE4wUzCqHQCvvDNsh29lZ2zZFkVZ+Z/aNCA7HjeWRe3nSgNYAdkKtmVBwZ93QP45X2B
Lzb1gEkOJS21lTrOHiVtXCv0Ly3t3KGExCxCJRRbqHujZ6rSh4KCDPgNcBIcYTxobMRbKTsLHCkO
aWC1+RZE6XJ0mPxtpB4zLdZL7sD2Oss5AaNPIEv+0sbdNFl1RXz5xLVAYxYfvO/EqimAqrm2mPwl
+R2Wh7Tx0MNpt8m7n+qdRNpYV3f8W7aVxEdWnawwIl5vVepewL/uH87bOP57B4PVTELqD82F1EBl
EZylzYR0HKRsT3g/VcAeg0uyLQvfKepmNKou4Y24ErpNKdWPTSKDq2ssn305bQ2e81Rd0jyjT7Pf
6TxC6MXkeiOkSkh4IRVICT480mXKsLn/3bcAkBlrpwGZhngWQ6DjSSHge3ny1eQs1GqyAcVf+sAz
8iZIoG8QAsDeDVDME7zB0gqcNYTEhSWl0d+KW8NdKZIEmWI8BudMMu3cuhxA+aiaPLeIIOXQcPlj
hCMrVj0BhQkpsZKx3JwC5SXkVrzPbfIFplW83EE1DlEMlo4FRU8WSrZi/XOa216vC07PWR1r940R
nvtmCzim5P0SV7us5g1x7WBhFmOGbA7ewRItySLHucDGdeafo1ZTTZZBuaj3WM8c8y6w65CDKG9X
184UeOKWD5jOQl8JaaOpMFQIt5taXzZr4eTN20IEowqvSdB2hT4Ion7KT3QNeNej2j9XsYhMW1Tr
MhtL+iyWbVVCPlotIIVG3JSqrfnsBE20OrOaMIo26sivIRRukwT4GpDNo6wO4Rq4Duq+8yM2LECx
4Z+5ZzXQ0/gw/mZBzDXpaCiN8M4Sjb43s9AUvCMnmrVvAZqTiyVh02OS/+D3PPq/CyeF3lZCIlTH
fo6dLUXbXDIVbicJhqa9KGdf1BVmbR7n8JRa2jlZid4c3NMgtp7vuwt/m0oQZ8jTHjvqxZNJ4OO9
K+zTx1Z5KEWN1M1b3v8ad9Fkp/K04oe+M7Q3tvH6RIUKf4JJ5Nr2KPQ8tA0K/8yrD3AenuE/jQyg
cSQotq2q850Ti6dGsljP4I3qM3lkn/oX0RwHQ4p2nK6YIk+Ek+SmqtF7RseYGvj315zO7YWPpb34
SPpCaktJCcrcP4MuUTsytT0IpqBs/YOEumFz5ExxB135N8F3lEcGXr8yOJ2VVpbpuzBETRWYEXAK
ZxDrjN+4nioBnaF9K6n+ue5jM38cy5esNAff9nJd9n41zL4r7LJ9z6aICOI+GH9UrCFztgJc0CAR
LrORY+hM6CNCWZuwhZl0hsjY04jWhIckMSPvBKEMsTKZ2Gk1wiWm9Cj8RIXUe9aemmhTgUqiQXKX
+SXKjwEoCFru0G6n5l3RyACZ13ATPscj5FiybSOtYTi/ac/vDZ7KI4hM2okphJrO8qGWLTQ7knp4
Cv2D1unxNoxey5JkThq/oqUJlzaa89+zU5Q7sWRMwd5vLFl65Qdj/Cn7G595EoEMz7fKaLTw2Fp9
lL2ECNUTvA3JhjPa0Me5e0QP+5MiW+CzVz48caN05yTelNkRKMNg1iDfy4olToes2CXAlYakYza+
qhcoHOcvWWUUilkOu8oOlcfiDU0q92/ChRschSYZAH2EaMitSFRCfFTqxmcZ2T83sSWXOrDxpb8B
E35nAKyVED601UYfD3mDdjUT7W+1nqGfayurujwexDVRj6Vr6epz5qDuwokkGcSM+trzz+MhFdH2
a9Wx0aOIHrAkD16aURdFU2RjQ+XX6DQWTueVZcp9tQk/TKnI+GcmI2magOeo0LVaIZJsgVmpylKC
jvOV2b998iM2RvQPZz9zCIOe6nq4aO8WxKryg3PDPjC4eaJpOAS+SuoCeIpspkk043okYE7acgia
OxXHMRg3mrpKa3fzzsKXCP80Is35NbrlOo0KvhRbITjnqtSDpC/UHqSWH+yyUzi9H+tsXyuJ6uZc
f/Ibttllmj8YeTqCFCzg+LdcbjV9ZJPY4Esu/1kw3hrU+/Zpjy+EMClUBniQ4IF+73qu0I+khGkd
hOfWE5wqjAxNqXRA2WvFLmoraDuzZjZZ1EFJ7iliXpJqr1VWrACu/PU/pH1Xk+NGk+0vQgS8ea0C
QAeQbMN2L4ju6R547/Hr96C/vSuyyEuEdmOk0EgT6kS5rKzMk+fcPzPXRUoUu8G8hbAQC6drKuPI
1UKWRjXN45O6igFpEl41e3ThrGKZit5GVNYVEd/jA6iCTvctXwOEZstQ85VwwwLCqDCxSgcshlgb
QXJSy31m2JUPTp51Hh817ySpfyLNTWviod2C3zeqVeu1mXn8WyE+D2AMCLJZSiMH0PSt54GsTjyq
F+EWpqAF2FBJ+Q50cMUECw/Aq/QS88lz2HB2ogU5kTnEXfFJVFPpNMAN2VFf10DxJJAQqaKMykMe
LNy1N3YzinCIRKCvgSQum53gMmB8Q75KThUgEU69RG4zbzXmGrn48cw1Eop9BZw6frww7rXxpf/W
pG2x73S6lNj/rQldWkIWAv06ACMh940c0+XsaVXq5VIQJ6cxmbZ+5MrjVqg012ud8lROstXn78W4
7ihiC5OTvef7++06AYr0DhAu4HKB6KAAZfZL86nIya0XeMGpEmYarKgn8YiOT7tL3KyKSFqt+KXe
lev9cmmSOVzJCK4ooTOC0ywmEostSSQBDVjv06T8cEgy3R/hPABmfpHc1VDzAlkQKPWYAzWk+QCm
Si08SUGfmEE71YTPecr1WkzvW7ou6mMuIQsJZJ8hwWuwkX1e1v4gaFF0yrPdqD743QTaH/SaiT/I
6Cif4CtNMqu0hYj0jqofjMaeXPDzkLYmmbiLlyq41wAXfA94I5FCB/v0LFx4ubZaU0SRyCXRqeHc
fqaXEGnKPSoPns1NpMg26UFHSXIk9VE6GeqxGtZ+gTQfZOWyham5rivNnyIjfQC46EyQzpyngh/S
KgdX1qmSv4viuaseau4opZCECiw/JKqHpv7opAymhFqxvPUg14fwUmxFKFNa95fp1vabHQbwl6j9
4LK5nJU4L4degBLHqZUkhENGm60qKWqAy82ndaSViYkgYen9cssoyJnA6YO1wM3CGFXiOhDSIIxP
SaDra7mr+U3fvgtNtwMKacITLzIWXkw3MiC//AlYeQiMz1wRl+McSw/iHCNmdZL/yONm1ARoMuC9
IdckfRoQjNehJbSWvgQLvnXgFPD2oAWfn7NjTJgl9m0R4REenTS1m1wBDCdxil6XppoWfNd8r7An
WwMBlYAEC0j82GYbqe35UdODGAkOyB9JIZzXwiVzyzmL5ybmZT272jz4ZnT5R/EpqAUi6DFpJ8Tt
3xKgCy989j5KBJpSdexEAxkWSlO3dsy5aSYYUn3JQDhUxie9UDRQswwcjRIBkKRCw3NXy3XQTqXp
6t+fDQ0vfPQuqUA8shHYFATCxBt1fGrGCA2zz55UmoHk02gocB7TpS16fcvO4kgyAh4FOCHc5Mz0
5l0cTDnGiHZVwc57XYSK+lBuJ2F6hOj5rOSgxaaPWHUttAWQYRFadeWgDc2Gq0CFoE+ZFQNjb7e1
+q1FowRqKy7cpZO42NI+O6irzYZyExLdaO8Cg8/lpzYgxijSScBypLtWQdoVrXpEl/Y19OCmLVpT
+XoVL/H13Nx/mCLwqkPBDJkPxoPzuTJK8qjEJyOtTVB5Q/f8iZtomj0j1y1VdosX+qDvat5Ezy/v
L0VB81FlB40eurk2aoBUg2WbaXhPLCaxSE583oUul+toodaT5BjJwSkGjf0hm6DgpuheSseif//X
exH5C9TdgNCEuvxvjH529hTJj4uhaJITqInQbbuTFLMvLTkDJcvHfUvXrePYguemGFcJZlUIQEl1
chJd9Fxu3rTEbjzrtX0LKQgErMRGE+a2iKkGqb/0EEG/a+0f1MVq9HVMC8SvDmcGKcpZ0Jo58pDj
laY4TNIT0tO1mYsCGMdiSEz/+wvwwgzjoEs9T9Koj9NTOkXoUt6CayoQd2CPGZZynTfeURcjYoNb
sfQDvtVhSnoSV1NOtFf9HeLJOlRgaGMhBRbaQ09Q+3paWFHxeucCqwwQICKxWUmZiTfA4x91VVik
J8DNLCTcP8dT7Ub2T3SoiR2ZOsAlvVkf1R3EX8cd7o+l4OvG5XTxAfMHnu/eUQ0BU8zSU8VnBhlV
I7H8eMzs++O8kU3BBJ+Nk4krfDkHcr/I01Nhqt6x7U1Qx4lQ6wUXps2J6/pZrLZqtl6weuNuurDK
OENVrysonmBw2uG7+pMS1KZiU34bKDLBm4pKW2qNXw/3jd64K2ATVNigpsOD7zfRcjahvC/64DBo
0hMX40UJatQvXBpQsmi7mIZdyK3aXhyonOVLgNIbqef5OQ5MDYBlyKmyuu+o4PgoFLXJKQE73yFq
hkLAVezLLfULTgAYSykn/WnOvb34fDw2ZEjySnGKPG9yGo5x+hL4Ufcdc0bdfeO9V49IRXctB0oO
Q68CtI+UYJKtBLmoTD5Stcn1lQk8ImFVFyqKEb3xh4N0sGIPcS7nSCkaiiUkQ/AlDaEfmu0QVbEL
Ie8ho3mm4kaQlSbrzfvTf/MozyRguKVxAaKodLmhxbxTlLIokxMyCQ3XmXpNBB/0CN6DZtDeUVCw
1mkcgg2qp+jvRWfr/Q8Qb1xGUGn75wOYIy3LfBZBFAsP5WjdKjwgpG0Iaep4W0ONXaIxGGf/gJ1y
sHXAS1EasYOaKDuuBcNy87fi3oIXzHLSPDY+ZjwkRvpUqi6qLf+LzwTUGfSoYJ5HBodx4j0aX8ci
mhKwh/2En/w6crhABilvZYet2fW2WpFOJ3gk0dJvaaW8cd4+BRK7o0aV0AHBebzxPAtlylikVbzp
hk0V4sYnpUb4JR2Fa2ov3HwyyufA+AKtiZfZ5aq2SJBz0yAkp3xcl+quLWMSBzbygxJ6mSPpp+1D
q0Fuv4sE0sVvIxjovW0IBZYY7T8oYJYbXXoxRqr26GZ7HaPHEfCG1KxKjvRLRfdbHgBvKDzk8Z6f
n26X38oFVdiPkZGcUNXvTL9VC7NMR48YmHIL5VSVJEmar6uKW2LHuvGkmZGC4E2aG3KgcHNpGdpK
XhmrMmZJ5f11PUg1gAbjtFfSsli4nG/FACg8QnoE0Tc4y5iQuNBKX6mmEA5dEmTwWbejFRn5C8o8
Wz4ul8olN+8PBLVQ8QZGH7+YQ8Uhvgxb8Lic+BRtToJhRy1pQIvVPKujjXpA+BpP5hgsXVuzs2AC
S+ncLHM7enoQelHZpqdSJWp51BS35Xe6jQPKxbtiWI3VwsPmGsWFjQ7yXmSWUXQFgIxZwkEpayGA
ZN9p7JCDALIIallfIsDqNWnFVxRD9GOAaCiyuNHsaqrZPG5SgPoNcFlPf4Vx68kLn3TLnwEvA5pb
DdAZVKgvNxVfClzYchxio8DotuChBXSkUZ5ErlZciFAHOyEvfcpzaUhbIHYXnpe30gMSXJSBhxdK
4+DKujQfa14ATvM4O0GUiKjRmzaiuievOW0rSatsaFaJ/1DptRUuSb3djLZhVJRnHQjkHhkPKQsp
UEQdLPcKGcqHms9MA8IgXmTFXUorPqe1+to1Dnr5iZ/ailrDNeItWFhos58EFPICiHSCV2w/hC96
YvIeBQvffTd+4xhCpxUhOFKDyFmxx5AbGyUSUiE7QamactLGrztwYrjGEr7mRn0ICCa8uI05PakC
JHK5DGXZqnoRS9kpcaonbpOSmkI8izw+Co9/KiIucTneygle2GN2XT9lXVMFsJcTN7Dlv3PTxuPP
tD/GjkpeC+iZn2qoJS7e3jdO/IVd5qLJMqHWp0jMTt0fvANieZcFn5m2UvIClBlQcap04ikuOLr4
4anmdh4+pzCT2BrQOtTu8sLKkwUk6Y3zd/FF8xY4Cyi5SVY9PDuzE4rkc5dAYXZ8il0/ECH4qYdF
spCb9gBV48FPiaZOll1oHJNQqwvYGwe0T66RbCWbfBU8DVhzIOspT2jhzl0yVldSuu6J+Z3uvJq8
3N/Zv0gJxvfOscn/fAdz/NIOLceBgR2wAw0JMYiEgjABnSv23U/7vqpNJwOktSDb01P/9fCwlH69
lQq+sM9c43XWSaVQzvNOAGcFB2Hl4NWSR6thm3sYfoBHYWg++F/3x32r0nFul2UeCscWLBMhxt3S
USFosscjmyYe5C1WprS5b+zGA+nCFnutyn2Y6AHGqGu7DiywUXP0xpfB/1kExtxKEV2YYq7SVI/l
fJQwLOmQor0GmRh0Bne7usfTllTyPvroAVF0vaWM9m3P9c8+Ygsriu8jqAhwokdhnZekzSnv8i/8
tI1/gMyZYpMD7UpulU+iupCvuemczywzPgzbp++TCbPLSw+qAChdZA8QnlsMjm/6rDmVDZJXACdY
No2qVzlZ9YHpVLjdjHlU7FRAswMY8DccdIe1ubYT29Wn+MorLeV124j2yE+mKBIa1RJ7+bxlro/t
Px/DuKusFZJgELDOUeF2gTXgXcNRqC6gDT4BbmeXmtxSXuz2Lv7H5PznZx5yfvSCXAbzLCmOENkN
eFHlN+CKhUUqEfZwoiIEtv8zfShmSath6I1RagZHrPaA1KgUj8puz6cuHnFcZ3ELfTKsE7qyx1xH
vSeofa9AICq3OjTVR4f8hNyF6ZGGCOg+DMh3agausb7vFpgr4L+tAhMK/h4kE9gjUwkA0NVNNThj
uQu9CkTByIWV71VJJO9bT2y5DRbiGGYJZ4sauo/ANj8jQBFyXy7hVFZx0mY9dLfM0i3I53ap53Fe
mLNteWWAuU1qSe04LhwGp5fcXAlI5f37ObsYAXNdSEg683KLEajxYPVxRNuCgH0gViSSiBrui8Iv
zPvLxDz32DH9btazfT+AhiRuOZgUSmjxKS4eBhDjWFgZ1nFfWWHuiNFPPKOQoRoGFKAtvUl28+Uo
2/GtsTxkI/PX+2Nir/3/NocHB0Q6kdBnVS0bUB+nco8d39PgCGmvDWQtiUyUVW0rK9kMkSWtVyBX
dPbTAIk2Dr2oKZqLv+9/xq2DjuX8f59hsM+OCE1fegExcyeONt3ok0lSaYl2ha5VSRyZvN8SbaIS
ry6EPfM+vN6n/9hlZzvhq9jvMPxkUzz3lvfeOsUjv7BX2TuRmWSDZy5jEKxEU2pATU+vQZFvCi0R
+3BWcP8o2zcpzC0eCMvc+JJjhYxIA6Hg1cdLKYTb2/efoTJPCg9MvSA8x1Cfj3SJRHBhGyFtdOlQ
vDyrwHKNH+6LMuGgXQwyFlMN3AZDjThaI46fNNNLH8vAAs3RlNk1tFRKkgCpDGXvdtWVdt55Gzku
6DSt0L3QGPsamhv399ltv4csGgpIszgVc1sCn96NjYEj3PKrGjA2tF0bqC1anmD93wwxDrZSI70C
URpOsQ29q822XS8JO/1/NtU/Y2FcLDdAsyQOcGQaMDZEOLWCrRHBDD47UBo+mND8pvfHdPuQIleC
4hu08YAfuVxkXfBb2Yv4wQkFQBShvlA1FUm6nxaADQ3t1N4+auw2XIIsMHHdf07PmVnG1U+gxFDS
AHM58E+Gn5Pk1Zc9wvlLp/TmAfkfO1epj8BQdb6SYUcyPvVklRy5bjWe0E447+DgvfM/arPoJDI1
Iv4Z0qWu4BthAHKYPAIAJKMA/GJSL2Kh+BH6ZOAlQh49O5zVF3+hwWFPIKQXw87mhhPnbRbWdD71
Vw7wzCjjAJO2bwCAglFoNT/oHFCCAXq08i2wDIqy80G2J77IWrLhcV6DDK+ifCHmYuFR/1leuHck
rzT0P7AldAGaVL04CXD9SpqtpOa5lWKr8eoPobRlvrNabdyUfYnUqhmAui6DFE4sPHVolhKDfBP7
UEP60Ay3Tbxt6i9cD2w67Orj5j1zduf3FRTlwHMHv6YqtuKlZmMcvXYlDaZXuT2m5FEYNwUE7+8v
y3ySrlZl5oKDU0akxj5KszRPvamfzXo+nfxVI9Ek9d2KMz6nQbF0nfuXeb//DPTMIrMPpDEQq6mF
ReWJWz97R2E7bMVjaRqbcCHkuO24zkyxt2EaJkE5wFSdWoL97Jmqqaz2FkRfV8neWWJiuO21zswx
915WhlkE2PPgcII5ThSKnqrD/eVSs3jI6FI6hwUrX80jcxEGuhGHaLcfnCJTNtPUrv0SCFuRKI4K
covArWUBf/QiIZ2ZIQPgQwwRxZwJ11El/W/i1bn/EaRZBpS3mSVVoSCWF76IT2lXYucq4nMhLWyb
632qopMOojw6XsNoZGNcc14Xg+Tnwui8ARphwSMuBRbXPhEGUKlHDhS/Qb318vxNYy2FYwEDmp89
cxWtQUKHfEYoW2WZQzn6XSy6hVj05phmrTP4YDSHsX0yHpgYmwl1HEd664HfiihkC47tDO+4f8Z/
+8suDzmGdGaIWR+RbyCZN8IQTrdImy+kGKX1+CKZAgm3mjVY4aa2fyoLEmglGhFM49h/PS1pZN0e
LTrzUOjDZfJbCTpzcGgIUAelwgSLKvVpReUdZy6BHq4vcAwUypBzLzB+HsvbYHhlnamJOjqpTj0o
fuilJURmvUg4fHMsZ3aYsxdDGm+qZGV0omdeJVm14lJSvVb8QyvmC7EQW/3HOb8cE3MxcEISFg2v
jc5gx0S3GhvcPiuI5W51Ou7JBIopY/5FKwvsKDReFfBv24xsKzqz23iLEfh18HL5PUxkW8ZGHgup
ju/BUymJbE+todC3MOrbRkAxiYABJAssdrQcukTyexhRZbtBmXecsIrNgtu64bDnofxjhYmdDUD/
CpWDFTl6zbTHfpVBWBgxUCJ99L5laCmVBmVhZNcPA3QPQuwZlH84CjgHl35GDvQRWjywqcV2ZPzp
o5XW7AuDGmhGvn/sb2xSlNdmEuV5GlHhubQ0CqksFXU5OF5MqmcP1Iw771BtjeN9MzeWChRr6kwL
jXc9tOIvzTSCPhpxHU9OEfGYs/ZQGM4UltZ9KzfiIyStgP2Y7xgYYS+AtmiaoZ+iydHyQ/5YOQVG
lRZrqSWAAQ4gjAfBeYJ/WzB7vVwzswAIKLAJBfWqHK4hYNTiDKPTXY4csk1j81ZuTXgEcdZPa0sB
HUH7sZTUul66S6vzn5/5SnT+TH2hwGotK1TMdxkwNQNVpGc/imgTrhcGOQcml/fDpTlmp8hzW4jS
wNwU217gyhX4Z6rnrt96j3GyajXOkiWLm1mWA8gZdl//N/PsDvJjFfqJTTo5zR/91ANxlKMKbEMz
qFr5NgglQgTgS9WDhXVlyVWbEr0feZZNThYWVObfSvV1fOORC+r7v/eHd9sS5F3RcQ3siM74S7lu
E9wWHLZJ+xRxJ977CKq/kveTLzHg3EjoYRlnTXLgC7BZf0V9z3aNbnRtWIzB5EStZpZRaMVlSHDh
ckgk1p1d5rTwErQeO6PAPRQfXVMvcBoL1/fv/AWQpRKVGaPMIuKnBGDdsUkmJ9jkVhOYebAGVq2y
vKfg0dh69Am8xg/BT/x6f4qvY7fZ7NzzAsg/+BaYKRZTvuENH/t3BJpDBZ5iJUzQQyBNk9BS24qP
983duDcu7c1LfjbRYto2aaXDF428y01P9WdOkT9FE3Ook2LaIF+ycGncnlhMKNjpgQO64m0FRUSa
a0UODksbhAWWWx0AOpx/bWTike8IxVt/4Xa86YPOTDJOQW+lofb7YnJ4KuxAhLZVNhpZykSwsBjs
FUzlP1ZYNtZK8+MumGCltbKDSJ8nEtBpfXj86si7j+50vNNpsgJjnynRhfD75mY9M83cxBp6SZuY
hwtoppKGMmrQUwVSkAO6Xxf2y/UVeTlIkdkvhtoISg5LMgg7Rd9U08lUJjvmn/PkDbRKRaCA+nsl
8j4tCmGDlwId603TLjjaOSq9cvNnA56vgbNtW9WZXg8GNpHhvYfGVzwsnIubnu7s58/2z36+PqGL
KQjKeS3T4lH3XhLpIJZmLC+9fW9kctCZAog6/gaLMd6dl5aySvHqpMKuGWxQurxM64EU62admJp9
yIi0FSgcgQ1+GjTHvC5av3Vdnltn5rH327rjIlhXt4qN6gFNKSQV3GqtWSEdKD6AerQyZTcCp6i8
Q4qdLKSyWBTN77EBlGyOI/FoVQ3GA4F+TMj9GlPd2LXFHYA5tXxbMWur2IgjcrOAQzYaQcpZTGzo
geZ0Mdlxyz2Arw5tdRC5QWmamQSUv8a6C7rJyV+alsaP1XN2FD+1zsz2/au4Q7cvpMegTbrrD0t9
2urNBTizzWw0TUn0TObbySmtkozAAFeb6jhsvL9g+nxA2kU2gSNa+fTzvaAvCl5BLf0G2ad1Wu1P
J52E1KCPCfn06fvquSYbUB0RDrgn69Px6WA5+2ov2gptVk+nfqc+LsWUt/zO+czN3uLsmLRTool5
ipkDq7rT7FIHYhwLDmfe/+xJB1wUeHXwWeIBycSPRZ0lY1JP8N1+4ip5kILyqNbXHM8nQB5OnJv2
6PmUsrqjuQqCDS0vN2nVRigP+ZJ9/2NueR30xuEFAnQZukuYy7nhO2EsQ3FywvKPFhyyZMG7Xnsd
DBKsqwBJALXKszFHAoCfJweK7jQyBYisdTIQh98fwo1qPYD/Iggasd2RfWIDjFCs5UTrI8/RT+UL
D/Y7QARpYg+Ut8XNaKoELHyJ1b/eN3vDzcEsuP+AdxeEmbP9cqcoAaj/arHyHLsIrOk1Lcmm+5Kf
EVJBJHdVkHEjvwLuD8oZUKlwx2HhZXfjcoZ9FZEVDjjcDEufzaW+1Lcg/3J2RkLVrfjC7eOP7Hsg
4sb4MNzezJ/LYwMi2HqtUOnI75fadq+dDJgIQMUv6zxQ1xILWQOCyfMKUfUcPwUhBzQQxqPCHZEg
Q0KzFxeemL9pystTc2mNOTVCUwhGrmgeKtQ54Q7hJ0dmGh1x1VuKHT6C7dGOV6o5EKQFyfOjavrk
uH8FanEv0PTYbwaLN0W7W/EABUwWhGjM+/vh+iRB6xmpM/R4A7ELwObldjCCKdby2PecICuJjIbl
JbEVtscC18qlBWbDgZgw8ZqBMxx5xdnKW73KT4VVn7pX41Tt86dsJRyDpezkjWj60ihzmXspmlxB
mO459WOzm8DLPFkZjUlGl2AVNzwF0iGgZAMBFuRC2UtT74sgHXS8fyArD9WqfWpJ8YMsxPD09xfq
1sE1eOh3whjWSfwN589cvJc3fQM1cM5JwUrkBsduI+2Sp9wteCJv+I23Dvajo5zknX/w9pyzxJzJ
DhQVxbmxHC20Bmh30EB8uVGEVO2GspA4h0OKzg+/s6IjCTQ6K6mmebkw2FvGEAQgS4exIpXNGPP4
UVTzKfLdpt5kR9wu69SfiJ6hcXdaoFJg3cE8rnNTzE5pxqpCM2jsu5LnbaBqhx79krPLGok6H5p2
EbIEvL/0RGEfl6xRJtAZRr8ANQ/GVz0f9MgMXXUTw9tii37d3zVXQd1/LMmzu0eNEgjdy2VDKlLK
ILWE/QAxU0ekhZ2YkVntkNJNELRAX9WqSG6nB+O4JAJ6dQhZ2/Mqn+1YtW7lqEU3gGNAf6j1n9Vp
1fdr3w03Q/HXn8ApGX7fH+7NeUX4DtQ56jlovr60OOaip9Uc5lVoVqJilgNP+Lco94nmPY4bLfy3
IfPvCOE0UfGGD8W1cmkvj3sxmWJsnilMnpIhN8suI0LtI622kU5B+iSGJ9+bu5nL/BAlD4lW0BqM
7TOJFvqPih9xCsn9KbiKK5hvYklkEmGoIM+BOTACggTjwdu2bnwae3iJ2MkdNETs280sdEsWAYi3
zhK4J1CuQ4A051QvpyNo+qwN4gLUcIBTutGf4tV7Lw7tSqM+pFcmya4DwjnSabS5zZIGC0sJhtsL
ls+MM2sv9GU76gWMl1ACSK1h1xzST5XmNHZDRwkogvNx11n80547dujkWmr8Z0Nw2JdFIAFmmgED
8TETgucy3GMLKWfXz1Zpe6iDh8E7isJS29aSGeZAS1k/CmULM/XfbjvRBW/IhgO/gwD1Ldrz52bt
31fS2ZHlFSHMECDB8erduxdWG7+NFxJ6v+mX85BotiEpYDJFCQHsXWx7VgCdE7yzu8AFFeWqsPXt
ZKbb2lXWLmep37Wbo6Nxa5iTWzyAA/bgIUuzXqPcgCJV4hqo6f/7A3PxPcwNkGQ6+lXA4+rW1Uun
f6AOSHJQ5IGz7F0vT2NtYvNUkA2uvmsnbkkHrtX0pCC3c/87bhyei89g7gTdCDUuFDEtCWh3DUDb
DelB5sCqv5XiVaQsWLuq32IVFBRYoNYzq0Th2X95Vqs0QFdePoRukEMkKqbCa5ORcSTg8IV6wJQC
NFxY8mGwkHD4O+54MyhJjtYNur4/7KsizH8+BOldUHAi/fIb95xtuV5LRilQ+9A1hidRIZm0733I
54YDCdbxAclPV1l6Avx2YzFbUEEIBSbwGQePnM/l4IUBHWSDMYYgHnM0uxzQxG9X2jaS7fBhyNaS
Ycsles8hIvLt2ykJdAfvoVxfWIOr5Po89PPPmE/j2dA5aLH1vjqFruR/9kJNC+BFvfqQHj2QnQ27
tngWC7OAThjasjnl9f7E37gr0fk5Y6jBGo4aG+MvhyoAF4WvRW6svuqgq/VAHit4JP7IobgWQp8v
KxZZdK7iOuAS4FrQkisiQ3vVLgRlo7KIk3JwU5IjQQLOWloTlYpWd1Tp9Ib//PF1fB9NMAjTibxW
JDahJYP8SQEcw4Ro5edXkWiiEwWgeN0Sw+zxMKImj+B+55sFEmUgooImz/25YpOteCrreKqj7onE
lAqS7MuFmgojbltAYN2ueA45n0DfWQkWDsKV651tIMKfO/LB4sR2ECZB0Ple3g1uqxWkB3ljjLbV
+8MQ2DZFbR4Icnu8gZZRCeNgFr1tuD4xgmB0R/rh7jpzTd8qc/oDOok1sp4i/RrIa0g+Uszgm2yR
g52ZYOQHrpceng/gRSVk8/G8+QMVFfN1FqB5eniQiLl1Ovr+NyXb3paJSo5IDeEBm9D1DKrZCyv8
tjL/dvTzb2vFkP1LaE//qgcZLVkS/vW7sxX8v7Syn3QyUJ3Em4TskWRTDkjRrxxp9dqb7xk5OQmx
Wnp/Tq6OATMjTAinVzyQqKOPGVlN9bPCmfyfIcPW5MFRsjGyhXyANE/whee5NMfWJbku71tZg7md
++Hy1IzJS0427vfHZvXomu5hU1n4y7G228+V81Ot3tbm/fH+6g7f+wLmbZWGQ5T2Ar5A/WjMylHp
5uNg/9j20TIt+HzyZHVkpZIVsdbW3qEva8ci5Ei2ZPVp6nRpS97yCGcbklUsVUdZ9rUJXxOT0nrT
6CI168L6slzvXaCGkdHDQANxC+AVcMn9bX+4P2proQszw6bfTFa9kw9J+IAOUd7M3iBnfn/Or2Ny
ZtUZR1/rOjjCS3xEXhx5gHOBdRbnBjqCGB06ysE35+1y8DegSdQH9gel4zhDb/BScLc02UyImnWe
52cyPsN+yXCo3bdDTni6i4kLNhf6THD4KPbAm20/Nrj/nZV13K6cp1eJ0t3pASfwe2n5r29iUKqD
yh3lBiSW0TcuXnpWr+uMsQhBzJiKwMds6vpU55lZfoTZK1jV8zoyU94BIUg2ur1H+Rpo+xrN/ASN
CEa0JEXOyqPO7hEiljOfOpCHILdlzobGaVGvcFPivnFQdTObjb/LTG6fHAYz04kC8TcIHpjCqlrr
G0xQswKjrQdnaYL32iztv5HbnLIl2P+NORLxqkCcBs5dgIx/U6rnYULJZbWQBbUbZjlAzOigd3EZ
xaZXePzKEL3GEhW/XAnj0FhgpGv+yJlobMBJnO5jLUnMZMwCO9PF0MqMMV31dc65vKb61hTyS90i
1zclvlUGQ/6cXkW2itnpgyhPWi5GtVvk760EYeX0KRqWGr6vnehsBCs1E9mqeKpcbppSM4KyM2BE
nbO2z2i0n0BKoxN1iSsM5AHzz7p0l6gvYE+oEoCv8/64tDXkYl5KFTc8I6oB50kCiN4EaRKoq8ut
L3z6chf9mYIh4SlkfdCSynHNzzhCWnaF1iQPeqtjmjlVD75UM4T4zEeVlcJ+HLnwb57E6qw92xt4
GkvofUwKhOO9kXuHCam+lyrrC3B09QpoSbqqA4qyq7jOX0soqqx6TvSHldBO2XMAwjSFRmowQHrC
SwC0USCtuBon7CXiDTknbBKlS17LrtfBgi1VAxqye7n5LodIf6nyMpA2BahnWwrqRhAUi1oyvfBl
XdcgByvTfCwcpahBTkRAaMdHfwNJ83z0+OkeBK0AMa37yc5lJcs3YWukox3Gei+i5blto6+x5RQE
c5JUNWakdBMiiXAE2Y7qN9NYkTGWQlDHFLEM4h01UEszqcNI2cu5nqeb2sjQECcUIVjyPKkFEZSq
JJNHxykC+jLuaom3ulkzjEplrKcrcVLbcI1PAfyG8/Pmu/Gxe4BSlvOEoroLyvaEByRO1/CDwf6i
Nq+57g041EoTqju558BnnoJSY4Mu5+GxTOIKffq5UjhBojad2RVC/TCkvP86RWnzVcmpyNMcpLqu
GMVGAxQTKJNKTTTKVcTzOUeSUW56Uxg7xVTyGJxOflFHINAv9Bj0g21f/Qwg+xJMRcurxIQ+VIkL
ShqjyB5DKfbw9uOVTdGk4k8JwRFulckZh/pzxoHDJNeHyc60ebkHqdUUoidpE4D6jGv8FUQg0mdP
49GPJIaKD2qmKKg4s0Gz/oSMbdzLtDEyPrXmlg43qWdm7r6Ki0OWBcmT0iR5Qnz0lYd2WhVeQ6Yx
qR5yLxSi3QQpQoypCJpV2BeeQHOOF8e1VhrNrh/4cVaAF/yfWM1DbiPlYJvchFUj1naOzpOIjDmv
fEd5pUE4pM8TwxI5KZFINaDtuZLAl0GDTvGGdQu55JZUZc0LpiHHwZ881ds/htShISni6ga92cqA
dpo805sXrhY6cAaqE9bL95sWouaqWIH+QJ+61EoKEOSaqtwZyFTLcXWK/4ui81iuW9eC6BexijlM
yZMkWVay5TBhOVwzAmAAAYJff5cm7w1c1+YhEfbu7t09hJlPSkuBB74n1i46LUXaEPBlQAjxzApc
5ZzBI6Rv/fZfwpgkliWLS65T3wZBFXmZ4p/0EULlHV/jogImHk5bl6OUj45gc/eWtGfvMWM2Nn9c
PebWzoHsFAhGcsRhBRNjfu12Kb7stZ++WF7jy+br4jpKtMwVZuD7X4MxIrlpHRB5FfgHXFyndPR+
xF3/VXjYiTdJ2tZluBdgWZtp+P2qZomV2b6l33xhM74osYf/MRsh6ZEWDB2bvmPra26/oYw0s0So
9/VK/lKNqxeuJVMxltk6KmaGdju8B9ughwqsevm9y32/CzzhOsxLkvZBZm0xn6fcNEX1Mat221WB
yxNvUVmewA0sEF+E5ZZP2XdvjuRyC/ptNOCwfX2cjlq0Z39ePm54lXiPrg8AH7BUnb9OUyK2TyYP
R97W0HkfaTqh+DtqO2MZs208aHekY17pRAQdnh5dSDyt8rFz0iTCfUHZMUOI1AwPYLSZ0Ksx0Z78
TZbaYkhh24IfnaYCMWK9BF8zxhfdCQgi/b1kmrrvWBWhJa3fDV9kJ/Zfk52HluncPiOdpP34qGPR
wUlm/YSplcV05GORcSAUoV7uvZoplHKQKQeWDsdEno/s8KNbz5zm740Ap4zBr9pPzlEwN90nBLAr
BkiuhruhH7Sl9aMhICvA8SGMLWx6DoLeJUQOFZY+OT70VPkYKn5PA61ibNE3ZcpicX5xlnsT4jzY
rfnL1ktqzH5otjuZtv17K+bMu2abFN8KGXnLXV6s6nr4+zZdsWlTQck38YbLqESRP7Zt0fUvJLw0
4clbBU7WEDH2Yd+a/gMfYpSrXMZ0fFyPWaXXY/f0WzEN3mcg4WF8szj9YA7mbypAKRh/hBBFDWN2
nPrfIaStK6Pg0L/XLSv0GYig+7UjS31zql+jMjR58oI7qp6rXGbLl0OPsCLRtCdJxVRxxPxSJnxz
zSkaj/NYbCDKXbNv4i6O6xXfnbyZ5NXrxtSUfTOrL8sA8X4L0s1Lr2vi6qc94Kap0sHwo71YZL/3
Vc7D05HMRldiZMbgzU8W2Io4qufpcV+n/HFKiTniJMpUe4rUGA6VzWe9nUKbNO6B6LiW+GA/IBJo
dZGUZ9noAjK95umrgPU5VSkKJl5j34+4Ge5ELFNpEK9Fbm1yPIh2Jo0gXuIci/JQN1MVhKDIVRst
6w+E0Nmr6mz7g57N9lzQAZbASdHty6fV1vN2G4S3vwyINPvL3PnUQGNSKFidw3ln39+Ix8Bzy2KD
3uYhe3zIk7uw0RPRSWHvF++MihxemTfk0JwSuWymzD19/GwSn5dQ86LxZ/Ns/CsykxdVkul/khAn
EV5aCY5b1oFf73fJvJBEAj3YdVTom2vegOGL4SS2Fd880+JFxKGg0vG+cUOTvZiuYBVNws90ZSbf
YDz2oc4+cZ4niJz8rJVM67G4q7pYp/e8SX081dfdQyI9Nrq/xnqK5dlvlubfngz7dBZ9kj0hKPpA
TqLMDqfReqMu19TObNAOtdipBgxdTp5V4UbQc+b5BDNH/CvXrZnRO4QeJc2+LK2+51v4T17au/ph
DTbR3kiU8JrrXhcmvZpA6S9Zl8u+MvW0+pc5FcP80HSd9+DVzfRX9sn46hJDSI9uR2QFaTNt3blo
tMULbFbxelcccSw+Kc99uCM0ElcIbACAPlUUmuCC3bp5GWNtmjcVDfPylE9r23xJtA6/Cq1yPK7h
ztaHVIfOcJs7zJ6Yspv97l3q3QfNjWtoJioPjhu9z86SdEOVWjl9aIQdetq+KczC/x1mnCS2MXFo
b6hgu6akcC+CS63nkVqPGhQlj4hMS5esUnPZhqAj3Qbrz7PK5nxi9Fjb5NaEOKK+HrII21M+zZJe
bcDX463e66A5+a7Gqt3PlD01fj3GnzKTHf3pWLepuR7tolCAYoJY3NHQ0AQH+2DkL68psuatZg+J
0vOQhZ3sllufCmugfqJayDPr3tSgTPhZ8lTqZLI9+qZZHT/DOg2mS33wP7bVjXhRHS1mWSDn/R4F
3t5WEQM1r6vXHH8S7eftmTw38SJgDu+VyelVTDcOb02d9Nh+bsJ/jfYcEvjj0qWsHMP8L4BC+xOi
y7lXUQ95c5GimSkftiVpL34rj6lqt6DFHn9STV910sxtqagYHkni2v/Eo8nz0nbrXJDP1dWI7dKF
b7hwiUUlKXwxfxo24m9LosB8EWpb/olR1V/nzATreeZoHKuoS3Iyi3Pm9WCblqY71yKL2tIcAprX
SYPH2BL5a9X1WfO5R21E4eLP4TN3SDqWQ+7kD+Uoc8q1MDQVrrPso304sM4XDW+5zG3XFvQfo3H/
BTrrX4KhPhj20+JPwan2kYpoOBjJQsTOhFKj+BbKJKXq8FK5MVoQuceiW1t6Fz86xDnsuQ0m3RYv
256J92kP6usgQxgdr0iuw+Hn3xrcuD8ZT5oXIt7quhrjmrCwyCzBz6L1QW7abe75HDqP8RRN4uFG
ulrGB1Vb2l6zxp/1uZ23Xd6Hmz+Zc5cQ0lbu/oEDCTx/HJ/WWC/2M6+I+rvLF2D1ERc22KZ58u6b
hMb4nOzD/F6HGyB4m1Pml8dICEHptTvzdKsO8/2s96HIzsOiWtq7Ge8pipE67k7Jpnx1opk5JKX7
AVEEoM4U15i1U1t5fVbM/zmb8c6jtWnxyew70V9NX6yaY4vr55H2Sy3XpU/EXdIs3XCLPBOHp9Bf
pvUlQ5sp2JjcWeM1bjzTn5j3xuklG6Oxkv6G4YuJgVL85qPSCKORGs3fSXysCIjP8lIFObGa3J3p
903K5FukexqOKbZk9np5P6OP0cZ+9ralEKVNhyGBA0Bqh97f7EvlFNGDpWqm45xwUhP0vEC4E6ST
SOB3S1BEmYbR9tAkTFyLRPCritiqT+HWiYLKKsjv527bUUqmCG3LI/emoxz8Yods7LLvTdjh2rVK
tyG83R2u/kksi6c9UvFUjnOTQkxtyZCW8SoGwiLHD8dOmBH3p26y0cd9thj7U6tTo5j2mOSLGgbv
r59vGRhbYQQWiHoZZYU3HebFhvWkqqLr8CpLlvhlHa3Oz/G6ZGs5e83elIsIs0evLZKucjFEScnQ
NvzIrDsqUYuM/d8CdYMPRGzih5k/I+zOJOMTM2a07SIaxH8mtMPnYGgbec6nhS3ZpzLvqpGqqanG
bogyfOCzhBmKXvJMSWzcs++3/XLxQw4aTpQ5+8LKa9+MbXOwOr9tvFNQjHg7jzJcnvZdNct5PJhI
xpaKF8DfoeyzaGK/Pzfz0NFCmZxknSMcxspPJ2mr1G7y85ZCLjRBjykqhdvR0MbuBptwY30yPJlF
+KajsX/FVj8FZ+ooh301kOUnPoJCiKfzZ+Kd2A2E1sUBL0uE0/BfL5aA4Oyk4RhsTV64c5Ee7R+3
rcer7mzsTlENxMF/0vcPvNkFj9sgVZ9FQtPKW8+8NxeO8a9ARco/+0ufMmcZDFF6CtEcNGVAWN47
p/UuTkPTD/pWZ61LTzmd3Y98rGOffLdUPInu2NNz4Y3tD0e3Ciy0JTop54lyCCffMX9iMFfiSDA6
Tt1w8bri1SZbpK5xN7RYL6aJv53tlnTk63EE3wRMKsr6RY1BGcZ58yOIYyPvaSZUQEm4gVt2uUe7
irDyIMygHmd1zlzQBOcmSofbZHuXnbH3av/MoxHPCjy6vYXzEM23Wazz9DYVzchlvfmrqqyRiEjG
WYiG3Cq5dJe8PXR8ytUgzJ0OxPIdz+Scm3FNMGcWYjqqjys0K+PDn2iDSQJuq0bEU3A7xn0ermQB
6+gStNS7eYcvbqUwjTm4PKKAhGkvCJ7Spufk3qW/Pi1hoCiuBy9k35MWhZud8sL2k1qCZXtIlo2G
kRFB+BEEsgW1PgD+jbHj9sAnJdg+TsqQKdmpjTFMbrWIpjJlCQK1733N6wrjyZzWdo/zaunoA05g
w+/8dfuVYRsQp7ZJtm9HrtRe6XlRNGMeVOWT8PwVBEYDR5XFznTHfZQEe0dFpZf8RJBGxkwXKyGs
giVuAvIrmEsos6wny6ChfZ45odZQPqR9WPsn5dvxc1SIYippjjjtDl/GUWWjJu6rKGvQuw9ro7Jz
rY4BjxUhZ/SZBI8EHH1ddLZBPxxv0ipqSfkx1FK6qPbmah1TOAQQdoj7nPbkP/9Q3o9jTnRwSamu
NZfmEEcEJTPdXsp008XT1DZFDdg/ZE/T0tgCmHAPJNXlwM8gRQlHErU0YX4bo0T8LIL5eA+90DHx
Ybz9XyiOnV4m2gLMymPcqvPa1a/F7LHibThw/2VRwzW+oSj45vW5ob9IBuCvAshqZidLd5lyjmia
9+3j1DuYs7zQT0+Iw8Z4TR83DL7wQndjRkBI2HHGbkS+5+ex90gIaV22rZXtdz+v+hr/j6rdU/0j
WiU2eW3fLHFJew3a09rt+JXbLforXZQC38gkfDOzWzEmW6mNsDuN2cwqa1WEtbwauEOLSPwxQ1rI
Kv2o8AEHF8EBvjbRhxxDbbLSOmAaYCxGzjHb0TzVwnkefZfJmPAJB/VUW5cf59zfp+ZEuEgUPQV7
vetq4Dj4b5yGwi9N7KtHtcgIaLBT67cwSEbsYv1DP+b5rLqTU+A0Zdfi6vpYDEPa3tLMrMEldDYK
L71n4IPbQUg2WVBH5gLXY/EiST6834Zw8ZuTZ4KovxnO9uci6UfvFHYpABNQUtZV85Go7ilxXt89
2KiXTbkGAQ4qiyXdiOiqvIsrN2/6T9TqYDolQCv5uQgRhFZTILocb804/J0z6Mq3OYbZYNC+xOH5
iJp1qcwS2m+5ycxnQVwttwDW+lsVNvPy09u8gup13RJcvOVIoKdse2KdbDCl323yAUHuKCHvVOEp
ezcpv52ryQWROntyS24FaI47CcYCglI2IrhlGw3IuShG0V2lEyIvoX4KztLGyz/P2iMAaW6pqlRp
do6GE/mCEfOhjgvbc+AzW7OMr7MYRiBjq9Ls2mtcPauewiovjcv3BbhfRQzoMPpERkkf53UViMYH
XBYwq5diXkCGZ/qylrhH/Apxl/aGE2JOAaa3tPHDGs/Zcmuaj9ZiHna2WM0VgdgdQBO9XCYWXQXz
ns2nTYb7z55VpsgoHweK3invwLWKdjpZE/b33pYKD7GMFwHC8BIxbR+4ASmz4umBFBignB2w9DPG
6uSaF3Rtt4XM+JWIyt23YN9CfdLt5vMIyYagABMJ7HkO1f3J25wzsHH+O6DO4E4BZpgUTJKhT0qZ
WRF0ybilJraPqg2kSOf/gq7AhN1TZvWv4ZRxtfYOqf8JEw9f3ihEhKoC1ugfw+eiKnBxm10zBy78
fYuW+hcVmWurtt870j2neQrXm9oDotyz2RfefR/I2V4Ow/+VMElwcHm0zSHuPmBTH343ObCQ21x2
Qt2fL5dErunbMAfDvW3GlDHjKZ4T0imZkX1vzD5ML95omsAv7eF3YZn3Bdkv+4CAet5356CstprQ
XVCVCnwlSkp/VOY4LUONpW0GRPzddTsVklK9fSWWu/6etEfyZ677Q34fJGXm88oVknwJubTd3VEP
QfvMU+5kg/lrwtWGT1344Cd1WP+0ajn4YHKePgWTFaaSxdioiv1lMDeLspm4HpxCfiwMTrEYYpl/
mW3OuEDtG0Fx4u+1fHPTYDnWhMBll9LINbmtRq0E5gn5mmJnWft5rJ5svK/qrgm1CjC6Uuks30bn
BXyLyaTd09D3vXdKKHP50ovqXsdRdaiw6JbM31H2OgcghyygzUfkIdJPSySJCqrbwxeXum69ouLe
s7iLbCZptnvde1nIgS1b7+RRrdp77EGCr6Dj+nHOaOCuA1UEcWWL6ZNHd9jldzPmi2MgXMb6czT6
uCRErRMg2HSLtN6FymHp+ZvEnRiMmW863ffxtK3Zbu4NbBXH9Ie/BJVbsD2KdXHT++rSsQN5UCnj
uyDwTH6uU3wb980XN20U+uQyyXddXxH2DsF57uscHz/MEloSag4+12Y8/we1btqXfT74OH3kIoEP
CqLj45lIYK/s5GOxIpTl8TaRZg8Adut6pjJNMEKXW7qWcbCg7vJCII9q0CadXhd6pPHc5ZyjJ7J5
6vmCRXZTX5kPib7GGVUKry3vvFOnR/ezJdGUGnKb6tqcDzRkxMtaM/Z3ulhj+bAH+Zae2p60vFM6
aNF9swdH4l1fU97UYHwuaIOSa0In/0V+6qOqO4L0TjexTstCRfkPpnyD78JbJ/e3001W/wGp27MX
rteIJsTJD2XiIiiS2oBAqVipDO6qG6liJUgNpX3r3dY4VgBdS6vwN62BtmAFECu6HXBsiYvjxkm1
+NVRkCrybzHqEA9e0gp7aadMPhFmPiOL846IKm1ZDxwF2yUcq26e5PE6UIe8ez0FXuXSdPwCiQ6V
g2Orct590RUm/zaNIU5I80EtcWCMNd65g89TTbkvplOz+iq7psKq5KmwQYeXyDSsv4MuSlHkOjsO
5USQV3rL8TV+yuzap6VbdXBOe7KG67CT4XmqKfnOkRLHw678JS2bukAeGZPs+DdsBz97NGrefLAo
gDCK1HRPKw6ctcUD3izLa6LCHZ5DCZ8By36g2G0GEQNJ77kA4dR5SysSMlVhpDjuwjnvv7QfJtfn
0UuRf26GuI15U+7VUF13d0gagBckd2NaTpOiI2prP3znZebPdBj746Bt+tMUfKxSxa25Zt1R52WW
ivXHkRQ6KkUyUnK1cxo1rIJsRqQ/dRqA1C7pSwCOKcAL0oypj3nO9xIQwJFqYFPvywDk7pWoOGuO
e0n4AMaLDe1zMTnyKmAx4oWnUUyjZNzR7KI5dOeM0/qLdZP8tQDfPfdGU4d5/qKqmLDKu24EezpP
jk6vCgbNM3XxuMzkBxr/nxRBpMt4moPvY+upX004eFs5mV28xhRY8Wmj6d7Pa7gsLxb3EfK8yMv7
to2SUm3KZXI+WjeT2vhRYMJfpMN7mx405SJtoXrSsK3fh5GsgE5+APWaxvu8I3roqGXn3p7a3XT2
ZIYxLdgP8fJWwEGDUenOoSQESJHV2k7Fd9eirLwbKf4/HwwRvjWdgcOrg5l0ptoa9zR6CxB04Frz
q6kzyv22GxFuBCBn96vsh/RiA9nf1avFH5gBqQOPCqBMviONPGvUi4sbFFBCQdOL9NmBAbxzOUR/
0PnADOWw4XBs9RF/8XpudzqmbXqPeJF4wQvu9NJbBKEMiezCX+m25p/XcZ5gMIJ5Hiov14ZDLAqX
d1349UsQ47+Q66P44vJ68KF2DGbUQbcA9I/bCGK3d8Hywlhb0p85HalKRNMk37bQtt11zrB9b+PE
J44HHurTbiUBXN7gCNHdCw07o+LeLFVKBXi3F7FQmF0W+m+TwYGUgJ/ia9oEEiAM0PAVKwhpz0j/
16IalPOxtQvaNaqSkSKaHsLUfOnWRfcZlm99Oe+d+dP6kjlKLmWA2iCxs71RQ5oYkB4qu2JaXkCa
TfHeX6a19p/nevaz0u7gXFWudr7vFvtWX5eJuB5S2JkJ2m0o4JLNuH8dTN3/s1Mxy6qROoNF6nX6
RXpSRVi0Reodtp9M6sLSA1dyHXN15VeHn5s27o5ytV1x7SMqBjiImsFn0XWvy3yE6908aBZVTNaR
oknE9Y1N7tRtmnviooloGd7aeT0EEZvFLs/JhklU5Ucu/3P0EYNnm6jtKwKB4VnwmE9bk1hWxPrB
atAU6+/K0+oTwEDz15l2pXWkavul5+h4FEMIhJO79F4EH7MrRhfJW9S2CRMbckz/yf0Ii7Ppt1S+
7RFUG2vQTXebZlktfhx+o7f4gMxNhsbMNFI9zFs7rgBu4Uo95Id37ejq7LxGiUOJlg7tr2Lc9QvJ
dPxUTbfsLuCTe13tNtp/ebGU8uK2ZfqOSoKqJ2+SLj1RVnp4h4MH3NvQYalpbYPHv/Q78nMG4ex0
6Sl537I2OuYfSE43EmyWRK3iGnloaCuRefPF25tlftjWAqY5jdzHKutnc9xSG7bxDb4ibKHLfSHu
tsmQNLanO0kerfaO8NaPhfjWs9VikNoliX6DxergK0O10fKD2rJBXWFx8YH/jtpL6PUqqDi4gx8A
8DK96n3t/POorOYFLnvq0UbxTwPmZ4jLti3AuQEJtE6efXQBlINdPc33yUElewphhH+kEmr8VHNG
+Wc5DjGSCeh9pOR0H92Nvqy2Vb7burgch8aZKR6Ap65FH4wz82VuBqTIrPovLyCgQN56/Z7RlOWs
9pQXaRAuDhUbQv8Z81wIxOEH40zFZr3gfqa2Xy6R2ADBS9HP8qtsIGn+5Pxx9jB1vtdVy0TK6JnE
tnyDjmhEdDoIj/O60kF9ZKfl4C/8xJkWFw9TvfYEgYGfc57U2XPi0vjfNju/Pus8mIKycV32Myfu
AizC33zYYJj4S5r0nr31LXMiyKFpSBEz+VgguzU25GouWgEZkGXqrefE7hyyuwc8eWE8OV3PLDtQ
AbjqGB3d4SQD9cZjo0rniedIDV33tCYKbDQFPUEJEaOuuadujTEI61SNYWsXoyCquXJFNSZxJ6to
CR2V65wnb35QHIRPTY5WMlnnAd5eZLOl2StaoLTIH8YLMhim5F2M5AjWM5NQdVsefB3C4IPnGPHY
ududrbNS5SYNOLeLRFdjW9D8bFT0eellQKS2gOOtgOPz3+zjHdHItGkYyV2vzQmXktx9DYeFGz8X
VntnpFNTf790fs/CPFpoMYOMIj2blK614kDNNqakGhed8E3veEGuF+o0iDDanxq7BjC8C/zccfbC
tT/O2yRc+7wvTYqr0QoD9ZxECP9azlOTbc8WNM2eZKKO9l5NRgxPS+q3/tXEY2jvisUC14u1971n
JFV7e+vSschoN3f5mK+q0RThXmH6rwB4g6HRmRb1Gi2u8x2MTzx1X4I6GYq7XGWQLtvoJQlvGJj5
W9NOwXyVgQCjLw7ffoloz9KyxWX/w3y3XcfT7grrrkWtMvC73mP6XHnT/hetGHAYAcKZuSDzIwMP
tDJSl2E48vVSO8hWFTv720Tetl0Cr5bqJFXu9so7FoI3bKwQ6DmeC4KF7u5ZtGZrbgYDV+4naev9
AeGdJlIih5mt2sQAR/hAUCCXwsqi2j7CFyvqD8sckgiZkxP6AJHN9TJNr41oQeq5aO1xDoaEuYm5
Kz6ERb5N3XWYc/2DLqd5yfYGPiTMujWsVnQMM8gH9ltnPUjzuMDzHxfhzU2DiQKFxffeZJoJvW7K
6wsfGSGcHGF/yU2bGn2a7KQKVBXhUQB9yHr+VPTkLpfEQ9n+3O2KxSR0tCMqW2a1fx+RKpIct4Sr
eT/4leplrVHmnbdERO2r2WDPvze5N8SI0GoMvJNAjdTc+yjM08LYwONMQJP+FoSHmfBbSmd2m+Hy
req5wzy2CVasbKcGb9KirAmG696EgKGp6pjxAmBgyF1ArfaoH51UMXRRlg1tCY+Ryju0knt8L1dk
tmcA626/TFvBLKiZij24UKHm6RkQRzJiwCev71zXLE8eJJa6OcZZ+retAMx69/OpDe8lV0/7d5NZ
rh8Cx9hy2Wd+st+cHdJPgcp0e23qXRyVbF2AS2mKEOWx3kdmtFFV4lW1HQfoXOvlB/02pEL31fOz
aCWxIVPFZ114+fYjnqKe1RU3Nrw/qHMwfK3jZakWfqw4Hdr20JEIRjZ8ocaAW2uos/wT7kpZcd12
+MXbOOpiACtNqeYqvbJ/rjDB61ZGIoyDCzaWvTvPUVIXrDKdIchI1ri9l7llVVpEVvt1Vn4q/wtm
/+jQa0UI3fRUFAJObFW79zWPB5Gc+82r+ysqjX04eYkJpidO5fF5EgHXoAqyyT6P/LziJpd9rN8l
cY3m1cffnUfnuqofB1tT3u7CNH8Cj7nsT8GQcTKnYNTeA+whMQUjeC8mDVMb9H/tnoaEPqwqWs7N
rmLYU3D4+q7vAAZQbBw7jBQH9z6ej92OAfljeaK/eFA6+oO2ge+j3szRJAJS1+3dRh7mH5AIK70S
0U3kTnJxdVoaOLzxboMJgE0uxBJePFl49pL4CRbsLuzz5j71lA6vCSnLXzJZd8fNc33YXo2B/y7X
Ja7/DGmDPGdj6nyEJeHaViVYDMAukheaDfrjjTGrzJu2E8w4anzP6JTro+CyRpy2hB9SkjXTN09t
3vLANkfIkB8iHn7LkX6sdOEcJGdbmDA9xWZLgImCcEqxTdtl/5CqzDwUc08L6LSHLZOOj3gnCrEn
7cUnnr27eG5AMBIlKo6rcE1Q/HJLcq36k6MtWGpq6XmAhb0qtMd7KSh6ltI3ufZOQkpMr7c6bGG2
AX2gMRBoMWFTQH2eezmn/Y9Baf+njGczgzks6PDQXRRLudgs+wFDHJNclavgjf4IjyM39zFHX7/O
3WdIE2Gvu4Tquetl9LGXtb+z93uxp9BW6c41vcTpXM3DspBPefi+pnFjAvzea7yQRXAkgNthMvRH
OcUf/dWyhZFDtyKD/E4yAOBu3qF6KFnRUJB5cRJ9VBArvSjj10lxkjWyCdrAMceOaDsa4iendf0n
FEl2Tdr36VnArbwcKgWtKTbpMwZcZ8c7JweTRjN96EtUQIZe53rdv1qvZcC/UHJ9BdCfnop87mpa
oNW9dRh62Gs3y+W4jDT3B2rCOfpPspqSEpiHyqYLIhdDmR4p5GJqA9RFRa7/Jd7q4luTbgE/Hs+P
AXTIdfh2ZIn3CxJFd6jupvR1dTBt1Vb0i6hqqVGULY1vHvHIMLivUKEEt8AVBV6F2jkiM3fdfvO7
IvxBdzZ9NgKNd7nZwh8qg9o4uC3Qbn+9MO4nhOOpWCqfdO3mBO+6MlOY9fMjJscNg1Vtj8jHQRx8
zRACqlvm0Aj9XoC7N6SBGcsW/bjo7oEp4hnnS2H8cttVjqqsYc2f0YxZTQUYsuCGZfZBF9Z0/y8z
40GwIMmu3kU3BlXFTrT8cUVJ5n8y7J7hJIvEUsLyLWCekojidVm78IoBaIE0QOYiPMsIbO20Idnl
nokj191qXy0K+GHQ8ipVh/cf25XJ6izVPZBO3vp3R5T/T9p5LcmpRGv6iYhIEhJzW66r2lW1UbfU
N4RaBg9J4nn6+Upzo13SqOOcudmxXYgCksy1frcszk3fKQbiGgJ1I0SITtFoBpFwFnBooTCYknjn
9Vkg14Ok6OADayu97YREjjh5ELi0WGf9oCf7CWtajW4JVmG0ZyZ3RCzwaJhpeKiNxLRvy2y4T1CK
V0BxVBCEYWUkYRig5XFLaZztrTC09R0Uevgcwv8XW9/tLXTybempdW8Vi3PIkKNO1zAHfA3Wgqx6
W6YjtcDoNBU61gxYaO2lccPgQO1PnwKP/mgNysls2tEr4PDzNjTp1nila6/FMghYvrJvHk3GOM2V
8oPqy+gpjaR2HiJvL/uA32ym9t7p8uCHqjPrCUmOfxoig9ZAt6j9rvkx4F9TJotirb1xQG3eBGQ5
0QbM3zq/UdXnyWihV341y3aVe1msTpAVTkKQXmmVEpoldm15KODoWHaQyzYqfLTGWyNatXxKAuDb
FQhUSiR155Bymru6L3att6h7m7cTrmtl0ub2rKX5CiReFutyadJ27VR1/Bhlhoq+ZGVdQ5Sw9h1F
T7mr0rZ9ShjSw9SXGTLxqutiC7SzFdFn9vsl2FGCLtGmjDTQnGn5wtf+UuXirvKdee8sbYzWdu4q
Su20A17mznPrs+8vhs4zTzHNDKPjRm8dTND+PERCIdRgCc9XSpQtGn+TT0+W5XbzegiAPN6qzjH0
K7ohgI8cW8smfZ+dGCgjnx/KaK7QeHmG+RO+xleyc2xppuuSLe4ZHib4ZhTqxkMRtP1bg4Yi2TTK
5euS6IvHfWr8Eou0387DQ82YIkZLJXObvPrumIw7nm3FNtg51svQNr63zWL24XVTdGq6Hus4Mj7a
Dte5HXFzDIixjIPFMVV+uAJFWIadn0ehtxvSvD7DMnn45ms7eK96OWlUwJXzbJWm/ew2FtMtGcI0
Z9vKi/p53adL8NDqPOO8Zacxu8LLbAsDe0zGFAIODT1bBbkT3SPITNtNNwRElVF2qOYJNsUjY6+m
EF37o0ekvNAaRLubS/HWu0NyytrEYXyWMwM1FgXt2r0MF8ZK6zidUMOMVkO6eNUFcnN2ejQgGJN5
kWMlmzX6kOh5ZDCWRgCbpjFHAhvZls64vCn9LuBQc2NQaOoqDBjAycVrJXT3nfo5n+7q3IDZ+OPQ
B1vLyDo5pLyFH53Sef7mCuwgYFLsPJuhH0ErHGM4QkPN7OFNq+Kk23pJG+dfeYEJ0mw61H4zYYEn
/ZbTuNx4jpt/1RyPRzGK6Q0Nbq7WwaLQLzX2oNr10grvaz85jdp17JwpjaHXWJ/s/OySg3rmlK7q
KJzfHTwMx1yjNXs3JpusQ4sqWmzQ66XNTUau4PK0xFCZ69TLQBVgecGDt5hoyuIAmhy13ymDXLHr
Am+S1/k0Vfpo2cawr03L6KwGZ4QfUcY4NkoHO8qdm25WbbRBINh75ON0g/uo9OQS65GxCewXzgWG
b8RjihZPyyG5Mks75rvEbZtir9q49K8HjmjrAEYMAcpUWHh4z3Y7e8PpmIhdLBX8eEwzBuYRxN1j
2oZ060K5zcuYaG9eaS+A8bXRTD15YZfaGw7DgtBUia0daUUCHdqVQcPmvnj6Xs+MWKecMu6wQ4Jt
86ujGVk8UzgmBHaLw6YBGT5UV42xaveW5ejH26mjj1/HNkD4qsFp4V6xDy79usQ/a+1DYaPi61CF
8Xhzzeh0MVpvhDg0T4XpTP8QtoXjbutRRO9ei+IkLVQRbcYqSr7Hkxs5q7hz0vRu8mcLQAZLVnIr
iUR+B9kI34fapwXOJ6GCx4JuXyA1QdGWX+XQZUiMYQr7pwj/E1KMpGwpP5Wa+BYXPxK7Nu3m5DAq
5L/sUyIZN8I4zbwrxjaIboWIJCfXGEh9YjxKwrx10571e5nnt8Gba9ErsEiL+XWsu9y+sm2D4D2I
dGjfDt4C+zNVy+zcRS4CmJ3ty4VCw7bl4Otthcmi6VH4FAjcQMGqSSdXKp2VRtBQ2xo8wFU+6Y7Z
MnMlC5FxVYaudWfbwLIxX6+tsCFDROvnEsqx2pUAAsu6aSPJ3hCW+feU9YaeEu7Up/2xu35bWlVu
cc6dhzBlIhudr37utJiBQmfEvcaM95b8ijZZwJ+pxcZxMO8aHuxHOLsVJkJJsOGjNc1VnKy0FRTA
GHo2z3nWiZAi3JJWfdOJPGeLKmL9ajC9QR4Nov6y6Gl4NmLuncdwihkFVeu++ixN2bvroexGsVKM
ifU+M1lAoxxNUfOuZDKVLMBlbIASM4opuR4nNQc7JyAIA6+Ov9S7aW6nG+ka2h9kaktyHEGqbFrm
FISmJ4W4/ubqBeC4C+qOweq4N5xy247B8jInYXAqMSsZ6mWZ+XcCuLJk2HPUxbeDTLJgi4orze9c
Yar4YXKqxTGUT2FaomSgvJoRUNZT8DAjcR4+QYzbX1oBQ7Qlw8MqtkmH1oVtOvE5aMEXxlVc9eSG
VLZKnkmby4f9YKOyhuaZpvLoRPLst8FzN9IAMitjGxUWp0ZUJNk3iHUBvIdooA9PniEs7qkICIxc
sxI5X5BXB1+6Niufcx+OBydNWQLL0r/auzYPPVZTlHRyjRC2u4X6pXtta7e8R/98tlZPrRxX0p7V
F+OLpTzBf1I9TQQtxxvfbss3cCuHUwwuEu1Pr2qcEzbA++BlTEVWS+rhmajOAmeR2mNwix4Bqq3o
/RZ1FE1YsY7zNA85lzXcf6T4rz+Bf+P44IEi1bvUQ6pE1YHQnl2ss5sNxk+7vIuYe2lvUypeRDBB
MSCKLIRTjseYijE9jH629FdCVOYtg70menVx5oG+3x7SlZ8lzY9JTd5bIhrNNlHZ2TobgvxUR2Pw
2cYK8uZbmUGIGON23th+0KpN1dfYQ41d529m7C37JlU2Pgmk7OmwlXHYHvKxU8wrRiunbp1uTPvP
mVF9tOIT9pnpAZlqNr6XonDuXQv1rw4dEvmzqnDgwpspeKWsZoCohymBlKcoxpeG4h89ZBjNE2/I
76Pp7NmYkxWPnnpryDvVrLF/d4IiXTF/U7elPX7pWwd4kKn3U7wPXO3iGQ3PzjvIJAr6tQWFlOB/
nPGXSUTcD8oMzh1oRdeDsRbdt2oKfPw2CiQUuAkbzfKDeml6mSDb+l2sNeXoLvbRz1YreqlxI72k
IOWN/o7m282nfh2kEeMn2qau5CZKDDaLyk3Kpzr0Eo10pPTMuhuyhth+e7Bq9BpR9YBvk8UWykFc
U6hHwUZYTfLEhAPXullkaZtNNvXRfN96SUnta3TobkJA/pgSzGOv4qNA3GGM3b0ySqv11r0P4xcR
VTPA0AXTa5T2yfi6TAtgtJFe2iPtOi/TMc7dH8A1vIcM/2W0F0w4pfbms+YtTYsj15CHijfpDkwV
cVFmbfzGtcjaGM8AR7ScS6UmdnDqtiGsJoL6VNzMaYi1XZap+9zETcP8xkAixPHiuAVPiy2rZyBR
3z9D/FZocgo8COD/aRRtfGnGG8bDZMCiPMkj3Xl+9LoISxFIVF2uVd2P/ZbR2WJY9e3ZJa0sAaWb
Yvd0V9Ca8gZspH8bcnsYV9OQzXclTV/KARhF01U1nCWbsNDiYRI8lPuhg7E4QKsNmpDAtvqGeF7T
pitV3fMAswmUDm0rNEjqmJ0d5jU8w+DaGIyQNeKRqBdzaq1eF5u4qOn4rZAfsVWuCb46To/dACgU
FXrpyp5SPCZ8lsmdC55vPoeyQZ1wlnaOVkn7KIJKYN9FJLgG1gxfPT/03iuR1fwzqPZrVwhxSxub
Lusa1ukljiiZ1+641FgH+ih/aDGx2asA1SIoL+DcCjk5+AqHEppfDcz8jd23iXco6bEM8komZzel
0WSvlFPMfO9xSBQ41VLv36WL6E5xas2nRNqV2EBRl82VV4bTz7LBkbLKVAd/GNCifoLH0J+wIHFM
BU6Rq73dosK/MTCX38o8wrWw5M6gtomX5I/Eqg60/I3T3ysNTX+WA3AMT21TPrmTKeSWlDSUk/Ey
ZdcRc9pw5FWCXBdPK5/m33aiqmILTnV4xx5sIf6KlAzQEthWqt9c9Egk4ODyabOvKYpIBIusiPLa
dq1m3BilQowjMfMWHoSgDz+5TRWYa/au4SepA25zS6PVJ1dNqarXiSloCn1XVrfPmXZra5dWRXCf
gk9ytqaCF8uNIKobBNAIUQIOUgSduRB6tKmde2PjiWywOxWTO27LCiTzZSlVfBoniL1boE7xmIug
MDdZ6IFqd4520vvRb5W5iSrnLMzuQzvZFhPVO0akfPmGjRj+iD6HwoY2EOIZojj+ErTUTvwfkfrp
+OC6vN2kZiwil4Ha7RAd7s0yBuG6KmR0JFwq7bfDFLYPo8UU5YOCLbY/RyZynt0ua78urj026JR6
nazcQtOyIlgIOx8BRZlbyarPQ+YQ+n7kzQcjCrHc4Iapgwf81fOTU+UIIqaswXZ/Lsy661b7ycRr
LLD54faATZuKLLA2mTYNAsp0dKKtFCWHBUKqaA9VMHzqZOW8Ar1kzA3qu4xg9dYLgnWcxOZtCQIH
kfcgZrHC9JF+NUvYfQmp5PgAJxc7yoT49LukQoJGbMFx1sijp+F1tPIeKq9nV9zB/DjubWtP9MV4
irrbAvMrFrkwZjuiic834VxP7ioOSiTTA0BEzZmwQBH2jitwTZCO6e1cQZ3/EI5jGJ58XEOo/Pwx
frRADYfj5I0h4QwOrU0F6m4huMXQGRFLZVWIakpMqt1aNLVx9q6ToETL6Sn8zQyxF64bN26fq1wN
+Od6bEIwv360HVxHuIemrTWUTeKbL9pYbXs1lAVe1qTvi41tUs9j946qBnU+8wQpt8QXPSwCPrrS
NYBr5pR7G7z3bGMz5RZkQrV8P9NSrodM0sf1rkz2Y8FmcY0fPkLfnubW+JlqpyR2CbIrvc8R0HQ/
aOMqQjSKiHCgFRhp4XOuJ/O9xkXwMsoO8WzVUUusHCnH5ml2Qxc934KmlJ8bqOKFmrRPD2R7Dd/z
BIPSCsFSw/6gfeeLqqz5Phczi7BOa53vhqbXn6ZsKp/8tFiAJMZmfus5rL8PyFS8s1GqP1VJaukN
Gd2zRN0vUPX6waSeVDSjIVQmcF6LRJ+3gtmPyjWmu6rgfVDqoQNEW7lKm44knc5FFrYJ+Z3+amYv
elFkTaC4Mmn80kVJnj456Lng/9lXi6dGTsmnvAymGa1i159Ah41mKS6YafpYBMMeQgggXsVdqXbC
xq670gCQP/yZOnPTOkt2380RDl0cZy2KF6xxzwUZdBEaXUl0C6NGZ0w2c1q8dYsOMFyOFnJVjsav
gs/bbBCRVm8++DvpU3gRhw1mDnIMqlH4ayjq8ZWEuNnFi5hlR/L6Q4bvBcISVx0l5h3aiOQVNRKK
eqWXjHhVojtesXgNZkdEcdxcRaieYoTibd58XTjHqcFE7jzRZwbJunQqtP0ibc0D2pMpvUa3FPOv
vXGqDh7hMvXtUpT9vlmMYZVAKaWsXddDCA0x8EpyP6/Ab7vhPl9q981IRKcrn9nHhOiaEajbCjH0
ICjyUE0BDbfPLk36N5weZXdVRsb+SW5HI7cTs5+YCgRHz9TMIT6/jV6mKOwJNVt6GD6xKMwiWkPw
NlrWztrP9Ux8Ojdg3ftmqV8AyKB+4misXtl0q/uJmkCswWkDqqU27c9j7pP0GztAb68whU3h7Uxq
BYSxzMJr8GJH7ZHClvmjSyrAwG3WoIGm7wLKxDAf73wXdRZbniZFNG0oqVZpXrDhDIVqvU8DuWzJ
V2wrcXJVeUN2i3zKCcEXSTZi0aLN0ACW0x5wpWn2bdITq6AyRJRrT2bM1Jpd4cv1ov0Rb4Cqwu9n
hdXdAIsgrpY2GBUFezObmzOW/DUlsCJHouA7n3IlQ7DzaUyCY22PbfMIW4XHrAzO0QZWmtvmvnCq
Lt/2fqU+d1k8EzpMdXaMYJ6o5RE+fdb2jKllkNUCaW6lc8WI45kWORzyAQagjosK5Ois3QCFZyHw
KTRYHMVgqPf9Zrbvq3aJjyT3ZLe97eHDXrHBmfypxLYX3nv+WNlUaV2G83stXGHZ4p4QFtqIXZ01
KgqQ9vaqfV9K5vGZDegtctlVGbj+OO2Y9zpY/QNyfLuxT8Hc46+6shOZlnh68AOW8WM4k7DQ3AQO
ymA6RfotJ956OOqVj0EFd3h6YJpfYDG3WdmFRZ1qkuarp71F0AGietrk6aAxpleeH+3SiPE51aY2
UhJLmgVU3yRADaL6qdu4QZkJaz2Od1YduuETGvUl2Mp6HKm8REqMglN3frTqHXv+4ZDdUl8vEQUH
FIOrq+cxjUp9nbATqk3P9Im3kPAmcWrh889ubTb54Ls1lGN8kv4cwtwEMg9JqJzSoj/kVukvV5Uz
Mv/5nCcC8DLGZfx1mT1THmY9Js6+A/OM78KR8M9rUv/YM2W7JOVmFJk/PXV80wwirnzPw5tBIsJL
08tsuWmDXEV3OIzwW0kaVFxccKKIIWy+/k6uEORhy1pVfF2KuhULyRbkw1iPgCdYd6YcAvfaImJz
WgkyYPh6FjIKyDEqEOfEXTjzx0KlDys67/EM9DXMwxzLCklcaNsnQnxzlPX9ZC9YiUNoAnQX2Sc1
GO+rxETDeaHH8NHWS8VAYwnkOUMwYhYqyozKhnOnohEPI7XK/Wg+uZFyhyMEFWcYX6T7qXUCRnDG
fOP3gzUMBB7wusNrS5nw25Q08XvOA1i2CcJwAdAAsrPtjdd+K5OR8nF0U4BQv4RFipyRPzONlhHn
nCuXL3qJrWgvc22ZPSTe9DJU/rirPE+2V10bTcN9NRmiVwJUBU9DCNCHeAIn8H6KNK5T0n9G1oqf
k346sALvl5oT9ibxEQAhnmR3IDAoi7bQ3Wa/lEvXbOuuqR/n+dd559jTp8aBitsYmcBlYqCpvHXC
df11Mob2BFKucrwmTe9O+6jOk1dCR1K6hr4Mb7GzkngyukW9LVxb+Sv0FmhVU4UYfQWA29d7tnfN
nuUOpP8sSfIA2GWbFW07cF0r6MDOwJXtbFucmE8Q+RDUTlNYxzlJAG5NXGJdj4aw/zmOXkd7ygek
txmqClp18OIakBBf2n2MRTQi+KG2+8MEhnITLB3S6YkZ7QxQJcNH3vSODhBbxy0KCgFB2/BBlVO2
TRzdcmtx1C230gcMxZxuomE9tmDTpIvYCw1JS/zwqTDOlF4FbZCcbVpNI27lgLsAAsECt9NmGqaN
KOm41vS/AgXFnKHI8usWQ0k8ELQAL5et4lY69Ubm8fgDAT29X4TslJDMxO/dq7r1Y4wknNdXNdGi
y5Z0MPWYNGQmbEjuGB7EGEB091FE44RKj3VWoHr71EWNC2Uctu3Gd0GcEdAJ80AATAqehXHB3PoE
jb3M9ThF9zVTZ18DMZtNLmU/fJkdiG/Q9DnMqHth7fm+YWuxyxIIisrRDOEKckdUa2JCCXixM6DI
LcoTlK4OEQPILmjNbBybRr3qc9uziRQ5wfxiT5eH0F2iT0b4uJ6hb9WTr8W8wVo+HJvBFLsFuWuM
mt7rvmPiR8GDPwQUnpw+mo0F8Fds6eLFkbiZ8OxXhi1dgUDmONaxcNtbC5cT0R2okVESopzAXKoX
6HZZmuI1L8ciugmKwppQehdiU2YecQGhHfD3oVaknI1qXO4amvZvNWYDrOrWmD0mi1ESKx3mmBU6
5N6BrURhvMtseH7WWdje1MKOJJNPQlM9ajcGR6lE1f6s7EG/10DD/AJTBTTpIAbz+6BK42+DsJmO
JdDWuEqryAl/eMKCSHJg6K9iOw8Z3zTb3RMhEp7GOR6UdEWdrkr0Ao1zPbkGJqWtVBIfaq8Nlk0I
EaW3QS+ZqxOgvb+xz0FD27lOhiMb65BvoZvQotlsB9bVeXKbc6/Lfh5v8ANgmxhJILEPTYpDLKSp
Rg0o2vbd8/1wusU3Enon8OvQxR2LscOfQgKlBqvgk8NrmFjZ3it7rGCp6ydf8Q1k6ILbcOyOSTx5
7Z3TT2d12mCndy4eiuSY92Xp3okhmqBNMLSk+Q41Q8DCHXOMgTYe4G8pGPDXEOfFCfUQmm8KisEn
JijE8cjfy/rOx+BgHehaBok7uKuLbQMXVZMIgZEGUCJFqbaKqKWsdciMsXxnChonvqwUbnCdGseS
G6+IguiaXY4kT+VYZykR4Xqk0QzL2J+Q5RNkzsLXAZEm8YLur1ur1O2dY9zCGSQr/MTpyKGW4NAw
a5vNunwEA1pwaDJ6TO3GLozrfahy7IlQbr2zW8jmdG/mEertjARLFi/H74bWdEnWaWF338e+cU6l
S651sQ57UJ67mUGDRFFVnojYMuO5a26Q2pTuZ5tACahgZVnjAxBVYl7QTCYYqn20BO4mQ/SCJkZC
EoINkqtSvaT+4H0r2GjQgDhwFP4yuLA+o0f4I8I2v9iMBjE6mnDo112p8y46FKM3+Fdk9Zj2Khwp
WDgQUXKEa5GZXKN49kISNSeT9dd1VeJJTgbj3E1TLOIQlDqxnfelcs2trED3P/vIuuxThwBRrM0y
d8Fjprsmug2xSoJeaMsiJ33hMlcNtlvrs+22Q808X/60p8IH79+HjYHSxwMjEeFhEs/dciOjuHno
rK6Shx5sISCCScqnTKYxUfBCUlw3+Yi+xzobIivICHFNzRtnhynmi90nvJXHzth0maHpiBoo/SB5
o8Gc2itiM/vTIP2m3aaj1w+IlTsrPuAsjsVaD/WMpwsrgm3dBID3hHZFYRI9RLmW3zJtxc1BB40O
0KeHdCEYfL03tpSOfKEOyo40pzgYcsAG3wmg0FqEMc3neuEA1LjoyiS/TpJMdG+BoN4GG8AHv63T
uXHuFel0yb7O0CMQjEZ61EoB5DEguMji/JWgljE+K3WVeKybVtdHZgAzYsI4btue2rBB9LbwysQB
t1BMzS4t5TTPbq89iOq+BfQYRhLfNmWbuOUJ2Hyarh0P8Y81OB5+AN+tI8xs/eBSKU5qvCN0evnu
BoNKEed22fsHIbh/BlxLIgzRkighOX7lRbhqPpR2gP6pu0M93KdPsii3JUo8LojESawWK36Ol2LX
1/Yh2HfrNW/qg/Rl+2/ppIFEZCQYDsKUkIuf0HiVr6eQn8BUu5m463hLkMgGdchdeWBgxTrefThd
4Bxge5kfyrhkdY70drAsXgSiWtzWUPhxfzcWzbwdDBNQDEIsWOGR8YK4CZBWhOxq+dT0O8vzv1QY
1w5iSOQxxqgQfRBF/Mf4CFuGaEqZd+8LIlQvk8xVT5pOUtf9HfTHdpj3WfkjjD8T0/XBy/4zavh8
HcLeedhk/wQXT3oZ7V7iUOrvgoepe67X83Tw75S17da+/ZxWd2bjxFclcQzrmmmOx/KjySx/edP/
uf5FrjAASCLJWMCB+pWOWndMNFVbTH3zd3U37hCY72FOEnuXhB88YPuvdw6IGTIdW3Lvl3fup4zi
E13P/BW9Xvr7hdQMmp1YXJFAEHJQKo2v4CdtJ7DzVp+Fx91hdn7K0drpOv9gyf/5HADghDi/7vOk
6V+T4H/LDjYdNs+B5LI72J1j3Oyg0O6y5vHfb/uvF7EZ3sD69j37clHB0TpTgY3hznbLBxR9N07/
mLlP/4uL0KpCA1CZycvR43kVO53nRsMdYbYvoWf/wLv+ECTOByHZl/fCZ0EJginQD8EVVXDxvXpW
2IpAabKU0ldjP0r/U9B8cInLFcIlbIHEhDRhRc1oX8xcs/UQMllcZkfUqLrbGkyl3t4UezQW/35k
lx/75YUuliIltOoCqrJjph+6/DGPfsrw3fTHf1/lL0/sP7dz8amlzCxYCmNnx9a8y/R7EB6Xj4Z0
ffTELgKfVZIXcJU8scJdt/3R4fCat8jAPfPBvvHRvVy8fW1NUTKlTnb000+Ruo/c7279wZyHj17K
+Sf89kUSxTa54cDjGqOTiu95KSJ7nNv/4ddy+eovxrskg4PVSnAVkgTXhU1YRvDZ9R7+/978+bX9
dispbgEXGWh2dDCg5NYPQgSxX36wvM6P/PcD9P/eCYWlYwvJl3NxJ+gDtKWFlx3PWWQriLNr0WHH
/fed/PWlBJDxikPRQ+v23zuhkUPVzECUY6KPAYmyGZGjdvrdjPqDC/1xPJxvRyo2GMcHSHGci6/F
HypbJHNeHNPuFnQjbW+DnjhnVISL/jIrUDt4LlIyd4s8Rv7nnIBvpwzWE8xMggIzJAzs37d+GaZ+
+YMuvq2pW9zZivhBySK3BSFoqZJQvfHGWBpjHcNUXv99wb8969+fwMU3xgiMyGsBhY5DeCW/VuRL
lgG85odP+vzOLhfO79e5+NAWvwE0beLimJNiWqJcxm+HOojQt/CKUL0QA2Y+7XwcEP++v18r8vLC
geNz6jk2Yu/LFdsHuS1whxTHsLKO2CfR1Z2I2MMPQHyf9ZQ/+u90isNtee3dloQ2AYN/NGfkb884
cIPzNAOKPde7eMaZk6h+RsF31Juk3yYWs1Tw96vqo1s9nyB/3KqyPYnPQDHZ5+IZz3YQIT3simPT
PQL5rshMK2jS7C/Ryn9wd8RqIegr1h884MuZHr5kchPljCcosDzpXWwJORIvA8A0nyRxHoI+tiUb
ggHN2fDojc92fQMwmAHY9P5VIN+npjid3wUCmJmQML0H9dipofzgV/1xRl38qIvNsEvTeSL4bT71
2C/n6TklDiEkYKwHvbDr3b8fwR+b4vli1NYO8TqhZHbGf/crTQaoKiOegB8/gvysjPnxP7+Ax59/
Hg1FDNNlpwRkicRI6fk0wuI5DkHd1pd/X+FXmfOftcM9/H6Ji3uwhkkFtObziXpo5QW3ifude753
8+1IeDe0+IEgkKEJP3hP/4/r0on5vqIACy++DTBfEhCrYT7l1f2gvxCKuLHO5r3waAWEIb1PPaGT
H013++OD5GZ5jD4TAhl0Qgn73xfWYmhp4PSXk0WkdFdikOCbRLly5yYffJN/uxKjsW26TUZkMDjk
v1cKmigyY9yIkxsTwE6wVJQdSA9HKPXBBOuPLnT5HMNqyt24EKeejIF70n4t4Eryc/lwi0M3h8Hm
3wvmr9fzJfj8r2YmuDijZ8AFOuJJnGSbr4ruKaR+IiO/KQ//vs4fB6L0zhiBKyXwqC/lxatSMdok
dC8CG7x/7FR+1TXPcWMIVnKhZ+RpqMXTv68o/9w7uKRPbQMqQdNxuaGVONxbd5zFya9JVy1c672N
vOBTuUD1lKR+3SjXqa9baLtrt13s76B9zd4FBd2QGNvelxmU1mLjEl5FcVbeTB1adzLc1DV5Iqu+
028dvhcM2qrbD8RTrDqoj7U1WvdloLIDyZ7JF4zmyQdf2t8epIMXhlgsVrxUFysRMU2NDUWKkz0+
VV+ynH1wvQybztzrD5biX75peluSIsFZ2A7ty0Gs0DFW3eqQz4vs8FzbO+1523S5doJprcnYmXDq
jAvpTsu8/fe7+/PVnbcRZpoHbJI+hd1/P7e6zSVjO6bl5HvWjgwEMkCs3VBeJ+jXWuft3xf7NQzx
v3vmf6928Ugx+9ucfMNyMt8Qpndflu/2k7gOd9ku2rgHeRhichBX4dfyNn7un/W12f37B/wad/PH
D5C03/StSnm/Bsz9VvK7FgE+iFGX03gdP0In3DAs0rpXj95mudIv9+mpZLZreGj32R2KrA8u/ke1
Ibl71wkYKa74izzvEL9dPCccCYWwv5zilggnHFY3iaf2blZ+tku4X9KeSYjr3plFcYVzbNM5y+f/
zS8IAVpZ19IBJPjvL5ikQg1P+sipbS0+LvMCbnuIps2YqQN29TfM0mjxvSBf9dS1/77431YaFQ+j
t5V9zma92Jf6NF6yFtb/5FTtc3Dd+uuwqp7K5Wegr/6/rvRrFf72nBNYd+wr3q81Xa9cnPPw8dfl
UhysEZ9TUL38+3p/7uxn2IhaHaBTcTxevNfKQfYU5rE4cYfXvRftiIImGUI/BsMHV/rrRgH8i+uX
w5jD/+JSgM7J4oqSPenYeDXGj29Z+8xcuAzLmxXpVVOIbVP7H+1Pf73D3y57sW5IGHTK3HBZy293
ZrhKO4OBRd8VWfQcRRJN+TaJ27tYG5KiN2R99dZ4nYb5VoPOm4/Gj5+r8suPmNMGhNJXRLR5Fytp
kvVQk9IqTtVYpFfhMP1k3NC4n3JiAv79Zv+2ZumAlAhtBhmpy5VUykqhZuW+Xfi3fCGmeY9wUo+f
FB7mf1/qF5R5eVe/X+sC7VrMpBu3yMVpVD2uLybLrKGf965VfUJUcT9Kx1pn7nS7NOYBUuumXNyn
slhuMzKt1uRMZ9u2RAytCNlf+SGZXZXtYOkSx5iw6GTpHuLUJsXQMsumBkEk4QJiJrK/J4G6ksgb
142Mtt4wIsqW7Qcbv/1nwQ9VS/ZFEAoJ+hn+H9K+a7dxpOv2iQgwh9tiUJYlW3LoG8KROWc+/b/o
OZiRSoTqzHx900Ab7c1KO++1qMVpRRig/bSEUyIqwDWW6n0TNS+8MoZmEqe5if7JDwAir7JC/oPa
4C7Q/XVcZiLmiKUl+rJHhm2f/R4JFgDJUpAIG5QzBtcTGXC34Q81fAnSKWJoordWZkiZea46HAQF
7DcSwj3kKq/1bd4Y4NuKOOGQEeC6rrtF1tnhA/qBw8IB9N39G3T7SK+FUcFsiUl+TpI88aCXmJ/I
xW2i7UdQrKFzm1/eFzW/MBAHqKgLSbxoUApBAhSklGOg54C5kE51Qkv74+8Bx4WB+XP/nxamSIYo
8nCeDZ5aGBqix6BBRhovA/EoMBV94Kei0QCjOPeXdatYsINwYaHJDVS8aI8P0ELxqA4QNDYVUFvE
YlzUYLdaeJnkMbz0WVEqj8K5AdgUVZyczwsbxQlDkjcIgA4l6t8/GBkLTC/o0k81UD/vL+pWh2FR
UziAVj/R4HX6qABLrRgeJKVoyEDLhhm3a7RTJEDSymJGaUCYHLhrJQZhBrCaDVUXEIhQqjmK5agC
bYmIpokckMDoutPOIJdaytqp1v4kaCIIgmdMQQJwdRlhzlPyGfTstw8bZXMVUQjUtY4SIXVXUh8T
hEUHohB9QCs7XJwE1fZE/Q8XBVGcJsOVEdC7SUkBxJmA0nQnHuDU8+iMkdFPKKam+Hj/6OZe9KUY
ytrLJQbyQd0sHrIYSnDNBUeguqIX7L4U4dYvxZ5NLgxWhHtP13jzasw5F5B0h1D6HtAbyUWnGoCq
abKM4m80LBE5Abs6eryP9wXPvYFLudQuDjny75I2iAcPBVw5kTdatxTy2rkvRRBn7uSlGGoXJTWX
ujERxEOaAdlAdyUrAxeZXZXI/k9doWD0qNsVoqByDzDvYA0AymQXaVGwHQBRwPiaSRj1QEBZb8gy
bA/Mgkq9RrlOMfbfedphQOcOcg2IfIGyQ7xSk2xAEDf2/cVP740SZ2iIzQ2YH5wsLc5FGUWNZIAA
tuEfCajiyJWZXn8Uc9zYGpM9XrPxi4rxBm+FGjwG7hVZV5HeQ5iBj7rQbRilaTHGFmmHoBCWXErG
p1g6dIOwjcJHXV0bKkPezAkDsUI24ApKCGRB23otUHLDHj2VnXEQhcYugABSBcciWgHIHZB0JSla
tJ00Z1kSTA0zv1AejF2eiWvRpKxjJHPSfPBLpyt4sWIDIzR6KA/+MWneFeMBI6tEDhcCWuKi3mzQ
3tMDhRFbDpYDLjmif3EcdhqmpgAIVQA8rFETEFN+GUph3T/+uZ3RdEQlhgQiUcS81N3PMDmNVh7B
PUQYuUErFV/Bf1yjMb1FY7wPZlUkhjBs/Ko6AYuu+aZbZTIEAAUXpkgb/hRN1t6OUo3OW887do34
nJerPDLrxkGCESj4O63pbQMArSUHECpjXGTJTgkOArf0gorx5GaMEho44MQjOIPLgiD8+nQwfYMh
KSHyjpiZtCTlmR+RVSmfsk8RvRs7NPDymWcCa8fq8jfNY5jf2yzStXDK0OepUrfAzvCOUao7xQCY
c4AuGPIfgL6bObr+BJfF+jvd9us3j80G2L4E+8QDcZx6DQHITDBOJnlHQDhh8DBAVxvgJI0lQFNY
dZqZlz45F3h26CyUNbpOA/6ucdAGzTuqO4BLysEq7fdaZ5BYjeyseON0xkNjyaOWJofgUgFVm3fM
m6kYBXSZdNuAqA/T/BagRO8/ntu0poTGE/QaIVmDeBte7vW9QS+fqAIHJTyOw95bxvJq8HZy+NPi
AKPw1MiosgMXP3cG1dvHHVLIptB/hhawmThT5BYGt6kAiuwCR7XIObPoFpgU9IFoHocBK9C4OfPr
T5WoeAaUisDnj5rwmD37bzhw/VB8F+feblbxGt1oZxet6oztufG0KJGUlu9AHgv2wi48Vt2bBErv
5vv+9t9YSur3UzoV4HJapbr4/XIL0BG9MDEoXATvbfP27+Xoooosrwr7KNEuq96WdTqMQ3isuxe5
rPZ6DpWUqMMx8DqOcU43vjjWpMt4L3AcYZd56pjSQulqLnKxJi1JF3yfxYAgLRADj3m2rIamXWHu
k+Fl3cZqEtqB4G1AHUAbI0V/fY35AYEpAOTGXWOCy8TuFridK8w+BMy2tZvnCUlIrkpTQI0EDe0W
JwoGFYPW43fIWFv9itsHpu7wy4Bh1W5vxrUYyqgNhuYnIQe262bdW9ESzasiK769vdyTCANFDXRV
TP7T9Z4ZgZbwnBzwu3qF7LSF4SVSWZ/ewVwDcmr79W9v4JUwujKEfCV480ZsW7T0LcMUt8LqvoDb
a3ctgHqq8eQfDfzvuXS2b+pbtA8wzkS81UDXMqjnWvAGIJI6n99pT5gLSTDUgvmbx36L7XtxHwLT
xco6Kzgg6b3vPo2jS7oVZlAcbdswHtmNxf29hX+fnS5dn10N6t8i6UJ+V9kG6gqGaawDS2Os9zZo
oqRMN+jC5eswXVMBaBQ3xOpsoNY5uiV/EpEgl8VYz/yr+mc9lNED8FnStCHWg/mzTWhxpnYUl5zF
EjOrJy7uvE49K0AYY9o4xQlWNrp5LCQEoSfS93bBuo4C64QojQRcDGAJt5DkHo1lY0+PGPMlx+ic
b4y9uJLMwhFfwP1lWBLDaLFeAuWNgcAeOGoiJIumb+YbyfbY+8haHaU7xqKNCsxz8bvRMZykX0of
cL/NdCMTwQRcqanujQMAW43G8pjrm7+WyGjCIUMzK7yW62tZpKEcKH48XcvGdtexJa4KC30kDrif
GFrlNriYnsCFLEqtiKILIkIQNuymQxzsaKktXStd+kvJzqzYvq/DZvXLhTBKv6SKLo3T4NRu9bhk
Wcjp/155zNRCKI1RImlVSGgF2LW4iYGd4N53Vm+biMut4OX+Ouafmapq6B5BEgCVsOsTAh5OwnFp
waOHPFoCscXON9Eh37lmyNAbTEmUipI5INL7EiRND6wirgX8r3W6dk3Wq2JKolSUALBjvpjW1Nnt
qiKBDX/QkrflImM0uM7qwovNo3RUDm6a2BvySUf1lmxO5lJb1//71tEaKm2GTFewIKAjrvpVaNVE
+DEB6PX4P94GSiEBD8QQQgkLKh3gOJCKGPvIFEywSzFuA2vnKK3UgPQ+dSOsqIFVjDE0Ah/QrI88
Y0Gzyu+fA6ILK27ONZJqYD29NRlfcYUivsnSPDNaHF2BcNgFKDnUsqnTQas+yqMYcIYQ3wwhZNgm
/+GZXsmgDmYMZRCQ6b9XGjhDFqkJyVbcimV1Z/brSgx1LLkBAiwMmkzHAuZek4fxAycF4+xvy29o
tLvYMJWyCh4wEIIxAIN3QTC+b9Zb8IxaIXR1APhxDJPEps4SKd3q1CuRlHEASZcMuCksTHpQj5Ne
5cwUSPKksXhr/cPSC3N2D+VgA9ENch7oGqP2UQA2YJi12mT3+lX+lm96vCLtPbDA2sdY2m22b9rN
f2TR3dYduEe1vP6VlexbIDc/dtBGFdIR4BLbik/ug2BmXyKJ1/zGfWQq20ltU9bqSjy1s6DoKzEb
+St+UuuxhfbR39dcOOBmMH3EeQwlNf3GG4lodkSnJvYXrcH4+YWvKwqqEAOiD5sbEMyXb3JbJr0J
yncTGMcMDT97VxGtoi8UCURFVihDX1dIv9dVJOySBEPWPsr66lFBCPY6dkfFW1fJUUSHknQCRS7p
MPKtcSprvTMB5hQw//0J092+WK/gF0EErFkB5kw0Y8vYpx8YsO7e3CXqqqa+57aumX3wPEPu7wgh
vc+XcimDPfYKB0gMyK1s7gHI4qUVWLo5brs97OpWfA7MBBDaIK+z3If6HZhUVsUq4M2YCRTODBVx
L0qhN9kQYL9g79HridhaAbev5Z+Cx+Bx0rJgXHKSLbjbwDzmP6b7kkQWS1HNPq0L8bT54KoYCTdQ
j+78rfJQW7tyK6/rbbB0HGG/ADnvO1jdfkZcvXTBuONzr0oxVBkjnhhuwN/UmStdJvJDhTM/Nray
rHY+bL67nNSISMQNO074zcndnPaFREpl8Wo7eFJQCztg64Gn2O5M7albTC5NuqzMwUZgiYQNUKs2
/apbTIGsuxxNA4Dun2BWjEnhsOMjccYVRqvL39ugUJYi5AIMF4/YBmOpPOhHVPePzXp0wAIDZws0
9elH9Qkq+kVugtcCAX2BwIJxEjOe/tUnUPqtc4MQ2Gj4hN6KLXATWNnOPYir0QyX6Q7E1CZ3YjkU
c6HMlUxK6SBcq1QO/Ng4hjwn0VL6DbQxM2+hXaV7MpaMNU7beOfs6U4DrZSUTtJLYfdH2vjwy3tc
stw0LKYg1nlSKqUGV3wS81iYhOeU7SuTM4EJawIcpbPApb1irIvxihQqECgBxuKO07o6e4rrXTgZ
ybrF8pKDC33h/acg9OrkqIgAcZZWJuF0cngsUxjabytTe0yXg4XedJYXzbwolOs58cPInIvL6W9b
K9mD0Oj39DoLWETrnGUQWNtJKaW+nlDjNaiIBoaoXWFMDWxsVm0Bq8oWV+7ShRLgjgpc7NzUcHnA
EY5cF/NUZ43ChVKgNJXuAcagVHGqYOT9zQsBZcpsHyZlJVuAvjarw6QHDItjJvOkydbeeSm066qC
uRDcTzhf/eiuiz1UoQ2mzb33Ultok8auPyDN94CWt6UBXlnSruNntbRGE1z1LdHWjRXv4z0IXP9j
DvDy7qmUpgJNum4oLS5DZj9XdoUc52GhHHnCMouz3i26hg1BxbwH3GrqkmPKPgqbqBN26m781H41
BtiKbXCELJmJ3Dln71IWdcNLrunUCugnv2lA4al3ukW7Apsu9H+69A410RbxfjKLIR40IGPIfRUy
Xenb8/5nqdSVB3Z4A6YDiG/WwME0kTiG0QtZDa2sRVI3OlQlNwDUO/SUCc/dTB+C46QWQWPw8J8i
oYsNpU0qdL0AvHnIQtUdedX25FrtZD1xfCKR/1uwhzZLjCygRRbNZdStjKUYCaZB+Ou1hlt9B9h4
6Asc3qrFe9Ad375/ZLNeG1xGFXgMMjAtVerMkk7zkhTEjjuQJ/70lvgs1atTYQmLYssNNuCWlvku
c/xdhkCTWygsn3XuMKGdAA2hiQDmoze4GQCDlIBPbWfgZei4oeh7NYGVZcFLZ0Unc4b7Uha1uUWj
83EN7KndsEDEvjPM/rEm6fr/Iw6a3hn9EC4lUS4JQAH7Sg6xKu0BYPHv7UlbhjCo+rb+Kd/TfeHI
KAK45vB4/zBv2zamobyL3aSCH+gZgOa2WCHIQY/ZvoVPqmxcq/zR1p4pffOkBtIIQ+bsCaKPbuqK
Aq0nreRd1xWiUmlE2DmOtA/Z2rNxigvMSfOb/6JgjAtZ1AkKgJAJirHGbVlOxdDgu1qhoZ3hxM5Z
zEsh1OG1ilIKEQAJf9/8pDrh1i8UOHj3N44lhjorpay6iRFm2rcIufd2DTR4gi5uxgOftT+Xy5n8
lIuAuBxyEQXrVkRht32ojtLGszNkqtqF/BIw5uVZS6I8yFrsRG0EifdvDRnU2pUFvmTcdtYJMddE
2dQANk5HOV6ETZ38fc+e1HJvukTYFS/3j2kuP44Zq3/uN2VTI3BlZoKHRZUWhm32ge2jvOAv4bz9
jxeC0sRZOgJpabrcgOvfTjmpSe9jUSw1OJ3CjXK6WBBlP7NMqNSJURJWerJp0VJ+H/ZTkAowRQvI
+taYLYyv/20XNSo2lVpXqCsfQqeSK4/ETGKOayD4mS5DH/2OgVHLA1QLLyFVrYMWgO6Z1hIgIMfy
IKJM2O2jJZoZtpL1WaMLoLMwG/5+xkOzi6cnzzoeWVs74wBdyaaOsAKwZoLBCHG3ec0Poh1tRgJM
brM1IVgxgV5rJ068YO3tpCnurZg60ForpFzsseJxi7Iv8HKRvAcNzjY59HsVTqZ0YhzmTI7tcpl0
pqcCsJ2oxFimRnaC5W1y52F1sPN9dTgvvxh7OqNTrmRRKj8c0f8sh1hcY4MzFgFbtA1Js1QYj2/O
D7qSQ2l9o+8D4PFiTa8AD3/jTQ5tAeNq9Y1GX/L2JjpA2wS5H64rq1VNnjk94bfJR9XQ6U+3eVZB
VItGX2Az5WafFOU5iqMF48BmbLQooHtJxrQCpt3k6RsubECAvh9BGqrpyf9Vdol2+abeT1V6ZnPF
/Hr+kUUZASB8S4BZnmSZvylYnwD6evLsptQTarKWwTGDrLkLiV7VqVHaQL8fT62vCYayaYRS3IVq
hRFIm+PftORH1ZigE3OCRB6tseialCZYteuNbJImSoRQFnfyokUkjyomkmurR3TH2qKDXKPFw4Qz
Dm9OqVzKpBanRDIYYGLIFB7cY/LYPKcr3pasEwiTzNJOn+N9cqr3kt0t7wueO8hLudRBIhTJODAN
iTugjIKwwamU7/sC5txVzAX9s5uUGQdjjKfJESRwwGKc8JA1y803vAtqlsxO233VLsr8o0m5Va68
6IVVggKY1X8+p18uv4Ey7wDQFNIaEwY73nTX0eYjsj2b3032CeCdUKOdhTIGaDfRbcJ6+XO9NFfr
p8xFKzYglWslcQfCWDvatytpK2CkuSUtiQkwhAdLdSS7NKHuToytZ10qymbIQi5iiGCyVB+7DwDT
ktPjYnFAYaBfPHWEVYWaq45crvRX+14ooCTDRQK3DEIvU12M1kdBHv7E1gqYKDCOKixzOcXTm458
/a+b/PtpF6L9GsjUwoBNBpkT6rQcGVcPp8VhyoK8gz8JydsjK23AuFO/ifoLkXIpaj3Kp5O67SAy
dAAsimw7K4K4BXQCDinQNiYMAIwaSTTSoVZyAXiilOn+gEki3LbOg/MQkO/v0i5tUDW9e+YP495M
ZpD2NS5FUmZSqoGDHnjYTdRq0V6RrQukeep1+aguc5NZ0ZpVQRcLpNQtCNHqxi+wQN9HRtrZnbzf
pyG+8p/KmrNy6/7qWOKmn1+cmyhzWpAEEKdEGRn5vZyFDAm/1vze/lFK1WhDsE64/+82yqZsB3Zm
4rymFxAvS/MHPEQMmbNPHVOsBujWZAwXUBqOQ4oFuAGquEtfPfAStlb+grbbQrJBIXx//yhJGI1C
g7SiiFMZH1OYCqXPRBGgsEYqpmcHoPhnARr1Acxxy/tCaE/tLykTygxK2hh8oxOqHR/nQpTL6fkZ
bTfhg48aOhDKQIhgroGrSUDgseyWT2ZHhJQVW1B+1I1oaisNTvO8WJPS88Zymm/fGtEulToj0dtV
CpRp0/yJd9lHl9ueE1Um4xxpAIwb6dT2qk3XRWmNhZeflZ0HGKVNSHMypWd0ZRiNXTrHjhynQs2S
JVm+fvV/SUbXGwrcGACXVOrVBxLngyY6SM6x9Am2qh7Y82rhk3AM0Ces68+VDzTJGODGKwBalxNH
OAuK73eo9uLh/H4CdByQhVQRJV46zaTJcQcw8TI59+Dz0hcVyKoBWmCL9gCMdHP4TiJnAIdMtBjl
lbGIduVDWaDSLDsqSN63wveY2OKyqjdhsEyVw/0rSXmFf30bJjB1XQHejCFT16ILvRbkiXxyNgQw
hXOZLmJaKIXoMDdBNciq6Uw64mYrMJoOPx5z+TwN2TOUglyohpKck34AHUOcErkEc44uLO4v6xc8
lRYElYEnDVkYL6X8M2mIMrlV6/SsokT1AYa7jDtgdAdYOvwzcNYKwn9XOTDxO9AtraNV6Ttc6Yyw
B599v8BYjxZasWuPCYD1114Axqh19CJu5UeM+IKQ3kXh9MdL7DGy/O54/9PpubHfI7n8dOpIwLYS
wXQ06VlXra5PMMED1kwSdzse7tSGC1dpQbJl98BKMv8CwdzsmTaN40oY2LhBqQkisEJ5GnSgq5oa
OALIKULzZmsdAIJnAndrWNSgrifFV7CozhPjDjgwayQHPgGLXW0DedUojGOk+wL+2ouLT6JsDjr+
fL/t8Um1Yw22bA/fzko9LFLY0s/8R17CcicOxpsWmDh7vH8O0pzmwETb39tBXSFfqDW/EMb0HK7U
Y/T+Kv88BI/aRl0l28AsN164qO0fJArNdfIUOMpqjxnXB/SI4N8d0WIlKOnE4e9WQH8ZmKXHGO8N
wBbPZUM9FEl2lgGEWaxA9wXAftBDJq9tK/DPdQC6TksCRDoifTFIn5ox4Z+BM5+8ZpIRewx7Mqc3
kKRSJMy6Iwah/cTBx8/AwJCdm9ofHb7KUhDTJ59VzStPbcmzhsWnO09dTeAxA8VHlpDOxJg9fn7h
3hi9BtrzSsvOmCiXV3ogiE7OF4KlceBukgpwPMZlLDNuHx3kTFsO1HVEy+j4lAHDTiVwxEGIhLyp
s7MYW6pCytDGkyyzpfRYoklnIQyPslXsSnUjCUsN/RsliiMsh5z2lP/6CNS3ZMC4ahJwjK6XLg3+
ICp5k525pSrsRLATy6TYFgBjHAh2HY2Nq0q2U1AoNQ7gQPNPbXX/IczdPChRTCMBNxIVRRqsS/Y9
UfOVIjt/IMQszORPdqoxKxF8MOTM3CnImYBkZRD93hiHPBWlkfexUhd9IlhoNZ4KH8z0uE1FBC5c
kGaAnE5QAPTKkab0zHG0lecIoDOF8m9HG3+3HZ1oAsAcJtijm0WDqjP25BRnXzp1tj6vnzhrLW99
Aifl65mRKZzT+ZgQBkgNL/Eq0PomXXRxv8vWD3pPGbJzROCYwAXYlCA9SU1lDwrZhmipk3OE5RpR
RcW/lgh1AthvQJBjXPpaKPgXOKEBE+i54/PO4opBI2IjyMscfIGEy9KBaC1owGJfP3WG5y7GlmeV
4MSZh43HhcOG66HzN8j6rVCELl4+vsF1+Zc+8LivtJcMyUpBvQichDID1jwcqO4EnkmUdI1Mr7S9
GykGeErdNoqsCKO5oMbrYw9050PThFsMtlWRxQ+R+JLmkvwCqlTMw/N+1WE+XgsE2AwtE7ZeF/MG
McTOf3ZzUXku06pFr6HGyWepTXPWEPGcLcOcJ/gxgcWIMWm61S8GEWrpGhNdLPoaVRt8bloLUKSI
gOHG5IoP8Q2fw61FiWSHrgDJkWCqH91r4aiuqQsmwNKIyteMuIfue50uAcAS8D0YUIcbSAPEiyC+
LBtf8M4TB4+Gvr9IRNOjqi16cIitPUykdCBji3t7lPb33/tv9Hat1DGvqQCbHk2fgHX+1XwXl75o
PFmPwC99tl7/DHa6QsdAveLIn4z8wUaQhwqjYIWZoYypr2DvCTGfrJ/j0VxjiM/abqEGUTqLyZtp
Lo/4sxzI01NqPuUmSNXRmbRer80nVjxxq6PwYCT0xKBHFd9O2z2gQiaFZLjuSSjewB1HqnoV+Qe/
Z5ie22dxLYbKHvhupugNAKZPSLPZXryvACECACFM7G4kULnfPwh6iBJ34FoapX28rIDhiSDN66zB
zFcaQePNT77d7XYOWChW35+DQfp1b5Lt+BMdWJ0UMy/jWj6liIS2LjvgVbknS12g13vnfFQmiIfI
Sj4cXngnJyocKrAdmcD8Z/gxtwHJtWjKydPFSNeiSTRoC+X8R4geIpCp3t/fW0fyWsZ02Bf3HJQ2
XgK14p78+Fw0BQlqxkuiUzN/HaAiTXA6SJUAXeVaAgdWs26UMu6ULN3D96Jft+s9AC2/UM3eKNbA
uC+3uRKsR4FnDHETJwO1Z3yheq1UNtwJ0Fmkr1cT9doAEtHio1ZfOoVRmZ89IeimyUxpoMEQr9fm
iqU8ckMLaQqmDqpFoj1LaAe/f0QzPo7BA+ILShCPm4dbey1lGFH/11OOO2V2ZCcLfauT9Y+Hrl9W
UndOgWBfZPS5A8ICgda1IBXNe1rVu9yp9xKnz9dhJZGq2hX1v3eZsaILQdS+SZWcgRoWgoy0Q+yG
FgqZB4+sRgL+M45H1gbOaaxLcZTGqqpGrtzS4E4bcEhiMkU8oluUIL7+FEw7tc21umEEynPPCi4p
gHfgLwFgjNrJUiqkeJSxwNhobRVkeQri9vvXYubuwQEUptwgKpzA9b4+rDyuarDoJt45VsuXMii3
YK1tiB8k9n05My8KdVSQp2A5CDl+238vNISuhV3YjpV3TqtsDeCcB1eJXo00+JCKgRRJ6wgiz3hW
M1kp40omdWC93Pu+pGfeeec8AGsfYAP4q0cGfkUWKwJja66X7j5GTPvE8HZ/J5Uow38lmlJXQqmo
Vd1B9Osrbz6r9nNngu9xqRDLcVaGjU/4QLrcI8g3lOB/28iWigEus14gS1gtN7ll/TAyszO39+qL
potwcQAaJxmhUhfeOQiMpTqCa1zht0UvWElZm1UlMjZ/VhyUzBRVgVRKpe5VKOS6Kyaed45Aqiza
QaMAk2sZ1Zs8SxgPc864or4syBJGlZH+/DX+F0sT26iqe1n3zs260M3Kw4ZKJNUJxksf6kNqKa5Z
uaTGyDbxMAvqEtk9Ab72vStKkr25FeN76Fb2yVZdfQ9lPcDWC3htTvTOmBQXXnchWiMc0Ob9hOga
Ml2GZaTKWTfCKNMLhl0lakFrf67GRfHYbnlh864gkaTshn8LPPWXLICNYoYLNQRkHa/vENfXfFJE
sX/eJGQ3EkGwh6+vzXOM3NRXt5RY8JRzXhsKCf/Io3LqoesrLY8+9XMXrtp6A8jDaOO3jgbGZZ4E
7hL5gWAEln1sxb5kSfKmDR4E/jUxVmK9QScTT3JuraU2GLKtPt1Grsbwe34DSPqdX34hlbUZ/Hh0
+Tb0z5iZBsehg6IHkGIJ3Msvb23uhT/iNOFc29+nhwfnccuhw9t8Olqvu83ySf4IHgIrNZeu/aVZ
HenIktUfN/80/tlBuoM3lbR8lP3IP4vKJhRJ/VKBABZz5KoZamtgU2frASDHYrkSrfg4qLviVAmk
f68fudQctGPuM5LxMwknvI2LD6L0AnIjQdBVOFIFdAfum8AJtmIsJTe3uto4K5mTATVWQu6JL4HZ
va5yC/y6xnep78BUT2KXVRWbiQ7xQYApAGEIshKA27++0wDx6QsAWfpn3tTXsl0txhfxEJj8a2cl
lutiEJNnvNg5U3gpkTJLQyoaSe1n/lkrl2phDhWmxtPhD1LzPiuHOb/dKERIILSYwAqpF9Qgw9sq
A7a7kB0J8AuJJT+Vex/zjobd7WOSWpr/UPEoBixG0EaTGHNwp/uWf14dKurEAwfyO7iE1zvcTMzj
4ADFkdeLUS3R/yOtQ++988xCRH43DVeJHi1EVwNbfGUqrJLknOOLKjWADAHZJsEUUVpLaVVQVKeQ
PywUUvyAoD4kYI4WTDNyGHafbpr51ZDYbOR6QDYAcEDqercjiHGLdPDPmLV1vOoZjOGJ61stfxSD
TahOfNdmAD5P8a3IicdZvGYq2jNjw+d8usuPoK70mBsTUN3onxvtqdFNQ18KmFboiZ5ZwzHyj8NQ
WUIWANjNGVYiQny1FBk28Ldxg1aM6O8EZQXUN+DcqG+I8lGIxxrfgFKok8SWUJM3DJfu0/35fE6c
yMLYAvmByjv+l8VPmWTgJ4POk54h7ytFrz1ehcYzE1sDxBSHQZdFa9vvivmVfSiM1PGsjYKT87c8
6sSDSpOLXoG8Zo1m1vKUHiK73mrLbKda/nu5lPbjmlvswfoA1qy1T5oPzJKZrCOftpPebjQQAJ0G
8aoCcNzrN1Z6ZSMmcRWAw/UJvNfBUSttkLuJ3loz9km09b64tcRi0pr1ci+lUtYv8BXgBraQ6kum
8/pn5382i8qsiDPZwVdE5ulqMDV09qiBfVCJSoYAxbT9eQ9eL1KS89PwsmkYN29Ou+qYbwcfBC7e
DbagAWJjI9Fc/xzkC78+lc0mFd80DIP2GWHt+qSp6V2flApye5oA4gnKpwb1ZD7GEo/0XmcHxFsP
u4DoYKjdi0QDT9x/sZ1QLBNfLOY5gAR7fchGiQZUKeKCc9Z4tiJ/ehqRRDvvgW1iOI164DMzwIB7
9lMDo3CbhBYIvE1VNpNyERus4HsSRq0duwtmPFlH/fAGyA1lsKIIPDE8G/VCjZcCf+zcRagwHKyZ
MAJD48jEQMAENErdsF4KJQl82eG5rdecZNaSFdmDf9DHr/tqY/o91GrQrqLJuDTwBODfXm+tKDe6
XitcfI6a3EK3MVBmidysgl0pLQPRI+hyZgTeM/snoagoY5QMABAIza4lBkKr+lFvxNBTD/V6cJjj
RjOX80oApYHLKhzctIGAbD9uUkv8zjfo/YC/h75i49R9cM79LZxfEDLd8KTQCkKDehYpXIBahjx5
IG31omj7dFyH6ft9KTPlFCSmVUmFbgeOwg1Ll5AkpVgVYXLGYGhWktrSSHiqt+0WYKxbxNQjeWxJ
bh9SoMqkqV0/C0iTPy3vf8UUvtPX5fIjqIfvo8HJaxt8BBjjbRnTVJn3cV/CzG6iRojuQR6+qQQN
c309OrHRhK4q0KjVw3CPqwCIqF1x9Bi3cGYhMBoyfBXAsIKwZfqMi9C5TN04HzIspGyTZ42vdUco
y9y+v5Y5D+xKCrUYIDHJvgzO83NsPLTtWtq6QWyCnScWdkP2Ko2LqgcDI8sXuy3+ofJzsTbKJjYl
qJTH3E/g2UfakzL+VOMxLPapdxIqxEOrsGP4AjNKBB6uDCUCiEs0l1AZ1jILjDaNouTcKaSpIxJG
j0P/VtZOL6Jx0D+y4vGbOwKFCEEAJUbSGJELdXitJoJXUM3SczCEQMiNc5SNF6BJCsw4EhkX5UYR
U7KoI5T1MumFMErPQqVZIYj5fN5J0AIegOSo4T/vX5ibWwlhcKKntCRgqLC461uZpdpQaQH6g8CV
ZHjtR1tWX/cl3IZ9k4ip8QFzAsj106XKfMLdEYQWfYporPBRE2pfXwVAxSmOdxA3G451GW98csw9
4HmhxQJ0dGCTpc5KykHUAhKHHOVvKCyMfXOAJPPIt4qp7xFwH3CG76/wNvSnJFInhjq82keclJ83
eb/5AD/EokU38HfotARkZ+axIV9LM/q0MtZrnzm9KekHowZUQR4dgdTpBW4QhV5QnBHdWH+MDaCE
XId4ovVeL4zQYjaR3zw7LBTNFECIhyFVEGxcy/OCTNXdvivO8iJDsdv2HXBxjBHJv3tGUvPGt6Qk
TSb3QluGiYE0owZJTfAVq9ZTw5OnYWC8NNZypu29EKKEnJi2k5CEyIOZykvVIGfdtRiBEksMbcJU
LhJLVyjOhT01HodIRBt25BPhTTkFgXP/Mt52f0w7B6x4FBl0KKxfq36xKPiJCshv1QLXX/2j/3GS
P0a1b1bAQH3qSNyyruCN7wNxMur9PIaeZTAYUItTa7+qc/RdntH3qpFN8F5kTiVbL2pKMFqoJswZ
p9tEyyRxom0WRTiSUCzXp8a7cl4B17o8o7o2kBHRHjh7QKjzoCFrhSED+YQRw8zSXLONn2ruMf4e
WR7lbaKF+gbq5rQBmNgqMIidMU3RTMDhVp6Q2jeB0bFe9wrjnk57eOUDUdKoPc41rXULoy/PpQMM
9w0LlnROQ1/tKKUx+crXpUytynMRrPCuibVz9ILw1VsfWUvpoJ2YHIaTy31vRZTGxHBcJGZeU55T
Y6eoi/aVE3F7wuRYuGujQtssYaUCmdeG8lFCLVeiWsK1kbKdwFljgvbTF9nOEyf8zDF0g5F9gPAn
Irql0RhIBC4ypTe0yijMJ3PjLeE4pwm9iUERmVCFsrl1F6EDkUuqs+A9JgCI0lOiCevRNWvAJnbH
0WbV2G875mEFwdb8y5+Et/+bS7vQCfDhhyaI3Orcl68R2uHO8YuClGQytamHe51ou3QD0rRxrTsS
EkX3NdKMPwOSKOgj0M/JwKen3grPt1IYG0Z1zpvXsDFbS22fkpzoMkPOjMkAFdrUSqDBo8GQB6UX
/CbR/4+061puHVmSX4QIePPacAS9SEGU9IKQhfceX78J3d0dEsQScfeOjzkzKrSrrq7KymTSuLKD
4DRwK8l2ix02Uku8boGtgxsPxGT7QhaGQV1GQXUGmqe3ppATyaEOyFU2rdfIwXwCZyQZ7tq3n3dB
gQ7rjzWL7AvYZUA2ZrqHRFX107n42aCnFt1zSw2Kc/EHPge5KCjBgTJliqEY8l4RnFas7KhWPah/
GnGuJ1t/I3W/WNkVCCvNQdmElSUMK9YjLfLtlMbv5d/otQgXLoT7dCT22vXHTI62O/hB0xZyhUu1
+UYjIWj/AHMlIJJGGIaKByEhcGmeLpEWjHSbpdTNuJumSyOw2AMINKGCQ0+WhikzsaGyvrYLEapP
jsINapxB0PrxnmZnrj0RSEe8ikekIQK82x1QtDHn1GBbs4uhIFAIYl+iwhqFHEkZ6wFoO1ceqJsk
4g4635o5wNQl9N8D0nzI7cWTNwG/qWs19d4ef9df1vt2+AwAzej3H5+Y+PvkqsBjPqilmO3sgiHi
yYEetNkUOvcFmqMV1PoG1/R40mdqm28HVmtTneEOUUBieiUlWhtuAAavzZ7RsvLb0SAnzSvQ5dSd
4TtkB/Xxt87M4e23TuYwjsI0ZFy6s0uyw65EguEdVYMROTDSBfj6c7LJ9oJ6jlREEt8Lxu+Dslvj
k22KLKMvp/nQ4cn6Hqm7XkfOMoTkw+eYPH3eKeT94pO3D8FkVFvdXz4W7N8jsUfZtVGZAY+j8fk1
SUpRCt8lci50CNOgMhDqwyoG/DAstASCAq4mkBY99o66YPbecd1anZyOmFMqmReUzq66fS8gPotK
KGmuYmYJmcTdn8NbS5MojYUSJe+XGJ8RE+OgvfdqZ9T6gFaxCvALXd0iS/0JSkYSm2jfRsd4QVR6
o8Jbk6U89X0vymSux2+9uv6UJO7EnHE6O35JttyFB434sDpFMOXBH+VqhQ3nfisB0Z5QNgArxsLN
NOVOAYPa7WRMTuXAAHbE1PgAN/9mqk3ikYrfhjVP2OQtDLIR+AlKcLKwxe99FKwyyMuMwt+gFZ4k
SSjfBR0oQ2HYhPkyvPPx3aK+KiswRJJ9fHAS0LDOwdlzJDJpl4yslAsfcH8j4wMglIp0JK59eKTb
eRdcX2EH2e1tmO8jskNP7nO4dsnph/82T1Z0NtEriM7jT37/vfoFFe9SUf6+c2uceECToDaM3hJA
r26/gKKigHfiuLdfNq+Hnb/5hP7O/oBSlU9O2cY0zb1+7sl6/VFae3sd6R4B6Pdp9fJ4IsblnTrl
66+YLD8TVWzqsBHmAQyIxUUqQwKGuIXlnjtwWE6s+MhtAVz47VABPcikosx62x90p5T0iFH0x8OY
W85rC5MjXZROKnpF3ttlDMo5ISIch4Mbmi4jaUKI52a/qJJ8HzuO5ft/BjVZP6YPOnAsp72daS+7
HYoFKdn0T6+vu3dPPTznu2dc8VrCqKeOWAOxHMslz9zGilWTEF23U4bYHigtAV89rs4BWevJHs2x
9m+ifmuPJ2fOs3KjOhtaMtEeOs0Q8tRYoI1x2Np4FON9Cob3DF3NsbywzLN2ALHG2wFwWeij3S5z
4AxDEI9nKkMufEx9ygiuaBEAiur38Yjmdu1YWEcLDYBeEHy8tZQ5XNb0Stjb+I9aIghoGBTZljTI
gP5Hhu5odFrMXTQeUiV+c9hNRdsc8/rYxOys/TOWO+3mNi8hVRv0kKEG87O7jfEwYMKLmy3V6hYm
bQowbmrBVXCb9nbNd3hgJTiHCeRI89CzHo9o7rhfrY4yOYxClfZUL8GQ0+JNpaDOn1b/j3WB/iVC
XLjOsaPodgPUMsundFT0dhPWGhMBPOruhWAhXTulkP67G6+tTC6JVoIGbZ7AClJF23h8nLzuDrR+
MI7ZqiGnbnM6gTeq0d8+eJZ80ERDf8bjqfyrl0398/UnTFwnsBONwxfYgJn2ukmJpMDN7AzjcMJV
ZQ77I/eUkO0HBGHOK+AoInXBdcwt5V/jDIe+QOAbJke6Z9E5+Lf/6w4g8TQhcvj+eIRzu/LawujZ
rwKgMgtEN+gwwDIEZsHTRPclY5YQev/HSqKb5b/HMXUYQsxKZQQrfrCKycsuHdEJB+skICNun9rj
F09axB4NSB5AsKKOc4kejAX/uDDUv1DsaqhSG0DYVcZHVKN/VH4EO3KNf382UcTD2w8NlKCTmJwL
punyWnJ7nAt0b5eJYDi5bOXKEl585iWNYiEwPWCrQloDjUK3qxaFAc/VbDMA7wLea+zJzkLzuWaF
O6JD/sxVi7X0kamrpeaymezmjeFpdQ1ibokIyc/B5kjhmeKHH27Kd/qYN8RBoxy/Uo7p5+MpnQst
ECRCcRfXJ2p6kw1KM0VQcWk52DFATH2i8wAFBPUJ7+T3MFjI3ozTNj3tsINefrSg0ngk305r0kPl
p2zZwZb7hNTRuWYyLeMI/UoFTwqXreN8qWdn9rF3bXKykkGVpGlccgMee5seHN+AC6nu6h3kVYZr
k7hWE+AeljBDs68OZN3AZQsJVbRVj0fl6ii0bBIGciMP9hAaSmTkHU26MNVi7uJTpKW3da2jW9V6
vJIz9QcGIcM/Vser+MqqWytdouTOYDcQeRBJ0ugAEUu82tS/jKrERyjkggIgfnXY1WPLs+t6ZXji
RouoyWk2g2FWOfprBtol4RudvnmcWazjJQa0ucD0epSTTZRKjiApyWjMfWohCS/8ZKkZdU9L2JIp
d/jf9Tgi+2h4AQkx5OSeD9FY68acMNi7XaluDGSRVs1zblO6iS5G1TdozWbUr97QP55iuIh6lZm/
gV5vnhYuqdkBg5uYRw8zDurfS+tqWZnc4fxWUQYbmXpONqoV56nQgF6qrMwu4pWZ6byWac0rPcwk
2a459Dlp4QgSMLzJyksFAZPHW2Y2BSWC9hnIIATUYAO43axlzUDWOPNomyGWReknV38+fL4LaBo9
fFrWyQK5iuFSi7jk+xtfApgNJTPk6FBGneqn5XWd1HVFNTY9sDYlZKrALXk57v4iHG2grRSsCggU
6cnGSQvXy4s6aG1ENLiJRVX5ZDa4iUlysH6S1dcFoubAz63LipxXtkO81cd6BeIcSXMvC7N8H33f
fspkloEwyKTIDVv7hSPcAeQfhDHwgAOEKDZHoTraMi9v6JHbl4fzU76EU73HMeEoXs/ExA/KFHh/
+xDmZfu1/0Xvv3pgiDEaR3wnbr8u/AHclvt9pfbEe/9Ftf7x+OdX+5+VmHjEIeRLMaywEll/iatD
Li3Uymd28e0AJ56vattIcnkMMNPAz268Grw6jN1XlUuOeoIyz3atrlbfsr4ozTFuotu79Nby5LjK
Nd1KRRq1CCxLUE/ReJFqiqvFSqhGIHKRypUSmR5zKIRjlGzibLHbeOkDJjfrUMn00IaYW468hvt3
FGM87ZlbWRbhNVOnjXW2PsMjLkWZM7HZzcCnMaDkDV3IjHY3DUIz8HxFxvPPKbiAEH+tevqKOq7Q
LPt4H80k92+NTp5KMSUFMZvCaKsKNQHx3Pvuszk/h0/P6dqyTEG/REheJ4Q23hAckpoZS/AtWeSH
m7mUbj9k8mDqhTZJ/T/fkuvjcW719/fqWSHNmKDZiepzoJ3MZEPi7fYtFfQ9fDg5j203IP1duPWX
TvdfPHJ1MbFKnadpgs1PrV5ewXeRI7YSVcMCjzOo9E8/kr7VJXT5s4Sx10+K9rRwuhc/YDz+Vx9Q
d00fxx5WZSQDBBMZojvcH5gEn4DY0cxWR0pSL7q+xgxEuyfPXHhB39/Mt4sxcW99LwtxQ8G+h/ZC
p93Imc2A2sRJ1CBfeEfec87dutK/3vGrsQayUnfK6EpzPUZJb8frBwsqLkedWe9VFheJtrTpF6d3
4ty4MsvqOoNJoBIEg9Es7+ySZowL8K48Ae603cYaHPcaHf2X7yfuWzwt9fXPpJFvp3ji5qTQoSC5
O552kBpsRqAC0Ar0uthioUdy624TqpJ6vFwgTQEKCZ3riQ6dwIQ4h4wAoo6lX60Wln1K8I3I8Paj
Jq4vTOLcLZrxo6BUdECuEXc70p8n84vA8flH+Hxwe39z1mMv9PdseODz//bI1R4YFI+Kw9FuSPhd
TLRquzMk9No62unUnbaEesJWAMoO79KFo7aw0/+c8pVlB8w6TkjDMpfnFvJVRp+lG79y1SAcjLRh
9ccjnYFN3MzwFO5WFGXqxRnsFdpr/rHjtogHidkaKNEdMcSza2gLizrzZrs1OY3aFI+lwggmM83Z
OaZg+GtnxR+cTb/kNxfiw7/tdTWZUfw/N9jYq7XbNdshJYdDAsJflzhb84iUWyIS8CmfsY0WFSyW
lnLitCqlK1NlPFFibFal6aDjPoYU42BR4WIeZTydjzbsJP4KZSfLCgW2elMLfPKKKyonBspPGKh1
Okrql3x+S+HHNPv3CfQGm4Vty81+gARCIgjZjOqek0WV+6gMggRREg9C/BqpzVw1TuHuJD/7rQoB
Kit8sjyj2nAnVC1SHB3fUJOn8bJaycOI2VsEcs5ARrDPrj5pcmnlri8XVYBP6p/4EEQoO7hyYkkD
8KOO8UX2SNGdVbwFFqZidtmvzE6WHa2BcR5zWArQU2mimslvsZ+pTm7GjPr48P6hqO5W/crUZNVT
SVCiRsG9Ab7jp+ZrfBzTCP5Z9TNBFyiWHn8ym+cCu8DCqd7vWQ3F3xQVQHTpGsXL9sIBxkuDLKgh
P0VFTqx1qY23YC+sdZAEaU9oEwBj91bslyZpnPtHXz658djIYzuej1u7dth9HdI2xXBL9fmZmvi4
AYDmBYSJHmukt1FL7iS5r8hj2ISMlDRGLMhGOTj9kj7sgUhDV4eOHpZVguLZxv1c5YvtY/d7QaZZ
WhElDjnUsWH19guGnC0bqULBsqYjLagqq3aoQqWdeM/KEkloKdIebwlmHNPtxN5YnBaa8qRh2sBL
elujWBL+BAHUsPnNE6VhMy6Yuveut6Ym09uDpyocPAyuVWlTOGw2srrZgQsLMYun5Qun6v59DWMo
ksLDjPmvKcKOadKqaDqMy/FUPyfod9UWTtMMenI0IaIOhNUCjeEk5+2X6PbrBxRiQa8xNt2/v7sr
0BIM5NIf5Jrs1achMR7P4YyPAnIeJGJgxkd/IdotbzeIgppdF1TugDmEsigAY5+H07AStdIAzje1
iGoHekt+g0V15JlbGGh6Ho0RoAlC28K0j9kJ8aKgaqG3g3rdt3omiaAm2pcVIF3gfZWqLxA2kCRb
Sire3xO3Zsdfv7qSG5b1WD+HWWROdfx0CkHmNnBVaiGEu+dSEG4NTY5ekBdS46Fb3X5Bki3RDsiH
hJtn8OSh50/ZlOpnaR58iAEyyDaO2swHa6uzG8gP2qAbNu3UEFeNuV43JkSNzpWKP9apcaYJTXr0
3i4BWea2NyiOkC4bu4xBPnI7LWIVDFEmeIPN9Odkk+e24hth6y1s8ZmHBiblyszolq9mn+HLXCla
bDd2XT/lPLo4viJi6vp+LFT9niNdXVXG6rz6CLXIfLzV51wh8oFwxbyMco882elsnsVZzCWD7Tqu
WikHhwMeLdhQXIx2SHnB2MzDYRQIVlhwNKMkLgmT17viBKhCpqgLJFtqk4EkD1uAwuPhJKmfqNFd
ZKwiRCl3yJ4U5hIWatxaUx98bXyymKxTFkUdIcHrRivxJRMR7EjI8rK/JdxWkSMAqRaJJ+b8/rXN
yco2iqc0bowBM9sOLbzZSpJUnwL/ccGRHtXQSy49PV7QOQ+CBiQRcn5AaeApMgl0mDaJGi5iGlu6
wOWD0jg1cl7jlV1jO7GFO/2xvZlZvTE3CXbqAupcbkc3Nr8ONPTEgXOTiVWqPLqe6VQLrBozu/XG
2PjrVweFjwahikqMjVclyugTLS9e80PlLtTpZucQkcGI5EXJFo3Jt3aUphKhElC1dkdH0VEUwp3c
pjnxnF7Q67ygrDaIGcKDwTquPcUU+H5JiowZd8Zkt+KggMcf/GojonZyjQOhCplpTmlsv9PowBSy
kcmSWscX9pR+5p9cS+LPxyspzkQONyYno459kckaByZ52syKt/qTYj55X838DZ0QJtf8kPiM5XVv
NJa504RslydPGXhsE7NTdpHzEveHCnBKAZy3P6ECrdNkLUMWtN+lzonH/61EuoioBIsnPPXvoC4Q
O8MbtDhVS4hYyGaUmDWU4s/DmkNVsvoOwJq7Tmg1ry5e9CUKX0l7EmuVay2hLNXY2YqZ3kmWv86D
BhwnlQpiV7Ff0qeZuQQwLXBWaGpCb58w8RtNV6NGUqBkwmeb4VwyKmXU/CHsx5aq1FvXHYicdU4G
N/sxQQv2pVvCos1czjcfMHEiSDz0EZf4SHu0Gt+T+Lf3flGijhuzFhd2/kx/AXgVIAY6Nocg6Prb
I1cnjKOziq1wGdlsbggkg0xzBvE2Izg0RmEkZmRtZE/1jGET244xREgrcqpjxHjCnqX3P2Vs8GBQ
C/fGXAx481UTJxNlHQUFGXwV6C1fBYfsAJsd4bOU/kqBqK/0N7Vnqpm94Etn3A04dWhZBF25AL2L
SbASi5kIOuGos5NBxBal1QQC5wlSyjna9oLXx8dv5sBzjIRuWBTlRrKASQiGAqwcpW3e2VJF+S8N
XqeEFztnYTfPlA9kjpHB0QfCS7CITHtVBCX1WEcGTF+CYA10DIzI0ZTO00DVlDWkkOwB5VVU6R1E
uLHmcwBFtGrUSirfn8ViXZbgriuoVebpDGc8noF7/k9wu0nQwQXqDxcYQC63bjeQXaYPB6mzA3RB
dUYRb3khI0+598OCCwPFSjAK4y1dag6l5rnp0uTxB8w8TW8/YHrU48CHQwZ0PH4Bw5fx3uqvmvsZ
kqffFSorK/C65q7KvjU0ifsN/s1SDm7mpIMFYARMj1K86Pm+nQA2b/DYKvCcKoBdR7bIaTXIaxqH
gdAH8dBu/WNpBevVwqhnrvAbq5OdV7UD+JxYAJc2lREBMUHCfU44KBk9n2LzpyLb1th+SSpgra21
7na2uvABc6/jmw+YnDPMBcJTfnwd4x5gDFD6NFr3wbqAaJ21x4Odm2EUvnmQBqCdHqSYtzPcpzQl
uj2NCBT9ZwIKFd1LMjwP8apXLEleOmwzNyqHXjsAiaGEgT098dwiQoWk7JjB9mKVe60/QsAokHw7
ElH7ulz2jY72WFAn/pyLECNdmtYl6+OvX/lyyaNyuZVgvcp34OCE3+TQ+EMUZyA9p+YIZUDsEq4k
T2WfvXy/JGw9g8cBMxMw1JCskUARO4U4RGEohlnVA1olGfnOY4js/gIIsPHwko2crSschmblQpaQ
1v/tRb4xPB140Urga+rwngpWLLN2RcLKW4lvSMqqXrrwepsJD9BJA60RgFLRma5M7iYlz2pKLvCs
qLht88krv0X3rEgLIxJmriKeHdMCsiSAMmT6TsvxQmQqBbcDR156yDoKr8G3+NttGQNs96pg5OR9
MBqNVoetbLYfDJS6TEAbBjX7wC2dbxt9+4Y2h7Vubrf6R28xOg/ZJusyqNu39fp3SYd15pjxvAQy
fhbkDnBlE0cqJQ3dBinb21H2BLpKJdeUEJ02FQRnEDQ/Xu2ZshCkRK6MTU5ZgaZWWvJhbLM7iB+R
Brp1m0inavVlmjq6okEgSYFznb20iw57xnXemJ7stEbhakAwmd5mzRxhkU8+jc33y65EF1n0opjr
D8oSFjzYnLe8sTnZcG2ZJU4lwGZM8heJvAbWjtlnL8GC+5h7rPNAYEsiqEeQIphu7IivSmpoMK0p
EmCJlqoi3hyglKYtPGBLxF+OUenya6zlB8qSjt/CM2gvnpfkfGZKYVjdq8+Y3ImNEzi91+IzQBjP
gMd3X2Fy2fXwqvMHym4+0WvZoXkPnK/WmUE/obCwvcbdM3mIAYKO30W0WIBuYLLEvFOmmAWcvD79
KYN9KZ8eb98/MO29ATwuWHRn3yNQh2BAMbUrOxtwjncoUGrDln+R18Dui4ATRFCtd81CD6280CTT
PqM0omi/o0gAyNWoY4MGxgrqQdCqJEuneH7o/3zZ5F7GEzin467qbF+iy03oCvJekKPz4/GP8/dg
+H/Y7qtbqmqVimOyAkYc9o1l3folTxBdomsp2T22NDsctLsB6g4a9rvcqtujcaHOMdFe4J1zGb32
3NKFv2Ri9ItXg+GEUmgCp+7sl7pXYwhAYEkPmfGHCdrGFtoPRU59W59Ro348ttnTKlwNbrpWbEcN
zJ/lV3a9M0ZB0dQ8+SYCdy3X9DcW+2P1q1gRqipLmbXZJfzH9jRdLiac3OR109mNKKxa+oVWPmlx
0B+PcO6evRqgNInc6IrqwE+EzeimP5WjSd2F8Y3Ai7X/hxm0nIzUIuggnNIfdyUIfBqu6+wsc1W5
+nQ5o8nOJZ7ej+3MPXYQL/xjaLJV4iEEjwrbd7bMlHqcoFtbcAqCHZSSBI3bHoDDoY9kWsD+coGk
ZmDeaxqUpxyBN3Kps1yWf1G6eGEHj1bvTuPVV022EScADK/QWMoBRcxntpRDw4sKACUr4E88Lw+f
+ob/LCiZW4ASzgU4goCqB3oI0bcpjCfr6uTEkAZxBApd0WVWPbWsr+f5Uz+8CAm7oZWljPsMLB7V
HbQasHgBoz10mojuEgqv/hx5WacEWMbXxIIkChDjpISI3vDNV2jtW0eXCkwuoOvofsVYHTgwHy7k
M2fvcqRb0Avwp6g4PTmC0CgQrgEKOP+N3VeH4bWI09NmF3AfEm8EHUR0oKozKK8Lm29M60+XeSQx
G4tqMo/63e1sex7bQOTZpQH2oNUUaeIdtc9IfHQu3kIOZS6XChpL5M1ESBwAgzAJV5K+a9yEjQdb
Yy4MSE0+zRrF7oSUl3rBB84EY7hBIcSDIqGAOHliiQvFoXAS1DICq6rVTiuBgIOGc3RaetmAOPp+
/oCeRserABYGHon22/mrw5KvwgxBvwLFkp3SDY6olxWSwQbojRmZRHnFemo+OHxnRKxEfeYd77z2
addQJi0nnUjc8WFIQg9HQk05TwCNbCNS6U/HeVX4XCcQNkSPhMy7hHYBflchAx4mJ0l0S4COihx5
CD9Ks2grV5Iv6mLGK6mexsjefkO93qENqMlRMhKscuqrMi/QvVbwDZ0cOi8WRskxdCzrY0tpYiQ1
kKyEhbAwpSsQheCIG/a9r3WtG4hWO7TKExc3EXdIpbSLNnyfsu6u8PyC0kSPcjgC7e6MNocUdZQN
iBXY4BAnlVC8SqnUpMcm8AvF6iqgJc2ijLgMV7voAyM6tBFvKF3EMZs06/tizcaiM9YQWEfcsQyd
ozmldTjGSKLSfYYP9Lpz3PtRufMEwZPUApzfULMTchDOpoUf4JWn8CA9V0Ter45h3GaBMQAxVptx
qsiFxg9Zj9aMPob6ne9QIZh42IiudcFhOW/FFHLng9Ypp0M75aMm+RKEGEh24g3Ikn3GbMZCyyx0
Usrboz7AZ09i3Cr8SupAzP8k5bWHnrK+4CjCVmye6lEpRT2mvuj8QZXbOI3fEzBWibqPhEH5Vcms
W3zxZR27YK8aSipZ1SmvtGuXooTgBYw2XqB76IKNntMwYMOcFCU66aBoEAfivmkkwbchv+CijQ01
IDTRK2GXod5TNAqS8q5bS9D1LsWEOblpWw9ahH/OK5ILNf6aKUlihwo0fPU2cxt3UxZIjPxGLuNH
7bpsIsHbU3UtCm/4MRngEbHUNu8VV1UV5OsS5Tkaor4nHcQMWT2v4yjVnByEzDqLmcYXKYHU7auC
gmZ03QesaLpp5AfbmlU86ISxvBMKWyRoKH/jFA6d7KgICTETDkTGD0WH+YYb+JoicdOknd77aQJB
+NQp81gti1QIVTlHPzDor8qkL55dqBtyAZRTlDY5Z1kmDdtEyiE4ErFdRKk8hfaoFZeELOSWJUwS
QzIkK1oN31K5VgV91QRs3UnC6DVVcPEmT+kEk+e1lQC1VEQ1DFrfqlDuCJolFYo0ZRvnVhy3TH4E
A0EkAd7b532/cnyqpM+C3AEyMyhiIb+7rSQFn0NaZILp9pRYovAh+o3eOJHSqyzrN57BiG7IYam4
jt8PIliScDbqfM14vQjSigwC9WZUFlECxpacUb6oJIYgAu3WrqAN0Hv7UZDi8QyoWLrewSsyj9oz
RcKEehS7eaVTst+lBuOzdFaQhqaiQXPRjCL/tklC6aBrGS4dqH1cqB613c/CJTNzpYMuGRVfcKWh
F2TK/cQPTYhbOB1sv4LGdqBsmsCmaUvybdQoiSLsuuS9kZ/z8BN4HJJ7/m/XZZri/PgxeF6V34XP
mbnz/sV8xYHBDQXvyfVQxEMCoMlY6nYNqiIQrWNMpJNlwgianJuPrY0/bHLBoqqO5B9qRhj9tEk6
URiHAu8qbSeiHBscJb8Ism8kdB1oAd3HxmNrM88OXHmQsULUAkYPYRIbc8UYgDdoYuwDIdeSynd1
4GbeHhuZK0mCTgvlAwBiQNXyBza8CtG4qpYD2kP7YkShwRzP8TrbMzWmr0JyXngWBjRiVAQPr0qP
XFBqKIWWyrImLvanTi56pJPAwHelpz4JncM6bRUuh546x5B4UEUBb2Sf1eiv+ttfQsZMFvLO1iQg
psWiKNhEZneIxYPtqc2ArH48r5OQe2phGgOWpTvwoo/RZAha8EwDuPlbVsDWSLIl7N3CxE3fUILv
RoLkSexO3Pkxgr4B4ik94Vy1XyHb/nhY08DvX+Mai6bIACJjOWVA4aAUWaZCwO3iwDEab8sVGqhz
DWdI4Xu/FX8v05XGgQVvwe6YW7w6end2x9jtapuKZZsosQy7KCYMWxE1eohQ+GhNkfE7sysP7WUJ
6DvtW/6XTcDTUFQDCdpdjVig2yhjQo/btb0er1qRQN1WUcsvXFngDmB2ytuSydml5CE+gacS+OCm
VH4lkFR8HYTcDrlVOSI0ryUC8b/758DugqWlHP3H3ZTiVQi2VwS97B1Xr1/KUQ0R0l39C+LAVbOi
9ty+ewmfQwNwtMfrNzuw/7UFHrXb5WubehBaJcFUCgQQAeZZRED67H6nmvz52NLkfvrXol1ZmnhN
yoVSjNTCkiyrQmOA/PE3yxE2LG3IyWPhzg57O6KQL0Q2HO1QhN7573IwipOAtbNRw2O/KuzyU7Ja
iYj24+EtTeQkB18WtCMPXMztmlgN/ETPuZ8Y0qQgDPC2VIA45/Kf2Zu84D2AWTInwjDB2I5MBp0Z
UkHCY3Aq1tTxPzM1OeK0r0R5F2A/UufwBF4n3QET/HNPkyWe46U5HG+HK1/iUA3NuFX6Nyb5hbmA
5tj30WfCuCrDLWz8+3sA2gSgwv5TfUC0NNn4XjuEEciWlV1XyegroUkUZTqbHSIAaymo1bv50sa8
95Sg6UUSAGwE48v8LztxNbowDzIZEF5nJ3iQHi4qPXdkK2HAj9jXWoJzBwBPWDSECkJIGB9raNn0
FL9EH3V/PG6/YnI8Miqo3XSInZ3E/vShmSboU12IxpZMTI4CxYJ8h+ojZ1fzrBFEFt5ZLb/UqzVr
BPkrEH8jFgMTwe1eYRSlR3zZOLvSLUmTHat8WysLCIH7/QgwGn4D0yWPBMTUOfJCT0FyZ/D2crgW
XplDxul08F0qhwgdM2WxkAychJVwXLfWJg6yTyFyB5iQt3c5V1HrOGEIVfKF+vgwT9E9MCOjPi5C
oACE+kiF3W18Lw4yyQ/21ZBYcXr2eZSH1TQieFZpQfaCZziBjoauDKQYrJYDEE/KCJjWD0GT6YHY
6E6/xCA3LtbtjXf7TZOh52xGVSESIPuAV9Z5cuZaxXKjpyZZ2v3TKvnf6KE4CnIDsGYD+TPZNlE9
ksehkXgv+5WWS5csgVQ0gkzX05Qnmnh71ifdjyIsuNApZ85oF0K0gCaAog/I+rs3w+BD3iWto30N
pk4UK3SUTBMtMFzT1RmN0ktN1gDoIoUZo3ILsKwpQtGpMmzmW15Ig05RZ3ffMnEBgxJU4Atpon3E
ksY7oh/Mr9BQzDUkqTcN88mEiZp8c4IZyJIqQ5GgrwgVrQACZKnXCkrz736syfWGovQ2J0JwiZJz
7GlMEBD3UORakB96gUTvXGGFSB/QF2VROfb+rEBjABEg5DAhjH7XphAMYc/mhRjt8yj9BhswAqPu
/Pig3DuYWxOTPellIFupIinau8Bjpo3ViRqyZo9tzG3Hm3FMloKXGhfUnDCC5hEoPQ0VoQO9S1bc
btAVQa0rwmZ6vxT0LQ1t4qC5xhd6todViDiG9Kb0dZZdeGZNc+3jJoOM08hTDLAAkrYTN0O3ris4
ZZnuqSI3SunIFGc+rNUWwNSk1yLBUsCg3Jah6dULpu8DzVvLk4Vz2q7mhrRK97F8fufSQpcjddy+
7ZIi28yb69bSZPVKhRWTzK3TfRYaEqO5sp4HQD+QVjarXU9abyGEmB0ZtF9lGS06oyu5vfMyLo4D
pUoxMv6NqpBikpD/zN6QIyQ+uxQgzfhkkGn8Y2ziKemOj30mzjC4ulGD4MDVH1JqFuBtWzgD4yxN
nD8MAfEL4SaULqYuWQryoQhrrJfX5mrJWKK3RtAuoT2ACnaMc+7EIwBb3ngIFzzh/ALKSLKwUJcF
emaS2lCGpGZSKk/3zmAVHqVBTocmRYpOVVuij4Wz7YKFi2BaCxvPBZAN4JRGdRVCM9O8GDhBs1b2
xGzvfwxGcvyk1PbIQ75Ql+H32Y1aryJbWlYQuQ93b82OW+sq+KRLX0ZyWMr2ff3B/8QNoFlOhPhC
Lyk0BK/EVne+2MDk5V176EPFbmS1694kaGSLrv54wafF87sp+C/Ormw5chxJfhHNeALkK3jkJVFS
6tYLTVKpeN83v36dmt2ZTCQ3adNW1tVtLasKAggAgYhwd27Wm8FHQp8ohStsRVNxIid+lsGpPRyg
lpGYTQRNlckEUY1dgU6iZyOKMlAStfNXdVVX+DLCO5+W+ecn0zKNBdoTC6xGtJvAGIsuEOS4zGwL
QOibcVveRNu/QEYK97ot7a7PwuKCoPg6M3gDzy5ykxDJpS7SLCvcvMjNUcPrdPTNeHAiGckhCFmC
WuAfGCSzqh4IBYAG4gz2Y+MHSBsXbq29gVjfFPvbyPMt1DfqHK1Ga929C8cHOK/x1oEKOtLSPIa/
pJPgja1cuOkYuLGXbQSvZDnexq2xFtHOVwl3gGgqDsRZZgE5mguAqSKmUliF5UwL41nxBskZ9uzf
ySsNLUsx3KkdPnL2iRJIUwQ7nZM8NU8TWP4lFt0Jdml1kBsXbARzt6gOWJ4zmJ8j8x8DW9+maOSH
QuWjsVtT11gIgvA9BpRRNUWn6F84d16RZBEOr7R0qyIy8zwy+3plapcs4OED4SEckcqFMpxctNGg
KVnp1mEqHQaqB3ZEUXa97pk8APT3QEAv56zJNis58doyRl50UlU2pVvsZHNuho63oq3a2mFgN75J
tpOdHAvzuZ87shJzLbe3PMj/WOcuutwQUPWXW1jX6wq9IYV0LwfhuHLq/dZfeC89HSS3WqrWp1Vb
YZDyPnsS3sItnnciiywQz6s3uhNCQfd95f26ODJZxvxSeAg6/c8dpMo6CJiiyOrGExij0gOqliuH
Cl+l+NfSnZjgQhLN10q9iYfSNbbyPvoGkZv3TqzKrm8k2zsQKLOuAacWb1BwOv57VNx6TbWkhnmN
UQU77Vt5w4S+RFb1lR3CHWrTxj466k5gz4qM1910KVpA+hctHMj/kjn7fD6doR+FdWBg/2tZzpTa
RLLIs0QocG0y/1bCK0GPypUN+P/YBM+0BsSqLvEhn5ZBsydG+tltIIcu2859AkrV/RrN1fKcEkTp
GJ9hoIJ2PrRkACZfGfsSJPFkE28TR7ARCQWeWd8okDdpD8qfmbH/b7QmSL/0AtJwbP+f5d8JOLmB
K1C2pdIEy9rdYFUgUtKO6Hq4m8xPw2oPdGUNZ3c824QqWA2hYgxdHkRgyP+dj1Mr8raoQajjAhuU
mxUN2i2BmLdd4SVmXXcXnq0NCrbntrgLN/AkI8r8uHTT4SmN/vyMHwG0uS2hOYyGz3T1rkappHjw
QMXSMK25iz7w7/GrGvbds7+rRyfx5TV3Whs/t8591fpSqeObiPIGEmKJ7gLpUQjeyykwxYDFuy7e
RGAGBKZ03Ey9SaWVs/7yXXg2K0jena+AYigDlRV8QdP/9bae9zeFIlt5Nym9VU8OlLvz6UUq1yjt
53U9W/c564KyKBCmCEXQJc9ZLcQm7EjbuugNsQvy0El7mWZmAgXjxv9zfeEv5hjqaBTXsoxDAnoM
POljSJW2LAmp3DJN3orYd7IC+hdt+3LdzHzMcUNCWR3kHtDyxWOQr/dng9ZrCcTf3Xr07Vx5DAFa
7XOUxNYgF0vjOTXEnbdxjalNWxhCr9BTlBemnhq3k5qvTNvCeADomJNjM7cFJJnPl4iqdYEWoBDj
KdwC4qV68EwLJzfWSswLrgBHQJyBIBfpY/4Ul0IVfMv9WLnji5ow1azuS9VuDef66ixM2pkVbvMX
pO/0XJ0ql4qZWUf3oT0hZ3zdxuVe0uDToDNFOlGEIDyvgQRenwLdCVHtSkQA7LcrFXB9SlVn4V1j
5ZFGzLj2YrPo4tI0ZL9kQy3EdtfEa1XgpTkl2GDAy8y/Ee5YEdOu6gtNKV2RdizR1I0YfsdqZno0
BBZ+LYl7ebJi3LgywGsEsBMaEDlXibKolxPdr9ypeJ/877yUUeO2FBmFNtSglT7fCsV9kgfPQ+EY
H33jbxpQx0luIG41uTNRiyC0Ra8nKJfujAG0BNfXhWfPQy5j/j6kJ8EcjCIT78pxFXeZ2Oul21bG
tskyk3wHyiyj8SHto9qMnwrKAmUriPskDh1d2RXDbR3Qje7Zo3pbQQk2ebn+SerlYQFEBVKlIL4A
OZUun2+utp3iZtApYtyxfC2N0GxidSXYXPB4KqMpC7USxYAyGucDQFMFQ9aXjVtIkyWH+wFAsJis
HBILjgastA7yDIgpzXv4fBxhW9NyiuvGzeO9NP0tDcOKIsOUg4lRJVnJzi6cSGfGuD2c5L5EMlI1
rlbpptzeBcV3V/yE5OP62sx/DXeQY01wLSkq6ju4oc7HhArL0FVB3rqk+RLQzaYbgN74EJaTb2Xx
WUMp5rq9y+cWHgPgIEEaUUFFAg5xblDp/UJRSd+6gb5Rmgj1Bz+1tPqtaWSmGG69Q79YSO3xO38S
D/EufwJJgRHv4akuOdTq9vrnXPqNiuQbAk+onEjojZ1d9yQATNJkFBI1bN00u2/Ij57eRDRf2ZFL
NpBehA4XsIOo5XHuH6h5IoB3pXUr9HSGEOrLkWfq/tu8M4Yw5zuwiDOanwdgFplI6qgtWndyGrwP
QB4Irkbwka49ly/95dzOPNiTCQPcXEM/NOzoI7Jnoq1HmyjddBMUYla29OWpMVvCnsbbHG0ov450
YilQerVAsah1W4UEZiMNdzL4YFfWZmE4SGVLIsJlMJSBoft8OHXp+xOAA52bWU5sItXM1JU07+zP
5xsMYhsnFrjVb0lpRGhi7ly0uICSD5JzO915WMuX83B2nPrQaJ7ZBER5FgrkD8CQGnnVKlHnJmp6
2z+RHhF8szMqQBXD5zR4mNriTRzS3Vh7+wTin+B9HFSnJqoJxXv/KUB7MPD/yW2emUr5mIf5DZkS
B5gmwTte33IL64ovpQhQZWj+XMBb9bGV8DgpO9fTa2HXJF1od/X4c90ID7n53/n4jxVuYYuqGqpi
rDs3nW5bH7LLZhLgflY/g3s1HUztzu+BTjXy+0HMXoq/JHCiyfblZOV8WRjsr4ISJDzQJSD9ki2f
OHGXE6/Qs3p00RrNjK4Fhf/1gfIkD/NAYQFnKiJK0Inx/VpdpvRikXYjEhLAuStv8TF6al+Gm+Ye
tCkbYiWgEQ3v9cAKJrveyewPsa9/wbzjOQfXRATNaPtFGAiY0/kWEoK4j4VaHt0a+hIkDUwpPyR1
Y123cnkdYpiAZapADOHq/Y3KTiaSJHmaT4M3ulI2bAlIIzTwVGTZq7yWkLtsUcCEyhjL3NYB8Wd1
XtITS32TEbGpq8kdzckadsqhePTBPjyYvZXZ4wEI43vf/BttpsfrI1yax1O7889P7IZp2GaiUE7u
m3W/9vKevZ1fo9O/e57dk79blaNGBpJkcg2mbr66QwNuO818iJ21rtOF6Ph89rgYaayoADoGWBrN
r3QTWfmtvlN32Xba1G+19Vlvx43gEBdZaWhPVpZn5ys7bmFDICwHwBbVBsC+cMCcj3XSJ5qVfS67
w9jHJvr7mSe8RmLI1B9NtCGDguKlST3QZB9z+aWqnbwKnDjr70IPXPJIUhZk2nb5zTTa8pqu2uV1
gx6sWScQ1Qk8M3/fVCfrUAUgXpJ9Ce3/aM838wkgsEkmwTYZChCyqClxBCK2KMMrZHPdu5YtI0YG
ewHo2PgcBNVzZGiRvHQr9Jj06L3I9JSJw8bf5fVbCAXq6+Yuzz00uCgQqEOvD2J//lTSqRgJUxSp
bliRW00oHBDdrEQ8C5EkWDZEpNMQkOuapnCuJo00RU3RUN0msIv7yEPVdjfpTN+kP4mb3hSuLLBY
Zv1NlVqK6jQQD5TuJSe0JLNbzSRenk/nH8N5XeRB/zP2dNUdH0SQEpCDBOorRGGhGQ67ut3qkEt+
ml4g1zY2W9kx2t31Cb9MokLECW1VqEKJMzaAT7fnetmP4JRQ3VIV0PBpKtIDMDc0ey4imZF2nwS3
cruP9b0mMTrppp44kfYFbqn+6/qXXFaqfr8EVy90XJCu5rPGglbSkkwAUNJvPUHXN1ObY+zfCWZ4
r4V3KbhIhE1a3pYHeR/sVTd6IHfVPjlOP5Jny0x+legWrVfGVtFN0ABNKxfJZTwGxiVNRxHcwKUM
6s/z4yGuajkvInzd2Hy3oL9sjIdU+ftXhX50KeBZ/np9Ni5rFJiNU3vce0cAc1xPUtgbug3d9zeu
AZmA50/38c/KwJT5oj0/5GEJfEKYc7TgX3R5+WkyizHFmqvcQexXB0Ljfpgc/wiom+YA9Zpsep31
wxH9fVXO/EP5YkiOfNu9Tx+0uxWcSbXlxpnog0a2mTCYBWSlS0fYhOqaoMblVXf+pVzI0MRV01GS
amiS6RgpoQk/7TV1rdnh8tKDFWRD0NqNYwLQ1/OVlgNp8Gnda643mnE1MUPFK+IYAk02BBVTA6aq
gLDEsbMWEV1CBOY1R4wLfi9phhxzlg0Au8dU6DQ3LL+1gzCLh1pZbXUg2hy3TXg3oim8FY9TuDLk
xXk9scuFLtroSa1WNxpOvpcqfMqw4sU/Wjt9xuRQfQ46uYRB1fTCGOeT5rZh40403nZ6s1G0YeX1
Nx/eF858YoaL31EsDIgxDJqrJdpG6xNi0rH4rpCUTYwutcOkLVaurIUbcr6okDPH2slIbJ+7i5SW
HtRsRc1Nive4AuO/U8faEVB11gvhNhgE+/rJsDRCqDMBsjlzskK++NxeTmKqTD7R3H7ImOq/anK/
ibzHDLDJoUpXBrd0H88Nt0jBIXiGSOy5sTQENhV0rZoLnknChAmsRXmW0ZUjaCH6Q1PrL9k3yoV4
3XFXctAKGuDMsuoSkItlOlic42OavKgaMDmqTeAog21AIM7uwftPwU31FWdOacwYbkDmDOU9QrNV
A87JNrVXEwqLAQPRJfDN4ZEMNA03CVobTq0cE9XNomTflDqDaLMlYH0B0AiIzIA6NjXwzXmel5vT
J8QLgDudSeMV5ck3toX2akDV+xES3l17k4RrqbHLIj2ODQBfZ6ryGd/HdyJU49QovY4rHPyHTFNM
GRq/Vb31LDBlfnoWWqNb7RjeQ8nWGsXneg3FteiQJ+a56RlUJOzg7ghOB4AymwCc1GFUllbtA0CG
2URvhDEqK7tgyTHReQ7ROYrmGfRFnzsmOChpT0dcWp5c1xskuCLwXkJHcGWvzd/OHyfQxsK9j1ck
2uq544QWCgDBvYJY8QkRvm2r7GiYN0efOR8Gc743IbsVTeg6O9QVLNO2b/av9g/7vPl8fmwP4Jr+
E4Cl/hGMWu/b7cN2+/b09+ERvIHWwfLdt8PeMw8Pay1TS8tx+sncJVnofdfUI7y1mRpziJ7peOhp
6XTSnYR2jevzsxilnBrjbiwv9adaH1XVVdBiX1R7NDzK9FnNHOlLKB1VtdNnZa/fRMXBAxH7deNL
t9apbe7WmvWu6yjD2ijJu4rkZV9ZQLFft/Gr7XnNAbjT3ffEomgGqroHcC0OzszYAwI10DDJIDql
s56THdsD0y0o7PjA9e/rGzyPITlurT2RlwJQnYLDDM34yAjzuzxWW0VJYtwz/viRD9tuvqd91kx3
YX0QNafK0pX5XdpiqImA1wqnPwIizvfLRi+FmTPBLT2RaYBQBSs1hN+3BT+5SNLi7JLwwsAb5HwT
o6MgQxtXQlwH+obm7mliP8RS2Te1qfnjWT/3oVlahNkRujget3SXvL2kDIoZxz9rQLilfX76JdwZ
po+DKk/dPFbtMLqe0uMF9oFGiBV3+l2kayPmLjrwMwRjRjHilI178He+GdAN+KqZwaqbty/naadb
P78aN5Zh3n/3bxBpYgVDghmseM7nTOMVOw+HHBKaL625Rhu3tKFAeClBfARk0ki0ni/HVAZ6FhYt
uCPA2NGO+07Z5mm34lWLM31ihJsBQWsqyAjVxB1wVujosAQVSgtG0fzz+s5d9N4TO9wFUVNki5sG
g2n9AeJbtAZQpIzHlfhoecqAdZ8vIiAG5q84ScyIlZ4ZUzcQFzxCeCjcdONWAr/H9aEsRZgGlgR9
1xR5EVU+NwJikM4Psoy4o46WyRdgEopnOgApiuRE/nXd1uLynNjiDnRZBHdUFaXE9Y3D9C1GVlFW
plSvBc1LhxkIW39Lzri9fzUgTuZN6tq+IkFJ3AJk3pGyq2vRHIPSGoYHBFMDiomGcbw+soV7EeuE
5y2ucQP9B5x362Bl9otEIa6hjeNBl4LSbkJpMxXktkaWCEw84YrFBReEWCz0sVVQIsz9xOfrZowq
BDkEHCpKBV6jCBmern66PqiF5TozwWUJaJjLIIzAeSLFKlPQ1qsibTI5abqmGbPg6BR4AzwCxPkf
g3P0ZAr9JpZgqCz/oDMkAFp+HFawhGs25p+fOMXUiNSnFWw08QfG0tKtNKy0Qy/OF5KZqoZEh4bg
7dyEQcYuaUa495CQDPwe4xMheOKrAji+YsA4rq/OkssB7IXGPQ18GHg6nFuT/SyFbHhPXEHOA7sL
cnBWT3rMvDoAdCoNg02bBysb+Ff/nLtikCamFLRxwEpiuc6NtoUXtFIqYoggiL6l4Gp+iTYvldVD
+rGEkEZp3vkMwpOb4/39+71uHdkIzbgbCZpxZs9kMAD2bC12WZyIk2/iJiIV0FQIrgd4j9E8NeGg
m7HeQpoBhRgIKrNOK1R2feqXfOl0FuTzWYgqsKAADUegFvWoVMdI3iXhSoV20QSOE1ABYV9gjc9N
9NmQglFIIq463fX+4wQYVa+v7O+lIwQNZv+2wR1ahg8i9bBRcU5O/fcgNd9CXtvXZ4rMU3HhMCc2
uD3RKGLVIpMPSMV+3L/UNt7UZgPfwWsav2JWvUEfqt2/KaxyEAQ//eSmMDsWqFwZwAu5efzZHbF9
dgSAoNCENg3kJr2ADfjPmZQUVFWIYV47E9JIIttq1sM/cS+iICEC+gk0o/C7uqvVcRhzisXWfNWR
/QR0Umn+VoxkJ7dyekeAmbJWZm1h0pAzhfgTGv9AgsZNGuL0WOppQl2NPo/JDi+gHIpdch7/9wEG
4P50VlcHrh8k5+dOlo7t2FdSSBHGAMIgZkpuJR2q732t9ytbZmmT/scUiqXnppJMq0pNE+DPdfUY
qd2LOsivNJQaBjp0zQygJetcn0Re1QhF6BkCgk4adHj95jzPTfqJDpthSt23BoLBFR5UL0jnWIkZ
4Z0FtJeZ3NUMfFpOY+l2b77JNrSxSbVFMeD6lyztZQRX0FlH1vcS2JRpWjkkakVdQ9gL5EEUfwzE
PtdtLM4v2lIIINyI5HipCIHG2tj5OXXLYIpM1MDuoSeP1IyGnLJyP0Wb6+YWhwSVH9S8Z20qnl8b
jUuTHHoNdUEHxzTg0XL9s5merxuRly5UVE2RJwcQBg2E3MlOx0AVwrGlbgVVn6A/9GDNwr09/h2a
ezFhne4YOsCR4n1JkKFTN2DsS7xDNtUs24bCcehihjoHGwSfjV5/6wcgT4KoV3svrrUeX6ISZmfD
JkLbKRr+gBo7d7Z+aKq6akbqekGKVnHFCZpDj4eev5MbS5NMAniGWcvGP1gHikVQZ6wX6o3cEV71
ig7WDoW6Ug8FakqbBwEMbRsPycaVyuZvZYI/yU9NzR54EkBVPXACQgRTrdk5A35pKJaP4PNHugIQ
JXSRHbPdABloA5HAHcKAgcWmD+L3CdjFhN37mx/fZjchZoEFhhnsHx5a0/gHUR5F2wc6OtF7JPLX
JhLomZaAQcQNJ/KEIOiJVLQ0vUEWV/bbb3h1MR0I9iHLgu5RSASeT0cAYTZQORo4o3FTJbuYdZbk
jHbN7lDG2krWXch+OvadsJt8V4DkDSQRqPpKNs46hoFf3ym/74trX8O9rKSZsrrw8TUJGZnaWga4
Pv8I/UZrNl52IKkbBbWpEOTsDOBzIKyE9nvIr9S7MbfVXgbL7OCAZAkqS2jLFg6GskPfslWQw1hv
leigR3hOx2bTxCAIfpOCfTqErI3v6tapBVAD4/VrEp2JbghVMzWtrZ5A7MHfacVokm5tsJjZa2Od
w5oTRxQiMIJPA8Wp0AFsCKJeQDevT+fSuYNSMerV85sO+dlzC3UcF9jjvu7S4b6ZwNkZPukKGBDb
lStqKWMD0BZI3efmITRgcHsKRQs/DDIsW4V9k7M3cDJZFLERanIMtxJoMQxg/4gJZzpCsML++dbZ
97fKyK+iQmOb4vcc/oxMtx9iC5kIZkXmWgFlIUMALRioaMxqPUQh3EuzK+WGKkGku4r/KY6f2VCD
0eyzzD4NrbRVPV25LS/JOHCUntrjopKoHEqlKWCP6l+if+spTgnBvLp3aYBbuyiZWJppz9TEMg5h
1JvG4HjZLkBQSMaHRo7BQzOYiWQrowIHhCg8uu6RNU0f69JKpPdRMidoDaYCK8pj0r3o3WPsMW2K
t7GwhqxYvBbmeZtBHOgJ4Vs5h7bP/VJLdTfZ6cO7B069AMWmnbrtIJ6uusNKrXUpZU5P7fGnEo2J
EZSw14EqdcrTV814FdvAJHdabvrGQ6HjpAY5whTaJH4AfaGnTSuRHi+Y8Bt3nX4DfxYFICqY0Qju
4N2Jgellj6AZZyF0ZiTLMDZAf8jqAyIYU6HOlILodLCp+CmG1bEKoOvkMWkVtTu7DH9koG4LaiSU
i9CIzF2TjRiIVRjDpXqsv6uUyADl30VhErJP/G0ZrZwfCzCUuc6OEiqid8ggypwLl5DIEHK/0F2o
QSi1rd1r6D1z/eG9NJu0ZhP4P/Ld9TNrqZB4apOvgSPLXnjEzzHt6IAGhY8TmMNWsEHew+519prh
nAAdmgWBSxdAbCtdqY1fwhaxbU/GzOcjRlLWQT3b1wanqcmhKwZ0XnZQy7NIvQnG2mzqOxDlptlB
la06XwOGzmfl5Rr/e85/O1FOroV28KNG62G/NIq9IrzpiknFnagAPxkEKz6+6E+IfCERhvogqgvn
F0SkBtqoexW29SgxsEeZRm0liEgjehDIvayUZrxWLFo+Sk5sctceiKtBs4rGXVdRbHXTU+hVY3JR
CEbnAyPNa/EseX+v+9RSlI/aO56HYBQCLoIbpq5FJZhje90NNdFqsjcR3Th5/HTdyOK6IVcLrmKw
V6LJ4Xwux6qV1LzSqRtFqRnKW69PLOrZjVqbwpqw5u/L+cJJ4CNgTEeGDq/ec2NE6NCvXuMgAPrb
inbRToQsOjYk85mKKpHPngzcwwFYoFCFmyyBfaEKtiU39/lNb73PPVIeS3c3zz37k5gZQjmQo6CK
IjvPf67PyqKH4S2HxAMm5uK9HAhErrMeB7kWZK7uwYPH+BC3Fl4hTjwOH3FVgsL97brRpZsesiTo
MkY7KDoyuHBElPIW9XAY1WuFZTGikZt00xqgXssRk0grz7tF7zqxxq1F2VRxVGpwaIIjsZC/VPnP
iNfa9SEtviERTwDeCDVT+DHnw6ORxpksBDj6hZe0rVlCvrp61/ZPvv+WNNukYS0a+8QQt9FtlLmp
tB00CvKPHL0gX5FxO85EAS1oqMbCrpTitfGbTRVuCn1T9Nvr37qwExAhgPUHbOPgQPlNvp6cYLGq
TEEPenjXr0cw57+r3hHIQRb391W0Rni1gEVAOx7aydGch9KSwb+UYoOOuZHMRxgCfcQl5TYINhPd
jpXKIki9ZpRNTWzFSNJ1bJjwP2VQAj9p/cr2XzzX5t5AcJZJSLLxesG+NDVlIXS6K/l2oNl5vkmP
bWVqSCwEaI2WjvXa9bzk5qcWuWiApqofRcF8rIV4q/uT8O5nsZ17DTBe31Xcv/UISa4v7ZpJbme1
Xt5GyQiTYxzbk4q4vnkakrscKGU/6W1V0FaQemsG55+f+FKK4U11N8wG994+rcOb2PtT+keINVhZ
2G2vD2/ptJolEnGw4k68qFRqrazUFTI4bgqhEqE6SPq2FxhBFyMIdPW3VlgJsBZze0BgzyxqM2jv
Nw4+GV5f9Rm6J9CnJqNFRt8PeDX52+JeccAcyD5Uu2RkP9ckJPYUgzypY0+1OVE8fe0sWVna2Vu4
K0VHisrAsIFvBWHL+UxLfjdCcBz5YTiyTf0vuai3DdVZ3q9xMy2dD6eWuDVNhCIB1wYsJd5HI1Zs
fgtJemslMbJjwsqSLg5LhU4r0Hu4/PkZ9rvAh6pxQF0UnxBBRY4qQ6aF5KYkruWGfxudLqbwF6KB
/hOUNOeb4mQ146Kb/LIM6dx9EkY7AAEmuiP592R1wns82HFQWPEzFBmar1G6CevRBA8E2mHanTI8
jWQjx2sVyaVTCXqKaH1DLgmHMt+bVcZGlQkpksdpD63d6bmSjqpuB+SjENIdze8VP39RlNfr22hx
gU+Mcq+3GLUFMmQw2uHMFYYfdC5aTf7TAieC+uXKzTjHVReTjgsRBVfc+Mgcn0+6KCgkC6Gs4Yph
KptJgg5CISnXOD8W3ejECrc72ilMxG4qkJCT9mOKShyqQR1Q8D20vMe1homldxd4YXCvzfKb6PTk
LvteARkgrm6kwd4a0fqaoOLtgXQnutGP/kuy0mG0ODRMHfYIXvjQBDifwEkqoySLaqT1o3e9wSGu
ftX1qyysNbUsLRRBRIbGmRkLfREg0zBRunSk7qA/hZOrNyuh5pLXzR22v/EwFOe5cVS08xqgI6gL
Lmamle8DSCCM7KWE9E+vfV738PmI4p0OOJt5ugDFuYDEl0ofRRFgbkCE2pNcsVx+TCbUYB5qpK/X
Tual9BpaR/9tjXBFJ9RDEhn909TNan2n5LdiDmap6L0SdlL2GYBUyzMrDSdbkByiJLCKSgLHz7Qf
ksqGIDub4tehhl58vdODFzqkzDPuvP4hyCGgYgpgux+Q5A4PMdRSxN0MA57qPXgnduA61zts3CMg
wmAHYZkA5Eh2AxLrdmRCeqR+yOTRuj6zC1fw2Vi5nCWon70Q5BfUreXg2DcbnQgmWuKBpDoA8tPv
Gmmt5LTkl5DmBM4TqUucI9zs9ogeIXmFtUxpZEaZeKsLxe76oJa2GIQbAJjDrkYiZR70ycVgeG07
gqaSunGuqqxLZMOkCogAxBQZpcL36cqlp8wHxIV/Gii8QmkARJ98NxQVgzhtG4+6t28as9DrglbM
lznD//Zx+xVZX1DlZm/43WcoSZtzXl/Frw1JzO75+tAXIJ8I0IGZwmMMhWfwep+PPQh6oM1lfIo6
2ErLUmql5BAHW9LuxGnXDbHZu00Npu+9iGa3KcC7xUHsDpbEZo2+4yKtiAYxoPOQ+wW2DTRj/LMZ
arp61QdT7soNmlF9wCQTsvPCcBvLt+jSNbvmFg3grJWImUrCndoOhzpVDi2QEddnhT8/8CE4qsAj
M18pqFpzPhfXQROopCzcctrK4AzByzjfGACQQcCzBSdre5SFcCXAu7hVZqOQocXhq4iEar/kJide
GE2NNNUzHV6V69vO/xTKhzJ9pd6dgTIK6Oi1qNmG46Mv/7f1+V/DQKVraLXRZRSxz11AH3OQ2Eog
G5TU7G9DfTvS+griDWud6HN8der1sx2AgigCeDBBoVx+bqePvbjzdKNw4xjUNGqSEkZevEQjK6vH
3zS/dkB/rOPGRB6WR8FGiRght5+X7giCZcgOMn3yTa0PHTV5UtYIxvnj6dcYSjhzlg4qSHzO1w9B
4BYKEmi10K7xIAlZtvH1xlg5dpeGNHc0IkZGbQStWOdTlyOd61EDHE2FYiLHtdVHaVNG/m1XP/fi
anxzOSZ44FzWRE4ZeAH+TMCQoTKGdicXdW/kMgSD6fuxhVBnc6dtUqjwfXhQH0OqPaUfkbHmjpdj
hfYKTiSghOetwPOSiGKfj0SJCjfpSkb9D5TITAVS3gRkQ+EaecTCUM+McW+CNs4B6SriwoWUH4oH
KDYXK0/kC2gLcFVIz6NPTwebIFaQM4H+8yalnR4DFm44+V46qLvyR9vW4MNA5RrkygyVznIt8zJ7
xPlmm61C7AIcojPwhwu3Yp30SiXDqiQm9lBLZgwu+Kj2blJaPFw/LS/39bkpLhxukUScMz8xsp11
FCJ3eIyTtcfbmo15HU8OR6GKBFAFhomb9RmZdSfC5FYLU8hu5U3zcn08Cw54NnXcgqV60qcgoY9d
aMuxKd+VCRxQP4gKkFH6SjPnmi1uY1fotshCimUSH3LiaMMLpHhz3UxSal8f1AUw819u+B+HmL/k
ZAa1YSJFlMISibb5ZA4Bwu+Zhm9UgscgqKxCeEyjmz5BH6CHhmZJd65/wOJIcavisQt4l8KDtI3G
awNQeMAhe6gc+NVrVPeOOAYs8T1Esc/XrfFx6jxaBbcZ/E4ELJyHOjd0hMqgGENqoUS+9bYtNipU
HbStEN969YMq/rlubnF2T+1xISRNZMBeNdiL0esl2pl1d/wu2GSDhHglKbUQJ5wNjc/fylOdGFWc
JLhxoBd5SAP0KSF9PoLh2fGrApVAQHuFihXDWkvE0hICkgT2hnkBwYx67kJxNeoKpJbAhDoIVgia
JXeWsqyy73iNamnx0Dw1xe2LIC6pWuUwNUyv6DSD5jeT5c7xctTit3k8bhSQZU49E2Q0i6PIF3oO
qQdWozp2fWUvska/nnQyaG7fBJ46tRrJcfLsSre3O0uQ0DTR2+0xuwvu5Hf/tr9v7AnaZBDoAM4l
G8xyDca06M0n38BHaGpc+qiYJK7qv+H+mN6o5wKl3j6l32K2cl+t2eI82UsQnfV6kbjU32RoZQvQ
6SM4JfTl/hDqaN1agug3muBvKtTIEGigQQWYce5JifhN9iQKhZYJOHwH0M5B+IJQOCQPt9J0FNo/
yr6bbkOCukpqTZU9tg7x1jbVHNHzHwHSFCQ+QKqBb+A+okbhfowIZjgtTVkBJX76lsos9Vj5ZxqY
/18n/mavQg4E/S7zqYHddL6VKkGIU9okKRDXFfojNNHAKz+LpLAx/aiTWrQ20bJhtGvzv2kEFWWW
iGKSsRKNZv/gukM2EGEjinGgheC2Wh0NQyOWcHBNrR0x3crY02NySPO7IVmjrZ5PiItpPrHFbaZS
jIhP8SdcrXjwayhs3gtrvXmXbzfMLHBwsjpHHVjS85mNFVK0LeTtXQNi9qj1lrlvBbrOxtqqhnc9
0lYOiCV7aG/H/M3cfhdcbaQR1SnrygRSFrf+nOb8IWTnd4eRfPTG9vphtHjNAKhPlRlqCDgG9zAN
g1DPR+jbul79MkZQJ2WdZLCoG0B7JzFRYJlPTKHUbHn6HsnKybA0UghnzNQ2aOKGfsP5zOZKlYVB
F6eugH6bNA1uBd9JKdJ3bWwKuo3K5fXRLtmbH4togkPYAPGOc3uVryjhIA2pW4XiXhMOUjXj04++
atHMMJu2XUtALB19FBBp7ANMLWTHzw2qSQc17lRNcYkXoKn4H87Oa0dua+vWT0SAOdySrNCB1d2K
lm4IybKZc+bT/x/74pwuFlGEN2AoWEAvrjTXDGOO0fpv/0whf/4WNF8Cpf0fDg50TYukDCf2hrZw
NLrZRPQ8w+75aJHbSCTbKSgyDSXtPv9chP7r/fW8oUdl75C8oNZPu5pFvmd1egyUr6UaDe7LPEdv
us8bViiXqfqqdE+t8qW3hrfU9L1BsaGUPYgTCKrnoH8NMtErZ1ofKrSYo7+F6LH7fv/DbrBc7x9G
TZYbhDKHsa4CWUEJVs5PCzpd4oeo157qtvqtWOUfLT+bWmgPHDgNhJ7aiKdKkJ2aQDS0gxD3FVTH
0a91R6znVyE+tXskzDfkQsu3AayjaszXLdD360Oh6KCf9VEoLob+DyRsL7Mc2ya5ZNh5AuFTHidu
/abPidv1tIv4Z9WEZQs+caF/mP3RnnfLWMt4KxMKiTp5MiJjyvfvSIQPfnyc1aovDEEGh6DvaCpc
IKqRe9EQy24ZfL6/MRsO39VYK3Ndw6ar+7O6+AKu0J3QwHYqFr5J3czQd57gvXmtLl8WRKnZmIs2
lhIeFMS35M+C2B7zYSdavam5vW8oMEmkNbArOLPXGxqTM4IRDDNWD/IpT+g2FDNg5RagtUR0ukR0
w1Q5zn7oGtkeCmnj/ePqkXFVuX4QXawWFCHCKc76KLsEYA+KyHhIpvqrRcr+/r7doOSWOS5QFGgJ
6X7HvlzPUUIH0mj8JrsoUezVzXgQo+G5Cz53xu80sNxWt2dddQc/OgfN8EtVv6bWHlBuI7MCOxmM
XFR3dWjXVsFC1dXKPPs55k1XU0c2C9rgLf2fnYnKG7cByCUNU4taCmS+1xNt0zEJtZqJRvm/Zho8
ZGF20Eb9z5SPj5qVO0ZkOFqQP2uD5pkiTRmje/8Lto4tDyKPIhVc9aZvSy57Ta3SKrsUAaO16gOk
njbacnYTTDv2e+vwcGYhhhWZLgJ813OVc4XNGtrsEjaiZJudhVYEUmgHyQdsfH9Wm0O9vxLU60gf
rZ7ehlKMHoXdMlR+GBdNpKlpniOSBv/TQMsOLo1vOG3XcyKSrdrIGNg/RbWD9ms0GG6b/Mcux+U2
wF4Ez62KTD05xetBFEENs8LCkRDkwTz0hvxnqAsRNKO+Vx7bOvSU8Zc+MJXW1TXfhJ8VJerAeBC1
MJAseiuicWfBNnwUcFuQc4L7hcRtXTrS+t60xqrIL/WMpC0dEm0rOT4Ev6dSmFr/IRQUYmUkoKzY
FWBKOPFQiXvg+Y3jQSaacgW9Ziado6tbVynxVIdtn1/iBLwCWc3OtigN3T+DW14BBMhgfUA2m7RJ
rAx1VqShqVeIxKF6+d069EunCxQll6/fDxOdm986VMr2gHwbNSji7P8/6Dq7YpVmpsYZgyZN7VaW
U1Hxmjj+9KzW8UNrOWPvWvHBV89lAtHYoyDsxUgbbi9sVADzaPGiuWi9uH2BPLKqJPklqUX9aESh
f6hLdbSzQacPQimPNd1Gx1kp9xLvW68GVNoogdB0DU5mTaSdRWOBANOIq2OI5a9KbAfgMaPqiGIx
PEStuZwoKT6VUwTaOat0Z7DkwYmkOHvLdUlwUiVvjvcPwdZigI0BgkX9l+aVxfx+8HZGWsHSEoLn
SyUk5lNdWNKhwS96lMtKfAwqKzjUQzm5mhqKn+6PvHXGwUOAuKKow34s//5hZDGc+iwz0YkTtPno
l/05j52pEk/3R9nwsKgawYZKSm1h+l6ZJtEK57GdUZbs/ENV/ZL78/dB+3c3Hbo1DL0OYOMwtCRZ
VmZWLLKxKcSaZSwTdjGNcR1H8WGYlZeinzUwCcoejGzDUC2sa5QgcD8wFavbO2fhmOVJUaI3ozxK
+YuEk4Wsq1cokqul5/4k7iqMbF3ej2OuGf3zko6etqdu2w6fzcCLxJ+9+alLxYeMrFyqvKiIQDTy
6xypbpZ/qYPiVO7l2TdegKV0hhYD0cwiknF9bCzJF+pi7tF7rGZHGH82xZ7/uuHy0A0Iip0CNf7G
+o0RU3FIINakOJ2cpfggWu5QEjQe+v7bkH6Tps4O0i9pchh2WjM3PJ13Nk+s8WL719Q6/aSPvq8Q
PXap3Bwytf2lJJ3iJEYk2llp7pFRb52fBWAlWdw9NDtXCykKSdFl01TgWHUzQMtIRJzRL8I3qaf+
01sPFaiQh7qPKzuRBHHH19qwOzit+HXqQlFIYud6GwsS20YcCRQhrcbWmtBJvDhJj7UC4jRfTPHO
4m4cG7rz8INo38JtXqNcFH9KeqWsqUN23yXUh+PhvydvyK7SuE2fOmy5xsqji1M9k/uZ6xgran0O
pjK0C22cXhsIuS5WIdOqI8jByawCY6fEtWFIl0wVDFkQ9PLLylkYlJFG/3ouL+DbyFdZ7XPfTed4
/h9KudgaXQa7ZtIQpaxiK2A9nTRMCFxN8+iEgY6U5+G+sd5KvwGTACVDSWmpTq9eo55mhUK2gGgE
ufAIGO9zDz9dZbg06dhBX3wKUZm1E5Duw8Kw2KbHNvuv0hD4svSMQtexTJEnevUJkOIFVhcB1vCT
iDLal6b75/4kt07ixwFWy9g3kIhrWor0ZP40it/HwrfvD7BVwIKwf4H4sI44OavgVCuFUMl8NipP
j3l/qh8s31XdooEbWstcqbLNvfrJxvNn4ErhTpEAk3Fwrm9zTq9iHE0BinA+KhGh6BnZk0+TkeKO
xfH+7LaWDz5uDD+tcIgVrsxWNpeiWRYNkrYGOD+oc0QnSKOdy7w1H3wTCVABvWEQjV/PRxcTuWhK
tbqoZe10s+yKBfoDTQwOdXgjIt6JOZYft0o5EcJLxLeLzgbY6evh6iEezakvUAhLKX4F46PRqScF
C22HOxPbshWsHYHTkma+KcOQVBaJapL6QhclXb9W9TIkXQEn9s4h31pA3k9xQe0QQ1krmzSnUzc2
nVrj3KXHQQgvUnmajIEyf/lJ3CtmbhwJ+DgIYUBYASx4zzB+8CT1sg6TGLX5i+4X32ZrdPK42iEk
2BoCLwvIDsIx5MpXz1WSDRD+VxzwuulTOzf8+NB36V6pY+McIOGIFVdILOF5rI6d5WP/UglglVyb
T70BknseH3Q9c/vodP8WbYyEswpaBnD1e7Hj+sQJ1FvpRCzaSwYSUI3+tMU3MVbtSthpJ71dt6VH
jxATqBhpqjVUTBayMld7tNb1WTRfRs0cfgYV6c37s7l1ZRiF8iZ4HJJy2IXr2YiRHA9SgCuTh/2z
OuS5K/e+5CpBaz34cRug+G2WtEM1wsFspz0Jxtu1xNTik4IlxmBAVHM9+li3ZcGLWVyaAc73Jo21
N9U3UtcvRnJkoxHuzHbDvi+2nfQqSA8ymmtHcZRbyQrVsrwsgleSPQut9NyIsWmnkmA8j00ev8wN
roBZZ74PZYmv/6X3JajwfND2kJy3F53NxeLzRRwktuF68pGeDaHuE8VF0vQNbuhnRfyR6seuqRzD
2DPLGwE0o+nw1Rg0B0i4ydejtU0SDrWMa55goDO3acrqBxZGg0YAVPHbSCNWeBDySrNc0NrqX+Ce
Vfl5MAc5dIakLuxe6QWEksbZKHde3a1TQAJsgbViwkk/X39aA3O4EVVieYHDZgre2vitjpx62PH1
tpYbRXBQRnDGEc2uljuuAy3uMx9fr2n08xQU/knzI/DuSaxBNx19FuJqTx58c2bkQ7nCFgu/Dvr6
ScxjNcadaBEzEQUhcwotezSquHQqvfl1/yrfxgVL8pWKPf4Xjrqy2mEpa7UilxkMmnt7qYdYMVo5
kzP5wO4T60DGe+fx3TIeuOu6yaKS9VtHBgXuMz4ARrdJPsviz1I6hMajQr/wY6P+ifU9G3/7AjPB
D8OtdnDoGkukjxCoS9y+GrVwHvUfoIr2xMe2DopO0mOp7C59wIth/vAmqvBYVkZOvMM/n4Y0ODbj
5I098YGcXkRK2/e3bXM43nvCK+z8TU6tG4WoKydOv5lIpygESz5b3T+zAvXH9HdY7oGGNk0g4dbS
+qrhsOsrh1OC8LJWVam81M9J8m/nysfadJO/m85Gbkb6+vX+7Lb2jKLuUmahqAvA+noxk6QTGgjk
SrCeo200oONpqoG6c2cRty7aIq6sEWLRhrk++2HgV5bRof/tp6qTN2LpTlrwg6bdz4Kqf7s/pQ1U
EI0RdKUvQrGLD7BcxA8HRGoMPxQSmcHIwyIZfA6H4jjKzizakeLMGiFeeZSnb4b1WYQ3dNBw3oYX
0fCm6Hj/U7bODlYF+ktADwvz1vWX5O1YKGmFqGiFKhIMg9FTU38xgrMm7gy0+Xx8HGl1ahIt9Qs/
RCw0AX5vOB2dpenf6Afkof1QDLbf2VHjzrtMKovpv3bvWeqlxxUOBnzINQAoauekxH2oLrOoOxJJ
34jmw7QeHiDStVOEUihkf43L9Otc7mUlNnB+lA9QwyOQXbDm62RWnam5nsZzBV+zLRNc5JFbV15b
/8gM1S5iL5U+afIvsZxBYzwlRex2mfA6dXtxx8Ye4xhx0ujGJLu+frfkKK2oEbHy2aRDsJU58sBN
Vdwd12jjomLEQRLQZ2MsGIzro2QUxpyGvoA+Lf1MLYDBSH5Kw+zL/QO7cU+vRlmZg6moYM3LUOmN
0/RR1x36kGxyL4c23zmwm9MhDcGCLV3+676pISgiTYuq+mL23UE008eulB9aZfxzfz6bwxjohUiw
Gy7qOderJnRBNfoz80kFxXJrkqNOUqXtKSS3sGPiNh7bJQ74f0Mt5+SD1RHEUuuDhD6LsOcAJJ4W
B04YC5+jVoB5lt7VpIKgy98r6m3PkOoklLcLlfwqfIt6w68VLa4vFk5qeo7+9vdi0M0zAd6QCsrS
grkGBGh+gdtdhUvAG9t0WBwKvF81tg5JsRPCb41EHVdiFNwkosTrJeyqppmmuK4vAciKKNVdJXmc
8+hYtf/cPxYbQA6CXZwIoDkWMJW1S2s1kiyMwVBfpELq3pJiqo9SOc2/c02GPKMsYruU1Kc+Mubj
LMqPbVRIO/d5y2ws8M13gAPwoNXJjPW5q6WBLzCS1NWzxC7GL4FwjAT1WO2xuG2dkY9jrY6mLmR+
l7U9l+3Uo9b7YvS/76/n1sZR75KIE6lc4Gpeb5xQlIbvJyin58nXID2pxU+wmf4eHctifFaPDZlL
HhmVRjPwVKtpBKlWDo0iISHenorypCg/7s9iw0GXgPCSPFBgbCBNez0L3WoEvU1wUhQhzF5C5vkj
E4pHMeZvlRmZh7RNRbsqKn3nLGztD8kRHPWFspq5XQ8c9I0w6gONYGl3KK0fWvhmNjtFiS3r9HGI
1dWq+7TLQ03EP0ipeqDBgFriqcynT6rVHkTxNRUPcnW6v55bR3xJxRHLIZaNCb6eVtcsSqEi0+IG
9Vrv9urPCmK3vnPUOtjJxmzeaHhicGIJd4CDrO6T2AeR1Jt6falL+ZcQidIRIqXAqVWtculoko6S
krROkQU5yjwA3rp0sHYCvK350gIPgIM4mcLz6hOsrA/GOCAz2DaPZWQ9E8B8DqLoJAXSS6vvpO22
zgyaZeQ7kV/m6KyuXEyxpO4jxMRCKT3w2mR0w/jSzpu2da8/DrJyOoImBzgrh+2ljejQRrzVehUG
u5z/B7sP8zClT642CJXVMAKdnaHflTjs1ih6spQ5kAk8NrGlupDG73WFb00KvhPQPKBg1Bs6FL/N
6foYSbNzDCq7jvvWbqV6cFOtOvt6uyfBu7FRCz8Wdusd77LO6ouxQS079ZtL3bacPd2Eei0rEhB0
obBjR7aiAIr0Fj3QHAqdYOv6xkmKn1hh3bUQUZYljRf/5jHA7ihQFXcaZwtNJH08mrOgntNOVI6N
nOUvQ2jkxzALTXCwZb+zsxuTp9AAvwF4H5Z6LXFTRebUGGPc8MoBOwtMW+k7V1d2DM3W5adAQ/f3
klkhElllqCx5rLqwDruLfrKqR988RNVTazQU1h6KojjKRsTNf7hv3TaOEWPCSU6cTuRlrg5tYxgx
jcJpd4FVwaTGfEmLXzv7ubF65BUhEMKtZIy1j5D72YiZafp3l7LTPpWSYsed6Pz3iXwcZWWmmzSo
lHqu+8sw2+X0rWvdQnodqJTfH2ZrMviPC7SUqJxduj6b8hj7aZtHw0Uv/gzhY4g+XPv3/SE2toS0
MWW65bQRKa1sYi35hUhtYVjUy+Poawms2k/kg5V3h/sD3ehikcMgHQ76htT8EpCtvO5mEschFJrh
0sXA76ewfK6r7yTGp9BVoOOxUppuSFMrFhJC0qfaeFKtH33gdPKnvPs96D9n/aXIoTRjQ2uVPMVr
mr/o/Vc90p1oACXWJqh1V2/3v3preYD9UUayLKCZa1BclCEmN/sSNLVR7OaWW9Gt02hfIz3aObfb
A3FoDYwRL/zKkZommKd1oxsuTbkwfT/1lfIpiIrXKUiTnaE23lxgCeRv4dTBnK+t6ziL45gkynCZ
TkH8MOgabNJOrA92vdvvfeseahocN9SwSL9ZlOWuD3DUp+MoxnAQ6D04Gd6L9il2o/DvSvq3FP69
v1UqP+va1YVAwgQ+xlZReV67ukpvAL2MZOJwbbRHbPi4Rz5wex3RigBfhRAMyTJckevZ1HOlB022
ZKPTWnZJotmDGqX0RAw7jsqt58lA8qIbTOWAm7latriZdZy/mPxIqre2GDbAj82TGOn0YmbOnIqX
4aVP0h1/cGMByQpBnwlMH3uzzuz7o5E280TQKqmVl9b6T8nKd4zARqYWOAfhIz1GrCKIiuslHMXG
1JMIl7Mb59lNZ8lwCgO5jTaE+LlqY6dXo9pNaipVcmg27giXsA9lxs4V2JrqO6AW3g+ewLVGRlem
pVmIpFKKRDrAEH1Q/d/3T+PGFlLtfmd95OyDAryeKIUTvw8bUlxlWdpZpGTUK3oSXbXvlarUuoGp
/uvLYDrFvU6A2+uNK09hbJkYyQ19mfvHpEqvaeT5jPoSBelZI7Gih16wgNeS4FlRP9+f5q3ZAnsH
Z4tCfo3M1PqkyiqIaFpl+8sEuPGhVHLVlc0wdsO2nR4Mpdhj6N+YHMsJxBGMI67LWiBL7sJCyvqC
8Yr2DGbse+nLnS00sGOoU/+oJurx/gRvLRgT/DDg+s4nUxaUctVfIHQ/y/RsITlmgK6aOaGJL5/o
JjvdH3G1pDz2YOAIaAmoobC4iVIkNVCG0WwKr4olwwYGmD+gSmw6qhTPT2mr7RWsV1btfTwywYtO
JM8/fR3X5yWUBlPzxaL0DDr8VIqnEQn+yvh5f1ZrMNf7MIvmHcKqC6B6HWwaamOmFA4ZJqY3BcZg
7VHyu9RuYyi7Z2NQ/m6nNPnUDwHkI9NkPPmSOrpyPgyPU+RnOxZ2dY6WrwEstIiqEGWgtLbyRK2S
emUky40nqFNzlOboa27EX3QN8hUryGAN9uthx/ZtrDPPLagAKmKs8zpjkWdNMEeK0ngKJ5jmYyF8
bIdwwM2Zw50jtMbyv0+PF5As8SJKTnRzvadqkSldOcutJ4RSYhwnzfLB3nY0sFpJJODkR3pSAbSs
6+9hkfTmQZDKvLMLRQj+9rVE+6treuEt6abatLNurn1bN+dcsaEEKepDXaPMBVFxLoY2HcblTt5l
XYx6/3qU1NFNBgm6YAyvv54OQJ6nymy8WkpLpMWCuDoHxpy5RWEgVtH00JC2fpAfm04vTokwir+A
PLYokHSVcBSqOD/motA9xpHVfFP9EsbJ0q93tnMdQL1/5VJHAa1OHeMmA5UkcziFudF4BrweEF/E
9VsjBIDDxnR2AjNF0L7pUkfT0UWRWl2wAzOXdjb6/dZ8cHr4iCVIJp/x3kVLaHW9VMXkl0ZAMsyb
/cSU3Ez2tcCVx3lpEPYN9DzmImq+cb/97hgCNuyONdjQ1s6nMfg9oNoJwGxoKzwzqa9ezAzVplrT
4kdIWfKAeok5QYeGHCZKIWGo57+jaexbJ09zhBn8PlC+aLQCQcGh+PN8SMfOb+ALG8Uv943H7dVB
jgWqAIhFUH0Cnnw9yzqaJz0ZptYrZAkK57qRaEsmdOg1azfNvTja6xXlXcE/xgJT/VitaFctQaoo
Mha04q4fpLLitE0c0ozhm24R+P7X0SiAUArhdK6Vjosgzz9ShS6V+5NeBlp/CNYCAheUdAnUVx8S
FHVUChrnqzBG6wCh1hdfT5NzPkSkemI70uPG/e8jkpCm1xVCKN7yldUwGlWrE3VuPX0uC3vhknbb
WUV7pNODA+dsOAGFax/uD7pylN5PMFkOheBAhwlinYeI+sCkeUpqvbyP6jfKhhG0RnnhGlU3HfAG
m1MnhSpSAxOqE7Oe/y/DA+3nHi/9qWtkhAiFUtZ1bLde6rWjatnwI/cr+P8t9U+SNdmDjtKjk/Q1
jPK6voc2WRdkl9lTTsFX40Vc0OirsE8TKXebvtB7uthEn1O9Qc9BFWe7Mkf9FFV5dFDGaDqMXdE5
Ad77sWkrwcHN+QR7qO+0lVy5RT4E342+3avOrVyf928jUgeFCmQPqsbVrRO7kdYsaSi9ICDzYLZ0
cfSq4RCdSHZF4u7NpJD2Cn2x4tw/EhvXndrjEsvRHIYjsDr51JLKntJg7fVxjoZ6HTQ0e1qC3okn
X+Xi7xyBW4eLfiBI+UmEkdRmK66ty2x04RDTR+IVACDeUpWeLxVlL8fUSro7UA2Kvt+f3/IDVzeb
NgssI226dAit48goiMN4jqzaE+R4PgrLwSP3vVct25zWkjwi10Ledt38TNFmAIYWNF43+hB4t1Kv
1IlD2qoUXiM/nfH0BGSr550ocmNYSu46Yy6qHTdujh7NYACXycnTT0kDhgb4OxPg8QnanRBr43zi
RmnL6QRuSMr0et+MUrLQ7Ewar2prt001x9Dbgz4BWgCvVRrFCa0F+/7ObXixOCVkGCjC0KRG8uR6
zHKo86Tvut7DMlnfAy39PuppcSjTTHNDLZkO1qhAG4rbaiexAK+2blEYjVSttMfe36Ne3DhIGogu
7Ba/LVih668Z4aH1m3zuPdp51U/hGMzHtG/2svEbFprUINycEhyP6g2VcEmBoYoiufcSNXvpLP+Y
GKI7CbATQURbQylmKF8GNdzx0DfOEVkjOpVBeLLaa8M8SnOeG0Pde3XQ9XYIIEdqs59iE54r9byz
q1sz5KkHPguHMf1PKwuQFUThja/1nii10WfFFzr9nAlxbzlx68cvetzlnxLfLC07VLDTrohoHqI/
dZX9UQI1OQ6wU9sJz9hLUEbjK8nvHxXawGd83OahTgTptVdCbcdKbi3Qoru+pFJxD9al1wB8WDeW
weC1dMUMmtWDOul/KWNVOmWdnu4v0cZdI9NJVwLtCJSR1zay1Aclgzudd2qse2eqZ+Tx0vRPG8g/
w751mxJQptru+X1bo0IRRTsqCWqNiP/6fMed3hldGQ1erWufm+x5rv7u01Pi44e0B00Md7rCNo4B
NmtJub13/K2DQnOIS2Fsi8Frev08BgbUot9yeFnL5GAp+Sn/4w/TnkFZprB6CyhUEBOqdGstWrTX
UzQnOn4SMR08Y5F5LrPJfOhTvT8GvBynVhX7E2S0xTmIpsTNNPMv/Mz2IJHrtDMrPCFYtNcHvnGs
lkcQM7f8d4OelwIDQbOsGbyBPM4T/KjtaSIzfYJXX34Q0nmvg2drPAhdAXVw/3gTlzPwIV01d6Mk
dDzznqTObgFK3ubm/QqU4i980fa/3xnQjXgzpOQW4NnqQGWt1epzXI9eF8Q/KlI41vxvqU1fA73a
gWavlbsW74ncG5hUilBE/GsCxphHKBatqPMmXZ6+wKf5tWviH2LVl64Yz/NTIKeWG9aK8YU+lcJJ
h6Z+CYQ5QTYtikLbirQ4Q54m/0fvdFRGx9EqPzdM7OiTwbXD2JftuEjGE+wp8nEg67Bz49f1GibA
G0eRbuksYCpr/6EpBMOsm2TwYtWIYRwQuvSB0MH8HASQrPd9fA6ytn5LIzM4hwYEzZIM6nzQcyJd
BHqPZYhK10RNxW2pmpzqKraOnaW156LP4flOpPaoCihKiqn5CbUtwQ2tjjiHTjYnwwq5SZk+Rn0P
+rRv93gwNnYHKQFqLSbeF3iLNYZ3pJ/LqrN28KqkK12ARdHnuG+CLxE1t8Mw9HVmh43yldbiyWln
ZTjmxjQe5KmO3b4b5kM3AQ8dm759hELbfzQxUE5NgetkaYF+yifNt3MxSul5q8RD3BXqzkG+ffn5
/oW4eyHZwGYtLvSHW1OLctL5mjZ4/lz6tK8KJSxNaHrct/q3d5NRcCB59DGL1nvt/MMoJj3lYpJj
C9RWaN08kebnQC6GY2qISFqOnbwzq1t7TzoegMuSI8SdWfcHSXqjNPMcjh4SczKC78bwDIHVvKgd
9wcjKUK3bc3iMqTaHg3j1siwTZFFAUYOvmzlSSU9tMV+iRVqxtI/RXLwNZ6hbB16DQZoUZ6e21Y5
lc24l8++fXIouChLgzC5G5mG7+t91LNOR4utnr2+PeGBuTAEjW+ajuSAcJpKp9ljQVtCp+vnZhkP
fpL3RCT0+9fjGRSVpjyOZm8oh5McRbYipWi6vlWS6sz5Hr3H5uxoA0BsBheFV+56tKlbFlzrZg92
h86trQochyUo3HTNsiXELwQAlO5ULVknXZ93TtPG6SWRTiPSEl2TRlzNdSQ3AxiRtR3k4zQ+xKHX
1z/N/2kQoixavSGYWsP42lJJi3yCMbOW2p+NlLlR+nPQ/wn7PYbpjZ1jNsidsYEwyq15tGhcM6RB
bGaPdp+wfhHji9Z9FZPJgSHs/q3fCHIWnCeTYfUXfK58vW3h6Au6mFqTF9TELgp440MUunHiNCQh
VKf93rapXcsAIzV3Z+jlnq3Op07tFkg4p2bpE7we2veLvpWDefaotPYOabp2cHiDzCOnRXuyxrCy
BS0iOaeFmTsZECSFVR/thB7rKuXy9MGPRCpMZw3wrZXrr0jVrh4bg6/IZVf57n8h8+HqtuyatgNC
+f6Ut/b141ir2CNoutCsVMbqotlFpGUmqyM9amno8Mbs7OyGlSNMJk1EbpP7sKZ4nKVRHsdCFT3y
Ls8UAMwBv07jdwXSv/Yvuax3POrbTM4idgjeYxkUw75y7si9j0VSTZIXaemDQNTwJSu6yEZIdQ+s
ebuMjIRArU4tEvKaNTheRym7aQZf8hqobOU3s/rT649iSzULHfv7O7Y1KYw1OUO8Oko5q0nJtVIb
VhrJXm4O7VNem6GtmYjDd2Ur/Lg/1O0zr9DG/P4UUmaQ1rwYbSXVRqBNihf3eXmg2tM542zuTejW
UIIzI7eOw7dc+nVXyGjkeSYOoux1vfpZRntDrC070manTtXT/QndvggMhUmhT4soCzjw9c0istD1
KTJkDxa1V0V0JfG5msVjMIkniBZONVkbut13UlK3G7ZAFgntCLJA1a6Vv+F9GhKr7RUo7H0oTSlm
CMhT9PBg7pyMNZgQw8FICxsuDwGu8Bpak9dzkMYZ0yv1VvK0vv3ZtzTzdbleHrMieJXUEgyRAHlT
b0iBm0jVbGN+Qnueq5cqav8jQdr79+DAa9Q48WzIBF4vN6m+flB8UfHKJLfr7B/F/3Z/PzcS2O9l
ksWHZolvZFRMLajRJJQUr1HFOLalTmlgNfFhDVcn7JfYyPW3qIqG3CXOIK5RtDoFSQyCrnWaSOjG
w9C1o+CEslaETorqDbq7XZvtXKSNah3UtsQzdIWjUUK/9PVKWNUYlvGoK55RNqqdJqlx6pK6fyoC
q3InGjkcbebUK4rfOVJl/u6Ebto5hhvXDJIxjiDlpaWks3rbBi0xuqHuVC82fyndQqd1zq3smPny
jtXduGTwIS0irLRHLwSG13OdfCWY4q5R4eGfgLb0TWqnhqDbdZkWJ00s40NZjelRSNvw1I/KLrv3
rdUiWiAtCw/N4netWbYCoYxrqR9Vj4alJxUJrViMX6e2OY9i9BQkEBgoD2r0K5Ii6ggwcGuSW2av
/dy59w/nxr0HdoZbhjtDq88anGL42tiReVA9zDUdIlJmI+ryRCP5l/vjbG0sUdjSWCtp4DVX/pIl
Jm0dy6XmWRBgW818mhABGfoAjvqdkTZn9GGklfmUo9osArPQvKSuAdN9j7LosRF/3Z/O7VNKPEnD
NRUYajB4ttfHpy5LisjtqHkwlEeuNoyDM5IjgWgHToGODrdJ6ur/YaugcAH2rAEOvkG6qrnf4Cea
mjcOpHeHyQD6YabqsWyrPV2kjd2i9kKlkcCWJsx1yS0NFb3hF9ULyvJVt8DTheKzVv+p4Na+v5C3
7hZJPdo8Ab1QWSSsvF7IqYxCq6gqzUN06VEwHkslckMRVnnpt1L/k8vH+8NtJDWWJCJwJfpmoQRY
Y86A3PVl106al2mz2Lk9noPMkZemk9TNY+2MVWg9BZDx/mVmOUTmLUXJkyHktO5PagUj0CBN2qWS
rEi0e71PZifVlEXQiXZAWLi0NvyjylkIDt9Ih8IWgll8ngyj1G0lNqLf92ezEYUwGzxwpoQPTvL5
evUUX9I7JZI1D8UluYpsw5/sVEhOJU3QpujEEiIq4ksHSH4aRpuZ7+zeRhSw2GryhYzOH9bJQlXB
+1oSO54RxI5a+J+GlB635rsSxpf2uyE+Zt1gt+0xDeU9DN/Wc0VGdNEolZk98LrryY9VAuAOZihP
Hn9Fs+aAG/yZNK9ArCkV0nWuxI4ujyXt5//dQSOqIgEM4Bx/eo0Gy5Kl90CrdM/vgdr4Y9AfwqwV
znlvIRAho6Bt1qaE7Eo5wp9Otetwf9s3LJxOyhTXcAFcA225nngFizH+VY8vCqOxG4xF6moAiJ0q
UpqdyOt9LtfBJk8U4yDaRHfxDdTDD2dNmUK8tXiOD9DWurH1o4r8lwTIpq84U9jQr4ksXtAf9fpL
oC404+cpP5fapQz+SaeTFUa2BO14QxIF9lSSKUejhaNCebi/KFvHYclikKcERg1j0+o4+HCU8X9T
xVOlH34VuVVj/aES6Zry85Jz6Mr+WI/KuUn2CEE3sFhLhfG94RhJAJbqej/8uRDMGMcJjzY4y0pw
8v0zu/aXWY6OnwILexar9Kwm2slQWtfvzmHUnv18PNZaeE5D/dP9lbh9m5bPwdPkVeej3t3RDxnJ
iO7ULEwnnV6Fw2C6wuUiT9+LPSmEzVG4S+Q/KHbdZleNZNZC6GA9UQsKp5wh4U/iWj0QvBKrgPol
E2L+56d9YUwGhLlIzmHD17kyJTZL349g7Gz+j7Pz2nEby8L1ExFgDrckRUkVVMHleEO42zZzznz6
87EOzukSJYjwTA9mDDTgpb25w9pr/WEe9n7jl24sy5md9VN8uD2Jl/nholtFro4jpsoTdpVF1GKp
63Wr6mQRllOmCto0jTNkxWkeFc8MOt59OtlF+3w77OXFS1gFQsCS/bLDV1u7DLUQJJuuPwr521Q/
h+O/aUC9devWvTq6D2FW94Ys5OkkBqb+qMSFR53/twReRcm7p3iANkImilihOwgbrK2twa12KBs3
zzpSgEfu1eQwGo/GnbnVEr+yLJlA1OzJWaE5rFtKfdjVlaEj6lrVS+Em1IP7cCyrY5rmmYtPa7sz
S7Qzb3+1ywN5+Wr/BV19tTacdSNMkKnsYSO6tIkox/fFt6Dy293tSFdOOUJB3eDdTA3wolyct/6k
DQnrMrd+RliPGNaBk8mRU/GQy/dJfdeHh7DcWi9XB/ghqnx+wlVlrwFiJyqHOaBhct3eDrZQMcsx
eX7VLENb+Mp8Oc7w1SyWOAiHQabpdDZcaT5sWlZdH8R/f/9q0eulCmKp5+/niWen7VsgfdH9LVmf
rSCrNS6ndZML3bKzRsmtDd32Y+2hVP/6KcBUgcejR4uBqbmu5AVWrCNIZ3H4WkGwa6geOl2W/6L6
13u3F9zVj0K2QYLJsuPJev7lg74cK1kIjcdYA1ipS3HllIA1/ocoaCsu3UaKD5Dwz6OYlVgni5LQ
45BLxdEcJBrAJvnb7bFcvjWQsqVhT+a/wBiV1QJL9Bmgsd+aj7mYoZ2eVaKTWqmJu5fV3CG1M9tD
Uf2TInezkSZfCwxklC7qciFb66oGziTTJIij+egPM95leqZ7cAozDIWjeTfGRnqQWrnZa0le7G4P
ee0VR3VrYZchRUZKQGq0Fi1SlAEEujCYj1r5NotfcBH2smg4zBmajNGPEURuIh1UTdj12l2/1HVo
kEJ3t2N1sq2mOEAwusN+ex+J0Z3RLKDGzT7zcmuv9j0eNu8pG7VVlPHOP36QpXFpRAL7vk3j30i4
lG+dIPokbn71pApq4ZiVkriUUdR9qc8UQzEKQYwzdJAsFFwzVDqvkgbtiT6o6NSxan6OrUEHC6pX
bicJ/4zZnLxGojBsrNortyicEPQzefzwDDJWp2LZlaqZTpyKxiw58aS5Yu4W/ddQPM7Fv231LGnf
b3/NK5uRjIQUiGYd5Iw1DniKJquc/BxFKU3odlJq/PBbQHW3g1wBNfAWZ6svXtPsk7WksFH1BWqx
vv6YTtVjYe0y455CfouPiZ3MdmCF3jz9o/u/8zi0s/ApgGjkt/eBflJou0n54EXmcN/wHKrtZNjV
5ltnHir5oWggh+6SkIZqr9cbedO7EdZqETEpoEiAHsIKXIucCyqtDZ9T8VGcpYK1ndb+J0mvrbeo
1dvMGRNF3Mud0WcYsKlscFUOrQBscD796dQI5mVFn2/2kCuLgDWEVfHdr60osA3ZF5H6NtIclPOA
HFRoJHLryhmSSaGWtf+OszZjcjYkkeJKyaz+GwPgCF1ZiXLRacjDG7RI/R7CXtF26U7QUEZ1yzDu
MnCm8WLtk0/WD61qDNPWhKx6XPyoEwC9PioCcqqh3dGW8pzSEJ6aO3JG/xUrROmbGiY+JYhGpn5R
aInUcZb5gmF3qZTEDrKo1j41B/VrMCv1YFujVn9uw0yM7bpv8q8pvjCtHTRFwKNFszqEMIMyccFu
AujwZSFwBCvicmyyqencaUAP707vDd6XdU2Rdqd1hR7tUXTSy2PTNt0PsRckeSegaKPudW2qfhTU
wr/rQZ/lHlPkB47R5fNwwErWUOx0lrVyh55q/knsaBVtnLfvnNmPqwHCLlU52sCg9GlnrFFqdNEU
QeBgwRY0nltbT4I6tf0GtLIjy7E02klHJVVBQmm0BYEWrRpa6bMh4E5sh7M13RcVfF9xNmVP6YG8
2VIvDb+sOg2+ZFnRbPRS1zkrxA1MYFBY4EZfOIKrxCRqDKudG4HCXiSW+0JCg1Uqx9i1it6/jwa5
3fmh+LeJ8v8NCjCW4hEO0MbqgSPWUiQWfaQ/Tsmh+2IWqjsXO6nx2uhvyxVLJCSNudy5iuABrYZX
iyGMOqXkTWMpth/qX6yqO1IX+svXBd1wjkbeTXBnFz71KofIolItxUykHCSwYTVX9tEZG/aKskUB
uSh6LZE4YrhOeIvCBF6d+2le+nPft9rjFP8am+ZJiav90D9EeWa3vfY0mspezF/axPqZDFsqles7
h9hAzgCZLmuFka5ia5U1C7NP5udPi9xY7NFptfNcuzPi2pageEoI9XUbidPyhc6303nQ1VpRwGsl
KUTBRyX8GaafBazvor99Qy0DY/UzrWiH8odVjNTSmwQwoP7YVbEdtrFbwykJMJnZuN3W2QZxkHkC
TkoZhBrCGrjRdaEvybVkPkpFbu7TxoQoDnrcgZYmeXLXym6Q6oGD9EcDHMacvzV6U3pmb31LDLm7
n7JBepx8MqW0Rhp40lrlUdCxZhTaJD6qPer6vpbrni+FWyrGa7NEWJjoYNERRt0OnQXW3nmiFM2Y
I6pN7D9GaWAryZzboZB97gPRE/0H39xX6r1VG464KJT4wsMw1bu8nADZdU6ZuZrwyRiCXR1Idg0m
JDa3ft9FNZryL2VCdBn5aWCW1sT1tk4CkXq6/yhJv0M+Ylx5UvOS7NQqcHNxxheHYpjC3SY1D0W9
9WXXydESHbAfRkBL4UZbmzrILYY/SpP6jxmUN7uIBNEOfX0jA7s6RkQ36R0se/DCKUCQQqNEUpg8
Y6j+KAaAg1g++L8F31GEx8hv3rRg8LRA8hAdxjd3C+29fl4ySOxHFKzJqEwhRr56woSFTPOHVPbR
VHM7EDNPhEjewFm5vUu2wqyObEX3w8DsJ+FRjia71fZC+UvCtu52kItaxjKYhbuACwKvWZLO8/Xc
pDhHJL4lPNZmspeH3kZsVx+AH2jf6x5h8LTxHbNsnXRKN27cC/LvEnpxUuIhCC0AzvV56CxuBQgo
cXDyJXT5DFdQjQPRNf3Zl1qkk2t7VrR/UqX/JHTtMw6s/w7oG7cqKdp4J+c6BeznKHXM6fX2nFwk
3+8/DFgXBXwmhx7x+Q8LKZEnepUFp77ZIT+Ce4ejIAJUFV6qHQ247tCEgvw1w2Qcn4AW/Ue5eF1M
hHBhc6XsIIHK7eLPcbGzrNeu9uQ435XjIY576tC1E5V3ZqNumNld3kk8F3hkcisylxcKJsDRYsWX
S36z4E3guYlE66uLkHSMDccUmbrShEgFUfr2bF3eS0vgRS6HtIL29XqywljVYHAHJyuST4Mx2BNi
Epgy7pIsPP5tqPc+LyJsMiV+0Ebn3yWVjEBKsRo+Vb5puq0Re40qzbsg/wHRw/vrWIwIiC+Ey6US
vALaplQupEydU6yxgCXQ3zsEuX9Hr2/hXm4suMtvh4rKh1irkrohp2UFqQmr8yldGOz+4BbT5FpI
EXh5aH6LBXX2QjGJjoEYN4f/YaAWyRp4Ytoz68S38llOVC7SkxA/iIGnFw9pHblWt9XFupKxgehd
imUSpA1QfavzjGp2nVlZnJ14mzldgI5v/blU/1B42M10etPeHsJ9lQuuVhgbaenltaThGfFOl1ne
1GutZsUcU99qMcfll7WfEPWV7jMtUV5uz+S6wsSDBxV93jzYmyIavGYBVUhtmMaIg6zW+9HdSIfO
AV5bAiga5YjBicrnjDoiTvZ17W8s12uxF71k9h/+P3QkV1sDdax8FDA89RELHLD/UqvECQV0apCs
SmTlpVTKb38/XMDElLVYO4uB1HnISupkweoUTGtxV45m1qyyN+JvzLOXNC1U5C+3412+0MCs0HGF
wMP+R2T/PJ4pT0WujFp2ynuI75Q9hjAQ3LIYh/y5HotY3luJOdcH0EaJ+et27GsLaJG7wkqW1UsF
8Tx2OxVp1TQzrrUZPMJ5aumeKmru/n2UBYQKxYgDAcrEeRQZbzMwSSJG422ecbaJ0pNVStNGOfJK
+gR2BWAtXEVA59wV52GCbBCzpPWzE51F29BCpx2gTvUHEQ5BGI6eoAW7VrfDzPwk+N1jam5lNleS
aLg/gHtJUhfd4fVqFQ1aDJY2Ye8KTcMW9bj1KiM7iUb2U9Y630N0KbSTwuA4GlvfydX5p1G1h7gW
J8/HQmKft+kb4mCZk/AYsxeMohO0crczlEz1Ilqvf3/zgI6hBM9DHbT3msNYzXjcJ0jsnFpL8BCG
ehq54Zv6ud5UZL52FyBwzzaG0gY0c7UGKtFKrEpdpqb2dOmu2Qe7aLiLYfXt8Ka9vd6WE/f8SanB
sDAXfjD6MuAYzhcCXCq5E8U+O8mdn3zBOdh3cRkdn4fUUll5mryx8q7tYF7L7GGkg2TUFc/jGZ1i
5XrGLhLT35aV2GB/Mi7z4S4PtpyK3x1AL8YGfJfnGm/ZC70EHeVL0OoC84hd30vSI2AjB5J40AIr
ewjh67t9C51NzIR6Z2UCpzQqui54s3gf63XhKUpmPZDpxw6AY8Uxhqh306AWXrIggGwvNeZhslrD
bZpQuw+0KtnTvn0KqlLYqXFe7odYCe5EZQCO31b9b9UMJ56nRergt1khs6rUx0lueOgWhulR1fOh
Tibtxt1+7VagBAe7nfOEVHb1gfsUPCslRbwZhfk3yf9bKPq2JCUee8hRm8CZRDC9/8OiovW78GhQ
7FzXxzPB9OV6rPMTSgH3tTRh9POghvmj0X6/HehyNXGCcR7z1oTDyPo9X01J20YC1kBYbJM0YQmf
Sanbcngks/GU9fPb7WiX+5JLHalXOEKUfFD9OY/mz7wpLb3MT4r+b28cFoZQVtv18EcN0nuw6q+4
pd+O+I4xP1/ChEQ/DPADGFlsbM5DBmMbDaKEGYoW4n4GZHlqCzsRIutXixjSbBfQa3moKVZdONQc
4BAMOLE9KeFYfBWTQvssI0402UZfzp1tFLrS2aWYKMe5zeXvReeXn6xQq34GoEh6V8yyABqkVmo/
Ghw9PRUA58aArn0wqAGgbt7xKuvrrQ/yClzckJ+EFg5XKdrUw8GpTW+JOThaF2+pkl77ZLzi6PUx
hfxnddyMYdAkPL0KwBT6cYKb/Rjkk5fiLxv64sFSEmie+cbqv9xxHJrgQpFiwzOCPXf+zaZex0t8
CvKTjmRYaXm5/qMyiztgCU0Y7iwe07cXyZWsmoAL6xzuygLeXGXVZiZHBghtLNlFoaUXgT7AtwyA
/l0wlP5n+C5m72RKYn4KQZvr5Ggp5dCxL5CHC7URzPPt33N1/Ih5sEGgfkEvOB//PKcWdf4q50pJ
EkeN6RKGeY+hYp/ktBCt4iVQUffCDtfaiLycZevdQk2W1wqWjksefB65o0siigkb1BxVt9cFJ0n2
Sij+9TObaSbRpxHF1HGvnEfxpRGHQH/KT4N0QE3BTuPXnlbPUMyOIQ7wQpIdZY0NQP5l9rkERTkD
uSOgUOuCk2wlfSpOM2fPgE6J+sTreCPzvDZ5SBUu/EeY7dQ2z4dV5YHlB9ZiH49IREHulzymm63/
a/tfWdDaAAyABq6f1KHhSwo5W34K8EBO4FhUwuvof/JBIgXz6+11eJnaLAoJaBYtJAqe8Ksctw3G
SplGhSlT0t3cqyS4naPk807umy3FwOWbr1ceeDBUuHg+LvtwNXnRVLfhYkifCMW9H3wSy8+iaqsB
Pi6kNj8n80djbam6XVsSoNNYhHAAsdVYxYR23ICGxCCcTqbvNYY2uzHiIN7tWbxSHaQwiBgiWwrZ
A3L286FNPfRCRW6KkxSWuKvQNX4O88rxp7f8gBm8W5qanWxlENcWI7xOtjDkE67b1ZHWK21izDL8
adW4L7O3VLurxa1qxLVz6mOM1d1AHSfvwx4D+SaeEK49ziVkeDTFkY9TIDRurMZrK/9jtOXXfECD
IpNbG0odYGumpbsukZ3cKG2l/BI37UFTtqxWrq0N4DWAhVDL5m5YbWZx6OJY6HnfaRpgkbglz0Oe
fasDd2WHwY9DPNgiSQFOtxpTOkpVO+dJeQr0PN81s6FUQN87eT+NWXTIkafamMQrw2JMvI4hGMJd
WVPyZitOyzztyhOWJKEX0Pe2Ufv5S7to+jv0o4APL+8GExTDamONphnFk4mfijrK/lPfIdVkloLh
bmysKyti4dJD4kcZh0irMAKg9gSngsVVhars8FaO4UMivqn1wAO3fE7pPLfKdFz+Hw2unYK6SYh9
DQ4UdpH1HqV81w/VjTLZO5Ds7CSjykg1h3ofPwoq/Oqb8u7stYYxn3qjG7+nUxLFThnDdHaHSS0O
baVEotPRFohdJUoEt481fa8qUOhcqcsqzcYK3viZgI342U4+ziBB1co2q7BunCme1BfkxGo4CrUV
7nzshoyd2obD6FQ1LGaSz6qFIIFo8C+hk9XAEyCT6w6Nz+F33Jnj6KW6P3SvRa63w6Eu60SxK/SL
GtsYLDnaBUa/VC5zP+GPwaSDpygR3d34csuRdzFHlNgod7PoL8y65MQqB6sMdbLYSjnqWXn0xYyq
dzOIxxxUo2PMrTHZURg2st3UaJD0lrgYCw7Rg4mpwIZ+y2UCyK29sJGA3ACso2xyfrbg3sRbFNTN
ic/U2kWqHIusdRVrL6UK8rXBHeLV3gzZK0jil3nwNxKii8P6PTzFLp6XIGLXQsdRnkpmZ6T6aWgC
L690iXdK5IR+EW1kuhcn9hKIqsHi50nnba0rUFVxF/dzqZ8KMwcMg+ZMWvOCyOy6hXTfPgz+xh7d
CLiWbbMqSwHmVegnmB52h56nhSZwU7qSptpG8luwvmysrCUnWa0sLnQQ2EDOuWzXbafINMJ2ENl9
AMP7HSdVca9E6p+5g9cBmQDzxqiY1bemgrHQ50rhlcOg74XF+ef2L7n2TUFt81E5C4mzWlLYbas9
vlmAyWrJ7ay9Ku0o1m18z+tBgL7wUUlq16kFCVqmIyqpn1qAjQ0dTnrinPsb23UryupVkFmUbAI/
J0pz11LUNPK9qm0kgJcLhaVPIZxGIfUO/ni+AxF4RduhUJWTD2UULqAsHfzkiLaZo6RfpMjcWJfv
HZnzdcJOg15CF2XZDevCRyji2FNrsXoihcoccMAzytSTJu6y6EVOnif1uyh/ESlRi2rutNSt6n7y
cLJ+DFToQ+nWjXlt+B9+zvpJ1OrBqAQNP0dRHlQfmU/9obW+tLI3xvdDvtFjucxIgSmRdAAjWOwu
mO3zyWbtJ7GhCQYW4KL+MCa5YQclcEifbM4DbVqf5CzgLuBKeem1cnIqXM+92/vjIhPhN+DBhMYJ
XUAE7VaFGVkJE5ChhnFKuR/pdLlJ9u3vI9AB4A4Gi4YE2DLnHxJGc5GysubGPJWioDoJm90V03LL
HebKl6NEAbyUegwaTesjtSmarsDsliO1GzxB+Q0A+EGIHtUjxpcuz/S/PlaoiNBBAbgB1E1Za/r0
EcatvZAwbaZ4p8mU0HP8WtVC33Kkvdz0dPl4uPC/IGfB0J7PHkbMpSRjaoBjcH+fN21Efz56kXxr
YydepMBg/z/GWW98uaFRIRInGWbbRAklib4ARt6VW/7ZVy75JRKQE5oP/Om9pfNhPUQscbNfhIhy
DgXP7BrFFoMgtTuwyK6f+sKxb2f/gCgxymb+KHhdl2scP7m5u70wL3QUeE6r2OjxvtCUJQlfJa4i
QpOCEfgY3k6CPWC7lmVfQnmXZ+qbD9202huzW5XjU6zln8pxfKM/uABe06Ta+CUX1b2FGcZluaQe
HIJrUoQeVCBiG9k68UahnyzlzbFKjeEwKXmyI/HuIZ/6kle1gXH0J1k63p6Ia+EhgqP8yxdRKDOc
r7FQr8rYygkvDBaSqkHjlgZpYB4beMlbxxmxcT3Hu1bbGPbFw+EdV8URSGFzQaCtzr+mLkQtRrXk
1P2sEhsEin8/qna2UXG6Ojrm9P9FWV2bEZs/CpYo4ovo9M/d5z526JP8rrb6NMtWXN1lwMT+C7Qc
tR8WNkI/rZrNBFIKm1Lhl/T37c90OV00B3gGU8AAYou0z/nfH3MxQ/fQupM6PfnRN42iZDT/NvOj
r208ni6nTKU+h7QN0DfEmNbAO38SEhTE6vE0W8jpCh0+KqMj+F8psVaDSu1TcNDO3khvLk8ggi7I
LfzuMIFfk1qmQQkHLZDHk6S9ghcj+0Dl/znXp41k7co08hZeYuFZhEbj8u8/fKamE7HFCo3xVMG+
RO3H7swcmj7QfOmTFFUbCdX7IXK+KlRqWxQ6KXjSn16325HP8hNaFdOpdzlNv5uVPZqc4U6l2p1q
J7qDLo29//75U/e13gt36Q9Q+O0+8sLRLn+Pv8uX8i53tl5+l0uVH8VCQhaFOt9FWaUMxK7xh3g6
QVB6GEB0lALGVPmW1Pq1qaZ2CZ9HpVNy8Z4bzbgWaE1Op6aBvT48hyHY/dxu0d7+e+mA5b3/Mdjq
ButMCBgYt0wnYw5Zno5Y1K4lBo9Kmv3J1Z9189AL5UNRHiJhY0Vdm02SjkVDY4H/rWnEoiCqvZ+0
0ynUj5EhHPPE1kEg/fXuB0vxX5DV7p/zAg6xWE0nqrd7Q43sdJjuu4cg3M3C1ne7shVBX/Nf6mEL
73uVso3wGi0jqeeTEgN6jb4rjeyI4j+GspF0XMmA0c0gC8BzBLQWMJHzvVgb7Ltc7+aTUEOPMPbm
N7GFz+YW5PjIi+/ydCNvuwSMIKj9MeLqrksGOUEjhIhGN3umWrx2zzNibA71KLyTx+JhNMtDPtpy
vxH5/RG4OggWdX2w/kjvXj4S4eJ0kSgP8+nbt8fI9h5f7gv7x1NkP1l2Zld2ZD+OLim+HTqVE+yO
yS5Z/mCH3j//VHZjSzZcqd3z69eHt+KbY9r97rtvfw7tyZbtes8Deh/uqGvbkSvbLwe2m2u4n3b2
6/7h4e7Py31o//n15/aKfOc33hrR6matLXM0moERaXZhP3n3970n76YdAGLH8rBHuQfm8mTt/Afd
tX40D6htak701L44h8G+A/puHxR747K//n0/zPLqEo6TetT1YPlNT36e7epyn1HK8qjt68nP+gVY
XjO/bqUYy1+6mgicjdSF1IqOwEX+hur8MFUSFnFxTE08EnZJmWxcye97bh0DNQp4zMDyoImsBgbN
VEx8rRBPkl04/2AqxD/4+jmp/fXzz9AW7ZP6uvF9rxwDMAP/C7mcex9uyixS+3mwCKkq33UnOaSu
4LR25rx9WxbsD3Q47MbLvilM8cn5Y56UI3g9W991yDaKHvocemFzt8je92FLU/VKhnL201aHvTTF
SWRI/DQxVXaaUPLsw/U9qtuGPCXaNVN0Uhp0U1Rx4xi+OifAknF6UqB9rNFTEl1/aVJq8WT03XNf
HPLs2Jj/JGr3/fbkXw7w3cQRLuhyPOIDcD73wC7rqY4D6YTqb9M+WGVvZyWO3+4k904uKTuj+XU7
4pXDGC6zomAJwxkJvWq1nbNZTVsp0aUT6mzqnNlxIzly/GdI0fDK7/XuLumHIzLTzxtxl6Gcr+yF
Qw1Hhyr0IpG5WtmK1pm8mzXplD8I5mFWJQry2K9M/6KuDwO2zT9Ver6TjN3tuJfJyRKW/AfAGM25
dWsuTjvO6s6UTjEGMH5ynwg/WjyWo6dI2KiAXNYmziOtMs6+lFspHg2+ZRvb3U8xeJPFL3mVuOGd
jzLn7WFd/4xg4ciGQC3BYDtfOWJvtOiYM65m2s1PFpkCmjG+htVoLKEC6iOF9Svgmr0d9toYmS8a
1LSOVZ7V51EjC+01Tc3lk2nA6bS8sH02sM71nS76KYgbE3ptjCxReu+LIwgaOauTqRajZI7NQj5l
MDCHwY0aW4VUWZm7jJu0ehT6xE6x0bo9xsu9v/D9F9UiCqMKV/j5GMs21Kc5TuVTJT6CM+2SZpdP
b0E3bOSTV+aSOMvwyIjoGq8Ot8pPlajSa/k0lo1jFj9DPAnjqAR9x4FvaXfYrtwe2IWlGRWQs4ir
r5fmYz9rRsPXKxI7SbH+KOy8/wawRlCcaqz2veCqjYU/qGFT6bOF0IIr4hb8sR3/bbTq3rf2bWYP
Fb5NLLMmMvZ5oO9T2XA0BZJL6N3+xVdXAChPjotFWJJVd/4tijiTO72r5FMpeLFP9SCu3dwDkC5V
KJtWtm9A89/S8r1Su0IFhlSVGglHJdCo86jhJJWgWnrWXaj9wqfMGa1oJypuyRtZ/MXjFQ+B2u4M
JOoz63B7yMvfvTomuRJY7bTHIDis+aiSVg9zV3cySbmpISHUFN7sp8nGxF65d7B8I0FFAw29G2t1
7wx1NZtZ6LMS4vyTP86nalacIupcQc+RRhD5nArV8GbjML42s4sCNSU5IJB8ztX31MN6qAUq5aei
/xdp0oEIk4DXva2QFZt2lNvK70aQ3dtzejXsojf1vs1ADMmrD9pXctnUAv0HONpT7TXC5I56Zpvj
UZe+lUn5WRc8OXpAbnIjU732OT9GXt22BRSKxEgC7VSMVQ3/fyBzaXEhuz3Aa5+TawClEFze8MZd
TauSRkoe+6F2in068AnE/fbPVB0FzBGCvt8NL1Vs7G+HvLY1gbss6oEWORqonvM5FWeNLjFb9hQ0
trhrp08yurNVvB+Kz2JqeMOc2NJGDnE5mTweSeaWcvyiN7uazAkVBAEvl/mUyrGy67pIPzaCUR9v
j+xaFLAopEaL2OPFDpxCdVaKsJxP8kx+P0VYwyEa/7cGU+QjXKOUTGguwO9YZ361j/1DUlXzSRfm
zDMjxLrMUYk2TpPLu+w8ymrhF5mlA3bhndTjF/5g4I+2w/KV7F42haPlq8PG3F2Jx71JyQmUCFzJ
NWB2tGY59ZNEOvmxov8oNGvypN4kPdD8sLZBFcUbW3tJAc6PS/LYd2XT/5vRrg6yxQK05llG0gVM
BpKF34YQLtFxFIqq7Te22bKNzoOh2G9iOQ2lmm22bgeF+QhSFO/KU52JtjHxah95l8evWvB7Nu+V
eGOLXU7mebjVrh4rYcgssOFAHGNHSyeHDec02uf67wEZ54GW4+XDC1Cm86S2gWgAXyv+Tcv0IYzi
2e5kWzZCWzDuBUFbpKO7J9X/PmDCdnu/LVnHxawu/RCkLHhqrYV8DLPUrYQ895TBn/81BUf9e5n+
ThCNvB3ncl9TWVvIX9Cv4WKt12baRGEl4OV6muvgnwx+DBedn23ccJfrkSBQPRe1crA26866hKPo
aBaZebLSLHIA9jImes1Qg9rhfxnPh1CrbE7PclMvEaKifWzmtqGW+S4a0aL+H2btQ5TVIhyCOe6L
iQGZfua17Yzt7ZZM3LUF8HHOVssPmf8m7wM+TGa4uVDmTgYSoDPeTD1Flyn+fHtA13bVh2jrduAi
B1ToPtMmaWnjWZ3fucHcfpqs4CGpp3ljPVxpDLAg6FmjU0FZ8EJuVp2bOuqVyjxNU+7K6CP6bfPY
WNJOjE137u+sttvjgXpU5c4R75IptaNO2ktF98OK/W/la9Ibv63Et5V5r0g8fmgVhon0lCm6Pfmu
geQZq2A/QcYpVLtPelLS19sTdvl5lnUsU44iseBGXN0hcx2hNw+aDg3LcQY7y90uu+3oqv4xV82t
M/ZKac80uBPpUZKX8mBfLWt1TEtLg/RB8v01tg4w0LMCey7BDmvEcaNucvyx/aMIz2Em210m/LUg
BKziRRyYpIZUg4bO+WHYCAvkXCiVU4/arEuPXLHVWNzChl1Jn2BcmMQid1jU81e5TFAJAhy9SD9V
SmnnDabHO958xhd8aOu34SkP641j9nLd0wdDTc5ExQQ59Xf62YdD3ipgfAV+DUSqxxpCMKuvZUbR
SUy+C5XVb6S962MQ+VgQYdR6KOgslMnV6KDDN6GcxdGrFOjPsQm6JfkpGOOv2ytzfaIThRSTv38R
76IGsrr8My2r4G5Y8augaV8Fvz2ZQ7R1/q2n7T0GU7YYVuMquz7QsfHukZMR4tc6g5oc3mfDnWmN
AJTebo/lahzYMKyKBYmzVtwTFL/NyyRNXts4dccgJCW8B5t0NKKNT3N10j4EWp224xjkkl/GyavY
/uPnn+d643zd+PvXzql9VOI3NRXJK72lfyz2raV3G93Wd6L2x5Th/aP8N4Z1Kw5fwYIWXZa8Jrb5
iGtmyD/SfejpgyMeR93W6LsettplF1t2HXV1MviVlgqKwMj0H6M3/faf1WPy0D34X+fvt9fCld3D
Gvj/a2ENqwx0odcblbUwmo2Hid9st1HnjZa4ddYt3/pyHlUFChKtck7d87OOPFdtEZlLXuPUkR0T
VRDqh5mtPuT7eUvi9L1adyvYavr6UMtRAydYaT5lP4eTENhN5WLVmNvaXeuMj/l+st1u4wV0fS7/
G+LqJAq4vORBqJLXTi0fprk6lJlcIeTmH29/s/XbYFkciPtQ4KZxA6ltdW35VamHpW+YL6kvP88y
Au+lZneKfje1L3iuRNxdtwNe22cUDoHU6Au3a80ei+Io99MusF6U4ZNk3k3Dlvzo1QAMhANpEYxf
A/5lsW90Oeitl8Z6UM2nOdhaEdemDEwiqQWHK5XQ1UnUae2Y1obvvxSt7PjSk4DKadRkHt4E9vhZ
pfx6e8Yu9P2Wb7QUgahb4xnBQ+58uUtlPityFQovMB2zydZT1e2iL/XwpewnpOXsEeHP7pNVeOb0
RYzsQs1s3/I0bH/jYuOUvFyWMGVR/wR/yx12wYYqCuDKgM6EF8hzKDqOu2yKbCve6Ea/V0TO9xxY
CUiNBjxgbK7WFrCpUBlIEsbB6/0/02v8DbOMea+Nu+IY/av6TkPiuLEqL08UFAlNBoTlLqNal2gM
dcrVUEujVx1T+4SzpJr3+XP6J4wkL8g97C82vulSZjofIWhTqF4mkGyJjt3qCDMQyB3zhEyjAFPX
hNletb5a/yKlqSFuLKV3sxE+zqnwP4Rd9OAWw0eWsHjRVjKUotC7PnpFCQ7tbpMaTmb1xs5HNvM1
zqr8aFh4Z8C8CI9JVEmfrSQ3vdtjv1xDyN+A38aqmgo5Zdzz5Sz0GSWyZo5ey2gyERJbOBxtIRxL
DUzz7VDrNwBa0cB6SbNg7pEdrxEcRj8NZI1x/mp84jHrjXfx65ac5eXKOQ+xGo1CiShFJ4UQkm0K
uxYCeKPZufkCQ/c+DQ6Qx3a3B3UtIkenCF8QvSQO7vP562lympGY5q81/oOBDWciVx4C+h2d06uq
rW/pi27FW/79hwxc0WjoJhrxVNPNqAGH5U7WUBK6424w0zf59fbwrly4YPv+G9+7psmHeH5azlES
EU+QHLP9qde21t2Hc44y7CErkEF2+ujYVgXnj+qEL23kZFt2D+8xzrcn1WGad2TPS116zfXJmlTs
E8PPX/Xq/5D2ZU1u6zq3v0hVmodXUpLnHmz3kLyoOum05nnWr/+Wuu49sWkds/bZL8lDUl4iCIAg
CCw0RNtXKJATPjz/ILWYV7hri9918ctCIv5rkJ6b3HSyXMLwMtBXDeEuxvNU4qfbqRI5lrNwEsyf
ha0H8RHyr2y/SFslcYjzAZ+V2oK/x6yN9If0ATIZPHz98jEQHcU22qHf1K68B0/v/Y1Z0AOAzxki
sMrPpZ7XehA1iYRhA1F+lFpMCprsFs5/NYC914v36LYy/mEtAzCQo0eD3FxvieZixrCytgU9iCJk
x0DNzvFRNhEGpS8g2VjdX9aiUNFdhsQ5rn5Y2hxQXOhbXVfNGMlJfuybD1XFI4S3623YVer8+Cod
6yv0wMxzrjXkoXPSRLuSc7O5YS2HJ4aiodhzZj1CQSvzASOe+kO9FtVj6aAE8CHZqM/6s7yNNv7W
3EzP1s/g2J+1Fagi7IpaG53jT26emVj82WFfCACsWXOLkKQeM70Gx/IJ0/nQoGsXeNj1uycjlImO
SqkxI3rncbBv3nZZ7Pl+eYFdFX42wIOrR7Tqbgo33qYrTNBcozbLHXbDOlwhr+pisPijtpGflafY
zV15La+SVcE5Km6vSfMuzOyMc/XbTHRy/SV9KU6B4EMKunRQiw9V3uLSRBRxowkrJT82mtsP3HII
GT965WcAOldDgF8F7Vl4Y7wGLfUCEwfCUjtqRP4q8Kxtpwd/n+79J4/kjwlP1ec1XMEh0EAciQAH
Uc7c/nYNJ46mXreyoB/fk0f/J5qW2ojoj8UBV7UpsnkUDjenLx71ECciZ4OmLQXZr2u0GFXOsZ/E
1lG2nLbbJMKuVCnIeRRe79mtCc9IJrJR83k/r/AaqQYZR9XmiXXs1t2ue0NNzkH+4bn93lzHj9Gq
doJ99kfl1YQvru8ClbEbJD3RPOkBdQy+vGeh/xrQKd2sjKDi+f35l5h9u1ofYyVpW/n1UEOSRWV7
+ZsvONq61El7rMT9oFJrfJWDnwHaJRVx3YKGLpM4vv/mzoOrNrgdEPrjwoMDkTEOrxAjY1QG79hq
JFwru5j6/upBf7nviheWeYUyW8uFM5ASr0h7dM4eU+K+cfKIt/bNLIG5UZttLojiiB9vH0aNGI/n
/skDTw8KVBuemc0/xWwXuPnhyjV0rOC4ZtZRJpE8CBizekRTR0WE32CnOXk/xA0UPwqp92Y9TZwn
5ptWRTwMwcZQ3Ym4AIlSdkC1hwFHaqtJ/klY+zt0Ig47y3KGbeqe2rX4qzqYD/mbZvOmJywJFfVU
yGKiJRq3erZCQetLbQrUIDiBDQ63FQyNiohS0VohlVO6NeekXNBClNqBzg4OE28S35HjhX6UlWmV
fRYGp2zfrgwU9CikfvRSInISdbM5Xe/fd+SHe+dMswoPfa2Heh5n4STEMS4NMRk+8+40Cg0Z8UZ7
X99v77lzo8NMvzF3s861rNdAVe7ppY+xCSd0mJkr/U+Fgva34E3AabBHk8Uf7XPgTIK9ESGDyKgm
qBZ89Ln6yUn6nRWke5tGWu/REtD1nLXdOEcGiDE3tUfxvOhjaSFoOIl2NGoiK+v78rvxFwwG4/ZR
bGpg/gMW0z1ZDgLR+7/O3Z0Z/kLdMALKLEEul5yCM+hLaGSj/1Bft++Y/a4JiAQJyJM5kPMXX2ke
syLG0Xee4vk1RkafeudX/5LIVLe1Z8dsth79fPYUjqO6iegZtHkPLxZoid1kVPMCS6gfyjCfotZF
tDcdrCfV4JxhS1igJESca4JWBPmsayxJbq1SqmXsVU7wFCsgxfJ7bKm5FnoU8HK27laMGCQOkJms
C4kdlhwsGMAX3/txfzKFIHpso7625dIQ7fu7davicA14WkFjDbAs1s2jPVwo+yBTT/MAY83RcCnc
NfnTpD7fx7lVc+DguofTZB4ZJjJqrmpjkkRCq56MeC+hx7YVaGj+uI9xewlA8/MlCLM/KQqsy7If
1NN7/AF1CI+Bm7xlr+Dg+4jf7mPdXni+sdAGDXp37BDrxzNQwqBYZVJPjTvEP9WfWQcui7Ol/E69
pzjeaMWANtZdn1IdOW/pWZZ9Ur3W1cZCn0RL6n2SOPe/aHEn8aL5/z+IMbtem6RoTCT1VL6mo5MX
ESZC7ftEdkXe4M7vtvlrC4ecZ0YBcOsg5cimNhVQBOLxUlNPu56+g49r/VN1wDBIA3RLDPRHff74
+BrJqSX/lD0AeYErYOZQ81GmHjeYcnwyX2KdmHb04W8CjkO+eQW/BgHZ9bWVgwdhMkApBZBDcSo2
v7xNvLK2qNlaRU7I8Si3iaKrFaEb7BoMLwBIzyLqPXXVWkRi6NE4Kj5ZkWYb7nXiP3UPuocSYY5v
WbaU/+zgjdkn+WRNYgRBxq/KWaYqDR3p2ThgSILNu5rPevfflQVD3K5XaBVlIkXwCie7fN50rwIn
xXIbNTISZDyLAZI98BND7+XntKSRbAdPI4bHThT9pk4Nq0xtZav/nkYHhfr3TW5JjDgMUJiBJDgK
F9i6pkIRerzpBtqp2gvE2Hl7DP55hJ6s6t24+ndY32HsxUEXWXla6pqnnsTVsI9s8vtJQ5c12ul4
YfhteIUU2d9FfS/6AqgOwkkVQgOu+lSdXaUhzU78oT5lu9pubYwDptULyCkLIjzVvHKkhXDlGlu+
VpauHJRRTS31VAWOv/Oensi0En5qq+lLoX5AuIC8tTLKidHhfhxXEKpGJld0urW1wgw0zhl7+2aO
usVLiTIqmhao4ioHQT31NNpkT+XBR/m8XUGgCu1egm37xuPpXzgMrhCZkxB1UVXmlVBMc5WT/eBw
zpr5g69sGu02uBKCgGhmsQFz7/U2qXEzKEOk6ifMViNS8eZzx33MG32DgM6DeZD1zOvHKEKIGr75
hmicinfxy3CjCMYs1ASMrAjFHTT28CLlG01AfRgounAvQx4GTYbMkqow19JQkfxzrerSucqRKqxg
3DQLMDnCrFDpANZk9dhZKEq6b9k3DnJGRqyHQlAkitHjfC3MQAn9bkoH/2xgkCZuuiVC1779vA9y
e8v9RkFqGMTOuOay4aTn+UERRVifVgauEjqVGRL08pnRSq2njW7EdrKSGp/jtZakilYevEjOQ0Jv
CtgUFNY06PXxzygYopN+wKsZBSEcyYOVFP1WEl41/o3e47Ec+Z05/wl3jHLQa1k2ihJUyigH53Er
Ov7W30hOz7nAL0lyLhwDKwjm1IG6gTmyUfYWWmGnBudgo26H/bBDKfxedVHevebs2YJmXCExRuAp
5WjEqhacK1dYC+tob27LQ7WOaeGAvuU53EjbaFvxagNuA6BZiBcLZIQYi1HY9pgVfu63wVO4Vmn2
JD3/iB7KjekKG84a52jq2tCvwRjtz4J2EoRcD87xw9mPiXqaKGR5KNc5T5q3LuUaifGJpSz6Hhp8
g7OwNleG62+9T1x4tigHXQcHgRPYLSrihQznrb04RPvUVIIkw7LCh0fpLfvA0G7Oem4uo9+7JM0E
Auh6B7fXNUKmWIkWg5H9LNLe0bf+elgrK+8ReRDODi3YMFj/QYyN1kNc31h9R9I/12O9Cs+5M7ky
nezE1nbdTrfjzUQVCmO2Q7cn7fqVA3yrGqC6BI3RTKCOB3/2ut1iXLLhFXL0rf7+UcNLSvJlrNQd
b8zwgklfIzG7pQ5S5ScdkBq720zEcwvnTXHqHW+4720kgC7AyyXNanOhFkGfh940L0nBtenhZ/f0
2zVtjCV0g6P/Aw9jvOCYJ8J5by/wijGaMEEdeCM8lUANp3VbGxlVHsHRsgTRPTc3xapg0WKAwiRV
S1D3RGekNfG8bksP5qPkgLX5xGua/55DcO0xIMMLKEbx83AyEpTcROfSqfaJW9LE/gnOQ5KuQ2dY
9wUZn+RH87HcaFRcG5vxOPz+LDPCI1PnfQfbhRWlONXLBt/Rb5MNJhHSZm8+4/1LpKOTub7jr8JN
77bv8SZ5jR6slUIx58Y1NlylmrXzjkBY+urALE1EmPiQwm7smkzoczs2b79/YHLsoQLRjed4TvSP
C7qgyZhUAP+DuAeDThiTiVM577QemtW5qG5Q9gGddhOmv9niY7lvPrY0ei4O5Rvq5u97hVvHeo3L
WFCaZHMyC7j+h7qVdjJmtlPxeB/j1rVeYzDKPBRBiDqrb6sRQAryC50Dp9TlHRHzecNuGwjOQaGu
oSgb0ey1bQoyiPfrRoXJaPs6ehrR7zrynPfNWAg8dYEM5S8Ic7wWnlRU7QgQcaVuvZW4xXgYvMnX
bogCi3blrepVtZa2k2OsdDcHLUy/5qWLZgh2nXjXQc4PVHCg2WM0BYNPfCVM6uSsgzR7UDoCWq37
+3V7QoEZ5AKB0YkEFNZlJFfJuTNjMhYPaMqh3egIMVG6o4I5GPfhbphCZqGirg+9b2gfxDQ7+Xrn
ItmI2lpT43OtPA8tbQSU2jl+fxTAaZmB/hQlCF4qbnLwW1eaG4GvNFNbO6+eh2KvBzkpcvf+Fy2p
Em4Q4FzHd+GxjlGlSsZwXhn1H2fdK1ob+dXJTpMEBDdd9XEf6TblgbXjGXy+mIErDcp1vfZ+MsEl
0YNpvf2qHzAZje79TflbeokOvJbTxcMS1a+Yb2XC1YDK+xqqiKOmaMIyPU/JNMp0zP3ij9qD/YW2
gZD/MZomN+zAaKY9GsLq91EeRp0mvtcfdKnJZZSyWREuOrWQoIEerewrjijmpbKKffl9jChCPRp9
cFan5zjfgRZrj2nemEWtYu4eKIKSzxxngqplZPRLW3nBnBWi9Jys+pJpWWB6RC0rhj0YbJ2wJobo
U5yS9Axq/a01YPZlrfIe+BYwwO2Naud5sjwuj3OIcRlCpGnrIw+cnk2xQNFqJPsUY64tjgYvbTZI
hcBQMvf9gsyN8RIzVx5GQ6bZubI7e7IlhLPmRrdVlKhbWzx4r/V/XKALr4jBWSDixaPzTI5yvbAM
ExsFWcqyc01K5D99x6JPzkexWhtPvABzSYYK4vQ5q4aaR5bVQDO6smi8HDVg9ImXX12W3MWPM+uw
vMHIxqrIzl7d9o+WUMnv2hhVz0LRtjSYd5ZIYqeDE28wCuhkUUsBWINKXMUHHTmBVWNiGhKti2Su
BQ+smkclcftWAtZGFEUgXYNSKdToM1/YeGjYLUyjO4sFhgtUaCcLe1pOz6X/p4kwQsSVrWPfbSI5
PIH3gpRtYI81aD8COnYr37MVNGgpqHMo99XAMeJv9b02Ynwbslh4LUctIgaaXGuBOIllogtVfxbK
dYkpwIX3q8WoliI6+kFPvWk9ZrWDwXEkNdxQCDdeh7otiWSgQRFymr4P1nsj7FG2kieurjlBuk6C
L3DO9Oaj2aoO/ndbHSKVhB2KzKcCfctUH0G9XjgCMloiHvWKd0F1a+2A2aG26P3OxNwJHsI/abeq
4l86ZiT2pEY5/H3ndXtkYj6i+l0vDhY6UCBdLxtOtIk6SevPKaoRSKZ3uiO2ieiqUfhVq+XgdLL5
2bVC7NzH/T7tGXkjGQpmpzkdhLwec1ZLoaeHjWiiGHB487RhM4hu7m/y7DjmRzF8UgwSeq/W8BqC
FwXFCgXaNYtH5Ze+kYVtuhdPkWFHpkmjh2GkhU816TGoUcm5UXeq6Wq6jVnfoWFLw7MBMkgnfJIt
14gaUoD+/ZDrqy6kpfJi/ZF59L635bZzKzyWhTY/kAijvfBaoplW94aHhvizGAco8G1JhbF46hqz
0wx1FUyYkl4QPbSNZ43qO80/6cahrAZiRCt03wYYosOrdVVml8mK+vKLGNUeKnWIx8Drzx3IPSS3
L924fIotWoMtorDS1ajvR9/Gq0i+1zd68NG9egGphCdNRBvwO8YWg+HFM9dQxsMIEkQDHBqHTMWx
aksoXPbWcVJCc+jY7Hy7CZ7uK8ptoIHyegxQkxBoqAbqtphzJ+7jYpjkIT5rxPZGZxxwc3VOI9Ge
As5dZnY/V3JikJiEXiwbITq4+/gceYK2GTRJotU0mHaP6eUcs7u5WcxQqKtC+wkSN7CBayXBKOIu
KacpPsfENka3oyiTqUbCuyPfnDczDPhQkfOdybe+NePizK7NNkpQgQ0YCxX1iJBaKpsN71T7zhmz
goPrwDYZeJcFS/f1akD2UqQGBv6c62oQ1pmv5jItxNDDeMNSzzWajwZ6eZJGrVZT0rYVTdQkNGkf
j3FFulJE7ZMwhWZBM9nURpp54xARLzB61H4VYY3him3b+Q+hIAQBGdCyIxEFc6tPZaGANtfTUOBO
U33EyOWinUbwWwYx5pVZlWchIRXo/UdiCREGhE4Z5vRMmdD9DPMI1LpiNRoCx7HdHsOQ+UxahDwV
6tfQb34tDFGtMnBGSBg16jab8kGx61Xghniiix4+1HUyEB7F7O1jGYPIhEx613ZT5yPqb9xifwiV
bdrTcAMHN7kNFWzvyK0vvol456MS3b4gT4Hvxt/Xa2zHKi4UFEThnvHQuH3torq4R+rPrTunyV7V
Xf0ZoJUBcTDHGdzksQCMVmZ0M8xzuiyVES5IobxRCtP0XDsGUbcH8M9uGmc82/dx5sOHUegrGEai
iRGMadMinm5p+vLj9MUrKLtNkzHrYE6/GrNgEr8AgLcydg3ZPyhOROg/L2lkYJizSDS6qcAkcqzD
KUkEN2OShwAFGfS+uJY08EpezAmjhZNXWym2BUUwLpbkuj5RNybxqbGNQJzKgZsd8c324K6Dhz/U
nWg64z27SjSrUJnh7N5pNvKf2ibda0X0t8/7SDfR0Sy/CyBG3YJhisa+CNPze0mmnU8iJ3U5qnb7
yjJj4NIGJ43EOrT62pYQI+FxZ8yB4T5CbJt9vD89c/OySxZ7icJYbGSWJXrKgIK0g0RcaY3+TpSW
vLwU9ItzGV0SGmpnUAKKiw46qBllGCQzTqTQz85CQN7zgRqryCfr9f2dWThAkd1DiwsGZ6LhhR0E
k1eWUqpKi5sU8X4qj9mmI2KzojWPDHbJ4VziMEdbi9BXEDLgvE8esQ7EPzcJ2Z5MXhv4ktAucRiV
xgSmQbFC4HjPMq2p/ogHFYejajdxIDTtEoPRZrUM2rbQm+y882Ye4eRzyDi3qKVg7QqC8WtCbSAl
0NYQV7KRVyIVHOGnQk+8p9dZGqwDuFzJLM2LuEacGkULJawk2uhbt9rPTYobozqqGTkFL7zk6dJp
cInGKLQkdZI11lgUuhE+4pDQL87GzIK/sxx2GE6CZKFeYUzwudmodrTl/Pqid774frYbqABFDBJr
+Hl96xVEc3TyUNH150gxCe3tvlnyFIBNiRqV7ndVUGbnkSLgJOlWoKWd7iX0ynDzghzbtBjbtAax
6/KumvcFgYArRyR2Q1ewOdrGMU02aRP1+iBUGH+M02Y4dXBnFQ1tn7dJPB1gjDNPBhD8xBBc+RW5
6uaPtdugKVNz4tO4lncyrlav97eKtywmxukjQfOLEYB2ePyT7rdr3pI4ZsMObs+9RPQUEQDvKpXW
6m9MttrcXwIPgXEDfVEKLUbpZGfzsJvcgeCyzbN9zjnDHmaB6k9JrGHze7BzlKvK2eKKTjgn5mIM
8NdC0UF37c/GNhFko+5mTQbF3L4k42fvbtcmFTaf90XGcQY3hD2VP6lppcBo7IBG1vPeeRFFcImr
b3VAMsrrclkMdC9XxsQdrVL7kghCMUSGtmaiNrj4wLizbUF5IlwKcC6BGGfgy77k+cW3M9BIZ5u0
cidbW1c7FQ2+lPIY8ziODl0811vm1xhpUCmz+cTkp7KLbN3ev8SPPCO6f2ajrfcapvHKqG9GyA9p
Q3VTb0Sy5ijEfS8KFtFrBLEXBzmsoHu4qDYn8ynYUYeavMZ7riLMtnxxZGdF3fQC6D/O4hcBmf1E
6TxRgedF73sEMHteo2DAoZSNOsKonuKZ06SoAH4MaEjBy/aR4X5qfLV7YZU5vAvdMu5cDYlMFZoA
GCGCk3LwkZ2A93Yq+1CTNCSv9/dp2RH9RWDkl2phL4p5kp2lU37EdICtgodaHt0lbxmM+KRS6ysR
HBCIqn8iFe+ulaf7q+ABMKGUqA8hsiYASCeSkIyYv3ncgv9F0f4jKLYcw2rRLjOOgDj0pq3T6cFR
MmdLQRV6fymzLG6Dtr84zL0NowMRV2VxhhyB+BrZ5uNL4nBsk7Pn7Bwq6Jqplg20qqcWEdDhNjjb
4sAB+S+e7O9CGM8ZFZ02VkYEF+OaqxT1zwKJV7UdPSRrnnnO3v6ezBinmfRVqqQNrobRftc6mmsq
pKM/pkNG17ys2LLj/LsqxnFiznTXR1qIV73te0j0E2cpt1U/35epv7/PWHxm1aFUtdgbqd4aRJJt
SSPSg/CAtxuSuhVxwO1uH4/xn5AaGHKD6IrjEJYVXZnZkcGphEpexiPIGiZVBu38mEhkOmwkYqxR
bAT2MErva/pyzHCBxLgFdHu2SaHhTVb+U/q0QkonIJa9Gw4FXXOC7aX06fwc+59VMR7CSDOwtnZY
1Yi2F5/2+w/qJOvt16uCKEXm6P5i0P0XjKUsQG6sRzoYYMEmONHSvS+3RWd38euMhzBLK/fgILLz
688pIMf09+n+7y+6B6RCZ8qFOfnObEuJqmAwQCD8tQfbTtfjS5QSRFb3QeYfuTHZCxBmP4qirApp
QJxjrnCQrl7Q8/HvEFg22EpAC1LgI8QO3ieiQrWalbjmhIeLG/13FezgRaVo/1/Ue1w9czR2cZcv
fpqJcOUxRB1nDQHJr/1K28pEXXP2mYegXAc1RVPMFNQIbWvU1jXOyTv+yyUwbtlDlRtqZACQPHW0
tx3uFXrZV10IifHGYEjrx8CAqoJo5/grp0+9Le4rylkHR1fZ567EqkDFpAJlfH7/ZX0gwvz8V8bA
utzAEhqplQEQnKd1vNrnbrW6j7B4bF0IirHpcWzSXMMT0jnZ+C8iCbnp5tnp3LFnlurbzAuhTOZ7
krp6rWxlZwazzwht3qMgZyGsazXUforiEmZRPvgkPmcYmHZfUgubjXIjDUTiKHrCIEtGpdLSw4Wi
UXKELbiZ53R0SebzNGopOLpCmZd5cW0p0FJu4Q88bTqK+0sim3gz4Klm5IX3CzZ+hTP/+wWOlJfZ
IM6rwf1/Mwts5OnuwoZoKG5CCT2IczBpkJFXrCpZgBK7HDdxV05QzjqUHEd+28SKnptLCEZY01iA
bUUAhPezdfrXx8KtXwpHtKVXGn8GhGPtC8ffFRojMqvIpakp9Pz87h1csaQqGDQ6RD/Vn/uKxsNh
TLKSzb5J6hkHNeYDUR6o98C7ePEwmFMWZ4ig6R0kN1J95T0j02ijdr4i5fn+WuZNZqz/UmZspjlu
jN6IZxywJ5O84yYTFrwLJubgAozCUJTTsSOxrKaXJGGCrMLX3qmJuQk3REG8yDf/paD0CooRmSf0
4G+TAaWhC9bApcUNaEqhAYEzEvGNl/BZ3KG/K/s+4S4MtI6UNo7mlWnEcjFJlj7E7hfneFn2Nhcg
TMQoq/7QtgNAYhJtdpgq9oA8yQsnFuKiMBHLqDWWEYhAKR11dYh3GH75In29jG8cIJ7ImLhlKKZ4
Hgkyi6z9kNb6ycl+ft3X59tqKwwnQ+U1RrGiWhSjwpjQJe+lvuoNdb4ie4f4odiM2/TBW509OzyE
B5RC7H8Mr+M+t1EH4dzH/v5txpiusBmP6qNcWRx0YKcBTT4rO7TrwunsKliljq+u22qXl+jkr/pt
Z6MUvB7sTqGiM1Jwhgw/8nnYHwl3aNNQv9Kt4ZRbxU1yYlYkPZgHeRurxP+Dcd1VRNJfFSjwRxK9
9/vMt31v3fopVQ5JahFpLX545kpIkMM1YxoMH6g6DKtzM626zImSTaOTzue8iy4cvmC10NBbibYF
1PwwCesuy0AAXkm4/Up2sZs08hLa9n3x8iAYW+gMXG0Vq59z4jJ19f3Hidd4sRSVXq2CMQRFkPVR
bsTsnFfkvXRkqvgk0yDHZ15v75K3uoJibKFt1NzUK6ymdqJNkdB3sCFWtEzo/O5ibHhzUhf8/BUc
YxZWIIMzPwXcTvyDUijpx/29WXIhV7/PqD7GNiTNhIrR8/SIV34DFV0Bzcj6NV/Lx/tQC4HRFRIT
U5SoXFB8CUjjSqaHemX+Xv87ACaMUGOtwqCkaX5EEukv/aniLGDBC14tgAkfBqnOsyyCqSA1vFGd
KiEf6y9OKMSzlfkbLg6nsg/lvo2hyCF67tyxdUZlzcs33d8IVA1eY1QxBlfkBjDar0O+Uu3i1eNU
4t+XFMi5rxFiZWpMT8ROeC856c69RWhuU84Zy1sGY/NeqXeSWWIZuw6J+pf+n3KSofLlr2O86cBJ
pHpQShGvKTnB7OnIPlpOzOvE4C2BMW6w6Gf+UI/I+4h4lEzs0u44lbALd4WrVTDm7QmZ3kvJ7D7C
LeqEXZlXds5xIDr76jTEYS17HhCEnbg9zK8moNIa3Bff5vW+3rcNXWTsW0SOfqoN7EiJ6eOE+qhE
KNdc/77winYlMcbKixw00HGDPXnH3Qoz3B2DlnvjdcsJqe77dZ0lmkELWq5kKhZz3jSEdwnhSIoN
cXHcq1aU4McxCdmdSPonPDQlN5nMkdS3Zlz4qjxN1boP4A97qrg/575KnYRPEe+6y3Em30/uFzCe
agSal0PBNOK64ol+5g7H6S4iyGB2xjADjGi4uevoJvgROgVGYqCaKp+I9kz6T04UtFRbjb6MvyiM
a68zZQp9S4ahrA1i18m6RPbBbcCuC8LsnHh43O5WIoqKcwQW8YO+WjdoxW/fvpwP8XHLy6Muup6/
X8OqCGLxUBFErDkm+c/S/oH6ao5UF5XwAoE5BHI5z/3SA0LTEIsKT7se5nr/xF/0bhcQzBGAZsgi
kzNAvGLbdKDkvPG1vEUw0V6ExyFBbaDjSWW7ITH3gU4KylENjv59v6RcaHjSBqXc9wDRSNCRGjcP
69FFW0x+vi8uHg5zGKitWYdlA3GN9Gc1uRaaIqijvdwH4UmMCfOqwQxrHbty3lV7F7WJdvXKm77F
013mIAi7fojzHhDGo9vtojXPs/HUal7ixX7UupFbZY39QKPxYDcgFz7dlxEPgHEFVjbhXRv+/zyd
3rVj63Lrqhdd81/D+L5sX6xAjYYgTmeKenDvbyzyHj8MBM+aydZ376+EsxXfjYIXQO2goKFXAFD2
OyePsPTwk2PjEkdrv7kLLyBqocXUagm7XTqNLbkYp4x3pYwKeGgO0VPaVdR4dipy+uQVw3M0+bsT
/wJYU4N27oGchSjZdUTetj3RPu/Lj7c49VrVMEOpGIsSGNGmd8zX39LKWE1//p1/+X4Bv1jIYLZW
kRkA6amWg3bLluiP6uFfgjB2r3jlmIB2BXZfvsKBPaQbNF1RXnnO0qvy5SnKdhvigG3GblY4e7BW
aIft6KY5l++xq/7aqWse3C3bwnwLuDAkxhVEtdf1XQ3le+/2ku6E+8MZXYhP8YDu4mGrvFI6DDbW
KcXOF7pH/8fMxsUHMK4iav1EAxHArIQHf+1v1ZNJToZt/i83tr8w7NOt2g19FsyH9bu42o3fRSro
JMx/3df25TzNBQwTE0yBkRWlh90bcDSgDu7zw6PZimNTS68Xl5v2HYld6LsIZzEaAWSGWtLewfgi
z7SRRsTDUiAfIlLAe/C4Y7grYwKF0AsNNMdBgHaTkTwiH8ijhe4aw0/+pQgZjxH0UTmqIUSIW2n6
Eq7ePjJqPPEyahzfx77JJaLgGamkfZf8DsTfdI54/JcLYRwG2imHVBsAcUjXrht9ZrVLk/f7IIvL
QCPjXFljGnhluHavZmiVQ5WbiBRA6vwjB3mcvg7/F8d3gcFYaBGHuiAlwMDkoxhsudJWfR93vCTq
4kHxF+XmRC81DQ/W+hy7RT+UZ9Thz8W+Bmcty7f5CxjGQHUT7BMG4rezPdLgySIqbYi0bR7W9/fl
u6KFybijafw/G8Me6pjcYPpNDpy4WBmO8dMjM+sYoQ44NDfbh/q8izaCa25rYuBGVICoFx3VnCv4
cir34iMYm83BFaoX4bxYOd/5zxggpJ9whrxhTvcqtXlnybKLuIBjLHcKPDS8jlCU3UFGt6wtdXOR
jLziLWsx+LvAYcL8MM37NK+N+WqHlwny3tn+dvr6ur+DHMtiR7lWaZeEmHKOAoqclK87uSe4GaEZ
5T7K7APuqQkb6Q9W4IG8GSU5IBoiPUbR/E+x/oWwGA8xZmkwlt2siDpRbTQ3f/67FTDeIZQbtDf1
+P0BvSAPGbesYb7i3pEQe3CjCXwcYw0S+n6mdX/5TrihH5HDY0NY6my4tFi28CroZWTFBCxkrmuQ
6eNEUPWLcW/c+n+OZrGndzfoXu75WFFKQPxMWxI8v7ZoEhYeg6diU4mrDq/CaNsxzvd3iuNh2d53
weyz+Rl6voVbJ+GxO4MvwNUDm6PSi8sD2dhc64cic1aO6D+r4F8tOJ32tdnFm5fY5nrxRQ9wgTEr
zUUANPZhLPQ9MHb6KtuLW8keyKjQj//tnmmifxd8laCOYtkPQJsVh34Y5tir1+QMwuVXn4TgTMHR
dH9zFu+ZF0CMT9O7tK1LMZqBDMxzQXcgr8x4WcEvIJh4BJOcJymZ4rkMSUJ0Ojo1/TNQnOV2QHhZ
5kVdu8Bi/NrQDCNmbEFuXUwfwOqHG0RoW7yYYfnEuYBhnJs1mVNhRIB5n+xp/6Q/tvvnnJPmW5Yb
pnaiix/ajHEF18pWd9OIQRDZXOrQuflH/4G4lNb2mBPVlW2uys0RyI3D+wtnzLp/odt1hHFhgljk
uMxO7vgKlkLyNFHvXXI4J9yy9C6QmFiotDKrizQgiZiI/RjYKilIigXxlGFRty9wGGvFyNVWUDA6
8mxj9IKAc07gvPEvrsRAhQYGgswt6uwjf9urXdynFdQNbJI6neOOOd3Mr2RfOq8vgRiRZZ436KnX
zGYaP4SYmNVVdrP/NZDSln9DI+p9eW7o/7JRl6iMAEWh8dRphAAVMr2nuFc2IJnvkBPiAc0/xOre
JRATMA5SJwxj2uZnA3nB5IdKa3LMyORUD8WWkyJcNKtLLCZaTCLRz5oSe9a4iOBGR5qtyq3tAt6C
N7RiyR1dYjHeVRtbKKGObetmttw1OjlyG3T99n0fLvG0Y/73C9M1asXCYG/AFHjvnFmHwWv6iEkV
UPmONg6mkPlwg1xaOB4s42xRIysZjVXPDmpyqw1IDm31Q3VQu9w4ycPwU3rV+fPtl4z6UqSM640T
lC/H4DOEJUw5aV9Hx3AN13rvPwLq46HMMKmoOekTt9WIqziMPw47ZTC1CsutIGU0sNFiBwoZcMcW
Ky4ZxayE/90gbiarKGmiy4k6K44rz8zpe1fa6zTVHDKeeNqzFNT8lejNYBVcsyOhQZsMlDT5lB2f
/O7tduPteNenpQPmEofxJn1f9I2eAAcsRL9SJ3D/NE72IGOIBDem5i2J8SfWFBd+nwNqclU8/2PA
EB62M1Q9coOb+ZfubRTjTTTh/0j7zubYbSbrP7SsYg5fwTDkRIVR/MKSriTmnPnr91Dvu74jiDuo
9VMu2+WyPU0Aje5Gh3NkkQ8rHJSmx0QZekeSPif51kDxMeetGnF1bam9O7Qbo3uryv7/DFuNPCoI
U+VvHDWgPVNKmWpRVIfNtHQQaqgJSXCmdokXf25etzHr1+4fOd+e8MLEIOJWuKD7ltO8Do5g55t/
0T8K2EwgZAFAXceAE7UUTpe5NtXGRQ8x+7icGXdQ3tgshmt6CM5XDbV6XsRYGGVBgsHgmgBYt0Ar
4E0nh3bcKJuHxPm4vmOr9uJSDrUeRWimsNcgBzj6f0C1SyJvcoyNgOJzYLF6/b8PgFbEC2n0AY2R
LGe+CGkgFSbv4+7P/LhloSWJa2bpUggVhsz+UFfhYpYGUNRlRPqD55ylTgRYRtbpbrYcvF5vAk+W
7fErdreGx2JrWS1TXH4BZUTSiBeznscXzP1WKXYPu9vg2BGeHAcPYZfO0Po1D3cpjbIj/twlGjdD
mgLUASQyuuf27bqWrN2rSwmU/RjlaYSSwqkEb+it60NT864L+M25DAtxKYGKQTRx4lulwRpqS1xA
bWYrRx+4RhQvI8+H4DYyUzI4N3JgjQ+29bbNzS+WlVx7ml9+AhWfdJxmzIGyhFzAG0iQyBXJFwvb
nSWDCka0KAOXyxJqdY9eabf2W2CxlrGa17xcB2U5qiZvJ135VgcN7KdndBHbvtWj2+SB3xk31w+O
tSDKfIQpLxTZYj6kk7OIGc0JhY/rMpbfuGI06OR3GxR+M7Xwk0gEiW8yyUDdBm4F67oUho7TtWxx
msVojCBlgNoB3HkOzePXdRGshVBmIZfHRuc4bJYVIdgliTmbCTqmWH2Fq/YAeJG6CuhCWaGf5EZc
CkXR88X5VXJmL7mR3evL+E1tvVzWvwLoR3jJgcw5qmasIw9tR92q5ggQiJiIBanh1Y95bTLp0laN
+oVMyqjHUhrEWgW/C0R4syAqhrWX6Fa1epN3zOr0n66ROiuxKso6ybCJiN9lkwMpoviQOompnnvz
LbQ5j18GXPsNQwvXPSTA9UURd1iSaGXvh1IC2KaAtMOmt+KXxgx5Upy38cisf6yFn4C2/UcStaOc
DGM0SZCkiND41lHIYSysedOJzHEilihqMwdNLUYhFBcP5cRWcthvAaHPrsIuP/PLUFysiHKEgPON
9EzCmTWJi3QxuJ9lIv8RbHOYHZZ+sGRRLhEBbV7GKZY0Oz0Qx+MQkHKS2ZxuI4yosHJEqzXty7Oi
3GMzKHkGJE2M+gCBSbKzvVEjEdBullcJWgZ3hYtymRlurl/0VXt1sZ+URwQq61jwPaRK+qZpHsvu
Rm83ygOfPvCdk/HkurTV6iPSleD7AuYykuPUlialxnN8IuGVcvIctNsNh/2I7rF/U7G9FEPtJSjw
SkAbysvb3CCdTIRd+aq+s+7xcnt+6+LfxVB7l7SAjhcCLAY9fRUJn5dh0L1PtEegG17ft/VT+iuJ
iik6UP7OjYFHD29n9mdK9ssTkhVjMg9nCQQunla1UXZBtRyOle4PuQWEfXh6yWZdq3Xf9Xcxy2Iv
xIS+JnNqCDH5jeWMVmc3D5XH349vA4nN2uoY6evlq6+cEl0/41JQThQ+bvHznJPyWKK7M2diTH3b
7F9SZHCYA4R0oZlezOPFogQO4KNhBY1boPQE5zmyzMcuMhNXckNHPKMz3+vvUttnKeGqZlzIpSw8
2h9ktUwht0ZF47V6uKlubq/r3ur+XUigDHuJLsZYaSBh5x8wfGjCrjNOiLUGyqZPIL1HuQwSwLqS
ucFx9AEPdxoaNxj+zfQuUuR/z4kyQEpeB1PFQxYG+Czhjif55pY1bbhYl5+6ABBvjFcDAF0BPQad
jJfloE0LQ+7Olsdys8vnXfvpn8d9/WB/R8M/P5M6WGXupjCYpQ6IKo2THQbHZBVcWRtBHewACOgh
kLER73c3rL5U1m9TB6mObaZ2Gn47M5k8YSvvq59bQ/uPwOA6gGl3Z8m6ayzA9dj7AM73/uP+8foZ
rMwM/JRE+ZASlpDrly1KiAfU4oHsYDDuVYs45v1dvtm9WrhvtmVj9NBmdAR+F6KvKRPlVXxMVCZ1
DwU4OK/DQ/Sg25n5CfDpg9Wf7kILdO+e6Ub3ttlZ9+4xs3wzcAzv4/oOsM6RcjpgjY35vsZHOHfI
jTL85m9X83N3KVfT9frETzp+fCSfrFu+kla7/PFfU3Z6pyhNECjd+TGxuWO2Kd9TAgz3+MHiWAxq
1689PW73n2w4+C5/eipR8OdaEZcNv2EcJesrqetecY3vRxV0+T/+5UXyhXft504y/MVUATua1dh5
XQFVGrZx4vgsGiZ8tUIIYWTFV/KUP3WEut55krWRsegI0O/vGsMWi4fb9K51kFK29h/7Drih024v
PbaKqR3C93Ak8T5mQfF/99r97xf911zdIPiTpi93DGTWpkQSsC46+yWv3ZDcrZznh4lsXPvrP1QH
6mZPmpb3HI+NHYnJ+GmJpWrUxR5LNH4mKn4bj7KkIsltsdnap/1E7kzrtiN79838uO925sZasN22
UmxVrDiW8QlUnvv6nfxNt6T/0JPv0PxCwaNQwDjHjPXsXjuCCndsOQffq4lI7E+wAFyXBp69q2GE
+m3aLsQNojFrQwq1rIhnGcQbLe49IR8JSqaNyxGvdjBWmJGiIrJsJccDGmQUj7O90Nl5E9LbYkCk
95NyfG5zsxN35xGg/mDLzeyDQviAVHZQ2u7sdpvnZnPSeVv6o94KYHfbyKDw3Rh7CXx6JNRJBPLJ
cVsB2YLoB+EOqCAkCNGWmnpdStob9UtAF6UH+AX8B7MV7UYwdYL6a5Pun76kGCV6/Vhbwn2TW/FN
74PC4y7fl61dPGpOYbb4XO6P/qbE3x0RcU6GjeSAW7Qxi72P5FK2EcD3cbgpFry0zwPvtc6mdD4N
omDC1UPFzOS3lX0YIDRK3NGKO9S0kdJQ3nl73o2nivT3J90OTSSywUSmmqFVOrFOnr2KgGAa3qww
xxN6eB2uJZ6jbKCpRmbiOWoCNlgib/uNCyyIO20T2bZmIyN9MG6DXZmjjHGrbzMb0J6DU6J0nr4r
YNCbyWSNgml8ajvRk1uiZKj4Hm9CqxiJp0ZL35S6Q4LutgW95uBbHwqmM3RSDeb+jX/PNtunanes
LOXxJPZ2T+5Bn5ZbGfCeJI+zbv1t+aCdlZIAcRWQxiANsjmExhsADguoa6jHfrAml7e9bvtQvGeN
qWxCy9Q74MZEjnaE77NbUyuB5IW5NrRoQEdAJpDMyN75nl269wORgImbf30MlnhyPx6GJ0UiJNxa
6nby9DsMXGzRLeuS+lMdyGarQvlnjrQHk+SIPEwZpusPKJrOmkScGtQV8admGl58RKvLidj3NUnt
ykosIH314Dh+6s0ePE7bxPrqBMBAuTXxttLBnG+PkcMT4a5+CGEBzwh8cR798ejhf3YGUo7YNGSu
enyLFZjYfVf9OCroDDJ1/Ch2gjOfQyt/nzcO0Nlz/KNg7zLigGvpiUOx/8O3i/cBENcpmnNlMlhR
aRupfXSfzPRT3pyK3bEzsVIASmgoCW8i8KOcy41xIwi7lHRW8vAJLzdB8/f+HuCx5eEDg6JELskH
74qkcWfN2W7SbUHujI8gJ+FXZE3PvvOg3YCyunzoUHPdFhg5tnDReDLayNe7RNpsPS63/ABaGdqd
mR9Q8N6YysdbYgI9VrpbYH+2ndU0JnFTgq39g0wo5x3TlkynZpfadUKI69kVQOINCzPTgS3ecIh3
klNJ3Mn0sTdfsFXAIyXt7uHjOTs9Zs54Gx7iNysfndnlcRm69LBVsf7rBm3NzSoAMpI1WZIx5Eub
TzWMNY6L/B49uJKDqz+S1+i4NGSkVpsR/aQ6Cwy84eGothH6vhnuiCmfiqmEuZHqVDZ6wEcKmSns
ovPZiYCn3znoHbopvBKRs3RjwIzmB8YL4nttlHP/sXYq6lKzMOZzHbKribyeDaAYRKZPkKV0r2/y
SnMPJhAuNnlxiBdOg+cDDePgXH9+tiL7ANQb6Vg947IooPPV2DWu39m1n+KoN1igt+ms1jjTsiRP
L8JjTHaCgwvAWtZK/IdlSaBUkURJBUTdz2WJZR+KvR8MZ4Og2p/zDiwkRumLG/S6x8DDqm6YCHIr
FYBlbX9lUluZVHGXBTpkAtk9D+EGwe0SOV8DY22sEOXn0q4fP+u3qE8epUKM+xIRinXH+Mrf6Z+f
sQ910GHQCDXo3JYA3CCJrRwVAPcPpGCIEVlyqFgcEGQF16SQ8+wAUI2Qw4kzXw/nwIarIy7Ilh53
Nk/uH10WvuKKhl3kg9TvWtvFxQmSphKy5fWCYhbr9cKKhOkBKE0fy4Fbni+Pu95xQusco48kJ09n
BCDOHXFtT9lsH0NiAir+YzK3gcVql/nuAacs0I/1UcG4L4tp1Y5Y37NlHe4+Tie3Ii8ILZ1dQTIb
TZSOAz0vzF2/8y1QTQH/LSDWjOKo+bW5HU373t7Ku3u4BnITWXdfcNbe9tP9PPLwUE8SORxChGCu
bl/X6O9J0ivfTdfhOKNvANiAKFhwTr518A7WgE99dRS3wbMBw2qZI5E9GAyLE6uCz7hN3++BC5WI
ZwFk1EvaJzNtlrrJv0txPy4UPXqlDmE+VstjwjoH5OAtO70x7fczWmJCgjAttzrL+ojwFpyQ01mi
NcUyEVqpBE8nRm73G8b/2ib/tEH/JZVqyiUiPga8C5b3fPcU3Mre8+ZgeZWp37TEdjcmucffMTmD
tgLVtvGB5sa9B8kmYDJclrYyLiNdgeJCTVf75dCBqMhyxcta6LUaSP9LIEvFyMQvVxJOQdZmIM3F
g6UWEAYNz7qLMVHOanasU16zZpeyKHushOgrA6RdD6sZ2b37xyf3y1levyJrwQWoqv+uiLLNkx9l
yagqQHgyD8nde2amb5hmYCLAr0AAwBteyKFss5HqTWEokKPhwTfYr9J7DUoQoN3mAC7n0JIPllNi
P3zVzvUFsnaRSoF2TYwKb/q9i7wdvGrwPffaQFhNcSwx+s8YI4yNaY5KLM9KfSJlxP+TQSlS3MDr
y1nN9GBQBxyiovFNvvhTkBJqSeGPOmK0g4DhLfiD2uXw4gzRHFTjFZFZgTO4mpd+LggLFeOyr1UU
LqVTd10opXKKqkV6d3fXeLn9cX15qynXSwGU0k9pUwuNBAFC5mSTVWi26Jsvgcc3tvE4+RaOjkVc
9L/IBD6kJmoCuM6ps+NnP+EmA5f6YACeSN3GSIy39myb+cO/Wt1fSZQf5cDW2kkxVmf5j/FsNRYe
r4nVuTwOjGNkJldTQMt07v9fFu38ACGe132EZZWWQgZwTgrE93hMKgHCXwMqEWEsbs0pXcr7Wbn6
r0Qe5yATsLj0ZXaV48YUUYgNt8H9dTlrTzFYkr/rop9iftj4coTnEBIphStbUu9wdrlDK4W4y0DQ
lR58xBV4129j1NDVY6URllFZC+9/fAN1D0KwvzThcpATEkaJ3br6XrDvq/f/eFOp++DHHIfpdBzi
BA4dzI+ASsd50I//YpJ/Mc9/N5VyA7EoVkY/fS9oQbHLALQwOGDX2jBXtNym3y70ryTKEUSqLk/p
iBUtfKEGoLN6jKdjeu64TM/5iJVi5CkiDFQyJbMUlHIFOc/VhiEs99wBdOWNanGbABKFm+sKuu4K
/i6QMiexHOZcGODpl2FmJNmkwFx+i5jdROKiYtf2kbIlnaQboFzCicm3AzKq4Pw1ASCMAmOJwNYw
fScC1Oimh/XcpgfOC06Ny+rnYxwl3XiRck0m+jJ862Q2D10HzBg1KC01tHv/6/+8p8C3VWVRROAF
kFvq6LJhKuuCw2J757kBSFiNyYN7lm9dz39cSKFOTu2MeQ7ABn5+NEhoJiMZgdgakMYS0SST2pET
3E/vTKkrB/ljbdRBylkqyZkMteyd75gSb1XBRi7S2TKZN1YO7ELUr1mfxhejoFruXkZ4zMYqtmjd
s1pwJZYQyg8IqloFAUAeMVxh7PKXHHmy1pXt6ta4m29TfRlhRr+bWSJQKdyv+lZ097DeOdk+IEdq
WRhBtYBeY/GuwWyyX4tCf2wA7TuKbMrz5YSx17xuVqaBXp53f3/zWe6eSnQAEtWdCOdNPqpo11V4
zWcoAppBDRnDM6B/p2TnCh8kcQy7MJmYBfT3+7eSGR5+T7hTVuGHEMoxZUM8oB8UQio7OxpH+dQ9
BFvVqzaKHd0mmOldfOIxt93diFT4V4eGrK/8lkMKnUwYtGAlL9aeFz++h/JfRqKMVaPhe2rnINq8
TDaj3R9bNGixxsuZ+0u5sIzTyk5tIMrylzpMAgzkh3vjhfViWjHvP1ZE+S8e/bapEkLM4T3Y3uhQ
mYGo9nVdWb1CF6pCmTuxq/hKniCjvPH3tS07t3jDM0J51jooY5eoQhzwLbKvh/gmsv9wmxpPsH/j
c3/sFmXcMMYjxjWPlVR2Yxd2Z6MJG+49YxMqr4Xxl6LohvY0EEYFjnc4Y0aZaDtpF6Dkdiyc9qE8
sNa1lvT4IYwycsaMXmiZw+4JJ+GZhyE5eBqqn4LlYNjwVd5Oh2CbWirsifXSeWb+priFyZl7W5IJ
TJtPzMrbhgcJdSgUwWzfOW7d/uW6Fq2lv358JG1xwl4s02VH9BHDCk+RhOIXZp21wSl6N1Q3nUQK
yYrqDTDjY+EUTWRWzHA2a95MM9uPUTxC4/xU2nFoxfO2Lm+basOX94zPXD7jis3SKJsVYyfVtkXZ
gTf9rfIU7MbvyufG5ncACHZjYmKD3j8qAKJEziND+PpVUzUJQxYy2GuogxxVdVKKEAc5mcPbM2qV
A2lRMM+taDscUh31vdksZ2JHZ/kEz9Xh3yZk2BlWaTG+ZJH0axvAAasizNHFX3SZvMhJAQdmSQTG
cY9EuYAyOKq3n5V3M7oRRpleUHu7j4m8wxScxRpqWrfUf4s/PGWpc6n2jbDHs0rqzOQTxKOZh0t6
z1jlqtW5kEIZ6SApVSEPsN28WX9wZvKCrDwLF3fdE1wIoUx0CkgoUY8hBJHEo4ohnQivweHMk9vr
R7aSDbmsl9Fo1h1f8bVcQg4wh+/EewkvQPe6hHWjdrEUykrPdaZn7aKecGr96fMldQuLEVszt4uy
0ZKC0d46h4wJzBmCW+76bfNhxhsWD8LqVfu7lu/vuEiJB2GPmtm3hkG7R4+7U50eOarrO7Zu9BRN
klUkyGTkaHHNLqREMh/lXZkMSJsCW8R/NBJT2qFXBGG17qSu+bK8x0R0Z8nIEiiP9eaDoeLrQebF
F1A6Lodp0M5SOJyfx5wASjDY9jsDnQvLWF1M+F1+0I/AoQTzcr5hviZWjemFcEr3J0OSuTGB8LHD
kLaXE39vk962GUZ7ra0V/c+aqsggPjUMmVpkFIedFCr1gDsmo1Ohj3CmANMwxxxcbIfIlbcVUWar
fepi0pzBIrgrK5gtPgZYpPqU3OOvbsnqGlu1LhcfRS0epR5tVtMecRM4m9LElM8PAPxvnq6r2PqF
0QUJAy6CLAnfXDQXKgaumTxKQSBynrYzKkkv5gOz0LBs3y9noMMN8LyKaQOa6twHKcIY+uOykvxZ
fd3Jt+lJ9ca7MSM5uHpfb1mNtGv5BAUj8RKOE3kgWaMOtMD8usL56XCOvpLHhXd2ySxH5t55+nNE
FScg2kG4ndF3cx9uypgwtnTx8fR6ASqKOoQuqookURHvVPDFGPPZAFM6Yb6iPic2MCv3PMhbx809
a1JZWIzANXGUWY0KoYz0pBoANwNuiOrojIDw99F9ZXIbhQWH9l3r+yVNBK+Comm4LvS4QJDXQ5Xr
0JfaGp343GZmoJkqpKWube5fXmYEg8ULj4noD8a2rqmReCGZim5af/aLqG+G/weLj46q/ZLZAAXu
h+iIpEKGj+ES127gpUAq5AwmyS+4DksNfXKQ9ilRUsI7LcvIr1k5qKohadqiNSqlLn0yz2kNAHF0
s+lEAh1glZuNfJuV4DDm30bdUTnDxKidaQDrqTj66UvGuZP2Foci6cttIaC9Me97ohauEGKYn2d8
4Mqsn4IW678fSClYIxaRVC63CVdJc5JtQILDpw/IjJfA5N20YsN+rgUjlxIpL67GeS/pAXZeAvJd
tU0bWOVGWroQOf9ZVb3jfDBQEArNHjE+8CiYqLZr8asIm8gbqmooqkZ9QBhxkjbF+AAFeJX7OwND
BaN55Jh53HVL9VeQvuR5L8yvPtTT3C469ghkdwxFPSdEtg0nvxeAXb6VoQnW8U3clWaXk3hr3LQH
Vo5rrQqH4/1nrfSrQerFPuErfMJuwTPvveGzOpRP+W7eZN4bpkhBb+/ase3GG//ISiSthVGirKqY
rhQ08Rcg7pz6YpqWE57U1ZI1Q68fs59lZTgc6nshgzpLWU/Rg1dAxqG9yRNzyaVsEbhsHpCXJGih
4SxWymP9xvwVSZerfKEqh2mYBxSilV2GV9jSLGvfALA9PHCW4FXvzMLfqtO5EElZR99PysmP4WSt
hdasuQVjNzDHMGoMrWGDwaxKUySQpCqqbMg6taf8nPZgKZHh0j0n4s3cAvyRehr27Wu8nRjJndXX
HHLl/yOMdjl+lwE/pYGwRw25FtSGBdA3iQAmSlmR4GrW/FIUtYtqlCbAqhWHs79pPwAgFR5FzWsK
B39Udohy3PigbGakHYeOUWlZK3GCnvfvKilvY3TppA4ZRLeORk6xaLctQZ9EetuiJwNd4awgaTXy
uxS4nPGF6cnyKkvAV7LkmGIBKUYYOMCsEQ6ti//GcyvqQugn6ZqoUqFsgjfZlBnKEgACygTtVMsb
YjT/iJYb2uy+gtWHJgIFWcQbDH8qlHZKicpxQKCBVRklNALrHdfPhK+T+aRm4EAmfVcYrVVmGkBI
e7+KKtKmtVCDCFHvVNvvxPZL4jThz/Vt+GZA/hU6YeRWX2iYDfG75e9iw/k54QphSMZziiebbArd
8yRuU4mM3UCMsHB0YMqkrzwAWAVM1uh38fynS0gl3aYoEaXPypuRoqddqd5T4VbMiTg9IXVnN/Wh
kL4ysTJTtGWK70lJEh6N4STJTbXeTI0HqAZNZVTkVw03AHIQZQMTyqDXUigxrw1SPJ5BORirn/19
XgCW9C25lx6u79r6Yf6VRBfmKk0IalGEpNgzAP+NSYzgfRq3CbiwcHqvUbiJkdUaPIbYlQKrgurc
/yzwexzx4rCWaC0AONmIUUcBPXao00nmtmVm+tcinYU2Ga0aBvhZNSq2ikdp5jnUkM8RiEznY3PD
yoV9vzZorbuUQF0GXeKKBOMz41kr0K/K+USd7Mmuc4yDRNt5Pxqk9/JTKZvKsxh6abjxS8y1gJwl
It3oAp6tMUXJ4iVQiw4HHvm0GNo6m1Pp6cGG24IEslePqW51pWswn1JrsTFsosRLsoCOKoU2itLA
J1kJR1pb2deh50zVK8G3YpvlZ39gh31rWn0pjjKJcy4PNScPiw1eXm6Hcw5IMM1+Wuoiuv11j6Qp
M8mxpgGXMqkcz+QrY4NO9QG86cgjnoAGVoDfRfUygHfsE6uwEPu5CguSZzXwvBRLPZHzssuieYbY
AljWwIM4AUIBpojIA6J72VoiI94d0NBY7YpdbcWHwkaVk5FeWnSP1s0l6YIeMFUDfTilm4XS+Zne
8Et7wXtqafZsvqUb1rzFag7rQgqdq8tjPOKCShpwlSvyfuIISigmqPpa0t4n+3inVawRi9UA8FIk
FUcUrZgCIgoLm2z5cz5bzqvV72UruOk3spv8CW2GtVqLxy7lUfdk5HIenZyQdyjBrxSV5ud8TED0
jYLM8j77YKU/197iCpCcBAEXkwcx98/YoeWSMpt6hGRy76dWqOGFOkZtanIz4Buvr21dR/6Kop7H
w+TzotDpSHlvpOdGIZVmaRjS4gDmKzqzzJC26m4UQBzKGsCjdbTQ/FxZ0KqRH8pYmYXQtrkrtr4F
93Kn7mJmf+D6Jv4VRdn+rp84YYgRFk1g2xy9qSK+he4ClNBy22ruOQ9NAyxFWXvYXi6PunF8NY8R
GpyXhy1vdsfA/tNZM1oncmb5Xl504Pfl/md59COoroZG4iSISjPoRWsKcmilqimgD2veJp1V5qmd
fozZoSgis+us1h7m51ifyQAMsnwryQdjsAYfGcJt1HhKEECVzbpz/M40XjvjnBY7X7X79E8bPjfl
wQg/ZgCY5O6UOCEwxgK7wMur9pX9IJ/45hiPrp8y6ExX35botNQEzVBkCShBP7UFiWNdT4HCfH7e
vfKqWaCj0zZvDeurxPicxWxS+o466D29lEcdn89LRdNL/ghs7gldkAawRx5R2rO8O+9OM2/spxdt
IqZipu623QCfBNTJwQmzCB/X7+R30PXrO9D7gTY7UVI0mfqOIgHdba4P0/n5GTmLGQCqwPWbXbQq
jBgbIXtiv8XoJug396VZbr7ALI5a5O72+lesPpmWt70uibqu4cL+3H2l6fTCiH1kLlC1Dkh3DDEr
IzoBZgbr23HzdV3c2vDKEoL8I44ysi0/87laQdyw4L2N5KBiaBLdfrZkCo/83hZfjjWIJWti7jXT
flhGpEjmJBZ6Ua5/yXcXL739l19CxSlFUeTKMOGBc9A161X/TG4NBzg0d1q5Mx++2rdpj8FWVp8A
U6r8c7uNtGv7rIRUK7jDvHXjLvCeoh0ilPwiUmyKPfBpwoPGeGqshyoX+77Y0YtQvE+VuuIBznKe
HiRg3HGeuuUikujmiKQn/1zcjAB/emkf269qCkyMFkeOcZ7lp/iopmjOqeP369u/6pEuvodyfhjf
DJOmwT4AyjUnG97RUf0pWVQq8rKd1w6Z8kSNwatNX0NMbyWzmXv8VutIcHwEmVdvL4QTymlA9fxu
8R0z0UztNdpkB/H5yDubF+MNeGwbtGaY/RfvDNbxhXck85YFbbuaRFhe2CBbUEVFVSlN9NMsSXI+
WJ5JPcamACZu96gABExAVqYkSvsiHyxC5QRJs2PhMYiZp+SmNROHlaxY9ZAXK6K0TZPBGOrH0Xju
avLae+VOJk1E0NzusuYsmEuiFEmamq5UUixJPSTH7tgd5qOxQeceYmByXWW/ne1vZfp7TpQy1aqa
GXGNVZUWp9i+xpM+6MkoeoKGIff7MXTzipTbLDPHmlQYw1c94N/X2yB2tMJhfMz6FmPwCHlnFW0q
1McYOeJKccnPlPuDPgPLsrkT0A9yuIHzKpwv3UWTDNIWu/owuNZ12f+Lz/grm/LY6tzxmlxhI8ba
0t/Gblff1LJZAbvQVs/FreK0oSOL/b8Sq4qaIYgCL/J0TXBMVKlvEkSxSeI2wa3W3scfWSBtpMzO
e3Sw7pXwj5SaslJ6A8NNrj5qL0RTK9bLPKrlaXFbxpED7xyQKCbLUHZTaQkxY53rslQRwye6zKOm
8NNUKwGyRWOPk22dbgtKhZZUXmZ9XD9DlhDK7cuGD76aGgsSF3gOwBBg3jpjLGT9bqp/V0I5+6Qr
CnVerC8SpPBtY2K2J3natNl2mvZa8aAHjCu6XPZfN/RCIGVJZ6MGymCHVVV2+SFtBVNixf5rKS2Y
6H8OR/55OO1siHXaQoJCrOoODcKwoQBc2CSM+73++r0QRJlQv5QaOZUgSN8oIgb+JuCu5OaLiCmW
zuqellwKM5u9fPzv7UO5DpC8GioS1HllACNNwPeyBGcgV/S/lIiEL4l9k77l5S6zmKWCxUZdk0cd
1xTyid+HkNcqH6o2PJSv+Wz2D0Zb3V/X9nWLpf5dGXVsoSFLSd6HeGO8ByMBTYhsoXVqcBt3ZNQg
WGuizs3I0QmjxwYCPOUpAgX8nW82/3fuH4QLF6uhfR7QDOV2CRj4r+QhBN08yNO6XWBxH4xtW3Uy
F4IoJ5PFtdjOE7Yt+nqGkXW8Cu2fKBvtLIag1WulgXFM4BfF06gVTZif8nO/WFxrcgzck2Y+ZWeM
nV4Xs9p4Ac3+Rwy1nl4K5DbWIaZTiB6aSoq2lmKjnp+Sj9bOnhuOqPv9ko1FUvbLCEm18xkQfKtx
78UXUI6kn2sxqBV8QYznDxovGkfY6ASI8ddXulrvu1wp9bjEXEHZ6lW5bGhoxo5/o1uy95LeDq7A
UHjGimh3BdTdWPIbSCrs4Biad76bAMaK9VxjSaH81VykcdzVkCLdh2cVFczK4h0mA+ZqH9DFttEW
kA/9uASDy3j2P6UTOH422adhg2nY4W5Tuzyg+Mw4p8XE/TKBf/VBp0xgkZVNoGYQ2C8Vy+LQusFG
2h4xEuPtWNQ+rD2kjCCf8IPQBZBluAkoi0ai2Hv5mYX4zJJCGUAl0tELslxl8cB1aAIMCH+vHXRA
yF/fuuV36J1TgeuKxCkPCjSVukmD0DaSPCXTueV7yU54v7Z60BZu+nIwWKe0Fi2pMkqOgLFGTw1d
qcuVuU/5MEP9hwS7/qY8GaUVo3lH2wh2gfwRUdE5tdN9M3z9Vw+cC9l07Q6VUFmWU8h20lN48sOb
3u6e+CWt6bPqXKvqfymLumWKOkWNUUJWV+zk+RWj6ymgpjovtXXfSvgbtTHTxMP8G26fvLl+nkzh
VPTR+lqeGg2KbMWXf9hZqjls0GQIipDRbjElZNwy5K0Fi5eLpa7exMdpj2G7cenCC+znyOZM3lNu
813qIx+FvqyvwjdZmDSrcZ26NFaiq5Hn8YaCWl8kYirdj7o4XVzQ3cGJZvTI3qkk6k1M3t1/cYw7
shqBX0qj/GokZYkAAhaUy63pWGLeaxMgobGdJ1ZIsmbHLgVRnrUugjhR1RxJVWm2alskgG1yv3wb
0F+sy7jowa+Lf7GD1MUHz3QtRA3W9JzvNXASym9Shlpbb7MUhLWmxdJdHFWiRiGsDATtwFrTP2m7
yGtfXQCodMxGkjWjebF93wAvF6LyIBCmcoKo4DGoQKnIWcw2udUS3qUM6nJPTZhG6QAZj4P5vEuO
rxKGk6zoAZR1gLq7RzLs8foNW820X0qkbvQc6CBd62FOdqfGTOz3d4BPAnlYCu2zbMWT3e1Nfncf
WK45Hkzw9d0q3n+Tdl3LjSPJ9osYAW9e4elF02pJL4huGRDeAwS+/p7izo7Aagwrdu4oJqKfmMiq
zKy0Jz+YteHZd+JbXGiIFv+SxqLPk1vcFk4cmMHyivS+5wXOh9expg1m/a4py9QbW5WVWLUjWB7M
F2xF2yuWYpC1Wypz0xxLZChDIvtJw5UlKMWGFe5QFwXO0gert3BmqTsiDZU0VWCAAukIyoBofZEk
ZcVDr6VfzT4R7Pa1+w2gxg0C0KOIQUfPOtX7k9mvkXxy0NNl4FxZ6cTZK5x8BGVcmmvF5+oFH/Fs
bavN5Yl3HGy0Q8/F8SeSbQFrl8RstDhlmrIwcd5VtRqBXmE9Y1EnABDfd6Z5YPE161VoIiDjMQMs
y/TZpsNQi0Uq42zhWNj9EpBdrOHU+edmQoM6uiKOwiFPCI30V6oCNki3FWvD/1gB92mbIyfDiAZm
M+7KhCB1dnqjV1cuBEHu7U01hFUcoFfteDyORmkGq9TdL88XqwysYlWevrxD/vuA/jXzh4m1bZ0d
YHLCPB1g+1iCTPj849GYfBZly5NYK5WklPBoKO51PSwfW7rZiveE69s7PLHfySWX1bTAzwuVEbjS
abXyDocD4zWf1fhvHm62Z0Ik7VS+rDQQsdLSlKwKAKyQysecEPtEnxNmTNBHwiukn4Q6J67ixRZJ
O4j+5SjGvFWgR+wxhTm3C7VetDwAfhG+O2VRgjwupOiaDuesj5yiRXcv4GoDrGutWJ4Cq8JKr+jo
hLKtFRT5MJotKi7gcgGH9HlMzYuj29KTC4i0E/fzq3qL383Kjeyvft0bY2ezBsBmR9DU70qvTL28
bXPp2rK7otJrbXP0z+zjFQpskoFPWXAmIO8q44RdW/j7SgBOe+1sZpn3z1NXMEQjYDcFTh6QFpSz
20fKpZP8pj8vgIG7EVbdJrUl7I9dh5vG1uFeN64ApANWSvFPkb0nSz2HvlJ1Yy+DrGz4uABtudEA
2stsv/9TakEGmgGjjSS9rFFGh+/rSvRbtKcrrswZ/irIbIzsnlBTT0zd0H9HT2VsSWaxyXRAkhjN
r+A9C4yqNqRy2z1HV5Y3/KeLev89lBYtmrHhkhGNj3msyx1Qq0p9ybdy/1VwBWB9ax67Ro2KL8uz
PnRA7+lFNTS4vhVCw5dyFbjVUpqxTOBMowX5KkXmUDBSgAlPuWOpGgk+p6LBiQw5LYC8uao4Q9wJ
e8xHfGXmj257Qovaz8fq/ucjd0+UEjxOFDvFV3nUANzyR+34+xNcIe8xjTkpkwRJ0DHMqGl/rOLB
Ttd+oZQqkbLBju2LJbsYFAeqyGMyM84d0GIndCg9TgDtX5cF6LRm44SY5Kl+8rt0WWDvOisxdJuX
vDfE97Soy+LjQY30HLT6VbY566mxL9ExoVqX2BaXLzAfKywPQYep2a41swGitoA99nZ+XLoBhvN/
jQCJGE073Oh2BJS0Qw+kfBkgSugn2VrMHMWc/k0Phrrk9hpLyQD5hmQlSwConzU0IgpLxVgVrm8y
rmFOoqbEyMdMnsGKG+UEvZDktknXzPYXAbJm3PScAk9pUM61H7WjvpBw+uSee0DjBMD0Us3FdgGE
wv89t3l/1dSLWKpDeen72+nlxr5Z+w72tNcMJ3ruAZhyRDmC6DXK0agNIuWWd9FZwOpimNdBNBAB
kElQ8Uv3t5IEfdMPKWp9kNTg0/71Va+fH18KiwJ1TG19XQzxFRQwEmpHVuFpBNzQYppJIqx/at43
J9RJDa2iVgvSKiM7+5fERHOWo712gDZnOufEXjyiRD1bgY+B6Wty42gfuhFQ1tBrBiQc9vzWvIJ+
80Q9SDXHRaJeglJtR8DphTMOkP+TAlQ8zPUHVrlmoVfMZJ6IUP9NkU5bDmVayJGOU3yuDyVaac1d
ug8s87FIzPjd91QoixxdpLjTFVTCZGN0fl8s7tXf8CbaxlQrZjxkTI4oixwq2YXzyW0Bx83GXtzh
gwwzev/u5BBtE5xGzN9wlDFVuEVQy1hbi+jzLTjgfS4AVQDUfc5gdYXNRIc4vgkpypT22VUtY/5G
CtkKwOhffvpW5Cx2ASBqXGx8YOJXzIr8hCJlJmolEIIiQ0UxwgqS3/H2uhrRZhc4wCF+LBqz1mJC
iLIWql9ntRQju1vaL1fVMGKAr7IGBokl+EN/JzRoS7HoqjDSMYyEhFoCbUpW/8axmRCgDIScC5Xq
F8iqrpPl6HVGvERliNXPPAPQdi8FlHHgxVFuFy2OKnupMLPxdjltaxMNc/A20FWz4kwe+7orKzcK
9MgJH9IrGVaXHM2xX5UW/6it4SleruRlz+rnmH3qv/mnw+qWVy55WUJattJqRGCNNdS4xseCcgtp
H9wiHVbr16ZtUglEnrvM2L75ZgKfBSsOrK325EuYWeaMi71bHQ3sWXA5rEf+TFym0jPE9Wbopk6N
GvpJrN8MmW5wWyDPAhar8F7T5e6HmWPfinJkeeYzJJF1Amwwyu2qoNF913pyrSMuaAFLMgJG3myA
XJGfGF7HnIUhNTP8J4u8xtF8qdcgCX3SxpJiBAzpBKdb4y0AqkJiX4wvnwX4MZPkRkkHyBQEvknE
ahDqQSjjTFoMGWR5XStmipBzi1GgzoJDGoRYls6bqZW52jFtDBZkqjRj2u5IU+/DQshCOZNgTMuv
zlog3XXdaJFFvuDlsoUtR4OtsdiV2NmJtUGq2TvCk3S6mpj3u+6kNfZPbFb6kkhe4CSu+sTwnmY6
j+9PhnpWBLmr5JSUuwg6GY/QIcbXyHYP5F/npO3snb+Tl6yS80zHBaEqo/MGzgAG1KkXJpPrqsxC
WDARFFuMScU7rGgJbLSDqSYKqKtTj9mEhYV1O4jYPh6r9kxJ8Z469drIKQLtykeOnHMFF3iDvAcv
3r6uCkN9y9z8JwtDb84fwcNN+kvgBUu6QvpcJmoc+0XX+hLYlY1qyVuti7jBkFcL7LcIHFbcIJA3
jLJcElZ9AQ5N0GHC6RndKmmvXayitIGQS1072IQjYMlVtK/WgPrfLdzCtr0D2skN23wFoPoPpqtM
zu/BB9DswqnMLw2prTSIPXl4DtiJuI63GOHYrdALKwIJkbn6Z/aMVQ5tuGTRKsfT2bTriAU4hagh
DSqsBhvbf5DY2z2hqhm8PxafmeKHIk0pURpdyyoXhWRSBLvA0AuS4AkcnRLDGRjkDM3gnKF9ejSB
lmgv3qL/LEnDIjfTU888cwZ1zv28+xhKf2XstcykrhrOun+9rrJCjN+kuJSMouwu6ypSsQNISzG8
waWVKxWF5Pk9Wt4ZJ/Jnn9b9iVDqjPHSsAtKnL14ivRlkplNZ3SS2TmtbCWy42N0BoAQbWIW6CbV
0V7uyJrFwah1y8dfMmvop3dDqXYriGrStioqJ6W12EhXMxddFfDfsalY3HW1jS7mMOzUYBk268QU
MBc6/FZFi/EVMx7g3aVQXmbVCHELvCY4KJBES7EwVLDxga7QYS8bPIgDq7wy92ZPuaY8ziytpEjL
wHVj5fCIfr52mFBiMTXjdd0xRXmdGfK1iArAlIjJR9EQeIDldXa4rFVzwLROCniV8YnXf7b6R9Q5
SngMmzPHWWVzSOV2//iEZ3Ln9xJHTmRqUTk0wCQZ0XZAT25TY2xNbPqKlttsGS2rD4LpWahWuFTd
1sqMV9kVLFtLTSZcx0z3Pz4E82mA7MWwpEzD9S78hvPlMBiAMvPypm3fUDvXMWm7swx4w8QjJmvG
HjM/l7G9o0npfOFHGEiNQJM7AJHT5E8ESM3GOgmsAGy8HteDaSmfOXY45xLf0aXUfNEPf4m1CtAM
FQsidU89qdlbo7sS9rdXDjonOzRJOmlslslayxxRMyrhh8ivAH0hpj8xQHQB6jgWKY5rtaiNstk2
8bKoTBb6/6wCypwMPAgJSAM0EHjNKaislOGA7d4S8FT11Y6VpWFRoLRhLGrMJvaX4Zx6kaWbyc7U
Px5f89wzrk54oESc59pB5yrCgyH+Nq8uS4xmjcbfv4+uo3sV8iMuF5oBHFgjDqnYN8ar6f9+zMOc
q4XV56R0qKK6xN8CgYmeJiWB4dOE4VyvBFeyZVA6xhvd/FTQHtcdmK7HzLXc0aMs7yg1mOVegJ5+
Itl4ZMdrdIUqy8DtHd1VMVHGoR3i/JjLGcsokw5lNG9hWvKPoZuYFwe5GlDIa4VDtsCQERC1K95o
Gy8LkF8v3h6Tm7m4O3KU6JV1kOtNBHIi1HChqYaUHTAsa0Z8jrWiP30dqOnh82Oac+7VHVFKGgO+
VC5o+RiQfsqfW7fdpggN3+uNCAgdVuqB2BHKf5zSutncidAMiybVkxgF2ksAhL8cCIPDxXvMD4sE
FRBK7SAMQgISaRuaWfU7Spb/ggBm+DG6B9mHbNxrl67mddASmdBiOKIACKn/905XReYnFKhXQFuE
ahj6w3AO0Kx+sXqG6s448Xc/T05wcgmJqLXiVQQDofC2EGILgDhGiJWrj49pTl+nTFD+Wr1oi0Al
9yAnkaUBiU3wMQ6U6aaevMs1w2uYGTO+PzLKOiQ84JLGlB/O6/X2VnJHzvucvJ9z01ga75vO3sQb
4xUjnWZmr07VNsPaqQ/kjBlMs46WHMrkaP2FcM2jEJ/BjR3A9977DsArJSsOnBXxiXxQZqJOZIxU
J9xwRrc0KoIBVtEqAkNIRGFOVSdEKLMQ6WE75IhB0Ea3dfpjCDDZwNB3AFk6HY9ijXhoA0w44xRm
Rro/fWnHr7V+/lizVozMhUETadXox0xdNHF3TSGt3OHydF2mx27Pe+lHgCR5zri92XMVecznI7aG
30eOZHJ7Upi2HLCNhrMPpB9N/Li0rObEuQgTiOzfJCjVliMtVNIBJOBSEeTR/bg8Z875ukbuz3Xt
TW8V6KRtEMKf9OXXB8PWz4rnhDql+Ze4L+VIxZ3q1Ytc/swyO63dx2o/+2Li9JAARMePSHfpX4dI
voZdOJ4FYXgXotBq9asZXOsPrDRobD4GNJLfD4wwdZYvWQeSH8yyBK+EurgSjV5jGI/nqtz68a5q
nvhFxRAOFg1K6dq84cO8TsZzpP3OW+CzC6tFwMJuYhGhlE7SEz/h9Aimq8KGa3HZFbxdwv1/fEez
vhuv6ACj5WRV02lBH9VibPkxH29VtLXmLoA1v8DGIKy6dnOs4mPVZuYSVzKPXh3kyjhEUgrhe6JZ
SEwMZI3pCI932yGNA/ysTXUWnn/v84NjlNZGrYzX6pg+VcawPGUmCxF+Xu8mH0C9D5J8bco0qcfz
+uUaGgE8uafB3v4uHCc1jyEWXtvAVimxpsFeCVh2jIW9exRlWfMWt6L4H/7P5DMoQa2lMVDEuhzP
z8/bYvNWG7+H3AwMd2G6GOoLnrCxu3NjAAr2RoSwgKH+s7o5oU6JsDYuFteWq8ZzVxyk4NRn5YYr
fvhyYQsdnFqftx/LGfPaKXG+cro/cA3YXaN1Y7Df9rrzu95ilf1naLp2hBx0ZeanE9bPHFgvsTir
St/M0ttA5DZuU0EntNcvmvsWfbxJP0b4U0vDtTu7t15Xv06r3vtaYVXcK/DRf0QGqxgy+55oIiQf
GI4CAtZ7qW+kPrhg3xDOW/jMF8dKOj8+X9bvU1oVhL20KDqocZS+xdoPZcEo5sz9vsCpmDwlcR5W
o91/fxUJNX9tlPGsKvmLeKle9Pz6Lyy3KHCACwYyhyr80aYYd+NYXrjxDERJQx+WrfycD9bjY5rL
quD8v4kQPifWZ5T0OorkEVonO4rJJRjErE7nn6kAbDEAKDnoxmxTQz0zyBJ3gVZ2IH3hLQTWD2Cq
KWXn1CgV8hZvfR9dF5HZ6+j/NoNABxyj1Eulb4xpHfpmKsIYr5VB17dhxKuJ0VzRuWm0YZE4ZZKP
PMP6z2AXoxkQOJ/ArucFjHhT3xUqfZWhhYKH9V8I5gUtXE65TbdYHhztFz9Qco2Mlb4CFMrK81rv
2fvfjwVNwCLAKoB9wik0DK6ohWkaYD0y4Ji2khmuSgsu+deBYevmevemZGgA3FKLK00ewSUWYRno
6UnfKjt4ZXfaEBtG3fIdHUpJfDm5DGkPOgsP/tx2//sKSCFzdG0YN+N08FhvyNzjjVYRtHGQF1XH
xtB7aRaDoBy6UubPaBsFsOd+6cKYAijfXjF088/nQoV0YAYSfeE68DcotdESRSjDFgOXllMbw+vG
HFnuzoxzf0+CsmC+NmTXvkrg3K/GtWFvVrvTwBD3GUG4p0E9/UEZjotSJXOjqAyX5tLYDJbNOKqZ
JMo9EUqnhBDuxaUBI+uFIb3u0EJgWmhxYb1qzAOjnvAFhyZFeKFISm9FzKlkR9ZkPuvSqSfbH5q8
aCty6fVheDkpR4YxZvz+jcGJLdaxz3occ/x+jVAyM8zGPTHsC5H/e4W8uwq6vSMUO3QEdKAgY9NB
5ITmxfO8D9ZNsPggxn/CR1CMadnJuIj4l/4LqGWs2Y+ZRop7NgibEwKXaJE2I7qCEX9jdZiLo1pB
qgbjwEL3mdmne0+J0nM5ypGPlkBp3G9fWvPl5e1ievvc/L3fOgWGea6YttzDSzswLurP9/GeLqX8
XBFUtUyUn395e+oMY2PbkfGDoZl/mmdCBFMQOlK4sJaUwmSR0oR+lWMkBM0YMMwIMIzx9TEnM2Br
90QopRn1UljUfHazlD+OewBtXb3jMdi2jXXcHOLR0gusvgkIIjmDMoM9iUr1X7CFwK8EUL5s2iN6
XjY1YGmd0MVCYhwpf9wYP+18ifHcH+gzVV+/ghGzVpopMvVhplx2dwa3bpmJvBYL4DhVHA76Wfvx
jAW7hrM0nlQT2wt/2juTJbT/YAj/vleJ0r9aq/XgkoFcWaK6gVLc+mD9K1P1TYLSwKukYLKNJMYt
LJPMzZ+AxYskxgXOlLXvj41SPr3BOpy+wQVuLcdxPoUn92ljkzGvyHxmAdAy74jSuKt6UdWhwKEh
pzc6e4fHJbmVl3kb1GwKdICyMYbIT/5pjb8PkXp9Oy6p+gI1lPO4bh1TPz+W/3+wkt8/T727cpeJ
2ZDW4Ogl3m0xdXxGada4eMUOG2YZtMinPmKFMiUxeusiIcfpWdsr0CAiB0MPpmGfQnSY6RbrAZgp
hN9LBmVU8kiqfU6CZKzXqWFtcV3L5VNnup+Nd4R3ucKAsY4BD9bD9g/+0t9HSg/RDVyNWaQF2EwD
U35bQRQ1NIrVHiO4nH9Av8lQfnOOFbkyxrSRCc0NbqnsLa9nNTYI5Dce3BiNhD6kQ1hhSQCO0Hpx
ahPdrMi1KJZh2+apcDGxyQo6WExRJkMeLn08lOVwVn7IiDKdZWp+SpaLITjsCDNZR8i8Ksp4iArf
qLkMEcmwjsIKtvXLCtP1hwPjqmZaCe9EUabsBn8RiyAgdCCGsBmoA6Az1rVN29OBt8zEEWC9pzJl
NCK1HHUOK27OzykadG9vyfnTeEd+HDGV6QUWCx2P9ZzIlB3RgV4dYnc53Dlja/Xb2sGbsme8Jyxb
L1MGJPKRim0LSMeLhR62s7FEzh8jvZgdXms2S49nkm/3l0bZjzrGShZeA0trkHsDvYtzND59x7Uz
9AdCr78OHx8cA+5q1twLgobVgFhcJ92C14kXgCGqGv49JEVtjfwFUKqPbfC8Rk9+n5JEbAjKfLmD
RovGMyYY3t72SyT0sFW6BSKICZQHlkYTjf3DhEwIUqJ4BUoBj8Q/VAzlL6CUkcDedDSbtauXqOoj
OpQAJrLAyV2Lg5M9yep/Pj62mQwYZGHCBSV5hVKl6iK5HRsAPDEKveFXWM3h6U+9wXQFZ43ghBgl
eK061Eq3wMB3kCBtgCIhKzExb4++KdBtBEEbLHI1AjsFckh7mPVPYo6QPACkCMv2/dkBeXd0N4mc
SHQnDmiC9HExuhPtCw/VTuzM+2A5Fwy9ueXsJlSa5L/XL55CV3YfX/9M9eOeB+pZCmquaxPiLD+v
/9PR+hZ7zrl0ly4S8ZvR7C17t0ut1PEQ5bFYm8k33lOnXilVG5pG0HGCazQtj8uExxR6heF3bAU0
69+AS/Q+vNMPbs0cCSI680Cn6BHFNKmapCXBUdSaif/aGNWwx/6Di8gwegyBv1niyeXp2SKLA+As
n9W9tpSRNWXI4LzfPpF3yjhU/LiIm5ycoIVaBrzcPWKrBoWM3jJXg8eqW7DMxU2eJgxVHdCpAVFN
UmZY6OI4/zGyli2bK+tfZQEmvFHWQtYzSc00Ag+BKQHV5N1Xc3U4NK+PVWD+gf8mQ48nVrKkFjE5
wvBqcBCFHoiFmIEXVFZAx3gwaHz9Xi//Erq1xdmy56/25cuP7g1jTMwXfta9nfBExcDXkM/5tCRi
kRrP2Me1ceQNvAoV6WAAPNnxy4oZdpOffKBSdPJ5ABQu4ENxW8hKGVZtXNfVSd9yaHZhjYLNe0sT
7iizUZdCm8oRtArRDwl+PoFmBufFNr2v9YGFKDCfBJtQoxwLTotGQfbBmIVawdZJbbQOLY+15b6u
7NVgnDyEJ+uPx0I57+ciK4V1EJKGpZlUDCR0V6UpeESvInAT98XpvER8IiwNG9fnYSz466u/ZfwY
ZOcfm2+ylNwUF3FRaMKN7MvLHhs4sIXAhlNvyjvi1Jtf6OMt0GfOeSjLsIqKM/UL8hx8U6ceoxBN
/IlQNSiLmc0mOr9tl8bVBP3zbsdC5/oHd/GbFiVDkRg3gTyC1voZizpJZ1hoOEe3QakBttOG4/34
aP9BaL8JUmJUBhJWwpPgmUScMJuAYVUsF/mvg7Jj0GJKD+WaiqleK4pKXnXOfcFM35Y4w77z07V3
v2x4w7blMbgjv/in9n9zR71DndZF0ZV433jJjRQig9YN91flMlH+/8Fn+KZEOaxlytVFsYBpe27e
VUOEdizdzBvh6f/EnpDRlBzARjHY+4dn9pso9RSpl/qvZGptN9b6gg4VbWO4mHVtTfNDXh4C6+OZ
1RHGUAfU2XHmk7e2aS5SpxNftrKsF87cqt4efdS1dXVbBn//8Kz/lz+Vo83NRU3TlMQyb/ret5aG
hJy7eYuoWY1mM2sbp0qucpSJacIeUAcXEnxajrUnLvoxdZ1w/YYkJzIw4G+zsT3eNE+eBZw1L7QO
yQ9WCm0+O/i3qVHpyXqYdDWtVPJAQvedc2ggH2OMK+QPmGc7/xZ/ny1labqFiu3HFRFYIBNg0DLz
EGBrO8aLobDIUPZFEwOxr3qQ0WKsvzRQ2R5M8T01GgurB1PUgzsLA2u1scw0fMby3XU3r6sV4qKT
bRvLi+Nb7+8/McDygn5Y/ZBvzA8fQfNqZSN8bnNWuD6foJpcAGWiFopfRz7JbluA1SuWmHJewG04
MMzSfIj2ffaUWQoxhXn1SdIhx8ituXjjHPPgsUC9iMX5Z9uncpRFUvks1wISQo/L0vINgnX6mI35
hM3ksCjz0wVCI9RXsBEbSB4eXtCrQrDzjpgyMxqo6s42wydAS54OayZK7bzX+vcR0mXZqJB9nSMR
4hZUa1O3uXdzFTQGg8V59/GbDGWBYq2OoyvJSQHYkfhY8Fbdjmy+sivzBFAIVgmHYdLVW91+Yl3z
4YrIN0LKbf1WklFsOFjHJ+zDNATja4XdCqfIfcwiS+RvWJMTim1xRTvTrRaorPze4A+wA3KPeMP6
fxKiLE5z4YqhIWF17vqveO6x3cA7MQXjsa+o0mM+EXeNNfEKwXheF8BA0Xfca3hKzMPNN3zM0S0e
f6BiPGUtuoUQhPKCSMfzdsvjycdiHcPF7nEPteGT6YmvKktAiE49IkmZjljWel7PcIjrC1p6sTg+
OB9Y5umx14QlL/cvfAAk+wYLWUmJL/SQ+tinL1/lTyzXQEjBhL+dWV179/LePNSJ/F0asc/4DBJ/
day3NeYmt/vz8hhuP8/J/ojepEE0Pj8Nw6zRYg4kMX2zPsWnwfNYJ8twhVU6SRfViE4zonqVtX55
2zvnJ+zswaN/OqjLxGQ4wyy1o9N0gxiOSUnYXnhOcTF8DzsFCTYt4zIZrwCdp5PDKJCxu4JEbEpn
SVutMMbE4li6zSJDxUhR6/9VcHGwRhmFdN08GuavFWr40D2WC8rQgVtoPJGYMfivIVlvUen2nwAY
91ixWY4nnYjrGmR5agVaNrgWEkr7ZeQ063dYfTLowOr1ZlgsOht3TQp51K6QhHD1iVHxDwYvrKuh
LIZcpGJQkhq6hfZt8pygfdy1yc2g8vbMIEZ+7IF5ohNxl2vS47UEL0AieDsjb+pvNrcyxzr9zUon
zaAg31kOGgp2KPRQLIhst6nFyUameJHsJddNop/EErJeSm7WHAcMvNXmYz4ZZ0on57Iu5rmOB5vr
/kt4rXZfDK2dmW++Y41OyrVtmEQZcZvTX1t0n8emu3S2kutAFI+Bi/KzsbMxyNQbX2iwYkg/kzgV
CxUL9D5XNbjL7ReUK85vjrWWtnxp9eZY2H570Pbm8NM6eF+nZBvlMFvr/6d1pNN2TRspo4ZOCZgt
C6DM8JLR7pHgj8HrP6RZ/3bwbnN6E1tSZSKPzdzkJsNfaCNTTeEFXWsMKixxoYIgRHVRfiVxbJmb
hacY+Xlg9YwzbKJIuSLDRdVCLkbbCqLycKW6HstKseJ+erkdn+mRHNSg8LJNd5z5ZhTISQEQ3F0s
HysXKwqmW+BaUWpahQCJ9CY2X2wCI3aP7tOuOqJyzyBF/PcH9uqWFphcfxC3cd/jOTlbVq8YI3rI
jV/IZF4YTjZDACQqZ5IsyrYJR3CEYDIHrC2CFYlR02Fk1wCifO+1iQuu0JIBSdLeBLCNtcfG1sD4
RDxtYIp0F93aEGqsZWOBxM+HLCI2sukyhui0m+BMzlAIeF8NiBnWvWcnts+K9YlEjY2qPcmWsHuK
Z93TCT1Km/zr4lJHGe5MNtZXT/8R/34sFPO5vAkBSpcajEYkmDCHpGMKyHn7jaAPVcfEMF53qJUd
1v9OCicEqSc6E9VYa31ygsZy6foOuqYM3x6Oj/ma9TMmVIiQTu5JK9LsmofErR8t4MSxTPZsUmPy
88RCTX7+EiTJRS+JKimH0E2MW0mAYUhZskb76Ngo8Vew8LIGShdpjv9EOL4xK9M7ITPE4mk2y/DN
E+2k96OoXXqSHb9sfuNqVOyBXivActEt/rVmVeJmTfiEGPXsypyeCcJ/iFnbxOHePYvFz6y5m5Cg
3PREiXU9vGU5JZM//kSWHwEqyz2/hb1/GNUJFeleEtqkq9NQxKkl1hvW+XxeAX9lAJ4HLTxBYT8W
aiYxyhqUQT8MogZi1stLtUmNdW9K6Ax1pFdO25dLr24dBkXy+Y/Yo81DmQmA0QPFGEj5uWsgO2yg
YOLJS5a0s66LsgvY9wVXmjT0ooiOQR20RLkySs4bFEsQlurLHoOvz4+5YwkhZSQWaB7J8oZosVQZ
ixizJ8ySE+v8KEMhhnrR6UQIs2W4va5184r+4S/i3EX4nyHy8zmab2GkXfV2vCqlroPa8xZ5fRwh
MGStIwCw8IfKE0FYwFqB1uBQkn58lPMl2glp6kWOhXgRDToEpQJMKQEqVZEn7U39VOwDY3h6751u
Na7EbRDDhfa8x9TnJ3wm1GlzEpd5l5J+1fVb+lk7MiT0oNnPLNiM+UTGhA5lU6RxCIR8xAGLhg9I
+13aY/nOyjuFrGTsfIJmQomyK6HQ6H0kEdnckvZAIMnH0IUV6moeC/dlvmNrQosyK1IqpjJ3gQ9Q
WS+tjTIXHubGwCoKjMmhBMS4K4bW/eG95wEWwBLTb6H18XcAx215RCEErQPYOM+0z4yXmvbkZUX2
F80Aaq25LY3A5l0suGHo3bwTPzlAypCoYKgtSea8XSUbrD34EtdyagRY2LfDDp0vpg/FYoqyKtfW
57hQBb3b9HRi6W+Lp8e3xPILaS9+jEXCFEg4+9RGkqsz3tHiqxk7pHoPnnh+TI4hE7Q/r2lKpok+
YWibWPwuM5QjM4PCcAnpoZQ27AehIYeGLjvj+ElGEWx0K9uHivFosghRRiJX9FpVCxDaYoPtMmSg
6bB+nTIMRSQKokYS1msFeKb18vFFsCzpbRPGxLNNBL3IagE/35r9yrqShefv46pcmmuWi06U4k/X
QkEkJenY8krfRyijQ6qMEMNpn61l5hZ2ObA2Ls5m6MRvEtRN+AtFyLUMJBx+LTwlhsA0LywmqNuo
R8z7pj68FrQ8b7ftW2SJAGz4ORiZi01s6IZCvohxQ/OO0jdTlLXWtLivxAEkhbcEa4Q3T/brymQ8
qPOxh4SlUICzBXAuPWfCj9qF74qW+H2pMZhb+GPol2kMzD9hDhDPEMN/mDUAE3qU+8D3YtqQUcfz
+J5gcEdcwW4yzo1FgvIRxKoLy07vyFUBTwBtZHvMSiyRbUS+DQ9rzKpGzHtj2O8j6qIOsGUai0yu
BykfCTxoa6ZGWBujR+BEiFf2drG0cO2/r06Y0QidbCtG6wOrgW1WNCfkKeEfFD/r2gvI74MDXJSv
gPGQzydhJgQo2V9cFK3jfYJMalw224u5dyKr/bE0jtwHOgGv7gnDV8kPVgpmPos5IUvJPw5bDYZR
uZ6v1mikP0IXfbZ1A6+Wwd+svEzoKPeRXaZfF1yqYXfe87OKW9OsYV/+ZMjk7EM+oUEFPaTFsFFL
8LK2fCAWof0FZW/59YNBhtzEH6Z2QoaIysSoYz9rdZHI3sHyGGJZy/HWw4iS1WlgMUSU6BElcqgT
SihX9YmagqGoAyZZU5uGE38GbiAvWaHVrVT0z6QEujdLkLVLqYwQvzWaQpXPWADetRS6VYDseX4x
sLmFoHxfHG73YR3UCLPZa5khIvOO398HK9BNW1nY1PXA42AtKykMAw1+mZEdTyfmuh2G1At0z1YB
LJZY97FucF10a1TOUtgOT10eGJIy611MGKKMRh8l/SIGKtg5SpwgC4y6S4wIML7dUuIMnl+Flqis
/eblx2J8akSn15aMD3gsqn/iWojNZcwicqtbzixe63CXAH9kUJEj9G21YMWt89XPCcOUNRlRMKx4
HecqhUuNyww+NltXeK+eW9HkJCMsjau7Ej6u69GWLy8KK86b9VAm5Ckjo/eqr/QSAJXTrzA2wqdV
wHrK5yPJCQnKxgTYxqvWEWQUc8WAeYrXeMoNLLFRV79E+2Qxh7JYLFHGJpazgFMTcoNW/ws7hkl6
vLeudmV4JsOwCSxalLnpAizN0ULQerbInofcxu4XK99t39rR1E5GvtxsCrt1lL1cAbwgtliJBwZ9
ujMrrBSAbNeQnsxqfu9sPEOP1YHF4C0hMbGnbVoWvR6TR+jlxV8tQxv22xGWKNyRFIeVe2tvpTie
aTFTHUTyHphXujnrCrDrMCeKYW2Lj+XVOLefgeEUni+ZgNb25PNjTucDj28xpVuztDhCh9H1Ri83
evuCvRjxRnEypMkYlB4/7AJdwylCGXtbiY0jftlgYgXtpvDeE4N03O5+5ViAbTG82/m80YQ5ysrk
uZIXUgg1z+1n6atZFYmxYs5yPXb4hFv2eCIriR7WrTTC4cME/OJdMq+rtMNe6Menx3ggbvZ0QuTa
aWMREe12jl+Pf3m+xWFySJThKNo+KQuyzqCyWtUaQjM+qpJb+XZXGsWzvkVTVOvlLBw8puBRNkQr
F3nWNTi2ywVOnuHCXKH3C4k91tAMQ6Poek4rVtdrTO4n/hWdxl/e4+NjmCK6fCNmSihyAy5m67uO
6qQMU8sQLrq3SlPjMpTIKaHvL0Zh/xWgbI8ZYEjWLdyYSJY8LPigyMGAv8T0R83YAsuIxgCAeu+Z
8l3bDWpPtONl269IN3azyUKnTkwASqLV9HAyTft1d3QLmWVwZiP2b8GmO6ywhkjQ5YYYnNWLdkCk
VPTWB2sWdj5kn1Ah4jc5P6noMP6VgkGgLPPOGwE4cAGqjPIJ9t2YzA5Ccl4P3ofbyzUhB+iQsA9j
cp6JVTWGKRg4R2SLUZhkutmsA6QsA78IMIe1gGVoK+PlJU9PhRf9H2lXstw4siS/CGbYl2tiJSlK
okhJlC6wUqmEldiIjfj68eTMa6Gy0Myxen3pQ5kpGIlIj8hYPF6mcB/z3nw8oGbbrDJBb5uOwlvj
nbchkh2NzyeiuP3qw3bv37+ULJVhpNBtKRcsWnqtt3VP7B1fDOfKsn1VxXiWzU7GW2xYb3XbfMzs
HvU7zHNdHJzcRnnk9rfy3kMsd62YKWJ+UiHSCJAxdgmmGQI78j55bVs8X8H2TFmamEpneqUGzSmx
Rvd+/6l9oqBG64T/5ZuIbZvSBkWc6hbWl6Gglbz02MrXOz1WiV3A8dYQs127oncbC68xyI3bdSVQ
nd2uLMnKKMwhU+lAHvKUk58tqJpAPcTxGhzQZYsxZafIqpBiqZLVkiQkZx6o/8v7Cl0k2NRiWio7
5VMnfV/IFpamgC3EKTzhKdu+2dj7tt4nnsPlX1wuW4DU8z/iGJTvjNLssOGdFhLoROEu2xzMlfoz
wapCywnWKQn2wY7jGv/lY30LZaK7rhIl60SXkkwPG2/lCfb0hGX2X1yEp4/vP43iWw6D8OfLqVd6
gZ7lBuScD6vQQcs4ZaRqsK0NPHpcgcvZnG+BNOaYWWELKssqDiGwQTsknX/DgCYl0KSRMvwK3ArG
6R2O6S8HMt9CGbAXMZPUKSZM8mUDkd52GLBr8zHcy44IOn17V294m0P/BfW/RTIhYC3WbTyI+IAg
mDkT8/GOUt2B5Iuj2bLL/EcM+1qMwag3NfTh8ZLfbS/25CFfVG4vCV0zzB0H5RjLVefZt7POgqLJ
qUCXg3nee3FQf2QZCb0fZedy9OJdOvapGGViW6h0RRXmhqKN5nkYPQ9WZI1eg/3zfbdSEBnw2nuW
g+nvs6Tqz9QTKilUzRJWcjKcEOun44SjFQ+52GeiEWL1tNFTKMGuVZkcVR+V3ZfB9HUP6XSH42V4
tsFgSGll0YDiG4B4g1G/5PW26V19/Q3oYN+GfahERaZdIco5ymts0caS0Q9KuTVi4iSxW4yX351W
6O3JQb/l5D7mPm//BO55MmBStWqVZCM0rO5O9x+FAww539293sEdBLy22sUnvmGY2HJpYtEpG+zX
WLMqV1WK/tAz+MuwScEDpQkywLdVWgywZlKYb5aPg3oaZHBkCq2da25duhqWgKWrtNqcWo45Ljaq
a7pi0G1H2LLGsvSDiaCO9QudlneAUf1HaYO+DPhv3f/SnUe0J0det4k8/f4zAuGp6XI+39J9m4tn
fE+h1SbqXBCPHaolOrPiX7fPcrGaNBfAmIcUJheQjaMCuNl6H94vfdUGtKEXpc0Cxvj5Ini3BS5m
1OcCGT8jGadCH06oB4KnaKO6VZA8BpuX20KWLGQug3Es49iqlphAxvHoOSP4qdKa82peTF/MRLBU
+lnbDKlCP8xmW+3T1/on+jOis/3JXYq85JfngugjbYa4fSf1ZkLpGjCmEK5D5xENQjm5ozFpoLuc
g6PmxOLVXBiNTGbCzLEblWSEsLOLcW2X5z0WHyqGomkg/pdQ32azJVLUSaCdFmmbg4GJbKklJojX
GuiyEyqC0QuOPkuGMJfH6NPLaOMeEshTEpK+5iTeFeBFvW1si1doLoTxiZHUDGMvQ0jjHTeI1jr3
vXhLXPntbJFk1WpI+g/Q7SsIRTv1ay4xxNWLsF9t/gOok5t9tSFqE10TJoBEhvzK9qP2CZ6Bkk8m
NwgkTosS9xsy8HseBA2FDagLYe7WAbe7fqDJuwu05KDfYohvqDJqy5JuKLLJPNkVWRKmeqDfD4od
pf8DwfSeXF55mHF9/v9xijNZzEW7YMDgFJ4h62VjEO+9ejSC9GFELc5pQNfm7EMXTYB7W/fAEwin
xs0jLx/s7AcwxpplmKAbJPwA5/geggcRL4wA0bDBi3mWLvn8UBl71aNTqZwqyNmA+6V6jfa378Pi
nZupwVhjmQljODb48zneSeKqc9yg4XI8L+Vy5jowRtjFZQkyDQlnhW6v9xVJ/N5WnbvXAtO0dkek
1cAJFBdTH3OJ9FRnl2yKyrIOS0ik6Yij5wnu2SP7PXcGiqcZ45DHRB1kbIihFE+Y97YgxV6rT7c/
0aL3mivDOGHVuIxSjrw1jWowsomF9CqRXznAuBh6zqUwbniopClCAwGkVOhOnmAOJ7vY+O7zOog8
HlTQ2/HH9UWMhqYp08SYECNMLwvMWWkKhLV0iYYrofAZABA5J0cN64YYNolohVaqipIKMbSf6Tg6
xr1K0F2O2txfHd+3Rmwi8TzmWmhOBtXI2xYOauGN/WiTGCH15/j/6MtfRtuZQAaAoljOZC2S6XgX
RsiOH4qjOjk6T794qi22rRszSQwEnXIxtbIMp4irhGxD/HgGq8GEFpLNo4jKNfA12YsbyP3UXd5F
5hgKm1cszepshrUOin0nfJz8u/06+NJWps37fNRf3LIUBqLAQG9lUw85m2FteRgJeJ12kr3T0LJ4
2yaXA5DZaTLQlCRydq4tnOZLhjw9Guy8EfOMlu37/j3u2tcuMO3bIrmmwqBUpbflWGcwFadxtGtj
3+gpjrwqXmRnzTvJRUic6ceglRLLkRm3uAhOT3kMlPvyKGhAeW6DN+9yMxiiTnpdpCYwXkTSoV8J
9/nm/PP+a0DusuZuyeF9NpUJbnpBqtLTiDOs35VXzH2pCmld8uz6FQL8FlQYgan6OyTaATU1N0O8
6Ka/D5Xt/a7GVE2kBtJfzi5Wikf33rbzlRPBzqlp9ya+7l54ncfLXmcmksGXEJSghYj1wbR1DKD5
9AbU/MIaiBfuh+TccZXBl/yEWdH6rOFoXUrvWrVEcNXX4PP2LVh6ms1QTFV/DwnQEimU4YB7Vyt+
0voC5ilX4qvVbm+LWYzX0K+NhWPY5KiJzPVGYGyak2yi89if7gP+aOjyYX3/feYuZ60o672Ov1+7
Dvij6bKMzrs4mEO9rcdygDtThLnHCUgo+tCCIDS52072FK2j7STaekea7Q6V/3vtMHLa9v8FqL6V
Y6600Td5KimQqYF8m4guFjmjCP3TJOu4Jp+fXFaBRZvQFZixKOHcTOYwVSxy7kNqeQ0i04/i4fSs
Ya6iRSq2fa7sCDTW/JFLqsMfnka3TBMd/ci9XQnSZqGpjLGE1gqxXxRkCuD/FogWxJItr8YGC3Iu
JPOCXW7L4l/5gJlY5jrHzdRbiZxOiFRxx6TUfn22g24TKFxg1uh9vaUhc5+VFrt45BSiHP29JIpX
OFg+4j1hSOL1Fwqsj+7r28WT7JA8r9drdJwe6dMGIQyqX5+f4HKz79/wltoBaDi+d9m+ZofAYECE
hH9mlvhlWyXQgGj3WKAIugxpxbk79O/cOgEmmuhE0KyJ9BtDtW25lRUSrezK/lIey43ucoQt+sGZ
UgziDGqv13IOpRB5HrH1CMmEewkHmNu89PQiKSJWtv1ju8x9Cae4N/ULFQUWHNM/KthJEWVueBdQ
Zp8gsEFu2xJ9wKA/Rv1pXIjFUhjv6DZ4j3PzU4tQO/s1LEIZcaTlIpbmHp33aaN0nmVf3X/8rEaE
O7F0DTVvfVQGnFrBaCVZgThapZ2c2Fs9reIHs7CRFUtSJwAohrYpBxVYKWDG+zXdOLV74UXEi6HA
t9ZsLlMclFjKEtgWPsHgvp+xISy8U3xM16O+Sfd4ff7dM2omkgbPM8iazql5yS/QPMyIV6/FlAiI
QXw3wbaOQHvruN0EnC9rMGAVhTHGbQQI3Kg+gg/phJrLWtwk2EAFvopPXjZpOV0wU5BBLDXFptCp
p/LQJp/uLw9BADJPDvpwgN9gwCerkrHUDAhBAfUEClGUabn5Zw70GgzwIFUvp10b0TXFG8/yNNF2
4cjA+8rjxOBBqcGgTifAdwpnaPOCeBQ7VUYSgYefDr1zju2aZr5x79jd2KfB6NHdG9LOgcFO7wzM
JQF1kLGV7kVQd59XXzuUckJbd7mRKQfHDQZhtLA7i0KD48ywrMNJdsoTnbvE+IldCOS/g3GDgZdU
1SNcbCqrIZvjVi5s8bNCiR0rTInm/N2b8Nvk2WRtVRStUWTUSb+f/ew52oKAcQ/6poEId7xsz3KY
9Y/bMBn8SIr4VA0lIGsLzPI+Crx4iw04TpN9sPnLCHmmGQMemMm9ZALYdWgTY/ww4UmNE+QNjvHs
32QgYxwt2SwjCsNOthsN1EXQIOkgX8DbPsGVxOBGN8im3DWwf4xYXdOM4D+6Q7Fgw8V5ejI3bprJ
oIeRRZmSqvGEghJ6Z0BNRUm4EbfwemZ4eGsy4CEXVS6kCmx9czxve1IEFQEfkcydZ17supgFLGyA
H6plUZx6nN3Fj0uCYCxxBdew7PCuaEl1caqG6OR8h2jpcxMn91Zv377V12a+W0fKIIhgWGWYXmAm
SPZgRFS3lQ02KedO4oJGbRXWdgiyY29AY6icuJFtBvCoEWIJ+t7hMyVxbYkBmU6ST5le49Zf1p5X
29YFq+LBrSysUCHBVsXbyi+nlL9vIrvBOJukqVRE2BMSlFssjFqB4Xn79GoS7C6zVp8cadRo2KM2
VazB0BUTe7ivD9pZlFJ3stZPRo5wUHHKrYJBQT9IHgr7M91+4pnDkbZ0V+bSGBOekMQrewvSMFVD
CiexXy+ITrgv1KW85FwME3FPedmjK+V0DRoEkoEPMrh88GpMi2Yxl8JYaREXSTFo1/gHDf4JONxA
To9qFrdAvtiAPZfEGOClTqWsD6FPg/JgO2HlG+babdroiPfDF94sFtaN8r7V0gtpJvT6o2aWkWtF
eIk1+q2OTi9Cv7uY8iTigfTJM0KeKMbVaeZUgGIFomhy9+hYSF8M5HxUT5D28pkf/zsrZCcODAnZ
i4Z+uNCP98pE9BPqurTakPL4Oxa7o+aHyDi8BizokXmGZhe/xgjZxsNksYnNF+h1jIhmOTW66G1x
Q8UbKwMtxuE16cvll1mMB+c/hPGHWSz3cUtvnrN12pZAOtaU478v5AyQgP184QSgi00wpmpaeN1p
OrrpmNsRnwQtEaozgmpMUMNa/8O0xPmW9Hf/iV/fYpirEVltJ5h9AfzCbBcG7kGX90zLObxojCOH
vQ2qNEmtSa8g3iHRLsK6ogRkhwQHd1uhRec7O7frh5xdOyNGQ0CkQCH4XY8yLY3BCB54ZPOoz0Fa
YMPL8S7Occ5FUtSeiaw07LEyc4hEYzOobN63indaa9tuJaISl8CvOrd1XOyKnQtkboXS94I5DFTH
/KEGjXKwu/gcEbzvRf99ptNwUae86yrodJzusppYuxTREu0bdT55W4SkZSf6jxGyYzi5qmei2MPW
X46ALEdHRwDojQIwL3C0otZ8w9qvk+szrTRTjHQ5qen70RHth9gua9IE6sFYf+2NN7oX9v+xGZan
HeNNBU3WweMEodPDC/Y50BRz6lSb7C47gFeF1/q4yBk1Nw4GOKK2TIpcotZ49Pp9GjoI87CyCzXh
18+vLy5x/3JI8v3tGAARzxEq0CrEUT6So4NYMzDs4cAFkMWYxFRkMKJbiLdExiAv59OoN6qJVDLY
y4ad5mprO5W93Oe+vxc1mkliHiSdnKmRCaVwgNprigEqDE8JK/AUcKBqqdiloQNWUrHoRTKxqvL3
OybHp6INWxXXWPUP1Yf1NLw1NdqGNtHHbbtfqiP+JokJEMZGF4TC1CBpc3zwPg7t65Pl/vpJ8NIH
iX1uD0TjRsYLdw0zb5IomZZOiyvMBwvFuKzLyJoOOnI1LwIp7XqwTZDpurXzvK+2lf9/s5yfPPBa
ivdQAwM5gGwoqohGwt8PNrlcTlKmliIA2QvXB7remrxdnPsf2ALC5fa7TjQxoPKbNAb+o6po8svY
idcUbYmVZLjhPyzvTD4iknpP4LHJrzsH334096aHkb/KBv9KsMFT6/ZnXnr66DIUl8FCIRn61Qxm
8Jb0WtUVQyyierbZym6tohCOqFqExODLWtFFTByJFEwY3X+TyHzkVrwk44jVHYf8EYVhwwDfKtLB
6Hm6vO4QV7/wEy0Lse5vEpnbeemFNJrCVKSlyK3ihAfKfIZ0C3e58VIk8Zskiuuz0yzy0wSS3wxW
1CM/+zBNjvz5GthdYB0+4QdlSjBoo1uU56XUBYehy5JsoToMiieY8O+Cm1JW8MzLYVAaGb0eRjzd
gU7Hxap7g8BDpjatjiIrg0mB2jffTHQFfOSvlm+noz1sAiy7ASW2Hb9UT/bpYe/0vLThUsv7b7+Q
+Qh9fBoarMTCL+zWKExgVcUW9jY1fuuCKxBHYxPbvDupRKO7Ns0PMDL2vL73Jfj87Ucw36fO1OwU
izgm0FlrBMO7qEl4Jkm54RY97z+MfPY9GAeeppFVNlYBbfHq7vfy2+ngPn/VH7zn/VKl6zeNGNc9
TBNCuxgadWvHCawWxOOo1oa77UYjCokx2Fh52dbCVAEiWh8rnLfYUwKDEF6MLLC5VeOlR89vv4fx
7XIGT6z39DM7zof6Nn3oDnhYwHbZkh4jjzRntAktTgJn6c03l8o2vQjnUD7nEpW62V7uk51cgxYw
dh7VlR/djUgTYDNX7F4IFkegfe+8+Yycy6b74EHbItB8f3W2+yU1oni0TPyMC4qIyIL4TRB6I7as
Wli9xoFRGrDfsDCWcW+IytzS81qEf8Z1D1OnfwqQmOAOui1j2kwp5uUgd7HaCN1VkIe0eK4QKUJa
fLQFjHNgoMOGclHB3TV2PaxbCjKQloGMSSz7CgqW5OJm69Kegoh8PHhxRTS03tznOSkdBKmVv1+P
vn0Pzia7S0CHRRGWPupRsjft7PVvile/WRsDZdW5nKxYx50Dnh5RvcKMF3br8f0WB0SuoD/zJkaa
RWCZwMmHu4tUkVMYETP8OjlR6sXljyEk0eQIKcE6DWt9Ud85BrYQ0/6mJQNhZWWpvRji/JGMEm0h
8dRPNUGX6FR6vHvD8V4qA2IYOMwLyaCf2qGLQ90I0/p39DnXBbHPg0z6u/+wK0XRRcuUZM1gG5+E
TujOg4FTzS+eRfLhXg9/iBvDcP/m/GZymPMzRinE6UHOi+eEKUGWRETvMLVLjqBFJJgJYk5vUMbB
is8NPT3q4LN1573F8Aa3xSx11yI8/D43BtmRMWy1MISYzm4d73KvbEKQO96Rnyt4loIE7faauci3
3GTJoiV+S2ZHbVPVjPq+g+QRa9Fef4Ve9JmSabRzABB3DdvipZsJYx4CnQ4uDMmicCe7ZzuB3woB
M1ietOdW8xfep/MTvUYrs/udV32M9SrQSyHbjYRGds19a3xeAoN3egx+a0aoaWoFKcIDoqs3TEOj
3wXtF/Zt+1hKaf2mDYvXVgMGWGrvumE78q/QAZ+2WmFKuVsJTvBJW12Sh92OI3XR5c4+F4PFplzU
+ZDQM+zt/MG86zz52N471fOX4HzGPnd99VIJ4jc1mRDyZJ6kpjIgEKQEknPedh3Zf3UfwCru2nFp
ERdnyjEQcj4XonnSqCwspXqvibeKSA6utz03P7hEwPibWgyIiFOKIYQTRFVO69Etp0ltY7DYIrqd
ucLTKdlMdrP7mp6DfeF/GbR1iOMFqIQbuHy1r9ltwJah2LKo/dB3aGnrP194HWhLj/y5ktd/n4kw
wcJxqluI6OzrBmC8toUJo+1fAfgz7U8e1c1y6IS8k4mXtShJJnMlTpkmnAfMqhz0dVORYVv+yran
559xsG4zZ9894M27oQVNzkkutcTq8kwucylGo0ulqoXc+G5zbA5ISClrJDLsPZoIORdwIWXzmyjm
OojR2CRnAaIykh+ke5T795+cK76IyDNtmFuQhVFTmSZEVM72oX81XIzK7YPc5+ULl5+oM0HMHTBr
Mdc69YLIoAmQmDyR7AtVIczt0R5C2W1MIj01budkB9etMIPuCbsBz3zyzOtpXroKiqSLhgKbwW4i
JsuXGLEYavpEk1FVZis1cXhB0GLeR5FlvMYk/E9lqfTPWRadxdakt817Cns3RFNv49tfuwFNKBgB
5nzDpaBrLo45WkUr08ulhLiMOO/vE3nwwT6dk/vngNsxtPgEnctiAhXhIsCJn6lqeANvjw8HD3TX
fhioYDhB8pwbfy1+re+jZB+fORK/ppb/71Hq9nhCMISX9iHyRxcUq5+7mJdLub7tWKicaci+M3Ml
nPA2MHC/E6J8ZNNakNwEu9rX5mbt+hjv+0XuQnK/JpRlSNfXOwepvE/9CbRoPyKwkzicr7sEAvPf
Q0OQGa7KZiPUEj1x8eQ2543vP8Xg7/35Zl/QCvllt7L3V0O8+lwmE9YIFyXV8jPOYHM8xkgSk9f7
tRyE95zwiacaA+GmIpyaOocY3P5OwmqrZNy18o9IsMXGt4y72yfJs12Wsd9Q9ChChx1u/iEidBGa
a6X2yvcJWsDx1Cvs9BcwvOby9CxFGoqMhhRJoslgnTnNHrVI7A0J8VgRwKxMjiCdw7RjOZKxtlGa
4RnMUkw6F8ec6qmHdzqfIQ5BVH83pnYa2LsQY2yr2+e5fDW/1WIcYWiUZX+mhmk87dGgiInR239/
0dPOFWHcnxzmCQi3BCjijLId7yVfP67VD+y9D6IH7nDXYow9F8e4wqiV9dSkUIOluLnjVGpw8SLb
vXhv9Wrdvgfc8fElpkVcs+8TZID7lA4mRiSgIArVhYP1P9hBRCkj/Ue6O8Cm1fGBmG5HdJd3tkvP
o7loBscvchbJZh5Lh5eLD3eM5Y3ZQHSe6XNMhG1Tb0rzrJQVjrTdDw7IKdBgwIGQxZfzTBGDKjqD
x/o8VJcJa14QwFCqShCc23SY8sm8A3kEdvP92GNV8yf32y3V/Offju1OV/rkMpZmhAN0OlfAl0PW
zueF7UvF49+kMNBRTLLW9AUs5MV5z1OCPc3Ro0ieRYLeicih27F44S39i3+6v39ski0TjuZYKY2F
8+waIpFwNZ1orwYqCKi5fnE+3mLJQMHeDNRVVHTWsFQ96dTo9aidpEN3sR3xWaL1qvvy0TY9Hn3f
UrepPhfFgEnftnKvW7lEXZojRqsEQ5Nu97C+SC631WwRgWdqMUhiynmL/RkFbOPoZG4TKLYD3jLO
42Ax6psJYcBDH8ZBPncQ4pg1EX/qwf70ygFg6in+sIWZCAYkerWa8qzB5xlgC0HkHs6kts2V8S7Z
61bnUr8sW/u3PBYu6kqUm8HEN0I9TdlIQfVYneyqrlzBcuLTZpzcfiCNZ2UOiPXlCpObSuqW3eNt
ta/h+Q21WUgpCuzMUJA0PWzOLkbdqx6oQiemu4i8hD5mHEjx8fSEYrKTehropfRDcsQM2Wrt1iu9
JN0KUT63J2cRsGdnw4SB+qmoOu2SSofKJNkQTJONVNOFfOknjlvn3RSDwRyr1nBVBHyFQnZiC2Ol
QbwL1s/ruiJc7j1qQbeOmolVtLwzTskFR03zItvtKgXZWU/8u7u39ZrL0rjUwzfHAHYwJhGmE1K5
kLYdE4Jdl6mtHsNXHoXcYmZC0QwFuQlwW+jsunO9i1qlS0tcGzu6V5zaD1fKUxGMTypdutvgUYt6
GeonymdG9OfbxrvsD2fCmTubpL0eqkUtIYoBvfH2QbcfEO0+tchtNe5o0+p84KhPf+U2vsWyJBtV
LtUttmFJB60KiuDeHiNb3aCtgi4X+asC8OyArxXLmc8fQ6lVQgkHjEaWbe+VBOu3rN5B/n/DJT9b
tFBdRZIJ/Hho2mHOU1NAPhFeGuo3PNnVbTx4n34SrBNb779AlHr76y07xG9p7DEmclh1p8tZQnKJ
FuWi9fhBR1SzykEfAUfWogOZyWIiJ+tkVZOmQLPtNo0cfXBVGU20tffcvu8zrIXxeR5rOS8yk8hg
WNqEhTY10E4hvVfI9t0a9Lbu6MoWijfO57S/rSHn0ykMkKVNFZaTMkgHb/CLQPX2Ime7NvdzMfCV
nLJJyAdIaATn8tiCXzbDBp3Vhjc1uIzJs5Nj3lpFnKpKV+DkHKTpEhdFYoxBolueT46+GLLPJDFx
UnsGd4F2HiUkk44OfakeJHKon0t7Zd75P2w7ewj2ubtH9Mnrs1nGzZloNmzqtCGThxZKbt63797h
UhNsUiR2HsREpL36u4AHW7w7wARRU3aqQrWFtjhXTbLFmiTPxYZO/+8vLdmn6+6j/LhtlYuFB7BC
/AdR2O3ysWTESmVBpujjhY72tMFNtlZjC759rta5zU+iLcaj3xLZJFqnDIURazDTF5D3xDb65Se/
Xp0/TN6z8nql/vDnM0kMpqTNf85TK8FKgQqHR9H5pX9DV9K28Kwn7enX0wFbJbvnMRBiNAiVK31A
9Yr3vqVmeuuHMFAjl63ajBK1JbA6NA+5V4DS73j9qJTiFL0cnK/KuTcsf4kRNU2Zp7ihLTr3vfd2
ZZEz0vabAZGGt9Y/UKXjSFx8qc3OmgGfvOkSSxk7elOlByy4vlxb0NTD1HBf2QrvOBn8kc+xJZoT
ZNVu49GlEMfi7mKb4GYuCYboJB8kbm+j6776KiiFMFuDhbgo/ViOs+EdNM+YGYDSZFXX4wjXp7ij
NvZxtvWHBheW+2KkOt0yIQaOJLTAn0ILOoPIXvVBmwjWtfS1go8sXPu/tVcGiNpQkgrFgLA0t7cb
76PW7KryzXsHXampnfwNw7Y+AyGVCWtKyt2oizDXDaJDvOsSYtnwkEGIbNNtO72GuzfOkd2QWZ0v
qlYm1KO8OOU6fjinmPparR4Kp7YFjbS+jSBxk9vxFoyb+faT2xV73bBx6xcwqBSdwlTXuwvctLfd
YOvL9uFsfyQkW68oKbybB+uKyN7b8547dcYJQTQGhqLTaBZ9BBjaOujHPb/yHNgSzcr8O17/fRYK
h72E1a1Sj+/Ye1v0qile5ZXPg+VaLjqn8GrbDx+Fbff+Gi2g/s/efnx6PPkdOlKfY3D4gKHDn3zx
4b53sfE8t4OXcfBHzoN6MbOKNaw6fQ2hkZ/tCkrOrSHUF5EilRBggDlfjc45c7TEE3IyrKyXdYN1
65sdL7+0WJOeC2au8NjHVitFV8HiTiNFQjDwcdyKF5AvrLs3sd5itJ6XklyMCudSmbtcR7kl1SAb
OiAzeHzYnp6yyJZO6KZTOVdrMSycS2Ju8SlpdTAlUUkW+txVu2jtHme5Vlxpa7zdvseLfaAzYWyn
EHi1O7XMIGyDEaSo9rL3+EE/nGKnW9mlAZ9TuwFWgp2ce/desdeFG+Bi6wbh+T1aoGVv8/x3MLdZ
jPHwLhuqdBM7wlN+IXa1pixGt/VdfEnP5TB3V4qKejxZE/TFGNnDQ20/YeuVb9guWcO30fns1OaV
jpfwYi6TebJ0bdnH9QTdxs7+8FIUA9CwveZypPNM9NqIM4ONWs3+z0Q37V7x30A5uDNtnqemAcit
D8UEDad0inR8LByg9bDdZpjFRsdubNG21k9+zZJ+jlvSmLgg7ctaj0NICxuC6fr1uvd/VOsdx/qW
wrz5B2IQxUr6tmgjSTrI2Up4Qj16iu1Q4E18Lw0I6XMxDIRonSX3hUlt7wWtSQ9oTVo9kcdXF9RK
YBTa8Amped+KQZJplNJzmtNvtWkdRwPxwzP6qx9qL9bQf8vNqizFrjP92CaMcchzTIBDHFiULK/Y
YEQC+2bQHHH7Di+WEHUdU0+6psqSxsYe0qTFkgIGw0M5BQZN46b29DHEzvMaJfwUsQc3g7MUKc8l
MujUSqUQl5KCqHHToIlYQMMCHpPIhO12AqegvWiLM+VYgKriqesGaiQ4RbWwNRziy+0DXMSjmQgG
jxq9F7BtQJYOQkfqrfYKxp3OTrDw9q882UwQtc8ZIBWTmKdJD10G28kfS7tpCJ2j3XBZ2Zai+vn3
YUCpjWKjDxN8n00fEkTZ63tsd84ednvKHsStBC3a+UwtBpQERWjTUVDhq4yf1ZuEhRAnyclEB8kT
Lm8iz/IYaIrjvlWNqzlsvPeHidQwB1SQQW/AfT3w1GLgqRZLCwQHOMTKAUvR5JS+8SysARO8AiG9
LX+A+uz8GFgSQRBdmq1GM4bb/iA9rWXnmXre21a+mHmaGYXO9ISVVdKYSQExSCir/nH7/v6wwhgG
Vp3euahIPtub2L8tkodMLANknwlFL2awDDBAbhs8ZWU3brz0flOlBI+h//IgdQYrBrPpFEuEuJej
QNQVugvQsXFbJQ4csW0usVGPrZRCRJyS4ZeIrgm7l3kWsewZUTE26Ey1oVkMIkUXLJLJwPiLF1Xo
wzeuvNWvx8T24RhBvmRjISk/f7YYcc5kMuCEDY5qG0c6bjHGv977u8u9AIp/Xux3Dbr+NPZv1Rho
GttRjuszFYPRTdD6TaTysFwbuarQ5jXXUDC4JYsBplMz9OYJr4cDyPilp5CsuY++ZXP41oaBo0Ru
NCmuDQp9eJsct7W7HWOQ+ipb9Xh6qPyvgB/FLIP7t0wGl7DjqAF/PbRCuvHYyKSNieHmP6KK7JGv
5vjGZbz9FsZg0yS3etzmUJAK2yar27dpMU2s/2N0ushg0tgNaZop0MXwPtBK/fS0KgKaDUffX4n9
bjZH3GL4PBPHxC2VqQ7hpEGcgGjiOLjVPt80L+BycTiCliDdQHGUkiOraN5k7EIc4iK/oBsDY7xO
+PZ4cpDYx9wiR8qSh5pLYSxhxBRBduogBaUEC0l9lbiKi314HG0WewrnchgjSPN6UC415Fz3yIBs
5LBCPyzmfX/8wCJ1XjPoYnPqTBzrqDJ5Ag3/CeLAveN4EeKJg/dgkA49LNvLDs0KBnmgowzk6fx2
eaw08uhe7hosTcVIcFBsd/Ur+I5uH/VikmX+mxjLOWEldB2f6Qcdne0BE/YE62DRNAREBhnpp3XH
uXfqEnbNBTK+TBuNTEGNXUb0IfvZhajviA5OX6gwDO72gSTbp9LOvcPq6Ql0+qOdviDHp9lgaD9Z
aGR1JdctyL2N2hmPpW8JEeY/jPFNlTYKclPih700aAOx+HyDS/g2F8A4okvRld1Y0aP2tmc7F4ni
/y+zofTG80aL6Y+5LMYb9dZYnEV6T9G0isFBZEAKZ3UA4a349jN91Um5qjBu/1KHvBY03inSf589
BdR2GLWe2riCnfPWfe7ettfFbORcMQaA5FMeny/Xr7Q5vsdY/vxkuHew1hSb5rlpiSUvaBiWJVvY
Rgf2AOYUjVYSLyNClkPTrcHnJHst/WhmdmcanCB2MaKci2LOrRe79lJgJOawAcfg+3vhgNXGtfyT
g8llDrzytGKOENTD8agVECX6L9sP9ZB5HFxdbNWZK8Pg96S1GDvPIaHa9y4mCyihBMcOll3E96dh
oNuiBP1GBBEOxQ0sbF2hQYffA7v4uJipwna1jVOlKqnVU3v2vMv2ED/8Ij9phxNmVr8uQZD6vM/z
L5D8j2psB9sEDqBRnDp4pePWA+cisNB/RIhMB/d4GY/F+s5cPwaOQ9ns9VGCfiDGOJS7iETrPEZz
PUEt0Me6RXtf1eQLxOfCI+1m/uTY4mIucy6fQV065ZNOMuRffHQsABTRrIpXAM/3UnNgI+a5GAZ7
Da01wqmFuWDu5UyibUvrJRyb/BfQ/f5wDFzkJtgm0hq6IA2Crdkk60AqmZKT51R+a6+/MEa3+0qw
HYBzF5aiv7lyDHZUiNWbroRcmAsw3nzrA/Hj/METwztDBjcu43+gd+OYu6NFtt2PNlBbdKWl+Gpg
HvZp9wxHt6XX21w3BkpO0hjncgLdsPRgi2V/JYl/8BTjnR+DJboeZlVFnWVJ8kcVFZDr4BrPOpYD
n3+sg6Vr1pom60wFJgg717zVR7bG1MB0h3DPsnG946f7td1t1I28wYwE5xQ5GrL0zXqhCUB8QMrG
kzbR2rJrL/E2oFrkyFn2/t86MmiCUrHcSRNOcoNK5tiSQaBNFA5yWaDQ/Di1qIbz9zEuTmLMbIQl
cp6sURStDtpR1jT0Hl2JCrH7DOMYPx/9uzc3dq/DGGfuQ4VzJdgxVrHSLihN03MdJ8dbobUQrBt7
4ZH294OxmluN531HBmGyYboYpYLzRWsG9scqAfawn210+b/RXQ2Rh84u7KC+/VF5/oiles5lo0J2
A0r+D2vftRu3Em35RQSYw2sxdZTUalFq6YWQZJs5Z379XdRg7FaJtws4Mz4wYBzD2qy0814Ls8GA
gYStffrtAjLnYGMkn7Wlq9J0gdcVSRYQ0aoy5UAaccb5ybLE4+wgRYRuA1JZL4q7wwrRdksYq1vb
0mt5P7a01eV0CYCAhLdD8rAhT2gNtyaJKOYd7+xMDCoaaIRh5XDWvDBMP2uiIi3OpSJ8X6eYlmE/
gdMZl9bp3jQ0qJesZ792O69FUK9RiatIkBoBt9Oy7j8G58xQzqvO0bUA2njPRiAqKQQg57UEGWjL
QPyM+ScbMyfgM2LIW9Og1+Koq8EVfdVyEbZMr0kfoNf8N0PAao/rtQTqMnRKOGL8AxJQNUbl7oNk
iwcEEMHbl44ph7LYgCPr/a6HHET2FyBnhuaTq53g+gC/gCFq+WTa87leEmW1w2hKkeb6WpIFxZg6
ggvUPDwlVkZtNTS7lkSZ6q6uQvDKzotyQreg0ACiXW4XzR+SHZB9LTba/ZpzcC2RMty61hc1kio4
rorIT3Do2BaN8UzpnE3RlmGiDBDRLQ168B3hjSNj/YIeidOf59tnxbjfdFUhLysp1qIRGzjZYeTo
ApsQel3b/dU6dCWh4LKmyHyckdLafP2cxK42kpAz68isBKBJaqklWuX4dHthDEVEFxeKejLyYdlE
oHXEgKXabUwWm8NqLu/qLtB2I80xjYx3tWQ8LhfVlAFTCVV0sKOnO7AyM2/7ainjWh6lKuQuSfR+
UUbWRbjwfwpSb+/RqZq58mDOGC/a7AqBeFVITudfzKfGOkZKfyjNLM/DtAi3BnA3LYiNLL2x5spd
r4/WG2M1pSKPm4LRieaxMRdatezhbgMqWXQ5M24+SyGqlO7oJ38S03C5IZfjCGhG50m3Hl0yut4v
hjuzmpy4XhilNJoyB2uthFcGdHdp03wqr79u3/ZVf/RKAp0zmHtQJoBbGos5wu5Km4hgOPj8uEye
oG0BnXvueQDZ6p5V2WWoejpxkCvjPAsxNjFyT8xmSJZ6p2dmBalPKr7DT3+2lM99uEW+GtXI/klW
zDQF3B3SPMyq2v/iDf7VV/Q4W5j6usIFXzYFeTFQmgAI9iOwX4HZ8m6bzZZlmRkqmB6glQA9Pmrx
4tHUD9HDmYUnzdJS9BBbImh1ikad5Z4X8C8SO9s05EiigEgBkXvgxXcJnADWa2buI6UwyiQZJUBC
LFcSLNfzJrQW4u53kA1vTujc+X98zjThE9+PmTqXeAHwb46OYD1V4BtWwBS+har6xVJVDBtNczz5
yqBUsfj13hTn+Bb+Ck7JQ/JUbKGr/j88BEqBlKoYZNW4iLPgJF6Oz7x7MZxYMIOC+I8oiEVgnbyt
UliPj04eaLU/AyL2Sxsj8+LcP7ryk2vvdl8DekykN4Z5odMFlR5JU65hhQOaai7Ho48yc2FvjNg+
sfgvGK6BTsUoVda2syx9nZ3/UByQHmDVdVYr81fqmE4P9HqBloMlDAJaPIJlIKq/orZ1RrmAZVtW
s6nXoqgIJcmqcpJzPDP0dAGYDLE50rcBSFAf9AMhh1fwpICtB1w9CzEQC0qIpVxo8id0E4eBKGCh
AIRwUqveuK5po0MKEczSWcEIYr6Qk29EFnReoFfiXkkmiOtMJKqRGgdD9EgwYvngkpdD/g6/6zy9
nNNTuSDzMyfOVkEcrjeb8lDSTFNHTYP8hOTowJEtPyJ/EAQw1slyGHTKNwHqTMRx0qI7UVvP7BC9
9qz0NPOOUjplUjkNLEvLHUWIMW8k10PniMU04izXhOZzEpDqjIQKcmrnguYRxJ1PKSrRvvW4bYls
ERRXTdvcJJzJSkawrotBJTx6YI7OiQTRl6UPx/nYggQNVmHcLMyy7njyHVclIzhTDuYdBh9Is+cO
v9KBsDI+X2O41/cWpL2KANIDydBkUdbpYa+0irJibP3ZU+7njvi+re9mZH7P6aHfzBeucptnfata
wj7TTfXYHGPZHUdLU4gfuHoDgDogedjPwHFSAI/dbW5retqWfX2cqmm6pEqaLij0ZStGXkujnvf8
Sq3Noa9KsxASlZRlyBFx9EuSzB0IkEausm9L/gHgsIgG3pmkAYBfFOWvbM9V6daYqyQfhIH30AIm
nmb9cWxE8j59aLsa7PaCE8nm+Gd0h9KUMIZ4FwFjizGSSzuwX1+gobwrA7ROBfv295yYLFZ1kkQa
76VKOlhzn01ErATNLP0+3DJWu6hi+hZIvK5i0ci/YerguyxeqbpwbAreWxQ1Wj8uHZhYLyXZle5t
ST+MwrKqa0lUpNh0umBIfMZ7GemBrZ4gVbb8qbNHK9io7jL6wZsVkSwn6skuJw+KC7Dm7mmy/tz+
ktUTvv4San+jVMvVVsGXwPlcPgKuIGJkMpuNddjFGPhgqU7autNLp1R02QZVC/isL4EtWsmsvicY
HFvW14MrDwBa1kAYi1y7RNeLpF5Q3ASiFHQ42CVD/mHcubvAQrEWRJUMQXQJml4cpbOjQeu6sVoE
9WDS2peOvMX8TH9kOe8/jMMiCEgUBmavRANTWFSaVYmzUu/Be+IVJIjMt7C265f5MQFaErAJJxJ2
1q/49+3FrakhFYhnUAOqiA4I6uDS2C/Euhl5z1E4U3jkgKB3EmfGUbGEUCelij1eYQohKeZtxwOY
1nqTB2S3dXstP5ILy/5dL4Y6qFTjmhFjdrxXyU7xkr7KW/05Nk4hmq0qdBjui4JokZnGdqvboUbk
/3JRVA3WRtIkQ0Fp47uqGQqjlrJpEDykyVufJDKpZDKljn5Bc3IiMTTbmmLTVV0TodQEXjEoxaZW
la4Pvjx5XCFsi2YvZLxze0N/eBHLhl6LoBZUaWqmzJw0efMZfNLPyfubI6ADo973ZP4CKzGOcofZ
iSXzduID1hDZj7oDLZ/SY0XC6boWY4m6p9Q2fO23p8guXN2K3GTYqZAM5YKEBBjsbAUzuLeXz9pg
6m3wwjhkqa5MXpmOd7pabDquSRkylhXQ1ul6h6mn0ZR4lkOtTZ4YOGGDXC2/1cvKafzq6fZiVgXp
y9i1YGi8RI8SK3WoyLMUz54QerFEjPZPMTuyzLiTP0hUlxMzZFB6Sih4CZJKnViURmNW6P7kPUsE
dkAAk+qlvliXe+BTjCjVCkC5GV4jsM+DBR3lif3Zax5MlspeMw3XX0GdXJVoGXjCucnTylOoHDl1
P7BycGv7eS2COrg0ErIqQ+zsyXxBEm0ypWEidXeYRcm8fXI/4p+vPVVkTAirsqqg2/i7WmkjSSzG
PJq9eKtcso2wr1Ff/8i2WUlSmUQft8Wtus3GP3F0VlOpBj1MEmxejzjP3KMfHC2jDtoKCxNzlQeM
Otreq3//8gmHzbbfz4hxDcZl/RGKUUumM5xDFgWZPIezJ07HSutJWJ543QqKmQydQJTmPQKcXxKx
dnrlUEGKAPMLdYrmBroIxItakCSCPnvZnfocVKbgdDut3hdOPG99EiKpyw2gPQXt9xQwFMGPpiIs
WRVkHme8UAzINKiQlqapGlcd7/XB+yiei/QlamW8UyLP7xghdufhIWySXZjI5zbqtzHnu5WeE+3S
KaTB7KkebSogzrfvVVhYSvBHmWfCMxgx1hQy3ARAeQOWWVMEnrqK86ymIHobZ08GhY4Ah3oPuzB+
jg7ilRS+SlFb+V1gLgVOdiv/2q24lv7191eBy4SJTqnJp9kbm133OIBjW3vhOWeUTlFj4fWxUIZ/
NK0tZwLjqmIkcYkiNUqb5YXe972gzp4/kkmLgZdl2H7k21NyxyMlLodHHdjCYEERbRHIAbcf4o9W
0S/pgmAsHqEi4zp+f/exykdd2HKz1+0AcTc6VjG5Kbe0wJqgpxpIYd8WuHq60pVASm3OUz6PuhLw
3lgppESiuh3Moi+InljjR5eARDY16zwmZf8ZBG5Z3nHCPSdZKuIb1R1ktwY5RUfk0UB3CuNpLqIp
O6lKErC6eU1QBU2iPBG1yLmWy1p8mkDe9JSo703CGNRcFSFjWglnDiJyhRJRt35s1D0eIKihDORm
DG98Tj3GFq+4wgC3+yeEOtMkDbtWFSFEAf+XCOL2aJe5UKzAaXRmpzzkW+XgDKoZiAsURetCBVTn
cMfv82PksHIQ6/fb4EEqIIkw2LSalYSyFwOwzniBJn/GXWSLzbYewHaQ/pH9J3VwYu53FzmaMJCc
2UO2RDP0kULfiQa8EiC80yUSrcjHWJor3htGjozdJSKoOpm8SpJ0140zQWoA+M+CU4Qz4crnNH64
fRZr4QKAeQAyrwqqqmHS5fv76tI50/MQZ+HH5069lOVJdbtnPTDD0JGf5LM0Ymqh4c2pcZuQzLnV
dvcSx1L8i8qkt0HhETJoALWWgF33/SugBEo1SlXeE1Ui8Q/Vc21Y0bYJLbm26ml3e83LHf4pDPkm
SZZkUf9KYVxpUE1HQXlIA8ET9IREeEeSTLqGEQetWVG8079CKCMxVZU4xj2EGI07qs8xYEkx1dFf
bi9l1RpciaENZtJXjShzHO7PpJma8dr2z1m8D8OTrhzTESCkBWHNJa9unyiDY1CCCy3RMIPFqAlc
OoeCJ4m2cdcH29tL+sI2/3E8/34+vaQ2qXpQYhaiJwWBOpGGl6MTz2ul6AS8muYoH875RPI4n98F
cAmeORX5TxL0AMGwYoSKI5GNHpZJDqLIcIapTO1Y8UfAtxiIv+28S4zDKBUNLFgsND3x2w4RzSzA
lye8XuUSKf12Du1s4JJfY5Z2b6Gh4vGP9QyLgJQSGh70MdPf22maNZIHUwLyrWYQcldQ+qE1SwQZ
BZk5BMJmXmbKPd/DN7EzKZWfCyHXZWsSeKkhmRK1hQtM6NCJ1VlJia9U3KUeQPbl3N7T9WtytadU
Orrpi8zIOpyZ1TZIP2ibzM2QlZrNaUFPvC1sLWBGkvHvBfkKj67eF7+MmXF9LHj1QbBQFeqtdDs7
0Ub/7Yhmez8/YtrxbjroDm+F++4pJumR8QV0q9TiNFx/waJ1r76g4+VJVarlivIPOmdzPOmbe0U6
VKldzg8Bb4/lRs91K60dvroAytbq1dySwa8WOknb27n+YKSsCfs1q3f9UVSqIiwUsSpUaIS0saF4
+NlM/ReRVJvbi1+z4NdiKAs+NS1q0SXEBBOJpYMW2r3hSsg0ZQ3jpa5664qoy3DN0LTA0wPOxqz2
4IvGQStE6c0IWd199NxvOxcEU8Btqg78QQYgorhJd/Fp+CjNtFoyzswk6HJ7f2qMf99B7WxShnnB
+5ngZb3VPrSlNe71Qz6jP1mvX27v7qo/qsDxx/2C6y/TCSc+TMduKnLB4ydbdYN0I/SoWVjGKbjs
/M/mvpzN7Mw40lUX5Voodab+XGXTpBaCF27hlTUkV5ctrgPSWPp979Wlkyb27YWu2i9J1yRNMHT8
pnw0MQh9RW9LAVkvcVfkVtfYYshw7ldfxJUMyvcIgrLJSgEyOMnkT2pu87lXWIVOponh1q7aLE1V
YK0Qrwk0uArOLFfQESJ4eur66Yei7vmC4VWsujA6SKPlJV3I0xvWFjMY+BAuekVhVylBWSkODqVK
+Adl3EYsRguWNGrrpjDoUqmAtBow3xoR7/0lDZIAv6X8D0GHcrWu5RCvdCk/t+Bf6CFJT60WLnD4
UMV233/E1X+4DSr8b7jDQEzgVWpJYj0FYQu3yYv+AIDJUduICPFrwY9EUP+LPbyWRS2qQGZsyLta
9OZ7Hs6EERFO+JQGzTQKs7ivdyUrq7J2Aa8FLud5tYtqFynaZEBggr6nON9IyiX9ffvFrl2JKxF0
ygoQTGjF8yGiM+XMng9v/T5/1gUrZOQ/VrXRtSDKmSiHsZ+UAIKUat5ygW6G87MvAu7+fcaZVcHd
KJ+7c4UOiTFSt7cXuerJXAunIgV9LII+LXLRC43d7Fs4vAbEwsiCg+w1KhlvmrlUypHwjbFpehFL
bWonbc0i3QblA9fsykNUPM48uCdbJ+o2TcnQvqtmBlUUcPCAa4KXv3ysq/siN3KViWkjellozkt2
x9I1K5A3dXk/oolBybdjG9h6aaUoATjzYDG2eTGZtEkFfDIvSipCGHCkfr+vYlNwPt4oEnGgkm7P
eWlO1mgqtlTshNjl1UMjb0fZMh6MiBE4rWXPAen5TzT1VDhxqtsWAaunfDrJRnHmLZ5nfeDIbKWO
w5l+blaAGTf9rXaSN0VI0p24F5dZSpFwLufKh9nsQqQNbm/JmkH891mAVP2+I7HSYDZ6+SzUDQjS
ryeNsedr7xfQ7YasyTLi8K+WkqsjD7iqHP2hFjxQWExuGVpDScbQDJ6QdGU4yD/QGBcHWZd4DVwm
iPkVmml3KpQ2DeQRvqglfPjWHQY2UUECeIvPsB5ri4LxQHXOkHVV+/qQq0WNU50mwSAIHjpPhqTf
+EYBhqTGHvrEqmsMPLUPaakwhK7VkFUduyihMsYLOp00LH2N76dSR/C9WWDv7ozJbh6UZx893XZy
3hfs4Yw1FxSpa8C2oOqJig/lLvWS1M8TkAq9hOzrw3FwUw349BiMkx9vX8NVzYDDUwwesSyv0Bm6
aqyTMKx8wYumt4H7zWnbIfilNtvcLt06NsXQ4nm7rs3oNR72lcAw0qvneSWdWicnN5PhF4t0dd8V
rvxeBS+Jvq2DewVZYZ4hbS3C0AQFaSGMjCH7S8OBj1GDv5oi0ZvcZDbFqTQNUs0XKbcFvwNqNfJE
dn3Mk0322VT2WU7tAgmzotwoW4GzxuBPHqDRY369fQYryhEtO4puQEmBm5Hm3WtmgOYVujB5BqL4
uYocI2WVXdde6DcZlJ3rpqxXxRwyuEZ2Bi5zZE4+qI03dJuxBgvCceSssNbNshicorrHTDRj75lf
QNm+vJ7EDj1sk1dMdtT0bj0jUm9ke4R3JnD71g/2fSWRwm9JM4yObGTbqmH0SK3utCAiE42GAsQi
1HXTBbkZu5GfvEnq30ZfM7k4Zhzmj9kW6ELgzv6TQfmdulaUWjVjpyd3cuNDuA23jf0GijP8h8nP
hQsl2Mr3KnndnTvCygCv1RsgXhWX5oWvd03ZlU4RxnREgR3jmB+AyTE5M3PbTWK6KOx7sLsgVmvA
fw7U09u3eMWgXQum63xTiz4NkF1NXje7jXqnde9DfklVRuTFkkI5i3oxF0Nf4xa1WZSZRtU9NJm+
mWOk3PiOBdb5v2wm5mgFAx0hBp16KsP/u5kLOTmgcHOncSOgkz0S7OYrqBu3lQOONdZ469o1ReCH
riQD5luni9PxyCtTr6AmJ6i7JHgUVRbo5Jeio/wxxER/JdDOvSCNcY2sFoqyZFjQ7FW3Ryvf/RMu
Z0riZ+NoHEezJZ8ZmkzBuEFyS7THLTpeUVb5/UK4XesqpmAiu25yEgGNwe279IMzd3lE199HHTOX
tkqQA39zabZDfhFZv9SJncItjv6Dv80AenfnxXbi1G7mpDbSt+ZAOLCCwOm4/SVrjQLfvoRSnJk+
GGh7mGcP/YayKUUE8DLFcb6bYue2pNXLdr1mSkGqWi00lYE6cIYlL7j0OZasb0OrJ2jKeQ1QozzD
Sxz2ucvCQPvRX0zv93Ijr/yqBNokM9Qv2W8gqUDYhQ7HcLug8VUEhz6Sh8/OKe2etJvfh5eFCuCM
VK+ZHgOr2TO7hFaNBQo4grAU7hd4xu/fI8uNJPnhPGEv6qci2RQn3RrqO1k6Z4JgRU7egQtsMrXt
7TNYCwdBdfRP7hJ3X+1Driqd3qaQK4IbUrg0v32DmJnDbFlfySh/k0MZoj4apCFIICchrcPvLGXG
9BJmKhjLWdOWmiqgOxx1SMRd1HJ6X4rESh14iFE+7++fKheN43xszc9FDjvA5rVdfS7XEqmFzQHq
PALGVb2qfMiVFs165pAinbhVwMgaHg3lzmd1Da0eGjw6tKOLsmyg7Pj90DheVit5RCskaACQ+nuL
EjfYGirBNJjOCqTXDu5aFhXIRsgL62IyIWzrQAI96FZhavPRspWeIekH6PzyJDWsSAR5rizAW/m+
Kj2cfKMaBPRY87rZuZV2MPAKhV0GkL1HIIoTp3HMP/lRDwjAY/bS07N892xYRQNVyIih1wIgfAuC
PJnXNQPpyO/fEjfznAugMPeO8SU4aaawM1s3xA36g8fPuLQ/SAj/z8L/CaN0/6Cl/hDUy3HuZ+fj
zXnr3MHVdw6u7uOjYfZARXl4+m2/2O+V+VK7owfyhtQ2rODMjjd/zI4tH4OF84KB6E9R6B6JYdST
1OBQC2h7Od9PSWbVRqrjzGfVbtBZv1PELrSMeSzueQ4zbIY/afskV4vnSM35rYLSnBvzs3bXF1GK
f1YOrjTL2n2DXyTqAoOhwVatiK6LaOmQFAV+C/XkuTkKy5nzl7wCYGI1nmCk2uetGFDm1snYnooP
IGGBjHnbEd1kdbssL412K3QDbQ+o4KDbg262rvJSD4cCGfhmtmfhAzDJE+dgZl2ZGM4mSxBlH/Q4
k0IfyX6v17w3uSvNqD+V2NBSYAhadeevl0TtZ6xKBZaENIqWE+uyTJ52KP3a9WuoYygTORUFUwkP
+h5zWhz5xUIhX315Bi8iNkfd5OdxZnVvBGkG8WUdmKl2VKTfcpyQLopMmfvjc7XJc6bcV6g4EnBo
CYGdyPPTbTOyeqeQHxBECVVrNM9SSr3NSz/Vk1bw8sBN9jMx3l8ax20DDKvZdvB6t9udtFdoHaFk
+IHCigEzlreHAjYPdUh7wnrGSdpco3mw2y04n3YDbOAJ+w2mDwxMP3SE4e6tHbeBpAvSLsumA0Dt
u6YbEz2Vo2W/91JIQFT+Uv/JMeMBKGyCUkhuGla1z01p+7zZ3N5k4+fTMZCkQ6CB9jYDQzXfBYMM
WNKlWuS9fHCM/K0KPtvhAEg3cNloUmz1Iqs+sqyEeqvfBFJPSBFzRR+RaPPiT6E4akJtqTqr2W/l
mSLQBgeBjNBahUL6vqhM5Dm1ACEMKqnHqbdnM5qtvL2/vXNrPUffpFDXU1aLpgwjSJkb8EbeR6dk
w9sSET5FA3PhlrqBTdxkwzNf2ozrsvY8l0wCUnQaxr5gJr4vMFJDOTJA5+DpYNgJ9LMhHIrMzhIb
jSXV2Fk1V5Hxt6aSiTPTxmMy6v3cYCgHAZ1eaLCF16pQhxiVspD1wAxD76h40j6XVozEdgXtjr9g
oHODLoTG9u354faO/5iIN5AuvBZLnessh1yuA0jUy+uTOgWWmKOp7mg4+rCpe6JHKSk1x1hmSrPw
XXnkkedQLPnQP4PAuKoZ3slPHYGPEUWBx/pRSP8xohwMTYJYVoT7t41IuGcVbZaX9/2hfP/51B4j
hS4NaTdjsVxLVG0rR6GJ1KKpzPu8PssqZ/LN0YitatoW87HtWXfs50P9Lp/abCQhxj5b1idOpHgZ
HxrlyQcPNMiV/Pf5PVHvtcHUfhWAJUL/6u2DXnGtv8umnlapTb1UKVh7mpqoWfVNSbjiYXypmk2N
PmlbblilhMWB/rHb8uJ2GRgwVejhqU5sp0SpkGuXkjZFtyao6DSidSkGKLVBlc+JL/Lnrol6q+rn
WTGHPFQkktaJqhK54tFa2GfAKHFGDOLv5wzghGQKh/EjAebLe8Fn869CC6rMvr1Rq+/w6qupsGCe
ohQ4uOgQqmUwdjbqRkLfdhLulbExY50F5LtyIzC0sPTtLr2e4Hj5rnUEoS31AsNSXqS8yNVWj5+y
zrm9oJ/myJCRl8fQCTq1YXepS9+l+iDlU7/0wABdrUnNqWq2XJhYWvkspdaQZmZRsFIgyw+lzl7G
zDkMMHxHtElRu6gZHZAIZRlNIkkdu2GWvoPHjGN4dCs+BZJqImoqIkaZdf4r/riO8Qc5C/woFD21
QXt/umtqEsnHLhTRJOs7fQ/2kKaeLb1zouxSp26XnbK8AoHOJ6u3aqX4gk+RJMD1LWOCmCL6fpBB
k3Rq0mei5x9LwHxUlmJvo125byxbJ7Ody0R6un2uKyVoiFw6vjG1BKNBpwS4UJ86XkGpbjotiA5o
3DNlS7gbzTvQ0v0H/w1ZaAxkowLJCzIO9vsCETRpWjSkaCJIYYnQxlj+4t9FMzMjUxeIH5LuouJ/
Pg4vsctY6NoNRtCGJmBBxNwgvbcRYAF8Ds6HFwI3C7UeEm38bbvX7oC+mO9be/e7AhlI6SF03N4W
vaLCoAr+Sv6ynlcXDGOZWRqIpeQJfWJypcsPJBvQumnPqeWHDM2zEqGi6noljXJBOHEeCo7DOvk/
pVWBdX0b7DIT06D+fW3LGA/zkUBsXfBaV6x62upTupZNJUdbfZYzP4Hs8gGApZ2bW8FewsydyYe2
yQ2k22N/zezlP6R8vi+a8pZbePBdokGwVlrJu2ym98p4UEz+CQ5GGjMcjDUriLySpEHjLsNiGvVM
8xbJNd0Y0aEy7sfe7A3yK1Cc0rDQGz2E73PDaolZU/BXAmnEGnEWjDnse5hdNPBPZBQXhA71gBF3
ZTcc3v0XkCVLW1b0zpJK3SQkuse2GiF1zA58bjad26n/aWWAjVARzhkKcknfFQI3iF2bxBL6bcTn
lpO3kjBb4M4hiuhVEtG5bcbrb0L+p/GdVHTEeMP5m6FhmIAV1aDw8Jr1xYoKAn2eaZgUJR/lkjeY
4zb96LYLLBsLKmNN015LoQ+xLMYU84eQIh8zMDWMVucKb9Wl2KKMz0rgr8StsPcIXJcxd30Zs/u+
r1MLM5OqX0uyMgBLwyU3x0f96XP41D89kRgC8N3F43yPgd/QkUoiP+asaG9F7337hsVJutJ7YzMr
SaHgGxKM3xhmFD1IO78gw0dYMA5wJe76vlzqGkXACte6Zblg+1J/uQFAc4i0+1PYxqZhFaNWngUm
SNA0tWztko79viyunvx4XGQdFfsX85as/3QEU6q6NCp+tSxcbVonqkFhSIXk1U7+JJpOtnmM3Mbi
Hbt4xTWxbpsmYVGMlIuFxfwTt3zOlbg60XQ04i5nRGqn+TMshLgwh/x9dzh3mz5mBRCLBfghT176
udE/w6Nh9rs8RReqMsk7yfMzcGPteskW9WP8EZ0A4ULkh75+5OdDkxesda7eRTBzY6xSR2vFF5PK
1Tq7GMm0IRlEz7qIuxmhSmzehWT0hjMSR0xooJUmsyVHBSsg8/glyItneyWu1ZNuCtsSjSWZXfJW
Yph+F1kpn2KGMbGDVLdyP8UeHMoyIkMJIHbpJGhwwMLB7idPSPfhvEsL0WyKTYsmkPKQiJYWngfB
lGtTfZNChJcW3/9KUUdJWa7S2mYJqDIYS5kbWW7q4YYluqYHpRO9Z2sWSb/ZJiZQ8KEcEeFVmD59
FPdWoyFfDECd2/dxBd8FG3clmnrI8VApSRbA5kwn8YRin9Va/qkHqa8SEemFr237Fbk3U47I66t7
1x/BoMoabF9V1AgEgO4lYW4OocH3wxsDDHUZIsy7RGJkcQrTFxZW9bN1Gv5DLL/EHH9FUTut+hH6
hGeIerasi7yrAOMEeLgjDwdts5EZ3S7S6rkiyWeg6ROTcHQsjeybFtQJTKtyad75Z20/Wv2TdJfY
T5rpHgRAyIQkPNXe+Sx5Xk2I/ZJvDgT53PMpYPGaLJtIKwKgJPz9FuqgtXGSconT0Y6NQVNAMjmK
jOOWWRmLtSWDbQaj9uid4zFo/P0se6XSkkmfJa9VHmODZLkb2CNcw9yOEu/23V3zvBdmm7+yKMMw
caPoTwUP1W1hOMY4y2BYjTzOnhwAuOlkt9uA+sNkSF3LvX2TSmnUHtWOJh5EyVtKABMRDv5O3fVP
RLUe7AMYr0TnfZ7NcKOYza/bC14zVcCzQVZABRQLWmq/723kt/ncJSoiDd3s+4AM53h4vS1i7ZZI
X6OrIlpflK+A+UqP1nMkRGKDxaUTmnKNmkjdIc52IcOjX5kpW8IWgGkgL71kmajbKLaBrmUcljJg
nGx6Dl4wOvzQAJCh3xDgln/igiIk/uzJb87+kBoSTq7A2E11bTuvv4GKKhpFDgMh0iWvUMCcS8Sk
SRU3l2bjxajCymuTYnoKBEX7rfqG2llF52NaXOZC7TgGM2YBjapvM7sdplzAhEi1gO6Do1wjapnw
H2ImozGn6FFUIlXFNYopBVyI5x77OeZuhRhENXyg5J+pKmepo/qZZtdc9zFj5ORuCruyJ0M9d6/o
x++2szB2lZUZnOJpYqM+FWWePohF3SNl0YplZeYTsJxMKVelwG7Q0RTgz+H0GhdajVypUJYbTs7g
mLWagYbzMNaPiSKlmzLVgKZaqsEvUUHN1+zAgWGmeZsDZRXkajs9F7ltWuYaoNeFUuvNUky7HOPy
KT/YeY0xTAIoAbRO52H9zqdDzRN1GDrfxKBu8pFhqxqCvATf/xev5t/R/WAoHKIeg50ark/8VOlo
clbOxgS4tYJw23Dv20bgBKFz+2WsurzXMmlto6vNlKPk6oUH1QzP97EVnARXAC5EaqeuwniIKzU/
vBBUkDFAjdf+Y2JAH9LciHMft9MOD1bvgMZ8U6ExqSAX5R4IaO9FacqVpaamyRUuC/BwfbUqcpuo
qSzwHdTjUOTIn9Qxkz25t3ruNBen5FnGoBDIkbe4UxqYxKzm2I13E6s3bvnJtKGS/kmmLUhQiFk5
K5HsGRexBISrVLticSh6t+kfGO7AqgaAbyGhtQChKN3igZnQrA7GXEbAfTGm4/8w92U7kutYkr9S
qHfd1r4MugsYLb6Gx76/CLFKJCVRpEiJ0tePeVZ1d6ZnTMb02+ACiZvwdKcW8vDQjh0zPYI08E31
4utI99MYJ5lp288uCWyMIVcHKMg/QzOozq8/ylV1NmZpsdvcfG6i7X387fn3y5sDZdKHTwfoqD/C
30+h3PIWa3aqxb/bEwzz58VwTJN+e0c//fZJxqYBHUfe8bfnu2J3V4MA+Off/zIlPPI9//PiT/K0
KDA0THoMENNNua5BLHzkI0p6Psp5UZ8u3hXXYZrws0l9k7T9yDb/dG8nW5OIWkxAgaF5cTg8X6zA
1konAb7PUZH/TGzPz+EPkt9ENK2+U2v9Mhv/+bZPVp2paE+r2vaPbQeH+fMZ55HUL9AgtL1u9uv+
8+GpvT3fHb3UrjbAEPJvnvpxLv7h1k9ZqZbT295Ecevjo3MGvw3vAdqqUTZf3CiwH9f0m1n0ZZDB
gQ15P46nINmfPGqz8MFxCELqD++jOWuDXBXz7Q46O+/ld3qOX2WmPw928mwTM9FqmQPACH7BdlHW
XG+cp28e4HEPOH2AmLKIKLCHBrZ/si66kVWq1I0PqGLV7+0VBMrfv9WE/hJrwpEeeEXgQGXEPs1A
sS5gbosISWRWfq5eRdqV2Bdek/3F9mmEGVcs8/PMY+ndeMfymz/f41cZIoh+Rw9dVKFxBXgEP4WV
JtKtB5s4/46Gr2J+mflta73MbvHnUb4gxCKv/2mYk3u0PK9rwsFD9Ho8Rs06Gy8pGFMifb2FH8E/
DRPPrKs4nc4ylYUM4pVkNadWnuTQ7tKoOPz5gr6cPeCGgDXqgFFxuh/2tStsd478O/vZumimdai3
3IU3WBN+U9v/eqDQQ/89jo14vb8+38gVTsLjOrhTeRyuvFe73HRdMbJNn3z++Za8r7AoyDpEwdEd
FB3OJ+cJq6qsvm0xFC+GIkqtm2W1eFmzfT76ZPU3aNr9qI7gVJM6V80n1JXZLaQ020t0JZMc0n53
f76er6oZqDdDBynyAPRBV/bXWy9bK3GqGlMLtpjZD2d6lPUz+dDs27NgV4eZzr5bse5XO9nPY55s
z3FQ1pZqMCYSDaAfkN86CuqamxWmWbp+g9GAElmxOUqwXuX339zwVy8ATUegr4DtBPrsSbgYlH9U
OkC8tW76Jll5zWNcX3uQCTJdAd0zavosFmukXxZm93cg/Jd77M+jn+yxPhkX7sfz8dYPcIxIHiIb
rb9pTLNPqN9tvrnX42Q6DY3ICsIjTxj4+ClCt8SlcSwS+nct2mHUVqwrmXV1lDM6oi88zg3NVf32
50G/3Mt/HvSYI/0UrDSBLW2P9BY5+/1jCf/FCEZfQ7r9mC4vLx/42ZmXHQXRs/vvwsUX0wqaAeAH
IH+HztqpVRETtKTh0AZ37idESibAvDm0aoy1/vMNfpHj/TLMyYrhftUwZXoEi2Dp1wuN8UwtQrO5
RAXiz0N9hbaA2o1MFjKCENc9PbJXIeuDZRTBHbDI9KiYejR2zWQKz0DwWb9ZGr9lItjcMBrWhX0k
Ov2guf/04thii6kJqumui5sqrzVuTE+1/maX+V1T+jhMZINQjuo/AvvJApyAxAeyisc7c8HOndzb
tAfA4h+Q61qTLDg8qMLPhzwZr765vR9S9b+shpOBT9ZeQALaQdFmuqvC81LurRu19dotqVdgtY7q
JXLf2xnGauEZmm74itWr1+Sl8YsWx/PkyR2GVOXttcjJQdzNesvIA/QpGjdrzuq1LNNhRHfGkA9I
m4vqll/wJhvPkjuHPsRtVudtlcrmwvTrQGQDgRzYpr8JxaV0VCrRoGaldNO9CGigDMmqcnHO9Tc9
2nx3BCRQetY6+eTmbcZQo0w7MPyCuJg80FFclbJzc+zeP4ighXNsg2K7sh6gZgJcwC/qg/9Kh29b
248b4p8e5XFD/WmqJCVBMRpuancBGvrvB5F5CnLIZw7E/HAx0VVgFUNdxNd/Xg6/bdM/XiBqUg4K
4Yl3ap4Zs3oeYT4/3Tmr+iICVlVW6XdSdt+NcRK9Ro7ivuwxxt5fo/ut37vfrenfgvLJXZzMf2P6
ORYVlhnE6vPuQoGqcM8wRVKxL1/+/MB+59qcjHUy5adZdMHoHMdK0SwY8I3XFMHVeZn2qQNL12nv
ZDdJ+0274pePEBQYnIGRvEHJ/tfJ0c6hGJTNMKga9EqXTZPODjMFn7ayBePIKHPf1fZ3ilW/U2KP
N4tiBnqdEcbApToZl9M26ka8Okqf7QX9ai66Yc474hz5xAOM2KE4adbhO3HP+g/7QsY5bAVSX1/+
+aH/hqWcXMbJMwdvcu7sjk7Han+3slAGl7jlsiCo54iLNvJWfx7vR7X0t8X4032fLEYa8MU3Cs/b
FytVp0ECxwBCt9LP1RsP0miBgQCH5FsWXsakaLcs2vA352Oc8hpH7MJ+d8Ai5A9/vqpv38bJ0W+o
ieYRaY5Tjzcbpq8DJ6tfq/42yVqe+lv9OJEzhkfSpUOYM2tP5m/Cxe8ne7yJCOoMSPVg3IHi6q8T
onPbQbd9MN0N4Z6EwIgvu8vEyxSs9/qnoOxgJRJ0abMVAbwV0DJC0+TaIQ/GW80xInth0PwSAMuF
pQhde9Mh9LfBtzybr0LpcR88ClgiCT9F/2dUx3y3C3GRMg131OAFhledvw3VujLrhuxY8Dwkl4F3
880L+mq7hwTCUSnDi+B3fPKCPJwqBytUBu4dZw65HhaTLQby04JcUu/ZhDYkfXbSXTklLSyCi0ue
pf6G+Xp6FECTI/wJYvTqOTh84Xh7MneZVUZDoNFk9eivHzFDYprGTzhYrvm6XROdgak2b9gKbSCH
8hrMqjw8HK2Sgx///fmBHMPDT8vot0s5eR4WKGVg8y/2nQ1au8emlNnnIHOX7Tf3fHoGOB3IOYmP
HiQYRmZhIAmFQ+K8m/IyFn0KbbsikMFKtVm797SCWM7zrLtvosVJdPpt8BMooSLL6PPBtu8Uv+Uv
ZXuz2DsyboiTO2oVWt/UnE62gt9GO07+n/IEx7ZiZc14vQzFnPCWTBNsc3TeyouWfdfb8e1zPVnu
ZZPYhgdow+y2dlENK2FvOp0ZCO5QtHV73SYozLfyGj/e1um0Ad8CwgpOCK2UHwf+n2+RyDla4Cl7
1Aoc4zXsWVYUctpwiwD70nn9TuHmy7s8ShohVMB4BzTPXx+phl2joaDi31G/CJosUBu6TbyNmC+R
RNbN55Cs4RiYOuXbn5fHad7+411ie7UBG0KNBvzdXwdemIhoOaP9zNN1eQ8X82kN72M0DHWVm3pt
PT/PZGzvrdijW8eO5k1rzWjDa/hTu8hP5rTTeoh8ftWAC3excBe8JTt46Wf6nRvdVwsZhXB0Mnlu
6CenXGfT2jVvSlwoGVYau2HtrHnuxV325wdyCpf9eCDHTAMMkvDIlToG2J/e/DiWw4RyBgRBZY46
UUYvodJ52V6FBX2f1goy91YRFGfRimyD9ZS3W3slUCqDuOkVy5Pt0VO5XZGV9V2CeQKI/nZdpzOE
O27pebiuyP0I22YzrtRACgNYp6qeownHGK/Lgn+O+m9v5n9VH/zynzN++Me/4+9vvJ8lgZDcyV//
8b/1oORLQ166v6Vafrzov/HPv92oF0UGRd6Gfz/+2H99+R+//hW/9a+x8hf18stfik4RNV/pDzlf
fwy6UT+uAld1/Jf/rx/+7ePHr9zO/cd//P2N604df60ivPv7vz7avv/H352jePS//fz7//rw/KXF
985J9SEJkvB//th/fePjZVD4sv8XfLicIwqNwwlYicj8po/jJy4+gFQUzvDYbROQfxAHOy5VjS95
fwHfRLXRQbMhtLGOSczA9fEj/y8XBptQyEEGA5YjEoS//+eV/fI+/vv9/K3T7SUnnRr+4+9ozcJ8
/O9IheY+D3gXam4YD+sP7X6/ztcIUmg+1RA5HCnpzXq2DYVus8vtZLs09hyf9xH0J1IzElYftIoU
Jopq5LClFTqCM9mHXZgZN5S3ke4glN+zqZouEh7UVWoFRLjgEWlhx7teOR14KDAMcxvIKLjM9nJn
6BcccVrbIivmRpJuotmnQdbblIcHvxsm6GNX3EJuRmwdpC32DSflIZ5UNhqKyo+xHDTwh57jGxxm
OAP3emDewQ9q63kByhWkQk82TjlQCTz4Q1I9M0oQ+r3WncesC9E5m/LWLyd0BzMQclgMxfKNb6ka
KTqb2iWjpUsJ/Dcg356jEKsEmAPRpFJFauGtvDHkYQEt/R4LW7Bw3vid3zwmEXPP/drnTqGqprqQ
i0peaicOHnml4ve+dBOZDXMAB6taDiNLZ62d8LF0MeRD5QgFUzh/Mu0BfsZJu4OoVzPCntAto1yD
mh1v/aab+Y230FDlS79MbsGiJRmyqI9iZO9jjY4CCgmHe84Hz7kJeK2XQ0BhIZKEZWzwDi3QCaCu
rMG2E6UY0Idd2s3WpZB9SPvQZXs39EBl55AgeuyqEk0gIkFP85COpivveU1HyCclVg3r2bKWXlqF
gnqFIIN4lXPHQVwQcfRWh11ZZwDs/fupDdSTTZQVFA7AsrVGfiOyuu/it6Hk8HagE5kGqCHBKT2z
nZb7aRfDZiyN40ruaRCARu9ghwlWkoawRGE+OWrdzOEIrWjUQqLMOLisdTCEZkyl0MNGoR/gvR4t
ApHpiZC9Uw71tYXI9Ani4p0iVc/SeoB/FeQGY/RHNTQmN3riHcEDYmLVNI6BrssiYf4QwnvlAVYp
zIH1ko1jejQHwbX2RwqiINV2lZG6Wfp0bMLESiHbOECN2bTm0YAMYmdG6O7NVciZs9hTDtTTwmC5
Ek0Y4NpQe2tXrseRIjTduLAMQiDyo3bb8q2c2u7i2C77SuyFNquh4gbtBJHoxjwcy4DhTzI9x1j5
Ij0aK8t1aZe6T8kMMm2qDdS8fSvoL0Yv0BUYMBKoNht5rHJbltgI41rA+KR2CeU7V0kPveO2y0lW
BYM3pXY5zVAAJIuzPEJwrnxrJyg0rPuWu90+iHWFpjIcp4Yb7Pd+nUdlQiB/rVx26dDAvUZqwM4c
awGeUUtmvwsUrJZVRUBoADZG40caVOGVClXyyKMIraJj70RkyxtP8W2N3qoL0XAbRcnGLX0suYhC
qEzF1Yc7zHCECqSIbXw4LajPinhu08DjoM+UxjR3U13VCUJZveg7ypvqSdPj+0kaSuCbpcC3yMMZ
HBmIaTaug/qR4VCX9WKBIOVU4pCgt/7OdjFaUUZ0vl/myasvxnaQIeZhqNm1NL4scw+tvehCjBfI
4ri1QEXKDQNVVDI0wFXoJOdMCwDEuWc1LRYUHBnttCM+OhqSsq2GlGlAJnCF0F6f+53Ttnk/0tpe
ka6C1GfF2fHuEmLx3PL5CD2aZiSHwXI9P+XAPljqLHFf5rH0ynA1R9b4ZNkREixfuDqdJqsfU0u4
1ZQrQ7wlbXQ8A6PUlTJo4hzCi2boptchVnLfg0/VpFUSdEAQ5970+QAvmWtMWOMUc9k2SVr5Ppi6
ZBZhk5MAfVV5jwXXpZ63wM+j9DXSiDmM6VREEdwmL8rarreSHf09FhjgXBMBPlNqykWvOlcgJgsf
ryCeG2AibSWG9lAuYcf3qm1om4qZVjiFYw+C1e0CC7tVXLYqKcDS6p5JLDApNAFxJFMiia6H0irh
7NCHdZhDN8mxMa0NeSIEVieZHDqY/ABQJ7coFShQi0tobpat6wwFq+IAiZAPfXowjhfbTrFnaKhF
CjeI06M1SIVF2lgibypOhpRTt70nQ112eaTswEkF/pgz29j9vUt4YmVSM0y+kdhdDR5XGzzVqmY4
sPKS5DKkUMEXTl8DcINxw7tJiC2O/Cz6hDJYaHdbfxqCabovwxYLOg1r6bxPqu3O9bIQlrrOEm2D
gbXjuiQu+6RIuc8DE6LIYZHlqdGufKstxMJs5jx8dwZtlSn4mfa94TSZU2+Q/NOvgnptlojvG2dZ
nonj6kNSOgKM7JJ7SdoLKnkuREMYFMi5cz2rxXkIA9Ai4IzDWZJO+PZjKTxYIcBfBlaCxFo+maXG
HRpNwMmUxFfrqaGLzuoxSi58tyWQTgcNIUhH6Qrw7uAmhJasenS2gY4wZ/TEQoRGLBqcsfU0elgo
Y3jLKstmGZNlBM0TVFTEyqdVr3PfyAl2f2D7HepG1G+DsVicGtF7fhY0zRxfVd7ioGEX1AbvfFCq
rzLw+KYZtkK0a9EK4rOReC8ssRXwfrMoR+8nGHOby2VpA9Onbjjp+KxK0MB2FlYQ38fOYpayuw0b
olg+xdTHHGCRKTeaWRINbknV2s52toLGvpIz+nezyJdNm6P2kXQ5SKP9IeYibvadqkMJII46b+AJ
TtO7M8+VOMMppbFyROAWkalJQJ6fJ1Z6x2/OULafa++1aiw6ZZ49t0OJUOSXKhealGW+GGWX20HP
un4IF3QVFYM1dPRWzSMaC5qS2iDxkKkKSRoiyjvgecx4MIlyZ7z2ZRjLZ3SdDl5hT10CCVjNIeKX
jkkzAhPloklEt5JBMNofgiGMpTjWufZ6Dqk1LfkIHgF0rIO49eOzhKhy/lSJsdn5gAAhV8prY3kg
rOLyUNqM4qyTMGcJiha5hYFPq93Zzaqeeh3tKzRGVZm/VLw6c0e/qV65tOBcUitj4zXRAI5UxC9x
oW6ty2ljSu17MIAzlee/a6N0s6vYOLPLCO37SyaRTlvrbhDK3pX9DLKmPWPubhphiRCIwMIaFCoW
7mXeEhLnfrAXl6wrHG0bwF0kMHfxSLs47YJgghg/dYWInhKIrz6aEtTndRvr8tPWMONdd4yGM6IE
m920LW0bHrgLJnOuxhbgTSzGSG069GjPWzxzprPZHlFPDiUV6oIi8KD9gbr6w0IafYihy/gcdbMd
rZx4ZmTlyGFw1148QnZ16kjnZkvklEvGg7AK8mWJSIyHNvLzPh4sr5i1Y8P3Nwyq6szCjUF1x/Kc
GYZLLrw8ZB+JV8QEolfBOMSY6o6N1vLKm8b4QkUay9yJIYVe+Eg7BLI1XXnY312hizCM7U+IWTBk
8AnpkH+zRXhFqF3h4uRfszKHoiuMQcg8qmaNBAFotwgM1luZBIh6PfbNOz8hCf7X88Ut95FNr/Qc
qSCT0+SjG7d0TFj0EaHXvZzrz84NKcuaMdTQhDP+vFd92Yp0QEqtct5FPgQe5XCE9KHylaQyacN4
59QVHrGEJ/YDGFVRn+mwYnamPEnbrAs0gOZRMLu+9LSs9LYLODFIb2fN9/CxQffzXIPWni2TBWHx
BHI+UcY6sLLSUWvWHaAYGwLpaGLh7lnC5wYPT1qwhdDRSDLKncnKLRtvIY3qkAWFz5e4zhh+rMlt
LeoyU75kQ0r7GZAUxBtmaNrReprRN59Mb6O1NMiih5p/VD1pEhAROkFf+6b3Z5mLCsacxTyQfsmX
0Bn4kgkejbEGvVmFEuj+qLQBlB9EvTOucOxIgiaPggoE47QzngWXltlTbsZYF0UXMWJ+ifYgReV5
JFtDH6JgMiAQd9KjTp9JJP/+LVJP6iFBkH2rln8iJ/8jrOBA3iQf+Kf6FQb4FWD4x0X/0d0o+fGh
Di/96b/8BU74/wQ/AAb0f4cPfuAjJ/ABvvAv9CD6C8rXwK0AEqBHMwQO8E/wIPkLnGR4a4HEcdTG
BPfgv8ADP/kLJS9kN4DvUU8Pj2Dgf4IH4V9eFNswLT8S/Ww4df5PwINj68yv6AFUzGH6ANNPqCVD
2+Y31RVaEeybi6GZDe2XHQorWdLMhZmQF1R1tPIisUvksLa9tdfbG2J81PHNM1a1zka3CbPG6erb
JJg1vLCgqXA3UV5YQuDQb9Kpvp3dGge0OlgjVcuSFnuCQ4IwSxh6xxrXrAi5HWYPXfu+2o7OWEjf
S0MO5MGBXn5cwTElidFO8KiGgJ95yauUeje7COQ1jAWRPLDcH0jOK5aTaMfqC1cnWxOOTQqQ4tAh
vipmrgcXdvI+Ighq/cmcNRCGFu1Cs8ZeLvwQW4dHyYOLwJhNBuoQEWxx5GGCnYhcrLxldGc385Nx
ABlQOKAj7VsJC2SqDgDDUD6Os7VxGSp0huqCBGUuq2feoc9i2jn9s1JIxEj8GDIkwRC78p50944m
Nazgh9HSbj4z19tECQyjB5ehZjbspIbkYNNiu5vuNPPf4HMJt/eE3fFl584wt00Y5GmYOmuO1U/a
AbfwzD5h1iYauwxksJX2WbWbXLlkCa03/gQiVLmb6s7co888G+Jb5HKRkLjPAHp8rZMZbi4krWHK
5LR6zY5tFTSqrwQNV7K2N1CuWgsXndTmuR7hmNwA9brnfSxuwUPSB7vk90rhACTVM7gtBeoQj9D1
SBtbPLl+v0P7B2L7DUUzfTsQ6P1VEwy/alXlYeXD20nyDfoFiyh5XWLrwIZlrxoz5ji9FMMyQZbO
j3M2e9sRkAi6Fci91EMmprZdkIvKwo75JRpb7yefitcFaNFH3D+U2GYCM79IBtJFGV/i6Hgp3Qk+
O1cA31OrRO7TlHnimSpvW2A/bQ/0Ko3a5czFCWqQ/i1qkMM97FHu5gYx3rRduyEcWqkgJHUQcwEm
pbmzNp6ToVKZo0adBd1dEIHC4RzI0ly5Yb8PS2vM2oVnKvazmibnJc40ODPmgyablgZXfQIohuOR
ziJlbOc3LrS7QfJI4JjI2+2x1TSsDn24LcMj5mWndu1vDE6SlaVT6bZ3MSZ3EL3T6qhisoez7cXQ
QiYCJ9E42AeuXs3jCCQIcn7JcOvWyQ1p3pZqX830zu33+Keg6TBdIEkDDvG8tK/JcBX6dOfBTtzw
tU76vHagnMv2Cc7YRnNcvzPvJ0u9OmWU2kaYzK+vIGWTlrAkpEKWOKlJvOQOSlFD1glyJ2b7EhrZ
D3MVn4Ojt1pcVDLCzJuRT9RGZHG0a+KuQc65pCKBfEhYXfXR1jPNNipHMGQCZ9MOHLaHBrRVl6Ks
5o44UPae2ViD9WlIRIBl0EuHyYMn9CegoudW6hoKaxSA3RKt69ouxIhM2aVAGC0i8o4G85uziOpx
6fv4aoJ1xropO6AqiBtF5zm3tT+OO1heDhftkuiVFBAxgcoMlpaE+wC1YiB6ibx0h+BGevyaxdMB
fV5r2tDuE4KowX0TTRNoChX6ltzyNgCNuAOyhBfWk+GaVWQVDPWusocNpGEOmtk55OFSGQ3Py4g8
Q7UhJPncV6eRm6ZUezlbN6UCpzCiTz5UOGjVqcLEY7XqmkFnVjw7RaXjKfctv85EVVTipTRH/KGL
4NPpXnTe5yRaZCihedT+nqO3run1+AB0oCrGsKrfp3IyqRc4lpsuck7mjWFzYZfxkHmR7Pq0Xezn
CWoVZ45E8lNDOAv650oVEbOT9dBhmgIyxEF/CKx8EBeMDnNOKx9AT6kqlF/FY+vGt7UjoSSZWAN2
isV+G0WMDjDe+NmwCFhHBejUFQ9uJB5p1ARpWT7KdofDQ3wtyHs/NFjPDfK4Y3aHRUY3IxZHb+D8
lFvRBbF3Ps76Olkr743LTFVYGhA09MR+bvgW/bnPIW1roD3lpqm8HRvsFcwJ0p5jynovpEbgrrrC
IwAD0G/GJuiczHbGjX9oJqDoJSzuIqde2/PjgHjmRtYTUL08EmCCDa3P1sHC4SUf8Sid4+naKeMC
Z+EzN17O+pZe10F4AxGkimR2w5t938bnUU+eBwNIsNbmLMbtjbLB6foGfJYBDIYQHLR659pIEuOr
2K+eWgLG8NRlIGvlejjz/RuB+CpcME7t6tmnQ+4y4EUKyrHcZFOSXCQhyu98O8izoXoslXi2Bixq
gQ72CC6aItWtTEcnKpK2yesIVS+rOkdD3jri1iEwzROJzDYUd20jH+MezWGIgnuI1EA7svLmorMj
mSL7hABNiONfoqLzsIfBqw9VrXqUSGCVA532aTyzJnblYuytv/Qqa6tq2fQGpmDReVdN66iGzkJV
nzfHk+qItzwn78iTV5Vw8ziWMdBwtE7UDVSMRrI3VGw1bLeqHokGaNBZwMdxm3TozCMNnfPeZ08o
O9yWU/fqN/3eyIilUwsHZArNHsxgnKdWXPHxRsNDtGbxu2tYmLuV/67C5EE5ONlMldr5WPlpNbgA
v1oJcM6Fvn9p+cjAA0yVpIszO4L/aPNkQgsBzyxe0Q4UtYjm0almszViwFp0YwNBELgEtLgZe7wV
hm55kqgMcPIKWEtBI/kYeO2t5ZRXDiT3V0L1K3hZHBEoMWf90pC1j1BVq2UFh94VgyiFWrx9H8Jb
2aw1CiIc0qE01PcqHLdR6+Ph90KDibCY1HaRmSy8YLGz57y70HQLXj5N7QmHfxHh6Yg5DTu266Jx
07AoLf1pT7o1sgOuPbLFJoZjBnRMaBOtlzaBpS+54BJELNv6GD2Z9kmUJzO5gun5Te+1V7OlL9zQ
XFs1L4xXtk9oYgRgGd4wgQqC/dm23lrzT2f2dtOwd6qXKgDE5HXbyUZp35o2kWjWTKHCgmVjy7Tq
DnV/GOPn0t3Z472DFV12fkbaYup3wfzQJWB526CU0E0CXlTnAMKsoaCc3HszlJOnFyjrg4VhVi47
J/jiaKoMrxPvzs+NHdzSJsg6bjaTU2O7aJ/pMcFTduc+SKgUuGWQcS9O4wk6qbGZN+4EpWIk23tn
wZF8hLCNpdFAHIcFkThPlvTThiVYrdm+8if4IcVgS8vxnNZbQO9708w56lb2uTGgnWr/TWqRAWfx
ixhFc0dZKxu9p3bZo6k06TK3J7kI0Eca86uQAUiOzWvXi8206C6Vo5XB5WXnwk6qqZoUFHizCkKO
Zq+hULG4doaDCwOMpXavNPmMbJYvDkO0tXdD7e68BdQpxyU5rG7rVCrULSJ9LyoH+Yc6Wlk76Bks
iy6YVj1J7v1RbglSp3OrIX2bDaWTDQyB0w/gIzmbEvIQY2tAyULHM0gbgONYSmMer5StYbK484KD
bo2NoON9huVyxyfcggOoDzB5dJ1Qr9wA0MehgrqXXBjwd9uroJevQCtUnhi8E0D8e0Kta3R0PptZ
QZnXunClcwGlve3E3wMu8jLA0aFF5W6H1lqcA0w2BPRGL3cdIIZE4oHyYesxYFGoB6URjw92M+wc
Ke+Vv2xIMj8E9XTPIvfQEGePfSKbXOQ13N4DMMmJWx9czjeu5cJ9bdF7Mwg36/1xQsw2qRVGLWBx
f1UDBUIgdvuip/VehHbR+6gVLrBtFRKwHde3kKLeJBYDQ4fcwrsc3vFtPrQIKnTpzsbORVeoAuUj
HNVd3KLmgxJVXaCnbE39HggDAKOeqpeB4BQwafsNqat8CjvEf2Yc+7xqQ8AcZOzWZPDgNKod4JxW
5YZAdpgjMyuCjhjEtvZR2ZNN5c5r0TveBiJzwbahVQ7476YJl+qyMVaXjYPs7+QiEXFr3k7RhTUb
dmEWigqE09srf+zaPIHo2rLYPnLpdemM+CSM87BLVtA8ROov8DDqznowMS8vLReHvfH/UHcmy40j
XZZ+IpQBjnlLApxEkZpC0wamiJAwAw44Bgeevj7+XWWWVW1t3bVss9xlRirEAe73nO+ca5P4XQe9
WxL7SA5cHvzRfdGGcQluJg6fHD6RlA8Fu96gPsQ1vWkjmvXQBgx+7TTGgZ8Zb1nAOFA0fvJpeOFD
YRr9Rrjc2C1RXpfCX3diLtURwzLYyLLlceD4sWzbUxkmT35vm2CU8pLlhICbpnnop4TKkOZvXrhx
1Q8i8hx5c0VLY1vUzZflFcVDXqTqr+Wu6hBU7DyHbN7OOVe3Dg9lO/uFsQ9aQ50H32m2nqq4GSCm
d/kYnr2Bg6xPDdbkmsbJnZwXYVRZxKoxcHQmLbdBjNbiaxLK3rXN2B1yRxjR3CGJrQpl3WdjyJH7
z15aPQ8/iUNgYgOrcKXIQO1k09OOtF6Hrjzmfv+ozPBac/3LcnTmcvrrr91mdtZx4/VpBOD0bTcl
+0Ap3hypBbx9WcTob0XN7XGwDKa/NveQz5rsyj3eiHKGXSInvG3JCjUg3Vrtlt4WW8vFuhtM9Sl7
8U7N6JMtxWFR/rntuniwm6vmk31X5j+dE3z05niYQ/+nyYuobMrvfnLxsZMv+toPov4ThK/sxXq1
LfXcV86Lq+vslCzZH8P3vtxefba1+vCN8Sm3+e0NR1zrrK/ifvW+ZHrzffJ4CTOuzHo4KiEju2WX
Vv63Zoi/y7w2j4LESgnb297GVS51tiNSG3uKV8VFohjXt950011r4DF2SxUVAXvsDWPdqPVRSJ3B
Wn9KCyM2NSfwW3e4tn7nwWxVVeSN6t5wDfciFKWSddDuQgaFtTWfFMeHU5UnoeWpzsffmW7mjd+s
koeMpyOEeR56qBZ6OLVp+lY12XPbVJfEVRcpaDOsuEzJ9e+Ujxubg3eLn5RsupIqnYHjWntc2pY5
XnBEzarYM5U/VRJAqHRK9Izlazamw7gq44xP8ZNzzbHS4q7qpoeGHp5w8LqodQqGfp8C/rV5D1Z/
Z3oZTq1vc2lvKCgI3pFceYFM4IJGhqjifrr1RZQW1mdeDA95lhzclSUqt4NEeF1cBUUVw80wrNIR
JoAUHBA25fLJt06NZd+Z87jBo/vlihrCrfb3ifZ3E1sZS2uOckwyP7e3LlfJTciT6gZm9PidfopC
NNribS3SmbJL5A1LMWazxmMejtkIpeX7X07eHupAncack3CQRzxN9JnEwA0Yy26zhNU55Yq6TIn1
0PfZxc1nRGXjFa6InbWG7DhxiwD3kWvrIVVyPPstC5DTTh+nalFMrcUwvHEjgsboxB+Hs24w1sia
ufoFmUJNm1L3Mi2zTpnEtXXM7CW/zP7tcmLYmTdjUgb60Z9BS6LZ9ebHQk3wHmb/bHeS/aimvbzT
wXSaZYkoRXZ0M0xEt8dC/e48Nw7134Idg2U9vGS5vuCAfbeNM/DEnLtLaktDbl2nX36liTezTS6t
EZo6Tl4nBspdqDCu+nTnF117KAxlPqFL3/HXHraFCQew8A6SMQN8mQ290ba+Tu0QT43atgMr4fmP
rxXvvBHW27nt7jMT9Kf22r05BE1EYZAXOfh0x5GKyGDutmmu4qzKXhO3jQMHWWacXffsIuZcSM2Z
W4sR2S6Wd1mxLE0uzq5xFO2hcnZOnmqf8GHz87joJfbzZjfDHO/rQZ9Wm0O51NggblOUL10v+6he
JnNjzTS74r6AyCAFbfJa/6lbFbuWHIi9Ljv/plJgNzCJHObBj5Jp2lm1me7MJC27ONd87IeJLBEP
+fItEAh7BbMAz+uPcRnqTTpzfxm8et+7OZ2f1bBcRldp2rLy5cuozPSnbJA7x0tXG4ec7nNbDFhR
0k6ILdAJEmQMWzxMT5XsaUyi76Z6dS3m6DbZphDEm2B0n0cf5GbQhxJQcT/ZR6WdHxu3HE/fiFmO
/qjbZmcX625KUgaysFvv6Tl5M2zzWBv908yXGGMke1LmlGzSxP0Zsn5/u6PY3swuunNW3BmWGbWe
s3Vctbf66iWw/9jDtK3yKh4q+ylspiWqO/veH+e/Yu44Rbv2OPXlXe4DH4o1eSqc7r4T1t7USFPL
dEMSBz761e11yar8qa/N+9oP9c5MJweAwc7fquRDFfoshqeQzJXXHNLZ3dFRYV0RprC50DmrvSw0
8Qa/sz5XtaitKmg8mtj0Irvq4ih9nye/pf2crz7gxYom19vvi4x7912gy6Hp6bXeYvddcm1sV44l
UDBsnCaJnU5N3EXWd0SPE9T6wcI330LknvyW46+yGAas7nlKDAa43AXCqMdNU3rlxuOGjlCP8RY8
5RK0a/A+F41xZXugDL3It9ZQ37yfDszpRaV+5PIwGzhjR8SEJs3vqtY6BR5qT44CpHBxU3PZGtz2
RE0nJITfMWXsWUKxFfO0bIYleNNJ0W/chFw2jTOM0pTLGsAjzfChjKtClV7STSBF7HHyLC7kn042
nioix2eFB3BEmEZmquf3LH2sjU8qzrEcFRpJ+nP7gnmT3JpNt8fyfh8qnsVqLpHrl8ucPms/OCnf
PXqZeUMAt8W0n8K3ks8PpPXjWLefAFQuxUlJLGR1DAceyfPw3PK4SJaXwkui9lZnzWtf6OF+mpx9
Z94e0OG+0X/AMEg+ZNGavHsIE+O0m5fgu2DKMRBAy7GO6pW43mLuPZ+UnB52WR03Y1yK50x/i/qr
Ct4XYLok+zsE9V3YT7E1CnLrHyr/haph1vleokKbDgX96XyhiminFGODZV2c0NiVU4Ws1qi7Ov2R
LSeLVd/3id60qbkPxpDfYCGJ2TmR6VTbrAu3Fo51IotgZ2RvvlfuGHR55Zz0JLLPTNjHpqqPxvRA
rU+7BYg/9LVzyI0Sv9R7cJvnwP6qRnsjFnzFVjzVFUN97xj7UYDRYB9eVV7eJcxtLD+2YwsqR9sU
1a2o1J0xPnrr/Lt20r+txUmolXyoAoF44zwA1p1Xnnpdkx+rYMWcqLPm1JviTVrZxuveuunS4IQk
86tl5zuZ/mj8hA7iU7w183WGUAzr13bRvLhq63hr/bAao3maneZo6Kdywo7QyttDTMZVGZwIOZ9N
gBLWDEeT/Z6vwzGX80slPisMz2Lynybl7AtKbDydRVZyl7ofTh4cGlgofBf/1+i282aZq3Ojin3e
VXftcE3CsX2x8gzNyTh0hb+xWFRRqxCf+jkvkjviP9uGrK8tlh2kWbyW87YUgoM/2A7NQ5f57ABO
OAifZueFOrpNIATB0zxOh89RnJYbGnE02Hnr98O2nIvtZJ7weaz+zCzlWHe1vF9NXjoEyuzEtk6V
3/Y2nygH44iPSy6Ledw0r9V6rbx659JYwDFenGV70ql/gKTZZvoFgvB+zmNgWw4RVtJimUl7AygR
BR3AER+Z22joGO0hX/8mto5op32sWuAo/RY4yzYVMJkVxfvjroUDpTfrYrmMkbO9M5v0gUK/uLLs
fWEfWNFw6bt7l31hoLJ6C2Ia5ahreTBF9B8c/c69UsQXJm8cAZvEZ298d+fC+VX3nvmqjEM7IBft
7BxmVn7r5tVWGF9xLjgDpf/U1fynbNBIciQRUR1w63fGSt1ybbz2VhEPOWbHVJPuckQcrPtF2od2
JlnPks+2v/SCz22678L5wy4eVxUt9LIisWycQp6bZh8AcSERDzYPlpzHlGAz5goCZP2Gf3vO/IYw
bf1AVoGO1xALJHA3VujfGQJsK61rjECnvp8qGOQs9N8WaL64XccDe064J85x2a5HQegNtyBS9PCC
DeKWXFgdzB7A2vRjEMnyZcoCwZAw+szrXISyY5Jg0sM310dnUQxo1VlaiLbVeFbr0B4aQ16HLPma
vfbTNhhwh/GNuo3urZiq5hSKkGuhVcp7Vph/lPp9NVeF+6/+tFV+7qGP7bFE7Rm3+SjjIIsGM9jV
xrW8rQZFJKdra9/77GYGSZTLNTH5lZdPo+mYhJ0bdZj/chwTiePgOKNx0IpwxpJvFlzbm+T7UjJf
dKuCwSnIALLOp5bnhS6RuYnr8HWxXrviYouE4CBcnNHFLZ/Pxa52iTjX9vRgqT+zbRzztj+K4Csc
8qcCFVbkD4k54Mr0sb8u3GW6XY+SXAJ0VsdljLPkXbC6z31G5b70tc39G5hAuAKe00SEAtN5Xqsi
2xqD/RG6c0TQOpjkWXp2FEpcto4Alt9RVIDDBdJ5by723yb97SAeRyM6JQ2WQNqJn+86v7mgF9ho
UVIDDE/nyeQvqcx828zuoYahuzZJX354K+gkzM7Drfk5LvBJ4jXbBygSofHBnM3XyccFUuNHuTbb
rFypiLAf0xqWxfTy70SBolTiPpzS9ZTTGTGU6aFTdo8wxy0lMGRUFHySOwt1Gjk0Mhb/MPlGiLEM
SCd743drhJdmxcdlidulKsPgLsiH6WVanS9yJgrrRz9ZqEM67H/GoTsuRWJsFlpusL1Q/EPkSfaJ
44lo/RiGhfk1uIZ3UOsYnDxGFH8dtp37tWC1b0LH0khFSCzp5NVHn8ItNdpdbPmpRztrqtEEs+7R
cJOndWT6GN3sVyhSe4sSKbdZQq1rSofdoagt+7G2dkloZ1yvr3PW8dkyiHPVMHVhtubIqCm4IfbH
teN5tAmGZT601FLw1DLz5I3BMOQjFK53hZUO+wCe/FR3o+XG7FIpdz7Se+TU/UH6+i3VvBvd7OjY
6d/mOTgYmftF/c+uZFfbhk3Zr6m5MoKJnWJTcSnWqzd1RxziXRrwCVTZUQrzPITmxc+gCAvD27RC
6xPU1UaOYXbWZW9G1WqY+5BP0gPrke+sNiXAXzVpemxKt9qZrAGB8C6q6k2MkhY2gUqyVwruNzIF
RcyMSbYweJ6kL3k5SrHxVYZ4WWb83KhYiv3sVbGS9nAybNeLcXHsO4g7HStcBzTaoUxY3Rbk7i5J
ZLtXZvPk2qJ5ai0M0nBJ/KtMRbcntDzEpZeLX76S92QG7JhRE1LJn/uNJZltJmnqqG6RKtbMHJ47
VJcYRd96mCszS7d68QY2c1R41aOuV6gJkS+P3dThkbPFyNpJwWxsOugONfGBMpF/AMAsgtMJ22G3
ULD2x1z73c90E3lTYc1bOaM0VWXX/6w5xHaYruM338GJg8QeiXb1fmyXPepKXWAGS6O7r/lzkAzL
xFi1GvwvcGMcOkisUMdYmX8nuahNlVXioff81ylEIoPQPRTAG7tsbOwPLHeM6VaO11GsRuyYFk+P
ZrYiU4ISumsevqfUA6BKDBDygfjOms6Bv/Nm99yp2f7qU0zvFN7hW5LNruF9udmbFszJbBzCBOJ2
E64dSpuXjWeHr/5hNp3m7BmITm1y4L0YeDZq99R0/fcwWZJl3RmTI3Yk5632t5KjCa3HmBzudbN5
zAzuZaaax4tVLe771IS0RVpKhT9mrsH1HdOY9qLqd8gesxvD5C9RxkTD1noD3TfJOuWzXSnomYOr
pfruHb98HodEPk2NVhgoaxvl8/o5JE29Y8VL9R0Wbd7TWdysWLGTZJdXnTfFoxpTeoZWrm63Vnje
5FueeSLQw8VCUKg5iw+rGcW1MxPxAf3dHWXp1vdiXru96F1xqZkfuOHAKW5b2phEBCZmwct0Dqfi
nOB/Vknn8b222nNRhMiDcxbsZafz2AkaQq5hj6GSlBJm0rwvg8XASdQO2Rh3qmMcbZM1XNAtV7Nt
wt9Vb1j7YjX8eJK9e5/4rrkzuR+QUgWwzjhLr2oy9JsPvbcVvfAelLWonVdNDWKldL27vrfDS1Da
fjTJARLGZqSwQwNNR3dzxzjhTb+rOXX7fW4YzCxJZW57u2/MU68C57yI1HqyhhT6UNp+Gychdi4D
2BK1gPkB1MWA0WcP6h4kBNqxbZf0YUQAjkfHmh5KT/P7DYGBK2357DUjwXTvWrjBqQ2FyFeZUa4U
LKewUxdGWZpvQZKs/a6rc32glzT4nMohnbZmWa+suDNz40mUYD++b/xlEycB8WJJ/ta9A3baYDq5
tmXFOThVg0SRhJcwRTXpwYmjofAD3pacRe7KfdBJV3NqNlYeJ5L943R5WkyKrW+9OVViPyDw0D2r
PFlZF68sRypJkqRmPmC/IFT2GBtGUFh8Z2mGRNtA/y7cKfIdNwpEa0T2UgSPvkyXvU7m4s7si4nG
B5Ch1Pf8Q0Aa7impdP4omS864dcXWEMf6GNOfnK4z3mTdGlwL9v8QYdy2Wdls7Wa3tyNvo2Rm6yo
xFIIdh7K9H0ufedUzO4b+Z3u6gyNfhBiWHlcCzvm1xK81klyQEQa7roysd5vj8KdGzJDCdksv2Zz
4k3gM/GUlsLdL73kz2riop7Tm0fHoYTWG4GeS11bcWAD0eToE49mL8ZHlCppYL0v+bwJzCn0omwu
en9TGI4rySLUvzKchCSYWUNS1fNdUi6Uus6q4xuRGpEOrODbyQtcGjcYdq3E9eU7hKnSOXw8LK75
f4s5W+4R5H63I445wO4+XCec5KFEjqn02lz8NmR8KhTX+6GsneMtcXPwtOAjPNv7JYScUWFw9H0S
cyrwu21rdqeOOftRNs54j2np7KxOL/f2opaYMi6+Y0XfRGQRvSedNN69CObxykJufajbrnwN2gLF
SdIxNYIp6PHCpipUpoTdsNx3pvKBUo98l93U2EFkT0vd29eF93bccDmxY+wkGOxMv+YshnqkG208
syUneWuNxURxK98t1IVtbSgLsF23h76td+HkzDtr6mWUcGv8FbrjOxmUIJbzTRyFwR1f2deU+dDq
qac3nQdYjDA9yEPPYsGtq0txXxQOzn/amjuuP/hIFa5EAJEcrxikV+LVYFk1KhBO8p0uZ4IDsO7b
vlw/EXrQZ9pZ/04SMl1OpWEvZm9EQhdWrGW/kmbASWdiWBIRS10jeBpmgltcEy6a6O+NffpkIy4M
A4cGF5GmVHK3jNOxRs2rNgNhNMSXT5GWlsMD2wMaCplBInYjlF9Ww1uXCMACu2YtxIbEIk/NTs8S
zAvmZOjq5LtJreDMtrJjB1sTrTbNQ10BcRy2/tY0Z/PEB7Q8hGL2f9dlCJyJKXkF4rD5Qb2/r9bM
w+WxhHExRcbvzdLpZBh7FJhUe0dznjCBtJ0yOi9DcuXTxlxO6q+CdUrypwGwkStmMLVxIUV+GLh/
bPixwVtFavTQQdZBoOcTb0tKWcwUgbRn3gZZUF9FOQ5IRlBsF9+s0NbnRh8LQYHXlnVY69bxVfEm
mRFgvrpcRNJK9c9cd/nVqVYP0n1iJCszrVAtQn2Cf8XRyfj/kbSiMcs6B4HsHkpnSX4r7fPSkSQ1
r0SPur/L0JJdqar2FK7mUsZ+auAU2NPNgdXpJwSGezV4ku8EAtRJTFPeAse42aOxUAq4ptZwN4/I
5HM2WIdVT+pjSNc0IkrFbdqu5FM4dvk9GlYb1zNtulmmPyrmB76JZBRROIA8XsZErz9VWdQEcRKY
7WoN640g08OwRyXcaEL+ra3uIbeRLELhQsdW2bJG/drBsdZz0F91Gh50QXWQ5Eg6ekFjndhJQfvL
rCHWlWyivFiWq27Befrcf0rwJ3eaxZofWUCmY+sytt6NxkjYDAAfnH397BItX9QQgmcVLZarr4dX
U/GhIjln9gh0g3/nBbhKxcwyi/QdBR4YwVz6Cwy9vR8aMV41QUKq80o//NV7ozy0HtWNU211sdGO
6tE2bgeDnipOIerIo2lYV1i2gDpNtRJCXhugK74zxjkj6vu7T3kxM1uknJ9ph83eIOMFWEObJF3n
x7UoFO+dZ64APl7RbDUdI3HpFtYbD5PfI67iEVuYnB/SAp1wxrJrcl3cJ9QO+PRHFXwXZnedv7xw
CR+D9J7MUTxmd6H7kNRZffLStP9bNzanU3LuynWPnr3xvYErQJ+sO9+6nearcdel6JTO2GC43LkT
1GE/bFiZAVJb3zlNPkRDT9SOiYo9CHgmdtrjAyX+gQuK+wdPwvng5Ej2sIpVjlniu3/Czkhex7rJ
DhVCBu45Fr1m559pcLEvPHbSEWyNqqppN6bT9VsRZPva6g9pmb+ayH/jNlit9CGwT4SSDn2CvC77
GfO47ddj5SPe52kfSdO5K1eVb0eXEHe5nknovBot/8bO+GkCJd9dvv8Fvf+P8P+Xtuaf/070/5d+
gP+3hMD+u71l8/9/KBcQFDX8n8MBm+8qzcf6n90Ctz/wv8IB3r8B8gdUhlIHYP4L8//PYgHKygl+
srCSznCq/cn0/0exgGv9221zF3uEw4BeEs+nDuA/swHhv91qMfBkTfwCAgXO/yQbcKsN+EetwL+i
B+S9QlZL0WPg/6ue6h81GKZT6Kqrid+XLoc5GB3D6Pg2Vs5dMvXDTqxq/4/X5T+aDf7ZZHB7Gf73
n+hBKzkBAQcqDfj3//iJeZu2M7tuXM5DlsBaJTAmurJRvGCzPouQO5ocJQeD/RaO7h/T7p8oPPi9
1J3a9Ia960f3O+OOXA5AF516b+2FSR2sNXZU8H9ptubt+W9/WWqd2J8E7etRLG8CGP7Xv+y4YK0i
9grO1BmRr65oL/C6Eo4E9mDDe9pw68yKwxAM4qVn8nws83LfZ/3MFLT+WtrG21RpgxdoJyy/mHqe
dxpriBS4ulR29uHm8LYQUctW2Z39iTPxSDgCw4nNg1S1sAkouKZ5MMRdae/UrB3wLd8mupROvxqk
msj1a2abJD8IM+TZjFH4W4vhormhMffcMFaDRcm21RjMWzRwK0R/wSNrO/Z2t6eKoNj0QqfnWRY+
aafbBcpvP+s1GKOJXNO0UZlVIW2qIMp4MD92A+2qaZJ6u1A0OYufEYfH2/DcrT5b7UYzDo3hQt1O
sCP4BZ3XFIv9nZRG+a2gD3ZjauhoEPgg7mgA9Rs3Ljx/VkEPVVo3b9nghEfqL95XRz67EOYtZ/ZW
aagKigSo1B7Ncu9363o22Sp2LObk1dLpBKHOY7bTvEBmyAOQpmS8lz6XO7PtFMCacQqnjpqf2nxa
JznH9To1sWVMJBHY9vg7dMZinyz2nvcvPHRtO15TUq8k2Rr3PueSXmf0wuRG/VDRn8h2FnO0ogZB
bZ8z/G/KOiv3mFt7YAC7jIbOdI9uiEBEXDxx7ohN+wCra/bcCajzNlH9tsN5GJg7NrmgeWFAv+Ib
SEM1q8iKpQyP4Sq+4M7ryGqtdbugK25X0dR0MtgPSCZ9PA5rEzUKeTvP+vbiGjhHU9mi/srbRFTi
W2bVCHqyTARjguSn8LL0L/Lcl1oG+i2nqi62uZcNB+nV7eNKCIGiS0tv4asYHwOLVDHg1Da1nCLq
pyzduRRFNP6af4nAeJ2zyr7auFrnNbPUXkjDvstgPP21rd47T5nP5YLWmZk+Ok3qJlSO2Klz349c
dNnZwhTgkqHbNr7EzkrkJQSF/OyIUh6YvDMqJdIbJ+eXRyPnMkSfCNGaHoCDJpNrVlj2y61lgBfH
rY91D/sku7a4JAlAbVmF7m+fbAbg+cKKxVH3O0dnD61bwbC7DY+bOgxRzYr0V2fqJ2jKgi9oWu36
YSGjkhzyDBBLev0c9dagIjolqxiS5NCTuIsDJqOnyoExdUfp7kXjtBfDDNePRfjzx7gmzmO13LCt
PsNDWaj42As4yg0zqGrUeNd7OI+1u8z36KvOiCUVQM74yX6gFYK7rDH+rrjFehYQo6wIvgxZyzCx
3Oez/8tBQ3ds5ZzDZvb3qg3GmFQ1ZgSBh+FxqhOysYbc2X3g7E0PknWe/a7b2JZQsaLEMCpH3f2d
NJJ22jveR5Ko13oZ8sOSUaaR5jLkDiuhwdKZuI/TjF+rqOXFKgPn4PfeG4sQi1+MbOpR2WNyaZWV
3vMIykkeKOuWz29ixR7DazOELSMJSj2xs+BzMRrMQD6rj7KTWAT5bR1LUU5bv826beK5CxJtCZGX
N+wHSeQXKp/at0U7/KClWQRU/fTqOtLEsfdHUM2hfe9k9rnUmtdyHJ6GxbT2GRtq7mqXnpHRMK9D
Or8YwnnTrvnqYjh7jOoyvS8JoB9KB+1pK4rJgtky9cmlWeJItERFFQ/Ib0s3UL98gQ/SIt6+4bqG
SNDIOgS4KFLriKTKJ3Ea8zsf12iJfNiKg+1LvteqnuiKVJ19MNlHvO8KA0WjS8rcZezt5FV2rplx
CnQyajs5fvhDb+U0v44OZGEGTbxtksF8aZdW88r2zY8jx/qwDogjJlGc4uyn1n7w6ZFI8uqvGBYR
5V1AElbO7UGHTon05Sf+b9dK251t5DSUhmFGcWeFdlSTqT0hnllbyuJZXNam7j2VX/Ix6auS6axa
Dql2jGPK2ExVzCj+rHne6dglOf2i/NHC4KIFIGoXOV+STmenYVXNY1qMFlZAf7SCkPgvo7K9Md1+
2Rlmu0ZjpsUu9WxGzdr13agOEYGHzA0f2j7h8qvq6jQWcwRwRnUQ2QkEP2jiKRPFfUly6odWjumh
R1MJd1bDDZxvzc4cDYZ4UeBiCAd/BbhvxOUh1RWexyT7mRHEXokah7HBGf81TBQoiNFhAu+QU+9E
lpXyIkdP7rmQo8+1FrEIdvjUV1kkzm9jgbdN7Hk9aGd6Fl2TnLLFH3G7bSeWKECxDMfvrE6ri9J1
G3v+bN0MjRO5njIuEFgeFP7JTrn1W89ojvLQgvMaYZsdlrwxt2mFZ9LooLivTDPFQ508HhPL3EBt
heZjawicA21AlpUBHTC27G7voaE/3Bad3CUtP1KAHtbdNVNrfilnuLipTM4BJxCRyJmchnbRxauJ
Q3IsCrbM9tX8zNQmdzTrwIsF06ouSVg+DbVDuKsXydkYQvvN5t5BFKFprm7QOYdlxICbSlbYFGxu
uvUTmxl2sB+cu8q2jqVjJT+jT7CFosj2zlAwmZYje+yj4idXgX0kCdredVYV0sTBh5RHtqHnjGjc
0vUns5CTfmI8Bc0PUhOxjVrXwzLokXYYOyPv3yj0sDVjqQh9QdSQoM8K7wft3YHPa9dwV9ECsbiK
hdeVpXys1/S+zyxYLhacR8oD/DLqgtzqv0RR6RLQMz33Mvcupv1oyPc1pxSiW6G9lTMnd5lO+nNK
a9VbSknHTpF/pNFiyu76iZ5Wgmujph+gL04AC5LQSZ7cUYahvg19E1znOm1jUbfz/Zwu3t52s/7J
Afwb5jGLmiZ9npXVHCcEuu3qmGIf2jcUkaggurtrRjba8iHg8RNT+9JFftEWd61l2FdCCd42GGzn
7HgQj024DHsi4w/YOtg8uoURCMpv1+mSnWsgJ/pZg2MOEDKSgtukA+Rp0y98Aa2ljUZ7Xrbz1DUH
ysSsi6UrqB83P2cOTmLT+y8zjivJI5xvZxJ/m3ZuTwru0HNr+1WiIzym03pTBFukyf5vnxLtXyGS
k2kuN6VZcn3PikcfNyXO5TQ+/jt759XcOJKu6V+EDphEIvOWRpRIlUqu7A2iq6oL3nv8+n1Qc86u
SHHFo77biI2YmJiYnlEyE2k+8xpaUg0P26zUHS9p/LnveDwbJyi4Havq0KIPFptDcIt/k/zHd2iV
NWNtf46iQH9RLb1sN570Gj4paL8yzuV9aOfD/QDpA2GAABjKjM4fjIyho04XxeXB1RQWiij+6tU+
waMNvQu9oIiqcVrfWVNAQGhguuy1xb1vZc8C9Y21beUmPYbY3Tmdu7eNKXqi6fGhSrGSd+1623pG
eusA2Iwb6mCwh9Kb2ALWVNQSzrPZX7mlB3QJkFjmRXrrerxkfRj/LutupjTr/MI5/e/Mb5+nonyY
ycU+ALf5SbP8b7gQ4XOhQ7DbgU2LJXsuCbIBEIdfU7SBJaV0GAnaSjaU56K1NlKiyYzNNzRNcJVU
/XATR361BvxYrtPU7a4xvgNwN03ZBgWcZO1VY/lxzuanusgVRl8tskLNCC8moK0XiXu+5FIJrT+U
qVk+UqgHM5vxgmLch+1u4f8yJGpRZQOLa0FTTApYaTKFwC3NIF5XPGBA5QBRU7cH44uBwLMUSXib
QIvdueBiAuAablD1NyAmsg+pC5IqKAuUfTr0gx34dASjyr43o1SsqPmiV9b24O3n9jpYmjBxOagr
inDu4zCWv8DigUufEAaKkRJrzbhfjS4cq0E6gCxb8w798WGV0yylOIguR2k012MdjR9FFtF2SNur
IFbzIYeoAULUqMPbiT5MPggSrqZ21wmqLsHkWUB3uCMLKeiSGOK2rJ3sPozSbGW1ICDiOG33FCc7
8GJJWnxpG8Nc59F8m4yjAmtdfJnT/IdZzcPGqUhwVg6F0xVErP5HkCyxL42RJ0z9UMIA6cVGHd0a
DFWNdx2yFmJdUIzbTGm7gASFAz7RDbrrrtLXGnzIlJcFnBazo2mWxQPOlBACqEa3v5HNQLUNYAWl
3kJG67mlGW/3xrSpG/NbhX1uMAJuzhQI3zIavw1Dr7G3s/VPykf4WtcFbUIipJVuYCdb1G2vxqRA
zNcVj00m2zVVyIc60T9o7jylbRjsRbFUhWfSyHbyniIQ09c2Ta1FTS3aVaTkYyY/tVrhquzC1sX1
785cbjpPQ3rB22/c4bfSbTPEaLI1ctBUnQn1i1udWTdqKtN1bHu0NuziFxJ42VMSLPT53DV3Ikg+
Ug6TG16WGVySCzUoQ6KqjvhlVaf3/KZvcvqcTgFlQ6v4SLJuP9beuPT28xkRmunRLUBqqNhrvhV2
QpasAkm3KoH32dLlF/GSao7ugmujQV/P5Ev8vv7KHJZlUhzYEpzLxo7ajIPHBLZ1EO/LLMmQ9yIg
CuNkhwn7vTLH28FO4ysk/vK15z/qKUk+DLnPk6UBXiBE9qnw0msRtHx0X8630UzmOpsarDf34twb
4skpQuMzMTfNF0dON/DU/Z8elIC1BJe1d0yEZcqk+VIn3d5LAKKVRTitPV04m4L8fGO4Q7mPJbX+
tXBK81NDL25H89T4MFPfuKEp3lx5deGusHgL/5mdqfw5o7+Chh+kwf9fQvyf6JN6iO7+30uIRLyQ
j44FRpb/x39qiML7C5F4yn7achaPD+9/K4w49l9aw8PV4v/UF/9bnlT8pRAzlQgKmyYGMoud2H9V
EZ2/nEU8nLPFP3Adab1LYYRE/7hQRlDmaPRTqSNSuEa1hB/+sqoXp9NotiBCV/TDCm/fZ7V7b5du
RX0jtIN6X8fcdYRkeQG7KTEdygKbPpmNb01dUxSrY2HXX6uwxjs61zLgBfKIEmpg6Gn8zRl0H+7D
0QFP6HGXS+gvtUq2Fk6c6qalaxYhp1FgKBFmsQU6dfb8b55b+vfI7dBisZPEKjkBwEYQt7OyX22Z
J9+TLLE8mI1NHUDmt+anqLKxrI5qiqboByUlwo2q9PDGQJPygepce+8HaWisQA2Bwya/wXiZP+LS
uKxgcGzitqwPtm4Ddx9Ps5dS+TNrd4eLA3LGTcRFTWPGQFothZkCOCBZ8Ep10WpSNFEHwRXix0HC
Ua60+TEXk1HvyJcq3locUEekFmwY+pKUEF4OLdesB+E4Oo7+SJo8Q3cYlEni3vjVtPQZOevDamjb
utmWcjZDsg3Po+bkFlRQFlaSJUDAoNFVrjrIUcGMQV8RNM89lqzuDFgQ5rP6YYN3GbsDsS7kzoce
mFTqr6veWEQuusGUzfBoG1k+V+sMAaQuuxn7kdbUvILxmlXz4ywJQBCRYVJ0W5OGBhCPvRMNeo0K
FPGHmdfag+icNehVWQU0p0xWTnkoERFsD1GXJt8tg9IOvVsvrNQ9KQjooXkMAciZ8Dz7pyDlvGwF
qK5i5Y6EcY/0jZzkg9O0Dfd32g9osKVxbUBSVDOY5aoDDqRq7aMPGcyFu3Ei27Nv5lYVBFt+MgBt
KIZKUxRBWeOmybux2QDe4ZlBhiXqNzWSmcNWBDXofwBwYKHmoDcdZFtCs/hQTEMkt2MU5c86z2AR
jRbZYEArst9YKDt7qxkExKYxUq/Z0X1U92HTjIBZBwHjDi5mf8sXij9GbpKXvPeqRcnUicavHsp7
ILYKNSz7Vvp9dCWRAeY9bwofcIXsgMMq1VQD/NF+sndQFwBTC4R0oUWlys0hIdWj/d02IA6Cec4b
OPhO31UHXing25PKbIkojx+U9YOla8i62KxH12NvwuiqeCj8CTytWVufjDo2s50dRjA74GikS9WN
DuFNgIWNfeOjRAdYGOqrG39wJ68hHY0iX8ivJlWJHLNd3kZ7G7dChV/7BLE1urtgcndt3KbiezsH
JspBbuoaxlXUasOL1i1xiP+Rju3gfHA5/P1diBiDT6DUuhhixDkOCPTx5L1ZgdZaO+Hsb7s+QSLD
lhlBf1JVd0ZlDWJt9ZZ6qFCQAfk8lr1BhNsYB7DGc0/zbgH/LpBAsQYCZRVrl/Lagx24qbU1jXAC
LxOQlhN8JVkAbtZXT8h0utcavCcuehagri3xZPgQjE6yY1SiPlibQPU7EeLHKaqsIZHqRB+C++qi
G09Q3UATRskcYd2u6HZSyvKHG5DybCOEOpAkoLKfrI3Y0HuwfU4AayDoHyQow8cwjkK55TbFIYMX
HBiAKEjlVoHnJpgfuQVUJq9QAcKq/fR3Y6IFt1VZFmDQGTXWeFUJn7NQg09AbVsjEJEYk/oxzhbE
CFAn5ndJum9tKgQubgQVG/DBjpXsfd8kEaksdAVXPQ6RCOVMCOeuke1VlLe1b4PchEgyk6qH5n4O
YHytOCHZb8/I00Pd1jhm5hTibsw588PiSwKSDWbQco9Mlu7/WeS03H3kNEvtOPbLZ5pE4q60TGpR
sjclVc7BIq8arXi6k6PiMbBpuxdsfzoVu5CLDn3cXtYPc50h0KhCtNZW4MSa6IqXLCRO5867zxMP
vTfo8RyoALAAgI9UW9+k0S7cBtFND7VbBvij0wcSCI+Wdqc+TgYnmcgt9QNKERRvFHzvhpB/XWpz
dMeNlzh8gjoDjQVyNBO8dIra1RecSkdS45bLa+XZBl5LVquo7ZJ5BWOP1BHKHCsR1mELOlfKhyhG
ndG5EjIFm09gPwNxbWLzS22kRruXUxwVhI6trUA4qMxb61xYv2yzNnKyz7DJ92U6QvekqMzrl+Y1
vmqiJe5eh9KxfuWoJ2IUXGsw8slYghwBpkzieIUeD5oJGVSqQwmUEowJuonRJk/Q66Z9ESbTqikR
uKW6Ln1nVcHM6j4NWnRPPhUJCcA6re45AswVPbSpBUFoAJuJfKatHYvMyGZvrMjbqWRZTdZRL7MD
3R1kNyc29a+ocpPfeRh56oa9QS8jsxZRnXJM++VHTnUCp0WHORgzT6afvQT+GFJ/YRc8gzU2yjvE
q0X1A/h4zOpC48+KTeK7MbzIdq4TtY6RtIYhnKVzbF6VKFTZW3BaI1IHcWmYm4buAi4msxXTvFt4
3iuz9Ot2W4AZmdYzDON79GRI4jLowzTe/dbCULvXYbKlzZX+zf9u+uz1rX6cYgMQjp2O0zOoNe9u
aFLopnqoqq+uNaA2ko9AOvbIgpMfzaBOfhtNDBwFAF9OQ2SIcOkWLdQQv0QMLdDzF9364js/tf8W
G/X8R6azh/USlQ8p6rPPTl/+wSqOSXeVCZ5HZHc1aAa2GDXI3I7AgSEGpeVqVBFA71AjWLyiBE4N
I3EATK1dHZCZp2MmUCFAj+AWn4SxpQSRBde8qGgHz7JPriScx2wXSgE8iqkgaJ4k9aPhjgMcCMck
f0vsGiNu5eIwpob6rg98u1l1cxk/qrhsflG7cB+TxM9QhTMBCMFqjsmHpF8R+0Hl83epWNL6Ph9y
xEhoY9ygtOd2fJGSckK0FDevTCctPrmIuu+NOqjrjd0M5S+QTC5A6XCsvxKhwRnLdej85IIFdjIi
OE8Nb0xapBWUX38MaT9hEjT36FuxT5b0XvvwatlNw3Wb+xHsV6tJbieY7gScqjR/yipMDDQXhhqG
l6sN6HmYpCyiLzJ/ns3AyQ9jFkByijNFzJPnxUKck7VsAKyDn12FdS+/gV5uCkgahcwXrAyFFqgl
AAshZyEukrXUULezmVjkvloHiER4LUJoqWj6bx1OAF9jx6r4szh3cOkBiEvWJgFMgyh0l9G6NcDp
rzvg2r/qTkUmZZUMdJ8rODBkyBNKtBkiOmIloSB+WsYfts3ow+dcpQ7yq+vUowvhrUrfVZoXo4La
NgQGrJFSO5V1XQTDmF0lJZICI2Vam47u6JTk84DzF+kIdK68orZ2BtFgtJN6JjYvhZDNBg0Q8xpl
enhDRYNcS5HWPlyZzBgeB180wW5yCRZRTggFKwYecXbSdR7T9Qck35pPw9h0mzKtYDUVAmEWmHxC
RBqMUkwegUD3bD4Cwre857pBuXQji6S59YsUBZWsbcsHA82fjOkN9RddpXnq7CKt8JuZZqPmRo5Q
Q3L1Sg5URz6Ari5TChe5TwA40WbDtoA3e4bLgHDFQz1rmvN1zh6Jwm589GVTIoHnlBYyVZZEAs4k
jLQ2hl1kqHEChsBpELA60UIlMqhcMOC6qwD4/GcVILVyyBPDCrdZOOTogWSyoVFZlMHfWEbAZpgQ
tiI0UX66o7yDiFGSWx10WQzZ23+RoP/PADz/r0l88uHfysGXAl5U0n38pzmC8iz/r/8S+rTlX2By
yKkdsnHHFCTC/0HzWJb8C0aORmJTSvEfnM9/5eG29ZdlWxYat8KFBmIvRlr/jeb5C3kUUCYKuKpC
Esx134PmOZH5JNmntgYybUEHASkyT+AqiWs3U93n5m3NFXVlk0JvA4DTNy/W5AyE5/UoQtggYizA
jACU9GJV8gLBY8VZKXiC5lvdu6gXR+iANiEGQe8fRUBIABYlPJA3izvVi1FQJFapRkH5FugCjBmE
F9aqAaX59ijWCRyJJRP8bem5dB5ZulMAlNIGNV6vHG+RR2/MDWkA2mKeCOUngwzo4wzl8DfZT/Wc
VhbaYtJHgn7jytSKN7B/8XJ4+/ecWVsXxJetqcnghi5P7X+4AclhQ2YNyn1jhkO1RzWn2L49yrlZ
SwGjFMcaaYIhO7FLk6QlRhiUqFa1RCybOYlgxlvzIgxL5gRnIBgWPiEWIilchkZln+e56yS17KQI
NzQnhwu+i8u8XuDQ+Az4aXOcTOXyMUz3xFYtp6Pm4/fRU/ksfniw7a6suviFtHJ1wULt2F/KWwaC
FyUdE2NBW9riZKAQTlcZ2VV/OwVh8TMIehi9s8y2VeCMdxDn9IXxziw1QHQ0gT26isutcFIZC9Ku
iSOTmfUeXPwiBFUeA/Klj1s0Xwiy0xicVu/99uWE2hBmA7/RivHWhp6G8L2bC7QhRsSIvdse8z+1
YG2KMV/MIrxDzP0B1qcFic4RvHCkXm3h5cyatouFrKO0vcgavzy4VlxqPIi0ezCWBifA3t9WYcrr
t3fwmUEkt6ag6qmlRl/5eBDl5BbbEihJRT1r3XpW9Ymn2/ry9ijLfXm0KwWFH3YJmv8OMMDTO6ju
urKoCp++n4X33oJPi6sttI4e2mkVD99K1WAHPBMkiQufCnuo10OzPVGBxuVxKeAeT9D0QzhpFHZu
vbqEzWkEcZJvajQ0D20/hsj3I4zxOKMuYl+7oYfzooQtB67ZkQ7tRrpzD4t7X/v47gVREoq5BD/n
Cf79+Fel1HVt2BH1LS20rlijYjM5q7I2899pHFfqys5m8buK20ZduLFeHVtqX2R5Di8s3NtXvtOh
59j4W0eIx/qh2EWguDZZp/xNY5ot0G4RXDi2r/fXMp5UlA557OWpHTnBF9h1G7HaLBjs9TBS79Me
vZS3l3NZruP95bCMHvPhtLBJTj6y0G1cdnmV3hZN7Nh3CSKTlAZmgVYa1YVCHXpdjTRTRfwP8T/E
+beHPzNJ4hHecBzMln+dvAJIT5HqZ0VxW9Sa1zXBuIlg1LpwH/wxQT2ZJS8ZqC+HA0/39WSWOKcB
iqhUjuSykVGmNtIEz9o5N76HcVqWN3bajT97CVcOeGpRferpAn7RwGwR25888GmyVLy8jYFoBISw
Gm2IOCvCSz/zzGoongZz2dscd7GcyBcBB+lv6Sapnd8ShNufhnYKqY7A9PaGMNp5KOV8LgEBf8Kp
Jt4R6Xvoic/JDfSe6ItJpghNF4l/ncv0wiV0YlLJk+XBcpQkt4I+D62ak880DX08aGC0B8o+4V2H
ZMfKhGxMeaW0on2m5IzOs9leD9T8r8U8yG04Rcmvd+6VPz9iAasT4RI5nPyICgC0ZVcQJNCL7549
18/A7qQX98qra49hQMLLJSBzMNs72StjqMh5qTgc/CEKKL/0DsxPz3GoGQ9i0M8xyrDfOjN3nspk
Ev6mnCMP+oSJbgv+S3QJOiylLp2TV8GJx+UvPM9e0PjESyePTVsnABnHcTwYo+usw0Y3N3QGhisH
ztiFXXhmKGpgdFhc3mrKcCeb0M6cckA2oENgyAk3qEBYWCvP46FXkfz97i8Kj4BXWhAUOShqHe93
lz1FbTPrDrqbnb3jYjmtsam4MKFXFzdJkkuP0cFcFcD/6b4BWmtmDiiWQ5e03XXaLzF0CZGnG0T5
UGGFtX97VmfHo0UKkQ9aBf/heFYmWjiUDBjPpMuxGccy2TpTi4KgD9e1s+bkQpryKkTwXCShPDIU
tVyhpzFVO0h/qAKvOgQj4s2OKh+62frcOuoJWuK9nwMzfXuCr3cIlQO2iKQJy0fzTg6iVSe5Tgl6
DlNGNEfw0fjfJoWECVYn5sPbY/35OkdXN5kkVFomZ8Gn5+k/Xs2gpvDtU5Y/IPoPgUnQEfFWIisS
azPUSPHSJ5vQJui1FdPKoFNIA6uyQMwRkdCRLIa5fbandjDWYRfrbt0UXPZonuV5eAVQyAjWietb
SJymKXwO082ldVubECagxVVSrQlR0TiLwSsnixL7PG0AsyOp49LLzegx2ohPGbmFlZwyS/Ht7dm/
ehCWyUseLfrrtMnlyV0EU3VsGkObh9huymuaJimAaxBX7x+FxEdy3jkqVA6Ol1iEagAXiEiRRgv3
n2zuAChS6fz09iivdw0hvbWQjJZo1vGWY/PicRMwUYxSzNahQd8AnpweN0EHqdZP20sp9bllI6km
+sf5xCIVOB5qDiQQ+mwyD3JCtsaJcFJ0JMKkb0/ozKvIjMjjloIK+fLp9ZWRr/mmZZiHyMGNqMqL
hi4UQHI8AykAQ9+d0m/8lO6uhS+9bku/2HgNZfW3f8a5yYKrwEBPcUioixxP1qplQhRQWAcvGYqr
ZIZjm9CgvXDmX2cDbEX+uKnIIOVS5z4eBm9E2g5Fbh0cheYiOMiuX8eqQUoISyo8m1obOjL10/yT
WgxscZeibQeACVfGtczaRj7QAUfN9F9M3nWhcgH7UP9hT73YVHbJOz60vnUoQ9R29EBbIde0iN8/
ClcesBJHCDSXlhv4xSiTWztl2trWQQVUeJEY8z8Os+NcMDs/8yG5Tam9QPj6w8c7HsXvdNCJUbUH
tN/yLwZ1gv1Q5pfOxqvXaRHGBGwD+U25JqWt41GkgVwpOPDpQJs2/Bvlcfe7S4VtnRAEPoIRLt77
OiHkbAnk0yzbxplowRO9XLs46oeeastwQMob5VLte/UzxJj8a9Q59S3cObyt6qi6cCheb1eFGgll
LMddagF4Kh8Pa3qT8vqgtQ5ZNCMhVeaVudEgEB/g8APdbyya7CV2vQ+2DsZ9bTndZwudPDDCQVZe
m4BZbt7eQ69vCyJngg8yOfbpEt4f/yJMjLRAvNc56EHgt5H3otlkWSUevKb29pUpkZOLq+BDSyR9
M1d1hm2iaXgX7vpX+d7yKwBoUw1ipxFGH/+KJotjDhJaQkYG277wfAGsuezLKz/wF6dJOoJG6Lg/
TMNP3lswWYZGQRZ41sK9/EPLfHGKHJ0jhB30zsHLZfId49XwR4Z+8NvL/OoQKf48mTqW1x4n1j0p
D4xaRVMuW/swI26Cnr9v4qnhFO6Pdw9DKU1xFfI2g287eWEWq+OZQpl96P04/Zai7HLDY2Rs3z2K
R796KWMRkKtT7ufoNU0IH8k+oLaZfo7rCqUesqvivdfbUs0Az0dhjlIAi3e8J2wjKUFClPYh9hOx
wWsjWtNuTzfvn4y02HoLa9jF5fR4lAh9gQaHSftQKb9fo1QWbY0UL7p/MQq0FpJEgfXxabiYeFVh
t17FKNAR9mSKLZIHyrxwmF+F3KyY4i1c3l2iMuv0Es3HNsuyzjl0IEMeY1dP3zMb/KuJvSVg5wwd
ABQUL4TCr29u7g+XnAwCiim4SI4XENzwHCHinh2sMKoO+ArKz1xWBj3iZtoFnoHX0dtreeYSBcpO
5RHJG8q2ZBfHIzoAC4M+DfMDahrYAMmq+JCKYIDl0tvXWpUJjrdT5MLAEuKgFdbgGUAL2JNJhQGO
zv6rKwht/7wH/Z91PUoGSH5xqnMoAGjgN6dLMCJXPqm8yvA56EGqqKEsHmWdy9uiM/t/lD3Ij6rL
0nwrO4CSGyeQrVolYMf+ruGmBhsjGqsIpIUTlrtEd1hLLKEbjJgRZSJD5HlyaQmXi+DkF/Og0/ST
3H6KIOJ4CWvwanODOS+6O1UDiD3yb+26D57o3LiHoAQNsQV6N/xWFvwSP6NrvkHhNrwUJy3X+snP
IMP+U6bGMk2ok72T2J6kDZ3BSxl89FTMTKEarMscty+8tVexdNJ8XWAl/qHwZ4xL8YAPuwu32asE
gGvSpdMDIMlUkkLG8VJ0gYWVJf26fSW97gZzWb3RhAYrlML9C+fz9Suw3GecFi4bAMunN9oIupXH
BllzrNeaG3sR3iwIif7FKLSvUE8BeLyMdDyhpMmMsClDZ89+x7cuRETQX+zR3j6F55ZteQEcj/Il
C3hyOw8g64p4AtsZ1d6dacGT6PHcsaA+XggNzgwEQnupkkjPsuzTRbMdAkKrzvy9yINuP4BqXCFD
liGcFvx+e0pnPo9DwZm+iUkDhVrC8cIBPQ61AOe2V5jc7yyc54EvqODCwp0fBbQ66SZFX+dkv8Ef
imw34BUIQeFdu40OVm1G9+TtuZxZNaIarAG5mLmVTuPpwsX32nEdtQfNCMu2isrrCPM1hDF9dWFC
54eiObncgLykJ8tGZ6OujUmrfeE75c+oan54LDFFCDF6Fx7rc0MRsfN+enwnorbjL9QWNFBAWKs9
BrXdT5zXceiUIr61ktS5cEUun+H4avqDVcC+HAi/LdVydb0ICzOwV6h3Tv4+q2uA6TrJn2IKrURt
RpltaLK1h7bwos3QxEF1YZpiufdeDe6RC/GM62Wqx4MbhZMoNywwrcR4Bc/QSePbMs62/jtp+yG6
sbJIIFdbZN8nwEPmqsW6+x9sFMsblMhManpsiidTIlK5wt0I8xkHCGd/hbJa9UMi1w6rFXLusEOP
CYyMNeU1Zi12X6/M2F60nGiV8V8H9vAL/gFSFwR3iAg3ioOxUkgEfGohzbmbaVb0pYtOqTVPRLgD
nYdAwegSDG7KSjePlW2Kct37XnDH/z7s1kJxS2yrtjQf27G0p22JKuPfVdM4X7DHrJJDERjzYltf
ohL+9ol4HRxRSXLYpIp6Nandyd6pSmwg5tJXe6fQn9KyeNYRcgNdbtxnMX48Ybt7e7wz5xzQiwbF
AnqCXXTyDZ2RXq+ZzqjXlgSWPW54+8yvowtV3XOjkElSfEcKmshv+ecvtqlrmhMmgZzzAX0OtG+V
u47rzLt9ey5nzh25sicWfBjNhz8uui9GsUc3D9qeueB+7d0YwhnuRc6+E/bFc3fuM3HfUzX6s3QL
M+flhMp6IWH0g9pj0NxupBjzO4ocSNBasomuKYq6V0VT/qtlJHT2eDKpxnsnm0PFQY07CneYn6gC
qRO87WBG9hc+1utwZ8GWLA8z6T/LuCzzi2Wc4zl05s5Ue7QL8dFeQG7TVHY35VD39xAuLE6NM+zt
QNnXbRdPFy7qM7k+HVFyfG26mLfq0yykxsesAMun9y1uJpue2vKu9gPci/ol9Zmncl9oXLKQmNiW
XRN91I6v8gvH8NyGFUg4sZ+0Rb5yEp20XWGDnkr0nrivsFZ2Uw/fE6RVr96/Y2mHU2ejWU0H4uT0
pW3hd/0kGGbGScvoSzCiCY46t54h9IUK2bnP6lrYSJOLKDytTz4rEhk+BFdH7xEM9b+lVjs89PSN
/+nGZLx2nNb/UHZYHpWp/dEIZvnz7ZmeWVBaoFR7yT2WHujpgYnzIBWDYezR7MM9tyiRbA1gL11q
r5wdRxGGcaGR/Z9WzJzArgCbe8a+Rtf0zuzgqRFEuY/vnw3NcHPpci6AhpNnN7Jb/rzW/t6OS+yD
2xQX3s59f80HJCL4FaIwLjU6YscHcQzzTA+98vedleEias8I9wPI3b49l2WPnbzifxBFgHFM0MCn
mQXiG2bmdtLb5xHR+Ayx7J+oVvq+ypvwuXHKiy3FM9c0HUtKAMyNyYmTjZibmdcFKJjCCFxaMpS2
9kNXYgAtjUv96DO7QenlgC20Rs7xSRTbW/7i8Fepfe+0AoEX6Ibks5eqtGcmpM2lp7e0mF+frBBb
PjubXAWUflY3VVXKu6oN9SEqiuTT2x/rzLujYflwNVPLIN47OUYTwmFd57F2asalKK2wEovjerpP
SgOl+z6ynh2MAK7fHtQ5O0EFxNLC6p50wD7eiCmsBKSzQm8PnSHfj7ltfFhATL+LxrZuwVJ7ww3i
lMkTAjMequxJ02tiT388mLR1nBWcNfmV9j5oS+hJtrdqmmH+NrZFQjPZlfhTtl1qfnaEh1g08nFY
jqdYL/CuUhdoV2XrohJUw9pEwxq8562eLJQ8SuR7YAAmufzmjHl5rxbndMORyVebaxQdsR6GgysK
+M8YiZrT5u1FORN580TSW6X1TjL2BzXz4pUMx6nza2dS+9bosp1SWPd2ws5u8rA2djZmxfsEziw+
F0Xkfnh76DO7mqGJ1TTgEhdZu+PPUWRo/lWFpfZTjqh+5WH7MqZD+/63CZgI28yl00GJ82SrJR7P
alIxQceFHm93COvGYxSsWwHx5O0JndtfyxVHFw42BPzj4wmNVZGXkCW5grpxRjQCp3OrXHzlas+9
ECOeWzsHi0LSdPJOLU5ublyRTNROO2+vUlT++wqd+LHyyvdH1UyDNVsQE8S8J8kmJjLYnZHk7APE
y5Adi/VWqOb7+1cN1DkbYMGKk9MerxqBWeQNceDtCy8UW9+K0ayr7GyXQKJ9eHuo1yhYEPOg36Gv
0xOmKHRyA3A9ExJCdtrrFlmCHFF/QAPVbSTx+EUIGM3vCTZYLfLrDOGLeZ4OY1l8/hc/QsLepsIC
XvAVSb3MUD8sB4JuUPJkEVUcb0XR+RtT+ikSE6bedFqiQdfhP1PZxo2LV9zOVz1SUG//knP7FSgw
XQVK5Zy/k9VQghTbmCMS/KmOdi5SfNedMbhrie7j5u2hzrzORMBUYGg4AsY9xcOgX6bBcxOMO+zX
NQ3W4CkcMtTviAYOIpXRzdvjnTsfyzUPm4FQjUGPN1Xe9pnEuEARCLjtlfbicqMtUI3/ZhRBfxH4
IiHHMusXl6dr1l4bB663J/lEh7d3UU/O7PrCDXZuLssVSaDBWadxezxK5Dp9WNDw2jdGb0IMFxjA
9e6lPtO5J3nRdqDpQon4FdHBiO0piExD7D1VWTvb9sW6EQq26UxqVLsQinO4Wh/fXsDXOxA8D7k0
J5F+EE/Q8dTAClv4u4dy7zUW9HyvDjdehpsuR+fS5fwnSDoOEBmLm8yiaQc7xjvZ7UY7eIayE3cf
lrhxrGwVaPtq9msP/TZMBXiJ0Ux/rpMeCz7L6wA3Z47f3Lqdb3orO0AtAYBfmO0CMZgQ+/yqrLYq
QXZx1Tc5xgEzZhwYjpYITL+9SK/PjkesRMl+adYiX3ZyQRqOMkKg+2KP5xE902wqPwwim69hXyGY
W7tQ/94e8PWGY0CKGbTPlvKsd9KvSHGPAtNVif20QADbzgluxsBVF7b1mQTZozkLh1qQMwI0PHld
4mEeVE7Re9+qAPh4ULk1VF1U0ZHwIy+2k/AGn3s0rGAV79MgGX4v3kUXfsW5uVJFpf4BohJ21Mni
aj/OfR07Yu9kytyNlftzaoZLQda5QRZiFTEnDCusxI63eW+ai15b7KIM5eFy7yo0jgQaEG9/tnP7
hFiKt5rgk873ySg+sB+jR+RqHwwB8U0j3StuyHKdEYJfkU5eahmfO7zKhKxEXZHje9r6CK3Wahzh
u/sZOvCqGZNqP2SG+gj0Ib0Qup9ZQBrTlGgp7YGCO70CRSW7Ebsfb093qcM0oRrQa4P+Zb1/5zPO
kttzwZDTnWxJ366rEJ9euc/ow3xoBLCQ2Ege3/5Or29a/jgkAnqB1KWQvD7eDfmU5mz8Vu6dsvG2
+G7TmPBNedvioLJpXTvcT3MtLoRyr8smbAhyLs4z5w0qx/Gg6I9pdFIqvQdyMUMA6s3u81xXizl0
vxgs848/GkMzhRtRh/p7Otl2ff/2vM99xIUmQ1+JqdM0O/4JEqXQWjez3g9TL56q0NIf3e7iO3Zm
Vy6XCiExsTFd12X1X7zJpJGFtjpNLWoQT8qwnY+oNQRbs0Vx8N3zgbTHYbMc3hQoGscj0YpxEY1D
khMTZZQg0DfYBDn2ev9mFJZt4Ynxgp1sydJGPKPCxGqPabO+z2CKYZ9hZRci4zPfBtQH2k3c+jT+
TvOJNBIzmQTbQ+rCv3MmnCSaNC4uZC2vk01Q3gBMPWJwMCansHoUnPlXL9U+9arqWiRBs+O2TQ5S
x9Tu+gp9stq0r+y+FO+OBxkZgqUNWwsC3MKXfbkrhlnN1AwTKl2lsu46p6wjLGKj+tLTufydkyCD
Cxih/IUzRc653NEvdl9ExzlL07nEji8qDk7o47Ckkwq1OBOA8CYJk2aLqYkM3r8X2YmmAxyJbipc
oeNx3UTmvgj84pDmlr3FDgtgJrTVC9ewPjc9MkHAIH92ijyN10SL7AhWwYd0hqm+g3RusPMp8Yfo
B1rlrs0Gx0QiwrF/14YSj+boxD12vcN8KF0Yrjg352m0CY0JEyz6W7azlkgyRStisja5DtAmTzYT
slXfDYGB1TqqStO56rsUSYgkkeoZnIRjorg1Rf7/4uw8ehtHujX8iwpgDltSki3JqdvuMN4QHZlz
KvLXfw99Ny1KsOC76ZnBAF0qsnjqhDf40umV2Ot0hC92mPNWic+YWUMvAsH6rzMuGUjnRhYShT3h
8K8AqpJtNNsxBZ5mNmIECOmk41PNxFvfJHjUpXuZBIjTk2AHvZ/GlvOclUqHVG+T9eG3eI7s0c9r
N8g3bqQqr+kEx3PDdFzpbxVMwMs9foUlNhhcUmDwrWhA5xvZH3tbdZAPfMSWe4zFZYtztIag8Wto
9ojal05X4wuHkeLr1FX2wEaNQfXRsi2fgwHtHCSWbeXRRIoKJops9dsYkUQ0AlC9ekQPa3C9sFCT
b23cjOgU0p+mLZ5r2bDlbrbGR8MuzO+JnQ/GPYL5UeZBgVXiOyNrU90XRV79jVAiskGYOYUOmy51
hYq2ioyz7BbfFUSbOrVyLR8NhMbdOcqg3lRh4zIoDUF14hmdZX91lBOOc2MGEhMAtHRgj+HX+H4g
fEvFVt/WgugC/eAssI51+w4JwryPEqs/DkNTfAYfFNw7haE/J32rYJUe9RjYzMl4awsx7Cwp2p3e
C+tB7xoHtbQsDDy9StxnVUET6v/x00yb65XJBPyodXmr9mXH0y/ksc3N9Gmae+2o1MMsfFFC3QQB
3QftX2QN62mvpPyH1+ZpVz4GWZ9ymm00OktsOH4HuVo2nu4OrfDf/4Xn8X2hTiw3P+Ud8I7l//8T
l/SRW6yESHpM80Bp/J4u/4NpIs545Umc376sY5DfgPGDGbvuVCt9FbpjovdHNFVtNMuE+kmtNG1H
G8n6+v6W3hD8p+eBtSzabMgZYGGyRqNXTtSWSqK0RztSU32jWvHwgqVqhqJrmSGVjxsPBpJD1CER
gJgseu3tYN5hm+N+QegGu494JmfdZE6D7WvRl2gGFT3iL5I6uNhMzgTbfkBsaju1ToR6VFKgLs2E
/xGdEtVgNJ8vXg9qXhi+5J0hOF6k8nXsLeQBFi/N5uC084AucjY05pXnfB6ImQIsGDjEDimG11mO
Ncs+sWTWHxEi0TdanhZ/q7iLb8Z5KnYjpBXfLka5ff+JX3q5DtwzYDsLT35N1NS1Jk5IH/rjlBba
wTbz+A5cj9wlcSiu1LwXziuAqkVNkskU4NfVRYPdEdFSjdojRxpp9lkL9tWgDR/OCuhGgapyFiwq
ifjqq8AmLoPgrjaQXrCZGCsEqhDYukavvfDYICtzsSy5D9SXVd7bGyoa0GrcHFNz0Pxscnq/78px
W6ImtvnwGwKoQ/qrsBubE3L6mWd2iH5dXTRHUaKgp6QKWtIKzMQaheErEeVCL5VadpEMIaGix7ae
LaNhUcfWkupAH9QR9kucrSmx/a3EEH2Wldl9YqjR3sHYjPG1CGysXSuQ59uwKqrd+9s+L24YlcLY
JO8BIw0R53TbXLeiwzS0AWAp6oOJK+KDgJmKgBHKTDigIvG+q/IpvM2IF1ul78SVu+nSD4CIvjRz
iXln7U1tKCEauGp9bEZ13BWtbWGZnGoTdpo55hVC2Gxebd0dksHuLgL2fwXscP69LO2hZY5CCsiE
aVUliMqScwk37OhUBmJPeT9vR6HnV57zhVWWSSfKLjpcMZBhp885kfh7NhrwbQySVIAbi1i0pXQf
/ioXXC8jSKZNBPY1cAL/yEGbKECPJe4K6Oy1io/E5rUIemEvoNUYAwDhZua5nhfDv8AJc7L0Y2J0
5YJE7bfcI+JKxnxxFSIZ81SwqBRxp0+MKSSN7yg1jlEdd/s5VsfPCZndtWv30jKLSA0jGj59e60Q
kXVuZ6IkiioDBpGPi0vO/SwT+0q39tIqDPE54bx8nUxitZmyslOMk/QjHojMm0xsdHsh1ef3P+a3
u+v0XneXuh0wyTJeP4PUZrVbUwvGxrFSUNzaGsooPmFe6G5iG0kwgcjh0yRRF3MQhtu201D9NgRO
iSifxeU2TLMctwE8V/WkGqgoerR008TeNgXOi6SXwjeGsdxmhhHtRhx/tnTixnttrEevWkBBiDti
gtfhnZiDgr4SNM+vAibe1PAoKJMmYjt8+gQHG6eixk61I9MEvCByG/3ZGLm0kX7R5v3HeGEp1FUQ
R6K5DrxrTU/oUYglDKnwnpBlfMXSIPArwvgXLYzFlaXOkxG2Qm+a/j3twDNa4Cxp2UtqH05fVODQ
WKmPFay1lxRnFjrnZvi3cPPxSpS4tD8QEZT1hDsYGEtI/iejDZBEnMrYYdFqym5RzjPvTYhsuHIP
qnKlb7Fai9C6sC0AN5H5LATW1f0ykGhZmZDzcWB8sp9sW9lMOZ2eqMLK6P3XtvrG3pZCrwbEmArT
kEHl6bZ0N1TtUdbzMehK8bkYEBYOy+b7+4us3e/eVln49jQ6YRSdQV5xo8YHQWBZH7ZDeTMhc/uc
9e5wAHSaPpnNHPizHKF8OFJsmzEwN7JEsd0xsv5WimViEpEIH6re1Cg4dReoQjreUvo3n4JqmKng
s8RPF2pIVmrhlXnxW8frn/jw9uMX4AB3PV0ISDinjyivYqxkWfCoKrLusBBaLClrq0t+u1GvIx2l
4iLjlUmgjI9DI6vwRiSd+ldF29rZFyVsgGM1Jho+HM5oDVei13IFrn4cei1oLamLmyKx+PTHDRbD
tWQ2piO3Z7wZEKi80Qfs02KbHCQJbO1KoryWNVmeBriN5abkcLLkakFK9sip9Gw65rWqPzOFqHC8
SscB+TBElj5pSdvukBt166fJiW1EPeuxvNGRly7v2ihQf4p+nv50eAyN3iRH93tnj01zpVq59FBo
idE4YtBH8bC6BaWLYOSIiBpFcezCjQoxqUaMFO3bZqtFyBu/f7wvLGcx3XcWniEHfF3sMsdXLHRZ
eQezUdMHplNVh0F8r7uJ8hn7hWu86AvhgSkWhh+0GBmmr6WmwrHpY8VOpqMqUW/VbDltihDHX1MZ
rs21LyxlayAlILYS2o311lCBNWSLCPER5CHKnPRRN6j/DXtRjNeUaC5EIkb2kFoW9rxNkDg9yaMS
aFUTaNgG1umPdkYc1zOFq/18/11dXIXUBZbCwq1+6zj+E8ZbBh9IKbXGkTZBf6sXdnDfNY3+8v4q
54+Nv5ppi+NQtqqMgE/34jgNBiUi1I+M2FP0osLmTseE3dODzLlyV5xviFE8UiMoZr3d8qvvUQHm
1YMv0o5otKPqCRaFZl9zjdu8Kjj46umDLR8+R1wl8V+tYk3KYPTSgdqcVN+cKLrPtemBQTA6YLjK
U2TalYeJ+n/vP8YLe6N5hE4kaRnf1boqR4FD4N9WqcciQ8egke20GVFM2ry/yvLbT0MozSNy2WXe
h7LaOloYEZ0ceKLKMZBYPuZ2dYgtfcSzXct8bLm3yWIb8/6S640tUjd0qVGsJFPCg3aVTIxJy2lP
sbusYne8j9yi36B9ew3Uu35pyypQKSlQYX4Tr1d3O0z0JoFc7exzuZjv1FbS/NBsvNMKTWvppAp0
bPErK/YGUIxto3Xq/v1tnl2d/AKOP00zJByWG2r1C+C3wG+ED7e3SyvpPYvbY0DdCmNRupvjPaKT
8sap5+a+68fiRQXYmm57oVpfJXYC/jj29mPTgIx6/2f9n1rMv6/87XchSLCUSAhfree7pSVwlZzU
YB9UvXg2wxiiDLRAK/ASde5130YJvTnYuTFXNxmAtEWxO4WP5PQ9AizMPBwIqW0I4jIBbBptus6I
uxsgVFXKLd+ZnR8KLbfwV2riH6kbuc8iGaV7M1PmHtTMHGq/F0WMB27Ut/Uuxxz3PqKVo/lmIfUa
ewhXeUkHrLMykIaQTvN4MUKrjD64JZ9Q9qFbYrOnhHaC9EwKh/c20G1xL9sw6LCMIH3yhD6VX2jR
4xvVJzNmq4USGd/mwWm7jSJR+/LzPJkzPw0cG4eGpC03unBN4TfKVOH1mJjZbVzr0Wemtuonht/9
g5ZZ849RGoiJo+eQ/qHFoKNBPs5MMeIMWXD80UWGw7fbYqljtI1Zem7cu3BJqjh9roxA73AN6UrX
y7WY6KhOdb+rkqYbce/B+YHxnEq3mo6NrbxYOUIOd84cww3XWmP8AgXZRKG8MjR6qfBY/xNt3Mee
jYvlDwcrvHs9hGfhUe+AWxqcvFH9FnlqeUQyZP5j4phxj457lW1iRo1/a4lEumeW5oC++6xmfmlV
xbHNRJH6Wcds0seWAdQLEB4HkfkJ8Wlci7/M5hS8VgGui76JndpOG/s82GVVMkwYAehFxPgkxCAA
/8JoWxmh2tMPCiLYHxDO/rNn3fwNFAMJoy4YpOFjNF9ulNjW5M4dimDwDPC6yCPYUfYpi1AyTzvd
fWpTyEZbaWriZ6kELn5vM4/Sp/OVfWkBzQye3ndT60u8RVooyp2ZbtRJaI9NVyW/pdME3w23L3Iu
IBwAN6VU4MDgMNEHO3jU+Ko5qG8Nvtor8yvmuVoLYj5tfqq40VLnIgr9JUcpMkV0mltvE0h7fp1A
+Seei09cToZF6gwUCRMYzDwHNMLmSkf7uZtF+ESuOGPYrILu3DZlnkV+r6flfe+k5Ys0pNljDTXN
o18HIh58gT7Sj7CXovTadMie6gm9aS9p1Oi3Wfaque2nTA98vRmb3/hBOurGHg39D+6kpbxRVVEc
I6BlxTZ22+ZPiufD3xZ3MNrrIPJLT8WW9FtiBOWrWbn5c8HtHPltkWn4dRXj99y0upduQPfeC0SS
Nr6sUQQmMqRJRYJvymEboxui8+VIXCPichyfMfPQ7nDrshvPnNoaA8rJFvPW5k0MvoMiur5TW8w3
PV2WqGoLpWm/GnGc/R1TQ/ZbbYyVh9rNp8JvHaP8HgY13gNVNjjYinI5/gQm7jxAXA2eU+6KEMFL
JhS7AdGpdqMjTItaYCUxGimrOg03QI8i8KVFwkQndFrIu8ooxUapXOgpsUaYwzXZ/s8OxDRsc6Gm
j32jBvO2HPQBD54qquSGt5mWG4Gm332gq+5/86D/Gl3Dr3hkBS4uJvLuI+fqh41STOJPWhG2zO9q
9SmGcvilyikGfFspNYFhDW43OyE0ZBDNOoyfAhPbAY9zl9deC52vZNhZld+bTNH+DIObNNsGd9bn
KZ5roqqeI94Tyin81ocN9cxURmrgRYbAX6nvXY5LrjrJo4iECkrB6sIvmPia1eIbY7Q+Guvht9CI
2ic15dBsitgFX5i7ffa9D2J33xGAuy2cfmuGf1ah22VJW2yg8KJnjl1f/eX9a2ddJvANkEU7JITU
Cud6egh8QQaQk3pwnPkOtrj1tbWichfpuO0UamRfaQWu05q35eAMLSRhmjKLmPe/DQvZj5oeBq16
UOcqe4RUEdzhHhq8QD61N8yMDSxSYv0aNfk8s2F7C18RYi2tVHeV+SYqLkzDrKsHe1a7Qw22c9fn
5gebqe6yt4UFT2q43OLm8iv+yeJBvqNaLTL1ICoUZMak4DxAE76SWq+z+LdVoNQtBTbYnvUAOMHb
rlAKyQsr0POJENn3iacldiKGtv3o2eBjXkgJQIhhR62ZnhE8foGGibu3GnO6GUXUv3ZxXvyqE0t5
QNY8+fv+eueHQ+XlLOorJBXMiVb5/JgbPRQT1d07cE1+5nbX3lRzXt6bVlLo3oRTTeyN+HZfkUg6
Px1MpKjLyeYBDiLRdPreXG2cgzrq3L0JFRnP70S+YqwSX6nxzt8bqyxATyZ5Nqjs5UP853TkwdgH
UkkCZt8WOhPwQr1o6Gf4z8m10v/ihv5ZavUcBQymPB1d3luJSl8Wm+VO1fGQfP9trWdfnHc+YsCc
EJtpaiDIcLqjsEohhQPk2FtZZVieQjPyXvLgeoSTBLTtvFJMzMgnGlSYZTRcE066SNzR9TUe22xC
dOT9X3Rh31TQoEmA7aLa6aw6LNzxSum4obuPOznjWOksxqGFuLbvC8cUKWi68gscmc7rKprQNFRh
aHX23p27ttkEDGowDZ9iABdxrcYbCeDkU9MVVrkxES+ut2SR+qOujIqkL5KGP8vExqUGWDD0C4gf
+ugb9SjwZcUoW9mrGM1+/IQvoHaKrrd251qnUgYImAIJcPaiXjxexsneTJ398fhHO5+yjikyFSvH
/PQ8IFyhcvlW5n4u49EHBBb7caUFV17yGjH9Fma5OBCdQn8aJOfqCsmDHo3vJtUOmRXOD7oi4mOt
6MaXtLIpjeMwPISuKT1sk4tbLRww90Od78oQ6PxjpukKx4m6HNbY2TQ7ZdDYLO3PQ19UtZe4U/C7
jXN0cU2RX2lTXyhXAexxVVIs04A/k+NPlcQSyNQpB9zP+IaAak8PMBEMb7QDzNq7IbgVuKDvEJ3L
Dyl2b3fS0gof87ni0cUj4MHWS+fP+1/ahaxhAT+gKwaQ8ZzrXDC8E5HdKAet7uVeqXFk6+0GGZug
ohetBdfUgy487zcxQOa6hE51LdxvJV3fC0yWDlGbtxtcYwz0luYEd28y3ve3pl7Ym7GQ5BYlS0jz
1ip6MqzsDTC68oCvY3p0oYDuokBzcXrhpFUlIW2aknwLIGe6t4ZAv8ejaNxXRju+hExhUNkyqanH
MHkp+9bAQy1xr30CyxE/7RTQkaSUoVnD7Iee8umX1iWRyKwS12PqTZBs0tjCrH8WvfpXjFj1Mv00
G/kF76vMw2PnXoC8277/lM5DrUX4g+vOy+dRrXsVRWSYRReZI75mEAVse5o8Gbjd5v1VLryKt14l
Gtc0RVF/P92nnZLKz3otD7MR9E+GPlefyI5Vv5FljOv1LK/kVpd2tXSGwNoYyzWyevX4QoewFHR5
KJNUvGgF+Ew8OcSV4HFxFZp7S5+HFum6D4uXWVWZ0qC7YM39vjPrYddUbf/8/rO7sAoQvEX1CZEJ
0DCr27nHaVCTyOYeTLcwN6J9M9K0ko+fg0VOa/Gfcd8ah6dvSNEBROIVJg95afW+lXbVrsU59Mo5
OP/8yctQNlm05lw0TlfvpWxNkTDO7w+1qQSbRpTKjR0bhY82X3Ll8z9/bOD2HGDZy1SNP1aPLc9K
3EljXTsEfVgcJlHQaujN6MpBu7ChhYVFrkK/34QLffrYcOQb49Tu9UNFPno/qHV4I426v6nBsNx8
9BzYVFuETSSZmAatk3gw0a0b5YiNaUNkbQatLHDhrK9xRs6/VFZB13QRpcCLSVttCFVxuJkTq2SN
akmvGWT8GNs4bIOOqr2+KeMrvOkL1yIrLrxpzAyWMeMqBhr4A7fBxIuy6cI91tj5HYuonPZhCY96
KnuxQ/lC3OM7Gz/Wcz/9GfKJjiEyE6/K2Kfov2XJ5/cf9Zpdx33IY140JBDqptRcf3PJREScplY7
tEVkPhVM9u4ipeluzHBpj9mVY22bupabUWusT+MMBcUotCTaZLoOrFnp1PGhEk31PRwi7SEu9PRZ
16Xt2W7bbholu6YWsYTP02uEn2sy0X9TnWd+enoKbZG6UpYIRaQmkoB9pzf/cds5TwosjBtt0fNo
hZKBZSvDKwPbS8dlQcwtrPtFxmv5Cv8phloDWZhO8PLIj23HI9tLDkmmIY4UhsZ9Vg/lp/dfzeUF
F74N01CGxKvTUjloNgexox3GcFT2mRAYSXLRf0vpnO1Qr06+vL/epTDCgOgNmEptuWbU1WiuOb0+
aIdJNbPHIXDVHQ541z6CC2FkkUcCjQRxcOHunT5GKNoNOhi5fsBc08GosIl2XeXSSh7dD98mS6gC
arD8A3zHKum2nE7JIcxoh1Jxs0MmaJznyfBBbNXy/YCrJbVfhASBPq0OpFnlVRfgW3Iwayvf4dGe
HNwhl7fvv5sLZ4EmAlgBRsgEkLX+euGWUVAwQ4NHh1onJWy2CczKui2aJvQzp+6uwBIvvKWT9Va3
11jjEWx2tNhKXA+3SWhMvirUnGah9kFp2bcHaMFvAwFJCYzR/OmBSGEWgf+K1AMNRuljADz4U1FV
Vx7gpQ2RHkMgQg0V9PXqNUmapqSUuXqQeR4/uPkwkJt1w02RVB8dti4nAr4D+G53mfWvk/HErMsp
hqpxGLuu2SgK6X4CWfBKQv0GTlhFQr4h1BFZDkTNetra1J2VOq2iHBR4J1ja26L8QaOvbX0Cfb0D
TtxkPs7A4395jXwcfT0LfdsASK2GUECkPNDxg7gr2jGcPE3NkHkLnEZH9E6kzr4P0fjYdLGT/zLm
XPxaQH83Th9Urmero85fBFpXoG23uAhDWpn7jyc1S9YEiRn2LXXbKtyOVR8p4JidQ2r0zqabhojx
z1X15AvfFV/McuyWyoTG0OnhM4xKn5UUUSohpmKxKM0I7y4u0sCgd3kVJFdSgAvH0CLX4HyQABBp
1zGpFEbVRZ19kAQVlMzFcDNicQ3DwdI/fuItg1sS7DqQT7Lp063hXq2MpoFIRNS0+m5knIH/Rh/v
AjP/+35wurAp3hPS0yidAqdZo/HtIsFWvXP1A0BqnOV7N9pwJ4u7WXX6K4PwS0uhhraMwWl+Ul6d
bsrG1rzCaV0/KEicvuJBjX9rrWivSRnbHz+A2L2CPEE1g+jurNLDUNCdF1FmH3oIlcxTNRf7Z/Oa
KtqFSxfaH8UIqoGobGj66YaGTrcDrMKUQ9EW9s7SsTGJlEBe2cuFx7YMSiBhg6CiS73aS9eO1mwo
rXJIgXQdDFWkW4xMDdz15m77/mG48EVBIKK/ujQ98HRYfso/aZKb6XkA5l85dFme3iKXr2/dPEKE
Qh1wGk6tH+8vt1xEp1EQMR1IGrRPYQ4jiXa6XKflmijttqStgHQnmIN0P2pKuC2FwvCXIC09kdEJ
eX/V8+cJswUYDTArMDWIV56umuZNqifMFw+FYZXbQDHqr0Wu599sQ4RXljo/IMDT2NqySyag6/re
HbWWsWCVo9OdBCS8FcPQNsyvHJCzVUhgEFxRqLu5HTmJpxsyNSjR/WTNhyqY+507Zt3RbJtrLbHz
VUj5mDSBgWJPzvrrhbRVMN6sg0NgT9IX6lB4dTgZV07gEgNOjgSwN7oh+GwRJSCXrI6EriWAwJPG
PSDrlDC/RiPHcxLL3BSIgG4bs0KkVVcKHBti3bpSJJ+dftYGdkedDIaMKmWVsweanCazRIZ5ilUs
vUO38Sy1+YaGyovs1M8fPIVvC5nkAOC/F9+z05c2yRZeqi6dg23n1iN27+7T2BfJDvnB5sq9deHN
wVIgyVgEn1Ee1E6XqjRhaDH8nUMAchrRT9H5RqhcG96dfVZsiESQASHDdwNV5tNVjHomFAeme8DY
Xe4bIv2dNU3NZjSLayKj53Uv8Dv0f8ACLS/sbKo7zok1DilCQ+oUyds6dGevn9TsrtOs8G/OebnN
ujk7UuFZdyPAcY/+qvvZxofKR4wmfww619wXZhodGC/O6McoXfQapKKOADgU16SELjwZZpk0eZZe
MtPG1bkCM1TAgLDtg3DEdGuqdXXQ+T3fnWacdx8+VRTYMP0pw5bRy+qKlS0K92aDokCKB9AmzEf7
FtBO6/VOJDfvLwXF4OxbpU9Kv4ggzoLO+lxNrgUFtDSICKM9QEFo4G2DdJ7HaasrC/agkBh8UeGA
Bt9xj+aJNyJ+i64PsIhfuMWP3yw5IK9bWVOR3CRBEBWYNfVAXWYRm5+DpM2ZYJWRNmIRkE3fIggp
d2Mx6wU55RQEBzUSKYjyIMLT3sLkbfZNbKBUeMeR/QUVWPeTJccs8oxSlo/Etcn0clnnz1rn0Dwv
yij2JAD6B/yQVUBMSmUBmdLyhnS179y/APGq7wGqBc2G5o8JyEuG2oMaDcUjJkvdnZG76X9dr6po
F42mCYm1qM3F6yAcvlojLQB42t34jflR9ckSdvFaOY2RE9VC+28cIjCxxcyk0V4qVy0xeHVDBVnG
ZOpumfW3fwrX6ZBCDF2RbLGBrbM9Fr5Gd1jmII9jabb2JtMUAMK5EbSV39ZVz4LGUCgenIEovJXg
YlC6NpvsL7KwAupAlkjAsSU2A8QeVNlLFEJhbStTcwszq9WOE+mm7sexFJ9mDby+pxkCEWy7ihfH
w978psPjfokYU4ETDfVvOnroqAHMTZfvrCRW603YmDInZGvddIuOtnKfA3xhKFy4HaIMTaa1Hqre
s7MJE9NIfasI08946AXt1oAeHXmi1lsL/502hNNfO/nsZ9oUzHd2raf/Wd0MDlCgufNiJUb8JaGc
+zMaLVWaERbabxuXsxqhA6yfvayy7J2t191DOWvzglesLQQX9Qpd4mLQ3XobFlblbkHt6songUGQ
8CI0/39JTXDgILqnHeRisEQ3GIxpJdxew+w4WjqkDD1Si+HK1Xf+OdFYQQ+O0mLByKybzhDDI4X/
UeDQPCvd1uLYZ15aOeEu0PThmrPW+TQdzANZP5oZCNqT8K3SIAmMkF5+3hznrtJelGlW5Sarg8D2
BAn1b23Sqz/azCW4cWYeOIiuYoq2c9o4wJXKHK2SK/HkjFTB9cu9j9EglEruxPWVCGQAUPqUu4fG
SU1rA0s/mTZ94Fg/S9dKS9+RijiKPoP+M6WWCPZ0fW3lzgjroPGKStXRFMuHQm4ZD1Ic221m4ivI
JZvsdCfWfmBBMiXehP/gj2bOuuZGi5z+K3DS/meajbrwgwlZiq2G3tXPeugSzLnDNnyKoQQg+R7L
1PlclHp7284N+hZNPKv5YQBU+q2m4AyOaB2gS9/2Zv0nN9wavCrAC3ETK6WebCWXY7odRgdsQtrk
xuTVArO4g56kyZOtL5hHmonWTT60bbLBANj9pdDvCr1+tsvvtaXmPQT7Wu03qWnXT7Fa1K9ZNLVf
ex2JoZvANKbKz4oWyDYZR+ZuZx2JPG/KEJzw9AJTqRvLwT/XGxO3kbdKaSGhptdR5Hiqkzt3bRmM
ycbpJv1morrIPKT5k9JrUuoNn7yyS/aunIqvVS+z1CcNawEbRVmsewXGCzZI3xYVC9RPCgcRDlc8
NWqO3krljCXqFAiPRD6dIuPXQAcx9GS72L7w+0VxG0ruF681s8b16iDB6YZKdAq3GNoAObUSV6Y3
bhDHT3iLWJUvVQdKYYf96hdElbCldzvhfOt4k6+5jKPID614bnntSfMSTjahm1qpR47c7uv7MGwG
htdhWKNQoCs/U3cYp4OLDEh3UzhF1S/Eqq7YD6qYQcGm9KWvFPZnJQ/dUzoV5JiLDO+Z63MXpw1X
RVke2y40AMyG7VcSNuO2Ac/ryySlccEfH1QkX7gkcHKW9aD2g2FYf+tdWw2pa5ZHMcbDruB8fE7y
qroSwM7z52WVpY4jG8B+YAlw/1SPjB/0oDDb8ohRgoKXApDnRxnb/Q5kzHDXq901RNCFiIk8I6kV
BTi6xm8eE/8smKH4WltKVB9ttGmOYIHzY6jP7mOb9sqV93ZxKQARC+FrwUascmhdkRHJb1Ufx8G0
acHhV427LZPorrzWPLu4FJNa5EFpaplrgdAmrxArsOb6CJXvz6Qh1TwrSIa4E0iA90PueWHAAQaM
ySqMDGDOnL6wWReYTMm4OtamOexza7YPY2aJj7Z9uGhISal+Fy9geuCnq2R6J23IchyLJF1M6nG/
U2dN2aSyvGZTdWlDyygM1ywd89a1JAGs8yYYAqc6Tr2KWnxsOPelYn1//6m9tXVOa1R8ZxbExiIu
sVh0nW6oKzOGf0YbHYtAtLlXlPmSF+jq/GxFMVBxg8zD9uRsJsc6XXSHVL2JXlIdRR8GdcWo3ErX
LcqNURqDskUJBR6FlscBuK2xyg51XhedVxhwIEi/rORXFljjqxkq4SHK6U8ybNSwHHl/Uxe+XTjs
QKnxhyWjP5vsmIPdauMUHRF46X7pSqSjJpTln/EaD/dTDKjs/fUuvCl0mqBqMhThtax1QeWMJp01
mNFxjpPO68Ze/e7iuvLj46sgaODSHqGcP3O4caKatFY34mORiGg7jVm5m5X42iz6QkxHaQCOJdEP
ZvS6D612yEGlUccqso8Ps0paoFmpgSIONPmdxlj6KyOF4kr9deEJLqwpMJGMlIhIq+ZjlSADJukI
HlW7cFLs1GbYFTFtvSsnwz0/GszhEMJfwvpy5ldRojfwWm+cLjxOw1Abnjp04XxrBHU/+qGKT93G
RK3aeB4tLfwejG2oe84M3ZMPoOm/lmY2fAuzMUk2UT/O9yOyPI4fj6E0vEItjenWVTNypaJ2qpcO
MyJ3JyVzOa8frBu1kQ7/puQLLB3dmF/YPfaR7yAs959rtvr3hPpq8LXIGJ8Z8SX3FjTAP6VKNer1
bT6+OGU8JUeVQaz0ulR0QB5dF8khNa3G6i6MWvxXii5MXudwsNqNSb03kIpIN38IKzMeN2WN6DdD
c8cKfSugb+hLO+yyTVKmw8+yz2drU3au9tBotfM8RXXrbJSpn16kksIFRKyBateVKtZkBizv2KuC
FDdkHbZMt62BQRebnP67e9/bdRaT/LnqJ+yB4m+jmatPyji41q5IwuRWQZvnLq3CysX9r0AArOtw
tPMGpc/0beEWc+frbslu0L3JfintUBRQSRyzwUFehQZFSleMd6wbPlJrlj/7qRSwINxYU700VJvM
m9CDJt7g8hF51iJatWALpyfkjsIHU3bGAz+pnfBvd4N6WxSJQYyKePyTn6QYj7z/3Z4dOXpqxCKa
jTgL0TdddQFrxgfJaMnkIAw3uYkjvfLGQjO8upiCmyG7BpU+h3iCIn2bAgNyW4xFVxE9KutSaasg
PjjJbB+Nym2+ga0YfgU1hCPkbLSt3pRpvKkCIVKPNxD+oHGdX5nbvknV/3OxLILgXMY0w+kVKQ4T
tNOLhcJS5Fljjcc8qqzfHLp53vdpoLX+2LdFsDVFGmINVxRt7XMnIJ6SOsLexvVMSQQBbT5iiaO/
QmG0kmPrFtmd28w0J3Dha0ZP19po9vHPCP52UVqrGyJZfXRTWkVeZZaE+FHJgIVUhYYPbjIhYef1
Wq+5ftzVerfJm46avBjbxvWFOejabmjG6fP7b34V1ZZHQDbH3Au/CMihawPxTkEb2E6FPDJaiZ/w
wKD+z67qD69SrGUVoDwIN9JrXkgUy/n7J3EMhJK0Bc6LR7M21J2aYBtaY9O4oyq66j68nJ3VS+WO
W3DD0E/5x+osR7bSua7gDjIK6GG0Z8GTZmp8E9d0ZX2rr8YnpRmHfZIn+laYfeFFkIH8ErTYlfP1
RtVY/5SFB7OoNsEwXwvxR/HcFJqMSUsUu/2ElCFfv82te8xtNU28SDhhcVMWrfmrcVT5xYFd2XnK
XCk/5DSj9Jh3qM1f+dQvvApqfawiSKYoTNZdjy7qMRFz7PTYqBR9WTdo/+PsTHbr1pEw/EQCNA9b
6Qy25SGJHTv2hkicXI3UPD99f8oqlg984AYavQguzEOKLBar/uGQT5T+M8g5Z0BAJ/YWjy6+A3Vq
Lust6z0Z5t4pcpehhmXw0x7Kdmoan9QSWfcWXWmyT1Z61f5bf8U/ewtHXwf1KSsLowlKodbzXG4d
uZzJn7blm7/DECGp8QIaoay/2cK4eAAIpp4RIkKUJnt9MHqwZ12K8KbLJ/bBZS9OANU7evZGUtEg
i1zldc7m6p4H+2wePn1ugeaCxue9wqnacpEyOdJbITiGc41fRTV28jh19Tk95RNfkPcK7TRgXMh+
bXsMqpSt4ooqC8VSD3v0BMdLhDX6z/WB1qVFXg0AMKY/NLq2tnZIcQpz0kUd4iKY7Dy0C/c4FbaX
g6EUQWGV+u7jtTtxBEBu4WxHeuWwYTYJ1pwg4bLYTh2q8axdktFM+2ZailtT0c8haU4sIAd/dbii
GKC/U7JAlKMne1IxMdYdqjvCK6/ycenOBPFTmxN4BGk9PRreSluTbn2ckHtL+jpUqt6DfNSa8nuU
2YDVndmLfutemR/NTkl/O9rs1H7XIL7p995UNYE5ZtAYP17gTYK+flB2DCwR2vQ0freOW2XZAQrN
Jxl22I3sB0yI3WDOSrjqIPsTv2dMbB4M85xa36lxuWFwpuGmoS+zCf0uILaM2J+HJBfOpWtE2U4Z
ezWgxYHlZaIt9bWmoLt2Zj8Za0NpE+e91XyOa8eksvuukblkba33eRFGeqNy/TsDNnS50LR7dnUs
ffgp3Zch7VvlMarj/LUS5cpmjU37VeHxme+trChCrbApmycNnkqBkcX5C7PIXpa8779mPZIAQo8n
J+iQ2Me0Yehcxx+VRHvGzjD52bR6ibSNDuAM8HQmL+xa4pcKb3CR+1Kf0tn3zGJcdnC4stdWuuiH
1i6J1g4KoPWd9FWo/EycQX13nt07snuIbNUIm/jjrXHiQIBdcyh/cOYRvdz05nItmvVmRHXJLC0R
OIjI7kuHLunHo7z/IBQkuHZQJwENYG43Qj5MOBHoRRomyBm8Jpiffh8dJblvS2nWh25S6VEpdbb8
ziTENlyo68ePf8BaY3m7I+jOwsii3QyIGQrl20vJa9pGKxQ3DRGU4aYHkB1RUUrG4rdrQeuQWexB
denmyF8g/5ypnb0/BkQb8jl6Gmv5Z/uA1IwSX9clT0M34qExxemFqbfaYelnFUrizO5pAUJ+POH3
35Vtz1hr23uli2yLTlrNpWtxPWZZZ38xUmQZfBmL+OnjYf72bjcLC32DMeiEUnja4m5L216qPoub
sO4Sb++CXCgCqmr9b2E6okatxW3XvF0VVeAO63lS2xm1rLgYlV912WIUoZSzIPGpMfzyByNeXt0Y
Ra0DF0XR4wZu5w3/rDY/B7OxxjOR4v3NsyLo4YkC1Adk9hfz/k+uIjwk/PQKceeEfXEQXvsbduA3
ciL9THpwciASI4DqoJTf8dcoAaLy6DWI2Co5BdNCdaqdS9cjlJXrfo7uwkwgKK3gYegbcF7+1jP+
mZRVVWYs9aEL48FVQ9q/UBwTtTvXr1oTrLdfHhgMOT140VXhaBtk0TQRntF6MoxTpfdzbbJM9BIm
erUSR6kkVYxzhoQnFnFVuaaeBRORwvfmOmlSRCmayZJhlirLbvCsAbXlSd8vMLLOBKz3x4fJ/TPU
5kE8LoNVzaUtQ9Wqm91i4rI892Z0ZlecG0V/G5XmuCs0I3ZkKHmEBuri9juAsOcktU4uG4GPJicY
x3fFBFOllODOLJtMu+8ShlJQg1tGaFIsx4+jwcn50LtcK92rktLmA2EZRo5nMhJiYvWlo8hmr5qV
e+bQvo/lfJt/Rtl8G3Pu8x4spwyd3lEPKfWsA+iAaFdTVfia6V66wz+jvaRA+Gm/CrIo4I4rjB20
Gdibt9+LSm1fUqMqQwgi1j7Xcnunz+cQ2Cc+F19q1Sbj0Uz2tJlevMLzWkgGoTN4ajDnTXrRzpnc
lar+STLZGikAmZGdQTCBGLett0irUabKqJpw1KP2V06iH44utYdP7wq2HfcQdlKMtr3+RsI8KFFG
mYueWwivijW3Kp2Hzw9DIOLQUuimK7a58RyJ43EsIqyjwCD5o+WMu5ZG7uXHo5z4OrjWod6r80Ja
sbxvt4C00D1cFSnDvOnjR23wqI9583xfUmo9s89PnKa1ZA8cwl5LQtvnulFbCjw8HhGlcPVj37nN
Xnjyk5TPdQ+srLiV1kK5EfDF2wlVpENxblhVOJaF9dS7fXWYE925nrI8vXdk350R0jw1KzYdGDlq
6aiBbWIe1e9KXRvZ4RD15rWNglzgyDI984Q9OQr7ja4b/Q80M97OKi4Q3wQ3U4VwnqATt9hQuep4
TkLsfWIHxJo9t+7utS+6bpZ/btrcBp7ToBEWuq1MvmbjgsJQ3FMRzp3urmVZj4PSF2e0BU48LjFw
Wm1zCKUIoG/bzLMVTaW9eLi9sHeubH1Ma1/IKtppvTXcRXYUXWp49t1og1ofIzQ8b5yxbh9SpJXO
JJknUgDu/hW0w/WyhpG383dmoSlqK6qwFRoGtqUZH+u0T15kbzYHXCVoXnx8+k5U8PiWsEQZk3ye
YvHbEelOr1nvVIZqXoWO0ll73ZmBw0x2tc8UWom+ObnKXdy73l5mxkSroUqPqjvpfTDJaH/m5xgM
908OROkJfidofrrvIINBAb79ObZWK/rURFZYj5qO4hpANB+8nrFrFTO6rgHZBE4jvfuUds+9PRoS
eCDadzH9mAdCs+3Hi/dZtvP6m7h+rZXQQC19K9aZ6tbI5x8shGp542QJ3ratDjvz46lv4uDfmaMn
CDUD5Ajtt83MK6mndgOoKswpK/pdn7mHfEEwSnTGOf3Av57Wm1WGdUIcXJl3PFY320ymqtYtszDD
NGriO1DCYP4WEt8moL+ZPCQdep7o36Xur8FoMbirzcZI/dQe6iiY+iU5jG4XJ4GiTDSaG6QPX0sU
fWJ/kGWb+lM3ug/zoBdNUICLjYGpJ+2VAmoQ8IGiPkQNjMJg7mJ499lcWFEA3GR2Dq1TSjXouPVQ
LasQ7XGdidb+aOhTFui9KxYfgotEa0RNqTNXPQSuPQAlLQtoopYvcnHRAx3FtAA6WIpxl2WLFlpD
3HzVzb619x0gn5H6Q5Keexy+6/cgasEbhL3BKrGw6rqv/wlcEogwQLNKpyY/lbhEydy7AZoYoVtm
xuN+cGh629VcByDCMU6a3YLGce6dM1M5+TtAryC5D4lp7fy8/R0UOCMb1Q+kPRtdlQye6MIfadgp
h5LiSY/YYeb1vgrxMvGXZekMf4nNYUK0ytLOxNXNlQHZY5WppCHvcqtDjdjs6MjV45L2sR7G82h+
yaAcfekrezzTgzg9Ck8muHzgM7YAZawoui5VVGwGJrc6ODp+15NapmcS8W2c/DsZPiubj//zqPq/
XdgCgu1gSF0H8DRPydFLR806DqPRvmKe0TyhVaJ9n1kQaHNzE//E17kBbjqPyRPxs7jnXYyG3ccR
gy4Lg27OsYn3wCosAcUGPZ+3PyrOPOFiqrWE7TC0Lwof4TeErPR+xOEBdT9XtJNvemLa214EhjZH
UUH6UrGK4igKKQdftdHo3IvYqRZqba0xHICsg3pU2xhAYh5Rbgz0bEA1UK0X8N+uYsJGsoHmEyoM
Z3KOdHqB+anWlF1as7M8Lj24E3/Qu/zCyabxq93H+CehZA3AxMLY8q6Sag24QFeTKsjYq+gUJtOY
BWPsJfG+GVNxC/IlH4LGaNu7uImXF7uZIrT5zBRwICyHIbrHtVXpd9Oy9Olu7qO68LuyVu5nUEDk
w7lJz2s0avePsKjZ7GHFYh/Stpr7WnpjB2RbSP1rw7RN2rDJVPrpbIs0MGqvGkFN03nb8SXTJ9no
1g85RQQq8I3oPJZTNdKyxl3mh+vW/WpL5HQKr3S3vZEqSJc9KkjUvCrL6x8Uuqo6onktEDzgHlXg
xUph7JO+ydsgEVLeG6MTjzupoQfh153Z9IFBVIQg2pRDuSttNFoDN+moZaEaQe8197TbVp/ETzru
f8ZW17/HcUKDdSzj+FY1RiTCZ3XVPaXN4CeFOtybqVPc1lkzPAhE/Z+QV3dRMx7QWOl72bA7bJFc
NHbb/zciXFYebGvpTN/zchq7mdc1d1HUl2j8pYZbg7t3eTtBCEX9zp3S8jLvLT09FjKm2jiO9Twd
Y0sfXt3ZbFaRx6V+UofFu4idtvmN1NGkI6tQLcAVuqL5abnoZ/Ep+uI+b4buEkxy+ztuACsGtgfE
36+tRX0tFk25aaoo14Nyauabjh7ic6el9ZHeKBGO0ntp7VaTvBiqXF3+GjSV2oKS1E5IPXnsjkvj
qV9yQ1GtnbS87lkt6/QXRKPlLu0rdFdny/02wxpf/DY1sXBbWGDfmuOi8SOZIE2Z2AXiOJn2UCdt
h9QkxqLfXc7B4netikCNLXQr1Od5dJHWHfIbGdnlvdcZgNFjWQ+pX5tWVQUoelV3Y5aqqd/2pnOf
a7be75EZEwqpdBmZFx2qGo+eVowPtVTFT6nE7r0ccRI9DJ6TLbvU1ZWnruvVGXByU46BrgwGMvEC
YPdXZEmrbyhtOlFQiiSr0DrVl+zotkY/3USIMbtIjI/9jcwa5GqBn0MuaAtwyBkmHX8mG+lbv6ot
0MhRBtT2Pjel1t2Meqn/EmA8HyyMeBLUT2u99h0N7JivyThuvgydqd5brtmtTh6K96OlfWYFtOtc
LdCHqREXRjIucTA7pVfcZrLVKq7xMS98K53m+maOze5LnEp+Xw9TXvpT1jlElKJUbuZchSmNaq9C
sjEm0oZ7UGGhyfXaBHihAk22wLYfM1qTtb+MS/MdpVpqgk1m3c+2Yr+i0petZB3DQfc3Kn9ntck+
SIBVKb6WVz3t6pFC61VXJsnvbBBj9A16nfagTq6Z7K0IA1k/0xarvNLaySYH72p5A4C0JtNsUnVA
089F65QWY5cESJMvv3RjdGef0Kf/xLxpib4mliazvRiA9fizYrYY1CQSiSsNpbEvpTEL9ajJFqvC
pm0dAD1plP0HIMNDkVNaU7zPytT9w2U/1uzKYb5oex6XgWqjVRtEBLL/tGHsp4MzoPC8N+zaK1+R
S2uuaT+Mz5mmpMmuX1novsfEeNjoovrZoS+BHxdo0Z1ED+FP1mY0QqQB2DAQ6J5C6O6s1vI9VAXx
INYaWi3O3Hr2TqmKePCrqeQeALMqhsAoi+rCdOqu8dmU7EfZq8aFYTXVym0o3B/xApNfx9ayCUbE
Oq9y8EY/8Cl3vrfquDyCRlHc21n3lGdVzbMUuJbexQcDoxekeNMaKlahN+gM6lFNoI+mTDwti+lh
t9JLInMnMkzbZgzIvwvKDC9p3S03ebRwp7RjygURJ0PEE3LqRPUAgUzmF3U8asVNkQBD2elpNt32
zYT3ZV8q6Q9MPcVjggFfiGRwi81npKFZturRP+sJVIJqFdfxUfJKvmUKX3yfzIMWamOtGkHfd5O5
Q71TJksw1EWVhH0cV+OF4tYaaty51U2HQYsn6zqDYOnBAcjSJugaTp+fKIX7vKBQOwWlueq09otw
L4rEjb52hdE0d8uAtPLezsCxBDEMqIEvKu046JTI1v0Kl1JOcNSAlwdJULCzM8jrsPRTpdtNCdfT
XkF6Mrl1tRgQTIQ6errvmJPOh6yyKXDndPkW4XagkdO3ZhrEqQpLxU66+TqPDYkzHj5h6c6AUQib
MdXS//qV4einaG7DDasXjcTd7dBZdipRPS1O1tTHeRRKcQCBz00vG4g5gWEUy4UnaOneFjSZcr90
U824N0Wh1GQbeZ1cgotWLyRV6UPt2nG8418F0uAdrfpjOzm1CuqoHX6XWp3eRF2PWpsVYdQZ9KTE
He/UiP06ZGPWBlppRZ0fkdCNgdKY+lNjTrVH7a9abkxcxQouI2+xj1YiylvZDk35LW4pR+3GSO+s
QBONwruGz9T6YhlARdEMyO5iOLE4cwyGwkNnSF7qOErvsD437EAdUIAJMhnbeTDEZnOPt2Wj7mi2
xB6/UluQwhWD5iKsqw8XRVWYiJbTYP8Pa+7ORIQuHaYjOu2V60eOWV60VskSV2Qo14XWF08epXP0
tQtz4bxFjn3jZWbKX654F+8at45/GYpt/mc6Ct0eIpqifhv4VBPrkSjw6MjESLaWIq2Das5E5AsC
k+eXw7qKpSg9I8CtdPhTJHL4DxZI0/rV2ppHw8ca6fTa7rRLUFv+OrlpkvmUv/OXCqLztJdJiiJj
VkLruJDCKB9n3ooTSDNhwYW02wJl+pmGrg/GlNMm+rqihsJj0I/czHxYRCLETh0dNfYXyQW3N71q
kjtaWPHXMfOyXzOVN4wf4+G6NNXxJzDD6qiwsA18sST9JhYIT0GRjAZ9E4FEsi+GyvoRmxkACxSS
FRSS80677hNkj1G6mOdq13aJqvtjNveXVEeaYZeOSWkcljhi19SkLK1votkNokDVImtnL3n1mLde
1l3C+plfyY2ydD9kZXwFqhKOb7oiMnyv6tI72DI9ovFVbuARwBMIEqFazn8WTAESVOQ9s9wlqG6T
qNFpAJ7d2tE9HIo43aVppBx7ezLcPaVEK7SKlit1mKwJtkraTZe5ipg8V0CmZFDa4gYaEAKzAc6q
DarnQoy3WeTN2Z6/Nj6O+GbXX71UktiVXR/x9VOF7Wx2Mtd8t5wEyVsOyxOlOKvEcc8VzzFCOQmq
5t3S+SKJzK8ttkLX0VQlLVLbA0UZrlQIO3GpZTThB5n+QbpDNru0Qfsm7gEs7QSC4hyXuSNhUJRK
G+AuqsMLuJXO5DmvFl90c+Dvj61RqQAxMw5akSDcfW+ACzUQi59GxQcSggtQhHCJvKhyNwbv7yXu
C3yJlYxU2DNaAuOc/ETOpGwBAtQoasemmmm+2aSUKxxjkG1oSXP4kqF4jS0wVwn1lajx7vN6WZpD
zrOv2SfTUPwGIG+bOwPqdHmJXnzzhPRhWe3yWJfGr7lbSvNotDGXaFS7eRU0sU365wEpHv1CsYsK
L2KTFnQx8Tz3uXItnfDbFn+kUfRfLZO+7D6Pq/jBIv+pjjIflOm+0zLvZ9F50R9A09mzZklO3DzN
RqhEkfM9TkfxajeDd0w97FH38Kt4rcuJD3IzDdls8y9Kgk1hbUMBy+OEOAfSSajBlLULiPGCRd4t
xjBa+whDWtAIVPvqfWULOjxDPtvVXa9TykR8fRhuqHom2a7o7fm7OZNFXooJM+jrZRyGuwHiMxCf
2uAI29x0XyyU0EFlz4oWATZoYvHHdDNmnqrLdBspGa5OI4mn5hsp3BS/gmz7nQhOz5rTkGm7QYPK
4duTZv/uhSaPZP1i3EXzrDw6o+Gm15hMzCLI67a/0wW6ZGhBLvM3PW4d74jMuRtfVGapf/e61LyF
AG21fxywXPouQ4XW4dGSFN8LdAMBBeCDbOzHWKSCFElUf1DFo7Q5NiWuryWUcH4S7mQ2lGPHai6H
HAn1XddUsfElh03/XPO4GQKsS0oBWbR1n+acZfcjipmPTtk6DxaYatX3ChdOceQuWhBnNBZGqGYU
W5SFnF+BUyh93H3rn2Bo1OsKiniyW2ZN/em0Rf1ajRm2BBqM4lursXHU9vR59aMnnxNB7djFL5en
wy0YH5JEJDBwhrKLWkQXCw6VF22nu0iz60v33zSPA2/ZRIr0UsERKtobS16oO0ttzQ6H7KI7J6W5
6R+utRGQX9DAACeumIy1qv1P8UsxLVf0TWWEC//dVVEN1Vo/nynHjHLJpr1n5rVFttZ5CRsnmc+p
wL0rndJApLiLRgClbI0OwtvxKcBIqy8BK9t2UwUpDOIAGczu97hUWAN8XHQ5NZYBjZVRQBQ72yZ9
1ELvH+1SDdXGMr4hnmEFyJ/YF5yp+ExFeNMMWJcVNhCzAuSLUPA71OBalckBN4ddZXxp9Km4pnaR
7AFvai+9V5wBOZwcDeuctUdvUSfcVA5NoNdtFVlaKCr9Lp947jszddKK2suxqeanj5fxLxn4TemK
zhg4afqXnNOVWfX2m3XoVdVTl0yhnBQ921m9jJTDVA/ZAYN4Nd0pXRTRhlZQ2b6Qjt03gULMfYpz
0/ihkcaOfi/sXL1p3DgChYdGwA/0WRbNj4tInHNGfP/RAYCse2yVzQEsulkb6c6TKPRh4aMnZTjz
aAsmMVGCHhT9c302PrrO9gJAs4K76QFthgJSa8RrQyrsnEzbT8qEBDc6fF8+Xv5Nn+3vKMhc2+xi
poRa09vVj4WTlrPSzCEavNXVDFDubjDLEu8ivXko3VHbde3onTk67yu1+l/eHpQE4E3gDd4OCoVA
a+GIzmE7q1ogtKEPPMoeu4+ndmoUYHEURa2VEbtV3HVF4S6UmudwcFw8BagbXyA49PzxICc2BJVg
qG1r1AOCsZlKD+lHM5N2DrkM1HAxvHg/QJp4MqOxPxMFTg4FwxfCFK6wtMTerlo9q20qeWWF5pzF
F1a5QEKypef3Bt3BM1/o1Fh0QZEM4EASAjaBdOlrJ/FSYwk7Xpw7ndsWgOVS7BkqPTOt9+EGygBd
LrYCnVek/t9OS5SO1kd2p4U1ZQK9g3TVtMO1UDAioceindkUp/Y7GBAA2JwsPtxmYg1Xb+EUNW2R
WsxoQUwoaYDRFbeVmlIdX9rcF/E0nNklp7biv6Nu0C2qm0IjzqQWOlFtPRR6/eC1Uf3r81uR3gqb
kCtidc1+u5D0vERHCq+FnjuPF7pVy6NoFfEyT0v/38dDnZwPAg8EQFiqKLy9HWpuE6OgoqKFOmJN
pMmWFQgxLGci4KmdAT4DlDG0BwRnNt8KPHeGNNOsQapQ5X7prOgypfKdBNglUHCrEe/4rG/c2uGl
5wrIBVYxXdHNh9IzQW4SIaWpJbI9ovQTB15Ta2eC7rvlW0dB7AxoPmgNuKpvl681pxgQtUfXNZfx
QZO4lZHAZ2cgBKdGWT8R55jkAf7X21G0OCnKbB1ljNv5GGtV48smPac3eXIUE/8WnZsRwOd64P5J
+dzI7RyU5M2w1aZ6n+eVuutJiy4/ueEolcGQx9gWfAb4oM1cLPL4DBaqEyagund2lslgyL38zIpt
8R9r6x04MegjwJ0qsIPNnWtKd/JoGjnhUFj6N6ORFlWexSM5N8uj5VbJVbzA1ihG/Gm8PHGPdSPE
cYYv+/OT8yXwgusHQUsnmb7p5oeMMm26dsGYUbPLKqi74VF3WrH7PwZZU2Uu/7/khbefLhOyRP1U
JfJOqJlQDkWlBp36M6OcukpAP3FLkjiZnOa3o8wY9NIG0bRQqVVe0DQWdmSd0d5GLejMVXIquKPg
T2BC7IXreDOUblI+Ba5CBITdvAMlZV+qwpivMphwd8zUpbIr52k4c1mucWiTwa4d/7XvyjxJYt/O
UC8J/S3aUaGbafaFJZrxSHUUB4G0yUXvW2OSPxY6xOWg0HginRn9xKSB7JLoeCjzsr6b0YtajRMB
nTPUorR9QXmqNQ/61EcHFRRFEjSNXHWvTbs+M+7ffGMzbSwlODIEGR1q1maPVo3WVLbWDqEeL/lD
0sSd8BOYrsl+0oxaPRZ9Wz/LsR0mXmLxqr/k9eVXzBZKO1DmGnvv1I6g5OHOKS/wKrDo3BtmhW+m
5c0/UtzYKN26WhfvWtNs73PgqC9potu/Um/tpaEZVKZ+kw6RuKkR8sooHtJe3Jk98ti+U8/zo67U
uIqklDl2CxzWOUCD0vylRqM13oCNqCJkakBr+MagNk+UcJVkl6vD+AyMngcq9WHd3DWruaC/RLEH
8S0Dlxqozdxdy3JCqlBdnPhZYMVWkZvHibGqPzUXlllTSsx5n047elrRs6PlXX4QS9M0VOpT43s8
lD0VbqaL+d04Wq+zYbYv7WDGCFuthJmk1YorvZqEs1togt/kbBwlRLxDz24w+vZeJwW3jiqvcoRV
hTJ8z4q2sQ/JQhYNjc2qrkiI0cGZldFKbqq+Mn94dUItSO8z7cnAa6S71GnSiWAstOqrzFwU1LDl
835lreHII/R5iliuuoqtVJU2fuemcr81kezSGxcZZo1yuhzvxjmrsEtRVFiVdMgNA9PFMZnPhOV3
VwyqkLDKeJFC5ERRapMhJl1OmxR73zBlSxySdmwexrllC3wcDk8dJNbSI/LzHgLl//YYu5Eiepv4
EFbTQHkOEsAR3bT8iyyH5kbFyNgfpuLcK+/U85f9jBDvCvgCfb05vkau0V2NhynM4edezqOXr36d
9asx6tW+7dssgFyj7lFgnm/odrqIcKrRhWcU1tcCHQIbMbJquEDLodqb7oLyhz0ovz9emHfqWTyi
iC5gsyHb0AncqlA4alTlZlZPIeis6lnFlOt2nqPol6J3DQ6+yWtqTEhc0fQI2XrRfhrNHi1t4V32
w5jQ5nFtemxqEURRqR8//nHr+myiEBQTKk4k9CRVW3WRNnG4tBMesIBHtDtUTvRvkaqPfoXQ2Q+E
daofnx5vhTKh7UrCg5rYJuqNE8g1pdJJ5ascJVm98AxwG6O4poM+oORmRucMBk5coBTTSOzxnML2
b4vRI6JYLY9lLTRF9zvLXCSqurzGR7lIP1350dmIIORXKtfKmX57AlRdtnxmzQz1XnOhCWU8wcoJ
Q5QFOR0HlMyZ8d4ZX7Cx0K3kqFH4YUm3Gb7VRzxqaR+Elg7MoVIM+bOqVCq/ClUf/G0V7VBpkenQ
Bkqda5FG+ZVaGcWvuJ6aJ0Bz6IwJ5SytfoXobbYUeEgIbS6SNzzf10DxT0o7qkBGrMExEZvC6BRZ
7mxvV030n5e207PhVNrjBFqSjnQh74yl664MOuTARUqjuHRHo7mtxZJ+1jfm71KBhnXBnIEJtjaP
oXKoG6uuYyvMBp6sDQKUvqMlk08L+RwB/MSG45SDcWUnsPO20FtmbvTccWZYC+NVtXL7ovesJ7Od
2jNZ/Ymz63CKKHOxsbEf38zJmyI3zVppotSz6D9SZABvdD3bJ6Br90uuiTNH98S8/uLx19Ld+gDb
BPhKS0pjgEEXuhN1u1jSfZMdAiNYQLZnrqxTQ7F72EEr/NLa6rlHwpQQTIsx7Gd67rKdLHpWQ7xv
NXGufvL+djTIdnkqGFSJV+z/292a9Ou6RYILpAct3dCO2CV135wJs+tfeXsm+EoqL0nKXFBN3c0o
02ClBhI5cwg8w/uiUid5iGDZPkKkNZ9XccmHyh1ot34cbE+OCnfQXncImf16Uv85idpSxEakOmOY
G/aC3uiito991TovVlPIlxSLvotlTmEgfzzsiSXFCw4yN6fNXTlJb4cd+zK22nHoKUm37l7DhyRA
B/QcXvX97geey52/yg2szHl9M4qLraUtujZ0IIzvaxrgtFRpFT8QTcxvoxD54eNpvd+Uhk6GwWjo
2tFK3oT3aNBmLpJpCB0QVMeym7wLmCLtwZtk+fzxUCdWUOeQUbhGzOx9tPKs3jKVRu/CdpHq0dIE
3f/JNi8+HuXEClJEWWk2Fi8fRAferiAib7T8i2wJl7jVvlnm5B1yfUiOqaloOyyJgKp/fkAEvEmC
sMpcVYTeDjiXMFLS0p3DPDbjxqf0gT6m2YidMuf2ZRWDiPh4wBPruBolEowpk/O/zQFInE5Tklgh
J5Vj9KClw3w1JJV7Jg6fAItTfPUYBaYFx23LI5tKq6cBbMw0mEZ48ryKvqo9XDIvLrQgmhbzqCex
fqAYaF1FOsyvVhWfl23jwuWNAEZ8taLcAueXeHGXtIrSkLp9f0iHernmXf1Jxib8AdAb1JBWc1Wq
wFtB+8SKW7TBav3Kq7xo3wqQfJ0wxwDUjP3JzbIOZXKDouS3cgHe3W5pFPEoa42rNo7MV+nM6i2g
RazlHSEhK9vj48d75S8h/N8YvQ6I0h76O5T7wKVtAkpagvpQaNxcGYhlXmBDALCTCHepVghqWdIr
D3Dj62MNVuVWSeyZpmUhdhJE0Z0mTMRcM1k+pH151oZyzYnf/jBSZoRxdKgzXFRbQRmBsDGAijoN
p9TQHhchbA3FPDpAfo6yQR70Iy/wfbKkMEdSuzf3jjMgBTxpSv/lzBqtJ3TzU6jr4r0HQwAJMGdz
oCTk08Wpiyg08sRmxrGYH0kC3f8A5MlXKU39CUvb4gbsvjlgZz8CHnRUkCm+o/bGL0RwUSrzMFe+
EIOzvOYp7+BdZ+pzvxtkDxSsULXOJVleBuf149++jQU8cFbrAno/fGgK/ZsrGOA+uL9oEVdZkbKL
VLveYdFtBJ8eheVZxRRWOad3eq50muXM00JcuULyCpbiVY3sT7LbOIUQFOk3wtTgKcXb7W0cdTEY
TkAhuVcIElRBZYi7vu2hoSTeU16UZ0iy7xgbyOK7lDgZBlYkb5vNdZ7xcxDlwtx5lmWOZLBo0qBs
pLxLoz79j9Ju7uPDIvYlmsqXXdVZO1BW6p3uzWXk58DAsjMX8bsvCRCAKIdUJ9k1S7yZvp02YvLm
3rqM86ncNybCcM1YiDPx5/0oWCVSM4GHygPL27Z2eyUWttfjqysTq9o3A+2nZFDO1cxPjYIizFoA
pI4Mz+ftpxzrKlo6VvPKEO7ME01EgRi1c7pJ20SQbhb3O06m2NRYfMXN3q+MLlJ7t4qYS6cfx9zV
V4RVhEygrHdJNOf7pDDbM+YWf7fhm2CxjkrnhHgKjwrq0tu5TTFy7ZbeRFcJxrl6N32PJw8VoeoL
XbarzuNWrMbrMh2P+VT9HmhlO8jwLEZ7G/fLbWOZwWJkl11vHXi3XTZtNO7LDEZC5ew/PrPrBt78
TgIsd/fKrqKRuiZ+/6TJngSqZDVDesXzJonR5B6sl2qy81/TlGsHA0/jlw7xRvCbkFzOLNI2qfwf
Z+fR27i1huFfRIC9bClKsih7PPbUzIaYkrD3zl9/n+PViBJE+AKBswiQI576lbe8rYyFvywtM4LZ
dT0E+rk47BwchYrqoVridK9LAEubUg1e7n/mOtwTQznc2iqWF6LgvdoErRFW6dIHoT9E1AEtMKYY
RSc5nqN6/DXWQdpvzOutXUcMTmeaZgxNhdVjEQQqXiMBVh49tQZc0HTHlWf5YGZj6gI18vM6eG+T
/+0b/xpyteXMkr7BSLHcj+P8e5Mr6n5O8R1P7XArPLk+uNQ4qeoBJkQml2bI5aaZnZ6NUUzM5qIs
pywIfgxt1b+3wsP3CMtI2kvkOMRCq1H6uhmRo6xTPxm5YyHARBhRjJFdc70q/b+B4mTjHipXZNL7
j5F76uJcR4dYylrVjZWAGj1qneaTnOHJ5t3fTze2rtBNEKAD/rHWdN5OkQUvk2OD3mm4xybLeQoV
A+sPNL3+vT/UjcmGVi0ebdHP5u9qsnWs3TNtSfyiyElN9MzadzU4wf9jFJMKHiIehH/rBA/HFI0T
byW+0aazp49TAWe9ey+bkyUFFIKABhMHiHmNRhtp+gS5USQ+orHQ5oDf4/kzGhtxyI3DDvcd8jcv
JMGIvKqzcs/3USOZqY90WP0URLL5KE+h9DCpMNvcSNbHd6INxGeJjABBNTHuWxTx1yWKH4xdyOiJ
+Xjx0RwZZIObmsIQTN/+oE3JcHj3YlFdsxF1BqYnWueXW0KUPZ24VCO/ZN/v4oXccU5S/f3TSIMO
ASZuaP6se5MV2qv5HIuHc1Tig9Sqp1RXo31Q1i9DgrXN/W96M5dcvURo0YHAJLrjWlnLuESDNJga
vSI/qtQsegibsX4GAh98DaNl8Bc6giiEyaHyG32UrHfxhBn/QMKOoEQWIfI8kpMV6kHIIefnYplr
iMtJ2CoPjNS+CGB16IatKcc7vIBqGN1DjVxtWvUwHw0Zdk4Jng3737mbjr2M9tm512PZ2GGrM5me
Vk+1p8ECMfftrFhIYCVB/mOgRv1qqFk2b7we1ztYCFsD2wRuRHtnfRpx1Ym7xAoUf0x7aydZLRXb
ArtKckIairQqNzbUVStJEeUWxtIt0cZCY+lyRy1x1EEicRY/LqVK33WDmf+I66Aud1WojZOrWmNl
uK1UDooX02nV4dalqnbou94JcQeNLGGEotYf1SrRgkMqQziy1ARTnjSCoHl/q1zfiPxYkcwAzhM6
jqtSSkxPnuSUH9sAMX3s7eQJGeLpnZTwtxnhBQfJhqwQE3M5IypwMi0MpcVPkSn1TA2is9Jb08YZ
u35HhA8ptzrFEwDQa8BsoJat0tO+9tOk1z0IP9UDpe3hGSkA873QSb5I4TIkEKa4QNS9+qJYKWdL
Qi/LHwHoubFh5p5qFFtfdNWYYRjOMS1OOtA0/dZ718axacBapfUJt3e51KfHpIm8IS18jL/dKo0O
wvClb40nBKsfl7A9xeJwLU7+XnyR+CV09Wg90pii0rd6ByoJGa86dmqcwAiwaSrWbptr78VKvY3C
7SgeNeqW8mpaidlTZe7VxlcW0/7WEAntpjBJvrx7z/OYiesYkRXUA1YFGhqVs9mkZuO38AcPodR0
e6kaw/dveuCulEVtSrwCx3256YHlR40mBbVv2pF1KGylOJU1NYn733JVM2TK8MPgBaO0Q4V3HT05
atQZuVQ0fhcioAkaoHyCrWlC/M6yD1Lexkdl6s0EPpoTHhbS4SdpnIKNCvCNowf2hPBcgIsIMle7
wxqauQa3UfsgJYydqUb5STLN4FFRh2SrSCoe5Mu3zSBGpDxKFsJ+XAOZag0GNDNa+6GBCsBU5B7I
dn2nBckHWEmSmxQJNpKSgldCrWeeguYsMOqxe/cmEv1nYiNRnIF2IKbkrziFWLnOy1lrsLLSwiNa
WbUnKdKWvuz142WKC43NgmIKdqar69mqoYlaJg+50YQSzgSmfdAiVd43UOmfwqWNNx6v6+eAe0a0
Cij+Mtq6jQ8zXJLDYcT1Kopjr2ii1JsG3dqIT26MwvVMC5U+Oiu5No9O8XvodEnK/T7Pgp29VAhS
wFrfOBrXmxKtcdTfOej07WkgXa6QMkhWrmRq4RtQvp7jJVb3iQnXJYJ6tJFfXQ8FoZ5nn9ybG5Kb
63KoOEP1w1xkbpRp0iSc6mJjZ3djsKcOYG+BY6/LDEj0CRyI0P4ly1gNtmj2YOhYwPpyHAwfsbRS
QOKCfDDLmn0ydNrnKqixKnQa2/x4/7a5Xjjw+6K0gQI4wiXyauigsGa1iOqe7TFo8EvL/CUvTON4
f5Rbswk00HmTdRWabZezORJBxWVm9r7TOd1TNemLp6MRXLiWXm/lN1egGu5P2i06wRrsAdrRq/if
olOmG0M+4KdZqV4GiOrcp0igI84iW0+iX36iimy7C7q+kZvnoA1cbIulL2GhRP8WKVJIo5FywXaU
MouDTh/0/XENG5gHiwNJ5VkXi/LXTTNPnCM0Xwa/6SY8sPQ0Pw4mqDeQlNnr/Zm/sb5oJVPhE01s
cLerN0sv+3JSUfb2EwXIRbXYlWvhYbq/P8r1pUa11eZzQJtQRV9rvCNAg19jyNWJytdLAN8xKdrA
XRrtkOX1uwvpYKYob9PT4rngeVytr17ZPYz1svEBD+vPnRTYxwoFyo01ujVxAj0hlAbBkV2JEdcx
AHn4yr69zPPrYpbA8fW+27idbxwMyE4CXWpQxKBReLkTYh19KOzXGKV2pl1qTd/aeUm8xpo/3V+h
64EwNrA0SrygDIinVwPBfYET3NSNj5VuhlHIMhxB6ssHiMtbPu7Xm4EtTWgLyQ0ZLOBjl98k0YcU
1rWNH05hcTBCCTkjLcXTT1myvdNHW0Z5tz7t7/FWwZ9RZSjv68whrKrmqy7X2CnUSfB5MBEkvT+L
b+qAl6EKiAkcTgShzoBhtXqBEkokM0roLZbupdz8SBHF+4AnSe2cGiVwigebz8VspmsJUZBfX/4U
QHx1Ny6XID2mJNURpOEEXmyvS/JCHSSIOkx/cPJ4RLwlkfdsfM3eaXJu6Yeo0+evITUVwebtnRcF
/ShsdpHI/q7WReRnLWoeiH+b4z8BUkS87n1VfIPoqE4CJBttaRlfHwmeX5usXaDzuFdXd0kdtcjl
RUHus+z2scgQVoq4trz7cywygtUU00GE+fUGX7PXDKkaXdesiKrCz5VZ+zRTdvsoGK2oKAymfOxt
Ge17DGi/3h/1xqZFdwz+g0WiL/51uWkBH7Tagj6IT2sZlvHQt96CiyyOOaXbls7GPrriQ2C4zSaC
3GZyUESn6nI4tJYqp0bvisw2zB7JFiHqTZPz0XCk7NhnQwn7H6lFCa8TQIlR76fQlqmNl1mxcc/d
/HASGp0Hk4xjjd3idSg6kvmCtmQth26qIyZOjlrs+yxC0isqJXkjtBIhxWqBNXGr0kATLobr+1sa
QJYYgZZSTWFy47T4Bx2Cl6Yw8Czt/2lbJ3JVRz+M2vL+mh31CgIscPXwivFsupz1ADq4aixR5ptI
Fh6LBZR2KimF1xtmspezJdyIV6/jOtJeIgviHgEdWAORSM3obMxJ5lugzpNdQ7fjOEqz+SOgjlzu
lCKNVNcEp/c6KXO2saNvnFZR/qGpA+JSXMaXHztNSTDSecl8TanDbyFmvI9Knm2RJG6NAouMTg6H
FujH6kIsJAtxwybJfWlQY69pyuqp0cd5o4R8cxQSJjBWyMRfgUsqu8zsEdtxv8VTd98FivYYR3r9
8P47AF8jRACJhRVayZczFpoIAw1tQmUcZOxR1qf8pDSRckioMz84Xeps3HQ3Hi42Bo8k/GDYQmse
WSeEP4Ed45iG1Ynbm0NWuYju2B7mAubn938bnGd6ibz0FLhW6zSWAY8ZruR+XUsQECpQIocwD4qJ
282YT0ClzC1DuBuLBiaARoYAPxFMrKbToXqBuIma+xh8Op6ttY6HMke1ccZujELASVWGDilv8rrA
hI7IUidYBvtpjApKYaTjR+Rstmy4bjxKbwEatEI+BCLDamtYizwiGdj4stbmz5GmSKde7uYnzLny
D2otx49ybW7hpW/sDzaH0AYXggNXrCsYeTyDQ1n7wCyGB2J3w7Ox2/GKQH9/ukskrcHQBBLKkq2B
maiiGWono8GGbUWwa/XiN8h0DZB6VL5/04sUgUodNS4qkKtdkahTVoxIq/t5Euf7ocDdPkOc/IjQ
/5Y5+61FY/shJ0pZB4jfKuadiiianUmvfC3qRi/urOHZqqUKX/C0xKRmUarhkPfRVmH11rA6aCyU
SQQeao2KUZxQzWEUlL44857UZNgGWc3HDk2gh8mR54OslOHx/vG+dQp4afhSRjZx1rncn+UUTrOc
zqVfqukLsod0ZvrZ3li6G6ECjxnwXWqtgg69ukOMucvgJTGf0tjkpyae6QLZkvwI6jX7N427aEPd
9kYllL62kAChOo386hobjSQ7aXTZVL45FtnscnErL1o8yM/hZIe4FFVoXT2kzdjuCi409TTYQmkU
au4WeODW9Ao0FWEbOJArLA6W9cYUj2bl97WmPOpObz0uEfHY+xcR9QFgjSbcUZBil4uolsksDRmG
w4rSOg+11hcPZtOV+/uj3Nqef48ivvXv4kNZabFTqZVvzaE5u/ictnvkQKiBFJl+iuY+2Y2dam7l
07cuM2IumFjI9osL7XLYgdZ/oIKj9EORWsAPQH60GGhxV5C2t3pgt3aqRVEZzC0AUTK2y8FkCIcy
qmONH6PLBlZzQTQtGis3quHA1AT2G0H0jf3BcaAfBlKHG3SdGTU6alVJWo5+MTk63zbX6PjGW03g
G1/1piXCUcAojFbk5VepWmM10VANPoFS85BEgDrNug+8RJbyXYkJ1MZX3VgyAaMnjacoDwxN7KS/
dorR4RebVM1Ai5tAfUiH7KHV4/yA/qBxuL8pryZQPHSA6IV0hACyrra+bQ9Jp+WSfsrMAqUIoQpy
iGQ4t+89YqtxVps/wwa2nRubfV7X6dnMgQUESRdsHLGruJ9R4E2KLBnkGPXjy4krtAJWEUHkSbaK
3HiskNt56cyphfipFO3joHcauOGwab7MRptsrNqtwWGd07gRQPqr8idk/nxYhlQ/2aFcfDf6CV5C
3ZiZgkbp4MBMQNn9YRLuZg95k/fVp/evJDtGdig2Ue1b183kpisGOdW0U9RHgdfIs+QaWvj/rCOc
VWIW8g6qyqutWaN/DMrV1E7ke9FOj1NMFWxF29gtV1cl5wyCrECowbgAunK5jnJjBJZTWcHJqOTo
iLSd9YyRAwKIeWMd7B5b6yFL+tf7E3h16sSgoiiPLgeGEWvMoRqqWkAhODg5RjR9kkrONg2e6NRT
1T7eH+oa2M51TKBCkQXsOLHz6gPbRssabSqs02BW2k8HEeIjSJ30i1IY0hPiePmHoEmjJyR+y2OG
LOsxiUzzmDl5dUgdWfo6DErcH0dcaTdO0PV9wA9jB/H7hG3WuqEb4PNqDURspwrONUz2pPq4zGby
/qkGTyMa/gLMS4H0cn1HVW97e4itU0RF6J9oUbrHnvL/v0vaqxuxzNon2gGhz8snZDzptpNrrXas
hlbS0lUqY0XQac0s4ZrrAI4g4FdBMkMbvlAx7gVh8qMM5ebZgOs77RaF799RTFeFU2MSPmXzUg8e
hM3oK8Pkz3SxUORMZif+7RQmHtP8PxF0XiRktBDLwznYVWoqhq07GQhpumxdPdgVvBaGyw8OvlHl
CTV0kPO+cSMloA6UQCpwO+AcW4Xh63iOORBoPUS3iMuBHazm23DYKalmnrA0RdbRojbype/mKnF7
Q+sOtoPpJK+a/qRE4/RrUdR68UZVDb372/7W5iIhAFsrgPhEWpc/I9F6dEXy1AElDteILDXxqniM
Nka5hnrwtaLvCr1YhfS7fj6nLO7HEAGt06JwPoSDeO+Wed3sciUuDlHWTp8DxS6AE1XO85Qs6QyN
u4HvvKiqq5Lo+aB8oj/v/3biZt5PkfBp68JjlmFMgjKmfVJjEOtq2aj7Znx/SZ5PF5pd5JLam9vx
5QwPGSqZjjHbpwIg7E5bEJUekS3eJb2zFTTf3FQ8dRjZ0PGjebcq6s3GAsemCO1Tkw1W6+aljrjn
OBt+N8jyKWxDJIaHuYCdYyPpldrIUmDC1m7Ujm7c2rBH0CuktClKfatfIYGorOqgoA9g1fp3+JPD
KzJLSemCBou/3V/DqzhQkH2YXP4SKtEMv5zdOQvQ3KDVQ7DUdAdlsZV9ahZ66kadZux0BK63rAVv
fR0NHcGAEuTNtWmSpo5h67QAaiobH4LQqPuHLg2+d8DZ/o95tOjtC9dJjsQanYoHRGjXXSmdxqmD
fhplMZq1DhIiXhEvyv8zmMhF3iSjOKOXE0k0hHlspkonRAm05y4oxn2hDfpLOqnSxoN2awbFC8PD
DuQdKu/lUDoq4lKtO6E/yYN+tvCWP44ksfsAnurGxXNjKII/7leqDzzt61JfJzreeZ6FfqJhczRJ
0YS4t916DdIoGwHSraFIurHbBnFIhUr8978yBG1E+wU7uciXZ6V6mO1Ff7Sxh3qyAZBuhLVigi66
BiQg7GlCIiQ3uFVXKV1sG5WKrE3s98OEIFATWUeEemtU2WVp/NTJZfkTOCgC5chSD5h2OFslluu4
mh8A20foWCHa4axSlB4trngJzNifly44WD06/pG+uH3h6N4sMRwRxo6Axty/+7RbopgEuxg6OuCa
yzk2CsL4XiqDU5W1yU/spPRHKVGyD1m22B+FYt1GpHJjTfG74bCTjCFVsE7FegWXg6DrpRMUuB9q
XMfCgzMiBk2kjfBTPPfrJSVDELRK+k/y+svIghD/qfoY4wcbLTBd65z6YXGcXHObTFM/l06zwP7j
Zfzn/pS+BRpXIwOuE/MpGn6rQCRqOisYiV39yUTLeAQxvV+UPnO1cgi8LFF/Z33wwv39iNrRs6Ys
e8uW9hnVqB2ReHFYjLhAGjgcDqE6KL5TOPHGItza7RRHUYQhvUF/arXbSR9LXRs1LlynUfwsjPSf
xahl38x+kI/h4NSuXTToV2P58FLFeb9xrm+8MECeaE8J1jKNkFVgnHMMNJxeglPbytWOU5G92nnY
Pqaamn4rjTz6en9Bboxn0f/gfFPoY9Otbsfc7hHXMrTghKQW4t5JVO5RmkmfE3ssNjaduNNXS//3
UGtgY4soVorib3AaM2k42NWsuk6mmu+/gxmFNJzMipr6GtfhlBMXcMIoltKFL1Mu294iSeVHNNKU
jfvhGp1OTVY4oYK+wRCa6v3lBVFQvC86tQhOySJVJ6x1yn+h0Nmh29V1B/4pybwA34kjJX5MpuKm
fihzezkiGdQhnt9b0SlOcd1C1lt3E9DHX62wcV7uL/CNyxPYhBCQIyTk/VttKDkyx0aWpgA/o+Sg
lyAaxrJ8sabRlzG2p98bPJddtIHXvXWTwduDr0PsAhpstat65iqsNdL3OVLgQmuF+RoDi3i0kkb/
f4ai3gLKmYSC5bhcg5YymQOVRTrRc/1iGilEK6B8h04Ntp6hW/EuV5ZAWaHuSs1/FbQsozx05Ux9
QMrUZR+j//2kFEASCwv7ECqR3bNsl91DgJTPwR4T3GxG+Hz3l/PWIUJdE1NZJESpPojz/Ne7Pzlh
VdV2GpxqCy8pnuXAg3y/BYu8dSvAcCNZEXpBtHEuR5HLDPplajunTBjjuHS7q4eWJucedehp8Ax6
YxvLeOu70KgECyFCQp6/yxH7YEjAktdwLgFAexgudrsikrY4t7e+C0aUSITRboShdDkKtJ1iXoB4
n8YABjRd5/RRtob0NOV1/AkLSOn9YS7POMwyjACYzLXYS4R6bVIBDDtZOhreYUqVpyTJfBlLfdi4
XW8dObjKVB1koSi3RjbGddnYkmlJp1qfy0ezSovvFq4C3hA4W0PdWiteCwiGvBxwc1a7o0WcGpXm
NIS1H5t+H2GAiRfSFhrp5ig8w0S30LzIZi/XyikMZLEQgPDHIcL2q9ein7Bp0s/3z5O4olePEtxC
hkCPF726q35FsVglzlzmSS+s5bGVHGdv4dWMR1Spjy9dpmPNBgxs64BdrRbZKu8TJFIx9hWRKqi7
KNXzqTnHyWB5Ux1qD4lU2fvCzN9ps06th6SHfcEhhTnB3XU5j6QpSVBGErbD2WQ9aU5juXU1blEN
ry9HXhdWCywlPUoqAqthzDGWOlzImnOQKUrmjks4VLs5UuvYk9o8ExY9lfYBp5oEr5RwUAHf623o
Fbot/ffOJeWXELsJJhZ39VXtuKM07+BXwy8xDUyciYIna4eXi/Wc4F45HbXEcoDix3gv7e6PfBU7
0r4XDGSgehZRwRpN7pQVMQCCTmdg8cHgxlhM9dDiRmVv40/60NptcDDk3PxPT1sJT9jc1jfgbVeH
hrLXm4Mndzax65reX+G/GDR6KSzTK+c3CH39UwqTY+NauwZ6M4woYlG7Re8BGZTLPRXzuFdhPRVn
reyaj5h4aPtGHutvQG4018yjxCHImQfCC2r4P2fTJjl0lMjEz9LqDmZfQiRIpeYRHHgOzSqzNqbh
xm4kxSCIJ67lmkIq4/IHamOmtLIRlucILiQiBtpcepDC009VxK8wwB/8M9DG/DBJlvk4Y6V4BMj1
7oDXInUUCAihVM0runqrU3tpEjuqynPXdsuzkfa23zex8V6E1tsoGjcYkRYrvn7T0BMv564rz4lk
1V7TSvlTE2mJd39rX+MmxTD0IimkIDYHXOVyRqmo9soYjeU5NZT51Y4SXA+HWPKrcuQoL+VwzIY2
fDZwK9zXuj5+zsN+fBjIMjceuhtbXMDPwUXRXkY+ZnXRdJWi5vNgpGeK96bs4lZQ/VCMqvt2/4Nv
DSMUU9ke1JCvmPQo/2igp6bsbGUdVX0TXzVZQrbg/ijX7wBR1hseE2wkzeNVtpkEdlrZcZGd0yJr
bRfSpYI/CR4Zbllk04/3D4bkOAsJ6YWkYDVzWSp3xrwgRlNgCfoFXKv0RDTmPIzVMmwcwFuzx81A
I4QIEuL06vwFYLXHanTKs5NW37W5q3eSDTXw/vdcRXNCoINGAlwBUU1YgzwHu0it0swxlKc6/FsP
TeXQTcX0X7IsoSfrbMn7470xUS+CBQa0KYLB2+RAM/LlGZhRY0Y6M8qQhB0plNL7UXByLYhSdums
pYVbou6F+UJcWI9VoCK4HGdL2+7ycWwRrorwdtrNqCWcQyxxcneZ6QHCbZLVcNeMqfFnToYeqERX
O9+R63T8uhmNB7xr8FJSlLrRgYwEVurq9RT4tFJq4f00Js+93dMaRb+Nsu1cLtrPpBxgm2CDHVAa
zOT6g5rRXESjIXUs7MryOPQaRbfxC0MDUffCri9P9Vh3OBshxQbZr1v62SvHevpktpoaHrURC2aN
fs3sRmDLGlfuRzs9ATySx1OPwK/hZlNtVq5jNGPv2oNc4YRXRzHUn2AUXlyY3v3KxyHIX9reqqLT
xsow8auFgZiIKqVQuRcuTZcLo+Pjo0axXZ0rHi0MxKDNWzhE0lZDC/P/GIr4Bri6UB5cYyslkoto
hHV+lvvE2jsVpAOjkyGL6lv8wbfs4OqraLDoIPKBE6xRdDQPsRBtGcogLfXwvagfhikz90HTy/6s
VbZfS0v42+4j5dVwgmavlrr+GgZo41R2q+xQeVZbVAiS8GHIpvQZFa98VyS5hRlolxHcLtEj5IXe
Xxb4D7qVan8QOtA/3p+wG6eUBj5lWyGsjuKluCr+yljNQKqcImBtQsnQCAuU1JurDtvoINB3VZJ9
vz/cjRsV3Bp9cRjPCv7hq0SyySQFSrLMJaeiczZp2eCWtS0fJNwfN7bCdTHTApOGkhpURW6gK0sD
jax1MZqmPesV779rh8heem1XOK/hsijt3i6rrkQ/1yl7t8JK7yg7eCW6ZKeypyLwTlEoC1Jr11l9
8OqgwfO7haFOJWlRmn1vJHXv3Z+cG2uBCChMeyFAwnO+egHKILeGqmuaM4qP03807TQ0agaE+7i5
5OUpLDAnvj/idUiMkYY4kRQs6IysiaML+6ud60I+h1Oj7FEfQjR/HObhX2Wi++3loKEfM9TDTvFs
jb5iBm19uP8LxKW8OkWCMsSjxzLRQlh9cwD3UsjYyWejszxNa+WDHbUfEz39zyiy9AACYAsig7Dq
9Zg8R3A6hCbvdWcU9cWmKHDwOkdR1kQuJszgqbj01eUxxG229irTkJIj3gry0SqigI0a2kbgOrPW
NV5edwQ2CxhuTm87jYY7gGlz4KAY8R/E59JTXuBHjr95FHyQzGRKjjJmkd8WNVfx+pmosdWmkUWU
UdBRcGc5L1640vG/TfP+NZytHp5WixSAZsQVfZQA1wJXHS0Jl+TRbj/rRj6DOpvET8/UcXgxB2f4
U2kh1n8ZnOZPRkTF0a2XcvyeqVnyw8IMYXkdTSlJeXWC9FMBLv37POrCuN22P9et2v0yQ71KdlU6
Jk8Fvg7SvunR5l/SykROfQjDzG2Lafi3CTGecHM0U17nNAeGY+rBJ7j/beNaxqL/CqHS8sTKinSW
kzj4Gck9XrBDNANTVYIwT3ZtMg44bWfUqlxa38aXyomr3EPuevisRf30IIzOMrePIyYHVgIgiCaG
8QRcg6lyy6XpVCDKGBe6de5QzbVppau7uGmW5y63+n/Jcy0A703RPVuyFAZ708B8/JiOQdQeegwy
sbvGC5xlK1tndAcYa51nRYFy5F1FdSSfLHQsk0SjU16347JL+EEjejnjxAvcDuMfKR/oZvGM5c0T
Pt3p9FxqSdkcgz7L2l0vJxmPb4A4/o7cGmMGScIz7xgNQEoBJtYhu0qVm3wHZy77YY/VbLtaqlgf
snREVwbsGd+vTGb75NDDjveJkSo/CE/ymXw8Mbsdr3hX7vCwjaudYleYteWDndTepA1GvuvGIn9s
0S8u8UEVO6xTO+k/Ens+tsXx3YRcX6r4OAeT/htmYJ67Eu7VwWO0jJKNcfBCjIAlbPtLEIEit+oT
zOJBPmUqhqxJYWI+nEpP1pTO8QHRsCE4JNhw/gIob3aCmTXLOxbPzl1ZC/ifIwrTJcfZnuvYBfcx
oOBs1OOuJ9plwyoDTjBxWQ2pG1QzvpHAYLrXIpGyH6ltpX+GZTQGl8Cqzzbi0xtBMJUAYgXwy3A/
1n3LWoCcZKWXzw0Mt13tRMkj1mBbN+yNBw8KBq7XRNlCyFfc+X+9r+hqjs486MuZ4k+5J+9dvAy1
S6+ylHbjKr05FAxBijxkP8AcL4cqNW2Zhfrx2ebtespLxJactJ0fQqfcUri8cYNSwiH3ohUHlWst
5YZeadQSwS9nVc1rP6OF4AW2POyDIht+WakNh2s26p/3n4ob3wd2hlItfTCUudeDViX1/YXL7ZzI
cvVSSEB+XUpY5bdwxt70/ljXICWLghzfKAoEPBNrZr7FG9HlrYz33VDgOazzYnDFSYTH7rLkzbyD
EyU9L4oRRzvbXsIFJxq7/E8yVWV2Bx7VTx1XwH961hbSxjpfb1yQkAI+BDBREOJXMVSOPWW7EFvy
aNfld6M1Jh8tQnPLZEjszMuXWaj+8/HsKAGDXEXts21lYRja/blNgnqn63SiyzIv3Ir19aqIS/z+
lN/4LMYjjkZJSvQHV5GAnCKM0VCSO8sBT0wdadE+wT5nf38UCvu3vgsNNOpjSEoQdlwekwp5xZme
anOu6CPPOxVXGp9SvI5hu5Rk5X7mUafjPWK+8JSqUeh31pSgimAGRu8ZTRDjBIaNeOU5RjdNB2NS
1LNuTENyAJhqfS70XP3Sok9qeXJWtYtrJNjCuk3bqa0Xgg5tuFxL64ulN1WBFnJMB2dKlUn2QrkO
ql2MO/dvM6wr2R3G3k73dSlFvzC7o0rXanb1WbXmQN1JcuXMh9qyJLxAux57brOVnXaXTpI97bss
iH/0aYifed/mKt7pMT6m7lQMeQmE0WherUwZXwtSXNLMude0Q9FMbcJXptqHnKd2cjFQbyucGPvs
px3G7Y8M8+N03y8m3Mwh0e3g1Oh4l3kdjZp51xGlFK4x2eZrHU+Yg3d5PHbncJYo8AU4l6XuwC/D
hbd1rOU5dZZG/cSkQ3SQUrP7M0WOKh3bKKp/z3kX/wyrBhd1swkbWvpT3hGDBbWFDwXmb25mibwd
bZVw9NJaK8sdyi3Fy1iB8NnREumzXRoUBoIrfSWdI0Wfv0ggYX6NijE+6BVOMi6vUf/PRLykHqI+
N5/7opOygxMbLEHULGilSaMs90hZO+gEK0vnyPuIDWUd43HoUP4JJWU5T2kqkocOaWZvBMP4O8hU
fMoteUFY0syz9kHW+r7xAG+WfwqjiQc3MzuSkT7Ws1fe1b7Zy+hefa5iU/vJrqpVD5kOSd3BL06L
naktJMsospv8TQcHmRVpICK6fybEhbE+6cJhFvKEKB+ua5S9Pimd4kTjuYmw844om5zIphK8xoew
9KIsWD6OQRP7VfB/FGGF6wvoXxgwLMxabKuxslFJ6nI8j1hkukBew51cd1vQ/xtXGex+Yn1xlV3X
u4Y0X5xUtbtzgS/8I9SE5kUTNZAknzMPnHP37voaCE9oL1Tz4DuAyrq8YuQFG9sojXuIFInxYRlH
KXdj7MffXVumtABqACAF6BA+7XIYKQ2HAcuB/rzgS4kVrIAt6Og7398db5p1q+0h+m90w8R7D0j5
cpjatpq2LaP+jIL9hDk4dIkPwtWqcVH4tRoXxvF0tqW++SGXRUPUOakEAJyAHG92KzP/aTMr+A5e
S+9dXZi174Y50r8qOSHtbjEQlnEXMpJip8slBuNRuSS/1aCJ2pPe1M4PzEuTeK9YxZJ5YyeRDbfB
TD5SjP0YuMlo5IkXtKC7KY/1Tb/PrNEMd11SI5YuDeFziMni8yin3e8+W4L/9L5OD2zEunVhF8fz
IRpG/M/COHYyz5bRi3XVfimJe6OhxzmeKjZ3iqr0ulvAQtui6V5HUgIHA17hjbtEVLOaXAkn+yyS
u3NUO63m2r3UenoZJ6c2UtU9ilL5f4Xe2J/ur+l1KMWooLyJbwSIai1T2NRFVg+NxoHAculzNFvt
Ix5rGOQZ8rQRrdz8QEFApplKR2DddctMrndnmbozaaaZHFRS+xcdkb8XNKQdSpxOKbKarercrQ+E
TwfmmHkVEjyX05qkGha7gdSdK8o0kxvgNPe0qFr2RQqNLUOwWxEFCRslQPjP5Lf6+hyGTUYbl9fO
1ipj2k12oLsDdf5db+bSrg6LuXIlrW/dRA7rA8+H/LGbp/SpJ4LeqYnsHIJ6qB/SPpZ/UM6SqEVk
+TNGANODlarOLx2jnac6lZMXy4zyR86G4teVnm+s1I05owYkxDEhIiMmsArANHOI7X7phrPejyBJ
xyp9ICWb/KYMo4f7++/GphAoXDjACN8S861iS7nBtnBUe5wclar9ShEiyzzSQaoDMvU6M8VGPdcV
tM3vD3vjHaDcgygtUoWAWNYg/8gxuznpxuHcy+AWjYZSgB20OVbkMoaGY2lvfOY1uYU9jB/32/UM
Dm1d0evoPsR2pg/nsGzlX+r/OPvS3kqRdM2/Uqrv0ZctWEa3WxqWs9rHu53OL8grEBAQxAIEv36e
U7dnpjKzVJ47aqmlLNuHA8T2Pu+zMLpirSNDyJBmOAcXCMdNXppAq9tOrCuSEdl2sm38dgYcAHIM
8I9Kl8rvn9sgmR5M2aiqgCrCPMpwEqdo9WWbjuD+PvK6NKJYynA8zKs7XOmGkHupVXnSbq0fYV/Z
vTVhJL3UleQxbIAUoOJ1+bCxPfSU2d8/5l9P8lgTz40zGDaiUPnZMjSOlroL1nY+DiSJiibpa/SX
va9iXn99mWc2Nwg8Z9Y4eDXnn/+psq5Cox2fx+2x49MGvX0BYcOsHitNvf2ANsQXN/XrkIUPFRpM
IHWDMgTzhp8u13eCgm/PjgZx3dhelg1zSgFmbNelrHQfQBz4iobyF0UojhHwnz/jlBAd/dw4qdo2
UEMYdUcBc+guC029sPOmCwEhlBxru/FQE7+M1cw/RhSFYxrAfPgb9FSwPPf6GRoq1jJiCjRLjP7i
0PjrS4aDwHmJhfEDKDJ/9Pj/9PjjFoQ7AOj6SOYJmAZEWWfI8asZ++tT//EqP/W13W7AzVgsrdjE
463hxDLUYFWLCNjEA9PPTJs5MXz79wP4LxgU2KnQSwczAC8da8WPL7slYzPJsNFHY2Coy3Bmv3Fl
uOYTGfg+RrP9IgzqHsxRNu99Hbm7MW7sk2PcMJsmR2+VY+ixS9rkuhRN98W3+3WdPn851OUgRP0h
CfnxyyW43yWKan1swVMC4d6j8Bh2DPKh5X/bsh9iMLxhHJ7PMABCfn68VEQWvtpI6OOAg1GKgbUA
5jVf+kifl/sfT5i4DFrEf1BgzxPsx8v0ve+pqsf5PEDhmQONLJ96dDqvmmkZ4BHB4I1bJrpAV8RD
Z21iBVHz8iBV2G7BdRv/P56vBwdC8DixcMND5cdvoyqiUcu6KF7rlRyhSZuuo1jIzQJ/6i+23L+a
RGBDYYzhKZ9dNX+8lJSo/pElgkmkfJ3it1QWDQsr/n44/7pSQkkAwigalefz3s9dHi9mkpcuNnbg
3c0OZb5JfeBZuQQrsRjVqr5YGr663k+TdoCdUm1Qmxwt7fQjhDYmD6yBfawgl4tnvzIZ+AvyC4YO
SPnAq7Aj/JJ9OA1trUSUmCPkOLBOoTVk1VHt8Z1Qon4se7UA+qiXaKvmsL8wS9Qf4UIuM0cb85Xs
7i8mJ4g+6KidHZF/dfRUVdm4EdLNjgqtn7Qi3XoBO1U4TBr5VRDOryplHKFA34br4zkhETZQP44e
LZNp0HGpjyUZo/sWcvomU0q2TRpJHaKxxRp7F3OKKxNj+SOJ4ukR9iRwnmx9wErZIrCeFRY1z5Qq
gP1f5XCdl8mf5jUc1GCmBc0/Gsw/i7t6Hi2+WQEhhhWNLrzOMpqO0AAeuD9Omdu5cgs7UJnRyV3v
/n7M/8XMQv4SZBpIVkZc5c9WAwFcr13siNORcFSWVcn9rTfqr4qbv7wKWggQdaJfC8nhj28gHLht
XVVOxxruCXknp2FLl7L9Yv7+xZgCGxpt2jM3EgqTn97zCJiuL8/ziXYw2vQr9hxYGeUUrZ8vDjl/
cT+4EkoY+EZBKPezXXEZVe4coIF2nFdERPWzmHLtw5vx79/Nr5s6wuvP3DD8H8hqPy+wFl/ciXus
elj+sAotgZtDOoDEKN+uGRopetus5CuP5L+6KETtZ74tXNkwY358VRoQPRMMdSgB+2mjjK1BNUWM
erPY+eDPPLyVLXG+4M3/+uag2oHfBTgiWJewp/x4UZDsRgYp0whh43KnBYzaRm/4hmyI5osL/dLI
x+KHi0AFh7uDf/7PS66w1nbco4h+kNNzqYUP9ygOPxmvU+S+6cay3QjeRScGq5SLWpEx//t3+sud
Qtx7BhJAQQRx4ZduwUgAoEJAPh7V2MapbP01l57yM4YD9RfD55dBikt5Z5qED04RrvnTvZYOSQyJ
qvGok7lDWGTkZuvsfkXG+IsbAh8B1gQIZ4Gg+I+orj+db2c0LOeE9M0xcnS4gbTsNhLxjHDm6v7v
n9yvPBW0BvHOgB6cu5EwvfxxkEwcmUBlwKqj14I1lHl1HQmkWS2wPRgWO/RZjBUc8Plq22pj/dhe
JXa0j/Duaq4af5q6QgMCR3r1yCOOtA1TvdNhsmcJ5hAF0LLDIGP399/5l8l0HtboWIJYgzkM+dKP
X7lF1GMTVDE5WDASXuBBpUgaDmFzrAM9XyHRrgkz4YzTfzf6C0s6OMpn2QsujZ7tj5cNkxm2JEPV
IJ2X9nBJkiYTTT8WzlB3X/GifkF1zowYiIkA62DthRjlp9eylNVSz8Hq49zCupcGUoubtV9QkXsV
FQKnbbdjO7va6lBCVzRl4Neu/Jua1vHWVdIjNz48dYJr01TNvm0IF6nj2bDPacDpDAccMvqAShOS
ZAx+nxq2qk6k07J11AecL8urmTKwARwOYV7KiLWgKHIYioEqoBhF/yeq4qxpOXPyVUwivNDJ4J55
CxKVWFQGoj1oWrU3lYyiPmunoUTWSsh8uVFw1YWD/7BO+VLNIz0mVtnHBKdpNydjWH6qybO3gQJN
OXM1yhylLfLVktJdYHmE8MDvvZiIs6857E8wIVggs6ipaJdOrmlMVnthRzPVmmE3l06J6JxqzDFv
/FceMH729WjlRel1lZdVHRdlBkkQXWC9iHCszQQFExJr1gYcDr5M8QFJndUrWjEJ3VThLBqUtNB3
ZZ2ytNy1KwFXowFUdOqjBs02nDdGlY90Da9oOa56lwSrXjMagFFQhIiufoqHVqgdeNihs7FuJ5AG
qYzubwPEWqsCJLjqkTgG7ESJPALcUusYJ3d89MLwzKVqQF2p6WuZzCUmGATAcE3oAuamsRqGEZuz
V791UBIgdQi5KfDzIitiPUuu5+eOc4VIk0QhjcculDz5vI033qrcbyOsReYNIn39K0cSTjZdw7s7
xKSpjW1ovGktd+p8hhHtNZ508N1tlHcYzRjtvWROism48iaZ5/4BVXKwSRTjN71eQKqPoge7ih5f
D64xjzb0JpXBeA9DB7IaOLvb4ANmR1honFU/R7Ad+y4iUJAlwvvaTQKfFJIOXm+eey+s1w2J53gG
MN7UT7zW7A3A+ZKkHsMCl/cikhApGwGcAi7aIAnVsb9k1pN1gPxSDob2CJuKIfd6FXMEGPqhStvZ
kx/jGaKCnlZ/Ckxw1AprOzyvcV0/oQU74I9biI0KfyjLJiUTa69VIidEuK3jM3qq3kuAxLxnPLCq
RWt+pXc+a+K+aL1hBh+24z7PwdFhYVaPbnCcVlYlWVN63ta1lTvA5kQuPV7WbMs0UAna2nDl1+xG
AGDBEboNHJ2KGHqtUVmxCyPhdAWHNf0LT8T5tQ9Du0DBIE2choyMeNcDKPhZF8e93ZdQyYHzYxz5
QsKxe5JrooccBR8qFEsAeG59SBSvO910Mh0tGDTZKEuFlu7K+JIxdzk/70Ubtu/ByPOyuI+rt6Zt
XF2sCDCuMpx3pgcXiwlHQGs5nSoS9M/UjLLfQBdV3TXN2sdZBbZichJgB5+SarRHj/vunNbgK3kI
b0yWMO2TttZpTJldClpz/4hSEnYZqqzayxknoxVq4Bl98SkYwOkZg6l9rBf4UyKrp9HtAVWsahgO
9xTWCtT6QSEwCU2m3c7sW0+FDAqqxbuVMRzIM915+g15gNTA0ayGhU8lcSbaKNxSsk2IHpcCNVOn
c1dE9R0monF2K1rVJxU2HGtiBUODdDDcXAe2tHPOcVNJqpRVQTbaMk4XVs/TRqA6qlM6sngsFkaR
XSIgOkmHdhZLEWl/HVM9LwxmzmVceWkMonZYWKyOsNPWKg5gDVS7E6hPTGAaGKy+aZzA+yqFWLm6
nwVrvZQZ0GOydcECmzkrj4ei4j5YxzWDmRqvWzfIEhLS1ypg8d2IXaC8nCY2vc0YQjfBSlaYIFP0
QLPSZ/LUCovwnEA2y8mR0YB3qv3wrhWTHnMYgLTAq0PS2a0nwZrNIxuV5lJ0MJ251MyCVE5KFzsv
SPDilPRu/212xRrmrBHiWRMPNHTgALAOkGDOqVQjCwLqGoijIaAoVZcDxrQ88zkTGv18GR2D1i/r
QmN9zitvrerMeAk48RHy1r5NsQsGL1kosDBx7qCFHNruLe8a5zbEsnr0EUfW5xpo6Qn8+oDD5x5Y
y2GwntNivQnGb2G5DvsGsx0NduQ0dCmpB4t4iQ4uWxlIY5jvxqvKqyBGEEzqaGSfOxbHjqyerYuJ
pmb/ZugHvJa6E7XOEZzahSm4dvp2FK1vNjhneyrF7KMf2L7FNTDcNdi5WHtkikczv4NuxOTGlIBK
rwKTiCANE6arPOlKzGcZR+uQS0epTzTfQ/yQLLE4562CEtCYtZux3YIYexGbCN1ySnVLcpDxh3jL
WIT008gu5DMqLf6zx/C/DaxC3THvV2kM2qZdU1/XDP6Zm7lEftDW9u7KzmEm5gN2eA7bjCYZaAYL
UE130I5hO6qm0YkKJN71spA423+X1GlvGxPMny4BrWSzgplhM78hYCREGsr6sVrEi/G64Q3CC4a4
6x56e0jgvXbDPWx3eHaVHxYurW1feHxgTc5cgZovGQPipw7ct8B8FctyFThVYwvgEKW785Hziwq0
G+UWAQ0WSyR6FWM6wboiSMUg4Kntru0VCX2Dzo7Poze1suQbg9fW92FexzB30YbqNxqyhHukbYE0
xQVsJGpnnCGFhPl7kSC9YCP8CXBGSyqwRTtmEYNqVl6SDAEBvs7RuuXXkGcyL1sb8Gw9NdogQ4yj
r7IZjME6C4UPQ62OSp/C/EhE33yvD07g6DB2I8GPafMRp0A4ewZkXXJOxxKEgJAJsHOh+z9BEoKt
DVFPWAqFcEdwPWq0crO1HCHVb0as63SOpx5KjzG5dmAg+k3rhDzQTtExFUS5C1hBgcdS4obi08AN
6clRceeDEhvOFw118XAXpclpNA5s1rvEkhe39Zwr1+funPuLsWUGp5n1GMq1vfOsB4sLZXzwYRMt
Vi9HS7L6bCfp3q/GaV+J08RJ4UvE9qU6lsNnCEjVTwcUhF0qo9axKei9SCGqu8n/aEDS6bCaNbZJ
+9KMVYbUV3EEx9TyAvkhsZ/3FJVJNhsfA9wf3PMhr8NSnCvelAtk9R0QtMl67bd+coc7YqWpsqg7
e1VWg0teedWBjNNNZbhTZaReOQujZ4tNBuNfGfRJA0AAY2YkdUvMCCtFCs+qEAJFIF9ARIG1f9ST
HPhuRgvtEyKSDoO31JO3k02CpAhqEw0iAiiud4TPtkACAj5jdZpeZBGvwARI5n6AvpX78GF3xRDg
sNPJ5iqB5ADts7lqwfliy7QeIH+BfQkgUn4x1b77LSbWgxvyOtG9Y0cdZUAzyX3vgHWXKj13b7yc
ka48OAkfthKV0C3VyvEz0fXYBEsdgSY0M+Q+7bpRmZvAeMbPjGrrb1QPs04RtiBk2sI+8IBOKXvr
zVpHeQNrj2dWx9NRUtYCG1sB66URxKj0up9m5BwspaBtWsHI9XusfH6zgMhL0mVBIzFTXjWSTEU4
njNrCRLDEAzo7mBeSzJGvSXIg1gxbxsiTux1iODyURjoJL63SJJPMmy/5ZFPQ9jejGWANaBWq1aZ
A53g9wX4w72tuYm/d2GjPoe+103mljBlBJkVBJvMdnAaSyOMzgbmQw19lFMSPXs66sZdXc4oRcGf
p2sRdK06KRbbGP662DnBpVrVKyQR8GmIdFJDrgV22XVkYwKq1yTokM5IBLj3qoYRsIQZu+0MkkzT
YGJiwrt23HuA7P67gRGI2IxeVNEiqi1k4QDEk68sTH6BXc+FIexf3LPDGPqcP/tYtwQQvYP95dDU
c711yko/AgV1LwMpu+uZI64knYNoRKBQU63n7JFlV3ZavEQBm7I4KumNRNcUXcOe2i+IR3+gEn9G
XP/ru0E1jg0TPcqfo3IHPk1rE07+AVBClVUTNQg0XbDDl7rFWZ66Fd3IMkZgeBuM21GDJN8Jt9q0
q00yZ2HuDdoUcaZq4RdUuStOdHo+sKCR28qBo2jsoOBN11EumxH4QPEHrPAfb8v/qD6G6//6oupf
/4l/vw3Cyqaq9U///Ndl8yYHNXzq/zz/2f/5tR//6F9X4qO/0/LjQ1++iJ9/84c/xOf/+/r5i375
4R8FRqi2N+ZD2tsPZTr9x0XwTc+/+f/6w98+/viUeys+/vn72wCY6/xpVTP0v//7R/v3f/5+FqL9
x58//t8/O71w/FmGz5Av3W//81M2by/9b7cfwrx2zdvPn/DxovQ/f/eif8DSxjsngILqfe4E/v7b
/HH+iRv8A+YSAInPnq4wvz97pPaD1DV+5P7DOQ9WtLAhqQd4BkhHDeb8I+8f58hsNNHhGwsWIBrO
v//vb/rDK/u/r/C33vDrAe45Cn8NYh1gmD8NQoj8knM3Ah0QgGcx/dm/CuKVaNSy2yI0jVcTzthU
+WSHqFjU1xCM7ALpfA+VL7ZncuX3AJL8fJxDfSXiZHhysddewQcfxtuYaT0UQG7yiPSVV3QsZHnG
OlQOpkq4jaClyrEEN9APSId+RD6zB8rdEAUkPnEBDTUHefXVtp6bW6VhaSmjeHiqwSZt9jboxd7B
3ESQkNAXIw4mt+B804vQtbADhTYMf80IyzDW2dWAY/RDCdv8R/B8oQgz6j2wLj5RUa/eK8qindCT
fzmHtZ81Lv7WsUtfJGXXX2IzzBUWgKsa3ppXDTXvjOnoFHV8yUPYee2ZcJyd36l3XpXkqem5hucP
j1D9RcMTgRHRqaZVvzU1mfaIVo5ORgtshaR5nTip9+e/ROhjdHJan94TM7+jhLRHmGd2F1WMrzwj
Qe9qWQj9HEkT7ZqmjXbxyl6jCg9wjfz2Ssbr6md/3EbdR+FO1HhOf3xLgKDtleON0Wm24n1u8Fft
Ch6z8JHoqxAGNCw03PUgWudom9LPgDnDU2ICuQIGwqHauNzZUVW3kJ6X9d5zYbqnwd7Nl4h+4q1C
UgNGSr2HM7nSqRpdd9sBbHrwHTxmxmtnE4LVsWk4brs6f3Ht4fvaUpaFGW17NQdh76UDRtxpDT3c
CRwDdhRF+tEY5bSZDbuWprLunN1Ud0vRQ5DRQ0oU4WxV1t47N/jMGWUOjBGg+aJIgMfLG60G03iI
2u354WIzDnfrwnEahkKFfuJo/woCHa7oz+9csleo+r3MGynEhHisPQgBgJ1wy9D+u7k/8tcVVnXZ
RHDRSFThZxxb+UkRnbj3B7yQztbRjvnq3QeB5xTQ1p4skcF3pH/iKcbTqdV0vu6tMwNjnLFv+OrR
KZ1rtysHwI7j4O2juCFVauaxu5M4qRQof6Mr0sDKGwfMZhtNM8KDYuPGj07ryhxmVs4V1diABSjl
FxzbXIFD1zCliT8PG8hESU4wbU8jSu/CEUt5hHbQv2z7hOeRZ+Rz0y5zFgZLs0/8toa9nz/ldaSX
NiUqqt6hkKC7PuqXMoe5VrmLDLZn3xlArtQWXJ1UGvj381LS3B9Wdanhm5TFQ6w/2AyiSzQlFZqn
S7JmAWK7U9h5qKsZAz6GQCdFdoWLQJjVp9sIuocbeNf7T8LE8y0LoqGQgODGtPNt/VJNmAjrGp7d
Vai7q8AkubVVxE4Y9eZJ1sQt+iVAK7I1MA8eAK8BYUDOQARuy8YFgR1sdeRfpZUbjsXgzd6J2BFa
0CGqMbR0cm2cBhUEa8EHd0bvsrXJeqoE2s1z6fl50E46kw34owA14cgg0R/MKp1Mu9pxZojJ4M66
bfyVFdHMwpMOjX/l9OV85wxlvRljg0KDRtWhQ+cGFUS8hJezaQGj4rIbu3R0D7PFNxOF6tbFUjmn
dlrooeOUFrDeO4XN2R20Kp3MHdW92+PdFnOLwhFRJn7hl2LEN+zlxp8wJaARprnXeMGeeHWZmZ7P
h4kEj8OYDNe1cd0TC4fmoXVKROX1JHhVSgSIxfIAj5HQqYF0jsCBuPJCYOMVsiRd4T4oJ2yeEthV
PRkRHvyVBumq5/oezmxDERJkBCc+WlGwZrc7COxQ/M99rQ8BjJ0fqUdqANza7pAZoq9NWJud5LE/
AE2lazr7cNiamWiP2mXkMpRReeu0OIaClTWNmXRMkNJwBiSuGEEhadamyeDm0L0LUX4gPmJIa7Ls
/NqNchuuzZ1RTbIzyM5wMhROgOJbwsqNs2j4pNQyfFKs9/au7nk2y6XdyaWOCgVs4YTnb1ITqC7J
Os6uagsX43iMxweA62saLi491AOQ23NmL1R3Os4lDZbnxY/QL1lhYz0pkxQK1WhKF7gGLK3XFbDm
mVMjIYtzBg+mQFVUvazGwz1JpEI06GXnzkq+tWu5+ukiB4KpsgztYY1XfrnSrgIa4nl76B3DXKLO
S0H4UCh33CkpRr4kBTX1rgoEpjeqqbcpMJewQ1lQKeJ+YwL20oJiIVHdtHdCm+xE2S0aU5QO4Ntx
GMoYKy/bccDrcJtqcVIx+S6cdRJ5hGELd7CsexhQLh1va0fUOxxK5ow7i81sUs576Uzhk5xA1yCA
lN8IzBtwBhD3CFhr9gjL4g9KJOsj6Czx0S6Vc54S/imqKw+LcGC9g3b7kaZhFWpISmZCbxoomXd0
JXS/gLJzUcJqYefTaCo8DzU9usqIMyNlVEC93Z3KHtx0CI3HLccXKUgSY211BkyIGBuynKID0GX/
EMKe6wpMD10AZCApKrV6j/2O7b06YDfwgUchYuyponNybPTavpsZiPJQUoAVQ39f8g7rs+vNmfA9
/lG5tr8MeQJU1QqMYhYMGwmq+TV0Ine8stAQD2EZbXhbzh++rHgC5YtlKsOCr3ZJyb1j3IfkBkxD
VqYYqdEhxAXTSk3jVSJa5x1AfHRUgMsevXB5JoBDj87ZjCUtA9MDiGj4TafC4cJWWNTCAa2TsVxn
DMdmuIXcL4DRhYvGmiea8koP480CIe/WE/UlqGHjTRMN0NyW0MBBhePtKD5/Qwm/NmTp82bqp7t+
VjwH43DeljW/EjV9bG20XMO0f8qlnqB+Hqspq2FzEWDDRW+NX2Kuwt57xCAG4IqMeQk/DiH4VSTH
a+VjA2i4d1+zPof11itOsBY9s6beDAn9joYUhqmO/ULAQxGTtgERrkMdI6Luzm8idyNlUhUDXZwD
t4RCiRWRzEEI5WM516A31Lov3Nl3N4MJAICIdnpdwTj73rIZkGQZN/JqpRDDEOD9V9DxAfkMluS2
EUmyVdAUp0lSr58ykQcJ88E7l6ryaoR/+In28VQE47mdBeAKinHsc+Ec+1s2AiCmzSh33kBkMcFK
tqhn326YDf2NmE3w5p+bF10d2bGw/gLnDq0eQmxul5wtqClLi4itwDOglPcD8ZDaMntIYObhmCM3
2HmAVip8s+7SbXocfDMaqbpQSSiQnWbU1lg9bhoQdDf+sMBYfoqjzDEDz6d2OdQQtEF4jSl98Km+
hA7YzyakPRcqdOiBIQ54CwHgZQfVVzpKsDSSSfUnQrBOxI0KH3zNn5j0ZljGeiNQ4wD+0VyLLaWL
d8Z2eBF3YZDBRh9W7xNg9JDMNwBT2MZPmibF5rBkbhW1aEJiiasGuu6GntjNGnAXkhEdoPshMdHq
qTlOo4/mTDCbXQzfjK2wrNmSYHTebd2GW6YSmzrKtwXuqcwrYLVH6nXr9YJDQd+O41sVcp7B8/O7
SoBWBIFlaO5G/dZHLtbFYAOchqf4JGh9RVac3Vy0glOmeufOOu4VuFV12gNpge+djbfYGABB2cib
iikh6i1B6uozdA/6rUTO1h7NUowuNNjcfd/PsbtxSgugmbbEv4RZOAH4DcdbL/cnMx/RIJOwI+z8
a8xYsXfXgF6Ce+hDEOnq5psTqfaCOvVwKqdSl5m1dLmfNBlfYBVAcuEN9S5ZsaQYBQK0O0zskndn
Mn/M1zKVUJnB0V+tQ2omd7ylULXe8ISQZ9evpZPBvKDczr6ahgK7StRmgdfb6wmI0q3BFIVhy+CX
r3Royx3OhOqRlg7iwkK12j1pVPCAmpheNSDZb0pGxy00UgxZDgwplil8FuPrORHODtAUcHOo88eb
Ca3tKPXDEqxm1U9mv/JIvPohj96xUax72kyTB31hVV+Hk7du9YCRV7ux2XbjHD2idTOjVwXXqxQa
OveySjq+78uEXTd+DyE/ep3OkjWxzy7rll4isr7Ow0ith5qPMJdT4O+lEfPqfEGpdEtctJs0Dlah
CeK0FvylZaLKORSKx3jpGyBKWmYLOAgA4ZsytRX9tqjGZjNxH3iIcNo+mt4homzQAXJwZhzQUDTY
py9M2QbFQlCd8BUt5jGKX2AQDx8uOZldheSii6Byuoup0i+t4S7etCGbZcJpvCI4rJcYtO+TRge+
4tNttIptDP5Fiu/6aG0kMxipHCoTzugC8ySL65FsEg7t5DLRSyTyNpeBt86vbSjbUwfl66ebCPdm
rioI4TyA/aaPcCizTVUsSNfd4fhzE/X2O3qTMkWmWHW5YL7mKzNzYecyPEQurQ79qEnRgiefN2a8
WM5uCg6K0lxWCEQRpF5PkG+2OxtN7mNJiUzDyIYZIz0kop6+mFr7jrUT/dq+jnfnSN9B1m0BIHXT
keSxlPy+Xewd15RvNJIxMhAZ7/uhz9GAhw3yND8sPAJK1bDgWcz1ehw4i659W/YPZBnL1Iv8x9WA
B8XX/hp2tzBDC90y8zAVLoVg2M3NewNcsWi5+7pw2C0sJplyA8uq1JGhyWbOug3zV/nggCF5wXBv
+wHn3c24sjtADPuoBu4dtHP7rWtYNrEFDnJ+68O3UL7axnntz2ephvj3csEuiQZ13uJke2C8HbOF
tt8h7mRojtK7ciafCOTLl3W4GpzleZiHaRMu8zWnwwrvWmUvyjIkhxBEzw0CuvLOd9GCKmvcfl/a
1LjkyZ3QAsMJ8AJ64bNrVBthuRlZkajWu/SBkRbjGgwHyAXbVDuCHgisFXYiEN02rtgJx1JIIZ0A
NBO2lIVTO7YQYSX2q9fBJkKbC59Ow9sywD8HIXLOlDLqrnmCTS7XSOe9J1UUH+N1Sr6DtKPyCWHP
xQSf/dHxUO0n/hsgc3GYuzj1kKwdd8NlSzm9SsZ+2jKchTPAQJ8WNjv72froyRIG+BzB6ZuyTDCO
TY+ORPIdpqx3qwR8j0C6S6j1jlMzfc7UvPlVuOnH9oCozSlF3+Sy0TS5GPry2CD5+hJIzgm49rYD
DESg32AjIOcASQCgEMTDBgjhY9+RI0nYg2rEfAl9MLkVJYsz10P/pGUbI713StZ9lcR13rqo5DRt
T8YI5DwbITOr6qnQrvs0OslTg/MtwmZgBtXTo0CgL+ruBIZxsTqgqZiqDtSSZibh3YRNssWASHG0
fG4RYJnKpA221TJ/mx0ow4kbQ2cdnqpwlrDVALuBmGFbBtHVQOBA58U1TX3GTd7pjuexNy8ZVAga
Jf36iQGOEG1m4Q8yONuSL4+iovwGOkSzJUl/AD9TAADoHhy3QsuWsII3QY5t+5Ho5EKYbjl4jvkA
PtcjqMM+d30Ahlet/HuPlE9ocK83gjnPg5JYrmb1zSXjDWgPHzzgT2OS/C/yzms3ci7L0q/SL8Aa
enNLz7DyUuYNoUyl6L3n0/fHv2q6/8KgMZjrQSIBmVAEeXjOtmut/WvZkm8akZcZNatEmcjGre+k
lCKzJe6WS1m2k2osnVVNn/Zp/Ewbun5ATtltLW1bvRyiZNT7j1YQRhshu+I+gjEmVkSlxKBF6WmC
YriovxcEmjSui1JHZQWyaIjHQ+ZsqLZARWHHUkxb7KbZKTUhmNvqtA5K0DfqqaoTsjpBD7uEUeT7
utJupl9bdPsZsYMfLObzWKfogTe32kxXj26ZPyklbnWKsqTXnYqpFV5T9GWITFfnl3Wj35lG4JTk
aXBSpWewyVC2u9kXs7Y+ehSt32SWkxjtU0FsnjBqj5onaRNjvGHrB41VncxZZ3okrHeyCvpQFQM+
9P60ptlbudPb31KmuEzJJyAunAiNJrNaAopN8Ss1+tJBEttHZRvBldloQ+L4R2EXrpyHgHd50vf8
Lmf9AGxEu6norIxrvzibWb7nyfA0tzjKuDmjYCnQ+J3cJt9f2z3ZENjIBGQLqGYMavpY4beYTL29
gSU4oY5F0xxuV6KIQVmkswPhJUqTAt59NoW63iYvgEtGR9SnHwAMzuTDtIjrSnX0RkrDFlMWrDT4
7XYw2L1pSkm4acWYnltpfPY9AMiiyC1nNARzQCZAbp+Gdn6lSCgFA0pizCMuRWcEzhwU9dCVyI/k
w9suMAHAntKGAoZVA8WIzRwer4FVTIVxvzaMFoimRhz9OUPNA+K54cpUkVdboTTkHQjEk16M1p9S
ns0oNjSCgHRYf41NbdljVjG/1BrmK5Fq/cXUz/J9t5I+oleSnWj5TQM1ghUqWL9W9TNg2/Q3DEPp
ByU2NSzrSX4AwDvAXYGEkfe7YMtjLpKWj/GpNIrtlDSqO1nDX5fUvBGZGDBCSH+kjnRvIFB1t2b8
s0tCeebYav5soMUtbsnmx6a+PoBEqA87MTwNQnoUjUadVC6Vep/ODVAWA5WkYgeEssmq6smlBQKh
I1NWW8n6KGA7OZmozxbt6e7NmNP6ZUjL4jPZii5YQTkynQmvpCyjfBL7RXhEYpSrT4UpC2BIS5mt
tPnwI+8hqOnjiuZDf1DBh1lGWkElDROncQnK3pgvZOsUHAZ6tR0HrragY5vtDKyHrkPmaugwPBty
a7nW0iEQW61dSEe99OfU0MIur9RHc9v/MHkuvnJLSPw3w+zHTUWkISYkvBLt0ahGgQK+UDec69Ls
ggaqVAE1QpE+9HyZryQdtZfifP1NpUSwCDJlEiUpnlJr255TILWRYXTl1zSNxlOqDR/HWLbBNSbh
WpEMMniHMD4mMD61tfyo9zED8CaUbCEecLg7Khr0rfvPODO351ZD2awdgU5R6loDwpjpx07dAOqp
uTm1XPWh2vUCqkgmgashDece7shr1x36lBIWu611cNtNKV5gpMmXQRdo5cIVOCXFFuVWTuVm0obI
rFvwVn1vOsDRhXsq5j8XtSda1bPnXSFtqdruPpZicmnFlkaGWb/QNpafZgsMRWrW8N6nsUpQFiNh
8JF0HN1YRoICFEAdlZWVuW2xF5debwrM3FiGRtVJLr1pBDOrtJ4j3rb5vRfzdI6bBvxdMwkeXCAe
bF/nDDntp5m+CuvAzvSQiJWuy9DujqUuzwCnRm/KxQ5vvsLs3yotQrw/dzPmRXnJgFbDlPQJoACw
a8z2qF11nRNGmZbS5yqRI45yn3vJYVUA0rXXdeVTSSoXRLISw6tZDD+uJ9gFFhNQTQV3k6yadi+3
+WUCQP80KhmwskRco2arZ6LlJgfLED+OMBaA7vSFA91jP3UDGL7cgjkDdocstNkIyY/iak61zWnT
KkX8IM2e2LnjV11KjLLXO7AdOT0TGja0+OVe8o1yeoa0Oz+PtNu9neYNGqFL/V5Y+eTp+mqcppyn
Qcm6cQujb93eSMGmKHIXUGuhbaIL2k3qqDD1cd49CoWgX+NVi32u59oMRUEdUVeuea3AGDeLnyrj
zHyAvGVEv78LWtGggELOVWlgy2FPqSfOr/wwS8t0n4vacOQWxdFUW4oQDnHpa8n0Y9JbgDWFbl7i
Wq3DrJiKINvWX3Mvxm5D/7+mMrkn51FYxdvIYNSvJB/U3K6qXTptMzNLUrQ3To3Yd1daUblPgOpT
4/LmuRt9WZ0k4u16d+WyllyJUbi+gCylBw+lcfQ4FoOVKgRyjpPoSSmKnrlW/JkzwIpjnq6RsraL
l4i59Atwg+n1moKYSQIksNak3ul16rOtmJq+uXfraW5rgAfLbrojtsFf2722e+CbjNibzCs1GON1
VtTymsQtg3DSYfBA0AxOQq29b8vC6ap+eEEtb/SsEcRFrXecwNzsT9umAAAo0TSMcq38pNlYBl0p
LteZVzuKWApeLhjIjRei9pLtrQnerYz9RtcuaaUS2u/atDtJ0YGrSYByx3rFSUd5ips8MGjAokQH
/6Q/HgNAexuNoYQIetyy57koh6ABXY5AjpUFqV5JAyzytn40Cjg2iK/qrxIE87s0WHsogEX9LY5T
ewOpufwRJjqZErAx5IhKmmIxHcPr1u5dgBwSaRg1lYc9q6lWGIZA5TfjDEi1EulI2n5I+1FeHcrq
zdTmirqrWr7pZD5uKVJ/5jKthy2jywXvvDxVyMG4uzXPr3M3f6Egl9wqIMGI+lf68tbOwnprs3wH
Tjl8WYcijQAu0530GhTdZIiZ2+iz+rFzxB9EEJCYO6n/UMvMelAExJecWNSm2I6xMoTmSiG+d0si
0w/W5x8ghJbOQRRb0xwwcwkbIkd4VJ64tiQ1v1eCIuqtGVduVsxMGKR2PM11vb7lsOndnIAQJb5c
eAeROYZgccfTpJvzD3G1qkdpBEmGdoOq3+BxfC+1VswIoKjGj8qUhqthzerdaCXxJBVTAkSmZzEZ
8I19Myhz9HQhr30yNu+zyOrRnPu2ejq+/bYxLSelwamurEAypmAEN4Guzr6s0peq8XG5DuAV3f78
V2day2MHmDyqYQR5qaCKQSdvdJQVcXBhy1kPRb/EUZIxF8Kusn76PjAaOVKfs+52KzIDnSHXQOZq
oXbLnYpGetCzTLruGoi62GklEut+4wcojLNEawolW6wG/jqvkxAUcfeQott4ny01jiSDeuqETY4U
sVc/OhRGPU4eK7sr7Urqw/1aM33uXZr6jzqmKWqD2+PaGohL7mqudIgXCsKod1SkyUw1BNYz9+Wv
mbnxLj0hUNsGOjJtOcN6YbNYiFOWJMEItdJmb0/NgiZUrk5JmBiVcseoWg8oManU0uJqduS+b35t
GjBB4ENV1wqPfMx4lrUeW55kovkmKey+hqY1rFllN8bgWJWae32IB2yX2zKfgvK3QmV3ZArpg7qY
9OSUX91eABBo0KKYgg1WB2AwKVNDan1oICsdEMN9ZUJhc/TKRaX8JcNFhjXVKevyFVPaRRq4rDdq
OZZU/6DN3mtPmdgm67UvawhCh7rcVs2TBeJ5TLtLMY7ZguJjyoeC4136m7W2+Z+9HitEyvKhLe/A
IAV3MRtDOudbtqveTiaZPsmlId/bWFSQOBdESXIBKjSzN9SlNuBNdsSJHeyCuvv7Pq1vMVWU+Llf
8nlyBTN5Am0vG/jNTkRxsmJmGIu69V8MjW/pyHKCVlL4au9vUw4c2pZhqH6g3EX2S+W7fNvJevCm
wy68V8m+GO+1DkvEL8AlLMS6M/oO0GMKe6tanY1ojdBqWwMs6aIVcn+lTfM6yfwG8cq4/WQYV73f
1BmN9WBtzOlkZs2IfxtjUXrL1kaQnK2oxS6C85Ns7lLmIOx4LK87nN3dlqYd6Fg75R8iunqfszaP
N/QNBCVElVsGJ60VnWozvKg07GxuUuoQXf1oJono0GuSYlqwCYY0NNhR5wSYjiuRnyYuCoHj4h41
Pd8qx3DohPMu6rG9lOLeI0BGXkQLMs9tqMtZsJWV+UBxGxvBgNqKXGZB/2wjzjBPqtqu5fsyMGsl
UJdCrNCgTfPcW2h/lFNA6aOmIdqM3UXuup5iZX6oHCELJw89nTtJLUHN5pnimqAWFrup0iojNJvm
a8pljMS/6JJfqJUwlVRLdf1PPJcD5fulIZErqf0i0GVY5S+URdXNaWS5+0o1A96KXDQJgmVy2n5r
eyLdhU5UY2jYc/5kbTo5smLsO52wOu+eEIVdxXNeKVtxpnva6lR62uzeqmqietMiWPMJgSL6YWPc
FU4tjgSuebxTqLea9FGdZcOFaJYtIFIPFlSVKELpDTKGWbSH3hKd2dgN4D3JUi4RzJMKIGFd7BPv
1TJDxh9WWh3fK0g9p+7pV4PAz1zOHxyneEN/QKoitDRH3xJE/U5FZAiEZqwvUsOQrhEwjkNxINjT
dnwhSlZYtDH/Q3pSM0x4iBFiMDaP0E5PiS3KN2K0607doFcKysaZvkWqtPYuwk/WMZx+dhpGdTyy
mhmdvO1DaDaQ/fH2yOQbhFRLSuiEIKMjTMpv+pGEv8343uGJLyoN8RQlLT/XhZ8T0pj01qVHYPPd
Vz9hLFpMJwPPqkBaBoALOZkJ1evzShHEnRc9vrS68lz1CNFmqhkxMU92C40MSatr6hKNbBfG5qQ7
VY+0cdfGMMGcElF1I6QeyYXiaU8JVCZCFX9vJ+vHZoC5LSURHCmkGZ/np7zsGk620s2XPVE7sCpU
1JvEpDKKGaM/5RnrPHrMszffTUWpa6eTyAjzVZScfEq4CPCpENrhMjYVFrHOqAL1zV7fsqzP3lta
IJST2qG8tDASXzTkb6/plrxWHcGhsbVvFhXaJXYsbREMRy1YX7vNN626mbFxTGxFDg9aXhdLyKr0
cmsXyDE4EBI0D7X+9YGiwXzaG1qRhD9ZMI6alx4zqTWJwRPT8qhVCBfn2oO6tyEV40gQxYbxGrmK
jpHwQHGsdxjnZhH/9o9xrGAHCkOsQG4fshbTtjhlbz3VJd3cwVx8CCkpYozGBeHqzBFS6T6J1HMZ
X81UcRWuD7OpKLepxa89HwzIDWv9LM4FOPMWAeQl3uSAdp/oUAk+T6tYBHUOiA7NhH229ZHQsRsS
nQbBTkROCoTgJOqpPMMkf+gsSp5pPwLybPPHqtTPCawsJ5G3KJFKj5kEaoQo2bsKjWMZuySkDEhF
K27L8mTlJhU+aWre6JUun3LWUEQbQTbLZvYutGmB6l7xk9E86dNayj9WNOKccdAEz1oa2maLOATI
PHqKBWGn2+VoMzX0rhu8kxg/9dKyemJXLOGgznvAXN3pj2XEX1KRUpGqkUTuKhqDpdK+FTSQo2XQ
zBuoRIpwe1peyroA98xvXWVIolJQVp8RqrIrQ3GyYX3uX1imjEIw6Aq9a6QLYgmij6qdi7blYCdd
pnt6un7EOCqmODQXVSipdCSf5FEf8YBQ4SQBQ9HU5VXTpI5ieQk6dpsFexAN865mNJxHdfs0V5Jm
pUb3ScnVPwpK4Am2q76b0k7j2kwb0LQFowMGgCXzukr2buafRiXmRzuWnpc8gdCBPMKaWosD3/yZ
ttFXKfQEFetqUmTM0bDe9msq12bUbsaroBorDh8YIRgcWhEoff9oCtkIVIUuxqaFVD8Ep1nVn/k8
pEHWC6QP30UtX/raYmgBUBVd3nfAM0wdrZK6f8knmkqSlIWWJHhSn/iTOFL1hgNc6Q+yxVMfZLOM
tkaRb1saP1by/CvPnxG7uhcCwVHHPFjKbGdRzG+qMs7ulgsPMlyEsBo3ADRK9cvoSxcJyCtyg/FH
OzfvxYg8RdYTKC6026G+uEMfx7/nfPKzudxeek2mH7lBKzMpa5nGSer7WyrvjVdDOxCM4ieJsGu2
6bc45pJtGZRtkFjwFpS3bLMQ/CxeThtsYoItxQqgpBCh6809X7XcB52ynaQqgTebISMOYv1jVduP
vJdGJ1MKVbXFXEXlWl0vay9yjbPl64xnBn4vo/Q9yujpkZRU07rcZT27I/r+ajKPG8IsU7faKtop
SJGGzORa8y8L0oltwfb1GiG/aWVOgdroX4/pj2NfuHHRfioEf0UnwNwa6t+DJgVzUo52mawMURDr
9B6PslPK+VtidIGStKAIx0eLWQuDVN+NbAl303KploRKNt6QPtDPgzgw2xKICZHPXE8kdKWb1NlJ
rQDqNTXtf8CyrtFTwqib5jU1R/iKavzYl0vlNZvg74N6GqfiTz7Lt6LpzqQ4kl2Yde7mAoLEYs2u
RwvGLk0RXEy+/pJQDXcaytlerDTaT6UAOTSnaebEYBpsEEilk+eNQXot60e/TvZ7YWUmQ2IsT9aU
KNEM05+TOwJ3lLoK0NBsaLWLmPcFPTDphiq1DFxL3mM4j/G0bDCYNS3N3KXfxso3wJDuNHQ6CUls
ueKgWakKFkbcLNVj0k8kpfG9B2RzXyApuBoAEavgwsqFvlaLi4EM8lRqxZtJuO+kYHVDkwxEqFVc
OemcjvVU9+7SdyqStHgwvEopOFKaA2qsY2qo6RTRv5zvaq+ojkIq/TAd83WHeqGzV8BZmbTuUkPj
vZR5NzhpsTxmahzstMLJJYreFYtJDSjhMK1qqItgGdbzqPS3TNLecG1nsdYMW+6JlbJSVAGxSnpY
NMyfGha1ehyVRXno5kqDbgh2lEmVF2axed2UhSQntCapDBVxG6Rdv9hr+4viNL2GfJQcsTGZoG4K
bqb10QjnTRghcdfJVdyViHklb3gi8Gqrq1TNa1suIHynhapNQ5xtb3Fsfqlmh9T7pI+HmjzR9Z9F
VbJrzgCUC91J65rQDj2lWafkSMajPBzPmvqlK8RxWVd9FxbuEuRJ5VZ1RuRuDOajRHTsLFsRu+By
LRenY94WWmYXaJjVP0Un/kUN+Dec+39xDv7/oCZYh37boUz4P/MTnv/UBdiD/4iG8rP+Gv6Xm302
G3257D8ep/rrs/k7T+G/3u6fZAVJVv+hHSwFGAEHNeEYk/MvsoKs/AOdGYpO6GsYJtqy/0VWkLV/
wEcgj0AR45CuUri6/01W0P5hoP0AwwXoH1InDKz5fyArqH8pmP03VwHxadUA0/d/qAdS8VKNbM4p
kEbZuTsRIN+FEGwh8ZxtXuXT8a16M2866aA9++hyhTiDZzpL0j1+zG50G7z6ur2DTvVWn1LwfQmy
k+zAjDvll+KzjJgpolBaIuKMOLBnKtPu6uuO5MdO4cougcVpjgpvDmEs8jXD6IPWLZ7ik+zRbDmD
WXC6ED0VT3UEbz4rbhoJ4ebsrhRmYR9t3uiLAbNEgiLI3c0T/CbUT+1zclJcyS1uQ5Ch4X1lXFTU
+q2v+dUtuc14cF9xx1B1hSu4GUYymJfiaoTdTT4Zdz3obtsVlEykuvupvGXRHLZ+FQ5B6aueEJJO
n5rH+EG4lc9wvm9MGQi70xj2Hkww7pOI0ROuwLKdODIXhjzZxON3+v4kxqTtxWv8QNXNXn9VpzFS
vcJj5rGn+IP9J/IGN/ZfMttypIByiid78TdtVl4B6f6vy1A9KeQdXHybS8PKbqLB98SH+IL8fdAE
hQfvjTubgtpN/cXvot2j2XueXCnoQ/1Hfx7cylccypGn4mJ4i28ERSQFIOvDmb9anqrH1N8D6xFy
L40UP30Eru8UQXUCSVwEs6M5dcDEVgdnZecnwBwnRut9S6fiofiSf1s/x7DhOgDB2NOLA2fSpXft
zJ52Gi6Lr9+bSPVje/aKoA1Fv3LTcLoYj/F9uxDEuqIvuooDvtLV7/mTeKm+9rcOZgMgIOopjHOh
zn8T3d7TbsrNug5R8dy+1l4Xrd+iTwQaGW7Fm2QP6XkO5DAPtCj3Rk/yCj+/qlfNLYNYiVBio2eV
PRsPRtTzaSghBIiB+XvxUJ9ou7l5kLniuxq2J/m8vAtR5W6uzMWa3vg74+vNFUP1qTor0RRS5maC
h3lTn6QHdmIQe5lfeh3nRORnX9O5fJUesl+cH16ZPxrRFlDX009qQNx1L57za36RT+VFvzZn8ym/
0vMM+ksepaf6pJ6H/ws1Dt/5b7Sk/z7q2Jm/C4UuzSQ3gF2lK1gtbwZq448u7sUZQuQH7JZr6N3v
b9pCvsGpLCOAL67qiR6i9q7wQuXSHrzqM30gXXNEW3BHf/FkR3QK+y1zM3+yFwf6h2eR1obkxREn
zC9CKQRCnv8GN+axi5zU7RxK8L7hFx5Ri6uwy9E7TE5VgLQ9/0Y7c0y3CtawedTOUohciZsESZAF
2Z8KPoNx0gZn+LP/ql7nEO3HoHglOVxDykX3NrTY/QUy+OcnwTEc4U11e37GtOsfqa9H5VmNCocW
zav5I7mCYodLczHZS1f9zoaMkkh+2Z+0JwDt/nwyrhXV8Gg+JRdUxW+xP/jqXQuU5sHk1bGdOGTL
1zXQHGCZHsABJ/aJJWxydvubWMn5/FHav2usAtBiGzkId/DE0+gq9td3zt8vLmeS1wITcHIH4rfL
O3lDhHjVJQ+BBGFYzVsXjv7q0uCO0NyW3MWbeHHm18SrocV+FM7JOzvObZ1PFCGizEE6zD4u7gsb
flEDHspVONeX3QfY5S1O4yFg/lA6Gt8Vt90H/eqZT6phl4HFdpADsmeX3pxbuKVXerWj2XUk3LfT
8bnldfuV3EF0JLUN3dXJvcZPPY5AxNB4D9BOKHqrS53RoZB/Iz1wUUHxepeQxZHOINscxc78wl9s
oI/+Fky4GshwNrU9+zvBI8wuVt9e3TrSXMul/2pFOa/qQvGpC+lCvhg/EhfFQjv76Hl3aDORgAcS
2MY5t2Y6hhs/GRElalsOhJDhFG56al8Td/pnHPRvDM2/0/sQr/93/a3/PkfHz/+uiGVkwEAYqnHt
PP2648ro7AeCPbpdyFgQgWcCTtDvXcpobsJSTo5xSXkSNb5qZSksV3Cfac37k6fxZcZqvKGa4G9e
ZX/VDrGhDSfDiYOZlTTcNihPWzidERHhyFEc4F4nPm11f5qBHoCS8xiXaOd+4g14xcHrfYClx7Y5
nCS/cMF+O4yJ8Gb+Wg+Ag0fmKcZQAYbAlMceUyJs8ed0KqPjDYdQZ4+JTnWD28pXKUaz8wb+TV6/
nlGf9dBnd44fsYM+j/08hJrb8L3o9BH0Qd4IUFAICsmT+Zg8WpyVmz3evPOkKGezjO4/byQnUGBS
O8YgdU23dHd2JbSCQL2aDgm+3b2h2mvLbB+dm2Fr3Vg0nLjiY724c86G33zmL7w/6wqfymHOlScG
o7+znvSZvYx/jHpy5RPvx3Kzp4SH8jX2TK/jkrZvHovTuhzAX6JoJ89U0tLX4dyxd9Rgd3VWrnQp
AkQVz5nKK7Zz9Sk6BvQHXctPObMu4mKOGYw82+3Y6K7okdVzcDZH4MkcvzvWjHyNh5n4TP0MS+9w
jGhacBBgo3AaOXQR+lT+sZUbz+LvJLfhQ0DAecAEtItkl27sxtFxO0eoNPrTGbaQzx/xQXHAAvEK
wT62HopTLF4d7R/mlcSe5Ri4apNnTzwRxEF7ga156o6N6uqBcD+eNPSfsMYGGGzgxO+D0uudZ0AY
3MPGhqudb5B3NlL1dopVKDizx1pods5Fl3x1LDIoCYK6mN0j4zhA8qPezYblckL5PAZ6qIcjXjlz
Y88KhTM26Cw8UNMKN/bx8VkqUd5xRhI399K/NiYIAfxMzwNqAwBnQlRiLnE8nsHJO7ZEfcE2heWx
k7EutPm8FOMRe30AL8ol7nCoxjoAvj72jzSCbrW5aYC5CocEG2Tg6g32txpAoCnZeSJeuftlRVrU
+zJnVg7SYAkFTvGxU7ObGcin2RfC3g9jB6B6NIRpcByHkZfUTmorWODZg+3gpoS6mGhHCNNo/K1i
hq3LYavKYGJJZbb0casoQLg1K6qwDXrXYFcx78DZPFY04Eg9mq/Lo3rDpvGsK1e6wixhvVsuRnWA
Fh+fi3MpXJSmsHqge+3O77mOOiiP9XAyXrNx/w0WwQwWnstyk/jrw/BT0iJcnTgJMbZI4apmHAXn
gjBaDMyr9hsSQSQ+boGJi6GN7LafQtBg1qhjcfybN3YAUb/MnQw4l5xnA2OU9UaXwzZ8yrEEEsSv
DmFbGLvM+/It7jPhs0FBeoxScgnmnJJFBvhwml3xpPxl28S/dvjqS1isw/Mcp5UixmGGRB41J9VR
iD+ZfMUt9JdBY5OAzGRNKa/bsUuDzZNoUrCMhDuH1+NS5gvMfXe2V5vqzFP61dyOpe5OGhcKHsTD
evJ7eHuE5GjXvMSE2O29CjoCldQFc0zQvZ93/Vrfq8ftD2MJCBRGIpuMcKUPsRwc9TiQeJl1s0Ag
nslKvJJzXFyhLwIs9qWQb0+1X51Aq58aWL4XSjjpfT131+E6/KFXYtPsDHQblE1AVah6LX1SqpBr
8RHZcKi2+WwwGxm0gEKFnV3Jimz4KkRJYM79LASZyKuIRlyAJXZmV05PVHSEXQL5CcXZ458/2uKX
4AAbCoCDeEfcQi3Krf3tOt3WCyB133QR1/KsYCRQW0MAGgNvL3sKWUkcKXQTbm2oBOD3CdkLR4yY
AHuLXyg5j3whPhuvnf669Z5+IRDzUr9a7SqgpeNoAaBPsgA7Y1lM1/L0lxljEqHfGzWvrC8bRXXl
+0QWUp/lh0UAEmdnr2okE8EpP9Uv80V9yAKWh9fmzwmXo//I/li3/qw/VEHilXDHgGfaiZcg/vAo
eIxxDKsAF0mYecShCDpoXhIIXsd9VkSKCT+OyZcqh666M7mx/XsMAcbYWsAP7M4Z7Adi08/6c0B3
ZfOKS3ZBQstwJl8JFr/1CPNCqgZqFzIfDTbwT02zU/7sQ36ORVdjn/BF88KLifmOxwv8xUc2TEO0
hZ1M6dptoiMPs/56bhZvOPj5JxNlhJ+Ep2xAYbjEIXgMGzQp3Z4o66M9gAHm1G7+Q2I//F55iPHv
xV381ftEWw+j0NsmWl22wTUajuEh3WTr7C6KeOxdIOQ2vV/C0JmwGwwfhyrhjEP72B0mCtjkXKSX
omsFsg/WlJ9SSrXHb7DtHsOyGb9JbzZ5kX9XEWxFL73tmr9+b37vxXzcEd0iXcUULq/jE+jf2eCd
uca/rsI+tG1C4VH2db/zj8sYiZOp9iZf5VN525IANgTO7QjrCIIwazQNnTYkEb0aHrsds574ALZd
nfMwkfNJvKbFNuBzeHDsXedzdBQcLRfvHIem5dNbwu4j6M78I9g+Nvd+2p3X7zw44tljuY4UBAo+
lzOR5h3eQ3wXsFG6PZ9Q97IhNePz/jIoNi147mmzGW3KVzCNuASSAvwO74xfNLD/m90QSR9RnXDO
HZwayWiNsXNzfGpBJMV9sOikoUHtjVzs5O5cCFIlGPkjHLQIohGj8ky/ewED51tRGQCd5PJ3TwiO
V+J+nfWucQNqaJ3YRy809nEFHdYPILBPRRKjbOJ7c28OzLAl28CRBkf9ZQzSwwx7xyqTAmCUCQsu
M0SK74GIUfDBznv01fEtBC42f8AFE0j5iBWcslseHTG2CQzAl20yENVF65BALPXaP6TaeJgjXRSI
Kv5WePtXGfLv8TdTl/6HNPb4+d/Cb1NYMwa/ttKVIJVIs9odlOIC/Lr3RZxCm8rZ8CEU7UkAeACo
c+FkZ2pBVI6waUDWCJ8sXJ1mH2Hu7iZh+XDEW2skHX4hSDFw1KeoJRGZ2vs9fo2v8bW/WPc+kr05
WgKJCodFxDo41JgIqpeTRs1oeCtfNi8Jxygm3kMWAIstYv0p1ITVabiC2j33Yc1/3cUIedl1POvR
YREn33yej7SNK5zf1/fVfmBot1cFwyvcl/twzZ+HP4cbQOCHy68o3hSeFkp2gwsYHo3zav+GaIml
p/uCqbJsSJ64fuw83k5lO6euFtJVRccG15FhgktenLswOI6k8vAroHTP9Ah9UKwn/Vsi8KV+5LYj
Rjv3axaPwhJFusOl7CSWCyEqn+9QOXE2H3obecZwBK3+4ZRWztviYiZ4zRGjxY+rf0Q3GoUGomZb
fgPciEM+yney1/oDhuxYCHxpIAS637jII3GFKcGn7HSYKZ4I0HdPxTs30X6qlcdB57jbDaWsGYs+
2guRNJYctUg0QigQDb7+zK1jBgDSe/Ob8AicEHuweigWkepreO05xDEHG/ZS8Tgc5FmAKYmVAM0Q
//T+EUci6UmEeMTYZAvcg0Jmr41366G9iu80if+TuDNrcttIovUvwgS2wvJKAmyyuyW1ZEuy/IKw
PBL2fcevv1/JE/c2QQwRPS83wuEHK+RkFaqycjl5TnWOVUK95N3I9ZZOhBGM8HjMCcJAJ4EE5Qg2
njyToHWBCxzUp/kpPH1OiBRBQxzodeMjso8ThIWPjLEdkrNMbUmuubMj35HA/MAF/CBDxJ74R4Z4
dCPUE82p6jHzVX6QDAwnNq6/8LTiSyq8hgzpKsIyKjkEdZXxLJMSgP64VDyY9GPPwd/Z+/AFRA4+
SZYcctxMQTTm7GXL4r/d1pWyQ57C0ZVFjv0u+KF9MB+ZY6IMIeO9z+qn5TcrPejvhtPiyUDWwTXK
0FI7FS80nqgyd9/EJf5NvJRPVNU+omP2zH//mb63T8aZN953Hhl5PdHwo34so4fghZG834an6kl7
MB6XnyX1zZCYZ/F1qpzzKb7At3fonkmgCWNIjS8DITFJ3Kk5zx8yYg3rpXmyPy+P1Pe89sKj6aeP
JUckfkZLmBTz3TceR2JJT32P6gznyi8oujDM8K17zJ95hQhowclSw+0pctaUJiB8u7hAo7zxb9jQ
6kt9Mp9oEH7ILvh3vDjlcypv4Ibet0/2hdTblwl+8uD+Q1X9psbN72XOP2uaqCt6qf9KOyUNve4I
/cfw/08yKVnZ/O/NmlNcyC7N656M/Av/tGMM7V9I+EltQhjJXFjRoND+px2jq/9ifMEwYEtDcwhB
Jco7/+GOstV/qeBBXNPUNYO/LTXc/tOOEe6/0MalH+OYTGDpyNa/pR0jK7H/rxljw0+FRBYSZC5K
JSbDaCvKbQPmXkaCReRbE3SXB5E546Mc//3slkZ3ebUpGw+ppCi/tgU/GtpwmkTISr6s6+c0EWEm
IZOxD1DD/N73IFhBbVtgFHLNpqCuFGgYLjaNVClEv0NkvmkcBQTBNiOgbKxKaaoZdgBItQiwkBI/
MaTEjXDhAzeHAC+WY5pxz/zRGpnruL9sTTqem3U7dPzQg4FGTMgq+aswwmgHpVZKxHUrg+FllLtj
f25m5QFAwPh+giITsNBkFk9tWEcPc84IRZja+gUIpnWEAhca8p0fJOn6b34QzT4NvSUplLDylIw4
w0kEUZWfFMHwnJll9LgkojtzJJdTsNTlz5x5DcJ5tYduKk7xPyLFs6iWtqOnuWb2k/xojC9DggbX
BVqo2ur8LYHW5EtZxn43K3QnisLimUeY8QLBDV36XonyF2VsnegE10D5zc365SdDIyGks00Iw5Kt
zs2zFQGBA9EKDGJvq6RGxWqrEDGFdAOdB3njVhoWk2to7WzNiV87Y/zJVIfJXxBoOlqNI/ymiOjT
oUPyZDCIcQJjGnt1WLbv3/69AOijywLhI6Kj9upHOEokIvr51KnMZvpQMwTlMShNs7BvlQtcjzzb
InQJXcImfU4jVA0Pk1UMf9lW5uwEw7f+wpbc8Ig1Gaguor9yfZZRCIDstw1Tv4DT8t9NZqanKQGh
3YVN8HB/2fLTr7f+lSmxWnUVREx6iTj1dbVuB9gelP6xVoLgT5HP80ufafbpvkHpAlYG5e7iqi3b
cu21uCt6A4nCbEfiGxGA1taoGXwxmbe4b0Xe9hsrFsKcsg+Pa5eO6pU3KAQcwGqncqLGKvA6WCNx
etDXmJnNqIkj/mJyZC+F0TY+G7fT1SVPISfZWO0lYgZKPIXIXKGQnJ/6PJ1fwIlHPoPI3Z9m3Ucn
UU1wKJmqe+ydBc7/MeQygXa2X9K8hLkdgS5KAb0rPkPYQmXi/qbc/j4cgC2fQcQmXHUt9YefAnzc
l0CKy45SaF1RB8ri8cGoQTTfN3V7rJhOlbK6Bg8BWiMrj1Pi6EYGkuVXFihhV/CgBPyw30MGu+Dm
s8MP9+1tLQ3EgwmdF6J/tpB//up75xNsa8JyEz81u4g5O0s8BD0Db1aluv7bTQkBZI4xJLmRq6PV
pw1etITI2YEG1kftPPOMhEGyaZzsvTD79hij8yrBJQQohmY5q0cNmUQ7VqOa25m6kzjmpjI/lsM4
CVjrA7qMYwXC0AE/9l4rm/m5T83qHXyFEcLBgfuzzrX+Kxza7gt6wOMf4N1JthSmeH0z740dpZ6t
n2qpGpgYnhsd53X9BewRClc1QCMqqLTyNHaWDXY2zE64N8NTrY5ufqGPOxu0bZQNQo0Tylt75SiX
FN73EkIgP4bPDugpwhMfBZfq3ChL8RO8aPQ+NQzl+9tPgKX+X6vO6p7XDlxbKloasPB05lPsDB+z
KLMYPJucnWt06yxxKIC1OWWayyJXZ82xkOEK+BcqEYnJI+ia7xLQajsQgg3HdW1mtY2jqOJGcxhh
SoM6e4RpBYl0I6TrDzeuD89M3x1ru+wZq+8ZEROBoCQ9TTkwAzNlXj5KmdOcCvrwY189i3G2X+5v
+JY3AU3Fm2g5jjDUlTLSYDNqPEQloCKC27PRT6FfdY71Wx9BrDqOenC+b28jYGJDhIXOObccOvDV
YS7VqrOWQmN+VdT290511R8z7AP6cZg6YR1HBAf/6BgjfylG4Xx0OrOfLpEWm+T9LmPoAJsD9S/0
QyFCsGJTtDvxwdZ+wPGA8KF0DcQr13dtDBGedqIhh+yuG3+bGRGCArmslS84W2Dp1ly++Tl1CGOR
vMO1OihkyHP6yr32Y2fYoz0BWwq1JGdym/cj1u30K8wA+kOXuFNzTIbC/Xj/O8hzd/2KO5LtFzCb
xjK1tdp1GmnaOOdgpak6wDeizIFfT3p5Uhun/MB4k3NgciA7agCImW9GrvS++Y1HBfPkEr/cGlq1
16vW67nO25x5aN1hRA9hzcaDwy0FlT9PO45sy5QOWk8YmoGCs7F6L0VJXJzBduG3dql4bTm0zBq0
4MyqsQt3nMqG00SEwOY5MXTEJddieHYfWGVvpSgRIBFzcAoNHR6ktBhd1ZlOhv7+oe9H8fYFCjJf
2JMFKnzW2uhgtEswVLAxRU0ffYIzP/DicZmf+lTdk12Vn2V1aixNUjS7QCClxuv1Z0uh6dFGPaSN
1CcGrIkg84JM7z0otUCVk+WgjdeBUo/Sn/fPy5ZhIQ0S90A8LVZulOMKkZQGOSkcKdMfGSNyfxSR
jh4fQdCh7XvdTxwn/Syj370UasMjECmotjBI8sx/sC2vLmhmmo1ZxhUwRdMFmViHP5c2pnw4A+xJ
SmPciYG2zGGNogbegFB+tcWk2eQogQb6AqaNdxBA2l/TZam+1FGRfdKCQN/Z2U17roosMwqkNm/9
9SetLUTFdGWECQ7a0ueCx+oAZwjQ02GJfDXvdnLB2w+JLBrXQ8WY/J7y57zazcQW4RD1Q+QvARxa
ZL/dY5e2mb9kKjxDUfOSRupvRSTqnW39pS93fXQxbCOz6uroYiMNcG0YIu0Cxi4VakMt0QdotPP+
QzpV1vRgJ5P7sTSmovCnkFt9cBwlRlGgVZg1rGxrutgJIeCxhUXvSVenkA5RpDb/zsqgKb3RSNwv
dmK4H/pwqZD2YrInJpPtZqgs6kIVkCoI9QVlwHY6opHFQHYM+82f2i++qDqCUVmr3NDc8UQbgYeL
LiCimUIVYLXXEoGN2Qu9WMbYrzsVOY1qqqByMSsPktbESx24zYalG/xCVaGImBOaFo4CxUZpZic9
qzW4c/L5CbpjqE51pdlxWZo8xauvgTYdMQBToS4ec3UM9HiECINJfb9aIh1urEX/VGo9AEnoX8+o
BlgHTQf+22UugCEGeR5mOV5UpJa7U1a7fR3QZTBR7Wbg1HXRfb0+FohazWYUwz5maSO9bRh4jl25
hJd8qMzzfR+29UksXVZDWTJ8ButYq3W7rNMGDfAZ417tQZuN5nEwKhCEKbIuB5fRic+inVT3ABXM
8LeiRAa9mml0mMJcaDXVNJKzJVdh8BH2KQlzKEfv/8Tb94sCL9VUVEHB2WsS4v/6dg5LlTGiGtJ5
TfgsJYo/3hDFzXMlKsfXFQBhad7sxQKbRuWuEI3bVNFWRsPWgb5gDEK/n7ibkqU2OqeqCyihWYr0
j5F57CM0j3tf/jYBkMXs/2d2FXhZijqiM53i5JIxuWSOAQi7YXr+7TtqoHcgUAV3GGpYPVyhCb9m
1eJ24tKwLiizNMc+HQffCYDDNeh5+BPKIDufUZOndn29DBQVXDRkqfutL7+OzlumQZ2OEFlWHjMU
bo5GiKwShPXLJ3eIyR1laJ8WJr6gnGDDJEHeO+7yu93+CMrzqLsS2KqrO+5WAYmL/BElfCsfTHMK
z3aYNe+trOs+8mmHrzYEM48CT3Pp4jC/lAyLP0M3DnWhoevvhJgZj77/OW7DXpdHB9FZAm5h3Oh+
axYZZmNTOCIQr3xUvgtY/GzUAib68lVSdc8dTEMA3EbH7ynL7mQXG6V07BtUc9G7Jf1Zpxe9NoUD
w+K8QlYNcJoE+5SjsvHsNtF4XNBbeyrnEbYWRmiT760DG0+xtDbYwyAyKTBUxs5zvOX+YFoizkD8
g5reKtrQYKIZ6qZBsQ2hrrMGn+xpCp0vTij2XMvmzqP9+qsyafAuXbsWMjxm99WJi5Cm4jw3pvlt
oJL2UCElOkHgCAWc2o/GWSu0CKraSf92/8tvBB50iSB60l0WrOvrlRox0/UZgUdmUv2Dk/8Hw+P9
77C39Ge7ikDSWtByjk0T/nXf8JafETojwog6M3xkyU/wKuLJF2Tkx4UtztRqfCgKl0HwgAr4fSty
+9aXjV4cOseyS+fo+rUVOMFkoQPm5r4qVD9Wi/EYtaLxEB4ABNUU+U5hY8tpC3mTKKRrGm/5tT1l
abV4QJzUX2J9fhRLA39tEdSMH1dMhn+GCzM7qQy47+nDb9m12EUDAmlB+Xm1m1OaLGoSKbGvlTOg
BN3+Himz+sEa45+GEmvn2jJ+3t/ZrYPDK8HIF+VC7K48eKTYSD0S8vuNCZGQu9QdMepsgwSjG/RV
s2JAcHnmvrQ5pOg77mrreloyYKYmajhMvl3vcmxDL2u7aew7UGl7SDcYXgnv7RmxcnPHE2wdoNem
Vs9hUWQT1DB57CtOPhwciznxwdBgUsxBYLXoe+wc2M0PSSqDYjwRh62uP6TDR3Q1JumDDN7UZnGc
dxUKGMd+qhmGQDTikM/Z+HD/W27tJ6bojRB6coTkt351F822bZHZYJGLGdLJbBT43JCOPpGjjzuf
buva41bxqYbpao5Y7WfaJ6lL2ERjkBLbSUcM88SceuLfX9Cvns763jMJSW3YxrlRB7heUdqldQcV
IXogMDM9znoTnOhc00BDyqU6Z074PKhJ802zneqTDUPFya1Rze3qpX/Q27o+EwSiazOg3ZUqGv0p
PYg908hH39ZFteOCtz45fUA69bauUcdenWZ7ydO0y2AZXhwVtoq6AHQD5ZrfoEB4HKpyeTBhxf5t
Z4c2YiGgAbrlMvpJcWad4M4TGgRp08R+rrvgR/T+q9HFy5c5QP8CPV2mB/s6Ozca+ixQ7lwGSx93
msQb66ZVDWjAZGrUoBF6/Y2QKcrCrqB/rsdF75vqxLDY1MCKAPmYx7Rp/KAu5bSz2VspFkUa6JFp
/cJmpMtf9eqstwzLh1FDtlENTvMQVbTBEHeO7CPlV0ZisoEZPs3M32ldN7xXtALp46WOk1NMq9bY
uQwb947fIlyDqiq+bJ359CaD83lohn5hhYCx8N0f7CE04Jebh512lTzwqwtBj8qkxOzSJtTXdf0w
zHQ3Q/be1zqUdB/zoIu+GTm8dn5Nj+WhgAH4R2LYwOhC10WYpWiay/0Tt/W5KQHy4QjxTNNcezaz
CrupLyOf1pP5VEDHcRmtPr5kofazlvKpQzT0p/s2N7w3VTGWTaKv6zcQDW0iPYYri26NFiNBlYQD
/Pq9c7FVKzv3VRp9uW9v41F0ef1VeLp4GeF+vj5c9mQGVSEK7IFf8GGgKlDd0tCq8dq/+wp6ixQN
hJ0XY+MQ8VZwgSiLEUS7qwPtCmVKpoJWCo8xg87mCDTTgH0fyYv04/3l3WwnCYvKg0+Hm0l30qjr
5dX02RayeKaNFbOXGVr7gNQLgHVTQeYqUOudpd1eVo4qD5NGgOiaBiavDWpqpud1huhvZEIHTC1C
+IHiMgZRqWn9W5xq86Vj+B3JrUE7pX1RInDi5sjy5NnO/dlYOo1sXeV5NHUajitn1Y6iHtSOKhXy
E4Ck1ZaJYfC0NKvKJj/d3+abN1Kumkl+CABkKchZ3ZSkxmuhc6Z4OXIv6P9YOZT/c1Uh1HHf0Oai
wC/9MmQ463JT2KUUetRO8RJ4ZSjOBfVRKQTDL9rgHqLZSo/37d0+y2Q4HFUOqQsig3Lj9fcsVa3r
Z3q2ntk3yJk0aEA3YxO/AxkX/ahbOriIO5tPkzpN38CNISUdTea3XK3ECW0eIJgorB+qMA7Pde0U
3+rCbp7TUil/DEPT7xz2m7ssfysBEe1wOkH62l+54ZS5cKkxTRdPxaOuGBGaNpANa2kYMgkgmuYb
5LaV7zS5srNPN1damjZUOo94a5Kk1bEXeT2MBfqmntp182VIav33VnHRG4WdeOc93DhroA2JyHSX
LhCFn+svMi1uaiHZLDupc/jYZ8l0pMoef7n/4bes0M361cuzZcZwbWUJxhLETcJka6CXF5IFhlGr
aq83v2GFJhMNGN0g7kOG89pKgoRuSYE58KbcNJ7qGpZxfRB7BZwtK7+qVmTtKi/3ai0xkmx8mzHw
3LBzzkWtMOc0FM1O3rFxBEityI9dsnOWs7Ki9EpPDauTPas4v8AsapwG4WReU/Xajhe4MUU5HPyi
7HIIEA3OypRV2U5OTUjAYjY1/gSXzNc0WgrKcHn49/1zIP9XV1GIRY2J+6RSRTVoma1MjWalQuI4
YqpJtMdGMxmyTEVEQK6Bzo/aCEFK8Xs+drp33/DGGqEDJcEh3edSm6uXq4FaqYPxOPDG1Ik/ZAVS
y2bVO36yQGH/ZlMWAZYg++dmEddfn8IqVEMnbDXXE+oEYKaDP5VG4Gw/9W6Szv59YxsbSn+Pxh/Q
PUfgNa6NDRZ82CIamZ+ZkE461oilPDUBGB7UI1v7r75oq68iTGFXM7Mwe6ubsoCKkMo5RIh0jtYx
ZRpIcSAN0qCmc/6E/yt6zEN45JwAfMrbl2kJKsWS+8a6iR0XuN5GHBRg0Em3kP7oYIulSBd9MvtF
0lZOkQnVllt8hWQ62fGQG0cHNkcXEAjFQJIV+eevEoZYDEriDhYzVDkJQN7Ytm8MHbOuGgTk95d5
41rYUMBkLvYINMDfXJsKAJ4aRQYBUzu62mWCbvCxV6x2Z0E3r75sMQE7NagwmIawVlacSQvHHLCH
R6BfPFrZHB6n2Sjeg9bSz+HUWm8/JlAzszRNJeHX18g8AaKgKRsYXPMYYjY7AolJt1w5u2Uldt6Z
raWBuAclR5f4FimXjrEeqUrveAq15seuTPJzQrM2O5RwkuqeOXZDfL7/zX7B21c+jexdNk+pEzlE
m9cfrS8ojkmQoGd3lIMOw1zmjNHPGYTEczh8QuNoZMQdPmNvrg0HSuFccR4Vd9GOKdR3vmuVhm+1
avz5/u/aOLb8LBfoEkkBzc6VGxqUxmhZv8PDHhV/qjzxgxeGw/wwQ6H48mZbYADkvlNL1rF5vQWi
NIN5KkI48SD8PLSlAYVOkQeHyMj1031TGw4PoBTBIxkIn4wpiavb2ER2gOBNwKxZO+SnKNEQ/wCS
w/QZFHnHyGiGL06/fGzdvPxx3/LGhmKZV0vHCUhfe225L3Wk12YWucDiBotQAMEDoF/k54Z670zd
FGeowanE43w6EmZnvco0QQdCDy2uaA7IsjZb7dKYaNSko6ldLKfOT7MxBA+1CRhTt5P5FLpm8fZ3
zCFtlhgIvJKzBrgmixbR9NQc1BCBPQ3LCCtHAae1KAbzj/tbu/VRgc9QpyPPswBrX29tOLojrPu1
4+mmrXwY4tk59nSfT4GZMDGaJILcVkc/KUnTNyOU2WkB0sxhfIVrsh6UafQOoJnbOF6QVz/yxR4f
QgPLNFqWnXLX1vkhlqfKClAI6Kh0/q/ekdp06zns0aw1Eck7LBaNxiEtv1vj6O58uVsvCApAk9Vc
3C0AxlVQMALMm2iUOV6SAyBEGLvwxNiYB/TCrOduHrIde7crw55pg5UhN3apmV6vrEfCZK7QC/e6
sf3RBE52Hvr4w1Sb08P9c7JliMIKKHswHIyVrFxtSb4nukowggcS5qyG+FQYllWvtvcekk1L5F6/
LjtqjXKLX32sYnYhj880C0CMxihyLMQ5ROxX1sWU/2FRvFmk/DbhortGNiUaZJNa1liwiWcke4D4
gTcOUEl37h7l0NaqCEjlg8B7TBHnelUMZcm6aAVxW5Cgv4YO1XFCLh4wg275b/5UDBWQjekEw7TD
VmeiUmrKzktmeaKmn3Do+0A7V3pRfuhnMX6/b2vjvMuiGx19uSwgadfL6tVAtMwIocg52H8AnZ0+
DKHGDLwyFDS0DXG+b+42SgMdCtaPdcnWpVidjcwuwrrQRstz7TbwE3VwfYTs47cWnHD8fKp/kFnc
rNWiXFLYmRK0RfmBpmXeInw4RE17CZKuPAMHpJdxf1kyBbqOY64NrpbFSEzLd+QcaukcHTRTQdNe
NDXyQov5Ph6N2G/dotrZS3lj10aBQNhM5/C2Mhp5/emWKQgmuPURJSly653rTooPy3N2dtBqO2UU
U4/1MtkXppDMS17M45f7a946OQxqUvcglIAIc+WTSQP7OolNy1MmeG5HLc2OpQm7bc5XPYP51d4K
q+KjGg7zOhQOyIKttWcuB26eMXMB1UZ8S4JOgcajHsWjA9HqXnVPnpCbvUUdDwiXbLSvy4g1CWpq
tCxuKjJ6OmM4XTK7nM/AKJO3tr1ZF3fCpodmsTx15ZgLKNzzaKktb1TRTcwzQ5cBQ+upmdN84gFP
XrK6/B+eOTl+Ix+eX8SnK6NdqAytk3BD6rlNz/SKOs+dQrRZpgY6PcTg3pzHsEiqsoKGImWZdZRr
OvhmPWaRqI9Vp8GyIUoQSDNDDB3t5Lu3hW+5oXJwigIw1Zm1jymMOqMuykGxTMWdkD7vM/PYDEvw
aAJpfo+amvJ5agiMVGAb50lrOr+JLfNhJsPYWfaWu+Pw8HMAvzkEFddXlHw1DYbBYNloQ9OxFaNX
2pGxEx1teR8Yan/hHklb3NXNUOo2Ai0xwK5ph45HRoVAamRAPVHMUM4FYvDauLB3nl75CK1vCKUT
KhdE21T2VyfIrJ0GmL9FLl9N+YOZ6CDUxwk2mISeTTdXI3qNw3BBX3fP2W45HplJwMkLFo06//Wm
zjlvY1MbkLY5Uf4hTYraJHOMqdvQZR6kMmsIe859Z7f1IUlRafqSq1kcsGubpTkreWvMwgNxFJ5m
dNPRZOvUnamsLa/z2srq3UIwx0ZRYqHEV6i9PyvtcOgGqT4fDnvgni1TlOcBEhBo6PT3rhc0GrXq
LNB1UyY3wIKpwXKM6A34RSVi//7e3UIH2S8mmsk68W+Mpsjz+yogXKYsC51OFV5jRb3qTVOqw6Mk
AueP1IiL5JKkkf6Q95qbQcBONTiwRpAboxNO3v1fsvUVaYQxby+JAggRrn9IXBh9qWmUUIXByMTQ
dfa7KHeWr/etbL3LMkSkeQpMmtD02kqTB0HoqqGUa6p085ANVvDEmN0YHcZuVKKjWUf996moM+iV
lqB9nNyK2O7+b5A21reTuEAO9TNij6zn9W/gXcykRKLlZS4KWkU3wZRpD2PjAbyqHlpdi38KC1G+
nWuydTXBCf1DaQAeebXBRiLKLnQoh0/TAh0ljSVY592aytWA6EWlB8oek8CWRaBp4IoRpsIrrJxB
UepTbMW95RWlar0geAKnY4kfD80+8LuY0c+dJW6dIQkrZooMWnDS39XOKkPQN3FneaS50FaaYfl+
dKfgz/vfb+t6OtLTUMlgZMxe+Zs6C00bzVDLA9SIJKMZOmhZ5/nRKVP39/umtnaQiqULaJ2RIeLY
6wUZepkbw4gjt6KAiVyh6MzhKvCPI3PioR8777yJt4BV3MFrg6vnqtQjDc02DklXp8OT5tSuZ/Qm
tEo9ugt1Xbsw7I/pSdVa511dpX86YwNNuRuER6tD4vX+6rd+De8zhXiQNBR3rdVttRoFqRGLZGtB
vOfPGJRsc1SaShmPsSLyH+VoLJkfWWHKyFWq5TBy6XH+DG2FQiGiUKrpPC9d+2Z0Cw0e0D1E9TIG
1cz1HrVGrzkTsf3MaKM/ddRCu8Z6nhFA2vHOG+f5ytLqAtWJqQdWgyVN0b5WTVo8TAuS1Pd3eeM4
Y4QQRbaDWdDqtdHmYEFcDoW6oBHZ2UQFw2MkGo6qMN4LuTZNgW+EmZ95CNKF6+O8iKIc+l7lexYJ
ys10WR6rFMkMdDl3wq6Ni4ODp7UCXQceYZ1/jYivMjlPRcBGDx7WX90+qcDezo5TwCcvkmTH3oZP
B45DiwM/R2vdXH2pPlGcysjxPKPN0E3c2sZx1gr1HCVOHR2zMk0/22oE8v7+t9tcJpNjDiUWRg7W
tVttdDt7KginRbk4z8Bb5hfKEySX6RK8Nxux7NzIjeeTdiOte1nRYTJv9QGTem4KM1xIvbQEYj2l
XHzR9BDxcCOKo1P0+UMTzjDrxibKJLCf7Njf3OZX9uUBexWtICjYVQsO0RtNcznrqZL6baY7j10D
qN8AS34UaNXsbPJGNE1bl6kKohPaDuuYwVHDqTCnDD7csq3OkW3rEKmr4AlqNzq3QZtdDA1dlrIv
9J37v7VcYiLieFwND4D881fLnZOqyZDHtD2Gw6MHXqLgYPSxcYznsnm/pH197vP6zbgr3BvhCQUz
+p987JV7A8CR8khzSROHwiDJQo5IHRIsONI9BpMtf0CJhIERjrBOOn+9vnxuMmOYqXsuFpJvKOcg
HAd/D7pKjrqzlVs35bWplZdDu1QbRGYT+C1spVMn0M1qgXaYK9NArS1yT/dv5u30l4QBsFm/nlOq
oKtYxA4jpaV2R3oZBMqPerSgeEsb17frgGpMsEQ59JlNa0PhOw/DU2kozH2lcxx6QzJCSxubzdc0
RIXW6JPlNwN5uj/u/8KNx4VjpRrUginYMKd4vfmOMdcZ9Au2F+ZB/0xk/PcY1vXlvpGNL8yzwhP+
qwpFzf7aiKnWfWWPPdzzI/N9gVCShymthkMV23vDyrdUAxRKX9taZb3x3E1uH8AuZM2NDf9is9gQ
OFrF/Lceue2PuJ46RCdjzc6RbIrTb9bYmtCehjUKcGlkgRSzaS/Yfj71SC5XitW8+aWVPEQ0g6hT
8wCuHYmNWGQfgIrxrETpHkelmZD3izVUTmtnJ1u9/bhkF7xIjDxR1SHmv953pV9SlAEz4Q2K0N+P
ibVcKnfp3uwZqTITNchsXwYqq/BUsTojWpSERJUg7eRMVXkhGqOuk2ZIdrdzVfzejqOBWrdmvRVH
RPpEBkf4RWuWVuLqejUdcyp08qCh7HgJWk2v4Caqp9PcZan31jOMKZpluH+yNpKL670M6iAzkqyG
hh693XdplKjnJejzIxnMl//BEhmFHFlypNFrSxKPPcG/wldzlQ7wdC8Jl1rC2kkzdiL926eF/z/x
ETEDEcvNIIFalsDIs8BESLRIzmEbf8OfdScb/XQi/hSB8Drdm1649cFXNs3VN6tnBU6PFpujUOAz
d8L4CPy+PsZTFZ3idPyPIhd0i+GP8uWflPqKCZftuk60r+2tjucyud1ILwd78Nn5i63XpzAy/kMf
+V+tbK6KV1pW2sk71+x0S2MvRhEIoP3DmB5Ht3YYvx6sQ5ku01mxnPDh/iHZtEethtk24lom7K4P
yThm1gAtk+lFagJFwNw6J0eHx6hG1t0LBWrA9+3dhj/sIm1JajLEmKCxr+31XZ7F1Ek5KamTn1A9
hoAqmqcPzJhHR13vYfFXLDQvGyPZeTy2VirHN4m56IDdZCZW0yZjmyAKKdIuPDfJRB6qdPCJTyoa
OrPy7f5CN2phzK7SMufJxqOQDF2vtG4GvQZiLjw9UoILcJvyMRDdckiSEWYqkfXIb4b1gbdb+e4Y
xR9aqu6V/raWDGhVDsxYkv1s5bd5SedGsyfyb5Rl/VokdniIHUVcWggoLrOS7sF8bh9o1qwBALPp
qJMgrNbcV+4Y0dFGb6Ll5i8OM9+dVc1+E5R/3d/ezaVhjGqQpB9ap0h1Flt9XVHLgFis8tUBAuDB
huirt6bsqdT0cOf0bPQasEae7lDZ1AV8F9ef09CbaSyhUcFvS2hWOKCplSOwGoW9ftDduELuFblb
lNDNDxCetQ+5GyHDY6XuzgMiDa39EC8VHWNmoQBorSItHXBoR7cR7Sywz6SgIf/qVJQmagnwqZnq
PjO9o3Q7ZrfPsyzuOiCmCEZXhylL+ywN9Z5v23QuheSm1T+NwsguHWWSv41eUf4tZngWMjs2X3Q7
6B+mURn2inKbJwx0gxyNg3FhPYlrxa0xLWFF3dFN+3NeptG3IOt/C7NFO90/YZuWZHkBIJXDNMPq
gzOhSjUgIBzJO8f4FMy9+9ybSntZKHDs7O2WKYJ6eUMpN9Itvz5btWqFs6JiSp9NqLGhE0CXM0G4
Kc72XupNU9L7AhIlUF/P1SN/a7ZjjFdKyMKOEZPVfyxpmniBNcR/399AeRDXB1UCUIg9AL5A9Xu9
qizrnGYRmukxK9X8pfcx74sZ7Y2CbjgCaHVAuwIHlRil1d41i9ZpPT15LxkjRDD6xv7mTM3wrFj6
p64P551FbewfdFASyctAGhXblTkkYqdBU0zTy+aKgbDUQsaHGd+/lLKHueX+Bm7aYggEQC8mbwih
GDhFQ7WIORbMgTCzrNuPnTC/G+6Sfr5vaeNV5j0mfSNBl8jE1afqCvqHtk0slfWVYZ56YYQfLS1M
gWj2S2PAUewgPZe6yiOzvePO6d/yLCbwbFmV5TPSzL0+KK1I9aqdiQlG1U5OY2I279q4QzLSUbrf
szSDUsFO2uQQ4pcei2RAOKaE4+z+FmxttrwUnCJ4kyBZuf4RUxnMTjMRLXeK2anHWo+rx8RhyAQU
QtXu+JatQyu5Vv+p7lEnvTZGY1of1SAn1UldwqyE3sJhFGN3avphSD2x1Mr8Pxym1yZXufMUzYPT
zS1yb+bQXVotRy9Ei5wPgRbv0WNuniYm/OCvtQn21rhMYyrVKKtJF9Feh0yVdKt+mJhT8kXq2Khc
dRa6mpPdfFGsUdsJu7Zsw2SAiCsOhwd7tUw6HGNZ4zC8Mo+1Z9eFLSXUtfzoWo3hU9tE1y/M/4rD
Ktv5pFvnh8PD00Sfleqae/1Jp6VbBuqzplc0tvpgxxF6NpmBYMY0L/7bjyqD5YyG/RpJtlY+qDBh
PVksytFW2f27sFPxkltZ+8Dgi9hZ1NY5NTWK64TqLsSxqxxLobYNA15peTnO1RvawXwZpoYpxlmV
jDv29/sL2wqyQMjQ6GfOm9btusAzAR1OMomQceog+ivD7V2iOhFPU6AX312Ktb/PTOl5SsnAWayM
4mM+0zpOy7jd6apulH+YvsUdypK/XPzKHcTuoPdWQ3zpkC0clEaZn6sS+PrSaN+qaqkozVsI+ZpN
eCkCQJ2umqscMgvJlyqFISzMaIgKYw+bKB3D6k3FRTKNwBAS4Lr1IFpQCtEHI893qsC24jJC6Klq
iDJgSMwwTAynQUG5R8G98ZBfGV15qyqD9jCgxitndYZjaevtQwDyfOcZ2DprEsVjaMBbwA/JX/Gq
PJ0HbhCPY4wYb6V/6e1YPCwdOAGhJs9aoBYf7x81eR3XG0m9QlbCMUh559rarOgjI3Ka5alBqR3U
OETTMLdGdM2H/Byq1eSHyagejIja3xjk8ct981veQggOAJghZj3WYGDhJoMNfgZUVgyFZdAiVNs3
engUcVQ8/C+mgEEAGSduWecLC0xfrSlBulUZTWfI1AufjL/+kGjmXnC++QmZKqHi5P6ay7zeVBGk
VQ7nKL3sMaahU4T6h7of0WmkjuZZVbmH1dncxVf2VgcT+saqHWGo99xKyU4L0ydHUji01BRnr22z
uTQ655J2iY7jOvtxnDmeWgp6XggJyP/h7Lx25Da6LfxEBJjDLdnsnqRoSbZ0Q1jBzJnF9PT/VwOc
g2kO0YRk2LoR4N1VrNq1w1prP1KnKGY/a5si9ouqHd9YZvrb0qNoHVBMg4mHG4IyIxf/4j7YJQW7
ZKDkD7fbCUqRMnAwsleGG0e/TaXemJKLf2Gq7b1UsCSQDutk+6kmxKlvq/Ggirx35Sgw0X2nikxV
ZHPB+37UuowLdTIUr5cy867w80jzHgo9Vi9WQgBYNF70WKdr86/uzf16EALt/gAJhpR1XpRIN69Z
H0VLj7g9Q50GJn34WQ7gwhhH71dZm4yJq7jvtjEqZ0WJi5PmpkfCAHvHlREcNMN4StHk2bwptYku
MgGe9HCiWnyvacrJdxPX+Gte0ywKbt/73dVKphG7jZrFFhwJdbSorAhreq/NvhNN4t2KtOYpGRCt
stO0RKpRiZ+cRmO6rjUf9Wr2AjE6BZS66VtRENqcKdqBWiUs3LnmJWXmq1P1VaiZ8pdmRQxlm/i4
+dgMQVf2/YHD280npNw/lS+SJ/Dn18d5dnqhdjNIIU8T64/RnJlga6v1nVuP3l2LitqTo9TMA6TU
ATYVygfVlOaom7H3aMohB3xpvrm9JQYZSg8xfqG5TA3rXVtE6GPG0fE4kz2/RMsTzVcpagG99Hqt
RYZWSKaCR7fU/j+z6LVz0jTM6S5MJnKt6hHnfndVzw8J8Eh6NdsjXBVuGg2gI3uzy4J1pvNkr8tR
6WXv6MoIgFobxG6CwetFKXHv5bMg8W31eDYCZeiWN12BzuV5QQwt9ftej5uQi47eKimyxthpp5j/
AM3I8wzenSYNEkBIelz/DESBGXuiUWmLtDX+R+Wl8cdpqh6U2mG4aDwzY80WzVl1a8M3y6K+MxoR
HWDh977vy9+wdZpq1qZ5D3ozXeg0K2vSPWl9qd/lQmPCGYD4u9teY+8D46EcKG3wlF6xlW0xm7YT
UzI263q6q61Bv/MYUvDXbSt7npBSA1q+0Gyws7mhU0LVkoYjEwOZtvEjGlqz9N2yYBqiN0bjEa5l
zxW5pqzFw7JB1Wizh5pwhqVaiV8VI+tgmVqe/tCkU8EU2cRgDNOgpdAKKnvImKmKgPRRxXZ3tcQN
yJPiDNAwvD5HZjeNhdJ3lBasyT03Zb/crWCWoDPM00HeIjduG9ZyLCWdCF0MEGXXpvJpsauV3s1p
tdQy9rV88AJHWarTAJYzTFFmPeVLecSh2LX63BnW6a+8OjRthWhRKTu3uV3U97Wdf6phnV1URBke
lQn5wCrmpv7+EaIIRyH4GWCybX/XJsnoc3EsqWfxpovV9bM2psMdjNPDmVF7l0IGtJTdDY063PYD
6tDcYgfFsaLL6nONrM6bSavjg6u3d0xlxgYWSorLblc0Fp0pEBS2TkmtG/9ZVV9Npw7x+cuSVszp
VbX0YUB7DbhQMR0wU/ZOKK4WkD3/cfE2j7UpYj2xIL6dZpGM931SMNWU3XiIu/hIfmTfFBQGIiA0
trbzwDytBbcXUwZGS64MF2f4t5+jMUQYYTgIgHYskU8yNgrtfl7irZPpppmZUjl4T0ekZoBWTPQw
Tq5V+KYtjMtvn0Z01+l+wwSmeLh1MX2sjTOzQOzTsMTpaTA1BZFWd3mT5GSXt03tvAiYAuPEEaHP
tuXi2iaEKCOjRhLXQvmVMe3BN3Q9+Sa61gFUWx4BVHceY9pd0n+ieUtYJY/ti+TA0aY8VW1cila7
FXMhS0X91ETIpPnF1DfTQ5Y2hXue3c6Etbg6ha/M0/LP7TXvXMDn0UhUwkGHkIFd/wa3iA2CZSo/
wrSzz6Mn1rCHpvnrtpW9A0NhH3onhRVaCpv3vlvJXtFAJLjRIqbkDVP6oxVK7UeEIQe50J4peELU
HciV8WGbTS1qr2f44GyeXC/p7gy3td9XMZGNrR6qu+2a4kVwUc+li7WtZC0q1eUZgtjJGZs1jL0o
uc8FVG7hxOlBsLLzmWSfwkMynosAeur6M9l2J6CTMldoNNL5nKSFc0kdqhq3P9POBSAYw/XTwZKq
P5s0zhQukBL52pAiD6Gmi+Zvd5zKH57Sf3f1dDgoSu7sn9TkwO+jhc+iNp+qc50iqimtomzSN++Y
lYQOryemUNemo0Blb/+QHJGtLGZmaVsYEo/PYGkrzaW007U7tx1F2Ma5ebB/+1ZMmLkeMQn56PVX
itp8aGjhmkQCdXVHSKI/uTDn7m5/pd1to+sHxAPKAWngtZXcG5i21tJPiZmydlbScSW7H9U3o5P9
+/uWIL7g5HmeEcffrKdSu3pAdYbKe2+ab9Vq0e/mJUmD3KbDedvUji9EywcWLn1haIfbWYRlVdHL
6YkkK63QfCNuDF+LlOROSZx/DKVITJ95KupdJ2bkha2eePa2/b1NRV0QgiW+WLamrzeVGAviVUV0
Dg9YvUDh/FybNaXLxFiXL7dN7Z0SbDCCFaIQ1cNNgVSNqrwskQw4mW3XS7H5BWmJ1tOLgyXtbelL
O/r1kvJGn1qIcNzmpRdfHcZb3q+L28JwzIpz66zDZSwbK0yUOvLnqT8a7bG7ozLXAaFM3XnrTIas
saehx+evU1U86cyx+MtR18W3Iu3T7Q3ds8QITRlGwj15JVc3rytdk1SnASfy/I5RuN7HpCdLRzTX
PtjTnXic9SATQiwpoX/y2754smdvduuip9eH4kTx0xOm+mANav5vDKDhAXWz8q01G+MfXHiaEvRv
PRoU1rYB1gOTKDLkNE9Llht+MtAUGatouPNAGpxub6V0uZssR74vsrKC8CNHdLM+Q2u61YAp2Q4z
yUweieGS1nXxmBhOdO4Gq3mPYrzyn6fmR2WdvceH143GEKAqqMcb052uN6OSJPQ2cx0qY03Dp3LW
3OeNMMJerbqDwHJvqYR51DIkCQ128fVSldQeFpvgHNC+bt2PKPv4+hx1p8qIe9lb1P16qLowTQYR
3t7kPQcAuZEuiNRpQ3/32vIIH6FduXon7LWBN89J6ate1R547z0zxLKyVkfB7ZWaV1uaWVo2su+e
l+a/NfMVLk2hLQeRyd6NIGSQmqx0J1jR9WK6BCJJHKFHtprt+7rMrUvTl8rFaZQKtLbFEPhIqQ8u
xO7KeI44p4j1vBqtNTRGr5spK6MrWJwmHfb5uHo/b3+lvYXxGKH3hsY79bjtV6qVxKOThKqMrtJy
qafBR6SzD4jPez8tysYXdSoO/MvOyuTjJ9G+EO9fCfgifK3W6qJAf7CEGH0nU5vHbk7nA1T2vhkJ
JybkB1G4WVuaxIyOLqjXM5tA+dUsVvFZa5yjbvquFbrG4L5xJ2AWro9GUho0JXKY+05jK3d2rCyZ
3wphHpzAnXcOHW85rY+qGnCyzWLMcqzVTNCGs5zMfFtpyvcILV9k642HAkTWu6Ebv6kz8x300T2q
z+w8PWg60kuSsvVIEW6WqDWAIsooluJrsfdY9S2KsmZuz36nzaZzcDh2jSHHK3ldvEHbzmqLWnVn
prLNUy7eezUanFC3StrFqmjqObx9/HeNsZt8PZi6RIDXH2/s43gBY+mc6rb5hXNs/2L2KMMO1vSI
XbR3TGCzsh4CWoBCG0tmr1RII0T0M8q2O6NJMq3+wsyuo57mjlIeEFqKTJKoi+PYki2KSaV21/Kx
1A7FymbRk6exqfowXZzxrqjh752KaTVOrZ0yY3EeY/39iED/OaU2HwfdVLSQIW1UvE+3t3r3AIMl
ppDCqBdKCtdbraH4r6wCho/O0/ot7xLxQIrcCL+dRXRmP1wPaRq06PzWUPM0sPOyaQ/i773PTYkR
lI2s5EJ3v/4NddZCd8874BYkAm+g9ounrLPnczfph7H2jmcFh49uCrhM6mLbWFtLrUgYFDSo2ibu
fT3UymWxRBfYHLm/UQucAz1O+z84z+ToEoRGJP9Ka0PN7N5RSkCFeW8vX/SJybWeVohvJQnNH9xT
6tFU4FxmtwGVut7LDpBzgXo0TkFHnduP9Mj5L9eLsrqItlPN8+3Ts3d9EOiF0CoH6ABGuLY2MjIj
i2NOTwI4O39fuA1q1WbrLH9A0yDhRIsBABEHZOsRBPIvChkUHLG1eed0mvujRd7nv9urkb92E4Ay
5QyeEtqDsv68WU082F4XRfg4lVrwI1L22vsIOmCQpLpgcPicHmVJewffpK4o6w/UarY6V8xvjj1A
g4gfeJ19NkpgdFk+iLOooiP58V1TlHAIrGmAUh+4/lK0pkeNSRowuBWGjvWDkd91YzuGtZscoZn2
XAoN6v83tbnORmc6ddd6iLoZ8BMGmz6FPQ9fB6Zpoug8e/60amuYmN3gl5nTHPRK9o4kYD200MAD
4nA3yXQ9ZJZu0e46mb1pfchhnJzLqRwOosC97SQXI1SidMknlG7mZS5WkENPGdiKfIm7uyVaGLsO
RPEJOfHpfPtU7j4dkIolie45pd18uiyuwcy3MaiiVous+64giw10dew8X0GUE9nVNsY/zzHl47f2
GjM5hdEadevbi619BdE/X/SqnX5Og6nUBz9ub7fhtAMGgNdEBrX51j0kpkIzZN3fLJvPSw3GA5Dv
H4BmGOBBCQ2ok8wPjevdjpMmcnMN5rzotCh0zP7fWm2Vu1hb/8R9SkokgSMIJMrj15aIyGdr0oFG
oj/MKAu77BA4KFSNwaQ5NaQDRYDdU0SpTtMQ1iIrk3//4hTpYzU3Wi5l56w2+eZRJrzLClX/lEeF
fVCa3nv3pNwJlQMECJBWvTalwqtIhlKiZGCShjoZ76lyJ+rT+hL7kzPND4qdKJ9vH135P906VCnz
xEQQOexvW5PUlioxIdJwF7sheZqtxvFxrU3lt16vnpp+PELF7RokGiFxeoaIbDY0YsCCW9YzmnYM
U0cARPO+tw7EnrE3kr+T2jhqEO3u6rPyMSdD2r3eVQRyFG9R6bDFDDB8WxiD9VlTSnEeV6NA86RN
1WBA9O4omty9dS/MbjyCBbN1YGYTHnZS9aBLi4ZGWHNE6tvfTN4m4C40NbZ1/9KwFT2RQg4ViQYZ
p6Uxv9ZCYzqA2sKIM3JD9M9vn5i9GyHVsrXnnA2Pcr2heZf3IygfWpaJab/tl9II48l03uSumx5E
nXubCBYUWgCBEr3ZjalYZcDITPvpZIk0T/xSBcflo5VwmKftHRLqWgxdIn6FDLQxtNBtqrQSfns/
1kz5qO1hPUfa1DbhrFcMWi88N/REO/xzeyv3nmEHDCwhDYApMtTrrRRgeuKc3OqUQGW5ZO4w/Lt2
GViMJDUeLUOxzza4iQBN+Q7eq+kdOJw91DddZ3wbvEzqJa8y8LrQphUEDh3GFlk7CDb1eythVJ/P
lHWtO3XrOD0NZsNUdFNMAC8noPGT3wjXRCbEbeujHvXedwCEjjuSQR5j5q43BKVsPm4ho626MJ7A
c8dnUub85A1qlfmr02onVIHqg33YtQp2g3/wgIBMr63Csh8nMRBUZoYqK4q18SvL5+wRAcf1bZ1S
foNeeSQturv5vCtS6k6VxMbNx6cTxVQpNPVOCYivMyptfdBXXfIe9RcnSMAOf/XA6D1VPHbMgVBt
YoUo/dvtkd+6fQr3bpmkH3ESgFyZ2wBBdxJ7ZMoOmz4m0YVcAYk61TjKIPetQL1HQ5hy6pbppMwF
0F1BGm9Pa3Zv6FPxZGeWcuCcpFvdPmdS0IYzRMMcTMf1p5wzxTA6mR94U9FTdbHtSzbn82XK9PV+
EE7t1xHS93bWqJfbu7ijciVb5JCoyE2A6G3TVkdoKNE2uYvVXLzXXUUNoqJcvqAHP4lQge0tLnlu
6I0/Wu70xGTTHA03+cHL2Xpvtlp2BLvd3Qw6HoicqUhjbgUI66hF1qF3HGKXaPluzKqeAvZymdCi
N0jbPphajAZOZ5hPSJIeaQztPU3kgZRGqWLT299cZSYFa0a8ylkHUSmyt0rTF6ek0pV3sZm341c1
ic2j9e7dY5lV6CoVHDku8vrjE1ulVj+x3imKPOuNPjjOB515heoHfW719/kydGFvtcZBOrOzUgD+
OCxAt5KgK0/+ixAR97hkcMpQTne07F2hc321tSx/9p3y92qN1YG5nUeDaQako8zH0KQy8LW5Ja/z
lgIU50wY9vti6RgoBLH0mx1VxhIso2c+olijffIqOSN+VY70pfeWS2nmmWjAMd/qdC5FFyt6Ybqy
FRs1vjIiW+DnFFC/rZ3wZEjlrj8P7pbMCDfXmuwbiQspb2a9ultduSC40g3Oae6b5EvfjvrFmfL4
Pewb+2eai9Jf7KGp/dRSvhuLMZyQ5tcP3OTObeI3AMYxKXgSJ2yy1t7OmK4wL1Q8nWq9dHaDtgB8
tLtodUrftqHewUZ3ynPeldmBV9sJuUjf6OnDmyHJ2gq0iNKyAUpjeinT5WM7NO4XmKvuvbZ67n8H
Wy1P66utBjtNR0P2a7YAmdKg5JEgbnIavSZ7Sxjg/XKYvToHXqIzYjbKNL0mGsi7t84UK42/qJWq
n9OY3+dXatbXYUpTCUHFvkxwdZ3eHH2I/V/ISaB0wMO57RzbikhKkafI8EbOUjDyZiifqB4bd7d3
Ys8M5TKJCOFfZhVc37PWqku1TjlzWpQk9WlJa9BybbEWf922s3ef2G0QXqALSDM30Ycl6mzwDHTJ
gHvlcaCJrP2k9nrkDyQr6LrEH2/b210X1BYUHBhrjb+8Xpdm5NXiugTVqbtU/4A2UH86tjjCuuyu
SgKfABuzpu3Ymb6pTHVxUHEq13V6a9YZPQ8kuE+t4gwfkKs4uiI7vh9tApN7SZkD2MTG99cuPb8s
m51TMwmlCFQ0N6qzYSVDHCSrKONLrQFeDxkGnfx9ez93LVOnJp915B+bh85uXGvxenIHV8mzT4sZ
xZ94KziYemPz7pcaFcNaWU63re69AvR5pHQMfcBXxcKxJQhXMoL2ZvQMATBq7d80uR6/g8AH61bL
DKU9p6mR/Eq61EsCWq/LH1RikKUGdiBleMG3bfbcXrUKoW9q5mavtTSb1Cr+6lW5t/jm3B6xavYO
FGUsIEAgZRmisLkmvWcJgjjCq6FI8jPzNnM/spf2qYqj7ysJ/cH+7n1V1L0oNBM60X3avLKuMU06
TV0XjqvxtEZGd1cJ9Z21VO3FWwCtd6I9wnvumyTXRQ6AfGBLXIkKxS4pEDI7CHkx8E1TCxt+cBdU
GlfvW21n5SMTkqwDBPKeVakKBKSCbeWuXrsDvXAZ+5aodJcMyhOlkiihYsXDfbxm3nebaSYBc6EO
RV32vuYLq9tg2UZSGDEzuhLK0qvvPRTAznOpLt+WymzUgNBn0n0hdOoYdmq/VXRhnlt0G0/aMK02
wkygHO1ENT6zjf1fcVYvbxkiMLy/fcf2PCXaWnLSEeMAefOvt8ZQlrivaUKckjleL7VXRW97MTeX
21b2Hnd0u+VldnlqtolRt0RqbtEDOjEBAQRzWZmBmtvqiRhuOP++KdgYVBhpr1EXl1/lRaSqqUxp
8gYiVc0bGSatZKafUQG7ID6VHtyfvb0DoiCRjgiavpqcUdoEaVXuAunNivzMOCrlXOjOeHB49/ZO
ErCegZsgCOSveLGgOcsZiG3IKlu5/AKQF9/p3fqNWvARpGTPEOkkUZUuRwxvp+w1qiaaogWtpnQ0
zqLcmAKzQs8pj4n2f/sjMaQINgItO9KmbYurWvOsGCXUsYYU+ogifh7q4M4DqIrdQUi7sypiPMIb
tpDMZatnYOq5CYcd8PyaphG69CI/15TWv6/ox/+BKTJyMHE0IWgTbL5UPKIaMEHkJcpxmguF/SR0
UlQN+kw7qvjudWPI/yQPR2JXEMK5PhXkQYmWZ41zKjK1vmh6qwQp4yXDZYyFX1FjDubcacPeHRc/
WmLodKXWXpJ1rvxEFct9X1nFAaJmx9/R8GKKqZQAp/m7eU4Wtyo6vWL5qkjb02CPMLBqjfhYt9PA
msSR5OyuPTRA6JHakKO3wStPNgPSWuAZyaQo4Ec1aw2Xbja+LEZk3EVJpx9EsXtHyaPGYDLNHJb2
dkCG6A1kD0eiIGVqpl9ZVsf3E5FAOJVeewDoee7wbFIUikimLAprMhPebGY+FRGgPZ4sRatHO6gH
tvatonU9Klz01j8wLtr+L9X7TpwU3Gnkr0TWqL2gWdXCF8zm0V8sEsYT81KgHk+903wkFtacMFm7
UvV7y1vfNxMYx6BZ9fFzBgui8te4gOEOXyfp/IJYPglKU6neZoVUHFFVMeh+HDMm5GetzarlM9Fe
2OeEoD6GcNuO1PTatvtQrI34pc9dofhDYyNjtiyV2gZqN9RLYCRt/mFaa9FckNIz1DBrel052V3Z
/ZVluvVjbWv7Y1LG3scuibr11CM3dtRTeB1Zyh6eRq4KHoI/ZcDwwqeaAvERSxuBJ7h680/fLkzM
Sa3h0lpWdfEcdDkbj+h2yCKN51D9dNv7vT640jqvEyGQFFrZPFGCkUdRk8u720fxG+Y2DL1POmq9
sa2xN4Mp0d2ff2ARZBFDwFAv5gW+Xm++cG40B9Kyi0N+a4MCCRbbqN9rTtKEfTO4B57wdcBFnZVE
BfVYVkpR49pe7VmJvoy0+Qbmu6FhkgxnQ3eHoGY2ABm0tpwzeFMH2/r6emKUDhEK49B7gWlcG/Xy
LC4NvN7J7u3iy7CmOrXI0XobgRw+eJOlJ7++nZhC/4fCI8VkkJ/XpuJMKNMSkV8mXMagTJXoXZyp
1kHNfu+cvLQif8WLU5ouxpxWNtXzZlWch6KtxJOTG0WQjKqV+Qb6R3/y2ehBAeeDaMOzeW0wcrVC
mfDwZLDDENb6WgQAy+dLkXXgPWG53mdMovztWIC9lCBMCX6TPaJro7A3DQtKD32pIek/2mYa+SIa
y/dTe0hO2TshSIHBsUCSlGrEJpmrWzH0isW1F2aFWok5tgFakraPOsyRqvHeDWBSshRGQUmJp/p6
VWQWUvgCgFc8MDO5Gi0voCkXfUaivXljr5Pl2255RG3fOzDPrHKqpnQHtmFVurZGt+psZQp4cLrM
Wtp9GAtXD9EKaIegNSr0CG57lt11ShURXkUUudyNJ1XR8xh6F0Bh26b6PRNgxxNcxfapXCD9GAzg
uKBLUF/+xCgpuSToUivdXD9zcFM0kIC99IVaQ94fvgmPuDtRlCFQlnwK8ko7Wuh2b2E9S2IMoR1M
b9z25uwgMgNDMc/XkEpsderzmPHlUZUETdnMJ7301oPS3PaJerZH0AoVAP9J7Hp9gKK899RlTNdw
yofug+w5XbJ8Et/yaGkfwA66lyaL1Q9eW0eBrrVo/Nze4731smReR6m488qbOo2gk2HPrNdJvjlZ
N39IoZX7tjndl0Yy/bptbW+1FHmYh4n/Bky82d2G1HRNaC6FcaQz62hpk4esqdTq3PRL+5eqNHDx
tKX7Gom5eBpmV/922/7uaukRw6+FGkcEf73bjP5Txq4f15AChYv0hJWfzGQo3thC03xlEUcUzVcy
IvLzIgiIHhmFPNry8ge98O0TYxbHyIQzmQ+VdrdOq/NTJmWXXgxaaC7ldFIaRQ/F0qqPppYnfyVg
1g6igq075DdwdxwAAcjcAkPdPJgzXY2ej7yGZuEtpwkYRZBZWRFkcJTC2/u7a4qTRH4AQou6/fVy
1yku9ZqmSYg2inhrJoV6Hiq1+TzO1RHPcccU14VLSn5Jx3mLZlyH1HL7nnEfwBrtj7ZRkhpMefZY
5srB/m19H/tHxQRFKt4ScEXbsbFjnCnAN2I11As7OSnqiv7fvCjfY8L6txlSk4ZfmWV/EBXsrc8m
SSc05R+ezeutNKiA6hXjxkKnV50gQoXGj+iC3rfZ4dzBvVMKooh7AXoCTuJ2hdHAEi1NWcPRk2yP
2ZkXCgOZfVfS+Pi6GHnxY3UXBzFeSz9ra+OqiOGgyHjgi3Y2WuqhSlouGJlXXA0mfwi3GxQ1HPLp
ixKbyoNFDQ1R1mo5J+tIg2aAs3VgdGefiV9lEQkhRPgo8u9f3NC1tApdLWItJD3RLlocK+fEmtOP
M5nvwXu24/1IpugjABmg9rul1JUVlXfNzrUw0lo3dPnj4mqITqelvoSt0Ygnz0UikUEc1akWc36Q
uL9eqRTWgDXIRHPpBzaX01DqWVWsSgs7Zpuc5jJO/om9ojst8bre3/YDr/2sZDuTdMmpEtQtNm4v
LbusY4aIFpbAkQKnLMSDUPX1oWm8xje6fvh8297rndVUBhSACccfSI7K9Ud03Q42IULp4QwPzO/U
abzrneGHIZr8vaXVzaPSe9qDypf216YqTret72yslLck2oSLT7l786rpURHFtTlOIcrw1aOSJv+V
Vhu/d/pcPd+2tLNOohPUqKhyMPJrq0q12GJxFxdXNHf6HNaenn9EfH+5j62Kgvcy9I91zGRLRc/q
k5lN3kG54pmf8TIhogGGr0WchZMKZnWLSREtnfm+GpfQzvXEuBh2lKs+GZ+OaLkdJ296ihFewJgu
/YfbaP10li3BLEjVIftQkDqV7zqmcWZ+osdeEwxWyjwfyTZZHgdi9eZR2OVADQuxqvS+6LOo89vW
pdKVOyK6FOVUNQef7rXLoTlBh5g2FmujW3F9cOiOt1o81Nz+yK0vZufOodaocvOomxRxk+INo9r+
dfsz7lvlBupSTvHVQKOyK9C0VrGalkK/wLKbLsMi5rfeUg3/dTNpezlWyb+3je6cUrDGrtT8REmb
wsT1Uu1JqbyFaQqhVUSDz0AN496xqjmce9c+OKa7phxaaS6ygyqVy2tT4PuMzh4cNUz7xrw0IKAD
fLASoCNZHnxA6bS2J5LomZwEO2BzNqYQWi6rOsnVsLTdPDDSbLnYkZv6quLa77zIU0I77R6p33fh
728n8RzRHTg70AWbqGpiitrSgPsL1Rk6oa3zNbXEYaibZsUH127nfea28UDLJ4r+zXYGQ4NHBzyT
EYFAqrkHXvd1Wb3uXFb0OnJ1bu+GbugeZgNUvF91WRuAtxwO1rvj0rnxZO9g4smLti42dWIbGmXH
8VGZcZ2JUjykY5b86ICEPdUt4i4HD/OOQamiIoV8AQgBkr8+RIYbx7rRtksozLn+FNcZFe44ru5T
JsGFCinogb3Xl1IyG2koEbnQK93O2sht6nF03tXQtdP4UalcAZzNiJBjSOz+XBfz+GnpHf3T7WP0
+vwS7MhheQ5xD51L6fFfhB+mGAw3qdlWAeAokIUtJtAr1Zek6qpHSCXfq1oCzyzloCH4+oriC+gy
sbl8TtLPa7tGTlC3dLyYutV7H/Ihp0Gbp8VDmhfJwRXd2dgrU5srGs/CzPIab+C5WQmgDZXKIrbc
d2pnTOc1appAM9bhIALZXR8wIxW2thQU20BD1Jp5qEnD19RqM/sH5HX507F4T6ak9A5uxmtT5JM4
OakLB5d5Gz1PjR1bQ790oSDuCxYKRW9WPfloNo7y234VfATHBWQ31xBlw+uPhoBGavfdCvQv6oqg
RJnzXPeu6Tupony8fS5fRxoSioGv4c5LWYvNa9GkSCLCW8OUo4v7ZhoHX3G68qzNGcUQzqO/VAzH
QzMH8vvy+4NW0RpSTTRrqfwAg4GNd73USZRrzUjrPlTXtL0fqtn+koyO4VMs0t7W+lAFBEn9XVU0
4gOP6HoeIFKeRuAGRRDPdDwOvMPeRwbbrsm4VsK6N97IRdi5i1BID8tmnRBsKdXPNEfoemnu0VC2
1/fF1Xg3SWlxCpRMN0fXZgJ0aaxRFcaWUQUIWf6c7MZ7yMahD+vRWD8my3CEVn/thqRNIksZv8r4
8nq71cKJ2oLgLsyVKJZjoHXfVsblzZIX4pTKSYDtsuhnr0+OJsq+dvPoYCCzz9eG2kYD99ryCsYx
Liu9DusisYhcNe2+ydz5oghmIa4ESh9uH+y93SW9xNcTMkic67W9IquietDMOrTKyQ1T1ckDpMDS
0F178y7r8r+pZh613PfWSFERcrmUxMTxXtvMCdoJ+dQ6jOpZDzKnTcAZJVwmdc6CuHbt33Z+3JwX
9jZ+YrKc3qtTrQ5ns0l9vW2cN/UyVBfVbeyD2GR3aRS5mNHAw0lucL20Wsn7JuqnOjRbc/QR/aSI
UDXKuxyxDNSJvd+v4LE00h9EeQlEoAtd21vqvkjIUdjKOY/v3Lz+NeY1U4g7pCk7YXkHO7l3L55R
BYyCIG7eetxetzsjd0UVInRmfYnp+Aeek6anmtlfp77VnDdW3+VBnhnlwasiF3Id2NKkQ6OfxSDw
RmvheqEmPOeigLITJlHSv4ObvjzZ5ZgfVJleAQzwsy/MgAi5NhM3jbFoi1WFtPVT1JyH+GSYXf/k
RvGHiNHED4lTJmECSDroYnhZScZum5OYnpgjNxDWz+YBTXHvRNEfIvSj94a0/uYLd25Drj04KMyv
yxS22dCGa88wc7Vdp7ObDEc1y117HiECxGhZKt2c4F7YjDKFlBN2upv/LNXR+afR9UkNxqUvcz9J
6/HHbRe0b5GkhRdcFhY3LsjO+oE0nU87t73pd9T2QpFG7VkzlxgountEZ995uxAZsmRZDdkQ0tzr
bzwsJvhf26xCrXT1E0OQ3cBdveq+adrh4DzteVdZJuUxoVkE3+ralCvqGSESl4/nJt4bc1qmU1vV
zl9RX05PyH/h8xYB+O32hu5YRXeLthTKqlLMabOhI8VIZx6NOkQlt7+v51G5K0fgsjUBfyBqWwsy
ulUHRuUF3FxQqWOBTuFzh2qr9JiBzs1Wr2jDQXNGKhpm9CavzJ/WaIgTY1Smh8TS4+dBNY/9pBUH
t2RnyQg5UXDiNSGj36pZ9qgRrZOBlJk2RSKoWngDkxcjiK6P+SfH7rQgNfWjQY+viF680qgQUQQy
pIbtq42uKiprttG4J4DCjR3SSVmRBW5H6zuxsXkfD0a0hCWj496VM7jhxyUbon+8Ok6b02wrysHb
s90D+Wukd0ReCgggg9yuD9ti0u4sc92VMyaX+6wXIly7Ngutoevpp6FiGtXlES1r65cxSuzNRFQq
N0ACtvIhqMEqVpIX0clJkuoLu139vXSHzPDt4Xq2AgAJxC4l1FcgPS3yqIGNZYQATmk86Ypifi09
rz9FRizu524szr3RWP6QpvVjNboHDmrrMKR1KpqyRmxK3QG58S+SUkMIi9HwpneKRbM+JZXxYMTq
+NBMFKtv39w9S0RE1G0AIkhCzLWluauNCVEKsN9kPZNvVZSkfOiY7Ve1WqsDOMeuMbA4kjz9THLa
GGs9a1pXHXi7teZ9YEZ2F0x0RrPA0Nfl0+2V7Z0TSb/9P2Ob97v3VrEoAkR5NzQNkGe3uzjAZC5/
YEVmgzRHCIu2LYXKXgwtGiXiFmbNWU976y5xB+fjbSu7GwcghA417wTn/3rjnKlhviq4+RMyh+WH
aIo/g4cT54WJvAfreVXqkkdPimOC7SEBfdWKQunC0bPGgMAKSpWCqFF8a83KC3hExGPTJVrQRqhm
I0PbX4xudN8TKP0uev35NzzjOcA2UTPdRART05ap24PPRy8yfZj1XPNVrbXvEbZeTlqsrA/KYE4H
L+c2KMAo0ReEDwDsuPQtgXqwMzNR0wxnZjfiVKpdPwVZhSeNIr27KKS0Bx91zyAhtGwuUjhFpeH6
o0JridIc1Sc60BF8pxZqKdutn9zVVh607HDm6M4hwhowKoRA/8fZd/XIbbNt/yIB6hJPVaast7jb
yYngdSElkZIoNkm//ruUFx/gHQ924AcBkoMk5oj1LldBqHUpz2ApnzoTE4gG62A8ZZOwdyxe00OG
qP3GXF4dCi8Uqj+4WuC8+fLThsZyMrg8r5rQDVUQTX4hUY4+yBgsv78+GqiH7oLdO88MUM2XQ6kl
RRbALb6qk+7MJvo8gQzwLlBIhF4f6cqTAGIzlG6gJgW1oMsgR3eeDeD9AgWBmafvVhvOX9APbkFm
S4aPSGPTN0Oz0dKnrkHN29Ebw1+bU1g84z0CpBFo7os7oJlXCdg2kKoClbVDoGZ5dHmvqnldnl//
0Cs3J4ppKMGi7gQN+0uQCIM3UbYsuNOIAL9Zxh75J+zJdOMxuLb9AUXDmQOld0cXvVy4KR3SZIYk
S6VnJz7oWbBzSztbxsrkpwCtu/L1r7q2fECB7l0K8Kqh3vFyPAOD0WxL0HjlyprjOlHvh1hT/s4P
hriDgw9Tx9Tmw0OTGvllyBS9ZbvyR6q33zC7PubOd8UB/KPU3DqSotBLKlDwfXpwydyUjTT8GdBy
/9PMpuHQBdSpSk9pvMDQRukaZofkA9q5Au4/pM0+t4Ta/2FjZUitYRyw50N/CCU0aPDpYSPQfN2i
A/gza5FHUB6S6AjeOKxXAsZd1AvMul33+w+wU0z9vIMqBak2Ce0B3HQTebcykwdFQhPzOHUqqo1M
bm3oqzMPuBNwznvrH4iOl2uPezbKFUjXFR9Z+6mTITtBtGp6koymR2RGoyuiJdy90iefFtRPhk+t
hls7UP92Q3nXN+Ozn4jmFobmynzgoKGoCXwQXp/L6ganMTemkaTK52AsNObttCkMyFYUOqdAj20x
w9X18PpJuHKT4G6Gw8he4NyrOC9nI5lkT3t08yuwKjdkC5GuXZJYGAkvW/X6UFcOHYonQHek8InB
/t9/ym+BrEuAVg8E3jjXenMNm23gHlI1gVzd61IjTTinfPgUS8FrsUHL8vXRr1xk2GagUeIeQ2J6
2cEaqdJdShipAFiMTjM83JErOnbjYrk2nTDxhNjHri6DvODlN8Y23aKmx7sK6vy3IRnoJ4o9+AY2
qbeIUFeuTACudpjgroGLQO3lSLKVdBkE5tACuVaOEgo2I9RVy2xTu5e37E6vz9+18UCUxwOOVBN0
1Iu31W+lmP1IEWBVtABXvf+o4HZ/9OQ4lBPnt1rJ/3X4fs/osUFg97p3ACHTj8LTxfcpS3ss0kwq
M7Dh0LLWQpI5U6UMw+luVd52YjK3xQw7yWK3+S1aiOY+8AjbljiVnkyS/oDAXlguKYro8N5zNybk
2lLj+shwdrAC6Mu8XIDQAJtKCCegVbYRtjNN380i5gWAi039+tzfGupiLjheTSUGDOW4L85dkAk0
7aL2bQIpihuH9MoxQayPkBe0QfR7L28hRpnpHJQ/Khn39BhvA1q+mzfeOCZXNhNyJChHQn4Aal2X
ihoUkF89wSAUKq8e1nXYclpkVAX1FDvwlnSe/np9Bi9Lx/t1A/zDfwU3H1CIiwQQndetSVNoVjVw
2v0U5KhHZQ1/8KZ2/bqi/PcIsQVdDFvLb3zplaVDlIYy338IHdCKLnbJmIqQuARfujsY5NA6KAia
6Y8xleJGFerqN+56SxhwNwjcJ/23+5WtK0qnIW0qC9GdnyBgQG2Nef4goSItu69rQsPHbPaa8yz1
fHh9fq9+JgyFd2ocUCaXZJfd3CbKoBGCIL8LP8sVOKM1TxpekNHeIhJdGwv33g6+gPYxsLwvv3Ps
smhNlxQ3Qy7CAk6o+V3X93f5BnrT338VCi97JoieMkK1lyPBmGFBrjk1kEFrpVej3ANoorFiNCXr
bbveeKKu5dsAPew+IVD82RWcXo7nJy2MiHPWVM6OKFcSkeh/0rAzcPzK/cLbelB6mvTzpiWHGYuI
y2FQ040Ne+UCwG/YIRegqO+F+Je/gTU0BhFswDfDM+cLlJ/lJ4n84sanXgl2UN1HexjFu/+4fS9H
wcPpjemYoXBnhd/VuWAjmHVg2EgTVDHEhZKDF6jgb31RcQ2gaII9ipIGIs5L1UU/HPu+jf2m2oI5
+SfxXfqxc/TjX++aF4NcrCLp2LBNAQZZItWAcoLDFo6MHoR07tfrQ10LZjHWzrGFcjuEDy+ul16J
ps8i00CEfBV3PV3IXJhM809h2G/fAi9t71Zv6Y/SRd1nGnZLCYjdxO5UPo+i0D7A8Nau461NtH/i
xeONQAHVExSCgQm/bHJ4jkUm3oKmMizojijhLgeY5O3GS40suLwlqXJtN+0KY8hR9079ZdaSr4FN
YDGA4ULKmr6YQTkyBcpkmz2jY5a/XSyqVY+AUKhbccqVywgAPgTuOC+o3PzRTR7ihYCp4VV5EwOY
BOn7D63kEqZZ/Rr/fcTxX58cEuI77uSy8ud5GXcu0nBr58FYql76KAe3snaBaM+vb6xrC7i35P//
UBe3QAByfT4q50FaS0QVX4g5QJ7UHohndDkgSbsx3rVpTKBwBpwJxDGAP3x5HwRENk4mqwc5HIlO
eRPEP8J2+SICk35+/cuuHpm9lA5RXTz7f2DMbcaoDkKs2ErG9dsWQR+0iPz5m5GQJl7CNPywp+3Q
9OWsgHBGdobmSVxIH+hYhUoS6pCxrF7/Tddmewe8ohYXgaZ6aR4eNdrjmed7lcoIKFxgHtonCXe2
YoC+wxm0XfO33uz7RZjtmB5km8j3L4EeK5+k56+jh4J4rxFJZ+o5Nnaq4Yb1uJFE/A9XIqodUCFC
ERfVpIvlbU2DhkLQYc7zQZw6YeAnk4P/0u7+16/P5bWdlIHlgzMJFPEfTU+E5H3vOtyIII03n3g3
fgWAhRyCjP4vexYYTJAj0IVDvHVx9wak20SbLl61LWH2dbXs3RzPrmrb8BZ5ef+TLq9ToCsApgcq
CNjT/Zt/i+zWjPXTSrA/+iVU1dTHqmi85dbMXduFKAWDmoSJy//Qj0eKuaHKgzMYp+t8zJVzXwAP
bAqP6/5AexCmX1+pq1+FmjAoGAANZ5cZuednZnW7VKPpR79ask6+M2sHQPrrw/y5IZDIAE0ASBPI
XH/UVfwNaoUDJI3qhKXjFz4DQFxOwzq+69k2qRvR05XBEDWBCIXHCP+43BOLDhfYbo603gKxlZEm
5OgnTVbaLHQ3wv09+Hy5KSBRBvcFgDN2vfVLsMgEuQEwMGKcKRdlz2Cv0eMwOV8V8I00ZwYc7ymQ
iUmKLYnJUjTR6m6c6j8XEL9gJ8+Aw/Ifq+3ltoTlScicJF4VLI6/WbQI7roBovmvr9+f23IfZafY
7tz2P3jtkdWr6mZOgb2hEKDyWvEPZEV5VzM5eR+9YGjD6vURry4i4lLIH++YkMtCVbNOsGXqNUUZ
aibnbmsbaEHIuGbocfz1k46P+22o/eN/O9lmpW4k8Uzreex5pZNB308N0qaQps3717/q6mqlkKzH
pgkRR1wUEWAxEOYdM7RWSw7j6UCpDz4l4n/4IHSW9rt+L4pc8pqMjMmQMki9ju1MjiyZvlNB7aHN
YAj9+vdcWyUUkNFm3WPfP0AXcxNtUbQ0FHzNlp7ToPHfD1MrxsJvUcL9+7GA9N8puXg18Ya9XKYg
bzt/0Z5XydQ3FQOo7qRWtdQpkH1/3S6DssqedGKNIAdwKQcZi2hiq6fZXgoRp41G9DQHEnZTyXIL
NHNtR+BBBqj3vwLFpQGMnzoajCZkNSiputZqCXY1O3n4+7nb5Q32Oj8A05c01JgOWdy0ktVu7jPQ
/lNdpPA0OEeS3rp9r1wVO4wUJWbUmHem6MtlsgthDh3+tka7n95ruOocIs9ltRSCH4FKSt++/mlX
JhBEEFSy0AQEF+MSqAsAeh+kMmEAucTuCTY69BFeztGNC/DP7GbnJsHSAlS6Hch1UWiMPY/KaCZt
PQZNVJo5smUK0DAI9533NuxoW7cIn2+8Llem8sWgF7cF7YWklmVtnc7jCHDBYN/2Sz+/ycTmnvNp
0Tf4kFemEvrK4F3gOUM7+tK7w7hQhSHFrS6UikqsJDlD3PGW5dGVCsuuurdbd0CVDtv+Yod04y47
AQ3uevM3r25Irsolm5t6xG1Spp0Xnu0w0KMGO/QOCw7X7LB39eu75srFBfI3co8Muqu7v+nLXUr+
zx6P9vWaTKzi22iPufYadBwH8vXvh0J2jbsY7zPgDBeryBXab+AHdHXji/k8LV5bbMG0lWrO8xu7
NMevvghHdssu1DrBMkXncP/3v71kIPWFYmQcxhk2X++wTeZ3MCLpjxqv6ZP099KDHXmLOE9APeH1
z7yyWTE2wEH4C8ZHl6sK8dwsoInoa496aR1ty1hAVj4oI4lHPJzcLVHQayv4+3j7if3tWyVtxJrE
GA+EYVXmnRvLnMbzm9BE/EZifOXwo7qzw1AAbUQ4F74cKndC+zwiXR1uzP+2CDT5l5h372QbZ0PB
UQn8F9mdOL4+oVc/EAki2oK4dP4g0Rqc+aSD9EYtE2An8d/xEwAjwR2Rht34wGtD4frcNYvQcUYa
9fIDfbUnI5Jg7VzrqoZ27efQA55hhvzyjaGuzSViH7CuURwHTmu/g35btnEWfFboNtYwehjAlJXj
gfqwRGGrjZ8214/HFGSFG2HXtb35+6D79/82aKaTyIMjCM5F5k93qaZBObV8vBuNae9yq/9WBAcn
fcfz7PkUCPSg7r8cL2aQ9OkbxmsQ9R6EcHjTDTsi/EqPDTjK5UjyW3HEtXnF84R2+v5kIJt7OaQN
Vz+VxLX1CrQx7DSQjcHINWkq8LATVoy4go7tnP99rxVCzeAAAUixe/Zcnvq096lHwrWt9aBMbWeY
Ongk0/faJD/+/jgAhLlzA3fN5kuXaK8bgUts/LYGbT45dRCyLtslMuU0eup/OHlQtwcQDNCQPzGY
oWlmm0nV1nxu6VNCB34Glnw9rTa61fr/88lF/ghYKWKyHcOUXiyb6XL0xLesqwFIG94C+jrex1re
svb9c/9j1iJU9QCmi3e8xcvNAX0J25idQBXB8xZiAOaQ5ga09NF/lmsbVa+v1B6Iv3yF0DCGkjpS
EJSeoeP9cjQVbANpJyCxs4GJo9x4fgC45ykxvSwyZt1JEc2hoaebYxQvtxo4fx4EIMJQhIdK4E6y
vKzGM+OECRYww/qmSSDmZ9c7eFGMH2JiNFSFpQJykszvXv/kPy9QaFKGKHkBnwzlq8tGed53WTzk
RNVIgWzZ90odYZPslXCT+1sLePTbQAZBEoTxgO+/FNhaGsKsR6yoQYqETWxnKOTEqRrIWIRp1t1A
lP8ZUWC0/7gguyIA7uuLtSS4yNK5h75mE8k7B9hZtUHboQwzgIZEPrwXTRSdAVQ5vT6h18YF+Hl3
BQAJDv5cL8cdZnA5dQgUStSJ7MH6vHtyKbyQqPM+MBHq49BBqj5csZVfH/jKSgJ5tXNfILKFZs7F
wK0PXxxMLK/pPLtzYPvtHGbGAJCWc/+WO8vVr8xRWAGREnrtlxJwOlpkatTCawXeBLoVJlBFpoR/
6M361EsnPw5ErGVv01vYt2ufiU7J/zmp4KG6WNd4sSHK715fT4mPeFDY6CibbTkPsy9ubKGrQ4GY
AWII7i8ckZdLCUNA3KKt2mc0j9AJA3cs8Wb6FMtpuHEMr80nwEUgAgMmCZzB5c0jO8I7b+R1n4Mr
CRqhOk6eHcEODoPPNprC4xompgIl5JZP+55t4jteXnt49HdCLCpliKUu9YqVdYr2zQLrAngL2ahA
7hHA222Cm1yhWCAg1tb4DSubaFlxCWE3yMpQOcaVt3RhReGFtRSR3pa0kJ0nPwToRzTQcI7kWDjn
4rMAel6WA3ipU5GByfNr9vD+1sMa0+c1A8eozMhCRKFGIiUoq/AoKaY407AhhaOlK9d2xcsSCtZi
nJYt7gQywzAhvtTRv5b3UpwX2+SuCrWJdGkm/JcYqIfGLBNAKhdunvqTn/RClWKi4dcWst1zpTVb
H6EpQbujocb7N1kTchpS2qsiWNo2P1J8dR2aFow5PS4mLFGNYqqO97ulInDcrCavUyBHqjkAZAhT
ePbVSEUBpROIIjoCzZRCQTXsQbUs/tVBdXUudQfrBpDv7CSxacOAFbn0vK7grb+9sS3zIqjsdJ1/
9oClAd7DIuMr1hGly2Oz5vyDpQFUEFtKs2Mfa/h9qnwiP+LQU98Bsur3YqDmd6bTWfxmknnLChem
1pVN7NlzP0UyeMzX1L/vU99Fb9iy0c/IBsJ3dmvdt0G0/B9IVs/fAKWZbOGp3CfotkT9PRnR06ob
lQCy1SRe+i3IkFSUc5Y7evBn5Bcq8NcnPDPzdMTj3L7zFRjIZd9YeYqhQwVxat2mvLShFbKyEkrV
hQ9JBFZsYva+S2/oTMH01ITA+LntLKeIzwWBtMFUesYP3+oI2KLTtjXclZqbKKuXKBvQAYChJuwM
4gWwPwXtoLyAko7+HDDVPAZrr9tqnmL9tWPesmNf+4yW+WL5g0Se8jPsEAUW7QSWwMkC3vnsG8f6
Uo5LFD2Ehnaw3qIcwp1J3g+mCtpRfIGDZjOWK9ns3ayonipoEoxnGw1pXHh+A6LutJnhE7cUwlpK
NosuGy2xEpRLOJUBOBH/RGWLAzMELvFcpIYuX9JG9s2dwGDfwaOJRAl/CACNkCsjGgDyZn12kHd6
0w8y/QF5LbxiPWm2qRYCKoN1D9Wkvo4yM75VJPKyQvlk9guaanZQKHNnRdck5leIqucP5hN355Km
50ff28KPOhOwXPLGIVWYk8ZHZAortQM2MdRlupi2a5lNnFBo33utOlBml7lyQgTtYfXtMEJyOOxF
CYmzcX23td2W1tzRVEDua0zvZ+5MXqAO5X+jzh/QXwe89uyisMczOPX9dyvh0VmsQnhvWGTpM5Re
1g+JDlFTibtlDUqO0v69UoAAlGDwtvF3P2tJ9nbtof43oQZvqziTGlT+eFpkuTVb1A3V0o8TO6wd
lJGxGki5y4FaQGCMSeEVDaAM+SeevCB+14RLBBsQpYESLHTmHD/bMJig3+cpyXQBtkryTRjYNh2m
LOXjL0CGAO2dIXTh1xNi+ycTdMYfypizJi7xI5rxjkL4uS/aTDP3SPtgswVQMe4+m3svhsTyCIih
8+a5+5p4MQAWSzAMDkfJy87Q1ZltYQJfqTLjTaM+2iWO1uM4U9MXztuSn/D7pA9Q5EtZBHHnYH1L
e4RApXTKo0U+uYUiXOWi/0ZAKpsL6Emb7knDCCOfi1FmLHjf5ygFlFvatZ8mE3ikyOLW9nD4CyyQ
D1AWgp7R5DkAJNWix4pRHkVFvrK1PZLImi9JQpu0yHqah6dl8xDB4c3P2EGs7RIctg3qGocVevfh
/QodH/HTbgFtPkQzG9T7sRnjDxvg6TB2ILEeH5MuDNsHnUMr8wf3mmB4A4EDwh4zf+HhVwjahflD
bqc+qFBh895PE5s4LgQapwB2KqjrRukSRmW89l17VH7a/yQ8M/eJ650+yQDXzSGboCF7ItkoEda3
hklIVclxK4e0S7GIrafgbJE6fYxY47pD0k9QoBBNZn6yoPWjB5cK8Wtpx2QDxSbVEpfaYMKHTmz8
0+QturlLKbjO1ZS2+fvM+IGo0UsT82GNzfgrNdmQAoDF1k+eNpaXBsFge890u6QHgt8TVZsh8J+L
12Cid37a2LxYuPTaE/diyO2bHIo9kFxS6k0Utwn9tmo7dtU8JNtWxZxPU+Fr1YfvlWwH9hYbUPZl
qiPuyVL42G6PGSIxiM63GagmfOUhOaZTn8qim+NIg7dMs+w9cA2eL8tUGdEcRt16S2WhBAsRMtXP
qzpwfIx8mBQFItZvTa9FCR0LFxXtbNI3KJdacSJ2y8ih9cWKa9NbDKpoDRz24jqnstU/2mij/+go
6VRJB5ln9WiS6BPPfDffdzTMW0D+YOD0ARDvtKuGOIVVDGSMTQT+Qh4ysy2QKyJqQ3SSM7ymDzab
hAeqATy3CYUYH1vIryDizH/iPPDtl6DxKKs7voGTvaDdmESHdBBbfphV6vgOTk3nGtKsEMlQmgJc
cXAiWOVXn0Lg0ysYoEj9wVOehaTXEMNu/qi7rp+KGHj77ieCRmif4n1GVVvCUE8e0Yx2+mPq+fNa
qkky3IqQDA0qlw0jUPJs6/HmRashOPLBGB263GQSUL15nooReCxXZFs2+f+SNu/GYteriqAuvkwE
dULQzEvcXoMraB4tU7nADwEFaPhNZaUf9rgBtA9Prr2Eotd70GAg0bPahj0Zm4q1ZqZZ2UO4TOOb
2eO8q9pZ8vuA9J44CWh7+2XgOH22HdYQMm95z4GtByCq7FoZokzCtSEFAKDJWjEjyHKnY1xyxRZS
t5ULX9TXFZImT3ZYCRDTc7Y0pRla4xcNeEznhVIXQ4S31bjcbKi/GMuIgZ1ISqOiW/T6NFideEg+
/ZCWK67Uz8TN8GeCrw5/guo5rlwBfBSrAlwFfZGYOGzftr5GahPEvRBFT3VLKlAkTCJxh+kwLuc4
3MRBK3/sK+25ITysDUcy3UNDjFdRtK5PahnmqAxQTmuLkaVLDLFzzW2JmnMaYjNulj5SUGXYDyU6
vfBytE0PzDqqckOZ8BwBcdBBW7PAgci7Ax+XZL2f8kTFZxWzKDzxYWmXU6ICPR2p12j8dkBLxArr
jFmQ9KOc1lT2CIGMaghA6jKjRdwlA3mQ8cj1w9Sx2OC3TaC3FmG2rXFerHHmya8IV+X0JZPT2Dw1
glDcgT7ieEcLL+nN9Ma6cEMpO1y0PgVNKh4poBu0ymTP9DluckXnCn/z2p8zoyJB5XtQtrKQlBzq
1IMDY9F1OaIzXA4iLugcoIEOURDVFisRUPJbrMnHEwozk1dBez9y72GhHH8K8Kdtxw3YDFosXjjP
tcA5mA6hv+bfxnSbmgKO3GN2korCowCpZKvqiDSNfeNioj5mG8qcdZy5DCyagcL5oEuUnp8mzT2/
WNLsP7S+hhdNhguCFR1PFG4iD6rdDwvCZ0gS4mmxVTA37fdkyfIV56VL/g1dk8jSZYS+U4hJwgoo
jPjkpT7UyFZO0HhDesM0XEeCJoTNWazusf8a7xh1YLEWBA2KJxWRcTkOCv9uyFncVz0w07/gjQIP
ywm90vdt7JZ/tBPdo+QRysRtD+78fT/xGPGHbGiCeqYz8sR8RUEmGcFMDRvW2CoN+ojVUCWLeU0m
G3xKepbNhY5XINpAEh+eYNUBHqnH45mUIDCEb+UChkMBphXRR6Rg8se2afGGmDyfTovg7itUAslD
txIY6hgLDDuihwD/R2rJqk5tnx1UH3lPQzwYXMEsys8GfqQ/eji6Du9yZ8InbMxoRuJAvQ/AO2QM
IR7v7wB5aD7FwhOq6JFNvG/6hvpV3M7jR3xWzN5kbKAYps39p8VbSVAOXqAfSLr4IQJetTVv0nGJ
vygfUSw+pVn1qVvTMapUlECsA9nb9gWOGTjxETFrfFQz7CTPMpc8KxaB9anysZmfulXOWdGbjkI1
YbSYbR9v3Rvfhf73IaY93lnoMT7Dkyv84Y0UopCrJt3DoiVettxYvy24xfVT4yjEXzsu9VBLkOPz
Uugk4WWLjCcp1rYDxy/O9VYEtA3O+RzuVSSXUwieRVyVZPFtWEaxNlndRza4H1vsUchuJ40oOsU3
UaIo2wwn4uJ4gNYAlLPrJOy8O+QTHj2k45x+Z8YDzmezs2iRT2+8xwsz4Q3ZooGoR0RiZijooJLg
oPACgGOPJsRPvY4LnAYthJCOfdI3z3ozHXIF00VJDbx+mhZjCKhShDyXgunDwj2d8tL1Q6TyAPEm
xDbeTKHCnw3Um8+hfTwMadlvKz9upnFLMbQi6t4bG/jfYcqYmpLKrB8OIllw/mek0h3OL4TM8C6k
wfc+I5xWYxIgyO+bdAiQ0CdAU4yoWy6lTnnIqw6O2n0RgDznCrYMNi75CJwxikcWRdbUOQDUvSEG
DUeq9JtlZl5qPNtU4WHmMigC4sv4OHZJ2NfDIjtbmySD/kk7alJ6g21WLDDKLCfWpWNXBPNs8jKN
KZsfl4ZPjwL6WLqAVg7JHxokuyfLRfQFoKzGFKNTo4KjCok+dAzoZlR72q1ifH8bIhPCx9T3Z4T1
YYe6WLmYzLxPYxWywqQs7u4GiQZjAfJ3/BGujGo9qakjX0C0je67mQb/+ooP/H5roT6GN3WTU+kG
Hr0LB/ilv+2GdPrWxR4fDhui2p/Lhse45PiJv0YQanCTrFv24AQ6TgWiRN2e1nA0mM/Ia8cCoOZQ
Q71jbEmh8l2qIGxjRCzDlv47DYuld1wNsHFMXR7bEjy7BM2yOBEZdJ0WhW0K0288Yani5NEMbs1Q
zkG55Qnyrb0pQDVQ70Iqmu3g/GX8KfpltWWeLATR1NIkqAkFMXveMxI8brix3QHprv2BhyBoIXg4
tJCY4wYTkuZLe0jkAkdx1AO2StDRI29izcIngJ+DD8NEfFb6djVndDQZsqYs694NcbLaYgohY1ak
0I2Oizzh6lPQxO1zGM3xT71ogt50M43HRUODrETKhlQ8Rvab4AgSedfnm1WFHnIoarbjxBvc58H6
E3d/PsJs2Lh/o9H3OObeUDR9dZ8/iV1bElAqJr6PsdPuGAuiZIU5hSNKStPwfbONYVAsyxaJwhuh
+36MOGKBAnM8f5v8bjBFZ1OzFIBljB+zfNT3CQgDYzFgJzzNY8e/tJBi+9mypDkhkvUcFGpFh9hD
pefebfKrsyCKFJMkKBIMkRSol8MJFZ3bTHsCAWMf3OmWt+0xEiFFbW1GibuAueMCGS1Ccc11bnbt
OYV7+VSiLwQczah9ZAK+GMNHLbIVhj/M2BkfHgcnTMZAYd8TxVONP8N+gJsdWnCdiGRf0dWN2PWE
zQvCAD09o+CS+YhF6PK+Q/A+wFYI6kRF51L/R4LWNi3Y1PEcjCWungUYYWkxzTNy1mVe8sd5nkdo
yYou+BB5fvAv4cwF5aLn8LvmZHzXYcNvZSJDe5evdMpKTyMCOacGisSoTSbjHTzqSF56nY4PbEVe
C9NXP3NFH+RLWmdT4zwEaE6suJym9isUfPgXSYL+q+p8lB6Uv9LkoJvJPSvLxvekG1G/VCRVYZVM
SfpPwxaOSUOxaUNjOfKf27iP7h1gcK70mQebrC2z9EfuRsSDBrkT7oEw8f9JIzahpEUtRejkpLpP
Id/mIVHvt3u4MG+stGQDLiskY/oxUF18Dnvbfx0SiHLVTCXpT4RbK06jJ9MPKoMyYcX8tf+CEm73
HPBkNWCDjfZbAJZriLLChhgohR89AyHDAOUFJ/PxeQ2A0C60JstnADiFLqHNkmKXwkcorOk0Boie
GoHcbVKLPYoGXrpQ7Uvik8xa6he8H1fURHLjsapv5v3Ghpfuk+TBQlErS/LvC5PqpwUzTBVDnsP3
JdIolpcZlIreg8Sa8XJVUn73FW7dGtsq+bniWv4MmPj4uU1UiOpDmyCCaLwRFyjncprLrO09V29R
APeoMevwq/tZ+TmKEOjWQU+QWK9aSCr3pzCfzpN1uAqcidon4lFoWaaZdlVvoRxZ2rjFI+SQEP0M
NIIosDqH5CyMgO8v0pz4s+4A3HlMeiSGJR5sneF4aAEFdc34AvFWKFSe/bZdwrdDnGEPbRaGkyVz
LnlC2xNaVJFhbX6aUe1FdjemMbuLUGTktWYdv5uixdqD8D1NikD4yVKa1E5BmcMXA52LJU5tEao0
+wbwxYxlWRsTomQzQAYvQIn5SLrARSVFXwNCOj3r33AYpHkPUYcsv7IR8aYi1xHqNoQmMdAOfRQg
Krf5iJq46uQHZ/2+rcwYL7rQghj2hNo9/VeHUOsGg6bXb7VIAkDptiF9EsPE6ZnjlX8/jsyCrcAQ
/Negto+mUGCxKbDZF4SrQzDGcwn7gOColen+H3Vn0hw3kmXrv5KWe2RjHp511SImzpMoMUvawKRM
FmaHA3CMv/59zojsEoM0xsvevZWMigg44HC/fodzzi23zTxUj60KCFX7KcCZj/E6WpA6fnRTo4CN
nqhS4y2EPvJEEXzjZWX3PueaV3pBg/PsLMWq6sZGriyyjY+2GI30POry/Cv+EHGgEcsAQfGIpAwM
z6rDIFGTfkiEU3/NQjf+0s/T6OssMsLwirpEuB5zIpr10nXeZSAKOayrpKEoFqGYXa8mHLTqbKq8
cLqoydR9pU+S+5AYQZGtG077aJWw98uNOVpWTz/puL9JnClA/Yrki7VCc4QMmwg94+tEeHGXLp76
3AxzcV8XEudKhHX4mW3FS5JhXFzVY0x0D0MqtD+ZkWFkF/TCdcDnKil0XOEPfMcYrrqEestslUg1
dMolJnQJIvIBL272iCo3cTiA2KNLsMzX1Im8MzcZbJo8icKtOSL9+gHrIe5rUU45pwIEqk0be9bW
8RrhkMcarBvct4GtBKHKC69bSY70uiVmQxMQSa9zb5yGB2+05m+96FV2GakOM5j0nX3eVX4arEfd
+mRdx174bDSedZdgatjCMlHFtgym6AtCOxZ52EwEX+e4AWQ4RipkgcV98Fh0rcjpQuHD0BNVK4NV
FqFXswoLGaRn2Wj31s4MyQdwujUJgEtRVjH5PC8pVk4b9J12Y8OzsiZ9t5nyxvrcu275xUt695Z2
tDOdtVqTzG+dTPMZuASXOpQjcokaqBGhrBWl6b9a1cfdOXjYhK44UfnHnEGKWDVLQEAEl8CsdmEb
l+bWF5F3J1TP5kinnCKOn7gTiU18TXMz+Kl8CCiL/du1myFHgRhHCMtOnnUVJhXAhHJJvB+lq/If
NLJrEloU5P15Qg/H4roWPZGmzRFA6OIH0yWpN5S22yTosgfhaIKbJ9r6BMj0LYAiAqqoaVE4vZTB
jwBSsdm0DZLelKN7F9crSs2dNDuL5pKp9zlPuunLx1XodzCSDOjSwCHUMptoj70umnalQnSANhw0
0hTzrRN307roMJ1JR1et2CpIpxFUXFRlN25SY4h2fZWfEld+R9yOmwAbqQHrWnjtCJzCYlfw+9MK
dHfcXi2skcc+UsWf2SIDtUVXHU8yTVDJXg1LyvkD36tJNh4CfJcoqpCh/XhS3mJlKLACqKKPGRlB
+Lmv50TZVl2lDb0+4VeLa0L4+nPjVNkJ0O3bMi5lIWDzoeaQoCt9PPOz21EXWaqtmSAlR9VyxAD4
3lUilvTs7z4QyB9Y/i7gHLzg41WVUhxtyiQS26gcolWfyvGKKod5ov7+DiBGs1LRJwCMQ+tFvbZ/
Ar/VlVqccKp4oK7FBlRB+VwvTfvZi32YqAt97VqjmR4/frT3ZpECh2cB8tW9CPTnPw1KPnoENxVW
2yVtxnUdTs65G9XxrktrcQJR+O5eAW6nieggN96QEAwaoi0g6MXWTZMn2QPldYahW1PJE9c04ojP
bQQTd4hedk+1s7TrsrTrU4qib9cmi/Knezham4ltJM6oIp53QjwId6oU16lR2n8f4KB7saPWDNAA
EZUjO2QGtESeyYVsGYu0RGfmP8gT03R2GdwfFGNwB/JiSL+CqTklofyeCWSCtYIfjZ8Ron39RiFF
LtijXGxF6fbXWdCAoZzTFlQBan7KoID88Qp6dzxkeHxw08ir2Brr8dMKyiTcfKNsUaE1y3lLpn5c
e0bh7waPYlyvZXk/Hu8dTiqvEE0a3Rs1wPTqV/zTgDA0E3P2SrGNq1KmF8XMSOva9uLrefTz23Zy
1Keuozwn6G1D3+aRqrFTGIu/st0h3CZ15V1WfWH//vF9vbuyUDdD1hMxcv9YBq8XnpPF6ExuabBc
fDN6KOUGUs+rj0d5d7Zpsg16G+AMMfnrh0/7SREB2qDKFnIAWWTUd4U1Upkmyrtp8SpO2PJ3jBKd
XjC0iDyRID4Gxad+03gDIcGWpqjRhd33akdZ0yNrBubLjJX3sARtPfzdp9R9D1D3Q68HHWX7WKp0
aQrLxWsV207I+Dnw8uIJUtR8K61puZhdCLknHvOtbXoZEU413ZAABh6zRtMKMYBsTutt4KkcIV7P
/eyWEamzcAnWGRjvtShZ3vOsSNtZARCKCjzMx+/2DSpK3wOKqT7oWXCRx5Br1Q5uns8GC9sMfKSs
lvCycDXTbSDfLsrE3oWmDNd5U/Z/V1KOkWFoMOXoPHADR6uKMpqj4rxDm5yu2+e9apItQJRuJeeR
3lCDe0oi/M0q1uNB2KItPXbqjdfECTon81LV9L6x8+9h6styExBG/VjQW23W9tKe6qrxZh0zoqYe
6xYp4LmORRamKqIICMobGstAP7rA7+6GFHBKRhueK6ANwS34ieCESXhzuOpBgcEH6DKBsz3ux531
gwgRg6u3vQzFKooWuJFULsEJlqdclPeeTx/fjKLxCm9F1w3bpUoitllgls3KM6qmOkc2zApXzmKq
MwKH4ptgcs8+XrMvG+MVmo5nRFIYCD0bFdmgo6VTDwBJgAPJrQFl7JMijCUnFtERvMxHB5E09Gqf
yPXl20Ym4e/gkQXVpiFOrlOwWJQkAHZtU/Acj2lqxeGqtCl4/i+sCVQp7SNShnhD/sX3dIbUj+tt
KGtxbpBM24I7lmdhRO4nXebh7uM5eW91k08Fa487p4/h1zY6iRpVuUT5Wzk289qby3Q3Gal7hWZd
gfZVfooX+7J4j98Bp6EmvEFo4J/XA0q/ohJaKbmNR5e0sxkv9zgXyXQV08DqLpj9RW3bOXW+KsMO
bnNTVPe+PbTxqmoX90F2gN7//pSjtIn55qSKEK7Ry/WnM3pQshk6EcstXXCrbdTV8py8S7pFmMva
BaAdTtjvd3aahfwGTSpoCASr6cjfIlvhiMQcmfLcyc77Vv3wZj/Zhijm7D5+uW+Oedw5ePGEWQi7
QQU4Gmlx49RNbKolOc5yt/LNzHlGKe+UwOHbs0CvH1S4eKUa3nwU3SQjfVvo/dVsCyHNHQgfxKUd
x7gMlxLJRQ98RhMHzgURwyl1qrfRpKaJAM7FkkAPQ/bz9bujA3pUB6PTbB0qkYTPBZiMIEg3Cj2r
YSt7179Q9dhv7RQ/x1WRvEubvvsXEdKpprtv3yrNER0A7ZZnsZOONbaLkTDSBI+BQEAYnxvTOP07
grFzPyqv6U+s2HfHwq8kiCfhj8Lj66em5hiCf2assDHVqpwcRHetfFlN81xsP15C7w0FqTKimbgF
BPlYX030nqyX0Gu25ty5G5ZYeWHH1ZfCavIT1vntYtW7EOolWsIIVh5bIkolDjjXiFc5FUu3IisM
JDTtEpmcmL03VBLWDJryFtNHNzDOg9ezB1usGd0+p5NUOz91yv9swH7YLEPebT2f/tOLQ/op0NiD
xmiKE1vyvfnkEUl9aA0eDtzXg3e16czpwlOORhntWio0F4CRsvOiXeSJod4esy9dAelczv7Hlzh6
TlgHlgQd026D3FO7Upr+/YzntDWDWIKrIUbyKLVF7Ylcx7t7MqBu9te4RzQA229Ss6DFKggybMLY
DMlFVYXWzhay2wm6UW4QOmwvqjyKOGFU+7i4bfhd0LP6lGV/Z7IJ9MgQ4ROSDDlm0CxuguBwIVpa
gPT+GkS6eRlUUHObNjpFlXtn9bJkWb7oNvu82qPJrmiOkBKft9uZouqGbJO6qklvf/vbu1GrL2ji
KAORd3m9etAgtTgfm3ZLzy5xJoc53dK5zl5NwppOnFJvHQPIxUQ0RG8wyDCxr4eqUc5LwsZmlzRl
uw1LenQmnSOeJzbVKpxQyDmxLd8dkBbQJs9gQzg+OobTcLLAgwQtVSbkHEfY1Juy8P4ETQD7wCvK
E7vjvbWB8URVDPkYYM1HZyPdmFN6wNQdGgmJs86EZ66QNTTXM5N6Yke8tzY82rjCNOR0QAP49VQC
lw6mMqJbRstsP1gjHcA2kZ9D6vp4dbw3Dl41cQOqLT5aYq/HoT+cTIsiQYJXheE2itUtRJBTfdPe
m7eXLplsqwCC4dEgPQGtkcRjux3TCLlYigW7JOiXjSfY5x8/zzsGjFZeumcFrgUPdmRIOstTQztJ
usG5jm77i9RenHVgXIZsukF73l/32fC3pSFZ9vCKyC/qDGxw3LmMVlupHPKx21oVkXvUju05NJV7
OXfWiQPvnZnEDpihbqWM/3QsF2DBKhRjJLptmNP2YyxocZdDG16PIUW3j2fynZXBNKIMFGhtAgiF
r1dGpynf+E/dtqSZyz1VqGDlKm84sc7f2cEcaxaOCVnTyDvu7ekLRL+mxWWdl8W8zdM6PRfU3ui1
QNmPVPL/wg2CEEo6GFVZjOExA9WOO8cq515t6xTGd0+L2FUjcAPzKp32SYf/+mP6P8lzfb8PULp/
/jd//1HLmXp4qo7+/OdN9kdbd/W/1X/rn/3P117/6J938lk8qvb5Wd18l8fffPVDrn8Yf/NdfX/1
x1aoTM0P/XM7f3ruSDy+DMKd6m/+v374y/PLVT7P8vkfv/5R90Lpq1FgEL8ePrr48x+/0obwp7Wk
r3/48PZ7xe8ev2dC/XKVKdX98l38+cvt85B1b37//L1T//jV8O3fCNLAPLFh0VeiwPPrL+PzXx+h
nQWPDesEfR0379dfRN2q9B+/WsFvZEbpEUBGR3d30F2Wuro/fEQbMj5EqQCGvpat/2smXr2z/7zD
X0Rf3dfcc8ejvV6gaBYxus4ckfPkpEaq/PU2yBEFtjIae8NWUPmNT8b1kyMcc95UQWLf5xOsmzSs
00uPtn7J1vFqgEl5F4PxHYNZdIA01VSBHLGY7TTbmZNFrm+eRb0Ka2++tZXVCihdS0ObcA/OTDnJ
b2EyTD/Iu/tyI1Kw/1To2mdOin7z02s5POzPD3cUWL88XEDXGA9bwi6HN/z64SK/puozopKdeH72
HWqx9e/J8o1rKBxutooMuomtImFdGL7rPEZhFVmryFmyfy3NcEHyizajLzf0t7bMh5vh1Sa6G56p
87bPv7Brul92vfjzu2Kl/n+wgRzii//6a1W+2T/r7+L7n99/3jD6+4f94tm/4ZgSB+BpoXPwUo84
7BfEgv9ng4TOb6QdyWljw1kZpqagHjaIa/2GPKyWhtaeEzH+39kfL8fAf3IzUKJfdq1WRQ511eL4
bA/lYhqE08kjkiXLMv/oaL6VuhuyI0OjvlSh1/vIeTfTWBirsu4tKe7zJCWFRAuFRNKIfkAaeBYr
ZQ85PJJqAUDiXoBRTgLzTOG95t+RHKy77AxCI9yXu2hAIs0+d0xpRd3F2GZeXt04SVzAOyWZrWtd
vr2E2aM5Wy7DeIUxy+URhg+arHHb2611m4/kBkDCeYHFX2gbTSBGDreFllfU5Ds3t1qn3JSGEbXt
YzgbiOiuiQmautxYAtAZQDTAvK4lVjGJvTzY5ku4WDAGM2G28Yna6Usd4qdppvBNBRNTSLUd5Z7g
2IuvOH6kcMOEDCPMswgOXDfAdaJbURiAyxENDbhXRj/GzQ8DVP/krrPUhqywK6Tss6ch88caoJ1H
pRdkaWXFoqLdjx2LepvwcvL5Ash9gmAwRDgPfkCo+jBq1/CXHSbbh1/GG4Do3ATlSpZAzeSazGZt
wuhI+oZ8ep6OJfeVmMQH5jYxRjuNzrokd/x6FQF1BPhXTbEsyFIS6wYPzlglYUCHYmsI/kTwzqq/
uMwjdyegLXFBtKZMhp7SZKgQ0vdVydc9DxalfW50RRw8Gk4RdB0MiFiZ1tUC4aGHRAsEzfV2msov
q5tEyFz+2RI/9HS0VmM90b8KIBAcmwYYDtdvmswYhutwKgWTAMAp5i83r3NGazxX8NiNtExuoW2a
yTXOyimzIGL5vanvP4NqwmOnue01P37a9O9Y59c5B5dXTl6dg5Ej0aLV1XGeqi2U55Nkbp8Wp52Q
nqXhYLyMl2ZOpz9v06Q1ZFAgCEsxj8jC1guL3FCQ5PJzq4o9vzj/+HZeZ+y4HRxbGqXQCgBZJ0IT
DMrPKc/MS5Ud0f3nC1RUn6VBfTmZ4O/442xUW+lPeqoGunjL9MGwS+kP11PWiyQ7EbFYr118fSNY
P2pIVOtAwoBMeX0jSziC4Zdd8AVKeO1Vt0OLrcnPgHJnvvsQ8UIgMyY967EEoFYsTQ0miG4jLK1s
Dt1x3sVLr/+BDheBrap66SnrLsiHGf5ENdEz6kftqD4pbiakwIob2JWW//DxbL52K3gI/BLcCrYz
tS7c0CO3gnwgtsmT85fJbnLaK/vD4jCNbo8E5HyWOmBshsvIEF2NftXHQ5ODY4ZeGRNaaVDJIAFK
6poM3VE8VrW4Eimg1S8+rTDm+DMq9kXQwKzyARWfQYPQgwfZoPeAS+4rt9em0Q1RcyMWrxPOrbQX
KCl0YE30Th1of7WMq76rLb0uEiNt1YaGcEhz3NV9hTt+5veoktDTD2gu1/TbZkZOzbYApCMJNKB0
8TWuinySn6SIcnaxm7algFDq9YYb7RxOADYZAHx0U3Yg5cElwjfqSm5zRvCLK0eO7LE789D23FHV
hXpXGlmmbRLyuD4vH4SRyzfbYSpUt84C0k3BWja93tuOHcx8Fu6vMoCw4tKmAtcPiNvttGGZZEqd
5TJEEk4/3iT0M+dZxL6f6q5hcLfGI03/iLOyH+erDj3KERqgL8zmB0ZUMMOiW7DU6M11qS03cWn7
1saSmZlyALaAp51ipawwkNkFWqCIjD/gfha8EiGDZIgfZNEL3/he7w1kGSQNL29qFD7j18FSJZd2
ZsF8/04yDWGC6xJxkqJApMiu8wlyH/0utIFdBl0BHWWp7xrcpeS5ojwZjEeX5qy8oGp/n1BWkTkh
BafP0doLkjRf27PdVhYigDBiLWhyfulFkOzivoN5C320+eHntJxododLQeNTs3/n7S3qpJJ6+lRV
ZkcDYZQZhuTMy0ooHp/7utEvN6N6DJBeDSMw5FURIBQdXxap0OtsVH3k91cwzzpsjKAUx5R+vDde
B7161wFp0Z41ijb4xMc215ZzFsZBPd3PhhlN8lnESdeUT8Nswb/+eCiilFfbEA0+X0v1BOSutGo0
VfnXhsydFjsk2RLcp3XNyboqPHdwqNh5UrZi46XuMNXnaMzYnsFngBEukkSC+ESvAUKlR6eduOaL
MUt9L1s+GY/71zhYzqy/9/JOEbKAvbf2LBNXZp0YJIO++ajT8X85VXqsTjnHMVfolRvF6RWKp1CO
LtXowPDa9NDL+GYaNwu3EfqtMh4tSMNcCp58PzyNFhIB03bIAUeqdWW4rROvsv2NGmmvHyyYkMoy
YB6CG7pNyyyO7ItqpFuPvZHLYurHYzNN0AEnmgox5n4tiMGTbbwDSU9rnS9iPxEjqdRp/h08A/pc
a9tSvencsZnpwHFZ5Z3v9ztg8p7bXPlQYbrlgXyufnxN9+1cvIoiZc6yrtKnVhrZaSlAK1NFmM5n
M3d4rMF1Ur8696ZOuqh5SrpCJ2uXMnGZEd9NA3ed2rRnK64TlHF4YQvWPjMv0mLKlvi+hOZs5bt6
cMt4Watw0VYjLUcrDh5iNoj/LS5DfSuZI7wuuinKQhvfwzsoqCfrS0q3ETEo4xeThYSTz94Qxdil
QMIdLXZ725sK6U0oF3aCH+ygSsDBgZ6Nvr/FSASumRVBmIiRJVH6lRuTfuQcLe8cGQtzWExnk3ag
tpEswdbw5Jre9dcSMpLS4sXYwgJ2u41pVT2Tuou8okWNFtV7JtG1oBvU5+QinMo4L+I54T9VbE4M
M7WUGePLDEAImkzY9pnbQpWF9nk3EOwwopqmXnr2WTFnQx/cSrOZpvRzCneha59sv/AYXWYLCfiV
hAA0znQBjFmZFxkEGu65DF392eDMkbtWmVTW9cEz4RBwAw5vlTfeuZFHU7JNbLfzs7tcY+HFps88
yU9P7OeXfP1/jlX2M8LDnKd4JQDjUIE/8pAYHc9lKuv7ITCkS+MtnCnDgVjnJZAc6LY9LQomlj82
OYwxfXAcTphw70vS8M6CxLWGzKPPQNuXSRM8GZykYfKvMWbp1CvEDI1o3LRRpI0fB5nln4GH1Qjr
NiIuqTemYxrog5Ruyjl0QSrUZHYHyh1EOrgV+kQ7+OqQs3ymyYvd4iYDscmhuuyjC49L8L106EjQ
rOj9MlkoI7oINVUriWhRcobkQUEjRGnE0TwCc5cO3nMYgwkcV5Ux6JsrVacPOwvjydBNDsIHAZK6
BU/X7PIM5FOwtbgVqa5KEqxV9NcPZxuxhBCNFVZstW6aIZibDYxNyLMbUuUqrBAuDUbxO/h9/TiJ
IwcYyZPjVcNE4zNWPYf+/rPULhK+YonFbX4cnASb9hysdm9poZ0ussCxXoHvlxymIo+alLt0ilQ7
P3VHk/nqqtWWOF3P/pzyXH0Il7fZIVsQG5laG1WvHQJsJ1Lvd74P7YTVKaNBWdONgbIGscbhAIP5
7C7Nfe4untWcF3MHGv7KbmaD43U2pdPSumXwajM7y6t45ueHc5hmqdq5acTkMJOp8gCn/eUN2ZLW
c+26M6mXyzWCFwQSUIcaP//aWUTYgmKFt5T1hShMdHDXQdJqZyhiyc3whRbDivsTqtWvHXSSRAiJ
UdoPgIcQwoCcfH2utaWXzEUSLbcJGH/cDxkMNmsddMj0EPLwLGNBHZW7RgdAR94fb8TXcRPD0/jd
ZrmSIydj9eYMHwZjqis3nG5t4eo8Q99o8uGKc89lZMx5Nj0kWQVvjtyWrzeVqIKcRdKJMVuePr6Z
F93sn40CG5IcJglnF5g8YIejQ362C3RVUi/ntbn9XN2UikU6NpsMa2AaqAJ1Tj5uBwkbAlDaqJip
NJN6BRv7XMVhtSpa1wX5fYo7UQGe43ds1yguFvZdbpiEKQliN6wLqDZG9p2GdEk1fCoKoY+0bB+c
wwUL/GqbYLjnUwA0IHzH7gwZXE5BXfi3SQcdlzPdVPkNrlxyBy41BR3UTkYo6h2uCMt+CxVep1zq
PtcnzVJOfnl7MOFRncoKGQTE5+bqwg6bAmaJNPu+v1ZIU4ldDNWE37JdJrIsgJ3EyknbdHnqKmsh
VyPhSRc3fZnpwHicWz1C1zLGA0I4euf4UfUSJABu0cYgzvXrloii0DarM1K0GbdDL/VMhX2rL+L3
MnPTVYFeWvPDtVW1PFVo/OpNyOFB0ChQEO/sdW6WBhktol4dXuK6O5p6NOYBXzFGsyCyO0RHWqqy
uMlNTPwd5tH2YNq5fjFf20FExuYqNIyWA7wcypcYbEqcuV93yRRn/apAmwGQVW/LgcubXqePjjEF
FPDg2GIoHuVI9uai82d22FQVhJS7zIKIrJc2nP9l17dJVQNU2ufOCkUMlK3n3uhGnC5eg7wig1Uu
T9I19eN7kwFYYxdWrZ/Vl8PIeVdv2gHazAPFrjCFS24uSbr0V8lSWQzT5Wh+tmu/8DlLXBMRDCjz
9AjiibCWHteiX7jehW0zFJiEzioTP7jIfRpXgryZbBOfIZgakW7yGmDquYhiK5ovScJp8324YbDe
IZdSLX3o1aYjmGdM0yw6PXF2FwfuCgAWygrnIq1n1Ju8tOjRgqlziEL9nWcKkkln4Wjmpb2zG5pc
e1dj4erAOwumhPua95PXi4jW7Q9FVsCMXwcEyZlBD3f0B4jF6mCe6wuFNWMHolYwIkGRDaNM2gs7
r/30gr61EY4domE9A7AoJ6bUNNycX3Pi6+B6jgiRfgySvWzWyLMkqEc9tT4VQxtT/pJfCZ2B1t9X
M1oD3JgFsYzhDpNpG6O7UGEnnbqoHSY9xMC3i6FdwMPPbbPvWjRn+NDN1lUxJ/VdHLRq+hyBQeTt
U9uT3NcUVoplrWgL6CP8ovxAfpqzavL9zUjEyxYSsXboOCRZYoc/6nLp+C3qRPqtKxdNFOKxcuB7
KVpQXL2wDIom57RFWdS06uG4I981gAczH2XKoYAP7dmtzsv60ASH69qoIbddeYklUoii+wzxYTOa
mQiGAN50YhkStqyp90uyf2GT7+pFFkwVhjOSGTJ+521f9jYkz26/1no69V6Mc95V4ZXN6TMk86Yu
khdv5OAllMO4cNOWIr2xG0oTgwQW2c5QGOnS3IkfURiwRvOysQWtobeIRo1jvTk8sTe2UqjV1E+E
57d1LbRJIrFSKASW/b4XP8oXMzLuMz2c/XKa7nHEgqAvV5zRSxxelRKvZTqjHxWp5hWKS2lxKW3D
bSStic1kiG4VfhRrUg2efl956DcEwaNwtBky5kbPPToAMEhXQUhGd94ZI6/pyVSLVfiwaXHUuK9h
MHtW7yHzbS+zx6bk4NI+gYVBsdrvAt4l/4mkqX7HhyQZpHpte4yCXD9JP56RmzjM3qKQVst3iWzM
/mKRXXg/La2XrIdR6NuxchdKPLln7WdWsdS/NIKxt3AwA1QWTHoZlLr/O5I5g4MukNFqtm8HfDCX
j0HCKzO3BX7GLLZF34McuPTmWT82NWKdmYhDQ+9ImM1Sb2i71g/TxKk2TA6AzHmXVf4UfXeL1sY6
oR0LpVD5M00NKNV1AbNqTengD/n6sM1GY4wNoE7Z2C7eGK+mvM2s8h54fhqgeGTt9/IQZj61hwzG
OCvY8TtSqBfZFOoHJL9jkpVpbUI3c3vYk4hBUWhE7ahMW/5XDlGmlz5EHZXtgqwNyMCvcP/S/oJm
PaSN6E6A7h9J8qbCFCQ8LSYE8TJ2YpsNkSyufPzwRtzHiBfyGI0lY+4Idq/+7OCOu7LTJwHSOMVA
c+DBhsX/hEp+qC5S/Hfe0OF+qv2ZZptdsTwhleNKB1ndl/fVl/bAhKPw4hIXkwYwtMFO88nVef2c
fKpC0SOthLoZkSMjhU5P2kabyX04OEjEgmELIevKRbUuqOHtMpRel2dUBNm6MWpsxU06OC8nWKu9
oDZJ9bIZG21jUEHUKVvM88sk7/O4YZ7Uw3hdwURu83M5Eeea2yHwVafWXkfufDzzUQzlKnLIbOYg
0SWhHyX5gAa+0lKHSKLut8nhAVU4vKwarXiWrSmgaLPQgXdqfhxMDLwdNgAi/AYTdzguERXQI9Ou
y2X2Dxa76kefRzbtHj8EBTrtgDQy1LvIzgxT55+hi+E8DK7IOQSHutLbzgJnwIlXovPPOHKiBxe8
x/0B2aKLow+IpX5xV4Fms9Azmt/wTwIUjs8OGYOmkDqxA8AmJjxLyG/zV+3jOLDN80qf/n3YaUPt
+aP2iYq9BUR9gDO+fXEkAFTjuK4Wt39ZdUEwk0JseidFb802QoVx8PpRMejBm89R12B9FpPLsWHD
QeajaqLgTW2tUXqLlmUqOfbRXRzYqZXr6V/7VKWWp2yKO3rLd1hNc7q0c3RGh+vDcx8W0WEyDjvb
c+Ea8HJkoLd7OAWClXV4/IMRjgK2obNSOGLozyVjCnhr01pelgTr1DaT/sIeSuZvN+6dP5CrCwf3
jJxPVdPDStJk8dprK6QMSUXTlfB5Kn2M5QYhR4VPa3dN4H9z+U982X0OrRnQoUbzm+pNHKyE8nR2
K8Hz51cehweZKE0a0UYXkRZ+FiPYWFHGIV//rXNoZ9MgHtZ6/DOEwcggrOqWZIVbx0JFNyNatzp/
Jajv2psWeVT+idzMtOIVtxRP352hiPxvyI2MPBiES71RW2AO5e1ckTz7ppyeAHvTGniaWt/GLuQX
NHF0ns5pQ52n65D+5Uf7tBEORMcfh0RRsk8DylbqTYmSjs5NKjdGJeNEOuU4mrDQoUdfn4jC1tHc
ceuCtGxbIVTt3I4Zx0zNhgimXG2cgqn5QZlEr5wO7luNOkA+5E5+tV93H4dvb2JJrfmt9ffJf/FW
jqG3Acogvmt09k3ooJFG98eXrVOkrAbCjpe4ltZr2gNB++elmGQ7Mfs23XtGH9/M65oRgS2wbQ3K
9cFL4X0cF77yuFZN58XDTeohk2BupwEvCwvzEg8sY/ayFcWoCwYfD/zmXaAlD7QXL5+0uEWO63VA
b6uQclrk9jdoKugDN2hJpxVX9ogxZBW4Tdx+OfgCQ9ZHqfuc7P32j2/jpcXyf2JpBtf0Q3IK5Nhc
Ouod98+G42J2yxKqpxr2+1KsOT6iRvzlMBtNOzErqDDo9Mgocot/akGOljZne5/ayTJkTDYOYiTG
AzRaXUl3aptGIGdqDNrxEdKIWXWbvmwLMnBRausskGxp+HrmVfDrG6050XruY25NmJFsZUadrL1H
VXu2Wj6ZE7niT+OUe5N/3QTLbCLT5tmyIc/j7KvbtgMw9aY2g0Sn+F7+sBxTJ0PqfSnqkC/Lw1wX
VCkJGFhwEND0fEAjx2s6Az+kLk3pIzw01Cr9/VCKtiZ75omNBJGCaN0YkTk2a0PO8FIeqF2DeVi1
yMHEap24OeKYO0EHODu4Tvqw7f7ATo0EGJbyyO9dIy/XowNIt8em8y+9wiX1ijQxHRWmM6RGCC13
BYkjfehJaFmn2jQe0RU17xN0Hs4QmSRY/0DfX684CXqTgqFXPAb+4tbmDtGLlwNZUDki6t7jNmLX
rfJsraaobNDFJ5doeVfO7IyUTJe6MTP3RGbpuPQcAjik4uxraXcIUG9QGEsmbS+bs/aLp2y9A5eh
1v+UiEJzbihJweITldGwppiqEMsZ/4jKKJDz2WSHY2r8MZvKxEOIrKl3/DN7rAckTg5hRDUJhUBm
08a5G9wYYe67F2iZg3w5QYZ8nZ7DoNlQ2aBLODDpKJYc76LJG41e2o39aM1tQw43GxANz/IVx4YO
+kWMd+RcEGKqUZ61HFyu/fnjjfzanug7YB+T72BhQ795U/haWs5gfUA9JrUoAu93ZMgmj4Alsirt
P5BEGeZVSqmJdw0/Wr/dIKicedr+3fuA0ufpyhu0OWCoR6usaGw64TSNfNwXLsnJ6HQlO18nUA5O
x8Gdddj12HWVQkWzzz++jdd2nemAWA4xlS6h3A30rqPbyItetanvdLyQzqgrVJ0toHcocoLPtMN/
+yqvsLZanytITuCK3rwJBgaGACibpcAsHFn2Za7boi4W+ZgamY8virEIMPADot38czA+jvbv6gtE
lIb5KY4tr6xPzAC4llfJQ27Cg6DArqIdE+jcFxToz+iSsaTDdFFF8rFO+0lXKvYbLM0Fb++8VApz
TioJcUXOvT3CoKpmHXeldZyTxSpQT3bynbVP3BcvGdGsz6hHH/LlrvRenml/YQeURwp8DLeN6h7K
L16LnA5NREmQZIZBmvJOxZWqDagvBaWei9BFINS/It2m63lj7JK/8UhwUglog7k22k1po63efkKW
Va9iabYIxFwCXyq15psRgwjZ5alJL5HVIR2rIkqT5HlJJuiTam/+c7rDNj909pJhuohaUXc9eBPc
+zMkOfShYdlZ4vgrOHW+F+2Iy5b6iyDi5ozZlzkOJ2BttrMKULpHIIrPCmR4uFkX1Ws1Xi2LxnDt
cBuR6P7dQCCzuBU4GBQdYqpyHEcqT3jGnecoAEdoDNHEDUF1vFwz28Uh+q7RanRRZGo2biimHP2f
/8vYey1ZjWzhuk+kCHlzO215qAKqaW4UFNDySvmU9PT7S6X6nAXsoPe66WgWXTWnlGaMf/ymHP1l
oBrzjeYTz0Vw0+IKxsu+QPYq+Air56nJidCEAtlVqnpkxBeky5EDHy+Hy2oPiusnhavuq4YhJR8l
G1eXD1aGnkK7/bBL+WEe9q78FVvzyED3VUW6/wfAaqoJr7lzGXlAqFAPmNDbhB+thrXMa6rUgu8w
DYyrMYjKJ3eubrjo1cSqlpQLEEUagge7o61XVE8aAFsCGB5Thuey4YY3z5YXc4RSXm88MWsmlR3G
zJzanbLg41mlF6eql8QrAGKRuk+f58AGirsfR5ENIw1mHsTtORsF9Yg5RN5aXPqpHuQ/THM2ao01
LDwjQqdELg8hXZGJ9w7eyjCdmPGC+vs4shNcGOitscKY5Hwa1sJpBrya02oKjYdqTboMM8ekX1pz
OmVGHqb/VIyNbHzLlJqif3ZLAj+Cu32umGPZGSQ35OqUoh8Ircg4O14N11yn9s7A/jK3DmVtqi60
m5lXj5e4x7oOI9ikyHDljJc5Wj6wY1YcXnCscgkLupolHrJMN223XfGRxHzKq24tvZ/MYFAddIXV
rzed8MpC83akTMNFhhR4p+AX7YOrnXq0v2/LT1V5VOtyyvUC9VP2W9nALopSJsIVkUeiiRF/Prh/
Oz1Dmj0SU7lN6VZw7Pu5SmlxMJVuLdIXfX9A56O0c/hGM+5bW/vr6u7aRSFCKy22huHPn+G3yyMk
tEuFWuM2wKsK1Wf8HyVymwUin2jmnjXQkJqCme5Sw/R5NWoHItKljkhi/C824Pbd/qcWpy3yMQIJ
SF0jjAkbpF8IbLlf0bZHQ/eSQucIk6tVRYCvNLI2yZJn6c4y7R+tNu0jnMittA2wJgiCgrY/KuJh
XT9FKQOu5EY2K28bU+kyCJuLlUgK15teQxs7lsypFg/50bDKdnpJFg9L60Obm2kurzZz9sIiwyJg
BnS04WFZ5TXj6GqckzLZwx/rz497y3v+3++tRls+5D0UYPD2iP/9+XkT8SoJwyjHlwg3VtBSILCO
Oi/r+pFqxVGxrIA4+C1z1NQZ4z/AD+GCq54y9lv4cZgTd4NdPDU1tjasjbwRk78gmlkG+cnEcW0o
IKiNajCR6x/sGmmed3cDkWIYQUVGB/v5QOoO++ue1tXH8DEdEuqX2x3oraa+5WEPNcbO2dVyjCJz
f7SB4YOdW2vGJwHTntPu1GfwH+UdvjYL8VomTuFYkluSWyg+NqmNYSUBOLEZjdnzzIjMa26g3+Hd
eAm4fS370PbRCEHhwNy6G4t6ExTzi5shVthZDrRpmReGzpVf/wdE8GshSwMIc4pBJIJ1pVT/pXjJ
+zmLYsz3n0lRmKbmM3Q70MNVw1Y7JkUwj2rVZ5tcjv8aNP+69SB8MO1kbExgHgT4X8tHNTBh0F2F
DLXV7GxH0vZBF8QiBfVRwHMm/HkN/l9+LypLPDCCIHKVF/DPS9BrpJ8x/3GfTQyG19cd391x7352
4LkHJVKr/ySO/sIbhaXGUB1Nok9qruLg/nLWlGlWz51c12dAUnzhD/bQVg7eRLpc5YBKbbIsMfkN
jDNu3nPjvW9LRibZocvThbQm0boYdd6KdG4tzPN6xtKf4f+FErn9n5/RZibz0z6FhgDT3KTXMPmw
v55P2HhXeKY56fMchyNd4j45cztg+i/UADkOmMB8IBf51EOoJE9mmfNv9H9qPrK3ItjJRmtzTDMi
5lHoOo3Rwr3RiOOfP+/PQBPVPwIj3zMR9wHygGH/8k57fADCua689/+ONjIm/SncU0eNBDXSlMk2
yk+erYZbV1PjxIXGm/78YX5bYABe+M7RJar//cagUGXCICDCP9f483JvmaOriivH69Xwp4fSNj//
v5AlrN+fAvxLuiEyPNlav7X9UTInNIcuJ03QMuOou0mB9zVujQRj2YOnuL2rECOBKtSezBEZ3Gw1
FzJjBYIPUa/wbhkCdUYHz8IbElyFt8t/hzTTX0ZgglnxZexpScbsyWKIPawnsH1B4eAKWXjZP39+
mJuE9qeVqFBb/PW4J1W98Ot2jXD/Xb0pn553unTUiMh/N1rtEqbMnVe/aW5IBVvX+lQT4lIkN1lt
90NDVlSp+CtJL1u+DVbKipA30beU4gJttJMv0ASD2DhCmfYd40hoDK3rwXHnyC4uLQb9pXEIcIYk
PDfAiLRwru5gUPx+mhyIHMZZFws7jAffQdH6O0Cd7R80w/3fYP2+B3E46PNkPgeQlErnqsZu3nKI
a5+4qHNZpFhA3I3tBDN0JazMHd7214H1jEKk1nFRLw75uXBoX1xLJHw5+IVld5k0aRyEjdSVw070
LmfophB3UHCIkN6pwaTioXQwUGKEEvneIq/0eWEFna4pyLYyiFkycUGmCp6pho/BZGUYgf75Pf52
26CVInkZJiQJm7+vTd8jBwNa4fA86ZnrKqBFvxESpcB8eNoKCg2sEpZunxHf9V+H7++/Xm0K/PA9
1SrTq/9y6OOxmsPBb553KNO1a0yBj8UYKuw92/QnrlcoDkuZoGb1/uPrb5Y2Py1j4Hi4TEj1XRXE
+WvhA30pz2HbTO8Tf+O05SX1Gxipk4z5eGRKus5kmI1IsMb7FsiBF2ivLmvkbEStoLXbezNDk9l2
Ft0OG9easL+X84uIWEtx73VmgMt7Mo05ISjbb91XVuWWSoBAiBbOxzdLMNXVdIjMYcz902At8C/J
jIk5NXBggqVQ/Zcp4G8HFTA8FDMAE6Wh+814hIlPYfdNM77fj6idXLYryRza1fatWFLOMN/HDNaG
O6gGa7JSk80/r8ufJeHIX+Gqsx6YDwUELv82FYitWfHtyvkjw1c1k9RzSlnAGDr1Uch6/PPv+w2b
hRZPBRB4rpKwREB4P69EaXh+IuIx+Zi6cebgCmIinSFwawG9omQU0Km+Siz11EBqiFsUYpx1uHAX
JhhFh4s8aor/2py/yRAZDvAIVD3IbOD3K4vsUuIzsGX9mESJOkkWhzCT/FLAw6D81QWa5rM0xsgz
qWY8DoGJt3uGaw1qgpcukjfFRg94jP7q0V33maHenj4oq8SBBxbkvZ031xVvdPullTHasGNfVorH
pAvQltqZXajZWPtAMnN6xVTVo/uSkVNe4VODlTRhUT4qGijOZhw8tFE9mAsc/aDxlHG/2tpYuI/0
r/WIIx+Zhnoc3nSRqmdxEbT4eOFI0qd9nDV49+fX/WstwKZH8YVajgBcXN5+5S+OA4lpEXOCD3tn
SRTUMF1EZk7xhdZ0yfMDdj9qt//594IHs47+/wMHWzGOOSps/Kg4eUwSHn5eZyb0FVb7ZF8GL12N
8BDkSe0y9MG0oGUOM9D6tEClWeTDJ5TRHCdnFLOpeGfrQYjv0GvZN1nQWcabNYI0gKwmIajPPtfZ
9USToPdR2RQwd9MT0hy27TFNV9E94uYsF/NYBSmJINyvpmLq17IcA8SswDXMbyWidAQwNE1LddjH
LHAfFIHTnZqJgyiCc27Xh1GpkN52YEuUTd0aJIZEqzVdGzChPjumee81j0SDOkV1Jc28t78iX4ND
e168yglecbf3uIwD18D05BxPK3S++9aOmfwT8EIv9ASVYqmS08qYvSH/xSsykV/LJarjR0vdEJDm
vMiQHSkAUxMtT3gghk5D2ZStrB/gzDWBAzchp1uIPmWPzCdHxhnxvIUYFNrj9X04G38tC/iXOPZO
h+6PoC1CXz660jQ95m6EWi/lpQDAsYNrRrQHN4BcoG9TkK3DUibnbOp740O4cV2rfFRXVow2JfgG
XpTm16SMJfEPmPCwiU9dO8g5PBAwoi7YzAdK5JdAUMypCIkjMvHxxpG0TY4DLklJfaSkh7KFfVC9
jN1Hhv4rYhaTqIg1e4Y4gd0WcJ8IzB4x6dgUX8d0luZb1Bo2iUkNaZZknJJyMKbHBuoteN6uDRu2
Q4JM+5EX0hXxuBQPU9go/E/DrrtgDjanIiQYvFJOnqGFnfE2rUIVQkPRKCRrQrqBC3pjSG+sDgBL
3fRdTwKTvGZ5poEvuUT9BdieZE5HYFjS5aGRv/7HFqNd/HmPcZOjQnQZs4HjMOT9daTM1q6Z/Dbe
7USEjzMdoKElIv9owYlCdVXVaXxDBjiuYugt8KOPuob+3o6DG1kitDvNBOvieT9wCp4a8L0HKYcG
LHe0ko9lOaLnjtwqkY92UJF/mc6uf2fyDAgQhQBLptMdTDVRiuKIFWlvnsaO/y+9VnaB7WteoAe/
Mxpg2yuhUE12SkU2fY37YskvjpdJdEu21b3ABMvEuQXuLI8dtmMLxF7flrc+BKzyIpw4aiCDJcFw
zIYZNtnJGorZuo+iunkyAkqHg4k+IziMVSpP5EB566FOQ1I6Uk9Ed4k39SFi8Dp4oLmoo7MENiGw
iZPgQ1mP1uPYuaTxMnuwv+CSmd2Vs9f76OICnHqJajh14B+vc0XQRjF0X/00bV8Nyy6eSteYrcM6
uIztiaUx42oCr06RvT20XFd2eELEtGbRMXe6qjdJ9vON79GUOFcGdCQBwmQ+Nw2LNfD68IbvaoHd
0GRjxryKjz7gy6FnZA/SHK0Pw0rq1wGXveWTWbrrZWhdVxwnq8QlNGub97HTdI8JSolLsQzeyxAa
zjWOTHEWeaNGcZ5X31NM1VfTTZeTtTYkMBhd8IhkPrlpmMh/NBvP+3uxw/RT3A/d82J08UMCfn5b
9t1AjBCCJ4x/hAVwJ9ezP+dEHZCROd+azjDeCzj574TdW+eVlMBzkbs2uPuEjRsCg+V7E8riA0aj
8n3lmsMdHV/6JDH5L+DI5+25xObxHg1M9AHYuLwjm9R7H0JtJMsRrSBJgmV4b8Jc+1R6Y/cpYi5z
hSNhHCevi2+8bmy4TWq/OkKmMIhzHUP3xp38+kMzSNJwFYH24iyT8TWxM0FucpMdfcsePkCrJNq4
6ZyrDIT9aDuJcZLrtP4ouli8JX4GhrfExklMRQenJrbeSDYsbwKxFDdO5i3vVtsYHv0Ep06L0dpt
KnOEJ/G6QAYlL/JIApv7Hh1sOOOKVtX8Fis+G+AD903jLgfC/LrgEpZF/A80wVe8PMY37LeIf1ny
6FDQECLL8TgPs8L86HIAn425CN95SRDc4OEhwNcJYjklle99DOk7KbElysiTIN7lKy7+HilZ5Go/
sDQzMm4ago49Iith7kVsGTJ+HxKAqK9z5hrwYjv0OvSPtx7HybMQGaI/jCBewaLWg1in/GtaF1l5
lHYN9dWTZE43JKMTPFhPUPwmYr4rWdZvHKiVc7D5B3EMxDcfkZcSFrPYRvt5MYLx4qEyvC3GZuTM
IH7zmRnb8Cy5bOCpYW824s+A05hTf/BhStmHuBJkFByNjOixpD/MzTxdSpJH/raCoX5KmQ+eDVlN
wSmeAgLkkkJiqrlWrzJnoDWP4q+UgdQtfgnfpt559ctqRllezBdjDIrjCi3wUvhBY9xaQ1tED5Eb
Vzd8McIHGdc0T1QUaXQp6Y2mU9vaXMkp+UbI7chBIS4OAhsa6Nz8iq5qJmHDw+eDEOO/jYRkl0PT
ZW6Np2BWfifXxbsh79q9F+vSfkFoRNpcPkxsLnd+THC6uhuzPm8Ote9VJzrg9m/J3XFvLZ7/iTlL
+1zFreliJkNiso+L+Ktt9aTjxLHR3QWDF+AFQRH4w0irdEGb0wzgAOQTWefU67PHdnZGwK+4Jxm7
IJ6NHE10ouFnt5Lh0cZEk+kWT/gOGbl9MklMvU1Xn2RgphDn0c5xvZm8yHxJoG5NhKpUMV9IcJbA
AnihbDeeCbIVP4SzcPxEmfMAkTwn/8sezDuJkcc5dMbqI0C/p8K5wq+xI5JPBVnchAjgSLEeeArN
ByvKvUs+W2j+s7grr4kIsy8u1f9NYCykmfVOT0rmEICcyPQ4+qtdEs9Vx2xNRJIXJlTtXWZn9Qkw
nvGCi59cnjXZd5KY2mM5h+FzZ4kIXxM3uSlDkmvLiRRbcNrkvlqn5r7Nlic++Le896tv7WrVIByM
uUThcHa3znCGW5fxX3lNhOv1ED2hOHDPS+Z1F6eVSXXwSGg/5Z7hPbgN0VUBsbFgcO79XMyotkoH
j+PIUnxV9i6kz6b8vLp2irLcI+UOs+7opiGo7KMPVsnEpSiyJyMx7COXsHipu3m68SNjvTU5za5y
WeIbl9+dn4LJNV7ScJqYTtV4SF/mvMjIH0zCNP+hqbFtHys64JqFdJTFailsgbw7BbRpvUezUqhl
xwz9OlWkHSUZYguUllBe9g4Ut1ylo9HwxN4L9bJGNfiy01ALDhSYMbpFCwdCkoobRDVM+IlgKosy
IpOWZNrslSRshQ0RCyT5K57mNlNcqVYp2HD4FVyJDESzGVE9HOD0C9jM2ZC0f8VeVM1Ez20y9Wit
0SNQ9iMpuY1qr3a/sTcV3jgbA7PsY19Byzgt4zStj/BEku6miw2jAcVOmqU5sOv8+iknSpyQ7STC
Vv084kKT4rPYOd3JMGo1govrJfxhwhmI7zBEsCoUCAUlnoF7hry0gdvUz65s4/wzIeBiaIA5epG9
MI2OLXINmqK0zXsA2tnzr2BSpC4Tz5HXsHUk9gzLGadpIwQaa4lAo0FMEFkQrsTFdaBJV1qGfmb8
UOpmN49K9DWjRaVzgq3G/x1tE5N2XZslQn+VVcMPGDMFmboDbGLv+7/DKrsJi0fpecRZL6bPFgsD
0VxJCnWqEvlHsfpfKciC7DzmcjSubWsV9fvd86FakcgJXgfBJa+6Q46atQ3pQVIeY5BOVv8Pw35F
fjYXqdqF2asUqAZpWkAF0aVxZhoKt91ZQVBy0XKR0sMp8LyPmnYeVRS7JZGcscPl1z1RSzEikbsS
AYt7Vijhjyu5fGto9EtyZRLQ8DuzjXpurIwab6HDUrQXhEKDc29l/87uhIfPRXlhnatuHlaM0oWR
R8W/pPrPmLgq1tKumhDSVqS61JRqKqgVkLqP2LnMWqW2I4qkfYMI3NIFKZK0qdmVgSawYymkCOz6
0xROyMurNfTf09Lxw3V7PkyW4ouj9orrUh0+OGTepsHkTcZtibtABkoW8GjEle576ex38SQ67Otw
N+zye/pidCSHSTKpaO7WBIOX6Wij4mqgoEOkZJNrRxSsQ+0eakmqxQ6hCAhxvgE0VNsnBvzjTS2x
ZcBng2MgbAvKXoGe67pTvkVL0jLGOqmEVJtkcEtex95VgzrfDBVdXut/VGglsEpi0x2QGJ4x6v0B
A5GUyUMQh7UXsHr8fH0dxgikrY2SIQ1vadaZlR8EfjQ93jlyBaC5WqIbF5ii+lm1rj3P5rkLjMlm
fAbazhvTJiaTba/wV4nyTdH/1Q41EWIbzV6PZLItn7pT0FEtGn97I5uu0dOvaZ8BJq4MlVohFquS
0KSReqExBUvpPeSF25TDocqYXIlDsPGKdx0cnYWaGfpzas35tZKwkKh9YuLaqQYZH/NRyJQoecZW
HSqJnewNlAwIw9RybBfQibdFTzrHNRgCgRxApkmlgKnW/cTIUM2XSXRSsZxZTueAVMSbw5EB76aW
GcnL42vvih2/nSZ6lNklZqrBuX7w5teZ+UH/tmuwRJSBm5V+pTSDPVLcjE8hmTv3WFSsamQUZUu0
cAkQ7PYl51gwP5pQUBpO5yjNq8uI+9P0ha4t+1ormow85qjYixczLUc4M7PTsQ/7rs3d13RN8vIh
82EnYoGc1/6zPksGv1NzZrHdMENSoX01PBRf6WEaTCBXAz+E9k1vularQHZB8KQ1LTiDqidqlwMH
xT683fWG09a8Y7PGkqybUVE4IMiAwKEPr3zAuzDDavaxY9d6X2TAYOmbSCml3wpvUI1+Z2OZ4v27
aTdKmkaB+tj0uO3QyyrBxNCgMH2pFhFXXxvyBczxgEXlvKg0ThhB2VGfRztkmW+HExwc9XFQn07r
danCaDnGBGg39IObFK4hnhhVzXa+d0XRVGQmxOESsxZoH+fPxHnxaK1eJDwpV5Mb122crDFKfWMX
UaD0YfXsqtveDjd5qwOgwh9KguD5jrJOGLrrM3q/5pcgn5+bqFicH71H2GqFRhNq6/MuPITWr3Dq
yU14rOSnKUZsCYPDnk9JR2olsdOKwwKzRslidhS0DE1EIr0GUNQY1RjeSa30rYZe/cWxlQC2MZZQ
7dtob0pZcC/1Ea15UTu1mZhCje92u5SuYtghDvFMEYD1SUMVC5VYA8EFbghIldtGfXnNpYGyq66f
nWUvansWqOgmu5rx09EHsW8aC/sAfZ8aoFm40yn0ccI8IT1F0aJel14vg4uvExr/TEqORAdrt/XV
nxbImLfzUmNjdUwKjFkr6nlRkC13Lr1q4Thp51yJnya/VCcB0KCqeZKSWMrbhaRdvk3N7SPag1WK
jJO+8v1NLkRDw/vY+RhLrGaiExI4TlsZZuq60O9tF+PvL1urcoQiE4tD2yWbolfG6nrOql5JhgIR
qApPMSLnZ6TPG9eIYaABnxI1WkTxu+myu02J7a7FNHY3MUmyznjG5kOU5R3wZ9h2V6vHS61+X0f+
TOSf6Vcs/isof2HC/yU3BY1ZUaVKMjRBQYB+N6JFxQCGwPISCd4NckdFpll9EGUkf26nTlYc8VRV
ir6WBNcjWc3N8K0vLayvPzidW7nZyTOnJZAXy1rUqMBkhMyTcSp4fm9iihTRHP8kNfFmmuPwD7+k
fHz2tyvHKHv15DTIn9CA8uFwBEWztwuS9gEEU0v1AFE2qwqg8fHKeY2LyeN17lN1fXnx5z7aRwcE
l+p2H+5NYq0DnAsY1hIwAcjP0OlOwADio61lzLJxB3NVQsWqKt3yNBm0lCcUczh8PUHqpjU9JU46
B8VpJ/bungJRiOjc/pTjToOj/KR38r6M9Yau02lw4sckM2YiblsIDKL90luzbM9k847Tcmq1Im+v
dLB2V+8/q4zAGd6g7G/LaxMQJ4kg4fa2iCZSW85+0Gc8K9Pt1Km7CxB3Fa/2Zsh0FY6hhWJc7w+w
6LB+x7NDloqQIMZum7rGqVLYZzNDdO/UaLZAH4Zqat4ZOYcIE+s+J/UR1xqWS7qRcUY3kmglu6RW
h8Ou1Om4SnlBVUmrCjtAO0fs0u19MGT08BNQ/mtOBL2+2gSNiWcheKRLOEf6XBRt2ztPgqIP68U6
N9TPtLiC+e/I5VoxSCrycgSinyHVqtLAJIt4uhsqeigsOnwsdGDgD1RHTHVmdILGcS1K3wBxxpCl
wsRsK6P3IT0KLeQwt5PhZAGprvvkC6s13oSlzctaihY+mNjKYH0jThEOGd694YH/eKdd8egRDMoX
XxCzoBzNF7ewu69F4W1iYV3aAsJ0vEBmW+hTRbf0LLJ9zXSNrQa9EtIyfzjEHfRP4mdiZgzXjHni
puysKceoytS2me2YfRCWptpk+3OFIqh2SoSAgw8yx4PavabkOCFyoEeDb57mDiJvddR3G1C6ItIt
gJHyHDjmWotT7js5/Il9zeydB2zVrQHpmRbf7sd+psfmBLltt2gVKJXc3iYt0H1661SjDGT+oTvS
REDv46YmSJ5npi/5fU/jNqi/Oz1xfmn1YG6xAvQT3HExF9FFS3r3A9vQYlG+vBL/7t50VZOnrIMx
B2NAza4tE8LFUafuPvJzF3QpjBX11aZHzAjk1JWzH9m5PttHE9ctDxLtpmkvczwJvJOeP2dp7DbX
Ua6OtG6brfreDVmMxkH6c59mFicf/v3QaRC4bUWEXnIRlSHPSP+RjYmDugE2wwZbi2X/fZujrS63
pOvVyzfdGbzpAJWcu37tkX2jnR2VIQruqVzVCyjeaPiHZY3CAoQR562a0AAmW8D4QE4mNlGakKLf
gzOE6qVryVsXJspLJtj00HvJvV/kkZbpRlo/vf8b8IF6RTvlAGm6uqCt3ktDOMOhm3hQFfSmaPtG
ff9/qYTpoO5+XDjUciViRClaU61w62BdqooZrIWvtktH9o88NKSSvO6iXW1YksbQ+hSTiiEfJdRW
AkHTVUtd3wO+BjTAKDdR2roiALj0TquevbnMSuutHiZrZZd2mrolVQxdnndiC9WJ7RaJkxUoHAWH
JiWMXzsU0dAwgDegGk3jrF7Gol0NBQg2v2gnLe5C8L3pXYl3Vh9Cc3JHLZUdYcrzM1W7pj7LVsPs
1eIUSVjPJ0X+EcT1xhICE4Ez27yd/otqHEWEOvyHrWLToE3ihCCYRw90MEhwMLAF74ZmVD3qQq/k
ymDZIone5vdyttU8Uhe7+9WN8ytVptthw0YfkiKAogzTTFzNlGxBNVgw/gaNaJn77oCgq6jelRxL
la70E5fMeexI9ElR5ONExEtNeRMbd5bWoWFVRv8zJkj21OGtuXJEBPCu9rW+PzsjdWZ1tm3l+L7j
dK05Zxu5fdda766SzrAoYacun2I8fto3opJo+QMOMvV6NdxFgPQGk2kR/84XNptiqinwit5Ye4gJ
6Vg84TNhrvLYmnNkUfWodkbknWI56FKbmYKyUPH0k3PWsCEXacxN/EMgeqjbFGshVcZaNsYf3Ewa
n/OcfNsXxADjHLPVelzki+J/JYiKXneR/E6BQM6lznfdCoT6lN8fNXSrDcIAxeKtkzmgjJqCOU7t
+ZEQM2xdj772R7VsannvtDtcuLoTJw9UsBb3AwhKtMv9p/Ev3QAZM8SBR0QalgdGPDpShPslUvV2
hrPCv5Jy/39I2TbmQGrTmcyG8HNA8M0j6p3CJdid+V5JIDrBX/yxfdwRzb2lpxdTl8r+b6R6KXhh
f7OFNuRkm9Il6uWwQ5iYhS54wEAnhr5bdZihPu+QS5PkQ2BDYZ7NS+ob6j5kCrdRVbaFrElnKBEH
Hh7uKeqdgFdSxVIneszMHZJfdoeUbg5l/1hxfItn2vZqeVe2MEDDgzs7rDLIl0ojBY0+4Hjab0ct
aNiJ1LvjUtbSplhnP+3Xbrqzmopa5QJFG4+gW87CnkW6n3uBFOo+2G1mWu0v1Pmb0w2xedRoCfuV
Xb7jKYKmjtc3dZPaqnur5PhSlQ1CKxn2w2r3oiHnWzWnta7cBBF+/M20Au8RtzaUSP4NYZkT9lyk
yNqaK5QF9YlwSVJSPssL02HGBiEuwJj2T9ujZaDB9LUNEpNl9YUSf5nN7goHOLSWExid4t+VVuCw
L2HG8S++av55fNodB90Yqw5sjFftrIbFt2ITKxMWuQGHGsvbSbXFtomCHOifprR1VZnRmb5y51A8
Z7UFq5rxzmmQuM9g/0xgEsty7KUqklHdKB4QeOnK1/WIl+Sb7YXJpH0eVl1J7cRwpe1XP9OEOkQX
o8ua3QbNwJc2YCI25HCbjlpwH6/Y5tg30hsCSse9l3QYC/NRdH1gbS3+OFr4UZ7T1nKH4gPHnSrM
4WapBx6aMCxxMCS4bgUMxaI2jGF5oHOCDrCBFmlp+C1/cdg4ja4Wm+ueWbjEXnH4F8goxSGDYcMq
35lW+6YIEky43iIwXXafi7iTBwNHVdV+vdsqulRXp0vAziycHrx8ByC0Bc4u1InmPhnPVTh0GRkr
+pDaIWdTg8c+HE1eYaqrvlDbTiCEUM1AvWaqD8V+TmEKcnQS1zwKWffL9Gqk0EbpKMPasua71eKk
gZTuV+W4PjaoXmbvaYhw8owUVrrGTZn+wEOTGuoSFLWdvwwF7Br/mtr+5IVIqqxkxB8/gHoFKafD
auqY+8PS/kB/I6b5ZGASWDzRalvlyW8wsB7/6lFQuOEJwVyKAai3rk5wbmLAoes6BY1/UmiU9djn
ePLcTy2kqPQalXTi75d0Gp3bmsyK8rVmGf3jGYx1X0t/jKYL7qgrc828WnzgeKhTd0K242ezaTvx
FFhOXF3jic8Hi8rpl1yw77Dr8c79artXML90fD93rK1LZceLeW2EKdd7G0uHUyFyG2aQsAPqgoTj
F7qJG4nlMJAROZ5MOcP/cvpU3nXe5AuQGvo766Fe61qeGshd/gVnChJkInuV4j7MytXsLm4fDQPD
khABX3ZxS2mgAs2EMT4asIfL5RiW9hKzxBgBzsbBq2NJQKBdmrUTMK01MPg6jmsnF1hIYd5PqOog
lrnzUWQogvJDRiCCT6vJ+eCfTLaBc2oJw/UeYip8GxuetJiC6A6bl2zwD85kmcRvTMys5LtS+FX3
VXg1rJZoSj15b1nBKC5Yr9o1UsrSvMnyvMKL1++md8SNBs1tC+LpPkZlL4x7skfG5lvIodx8a0zf
z8FADXdYvlQrfCeiOcd5cqdDPyIOBBkmZejNL7GoNrCN+yvlTSTxYcexGydhSMQSUaMNj4s7JTPQ
8Ak0lWPgiC/eSnmFm9s4g7bt4hoNHAZWkhgPMGNs/z0kGZ7MoXOjRTjw2AtmUVCCGUJlS+W5N4ny
p1wO1WiCogp9LBuQWNiqu7POXijrEt/evD8ygXH/XyFIO82BLpEE4VJcztoG0dYSLM3fJKsODHh2
IMQ/ancv/UNyPb/k9FMImf4plrXZkaO9YhyxzzJQIMqQHcY+iJfTvMnq9gtHQ556RBpj27KdzZjj
sFiDUG38UQBlZ8egyg0EJfa6ep/iqe3M8N3srrURnouBAMbXLAtUi7RaMP1+9KjJRM1ITRWi/1/P
poqj2Wo53fpQCPFxaMK4fsuGwo+/S/IHsHk1J7N6HsrBFf/o8ab+tsuOO/XKmFsaER1wtsgMhNkr
zcFmGNSXr6ibyF4SoItjeEEvmszOCSNRhU8U2tUk26qShC9pw+HA+TyrH7wxb8LrMg9QM2PTRjL6
rrXGpFyuuMkPqGZGj3aix1/Dkj0lxVgX73ynjtfPI4UHYRo+RMrpiBsgeMHZGQrclr7apZ1bxlX0
ZYa100vQ8+OD9gaqjxVN9ymOmP5kHLnwUxFhX5xlCarrY9tM+AnPlek157Fru/YAaco2ji1VuHhq
5qiF/LTIJKcE8MLigmtNd/EGmZbXaFigJ0HyDqILPuz2h8I0WvOpZ1B4Qjk2MzIqy7+LIfNesVsu
boQdjt+4fIbmFKzmQtyyF+NKQwB9eyiDdLgHRIQZ202NJBUJDO6Gvk68pKCYTxU06bswn6bzKCM2
4gC+7H5vsN+oTz3K6u6aTuX8rXOhlB3C1ZbZUfZj89Ymjd09LHCATgFgyofOC7t7TAzdBwQrTn1Y
Jeqqi+1V7ZPvzfnbgvL6HadbyVvO3RRQrnI+pU1n3JDi6KPqF8t0Y5eW7NAtOI75Bc0Xp1rZiOEv
ypDkrufll90hFqMTnBK4nrc26Pd3MOj5DifFFNZHF5n1gREED69oevuNEUThPdq0eTVcZplbx5SB
dnvougyE3PIn/5oEVHrkikvh33remhXoYcMkhwxm929rXcFASmzfMQ9kRTGLp3WRx8XO3IOdm+0j
FGumxXVQ2sUpp0FibteK26DKnFNuOfIhjxPrc2iK4MuII/m3LC3GO5iPzjs5W6yyyI8vUWOb8JdK
986WfREeB3D7+WCbcXdHoLb4m7uNm2Fa++Jvw3LrS5qw72j1Po2Vn36O6YewU5H5+9qMqstgD9HV
88z54uCT/sWu7PQ1zjwiI6Miu0hjjV/SHO5OIO2SSexoz0ej9tun2nU4UjOD+FAYdlV7daog+z4L
w/rQh306n4vJ7L7BfSWpBGYjAKCbGlNzaIqEkyXGgu7YdljSodHCw7U0iuYpHGaCAs3RrqrTFNUO
RFMzm66BH8iveUQvdqqT3jzaLumBFi5J9zmuqo8ed/z9mozwBtPF+2DVbXkZ85hYArzVb/GqSuBE
DlLGt3A3x+TMuSQ+hOOSPODU2IfnhgruWSaZ/G43BCNiFh0ykXfypu9OfBHng6Nk++/NGfkSk+g8
NI8NdqaP/FrMi5N4vfwf9s5sOW4kS9Ov0pbXg2zsy1hnXyB2BjeR4pK6gZGUEvu+4+nn8wDUJUbm
kN1zPWZlZaUSRSAQDvdz/vMvKIbSt0TCH/ZrZHdY1vAvtraYD/wVcma+EASTeXtZ6sz2wRkhMxlX
dj9YFgGWqTw55lfD5hsaYsIpOkj0OyyvIfQmrs4AVcpXUhsglaOv8BRtM41AwSjKm3S4mWI/bq7U
Hhr+AXpOoRzA0WLldRxxjo9WttPbxqOPz2LUupbC28beogIZU9nh/5LeyJg4xBz8vJDykK7jUTKd
SXO5aFpHNyEW7jCJGjoa6sEL6Mqc70k19us081rrapAJqF4R6irLlz0x8dEq6zBJ2aljON3mTUXO
nhwb9W0YOXqeYDxPkE4FQRFKmhvJDNj3I1q1HPd/ZkVrNBHNuGPfLeUDyyDRbqM2MabPZM9nXHxV
iCmZLVkKCgs8jM/libxSXe3D0LsipEIgV7YSCICf9ADRPoMni0nQ0j98QlImw+pXGQCXVpFxEnqN
1tqyrHO5CTNbH3cJT7oM5rFTYnlYzhKAWBYVPJXTiHbpf4Z5INjapQDqljJcB1DyvioFldNnqpP3
KiBkYFin2BjIaAyWUEmcp0WY1LBotjz5sp7NjZeGeUbyipPYf56m/AQI5oGcEfw3XK/Ps9y4GUdE
KKoMFhkwck/v5RKVCYMPd5nqkqWpT7hEzD0hLXMn340+lN8W7k9jyS9JbIpuWtGqTHkpWzx4/JVT
YsmEVtK3SBndG11CsfqZJPe9hA2plEOdpRJ5YwJyMmI6u0PZk3GILSf9sk9tewqeNKNqivgAsVhH
DoCVHvJGi9yv9FnlCcGrH7rIYfbX+AOly/VgQTjsN5kPX7P9KbXoE+a9ZIkJedA36Dmw/JYxIAZi
ntRsP16N7x0f+AgK908EswoB2yDJ9Ez7hGFdh/2NY10teE40o8AFdGfeinnKsjSsaDPrrTKlBo/6
45sw3uuwuQtV48u2LTp8ZNx/02E3htz1tLXjVcS8HJe/rqxzu7pyOifxHv1hkKDrN9JIB/dlYkrH
9xrPOV6LfCJGtqRfN6h3ingHF0umaCTcNn4JJAVvMM01a6VDH2q3mH2GO33k5MKl9aSd6RXVR9uS
1wESPbAwMS5bfEDLlPEgETSyJSxcFrP9HA4RbSpWiEDqr45poGr/KTJdjM5ZEjm/su0JJepdyWY6
GuOSiKwgp3cqVeqAGCsAdWJN2za18oLgm7AkpHsfn7AQsYbWWVW3gUqr1XZGjx8FtOJdPILJ7+Su
lAqfTxC0bbqL55msb9ei+E/UIAjkjWVg7VesZQYATXNRlQES+w1+yoH8+PG3p/xtDWG8xb4hG7Sp
jPHPNReWjUEegHx4tYQMFPPHx0QSQP5Cphr3bCKPetJq1wska8zGJoubezmnLwFJCxBEnmLhgzNx
DvCnuStZPnYK4zR/kAfkBT2IkW16n2XYnEfYmBQRaMMQxlIh8XKfvQ8a6WrYwMnVJbayhZG9MXQP
tGw7w49L3NAiiqLlgeVHkSyG5PO2HXSUxfJnb8fZeWEhTTUxGDOxK7Mo3M9kYx34cGVhiXNpTRKn
KbRGL9X8tTQTPf6fjBktGWjT0AjysUSq10nJ9osHC3EVdD6RkV4uWS6Lj2ZZnVwyiZsLqfBLE+a8
+okY83xLZQuA3edgn4UKCT3qmSND3JVCqdkXl2EQWWw0Kbie+e3n9RML599by6lF6ImnIHT7zLjr
b9fXFJIekCQr4nhmtPH+0MmSMWhGioHjYtLTsyEI9Padf1iqGGJAUs5sqI/fpr/dAF8zaKCJuJ4J
F9vz+xsgN143Sb6rL5DOn3YP/WR1uxx+PjCY2JcN/JND5hthbT19fH3xAX8RKao2EAx1iRAC4+77
twMhHnodU0R/PEZsLtNX226RCwW16WG1zE1XUr01VWwrP1nk6nlVhIce+6iD9JiWjzV39rljQ+u0
Kc2rIx5XQdleW3qRj49OWkXTYckxymIl154aparpqQxiBsSTmJH90FMjxnZg0UAv69pCmT+tMG3C
eHtbqangLy1BSWAqYocnFiZlDTF6FFPGTuNooXkEBcwftIbELuMTp8UzXRpnswjTZpxFLC364b85
K5nlqBgoB/YaKx86znzbDYjKZ/Lp8xoO5w1eIZ1jx4Dyyqn6fgF5tFQDBNXo2DgdbGYX3DiMUR9y
oMYlrNe4MxgZz35nxihx/RbjuA72KF14a36ynIzz5cS3yoKyxV0Bjp5rXntEpT7NbXScEa/wNDef
a8gZXvt49f79cuyRNBf09/htUDy+//BRCKXb6SbjwhfS4defdKeko1RuZsz8kwueWWjyjC28a022
S7IkZcJjzy5Z194giLrlxTIvnemMgw8DBg7waZohgt265BiMoC4KoL2JvuNabcGUki3GoJ5cHSHt
xrAnFnfyxUTM8Bnz/iSoDCd+1DzfhFkJPkiUIW5mt8bUNgmUIH4rkwFDkGZxg/NGQbUoZhYQ9YTF
y7IQWwOPqUQDoiwwtHlavUyzjbYTQwkrTEVaUhP4FZDZT0wx6wULOsKMAEJN7iEd+hLO1SKzXCQJ
dZcK67K0Y6b6aCmhKCAX4kBQdeEkA3NhvjoSHsTw8RBOdD2gE5kkCASTlYk2DNMsMQ6s8IPjIkv7
kfuZIJd2RSs+Em8qV56fQx2ZwpAfAEjYUi0UXeBUMdNdUM25d0nE6OV1RBtWb+1K0v3G7SupGs1d
nWL25RyicsJkdZ4NyXIPYRzuTQ+vZGv42Mrezg9raYuWjT/CnISecTHKXsIBcrRa0+MSFISFy4lR
eMJ5gxMhX9OEXe4crypnhjxGOw9HvFFZzWr8pee0VUc8TKvsxEwvFAa1zK5hYfOsZmb//ATmf7QU
73qmh/qXBOJJB5UaR3Od+qkfuuIv6lg7ciEWR8PLjMViP5GEjevzuPEsSxEaR3ihh2L45mWKmPBK
M/GFEKgq2xa8Vo55kaoYCB0Rg9bt14jQQuzvyBMwJmc9F0COcIfItog/65T8EyxxfQ0KtK4jLEei
mb40rRxaq4aABbPcdHIhBssLX36masPblnx8eoi/6FxTQdGsbfIkxu3L5f/CsbyJI9nYLWS3DN9o
B/RFwQXseZpTDGCXNdqNH5t9Mq4X0/2FogBLS5Aslkmu1+J48ArREB6fi/lXrF9XMqIA6IFTG08P
81RTK5l0/kjhDZDfGERTYDzObK+4pvh+w7Fa0R9bKoL2hrzWtFC3aGqk8dHSJ4gpN+gnBAPKgNvF
yDXGJrbGKSGalDpZ13PuC/zGE0dvZnYgvD+lS8xMVqtk6Na4dOWmQo9YRDlQmUXOyLRdCHvshmJW
MKXYBnRfLDtuJJSys6P+wrtYuIBLqeiMph4+AYAr0Zd5WbfmwCsbn15cKEFGieK+s9U630CwE8tw
5vp4EvkG+0JS4W2uujm+bQYFYowQWZgzOSFS1ciQsXnAy3laF7Ae8WFd5B6L/saM0CVWG6g+Rotl
e8KsBiir8rprK9aYHbr1YhWRDYJFtnzSeYmhE4CKsQwv5yn/olGZX/XYdmzpCSlsp22c9jQOWbI+
lvHu/OLMbBX5FGawPKafZKcIvT7Up5mVNA9yEXcLQcYsKpip28usVseYhL2HfFVffhwa6hi4FVBD
eIEYHJXNfZGqAHy5ZnQplv1zqMFM1THtQaxG2GtwL3YLl38asHAijYgn4/jr8pSasfBBlpHuos9x
bCrj3BVZkOXrkjy7zNIrwuzY4NG1M3SZifFyoAg/qVIJjODKCHNzYqw/b5Rh5tlsoumQG7yMcR7I
MRCeI2E37TqSHkyP5cws7effd0o3qLRxtB8IrebbdT2IejCjsAlVgJSXZnb+an6u7dOuV/MU2OQX
csG8U+IBxSmk2JUYNC/TsUW2NjPkflIrTnSchSDjI7KfHrvWFGfGckos2Toz3XnZHmZa3UJCXCbo
CweiIraMdZkhBkwSH2VaCPsY0wRMOUg2pNVuV5lUCWq5MnMD5zkb2judfgB3X9HoBXPH/dPW8SRB
+6/FBh0iWPcj6DsuJ3AD+XlthheWGI5sLgJnqtbyBS3sHBXHiym8ixgwkw22HHM6ChiGXvYk6CEL
QrPYWNRzJNw4zzchAqgcmBplBjKdhaLTzPtKwWCWQ6uFIoWtJZxnQ873itqIbBM6gqktnouZIgVp
YhRlwvwnZWYQD/PV59qN/DDRoizZczGlEusoZkMVh3GbsfiIThJUQGs2/qK3TZWrSLJH+bJkqgtn
pWD0963CuC148gmTwVUEMEP6kUSMnGd30WTmwSwhJAVxexyIS27BzDecCftZhCCawG61Y8UuJBQH
eZaEwxwef0CCnu9ksbaVTIIec6YQJ8pRPWsX9KIX5GmCAfTEXuHy5fnZ2gRqbOtNK8sY0G+a2RNn
XrawesXVlkpgOe5J8GUHOISl2hL3SHD5lDkrv2TOEBCRkmrStE2YOrAQZqrGsiEvheOy0OehphKP
orZYpsZoKKBPLb3oIp5Y/P8cCSNfZFSz6Gupcdu5qFoy3VRVE/FiEKcFCzufswFnCY6RqYIeTai8
2GeZJrQsmKk2g+G+IW+mQZg7+4FVc96Ap9I35m6kEHSCJfRpqL5kTS02IfryG6kP+Y2IrwQKm84k
riULblZnQEsQ02SZo4C7qmch23wezUNu6SR0CubdaS6eqrk8XOQRTMxPy29WDs0C0OqU9LIsz5m9
MrMyzbkgneGkeq5sCZc1iXPvAjg+qGpIIONJssmDTh0imPO86KFkCyf8eTUvxEgsQMW+HYkUW6FC
6jQCPKsa7bB1sJuszEMmr56pv6bzl52fRBJNhBMw7r0B1lFfNFMWxr5a5/t199Xzu8zIsTsSJreJ
bQliHi1AR+0/T72l6ESHWjx4wYLShOBAiHEqYjKdanq1ZO6MtYHWfBt6WMtB65gliIuPFvr6k8US
5QV3X9aQYPNbuQ81hZS5WbxnzkKh+SEt7xjZyFPVrm07nBLzsMAikt83sbLyGa4HpltG3QnW5pSM
mfV3bEZMOmWCW0jlmUMMtcSAAy6uAz/UtUY/QTK43PRPKuEgibWocCSzcpaHvLgbckLnpb4S8XLB
cF3PkWEY46As2NCEDHmx1uFQ1dGfH7d352iIY6uW8CMGHLfxcD+HAyfDHPLQz5KLNCkg/S8a8IX4
PnYUf+lmobP/jy6MCRktPEAQ4Lyh4Sh+BvolsdaUdj4FF1ESlPbrSKdgQYItcB3vXb2UhjTbZBA5
2eY/vvD52AUgnobW1glHYb6CT9UZAipJtlbx24N91o+FrR+APxvTv3DwVSenl0ij1rJ3cJ0qZajd
qQ3qJFvp4ajh4G5yplbqZXwS9DUybtvxDbzIti9uP77J8xBSTZURvSi0D9Cr5b/b/I+tYPQVnbar
531pjh8cloiUKhLArGwPRSJtmdkWgRUhjLMt+35ouqIodnkyEF7oqrAqpfsqD6XcXxGShw+bm7IM
tHSjz8HxZZAmCRPYMJEyokiNCucEN6BS1YJNiicG44H5bTFO2P3pY/772/C//R/57Qy71f/5H/z5
LS+glPtBc/bH//yap/znP8S/+a+fef8v/vMqfKvyGlHzhz+1+5Ffv6Q/6vMfevebufpyd+uX5uXd
HzaZCLb/0v6oxrsfRGA3p7vgc4if/O/+5b/9OP2Wr2Px44/f3oh7aMRv88M8+235q8P3P37TAEX/
/ddfv/yduP8/fgM0yH6E5z//46Vu/vhNUYzfNWHhjUcuIK6pAhBhMnL6G/132TJICFFBtcFYwcWy
vGqCP34zfpeJy2ChYCcF+quLAUedY3P2x2/8G2xbGe4ptmYaumUbv/28r3df37++zn/L2vQ2D7Om
5m7ez7mANbGC5bQF1yaLR/vbWz0VkhzoSp8emGPAlfMfpAqiku9lg2s642Ovc5A4EQPPQwFD6IAs
LdzjZXA9OtG3Xx7Zcmu/3sr7jW25E/JS4J8IpFQXcOwvCH9bB3HqeWF6KOL+4KG1TVxVD/80nEJx
P77SP35onqGq6SoNP4/6/aXKOtLkIG3TQyN7T4FOfvOgXg6eqe01ksC3hQdnJfb75JpZHUBQmI8b
E2UHyQlquFfa2tl8fEMoyN+BkqcPT2cP0q9RrrDNnkF2nKUGSJwj7ZsSh6NwLO8ib89+k93D9Oo2
cTAdsYyI4CsrDqZszMTxerJl+eiYfblT9DA9jkPZ54xi/DsnMF4wGF6l5aFLGJDW9bYOO3hU0cvY
qAo5GFS6372p1M01QRqxW4yXerNTbbXZt5jduaOZrkvJfGqn1NxMSOIwUbsIJWsdtA9tXVm0I9KA
FQumUCtsmXTMPUYp/EtRe+tW1+32VcWMjxie6xb3G+igkrpu/elSHuQ/y9L7M0+jr+1wDJxrX2Zf
i6LiQBbP/ZTF+F37IVy3ZLqGaHkwrcZ7zeG+jl3S3UPqbY56LpW3durw+0fFvA3KKrqCxAdBpYND
AiUU67mgGl+DaUqe8tDagIK4tjEGTO/y8VIq0ys8xa8y3wpdG4LQOKbPxGaq6w6qKeIoIqot88oM
nF0+OZskSNVr1TYJUU/aW88qHnot0DfGiP/eKrJkxPRjCDoDMwkMpCYaPkvrcoX9TbUxcG5YZa3j
Ha0qoyizHYmQEieeCJ8vzZVNBio5qNM3WFUEFaODz/Y9xp8rqe8hDaJCzVp5/JI3ylOu5saqreSL
Si+kK1rA7zkf9hqmWb7BxeG7hXQYV5M0crOyiFaoGEw3GpVhl2ZhvnNwBrwA0NDXpQfvEazRX6dM
eVcBkZ1oNEr1kOfdPs216qZOOpzcsnxHUNJb5BTXWsqLAatynJSLTNYPGsj9ZkzTbyRLPSLMeval
gnznaRxdUJD6IOMJtc/IPVkxgmzXcH6V40S/tMJohFOqzuT9iJbNNYZ0orEP5VVc2eVV3FCleW39
1Q+wiUsMKbj0ICjf5ZqvPjSYeb4i8JRunTTta9dqJoJnpd6GfFYFb7Wn1jfRAO0HgzS/AnWWtW+1
HzlHv4ySC/6HKWMHZREaLLHso0nyn5RS9+60rPaCVY9C7jWjDbnWIjm4ceTKWMO1NO7gAscxAm+J
h2bRSd7DFx6wA8AA13VaRbkiDNF4ddIxyDbFoGaHJCu6W1QIwwGRdbZrjKS4aJTaPjSWVLs96rW7
hnFOitbZKfcTFsYvWTROf2FH7ZHRkK3zUcve1FYxnzDCr16MNiG50vH7QzsF5l0/+D1p9fp0FcpV
cpvGUneFzHXywVWL/GgwC7+sCyvfjVNja6uiooK8tseq2RejPD4UZajdNm3QXRnRKN+zvb3FIJ6Y
I1pp/yNRtSvMZIL7iVDLclVambaelD2UpA3QjzNUuuRqBvLu0pC/t01bvGRy82IMxY0k2+HRLjaE
j3q7CEtxt8TuocGgUD8Y9TcwzGDCxXJT4HBK7OKA/Eb39pXSDk+4OVw0nWrdTtmTKX6enIp0Rfzs
SkqORRJhPlfUD5rSTxftaO8HOgzBxFYk41n3BfyKvZKF8MCKXZWSd23r3wQFbUfL+Z1HQjxFO25I
X203GGbDK7T3Y6+2JM7GuIA31VYdUr7Oi64ctiCgU9Zg1TIxDoug+CVM/VmTOf7XrfTVk4ujmu4M
B/J5elSEsOEVG+p2RcOzgomxVoat4uCPjEn0hW2lF1OsPJGPEUIdTUP/yZICoMju0PbdOve1I6zV
bWHoxz6w1lO+7Yunsjua44hhzrgyia/FqgFv59C6Ndq3ts8st4ub3VRKX0u2EkXZ9uo+tiZh5u22
XYv5o3QTRRcqZp5+ZK2rAOGG8SJEl3kb7H1CufeqWZh7sjtQ7YF/D026giWuHgLyz6mZy8Qti72v
tftJu6dGYiSEt133lxRLwWY0CzCDBtqI73YygeR2u+r1ZOWF3m2rVwx9c2cXBNU2sMhYnSAFm+zk
TcqdZKFJlk7BgCDYRE66SizUKVrhgmqtpEp3Q/mLH/QokguUTuKkmSbMVL9abGjEQ0WFfkxk3rnu
K8EIr5r9w8xRsoLbJzviZuFRBlhADleSN2L3VFqE0EsJDuHSbaDWyIcm+2qoJReL2giVHZVoWmcr
RAPYpPbaNdSsIxvIJ2NV45RJ8a959eksJ8YBqprO+I0AEzEO/aWQYdoadIZBTEg4tG6Hoeah8K/x
UkrWJVtHURmPGZ5oKyOXNthzFoGubkDCntWxDnYp+dSGva0709k4mLgfmn6XNOFIMGAWXwf5MLnA
GevCL9eKN+brXpbyO4Uki1uUbDW7ov7KTPemnDoG0ZHyDP9VWzdy7ruqsg+C7gFFd7mtzfoBzAuc
AYnqJmUWtkajxdcQen/Kut59YVDhMs61ma0RLjSo9jWAqrrpNS9/rBq9wCKry/5Ua+l6bKP8YtQC
TGdaCN9R9yR1+koOo4s4DA0s7sjAm9SRKC0/uMoH58oZdCZcaUtwErIE3xDeIfGF0kpbW+ntfQT3
zi0GTqbKpwhkoPHA2YXPdZ72mxxNzj1r5aj79HEECWwq1MrbUXx0aypddKn4qxrZtu+cOyQytVti
TCKABfaEzqW4m1atFPzZJNJlqCsurM91alCrDKNzXWkD/kfFg9ynz0Hbm66qla4vQ5R/w+tUcicp
9PYRWW6HNi8wfZDrYj/UBOnk6p5C9bkbG4ip6o84GvtVhQ5zZ49Yknr5uOohBrpYw+qu3rb7IuMo
jHrtweeIruT6VfICXjYGlkAT34BxbddHr9U35W6qmWOlLVaFqU89TCpPiijAf5ZJztt1mLe7OH8y
RQMYc7Exv6+qRnGzsLyufTtx4UeB68WNv5Fr71ZFs4bbDT+QmwxDWSAOfPeNjPDgEZCt3qhj9E3N
ZdVNPbMg7A2RvFNQ9E4awHzqxVRhVuI6uapeDGhDkIZlz0bRvRTMIB/yKn1Ff1xuUZ0ksMdrKLft
xnY6wVUf2FW0TViol0Qd7nrRt5bysMnKQ2SVb4S/rtp4/JIoiMMDijgriJj0BtpaCpoLKfUVcunD
Y6AgQIAJup7s/s6T1C+1jIlaJHwa0/xa9hryexvWQCKt5a4hsVdBItyEdxNE+XEI+zVetXv8cR5V
YOxBM3ET1VdSx4E1RE92Vh1r5R4py8EfvvuBepnAJi+GZJd0m6I11onEjpa9yvq0NrrqYHvVFXvC
pvBxIFUbF9PZg5Xf+/QSOaS2zCSTVMKMJpLdwXrW2mzd14zNS+8CJc6qbuuVmV7mGG4NKrKUgwQA
F5fOIwTuFhdQDIJvoYlombLTjR9WZWy1Ya1KV7YRuWa70/T4mtrgkmAG5KHXDhH3bbUbu572ZdrI
01rGXFIevvn1rm3Ya+P2si1vyJHb5hWbffnNsMcXPXgp2u8SPlJMe1YS8Y/R90YiaFO59ZWHqinX
2D+7sgoVv4aUPazQde5Nxgf+9wjxcxX8NUwWQPu2aL6H/UBrsJ5S6dio3dYuLob0Dk9+6PfKBt9v
QCLO6nGtm811mrL/KPC8K9xQY3zfOTdUzSTBgLfuWzKs0T5hRlpdNB5+G/HKqYe7AZfOgVIl7K+L
PKY94Ak3tlvhxALT71qC/I6HH6nzLn55rlPqF7guk6xaXEQU9JjTEq+GnKDOcYtl0zG/aOWbkU6b
Eb1ZW+9IV12Dsm/tNLhRu24VZfZm1OlszFVTtRuj8dZQBbEZHghI4VVMGSXqWKjWe0xkoPVmbow9
SareGdhWVf49Rdims21EgcUOs5n1oAXbsuy2xdihFvfdzHsm5nXTTpAfo03PCkx6b90O/X50alcJ
1XVcUZmr49FUXzq/2kah5LaOfNlN9oWf89LvSrl6NL1kZWf6FUHeN7LSbQYD3oF8OabVThqr40h6
bxvnjHSl/dRBtIw25A3c6Tmu6QZswtC86OxxbZpHExiU3eMqw4/W1G8ibJaVcEUU7docsy9ay6Zd
vfTZjZ+hofLfjNzexv1VONS4YjhrQw5pnryV5V03SbuD2oQdF/jsKuXhQUNVmV7B592BocRupSmi
NC2u46rYxCgDdmkcfskq+wsyl6+hh8HqCD1067f0EbLvm/wWYow0xDdx1131JCSuWnaGaaQIIlHm
Ma38v8q0ueqhhl2ESX8/6L5z9JRGc5nRpxdFZ22t7uvo2X9pandbKWvdMXfQLWwy+qpjLlMeNPZO
ziZWNrVCJyU/PNhmbsRNNqFarszI1h+Vukw2npHu/heGLuFkxZYgVVfV9VTY+VWils5ziSPpzo8i
0YulUnoI9STh0qW/TZvQOdQAqLcYSoTfSPW1j8iUo52SmM0nybPKGRAJhqNCFhU5IhaEUSh7Z+VH
UQ4SqZ2qf2CQJafr3iqHO3pDclwixeb/bIsLT/Qnk52Nh6KSu9tE8bIDnypk8xI9jSe6m1T0Od6p
5bFF95OdGqHo1BRJoj+CI2SsddEz5aJ7YlY7vuqnlqooY+lOsurgSSmG+juu6uGBs86SXd+ukou6
qiFspJH+rbaoVF3QfusKgmNzk+lm8BYDfF9oEjWDAfcDA1oE87cGsYyv/tSoD20jRXdFWoSX0slS
XGm/EtGW0WCm1RViXxlvP3rLSXSZ2AzWWwZECtq0QaHHHwoEjc04SV8Sp2/fmjjv7jPNedJTVYLL
wvZa6M8+wx43bfzbuFEuB+LfhfD9ZTIJZNSRvB6HfCCGpvNuJp82J402zDgBLmJjJ7f49wYV7W6o
oITDYphdtMnWDZzIIak4l7TuOWaMwuL0Myc6+J3fPgdj3eW4FyTWBsYPOrp0jJ2LmpbbwrsQH5iN
LckJLYda4+ql4nvnjk5JoGTKcrqvRUuXi+YOx8DxwRINX37q/YZTH1iJllAXzSGjqfzYnDpG2Cvd
VSDaSIx9p6tOtJaNaDKZ8PcHXTSek2hBFdGMkhGQvTGZRhlOo5qKlhVnyfgF3L7cfwyECSbgWels
AQECcJpkBavn6Wc4ZuUibiA5eLDVN77hPPc2sXtVAehv9tY6xTOSctZ8+Piy/4C+vbvs2SvD+FVT
0Holh77Mq1VmUFcpcU3sim1/+fhK/wBy/nol62yU0SojTruVkhyCoH+V/HDnoVV0cZL8jsvaJ59K
ec/wFDsBoyIEDOJZAnPKZx/rXztVAAn1mIgdh1fdPupiF2rEfgQ07mB21/vbSOxWuA6mBykUWxiz
ZEX4NzjPMobi04zA/v8xwidjBBNQ+/8+Rlj/yNKXKv51jiD+wTJHMH7HOsURlHt4tNBJmUjMcwSb
KYKtao7OwEA5myNYv4tRodAEEYgDxA+uvMwRDP13fp2KztO0+S8iwf4nc4T3bxCuWDZ9rsmVVN2C
Dn8SZPzS86Jvwm4ZTyDgtEqjAsOZ0GuKEvPt8jM+vFi1/9ojTpeCiy/ikWQFSZh9BpXHoeVNeltT
i2nU5FxO3YZjHV8OJFRdBrJPzVWlyUNUVPauAHc4/PKV/MOYQnv/Vs3XF1IE1QSytXnq79v7tg+w
+OQoWoU6Jlu3ihrYzA/s0N7C9wadkcK0g6ZUYpWw8hWztChxfeXeQjzzBjhDI4ZaCIwmAQh1o9go
EZYoFaE3XiylyhbYkyACS4kIKO5LvGQzMyjh/9k80kpK0mAVdTncANTQ2V8D7rcJLMTIUlxIasFX
1o/tryq95LS0xu6p6wz1Qa6lDOXSKDWbPkuCz7aZM77x8kQYWpDVJb4RUyyOX778EYM+SA4Y7/Uh
rBm3lXX1JesMEHZ0zWlKtLKpP8mQK14S4hA0rIWUELpQLg5jc9LK71Paq6obBZ6xlYLENwlM9Ys3
rBALi8q9SL2VkUU2wLDviz0sbbU33JENyi0jbr56xI0H6yBKklejhcuwlTq7GvZ2U+TPQ2trVP2m
N1KcY/njVnYAKjOYUpSsHbsC5cY392sdW7RnEp+iv1bGNrgm76ZUL2ArBcZN4LVRvJVTAlYOcmmQ
poDpMiUGUepmux5Mtak2ce+YI0psPajWQYpb4sqJs+ZFThiauXgOKvmhblUmCxNmNdK6rjX7m6eU
Nmp3K+gFelop0zaskN4C7DghyBkc6nsGgL5/q+HSqq680g5erMpSzb2aq8aw6yECdogIrFp1Cf6b
StwOSBkBMzVqXAwn+MWroAplxNwG4dIMQCAPuEBDgBCuljmtvhq7QS7XzYT/xiX4rWMda89jgEH0
enIXkrWCaGuQMmWttn7frnU7qSyov4QfvvGBTeM4eqDrK/QTfvgl9myrv/J8yfFI5rYLOCcR+Sfb
hFWRIi/LVM51TUOq7WGdBehV0G7fRBg0IFNPIwBPg7BSUFsUfzeqmU35WkOv5ax6A0KRYLXU3iuz
c8IOsPyw/BVf0ji5kYTsZz0h94cmHsOCcuUstfu1E1PCb6hl+q0Ue0O4lUebZO6Pd4N/2oxsRrdQ
E0xZkY2zoWUdQW4HEm1Wfm45OzNQ9DXgGs22onYTPMpmICpbyredTGeD473318fXf19PnF49B2kM
h7yDHAvt7vtXDyGOT7YrBWdBctemqXL9SJUYXqjQ2nY5gQ2XH19P+YeNXuSUoc0ErjJhgry/IGIg
JS8UHQA4Y9pI4iVQ8QB4QpKK/dKWA/az6qSvG0wS1mPZyYekLLRXQj/zcTswsXPTyKPQMCTtqEmR
b82FxTt6wq9D5DOuiHggKIQgiUA+cYSi+azAEsIaPGuSZlVKHnwHZzR2rRbpm16Ou8TFHQHvHwQF
exx1LSSWA77pWkNcT55Kza5uJfmTivbvpwVnNTpE1C+c2+i63z+vDC4cAiOB+aR6iQV61PsOZCMs
Zj75YsQ3/f5YhF1AipuOQBbg2TjbhBViQ3oZGuMqyPvuNkiiGtuHsdci6CO19UMa8jEE6TIYhsl0
XeQijSFHNR0XXgFK20cjqMPYP5fkLCnb1qxKeW1JAO2phLpv3eapUX9yz39fvIZiYtZhqRpPhiLk
/bNBDG/QRolb7qbiVdHyeucNXroNLQZRIdz53SfPSHz5/3pG6NpnYTHdKRQd3pmztxX3obwlsENe
0eXrj6UHFOCGldm3K2wuNdyZ8F3ZpUri30ROHD/2fQWFqC9rafvxjbxfFNQtVC6yptA+KEwITqXc
rwdmMBmFUihRudJtqUcdYauujJ7068dXOav/58sgA8chA/0yMWRna0/p+0KPCJ9iimWQDK4EmXOf
4mV5h7Xe+NbqhQcmVk0PaZHgkupnKoJ+OQOy1PGMi7eSYufKPh/KF7+dsvCTN/X9ziluDiYXZSO0
B5uO3jnbSAo7Umv8fcWwPPUOpWFLmyFRgh1qsAfyf6KNrXfK2ivjgNyprr7/+Nn809UVWyiEGQeD
lJwVkWGl1r7eMteypkbxIdLmvZvHoTThcOUzOsIs5Ar1QZ+ulUJuN5U19Z/QXd6/r/PnV1HzsvTZ
uI1zmAb5ckCRxxrosiibVg1ZTZB9o3K4JfQggcCehHtGQt3m4w9+tkGK6zKxMin8DXZJhKtnJ4ZW
4vVdFX2xQoSehxtPleWHxMdr0O00P76iVrOIV8mVGyM10Rwid+iHbWiEMQ4rRjIVWwTzwbD++K7e
7wSnm0IeJ3oX9Nq66pzt2qwRWUs0qV1N5Pu4FmKoQysP7aNOkhqG5JX99PH1znAG8RCIs1cs/A6o
4dHVvt95tGFSUU5ziqFiIlFXkozN/6HuvJYjV64s+kW4AW9egbL0rptkvyBINgkPJBIeXz8LfTUa
skix5r7NhBSKkCMKLnHynL3XzjSwJop029tCOO5aq2g5hpVnH7n+n1/95cgGu6TlyLpzsAQBIStx
QxldUGOeX0VWSMqkM+ZHVtaDz/SfC+qyRWKRQ0PmgMP/eIIEXZHqVcse4lBc7PBVheeGNLKgJqPz
rssduXzrnrtGI6ypoO0ZJ070w2sj9dycNJpPNFr2mKTKJwsU3pF3z1Q/FhF/fp2GFI4FwKY/CWXh
46/rQPU0k2fXQSOGq6g23GsY6A0AA+JbfMpvuXJAyfv63PYUcBeoj9ZeVqysVNm6cQaNxk5TDH/S
oVETsUVUfcOQfN6MObQXNH9rvxR6BR6mAahcMS1NgSzFmRY/0Oqm5Z43lM8CAOCWB3++omN8n5LE
cubwyQjXmeLGBrsYpu9xbjFhp+zt3qzYix8IFGRsUbZxwpzFEk0UkBuIF60cxfSikKgdr9vB1fdD
B+qAeQj65lWY6eFKQnFkSXMn8WjWg3qpCA1hXRHbfc1YiYOfZj0ZAoHpaSSlMd5LLnUF5pTfCE3f
q5Xwmj01s6h8EAH24LuZsG6xcdF37zBPaL40sXQG5TQRLgPfgNBwdgeG3JaJ1jYnOCvaTUE2YL6i
fHbf5shVZ38cWu8HJi4P7TUbN7IhmgwFrdXW8lUPY6cAolxYGKbwKp6UmOvWyC5olGNBaO9Gy6ge
MIA2rxCC6jkgUKi0VlYj09dYYwuw59k0XR8gYW/5kxyHZ8q2hJxzKqI71YyKcWPPyCx2vPgD81A1
zOhCuQBFfK3Spsuyy7XXzh3HZ1rD8QWb496442S8n31Dzt3GTBrzvFO0km1xpcdQr5KqYvA6IpUN
CqXzEj9sifMN9FFtM5j4VckcMWIN8wdwEC7pTXbtXuTCSB5g/RKhomuI54JWjTMBUrmTy+AbHdhs
OyXhJ9gNgSOWEyZu/EH7EuH/7Etkv/w99nG/J/x5P82Q9XQhoIX7sW60Je9vajV601O/KDIUj/uX
N+lPt5q6p7RvPROTmao+6tSlv9lGTDX8mGJ+szMnegC8T+84U0dt3E85YxE/hmN9J5Wsfqy6Qb3G
U+1dwzpX85U6GekJ6t9oGdxyzYkII66X3sE8XrREozbIX4zJ2XNezgu24dwjGJCkdV+vTOPEyuBW
bNmzsHuXldHJtY6Uqj+NzJ7toWI3rr5tRiWKQNdpYPALIKzhqm+zrGdcQzQo+q1x3KduLBBrTIrB
aXSkiZwYpAJkq6TP0PSUC3KVBT5mW4rNtn6yYdiREIuMbQjoCJAyN4Km1JCUj/UbMPP4ya0MgVBi
nDs3QGfn9muCWyrg5T0tKK5kJ0nNhSbqnkzSRpBSZ5my7yc9VnD05hMdeL7zz6GC73HRB9jihDMX
40U3WRHdzXii8OoMyBMrKUgLW7WhRmJiPxvs3ekAU0NvTYFoxKfyFkjVWttsVl2oTuU2aXhO/Exp
ImOT6wTy+nNb6Q9s2AfwVjiNL2ADtYAZcVUUiG96lbyENrXFOpxV5IZm6Rp3XseYwXeIIrmouEfu
in00MUA9L7fgDibtWU1KEmNQu2RkQESPyx8sIv0BkSTyJzyaomYvldo/h4aknZXddrSKctJLH0wj
B+PpKG6n7DOkHL8gzynk7XmV9jLarSC0B6INaojJYRyWKB73fArLUzlHcbGm/eLcVLYkTlJxS16l
vDW8R10x3LfW8xhfWuWMRhxkI9d1XF47w2vupmnW+d2MxMq1Nioe48gk4gvTOK7yCI2VcovEAcyx
+FkMpsz4rTd8Bq12tyhjz6G8Cwba0CvdtSVyJxhEX9NEEL15Qw70CJNaus28oiKtl3lLN9yKic+L
X/VaM63NCdKCr+sWAboRQrKzJNEswRPbxgJnTKWeGmo9X/Vjkt/ipwaKKXIDUQVKMFCnI47Pauel
KM4DgA2LFsQSys5oyz4OmtHWmDynxrihCxTtIBHz5JdNGv22NADzAQGCKjPnOEOtkUsNjdqEE973
WuJpGYz2CuqW1qbQasgQIQKzma8V2uqv6myk9/wF841c925YpdD+H91CLhAXaMfJKgmTBQJogCFf
Ta5ZIW6FE8E8VDVY8ZrSuhlMKzZO4eajsTV0o7x0ddGGhDUZtApV6dk3Y1hPP9Ny7Mk41N3xvs8B
z55MDQ/LzmzIWEYjC94V5Dgb/1Ujpjzfjdps048hwrbz2UfMb6yc2oUHrpgOUuMOEQKgOEpWTAxa
SbSPaqNtGx0KKonKtPBV3JDdZmiqTES+FcEUvuwGsxvO4thurhD0NDb6wspmIJ7mTRFIOcImFKUo
fpXz7Aw8cblnOQg3ZtxyvSZNUi4AsRrnWl16GvFZVWqtosR0lLWhz/0YTLHljqhqEW8TBtH1jOaE
BkZx0uLmhDfHNlb4kftrEhG6DTYv+2etT8rNXGlzu5/zIjvXUfPQVwWMRY/V6LoOYUC2zodKORu6
UCQ7M8zqNGjkDdhnhH11HxXBXMP69srmFVOGQFc6XElybX1qmhMRFVVyrLD7vHGxNRU+HBgNRuVs
UD+WTjkIlCKROXHIeoaSG6oeeVTDJEVF1rbMXgic7OxAx1TOHH/UCuQnS2Eg4gmVSqHoKE+miYAQ
v4uHjoA+B9EFQZei8VGem9CQPDUBnQcEIPHp1OTdkUr/i/0HEJnlp9PlhYdhHBTA9QjJPB9t9CS1
CrnUNdKtmArPW3VCa3+rTn1rJlZX+bGWyT1NJfUFoeR4l0CAXNSHEJ6PXVLV4Jq9bwtoqPRIj4Ga
5mIIYHPw8Zq2zFS1Msu6gMBq1zgBDrm8AUNlPGGHovPqiYSA61xXkp9Ap7DnCbglbqANSfqzUI0O
hqir9ddeWVFUDagtteVFxi5KTyZxLxvwMa+YFONi5eVtL0mrd+XEDk/vp+WQE+UuSN7fQ2unqPRj
UrkCqIoLq9MQ+XMtvVA7wbdZDwF6V2XXqdwvv9cUhCN9P4W3XQF3iMnLFN2FPO5PjRqCl22jznij
S6s+5nNkJn7m1UShZ2VI4LI6mBWSHYBWcWCGrodwBlSjupsHKBmnqMzsHznqxRgOsiEfMYiYt4aW
FVZQlOB16U2TX5q7kU5917ZOvTZpriunRoUVdmVFHfneNpZWEimm7I3Midr2RUIt4A/UE4gGDBMK
DAFt9hlDS+eXC7z6iajNNIeAKQtyCRpPVVa62Ua0fantyEQxnBRJKOJJ3AvwCzbAMwtMgmoVrvOo
q+87T2rRqrMcYSAZoScblI2X/4qULqIQtKp8rehWr21dp8nebOo0c5d3vblpKRpZimZDANbk2EhV
00yEQW4j5/NmJxE+baH8jE+Y2xDvIARqqCxmus82VpxTn8JPCSt0sv7gQcw90iX5vDFe8Fq2hZaD
LiKb44+Ppow0t0O81wejdKuNNhVoXlODbwH8EZZLaR853uedGb0Iuqc6g0T4OH9GPe9GOQVljjVI
l2VZL61Tr1WSe0IPio0GPi46cqzPS5nFEI1j0K3UFx/Ox3PrKsVL8rAirwnyxJozHel/zFTgwlFI
mmALo5OzuyKjXr2wy1Y/0oT7fGkhNjBJXbxZHp3iZVV4d6raBHA8pLmJlM2bLuY4FItsylzZXadu
bAyyRzrBnxs+0JZsh7UbipimHo7+BbnKA5noLS2VOnpwBQqzUuvGjUvB8sOT6UBlGObX3zc6vrrG
i0/MApvlWeYhNo2xEIldvU1KiZeIs9wblfu0UfuTOVHRPYZKt1fiLvyR9UJfl2z9//k5my6eX6LJ
dNtjif14jRWUrrQeYg5fpQot8NZee0SR73qTWCIn1mCkT5m6//6cjS9OmmcY9Qjvi4tX9uATk5no
VJ2ybwIjb/rf+FQtE2QCsZI4q0TZbloF0SyB5bIKt6U9tuSpevH0FLd6aNCXaUmonoUuy/XYztGm
1tAh4UbrunNPL+080IGdEP8xuEO7ybBLPKpGQ12si/xuhva4iuLUhF+PjS6rPOPcs/qKqKuWNHSS
kGUFvhi9D2rkEjeoPxVmvp5LvYxWLiNrYNj1FNqoi3O12SKHaRjDqcroD2oyhuuqJVn2yGv4RUcK
FZEKb9N2Vd7Dgy5xWvSxynZiwGFUhvd89zMryHPgyEeO80XPDVYgUgXavoB3F0fl+/dN4chtCroh
SFrNoM/qmosM0tbWXVVdh+bA0ksZL7HAyuHYOX5+120qCdd2GAG4tv2p64akC990zLRUj7WtZ43D
GgjnklDjTidKiov4+0fwi+OBq9MBT1JRqKSXfjxXtZdAOWTRLoCH+YLPeJ0weh/Dy5Y3Hmklsxjl
yOX9fBsXHiNXGDwG/6ovL8W75YwQA/5z0TKEtw1woa2LFIHn2amPHOfzy0XbxlkKJmR5Gi/3x+No
XdVg8GfVdhCBXfHOQ+4gWZL1Wypg5+lwWBTie/qS/doolPTq+yv7xQcK06vD+S1edPaFHw+vqkQC
qj3qi35E+d+B57zSOtTJhapWD98f6oubCI4Zpy21GbbdQ9qv6jZRzrLMmTrzdEt0A85I4L3V2vXY
81hx1vz85wd0mapycjoHPPzY58ivFVlpbQDnPQUKNhS7kO7BXU16AXSSIT1yPH35wh4UviiKQOAw
0F2mhgevZFVi2QP7wAi3YFMVkHxmsEnAarKqCaLdao3mzdts6KY78nDwsOW1Z/5UMDhkvuXUahrY
IGDFJrT67qIZCYxdwaqB8EXwR3eTtoqVrlQx0VefKk+oi8AWmfL31+yLx9Hyltk3KwXKusPHvsDt
T7YojaWIDvCJ7MbssigS+gC1pUrfsaLoBLKxsW7K1Nij6Z+tI+/D5886i5qJ+sVaBgoMFj4+kBGt
tK404V04i5tQuoWxHdVJvLVhZtM+wF1lq8gxvj/rL152VlIdUi5aGgzDB+uL8JwJH67X4vXkoZyZ
XJ0YELyOgBe+OgpKK4a0vOvLLOHg1CqnJY2Mo9iVM19LKqQAiYg4plj+YvsFGBPEA9xzluk/HM53
KxfvlUNTpRgC2he/aCXLUwGGaKWy19gnoq0DQ1OcK/q/NMyBAq3TJNYv+rJAEr6kN9ENzKV65K7+
2fMdvBru4sr32NGhazqksfez9OokG3H4RUp46Zql2LlE6/xsNTF1ga0O4NFFiBNApEn6yENQslMh
Iej7+/zVbpk5DuM6vs3oaZyDG122kREnfcHWtKtNxxeMU380WaHf1gg0HeZVjfLoZAkpT2o1jq+u
7L3pivxW7YXaGdtQBc05OvLKffHEY2xjdM0AEYTmJ7xk37gFiVxIQJTwqTSjaU/KqXGi9uO89hJ2
hgOahyMXYjnPw9thGYyK6N8xOjMPinU3V0jUAy2NaXFGNh1G+UozM3x841yjxR5b7A29ehb3ffPy
/S344mw98Ph88Cjd+QUH37toZE0mF7dnf52pVzHT1Uu06QVyOzvaTZZsn/MyrZ6+P6j++agEfUM5
tpBy8J07fPWqpIiWHhmvnl1JN1CA0rUX1DV4Hhu+r2RTZG03B3HtMbAJqQ27dao2s3ZW62V775Dc
2DOyMOMymEhcwYMfYfBAv9XlI0hJgg5oZwrtAtkZfI3MNV/j1mL5MjQ4uj559dYGOkChYMQpbRKx
hkQf+fY103kxh82R7+znTzoCBz7qKkIYXvXD9ouS566oXHqHSteDUTSzfE1h1fhemFT776/rp0P9
2W461Gaeg+J1IW68L5IyctlTsLNY8PX2DjvtuA3lYNEdi4/RdT89sHzFaSUtk2vGJp8YrIlbTIU2
0Oaio5+sBq0O9yW9HnI0NEHoiBauakM0NwZJrpvvz/Gz7IOH1SVFgrmvAUTkz3//bj2lP2BYIans
gWfn6m2pxblvTPTDpWtXu3ma7au8RAGozIzyGKQYF03aVNcgjk3CSKKFzlY3F021LB/f/7JP3xOb
X0bvnHd4ER7bB98T1SuMilOfsR/b4XnsdvapFWXGyfdHAZ5yuFhQ4SOHXvTIDv1/c3m53l0AKyOm
pa7w741khrubRPOwXwPIz/W1w3j2oXXy6kEdrUWVZRHoAV40HRiVGlUEy5yW3+QPjCnzAIq8jaOr
jeUvb8zc5yqtRm0dl0Ppnuvs1sv1kKnqraLU/WXhNm29sRIVWh8VUj2vAEBXOMfYH1SBBk4j3ptD
rXc+PVz8eQoyZiZOdJ7i9dgUtdxofeeeeykgCNqydLnJKIlpKE7mkiXVDMQfBNlM8ouTZN1jo5FG
uNCCUDOZTtFJn5ni/NoBTLWDKs5j9ZQMabM6iUj8LEDLdk3PNldViWLL7B4ykpen+H88JWRkx1qv
rMRgdM2uYyzq3BSAA8IV0TVt9GbUg/XDq8f+twX/qdzFRZF6PuuXQGcoJWgN1h9hbNi4MjCTaJLL
VdH37TOpkfovJkmNh60qKigtSUdrA7CT9VVbEEnlc6NCxM4Qdl8tPN9L47lOGBjYtfmS1CZZblNb
d49ZFZpvDJz103nUUYvCqBHe2q68sgyKKS/PGQBp6cmcZmXh22ivUPDAKL1l8GfFlKCeS0t8yuUS
1pbaixV3wtWjlg27IyexbWU1DobD0U0hb0sgEktIHsJjrJ4tMtahhZ9bilL9UWHUhv4wLmKDmYfB
9ZnqTCW23rzGwdcM4jIyx+HFJZtcXZeenH61c5jofl2L4ofS1ba1jrPWVYIYz0ntZ2zpCpzWBCQh
ghvwWQwofOOdM2tkBmKdK3cqAiS5o3ng5mRbCk1dPFeY8R2FgnuFNBxBQp1NIw4it9XfzKSVTQCG
jI02H+Qaext6BlLHVU36ZQnyjIhcvTpHlFd4vk1xo1Hxwz4N4qJcxgVFpRB51wqyHBCwDSCd064z
cdqD//C1MHKMbZwP47Ng2mucxXrobVTcw+a6m2SdnuHP7x0/TUz5IFnlrkDNuBUJ1HUHJsYo79O4
1u86pvPVusnHkLyUBX7oD6Rd3XhgVO5Sb/TsYKAH+6wyTnxu5n7AJYrO+IEIcZcc65rED583DD2n
kgyT5xNgYQGFZuRIhlsTKiup0fZFaaroP+Dpi7WUc/3CBqDbk0tpFH5TAEpbxXHnvdBRBcvS9HW7
KYmMY/JvmVyYvmmRicuBFNxNzDSYWzwpRAWVtBPRpLvIof0y45X046L2fluVXT/kM+1ujMuGiZJF
18SpNrXe6zT0EWuBHfe80GAMM4Kq3BowQFLGjJdNWygrA0UULjHX6tUN5BIrwayTZBeU/7iapYLj
OqA3HOlHiqrP6/Ey7NARqNqIcQAXfFwnCbcr8mSg2WtGNVmQPNtboYj52Pfo86fQYdFH3kkdw276
cDluQ2RUTC0ZEncDY1PJ4/Ir12bs96HinvAsNVd67vanwhTTNo+r+hGtAc9MBfYyVxdR2KzXu3FC
MKMjv9kySX4UlaL8qLgNx/KGvvp6gmuH+e+5TIQ+bcIb+m7QVZkfEMbulJtIL50fpe0ysEgZs50y
+Etn37HH8YaFJ7ypGS/vyxoT64KQ74iTRFfCiEKT94xB0u7IJ/SLAoZNLtQwfp1GAtFBAUMNmpeY
QoZAL1LjuWU0H1SYLh+rKj5Sgn7eAdEto+BFt+yyA2To+PHpQEVR5UrYDEHMuHelh4j2qTrd9JWu
iH3ZjV69rbrJJbegiM5jUlBOeya8RzaHnz/lDu0zOhNLKQOr7OARtaC48NFk3Fng0NwOU6j7bj0+
GlZrXvRMDI9sbb48HOMPhhEaT+zhOY89XUjXoRfaQ/eETlUANTDnbI8ZAWsTeIwj78an7gXXmFkL
phzKNXw/ByOQjK8MUGPaV7pCkJ+bFUJiHi6n81KNI4BdobMbwtm9aZhEraUb8u37vlj6tM9YfgD9
LZSoRDPQTfh4kys3moZ5xExFqh9k1a5wTmAIOE9Wmr72aTE8jLFp3X9/zM/PMMekLKNfA7eQDdPH
Y6rKQtVqqhF+TJYyQUvEfkQWghQ1co6scH/CUT7sG9kTkZrjorZkA6c7y295VwqGcMlik6FrwFAr
SYIE8coILMG0H4fBc7pTJ+6bR/oOebQ1oVYna1tNkrMZAJzr82abNyKOuvtESfXbVolQBeE4mbtt
bwnth61oYe2PiXWB/Sm8Vpm0F+SgFPiXjErSEFBmoZK6aJjAuNEYbokDbX+UwoufAExFqLPYJ58O
femdz0nvxhvd7C0EVWBZr1x4K8Dmx6Z0VkKr5+1oeXmySmF6u2uYZ+XTBGYmgYdkiGerocBl2DoA
aZogTK2wSGM3SZRC1QMIMbG1dYyof6P3PEy+jjmfIdvgyei8R8FTX/dF7BYBXSoCOm27T/iiYiY8
1jb44t3CrA7dz9EgDWLq/ngrGD20tmUQ94nc9bEobMBiBWen9ANSLBQe5ZFH+4vjsWbQ2GSjxxDq
z5To3a13DS+Z0SZRwHhaixXNDBWEWY4oAoWVbcWDrR5bMr94sg1sMfSw+Os4ZA5WK3xbFmT+eUR1
O88XIx80PxJGdYFSpnmq2jjbxFWjrQDnEzntGRKVMWJzJ7MfhKdOO3Rr7rpPIfakSpHKI2vblz+O
D73G7pfr4h40MpSapIbSZFdUa2Nyb8QM/dO2x5QPEGk+ss/+YllBdcu7jcyD2eqh86DtiiFWDIdj
eSlQrLquz0Q3QytU45p/W8XbEH31kRPUv7rj7LQNZn7UGVifPz5hXUWajWJxhn3sYYmqJ9sOT5fQ
InMjTL23KdBDgCXOkOv3ca1gn/RCofpaixByFSdJP53xRvKZm1IaWpA8iuxFkOqWMwhM63skWu2t
RQtuDuSSdr6Zi9q95G+azpq+XLfuoRTUW0EiwhvSYGaEsP5b98iS9rklyMZe1wHwOhSH4CIP3qOe
F3cM6fAFrt3JnwkdqQ0NXNhjQivxzIeywI9nKJCQUa7FuYFQIFNaE2uN3ZzJ2pO775fzL6pIfo9L
Rhl7blU9tKBJTYQe4ml0m6XIEqpY5jM+o6PoyL7+DwD041q+OLqofZj64HU+HOJJ/KceNO4hUKMp
2XWaCj+HaJnoeiIpQ/PtEhEn0680fprpAC2JuGSMICcvoqd0RMDg5+S/7BO55AOY5IDfqNQWzgko
F3gPxNZoddA503hN52i8h66rLuhPqHtQH2IlQXAVhxDbGTKeEm46ww4q7eo3O1/tNdNHh824apU3
WHjTM2fy4qssR0rsk/zRhBsXXrtGARnW9xqEPUSHDjq2ABmR/UYETT5vpriOeDXIqTg2GPzTP/9w
3VD1MYrkG88ky8Qp/vG1iFrHTcNEWAFqZq1a2aDxHsjONQYkMXOP8tDR7mnO6TeuYnmI/rJeFiC9
0uIuDR37JoOJHV1TejTmJmTK1p0p4Vg8lRNOaJAQDo0KIvzqbu00tVfdOk4KiI0vaiL/9h7+I2jA
+f8KLHwpXsvbVr6+tudP4v8BXVhf/Bv/mQtwm5TRk6jk63sywJ//z7/QAKr5FxZQCqplVoCLhqX9
X4hh1fiL5jGzSyogeFbLfuFfiGHtL+ybKF8AxfBJBjTNe/0vNID2l7b8Zx6fMItMTyrTf4IGMA+W
ZVZjNiw2GXo4E/l7n4rqJDGnSSrllqD07CWGJlbI3uTdQpWd0nr/qdsTMTyOg1cxxb/r+mPYa3SL
Mtn7VtO0jS+ckM5O6E7R3hpkvG4ybxYBelNILPkEp66ve4TGodNdjkjXIaJFKrNHwrYUEmqUCP6o
rpSXMsftIUSYln7eefk1Tlnlh64V+W1iOEjk6Lq42Ie9+RJdGUWjyDX0HmE4bzU+C6qf2ol9n3em
i04SdAuS7M5Daj44gEJb7FKjrxloWvKsnvd9X6tHzLd/YivfvclcSYNRJxx0tAWLr+/gTc57ApJd
OwfPOls7O1SrUymtZO82BYEGpR36PV3njbQcL+gWlU8+pOdhOj4it4PqFg1PRL1HO8PyygtpGqd2
2OZn8Zy/VpBW1o1nXGOgsZ6jCo2i2Yv5fO6NlJFu0k1g1WRPSz4j6yc05yNL+7KV/HRe1AouUXMq
H5GDrSaz3aoZ1aHaloPy7HWNrzi5cQ7Irwy0WLlLF/Qh2turdy/R1d9//71X+PNzydVcnnPEWHSk
D6ffVgwyIDXHaqsYvbtIZo1NkmE/8RZ+A81Zbfv98Q6Koj93j4aLxQvlLp6zpUB7V5DKgkw/nGYA
Wk19ulL6SD3TrRqQI+yqVRrO8py5zXjk0i5/9PDSvj/ochHeHbSi527L0QUD3Maqjz3KDZos1GAW
pc7m+/M77Lv/fYKMZpbaRIPZdlB/UToJAE+e4DZO88aivpW6cdIY0QmcM201RVG0mkwv2uD7ucja
lp5j2acvjmgyLCUKXoyiqM4BGYAhq9Hyf//zvrrdJBgsWPVFi2Yvt+fdlZBRlHcEH1fbzr23ZZOc
tnKe97qXDjspqyNV2kFR9OdSLF9btjqOiSPy4F6jlh9TkfKmsmeP9zyB0WbI82NanK+eKBo0GKeW
uShuuoNTmsLGpLFfbVEBm3uZwqOa7aWJBjM8sEZHsKKl4/r76/jlqeHXXko+dDh/UObvriPKyCpr
cZdsB+LSSQhJoEOSRnPkYfojdvn44FJMMj9DXME/EBp9PDeCiTP6gVA0Y2cfdTeu3IdSXaWJt64q
7TQH7TAUN0O5U5T7rgYtKMhwE+nKU95UZaNJb0NSfNCGPybmDmVlbGaqeO03fWaInKaf5nAbUelN
BKwPYiWdbWjYO2kgJm5Oa/W32ZnriQFF1DwV4bwflBM3d+jW/mrrdeztw/xcLLS9AhgtkMYqvDZw
ZbRsIMj/8OGR0K+ymNYI5OAE3LfD2iKCJYLcZcrkmALlUMbDw8a3kSYFZThiDTzuHy+V9Nj/zwlb
DziByob+A1RrXoTrMrXTdSqcKaiRVWwqg8U/NihES3Lddq2rQke3CrlXhzy5SHp4o6ECPrlOncgH
rvZUJ7FLJ3vKGB+7zbGH98ufjTIVlA4KYMqCg6fXJuVuSjQJudIN6JaYuC74Lr84P4y34oxIH7G2
g/EengeDLsjD9ta+ubYv/jzM/6im/LZa/BBy8R+rz+V4/87C+L+RWLHUc/+5pNzIp/Ll9X09ufzv
/y4nvb9Qzy7jU5gV2AO8pWj8u5xUYFBxsxieY5xHrwPs59/1pKX9hZ1+aezBoSBWlaLxv+tJUyMB
A80g1ekf4weD338QWfFxHUcnYNLUUemzgDXj332a4ddWKEOGcTBX6zHDqUSol4nF7aSURXOGjUM9
Jj75dET6wUwEKLowAHNpDr4caqEI2KHMT/NSloERW0Cs52HQ1AASoBQbS0/m63d344va5GAMwXmh
u2KIvxA9ln86B6VeVWOrDNVsQRXNJMWmS/6X34wM9328604wMlddEx0e4mYmZuiBUa9iQm1jTmrI
/HkQOpaQyDDGe6/FX3tkdf744Vl+nadhSGB2RCK1g9rg44pjVB21I4o7EP6kyZGY2tjTKpwb+9LS
KuZpcz64KwKkpqP2oeW8/+ezwJHpr2Ee4sPAk4bcdfk6vfv6JJ3tYJxXGAwTkVkFFeqtbZQbs/RF
FXfqPsH71fgJjIPLjhaMdlonnVcHOSEU5NxGkMkZIHZJfmNpxFIeKTGWbdvhr8NOgPaCDzLtdIN3
4P2vM0cTTLVdsXaFoGV8hTjzK2k2aGeIS0t8WReJs1MknsqVZcvJ3hLEWL1VrsmzlOFF+NURA3Jd
QEpVzgmji5TVZCueOPozvYPBA3JvJN/LtgwJLyLCw1KtcBPbGy0uRmqF1j6ha7TmbNLTLMvVnaPK
31WezmsNUtnPOBrM5xqPOpuC3GkvpVvmZ1MaWY82DfLEJxasuVZGB6r8lGcUca6s7T3mOOvBSJSa
HgHNqmnV9Jb21ElvaoN06NFWZFMWb+vIy+PV6CrtfMUoFwyy6SXa80xamLkTethh0BQI07OrOUUj
7+OgNoxrSPKzvjZkayRo6itQIr6eYL7BSx+BAN/kmjanVzFZFOM2ckpyZMMow7rbsriRB9i3ttPe
glUmWUbQ6X92lA4PtUxqpdl3udJu+gk3+7btRZoFYas4lg95D5syBIIqUHD6Yk3rRKNfTn0ZTnss
4s6iwCND1s8l6KPAdnpFAikexqfIie0lXQDa9moBRCVnxBbMJJhiIl2z4PAXZxIa8HKpPQ3jkHTO
a9lM0SonurMgZaRJzk06WvK8TJoKZauKrMVXxhxbn5Itc9WoIsjVV6XJpWyrOay3yMIwFlezDiyY
NIZ03E6Kqj5HthUmZIsQ5Qh6AlUhnkXZAcOP6hMRRhp2qLmM8zum382p2wwGpqYsTqfLTl3aiFpV
5z81x8So7EWe+zufcGr6ljQIQNG6ERE2Y6pndQJH7jvoA3C6YuO+ss2WdXoOVeuUfuiSuaDguPPR
V7OkofxSX1wZw5tBZReeu5FrbuxJTMzvo94w14pVYkqtvDmYwWlBOZ6ibm8S4sEzqKPgAbGFbCJM
u/h6xgLwO6kGYO1TYpMtvGDDmkLTrqmhW3kSEuyHrzu1vPGuM3ug+NKoYm/D+IPgOK+sr6wIlhXT
j7a8V1hZ+h0dQ/tWMIYc9xZYOXQHbKOv3Yx4MR9qaoYTVdL1X2OzqYDYAHxWoMaeGLn7VAABRvyL
gftpbk1FfxF2KDcNUaa/p9SyAAXaGUsVsaVoiizw/WsyrjuwzfbpINr5t5azBaq7ttkaid5DXdbT
c1Wm6p1DjtkcMIDAwtzPY7trB2lctNCJ95HdNfeW7IyV0aKMzROtwC5NZRU3LZ65tuf8p1GfuPHI
QqMmrnEEKlW/8bJ4iY/BaZkGpmgXtnIbQp9wU9bxodFeIEZgzWhJtb/XSkB92OPLwQiqPpU7aVno
yUK+Exu22q92G6V3Smp6b7VS4/Np+f97xCnmxIoJrKGYPp3khIg8JZgy18EKb4i1NTfiNjWVCTQ8
QIz7rIJbl+BEi9aIpkAJatxunaSiLFLXauQR3NeQb8h3eJpPUENbt+acWs/JONHmYRsd2HUd+lFX
Ovs6aaszwlFtxcfdVp0KS2dVIYPHQCOJE6jd2GlpyQ2NHbFBXaK8VkQHn9cOetZOEzSVyyqMTwZz
AgviVl32VjVzAsnAwEU0xQrCjmxQsqtRRq63HZ3Kgl8o5xuVzJtAgx5Nv7hhp5Q2Snw+taApkHco
GZakXIP92o42bjtVrsWQNF5Qqny5VHW+zDzF4avWtsMD7kce1tCOjHO9iTHUd3V05ZZask2zTEUP
FbYN04dWv84iUnS5MsbOaVwzMHGF/Pwv5s5jSW5lW88vJCiAhJ9oUAbl2luSEwQtvEciATy9PvDe
kFjVvN2iNNFkR5zDvZmVBpnL/Kbxa3jIyZTA448rHD/9VgwGtWZRBbJJ8VyIIxetcGUlx4lcaqc3
ud1fVVGO30+pTzsgkwJIC8bF9BNK+cjLn3/znMS8RqlvCIpiDMP73pipB5toKg5oDIrmAWYsvQZt
lvJ+Mp1YxxQiBPA3+F52Gvoy3g6Qu++0ckxXNp6PM3YF9PmjGPlBTvH8xYw6S5K6WQ71And5faLK
8u4zlMi0e5IcWR8S5c/+ngdZC6m3zSNq192I1jonlm8b8+zOFSjIK0dtB6FDr3dQhhBZKjdaZ3fH
MbfvBg+9Y9N7wnkYm8BhmgL02HciE7vGNb4X+fxQ6/7PzqgfjArIWSawbI9u21kF1pzcJTRWDnaL
4J9ltgY92M5DWlGS89mx8ZjXznVv6MnivgVSOVfI4mMhbmcolCwOOysL1u3W4Gt+DlHrCBphOwH9
4XQ/TLQJAYKYB146eqRRkv4MobNvLfKyHWfQ3WIm3n8baEOdBoZweX0qB4gA60iZrXmp8K4GXqhr
+3iiwR/ooD/x9EDPIDm29iSndZv79QkjYvpdrZ7Xa1RUMBKwMoRJSBaNsdSTayQ6UCUwtFgP3ES1
OTYbIgujrxoED0TTQk97rBNkQbif4+iQpI5JqGUWub0HgKp71womi7f17bh7qnQuVZHWtD5VVmzV
3MjwoWzMeWNFZoh3aRzBBvRBmB2Lkoyvg5d3NWDvHbg9UvM7Qg21pvVlg1KmK3OTKWhbK8+Xqr0y
p3rcJoNOTRgAajps/AZ1iy3lhWGPj7N90zgN4Ts8EaoEVYVjJ8IC7oQSHvhLnNZYc65B2zSw4C3s
z410Y38rijiG3q8DVErzCFsDaiLOM99sc4WBEh4fpea56HEMpbNJgZHdzVxAaMBqU7kdoA798KLe
XNbI3U4tdaKNWU+2tcKLNX1yie39Va+wc1pP+EOLnac0697FYmSdoz33qzYi7bmRdSK3WZ6UB+xh
o2iLY3u7zly3W/tRJp5Hx/Q+xUg9ymMDwaZcQ120qkOfmCEvxzCpHcbiaDyUQ7kZh8jHjadpbyv4
PfGe1yS/9TR//AwGs34A/NAep0L3AAMU5bVpG6+Dl3ZHN7PEdQU84kVMqkA0QPTGF5s0EOM5x99j
SmL8SjvTRbKt7WBvh/I7K2t/7gGSn9g4TgzTC7FZaYWGZG5ut69OUxkZ2IbZ3E6azOEyt99GUaGU
SS63Rhur3ncigyGPpDsiSqgqWhg4aabayyg3vtQZ3XyvRSLdaCpKXN7A78yUWZYBzE/wchlq8HOF
bdVkjuPRKbphJxs8n1RdQa9XdfKaukR+c+14R72IGmPt1iM7Kek9BBZQe4IrI1NXg4NRU5QOR1xd
HQrC4LpCXbnfJh3hBCDrzlaGEkXTFOyIN082XmyduqkM86SmvHqQuY2xxhSZw0GNY7RtMKC6U3Zv
PGE7W56K3mhuJree7qa6sHpSptLHVqEqt2hskF/q40EDpfiF1BQBEl+N9z6vxo46ihZu3cKabxcb
1JVep6g32SYZETlj86MUVniFHoBBa0Drnim4G/t0sppjQQH4Wqgqumv07BSl3a0LgPkKNgvKISQA
x8jVDiX+Np8cxNe/2qGsnmmdYj+UO/d6luwI4uiNAGDYWZoOWMkd8qtWIgpZ60WHXIMjAqMx5PWs
Fe7GnkXKg4b2apUXNh7Tfg9BQSNhbIr6yVTk6JVn5jukKFCM8eIY+abMAOBVXyH9ZWz9qJc3Ps1F
GrpFfBIuflx943k0WMbu1syy8KAcCWVfquk0dXWP0YPSngi5jE1rlxpYtHgG6sp2s+8AZjZNjNcW
/G7xMkVNvvPMej6pslSbUtrfYlTSiENks1VU/7d4Ugy7LDR/NhbWVgHKTkjihFZ4arQ5XcUxgOYS
QY1bjBaqJ/RFyuui1J2RFwrDwTE2iaYnOLuzzFTguXF/mmqXWpY2Tbh2afam1uR0KsDtPcVz9stX
XvejUD7M4WGEPxmLyAOWjMZzIlW4Q70MFxqdzg3AldLfOGV1VcTFDwzuw4DYuzxZzoxmgqC62JuN
+SUzMU6KFgAvkXh34460lCv625wpJ1lTAMQjryTyCHE0Wg1OyhYn2a6zsvleAiF+cq043Y/NUAb4
suPPUJeNfy3Tbl6VEsNH5Bw4B2ZL5ZR797tPZPjTbXPUbkFhBzoKWIcCEO41cNBsN3WW9+xbi8RT
3+fqhCcLHgZD/uLN6KBmlB9xc0FeC7fm9tWoeuwSwvTYV743rJTpkFoZGKBAPNQLEhcVXWntYC9R
sb5NmnG+CmsHM7Q+emRPxlVsJiZI5bALpK9evNCG/jKN+WGc9LvOwnLF1HikDXiPQV64u3jC8cJM
+qJeNzVHZHCqaaMLg+sFgHBQou+xzjLSGIO35SlJEnNP75x+G/EFCV1pfs8dvQgKqR7MvrbRfx78
+FVPtLs8SuZAE/iVAf87stvG1uNpOUCP2vk1rnRt099MILZO3AWkbkorHonX5n1m9fk6FoK3dEyu
hLTxqykLC3gWzDu59Zt82qEnnNOk5HmP+Lz3lL7CgOD4c+GqeEdz2HzFec2/bqaByKqKkdBASxrU
C3Ie9E2/db73KIbaWNMHbdd1bSDaY+RV4Ihpr/EBrUplmVfQHdIfZZ6rV1V4LMEYIfDlKdw6prm8
y9O8KNb0Pd3HcKoRWeqhIKww3yCoseNwb8/zp8SO56CzTBT9EHSZVjxgxbYZ6nw9w9SWBw8RGBQ8
pOwrNJgGtrCZ4wrkCFmT1ZAiUPQl+NDz8lvYV6/5OHo/GsBxJ/7D4tbF98I5hI20r62opnActy3W
HbKyjg7s+hstt6evmWa0d2oxIUHfZGr2um1/tWp9oVV5bX09oL3xNbf0+s5J9RQgCOaCrSjNOwux
XhCRpBfKwKGOhNI+hl5W7uoS9xTQKTX8Ly02FhU4edQop1/3STvew7tob5rE538WqCNLqZmPfTFq
lDYs9aW1BuNbofpio2s9hk023ojuKuuyaY9YeGauUD3xD7bjdvyDTKCDeLFtCOuea3fWfywyZltf
etMPkxO+U7Csg9atQL50sZGfIFIgpqbJeodPIiGIT8OUW8Gy8FpCAdWPedXGpFm1XWE+o8ir5Das
bILOufdfUZHH8cfFuufnoHXIWcuwae47PBhfzJmRNmk9yPvQ1abj2LoUQrOs/R42o7/PUIT/hIYK
RJPS/qEleXm0cDFaazRenwjbH/PBTq6alIx25ZjzvUIf4zV2CGXjepR7Xdfjb5nlZT/ruuZ+Ew5h
Vtvjhq13x6GY/au+LYmR+qx+8obGu9cxU92mHBq0unQoxSnkgbGG7VbKXuyQwNEehCrvxwnBLMuW
9xKRvO95N0Zrs6gUmq7qs6H7sD9iQ++RDhu1+htY1UHfcSO16yqDnLMhS7J/s1qwO5Fa/Wls7WZD
Q0o7RU6KaB4LXq+kHl0XRuduHIy4ge6kqXM0S4gkcCgKCjlEsQBmvJzzDpcgWoOP8PY9zrHhQ51P
WbYfTL/Xgrkd0aIUk/PTVc68bQx69rQPHwszHKvvcT9a8BwGYZfGfVS4w0RVpytvhyy3w62yG2Ug
DaMbR0O2iwmenIW3bRcoKIT8bIxfGqpPWOw5IFEN9OrRNM2V/AIsVmbBABpsh4ulxil0Z3FC5ty6
H7KW8pI3IWJPo9rSfAGGEdI6OnVTmiV7s3WjOKCCR3QM98bxTnYzhADS8Y329n4Z+v2hnCm4XNUi
opRWaeEgVkZjC9yLDUPbpL1HlmUoILe8fBBpsHqRWICWZfa16VWycBtRX4Gk4/r2J9wWOniKiHc7
v6jAZQCk8TXA+5cF77k8Vyg5yzAwC0LuVea0tXGLdj28jEIOXRqkRC0/BsMsngQJAb3UXD7QRx0x
5bVU/tIXbf5C9oT9ZagX1pe5zfBXS0rPnm90bBaSXWLXMV0yZd1IvjLS81RAKWrGRZRoImu9jqpp
7A4I52BT1eBZdtcClS+PrpCY0VWlSDbIahVXZV5rE8SReAk38Xovd6UXJ4SaQ3Qf2yHGelwJWPl1
IOnrdVnW+S9fUnPdLIQC+xlt8T7fVQlqLpxckaOXI2oqhzTj6UgCigOX0WsWWFNDH7HXy9zWoQxP
YTLbm41DB6EVYMzXiKuxrx2KZfpq7hAbHmYEXjdO5FjDQ5yIXtyOHXCSFZIhkEczSnlPYc3xhJ2m
I7ZfK4ho2wzRZFrNUWwNqNu1lPEgkhJMoCs2Q7EyHD3A5ZTqCPib8dpJO3fGCsOVrzQ81H5Am9F+
cJD/AZFn4zYLXdFZBBX4rB7t0vSuicrj6yiiAbE25VjEmyqh9bTuOBD6OiH6dBFxz1S2dqUFG8Pw
IMrhoZZSRR/8ooQRb2Sz3ORjnyA5SAS28atEufezmcDpwAw4cQ7mkOCVgIcvCrR2pLEyJayqwplx
fXXSHhos7hMOFSeU857S2HKJkmdg3CtnmHhABgu/9MNcqrCH6IdxaTxW9Y/Yag0cbEm4P8PXi+86
0yx/QDeUL45QPjXwuru1Ot3o0N1082Rlz2O4SstiVDtphra1t53Q6A5x7ozeAeMr6rQxYhtqkRTt
rvAggzRDWHWHEcuEJfRQ5i8m8fvrhLDBjY8FQbGum9o3eVAr+9nWJz1ftz44KWwDY/fr3Cj64lTK
eaXHEi6VV7tD8Zr0aHMS83Ru8mvwB0r2RuzKbN8pi5Cf+nNZBJRhOv8q4r1FPqVFURHO+YQcIvfd
12Hw7X5laqHHiUcPdCtHl9NnZkId23FOPom5ap+Qie1vjDaLdtQZODI0hF1v0xM/Rvu+t+fsNKMF
pKAto265wfm5yDeJVfApp3NhCqxRdQIrTTPEnd24hXmCf5O3EPBsfCU0kZQQiIfG5eEOozHcuFTj
p3VsFP5pLDtK9R4ELn3VZ/A686m3jzLpzeKIgoBdbsnVONwqJd7fOPBCvyT2EnYmeqEe0UgrTVT1
JV+FTuLONycL7YA0N1e9yl1CChR7KAwmMc6lpODOtkPkkHA1HNtiP7dFdtN5vS9ucQfQBQUJg9AK
aEOBuKYLrmrV8lUiTVNrpIHi93lHZS7+OWapcLYWad4NXjT4ptQDXU6vAzS+HmVbfelsZWJxqhwM
icOuzx+p53pfk6bPvkyiicddWpv5CzqifAUzRNuXWacWsJJwEymuu4u9cj8Otx6fH76SpTu+GlPW
qU0HzCs96IkqSaw7jV/oFiJztsDm0UpKI1jUK2FG+o3VlrjFDRSeEWbgA5VRz9bFxqjHO1eh4blK
BsJuRvQLWG5WWFLpnsw6yLyK6DVtNBr9iJvUG9+yrBvLb5iazHV9p/pWo78Zas5Wh7uAk3JTQ+Il
xQj7gy5Ep3alUZnjTrfnnBejjemuDOWAmFKlckwti6FW1TZnOmrFxYW3mixEcwsHmzuPR1huqHOM
YUCCU5RXMlXqCic0jzzR7d35E4Dq6vsEwxqPww641skmPxrvu7hEuHiFXU2znnA9V5vWq5pnBbm4
WjdFRZ9j0lJvePjdxYIBXhSHxYgFCzmaYN+qTvk3Q+q1U9BhqluSvYuIrq1fR49ZOgixXy5PiK2g
l1YIc/kvmTW5sDwyr3/wwc0bB1Rhymqb+NHPzhfJGsoyMV2VWP4hhg/Fld97/Ytth/O4aWWLzlKF
bB917oanDnt4S12FkDvqoO5Kf2drHkX+nip/uR86wcsQO3lUraKyvAoNUYanzPML54fEy2+6S/2+
iW5ap+fjRd567q/0cWj4AimUiBMWOum8rwZovUv+bOYHwMThvGlarcaYuC3aX22lgVDSUF5/qc1G
n05qRBv7s5idGRMkMYY5ShJGi20OpjXziwDvSRJgQMLcAkr23a1HjaJ5tODGxLyC2bY2evRVncrD
3J4KUILecUfdZwgb3gyaKAnQK1aJ9FLVMuvXhctL8c2ake9e1K/bQt5RlU9x0msS8TzLuXK3gJiR
edWrLrLX8EqlfSs1DY+lErVTb0CnuzTEg8R/OGgpDb66eTZ/jxI9vLaREiX9te1Tm0TzqwXihwi7
6x7caK729eSBF4ocujm94+0zwqXbRiTtRkDprTdlOLtXBHOMJGpdbujKuo+W6fTfs8KNOD5YAu30
OG7u6GPnP426Bbg9Y2fCVzVB1M6H5iEBceaflCy8k1M3TrvRMqWStQaUdK0wUwbkPSb7Lq23vfD7
ZIMxu/tltPzwc6e7/rNG6Ltxe46Cm+FbmGqR/bPAHBgvK5BH18OU9gcstvTb2DJtdw8vjNRWITiZ
A56v201Spf2eywBkqmOhwUuppPpWxzVMilQqbQwmHdFUB4Xir+ZspXs8b6kAeMqHU2mNRxv0xtpB
Ofw4xZAtozFzb2IfWTqEGCFRYLgUZhtrtOE4hTySuyKP50f4Ho5OH2vhJkfw9K+92Rr3ORXCr6Lv
4jUUtOyWLwiOrRvnBJVu3MnvyvQR0IS/YtD0HtKrfgHPrzPKKA1t6QRAe0SmGwzYmGXbysUVdqbe
Gq0SdGl2jQ1PfWUZ9YCndhMWj7Odx7/oZXPZGQMZW1wA9l9TUkaJsi1iuMtD3KMrYGXWlri2PKq+
xhoXymi8anJZsa1GhqlXEh4mX0Ez9Tz52cEoYAOZv70S8xwdjCqnOWaEr7ZHcesw2aGWrl2jqmx0
T1T7Oinjl5dYqHrI4RlBvImnsMq2ExWtK/qn0+1Yx9m41kCfPVS9+q2kjMYqVc903Yadfeyhc1I7
1+RTPFne1wnV2ysDiMUdxdRF5lc1ZaDbAPDGBbGa+hGc9jYE97Lmp/kR8ZUIDzlcTnON2rEKXKd2
qo1f6E38rTA77UjjDXHeFlIMbqDtLp5Vh6E8A24sT6W4rJAdr7PRftRHr7gCSVKt6Fh77or71NoL
1oxuNYn+nSWnCfMwW1XXc1j7BxLk/IWOQ7Hp0X2gyFbG9OlDLzHXlvL9U1rK6suYoBG0UlNcPava
c2+SOZ0+I54ttjAzJWTy1ngtDU1R0e15UpOqpWBhZnoSB1JRyEJ1Oz/ZGi85zqpOFES6aDdKq39p
rhj2dln3+WaBCK3/W6yMia0OU4Tufeqi0urFlmUHhGcnLTFbFFbHNKEo1Yk0WueeKj/AZ55jc8Da
e6hqkg+ASBAA/y9ly1ruS72sY+7ctOGmhopnn+ZQDt+VLei34WN2mypBZPk+YukcJPV7WATmHKBf
gDUdDE3OoS+lTEZ7nsDqt6Xmeqsih3CHazarve0Kj+QARUbvgzGN3/zU/w0HYlR40A42GgjSQT1C
j+h81LZz0NhGmpFHyFqqmWml04fSubxWIIj6NohHJZ/GEOvm0iCmBgzhpXua/mR8Q+bM/TaeHP3b
lHf+QAKFKuahdLuxfrVFb2sHR6NijlStn1b2N9rNxNC1baW/igx1eZrfHigVG2MzatCp0X93fVSp
A4nZC65SqFMUezuvyvuUsoa2huVj3gxGLZ89slwQoj1h7X3Vgn7fCV3W/T6WBZ7pPTxzpCNV6AIN
723acymJUfPNn6wFQaLVGbcoHx2lMl83nvxE0kFFtVI76OGEDG2vVIOvjTPMB9ssnYfRTCHDZeQK
39SoeOvi0aMGS2gVmBrB5bqJLNPapJE2ExZqRdhRg4NUsmljwOwHL9EH9GY7zIKRkyFnG22b6gcg
n/poZE5D34T8+hUn0QaHWLvSfhalh89DOY6uu6NjlXx28lLYO8zgvH5rhcb0PYf0q6+1dpRIYODi
pm/TYQQY0MSzs+lrKtEkmtXIFUB1TFvrKDc0h7zo64xsJqNw7Ltte/LnjGfGmxVWfqPXAnhBnG/K
NnXtt+RjGkpUUdEBmKsQdyq2qdPLgWID1lhBamQ+1zewGbwpsBE4Wkau+0EzTvOh9id93P3+OP4J
ZvpUgW8oLtlIfwJH/8d/iS89+7d2P6ubr8XP7vKv+v8QhGoYIAP/axTqofxRlT+75OufQNTf/81/
EptAjurwCs3FIsq1xCI2+R9IVN/mD9AtBFNqAwY1FhT6fxKb7P/uw+cgqEFjFL8WboX/BUTVDP4+
8gX+EP4gDkgQU/8BiXoBogPZb8OYR87co5Osv0FB2i0Sprb07aAoCFE2jhHRkRIzjzgIHqMugo7G
+XijEAov9k0MjhSN/Rxhpj/W7G9Y0YVX8ccl+Pt3AMOkOgzllk/zAo0Zu3o6IqxqBQN+iWIXZ5Uq
b3RnyMYVSYP+ayoLkoQGts/32fT5QfaU4CSQN/Hj+7/k4g0Ah76gueEawkFjZS6tWUcR+dSUKHuK
pvqugT/8ntuZ+qyVPSqvfvqRcvub9Wc4iIlMnMokEpYLGvMPLGgogA322WgFce+Kmyx1rVMsmjlB
LDc2bzSyE5/+jTZ/c0v6JIh+e/fvz3cBm54t/PIDoGNBRyXa5RE6/wGdoFBDSmUFVpf7AbXF/MGK
uuI/Lg++6egnFoT5FFXlnzylv45iLXhgROp51Zc//2OarllS9FeA80TeVq8V1c1tlPfpB2KP59BV
CIA82UjBwFxHa9AA3n0+SsXhjbCQNYNKdd1R6XjIAIqkazn2H4mYvJ0QJHQHZLlBigCN5OLR5jWd
5gptCBp3eXYCPuOcklRPnt7fnLcTYq2QLqE2jc8eyn3nE4ISXPtUJYdAuWlPTq27RyqktD1lln9+
f6g3E/Lp+XCpwMLgKWFm50M1UZTRb8ImMJsKl8ZRhpoC1cMPYLtvJuSzNYsWJDxrOEWX5ujmjJml
Xblh0KEeXG3bmBSCIq5XgWZJPOPHv84JKgkII6igYNEh8Z/PKUoTzx8cIwxS5E1jCJYRNi+m6vvn
fx8HTtbCUSZy5Hs6H2cY28qRsg0DdDGKezBggqZVpr/+v41ySZFxbaKcGia21Bp5qDJ7CoaGMtb7
o1zuEO8AyRX5AJcR3IRLdZ4mTk0xgIsM3KKerqMBFpbEzuYlitv68M9DYbWE7CwK00vwvfyUPy6F
lDoU/ra9CjDnFHRnNchlKCvpn1CxLD/6YC8V1SHtwukzbPIttgjix8VhKAq3j2O9H4OSEroZdHGV
UvN3bQpE5iDLF8tp4dsu/7COaRGH4mR1tT3cSJUjR2DG0jA3WPcofZWEOqZBgAnqV8saJGXPlKbq
C8jmqqEFntGndPuMgnVhZOAM6BfUtO3BhNwD+6O42KIB0B/6xk0+U6CiDGj18EnRLpftGKhiNspT
QgAYHgrEtnZzbPtyV7vKKMCL0HVVxJt62+wnkZUvQh/aKwflkX7xN9LGD7SL3p4GgYASZFuHywci
x8XJlhIBwKjQVVAsrI1mNM2N1WATPqZ4yr1/Gpa/6s+HiLoxgurIbMHZgmntXLBFJhzrykhYCoU4
A+xLz9TDARRfWbbanV571YnekP/w/qB/mR8RGK8F1DO4OJfvEhIvzVjF3RQ4mQYcg977sNKJ7/eu
rIuPtCP/NhgZG/1g1MroEYvz895R44lZYqpIBaK8Y6gAZLMOAIBAKP/zvCC+wxJdbtrlwb0YKkOw
KWqiKZg0P6aGXmSfHTUWe5V35pf3h1qunYt9M2FZMSUHads3NAw6FYM51OMYIJWNY/WU+8daufOe
jou4qtD9f6XhT6FGTKn2zxcIegCLLhIbjyT/ZdCYAsRwPUrgQVukQK3xbgGZAcsPgzt6aOojne63
+8ensDzIzFf43PTni4p9fSsqib5die33FlT9fTvHWDKh2Lh9f02Xu+h8TXF85H0kIiM94II8H8lB
5wl3On8OQM/86JC1xe9hyv7522YQJsIVDE3uzXFc8uPenyr6nDhzrRqK4ntfIk8c6dL9xyCTOuTZ
UBffdtU5NMSmQg/qwbBWIx57u9E3nH8+DoxCdAGnb6HCOxehLO9y4elotwTzVDQr0+4lUnw1dJTY
qT5Yu79skIUPg0F+BkWKM3i+QV2tpbPRJHpg+La5LaWDE5uFLdD7x+AyF2HZsDvxkZUill2qUuej
+K1GD5f7MoDYX1bg3JQpaPfqybcWn8ctMCYt+WDIv5xxbHoQZlhkqnGYXSb+x5vMawIcrKH57XXi
OdKS/uTm8Rfhdu2/bxZpJ1Ggu5xxUoPzgewCo8qsXGxqymR6GmDEHLFEiHeT+6Go0l/mRIBBL5aE
jhzrkltsmSBs0F8EGBulIYDf2K0FYmR9665gYoXj/v1dW375xcdLHkf90iE3gGR6sWuF9LSqqOyZ
OM1HPaptPkMEdz5ImP9yNM4GubiLUl7TxPRmbggjVtnKrxoDeCjlcTnNT2ablR+ciwsyJxRVigNQ
Ji3yEE4lIijn+1V29dy0rpiD1uxaoCZlrnD7sWEsrBojdiTYpNLGqi6Xgm+vBgIGOT2m2uWCTHkM
DQC7ViIrtaUi7oRfJtorn/913YmSsNOAak9Whk7L+S+cTHruNcFW0KWACJOu/uSYo/nBur/dXP72
pTLgIt4kuG/OB2m1CA9FOxsDvAaaL0Xohk/8Xx9Z5L3dXa4WwqFFusZjvItRaKERS8b0IKYFYTFi
gJpO9Y8QV1U31j94v38X08/PK4MRd1Dyho/8ptiOzWOTIdWogrb0omFbJUIiCFOkFfJvQlqgYWJg
Z2iCdUW1ryaaIqjeDc11q7eauIO4V+c3mAL5IEoAC7ZYrmYVLVUNGFVHkz9CaN5pbavYShooztov
vBqfVU7LtDfLGUvMHsFCsWtNu37MdKu/1SkNAEHR6th/ypqMoGMVq7wcjwATZnyNQHIPP0QL2IAa
fda030kwahPCrI9qF0FP+mBLuAUfvMlvbxELHOBvuxjfs2mnne88wvGyyl2LkMqjQ2+CIFhLetZr
5L4+GurtISPuI+nnaYGhTA/kfKi6cTUel0YFflWCYJsGsYFL/ZHmwqU6KifLgf5swfmgh4gkz8Wr
LCoLr11pDkHnpoA65/GHUF0ROBGCQMk011eRnKorWHczDdhR3JZ6+eGPeLuqjkFChkUAq0sV7OKk
K9eUWVQ38F3xNF1FqS9f48E1gcSEyX/oJPwf16CYLkbwxCEUXZfpXtzLmeM3RdGVQ+BYNFv0iqAb
APf0wUX5lwnxbvLsQ/IHuvxb+u6PBxQOlVamDRMicyqhJs/iAVKNuRJpI/5VF2eZEOIT1IqJEtBS
Oj8mOp2FPqo7hkqH/CHKYWgtmexnHdft/5tZIZTCDYHKMvt1PhQyKnQKcbENmi7pdhViV59q3H9u
nMgAgvP+Pf42EWRaiDyieEoQDKT0fCx9TL3QtyVj+f42MRK4C94jOIxbO0ZM3c2t8IMB/7Zly8WH
KsQSbfkX6zi7rpx8ZxmQztuGqzff0owf9yhNfhTRvR2K+hrVQgrMPCFoNJ/PrUmsZgJ8MQR9THvV
yzHILOzY3RZY6wXvL6PPX3V+rXsIz6B8wWouMjfLn/9xEP3WlXHdjCLAU8OFBG23TbMdiYqblS4b
RNV53wDRpWJKbiZj9sQajZ55+seSLFwegF06H7nnLy23i18BaxjasMevQL3FgP+pgVrxQEMcYlcN
HxzS5WBczphqNg5ifOCkDxcHxxnzqFelbsK2YzaFCdIQ4dhs+/66vt1CpFERYaJixWtAf/p8Xcsu
zzstqUXgTy3u17i/xyWPNLFTtHt/pL/Nx1+0M1yKcYu6+flIk43rcztiGjnCo77Lnc5eR7mXfHBO
/jIK1iV0n2yEFcHSX7xrBmBVjba+Flg4L8O5scVuqRT/cwboL+IjuonoBtm6ffHWJG5lzhqU1h2N
HmgWgvcfULYG6P6DRXu7PagBEn1z5MTSd7v4wuyihgduR/GuK6vk6LRWukUrOT05MwDH9/fn7UW1
CA+SQKPuxCNmXpwEK2tgKWlztDMbKGtraGhEB3huULvEgtt4kcqQCQB0eBQfTPLtni3Nv+XVRjiL
dsfFU6aNWYg6GESclJgNNHXZJCOJ4VT969kgCiX+5ACyZVTJLmaYAZMChVyIoOq0Eb013V65IWL7
76/jm9nwIFORRZ5miZUo/p2f80EMYYLBBqW+0fHWvaWQQCW//yBlf3Mf0pRd8Lh0u5ZW22VziJDS
j9NSH4MO36FhrRm94a0cCBTw84p0yBDwNn3tZy+s0kE1UUgDmIA/x+m/nhp+B6LORAc4BaHzeznb
um+Roc/5HVZxRZvX3ijbuc59406VWFU7fld9MOJf1hdFOzqMiBhbS6x1sb5UF/rJoVhhjl6zGyZP
Bf1oRh8oO74ZxeGVQTGZUuDySVzafDnlYJSOXjo7WTT6pnQbvgilyg9O5LI6Z3c8o3BI+OqYiI1C
zflckmqoeyQ67B0MtHjVJp67Rg8Nllelbd4/lX8bCeH1paBENYl4/HwkVTQGKvb0ogEO/3CISV4r
t6vWuPt6H5zMZf0v58T9biztS+BBlxJ4jRa3wu9yTEkqCw7AWCVA1Fz6b0U6PRaa7ZxMfWquxrr6
SG76b3P0llyDljeX/2WMUMsO0EpVmTvROTmJTeRB28c6UaZ9+MFyLs/Im0mi1UM8t0zxEls1emIG
5s9QoMuya1CCsGfpKT3HWpMfnXnIvr+/fX85jov5BcwSFNsZ72L7+lmVixq+ufNMrd84Q1dszREA
3/uj/C6kX0yLC5hqBr1TuviXytFdNA6hMKkn9aHWopmDmLC+nTBHaVGUKiZzNakyJvrKaz8P9Kix
b2Z7al7BU1fFwcURAjowxSlENoACfK9UU0TryUIIYTWKzJa3Nva/H2EO/rLrSwjDdUi+z90uzk82
jiyDRRtW7BB36Xd1mENkC/VowYd7/3r1kHojKbB8rUtT+TJpnvwU1d5ZCVT5ZA66YOr3jvahW/Lf
JkSpcpFZXGAM+kVwgZ5Dh9h4Y1H0McqVjDC/QQxlQe4nHzlg/3Wo5XrjqxGGuLzlOjLiIjFqa+cP
otzkZgb/JjGx9fDVv6arLB2fyVJzI4Cm1nS+S7CR0EgXhbXLK2eG2InUY5YbxQdx2d/mAwCJKgAB
IHHz/+TsvHYkx5Fw/UQC5M2tMrOUZdpVm+mZG6HdSKIkytunPx97D87pVCZKqGlgF7PoxTBJBclg
xG82o4i8TDllNSuyMflBAwbYo6On8TFIC23nmPtdT9juFZJzUnPexbqzhRgs3dBNQSfsSFRufzdN
bnDqV2jFdmJ0JxO1jkctt6ont1vFJ1G1y7s6naqjp3HsaZazhjzM7NefSjQKuIhZY1Ice7MVEI9Y
kpg0K6pkl72zndn9u9CaGQ5AnUCn0vqdS/LGKagaEyy0C+CTltXlR5Um0ht5kjkR4D390K7y7YDj
7JChaS6y7OfLh9OtI9DzKCLiN+kAVtkcgcEQDBqmZU6ETV1Fkz21nnsRxDtTuhVBgcrdeBNhIrvd
EVmO5VdCERGaYVu+HVfoJjUV4jOsQGNnqBsTCkyTLAM/FBzZt5c/8lZjvYwM5RW9G5VaQexIy91J
rq/SelcZMNDe4eCCTbntTNho3jrazGkiYSAeK2+aITBl5acV9u19ldr1o3BR4Xj5W93IAVTPRVV7
SYB5JV0GhiOQq0Rgz43mfBX1UQxD/X3gp3QQ6xFovBeFj+/UvJjxNx2Syt8vj37jG/IkA4dMWgra
cGuIDYfaF3Npk7uZ6LzGMB4+lq5mo1ubNjsTvUrDWV3gjmBlHI4A0ECXE52rdgX9wET5mr4DVWUt
3UPe0/p/rIDqmOhzxzaSNAijvfdttJCiph7zZCeNvLncPtHKi4P3zVaAM61k1VcLqGWIW+jOiSJG
xCUv1vSNbsTQ3luvGZ5J0uujN0trZ/Bbq83nxENSdc2pcF0uASDGRmhe7UVjb3ZR19bTWddc906z
VrGz2rd2zJ9Dqb//owjUjegELpAio0G27kHHejA0Ers6vhw+t0ZBlw4RG6UayYlzOUo2raOFR6cb
edCazuCQg3tTmMHhP4xCDsEfR0XOZi5IEsjOR80+Ckp7ue8s8VWVrXY2/82p/DHIZiqTtXotSkxu
5KSWDV1k/qivr3Uf5l4HtQvjiPYxPVDsqy7Xy1rAmNoK25NP/RPndxwuefNEVSzFkjf7Zg/5nhT1
rWkFPH99Ll9QmNtdZwrg7K3kcQYOOPuL2n7+NNEt2/MruhXZuDEoAC3NwqsSu9TSzBJZwTCZh2wR
r2h01GLtDg0n89WbiNsTdLQq8yBusI25RFol6lfEnMxIJhSi91hSt4IvXv58Oe6uJ6WgJfgAUc5H
EngL+5jRL5hLpLWizJyakys1FE0NzL37Ru41D9Thd5khMRTaZmDFCREehJeBUVhofs7c5NEyud3n
mb12SFd8dofBMO9it8/u/8PUGImDEC3cK/R3UbX+ylXKYZzr/bPqEB6pWkxvRxDBp5eHuo7A350s
5aIInMHe9kU8npVlUVaEhijSsw4V9hAUMGj/wyho41u8xHTUFTY7y1trve1QuYrg1i/nQS/HN800
FTuNl+s7jBqHie2mejaTIWxGEdhbdapiGxmrhZxi6uG0OCVjJEU2ITg0WgcMIdtD107meTIoNr08
yVtRQivmfygNKnBqqf841L1eo1KL0kbkFEhnSOCEod4NzZs4QzbVX/J4J3G/vixxD6cQiOYBdwnU
7svxqrZEwMU0nMjx0dW4Q7oVPlGQJfnPdqRudQRa4X8AERi/7eg67J0p1+mYGh3AHJAGh1x9M7pR
tb0f9BPbL3CW8T4P3Ha6xxXJLjG+Th1Ia0Pg/vSWjqfYy+t8I2RVi98jMaLdyz9dzjsvOlidvDwi
00S/NXDr+KjP+V6v/8bxgnIetTNeHwpTtNnzNmIsvV/gbwcpviVwwIyY0jYOZt/LncC5NZRFSwiu
CVvDdDavnTGtUEl04DGZYkJ1Dg0PeY/6JBzUpS52LtKbY6kUjwqmQktsxsrg/AZBW2K8HlvrodDy
4imbuPLqbN4jj9wcCvAhEB/QxETo5XeSWt2Cja7dqGn1+Vg5Jg/ZhvTKU+K1L4fEra2ALjzVHuBR
JmZAl0O1ngg602rJdHpveWMmk4mraGJBzvbtz7Yt63NTQljPkI3bOXNuBSPVYrIB6pG8gTbruShR
snEhb15ttHrbqikj4aJh9/L8bo1CNsx9R7nYYbzL+RW1V2ZwnHmfjivCTRMyydOU7zVcb44SUBhC
/lMBpDaPHV4VQ4o+qxMVrcjetbZdvtGM0fr4+rkgOs+1Q6QTF5u5TDDqbY5qO0q0BIoG+qxHN9fb
ncPxRvDhxq3CgdYxSd3mkEBMywoq3RHorXop5O8YDSpQvoTA+upl40oj/cCAgPwXMNsmBGijZnSX
OxEFFXoRwZSKO8Sa9gq1Vx+HUWxol/TCPQr55mYUUnyTC81LIw6l5jyhmHQMVj/fqW5dLRujqERU
tVLBk21pVglqwbL1ljQi8UIcai7i/sfUJP6xyPTu1Y1hNRhMOR6dXNpXVZdxyjtoVoDCmjirfpSD
qrKPKZTTlwPuusAFMoJVox9oksWR21/unip2xyDv0ZmcVVX4c+MLD5rpkjWL+KJZAUpIpYYL47/o
GnqoTy/VLA/IzlgNEmm4MSM5F2P8IubRzd4tDtzurzs/UG2si/ySKh/pJecH9wy9oE2w6lPZF8gG
i6jBt/RUWmKSv6zFa61j4M2j0R7Sxhn1z/hGme1djdqT+LigoWs99xJf4cNouLJPdy6la2Shp3AK
pEtAzwiu34YEf6QzjUAKP/BFhnBHlc3HoW8KzBerOF6eKRj67nPmd+OPNi4d469CE2PztXa82j4k
ZuZlT8BHRXJCyC52H9aMvPDR8Kp6D+R+lfHxG/lllgIxUKbZYoe0xh/SytGzKGn7HO0ShObHg++M
Slgb6IZ8b8jSQZWf2t4IjYDVQqxh0oPjzgdUmeXlBySAFSiGajrg/m0yZEL5aNpyzCNE3voWMVyi
Gnp8HBd/xwmSRZ8MVGgnK0RLSKDmgBCgU3yrKr3B/QBU6Cu9ppVFlHLR4DhwwcKQvlwGfJ7pmoUO
Th6ZzoL2ehoYyNausfHOyJLlTd/H9U6wXB9ONG/VzUtGQet7W6gC9DH4tc/dF2hO8g792eIHkf7q
eoZqEcNQA13FLqE7tpmWntJ/TouSwqmJnBFyXIda6P3OC/Z33rz5mJ6yzVbEW4p+/maYSqy210td
YNuMT9Rj4aKwEDYDBngIYGetmZydxZv8g1PEhvNIKawu7m02yo9B1qt8N5emhVqNPwb1IfE8xFqF
Cf3+aPbW2JyEZth8+kmgCReOVu+1e7nC9Z6g28saAeig/MsL+3KVFm+IXaduyyhzkyo4BAaWpmFS
xuibxb6STKGI6o0YdBZJcwLRaroHlG9tbSckrm8S3q0gi5SfKsfI1hMtoPRsL+S10eAs7Xlqux9N
kIgHiFp7L5GrdxftekAQEDLxXlNmQJcT7vVxFfAJ8qgY3fIzbE98QfQy/5ybi3tcB6ntBMiNYEcW
Amk8tbvIYNTf/3EwrnmJpCuiV5FANed9v8TOenKFgQvYy6fKjXlRG1Jde6ifcKA286L/LJJJOCVq
nriHL7rrpqEQ+fI0i379Zyzyvark9SfjUznsLjIn9XzeTEzrLWniwFhFzWAUb2dr0U5OQctABl3/
6uigJwivHO4aDXZ6BpdrOJkBQYqKTzS4WYoOj+/AN60ciH6jkK9NBUEmgK6g+mChSAJl93KsJmnH
xC+zKlp92YWLO2Sn3oHZ2POQPL78yW6t4J9Dqb35R2iUmoZYNyrhUbNK7yDNaQ69yUSwaNadnRW8
jg5mBUeDHU7CHvy2QPtjKCRr6Uy4bRXlToG7sFM85AbmmlQhjDDP0YR5eWbXQa+GQyoBugs5VLAJ
RmRrqeE0dRWJXqyPooNNwAu120k/r7HP6lv9MczmITes5BRzwreagzY9dpOIv/nzMh5XGwvjgqbc
wSJjm0LEUpeHYJT9P1NZ7Plg3/qK9EF4HFNl4A2xmeuSG4NGz5GAWbPhXbGAgsfjZjy3SDPt7PFb
QwHgMyi8kdqDPboMGFSDAGrGuXo0ivcQXtvIaIFZj7Mf3L38AW/FC6BFMwATQaa05XE2Oq9iimZF
tOJYENZ+nB+KtXvQdCD9elz/fHm0W/MCbc0LgvY1I26WMOhpIrl1WUba6JhHPVuMsy6H8tyPZrqz
hLci88+hNiGT94kXu1Wq7ruBo38Bhloexw5V151z5NYKAmN1wNty3bjb0olntIFZ+kkZwfVNPlFo
aP/tkee4M7VufjTE6O58MXUuXeYhuNAhm6BgybRXt2u4aiKB8sEa1oVeHTVg8veejNv3XaAnv0jx
1nfWMI4PdYbi5Mtf7+aS0pEAuEH4AbO6jMrZQiJ80IjKNhi8J2vOEByZcTfo/8OnUyorUFTBXNN3
vxxnlWghOyiLREvaoanlxeBQe7HsrKMKgO06kpsrUzKwKGANL0dp0VVHtc9jFJLmo9U57qeFnf9s
GK1B6aEzHsvaH7KdV+etNQR6RJZKDkTferOzLWdxYC27RYTuHOwsGpmnlif0p5e/1K19RkOCRj9v
dpLVzdyK3EYXIGduUozdN2cq5uJbmgBUek+1PcuPL492uZLAXsBGqM/F1UKH1tm+U9uhiVND01Uf
JK1/ZaUrn0Tr1icQ7cUTnFvjxDvodVnJ/x3Ug8vJ2BxbW29jEaQL0vg0wa3Bj89Y4CHQl1fFYVzk
XiZ5+c3+71BkrVSWKRldyWBQmBp7O1npuxjp+CTNUnuwRl3fifrLb/a/UajAKhU10NDwGy7jkZpu
2uAGTcN0TMq7cXaLUxkM2Z3slvH55Q92a0IKPgTvkW6cu0195rzHXgg13sgTXfG2sab6IaaA8Sr8
BxOiBQBYlbYX2SONpE3W0+hI1QMZ16KxKExEgDUkch2cNl6ey9Wy+VzGYH3x6MRp4Aoel/qrmQeT
4UW9X3l/+UMQo9zqBHez3cTR64ciDMCOU5XCrXSzq/Sxw6UmqHzKClP83YxLFNlwkMke8n7F5e61
gwG8V5QF1QKgXb85BP16LccZPYAIYPwaja7m/yiVnnbaV9aeishVPChKPvoD8GnoY/pbYGnrJhry
wW4QEf11H85dIT5WTSB21u/2MDR/yTZUbrMpJNe1L5KCXRaVJc4+uNdXYZfE/qsDgslQmqLFQDXA
2eI1Mi2QsjDiIJrs32jxeViOYuyHYw35cNz5SjempNImqnTKv5Y28OWmDeA46l2MCVuZNjWa8yhF
VIi8HV+OhZujkKQBYERwi8T+cpTUwvNAr5I4GisbTVLUnZIfnouPwk42f72X+DS/US6qeHYlDlHM
bjNQGULKQ2Q4VptdfJR2359nPbdfxTRShwPFGoo9nNy/yT+bKWH/NdlxaQcAasR0oj27HAzc2g6B
Dhb3tavnsmjqmqfob1K+uVy90Zs6COtdENVdT+91hAWaGJW3s3aX9RU1IZfeCDU2ivGKMraJhMbz
hxaLtTjyOz+Jv4oOm8l3tY1odRjHE/SEbB1rJEO1LP8JinpAQtcztb2i9vUXhEqjSgPEI0TRQEXS
H88/Z6lwgBVzEOkzxy1mXvYhRqnqMIi63cmfroOS9IwcRuERKAVv62HSkSLXwI9GRtnpqFpOuV7C
yqiQ3H35+92YEw0bBqIzSc9mW3GOWydpPb2KI2dAsLfwbRmVdYk4ubvMOxvtxlCKkEa5iEVEU868
XL6Og92m36BFZrUi2dOYfyNL1qC+LfZqwzdGQpiE+wqICuTCLSogL3JMo+omOXdD0aNLgbdyk0vv
bhJowr56/Xybgq+iZ3KAbImnI7o8EkRKgtVP93fu5xMHPDUcDjP71Qc8pCOmhV0y9eWr8yPV8Nay
siU5J3bbHVpnHQ42Fko781HX7P9P3H/vNPrvJBZI4EGl3V7D2BTVUzIZybmuqjuNmlwYpO7Pqh+f
ukrWOxFxI8opmVNcBjtiqcC4jAj0THs49EN6TuPBD+0pcZ/9YQ523pAbG2c1J4onoGQVfZCG4Zam
qJlph7l0q+F0ZsFAC8dgztCR1oGuvl8xWNPCQbSje9CmVTTIiwr9WfAKk5j5+L0TrlMvMetIXSxt
9D7u629DIT3jvjNSP35+ZThxQZCRqJSflvoVD92YEk3WOCudLX/6q5aiOyay/FuW7h7x4WrpWXjO
VIj19MA8NMAulz6uMDTGhUeeZziCuCt07gln8b3uwVU0qVEAKFN2JHKRCbwcpQWVKJH/kGcLZhKK
HFZdYY03oj2Gyek6Fg8rP9J+7ZFGNwhEEPA9NgmouM0rcFBYO9fIfF5MAoc0F36NdaQnBq04s3GU
3jmqf2dWF1uG8ajvgMSmXnCN+g5m2HTSXb2I5v36Jivn5KGNjfJffRmRurfRORvCoB8DeRaVTL1z
EGBqTE1NSzuowHa1x8u4uiy5nHiycfKRBnJmbJ4GZZz5YwGeIVqy+Fu/rJEptQcnSf5GhP0pa92/
rMZ7Kq1253za1BHZZozLmUESTxtHyY5cfmy/s2RQYfPCOtQGTsrgEkM/i1Fz63QD56U0eDSCLnss
KnP+QLnP/BrbpfPp5Q3kMcjlx+BHUACjBqA4Pdsid1qNto25WUCmUEPzMxvTb09BWVrOuSxi0kgf
y8P32CNP7qsKOP+bvupOoFPBVUCv4nL6q2Y2nrksQZQbDYZiTu3RA4pXZ/wv43BY8mBWhdIteTOt
XMw+hx67B1R7vif5OnwAg1fupJDX5wP2Jci/coWC/AfGejkbqWWZ0RFbUVV73hO8iureL7I9kOfN
UeChwgNVaOmt3ACJauGbCW+jlZzNOk0yN6ZjZczo5r8cFlcZAbGp4L6wlXhI0OC5nM7sJGVVzyT5
vJqzg2no9WPgDUjfF81eefnWnHjngelH1IDsY5MR20GuDVmRxxGUiewrfqV55OS7mN+bo1CipEQD
UADI6uWEZNfG0sGbL7LGfDkBNdbPgyZeJ630v5imUfT/RtksG5T7puNBFEeTl8l3+IBVD3WK0muf
aeYbuA3eTvZxa/cGlBuUcBmQmCsOEnKpM9UgMmy62/fu6n/LGzh/MJKOWrM8iGp4HbDx9wy5n1BE
VwAc8vrNoYUeFs5VRhlHCc5kka/jG5nOwfrh1eEHeoiBlGIIdbxNTBRNDARR1HGkxfD+Of+C81Sm
+onocHbaOTciXQkYUDFE6wLN0k1ONfUTaYM1xJGXO58XvIGi1cMilOunOL88qRshyEgKU2aAQ/C8
TQjaWu6gpTzHEYrvbTjAnDvp9uDsXK83RmE6Kj20KJ6425pu0brukgipRegxN+4B1/T4ybbwEd15
Yt5YNyobCkjMyYouzmY2XPGTDGQK0CC3y3eaKKdHodXBYRk6+c/LC3edFaEapppuJPOol2+FQKyi
RmLE7NPzIE39sY8X/x4kfffsF27/j4MW/l6tUG3TzaWocuDf8+PhtQ3ylntSx6YnPRuFOdfh1Fh+
ejRb+Fvh7GrtD7LZ2Ecp2knlZysHHxEuete1PwdvwJ4R6o+OOEsdd+U7H5W46f1AF68JsUVAb1+2
yJMfpOch2L/69Wh/H90h/hZrkAVOXLYz9bVk6etjJ8wEG8B8df3vbuNhatvlhp6+jSeciSKj7oY+
SsBk/cBcqvW52FpZ3Rldj3e3yDu9OSBZN9jfnW4Es5ZPk5YfLOwAHYxlpw6pxikRX2XbzpJ2lJ5h
CYyVoL1zPt0IRnpQcF2h3PFc3nbr27We7dm10jOIw+pZb6S4g0n2H25FlZojnMQrkaR5E4rDiC0Z
tigpb7DUOVFdwV9+pdTxchTenMsfo2zOdnyIXKSFjfQcGwKezTAfa+oYx5cHubGrKGQoiVfAYnSx
N0lRCaAupbhPqOfjdPL9tcYpvDTwHlv3VI1vDsVIQA54vFJ5v7wRWwn6pSyK7GzUeXEWDm+MsRZG
BIDK2lm666FQIyXTU/9F9Wz7oJS0EIvMNbMzLvfZycu1/hQDVr+z1tndOWRvDUVqRJkfPQRqJpv7
CWdeWkNFkJ0zQbsOFJGDmbbnfOhtew99fx0Q6E//FnUFwKTqW5cLKGIEcRsnEee0HYqQG7oJjQHd
qddGBKMAGkJ1mqIJUIrLUZpejNLKanGOZZYQcjh+Ibv0lz7tEr2ul44qC4ACEktyWaTxLkeiq5xb
vAGqc+NNONHTylv6QyoNxJb0MtD3XtTb4fg+6n63lFwoz58tjHdK7Fy6RRBHpb+sfeibhZmfs6RI
TE7TIV13nlvbVEkNh+UFT1wPDCZSI5ezc2qz0b2Wahpe2nhplln9CG68OHZVNkQtYu/HTi/0nTxm
e3P9HpTN/Htd0Srd7DGNWh0oODj+3WKkHzVv7E5gb+z72lrGN2S5/c7xoSbx58XFeKolCK6OOihT
3ZyEcZova7L6Gs3BDNHXuvslTeNL0bXvJ7/4WMZGfVeK6d4u851H1o2PydtHFSnB0/GY3tQQ4maJ
7aRak3NqWkUQlnVSPi9uU3anaXXrvaP4xrIyGo9Vn/4/yehmtGaw49boreRsAD6LJl+S0Wdd/1Al
qGtOY7DscTe2W12tK3wA4gaONc8uFVx/VLJdL021VjJg0vi4iuCefaiKck8p7/YocCeIUXqu2zzH
9xusUAM7OdtLmhxgW7dHW8eH7+UD5cbiKU0I2P0cJko58XIuhsW7zpFpdnbBW/qhsGX72KZV8pS6
TumGCa70O8f/jXkh40Y+CkCEUtM2JdUXh5a73TFi35fveiMfHvLM8D69PK8bIahaHlT/HdAgZAOX
8yqyYPYXUWc46wGzRpXUebtophmZqESeXh7qxllCg5KnJGcl3Y0tnVjDZMzPsUc7i6ZuntO09s81
ByS63m1chEsHPWVwGufdy6Neb27qzHhRKP6vEg3bbG4sWgOz0ldxXkDVjVEGTml8tBMHmcOp48/D
5A7Fjz7O1vqUG+3gHee+cOOd8Ln+mIRMoGo2CORQDd2Ez4TloNGnZX7unaz6OKX+8nEY+vr55ble
f8zf60rTWckvU72//JiN1sROZtgZbM9ueJSTWA8xbtJvs1h6OxnDjQmRASHqRX+busw2R+3SQe8r
08vOs5x/Krw75ruvNLGBd0VJlwOZ6hMJEJtb/Yg/DhBUtITWJszHR7jjveZpOCu7cv328qpdb20a
isrHhpOYori72QIUWBqbKqo4l7WTvdeLxPuiOTXaiUlqGPeBmaw7IXlrQIqnSgFTvWu3uAC7dfPZ
mpaclMERT6C1jQdcQOyHoo37O+ktzf3LE7zxrTgelQkHL3XwRJuwSBZ4kLiqF2enlu2dOQ3pvZkZ
084y3hyF5gdyzYpxvG2zCH02LHQC8nPtj/UhE6VIQ31q8687k7mqhP9mf0FmoyFM+Z3332VUDOZs
2Y1FMSWfsapA3qkY47sAhcjxE7ao8pdG2Ux77JtK3M8xQl/nhnmv92LVmpTXdp9YJ0hB2fo0dbbX
fCiHBY+kkJS14me7botncZ6kQaSGqU8LFOOCxHsMfozE+QhXtJ6aMBgapN3Mrm3xjh5X4IlVnjTy
qx73EOMTN17dj7Ezce8l5qi467gJL/eJZeIeYqzp3GAptKbpM4w5N/+eyLgWYTLYhlaGY6mZ3SNU
Ay/9AuIGSIwoR3+JhOJUfcSmF18Up9FrLCjjptf/ic0E77/WnFCoT8vMK55osJbzIRey/jAGBraB
WKoPVn2Yl4mHuYgr20tpOM2DGZpOnWBCnxbtlJ1l5TX+LzSKrfE4p4DonoI5WZ1DV7ujPE6llXZv
FqT39SgvqlL/kPq5BScmmPXpMZU6ENScM9bDU7lquyOMkdL6hApwFYQu8Y2cUi2TNJz6cZkHnCaH
MnlLLdXSnxwdM9pDHZhLfpjQt/kelH05vMvH2jfDadYr59DLtv41ezR6HoxVW8oPLZany4kmolY+
aLU+IaEkZgefZRd1weOcz6t36iFvcObacSff4BvtDXeahj3jmXfUVH5cEvpG93Ebu8V9u+bOdJwW
wNAfZ8TNzKcmNdEMLLo8N/6u1t6bsrAG3LW8ZRS8mNHiDtofGj1H95tVlTGpx4gF8gkd7EyGjjAR
tUWASUvTEC91MLrh6BnD9NZ3aPGdkE030vck8oCfZctlm4I8cUAKG/1i6VNouX0lw25ZOmxm8IDs
j1NndN4bTEeVK3WT1OaRcks+vS+cKgl+mauWBB+aBge5D4E1QvDTvdHK3XAtta4852jLeD9wGO9R
pPWtvv3Zak5lLWGMsaMwDrVlaNXH3sOeIj/4dT/ND1U/WN1DIfrFeGplLquo0KCgo1UziDi9RzMm
Mb+gXW+aPyfcIr23bpfo1rlGbHf4PJvUp+9aDYr6XVrMxvR18VusgAt619g8Otj5iJPC4tb3IrHm
9LBWTSEA7icpmwn9c1HRTDPbav6XMhqc34Y8qftY4RaP11jtyfSDpirjd2WXUABKQReIQxJMFs+8
aTHEXTX345e2NtrqhNtzChFm1cDQ63HAqRSvNV9lxHo1x/tmsOQ/8UzxKqzt2dPuTa3oP6yuHLw8
tIvVj6fQBLsevFurTvrPcjCd5L3eTKYhwkBOeraG7eq7FD/bfCJpz0bpvNVH2r/nyk0n80uJasBy
NKsxCEJ7KNS/qUeX6GhkIu0fZuh+2V1t9w4+85Dq/Wi0Mi/AvBrn84816aYZdp2V/VNXA8TFgzN0
vXUHkDn9TuVAZqfV6PL4vBrrUJ8Q0Zqnrxo6tuKEK5btgG5rcZM9lOk4lSdjMFGmCXgF13cp2Crx
zjYbzUrx7vST5jimDZ7uVoHV6Hes48z53sSzVMF3kTzIDnI0gdVmWVYZpylOYnmXOXnZfhmHwCi+
+YuezYdxTYN4DUEreL+MssWbNJxLf8oQDemNw2h19445gUvym8U/WU7XvLewKHYOsneb5Fi58DmP
Ik+T7rDkU9d8QLU2e6QOOOUnM0+H8aEsXJE9xUuLY9+qebkAGBYM/Qc07zSKdKUctTe9Fif/qEJu
miGEP7XrgYsx7v4Vmog/DUabzQ+rHOJiAKrkY3F69LIytQ8UN0e/DRM65j16/MtMjh8OY9YjuM1Z
JvQ3RlYghAPNK+neuouZ6Z/buJ4JgLgsxvXoylzTJP9f0YwyNDAkc9+zsuZ6XwWLVX30k8qZvs/N
4PZHfG2rbg7xm26G0B9dlGJaXNOtgxyQVM7Czl0xsDq0jVUon52sE09ijedaw/69Vce3KV3snIHn
5u+zos1wwGowa62mfEzyUCYtZMXM62txvzo1v60by3oUYTc3rvHYxPjE36924bKKdddCiSNs494P
PQ0S4IO+mpXxEORl9SkA3DU+pLifyDBDnPWhbGZdO+MfvTp39Tw0uDALhjnm0jK+doGdY7RUFy3N
aDsdMIEeGPENUH5Le5slRATuFfocaG98u8UKvGn6MYmkh2rhd4EB8vp2mc2x48ZqzLY7z2JRRgPz
SLL7IXaDuH3XB7H5HFQ5xSO52v1f/mgbP2IZY7UtuZnig1/M01OXDOVXcoj0fT0Odhm2aIw1Z6x6
3a/g8scvjcRqFiqws9pPaYm1xQPdwzELM4jE/4pmdX5hFkVKaIuhyc9yGVnDEH9knQJB4MxW/zb3
7Hn50hqj8CLAdYl/55drwi6y8KP1WCY3Hp4LZ7GyR783sgUvTe7j8t0EfdV9A+JwzH8WY0dPIqw6
qy2/GDN2OngqtItXhXkiXVQV2HErLAHAneVzqqd+H+Z9vNqIS6Eqsb5v1P/4UlQCS91QK2p7SIlb
kvW7QLbYpOn+kPyQbuzIQzk6aYuFmui1N1pj9e+Njir9g+ZlDWTeHoeNUDSwEsgspNSP1jo437W5
z+BViUw4P+y4KvPDGODv86zFTl2Ejgte8s0Qp1lnHp1MuP8akzA+sZ+0+Isc2xJmmwEr9t+cBxis
XeDer+23kgkqIL4CBFLKRhzmMhMkg9C5EBd5NrkVj7WjuQc6SYDmCmuP/3Uju70YapNDG1ZmLBQA
5blk8d7MaSH/0f1pr/J//UTmBe7xDKF7gm/CVphZq2ZRQ4oqzxmSAfelM9AQMVbnefFl8yVze/0o
5tz+sJNRs0qX5S96rzzMaR3ST6Y7dbmK9aC3oyekPLfGLKBmmUOsUj59z9Hm1usUpDqNfhRDePhs
xmnGTDfLyk7PCN8VsByTtgtrffb1IzrX2n94CiOOrKw8caZxt9RR0+oba13i9OyXI9CrzLWSTxU5
9XKogV/toa+vpqZgqcCV8WqgqH2FHJVrTdpr1NV59jgKE80vvrMrrXDIyvXjy1/r6vFIdFC7g1Pm
qmf+NkTy2qZfUyX9eYi5JW1Nzw8ItX1pLWwibOvVHA0X3CYkA+jSSmqD/1wGh1tn7TwFJsNhFnlI
57U72+bkhoUDHvblmV0tIiUhwkJJdQOUvhIQ1pdOJPwtEIN88U68TtxPuCJnD9VS9L9ePRTpISg9
aGxQD7YhHzR8rmFlqD4gIvLBz8KhQEYCP7tpp/JzY1aqZgjEHAkb2vKb16o2VyPaK71xNuxYDzEW
yI+QrmQ4OtkeEdDfbmRkVWHyUKYn7aaSsWlFGMbsJQiemudhsY32Hhyx+U3qHcJDZpKIL1Zqxh/S
hImeirXKXmehR7FGjf7bBJgiLOiDzfYujaTPrJTRE16/dzzBPa4kdw92dnUOM4pSMKHRTLkXxshl
PPIGqTFTtcyzXtAM0NtqOOq53+4cidtNRj2USolDKYPWG+Rz83IUjsS6cVcDcW5p+PcVVhr3hT38
GorCu7OHXffBbYzAf1FtFoKRwZCI3kyqd4SL6mUZn4HBVHfV6i9H3WrbKA3SfCcct+unqDZwilVr
GQ9qNPYuZ5bNA3ihhdIruYFzKECk3g9tuycxcr1+IA74RNR5OTfAiVyOErSVCLTZ9c9z6v7dp8ZT
V7pVyNPxw+SuyWunBMVWnbwcVIppuxVqyuSoo9u8WmeQBfV07JeWHLTKCvHtdYcGhy1IHnoZLB3Y
oW22kTIXuO2GuG+XNiEtElV5UJiHT+mYOh9fOxalSM4mthQwP4BDlwvo+EPplrVd3C9pYD10XFxv
s6nRHieA0zvLp/bln9c/pWIFBea8pdZCMXJTmkZLYcploBX3TY/Q9mnMM9P9njUxFY3VjL33qKXm
+jssI3LxhKBZ8az39TieXz1fxqY9oE4R3LE2YbkqfFlirOW91dXpKXPT4YvRg47Bzyl9ndmXwsTj
gIiOCh+T3iIv7cu15YkG0DxN5H29jsnd3LnO0ZuzPY6vuc3l1DDKFwVuBsYJzO5ymJif4JqlWd5X
Ew/Vo6w4mY9Yco7iQKHF/9QH0ojvKVlkTVhN7bw8+WPirO/iYhE2lYdk1c/r4rufjSntE74LukHH
HnJXdozNWMwPfdv5zZdYE5MOFSvJgxwRca+YP0mv9pqT08xLda5nvZ8/rfbQTJ+M2nfGJ7j9QXyy
28r7++Vv+L/K62Uo0RJQXX1acZg/b6+A/0Pame3GbXTt+ooIcB5OyW5Rrcm2ZFu2TwjHjjnPLJLF
q98PneD/3BShhrKRkyCBvbpY06q13kHHmd1uPTc+FXpF6nPF229Ss5Nqlbir+ots3fHZMhuxfESF
eDa/zI1eaanPf0mNB9AOuXWwrciIHtICeMx9JCoMFq1oZq5MFV3O92WSFfm1oExEHctrPHGsM1Mx
/QnkZ/VjLAD2BBAA1P5d2vFnEY+mcXvUnKxNg1FvkVmnwJQoHwe9cUuEhGSdH2VkKJjwkf1ntu8V
6vRL0DkxD3WhY0is561rXY/TOE/YJxjahBwcJg73y1xU6V3dtEYW1pDv28DNFyPBkwZEHGTZvIkf
nLhxzaMloqnz00I15K1VQP3BMTelU//O6fHSfZf0pWG/Z6O15d0SI7oUaJOM4QO4vPxvk7JqlUfo
zal5w5nq1LcorMWlvxiG/M7rvVGPuLdV84OGNKt7AgcA+MrXuoRc1FKivPuVLzNlDEqiJt5elRN1
QZTneXmV4NCeHRaeZdoxriYjpwbsOr/Yo4x6ijpVnDAOasXVUuIwHIxVFP2VFAVeFfjwppkvMTEq
/EnacrxKhT65YR/p2neuhKpksadVd60ulmgO7HeFx29fDOrjVEv7ozKNsng/FJGloOuU199hFaq/
0kGPH2WmdtIXCOJTmYYXr97g/Dj1viGG9FNKLdU7QDlvHzNnmd93tSIgclqzcjfIARvKqk0Q9E1T
0jsf6b62CZyyyuKgsGKU4kod7cy7vHCsH2pJhftIg6LQnqnSmPIuxv37r1wvsuig1WY6BB6m4kvi
27mzuEE+Wv3Hym5wAp+mpOsCtSu99qBp00RdF0pmOoZzE3lNaKuJ2nxMVE9Wt44dTfEhxo5xDKcW
huttEpnGt6kzl+IvO07c8pqyXKNcW6Y0isfR4+L3QcHpit+3jve+w6QDJcdRQ2vrE+Ro/WNZSjO7
KrSZOrpfkzZE39wG0bO/qcaij5MmmQjVOp+sd7i7Wu1BNRtQG9WSMSVyWWrnseqyPg6wOEnqYExn
DeVEW60XXygNertCLwb3vkqqXDzUmaJ+KxFnTq71pHazMSiM2BHvvblzmh+TV2WfzdzO43fjXLVP
kys17amagMbR6M8lZapsXuyT27VoHoMhmYrPlpdL6yB7T4tuImq4v2Za0qMvdYH/UKyMhup7qqLO
dzWaJO1d7ozpR0NZ1BTgByvfNzIZ2R/nqfSGX6kegaueZaHiSTNG1efJTJvhIR5QTLuyVaGqodvm
tnVTt+Cx74DeVuaHrI66e8NskGMz7C4r7uso6dOD1sPOpJjUUrsz6EAs7xt4wflHmgPsxoLKtOaz
vBKHTIkn2b0Vu807K15ojFjRMKLhZkSa52tqX5RHdDdb7TqaZL0cKGXXpykWbXnUIyq5R0eF1YpL
a1Xit2ioWXug/k6FP3FS94eqWEt+S1Evsa4kyWcS4Lujf5hkUliHJUFIDlkPHTM5iscDxagpRvHW
mFYcJSUb991sFnQ/bEfaYwBKrYEbIYx6DFK9p7dkCqUffWsoqTE1sY0AnQsoXsEs1s2z06S3pbtS
kIzMb218qR03SosgTRQde488tZpwcPQsCTpaJj/1qdMKrIBaScucal0WWFm8PKXkdsnRMDr1XazR
CDwaWto+QO3n64750J3mXGl/2D1Y26NppOZ7tcHL1E/VpSwCOavLj3ZJaNRbS+OedGOMymMyeC6l
JxIDX5FzI49O1jTHOlqW51jEhX5roM9vIC2RsAeUruyCeKxHi7PYiOyDkszO8wzOvw0k15LmF3U+
3PMMKr+KRnemq0TPRkq4evtBo5X2s0vH5a+hGpMv+kBvIOi8pDWC3hlsvpyWF+Vh0rkeKNJgU5Cm
qvUj79L4a5a7kxcMA1R9dPX1cfKVBZ7ygda1m9xO3Od/c3gajQ+qa9L82pw1um/wOsUhHdXm2UIb
x7vK+2WBL1Mlz66jROUhnSfeGZlwM9CvY5FOfu+VtKcTs/1gtqX3fTK6Wg9mqylve7qNuPylSXuT
errQDnOBpl9gFPrS+5oXTenRyzr9L63g2gooEvA9E0+J0RPKPE/6VkfRFMAuQJNwojsQ8WB0jOmo
Y/fkBaQoCwgX3R6bQwGF4jaSGUz2aRkpU6XZ6PNVYXfJZqh/IiZZmqfc1kQeDHYNWrfmifHOyiEY
HI0CKmaQpo7709Eb/ZNjSlVBgH1waMLp1LrEUvYdmLZx5ABuUwW8rRdZ1iGNprH3UWufLB+KavMt
EgB1KDmr+d8oFetfo8mS2bHoB/E8jh0N2LFxvE9FLJ0npxJFcpWMS3EXLQIwIFZBAtlfkoL5Julr
ukIoDjtfe8XR+depRp1o6Y0kPrSxNt9DqB6KgyA9vVZqjy8Dw5P713U6fmNldlV6ELHFhUEJq9e4
z+rZ9Vkh6ofWtJuffczdDToo08sgqrh8jq2ryA/M3PQ89JWl+FrWNU/60uat3znUcP2ui437LJ6d
+ei1fVYdVEBbwq/BjsurEi7mc22Y8ehnExzk9WilpUvTpeVgGLOmOIIkTR66aYhnTo0ueVTNDJdv
3g3WSedyNyBpO63l91NkJ1d2Kaqnoukwv+JSpnOAyU5i+lRcOGjmjHrZY1eW5RHATFQcCreynvDK
7Uuf5NMognmS1mPaK1N1cKapd68Wxawdn96K8UVZ2CEMXWDW7PZq/bmQ9pAfXSXSftaydrsAUv5I
8yNaIOVogg7ubdfL8rvCS8dis2ge+zZyU+ydnN7gCyuz/G6U+EX4CFfW0RGMdK6GtDGRC5lnnZ5e
niZd7heJ5FpuGxPfQxMvnzzQ2qq5ocsgc7+biqQKopEKblBQ3n4cZC1pbgNXv28T1i2Fbat1fdSW
1PzQL62bBo1wrD5cBN/smC9m1gWemaKuNCuD/GWatfWpiyflS0n7+H1lemNPr2zsBr/z7KX2q3qU
3LZj3qLto4q/VepnHmd2b3xuWsAFN6paqXqYjGNzZ/QL8HX4g9yaS2fSRrIjO6UH3FTlE4lX86nM
q/6rFSE06RtaMX6IoqqtrqhmOU9FO2nPSDimjj9OlAl9iDWkuVkplScHuMHjWM1O73tdjoSHNqs4
7emJMStH6qfG3ZKaTn8orWXK/HpcKjy8qoWP1HUtzYvIsqN57Ye2Nzn5sXiXapUX+7w088dMHdzp
YCGPqF0vdTEh0jQhRcj24O4LjNHWf+qSI/CAuN701fa66OPqwlRzppNT+cOip3VgmpDYfK3XWj3k
hTIpaPvOiFxeZ4Y7pKFQKnYjGMBUXDejlU8/hNm48p4E3FQOmZGM2sdIzo4bMtouum7bXODVXhmI
Ss5lbDOhjsVFADe8i74C70jkOxKHrH42LaVTjpU7m10gvC6b7xrwcv0HuM92e7DVkVdaq5uFWftm
3HN4+6LOBvdYYwhfBknXJ/Hz3GQtzXTukx925C3RZ7j2Ey2bKlKq46Cq2AMnY94NkCS5Ru6B9Znt
IdY7x/0cJTxHr4xGH9CHdYc2vxGxzZt3QlZjubKjXHfvTBp8w3drcHvlqLq57mEPibT3Dwh1gk+g
KRKwUtUgRFQR5BRl0CW+WpUbzQ9eHCvLaZFy0k+aY8lnnOr77pPpLFoT+zlUp+a+hDxrP4AKMT9S
htKVIx8pQ5IwnqNKBEo3Zt5JRKPX39p9y0tnYjbFqZu0Kr+dFK1w/R5ai3vXWV6lB86YWfZVmtPi
5bquSTdhf8RZoGaima9JIpyJAmXTVAeNp9X0l61bivHZ1AcJeIKHrXvnkIB+amt4KmuXs+KyrDVe
H5lZVzzalMRpv8Tk7vFHoUQjLHWF50sdoJnf158tWNRaQIOl5Y6L04XryVSR9To286jU32UpoKRq
uWy8W5PXqvFQFKNShI3Uk5munFkpD5leNKTEWm/qLPnEVWPvOKf1XJwqjsvxQZtLUj9DaSf3Fk3+
yVsObgkI/NNkzLk8tFrqIQQbWbV1C54m7a6y0rOWa+hEVhVW1Kiqn6WetskHUWhi8WNrjBCfh6Nb
XlWA1rODO/GEfSrMppfo0kjHfsjzxhGHZR6MaUUyLPLvpp1B+vlzJd0SMYDKTI4gIF33phrnrD3W
sdo9dr1SGyHdyIaXjJv3hXqDwVeqPFB61vihS9V5eODILJl8dSy95sauau+SY9+L4ubvOghQfAou
Gi3XbS3QgNSHDk55SkUljlUcRQEb9xOF0P70egFiL5Kz+h5DDaY2vAVZGqmrCuqR5WnS6uRec5av
i5NS8Ojk89sDIVUEcQYq8qo9fV7aSU231lSO6BPt0ymIItU9VtQzggRa1dXroV5WkVxcNXQL9CMR
qSadh5rnnCwZs82TV3nWPXQTD1O6/rPXDPOJE8U4AvL49XrIFyViFNVAq1JgpwAOBXJTe1RJqGoe
quUJ0RPnIIxYcHKMxpsni7cSfUeSXvoF9OjOB5arClIgmVOdlrZI00BOQ3GTUCmTBwNpggs1zpdf
cS3kw+5biz9ITmzWYGzBNYkrXmNrLdM9KHaNEkSnif46XvqYZ19naQUCQJ4sL0Te+Zg0E9AlgIxC
HXDL1zA7BpbPoj7h/QC4puwoTPtD6+rz8fVZe7H4104newxNq3WnvaCka6a9qCBkTjKS0jcxt7zB
1b0KFAq3F0K9qO5TN4Uxxh1NoZa9tumOoPpLWcRW5UnOtf4Lrx47KEVtfxGu1nIiNuObujHOKsgD
ppRa7Yqcppa6VrD/gAEjz6i2aeIW4UTx7JPVK8V17lndVRTV/bNeZnr4+qdcK7P/K2P+jqepGAau
etfQMrY0bq0UcAPjrAgxG1fLp7aUdfOsZF6G4HYBIMMvR2UxTz1JUvId7EtziWxwvmj+/QHQltj6
FFLNrcIyar1066VADsSV9o2a9c2DSf34wjD3omhQNEia4PHCfjn/rHGu5GbKUzAkk/puLhLFOkN5
s9k562MV5oCNbNCX2+qSGTnsF6vWkQttuCIDI3L1G2SlovrCmjxf/v98Mg4t2Mir0DFVi/PB1JQL
9ARqXphThglmXeq3NDI8v0/b/MLJtfvdVgoDpB14l1vBMBTYFSfppzLkjYznaVbXSIa1cVzH16+v
w91AIDIggPxuwm8maJYV9eMMCci+bqOjElfxfZ0ol3bXXhRK9shC0wBCm2zz5VBXLiRuyEiC4vUY
UElprirDeRvb9J/50TmiNIAmdPm35GAUXPrKUJE8TccyebBijNzxjeXNeAFEcH42/RsHkDtMUBM2
l7U5m9q2VTQql1WILQyvGdVsx0OKVEgSxHNDTitNzJzedMb/E5OuByIwXGYMbvMFzb51QVQibdwr
uhrMIp2OeZqbFzKBvXnir1/VhCFU6VuS62yBTXfQWA/VEWyfQmvJn+ieXBjLBl3/72BwQ4MxQweS
k/58Iy1GXk8iHqqwc8SddEoZKEi81dX0pMfDR2Xob8VILwKlEx4V1MiMzLswhbsDhfnMygc9DLjr
/Bdk/dwbZbZUoWGUw5HCTcuqVJoLm2vvwODqWpuNloUmw/r//7hUysUVANaLKoT3NF01oukfmha7
OYSZ3oZZ+OeTsrVWrsxvzffNPrb0OSMv6aowmxrbF53t+DP9xwsztzsgaHbUd8B/wHM7HxAFNJlJ
dMLCts9day1Kp8NDHUsR3SrSqv5++9lk0qGGmrPCTdzNnSxzNccIBFQ43LHBb8a0u2sqQ164onbH
9L8oWxlhuqtNr1HJCBEwGq8WjayJIjdqS2K+dOeep4j/ThLCrSjvIUiDHN755zPKCmcKs6hDHSTX
Q5m2w+zXThT5fRNR0eNB/8S2uOSktRcVRhjJtrdqkm7XeiGNfElzpQpB4Jf5cZiHrP9Yj8Xy2V5K
75ukY9/5s1C19kJOtbfJUIq04OIBGSLJOB8uYXKFSWP+MnDQKR5+I303St3/YTMj74P+BFEww9ys
SgAsyzA7Ux12Lbo+RR73x0IX4sLa3z21OC4MVBtXhp262c3YX+eKY4x1iKSG9l5Akj5GJWj51utp
OJaxDOZ0Uk9Fo0xfzQQh/XoZJXqzg3Phl+xO6B8/ZLuMErXF4BunhVKOX+J4onHhKY/0Jp4H2AH+
nM6f374RbXCwUM/JslCEOp9IDoMREUc2otm0CSwRlV5F316y7d5bLrDVEPvElnDNfc6jRLQWbOpM
XD6mMweAzr+qyAX8h93+Z5DNmlwxUHZWxXVo6Wl0nEzZBxoa39edo7UXmNe741m1FBkTWNstUxJT
+TS1AWzSCFS8T3gT5LT+ouzCIbnjT4U22h9h1tXyxyUTI2DcaAW7bBTTd22xg8rVn9AN+eao/bFV
4ruhF++SefAjfXgojOlQKb9qupavL5G9U5Tn53qZk32R6J3/CluRuq1oNfmJpMaeeWN90sa8uRHj
cEmebF3e26cTxTXWI/BUntubq04VtaUAOyvDwhh+qcao+Jk6nrRq/pxBcbyw13aDIdqPEjG4LFQi
z8el2bNb0eGo0B6iUQLNqlba06Q4SxWMWaqP11lOXvYf8oaVRElezGsUeOx5UPo+7tA1cjUlWCCW
uLMe9KWMjzGNswv7YW+Rrrc5LHAVuNlW4ysZCr0xAdKH5dz0ij8tNY0ry6mm5OrtCwT5ijXbgtzi
bMck6aYYhZVV4UzO8KE3J8pKQ10H0pDdhTnbHRMYLLi9qxn49qCOUK9LwKhWIf3S2DeqWLmylsK6
IMa5t+K52xAIRAoLG5rNK6BLUEKc9b4K85GEeZxhmKWj6I59qSwXLrj9UJjdUbCkNmFtLrislkNR
L02FN2xbmX7cYqZOF7qdwA7NJjZNr0/Vzvfjo62+AADXVtPi8+Wn5m2SGK6oQjOPOPOlLgNoCMuF
J+7OoHgRAseDqw/acXs8atMyOS5ekRghAW7xLTHVzakXtaEDfZnzSxt5/dGbUwMuLzLE6BxQJHhR
5AQ/WaKtnIVLHhdQg/rRjf0EbaYmsNvIKB7qxrOL65aqU3dtRInbX9hpe+OlSsEhQnlwlaQ9/6ox
bZQk04FyqaUU74dOzqdUcdxrnczr7fc1D4HflYoVLb31CKCLpegKbKSwtbQyObWVVT9zdiSX1BZ2
hkQx0KCSC5QZDu3mxp4scGVOTlVzkIV2dLCFCd0OflkW0+V985r8XXdct5oOaXNzDheatAuYcUU4
6xYjotZ/XSMrcWGOdlY+VeJVPm+VW4X1cz5HpW6DnOiIkhUN3ercsAK8jy9pwexHIWNF7YN9ttVp
N8UMfMBao+AJ/KNalDKw8sj59foX25sc2jFcIB6vJy6S87FkwkY+QcFCJCq97IleqWv4hd6JU0Er
70Kmv379zeYiaSM3JA6uZlsmjCSfE9OEVBkgtuYuqTreuDUzedV6Y3QcNJ6G0E2qtwll/X5P2aus
Drk4uhcU+s+HODmrB2Wa40pUZFPQZ00WVAYabo0xT4fXv+ZGE/bfWERai5kqrjprovBHmtUaVdWP
KEvxyND+UjT6+0tjfx+r7os7lY6/YDD1oAXmhUtmZ6lQnnUdajKrdoS+mUQUANJMyJnyXDU6Vwu8
8qNtdM6F5G397S+mj4RjJUyh17ytBXuJoFY9dkWYOkvuqwu0cDqOp3SigIYIwn/Yy7iCIoMPxYJV
sy0KO8KhXe/peQictH7vlDbE35JS26V2xd7HY03+dn304DNt7rEJ207X7Guse5RY+Djg1idcC4e3
nxm4sPwvyqZKoaio9HooNYdqUxvXbhTlt4adT5eUD3emaK2V/Xa8hYuwOf+A8DUobKLePTS8pfNe
Nn5qif7CKt85M9aT/P+ibL7YaM/8dK3gzKAXH9hpbQcZYMgj+iSXtK1fTg5HBTUQk6t/LT1v7g78
d1LVKWwjzOqZyn3cOp8rY3Z/vL5t96J4ZLeYmZLSQHc837XNOCSxnHo9jEuWQLYY/THNULF+PcrO
4QAxD8sXjSUNSXRLLYAIi6KEkmphjAZ4pUhUF6orOQDPSdUmzPXs3jHz694GJzJekv15uXnpxlH2
tk3E9Hk0bNdfnNT4eisG2gku4hP5YOSfDaS60QwpzeomKvPYurBMdr7qarhMUZM70qa8c/5VdVPw
/IoJiY/OcF2W+Xwsl2S4kCD+vgfPjyVqVuhDMzDYWC/WvOtlsfBAMYRem2Fd7K1ZWVDEAh3iJC6r
5ACKqujCGcZHFg4ZkLuDkYsI7YfJKDJ/amJF+moCUPGmLjRDuU7GOldBPul5d20Ceo2PuNf3np86
+djdZqnafk+Bjf0agbaWUCxn/nxpalHvk/92EiBOBQCspHSRB2gmFD0c6KzLj31t5D8aq3eVCyo+
vyW/Np+Ah67F3JKOIO+4uXUEqZugfEeph24dVHwks+OT0lrDdJqHIY4POa7FU9AuU/puWDXpg2la
lo8gemztQFoQY1msTQUKBkaVD4ceXKLhU4KMtdtorB0EpEtjMC+8H16eIshQraxpsgHVgOJ2vjxM
ECFpHHlUVKXq3PbAQUCXjsmVuiI2X995L1cioVgeZAArW29b+rMG3LUr1P5Dx2hBjgqsJLqx7C7c
j/tR6FUAx1hV4TfrvcCdqpk7pQ7tYmhC6CnDQxJd1M7bjQJfh2cenEBulPPP5o0jj7nURQQlLr07
iabqFTZ60QU59N3JWfVz4TWSyWzHYmSN6nULY6lyKpY1Ov4IalSLX1LjO7w+OS+zQiYHDCUHPM8d
2g/nAypQzWvFUjcIohXd/Tir2hNKD+IYW5MMOy0ywOn21YVUdP1LX+wY6hh0r7hXYBOfB23KVurY
9TXhOM36k83lfN33dfyASiwgWQC0V6KmB+k5inX9+nB3CsQ8mdcjGDNhYC3bQnvrOT3iMVTi9Kgo
muu8R64poP1NLWUa2v6LaUXW1zJhx1xPozoASCmizD7Oi9o6QU8Lwj6+/oteXg38IFS5gBiQ2FEf
P/8WAxoeMwT2OtS6GcpO6UWYsGvV8IlCWXE1NcX87f8v4CZdVbUk0lG4rkPVyT8IRGrexcCqH1Ur
lw+Asi6sr93hrb68KIKtfNzt5Q7+resEw0vyangEIiY+mGplfxxVcYyKSVyY3739qZNHon+3Yole
QDYWM6mqhGPNHevoGRz4hI5UOl7IWPb2J0kRNV0kzrheN+sXsQnDjaA/hhpdwmMKn+EJJTc0sWYl
/vL22Vop3CR8iIW/8HmI0sbE8NclVNdMP73Ora6VRPV8PrgbunNcvknQfX1CrQKd0FUdiprcZusH
/uMJBdoelG/c1mFT2sV9Ezl6AOoMXLaaWRdyh72lsWJrKJ6SlCEEeR5KSaNRsVxq7wldDVCN5uLN
oSgdb/Ybb3TiG7VWvOzCbb23QKhHk664nAColJ8HTSJFz4eS9l5pjH3vd6XTNbeTqsrq49snjiSD
IxX5Jbb1ZpsppZykyMsGZXDYQ7kdxx+tRC0OCsy/I2DZt4kJ/jNxyGxxnbu/m2ybicuWpY1GnY3W
UUsNSrpEAK81uz6U+OTeSDnKSwZlL+eP25x1CTsZM017axidyGWWXrUuzWro/aiFQLKY6Q9hy09C
VuqFLGIvGi5bHNyrOiOSsucTB4Q9AfXat+G46FUWON1sHdCqdX5aSu5+mjPFfv/6BL7c5KyOtWEJ
SgWJga1aYhPVsOuUrAuNXjGPZq/2j30zdYdkisdPr4faG5tJqg4JmbYzoijnY7MNIMZZBbmqAR31
FBXzkOM0p4I017kRT6hbdZeUSl7uAzCrYNtw+qY7A4b1PGTbLY6atkyereTp0ZrNHFjx8jbp8nVR
EoX9TXeNUj9J4HkUMnnVSbK5gZ1pG2OoTDA3ylZxl0NkGNmFCdsb0vrKx2V4rfVvt3ZlIb410v0M
gds7QYQZwKHDburNeSZQrz+ibPaZYydjlyl1GxrwkPBUTI1Vi+eSotHLtIwoJqouGsUXFsW6Yv44
hmdzSbt2nlntsLROaDlpz0JLzeNkdfUHqWgdDNQqmt98OBLV+t0L1YBAWJszK5nguihF1YbIT8Aj
0kbLFoGFarM4vL7g9/bWn4E2R39txEZuDmUblkNU3NQYph1FWo+fvcF0L7z7X+aajIkXARkWrjxI
G51/SUfA/rRGuwktRMTLYw3nJZjB9B8qTaE3Y7rCvRKFmYfOWC4XspHdWVy5/2ufC7jbZpj2iNW1
EWctqnfWqTTUv+MGm8hZDmHbZVdp/Dbp1X+2G+jY/4u3udyEcLwlbYlnI7FxMN1U+rkeXRL12N1n
q3QCmnXgmbc3G6Ke/OMweXCb8OLoEK4TMOKv3r5EQDEwYWClVo/ZzbylC1roiByFVSXia7qFHFWx
Nj51VN+eXg+1N6A/Q21OKaEYtSxtlghCpBmMDpAbIihbM/r4H+KgekU2TIYFOvV8SJrVOeCYRBsW
PMy/ArDMVxdA2ELH1+PsXSekHkgoAbqlNbi5KhWBYl1pckSpdSt/KEIW1O4KlzqL3Tqh0sEyv7DJ
9vYzGQVdJvRQYBttjqtYs6di1FkSrkiTa6PqrGuzjudbvdetxzcPjo47Asac82vVeDM4J40MFbHF
LqzNBrtEDSvnu0ZoS3agzzz8aOsIasTrIXfWx2rgrINYdRCw3+I6Bf4u9IjA7ZXlbH+vEK2NfddU
ICS9HmenREk6BWJvzRl5Cm0f444qOInMuQqVXHiPWmOnx85N21tTbaM7sAbu57xvsytztt0Q2J33
2ZIKJL/Xf8XOXK7MCKSwV7D9C02sGEUJ8K3ALu0CSGeC7/eVHGMkNJXImd/82mDA/4u1VaqqIjtz
ahiEYTkZSiA91EGQMq4RK7WWC5tid1i/Oycr6phHzvnmM6qyd3J4viEqFsN1Zw39SY/T6FOUNNmF
Ue2tlxUftb5tVvT+5ho1cJsplkzWoUj1lhQuqh/nxkve3G1AiOiPKPr5gFJhSfRKBRU8kdkIztXz
l0oZ3QvbbXcsK3MLEhCw1a1jL+LJuWHmjMVyILS3kPiPwrmoPbS38i1MIqiRr88JFv/5YLDUoHmi
s+hgAn+UMDE/6DR36T0kvrCnm7abriZNmdHYUILF6IYLF/XOKAkPVok0H2T69rLp+rKTQ886VIox
7X1I0t7BLETTXjhJdk5mMjrIFuubAmGczTk5rQa0LuJeIfivJPTcpYWsrsKbpPEL970YLiz6vXEh
xEOB1+Wbku6ff9YJzg+5uVuB29by73PmqY+qXJzD6yfGpSibyUPq3Ok6O6qgLkfNUUzNiGRF9+vt
QWCJIU1JZYc+62ZTiWJGqTp2qlBvI/2uUkf7yGIo3p7dk3I4HPaA6zGD3URpy2nMioqjXgOJcouQ
UHJnidm+kHDs5KRAzZkSHl8Uk7f6SMhW2CkFRbD1ECX+yrNs/KLphfdtHOK2e3RqQ+mCbMndWzLb
yQtf/5B7axBqGBAvOha8OjdrIjJHx5qykhK2Z9xWC/JeDbpBui6+1D2ZwuvB9pYGlEUIb0RCLm1z
SDk4iwPNA5WalnlzC//avKl6LavffmdRvSa1Ii+gkrptdsGcGptkzCiiVon8NnWKGbQqCouJmnpv
fyNRNmLqwMehYboFXnneKPCHY7Hj11N+g/6joc+Kkvvr323ntuIwJIBB34TqinG+cRW0wsusMFiH
g67cIRxlIbs/Gg+lcC9xIvemiJKRR4kDGh9glPNQSMVTRjQIZbZ1eSincjks+cUMcS1hnJf8qbZR
/8VregXumJsSRxLh25fAQ4RkhkbA7KHDZTh+00fvbKf7m1c1nMiYvpcni7dDGdbQNuNbeR7G1t3e
G2JHSxpmrMFlMECpWf+miLi8sKd3P+MfUTafMV6UZCk6BljMFtrybWqmaHSV8YXq/e53JD0Eprke
T1tFxaqVAAOanKIp9hPAC1SJqFfRxFdpIub3JtJYDzYdm5vCG8kbTVu4F1bmztm1lvOprvNF0Sde
V+4flYnBFppMEghcc55693WsZccRtaYPspvs+yotkqPr1E7IH0YW4s2bAkwKhW2Eb7F/3pYAEywt
kl4Bnjp4TvegQxr7Umqz9a1ObfH2c4vTEQQzqHB6u1soG64IKJIrKZhRz1aP6JrVD2qm259eH9DO
mjmLsn7rP75lH+eJgZ4QwOWmy29jtY2ta9truvjqP8Th8OW8QgoZFNd5HE+kY5+3jKacrME3IH10
fi4TeanWsnNq8TTDQE1lilZl0fM4TaPW7kyjJxRDfSxkYx7dKXtu2vrtqKFVtJFDC8QQsBFv8+E0
fUG8piBQmlTebdK371Deci4k2HujQfB4dZLHpJXj/nw0LmlAKhYoq4bKVhoa8c7GW/JQikz+fH1+
1gRpczjCaUazdy0C8/jbzA+6MKNe9xqR2jFA0whpBKNWjWMuhkEEheaia+OiF396Peze8qM2u+IY
scUCiHE+QCRLBWdJWoaZPdu+i5PlwdRLN3h7FChTnFcryY5W1nmUYsE/QHFAr1tYAQWtoU9XKXog
F86GvbFQjgJPq5vgULamdoUAm2KgXBq6sRP5Tivq95MR599fH8vO6bv6A3pkNKwIqqHnYxnsomnA
dBDFK8Y7RQ6qdbQgB39B3qgOUKN0PylWnAdWglK/77ZYqrz+A3bWJIVtRC+BgAFp356+SoceHApu
nBgLXINSwIHLjXG+lS2ahK+H2vmiZ6E2eSJilpmBMUkVwv1zDm7nfEeULPpPQcAo6Vxn63l7/kFF
aTbFQLcoTPWiBcvefx/V2L7+DyNxKEuBVNIpWm6PJa3XyynmzqzUBKASRm+hRpZ/fD3K3tRoa7US
WDej2TZxjNIo3Tjje/VITOAOkWIeMlrFcJd2yvTp9Vh7c/MP75xNBWlv80xJEYnpJ43nMvJc9BUx
MfIVhEie/kMUmujWCg95aWPfKrJrAGOw2KbMdXzNbDF2kury1+thdjYVwD9e30AAIe8Ym8Gog4ls
Em45TMog3y8ysQUaaPkEYRXVLswBSvQs5METfdse8yQRtyNSqpjMvP4z9r4pJyFdDyRWQJZvV0mP
Ok49RWW4zPFfuH1pD66Wlhfel3tjpWO6utiBFmY5nq/3slfBNxpcXJ7AbqeaRzeInfHz/yPtvHrs
NoJt/YsIMIdX7swZaWQlW34hHJlz5q+/X48vcERyYxP7HFgwDBiamm5Wd1dYtZZhtL+Eqvaqxf2H
vlWR91DmHZTyPfcUZB0Cy0vkuGY7Hhii7pUs4ziXhnUkHZNPQVuAAa+SdOck3F3kO+Cbngu46NUi
GfCfS8VkHss32r+rdDwWDXw4luP/NlvzWYrGN63TfiD+sHMq7oSm7z0JGgbkt5Sil5vbooRQISyZ
Xfy8qVCxhpvzh1apzRe7lmrrS9jKMYRUDOnUJ4oJ055+4N0d5hkFBU29BZTR0jxkIFIUJk52YboE
nkToIVBegZoNCaeoV93H3irWsgoZ2FgQnqK3RXCyujgjvUgqSyMWVmDXg50s11AsqnoN2SJSe7iH
jb3q9L3zIY6HKByQaq/hGkjUqnMKRfhlLARdwyQZ/THzZa3dWdldOyRrqJ2KB329jYygddIk2dml
V5z8S2b288EGq/h8jdYCA0YGRJYtCNaXH0vvSo3lAPYtIsb30HksX4N4VHZOwr21iDNHMMx7TbS6
sjI3YaG2uESBPscxjcrgYuuJ9fmxL9xzvJ+tiN/ipzQiMRva7L2WXZzGif8uSsgnHPjefk/9QX4+
L0KhmPIRYyRwa1krU0YmdSV1XD5O1zjHoSqD4wxg9/l8Bb57jrFGE4TxM7HgnxYk+3Za5AbbRkc3
+dssM981C1v75/G23TtCdDKY9OcP1bjVx6HqEc48rtkF4MzvDFh+VvrGOaS1BKfmuIeEuBPisyRK
YYYIqjasHUwEyDaK59ll6puPoV36H6TMnH7hQTS/MCkAyEPrdx60e25B3QPuE4XvRYi13MVsKC3J
tKiY0tGCQbNLDZSrlPkgEMc7Z/be6qhIgIZDY4cIa/WEh0rSVwEcwRcYzbsvkVLnkFuhj3eCkdb/
tUXD5gSbyNOnCxcEr+CQWmCZeZ/lAuH0G8PBanJYipvyTUsyC11pqz49dpPNGcYKWTPqFdQvBUZ2
aYWSUi1PaIddO1sb049qObTzJzi90+cI8rjrMARiRlDWwXMFOmdpSOrBgDdRml4ZoquZU9VDt41g
x4yTZu/1uLMmQUPGMARYWKKdles3kaQOsWmn19jvHNuVCUvO9aipz54wiqTv0+bQhMEduh6IoZsE
3r0KkyuuE3r5YPg/xrhtDihoG/UhUczy+PhbbVyefhvtFUwRUHIPrbYw7JrRQIsO7ugwrD87kjz8
5VdDd2P6wdnBaG+RxDSfgTWhsENuS21R/C4/XVK5MaEeEdfxVRmZ9NVGY3jpY3V66ye5+1EXmn2C
2s55cfqhecnLNrkiGxl9CoAp7Sx6+zG5KiE7FEw5fMt1MtBnRuMbWcaih6z15DYpzlEcKztWNkec
Cj5ZgBgpYWIP+MJyuX04Gn1b2tG1FsT0nTHanwennw5wa3Z/1qM8fULfQn66dius0kcFK07BkGO4
tIo2jUXtYELJupvqL50mj59rqsyfHrvNvR3EjkIlCXHwTf1FGmJeHAN96QoytENStZ1bUbTY2cHN
e8NaRPwElRwHnCn71VoQclGCwYiuyWBln2ottH03d0I9BfJeDf8YOhDRx+t6l1JfRImYNMirIdxC
VAhHXZqMsr4zdLOMr7OaKNF3R6qT3jWVWtPeJCrH89WeSy07aLGRzYfO6u0/Rt2s/SP9FNk/ySUs
si8qfX/povGJ9UOdtRAjz34/pm7Hragi7zihf/Mmw08uV65ghJW++LrT+h+VwRmGlxRyPtNT2kSK
TrEf9fXt8RK3J54IjhaJ2E9KgeubjHS8nmUtlC4SGqvFAXaZ5A+nygMgt1bc/HhsbJNgiLiHAyZy
YTg41yl+OEBJSWoTw0RSlmdrbsuXObfrNyQ8e8h5fflvdFpMasZOf3lseeuhBtATW4HPCSwZyJfl
hzQHpYwbSI+vipTaJxMB2gug0PzZZ5xGiRCDEgJlgmJs5aEGXL2m0pic8cCZ2xeSRDU5M93UVC7g
fgVlZcvpkCs3U5B0Ty6QnIm2BmeQ8yfO/HKBmRbws30puDqSiT5a0kvqMR14bJ8NilCvA2MrIjCI
nplcW9qJRikyDURjrygN2Z8oF0Gw3Ua2em77FgzR40VtTjzGqCSI0Q4Gd5lJWBqD3VO2SoR9rtKo
/DVLLWNdk/JxcKS3Wap3fHNzEIQsHw8ApDz0ZbC2tFU7c1dICA1fC9WvT6iqmFeu5uoF3vz+/HhZ
m6eA0ifAICgFaOQRe63cxIf0VkaGgotsipX4QzNEhvF5gKD6j9zqQ8QhOimY3by1sp3e6501Ur9g
9orUEMDw2jCIZTUb9TC69k2vHMyae7pv7eQw2uMeFcXmwLFGnh1iZwf8PoMeq+0ch5DWA0fBhjb9
0CRl7foKtO+Pd/LegvB7MnjavKICtrQC25xuz6gCXJlNDU9pILEWTY5Pc1LsofW3C2LTmFMndyPw
oxG7NDVI6L44kx5cy2zsT/NkK59TwcD+7IKI/i2gE1xT1CXXHaAM9ea5tkP1krZJ8mdqk7c7Whl/
C2o6vo9Nbb0QU1AnCLoOWsrvY5k/x1/EeSWKUipPk/E1qwMP9ajPea78Xk35x6Yunz5fugB0iduf
63Ez+SdHVHeZalAuZdjaV78b50NsqKWXQj67c21svQJTgouQQAE3XxMv1wD/QuD/ykXOra8zelI3
sOaJq0joNzzewzuWmDegLSOyAK7FlVN0TGYxl6wol3RCEGLSy+5gliaaORY4q8emtnchCQceCJcu
n4xRsKX/5fWUDqYNeW0RoJjRMQSDBOZfdiwdUQffm2694+xct2K8gZgYxuOVMUReVbkBUHZpUP98
k6M+fm3lYjo9XtJdKyTojPySfW4kPRVwtCUzPcqlbczpYwRHzgkthb0s9+43AgFN6ChYadaAk5L5
7Z5SsnJxcuaHXGZ2KfVVjh/9VVVms9dZvW9NEKIBseI9We1caCNdXZSWAtPiYCFBptTn2XDKc1o+
zyVHCkrMRmADsS2VYrG9Px3gRoNkPwKWcrHD2niJqjxGYLt+mt1YWBGJEYSpTKOsCSaaCBkqJzbY
vl4ZbhDkd2d/ruqdDGJ7GeFm4IMZagUsQPa5XEvoV6MdhInKdJIgOZQzOWvOs2Vkr2gH5IrbZ0yd
uT7actPOudp+MIPOFnBoEBGCv3mVIcGBJEVxrUNiGAfOSwZJg9uOju2Fc/k0+R9vFJATgeMS8tDr
QXdpHH2rQ+38Utf09xW7NQ6KPfVPnyoBb8EhmOGhmLRGeQD5lKljO9MlC9LBtaK2dNNsmnZimO3Z
NQSARnwqREOBRi4/WBlm82SgvscYTzigE6Gox7K192pHm4SBAXDgFhC+KkyLk/otrSCmZjtNOo6M
Sujai+3n5r96p5SojBTRj3qe7WMTOvlvadHuzQBs3YIbgzl1oKbES+RHS8uyPDDEzNzLpQnG+pr1
wUxYhhpkVsZPI4LE5cRbxQ0FTwgZ0tJU6tfWEDIKf2lsRmKZzTVsl/44mqVNUx0QuLLO4pfJDu0Y
K789ewWDkCNKJxjlH/4sbetqMcP9Fpk8YIr/d8Tc1CFAG+3vp62IwVjBjw5/B+QrSyuWHFtoy3UG
lFOhCSMZWuLf2rjU91ofdz4a4CaAVaK0BFptFcOnDlKEVRZol7wJ5RPTr/2xniY0wMD2PHfKeB0F
Gg+ktbg9xMuyXJLUFVMg6yE8iVboz+6k9Ygt5PK0V4RenbP/7CBcoaisiLm51QdKaq7eAjDVTUMo
8qCEoX4KmaLYuQRX1+9/VlBuA5LBPBIh7nI1yLTMYxhjpc7j7i/muqzkEvtBXx/lTJ3+7TOE4G7R
ZBvPyTpAnSC28SfDqwMe8LyACTLLWwmb25eUUsjXliay+5T/vVvR8WPRehEM+qvlFS3T16ORV7fc
IpnL0QO8hrU0/fF/s7Jai2RVZdFkWXUz9G7+gNaj8ymGQqPaWYz4MT/VpP5bDDN5xEvCAdfE4urg
F3M7JdUtDvtXsx2+5KzsYHRI4IwlfH/PL4qXkTY0ES6QmdWi7CD157jN2hvkZPqIpA7SaK46zUjl
PjZ0zwWJbrkJsUUVY3V2wW+1moUCHiSnDUCqXII3grZfMU6/hF3V5x9kPwzKk5ar+nR9bPrOjhpA
uAAV0H4B/rS6gAu9T3SqcN2taYEnHXoZaMjZGjPolevW14w/kywdQHg9tnpnwTgjMxOwC9GGXjP5
F6ZSzQZPyi2NkSpL0AW7WEQIkUukKB98pYpfbElvyh2zdy4UIFiaptC7FZIIq8R8HmuklpAfQ1tY
GlS3LZzoJQtn9fPj1d01A8ZQtJf4pPLKjNPlZeKgIncz/Mbv3LkhJvkWRlOwx4Vy1xAgUgr4UFZT
blheXRA/5XofmZzt3orcMYAaT+rHJ2UXxKGjVSZ6TIIbg/d6aaWeSpWiTFLfNLV4HSWruxrK7F8e
79kq2sEI4/ninuIUUK5fn+yks1S/mprqNhpt8mKVzZ9dVVFvDuzsxUaDsvzkB74RHtNcLfa49bdn
AFAeCTqVDWZEeKeXCywctWmpOpW3uByaz2WZ5o0rKQOKdalloU9gBEg87rji9gSQMfOCCsgH0d06
TzfMTLYGjfXqBYHIoaKY/7nMGH05lekw3XSrb4/0Pts/H2/zvaWi3keIDJiN4eVVaFdLbcRIiVrf
FBrX9UUeJ5CjmU4YBuFDGqlulxf6tHMe7qyV8AoKay4Y8vf1WhkcVewA7u/bFI/1RxS3O+WXHGKC
9IPkwG/lMiUmRVceYqf+9fFytwdElGzBOgr3pXK1OiDgUcyx6bPiFrR+9uJLWUYHo3xyUkr4LrVa
MEO0sck+1jJUjAfW5jQMxa2rxuQiqVX1aWirvVbdnU8nxmN5HiwIz2xz9enAGdt5nKLiJcMX9mJm
ufNvxtz7kbQSSTtZycqdwOju5gFvkKnFkc6vK6a2noLLV9XihjBlAjdaF13CKKiPjz/RKm79b/MI
TrhY3sljVsEkgymG3ibQiRcmCpdFYHbo3gHZ0wp/r4x0d0GMqwiEObfM+l6uZV/RGIxhBwejO9vd
kN+0dNyLGu4uiFYNc8YgijfezoMaKoAnCiQUiYeCqJ6Pvd4Pn4c6as6P9+6uS/B9xJg7pbh1qaqK
DathJKa4qaieDW6GAu65L0eIF5TJsF4Vv1Sfq6L/97WoalPIhJMerP7yqlSDgjgVMabbqCXW7wYk
3G4hW9HnzLGSHce497W4H/ELRup44FZBESoPCFfJE46hKv0JpivzGALo2rmH730tpgEY4Sf6EgoI
ywU1Ylhk1IPyBm9q9y1Oa/NzHziNF1Ty3vT5PVPg4jlQHFUgnKvyWC+1ZlWnmApJuQ9Bk3Snqc1R
M+/y8PrYMe7t3c+mxP//qTxGbjZXtPxQ/NPiqjhS6TbjY0kguPOc3LMDAoQjxQtKMWT1jZRcmZVR
CYqbmWnjOQkN81LrsL0+Xs29jQMtAdSInoooZi5XU1QAmasqRnEgL0v/lZniXD8oDDj4L0iGoqT8
vzAHETCNdpzcWtM3x/LQ2rmF0F8xdeVRD5zwGqNtjsh8ku4c4Hv7R4z43/Sh6C0uV8bkBmQeDXc6
uzYfCy2b3bpsq+PTCxJdUZ5BUdaBq3lppS1aBzsVh7aVBgMVk679Dnmv2n+goqMEO9buvPZAkAiw
qZ3CpWOLS+sn34tjI8jV3OFu9S35im6pGwXq5E6B7Sap1BwSPUh23H1zD9KQZfpagMjE1OO6khNJ
TExADJffrEySP5nxx7I8lPLcHgeI0k+PN/OuLdpTvCM0qihlLpfX62op1TYub6OMbR2ktKvLc5HX
fLUmiLVPtWQNO5fuxktIIkgMCU9pFwi8wtJkmRqh7tPAuclTNH1IqQwfUkQ/fnm8sM0pI1AQ7Rza
iRRCsLO0IvmjntptipXCCA5q3eofC1Str7FTTTvXxj1TYpSduSowJkxXLE1FQyHndg5z/TgGhUvx
uz6X4mpv4yh4DrqOW1BV57FHpIjzzBu5NCXniJGn6HPeqiw1rr4kOx/Vzkpf69aUnw02hSlefdHT
oe273kCtlMPCmozgFsQWUvZS9T1Ppj0txI37CSUPQlmg+KBbqd0t15PmqW9FTW9dVWP+mCmKh669
7SJd8rWX/Cf7A9zpNIdoUJErQ7ROJ2RpzAfvgfh1W9xiwvuT2fphitR67B8r/tqTM0PvxigJiBj6
P9zR0piutIHQlslvsRGrxzycHXfW8j2g5HtxflFCIsMEYk97iheYXG/1mDDHPBQO+NabrbZ+76Z5
15SHsIsy/ZoadlN4Lfwl4wsA3/RYl7xubj5E4Udk3VtjB0e++ZYi2eXCUgESA5pZD2obs9CjsW22
d8rRqe98R76C+zN+2HE9fmggjpl2nratRS5lqrYiYhRMpquXoJQtv82rNr1FrVn/1liK/8r8b5Z4
dpdYGZq2fqTsmNxcXpAVMdcpyo8OdHHraVinbW2jLvX0VjNB7WZRphyQSd8bFNzcKNAnM4MOmgu8
LUinlaeGDU48+kZ/Gya6MUQqnQspR30oZmOPkvj9NVl6EDk7vFJkYSItWq/ITjkNQVO1t7ALxg+6
MqHjU4VNgEU5fnVSBABtxehcDTXRS6nm+St5m/XHEBiWG/l69ORwBQeHWhoM2hBdga/cTOgyzAGA
tMrqW5639Q9whKpbO22y46zb70gODTjjPYxQAUAtj6fcKP48OkFz63q9C0+jqUmIP0Fn8GywJ9Jo
cjNBaEv/fR1Szn6EMGrYtDdbUto3ZOXT86Q1yQ9Ec9Xj4xdvuyRaeOCrqAayMLrJyyUxFjCkg9Tn
tyKGLNk1Z8n43Kjy+PWxma1vErmCJ6CFbCGisgYWT2mlEejNmGlN/UAEA0d9R4aLsPyThMCUlAB/
k0sDhANfTOK+XNE02xVzkMV8q4KhcsOyD9wk1pIjzcraQ7Prx5MrAy0Gmpd3j84JSLVVLNToFSAu
R+tuyYyucVq2CgyX0O7wuO9BiDebyPEWbv5+a0MIvnK/qgtkezKm/lZ0wXS0WOnHLkMquij9p4tG
Ag1N/5hKPLzjJLvLTQyb3IQML1ZvXQYjAfRuJVNYZrYTmIhfeHGL0NdiEIoemglycQPNmM3SKSsl
VckG2+AcDr6FGGoS/dHrSI8Zeam+ZhU36s7pEl9kY5VCHE1lQcu0zm20UXOkyRnVm9xr/qkO6/o0
t3Z0dqp0+KjMbf9i5Xr2sTZT/294PfYKFpsTRycFZJxgJ6ejJ6/bvXpRxgxdONNNqk35CKH/CMlg
83QChxXyD6F1T+GABuXyA4LItNNE4RQ0+Zgfp97812gq9TiYyl5Nbr0ewiMSRUGDT5wpQLZLSz6D
/WkyNrLHZI70NnDOvVLT91p4a1d5t0JlEVohwSy0fnBGwtrMiezZ82W7FPDWr7U+/KICb3Db0Pgd
FPP58blehwnCINE5xVqCZt7T1WFDkiGeLKj3vTQzRzewQvM4jaHl6lr6vcnDL4+t3dlEMXShkr+h
4LWhHKwrozStpBq9jtH+o15L/qGN2ur02Ir4FD97PuEO9D404inQchmv++OSiKiB3w1ekOTF30ah
6MdinPvLWPnp1a8a7bc0jvNzW+yG7PcsI6BFJUm0OPD+pZO0ml9lhhUPnq7E1XFs5uaoVk1z5NeZ
znZmFZ+aET4bv6qdb4/XvL40xZqJi2jcwBUlBsuXlut0LGdtGHovaXP5BBRfOiDcILu5Pz97P6Op
RVsNySveL9LVdWQ5RsBQ1C5vva6cza9QHTD5XSnh19Ia9yb83n/W8lNScqIALij4RQK5uqCdNpXD
qFc6b9TMWEYPdc5CL5Yas//G45hGx1AfsvirPdRBcJ16LZzdZsxi+6PSO6FycGRQQh5BVSCdplQe
g6Oho1G0c9Nu916jyiwQajxa2xGfQdeHQR3HzmOOCtwH0oHlWx/bxdnp0j2o0D1b5IXAJHBi+rir
DTH6IoobFHG9KDOLQ0cp7XXIhpCzVI7fHrvU9rDiyEDSkZPn7d9QaCZBqORMnONSSdl8cexW/Tal
8ZM6bcw/A19FXgR2FjGAsgYtyH5WNHZgNl7fOf4hSs30EJh6u/OJNrnguxkQTiR9WKEuuzwfaq76
AIyRj5l1rfhDRs/03zGAQrNt4/aUlOb0EqIIcqYfLZ+q1g5vRjjY18cbeufbMeb2zhREa4zp/uXv
kPnGPMa23HhJLOcfDb+MP9RqO1LKysYdAoE7poSQCjENK4bobFVHiswsLu1icry0nxNPjYHSVIbU
Xcz2aWwLMxK4Pg0QISvMBgs3+qkIqM5Z2/R+ZntyWipuUDfxOQhKf+edWkczwgrPOzecaFBzya2s
WDrAIMJ4L7S64IxOsw0kKS6ukGr756bpk286AY/nZFl0LiczuTz+dNuLnZIqg20iFyRPX/c15yzv
kb7zLa8CD/hh6szXioj7Rm4zn4kWqvPcK8qbxpzD8bHh7fvMxxPjvYJmiuHclc+oftsYxhzbnm6l
v4UVHOlw2CaQW6aT2wTyXvyxPfMcdujlucVE+3/9dELwUydkn5YnRQkUnkE3eA0Pzunxot617pbX
OtUBvEYw41EyWFcFqe1XAHkk1VM11OlAG4ZG7xGnyt3RAsXMxe2M4T+NqRUK1MeVXbzldqvVtyyr
iwiUJC8PLfNWVd6SrLaiGwh1/9chonvgTvbYSdemLvwPc1rABe0yJWEEbgouIHAZeGn2iK63vgFq
mFgGGnaeKnLapWtSkZzIggzFo+PDlMnkt7KGYNeYDm8KFZfhnEuNAcCgkig52eZUKjszplsfIUen
eYF/AjUjx13+AoM/t9BdB6qXKshUu0iwtva3ILenX+3RsuZDyL50OxfMxlGwJXShmAQzBZpzdZ9K
BAZMtbaxV8/peEmcMDo3gCCujx3lnhWyW4GpJMXdEDZOul8YdIASTy+l0L/pftWVB6gSpnTnfbhj
iIlgZmtwfpazRuAyANYqyTwkXmqXTM/JeXuqgjr8+vRyBPEPICi8RUz5Lz9UHdWtNIZR6oHLYCTW
mKpDHMFz+NjK5u6n5scwEiVjfgy4E7HWny7kso4MfRz8yCsGGJnMuFQ/FCr0GJqaPillSAwiTFEY
E/guBpNWTa0mTVAhN+PYA000H6Vq9A+I0FhP1hXfrQhcB3gLCotrGrcmr8OCLk3kYawiNVHSojok
Y1js3X6b7Ivl8EILBC9VDr7Tcudyu09zJ8sjrx9q+5c2mfVTGlfGZdTl4MNgSdWF1qjyZHVArI62
NNAuQfZLwrI0SgW8GmNE37wQjdc/GOOY/kjtPnwNrT7+Umnm8Ck2Idt87CPCBxYXMOmXqB7x0QTk
Y11ElY1+0pVEj71MlbKzX0UyqF5uz+etMP7HACAIQDBI2nJpzmxTlNWjxLPiSDvpAVyXvqLvgWvv
+Dt+ThgJvps+7vqJDMMw6abMSrxKHYb4gkSYPp+1pAmDQ+Zku/C1e+ao7lFbR9CGt2t1vCzoQGxN
GkqvqgPfG0aefLtRwjNgo3znkt28LJR5uWT5SkBgSc5Xl2wx9WXTVmXl+Y42lEcHIEb6xkCEmR3A
LqtI1UZOqRJuzV1/CbQSAsDHH3C7VoRFAK5RsxJR3rrB25eq0dnMwXhab8xHdvpvmaf7EPbz3hnf
Hj0ssaHv5JN0LlZXYxDUOfyFbeVBruJ/KCVJR4zdsn4hFteOyWg4V8Oao+eoG0UKBZcG7zajlbBB
rEtkYQ+S2YjagsRtHi8MPDaHagQL2FdJvnPg7uwkyGEYjpngpGOmr065n8i+o/hm4VUK4uHUWNQ5
Pgzq0DQnpZV9aSdevbOddFwJlRmM4tytnRSEAOp1DvGGqYXDWfHb6RWAzfTJYurxkzmnyic0n/b0
zjYxOhkpt5lQJiBQpwG0PO5I5/ZJ7jexZ5ESfIStTTtZ/VjcGLFTAjcvwy7+MmeVE3wsU8loLm2W
WTvbvL3XSCLRHGFmWzQy17/CxMi7NvS2dIMzLUK83LJdHo+9zuIdKzx5XNWO0LunWLdcaDWpNF2i
2r/NVRB+YrruO3Os8ZfHZ++eEdF5ErVwHll5ZSRR59aojNS/5VGWnvMpbQ9aAjnrYytbv9SYhAAi
KhAHJDarb5ZwpYSqngfepMBpMcNa6RUZU52hIe1xG21NcWlSNhLpPgnjGvruMBWTG9pQeBkjYePB
RLcIImdDMiL4eAZouB+vbOuNpDC4PnJSMLWDh1l+JCmt+sms7dQrk1Q9ZqmmeWkyA60PxvFDhHDc
WbFC61g2wXAaguFJam4OAtkqTwTT31zIVFKW5rNUvLtSN3voZaXSsdA1YCM61Y7eRXhi2iPT23oL
5ijWMB8pJCvX+XHKfHvUWsXsZemkX8PSsY9Ij0Snx3u6/YSMANEGAipKTYggdrmolphhSKdw9gLf
pF9Sa1bjOm1GH8iH42uv+nfXmkUJix2k5rUp7rcjit+SNXmKXDUXw+xR+anw0gaNpu+PF7bdPt44
9M0QQAYXQ6d+uTAnygeI9MeeMrhWBdTB45j5IB1E+GM72yWJt1R3CJt5buCJWtnJweiRqfWe5vey
i4hicU3hJzi3nbynKnVvSaRoZKbv9f01E4/ToPE0gx/xLKnLrrKTd+dAgvT28YLExiwDSfHzSQB1
oWKyedfKURo1plcUz5IB08McpuWIdIUoc8NtPoz9mWBdfnL6mLMlQNHEyiA7SKbWHUIrD5XRt0vF
S0BqHGPEsg9BHVmHzkme1DZ/N0VPVxBIC3zoevq4zrJZnrNI8bSRPu7Up9k5RJZ751xtv5W4Dwld
39cExHzpFoZaTnABa7LXUyk91YECp1c57cmp3bUCBBE+bBHMrYs7YaRA1RPYsmclfneeKmN2tbbe
42LaFnfEVgmOHYHToO+4Wsw0z3DA9KPszVYdjGf8W4/+HdNMzV/yUW21i0VFRv/USlNfHeragCOn
l6D8OXH1hMNbKndVeC3zsrOvQWKAywwNP5QkV86qxmBuM0vt78qUJ9lJhnadv9DnaJXETUhkajSl
s6dadW/bxNi0ghQXfMprUp14VOua0HCi5B6P31Xm7F8EPn/vJG2vBiaIqL4BxOLRoHq79IGAIDVt
p27yLF/Kz3LuiLZRYh+0oHqS5BWnFsNKBC6AoBnSXmd/fBY/QoyTi1UvwJKXA8NnsE65WlU3nx7f
D3c2jzo0vibaOOB5VxerXqqRlTXx5MkEgYdpqlTX6u3g+NjKnb0DLUA9Eb1W5vfW5ydKpwCul2n0
2qKurlMNYUlUZuGhmNo9AYetKVgC2D+6i0ROG2ptQ5ecroj9yuNqUD+mqaz8Hjuj9sKsjbSDw7ln
ilIz8QsMOncCpikaHWvUaq8hbL+ixlIc2t6Albq0dwCh23QBuhemH7FFu4cQYul7SF+EatzVlaeq
QKvcJMgk05XqXqpcUIhFdu5HJSzOQI5j5+kXUSh+khvRSARbvuaELNrCNjqOvFcVk3IDn9ieGkmx
zllEO+ixl2zfKjRGwRuJSgSjeuuZwAAxNj0szdqrcym7NlbqXFslzw9Zl/WHvpPNnfR96/v0mXjv
if6oytI1Xe4qlV5j6Ao988LByW5gv/VTIPVfHy9q6yQY4ZvRW6RVyiu8NDIkWaZX+Zx5+SSHP5xg
sI4Tkyo36gnD6XlTJCSidQ/95AZgC/45ksmtMo+mVXcI08pw09oPjnkRhv8LU2C8mXYki6Xit1pV
InjkBn/IvM40/tHmWr0yVRYcg7LVdxKgrVMQjAHyppVN73xDvuVMapGiR1x5A53QPzNLzwsPCY9u
OstKE4d0KKgU7lxX92zi8OSOAnEBwnf5zQC+6WWMpoIXzGH3Faa15hhnWnQO4jL6HTVmZ8feHR8R
mQFuT38AEppVmTYwClmepbz0RkdPJTdTS2t29UquEjIvufz3sZvcWR0c7ZSN+ENPfB3j9uNAt5zm
gEeWD8u1rqZuZSvf/VG6jfNYnh9bu7M20Pni9mJhWxycGQ16qUFqRp8Kqaxz2eVKfUIuoA6uwDDb
Pb3RO2caCCHtOLJlKg3rxqrdNbNTphHYEjsdv8oBKexQ1vmXx4u6s4U0xCE3edev3KQjw6RD09L6
Hd3OwjkrZhQSBJXGpQXDfEvQH336lQaMI0irwGKiU7/u5uh5RHWoC3oPcIHtBpoxeUYZNDvv2Z29
ExS5wKcY3AC+uHJ7a8gLTWVI0xvjHhxc5jS3mGbV9fHebd8yRg346VxQIo5aY3BiGgVqJCW9J4Fi
/S7PU3/U58S8tL5VHBFzbz5Ik6Y8e9XjE2KkmW3kCoFTanmiczmKzQh6R2+oFe1LpGrhp7qyfjxe
2Wb/MMLotxBlIw7ley2NBJMdtXko9V4wgU2Y4jg75Em4R457zwp5MPEulQSixFUTJFO1yZGIzT07
KdJjm+m9qzvzXgltc2zFIYInjV4+PJK03JZrgU3H6gpYxejYT9YbuqHIAFhV/DbkWfD8t6EeAsKY
cqh4/Vem4lDqqiypB08apEb1ZCdrx2OIrtGzYw1cP+Q7lHf5/hRj1mXBVpcGvnw+eBwz/Ysl9ZWr
obL77WkveB/dIVoiV7gzwp4hcV/jasYYTC0F6667taZpRDuZ/cYPhMYmbVdwzLTCoD5ffqGu8/uW
p2T0Inz7SPI4vmZhWT97fWOFW+4dxUzb1V7dCcwyOz2dfdlTpjQ6zEMTukXvpKey3aU23LicMMUh
JWgH088BWi4oDrRumpRU9kzowzI3s/2eIJcPRMAbUoQ5Pf5Om/qjwSwN7Sj+TXhL3XNpbpxRvzYi
VgbKMT7LTSf93g+d/rXNovAcEpQA61TGo6b5/9RQ4d4eW7+zWOIL6uBCsY9kUnzdn5vAo5SP4FJk
LwoV/cUsLAfhsDw6RFpU7TwemwuXhRp0LwU5BViu9eR9bBpxZzEd4MlUBg9T3r0Ntn6S1GQ4WVb2
OmfFHkXy1jXFsCEHWszxAk1bpcqRVmTaBBrCq+turFxTUv5iTM95Flws5EMdIGma4Dxk0HHtm5MW
xxwD2ZO0EqRhb3GyC7k/KaXV7Dxa288FNZUY1AGsJVqYqwQshikhQdVZ8eQ89/8Z2nE45aVVHLSy
k3f6zXdMkSQLRnJ2T2AElp7h5P0sZXbte/5YRJUbyaNxkhlYd/3AmZ6lYWELRUZOI0agY6jZLY0h
5sj178Q+ibkU/WvmWuZpavWkDB/dX957zjTQJXBi1FWXVuqUgcbMTywviYb81JWqIJ+ui51MYevn
jAkAqBAYPrx8rV5ugzoNfTkxPamKinMSBUnrmkNin5goiW5+N4wHCgZPl3HREqBBzwQb4Sb/vfL1
PAjahGfH8rRSG1y8p7hIejntrG0TcPKO0AUSBqipsqHLHex1Bby0r2qeVmnqydSq8Jc4pHcSaJL1
agda8eybLCrtgLQFGJJkYU1nE4o+JFFB86JVCJczO1lASuKnvz55CfI+CqQyqHneGAa4lqvy/XyQ
UNnEShL4v7eTnrtOVg+vYzcPOxu4vJI4T1x9IJTIsQTb7AY4R7vRh09J6c6lPWaYAUmnuaMySHtT
ocvj+58hQuh3XUMxk7P6UkPukx3MQ3+uHSU/B2MPFqCvolcEi/aaqfdNkYXQqhBo/dXh1YI4pJcx
9eeh1U6jpjVvhdL2n7t5D0B9b/N4IUF4Cxg1rZHldwoaZjySxmZNLVX8wYlbN5u0PZIT8b7/T6vi
v50jNWAOk1iQZ3m1nBApH2SXsNK0evASjLpxliKtOQAKMw8psINfzEIaX1q528nmlpHAu2HyYR4q
3AN44NoNK7SDYhUNknOgaNIFRHVIYNiW8kU2x/oYx5V8BTOonBGgdY5mqu+JGN35jiIAFh00HrRN
d6FC2DOeZ+y3uZS78pAkhybKJy/Ly3gn7FgB9v//Wum60voUTes1j2op6bUWpeVwnnIYSnxf/X+c
ndeOnErbto8IiRx2oePMOC7nHWSvZZMKKGIBR/9fzPtvuOlRt+azLO9YmpoKVD3hDsFRq9rxaNlJ
t3PRiw8HY5kfV4/x1azS22cGDgqz33uhY0z1aSiRTqmWwvt0+yp44YjBGaXAuPa517zw8oilRQs9
YsxZg74y9kvi1+E4VvHu9ijPLZTNGWMYSh+UdhC32m61kRZu4VeDOtgtaKAK2MdbG644Nt1dvCuU
VYSJ6Nzj5HR9pHU4jCWBme9zr+0/3v5NLi/0/+0DtwMVLaAtKxricr5TofVdUlbq4MWpG4rA1x4b
mFJg9OL+MErtdfzx/43nIuhOroC6rbvF6CXoDBaKgvXBzXKQSgmNuMGoJS256p4sw/VxXqllBH+U
4H1AGJvvuFsWA6F8i6k5anlniSL4XNai2OeIew13kqCXx6LRCNeFyvi2iYoo5Zynk68Oud2Qa3Uo
PoSgMHAB8/rx8+0t27CN1zVkYquXMNKnVOK3vRJFE9hIBEwht1ti+SjGNhneztBx1SFNvd76Ohe+
+15f4iALHQXU2KkMp4kSLVhkZKUJcmmhWdTEKXdW4frjAUxGYIAAvc9rvUVu2CBCpDV76hA7ovjg
C8zq0iB4nfbF/6YPAgx8AZhEmvCbfRV2qbV9wChLVQ4PlluZodSD/s4n+uJcKAKsrwCw3q0eYeEl
owugfjosc/AHmWcRBfaU34kGnpG8l/cAbyYSBysvceVJbT6/ljdFakYzHwKVDxLFyjhtIhvdsz6c
rC7QImTv4NvVnfLl3tbjojwKaSXtMUZTrHs05tksd4OeFvZ7YtFmjgpspttz51KCD2dj7O7Vll44
6Ej7rCyDZ3LeNswcl8VMW4myTzn5X+cF3XU7Vd+Bbd5z1nhh/QlakGmD3EgIuO1XWAqcgO3HE6FL
rYWy7IqojKd7o1xff6ujFCVvhGngSm2Rk8poJrcr2vmg1u+kXYD46eWjlaBh6/TWHfz9Gp5sNpvw
D3gmAe0Kdd0UFhLMJuQMhehQaqKMvME3q7DzrWXvOHP+WGBwdii6Mft++7p4zqsvhyWvIh9BOoLW
Beziyyt+zIOiH+jiH5q+jv/EkIu7o23nYx7WQWME33l81BcEc4T3WGdqSELkiQvjEHRGFuwzN7H/
04Ch29Eg5mr1rhBW/DZvPT/Hkcru+r3RLW4SGquT8G9/MJcnGkziS780Rf9g13mCXrRT4XXR6KX/
aJY4roey1az6mMWm+2XJY60LJ6VS810p5dLR3l9gCaw2RPJkDrOLa2MslfswTHJOjL01FeVvHfm0
+BiXlpR8HU42t3e+zOvj54MIo1Tx3FAloLpctNxcRhdKpAVrZ6lOKXDEiGT4dfDq9SojEYAphN0N
Sa+77eWndpFPnjl7B6PUi7c13KGHWpf32BHXAS1BM6Qrk64fkCJ7netfNZ6+aQ3h9Z53qDVZvrfL
STsoLZnfppi279p2TL/HsHh2NnyZO1W7F0aG004Zkmx7zas2lZEakYvaH13/YBvjyZ3sLJyl9QuD
sTOCXW+n2JVhHL+yIomVOwyXFUi+uvJQ2996QxiVb06V2zoHJVpzt6hpPmSNod957LY3IaOshMeV
Pkf9DsL+5aomXF0JfU7nYCCHGmpJ5v/qhzKgIe2kr8qCnyeEhYdrM9r6j7vJe2bZ1vlI/eWgF1hq
IFA4fptzf/lx+6LY3oVMiGIPJXZCGJRntvFSMmD6unIQDnnXOm40LEv7Ka5VocKmm4KfviP1e3Le
L6zhav2DiAi1Eopam6tJCdiesytcAgbECoeszQ+Ka2YPwOUedOqloaCrQR6lsAsabFMfGd2qNbyZ
oUbPGsJ8Mcco12F6pflyD1H60kKuRw9JxJWgv42p8QkGvbP07iGdJhH5SWH+SGSHkYI7xe/VUnvR
qzeOHjg3yGoJS1Vm/X3++r6XSjjSWLEQha2SKGkQkneNYj4i59rtLLLF/8N4BF40pQmrKUJuxjPh
MogY6NihyTPviVGqw1wu8uh6w7wvDa36dHt+L2wd6TiyLKuwyApevZyfnbuE7Ot45K3V17oRSFMb
1fy99bGiuz3UVV7KR7CqfKxKuKCCcUO/HMtAknPsGxEfvGlsv+GoFNcVmr9D2X8bfCn8j73ttw6S
V3FtnlKjQwxKwp9VZ8dI5seaJ2NEZ06k+s6scrtd66ZtfeeX3L5N1MHIUDlDNMYCqsCb+9ymcCQb
W/MOmbOInT3M/a5U3e/bK/HSILSnID4QIJFGbR5ANPVokSG4ebBzfANgSGrh7Pb3ai3rT/k7Nlmn
stZaaLisBdPtKHMiRY7ea3AQs+rOSnT4JaaDvp+cYXw/13FythdP33uDmfzjjUa3f+0keROpTT07
I6349svdLnIpRzHkyTFX5KBFYhkHVxa/bg/ywpnidK4vL80P7p/t+ysX4dd1MCXHDCdqYh1ISPBM
6XZmu3ZYgp9G3Or2cVR9YHyM7UWPc9Jhp593kMDRnU5qX6MeofKgf5oac/jtDZZ6nUHZ+sRgqLBi
qMFhQgXZ3llYjcf5YCfpsZuUe7Ty0jkObSlfJVv4/0dhJaCw8a1Slrxc7ya2aytbRHpM+6yJ9E6k
lMLT+tW7ylygzxBxQNakPHw5Cg382ZvrOj1afm2F7pRXkaJueOcWvP5AQBQTzq9iUeiZbcHFJQB3
iRRMeiwpiPNP40eT1Vd3ujBXo1ArgZnjQjVkX67km8YpiBO7bhnFCLJ9B/43yvH+ee1c+MngSTF3
BiO2trEuV8y34lTmuZYeNeHGKL8F2o+mn+uftz+EjX8o2/88DK0yKu1kXfrm4Vg0y52GDiMDfSzd
P0swOctn00ulExJwJO+bOBDtgzZqi/6US9v/rc9F5yoiEWynQ9FnKtv1E0jKX2ONGeIhCYziH5nb
0NzG0hvfJMm09A9WWqk8XJzFSY8jGOwsmmWedKFuVSjZ6XoyfOj8ARb07cldPVLMDTW0lbMLvftK
eHmtTLoxKRNzaxAItO36sajy5UGri3t0yZeGouW+GhLjVQ3M7nK39CLH0g06zNERLv4IJZZGGW2U
MA+yezyEbcq6qq1hV7A+vavuz/apqXLPVaoL4NI35alf3Wqc0fnFdfxxrtz3A2YQr17F59rrKrqP
PdQ2IdLQVJS+3eVHJ3ebcMEbG9HDGAMg2raH20O98GURcK7AH2JPotDNKuYBGqN50eRHWZjiGOit
2jmF9To/hucjv0ad9BEwgFyFky73qrVtMmKzz48aNNoIXfhq5xldfOfwvTgX8h3KGHDaqL1djmJN
/TxqOeWpjOxvr5ShotxFR/X2im2zOQ7D2pogEiNjpSy2iY0cJAWbLDPy4+hxDTV2ZT+2ojSg9tha
14em042/Z8MRZxv5+++3x35phoxL5YlaDQKLm6ujLlVSeC1jk/00u0CZ805DBfpVyLP/7RYZEAkJ
mR2DrSvwVyRdN6pudM3DaQXh6l2dwg1cFlyn/g9zWZUpQdvQZNimc0JYyTKWen4sSkePvMWDs7Do
wWtfQaJY2kgQQSgWE2Rt7vSiHfrRSEVxNBctPQXlQAbeic+3p7Iu+0X8BqWHZjp/we3TQNgMojLb
mselEce+GdCAXajG9JZTziGooOzgydb47/aA13cfVRmknfGLo3dCt+pyh7xyjCGEUDxy0n58twyz
tZNa3vznFuLOVXQ1NYIgCiaA6Gg1gthaT+RfZ0GhLqT01iyOxqR1+qOtBiMPqwTR+ZNt0i9+mqoR
nsnt6b00KA0E4iNaMkhXb6aXDDqMvJRLyW+SaTfrSh197CChN0OFDHt24d/bA16tJ7MEjbh6NKNn
QMp6OUurFl4cQ7g9ismUwT5OPZBHder5x96urHuusS9Nj/iX88jbxQWymR6BbJJ5+sxoCJ2FiPj3
n2UX+7+4oq03sea+0iGDD5rpPXeKuXyJbbe9gt6FvZIgsnYs26l5o8WG8UEDhv5TtiTlRlLesxR+
aYLQIsjCaRqsSl+Xy9lTQS4W8EDHap7zBu6qNlq7vk/yU6m8+MPUKHF+7QZSGiK3IBLlgwBNeDli
EguhGegqHeNqoSuMmO9D4WfZO22e68Ptoa4nx1ABRFUEViiVbxvjXQKNS0xWdfTYKCgYuvzieBlt
i2JM4upkzFK+tgwLLWJlJtLtovQF62M7OypPmV32gD6HOaF2EnwGLtfdyUquvwHK8qCB/PX5ZF7r
///1pRd+a04ZfaTjZJBQh5qMs/cjj92nxU6WP7fX8OodY0JgdOAfcWlem/xACmrEnJX1kcaOHbUF
l/eubQLtno7As2j1xc28DrTCtMFpcxq3K2dr6Why+uQxCUT+j3Kzrovixc+mE+EwYnCzCoqw9rOm
e6j8rEvectUln6WX+TPgl6Z5N7iFNfwa3Zz6bCwSB7dxHSpTWAvHid/JvIKnJdJ2+gIqx6kjSJzJ
8gAlb7EeZpDdLhr/Y+vsh8YwftT+MKRVSAFgCmTo2ap+bSV9PSgkffjmEtOt5oCXexhUyzKLzi+P
2kTXbCxi443Ms+Xz7d27ioA2o6xfyF8nBaiTaVaFVbJ7QY7krONHdTngsFKWxd7Pe8G6pvJT1Uhx
vD3yenFst5OLGtQQLLm1jHA5sgRK0SViRT/jcnuCIz7tY3NoImOS7kd0ReZTYyTZJx/O8JtkNDjG
/4fxIcwRAOIkeSV8JO1EaWjTVquXZInWVpn/SLViikqpibeyM9PIwTXuTa+NwZeMZ/+1aTAFCng1
PByQ1ilNbx6OAQSJu1QFn2hc+GfXGpd3Q0GYcXuSG0rq+lwAwFlp+ICLVmT7Zn+7QNCAww4Ix+pA
9md9Eb0TZtncWWcarXIO3cLUxn/TwdKSUK+9pTyTlTbGgzQ7Vw9rQ/kwTDU3lag2FVqOs4U5lZGs
IMKGnedN6MqLRs8iJWyYz11Qze4Zvb0qfxysonXvHNf10F8emvWV5V3ndiOv3/ZQWSEsFUDZUAke
63AWwouENnxClmbZ316566dhLXav9xkXjonk1+XxbAvV2oi610e0ih0jDLJZe6oruzo2MpahNRji
dS49z1tFGQEkJ98CNdBteIbAgL9MyCQc5zoR+yXPPgWtFkSBmd7DW1xf2YS4vLDUnqFDW94mUZyg
TA0kb/UxgZS/H5WtH3Q53sMqX18tFJGIjQCA+Zy+bTvJXKS/DKklj30Qf+elHyN7NPbco3qEsJUZ
mbX2fm7sO9HDC/u2HnWkICDRUUne7FvRJVIqNGGPiz1nRztHbqxtxjqylzLZj4slv9w+Jy+s5cV4
m2sMl+QU8LCSx8Lr9PNijXhZk9dGt0d54dwjB05MBB2BIHp7GgefAChX8yoD0QTZrmuFN2PtqFs7
9Bq8OzfzC0tIB5dLCdnFVZ10/WX+ehPqtKp7q6zlsa4tUGuT+jNZyZesqn4vffzr9sReWD4uf5pX
XIXQ/bbxM6qgWlxURFmV1NsowQ90V9rBvdjhehSIctRGVhicz+ne5PkY19g+/hPDUQRet+rk9loY
u2P9WrgQ67U6lgAYBTZFtLLJtse8LHxPMs5odkbYuItxchNh7W6v2fVhoCLyDOxdRduuFAi7NHYx
b1r6Y2bOZhLFE8/mfnTM3D66S+nfIwNcHwcav2v1irNHu2qLKOmHNh86exqOXgpHKfRbv6tOxAwi
e4v5bVG/l53Rvo5xu16Ga3OfFhjzRGZx28fQdE+4naFjcm641c5vMy0Si2VQ+x7uvZHXy7liu1bt
TzrRFCA3GQ79M6k3hqYf435UURpn2U6WfnfuIWTdkd26OocEc1S8yeBs9ICu2OYFh72aqIofk7aZ
dn3SNIcVM3nn0X+GLF28kvx40hkQEs8CkltNl9aIhwKXBLzbVdV+NVwu+KNRJVkXpYVK7P1Q2e23
ObbNPovivFXzU23U3XyyCvCryZ3f5nrONEaIb0h6aFxc2VPaZaM0a0jsYzAg+h/3nn5UPnYNt7+J
Z+bw5ZwBnXE4OaM21/5We8Ob09rVgW8dx9Ipln3Xe0n7NreXrNrRo9L8MHNT0YeDyiftETxoYBPO
S6N46ii6LWR8kzEYn/WsrVz9uMxeM8IN6Wftaz/o0OV9irb2P5ULSGGPuIwKHlNZQ5ARDfh62dTd
RDJQJ/2yKzyzMX8E2eJ9aUGLiixsByG9KF2Mcn6kgI4AcomLyZfSzyEIj66SMpSV23l7KWVjnBod
JOPjoOdGsR9H6Q5vy0CCrG/qMU8QM7aLcbc0qSn/q8uu/2KJzu7CMXHS9tjknTGGfqPBGJfSABMQ
BTQCH7DU6rtdQvmugplkS//ke3MsPixJ2ruE+fHs7mOjjfvPA8o83o5MKlNvOpAHwQFCDQ4Ri+P1
7b6qRB7sJk9pC6WcaVan0TbR2IlFan62gmXR+WpWuf4Gd8g/sgbS/a3UkYL9GVux0J+E3+Zi38ZD
Ff93e/+vT9nKbSOaJ9AAF7ZFX0/SmLqcNuCxCzq5c3sjiTCpkafbo2yvQq5bikogE2hU08Xa4t1G
NtLQh6U4L2ljfjKXyf6Sdab85WsIvIEDvkd52M6K8dYeK1Eoflgc781LLJHLtzBFE2fVaVbkSs//
R1ZV9fP2rLYX4PMoGHmSJdCEobB6+d67FYbjk65hmKTHfbHrZmCKK0w/ncKSPP5eyex6UhRx1wCX
Gxe3vq295tRMQa3FIsM7DxVH8LRD+8Pn2bonYHQ9rRUrBTiGQJBDvb0RQCY2vtWWOUeSBDpJO+Qq
TdDSZVvcM2+8PhdUdMDWEe5yKAAdXa6gjOO+N+hnn7WybnaFHQyfDKPpdqObWV/iwL+n5/HC1NYK
0jo3niz0WC7H611o8ksy5Ge3HdReLEpVxDOV/tSXlfb99um42q61ublKBK9KEQTnm9ORWC0FJuTc
zoOdqT1qWtrOs8vXEmGAWIOz5mCQsJIqbGNOrGFcRJq05TyCp/xXxsX8zbTj4XVimytzck18KLOD
hgF/tgX7OlOVmap29DMKG26Y90FzHsRkc9CrYgnzNBdJqLJk+f3aNVyzkRUpi9AAmJ9NkhAUTuNT
r2rPcx+0hxVgGOHAnX149SgwsVhBIlzCte0asofWIHLVcjuRIXcTiLNOK17ndbYuIe85/TKuwDUX
2bJ7qwxxYJge3dm2tQFf196LDDvudrfnsp6qv5/z51Ge23I4nqHLsImkS9EUYDyb7qy3kxflLa+G
Kh6TpHj0A2VForWTOynW1TcMVocuBcTuFThypSXuokwCg83szlo+zB/LtumPQTK1h9qLrXNf1OpO
onr9XSGnT0QETYX2zxW1IJin3lh0YzznXZBEHvDhsBjEPeWz63XkkuCtQlKDKhDev5c3BYtnlR1v
N8VtL/njZVapQoD2CU58I9jaUwdP6YOBH/q9IHT9wZcbCEZ7vS5oaSHDt61mjF081CNK8MCd6vmP
bo1y36fV8qhjxn6aAVYQyhS588VQ2T0J2OuVXYd+ZmZjyA7k7XLOfV3msI4yddYDNIEQDpnPZm7d
I/he3cGA3ilHr8A63jLAJpejpDDnzb4c1TlrDRcXRzt4shqp75EfvPdivjQU0AFE5VAuA5+zTviv
hNzwKdSpRlNnE+OlUJ+mdo8ihhe1se8ebn93a7Kz3TZiDg4kD8zq93A5VBPrdaHLfDqbhsi/F4jr
y32Zu9oUDa6koRA3S/zO8Abn55hOo4j0pK/vVEavP0SSWzTnIJSyvFecyL4FDgKhaj6rtEyngzmS
s/wU+lz+9EowZO+Upk/NK+EGFKjIpZ+vGrAuV9ISVp+Z/WBa49m3m+JBH7rsRA3Te/Unzyik0NQV
V42WbaA1T3ixDIJRNJlM+7pu5c4U/T+3d/A5H99uIW8NqGdeAgi5m0/eKwIMo2tGSb0U1g0eDNxi
sTOr5a1ZWfYQllZvvHdyORtcrLqIgUG6ldwJvIK6g6HGDjKOaPM0TGupsN+a2rSA64De9yvT4XXV
4QsQwtDTcbgoLg/bomU4+a3rwUFWH1PD7X6LeszurPoLR5qvlBAG3DxB07bRANqhcFOAEGdfOJX7
jiOduFGhT2W2Iylxs1NjL/O/yoyN/EDFF7PH2vHj7s5v8cKlBCUCB0uYK9wYWxwQrliT12eTOsPN
9g+FqzePJNv3TJKur/sVRPssGgughZ7m5YomAKaoIGfTmXij7NhYPTOiqRVmEGKXLqc3aaxp+RuP
cOceD/KlCfLZgjzFaAhw37oNf11SBYzXZY4LTH2Ctn+sCvEhyMv29d8p0Q2BNh4SdDe3N2FlmQlK
98xPdDO1k9Qo9w2OHHfO5fV9CxxjxVrSNmGMbZchnmZLJPW8nPOeYHDnx8rLQ7A6sbP3QPffs2i6
Gm7NhlbVZHOVwCA3ulw5G7jwVJCkYf0+VjL0RVzss9m0H2K8ou8wtp5LkBe3A4NRmySRxU1oBYRc
DoZMOcjCxPLOeePLP1mDBPZx6DtfO8H8SOQuXqTmfexro/hildAnopRChIhKilVy19AD+p5qjiTJ
mZO0fMdz4Mn3M6ZSnzUT5m+E3lD6kXZZMIVzXNnNEo79KPtHsy+KKsoGK/k+Yvng70xHK/8DBCLK
swiE+GqljpChokil7YIJK7edY80K03iK/c7eRH4i+2Q7mk3RUVNVdWhdjFq/LZlT/LaXXpj/ArYo
xXmoEMT8YCKxIMNGa40BUJWW2R8XgEnN40CWIUJlEr7uhyWGimwbyprCccJ85048efUpstA0P2jC
r01ruFeXC10Og0phETpnrdc/W2RMXKfjUSskktEC5BxQojtXzEvniJsUIWe29xp67mSOvwD1d8+g
a2fj0CF2m2FLlYP5spZkfHWYBb/rmX5FCxUs4JbEkNmqFfNkLGcsped9JjMR9WX87+3X7CoYYBCi
SGrpa77Lq3m5ijwMfToCSz5rQHgiJO465JWl2T/ZRdq818vCvfPtX11jDAi3kAo7qpwE5ptrDJ3A
QPrpSIYYUKmzYxVE4HnMO1v14iirUhZlYApK9mYUla56DCrQz/5YjO+nOtA/zyq51+J+aRTUOTDv
AkWw9j8uF6+jvFdbRWGcU8tsTliv4RFIzeXOQb8+divuY00vzDXY3iK8TJQ3OW+pc67q1txrcVpF
wqiGEPTtveftekKYglDnWxljPmjaTcztlbrBx28653ZanMiaRnJ2edfk4HpCKxmFVgAmZquu3WbZ
yCmMxOwXH9elKROf9KCgs+0YuSz+U0Zuf7x9wq/nxOWP4BgfLARwukaXmzQioqqmtvHPM3H2Vzza
sy+imO9x+14chRoVSqk4kJIcXY5SDU0nZaz882D4w5dmTIdHQ8umL7fn8vzNX74uHDWiLOqW/L0C
VIEi1O0inoNz0M71FI1J1WcHBKvcJoodiRGBZ83+734yih+x1oz5MU30/leVOX1+8JISx04X44d7
0pUvbCjYV3Zz1bIGeLW5ilWJPVmDUd/ZLYzUfT+pZeyg8JbF8nmu++T37UV4YalBA9Lg4VqkRLJV
TqADPcpGTYzmZk7E9+Ic3ETds8d7aU5IcoMWoJkEgmWzoUM61HoRd8FZAXYMDT3XzxO8vFOZDn14
e0LXLxnsSWpS9OSeZX42y7fGC7ZANODs2Hl59AnAwkUGCKy1egVN1NF/W9ndj/CFVURGhBwUjAJu
NVuMQi1Rz/erJj4PSf9MQCsjfbjrVXH9vNBlXPvq6M+vYLnNx5f2q7uhFcfndPbl2zrLin9hJWnh
MJbqEb+W6c5z9sJSEk4CnSdIfla0vPwMpZpi28m0+NwnQxBqei32euLmn3RqjrvAaM3HWo3tPWTJ
S2uJxgH4Ylhp8KE2G6gDY09jlWOoInipfV/px8BcXks/4HYh+OfdXFG3aDRuLuc5MGfbnmFCW4v4
dxh6tU8b/9UpNIM8sxuIChBseGam/ZVllHrrFcTm2nmcfJjQtqkdhHCLO1HyCx8XEdTKmqSLCrFr
s2BpU1IQa1Nke20zi1rTKQ8l3kEnZ6l+vfrbuhhps2i60yQyQeT/HEhL7LzFrVArdPiE0QgtD97Q
AQkT6Ansbw/74gQ58TbYVzxTtlGOWQHoSw2WUYxZ/ItigdFFamibJXJV0/589WCourhU9SlArnDG
y0NPFAx6gHL82SYEeW/Rag4hu6Ly0enOndrRCycdwcJVTItaDg/QZuOWzFrccvDicza18UF0zbLr
Jvd1QrGUwIl0KI4RI4DMhPu32bQsoNPYTbZ2Rlna2WV6vux0d5hOr162gJlAgia8WsuZl8vWawUm
nnOWPMRWJ1YwYrAvMZ55qmlYvL891PU1SOePO5aUBS9bzv3lUMOQjY3tLvN5mNIf9hT/DnLr46LX
QZRAt7g91vXRW2HyYDs4CCvqZ93Cv75gc4VaJKOazyiKWJH0PX9v0Z+PJjjHu9tDXZ8GhsK+FrLD
ql54VW/L3MwvHJNKooB019qdvcuW/nXuTutpoGsFd20Fq1Cg3fodJbImspqVfS41o9/VXvpvvwRu
ZA/TPbrS9XyQiqMk6vGHatmWu6apepJ0DHjpK315D7aheCiC7nUOys/zWb1UKVMiMwUKZ/O5Fl6c
pemsmee4T+0DNH/7jJ8hdEVjuQfWe2FCgGCAqrNBNE699f//OguGN1YePAbrjItGFlUjijXGVNxT
E7g+cSBFucbp7KzKqVsGvHDHEdiQ655BtdGTHfyfqXDfLLk93rlVr6dD7EsahFqW+UyGupxOAIjX
qr3cO3ep8ad3kuxkF5N9uH2or0MIBlmnAUqUUH7reRsnSopCdt55bpdqDC2pVY9e4S5fSZO1IfQH
Omd0NufKCW8P/MLseA4JAqkpo3CxhVioHsJf247WeWq75pR6w0cdMYE7s7sexAfpABaBLikv/HaQ
2BelPcueUEWSM7TTFIdao79ONnU94quQ5AoTxbgPH8T1xPx17riZ0pLyEqIts1PtRqeuoqTr7yGf
KFPwcy7TIa5V0i0CIlRTyb4245idbFKZxWfRo0m80/LRM04dJLZfuZz6L0kz2f9Vdq1rByvtBz8L
QV3i+Yy/dTAHUeH0iYy8YjTFGzOjcPSxFRIbjbVZrx3iPB6sNyYd32qPO2YFFycTeCgpPTb6Q1K1
trbzhW4Nb8AKSOfg0wNLj7VTUlQzzLqIw6QqOvW45JWaj51jD0E0BmVQ7BeZePZO71sHQaWsHrqH
3kqE8eTMTu+KMK9lVwCOwrHnOAhzWk7uiHzGHhCQbX+2NQ3tJdWWTmi4GNN8kJI75lRZWqp2Xhsr
WPKzVYppN0yju5zEYgjnbE0UXSKnK1taW3PadB9n8LrWLsb56E9bTl37pq5zeoZm2yefldanwW7U
4yV51ytLy6LSy5t2t3ATL2HqVm6585rW+cR3L5OTa2kmZf8UFxnAWa69rzy7dt6hU1R96Exm/CZR
plUcXC9xm9Pg2YvaB5mYilNlCvSpRzuvrXxXawbW43Wluf3OyBFuDXF7HD6P2Tj/yGXfTaG2DMKJ
xhzG6EfMwWQCZstSadhOrpt0oRjKrjxPRlZP4KYsHiJeLkAjXraUwQBcdETSakYpo/zg2MCK36RO
gKxW7aD695bSZer9NzeaLn52cprSR6OXKDDYyG/p30xvQWGx10BnPMzwM5sQGQGf8p+KkYFFCwwy
y4mOL2Yz1Ee/Ol2NWWXVOAbRpZVoJZgVe/J3S68Qcs2rgeVVc4u/tWEPSRGWDa2Th9wBzPfgrcKA
O0dOfJ/1MPXayc7AmO9SEETVMRcEew8a6um8gDbb8kTqPf8eZmcw33qT4ZWhBqrlZ6s7rU99wHHb
04KNRL/3qi5xqc3mcozI45cPWRy7fuR2TZq9tUcKDk/O0hnDAzE57D4376DNpiBh/NBTYNGg3I+r
AO0s7crbjbM2yXMRN0X3OJVTEUdzafcYuNbmUkaYpkN3GDorn3YTfKAu7B2tH8Ol6XSePBeoYDRJ
MYiHLtbGKcwkviwnqwU9tStcsHR73hQxc1aAjkYE7f1IJgw8b/zoBRPbm9i+OUVz5vvTY9C6s3XA
5i6x3+TzoPq9SsdkPNa4k9DOxe7KHN/DFWuqE+bVurYHAC69b/GSWt1TMBb+t7TP9X/6ugqCKItl
Wj0lmDiiZwpZKYadaqo2KpaW86RprlZGvjtqcbgkExyWsU6NJtLI2mKKwChHRHhqJnPkinEsCFbs
bArbpAtQ56Mo866atfwfEwW/f/C/zfP3iRFI43OrlnJ6b3Be6lMDzn1+cJti8sKqaLryew/FZNiN
QNW0na1EUEcY1kCPCgfIdXMbTSBq6zArTSDEqaX8b44XK7TSJruxQiOn4/2rT1sxRGXtdm1L3VDZ
H0Wfih+DIw15HFtrFkej0McvU2/lxcfZAwP3zqsWoU4dRY/2kz3N7H/WBfWXRhsTY4eYVJCGiaGA
fDZVmrzLe8CJh8DU+HqcWcRv0Jv00n3Odzz9mkdDNUCA+NwfR5OtCw27K7unAVcyIwKuY6BHno5i
PPprRLvvO8dQIV8JS6jVQRp85xqOi6NltUMb9sKIg9PsxXZ/gn0adIdAAN+PGg8s+B86G9KPelTp
zGMhljE+aCowtENLIXB58nowkx+yxhXlrp5Va35wNZUsRxxKdIW1s9l9XWKvV+8S3c6bfYakoNyN
bCWo9mbG/6Uc5TK9zVB9hliOJh3AsCLpOx3500Gzd4PSUJ4d4LXYTzy1cRVOJW3JQ+qoYnoA7mmj
vjl1vTqXnhZo74JBomfa4llhPhWDKoews4KpO/tLbM5PBN2O9W9sOtjATtZofYROH3ifC+lr1deY
mqb+jyHSoTiLQUdmPV2Qxzjihte9zRednNrNRxF81qq5Q8yzb2ZHg+45zoo3f4ot9z3HZDaeihx7
cl6dpJc73azSEtNSv9U+CgfjlkMl/x9n57Ujt7G26ysqgDmcstOwZzTKmvE6ISTLZg7FWOTV74f6
T9zsxjRmY8HrwIJVXcUKX3iD1aXHUkb5tFOd6I3nZEYo9egBq8U1rIlnNtYCrPnkNRAA93Exd84r
N1Zf/1q0Vdd0V2tFNX9pm6gaj3TF+m+umK15NzRe5J47QbuA6wHDopADrn92FqfWDoNqe+PBR4FL
/GxBTLbHJKMGeaSrUOg44+QCf9x0ttn52tjYBY0mSyxHZZNpH0wabfFzinv1X4mdWX4XGHMk8r3d
cm8GcVrV8qNP/7Y7O9yEH01LNNUvTWFet6/riMQWE1f9H9pXpE197i31A4AwqXaiTwcvKBZV2b+t
FPe8AHph3e4RbxK0TNHjtTvWeTGLf3h95PjBF57wg7ktu2EnykzHj9Zye/HYZZnDfzzTXznYdcat
iqJtHwX0/2yKIp0XE2LaYnF3fj0b3xq7bD+lRVfbAUvvuc+x1jlZOLtLlh2WwhLjviu1rkFe0em1
k+OjkrTLcLZHCoivNIViyU17x3/kFZ+EES/z0VOUNPeOTPyPs7YkDScJgDZ8nkn8aFOEfT65c66j
CJou5muPVHz6GTdMybFcBES3QAlpdj+l0I00wYDZqsavyyhc/6sf60scNHQPzYNXtDQr9NEcqe87
mVOfFvSTXuAjWuUnGolNxHOfuGaAVoMAqz3PojIDryrU9zrtAOBw/y5PHb9GC+GgpmLfRzBPfyPr
UoM/bsfqJxo3UQJkxzV/KVOJXxNeQAvkrhUkhBGMwX0ctyMbfjLa/Jhqsf17nONUHYyGyO6LnWDQ
+lTGpTQIDsfGqINiyhFSWpO/JnCquU5/IJORtz8qlekJtaqxT/cK4ZM2ACg3faLXCOS6mtUivs6O
Uft1kPCOfberpZZfFAm/3Jf0aLOd17XzM6bIfXEY8rmrP0zjGA8fXKGN6gHjc+3J8co6I/Lvs4Jl
Fu2XThssOsSZmONT3XWRu/NAFmi7eKmgoRBd8osKXVWfYxvY5WfNkpFz8ixl/x2j4Jvuhi6pko9R
UitxtgX2g0+Uwsblkeh4aR+ayEjVc+FlbbXTlmx2T5E26MMvt0L0sVx6WwtyCX7+VC96On4yx778
1+ugjoat1es/IG5aw99+FEnjUHVM7qvHv5LB1Gbx/DKXIjFYzCY9SYLTUIfHa+8MyKoTsVvGXdkM
zaCOfbn40aEzaookgeybVmuDxmssZHkavQVcIRfH3YGWjnhszahG0kgT5rfYo754VIDhgQ4s0mrb
J6eCHBSUwsoJHOAjcWX7osbb2ov75C/cyj3zq5fYffOj69kMYTtXSkMVYvLEPu7yxUwCMC5j+eSg
UdI8dXFWUptks9qfY2tw9eeaDSchzDbGcJCwaq0TqucuMAxnRio1B0q+1/Mqjh6rsnH9HVFwOj7m
Vpt7T5IFrB90xU35T+HIqIBA4QmH/Yy/92F0S1S0Cy1V/cnBcSLeVU6hiqAbIA8fQfa6xkdDSBEd
KlS3jDGIy1YbnhooRVoeKC0up9Oi4lT8W3hR3h+xIVpoDomELZ/Vg2ftpjxdOD0xNMQloMWU81W4
0uqdylT0PCAO9zWWqzSd3aYKH6s0r5wwFrhK72JNlC8Nu6fEk8+vNaTXLWSRRlhF9WlqokF9LJLY
LZcgoqI3BdlodcVn21XmVP4RMORcV8kwPvlYJS2fZ9vp2W5CGeNLqVUSlHBUyWQXxdniB0Za5rBi
axeNgISn0Hmg/Rj/bKYpqnbEbcCHo8VP9pPJNYRccU/YxePmzPu3c/G1L3GZWKIWAvRwzS3Jl7e9
96gqM7uMfJ8KpIkKm583R9U75ofZ9MIY0s/nWiYdHkzljExUZLV3hr+uqFD0RBmb4s2KeN+yiuO+
H+vGxAYeyEgJ516kz/PU1yHke/uOgM2f2uNmquhA0DChw4xq7Va3VnjZ5ErhR2E7jn6GdL7qf0Hc
0b5C9ddcFESa/CfiNqhtlrwxX/w81vzdkov0TuvmxpJTE8OQFATf2nBba6j/qRkUDQYkAANFaOdl
HSg3l0c+en9Uc90eRdEMoZ+UMclQl+zzYfny9ge/rtCiEcTQNNrhOdHLuRwdorjkYS3iMydskUdk
OVDciwlpXpZmHDKQF37l3yn4XI1JOgMmmlrJyh2/wuRrYlIW924UdjGyukTt8rh4vfVszfW46zX9
nhXLFWSY8aisr/otdGvBXlzOUSf957Szq6qUzoRuN9bffcGFmimFgwKckQ8E6ONfmdO/V1h/pb04
KEMizQHxlQr45ciZXwooyRZ1mqzO0WsU80dkdDKq3/P419sf8qp8tw5FjwI07//ZEF8O1dEznjBn
iUIQmfNrXrhYzLaOPJZzTHrUk74BEMOs4u1Rby0tX5BGKmV3mgmbzdsSKvWeos0U6/lL4dNfQtz/
UR+Gv82aZDajJZM79T1D7KtrYnVRM6mIex5MHBp3m7nCnBNkViKUbq8f+qghDixcFUSGda/WdnMo
ekjURZkflfjLoabM6FfTWRG6TeQdcnKvYB4jYiwjfi+ZmM1CZxpwA/z5lea7mZUjXKxExSBCQ47N
MRmRiDUXrbrTJrkqHTIKxWQq4xalZIqilxMStVbCRNT4YpRE9hUksB1YpHsdhRu7EalHmhYU/KHd
aJtlU1OXKcNT8TmtRPa9TxuCH1bSPLeWRAJ6mjxKMlU7GHd6Wzf240pToWmC4i4M5s24+tIsgPji
7KyNeH3lhSzO2aCMR2SI0mCo+uwQK336kie9vHP+rjcKteUV1wNPlBLztkMIbsFpZ+ogZ9MtFHI1
ifo+kHvvKBjdA3ldo2E443SEVgkOtj9X2+U3jAQm3KnKK7yl/C4/tVGVq5+x6uL0Odcgl566vtft
cwLO3X7QqRV/m0l4uqP0IgQxI8ec84CNqPU/3r4NbqyBgU09YAAwrtAZN4+JY66dKjVm51bLLPwB
7DEOulUsMegJG49vD3a9xbjoQDvQsVpxD1fHpZtMjX56fl4m0/ild2Proyng9I8KQqLAclVLyucm
K6P5zh67PkHIBxKb0Pj7oye12WMJ6XLbTiI/oy0sdgvOKWFL1HLnZr1eS0bBZ4EOE9E318/lNzbz
rK0NLyvOVtGK73mVRgdzXoYDQIh7F8/1oVlxfBx6i9Vcwf2XQ3WINTdxTFHSrhvtnKHGfGqKrueG
WCQ2GfDWidb9HSWMd99FDEyJEBo3XSd28mbgwugizSuLs5GJAXeEZAqaYr4n+XhrJZHtAKbCqfG1
LUrLHW2hZDUW53menN8IUFDJNBf5GnlD/16QJwockFtAyAN9III1LiekkbdwcBkq8vFqWrB523te
/vvtjb+uykXgyiD8/ZoHXxjFvS3kzkuWrG29hc+VF96nSSGbuQe4QFk4z4HkNl5t36O83tryJAMQ
ecGtcLGuf/6fGLXrdKebp6I4l2op/5qGYnl0s+nePrw1MXAcaw+SFj7i85ej0NDSZV2lxbkZNffY
kIvt/Hnm/zoib2vMtf27F5I9ARqTKhbgou0jNaOK7mEdWuLHqinkK4sfHb3OoM/H0Nezf98e7MYh
A3Cmsdd5FOFQbLaGPThDr/kzW8Pbl66qT7VVfDUS0hxc1KLD6KGZ5Bvyzi1y48MB2gbYSvsJtYSt
k+jsx32FdndxznGofG1GLkN2JZoCb0/uxhEjZ4MbBBtmVYXaPEgSX/c81RasKHM4sCO1/GNSmflj
5953tlsfkc32J0YmpvBWDIu3JVEsC2UdbY6asxwRZAhKlTh9oNmZyqnwu04bTLQZvmlt0X0Cg9n+
nGQzqlCL4nYIuLmzbg8FZP5a5dGUBukU++bDPPhm8djmnWk8ePYiCiSQDdqcFV2P4eCmfT7t8eiT
6LXRdqXZozhieAgQNnqBhszDcuI1EsYHfxz6/lfi+X0Wyp4PssvBiswH6gqFEeSmrONzXfWxu6M9
WGanKdWT+RBZJnn2KmtdB1TTo/xBgDzRdzbMXg+M50JAofuyrR8hAtd38uAbOwQvBADwnDp4RNs7
OPI6iz2SVZgf6/mrHXvqs6mSexKrf7LpzVejv0/ffUUcWQTul2cb3cXZKwYkFydpms2jGCPPf8lE
Rnc2Xyi1B5ox0DqkIUibrk/k1D8ZqRmXe/juc7qvndH8R2uxmjx5UdtI6rOzQj0ibspfAiatHcoM
SP9f/agl/W6gABuH797iq5gu2gK8IgDcNue3HN0qovZWnYXIxWvBHhzBtGn6YUZgWh3ePxhpFegU
/kEHf/MiZ4ZwZp1s9dwm9fDQqyw+pK7ZHOmIiTvzuv7+XEfIcJK7UQ4BRXf5Ydwu9WHKuSU3xOKY
h9ooBjNYUBFOjm/P6fp2p7JEdYfBSFCvYB5u5me6l3IVLcTF/a4pCm0/p6YZ5FErbGqfdz0Lrm8l
rnficQKbP0/lJhyti162OaYp55pzthMxfXqjpJE2VMY9o4/r232FZgM/A/gBdm+7isbklVhOz+VZ
l2W7N+YPVVPtvNGjOLiWkyfU5YLZGKI79+6tNfVXXpwGyImYdF2B/7zLRQe+tzCd8hyneRYko7dP
kUbZ6dJ6Gbnn77yXN7aKAfweUzOETQHjb0arVkRxlXrlmVAh2ZedmTxaCR7jb++TG18NaOI6BFE2
BJ3NQVtacA5DnTXnkm4RTyLVVuAtWuDzOe8MdWNCKIOBqfpjQEP2fbl8wxjXhSGG5jyWSn1KXT9+
iHLh3BnlxkcC/7hWLADvc3esv+I/H8nDigt6Wdmcu+bY6yOLVmVTYCnaOqa4syFuzIhXHlVBFm+F
2W1CKJUQqtWI+5xjqkFHCd7imMzF/PXtT7T+LZeX+UqdIuVa/U6wy9rcGZPJuxplDus2k+ES2ue0
svQC7ptdJzs0XyYsQqI8Xu6s5I2t8UdAjhB0ZbRs9ac6Vw4V2mfNuS1a7aiABQd2Kfx9937Ne9JX
rkOkNAloEA7ZpthmhvuB10X1OcmmZd/Yst9ncrynTnJjQpxbAl6SSYqw2+rrkgC3WFqjOS+rsFAZ
S+9rCYD+ZA6Zc4fhemMoYMug+/7MDILY5S4ckavFLLeRZ2HzoYho/F0pM2s344x4eHt73NiEaN9T
BEAkBzO9bc1sxVAPGcYTZ1NUugXC3Rf+YTblcK/KdGsgHkeblsuqrr59JpVKx8ykEHjWU2xeXHqd
ByHEvUz81ig+KGbeLXjlQHEvV64oZmv0e785p9mofUzEYniBmIG03Vm263sCfiAkS/CJ65205ffU
XelJalXD2Y+y2H0w1aw7dG77eDrMwrerU4p62L2w5npyBH28IACNkTIi7bqc3OQpuqtzPZw7JF3P
I7ECjZ66TvM7Ycb19sPSgYIGTHXoqwiCXY7Ten3blUobzrY/yiNF+iGAU9btII/fqw7fmhLxMTp4
/A9cxGand4YzUAl3BkAOSXYcTUOhtSLucV9uTshZ33vIIjxUm4WDjeYCf4zHc6FP5QfhgjQIusk2
kcIWcLvfPlHXFy45HJKxlEgIogBnXK7eaNpZ1wImOo9OV+X7KZ5892h2guTBdoshPVN+xxd6Lsr4
0/tHJjOAeU83EPL65rstlqMVs1zEQy7NytlVeZpUJ6v2wbHMM1inp7aXTrQ3HDVWx7eHvo6p1jIK
G47mAkovWxUH3eoT5EnzNkR4og3cyly+64ltHlC3iR8WGvSfWsdsd+D97plOX+8gXk506TkYFjS4
LYulNWUnVZl34SCkdcqajpfNSO/hnq/PO2vKzbU+aWuOvrlXlNKbHmRnF+Za+hWJzybgn1cvqf9x
8H18eHsxr7crjJIVhArZGZuaLbVETy3gTJqDKlCblrAV4vmYk1eg4qHfw/n/EQK5DA/WsVZcPPVE
GFubPROnRoXpXYJEj4w7dy8TMCF7iZadtldNauUr1BPMwArpWfaLUWtPNCDG4WuiJZ7c2UAI9T6w
EmVGnwBS9n0QT0Drjila2niMx2bc7ZCtQVNTZW788+11+nPhbX88+AEKyqQo1LI353qKjWzSZdOE
XZEtCVjTtjQ/WSYCCoeiqLwG2cWowo1rUhhCnCOYnxlW9+bY7VOpcmDV2UjgvTRzNx6nIYnjQ95T
NSkCFZe699horWk1n0uVmcaLlYB0OInWy37ZfJ0lyBNuzwCAskr2WZHoegDSKbOfAUIs1tNENbv4
bMiuGPcx3F4kxcC7ZSlw16J5fXsdbu0XgvxVaVmjx7a1wu3GSgNcYuUw1YC5aHPxQrRgB27TvD8G
ctf6G7LARP0UqTbBZDY0qTkBcA7HtXjTT9Z4yo10CtQY39Pevj7XLmJcyKWheczctjV12fk+b1tU
hTUP8QfQQeW+MNzizmV9YxRE4IiNEbYjX9oSr0lWusb1qhrSk1bsewRgHoym1E/v/kBQWOnaU74k
fdmKspUCcJWdDDKUdlK8trqxZPsxn/OTbdR1cSfwvjElOpJrl2VtSKAutnl/Fr0yZz2R4SK91xVC
GY688oe3Z3R9H8J4Wt8YUgp6u9s6PSjy2gZ10oYo208PC+j1JajHrk9DLc6t35EjBnmH1ne9y9em
K315avYkFdtbEYakNVgNT0xSZMk31VoTApU4T1i7nMhyuvPJbkxwfVXQ7EAqkIxws9PNSUpix1UJ
DlTJGOS2I1twg85SH+PZSlBZzmZa2W+v6q0pokC86lARFIEOuPx0hph92XdFHzZV03yCuDF+KWpP
PmVzvdyJFa53CaQ63hh4L1S4uTYuh8JuHoMhpKFCq4s1PWgRrYYi17Zzfnx7TtcDYbQGsRpgBWpU
VzAhoadqKIXq4Tz0eqBMHAv72GzevR9XOzdO8dqLoO6xeQm8MqbAbFt9WCXVz9iWJ71Uz1PTw7cZ
tPcX6te4mCCcigeh6/bSkBqdMDsRPVyyvngdwFYfwAZPdxL3683AKDSpacgj44jM4uUXQt8JSKom
h3CqVPWIHpqLX5yjVkjivVz9xjeiUMqcVqV3ov71p/yn6uFqydhQJ5jCqcnFDniGEaAuP7z7YkIH
gVd6RS9Rj9iCp5So6H1Y1PfRO2sOtdDyj0JfljvB09Vc1nbeejkhELJ+os2yZVCZXAwSp7BO9eq5
1/Ik0Lvau3MZXV0PEFM5NMCEaFOsBNPLFbOK1E+NYZrC3HSpnwy6dqgGEIe5KNLTZMX3zBFvjsfy
kVLQAcPV53I8TUPUy0QtJoxU7H+hwj4d6kk1v0cjyTHhi2DNvH1srwJ6John3EpYWwPE7VXUClTy
wZ3jACxn65DGyYNa0lc16SdS0I96ZDwtpXUvvLg9KCcL8W7qBPa6Cv/Zh1VlSq1ZHL6dpr367rKj
wdgGXePPQZKkVeD23cepnO6Ekfp6rV6EketcKRqQPYAeIhK4HFaaWdYZba3CNga8P+rafhnBdnal
kT/iyya+ZG0zflNVlYLsLFvriyMt67eK7O9vr/lV5sjvIGv8vwr/KvV8+TuKbJZgsx0VxpXlILA7
yPKzoL0c7/oI+3coTpX4DC2X7OPtgW/tLsQ9/hDzKRJu1e91NVAeMnwVDsM478bU+SUB37YO1nB9
Hf/v7cGu7jVmiSsCL8+qnUnidjlLau7ONKRIOyaU4T8OUxyB6xfOaxTZv989ErkoACoYq9w7W/3Y
Kepxr1xQ/lSVQzOrbqGy4dkSqtFwDm8PdX3rMBIKKbw9q33Lll68IBdbNHikhT7A9hd3cPOfeSvv
+ejdWDq6qJTkuKJXBeHN0iW6kcm5yrRQ84bsU9UU7mNZiuiTMXblnfjgeiiDzBOsLRRZ+mjbaieJ
Z2FWnaZCL3OnQxbhI6oMGEZJWr+bMU3x9o+ADfkED/g2i6M8rbsK/lBYj3L86hbR+EKol94J6K4P
F48p34jaDLqEFNwvt10zaWkq83gO9UXOO0N62fc4XWXfRlMc9SEFxQ0E6s5jdGsVwXpykYJlBfy1
CUvg83mzsso5TGPAjz5MpB8jqx6IOr5n4nW9A+kIor2ydvTBO22LP3E+t50OBy5MaYE/FD2YWQTC
1f7tfX5zQh7BwqqljgTGZhX14Y9Yjz6HyD9/m5H/O4Bqg/Ra4fr99ki35gPZY4WnEWdzM19+r9Qo
XDeZzTnMVbvsYt+PArOHFfb2KNc3H58GdB4WSMT4V6DfJUFIw8FmLaTl/bXum7Cn8xlUs/y3Qcvw
/2cwju6K+mVaW157W+i1F0FMC/3BmxG7wCP1mwUEGL4TXNGzT7B3z7/55vx4StdYBd3z7Y2xsimd
apyWUHlQ/HaN06qd1KC6SN/ogHJV7zVSIXHRaWYBGeejMd7msyGC780zaI/Qi6o21NEJPw4YjiNB
6M93AFzXe5GhwIgBrELNkmL/5Q6ZujLBiWO2w5XGfyJz+ddpTXXghmrvfLjrvbiOZAJ/w6xjbWJc
jtTVcxR5EhlHwxXpMa0GC+0mKqxv78Ub81nhA2udgFYd2kaXo6RzNeqDVXskuIY4jGUrflolvCMz
du2Xt4e63hYsGtkfeCNv9RrbJJp5MXT4j6Bu11g2WLShhDhemGZ80KPE+JzVvvj+9oA3VhDRCFRs
KBigCLdt0bXm4mPTYDnhIjL3Q7yAYegXa7rTN7s1iselwe2OPyTf63IF7RZqYV4PbmjijcQt61fV
/7Q8L+7c6jeGoVi6brp17eirXg6Ttl5ONGp54Vyk8UEMRRmU9KLfv+nWi3YVXaNiBDricpSs8ntn
SfIo1FPhBnkp/cNACHdn092YC/cr1fO1gM44m3SprvQkp6rnkfrNyW+7XLyPWh7nd47q7VHY3Ab3
Hs/G5gDJLGn13sbjsE7m/oNb1P4+Rgf7zue/cYDWEAL8CIkzZbbNaxurrHfhZHqhhoAacngSt8y0
MBGvzu8Ju/556C5zBsprPIOUHTSCy62skFNljYhxKQt1MqG4e0L8MuilC4QEvPbg6T8KF1J0GWhV
HIxZvWdddug9YNGRIcA5f03cDk+iH7P3TZu7XZngMQn/wym/JeIlktmD60/lXprqf634/fZRvD77
q207558KAunr9hUa3DgbcFaI+BYgKc2iSc9Tg4WY2VhogUfjPU+F62/PeOytP9U0jv/mUJKminHO
YBDVpqfCZqrqPZ2pe6CedZ9efg9A9hQGqStQQaNkfHlasHnpoe8sSAV2zRgSkdFxSOG1BzCd/U9g
z/Kz2bfyyYn86oUsa7qjFndjVRmZw0rpdWVnbXY4sNfawQogPtNdSEL0NZIHw6fRQLyW8iRl93R+
rylxVK1t9h+MjbVxsxWM1rrUcNGEi/FFTmb1r+7NkfMUV6Bid7aS3nDKV8TCw8JLI/YzTM3ftl2u
wJbEKrzDu7cUsPC1Dkz2yNu/mXw6ZHCs6yI5a2Wj7UdrMs46fqHBhNLsN5RA928Pt+6YzbfmSqTT
SP+dxvMWStCikEfnJmlDOPfpoddbK1RqMh59mckHgKHZg+cs04+3B73+wOiZQ70jWaEBQln4coMZ
c+VmveP3YVuWLcc+RYwYIqKbuqHVzijZ5fXS3WtccxNfzZUcDBdGFKRBrF0ZJUXJqo1MFzWMu8ET
uxSx7HHXtt3UHf6QEZ7wQF2+e7op3V05aTJ7Xfx+cA4OPMGP/UjdGjUoTcv3VYLRQs59lER5yQ0E
zIXiVQP3OE9Rqd5BtSvt7+nSRHUwxAQ8z7oxmm3gDPCGQtkNVv65nYtavFaC1gW9bGUPn3zV1u5+
KKus3U92OtR/F2qIXZoBSReT0TVDWe+TCFbt19kQdnJQjqAe6xbdWB60yUuGgy9R4j7asKe+i6n3
2lc7TfL8gBOB6x8cOWjeyVGrkgdyAu3vFvpuepQxhMXHHAPYjJ/pwiTTRt+F7oUP4msMzuQFOkiE
ZguI+y9pPg3DTl9Wdzv0WQo934HvWeqTkfaa9pew9Ek86M2ydEiaimb8YVhkinkQxYWvHXByz/WX
bPI99ZxI8ojf9Ypljun8zSr/dzKjNnkyOpRiHuMFZzkk0op22hmpg0xHOhbxjyzPEv2Ul0uZ7LxC
Ak+ikuPk2mOi1R4dU5XNmWLsHAUn96BwizOPbu66TTiMrkq+5lodx0ngE3bgWWC5XQuZnOApAHun
Tx99vzA4Cr7K5U6NKQzClmqucfKzxnUfmHY+7MxeS5tP0dLnxiozWnUvGHYLHykKY2ke8AuK/pGi
X8oXKPvxPw6aJMkhRcE9/tA0uhc1O7OK4HpPXQGxvxhqtCw6ClVIQw11J4MxHWztENEMLvcTvqEW
iiidpn3vCHL7b8BJYv3rTG05/QJauB9D0547hJUQu46Qg6+RgEmy0h0OKdhQ+Wks8vF/i4mG9Afe
sNHfJagCxfsMC76Fhu6E1lWC1FW7HwrEOA6dXWXpqa+KQT3OaBPY6D5Uc3PkU7PHTIO778Fc6hZH
8lw5yTl3s3w6aqy9G6Twxt3/0cr243+k0odsr0+2L6G3FC0c0Eor64+yS5N6v3iTLB9k43b5k5Zo
xl9pkjk59uJmEod1ryTskS5x+VEJ4sjPMpHw9pGLKfpdHQn9y2jNXvuUZiiP7IrJGO1ng89OG7BH
jeHJNTLnA/pQQxbINM67p5jep35EQnB0v8zQ8JLvaR2VxcfUB+SyBxsk+1cZz+UzCuyIlZQsVH+q
XT0W52TM4HqjquLoPyqMOv+XIzeCpnKJxNmz0IBJHBMaI/MJZ+YZTRXDiwwtqDKznA6mxeuph0M5
jOb3dmiT9Ntki1n/aEcNIqQ5LMBq2DUI9aUiwBNpNg68sliLKF/REqcsJaOzchGN2i0pWtkfajHJ
l5QaVWQGkVlmH5pc757UVI8IhJeqNE5u25u2CDyofq+08iNVwyEp/LEIkCzjytujr5TEX0jA4nTv
4DzV+HsrFm537Oy+6uogtkfBrEWcR0cTlJn2PBfczkEUlUMUztTGX0DLeymyVL79g0AblX8AjxO6
Q8loODt4xoI6ZyI9XA2pV8q9EkhpoYVStjPHMR8Utih+jSKbO+MSpnsdEGh8oat038vJDT2/zfzH
SUuaf8yEbf6Yoz5W/5SU8LxQmF4JVH/Os99GYqXZK7yfqH3sdDX+DSPOMwMT4Sg/mLRG83bCi0dr
v9jx7J1GHn1xThU2Rs+ar2IzTCTf9os94ndwEpnplkGlxzJ5iZVNZa5aVKv2LZoYEqEcs7dCLfci
E6idW5UfNB7MGS+QyV4gsfQpmqhJ3U+7qYmbZe8OyrM+Jnha/g2GcnwZp77TnsfSyz2k2JBoDKq0
msd/335Sb8QwqN+vpWU2LaChLfhQZmzzpF5MWPOZdoCPpfZisaoPeAMloYm66gkNKQt/obH9MFoS
6RdMQ49v/4g/SOjLaAI6BfbrMCvwWbwy5AFF18o6scww7+PS2aklzssD8QzcqWksJEytxHEe5dBB
/5lKMqhvpi7d5odeivkTl1El91W6DEh8mEs72YGI9Fwvd9Jwqyw5mF5fmG7AwayGs+d1AzISIGG6
30bOWZ1U5Q3HqOtGcQBJo/xAQt6yjuwA/8cszZZH3c0AcwVq6Pp61wxItx1bWA1GhbIVfbQ2MJQ1
zWXgxKP7dznp0fLRojV/z4v3KvxZ9RjhOK5qk7DHt8UWgWheuoxVeq6QHDd3gue/DTi/iXea+wbl
s8FRhRa+/W2uUgcGXQl6QLJJhGnPXMZcMfC6BRWm9NzF+nhYhJwxTOLm+v8YBdQcHD3o3FSJL0eR
zVwti2umZ7dIpievpZSZ2519Zy5XQStoDLLFtTcA1IpU4XKUacRs0HJri0DOsIkA4MDsBFoGT3Ym
ujNBqx+y1+/5Hl2v4DrqCgjEQoCm6yYlHn3qEmh1WaFECK5GPQivlQCihbpTRrg1OxiOlLlpUdIB
Wf/8P5273KRkhCeLHQIEGcYD7+mQfhknvTZ3RlPP4GvMoh8fR2mK/k42cL0zV8kGdolP3sXx20zR
lqiUsRuRglnSv4dyemrb8Zefu/8mSXTP9/D2WGtZBoYXEiDrn/9nmrKa7Wag+Ry28NYQUYqi7pQu
mo8DhYkCAJXq1/fuTSaHgNrKraD1uwVcIQo324ZgclPZNztfch8hPSiPd0a5sU3Ab1LkpHD2h2B2
Oa+pTd2orgw/rB2YvQcIX5YRVAbAsp1tI1a3m9FlbB9t1DaLvVd3C296MUPJw1RLPMo0NZKHLrVj
a58UiZ1Cn/NNIQ/2ItW4j9y2mh8tR6ZIXGXu6IX26oHm7IyoRFBNFJ2X/ug5ms7RQKryO+JvE7Rf
Le6WHdGK2X3XkdXqv/upiqNTQ4t4CKNsjLvQrvO0R97QcfN9CbaUiJnEDx0aHHCQRmxjT8MrOSl7
fk8h5nOjL5BuCyVF82BHabYc0M6LXhpHFGPgD75K31vDA++1AkUACwCAAbl0ua5ZklhZUmjIhyJ6
lO4c9OFg8yO5eQeOcP39GIfaw1ouBJy6RfPESjcGaaCurjtdFvq9XTyiuFbf2yb82ouXcp0NYADK
nsRBqMZfzsYkBYCAgOAQEq3qoUi8dGeZw73zfFXFW0dBYnit41Jg21oDy7ZNyPnZiyCSqheJSO/B
SqP+c236yZ07+XrZ1rhj5aZSzV2BpJcTUqxZj3pbcm7MqvhuGKNURzdFhfdOfWT9zJcLBwUVZ3la
ZqAaOGiX48zWNBj1JLLzQpcGv0QdssWesBEacddayxy0cN1wyXLF4ARFXvZ3eKPrh7kc/w9lfwUg
sjloE16Ob9p14VQtJT9cAdUO5Vz0jt30wTOH714x3ntPrz8g7sdUSDS+IpWSbXkcUmhXDRUSPpGU
P3WtmI6VCfd2sUGj37m3rua1ukQSktB2X8WoNi+3E2MRTCeXKL9IKbWV5T92Nb0btsTfDOOWYj/9
CYBsm/fFderUaFMhKOqlpDWjIoCW47vpbYzyp5qMy4pDIW1zUwyZ60m3mONzXKniF3CC+qzs4p7G
0fWGp9hPMcj10aGmBLIZJQNnQcLuxmctL6hTV3Xkh0nn3HPSvLEDVn1yriPaS4TUm2HiuR26fC6T
s6gS67O9mGaI2ZY6e2Nq7N/eAreGQomLyivVwBUYcbm1s74Ylv/H2XnsyG20a/iKCDCHLdlhhhOU
44aQJZs5Fovp6s/DWRyo2Y0h5ocNyytVV7HCF95QCTcJkRcdA5UW+wkh2+wZyZlmZ7e9bNzLY+Su
zHlzPcgQo15wRH+9/p0h0HHUYMWOWW0OB+mZzeB3VcOVW1iS4jZw5a741VVaptm+pqHI6E9FD3HQ
SmbUfBfLTYrHHtRB8dAucaqd7KWCa17hAaPfG2M+JDtV6Rvfm5/LaVy9sshvNmEZQOO67xstC6VJ
DfFOoy5t3MmlI+18/TNcD7RGKQAcdGA2vESbL26b5dJ1eVyEnStqcoQyf2956Z6B1fU9ti4/HTfS
EBov23wgz01cN9BiCGWhxs8IRq5+yWJA2FaDWYuGadTu3Ny35gWaECkNcLI0SzaH38RENcNCFdKu
XJDlQoI3PaZRZr79kvHAXq44YzYxaPfN+nUZ3rNG6sDspz4fUv27h1bQ7jwD12eFvgj0lTWk1BGu
2rzfndc6Wm3KOtQnkuugc6cMyS+pyw8q+Nk9n7b15F2ellVVhTuG0NWhvaVfnszcWWaZ9nCD3Xo2
nxvYCAuVcqmUqIV0UeFroKmLf5KxrCbQfROlKO5ztA3evDHXhAuxNeykV0jT5a9wlEiQM1Cwd4Qd
+9ZSKI9obCqf3zwKLxHoAPBSaxS9rvxfN8NUp20Z2VZ038a59gTppPdxFih3vt96Wv9e0bXXiCQN
xHUeJNrbmxWN3EYtoxEGOcIWsj178Krmu7hUh9xHcXYZ7xIXWVS/tiK8el+f4LpMm6HXnUOhhuwO
KsNm66h27GCb5kCxdTIXmdhJo+au6WOPGr+TdH7CY6X5YypVgmz6rTvDb48hM7cgY0MRpBQAgW9z
j03uOMxlWdZhX9ZK0OvjFOjqHO90qW+sLzeYul4sLzi+9Vf89RVJjmOsVJY6LGat+YFCclUFVS+G
42SRxqDvrAVzlto/3rq0oJ5X7CCxGVfNVqximhGa1rSqC6Ga/5t1c/NRK8vpqK5d4GhxsjPgoDHo
he1+en3g60VFQxIUIVsKjQ96W5fTHVUMHVDP6MLU8HD9gTj43Pa1vrNpt3f2Oi2adJgbrmUIcubL
URplWpzKbESIk1t/n7g05mSvjadML8ZgNo3s/NZZGbTLPOJ5ECAI+GxmJQvky0CGV6FQKa9b/QBi
nnLszqyuzwMEXLhQa/jJzLbgDDSqXTdR3TaMRR/1vm5RxA1a257qg1NowaDepcvcdfedVPectF5e
ucuzuPLPaQaSUgKd2orqNI2VSQRAujCSix4/8n//OHERn8xVUP6ggctGBEy0a3G3q3Th27k3N3dZ
H092mC1NnwckxpruA8XAl4IZkgBlHgS/ozK7S3by7FkWT8tahY59+JtDciolKjfPWtrM/y39bP4m
+h9qCvhuhs5vHE3ZfWcUlhOolkIhFwHYThw7bEcLqORaGp2jqZVYN8S9+qWnRk5xvSnRVgKr2U8+
otX1GCiqG8X+hDWxE4xRadgPc1R40dMy9nZ14kadrUBY41z4XFKZuJNZb2mowFc6ys7wvrvPE2rc
3rMXYb7jp1Kns9d36X+GMTnJv7Wx9MtXQzGT7A7cWNPSrMOLEsW0ZPjUlEZXhZOCKPyhjBvPfBjr
SY0ORhtP0b1qDhgIuHhND4+0IowvU+SxbnVJheKA9IJBJ0MpUIJVGtv6DtK1EuEkquG7KYzmj96q
qXXokK8ug1zM8/yQFC5Y7swizQ0roHRvlVXkBcKvifAUhx4gXtu3yK6FF2tRS7W58OYwz7HktUWv
fWmXXr3Ha6B+33ZAKHxK3nvGPdsAgxrNannJmOvBANN7edZzp+b6lnMXEtZmLmvWzb/0xm5angZv
HpY9Is713UKkhEgclVsa88SFl+P1Lp1dO2pF2KJFZp+bUbG6R2Mp7TxI29b+lFS5fKtRN3NEWAAx
QR7B1d5zM8cYrBROdgvkeI2nCNnGzlcMsrXcWN6qsfYyFGnaah+0sps2j64e1TMPOuT4wuJ9WPth
7V2LlNK3uvEaXBi8XJ5evzxvLCgqyxZwHYQhV+T85YKW0FuXhVp7mKgAEUGKQrkLrKSrjGMUm8Lj
6a2tPQ2AG7vmRamG9UQcB0La5aAzjVQ9Ec4QZi427n6qqdFR7XsklHJIdjsZ0fUM7ZfHiO2yOhVv
BV6sKnFJ46YxJO4tPpAGY0gO8+EMF258L/NsL3K5Md6q1QTxExFX1nYTf0b5hAiari/hYOpt7Kcl
Rj6+VOGs+0tSDjSNRBnt4VWvVxRfTHh9/ENMCqvrckXpIio4/wxqOFp2/VxMVXGu7Dj51XFL7yR+
t4YiKUO7CTAOrKvN864LvTcxZ9BD9OTTn7UiJgTVaeCHnVXJnYDleixnZc+uKiV0C8G6X04rabVB
UqMxwsUY5T1hjfaQDFg5jQ5SY289CIQrBD8UfIiOUHy5HMpsZxRG0sRGFqWISBvk/Fh1ev5x0fvk
iIxd/+bxQJJyk60CBqtm4ybPrOcEHXNTsUNsTTJfSRDaKHP91Oj6R3AsYqdb86JteRlCrLEDORFF
upXEtskkpDUmmgJEJcwGtPcCdAWGIiiiplA+RkMRTWCCIqFSr84pjE9ajE70ZJp1fFZUXPS+JpNa
Tydqv84/ry/7uqyb36WjrAN9gWI17arNxqUEl2uyQnVg6rElKHGoOemKE+9Uy2nXXI9DWZ6mGPVJ
mEhbgUcUFgRvVZ+waxPQTfUqRnhnY4NgfJJtJmhtdr2Nc0eFA3h/niNAVwcB1W6my2G3za/RMYrl
mDeNdA6IJxjqh753MUpMKnf8XC+Fq3/J3bwwDuytFvcXVZus02gXLm1eOhRKQP/Ibh4aWUVQGqa0
an/2o1Cbp8JIovjEHZXXh1jv3fd4AmfeMVqNkr7YdKIf6Qpzd+iolav4NiBO/kh/pcaqDYG+8SH3
zLZ4IECpwxooF/1kAn8lwI/K/VI64/QPyRlYmrmhnX/IdXc0fZqiqR2AzYgNHzMSXDy6ybD+iCJq
3TuQsyXYqWoZcYaIO+innVsoyyHBrrP4U5gYTPzJ42GR90Ni5NGBxrhhhmUEGPC0yIQ7XJVZufxb
N/gZvYPBCLQ4Qa6xPBlgKdp/RJGU6VmqZck7E3E5o20fYc7VU5BPefIg5wz3BVzvGJd3vcnG2EeQ
rOjvSOrN5pBppfnOqTPZvxtTz/5mOFU3r17jNPJzRAmUkzV5CK8kYDlcpAqaiB6k7UTRoTPK5AM2
eJX3AHoHV562QwMbZ6N4Iv9anK9UoIomKAh1xJHk0ynvnSgXJk6EY90eIzlq6mNfqJF1hN8M9CxB
gQJmh9OW2GQ6wnDQimyTPjpVniqesfFDfhDomqKdBthav9E4VcagJaJVH+m4WzHUUQ/3rkrMOOWo
rrIsRyWhT3ZYnUH+scZWa8+qXrRfZ+x2vLCkDvndS3KzJffP9ORslF6hHW0sqLovywTtaOfQvKQ0
m7MJfH+tskK6gKC+vnR/ZcexNtW6tpDyZKmBokypp/WvVFvdxy3kj/9MLgrLxxjnj996kg0PRsrn
bXFpsQ9zTLcnMKy8dk+DVL2PZm7EGY1hwuLALEztqyMVytFNhB7KvVuNHBakavro7AltfqvkAzUg
sASEjKiiUXDbFhGduV9iy6rr0EjLErBS1b2zMaHaSRBv3DA0U62VJkDNAqz45WppIhpyu4ubsDdB
AdtLlxyjpu3ORrVLK7o1FBNak/i1NrLNsIvSSaDqzk1ozWOFNZUzvV9yTfvjKba7UyG5cT87L3pX
BIhraW9zP7dZR7xhe23YeaP5hCaJdhJj7dy99RWgPYEIH7p4kHF5aC/XjntswAywaEPTiarHya3L
c0qs+ubIZR2Fz0O8u9bU1mX9az/jwWOJ2cjasJnS+V0cdwqwygIMIVqxh7dPyKCytNawuJeMzbKV
ca9YepJ0YSO18uiWtjgQEu6FYtcfhw4mKZ8BwYxa59az11NQCsq1qQ2XqXZ4tem1DJGZ7MQO1wEt
o7gukZiB6DmwmctlUyhAmp1IqRrRuHxEsXg+zxrEybnTh4eEmu757WvHOaXmT1eBPzfjRRaoCiB0
XZjZ+G4VdWwcG3XodmZ1a+1MhIoNS11JqNuN3c9FJUENrF8ozY6tLEF5Ns4eBuj6pK6GA2jEs+1U
koH1V/y15XhKgK6XWcfbLO2D6kjvrvK0IZBLHe1M6LpAxVBUTLkWKJ5yB10OZfQG0U868pnAawXl
kHxzh+y8jJrhq4s6EZJUBvZr2sfXv9atGSLBSH1qpfCjIXc5bF/YeRXZekddLMsCRE5VHCrxZiWs
3duIt4aisUW6ynArsfdyKEUuAz4CuJlaioUjGiLOtIcOTjmNh9fndGvHr/fqmlHBgrc2F4XtJYo5
jWUX4n395KBlBRgvlYholiU3RrSXDl+1GUkWeTrQ+IW3vqoKb66/ss+UVKiMN8Z59qilffEudh15
p3h4BJtz5R0KSZipkDV/G4HlP49Jjd8mDrXfo7gvTxJcQxAbEOC8Npe+FcXKzgX94ll8GQvQrkKc
co3TQQxtwWyTmPRCyfAmjMq+Xk6elROTernqpQFpYgVYXe2y6GS1oNl9t+0S5dB1lvclEeP8y11y
e/QTxeksPxvNejxS/rYn34k9LsZUtxDLqpiI7QttGSd/ghLf+za+kR/Sngz24IyZlaH609fJzqde
98x2Xt5a/gcGSPF469VMeBj1KmDasEXPKXCTUR77ElPGN2+oFWyFihHCpeypTU0gTVzFqa1ahHOk
9wejStKPLVI8mDZ09Q9kTkmh3z4gFw7UXMpzSFUbl0cFMO9iickVYYyDA/BijCezZjI/6Lh5/6tl
UbQTK14dTY1+DZYi5DXMk1rg5XgtWSWQpHkILRfiu2/oDVf30mFHGdiDY3x6fXYvop4XX41R1vof
2nwvDKzNAa1rEdktTrkocGud+tzSfh7hErSlB77LrBrNT8ZZd4MUPrlz7O3WKv/B+rFGoz2abe2e
R3VyHubezbRjm2S5/X2oEXHz57ot0TIWdocrUqs50XKo+2jwwiWJMKYjFbBTHRQFSP72YRDFBFe3
Rzf7SeuUkXwmHjVME2UivXNTlpq8Jy7uk4OYY4/K+gxMWH0/TU0kficKKeOfClNJ70tl1CRDpooO
8aOe2Ln8MHa988fS4uonJfm1/wVMHrW5tMjlj4x3Ez/71sg9v8BqNzpmduE8TyBUik9Gamb/QAFw
P5srKei9Ny+W9SiXvpgem4my41tvf7g2YFdouPL1OUfr8frrfZvgr4D7GbSwBStw9Lx+8IsULB96
/HscsOstxlBo/iKY8qKzudnSkKZcDIZtLSyzIvvcVoo4UMKDZSCNrNiJeq8egLWUToSI2hP8RbKf
y2nF04w5ddVroTKZ1n/e2CdQPHvX/ITGYXKutMbc29H8hZcbmscGQDrSd6s271Z8QzF7BXTdYoQp
10d7nOZFpMdlEdl7kZTaWwXsue0IRaARktTRqd/WnqqUrdHWwgrzNFYPqIW6fqcOiW+o0z+vn1Sw
ddczYyHxr3F54VAB3lx9bjJ5HoLQS0gEqSS/9H7yhg+2Oo/LkaIYnIxoHowkEFrfik8ddJtvCwKf
Q1im8IOCkQ0O/4GqFkalMvUeRWUOVAsqVzTdsw5Sy3N9oVTD8l6Dz7L4MZIg1QfMLdM6qKbWfmyp
3+eg8dEePCzamNm+4mgzhM0lhyqRjz0GQXGKbILfmHEzQUsp4uwE8GXOD4JFqU5cMbP+cZnrxDm4
2uy6H6TZNqg35L1lwFcoXWD6Q4ExbM8JE4/8X1WcJsWepg/c+dESDNKCG6S2nYh+JIab/ESZkPZV
nCxWdoq8YVTPOgLq9s9STT0DMIhXKx/xPXSto4LZa3yyrAXoKlaUuRe0dOzxDl7wk3+sC9f+VQ6y
jIJxnLzcz5YJWoJFov2f2tPW456oevuMS1A1HrzUSrV7zYiHHijBnBFDlFAAtEPmlEWGc1q/glXT
RleifyE5aKaf1tZkH0SFxtWpNLI0xf56Tj5jjI6ZMvw27792XJTlqaib4rlBVfQjUQx+wOUyF8mx
kIrzc6D6B/0vQq7EH62B7ET2a4cqTVL3d76oM7UTmS2pv8xqo58EWx/r3khJfqOLFZV+C/YIN+s6
TbUfsTIO9VFPCmmfs04ubuD1qZoEtVsUkLGxHYFtPdnqN8KP3ntX6Ih+Po2zzOuTW2Qyu3fRBypO
aoLOO5bxJIqjrw+asN9ZiZ70R1OpPDybU1IqmJ5zBi3k9eOwRcisB48GH/8AKKNftq0RQDBvoCDa
JB2Nt/CQuD0Gw0biqmAAisqm0UPuM+Na0evpeTJwYQiGdu72sIcv+efmvkHYwsJ0cS2O8GpfXnAw
3+gqQakMNUsa7gdM1RPvLl+IJQJTGmpzVsB/aA9uM6Q1wWeHBScVFGtAYDuOs2OfVdPwDud1tzwX
VhWV51ZRMVVeJWm6A004K/EHvWmQ1PIq5UcZNbNB0XPIvVOD6esQFG5ffkvlMHzjccb1zJGiNA9D
5eVToA6Kqn9o66bVP/RlbvyyY9SNT8qcVFZQF83Y33FqjfTJbHh+MLKfxaz6fVVJUNe11mY7sc31
R6Opquo0ICCk8Ofm4XHLAZWirsCruM6d3J+tKnc+eTQdo/sJcsWCrQ4d70NaqkqOaXqHoIwvZWn1
31/fPFehKs8rrG+ADuDtIHZsYqwGnl6cmr0XTjgWBD11Ljq65p6cy/q3XO4MovsXrjV6elBxNk/f
5OFKVwvFC4d80OcT8FGcIhcVi1tXWPmjYVZGeYyHSDg7Iev1MpNCErAS1q087y01rKL5P3WVmj90
7TDQlU9PveYIyLX9PYMumKuL6lCr6dlq+m+vr+xLC/dy0uvY1MyI0N0VPHZ5HLxkciXgwvxBldFA
xVcf2t+Kq+Yf7SxG4iFOVfElq5X0G3iCZrib3CRpAkVBawLrotp6nOma/oBe4FXAhatRP7jAecUR
oc1pfEqk2qen13/x9V6gibFq4KzQKEC3mz0J+LnAoDgpHlDJlRist9M5pz6/c11d7wXyFY9WO/Ky
gNy28FdqFuYSK235sAglmkIPHuMXjZpTerJTFbPp+uhN0/z+9aldx17UnEnxAbxAvafNePkt7KZX
m1Gv8ge8ApxjPdn6d8eoFO7BNvtq2k39Vi1MrHzouxsQAldaonGFdMstIx2hJz9oSNU0vskNjUOr
ssenu/HJXvRDVtH0lRa2CZVJhJNqdsf8obEQWZsleL46nvbACtefjCo3FQTqCKgzELxerp5XzG68
gFFYq/HzndbE87tBOM37WUjxIS/S4R9L7acvb/1kLCDNYOpOgAURZb8clEaAKfUoLh/cIu/OaRNr
31x0r357Sqsd6qHRdsLz66VEpA5Bam3FBMM3WFOFv7KOnuhJSJrpDyC+Gj9dKH4SZpbB67Na/5bL
S+FylHWj/jVKrpn0hgAhPqipmbyzwbgjjY4vugDz9e71oa4oqcAPMX3lPwjHUWPdVoCSMevzxZ6L
h7EU3X92Jj2e1KRvLPpri8zvOuzio5Pd0KE6LpmZtEfbFqnyicJS7gZRpbORqtSb8GsqSqDoZewM
Xyy7aX6mvVf8y5VuIB8x0w40hCm6Y6XKdgbEhmTAM/WzESjNoCldMBetjP1emGURlFUUO4Db6C0d
ak0RxhGP7fqX0shFfJDDmMW/YxzUIz9SCvkFI7Qpe6Zov+uSd/UdKCxaq4QfdXR0p6+0RrTRBEKW
JGFHSHKwEnQvhOz0Y9PY2Vs/+ctQLw6HsFnoeV1+cnq/JX5rcRIKO3VQWTWJP6PkV0n8fH79i1+l
RetIPOagpmiFUR2+HClPrcz0aggTAocjHyxv8s12YuvOzHTtMLWzhAwyjg/u7HU79+vV4XkZmTI+
1RqiCHszxxLNendsWM7J6t07Tph67sH57rzmt0ahYYCIFc4Ua/vwcn5Y5kE5XUrl3o3b/rlxp+Ep
qjPnrc8gc6G4jgDw+hry7+UoC/hHBfSxco/edPrc1lPzUPTWHirrxlwsOgTcM+srCODtchQoVITH
uUTpB9sA55zWbfNeB89j372+J67uboC5cOJpUWm01OA4XY6DdsaIIkcWh4qtDj+R3nd/4GzQ42kg
p9n5NNalGM6LlUd77/yNEwbKhjFhXPLHFl9KRrqSeiIFAl63wszSpMFmvuwoCXSel+5cdreWU6co
SWzJYSZZ3UwzJ4+dQJmGone84USrTK8PVm1z5by+nrcGoriBXBsKReoVg72J8qQsooiBPMy0ET4R
d7Sasy9vH4Xi8QtHZS2nbKYD3RPF4HKMQ+ko/3qtnh1zPdpjIt24LuhZ/v8g7uY4cb/DwAOdy3Vh
zz9KT1BosyI53EF7Tn61aW8ErWbnXJEmmfzbJ7iCrAgoIE9edZtVOhODdGsgw43wTg4vot/iDr6T
Zd3a/FwY0ClQMYIVs7kQY6Q9hjbpklBzZnGqh1oe2uaj1T6jW2+eCgLhnWnd2PQ2CoQr5RSjFxgr
l9uQ9hKGl5aahnpkmr88o8N3dZrsRT/S4Jj3DCFufEDiWcrWK06devy6V/8KJrophpjluWk4p1S+
xgXpD3wwm8NQePRv1Ey7iyjbfs2yJIt3JnrjGHBpoROL1wvo/ytuXqW0QsvR6oLkMN6h4kDqYtXx
zqm+sZzYORFw0vOGvbBt4bfIMPZZCvEMYqV2Vq3ptwFw7Nh0qfv2+QDVQyIWQgyllC3Qok00OcrZ
ycLJk+1z3lTqT/BI2c5l/PKDL8I/fJxX2t/a/Aa0tX0np567cq6zDDaTo+AHAd9sTI7CWjsbk+ug
lMQdTuNriQ3FioOhV+aJyAnYO73PSZnwOG9HcZC6TeltSUZkN43MpbCkoyumHjqz8bSHukn6/hDJ
ng6QCu7na+161X+ybAcoN15qflkAR5lPWaekpr9gQ7x0QTxklv0JLjtRYJkPln6yPavr7+zSKNr3
Vb4Y35JYBdb/+jVwlZfxwMJBAAJNgwHLgE04DKyflzgesVjFjxStHDEfBD6D/qyoz6ks9/iF1/uJ
0APzJYIH6hFwwy8PTJPQMcmQVQlFBVdAzdClwdSw8OHs7+FCrg8IQ6G2RlcRByZyzsuhIDJGbdfA
shrQaj11VhGfm7r68/ryXd9vNC88FB3AObJ3twKsnVnbUaGggjqXbno0vVH8GHW3eKzLWjugAzs+
58mwp/z4YuZ0uYnZv5T3VmQAD+GWZNyb+dxS14DrIPLCtv18VGLxrK/wlHslrUSW+Lk5et6zNulJ
+R6FrMYEamgJFBQqVY2SzziVDupXJdPz5UdVD8pTly+V7k/s3jSg3N19Ns1hfqwnuIWQpVwUu2JR
VcIfm0hH2cisYPuptci/5zUyt75AkXg4J7FS7qW+11cstP5VRoDqGEiibeGg6UaCRLvrQmtwGstP
3Lp/mPVE/SDjfv6qDo089322jA9lMgtj57q4BtgSiXI0MJyjZqFxd1xuIk3P58LIBlq8JmJsh9Ex
Be0iY1Hsj03myfyLTItGPLZ569YfWfo5vtdkXv0LoDsxvtmtmPVATSnBfnx9311v7tXpC4o58Q/V
y2144hGxer0rylAa1Gv0WSzvNHQd/nt9lOvTCqvMAzlNw5nO2da6JHWGFPwWXE5nBsLvN0BG02CK
SWrvoJ8ue14V13fRis1AaxqO7src2yw2ei+6sUQcJqyDm+pougrtHgv4bBMsiT19s3LD+v36DG8O
yWe12VzcSlvMndsU3eShAR12uHoF/ajax1a4w6muGvfYZvme+dHN8VaJIrBDPKpbkqCNVUKJHBiX
0jRGzSkbk+irnlflBxq/PDFpRxtl52G9MSS1G7zbYdZzgLZBZt2pGnlO2oQgpMWdknRdoBtdcoed
enfIEd3Zic9vbBoY6mjqEDeAft1qpSBk1ojWTZrQnPPupGnF/DTmnfMgELLbO55rJnh5Ea5kVi53
jgLB5da3mM6cOam2BGGoxyBMMmnNDqwC1/4yI54qw0w07vveHOv3wPLpeeQl2zaw+t4sT6lhoLFo
OaKfMb4TY3V8fWtdPw2sAZ0hEEeUA6D5XV4dpRB5Tqm1Ct22lMjyGkdRZu2/FLjKYOooxhzkKJqd
ePvW4v896Hpv/BWQogwrlj6CBafibXUSRekdtCpGeVPV6v/hOxN8ui9KqpQI15/y11AzwvoGXBmo
7malnSrei1BXS3nAPn1P9+SlJL39zsT0FHOpq0B32E6LZhfoFq0KI9TVU99RFWQjYyManzm/LG6H
5U7t69KL/puH2p0e9WWOf1C/NDs/KorsrVrI3qqIQaePAGZt2WyDVSUZvVaLoPk3aEX6Sk8VbelT
7/T6DrpxyYMSWgXtYIqD1dxEML1ijAly4VW4iByjUcsUgDWd9vz6KDe2DCGEui4vAQy34OV3tEdz
UUalBUcdC+UOneuFi69aQhlx774+1K0JrZUjUgouQMLOy6HoCi9DYtrQv2nrA1NosORuCuuNUgF8
HE7dWtdB525FMF6OAjlKCFQsECwYW0T4lcZ4lksuDq/PBRYdf89mU1Icp6UFcoV297Y+XnqDEwEJ
HkPMqYrlRwrEfflpQHcQj0YZV0UdLArP9/dC5EpJxzdtWnF0h0UfgmrGEvSTumgYqGFqMw1HO006
hU4rRpP33ajM+n9l3hhfAQHU2ZlqGw7zeparWmBIq42DJUuMz6pZkLUIkCTuE8l8hpqrPbWae+ys
FjBRj6eCfZdUk9Y9dBa5vU/BpBIochGuvLOVbqlT38q01Il90QL3zHxRZUpynh091g7FjLbqoXYH
s4bIUhWL7wxWV4ADFH0//FTrYXbupNWXVZgqhZoGOorZzdm0xoErNhp6CRkvactgHmIwEFEBZLUZ
dC35OFSlUx97AknPNzRhxc8ab5MMqiybi49xDESr8ocp1VM/U/VpOKEtaw94h0RmdVe1hWP/rhp9
lrDG3Lm5R0GzMj+WiI2BlqbR6/zOLDW2Qyer1fIIDyON/jDbzgoM4UY2eJHIUKnAVwNC26n0kAxb
kMo9NXytJ3OORfzdbe3mRzQugqJ03iJC2lE2b8/Ypo4/Z0q7zcHypG3609jhT+6kptLeJaYi0w/O
jJIrko74QXa+gSVfcUYOUv8WDxMsa99Om2yWB4Rze/0PNGJuLXTZkGQVQ+F8lnLxLDR3OzAsVYc+
Sp5W+NG5pXTwwkhsgQM79m9F+bT05OznSI1K3dfqZWpPRqS2yiGXUep8nUbedn+0DbF8APvZOqwU
Ak4BaM5Z+9EaVHH9wbTSn4uRVjrkoMFsjkjwuM63Wa/kx0It0Jfp804sT56aiOLco/0xHXFf5aUE
2dHBnfants/6+yyulf5u0poBaWfH46aC7smm8xvgBKVvEMuNJ6zu9D+jYS/x19dP4Y0bZRUjoKy6
tqiuuvgm27ascqXhYchQ6BfLgNJzXLfeThB145JkHLCkK9qbuv7mTvFQ0q2wp2zDYsphRCPfjUTy
LCEL+dRImj1k6Y1p0bUkQ4bVB6hkm/RAOBl1fBDbEKpae1CTNvqiw8jZ4dBe+e5yU1KVo6xDgIjD
3hYtbzaRPSU2spXANbzoA/iY/gfwcu1jAbC2/xXTkVveEcmWy93cVDg+1pnXsmWHSrrWfWNkVv40
z27WBl5DQznseA37QOkd/Rsyfrp47udxzoK4wyv3YKdm2ZIMRdG/aTwUqJO3ipF9tvpFTd6x443+
KVsWW953KYBNf7IGiKiq0qOJilCAmx5qOArl/ev7Zy3jbu7w1Qp63UHIP1yJTmq95nW2OQM+Nxt9
VQpHAiqLXVqCFkB0JVcRgy1t8EdqYkBjsxT7z+s/4OVTbn8B9QNYEWQ9YF83O8uCGDGvrgMhsg62
dZgWr3kXCSUr/aKLcF2WSe6pwaw31qNrK9nyIKul6Q7GMOuaX+clzUHHVTqD5DuussBW+kgeSzMT
doBKXZucZdSlP2U7Le9K4OZ76kA3HkHbQOePVx1hRAA1l49toeKMNQ5E+xOYI7+th0ONpFgQi+6R
aNfaiVVuxNQ0a9i2EFY0xt3EKjnqvBpiyyhTOUvnW+zqQ4OG/ULrxlyWBw7STlttTTm3X4cID+wz
EC+KVuv0/wpyyQ6SOpU590s+q0+6ISu4iqJH5r5o73AbU8M5X1yQcb29szNvXAHY+iC5gkEC7eNt
20gZ7BixuqJhqtQbC9QUD23U7/Flbt5rkGVotdGKvUaMVcaEknjUhEZdDYEi8Ihcqk45uGo27Vyh
tyaE1wWFecyKKMxvllJIM6b+z1CxG42tb2SRdq5yc9j5Yjc2JLkgwiUoDRkU5DaNmwkqLoptVhPK
JHqCoFF9l6b7r4Gm2b055fHh9eN7PSnIMRQPdL4RKfa2ZOFmTYYCnyPI57vivgCr+jTpYt6Jm6/n
tHYZKI+DYqLBtmWutLEJMA/VlbCa8uifVaYcCI1dNM9aZEZqYESe/Pn6vK7vxfV0cczgPlL62tY1
Bw2V8DGfZKgOZTsdpdnK8a7qhtI8DnkRxz54Aae9qx2HK9ISriGDXJFR9Pn1n3F93inTM2fSEmBR
1taht1P1WY3Vrg+HKsNNtFDNZ9DFekAt7kWdLv2RRPa8c/JurfYqsMYzT+EYvYfLMx97+hDFUush
j4zZHLaZKsGpeZkS+/i1jvEdCNJmz/j4JYK4vGlWtvxKmcfzCsT4plzQAmOSOSSakJc0UT56qeyU
LwhSSPkeItEQf669JZmBoFXUqGAk426/aFJRe+gtYDKDQjPlQpWhbH4CfPay76neAVjucHeN34+y
t90z6aT5U436OIW1Q1H4S2oOinewxqaYnpVoTrud+syN0wH6DjlszhnhzFaGJGoVbxnwrQhdC2sL
eyyW9xXVi50zeH1Hr6Um0PWAo9gpL9Xyv+7oHoo2jkFShi2p16EiYmiDiMBn8FVhpN+scipOMUJP
DzJx8re3URmcJBC3N6prSDFcbpbBHns5KUKGC0D4c0XRx7cdNKRePwc3FpLuKZAI4CvknNtnaEkV
WkUJo9iFYobGpJXf1EaaO/Hg9WOwltJXZVtUvlZ29eVc3MmL6yqxWMgqm78a9jA9kR3qd0aNP8T/
MCGb4/V/nJ3Zjty21ravSIDm4VQ1davctttDbO8TIrZ3NM+zrv576B/4kVIJJfROgiQHQVikyMXF
td7hD1yGB/vtUBGxYtRbsw8G+KbIGkA4q41MP/8Po1CClKVPeLTrUmSLol2UG9EQkIYOx7AyRtRr
y71KwObHAUsJjhfsN/Wa27nobD49iaohQH7bOyfa3F7wGlh+PJ7L1seRTTqXmw2A0Vq4v2q0Jok6
dwiWvGlfu0GPubOdEvSYpewUUO6HotwEo41+IPg/WJm3ExJ96bRLMhL8e614zk03/SVaHcoE7bud
23pzKNDBeE3JTuNa+Rd2aTh4LbgongW/HVrAfmTV1AYGZc8h9P4rwfmklPZnxwGxXX0lgFNzV5qx
FAxCmWNWysz30Cg5Pf5K93fH/0N+ASgnIb4TJQj1SSR4qIxB3+v9csxprFzgWZTqaxzyaXkn1WZy
fDzm/SVJRg2jWnZwJdR5dV+Bt4d0kDGm27b2x9keZr8vammcoqeBbdjxWXHLvaO1MVFQUygGoSJO
Rrfuo+PigZoHDP9ANTrgjBGivRmuHq+Ra9fvRKnv+RtubBSew+jSStFMpIhXk7SdGULH4I6B0sNg
6W28lTxRhuekGbw331q8vHkZ8+CnfE9EvN3+KaojEK3yKWhdvXyCwzA9wyDdw/5sLSBUDZuuO1pB
6rpKaZkD/Ic0moK67OwSv5AU95yy1+M5iHWn/5ovmf52jIXkvlHJhG5HMrnuvhcD7V47qRFwTkHY
CtiUiNakmZnuXFdbHwvwDccanScmt/pYk1km6Nd3UyCMsgnS0NYvhYGWPYpB9c7m31hGsibKJKYU
raLhdPux7JmGh6g8NWgrzXqK5iE9Rq1bHWKC43kwin5nvI2pUQciNIIvB/G9buD1VqnaDUKfgYrP
wj8zLlhICAqruPIAsHbu4625IZFlmZJXRGle/pZ/JTZt2YY1u0ILprpUTm6Bd3duZvmHckFBvxa7
Isn3gYQGABUuEGGw+vQ12CeLsq5Wctpmeupa71VqnkeNfON7keblswB0+imb0Q96HL3u47JshuKu
wFvXlPLst5MsJ7Bv2EGNAUm3etISVfFDPCzObx6FB7yEvZJHkyuuQJjQX5IlzTGqNeulmZ/oDiE9
gWBIPbz5lQsaBAUwxgAQQjH2djqdjbNG3nCsG6OHA6bZ4uOiKM1bVWlASbFqNP5pLKo0W29HwZfL
THKM0oLKJafhBW8eBULNflmabxVm504Bwk6ZEFwxBMZ1DkVNSovgGU9BB3zdhxVZ4DujZQfHjqr/
Ye3AeLiEX6nUve7mZiUV6KlTp2CBXe73QknRgnD2rsv7EyxruAxC4k5CvUYIFq2qLe2Mij3bXcHf
ctR8JR6mi42DxOnxrtsaCrY+dHZyDwrUq103ulZmOlW9BJXj0vUl84h6H/LGmF4G8I+/3zyaCVQD
LWApZwlV5HZTeDr2YSyXSq3KQ2pstvNjO47uGbvGt8qpsymAVaEQT7gAH7ImiLdVWrdjOqpB04Te
Ucc28oC6Vfn25QO4zBninuRltQbfdIhFTxW2PEAci+pAnx1t3FwsFyNV9uQd76IQvVzeB7KSw2tB
XzO1dQNSCN5lTuBSpv45TXF3rMY4/fT4C92PAguE0AqqmAufa//2C4WjmUZVg0JmM7XNhbr/8uJ2
FezDx8PcbTsDRzpCKXRmCf5eJ9Vjn7nZqKSUEiSeJY89vEGNGpMca97bCHdXFEfJ4eVNI5x/AyV1
O6PeyKdmsLwh6JNWfLGHtD922aJdZjXrzm1b7oHp76fG0UVelOY7uCc0Y27Hg9uP/ESmjQENZuXJ
mPXEH/sqOk9au3OatmbGe4RnidTV5lzdjjTX0ABTSx2DBDPqEy0t2oTxVJ4rray+mVG59yL+Uym4
KQDJqESyJKXnacevp+b06hI6FHsD0UXhIYINfnVyhOr6UpTvXLBeP9J+tq5o2nmwqnXvQid0vCxA
5oJEx0NwNgrznaHOe6fwLitglXHKQNFS41tbzqowFcVOX/aGMgWZU87+YhrLcSq78n1U5eOhQXHt
s5N2e+zce+oUlTBuUAP8EK4g9GZul3+qrLqGDKYHPbV575NI+jn/khlQcz+XJRSoH6G7mNkZZLWp
v1C3mFF46Wq3vY4R+s+nVnSWwIKnIan2GlP74CFGZx7AW5kL3ewcT9lRr0Lxq6Pc6vpUOTPlv7YS
WlmKpeikQqXPk7w5RGMbe09dnLr1qccjuHjXY8zifZtFWSVHcuCy9XnuZcrPCunqyI9rTtsRhZ8o
9HGcmI3hWFOdEoeSImnz1pIAqwNeA3yePAl3FCpq7PlAOmMELhKgKuABnfdQjHXwZBRJuxNU7rcB
g4EEh7DFa51ny+0HEZnTGuniSK1rz/7b6Nw6/FQ3o1kc9dAyiktjWiIL6FrOe0Sdu/oe0+SdBJKD
DITy1yrFr63CC5MZO42kcU3f8NL2CadcoGx937y0PRqYB6uu2lOZ2uLT40h6H7CZKDhbntZwupj6
7aQRAs4n16yMoEQy5ABrdnjO7XLeIT7ehxpGQS0KNxRw9ox2O4peLVOmi9gMolCfE98r7bT5QsWz
8hgNnjrSNfk47aSQG98TDyRAv5h7UKxYlxQtBT3SeWRQnoJzf1hsNL9oNiqFeaj0SekOGWI2Iag9
4s/z41W9ny/RG7NzSkt/vDxWH7QCzLJYo2kG4LVs49iUSTnT4cRX4BQVUS58swnr5vh40PubA0iQ
ZBxSJJbuP6tP6bk9wAxo4OCaPPe5DU2GgdP/nOTunjLl/YaVXXXeM7y0TVD6q0vKsKa4qelmoLCJ
67Ghiw91Vn0dFzT8zSH62io4OZeDubOL7vcqZXap/kACyDNu7aYuJTzGxAD3MttAPRI8jo5DH7dv
BRhSEAEvIDUxpUjQms+Pp5kKaw2JidFx28NUGeGlM0PLr5Aq3fli9/x9XlGkMdhC/Ulq1zD31tRB
v1WNG+RqmNf/dDPvg0MK5ArICr1u5wL4WYhzHuaxcxRNaGhonNOOQJPFyq3LlIR99WIbQseLvKfK
8lQYgkyVKN6WGdIqFRZgndUU6R71QO6l26tcVnaIl1SQgDGvu2dT4kVZXhdeAM6rnYJUHS24FbBD
02M22lp8LdxKaw445uJl4yoYT53avgi/Pt7x9xuCiIkwKgpEkq+5/lQjAkcOlC4RJGrZ/xWmFRp+
MFK+PB7lHiIvkYmAIOkhs+W5rG+jl+aOQkK0RYCsLIcK6BiW25aV4UyUD5RDn/CPQBA3tST8Yyzw
rfzo9gbqPTMIr+FZ6ZvhWW9SZa8ytDF9l3IvdkwW4Dy4Ere/q8zx/ViQdwjyOQSRwJvZq/yxzsc3
g3UkB0NKG4BEluXy1XHv5jIOK2x1r0jCpgdtavuLUiP08nid74ImZwDekkRaUJqhwnA7nXDMSqxK
KgoLtII/eHXUPlUQmN9rTt5dcbvv9kwZ7qIYA6JNArKKThDvidW0yHOVpVAoR5pj771EHZ4+F1Sr
qtKf4w6169Ip0n/MZpnRAWJz7cSZu69HSx3IOjc+308y+m6ni6JwKpQSfAVm76TfBV1ZNFq8tNhJ
azaWlZuIvFZKwSBUu7p7yyJP6a5m1PO6aFHOmW6K1teToXxBby4yzpYRTXv3wz2cGYlShLposf/p
5q3rsOiFYtk9o+s/jck0HJoiqdNTMUTeq6tNjua7bh/+k+G5B0wPzN0RWGTl+lhQJ98i+vHi+Hhr
bay1ZH7h+OvSv8Jm7nat07aKnJxMMzDsFg6CNUTPIrKqp8ejyP1yExSZNJqsEmlMDMZe7naUSRng
YbaFFrSiTZ+6CvGPJhZeoLH9djbPxtalqC5ZK6ByuUNWR18US5vTqdeCcVKHY2wnDmIqFpLUypQf
zMIxjkJT5w+NHe4R5LcmCUoQNijsDoZeZRmJPRqh1zRIzCGr9ALsd/4gWWi/Cnsc3nrfQ4jisUg6
A9hFKsbcrmfezS0IX00LGjCsT+AHnCc9K7IdAujG3qCzTpeI8rMksq+KSgqSKTXPGM5HUlWXuNF/
Wq0wdjbgxvdi1xFnZP2FBt3qe8Vt6JSxwmMvtAf9FLZ6dQXZCvbN6OzWn1Pd+ZzhGHQqwnbaCaub
Q5MCSw0AaVSw2vvYzuSKMEJdAryyj1WOpLud5trXpbeHbyruSJgbeQLksL2nfLgRefB/kpoxIK+o
gK/Og2isLh7FogWFMIeXMG6j89B18Q8EqPF2Xeq3ugZyO/OMB2lBFRyq4tpPCBCYpkndepT5He01
V+r+qC51gvPiAFbw8Vnf2jWyCs6OoSOJXMTt3qy7UKX0iptIiGnJMcnT6FxGZD+PR/mjCLMKKdTr
DOqr8AO55VdXVDsLGyizqQe2KK8TIipZpTwbkfJOVcOvuWKd1MH5b22YH/vI+1trXB+DjFNvGdBb
C905RPYePnFr3uDAqCPSqeRVtf5B2oQ7WpHodGy64mB3Ir3mUHmfHs97I8hwLcrCCC9xynyrVECp
kqhfqhpZySTPP/dpmAZhElunpVn24C1bm1RS8UDNs9B3LmyqWvd14jCUCov/JxWqITCixf4qIpE8
p8Lr3vo0pJMHjIdkkvhJyFkdx0woqrm4qRm0eZ9/oECfHj0UCA+looqzatfO24OoLG5R1kJnFPr5
Kl5rSaOFWNvpAc7NC+6vhn6MVfPNAjTMCoAIKCUahrx9Vx+ssfslhvNAocZRWpRNteS46Ogio+m0
J3K9sQMRpwenrvKXPO+3J6/SDQHNDG+dqC3qT6MThk+VO5Y7UVOTl8vq5NHUANFFzOR9dtfZGOrR
zELVCMKl8y70IwTkyUJ8mPN5KHzggl2D/I0R+UoJfyMdenEadXw4Hh+Ejd3JASCf4MYleq1V7ZaG
mmlZoq2ZTTyFqJS2IlBgcQDzGT2cSc1kT459a3lRxDWJOWiW33XDptlotBKJUVCBYj5aiasfiqpb
zo/nJZPb9eqCVZFFbt5ud+rrg9NUiaGHZmBZ42+7Ur7Us/VCT+KV6/6zG8+vj4f78x5djfcHxcFD
BrAzj7nbTePkuW7MYWWBRUCu8oLg1BA/835axmNHMSM6ZkuC1rwzpdUzL7dQvYwhvn2HdGmq4pcV
Jbn9rLh981qFg2V+BnAXu0cxDbFy0CrFcC+OMjofOjhPMouNJ9wmCjvTg05RM/0/Q5YgVESy3Mcv
7RynHp6LhvfFspe5OlRRRubU4vzaPYtFV9PLHLUW9ABlcPMneP9D50Ndj4fvRj2b+N+0g6IQ58VS
HqOpNb9XY5a5p0lXO/doNIoJbBJGE2xYxMfdo97wNPATBZVY33QiHY2tyRF/8eW7X1qeTeExrfMk
OhkiQZ2RxBY1rbGibnXOQNxk/izS/LPrCP33TA16PAy6OefHCYMang6qUL7bFfTUD5ZahfpLGeVt
oIdOVRz62mz+imYhqoMRqb3ro9lrZE8175QflaJSkbC73Iz8mTgJ/0lT0t+ZOgzpZYwn/dcg4Iwd
YAw1HoFrRH01z730P2HmwfKs9TxXj1iw9c7OcdvY/DYYf5IVwLEgtla3Gz1brG1y5Iy7AWRpUTkA
f0Z7OT7ejVujSE4Ka0xN9C4ZLAuq+97I5g8V3fLVGVq0Ys57OjFbo3BTk3nxZudhsgrJA/AJZwFK
FDRtHx2NYXJOkxj2vA22RgF3yKOK7FKKqNwerJGbxXMVwVwsdfiyqOn4PR/S8PR4xf5ola7Pr2SP
4GjIZ7mLFxPlxQaPIWqbhYm88iybYy8lrxQK1wiZ6Ec8zwDGtHZEKrv0qFgeE7wOf2Og2RpHLXGy
9qtT6f1vlRpNsvfrNu4K+JFETdnHVQHp3C5CNJdAqgS4VRtt2m+F1Wif5kRxHNRGLAM/06RVfSlU
9HNuxvRMT24OaDXsPfS3PgUScODopa7YHYW4s3NyGcRuA73JtfeQ76P/oDVg7ZQT5AddfQl6kyja
oRVB4WKN4l5cU6FkQgJI2Pk1JyK8DJz9Q9YP/c6ybswHARUqTnBDJCpulblAOgBgUgs9iKYRQppV
uIdccdqdm2hrFJeTyDmB3MNhuf12g2WlBQFXD+JeA0eYw30bS8LV4w28cd8Ba/3/o9yD+0aUf5tR
D/JyHF6qNLc/wzDT/XyMl6tWt9WXbCj3Hp2bUzOhXpEveWQQqzdKH6ZLHrU5Uyvd3ldab3qqC8fa
WcCNDQEQFKiYzBgoeqziTKhEnamXkxEkwtKPY+h9V9XZOMZlGu0sojxGq62H2iQFAcfmpc7uu/1U
uLQldgNwDbY4YEylzuz51M1u2p6Htkg/2LXyuYiW5po0wvz2+PttLCVDMzt2PHtkvUsMl8dsRhcw
aHhAnzJC+Am7hL2C5D1VThYHmBxCHWRg1CRvZ1grczKVXmYGWdh8FJb2z5C7CjS5/uwq1k8vjo+J
8s2plfcEw88L7VCUbPRXF7SIT5J1pAFb+mE/forb+bVr7OWgLXvnf2sluCBBQ6BUIFl9tz/RoBXi
6DMrQTsLb+J5cc9hgp/a4/XeKiBSz+d/ZUnBLGZxOww5I+0nrzcDAZ0esIBZ1ugXD4v5IR4xhj4j
6xn273J7LLIXfUmpnWo6QjZnk16jRjKUOnsPt62J83yCCEGkB6IuU/V/YRXB1iOTDIszyHuMn3Hx
yE9q4u6JAW2OIuUnqSLiD7iGm0xUojrmZwa1NXXnUh/MczzUzf+wnSnkA4ZE5JJ3rwxX/5pLvIxz
hGqESXk2G061ahcXG3P3nfN6Hxkgc0iEPVAd5rN+6o5DTQ+prMzA7NXwPLjwar1Y685V2b192eRQ
QEsohdKqWDOaZmTyM6MtuYHV0IJU38Tjdyfa5cJszQh0DlgtqtuSpHm7bsOQ9bFiEOsMy0xQ6Uio
yISp5ZG/inLnzbI1FkRCWgRgZjRqP7djQTIFf26z31DyDt9NtdEezNFVgrkpvZ3Tdn87kSeSv7l0
Ik3K5KvD1veo9k+KZQXliP+6FZrlh8LsigsAJfdnDIrar4dO3dmDfyoPt+GcUaFhoIZEzYBO8u0E
47wrNKdVLVJHXmYfFkr0/01ir6jsYxlVuJDXPBwi3md69aoj0rCcRNa030dgwsNhbvWh8VWcc14F
6hAJKO9xRBEAcwdYioNkNPOI6quzVZX9R+FF5d9Jg3TEoTfNbDmksIQW38i98LUpy/jViiztK0XU
pvH1NhFfqh5vT19XhkS57EQ2uZjraeOjwHeFDyJb2atpI00RW61nB/C+hU8f13hqiPuHVBBRzE7j
QZbYn9ohMZ4ygZ0PnhVYY0xxnL/DOK88Pv459/GGX0GGIC83YMPrdE7B+9Lui8nGnaYJj/iTOjDL
ZnfnXbW1wcgZoRzQONe8dRlT73EMSRvdDsxYmX5Mo94ecMbIn0Qbx8ECtdgfhsrbYXhuTI3uGo1h
KAHAP9adikHTe8PqY+SS2vCHhg3IazMU9vfH67dxZROsIRaDd5RJ6hqKaLWD6S7tIIIiDK3mh+oo
OjR7D/n5xM8cbAGWaUDALgxjV79wZZth0GQY3vqI4mZte6hzPY19L6TH/AUb9fKjW9Z6+uwkIhsh
5dtWEsTxUoRB0heZ4yO/mBs7W3Ij0nAFUBWBh8qVs0YhTNNY8EfoIFk4lkek5/Ak6eAolehovP1K
YLmk1ZZsx921BJalWFJOoUO2ndnnWnjtUclL5ZJWfbcz1MbnB6fOpADeE6fW9hf1kA1YIczMCtQX
6jMNzd3S2UvZtkahoiTrc8yHtOD2NHfq4OnhVLiBslggYQw8XwZ9ETsBemMUKlfcljyI6FX9KVb+
677W8zarukjip2hUnTs7ni7gtvZYcVuj0DXRIbDTKaKReTuXufLMOIlBLRVuj68tMqVPVTntWUDc
Z/ESbslNzWfhGl37Pc5mSnGXg0uZPaeQqqZfzWh+cowFMlkUH2Nhn+hT//P4mMqgugq6IKPo04Aj
ROhgDYmvHBs5eS+1AofIzvFUoteUs/zdbQoNXYmIz/Z4wI21JD8A2wNvB5rEmjI5DDn4pGRQAtTS
40NlGskxbu185+Tej4JkrUQPQJ0HM7FWtoJQAqK7X5zAQKLk7IV9DnWWwtlb5wI9wqK6QRZC82L9
xRqrdTqSay8IKZ6+inLSzzGkibePAh2TxEky7qCnre7FoRkmfRbU+xxZn+zBP/5tpzRH3zwXeLJ8
GQAXgH3XoMA4QdOsBYESAAcIX6femc7ZkqZf/4dRsIWXoEo5o1VUGBtrRu8pEUHX9tXT4mIrFPFQ
fXNrh64LkY3CMQ8yUvnb80pGEFbIaItggVrtTwu45TEs9mxG7o8OGANo04BIYKHBW7kdxZ67zqt7
x4NoGZtxoI6N8bEKQ+NlBl2jnc3Z8z6/efVANcgHPlUm3sGrVzCSGVipUYkNwK25z0JNh6NdG3u7
+v7WA6BCawwmAShRdY2ewiKqH+IsF0G0lAop45ych7lKg1FP9lwmN44pWRZPIBjUkjW47j54Rl26
ZioCgb3bb9qN8fuqrN0dvOvmKDSJoamxs3nc3X4oT3jlMjq1QKSw7nC+iOonFbmiL48/zuayUSuT
dWta3OtOX+JGuIJWjIKTnTipehidrXjJXkZZf337UAAIQN/Jo0RYuJ1QpHt5aXSd4JPU7UHTB/dQ
CAdr5S7bgypsrR1hgYfjnyLgurRkde3YVSrNtQLP+vfuMsbnRY/3tFS21o6eF6VyThJ/X+2DtNa6
aFTIFSPhVE9h6XH3RDZGZWPRPz9eu60JERsAKJBqoWu72gyDpSuQZGcRpIjzAWCPrbOTDf3bYzZm
PVzXkm6OA8MqAqkhloxubNCTjJb0r7SYvoJu1ndS7K0AhHyVvH1YNl4rt9tgUMw8zupYBHVlKBf6
dOl7rYxiPx7U/LOjLsXT25eOwgs3GPubfqFc2n8lWxGig1ULOC/o7KT8PDiR8UKY2HPp2fpA8HtA
lsIxl8DS21FssLxDggtqQDljOi049gSmuXifHs9la8c59GZolqMWCWDrdhQ8vOlLtqMIjEGLjyEO
1y+hiQhmjfHs+fFQmxNCBkU2jf80rG+HMpsSJVyPoQCG63+XZTNfY3BNe+u2OaN/DbMKCg02VUne
LQSFstNf1Nj6oJRedKkUrKQfT2hr33GAZCOQvIQ9fjuhUBPIHrW6CPq2+zoYTnIJlWn0m3LoToix
Zv7j4bYmhmQoh4imICoYqw0xz3ioWLnJbZ6azpe2T+tvJRyf7ChwxNqZmlyk23RY2qii8MprAlXB
NROrQ3ANmtkQXhfHak4zFc1frdWLn3kyFaacIQ/TaXCQ4Xw8x409gjAWhEpCOnCUNaJvGBfoR8OA
ciVqg6eC4PWxmxzj15tHoYrOnQGyFsr1GvFqKV2eaSCigyha8EWjIHGKu1J/+1xksQyqrdQHpvZ4
uz3GuhFUZpiLhk6VDEbjS1ir8Q7Qc2PFAJ84oAax8qG0adyO4kxh5bZY9gRiSQZsTyf1ZDdO9/az
i30OCEViBPoJa/FHa67qtKQ2EKCEOF3dCDsMgbLpjurK1lzoEgGzhFrBn6sVi5ckjDutdoJ8MQe/
HF1x6qxdVPf9OULsjXcEB5YFU9dvIg+5R1vDGhu0/oIfY1F6L/Rn3VMWdeqbL1n+/3CsQQeRqfKd
bj8ODi9ZpqgVtqjOZBzVFskObv9yZ9m2JgRTlsiKogW34CodbivdyjyDUXDZdf0INZSDN+AcWmJW
vbOn7+MCU5FJHQfnj+Dh7YSUSRl1PWJPz737rU+VYIjq36HTv+QzJymf250S3ebUpPgZHUrqNOvd
rXQYkSwTU4sKVT9M7jh8dmvdepcZnXN8HBT2hpKb81+3eqWhK5am8iAp6vxl0keM13O3uLRZFO/M
6v7iYHNjvwJlAsDdHbJfq+slz1PHRuXferWc5je609/D1m19wES/H0/r/kzJsUB4SBY0l/wqPuR2
5niNrN3Filf7IIqaU98ue3F7Y/HoE8ksAjQOyetqC/b95CmeOTlBCQl+OaAXbB2GcSr1I1VMd+dU
bQ1GTCZLIKPEb2uVsyAo7CZtaDtBGE6ZrwBu8rNs+YVTtfHmsEcfmQ3Pd2K/U9u43RPoKXvNGOlu
MFOSPqiZM5wbetc7h2rjE4ESlitHAYpX+ipKNDXWRXW0uAGofe8wo+V2VJryv2/eBzSkuIyk4AOP
2tU+4LIf40ynFqA1neJ3ZZc/ZaW+53zwhxN+mzjw6pOK4HRtqOKuE/4R53JlxJwswCV6aYJiHJJP
DRD2LyMmebZf6zNKOJ7TJ++VlJN1TJdsig4VAvrQhI3a1jl0Of+JlmHs/d0cl0o/NI5YWt8eO90J
2IHVq+b1y/J3SNwVvzLE7pTOV2NDKYWPd2MUf4/KRmsPIMuRm3q8inJrPZreKgdDEkkKebk8ocnF
82Aa2vIUG9PwPM728prm4isEu4myfJx+aNs4+/l4+I2dDyWJQrKsjIJJXsUos3BFb1otjs0e9L2m
rpJzhCD3NczsX28fSTbewLlB3uPNe7vzB1cYcyQfbqqJS6Y7qMqJqrVDZRRa9+OhNrY/iRiNRaQG
gKGs8yThJp2pxoUSKGEengTmYRfW4M0yr5QjQMijYyDXD2zd7YREoy9KVcRKYFTNfHb7Cp5aHf4w
O3VPjHFrPtxVVFttOttksrcjDUaeZ/lsKwHVVvc4oKFhgRiCfL+zblubgQ8j1VAhHlLgvR2HjkxU
dWUUXh2nLI9L3hZ/OW5YPi2LM14ef6INtAVbjp4kj10SZkr/t2MZtbJQk20Qi0ERkdj7qTHKr3Ol
Y6aawde2nUj17aL4pBTdBUXNr9E079VGtn8D86QRxQHgGXn7G8g46kYD2xIYmd3+Y4mu/tHP6nJ0
UYY9Z8L2fE204pLmjXMcXb15dftOOyRE8J33/5+e5yoK0KyUnBWKDfJavf0lTmclKlL29XVB+CM7
mGgCeF+hbybReZ7UxPxbzSbxszJnZXnu2hBtkIoMB+tJLSkUcSQpRLgKS2Edlc55yJQvbTwryMpG
MHCOC9QRLQCcqXyFFuN1H3CurePPo90r/dHuTCjiaa2W9SHrcqe1fGd26h4AcKMGFXAD/T0Ue2Kp
KuLmZHmxl30fzWr6mjRGkxw6FyMFX+smUR8NEeMNbfOMNc7KpP5pTNnO8qz2zaR8ge1KHcCvlbpZ
3mGoGuVf4rwqho/VuISvxdCFVqDlwo4Oc154X6Ikm7SD0MPUuxr4blV/ZfOsFgegTMroZ0bkVbnf
8uhMv1qwmYrLQM5QHnm4RPiliLTqDqKMPHCo2jT259LtCuXFGJ0su7hVa6fB7Fjd5E9Wrmm+pei8
Cky3xzEXsQVj9kd6J84TZIoudH1qgM3vRNVy70zrsPNIq7RJ8OsmbUqKQ+nmdEsztWjnj86cpfWr
3pRF8ZcyNZOBoEPnzL9SMwmzU6bpjfZhgvjk+AlI+ko7zokjihMQj6j03TB2pktr5XhTHu0qtMwr
+lt59uLGXlwdQ32xeMgudqbtafFvhBhs0insk5hQ3F9nQGGRYzohNBFIW+MrxjMhUIWw38l+/uzj
1T4Hawo9iwoegptrwQCIrUoWtZUCPlDXrnpmdl+TSBsPsZAQb9ASwzMyldprPC/eh6VS+y+YQaYf
H8eerbni+A2EUF56aLPeHrZqMmpMAz0ROEiyHTTK4qdEr8edYLo1Cq91sMiI4UuV6dtRTK22tcXj
ZrWTyP0c5iKiTVuXOw2ZjZAtIUjUA4B3UCLXb0cx9AIRZT0Nr7kQEAu8Uv8su9svkRaqe7yljRmB
2qBHQs/ZAS62CpdF1+TLIhQlECoh+qCL4Qs+Dc2eneGfHHi1SQBcI9vBexqIyFqiKnG6dHYNxomH
5QVdmoNih4mfFNE7ouNzO3lPieoeefG8m8b4/WyEz62LoWTbhx8yOzs2wFg6bb4g6Hsu8vw/XVaf
MR07pTkkiFApD7M6Ha12Lv3YMHeutY3XLHBNyXoC1MAKrW5qZGrTCUHt8Apc83tPyPepIitHo21e
coN/lvbbWYEcWNmop4pH7XiN38xhduEn3oRXw4o638y1+ZlMa9gpCGxdlQwgL2pLPpzXjT+vju1J
TEV4VV3cakSeXKIsgzwGVtCy39tiGLGVcX82bYGzof1x7J2dK3Jr87GmXJCUJUBnr1Y2q0Ijj6M5
vMIx0X7HWtprft0A5XpzbAADK5sYlEPB3K1OLfVxrNYWPmCERs0xSRsNP4hwT8tzczIcIx426FLd
tUrmQRm1pRThNRvNkLpUCe3E1/G7PT6ezf12pILDH4jKSurfGmpVIihvD6oZX9V6sLMT9ZcCI9Ql
RQkw1Hsn+ZiNXvTJKBA32VnH+7iEmgnkfzT2qYxR37mNSwBKM4jxZXrVLeOZFCG9IPHpkLvuyb/d
Vz4ki1pCiIDn3tdzcAroVBdg1zXm9h8Olao1uW/WTvzR0aYZa84BmtHOKd8ak13CQQeTS7q82iSL
UFtrqcPiWvEZX+dMa+JDb3bIVtVZb32QL83Xxx/yfsPwBf+IdyFESPFvFXqdxDWAFxfIYZha/0PY
tfqcakW2p+d8/9UoF/CepxXOKUMf6varkdtp3RDbBYJoo4f18mDzbPamS6lWby+EwHSEYywtcjhq
69y7SFJDmyuGwiRHlM+zFovpMnZpvnMENqYE5AJlXgqZqux83U4pKZoU0ILOpRXOim9YVXwqtawH
c6bvwRbuPxJtKDBMYPYpLaJjezsU7ApFW5AUvw5w5H5SdfEuLoiMPTmEu4oBZSNQXUQOIKw0qVdH
q0IfF6zqPF41ZcEa0EE2zHipI31M/cIKyx8Q96LkZanzfLj0YyMwAqqKZs9b4W6yEr9J7kTpR/rG
rG3nEgv7twVmwjXDylqDK9dpSL7BzH8zfk+CqxmCE27Ldvmq4evgplCFXKxXNa3GYz8l8+e2X+pr
tOjKt8en7O5cg0iWVnq0iRAnBKVx+wFNb6n1PjOGq5nb4bcm84bQB4eEBXVv9dSOUMR/s4GLBEGD
aoDHhdrNXU6FpULZFbU+XBs9qd5jalv4qVpNbxWcwOjEJhijjknfnI9wOzHhYmZmN+ZwHegiVk9q
tuSfYtTC9nSHNxbQAdNLfKJvLumGt+PUGMJo6mKMV9No6YEoQ2deoibrQz/p3G5G/myPcig/yU2u
yMz4WNR4MCNA8GEViscqr5SmlyPWXv/fTGuLp2HQpktmhUh1GVr0o+Add4j1eYhPj3fLXWSRQ/P0
deigcoev8Xa1U+IOzJ19tfDkeDL1Jv6rwTjpYjX1HhlxeygiPzGZOLZ+NqmL09lzNIzXXth40ldq
aeSnJcvUd1q87BXqNk42evdAr0hNgMetMTBhHHK063a8pqVt/K0XnXntSfiPb189yCD4jkqUF6CH
261CicWmjKFgMZ3rCT58kV7wnjZHp3pXKogHfX/7cKgOUuyBMeahGHA7XKZPVTSZgsJmKLnETlef
KzF+H5duT1lx6wwg903JWpJUrbVOGYxjpNOSdLqqy7T8BA1W/T2EszY+oeWbxWe9SgptZyduDgmI
UcqMg41Z67XTWh/Gwsqma0iZ/ikz1Mb2Cy+x/tNVc55hIBaSnv8P6/nHKV2qHDnrlmemxWpiO8l0
tYsh/2lr83ymFoMW2Bi2ezfA/YVHKRLAKY9paq20NG6/HaM4NSnVdO30PjkkCjHaV5oieup5775O
hTO8z7qiObiJUV7KqtprVW/FGNpdpM8SD3RXL9CsJR/+j7TzaHLbCNPwL0IVcrgCJCdgZhQsS7Iv
KEfk1Mj49fu09rAiiCJqvC6XL7Ld7EaHL7yhp9waxlM7YuUVlQ99WedPYvnTHGhe+p1Lsxdwob4e
rPJtvUQya/mkCCPIKul26s1Uogi2sG3ntp37Z4zjkzaoDRQogmqMo39jNR5T34xF9THuuvGTpph+
Q8GhCt79uckt+Q1ENkAsvc3LuLTStxNfHh7hrLm044rdppL+NVrR8Hh/pJ3FluEnTnQ6oTVQzOuP
nSY6NBgnnUNcZpYnJTWN35K2qy+lmLW3KhoHuDuKfibWO0KJ79x7CLJL43eiALL4zTarvUw1qMLO
ZBLNeJ6NPrsMeSQO/Ad2rnKiUNRRuIVkH2QzP/zYy4ZHfw7bpm/OlVZXH3pnmM7EdOnBq7+ze6TO
qguKQxaIzG2nVskwOVOqGHiFsOf5s150teODd8te5zJXpqCLElH5RrLAXzRmfNACxYAidSliOrsH
O+j2u3L7SjI9RR2A+Nvf0mAVoLlJzE5WxZ+VN3wdXPupm+ZvAgaAT3HZj8zh1/t76faLXo8p//yn
Bjy+vKVHBW4MlZED2oBLRAyiTQ927O0XJbem0kFfF3z3DbvK7eIUR2H5ODul87VpO+N3M8/a1I/c
aP7n/ox2xwIxKm3gdfbPZo9qsSCuQScmxNZsClRzms9UrpVgSrz33/CSNUNny6AlxCu9iRmN1Cmq
WGdaRdQrj0uaFY+2WlaX2XWP9sbOd6KzKgsUCJNSeNmcCeL6ZS6TiYwmTfJLR53xuSjq+ADXJNfm
OlRkQmix0F/hYrnhprvL0hmFOk9h78BcKCqoocmHRlVzf66TGgm7Qy2t/XnxdnEI8TPben/YStvr
as8S9hMvU4qAxEs9ttkBCHt3TwDDoOZIbY5Ddr3L2Qh4BSArE4oBvapRiWc4/g3AZaN6N8UEBT4p
wUtvlWIz9YjroeJIdROT2kDYD2JAOhJoWEun+Hx/k9+GM1QfkG2HQ8eykUlcj1KSnjVVrU1ha45g
Z6zex3Q8Dzo8r/1yIEP6D8NRb3aBtUi4hPw5P90SWjUZgw2tO0ynzH2lwzd97Gbd+XdUNeWR8tJy
MN7erkBfjTeOMJR/6tfjObWNxFg+zmHU0t73G8Rfcj91h+79y8j/HwoNbWMu/23sYCwCCFejLKGB
kKrz4nYQFk+F204do01ripqVltdP9xdzZ3IyLQIKicY/1HW5WX9aTBrUFFfyUQ0phIMxjtrvKSIO
l/uD7Ox44iIXPTMKIbwom5JAG3UL1Uuhhmaj4S1sJ/YnnfTryWzd5sj34Tb4hE4lWcqy2ke6t7mb
1nSlAxmLEWSxXVxmO2OE3E3XM64wtrSQTSf0jqchyFIl/W0R1pH5zd5kf/4Bm9NQVIMWVckwhl0L
M9/JlMw3RmX+qGj1/B8+3s9DbT5ePZZgoPJ+DIk66Xh7ieEbOV6k97/eTiQgYcBE0+ik0wXcruji
OpMmljHMXXcOGnaMP8W4n5bdUgRVov2RDZnnd719sGv2tubP424Wkvb+GolpGkPNymgzGm3+ivXz
EZR/55WRgBDADexPNMM3a2govPpmQkHHxIj7RJCbnCJbi+Av1fE/ijpG/iBa9/T+JeX9/LFDKZZt
i6kJ0l7L6FK48sq++L4UQxWa2dh/zOimX3jkuyC1u/gjzbt3I0Ul/gUSMtbDSHQQk1yfd9XFfVgU
TFehWvwUx+N3d2zEY0o/9CCA/KF2sXm/UbeX0EMEs/iQm30z2WVWmSn1lsws5wc97WfgD6JAYbf0
3FMZr1owVgZmFYXZPaR15V1MN/EespjygjF3/VmLPfcMuEsl7O6dS7SKI2rujyj25jdCzQZzS4xB
r+p6OZolg1xjJhPi0X3ju1pZvjYmpQY3b09eb8RYzabWCf2o5lLUJOyYxenPmG7oaK/1ynm18+bL
/a2xd31APaQqQE0OGPQmOtC60tLEoI5h1ljxg+Jmya/6ihrUKrwjnsTu1pfdM65+quBbKbOlVN0S
fecpdFZKmJd0LssalENcCN+1euNVtZVoCrI5OVJh3TvZPHHkbvT0JQPpetXhjGems+Rkp5PdtWdL
YDvkW7O1mgddrd2BKLTIAjGQpW3RylY6ddXdcgpdF0GIDKc+X1ApO7iGd+If8n2pPEauTZCw2UQ9
HNt08cwprFMbya7ZXInour5Ofe5NbKdsoXZHtKq9bSL9QPhsrOKNxpYlgNi4sui3TJr366iOC8cs
XV40AqODe3h3ei47UfIkwDxtbsisKrVqKKIxrLxKfTOyCZGWUrdLXx0T7ODn5KgFtPvVAPZKVqy0
aJRP/E8xSTPailbUmSxerGn0MC5rkfvjkNdHGrJ7MwOnSpMaMil+UZsPB2cMCeypJ8cFuaL7Vq4R
iw/GMn9HetJsLrXSNQflhN0hiUsI/MnVbjhdxYqbl5KSOnmJljyIaai+pK3qhuieG587+kEHJ2B3
PEmkACtKgfiHevBPaylGkdfJTAZQCvOkttlyaTCSeFLsyg5Md/rl/uW1PxoEVgAHEp20eV30xvJi
OwGOapTouONlvP7adkoHjcfGb7Bb1YPx9nYKjRKZRAGEotx1vVPitdLs1PX4gEj/a34zVdQolsz8
T8PwbFLZg6e/tfKshipbvZQOnuj6/HOudfMHFDbn//KpwOlwhQBBAkJ/PZklsce1mWiNaEof/64k
dna2XSf9rZim+vuU50fN493Fk/BUMl2w2FuArxYJcxq5R8JuWvLsokQ9bhXdpHZf72+KvatKXh4y
j0djeNt3yfXam5IimUPeTvdsV3lzQZi2f8bYygruD7W7//5vqG2+mxS6tVoV5Vd0AdOAbk/jx9rw
okbmU9sfKhrvvZ+sH1kTiTybY3N9rB6mKk3L7kNazn6cqmY4ex2upCMqGecFllPsd5TIz++fIzkU
/WrG5Ewb19tErwaYIxlnzMWo6zx1fXzqJqG/rAm4Ch8hySPb0L2MihMmBa1o/CNicj1gY9WRMq58
PyA8OhYuFYffr0et+NZHbfHLBO/nXOSL8klyE4XfKJX7z3+YslSAor/FE7QlUSWupcxNQfPCVRNM
N8bSU5XAmSgBTOBSHb8W0jb1/ph7uxZ0ALeLNBhF/uh61kplKQMkkzkcplhfgijP7U8ESNlbXfBM
HuzbvaMIzRc0mIdTDu/R9WB5VHpzpNKxUHHh+CI4I0qgKs50FPHtjiPNlrk4iC63rwFtSQrytqCY
XWgAWivcKodkFAcX2V7CCHmT/i4hNdiHzSuQicRom5FRnHgZP7rrUl+GFqMbjGey9aT1Rv00rRXx
ZWlHByX0na8GPRENF7w5aYdu9f2bXHVWgni6EQAhOByeFWC5E/ur0pXv3yAQpllEwLE8rlugiiLi
wnDo8oQsQ/zNMcql9AuldM5ZpfcP796M9NOkogJwH+D+m5vGWnp8d7SUGC9aY0Tl4imvL0qhrsmz
ro3iqCi0c7GBhoQNjs+ctA/aBGDx5C4Ao2BnR6bQ3CAigvqTYEHT/UE1h7+lv9T6YLuFYx6URnf2
J8cbxCrPEUaQ26aDqo6Nq8UcdDSD88cWnb3XuKqLg3h9dxSKQzy1OM6h7nF92mgqCWXt2SRgK8qn
vNfjYKnSI/3yna0oOblAfuDP6BhoXo9SOeVaVWKYw1pY9rdFr7rXDgzCN6WrGPD+/th590gZqYXS
dOSq3tIRcrOLhWJ7bPvBQZE87U0r8CILne8pzYR+cltLe/8hZzwpCUbll37nZo+43pxig0naQZ++
i/B8LOz1RTeKtgwGYCO/jeQ+qV+VTVIG1MP6I+2uveWVDG5UbaQA/w8n0Z8CWw16TauIBQWBoik/
TzX6oKekxQY1sLt+bg/ulZ0TQQ39B0yYkjqCFtcfk/JD5i5g/sNceCOCjkmnDAFWoGt91nJ9aZ+a
Oms+OGmjxZf7n3Zns8pMiBubOj6SzZujX0rvQttdVDg+RnnqVSf74HS29V5YOjqtnHWeoB+FgO0L
m+EJSnPeUsEriiYsVbO/WIlUHFRH92CoW2gyY+GuzlXGl6M8tFnL0ewEJpq9FqYWBT5/TaiQgiOJ
8VEFi/SCSsMyn8spK82AAhBS8FVUKZIm2Cd+NmrdkarC3gpzscq4HlsY6JfX3zZbFjuhIqWGAilA
f8jU8awr/ZHf1e0oaG9JBjNoLmwrt0hzIay5LLJBDSe09N4GpXcfNQeV/vu75fYiALtLiCaLe+QQ
2+/oJS24cyq04eKBLJg9rfyrrZf598ZWeszszfTv++PtzArOqqw/IGmOqbP8859OYd3i1kkP2gyX
pV7+RXt3WU6LZyRHgf1tSMGzR3WF8jMs+htIR9rpmGroVRWmdWq8jvYQv9iVkjwVWdx+yorIOmeJ
pT8Ywmreff4ATupSOouvJsEd1zMcB0drK7MSYZlF2dmxVjrwiLB4X967kBKfiY45wSZOM1t8Tm5Y
CwxYnCoHu80uQEan19VwjlIxuZWvy50QOvEkkgQXYEdb9olmC+Gp09CGlmL3p7JwCl8s1i8AsUyq
H9XZQWHN79rqE5/hr/sT3AE3MLYU6CekoCGubnJ1S2Tm0CxqG7rKBM47kUSR0nXECZbp4Fd1P1yM
onZO1OG9k1Vo9RcD7a33f01wqcSH9DN4lLeIUWOiELQ2SsejvKazL1J1yAN77bIjo7fbgyijJxmy
kVtT/d4cjNQBPdaVSk9fTXe+QTHrl5MdL66HXai5DKcs1tv14/0lvn0SybCJn6i5U0O4cbNtcnNW
zLaBDkaz5CNYq9r5QyxZ3pzmktbvwT1+OxrhLxxkUiSCNdhZ1weDrlBVciv86FzUD0a/6h8HrmrU
VKrDOv3OWLIugvgsNutS9Pp6LKuNPTNO8zp0pyx5tO0M1mlVFo/KqmsHL/3tjUakDT0HfTQyTqSH
r4dKuc4mVrgOa7XtTlYz91/Woeg+3/9Ut9uDUZD2hRsgqXXeZnuoeltFMRzOMHc0capqW3mJLXcM
3TVVPpei0w6wFDvjkTZzsfDyYHG4NZfLkzVaBj1tQkP0JkL/qVEsvjLGuHsDEsizILZgdl7ePUkG
I38APiQDxc2JhzzelkZuNzwODoK3/To898ArzlEzdC95Y0cH+//20/2QjmGO0i0XssL1pyvyZKBU
TFcN47XvmdErl3hp5/P9Sd2+RLTCpMgYqGkbwbnN/rArdEF6A1SKmnVakKAw8LlBa+WhipffHC0p
Yr9xKvdMx/nr/YFvzwCRAxktmR51XLjs17OrYlOPEF8BhlBW4/rmkRj9mrXaMn4AK2u8+xRwQfPq
wQmSGM7tgZudKa2hnFOza+M8NJY0CVpK5Qdp7e0H+1/xLJnbgtPcCiMXbQ5Ky03WsJrmeD5ByXGz
AEHz2Xv3ToQsC8IBRD3AGxLL67VLoynHC2nQw2yey5fSTcagc5L2Y44F6WnkrTzIx26/FWgH8PQ0
lZEnoTp4PZ5ixZmNBZERlraie1ipGlUTzJFovUezNu1P790ZeC1wzIDEUIxAEuV6NEsAws4416Ej
Oj1YkQS4xNacvPWFqhws5M4rTihEqAzWk0N9o5gtpl4vvCXpw2qMikc30yFR5Un/V6/DV0elMB1P
de8oJwlG+5APTVpBNTEW43x/yjs7B4QxKsSSSEkVZnMYFC9LFP5kAPmQ16e+L3Ll1UYHSxxcKbcf
Eqkr0KUEZFJqZptlpnqUVa2VjyFqQyZNKJ02Iih45SnpJ+3gTbidE/gpigXUkqDPkI9df0YgFVo5
oBQdGmvsnXS1mc454Yl/f+VuM1mU4yQnlF6GJKZtNgvGS5k+YkMbtnOt/D4l7rx86CkHPuTdFP8K
5C1TEFm2liO7Dvnrr0NPOGrUQ6AWkinAjbuenWG3miPqZg7XqdUeumaYHmAH5+euzvMPClqK7z6C
CLtxccFeB+fJ23c9Xu/koiPE4wZLlhI5hqy/VF1nnlJ4NAeh7c2HQ7gHVD0EAk4Fie3mnRur2Zpg
8RgsKTLiozY5l25M8/dueTkK+Qc8MsIuHvHrCSVWaQswS0ZInvSv5raur4/Nu183BpGYQYki5era
lm6pp7SodaY2RNc6aX9tSkeUcZA5SZk+aEtt/1MOtTe/xXmfV495YxTuQaCys5ZI+gEDpjQgU9jN
zdnWmcjHIldDj57hpVcVNzD0RDuoM95sRimRLl3+qHgY5FybLxZzNKAZemo40h56Tc0ZLpymdN2r
Kdr0vNhTPL13OzIV0KxErxTe6Y9uDncajQ0OGqYW4t6Q/IaHj/upVHP3raz1/Pf7J3xnCcmR5Sdk
w9g3knO9RSLQRK4WDgJ7xmjpQX5C1Dl4u3eWEG8vmlhw4TAS22rcpGYZESM4Vph39vwlSVUtmOta
OeEIWJ6dySgu92d1cxPTiCHvJ0ywCcpJxq+3f9QnizctnRUiym1759xoNKpubgPqX1udMXu6P9zt
IvJ8A+igKESqSHHjejhPbY2+zzQr9IgYcFEUOubjsJXa3/7DONyH9HxBYaJwcT2Oms6oasK4Cgct
Gz+UqSCKbOru4Bm7/VgU2oAc0Kgk1+D6uB4lamG6Nk1hhxy8J6GW/UmxmrDVXOWUZe33+1Pa+VK8
MDbBMe+ypMFcD6ZGbpu69WhJ++r0ZHhKga+lXiHb3x4xjXaGwoWFsiz3L0/LFs0WR73rjfbihIUC
oOiv0nAq/C8aFcXpdKAsdRBo7SwjjUCgPlROaAtuYXvDmDi5hTx8aFPPfqb55Qhf8/riwY5V4Om9
UI5aFTsTZBGJ6rgx+Hub0jQeEZRtN25o18N06ZVsuEQFbmbTKN6NKJLdLElRQIYLitgW5tnbhdWo
y8RQaY/HBwptxnhG0wYbzrou1IN7fm9iwO4kLIXyNeNebxKkIapxGWwv1CMUdAal/SV10uKx0/WD
g7wzEBOTknQ8mXD/N3FAqonYzsYxCksoCuGcuqN17kUnvpp9rBzZ6e0OBtKRvwBYgnq8nhXcsqJM
8CtEjcJuTD+N3OF3pStAc4Df/vPdxwwMnaxS8IiRFG4mNiWxmhCOR2GmW/Nprpv6UThAZBVhn+6P
dBMyksJQMjMklU66rW1uD8D8beO0WhTaos6+U9a3XtBd185VOy+nLuvXhyb2ksf7g8qluooX5aBS
qxDhfcok2ybdWhU2drsMWiqGfskd+rdp5h7px9+eaO4P6SWiSmwUuNjNB0u5ncbR4hVby9/raf0G
nBoB1Vo4/pK2f92f0u3uYDBX1uepZEMk2Oz5LHZbZUi5hWOtjc5aa1VPFISbR2PNkgOY2e3qyaEk
OgTkI3VlOe+f6vLW6PXDMikWNOt0Vc8R/3IGZUwG3PfntDcQaHt0Hlk82XK4HqiJzUREQ+HAIDeX
xyKxrEcumCMTk9sdSB+VQpmszJG1bO95QXNqnt3SkZWIwscGExH+5s9ZV5+s3vsIaezb/Vn98A68
3n3wPCADAwsEpgqb6npapdLaadpOTphq49uQiVPWLCjYQ3wbXzx1uKRmhz4R5el69d6caoqD1jGO
iC5yP9z8COLUH4YqXP6bEw5FjCsLmmpoo3mHe0fRFoFOdfKxFAlymDVCzKc8aRY/csbh8/0V2Nmr
YMRlvCBNv8igrhcgyxXT6qPakXtV+GBglEdo9ai5ifzI7mxvKD6qVI2Q2J6bM1iLBCfc1Qkz0PDP
rp7blNBoAVZTpB3cZDu7lRP1g9UI4u3mzsyaysE0hhWtRS7+LuH7/Cuc9t3yj4Rz3Ca8OMClWLzN
2pEc9XaNmVeYz0n+sXam5E1kg3IQjNzOhTGwNCQw4OShm3n9hYqoWQsrX7IXpH0N2FbMSA3MpJ6O
ZBd3BiLglvckGxHI8eaIg/5tx0mY2QuQGhVJCKU4IQCo++/dcFSmIZwyCHg6bFCup5MqC1F4bGUv
/dzNZzQV1mAYTe2Bjob4D0PJNAKQPcDRGw6EkdQLSnZ1/pIUjpY/z7YTjQFNhdV4rNqoPCKF374x
XCGY0RIRSL7aVqVzKBGv5VXOX1C2qG1/7YwmUIRlvMVdAWKvJAx696UsR5QiS8QaXGLq9VriVJDk
eTvlLyyzwGbeW84ZCdTBC317bq9H2RRVo1yHHqP1+QsICA9dXzs9wZbs/aZNi4MJHQ21uY5rpa1F
in/Ii2o1/Yu7Cv2D0Q7dx8VZhvdWvmlYYJCNn6wloV1b/87KaUjCDIaaYxTL4mxy/A487sFFtLsn
eFZksM2G34I4FYqsWd2r+cuYqYqPpeXD3DuIg9ivg+ibd9cemBJpC30L2Vre3hRY3FlZ1xj5y0SM
HXjluJyjaEif3Ww6+lC787IlkILA4xYUV8/1XHJl5S+psb4VRXaCpv48JJoViDE6oiHfvo8UvWXx
QYd1KiEI19t8GJfSqSgfvtSrlXxzum41fB0nE83PtG4y/LGSahrePA7zaS2cQ+HDvV2JkI2cK7c9
0Obr8RsVwoBRFvmLaBWDfW/3IsjByfXBSJXn4Ajs3MKyjUZUgjsdhGj55z9FdD2OG4XIONM9Cqpv
BNz1A8X16OH+Lbw7ClBmuta4N4N7vR7FTlx7HnA7e0mn2cOg20wf5348qjLuLBzqyET2kC4cKsKb
p8tYVJ3aisYFXKPslUbOish05KJ05xyy0PbGkogRiWGgsqluNklSm2URF0vxMraLp5+1son/dKKo
W/1l9Oo5GJqad7NybPhnLfK7/1awkbRAKx2VLj2SoK+1Yq3/DqLy3urM9RSft1013x2vA+VG7Iyr
gFuHPtX1uq+Dqg1KEeUvOSWuPwA1t+dpUoY/73/dndMJzon6I5VPsJPb4mo2K22K6mP+sij2r7mR
PrrgOU8rnodxrh995L2tRA2I5i/YAPBIm4Vvk6Rca1EVL4nu1pd2qKVsxALY4+A13x1HblZiVcnk
3GSnNhtVy922eGmVqDglyCn7iZOap/tLt7eN0HOSywbmAcDv9Qdqk6lJ+6EpXtLGeJtNRcHpR6z+
uMTvz6hI6sE4yNY5qLMtm6y2PKFMo1m8KGs+nUrPWS5LmcyX+/PZWzXpUy51W2SUsJlPUTVJT/2z
eKm8rjyVSzEizmqYf/yHUXheuBxld2R70HlBjQTdkOIFoGR9mdxcnM0B3M//a5StWhrFX7XRY6V4
geGdBtPYEaX2y5G+xt6Kyaau9IzhDd3WdpyYKSYNo/RIxAb1mOvcBOhu35/Lzj4jvQVcwN+0rrZN
wMmqFHOo8+V5KWOB7RvOB+Ormhvll2WOjSN9593R5KUj21MqiJTrXe0kaWraqLQ+dxN8Z9+tTDuI
tNw4damp/vb+mdkSCEJBk1Rvq0+SWEWU0QVZnvXW7R9ADeeFr7Oev2lFMh48Y/J3X2fOso9KPgL6
WhZANndPo05LNTbW+pxkQL2BFPR5/zK6k9qccztKzXOuFK0auPi9HgUlt9tE+qzYnkSg0BnZXntr
sdYmKHb92cQp/Zs1oYGYWTAe7i/m7SiwnJBRZa94gIK3xdpczIL1xGRDj+31okdL/aRqY/NeiBeg
YxkL4LEipT22sbCiVWKNzQEjRzQvPtZYrj8NSqNdUEk/eqdvv5jMlaWA3Y80cMvcivFTXGZHOvgV
pRMYjV3+qSut+WEwY/ekLYr2lz0a7wbpMT9s/Og00uChvrSJdnTI1sucMz/6mOnq24M3nPSFzxeM
KQh6ZxzH5OB8784T9ielVCZKffP6xLlNBGFXeoEb6aT68ewkEDIxbxAYZl6o6S5+Zttf3r1ZiC3Q
v0VNxzBvmrrlEFm6mLCjSGd7elGmfvjAQ/xuGzLK+FDhADvKMjtIm+uZefTlnLJUGSVRwG/bqf5o
RGr7cH8uP66J66ONuhqeATyQkl6xxS94blqpsYKAetGZ3fRLnhhFhWh3LbovJRC69Em28ya/TOt+
9CPojcMUrJmJ6pvVqsiSE5mXUdBpi/zPOjrNb14K9jZUk9aZfMOrRHE2jaIXPrh+z0J1MC2HAGB/
fvRs3V6+zISNIFvdsKq3T/CKEFVtOsykaw2M2zAuMP/FRxkf0y5f60OV9p0rQ2ZKgNClohL6pZvv
Ew2Vl1hVEq7WbKvnAVGz9tFT49Z9sKNO017GCeXscNTMwfuKcl4VP/ELSyowa0p1H2XcqgKTbClt
YCwY8Ja+FS1rjECiMn3RB2dQAncxouo1HYTev/V5NGWB6NRZ/T21yzJ6ss22npAWQOT/69TX3vju
lpIU/CM/onCp0WLfXPrWItZW7dQ8zJuSPLpf0kvlxcVbRxntfH8X3gbSPJoQlSh4g6QmsLleS3xO
kHTJRBH2njnD+lqLsxCuCoaA3RPV67uta0DtQ8wA/Uc9B+Le5my5jZerkb4W4RgJUZ5WKyrcU491
xWddzyz1IJ76YahwfcZgeyIaD0AaT2Jk5K+nF9FwpEPBcCUmGH3lr0NrDN9dQHrOacgpdFc+2tae
A+HGRALM77LOioPJUt3mI5btoBwybUj/MISNeC2d+s6+5FmsGS/J3KIeg12GV3310kyfT03s6P/g
QxuVUKqtCs59bCjJ2e6p1f5a6CRjF8VY4WXMCan9m1WN3j/Um9rM1/k9XrgOi9o9FCg4jwff+Oa8
oKtAz0tCE3lo4b1eLwIk0ypb6ioLx7k3/cVRslPuFUdIwVtAHUgv9itlGcnmpf96PUzX9GtumFDe
BP4o50VoCCdblXXJRFT6Y5zoPmY3+CFVFgI8dBcfumVND+Awt1OF2osf9A8oDCWGzW9IuroivAWa
jxiD/qRNUfeLliTdL/cPzc19R1kNiSmJUCS/gU58PdPBQ9YBsQqBLGjUnBZ3aYKsjPQHS02OOic7
E4KZycsOUlE6s26ym7o2OqwvbBE2hf5Hb+UmEi54xNyfj/yfXJ0S5kPWSSkaJrYssF3PJy+Txo3X
VYQchdw8NytH9BSZqWWclLabrCeVyoF9nih1/E2LL1/8rjOUo1dEfpvtr0DbhOHhpzHTza2HoFbX
OjZy22Vb129WOmYPc1ZOD9gyWoB2Byd+qGa3+CefbPUAaHRzC5KlSl0+qAaAmmhEXC/AQg3VFBiz
hVEyfBtzc/gQDd1Xq3WNZzVLioNbSZ63zUSlxzcvJlmYtJu/Hg0908hU0rQPlVrYj5FqQDtvshpN
/bQuoy5YpmokXxbuenQf3s4TGqfss6OlB4Z4KxGFdp6FhRECKKVAofNpcnKm2+pachnbsSmeRVS3
7cHtc/tZGVO2Q4iIJQ5ue1hKnN36LJrDbh2JWopqUtTXSuBxlZ46tXW71zHql/pD0yT517ru1uVy
f3ffnlbiBDJ24jZEsSieXS+3VOzQptmWOkSa9S0vPPXJVFdoV7jbHTzct6cVKXWuWrSXiVJp814P
xc2oN3GEHFChp9MXc8iWDwvQoYNkZmdFZbEDUCiUXyhrmwnRw1KEWnCL2ktuKQEiX2rvKw4slnNV
j4sIsY5yok+CJHH0VSqt5cEte7uNCLxAErODIQIibHM9zWHQzK6oYazCJVVkISS3u6CO7TJ9hUCE
SKeANHTEwbj9jDLJILVBVBatim2Q6aEcCN62W8M4H+tTPEye76nAAuF7fH3vhuH2oQgO6wkroBvn
+nidB1RYNCikqWU/IgrRnY1Wix+0ZjYPst/bqwCvTFp3bFBOJNn29UqCczOrfGm10CmsCJ2uQe8g
syz6Z0LD9LOhjdXbpGjJwZHcWUrOIdKqUPDBVGzRXxYaSMvaAxr1ps59RPwjWvw5bcWnpEY/8f5i
3m5W0Eosp7Rr5arbXjmOFEErWksP15JCOj4RWkKan6BBfGmlu3gQJ/kwfLC1cvotnmrtqIO4M1cy
E8mR/19o4uZIOpGeQ95V49CUFl/mQiceD6H5qcIQ8uBcAu7lc13f7D/qDNJsksyYGOP6c2pjv1Rr
PJchFKSx+lArYzb4cWclq+bbPQpsz7EY1+wUa1rXPXFdqk6gd4mp/FpUaRZ/aQcoqKEJeuDL2CFI
2ASTvapomU1mlXWn3o3W9Ox4Uqs29bKx+GpHNn3XsfC7igQ1YRd9Ja0UgQx2g3WOTccfTCW/oI9R
Puc87u4ln9vuF1AQSpDbSAWXY/y7ayajn6cIP2Dt7RQaEu4oQvjm2A5BXVhF73e5KOugnGzn1NnL
321u1a+0Mp38o2ammoHp1Ji9Vb0zP3pWYT51vRVlp6hRL47ird0Zm7wMlvnadx4QPORwfVtEVGvV
xtCylh8v3I+iaEYRlF4bT4lvgMB1g07xnGcL804oO/3yUhr6tATDsCj/in4kTo8hJ/8hvcmjYE41
761y+0s6gUpCCr713UErfhG9QX7nruNqBA4Pqh+vbfJgIDM5BOSzru0jb/ZHFWmG3+sI8kb2ZJ1d
QsbZX5tKXYCj4byxRMYKwslqTqkTc0xclIz8KLLnYMIVZAj62r4YS4F2pFmpJ5dnVAkgwQE1rzJ8
av8a+A/+MJcWo85OLLnpD56eV4GRJUl2zsXQDc8uOlZTgIBi0/hjvnrOY6H3kMrtMrL6hzReS3Ey
cuRIzrh2xNojVabou6nOiTjxcQZOcDUMMz81WdfSTzoUIYLOVJX+adDiarmoS7l2B7fXzdkCYgkn
iBIoqoMQYTcP0TpYc4PZI8yEzk1oPYE7+EXPusz0J0ftvty/SG7eVt5TSFZgZE3UbLhLrs+WlzSa
PpmDGSpULc9WNnwrqvJIif0mEoYaA8GPGjJtGLSJNjFobC+ZyjdxuY9TdBsNSjNxsJprx5TWwv2k
Lm4dBa45Cr51o+TVR6Vq1OQgQLx5X+WvwGyVHwBE7IbHX7u1odC8dMPZdOlwxyo9P090r1aT4Vbu
4TJ5f2lvvyMBLqqRGm5IVNZurEymoUdCdkC7TetQCHXiOf0rqSKvOVFobz/dH+z2OwJyllUA+s1S
cGZzIatt36oJFZxw1Ks8cKCXneaqPsJT34wC3F0qvEqHFvDNW3IjtWQrjrkwwq7OcLw027hLAPNH
lXfwrW7WDhEEMkG4vA4jkidcb0ujLsYoKmsrVDDjsoPCzOOv42iIf3prTg/A7ztjgWfmIZNQLJQn
5J//1DlfrHpMxtQ1sOzp2jVAEK2zn5as0LUTTp6HWiw/PsXVcwZEilIH2n5Es4QLm9OgTLJuVA6U
FONmHCgpjl7kq3k5TB+8KMHydMlK7zMQkzR91Fudmre1uuX4bJXW2J8EnhX2ax0Tsz2vWEOmByt/
Ezvx6+j3YTQgs1YW5no1XBHngocfHgXF4DNOTcmrEOoMsk+pKfjMTvNaCthaB8nyzeGUeT8bWOKR
QNhstdJmemcxDl52uMyJ81AKr5i+x3NbOA9DE431mVx+fW9PHUoFeRsFQWBXt5u5zdOoy4a45p4d
8+iSmw6mYt3qTgf3wE2sBq6GTio7C20KiEubFR3MKnHHKFvCstKicwr33s+m8W+vyb0vjrEgZlBH
5qe4mo56hbenVeq2Ujpmb/MLfpSWftrYRpbn8HQbJRx70w67fsqeAa6+u/ZIpQbaLGhihIVA6G2i
s8FKXaFFGUh9/F7Yx1b/1Rna6G31Dq14bvfm/3B2HjtyG+0aviICzGHLTjPTlDQKliVtCMmBORQz
efXnqfkXR80mhhgbBmTAhquLlb7wBgwcscyGFCDZN2skqFf0bVc6wiMRzPJPfe+4l7js3LNwx/bo
dGr4j53t6VLcb8wXdwsWjl6a1Ay7PQ991yX1TIcIAHNsvCdbyjFHGzUnP7rtrMyXWGkK7607huoq
TXGwHjK5Z+fcjlnSrChNa/SulqbVf3bL5DwYSVMcgN/gzWxHef4gsjz7VZedthN8bOwZhqYNJHXm
ERFcbdZCjBRiB9O7hlmon/CGNk5eNhn/ZRQ6alT7+KIQr28nCCEradXW8q4FhWt/VELTb9Gl2fmM
9xc7dnq8VvSaZFXcXfXSJnXoMlSYveukh9UBwSn32NRjE9gVNfI3Pr+sGAOQnlAd5R9Xu8SpJ29Y
bCC9bZFqv6gt1u/Ksoj/fX2Uu5uEUVBq5WoGlQo6WcZZvx1oJ66qbvHk/qcGvvx0cPL4YCxtOf7M
59htD4pD/Hs20RVB81DRip+vD7+1N7hnOQYykuJquR1+rqterfrI46EMk0NbYFaiLv208wDdBYtM
kisFbgdjQEOWv+K3SeZzvYzolLjXHH0M82jHTgt2Llvi3u9z1Uv9BFesX0bdiYVeJUxHUALZuIey
2fgVoFJMQjeq7ihxrI4gMThkRdKsa9sPrnXS+6n80KvLrPqxOXqB0fax5+epvixHFMJj/U+ziLEi
fvMHl9K8NEspCeGtueqzaErF7dC33tWbk/JkhiHKYl7Z7YyyccNxtRFlUfSCkrauUyuhM9Z643IY
3aH08TD/XoVa4mtG9V2bnbc/9PTggL9zZco24zpQnZNQT2fUROHIDep76BzRAyDd7r3RYKbmmOEe
UXPjEpClfmJV2XyG3Hi7neosiim7peF1wPgOKQLISemYeL7T2MtOAe/lS91GdoCCCYxhhuA5Cbz1
dqxoUlEVwa0zaCd3aY8Zb6aUu8EP1Y+y0vg4OVmYn22Ebf8dKuQIPthe7Ca+0qKVmsf6MBxiA13/
46CN9fBnVWat+KouGZF2jEJu4Ze1OztHNfIi60PN550+aBVO9ZfFdKafhHVWcSmGsk+PA+IfatAX
nVsdszmkRTfhKd4fexvTiYdiEOhYG2OLKYQ+cJb9QTTd+7FTIvOgOUuq+ZnXR+mz2ZcOuBirsZNL
TTtjOmgwMbrjAGbSPeZFaJinsZ3Kv3IHDf/LEjXGwCE1h+rgKZr1bcBluvRHrzPFUYWJAvJOqVLx
MBv2UvnCs6MeJXl5OWvZMs1PY+kgy+vURGY7e/z+5iT7BMAk8yNJUVjVVodG7YGiQ61yIzUYnUE/
2G1uUOTRUF5P0Zt5lsCcdzSx9wzdN2KWF+Ik9ybZBdCH2z1BsAtItOZ0QbmeT2hvjCWtSTV71/dJ
f8pcY3nWwsyNduLpjbsaHANNF2gzsma22vbZiDjmGHfKVW28pPmq4mjCJhx1pdiJou+/LJAtLg7y
eks2hFdfFurfGGvNEAWxG4pPhRjC5GiN3Zw/dE3oZrGv07PsfKt0hfNxcCEL7pRCN2ZK2gsNCVlx
2ltrKhauk87giAj2Yd+nX6tZNU9GNdg7VcitUWBsSulyeZms+U5TZuO3ylG+jrMZnZJ4Sg6m2b65
qYL2Brk79RhiL7oQq4jF8wQJSwupsR2acvR1J18e0NmZooMiyj07ufudyRPOfBA5hUIG5u52Z+LA
aI6iKqKgjaY+GLBpOg4TezIvjPiRAlT1DXetPUfZ++8IVwxNStrmxEl3sgDNMnl5NbhRoJFPHryu
iQjMxJvRuJJ/jYwilS2p6bPG/GZ0GJohtqMgaSLt0Szc9g+P3oYf6yNl19cf6Y3PSERGMxmCOcWK
tXAjhecIpJERBWa2HCq7+wttFPxZqu7Rpop1dJWdA3f/oDE3mjaAP6V0yVqjL3FzLQ7DLA680VUj
P8qT/ECX0PzqCcLo1+d2HxrwlNE1ltZMVCzWuz7KKmUR2N8GVufQQlmmbyhK/R3a6uDDwtpzRnqB
k96+n1S+sFYDRk1eTmvjdkdODrJIdRMq19EVWnroZdp8ta0hUnksEkX9HmYDNyca33F2iIArIRkN
qKy6DEhCqX4b55p50TLL6k4dPZfvyBPTmOhGvULFqepc5WCbc1X//fpH2lgQKeLE76XrRP67umpt
1NYdoxU2ovIoy9Nh/zsFPPWU6PlO/H1/1VIxgqvAbY5GFcWZ288zezyPg5fZ1w7IAiRI+kqfCBKm
8RArrvEBK4f+OhXCfhZm3P71+iQ3zi1yvmAlkHx+KVzdju2aRWZPI0ID5L7JOe1s1afq5+3st41P
iWAIG45WD6iaNbBoob85CBjS1yRx7HfFrNK0gIE9foNuEv759hnxFSEuksxIvOXtjMSU6wQFtkPF
aS5PUVm2T7Xh7t3oW98NoQuEkBmCKsxqS4t0KkU5xe617unV1IAQCDfMvfBm45xSkqURjy+cVPBb
zaU1wH61KN3jMDP+UMTycaql0CK5g28IxDTf/uXYh1wMXLPkaasnP07r1Fqiwb1i3Os+9FVqnGrF
2kM4bO0FREJgT9H3R2dlNUo96AXamIKmgeVMf8x0iVwSXn9EFuLf1+dzj7ECYYUSFCjmF07F2oXT
K8bIrhTdvZp4XNQ+4j9lfvTcvnssLaePjkaTjd+qgTzTJ/BPK0BoXZscVBt5rNPrv2Vrv/AzcPeT
+S+Y3NtdOVZu2eX94l5jRdHI9qL5YNqV+/D6KFvflnefbgzVTw/5hNtR2iZ24NvYTHhIB1+xx+6S
h2XvO8u4l39tbU2g4eSwUm2Azv/tUGloTHVt0JgAE9n8Ubhqd9UHs/8TYUvddyvd+/j61DaeY+mm
StpgEt1w5m7H6/V5tPK89nAT6ZZRUjDEQ7VoICniqvtMc7Y4xH39ZgF+KddA7ixVCOiQrBFySatV
2jRJcRQ3Rd4o7JV3Y1VUJ9cW0X+4t2QTnFYFCQ3aw7cTHGFmhnHI6VsG2qWR1jmHdqn3HOi29iE9
GACz+IjI0uftKCKJ4tFq2Ifa1I5PSpnFJ2j4e9Hg1uaQonby3MGbWrdCInRvo7qYuB0HdvtYJsNz
Elflu8lRy4coKut/Xt8cW/uevFiKXnjU6daib7UuPHJfDnpKcPUwR5r1ZVYRRrRj0zi/PtTLOqyC
GapHIBpfeoBM8fYLxi4SSuGielfDmjCK4+fkz73XGZq/LKPZHQrH6Yv3TVNpse8qBjqJuhCL4keV
kj6j7md87Qa71J7mLMu/eFaaf41Ma/5WI8HyrQyr+RnWSvQ9NbtUPVSt8ielUP1chCmgg9Yb68sY
Cmt6MLs6L041XtDo7mf54pw4C9o3M3c79di6aYfjTlJQW9OywtzB/72Q3tafQGJ96Hkgxcj9evsJ
nAjmZh+Szuh57HrCz/NJ7f20MQD8IpZhUWWiZTlFP109t40fMTbo7tGoLBMSZQLY4aqiCVvyhgHU
+DTmoy0OGJlFD/AyasyPmnKpz2HbpuFjqXZt/GzmSv7v68t4v2MkiwaaItAswvu1tk0DV1m0NImC
2rCTL2Nihr6bLUuA31K3cylvhHcoT8DskvV3KT5w+7X02ClBQXMpT3qxAGbQIw1ByXF6aKq5yvw6
Gd3HfpqHk6ZX4dvrBQaFZS5oMM2UHNfsKxV9rKWmin11K5guXorwAAH22+MU4hPaN4CjCGNB2t1O
McssiEkTTPMpmxZqcNSawWLofVcc0zKpCVz7/O2tZGIIBLKQeAKPetc0cpyiWcopgsnYUlyy2zK5
pJVQ/KnG4uz1zXJ/nYHQ5hoD6ABqW12Td1S82QsV9+YgpVkE2H9uT2A0+0e3moxjleXTzgG7v6QB
vALMVhkV88I1MCqKQtNrZ/k582k4xZRVj9i57YUkG7Oi14AAHV1h6jzrRau0Wc3mKs4DK0tmHDrN
y5xToJuK8Ky4k7MTXG6NBoxOCpBybSBNdLtFRuLkytMrsBla1h+F2qRnvdQQgNfED7uwmvPrS/ZC
l729o1CDhlICZVdWC9aKltlEsiWSsQgMo9PTC6UJkFUKBL72ITTdIg3ytqrqp8mEt+BPC/SD4zhb
nnmI1dT8iQez655GtWrzk700IIucZm7ej/AwQB9n6firUo2qoW5aJA6V0GIqfs0ECs3RHfv2p1lT
LUaNoHe+WBov07GYKi/5IwYUszwTxMzNEU5Mpp70DDmvU6VE/ae+sTXhi3HWG7+YuJ0OhpiWvyM2
+uAvQ+c+26BWcZjUxfClN034zhapW3qxK3jCx53Px2qsvh5ZGlkHkbo0cl09cpMS64uJ23ZAByM+
aMYyHIuqWE6vj7J1CUtgruwuUxdYS5lpQFvq3hJlECmW9UVXJvdrOIbVt85M3sxKp0NA05W/qfMR
k8gj91v3SfcmLiXRl4Ea6ZaPvkF6sjp1T/Jlc0KEBPRX6UncyfYlTu/lwDTLYEYm/4xUZ3IqQRSe
i343odgaCoKrJCEgnUNWcTshRbET1J+aMoiTcLkoeIogECuySw0JY2eZNq4jklDZr5LYdOA0t0PF
pVcosWKUASKt/bmx3fBsUgTe2XKbE/ptlFUTlHpzlVbFVAYKeue/+hEITTs42mXS53Tnft0airqe
BNhS3blzS2mTslVR/2YztN0nfCPx7+ui+DBNw55B09an+z3MWAX12ZSNQAwJM6JIz67gEJJD7ine
0+vnaHMU9jX8S1K/O6JCZMSqUPCIDwyMsn1yTfVgK4l7efsoDAD4jTYYwkarOEYMQ2oPulEFeW6H
JwV/olPTlXvulBtrA6OFaRCrUPxfdy0pGcSJKLUyKGg1+TTEx4fCbT6JUMnf3GBAQgbQKrhFOvyk
RKttrVEf6nqXw1pOQ0KDVIseo6x3dxZne0L/P8xqC4Sx27lWq5bBYOd/a6mjP5AEjD7aXXsOkVsj
gYeg6gXL00Bc9nZCaB1WzdwrZZD2iXuGolR3h9SIrGcghqm7855vDAYBkiSPm44dvrY5A/aVpHlj
14Hu5sMlSZBRqWqRf6+FsycRJkOD1WNExx5RK/kYsfvk9v/t7nbayEs9EYtASnGgNjxpH7putq9i
zrSDXiRWkLuNuRdAbAwqtb2lNqpOmX0Vr1SVcCJ36ESALbAynDs7Cvtj3HrD59dP1T0gAR81KjUS
Pv1SErudXE5WpDezXZJ5TM9TKxDbVH9mdQWVMn1KKyPxo3n+jGX319fH3bgzZHVMopHQSoDsczuu
2yrzlIZtFVC1Kv4Uc58847tTnnZGkZfC7doRR4CfQUZOYuTWUIfEXsY85kQHyZx0+ie9XOzoUJtc
9NQWy7q5uGqY9h/H2ojNd70FPNDvzCHqDh5vzRTgYZzG7/WFJsZTV+iT964coqH5GOl9Ur1bQqTI
/GVa4hZ1/n74ChxQ/OV5aRo9VeYSFVebIq1zMXo85LEPtWrCmIglP3kCACZwPShQVxUktnZQx5a0
aOzV8Ec8moXtq+4c/eMME15JWj1U4vPo1MtH3Sry4bzkpvIpp1SF2WybJv96oo6Hox2m+jet7sb4
2Dij3e/kkfcnjk8JBgkDI4mlXHdRFOR56QznVTDn0Mad3u4OvQW3IcvMaudw32+O26FWJy7Ol6ZL
zKQKYsPJThiddycBvffNR4xRKGpLNBev8LqSIqYJwURPkIOHkXLRUsM41LjD/IdRqGrzcsFpxtPS
vt3ovdnHCUZvgktiXpyHwYinGmWJ2U53Ppr8H623OteefFRISMmGbwea2Gqh1bDVw0xoh8ad2qOY
RtzgTaXpH3EnXrSd07W1I7iBJXOX0jJNgtsRWzdPho6kNzDjzv3bclLx1ai6SvUtWhE7n/Gl33k3
PdCmuOwQCt6xPh0vzgylawR6AcLCvs/K2vrj5NbxfCZ9ar71WtjXX9wZpSkqUrZWHtvOnKeLFbrJ
nyIpatWHh6yWR7cUqQdBwF6QL16a+HsO/cI7uIK39wA5QzdornrWcMi6JR+/2OaQO343dJZ7jhd4
BX7flbP3iYs7my8mcq36IeqjDkIxNbHZN93EMi9dZDe9X3GJ9kccmhflENWaM/tY/enVscSALHJ9
lwpF/6g605Id9TJOszc//RAoYR0itATmjTbE7frwEaRj0cL6JEl9okipnDIvzXweuj0RhI3NR9df
AmFIdmnEr2L0Cg6O3dWmCJoZj4+8HVCFbo2BztSiXpY8eju4HsUFpOVR3pKWv2tJMSfSY3qHkwis
tMx+LQiL9X4d1Q2NayVR9rDIG/cRU5PK0AgxyQ7i7YdMUA6y64TRVHVpDxDH0oMTh9pOmec+zmBO
DuBYsKUSO7GqYnkUWpqMUDqYaNZ8YpNWX7NejEduqcwfjWh518Re/s/rL+TGGZZ5tgNQ46U4snqH
jXHJtCRhUCufdH9Q854z4P5tFuNy/A8jsQ2JZ9gkyLXcfsTSE1NY9a4Iom4GjoeOhbA+JAUGSScz
4WnZ2fxba0aAwXqhh06xfBVAUa9KUxUtn2BRx/BkYIL0QfOWPYPIrTWjASWduiX/bN1p8FIzDa2i
bgJPqIv1lwU1bfTzNsEtNK3dyguw+jbdk0IEtgeiuI/cABgSP7H7IQORhd9+z0xbcJwdnSYY9KH8
kfE+T5GvwDNUfCWqtMyPy7ZD2ChNs8U3Ikdp/CQzYnvn2dnaQBAdiAhoT0lRgtuf0ehaFQ9t3gSW
VpnnujGrj+Foig/WkjSPr++grSWlwULqR31DugndDtUliM1jA9MEIvOG8BJZsW6fpxAFgtPrA23d
Zhg1SmSCpBWv+5hNryEublmsKuTNpyhXOnAhYhBPnj4vX23gljvgm40B0UGjPStPv2zo387MVpYF
ckwrgtQZAPkYyS8vLjPfjbIEjPIe6GxjybikqSTTZGd+63qyFUYjkAvehUoxxMc4E/0paVv3Y29O
e0HjxpLJ94BmnxTdBCF5O7E6xYRLH7leQA4CbM7U3J/KwXz7eiGOyPMD6oIga91/K/JEG+kr8vrw
in+m1rHQAUoq/b01TvYfyLLt0dvveyrUvv5/wHX3eQETgWKTLYKu0nJikfhjleefF8DcIKrfgd36
V3jWTgd661OSypDJ0HUgCF+95n1S8gkdh0kuitYc5nnxigPSStrbSyBcJhLoBiKISsj65tSMMCk7
8p+g8aClhnWn+KHQysM4i70678b1yVBgBOFnwadYm0spyaw04VQ0QV8b9NJddZwDL8ySx6Kes6c5
1btToYZ7EJCtUck8qVUAn4EattqUTmg5YTrFbVDOTvTQZ612jsyxO/e62Qfm0IoHeyz2IpbtQeng
0PdD0XNd7hmLLPLMPGyCkg7HYyOWwdf70JTKds0xKXl382q3c3Rves13RdccQA23JlWS1SOhzUYK
xKxqg2ERojmHSlY/unzqj+iNg9y1q7ZEgCIvj41qZGCqXTsLICThxZZY8M1fv1Y37h3AExosD/iJ
EqZ5exmkEdwRnmx+TGkD1BDTsQNkfIiwjN2B1W58bDT9ELuApQbXef02hsOSNyOCd8HYjvnPxFCj
H1gx1k+w9NNnz1AagpAqurw+vY0DSt+MDivizJydtSSOKQYiDbPqAsVcsvdLWTpP8MnLnVFe8uzb
RIgyApKzsmKDau96bro3YsRp8hVtUTenYtJyxPEbG7EGnEfxYk1hrefLMc+S7okG5Xwsunw+6nnZ
n7uiRy0MEdbibSsLsRz/BNlglq1sypmr8L9d7NFOO6e/qi6VFSOsy8d08eKrNS5vZB/KoQCek61L
p2H+WA2V1AkA1SaZrshCKr7uaZHPf22f37SWL6NItjwhAN8ZWbfbrZpjY204k5iuqpGrh9hSmzOh
z7wT8a+RDAwjhfFgrXAR0ZxclxahKGRdkyTL1WipAge5V8fNZWxmh7uQNgEod61tq4faLI3iZGNX
+jNRWnvADGfo0aqghfe3nadL+bE04iUu/C7p7O8ZfF7jZJilE+DYqlWnDJJGc2oj1XmjtYz8/cwA
9hh9cCxL1iUU+qmuVs/WfC0nm8o/XIyI39CDyiqMfGfjv1jv/Lbx5WCcaaB7PEvs/LUSrkcl1FS7
1LjWtgZfjApZg3zwjA4J+4A+v41uXJunDylFM93PNerDZyzBVHHQ9LTqj7gIWX+3PEbdH2NR28mH
SM2G7GiKMkY2VYmWizfPg+NnmtJ/7fRRZKRdud3oftHVrnFqk67Jvg7aooijafWddjZi5EoYe06r
ncmurkraXCr6OVgQSa0vUPur5kAd2pSYsacKhsFFSqLvO79zpu/tovc7sdPGSLKrgtweFRxaHvLf
/1bdLjqo926htwGlI8ELrP4wRUOrKFKOrx8ph//RavngwsuKAzU3uIarp8iG0ZvWeWZeDQ9xF/g8
aXdcFDU65HpofRyMpPirspo3urzITYOktYRRG0yPTPB2emOPRopS68aVDEyzfRN05GWB9Vf4ZrtL
ylm9AC+D0SGAaA+TgyKp/AS/fUvLaFsvSxfzimSYwa0cL0eI1M1O42iVLDCK9NjgBeDckQmtpwRf
XxdO4pjXGWnMR3OIo89GbrrvrERbHrD/HXf4Z1vjAeiUZD6OOJvxdlZJ7k2ofCCakCSh7QNbqp40
O0kfjT4Cb1A2e4J9q+D6ZX4uDRccRKhZQei7HS/svLZCJ8q68ovi7yi9jeeadtVjBVHRr1DneU9/
fjm3KNfvPGPrcOl/Q2PP8kI7Anq5WsC20l1IrngICiVpfI5lfOnC6Z8Wpa7HMYmLoNGs5FiTkl2y
0CtxufTwe5j57q+flbtDKaXCZL/bI/nEfX61a7sSGnZDDRG6dG6fKTxMhxDeyVGpq70W8aqM8DJl
qfSG6JMU61on1UPrqdUiIuvaELH5RV6px6SoymMxVuqD3vTXvmfguStw/4uraKdKs7HWtD/h7ICV
gQGwttcs4L3kVqfjQ1kt9kEk+nDhCPFhrbRDCKiOT/DYkV3K+nnn3lujs+XEb4ZebbO+blpbEbF9
bYQYT502IzmSqdYHU6+d8wLC/hCy7E/DWPaHVvTRxYzeCLR6+Qnc8VJzC97zHRHXhO2b1W5qX5O0
sM9C0/pD3IpdrU/5WNzevDS/IKvzmiCWQLdvdaAI6Cs0TtWr0OzJOQ9NSJGhE9ggnoYkVivfQeCz
9vU20T6YrRim49DROTs0nlN0h8XG6Gwnl71fdghU9ERQECeb1deM1lxH+rPLDfXaxvV14WmdnozW
eUf8jG+3Y71P0cvYibXu72YKEexz+Z0BXqyfHzDWM+KcJh+hsPKTosaaj5HhtHOD3J8mrkgCVAm3
pEexrksvWS5o7YXGde6t8dDX/fDYguU9lnkYnSsA0ejcL/VPdKooyMfDnkLdxiTl+yrxTAZh5Tqf
FvNC6SopzGulVRaaR14SOAAado7O5ig0wrl3SKHdNT6w1KyiyZXRvBJ3q0989exLGmXOjiPSC65n
tW1p0BEB8c5Rol5XFmvchJHUq52rWnn5cBVJpkVIoAlgbXgy1m35Xlfq1nqHcGMXvZtT25t8My6j
f9zFScPntq57lZsrNTPIeU6LxkF8QIOr+qeccRR7UKARqpZfNKHzJQYDPB8QAk6+JaqL5p2wLAGG
VMkK1XkWWt6OfjJTeDqglJH+pRrxoD+aTt8hWKBU9vRGIVkuBu59Lii+30t6sLqbrBh43RSl5nUS
bvleoG8Ol9rJvr/+ytxHZLxgdGxopKD4wUG8vRcopZo1sgPmtYzC6XORLd3nyO2gyw/CONF4Hs6N
UgzH1wfdOPp4Pkh8KZkV1/tqUFOPnFZf8M6tta5+0O1CwczQMB6IK0x85Lzk1Hhueog7ke1JQGzs
WzqjPKh0xKhJrl93Pa8STHlw/MOabDiiHGYds77YE4zdHoX3DAFnivvri0bt2Kdg0Z3rNMz5ic6U
+YT/2l6J+oWztjodFJOIbSm7S6bZKkNItAZLhBgGWIrEIK4wCnjMUcOdaWras7DT7PuSqcbzNKrJ
Z4+l/clbFx+Hph1+IqE9P7++qhtbSabK1OYpzlNXXufLIsf6rVUwrgSy+kRX5F2b4SXkQiKN+3B6
7ylGen59yPsYiXqWZHXCuoDStA5coiiqLSja6KCVSviu6z3zlIxm+1Cak7pzq98vKatJesRqUhFF
cen2oCS9FQliQeWag3iw/bl3av1YOHaq74T293NiOW3wMFCbeCDvynVuONEca5Wr0kzT94JcP/Md
0eh/hKO3pyt6fxDl1uGhkJ0rCkmrg0iPTi29xWWsMC2dg5oPZukXmVuJI0CouPVVs0naA6I9s4Gg
fqq/0XyKS84C+0YiyJ+g99dBgFctSxtpZRRgN+36NRX14zSJb2/dJQyCVitJNN0yCqG3SxcnRdeZ
SEwGTlvbfmE63RfooMuh7GN7p4mztXiAL17AiVzea1qKprFmFd4FQVUV+kOD1cNZdIX1VMWRtnPc
NofCzZfoCSMH0sDbWRkQGEmJOujuffmxScz6gVLyH4uTi51C6v3OR64GZLR0DQGYtH4iaq9L46j1
oqBrVeVdpw7FTy02y+Pri3R/e/DWAT9D6+hFpGe1SH2YTBl6okXgFK60me3Lb03Xil+1Z7Xvpzbq
ngUKgTvLdT81+cpyXUlJKhTGVu32YsYlLLMT4IouWCYYQ/wjLDvn1+tz2xgGyiXHiwifSa47YBM8
B17ursZ0rqWvkZvJ+54n+fL2UUAL8h5wjojz5Rf+rfIQE+KkoQAdE+Z9d6iBYh7yQtsjUdxtO4Jn
giJw7FINHdjm7ShoyEpCj9IGejaEh9zm7Yy0PEOY463I5RcTCNDRsvglufvrywEcXFNnAPKu3dB1
n43Fqn8MtfFGYMfLKITrJrE6O+CORk3uO8xk/KiwRcn4uVxQhl0Su9uJZO+2AOARkFn4aKBwRVgg
P+tvi9MS0HAPodXSTVp1HOo4OnrLrgLS/eKQSFN34i96W+BVb0cpEUTxZgHVCtkoQzsli51dvMIz
xqNe4xby+n7bGozOGb0chAAlhPl2MNvEU6E1Qu+ajEtsP5auPlFJLYs59HWYuTuX+F0FSjptyleC
ohDvxfr9rZWlrmbADFfLFLZv523mV1Z8UqbiWzyXe8KKW6NhuEcGxZml27o6S9OgILkdLeEVJIv+
Y6onzDyzWnnsyOwi34qsN7av2YWSW09tm/oHLY11oqP2veopQDgDA0TTUeRNd+qtcm7RY+7q8kI8
+UY5Pjmi9O8CqAULgWr6qiKQ5JHVjfhs47c5WP+g+qE8N9SBP7++Se73vTxT8Ja5ZyFDvVTbftv3
OWxbjVaUCFB00r94dSj+hF4kHv7LKIRm3BSSTrGaSwkJCc0rIAYebPsTrtQU6MS4p5l290RRH2Zx
ZP1ECm6uK3LYg+GFYHd94JWL8yFTE3Ea8DF4MlKMnjJ7nE95rb0RYMkykQXSHCd6QVEC5sPtKcvN
xlLQie4DxOqKs1Zl6VFtegSjYQ4cX/+KMtq7SSdWQ62u9t6i5dXQEw70wl0+G3ZqHudYor81Izkm
+ZQ9e3OcP2ZKNp5eH/k+k+GQyZ4OKSG5GTXI21ki9Weh3a33wTS08WMWg64z7bw69m6Gu0+I9vfQ
Ln7Vhs5FtMqA4Dl8oBa+L5hJP3fbYucH3d9tBIx0s+g2adAZ1jKZfIR6aaZ+DDQXNxWwm8oHJ3HL
04SE9U68v7GrwPkBQZb9XNkZv506IqrC6Mx4CoY2zS9wJW0/74bR16Ymx+eqmk+DiI2dA7M5KO7t
kqmOgfuaWkBvYcwVRHcCzDHLpwiY2DmrzSGg0C+eHaTLf6VuuteHuSuM6cAekEPmzaDudwcEIpGJ
iqbKhsCO1SL9kIrS8hEt+yeUJl8LmueHHD1vvwcwpF0Gy9kVed1YVYJL6dyAzJasq99+aqtKhrbu
ohHdubA/T86cHMUQkeX00fS4s6PluVwdJoqaUo3KkZTkNYlo8KgtTLMxYjwVtaVfRo1j+VGf5B+1
TKrbGOkU/iyZ5eL3mh4rx7wzkfNfBkGFKWzSyNo53VuTlx0F1gCuEe2+28nXPU1uJEdw4Suw/3Os
wTt0o3Lx1KK57Mxdhs3rubOVEfQkqubP1Wm2pZGJ3SdTEIp6suiQ1B/T/LueuxZk2zqdvjl8cPgS
CWbD/oBxiW9h57XTstK2Jmygg0h4gv0Ioti3E1bh2FbFwMHShxYMXeZ5/am2Y++dpRdWkETaj9rQ
UZpKqin5lmbiMVbdL3Zkxpmfue3Z0wvzUEeoHFwSga7hTvS0cRhgvLAMiHtxFtZJaT/Dx7cydeJh
7HXryaJMbB0E9XDHz6150f3Ear7oItTjo4lMUeJTn4/mndbL1o/gzSTAkQIE1G1uP1GCEZ83KN0U
8Ao109F2kXMsbBE+aimtGNfL+oOI1H8bp8l/jG6HZurrO+U+zCIaNmlkcuNzE61TFgSWG6HmXENJ
X9PFzKf3Okach4Jo9UHUYme2G+8b+4C9QLJHY21tRl/UmD04aToHTRG3j6oIa3IXATXDN+fovasW
tY8wfBvUxH57adNagEy+46g8wFnEBJGi5xouGCZpHDZxOQfURYtzi14BXRUXG5dUqZ+VEAFMo7Ow
0BDCFC4CCU312VNbnEBSr2/1Y4WDYWAsY3uJ8n486Y39s6yW6mCU9V7EIc/F6vT+D8tDpPPClL/d
FK4ytjqOH6DwWJtzj6SG36WmuXNJbGw9KTnM6nM+acyv4hqjHrS6ipM5wOgufq/oOkCNMtKwFljM
Uz9mMzprlvg09FnzK3eS/s/Xd96LrfndLJHWs3DUgdK0Dn8LB3n0mjcH8Eg/XZbRjU66GisIR6DJ
21Rh/9mIvOxLxJV6cC2geW6k1H6cJ+Y5mRTn6MyO4c+RpR3SrJ1OLkXVncOx8UZDFgdIoKPWiJri
6sJuE+Tysf2ZA/w/l2s5zsvnyUOjx4+NpqEVqYfttzzXdhLVNbbsZaNyJ0ldJSA2lCFvl78RXdkN
wzwHo+LVB6tvMn+Ix+kDv/MTexfzx7oqT04VekfTkX7XtTp8EbU1PQ3UGUGcO3vaFxvnFp4gdu7g
6VQQfau4tB0zZQ6TeAloVtASVseBDNBTeqQbunTKLqJx2rOR0yAZXSX74/WNsrUKFFTo69hskjvK
GyXSvtHRZQlaVRv+mQ1EqR2DeL8FiOvXuRe/y/PM+y+LQC0MVQwEq6EUrE4HOmu5gQ/YHLhOrwaz
q3HU+1ao6iUrdRUFZYvXw9fjRMUJLp/iPxQ4nOVjhoKeheh/1rQ+SZf7tcI8/tvrH2TjziZyQkSD
HwcqTl+tBpp5oYNAxRyAZUW0I02hrPta7NDnWJro3WRMXbvzVm7dSHQWCNnARBg0sW+3JM6uaqlY
GAotLV4aypTbn5Z+KXbqnPfID65o4P7ycpbtqXXQ3yXMrfw/xr5sOW4dy/ZXKs47qjkPN6rqgWQy
B2VqtCa/MCxZ5gQCBEgQAL/+rnRX9y1JDvs+nBMhayCTA7D32muohD1yDwh8USVJunFtjVqcaD51
+zQW3g0TY/AjAmfgB4HRWV1KSI3A/1Ce+6dElF++iSDLRtipIMyFq837j23CAP7IRK5H6XeR2bSj
EwXZqOGpmk9wXSqdHnc4QQLkaxoM3QyLB8/5qmMznCIla1gCItrkRbextH+6Ur8orVDHQwiF/gj/
/4gzzan2SdXM67HSfvDA4S/hgFYVrpuFBagjQtcOx1Sl8CmB/9NLH4zbFS5c+zatAXkpaBcfV1gJ
ZHABi7MJhgJ/aKl+zi3eL+4QUMFTBiEvcGlHffP+yknH0NRlg3P0gLOqg0orcrcA/6t3gQiA5WBG
318yrKNu1pK0vQsNY985JeFJRAiSlbPVX5DDnJrNWaKMn59mCOelG1zEBA6joMioSv2hOvn8kL8/
5/P3/wMpgct/FEne4JwtHF8mmvo5TBDT/e/f3s93DkeJUW5h7vqL+aed6jOPtHKOPngW3bHH9qg3
CRt9euWso9/lvz/c58YemzuMAM5MXdAZ4QH1/lNBoZd2dYxnmKwxuJT+LP0R22aLzJk16ct5lqdl
nvQ1iS1HMQRE8cxDJ/qOwleGI0HMwEP89+d0PuS7hwM1NHoSYGyQ8WFV+fBwmICuXeX56xFkEM2z
hTG60WDCINYMoMIFifkS59JnvVOAJtKqL27QjN9+fw6fm5PzSWD8jA3lTDX7CJ5KE2HFhifDkY/w
I810h8yurPaHsm9CA2gzIMuRhB5Fj5aYvIeZ1R7GVskmbgCBdjMBPkIsvTe2HYvGwCH99+f36WHE
6SEzB0Jb+BwmmNJ9uG0d/D2rZXaOFO/tkPlNR8MMZi++KX5/oE97+/lAP03JID8EYv3h+Ugc0q8t
DHWPXFOKQmN4rY15JJK8iZAXIDaXkcPK3x/zM+0LQywcFrga6IOoxz9sYVFFEScNLfTRuqCp57Mi
6j7ksgJTZKkEAjqNkleoeckA0lvnd9k6+NGQWWgvnT98/s+bDs4lwHXGUoqJL7ge76+09RuGIY11
jjKYU3FFGhRQBxe76KXoWJ2WA/q+rlBRYKoNOGRjCNd/8HtQCirwDuELHDz+/ur84tajIkavgoHf
ec7zof6rufJGKEXc4+TP4qJKHXXThTb9U3d+fss+vIUAnlB/4+nCo/bRBdJVkzIcdejRah19j2YG
en3DyDIWrK/DISeNFe3BQbaBWwh05VW+IhnjazOnNs2MshhwZB3zRoR2TJAq/UnN8FOL8+78ALsC
v4G4El0QHpIP9wUYGEEVsPSnbnBpuBm1a8m1B6+tKkCso0YOuestxl4z/BtMBdMOgWxlFaMUveDg
FvcbJyZWbCio/RDh970jd6JB5uOjErU1xTAOVD+0fhfo0gs1IXe0Shbxlli+Tqe0auNwzjqvFfxV
+B1GRRlsacJwKmpkEQ0rZHTaZ0XNJiTdR3btzUsEfkV9KZB1oY5s7gfyh2Xz81KOHR/QEUphbKuw
QfnwYLRjZDxh6vaU9NYDhRCWP9+DPvKfzdpp8DMXT7hgVIcpGM8B6fwn21ko3KVfd0PhzW4z3EEa
I/w/LFXnG/H+Rp0hNrAnz0MvPE4fliooKqtOthRZYnGjr6Zwnr9iyoB32Y2ITq+a2Dg+4msQR7j7
/YvyaekCvgVzFjRMoFaCqfHhCXEssKWaec1JNdAx74Qe62RLYcOGSLFAUDAZ0/kECVUtkCAPL9U/
3I9P7ymAVJCx8R9mEhBxftjGqOYonKKoOQmaapEhaHT54sX8T9qAz5cXTz/KYWziZ//0j0zzmGOb
MaHDTgwm5Unuq1TLG6eHdeurTRr2o0Kn8g1pU4hj+P3l/VSpYIvGKADqHqwOYBGeP/9/1ENnYx+P
t7BYGU2b7CVJyZYjbngbhJz8oSj6fCnP1QCQfghHwQv76FqULnpIMGThJysiu/OQgLpt4A9e/P4D
fT5KePa6Px8GgBcmwe8/EGmox4Wa+MmRNISeyMQF9+X4h9r3U3sGVeP5M8AmA6/FJ5xpXtYq7b2Z
n1SQ8i1cFNVWJyz4Ei9LuvFcgrL79x/rUzl1llECyHHB3gaj9yOHyEsTrqivxAm1vodMUXSpCDDz
waksbdhG1RUK0Zbf1pAdmg08jGL9dUplI/8kpPr8vICmAkks+iRI0cG9fX95lzX1BSz2xhOQXb5z
hGerEorq0c1U7P5RJvCLy3yenJxtNSAvRBDY+6OFHtOAaRtxInikNkwOcscSm+6W2ve6zAXT1P3D
4/OLz3fWNgMxA3gJGs6Hx6freWBBdRWn2nQRMnM6EOPTLp6ewpiYH7+/p794VFGPnOlfYMWAKPnh
WCoxTmsdR5zc1hdzHvg1Qj8dTwGp//2BfnUZMRkGLf08Zf+ErnQuAhLBPRJISm2d3EcM2RHQlLj0
1IzJQK+N/cMBf3kVYaX6334QACDf3zdnWpKktVqcuEbDDm6xc4B35XqIEpSav/9svzwUmGfBeWFE
Ef1hf4iRW6/WUIiTrtJoyFfr+GMhw7RO980c66ffHw2gOU793UYIfiLKyORM6TsrqT+8ABASUs0Q
i3SCITJSj9Nc+C6/gg/ucESwPS98GD0/JhE5Ekd/6yCi3wxrykorAOtbVJl5svbLpVEgOmRIJ11e
glVEb9qy3Jo+zpuauvsGkq2M+UJPOQIx0Bh4bY+QNO5mvqLNVgwUnqAzS9vHxrVHMfvxZaoiF00+
IRln55zePqUnQNrmwkxBciXbRm5Q7S5ISVqOyzhjqksqak+2V2LjNFECf6sYjn+rbR5b6wqOydmk
NnXdICZHqQJ/aik9RZ6HqbuMKmZ2owOLNt1WimatiIcmi+tJnkAkd+ui85PhlvmhvIDpSX/Rm8rZ
slBarBROlcEy84pVCd3grMwpQSh1OarejqrZY3hp6scOKP4dbADNiyuGqi9Gm/bH6ezkk4+NnqLL
GLL89jauwLw5jNGKi5XCNTu9D5EZ0xXgA+L2nKdzXzRb3CWjnHrjLrUxf5FGN00mnRH5WRwhl31p
hwgQddYMHsUdWRkqO1zvgIkTZN7umh7amsQMsUQifk0C3bW7xCxnd4V5WLRsTjO2ZvslciB13yFs
JageIfJrpyhXHZwlwtxR7qx3YdyPPxYTgqqbNKYJSriYGb6d3bOjmdP2TVuuYPejdoMWCR0xXi25
qQiSAwrfTrot4TUm1g2UsuaCQCL0zVNyRFgnR7m3rDKqy8bVnsnneIZHsp6t8QqncxKehxI03SyF
ZzMyVRw9OfBNXqjYzXRq2IVJke20C+fWMwU6hIF90VALzlvMjxd4F1YUSDjcKiIUCEi9cI5gcIXu
lrJuQBbY2I0eZBYJqafHmXaSfPGrXv+YA+mH9wzL0TTkASZufe5yZ0rLJu3jZQvKPSrrxaMQllo/
mQTANuyxJZILFrZxdc9hRKZV8uwFAzwYwFRSfSbHaETaEBCwfrOEIr0dmXD6vJW2GhC/VrU8C9Ja
0+2o+1HdBxBir89tM9n2VlDFvy4IE7I7IVrbFWycpiiLeTgON9UUD5DltF0MgUrUSIBpge3QAITw
cqll1vWq83JEhXsNOsKJ0q/+2DCRYTaw+CpbNCYKsDTv1B0MlJLgoPqaPmhDa9B5IfCarkew9nwK
IoXrzTjM2TnLnwYLSSxc56pDPSFU7BROYxyd36AqmQ9ziJTU0xpwIKLTHCOTqG0jrUt4Dlt6WXVV
o+5Jwp0fKNNlUzQhuja8QMin2ySusD3CLpxF3hjfyvluSudxPrtrUkefEMEj/AzZQ8GSDehm1kPM
O2fMVx4C+I5EcnbSQlx6OlUZHH2Wfp+sBg9SAqebaASiuPqAn+chIhc93L+SG66N31gIGGoaFyjI
Fv49AG0lvW+6eWwKsUZjlJPZsQ6gdKXgyWdiDQUzIqi3tg8T/b1yB04vSYeDIiHEq0WpNeLpvaBK
sMFDJ9thRNw1XfdQgxg9lEEXLEuG2HukC1WwVHhsbC1kFsZto64QP2xZ5theqwsYxLF+S1BrkwId
QmihmVZBfBNZGKflcHcM4syJ50BsLO7bnKWrlN0h6ONBFdQbRn7etXoU3iHl9YZGwbJurZjpcKzg
QJZmVed7Yq9k6OmTbT04OKhwQJqTC/cqSF1YJysoKM9IRruOjncdRngo8rYaaqQ+B0hc2zqOHYc9
EHckkakV0EMWQUf9AE9AIA4RaSDrJtQJ1DXCj3wH+nTtpXk6pdNwhOGBT26547XyBicykSe9QL1+
it3KNBuGBzzaxSP11wJYyuwVuNWJn62yXx/DGsZ7HLe3CRqsFoC+83gKbJjHsD3XeAeqygtzRBlP
YTEMLvyr8dBrtYl1Z5PtaM1MC+KIsb2uIpcwLKKdslkCNrveigBys0yiCZ0zNk+ruLZuAHWUa2D7
lzExYa2b8Mf4zp5NB/fM7cLhAvfO0N0qByDAOh2Hh9qglMVLJfCw9qOUD6rr0qHgDhNhBib99FXA
LOipTuLK2cQz3JDgjAjh/cWIgQwSCmsPa35rQPSDvdzYDNvGQoaRoQeaIDnnDBolQpfI7mEf1yx4
uTlHSAPnrZPNYGE+O0IGUy5CyCV3zmRMUGgsk84tr0bMK3rDbZO19JyVnDDYYWZmaOm6MTaS4U2f
zLbbT72aoVRSC/ENZquWwLkuaDrV5NG8pP1LF6hgOo0kRSYXFq1KZHDXS+Yy9Ll/5BLSiDXrLLNj
lhimYLpqqpWU0zgE64vbJf1YRqaKnxce8qlAhhjAXs8RymRiDioGayrkyG7hE9F4mSscBqmKRbZt
NnkmuF3ZyoYyxBnerVD3T8/j6sLMAOIqiFhyLB2Ulw70O4+tsw4cK9C6sut6RsoHUDqIeApMKad6
C3ZYD+KGbu246XAVzm9QX9uMmFGmOUKTMOa3y2yeJZgypuQxTE7yhbsrIjKZTr07CBXUcLPA1WuU
4JgObZ8z3ipS1FBHJ0cI1P2nVYcBXOtFbC8HWH2CoEl9f3lAtomZDvO69OppjmwTZGutyLQHJSpm
WesasDtkEjbTBizenm5hi9S1xToKaDwwflTrvqLT2j5Z5sSynDBabXO4UKn1pINF6dJJJpkUOqhT
exn6Y3ofBx2Tu2p0venOAMGMcm8MK7mT8TnUeeQVbFxAZU2WG4SudLTsSbKSC2wm4glu0IihT3nf
IjcUIMkrYKSuKSZcbIyzQ3gp7vp6FfzS62IWP6P9Q4ngz7GvN9EyEnVC4J3HtnWCPLp8nZB7sDEh
pz2WJJ/XJ7AYBuRJ4O2Md9BBOjTnpg68Eo5sKAUx7VjWzYpK5TxdxkwrT4YxbLLJ+MG6DUavplee
P8O5cmH1Mu3TSVr3kK5NjJgm5oJ5bvHoY6pgRT+VjROyqHDcfly2dF5RvojOqx9MgsfigKcflDqn
AbK2QZoatRdI1VtkaVxIQTPV86a/rXy/Pc1D7I55VC0dlo3KtxSJnq7iuDhaVJBBn+du2PX8pvAG
XuHTJjG71i08Xss2WL1hG7gowspapVwdRoHqdkPrRpA75Jr5SRFMU0P6DGYUCwo9RLOk1Zprr6H2
W51OXdpmMyXIZCJLz0XeUQEfDWjAuSiJHDFSlQnSU/N4FrUujFsR8hCsVf1Sd7Pn3ZFGyEe3cuHl
XzihNdMugmwDKd9Ny+2h1a37JEkA3lelgNZl6RRVpkQRPtqrdAgQECMZk7ezx9N0XyP8jmUo8KZx
A3p+xEqYozZwjvNDmmLjGtVDCNzv4HZV1O0hzZ+h18MV6beG4smHgaCWuqAsHF5d7bCwMN1sgh1X
K7l3UIDFGR7d0BRqdROWm6jzyYkYZ2hLX/D5wP2OViV1iG8RBNGEDFp7wmYkvEgsA3QNELNUh44Z
Ng2W4/QAe5QRq301KLaP8NzP2epKA8sbvx+uiWejBAUYyt+T9l3hFxTdns2iXtch/s9NBGbpjBGL
nZo0PtRA6oOMEOrdIQvA73bB2LM4Ixarz8W42ijNghEOjXhNUAhvcadUVQDWWdwLPlSBvZjXCdFQ
JvHhLlGFwuA5i9cWjwy8D7ESTUYMh8iLR75HwTHzvEP0MpIvqlm/9asX6627Bk1dVhiqr1lk5kiW
vRhaf6Ph/9vc4F3olq1QDQZAPRKOEjRjw8qPzK0N3Q5nF5sMEZVwmsrhR7rc+K3bdy8VnKZU4U6k
a0w+jEJc87oXX23TBfAIjNpqFFgI/Dm54KDF1hlAVIKoX/SSXVVCT3duDvm0Og32cbu0l72TKoyf
NWajB+uh6doCC0mrqxQFlV+mxknromfNOpkM1LFKnkzrc9Re4JF0G8dCeL2bOdIEweKAKaFfhF67
NqeFT0IU3TDHax51YE3m+OdhujxHpvlblHAQAKNmTNoDRAaIY428GZPbLl6Du6AXmp2iTguz8TqU
KE8Qu4vAYjZAovStwyRtPvltE0IMrBVtQahyhhoacPAsiZEZGBSjwvRxSKckg7HF0r+CGbiKm589
+n+9mv9Tv/Hr/27Gp3/9A1+/8tFKJFnNH77816l9lXziP+Z/nH/tf3/s/S/962p8Y3ezfHubT9/G
jz/57hfx9/99/OLb/O3dFxuG7dHeqDdpb98mReefB8GZnn/y//ebf3v7+Ve+2PHtn3+9csXm81+r
W87++ve39t//+ddP5d5//eff//c3L78N+L3jGwCvhn/6jbdv0/zPv7z07xi0/IREzwzwn5QS/fbz
O/HfgawDXIQ2Asg+2Bl//Y1xOTf//AuZeX8PodsCSAzvS0xSz5O1iauf3/Odv0MOi+EV5jdAReAM
/z+n9u4m/b+b9jemhmsOT7sJnwW8lvfQCjAVKAfPxhhnRB0ijQ/QyhTbRDgGe8+slqUQHch7ikkw
43WCKG7lXI6DvHUDiRZtoUfqwLNuxibg+OIrqKP7KlqgbZ4gHHEatQ17ABbSwR7ggaQhYtPktE0L
BYeFdp7BU32sxDeUdHlthkzUeMVGmlEVPS6zZNkYzJeL036xWOmuyCTKeMbUPo2/J8J/XQbPyaSm
ZTXM1xiK7GFT+7UOMJHpKxTANFDmgQGeySBQkrnvS4SdREUTS9SNFaTzbNFXPmsuANwERRNgXaHt
NiLTddTHOo8ad8mZWPcsxskvgI3AMGmKirtd1qjpLfTXr9Csb/ouwU7e6lKQ5YcwkS6Rmpejv3jp
enoFIAWN8UjpIRBzAcfor3CAUUXkyzLGPIGsHc85V09SDtfKDixHt46lNH0N22MQ1vu2eTBELF87
JxTYDsEgViG2tFHXXk4tTnNBoQtiZz2SLwyVO1tMZmahM/TytwnUfvk4dSIfVwZ2m1ifIjoXMzXB
1olZgSpuKHzTwIzLRTiYmq5Yq2+CxbsClSBfPTRoLj8hNr3LYJDyvEpYP6ajOaR9HeczpiQhh32F
K2W7MYRj/+w9pyS66rZrPNwg3nJDUfbBz8lk9XoTVPQExcUlSf0DghMRkkjGO6m62xqj5pzUBMUH
bEd1QOJXYiqQJKKDiZOpgAsj4s2pD3+a2Qp0Y8FQLGAQMkyqoRzGuwJSOWze1ojvpoFeUjiZuP6o
rpn070jSkrtepigvKsTfujplW0+tDySoL4Ke3wm5ij4T4gWSDycPje/+AD/Vy5SN9G4BqSSffFs9
tAnwNHiOwdOibf09whEPaIfWDdZSMHgpimorpzDvQuiZ+jrYRtF0LWX1Q7g++EnjI3pYCT+uALtl
2F+18NA++kFTeksclynopyWpQpN3Ij0BS9nZFo1WOMeHZpBQDVh16YaTLIlDZTGvbnCdJvpb0M6w
baAxyVze4bxE89RzXCMvQf3ft0CbSBMeeyWfJE3vHUJPMYV3eCMciVfQM5fYWPZ0DVVhVfesldsX
8AxeNgBuYcPc4230+KUeMewkQTVskI/8Au3PyeVxnXWQgm9a39ml3Qkx9RjItYHez9hf8kGhCR8C
7XpZYPgF6VDBAOiBc3jDh6J1MbyODUV/mNBXEPiGjLWSQwRCwmLuABjI9j5K66WY9bAbBMULDhV/
XIOREHfmFWjCcZkRx9pUoVOOE8k9ORxgXIcyxsD3rPVe2OJt4ezS50LB5hHVBORDENmmrZFwP7DZ
XNNNQ68QKyzAkG9hvHDDKlKm6dfOFejdYHdxFk1AQVD4rbxuAgCstPMWcL6Q/qMWi/wq1cXwoPKW
cef3rjhGJJryEE3zRoK0XHpO3exdiIfgO7N8pdGoS3Av3CedyrtQnUm4tsphPSuAZdXh5TinIVDn
kGFDgt+HYioq9OB3+4CYNbewxQUTdtkkA/TiLOZX/mpOQMUOwk2QSziJ/rC4bIMHYbzWKbmw43IB
QtX3NV6+dJ1+oEOYgwPOgfqQtzbCYKyFxejGqaurOhpzFPOHYLEXEwe4HYVW5VHU5dwiCNlfOdlN
c+9kNtR6O3F/OHnQxsckUXlbt/nANcDW5bpJ1GXHe6wFTk13CsZRWV3rCxUmh6knXjGmLNqtqXNU
A3kS0exlnlictw6DhCxJsH6NXtK9gOw5HNAmL0AqTJFAknR0KGNbNdRzNsWQPXaTCVE3x6Vd2F0Y
0+de3nLr75gm4BN18PekAUV8Qq3PpDf7paJ7OOVj/VbuMj/YyJtOpPYOTKMbU+zQ2DMOCykaUPjQ
wM4vBD8BfvUh9ochzjWMa16dHsun7aP+1EfNFRkRIb9QNCiOaprNSGdTOnF9pYEE98wBGVXBKb23
l9QG0bdFjd9bJNxupdv4eTCHO4m0zIaTUiM0kld8zUb4rMxNdND1msdue0na9mHFIHHTLMMB2jOA
I1h8QzkWC4EINKqQcWnnNxsnphA1vYiqpNp7EaBQU69dzpYx7wHfMgd7jFAnaE7uZYTdQFUX6AK+
O67IVwxL+nDOZZU0p7F23uRE7924Wjc8kGHZSDxMPKRDGTUGjMGGqaJdzgj9XJUpG4FfTL6bCSPU
DsAa+hipFrCK9G2ApHDTrgAZWJOnXH7rHTLnyJsbcu33UTkR2p/SFDvQsurnNq5GjF4m14XIDaoE
Z07woCeVLK1cw7IjMMBiUwRLLkbWJ7OumOZgyOHrGZXFOGC/Ip5B3ReOO3TiZzgD9TnlTffSdvVS
BitCBAFINmERA/fKMGPgeRO16sVp/GG/Wt3vSBOoxzbw7ENoLX9GLviAYX+4SWGKiNnVVVhjqBuK
LExNPi7OnU+Cx4H105fOWXS+xo9sDGe4tImgbBCicsaQGHZzLLKkj+dNSGeaTbr6mk5xksXjGGS1
owf4LzbllPKDgWgdcNwbRin+sYL2Du6AoSgWG34D0rZdWBzuB5c4d6KeH9HaYS+Lb6EO3M568R+D
mreYKpCTX3ssqz3BDtqdWe4LdynGCbslBinz3k+cEp7DmekbILX11cy6A+BQBGB6GR/cnHtoitA+
7Gas8Z6zFG7b5H0MMmKns66ts4CGD/E5ZANWeAwUvQG21pXGGMFW7lTSpfXzKRl3tne/DCmCUdSA
rHGx1tlYGX01+962gQgNm3NdjAOAP4vsURFtug7gouVHRwFbQBYYg53miK4qadRd7flfLaZsqUUD
RyWM6ByADsH9RKEbcVeVrx0pUtsBqbU8S+FgiRi4DW3cS0QdYp/XeUhJ0UUyHwLvzZvolntH5iRF
m1p4mcA3pgc3NryuWfuKkdTFOkUFJFxDvgADHmu8CPFQxKTeQq20q9rxwIW3he4SOFtdqig6kHlO
tm4qccsZRCutreOiCtbbnkWXPl941g9abGuz3nNMLnEmOsz9RqmdUPoBvDivCCw2NGQqXSmGzx06
L3UcXbiQwOSTXX8siz6BDNWVsJNFPPy0o4jK8lvvCg81Sr6W5+uKaFeRlppHGzoEu2WqTq2SL3K6
xcDzbgyiop+qYvTvOKfPy1g/Mu5u0U+WSyr3K6HHoSb7WDiXIhwKg2yCgnfUKwyApgxAXIlkJB9W
UfYH75OnkGKrwtqA1OdnHsu3wIEyXatMQVA9tXSrPbUlbbBtei8L23Hbh/o7aCYbDEwOS7A8r2KX
OvWWixrVvCz9IT36/WW66q+L9Y4wEHGC2zpabzjE/Ap0kSCYyqTpMhAnjpGDkMYKSEvjYiHjRl7I
ALUNhCwn1bffItS6SH0b4N2WoGYa2YsnvF00kWLsT/M6VrlTixAh5D0+F8OfsU70g/V4sFFNB0cb
xaio0pMQ/Ar8lJuFhCXWj1MU4Qf65DoE8rLKW2D7JnMGs+QevaItkuCBJZ9AGyhmifgUTbCZCFhQ
BFhw9ql9NotTVhF9bFt6ClCohpN7EXvxQxs09yMLWiClbb2x7ozBMjatVl1z13lu0aQXC8dAa27U
zir/KravYJ4VSHbIVjPZgiUkkybdI+33YY5QvIgZmJ90SuP5cqt8AltR916MT7GJjiZKX/EktfBD
7m+9mrNsiZoKMg5ab+Ae/wLMIt0kY196NAhOgLn9LYySd6vxLoFbXuto3QwTQHYJ/AxQmu6zIX6L
2rDNpLIPoJKfOwoM0rGN1efHckmfDWqlDlsZFAxHCo+d1dzD0mk7EhCmwhTmOhjg3CKdurDOdCWM
myNX6qLHHtggizILFmwByoSA2SoAE9HzslyldLy0tTz5JLlLAT/1wKORLp+5WPawZ0iZg8F5r9aX
PvrWheRt9S9aEl470QaJ4fy87N1YG+6mVZ0AX/k38MT9bnh74k74MMAnLA8Du+kRI61xdk1F4KDf
bjA+OHjBsgHf+Efq8htTLxs+PgEbfmv8aTd07KJuHXNZu2HW6OpqhOFJNi3+AZs2urU1A1jTFD0A
Zszcy9ZVexeppRiTf2eC97A85HvCfS/XNPZyKNBOdCTb1ls3EOjtpJRf+4Q8SgztetuZMnTmHpIr
D85r2BrooPdE15ehREm6Eiw2Ptp0YD8a4izY88LEUcPtT9Z5r5cEWtPxB4GOaPSQqVoz5xagOIjV
LlZz5FnORTxrf+/CYBpfQmBHky/V2DyPQ49ia1HH2vUuAaE9wF98yI3P9GEcoiqvbPiA8bFF8NCy
Fr7fvcxjcId0Bb4FG/NbcyZK+DBW2qIyvV8WG2deJfZksFOmiHwC7/h56BlF+UPqfGrMgLlX9wro
GFz01TiHinNYUqpEAUGOXmB4fOtMwFZdlVzLrhP4ayAJWD5deY46rXV02QcOgzrHjTBeA2sCc4Vw
U1V+lHWY1GXADp9JhGWATMGwi5NGbzsERRR8MusWuWO0bIHHZXocRNakRudp1LEDnZwOl7ytHkGm
+NIIDDXQH5vzX1NXPVbiGhsYAVbelLg5SyZJWGWOB8/WBPPnzA/UBa1QwRNZ32Canxvt3bIEHAfY
UFbtNEL6qjcpF29+7F5TuZYV5W5u4wrccFpjuiShWjjFrYdmQnR+ESeCFPBYm8smQn5TxNv4rl2C
ZoNLarA+7K03oIesUa0gs+96RqxAVkdLdWz5MIG9MhLvIlAMCDdQ0axL/y97Z7JbN5al61e5qMkd
0SD3Zjslec5R31mSJU0ISbY2+75/rnqD+2L3ox2VZdnOELJmBSQQSGQgbFE8Zzdr/etvpjJInNo4
FqRl+1B38qfInYtjkiw7WrRXpbG39XS/mFuOivNQaS4qORqlTpzYVvHmctfKpXiKI9092pK1Oaeh
xvqzGJ+KZLrHZOsY5gStu5Ina8fVtnqmn+sSiTLLfC7FKaVp7jOOscO2SIJs4zJo5pltccI5RnU7
GLXu7ZbcYo1PWnzM1YJZLZ0HCRB8mwz+lsrdO6WRPBv5bOzmbMwPDNfFQfVgMHOMci3GfSY6JjrR
KXb6OuYBkwVUdew+Tg/EBSo6XzopffIJ7IDgk5a6TtwPUfwCNSg0ZuN0dMoLplW+28XPiqVWOtpt
4nZM2utsF6V1kLclZG6SmCDZ76y49xEyRqAwXMtpUZl+FmVtgAZ/V5oDEQjqyDamU9XCu8C/Zl8b
GtOBKmkDUNxTw5AXKaVaIcqTdkq+mV62S8zxxEvk0VjEp2bzQhjo3dy5V+M0Bqaw9oMrThwYA+OQ
B1gKMq4fu6fIS5jxFi9tNl1gVXeaL48KX4mqXK6lqS7nJXsgDfCszpoji6LNrqyg8JITnG+u3SoN
JFq3rtXisNSmM7NKryQYe90NV2r80szpTUrUj2+u685y6wdQBfPYoSSmYKw6rlgsk5RvS7XPFZ7h
ebokZ1pMeRo1F0OEuThMnXMw/8tceNdsyzC2u1tTRSiPtG8mdd8qhy/wbAa2cXWalMlNNgvvYoQJ
eN8Mrb7DOjfsSJBm/CtDsg0e8xG+QaRx7lbGmZYyd4y4p/zJ9k7TLr0bOwWc1UzzSRcn1xHUkZ2l
N8rPyuaiH8klNIb185o7XjANWZDN2pe+NC4Vs91AVILqcjXLoGyZImbLoqAA3GiM6KiI8numIX6/
MuZw8pryffD22Sj8DBMRKpT4rcva6jiCG31eetjGo+CUwz7N3KM2ya5IzOVadGl2h31XufemWu+E
x8k5ZsVyGq3OsVTxOcCQF2hFbHMxEOtAl5gmB8bMxJrW0GJ2uNgcY4VPg2g6n1U5f06T/IEI7PiH
uOnfcP5/uHAV/zmaf3h+eY/+b3/8B5RvmJ8stCOMmazNb8/bfIZ/QPnup81hwMTPkEgZbOS2aIy/
oHzxSeLthAEXPqRw1iVEyn8A+Z9wzjC/C9UYNVqbTPxfQPLfMzIdCKZQWZkKkISH6Iif9p78aeau
03R0XHHbpNdmBUWhTux6N3dCfiBvef8kGHyouvgU8KvaRIi/xcv0tQP9a5Es5ToJnIaIYsZJYsfB
2+5++uj/mlb8PJ34har740lbvguvZjrw2N+/k5vETTFbEi1wwyQyhTDE8HP+17jH20MIQuY729yw
sOf7Zf6hLHwaWsejk3GaI+XRNHdwuPauiKuPIiyhxr4ftsB+hNuKTZ5lwuZ2ER+8f6PtMBqUlREh
gguYP1R9E517zECzXTPnbr35gnugabSozNfhup1iMxt1fpOskkiBCKpgsI4z5KK6VHD4XNU3eSCn
ljmfl/XVStGc6HIXLbIYg7QqhbhQcZddoqgR7aHXpXptjMhTO8sa5trXKqf64lnRwth5mkvjQmsm
/iOMMPstKdcUj2U9LsY9Xa71lqwJ1zE/wkyvl4ICAvxVM+CezTQ3xNVUXAXTRI2dIR13TyJQ45py
XbbTBVIn+26AhaN2Ul8p5jyjoIpt2955xRfTyYNRRExaZgi0wFWZQ0/V6eND3JkOA6AUdwmfMAwK
W7cs5y0rQhYnY2w1E7IkvftWZlMR7XJ9Xl7GKJq/zFNRvBGbhea1yvAX0WjHb+YZlsE+U0KNvLgZ
a/C6EuvB5dKGjVdW2ks3NM5dZBbZXdRbLXWQCU7DHW6ASBZekQ4PtGa50EP0Pv1D4U7D5br5sAQl
7KAnrHLLG9GqnDujn1JYm4a7DTiYkfs9lMCH1sqzl7JLkhd2zfAMQQq0L8WUT4LVIEzzdSm6Z8fo
1jxYDb4ZXVNJQ3FYFArVAQw7fnAzPW7iYOtQuBhZUL5I91HJUl4I2XnXmCeMKR8m3pkb6Jp9mYW7
QJzM5su1xt8+WIc++1wOrWiCMivMe2OcoawYw8JIxPP6LzPk0/sm0yLXT+wlebVk1n3uCMPO92Lp
p3MqDHjr82znug8qPZ+53gzWY4w5GF1cz/o3faK2H1WVpwGeXBbksZGKWABZDeEAm5OW1nLH7IBE
1zhpmMVK3+sTGkiRR3qQJZh+BLOHeRuouFVe98zjQeTXVkbh0CLOYv6hyhHz/LVYr+d1UlfQPMen
bHLiF9UifrwhPkc9DHYCEtz0cVkGbeO6cbBow9T7zaBP4JnQQVB0NxmNP6NHmqU5NerXrsH0z0dW
PjwYdVFRvzmTfM2qnoa3scntBZKdm5j1VzEl01Mtu9BWfTT9qrc7+pB53RjYbkxGrRmLwMOfjmLW
7Qq6FZRlT2NKdefnQPnSn6WV0RJFObss54n5zsAT8qsRd7rla62VxrBCcSEPYxIp7tp0XO8yjn0P
CbEdfx3MfMKQooudx0I29rVoMXoIqpzkr+2XIRKxbD3ETENkidMlgpbl9xkkIkZYOutfr22PEecq
58lHYG89UrAnr25nF1dQwiHUL3AAGjgdUAgCImdpeJlgFyKQYNKk01bz+LCiMO79if33OrOAbmQq
Hiov4tvKwIcvOgLgv7ljwkoagGMnEh7KKg+9LHJ3GfDEELq1TlOYVSn8syaazXtAHeepjTR3IkhW
Tk3IgdMWxx4sjOekWKAzgp1GrChmiOleVZ2ih41kmfhxTBSfD1WwNf0ul8s5FIye1zS16ZK/V9xJ
LeUPGHrKgJYzbS5CWPbybTVYKjM8bXhDld014ZxEmvRLvC+6XZIv+bVYrTzfCbOabrASq7I9NPQ1
cGubQOo2F7hCRooRRWebU+Qrqul5L63EqoNycTP3MHYW88kxFXKCjDLap1iWT49GaWGKYxTkIviY
7U+MRGoSebaWMLsiZFMzj4QOI9vDFwF2FZLeytctRl99nm/E6cpgRJDAvvXnZs6AlSTnsxNF4Sib
42VwW7kbDaeEyjxBWPGxaLWu2rGAckZSd/JqsloT3xGDl4Q5k7kipLQkzbZS08D4bPAIDa5VspzM
paW+JcaCJaSy0vHKzIt0DFWa14JmsZ8/Q6DNK17BbJZdkbq2ebQZgM2+nCtakkQuPfCyMXav0RhB
xIz1YZtB5zWHb6f1xpFXKmi9yVQmTVg7rfmlZEYGjO44GJgnmv4NzLExfRiteuGjpjmS7hJjkekI
HFHMtZdH2gojODNLF02IYcdnYxtb/oB0eIsoyG9hInovWmO1T4zP8s43tU514UT4yLlVuN1FL3WA
MFK2KjAfNyGcwiJPHRANRcKd5tT6CxHT8w30NziH3O5adqi6PrkqStjvgbmI9rXGmeSLisdl9jEd
i6BIj4SS0h2PLUwl22ledM62XT64qFoHpCwv6Kum6wrKV2gWrXHFteBcdHWrT4E2i73QHOd14ufD
neow4g82X8b2CK6ve7nAL2Wdq5ZLpkkJvWD/ld1t1BXxjVdY8wI2IZ2vmRkJOzDq3DZCpxUr167D
+eWbRt2eaJDdnEDZDu3FMuFfFLRiY4n1Rtwe9yy+F6C0kYh4iKrI1qWzHjkigclaqDYJYQJbl7NR
JtUOXoR+ZJUGO3KMveazYrz9DHu8c4JoBdMGloaPrZmityBXpsUxd28HkcsVJeqLdP3C2jSeK69B
Y7xCUMLzcFiy/iCNkeWkl0UOtlKn/eO6ZCoLlwVRiJ+0Y7f4pWfOl46JrdxZtVig460gCCGoG695
tFh82d5Zq/x6IZrlLWbEfTFwUbCO2H2KLHuVPIl+2x+pKRm/MsdsnQAJYPkFxk3yZKcdtk3raGlw
5BQQMa4SXai1cjIDBJtQVnRv5HaYcK6/U1MHnqiXzgDcsZi9A44+D/XeWQZRAFItvNdENenROar2
bGklIF6hSWAajjOdCTgJyNzKuxFkmtQONenjdQkKkl0bcLuZ7hpNk8ljMmzMa+E09N266PjuJGdU
RyGn8iXghG9eRmCoXCM9kykrchx/RnZUhdkYJ3Mw6Rj9nJajnOzjFrUm0V9OZUg0H8l4lSohqsPg
dlI7nReSyP15wpuVzHAF4c9AFXNbJ9SdNPywPZmn1P0VA/syZkrttkd1iTvubi7srmN0nKYliLHJ
Nw8Bb34BUhB2uBBedZJqTNv9Kc5Af8xsiBk5p+w4LhJNXItO9NAaIKi2MGWdVFz1wqYm6pqFu0tf
hXvW1ogd9klvp3aYKsRpFzF8+yWEEkphN8yGnV/AvJufW0LbGU1wL+ZhpqG8C9PUHb+2CByoION+
A597yVwaUUxqcMlvv/OAoLthYYGaB2rtxxP4DN3XYR2XxLfsqmzp8/GLgABjcuEgu+omphA6I1hs
7CEEzD1nsF4t+jFuD1pLwJCTuxspo26uEXR03Xk/onbfofOQ4AaWPh7lYDzQiWKtJqcNcrwJYwVD
mhdnMjpnJ5AOmLso9wT2oK3VpfIy6XOxHzxNrMcF+n02RmxzA61JX55IL521dpcNeg9pN4oSgyNH
jOZRZKs+qsNOeST9OORsw+qnprBxOqf896OIJoR7WVel/YIkRuIhEyNKH4NRZZ553ribA44R5fUD
anRl7ADzUx1yVTXXz0mSYqqZQUtwrmoB54PKQnEHU9fZ2bd/Mwz75TvDcMsA++eYRPD//rP/9n++
/t/jEVyQD+0Ha/Eff/EHOqGJT3gQk8vLsYwh8Zbj8F/whOZ+4hwxiewEusAUHqPff+AThv7J2YL4
QCfADTCo5W/9BVCYn77bx9Pr45am2zQS/xI+8d1c4781nBZSVwvDN3Pze7O4oH8V9ac5fjc5MTRD
gZjnlik9ZT8anMoebrvegSPtL7UNvGfrhB0+DUmRiZtODfh+HzPUM4oeSZHqU/fr3GhZFO3juraq
r1BnaBDO58gtH9bNW5TM4KbWzpJybj83fevURyVRZlekiLsvkOPzF72M4i8ubHu6TqwbGa8l04Id
bYrVdxDlLXyq2ljnN693I4bfOdYWaDwNpw7NzJ2Ts8zcJDtuaQy347Ayntgie6xwnYrZ9L2Jc5v8
nPYYxwT5bVX6uOwgWZgwgZGlZpeLXqfytjI0I3sQHP7DhaqgiTiWWTxZMccXREwsP1qIStPyFpeG
uJb5lmW7ukP8ZDZaafomJfwZXobMHqDC8/tGSHEmEM7Ytsazib69wSHCxeRnpsNd6dYr8NG+U5nY
WIWDcS+GJKnPEkyRAGCp5mS8g+lVuHtbzHIIzFxNX4aEaKHTJYvNeqdDmrzPG4cDtTJURslQVyvu
xeTYTcdrkU3A9Y6pQUR2taZ/KYwudR4QHkA0rBvOt4DKPLY3wgyAeWOP+JyAxSzDTsrSWve2arOO
ekVmmK7h/1YES6G7JeWs0XyNHKxl9wNV41lhRVOCIMNQF57dZaYv0diBlxqyv+WeKYpArnYDdt0T
+nahmely62AuU4TRPOvmqyOQaTCaHyvX9xiyq9PYI1o2sAqxZnSX3EZUxU3cHdKhg4gFEIxeAnFn
ymduGfxgnVHtJV86026UO0UEfLxOrd/oA+QPalcDqgOZFY+ti34kcNYaeYbTidql6ci8+7KMevBn
I4qOJ+VRtqBypSwZpsGNgkbwnQFz9GZ2IHXeMyhFGZhR7Gru1wkjjNnPvZxCheDUYQlbc3BwTo37
yDk1zaxUe5AG74rw8/W5nqeuCxY9QtQ+cdj3PjxG2/HX2pyfXJg0N0arO89dPWtciLZK0KJkggiv
aUBuQpkkYQGPaoyeUwONnm8PsXefwJwlQVPQFASm4mc09dg9pFpRXo9OrsiprbrsW9rAtAurYkpe
1JyYn5fJpWKZxnbmuus0k/kyF5UPQiYPHVLuFWDbrd+mtGWAnICt3mlxWtzzJ7lR9KQltW5ENYVW
V54VXrrVbIaktyYRFW1n1+RAYrNpqiGsU298TKUd4zRMfzTzseYDBXJcizcDdiOdOZs7aDtTUEJl
a0PSTTb1X9Rip2tgdb2V7nMjy/k+lgZ55NxW8FvSvnvNVke/zDtKZtippsjghK32xTSnatq3Tabr
x13RlWbAZK7H39iJnosV71MY+CAWfmP26akwqGYp7zvmHpDrGZytuu5FgVDpcmI75fKoT13/ImeH
zkwag3mxmv3Y+iU59m2g45w1IRfSi7vVQBLsd1aZu8dKtf1Zpmn6S+5R2vnz4Dh4GehVcc1DSUpm
VqXRnlWGw+h0Tr6IyLVYdAbmR5v49QV99Vb5NPw94IF4ue/o/S463GM/N14WN361OOWdGvUe3bcp
T+eqyYWvicyA9pX0kHrxwHtIiskFb1BL2ZzUdHLdvug665EhqIOGptGiOVBaVFzDMgVNEIpoEl82
bgM5ocGHwfFQGYelnmsXjXSyKlReMXwuZDIT7cCN+Hko69b1Y6svTnnvijhxLV7dgEd5EEY9A72I
mzZtcW45RfY4tG5532g0VkHRjZMeepOtT7tR5cQgWoxTzuqeEyuwqUB72qAKobCsdKp04Df1oskc
23UTYAUf1EhrXzM0ksuZMzgaUEmb5t824Q6SzTWKLgq94Sxdk2UMkmGYriQ6TyidqBpbX9hVuuKO
E8evwpnTESksSBMY2UIZZg+Nge5dDZCDhFc7zk4izofIGrW9v0wpQ+2iFdmbgKj0KFONnjiyujWD
+q17TVAxTrjFSwN3tT5WAyKeehTnHUjQGORutQjmvajB+yySN6wUbOb0KJZfvaiaWmhfZfygVC5v
i1mfiIFEI3UPyyU7zpwOC1aR4ZCBBruJXuA1iS04URaPmyWIc0BZChFrsGqW1ZzYw33L1zQCYjrf
CU5ObPJVZ+5rj8z9EEu7S30zSl0nVBkWKftCw+Em4FYo1C5Fsmhu/9+io3CdGmZA2kKmKHGuw7dC
8+JDqiVoeF0bcGBLnOVraazosiRKtwo64r60sOWdCz+DBHVEqCgcXk9ypMNK0xXOlhgID7AHuQ1n
qx1W/OZyrwsm18UcPXLldFrbPRxqd3VRD5cdA+sAqC5e/X7OmSp2fWXD0htz+8Hp2vYEY0TrzbAx
UPBLI4/So9qM+MPSBKNABd5Pzb6A8TeGmY1Q7+CieTUOPT553fkA3hzRXNTyzkgbjcTVNb2dbMnM
fvVy3qwXcwFcg0EI2x856RQYPajuqZEriAiMRkR8KAFPb4tiZDPMS2HxUZU5I9GpjoEeBk2PnjRR
QBMpEXw8R9m61n7R8wPCasnEi6pbBAQimYAO+MzFdWQ2xttmGn2DFNX51tYg62HRRdlbXE0ZKvwK
Xx34Q+t8WhtD++bUcnh1dawNoU7Y6dU4g0NzOxnQd9Y1bTF7L/qxA6/s1jPViQznhhXCxyg7a2fQ
DGdBlBatt8cyAN4xrXh6gZKkn/g0XZbPiDvFq+loiDAHpK3TDuGsw/Vk4FDYAWTF4SR773WyhuyM
sYe85+5z0lPWfzT5qlj781jVfX3IK8srTr3BNYdDm5XzNW36+tUz2u52rL2CuIcyty+lgN6HbUfb
lYFquwYir9WZ32qvNW2/lfF8aZh1h98np58Ld69WBQTEEssN3D+mxR/sVP/cD65VnQyxUXuHCprg
aaLrmNtbS95e5m2LlDhhDUnOGmVcpFDVz+mjbU7cwmF6g6RtFczvXYQWSzwRTx2vTv8omA2dQlwa
75LamVz8vcr0UBbrNECblBnF6Ojg45lRQIQceyUqP6eeTrtBDI8aJ2XDqQkdW1BZONRapcf9PeFk
tNHlU0SthIh9KSZgXniUg3aWzkJbQbKW6rmFCKOftKVRY8ioy2cHwtUNQ+ZIhGNvQqLr9M793Fh4
XPpxJRiK4+UY2+yrdoEVNtfmHtzAsk75rqc7GmXvzVtKhD1eQm+7k/AQhoNpDqQplZEzPlnpAJay
9lrCVRD1EBsMd3pUy9JqlFR1edtw2nzG9WxNCGJGpDLJfCaJZKrTo1xDhq6BuvgLfPxjvRf5N1mr
9HbIIk0/ymSvfZktIREcCe/U7sa6DfrcwOeaGx1vC13ZSEb7fJ1OFGMJXmVQxakxp/ACNOVq39La
pkKom7z0wsxtIfs4MZHXe2Um7YG2e9GCueyQiHiTYQGPV85wU6gYpLzU7PXMnVpF0OwadXoYpyOA
izcwKvDhc0R4pBcNxMi46e291VW1hauHyK5aMZDAY+Cf4vjoBin6vSZh3JWNykZqQVbm8D8Y8/+v
0+Nt/vP/vFs+7trnb/n7LvkfM3xpfcL4EyMtE3P+LYGaSf2PGb40PwmbGTO2YuhAHVOIf/TIUn5i
7r8FmUjs2lDO85/+6pE3eR9RKmRfGYZDUCNZsf/CDJ8ExHfzYQbQaATxg9t+FL8KusH382EzLqiJ
2XYIyuc0DZk9rA9tVLTX7izWh6gaIrmXxBsjCZD1fSkwsNurSUzOtRMz+Q9kRY7jbsmKWYZrYSd7
mq+OWicqrAujB+6nCyluGUPpNRCWtUIQyNPyXs/ag0PMUBmCUVluaJkRXjuj7Duxiypy0bi5XXaD
Cag5hb2sZv1MpXJaQ9XAQQrnjEnwPnHd/NTE3eA4B787x9VnKI/w54C+PQG0xcEYLU20azVIcGYn
6UqsYq7L097kFPELwXlx4BCtREi3b1afBVNydUz/UmOAwgD1HBVGBMGm80rjCGeXgS0kh34JVMLe
gu5ouH3QQ9iiZ1K6hhVIZhvDkdSqITueh9R1AeXS5mVGWTDjVVEiykfVb0D3Vy5yjtHK7ZPMJhwa
Um+XNUEC81kHgk66KogKdyh2RmFlEm5dPl43bROBFM4J7ELifJZwBWcYgnkYuiSAUUsfoU+lcd5E
XXmPjNspMITwlicdHxEs1uVM7k+y6rCYXCI7ZD9P5d7TJ1mdR3J4TmMHAyM9IlkBqwuLK18D/IlD
O01wru8w5EiDtJUZeCq6/+S6h6z/1dOc9aYALoAVVqfRkVIN6pZUJjg7MAxId/BCIrw3ZmzuIfNF
7unY9iU1ZKHwfanJqmnDJiac2tcY/qIYqOCxMZQfizUUE+suEKRlmIzR2mXh8bwqLOuhguvXJt63
tXKrGmWcEmtQpKr6OuKV4e76JdOeHEM0aZg71XJw0MCmfo7x0nnhyTEm58HQXr0+7toduCRmoh66
ffMAqdN9qEezPsGjiPoZ/Y7CF9VJy/JqUHV6AQw5sTKHpI8C5nuoYnSmF2/LgrgTKxADEVqzlUag
6+2Iqkl6Y3sEWS0fj8hhrOJLDAikdY7/vDedFgsu+ZQiUbuUDxm+Hi4OPLKJTmiE1g6pVOnph3p1
IvsA22CYofnHCn8wY62HTf9JRICV6HDlmD4MTBOXUmPT9PFyMjDljI9A2Eno9lUNpnBkaBnC1pZg
hpm9Q4wZUsLEuykaWRZHE1F3myX+KuoS4ryruq+dzg2Iltk6gu5YPltTU+GF0IOqh3bdGGuQIWa7
ZUwtLsoEiKpBPE2h4kztIRtqb7820I+90Ss+8PL//bhCOozwnnNTNwQ0p/fHVVFhHqiNcg4qj1EE
Ll/IhTxKATaf8cP78d+EtP8wbD7Wf36fnT/nX5PxW/fuRtv+yg/c15GfbK4dMhHBfXGE3/TdP240
R3wC8oV3tlm5/nVt/cVKQ3rubREM/A+0Q+49/tJ/0dIAhHUdbheJSeC+DtWg96/cae+dZB0MVjF1
lKSMYc1OqIC5LaGfrE6TZV4Su0MAl4w3nn1TZYrhH+W7b9C7BA5q4lPD+8DD/z1vjGe6hoRkRb4Z
zkG84C/LErU3k3pP6WHflLB6c47lBbRo99PX8Ad2mvPHxyCcxzMYu1z7e8bBT6+GvzbN5xSjAwTl
E46E1XVETTx3O3SnZvJYZV+ynCYRau4JNnKNFyQ1UA5OTrBFj5s7zaC2P2FoVWsIzYOey8vw+YfZ
nmuivgrWOmzIQxhC4v5oeXODf3aF5rtnxsXMwLLCOeO0XnxwInwIJbdREaTP2Vf5jD2qBRVd2+kC
7uwek+LldXlFPNMjqwQpjEcf5CFZTx3vrFSfadMY+e3MGhkNeNtRtobRj0rznT3Ez1y+39YB34mA
oQjXjjILpuT7dTC1SaMjy9TDRjBTBH7bxcD5p2k63mQWXCELMlGwrPYPW4p/+tg/fUemA1vR4+G2
+asxbY5mb6nwlQ71uEK8uQ7E63ld/QEl8rvV/3/PNn6sOEd8zz/6zu+jQvx5lY+kCs2NGa34DRyP
XKIOYaGHuDufvAo3gVdaypob1m6fC2qBHH33ZcH4t073Lst/QeEWYCdiHht0PIE7X7Xel82UoNQv
HXFikDreXiaMX6c1Op6nx0Xe2UgXnPFRDRdz9jKWH+yfP76Oy5gId3BDbLvo/eu0C87ShZPqIUxq
w76siAhy8BCN1dm06EEF8yFL+4Nl54EzcoNVsCenq9TiX1nJ+lHlHob6stBRn5/m67OVvEHnHxuT
+38Gf72z1VnedjtGB9guxUPopBewkSxp+RkJG1N2bQ97Akt8Zzj+YMvye//6NbkQGyjhWYS4BLx/
L9WtqBRJHGLYuqkMmpW8I6S1mQtrKhoQw4vG/GDdG3QUvz0TcqnlAWJZTNh++SyltRZxKSxKZVOc
e8lznmTRRWyZZxO6Vl9j4BMk2XBUAQMFQy3jg7s6H1Bct731y2tDn4V5alkQlH9zoq1kBLeGINFw
cECpV8wIKLWKuXydll4//P1H/KdnYfAl2enbdv+Vs4udA/VOxwHiJtESzoOP5Zizd6MK/fSkj/u/
f9r24f36ZoTabCUI9Yehb9v/pyMYEVu1CvireLDj4QYa4lcp1jiFQMcLCHOfOc6WYbVzU/eDLf+H
g4X7k8KH65tL1vrlXpuJcs+a3uIVU+aDExj/YRlt9cEd84encLFjEI6tBQnBvy5Yc9BFafKOIara
Fq+ARu3A4ZcP1oexrftfPkbMZKAjMpw1HFjK7z/GDAujEquXNfTGfOcuGXYqQ7yTg+FxyvSun6eX
KF8t5hfoXrR++uCQ/sPdYBk81SRni2H0rzbbqzcx9LKRliXFylelPze9N4eY0GPW1i3LibLIvHXa
D566ca1/fWnEtxwDJpUreQjvX9rLIRdbuVrDisChQ0wlj0MlHk7JMz5pBjZNjFf/frX+8Ymcqpta
gJQOfTsqflqteEdk0KxrYDtihaDHYG3vxMTxRSvSbFSTgMEp9lJ//9A/bEisfRwmAttCAlt4/9B6
i/3rSXMIC+OSUKIKkdhi4ahSvWH68MFy/eOzkDRs+57N+N3G+acXjLDY1LKMZyH2309Lou2quUdv
lAJFL5rxwRb809N4EhaS1LicNr98nIxSc4VOe8Hn4w5l8QQhEJG8WEbFAPCjOMc/7UQ+Qyo9+7sv
+vbL/PRqaHFmsWARFoKgA6PP2iY7j80PVsjvrySwjDekxXnNuMmT758ywLdiwMNTomw0sRTAQjd7
WTADMoVMPriZfjs7ib/B+AnSCD2cye30/llJ45H11jkMyBjRkNLjTkfDgJBoyvR74BZfb40VU03m
Mnb8QR6UsdVD7/Yez8b0UReOgxyCk+39s+MF+FlOMOmxWHxd2/IOm9mcOe6Uh11F4LTehMUidkM8
FfsRrlXYrt1dk5gfbY7fdiS/h6dbsFFICacy/eVbjWZlEzPS6uG09l8Fu2NX6+Zhwe8vExgFJRr2
A3+/Hf/46pSjFAJQrC3G3O9fPW3cFWX5oIcyGyK0o1E4Nd613TAHaTwTP+JEXAP9Mmy0CMscPPOt
xMSlx2P4o99ke9IvX4LJR0/3B2fI/k35omsuoKaT0Jpl64BNDAZdSmgnOgOq+8a1IE5DBctxbQGX
ym/nedJ2zEJOLEbEmjnGHxSdv10CNJw0iZt2STc5j7f//tMGI3VvSBhuryHG4KiZ43g7jYOmXMJm
ahnVi/ikqOO3v/82zN+29RYY5gmwM5oDut1fFqJQ9izyxF1CHWX+ULyNNAhKPVT1N/YMbB7Ll9E+
KndavOvsvbfeF/aFmV3o3VM+3g/DsdCeYu8iaWrfrP3r5NI6yacjNXkh0y4HM5vRz6xvuInhVmS6
x07+OYrDxdjV4rhS9+nyOMZvhXs9Zedz9wE2Y3w//95/v1S6W+EHbE3x/CvhatWYsM01n2gK7KXD
+62ZcX1d3KsCY4u2e2xgXIz2ZbTcVvkprPxhuYUjOtX7IqaFsS7a6d5gjKqaaxPzoqR/sDEjcR6w
/yhpa6sDqobF2zfNAeMSiCv4kORIF7nIArVr7Cs17Vr8UjpsLfZRepzLM1Z2OVxr6qvIz0dxKuvn
qjzHhOdxzo4k4xybLKhrMpEY9cmH+XHjOvZfxvhznl8I/NIJp6eHsvzqxYofyDUe8VLU3lT8eTWP
Zbo3k8AbcM/xp2i33Cy4DQBETUelzkTduurbU0ajRnNXeUfMoJvydnpN06BIbspol6hDlv9/9s5j
OW5kW9evcuPOsQPeTMsXTYlGVEucIEQZeCATHnj6+yWLO46qqMOKnt8eiC2KrEQm0qxc6zdUJ1fm
E5iaUr+L5wPheB7Tj00zrwOx8oIN12zHuhbRve9gUrgpUZwxhicvfJQ4qHo3qKwTvmj+XoWiCOhJ
7xqeva/v+m+NXI8u8CyYLquoWvU/jBsnBATwSTc3RbafsD5Evlq7SoNDOv1wjbsYBZ6k3c/9SxG/
jOUaSn0pbvV5Z6Mkh8hvNWDEgWCnjz+NewsAHpqSz2VsHY4I3O0MjKntPfImpX/hhH+/YTKnQH/i
ZoY4IVfe01XqczoVJaidVVyBBDaM9JqQMF1DsfinhxoFMaKzLpyJf1uiVJGJfknp2L7CSv65MWSh
UdX1qGJ8/mcJb8xGHk4vLu2Gr1mh8+VCZKYDReZkMvSzrYBKmyMnvPpWA1xlwb1l6YK9o2qP0vEP
tOt9/VnUnyeIZPZPy/5FyXjRNzsA6gtT38fNykAwIF4g2T73q85fa2KHeKwTbAdj65nx0mhWrv81
7cxN2a17uG33VrYIH7RrkCeCWsU6vufSYqNFRxh43d5EV95tAUTZ3cTX7W2LXhrWeXy4XAZb57Y+
yEe4UHW+dKdlCV/BXVT3pBRQCpDGFuGVHKvnXYFiabHYA5HA0yv/0bef/eSxDGAr/543kb4uqRV3
Kw2qldgIbvGTLGA/5Uvd+UfMP9pq54RAbpZIDPnTIWn2GrrwEeqFB0FC21gHFgIFj2QEfAUfWrfj
tptXAP8tKlclS2QRy42NKFjzDcWz9j6c/6nypwI5F5tV1hvPfmFTexiuMGRY9OjIudp32wdy/8mi
4NK6uCXKOzQ2qm7nWffZ9PPjvf9drMWdEdjrqwOaMulW8+6PA6et2tyT0uZ9u6lcOUn/w6kRiMW7
8HqG0r/6960h94nnXKD73DnOZheiXXbf2AOiLoOFMi5ZPLA1+QLEjYHOS3qhtfc3OlK+uNvgB657
rFjFSP6zc8ApNcuikr6afR+aR9FjqGahu53N2a3dMfNQvRw3PpDGsDEeAT04F44fNXpnq4mcM7Gs
A7GWGsHZA6TIAMddRn/HOeA4zxMsIEzQNx+P6t9aoZBLfplgmZD5rJVab4Cj+BKYRuX/BMY7wtPs
L13C/zJR+HALtiJVWd6ciqP+mChmHvSW3UTcoDxnAxPRW3Y9xabWQGjM82fzwrt7HwiptkgWAZXG
4dU7S1KB/QL/BgMGAUlX7lLtKtBJoyngaItgdAh1bImmibiwsZ930kdulow5aX+y/vAPzzd2Ec7S
GVGARfXlmwAnttT9W3N+Qa1Nu9DB84sHTdEMJXWCEoVTP1sKaT+WgC8q0tpG0N1yvIoMPqQrgycr
JpEeXvVJvfIQpdh8PFnOzy5VFfDpGrUBi/jyNTL/4z0a2myZo4DJk8KWWciCMl2B//jCK51h6Q0r
fda8C02+W4e+wWkJ3h1tXc/l6n82QfERNDoffM5KOMK9AiB6q/fJyhug7HRatp5L5GpS09x2ndyP
+mxcWB/v36qDIoHrk9chuuWidzp1E1TXKy0LqlUAKNdL0aToKsKmeiLXAN3o4eMBPp+5dJa1yCFN
sopY+jw4IL2E/aiWipU+fmqGKlzpdrnwpREvROvFSJf4z235++M2371Uk0ssySvkE4hysT097SE8
TAQ5SuRtdX+swVAj9OGF2KtKaq+g1LvfGeD3CxP4NTX05+bmQ6IjhWPif0VmznXOFkviNJoBFgMi
jX83J5sgC9Z6eOPXT560PnWgl3RBxAi+DK0YP5iWQuz14oa/9NodMmhZtpm1neLR6s9x/wTzeIMc
boKRiSNusOrjz6lK11i6SISGlNoLPxuIu8544jPAA/IBjsZhjyJfpn5VK+C2hjdz9fTx4L6bPvRT
aU0TeJGZoxR4Orh+X9kONNZyNYn6MRxqbSmFjfn2iGqn4wrrwmx9tzGQw2HmqDIK4Bz73FVsHMTk
jjEIPQICZGqLiAAiWGiFMNd5nv+eLQjsjZ7c4cR993FH/9oydmFEfdhqky477Sg0YNdoK5mspjT7
hRDmsPaUkoHsY20b6ERRDZxfHUpWcKHh9yNMl0kIkjEnOADeedpwh3RWY0mMMoxc3046MHYfHYoF
mnPBUoCS/bib74oRPmPLuBrwWnSTnOvZakGCKhcO4NRVlTcUqppVXbvurmjGvTO40wGFrA0MuPJA
oSzCobipVn50Kefymho/XT0UzKiHkm3mWSjGnPbZEp4zwpEcV5YRYTe+lzqY9P4J1ufKNLVFZydr
fXgqdjo6XD1E4ZwKa7K3oWWU+Z4JP1fdJtSz61YD6fS9qG60ALafUnWIgfdzMXuMqUzh7KK7d4Hc
c7HnHlpkG2w/sA2RCA9vUCGn+IJsOIuJP1mERl8taxIcItrPmEnh/RX0xMRgwwWN3YR8dNwSi/7r
+hCvxFFvn32EIiW1hNPR6FPDj4rQ6UlDHxJjjKBGFO11zkVk0SKFMJQ60MTKWdWRc1+1wEZNGMoX
NrR3G7cqlgMjIJFqEav557mX0ElaOXMVQMcBLm6iYwCiLUT/xRuxf0Ojej1H2ubjufh+5nMSI3xv
vtaF2UdP+537uUzbGlGIuZ1XHQ6lJL+TaBnZpEUgQn7cGEUMPu5k0mHty/GgIBI0yyl12tyA5sU8
aEO70u+tHxVIzYX+xQGZixxgdB8i6Dmt+av2o4ThSTkTgczupifp04B/WoLebIBzPc3X0X4sV0ax
KsJP0vnJn934Txd8goKbyq1vbDBWZsMGc2R9H7sDdFWyISaClPZeoEOP0kO9Ls2HCn0TqPIwVaKA
FDkTb1noaEQv+BNTT9dduki2deDdAaSvEBYMJAkZsg9rBwYXDkvlyut2wLUbsKlw4JNtQyoj3uTa
TjpbKOgW2g1E3fCTUEK/sz7Ndy0StqCuPnv/4BMFAiHOEMTYGeXOTreBvbWjn6W/GcWW3PN8CLjS
9UvqHyS1zEf0PSr0qJA+Cw7C2dT1pk6XUBlSfS+aDRj3Ut9N80EAsIftEmwxKuKb9oR+8HY2t1O7
z8qNEy0Ry0+fm/STFV0Z31AW1hEEuDEP49fhd3HtPptb7ab8hcppjyhv5ODVthimG6w7sHTaZNZT
OP2o5ZPIfiTFfaEtSQMYdyJaR8aVHqy0ZOXqy+BnfDtf2KHfHQ1q4piUpzDyVFWNsx1ay43JLsKZ
idNMTINAYBTskdSxGjAsoxVfzUUOj8EzQWRRzd1fmLh/nbdUN5i8Klt+Lk+UONXoo0CDm4COUHOd
LiaSlcPUb7UmRZV2cqjlIEmB7Bz8sKEvigtHxrtlSvddoADkfDzbJ1l/um4MOoy0bsRU05qrIo5b
pTT9mM+SrEg5Xmjs3T5EXE6ix+Fs0tV2dLYnIPjktV5jtavUrqNdM4UIx0UbpNRAt0z59wjSNhZd
sr+wO5jqBne2OdAuYCHs6qlHn/vCF1ki63pwoT+kTrg1elPhN0wTHZDU3rJrF9cw0xQGAmmaAS2d
NnedtdYnBp7RhCoFYdq6QndvHsgDlZ35q5hL/4q4zcQb1enjDQI35BcVULGF2/Fvd2/AxyTMuUl5
lDIBWZ2+oplqY6/hk41ouLyunW5HCW6ZDMSMXZODRxqqf4b0wvX+Xdit2jQxO1RQCidQjOI/78Ru
IXykNltJmCbn7eyMW9ftrnppXlPI0dhWi0twq/cTEQwFuWxIJUp0zD7rZR+2ASkUIFEkPtqrXHvJ
wfIjwaQdhkl+/njVvZ+HqhYEjExNQ8jPZ/Mwqaq+wWWsWmmcRVupk43zRiojgbZOvW5VRkFwRVhc
bj5u9v2gMvegWyuFMJdUp3M6qEHSAkEtq5IwCJOFxmjWwG30bR6akB4M/WuWIs/ycZPvI0KLCaNy
npTCKT2+Kpb9cSku0Sp2ZAzrzhhhEFIDgt3Tk9N05y7cAzBPSMTlw1UmCsxvO1NuSn8AyW1k/3qb
hZGmUFrcVQMQ+meRaScyy80k6jA6qtJji9xnEaC3ZCfFMpQDRBam8OjGMLnm+4+H4P3EOm35bNSh
fXeQolXLMP6QpF/3QYLeauN46+iSAtz7w+S0rbNlI8g/e2xnxaqR2vPkc9+POwsYJPqx7WFuMYhO
5cbAIfHCa1ajd7rB0S7bKlsBWTIQn6czq0hK/Cq6mCRghA9cNzUIN6OYf+H+9reRJKznisFBASry
bIlGs4MlSGyWK6cwUJvV0f1A9qip8Y7AGPAS2OAvUzewQRkxcS3PYZ2eHU3p1DgBKi/lKh3zH4mb
/a40SM+9Ed4OnBwI9a8rYuo497w9lcdoRyl0//HUMd+fzuoRHDZAC/lHkI2n4xrVFCs5HMtV1T8r
i1q80DzkRuFU3IQiRQ2j7pPrSkP3trWN7/akaQt09BFdgjOXtcZwU5PYWNJEve46p1sg84WoSlyI
ZayV6QIW5b8+YXlghB6YaFy9GLbTB+4wyrag/5ZwkrRPosdDJbIxtqzRH3EnGEk60ltJfcnf/d3E
sKkvkxICjEvK3XHPYigf9i8olDRbtWhgbSqRPmsQTwPb+welWf/CcfjXxiwCfUXY4VpztpNUoQ9z
uomzVZDUEac33jZDZnzrhNjCX3v+eAa8bwx8JJQdLm9MwHdQY3BLOn7UFDzGCDl+2ZQ74Qd4mHgr
nDDcCy/vb40pxBmxKEJvlKlOX17YwFjWch9bKkfufNfdOspU2CQ+VWTc3x/37N1hBAUKcVIVj3He
2uera9JGQG3oPK1w+SLplMLQlIH/vezjhVF4/b6IB/fCLmVcalPFaX8cRhq0D69PyIb4IdiH3kVs
S2BympWd/rVrjDWZC8rY0thkhot+WlzvotgMrjJC92WZ/zPPXM7cUbOvPbik8GC9C7iVd3EBYwJY
gDwNBSM0Vc4ukePUhex/drLiFqCtOsQnPpnti6zCrVshyQBl/s6HnXhhl3m3eQPusVVenmbVHfas
1WJ0a+Tv85RsoxbuUXh6MYKL+f/XMur/HBEYHBsWGi+WIhOoiXyOpvLBHiEDFSarLI/FRk8qgL0x
6Wm9GO4bvvVStu49XmDGbtLw8+4C42eTdV8ne76O4wmw+TCLvRnH2LtJsR/0sUJGxXpsaiu9sAxO
D9Hjk6KYS5BAuo5pfrabdBjXDCEqEWQl3VsrKA4IGMGpbaJ0L7jjYiYcJ9ENDCb7wus3Tt8ELZuk
0MmoUwOy/Pfp9LiM7I5yEGsiaXcpwpcL6A27Wub5Zqpqc6uDim4cEMWhESXrCVvoZLouqn3poPKP
MMeXj5foWXXh9XlgDFqvxzrYSefswB1TDfnFOktXidK3t1Cvs/2VFuFij2H1eoiqaju3wVeQN/qi
yMgvf9z+6XJ9a56k0StrEobkWeSUhJ3e9ynNI7mNZOQ0fkbgAjKBficbWPhNj43Gxy2eLsD/tsgt
DQVmG5Gjs6Ugxs6dKCqwFMoUhJoze3c40kA8wwwknqyd7JHRDj3nOOP+P/no/5qq7P2/k4+eyqT9
9fP/PLbf21MG0uvvvSlPue5/ONpfdw4KsVxFObeOFCRuav/hWOR+ocJPOLe8r/9SkIz/KJSjBTiJ
/YaZ88Y/Mvz/UMvlJhCodDznj/dv2EfW6c1etQi8EHib4p5waJ6jynIDXRljAIPl40PbBWtT2IKr
uC7gXn5xHK4d323EVptNKfHls1foMDgYyWpViElPidSbhmcSFL2rIMYsbZUFGuZJQ1DkuHg4hdAm
SKajI16crE1H7ouum6fWMmL2Gr88TMu7hzwevfy77zsi/GEprdZDhKCF4K5l4OCaL23h1MWn2NDb
gfA8d2rkkavBKYobw5skj4z8rzFBqbfK9LfW9BW/88crvTvu8X9Sc06XMWUdSi5Er1ypcaNkuM7C
Cg8d0i52Y/8Xmm5lijdUYef2DqO/pvZ2cxO1CbnDROTJ71wPEzPcfNz8ayTxPycP7XueRcnbpnKo
xMvOq0xzikIudILkZ2pkKGIs24oSDVipwNRkuqnHIarbVQ0CnmuRZmuzKO8GQPCNuTTs2R2sq9bl
oAIdA52zNg4QMST/9vFDMoX/uEARLlvw5QA9oUpBAMa0PI1MRsRIzbi2tJ8olPWQqqLZizy5yYk1
LR2t3dZ1n9H0C9sLZ//Zu1HtgtCl2MjljUvGebuim9Do0yz/ZzQx59xFr4u8+Rqj7wn6DEvuLvmE
nFnbtkjgVpDXL+y3p0et6jZJP0OJlQMQJh5Uw/JHQBY5PSKsI9IxmgdYBnFU9EKd7ywkDWTfnHj5
AeJ3ZdxamZy6x6zR9Zl9P05yBuXjF6DOkj8mCWUiTnzf4bwn4wS05ewFcHEAIZqV4Y8wmDlOcZcS
BTl7bhYwTrcTrqO8lY+bfN95znhKvAqWimjdOY0wBpuPm4Ve/7RBK2TjZjLc2aDyWg9dY68TP7Td
57pj1MnVuFThnysoC3WwxrFLh9v08cO8sglPB4ATllWiwAQqU6muon++igBZt0C02kuc1F6hkf2P
1YIoRvS9YAsPqT2ThsbCCcUelFksngpCMv5qBWItYMQ0oy4fgwKP0ZJaAtHKQ9EnZfPy8WOeHtCK
pvKK3rUdw2MPB+N9+pTdEPq1LufxZaxbDCwWepfpDJY+DhbKU2Nt9dqjMEn0sGjaoVJfEhFd4nm9
GyxkMhXuFcaDT7TO1nb6GL40m3ZqXKR2c0djD0/ZvaAd9hOkaecaDWn2fbQFa8qHqOiyo9a4HBvO
ztdSPOoXMma3VTv/FPNbZYKQ6rU9ZqK6iDo8n2OGGiTYuR5lQC7G7llAM1pDiV3mbL00KPZqxRpx
EpF3d3JuE1EuBzlJHk7zip5/Q62rQGfAz+ZJexyECPdNUOcoHhbzrBNnxrJslciQ7obtsnN0LX9w
iwC9z6VpBRhBLE3SmUZ5pSM5xKdmSYjmzIVlepaUYaeifKhoJmhQkpNhsp6OPDOzlD3GlM+eUzmp
s0TA2mEqhiEe0PXSmNH3iRfhdNw9887m37rX7UQYSDLFZKtby5WbbrAuL2j7fBc3iTaAHQUGCCC1
kZxNC5zjmiKMKwGQk1Uk11aT+fatiV/ndG01yL5RNgsRd/tSxOME5raL60GS7dTNwX2I5Bxqu7qw
0/lLrXWNe/ATVwUIo90XeQDT3lGvp2rQGcB4rvec/kHUaTZ/mXPcOJGcyXN1aKFapvGCqjKI+aaF
Gtz8xS/GkXdHdmbiC3b0UesDGUIkY+N6nXp32RglBBjytfnAj7RpWPjVmPIRFcEDT55oeBjky1Y4
RfZ9bNxSig2KB0b/qBhk7U1dZ+jc5znCYgUSN2Ex7iKbw/Vb6Zeh/aXXe4NJ5vkRcUYvy4oQ5eO9
4XwLZ/RJOaHho4TJHMs4mxpWOJWREYj8eUbrGSLZCHZRII5cpVW+tzqJkPIxbv9f2b/nu5FCOyg+
mYpKObvPW2zAB8IgsYZv1typyTh0ttr+zMbLOLzdXjruc5haSIgvBrNDIPOWKr3HPP244yqcPTm8
oA3BT+LgIielYHZnPce8o5Na4BZfClyYW2uB7BXmdXg4S3ajOGtKY12HXgWypfGhAC1E7FRUNv3W
RCsa/uSAg3KLKwcwQN99HK0693FsGgy3f2h9TccY0JlxX2YSYb2e6jYuluiuAcpkscc687DqY6KL
fZhmJJDwjLUd6xNaN+Si8YaorbHfftzjs2wCXeSAItyg1/QWaMvZaZVhE1AOsvGe+g532mDNBdgk
iO1nNW8pgNj2LjaGkWmL54fFl6h9jWw1V6gpbXXpYIaP4eiqKW3if1LUuwSdUrVFyrnRjY3Me9Ek
lJ6mjFUXDoWKqY3JL1idniFZRh936RWK88cBjHKtD+7LZFeje+CUzrZqpc0xV6hOPvltbLG2WhGp
B2g1NGhYuq/rGKHdiWcL41EtcfZKtaXUQnLQaLFBGG+MjvpWJbMm+54HqWfvUGRT4yAn3D0PoUS3
5DqJLdXFKSrcZpNhgmBthF9TckawvRR090LXzqJMukYWAfARSwXGCPHe6abdjpnh5V01PVlRr3Yq
cBlMrTmfk+pHq/sZlrMT8Kj5CxYn6nwstMrghYxukUdgQxAyQ7s7sDDYeCJKrRmOwSPPXF5Z/cxu
UuIeyRSD3SXU7taxbe4S9NfY1pC6VbsglVGdv3HHQuwcoXmboWjBDCJC7uRdypKIAzPlb8fxUVth
9v3jQThboz7hAtEVxUOfaydlmLM1agyz7U6u1D73Be4ecnMMb83YH/tsyc0yRrji4xZfqy4nM4oi
n6WqMhxLyJWfX7z0tCKEFKP3uekMZkg7tS0TirOf8bGR+axwNRy0akR+Bk8LBjzvw5KQhU2PUcL1
J2/vPLeBvb4JW9tnM2BB9g91XvFTY6Gx8Fs0ytzD22uL5FAylDgNlawVVpF6HVE2qhehpUgxIhIz
oaL6gIJoxZM4WcbZhJqhuqd+3HdUsk73RMb7lZNK+hwVrvc3KsJBxG1x7PlM9tDNUT3uMksswwHN
o4NrzjagIxnXLtK5AUlZ3FDqWibySs87C7VGQbSjXdcRipK3YRF71lIiSB790JNc3w1hpxxxPfxG
ftopiO2HonKL+juOffnwye4NfYSfnpYBUGpJ/Nh0m2HAlOZQyzgkb+kWemHcWBAgg1WJjwpWm1id
omgPFkOSYYzLvrYRNUUZicXQz7XSjx41J7XTDeXrzn5083ayo6WOMcrQbUUwxEZI/Ibw9b6NPSIz
tIHzYZ651qqKIHJ7E0pLsgFrsekDL0ItGq3U+fPgVmbyBbOXKFxZdmtiGMn9tJoQuGrB/gSJOaAJ
CosZiwZgE7LSh/kauWuqxsZgxOYm0ho/1tciqwr7aXKQdNeegkofx89jO1rtrda0pfbAieF1Px2w
gPUTRvJRSe62qrCiuQ8wEcCrJyG7Ae7OxiwJoynsFGOkW+ZG+i8Gth/lz9gUFUoQTJVJ/gq6dhiw
8smHxkhxmi4lkmLcA5DX2oaFlrmHwPDgCW97V2DXHP+K/dJqGeURd4Havp2xm2JKI+LbCFgyrt66
UFVKWwhv3wVhEuc3pTPiy7lO+6gdULx2QiSMNzg3DZ3zEJYmLihuaseRv2GuuLAdRD/rHOt54yfY
5kQYVcp2hWHZnE4oMTdanGyHhEQ7whbBgMbpqhdJ52CC2blOs2dyYOyB+iBhi3HoBFEXbg6T5Y8u
roaex5f2+E0M3ZUvD+o7Ns3NVYOD49zJwOyvQNGIyNwZ+C0hSjClTtZ52xETpALtcbtX56LuaAnd
iSyHQ+U7lCfYzyhDxYET4fwhBuHdpaGWDvnGy/BDF/usmwK//+SmWM4ElGcClZPw6taJsy9eFOKR
iDR03jBS2iTZsm/ZtWXsXGsWKsX5jZHIxMjv0hTyb7geUjaCaF0lhsWzs2WpR5p6LdfNtR7FEyqs
usjS2keJStec8iueTiXtFWkeBE8d7glyWXMPZmRNv0s4QdAOidWH8PyELAspAxXTA+Sk90sRG6Xl
btIYM5QAIe8240vVUOF6LNEeYZ+y+zbyvWUwoKGpA5Un3ti2QV3wc+LY1bhFXYMPTj3+4yxpQlrD
GZxLJjah6vUYAiMm5x9lGMoPlnaQkkvSwOHzKrQy82P7l5RcaOSmThIiLdRhjclD+s2PnQ5dswrq
Y/elTcsuKRkvhIerbYxDpDHe+qmnHjnhTYv50WVm0YLFP8mXUBvVBHNrkKn9lQP1HSPPoFBD0/eo
fOP62Ppy4Bl6/MDo41t/6tqy5AsJt5jvOaOo3McMLb6AvP4QkABaCC8GrbV+mz3h3AR8pJfiS4FA
cDu9DkbHrKmXbzFu4MyO+pvVONmthZ629vg21Nrxx/87yMefI1NgZreeKQoewCi1uH/JElegeJmU
1kSnUe8ZaQvP9ijRH7mAo16/cI4vqpr7lqnGzburo31pBLiSLIwMZxz3E5SWilHqzSLnR0xBjq1e
kuYI+2CR6ZMKeqPCMflm7kW6fAmOI1gJVhD72rFPGA1zRwPDW7oDZajOV7dz/fhqj9PDDbOc8XHt
hN9YO16uOj+66NnITWTUqpnYxpG3xstX6l78NGNk3rVX9NRSw3ucSHMHqon427TUpxhJ3fB74B4s
ZlfTxurRjwOqzcPMX6rcqmwPG2anzNI9giQeQMpIZbT09aC43D3M1UhlPpqB95v0iMy/GMgtMn0o
FyHtuojqnmD3U0MuW32g2asvdh/5fMlLXS2HYnbU85edG8XDU4f2QZRsysjnc2MJlNraZc3kGe21
dZwrSYpmord9G/IAOyIeZ0ysjA/hBKhoPBXAzxNsm7HD1Z+I3LBJWQmoE2Wy1JsopHF8yCquTDjs
ktvMSRiQsuE1xd3eqyK1nDvlzQb+cEIR199kBIvjhBlJk4/VrrUR1i7AjWIc1S/CJiJtCPuo4+fj
VjZ8IWh0lGsLXk2HCcsU99nR0VNF/5Vcfn7oszYkKTDUKa0bMb5EX9wyHLkFhNOs5v4AZIwk8WhJ
kx3Gx9oG6mVecMQW61FDkbHZU8+r5/Gb7o6Iw2+ivKqybPeWTk7bPMZKrItz7rs/JrtBy2wn0pjh
2Fqva0ZWPhqxiyYcsnD+YsV+NbRP0sJR3d2hHqu6PgZRwxBZYpwBYlIiHRA8dmfdYJdra1sNnzEK
NWvIV6kpfsyf+k028NtGB/ZTW7RJYvKlZoLz8zIhFYrZETrz7jNwKVy1FqQsJre4tYRR8xPuZKg7
bO90DfPqmGSZDSevww0yMXVo7qNQznzGfEy94WRokTWUjp2RLw2NjKtvUXB3KpHFJTHhXBeZq9ZT
aw8JSfgIV3S2SvzeJs68BkEIhpm7nhq8LkH2r1ibHbaH5V2aI/3uXNcTSpri20B4Fmq4/6KYnRwC
K1VJShQR2X485Mjd9t4mjTWF6zFMtSneuINwckCTlQaEZIFTue8+2xEULokI5YCcNzbB9kyv3LJQ
xwYWEGrMa7M2mHzHkUzbiky0leiJ1V8Ns1OE3j2SBoP2iM9zS1ZhFjJwn9lvmV/aIGZGIIVMqKaR
QK1XbrheqixVnnCpJbIOimoQz24wxdJ4scccjTbXlWIKN7aJmor2e0ig1odrTjQrxyQzJ/+tLf3c
8OovZCSHrP2MZUkaRcvQmdCSfhg8Yhv5M+gTIJLfmtAnNYE4ddcXqA2bc5N9maksYxbYcTogqN4a
RkVMidls0BkQ5TCfDExQd+iiezCCBipT4+qtJ8d3KSH6MzyoAEyqW6/bTY7MFdMtmCK1mxD9q8Wb
NIX6ifI1ex+mpvoeTBGNn5iiSf0g+qOwi9bc3FVtI8lD+D67iGgxBKI2GWKdslDVqgwK9S9vU5aY
kp0IkJT6p2M+XG2nCIDXI6ZX+Daate7fdbGHwfti0Euy5/Y0h4G5HzCR5ZcibVbpwIY6EV9swrJ2
L2ed+W3r1B8gpQTqybOESuPzW0NOHXCkSaaK9ni8sZU4i3nZIkX73b7PjhtWdkw0St9QyWgtlyoJ
2dRubdurIioAcMA0cjvtsUscQZ8Rik+ZSokZqTAutkfa8PpcPVb3uuC0ClsU8phOpxa5MFWZEWbv
qOakF84m9DrMO8qiWMdpzmrcHAeEPLDa9DLQn3yu3WBdcB2bFlqoFxJfZxd6cjnsD8xgIAEIrLxL
K8ctNQTy1eZjXFUuT+1F0chqGCq2WanZagXlPYmXeNEnUj37hdvd6d1ONY/YHqgCKH8go87zrHU3
gnlrPFJVx60xJQfMU3APYCV93NRZAp3VBHcKMA64DKgrJGdOUxeDn0k/JJT87xzRs7FC3kGEtv0J
eJOa3YEbq5eKnw1vGPCIzSt72xw/fpbTFAIAfeYPmGE6TzmceW6ePkvYW3iksvQeoSqzjSWOoeLx
psF+eD1XhM6Xxvl9g6+EXUQVcaN+zx3K4lo38kIPH+RYclBEGSf+3psytrm3lf1xB88AJ6qH5G7h
yAFQBslnnycyEYu2oxL0+8PbjjFgxMEkmlwLIsJmtBu/36RQiev7brBACRVdqfZzq2Zr0JrZ5jy6
8ESnM50nUvLbirCMSq5Niu4s0TgFOhiYyZIP+XFRDcR1rPERGXj29QQDUl5BbHcTKzNAsZonkFqs
HiQVlsQUopfc7DdOYVWAZEa2lgnyjZD8OOsjNA7JZHGfXA7HepY4brMfd+L8NUL6snVL0aFJyUKX
P0s9ce7KFkWp/oBVs9qZ5tdASGB20t1Pmt/ZF6R2/taeo/Mi1X/IAp6NmTcSjZi+3h3ejr0xihGz
wHAUtgn+PEn0r1JrkHMV7ZrMIhs3S/XddmANIZlocH2H47FEkKzehpflrIuykerA+HhAVR3nfxJr
5GdB0TNRFSiFsi1/P12IwzSPST072c4rtRrdOq8oPOsZlGt8cQm+b4pX51P2QlaeS+b5VleEZjF1
kRvtjqFI75AdYR6ZsuDLx706q63x6SA0kOsyGUXuAeysp91CySYOUfQJfugpaeq3ZWW6mQoVawsR
710/+D0MNr2wa9RBEOum0rHICUWbJXYio/eUDjqb4IXnOkJE/hhwcpgMAdxvRSFADf+8jKnr1Iu8
BIZmPZs61rkmUgK84g4oelf9buaSQvsSv15yvsECNhW3WNQMotYorokigAZFyyoTZKRuTJuciH4H
IzKKqt1EzOJUh3BMMuyEl6FJKQw1HVlwPatT0y7lushRysaAs9JduHJ+7ZACvLFGo7Lcu+BYZ8xc
LknWpxCjaDneZni1BkB5ut5NoPrpKRCSHRcgLylWir3OFHkLnDyNX4sX2THc4ebgc4i5r9vr8QqU
vY7mEBcmRwpXVhWeDL2pEWhXJmr4h9LsGG5CP7fzDjDGVJCpHWMuQdGW96YL38AgPGvaAhWUsqkD
ILeuQG61w7TrmIrBJoLHeAuwXiM7Kn4D4zvjosTm5cmejBd3nsw118KvaLLIuO30VzpVFEiV+Ygj
U7KlzpCn+ZNFOB5YBxeOsS32qatrKknRQAc2l9PxfhgMU2PJVZx16Gk8kBnyqH4s0rj1q3CpdfiL
6MCBoZY4JhRbDIyGdSQRmZOfnSno5+ozdRBVaSM2hUV/gLdKceMzbsYuEm7Mc2AOm7iW6ActC4Ng
+PfElbjxrxx3HMxnAyPb1j+QzgvFPX7CaWauU8xv8CQQbGhju0RCnhr/usTZxvVXA+YIGG3pGhmT
fknIiJbQcrKncLjJICmhZ0+ZfEi45Qc+VMsxifVma+t5O7y4epFNAKptLgLlovDKov5akhHSOoxn
XFUKfNsjJXX6yL3xC86TdFPGuWt2RPev8R8JeRW/TmWrDsPj1MB8nigVa/uMq2QdgNQRi77W3cJg
h40qj8cwce0Dmq71wWcOl8p/FGWg5ZsicSJnEUfR8OhMiQPMNRnCLcbh1i7RLZw/67HfkWGpHrza
NZdj4MQHzLhynVx2X3/G+DPY2ZFTAd21zfglrUX+NQLPuxoDXDzRTrLaLZdwUl1m6Vxjwv1cAade
lINwb9whgWBlxzFvV9fqTeqN9jqtEozu07yFAC+tFoFQHc+sDLPwH7HoHk3DFte1rUXXRd+0a1x0
xiUAmWiHRW6wioPBv/dELMEbiORngrkY9AcBctYuIYqEgbxCQqXYTCHS+4hcOTYf7U/l0k5LbzPw
kXufe+JLjaz+FjxG+BNB/nybjQbsoClInU2c6tWjsKkZLHJSRw2+T1X0/yg7s924kS1dv8pB33OD
8wCcPhdkDlJqsGRZsuwbQrJUnMlgMCI4PP350tVA267d5S6gblySkkkyhhXrnx7nZYtfWqsPaDHo
7hMJvKjKXWWf0ClgUz9Ylnft0z48SDX178QV5vc0NSt4VMpL3hwgKM5ZjnA+GrcuKzSIvbV3pk59
nIxPI4SlYDetiz55E2YaBFkQ1JNHSV7Gz5Vxk/USZoT+Nrl+7ewHLUj0KKoOva9BEv0eqyDqdhbp
YqcugSax8x1V36O/aji/dcNVMClnzPK4HF7sehLXC5qeqyl0ziMUqTbYbmHm00KZfWNHjbmkK2+d
qoZYvF3M6vfmzLPXk8lEdBLHeWF9mcU4v4/WOX2tcraXaaoHF6aDgNa4bRMjt2wJ4oHJJYnR21A4
nkJd4KRhO6K6XZ2IhZijXmbI3/FOSChbcZILCTau0O5V0HYkA3vBUzCv3wicz299h+ljJo2eMhrJ
EiuWzkQ7jLi9PYlOPe5RvvyyioVa0QZ2L6ZUI1lscMyrikCklvb8FxBzHJrdtj8ONDBS1+7U/eL0
zf1UrqohYl4Vj6Q7jM9yEdhkjYsmycyRKNdqvh9IcEwvkIm3lIQbLfF8l7hT2Wb9ZuqXuhNEXBR2
99QPRD4KYZz7BHDjUrgyzrS085Nf9f7LFIfLdQ0OQQwWjWAuSn5wrq2Rk7IursPYIlGdyMDkRVoU
W7uYurEmSHQa78I5bA4s9Ei5k2qLLpQzlHfwh+CcIMx8dIdeHI1enGMtTPgivfxx5vz+uI3dFh8x
2SAHc+yKdyKvgyMxV1rvKU/XByUTgoikP4IkN4VCQm3MZZg04jhSH2NdGE3JY9Kr5NVbhPeplqSN
m81s75oBvjPR4N5g9ukdbXYKvOVH9UDda6UBkUPXlpyar5s99EevdXIYY7S5b0vo1uxlCyuSXVeY
AqigCS/wVMRKYSKXqgm0fIRz5vH9DV7ldu8d6tCbCJDPx7ukR6LhrG3y0HUS8fxUY4QXseRyPO+q
29631Ulqf77rCb77JOPY/+Y1WDCk7riaW3/tmDz02j44ntIYzUXzZTUvHpbqOu6Pedj5O47tMD9p
xySXmyXz6zwv5T1h0eVjTEvny7jF6hMbfnHBZItuNsdScKvIxWmTPLgGeXe8TCE03MXb2nuMd+wj
sDoY7hqggbtiGQR2a6K1D5LgmC9Cab/g0L9t12TX6SsIVA1di274VHgbRmtl0S17L2riCwcsMjNi
8z/EpvBADKT1ZuUu3LjrNSCvOcGSa6EGR8ZPqz2+bgLPRGpvD7JpVdomIr+eLVHc0f0hidJf+6dW
yRf+hgwuVTlPU0cFU2uM05ekhhYaCKc6JYNwv2or1zPOhbN9AwVJP1auMSPuxq3nk4yLlzxpdfLs
6Nn1CXruWOzAl33818DhdwSldRFpfnhfpJ2X97co6mznarXGiGcd2rOS12NiAKCcRTrzZe+P3Qdv
8a37qE+wlwwXWWJkhybuY11UptsDRa/lVVc1ePBYsg9gauZktBwjQ0jcxzUmIqg8nksPXGjHZWgH
sjUxnyqaU0OvAHc7J6JyIaBV5+aGLk49nRXXxaeZePc1G+w2vIZGiIXa7FAiXikaBOopqDiVStYR
KVRA6j3J1tCdLowKo1PgLnZff9pIv8EOEtN+O9Enl8XOvoxJRViPY0ti2a40U6AfEqs4B+y4RUuG
mrTyom0yy0+Wh8qDzZO6pd/eDyu+Ukei/NY6s6PRta9n8k37zJXgCzdRy3K6g7h3dpneqlPtknkc
OlFzUhax5fWHdrXCZPN4/L29dCTRE512Zo8JN+g+KDI8Y7UjnzQkdrPX08B8iIFdM+2sbrf3Hd2W
100Japx2Pe3nbFPL2KdetwJIRbpuLnqUIcO+mIP5pqlo3+7qpVouvAKfM+wI7TKiVVdL57IppAAm
1QG2I+4MKh8qV91aQbJEZPnkPk4pfuPRIqSX+OQIS76ZhNLEk2J1j6QKESVfmNLVbkYJV1rY901n
ityMwXX4cbV8sgSzURO82GaspIpfGGyLqJpvLEJjHO7JeBJ4uIzOkuybLnJQUQp3GYLghoCZUD8C
Mnf5Bea5/kthzNdtK4vHohRfi0QEeCKMc/cwwznZ53Eujzabx9k1JZTActF21a5ue0tSpT6YUuKr
Mwr8qCPoowQkdkH3IAkEPDvhkOoXVz7rq1HdN1Xk2yEaWuDFYslvQD5jO3OWCZ39xmbj3yVT6T1E
EJsIJDX0oBgPDJgUnt785gyiuRdjP8X7KYqK62nohwc9TqrY64Vc3Uu62QWxnd2SXHb41qMbHdsD
kZvBQ9/YOCuqcrhq8sC6IY3Tv3IFYOpQTIDqCcci9OG5eel1pI/b4uIiiNCzRb+cmJFUBSccbuE1
zupSoJNKkwktVobzeJ355xi8NHG6HG4rRE19OYXc3H6l+f5AeHb1loPHj8ca3G8nmZRzuq0Nbo/a
ZfNHYdvuEOe1b3yF/CO7DqnMeIFn5LOWT3i3OF/pCC4HyESkIeITeohEVN9ZtS0z04Xls913j20N
Q63g4HaI3Lz+Mswu/uCBNwxfPDuXJ03m15LmcqnjrKJpe8qFy00XNp13gkYzDuHeh5pjycnMTvWt
Kb3oa5MXznPjePO1AVHeBWIcLj1a2U+AAm5zXtMWkXo1SbNE73nUrSyO50Hof/Ob8yF97bvzrr24
0+tgYqvat2EFQEuTewhRbvWkXUySGD4wsG2giRnNNb4PLesIhpVVHdy0YnJfyXlFOu+2fIe0bqMy
zho+l8TGkDFRrgKP3FDjK8ER3mDKQPx3gZ/xoD7j+x6WWSM8z/7KxkuadGLFs7mwVBPulKiti2oM
3Mczn+HgbKbRmENZ4kMQLPWrNrFge+DkecCODJbWkAfeNZCiJBYGsksqC0qa62XS4rVxFYawE+1P
Q+Zku3xTamWuMCk5p2lBd/XNgKaZFKTQ7PvaeCea5wVUrmrZKOahs75jb2nyQxeV6spfOb+lFuWI
2rWE/OKHMRL6ldmbCZ7U1LZfImGWDHcr5M4Yo9i3eo6cB1C/OIGtRA2Xhmou2+NMUXVi9evn/UKm
a00pl1B6wi6xhluvnB0rI/UOvhOR4IHYS2FQPsCUYRBl5OWVhJSbQwGVZEzwXK4bijS5Px9jMbBZ
x4q05oBs3e25n3TffHAHZ552nCpyQg4YvMMmMunool2Plk08pv8h1F4ep3j1V94LKbBkTGbGipc6
PwDkEY1705RDiM0qp+0Fexy9kdmHNQgbLmEQJbgaylMNyxxj0d6seUeEepzT0skmzQFM3LWGrhVZ
zdDPE32QWowVabyNT6LXzFQB3kEl5BFIaZZxCBU2rU3YX+pSW90f0zgtJtiX8LK6fo9drdM85LYL
JnQUELjQocvVt+z6rtai4T34FjQubA61Bpsw0O+5/ffOSiKb5zjVeGsnolyC50AGbvnwZxPZEmcg
RGF6ScvWdfJFXCV4AXMShsdwxmeYh1v0VhARuIRH+N4b823EJ6ZCYo3/P+G4MQ04/E2bvJ5RJUqW
Y/WkSxoK8TWBaPZya9eJvZKXXUx6bI74Tbm8Lba8eqhfvVj3Bjlfq/TaX3ma29vSaoD9MWWQcbwu
f/BUIKpwH0KgrbyTjXfiitmgVylqHM4OxXgQIsaWF/rgsCNdqLhBl7pSuouEFXNNSClTsX+sVNRh
RE932NDhxSyZaqSd/T2Jp37V7sUMEyihd9AP8fVG6Rfvc4v4TtA5k+OmkDo+hu37aN08/wge2T2J
WLePFqwflboDorjU18ydPSyY7s3uG6osWPmlbPZDiD5yZyT8mSXd3BFQdAv1+p39f0qqwtwFsHYv
6E9X14Ode1njhvqmdta12wuvg0RmSKPzhNU+1MkyR5cjJVyUkneMlfTSz01/lApNtFpiMfeIhkzz
JjY7x3BYYmaE12bs653ytvUj9p7zQoFgtXsqUE6IeS2C4ChDX3U7Qg+XV4vQnFWkWIGPzse4qZpg
N1d9/00i+JfpVBuOBv1mGU4jsiZ9knJCThe6DBrzVljLueNCRe322daQlop+zORE42knhjTkjkmf
5Ta5hHt/tacLZxqiL61pfRqWEemPeLJtbkVO40p43m0Xh7beIfvX6hlKBnSOVJJvUWZwTTAF6rXj
wneiuXVbcPLuUn+kDr9ZAAKxRvKaaB81YXuyimmAYq8DRB9w/kQHpcRd9YSrVpAAlWEceURPwYuJ
lsJKPTh/F6PArSzTNMxeN4gUjI08uSdyeeA+N/wTHLHcrbzsnZ/kcbKv4Xy8W5CqaB7Wori2WIan
rxwu5/I+qjt5rro8t0K9LsKTJIakemWJ9NajZ/z640DU4g30zeKtkA5PPp63BRpdrumMbFu1pKKy
50cyq/XdLNuSW0BeB2oddQOrKZHscKqD5KND+zDaJfUwXzo0LardDGfn8+z56BuDZvIveh8D9HGW
wcOYF8NBub39HMrJSZMIfmQp2w3lwLSRZRYH6y1aT7fCLnoyiM3I1ZpI9TWJuSxCCWuOQGtoqsXZ
hCqek/ZM2eA0TEZ7tLoHkCvwXzzwqmlXGM+w9FroMLAgFRG0R68gzJv4znW68bTQ14XrmHhnB4WI
DhA0xKd5iRRsaNVzl7AUoq++LGOsAynAP4zWueKdkAz3KTX1iot0kyfQZJqxKrHliGsYYbRL7raO
DkC6hUKE+8ZA/Nt5dlftt5GAurQIoPlBZ+nEznjij/lsvOHm05LNKli/RKwW5mpRvRS7djTxxymQ
SnO5gGQOC67Ryevc4cbDqOcqLtsmgr6Ur10qnTy5snBEeV1JfTotlpju4BDWGdw09wW1ju7BPyIM
QnEUrWUWzX617vS81gTwyFjlBGBUZKqinPHaq9px1+Cgwjl4svJSLLd0rggjhWDSrWkrOudLlcDE
SDsIIrcDzBcc9ecAZf6WuKgtxtwOun3n1OWnJljknLFvUtVRn+9KT2K3wHMLP8zeTBvac4f8Nm47
73mE/VGkRrdfvKkbnqUahrSsenqPMD0hcBWGId/KL4U1Iy9vpsXKLCqPG+LWu2yi7/K1L7R1KWsm
9U5WTfRBaTWcVDCiQZFRc01fILqwcjt+omNcRQyDInwV7ubtF9+ePhq5upfNNCg3q008n6s1u4PS
09PiiaYpvpi8sg93W2JROHVVshz7wDXtR1S8FaEhGw6XDHU/G71A7ylfnKt+HUo4i7PzXObr8pzk
JO6JiTyOAsBo38Vt/gd0Z3vnB756jCn3j46fO68DzPhnmz8JUmvhwSFFeEYLFN8skA+OwihmXaxf
IE6rO6HtlWgPNdgO82C7SwoLHz7p+N2R/YA8bB1P3g4H6Cu6aNb1PLryc02zY0fKL/j8UPVbupTO
8GTFrf9Ql57fZT5d/UshegeIDgZo43nfVk33X+4bQT9IvrJBNWTPg82jrnrmRDt04qP0JyxcP6i6
HFnlJ6yg4EzJEV025IVlrbsRrAEgdPhAAPhZSDm7aEjcnTfYiyovbV129XYJwXxVj3m1zMG3oPeH
5qJGca/8LPelrSyCUgOfqFEmNiwbsDZ4G3WCpSqRuop0UsrG2F6rTDahtJdLvS50MdPQXYKD7/dz
/DXse8WiMoqmJXFkjoLSDnbUefAndtYaFsRJjD7cL2jSlPGwvVY02kwa6PV+AEW1FMO7PVprhMU+
bf0IDqKYVyJEsLIsGlhMosB1x80Yg9hZH4u62Ozx3nix4ghTeUso5dMQz7mpyYEJYs59SJmqpb6t
62HSw26asXZ29rbw9DS+6mYzDs6NdSGqNZsHn5Is3UTJynCRI9+sk4yO9flOfGKIk/ZYFouJxs/a
KjY3SKs8bvgZHP0oXK4sNXFgvsLLKG/DbMH8A8/Iv4fnfkbIQQ1hgNhAh2clLwDsrz73tMpiZaNe
eO8GcQY0zJ8cFy/oJUD5FJW+hpJm7MVCgFHVQHS/+QI/w83nLwBRAPFuAgAMDf1Xd9EqWNFGFVX0
1vz5Bbo/mSddk7SMOGs4Oyl+v+V/5Nfwaej47/+e/+bbIFDfFKX6ns393/+6qb7JYRr+UH/7W8f3
4fale59+/aWfPnn6f99/XLwPuxf18tM/9gTzqvVev8v14/uk2z+/xX/95v/2h//n/funfFrF+3/+
x7cB6tX50wrq3p9zYUG6/2c3h5the+leq1G//+WP/rRy8O1/nTXm0HYBmSPGCmPpTycHz/7XWR6E
sBOJzBn44if/5eRgOfa/4BIgkk7wgHCRtPAlgGxV+Z//Ybnhv0CDHddG53pWkuMR8g8C0n8eSXwM
rBobDTg+UqTKcq2fAXA7qgOrCBokLJD36LwOwXWn4/qeJjDb/w+P5u5P8PpHV4QzmP7fkPaf16Km
CTEdtIE0vnsV/aC3bkyUmKkVqCw583KWlLGhv7545beJEO0rL26K3+XD/cwl+H7JGBM8B1KThyXf
rx61QRN3NZjBnFohRrUGJt++h/X5GyX5v7mxs8eeGxALBEfpO8fnhxuDdOHTZ4LKXBb05y8jeAYZ
DqCBPpRuHxOfE/T976RO/+bFwcmADgay65+jGn9+cWXbiihQ0Qx6sqK/oLOf06OmlE7BNorjP35z
XAxFdeigc49/dRau6RY4Lg0wIKhe3HrIfN78YaaIt4w46UomyW+GyplO8uNQgfqNdQYEiIBhwvw5
c9R+eKIMSNsMzbCkZi6v7Gl9XcpcXGHo9jSh2b/u+vCqpDP393f562A5XzQGVXIw08b/zv5lLpQK
pRKU5iVdOBfi0oQh1tQipP2nVyGnkN0DrbTLxP/VW9SMggM+FPt0dIS5rSJR3aDqfP37i/w6Ojx6
+RBAOPLEeNMhkP35+S1rH2+CTjIpSI58TOZmvePAO1xOju4u/vGlIhfuE4S5KPjr/QBL12VNVZzW
RWNvWQvRly0ZYv8zuJzefvOOft56yZtAMhqyXtlQ/s+W678MjLkaUOxzNILzEdO9RhDxuRRGf5Zw
g29wdSkF2YiLnf39Pf46wb9fFcOdBIo8++53FfwPw7FQ4TgKtBFAk6G6r/KN+iJOyJIX4tzA7+3g
N+P/r0ORwpEFhdcHKZDC+Jf3V8djbHcDbRps2/ZJRQ52HK3Lb6b1v78KXDkydEgK/XVaV4FvLdUZ
ufVc4aaqdgoYDd7vcqr/zcM7k8ccdjFanozGn+8lb7eohHO8Ubi743FoAgtNbhWdXHgff5RQ6+/+
/mX9de2AvXhmcbK1cvyIf3l2q4RGAcq40QTfLnjKJo0RNqSD0s8c6T7UMeWrks5vnMz+zYzD8wcj
dN/Bj5F59/NdUiW70HOWjUPKGu2lDobDgIESKOmmH//+Bv/y2s5rFHS0s7EcNrPR+av8MBrHUFgY
5dGXQilOIPZW1Me+p+H+D68Sk1+IzRMSLYcP+tU+dqPBXPtOR3t/rTh5w8BadkIp5zdUt7/czHmV
olHBKGeHJjD355sBf6oSTg0EaIUCneicxOzQtBX+4c3AvsF7kYKLDZq46vMY/eGRJW6sosZnkKO5
sHauyclC5Liw+/ur/GUMMGOhEdrBeSUkBfOXq6yB45r4HMHFwcE6SVpLdyQ5LVkdTvXh7y/1l8f2
/VJQF89EybPi9+cbssHE1pnmeiqxgYW200EMvFxFFbn7v7/QeUH9aSc+0/4DDHJZa2F//hquKU2s
aRXQCtUizB3W9FVFF5XfTbjwR+uMQ727NmeCbwTMbmHpAs0L8ePyj+83pPhg3EOD5hX+SuhlvqJ7
qSKgdFoFxWml8WwfXQ+85zf3+9d3iMMCXmnous9hW7/yLq287gqJBiBFbdUfymSM0k1v+qLwhPvp
7x/tX98h9h1Q+GwX8wPqxvNe98OgDDcnGGW3xOlkNvEhsvz+YoAk8Zu9699cBb8rDhkRV2GtP9/w
D1fBIQQ2ZrvGsHh6tKiNN9HWncvfPLbke8DsjwPlTN7DZ5o7Io0Nk4pfRmRQ1fVmSOjJao6Ny75l
/5r29lyObxF9N/nFmiqApTQaqU93ePHkIRbUMveLYzE1Zf9AnzTqDi7gNcunZVnwpmFwOzsXwMe+
rppuewMw8wRgIAjqe563A/grOHqXrtVky4fCm0x0wBLFlvutBnohwadwGnmyl3zLfUy0vLGtTlNC
Vz5PV8esQYRVStn4yS2LdLHGl6NbJ9V9XS6+OcwYh4Tejv1sNPcB0mGT1vwY6VNPW/yemFcAN0fU
BJJGoklICayDNTquXi3LK2gV4ikoByCFwTRdNnJ34gO9DCv6ggPO2t7YUxdhxo0DfZAZE+Z2Zq+D
Si6aKnH6uw0S23q5TOvW3Fu5X2FhPVnLck29vZJM1ONgE8AvrEVyNP1M8DzZ127OntoEQ7RXCx3+
j8O05OWhPAMzmQdLH+1OF0jcSN18vK+dDaauX22siQEiyo1OI8UVtLGYQAodTO5ZjZwX9mmAn+Q9
IrwstyITi6zaF1KaQ9gEaMzxPCg8ukLYiupup/qYqEzg0AiyozMMpCmGc/G1qWcS8yoJPXMHR6d6
tPF+oweWCAvt8goMmwH24NUSrWX4GMOsWS+GDdtX8nQi749tMou9az1EZkXaRgO9/tmscAQm+H8i
W3Jd3he6iYYMGJWWH4K6tqcO5dPvSyIFKvaukHRPrwvaLYNmusxpqLtW3TYl8sFTL9z2Dk2yF35a
/XhaL6fJ7+GEWbBlEwg3pkCisVvttlDoxpaptF7jGo4VLpmevUy3ssYC52quLMJEwAyNfKtgi1xK
D5Qy80RLL6YPOw5mPms1mSxuhf32YelQAz4IBSD1uko0Uh5omR1jdhZ4QnnTRRMmFgkYUz6QWJ+C
fBeEkRZjm8zRzh0L27wl9BTVtR+P7fSu0Rxhb5U0KtmKg796zq3dxX15AtYtlz1KVWe84EtM3xob
VOaYJ1F1F3f2iAFieAYohkpZV8UMUAFLGp3VcDc6lqN8jnyeZ75tdV7zVmFdJdYlFgahebXnzu2P
YK4t8vRkhHlLoD2pmf1QqxmURNZBKu2tiEkQCq3lEuPuNsq2shqL+6X1CKx0YEUlN7RFxURLrxve
YiaVOZaKOfytow/t0/cb+yu1FfZ63aKCbA9zLEx86ZWNg2ibyTPDfQ3MrQKKKa4WHav2Y9wOoX+Q
HSlw+9IaYTU7Hh3D3YYwdUhz8KSVbC9YcfumxsJxP3pNFx/LOscknJWUHWzBkUCn1ooZehoONPGX
Znae1nawzRELldHf+zgcIHiLyrLZx/QrUea6lVegCbD1kPmTGPMsxkwBfBDBwPumoooCuGxdktu6
wXcuAj0TCxg0/jhdlpx4kovKkh1huBNE2TudFHP4eRi0rj7OdtKLyzBu4+3oDrMmix3+VEAWjEo+
j4GqbmwBTWaPnzFNWwfX3ptSjCtTU/l9tW9yMQica/24fRgl0luyaoDseUF6fvENgmYQoKH8RABu
m2S9jMiIbpj+tw2wp4QXFVfrRVQMHiDLRIBFWocc+C/mpiQTt59K06UJs/EZAvZ0fmZtdz9p2cMx
WVrrtlmb8YGFP6JX7MVWcfRc0HrCUyfibnBlbz6JZiSUyS0ImztCC8I4lIDNWnyATmaXvD+FYc9U
yaDL4IjF8R52ksDRsl/g3PmOGNF2L7Aynws2K47uINjOtZcoS946c1JdDqwX8C2dAGQOSnzVf1GF
Lus9XMzkS9iycWboCubwj3FcSxuKutOrq2gqYajmaznD6dRxZ12HsG4leGbbhqdtdqYghbCvCTXY
nBVPPtWPgCEwb9cDBr4EmJS5gp8lJs9yUmT7YDyFPajtVDJbnIOEwjNlwPKLOo2mINp4CTEZgwc+
eTXpXXbepUXb1u6jUlIS0RD5RXKy2cpX7Ny6M5hBU4gaJVyT8eD1NG72jSuiV5a10b4Jh6g46CIg
7IjJIuyDqPKgycoITf1XQoVNkiH4tpsTOpsCQBVghH5HqWlKQHLhTuZCD8MOzmxVZ4EZAvKapV88
r7lDK21dyLOHGWxmYnVF5OGmN8+DpJPnovTaHEFRKJJQvg/QR+UeAK6dMwYUFI018eaLxUyywziw
hPkwYCRbHBR7wNdqlfND7VS+yjqLNJSsbSWG+lYeOakragPoCA4hdm5tkvrUNq4lCTaH8cba5aM4
j0ozujszLo2/o9VY/+F2MAiwsHDmCKZIt77GYpwMSbHeHO8bOWrW9rCAgDvbzhTD23AmvXft1m0v
QC21n0L05LyKJ1afaXcmiplFN8lZkU34OVZ92V/CGbH0fioxAUmHfs7DDMux9Z6uH3T7cBLIK6Rr
ifgwhHV7pXBOJAI5nPynaDM9eRwTKHs6Fa0N788gqMs6Qoe2HUmv6r7cNvB15gAk5KCpg3P8dfid
54vcnOCcrYN0AbGcSO4gHJ5dtj6mPMaHsBNGGaGDCEbvrYxkzwY4e7S1JqwxmhTcZXRR4Bj01XJj
M9hJjHvarNqa/mUF+yxS0CvnkwGKZCto3fEkoSEQt3z2SdmHfQ3qX5jprL5xNvxgkniJKZDaMaNJ
gsMBlAwXgxMxRk19cNcza7nI7RHDFTjxSYYDSYdhG7kMZr4a+xpc0mJ9r7LI7ofypgGxctOWcJLl
wd06E2QDZlv1rY8bpzk2PrY5FxsyDHBrXI6cq1w1SXMlqCXUJxysXex0ChiH1Sn0NHA3CXaTH8Xp
EOSEgR46q4r9S3y3BlVcux5ikG9yplRgf3XHqNglko0UT1jc5/wmE5bni6+ULe4A8jlNJIiNc57v
fKvTFxUb4nQ0YREGFxXmgXUq2g6LsoLDISQmuKUA50MPsOlzEnwGTCv0CZu5UnEx6dAVHqL1/mzr
kuwqvN9bWGpl1RxkDm+FkGGQCtyIPAByii7PIKeuXR7/yCPY82aCk4IINh21r9p72yKDNA1lQB50
GcDxqItRj7tCSv8j7i4GLVLjVZnLCnVd5J5fZ8UqQ5V5RWixQw0ToCesscSAcrre88rZluHmwpU+
YMDbRynk5kYdDCGKxZ7f28hM81XqjUX4Rq8/JCobJ3+81GxvvCvRF+c0X6SArQC7akB+0Fu3trQj
SLVTn/P14PiGkMBgZOwnp6qfcxtPjNTCexbGqEeRmHpTBbMScF2/SDb1OdOj5ZIP7nZoFWSbz5/H
Oob/U8wufBzhiPDTVG9tu+8dh7xvt21UCCTYVXZG4SrNfoUrblBdOC2hbdvYfwosEOezHU+gDpR9
0V1oF6GNb04L09yryvoZega5bHFgFi9Fe9ZfhL2Axi9bwJl01Ev80Zlrq9v5GPbAYbWLDiercjTv
rXJxsi9WwTSsx3qSOw21nP/jReoJV8zy29BIWqboSRJ42mEw/9HHq/gcVnV44ec5tZTdOJyWOAsM
E2SfZrpeI8lcDaS1nPcbtQDO1zRBYRJEBC8SEzu8zJaKrrbeX3CSKOo23C9tUN4trHTikeiOETi0
jCaGkkZxt4Nq5Ry6AJHbQZZhEx7sZuv67Jzdq9MaepjKDD6Bctes9Xav+xp1RMJmeo2IryhOZd1b
j2NYRPajiN18TnHDNB+20ffuYEfaXoYTkPWxqpPS2oe2CQ9JqfX1aBsfngeWfTGrmhhe/b4Y7gwx
HAsldtNyGHbDEYGJhhjA64eVcN4O8vzoQkNa0NZx0Lin5zG/F2Pf/9EKQ15bZ03snlXQuHKXOEv/
sqAW99lyfblMWZ+blaDKpggUx+Bo7bF9SRElskwzfIZ6uoKAuiRfoFl08r6xQZX5ilBi10NUxXbz
iFKvV10q3BV/pizxpKs+lHjcMistYU+4NFEA8ZPIzqOnTi7b4xwxvYhY7QNz0MLDjgPaS/CMXMN8
8jkK4tTDKdTbORtUOIYSbIBsgFsWH3A2ghizUbRjaLZxDGG2Vgw6W4fluuxdX5XvcrQITxQQ11+W
cdJv9ahK2MwJuw7j9CywFNaoJ0486NehpjX9FTnCJSSNJI5x/Ou7MN+3Euryfutc72moPPvJ1Kze
LLat3R0TvAsv6r73mv0ILRdZidd2vAcB9z+iUn8rdD4kR0Kzm2fMRrxyp1QP21r4ZAcgG0ueg0Vb
4s5twjnn5BV6gXjVFQe5T20HSPaVZ7s6+8bCjndfLpTeaUMQwWMpZNJAMQIETVFIqGqXe52BjOpv
m3/VRTr4hCpNL8eFUrBvWadHldxbtDPqqz6y4mgXRo3l710z2UcasuM34vx81rYQsWIaKQ1Lwnea
xexpNlGQD8ovYKuOgpOCmZbgIphxloULi0ERhGLs4rbN0l+LMJk8bOlt5zleg/CmX/mQjMQKtopq
Ds3TXOGLyuSwx2DPiKN2oH0asNdq4WLv9v+pO4/tupFs2/5Kjdcu5IALmMbrAMcb8tCbDgYlivAe
CJivfxPKqropqir1snEb1U4xQQKBQOy915rLpodGcB3miVXdJGG2RWyLi9jKZPEVN+jMzseUdvQs
gYgGTZzdHoyi7JGRR65NuJQDr94b+rJ/U7A6xdDZSiInk8mxmy3jzwACZKX2t02bo6zWkNZeFRjr
QPOXMFL5yNfjLfRjDV1oIVNkbVJBYLNgRfhTe4cobW0esCChbZL0Img8e0JRtfqqjGOXY7eTWfZJ
5lr4XDS4VVcxii8yOUWu3ytQACFZSg67Xjtay9ktS5pjnPeE0dqzkjxy5Js4gEZ8Q/0mELz89WCn
IEzgtoJpw6+80Dvc3vZlbzZfQSANrYdJV9LnsTV8iSPfaiw16Hbg8kK/0NZKCIN5lYWJimutj7PX
emCb8doJ0SMB0DOK0dqZr7HGj9+avJ55yzGvd4ehkvKddRkaawMXQ/yBFL+otypnY+UQaDGypb6b
I+bTstGyndP0XbF1SA6CBqs5vbGh6lVVGD/mnBKFk6T1ulG7+cuIJpodPo+0SxbEQ7lPlbl5ga3R
cGgied1pgJilkxKclQk9Un4XTb3J+1X3U7IdKo4k/RWm5Qk+ApGx2qrEi9F8pXGQ5K94qaXmo1ps
yUEJK9pUsNmo1e9TjnHI9KoByPVzZqpxdMdQ0TYTNLkz+ncvEmrW3hKoI9zFQcLApU7xop6dwBo+
hjFVCEwvxpR9Wg+oluH3SjI3rfiUzk7wTdQy/+Bw279U0o30JxlUffaRjJy+4SdzhPYwRejafgKw
WN5FUVjVWz1zugibC8NqugB18tSF3W2RQpKniOhwTgqWBopaDrtEpVEWCWzCldB33OfXFj5kXTTX
RWl+UO+mq6iy34tMH18S12lRkYXu1rKHQ7scOZVK2wJ47vxUG3Tza+ignT/+veJVCuA6FYR7K1qx
kihxL4pVGC0hr0vQnwUANCGmre1eaEsIShmbFuxWbwdx/XfQz0HTUP5RoBfh6IVlokoGRUl/7faG
dkdlpsW80RHH02lw2kvlliPfmLpPH/68L/y5Be3YS0K4pkGb0VRopp/6wsRFC1amBayKuw2/s4z8
sQrcVYsd+y82hykMmbswQ2K8D9nd/dy0HY2xm5HeepoSp+eQz+DK7KbxL468uQojEZWRN2MRcEuf
5iKthfCvJB7N6027OVAEFSeELcYvrvIJpYIUS7dclwKdwzmDRv07QfkPnW5iNRpTxyXluWivg02T
8tXxArkgDew2na5iiK5Xg61SU6RhrTwgpw0/VGCW1i+GFf/uAWoqyBrINSZigk9DakmImKYoPEAO
yj2CVxskldoC5q+Vf4wr/pIu6/9PdHVdfStws3771p3fqv8C5ZVuM8n4z8qru7cvMFN+13Dt3//v
//n+z/8Zn2MgraKl5BrETDAhNVjWv4uuFIv/RO4GYh2CpzQB4udfqivN/g031bJOl9xOJp/Gv0RX
y3/SGNTAWuGzaDFB/Cuaq++hZv8zKkG9gATKYY4F+poJLtO1H0cyWlJZ9hzgd8cWqmw5i+NLAEfn
9MOHPs9U9fdWFbZ+Ygxf21DbI/xU94S0ILzJHb4OzSkrpA570thkVKhn0b18v5P/G4tKfkOX3Xz7
G2uq/RscvPe3DgXdf8PyEjz5/7y8nr613d+8tyL9YY0tP/P7GjPEb4IxpMOAkNhAB/3EP5eYYf4G
mUdlkcHqgLuxbEP/0PUZZDchkWFHR+2KcnRJF/uHrM8gvIl/y/R4EcaxLLS/ssKs7yGz/7PEFkEO
IR1MMTWTqdyivPhxiVkpkzKU7gBj3fQgCSPoDKu/VPFo4kxLwx01Fmqugd6aKLP56MzjRc+aclPk
qu1zkMOHgs+aWa5qnXq1Mbeqgj/ATY35QnN93I1xgsPAHHVzKwDnGR1xGVLt1U2cW52H5ZEzKe64
td7W2qpK03LdF0Hmu5Zie8I0jrANQSHqdSmIyOxIHJ7tR6Vn+M/ARtl00ko+gqnUCAPUiifOKtql
7A3lRp+t5tIPsXqwrSE/cawgi7IsJmn4BDNET1oeta8caLFwTDO+mW3r9CRel2vb6g5wuL8tvX7q
X/s2VBVlBbrh3dB7BT41bWxm2zhcmlc9ftb7+M6K7FMkmr2e5VsxtXsz2qdvgaafhTJeRFm8gcN6
Leb6C/DIQ6n368x2j/BVTqU9buKhutihddHC4kKTsPsuRsFWfT9OIZlW1ZYKbLAvhZPcRU11V9i0
RPEuXelhvg5juguURyQ6HOmGXQbnOYlt3FiB3zTZ1hndk9WOJ4lvdih6BE+l8grQpqd0zm+IXLhb
+vGcz5NXvMu3osufLGc+Ral9nGTwkpbz09Bm+0DrtlPZPgipr8Pe3jBZvZnCZmNTKfpFGAI7Kl+W
zLvRYJEowbWUdIlzBfu2+mJkp7D+Nk6YsOvklNblrU7mBCen8GiXLsMtTNlOCMlCE/wmsXOmRfpR
Uwd6dF8shdT7ptlhXLzWYV7YTrma7SnZhQ6s1wW5KMk1Ta5xlQGHu6aRvWZQ/JanxXthzyulu6ET
tHhW19N8BK7vk6Ao9EtftCsAK/P8Iou9E42PkTYLrzOalSTdJVf1t6rUd6lxbWpI52ez2bpIyVsF
16lid89KRh9EmTegZB5EcF8aW0DPtxhOmAaN215PtgqpN1F8iZVwr7iLQS1Zu4N+hXfuqpPOFVLP
TV0+zu1TgA/YbJrXGUJElYudWWFQCy3wAfMB2/8rKaqXCJbGqGbX1Pu6Z5ZciRnxqu7o9hjZXklf
W6nh1ZU7UUHxUCef+BQG2hzsJTgLXT+jDQmvnFHD8xq9Cv2NFXScm3ajSfUl1V8SmlMRz6neFUFA
s1QOHySm36jpcFdIYzU40TakFlRHY28Xz4VCT7iwxBHhytqpuhPE20NiVw8wu1dtx5TVPreG8J0U
g6V26/bySUvsjTmcHePciyMnswqbwbR1p/HUR+mxsR5J/jmoYbYx0hYrWujZhbHV427dtuGrmzGH
EkVww2zgzl5evshx7zW5q/tbs/6WkxtnEFTGNLcQuBM66QuMwoOzt5p646jtySiTjVW559JyRy/d
NUBXObzCd4p8Jv9es0zBM0psI78WSvOc2WI36cED9DKcDNVJQU5ApezeyAp2t3UjQ2hPBb57N9zr
Q7ge5i1N2vVUyF0rKB+i18kUF8BH2K1aHLaj+hjU8oo+6ZOjml81B59uFQ9oA5rSkx2+2zNNeVoO
RbjtsE4gEYAgdIjSDVzyx5axaq/r9AMT1B+N6T5wjrksAMsMZZeHUqLwm7ijdaNlm1H7MjnTdrTm
VejamxmD8eL8UC28d/JRV0GiNk3wEQWz76pzQNZbeoTvtO+NxPboxx/BML1XKrZsRwY5QyexU3Xz
0MwUctEAV99hhOpocq1qZoxrOnOfCDNo2fmrV+g7zcmMkurcdPT3W1s9usK9NpT5VE8h+oEB3Oak
SOe6D3hb6ShEWzNO3qNeXgdadrJccpqdtk+OeApvhBULr9Q0Foe9y/lRj3NQ51EvvqTFfNeJ7K0v
5VWbZdGRoAJlTVNJ3YlUk6cOK6tvEct7ZfLluRV5q1+GZcitq89BshZ4PVbIiBe/L1ighyi04lXF
YIW1W1Mqxvamdc+MA98YKoHHrvL5oGsLaqTdBXThu7yttslUPij5vE6zapuleXcstkrqiOukSPfk
eSQL8pORC00MNCnD0c1Udwd+feOWdbmuMQKy52d+Pt3pwWruLeBgannUE+e5juRDaQYKZan90MTg
mgYeVmqnONPqHjHzJUaa4OlxgFBDaNJv8/Eg9fJ9kAzee+OeYeSxSAYARmG6cwr12lRADFE8PldW
FbxVjd37kYL5jx7vZjwUksh3AMthVADS1tE89BX9ElcmHhjqiMye5qnpITCq9Cq9QbPWqpo8LRSw
vYLKau9AJU/mN1uPngcsaSrp8U2yzXPHc/J0XhWJ8q7CD8sBjaPj2LpFPazS0JjwE86hBzH5Ctcs
Bw8851a2qFvmZ7U3PgDmNx6qkxal6UJzNXDCgzfpPdAPJwrhU5oF99ocvKZDcIOL+koW7vNgDm+D
q1+E4Atldu/RiEjnNiwHFQ6Wcur4KN0PtVlsE1VVVoaQ6gHHtINbWCWAoLToBVRWfiKETPOSFOcR
IcwG23cGtJ0i3xhwKcsMEYec663ZinoTLHcMm7rr6y5VZJlp/Rk2Gu/01D0WtLdX0syCU46JzKP2
IxY3Ss+xtYw0nbB6FkHGB95kCGDSjd84Bath7BtrlVUCE7wbdwe7i97hrQOSSOeTZYuAKfKCR9By
uS9oRp2i1kqvcnJZYZRpDCeanqgrdDzelFRe2De7pZcI2Ji77NiclmY0rkCOfXRg7Xawim1mKAYd
4+dqfKlj8xSKSvFzN7gY9pAz9FEPHC8E+5Rzr3TudZs1+5FtxFCHXYPTuhyZzRumehWmX9wSLEsb
hUxGcaw6Q31XTw54IKWEkZEqN+QHhmujyu/VtDhMWrJyyICAACqjTWUUd/UYncir0djYYGJ7aFQO
NPCdY9ElDdJBxbCvKqcdz50zZhewCeyedWoZfoIveFNqU3GT06YFG3qoVHHjLBqtIaqeO0UJN0a8
a9VEuYWX6j6QLzmhY3arhOnIOPSr0AwhYhPBsxrqLt/WpOhsgbo/FZVt0+tVPv6el64BCsUYERbY
d7it95MKd8tROuHVSr+vFRJPQuBpYzWd9Ub/AucZ6aj+3nPQNKsA8lfxuyD7f6Pw+i+r5hf58H+u
trb0Yd+K6Y+11vIDv5damvhNNZAWLgxkVM9Ylf5ZagmcUJTwLp2WhYKKCeFfpZbghyjhKX4MEzU4
hdW/Si3T/o0RLKWbIdhNv7cA/oKBamnG/aHQQp6v48YyuQhv6iJw/7HQ4oiXV0Y3x6AxgpARHylx
Q+h1sByWDOlRNGfLFeNXhlLt/g+36PL7Nf5op/pR524vV+au4BAQgpY81eOPV7aHNk2UMIJA0uYQ
COxIVb/UVhfYa7SqJOu6gwW7GEVU+q3Ne+bif375T+225foG3UNhGBg/LJcDxI/X7xA5tQRhlj5p
tKXqgTNEEudYbblFeeg+wDXPvpn6VOgrJZ01P+4qreQwpJq/vzT/MZJuKWV/fAJ82TWHpg2/DMvj
k/JeqmWGdkehsZvM4qgaafRsGv1woFPLN/HP/+ilU/npWij5Tbxy9CzxzH2659WAuEUq+M3TPDDl
vRNMzkpA5VDOHaTqfoVWZvyFneHnBcafpwsTdwEuCjoKP97mdhzGrleT1O/IN4oxVo8i3WeddHO+
98q4bcZYra7suVW//Pnf+u/uK6N7nrOgr4qz4dOFCwvSQMWgi9CHxrrCGRUkB2NUFtYOkt1f3Nmf
V7P53TfBBJLFRMfix6vJaZkZpfDJ0iwTxzZv3xOoVv1m5jRvSEJimc42cICGovjFe/RvbjA7CG8u
vi/+UPHpylXfGc6UGjmCNQogmYwp4C0NxWmYvCPUcPfpsq7+/N4uD+3TOnIXO8ISwGsj1fr07owz
49zMwLHPZ039IrSSlZrQrPzFZX5+hGgt2DsFLXG2TvtTo5HJB9Txasz8QbA9oM+MWo/idH6fiwjJ
0p//TZ9Sp5cNgdvHZRZOPpmlnzcEGwJTQWVa+pLYrkcbQhVBqprabzUt7tv1WKGpAfmEZNJLaOZM
3tB1HVhZe1TWdVkAC8+XiMNf/Fo/3wNbpdmr6sswBcb6p/cnddSw7Ogl+T2f/+mItA4QY+emwzmO
I/cv70V8cJhOshct9vDPF5thO0YjWGMQh4M4dogGtyQ1LUpRc6he/vx+/7yGlo8bUyKHnQHvLl+4
Pwr7LXaghHek9AnEcbdGMrCG8ooIxV/MiH5+M5mCLdxvIoC/pxn+eJ0u0Eb4CQs4BqblOZmUbDsP
g1ghomGsTaubjDhlzO9hoMnkF9f+eb/FfKRiPnH5tPKx+bQHdQVDHWgzJdpFna9bH8NOoQcIgNnS
E3KVlvn6r6Dg/+a+2nhqsQthofz5pWHUG5KIY+V+RDLTRUFTRNzs4Kz+/On9tOtYWCbZAtxl28Og
ufz3PwyrevK4kpm/2CsaTbk4ZhKcsfqZhzTuAx/5SnUHX8G5/vOLaowwftx32FuZLuKL40Xlqsv9
/sNVy2bhb8uxJ1nFjdxjYITODthshfofwuNOyeYp3MoU7T0k6J4FNWVW+B6jf+GsLWd3n4DHJRap
xz/wi0f9/d34YU/kQZNcby1hJObP5xmjTN0ONRYSUlGVW2Y4idwmlkCgutiqaKXYyZHwxegS5CG0
z2Qu9shpQl7jOf0W2/CKCPgS1OKO0ce/eq9/egmw4zsqJ55lxsix59ONk2M8O4lB06jTEuep6WT+
OjPjAZkFiOZmRgulnuNMYWFyTuQYqM3YHehP6jZqv8p4EiTM7PTehtoL4UU/2HYwDGuzQRW2ov4a
JyjBFVtyKnRrBMTeS4JRCM4Do8fNQhtVFel72bCYEGUB29lMo9MNmwHdIio7rAqBZ1ZTC6Ea5s55
sEbnG4qNYty1gZXQQSvrbNhUusO/0yfdXYSlaXYIJ7ePN+HybjVqEtKQiUZ+CbfvbsdGiy8qxNKN
DmwU5OcwZl9tLUOJNBDL5jsjQh6Q0tDD6ALI8VKmSGW8aDScIyEvSBNkJTkRdXPupC8JptyrWGXa
vP7zFf35ubCrc45HQcPYBK+n8/lDmqVjlEu6f8pVJjfI14xsba5KmuF/fp3la/Hju8OcnP8/lm0m
Pgx2nc/Uj4QqviOmi96CGVvRm6IT8OPB0Eegp6sxMke6r3Rniclbz2qC1ifpjEtAr9cL1EC2zEMa
42TB/b2yirAqVqHlRpe5nTdZGoHX1xXP1C2L2npITDq+enA706WsVwYvHkL4fO78Gc3MVsd34dkB
kSCboYtfZx05D1FmQeXj4LHWZYVKNx4r9W1o8dGMdfKsNsBIPSeg9xubC+yPAw/NHO5m60cV1NZ2
0uZkhcn5ZtkSY9rYgbkLArsC7as78gS9MfHB4FvNNulUeJKdE7H3owIzDuwH9ioqUNp5gW0X9E5i
3PvErDr2zVA1Ashs5OupolqEgilqswpcpa5orVXWFobcuAHWRdmv9dr8BE5rX5mVQfOJ0s03UQ4g
wI9GancFbyIeLr48zUYh++yeMZrrBTOq07ZKsSciIr/RZIX4reO3mNZabSnWzp1xYqrEDK8SQrFu
AnWqboH1pHc6gulv5JRiH3NBCRCmlIkWpU2VjNugD697t6qNLXpdOi1q27ofTaWB5aoURTwHsgCW
U6J+DnG6w3PFr2P0XoN35qLi2L7RhMz2FuvkVACGOCidsbEa19k0xmjAuZhQ1E1m41emkmxR/7SG
r2iia+Dk1Wa3wwT5DfXjq5JEtM27fnCfEWont5GCngFLSI0QCpmRlw2a8dKptbbDNUvSQRY8imLQ
Lw16djJU9XctCYs1jGkHSdOsaDA6JzltSLh3VYgRtn6ecis5AmwVt8QHgntCXsT0Tibke3Kx5mOc
7NLxS4Wj6RYjqJZeEV31FcAVlo7WwQ2kD9NWjjm4XZNsY3q9hvZYAcsLt0Go6xtASOqNjn2KCG1B
vFZISG4Yz2iuJecxQdO8lfR3qtTobwH7ophM3RpvUj6nK8q3coteB8U8CxFmr+62CDd67mCCuGLd
Kkp3APzRkbwVpEHgx3Fj32thch/pQRceKFqyfdqoiBPzIm63uotzZE3cVvbULqIX9HyCaAAmXXxG
FDPzx6zsL/msqKQ60F7sNXM+h701HiizLV7u+EVCxvLKpLkLSHz0ECUjnzM2kTo/4nV6xEuketxV
XE9KsZ/GYFwPfMdpsLo4GKKhWllKnm6yutfEegb2+46dcK59+FYajWrCRK6rspWBB4kXm8ci2A7R
I65jQia8OR2btTRD80aOmnKtN9GlzJjLQPQzfCmih4LcqL3thndV3dU3ZN7F75G08j2Jvaeka+9d
MhBWVq6zTMUbYOO31CbCwWuLVL5y2nl3TT5uJOYQC1Cbz8k0Y96jctmPRG/Rws1vkd5dK1NZHNXa
VJ6SYL4Woz2gpIlfmKLiMnhAovUOXXT0Z2c6TCrR70HA2KeXa7trCWHWaqTOdbEeW/MlDF3pE95x
rTHt8KFPbpJifkAePfq5Oh5DazwXIQNjVGYPoaIZTGDTj34CYuXoLy5qUjyED64ANWFZpeXnfe34
bTi+YWKGzplW01fOd7ejMd8j4FU3Cqg1T9cQuwuIX36Jnc5L2vBE2to2iwJPMtQC2efQKpf1qcT1
3mhoHHU5Wn5TJuEqsrTrzJx4QjOK/igJTxw/SQjFhLqKK9DvA0FyVxC8Bq/PGXpopmNwBVUcRitS
iW+FuJ9j/CLpWPHr0CiRaLqMFGqE052BT2HojCU+VVmEhffhQC7rWMwcEAR8d94TZI4EjFXhnW7w
DjlFeZ1iF3E7+rmWHn9zosjcc3ojFripdbOlmSzeUw4elZdg3H/HetI9I7YsDgHv2clcIK1mkW5I
I+BXHxV3p1TyOm1BwyK+He9Mpel8LS8e1EkeZxt7QOMuRUYY974uiJiv5j2niTPeTETqRCG0+H5W
xM6a60zPj1Jrn4s0OLQI9QG0kbKgmP0a9nbp0+pDjyhGA3dCjIlUOu1VZmcPNn4HmGyayoPJ7fsa
4S3usv4hwS6liPAm4/xF8IQxepkYbkBHf8UMJbE0xMAga9GtKwWOkB7GK0Tr2q4Ak+jZpFn7Bdrw
laun4Tmpqq961BzqKHUObgf1fsyKD4JJImioecx8eop8evsqPqwyeu+CuTg2mcg3kBKyO1N02cNM
AiQ+r8jldKPMa7UqKjZoLaJRnG7Iqtxyat6iyQS8Yunf9NydWXU0Nfp2is+4hZw9UJbbSDN32iDv
IIyfur66LdoxeR7H+iYOY+ErkT35euWgXc4wbEeZsZ8Bm9LPmpK1FYMc1epmHWQ4AKIuvkJkazE8
lreqKCOkb+PWwoZlguk0aiQaojIfypTiwsE969ThJUmjQ62I0zzKGz2q2eh6eaWb6VVqV/cBYQ6e
oGuxSwf5Uc6gpCGBnaJQY98oipPUe4wrITZWoLgfVuuCmCHDyDjGCJY5qg7HtGxxg+S67uvZcHLa
kNZ7iaZSl/Y+aMcbo2D1g11mJo07wzfz7mVxE62IRdkqbDgQkIsovVLDAUEGOlLdLYoHF3o4lQ2C
k6YdFA8tcQ9NWy1ZizOK4tCerup2OnSNO6+N3n1hAydDMJ5fA+y/yIlBsSNCTzinKCGZw7p6JoKy
wiSyuIvm/mbIWZS0LrCSp9kEjjEovQJGFcxkYHwRMeOYCJKNdON1rabbCJO+YU78my6+TUmn8StB
PHdT5VgwXNtP5+JdjRF90A1wN07feY5ZRF5uRtBdpXFdcI72hyG4t4r6ZGUJTRngPF7uVm/hoB1l
6I7XaZD2OxGa2iox2hpon/IkKys+Z/lk+30VXJVlHqw1GgxZnu7V7D6wiWQYptWEqh9M6zFWo7ON
0VF1Gr7GeNb9IVBUxit1uSICdg257z2W0VdSmvbhcm8ja74XKizFaTbt/SCalEFkw0/ktOEaPdNW
cPExK8zWFmnRViHRcSMa/bJkogj1riZWeYMdYWsZymNA1TYkva/p5oWTxkZ1Z/zPabWio/GuZ/LQ
xuVxVpVto+KIVfoU+bZQNmE6baTtXOgqP6h58A7gYiM6saZztIb8u8ZSfjeA8Z9b5qVznr6QQ7uq
jeGhdOJlyrmi+6ytTWmasFebdGM42YX+KUP0XpZrPTcGsJUI/IMiRvLa8ziI+CBHIGkBEw4c2C3g
CDgvIiMYmO2yCghp3kZCAiccmrsa5BRogmrj0E8jo3k58Cjlo9o5lmeP6ilT1Fs9tIlZot1kjcpR
K7tknalpd7AmAn4KScJlmYVHCKeksIiZG9QpcApILHiN6fasg3Rqlk+BAMQzXaYpOc6IZVNrlExD
y6/2JBQfs0pyKh1O5Jymn5y8vtjOUFz3sxUhg4l5a9AU2DkkX12Jd8QyKA8xVck9ycdfrL6iXWTv
pVrfOpZyL+DWdy0NQiRfH7G9ZBV/NxDa9quKg9tD6p+j66hRxhvzGcYqMQx8BDhiyxfa629959gQ
kO0KX6Bzbw1oWSJN35RFNiPcH5ODkxukhTgoxBV0ZWZ9g1TuxiYG5ErVxZLnPr8iIjg0DPj9yOoj
fP727ZhJzg1tEKzzsLooKREHbQDhMbFscoL67ZTgEnbHRjD0EAz+hX0dBxKXZ2nVG8YtN4iSvqRN
b3mTEl2XVcZ5qxtxtzpt/WFq2Q3GSzZ/+kiealWPLU4Rv56q99IYbrTKNfeI8Y0H3O9osvDt+FkQ
ThihW6byw3zdwV1bYc2XGxEmGDLriYQPJ6oJwelPeladYz5gh3pWAGhT9az4XsUEoLJxnFl383GM
5QtuGcsnfpd9juPIzBZ6st0Yb0WuWcUuiMqvwOrHQ9e5nW9H8XXdBdfkmh8G2feorBJ3i0WUr85k
K2uFdFyfnB4k+bATSH3TSB7U52adEDW8SpoUd3+SP9Zzu7Odke2MncVToWxMBBacMpHgIDXQovbF
AxEG32ZROxc1bKOz6tTTobRrnQAtHvNYagok/yE8G7LGLBbssUdvGQwpCK64sJUpWxLZeYMAf26L
TLlAHFmcdY+h7B5LN279YQr3NqYVdrOV2qEYaUfjRJTZTdmTuaBX9cmYg7UrcEOlE0FTouKQk+bR
be/a92Uymr6Ym0utiuepcBdZ/q7PVW3fONwmvOHjKuuHdRK2D+asPGhxrR5rp7yBPnELjuI27ydi
4eb4RcXXa8BC9WZhnmRWjn7Z6odGuId5HtfIws+j2lCWUMHwqd7gTWOPKpE79Q3Sn3FNH2OfzdhF
tLAtrhyBEcK3nGI66Y2Q61q6GIODGw1rmy/tMaVjEuzdKt8Y+fCYZ2h4w0xbjxpF7ZiCQB+0j64a
l3e30rwIl+TazuzKBTbGYM0jeFqlZi2Bq1Kj6mm5qpNhsDbgeRsClMSAeoji8c5VA9KYaiD6IF7H
irwxJUkCQqhgL81XIuMAfYtzn880KXVZi65GRpDnlPRmDMv6oy0lm5/StBwZayM2rhY5KN0sRPOY
Y0Z6Pn5YCv2dTg60ZJmPO0WNhqvOsELCz0Z7fKzgnF9XGOYCX9XQmm1i0euXAAc3H2tNBta+xFu5
7gQkQQIOQqdeqe3Qr6teuy9l1GunXnQ20ucuuuh0lVcgWa5nPbh3nelmSdf8Mo7IV2vnjf2u8pPp
i9HM1zjtDC8G3HKwwinjWx8lSbZByd29jNwgVhjWLTcoLSreSN4IPe83Nv0spaVYSKJzoIT3o6nh
nOb3HsfsNqB4zub+oofuDY3gAm/f0KOeENdjlNH6mMrkDJgmDUi8bYMvIkrSaxRS6zKxCUsoccbP
ibOaavNL3Tj2OkcrtM8YErO3l4PJD83CJxu6N3zR8JVphvAwo7pZF9ZYXpdFc5S9fErjhaheq/19
Y+svhVM9wpuhCUeoOh2byP6SjEKh5gg0UNzJfIzdjpO+HT1FqUB2o5EQsMM0hgO2FY/Af7K7vAqf
9ZwXlrVRCi/lbyLLAL5NhhmbUx+8tKAs0JjIWaPwDOvIQEXbDKQ5FztMo0iD6tu4N667meQhTDDB
kfH6FzJ4yy0sqvEuqpRcnvqxL96oy8IvmHmcSwbdYTPiILsNcU/6oNZ9PMQKoPhhuKVBuZpC5xAN
1nyBClDCrw6nLSkz7GeJRiUFWfAE9UDc8YK/tc14iTnNXxfuwvFw3DIlw3BUHiiE6bgGDHbupq6Z
93wWCRfiw3pf5dR42TwnF9vup4M9u0+zWigHR7MvoZE8mTyHY2kWJCzZ7vwIdoCFwKGtRaToqA9Z
SUWPmjFaD1GXP7gzDQQLrdadFob8CZYGEZBJ5n7s8HCPwhouMGqir0j+ra9CCvnYZwLFa2c+1sQc
H6M4z66TkPQSR4zJOXMCyVGCKboXo1pJ6hGUwQTvvJE9hh8hAGlBUIo0hvjt+BW3+ZnHwgRtaN6Y
bAP/FtXNUJfDWxXRfeKN2RB+A3k/NaMj45FijbEx30ug6HunzPJdjIlrV1ZCPhjjFCR+41rPutbp
65pDtM9RStuYbo7g1UbMnJL9sbZddx3TGvLMetJ3RmE5vhwnknN65t7qEokk0ZOVupEeIPzJDS9g
6sUCOZItOMg0TouCbPhIjGIzQdEGCqVFfob0cR1HhrEiyqpNtpOsrfIubNRcWeW61Zy7aqZjZRhS
fTCRU3m6XpHQF7rJC00S6P2DRfwOA3rtqMejugXaSP9MmdDAdf1lMjhJZ8LK9jINilUHsI28oYZk
PKlW7W6qhL0a80Fr2N4zZV8SBXXV5FZ1iENTGbwymgD3WZBcJicM72w1Feci6U9Kruf/j7ozW3Lb
6LL1CzU6EjNwS4AskjVPquEGoZJKmIdEAkgAT98f3P+JY8luq/9zdyJsh0O2xCKZyMy991rfirGx
Vm/VkGdvjSrceWcqvcHhffHVysr+gL/K/sRoZTIksAkHGdO8/xqGReZcFSohJR0FfIYGSpnfuq3T
TL0ki7hNRi4qPDupQ4BlVrAgF+wju4W7INdFgiI8+4Dxb6KBFPgDuis1O4Z/j8CtwTQyOizII4Jv
OhUGXWueb+2OUToU4ddVTItHcbJmITdu1GnJ2czyvj1NyQCOfxX0ds/mAHPjcxgQG14xcO8R5dXI
WN8L/kz9iiiVs8AsBzv9CK0mn6/EOnj5SdejSklXkxXJacMfUwkslftR8XjtCivoRMQhwSxy4dY/
cNcW5oWUie2eOCu8lhLIS/NHUTveR1qjk5cU/OnR/2Oc0MtSFSeup4vDhaJRx1HkXXBfTVzyzg74
Lpu4G1XqYzvUw0vrVSyqpvT4BdhwdjFAKGHKTyPER4GcWfNC4Pwy2jbMP2t25rPGfFDf2NKZ76pl
LPqDPQr7mEHhwizrZgn1FX1H+tl9vYiPWtZwOWoRtJ+Dhe/6dpk8p94Xbu24jMpckcaSsI/50JOn
KY+05esJn70nUBqnJOHtOLmQuvpThxMDDf8Q7Au6qnEP/Ipy+8JcjfvFmenIBvKj9n0IOfoi1N0D
mBX92qL4E6H5zdDkurbqti+7w9Qr6AJDx3YTQnWaaDHfr7Rb4wASySXf9lvGrTabRmIxBXpWX69v
qspjYILdblFByyWI3h0VF/2GPRhBHQ8zuTILibDsI5bODg5ccUrN9z4jEyQSnsHYKFXmgSoeNM2E
nRVP6vc8DI6Tod9NAKk3rTfh5A1nkoNSectvcR5pmZdPdji6XwSgtOPozh/B4HB0ZyQUSG7be0qo
bIT2YflwxsSKRNMP+IppU+J+sBv6deW0qfSJNWy9e11VWLyxcbAbzL23XChnCkjH6ZaZR8QjIPpq
hCLykTo6JR21yCfnLJWuCbmotnHrwdRWoY+FyinoHbfsg7jJBuqC1rcpT6gbSYV0rIqwrTZYnKtc
ogneyy7AQpv1Xd4QNSk9/7LJDaBeEBKa+sCCCdTBnmCUXZKsZ7i3yQg+5Gi1ueHvHQOJQQJwoLw2
p1R4lxoldnvi683XozlZ1hon88DP7fsS2RiaEaawqDlSfWjlYJX33Jjn9Gmolgp97IxZ8eBNBv9c
2IWCnRBtiI2mUyRFrE1y1ROWMhzmhiC1Q+Y6nWB3CVLoJz0Z2lfEIS/2Y2nr3rwMB1fBucmrVR+D
GhIDoZ1/bBPEe4z1++R5Mr9z8LzW16VkrBMLPWL13dkY09Zd6NXCuA69jsQV/uSEBkafVZfmEPxh
uJC3qdNTYVlInM9uW3MkOqW6ZQ2vw6Gf7MFAMtql+ssYNuHe7ucu3+An6ghhAE5URXvjrhRdf0RH
ho551V/wRZgBzmYVxr1meply77xZ0yY/MYv7EfrrC0cqRRYX8EvZ28stm/dwmTveZTMF1bHOQu8C
ucKm/ND0cmx3uCBfZN1na0YWmdE7kSlD7kaNo08ZaK9dvw3fl5m5Fubp0f4OE90g4jJLXpPGgpdG
Wy17rVWe6YPSiJKo8vu+ONKC5m459cNyRbRJxqUOS/WRjCV5CSWcRhD4ufCmnpf5aOWBougib5cy
pEn2SQtnI2Ytc3OHkqKetrHKYcTj9Tr3Zcgyt4PmmzTKZT/2LhiXsvyYU3O5N2B23+N11gieg5LM
E3A6p1WIx9Fq0Py4Ij8gz4BsIit/A6OoJFpkqA5GOlrnnC1CkqOyGBfWWH1WqVHEZZjIRwSvVDU0
5BzeyYJZbG7795Av7TFjfPJe5o2ORRUqoH8OtD3i8sydaA0+0yXvuM0utLfWnqjTVdn5uSH16g7C
pb7zWXcRkPEXp4GEFzGptT4quggMzvwBHGDqLM8ETIRfstJu70vTBzlKY0ebdbCv5ym5J7Wnm/cE
Gt/VfSLYGdoq8q0GY3vf+zTrh+C2DEfU1Qvt7J1YKqzkcI+mUx8OmKe8MvzQRApcdJNur0zdqBs7
ESMGDWui+natnZdtu53MvpjkRF363fjRl5B3kPqd/DyZr5ZZejEnxnADO42wrLTtmDD13Vc/L/Mk
hq60gJdqth4pgeHtgWmiva9cmeQxlkLnYzSQU0cGsnksXmXNCiu1t3zdcEl6VySGRdlf5HcEXAev
mbMMr7oKOCZsAegita9tc/VuR5vJEBeMZj0LJsdhvDAyu9FcRQ7KaKbvjivVfbNm6s7ox3OB49Bg
lKJJzQ2REe7cnqyknVm4oBfxg9lvmVyDHXQUwnTbpbkB6i2OvY8OYBcgrsQqQ/LlRV0IAEQIdYgx
Fmv2niVecDCAXCa7gbk2I9gOVbQTjAi5upk+cWaBhC2tyzWjZ2iGnkWbpLZ0pDsXsT46WZNHJQhi
kPP+oy0aygEUlTgNXLiLTZZYFwDzqNl90mOiVDfrYXWEvE6Nqf/AL2bfFOX0OYpmg2jJ9URNkwLg
SsCG2LUhTkAMcQt4XETdMnQvzZxeVrIK98IBGEHuLlDQ+9ny9VunOiuMk0mi8w6F+9CkmpsHKd/7
dW2CGxo4KPdb8k7d9Uj9lh+UQJHfifkBTYjxtHjNcN8zFeP6mrcH1j/yiFAUB3Cj9osySU/dAZmw
T6nLStzNc+s/JDkKgKAtqlPYT+GxK8bkSKIwHbo8jMnFbM88sqeyyXCzQb7a2ym9R2AQ/b3hJIqQ
3lZT0aqifBzJF3rVrpXeuGU+cTZbGX0cz7q15vBL6W39VbOui4vRNfNYtGgLkONlkCLDmtpO4YjL
V/siAXdzt8J44JpRARRhxPFp60R9x3X3WRWNhpIyjl+nwvKJ03Gk2nUjClRfjbwOMz2G3XMEV3CN
Am2BdUANfCY95hBUJpAck1waaRznpJlOrpeudEvds2XhaAEDCXSxXd6UVRR7hCTPdV1+cwdkJq2B
323pHHxi4qolSMzhuoBeMIGoRv/Kw5FjQoM6GPV2vzGMKoZ/g1ONPt1VSTWuduuc4SYzm0uMdg8T
N+eJsHkvJsFvi8RmHGkjuz23s2Cxugslc1oTjH6pepkfwmlKL9F5DHwR7ImhDjmAa3pY1bQ+rkIT
g8cmup9YxFGlFVIqEeKjdJ58UXzU6MUObgBPnYHgnruX+TyY5ZFWe3Guw+W9U6baQ5QyP42W8yi3
de5Enr08r0GnCU/KNZLBmqCwepfPQXY2iNp6SeqkpmHpL/hAc7Ngr5xIvoqDhMJg1JxkO+k2xmVl
UFa3kzaeZtUNZ4vwq8uU43nXZ2N5DOmm0YSf1a2SAQ0lv8Kt4dXZZVD6TZQh1CSlqqOHTtsZGqq4
oKdIEULZFTWBjfIvnERUyLp7yoWBXIlNdd9UtXtoOQUPzooncjFqP+7ovVynpkcvWNS0BHPi50yF
QZbIL05BN3UfgCUtV+sySuyWFLE1ncpXoAmnZTHO7TKSmTQVbXtFFzsSQ/+OE7G+IwEivPSKOse+
5ZpH2RvqOQkcLGVSBFdtKuV3msfiMjdkegnLA4gjIbXolQtxi8LLSPbsZ0wdGJMx9EmbyB2K+tgt
iAjDYLsztissxhnu0VI14cGygIMxt3CHu9GDYRbkjC1SCv+nzuiCuwTF6b4y6YVZ6UpW8AQh9EFY
3Ve47M0V2RFGe1ALbFCAft4+dwg0HnARfYTEHe4qRNU7iju259q6xHw19tdkFs0Pqc6YDK91Ks1o
otV7xppCC5crIxOgdton0izjRPhQkCZlnn1d4SxLeAdNjwCrIKi+OZSVUmdvnnFl9ssSnNtyyLch
d/u+sNPMR57q8LEHlAuuuavnOCP5a2GSaZBLP5vsAXk17BfkasfaX4Y92gSettzt+5ek54pJ7yMI
8dWSgqh2dO4EUeKGc07pqViRPUr/2Ukt8SMLlvA49NzJoD064rlzPXWvHcd4bvLRuu5xPZ/XYX0B
Al9fz5RY93bh9uc68doHo16I3evS2j55vhx72ugWAWia4VhsNxOVvZiXa1r71d6lMBQ7kE9We6pA
tAF6mVKT/jXYNwe7cNoDXRzEGLVu13xb7CYb96G1Js+ZHMofNuF2zFTAI4PfYtIwDIJlAyW6YMnn
pO4C2sqLJ6uDJIURbosYz1vpcgc21SWG0PKCDY07W+WuaMCoGzWSX988qGElnYVB+yMaBmJbl7G9
MzKqhadas/t5mOXqKDHs4FbS0CsQ0Ji9+cVBU8HlqfDSc9A0SURF7tlHq6HRILo6H0gxaxl5bAlZ
xMZNnYnRzhnTTzEUE3NRH5kWrKWzZTfmh620PMMDZn9wcTlVib1eQYql0gQ8dd1qI3kBN/GRzU3A
RJ7Zd+myj+kcBFDpzzf2LMqD3xm6YzS4VclO+90J9GkQXbKTYXHd+uNbziKnmzjnVpS32YQwyQ32
cnbwCSZdV9cRqqvm1kUxle4RobHrcds+molB6qkF6pq5UiFhJibthZnWEmTiUpNDbm6cAHx84Ic9
/xttvPzQy+ZCua7eExmhris4y4D4AJFSGdAutLGpEZrA+u/d8JAtfX2yNjO1PQffQj9F5ICY8qKW
5vCCFTA9hW2SEqM7yP5IO0ryACGEoNgFCCjn9I7PGx0RerzLcguE8RvdTocVI86hzBaaxytfkpHB
pYLgkRuXGG/rp6ml9oy9Wgcm/7G5Xh0T/n8I/Y3hUmqsZ/ZVZrQ+02NuUDS9mI/iZiUXnsUX7Gdw
YieVNtzR+W9ir9ikGSDXUtAxQ6JCQUJmsGfjZ3eFBgWNsORA+88Yo0Y7D5oxIxmgM/Mh30GENbvv
k+26Bof/tvogkRypsIbXtcn10QRLzcUhaEh1VEb3ao8uA9WudfzX3jXQCvr9Ul8PiVtcajHzc3Dp
S5h5US+nI1QkY1L3mU1LU1ULPdCxaddTTgP2t6LLv0guUel4QuDVCqh9g1/k3/CPB2fq23/J6deg
X8iPrD0PhgCbHM0YrgjsWVvVOfjJCSzT8JVhvc8geFA4MoeQKvgIsrNixc4NAld2w/kuZCLJbYxQ
+XK3DvZoxV01ZMZnPSwMZ3CJ1vq/9cP/lrGP7DT++hWN8lOY2v+O5PP/UXzaFp/wP9v+Tv1n9bX5
/mfb3/Yb/kXxcf8zDHHGUOCiwuc8Iejs/1B8yEfDigAlC4cfnXMQs382/m02QdAs+Hn4rVs6yr8Y
K675nw5kH37VJh2J3/9vJaf9bE1w4aqgAsfCAz0Wdw2Lk7X7Jym9mXJkqqXvNt3Im2e66yHsWmtf
rLVx4TZ+/Ru/wB/paP9XHv/fr8dP7mKFQMTm+dbPr1daMFoaulARkr003RkJx0dnpRaqFKs5DN40
XIQJTReUs32cgRR/LVzp7IrBaU8gjFHH6PlhhiZxJgbejI3RYnzC5vy73Jjtmfzl53SFyVfmEr5j
Yk38+ecMQ/B1TVF1wOT6d8qU7EzuQsjYR8rfRO789RvwXVYHr8YcwseM+PMrQTpnsqlgaUKok9tg
1rvAbo+7twjad58e8G+2o58tG9s34BO5w8IxWV0mppSfXy+3qrzurbZnwqKtzYDgRFnZ5BEw+uUa
nDtyCdv4nU/kb96k5/E5Oib2my1V5ucXrYqqVpWT9zStfJJgN1Zxp8oy7pF4Hu3W+PGnBxBJ6JK2
zZ9Npda2jH7++lhbWxCgZ/oEAG2W2j8va7ZN+CN5KSMHjxgD+rycnslghyrdika9Fnjash0LyHi0
/c6kal5771FWgfvdpxMTkgoNqxv0bW9SFHaZ64NwH7si4j2sc5wUjvdESWh/y3Qj3mWOYJlBzBo8
FnVLL/uf38zffXYsEAxwmz3UEb8cH6AWEHVnnYzmieqgAVB7Uat5vQKL2u6bEWj6P78eXsW/fnqE
MwXb+hDE5vyaArW63kDICMQWZQDxTFIwuojurPEux6SJXsMkLLUdxUi+8jinJ8+u7NfJa8PLVqYj
VzyntkFdLwH5pzSsIXdTh3WoHA0vPxsFisc9/US+FkK+l0+7lu6rHDkET7jds+uM6ADaCyX6TxRa
fXkuVVrY+34xmy9ItQfyCV24OMjXKD2jFLfVdVP2rdr7zWCdO7tP7wsY0AwGwEA2NHKygC63ZSLi
RRBZPMzjyoBfTeKrpDvO92ZCaIfp3sNgz8m6fRhoZFp7e2hgL1kto6poojsV7GZnkF/CnARO3All
ilClzacDfGliyL2+CwfMw4mEkzN2xjdCcd0v7GmkQbHY5GvVrequHJXbRtLP/aMvhYPhRuhiK77F
UaGbcq/yua7eWkih9JhyIT8S0p6fnZ7OcLwBZ2Nt41zd1X4yOPHMIIIkD52Ib9qW1hs5H0Z1J61s
MzIsakbxRC/WiHQzKyDtybrR+2vcgtyDewHQIiD+BIGwa+o9SiNT7s2OhgxzCI3krvGt556h4LIz
8olrextWDNRdWLrLflm0qqOlcoNrEEYzAOipzPxNEhbkxxFJqR8DMc77PXawAmWl8sdnjSyG8cOc
GSAfhtx5U1rgO5g6sQDcVt3k7hc19e8IYTIV5Wmr2ODnsNhnE72ww+o7aPtyy1QZ2Ruyu+karuA7
ojs2l4nUmnKgWRHMKZsZIOngCno2MYlptbc6G0KnYTLyjiTPM5hbyq84KIqCWWgXjglX19bm3x3R
vIRdt+q4D3vjjdIZTS0LnL6Zjd1UYxEv7auhHrmdBqKYX1ArOSHay1ASVr4I/aanLYa9D4v5q8+I
liFvM4ASd9XidTvEDfgbxgAq8gGF6HpDUkMItYQ7WxAX40wg8OjJIZIJ/JhoGlo1xt6SJkdvWRds
J4VWComm9IfIyZUJ6Sxk8FVOzEiRDWCy2FLB9XVOCPSPae0kKAxzql4qz9V3Hlbdmg1ktQMkJ2WK
LqYZy2hhXetDmrSk8biDrG672rKfBeyRcb/guT1ltY02LKVTuLGXwukQkjtDGvLgex+ZcNcnYMku
G2U/Ytpa3Cb/7k9YYHYppNe3Mhi3Jh8RVMPB7u18ikDn5B66EaYURLNLMp/TVYIMXGa32edFYAAs
LTLxg498S8cYOneN1wVlEaHNINB7ezKG/TBWSwhqa+3bPaE+3hghfzQusyGAlqqdJK3juRHrGtUZ
Q3zU74xD2DMgiHibWmg3jVDtgZt4CAaHuiJeYkyFMcT1Mog0alwDchJYbJeZzdAtHwVNaoT0BpOk
wQgGXEOj0sMOjIYggQc30atlTCWm7rLqm7hpLY3wSUonyicZfh/NkR+WTHvjqRnK5b7eutsXU+el
EGw6mjakZDxsz7Nz4S0NbHN2punNcLrwRTFvo72Nopz6cmk02QLsawhbuzr8xDGSrRyfgvSB2YQE
TpfCQpefSbqCWm9NBpWm7WM+jNO0ywnCMFiilgJPM7gL9yaBgJSxunevGs1u4FFFqAjrV/tsDTi2
sLoI97s7rMP7wG2hvdCTcocTZl1mA6nIXNxCEw2egTxHQCdlOz54TU7jMiXTZDzoqSAZgjnnlCIR
nsXEPEomt6WTo+qfOlLAo83LLTHebtuzmeniIvMTe4jnKrVfLN0HT92SiAHHhDW+h6svq5M9aFnu
TerM1yVrgWtnWxQU2iT447s0G+X1sPQUns2qys/Mz8JrnsTuPZuW9ptXWErHroJwx45PtymurBpE
OR3G5ZI7U3aLTrAq98Ijtw+kYOp+X0FuFVHOMO99LHtsghlC8dtikMhUaASQjUG0kLg2x6ACRs8F
pzxMnosLymcQHvzg69TNgx5KtLkJAS1DXNaEqbOoUvRnSQo6rGfdoLip/eet8fu+Zr4gcwVid4mN
R4+kVlEfDBFVXVjuBrLpX4MgRbIl/dW9Rd0AuwcQTN0eEYgHYpdjc6gifhVIqwz7+aorAwRvZpe4
36YgLLbpDw/DrpReYuH3wI8a6YB8HJ7tOvVPQd0iRl2LLZR+FotxkrDyQCtJNKY7pIf2ptoy6MQn
uFavCk8rsaeAoNskCQtnM/cZkTDDaAzGcKTB38pyThZg4VhK0QQlyfPCzVRFcyPbYivGqxcOrYGd
V7vdvuOSmNHHS9YPrySRZ88KXR7rUUg+DYZk6Y6wsy4FX91in5CtIM5qHCpk68wYWvxedSntqBxq
T8YL/YdTnSiPHn1d+h+Bn5Q2Z4DuyIlwNNu6mfUwSvluravWy6yejNztLXBr7L9IR7ZZnFd+iQwo
g7sYhcbCQ4kAlPGSatdX21s7nicHyvzOWUj3qoGSYaDMOqwvLW2UraCvmjfhWRA9yqrFBhGmGRQh
7XfvkznKOl7TxXlwVt4CBAy7wJ0o+jmyksn85ktffHpGg65NcIHCuTclP9IpIIpsCCym+8TTJi+9
wP2Hcsvu3FgTuXKFB8/+bq8aA1qztu8IRRnjZ4ip8F3Z/V1VGta1scUMcdRVbz5pVndBboDXctFz
0MmaBZkcE34amtgcLHjODiWRSae8LYic9Nti05030wBU2hg/W4b/b66bOeDTHX1p+RLbsLRUz7zY
H9Ubvs3ajWRWj3GNYsa7duzGUUcoFPpFr9BjQSbY4rqdfSR12JHHl4lL0td5DJV5YpJXPqHks9hX
rR5ZvBbVsk8cWl1X0vWLVyRVLSMX2aiDJcuJz7Apq3yXMh8heyPNebCwBhNV0vlbHgAO+zUm7aas
Ig7d5Ucy1thPyZohtKmYJDJzOo/m40rbxY4lwWcvsvWMNgZTstwUraQv15ezwsHEEgopR+ewf5gd
jQ51SlqMPrpjZ7ZmrJ4M+jI8LJFCVhviB0vIhKBqSL6Olt1/V/BunoAUiA5h7GgxAiqgVzLZD4tj
onpcmcrznzIQLWfOOfCVaJFRO5tzUDcx10EkelDSPUIHqzaXsU+vyNwJmoTZAeFql+wLs0pp62ZV
np1FFbQnqcSMz6Ew7G1sblmvxuJzIHqoFOxIGsTzcKJY2ZWVCXvjbZbWh22Z3bgzRZ8jnAvr4kMG
M/YjGlfwRSSSNcpiupyXziLmat9XVfggRklMrKMsgncs4apH8lXqIgrDTD8DsEQ2I6YFo55T1G8L
CtwHZDzh964Wy5PpDxA4pyInO6AR2G5jvrR1ofgQyVtSTZOD9RhwH5km6NWPeaibe4wXIo8rv0Z9
XYjMvpWZcswoCRI0iEKn7O+AX/Vz3ng4fOds4Z42FCOiUouLgKSHHhp3hBhwRfOk1ZymFlD6zjaM
8rtTCi58OCy7e/I20LdVGPfPXY+Ie3MBgg3jRpCHF7NfbNe0WidyX9qwH+Im7Na7wsCxye3A776D
F8koPYg0hKuUMwdjEDCZJ8AM3tFrcQOjm7b2DicJ3kRz8VCCjehFPaxMd/OScTvHcE1SZIvVsIyF
pZZbw9PTFC2oeo17xzXJTE1A/decJKv5SbQIFrbM6CEmQhln5JNK+gozE7dml6OvV7ELhh3FWann
vXKGfN57oAS7yB/l+IbwYIG3Ngk+U9Iq5acMUj9GTWSiqilwAyHcq3Nj39Zm7iHgGTM/TgGnpQym
G9RpCH3I2Fn6pGXACgUPzXeZTASNsDOTyGYSw1b1mX9dSGJ8Dv40z+wDG0yxJzViwTvcz0yE1oqI
NmMR4t4hMARvRI7ECi8myS27ahlAamoph2vfXvCdpLiAt8xHhgY25z23cv5vVDwuwgmGEtOnlzp2
QdnjmnjqTYRwzD7W/ji3uq/irLcTCH6TbzJ38ab5qQhqzF4MlOzdzF3/VMKmKxm32v5JNhMLLqk6
52GcZn0O6Rq9TPj8qBB4NBFnD3J+TzbzFQRVIQ+r5D5Ie6WzDvD4hp4CjqN63xnOfJ/4hr+pDUqf
qbtnTKhSArONgnbEN2DSbFKRW7PnRAb3AsyGxTQ/OEvDzraC0rtL29X9HMyBa71MMrrBdl3/CO2B
VMQsJTajUGv35qL35D7ok2N6wdscCJiTbVffYxW3X8d+yf0ocDLHQIFsDg25lqDBkO0jA4rTFmEA
Vv0+yWJ8nELGierWF5z/znxp9TPdOlXM6CkJhqmwQhbsxJVvyONKX5rjnWUPba/ynWSvuPOanG91
TeRhjweX0EUmEQZqxi8GXugp5ss3b6veXEqAuf2E94EApLgTyj3TEN1y7Yop4403YXYVQrU1MbJ5
5LPyx5Ub9rFtnko384K4hm75TVYmUYxFM8DabPW0k7L31gj5YfWGxJ5paZoYn8SSFzBBDDdByjiV
BKvpGlAlUrh5vF6J5ch35L1oc889aStUygB8HkVncGFJX72FfoPxQCzItnDMz9/DcLGXi2DBqROr
AHhGvHYmLQWS2NMPZ7QFX1iLAt/jdmRHswwqIokquJ17f4tgt6S5SewKKQiCLYngi/iZMBdyIpKq
RCfYKA4DStBj5kisXBC9yq8rT7EbL8ZY49ZK+bSzbMqxP07Oj6JfnE9FlMclvFAmn1zeqOBmqKFf
rNV3ny1kIVvQUo3XvMua4pYR8QqIZFEVGUOyyU49bHSP/Hm8VJuEdYwd/MzpG04WENmBhRmOTIpe
nOlNwILEXgHRajRrro6MV5dTu2XXUTJ6wj0gyO+wpeSqqC44WasqHnTJfBFKS056nd8bl7OTY8+k
HCrYe/KJOpl5Wb5yheu+DQiJZewSpnJT2uX6Pg/DcIXsEVA0cob3StDVZvjUWpzqS9jYZybnNrcC
Tk6cNGAbJK73cSFFsFq6r30DVW57/hcr6oY2xc8K6Tm4ccxGPDZ54S/7CUsGbQb8gt+JMXK20ctW
Jrd2ljwwi8ZJUpmVPyIYMItnd9DOK4xLfz7Vg3Q+l1yvD9IJrDQKK3CzVFOp17H48LVsyW0oVlNJ
BbKraMvgMC2pItuyDZ5t4dYhkEzHbGMb9S0dGp4CsL8mLxZpZ5nKk7an4CpsypxPfMqyk91bHmgJ
JyOBamhG+8NHT9ADDHVUc/Jd351iv+uLsypha7P7tqgbMdGTwyOJkPNj2FFmePAJ1Ex3qiiGi7FC
DhmNBZmycU+i6g3948yg4Vkv7oUcVvUl8VV/K3NbqkiUXYb+jjG1c6glHRpcYBZKWoJ+sWFw2St2
9SzG+3pNjSz20rJ8dUjg7MgZGkL71PMwc8a0FvhfMWKuIIaLoehmjKW+3EGwcAmj4rDRG+Y9GG51
0bofudlPnETDYnAYNmPxYmUDwksa2D2JSXUCyCBNly1xGcVCeWHS6PvBADS4Qp1L1cljXX9wxM1X
yqy9LN5aksgRhXbRXcsCHq7JP/apcL0mJukDzTPbEjLq3HOSO9lX3GxSNOHyTP8EFHBpLziNRgrK
SCrHW6+MfNV2RIoQiUAleYtDFHaAUiFvTqFZPs68t+agRwPp0oSsp0f8SXFkByN2GnvKNBAeizza
SYzDIQRbez2XSeqeakRAzalo0d7tbETn7j5Lt0VZeFV6i3F/fv0Pt25M0QwGXy5dxLtukusDdrHh
5j9gSiwrw1wa4VVjVbHg0D5iZ0/rwz83jf9mqsCCsBkuuJZnWb/mc3uyV8mqW8kswXBoFozNlWHY
Y6zwE93I2kgekwJn1j+/qLmR335p8wc2wYlb0IVn4yn7uc0/gdBSKdmDyJk0RngXdCsA7aq/6B2J
Z5j8lJNJ+NuhohUc581sHQgSSqhfXOc3g62/zouA90AxE1h/3dD2NmTVn+ZoeBZUa0OojdZ506NC
x7hY8mB+9IhWuvnnd73NLn5901yO3RDjnAAy9cssxQLDi9SXfc6hm3fplEg0Ja7h0//Dq4QMB23Y
ZYATty/8T29IuZkypc9N307NdV8NrfHYEPf3m+HXX98LF1F8oYAk+PbYln5+FXqHdGF77jgjYZaH
xk4sJoMMHax/++sJXL4XE4wguSiB+8vYscHzZuN+aqOZ/wnRPm+kJY4tYlae/+al/uZJ4MqCKIEG
mevw1n5+SwuW9znBnw4UEfnLuiodGWlVXJp+TT8VpcV+9JH4/vO39XcTG8hywgy3oXDo/PL+sGRm
nclhQIebIm6cuKDrQnoXvdt8yMRcYoW0OUpKv/rNsOjvHkE+VGaKNhBGE7/Sz29XGMnWVkT9Yk8W
or+00riDvAAgvdlBwzZmMAWmh/+j73pMQQxlRIRMF80JHJ3ffAq/RtJss00yoGyTJ9D1A3iJP/8w
LiaelhoD2rdfdg8llvDYmuip6Xn9HCc9XdWGDWlpLVBMGMN0mpy+OoaOQloCuT9uprw7gB60Yh/D
8B1TSuuUIE7ftZjGfrNh/nXDCDyeXuhqfHrC/gND+afny+XS7IsspPlCzXJptIl/Ivpa7Hup5G8+
lr95yHwBGdRzPcHfv8J9CWWdA8gxeOZRG++A6hVH+ojNb17lrysBIYPJfdRhSwI8uLGK/7xjuG5g
bG7bDqNNOO+Lju4wJ2rwMU82IYltvgmYkxmvCkHMbtVy5QBDg9kh8X6zQf7lCQSTaZkeNwq2FfDI
vzwMqe8hIXTJXjamBMoMYYER6QHuJayRLlY50BY7Dc3f7Jd/eQJ5Ubh6sFts22fm9wvCzddcTvJt
JyPrs4hs7pC7hKzXyBlIT1cEqV5MEBbiKmew8c/P/t998JZrIVVwSfELRPDL+zWX2naNnPebObaP
fgwlYFFkFhVwbV31BtJe2PPWDbJr6xKCBJf4AqdpkFjzv7v18RmwxjBq86GT/PbL1meOCX5/ii3M
7kiMjbyFL7/NGxVTO1BJBvbKoD/+87v/6+cO/xEKJacHZy907Z9XHcAGYf8Xe2eyHDcSZdl/qXUj
DY7ZF7VBzBGcJZKiNjBqwjw7xq/vA2WatRhkkZW1K7PeZKYxJSICcPjw3r3nFjWVOSa4ChemUa9m
BbCIoFe5Clywdl5pEh7Qhx8Rd9+47zbauUXQxfcWzL0vL60Cjc5j5JTYP1AsSmj2Jwo4HLeLMH4Y
VZOu4bAUvgJYu4kd6EMIq/M1Pexw9/49eDWXsLgZ0FrZ/gH3k+c7gjHx0rzJPRiqEk5fUwwjZ2m2
6cngfSRmezWXcClTODpXYYq19bMZNhvq3lA2G/608NJ9nWXBxjb16YNV5fVVGEW8TpaAicgdPruz
k4giqxuHgv2s3hC3ksd3o4Zf5d/eNocZi7kKKDUCrHPtkxLD6IUzuehVxTmyj3KYOFaKfqGn///+
pV5PSY6x7AvJ0TM8+QphHCRECXTIqfGGRzrJ9JVF4EHsOZucZMyVnDsKZRk46sv3L/v65WD7xk7R
EobNXOid7Y/jRVleGFDqWldLt2BXzNOYBQCQxDBdtMrA4oI40XfUR7PhGw+QC7NrdIF+o2k6GyYi
G/TAUxBvXWMkLVeO0Xoy9XT//td76yoet5Q5z4a2/WoNDfAGgHYp4S9B8SpK98uYaNXt/+AiCzuY
V90GEn82wfRo9YXeAUP2zBQVpqizm34uvQ8GiHj9DqPnQ6tEruTCXD7fwXXm2PR5ERQ8qs66Moee
biJb5wsKSJrf0uf2Bcm8W6e1oltcBclqbru0ppyNhQJYRLHPIW+cvHYhCdi99/z+TTjD2qIa8xba
rm0YLuYu3XDPHigIudgIqPStSIL6pcdh/dRV9Z0zzOUJc3VyzFpgQbNNFqzvDm536cGK2gi3G64A
WoALskZ6giIZHt//XG8NcCIVCA7A9wC6+2zVBedGopGL+zGvRL4NS9Lm2x7DiswdzPzEl4QZ7lYx
yR/vX/eNp0VSw7LlZXZbDhQvp37KawTnCQZF6lBY6QOPykhAQ3HQ849mqTNi6+9bz7UWqSfREBaS
kJfXonXZa3NNJnKd5qiFqkxf59lkbsgoNjdqQjzeh7G8KluC12w5o+GXs/bBbtVYRvmLQyfDkk0G
vGWkg2yyz5b2TE7UkRQ9794y0PMbJOdkbDx8VycWPuOxHwR+9SMNi/G50pTx1ZTjr0Y5gg0I/ZDa
AGGUem2xieravUFzOo9kSdfOkiJMXawi6hY1QzUaqMwTmwJ9DP/JqfWPBKhvDBjwzAboAU9nCTt/
cHQKJ70SHSsLhoOfdhh7d2Q+5Rv4XMUdMRjao0A9cDmaVO7eHzLLYzq7g7YrlqMuAkjbPN8t4BxR
lU6rYJVz5W+Dh+tTR/h6xzZCv6sn+dGr8cbkuNDyWdZsdINsTV8OmwIpkaFHMKEyBIR37LK764kE
9A++1Rsvgsv9JFfBBuAuzucFVpg4ERJtUcGD/aQXZs2MFcbXXlqJf4f9/v0isJ6YPDzOMgipz8bg
qGyLGabJVw0xzJgl4DdD7utOotcQZyh08WrQBe1qkHqEWVe7ZsgfRBxccAYPTkZffzD5vL7DrmDK
4dj7u6Rgna0MVVaHadfjDrE0keywmc+od/Lwg1fv9bhhz4AUk+oI0wDblZfPURoAgUzeoVWYjfFj
sQR39Ti/9gUy3auyoCXw/jh9/US5ns0WD8kpwnPjbEq1tFRnt8n1LEAZ29aiw06POdhGZav/68HD
pVyJEJx/MVTPvlpMsy+rR3ymbtc1B3vZH82pNx7s2PsIwf/Gs1q2yMjpl0Mam/Wzu5ii1XAzRkyf
YW61c8faRT2c0Pfv3ZvPCgcww5RNHqKel1eBC6On45KfFiCd4THZzamg07FSWIn8gDjTDzZAbz6r
P653tgy5I9EMXlPzrZpu/lQ7HpYvgWU3GvOPighvXcpkrWOhNW3Cqc+mk0a2waAJvhpztecTBiJW
rcqaE25u64Oj9FuXYqGzKahilxHOcpf/KI2ExlCNokeqAX7cOhCOGvjmmIurUgdj+f4DE6+fGBp4
6mWeDRKd+u2ycf/jWjnMAir2qOUKYQiCh0rO6Vbi3QA+JbqxLBtn1eVWd58aMwKutpm2SzHrxonq
YJXYVZ37sLG9tUJgTtdfVfUaN4X44JV8PXiXD8mgEsiypb1EOv/5IXXFvrHqmGSdEfjkKIJgG9I8
3b5/L17fdo8MYNsx2FBxnD4/dNGOpnTUu9nKQGG4i4I8O9Q1eY0YR+sPLvX6OITbZfHDsw4vBdmz
wVTG5MZgP8hQHs1FukYs4D6MHsKaSQAMBhDmCqBz3vTRLvaNp01hiq8IQogTuzy7biBR0lpspvG4
Dk7gQ83GCe0Kte9FQCakWd7x8NsjQ32+MnqrP5FqXcJ3BxJUuZSsVonbx/ejSG90ZAOfRQ2+4N8+
BEoxDnst8rvZK5zfmVASFKIrJHWN4XWfNLAMl51OVSkKtY8Kdq9vBhEQLF54TpiAOWW/HFV1nuqU
quOUVDspvxpGCjUNSda4hvtR3tRTNH3wsr0expIzBENZMEHq9EpeXjCp0B/UFaWSsrbae1jS053X
EIX8wSS8fO6XGy02diZhZoQG4Ww695pUdmCXHoZHUigxFs9jjji7o5+HatqDTaYq9DH9gAVUo//o
ywzx1/vP8I3vyVmfnbJFgYQD8PL//5hTUijS0shpRbGNlhtZdskmJU/n0/tXef26LvFdBBksZ5Al
f/3lVZgjG9R2KqGha/Z3ZI7cUpnNv9gZS837V3rr+0jMJwLfDos0sfEvvs9Uh1o8LKk4qS6DbVDl
/TdXl9Xn96/yxgmYyhUFVOqH1HyM8zSpGcJpJ7IuWY3QPjaJodAFpEQqrl0wb+s4leHGwam5tgyF
jALm1WZ0hu/Kbr1dhXZ3i/gLIXwCdVNQ5/4fDCqG1XIA86zl8PDyHiDTxDI+EJmmxRHUAfTAwLro
18/tiHCEt5mjuEPMSOWQMNtRqv3g+q+eAfeFUcOsjK+JJ3E2czE5NkGHfdVPkj69jzSZXoKWzT+4
yutjPltr9kdUIZZKMhvOl18zBYfcsiBHcCts8N+OiqJdMgQo0IuMnrWTpt5eJh4SUIH4epNH87Ml
on6XojPfaHGnIAtn7n2EumD9e3j8K+/pf89Yev2/LFRy2Ur91+7SdRJ/owYXv7CX8jf+tpda5l8c
ujiFLLkuYH2W3g4aP/Wf/2GJvzip417GabnMRcuJHSqxiv7zP4TxF5I205QcqSgaO0u+0j/mUiyp
UnBMZZq2sf5LBsi/SJV8OWhdJmGUrLzJNr+JntD5UUKWwJkS5Rp+LYZwT4mJNBkkm7s/7sfN3zP7
n2a/N6/isTXFXAjT/XwLh5ZrlsPEVbzUmi5Y0qOHTCDif/8qyJgY+/9vXaHsxffh3eAQxpwuaMC/
fDeyPoqB2jmTn+LnNnwVYUlbI7n1bryu89odewW4rim6NH/kvMNGGU3xWlq9gnDnQHFSqCI+g5Qi
3ibXbVFe9sSLmMc61a3eN8NmdLdF6sKTiwucZWuFhBaPQNGNLSYBoztYiQji/YzCYCfc2YpQ6ikx
dZWPRN3loyxiURQegX0XR5len0Jc+8EK/Rg0kMqywlsE1Xax17veVWsXaazYOMFofrfk3Hp7a1Ri
hwUD2mzmActC25Im10FpQaZFcTeeBgyXd7Ybe/G1Dm3mYTIMKP6ek6T3fZ9LHS9/UV5ZxqCyrQrr
Dmt7ko9EZqggzzfYGWbg6SOmNAxSNmhMxKHwDZNZL10cPJ5ebZoGUPFvIbrlgNmJgodiUJgUbCOw
meRTr6zIEZEBGKDcabKNDOKiP2l2jF9FcdAsVkUBm7kxhlldQFi3rGcLpS8Gg1aVxUPRWNWpQS9U
k7TuTqQa6XTpRIO2ipoZLDqQodOiRyXA5hkjgnxuKzneF15T/epz00FmG6rsa9gb2ddY7zBVxL35
i/aCXTwh6CQEpcrGXmzQkxlMkwhxAfIkWhfvxSzIyVKoy5J9ZWAruZOOQhlnA5FHnlpD9D5hKONg
lYuxSteWACiG8UazinVpwNPk6ykr3ED9Ho2dLutq2EwSOJM/h5006CHDdzg0Dj6QLXUT3UW1kSgd
7mAoMI2QngqSGZVuta/JOr2257C/+P/Ts5oOP5gtF5XBfz0/H9RzNv05Of/+8/9k/np/UcuX7HQ5
OdGgXGb6v2dn5y+89Gy5sS2C4qJtx57qn9nZcv/ijGewcRS02Jii2d/+Mzub9l80tKmX0Mdfokyp
Bf2L2fnlIQyNCjZ8ovmWLQ3Zfa/W+hKJMWoUD9Z9rIZTAv+VoHswUMow9xCQCNWywc/8cW/emKuF
MJctxB/TKK15NGIEPrJYMY2+0mgYVp42llC6X4E/ne+rwUuKQ655FZlyQSJJn+3bxLkog6mqyDPA
9HI9D4EAz2JZRX0iow64DkKhDJZL33ikDbQuaT3IPOL5YAVDs6m4tz9EiOV3nUBryVZlE8lym2Tu
pD95Wamb+0pCFT7qbZyXUGWSqti4dT+u0zQFllelkFr8pDKqxxA/8w+2vsTMzy0C8JAtcE1CWNt/
6dMk6rcDWlVCQrA5NDcJpeVP5NSlwbofqtk5Ct5yjJUt4iNI69L6YmvdHO40z+FslVApIuRnOYub
mxZRy7gqkliwWKYOe22KMBopYHJKYaaO6RRPa9L4Yve0EF4RryuYV6lvNA2sRybYMb9rZYytqwx7
uctF190mkRDXRhgS88HaqT9Bf73WiDLH+ziHw2UVt8U2apwera85uF/yIm+hlJWtVd4Eg1vm2wym
vPapNU2aDWowuwxqbqCzzhKDl+wEfvqnQRTO44gIaINVB7G2XeXVk1fRDtHh53/rWpyqvm2nXrAO
4pkvWg6xrFbCnYz8m162+UDKB+dFPyNeFE+YxsK7UugWxJ5cdn7emJFcd1pe2eDRdbwqRDui/g4M
81OPnMnemugtCJByQrUJK0tt5m4gkhZgH6bcm3ia+v5Tm8Ov4Y/k9dOSLrNy6olGhtmanJTC0Z2P
CRLkq7RtgT95ROh8dq1SxFsI/BAxgVkl33UEvhjA49rGF6VlhrMbTc6RCJlA+UGjzXGg72bWhRl7
sjebwXWTaP3ww4MKKkzMAjW5UNgxZr0iUooU662yWuo5XU0C2U2ulxU0/4T/RDzJs+8tDsj0hzMj
Xlx1cVlec+mpTrZNEBTpRnNl0NwAhjTTG9yIKt0FE/GXpFrA1kh2SpmML2Hnens70gIOSQkj8qob
1oNhmMONztqc3CNuirILm2HPKHTS5U9jXWvRq/v//NCDod7vR2kkwCd1yW9Gr+66UBtSz8HnSJCT
R89LDIHdz+tYQtU5IPFxna8WeHAyXMLcabcVVn/tsakj7toc9YxmM8afwNrpmButHliCp6HjW5Pz
y/8Mq8q7LaoC3UjXt3X7NNkjq2Dg0NrjTSnxunno0TfIupf1vrf4+xqZhvqudCnM3PdZw6uiVyOY
MmJls+TBZaeW3gyOVeWfkbbnpJ+QBMGQbgH2bBIp43hNHkD7GWOQFh/oPyXocieqV985jxG344wA
oXeFWxc/VavFv5AFQwkwYJA/RQWW7qQrhdraQhzTVJDrF87eg5lYqdwOdmt9DuvYvSrBi13WU7aP
wtynaovBknChqG4SFGoTgBPh7jANHRLkFV87d2p2bAG2c2jfmxNlYzvkUSmIXnAZwhUbSfdGhiV2
fxCUFCiBBfgO1vOTmYrgocct02xSclPcW8dgy2nmv8hCXOTmUAl2eka7v5t7sNsAzLj7oLEjJmNs
nNIaPhWCiTCLjfKHkQPmX3C9t2Qc7SkVNVs3tB/7BINEUUTWuptBNEGUznnOl26t6nVkiT3objbD
dRUc3KL7Vqj8GoG7t4HcALMv0D5pCcqwoXWntVwejJxqJDLIqhuM0rU23g8xWFOlR9s2gvDoxYN7
2beBYjj0uwXsrU2x2GAShLLVlVcu+HALX6xbjYvv7wpQ+QNxLXDqcIBnoaE2YKoDH4xy9UWEAodo
+lBY0wncOk50ER672ds5egRjzGnWjZNah0nW26yhbWTAFrQs1gKzm08gCQjas7FjdnQMtzo2ByIm
1MkkQW+D9eqOFQzrWskrG1r5EfLDDT5Zb8tUZT/O7vSZyB60+nmh76MWm1BgzM3B0iE4KQIf4nK+
CIL+azVT7GsKDN1YyIluIxfOF+ngraRsGqIqzV0XE+MnvcUpsOb48AO9yUETGf0gw/TpP01PAeTZ
aIXnnBSgQcfbpFOXENqFkYSfTUlV215idSSt+nmk1ucHpO9Y6ylOonQ1zFG31XvTu611CRPNVPWl
FTrHENTeFUeLWx3i7CrCtusHsnvse/eW/AnN79r4ApfKvvdgg0KmujLigIl7lARuWMkurEj9MlNj
gouY3dhalK8JBt5QCDXDo9SoMLNMslBpkGgOWiW/JTSSBx+LWgLCo3eAauvMjyAQ5+FWeuMSWuIh
IxyyW9GQHcZJSK+R1LcKark3Fc+Dmn/7e11w/NXYkyU6LxD+pO5rcpiyYdeLwt4PhZPcT3owIMsa
QwwaHAZicCVO+IVSMY7jGJUF4M8urtaR0aXHJhgrjPyueJZ1Hn6VWlU5K8dtJL70qbpg5pium+UY
hlzf++J6hThac1o8R3g7xTaPMDp2eZJCJcQ/3I1NuA5xXO5DJwU71iRmlWy62vA+t1UHbT1KkPXi
8LOAsA+y3ASsF5dRSBQpQ30O1zroxKcxUmLf6JH7lZ5FTbgUSb4pu0eWibTvtw5JB9edkM+6XWcb
L9Qs00dMkGGQEGHpfAMqq8SFRDcb+14XhkiC2CxgdfT6alfh8vMH1TmrcKaBX4tw/CVpra5lWaKq
JCwwfrS9aobMhrwf8XGZYsoWNgb0NKiNeGMFptOvWycAv2lg4R0ws5E8rCeZusrjkPiOwoh0b1vo
qX4bYuEa1ppe8KUNYr7WYdKSRjhHDlsuqra7rsdo1/ZNdJ1r5M4ExuB+k3qf7iGZ6kcP3h+IDjDF
TasUwfdRkq2cMSeGjtMRftsYD2mtO2QsMlJvAXS0wBS62eR4qKX1pTBkvMrgjdTYctpqS3RYTVjW
NO8NfjquPMpgBz0e4ayJNmXVD8P+O6KNaWe2ifhSV8LMmBKzbF4V1hjVlMy6aI+vFJdQ5/SbNO+U
sQ17TWJGqWP9wR3krpY2SMq8VvvAgvanExuJoU9jzinbwF7Z4WBdiqR2j6GRl5+80X2Ms0Zft6hc
Ml/vW0Ksq+IqpiyyUoWza5kXATciz1g3piY+48owNiyx6B0C4AxzPULlZ9N+G0My2ltMoHtF6swh
NksKqGzcmQ45AXNIbE9urTU7rEVYXc2sP6gG3o8Zp85tz177tms6sHth7ZyUbf8CPpsdKuxFOPO9
PqCE0EHnIEGqlL4sQ3GZpOAMnLabryIjzsj2AQxNxYDKwHdOvy1JBG1fHDzs51fzKLdd2QQ7F/50
uormruXVNlXq3imtYYcVOkmwExoNOdDD2jfiOiLCgVvyEWxZZQeqYjLYuz1YJ3rLHkx22r5z45Sn
1s11MkmG6CdrKgUZD1bMzh3G5jhFHCqQGcmVOQyWj+dpuGXqASLDImTvIr2aFuxz0+1nmCo7BDmd
R7M/btbKhHqZoio+Bhjstwl9wntlmloPuV+boPTr5H1zGN+CjDafJAed8qdVBqjgDeWQ29I7syKy
Ug4PlU5PY1sBBmz8zCLJ0p8Ag3zy+tq7NBv6rVaX9XecKCHhzJo77JY85lXkjSEhO1nHZD1ZM6Sm
TG/Hzwgh4H5w8o9+QblnSCf5ZHwN0bmt2gZD1kqfJPZvq6mGLagC2D79oJPHVYRe5zsjOGtc8Sl+
/376VgHvSbYyjfoIZKoxXjuD5plH8INxs3eUjfGKcM/SPUEsuc3UHC1OQFniwukb9xgh1PhsUh5c
LYyMY5ea45EAaLzgpUesnJt8J+sVivGsRH9hl1LToDpH9S0e0eGY0J/1ZUMcthGrwk/1NNTIChoE
DO02SFdmz6ReasApfCOeEvLNAhJINj3bnfA64vGH/lCR9zIBpeZwQ8AJ1IY6j3dG5xJcwcjcm679
3AK6uIsdlaVbcquxurMVg7KjquxyCArtoJipL7qoi1ZYKx4C2FUnZnVx8vLZvurjRhCygaJAAsna
IhgMLi1m8Wt7KEgo92KNPUAY39tDXazcmhTscsLd1XPExh5lWt89iFSPyCPai7HJ+lstIJyxwBeY
mFl90CczvbBxeN03xBJu52qMN3BqSN0i8GeP4bgJt8xB1RqjX535uY6DsvKM4TJVMMqxRerlpgSG
atczo7kj67aw6vGO/FcHwJ/ORiMu6wjWXha03cnmQLmJprpfm1Rb8eux5O9Go+4P4GRNdaFHgbZd
qh1wXR2VrnhltH0NPwnAT0EyHVVaZOhTzA6xAiQIVa4r7Qen9axVUHDuTkLe2s5WBov43C6nSoEw
AujnLlUivAlGx9nmdCgus7pwH8Jgmn8lUnMbX8Fqv8715poDZEvKJZ92I7PeWulYabF/kyiwGpXW
yVOQsFfUHFXqJ88rEhYcz+JpIbtv4ma+U01iQ/tnZ7/LBi29cdyyl75mhSQRotBiAgvJIDJ91xTR
scsGsKMkYkMCqxNF9mQW/6hLcrnzzqq2UxRbxJfnMFS3sHvMHq6AsQxIjpmUSwdXA4KtygtNFe5h
asmYr52sX2F7UNdLB/ibM3X2p2mYoKq2OEl9vWtJ8Y07a9roU2IYUG3Qj/hRA8xgQypXuh4JLnw0
w7R+srNQAUu2zDthdvXGhhR1MDyXlAJ8NwzINss/d0Mr5MopRovUqrSUv2ymos+67v7Mw5FVtw/Z
BEdG2xPjZVCVBZQXGI+kWTWwIpLK/N6gPVib2JzZsSuSMpsxorGKJKM6RbORHtoGBBqaZnQQaeaF
m7oGoaTFSYwXk5rrlisD5I1FvjYUBBer6cCw2F37yOKWH9qhMa+6eVR78ErlwgaWJGeg+84+ySRM
LzMYfp9zZ0qByZEe3Vdq5u57J5fHcgwgbW9rE9DzBmVNR3OKOZ6FQk+THxlm5m2fdbH5ferM9DnL
tZwHO7nfYjWNx4r45F1SFOVBb0iU3rgoWAU+7zSeWIvD4VY1gYuOMnJzEFW9sD8BQTZ6SreqeFQ9
D31VMo9dDKmuQbHryEP0mQDB7E61nm3nTOHc7tI43Rk1QKbVpNL4NjE4ExGfZjhfMxFmhLGNORRz
Y67g2/lTorK9a6SkV2Wqdb8NlTfUFyn5CPj0p3k0AShFxXNWTPWzruXz/ah3M42GUpMNrxH7Uu4e
FefLwaIEvupTYEOnNJ0GYC4egWoOajU286k+7xt2nL/YnC3hL26E712LtfjSIH2lW5s2r9ho5uKJ
6hRxLIoMtJMbm8FjnRNq13b6kgPYlj8GImoibDWythlZU/uc0ts9DlGx+F5+17fsrOe/c8KFv7Mu
9NFh0Mh7Ilq9rzAYO819nBLHAKLfTCIAQla5B+w2g5GIq/6oeXO9iYQ+fI4V7njCoRr2j1JEj13l
ZccEXLlYIYULn/H5U1iwtQA+NbwMjVoDCiwzOyxg4MfeMaC6R7OguqYpl8pAOtGKR5nctgotgJlF
65Fgt2hdM6lTpogQdUEFE/HXkQzldNV05eJgkciDfC+PDAg9jS2qY9AiJFiBami+87fZ9Ns9Ww2R
ZtUTPLfgVLRVMHB0SNIq3XB245dUCLQhb4W13m+zyrXY2WO631htbt17op1XrEz8Md5Jk8Ere9JK
QjNPCBD+/fPkd90JwUz1hCHCPGDhAlUOh8qXiWNkkIttfXEeDw2r9WLw7/SKsCVobPusNcaUlJIQ
8vp1HibcDLTYs05G8OzM+SmT/UD/rJoGyk4msOx5C1VqQRmNsBiBx4ERX01yrJ4Ky+ZeVTBTQRh7
Af8UcN9z0NGsM/emUbSGx/HXzO4hOvD4G5h3aq+ijlVIS7KJDzgOtZletggoCIoqkJtv8mARF/xd
yqF+xU0yVEIpqMshR11EiRbb66J2g3Ijyb5N9vqgEZ3m2F0y3mK1rJ402+QXIIXn9v1d2yHgh0+l
QSpvt0Or8wycKuTLOebIn5HlAhJr7VA4u8mea0peA/yLeQ/ni6+kWpPfr3hOVF4JWi+v4Xzx/Cm0
ifxUN3XePqEa4idkkc3lvU7mzHjLdBkmuxbVcXqpWQ2DkoAUvmk+jVZiE8SWdOmVYOrJL/ou7R7Z
+LfqgbzEoLkXrT5X26F0y2VBCwO8cTie6lXjVfw2IhT4oM0AMv0KkRKfiqZv5xwoA2o1zntiJljS
yfBMmpYZBYS8HE8eiHUyOByTsh3y4MBaDVpVdBiRSr7imOGm8A1iFWBoVEQrk0uAcb618gsNprvf
NKP1QGiDwSnVS/AWiC1wlzn/bAX94Pj/RzeignKbZfslfG0XG/0UEDVKNbO6hookSrL6Wvvp/ebB
S8ESSlQa2ZYHQAHhFsZka2nQ/qGrSYbQkHpsMmoNs74uRjOmp5r3DqIe3W3irSm6XH2giDBeXZS/
u0iybHyadGXOnSxspunOs3nyHVernqje9WRjMhp+Nhzv1kY320drauva93qtCDn3QD/bTpRaECOn
9W025PjhZK/bKFqKzi9GPd9OZm1/rUE3QaSLlpCMeq5Y7CdF6AEHFwXzEyrMJwKLo60UtTjivhbN
WsKv/8jP9VIPzz3lzfRwDntIWoxF3vLyns6aUQmWD6QeVDYZ22VzCKMUFaNpjzfNYA2XposPKyGU
4vO/fJoSXgAqBIwFaBBoRb28cs2r1scwVv0eqc8FsC7nQNU4+hnZ8HZ9SQfqIw3womv4s/XEl2XT
CoIdp6Bjopk46+A3Rdyi16aM1JAOczVbfUHZSZPHESgZebGB9C7gHrnXmt1XR9q+0qd+j7VQp72v
bTVVYnCOIhPiw/u34qWUa3kIuIAXqTUNQRpu5xiDooaMU7Ogk6ZhwGTL8/EmiRq2i42esDd4/2Jn
MobfF0MaR31zMUjzPr2873D4nLJsBQxDUgkDUCOVCUFz/JcqXrqXKLjQfpAkwciS3PaX15n6OUl4
p0pezpZqOzzBGFYY6QrdilIGa8P7X+t8IHO5RcuCAsaj12rKM5FaMYm4YD4q/er3whOPMb2HaaII
tPOClEkfh9JShGJhoLI8s8dav/8B8NOdDS96nWhLXYx+tFQREy///4/5KR6MeEzpCxGXoeruMWqz
WdsklqUcOpBaeM2ew+o3WoswZAteIX1C/15q1HjqhTPrNhjVOwSf0lc0Fa/aMCqhWBWuV21Aa5GV
aHpJnKwCRYQF1Jugp8immD9WBDfGnDFmY94THDlA4tXI/6QAXLiZP+mo0/aY2gGx2J1i7v+7LWP3
ioWWRsKyB7VMWkwGtemGloAF9TLXxvarB6EwPsEaiQ1S6mynWmsgGSf4IUpXN9kAlRG47yjKe84W
LKh0bugO1oT60rzqdX6xB88tAhIdYMIa9YU9LIeAf5Y9hBY84QE5d9AFbkM58VPAfjbqi8GEsGMx
44ndoKNsANwGHnRl9GgjuJEq3ikTXRqdUzN8DquxCrZ4ULxj3rQUgi3ldhcYYuUv+IUsldzjmD0A
0t/62CknCB4LCUfPb6IoepgbNd+62qRYTA2Lj2BnAV0pg/p7dhE3FQt6huI3u1CeNs77yJ4mTEOZ
xS66lFGnfRoTM1CHqcSqt2txClKcqMyE5CIAR/m2ND1+jxlTSdoYc11MviXZUq2mJmIXleJOarfU
aaDzjQn3MqCbM0MBDDV1UPnIAp1P2Gt2f+9H7DqV8XEsLUI6Y1NRSm2LcdT32Fj1/ETgSu74Kq4p
X3dyquoN4dbLniW2uAhyGTKWynaoASCFcSz39PZ+34Qlj9mlDd4waEAiXczs8WGo5H3U3gA5rJ6A
JZD1aVRjQKV5kFuQuu6jYTaMmkSnzzFpQ30VKFXkm6BCqV8FmveMrviyhcLFslIk0xWyLQ6QWZuQ
ifT3Lg2IMK5U9FGWr9V9vraobP4SZWrcTmEqwEchG7fXcOtmArjqipDz91/WM+0Djh2mCrZQqBxR
pznnzlGJkLEyBYjaGFTWSCqb597yHZmnPAs/1krU0RUALm7g+9c9n3wFrhCWWZfrI4t75Ys1Bs6H
AdliPsxE5vcQYkK0Ljnd3rx/nWVy/UNkYaAsoKCFudn2kPqhuHg5FVFXRXaWlI1vmZr7EEmR/0x0
s6n3USLtBVHncnDNZsxNp2AW5RdASsGv9z/Cq1tM7oWDFYYWDmpCdNgvP8JMCLRW5BBYwSmON+XE
Np5Sk3uLzwJRhGlPP/Jw4h68f9Xz7RrfGHXMQsdBfOh651+cHlyEh5cKUGF5yWlJGZyZtZZ2d1Y0
Txgl+3+EqSSahD/LNyQt54s3Wklme0IG0HktusAzySyZucmYp7SB5yiW10RSE1QUjuZPOTVMJe9/
u/Phg3eBNUb8VuYucQpne6YC0QoGgaQmRpqjCCB3eLO34OLn4tv7F3rr4dncycU7iJXn3PQckckI
i8ud/XEu02+2HcS1j+CQH8i+rAjW8cYffws63r8ub/7ZyDX0xYzvYtAw2ZsCrHg5bFj0CqcNxMDe
R2XXuk4C2GTpDVJwQHXVBq6w8yN20/GXDRf7hw3FBcNK4rXPbWTGaqN5U/3DIL/K2KBVsU8khtHN
R8uX3bp5b95XZJpcyJHqJkTMPnmQNKOf89jQ1RIy6xFsTXWPpZbIaSCncTWsjbDvn7PYWyQ7sRyP
RJvY5doY5PRs2j2wFtCqdXLB7EyLCQPRtwFHZ72bhTEe0GYU3s0oXJarKW7C+EspvVwpSB01Cmyf
fKjc3BHozkLVsTHQyEIJOPHrPYz/g6Im1v2UhmIaagNvro5DOVsu7bSi1/YIbpi1IytRnd90wDZo
VS/1AxIf+Xnxu7ikmZwrLrEizN6N1U/8hjAjAPhKV2VwB9tX0MadB6Xnx84JEm/TeqpCPQQclzOv
ATPGt0gANVg45XwTYnBEVuJZiFXmiitl9Bcv6x7yxDaeLSayYki06xZ9wCciZ5cPFzazD6Bw/pGo
YqmwxVK/bu1c8UWQ6VBzJh1tjZ583NnpAmI3C3Q95N39yjLTLlCl9CEL/+TpQHuWiKWL1k6oWNsp
NG2IrJ1FEHwxUeGE5fgYR0Xhbqe8k/txDs0vLQGED7bHzmLtaY5dHbXStE9FA/JuNUWJF28KiWy3
SZaZSaHG2/9f0s5sN3Isy7K/0uh3Ji5n8qHrgZNNMpNpcLnkL4Qm5zzP/PpejOxChSuyPCvQAXgA
gXCIMhp57z3n7L0242rLIAEsZAtcUq3XXGuexvbUZSvitHrST//cE3S6gy3rWihlN/9sCqVaUnYv
dTxtX5VtcSaoo4Tz2D//PpMgKzqJBJX2DSROS7sxaVk+z3oF4dky5noPAdc28EF10ovEfOZRQ2ZD
90gT4foDWUx2KmWpIrK6lgjQ7DnmwkW39WDCNtwT6DvjBBDrMIRnsOthHrRF3zU+KpCiIA+A8D43
n5FPezoCH8lFdsjD/E/5y4qIWUHN0Uf1zigsOtZYy4k4NdU6Fk7LO1Iwgdu+XJjQm8HVaCtyPpZ5
3v3x5v8tff//T7bUdqH3quZAFMV99x9/BFSxgHuv/esv/+GXPT3eu+GzXe4/O0CQ/6mg3P7m//R/
/q/PP37K41J//p///V4NZH7w0yDxl78oQTeXxn+vHD2+1q9//fv/Tzmqq/9A+UfL4T8Voygl/7GZ
M4TGBrA52P5LMKr/Ay0l8UGWRUFNZccOtDUlUPorgqwohWoIwTEGEuQUf0cwitP618WZn49fb/Po
4J2zKHG+LM4lER0DNMryil1IOVlQq4g9CDXHgN0cVDO5qebMmG7op2+WPV2grBKE275oaLdy3Tgk
ZBUPyExpRQtz+KxnRsiQqp3OOEIMCmicr5dZLX90SLHD5M5Wwj3CfpZgugOA9aTCQ98ye5HQQ1zt
JnzkYiodU09ftdSQHHOVEn+K6JFQn5E/WsAf7zj+E2Mbo1ZzwyjJn1ei3rwyVT6iZSG50GoNx4pu
ybg/JWn13q8wNopFyqFYmhGKwgdFANIZYm10+9ZWSVBVvlvV8q4phba3MzO+SHmc+11F0gYn3uKs
Ulrv07bfZdf0is2GrOLoZi1uyBL3rEwc7PUE3vVeypEdmVNTM8KR4TJms+SvUfTcCNIzkIajBH+3
K87m05G8UlM5bARrGyoscLN1S8zQ3gf03EhKdA0+PDznWUXUqJclWSB+FB0m+lCeZJLLPbE1zBOB
sY3kGsp7Ch2KJA4MIiX6H+jIFK0QBLtK3pdyTraB2as/a6ltbyOG3B4YZe1ZaqXXQtVCtzAzjY61
kN0iWtOdrRYfacfMqovQGfQtDEZm0NFOETPj6pBww5IlK6BJ+j4OswXzvrL9TfN47JYm92aDvlmr
6ZNXMzJwBNXiuZi6yZ8qJH82Jg6XEXdDcHyb3tKDMXfrDIM2k8b4JkH768l99hw1U+eZUv42bjT+
LM0RV45hTL2YIqALx/yZwxtZhr1cwMjgsR3q5kc+Ltg/lzL15KZfbtRpNmlDV28wrWR3WMyXEhoP
txGmkt7Y5KGRHeqa/RAHSq4/8OUlbkm+xrHf5JpmY8x7Wjt3C4oSVJEwkRqtAsuhL9UDItUI0Lf9
TYd/E2gA6tyQRCCkXKXmWdPUHdcpCa+iDy0Eb4t2Iq0kelEnIqf6kqypppRlkkoBe3iiGJLXwYhM
fxm3h3zINEQaJZGRObMHtRSIh6KlOqaQQA5MGzkYjR0Q6cZCNYNcCXj9ot1wviCDfm5n2qhoV5Oa
ABx2GLoWWLkRWJkjSSxNSSHeNuNPpG7juUAgzBa5moqfYQbzaVdPjmUGiRwE4wRmWc7W0FOUOb7d
tM0+9P1tz5UiB14t87+1QuXIGDcA7cj7KkNjhcgJ6iYsiMKpRnWfhyuqHA3atozq5jmP5cahIW+7
g+i7nYLW+SR3c+sbqUXEY7IQdojGbXIxaGcB94HYWGPN/TGe8ehuIwoyUIdDrCiwaiUieeYhjPw+
qtQD4H4oTCPcf2D2MGwjlUCMMY08Mxq/lbT7yW1RnwxpwnMh28uRMiJx2tn4zjxd3s2VDBDWTH6a
GsGb/YiAadL5ONKw3BKezt4qkcljt4V2iU3eZA3asheBo0cqTJgRBRvnzsSwdktF6A+hkM05r3KI
uDanVH1A+5PIc+ErYyj7dMMHEj1zJroVjcqWCh8DSkQ0fTFlzkAUg1NmDSqRiAOrUSSvk0TcDSKo
6hjxcZ1Mwq1uibbccyQYD8WwvtAOpJer2UjHxpVQpLmlCzOhQgOjV/lt3Zl7RMxG0KRYTv60t/2L
MulLc+yPrWPz8uOyxw6Gu+zXc71UgvmdEAlcqclPBTJ/nTdB1JaHPOfbJt92Kzk8/P6af5TxfyqD
+a2pA7kmHFO4Dxgmfr1oRliDaOZZvmrQ/ddma54xIUs/+ok7Q41RdA9kH1P7q7xPavzv0D1fahku
j18TNZUAM2YBZ9v+/58aglkt6gGzvrimWxavk/Ig/v4D/mU/NlDOAukwaCcIjVL/1wssTIB46kz1
2mbpD8buz42qDc7cq/88nP23Ne6XqpoBgTBoWjAlAPTJZb50Npu8wB7S5Pq1RJe8jN50qEFrxvH+
9x/nL/drq9ypa3HHmdslv3xdoQzNpDEb+zqKkES2dxH/G4TMv7hff77AV4vxUtiV0ihcoFPPaXdJ
tbu0eP39Z9iOQL88coBTFMGDzrCBbsBXBCkKe0Pq0eNdB7jy8XjSGOPO2p3Qftbx++8v9S9ulw38
0Nqwpww0TE6bf368uF25qBLZxgNwnMrAVk5/9+czI2EgAcSWDwMf49efr4RNSzR7I10l7L+rx0Hj
9z//r7eKOh8MBHW+LsOt/3KarMHqoOLLqjtV9gqY13EggCeCKZX931/or1/71hYi6lLeYI1/mfuk
vD/rEI3pnWX3wSh1D3ayvLST9fb7y/z1LaHtxntisJVvlKcvHS/THhIG83Fyp/T36voUoc+Rh/e4
Kf/mfQMrAKCH1glDFvp7f5zS/7SsRCrnKUZ2+TWuz3l+Ow6BOTtLCDj537i1vt43LrRRk5nhmPTS
jK2c+fMDBi+wkxcrSq6Qc1wlf5WSB+Txv79pX/BmBFjxDNCL3Z7hDcrxBxbgT59m1NqIwZtGWnU6
IoAamFhcUxuB6k0pxmNhDq6lp24aPv3+ul9fHvx4W7XEArrJ1ZjZ/PrZ4nKq58zQ0it2/fCTGOx/
8yWp27f954WACwAKYKTHlsefry1mEEbLskLmu84RIVr9OFbnFnsGZwkg/IoIB7+Ax+UgPRTwIG0y
IeAF/1AGFvBeqp4VMeG7JR/dRXmm3+HOGg+LMD7nSE+uSYWu3rR7c1fSbPblEfC4JXGE6JC6UJI1
E3zXhAMydI3MwTi7Ocz08NYaZYKytG4N4OXr+0rRp3/D3v3rI7N9anrcYC8goX9tHGbhgpOPhMtr
JfZ2c7SrC7CUv/3NcQne2Y1dAmn3y2aUV+hBJyNKr+WNTkUzur//8V/f4s2oiVeY1wp+JR/kyyZU
N3ZBniA3uUrPsfpTGn72s4mE62+OAnju6atasBQ12uRMpL88gF2RzrE9YVKjqedYjyYBfb//IH99
wn+9wJflGx0Fut7tAjONHLKHeu/3P5/FbVsAfn3G2RUwj/KPzODV+HL+QF2SikhiYm5mDMXzspRd
xcySfU8s6L6aa7LpOdM/o3SN3Z49ZgdBg7AdJbZDHl8mlaWMzI+yOhqb0Z/TMSRLFHMN3cV3kvSM
q43J5BjnKcQjY1JehEgTd5g5bHkMurRDW43hjUmtSmthUi4iSWe3G1D8t6jnvKjTrVPUpCbeoYHk
v4MusOqU3JTLWPXFY2wnEIMnEgddsux/zoSK7NayTqfj1v3ykXRR4tOcDFrM68gS1cyLpPYbphmC
I7qClHu0mlANXMKip2NGlyxQu4Ie9Rj3Hgj0l3q29d1Yw+Cr2QPdWZntSyLwvuBKRY41GwTbCBZZ
RFt9+F2NUUelzCl3QOzjc5c3NFbUsbq1YN/emxkSqrLsrB+b2HFxzTqMbwxkct/Q/jTnWCuMo2lE
rT90pY0YeMqDRIm1t4Rv9WjpJVmiMEV3OpmMH7ipJnfuTOFF9ST8mZYJ+iQ58gHCCYRlFCRSpE5B
ay3vRZIh1S7HFyibGiwoEB82Bkg3X0irbpPBcpQovhdK/YxWFXV1NxsBflpmiFY6n4hnkLy+GTPd
U9R5DKom506FWn2mEVn65H0Ta2whY6c2Y3xJDtq5yrX10iQjaeB6g9mqwO4QtcREN1gDcT+ZPfUp
4jkaPcO+InnWl2sVpTMtzMFppIqWUi/Mc6Nl8KtyhT6ClVt3kLW4QDor6X4t+yf8x7g3UecFncpo
Q5EEM5XG6g9ykdonKDTaDVYgcdMaE8bjXF+PHOnsnY6pKjDIqaMbJSxqc5twHqmrLe0zHfQzpSVJ
RQW2fBTN1T3CF3K7gD5/mhSsmh9b7fDZFetzaRFMMVvtdFzAtt+sYYfxZLTX+0q1m9NQlNPPaLDe
GHi3RK20RtDZrPdqXM8BN1q67WkX32UTHCuyxOK9XGI/sqpZvaWXLPOdmuot7RXjkJqdCreP3I3U
JPrMiBrVK3HjunYRPSH5GIOlY/2s+jlGPGUSImWpyAB1pu0FSnGf7EPjRPlkHVa5zY+ZiIkqKZb6
UFbE20zpqjgGzWjSoLTxUPL4Eq48FwnTjU69a8cRgx1xt8Rk6qDLwpHgyiKq/XzVt4ATi1Zz1hHT
vOiDi1v7FVd46ZdqT/CrVnf7QZApJjMhpUJMix2dvujTxN3pqMTxOLpVLA498tBbk+bVWphRl7q4
qwxiyggM6g+I76qLNI/NIdPiEePTou8zUCkHqtDlpkVRFzQ4dg6yUUb8ZUN4ctWTNtsa+AqXYUod
bV1y8q/MwmXDm052gwx9kYc0kKNWOBVU06mq6V/UoKVSAz2qSZjEccuC8YZwOeJfKhktGd/omFwo
CTAthxDRDQ5UN5la06pCwB9EfIOOhdk+LR8tMp0A18LRQBc7NFPij2r2wfHogaiYXmLFrLQfSjS3
ntmN3yCRENZchvJBizHvxJ2V3q7EVe4Z5hPe1y3dUc9MyTemlEwn+rZ7QiPrXb40/XlY8GzlRKZ4
U458xyFXjx5Gj/mAocr7gvzVm8LeutIBoknFJBDJJ0LwpDPU88LAkyjWSjBbHsj1gx7mTzkeFBGa
2DXLLcPL0O0Yu/Rc+zpWmvt505IWy3BeImGQL8VKJveSeGUq051Wa+78epsBtXHfEIVD5E4aL7yn
ox0fKqMp/JwkhkApoioQm2fLqrPqKsO094tExfholMZ5HPU1AEH6saa1fWOnknRUEzigIiE6tZIr
+zhU4TMKjR9LLl4m8jFdI6lR7OZJEuggg5mYle/KKAZ3VQgGmXqLxTLLs7d5Kbr9XBbVHbi38XMV
cRZja9AUVxjD+DjWTUoIy9AcegwpF9Lk69stX8aZsJzuFju5lweTdNM1n10ORw/6JI97wHNmUA16
cqBfJNxua90OjOZ3mJ1mXwL/Egzqkl4w/EvOJHFfh0ayX5KlJHs8jQosqkuNfYtYLnnuTd8gTApD
6ZBeJ0Oy/KQOmaWhjHdWPRouy8QQZ6411O3Eg0tYrJkgl1JtPuKNIdKKbKg9CmG2wZD1zoXNQntd
KvpnQtl0JBKWNLHcsz+gUJzfVYM7lovWACSjZg92lRLgq+dLQjswFECXZ3Hp8ysypiylm2tO711h
isdspefTpg05x01z34hqDVRlGQM51rCQx9NnWakTedmlfWxTkN4zHWpsNCMmV45kGE1MOvBp/Ems
BI+4sVqOjqNkT3yp4qHuH1020uQ6m+obcWPRhzJOkqd2YXdrkdP4RiQePrvYkBJPUub6YqaqwvKt
57tCHbvDEisyAYRTepotwa1DWewOVfo+zETZYyck7sVDQpPdxZaBXZk5Z7TLxiVRAKy0jSf6IdkV
aD6viw010CmR8wYVZ4xLxVGBYHo1d7vewn1o42LMuyoNUEe908tDETQ3yjGVtO9TW8nnqoreBB/C
K7CcF7gCcgxdadjCsLPLjh0yVKsHTaO93SQ5e3hZE7mkh0Z/R+Yq4udeFxeZzKmTJSISdDEGWU63
EmUltKGWCcPttaMUm5HXzaZ0xYaGFmTcMAH49ZwILfWlA+S7syyyImNNRAGK/85V1bDARj0mzxNV
xqHYWrkwNfjRuvJDLD2zTaOy3C34109wSQYytY8zkmnlNSNWdIAeP1MtbF8hinxO259Jbz0enP4Y
d709uK1k2We8jq/Ej008DQjAckvJ9yDu8k+GWzLnCrzYdNretTR+rSZVeh2pkoNBs+COZUIhSDG0
3EEvF9Y+aW0vaSYx50Gt7OW2Gu3hBEAmh8DjJnYs3CmpSZm3FsntGqXyO1xExJsSMTl043IdcvFK
Zl9KbHjUvsnq+qnpuMBo5rWEamJMcwWxx6D0y8Q3CqYckzG+qeBFnFFMLB44AKiXSaE7MqqAgL4l
sqoLmy8BX3PpSXVl7ezRuJ2i5aIyR+qF5rfaUxs9WxGJqzIYV2kysa6N2nyrkQTqhUP9E9fHZytJ
Pd3dLnKIIMJwq8SQW5BuBwVaDqpnJrdLNRG7lQl8RgbINstoR1cjndInNlc64zfjwV+acs+5ODtX
rDwXxmmlMy/0Y8dVzzf7UlgRwWk0L8wUBEcrXW5x3keYpiEueRQEkVek4RIMwIkPqqoT5p2JHyXu
h/2Cyt3Fot4c1UwddhJZ5cemNwQ7Z8RtA6iOh3SxgnzW1522ApCaMdcGSW68qygZXFWU+JDTwTgB
LNB3st7E3ySb9mmtcoDP+mw4ZC3hIpjOCQ9fbfsmlsxLa2O6rcpVeoryRfMHxjhPiQxc2CmZZzZs
tfTO0zLF0YUWnnHFYvCrzfMxKmQykxrNul8s2viKKs20VGYSg7X+vQQ7cDMNq3bGLftqyBy/EjSI
+ECILXWQc1R7rCPDZqoDBFhrtdcPZubP5aDvQV/0b8tchpeZyLibeKknZK+1fL8lkzkyaz+bbnxI
5+qOJ07zBKqB25SsmmtOohkOzOrbHMOPUjtIZsgq2kPZqt8xU2h+GBez34blx8JhyTdsvFYxraed
hQoXXWMXD15F0vgtYhRmUxo2H1Enox9P4XKQK/gvmJwb5anT1DVAQ0Ytw4yHAGymuadYgVTJezZ0
QQZdx0P9EF7xrE3nMdKjMwvdsh+bXNqHetoGWgP0lpNhFch1MvD85gnZiPjvznDBEdG0tXHAEqXY
ZAmjzcDObzf3HdLyd4ApqV/UGirIsh4eCWbV2DWbcVeYtfVY8az4FkbbyNX0GtG8pegH8NOaK1Ey
HXFX6buu4zVsZK0/ysL6KJXI8JuSgW+FvpctJsbXM6pRwClB98tZl8j9tlQCExPbW1ZlH65wgZKk
0nzmEPUZWwVvrDH449JdcqV3lzAeGf2RHTc3yxsheiiD0nrBzh196oW1nu2OZ7+vYvuAQTi+LLNO
WPiIUNFsOUsC0pWCGPkiTljyIJWaRDNGXHEEoFJZH+YkaW7BPTDlWpFwIMPVxH5o7OhdxQ0XqIiI
dxhFmefWYbrPF3l8S0p1PRuiinwlEwPJK+VytdR4eUoBPxybdQSMKQGnsKOlOUuhpB/aRWtO9TLa
z7nRpN8kCaUpSyAW+5ic4x32Y7iNRYK7ylbvUYRUEQNZoAtrqGf3qlzvW47oNR0rdIxQAVpR7Ti6
xQig1OIpFQ1HvK4Mn0dGYRAj8nKno1Txyi5U0fEk9LgmCW/SOoD3iJcwqMX6QDlmMPBedIc7t5CK
zBFvTzA80/1Enl7LrjT8QY06wu1JdFfheB4SmXoZTsd71NgPTHclZ7aKzgmnzNiTtKSf8eun9wbP
0sEIm2indexfHFTTCzLt+dKsuhbI6vySdAwOS06Xfjwoy8422tpfV/oBI2EzbjEx6aWwhiOn58Zx
SobOSwwOpgIi7rnt5Z9Qn4vDxGu8M6TV8iY8jUHLmulRrN8lcjQdYgviRp5P7ckQM+kdHXhQ1jbl
xkQO4FIJx+DajfaOHEb1KBNI5S8GQQRKZcgehsVy39Z8f8ine3J7k3FlpDmgKqSZRlpZZaMuSj4l
BDwO4Bl9j5Ecqolk/+gJ4CSWVPtuIFvYN0spOyKzu5OiInyKBvuJcov5/shJauxj28ftqfG1NLIX
jiWZHaGqIU7m1G5oo35IFVIkNWVgkbBUVoKE+1JqCYpmhK0oJWTB2MdAmrA+SonCuUxnr0bmNZ1T
e6QJia/rOBa68U1LphESgarvErwcGJSqaR8OiOpSzO67DSoE2EKqESlJ+re5LxQPFyWxvpP8geQg
c2tkl8RH5W9LqLeHMUPDpK7hfNs30bwT2fQ5mIN9AaPReClDBtbIaj5EWxJz3LLYx1JanirVtPcE
k05+xPvsdotZYwZIqadizTqifdeep0U1cQAq+otiD9aB9L7inhtHZtc6Eyc8Q2MxsuKHNqoz65V6
4T2BTQa8OhCS6IHa6DrsKrV2hspQob9Qn8Y1Lq6hVGCKVF0fDBaFXIMogLoUgSLe2dCNxiFnZswS
A6pQYWCH6R21JdnJ4TA6xth/hlVLm6jeIoUFz4NmRajzBngB4TREe1susVHDQSDFcMoCK0H3zphB
quTuIJpS2fNiuMmkHdAI6LcqZtBHHJUGsbf1U2a3oa+VdYRUe4V/HCdp0Cgln0DOacDr1eSbUqcd
6lR+1uKIjgFHuMAWme6sdYZ1sYgNgGRiOtd0NtmplOesbSVfpAVJAUKddnT5lYD+NT11E3rhjnaY
jaC/xHy/Ui0fJpFtC6xU7nB/j6iF0I6MGMpcOd9OqmQwbQfVxlfXDmkBHoBL0vUs4BgZaA+WnPyV
SDqY1fBT7fSOxPEBJBV4Wr+TVzwRFhEs2ahl9wSnRo7ZdOUunpbmIE1Lt+uqiaicoQJH2oxWMGrY
Zwt77M98hNJvMH2eNVR8N3M4968YWF5QCvTIAPvU13HWetFUiCDF3u82sant0obU5DSMlj1dLKr3
BIgZjzES0y6uH6sorW6ZDf+sYK04cpMNrjGid8Jwld7axMHu+T1tt8gUDiq0UP1xqtqLUgPa0E27
uyZtl50mbXgj9tBkeaODAhIsu6WOWVDWWNFlS9zlQCQt2qHJMvzW0mTvs7qrThH5Y3i2UVLFIbc7
75r0aCqF+WxHQnntV3Xx23kenLVbgFw0qrmvU17MNK6BRfSwP27CKIzcetbpqrEwO1o9YlNNlS0s
F6RL2yv7qFuKg8ldumVYwXtgpe1OpI18V/cWShmIeRwww2Q3GSn2T1kYQRQOdoDBrXPw8PBpGg0j
NsLFvRHlY9Ak1kujKf2upC92bRby6e2kUYNZ4dmdUd/cpnoy7qpwlneRvG1V1HaBCX/BR05hU+0a
2qbBfR7bttor6G+cgtrFLcolvouIVz6o6FPOKGw6L1Sn5rDOioFUZMyJuJiRLcXIHsI6yQ6wPOhC
YCPxhoW86yhKjH2ETN+piqH2eSZZFXEJBzX20aC06vZjCpv4AVJB6Rk8qA6jbDbSZGsiUy4SAdqq
wRrT4ph2sYRAvIE1gwW5AgekAsPalKxqrtyQIoCj05RpAtRRyGkuKstToQu4MYP8DBZDuBGZig5N
nIEw5RX2dCZh4kKwjY/fRjKL3uMGjfV8NGO12IWUQqDrq/pGsXrATLlW7qquyRxdM6rzmovJ600D
zoeRydcYudN+itjXV6n8XKMMHk02DQHU2D5Yi2E5AjWjp9uHnCOgVu34IsP9GG21ot7ZXr3q0jOo
GLLYTYlDqWrMRwRO1THpJOWxiVmbCf1EBGXFAmpC90bzXNCBWSUnMidKhKKGuYTxTw9IjyITVsrk
3aABZugnExGOktc0htsngZ7fW6in/GUmLlpiiH2IsCTfT0vrdLI2ke1ew5flBOXIWr24hWUvLmVk
T4+P8j2nKv5erMp8U6vSo2HSHuzMULh1NAn2B7RFkTALzhkdjam1eddyegeMjU1/Eo3slOnaXrce
v2t3Ftu0Yi6fZMsWtJ8EI0wVq4ObDFm0B/iTew1Que8hFcON0tKbTLKcIwPFvaPOQguQcA/3KXEC
5SlLNenNKqCKSVpn+22ScW/l2rjQyMQxJfPlYuZYzmAXs0AaLbzG9mAe5sIcHvU4RJqYiOE0J0Lb
dWrUB+FcwqBpm5ZPnm/DB9w4Khncnq2SkTjCwtmRCZSccB1LHnjbyEk1o31OMjRoLQDlh6EpiQ8c
OmuGa5sNZ9gWkqdkmepKUqU8MYYZncTkIEiweBMxXiixaatF4ocFCiR7g7fn+XWWuu/tuE0BJgC5
hBWPfMNTewNzofFgRLYfWW2PtyGQo1uFWPuTCShnZ63JU7qG/QklH9akvIRqQje6okufpKZn0sSF
OMlRh7Ch6htgUOWnFgqr50mxI2cOJXRZIOH8Xq/EpZzt1wUnyK5JJ5nGVM6xULSdp8+LdZKndcVv
bja7VEnheVLYu7RdhdNJSxbAEMhu5lR5jw1gFPQ7cB8vJAWikVvzaHYMO6pvASNFL0NWSZdB55TV
zytR9iHSd16c8ApMYaZSzuU7sKY1BB2TfhlNBNBfMR4oS5v1U58Y0wXZVBe0Vbd+73h0b3tRFzFF
omUhT6y/N2OJTEtu60eNYZ6GsCBEQMG8gs1G1ZP81UqFcpDDeLo1OHA5KrFh+zBeJU/vEvmHZRfi
J2XiC4DG6cL8Tfyw5zV9So1qkNiyRvtowPPBEm7G9w29uJ00iUdNhmbXqNQItWkFst2pFx68JxV0
z+TJ01A8iqGucYbUOfa3dS04m67FLm+YsXrVkteWv9b1hpLmWSlS0M9Da+q3VJkfLIjDbYiF2y3n
/p4ZYrzP2Qlo7nJsGBUm4yNODAZgveosemp4dt9KINK0lJq4kL1mNbIbwAYfYkryE+Ul050mHG9b
kVCTNiAQYvwLmCA1PGnN9Ib8xPBjvYh3w4agcOocIt7C8MHD8zB7HU/KNZ1oI4ydPlJL0wOQEfVD
cGjVm0Is46u8si9nWqS/mUYIOwE/yXybEMbt12qsHPG60uDIJaSxEj3rjsZo6xYx674MhOfnWsDW
xZuU3ytZnj4kgEG+GZren9WsWHecKkaIeHb/0jOrV8zEz39IMpZDKe3HQywatXCmeYYTmIYxu1My
vPVyrh3oMU/XXFg8ltak2kdWpNzNzDb+bidZfVTXoT9N7I9uk66Vl8aWdMZTcp07Mk8UiJGexbzL
pxhraU5JaQr/tVzcqlag4I51t6stqDe1KnLO/5m5wyCKUSVSltmz82n5NshWCgWhoUHbmnF9QDqO
etkCJF4lnNOqQe29tWqtT4mQncCowm2PpuZStn+VSSXt7KTi86rMzeqs/hGqsOxkJf2Y1Ww9MiF8
nu31yUqrD1MStKqH2MKsPDd5hTKy1atv1mA/VMDI+x2Par6TJJTJ09wT6CxoFzw1kqx9pI1CyHcf
KdZNmMUqxwf6V1ViFGz6WXTT5ZV6t+RrwXyrMYGAbTjSc2KRHyagMZ75nVanweiZ75SiyVzJtFAp
ZciluzXEyUfJM6K5SCMVL002L7uer2hnhNH4EqdqeoN9sQEuy4imlJFxJoWReyozwgtdjrX2M4Nk
Wt9iCunBzCqY2dnS9wpjkEvDGaAuTSxXiao2SBghB6NcMkeMcQprYR/7lhTHpxAR4FHEUbSPiZ3a
DYPVUNGYGXQSmbELMRVuwTzkToO+uq+bhUIGBvM9BRmi10Ybg9k2pr0uc4rWQsXeHMtmUIDrCaoC
rms0sgYM+Vp7RGMwm1uqdY+TKkS8rHDqjzTSpyIrc81MVZ0hCw1vnOgszarVueZHWNyl0svY1As7
eUzvTW3AvRR2+zOR7LUGm0PMmJMqgpn9dl4jOxfPck6sRNOKD5rcGLNG9vWHsS0tfxgiorqrvA/i
rJ+oHAoBSDVuz32YM4BaJsWTLKRwZmfqJ3M2Z1czeoXzH13yuUswhhmKNxH/7WfbIa2zi9ZLiIjc
qcxoXAGkci/65XXL8YLRB+yWWaBNRqCToVx1+2F5w+ADPqAlOCYZowf2Pe0p3IwE9F+z79x1+d1u
ip5uSYNiIVMT6rU0Y6BJA4ql/T03zOyqMmXyizk33Ixs7vtlsPXnDMPvk9TpMFTHmR6sHeWK10H0
d4p67Jymp4VsZsaz3lWwqUqqZ9uIoNYoo3JaSymDbiiljG7gNmMvpog0e5NTelonwhUMdF6lBcxX
kFYS3DPI8KU3Z/OPKeQFd9a06g92Z4yEWU0Ejc4cQi6DOiIh5uBQKxtpUDbaQLGmfi+Fa88vMIx7
QEnREWm9BmDKVJ6XXNaFk8YahxXbnG6HptY91VjikxGp4oeUa5yY9C4kfa0k5pFnTvVmWAoHMH/S
I7hJnZCjwjqBxEJxYMnVd7vlSU7xXHuLoaGBD0XoUUR0zoAf/AhZCLRhjvR+ZVwLNFo1g14jalya
yBbnt5l3izRYgSFC8b0t4TcLEWrHdNHqh9yStceowJUXpgP5t1EUUS73bwTKDrhRysLdtLseMuXx
FNdwslM8q6jrk/gogY1gnq5waDKZXFcg0lqdOIV6yR+lJU8/mAxab3GogRML5/FnXZM3RyE/7fBj
Zw/pEtp7WTTJ/yXtzJbbRrZt+0WIQJdoXkmArTqqs60XhC3J6IFE33z9GXDdG1WifcRwnP1UO/Yu
gSSQiZVrzTnmjzFN6eLDz9rScBs4RObAq7FQP9pMSu8ZMjJS7RWMBOBqNB2Uf6/edjqY0EHtUeMb
czyd6IczqlWbDqN3gPP7F3OIZi7ml87OqRInZyuErDZuZ6i+Q++j88GKT0dag7PXRzZDu86cNsLI
bgxEyrejIgVGF+MttwuVSpH+9WAUQG7nPNnPC1nNpTZAfKOIVzjWtDelrdIWFD+mVFF9OxrmGuON
+h5R96+GiWBGQy/tBSe0mtViBf953cfCWvU5GIZCGTHxLLhvsOVB8gCxxr5PsyF5ozPXdRsh5/iO
oSIyfZbLtu8WRhgAZC/jEY/WrqZPqxIr+k3GUI82/Kzus4w2uVZmeAC1tDkVVa/nYBD1u1g1GFBK
67an7DkJDm7wS8es3wJVDTazjlCEIlj1ddWo9mWa1b5W73RFHMMYj1E6wO9ZRbmcPMtQGx/EV05z
1MYnvlKZWVzFBYkfeRXlB6MLyjfTpo0+TuQtW+CpvoEPxVEYwvmV2VK9UaRsGAQwsLND1WdA7B5a
rTW9nlFTZNXKYu6YiJOo2U5gotEUDMkbQqcYhyx1szT0W2YT+recY5fw6pnivcFyuWbOgXQgEzGE
MssZpmcp22aHtZGmg6XGwTaPDFr2tabcpHGHEMuOal9pG8EEC59NWQp+i8CY2q2o2+xnr5nB16DR
51OSxNazm8K2U5JQoe8omTxk9v0A55qE9YTt8oK4bAlUOpOWLTazJW3cZHBxLiSsVDNUW9AYd7Gt
X9tMhTvAh6LLj6Kabk2jeGrD4EVFhVDK3v/82r8L5xbJM8SSJQgJRe+ZMq93K7IE2NzugLnXW6I2
//bPu9g8MOuhdWVKZ56J5qJYY5Yv+uBWY/vpaAIf/vrvI8dTIfqASdKt3/SRY6EOXaYHtzBZr1OX
IBml33x+CX35jP+9O4to9pcRgCxgRO7u2XdIu2kSoVVXNzpMbfpKCngSEOLDMatbfDdW3uD6MWc/
NO0BkmBl3gQq9EJZcF5WkiZ773oH8K7bR+qhDzvhu+MY70YTMoAOh+6uRKryQkHAFMAuqWAuPF2L
hvO3j0/4BmYASMjkafG//0dznOlqLUc7r24YI6764rYZtjGkmtZ5Br+7LnWWEzEJF36zXz/Kx6su
UmcaERhSVMJylufuP1dVlTAUdHrbm9BqavxNNg3TVKOeQmIxDz/I/8JTbZqSHAgmX3oSLb8Q4rMV
RQdtt5kKfpbuCH86F7uY1vzy/hyeAwM2bCexOnX60kfGrPEQ0UDZKGAGd6oQAB/apM33qEmsjYYt
+QquNdOtlvqN+WjnzbnGfMlt9hmnZK/QFXfN5Pm51zvyhCxNejwACuqL2t6VykTXMqcNooS0+ou6
eApGm0hagLOrMox0c21q6I8oBNkA8QZug2JGMyeLwAeH3AITBAsZ23l607JAHqauq2/sgae0mKvH
dAza21hTm2NhILZy9prEzQywDwA0mp4deE7FA+/3SjXhrjq9aoAoK2jPwrH1aqQbXqKmDhjM+kCR
TN0exeVwUMzsnWfVOUU9yWWm1c/XNsjzva25w9eYeQQ96N7COj4B9ushyniERJYZYCrMZbbj/pwy
AUnaUhUCFIxs0xR0kirRNA+kVI+bse2Tmwylx0nKMBUbaBDzfqo5YxZYu3xjtHISICZSGIxaix8x
SAp48coCYbNedauy9vMicppw8h4g7lvtaiRrgMHMaEDfz6xrbPLsr5xiKAIA+PPbZtleUabkvill
5w221vtGiT0dP1Pw7lhZ5A/1rVaZPhAagqWi40Qa8jqJcyyX6lDeTXQY33WroB89MlqTq9SiCUyA
EXL0xrL3SHUI0tJ1MPhFVqwkjMm1q0Dw5YVNC8ahSD+6VveG28E4uYkt9409U9prSnKjzWW2n6Gf
YOlw8y2ndqqRKW2wIAZkFQx6k52SpgRw2lSMxB0yEdZNLwJzMzm0XleayLsjBIXZ09oAXx/eSisD
QjcxR7Dm1x5P/Krg+UtX0ZAyGbF1aW66uaQijmQsmQ1E3Vf04bw97TndtulUHkXRvjA8iZ/CsqfP
kyJywlsR3lStOnoJxvbryhZ0/5Ve9cAh4KaJSlmS3QQY0MFjc5LKt6n50q5jXZ+3yEkxAsIPenIM
eafU5VXM8afPA7z2c4c0kGAulHzlcxE1xksNyPQhrBqIEG4Y7aWWD4dO66Ibd5DOFbUDzT0+wcxA
JBMjhwTbOsZTK32TefiXEk3iU2FQ/8zNrtaGmulfUmh+jKeAYZE9nlSbcV5YBN/qaXwNGkP+UGqH
bFptGSbSqnRuYA+4yEiFwdQvpHHCrJisDTXb0yseDqodTQyuOo79TdHNW4TqzrauOqIf9MZLiHmv
PYtUii9Oj7Y0N6kLVpQp+BJApzLfdhXBkNINjA1jHf066iewlJbyJmH5bXGivocIjLwmQ9jCRwh+
IqSRm1EJe3RtNSiwCX/2ZFc/p56jpxXZNLjDRZNKXPMuk9L1eqEPB503DLea5DQFEuejo3MQH6zx
u0X19qbVoX4IUzvGMlyY10rkEktsTYU/Q868Csqh9yX8/CsCHDjcu1WzGgQOSvg0Kc1/DJ25KekX
t3MS/pOK9b/65s4qCdcEpUBwt+MIJo0LRPDjjq81pSBqBYcTT1Nl+9yXz98pl/7+ucSfkAlSf/j7
WXZyaXbJC76/xUrxnzfWArTB5L/YC3lLUImdvSdjNyD9hkLmTszBsY3CrTC7Q9bby+iiWNXMNAu2
+c+/05+uCa4eZhy5pngAz77TXA9BHVqtdqdHkT366NHmWzUo4ofQlPaP1rGap9pB1Fmg8Y8vXHu5
H/9+X+xhlDKL+8NkRGm6xjk9iBwjQD4jKv2q2MaDD8u3TS8Ul8vH/3gJQwXxh/1DtzBW/bIN/acI
KDq2+Knt3Rtc/ONbPXuArLtL9dmli5xVGnOelSQvcBG4z1nlMb434rVIvM/v1KWrnD3d9I+yJM0H
94ajzzzcBORgIYjs/sqF+Muyh4vS5BcjftHQz5PbEayR2Uz2Ii/buNuE4GNvkqkPLzzp598FAiPc
IdswsaBSnp3f+SbVGqmq1XzHkJkIi3lKyTSti42KPOIApetSpu7HCtTRUNJDp4Kk8WttUYae7QxD
SK5vGeWnMvqCCn0evroNvcc7vflKqCHyz0t+tI9fkJhgQuXQAGriF9UJt+jHC6Zg+TVir3QG3ZGP
BK1VPfLM2AP/bkv67Tpn7qwBlxC9h1K/NufeuY1nZ/Jh/QUvf/Po/f5tzn6+jhQ3hNN8GwnwIqKT
96qgYu+mC/vB+f5KLDxqpiXHFI3Twmv7+KONMXFLso6ah1hkuOWrtVY7Fx7vs/vCGdPmz2s4ynCo
Q3bRP14CK05gREDhHpiz0xmmOTrZtJAv7DofNzYs9YSX6Do+dPYeIWzz7IsUJkxqtSrL+1b3FiWK
7U2XTLbLA/TvxrZcwtDYMiH+I8PlLp/tBviqTYMRXXUfUJXFhvSC6FCPu4R/GiAEf37/z28MFzOB
0eAVx2u4ePs//mpG1WWmI7vyXn9huF4//fVfZxPAkMoJQAU0ePbaUwYD3lWg5ve5uueIpP5dA4Bf
Cr/rgjbDU4P39JzAKsRowqQQyn0/uKv4hIfjwq/z+922dVY6jGTuBmLIs7VexQPJCEQm3m+m9FmN
DBQ3xd856ZkRAy8EEERasFiqhLNlHjE/MWD91Ce7nxC1+D3+No4hf3kfdB4pvCLwidm5uNLHu1wl
uWn24DtPJHQlPl37/9ufP1sUjZuagbL8eaPf2NtI33z+589XNsAJ+jDcawpAUJ7nP9FY5QTM6oM8
qWLwWzRgvYrb4DlHc//5hX5ZiT8sPX2RVGFw54mlXUUs6IfGAml5epPOqXGyMmL5Yl071ALTo2jR
pJZdfrvIDBkjHJsG7988UnoMz7ii/q7vxCNBridJz+w07JXOeVMllabIm2rs78NdoGwL5W9XzfLn
2b1YjguW4LwhqClVhG5K9Pe6On8XUnyFhPT57/jbpsIVQLCxz1P5ATw4W/aZ1lRhrzsdZLxx901h
svD531/WxIfb9Gu984bkWSa12znbtMZhRL7MtvWQycpT2vTI8MzDTrQGvLNv0tIPFUZtn1/zzF7/
W6FxjrxAMQw9Vy9yaFo1iAAzuapda1VN0Vs6NEgPJdMqBGvA8ZpjLrvThcsvv9m/3/n/Xx4fvMMi
gAh9toQnmIwIIEOmgFV94O3wtZsR+aOz6WNiF/s+sOi9YGSbpHWwuuRRYbB04SP8qdRiG6eyZ8eF
BHNWK8RpbWgtQ6yTrhg3o9Je9xl0djRlP51y/kq1srbc6Ps41tflKDwBcXfhMqKGSb4nirWrk0Wk
qq3H3Flren1EEHxhH/rjBySUmQ2DMlc9p6p1fYhvFCfBKctZwvOI5MJdINAoqgpMTFY5ebXVvuLX
uFB7/PHhYECnLVs5SFrn7O40stFSM8nyU4p9q5mYDBAKSSfWz8UTK8zoX5zmShkvbBRn+9U/D8V/
L3u28U7MdiLgyvkpMAm9JUCo/zEOL1N4EpHrxePXIFhowbcodfChRhdWuftxGf5+9bO3I8iUEotb
np+UlFkq9thjZleC4Q5OKiv/0VuYdtuQGMMBgjeWkOKV4e571lsPIiOMxVA31WxfSUxc7EJ7U2VI
PGoSv0T1ShwIcZyReifozm20rvDlwDXqOb9zFgkH3cwtMDrCdnRnM/XdzzLHKCUKgJRIAQdasVqB
NUix/KTAgb74mKIR4No8f8X0cnRSJEfOIPF0Nl5eRpupLTzD4IGB2U9rbdx1AQE62M2esiB8tAr1
LkgJAWn41zAeIV+C3ymLg1NpvjlVD4PlbgBSNzQc4dcOuQXDu48gYDGbM7ERrwnpoXmnJV5V6lui
v977yvyO1wvr69D6dW6sa9prMbpUhC+IrsPwsYKxv04a/YvWkBzjvKcM+WnWPlvmIubt+q2cWe4D
wkuoyxp6q/5qKs3HURmuioT4QuSWa/Lp6diE9xc2go8v5P9345nnUH9RqOrn64x9gN4k3cQTKQ93
jJBBmpFpgo5JOYyhviX2yhc5/iZr3hrJfNTG4CmKh7WGLIFh2/eiU044XC7tkMuu/3GHROrKtOlX
tQYt5Gx7MkoG0rFZylNavQkOgNwnE/2Koj2R9+sip1Cm723/aHR0rOrthZ/k97WA7Inh2oLbtZZ/
+lg5qKjpevKVqFFIrzjOiME2hqLXftyaM0LVUf1ZI4X6Mbst5g+7lrdtNv9AXBEdZk1VfSUzrEM3
uO1tXU2Y1uKwPZjMHjbqkHZvn39W4+NEcLl9fFaTchkQDUX5OWzCwY+BQlOUp9rdx/1bXH5xZuAR
hMmW7p2JUiXprkP1Be3qqqxuDFv9UUM/FHNxVY+3AUQUDDee4XwviMLpi5/jEgmp1KxdbNQZs0XQ
EqFxBaaepnh65yZ/RUb55+MzkXbEcq9p/pzttXESSkZqkzzNZnsMpvQuBdYOxYDgss9/qD/s6tRJ
GgUGY0bgHOeFGLxHrdbRDJ4KstyXYU30hnIn25Gk9DYCBr6NXXO8Tix0AEjSsRnEo3mh9v3Dc7Wk
S3BAo5KizXVWSll2nA9B18hTXD1Pg7gv8hkVDglU9s7NXk01u/CS//0Vylfm/UnjRjBYOw+bUIhN
UEXKjxsWrvVqDnOG5gYgYEj4806Uo/5E6jzxlaOG46FF2vD5T/7Hr2tQ97q2yizunMikqB2qwaqQ
nCRUnNzMNldhWdzHbQ6zd1L3Zlh4nWtdWL0f69VfT5SjQx2nQcuKMPSznaMhjI85yfIjR8BNGzoU
9vj3FQI/7L/X+LUo/9OujO2ANKi+lSdT37pIKdrJXEvxjIwZQ93o9a5faPF+6ooLD9CyGs52Rbqk
kIZd8PGCM+zHjQk4P67rwOEX1dzH3tFQm/VPMxq8z2+c9vt1KMdB1NOg1+g3n/f9qhh1NTT8+tRo
4rYJiielJEEY63FI1wefjwfg6RHexr4l6a8cZiroGtQqDl03l/dDeokmv2y4H7/3x8+zPGn/+b2z
QebT7Dg1FdmtaNideHKQW6+gQm+G9PHzb//7C3G5mM0Ik0YBPrWzH3mESjTji8OSFsd7tUTf3rX7
2cl36O0vnEP+cCkNwI9g/E0Dktifj98rJl06nFCynbo4ebBE6Z5STbqbMNF/kvJ4KYvlD3eVq9ku
/zGMBfb78Wowgzst6dvlahRbkpQNu/Bz/cKm8/uq5yhK3w6onIrS4jchh4tNsI3G5iRF7Td5990G
ICCIzjb61E/a5gqLyoVl8fuSXy4JaGlZ9PSqz5a8MtV2NmpcMp0HHZKGphzVShm+fP5c/PEq4As5
NKmq89uhzXBBLWMZpjEiixO5bA+GEV347X6Njs4edDruNHgQJ5sCm+DHW4So3MQGNtPbyX/Wermu
hgkh8dvocASU6BxGzyxOM5axxI28v/96/7302RozsOqEjrPct0buKq1FbdjjHvr8In94BJdOCG8/
ED5El509goXER4XEXdzZfV8BYDKsa9zq+XGOgVx/fqnf1xaVGxw7aIo0FH+7XUrSu81kJfGpE/bM
g4esOzKgJk2MsT1ZpfOFTfNsj0IBR9qFQ6qHpeq0Ss63jZTYPK0r++nUa+BkCfmQ27lTYQNnk/Rd
5DscKhrjwij1t4uiLmZshhEbRsCC1vv4vASZnuF56kiQJKd2E2guB55oSo+9GOzNyO97SIlzvfSU
ntUVQFVVuo9LLxU0EMP4sx3SqGidZKOqnHS03nu11tINUTfKvis1wEJNqN0qdjx84UAJN4lS+eCE
TZqva/I3v852ii1Tj+Zk7ZJ2cIoloIwcy8LdHMZUKmMZHUqkBJ8/DGdrl4QQkw4TZbLGI8WnP/ud
RjIq6lDk/H0QQ1a07fWHzy9w9rSdXYAq/+ONMDEfO71FrRNaxLTnyBFjJs9mDanrEiD0bA39cynk
ZTT9aJ1xDz5eilctih2ynU/ljIHhNSHeeLw08v3j1/n3GudNv75JwbOgNj5h2jHNL6AY0M0EhnFh
O6Cj8tsTvNyZf690XqPa6mhNQW6UJ1XLS/TWrnOTJXnnjRVjgAZT0X7gcbtJMcYfG1Mnc6RRfM1G
8COqOvEkzC2aUvwL4POcfV1pSIzzZlEEZ3Sxd6bRErArTWWFW9WE1RMWzs9YK6xdOdjfoD8wB5bz
e7qksBKiYXnJVFXC6yKbpnBsiBbciO7uiOYGSViHqR/hPdrUA2gitpBFlB9pK23UbAKSBxIisYdh
OXzKEHFMYP08HLdyi1D51WlrkmE5Vq3DKn5BmPM24C3wk7Fq/TxuQGA1Js6xebDekcBxWNNTyAM0
t7d5CthOcKSB3JNEp3mcDsWc74amVdfkr5QKFgTYAVajO+syKoi0rDr5SGZapl+DI4hhWNXIg7Cn
gGGIzXYV69BA9NQihF6rCs8WUBnYr11wMFBqUn0MdpZI5J1eZq9GTnA4FgD7m40hFQ5tWm6LKupu
Q0VFCawjyWKmglVOJbaxcXLdb2J2HTVNIaTEzCcUqxX3jdE3R1Vi4Cw6KgBIOXKfAsEnnrwyd5oW
lN/sNmy2YiCz2dZxTbolsnknMuxDoXWuN2eZ4tcYUT3bwJoe1P1LY4bWuhCd9jMwgU7otRiepsoi
aVVMYwdAC4TURJK7N8+LpryWASYax0j9uO9ib65CDQLxNFQrRGdiG1aAjVy3aJ/K1jK9lBBAYHrA
uq6yIdKv9DD/WWlE/9IscfZ915ckgoCgq8kBW3UFXna8KzpASVb/EDvjS9y7oIMwQvuqE1j+VMTG
Tpp4ARGe19dx6pDMNtTtTrgTo1pGndxKSztGYfWD58LeZPpkfAtnCyuMDuGo70J7X6FuXYXtlPlJ
Pb3pw3GAZ94X0yMpsFCkIppmMor6myCQwVYkAYmo7ix2Yze9ISFXcNASLa84ReVZcBqWoBkoaxI5
45bY1sR3mqLdNxYiq0Eiw42v+vQQVyuo8JhIutwmeEbTt8iow13RDOYuKDt4XkAtUNhnBv6rwSR6
Pu1+1oPyUk2CI19tB9vArvUbIlTp+jUyYl+c7K+wZCZrRRY3vuCYWXU61vO2yWob2Xij4ZsldLmP
I+WuGAi2Rs/TblqRjKtCx7/QdfF4HADcoJ8EktdGVXjd2Oa74qrI3Z1WkFOGP6snLGdlpvbLqCX0
qKl11wXq703GzHcVEPm31+KcvF4Ckq7rNOr35CsF90E4x/tGloD/x6q8dSestO4MHRPbIkDGAqC8
omOvN00ILCl+RT/PCFxtSLK8iduI5ABcNVsnEq8W5Ew8eojg0sr5ATtxAcibhOekOh6WPOB8Ucr6
iN2cl54aXg8gLvZF4NBvxQlKCyS6c9R+9KLSKZ7D3LJXBv91Y5id8EagdZs+mW2MY+VMe1LBq5cE
+KiUQd/IxWsrZCG9qlPJBXCxZMf6YlccsQfl2cKxy2lMobINryz+6zpuYCJFhDqDWqvla6jgxAX8
BV7RtBWaE101rVtho8K3iiXCnPABUqFIjwiztdE6BUradET+b4GZdBzyEvqw9KJWtfDetM3RCmJz
hQawXw9h1T2ENMg27eK87eRcHiIHPXlfgH2wyrnCdU+eEnEHwYr/R3CnzZB81Eh+S8gtX6dTCECi
iU0+MulXigFMC1ZFC0QO3Tjhhfh1XaI+iBBw/TJGwzdDGNvkSlrRZi3MH3kwqusK/9Q6ruyXGhPo
2ozTt6Fo3iUGH2YLyVsvlC+G7OAvjsZrEeQB2Dm+aM/4kBTv6lUIeja2Hsi1RrjQ2jaSxJuhXKPt
lNEDp8p0FdhQZYpWeazTkY9ZWRnawwiZYa7OyFVBd4VtzrrJa3ycTmFsLSgSq6GicOhNM2TmAvOo
6CcUXWAMmif+j6zELB7x9sY15wJ2jKfYbvAOiSp7tvP8yUKt+aXrlPw4YNk7THMZHkPI8kSUgave
dIvO1V44C9jSlFczdFwvL7AwYjVE+OmG6DtdBTsTx31Pi1zrUIT2u+mgxZpx8V41tgt5bGiUFUUw
Yb+iGfGYc8QL657pqiWTrT6Ypt8nObwM1skGUoJ1n3TasEVg1FwDP2tvpDSTQ52z9y4F7RWVcuql
JChiaxU/2YSk15PkwXZHqk1vtQicUyfZyN6dtqBdxk3EoIhHe+hoHuEUwziGndM0pjXv2vmg993g
zU2jP8gksnqkyl0HORts5TZGmI1HyE2ezaDhra6XonhVJFCTFaAvTF1mzY+pDuEpGRcsr97j2HMZ
crml890ltHEFFxMGiDsj2s/KFKwRYR0rHS8laFAzvYLe/9Um3Fl03fMkoMLURhbfw7ZM8TJQA4qe
ksGyJncFY6c+Zp0S3okY5oCLwXfdNgZH8jHF+zIE44LkqXOsSLFmGrsgS7gJUyjqQyFNZi/IczCA
heGtzl1j1gAi3k4Lsm4ocTdthvWoWOg9cPCzFeesgPTNEDC23UFAiYpslRGhchhtc9zotZHsG7x5
N31qMmoMiZfUA/M9r5h2NZgSD2rbtv6gZc7XAPIUfL283GWCaQg+AWNDrBwmL6ImvjbA1CAfoSXD
czOLx3ly8D13ZoJ/JtT6+xw+Ec+8WlxrJsaFQcl+ypkNMkqQKzaqVcNbVeLbuURynYs+3TEZmW8l
c3r+Z6MJr0xrQKyNBfQ4LW1T+FOhxxsveGjazNyGojG3rQoCLMOgjhupk89FRcOqyytnzUfVNgpC
t21b4KBcl0pbA2fu3Vu86DzHU+W+OjVWB6dWNA9Om3sHR9fxTXVAMD22rNaM4gloc4TRVT7rhdJ+
t3Af4s1Kpxzm4pwLLJczm72edhAMzEE9aVUVPAZdCGukq8ZtWmiBF7rF5FshQzW3mNmVA4cwF6Hk
3XZup/BRhWNyX48oBwdDOqxKZkhRHtjkpvWBz3FSEjWORRN0ueO3CjsQYCamgqORbJAjO9vYURMv
qXr8vi797aRzHqyigToVUENGgzOU5EFV7wYuIiic2YA+Ft99plnvqskIrCJZdNXUTPlU3sHkdvdp
+QNKq9gwyVJXKEFNUmVnEqemub5V2x79ceLyhVF3l/kxibX2sSIC0GrUhhKoe5tG+GjTaNTXfa2r
Xqpqb6NY7txIf82SOva5wSHjBsQFQI8p2o0jkx4GUjgpHPZ2WUXaTcRAZqUU7KhOG88bWQsmBPhk
N+akjQ/BOMm1ErEioyx7GtDAg9xIWq+oNIvM2i2Js69SjR5V5LKgjjmb40eZtkNFCNAAh2KljkO3
RYmN0yaZUkY4lrYB1Db6oOAyTAJB5iMdwzrWhBBpHIrf4yQ0zg1J1h7iOKvuRZUnu2q0jDUgquEa
dnX7nR972up9ip1tAHnvJ/avU3LV8LXH7Eh8UoLLOQ0esZbjdAdgtC04wsJQdADTUntoOAqi+qgn
WvelLR2wrmiaydsrnGu07OFGzNRMhrTaOwhZHAJU8PYvTcKBY5PW03CSwCtqqtS++kZQ0NU4ihdi
kAfjLTGNQXsUVRsbzPWNMtvFINqCjSBP8gWX7fIwkmGIbcIw8LaL3q+sdgnUKYS7zroRWCnBtP34
3IBFurYGXsu9ZdqrHGv/XrSYRnPbje7SwrR815HlLp1jayU05VvWtOkqr2J3M1e58T2tNM4tRAXG
2CFx0a7DuFj8gYlKFUWm/Qp7TrsKMpj966w10j29gokE3yS60yThRJgDavuBfFHglrX50BMdz8iX
yRd7vXNnxRhwiCQE1FNXOK8gh9vtN6SG6CGZdTgHSeW3N3ol3lSQJfZJxthdoaT2MqORXtwPb8BI
BKGIDXr+JgXoZQIfpamVg3um5lGt1MXhKo19Iu0vRM+ySpyabz/U+GvZzVZFFHzLgrZYm6mpA4vV
Ey8dln0QP+lKWknEickBIDVO0XXe2hA4CWnNb3IYVYnnApyjqncUPqmWUcMALGG7FMl0DQIGbJuW
iPna0eRdWmXfOhhuu8HCi7nqDFyWSubW8BOg79ijWnsRHAIf9SDpyyrMr4W0iyGSpxMbbfRMGUDj
CDDpmxWF46utBv3dxKx+xx8YoeW00Q1sRiRt4Sw0wM92H7AhLAG5OU5VvXAMeEejvdPnyFgpS440
JUe/1+POvk2DmkVeLMDFntgF0F5V7tXNBIDHCdxb+law00TzLbTtdyWj4ahzAjmMBLV9cXVH2daT
Un4nnh3IA1MsD2+BXEct+Aslj1oskIHC2NPAOMqGsBZKpewwyNH7Yti3UoHRe1UQ1lfWgDVCNYj8
clCqrCSHep1QU2o88IXK1hwGYrkskG53ajM6K5g9uq8FcIVEmMyrPIV4SNAabS7DnteQejTPjYp3
NwQkIkvQ4VoRmoTrmqFHsvSI35sU8QirD4YoxfRKt5vvdDHp+zkG+Aiub7oOjdTijOFKWmd1vTWF
DK/qRmC6z4UD+C/ubtNcdITJ6d0LoHTnaI2JcjPgY+ROxf0mB/P/NWKbOYInSL1kTIHE8jjpdxS1
0DfKCO6dW3YPkN7e+6Gu91HbuysmYvOVHj102YaYv2TN0YdboafaN4rXnv2Fmkcqol0PXcOMuJW2
H3E9Tw91sdJayZEPo2zqxVGUeurkuF/JnsWaLmAr/JgD+zuuquEp1Ity3wqFMAA1n8p4z0gDTpGo
NGj1TtRaP6NUjPu0Hg0vGJPMz1QmzJKY7BwqZiv8fGrKm6bV3yzDUA5g9kaCmXsdiwWOPtZVDKug
Z93PBDjAl7BeCstud0ZW0iCxibHFpYbBvDSYMBYJwzmcyc+uOn2xMSNRV03A/hpJdadkytbuyPBL
8xFcXkG1ig4LJFJa4uUhqYB1B1wF428DImE+0broUaghFWHUbN0aPY672GbQl1RkBsS5Gu1iMwh3
TlXU95Hu2A98KSJtbR7L2EE11AwvIMnw65nYtFUKqBU9XEAhbd/5Q5qbX7pYxv7UZsZLG+n6jZuk
eryqmtD5ObcZ6WrspsfeRHOTtcTspmrwBfMY6ohIIWWPbdRrTZhrRVbru8btQw+77Y+5Tnsf9A1u
bsdg30TquElcO8ARJ3+McMGeaC2BsiEzbUODHlqbyS2epsm8L+zoaU4G8iUVFUaT4ZS40qfco+do
4Brs3gdy6NZSS+Uu6mqCyzPunhp1+r6cRHMv+kI5wiSxj3CUoxvbzOYNudCpP0M/pl8r+RracuJX
vrmlUd4iMqRKbYuapp5J2yIMWJbilbfKO1Et0K8QQazNCdN8q4wYzgbhetYiFSK/3eblCVW+soby
1o4VrIwFVIYCfgifz4rIz9ArP1Td7wyOq43SFSMHQ9F8n3u6j6hFKauaYaObZX5DRdh/GQvIWUYd
RCsOjCUsQ1Fvg7xLFzwJB4JZWuk34tPCTVGQn61PIvc5yhBaoE5Y2mWbJbu2hLEe2vpPUB+o6+RM
VmxFhi9N0Z9SqhXc5SwlLX4S12iHCs9sBwRRYWjU91XejZzdsxYHX23CvMVYsnGwBa8VAN4biatx
ZST5D9SvEcu2fotGaDMgDjTjYBU8/d2svS62/lWkEtjcAJKmlCb/4T0N8KmVjdBuc2z9PghtGnFm
b3hdu8BEE+fKnoECG4gwD67DpkBHqyPtKHXgUwC2YPoN0EuJlOdsatRTb2jRqW6M4tpNHfsrNkk6
U5xIV/y4UN9nQAcgY8TOtJtp8cwaPkz43DctyI6qTqWmhJ0OF6ts8m9tawVHaIT1LiLscBdoTXQH
rLHxCmIPtyO3Zd0lg340em5NaIVs4mol/HIArJUHybwtEwK/dPAHcPw0vKUGCHjS6MrtryyROmw2
czF/V6LOpuEqR2vfDma0wXICfYqKbaM1EBoaqQw7pnBwtZyI25ENJJfEprUfRnPnyPixsoA1RGXT
+ZnZchhTo2TPWLy6ccGhH3Ras8cZ8CmvlFozf/aZLb9ZTvs1kFl01KCBbdMGItIYJ29hMw58fBq+
5rxkFwZth1c2bgIYMtZIrrRFi6qSwKrtVL0FPM/6FtAOptBV/bw02h2L09gQdmJiAtTlQanH4n84
Oq/mRpEwiv4iqogNvApQlm052y+Ux4GcGmjCr9+jfZ2anbUl6P7Cvfc8gct23+fV++fWM8+LznmD
i3TYNi4xULNWewfb6RrOkq5+7jWvD02bgkKv4S0ZhZZ9KNMdzgBJy8DJNEKSKfoCbYW7mbclfsRK
a1/WbAC5wESC8HgxxPETXwbw9bFsfSCgpDO4Rksgs0D6Z/TC+VhWRx0dDgwyC2eTPGipTy9cdfZt
omseEFvo92nLUIISSO0X5d5iHLkiyZZm22mTAFO11P0Os/afHGULeGbVU1ynCfEr9VhWf4xcEYR5
khN5GWdx8aA5PVKBy9ByCvE626ikc2JMoDzGUErA1G5xthH8YPNk38tZK8PEnRvmFoMMvHiZQXYM
yrmMgincahJpCCj1HVcqqoC5+8VsOe3h/JCyMk8D8ggdu+CWxQTxP1Nbby3DSi+mbCbyYl2SkX2i
1iV2kDex2O8sz3QKtfbTKdKeSIKOnp8Mm+Fgdwg9NcC1ZhyPP1blGwlTXFywbDDb4ehBZgfpQaDj
oA/y3axMknFk1YcKL7ZZv98i/ab+yWzAhhdD7fx5HPpnt5o+UGy2R1g+xPAzY2J0+ZFViI7nBLwP
I4MhgN9DJwkqJiITmfOXuvcjd0nKMivczePg5k/KaCSrgY6xggQqHud1up9aw2TtgBYEQEt17AUL
Vl45J0X8OIqG6LTRP7W+0X44aytjktd7c7vY2cvop7Qn1vSRtrcUcJvPL+AGsJ88pgRkKI9lFiLH
X0m/riqb+OfKijd6Hj/CE58uKezSPGIO3fUvGUrqcZsPcnixTHsM9D7zSVTqoR90qaUfyTD1DjNR
sG+x1PuQ15YNpOjjQ7IwLDb99JUNgh7UXgIMBbbcLiYxYE9jEx/wCMAHzxPIzQ10IHh5Q6AlfbnL
x4nJna+aW+ytE3Ze+6/S639FUxkBEaQY8h2XydpJ0UjKqIzHh9IjjXL0yL2G45LTLaVm1BH7xFi3
+DcaHIuqrcobpZklij668VunLw1F9Ox3e/AWkZ9/Mjdr4nNdj651IcN6QjuqhizbSVbAdyvuXgRP
drZDUgfemdgdUKiSAVdlQA4QmvhZC0KAa4w8uP+b77hMbtPIV/lW5SfRbY2n2y+A4jlsmq0QJ5v4
NLL/SdmyZ3ISuEU2+eo8dR0RFk0MBsawOmMnDLJxB5ZIRFAR2l3VLZkGNsfE0o7DEaQ7QnqlbZa8
eMEAcBu0SWObl57zCLbq32Iap6Uonlde+J2OmBHKCbP4knh5aG4Xe1oM0EQ9NBA9+yWoGcuGe3LV
Q4X30CHgkiGnWQlK9qqM31eqsYtZsd8J3EVL/1p7Gp9z4fWfBoF0ob8QroD721i5373cjvJqUFdX
t9ajZ2afntW/Jq1OTnxJ5MRgKKZfrkb6+9xIvuA6C3zSXp+thvSJjU1e3f3Y6tPJbkhtYyQ8bZpM
w0SmMYiuM8YRY90kTH0HCZ6appQoJtYjFlmeliIPn1CIaVPW8IRKg4k+c6KSzQan8MKnFdgTGVOq
NRVYhDHbEtCFRrmv4LEsdUp8KxMayCPcarY7Pvcze5QuS91TmS8fnOfmzmXVEXDs6ffEsudhjDgm
qNEgC158zOH01+yYUnryLxszHwtC8zb34e7ZlJXqfyuMJhur8Jqo6anViF+ARTUlv7M7pxFErrWO
WG+8d5w/AYsVEq3i+QtAAymETIZYwuiUJARDb03NpiXM2ln/MbS+P7UDgRg5BJ5NwuxmIxXkXwZP
ZL0zKLhaSzM85lmK2lvphvXomlVNaby2XbDU06fFMRWWJI4HZCN9wVln32qKbmFGO9oEb+f2l5l4
xoV9TXNxOEr4QZx/Da3wKU/EQtKsY7Mw8ZFk90aKSdtgI1vFBZ15+aEnSUeIf+4fGTn/G9KRYa/n
3TaUMQ6R3OjjJSwHNTx1hD4TUVNIcs5Is8xKENKOm6TPqk3G+7qSXwThm5Hd+UgPc65q6jjwuqTa
KnJ7XbmwfBnf7ApYAmGc1UUbZdWeKrOoLjobJBdl+TAT86vybaEgemmkFXC1p/VZxXN8bZnhE+ZX
Uyvq4/Ay4aYPrVybyatvbxQJ87WxGektJv7+0XHy4+r6xVHot3Jb8l2wSKV3NpNu2yVFGkp/GLZS
uXLPogaaVlenW2oOkjQa3+Tkq/WNz1g9jHPnHbLqK3A+j5e6T6M1i809lC9n788m9Vs8zN6WFeXy
qCwUXoM7WQcCNOZo6vvq3MyS+M/eW0NENAsppaS5FVbiA0sTCGBtMV+01fdObsJ/ASf5s+nJXZwL
gz2AbsKc7yV4GMjtAX0vZyYJutfUkKkM9VhIfyP1IrlIItbZybjmhjU6mdx9/MBhYkPJio2jMMpi
rwY7298ygGluYEIauU+DAIkkKmYSrNHCw1ldmGARJoWM00FggFJfsgEEjOWk3YdtGPUmuzGmZqa4
2yFhJq5ysuJ96pSNKtrqaFIYsd1IimA2uv4043A56U5mfhXQsPgryNUnSaoZwazN3sPJdzWoz3ZJ
Pl4LaKy7XHTQL+zSuAz5TbRtWyokZ3U9IZ+2j0I47cHWcDo0XgzQTGbyM82yNmI6VwY2lWiw+pXJ
9cI9AAqjAI6jqydLsZAhUKY/QTmQxPkOfeTUK2dJaiDrNhwwcO068JsusKP8Yl33vp+ISCk73U3l
xIp5fVs7JfdwSprIVfb4yGG9sC7C35hjPN1bRpydW1O2JwJjyJO0VHdtndxjq7WMFHkr29guye97
OT3ZFJ57bbYYig2aDV7wtp229S/Hl/1lsbFW1O4gDv1iLk+tGpk2UWAELkVNTSqalebVvUwFr4U/
/WQEl7wnUy3SzXKLtxAF50I7JT+VWsS28LKY7nkqWGrr/AfqFoZYT/aVhiL5Ghyr3gG4g7o0FCx1
E2DYRe6qO7TDhPvrnc59FndouBL/CNLKP3Ilm4ekyFv0vhU5PW0BDIFree2LZQeGTobU+B3k6Xa6
1EZV7DlExluZqAWQgiiVR23ZG1pbI2kQ1MdLQ6L2tKQbkTsvZTv6O1Y88tiK/kaW63S6X4UJQwzk
hsY+iTJNHGjZNN+1c9IQ/H1LHrf8BlSR/wfY8lvSk7Cf/nYsAE7C08q3ybKLq1qWKdBlMkYWl/A9
UFk7KhSrXdNJ6mPuF86RwLlsl1fFS267JY2ooZ96x5z5AAayaOqCUBk2Nqyb0LSJCUkd26vlYDpx
8lYky089dB9YatLAoAIIqqZnYqYoBdgJ0vpp0oHF60gULa5+n8RIln236LeNs5obcDhmmHESXeqy
TzfFsrAgF/OLasp+p/kp7B12p3eTiCvSuA3tFZbVASXm3dIY2ZZNwB10TW+7KudTmUMaOgs3rWfw
iBN5l559vtUdfZpx55NkeEW7WgT2TIoUaGJ/G4+l90PBZpBr6jbsiwoilDRPHpaetB1rcT7JSGr3
6EuRk/gxIdPjbG1qeuNtChGVV8H69LDksgWUHVG2t96s099Xe8rOfh2PR5oaHA0sw7MNdpIJBRrT
gQzNfWDYNY9Lm1tXcHHFxWgJEl1TDEJrmnaRkbUwIxtp3Ju31YFf0x3aqOM2joC0iJW5uopEeGQx
TG8dJXtILKVEFHCDMRm9s19jn/W70Oy/GH/s7UVAaOLmrySyqmB1tR9H6C6xmu2HP5Nwk07jeCk4
ufe5xm+TWAyA2t5+RUeQ3jxJ634F1huItbp60zq8CX6ykOEUX7huxicNCGRYDOkHCh7CoG3n2VSZ
GxpJOj17jevyS5Bg7BTMlgijGg7t4K7bnugib1CvTcwuMZ/AQxlyzAjS8f2QtUcceFJVkZ8aw8Ec
y+Fh1ONh1xdZ/UxEmhVC1zEDI3GgLhIbWAdxN4lPx9T7vfIW6z0hUeRFa72EqM8GpCJbEw87WOlQ
2yKV6mmtIi9lVrh0t4pICrLpWzFepVWvj0op/EXMogAv3FJ1jeJiia7/go5WnxlL2az43fiZzChe
3W4iNjOpg4mWgd0mWzCaT6l/F71Hx4Nz6t86xN17aXjrfk5zd2ulFtNFNo+NZgeNjziLaBXq9d+h
md5SLXkGQQaj46bPmUvGgWQXeWjQxPTqJfwfCGhsoq5ngUh7NIY21t17J5/kP33o1Kuh0/nkdLub
spkJidQJmDIGbtne0/Q7msUETMDoBmMxEY5LVEnou6MRJT7igzmuEwLLhPlsjNav7vg58n6AyrNp
5YFhdPHVx/W06Z3GABKPLXIQLDDgSADyMal60J4S78y6Ym9YLct8TeX3VjzxwOVUJ30l83GjSHx/
RwZlbjPlvni9MB8tuzX3dF6oc0TRccC33CyeE5/jvFu3y1TlMGPip4zU0hOrwuplcJBV1ItXng1x
RBUFV6nQ8jf4IG7QNi5404bux/YQk7Gg0B+t4hOlLOOcK1FqlAOB5GXVGT5npDMVLP2n17zaGsiJ
2B9euvpbGfldvC6EIT/A3MbRr5snxjSwp6lbkh/C6LkqGf2WJOXddvreZVxeEDJuHSH3tniGcAOt
jJfSeWqNk+Oc3fo+SY9etidEOmOFpBOy63t7p6PKO4PQiIGa+FVN+2NvquzdBgRlaXy8+7Xci+rH
d6+0XZtMp3PozwwijZVWSD8NjD7rMcoklwoZT3xbX7V7bfQXi56qvk+zXe9SxDqHpQEPVP5W075k
CNVrgdmzoGrOC1Ol7GDMDwNDppENY6kGliLM47ja5PBHiBg1wm+vhcSFy/E8Vz8jHkgzvluTb6OS
YLEA6vioVVK5TZrnxH7XurPR5geHRbWwr27nb7n1zk18U9c0UcsnT0J0CJT0pI/buf9ZmF84BTJG
+ip9el2YTPVJNCnkBTRGRN7VTLbLaW/kR3s5eSm7VrsMHXuvl9e6fa55dSSN9sUbGPQTEKqGMmwt
QOle4A1e2Kif27cm0j+aTOijOJtXCByR49038k3nvEza4liYu8k4QQU6VCVRqTTRnAyj/p2nsCYR
oRrkNi8kAE5PcYJ1aSQgeP7hBNpUJD2OzOLs9ign7h3i9wsM63r92oiDYBIBOXOTxdOms44pSiOe
GO6RkJ+6SLed8aDB07U/kuahNA5D+nPLlsdcFEwOH+BFMwFLXfzqtv36YMYyuVefmJreAQH/bRvP
y/yKBWrDmqO3L7G3a1ljIW/XEOMMuxz9TOVEg/FTolKsuFUJOs9WDbLZpYnvMhuGFlqt4uJxjwsY
Vnavd9uGdpf8fbRfVaNJNrjKfkmVUx+Y7n6ZhVnckbEZuSvdVXGZ4EV7wPkovgY5I4WyHzzw45UF
vbkE4cuhQ5q6OMdmd0pJuTTKfenWmwkwG7l0kBzg+hAmhDiX5VJVhO58scBN2Rx5/ovqOHl99mol
g9R4Y6sXkspDEomCjmowL3YZe+UJVxkq1v2SZNgYn2b4X9VFgNaZafCd/j0nN5zIFfa7nnUpSEjy
CzLdhntnftH9xy7e5Qgw1/aP+eROk6/6+mj6L4ncreXfBIGCBVbTGTfb+V5XOWq03Y1tYjqk1i8f
WfeSQXlU+j5O5oOY9KBAutE1OGZ9QvoZ2lMssEE4LKhubORvPuwCWT/1xmtvUV5qe2rbQ2PegBrA
Q7Jfe/TZ2FdAAnDlwQptVb2pxL+Z9MMqP698W2OGFoSRzhIHTl0yT9IeEBWFBF7OThX6/g+wPq7f
B1f8IP4LkpT0fZf8QAbuq7kbSb7KOW4XdvKHmwqS3WSVXvzFoCLhQOQZoGkKtbKOsl57VcjPiPHd
ePG1cB7mtNgX1qeJqH2piSFm+Jq0n41K0Gc9E614uwrn2wjAtsJSQwnQbnxANHlJRVoZSFOeYdPq
dIpQLOrlYsOVtLBGzPGb46PMSONjTLiyG2+G7MfVAKpYkZafOvBh3i2rUz0YJBQqySachRElK+d+
F4KJP0lIWgtoxNQJE+u1bgCi84nMNDwIAhpBbtCWpSdf2LNIetyOd4QU21h3E+9zMG8y1PmuWIaw
0uJ/vWrDImXJUF/EctCqt3H6dvT9Uu2MnNxJoj39r8Z5wAgcZGQKFxbxqOIo6RNrZ1dDipqgdRUG
7t8r92pG0qITlJMWzO73ypk7dd+yeHadM+3Fxmk/kvEDKVnkoBpAwYDk8m7N0bDvJ+3izXuc5YPH
+/Awwuaq3rXmg6lV2Nr0uO6X1j8lvClDtq2qnZm/9urbrdvdgsQWsQH6tiebBJ0OfWGtjTCPc45s
wumqLzt5cHvSVJsD+xnc/E99+7Z4pwq0w/9uZeg+tH/8w6gY1b/WebhRFH1t74jHcv5j+dH0P+hr
92SW0z9XG938qRaQkf5u6c55x+XJKT4Qie0iU7Ty3Vo9j8xRsvVeOA/cblvq6YBsg/ivY2TyR6Ax
zOHfgWyU5DVXV315r1CJGMNJo8hKXH/Y34TFyDMyTiRBEnOOcCmCeDUcS8hNO779gXTVBg68JdJT
Z5UPE+4ovvh0S/0SiOmqJpSDIzPC6s7wmUDmeNFeswkgqPPtzr89ApScXHFnJgp6TW7MqIiHIVjy
X429gwfYaUBbPaV2iIJ0cbQdw0U4JW9IyiIRr3ewh3brLO5jKN3stSOjwKOOyqkU48diWNs+OVTe
O/sCWulyWzlvafwr7gayCfVq3395h264Fy1/cKJX3qhqN7CRW1VymNKDAKPQEuicruebnkctLxan
alFxZtwOCPun4p6CSE6w1INb4Q0DN9c8emA72oIv+YNDzIc4SNhdXZShAN/M2eIZuG/Wj8R56sdz
7v+CWSjVMZnPoAs3Yrjc3jQ20rxEB5+K27zL2sfYZCHvuBEINv6136aMFqo8ZiVT/89nIsYShatH
BjIhCTv7yotLi/aA2INVRKP3pjl3pnm/GAfZ08rqe3t2t4prw/KOhsY+ot/a+Z1gRzKtV8Sp6NLv
Fvm4TF+uwRPzUWafWgp03kNQDzCo1S5jF7L9j0gSDXT1MbmntXkgYbNhMdim5ykDvPnF7Eer5z3Z
q1X3rFuoLr909yTsx3h6AWHUJIfV2cr0VBFqte6w2gd2deczmG2m+zJ/sFHaZsNnmQ08BCfHe1HO
buYWyxKMKi+O+ZzkD6M66wnEelRSw3sujkRCjKtHvRJlGFR5QomRffRNgKfEXW6Fcngf31fj3h8j
GrnQGb65j9h1k0UINi7+nQV8nfrsQUh2SkALehlJAmPp8+3hmhaEnJrkH+f2xtC3osMigy4q5nLW
b0CySwWMK2kOo/uY69NZmZ/JGO9K02dUDbVM3tHRBMKV9D31RrHBmPUdpkJIjW1EmU7BzOyaDkAT
Oixm2pL0DrbJxuUC9upHHM+IT19AcHPa5ceZsPyy/85QTVc1Qe71oTJ+U+VuOvMt5wAw9Rz/Zx4w
k64o4Ge2icn0Oy5pqGULFt7lPu8rUkCY4jJUq/j1jf6VjLe+nQ6j/4ChgpIg2a5w2hYqjtmNXJJw
W/FkinKbTf3jmAANWG1OmSSU8cfsINqfXuL2UsZOoHVQwBhVrc6f6qtwTZ+m9itOSShB0plzHjSM
MKUWZvp97zsPq1+chxYyqs2NlVQbIrCwb5jBBIjYN9ElCk680XzpSp7mpiTPPvm2LTZW+W+nanYR
SPaR03AjwqEfjwpTG6ttzlyi/hk41/yTNdqWGA6wy/Aol09KvYN5E8M9wfiILzix462sfywW7GTI
svL8a7xIjPbOiGPSpHM68e6QuuNWGT9dJ4l+hk54y+kZK3loGYHq+HJIFUfPq71r+Xxo6vGA1ITp
6pz8yXjneXsDdZsGz2iZucjS58UkT7iREYO/84D9eOeuDnL6v9YD5SlfB2G9mkX3tepiUwK8tq2f
rvpLHffkQMpIiN6oyvdJZnTo6N3YArJrXhUIwYdW4+JNXzP/JTWNaJRoetd/M7qQ+Lle/vwODBlu
G+NjJCp35CdO9/Z6uJG8F7rEUnwmQF1lmK/6XrnqPIrnqduKjFqF+Jlc2xishOl4dPkDznLsvhzr
2kEEZ92Wzqeu2ZbG/egSjHxwXAO0RYgLI0I9EQzUiKLOdiNMzglVn6lfB3ka7ZNkLS7Sn8pygpkR
8qAdTDalLYPc3Hhx3YvSjB3Cz41OL0XCBKHRfPO4VVAGBNmtI2NwM77OFtCMEUJreZ29H5Bj/1b4
GnZlE6V711jPCFU3WTMz9/nljLfjO6mdDPdQ5buxgBnKz8ba3FkffedvBPrMFqCU2yp9m9yYJFFO
I2xIR42niI0B2JMz+2fL+a2TFqXoM+uSDJ0bxhWCWvLyT58vevfsoFWtz0bOw4lPMNHvRIvsay9v
8BTv1Pb0Ps5ZVX+WEGEC5EQyr8qexci2Cb5E2z3E4qWYnEAtd0MXs+6nLHszUH4t5IK4DNpp+ngA
+vjikjLd1E+VetW6J08+TstOyStcyoDpLzP0o1PyF9oH2X+YdDC2f+oz/dAwzSgWKiB8hlX5CqD3
fs7uWu2EIxBE+2PpnirxnhM/vy5D4Arwr6C8UgKa4emtBnt57HcWw9WKljqlrtPzPwVeox33SXvJ
AWdmDW0ut3dd//hgNgCo7zJjB1bRMsHFk8ydLGGXA3dM2v2YvSpgGjjbWF5/Z9OXP/AbojrQrPfa
/NdJtUutJbT0A8QINF08x6s3XkcN8jAprKJBsEHM+CBrbIJqu4ISEh3+CxtgVjH9sxH2LXpBwtJ4
xtV1ZNwQb7DyvYIcCVZOarTUxTH2me1r3h2GwWAt6nPZLOzLcTky7wEGky2RqfpjT3QXn4eLuMEr
bgAu+WAR9jIaGna4LqpinP2dHRSJ/udJJEnmHJER/uEnmIeYxdbg5VVV7xBWHN1h2Q/wafSbrgnA
GNr4gYT6wtQRSa/fRmzeS3To5KLTgvk7qx+Asd9IIirsanvfLbzs7jIdvCZ5H+fm3ba1vb+qyBP6
uWngsLZrwDhsI5bygXlmZKn5yIz/w6FAFL46TlZ+haAYTtOyzVoA5qbbEOwkCIbWD4OnnasiOaWW
tq3Z/m/YZvxKTWzHan5MFp1FPguryQxWpz/0vDWZj26+sj5QvlBLQLrhNpabrNAC0nqebBcFWCoO
tdV9zoWHQLwhMcAv/SPEb9CqZaCP1qbTrGgl2j0gEBt7399SXYf+SdiKEnmtN6Z/6+bKd9ZDD1NW
bI0Zq4C7HNc12aOGeyh9Lcgsf1dLg00l6Byjv9QV672aJf0o93McP5iZInOFxLVx7e/GtTrVmoL6
XYexDouJ4TLY5JPHAb1J1vgBReFlJsinTpw3sx02iktzKEycfuhyzOSEPSkcl/zFIBZrNteXfu0j
n7+jo44clyTw5zyyOTg6eI7rsiLQgdOT+Ogr1p3mGOe+qfZWz3uKpHICZCs9N2J1+dFp3r5opos0
5qDBX9nDx2OrCcIZPvcrav69kPMj48i3SY1Hu4hD2GrgJQEFk49C23Pra6eG2q5nLA8WyFsaJLz2
vT7+jLFDdoq2z7hPUt2JHFbOwPCYFelbFO1XzeEKFry9w7Ke0pLqvcADNwjjwdJVJP7nOBHZZ/ch
6rIgTeW+6we4VcNu1Ge4RcDs2PDBuD24ZhMK7H9WcXt/+Nm5mNEz//pA8CbDPfbGGpLUdCcaKjZl
Tk+KIdLgtttEYyanM/mZnTksGcIzmvrVF/8xI7EocBQ4dWq4X9nwfXtV1DpcUUhsOxPRmUUJCckZ
prcdLxHhpohr0H5MQ34opjL0ZXnQ9Rp3Z77r5vqDrXIJCz1N+G20rZSsYm6aQ7MGOQCzJ3SnmSTA
eMva2I5GXPdpnhD530BNi7kNBH2pKbJT4U0AiZJdrGbI576GqKiLyrk9NQlnube+2Chf1UBB3IEv
gHPH+kvdeMc+00Bdlyf0RYdiId4VK1/spzQk4O6b9YByaKStg8MrrCdIeiG4qntQUSUx/euukslb
x8MLK4Lkm/FaWy4xfXbVQtvIn6zhtVB0eT2WeEPgDOTj5Mjo2idnKD7yRaAFhFrv1Pu5SmBmUFmN
LWUdhlAEkDWisyqcWSrFRnmWbMPagSOZ6ofHI+f+6Mb2fkE12ae8FEYdeKggELBi2kYCvnLKxxmw
M96EtqPAoMFxZHqs42GTx21YN+y2cTdApkMS2Qay4SIi2gzZNcP5NkqltzcZsBLXGOVqjorB3ZiF
tQOVEZpOfUeZecTlS6dFUTxoQUJulmdiXZcCrxBOSxcTZFYzD7OBjLIgQGyQN4FTYsgauqMPGrW5
9WwpKOTK6Pc2Va8cqz84GlDqrPXdmFi3qeWi6AxXxrItZHHDI10WpbE3EMpdc2IKvEP1WDDZM3H5
ERF/MX0PnW3HdKU59TSEfVMGhjZtORkON+X50svQRJvnT+VrO+bHcc71AL3s/ZrGMN3s6rFxkCmi
oqAzxLmW2/V7b9ioQjDQxBaa2NzQL51iWO7xg8KO4a8MrGcpyW6Q7XSHLSuacja/K98ig1GsSWEc
zwHRY1srdjej8FATwGUsBRYy4L8T0nCXkXzRWsxM8KPyfS5InLIpnzYIvfhybij3NY5a4rnKdaoC
oTnMNfIqFDiTW6lz7WIaSr0QxVaQzLd+vQusuj7rHi5jg5Ol6WvESiaAb/FjYS0JlsIOUhsBgO6h
nOYq1SEDlgKzft//NhTiLT+vtk58oe1pFjKKVz2yGO+1hnUxGP13QNQ3iSI1NJHmqbbXZyu39qi7
d8BnnsjzvLIVhgqOI3kWu1GLZr9hJppP+xQ+dTKIHUapEB9ZFPv5VR8oVdlDejgDCeG4upX20U5o
RD02f4a+0nBgwxApm2M/BMUb2NRw6ag9+hbt21QfBip2eJiwKJ0ZKgEE+15idTbdnT//s7m9FLTV
HnNkj0YXeriqwkFgduBPDZBe2UApbCcr2nf7eyGkC8H9F88eByzeYRv18eAO7yVKR6vM7ycGdMMM
vXWp8XYlp0x2O3z8rHiGQMzFvW03B2PEDteonSnyR7zfzEPZzrK4P+jCPBi2/9eJDO5vgfkmrZ8a
skVvK3ZL95nJ8FLM/nAYWZdXsf3QGEOIfZ6fsq8AlqI2tDiQHPd90RjED717R+3xMSElBDGqGPIg
yipu/2Btsljy34o2Pq8jzrRpQFWZJs9+PV+GcsQ5iPjfaaE3jAsfkaWaHSNm1hoZNkEAtlnOioHL
wcaYiPD6tlDRokzhcJynBp7s8mHmoLE9hajHcYnPw7ltBlk5UkIP+hHkCauAuCWJwUHPLdmwRukw
wxRDuBbTpJr+ur9JNxe3vwCs3hFedHLHZdyzYvvxZmvrZPl5ZspY2WbUJuJNT9R2jKV9N00N40OP
EIvGp6fxQpedcixgHykSMd3OC5Nb61gt9PJ4UnXaCSH7u66M6cCNs9Vmf43l/freepEkfLZQ8Wy7
py6sj5Mk7cKzgtlMjw7MpJsahpo3XDwEabchEDMlwSDGMCUzk3ndWE4CtJQBfKNxY3sMchlQJrfL
UMNtk9Gu2nJBfARyuytSSrlp3OSCpIyqSyJEDdvZhP/dAp5kbb9VJYvXHjN5PcvmYKd2YJKm0M0O
RbfNeIW4hNViJj6onVvWaCxHJOd5bVfRSALMo7bgzc9x0901rSBNFN4IbZJ+9XlB27KSMHC925pI
mVfDa1pvC+t02FVZip1Tld533nv/dKn7d7rTsYMwiCB7XS3WWKZz7vvclS8Nuo83snLK3bRwG0zO
iDRaoBaySDXdxy48nk3XFF85kNT7RiADI7+AtNldnCb12R6JAsTJoNHtOO+jsrsT9JzvtejHHRbD
DMN4LXDDyQK2YRrfk56MtTNZ05k3KDUR5DHIM0mq0L3XtpXmu7Ek3oNpL1URjLM0dzYz7UDzoK4a
NROHQsX5UZnOsfVJw7AlZurVnIz/CZl7fC7VpSMHZNevNh43bJd7NrFD1BUumqUe0d4ssBQPWCIR
D+FhwpzWXyrzl6x4VLY5nBzLc80vsKOothSa+KQd2PXlSXzsM5r6qhhnbKi+yeoJE/UjyrT0kEs8
BsxIso5pbJc/j8Uor1XvIOZHXjvfZz7zY+L1iXAxsetcc2I4POJLkulhajP3W1QOKSXLyNjTA1db
KCjKhmPHIJl6DS32tDyx+t8mCcxNd3GJeOhhNg3gR5hKqan69ox13Y45355eEt+BO+lrnLUpQRvV
M9xRhA1gowxzGESsFeel5/hc0qu7Ds1fsQ70uFlT04XapvARYrsEjeAXNpfnArFENI36UzVPP60u
82PtGJfKKQnmSF3qwbwuCLq/3beDh8nYIVzlwc9ad+cYA/ZIORnvrJ/9ZxTK8yspL+SWw4vgpVjU
SfZSbRMITyfdF+PL0Jusgv1qPdBH4utBlnXlWbEfalIIokY3ux8dweSuW2e1r1mdEov4H0lnths5
jgXRLxJAStT2mrud6b28VL0ItsulldopUfr6OdnzMmgMGt3VtkRdxo04EeS8K0XCeqdPPUb02XP+
hkFd3ciSEK7JuVcQK/jvsa/hUXCslUVHaLkT/Pva+bsUsFBiC6XYW7yXPOpc2C04SJhd2tK5xawi
EKcHBGs/1RxSElEYPbB6I0N7NX+utX/AMpdfsMW4O3qMzG1bA09hLTram8nV2D4CY14nO5HMiCM0
QBE3rzQbMp5ODmd0SbRFbKpCkZ0rCL3jZBwUlhB/PDbXNU87x+FXnPfV/hoAgwUwdSQSS9inwcBY
VrW+RchImajzLNoC3J8RbDl+aqhVL/wrOJ5cNuCN0ObeBabDAWqvu+ggJWWHsHAcpvwH+HSOvXlG
FqrLmLBCx/4r6zR/tbaUSVYNfxrpDRH8V5pTK73wyR0gPSwZrtsIObQozPLgUPaWI6Dfmnym6K2/
0qPgbRchk0UYt6e2Kb+9ZP2lS0uO5W7Kg8coAwJHJBMcR2wXnH5Ya05p33CUu+1LwRxFdVPGUaoj
NT/4iV8/ldaL+CDBxedGqpIbalOvTAnpvzrWoGpSZnrwE37SZRKTDRmC5XEMNS1mzRRh2kVi2FmX
1uKYK6xh/v0oF9kQtHSnm/kVekA2Hfij9zf5sHa8/uivTISm2Wmq0KiordK/Xpz+YT5Z76Stm48K
YUgtr2nVIngnmwyoRgLPgGR5uiVyygGnk+RfT7XpszBR8jMugUxZiif5TZhEDwnfwJd5Vv1ZOdgK
tUOjGoC3mPPkel5Uq9xbP98OyXHxGGlVRAK16ofpxsfEuTEpleU7pp7C34psjiW8ZROY/dBXcAwI
u7Ynj0DRFhYuEuuSLmxIik70JHCRWgvr4nVEuKJ/MM0O/FrTG4fycoqz+DB7heQBXB3pn2dwDtie
uClcqv5D9x8H8iO7Oamzu07hJXaZz9YoYUE7AV4Gri825egwNAfd+uGsrLvV7Hg8E/6fxfK0jG6+
n0Ao4Yzl0gKsOUHKd9DQZsugB42bdXEzbLteJcfB6RXCT9EdzDIADumihHFjlpqxG8/VmEuSK7pi
rCM/wYBOtg+yuIBXlSUBOVzcPrz1ojzgj+X9MZokEXvuTe/mfIho1sUVTXG0SQV3GM2EnDrh50rq
YVcJQ5d4Sc8CExxjahkr1MIxGbZtvsAnEsQrkpjwLT67bjtkfYpxIXhKSY2k26zFL2H6kahIWRcN
dVNJ0u+mtb1r5/FHgOWdngMmMiwISfHYz151M/SKJRFJJYWKnt1jcFPcJxx3/qf5jEP68twvKh3/
ImHF+3bWXK2Y9MttnLD1i9Ppdgq/aCzDW6A7twVz4Do4a0EQ8zXX73Xnu0/kG8wHiSOxnSEl4Dpw
/4xjU3j7vJolQ98IcCyFZXbDwmC8iVbcNgo462N3NT0WLgJVyL1mH46lPlQpX2CCWQSU1RA/dpWL
gXGQ56q0wwMpgRZrZd4h2AQOGZu2+ojWCiZP1H5yazV4ktKy5bVnKgnhhqhtXA2cxlGRlXdwCpg/
RIXFwVfLQ7sG/xKTX+da337j7f3bLpifbBc+xIFj75IsIdArY25JoeimcQ/HTqXgGIKBZ+Pa7xQX
iPrWBtdteeyIk9cU8hMfOpWQQQo4eon1IxlK/6INvIbNHM8Z+0/X+m8aD+zel1cBjBJk587N8D1G
M83bkIRYD5OW2BYCXMGlCYIifsrTmF21ogFySQMEfocdSQCPJbXx727ErgmbAhO2nz+kqNqdkdvU
/UhGrhGILEmTsRqwsftDM+gzKLDnThnEwXZ69GbnUvdl95YkfoHloUMQMJP3y8NxzQZkmP5qdxDs
jNXrPNJ9XYf6jXaB7E5lqXn1uX9wh7cItR7hdHqqn5aWwqDa/1VF5KcUmUk+35yim7Xr3sfCBve6
YPJTgQPGKIeoU6pm/t15uFK/ieP8WokI6gfRVm9deo2JLSHrrHp2ZIjvnaIjEEl625mVxUDElyJC
mdjoafxX1RpIR1EjRmEPCnxW0B0AKt6VIjXTtvUcGAyCxzQ5ypwGXYpqFYZ+2oc280h8emIe3Xad
Ux+D3PzxoZUc4WfE52VMr1UKMeYFVQBs6zOEw4Xb0RZKF8i0wXNPxmuw7+dT3MidLbQn2bEqCTK/
GP7RMK73VTnBaFgxXFdr+J2jxB3qJv/dtjWJkoWLT1s566aAzbI1S9ghHqzsOiKIF/t6yfR3q4X+
hI92NXGXqJJ71bMxC9MQG36gWs5rd2H76JmwfZZuIbnVi6xbgasVv5AzuHHy9cKOMNC4mzfZ1J2c
OfaXg+lLRf1pZOUNDZEzb38icRn2SwJIJ8Ug/sbdI7jp2xawxCjxDNrG1nsZTNkRP62A4Uhh76NM
Z/Nd8WqXeydy3ucl+NIlm16gcfUBmjaoqHDyfyavMs22dueHeRqmN1/GuJ6DAX9Unl0pAhBWuR4O
v1jf/hJkJCmdckICSe546CrW+IzcGSEH8eZlVJGcMI4oClCjnyni48BFJ9xPmpvzoQPGdOP5Kwng
Klr0w7CgvXVhPPA3+dycPPbidBMWd1k5PK098T5mOJeBrOzUkwYRyLp1EexJmZk2ZW0AABDIYP3E
74SqSr3LhzFEP+lel2COnhzqRw5TNulzEhh3z0DToXOCjo98IPmbUGXxoUvi/qe8QtmwnTAoTqHz
aOBJ/QWMZS+jUtPZc4f+xpoQNTiJ6q9ArWrnaDFyBRHmwtvVbCvFYwYOaz4F+JHupjjobvIoj26q
ntLZSBUEV+exQS2Tiv2GrR/6mVNFT+hqKJTeVSsmbtRDIkHFc/B1Xs8M8E7TB/yaYFuGxr9varf7
XYphuO36uHwabJHcud5UvIuQ7l53dsx2LvPlMC0l6yZQVrchawzmQaMy0if9cqt88b1iTnOgvm1E
AzhdF7FzMxE1P6nUNXsfUWxbhF57QhnBp+AKTvKIP1qSee7tXOfBpxGd3C5+Pu9cMAc74RSv5f8d
XTgDCS2Q26Pswuxt7iCtxTI5yEn+rGb8CBYC96IQy58IxebsWZLbLOCbW+D25csqsNKJytoLDu5g
3JJEYd086F+rn4+cJkiTysE95gTFV6t6BiNmrc0Qj+pfOPq8jkzPW/rQl2cCXO7Wsp/aEDKTG3b4
SKv6No+XKzHIabe2pDm5wFvJub/O2X4wHLk0c/Q01ZIbGtJWHiIby50QbFTNsLSwEZCufOws2h/3
vPhAPpI2PPehdP/NLuHmwRquQ2PurIecsftvCYPpcYkFRrWsY+qH2nMxVj5WQv0AKRs2fTaymGK0
jZkXygDE2pVlY8NUsX3onJc2LP1dGVjSMYlX0zI1u0H0GZg2e2PGiD8IF/7J4eHjr569+b3Xqjg2
BGhI+REjRv/pmvesGwcWdGW5HeCQHswkg3958Kya8pQE/vzUVYAiDzplKdjGKV8Jd+lvO88pgAII
h8AlMzYktepDzR2QiIasBLLikr/TzrNw7SAISbu1odF+Rb250lLPgVOjoWS4mpiyuWKjk9zWTv0b
sF65oy74VzU47zKmSwUT9XSBT9W/4nke7llAe0QPUxQrWSbnmCgfgcEu/UayodBeEEmJ2qT/7hYY
Ii6F1BvDZfF306wCwWpGV1l7/8Lj1YK08H6qrve3zGr6lGm1umffTZvxrw2dIN83RTRcTJhK1HU3
P/cYtm6hgMxHPQUzHqai/qVHQqRhRS1vXyzoS2JxJ2ZcYkvJNuZq7Z1quLkEvHWJewNVZaoOveZ8
3fvKRvfpUMwI0dI7d4rI46KT5bTigH9RbEgx2g/VgX4jSlqIGVxkubLELIJm58aOpN8ghnJa5dm+
Wltnt4bhHKInCUzu/dJ6mzAKoDKVwsdeu0TvY47yXrpeWu5qb33zVo+FEcwoD3k0SfF5LtiP2qQt
T6OUn2XGh2lpFzYNQ7esLDqLtv9Yy9xgn3cbrALaZjR/tgZkUyi9x0j2EyK7q+4z+pOfEgF8yU5Y
Yqxh9wbAa93rbOiPxZxe/w3xazhW45cr0deGgRiAi8dsx4JAb0ej4r1ey+ov/cL9pWyLBF5cUs3B
dvDY+/VhIB9W1UaEuXv/0I5FtK+4rt3qNhvZ9LGAGoKaySCT/j0NOfFTJ3yzi4MRyr2DPjdjzlty
oKd2rdZXKLvNaW1m+Sg9J9jGUTE+ks2uD6276u0ySMoMuXxu20AlX9XEtIEuyayweuJI9hWzxsAR
nxc5tK0af1wCufBYRY2EbY6STmYcfxa1aZT0+Axsw/w5F0P7UNTa/wYcAKzNR7rXQB1X/shs9lbb
OcdsCLNtwLiwI7c/7QIr9d3aLhgVvJLHCX4h9d0TSJkSTP2hXmROeD1NdmMYpK9ewfaNj4bjvYne
0QTXR+cSRUz+M5+GIxJdc7SD0Ifc1vKRt+C6bULF1BkKKKAz+gcmHUMKMn9Ml0Qbh6TZEfm22kuR
Z+82XMStFqb/pQ1PCA4LjZ0yoFbccdiJVko4uDWzFuApdOMIrAlUWRZgZd3/kVne/Z0XbV/Q3g11
9vShdalu7+vJfosgSO+ZIjTPFQ7muO86QlFrfYqDdn5c2zo4kwQGkMfKcReMPmgZL61JCxKImyKO
9bZnv9FMHZ3XKbu4OEfjykfar6tmII3TAfzFwrfO+I9hI8Mdpv25XjYLKIdDOvCySST6newFI2WZ
Xh9gDrJlQbsYCdWsH2Vq1OuQMahR+RRu62kMoDtG8aHylT4JhKpNkS/vjJ3o31yEYXEEAp2CTpRd
qNz21dqSLxNjCssfyC8E6O1RAUn8l2EbI84yJyehSY76Gs/dBNcD0Z/7jMzB5KugnBG74/zAJsw7
mjljwORX+XA9tzYhGctNzed2X1OPQPC4AU1l+j+LwImb+8l9EhBjT5a62PWApXCqZP9yRtVNIO3H
MmEm7vvEO2Vz9cqUNG4j4bxUHgPbRs+qezdBhcVHzvJiyv5H0awBI4F4/V3oEpCNFkffux6hz5GG
y4cQMv1H11ao0srDFNdKVltZ/qPXiIUw1XBvLV+QnUvtxY1YlHOTJoqrM9vWfS8UoLww1Lfw+TCN
ZGvqXr9rfLB8G4kvrq6oR56DM8WOnrt3eD62WcDA1ikZHKOGC/DsyektLerkPhpMf2nyetpzIcLF
N+v8hUUGyfEeN3AOpDjbrKSgNmuff8U6b85T01dnbBj80UEnceVPsUU3ZpSXqmyRVaIRcpSXgitk
JFDVC8Qx72TWWj6x+cHPPdS4zyaCCTh0rr+HVBZMH+voD8irnffHn0V9zzMHaiHLfmBnYFTLPXA+
iYcVIm+op8vz0dsNHlIpIgdwvZEgjd867iZSNZM57Ogk0t7eEsA+Th2dUWnXs1cNG8R0t+7YDF3r
wczgwWF03fMqcNR4GV5j/JpYv8aGiAV2pI0FnnV01/G5Qj5BDdEv1qjHyqTtXjTpfATqKT7Dq4Ec
vFd8fXuYG5XfY8j1xV0wOV+ymvtDPijbAXVt+31RyOkW7MgM+b74JGCdbLUWOHfdiNRu2olDHHfL
OVsVssIEqwi23HTojCu4bYHCDU32CdVGH1LsFMDNSntp6oaLxRhjYHIY/XeZapnjBc6JOHD1MV+H
cJ8uVT8esKGxjF5ju/UCh0uji18r6i2rSzueYxKxyyVaakBeiYqz69FfPmZo/F+pv74iUBH3Gpic
zm3TuBTjVSPYctalmPkhAg4nF4jZjxzG7CkPougxyXAO9xQoPdCCdkVSkaHne1QWqOLF0jTY1PHo
kjYiRZNdjeQj3o6/bIn9+6S22YOMSADW6MdATEBwuW31IzI2qojVRPjYY7MSTwlV6lW9dZS5nTKI
JUeCsKT6g1TAG6F4dW5Bnwbpyh2KyfzouKR/BolUi1c22Ckv/Zy5o5/U1M5PGXikXdGTg3BMl29n
TuVtaePgPNW0QIW2fk8pET2kMbHecmlmkkFZtB/l4v3qGzrLx5nhSjpjdXCX+Wq95NeqVfO7SCNM
wJHD8zzxSnly+MttliXq6pKhKVbipBBKXtxpjHm3xTWEgO+e9wNO0TxMZDYYe3yFWFwlwE316I2g
PPwhvvHR0HGJ6hCWU8oe5JdHJn7aD2u+fJDjGLbxQKwZjuK0SYIrpVwuzHp9hIfCaxly5qpkdhzn
4jb27LJVtXmpOwQnUzGxhrPD5hdO1MkNp+gyKzIAG9V07N66ZuChKVLXstDuRbCcde6CiJ1s8Stp
9V8OYOjldXBdAzXFs1kS++Jr03AqFcQ1oxBHeJC5HwvAtYuyS8lgj7cnZlqHMZnlr3VXwN9f8W4k
oc0OmUC8V0Ei8HSsXnPEe8BkH8U/aag/R26X/FBkflwpRDi3tqOkcA6Z89oekGwG9Y5PX44ZAI1R
vKaAKLCqYekVgLKRStd059lARpuCncIu7dYcDdnxRgTUTsut8PiRjWvovhDklM+eLjB6ePxzivwP
WkHMLVpPu2pOmAjAC+FebZLTSoQAjy+OOdui2DkJ+41iYoUrEg7sKndO2vTZn8oJ2BKgjp1cx/a3
cRU2O/wV+KZrII63lZYjn1VntPxqGGkBFpYXajpxpEyDf+CHRM+hH//QnYrxu0vjc+X13LF5ZyCG
tytX7txBtI2rns9+Ags8TQimolxPy7maOtD5eZMeJRevw7JMyJU2vTJALOVOSVB0sLjTYa+8oTkW
UeG/zF5QvSx5CkwhbIsro8Lb+APBynRms2OYUEKXm33Wu78nmvAeFvCxYLMlCeNE8d3y1GFWN4n7
M6NS78RkAmh7QSpfUpsNbzIqcWAS4EErH0Yko4H/qsHB8iBG09/2yil+qYgZ2R29AIXEmH1fYydz
vKL6SZyifGrGFFQn3+/PKCegWk5cDaGD2y3KOLEsNbjgcxdY1hG2vnoKvCPaP4NxDzUSqI9l11fY
J1DR8tYJ/PEz6Xz/ihSz/eMkYYE4UTlsZdX+RVrwfiYjOc7Ztu0Dt+DOHAFqWJ0SuwZZAZIvKtgk
HZdjaTL9GVSltzezHT9qw6UCAAkz9hx9S8iO1GIm3oERAkdL5PfI8oM1T1kX5ufGoJJKrGnWm64R
Fm/OOHVk+Ttigc+FHW/CuHTOY5dF+qGKgu7JRcBCQb0qwFKR6AlWXJd2CTDDlzllC5DyiX3MYX2I
PC5/rNoMRRVzuMuEu97HPqME6UD0nRS8SaM4rUwHmwHAlXFR9wr7g5u8PkXOGB4IDy9HwIP9aero
DhC4sT4rd55XjNZqODWcGDu1DpynypaXZcbzsQhJ1W4Bhz7paNWqKrRLDzfHHbdlKPUziRuIVJx+
jfxh9GFI86vrZ7jvbweHgWKlPG4PJpJ+TAmF4rmoU+52YZs9SmLlMPjBtN0Yr4iOJpw1cfWgOybd
OoLbCJfPnhaIA5l4zgs4gBz/RFfZDoxvVbaAzlI6QP2/ZkkYD06StdIvO2IVF7NY72w3Uv9J3+kR
yCsIYMHnd5auc+9Gajpw9XJPcz9mX22yDidfGr1dG/s1+dTqjY3O/9Vw9vA32uEgi7k9zNTLHnwU
LvhVqXeQK+ZcrRhwNeD/g6J7AxcqHrSskYM6VgvyYpG7RwuBe7N4pLGn1AexUCTjfvWGED8p5RjN
OAUffTsjzV0P24UM383kOcltZNG8N7nt/5SOiv6opWdz2ARtcwPrt98Frs/vA1JAmv7W5gpP7oJ6
z9ohOYUFGZuEOpR9TV8yNIjQOZVZWuzz1Dgcrmm99xZsyJ0b/RuVAwDqiv5C3QHXk5VQS2TBl33t
0Aiha/CXSAtsNgfnORWNOl/bfZ/dTmd7iOvlhqAJvgTjy5ukZF83B270xCaHBp0o+M1k4V7g/jvn
AJQgQwpMqa0HSHlHMPiHbdzVLhWE4TYXIayloaGloywNzMcyLm4qH7d2BTMtiM8YLQm2VUX1EdYO
6MUmaSnzImmTAXk5O2XbvvsGzExAwGxveJwePEag24LM/7YPcKBURZHehWygLjOPPh+pccbngPu/
LtednhpQgZn/xT7IeyRk/o25Dz2O+uLjNAfjrku94Bhz/bulbUKeI3cZDnx/22O1cvgVfR2T79Qz
JmWVH/JyiH+zfbMb7pFi02lsvnFAQUW9FMM275FMeAC30MrQSzTeyRY+yIaVS/GF2AoDCdP/HSNi
ueU2TsqMNuutbRo8ls6EkB/V6jrJhb8AAZCEgBMEag7iISGW7BpCX7JjFsx0NRZ1sy0C55uPfK7A
iXEwzcWqDkUSphdcrfj+VrRRTmOMtLJRB1fodwSvdN8hJG6XyXUYOJ38jHKX7RcnZGDSrfi3ZvFr
T8TlNagcXqkEwPRTaKy4I0vcH+IqZ6Yi2kZw3qN1F0jxZg3x71EuFu36FRNNpq1/Sl2sJCnghB6S
R8i+9d4Dl/AuUzjR3Eqmsyt4OtZmbXdZsULxykgH1iJ9hjtyWmnFI6HVsZ+jA5QZbKkQv8gruk5d
HUtNkprRgEzA4Ij9UEH/zUIxbxtRixsEXiAUVd6eRcg5tI2vvTrevIQPjsABNKIIAf4isFM24XG2
g7wHbBltUp396LaC+8Pe7gJve93mEp0gDvLmFLPCOOGvBWggmWsO2oUQYPP6bajZj3PyZjce/MQQ
Z//C9NxCtNzYaAx3M500e6/u8ndVLzR/oBpi1ETDv40c33vH1+Qfhut4MU1Texxd1GckMXVeyY+f
CkBcB20xz+b5BGdjxjFslW7eyjysnx2foC135wWjFup3WbW/4sW6B44LGHBsXk5jKcKnKnOaA/aN
8A0nJwCPKmIThSOBVWcjyauyoLGVgSIPdvkgSggeG8uedBddt0LBGnsrENcSz3ItO6wdQ4zoHI18
JHCQXvsKhfOqSg2kosr6V0db0FjsCO8BRPOzHlv9BL4dGIcCHzms7bBL/LkFAC7Q38u+uiRVu/5q
mMQu9E0/zkAqdkVtfjhduCvHqWEwBAuf0GQCSIRx18feswmYGGnIQGaGvYY4QVPGWE03LYTAS6KR
b/oOcZIfJk5j60nsw6M4gtT+yCK+D5vaZICOMX4l1dSKXeiX/wB+Npe8jQzzUNkfhwHXLjgO+WTT
+ZM0yZ8BrMXNvGbL24hYvmMfOx2WFHBdXo8xo0EW3LFRa45DMnFHIR4NSYF+nJTWo/+cWMSiAbLF
iBdbWDLxpixZKuo2aLbeEHQwhvkW9dS2f1ObrS9dlLM7nBhshVizOy53HdcUzG7PbVTqYzTFapcs
6ESzhPHRTl7xgr1v3s6cb0zNuHymJrJgOdEzhzrHAt4k4cW6LQHZ8rJ2T4MAcwKxX/z2W+N/5e6V
nRWSBQrgrGwLUKd3MpnDbWDK5VCvSXCIRNy/F/OAphByRaaIGR68n9kLDnP5zSlAyHQQlh1hbX8D
TVd3gBv5oLrpQDSH9XNVx/qCX1QzXTVMIF3rfHMUM3WBHiGVIeIjndzhmQVfuXetBy2pT+FFJSgq
RZnkB9nlE7WLV9BlOeGAxuwGzdpD0ppa85Zj53oXDG74bgmXhhOq1SZOKB8qWpO9sgtOGM2r8nmm
ReQpBkGPs34ZP7B1uwdwa1xMAoXNhv8p3ubQUycfR8RNZxAttyWKDdb3qsL/mld9d+nKukM36fQN
R9b66nqtc+uytz9WneGcYWKRhvEJIwxXxCIkaJeIT9g073gCngzsdhD+iExV/NrOr02IuCdRch46
G0bnFIP51oyY59i6ZjwqTfNdSFvty7RsqEIOr4lxiv2e47URN642dCcg2B49t8x/udcImAhldkE0
K3+0xxJaYBq7Fw3m0l4au49HW525cDSPq9Xq4NBudgDIQh9BUL7ljtc12+FUNBS5wImL0WojJHZa
UHZ+Cjn5pKO9h8FR3WT6jrwqIBKTsBppR5dMR4EYEUH4uSJRxrd8umI1ItCm/axxk+DtZBWAdc96
+QpVv2/2nCT5fqyxT5LT8A88C3RB0qp5qHuvx1vfJOt30lSKR+Bq6Kjz7jYd0gJrqwOZXfD/QUZW
T/66eixlbbOL1RgfI49fV9BDIBAJKC+4Pm9ozOKTFiP/FBTNc2LX/uAo6f3nlyOcTZ34RtqYUqPS
/o7mqL0j15R984mzd1hBMOoAA9VolUSoDM0AO1ps9CPC8PI+NZwFbF+b01yFr11n+00f8g+ZZPLt
rdLtaLjhjgdvGvOAWt4X7uIb37P5k8Ne5rh6LtiCauRp4UU7F4YfAzh4GlYInhheDwXE8FqpghTV
nlP885s8YM6Kx2xvIBLXZGUZ2rPr/wFhJ87m7Rg+TmXWvTYK/A4s3iw9x7ZUt5j32l2wLKw9hbfc
dYWO+ICP0b2s0cro66uOqYl5YKYwxgXE3p1dID0bS9xfOpTnR5YaOTjY+oucSrqHFZ0+BlknT3aC
F1ewPcRK5OrbKE3J22q3OU4eNLnE9OmD7YJviPT1rWwmwrzeHAHWT9bNwtXtnjopjmX845wX3Nil
bZLnIMASmYYtykoNzLFkjYkW0rM94t7zaEPyBLlEf/BmoENj0Ub3/TTw+YzVdU4j51FYUaIc8ltb
BIGlsqQ6gYfd2dMImZ/yCDcV1zf3iniuT4bXEbwth9U8xnSS5iRPYGUMz/4S0TTFx/LOSelawrvo
EL2BksnFNedLGrVf6XWCrrtu+oncyXzrwKSHinovYHLQVzInmY4ImPWLmJaU9hc1suCCNVsUWHNC
TyxI1qAGE8wl5zEkY01hKD0SLjABtfAf6fbjeQjJBvixWt6GsHMRGBN1iw2HLHggf0fwI4oCyQnA
4eiDa6NHHIpmfPSxStyD7MoJYeHhoMtu3lHaZXBdtMhpFd5hh/S0TAiURVVLkUKdWDhPUHvGuBLU
IEp12+LAPwTeFN90em2PjsQ8Y1anP/HiMVUPiO1jEea71NXRucIAu2O84zQazUeLi/A0YJh57qJ1
4NmiGxFqQnFAj55vYHzyuoYDc/siotdEiuew8udd0Szqsob+hzv5EOQrvqpjzZICg2X0bAjQXcpR
490eeT46Hzd25ZjsxHalANJAM8YSU3/ddy18N93xkqCaMnM5Hsha9k53tFtlu7n0SNvA2OZuQwJ7
WIaF835ozjImGeAZ8qGANA24h7o+wdASOL1NwVrU7z4ZXJlyMJ/CfykrwxGoxHgDU4sHFx6Qg1WJ
O6z+Uqpnpzrp6dDGfXvPc+XdUMi2Ao5aQ4KD2UAXX1P/ZQQiERuO7e+wnEgKT44JN5IbKg5Fl2hJ
j/UDXY9beuhJzkosRrbsyR+VBGUc/ObPHi8XR6BUu2AlpTKpnlhVngzvfd8PT2KgwzHtovKYLpZy
8kz5Owy5n2z+WQvC2bw0fHf2wZgCWm8HaAsksrf4ecJTVQAO8EzMYb+4f4wNu8vA6p5QESugQeJU
rnBwbybKiXaznD/pRxNH0vXRIdLK/FBMFNzKuGB7FIvvcPL0oQe1+hzP8WcWRpjZehQEFmh/8fPK
PdsbLqp5RQW2A9Mtame8IMpQmTUFaH+iOfoKcpQk9w2Yxk8O4UICUNHUtVOpQ04+pn2rsW7DG996
+mQcL310/VE/K+6NmMRHi3CPRH3LQ/XdjewpWt1wgYgyPkTJJPazK3CQDlJswtCpd5bQ7kYtNTxC
xretXQlh4gRs9iblyzcmbJxo48uIw+X2aJ3MJfSDIIOas4xUYwE9jP1wvC2oudjxq+AqnollH1X1
P5e6xB1Mp+prXBC6/dA4nx2FXogN3kjiUD13DJb3LNhgTonE/mHa+427LEB0JQJDs6nd9QbhaJ7w
KhRF85f/OF7pxhLruHaMNAXbqKjNhltbKbUZ+q5/yjh2TlkLFBOfHxsK9qpuTWQdCw4tKiwyXOJv
pV/c+xQ/76QmMKtyblChpSll4yZLcuNSaMKAFS64iPmmiRXUjKHpA5MUTqYh7NfbOJ7gG2dR+T4m
KNeRy9JhKPk0+GKmhRVg4rbKC5zNyMAQdPsBX878m25JpOWyCoGJCND9pEasbU6saZxtWRJ3nKS3
7LFOR8RHCE6ImX6htSYpGdPwtBun0Tu65UAavV8oRGDXeCZr8lCUZfSKDajYdnUXHvG2gHKC4rFF
7s+ICRg+/fjqCcgI/MWhM1z8MehYOmCwYU2guF+YpU330RT+S2MzpWxIrb1e9x2wVaSjSMz4u2Ze
FOJvgjMZDC6MuSJYzG2ALz1lAPTN2NNnlXLKbYOIeZL1qHzHbvTeXaiJRJfyKO0ZwIFjW4j9iVWr
D3PRuSp+eTyUv2czggQNHPjmAAvxqqX+7dCmKCoYNv4GszX/0gBKoYLt61TtT4Qwe8R7Q9X1Ei3X
P53+N0itdpPHMj9zebuBQkAOvHJKBQfwNo+AdusMxo/41QHK3DQ9G8qoUvOuC0R57LHh3iiGKtoQ
mdo2A59bMm5heeqpdgJhCtAsj8iomNgFCFwG/YUl1voW0IXwwt9LWcGYOXttcmevTLYQ28OAhANR
/HUMzsv/kXZeO44jy9Z+lR/n+idAby7OjaRS2S5R7btviDYz9N7z6c/HPmakLIJE1eyNaWyg9zCU
mZGZkREr1iIhV/6OTS3klRCjITCUTI02cx3oHV37pmZzz+tUA+mdj7/U6NJGXOv+jBauaV6552Xa
0VsQ1fdxS74HKnn7RqV+B1mIZsEMEhkPqhKHaIEOR62kB7mgVApffddJ6mfq2fRE6ioZStMyH3SP
yJLrgoYmwsObIh2rd7CHGzfVlJYwQyAPYFUh/WyceemgQQlk8BGvqkskPmfiD7LVYNDCcK9XLZw1
pgGO0zekW1vpwlugNFQU6HGn8qN132pdbz+q8HPBpkqa6VxqIMxyxIb2U+FBuazhi1U4AhcIq882
VfGj5Z0cmhiI8WZJEnkC4lpKwGngQaZ2h+DLjU9bGKjPuWyatfp3n1jha5lRHZu6RH7qg8xwg5TM
rATW/r1cFHSnDY5Daz2QVsCQFcl5gwIvRXB6rgB8W4aiPJo9rZKQlH+b2hkuqcJDK4e0kfOQbG+a
Jvymcy3uko5kBTl2/RbnJzOn9zoMNADWQnjAbyGyAy0hw8U287FKEjFIJDvUXRX6jYjlnHcGEiRg
Y4bqM69g5bajJ5wuaNvzHkpFYd9EqM15SjTcqVxgIGGl4dkizS3fDSUYZCTGYqs45wPtux6YKs4j
kmWqSnbHThJYHwqbZUsR7gkdAwJ8I0u/gCf/bDUmR06XImMcIiFsOoAFIOkF+cTrt4Y91owPUzpC
JYYA8c4p6YgdA05zaYCfrOGH7qNSMt5PAKQA5YXVF6Rh1Fu7SPoPcWCY3Cq4Xa1SUKWSNlFThkLG
DlX9UVVBs3N3K6BWtJbSKiktfSZDCOssv50azf6VRw3SmnD27nwP5NS6PPqi/rpm2zqNprrFf/7j
/xW/frwPCXP/8z+U/w/2DbnkEJ5iWNHgJzS/vPbzhqZqjmpoVIEMVVauP9+yYXlxj/mZ9ueP/lTs
c2X8vm7ipSI6JgyHWF1TTUOXBdV18mxWG5Vdflamp9H+TG+cGdObTMvjK+0wRbLt6Lqtkq8Gq3U9
lEJOVOpRuQST1494PCARTgkqHh//nRX12opeGlM8t2+de8f+wM7MP5gBSV5wdNITobx2XDe3tPws
PETFqu1ouq5dm4tl3vpaaJVnLh6u8NHb0JHf+v789xfuBVNAqpSyU57L71RqEPT5dz/fuP58QZqS
Pmx+vj7eWMlt7h3Wv6/M488h18yz+9//+R+2Khss98X8zM538fvpJrboMPNK2HVd+7OjnP0OBjMw
hLSs7iExgxajBrf7ZZLer1vemjhhXzagLLlJ9PIsGXDAHop2Y2Rb37evB1YUaR+YssHCgLWksTz4
lwsv7MoRMhNJnliZbKL3+z1tMP9qfgz5+vdbDgFR3vB9n2qzotOre7tuYHadlytvIdIFcYZCavPa
QE3puWhNqTzb9ocS2CF0X/WvdRPzGq6YUIQxkGlHgCr3IWPShxswGLu2JaSyv0gAHjNeMOvWNgak
COeXDTQJED5bkeYY4PB9fV/pG061ZUK9nrNcSxxtnHc7gIqMtnBAd9OGiWW//b9l+bNhLzYkhFm+
AlCwPIOazLsdRYn1Wdr6/vz3F9/3YC3PgDaV557Alo71D+uf35qh+e8vPq9IPJniiSWH0ChsqUoC
k/uXIxCOLKQKEzNM7PJcEVVyOm0swPyvv3BaWzcshwDPNnTh8wWXPeXOujoPKRoAROZRtO94u3jj
eX2qFlfiwpBwAtq1lILhq6qzQ9kOdXs4nNYNLK6FjS45uH2dx4Zw96UWxVqljmAQn/mN6Q82y1Nq
vft3RgR/sj36zkxEw89mCB3vZNDBbFEDzB7WzSweJY5u20DWVc00hM3dplOH9qLGaXULZBHEuauN
UGi661YW196xsaDAASIrwpIYXS3Z6Bdx3cLe5z1qCF8ezK/rNpaWXVNVzdIdXtyGI9hAN61pPK2r
zhLsfvaxoNXx3xkQbj6TUms1mRhw6n1bfg/LasPA0izpsqLLqqYqDEEcATUrZnAqzumPGgnB4ZZM
cZE/rY9iyXl1xTZsVaHHxhanyUsaDx7apjib7ZOUfB2q50bZCEXniRB3uq4aOm3Xmq2YmnBW2U5i
+10ag8IYEI1wyidJtp8NyKxj33+gfWNCa2vINiZvafkvjQrHC5npriSRV5AP+7VTnZ/rs7a4NBdD
EpZmpK7Wp11SnEmqm/69F5KdOzTt6Q1WdMIGXUZDSLeEgyXz7YjI1C/PZKvCkx380uOvk7pxkyxO
lElhyEF8XDNtYcerMtn1AoD62Ywf6NM3NxZ/0b8uPq9eX1STXXd0SMksPgX4SD1zWUHStD5Piw5m
mubsxeQGdCHEmtIij1R9KM4+5UWqcaRHYFqci9Yxibw7Q3vTlP2fPTFmBHpqJmOMvYSwJJ0+jEAt
1kf0J2R7sWccVt0y9fmMFPaM1aSQXrdefq4sYCa3AXBg+wiDG2VrmjnTn/AkrVtcXKcLg8J+CYM8
NdMKgxBiIukRQLCU362bWNw0DrVRx+B+0cSHr2FUKHNnmEAZUxmggS1/l4a1s+7XzSx6w4UZwePY
9sZkpZiBgwEduFuo/ksViojo0FEp8zG8bm/e6+JSGbIi64bBOlmq4H0lfAy0dQbFuc7c2ANkcBNb
TyUM+d3G/C3t1AtDmhDmU7ajJ8fGkP13mD9p+vP6OJY8wJBJSygG2VfZmef1IqSUwZcpKA7yeQ2B
ODDMSARtjEDwAI0jhnOM9KfJUUOFSTzQorH0AcLrJwPU2KEhZfCs6iGyWrBVPyH4CYJjfUzClP23
QVPRTVNjYRjY9ZgmhzZTfEw/zc3P8G5SxL55vQXdhJppFkamb1PYqLFiw5A+lfqpCLQzaIX3Eyrd
6yb+vKguPOzPKHQbMCnwcPxMFj16MsnVo2SGfK4xQdSsD7/yFDmCHnjTXoGLCbrmPkRQuVS/xTqU
IobXewcOw3Ljl6jzfF3/EluB8oOonbCEdRR8HeFE1OOcqnZDBD9zKj4mF3eJTmswfKm8xwm8ufe1
M797IMhluFJtKgPgibpPE01AipXuk9qih+bvIRnu0x6OgfKd3m0El8J+nGdrTkMBsrYsBcU84TcG
MepmhY/29QiMCLMVQOXcv+EBo8uvX3xMOQB2+XM2fO1esJJo9aTpykkz7xPzrPQb7qsIZ9n8SdNB
B0mDntnRQcdcG4hSIPMFLLMn1A/TB+r95Kbbrjt7ZqOAPUi0cdfWaQgJ0wDjfg0AFTZsWznWuQ8Y
AdHxJwM1pyPgae15oPpwk0PA8tE3rfBYwH83bfze+eesuIcjnFDQUNIQ2Da1W9Q3dOTm3F3xxpRv
mRDClSDRQLoNXe22yZc8dLVZK0f+tL7htmwI+80aKz2oNIYBp5Kaf09h/e6y18UsrOy8kwySpTAZ
kG8WTltpHKOOomvtQtjXP4+pLJ2A69DYDV/nPpryufdS+jSm4O9fOzjDsmzZNHitKvKLYMkDn4Di
vaaddOM4FQ8j6lvhxtiWTl3L5gpR4GKjIiBEx/TYOHpSm9op6m7z4ABmc30IyrwA135mwG2ignKy
DQNgs7DFy6Qfq0KxulPgefWxQi/jkwZShZ64vIjfa3GgfpwKE3ZLLz92oF6RIuqa58hMU04tx+vu
N37P7HTC7+HxxHJapDO4C2aHurw6Gwu9TigdT5Eet+RYkXTI7M4GvJUP9j2CivR6OlDq2oHTfpAR
yiNbUxuUYSyIe9Z/y0vfNa5+ynwFX/wUI/Z5+QI8O03VveQcfQ3ejZt1EwvLy9lqa5ApkvJQTGH2
o7EORqgjh9OYPWtgHaXu57qBhTDh0oAlHCMx/MaKnGHA+ODQnqXfAcp2+o19sDEKSzhIVKNFhD3G
iATbVwX72RsW4mKWrNmHLxbCHFliNYZD2Za/pyHYttssf78+T/NEi243r4NKDo2d4AjRTeA1k6P0
cnOqkhFwAFCplJ63Vs5+l6bj/4KO2d9VBf1Pg0VfLY0Zo/LqQZqyYhLOwRwDJl9MbmuQggR067an
oafVacbMKJWFrB71yfWhvnTrK0NiinucpsmIQVGdkMFUisOYHAdzI7h5GTcQAVKAtlSFAaniqWXo
6aD3dtycQIV38L6l9JceG/3cbiVWF+K5a0vC2V/0sEtOWkiDv/pZQWYVtb7hk5qhP3xLExowidsQ
6SNgK+tz+NLjr80K+1YazRbqTcxGMAshcGAaD2PathuH4YIV8rnmn7yeKnPPXPu9DI5V7xSgy55O
73D0haaV9WG8PB3MKwPCCZf6FU/8pG5PYyyV+7igLSnsspSGgbg/xqT8juv2Xu4ywntFVkheqbbN
c/x6QLYtKXEck9xBpOWTku7t8RZ5WbhDstuq38jyLkyeapmOaTuKQ+ZFjPfo4eLBYsUqiESUtnj2
v37uVIuHF/J1hByW+B4qSOrnll6op75+ipCwsvZKfRx/rk/Ywl7VqHbNJU/bAeYi+hlgI/SeHQJw
+a6MED4/WNFGjL9hQrwhatrLasP0lNMsKAnmSKV0t7FbtkwIyz7WaUOXASa04TH+3qHaFm8sxoIF
3eG0IUTiD1VM74Hdk3Lk2KcTVFUQmSfxfaYC9DeN6tOrF4TsHq82Monq/Cy69uBYTSR0fMfpZFfF
/QQlArS3gN1HiiHrhhaOUAyBn7BVR2bXCBdSa9QghKqaEc0a76hUALtSwwyivYIOnJt1Y/MpeX37
8egCp6FbZF3sF4Fs4AV1n6OM7ZroyPva34Z3pgPXbO9DFLQtdHnWzb1crStzYtKva8MpT2GMcNvp
u5nc5xQNycf/OxuCz01jNiSGKuVuJr1Lsju9/xBoX9ZNvDxhroehXvvCMBhBFgRe7oIH6IHC1cPP
f2dA8IHIVMpGVYLCHZG6hyXQk7ONG+blBcAJNicfyPXyMhbdeVI7k/4CHn/W0IOKNoI73wdi5xfW
EdK/19+a19aEy1pvkBTvqjJ0QwiELTt6DgwUBtfnbMGVNcUgSTW/yEykV68XpWsRjvdDK3BnZVDb
7eozHcI00pX1efRffRhYlJPIJZHrV+cE87WtNqvrtgys0JUtoMlIWxY+uN2No23By7T5CCB3bcva
C7iW3gVtrVdd6Dba/QfDu1ufroWtePV1wYfRa6HnAQSkS032DCz1WcklOGfBs67bWVoW1dFlUALU
rtCtv56qLBxrQNBKSG/O7RA9+sl9hKRpLD1WwDCtjULcljFh7wdlp8GcKPNS0L/1xklGxRdus1nf
aa8bf3l1sBHuLk/iP4MTJhE1gR4pBgYHkwKyHT7cbOk+9DdGtewIRNUasbXD3XM9hWltRb6p4m0I
bsSfiqisHiypVTZ8eskKVG2O7siywrN0HuvFWyssWjXQDS90jeFDC2be+rruCFvfF0LOSfOaNIOw
201VGQTityZRP69bWFqNyxEI8wQgb9AshRH46b0c3RUygPKN2HL+hHBfapqsaxwvFmeNGG5YXQiB
ZseCV83HJnv0YpitdAS8oQnS63pj6yzP2D/G5r+/WBEkonnBh3izTJ/QmKPC8mt9wpa2y+VohCU3
ECPo/VANXU/6MCBGEA1IHEEjV0QHXiDwrmzUMZcGRIXHMC0CKZ0H4vWA6FhQMt6fges9jN8Qml8f
zdbXBQdT5SYPY7j1XDh+d89FuRXMLq395a8X3KsBctzDJRm4IbLmPnLN+fdY/tH5p9dnPSjwXEzT
vGwX6z7pGS1asyGUY37ZRyn58e8mSrgpIzqiwgjYv5sh4tbtzZv1zy9twxmRBPUE6NwXAayVZ5A4
20ngTrVF89p4yGprN6FRsW5maTl4xJJnMHUqKWLRqB99H0hEELhQmTgo08nvNaWHvwopluj3uqmF
fULdAGUOPFdTTDG0yKMBbRFt9N0MlorA649joz7IQ/1JKbI7OgbvU6hVNrx5YRZ1h7MG/JA1V6yE
vaLADVuWjuO7EmKkP+36lm7f9VEt7BdjriUq2lyrZCav3SxO7Yb2yypxFcP/lGr36CZtvDAXLFiU
dLi4gEQYlOCvLWia1EuhnvuuR4vXgzNsHMYvp4i4yLB1UG4mjibGsGiX25KpS61bQCEjQeKwt+3u
I32PG8fW/DOvD33smAZFBlB2VECFaFxPU7NXIV1189jWntMh6w7ksdFhGGCsqNSu37AnAhfmusaM
IqEHADAcYHAhrDDonpHhFuzc0EL5CI3PgGa85ldoIb57qnxEKptp3yjH1/oDD0B5RpM5KhU/EVoA
6QSNNwZs/Jk13VV5dgqC9GbdxELWbrZBZwAvD5NeY+HogcjFCuli79wkgztAQqIKsbviLs/hf8sa
BOVzZKPt3UBHtp5KG9Han+yjuJA8dkFRkbYhQSR4PMrVTamTa3Xtxnw3hMEhRhNKMbNj2EUPUIQh
c0AzVanRup5BVOBXpC3NlBYp9EusovirCHX+7/KB1uKNE2bJlQ1TB2E3lyp5i1/vFKke03wyysb1
ZQ2ZViMyoDW27V3tIdWxvgZL3jyXnsmQ8e4nnLw2FdlaUjuWVbuRBqkc8ijTMVEO3fh13czLvW+D
tiOYNOaK+wugSmC3kLhFau2mJkx/ifJekZKNuHhp0mhjnIuA9G2qYjYhsCAnMIO04Rl+o1h0G9O4
luQbLrs0jksjgs/YgQW3g5M0rpOgFP6u3ViN2eFFlwTIQThJptICE3C9GpLcKBSn1db1DHvXBn8N
MDRM4Y9ct25LGe4bt0Lb6/Urc2lSCC9odnbGQlZaVyuUL7wFPkJK8Yaj5NKEsM2R7/DykBYdF1ow
xXjIqo1ZW1yUf2bNFB6VBSTz0O/xfT+DUuNXob7l95N1ZTfChKWKgE4YsNRapyXA7WiKjhLIrru3
uBXrTXqXeFjWhF0Ic4lRmqPVukCenb2Xb6AeX0YsNmmJP+hg7nhZDI6UukJvoNRa8nrhHRSsu6Zq
eYF3T2nifQq06EesaId1t1q8tQhVIIbnYNc08WCB9dAM6tTBZkwT8NckeFZUcxf7OhTkPiSa32gb
vkOIat3skivMHWAqA57/K0xkb1oBzOxy6xrJKfiBqNe/+/xs/iIWD0ZDieA4YH9ChNT8iOvXAcb+
XPXERjoYa/K9BBjX32/Qp4Gxkc2oVp9DuAtaY6Yx2wCkLy7NpRUhoLBtrVVGhUny7BEGQknXYXvw
jY9lWUnP+USTqGki3hJOwTc6nIOTqo3pxm9YWidbwdvnh7MFSPp6oNBzFlMzma0bw1SaHA2oBdZX
auk2uDAg4mboCM8tHzVENzeREjrQPvwmX7s0ISyWZPmhPAzsKr0Jb1TUoYu/1sewMUmOsE4k+8IA
9ZEWSbGfxk9Pe8vnVTRMiPplpJrm0ODCmasobKQJwVPXv1NUbn57K8+7FFvM0QuMpYAgVVW4zWDu
ChXJGdmMwTd/9G9SSC7QL9WqjTbTxXnSODbhZ6ZkL4aRZm8qRtlyesrec/ggF284PaEk+t/PiyBR
SLT/5/SUEQRo++S2Vp2TGas3cjE++4Z6CtqtqGx5RMDTDAMUgCULN5qTZCDU0Jt3nTtodwjKtm79
eeqFQEMhuLcdWdF080V6T4a5qULdtXBjdG767hxV921Z3sutB23DWzBsYHln0L06D0fwg7qYeqnz
6tJ1clr5i+5WVoenDBGt9e2ydK5dAcCEQ0UtHMkwm7B2LWRXSv1OL54dCCmDBMoH3bWaY1y4U/D6
yFaZ0Q1Apog6X2SxAgQjMsXAqA42unpUit/ro1rYRPQNWUCD6AQ3qM5d79IeRlRCG7VwowT6yvJ7
DTXOIB278F/amQ/Ui9MARQO79xWtcHX9KM+SeE+hgyjWxmN24VhWSGPYCjBMnuriBVdohpeWZV+4
KNg2xX0ywaN6sz5hC8EOGQZAJ878qJNFaK+k6hrUVbh2MkvYKu/t/ASv6lB9DvL7cAtzuLBRr4wJ
8YYXyYk82RhDsqVQ9rG6Edou7dPLwQirr49h7Ict36ebxEm/jeWdX/+u0WfXjY3n05KfgV7QdZ2H
IHkUYf2dCgyD58i1qwU/rLDeZ9TLIBXXql/ry7M0Y9z55DRmdPcLf1aLYbDh9axdr5F2uxbx11d/
n8IIDobSN8U/RZixOJX1KXei0e2+qspjmN+/4fNk/RCnlWkkEZMxMY7Xwy0+uslTYH639C9v+Pyf
lDgwa+NFg1rYENcWkTO4PvwzIZzh01sMcE0aMPsCyBLD8oFMDAK+6uB2eoK2CjTCm8fwfMwKdwtK
tTIvWJ04nHfH9UkCW75JA6pJgqx1lGOoVx9KyK6QZ3seOmsPiceuRkLDG5G56cJHObN/jyS2bJjz
+ny6i2LUSBPzIUyr34VuurCPvj6Iv/x9unC5Br6sSBCpdq5OLg0eh90WJGjBxcmbyfPFyhlHzu56
AnTIDIehGDvXQqkuBrPaxBuruHAsUN3+Ez8Da3qRTonKPO3bSupcc5pmRbTyg43aVFk2OyuIwfLV
w2HdLxdOBwzC5oGoL2BnMQaqoaJKnC7sXa9CB6Jup5+9XcIcXcX3Q93/vW5saf7+5FYtg5ynqQgO
BEkd/K8mmVxrV41Pziv7M+dHFuPgwxQ3Z+oT4YTQPKOI9NpuUf+5yaJjLx30rYzH0nSpqgxLgw6U
k4127QGaVjQ2ZLmdO47KyQrScxtBpzYl74d8K4m6aIrsMNBwulrZbtemIvp+a3NKOzfSo6+IMRya
KPloD/Zd0271Gi2uC/c2GDSL2r14tPqkJb1Rnjq3LpLdTcEf6+u+FMBpoE9IB8+gb7IG12OBGzKf
vLbvXZj0lZ3c9u8GuXwHz9NdGajTPR0Zx06Jn41Iux2T9A3HAh2hdNFBvEg2WkiExXnSw03dDq6u
nk3jfbRxLy1EPrStkNTlyYsNMYmUWBE8XP3Yu0gM7/Lgh6yfEJtcn8ClBaLzweLcwcmBalzPX1fV
2cgbvnN9RKR+SqSz17+/5GuX3xcepPTI04ko8321iu6nJnWzJv7Rxx3inFu4rcWhgIZ3HAptc9PR
9VAgWEn8aYp615B+dPGdGtyuD2VxOUhEzxUjGjfESyr0lEG2a4cd2j6p1aMWntr6DQ4157r/x4R4
z0hBVTljjIkMLjg9SHf2hkstLQeoU9mB78E28SlhjkbYPocGyXHIFu30eVSf+/ZOvnv9RCGpRY0E
NIgGSuzaiB+b7TCgoOy26lmFmhqStC3w0dJac8orNLjMu//PsXDx9FCqscxDox5dKfwk7dvhw/oI
lspMPJ84j/80CKli+hOyarmbklJ2Ib1Jv8IJ6R0S3fJv/bDUEEuZZoUMZXxopthEMwbZlzSr4OiY
VTjXf8nCQHV1BnA5JuDRFyQNWaGNBlRck6uM5NiQXEmrjcfPQux1ZUE4xIa27m1zwEJZHetq70sf
POUpJsRpkdJ96uWNAS1004G0vRiR4IKBBB7Oi4zJ7fx634xf5FQ7WsazjQYQoroeFLb5+N5v0P/M
/H2JRBciS77p7WTj1u+G2yxxc3kLcbCwLXjFED9DFz+3TM3B04U7WXaW66GMinWk5k8pjKuN+bWE
lRudns+vX0+idOCF3L2qbgqW8CtafHWPBB18c0Z6o4ftxpW4cEwxFIW0iaMbnOzCjRg4Go2XFrEK
Uub7Un2XSM9ylW+s4oJbGkSTJhk60AyGiCjr0UNRoHns3CH6AdNh9/XVs3T1ecEnoyGzIjR+OnBF
/r6+zZOtq3Xp9xNsQTQ3h9wvsB/V0A1GmDuNW4/76KiMG8fs1udnf7v0p2jUwrLg8z7UmPKpM4yN
Rd4yILhRUpjwuCZe44aTvRu/TQgxr6/AghfN7HugRm0wg4q4wDJkmEo/BD0tU8iA7aLssRk2EvqL
JiAqJJtvcZ+KAJVx0CAyjXn0VUV4m3GuTvCrvCFjTbWe+BA2PBPcvfByG8PQCo3QH9zS2CNHstUV
vrQOl58Xwie/0RNYuKQe6fJDnu3fss2oHUOgM4M4aEi59qOks1q5V2MCzKY4KPyzEW8sLQGJdlsh
xuSoEDM4FiqkAMWMwc26fePvkL1FkXHdkZZmyCGrZsGfM2dw5p9wsRW6YPCQYpxITxjK7sYhSH/1
900ezhbVgjm5IgvHXWf7etuZzeCqwx65pCjY8NL5qBFSEzS9UW+yef/N7IHXv58noRkNCSvs+e8m
rdkVWrXXwnd2/hjRVBUPG+W8hZvoypwwXeSLp6H2vJ6Nvf+JvgEsuOZbZkyVHS5hMuwvWqmSrupk
ZOt7FxnFKb0NPq0vyEI8QYcbu41mLYd3keCzTZfR+JqVLPigSI8kDi3UrOz6L3UqYCJXbCnYSWPq
P/oQ2t5MKKu8+kVDmo33DNY13oTiWx1lG80b5lxNH/4lK7sBJbH1Ab706GsDwhKlbdMYHjKXrn4e
1cdguH/D520KLWTvuZwc4UjJFIXoM+YZg8YSTPRfVGPDo+ffd+3R/P4LA+q1R7ddavSeTWIGVv2h
u6mi06BuPJUWp4jy4JyznyuFwvXUh0FpN5XduXH57Esn47A+RUsjIE3PO8ni2KL3/HoEko7aABJg
nYvY6hPCJwHsAxAJx/awkeFeMKT8cWWdBheOGWEtqgqAqlHVrZvK+Y2VolPHP8O4lZBZmK6ZxooV
h8QE0J4QLjhjHWZ6oDRuczLp0FLlreTSlgFhPZpIlTM90TCADGFvI6mjbTjVn0ed4FXECSS44QU2
gDgKJmAvC6rWwUSUoz1mnAvjY1L/bfRf0/FO1qGxmTWsGwTM6wQG9uowetVN8nrYDRELaBWFbO2M
hhAuAxJQmTTahX2alZltG3lNY6Oyu+ARvGgN0I1/zjcxaFGtFuVI2EpPKtr2GixQWa6+N5Jsw8MX
Foy0Fthn4hb6EsWByD0SDUVSWqfUQJwtLaHGbl5/jPF01hwqawAHyZlebyLds+vAcyL7lJrFLk+1
fSJvVO6WBkFijmOMBifAfIIFLXR6Gd50Z+7lnttCutef9ITu/3xfOMgsKfcMp4uckz7um+RQf1k/
ZbZ+vuBMoWx1yD7w+b7YI/gOp/5WlXvRgqVBAqKB2+S0v16C0m/6IoEb5lSlKRrV4Pe2ekG3LMzu
fBF9VRUiyqWKhSA7T595Zq9P0cvgiDvWmRvmiCHJ8ApTVKoFSuNewOer6B0S6vGuDJ1uZ0rmr9Bu
7ypHulf0t4zp0qgwa2CM6TuuYgcFomifSPI+2+oMWNrklxaEWWtitRodAwtTcvSjfVjfI42xPnNL
C8OFQvcfjxJSvMLeGGbpDuRf7NOoyTtDBjj86kQD68JhjL6SYnDfi3eKlhMdtZ51QkVx+Nj4H9Z/
/8s49frzwnFfGP1kqB2fR14UteO7wIDL6D7e6vddmCaa42j5n9k1HOLKa/8NfU1LYPj3TnJOD/Oz
kf1YH8bW9wUHzqcMHCvZvdOk7Z3yiJTJ679PKgZNFNgjjRfoPD2buImmyjtZw/sIEaHz+ucXHBV4
/z+fF6Yn8sliZB2fh6GlbXf2dNBeH41eWRAmKOmMRJ9aLNAb0d4gV7E+gKX5511F0Qu2CnLqQqKn
I1MWZVbjcc/Ju3sdCcL17y+4KeVUosS55Q6qImGb2aEko3RfSZx/GZJevnFI88ytUdWmOrQRLC7a
AkMw36Yzm7Lw8FHgaYaJrCfcdX7W7TcILzv1G2qs6yNamjEu7f+1IiY01Eiy+jrFymSnB7NzKEe/
Ycm5j9h0nO08FOZfcHFnIEgqhVrbe6eDmbZ7u2nesCcuvy+crmMRGHJgdx4MKOi5PGrTGy4InWYb
njiAiCG+EhaCdiIp7uiSOGXSDzv4ER7WV2Bp01183hZeH3qt1x5yY/ZJGR4T46dv/FSljWh6aZGp
apCXBA8NJEKYojpBqE7rCu+UBDnC1fI7P1c+ro9iPqCFeJ3KJZwNIMiZKlNYZTWxSjULHOdUQpTZ
TJa/T03lxsidW0v1j7ALphvLvrQ9uIbIKfLm5x9hVQajNfxOYUzQpu/rPkZzIYa+BWH1jR2yOLJ/
DIm1oSkdkrYbMCSF79X+HKB9qzWo2PbOSULxen0al0flGH8YPeggE0aFiBPidgrOrKFUctPdJdPj
aP1et7HkDcTQFJghOIXYQ3C40vNbCOMI4qYkImOzK2B4XLewMGU01hOOzGnSl+0KradFspTk5kmz
P0XlXQlDWxB8jSQU6/INUwuDwZQGQwk704Iv+Pp0ydvY9qusM0/tO1v9YLTf1keysB5UT5kqYGmo
xIsZzbq0JT+qIgtyU+UQpr/SLH+we9fpio2b5Y8bCRvInI+XmdH0Ty/a9UBUq9ESFO3M09Dl4y6b
osc4yB5a0zwE8fBz6Hv5nnn9pCKA2CP1/vph0tRJDg+OeLi/hHvNz5JRDZvAOnVD9hDod8Gzkx/9
1Hn9OWTOMGzQpLRIvsgPg5HWqzbHTKvc+si0b/jC4hxefl9wBqMfyLAgp3uq1OwmHm6N+r6XXXl8
yNH08lOkE9s7b4u5ZOH8vhrUvBku7repNvPIqxiUdDKdz8DI+s/ri7Owm64MCEEN+bBB6jQMDIhD
yzGwVZJTQYEesaLzvz+uW1vYUCbUutQtOVtpxBVcITIrL1BMNpQUnkzpexlu5TuXhgN3hE6hQIM9
Qkx5ZNlg5/RTShClmbvC+2T4iDoaw1FJsiNKfsf14SytzqU1wSXiyLMbHpXSyVcVlGLRxTX9+BH6
2I1pW7JDRAik1ObUe5HaS7MApXvPkE5FNd23Rf0U0mgeJ1vV9aXJgwuD9jzuWHp0xLPb0XoEQhiO
GiY7j77RE2mQvtnRALJxIC34AWhvUlwEDLzHRSSUZPZxUusS9DVoXPrNPnY2jtaFGYMRDcoaGrLB
Suvz31/sm9ZJrDDXU+fkJwfD2WXjjTLeri/+0hguTQiLb2WlaoRFRkbnHJgwK2/41sLnocOZO/Cp
E73kQZGnUtLb3LZPMP/dV3lxk6bBRn5wvu+FW4FyHYUuQivA6uIqTISeQxfwoHF0ae/onwrznJtH
DQ3g5LtXP9ebbRlLY7o0OP/9xaqE+TQ4uobB5muNTCB3wIZfLSw7VPEcTbReaehJCsvu89Av5CaD
JgGKEunOQejvlVT+wCsdkPf8SXkN5TcxiOr6qM96DW1X72GywH3crXvVwh6EAY84l4gDlK2IiODV
l05+o/juUGXavm3sXRkMd0X3W9KKuWFu+rhub2lJ5iz+3FxEF75YNSiVoR5mGVm3tx+HfaTev+Hz
kCHMnT6clCJnKkXhcNDbKnAt66+hiXbOxs9fWnC++3/fV689avTS1O+8InDjohv35lgcQq+7kRu9
3oidtwxp14byDP6IMmUgFAabZJ8m+7rbMLFAUkz7EFk2A1itOePRrm2ok2mHVg3JRz74x9oqntK4
vGsH7ZDa6lOSWQkS08aBVqRyl1G8CBSHTOxIE//6mv3JhIrnwsXvEB8lke+32tR5vqujSXuqtdjI
bwpNPTuOB1dxYsQ3FB2KR3TizJPdGF8TxKgfJ9hrd0U1qr/lcos/eOmguvxBQthQxj7i2TkTw+V1
lMtg1yQf4U72fVedya6A+vfTxsPsDwr7xSTMKGpFh0ThBWdcTjSZWSYbw2HlYb/4DrxoZynlh4Fm
/51edPWt1efFXrFL/9jGTrFT89DaT23b7coqHQ5yXZSH0EdqmQetfoiiMHmksFQdHX2rSevlisHg
DEsfHCozOgU41bXnVJ7ja1I1eievKSpwEYpy9gLrLz2Xstt6rJxjWCUV4qV+fpCt6u9Oyr7RsObf
TYhYn3ItGD6tu5BwilFVo9WGZAb5XKSUKN1c/54wqCZjTJ3sXESnQvqlF/4B+Z59G34riy3RI8E5
XtgSIthq8LRQJnN2Hodvmf+3oyEwXSIhzvM5Sd/V9aOyVUmYb/YL1/hjkTcuBa+Zi10Vk056i/hy
GQ7ZWdFv6I1t8mea1jbBKPPvFqzMXGuAA0DAwpYsnDitwmYyQik769qDgSB1eFN/HZ27RL0r+9/r
yyX6zzyiK1vzLXFxMfsNmdNZdPxMBeYmSUtaMs+6XsPw9tdUoiosFYdAf8z6347zYYiP6fBK9q//
/gH2zJ9DQZSEpBBM+V5OL32eIgb7YKGEvnWrLqwYSdt/Pi/4o6MVdaWNcX6WiyfeHHJ0K/kPhemu
T6NwR7wYhOCJc+uRbfdYKdMHPzhM+n2r/1g3sTAQiKZxPh1pLDCNwkZPhrINSqPPzj+T/HvnkyZ2
0Pk+rBsRL6J5IHMxBmKuP104IgVU5BujXmtsqfiHtfurs3ah5drJA2I4rfSgt8/DiC7x53WjC0fG
pU2R38QzJy3tMjs7W7CNjfaXuHBufFX/L9K+bEdum2n7igRoX04l9TKrZ0bTM7ZPhNeJLYnURola
r/5/NMEXq9n6mxjHcIAEjbBUZFWxWMtTQV5FsScx7hsHdUZLuE9I7OmzkcI8uSz3Bwr4nYkFmgwU
ZpMj9FQAdmbBGRQHNpToq6bcglLp3ltbhPMQKr0XdJYeuPOP65v3EWQVjMUS1kP3EmQDb9uF45UC
t0hMDCoHRxjW7tzlz3Rv7O1fFg/z4JWZr5YR7/rulFo3Yzn52Zj4o7nL8i9e9YDR1Fl8lydf8ukL
GW/YJ0c7oEAaf5FOclEXiDiWCCA95owrSuqh8KBvvzb6ySjtX9eZX4zTGe8CBcF48X8pGNVz6T39
x9WFnQXqjqemBN/faHw30FDBtPLr33+h08L3L7+vzq6Jba0bUQL34mj3eeUnmZ9bdzJ8VW2TCjri
gR4G84oWmnMqvcYSm7S58TLy2PULqzzq8JTt3jiW3fCXonv7Nmmf9TH/DgyQPSrRIg8VtQnJD7bL
07Av1NSPY1n2+vLsbBRmw313lyfIBfYMreIRrYZ1GnXeu22fyOdiglj4fHmBaXOmnA7ot4sae2cX
e1n5+sbXo94F+4mWXEAziBk7RrMavpMVv9gz/PQDGSWSsb0+2tEWxCQotXBtZWWDx42ixS9ACMPk
pE8mrJfd0XW8NHChoPr+otlXL5lWO2rrvDTtQ3NXyXIbW1+PvBBaBCHgy0TNc4mjpoGpHNMYv3TJ
7bRvZCXZW8ujZhIBHrR0w/IJV6FWV2h0VPIkstHnqkNxPq34yGUtiUUgesF4iS1URmqio0JxlJcM
df1J9cqUz5UEfWz/ioDYQDV2NvpkEG57SSafJBj2ISl4Wfb33C5+AAWi80hD7uKiHWdMllp5XiWR
1x0mw58Kf7L+QEARrUCtA4IV2KvljFamq1ZrMpO6VV7a5G/vQUdZ9mdN49Ktj5jn4m5jNoRwUVsK
58pUW1kECzQle8p8Yz56usQd2JCkMypCEEFTpoY3hpFFWbnjU8A+meNdDvpsfcGTx9D3vGp7rM+b
G57dSMGAZN8vnAK+HK5tZmbR9Oake5cdPn0IHx2XeGOioxhdZueHnFkuxsaMRh5VZYioen6HF5aS
SYIfF84SRBQoWgDUAjoUMnuCNrcME2mQKMsjteN+7J7i8h6IvA0mF38Sa3Q5DWjEUrzqLP2Xolkq
sq52HNK1UeE+4p1IFd/0PhdYvSAh3OisSgluYtZG1K6S/Vi2xd5NJvagZrP65NEuajFV5dU2e+rr
cWHKIAouXsTgEO8DwFzo6Mi9wGxBf37aUEyGiHIjcYJmbqrAVhLrsUYe8Aupre6gzhk5ekS1blp4
3ZLakg1xPCMvcF+m6qyaitZEezZ+pcrX69K4SJtg1bD60jUGDIzLoLXFRmvSudFEo/bWzBHjwYTc
S9vfeKj5UZKb69Q2bOgyRQ9ZEdRgXE7qdtMm4TrmckXo1/X11A2Z9dOoZUhSG8KPVn2kmoEngUZX
UfhzXiLQX1lNFAM4os/Csfg5DAxdjTuHHq8ztHU4SLygzR2qdjnZo8wYYwAoaaIhrV8aO7kdLENy
r23tGeqKUEuPEPklJHJTZuPskqaJKi/pX2Iv1Z+ohhhaSxRVcsVtCYODwBtQ/yAPGKh2bpoSldQq
MSoe9YZS+Y7xVYn142C3pc/R8JI72pcxlqWzxerxD+124EbD7/swiIKpMpKy46YCooVWdj6y6vvU
vtXyX7Oe7hPQ77v+fSDd0zADatXbaTVACT1zz7jzcv0stzZ69SFinJazoUnzGR/C0Zhp988TJoxU
7P06kS1jsiYibDFDupHWpOFRx8NZ+UKnW8s5KJrhx2qEBqZWpt9bAopHM/QNfd/I5CxMr1yKjFKL
1hOYUgEO2vBnEseSq0ZGQbBPThn3mlmUPGqYlvizZVF/lPV8i9UC/wgJXF/kVBB3wmVzzgbyRupg
WlMbtcrTHN9Vsx5k2pPHvmkGxrTExxYg+lorC91vHtaK6qIvq82LnbYoy2luo3wsgXt2U5pv8XCr
zjd0KAIDcWuWtOF1+RDbz//hFAFyOAZLMYv4wI/jnHhtlvKozNtQ1TCl9VsaP9XxgQESL73ps9En
ys8WoMfXCW8e44ru8vuK1yQD+EidZKCbYlovbd9jVE1eJ7GpYEA5QYYUMJ8XVZJpxVEiWcdtZOD9
Yj8U6YHLukAuQ6+4rOGJoDPgo7lRDPPGbqnQDBYl4kWP6mcvIN6z3T7p3T2K2AOt/VU5P7Tki9Kf
0vqxSPfXOdzaRCT90EqO7q2NhGmheDMzoAsTEhYo/pDVY8jWF3TNJRPgUE2sb6BnowzMTvLA37oA
1t8vqBntK5pTjcA6TYhcx4RWITMT5jNH40ExjtRP8ymNlFn9r5wJqmamAyO5C86qeYYR6f1ChsW1
7I3o6eBg8O5ZGl9QMHMu4NrkQp2LGpJhHz37zW3h4jxn2t+flQBkGvGCQ40EvG9U8Z9TIYD/NSYA
BkXaXjH6MNeH8DqBSyVaCKCQVf3nkhYMOqo1TaDV9yAwvvP4oKsNhiV+WlFBYwlqAVUM7pq5iOHK
FphDPlI9TdpoKA+MolfrMGiSW+PyNEACjxQ4nQibAK7gnISXjHFvKiBRuaHNQzXBbbijVOI7XerL
ORVBXwp9NJrOVJqoML8S44sn6967vCCwProh4Gp+7JTABZLJcJ9rCxcE+4osHbyXw6hX/pjfF+1x
Yo+uJnOXto5/8cwcV8PmAVvpfN+QDilm1IS00TTUoQL4jKGAty45HAkRsdBc642xnXKnjdL6y2wd
vD5sNYmzdWlp8FyEAADVD2/gC9D6mBA29gT6niGOz3dWE/S2b5JwSMOslli1bXZ+0xJ0Uh3dNG+a
Ah4KR4UzEkl7IsM6unxynLMjHAsh6jjbLMftOfGAoOS4c5BIsnRf557fNLIn6YaXcEZPBDEfs15P
Zh3blyYvMaxlpgDJFl38WsjdowNJVPI7Nt6OmkShttR2dWwXFYcxG/EH7qSh3ff0i56EpnfgncTG
yajo50LeW10zOxaowNsbybeE3KfNC+6iz1vSNS/GOZWa68DKTEAlVW49LzRcNDxIDOmW/VmTWH5f
GdLRZpbLJoiFa+71wW91CQuy9QX703Qjn1F5ABbG9zEOVFWSgt1cfyk8AGAKYrbicVeVWan5AM0Z
2Byk1ePc/n39DDYJ6KaDQBgSExfoOwpJDXVgBqJH5D3dk/rtD5ZHzR/QXixUvIglec2okq4ftDYy
R99ggS4xYptfv1p++X11vCbSnu48YnlVV3aIRHbF/vr3byqCBXuuoecdDq3wWsxigKn3WtxEDqlu
y/mtQewJ0YZd18h8800DtkToMRAVT3HxPu5clSnNjPtYG8hOtZO9Zle53+hj4fOuxOtxPl5nbeNJ
twQMwRYKzgDOIt5klBOEu23gffa5dTOZmJUw9WHiHQznljoPA0anZL3iO4qE7uaWIr2B2OvyFBH7
a5wuW3oqEM0baAPAX9c3+8ey+OZaN9f527p0ltQggrAo1rtIxSUDyTDftUDQkuKlb8a7jOo3dDQl
ZLZEEM1tSxMd5spd5MwUF2PUS8fgke3MXmDNwyHPZlkd6JZwrIkI9rg2lZ4ruckjhqBgp+8nm/ot
+1b1e5RHXd+2jQccnKkVQ4JVbhwWd2jiAK3yKY1fB2AGWNl+UktfUSPVuUf4h+O/c9Xv5xhtHpIL
bns/l96OJaJ3kSPUe+RWe+SmIzSqBXPbPZhx/+06i1skAHIPeCULg+yQzD+3GkZbadRoiy5CWM/H
7JZUculsSfh6/eX3lVVKhyxGoxrWd4w0yO3ZV9ij0+1K43Cdjy0JRy0aHglwgFEeLpwUIArcTi+q
LgII5HEm6CJDJ23eDfvrZDbZAe4i4OARxsID7pwddWpdC2PnwI6t+4m996ZA1/1WCp624ZHCDqES
GY0BAK4VAy/9MBpJkqpjVJl1YPNhN2s3A7txske9CZnMJ90Qgn+A2hGoRs24WGKoYCwcqQs+RXby
Nw8aWXPzxqahWB9NhAum+dITdb5pDbGn3kqdEYY77Ad0jt3w+QBzev1oxKFYCFYh54kHHKq3UUJ1
gZ5eqJ2TK/2MPQNMqZGcSD2GpfWi0GfTeUQvoVWlwBvO/Jo4gParwrJBfWkS2u2jbYZGI8vAb3Jt
AtkIeH74NjEFXAEdwGY8m6KuOFTzjg4osbgl368zvXlyKyKiPGIGiTaoZIKBKvxTNf/B4xt9HL+Z
EIxt1iPsYiXlFBF0RCUBsiNGLtFc2T4J0jHVqFDsjQIskL88Erj3ihVkvSzbLNuo5feVHSKjMs3M
xmmk7XFEvLZ9vn4QMi4EO2ryUQNybY6N6m7TKoz7h9m795zdf6OyfMWKC3uihkMyOkWZdWenSmD1
hY9mO1OWe9neLWgrXAaA6Ii3QgVEhUlNqylqMVbOAeLB/jofsvUFPlDToGXuALHS5v1oHEkueSps
3AYQ29/fv/gQq32Kc7dA0UEzRQmmNGh7BvSyWsLCJgl0oxloHUURjyMcuOEmRZ528RhhVINR74al
q05y2pu7tCIh7BIzGoDRF8kUFc2jPQQze/mDU1itL+xS2qD6Px3AgtcFTh9C766vv7VFqGMFPBYK
WnElC+tjwtDs9lyfI8t+IepfU937hEjqO5Y1zgOpH3jewLxG6w6yksIeTZM1lmNWqxGKWn1FjxKM
MiHk6Di3WT9KjnzrPNBNhdsFLjs4EiyV1tZpUQ1cxbPkrlUVdIlMsjtsacMT2UHVFsqekITEaHYh
dNOo81gleKNEiVkdJmh5STXgsnAjIE72xSEz5sK2P7rMup2JrKBuy+cAX8Aixag466J4glsWTxiq
GyKvXaq0XXKrJ7e5uffinR5LGN3aSgCZwTPExAj4toL2FNkwzYi46lFnqmGHWsWGhNeFbzl4cSfX
FATBaGeO3iEHFIYhTB7JfvyVyJAEtuQbOX2MHoHkQc4FeRimsphtwL1HahE6cVDSI/nkaNsPnwYA
YohLo9MCrqCwT04cm+NspXNU6QpgkJH7diRKunUSLmQZ6e4FoFSUOIUodTpjZmfEXTQHo43r7+vn
sLVJyD5ZCBzADQIX56Z40gD3ZqrwLS1OdlrxEBNlp/SSd/QWE2siy+8rew9IdIQreD1Fc4wxs76u
764zIVtfOAYOcFXCPDBhJAeuBhgxfn39LWFdf78grGiijy1S4r7y8DzS6tG39GcOVObakJjLbUYW
iH08KoAwLfiLhh7HDKj3U0TJvMNQU2j251lBcA51g4ADQPm0GEmBjzU6gzEMCEPRvVapDwYf/Hy0
dihNkTyPt57n6NABVAT6aFD1ImoHumaN3DLYEI1xW4aqN2p+VQ2mb5auuiv1IguMXm8DR2n4npm1
9wzQPPaq26VyHBEPD6ZeHXuJZds4yrNvEo5yslTUwnB8EyuzgBd/98oL0x9d9X/XJWYrYnVGR7hc
s1EpmKo1Q2QUpT/SZ5Wckizzx/qJuc+9shv4ybRlxUyX3SOOswx4RBAWbf5AVRUUwdIQe21o0kfU
MH3HQ0qx8WceOmxXjwdMLfRn4gVq+WrOT40hg7rYuOsxJgRmBGiXyNqL/bOKlw+e4jpdpHn/Ixr1
UXVXugA+vItl0KSbh4jODqRm4VfgWXluT9qRxuh2KPto1n/lbusvNTH15Pik/nQ9nYOCSHWpIcVl
hSf/OSEMRps7S+v6aGj2SuGns8RwLech3IIosMX1hEZzhFNFRhyDKQBNGIeow9QyuMyHWWuCxpCl
s7fILMjZ8B4QfrlwHVRM2URTJRujrAiL7NiaL5qsN1tGQtCrpskouodAYvT8TA0U7daRRRBkJASV
MoiO6UMzSBjKfsru0AinyUR4w/4iDAKruAR8jYs24LSYqwkwq2NkHogaurLB4JLlP4zG6h5Mdaes
VQPLD2+u+cjp559V66//SASuljdtXowxbCju8h1R7konKAfJTb6leasN+jBAKxJqlfRo+MQZJG8N
9+fKB5xcKWuYkW2ToN7zjEHYbdqMUQcUWkJgtH5et84yAsvvKy4yLW17Z9EHc/yu/MjLX3+w/FI0
j5IO1PeIWp3y2nTbClqtlH7eoZUz/oNwCdLgvykIDOgmS9S2BIWsDjD2lO7+hIHlnYEnzhJ0PN+f
YtKBSJi2Q1TPLFAztLrvrxPYuipQCft/BEQkB+bmvWvGuB1d5zHPgxHVL8lchMroV66kIPxjt0Ub
i9EBiPKhyhcQf4JPVY1k9mY+dVHeRJq1S/obg5y8+tDr99wxdlxfprWgR3o3oPmWOG/XOd14tS0O
EIwvprKgSE+4QerEKKtGz1ik55Pv9cwf8i5YzGSa+nWCqIHs7Da2FhFNWDBMDUXUWKx+tCfC8YNX
R1pR+W18NNMHpRn9Bq371Jah9i9fL+ztGbGF+5UiMdeIk8Jw62gZUVqVt323V9rnJP+bpieHGr49
GpL30NZ+rtkT9jOHi9OlWVxHcZl/bTkMUKrveTvdAu7GZ8rk6/MQXT/CDWuB+NFSzY/5EHhICgKU
tR7zRlWro1L3p78ryeobFvVsdUHXjF7Ry87B6v2XfHybnBsNU83L03UWtmpAzqgIJrUdvNJsDFCZ
puNAMTQqe2+TLOy8Xw1qqD3PV8ZD3N62pmzymmzzBEtlNaNb2CMI1+hlR6jvD67UM8YWp2ElgUrb
smJGM12EogNe+Imsz3D5/0UJxyAiYOR+NLGLkZA4LXqOrHoVWe63jN3r7m1Df1w/nK0tQhcgPGeg
TGGC2xJ0WrGQcyC1GGleR/m9MofWKNEY2fKC+KoOQZPSVNSROvl9/7XvZEmITQIA2Ic/rqI/RITq
6wZVMxXFqKLJfPQwfbWRTaLYMmnAM/Tg3CAIgrfx+QaVU2sAXxZp+Kyq7saM7DlpfWoB+q11d3o9
SB7hWxq51BoAEAbYeRf144hNl5yn6NPo3RdghwdFlYedGjmSt8WGZAGCHnEdoIshgyxKVp4pdQJc
bBZlvwAm0P6F1q7rcrVhKtH1jYtgwY3WcRmcbxsibLPCMZ0sygmlfqOYt9VAd6Tr9gPmjzU1sL+U
T4NJoEJjTVNQd+oCvyl2Cxax4mesKGGa/EFo8oyCoPCF5sSlPoCreop9t9hTV9YzuCFuZxQW+Vjp
YzG4VUcYeKBN66fZHqgyanNAw4Bjv18/oS0RQHR16QhaUK3E5qPWVZxxiBMWWWPk8gcGdGbrcJ3E
ViACw1X/pSGCOwBikA3ExIXZtDe8TQNLOeWY2ebZTybglDHKjD1ZuuyW3jAJy8BnDOoF5QWM9HwL
1aq36ezo8AvcMHYPBg+vcyVZXyw6zbgOg9Zg/dx9MI2wHX9eX3/DBKy/XxyukvZZo9mJWUcpXxJU
uhtSeo/N+m9UhKs/SftqSDIDVIqgTW9MPYx5ENuSilbZXglmgOoKyzsXvPQ9/8qM6j6uyfE6IzIS
y+8rjUH2lv2zXXW6a5EelkFBy45D0PlMsVuzMrBRc4u80U5ht4nizzJtlHEh6H0cx1xlKqhggCNA
xvQ6/G+7tNid1S51VYfxKsniCuHpiQ7DpLsHLlv7dp3KpvX6rXqe4JI3bT3bfQEuKAt69V5HE726
J+QJk22vE9I2rdeKkqDkFepJDKOAEnrIDmUJOQxznvuuxkPdyMwddeMag5v0Q6zSG1fpfN1r3/NM
PTKluh/6RA/61Pl2/ZuuCwqqRM+3mFQacDJKbDGGIadlwNt7+g3tj9eJbEVZV9ZBE6P0MysyNafQ
qLjTtBDODyA766QLaZsNAHDNZx/u3gvFYWMq5dz4buaOfucBOy5BL7LkGLalFmnPZVomeiMEqdJS
22MDw3svbva02iuy+uqt9zO4/U1AECivrjVgyNt1RIzmxaF8l5nKAWh5Pmu1namTo2J6+360bgdw
qafeHjHMQ8PU5+u7vn20vz9DkLZZpTOyybjHqu7e6VO/wGAdVDTjAe1Izndbg/6lJNbLl6kx2FYD
SrP5Nqd3lfpUpscquZN2aG0r0G9Cgl/rORh53vXY2V4Pga/QZj6U4vqubV//v0/PFu4YGtOhjEu8
0BnQp23tZFePrHjM1Aezvm/Uw5D8mNJpd52ojC/hOkh0l9cI8OD29+6N9rFw8Tj/o6vz99Ytn7Cy
pQ5ntt4sJBRD22lN92zZyc1UtftmcPbXufn/qPtvWotkrmjNyYRSCWbhmk4fuf53YZ4c522IGwz4
Bd5d/Vevn7zpe24dACUjEUWJ0ItjYJ026fPegIS02qHle9U7lfGOysZ+bZ6X9THmHcPX4bKdM6jk
Rj2XfMZ5OW2QPeOFEEiuvkU5hVc0svC/KQhGyo0tHWMQcVVYzY3XHc0qsOpXquxZuku0u6mVZB43
beKKnGCyjB440LYz4A60/Qno4J9vQFyKCn6zI9iiOqdJndnYMEYP71xm0SWbJcYDUHxB1UnDZqVa
iKBW85QlP+PMd6r7JPiTSo81K4Zgg4DV3GvGwoqlp+hFS/xUYrclwmUIBojlmtna3QRNzfddglJp
AOHfXNdQyXGLNQw07zEnqcOGVc3kv/TSifHbLJgLYDYQ/DEv8lw/ar0g44RBa5HRHOO+9zv3kMyy
2qJtJn4TWX5fWRlrrDCRmS8+bnOcyNNg/YmPjnHr/8eEYDF7rWi7ssL6k7W3spviD5o0IUi/1xeM
CCZ1VLijsUla+0yVWyf9picHp5DNQpOdhWBJHA+5Apcu25TsiHUobfhUEqO7ef9bDgwhioZQWytI
bIw8GiBAELJ3x50y/KLlwSLoB3K+V3Dbr0vupn1fkRIkq0dmNhssBAAScpzMd95/7dCs3zqSJ+D2
pv3mSJCt0tHSwSng0bTJV7sKFPuO0v11TmSbJoiX3pWEljbc0IHfA4QYpf2+md7GrYtp9H9kUX5z
I0jaxEpAbn1ETTw/Z0jbBFJYp81zwbgEy9Tw56IhpxhqZcTzBgae0TAx7t3yoWIPdifBUNnSeTQ8
WEgqoNbnoiFndIqq7sgI45vuAGKnys590/tbExBE2fFmLycxLsKuuafFj6465E7nZ/0Ld56t9i+n
z8OqlzC1tXdrmoJMM8Ddj5nb15Ft7cvSj+led3ZF8/55eVtTEUQaWZ6Uah0405V3Nh1IgZrufaaF
swwlQsaOINgFt0nT5i1e7V4cFXy4ZcCRzrXU9Gk5SbzaxS8R3aQ1U4JkO05nFRWGPUZW5ac0iOnt
PO70MRzUJ1c/Xd9AGV+CIdXGBMUUPfjS9HDKUMB8nMcH+snJuEuBpLXmSPDEyk5tjSmHhKM1y6lD
Y0IQVfLE2WZkGdOABnHAOAnOmMbU0aMubgTM1Lm36vpFc4dDBs8S2FJ/UD0Gdv6lJcYdqy7GtOrF
W2pukqOKimbiT5Lsw7ZN+E1CcMgUYMjoRYcQhlscNP7omn/gB6xZEExCl2T5PJElRAKQH5X9r20S
yYHIOBAMwDzysSMpKDiRMfvat+tyK1tdUPwOVVKofIA/WVQHu92Vf3Ilr/dH0PeuSGhiJ4s4qUel
e7PpU1P/yGTzP5ZVLjX99ykLmm6ldkd0W62jpHoq6JuavSj97r9tlKDg2eQ4KFmF6o3TPjECWVZ8
M/y33ihBtS01pr0X45g7SkNGsjChbylKHMv6TimezLHYo+zYd50f5njb6w+p99Mw9oUleyLL5EFQ
/6oF/IWTQCU7VFTwZK820fV9vG5fUBR27pgndd0ZyfKA0bXn0TxmxX5Mv2jk7TqV62ygXv2cSgz3
bK4KUDHw0jOOxiRxAWXrC2qPqZND3tR4I+kMjRE3uaxSclOgDVQWo44R4/vEIokFIsbN6wbPvKJH
savhu2PzI651icO8ycaKjMBGlWn6ZBu4tdrmqcneY6Dz/8E5rAgIxiubdMKAAAI/tsZdxX/a1df/
RmDhcPXOm10+8H4EB5hToc1AdZdY301xXcbJYPSnhvZowX71GkExFABfUP8TkMbP7YOm7PJB4oPL
qCy/r7jQFRex7na5CNGWMGq7wfpWweXPHVkmUUZIsGJeX2Z9GmO7kmT02+TVLF97oHZOsmFsm4IF
9wGjsWCWMPXpnKFp4NSZCcz+rKCO2IT8onzq+slvqsi/JFAscU6iomqexTNsvuohtOPP8XsjC9Zf
5+Kif6Bw+hjIi9By6y8MgOQ/rzMgW11QvthR3HGc8MTnyQtK5ajE0MqWF1SvURoTs0ZxBIpzKA1g
pEv2f1OUVvu/0F/JbMwNvckcyGxpH9x99e3ZkGWGZCcs6F5S9wWzl7S0lQcTeUQ2t5LdRtubBMRN
jMBCdZ8YHFQnjhIiC0wgM02HgEoTBps8QAFcjAMDToQjXOsMDmiRU4Y4UUEwpn307eEusx+HVNtr
mecbWR9q1YvDf8zWLY3va/T1Ee8etY+S05J9h6CQxsBZ3vY1viN+mvjexgQWmUBs7aULINEFAX+Z
vC3cuSWJeWn1Q4FCH+3o5WVotj+va8wWE2sKgsZUMabMel1fRLPxK6keTXZjAJzikzRcBN0AgqE7
1oL1JUYnrTzWh35qqxOtleyYVol9h2iPc1NPtie5W7Tl8M/c1g9aloe4GKp3L0ohRwqIs7yaq1PR
6gEhaOoZA+CWhF1x7Nr7Ljf8SqFBO9VBxekLxlpkeX3UsvLepLUfO3rQZhTV6bLx3cslIH4Wxo6i
yAWNcuhwEC1H3s2TUvfslLSOb9h8p5DXCoW9GvnJXUnZ1oUVwRasaQlWJO8blznFyE6u+55iyl1u
VEFKdD+bsz842DWlRbhW9mpSbcoYcrsnO4l3U0p8iOpukDYNbW6eiw5AvIdRgShiHcKkF1ZXMXZS
y5/qWAeF9iVLEn+albCsZPNtLlQOu4d2bIipjX+7KMZmTkwy4BTVJ8Bzv1k8u+tpKhFSGQlB5wBZ
bJsYfl6fYl79oIp77OJYEqfZIAHQFwxRxT/okf14Gq1Oxpx6ZilFWZ84VYP63S1lI+82hOyMwPL7
igASDrqmkKo+6ST26XALq7HHrMCdJbtzL5ObAEtZsyL4VwmSDujcoTiQ+YulpUA+5T7wRvy8acO5
usEYiT3hPDTy9NB5xKfNZ1N1Lgo6MaPGAq4J/oodVsyqnL5Kh+qE+e43KZjtVMnLZ0O+l4J3THVE
LB+I4oJxcIpas6YmrU/jGB96oo9+PMx+j8k4ftFasV+1VEJxQzyWZndtmQmHSg9H2FNXcZOUxKBY
KjpuaAx5lnjfWwQw+AEj9z6aj8U2P6dHIoZYVnXq+PcpZbvekyFSbQigB8grwKK4CKlhFuq5AHLa
8wrNzdXJwnNXffZDLXu7fm0t97dgs0HBA5YEBq1dwpXlFiD4x0qtThmm05ls8O3sr9Jq73g+Btpg
Y7jfbpSNhdrm6jdNwTTQEbO40fiFq3JE86f5wtXXTCsDazxc522TzoI8AYlz4Eotv6/Ut+jrDsgK
HYQapU/DODe7hKA0bqidPigAZvn5i8JDd+1SrYy+T/S5nJNL2y7PgRxIT/PAkG7JdwMqkpj6aYBC
gIbB54SuAotTRSL0nIzS0VLxYo8ss6ymsJI1KW4J9Xp54XD0JJ07gPSTU5035ZfGMutbx5aG9y48
MuDVo+gao2U8w0ZZtMBEMxW6gmr/9MSHdK+k5Q4TUHaNJkNFvXSU0C5qow8Xs7AxHVLU0MbAgE5H
H/kJ/V8hMY4T/e6kt5Z1p3r7Mv9xXdwudw7GwEKx7QJ9AVgKwd60dtHNdgIPcJqSoEPN9acnhGCu
LxrGVcRFXFSTi6XqvVN13TArNepczL01vFX5PTGBNTR/d4Zvn+bljJSgOuOQ1bypnfpU2L5X+EzW
z7GxVxjrjIk5gExHwk30lhMjB54aqmFPpIgH31Xs3G+bUuKCXOo/pAaQKmghdeEgiPBgECsycZV3
J8zOUeu93aCfPXBl8HcbrKBNYfF60dkLr0Z4IbUoLdSyYU5PcTzoj81YFjvLzWpJ/9wlFWeZF4++
DogYxmILUQsLj7C5iVn8mjTcCjFToWnN8LNnfk5C0ElXTZVBA1jPq5W+FGPUHv/b8oJhiRU6MQ4c
x9f6Q2pz+ukeJ7wf0S7iLRncJWMs2F+ztIp+5Mx9jXu2mx6T1tx9moMzAoJS2AaQSRuMh3+dXYir
ixGCn83ZChwIFqTBvEsTrw33dazaENU6/l9eAT9p/jSMLnw9fXlrYIKMhnG5gjBldFCnsnaLUznd
TWVKfWNCvFv/vMyekxEEahqHagLeUXHSDxjhHWLI8KclFlVyaNtBgBUPTkRKzq9CY9LVuRk8ekLz
r+8ee3X49JW+EFgikdBwOHriiVtxTI1OoScr/4KmLaJ9z7roulBdGincF4DUBnLl0qQhXudlq1UF
dXuKs+Bofw0qTNdOd7VHJcbw0oCc0xHUj2hxPmEaDT3FlufX/8uIDHFURkA4DJc6bd1OIFCPeCeP
ZqBln83JAkrSRMxjmVxlwB0WToMmzJi03h5egSSGp3LozjIssQu3BBQsdekVXy6MizFEhetVo5sP
46vZhTwJE2c3NBKn9GKbzkmIuoeXFiltAhIaEnNfPBn4wIU4CcsLOkd47CTugOVj7bb7FRN0AtS3
1ad7KBYqsLDwRIFxfDFYDwPQCxuDLcbX7FZRMUAW3fWf1AoQWJ6hyGzCUl105Y3q3LYZRrC/Ts+9
fdPHp3h672TjGS/bcXFTwEShr3Rp+bzojypBPrbdQQcAAW6MwborehZgZO3T3PGdDXxjRYn35mT+
qtCqpSqyC/cyd/tB30K8DLgjC67Uuf0q2ZwQlxU60Dpyv7a00DCO+TQFSOEFg3lbpw/9dJ/xBJN5
DzEwOcfsaPOXTmanL2Vm2QbstvUxGUF8uOQsxQOQ9HrkVEnAAencpnnooN+uHD/rAywMa3hwYlIv
tlssEWXoSVBTNumR9a72R9X6bBRDWH7RvdWDbx40zMGosbwxjDuU1adcNglwW2QgL0DSw8D5i5I0
iymt6zILHAx44A2VX6GNO852pofehB1KhWt7Xw6OX0v7IS5tE/ZuRXl566yYi+eBGvls6lGr3jbz
w5Dcudnzda27tE0ggXcy2NOBguMJ8ohmS9ZVqa5HWev3TkDn8Pr6G4Kmq1Bp3HYAIcQ79pwFgJbE
SQ2XHUmNHWfH/K5lmHwgueg29gk4zYhtgoUFNE9gwowVI82M0oyUZrjJlP4+M8YHxub9dV4uAicL
wj76rF28LTAbSXT7aZOqXFMbE0Vi3zrzxjJ+cbTDxN6XVt/nDAVJqqyReON0UPOkoU8ZaoouI4Ex
xuey9ErDiqosDRr9eWSSeOrG8SCWpcMU4J2JDIYgYXPjNCOLUztq0+ehn/3qe4OSztp6vb5zG3zA
3i5IxyZQFDVT4MMyZsepcsWKem+vK4Eh4UK2vMAF1T2GoC2Wb9VnC9EXOktSD1sEMGIcCWqgiQA9
VbhiG+ZljRrHVmQ3lf+3Q2W1DxsCvET8VExMX5Ip4jlTL+6bssvtiI6n/0falzVHqivd/iIimEGv
QJXLQ9ttyt3u7heipw0IMYgZfv1d8hf3nEIQRdQ+L36psBJNqRxWrqzTCHwNWkCcm20pNA7QcITR
9xgV/XLzAJLPyFOVo31WgaQnpc/iPzfvsgPrAAdKRe9jwA+Xd33Si1QbB+6cTe3YJYG5R4i8sQuI
gWD1VSJaA8j5kkJXByNBKO+coxYHacUDPdw6AQNBedCaQR2ihFFWVnZHOBvBAHo2oqApfM5ufqwW
468MwQgPFUM44axqj+1fVu7op/VlRs8sgE/EPUY/WUNa/4IMjdPaWnQe8tTjZH4mY/Ps9D+cvcY2
6+O6FCR+v3iXzNpNerCzR2caH8oHZTzstavdmokgd0enbt1YM66OupP0MWcAnZDC1+h32/wS957W
qDsPx/pEIRQFGXAxQG6xouxpUTytUbOK32bTL6LHxDzffKAwPjJuOrqygFdSWihWjTpvujZ+Q2Aw
6090jxRs6/thVSGIgzgILrb0uroDFqk00vhNGYrQaseHDMSSO3b5jgz50BbgyIkbNLR7m1BPO6hH
4uyd27UEINPhz7uOhVsNs3h5nEhOiVIQzT23AbDX7d5pFdp/ke9AlOByeHHYLk6roadFgqCIe56y
w6CPvpGrvtE9t4bjR4bmx7e7e5AHawQ91GHvrsg32ziteK+nBJTL7tFuyXFHj69v33J8aT42mVlT
VBHmM6NdThB1n9Tb37ulCPm9nlhuaBlE6PZRab1Kv79+L8T/y1siaKkFEZlhr97TaB6beHYy5azP
I1oOwO4sT258GqJnEsU3W7iIE13IkqIgY5qxepwgy21CRIVJsYcW2Di+QLDoSOPDeUTaUTIOIqd3
SKVY0dn9SkHPryY3cyPC5vzw1gDl3KD3VGMT/U6cNjo3D6VJDrMxHK5vx8YNWQgQM7y4ITVAFU0d
NdFZo9ld3DkP6Blj5UGtB7beniLDPV6Xt3GCF/KkC28rI2N2hgkxS/2TZN0pTfLTxNjf62K2NsYE
5kATfcHBPyddlG7kRZ3mmBZlr2DfsHdCt5vDow8J/Bqc5BVBNM3NFFiBKkLnhO8Fiu+Lm9N+2HeA
i8C8hGalsKqkgzWkWsNtt4jOdQ+g1JHrN1u16CiORpvIY4B2ZxX6Ss1u6uyGWGejDnrNZyy4vv5b
2wxPSQScwXW/inP2JXAHcWWbZxYXz5nJnnSju4s5uTXpL1yyCzHyBU/qcujgHoJnJ1B/q3tFieKU
SLpqMbwU5LRAMg6GQ2KeC1Ay8jTzZ4f6sYWHao9AcHO9wBgAbeUiQSon+1qwRdGSUgs1ifMvNSOf
GhQGtZTeXd+WrXOLtCKcbniyQGVIyr2v2s4B17V91vrWb8rjwJx/s/EEES6RmBFAqqU+AW9FWoFe
CQdrntGUh4NL9DDtKZHNaVwIkaZhqjkzhx5CwMeM1Mxrnt6afxPn6kKA5FVWtHCzOIaAbspRTUG9
f2EoLARI1pvalCjeEMsEJrGAfHLI7f6M4B8DL7XITiNqK+lZtWTUTCLHOBvlfD+kymGudjzvjSO7
kCDttG72XQTjyzhHyvvUHGp2uv0oQbka0FKg6dMAI5KOUskqXW1T+xxH472CZgLlyD29P958JdBt
wUQRBXCMYBiQzpLepILTO7LPVfJkvqDX3O3DIwKKlg5g5EK2QUq+5XYTjb1e2OeBfnVfFOP9XwwP
CCHiOAI8LL8TSamVxdDhHCFcbPxIp1/Xh99QgI4GaCc6dsO1XGE8Y4PkbK4U5Wz/sK3e15jtV9bk
l2Qvrb4umgVITNfwXAsKfuC3pHUqNYfNs9UpZzWdD+pwKIpHlT+n412qZb5jBCoC4m6583xsHOEP
1nQEqQkaiDiS0FmvVYVnMzkP8Tu3rYNZVScW3+wIAjAG2+3/C5Ge8thQ0XpNCCmsl/LIbobGgisY
CwdEpOBkX53fyVCVZAbb7tnJ0Auvqz9liXpo+vwTCF13XGZxFaTnENgHQHkAsXFQpi1dlWyosznt
InKeUS/vkF+2HUbs3vhKtT1A/MbGiOMMZiXNQnZOTpWodtrWeFxguPfTXQ0/SqtRxtbod9eP9/od
QehNQ3drIFOAHJSjSqNiWXPZ5+1bYfzJ76zq9+3Di96gUL9oow1W6qUC69C1ZhwLt3kj42c38bXy
fxxfUpBRNZdG3WD82PWdLze3ZiU2Grmg/6H4fvg2kn4fyDzOY0TiL5N6X1vH5uYnFpz4WHq45wIo
Kq89ySMgjpy0futPjp0fSL1HiLTe3A/zGVa0qSHqKafaFX2KEI7O+RsQ8CQ5qNHNEb3l+JLt2aqx
HZkW46DUyT7lXlrwHQHrS4CVB+EBwmmIPuty+szNtHh2i7Z6K0n1s+0mn/QCy2/+uH5K1zoeClco
EORgkeKQUacJkPdq0bPmrRm+Z6bhT8DoRkjo53wvIbTekQ/VbjtgbyNAaInfL3xNUtfJYFVt+5b0
d5x4fI+xcG98saAX46dNr6RGi/GNOBgdL/1zfaH2hpcuxGi5aKY4NO2bghyt9QNdtrybBQBQaMIb
sxBKX/XSsoem4pGrtm85iL3rew2d428XgMcVhTcfN0LOZZRFb6bz1LA3mn9rD8XNfVNhIeC2IVWK
GgPRVne5/rPtTnZeVfStc4MG3RB2tPXGfVgML61/GiuQX2L4gFk/+H3Rfb95dRbjS88byxsjUgaM
r4Oo5WflJsfr4299v0VgCNiiaRWCw8vlmSZNn2clo28sOZjTnRYdRn0nPriO5gBTpgGbKNCv8POk
F6EjuRvPKqWAlL25aem3deK3FDzErgOQTuENe4WvG3cCuE7AoKGl0LFF9lvNvmT17Cb0TR1Ur0ju
6/7t+qKtBRCQwSCzC1cCyUMZ1Tk0EapHFQsFqNlr5JntzU7Mcngh/kJlTGlGEYjB8DMdj9Y4eaXW
opWKvbP1e7OQbgZufFPC8S/euFfSAM2Bri+SOPlLw2w5C+lmzOAbhKOB4Zk5eZb5VTlM3TdgcW9W
H4hyIgMOXwbWMnKVy8UCNg8UEykb3+qy8hyWevXOU7SxTCIHhxJLROzWOKCSoQtgp4/dm+2b3SvT
b7bERYcZpCjReRYWv+wTNwq6wfe5Orxp6VOZEz+Ji9v3WRj7QFSoomGhbLci21BPU0OmtzR9iO8S
cnPUThj7/x1eMigTOsZJ3GN43X7v8jf7cP0YrRUU7DAQYKCGAk3vYBEv97euJq5Ydqm+gVxeeShV
LfcQinKBEmrrXR5Oea+RZEVPYnh8tgVluOr6YzL4RTk35jeu3X9m2un6VOQb8TE6zDs08EZUDdbN
ciq2Ng0zrfj85uaT+wJi+SrUFNbc2VxFk2WWRdy/LnA9HUzFBQ+KyH8DViOtXec6M+oo0iFMvpXu
IeY7nup6PsvhpbcjAbKd0hrDGxNaPbXfdBMFwcdkLzmzNwtp2TI1qbXYgpje9CvXm8nOCdsbX/x+
oW7hcMSkSTF+QZCmnh4btuNVyEcYliWgtbh7QAmjuk3OimoRvN9+HPpQ428aCVwVl/z15p2+FCFH
KmIjUbIa4cdQ072a+8mOlbOxRKKrA8phiLiGcq0EJUbHMyPvw069c4snspcS3RofOAMkFUQiH6jL
5RZ0Sq2VbZr0ISKQYHKj3u3LAwTFRw2egdugSSaIDqoj1wCJfyiK/lLU6ua/r6+/MMMuHztsMdIu
cNbx8JsASElntE37JrUAbwit6l6JUKXpRe493rpMebsuaGOlDBVweQQIwPGMCOFypQDcZbjRURum
thfFgbZjeuwNL36/uAuZ46LrWYXhB/auDD/MW0kLPtbp4vPFVbkcf0r7Yhgwvqp+1+qQhtdXZ0Mj
AX6AmCki1KK6WLKWFdtq3CkruhDEKj941RydQfGUzjmiR8CO3bFxqReipGcvN3IDwf68C1N+1Po/
jB3KLt6RsTcd6diWVl/a9ojpaEkQ0UBhB8I9Jd253LJ9/rEn/100WXegi0Zao5C9C8d68NJS8cCq
481W49P0H43ft+netLYuCww9sVGoOlhV3k12hWaKcU3DKnaiH5o7omFjUmXmfcKi6XGkfHpg2sD2
6BFWWGdMVNBZADT3fwxx0nIqFQU+onJoWNeZ+YKu43aE16RwQGwxoO+KQ/4Z2qQ7RszmTxWWPvEK
pZ0ab3Tt4ajUHfrcRXQu0GikyY+15cQ778R6u3FmAU52REkiSkrE75eXozfStOVYF8JPzXho+0+2
RYO63Ouis95wyEFUFiUlQovI7kvdzq6VNZSGdvtEx+S+UKpgALVlCp6EPAQ2d+cYb8pDASxKRZEX
RS3xcl5NjwrO0UhpyPPEA5b9wcne9fGzYh+i6l4fkh1xax2GTdbh/0EfI4YkT49OWW6Nc4JtpsfI
U/daDK8vPrQLmoEi+oX0DyIjy9nEmtrnY89oiMYjQeE+NsXrvOcUbJ0EgmdWRToc3oHs1DRNZdYJ
smVh5bR+BV6+qH+DcvOzTAmua8wPKKf0csFHUpHggCDUOUg2ImE8ZzTJs5C3Fb9zUD+cenar2Q9V
MRiHSQdvb+uaILrkY3fiLkq0mabFRzTf+Q58rfq3ZzPalCmV8qlAmMijjGRA7ub87/XvXK868MAX
n6kvV11DqVjEUaYUNlPy3JnFXwVNUvTeub8uZn12RN8tWArgLUPPPFcSQ2k7kknHy6S/Otrh5h5l
0EAOevyIsmkAmojszMxpa9ljrddhe1SiN1KFt389MunAl6GWZJ2wT3Qt52bD65D1vsUCa/BvHx9Z
dFixMNTga0sXOR96R+V91oRm+khPXf4vFv9yeOlJjWhjlUaD4Sfrzcrf+U4camNvBQOPyBUBvLKq
kp3yVGlTRW3C2ghceoidndD4zvhy4o43SpEmEcYfssCMvGHHht24AZef70gXtWjTqhxA7xOaTXPP
OvSvJK0/zc7p+h6vVY8GDwWKByBRgCU+cqIXjxDl9dSWqlWHhXWaU8ub6zC1ap/QX9flfEQWJcWD
AhbbBAGMjapSOcddGJHNY60tQnyN4buta/haYWc+KZl+TJSU+BUoug4MmusxIUUd2GzsoZvAY/wH
lQ/12UnG70Y05f/MU0pf0H9keCt5kt5pfey+cOqMx4bCilHjMde9sTacPYNiY0eQQRMsCCK2AlTB
UicNSm6qsVuwsO+GexO94U+cpXNQR8a362u1JQh1ssjWA3RlrB5sMy9zh6QNC5uq6D+jBkN9dNAZ
4HXWqr2ako3tx64D+2oCJbwm4zDckaV5pRRhNp667D6unvr0dap2IgcbV0UAccQDijAqWrIuVw4Z
JHQ8zZ0irNInzT1me4XeWwt2Ob6kSThaadpuifEpf9XJJ06f3WznOu5NQTImDd6NqFiGCFW7m17s
Ori+5WsbGRVEcFWFzWQh9SJZGSTv9KS1jTFMTU83vyPbDEMmTn7Nf67LWU9DVCqpor2vYYiI9nIn
2jnNHQs0P2FJT+khq3e0ycbwwNmJfuMA1iJxKG1Eo/PUbcxmDsfun+RU31rhoamixzzyCrgVCFDI
dSpjb/WZGpM+bNCvwngvbsbS/p8AcDsBFoyY4Moe6EExaVtsCIfmj+78YTc/qKiKQOQXQQnYSgij
Lle/nmbkgpUJAbo48rM79CDYEbC+CBAg3CyA+JBHMqRTOjhZDDgwH0Mrs7y4Dl31HOW3ll1jkUxQ
DQLZBdg/3lUJscJQU0cdnlphi56o0H/tTgR+rZPQEBEEQQjJgtoGScjlKs0dS1Crlduh9dSoX92K
HTJSHizt/fpVWMF9xDwQNMBtwJIJC0eSE5lRm/DUCesk1H6DdVsxj/U//fQHzE2nuNzx9jauBqQJ
WihEcdY4j6FIEDifIK1LwC8blsW/2BZMBlgJJG/xyMpBrzkmbqmORRsyzfY+EX4r3zKWC+Mj0ya8
SAHEWi5Xjz4xdZK0bQgcuq8f0MRq5/AK5bC0EETiFofK1cFKAETzUgA4oZwUpeRtaCcDkK4vbfrS
lI/uF+Vrlc2H65u/sRsLWdIZK3IlIV0EWUqJAGrqK/xW3K5YLnCCwJkjIgwh8w2Zo2LaUzO3oaU+
d41xcrPeGx0NpDN7XZy25oKECViNgGoXJajSutUshwtTI5r6s7XvYufu9qWCewTFRVD3huTMcvgY
QRIlppmISnmdc7Cbm+10ALkuxpe2otQSYO4i2oXF/KhQnzk76MetYwXzFlVW8ATWweyqMtAqrM/6
kJp/y+l7k/yp6l9M/ZGP/1jaXoOoFVGm2HZUQ6BbMQwSMCcJDX1hT1u9MsyIInQhGYlXmAeVnprX
CdyfrfpuM5+w+4I9VL8496vJH6KA5meUVsN/Q4Xt9X1bFY7LnyKdi7IkpNMVowsnp0KH9Ode+TGl
P6jynDHRn8Nqwzl50dO362I3niBcYDCLAPULs1KmkQWBvlHnWQI19K35AQQMcCrXBWztJygkkVPD
oRFJzuUKj5VqKCaoCUPHaQ88PdWkvu/n2tfNU07SY+l+vy5vc0KWKCMAT4coGVrKU12eskYjTRhZ
1kutRMFYTV/6m9lSxG7BvUA0AjEsoQWXYoaRFlyv4H6B+EGp7pQ9MLb4f1m7ouwWlhksTAQ7JNPA
nMEmocRRHar1U5PYwTB97twnu3ppeXu8fcUAnCS2yN8KROhyKkVlRl2s63DsE24cZrPUvWQaOHqC
OnvEtGKzpVmBRFLUkCPUAoNTEmVFVmmn49CFA/i9vhXZ2By05L2MBiPQebxH4b6xhgKIqCO5CqwJ
jIblxGwAc5wcpGuhwgFxTcHh/uDqp2QGwd/NHhPWDsfho7AHz6FkSCfUScx+FkH6+MDa1u9dy7u+
SRuvhvsBcUBcE56HTMHRaFGaJ5PThlEZ4WEKknqvME2cKHlvgHnEOcCBXndvJ5TRsVSKIWzj/AiW
Qs+h47Pa01M/kZfMKT/ZBueeGqu3Hz+4suD6gxOC6gNVukm6Gk9oRTL34RgZntN9Q6tlP56029dP
+CAIHQJXL2qwlmehHtuoNyrE9tKv2q/5562bg2g9So+hRlHXt4LUi0pVt0J+Ouz77BFG0SMCWTvP
4lqtLUVIz3pXNm7UQGGCC3Pw59I9oSf5J7SN2oGL6EI9Lk8B5MBbwK2Bv7mCwHZ8NCeDNWnIoqZE
r7OxBwF+ZPrO3D07pLw3tW8xb4JGjw9ubcdPPMqmn3FKi18uukocSWYP3gialbvaNmNQQ2i9V5aF
GXSFGx8JM/cQcuvnBRyq2E6BMkfkX37AY50N5jTHaZjS/C42a9/V7op5uu/d8d6G2Qtk6vW93shT
QSK0pGDbE4E46SR1PWcEBKU0zJiq+aaWeaX+5AVtRQKqVsPBYfHg6QoxAuraQIfFxu+amyPe8Kw/
DG3a7TywG4YDPkgQgzkAUaJ0XHoq5oYjH40ys5DSLxNDsk498OyxjB7c4VPSGh7T1ENb/yL2XpJ1
rV9RfQ1l8cGcaa/qyZNZH2buZFlogZ53rsZ3EI+2XjK4tZe1xmthNMHO2m/sNkJfCH6hF9uGuabr
VZWjbzQN0VrQm5rHucr8hJz6xArM8b1zj6byCf2yAkN/YCDgLrRvhIBq1QqQvkwnX8+/Xf+gtVYW
lQZo6Qz/CtVrcpQ0y0HTMUd9hn7LxyY+xXtO4satX4wvvSsc/JREzbosbPlr1hRe03Ev2+Wl3ZuF
dICqzCIZivazME6tQ8V/arvE7zvzMCWjbMwnO7amJgsn16/L+1G/c/YAjZuTAIOdMPnw6MtlTbEB
by2vpyzs/1D3SLQdt2dzBhfDS/q3gbFJGBiWQviEPVCxoMjbo+9ZcXyDh1Qk3ZFhxpGCVpP2YbBs
FtuKmYXp9DCQymutY94/4a9jnoo8C7LCd7pXc/42RnvkfxtXGWQpopIUSh/+naTUCksfrdqtslAn
T1Z2TOfcd2AqqS+o5th57zdFiSdYuAOIZUuiTL1HMsDk2KgqiKOgy7woOmWRV/U3Z3wM8ML9V5Aw
Ri98u063eGFWEGRqr271qbm//e7beNgRnEVwzZETSuNQ91xv2cfd77LjsHPgNpfJNrAdIIqGAyB+
v/j6emhRL2vVWagYPnpWK8/GT3SxK/a68m2da/h+CHJqH8ls6czZqckrZuLxmMbAIcjZeqjmv75Q
mzP5r4hVzqrUcr23bRrGxQG7Xeqvbur30YHtmrBiRyXjBRzo/5nMx0t5sWY0mqIhsQkgGprX0iPr
jxMadt7aDVRc00spkiqoq4a7Re/SsE29YfDKvcTV5izgJsGhAKgPQIPlzmeqOyiqnWRhNPsGIlCj
V+T3Vhle35XNjQcMC2EWwLJXQAnwLpfIL1rYFfRhtuOvzngPOrTrMrZ0MrjcBOE5IAwQtZwJbKPO
mKyqCNFuSkuP/R42dGulLscXv1/sd1GDt2rWmiKcyRcL7KgpgnYxEPkZ2esY9OEES0eLfIQIEZcC
CEjGlVR5HqWOG5chZUnjOYP5nSUueovovloBo9+VJxvYrMxI7oqq9Vpueo1BD41zawkZDh9KD9Hx
GCoHMRU5nJIyM3NtisSWHh1q5+jSHWty41gQWDQwaGDZwi2TljTLxo5zK89DnVXPVRT9zkh7n4/p
jjuzcTJExZIDT1ZkTGXXXM8b4IZpAzHJ75/WXvZ6b3Tx+8W5SOe6Rh1inYeJ/jlzwj3Q+97w0rE2
RkAVaoTNQjK/k4PNvly/NVtbcAk0k75+QO+reGobGlodTI03xXq7tU5THKJLCdIEZhQq6Q0XEsxD
bh6G91snIMjpkKURVaACTbNc/t6sCUxKqBY9q+/04kunayC7/+e6kPUmLIVI7+Nk1y3ai+JVAQbT
Z8abWe6FDNb7sJQgGd/RGCmNOUIC6wc0snshxLfL6ub7thQiKXu7aQq7iPH+omd9Ut3P5aO6x8W7
OQ+kR1VB5I0sqZQ406Z4BncEtsNRjvOseQPq4ol+syeEeVwIkR7FMSYVIn4QMtD3NPlTRzuBie1J
wEYVwEFjxT4zU9Pi6oh1UvTMr3OOyn6kgtq9t3fDmRbz+I8cGW4Lm7EDZzhMiPYb7TwzCwp+N7ZH
9zg4fvOOtqn6Ht52I7G5FCntj6X3c4qqZxqmRePRKQHE/r7PnxRKfGSHSu3IwCKbtefr90dcwuWD
tpQqbZgxDnM7jJDaC1KwoJpODvPM25NdAEmgrBBMbeh6tmqxM9WtE7elguUcwIYfPWvJ7+vT2FID
aLFHYOgL8JgcvFbMuuySVGEwkxNPiz5HSfAvBFiIuQq6WGBipN2ZowEtiyjPQ6V6iIgSuEV3d13C
2j42oSPxHGrgzUBESZIwOpM+o9EwC7s2YCbzXfpUtQ8zTX2S3j4ZEZ90RfgK+U4ZC5DnwG3b1RCH
sVYejOTRme2dyWzsx0KCNBkSzxNrFUgon2vjUDnH62u1MTwi+aIxiIkXZhUGVyinU9WrSVg096Vf
ZTcbrKaLKC5iaCg7R95PehgLc041NWFVyIefDFx2v65//YYSWwwvPYzobFklTYXhs9SPcL2pPQT2
rT3JkMMGCSaoiGDYC4I56WFEkLSP3KYvz6oZlEUVoH9DYNFTq99swi3lSM+jOWZVrnSQ49TnocID
+ef6Yq23GsEIpIgIAtLAlcgZNmLnDDCrLD23v237EZn568Ov9R8iawJ7gcsguCqkg9pRZ1B7VAUB
WuV+t9XpSD8rSX2HJMf364LWmw5B8H3A6okTi1biS2so5pk7pXkXhY3yueiO8Xy094z2jaVCjyTY
7YBAQd/Kc9FLg4wV0v7neDxUv8q9SsK94aWnwixMXuoEwyv83f1VtTtQm7X+Q4IEIBvkOUWDHBl2
XdRNodd6w85oWWUY5yT/RtjZToPoduUBzhZ4NQLyhrthSvOwgGB2BqvNz5WSe5ateI5zuL7XGysF
xibUiODBQEzeki54bxqp3ZlucX4Bf7U3os3T/za+dLcr0psKq6LibM4HczgVw85W7H2/dKeB8B4Q
fsf36+MpG4/uzvJsXAVks/HsGCimRndSydjlGlfxkpbsTN2fXKk9iwJQnO51TdiYxKUUOTDXFGNR
51rFzgrxyt/2+81bsBhd0huZ2bhlbhfsDMaKeTw05s1PEGi5QJUkuPAQgJHBtz0fsL8kZWf0KeU0
mPYYVTb34GJ8aYsNLWozZiXs7KCfWg+HwM/3gsl7IqRtHmcFaS7kk8+6eSRJkLp32l6nsw3tfblK
MsqD9mwsHQAPz5nr9H8mNAIPTY7GGFZTRQeYWPPp+q6LVVlay6LtJQhWUA+H3hSymTmCUEKZUTxz
tsYRvZVpEI93pfW3sTKvML7V860kroB9gMQfGDEIg9ksPxqZHuUU3dTZuVZ+ps2wz2KxviRLAeL3
ixBJ1yXM0CuOY1a/2vyeD8frC7Y3vjgjF+Nb1hiX04irHs0ndAzdhbmtz9jy+yVNW8aUzx3BAsV5
UBlBT57ZrU3asQfQ4cJGsAzY5rqkbIvIGowJFQYhgrAAYJX5zcoc4yPGi8w1ygdgby6XyEniMo/z
2A71+rk62Xt17etndTG8bOvPVVWbRaZYYVlXz66p/CUOfQBlVICQxp3b0+D6hq9vJHww8HCAhR1+
PvT7cjaMs27UumgKWZD8qpJjX/gT2ZGxcahQjSJqOpDng7snPeA5yJlJY/VqmFWfx/Fg7MGT9saX
TDWOtvM6UzB+YoRV+1k3dnZcrMFSixA4woJeAvVfsNOE/MtLQYVLxuw+LMpXQ43r+zGtn0Gp+xcV
Y//wsX7ozDZ5IMn5xq1BZQq4GIGDwlEDC4u0NYnWK9Oc6F2ottQrTc+qE091vsb9n38hB1g4RGdE
v0N5erXRjYqroiA6RSF00wc5Dyqz8l6vS1ndfMwCNMq6MHZBVir7aNHYOTynZRdmxR1SiIkTGNWt
ygsiRH26YA8S0ArpjUSlXpdoYLkO0ZZ69tMumBIy7ZyF1VkTMhDKB78MGgqg+nZ5FmjvMnSWMgG8
jO7y9vT1+iJtjI4KQ/QBFYCkNdu024BTS5nyKUSxdn+M+eF/Gt6QPl7p+75hM4Yf3CftrqO3mqGo
xLz4ehnqT4vIsOsew7fKMT5Y5u3bi+GRwgMTt6h/kb6esQpYclufwv5JK099fH99cTYO6GJ4yUJk
uh31kYPh0UHAdT+Z9FN6K4cWkMpw7UHrA7ge6oLkThG2kqKoruRqmDaRlz9MZA+NvDEHCADOCbcZ
F0EGarblqFfDlKioM4y8WDG8Med+P+zFKjaOKdpM4rEA/M8UlKTLS2ARBBBwn9Uwt4NqDNy9Ioit
aVyOL+RfKNyxV0mVjBi/UV/y9HNRHud0xzL8YD9ZKHXsBfLBYh+QylrVgoGC20VhqTGHWdzN94pa
VUe90VkQNX2cQNc2r0nj3plu9w1vy/CH6zOFMTGoPPOyTNfCVEkL3zQzzTyA/TNBpbebeaRp6D1N
YuYDs1g8J02S/oHXSkYvM9VBOerg2gw6Z7Af3Nnpj32iF3eI7aFdxVSyHyhiZi9pMVQjkLxz++yM
pPE0xYn9zB2sMDP0pn3IrSogDg9aY+KWb6uDmwdOMTXHqFGnA51i5RW+snHsmJbcoYk5Cyp1SBLP
ABTliN7F8S99TIbXaLR+KE0/ehaAbx5V+24+VI0DkK0e+6o2stNM6pl6hk61J9QVKl5bz23l14rp
vCdlwg5mkiaPdUZbv05Y81qV0/wnNo3+Ef3mAXrJ5853Uy3xXaVRjzU4QH1gIPk5d2ns16xsPDfX
+iMI9huvRWnFb3VwQClS2mY4GtU8eKAnivxpKu0XNMPQfmeuO1K/YhN/he5XY8AerN7ylCginwc6
0iN34l+tGbl7ANv1YcSjj5uLqBwOPJyJ5WGsZ2a2VZ+aoWGCuwJ9A9NDZP++rnvWF2opQz7wQ8fr
GqCOUEsD8pzwmzUnhhdBJgQ5QO8q19S6RmWU5egYoT0qD41fAmf4L74fGChRdIxeZrJiU8yyLtoY
WxfDcHD1sKM7M7CxyMvbihlcCBC/X2iEHoU+sTZaZjhbf8E65NU09niGeo+9UNCmIMQuUa4Ld3GF
qOpNtGNgETfDzD0P450Roev3N1ff6320dajQoRcQDqFGV4l0u2f6MMD/RYVa4yX1AwXgk9Zfru/K
ypUQNDCiXwmK4WB2yegwnqHrRl2PRjiPRjA7uVeOz9y817ovNPt7XdTWAQaED+BO4CmBc5De5qZU
h1btBi00+NuofO7vrg//kUyR9x9ddmDZIb4Ph0Vy6pg+ppoW9VrYsdEj0z8ZH+6QQ/KT7IG4f/Tm
gfKnQY19pXEOVfU4tl9QquBxuz7MRagVz0P7XPDfxoyGxTtGz9ZO/vfLwP++PJlz07lGTDDzlH7m
szcBgdfvmM5biysKGlGkiecWTFVLEcweaU6HWkdV9EmdHufP1xf3w8eTFxfmAi6YbaMuUKaSUdVO
1fGk4cwbqu+UrlfozB9Bq0ZPjDW+PrGAK58cFyx0cdAPR1a5Ry39G4FNIC5/lMVJr0/Knjm2njTq
X8GmDQ5V0RtdDqU49uzaDZyxV5XWvpfttndfX/Tl+JLKrbQ+pQ3F+BP/ZzCcg6m3h4ndu21/s8ew
FCTvHo8MsxogyMDTBF7nLJ296xu4ORWsE+BggG+sqIASkd+PUS/3aprlZxA9nduquh94+6Me93AP
W6JEuRm0I8iOVsSgHZyvKO1KG2w0w7PdxndNjQRuQ5iv6/GX69Na3yxdUBj/R5YUNqjLuCWMQVan
vBu4zeiMyvfS6VunDBFbwObQW0awSC6vVkaGwYzSyHrlDtoltq2311htaxKg2kYWHRcImTfJeigS
ir4KeG9eE3P0VGj5KhoOuDzXl2pzGkAeih5CMGpl+JeijNOcgd32lYAGWPUUNEu5LmBzGuIZQYcf
9LaQo1I2NZvIamdMo2PoOaAGGW3eOmXcuStrHAc61iD+9R85khPm6L0LeKBqvaZu5OcCzpxrB4Of
O1QgskPfd/6kll6TfzPcr9dnuLGEon4Vxw2xA1QbSRtFNJqg6sVWX3kMz8kj2vH6+BsruBhf0jdJ
3I42HzG+0vkGCczMT9+vS9i4mwsJ4gsubCQnzUgat5Aw1EfN/Z4CVPmb7gHqt5bJAGMlXguAkhBk
WQrpI7DGut2gvjrOC0tebq4qQ7zWQHk6Eq6obYW1uhxeiW2edEavvhIDfZj6A41cj+7ls1ZZAUmI
FFiLhkpp1QhzSOcCDsQvNpW+Y3/W+JGmp4bvbMvWxl9MSb46de30mlqO2JaUvziF/dMd+INbJ4fr
u78W80E0JkrHIW31CKDGJuZqFs2ANx/S4T42PJ7vIPM3RSCfgpcG1MqunNpPrCIxNT7PQDzdwUvs
s1Pa7eiZ9RlG5gRFbKKRDkKfsskao/6+MjJrBsTR9rX6mCnP/4+0K1uOG0e2X8QIgjtfSdamklSi
Zcu2XhhqLyQB7uCKr7+H6plxFYpRDPnORLsfHM0sAAkgkXnyHFMLi/GjqmtzJubczvw7zvZKAzcW
jFniEwEF0k+xJnN/vUtmzS0d5GrgOwPUWdolaUnBOqg0IKCofZEF6Gm6vdhr35euxnp0WmRIuP2J
5RvTBBFTZqydxAsrgXAQZfGZFnVGIF7O0NgmWsIsGn0aiYjfOIuiMHfstwy97l/zHhKeTC81cGwA
LOrlnSK2cyet51LtGCXFoddUv6+VX40J+cfJ+Xx7+HNMfRmwXpwSMgXz1IDdb5iwgUV/1KNdyj+p
6YPmJkAXrqW6Fk0BCYdmZCCwwFd+OQ1CU0ist0wNLfZ7yr8KLQ+Gsd+l8aeiylZyUtdTjmFZwEqi
eQC9vPItjnY4DiK+Qg3Rlx8U6ls0h+CIrsjb7elbtoPIGpgKdAG60iFr52CKUq1WDbN4R+zUL+km
MZ51+vO2mevjYh7OHzPSMTsZk9ZpLVfDLk78XEm5V5iKN5B4ZThLdmYonjXTcgMBNm+Ws72MW4pa
cZ2S0Hb2sRZUwnNX/G3NgrQXTHTSEuTySNjawOAWex4BeLkyivlXyj59PgrpRIIEvChyARvM8Owp
yNcIQBbHgGMPBRJkO69e6PGEjCqJMhIK4w0qjYjY3X7FfxeHACLD+cxDnkmuv+TxULp9UpCwynqv
3zvI7N32qDUDkkdphcrMvOUkHMyv3bblK5RI113UCAzQ9PLfAbz//ZknGZnV1FpXY515caxRP247
3HO6PXyz635vOehJFcUuGtuveWcHVIHQrGFvVJCKVBbbMAOdRayA2gAdgwSivS1Pg4xVK5DqxUlA
OmAmy8Acy/Vn0N2njVm5JOyTjRMHYH/9i0n+8305XomhgDlFzCJhSnY0PdRrJ+ri7wdGBqS1SL1f
KaqiKpHFfaTh91tfnPbzl9u/fulsMxxcXPgfIiH52rKEm01NEWtzAHkQo+tP1q4bks0w9MFtS0tR
JFqa39l60MMtp7y0jpt6zFWc1hM92G6+IYV5mAzHH4jSedOIhlxnjdJ9cXRnNqXbyMwdnk4MNlEg
8xT3IIqjptee3fy6PbbFw+LMjhRf0MjKp6wWajgVL+BEMM3XOP6LrAXIof7Mn/Tg6glv4WiwgezT
QzdMDx1BUaxCzSVaw09ft4HNG/vM1uyTZxs7Z50dTf2khuqYBrM6H7u3601qQTdgqjYCIicxyAaL
5ls5vlQq3gDPt+dzad2gCIn4AWkYZC+lG7dVC6GDpQXzaSJYOoErHwq2/Zps0pJHQrAFwQqK+PiX
ZMUouYmqFEY5JA+Mnpr2Qek/8+QzCEI2Kl951lxzHGNOz61JhzGt9WgcB1hDF+GdCQGJFIQjo1H7
iGE2RK0Otdnvy7QKnKbxVUe8jmMWtHW8V3USdLn4HjeO39b1yvF43Zdx+bvkQ3yq4jbR57W2Wem5
7i89OjAbWb7OU7N9wlxPJXQTrfX9Lq7wn7mX48TE0dI0qrEzNWMKqsR4sQYlqFK+iemaOOOaKWlz
tgDEWhnDxmmnbTE8VUNQ1nt9rXVy8TI8W1+ZxHIoJlFDRUcNI6jeUTJuIyvzqry8J03kTTE6XGNw
Z6fTJ7PItm1WPPHRuptqMCrQfEvjZt+gFYImLNDjzKN0bPw6j/e399VSvgia33iOgqEZTfgyo+eQ
Vi6n7uzy2V1ZQl9Q2RLj0DX3U4Ou6zy6T2rEnkXtjSiB3ra9dI+dm55fDmdnisO61IL7q2HDN+yO
Kpvbn1/czCCres/KAzUjHfUW6rUKngM4srLfLoL0PO+8lKKi377q41uSrGFDFuzNck+gLcWjANiE
2evOhsNY73LFpUiKRBtWbtXf1bib9K1JPsdrIMP5ZJBCXTymZs4+HcRi4K+6NJVkTHWtJMfMWdPv
xhEeBcdJ4aSfnEhFp1afB4Bqbkdl2t6e0oVbDXYxPJwQqOPKOpHooEmaKE/UsI93Fg3MxNfX1L0X
nOLChLQ3kTjtzc7A0JSh8En9Fci6j7vdhQXp2kzVvrFZjnWywVIDlhHw9PT/TxPSbZkVyjBoE0xE
7Jnzu/TDKFnoT866PfBqbCBbxglpcRxnOc3wpqZa0IsNMDHBx1cazF4AgM7Nylf16LY3k465ugiL
2nhlQxYAHfirWEXoLTmUQ/BcR5UC8jRyzpg2CW1zZotQce9ca1crqSfQ9Hd7LAvHPdh4/xiRVkMp
cAqjKCpCx648pYRcBhSgyT1LVw6ctcHMf392AGTFUFCXGRiMsUm47+boYVwxsZBMmSVKUPMGQnqu
e1+aGFGAKVvDFWFMDtN4h5CrfxnMD2cpwV4MuCbqFDNg4ypL2bRWYveqCCeya5pdU+wA7bm9JEvx
JOiRQbRtA8oIVlBprqiqc1xH0xRSTdtHauylrDt1QOv01N70JfDmRNvlvPvd6vxoU8Pvm9xv9bUl
Wzht8DOAU0BeCmzEMjRFdXvFMWp9Ci2fZsw3ROnfHuiC710YkHwvIUYPyLE9hQYwyNmmMv7hmerl
zUd5+ODewA6itQQNm4BeSNMZ8bjqUYkD9zo4+DyXrZwGS1EC2Jrx5jTQhDy3tF76HQrJLUjmlAmh
TA/qU7qv9dwv7SPTlS1aXb2JPFpR5jXmk2r/+PgMoscVqBgAMHCvSi7fRRpD0kLVQ25tW+eHXSXI
y2/1lRL+wsZC1Qz1RUiboGQqs870QC6KmhE9pNl93jZBM6UgIPldlK6PqulfjGimzYJ2mYUsjxT3
a+DB1adON0JnOInozepOGQE6jK5BZJZ8DyhP4H6AKlnIEzSakWTZCDuUbwzzjpee3nlo5ljx8aVN
dGZHBsXyScvsHg1U4eA82mntdR8mtYd3nxuQIjkUm4CP0mFAZXfosM3WIPzXBFSzAZDazahhA1gi
KRJNhwSEbqVqhKWWqTtudo1XkS71UPHO7/UYeaJI8HpXW+Wbxgfi4elY+RxYAs9N+rUKzrxXpeAO
2xj69GAIQVbEkIK73Iz0MlEGMyzb+xriDcU9aVeeeMsmcOfORXu0dkunUte2MVAHlRlavHrLjPje
cUsQ1Jqb246+6BjA0v7XjHQqDSxORKvCTGqA79QZgvEv8pmYqz8W5i1wduXmqdOmllWaYQYd382o
Pd8ewEJID8q9mRsMhe3rx1FKRJIWFTFCqw3M6GikCFK2lB2hlbgKp1lckzNbkg9OfMRVgUsqLDrN
yzTfqYBzXUsZLa7ImRHJt7qumSh/N9L6v9SPo7OxjdDpYYLdDMGpHDhYFMXtPk1w4GCt9VK51+zp
cHtFFs+0MxPSAOxBUwulTrFTk9I5oreW+5YCKmIOtTCvMopx+3F7NlL+FiDOuP1U6fYBXotbnVrA
XmsEEFjzdKPzIeUX8I9j/zFhBBprc+EewgXSIWdP1ai4VWWESr2v6H5/exxLC4+rDTcB3j5giJa2
ItOtLM9JjCM085S3fI0+ZMl5zz8v7cOi7KwpnZelNzYmg5b2vWOswAQX3rwIFv+MQNofTpxHEPDC
COJiB7x8WaBCsC+UDRqzS29cE6NbG5DkZ9B1yGMonBmhXjnIgD8OhADYt7u9KPNH5JMe+iO6PZcr
0QkjBQKgoTLaQqdGmLLnXoH8J1qDY/MfTX+pnCeGY+C2uaW9g5o6ELN4wc8iD5eHJfr9GxekXQaQ
Jxog+C9WrwTpQCEkuLltaP7Q9bj+GJImLwK/d1ZrMDShF++O0/HUJWAmY0n2kiObETi1vhbrLPo3
KADAVEnm/0v7tHT5ULGRGeE4PjnJJu1WYrbl7xt4oyL5gSYvaXeWbJyl94QRmsmuyjx3WJmyJX8D
9R1OAG32cXl/onheO1lVaaE+bLtii5IEy1aedUvLf25C2qNZMgwZWoC0MAGNvwhG7a5M0Bex4mRL
EwXGBwJOAwjmosh26WSdiEGPrGlayNq68VKiC99t6zVQ4JKHzURt4I1B3Ib326UVNa10feQpGBWJ
vkmFdXAzN9AnBW/EpNnq9gclq9FxCYJ4wLLfRdGvgTuW1XYUrb3uCSk11XianPD2jnmPuM62zLsB
LA7w/4hmcNvIA6pI1WoJd09F7jfEH0BJZBzqyWfGs6EH9Xe13Fa616Y+9JbEGhGFtGZXxue/P4ui
nHaamkpv3RMtRf2PW7fZtqbOmmC2dNpdWZE8IzecUofymXsyE8PrhO2R7skV+yJ7JNRCIP28MqXz
m/RqShG6AUKEtAhQ2ZejGoDwqutmcE5WpAFEZADdAuwXGNlMcPA2rCGek3F+BGyA74hWO4dcZc3n
2z9C8tN/x3z2G+Q9l1rcSfvOOZlARWtU4O1quD66ltB7oYWZWQe37UnHyH/sATUFBkv0+Mn5tB7a
NBC9zJyTUfNNQWsvjaKgiddSqHKJ6F876EXGtoB46lUiuEUqQusj2Bnj4hEMxxA0bcpj6wJk3OvJ
U1fab+iXeW0j0zd4vjKpszteLeyZce1yYdUWZevSTZ2TLpwH2tCDS/OVfIr8InwfICBE8BpU2a8T
baw2lII1tnUy1Se3KAMR3Q1jqIkTK4U35ButGzaR5vrEinctWaM7kY7qf61beHXMgHTQPkm3jesA
9FOPsJ73OM1E/tt2m60woyDP6pXEx+JS4vH7P1vSbDILTNtl71qnBk9cD2nHXRsbn7VCfG5bYKfi
sTxUVbe1R3UnkIz72HXx70ghIIksxTxWmQMnSaKo1ahinZLxyL/oaw/dJVdxzz4vDU6NMrTgJfg8
eJe9rYk/PrrfcFvjeMGzB8sElqNLV6zx9SEaB/tUVj+LdvDHfG8qv27buB7DHBEAVAPYOPq/5eRE
M5ntZNu9dWIeNQ+Qj7n9+Wtfu/y8FKxZk1bGzMXn9UT5XmjtY1yX94rGj7VVrTzeFkcCEQ8syNz9
KtM1UV1oUDuZrJNwW0jyJh77eXss18ctxgKWHaRObAuFkfnvzy4yBVzuZmF0aHiEJgLqlTVq5rg2
++qoO2tH7eJgzmxJ81aXIqU90OInrYi3Zc4Dc43l9/rCvByN5FwJb9oxsTAailZaOyigr8Ldhw5E
iVb3y1kTkF4aDyjYkfhHEDLTvVzOncjsNrFHap169KvWkbsTw+fbq/Nvg/nlyQ2ubdDf4nr4V4/k
0kasTM7YGlP8BAx8bUOxXC/2uVZ1QYvbmvuj2ZnAXTtik2tD83mw+ySgYx0fKq6PXg+OvadRqc2D
Wmf5U1GAbCN2mPGVpnR8Lot22uEEG752Drg/Cujs7HvA9faVbkHKQ7iRX6scuuUpSyovQu1jw1RS
b5jdTs+84FjDKDEATUui+7qt+x1odvp9hkauwLEg8abzxNkU3KZbvWeDJ1SW3LGMoVvEHjtUr+3+
OxpQf9uwfuQkU59aq2HbXGPuhmTud1Gr7a7JaA8BGwDalM4QW7DZG8cODKW9F9U9oru+nE7ZaMUn
M+fMFyBD8muoKm/NhP4zQkXAs8uE+HGld4FRR8qjOxXDPXoW2KZB19WRVAxCJAPo70Q6lIGFagYw
qQa6+DK19MuxizwtTZKNG1F9O9la9SnqktxPema/RIpVbiMU4/ZGbyq7ksfZsaopyiJi1A61bXyr
zDHx0ThseFMp4tBWo95XYq31CU8zz2lIflRq9Z94IElQcOUZiVHxC2T+t31oaYfPrQ0o2KCdGMfu
pQfZLXp8DSBgn6LehKwKO5qW7jHN+OJMfFeQ/mOJUlxPM10JILiAoYNOQq63tTYn5kDM+MlOkm2u
FOgRj4+ZPa6M6jpsg5m5oGdBVQsNQtLei1vQnqvCip8MUMkgtZHcY/FPQ2dtb8/e0h5HK9UcD89a
kvJwaERjPpnYfxBLGSOksde6nJYuE9C/zRyS6IdEjuFyecCKGIHfmsdPNGq9UhUeqMP9ygaNq7m7
PRS5JPW+NOh0Qu4E1Up0O0hz5pbROI16Gz+hv37v0nGHnXuskDXFG85TqBrwfAA+wnhjbf4QZepK
Omppyc7NS5FFF3ddOqYjjrLJ+S5M7cVM2t3Qr+VsllYMetSg5HwXKZNP5Z4muW6XUXQqnfKHAV4C
ryXRSrC7ZANJW1gBBgins7SnmlbLVZRelZM2KZ6G1EyTrWRPFoJM7V2+9D8m3v/+7GImXW4gjumU
U29VlheDzw+0UmyP/sQvWt2FVmMHHZ8O1ojjTTFXrC85JfJrczyA2vlVsoBR4ZipXUWn0c62NHur
WrbJpjcqVuZx0Q4SbMgWQ4/oqgEubUe9U3MRneoCVPz8CyiPvM7+ZBTfbrv+4nrZ4ILVZ6I8JIwu
N1k1ZRW30E9yirKNzh7YGm/2wvdxdc+tGjiQZuLIy+9jX6fo4nejU5d/Qitz/un2z1/aufg+cJwA
luB0lXMdqSJcp4hS5YTDXINH9LpfKHp8JwA7fuh01gcqzx0PIq58D8QDCYphdPao4a+hWhcHCkIK
vGMxl1f0oYNA73mhMXglD+wHc60X8x2GJYU7ANYBWYCsHlAAcpaqNJpBH3U9Ok1tUm201BJ+abrI
vhXgBaEZyb5NQ1EEWlE7OzRWghukj+iuSlUTd2yU/GwRZGxHFle+zWtQd5Au24HZ47vTxE7ASITI
gLHJy0sF6ntV9zt1zWPam7861hkPgmtd0NMUHaDmNHz8wsLIzDnHgKa5K4VooyZFSlUnOikgz45S
fRNndqgW5f62qywuEC4TnIDoToEC1qUnIkrVhN3CU3Qn8sqM+vWKARmjOd8iM/bxvxZkYMMQV9mQ
KYlyiqIhKBhgjoaGWEm3n3Jh+k5bHDuueI1WBEyQnWF3T73pHKfB3cdWcbDMzp/Jc51xeEApasPy
dE/yNc7HhasG5CkIC2YlEQd/Xs4CMeuaxsSBm1YPlhOUBMwd00qgsxBXzZ0tqguOFrzGZYa5rDGH
qVKJcpq6T5H6pciyQFNrT7iQYppWDoCFdw3aaHTQpSGBi5etFCRYzBjMIs3ip7TCqtY/FMcKErbr
0t2kaL7VHj7uRLDnYIcj5Qdsx+X00a6oObhZldM4PVIgV37e/vyiC+FxPiM58LQF3uLy+0jwlbzX
BuU0jCY5KpGl+ompc59W4DuiAj19eetqoSgbeh/ZTrszhJ0FcRt9wys2DkSnR5sc7fnPQNBEP8bM
Jn6VG7032EqLQkBvH42mjleyo0s+RWa2fwfStDMO6/JH14gttSHDpLTOl9hCi44G9E60BsFduBHB
7f4/KzIjrTkpjFWpqZxUAsfy6Ws3HCldyWAtGgFbF8i/5/y5vL6tY9bWWBQ4JLjpBnhi5kGbQrIY
Oihk49TNGnxnaavgYY5DHTmfOWi/nDoBmUO8gkrlpFjUq5DSHdzfGXtsa+hOqytbZdkWMpD6rLiL
F8ilLV1PcpeXGJsyP9S62CN5F5TCwl0AFud+rayytDOBFvqfufnvz8K0DBK4lZlhaIKaXkx27tR6
tvvSamHaaF5T+Le3zqI5wFcBkp+RUHJRTR+IS3k1B54FaGVwgkLAyNsZJlga1/CsCxOJkx46q3O2
bk7XXY7M7PqkqQlisy4ZQLWSvvaRvhuUdNPwFAU9sXKcLlxc5+Zkx2+GNC8TZ8TNLzzwkHUf1F+c
r62L70s+mNk8tycL3xcl4iQvXyunyow2/xoAp7qrAWqMKpscA7YzQLPoMABu/NTsIC49sTN7BCcb
HNMJ89IBV99gbdTcfdZo/armvWeSDMGG/TIOw31dVcB1pit7fcFjMHA0LOCcRWHHnuf9zEGtadTU
tEREJaJtD83NrL5TAMBiSbIf4xygnDUcwKLfnBmU5oFMtGe6o0YnR+kfTObeFQXG7SKymqZAKGRl
R7yHhFLICHJPJMJBDgG5NfktBnRLVDAxYN57E73hRfegi2Kr8lcrey69GjR3Ayi1+n0ljB3TsO5x
tabytDjHoKKCRiH4zq6SqJPSJmDNnZ8xaeQZymM3gm50a7XQAfqaFSv30LzvrsY763nhHQ9OUDlE
biqActn8NgPIJjAyc+OQ+3j8WRqpF+EcyB0/slaeae9CEFc25658SLMBzPrel3XmRKR31Kkrm+iU
WJ/KkXmVRYIUxDLCALKvDe3xmzPtFHDV4b/d9J3r9VAgrabU56T0lYL7LI+9MsEbTzwwWw1c6N42
xHiE7O2uHPcturVyoft8phWI9sqg+dQ42vUxVSfcFYmntGDJzz012jnmI8WbOx4e0/TNjPYmg3bv
m+J+ncyDqA/JOAS3T9z3DjZ57HAvHLmot2ACJH/myYDHRp9Gp3h85f0mn05oCfbsRHhE/LCmwuvI
XrP6J8V8LAANKVmCPMq00UDAWA2qZ6kUjHHO/vavemeUvvpV+EnADYB4AA/Py20dGdlkkZy4Jyt+
GLU2GLuvLiJ+RtDyBGn2SShAGG8rcSyrV13DnTRBoqj+rqjCN00oAtB/Yl77Rlr5Ygz71gkM6EXy
aTu1vyN675ZGENVrmZl3vc7rH40YFl4LIls5LG+j2u4oNaERjl9T0AoUAKg4xL+LQQQauVOGl8Jo
8eD72lYPZW5vmL7pkb/Rkp2ubnODIn2pg4jn1bQKKIEeiZLtsuZR2J+rftcbJ16G3H0ZjL0YX/s2
O1jFz7wekdp19lWyEiIvlDu1OfnoAi4x0wub0vXoOKJoEx4ZqFND5jV5VPhdzo5TE5pweVq9tPUv
Iz2g0PFhEd75pjFwpAPzhpYWG7w1l2vPm2lo+hhwMSt66qqHKrztWwuBLhjfEJqDiQOpGdnhDc76
pKtq8wSmsgd3BKOnhTyd+CAdyr+j0OcBzAnJq0YWm0Mluqob8wSmw6CN7ltSrzy5F0IKDOSPBenq
G0Gy2nPemSfAlGMTgln619sztWQAlM/oKIIVwFDko8GwinFsTfOE/jHPs3n2FwNw0GmDhcCb4Co9
phcglOHITp9y8JXu8x9/8evPvi5NT9NwV+9afL2qPxfao8PXavIL1yIy20i4zZ0icFppetxu0vu4
qK1T1RsPxtid6Oh8oWP1mWpRMNnxfjT5GlP+kvMi9QGYE2SyQIKjX+4NoF0H0lM4b085LkUOxaGy
H+NNAcGVldW5MoWNP6uV4cbHzY96x6UpaiEJktZdFqr6XVMAG7gV3QoAbc2EdmlCg1Bo30N6IUyK
qT90GnoHG8gxnErNWYMVXIVtGA3Sl3N+ASxYqAlfmhJxWdA4gSl1iIN6aHcqpbbnWmWCPgv9ZwcM
6W33u3qEzgbBhwSVGPTlQWfn0iAZalOP3IqFLP2aWHckeWuwgdK1fNXSuAAYBfk1rpxrWTmoJmh5
17ksBGqj2bZJvq0cfnSq4QeebXuztX/fHtbSkumgaUfWHMmnKwxVLfQhjlyLhXyyQO2XsM88Nk6V
tgbuXbQDbTO8zdCRgJ7Gy+nLtByvbSFYiO4Ur+EIOH/U7cr5drWBsUT6mQ3J/WgMZDqNVBbihfjT
MOKvQrfugHxAbb39ocXlI6h5zZVdtWzTgIAefAKULrIfou4xlaPBcI+inyh5toYKvNOvKIQY/RFk
9Svmlqfxf+Zk5hElm3p0degM5JLgNcHbUO1raCn+hVOAYQ4BO84mLNnspGfxM5DKMeuyJgszSFIW
ox2akxuKYS3tubSlAKlBryOuI/1qDw/OFBGdVlXIONjBjViYX2md7PrucxrhyL3t6IvGbCg2A7KK
FgYZODeZRZwhPVCGU9MEpYHSVJke3CH3JmUNK79kau7+As4C2uOo4lxOX2ZUetrlvAo7jtNoeJkg
6MnFDzwVbg9pyffmDvGZahDoVTl3lJtlx3RdKcM6i8lWYTO5rzChnEx+Whp9RtR6r7ZGuzKRV1EE
dhmQubgngZRGG5N0ECYK5apNYbXV7oly764kANY+P0/ume9VLO2KtI6rsPYGGgDIeXvOljbQ+a+X
XNuiJVe0Er/eeS1rvNv60bdWCsdrI5iX7WwE1GyyzppHINKNwlcbGdc+L504AzWavEHvAkhh9soj
mmhvT9D8n188erC86EoDAh7KBYApSxOkAt3R25ZRha0idmV+Nw7bKv9Gy0/FuDe1XT2tGVzYLbjw
8DoB/hrRuzuP92y6OrBvFx1tirBQa4B121i5t1mDxv1SU4J4Qv/77QEu2psbAXEZoSQuRw5jI8qo
7kbYc7f0GeXPX8Vae8Q7E4Q0ibiHEJtYgElcN5uaE0ktBTxfYW6hi98DLb/iD9hTPkBK6FF/ahJl
Q8vBVzL3S5srm8ZMTxmbQLcAENBQP2kmqoZVSqiHY7r7XAoxHjsnYTGoH+LqGUtIwKPtZPoBdiBy
X6FBqupz9b7SzTSoakvdVEXaeBb+k0NUGINn8S49xgmN/LEZ2BOvLXyrUmjhV0qDzio1rinY55oE
q136VmwEGfKmlhCbAhmU3kObKfQMaOzuE1UV93jQKQcg76IAy0RPICsoyFYfdOSvAUHxUI6IqKfV
+evgdOSk1uTVKaPvVapAhYHmLTCIKVM3g2JDdNiGpicIEm2j8HTq/CZ6H73oiqp57hhbZIOH/2er
4uxTVhk0VEniZgG1oFcciaQ5UKJPXkJicof+0ujNZZrWe10MCVKFpZqfGYV5l2f2rEZKGo9AaeIx
Hyc9GEo2PDZ5bmN6hmbFxRa2KOCJKL3MqUwU3eQTwO7HTMf7Cvdmd/8r52Ql+bzgwmhiBZ4I9XvQ
g8jkjmbrQKnCNPIwNkovFa+EPaTDXY8JvL1VFg5LJCpxBqB4jkBAfhHRQXRN1KZFmE2glGf3VeMA
xbEC3liYLMQAeJHgqsSjS5eitoTo4JmtmjzMk0P0bE9rycDr8wyt5cDLz2x7eJVKl3E5mYKTWslC
O/4ysMiD0MPm9iwtDQC0MOjCRlrgOr+Blj41VZKiCNPaN7sXa62auvJ9uYJd5emURz2+b7gbd4MU
5P/r55tSZB67LDLVCZ+3jwB/t2ut1/N9IR2FYB5CBxy0fJAAku8TPmVxk7AqC4XV+bzqDrp+QoiO
E++grpJjL03VuTFp4zlDZubMLTMQWxwdHCfa8+25Wtp4M6oOaQLQDiHXcXlXGSwfLQeIgrCNNyXj
XkdLLydBub1tZmHfgY8ezUKIwVXws0hL0ietjupPji0h4kAnxclozH00aq9/YwYYHTS9gdhIXhrE
ibViGmkeJnoXotbgDYO2r8w1TqGFiGImrMBDHU5wDbGM0X6Tz5pw4aQMnuZ2G2ugG4M8JOJkUXC1
9IMXrbXCLTjCvEQI9ZG2BdmbFCRRo4DPkbIJkyclLzZNWX5808+67DNVC/inIBpz6Qm5TRvHLss6
1Cvk6zxzrWyysG1MHdn7mQQKm0YmAEpLV2es1arQ1IL806fxpRmDNXHlBW82gTADVTW6iQDfk8ZQ
Gx3JaBZVIQghn/tqA+UtQFIVxxMf5HzCHYJs4Ew4Ca/Gn/KLyC6IUVMIb4VjXvkd/glve/LScs8M
xDNVAITz5Ir9xLFEBVQwwinJ/CkYp7WpWjQAnUEIkyEwRr7ucrlVBSc84NFNiHpQHWT45+MDwH2O
9yKOL9zr0o7PSOnaQ95ggmxt37XJVieH2xaWFvvcgnTNtnZNGifu8SoB11xsawGCpo3S/wMtk9uG
lqYKrfSui0c9kj0yBDlJxdRMIDkM47c62btrxEKLn0f4jpLMDKdWpfeJrfSxOllWHfLyZap9zV7r
+FkzIC01HVjVJToMGPmOqLvoY+Ly81ZA2RXpInT6QA1IzkMYXZ0bVq1UIU+b3zpHcK8VHw958ACA
VM1cDcH5ITkT2owF0EpDFeodoNkAvK2s8IIrXXxfciVO1C5pM3x/SPiBKcMX5HC2VpTukeVbuQkX
FuPClBS9oQUYOaIEpqbGUyF49uW2ry5ctBefn82fvT3LTmhlo2BT2JDncbwI1am1vu/FEaB1XAVJ
ChL98noraZMnbeyWoWGVqLYD2aO40wc1Z2anQuoTMFR0MDt4d0jXXW53SmlFJVbEqDeC81duGNuu
zTdRtaZwsDieGUYOz0I1UU46kdFOAOp1qpCye7Hv2MrTZnFFzj4v7T5LrSHnaln4PGcHW91wshka
tnIWro1Bmi5i5f2IXHgVFvnWybbD/rZXrXxelvDGa2CoM2pXoVX4IFhV1vAbS/sPKRMdXXA2Ehhy
elaL2oolJVyqLvr0ceTaLyWN0qeWxerB0AexcrnOUy5F8Ig/VMDGZpKcqxOr5FM/6nhpgkC0IA+i
tRNfY73r5VNn+wSXVRCx1HnN9FRbg6tJM4lCHGjSUQlBnoYAICyXjocoRtcSAVW1CXDc136N9Uya
yP98fkbdghMfDSbSXaI1jSsmgj5te4qjFzsfdUSKTZ565mQovmsO5sc841+D84saxIsOIH+z95+d
N4NQSmLoHFhR496uHs01VJe0e/7zfdwwyDvNKKp5Ps++30AUtGhzFY3nJA/q5ClKfs2t97fde3HW
UDACoA8JiCvZscbuNKUYLMxaZXpoagr0SN0aDOjMlbNgyRCCdzwfcdQgJpJGw3vLnZwUq9/1wJ0x
k33RBo17GoHijc5I698elxRyv0/euTlpcVAYt2jezebM74nzJcu3UbYt+i+6++22oaVVQnkA4T30
wcDVJN3PBNRcTHcV0Lt33+zhNRLbJl2JMpan7o8J6YquNcidiB4m7OaQuptKHAx+IOnu9kDmc/Ls
ZPjPjP2xIt3OpOAOzUvMGGTuxLiNj2i8HOwdUGX6b9AS/IUxODX6IcFZjwjq0rerStFaXcFmzet2
OqhWZj5Tldug7crJAcwdYDCu68EKwDZKVeBtRnvlByzOKZK0OHqBn71CVtWOw6LEybWQxN1D3bB/
Rh6hnQBcml4frTnjoo+cGZt/zNlOjmvUzCYlw8nXbJqfBd2Xa8m9efdcLR5eTODjATUr9H0vLeRm
Jkp3Plt781OaPlrlyiW7PII/35dGkCGhUOYq1ULgID2u/WyK/fQXqiNoFf1jQ/KJfKKCuz1s8EiM
6C4WX+H5mpeW/dfbzrc2mPmOPFuOHt2AlFjYT8Bw70CeCthkH6TKioetLYkUl9TJCLiJASs431NU
ye19VDh/c6gCXwCSMPyBfonLkeT9pFc9VErhWEH8oKh+8zB2K+NYnK0zG9Js2VAyVhRg+aFf8ZqM
25bsu/73XyyIOSv2Aq6jXTXUZm4RM1JiqrTsroi+z3BSdYhWbrrFcZwZkU5REPZkpNUjjAOgrMb1
6LgxUuv/OLuyJUd1IPtFRAixvwK2a+vuwrV0Vb8Q1Ru7EEKA4Ovn0BMzU8aMGU/Evfel4iqNllQq
8+Q5G9fO6qJ/MrJwonnXZJVhwQjVHh1wyF7P2YfSOt4fSFeh4nWW5YHmdZ+rwTLwYEYHyMcAgOfl
pTj/AAPBIeRQkGAHq+WygDcRCrJ9TTcidT+h95PJK5MvuGbgciFYAnYMxGmutzgWsT4qoaHeEVk5
2bmqCJA5vPwJ564dZRS8xsmccANNPjk9FI1SE6gYgLsz+Jg8oMP9BZksKKKU9dET2UYQOJ+wU8eL
xyCShmhtRnyLzsRTY0k8FHYB3EjUyHAq3sUERxKQ5IdhbBzDtYXBSYYNQFPOsT0AXqZeJqQZxV+g
OxCzDQe/Pjx6BJGjBuxm+bJVkra9lYMxjRT3ABRm7dPlRVkdH8lCoAYhOQm+htN5EqyPLS2DKmw7
BmV/QI/K5fHPTzfmBeCTGSEO6fJl0jB1SuXmXmpFjQNu6JvMhjLR9UcDfXCQ50UiBoXg5fvFqqFB
14BzLNIrpT/zzBt+aCrdInj5hxJc7ChEx+CnQbMSUtFLcK/HUPmSctQjTXkQZEKqhBgfSjmIS14b
y0T9uTqI7K5V6FYB/zr/XXYbB2hlrQB2gS4lnqQW+JUXR1TvNZ5YpkaifWySQ51dCRKYXcDn8Zc1
sAmEFB2hkP4a9XGftO1OsdSnQtsBV315V6x9CRg0TajhgBUCiZvTXWfxSWg1w91ltuPua9eo3dXj
U+DfcP0iz4t+xcWdopssr7OhMCLNfe+jbktGZ+XnA9+JFk/0Q0J+ki4WonNIpZsAF0YuFLeGV/P6
iAvg/f8Z/4wKOimZYwvXQO7v71g/QDcHZfrD9VOECwWdi3glg0hmsQQCvaOppQ8GoJa2nyGXtfWC
PT/5wGSAFB7JBfgVHP/TNSbo45eS532klfsK8hCZnyXhtd8AE2DJnRNlFM1MizArSeOy52Y6gLf4
JU7zoJUbAdD5lQUDmCHQpAHMhgrU6Tc4HUj2FLLhkVHWe1xSQVOHrbYv3Y3zsGVn/vunyJdDTU4v
FOwkCOOFFhoG38fWTbVZu11dFEgTos0fiIazuoHUaVWqmvaQdmShkORX3zm+Yae/Li/Mlpn5AH36
HgoO0dHK9T5i0twbSC2WvP7pGuXHZTNr0waNWRSJISVIzkq4OsPbf+JdF+V55BgZJEgqkHuNYSuu
F1mb4ZOAMwE9hVzJkpEFktPSlo4hI8s+MOux927sRPpu8TwkH2N+depiNgb4JFpxQSm3ZI5oLVkA
y67JqJluUicCBZPRblwlawuEM4+qtIfi6hlRJjKQtOyaoovS3PQ5Oc7U+S7fXV6edSNoVEACdW7F
W3hhgKHqgpimjJBYMlWIvjDL3fAAayZmCg+E3niiIoN1utFICgCYZmI/l/xZAp/FyDdzi1J6bZe5
yPzjAWTN7fYLG7lABRelgQHeuLhzuPnVq60970XILff28oydR62IINGcAl4v5AvOcqUZeviQmilV
5E6d71S3Q7azPBoawzMq4Rth09rUfba1eD/GwpMD1I9UZA4vrvsKmXu/yZ4vf8/61M2bDIlfiDnN
v+GTHwAmhSo0eA0R+uT0bK/yOz4F7lYCe8vK/PdPViw9YXouYcXU1EFPQA4G0UuHfiXtdbBZBEhY
HuwzVL/R+4xnzKmhIem8VBitisDF60/IS5Xjxq28uiifLCwWxVLcK3JPqEgYv1R9F+dQr9vq6liJ
ZE0gpwHDx7nBsbQX88ViKdxyZDCivqfja0XvpsLemV4JObXcR5e1rN7Q+hFo9E7QB9E1Gx+5pK75
N4+AjaARAn0l4A1ZhAZu4qZ579Aham3+1jvGXc70p4I33ybX2Bmo3o2NcW/NGUYbem+TLd4vb8v/
5QcACUfAE++eJYe5BcmagWLHuOLI6F+970NR7RvtlnTf3XzX8RupP5jG1VkhzDs0b//L6sIfslGO
bWXD6mhxv0Fg1IRj9jOxNpzI2nH4bGYR2TV52Vn5aA9R477Z7J2D8xiCH87+8hzOV/jpc+j0Y5ZX
/FhbKTACQ+Q5uZ/yzE83gFNrvhB6JTZuQmBzzlLRAo0XST4O2CQi5wFRbZhM5UHz3F1GknfNSb5f
/qD5aJ19EB538z2CEvLSVxnwU2MaT0MUg9+UNrd6VfudutUHGoJ+0C+vBDf95yGYGdds8Bqh9LLY
DV4FHK6RJCrib3n8YtobIdh8K519zqfhF7ugRHeH29cYnvBH1qUhOFJSENajpORLAIE90ENpG51p
5xtv1hTFg2t2k+evLkOkGdK3Carw9Ys3UN/Md1liBDx7vbxS51tvToeAigx5qhk6u9h6WtezDtRa
LKp9e0wCD/9eNnC+9TA4amGAIiGyAGj21M9PKWUqn0YWpXtP39l/vRH1sF254QbPff1sBakdpLnw
zzKugP5wOmU9rID+0vcNEJ9cCdDDFjuxsHzQ10VfWu5sQXf3ZYLQeGOeVhYCLzsgtmY+JeSnFguR
tkbbceiFI4o8VoGRRP+PZcA9a859X+BTWi5DZU1DagwY3gE9V6b7Rf+uaaHuhcCThJdtrS2GgZ75
WbMN4gfL06+GEgQracEgmPjk4DXBdlDHuGzi3MGA2xhlFOiLoSwNbfLTXSV6yynSfqgjkhWh3t21
05vlcDwiul3G9hq46S/bW9vFn+wtswi53SmuSjTAN0Drgz3Vr63syaw83Se8ukkYGogvG1ybQ6jc
Ixk3ewG6TClIO/fAG0xYlJPsO1U5wqQ8GEtv47vWdt2cAZt1nQA2NxeO08yZW3WZg+M/Mf92TLfy
iaufgffE3CQOTPvyTaH1Y+VWg8YiwIAgUeH80RkoqFQ8bPK/zz741EcjmwiAK9hKAarErJ3uCENR
uIA0B0WBKH3Jb7Xmlk2jT2y1M7Qb274F6fvU6fgRtU/Vt5LtLi/Y2g75bH8ZbZpZ14FEr47sgn8I
U3+owF3rA/y5TwR7NJm3gZlbm1lUlqFBh6r8TGl1+r0UzKluOybgYS4DBjSY1MebJv9/bI/PRhaT
OoG2rwWjaItWp1Br/Ph4ec5Wdh/2BICFyKHA4y19XjsaHQrRlYgsP0OlassPrQ6Pwemc1AKcbZ7C
T28Z9N2IKWYjh8JQ4rf993oj9F0df6aLQykBcHFvcXiEFucqFxg/5q8V+rlfLs/OygrPzHegvQF5
A1rbFj8/jnUn6aocaOcu3dtE7AowYW85trVvmBl+8YCZL+mlmhRAkW2DZBnga8mH7DNfqo1AZsvA
/PdPi0D61uoRPfGI2t8b86+nP12epXmfL879fKP99wcsZilv+3Sw5Ay4rGK/tw4KHV7WPeFvl82s
HG8gYIFSAigS+dclSLgeqr6Wk1VHFRHQahVm41OWoona+B737puWyI2zsbr6aNgAjAwccgikT+cN
3UF1KV29jixwcCNljVJPkzj3mieuxA/PkQ0knwDlRskSDAVLdb+xBqs2U7SJsi4cn9kWMefaBjAN
bC2CZiY0/i4WyIuLsnJtnJIEijJ3aqzUse7SKwH7/z7is5WFO2Tp2MfQNeFRTbS7YjC/8G4LH7Ly
ISADQCkEUSz0cJZAbtMGsLdPqIzID9XeKXZ1QgS1g0/DLy6QqYGDSTMM34F78nEih8sbePXXz0wa
gKDP2erFOQTpLdI6DYZPfpjdu6Gl/uXxV/Yr7nCEYuBqAdJu6Qxz7mpNOpZdRCAZRlCzL+vQ2cJv
rX0ENFfRzgCXiAr4ouztZETrm6HqosriQbGLs3YjCl/xJqjfzg1TeK/MJKynp66usyrtrFhGo32v
+F2m7kdox5nh9XMF3M1MOwN5A1QPTq14sm2SXMNcjaDiTNgfAGIpxNYuG1mbq09G3Dlg+uR4ewBa
arvHXLXWWxN0bOPyW1lvqALiyQ3tqflcL/aTgiKo6IjeRlp8yGkgtkC8W+Mv3IbOiVvVFsbn8k7z
ngcjmPiGi13x6XjU2+BgnCXrz5aBgslSV24hoxYrLPQxNOlby46KHZPu+9WL4YGwxAX6FBLWZ9lO
0godHdxcRG+6h+bUjcfd+VIDbIDeFWBlgAs4S8F1rWdJmhEzgjRPexPLjVBzZXiEZ7iCgKhGw6i5
8K36RC2eMmXAgye+ELm/hQ9fNYCrwQZNOV5Zy26rjmiQ+bBGAEySP3d9+vvauf9PqUxAWFBlPmM8
KftG6nreW9H4pWy/xnwjAFn58TNOCQ1EeOriDbXYqKaBZm3wrlE0pdG9waZX3dniojn3SmACx2v3
H4L+HPadM6vNTKYDNSj81AqEBybZG+tKMiT4Irz/ZvIU4BMBM1l2V45ZKknVDXrkolm0tHe5Q/bM
dq/2sLCCCxRTReCelpxejdkoN9YaChDL4NfOrTbu+BgRcyPjuTZloHCDEwfNCCLbhferE9sZoc5C
o1pnN8TCSxBtZF+RY4XUuXu9Zjsyq+jcBBQeDh0tcaeu1nWTtNTiVoscEBJ8T+PXyxv43BWC0Q9c
E3MuAPz0/zLwnzw5tKDdRm+4G2W9fOnQEs6E4Xu69nLZzMpGPjFDT78iKy1zrJzGjSpag3vR79XG
mqwYsFElQQ5wpsA6K/51toR+jI6DaIpf9JkWG79/nuXTlwBOCEB9/7JoeMssDmJs5NRmNbWiqvyV
yD1/I/WDonsy7TP19+qpwnoDhUwJqsdnVWUQq7dZ0RhAYu1Icpdf2Y8zn0Q4QtRiZ+FiZOwXYc5k
GenUE82OGPVz1E+2sqVrC/F5/EUy0M1IPhI9cyL9ScSF7yZbguErpw9hDZJXwJDNfN6Lpei91mNO
negRQzvRUEvQ4eZ+wyvwh9xcvRIAbyGmhWwD8uT/qNA/nY280Kp25A2J2ru8f4y3SOhXZupk+MVM
9bTJM61oSQRG0tjPxYYz3Bp+ceRAuyRIpTB8ZoV5GmRbVBXzPC+OBAhlARoAywPAN8sia5N31pQn
+RRV3bGzH83ih8qvd05oR0JWGZH/nORfLPWo8b7RagHIce76LWROQYhhqo1q3+p34E2BaBNU2XgO
n7qm1CTFZJe5DgqnxC9UpFoDXOPPl7fSqhH0uuL+A1gERZFTI9xwOy0XMYl49W2y/oDBAuwYV2NF
0LyFwiWCZhSMAao7tdHlLVKEFmCBNr1LCulb07eBbjF/rpy+OU8Bmi2UQnAwFh+iqibO4yInkL/4
W9OHGDQlGhBXL5ena2XvnliZf8Wnk0dGxxR1k5LIsP7U5LGI95fHX3HnYK6Y2T9nKg4k+U/HT8sc
4PCSEYCoj2b+qrW3XnVrgL1cWo3PtvqP1r7GROADqCOelWdl9AGCgw4o5EgEFa+dM4DvuNvaxCuV
cohcz71AkHxApXxZpIp7lHebSpCIkvGnGOiuq0AoPcX8pkQRO7WaG1eZO7u2dxTdaQK32caTcGWH
o4kB+D7AxhFPLmtxzTDmRDO9KRLaizV+MdLbsr+9vGpr84hqAtL9aBSb1+501WQWc40ldIrs3Hkw
evk19vqNt9Ta9gYIes4nIZI8g1nrMRRORTmbaH7SyvC5x/xhtFAi3Tisq4aQPwZOaY68l15HYhUs
3gxw/gQSq5w5pk9GFdqZkQWcq9fLM7e2OCjN4y0994g4S8U1NwPnhAsiLLQ9ZIHVI4GSPcVZGl62
cv7mRUDxycrixnHrTLMEZD2jSrO+VHXnS7DHW/2HlsmDTTZcxPkn/Qu9gfoEuwKaB+bN8slFgHY8
EZlKpyjvOCrleqCb0KnV3i5/0qqVmdJkDvbBAbe4HOLURhGrdMZIj7UEqs3T4zQwCK7VycYttNQM
m7M1UIX9b0tnNWCSjRzderCkU7+qnmLnu1f9tbLntgV5eod+vvT/kKY434Zo8wA7G1wG/nu237tC
I2Y50BHtzH5X7JoOzFY+pICun8W5d2F2tXhjLB/5MbUVet8UThVo2MpxxEP/0ct/XTZy7h3wKZ+M
LLyD1TUtiLPGKdI6AnGt4cEy2o0NvrYb/l2uSOgArL7cDdmQd5PdWmPkeIdqgjr6t64/XP0VMxvG
rEEBwDTq9afbeirQZdXmbX385grTx0Nkw02vzJKDhwWyUsB7w5EuZgm6d8Abe2l9tGLmuzpEdjfW
es3ArHCCRCfyj86y/YIKK6/wCmbHrgxHtk83jv3G8MssbRE38KYOhk/pSzLt7fT5+vmH0BdQvTMJ
6xlUOVMCRIOuXh0nCX4m1HTrDQj52gfgBfavfwvpNGfhUWhSlWJMqupY+G38VtdXv4MB8AAZDKTm
0LmFdPxi/xDGHVeR5kiZGaA/nLCtfsbz2AkWHOTjkTLCW3t5CzNT6VKv9eYINbCU+LV3n+s+qR5Y
Dhjsxi15PlmwBdzfXNoBu8by3jL6bOA1kQK45wc+3jeTuPo4oGsAVHWohZmAdy0DQZoC6pdOVnNM
xyIEP6WfbiG4zy/F2QLwVia8+5z8Ol2QTmpsgkxicwxb76vnhV0X2L6+Jam6NlFIoiIoAuj1nIik
Ik7WJoPHj2ZFwnjyAlwa1x4MfMcnC/O2+HTfKrdElUfBQtmxYMhIOGzBTc/vIlhAufCfKAPkMeZv
/GTBqxyrqD3Cj01xV9WApN203Z28koIG9yxSRHOKEPlmpNTIwsEmI7CsE475sZV8Dw0mZm09LlbW
Akag2gPgywy0W7hYJ81T5SVuczSyF1Y/tldHwZB2gAqHB1IjJM6XHlyL60kvs6w6jvGjygN2vYPC
+KhBzup4SDmeP1WldLwyLo8ybcLYglCzdnN5K60sNKTEkFcBpG5eicXrS7eyyR6lXR47c8+1L7a4
84qwbDYuohUrM3bFwrmbcWLefJl/2k6xrZelO/TsqPmF+POn8H5tOY9VC2DQRnoClAHwhqcW7I7X
DeEKK2HccfcjzZ7R44+Ww43pWnG4c/5jxiC6wB8tkSwFstDKAvHoUbOKh3ywQm0ww0Z6e0XQhO03
7dvl5VnZvyf2FhNXpk3cixz2+nTc2abcka1GgPM4Cgg+HHRk1mYBgSUzS0/ySRXKYce42bsxlIdc
vzGvDqRQMAZ6ZmY5BwDtnwbMp+VPah0spLFeH7vxB6V/IEF6eZbWvgHIHA/uClJuyLmcLr5eOk5X
upQdnSdD+p64z8qNytuqBdCLI9OJkAY83acWSjDOqtZsEOqg98fNssCzIEuWb9Vy13YxcNv/ZWZJ
OdsU6KYSFszU1c5kj1r+hAagLaWvtT2F2j2q66jjI/FMT78FvGzcrWTBjo33p3rqtjqxVodHeQxv
NJx53FKnw4uyd4BxINhQHiKSodyBynFjvVceaNhQ6LfH1p2f7cvMF6GN5ra5zo4u0Xy9u7HcOEz4
nzzPd5UG2mVUfwZOfK62+MzW9sHcIwsfsMaT5JYpE+1kVUc+/TG8F715pePfy5t5JUiBv0cwB9gA
UI7L7nUzzbqkGhD12pUX6LXxw0mKw2Sx324D5unkej4XqBDjXEIWGSIsCLRPl8uUeOC0bVwde3Sz
GhysYI2+M7yNC2Bt3uZ2sDldhBTyMnis87QvxwZWmv7BdQ69CulWf/Ta2QEpKRq9gdLDvlgEdyop
tdxpcMd01T2QHbusqfx2+NoOW+CUlQVCnghvdIhW4dI3FzM2UJMB7TimR1mpt57pIUJB0JRrvi37
nRqc71fvB6QRAfxEiIFX+1LA3GukAe51Vh69KiLYb/kLp4Y/4l8SP182tXJ0gUGGPh18w6wPMf/9
k58uVIUAubcQDDjfbb+n119maBUBBxi6eRAFLDdBPE6xkFiWY/mcdQEkRS//+pW8KzKF2FzA7UFN
zFpGS0k9YWUEwuLc/pk4QaXygyuroOj3khwSbx+3+a5mX2O6FfGvbL0Tw/PfP82bsJ12coyYH5U2
fJH2EDrKeKir+BYULRsHaamXNsfMsAXVwrmBG6HtImAjdVqCggmRuQGesST/6tIvZv8l5+9V5+1s
98P2no2Mh7Etg27riK1EP0jFEuwN+HUoDi2OGDo6E13YLj9y87cU957xgDaMnTMe4uYmGaatT13Z
jogXZo+Bp7l1ppwqGk/xRA145kyPKEIE3FVIzPIgKaqgtP7YyQ1IJVv0OVDQe/Hm0TN2tfe+salW
TjvyqHD4czIdahCL2CLjjVOYdBDHftK+6TF2LSpUYZxme5oYz0ZF911rvKE0hv5T6C0bZNdDWyPB
g6AaobknoZegZ2DuE0b9cfmnnf0yPJHnjud5NdCVvFQuSiq3T6eYNE+D+gZkjA+dQiF2ZnogydWZ
KhjAneTNND0zimrhGAzFh06Ijj8ZVRUceFJsLPXap+CNM5exkNeFCzo9QPaojTR1JcbX/ZqCJ5mJ
sP3VNh9p/fPypJ3tqXmqCN5r9nyN46NOLZVFLg3FTPFkB5PaVen+8vBnJwTPNRP5qhkEhgrgModh
MTrqk7D7J8v4W7CnTB2IgNjvMbbAP2Ru3Awr3wKCSAvtmKCLOFczp502CMOuxRMDSSy50x8vf8va
8Hg4gxsf2R6AGBenva2KuDfLVDwJ42+yM9jf64dH6QiYKtSpoIa6cJpz7t4tbCqe0Kz9S24FHGs/
/vPo84775JJ5V9mdkxniqak+AtvYyOydhTPIJ3wefRHjmrlMetPFb/+Rj0ftx9C9Xj83yB/B4Zhg
fDmr7GrtUPYoVDVPJXuXkH3tdPPqjTq3MeMVgMQqOo+WNa8adDKanmFxU++LUgib7YfB/G049+N0
o7VXv2sQJeFSBh4Mr0ykSRaXlmbiYnTrXDwNKRJulQwqtrecl3irm/J81WEHnP4AQphImyxjZ2Bd
vLpPOvGkZ7s62w3X5ovnz/g0/Gz+06ZShJQtKzF81z5k/KW8moBrHt9GrzxoMzyci+WmNb08TWKM
TyAkq+rkW9NUga5XAXFB2Gu4z5d32fkuBmgHEQTS0zB6pjxWeq10kkkNT8A1+vrwJ3Fe7WGD73Nl
RWZSTIT+UGwDG97ik4YpKRBW5uppgNSNVYuQXu0EUSJGMI4pw/hn/RNJ3Jbgfe4GbGTI3H1JtevH
R1kYZJTzswVkGYsPwNQ1o0sK60nuW48DL3c1hgoih7jD59MOBeKzjpOpKsqROqn15BU/rPwpq/YQ
6d3qaVhZapw9HHS8ydEhtYzcAHUfEd9k5lN7NAwVyrbapVfzBeJDPttY5BV66UjsNtjIMhpmw2tj
bOW9z29XWACgEFW5Oae7fOKZddehpRUWeBpWxldcLPuS/SHjrWbuCrIFcViZM7y20HA0K5POybHT
0066vgYsxaBP7kRuCgL9Y+hnJ4fLZxDB2soRmbFnczsFCOvOGCMb0U3xENvGU6uk+cQSUt6oDIpW
QKLRI5oL629xPrCAxo5xEHQEH+qARi7fmypVBZ4iI9TiPLs5KKsqHxopf7au85MUwLFxq/TkTq8S
52PS0+xlgg6qgOQ2yl6BacTxrTkYv2wTLS7AEhm3TcGczPc8lYc5pLd2Q8e0gydsdUxVp47a6Nkf
Jh6Pjd+VjraXOtfRAZL85U2675wcZFUZ4AxNoxUYHQLafeIgSeYp/TaL85+5VkDDS9rC98yihI5E
2vwplN49KNAB3jNXIvEoaPYjZWg48NNxpNijEr6wTMz9JNDYHDSp9UNU0kJpyMneRCPtwkfv/JPu
Dq/l0Nbh5EzF98pz6rDL9H6PzzcgG8ZU0OvxdJOVBfEh+1XseKzhmpPFC4hDkod21MjO6LSf02i6
wu/lRFPfSdzqrzaq1O/sPtuZBbe/8lF/gSZU8SJA+nujc0ED1+qcMkjKCUruKRp6jF3nQ77me1dI
721AFavduVVODjrvPoqm/657TPl6PdJ718Ok+8yDOKKQXL3nvHawOLU1oQGzql5GXuO9QzUvvh0N
ow0qmpuPTjZAWcsVrCpDxgw3Mjs6oCqQVkHcVEAmFLpIHh2jHn9lpP/DRdLuG97+YBNyYX5qaInu
myRFJaHs3deBl6+qdb/TaRpTHy1bJJJOwX0g8EBrrY1JSCbmcr/qE/D32Z6qRdBpGvttu8DhlEmc
BH0bs2OGvMyN6YlnYMt/WLqKEpanNBxatcta8kfqg/Dj2lbfvHYaZNi6nVV/abW6OwyC/S0H04n3
AO+jpb/trWc765suiDk6v0NdGiBPTXq3dQNXjdkT8BFvzJYMd4lmK6RBhmMhsh9640RjLnnrQznu
bdD5L5U2mt8UqRnEnkInH+uGIDYzx8946u5bbotbT+tsY5dlnO1KnqdVSNBbdi+nNGt8bjTgl0gM
CNBlcb+z7Tw71PmU+L0leaij+fcvLxS/LYrqBSJkiU/qwoQkXfK9azXj1Wa0vh3H9ndjy7b3bZ6w
O16OWtBJ60eXGJMTao7RujdVNum/ewvM1ECfKkjQZHJHweMrIiILcKc1IGiqhm4AOWJRI6bJsrBM
8ABFzea10gF8vwH/aZKipbvozG8xAYpgasXkN5asQxUbRaB6zw6dMvtr5w0LnTbv5K52rdK3ZFeX
e1f1E7aSRX06kId8NAjzzdFsmtt2rEwfdG56YOdDE7CkAUtYWYMgXge9FkGTSIA0kgzJWEQ0BQGI
NNVPUMY2B7uskmCITSvwaGPQ/ZCithW0o/vbmLS2ehgK8aUAn/0XNrCcYmuIF1pVD2OuRaVTc+0w
9ZxVQWuSHkyR2XOsynfdzeF4hswyp9DKhjcOJqbhTrhZ/mD1Am6tY0Wv+xo3XltFMXXIx0Av2CDo
KCq8YnhhpEqGW2lpyc1g8eRpBEOChnagjiPUsphfaIlxcKc4uW1kxbJdrjldfMBO/VYIcpAxhP06
Wrw5BD3tuAZFaOMHBK3D6yAttK7zk4RmX6ir0keh4iIc+r5vdqM13A+kweFjGSc8hNC5+4viotyr
NCa/YrHvyn0PdPaOxAP2P7qwv6ncpDFwOVBCZJK4X0VGqywsakt8d4UxPqMY+BOsz+S+kv0jK7EY
GnTD3wBMcqFEkrVp4EEMKPG5iV7fNG2ZPw2lCkpgfx4SC7oSpUXURydFfDB6t3qB3NnLxPJ3NM/w
W5c21gMtbePBbbA9cJq1oLf62AciS/q5RrIQ2dEYjdxs3E8AST1oRayxe8Pue+WX1fQTTEG5djCQ
xKa/m9ZxQZwnTRoWgxrCDs7eL1PTDlEoNMPObhpAkKQ1kaC0a88fBtPzDbf81TfGEJRaD9/K0OEB
ScdUr74UM6fGQ1cBjjOiRt2GotTMGhTkVurt6gq0BpIS3EPUHnBXK5DBZRyM6+2N0Y3v9Vi6IRQ2
Mp/TqbpPJvHQDqn0ZV8ChKeXPz03hY/k6TfpTDSE9qOxsywQ7pMBjtUaetNvTa694974O5pZRgJZ
113o0lFghnsEeT7rCOf49DjTDw6uvyKcoE9ZHMaRVdimaVJDaEUaaSC7rPRT5qH/0KpfyNhwDrlJ
JNMMGasQmJGb3NGCqUSPq84YWCDxE4lRYVeVg3GoNYPuspS6Qda5+RdDFZVfduWBW7Ef61gX2eOH
4abungBEJo9UJCxAcy7OqNk34M/IwcvsN6VkryAULfd8JHRnZUWMTRu3T7ZSIDqMeRMNKH3fGGD/
fgBGMjmUakp9Vw5/R0xlgAuXBy6KYI82GvwPc+YwrDxj2CV9HuM8avK94WWB1YiH96YElxnR80eg
VeId03L5Dn84vENcdAzhquu72k3bowuRTzgJx2yC2BmKr5LG+g40bl0bgBCRyfomS8va+KJ1+vAD
VMXUn4QwAmAqcQqlHr8LUf3SW9va2/AUPpmlNntFY4iJdsUttEbLg+d0v01DHsmgv1JuNsCCaO6T
y3Nj73apLYJMof5toFiBjI0d3+iGaMOYp3UAosksMGOPPoypnfuJzdpb+Gbms9ytd0UmnGdccM3X
wSi6O6sA00ZBcWY6Wjt5UOEddhgKszvEtBjuPS9OfDdVLkXkKiefuaz5gs5j893o8++SuunrICHi
Zym3uS/hWXya5+jTahFNcafBeVII8R7dqfE41LKU4Se5wX63kjghfitu+bYtoSEdk99JiWJf2HPy
bErVqhvN7gv5rTf19FdLEd/0hrgTHo2kWWUPzTSW1a3Z5UXh61BqEMFUiweSOcfCHgpscL30bUu8
J6585HlT32helUF2JT0giHMtBYJMtc/T+CDarr8tbM0MdU3Zt+BOkwFQyY0vSE/7fVaDtkzo0wxU
wj1ujFUbUIbG8c6qviaTkexiMxU7pek9/o829JIP0TpV0DWa2GG/gP/FNsKM89xXnjsdcAf/NUb9
58CHPfgUGEDkqAAU3sHM3bCJrd+JwQj042Jg8dHJ5zsiQ6tHXiFRl6W+l0NDnNpcBqDVwiyDujQw
daja8iH9g07Icq84VBV72n43iiYLSmq/T6OV3RXS+jYYFFRRLv9b1cz9miek+41WFfKQuXH3PLlx
fNBLhv5+bchfWCLrXRWT8Sbh9uDtRrMk+Rdw+De+VnnJPWm8CVSp6Ep2naH2Qio6S/pGrSEqK9AJ
sPOGERBUFzedxbr6B6qcmeVDcbV64yOuQZ80Rvpkgkh2DLSsMT66wRHvtGh/gJH1Y0jsOKimtEVE
l0NKZHiOoRF/bIREQJjC9TyQVvY8LAu7JEGeD0oELi6r38qd3ANIqfsPRBMiRDbH8iszQyEll6LZ
pYnW7Ky4HHeQuc3v0d8uvtFqII+ttLN9Y3MLS2EXRZAnbeX5PBvjl0JyIPpi2pbOg+ycmvqJ2U9T
mDga3WuU/I1T2X8rKXsRtl3t4JLxliBZc6MzOwYVSg28UK9VyUfWMongVdgCs9N66QEa6og+AAr4
YWqivsd7Ahxek5aq4YH9B2nnsdu4ui3hJyLAHKZUdLYsOXRPiA7ezDnz6e/H3sA+Fk2IcF94aIBL
f16hqpYa5/IpyvQk2aPm6dMdDKcXEW8n2IZRHq5D3ztRcPudhrh/qRasFK3uuQtrAg1r+Meymorr
XePGMfj1NELUNnFohq8AsszbIZODTReAg+4508dKH3Dt07z67stadRJU4SEvGlBOllERG/X1StRq
jkLgEPpkiSedWE2z2kl94AeOnSa0Mr6R+zjxkMdvBKvGa6WaUNV5ji85JFu3FaHH1IL+rWGBvjmR
pbl3WkWq2QCAthf9LlWvska6p5LZoEvYKOkqVunOHQWaUm88syDv4/YUUABwq/e57puwk6JfcqDh
5yK9dy9ZfovCZetd0905zW2JBNWLUKfula84brvOZDQrhERHJwkyQHpt5TGXDpe+99rprmkLRsQ8
AMxBSitLYSFISrqB/vND14ZQBI+Ob6x25mNWlZldFh5t88rBX4VucBKl3l/RffsYi9VzSlb/WrUy
XD93qHj7zXLleHH8kIpxsuqoK74mevI4ZB5Omkj3J70WOdVe6l1JMoKTvpSZOyQdZA6zYq4BJyfX
yBmKxRPcFtk2VSdP7tzWy+N7NCueKl38Tv+gsr513Eo1D44oIjY0iHVkO3n0K9bqk6hEz3JeaOxX
tXn1RC17NqNSymxB7ofXTK27+yYvbs3Y1dc8oiG73jK/N/7wqpo/Ey+piUMEce/qmvA9SALRRncG
uLdv5LK39Wm5+OSgCvOqu/x6NU2Nn81Q8wyqygHRZm3T99lLGtT+Kgk4F7FZvpeN6XLK0le17ZKV
NBAmel2e2gatVHe5HiWrUoHyUneWeMInfvZM1X9Fudz4gYaXdz1oUs4zWhqRHXVOeu+kclev0ojg
NoKIsYmo39/WaC+JW2lwnafUTKxkTXOCJNsPav1UJnrY3vrhqEoZ6cR7ngWFq26dd6np38Oqvmny
ACFoPf7RG8Mx1WX0rRuN3uB3tWf+UugFbsc5cMpN7tU8Sq0o1UjVmUBsTCNB581E+YnybZWy4Kiu
y1dWlRqQZ9T8SkvFn2Kn/VStOlilCRekFos/5RJOosxVZA8+k0H1KaYO3HnMWe5ULwMQlVVvSg4n
KGr+ydVBsCPNcFd9YQwRqQjPva2Spr7OFKFW7LDNbp3BFeDuaaBMArnRpHXo6q9dBoxe8vvHLtKN
NVE/UWDrB1ws1qkQnVeB3uK2oUXqbvCjbNUPSrQfWtPbpoFT89P8/KC3SUN4n41kAycovkNCr9b+
gPedhBkXtten952pMIYW7l04RM1JaIfoR0hTrTe4f0mzJ01UPASgjW2Zp6dZtYZ6HFCOes5RKtgb
beEHK9kTw1ukxbTnLHR9TrheVCDWaFhk40sq3zLgbleD3LX12kkFI98maazvmjrfalkivhIrt+sY
DNR9g1rmpozTEuS9Iv2I0qru940LYZm4CoSfy03BK2jZViXmq9K0hl3WmW9MvWPjlUCfMHFi+0E8
pZHa7kOfxIDR7AkSt5ZfWddiYbQ0PnD8+r6qwkK9teiHuKk1X772S7NYUWou1mpbvZA1Vfa6IH+z
vLyzu9R69hoGpoQaDea1WycQj61T4ZyH7i+jzL7hmBmbwVOsq7YgNrSo1HdG2B4z16uqTVGI0aoQ
2yJaCaKYrHPF8deFSaxT9c5PAwmrlSZEaPap0T6O5L2c6/tU6ONihfuc24Y+bHLcK0uP9krxZir7
Si9tqdfe5c4ttmWeSTeK54FKJBv7rpEU+eEZFaF5Irr1Wo9GKdkoeSAMfZFLN9yETRPjd5bBtrWM
0g7rMrpVW7KrfS5+6wU/u6FJvBGvWyf7YSWVci1FTbkpvEG/d1S1PbSF6xBuojIjGsEproZfgZtq
uwbZ6t4uFY+4WSTN03iZxc4vte5kRtZzIoiRB6RKJxsX+c065FyswkqyrvJIiNcBKkWp7fCw/HJ4
RZ6BYjTSfgiCXxkuwo3bKeKd7+r5umu7xha5ZG4GM5MfKilWyePEgmg3qoNGrSm8WXL7qA6DtCsS
td2kQeXftjJiug40LNuvk39MT3gvtFS1LTM4GiHiXhkO8xpa80/HSZAXdcAROYNvXLlarOvXHeJd
L+pALkyqBeutqws9XDduYZorzZUqmlUHA/IAWoYfYAk0C3Riw66lJkMrPMie/cTFlGe8NpbcrJvI
lJ7aVsne/Tqni4jDzQlXfhjeMp6DXaUQ7m47wsNDocvElLqeZb9KJUQutMyfCqmSEeFFsHdVBV5b
rSQ5OSWh3l3zylLQ662ou20i39h2Tfazc0MuI71p60NdyvkbqjEDGodFvHELwbr3klzkroHEEUAs
NOzCiTvSh9Z3kgPByq3i8nUA2fWgd7LrrkzTGRgWrsq1Lue+SPMQx9i2Tt+uxDpAWl42X/qy8N8t
MqGPyCm9gjzS94PcKysywwOXh9erm8HRXyVSedHApaqj5I6knhf+qgu54tcHZUR6oQn8tVvWyncp
dfSXvieJ5DstF6DlKt8rgtAbYTDz3049rrioPvK7y3VXOH21ykmcrem53WyABeUnxyLAlRrrSW48
Z9WoqWHLSspBTOLWjlRfXXVcONtKTd0fAZiHJwQMqiepLIetPFR3jd4qjyDZgtpuZX8ML4RQZScp
XccVS3ScN4W0S/yBXAioXVAGGYmq60HRu50qxv0jdDnzTm1pnNXHWrIbL4qnqmitYR2IiWlHltDY
nkiHHFuqBoEII1T1VS4p4UJZdq7mgMKINFY3YHRMwV5Zpkr4Vb1yNJrXwdg0yj5tv17QQr0EaAI6
FhBH1EmZJjRMPIs4VKjIraVg7y6xkufKGQBF/sCwpM+YdY1clkLOSTnGwqbUVtKS0OzM98cSMiAO
8Px0k5wAcuJQdKywtMxjpf3kCmUjXq7IzCzBx+9PAZF6abQk4Ph+lDXkjvZqcuWSibtsZGEQ0y7q
JOl7k/SPSaH6lmdEWKgqzX0eRAUS8sDtIICN//9QqJbJ+tBKRDeAD1+/u0uK+5+/jtwdaG6ALnQn
RRvq/OtmbymC4tfKEQyYcGXG+8tzMwI/zsQM4Bd9/PwEd0L4psqlx+fF7NYyrprhqu13BvmIy2aW
RjE5B2QqKX8IlXJMhl9Dd/J//v8+P4E8yFmZuRSLlWNW7Ul0KwsrPDtJlCdRF6AUCoPtfA0Q/Ep0
P9P49eLWDO0+s9X3dEl7dG6KAIiPesWEiJ80fJxM8sIsoPYd06rb6lObVpZfn6VRsWKUvwTrPKVY
+kGZxD4SuEeV3KSvbuL0q6w1NtNHA8ZknoJ0CDJ0s4610tituXbEJQD13CSBpKf1hAJnF1vnFoS8
Ucg1yerxJaM3ou4skRvmvo+ux9jCasS6T4verWWGvpLV+rHlPcRjN1phYRHGOZgcuBGfwc8Ha/m5
gWkdqpRT1co4Nu394K6RX2h3xZOVfP1EnJmZgKaEOAhdy8RMRglh7UYLGMKZEyGDT9QgsQCa/9TW
JE9Jd3heauAga3dht9binUrluCAJc3nPfn4g0MwCpgg+GtYuRITzBa90SWnizCK2UAf/tteSI7UK
7SGrG3XB0syQYH9BN4J0MuoQTSy5HrVrOTTFoyS9U9NatZ1DOc+H41B/3RJ4sxFYPAKnkeo9H1Pr
o0jB5uuPVS8TDuRt0dwAOJC/h61PFtIznS+DC0loIBwBsJdthyD9uUHqbD3ot0o9euWmbDbVkq72
H6rMZFMDJJUBvsIdHoE15wYKxSBKSXFDJIsknSto0Sr2IxPIcFHeDfHgdjD7M7pRU/Rx10IntaAh
VMOuBim/GSQzvKIE6T9JoAxsl/h5R5LJuMd17W+VuBeFXa/r9YNElfZe6b7TcQzRLn0fSlq1jUS3
3SQFLCFfzIzEdrSgfBAHw910mij8LKNQegoCXM/L+3Jmt0A4hXhDx3AA01MZZItWDKI+FMrR5C61
olMvy3Y37EjjXbbzGYI+MlsxRcUPH4B9cz61XQgXq/ZV5Ujd2lbaxxo5BrJafUmCikq4293W9U6O
rwgDyTMvXFafuT9g1tikOg8TBAwu93Pryph4SkzROUoPpaGhzusywb8y9dny05WQEfuRaltQhPh8
B7NVQedAYMGwPCWYObWemkaXOUfPdXeOIGwPl6d05vvQquEujC25kJebzKjRi22kO5l/ytP2PpHi
a0X6qjwzP/qjhXHzfPAI07iySuQd/VNNubXaCPqXoZF8H2zZiDFDmtKcrEqo0RapVkL/FAR4CatF
it/sDKH3rrPjwMtNSWtWndVihCbeUZIBycQ7BG7/Ygk+GJhcSKXTqVmfYyATt+VJlBcu2M+/n4CF
4hF4Wyjon3QKxaZylJTs2BFmX5ghLPxlP4fvswJI5o6h45QMEEquUKWtIxxj4yaRdq25cOw+P3oA
Uv8cu1ELFt2a8/0jCxU9ICQtPJnDVWKdAn2b9NdfXYFzExP/IOlyTQQeE540YQ27KV6SdZlZgj8U
VGhu+LSfDpmLcHGoJfSfU8Wr+Dp1v3wCLOT8RlGVsZHDpwenab2ojQchOCW/PADOzdc3EDRzgI9c
ENx9xmR2wjyW47y3wpNCcly209evT/7Hz0+iarkp9Mpo+Hyc3Jj1XWEs/Pxxf5w/xyNL/r+fP21k
rFJFDBuV70v1KjOAK8g26Xlq5ivfXNIKnNmrZE7Af4OphNE8RYF3ga57kRUnJ0N/TuvG7uhwtkRO
+vzYjiqz/7MxbrYP92kel+iq4J6dhE3W+nazkcbM5ebLi3JmZPIsmHoC99/BSKrQOy24GZIvv2uM
AhkquLpQ5nA1J6PINacrgyQ5caFvBrW/dqJ69xdj+GBicq+2paMnjhMlp5eyv+uCLz9rNJ5CAQiB
G43HZ3othVFTdC4F3mMc/qzSlSIv+DozdwYMNODZFhMFhX2yzFEKNqgjuXnsxLV/BUrmy5Nz9vnJ
AocCZFYQ//qx8bstOmBp2C+cu9kBoJaKEgl+C/79+QpHsq8PzdAyQQXQR4N+Nu2ChfE3Tk42SCLe
NRpLkU6cxqeBU0okZE3j2BZbAG96uHWa7eVpmjls9PUgxibt9+dUnw8iBcojpxQ4j+jartTgPhVu
MrdYRV9uYYAiJBlLGnki3DiSK8/tZAQIPuqQ5tENshvnOl70kmZuwTMDk0vckz2v6CnWH8N/ABV5
1lbzV0YEXXTh0E2dZCgXgEGQriI/NAY/U4J8I6lOmXWGcKoM/DF5k0bytVC/GLAX6vpqsPo1uC+K
Et7+8kr9IRJ82A0jl4QYkuAAOSyi1ikHN6l8RXKdTjn1HdASmJmharvgH56toVd2Pj2mKV+kL36l
te9OLNfvbapbN0nWOv/Elh5fJ474ktETYxvLjmULyiBTzW1ApikCoUWVl0hU9JFnPnlVThuzWvYe
EOlt6fKO2v4qvm6UFUSTNneBIXTPgpkAT8jKDe3mrR0giGwn1QrYNACJVyVYFbp7hB3I9dgKo1uQ
p95Ta2knmJ3i+vLETLbwv/OikDCF5oiey1Sn2pWtJvaMRjn52s3bLk1uw7fLBiYH/V8DKlqjNKyY
cT+isqwsUayVk9i4a3D3RSMvDGHJwuSxKOm3LKseQ6CvhLBz/mIAMhK2pOvwX0eZ9fPD5yWk0dJS
4vOqsPMDb7/gnykzSwBtD26mCldS/ET9VFqfPJqZKyfaeKH96YThvWtI2bNUpe6jqKF0JGgDnWtS
J1g7KAettDDT7ihIu5rdtEa5NZRau87kUH+Ky7TakTKQ/9Hb9s4BMrcX5dYkOSME6zwQsitrKKVd
oAnQBIwad1AqQdKZZbZtKkBVDSyEnaR63ar3YcatKPaXdhbW4u8cIWK7dqBXDH2n3IBMWpInnVlG
rgcmQSKdyFaZvjkBVFJP79STIv9j/XCVl8v7cPIcjPuQBURYENKU8pmjk1WOacWmo5zIKdoqsIOu
uwYgftnIH6X1yTUzknJg+KDbRqVsMoh4MKoutFz1ZPTGOo12Tvlm7RqyN+p3wHigwZV0Hb6PwHd9
Hfe/demgG98bEuVCs+BCTVUH/h0wCkpoQRh4hNPIS7ZKBxnFVD3JdXpX5NGmVb1HiZ69jUt/Im+4
VxyQTggeKKm0kdN04VTO7OpRkO0/85NTCbKorgMf800JlDKE6PAoZDeuOiwEgJ/GSep5ZFTKyB6N
ckFTIvxQ1pbmcHrvyRU+CIiF6BmXeZuFWyXKg00bhA+56b91wkYqw0dR9RcGKo8ljY9rjjzrv3ob
pAzJVE4viLBViNHJrT3INSXftLaklSyIIAbT7BTnYnRH36P0ygtCdUznyVfsnQqkJicwJKOtifva
jNyV21j/DFWADnfsZgAGO1QTiqbdA3lf8r0mR4GkJhNF0E++AhIvSbPzG62MwySIuzw59CqCBdW+
iPYu4ITLR2HOCOE4isbjgw8/7txIFNP9jKbhY0fM9zj77rR0vni9bGL8xIeJ/zOOjyYm4zBDsJSW
jonM/6Er/lVk7UzHWjFzsexua28pwT5rj1y+ApGAyGTa5dWLBzORBT85NAIt/gZ1paKgJ8T0G24e
Mu+XEFxdHt/kRvwzPnx7BS49PZ8+6TT2ai/AXvBoLQapKSvXRv/FvrX/WvjT2OOPsM/URxYcs9UV
LwcE7Gxd4b01vpY6+fT9ySUQZGpYJaS7D2qo2HL3Hg4Lh29uilTyrRL1IdInUwG3ugrktBYFmnwq
q4JZWirGzu1iYG2Q6jktCvIm57vYD0VJSNBMP4TWymmuBGGTK/vLq7xkYloQcJ1EtFw6bLZtvjHr
9iDV+YOfGwuu95wZ4iHUoaRR/2GqOOhnui8aaR0eaK5iRdu22sVLZaElE5Mj79WW3FleGx6iZsh2
JvJNO1xZZxOWi27rkqnJ0c9HkFeX836zbo9G693r3dXQPF1emckT9mf3jtE7hN5x7adKEHkDQrBo
xPBQJptA2Q+6LRYr5+dlI3M7+KORMTT7kLDJqG+ZriWHMG6s37DQepgy7cLaz9kgwwsoguBHpg54
bgNVZQk+TRAdkAoe0bhLgsQzq8GLArIGeas/Kjzn3y947eCN+NlBKN+ErsLNf6qgkXx5os6MTO6S
rvDMwJUC2lFWG/DDsrDwYM1M0tn3J5PkCUPRmhqD0JVgrTVPYaEvjGB2mkaZIrwRE6GpyVL7cdzE
sWvSw3Gw+29wQsOFvTRvANgCwRz5dmsyBEOBuhQ3Q3qoG/1W67Nrs0pvcyc5Xl6JmXfQoOL0n5lx
Jj9s2bAhz496As2PFWCTzW7QZbzp2u7de1X65nvfLpubXRi0FMYuaURJ02RgwtOYihKjan14MIZp
y+XfDOiDhcm8Oakm5mUppgcpMfcWyriS/lC62aozHlUzsP347fKIZteJkJgmHyqu6xTKVboabBw9
Sw+DHMD3GP7p25zalCMsOBDjhpo4SAauyn92Jk+LD84+0/I6PRgjHyKSGx0fuIcy24Ecb4xKeAJs
FC/Es/ODo1UpMF1jBHqd7w6SInnj6uyOluxHvquda7decCuWTEweGj9PpQwaZXqwwLDr1+4pyP7q
rI54O0JSgEzTorXW6Y1SFahnBdpT0rxb+b2fbS7vgtnV+WBifH4+HKMsHsBLZLh3aTqsQu3gV6BR
9d9e+FsK1l83BZIJOR0aJdI3apzQD6YShG7VqHCSQ+1ZKzmN7pw4hf4hlXY0qK9SDCXxssG5FcJv
UkdnAyXiafCpjHBttaevt0xw6XuwllNIxOFSM7clM9M3gStb8gzGJci/g7S1lfyXJi9oKs0t08eh
TC6HeEj7vFBNbKDIXcrZWotohJbblehu9OHp8rzNuBw0Qv/fvE2uVsEd4tSNGJDF2qjFi9aD+JbT
jZMtHKG5S1VFNp37kprjp6aEohzTDVZ004OcaDeC4t5CAVgwMbc4JAAAXfCHgvNk4gxX7wN37O0e
WilEyodBeKm/2D9+dNHG9sT/2ZjMVyG1ggN9KDnE3TorbFQkLq/H0hjG/384OFqvqxDg+D5hn10O
8D2bBrb1wj09t+rIuZDeVwj1QJmeW2kUCc6G3sUHqZN3gvqA7sZaiX+lXyzr/DtbaFHjAepIukyv
gRKtAISww/jgCE++duUs5WJmx6FzwyB39OfePB+HErel5UOlOojDrooyu/bI90a735fXZM79QBcK
KDowa1KFkweG7KTboW6QHoQhWXnZvh6+KzltO5u1obhrtVxyPP/UoqbPKFsMuKmB8O2nHHmqGBGi
B1F6oEnocGOQjV0FQqGsxU4SdoGZq3u9aZ4pNqWbTNb6javowQbShGgXEPFtKSeD0yuk92VfSFe+
bKXXDspR68vTMrdV6bQAZm2M8T7JLhpwDdq+srhyk5dQzpCDfJPrv3jbP9qY3LeomYuCJArJQZQP
Qv4ACQZhi+3lccwu74dxTA4DNaDEhXKcHpC1ujbk9slQhpFoeZ0H2Zqsa06jpXAhWbo0d5NrJJbk
JmpN5q54i437Il43+d9YACBGjDSiM6eXIWnDwZByC5cvjVd5c+U1P5O++Yvbipv2PyOTYXSxORh9
76SHJslWquCjtlLYZXC6vECzk4V3By6XkhEe+fkpN6C+o1ahs0CQmNthN8jGSiKkuWxl7tnF+VJU
8umQKozJzRtkuVK3vYGP16CfhNZKuoutwu7zkxf9vmxqnJbp+f5oarzWPlzywSh3rdf4el330jb3
ysLn5+aLq508NSXPsbnW+eeNRIuMEJQVmZfo1jXlrdS6V4Jnfg25+udyR34MiZeRkvupfaDh5OR4
moGzqSI+QBv6R8E0f16eqZmhkApjORBQJyHyJxf/YaaK1E0cQTHCQ1j9ioJNLm1DY2G2xt0zWQyg
m/glEK8Ij6bhg5UGgmZoQnjQs39aB66itbIEePPJFQJJa8l6yJd6bM68WmcWJ9FEGBKjhawNy9/Z
oXKXu54dD/pKF/uFPT03fXSO19HNpljx6RLw/CYWfUR/DpUQ212wLRB0is0Ft2t2OOqf1oUw1tnX
59sNJVxvMAqPZI/7psXZLtT3QVmtpXSpS8rsaEA86mNzboDn47H6sBnqIk+Qc2EzqMIrJFNbMt+q
fMH5nrWBajnwTYr2iNGd23DRvnAHj7WhE+0grBXvQWzfL+/pufka43AQnCOXYZo00dPcN+mjFZHN
0FZ0Y7dFqVuL6FrU/cLp0WcuGotmECYdECkU4eydjwZxmWYo6iI6WKpfPuZ6/T2PnSRdaUoQg9KK
hUcncR4Ae2yFQwBHQIi0bYpfgqYAum4gwOM3Sn3hxqqG0s6zQCdsHJK32On9fTvI4T8RyfytNcjW
XagXynWDmgPSUSiTaJlG/UCQqz0NV7oDIIzELtq224WCGqyJ4ZpDQTOJu6YV4BaLKCSlUSXc6Jkk
IG9RKtYvMavVDikUs14rdS2vhyFv/6lUWtIqWd++F2hgPLuxFvxy09TapygNXWtpLKxNWOw7EDrP
QZM0duoO7t4X9GGHYLi6RdAAyQnBGwhKG5o+O2q4j0I/ea8VlK4ElMFQswG5g8LjEhVtdtk5h7SX
sYiBpsteBoj90XGcs5jvaNZw3wl2Fuwub63Z9Ub6idSSqoEFmniq6RAZCmpG4SEG6nEvJsXm8vc/
jwHdWsZOU4axedSUh6HruZCoJScQuZR3lBI2VRG9tp50G8vGwtX1eShgdmhiMxIoRXAQk0tSS+F3
NFmIqZ1TUwdZiICm2H1erxETRCV0RFkQO0wOeppKA1JMlCdiioYIppY4L/lAUSdttmjzXbtpd9MV
4vfeMW+jcNjBwn0Tg3DhZ8xNKLURmBmADk1r2glADBP6IRsk46HxHDo/2IsNcbiWlnv0FFeXF++z
nzuO+H+25PPLQAO+p2i+Eh7qodim6NXpw1U40De8eDIL8y5Yuq5nV5CEDEgAGaDx9GFFKN1Q8d+Z
4cbZwgG8bWT9y/udIZG8YFfC9fjUGE8KC6sySQDSsJSrwn0v46U+J7ODGFt5klpkHNO8UuMJiV+1
SnAYtpZ+XSxBvefWH6SSxLUAgIOi4vmauEIhp1pDLS726ocosjZSgHqEj05BYRoL/tqsrRGKNj6d
VGUmtlpk7UOLTsmHYAjaK6Tjum1hlN26MVA586w8W8CmjN87d6xgMxL3E4CAqYW6dT62sOkdywIN
cVDlXWiizUX2ant5S8+tDtybMYNBXACr4NyEXud6kBopJjrX2LqGnG1qRNYWgtDxK+cDGd0npLTh
UXG5TgEfkRwnJXpOVMz6U9CsKtQIw2Dhuvtsg8nCz9TIz9LZYqpLnEaSGiL1QCkTkKIYv2j5T3PY
SpSEXH2JmD5ra2zIRxmQ20+bZOnLCoi7Vnkhqea4OemkG1caQTAlLqRwd6irGT8Hx9MWrrrZ7fDB
6uT6sXA8JAfq46Hyuv3oQax0pZZWSFqnC3M5awk0FN0/RuzqNOuEUlAYloEbHrT0W9KVCB08yfoC
3nrGBlsaqXCV9WKbTzZ3iwxNX3iWf/AJr4ZmbSXyWl1K2M9s7zMj4/8/OLzuCJYIAozEP+iUvA7I
R1w+P7OjoELLsmiMZuq6i30qRlmdB4eszddVJb5mfXQnu/VCLmJuHHBiQMLqpJo/IRpBAtelDwL7
EKPo8iz4x8ujmP28zB0KAJ7M5RT5Y8pNhVPN5x0El/W9jMbUZQNzzgLR51jIBmQ/0qjPFwJB4HKQ
xc4/KAj+3gKlOgLDj7cF/ifKtLjvRpf+LARNu0O7pEH9tkquzTTSb7MmkJYgIrPDBeANqEKlljcN
URKhRzaoU/1DJwvrpmvuvNZ5vjzgGVdBGgOgkdoICnx6gvq2kPJeYONFygscknUkqjuvvM0Day2h
Z5wpCys4tw8JwIGIoQpOuXoyv16mR01ixDxNTvEUa8W9lfv7qnXfLg9r5gUciTf4UhQgZopETtfX
Vab4h8Ip9m4jfvdSB4Bqd/Br9dtlU7MjssaYiwuMKthkRGbpJ1rqm/7ByNeGCEDhvi1Xl03M7oMP
Jsb/f7gd8tHXF6HaH5pWStcjdAt94mhp7y9ZGQf6wUrRFa7o5gYXXbiXlXut3f//RjGu2Yfvx1VT
pKXJ9wcknBSxe9QAIX/dBKsObAuwiAw78NxEqSkNmuAO10+yiYt1sODnzDyndNokyQJYG3TjlBPr
KiX3q2qS/qr2sn4jm0cLQbnuxlC+7u1wyZGboNPq2HdlMg5yl0HVVaF3oAPTtrGsjaJEX2NPjlER
Jsi4ET2SA5k+CGC/KwgAvnfwTogQf1EK5NPXJ2sdWb2vuz5ftyrk6W5LaXN5oafQ3E8GxqX6sJmK
rOwjrRx/vpSvU9oGhqW0EoIe2getoTz0vuK6e++b6s5Vu+csW0pXzj0UIJJo7Qp6DxWPaadr7vyo
6uvcPbih/KA16Dn+TKCbyBGSsZUfrQJF2yUVfQUlhPFc6RhKf3FeP/6CqXASxHonVxN+Qamrj2Lq
PDe+9XVPDoQaZR/2CJywKUzN1dW8bQvZPYjWbSfcxcWhtxbO1Mz1iQkozhK5Pq7ryd3mmXpuRIru
HnxtW8boU10LS5zC+bWSR3Q+gBjkAiZQS3SRwxr5DPeA4GzyTTYaxNp6qdkLZiXcAvt2dyoib3Zq
OMKqtUhLeTma3EbvClehQoOxy3t3dsRjV0MDrYYx232+ddsslQu0G71DJT1G8ZuWv7vpQqJ2SoYa
jwdtQklxo6sFD26KB6MRcINnnPgH7tvf1BJ/ea6Kpt17lddbSY9v6qR4RriNphMV7KLL45t5R0gO
47OYFoPDszgfX2WCR1dC0zuYjb/qXgffW3gOZyfwg4HRp/lw9oWih7cJXeWQDbdSSFsiqoVfI0H+
O39IdYCYAOz2yV2uxdaRxDLD0RzyTYsQXJyf/mKWTJROoN1RI5g6mmZYJ1UpNP7BDVqHTkd0U04j
ug/8/6xMTlcVqApEM6wEjWyrQEvqXF4wMeNBQv2GqUAykkr2NJ61MjO1jCL2SXKjBWn76DQeA1S0
b4bBC/d9JvUPNPyQ14rRLWUOZ7w8HnlU5gn9yAtMy/UImAZWq+KsC3l9rXfVdWQOJ7ltnt1eXdgQ
s3vug6nJnnM6YKgokeOCGZVjN7WX3cvp0K5MMVja3rPnhzIbwkq0u/yEDR60VKGjB16/Ue+SY1gt
uGFzkwbhk85kMKHwVibXj+OHbmbVg3+AnBil3b2p3EpRvcpLfcGJWTIknx9TRRxQGjYxVETPTq3e
COUTiH2oFEsoirkJg8Mqk6w2dOLOyfXudEEVJKngHZxoV8j7fiEpNPt5kif4SIivfOoZ1rtRGA/w
JEEN3LfPTv4XDyCg3T/0VVBT0+bRlI0yKegz70DbEWiMg5s9d67W3uoFNJDLt8HsQ0i/c/SBOKrk
ASaxStajrZp1snfoS6FaOQmQvS4Mi3vDqbrMVgLJ9nxv1+m03vDrZq0FNDzJQlF/V9p6SWBm9GHP
c20wH0EKjUVLElTK5ER1np61NW1HDnUEYpAyR7XylCHbSmZirg2jicf2KxE9TqxnmmN1C7fW3HnG
Ki4NEIAR1XK+OaEpoWbsmO5B78wbKfJpDuSsvWh3ecJnj4DBmo7vIAm4iR/vxWicD03iHcS0+mUG
KQrA1nuYU3CryoXMy+yATNCkqgTNEcLK+YBSXmStNQPvIIVWs2nzPnuoaat+3ebtUvu2uRt/zGPj
XXDts3jnpnqhbvLeZxd5et09lBHYGS1/1Eq9X7uw0O4KN1fXSpH3CyHL7PalKS2yBJSFx9rUuWFL
8PVcDDoPtFTymHnWOoKYU0U9WoDZuqIMGRl0TzFKC0aNXK3RTN46vfJ1/K6JfJdhjNQNkWzaZFED
LzWzIYtiAn46FKBN4n7LlyL+uY3zwcaUHJQhvOXIJja6epe2ja3pma33V0obLFwJc5cbuBEorCS0
NASfzqdUhhUkhYlMiTrcG+rKiI9fPwGjkgQoJN5ndIDOv0+KuS96PYgPkdfsyvyNsih6si/ykkLX
3PZHPVZHNhAtPFWb3CauTO+uxunjg+IN9qh4CKZaANTz9dEQpHCDSgTmnxoXaoqbuFbYxIeCRkAy
Oi5XqLipSz3/5hb/o5VxzT74t6hvFImitPGhpXNQoRXrqPsReJ6dCL//YjjkSsDq0uzRmMZejagm
SUzzvUOgrI1iVVn/x9mV7catK9svIqCJkvgqqUdPsh0ncV6EjBSpWRQ1ff1dysE9xy03uuHshwAb
2VvVJItksWrVWtCl+j51/3LWImOyvCORIXuXNkmAgGjdRuWP2oRmFGuhOGB33zTNrrx6zvkAbPzl
K0Mgui5DSjHabAS1/WM5K7zmbN4ENqt2c6FeLs/b2YPoraWVtwEu0bfMHPNH0wZn/JhBXci/HQgL
spwehHAjlxvbefafZ5dCG0JAWMO8srHObdwlvYmttfCQrGt8XEllknzOHz2/+wY267gCt8aVYS7h
wPqKRsEDpHeAZAEut7okzZpC8UqUxSNr6CenmaNsFiCawPCyKsRlA7y6o8DOOd7agAFlIzsWlTyM
6hoNw9mFxdsCZV90DrzPtUhQYoDOonisrAZaeqSJoAyRRgoY4MsjPmsIochfPB0ipNVplRWZEOgt
x84bM7BaUcG36NIEsUai/eSKrbMLCDAqwHtLaLC+RbO55R1U/YDMVjt23+X/ELWizPjfz69ctEi8
hOoRN0hvusEAYRL95fJcLbf8O+dYNLiRhEJtfl05aKV2+9LixSOv519efWRuSIryaM90M6huc9nY
2YUB3RooXoATeYeeMBnvRpMBgej5D+g3CQz1kIMJ8bIR87wVBGuIbCASvG63V1qwHDRXJXShjDxg
1fxAE38Hvb2tw/utI6CiGUwB1POgRWXN5K5KzYekSvdKg+7+8m85N7soo0ESDtlFNHMtP/XNHVAk
ycBLE430Prro2WS+NhX0tyY8FjZj4/3RaU7+YYpRkPH+gjwBKFoOgzcWpTGAcwbFjMeJ3C6gIia+
Otb3y6M6d7NR7GHAHl3gEtYHSg15oK4fEfPb/s7KNma6tdjO/qCK7d/kzZKRheQ9sucg+D0diceh
dJA3TvGIAuIOyoY7KKvcz/k1doZzYTBFigvpoSUg9axTMyIxEWozVjwW5itz0zDhvw2I+6TeV+0W
gTanK+557sB4a2+1QA5U0qB/5+PAgEAN/WNBiury6pwzsBQEoMfto7i69oCqx/5raLbc0wfBb2j8
D59f+BoRPoM5c/0YKgq/X/guMsTNQ+CCsKRurlHUnR3B/0ysU+LItUP3xAfCt0y74jCNTX5vpfwa
/dfZ7CqiJXS8oQCAw2j1AMJun1qjBUyEisJ7nZJR7IkgRUgdsGqMWZLtwHxkQlQzTwDzEc621BOE
cC5P57nDCmlzlG4XTnQ0rZy6H+8bnXduj2iHzCGAPV+zedyXEL28bObclC78phbiKoCv1ikDD9Kw
5lwsjWlJEk7IBwzXshLXLCx//+bg0ahCEUfAQm2Hfh6M2f5fRgAqCsQwwNsYq+/TRPmpV5H8cfbv
cshxXskMnstjoKC9tA+jRv+O/iu3q16qGtFt79z6sgtcj4aQHQtwN6TklkkrpOaVwOzcMfrW5OqA
4wi1RcUA9u0QmvjVGBbtwUIVz+6vTN1fhMH6kn9raeVks9MBzld0eB4Kb1+22R76kBtdyK0W9DiA
ICXIPX70QS3ASPelLN2o9MknncgrT/+zPoIQFIEsrkTczac+4nFIi1YDQntnVC8sH45Aol8Z6zkT
6HBAeQiBH/5ZmaANcau6AEwUHVnpJz8pEggS9uPny8547tJAg/4SNqGVHg1PpwPpK2BmJn/OHkd3
jFL+4khkX+8qetvRPvDI02Vry9fWy7ewOAOJAzwLCKxPrXFj5mosgJqz3RLscD2DihM7pFl+xzP7
hoFK8soVcq4uuzBf/tfiarMxolA/l0C3TVLd9XWRhqXRHqd+RldCoW/Ghm9J7wZT20MLFJqngdcN
0eVBn13INz9hFTpZxTTPYi7ArdEGox2lxZVn5vnvIxI1UfegQAmdTirtbVABmQ3uMf5k5T9nUl+Z
xHMnO/pU/mvAWhnoso7IFqsmigkCY1V5ABH0T9u5Rraw3t0AFiwElmDfXko3/jtom9H2GXK96HxQ
HaEbMZrNk2jHKeolA7ElyN7vUb4pI9WWXiBTF1IS9rCtoVFq1P0vUersysqtzjW0egCzvKSDgZMF
UnYd9NrSyNu8yMXjwK3yUA9Zd+eZgoa5BuXHLNxrYh9n7QEvAovAZb8rhTBD6aLllXxM06g2g9Z9
tCE3bB8+5I//GdUbK6vllFY9zZWGFdP8xeYuwEPpsoGVv7wzsNrlbZ+PKPXCQJssiOIXs39q+81l
G+uN/dfIgrlbFAYQ777LLyszbVk5ok4/TDeZqO4dYu88Av3VWuuHEZLnJk2iRCQxIqdAlf7L5R9w
bpB/ubFAyYQfs8bCdZ0vIAqHGn6e6ogLe6e8h3r6etnIOYd4a2TZ+m9CEU+SzDahMf9oTejJFjJI
J2i0kEfSf7ps6OxoUMJmeDdj562DN00HBjlTlj62jfcjFdUvtKKAXax/vGxmddv8Z9FQZAY3EzLV
77rCzHIcKlHa6aMUAk+StMdTFYKHwnyu8wGKIfafxvzgs+ivTQcZUmSTEem/a7fA8lSIKFCIYO4P
RvdSfCrE0WlZ0DAVDF52xTHPzSRKz0h0ILwDX9/y92+WTFW28vnQpI8DhE/bT7L9DA7Jy7O4OvD/
M6KFMRosMT7qf6s7OzOHBkztqBVBut43n0v5sYfR8n0PzyJMF8BlCxnv6RBKM50nBoXRuJEcCtSf
LH0lRD0zgKXp0Vr6HnFhrb0tL0tNLOWwuBg2xta7djac+zze9GjeXOJra517N/3am0xOWZz397f9
B6EYf2cHKE7IY1kMgJk1eedo2KVpVB6LSQoq5y9Ii19e3TN73kenE8BHuADQIbQ6PaVLpD2lA2BU
NEjkT2ArLRa0/GNBwzKKEyvLHL5xU85GUQ68x/GVlzuIW3/32uwKUP3MMsAE6vrgygckfs0h2BsJ
Xp2gDnl0J7Tm2ckNKnDRv8zV/0ys5qrgqqvnESa4dbTRgEfDtNx11yrDZ7Y0qgV/WaBATYiNfTpX
zO7rpgcqJ17Ke5P9lDSH5vnyQM7MFSDIOH3B3IodsU4RmX7SzS0qnHHXhU67h1rk5e+fcSq2XPmo
QqCRBKM4HQJ6cf1s6gzsuOq3QYbAYMe6t8LB+FioCLfCkgPpBQw3WuaBdT61M+Y+5VbLWTz/7LKH
/LPuP3x0wABFShTvB6yJvTpeOfXLlnLfj0t+Kw7NteaK9+uwdKotYmhoLMfzeeVQJp4LNfoF/Bjs
v9MdvUZz+c6TkLFAzfGvQBAESNYJ3ZESP8lFY8W6unF+W8ON6W8uL/S7AcCCiaf/QroGCvC17GBL
xqQlk3Liuk1BEAK93PljT18bfoQlXhrS4E44YVdTRNzeT1tpOnGRB31xKPwrrvr+FYAVxjazl9Yq
FOjW1xvtea/KpJ7jNNdRATEbme5ANRwQcSybKcj8ezE9D8Yrp5s22SfNlWPrfWS52LegLYZcKrg2
14Ckns4gQSrEHJv0yWmtKE1oOI83MxSwQWD+0LYR6Gv5R4Ny+N0CBUXCG9Q470GYJkEXfWKNsVtu
SnKTdVcOmDOeh68C1QOnPiM5qnNJnELXU2zkUaLvHHUk6UfDBgwBlyJwpEhFouy9CkuScmB24gBH
n1u/TFtEJvl92bfXZc7F9WABIBkMxabvmMosDvVe3gwjnLsN0BwJObEQD5iheyBzbP90X6l0N3Qs
gknx/WXbZ+cPb2sQTkCgD5HF6cEGfuHKqEQ9xrZmn/sJ2c3Jfbbbaxz1Z7avbSHo8kHC4yBaXc1h
MUHuERi8KVaN0WOhRHvIs/yaxO0qDfN3HuHayIrAFRbk1elgBCuI6iWZ4r+K5h3OIuO3IaeQGiBs
mZ4uz9zZIb0xtlxNbyINl0NhvAS1QZwqqDwXEdRjr50Yy+31Jq30n/Es6WBcPWh4WI/HbPHkYITC
udmzn0Nd3s13unmtzSForTQsJh4UamuoK3H42WlccItotgHPwZpSuB+QEUAxcopTrWTg9u6nEdph
mVuFKHXuVG5cO5mQA1iP1FsCNwTlUIDCZb7W7OtrSETTbJ5jMndiq5Js+gNma49DHtlswbKZgbXV
xxyLMb+fs7KJiMzzqKJoe8igRQymJN2HYw1cbOcm8wYZuAk0qdD3nktdokaEiG3hX272PbrXg9wu
9TPXNiSodd7uRWH5Gz4o596ZBvPRBrVi1OW9f1eNfr/PTf7ZrtXwpXDs8VdGC7anXJDP2eT8It6Q
byBwJJ/cNCs2agQgy8MpH5p0wNr45Y9am5CZBkazLiJd6VIE2Vgk+5nVxZbwrjo0YnT33Gn7oNPu
HHUu2ByZmKZNY9DqxVOZCJ1GOmDgs/tHuxhpYFuFHQ39BAHntK7v9FwxEPi4bKty7R2THkLxZlXW
EaRJwW/NpBGYhTFsvGYR7+s7Ym2thIDg3OTTkyekeBqMVjwwZyoCx+F/Kt9AtpC2+UM+UnSVICEV
JgaYiHgGNrMKWNO7ws6cTV1kLBptOkQN9OQ3uu2+oxdDhg4tzKj1JzPCmQp4SFoktyCSM+4LqzSe
VOHccqR+6nmjp3I8OiwpNoJlbpCWLT+4vJv2NkJ2lGPMLXe9hdLB/0VpMUdCtiIAfQ6PcimMjTQo
pnSQZMO0yr5Cqae6HWlpIGkBsZXAcUfPvO2EeEJDmR3m7pg8ovPzh11lw37K+rrH1CsGJXnkB/bE
0WnQ0fSVTS2O2XGov5qz8Iewqxyuw7adX6dWUhWWpl88EJ8MEWD51g/w8ionGnyLfRM+N14tAA43
ZGiJDMnkeS/WZJU/Eq8wPzFfVbdGAW9sLPa7Ncruy2zPaYCpeYZjTJuk6H4XZCTPSZbMtwWfsm9+
UTn+wRa0i6inRzdyqPAD+KJV7ZGH+pP2s/s0KBTFBWdDVPgT36M20Ieu6N0d0jjpU2lIvw5YI/Vn
5IzVD1GLPjRIirxLaw3fE4W6KhQoSJTgbc9D6aUk7Mfcu7Ob4dkjY3rTCjASPdSO5jtRE9DejiB2
gN4IP4xF0YJTs3M2ZodTNl2cZKJeFY3DFNdO1WOexc/MnuS3kvv6YYGdBmhKNF8kiqLuIQEQfzvY
tfs8JZj7wEUNEcADnd4Ts+Sf8qb+Znl18UXV1muWAOEzDVMd9s4MSfmBqG2GVZrJSLdYpPEBc8u+
2FNnhRBiMyPhVF0EOc1qC30zP6oy45XO6CeNpk5B40zoOkRMjD9acJzyvGOfwcgmAlMXZWSgA23j
jYb6xrEz65B5Bb9zmk5joKicdf6AvpYfnvzR4xQG+XfQ2795TueAgl4jModCY5Fr/IdU54GrPLkz
C6lCf2B9NLtJFdGOyW03OXlYgrclxDPG3Np92xzsijlRxlPvRTnSOPYi4WHOJx6WynbAQOezYJiT
PKj5aIRzo0A+JLz22OqBhDJ3ZYaTUEHLVwxiB8L25ovqHfLDRf0ymB0posKr+9ASOXhhUjHs5twv
UNQqnQB72AgFlUVoKQ2VxUY46hkNQyq0EuHvirytwlZ7458ewcFNi0fMD12J/GBbKQ1YV2UccjdF
F06QH9/j4DHCiqYD2lx787O0S1WFqCbp20I06Q9KcPcEAs+p0JbtvGOt2x9t2dBdPRBvM+Rm/8XS
me7C0a/NiPR9t+PT4O9rmjpRU8n+GaIXfiCzNvtkFZ3YtQJl7h5E+zc9EFyPY6JrHONk3KO07IfS
1Ma9ziTd5gTg+MJ1p0eZKx3pzocCazm7kfazKu5J5x4J6FD3nSbzhtdu9lXxodjLaTLDUdESIFjD
u5lEVR1dlRhBggoCgCrNXP1Wdo7DbsplRIzukZpjGcqEPXJiJhFE039BbE0EYiiBY8zzL8jxFmDS
IVCKTdwu6gtHbA3i4dRg5XyfDZ0IiF+ZQdY0uBjULO5U46sQ76I+sHI0eFRdBm5CJyk3Kq9qVEEV
lce2sfCb8KNue9npregyfTdbioGpx283NsTxNuCymUKoElRRSidnz7lhbhOALTfA9CFI4qb+hts3
30ypFJt5xFvII7UTjoLITZ3Bp/vKcQ8tgKHh6DqQQyIg7E+BGbprep2HbluyUDHnT87c+bn1eftU
y7rYKRtmPd3SrZ8YZcB4Nn4uu9yLmqGbA1BEGPdJClykraVxyFjS7Wqi6k2KU+/IOjFs8qJ3ty1Q
9VuFg//QLvQkpM3cgwORpWdd6CEkCggsZK7RHlzDd1TmWRsv7d1oLiCJQyZ0uIRDDRWd0VY8AtAJ
MMKkc27zySdocccfNPHKcEqBQ2IVdCGKAYfGRLL26LLR3MimzJ6URBebrZr6qa3yGpwfs35pWpS/
zMl3Hltl4keXbb7pSd99z/SUBqM/NQEzoVYraTfsSm1xdMxisgKL8XJDc1UGWc3KQ24lgIfaVXNT
l3iT2RMT+xZOjC0tumcH/ek/patl1Ldev7cEG4LEAgmZnPWvitoqgB6XDCwTbjZmlXmDLZuESBha
29rL0h34xHB2d/68BwIfmwyY/EiWnR2ORTMH9pw7h64k/T2CeNc5ogY0DUEqE7m1lfucSV4fx143
m6oz4LPujA72pAJZpjbcY83tftsU1Av83iruZnQZhq6qvYhUtIAAF6IrMPwaoT3WCCF5+ZqVBsDD
zuwckJ1Ktg3wMNvBd3RgGLkfTKWrALzRwIDVlG3q0WXQfXV/+nP/s0Vz02vfJyZCUYEjT1vGru0r
iZoSROgmUYNurq2dGzml/E6RVOzsTFefs5kkoUV1t8vy0g4Lxdqo4UJGBpSzttSo2l0JqaVbRAXw
wQk9iqNOjS2Yi9gGKjyPmqeMBuDlEWHetHQnkgq6YRXaNqNpuWzACoY1nUbEEGPmPI0OCvZORqA1
ADAdCZ0ejaqN1Q9R4mbjJlFK7EuV6niWebKvlFb3xQxZIdJ27j320bQZJecPlcqM+7asUlDWWmQr
TTIApI664QQdKC8ockNGSGfUW5l1SRdp7ennCZw9Oa3C3KYPDeLLjanT4Yvri34KK9CIfbO9ScVm
o7NfTt1lX9ns8g2VbI4GI/2ZmZkZJGTIQ8Qgdlg2zA5Vj1AWADprD14dtu3axNig5p4GTa+8iM7+
uOm0GMOkQAdnXzt8KwkIVsAt5uyZqbtNTkw4HZ5sgdlXr1PF0P0ysuLBR1tZZJcpCubOPIGVpfaD
EfmTDXcqsknNSWxcylMjHMzaojunnOZ+C4L/GmzeYxI4Kf/CZwdtAV3XviKMSOnGQZkxTh3Z31Ko
XeVHyWRdI5iF7BeKnDqSDijVaMvUPePer6HNhqCu4PROUqfbUY8ISgHh3CdswLVT4BoUeeVuJtl3
BzR56eehApTO41X5alu5d4tSRvfJ60h+VKqaY5dw4QYZOIarm5bP1EB5LmlCqdRshkDKyQc14kBI
rXkMNdIiuFKgbgRulQ7d1DSLFSiTnhCZga4tqfNtioTqbTn2/os286QO5VDr4zhyMOV0iTE0Adhf
xG/QPOjYIWgoyLmX3XRNjwZH2XMRDH42hh3af8IGEd4uqTqyZe2E44EKNwQzlx/Nljns86pJ9xUb
VORk3rcOvnCX1HUH+qqk+DyCD+i2TysIqhZLvmjqxUsq9bQdbbeK9OzbYOxujE++VYvY4kSAz06k
eA41emdPpb+xeF+99HmDV/hclCGrsyXo0R7Ukig7pt1cbipefyGqVZtSusVtKXV9A23J7g4vHo47
324eaN6Oz57b8IPRSriKsrNDQ+Uf/F8ySgdbQ4gQe5OmU79jEPE+4LnVxE3dILJvTR9aUs6QbNKM
93E+VSQggyc3ttXlQeHgiVEAu/ZiJ9Taui01Hhg29qfOcKtNmiZFVMohjYRRgPpubPobI5vL7eT2
05Nwiu7JAVYbx6djBuWg1bbNktCX/gE9jJ+zxCGRlhCT4taQhbIo+3trxFtJ4TgM0RSgtpaVO9tF
Rj60lTHsUtqbUdKVv5Os1Tgs+uZYtcK8ryxfhrmhotEFo2U7Dz1kv/zu1jbT7nteKgB1RWPfgWLX
B1CoNKMM6HFc1WN2TI0qC3mX1gCVG7vUJAFIcuuAzNZ8HFDw23SJbI6Eab61aQL+bUBHn1AaAJwK
cPVo7NriZgFibPNa8tCfB//WrGUW1ZKxbe8KXOugm/jkmOUvKTr/wbBxzLmsRtgyNARFXTs/TFz4
363WLFDQTnRkdW334Balc2OWrDt62vjtehUOaN2aRzna4GgfpRMgIZdvZwrJzxSVlpCVnRPQtpo2
rtYCfIq+uyHjaO44NXQgcl/+cSyN3L/NyUPjZvIoKl1sMz4YIeqB6UYNcg5whJONanExCKpKIFY7
BKEMEpZoLmvjyqTznkyOH6RZ7Udg+iRhxtL8ADl6ejP6aR0kQ50GAKzXr10DGgQ0MCeH2UIX3Wzk
85FZU/Ydymzu1m/N8Rbk9n8mmeUvjk0wlzT7PDBFtpVOfmqliufWlnUM9CLULEfLiivL6wOEo3zT
W265QyDOw4XHNUJ+ZIjQEGUHJtbnoAWBuqTbkKPmoPQLkDkx7g1kKUPdDV2Um+V9ag7mIUH/2oaz
iTw4HZISrnSqG2Sgq7vekcNjIcj4Qjvzee4KSHnWRsGeE+Y82L1BXkBVY0I2MK9A4idZGqfZ8MrS
dLyr0OoRSif5w8pM36DzbzxafVMeHFxZoUjHIaggemZDkXBYKD8LFVaYHALz2vAObsKHKJMSshKl
rMNSGH4wqJaHiaD1jd2Yxq4vDT9sar/fFmmShY1NP9so/uxnkZd/QIFGg3nqlidXmm8yyns8xdrm
we3ACtRZbKZBVZvzkwtBuYOrTRki4jV2nlf8afOM7XuryaKRu4jLhLJvGnA6bwti3qb1UIQ+r424
sftlCr3p0DHCItD7fS/Qr7DL8fjayjbXSCrYWZibSECVJUHEjRcYPQLTML5UQJttk9nAi3KUxdeM
kPYLUKvu0cXe2KGm1wRVw/oHgngqEFnCI79pkN7qC3MPifX5HldqE/SicB8bAbE5vFyTm8z3rU1R
j2TvdF7eBIOlUkQXXro1eFshDMi7QNQF25RIfgZcN799oZsgxxbfE+SZNhDBAMvC2JLNXNf1IwLm
OSBAJAWNAY/ijA6B1Y7mnY8+htu0aMXnD2ZKl+Qe+9vgb5oL4P80U9qOg0tn5s8x8M6udTtXV/Kk
55KHiwoCvozuZPDWnX6/VFy5gMzMcafvR3lIrSs1hivfd1ZFxgGSmb4p8H32kCfheA3m/C4Fj+lh
qDuBXA39Re8aVEbPxx03JnM8VDkyhUfb2E7yGtbt3BjeGlkVMBUt6OD2MJKlYUaCa2R71z6/WgIG
0JgaO3zeQ8qxemz468ddiC0FHiDazQUkfbrEk9dMbobsU1yob7Gyv3/462hjQJMXGEP9pa3x9OtJ
O3Sk7V0jBnnkNwvpIWTAPlpdRA/vksZHkQW1ZFg5NQGJ6SGrVU3jxCgeUAJCXn2y/1wexhlHgg1g
ElBfwVtk3WOKCgKzgRakMSi2TRW3JTIVny6bcPEzTyoSyzBstJiCUwyoKn/5+zdFD+1UDkReKxpr
3JFgaXqmeY8cff7NQ2/rlZr7e1DVQgiytH2gmRHJt9WxMSHR2Mx1SXFBjvus6I9zoh/RMfrJUvyn
MWmkIz8qYLt0Wi/ASBBiwyZ6Z06HZ9Rk9KXT0LjiMsiPKf91efqWbbCePpTHsccBEwJcYeUFuZUh
nikTL7bKXzPk+8QUIJcajNj4hoks0DWKmHUHBXALi7o86FyXqvxC/nM6IFozlpep4cZl75mbxkrQ
x+22R5ogPVylm0z0SNmWn0abbIayTsLLwz1zKgBKhNc7JhX4j3XRHlndjrjYzzEgGuE0HKX7QTmU
/4zvjYXVudDjTk8HabkxB2qpgEt6/+Dw4CFbqlOQQQV64nQCKwTLPrJJ8AgIO6PGMjio4ICcn+sP
itctxT60fWC6/gqvoGZ+amkyEfcPnrZjhRRaOgUEedzLy3EOgYAeQpSwgUb20LG48ga0d7ZG17RW
PKNkxvWuKOOyHQI0Fc51s6WF+kK64quRODvFyl2KfJ4z/r78G965BErdOMaBvgPE1abrWCAzGopn
LJtidNKEWVrczra6Uk48awLyNei2Ryc8sISnE1njLYZcgj3Fg6r/GG1y9Ap/d3kU747BZRRvTKzK
2UAaSZ631hRn3XezBGtR+TCWeZDS7WU714ayurXx/vD9KoEdtI/j6SwQeF85ZM9ZQPi8qEqaqFKt
qX1SAB9A9CBgYUkFcvTYo7P7arfCmUI2OIuxjRYmN9yz63N1apymKawhbpXHS2DNoGXdjK2PFz9T
KijTtNnnsspvptESL5Ur/K09lD8uT+aZsjaoyRYiCfSTWWBCOfWLgvBSomsdUAfkQDx0efoWAl9H
Brapwj77oPrJsp8dG1aWnsW/fV2n5tA2bnnatYeYgn8YVOejhlQbcvhKf3Gu8ZC9u1cWWwCPoU3C
h2OuN7bXQhrBrMYhHkfjs0X5tnXdNqAoVCHMmGRAhzISbv7TnK/Jt521jN54YLIQvb6DBQ+OXbdo
0BxiDYHwQXsQ9TRDtzwkYDvqH9VQhglpNpcX8l1ggNGiiWIBFEEC6107QdpTF2Ulf4gdUENF5VTc
u2ApTysQFPodel5wmEE+2vog2/vfBaWgicIpDfZtuNHpgjpKaTBdMPBp4g4o3F1q8UASC+9aM8K/
Vh/Ud/trbwHmLI3fCH/WsVbORrykPRv+iu6zAlnBa5i6d/Ei5hEofxTbFngjKuqnA0LBipa6r7D3
8aj2GYgvOiSOuw9HAYsZ1Nlw/wP/C7K8UzPYAoBbWGqMZ8eLxpk+gGT+cNkjzpxiMIHzC6Dxpal2
dR6nE0GNo+3HOKsr/Tj5yCTjPcKfL1s553cgXUZtE+z7QOOsrBQsaSkl1RjDJVEC3dN2qacda61D
Tfdj/3rZ3JlLxnlrbnX4d3rqJ5E0Y2ymgHCMv33r08Tc7Sx/XrazzP9JUIr1AUUigKeIsc13zWva
qFnKaTnGSG090aTGITy9ytr57CkTemciZL13XwBTHV62+z44XQw7YMnGtYAG7vWGqvI+z6EIPMUC
ypJmQpAJajaUKmTqfjXspUJsyu0fzrU+oXNuj04AhFpoB3iPgySE0U4JE5DE+cXEq4W2f+prjC/n
Qi3IAsAVgbSEy68Rsa4hUL8c5jHmxgPFCWwpEZL8QSduKDwVmPOjW+5t4y61/pDh8PFeKBzFOJXx
p4PHMujnTvecM1RtbgvDipsSDK1I+nKR7i8v35k9d2JimeY3T0G/a5a89WzFfqHQc7gj1uNlA2fu
6xMDqziudexc0xRjMCVKR/Y21YcBfdFSvmrrSmhwdiy2CV5uXGN4nq2OKDDoWbZEZTD23J9u8v0a
LvHK561VAmnM2OxPZY7PB7Ulgzm/ln4549JocsXbYTn/8IxYBfaid1DGQv94zFpAh5tJmy8NUELH
bDDplQYLc/nW6rjwoOSMGB78HeAIW9maKlXOZmXMgPSzwBSvjn07E7FNq89O+sufl5pZs/cBbHOu
pFDOHL8nhq1Th5M0s/lI9Ry3kj8DVrxJ7S/JEHeWgrjcXudXnhHnjifYQ/sCHAOI8HUnXk1ADtXk
ao5ri/9wM+NHDTEMVLJQekh5IGS5Q7P2zzlpbu0eeJfLzn/GZRaFFGSM0EkErZ6VR2pWU7/QwGBa
6JYB/dmVu+XK59d0YX2ZiSm18HlkDZCS3nT+n3/4/Qj58d4EIhePzdPF4koo6Q96igsOzdjRQMTN
/WtEMstH1q6Ihon/N2Kv9lXXG9JgQwOgagIDADI/lRl9Qdb+15ii3GEYr4TNMij9cXd5dOf2Gwhj
kMdzsUbvGDzaFsUDM5GA0quvLmLsbodi6mUTZ27/hZPmvyaWFXxzvDrKdcdeFXMsvMj53prgWd8r
esXHz7oBGvFxcIDwCVHmqRFlFpatZhix54hOEBW/Mk/nB/G/76+2bDIRo6bgLYqHetuzHTe3Axjd
r2Xtzq/G/6zYq1F0/qTLHlbsZmPYgfhqXxvHWQt/A9hFeuddZrVyJ/SKp3/f+4Cv5376LbfUvdnS
zeVFv2JnzYvlp6ly5maaYop33AjyPo46dkBTFf+LHbzZALX23hOrJKUCvk8Djk+ruxLAaRUDoHLZ
xFnX8v9nYhW9Mt56oBWFCQ6kk8qqgF6TZjvrXAgb0VBvMUSwK+clAD5USrpIwiB8LAcLmB03gsr2
YLX/MBYcxEilWlAwxIF26mAZeqKniTgoniB9Cujdlc+fW/W3n1+9K3I8WlkBWCvw9l5k/e4ByHX+
4TRZSK4wSwhvUIQ4HQFoaG0xycqI0yYSdcgPgKC4197l55Z8KQ0gkfl/pJ3ZjtvI0q2fiADn4VZS
STUXyy6PN4TbdnOeZz79/9H7nG0pRYhQbTS6G2ijGcopMjJixVoIVNP/emrE6qQpymvqZPYERklu
ik1kG58ub6ulRSfzRucl6VjSDcJc2Ynnhb7iy65t9TdOVN1GXr4JHeXGjvaXLS2NhpufKJ68lcPz
6HQ0oGdJQEgjJa3K7g4KmlU7n3zjCp3skhXYVmjntZCXPdNbk5GiNqWQaKqv99INAKTLg1iaLtZC
MeiopvYqMj2YKeAIbzImd9QAjvrlNrGsmza/NZuVsHBpD5OUQUiUZ6RNpel0ttQ6M3RUcwaXkv6m
i39kIHyydOXJsWJEdI/gj2utLWYjOXzJ5ZdOJymylq5YNMKzae7GQr5W3GHE6llHqDKwItU2lf7F
1qZca1tbXHYCPBKvpF7P2q5U8nURnXqDawMSvq+nQj14fvvv5cWfz4IYHrEa/zUi7GCvtLy2Mnno
pjGpx/JbBuig0L6xMk7+HlPUTyGwpH529gDp9S51JgvYfzSMqJ7J1YMjKa9dPj0hcfqpAgN9eWiL
8+fQMQbDDzxkoqspkkqv4lKnM8ooNrbCw1BbccqLJ+evBZEZOCYLWNOMP7qOdYik3QSVD8DAtQBM
Wdxt5PZm0lZibZGd20Pmu2h0Ji4LRniV7afeHDdJUn/xq6R58NoSJA0FEzLHqf1VapGhT4FAbNJh
sA+t09Je0+0iK21XAreltxYUWzMegdwMjAynx7lDPS+WWsoCRVr9kyrhk1G0wVaymnDbUA7bOAhf
HMosvf4dDi3eX7PCjh39ogdlE4xuZfRbYIk3q117f7h2xUNhzG2W7BtKen9efUdxteWErRPQZ8PI
vJ6MJ0C1bLTTPcG2+SCPSv2AWITzDPKdVosQfMyQSelNlMY0x6PoePDVvNxKrR59u7yjlzbC3CVL
VX1+x4uFGGOC4BIxAk5Q/xB8bcudHNy8wwLMDpCUwKlNpu90TcOAlrYQVhlXAYQa2xVA3095vYZm
WTo3CIca5L1o5qPX+dRKaYMk7xx8dDIou2xq7kn21g39FleKUszpcXIdfw0Je8W3s6zpIgx5I8AN
Od+BjXoZ0gFCGUf/cnnqlo7DTHRMjpL0ELT+p4PqQ3/CX1NSzCTpSe1RP3KkA9xwr6VC3Sjpoy+y
HH6/bHNpIud1oo2VzoSztLlfdoFnV7REJt5LrsNPKm9gJUdH/bKZpeZjwpb/2hEvVdkZI7Uaidpi
REtzGpFqEGkOWspy/NlKHrScDAsHPrrvEvmuaNY4h5em9ti8EMWnY+l5gOgmF9RqPW6r6Ute3yvG
LlU3srUSPyzdGtyHTCZ3O72twt4M46EMzVbloVjBPVLozYaXY7gyoYsDohIHaz1AH/BKp3vFjkIr
d3zWjbdXd9AkaXrUSt/belpD+ihOrJtI7+OPdRqssYYsWiZwIdRz+IcY5GsJXXa6wVRW9W2lNtuK
usGkvoWKjtKuq1groetCeEGkb1HfpBw2PytOB1rNRFGtB+bLkF553KfjvqgemFfzavINexYiJhKj
H3km1hFOn96YQw1fguzS9bCdql+0QTTB58vHYGFr0GbNtoBKAMyAqMBVy8oYjyCR3Xx686a90d+9
4/v0v8+hPi9JkcW5yP1U6YZScWukQMZNaW/+t+/P3uToWpOryc9aLVFc1Ym2sTJs0Ex4hwUYG3GD
hPncUIIF8h9pMmqyKwfxBvH4a+VlZoduww8HMwZSfHPR5NRAYdd9mmqW4tpPY6RtJDqfLo9g/oBw
9bNV509z989StqcGGrlLak/vVFdPYmvXOumdFxl067YP2mDcVkYTb6vemeiFjL9etrzgy+E9AlU2
V9goWQtDQ4VYzqQZHjnRitBvzc+Sc9NlH95jBFwZqspUnMQiqBZ7SmQNgewmcovOyjjetZ7sbQNn
+mRq6UqAuDgiSJ/R5+BYnr2S9N5RJRlkmdvW5geo3D/OnYQbKY1eRnuNaWHBr1EE/2tr/vOjvS3V
dLaqQ8ybv/ueJN+V6hXhHHAiMFakcJ1dnsWFOAypQRLWsBJx74pMOZqV2VZlgTTtSiA3qrqBo3zT
BVeKT/3Z7JTmQLNCGDdLyJ+OSaU3xPImiguZ1mwdh8by61O7JBUQ8AUOMvszYbNXvk4vPETg7twr
YDxEw5o6zZLHPDYgeBzNnIAVNNrk6uXe7O+b39evAw87PA1TZMEXdjpBQ9VbzehR0oq+jfK9rbne
mvbL4gBgBVTYw5SgxeS3Y/UBumbUk+z0V5FtjGRNL+v8goTMBUXrmbCYf4s+X1G9JIJSyHoxQloF
/Hvf+RrSyq0Fw264mtsOkBHGYO7V4ds58855Rq+kEo7mS67chw+hd/VuOv28cATDHpaNKePz2aNN
K/dazLRQLp+Z6smygUCj2CZeLk4xmnR9N8YL7T1BBX/E9NL6Pp3Vd4pxV6jyzmx+KXPvtPSg0Fiq
DG/X7rZT+8L4nHHMaZ/rjRfJ+VTS21yF922qXO1aMALiZq7rgV8SAc2d02flFDNIJfxQtrRnppvY
er08kD9Qr9NLbkZV0psFHotIQ4SC5RNgi4gQ+IXcfLmvutTswfVpxsegDaMvzDLtr3n6wRnr5nNb
qBqBaBEGGylRvO2UFDTiN079MKhW9Qywlurj5EXhl1Zq7UOjD+2DHga+22RtejdFfnow/Co+FBoQ
N3kEcUCjuNrcEorU487IxuF+IHa89Xnxb2rwEHcIxSY/ujL0X6k8DdTybeULfOrSF380YEwcg8Lt
Aigz22pKNp6Z0KzgT/EmQ/MbzaTR2vVxq2QHLp6O9rapeI7odQTKrGufhsj52OTNv2EvqRspkBM6
5qawmfbkwYK7ahz9bzmM0A/VaLd3qKGGYJ260vx3AEv2O1FHaXd5Jc4vkjnHIOPkyfDB/yvc+VZG
t5WcGqx2+ZLQNUoz99WEkBz6IxPi002rvSoLCkw4+zamXWp/eQRL/ot8xCx2htz2WUCR58zk0Prm
iyz3+1C6ncrfRdpsdO/epwvxsq1zZzwP5a8t4QAOZaMnfoWtsbMPPrRNprryLluwAEIC6jXybASB
YrlIyf1MK7n5X5RuX9wYa0Ra5wERUTFefjZB+CCyQlp+QbrQV5BNGT62PIFKY0b53OprWZylYcC/
SgQLBeXMrHh6L9ZR6JeS0tkvofy9e8jsr5fXYWkYjIPuYyLlc6lP0vtSEfiO+aLA9/o62BP0HVC2
v02J1j8bnZyscE2pKr/31F+hd8TlCJQTdD14i9PxeG3rd1NSZaCkyvK1L8Y7xaZD+qYK4wn2IluG
vSn7ZstFfNNPcf1sNXAoRVkWbLwGmjI5JF1Q27XzMcdF2Te2mZT7sdIzJt+2tlqhxj9QXFBfZ+qD
bS7l7dvlCTs/5rNHhyYLFMJcZRF+v58oTSelU/oCaYA8c8vX2qa6uriCCB9OnXwC0SKQg9M5Coi1
dRo6oxdLLrcTQLnaHGCT2F0eyfnOmq2QiyEeWghXsirI1ai1ohepe1CcYNtP17tELBCSUrijBeGs
oyfw/XHQ5Sx+0VJ5Y1g0/svtph/+vX4cmgHVItjW+U0pRo75aFC8y5OXMdzmr+Ma7/K8oMKG5YD8
/fw8jUevkUhp+qA3+LxnfJvCG6l5hEzjtWwOUXNQyqvdoo58LBEdXovElbjyVFOsUR7YXWqWPFk0
d0PEdu1swWFrkW+mbAtRvdiYBtWmFdlNXr8UKopfhzy/vfz92R+dThff5wniAEUEoiuej1CXg9DR
ovpFUevoqZPt4E2WuuA+NszqUfe6/k6TZGszBP1a/9j5fp4tz+V6EwGBM87BQC/UOmnK+qX51SWb
6NPlca19XfDD8hjDzhFV9UsZhVuzuevekQ+hFEKfCeEDIpz883SjOXEChwUu72WAr2DcRNpaPLo0
BFwWq0K2kJkSDormK3qm6Cz9WD1L3qOsra7A/IoVFh/tJ4P8AIq+bGNhCEqrwrlg++pLg60bP+uN
rVfBxrSVk9Rybv2pDd945+Vb+nf1bSHxytg6TVfy6vZQPsU3GNKP3HPQTJS9asvJ/sSOURCR9TuZ
thGz3UvUUV/jTrV3QR7Y+9JJJMggxmRHxSHaDpr60e8b49n2DOk2CjKQe3C1T58GxxzNjZKr/m1N
X0gBk5wFlWIeTQ+9Wvaf0oY7vDfDHmhJLVnStq7kcZdVhXX1y2p2uiZenVvQOiNIVTkLaIYE6kug
7koN7virPcjp9+f798hdhVXR17U5L8H4MdW/6MaPy+fgPEg8/b6wiZpOibJUl5SXPgllt6+a+kkB
MQHpotxpNKsHavgMsXh5tdtiQyHYxi2CCs9ZP61cBmo7NmPpttOdFb3Z5cqVe342Tr8vTFtpV61X
tHy/o11XwX0MK35xAV6KBY41McycbRKzA3XgD/0AAzfw5g8J6AxjgDgPGocExjfpqQwSFCC/jVm6
u7xef8DGR2eSBAGyexhGEdqBCF88k0Xsp74CScirpwTwD6QIURcjpIB5aI7SZvDG/lmJc/umbOVv
URenW90zX+Ug4vdoHUBsOA/uSlQqdmlmf+QNGu+01of1LJ2ah85vP1kJvGWXf7NYozr7zXPUerSJ
FWgkDCU1stdCL2DQkr44TfDglcoXpIr3ldZtMxRcHX24tVPjEUTQtp3Uu8u/QdgQZz9BiMFGx4sR
qmDa5OmbJN1rEPP9bwaEC8XogkEO5jG2n2HSKuOVzwtx6n9+P0EkD9J5A4h1WS6BtClgaXnNywzW
pqci/dBi5x1jODIyT+LROlURKoqhjBF4BEeTLtaVzbs2COE+CWG6q5N5EDOr37QbYStcE2oW/NnZ
PAlbDSZO2456OXtN++9Re6cr5U1bPupBvlelNVyhmPY6MyZsKhsYhepUGuMZv9fSg2cUkDN8zsjV
ps2n3HmBAnZf6/92srUP86+Rv7+8XPNYzlzB0XIJW25Qcz2RPcz3xsbS6MC8T+Ld1K+40kUrc1KS
ZgG4jMUIs09yr0x6O3udki0qbUpxiFui/5vLY1ncGgBauUHJGZ+1gJme5JOs4PjU6Y2q7J1yn6/x
Ii+6gCMTwnRNUw5HnW1mr9Bzxt03x1p5Cy9NlD2DvrnR5mhfeEpCOVSXgVLnyB2+6MMB5M9wqKKV
i3Npf0PFolHd4DGPItPpEYXMyKeCxCAK+6WbHjyVjpr8c+K/DdD0XF6SeT7E7UUNhfKQPSddxMeL
3qpapsdO/mpBtejnPtfbm9/f1+PPvLlNjRW8xJ9ffmbOpF+CagcEdCK/fjmRMfB1dnPiNd3G7AuY
VaPMqG75bcUmGeAcDIw23k4kD6Avs+sdQMb+kPYw4XiSlNw60LzAeciVYvdpcG9qbbKPDTvZgndL
tlJQQDbXymXxVhdG/1FBZPUGRmHruTbK7INcl29GVMY3et38Y4xJ+4bAlvWWmWa0y1R7uBuU0IJh
tc7KTZnbcKdB2fuzCqMG5bbSO4ymRxtVQxahKqbsjWbpeq0ecb5/7Rn5wBaDnpMitBCqaVB/+mNF
jTsbPnvpN7ChK+7//AyeGhDcP+ARu5hCDNjjAbaZHQyNcrMmXrZshIsMXC4pBFOIzGBCSyezcWR3
1LNdOTXbSfqg1ysXzflRBM8ADmuWSKP/VqwCIvFkNqrUlq+sylYzn8bsU+188vR85YicL4mqkJGE
fwxYACDAebBHF6asNkEnsQlec3ubmtuxW/n++WSdfn8e59H3p8JqgiHj+3Mi3947w42TrcBAFofA
AwbHheo8lYdTE4OBCqHkeOFr0Fi7mp6wIF/xi0uDQPpjLptwts+gcalZyIFeZuFraT+E0SHLdnG6
8gpbMyG49s6XYqil0vC1a7dqDochj9WVw7E0T8ejELz7aGVyowWMwqz3TQqh1+6yt135vi1UlHP0
BbXcRNRPT/710xSO3ZUIeGWOxHt8sEazgrE2JKX2xSz+7apqK68l6ddsCIfbLgtDtRJstOVWHuFc
u9fXYkhl4Wxzt3Lk/kO2Ip65EW7YQiql4NXKYX9Xii1KuAjuRMg/ep9STd022h187m3wuzV/Sc7v
LLwN2n1c1fvLC7Y81r+/QzibjtbVHhSeweuk7lp1bwc7s3uHCRpaeefBH3AO+ZRIloxFE4WvMJZr
5qHzPlZrXThLozg2IRx/q+o6K46DkHfFVoaasLld1elcWrBjE/NPOHJiXqDXlQRl42tofVXSGym7
tcqtaRwuL8fS+Tm2IiwHt4HiS6nPXHk0oN+Wa2oeixMF0oMqBxooZ7dvaExjhBps8JrLd9C+FvA7
KjfvGMKRCWEtNBK5XZ2o7OwGfsWtnd2+4/vIU+nEjWCIdSGAqCUlLpvQDF59cyPJMGyv3FaLC330
feH3O1rR5qTDgtfWeaY4HmXPNvRU4XsOxZEVYTshCGKElWcEr0ayV6OHGI9vr1Xh2ZGnoSjR7pEJ
YS/1IyRbVWqxEF/RbrPtLfDZrF8xMl8Yl4wIj8feToBXZ8xWH2T7spHhpYLc1fjR6jet9QqbXZJ/
+N/WX7gljSFQAvAuwesw7uEQj9Zc8+IRPJo24YrsNBoTzWH+PgrlmmteqdzHc/tkWcR6uRRmjh1a
fB/azPp3ssb4s/LzDeFppTWRVVURCzKpm/Kr+c//NPmGcDWqcaPZ+NrgtWnujXK/SsexePjgzKLl
jXINsL5TL9v0tW2NKDS+Unc1SrjpnkNolbUv7xjFkRVhCw19YPVqhReM7a2RwrS9u/z9RS979H1h
C9VwueW+JQev9XTXuVF6N/QrTnZlnsQ4q81VT697RtADS6OkjKZO/7vwvl49DsoC9IOQqlXmnMPp
apRNDLR88P3XJt+Uw7YoDkOzwqewsF0Rv9bIB5IL4FkoLAVQnFAvglaie97bONavUh5WPO3CVKk2
Wh/8hZ0ziVpZ9+SY94nnDr22G+MHJ/po9bcp5LSXJ2v+pYInPLEzj/QoQFA0ye4oQnhuIn2nzImI
xqvq5DsTPZeh/K7mKxM3n4RL5oQLRLX9AekGzMna1zRyveAwpt9i/RF905UL8Xw3zxhOSmj0YcFx
LELsPUjTpjH2ZNcwbxFVsLJnSOwvz935LphNkDYjJ7CQdDJ9Xg0QNClupm4tX79pgrUIccWCCN+f
7CSq0z8Wwm+zBMdaWm5pkkCqAFpB5IoMo7AcSoP6S5YNijv6Jjgo40ORjrdS3h0uT9T5qtNors+Y
XTKM4JGFE1lEdFaA3lPcHOYexJoOUlX8UrzypgcWWdbtytlZHBXsDw7dWpC3iWWaqRjGdKwZVSp1
90bobexMRh/j5+VBnZ8cMjYycCKaK5AAFN9CcOsDIA6IFapgeIjK/kNtVQkZsuln7xkP2TR9tIPr
05zYpCg/rxUPE7ELJwg6p4r6hEaCFCr1KU5/jHgf9KZuKy0OV1zD0uYDC/nfbJEQssaaVhlRHiiu
U9810wsR0uUJXPw+iHvg6dCrnvWmGGYH7JbElxvrH8PwZ0Jh4rKBpX0Ag6rK2aQL7IxqBGqVEiSW
Qed+iLiE7QXmAR1ZqO46zVzZcotjmXPDcIEA+xAjgLLvC6WTmCvdrHcU4LeG9p7ZOrIgXDlof6v+
VNpsN7n4GET5R0qra1lOscOTy4b9hcQUhCaU1c86EDW572OpsZgxE51vPeIGCORHeNY/SYG2sZRJ
3/pV/TufaJEJghBJwPzWK5RNHUkbsyxuLq/f+R1Iz5UCgEOlGYxOPsFtqGHbye1A04mhbcvPEg1A
iltO71g5Y2bvpFFKh75K2OXyOFpd6xmKG2lBemsPKOOVhbXWGrG0Pwwg+TNXARkUsWchdhDWlumU
ckN0xvw3rtx3bI9jA8Jc2YXXdbgrxbWix3B4uBJj+mdjHH9ePQ0TKt3w42qcFHfywCXs8qtDW1b6
aHqERSinzujgxVJcybrtirtcXvn+4k4CZYjEISTfmhgMtMWQxWmrK0jrbZvyUDsvjvKIMM7l/bq4
yEdWhEnyypQW2EzDYZbRTmnD3b+Xv79Qy4cigiZFAj8YUM+rXJIREXOAFQnTL4byMTNjZE/cQH1W
w/yxQvbWaLxdlwzIFb10/Uqed2l0MP9BVwqAD0yaECvkzYR+ND3Krm3DiOpnu9vLo1sKEiycDm2W
FiB/MUeKRGZeJArNn/GQe+HGkO1qa0hx+3kgQNl3qpzdGehLrQSkSzsDd02/tQPw+AyDmkVKW7fA
qtw+A4XW5sn0ZNRUv/LGaO8p9rUrNcQle3NPJvVD6FfP2B7CMQ60yq9lfJl5SBv7tka9zNxH3sps
Lq3WsR1hL44j+Pl8LOdxeV+nuLpF/eXz9Qs2t86wWMhAnQVAJbqSk6PA8uKN+cEIoif4UtBB7Yan
RDUe0CO7PsfFlB0ZnOf26K2SBEoU2DIGs/qr0d3nZrkrxrdO79/hS2lXB9sMVw5tlaI3UiWv7C1Z
hkCu2LbOVp7y3eWpW1odwLxEV1T2AY/Of340Em0aCwp+I3mmEAmaAm2h66tXBDYIEPM2RV8MwvBT
C2iVhr4xzfu6L+ifdgtTQfTxn8vDWAiwjo2It9qYNJUVBRjJe9pmiZFRtrUAKKjq/j2G5o6/GWx7
1p4doUAbp3P51Wlua+mX1zxU/dtlEwtLws1Mrh88GXRVshBfxXEahpYUa26qf/Wd30DJLn9/4eDz
yIIkk8cWLUbiFZQrzVRJEg30Uf5U1V+78hAHBjrUHy6bWVgSwiWoJWe2Za47Ye92ZankI43zbog2
DlJRX9HNeIcFOoFV+v/UOXA63VkoDhkjuSKYAIbiJkz7p2bwbspqre93aSAz2B0eUzCeXAqnZgql
0u3R5q6bpCd5Qr9zirZVsVIeXVh0GosBdlGiACUuvn/zIZu0ZuJO8/JneXxOfl8/VRoUWNQs0MCi
+/t0DKbkoEdr032foJGHTIqbFs6nyZNXfP3iVHF9wVsAOQvGTs2MaBDbQ9uztTr1MErdPi6ar2EQ
r1Srl8IPiBcMW1HpxkcRR4gxgabGlZn5+F/H8WYFzXGrJeEdqI19jErppomC28xHqKiYHrMq/wlT
RL1pYRy9PKsLgQI/gx3IjPJyFGHxgxkgeO5EsHt0w75PkDw20s9tZH7RvID0/fj1sjmRtXWOfcH6
cHap3UAAIzZYdvRdeEnXQNZAV99+KpToV1s5HdrnjrwLyqG7GR3wWYMpJV+r1jJ3uaf31SZH+fgd
PoQsykypRjvLWYOiX9kVDQD8Ej8YNrTlbUbP2fop/X1rPbEixPY/g9Y0Da4mDJ2R049GGpQ1usyu
aubtU+DHX2Jp8JFXjNvgkJh5/pxImnkvV3q9bTzT3rWS9Y4nLwefJzWwLqD8oi8zvQTZ3ZY+5qEO
bjS7eG0062qAHWt7ZEK4iLOedqhaoxOblMDGHJ50R9pVPoKD/hpgccnVzM8POL7oEgJGfHpIg8lB
WllJJhddUH/YJFey3v5ZMIIjVouDAUuTcDjjfiJRNcF/2W87/9mSV+Lk+fo7TdyiJDxzusHsRquh
+Ex2It7InQrHkpIUoMK+h4l8UyofU9+nRfYDegWXD93SbYk3m+eJvkBQdaezhbRc4GReNboPqvVl
D3XPl+u/TzevgQOhJksT2un321Kn/hc3o0vHbbMzg+dJfQ7XmkAXlpzdpXLD4EHmpN2pER5xg1V2
o+FCmOO9RdWny2NY/vxMWsFVTxwmzpHut6ZETzQKJ98z4y4kZX/ZwMKa8/v/Gpj//ChKzbRaqpIM
A7iCQ6VWjKLbOfabanQ3A4SInervLltcHBLd7DTR2XM5TT21GMR2P8phYpBTvQn9Q7py3S9clGTQ
DMSj5lPPO/P0803fVVldNRYaVeiJb7vXLHrHAI4tCFMWd0Vn1kZtudn0K6ZYE2rWyqKsjUG47NvQ
hzCyriy39W4U5UaudvXK2Vi2APoUSnf+suZFOlp2zdOMnKy65Qb1PanZPH5U14giF443C/HXxPwT
jkxIWSmPNZk34JTOJpVmb6jH37NP1++mYyvzrziyYiS2OlUTAwnlWys5qGtoiHm7CD4R4UQUAhSI
zkGnCN93zDwDdZpYrhH8MPN7qLKL8If+rZqux6dRzaCaQKJiLjeIDQhKBuGOneWWOyXfaum3U1yf
lDj5vrDiRdkqJv7Wcj272/byTQ2Y0tN/FePKbbs8YX/HISx7UyNR1HWMo1cOnX7rBcgm771/nPbm
8sIvbi/uDkWjKVM/g82jdSKNJHxMVzL+Seg/s19ifXtlF+N84TJpf40Ivqr0WjXTbc905cb+EqTq
LZShPy6PY56P8w3214TwmItGVQ61XjJhprK+lV2897NupM9oraFqye1yG8IFPStuIC52elCG3Edd
CfYAV8o3Y7nz1yhHF8YB3yc5L4iNiSjFB0o5oYg7jB1Eas7BSO/aX9YahcDCCCiHzVTsFMZoMRau
WlWvu6aHDtBtERT/GYYrG2ppAHAmKzZ/qyAKhIvDLGUHhViDm7AAGB+V26BCueDt8mqfj8HBAjcf
vmSmshTGYMILJSMFrLr1sB21jdPdXf7++SBmBsZZmnHmfjzDRUwowiMPRnq6prsTaMFNrsYHPzCv
PuSYQQ5kps8l0hVrlDY4/bxSJNUdB/AX0t60XlPlsYkPqvzp8oDOj/mppXlCj/x70JhynFdYkoaP
TnmfAtRWAFOi83vZznkcdGpnntgjO4UZSWmeOKipQAijay9tmWyKxh20bFdVj831KBn6S6iXE2Zr
7GbxtNhOpfuwrKmuZfnsAiSz/SckKDfq9OHyuJY23JEhMcWSj0Viy7MhD5Xkof1eAYS7bOHc4QOP
gVWJnqIZkSNu6Z7+XEhySwPG2HI36TFiPlH/T9HE+7CL/1Gn/utlewsjAvdD6nZ+pZyLuUmQRXat
Mgyu1Vu/EhNXY0VXl0FmH4NyBSVSEvgiOZii5TqkavrgRsaHYK8HK2uycEgVAiNzfvgQpGrCXmsQ
ulUDn89bX+L2sQqeknhlTRbn6MiCELUYVpsOqQd/thfHm7b5OK4Fd0sG0GKe/Tz/wp+dHhc5sK1Q
UzPoeFG4Lxpz0/lX6lBx95IUODIhBMGpb5sDzZhosBA5NtOuJz+Y9CvZloXED1YQxjbJD8KjJi61
n4+a2rXspq6+QyA+0zZZeTD9gy9tOY7GeINogrlW5FiYPeprSI0C++LRqApXjd9VaVw1Dalutd/a
dUvr8PX3ABZIpFP2Blwm4uM8fayVVkPQIPP/sYMMnNeuiw+XD+JC/gjhLpK3CMvN+U9bPd0ESaJ5
SdtRqymKp9EY9zEtWnJmbuTkzm+f/Pw+6dK7Ir86kMUq9Q7S9zOzjJjPJdFrB4NKkr2OEYKdup99
qd/Imf4dIpqr0+CYoieMiJwKEdnw0wGqoZEqcpuTdHVus+53rzxLVxKrzrv8xIRwUqO4oLemLcm3
NtIu7senuo5X9sLSboMFgN/Pjc2DW4g5SilVylgKyW1GnQ8tWPOsymv8rQvXJ4ElzDjUbYhvxFJU
kPXaNOtRu1Lv7FMneUlLe2umEFKW3s5TUMEO63LFjS6Oi+IBaRHaVc6ObixFPPMzVkdr/I1BhvLX
5f294KbZTCSOZuIJnhKCj8tNuwvNwhvdPHySyxgZ6mjThddfNfB+8HHCWiCMoiNFEsKOa5+UXgKd
UFRN23TtobQwTScWBD861pMUdQoWWBH7W7vWxTr/76fvl5n7zKFvg5QOsmfCBi5or1ErQ2rcwCjv
8zTUN5GSQxw/PpeR+mz7pbmJFR0NkrVEz9K46D4kF0qnEkSkghMth6DKgzZrCaH6bR142/56bBJD
40EBeJY4ACdwevw1zxz1dgxaV2r6jVE/jtJh6Deac3N5ny3dQTOn78xiTp0YX3NqJ5clQBESdjQo
ANt8L9fmkyzdVs29aU+3ShPs4iw7+PZEg+JKV/BCeK3NKQcuWubxLKNMvWqSfC1u0SX5JE3xNmnv
xxZkW3I9OIq5PDIk3BWj1swJ86R1J1ODgTnfRAkEspcncmlHaHCN0TAq8zIRG8QpD4VWVCS9myZf
pBgo28pZXZosQk44nwh5ALkKjjRR28EvYkp8ZWrvG3yp0pp3mm+jfrHi2uadJR6q+epGg4FS3Bkr
FGTBBmTPWef29YfJ72/i4ocvUbzw/H1YfLs8a0tujkcI+FZevzOO4HT36Xpq6lnD7lMD69YcYBtK
o/yXJMsr4cLCFUHp4q8dYQdMdaf06EK0bviv6ddP1U/te9PnT+XPd+wCEnUW17YC7sIU3HaTR2mi
FUPjxt0ONsY1Fael6Zr5iKiUIJKqif0NfRymXVbXrduOiTvQD+eV1QfLXoO2L+1lUB1sMxnfQ97m
dFVMgApqn5qclzjY/faVtTbxJbdNUhPuLDYzBVZx1fMwUfrQa105c/PoX737QgCvtI8F/VjRdyvb
X95kS0eHrUydnPTmLKN7Ohxb0qosSfAzXo3gYPCtKn6mE4XjtXTBAmXIH5bM/xqa5/XoHe/01LbV
ejaUPmt1tNOz4XGavFvNLD6VWruR/eZFj/N9ClfNVk9+Rb65Y5FX9uBCGZ2fYZJX56E6t8kLV0ct
F/bUyFxOmVo+GU3z1IcZVVx5WxkmTf/NrklTRDHix7rLnA2w0dvQ1t7eMef4KoohhDBnD/OiV5wq
bzlwaqtv0uTW7l4t62vurUkx/vEQoreynRmXAHSLfKywlzozMQbJw4MYPQrWfvaQj8Nb0Xd0QFb9
Rh7NXRrpuzD7Yjf+P0OLRJyRooQ+ZdtKtn+qMqpu+fDc2pQ0lZktN3mxUuWmltfYBJaOLrgf2gV0
5Ml5QZzujTbzKbmHTEhi3ublY0wXuB1fDyybqUfnxAGkl6TghJUni+sYgDZHV5efMuWg/Li8qAt+
gbQRZRtAZVBni/Fijqp6C3PfgCh0vSm+GOP1IGMejLg3LlEgmqY1T+LRAZpgJPOMjN+fx+G2JB+2
Sty34Hp0dIQJeP6kWMSmilSO/UIu+8GVEm1r2Snp6Ndm/KkZb4H8jzc+2OXHd8zZkcHZOR0NyS9y
J7Y93vil9CjV6sZOv77HAEldPBzrLno3apzQK/ry4Br6TeXshndsXF6hoJqJdEEwWcIAktLQh8kx
O7cYvM2zrX4qvZWq6ULAgQV2rqUCkuexI0yR2ti5Vcod0i/RV2ly9s3UhBsHYGSc18GmM9bksRcu
hGODf3ILR2ui62HchJXSuRbCPcmwh/R6W4Qf5eb6J/yJHcE3DXls1RXc6W5sO0/yaN9XQfsWONX+
8g5YG44Q3FRKr2ZZP3Wu35NwU5/N6i3rvg1rLE5Lp99ATIZ7ZZbbFDOHqgkBUlsTgaL9PhmPXr1y
ZSx4SHpo4AOlzkItRwSz5VMfFWXQDq4+dptaBcIC9KP+dnmulgYxy+9AfUQcJYtU0KY+/r/jmE0h
0qcf8nylOrFkgJQe+WjiG5qDBBfsBEUlJ33Vu21AeFkHh+t///HnhQCzsrU2yqe6d8thN1nbeC3C
XDqLx98XzqIcgrOber5v6+gBb7zsoCj3RXHTr5WcVww5Alypr3JTiWjWdbV6VyVo6L064zYxyICu
vDKXDdF74/C4PS8RZHZjSHaQ964JA7Sjh1sfFb/Y+iDDYj+0K9traQ+jucLLCaKrc0bdPpf47+HA
6k/fivijLT8W+opTmVdACHh4X/zXhDhxdC3Ug2N3vTvV4QGqs6GhMXBb5Q9J8Wia4aZf2xJL7uXY
oODFqkxX6njCoNn9SJOHPnzMy2+JsnIJLM/crI1DDfGcEVgaLR2srNy7ksOlTPuSHsClTcvJO84P
l83/NyOcH2rcXgIWmG2X7yaDECls7y5bWFwf+jzIR9EbThP36W2GYoMyVD4OoKzk/gE4QvlEmvf/
SLuy5cZ1ZPlFjOC+vHKRZMu2aLd7Oy+Mdi8kQIIEdxJff5O+986RIIYY7omZ6BefYAlAAShUZWUW
QaI35dGZHA1ZNnU4OO3sHbJ8tg63za/NI4J/pCaBzr6mELXmHPn9CW3JVfJJU++NKRy2+iq3TCwO
c3Z9thU6cAHQVWOt+j7naah5nzy0Stwex9o5+o5mBKBRv8aZ21Nd2qzVUURwvrdhr26Esmv1AyB7
0eq6zNI186GbjHPCRY/eaiD0rNqH5EbZP8zFz9mifmX/MEGT65CPg6s8tD+i2INuFpAuy3nDysgg
pqILNe7AMBfgNiqeJtscToIrW4TuMnv/kt1fWi0hXAkaAVDCLMt4vkwKIMfqhDKMO8y7toUowTPS
/TuklgOrCTtNBAUOXmNs/QbJZQUSH+q9DSWJMSpZ4pvaGx8fuvKn2qN7KL+r6y2FDG1tp6AJZikP
IBq/Sj263JvLxkCrkjD3SecEVaKdjN4O8GwGaeyDSfbodUVkCgbAH5Z5l9fP2LyBOSEsMJ6H4Q4B
SciLrZS1vmxQ+YAF2TqyEwbQDLjIpXlzyiSHoqO6vOJN9uAR1+/Ug6qMz6x6U0r6bPdRbVU+cx6m
+pFUbyJjgPYOPhfNPjG8+77nvtKkkL0+jT19dlstSNtx47xcX15M3wKDQOuqnDpr8xICtRqWt6Zf
PDfzZ/Gkdi+irndQAwo4pIBYEjXmXdL+NMsHZtzzMs6mDI/xMtS1JmoKO7Ac6LxUiY8s/bNNn2/v
4JVjYml5WPLyi3jqey/wmf8ljTtOCUPvw9C288sMOu+HReYjsst5C9GwnNrSkiHfgbafJTQFll5a
MpoOitW0WDKutPwhb6F3ONFhvrfmoQ1cwdtXN+/5S6N4ysZpv2r5nUITyUtEF4uPnw3S0nNLo6ix
xKMLpjBbDbX5qZ2fyibdjSC7EM1Hj0XkyZH9A9gJOH3nqgBZajk1OWVdTNyjPh//3F6yq6seX4fI
xOL3qAhha12OZhaKOaq5hnpKZXlB2eeZD3xuH0ABlxzAF5pudHxcuYhkT75JxlppR2/s4hF0lFOR
6X6pApGA7NzGtF0FgYuhpVKEbNSieCBdygtQM+/GqY+1erADcK67R3Q/GL6rkM/6kM17zPcWTml1
MhceO7S0oIJzddZ7Rc8M2+xibXpoTQjw0aOoPrcffnAsQzszI0U0iCi6QZ9gxiitUDVzP5u+3/aK
lVVCEQ+7a0nLwDkkH29to+CaJprYEdmXXtTFS8mFFhheon27bWllytCSBRVfdEYu2BdpH7vMBtaR
lLCU2D/AN3VSmHeXjEU0FP0W5+PKqEwA/4G2Q7gCELo0qpIIzUlrq0Y/3nPVPxfFneq83h7Ohgk5
z4B+UoeyCiY05b6FZFqtPY1b/b6rNnQw+NjYuEv+53LLMtQ3M1InPG6JMyJXwoaIa0XxxBLhbGyi
ldXBkeC4i0gvGotlP9DTeva6ijco5kbCvbPEoR0OU/F2e9JWtirAAuheXqDhCGQlH2AJR4LOpk3s
DcxiftVp06FXIDuhIZVyrLqsONi9IBvAjuuk+fsdtVDKopKMPKl0QiQz64mRYnDFcI+2DZ4cuXNy
NOzXk4l6S/ctJ6ekvmPuxuYy5atrsQvybZRD8Ay4ynqIvhhnRa+a2O7y/A4quiJwHXcrZL8Od8Fz
gS2MevLSiYio5tJNageq9KMtqjjtu9dC078OuhYMRhomoBUH3CUPs56HWm3NgQfl0NtLeu2jOsBa
4ARG0sjC807aaloCGspJHVmc0iHM1RQcH6r/cbYkdCOfWZF3m2mwqk5VwWKvVD+PyIMlwo1uD2T5
oRdxhmRC2myZZYPLb9RYbLM/c/XSo1INvpe92T/26T88i50PI3Qkg1JqL+OGruDBwOLMCDzN8ZWP
qhjhbsKsYbvBLdByC1H4S8cQHq9bt4OF6k9zLDZ21bVzX35c+vm0c0s3n/HxXD/OWjgkL7fX4/pE
uvy+tGlBkD9B+QHrobj39etsHxg9mPxw28iq99pIIEG6G/9q0gWb2p6SWq3BYurcp83DnB1ta6O4
vzJPS14VvReLwpflLuM8iyLb0itzm2YsVsHc6A90w23XP496LqA+wPrIiOmGVqZtKDmLJ6h36o4v
sq20yvWhjXNlYdX8PwvLLzgbANOHAYg/xuJCt3dTgaOFZQdOnb1mJw/zzDbWfW1AAP2iGAX4NwJi
6TTLSG9XLcpPcVe5/mjkUNUObi/6dS0XhyTSuMu7FNRlVxGjmlTuSKcJI8qT4+SRb6lgD4nVg99a
PSqdEnR2sTe1/j7TlEgTUzDV1SOxu41H1OJc0olz8TOkiYXkcetVucpiYQ15QMh0Amo0aqtu74BJ
D5D736QRG1fSNQvz+9jR6omYAlQiV1QCIPV1lXZgsTU48eQVh6wlDxAK2DXgZJ0FiyCI8jhls695
PDRaEeQTRQ2ZnjIwz6pNHtXoV/ZvL8jKLtQgEAkNRwvA9as7pO+91ha6WsTa3ABYEYOIPyz4VgFy
5YCHFQ+1NEtbeNMlx+qcCnJejlMAkvQwu1BgOGX0JSvtgDe5340vTf7l9rBWDeJFAuampQ9ZhkKg
/UYRbKAshsqiM7R+Nu9qx/NJ9tiYjt9yFZmE/OMHGojtIXYOtZmVbhlFqcRAOxwHRn3oi2jWUvR5
b6QnVpfrXxsy9D+t8PjpbIwrQzrNzWCB/EPEloDWipWFghHIT/QALAmby2PHFcjC2swp47T8OtVf
c/Y51z/fXqCVo+bChLQBiTCdXButMu7Vw2/d29/++tYAlr+fnZsdNlOiNhhApj/YAPpCAkyh/cZZ
tnJLXgxBul2qQaeaUcNIp33tVLY3WA6OrTlItzh8twxJu6dummbCHVfGVu9nRpgCRpjfMWPLfZdV
lc7Ei/FIF7JJbEPkJczYog/y/JdTQK3SguhotkP6O3KKN6dG7hCqde5Y70u78G22L0doKFcnr1eC
AtGv+qAy4dvKQy0gR1d9x+MmGAfH97z8MOdj5Oq1P4GHuLzT2U4n3avQ5p3wIsiJ+J7+G8Qhfpl/
LSClXOolUlph7WhhOqshhWaXa/1Shy95mfo5fZnVtwmJja7SgWj47GWPqrZ1+674KLYaMhtLCf1a
rowME+TMWckXjIGtV1Fr0Y05X7ewsGvqS7O8nGysrLnktpXzWNemYHTRI7gFRF3ZCRjDvxakUDFF
v/dcOYTHlfY6JHsyfbWU6PZm2xqEdFr03eB4blPwWHPfdP2hKcPb319x/4shLPbPNvPQNSpXc3x/
VB+LEZjZu1ns0m5jNy/eLXn/hRXpyFBtq59MHUvhGPYRiS0/TfaIhXyb7xRljLz+7faoVu2BHRE6
fsiUXKnXa7laKKquV0Dws4Cnhe9UsWrv+JiEunJMP9yhbwFSjdsJrT2gtAF67HISLWRMzG5MqngS
xtFsvxfswyX0xQJq/yDthNo0IIGXFmbdwDM05RyP+gfq+N0WJG3Vzc6+L42gm9UOXbAVdqP1zSze
qnwj+F11s4WycuFowXtaOs6NohdT3ehwAAjsVP0L0b8UNYoNW+D6LTvSaW6OCIBJosEOTjji9Pu6
Pybuk9hSvVp1MBskFlhuhHYyAl2hbQ4CHJvHue2j+tOKQ6n5nH5VqkBstfGunjJntqQtqjFieGmF
uUtmd8eZCPshvxta9+PB6sI2+Z8hSXu0FJy5RMeQlGTvcsufyrCjW5T20vosCpFAyWGLAAi8EHJJ
x1kHfauZj1kW46UCvYTxpRDklFp56Hn8Y3n6K1PytA2pDdpWmsW1YwR2+iMzdk7ywca0dyN4YqMe
CPmoZYte7ktnFmo6tiI5taC7topDBXDq7aNM2plXFqSdoySTlXDUMk5DHw9zRN0v/933pR3TNTnN
ChvfV38zGlrDxy7hq5+/bKSz+2VWbdaVDT5fJq9dGph8A7q05lDnC7C8Vc6+b7dUVZmrJafRPrbF
vO/MJMjpc2EWG+60zMPZFfa/A1kOeQB3cc6rkjuVCeVMd5PkZCWPinc3ajR0ew26mqfE3Ap+V23B
o9DIgLMFfOqXgyLGpJZDYyoYVPboZUCW8WfeQZG00iJ9SzB4dQaRygUWGVmJq0cqrwvV44WlnCo6
RSjTRdxMvmaV8mtM6/1tX1s1hVQOeng9ND7JpToy1H1JcG6eWEsCI33Q2zlChbUgWyRZW4aWv595
xWiB6NEQMKQX90Qv/aK7q6wumLaox6Wj+d0p0AYPgmzQoF13jXLc+qY3jMlJKNkdZ/QxBTamndON
VJvc8HRlR3IItIFYVuL1yQkJjdcsJz9G4jaATXqRwcSjQvSggtp01Rq7Dm0onbGF111zSKwbQk1w
XYHhQwoPUkspSlTMk5OXD37JR1/heI4pn4vhUJSfbjvJe0OIvNPOjUmDrZaWGh3yhae0hB53YZop
EBPOL07dHjK5A9nX6J8OjJqgVm1onPsoXE8Hr1mOL3iUrw/QuBhRV4icWa9+kcz5qmjsCFaSnVqL
9iGxdaiZzYX+YGldETaJQXddoVjoKnAYJlL1QK1lgzdYdF7ILJNDCKdMX+w8T+5423hHNiO54qHb
yEfjBkrOeZscGjXp/QGaEU9ZSb0gmTXv6KXsB8+n5ih6NDCITtD9OIHQPZ/y8a4uzepptoc2SspO
D1BGTB6bvPgz9WTXk75nPjqaoIhG7eFJ6VoeNPmM5IoOksG5bLs7vfd81UKz/TwBHnGkwhuCzJsN
IFIya5eCqjyqzJQd8oF8mxW0xKEUhx9sizdHaRufkVk5JSVRd0KYaKhox2xvCsZRIp3GPxaBwNft
Zb26x9B+rAJZBtAH0lRXxPZo4LdSj7EctSrfsJ7LLYjh2vfB+AVYFLpzrjFkrBJZKXIvj03EfCeR
b1QFrk6UpXvaWLKLHjC4AONdnii8zWpvSvUibqwfUG0cd56+s5PX23N0vc8XK2g/RzodqppAr19a
KfIx0esZVmaz9ptPEw1teizSUG1DRdH8sRP+jCyu8cEeDHQWwK4LADBoFoA3kJOnwKloFsjyYBfb
43Vs7m6Pa21t3jsml+jvmjcxKUp7KpuxiGkaT3RHyNuHv49TGAlWLDx+69XrKLXAV2oQEif9i/m9
rjdo/lZ+/sXnpdMvz2dQInr4fMZ9apIwm7ZEU67uEbB+nQ1APl8rVnbaWChZbCfmfduon6aRUt9q
PtgXsawzaFQWJkSEFUup+tK/dIAi2tJkJFZbUKS5v7vhgfCNxV4dy5mN5S45u3sZHZxSFBWJuwlJ
76H0bQIV6mEjV7u6JmgBx0B0AItkKgXe2GTUNEriuha4iV7VaiNwvdrwC+ExzhHU1TFt+PdyGFCr
LylVXMTdg2+K5x2I/TZA3isThTZF8B9reDksIJVLC0aCa6TvcAy7SjwO/3D+m/Ubd+nKLF2YWP5+
thaKm+tNqwnlVBSgv/f5VlZ+6/vLEM++b842EAgWvq98mo7VRgV+9ePQ5F3QDcAcyUduR01lBl5H
Oakk631ROI+K22xMkFw2WnYEYnkc6WjIX7o6pWUWSasXHce5ZE5s9GsH0nfo9knuXXTe7tBJnP3A
VVj4btfxoGJ03pWq3uxzldLA0jj5qfJOCw2w3kaWwEHhKzX4b2+fblfBl/QTpSeUMSBb27RFGg9e
/bOmbRfV/fzsKNqjqJuAAAF82976vP87JdJVB/xtIrScpLFDsgjcIQEZf962sDoiC6lf4EcAJZGv
OZ1TxeaZopxs++vsgayGHS0tDQV/8aZvt02tDga0LojENHTpyPifdDQJE+6YxgmdPxfM/FQr4+62
idV9/K8JmfCdon3X6m0tBePhg1d+UeygIH8zYWcmpBuIoGWajpUKF3Bzn7W/+qwPnQFE+d8IKm5/
MRxcD2ASwnMX2KLLPe10dp+oXZsiqQ1GtPJen/90yZ/bNlYd4MzGsmpn5wavk9Iyqj7FHaGEDK1T
2vhWNdxvh+NkfFBF/H+3OG4KtFACr30V3ED/lyBmwBZXZitM9X9Gpu9qNfmLaUP3FLQOwSEE/LD0
ajFm4jI3x5vd1ZR9Ot1Z+R78H/vb87bmaudGpLURKcnM5Vw8NaDRBu7jrSXTD3XKPn6FY6v8OxZp
eRQyCODZkBLg7uc5jyvxxP4iSlh2I+gVHYC8rujZB2TndD45ymngAw1mpT9o00BREtta/bUDAHxb
AF4guwn8sXxFGekEPHqDs2Y/WV9KbeMSvwoTcDhr4DYA4amB6rscJnAQUXakx1E2zN4TquWHlBj3
ZM5CdTSDv1h8QHJxo6MVA6+Ey02zsLFPQ2LjPtS+29mvxDlk00aiYdW/0CmNh5qqLm/wSxOZUs1d
pje4DfN9QtDHEKVbHDGrJtAxvVTlAGE1paOsrjUTRDSGcmo5ze7mtJn29jAl+7Ktt5Kzy8V4kUhA
TA2tO9zXCLKAPJcmrHCnUe+qWTtp/fwp95gFKZv0myjJJ5zYvxuBxNrkaltwjFWr6HAwADuFIpAM
HCxRjBQWdP1OvM+iVN3TcvKt+guFHoQ4imyLuW7lKAWIaalzLWxS0Fm9XDLLTVJlqDz1lFR/0tLx
G0j7jV7vG86xRvPzbRdcrv6rGQXKHuqOAC9csTAmEAaze1pqpxyl6aNjII03k6HYNVpNfVOh0Vw6
VgSCFAKdNGerzLbiOiA/XxKimNfrPgJg7ZsxT6l2GrQuUPVvTfOSoOHu9hBl1OlyXYAFBXokS40C
8E/JQVPKM4+0mnZy9ecMyrv9eK9Xqp8OO+qABTZCEO1taca8e700sSgkI3WBGHSB1UinVJcgqVag
bf1kVmiPnZwKgtiGAr5vYDcPTG2NsGfa51ywZvCdRrT7oevKQIiu/e027hTapNKePJ41vschNpOr
drfXm6z5Phht96lsGuEb9Zw/jjWov3BL6S96LcqdliKyVmcGR60n8tzM9vdprtlhciY9UNV+2CEd
xgKHz0MRVgWpIrtRodoh8ilq69kgfuFBOHjCUXJKhGJ/6qF9E9Qa115vr8rKMXsxP8vfzwKGtDPU
rDU76wRUSNhqu6wCWRrCE+/jZywekwvDN3JJeFlKu6noTa+aGs09We6hAnIbr4EtAvyVoVyYkMJ5
jpCYFRVMIKFjDIE93WfznfLrw/MFNRBUEJARAzZMjrCp4Hk+ksE9ufknUzuAnBe6wvCPjc2ych5c
mJECha7OoKZUwEwBhUBkSzXjdzaGU33ifPZZ/d3dksqVIe/L7rywKG2UQgcSDEhC95QUXiA6Fyof
WmQlJOq8yk8Y+ot2BnLUuvY2MVBRfjwwAusl/gcuo0X3QXKPqXZSriuFe6qJdZxq+5iQ9nV0SXh7
9dbOINDooW3FXngirxgIs2Y2c0fhoOiuq8CboqRufQXyJha4qO3sh57fl6bls784YC/MSjEsywVt
8rFxT071OjR7mgFX//EI48KEdCcTQRSCdhz3xNLqpzHnb8NEognsNrdncG2TnU+g5Jg9a8HWn2IC
jelrVRzqJVmu7kcjum1m5UZC7gY3OpYKLRhyisIhOm/5rDsn9Dr5XH8ZyGvhmn8xFrAF4tBAvuv6
taziGHfQBOmczMGIytkLDKEHnP1otwi937n5pVsIVw+SvWh+RJex7N5WZfQlVVPnNLasQzei6wRc
iOGzwbwsmm3SfHNMouwSTZ39biLjzkqS9EDL2tvPLQNgEgPIdomiGPegb6rvSiBWgt5waASoW35P
IZxxb5M6Q8LO1AOhG/N3y66mwK6BGSUdjo5+atG5W7sAYA7qCDBaZdHmpRuE/ZsWVX2coF+wwxMx
37XcRIbCoVbY9on7kBFlDi2XNDtaOdOTJii5mz26sHH05Kmb9RSZG/As8tZWHmnTbwFoVhwOx62N
oAhcekD8ylGDk4GfOjFIbFkCUcKfvKt3pnJsULi57XJrhpCohwo6YtslRLm8CfXGwSIJGDK0t7K4
r8jPZgidrt0ws2wQyRXeo7z3FotrikW1b1JmCo3Eoz6HiZf5Fas+7tcwgWhu6VHQgAO8HInQikYF
71MWE5TXfFvlB5eWnw1HOSh8C3eyslEvbEnHjj7XBBwDsFUMuud7oMQO+KwADWYlYuNMWIn/LzaR
tEAmFO2EomC71uNns9mb7UNjG37f3nPxPLLdh70B1FCe8d6ltHDEXM5hlaNBChGefRpo5RN2YNUP
uLo/ai+37ay4A2BOQAcg7EedWy4QofexobQ17ZOwqiDT/kElb8Mb1iyY+PYiHAK4vOwNzOopnfvU
PWVB02e+t/lQWnEBJBwN0MuBR0cFx8DlVLGkBzakynB3F76ZhzQ/qO5frMa5iWXvnkWphpdzxVxM
tNpznvqOGiT0If328aVYGk1BG4we0KuEhlXQ2RRUdU6N9aIk8Qf7bt4DLJAbLEgX/P8qAh51gstu
aOG+BmKN/ClVtmSTV16s6P8HzwOoRtDeJ6dMBpAQUyBskpMLYRU+DL9woN5VwLMZkPH1G95trMqW
PWlDdgNT+9YESEMp+iejMfdl2h9SHcX4xLuvum6jMrXmZ0DwgwZ36TuGR186AVVpa01TB6CQdxqV
30P/MA1/EUSdm5Cimwx9Lg5TYaLzHg3tpeheKncDV7W2HRewx5I3x9ksL5JJiWt7NUlOZKr/oQqq
kSCwP9z25LXiy8I6pC7E65gruewJ4eNWlLaHGpsrNN9kfqYdUCq0M5+W9KA01T3U9u4qQveJluPA
9u5spYt6J/laFOb+9o9ZHTBqEu/5W3QLL0+ds707loY6GFUBUESmZX5Ji69tW25cqmuugeZg3VwY
ShFiSTee0jV1apY6PNFSoIXI613dmxOYLLY6wVYNgf8ISVyAdfCWvRxM1k3cJdkEB3HYY68ZOy0v
nmyx9ZTV9eVEk8IE0LT8a0gKe9AeqKXv+EdvMMix5tTe6S4p9sWYfEV+V+xUIEqo0hiPk6HUOzEb
yV3XDzwSiWXvyqxtIteq21BoQ+33PMeT2LR+GgDN7Iu5Tu9L4fRhlwCwo+gJi2wwakYjm6q9k7ru
6PeNAlvc9r5bIxSUitJjYQallaNAQL0vHJVEfO4bv+mKJqx10gZFrZXAywDFU3rDcCzIRO68zoMq
S+MCc+EklR0C1dkEA5mtXcmr8r5LDW9nEgF+jnoC+Uxvlb6CfsFdixapfV7hgExpOx7UDMhsVJTF
Z3eGSEk1jPl+aoh1oJqWBLYK+M7YduqL6SDjLVBKtFtwLnNIrKpJqt8ZlvgMLgFQcQxeGQlHiH3L
zO+OXbyJ3HR2+qTYx7SgDybaYQo8ciOlNtiJlGjmHcepCIx6hG4BN9CmLFIU9mcKqLsowFDmpqbv
9un8otYIvnkBHceG0yS0HYE/IK0dlRkqSr2eVZ+tMmvCHhwtIfoVi33TV2agVMYUOKrZPSnEsPem
0ttR76rpwZqqKSSN5fn2wF/BUjdqoNnT9AhJFKYHYwdsNIpXQFC1HBn+lKSPTs5JWJNJ+BPaSv3C
EL/rGQ3kTa+p0Vjp9cnTmw6NKng/AIvZPw1lpUbmNBfhbGRFpDNzOLYjASWV3Q/4kck/fWPrnxNw
tt97jTN6wZwrw48OoqtWWCpGEVpF8tnr8tIHEf9Ctt//YcMw+Y6nsT9pr/zQx6Z8FAXeL51Xkpd+
Vqjf9iOUJpIEDD9mpwZohM2/ud4u0+7H5NNUul6cKczeC4jL47fOzpGX6LNM07oIUg94r7DqwTeY
l4Q9skwVwdBzz59b3oV6yfjnTHfqWLgFnBGuVN5N2DW+Ok4qchgErxSNct9RGh2ALajc7FSigiej
yb+bRffHaRr25Pa9EaAoof8x69TdmdCc3APBPz541IDuaGPy3QQ8f1h05ewXptOeiroDY5Ke8l1Z
t8M9KQuQigMPh06gtldCBzfxsbVG+x4FMwx0YiQs1OL32CT9fhgz8qxQQgIwOaefdXtEP5BHB9Ru
03RQ75wqn/eMN7VvpFp2r1HFO+hoKYBAcZbdsURz91WrTWGljUNU88YERrdFb1M5ZnfEaPl+EH+G
Xg8y+G2LEltomHyrGXPlgAc7BwhSdBTnkJqXzkRHOEmji5bGjRkBMmJGt++PlSP34vPSSaj2ypCp
SUPxYEp2nkmfqKvegUB8415eOXAvzEhXSJINbTemHY1b4bvJP5zsMr5Lko0Yc8uKFMOQGavlJTWF
zvS9xe8U87VqI3uL9HlryqQwBiQgDu88rAjJEx80mgExH1pvI/pbyxhixhZgmI46IxR4Lu/CqgWe
FB3yNJ7BMYIdULq/dIIMGnR858e+QgoWGyZPdx4zWUB7pobm5NGQpfkW+mrdA//9JZKLgFxaSasM
v8RJQmOOwF522wW3vi/5RpdlACw5Ko31ObLDeYvGaSWOdpHiAI8KnoFIkkvLNY65AqEqLNfUPrP8
Ue9fkjw2yF2XboUvqwM5s7Q4zlksBlJFrRX1QGNT+Q1wgCh//MVEnX1/cf+z7zdMsUXaYBN5Tdn4
iWmiGR8H5m0jK7lxTBfKVVDGc/DolFZ7HpQ+AYU/hbgCrq8pyJQ3AXnSpWmgTQe/Z79aumFyZYUW
BKTl4IiE3JwsAq6iGXSECnVyqqDC6TPegyKwzHb4j/9USfdgN8Ov22NcJkoO/5ZmiKUtDVtLThhO
aW+ANrJNTvXkHdCuW/jV1B6qJkHgo2/li1a8Ymk6f+8hW6ZUOpQgPOVWugdceJaGuHj4VsPQ6vdR
QQWGGLQ2eJheekXfUL2kBK0kzOwjvdGe24XS8/aErRx5Fl7XeBaiuIQiu+TZTpm7jdcS+5QXe5Xs
SxopW8pCWyYk5x7qPlesGSYgjOKWuq+nil9+uK0HyU4Qf6D1AV6GjPEyl2c7qECcrBkZwQ7yuX3f
0I039MpSYIGXfhQkttAlL49Bx1tvzi3sHYgihfaHe6rw64GOQdcxmOOASJYOSkXVlmY3gYuHtf7o
oGg6v95e57UB4OGFnjCAQzAGaX4Y1GnsbEb6tE2DJgvcfmOnb31f8qNJ412Lg4fEzldq7qYthsCV
gwT44IW4Ql3Yj2TkBE8bvPoIMLzc8u6J9yWf3ijoQjoH1efu519M1ZktaaoQz1ulB17geNrN5idV
fbn9+dWhLOT/oOjHeGT8z+QqrmvPFY2hSfyMFhD8a5Jqh+xWWG4d+Vu2JLclJUQzRjzRYoOxDBLw
9JsYVAD2QLsS6Oj+R4eo+fX28FZ2OxQrFhzNkk+4AgUp6pwa3UxpnJVkr4K3hlT3JPl+28iaty35
OlB24tiCU1zu9sQxZnVAUBSb3hPozYqtNqplXqRrxAXoAoll9IUs8sSX39c9YlDkoWicNI4/4Q3Z
qT+1ZIwS7+NorQtD0saHPpnrFhwb39B+ue63UjH9pHm1qg0E7YofXJiRbipWNlpJSgRiRPxToYmH
t46P4gM0S59bfSOWWXGAC1vS9lFcnuW5ptO457GR7Acek3F/e/lXTQAJ+t6NiB0kJVDNLOtMnWP5
c/KtMyOK6FLdcONVDwBKC6RFi8rjVQf9zOwSrwHs0ryAzG/GaPaaGTR7qVuihrXB1Y0U6tqzwNMM
V0O3voaWHrkcoBQ07axsyGKEFaGHKIlU4rfbKvd6WYVWlv3RWzWaUArxE8eLhkT9nZvJxo9YmdiL
3yCdF1AwFMrsoio1aGD4bEo3akn5jBf8X7x9LwwtDnt2XYtWUDepVPSXuPZD0SF6EmBLim67ycop
AUFrdBChwII8qtzPULYFgwiGmcVNH7QBoBn/3eclR3fseUrTxEa50A01XKlvf/F5RDKoTMAPrxSa
Na9vVD1tsphNLTR4LPIwpp6yMYYVN38Xyv1/I9IY+rKptXHss1itY8P4kdnGXtdZoOmfbg9m1bHw
ClhqREtSS7JTZTOz2sWO59zN3R6pFWRrtjAWa+sNVCVWGng8pIAlIw5xvbKrczT6GH9Quk/VjZa7
tUEgQQLpUtTU9Cu11LH3eFtQFwteRlURelVUbNVqV4dwZkI6qLOSiaIrYMKrI7CCOOHHlwG4EPA7
45wAJkDadsjE6TydESVDLdtnlubPXcSqjVzNyjsTwib/GpFO50otejraiADwLLfaWCX3ClR7+CEv
fvT1WzdsNMOtr8q/5qRXUpfXbUpTmKvU1yQjvqPtLWMjybW+LP+xIccbZTWxXEXBGbpTd7mz32KZ
35gxGavBFFG61YBlmSwtnJXpMJPpUKt95Bb9Y2uyl2Y0d0iXb2z+ZSGkKOd8oeTqD6+BdW6nHGaV
f1Ioq9EEcsYxLcc9hGB9IHj/K+d7p4w/O/O9ce5tlWESU8hwVgp4zCCDlaCBsd94rG14hC6dA2Of
TLg/YciufiXZs+0iIz4dbg9m7eA8c3I5indSsL83WobkbRoRcqj5o1f79Vb9ftXvgKNfat8LpeUy
0rMpoykhtgPV2lhhZJ/kNOz+oqcN8nb/WpBufE0xkP0HyCp2Ku6P39HG4d+eqK0hSEeOPTe56ypw
si4/lYch/YuLBdhvKMK9I50saa3B+obcs60AFmRConZ6ruevZfLx6HmRAPyPDWkV0oKxbnITAiW1
KoCKtLBe236nCjRC/7k9WctkXO3IM0vSahhOm45WlSJOH6NOND4HCYCuDQFFmabNxO62tfWl+Xdc
0tJ4tLONtMXcKZAN1fyJbJwvy6+9NRrpIgC614IqrouHtPZAkzeXfqly1x/yn7eHsWrGAiIAhxmg
sLZxuUnqvndrR0zIMjMvHrPqWBHdrxUR0NzceNusrg/on5f2c4Bg5TxNNbC56HqPxM3IBOr/evcw
dCiWmxBGOA5NipIZWrs2pnF1mdBFDuE44JCu0oB51ZkUapQkdjMo+bBZGf3/Ie3LduPWmW6fSIAm
ariV1JPbdtp2JudGyKhZoiSKGp7+XwpwdtQ0TxPJt4OdmwCqJlkki1Wr1rJr1YtXagRvaYAF0Vz8
hkF7KtEPjwRXdrHbb3lcI0GnCGelh/LGgOAMaDtuwEduZpcscY+NBySx77yQNNnddgb5ONDGZSAH
8ZZxNivLDnQnOG7yca+jwFmf/rfvr/Y3J3IHKstmjnG3FB9bVBNVPDHSn++hDcldBZzekMb2qQtN
vb5Cbaj4ZLMDwrN/+Pmb7wv5hglFx4JpeNYWS5jwJ4zjf/u+sBfNqaeOl7b5xRsjv9qpnlzSre4B
XQjOIyDexXYw0Pe6DRh7kOVdfphgWZ9q4LOcT/WiK+ZJ6q0I9PGYsLHvRHo4vweLPQJoXIuGEwDe
gU51IyTjGN2eLtl4gBBBLxgAaCtl/rU30WEa46IakZV1V32c7xU4YhYSDZC4vG3IkA3IAn+TjtQv
WjBEZW0rp9RMwMB86VJ+SOP6vdajV4preRXEBrAPTQtN75RHdXoYSzC6+XPQVu5DEU+HprUPbvr5
9g+SObptoHkCRAMr4aaQYUsS5CVrDxW1eTy+slERnam+Lri5Vbcd5zGuBPbZmiNL1ZIlm8ztjxe8
3J412iXFjKxduq/7aK7fWez19vzIPAOFTXBIA+4ColbBMxZvrsaxRczhF3ZA37vnoQqnToV8XA9d
8YZG4xwEkIAtMd4gH4tGnxhzsZ/iBKKX5JGhhbM4js0z9X0QHKiKTdJl2ZgT7oDO6aYZ7G75xcg+
4AFqsOfbk7ZOypvhQL4D+TpU/4hYzPJTxymy2Esui25BBGucozSe56C3xjvK7MhHRjKJh9eBq/xN
FheAQQwHEzYxchyrw2xuhVHTtdw3QO2H23VfjVNkNeZ+Mt2jabKXblTRvKrMrc6zMbeY1eTRGuag
JRzQcdoXjhah6hOSan4HnN0/nFLgHQFS2QKpGBFj7ILTLOZLlgJJkr+2VgH8aIF6hRaQQcX+KttZ
KFNB8tMH0hONVdcjy7RuJIz3KWgsI94eQFAFJNBtJ1GYEBUudApRU+Yir0brV6P52CffJ//HbRMy
P1/5knxgxwElFQ9bVpCKgCEzu8ztueg/p/7H29+XDQEFYaRwVpYW9F1cz9KUpVXikay41C3eB/Z0
to1n6qnAobJRoMii20jXEVDaCIcovAxZIq8oLiT+Viefp/lwexSq7wunaE21HP4KAi672wM8VHSK
ZLbsCN3+/tX+ZpeUnm7FFsH3e/8F2EI9/aXr351C8ThUjULY+ujO9BKW1sVl7N/N94QpBiE7obeD
ELZ6MhR5heIdBsHuRy0L2vxn2QDfOZzRmkI11WtdNWeCZ2kz5a7JYG4aQuggN/EzmQ/KtIbKinAP
QCRkNmIo9UBtuw/y/jW1vWABhFalC6BaG+E0cdwh7bIeo/Hor26p0Yb+etuFf6eUxRtnszziYVLr
K3awKYtL4fpHxs+Ff9bikxZ/aLIfuT6FvH5m3XfLPw3G3oKAFVdtIsVU/iZw2zi54WYLK3P8gJiG
8xQl6TFZ0EV9uj1O6USCkA3HGS5XSLteb6W0dE1tNBugq8jBBhxF8XnZfQb+zf8+LwSDVe93rQnI
5gXdQjnZFz+hfhEbhyxVLNfbYQBtB15c4JFWFioRUp/OflnxBWVdvKkDGxlOrgiz364GWnFRGAY5
Nhg48Qq9niecN5Obeqy8oA8zGLPPoEbq9LupVHHVv70AoDsBMjAYAmrsTXTYzDnqdC7o8Sh95fNz
Z92ZKjUdmQnbRlPHSo+I3OM6lxvHsoGEHPWOZ5daY+gMoIGqc1q2GFsDwsE52nNtNTUMNBULgEdg
yh47iQUkTMBeAMwLAc2fsBq54XEGWdHqcp7ph258f3tPSCYIEA5UTABJwStR5A1Bbnb0W03DWkPA
imk1KCvLwK9VldK3FwAcCqw0DtIyoPAQSzZO0jpLQdIShegnaJECjP1UZk8TAvWqv7PZX7/fr60J
J7NWOx3pPFgrjuQxU3XnSxbEclbqNAO7A8k64XaZTL+a2gTyBFruBdOzx0bF/lMZEH4+OhyAN2Qw
4OURCAUnlaytZH9fDcC/3hS1Nrn6QvH9mn6eyN1YhWy6y8nLbc+SWYEeLfoogR5E66awM7J8Yq3f
5O0FcQs9cuvUJcdCJcglmyo8u3EY4i8EeMJa0M6IDT9z6YV8b/2PtkrxRbI78PP/fF5YiWHM9GYy
HHqhJQ+bHnLdkRcv4e2JkhqBQrwNQS7A2sTb13W1JaN2DnL94a5L/WBAn2Y2KwI8qRGw9pjAzuKB
97tHfXMQQk4j09IG0g1uN0/HIiv5q53lwwd7bP3o9nhkawLiJihKoyELKDBh4SvaEpJnUKVoivMF
uhC3vy4byPbrq9ttBlI5Swn1EXydkbsuo4Gl06AbFZVSme+CrATgdrTPgStC2CGFUaZNRbEkTTIB
iXma50uDDpZFsSiSmUKBH3OE0xcYsN+UzZuxEG2OXRecChdbf4Ikc/H3C3H1eSEg0XDxan2Jz0MS
lECKRHFMSVYCCALkFtHQCD1dMV0AyhrXbSeruXAN3Tgt4OoE1cTIXwymiKyklgiIdJExXU0JVyDR
84pYORQr4XNBAVpzg2fhCNKO2661rup1GLzibP6YWZdrsxwxolAeWzBT0I9tBxm3xA9M8i6GyJt2
sTQWjvP32xalA/PXagUe2JBmN68ttn1ds2SxsfRTFUxWNDeQuVWcw1In29gQJo9xnGHVaiPrfoC9
PWLez9uDkGyWNRsGgA9kWoBaXge5mTZPc+qiHJfkYtL7ZXnW6uGQDc1Rh5r8bUOykWwNCVvfrXJP
A1YTNGphVqCXDTrrtw1IluO3bCG4zdAJjhjieiTcLSm6TFfqWPNVd/fMOtkqPJRksgi2PEJ3wIje
MguAmXzC05Rr70z/xc7Bqu58Y24bLCoZdMlcXdkR5gr9mH419LBjO2PQlK+tinDu7WsHEbUFtDe6
mFdKS+FqrJNsBhQqSQC2aLFTPOgBmUEPfXsA/QKr+3t+jmtzwomM6mFc1BSstUXxqSMPfrzr00Nt
R7cdQMIQtL4TULNa0QSgSxA8gDW9rbdmCgZNA0z8HdpLq70BIQpGP0zuZxec4UX9PqaTwvGkqwVy
ht8MWUBPCnu0APIH6V2aXNDYWb1O+f/4+dX8Zocu5lD5rV+A57Tow8xce1UVJ/S62sLRiXn7MwDh
DOiJXvh+B4ZD9LOVkdMctOyTnqL1eBeHt5dIukcJuhjQb4iagghqRhRT5GUGrs6y0p8NzU9P4CPs
T0b9D0VS+MLGknk9axYEIKdylQvxOpBfhSVVRDLSRcdBQ8A2AeoM8U1kgSRxICMIVLvv+nTIqMKX
ZROFJyMS0B5y3m9IJ+exa1K7AJX3lPBXxppdYflneP7fxzC4kv+YEc4BVo02g4YkGMM185Vn9ss8
/MvuAEpJxy2J4BVUftcLEbuk74aaZZekOc/dcTrc9ijZSWauargIjpHsEIO9frDyprFIeqndlW3R
jLrchw7gXZNmJ8NS3MbSVfljTOTUt/WG+nXjAqq6FLs0IZ8gxBHw0f55e0wy30JK3QTPBIJlVzyd
QR5gNKULM5zd/cx1xW6Xfx3zBdQt8ERihcpLqIW2Y0CSZyfq+YP297z9K7Xsn+8Ll5c5sRrvLuCq
bfbsu90BpBkhGAUUp6JsKbZWhLdjnUCv29YxCtK832vpJ8dVGJA51qrkaoKMAy1Xb8pAesZ532Br
uCZasTuwccfVM9OnU+5ru1TLVUkW2bKAW4Ygk4O0GiKl630y1j613Bj7BOFa8DjgKXnbqWTjgRYX
vgxGIfdNQUiv9NLO0Dlwmdidwx88MLSj0cOPsh+37cgWBofiGoivl4pIkkKGpbQHs4Udr8oDZ0iP
pkYfPKIispXOFwQUDeSkkKMQtac0EON0U4v5ovcF9wIoSSsmTG4AbDygCMDRJZLINj6QVtSYwF7W
pTvP2fFcRV4sCyeRoFi5vtZHhMiKs0Bp2Z29CWdXp0X5GAeD/TSMaQR+AMVY5JYQ60GpBcGx2Heb
9IYHcfgZ8R60bNwq4BA0pcHkKK53lRnz2ocXuywSz4WZZETdAdinFvjupu8P3vTxtpdJXnuoAuDV
7a+MbG9QOBRUSua0sDWADZh1JOPeNu7RZOYMePGHcae47SUiNAgmNvaEW6yJQQINsojkMiNQrgFU
sbo9GlbrINuX4DGLMmD9mn/IMFwZFcJm3WnTPAUe82KVIS0jjSq8QrZVXdDZr4Q40DgUbwIDxFyW
0UAHwPcfMg4F3Paceu3/aGT1mU34yvXZyUvQM1yW9j13O0gxndxZ9fiX7VWkEQFRRnu5h0jg2ojl
m9NYuHhcNs4r48+zfbztbtKZ8iEhv2I6oLwhOPYAAdLGh2DUZbCyd8M0n4Z6vHCok9w2I2nAQgpD
xxENXnY8zxxhsrTZbD1GAQwYqNYHCYvvkjbeW1oB2fgpnOe1mmeHDR8CCG2EQzxGTvn3ZGfXv0G4
WR0zI3lD2vSi+XtPP89cVeCV3UTbQQp7KbVJ5ncWBsnHMxSbNbveu4sTQT8ksHWF98kcwzN0PDbg
3wgRhSfhMFEXArcuwnR2XIqTq4ilZH4BmkaIXIJW5i2kbb1tPeS2kkttVE/j5Dxo5vjUo2Pitl9I
R4GXAPixdGS5xL68dkFYbgB0CGmIud8Xueb+MjuSqV6askMVDGZ4myHv+zYfD7mRCbwGiKU7GyFb
YxxqevLLNEhAPpaSMSLNy0BUcZbsztgaFbxBY2bFTGakF29ltapTwP9e2zQOU13lC7LFQqZrHSCO
CQCMrw+JvoprUI0A2DN6zUOqoWTmN1mY+cP3v1+tjR1fqFSjz34ZLI5GMwitRMlkRKmKlUF6Hfkg
TUCi3gCVmVg5IYY2xWa/pJdJd850oS9x5b2rBy3QeXJB8/77uG+BFXUuRTFEWt7ubo9QOpPIfCN4
waYCaO96JnWPz7FexOuapY+oPV54nBxiz/qXCwo0mu6KQkSBRTwO0Zg8AQM7pheLzihz/ZrYT5eq
EpOSwcCrwUcAzBdK5uLd0eQJt82uRGuFCXFRop2WfjxoxaQ4KiR+DjOOA+0FBCfg6rieswTkVJVl
Ys6yyUUxewKxjxMm2lMy/PjrxQHRCdh7oFxnr6X5a0OcpmPWMOiZmV1+Srh1YAYJzd5RVFkkZxKC
bmAAwA2yqhcLZirDBt0C6C4umndM0oOqNC9dlT+fF9n6zHTKmTnj+UU1EMLNDFSL37lpKK4HlRXh
eqiBb02yAip2PekRmfiBhgTYXKtiIFlmEtz5YBCFHgWgEmIrt9aB6mxC1vWSD598rdy3PA5Lm0Y5
WQIO2kOjeDHMNrCzp9u+ILlqr+wKcUvS+CMhDItE0E2XNimo4T7EzalewDSXqq4PmUdYGBxIEeDp
b16YM58WreWj9g7lni9lVYd9Nn74+/EA4ApCafyNbmphEw3MGU3HhraawT53Q7fTAXjzvwFXHmml
otNWsl9d9KStL2YkyFxxv7Zu1wAb3ibQZ0SU70GMK94tA9rsln8oIa+HqAPQJ5r80WR3vWHtxEYu
vkEqo5r7XbEYxwFgGr8lu9tz9zsPLaR5r+wIN23tsIE2iQXU6aw9xBoJ267aT3p/yNpncL8cLKMM
7XgIObq8UHY69h4Np0bVBrCeC7d+hXBusBw6V+Dpw+3IrMBmTVgVqJhP52L55MdjUOigglqebw99
HdkNmyJ2LO+NCpArBDau0yNT8Jh4eTgN7GHozANpxovDFIlCyVZwEWWACwiH41uZvrHOW1ZT9FDD
w6KC9lGvegArLIhDGtrc4hbzEcxkDwAxBw77+Q9zBlgDYGqgZ8XL59or58KiI7I8ycWoQZMYzZBD
MSK/eN+Oh/EfgF4oBvyxtQ5280akow/tQAtSbvG8S6yzW77YkyLTLTkJYQLpVAgfIZgQa0OTidJD
6hM8Q8ezke/L4gHc6vY7V1WEkq7Lxo4wbdpgJHa8ljkt/2mhkCT4dntZVOMQpgqy4A3ozvD9Ltu5
5rFzQjDy8p/+37MdrT0f+H+FlqGoJdyMrdZpEIaq8LJx3OTozfFHOtkfMm6zYJyZfcpB26e4jGVD
wxMHwpO4IrFYgslRrz3qTghgfVInj97sJ1GKM2vlo23DnC/+3h+L5tft+ZREAC7uE183UD14q7nW
9bbZQ7EFRiEgR7tvKC1+ixPFXSI1ggQSUvmI2fHXtX/3BtRZwNaaXPT+G/O1IJ8+gAhJMX0yzwNb
0NqXhuQXrq1rI6SemNPPeN7EeR9MhAaq95N0ffCgXVmjECaLQUztub0GgGF6aQJ3Omf+2W5Rafn0
93ElsiwAG4JvGmAR8W3hNmjLaPIabwv9Ne/u0vbvG46QDPhjQOQ8xWFjj4teIf3g/MjcXVKFVgGy
m8Asw4lEt71LuiY4PFFox4hA2nG9JkNR9v7AEryotTtt53mn25+X+RVatXG+o/71tvjFoD8x1K2n
vWsd0OPMFP0wIAy6H8ZY1TYli4Y2lsTKF4TELZY0qOCvLXtL/8QrFkKKNijJ36M/wYAP1Rh0AAOu
Ib5e2KzHDp9xFXgJ1JlAtO+d08WoFXGxLCDYWBFvz4qU/lCteRvXK19Niz82AzmaNnlJCu+I2DP0
ix9/v1QOiklrEsrDk0nYna3J2m52VnkWdqhSFiRmaNmKuZMtErrokDm0UBXRReyeszQFgF7AP5jD
Ehj6Y2UgnnL7wDN2twcjM4QqAuoivxULxdiAa+WYTw0MxYTexU0SB6mtHUApGyXN8g+FMVzba6oD
TgFdD+HwTHyHg/4AbaONYYYQanP/nll1LbP+MbCOdhN9+GhfIFxHc/tIQN0MQmb+D8cALIBXywba
HAICQkZooUmsNYmNztcc3NZ6HSicS7IegAkAzbfqFKGVVxhBQhbGPL7i2NO5DBi2aGO6oZvwn13/
9fbSy56yAFWuLyO4MyrIQvxeLXkxxA7qiDGP772u+UnaIUxBQY9mx2OSLBfe5Xc+tXes4arnuuTt
sLUtnkJOOWV20sD2gnKLNd1XwPmN+plp464mr22XhdaoOCkkJzhMIoW8trqtGdhr5yiRA/GTEqnX
NgN9/XyY9Dy8PaOSQxxUjPANpN0xp+Jm6uvRn/y4Q6eeS0IEPYE9kqj0VfVSqRk0a6ySmIh2xBwy
aoJTphcL0lyWc2cMRuh58TG1fUWcLZsvVC+QcV8VMSFjez1fAGg4jbaScFrusU/A+K6IciQnN+46
YKB/J57ePEuqltMeXomCSFGFpD3E/AiyMO54QQP2mIqomC8kQY+HpCDe53jPoRFa2LpW1fZ6X1sF
nqtNOOcFKtogYDGPbpocO3d32xWkmwu9ImtHOspyb5grGxZ3be63xUVvkkCDUFha+kHKDRxLY2CC
BN8foG/ysyKq59HvZnfhibziJtdkh4+aqritkZR0095EDyGwZu4ZoKcySLvOPrNymgKke6rIsaiH
clTThDHyi1CYGIqAk3G+85wK7HNOfR9nXd4FLHXzZ/CS9Gh2dvxd23g/U3emd8NoTzuK+FURMMoc
e4V6r5RrOGXFiKE2vYF4PS1w6xXvG3sGlsnGNdGogEyy/AkaxP4zJAYNTtHQGVRfxaV1/Clo9OzU
t9m9i5dkA+FefkRG9L4b62iCXIaRNHuNlKceGmu3fUS2wYCiQlJ85ZdDv9r1BnPqNuHg5KnAWsAO
Y6od038oAIKk948F89qCO9FhGVxYKJug18+DSlVGtmCIgBBOevgPr6Lr71tda5XYbtVlqJa7rnzv
gQ4iMb//wzTh+WADVQ7uDJEcixpmUVleXF0IX5l4olKFc5EdRODb/s+AcOdmrW2ltIABoFD2Qzns
xhnqGNgtv1C3uRs7vQrmSkuj28OSVYiRXUAT5CqmhCKdcB5NwCC3Xu6XoIVtQiv3w8QB6VTxk2R1
wNw7KCr7/J3jlHu3/ZEB6nPbvGzpttYF5xtKXhMSu2g4o/dx5+8qK9l7vQpsscbC4lkEFmpUMZDk
hbja+is2ARlwjx5UCZIKOZQ+sIf6CIXRU5y24AkpzdOIvECxVr5t724x+ad6Ns/elD80Q/Lz9mhl
YZXnrRjptTEUR+P172AQGx6qooajtmgStv2O7rSE0R0I0YYgTaxGsbUls+vrqKohlEOh9402t1ZX
Fuv9pkaZtw6B3Qsz99ng7/96UDjekfFYpZVxcAu729fraponXKB9DsARcHoBc6AWCwXrACqQt21J
zqorW8KjB4rIpIpjr7gY1d72g8JUhE6SPYhhgGVjzbFCiE+IRa0BjXZkQqtgbj1nBtnF9J6Vv9ry
Yai+QAZTYc2QhJ9bc2IsEA8dQNIxzHnmkwEdy/ZkgNE1LR+IDnnp6SGbIXLylXpDMM8vLHmepymq
Ibo7fuXxr9rZa/6vf5jfP+MXk3TWYC0crb7lZeL75cngp9ufV0zv77Nouw8tiPF0WlGCUkQL/eWJ
eRBLeuLNcxJ/LPUvt41J6IEQMW4GIziLWxs9d/wM1jL0kS+fu+RM5y+69pN65z5mgRafy6YPYmaG
Tf6uZCeUZ4LaVsT7sj24/RWrS2/G3BoIX3C1lxetfxloUCbBoqLOkBwrGOiaEnLWkrO7TvvGxOw6
EJDtsWoFGXZk0fZEL4+Fb74Deu94e1Llo/ljStggA9SniF7BlF6eq7yHMP2JqWiCJBEykg2ASaJ+
hYKzmNwEhIxmNcFpTT0IjTlf/NGL5vsy7JPX24ORnSaIw/FBGw13wK1fz1sxubjQPFx9Zb6n0K3a
3f68bFm2nxcOxtRmrDMtjKPNj1kZ6R5oTwE6ONy2IlsRwIVwfetr15VYwYRT+MxiZnGhaaSXp7GD
DrPi/lSZEPyr9PuFNg1MNJkdlclDs8by/6BNihwTOgeAIEdHlC52v+mtM9uj4eLBEGTufVL+w9Wx
Yqpw8+IxhNTP9WJrXj6gDXVGsE2HYHoEnY3iISmdJbwZgH3EK/JNA6Q99Dlp9RHPhqSC1JEelvze
dhSniSxcQ4yItkQ8u1EJFFNyumHyuU4wS5R694ORnRod2GsC4kaw+iOPFpqtBjncxAjytn7pnDo0
If142+Vkjg16AKgcgeHQwf65nsrWHhs6jlUJOYRB30O7jOwgLlAdiwoCZczh9cs/2EPUDSAmnieg
6ri2x22/tjtaVpcMMzojM3Pg6WcUqm5bMWS3E4AG/5lZh705Rtc2DcufQK2Qj+79WDmBl1SPZZHu
ats9p6Bz0dMiqpEeSt3lzqLmidfgrLf5V8LyV2aWj0NGd9RyHpzWU8RYMnwWOnfQrY1GNPB0itne
NUVm6nNcXpD1/e60jCFyRefrAPmQu6QA5wcv7CJo9RlyN0Z+7/TtAaTYXOF90oXf/ArhLjP0eDEh
aYgDc4bw7sdFbyCr2Qe9/UGxFOvJKwTsGC7ce22ExaoLmzXF9UytlpQXa84fNK0+6KVxsFJc2nlN
oXuZPjqT/dy587uiqj84sypQkQ/0P/si4q5MZ3C3JLDvTy/W9JxYgd5BXEThcbITA4U13HLuupfE
oztrqrZldlFjlG1oscca/cx6tr89lyojwuHd21BL1MusvnDyrWZHjX9fTMXRKruwVw5X1IkBa3lT
Z2372XeTxKkuJsrtens/a36oO9NRK+/azlGMR7oVttaEaxVMapPd1m51cdMvKO2gXSoNkSQPuIVu
8zwNkw4cw9WdbT+guVaxYrIjYmvbuj4iaGtTvTJhOx9IUNkv3E9DEMwGDjZfn39AbU5xqcgSeADO
/plbYcu5yAHoaedVF4jz7qcepJ36izHVu2F48tYW8XZn2BBaHFSqszK3IY7pr9RCOtqThZwK75rE
LReGnA2aOjzrbi6/GoMKqitzHCT84TPI3KyMHdfTOVK3p3OCE7ddupeF+OeqNu6Y7qCaNbmnLFZh
KaS+szW4jnpzxPegbm5GsINfhm6ftQEIYxcr6r1DVoAMNeDmU+kcmQoPuo5CPMzWq3otd6IfXixA
W84yjOARANhaC4tDY+5ub3Dp54E1WK8nw3zTiuOXdtKbDtqKGrCBVfSh7Y+3DchcYUVm/k5NIdkv
rFLpMJ8tGTCNnDzz5qT1z3GuiChkY/h9CoLQ0UCCZD2PN+vCGjblngWVC7M+V/yTmykiWNm+RaCy
3iW/RSqFSD+eMrNJOYZQg0ys8UhEB+0JCRp0OywXq+O7aqmeb8/a7xYOcdm3NoVzKi/BOtdmgM2C
zX1f1kUIFp5Dskr+9sWuAAVvgiz3UJUROpz2TZvuYyeLkBJGIhhvHa++tOUSgnl777HmvmLpPShI
TjWhEUYTpiz9kdvFLjOHMwNNmla1kTcwKLz7Zyt2T63t7PRqiW6PSeoJFk4DBy9r9MUIywSU9gK+
3bWlkJ+GZuc2h+rvuajBHIHsKp4tOBGAGLr2BESwOfEyiu7eIUKGR3MUu0V6BGwMiKVTE51XCQdE
9+IQLyDWaQYBLWHl3tGeSnfX909M+96B3Ez3VLMndcI/QxOzf5Y5t2giAAJ50ECE3wad+z6ZLrS/
xA0LSxXrqHRLbawJ7lfFo2MmJlDoFeMvLJ0jXhSqJ480xbKdTOE+dCYAE/0KxczYKY517wS8I0Hh
dEGW2ScHnHptvXwG/OGDbbb7vPKeSoJOI2KF6QTuwNH5eNs/VWNe/31zjPAC9SJvra26GVgrGepK
i+I+lu6Azayu/76x0EwxRzcGNrUB/aI5Pi7s2VKBu1V+Iuwyh2mZ6Q5YubzhYWy/n0FUl5SnueD7
ovlu+IqYRjVpwk3fF4xQN8aG0IazBamMvFUk4mSlQOxpvLrBB/O76n09aUkOWt8Fot+XBBLzvPsc
5++RTNDjx8l4qvmjR561pQ/a4gOnn6qyDcpmZ0O42rZYUPJDU342mm9sgqK2orRsrDP55oje/DDh
sMlmt0raGT+scB55k0ceIPNJd9Hnk9nPEbUAam8ug/ltoT/0+itv92n8K+9PNX+97bf/n330/2YI
hI7XM4TO/9rISpx65WKEreY8ToD3BZlR7wnikoXpQQ+unsTuIm1ih4X1oY2fC97poxHrd+B1+nH7
B0knBqpWBOA8VPfFlwmfoWVGZzQS9/MQWOyEVoPjqMVRTxQXv3Q/bQyte2Gzn5ZxsBdjQkOObc53
NerSfd2dB6VEgGxLASuJDnKQkAGcI2zbKdfiNC1x/8+EhOis650xpCQJoOgESsvkUMaqBmmpb21N
Crt4mdOkWzqc9mXPw2zY+96XCXlo5j8VmR5OOvo0ijSa+s9Ttke3UGhq084ZH/sG4bavkmCQPiOg
8EVArQyc1RsUheFrVknXnqR6+TTTA2Qmg2o8DvQd4VnA6VebfZ6Ky20nkh0sW5vCDDhmWhp8PViI
nx1pkC7p8bYB6apuBiWcXHXTx8ZSYFBkpDu0e4U1ffUdLVh6Fhn2y5AcbtuTPVcQQoJc3kIx8Q1D
KeuHfHJneFFHswNvp2iMCQo044Ozto0UpmJ48vn7z5wYqVgmzwfbhAeBa4wCW84Vw5HtPRfE7tjf
QAuBH+R679UFGP9dHYeOCXwv4QeCLuCs3t+eM/k+2FgRQgT4sj0MwDVcKEf1Y362nXNdFQcw0Ezd
S82f7fxdbN5DmTRw6XsKDtu4f57YvqpOt3+I1Fk2v2Od7c1JAy4MU4sZfgdf7quPfh7yPtCtXefd
O65qzKqZFY6bftDNMc9hK02/auUTJz9wfmbZ52KmkAj82JILmw9O/sVrD9ylwdp4a6uYEaWBLuS1
sMJIdgN0L0z8wupFa0COdLHqJ5190Oc+zNkxz0kAKuHQj6Eq59qB4zzlqn0pA7bgUb82OgFQgjye
YNpb6JKByA4NSOXY7phteM+Mz19yQqsArfU/Hactd3pqxHvisBxA6fxXNpvdy5DV38a8VyVRpEsP
L0dVYRUnFhEu7jiBVnFtWuvsbtcm+iWFuqWGV1jWFfuyK6KBq15/EhJtA1Pwx6awuXAKdz510aAH
+OYjgE47Xpi7su52nj7vNcYju8rf9VX/dcrjo95kEY7KiLLsnltm9A+ev/kpwmo4HjfrcX0J2LMb
gFw7zFbBvy5wsnI3ekedfrptT+r9G3vCTjM0XmvcxDGp9zj30V8O9Zxfs1t+vW1GtarCJvN4Our5
sMat3bG2/KgcPlKGEyxuw0RHoQ2+dtvgGg2K0eJ2SYX7jNQtA7M/zuMsqV/itv5RTdMpjZugnkH6
a1M7HGq+Q+FEcQ9I7SIJrlvo9kX4IiQvPM0aSwiaIH+UDg9G2d/XOn2FwMGuKouzrtWnrFgil/9D
v6KPJ75pIbcEGRARVdW4wF0aNfqLTb84ZktzaoHZY8DKUEIUMyv1mI2pdak3Z3OTGk1sp9gsVjnv
uKE9G8sQ8bxSgI3WBXqzgOhmcYmOTs83daRqYpnd6jBT1Czos7MJKEW161QoH+m9vTEj+Ek9DybV
fJgxY/a10OxfeeMqRiJ3iT8jWSOV7YRZSVyNC040UC0+pFZ6b9KhDLSZcADs0CBYdp+WYt41M7RD
b28C2eAwNjQ3mWCxAuru2nICdk8+9pAJIl0RQrQjiFtFWCKz4Ntr6gfgWEjfCsfVSIfc4DYAv259
Yo80/x8/L5xOfqflSE7g81r1Zc6+xipQj/Tnr2SbwGHgsSEWR9mo4ecvgJSjEfwxS7onbCFFfCHb
Lqj1/2dCGAL62kprMADwtr0oI2HFw1Q1SzIH25p4s8wNywYyIGpj8dkHq5dLOTS653fVPISGXfzE
NfpOS7rwtnfJdqiPghiKsKBaBMXftXc1yZJ0dbogn5QhK7ewnWUNH+0yeQS4WTGJb00hVw5MHLon
ACnDn2tTNbQ6QBwNVTq4IHCP2ZcWkUgfu09N4znR7WFJYrE1MY8w27LAI2uKVXstqxY/X7WUwLcd
LssPwB+CZc4DrTn04yfdoNhGyPU42S7XVC9R6UDBl+ggEPRX9Z7rgboDW0w7phBWckb0jwLHHOoj
tQ6I0DojcMBno7L41j8xWhTroWcHQKAp1o6mEXhpauJR347aB5BCQw63QKJHkTqQjmvlSEedGF0A
YntiPC5xC8kIkJ3NkDAdSLcrDfuuHPx7c1YRq73dDhjRxpaw4xxHW3zS4S4s3Bzc+Nq5qMyIz/6e
dnGUVdVOZ+1TV3FFm6d0iLh7V4+BZpHoNkvhUAdMD2iQHOyoqyf0qyZj4Gfsrmih33fbSWWrBr00
hwAGjOy7mPNZ4omSpgZvjkl/+DNQnNjprqaIZd6ejqBMQvrhNwmi/qY3xexio017JJbIvExIarUo
vLUqPiiZEXOF1a9SFvBB4XZ0zWEebYaAqfFe0GkRkErFOSCbq60FIWAZR1LE7spVsoAWp25QvUf0
l8XW7u+XBBJlAO864B9+I8GWmDHaIQZUDpf4rtVOtRNMo+LElR5NWxurD25CCZBzJXrHENXOTR5M
PiQmPlbdHDn5IR7GYDSfYvY4T31g2O9vD26do+toDBHEZnDCKoHW0SgXC8+S3Op2tLKDVH9N0XBK
lwJlTA4CApVfyFftz3QKq6YxI+k4gUWakfdD1R1aXkY5KNIUO0mS87gemnCNpW4PnPcMQ1V1aJP3
el6HfnM0zF9p+q0ri6gtz6P9EQ2EgW39H2lf1hs3j237iwRoHl4l1WiXPMV2nBfBSRzNA0WREvnr
z5L73NtVslBCctAf0A8BapsUh82913CsIMltMh4Y7OCkT9fneOkAOZvjOY6lgSUcbNDQrnDULvXV
wXrUa3YsunLLiH64Hmvle3qzeyYjieuht44qvxdp4hblfU8t/Bg1T1u+OWv017V16+mX6zajPDEb
C88/6d0V2YeqdyAUYcG2vxgcxOIaGiD1hO3/pQ0P1we6GnqWoWawN9H1YZpVEqrNK7DSWfsxePfc
xY0evxnyBOcN3x7K/9txMIdLaKAKFamCIXv9puIPrXYY2crYpk13ZVPO2XYk+3+bElnRS2Hqh6RL
93kKI21WhsxRVnbK8kn9/3ekNzt8pDcaseliJrn2B7rdvuDfr3+rpYv7fAPMDhk3Vazc63CCKobt
pwqUkXoI1fKshwxFekMVN2Jmfz+wf8BpTkcAHtAowWF8c8De2DW5UpXITgw33RVa6kut2lHOg6Fu
AtluC/1YJlnYV9vcuHGHlc7W4meEQoAOBQpU++fIZqlp1BorHECeGo1xaMdF0IgnW/kmAAy9PsPL
oab2njVxKOdQvTrJW85bvBQGCMfpQd+ETbJL7dBa62Esni9QsPzfQPOzzHQydcwnZEAMQRftpW24
PwEQq+RWN/84zeP1YS10TPABz8LNjjNiVXlh1ZPfpfdU1sC1VQ0syp/t9qgav6lzqvL9QFae9YvH
9VnM2ZmWNOD7N6iaQYTW2RH3VieWT/uT5a3klYvb7izO7AATRqqm8BNGF9tCBfCFjL+vT97ap5ri
n+UUZo63MdExjm7sNqzVfYM4G4d7oYCsTKc3Ydqhp3095uLlfjam6d/PYibCc+saTuP3lr1P4ZNe
BpURXg+xuiZmx1VNTKZmFebNkvKudrMwqa0HamRHiAiGFd6Sraru0ALfa6NYib14kEE6CR30CXgz
f1PVoMmq0F7EQVbTwKlvE+CCYBSTPsU537rxz+bvLaKw/tG+gxYyWsAgzl3OJ/DPegr0UgbdDG3b
VN77UOUh6nQf1+d0WgpfLhz0CiYaLByW5k0oiPKZ3K1xUpV5Gwzee+usQL/WAszG0WoNl3aCS7NX
qtdxgPO5nfy8PobF5X42hulPOFt6rpIPtKoRwrKEb2SPrnR3CSd+0z9o+Ys5ruWXi8fEWbzZUs8L
Rya0wZwRHdWlb+mg+IO3XTdYX5w6lOIg5WyjFzSvHKQx77N2hApEzgLYK8Xu7vq8LW7Zs9+fHXeK
2ucCfpUARLlBMjzClWot418aAaouU4Ix6SHMFaBoCoVMTzgYQWZvGjRYVBr+/RjOI8zGwITC0kK4
uJWgWuFhIKbR7tDWvB5l6ZIFbVUFN8b1JsT45QqTrHXyvlZwyULrQ+/YRgxvSkJ9aRpBQVcS+eVJ
+2+w6Y85W84NXu25ThEMNPxtl90p7prl4GIElAFAxUXl5gtgvCet15WujbQv9/yKAeXX+dcnbC3C
7LO0WdlXZLSy+2+efM6dl+u/vrQBgQGAuCua5x5EDi5nKHagiZoAE3tP/UbZiyFAQ3Vc4yAsnSqQ
idRRkUH/5UsdXJrchrU8dKuy6qOtcDhmWQC5Rb/Ajq8T38hX4BqLa8xFiwmVBtDJ5rvdI8mQOQPi
CSysmPxoNTPI3e+NZu6E/XZ9Ahc/D8rjk83h1I2ZJVcNANHWWKMMRLTvPfA+v6///OL3Ac0a5Xd4
uMA44vL7kNhQyrLAz9uDtVH6MZSmA3HzLCDDSqSljwTVBOT4+iTDO0/zCbrWOlOREejcCuiQB7ly
qpubthumJmSUpsU/LGw4K4HOrZrwqZjLajDhcgLBS9S26pD7pRpcnzl9cUAoz30aO0w2O5dT5zVl
HFdNXtzngqmgF5ToWicSdWLDQm9zHGTYZlCaQ+v1VQOo/QevoUuQWjHZlBLm2lXCZQC7e2030HzY
KBBf88HDbaE9Ioa7zG4HXybgwMae9ttsRAOiXNuGEEcGi0jxRrSKDTUsFea+8TaWKyt8dt+YKMGj
Co7/QwneAYB5doqSwehjpWJDxEgW1GrUmT9MSVZmcJaofQZBrRbV78mDFP5ElxPoAuTAyrwRUd4p
LW42GGaLTu1KoC304Zj2jfJamGbyaNgVuTEhybKWCC/tLXR/7cnJYoJpz7KDNu+ZZUOE+F5JYZWi
wn8Nu2CtDTibSgNqaup5kNlUNmOpEFlimeD8I0XuuygYD8Y/XETnQWYXkXC6DHoYCKL4tbsd15iz
ixOF9yQAgXhTfmmMGLUHNf+0KyAbYtOjSiwYmEglX8k/l84i04WU1mRP5qAafbkeTNGZCeCT4J2q
+VEtFb/i9QZEKV+25srZsPhRINgFEhZ6s9CRugzluDQZrNTK71WzFfvRLhso8caOrzpttr9+TnzW
muZ5O+CN2EvQn7ahnHwZyygduygVExzQHjQkS2KfV6Nj3FlmDU+J1B1c3zXqESjDmG2ojFFAHqn7
HVP9poq+DlRuNiGF+tLBUbiJtcOlr1qtgSqw10W4c7vQUBVI/vTd8L3MYB6bdZ04gsvd+Wh8F1uz
xhPPc5t0FwuVxxC56sw7UvZvKhfpjTfyKkSJx9y4ZQbmpsnck4uWVCBT17mvkN8Etmi+QzljfOzU
Wu4sg31HKepdqKJ41BKwPnPAqm6EaxebHkQkCEHhmSeKn6ogya6X+STPA0RbLSRKffr4xNMuh68x
029Hx4r9Xs0sH85FEQTB7f3QOJbfDw1OgbLK/J6Xb6onfqSQfAmAJpHbtHipxm+ufGiAloTuyg7i
a2JbdAwmMLX00zgfwgFoLRieUg4BJxE0iRXEDdzCHM3dtV5VhYSC9Wk0BjjaJsqfjVE2AdV79+gC
9hYQdOS2eduQfzkKgAYAiBAs9K/qO6wpJSs4Hr8Sih96VwXSfG34ytG9lJycB5murfOclJU6LZM0
B4RcDeCa/KKX3kZWsJgZki2++MpOWgBkT+5v8LLVgfcEr2oWr+wx1r7s8/tc77lfZ/Fw76VKc2hs
L75psLwDLRXjxlF070ZjavpECbpqQauOwwnMXHtrkLw8jigW7PqkNFbqREsbHU1rG28y1Pi+bHTb
AAtHeCS/Hz0ZlGoTZiqoRcXzyh7HnM63uIcKImhrMFj8osNQ1nGbmx2eNplplxO1bPiGJPFX6crG
73rTvksqxnca7ppb266tlXt0NsbpHoXTNvJQAJ8gLDMnAmHzUTcekj5idr1njnjqPCcYIMC08qmX
bgGguqZxoliL5+DlympLtzD73i7vNfEKfl68MolL+dTZz89BvKWGBoxM8fMiO5LxCMCwY215uzGy
X3X2D8vCBVzfAhEXX23+LKFjo0JQCbz80o7vEyc52RDZZuUaWmvpRkMvHLgwQKCx62fXMsubRGNe
D3L2hKCvwSo2w7SxtgpbuWQ+G7XzFXgeabYLbTg9owPKEMlO7nI2qD5T9EMMJ1ZLZAGw0WFBS9+j
w95w5Gbw+ijVjVc7HQNDtPu+rEJl0MNhWLvTZ2vzM/uB/sJEJkQuiWz8cs2kukrjIR7K+875ZZo/
PPZhrTk3LR145yFmCVZtaIK0uSih4f/e06fEu9PbbVw8JtDvu77N1wYzm+QSMqKpTjAYyxS+Vx36
ceIxr+zm5TWDCZtyIBCBZukClRl0XGsK3RgU0OORBw5qPZlzQIdyJdIs//7fb/PfSLP8W7HVLosb
RAK1RA0gXdIFeSaNox7n2TY2cD9lDTxvkxa3oyrQd70+mwvfDaBnpN9QlEHpdD5QqFO1EAWvoIZl
AdWjc/tWxvkhrq09ye3X2lQ21+MtaEhB4gt1YchVQaECJ+XlWowNyM16PBmBNYORXDHe2Omr4mjb
nEaAxShxtaHpd+J1vkP+DOYQZOqx7X65xhPeDj6mEcTn7E5z18QNv557yAlhTYNH8fQunnegYLCn
pEkSi6jWXnnRbmzyXWQGIGQfkprH1nu8Pg1fpx3TPb3sHNyIk9rz5SyMxC4UxVRF1GaPQ/WTVG8l
FLgrrQhV7f16qK8L7CKUNXshQzq7a2whRVRUMbA4Wy/fFMAau84zS+6JCKHedz3g1xsKdz2Y46g1
Qf0DjdfLsWmloqfwmpBRZWxzHqYrt8bizyPRhVYsOnhf6kxtKQwhrFJGXVKGjfbHiJ+u//0L/XIM
wJ0UndCMROFi9nFKmL+hOquIiI13Zg/3Hf2giNfOjYp+S837yvwohwdh9SsH2+LA/hv2s5tzljO2
EviAtshlBMSb7T2m/4CsgzQ2wFnAKgLW98VTmWdWmbY5cPxF3wUmucmyibS4U7qXlQn8vLkvL8LL
SLMz2rYFw5snB1WmBl3ZABJgaw3qTyPp3OcKXqBQMmjs753r5IeqbM1DYdptyCA3+KOOZffTcQjo
xhb+PHV06LYH7Q0MFENsK5W+4M1oRUBtQQshK+wNAO7OcxInvwvmWCzIpBX/kp4qIMk80q1bEvbd
yJxvOWv0oKV2vUssk3+rtDEfN0nuZXddo+t/siHhdG/jOXADGgp5VnhHgpbZcAAcYvc2q9rxkVRV
h7qQ0j+krvKSOoX3AFeNauOVjborxYgyUVIXaTQkdrdD79cqfLgrGBungvZRwDOXHzgtIEttpwoe
mww4xlJPEp8DlLszeAGWA1NgLJGYxralMbup0rE95JrV+Qnh8mjaQ3IwG9wDuezTnYIFA/l5EOcp
xBC2vCR6mPR6fK8hq0eDBYwk3RTIentKA93IEs9nlup+H+pKuUvzThDfGiz+c3CH8qjKrduxP7HX
vZvAYA+Zspe5ETrQfHlMc7u7oSp/SJXe3NUjYYfcbsZN2gAEBZqKipccEQFvzT5wIK50F/O2ixja
gm+Wnim/GxBattmY8yfTU5Qb6REZCKN3fhB7atRkfXVndaLbFbbI8YU1KQJNWOmPjmnuQ4P7EeJX
2W8J3c0tlaggQsY321YtoRvdS52tzKwm8Jx4OKL/A48+o4r3Q+q1eMTC3QDAFyAQG30MNK3ID6Du
2PiVgQfdqP9kjVtDfkDIUFpuGiIx6wOlBm4keFYzLSiUsXhUe6d6lk3nPhZ6k59SqFn5DXpPN7WT
aHc8LqHGEXcVECGwY2q1pH0lFWM74ZZOUEKRfueUsXXSjAQ8FhAiIEuPKoPQKdwrYaINHr3T+5pV
OsfSqo13VRjKH61HHuXlkEOwQXc9dFXBNrxR613GVEz2UMFAwx3yDYp18FQQTb91FI2HukXZwY4b
7agYrNs5CeRrsxivcUVoJCA05oGe5/rONgmSisq1Vs79rznT5aafHZtmrLRO1xX5HQheW937TrKd
BzX52Pt1/XhxFm40lPuhuwF+qDmJvl9eMCizJWNRj9ndaKT2O7GcvIKBkkWPsWEz7AEUrJgZuxtH
7eUeF4nty0H3wtYm3dHRCs8fq0KB9fcPVBsDC34kp7HLq0Bnb62pwtzW6TcsAxV/kL28Tyt1+OlS
rBjdzra0H/QAlil6QNTBvKvxUtrBV3jc5AMoujmraEi6sjn1cW88omNEdoou4y2PYRUy6nK4z5ii
hC0tX4VHu31moTKimLkTcsah6ArB6F1etewn68t6W9neL1HD7y8hqLo6MvOCxouNkyAoT3Weu9Ut
Rh9VIYeN67kEqM7C5k/EKMq9gZfqpiv6PxU14FPSQcLAECrbcbvqkAUoXRpUJRbECAEYIB5UvERi
g/sOzfo/faaZvprzYRdTeASlBRxWSUmzu0pjbVDTlDwMtVir5M9Wz3/ez/DnRhaKexeIgcuPqmD8
jidYHxEvbX3WNDfIBbe1DvsTtXNWFKBmK+gz2GTjgrrjJI08z3q9vPAqiV5+5FRWOFrKCbLV93Cq
rILYdQuQzvQtzHh+642ykm4v3PHYsypq5yANoP0yz42yplQsrqV3OOUaCLSBW1dDm2xlg2Cq5rcv
aLg4G3QYE35pJ+lxAtS8kOmdPoQGh8rmRuYhWv05C68HWhzNWaDp388yljjLFYnTE4H4XWxmfl2t
5K5LqRhqdABaoMEDev9cW7NONQHHUiW9I4aMUpE+l2zgUPwe/shseIhTC7Vb/QRyxy1Nh4+WjM8r
I5yy49lcosiCmTSnIwe9zcshwo4pNyHEGEeObETmp3bl7ShkCJ4tvTJ8Ag+Q0O5puee5JULKHHLb
VSXdDO0AU9CR5G8g8msnmFDHmxJ2joG02+S50Zwq9DhWQAfL2W0cq96+i125xQXxBzwaciJeSQ9J
n7QdMDtauS0swh/rUtoPKRgugUZLcTukoKDqoOCFduaMIYrbKNVKrxjfBL7KQyy48wBJ0uRP3LnN
t0RFJnV9cub4ov9sI7xfTPhg4Ok4r0UVWmz1QvdoZHpPqrJHxuZnXR3GSgEPyTBVXrshwZGzUlud
PdX+E9WEJiYAP2DsfmkpFqR0ElelsHdpQyQdHI9jCBLUCso7peXtGqdKd2O8hk1eeLLZU2kVOPpJ
XWpOwKGVSzmwVNldaTinJk5hZBLrL8IhR68ud0kaP6zM7vQSni09G0Jwk5kNqCmoL14uvWIkVV2r
Ds6K1mlu7awfbwkqXJvBYvpG1lZ+xCyoHGel7t0Zve3dMJkqRzSY4zVrrWmVX/tT9NmfwsBt0rid
3k2SEE1Fj57RPkpj/OveE8wzHTSEAOZw8LKbn47Myh1eWOmdo2kBbiqf2s9EoAU7rDy/lw6u80Cz
9wkpiCJg4JreMe81h7RRCdDp9a+3FMGaDMxhuAdHonkbTRCvtRuXoVShjb5iqTAIWjnlZ9sAhSMP
FClsPBOa0TicZpPlSa+huYr1KBVkkK6Evl/td4riowsWQgA/0Nc8MpYiQk0ToFlwbsDsnZ2FlUBV
OqMtPk/pOjd4+Du30lLlRquJF6WtjZtTLWn6JHt9zUBo6SKAXqOKUgl03aZK1eUKLAUvVDeWRqRr
ROzywdCfKyh/PTq6rA4eAdbLRr8FVll2u01yXKkpybytLrXkz19/WDRfgSlCQflTP/LyD9FcYQwJ
E0bUluUxq5rjWhV5YeVMNk8TJQ0SySjXXgbQSV0UiUicqL7VrLt6jSa99vPzjzgoY0YNSPb0/FiW
e3Q/r8/PwlFx8edPed5ZTtBws9SA93Mi1H9r/huS73TNfVtfuJSBVMCqxwbDiTdH/QOEZ2qiyuyo
dcoihjCA4kCPKYMVHLQCBodsHHgTPEz1R7EjGSDe6My2RyUGxpF2ySNMPX3QHo1twZ3mIVc0dcPR
CHsvSC3eSIbEykfaiYK9Zq1BIWez/5+7C7vHA9ReBWN0NvuFl8tBIbi7uOj8tLCfAMr4ef0DzEJM
58LF5Mw+ACRG87IAFS9ynMfi0HV/h8XGCFQA+3AKqKhfoqc3G4FbAx4Qm0yLWAGnsJze4gH/en0E
syU0hbDApAZsCLU34wtISRiNJjxROZGb6sz3eiV9UdN4wAOMs5VQs8maQgHQiURisj+bDKovVyuU
BJQBaRVHiSHxKr9MTfYzU1BY+esR4fQCQdmC8D0erLOzmutoeONtyIHkAeaoyQLGX1Pt759Qn0+K
KSeaxNXniysjKDpYtRiieDQ2JUTsWLqx1duerVEvpyV0lg58zho6diYe4BNNeA7v1Lo+HlTZD5Gm
sfrQwk55k3ZQ1KNu+qZh64V/P3vn4WazRxoHlGAb4QjJfVQEwlEmG9P6fT3K1zch5gyPMxRG0ZH8
wsLUWe0wXXWHiA+TEbm9c0VkmoOf5+8UmE/P7ICUK7bXgy4sdaR2eIFO3uiwRJglIg7UVca6GxF0
7PxRv7c74mfGSsK8tMgdoFchJIYGPHrTl4sc26w3KKBskZk5vnyJ6V/SSz/Xw3mA2S6yBWEm1vgQ
qS+wrffNramtmSBO33i+5M5DTGM8u1ZguSPKUiJEslehBab8DmSMQtzK2bm0sAFShIwwukmwIJuV
sGq1d+OGIYrkvuLtRljDbO1/mq2pdgUsMeCkxuybJ47D6JAWPEqpt0Uvwxd4S5j2x/WVtfA4Ax4E
DnTuVGaARu1s19i925FCA8e7ptiY2wxkQ47CaApIz01hQVLtRawJji0ttPOQs5FlCnC/RtLwSJyM
ZjPU++tDWvv52dcZ8BAnuouJo8lDL+9gm/73vw+0+qR9jDMaaIHLNda6ja6BCMui1u39dGpIrEkr
L233yTLLBP4WX2beiO+gbZQA5c2iNH/WEzss+Y+q/P4Po5jabxMUEet4thll4QjTsgoWUR9pemC2
azWsxUHYaJChA4cm2fya6YeYQlNc5VGlo+R+KLxtX+/+YQxnIWY5DOtsR8uZxqOeHrnY93+Xo+K8
mrp6qFjgfxN6fDZFLVcLN+9sFnl9c2x7erLpIzB1fzsGDYbasJdBMo9O6PzOH0F/0Op+HKO2P6KV
j+rO9d//eiLi9z91yJEBm5AOuFyt2iAKxoBejEwocXH7D0OPJJXH2OSb0ixXmq6LwRxcjx7IVShH
TP9+dvy6sLfN1KQaI0+rD5U4eQAzCjXz1d7yVfoPMzf5ZuA+RKIMcvJlsBYwVw9HvYiS99bYu+7K
xC2cjEAZA+48WfZgm7iz39elUZdFp4wR+mH3hs4gruS2AQRCHsHRhqBs5z2bRfGk8OTYG8Pz9c/2
dfegIKtNLrVogKE/PjvERt4lJjMYi5imv5St+g1UmQ+DxiuD/HpWXoSZ47hMu5Ng+gwsGirnjyqg
r4RK0fWRTJvw8kpGCBgfoZ4N/jgKcpefqdAI72Ehw6JE/ugNd4uaBzRGaAg5lfAfIqHcgVwdNZUv
xusJdamiuS2LCkPcOIQnAbdIkHZIBcuRrnCR5yiu6XSYsIo2evyqh7tg+oJnaz324pYYzkijthma
LSINgVqR7mHQEufGG/Rxw2w1MIs7oIFzv3Pr5JjbVotua1c8CVjyblI98/y2teWmYbbpx5z3h+sz
srAfL/7G6duc/Y2mbLSy5pxGXaluihTKv+VQHyVUc0ytfhVVu7keb+lbg1OHAg8UgSYx0ct4KP+5
HE1aGiVEb3w9UfY64RvQE099uao+NJ1c84UFnSPU2ycDXUjAXgbrmFWrpGlppOkfcvjIlO+O8czF
vQap3Rr15KNaKAerQ/Wc/B6Nlfft0syeB5821tnMdrqieCkjNKI1RdNMH96JMzyPheoFsrb3Bl9j
lM4tkj7XmwPbQ9R6UVmCcfBlxLGYXOYMSqNSrenUftT2xMhggayjRlCNLL9pSyO/Yzp0IrLOSgKv
A3TK6jQW4O6xVr700vmE0gpybdWcSouzXd2Tsip5KvuoG8CRoK1yV/DyY0zXcG9LK+o8zixXhBcz
Sl8qGo81OWksD5VSCfIyDfr6L5Xl/zO/yOeRqkxNpHkPyU3K1o3jDsjcVEl+QjaG+kWRp7+v75DF
eUNnABhLG0/9OYDM5lSOttD6qPfIvajF3mnHTUbTFRWpOdL7czQuugHTpQ8M3ZyvQ7veSEvdQM9F
crnxhlpuYg1YpLhXDL9G1h8mAEMEidGW33hdVhthOjIEnkUDl6C1fKJr0DCqkZRUTP1L2OT0x0HC
CAAM1ARgUDe/EgAeHnuRFTSqISiCHolvJEdFP3Lr9fpkL9xuQDLhZQN5aENFHepyy1ALLfCMIw5X
X8fqQ+vqlbttKUe4iDDLEQQo0vlQVgAljtsWLDAHRt48qwDefeo0MEaGF7zdfVuXwfWRLRw/F3Fn
Z19VoUNf2YhL2xdiJoFLoYaxp8VjHr/8fSQIYExyt8jrvh7pcV17dDrorOIdLh/pGPH6g+INLx+v
B1r6WGeB5hQ9pscmdDIZ7iodDtm3a4ZRaz8/WwueStPcjDGOETAQ0+PAQqzVuxZXw/kQZqsBTY+q
MpTpUmgjgbvdaWKwBott1b9IvQ6xUoJCy7fCWZm6hUMFhAJsJw8n11cFUN2KFXh7pxSKvJXYsMbs
N5NOxW1iwEPl+ldaCgXZF2uCRMByaN7eBHG+9BoNlWnPK26d1Nyn8W1nrVyua0Fm81hXgw777oFG
cS/hJ/NKnfcMBKnrI1naQucjmW0h26Eg6bvIjVL3kEwoC3tv6s+W8c30wv9bpGlpnuUKBPqlfVti
ODINMyfAS5taQUJPeb9y6i+t8fMhTfN6FogbEphaVaLlHYsbNbEencL4eX0sC/cxhPT++/2nfz8L
MZZwKjYUzJqNt1BS/8wMLdABylvT6VgciuOg/oESPwLO8gu9J05KSmylIhfWMbEtNRwV2Wyuj2Zp
DaB8BwojkMhTO+hyNFUB4o2dTflqWXmPvEM3pyvUBmgsww37rCbHnsvu9XrQpSk8Dzpb3emQp2Nc
Ywtp5S0QKqkB0MWtUj9fj7IwNPCMHFSpgUmBweQsFe/Swk3g9MiiTDTyQZdk3Ktl4x5cKEeF3BX9
Q+6xNXbTUpLqIK8BAgLkU8zpbFNxFTtJaFgeUnmw6Xvn2DddNmzgBxWAcbYjNg+t9BSn+SmOx7CT
K++dhYMDwuxoN0BXGpfVfNU0zAMwOO+7iBq1PyQmDNde9DX+7sLMIgj+w61ogl41GyPcGVRSkaqL
Us07Zgkgcm13y0ZY9ZXHlq+mGNManD1zICnwCTIHDwD9xss1amZDXxVJ3kVdlT9YZaz6et7BKrR4
t+gEbS+KzE+4+Vzxzu/sNBgrkm+vr6WFzTjVIMBBQO/L/ELM42Uad6LyCJrZ+Q+PvGUDW6NbTnn8
l1H+N8ScfoAHCmSiqEOiQtujrnrKhQ3Lnidd5n5r94+m+Q8rBd4Z0yeESg/sbS9n1SjBKE1Mk0RZ
3b7bbHzmjD4pI9K361O3sNmx9/D7SMMnIMbs67HR0jvZ2yTSchOvtFPFvrH+wc7erodZ+kKoriDN
BeoBFePZscw9sIOcpCNR/NBbJ3fNZXhpFHjjTekfICRflryo2YAvQTBbymYgN5y/Uwew8JXTeGH3
AsgA8BxelWBIzisqYK63qgAsLqpK60gVGkgGV6BiXAmzsNQmdZMJogVADPyGLz89oNRFTcpERTNt
/GhT8y3uvd89c2+rSol9gbqOr+Gfgutf6GvUqU2NphGAcM5XmFbm9J4YW6FGFhSSQ8mkGxJd8e3E
hFNEkQQiBhVaE2vVt68LYwqLAjxqMhpQ0BNG4uy+Lkc5EKUu1ajVQvOZa7vro/qcrMt9e/n7sxsU
D0vc3y1+H8KgpQ9BYXjSw9A2ZGMZwRVwU1Tmjg39Lz1rvuNF8951ctsqKNJosg6Uksah1KztKNxI
MsX3Uh3CY+Z9Hhv73B0fWu5hr+j0VErCQ9Vgz9B4/jYmSaAn7a5x+UbTyVNRtwBOcdDiknETow7X
A8dvMPulg0I93toZeun9S93Z+2KwAlsxAq3XbgrOd7g5Vyrgc9AJ3rYglUwq3ygN4qSc91W82nZz
uxgw4W1a3MnCZcehofqpHjW+T1Jde4QBaMZ9EAuaO89UfylK3z2JpPBs32a72D7JH0PK2jJUMrc4
ebFdh3br/uraDjXTnomV3fB1gXz+mZPmvYNOzbyspJiscQAJtU/CBdPmexJeXyBQb/9ysttoAQGa
iJosuPTOdJ2erUCHFCIVDbVOtWtXAcncjZWL75TJwNCGDcxcMl8jSUhi9FBrYwuW4dHqDGhIkvoA
Rct3UB18OvaAJnfxg+K4h9HM93XdHfBzYQPbEbVoAsghIHUTPZQaoYxUuwULxYgHeOcmd2rfF0fQ
CeEQU5ofunBvkkZHh1vv7lmb3Fal90CaLrkZm+7E0gZV44xs7Aa8kTzb5YZgfxKDANEe5zTsYE3t
tw4ki+t42I2t+1rnfQ440RilYz34hUY3ilbe6FPykRnE8IcUJrrMk/RAMriOVYOp+9wth80Ic/Ew
K4pQd5Q/bpsHI+g5blaDttPACFMhvsMhQgNNo8wvRNZvY9SLiR+n5dvo2re87l8zywuH2j2YLbmz
NHqy8jw0jPSx79PDGKsHs/duYkjpZzk9QrL4FRzrQ2rae/CHINbLQkllWAzlVrP1UzXSfd6Qb07c
HaSV3Mq03DaoTcn+rWm0cKDWhjvKCR4zOJcHb2MNLSxAxb4RzjfNjh/LlKNv7HVqWEj7NulUVCHJ
8A49i9fGGELUSyO70jdk8EBwKaO6GNJDpXAgz91xo6dYCa6+STPrJ8yvjmrSs6D28iSopZf4oyjT
baMlGSgJWSSNHBXHIX/MRhoavflTqS1na8KFKARWH4ItQ/3DSJzuSLJ8ZzPYu6GeZbdg/xgiLFhp
7qykOphOBXIHpDYD0LQARnbj9zxLu2PZeVroEBUIEmcIXeC9fdDO0oAl7Y+xh3SYHVsreNaFLQgB
NACVoYOGYt2cSFjVjTbQglsnU/F+aE3zmvKVTf7ZLro8pu3zEJ+Vi7NNiJdM2dORWSfVo2oUm3oC
8cNBfxVKU4sAHDWcTZYRauo2RgFbhHe80w9qlqubrvpjqO6uhk6uAt3j8YOQsMeiOjWMoitqEDuq
1A78HTusDcE3cP+WITTj5UuRa/S2gLfMyp3zNRlBYdMCQMXAWYvHxqwknMWpCmiENp5suw3oGFH4
THXtk5ukK7P29eS6DDR7QgEvbTm9IZG0yX2jfKAzlv59peM8BGBSl4cjswau4Ak9njIYKOTfWrIl
/V8XUy5DzG7otgbnsJ2mq6g2Er6Tyg91LT10Z0jL/yHtvHbkxpZt+0UE6M0rmaZcFitLUsm8EGoZ
eu/59WdQ95y7K5lEEurdgNDdEMDI5WLFipgxJ5ce24uUuciDfW5aWcwU7SqFByRYO+mVkYGTnqqj
bLYfMjCdUqA4Fi1JitXGu0mc+oMlhfJBLqZmV4nCD7ke94XS7rw4SPc++uNT18EnY+nz5XjfCfGr
oGdf2qHa0aTW309DkuBh/eApatC5Hoem3Bc13Y3xVH4aUMG+14XIqTzhq1gW514QaQLvX9NJOQtj
Bgec+hT2fXwa5C5FmW181a1s37XqUeYCaAv1ixcn36w0+Jz4qWbTYyU5UlURNFjD9yzqvmlS8ySL
xWlUpV3YFScjKe79fnLiwFJsE26bsQm/UbwhlNG0p5Di3mH0/ZwOTvmpgW86rtWP4qhxl5WO2imO
WFUHNehIdIEdCzrpkaN5F0bTBylRNLuPrCcSsx9uX8nX71cWCyAA2mmgQK+y70Fi0sYUdvpJazqf
y6ws7KIdX1s5fM1FwfZ0feMNdB36ztBzanQaZTqa5hcJj3iM87SLJ+lkTRmMK0Fgeg9jNjQf+thC
mZT+Yk5WMDanrB7zw+3B6vPHLz0fPlqni54Ezwqm0pQpXxit158CSNueSqUqPxlpk963Tak4Hdml
Iz11wSdqmsIs7KH/kwC8egDgAwmpLyoPyB9UsxSp+Ub/rvZUhU2MdHWRqLZmBDT5DGVY2HTkhR/G
LBn2sa/9k1ey/6Ed8yJ25KL2X4ZI7F554Wt7LfEhaaAEI77JhSL+qD0YENWu4RrmHMBbPIHIhP/v
qydqzcHKDeuT6ck4oFHISLOV/ZMx1d6TWhfdY2kG4UkQwnJHirm5GyXIiLvWa+AkkMLHth7g/ZJj
46XuvPGj5+n9py4r8NjEwb8kuaZfmp3phPTLenYZ6EIKmb/uO5HXVXCKDsoRnuitnOvsBxaLgYMg
L4TvhuBnWTWMI7XnlWx2J6VuvlRysC+1zjFLZZfhJVKtPEy99xpuMhyvbEDIXueHqwitydXD0qwN
wQzlsD/lgHja8Hcefgqa+ySgjEgTRK5939hz16Pkicx+I6PIg3ZZSeS9YnZmO47cG/u2dbv0HjJ0
dcuvX0cNlILnDhgaXPG8S5BYaXRl4ZvZeIrK85i5fw8/BPKiIVelIonO6VkkLnrExJtS5NpIrT5F
xVgVbKn1P4s6wjd/P11cUbQxUNQGXr24oGBlTY3BV4aTNHww5QObbjAe+y042krUAJzuP1YWTohd
IRX9fJYMJbRRSTwmytdmTvtrn24PZyVquDC0mDihhDg3FzEk5r95QECbKYqf/zsT89Z4F80Nsjlo
sYyJ2HL84VSrjtBvtL5eXxIs//yEnUHv1x2oTax6UpPO01Xj3tCSDL6XjVODNAj/PpyjOUnDDqlq
+YreqZCGdmpyqTvFmtH9DFNxOsZIRrlhpMh7aFjA29+evZWdMHdDUYHm7cRNOA/93ewleV6pbaF3
Jxg7ae+O71SGlYFc8IYtEfKVWQQ8Bm5bJiWtSeb8U96ZErVJHVNuulNX6/L91IbTMSuK8mcaWMMH
pREjxxh6+kVvD3DFM9A7MmfrgCjhZBcDVLwhbksh6U6aWpX7ahTFQ2eMwsa6rexzDewlSqhzS+cV
27GmVC1cnUV3kvpqfCmHMSaf40v7sVW2oBl/cEOLe4OK4ywkTsIONNkivoxFyadJJ+5OwdRFz12q
5rYENY7b6mX9EhST8iMem+lkGJr/XE2T8D0K4hBpYb0HbpZmX5vJDB88bu194QWTU8s08qW16b9a
ncVzPJc8EknIuijZNNl6qsmt4zdpsk9QwrCHJIAjY2jgIi/z8jB0ibnrq8l/4sJvncJqRJuLs78L
hvpHU6gdaEeBM9Pm5X4c8uMgDrw2uwKqYyWD/pF72h71YV8FcP31ZhwShQy+Dd7PKSLNP6iDRu0i
Maz7UGnwvFMg7+RS0O7bDLEbPVKTz/QU/5KGRvtlDZPu1EXT7BtVah9kqff2YdCUxygrY1fMWnjl
Wmolv0DBC6fEbOTEVqQInhG9qvtzE3l9tpHnXNsWbAmonXUwoFf5pCL15Umku+SkNqJ36vO8/hZD
7/IkNfm4kWtbiSZIq5NiA7hukMdd7POp8gol6OL+VAttdph0zXRjr/PcUkAkEqYmZe81efJkyIn3
i2do8C9GOpPRwr0LNoJq0+XhjutYAHlb9SdTGn9ULX3eeoTKlJ9sAc5XvMjFg3cxzlZKAgWuoeEU
eDY9u6a/M7vzGLndlqr1imfUAZ1LzKlFhWsZnsHWUlpConSnfjpTtoOw8zFTP0vCz9v+aS0cIziC
atyEeoD09OXEjZGQmIPhdSc9NxzPV1M7HdMvxhD/ECEtnDlp3iaYOTa84trgTEpYpo4iA5DUxSwG
SU8XV9RNpyYAleG7k/bNl2JnSre4rK8MAdrlkWOwMagv8MC6HB5gcUsv+zJyVesJaRWv+ZIBATG+
3p7ENSs6PebALVHCwTleWpE8Ot9iXQvdrkPjvof9QkLKwAC4FW7s81VLKu9ERgMYeblcUVyoVEm8
0I005YG9eFS73G6T/CHRzbvbg7q6uZg6U6NAMrcN0vewWKO206Zeh+/HHdNH41BMG0HNlW/i8xac
IYSaNFdcJdpGuZC9FNymWwnZoTTijyMZSb2eNmAYf4p6F9fVbAcFeEp+hgxCfbE2gyWSkhjQGLCU
dKcUkPqSQv4QxievfaVjLGo+FLD7UJaxo+EV0qGNnX7lL/6YB/M/A6GvgbFmk8dpIzahW/bGnLv+
UAzCtxaNiMgrHiYa1W4v2uqs8mr7P3OLaBSClCIJNIhfYlmDqCh2JO1L8NdtEosxLaZUVIc+1cYu
dLO+tg3lwao3ztPKKNh1igFJPPLmrNzlefIDcAtqzyjo7HWsVHJS9S3N729P1cr+xgjUxYAfjWvU
rBAbAfRlJu3+yVdPf9vCCqwsPLgslSoOTWMg0hfHh30nloQtkVuIJAMEapGPma923yEZ0HdRYkSv
Fjxlu9tjWp04ZAJEOj7mhtzFyvSp6U+9hHug39qRzdIZrfsgSP7eCRkicNEZaM/FtMSd6VopFIM/
sf5KYLfqORveonrmjNtYoau7icsPKzMwlT/QwF5uAzUNkJTXjNht/iD1zEE8NAVCwdA4fUJAurR7
OigdNSq04+1pXFIXgE7FMt3epkymfv4Jl5aFsgTTSVO2q5TBXhLUIzXsA0oD3wa5vu/y4lelaadY
n3ZqmT3J7e/b5q9XkVQCkh+ACOH9A9l3aR1CscREBSp3xXM9OElj+38NIgGW887CshKdyWKqFjoW
KOpqr01ZZt+HWO62NsrqQP4k/HDxpIgXA6ki31MCyc/dYThkP4f2l26eb0/V9SGmWWu+nXjSoYew
hHR0rZWUU5UVrhpZtRP1arUTi36rlWJlP2Bm1gGGwlImL7JMiwxyFFdSVbhikjx7ogwxWLDPrTcl
+pRF6pM5SbtA0mHQoQbYpBuH+mqMwEhAk/APj7sVwEevm1MZSZNb1511X0dCfaCyXf9tAL+wMv+K
d89jYaZcTs1ZdMw7hiP4Bwio0tHcl+l9nhzVqbG5PG8v3lUwg0myTOBYyEjTprbYHiUSU+jmZqJr
dIP3lPHgc9PBi3Yy+MydpVTRxmZZtSeT2iKegQlhmUazrKyeosqb3KFKQ6cvtL2RpU9WEf1o4RS7
PbarrT+P7Z2txXRaeaYonhWgYF5MrqnUx64aXvVJ2v8bM1yRSGXQKr7M1wmFT3keR+Qm6MTYU9U4
yWBmdln1G4HFytxBtgDxGkQq4HWWvRIojEF/5o2Cq8hPU/E5rp6V5nsdBRvTdg1apMdW5F6BEJ6s
EEDqy22olE1cglERXDGXXw1lsKeYlonpMdPQRkwhWu6kbFdVg/YUCF5911E635sdopu35/Xq6pl/
BjcP4FokJ6+Yo4RhzAFiwLo5tZIt+ns/33ehB33Uhyzu0JM+3Da3slswR6ggzZcOXRiXo441XYAD
gFGHyUNkQiT9qd2iqt0wsewutMpQ0FSvFYhHnoX4i6wf6y0c37ynL0LtP5P2/0ehLLxkQh82Wa5e
cJPk0GeHON6IO7aGIF/OkhnmnNmKWeri3AYxC89IYsv92+21WFt6ghrAleQzyDQtRqGKeSqkgum5
jfIjMBNHsl765l4SHq1x4r2/RXW/Nmnk7WYVcQvaqeVTOIsCWfEt2XP76WsIX3ZZbfGFL7Wi6YJA
lu6diXnE71z7KHRFK0eYKEiLPump8hbTedhD+OwKSZHe1eNg2XGTV5WtKdOLbPkxYrzjd2XQdhCE
Op6nvOahjhac2RYbB35tTcnFmrJsGiIx3uK8V0pUqL7neW4yPeaQUw2Ugq2tpM38keXGxN/Pdwy4
zCsxNcSo1bEeRdMdSTXcf/QelS2KHWqYt21YC/RAF+ShWoPOcOXBlNwxIQWbdXAaFz2gmdok2ZcO
xY8iMqxDZyr9l1wv8309KMZ9B3YC2ljzK/3zsCFH/s+asHAn1bDNiCBxHa20ol2Xat1DjokHmVL4
XSnK7b2fdQIZy45cZCMb3VEQ6/wopZxwH+6t1jbFVrdVSLbuIWaOdhRcQ3ucscmxLkmIFxSlI6uh
aHta+M3odGk/tF1GVlTTdzWomwS1awgSTWGnhiodpE4p0SEmvvZUpc2xyx2/GgLE1C0nFRMofyNf
sEc/N+ymQhIKNlL5WQlV3Y5lqbYLSSkQ4huqpz6S0ie5N/o7kZbCY2Tp+VPYWKkDZFw4CVn4pcwM
MK25OaRf6m4gpzuESb4joT3S9z1WwrGcimbfKZG2b+KgeIl8Sbmj/9L4nPqBcqTsrezGNmwe+soL
H7JcT+hXFJoHAR1NW0zD8bE2xNoNAgNIQVcA+ITG7ggl1VsQoqTi9Ya3H2Uje1CnOrqLLa06tqlY
7K2AJoiA7M4ORVYd1E6duPQWeU7oaYlDFM18pnqzywQuYi/ulH2lK9mhpzn20BgCInEmDMHD4PdP
eROoD6ECasZvpfhukL1iT6mAwkSAAg/8PxY024OMnK0aOGMxDLuBJls7GIzxqRirlgVq+yfPjFN7
UHv9KE5i+9EU5mR3ZHhuZUTeoScv5daGEdpa2Id2QrUDlhzQEqoomAdV854Vr0n2tReDVgenh+CM
KH667U2vnsFADebKB0UQkNfED5e+J9Gtsg7NSoeGUHMCz9zF3ngUDO+p8yhlJvFmK9GKQ8EgZxyu
WC7SJeZTkhp/aKZGdyNEmRJh+qgK4mmwtN+3x7VqZk5gkaGl8rJ8EYjFGPEu8XRXVkvBFiT5Sysr
zTGXteLutqVV50VcoEASNWO+F/dRArl313i66SKh6hgB8OReSnegot+iVv5829ba3QcRNm9eMmbX
nT6hqRVEer7nWkNm2rjSRzWJT4I8AP4zczqL4p2UWBvd+6uek/I2uUaA+VehZZGEiDsljefK30zU
rva3h7T19UXQUCnWlAs5X9dz+l4AZWrtRiZzZYszX5Ar0pDBCJZbHCxhYk3a4LlSmjz4SnBMymiX
WdoLXLe5LYT6xoZYGxFvUdIvVDpo7FkkJ0yjj6aOcpJrTekvKOn3VRT+iyFRBaaZfy4M0CJ8eWpH
0lVtp/SeiyyV06jik5GjqSD9LLVmHwhbWuErZwkdGvhZQYXwFlzWSGnA8qI0lyxYyGl7po891qJD
Mm2hq7fMLMKgKOo7OCkny50MN5RLW+jvCZo2Hg5rm+H9WBaRfJMqPXATjEipm/f3aWErw1MB5rbe
AKquHdV3hv7AAN8FdUUbTUNnYkhpj71x7vNXPYVdK1BQ/ftdaxtp9I25W7q7SW+EKqxHrHXWJ0WI
jo0+PnpcZrcP66oZhEdhKbJA7SzTOfRQEcckg+WOk5NHL4CPBOH+tok1dzoz08EgCCXtVU0UfpVC
NaeZftf3nE70bHBYZh45NAPcNjSv9DLopEoDAwfAPmRq5rG+WyAP+uesMFBVEoAb9r9D4ixk3Ctv
b4XEgnRjAPj77yzOQ39nUfbKqPUCLFp1eShy+HGK86B9Q0jL7vO7QC5oatmqb6xuw3ejnM/DO5t6
Tyxbjdgs1dSJs5Tw6k23QNkX6aFOSqcf1I1X4OoCkgwDzEVODqj8pcWRqrvoB4GH1OthQn3H14CZ
e1+j8Mft2Vy1A6p4rkOwWZbQ5rFr/JgCFapYtQ59ITQMxTffqg9es3GS1/z5fHuwG6mdg725HJAk
dDEgRM9yi4p+QnMftluCsdf5S16A9FkB9+M2oj6w2IsU7BOl6gbdhX/HzUr1mJr6x7IfWCbttY7G
PdCexJ51AuBkDY5WpPy8PZkrB5uCB3GgqVONu9JqEuLe16Qw1V1phPc17fzcGScEJ81SmPa3Ta14
YEzRTQgOGgj0svASx7XY5uTEXF34PA13fs9LItbvQrRDNqkfVoeFowI+STsmqlCXS9eLZVzno6y7
ddTYhqccUII/9OVWNmrNDBR0M1ATSWHq5ZdmgE3VRW4GwLDb2q1FubMVGiYPnRps0QHCiMy3Fm6L
jaIYM3UBxKfLrTJDw9EV7TW3glfxPApGCyu1J9mhX9HB86x1nYOwjkCtICirfamH1LaQdLaFqviV
il3+mTaaobTlppLuYKuAcF9LK1DgknouY79/JKgcDkKZhzs9SpGwTvpisokNG0dDTGnHr/o1xhI4
EqnqPvhdPuzoWcru+7It7sMg0e3aqnQEUXzrKSg9koJaVzvAlWAuCYWsfPYFS3mRvYCeFT8dHT00
YtJ2k3b05CZwvbyJUbZv/L2MLi+xYN7t/XTqkNLWtFeENvT7ElCuXYlqtyuQCrB1Lc/QG22nkx/1
/2Qpv8AMDf+hB9Pt1FyJgLVF5GvUIX6gTRlKAWnWIfEr61iUonJquhoxorL76PficBxy7jRfi8xH
EwTRMfC93KFJY3j0k7gh+PXpA4n8u0k9RMAIcql81MjOhLiFNtuHNPvzODWNh4KC2B2Ije4Yge95
lIpJdEdDHc9p1VsfqbjIj7WviXtBEDM7kmPRVgdFfEj1wfiVeQworpTpIQCYtEtQNnlAoOZP54n1
Ma5Qz6LHpz7O4pwHE8SWgxa9dM9/TbYSt77TFmG7S5QmA0Gv+DaPOaTizZoeKV+hUbiZhYXURt4l
aNnuDG9qHQ5P5kh51Owkegd/t4MhHDMv1B1RCc2HFI6bU1dq6gM6LP2zPoAO8qHzeiorNAI8NRLu
4q6X3uJAbNhYyjDYYWdKn7Kk8jZc8cptRsWR1g+AbaDMlxXHXjMLNa119JCCaZ8ln4T2VzcU9EPA
v9P/U9RbReJrlhKex+8NLq5sJUC0TDA1jR4ft0q/Dso/mfccBneacibdadfi5HRbUK01b/Le5uLK
JmrzzVbAJq00frer6MXTD7d98MqVBiEvp26u7AARXJgIoxZmAs0ziH2aXccD2SuOty2sDYIuSVgp
0GOeV+vSJca+TDMQ29ntlJ+Sh2LXlILk2+oY/8PcvvSGqHdT85v7Ja+IMwe55VIFc+bGmSYcUMnK
76oCki2hzf8Z2lZ9RNxH+ZyoeuSM8J47SKZVu6SKgMDFRrFjBPU5Shvz78NxiI/pdzPZpnjpxYWg
9bGM/gHzq5l2LnZOiZdufOfvpxhWKIDgUB0o5jKjKbSJEPl1p7l++bvzEWnaWeWv2ybW9sl7E4t3
ZlEkjTJYmNCeajNBEWoL/zVvg+X6URmDL5Q01HW3QR95LVLJiUbhNv+q996EoPUw2l4ovmlVTUQe
bTXZrm5MWNJk8s3Ui5c17yLWkmyI5x1TGr/BwPlPsqJHeyWGQnxj8ta81azZSGBF+uEaJkMuOQ6m
yXR9Myp3QU8/V9uVn1HolR0xNH7SwZPuPBD9e7PsFXo7ovjYZNHMigUj4GSp/rPeaqlNlQOVmzAP
D5U0CU8hgSI1L0gTuxGm2DSNxXvBjBTkPSuS9AjJkcK0BicPU+k+L+iZJ1upP/p6rR+tcPD39Nhk
byHUZXtdENqDCv9z2miwB5Hl3bVZzv/z4iItGg/AXkHkkkwdSEoO6p5bBYC0CP2ZSiso10DHXVxD
tG1WsIjcnr+N6VvSXOiDrIyJJ5mu0WvwQXmf+67chbrs2wCGjtXYOVKGdspto6vbA6o5RUcF5xrW
mSu53tCPjNFufBqL/A2I3UdEDY0NO2snayZM/T878+DfvcssXyyHDIk8tycrMIahrU5bqr4rDyTI
Xv9jYpHqkK2EDmmSoC68Z3LyWGvscvVDQDj2X03Zny7/d0Mx6I3K1Iqh+OVbq0tEJ582xd//hNBL
R/FuMMv6dok6RULsabpFToowzD4mumDLav3c1uHPONM/MNoSFhT1LlbCUxSJtpY3u1ErNiKQ9f3B
vQB+QAGcNv/9u8EKdYbQoF6bbickjkDLY0qnOyQj+9tzuhp4zE1ReHe0e0j1XtrRhiCLE6E3XTH2
dh7kSkio2p2k3qmj8rXS1J9NRD/51N+jYbeRgVkbIlEB0cEMy7yi023ETOlQYpnX0xFgZWVvvt4e
3boF8L7wSIGKWIYfcpVPaW4Vpqtnz2KfMoevWf3tto21A0bsAVcDQQgtWYsARPQasSO4NVzE+YLu
0Pgbs3TNGklo+N7A4gRrglVU6BSSqyyfI+FrarZQL9xpxpMYP5veviXT11t3fYualHZqi9MQN3bb
/7w9ytV98v5XLA55mdLVOEwMU0yfEUi1o8BE/XAf5xD1mE4W/JI8+I9+37a6MbfqopYaDzJgK24B
10hzt0/0tzoxN5zK+sAAbBO+8d69Qo6VaYD+QRAZbjTEblmOj2YBYEHNC5RNvS9amHzn2f2hqbwf
kWxuzOofPMfS28yVIzil5wz+8pQHhujVmpQTH7dKKToNmjiOMXn1vdmq7Z1eFqGjm372KQlHz60D
3qz0ZWUog8BvgVYgOmaF8KPufFYg7rpd6HvBndTJBpTlQ79LRiPdF5b8fRwrnTqyZe1bS4/QVxLF
t07XgLMA+z/EI5LcXoZeud3LgK9vr6GyeggpjAA0BMgD+dmlh8nMGsxSYBiuHOMo2996LWRPXa/L
d4ZcSIc8SmOnzWFzKKec2L2pzEORyjlv7dFiPwvpGWEx4ZgGbXfuYSShgDkZtJLHobaP6hZKotFL
LZtChXfnEx7hSHTxYRi86iiRbXAAVgoOeIbygUe6+mQhPoQGq2a9eF6b7wuhVJ5KjUJqoo/lm1Vt
uIc/F8ZyieGQB5ao031zBenxmwZC/6QmGZuRjyitf6pR+jJpAJmb/NVoYuqT3lk0G5fUx1kSKkBp
ClTtk2/LyUQaRPmSivF9o0SdXarlU2D+DroQoLqydRJWDxvpVOLwmdJMXqwTNB31VBGAuCGUforW
7nXl7vZWWN8J/7Ew/4J3d1rYqNmoSbxWxDbcpXG9E1JYBbK/LyNaOqSbTDos1FcgDy0IIBw3ZcM1
i/KjjMrXZMgbJtadxn9sLJ9ERS/JVdZqhpu3wkPS6uRM9emXiR6BPcSdq0rRfhiEhww52ynY4hVb
i7feDdBaPJbURrXSiEPuDjDe+8oXQz/nZNbgMr+9XFt2FknNqQTnJyUMskQCG+2R5jkvd/IWpf/a
y+xPAwiy5izLVdW0DqCPLjPTbd/yCfwLte3SVjSYWTeCgdX9PXea/K+hebjvdh/ocDSoQMa7k+oo
rJO54ei2vr8IBIJKr6FG4vtfoBmY8S8bz5S1788Mr7zyeVFeCd+iMUp3U5ybrlR5cBZZ0FUL8b+I
OmlbAhcDAosa7GJrSeoQKH7MCc3qnZi++l+a7F+sAq/imeltLijrs494twpCEfiB3ikGmXLZ1nMY
P4RO/utmW0KmmboHHnK8+1X3OpCYmstewkiX3U0KrA1bRPeriwGN9UxhTS1jSVIqx0Eop7HFM8HP
D0r93fPNjeVeOxdzPDnDZuan/SLgEksRgqA8sFxfvLPkf4ij91H8oFbTXexvuLM1v/zO1B9v925N
Ati8YqpcVFv9k2Rkdt3ajfLhtjNZnTCqdKC8ZxzisnRRWiKC7XlsuYY4vlByfRkb4/wvTBhwSVDY
Usg2LjavVeujL2md6QYiibnKnsKtwurqIN5ZkC83bxxNRlL5PJaK1KlD+1+gf605k0n1j3LjVdd9
MLV9nHrkcUi0DN2vKkSp4Xh7jlZ3FfJCtH3QG3SFUfEKqZf01MNESaN7nFjcG30i7qQ0F52qauWj
IcP2edvo6v4yDXzvXP4G23o5bZ3W+JmSzJ3AUCl22mPePQ7mxlPh6rJSaJmmFCzxVv5TIbu0kQyR
qgRCFJ99UZBsbWpfJUoZ6Kl/V9Fj+Mvx/LFFmW9GQF4/K80sMFpRyOIzMiQnY1Q/hmq6M5Ts520z
V2u1MLN4+MWDOaZ6ncdnTedp6cvUpuDq84V9HGf4/8Nta1eLtLC28DeSmAmDpjKoQqeJBcq2giJw
qG+Ew7etXHNrIf+cJnkan4Xu0fQPYuXmWwLxWyYWbgAB3P81YVR3cn+sf8pbZBXzxF+E9BdTRXvd
5V4rqrRqeJHG50Rpn4ZA4k1eQq+mnRXJcw2//1DL8sa8rW/vGRs+M6wRxFya1AOEMCJriM8V6jTB
Mc4PARVQfcM7XPm3eWAogiOshXwmQcClFUXRe8EsxfhsCV/iFzP/fHuLrQ4C3wPBx+zmlmgynrqt
lQdFfO4KObYlBMiott4N7Xg0q2wjbbJla7FGQ9aYqT7W8dlQqFvfIQbZa/ty2rg5V4/ouxEtJqwM
zGJMUkZkeFYEY9Owayr1qZvMexz5YzdO40ZUsDoslJSJz2TtOtuUwnI1ipWfnAMkgONzWoxOZQhI
KW3E/qs7Ye7xAS6y0smOEGijy2WanM3hXgrv/rohcN5ohLBwMfHUJDNwudFokp/KJDDn7fxdFF6V
4kcXvf2LzUZVEMocVb7O63hFUVPyYQRN6kzafZTYXXoHv+1tK6vzRG8yyCfemiRQLweS+0rS+fN6
NKn/izt0nwvaj9smVpecjnGCZXPWsF/sZMELrTA2ouQcj06ORgFkKBL4742NteLTZsZAat0AL2Bl
WwwkyWRPFFovOkttec9oZTIxTWWXPbigwTwZmfA2RiQlbo9tvlQWnvTC6jz2d5FnnieJbvh+fAa9
8ZyD0cd5OKrWfqiz6bc8CN+Foj3kQf+3zxz0WtERhGqa5xS9XYvBZoUGBNSM47NpPlZFbNf+o95v
lRznj1yNTdeI4GEDm5lXLsfmDwQeqSnH51I5TtMzaNlwi6ZpZffB/kCPHNuD0uYytVY0bZIVqPee
k8SpAQj8/ea++PzilJpZVsSyx+cn2kX8h9L4eycD0pf5p3QNIkacveu71W+6YEwyFQb9RoEn2Mk2
wMtrs/P+84v4qS2gKx90Pu+n+yT6NBjFxu5dOZmqChoAngVoG2k+vvz9vil7shWp4ZmuTNvMae+R
g7sRpaGhnP6NKeJ1umTxaVctqyE9Q6VMCeZsqIFdZnBkyb9FGIoG8Mu3j+SaI6Abd253B+twpS3k
xVElZkEbnlstPyuJfic2UGmOVm2rhfD/6Jf7esNXrx0VTjZDE2d/vYxuJuhtoJkqwrMcJS+DJT/2
dfWpR1739tDWNgTvflw1hsigLW5rSc4LUw2j8DyVZ396Vv7+uEAggbgHylYkepfY6G4K5SJr5eEs
Vwfza9jsb//6a/AmvYHvvy9fbrfU7EsDmORwhncq1rRDoT4PMvRvpi2lD5310a++TPQzK1sSjitB
DhkbXtUwwVlc1otpS5EA6KNY6c8pJLBa/yNRHlPhHongYqvWtbL3IDek4xL6HHIqy/STkXZKJvp+
f57ys9A+jhFwq+kbnODl+FnMt9CwK7sOayTm8dBEU8tmWyWlqtIJSndOreAkRPpLnWmfwmaL53ll
17GnSarxNp07KRbLNpTapAld0+GkO/Si36x2IwjdMrBYH8tq5LHsqI4gq9jmB/WvwfhwDrwfwGz/
nZuuoanW1Pn7ZvqPL+wGcW/4P2/v7ZWFvzCx8KSRZ6a+MfXzED6KfbgDD4SredbFZG9mj0Um7m7b
W9nSF/YWcUfjNUGv6UPHQwfiNzmjpDTa/IJD3LxU5oaxeX4WgQBcoJTXiTloZVh2XIdW2ye5VHTn
qPqgHaXu4+2xrM3d+88v3rttK6peavD5kXaCGCKjnYWAtObUwbFMv9y2tXJkGAq0Mtx5/GvpqH1L
g6GvzLuz0j9DRbkrpzeo5Tb86Mq1agLZtghqUANB5OZyv0GkR0d2Jbdn6MvhWHG4gyHMQwXE7I+3
h7O2MjxCdEIP3NsVhaFgxhHE0X57DpBxD9Uf08a9tvH95coXmdCpg5+05+allnZxvrv989dW493P
X/bZ9yjLxX7Dz1e0+zB6nIaHutwI0VbWAmzIXLmkKQH6kUWIVteD2Bh045xD6YG7JVHAgjynW8ie
PyR2iyOCGcp21MLp+FlmCMc4SSUppQBqqp0d0Y/glV8y7x9PfuuTT3SlvgV3nW4bL8EvwXQC/VBL
jubf3Z7N66HyjoMjEXigDN/Pn+75d26uqC20o6agOav8hkS9jwJ0Fr7n+V9HpfT2w2xBwh2RI07T
5e7mN+SJQP8IxxViuJwc2xbDw/Wuu7SwOD+DXORWOVsIClDYdhFvbLvV70NEQ0iApvNVmlrIjDIX
I7k+h28w8A/599vrcL2r+fnMzZ+9cB0EyGVSdYUYNQSDd2ro0K2Zdn977nl0SuSJxVlHnGfTYld3
UTN6GnSsLwAVO5RoqG7eHsPVFM0GLB6YFG5Aky39ZOH5opiosfeSPKFdwv1y+/NXU7T4/LyV321V
GszTsdP4PFpjUlvbkfDT1zYSaFtDWMxR3YYwmHuR9+K1CorFMdiQDT+/ZgHINIeepOM1nbGl1L6g
+K31ko/fPXOfBsm/mKb3Buab89006bllpLLVgPSocvFQ1ZRkKRuqTwV86BuztbYieEmDZnNqTyz+
palMEYYIeW3rRZVOEvolpZQ4/biRtlibsLkHjQ0FBxTllEsjIyymql8WwktotMG+lbr8McmEbONw
rA2F9CyIOY2RSEtf3KVx3PY0f5/Ndjirlv9o9MpRqpPd3+/hme8ZnhuMwVd8OZgQVFvah/9D2pcs
x60zzT4RIzgPWzZ70Gi2ZNmyNwxbtgnO4AQOT/8nfOMed6MRjZC+xfFZKILVmAqFqqxMM4mRDIwD
Nj3m+hQGtUr98MKr46jAgOMAEMJ5RvloT/YANamnQf81ia25Qyw5bZwhewRAHMoeteICkS0PQFxo
lzLA/gnHeG6qBLtIwoogPdZ1rT+Xemq/OEnwbpgOBnRqhafUTgZkrcZSTYyQY2T3b1b/dn1VpGP4
630hDAU8gfB1e2oXSBV06TFfAJAImOdGa1on2+tWZIsSIAWHHkCIiSLyOh8DxEaWYgAv9DEw//TL
j4V+p/r3uf75bitImqJjA0cSlNvic79cnDEf/JIcfQ/U1OhfH0x0iTXRkKuyM3xlz8IXnk08scRn
9WRNQCFezLqek2MP5V2vq47MXPIQCrM/ayfb5ab3XFHz1wdGB7IcMCKa6AYU2xunLHfNJcFuW0DI
kiG9XTh7fXnIPFV7wSUVFx/diSVhX1Ow2vVm56XHAdyAkRW45SYHYcm2tzXnOdPMKewXSGVlRr1u
ch1I6IauJCzL1toiA9+pvLpk82C4qPEDjiqhPQhydBcTvU+PTeBs2vpJW+vQsr9ZwZ/rEyzxg2iy
tEAriC50sEkLF6AxLKYxo3R9hJJWurHQ5LA3A7S91RS6X9dN8VN1sX9OTAkzPJS+GzC6pMd1YbG2
LPWmWUtIEA5JWHYr6JCDcF2B52QquiLpxgXbGJg14R7xOD3fuFVOF3NC51lcOGgPWDP6B1lzns5E
45vzRV/G737S2e+/lg3MKmAtKDSChE/wMXObQ0zapukRWmz7CiSNetVGCaCq1ydVuk8CJMzwokAC
QyTOpo1V2a1L0mM5LygBLb3xWECQZTu2y7IpqsxX3JuyReSFTdQU0PMDCNX5XDaGxRIXKm1wN0F/
W+HZuXPTpXlk44M2b/N2WxsUNcJ2ZofrA5VtVFw5XMcHoCZEBueGa7bWJimN9GiBspEsWRG27rq1
7VQxoXI7ePX/NQMs67kdcAxNCJvhcUxnh3JNN/4cVEORrRkC8/9M8L+fOFKuU+PaRUqOLcDIbfrW
ew+Bc18En6/PmOSWw3z9MyMc7QFZB22mGpaKaEAClsUPMNZvrtuQzhbAIX9XBMAnISIsfX2ymO/D
a/rDdvUeutXZViNRWJGO5MSKeT5hLWgPx8XAmlgNBB+KtStvat9WuVzVWIStDXXllbIlwVhSUDos
gKKxBo/kAdWB65MmHw6aGTnpo4VI93w4NmMp0qV8/efgOOnIlpH+vdJrcDyg/EAbp4nWq4vwtkUp
FWReUxL7iA1Do6+rLZmWT95s6h9YG1DNoYbOx3JBwux6FGpQXo1HYEqeK9uF0pmp8DmyhTFB2q+D
OJ3LigsLQ0b4G21okrjqliDq7eXXZC3pXQDww3sTQZg2PAfQDA3UI5AhwpEpktau0SqfxD1n87DM
ztlD/HGDWJRu3NJXoYJlA0MkATkYQIJx0QsD6+aSWWMH593Nu6FqQ9c9MFQDru82lRG+G0+8zWpr
g7W0/IYA7aH7WHQPBVPc7DITnEgLNQ1eExIvIWsG5cRiZPCZydb9kRQ75/f7x3BqQAgdFrytIPmR
psexqM1NlUDdz57dOXTGWgVwVo1FOJxQqymcpMFYdDhLD1zAzm9dRcYutYFzCaptUMxe4BOrqXbM
pkVAQnBbQ7K1P/YfSGzweOc/E8IdQ5nlVCt1tTgBN3o+IsOkwtPKbrFTC8JZcdPOMNMZg1iL3TwZ
m2yl2zqpN9ascJeykOPUkLD4K2iaTbPF4lfBpiluKXsMyltQbdh+CG6hTIXakXlnEAYgBOR8etD9
OT8vteWj3KxhXFXYtADoz6qcgMwA4Pl4O3OfBqGEcwNmonXoOuhhoPll0DdV/Ve2ueD1A1QwkHG6
iAin0WHATzvIBVAtSlbzsRxemkxF5MonXQzmoYTKiVwhs31BnDJixYcsqxFT17RiYVLq7j71LLQp
LWDsniey7MuMTR2YJPxKwQcgnUAORYDiJ/hhRECIU+jlYLilFtvQ4VyNJnRyxZaTziFe7qDFBznM
RbBZ5Ljppq7QYuq51XFu9OS2zBvrUPVJqfCdsmPEmc0QKQecwEfwN+6Q0ZrRVYsd8M9O+qvtosOt
+Ibzq7gHpLPmI2cDZEUARL+w7fqhWdETj21nka3HIqLCC6u+L5ybnq2kq9JBi4P0HqxHXvty/Q5Q
fV/wNxZ1EAN4/NhMUcDysPK/XTdgSPf0yQwJjqZL+mDouYXM3xhVaGRh/kV7g37rm/H3P6ZFmh12
fyyKHvMQQvHJ8/VfIN12YO1FbxpeqUjmnHsGyK4vFiRJ4bTHLXQsIApnqISWJCaQ7oR4ANwD0HYX
ZcfVmEEyRvx4GU2wDy6bZLVA3ffr+kD4Wgje4cyKELBPNSpqi615MRj6vlRBtWvmNM5AnLRJq+m3
DYGnD9hD3AGUJTgosL/PJ67VvWTo3MaPEyfZBWNzcFgR1shVbdBneGMOqK1eNyjZjHgAg5cS3Tcg
vRNJHB1IfNWEdH7s5dOPJagifWm/XjchWylARIDcQ2DNiWWEMcGPD/7aeLGXPJjk2Vo+sVZRhJIt
E24iHlRzTg0x/uyTaV3yOg9iV2vysC6NR430oEmzq68OVLKQcMpvrg/qkp0bfTGnJvnEnkSjvWm1
SZtlYBkfp70G4qXUabak8h8nwC4Nku603N+TfPgysv6Tvs7biZZP7gLRZbO8cUh3s1DV6/Kyz5H/
JtAPQDgL+jsXJCb9TFYrSPG+sKb0mWrZcaqKbc6q2yEBfzGjv40UP66tp8giKqo4ic8BaRtnioNE
MC5sYedCW6hIgKkIYmssh73tJsMGUnl0T7qUbseqbe4pyX/mZcAUO/gSaMVHjS+jQw3W0Wp3vhJ5
WUAqKNGC2KhH+35FEvMw95X+kEHx7x4EVfm+ATfV/djN9KmaO307ANt2Y1TDb8WWkO5CyABgHwI6
hDvw/IfMrpcNWYc6n5tZzqYrejtMVzrdQyHZOIDQjH2v2rIIwWczfup60t3XaOCN6razPye92URp
k9ebhM7tHvxv6RySTmsf6jYtXq//UOlSnfxO4UCOBrWsKUuCGHgOsiGULiF6Od2XYZmSDR1csp96
3YkC0qjWSuYKnBPLwqEx2gkZgzFL4mGxIp9A/myJNFXBWxKImKdG+I84OZkzmRK3nGGEtyubW+Lv
GrZZvffCuPiuw8bi0ACeoxB2XeE5ozaBtTPuLHsXsG43Z6qUqHy2/jMh4lEmQF1qxL5+PK3FlwqQ
bjSUHqdJGQLL7LiA1qHGg24VqECeT1g9+ZrrDiSIWfqU9kh6zvYuHX9f33Syiwb+3wJ3CILtCzRn
DkqucjXgL+scBQCo7s7B03ULsnU/tSBsLnftdTMpYKFZD9Q/tO7P6s1SEQXLzo4L+hDOLwoWChE1
6gV17XRl4Mc6hBe7BpCN4Lsx/lrNCjTzzcbLttcHJV0bpIrQtgRBPDCana8N2MqTJJ/0IC7RJrh1
S0YR7HSQB0OLwea6qb/lAzHYAQL+P1uC/6qQnaKdMQXxbPu/HQKp9959sIPloako8DXOEdpuP9zE
BC2tfkDLbrQwM549c3f9d0jX0UUywQfPL5pB+N9Pzi8jvQbZhwU7BTK4HYQQLOet6NCkjV6k6m2F
9qriLlcZ5H79xGCed2BZclZsnJfVKsPG/pHpYXu4Pqq/Yc7F7ELjjTOcYu/oApKoBo1WkWdFEPej
N92gb+PLSk0DbBhz+cCKstnqfbFEXes6L25SWjdltaJNcS3phqE3Ic4INB7WzGcHslbj3qZtt+ut
kW2cOpg2ATCfu6kgSdSw1rzH5dJAkCMgikHIbjgO83ORjQeDlBgt5oMGwo/VS+LCyveWe3Ccg6ND
HxndGCWLrk+YbFVObfGTeLIqxpS16AkIgJppPPrkG2VyGJeU/PJJM2woa1XipjIH5SHJDLkklKEA
cTm3pzXMyNElnsTztDO+U1WvvvTzyMTgpQ/IARjgzz/vaLSsmx4AHb+4c2OjiK/PlqzsawKkhj4t
RC+o1AuOwu9ng9HKTmItS5dnF4Sp94vn5+ij80Cg0JEfbE3cB21xvNj3av/noul6CkJrgx29KvcU
QZl0tFDgM4FEh6KhK2z2IU1qiJ8hbW+RSHc2habYHDI3jGAfPWk2Z2MTM+kriOgGpyVIPGrN9zaZ
vtS03g7NHPZoiA67iv7JEhWwXmoTtWWIFaPidAFA95hZD3TAhpy0e5DQjvZX2lYbjeFd+KPViSKD
L3P8Hm/sQDQPskDxfUtR5Ui9BEfNWuPVfMuRKEB3kmIapct0YkTw+Hrjalnv+Emsgz62IVWoytnL
DPiAJrkBskIcbHW+6+t8GqwxQyy2bA3rxm8Uk6T6PP/7iY8YjZEiJsKhIrP1B/y+n1BRi64fLNk6
nI6A//3ERDuBjLJKYWIxPgXObTrt7VFxdlWjEC68v3SQoB9GseZRZ88dUXxeNQLhektHK8s9L4Vj
0/XbtE++r7X+6EHy6H+bKMFfk6TunSWFmazeJ1aUjBvwjn3ABDwKKjQGkH9ieSboITaYMi+IFz/y
tQPzUUNTxALStTgxIYyiRhfl0PcwQfAKsoCSUQxBdquhtIQLBvLg4McW3HRVuPk8MwYnou+TFNn/
Xbd+b0sFallqBbQz6JcE7gaR1PmmtfIqqD29xWUwbsinyg7752pQhYv8p4oBDdCT/xkRbrQRvpAB
F5jEXV0/EpuGbWE9sHl+Ruw8hK2PGH/kUifrHKVjvympSqpBFo2c/ADxkpl5InXo8AOqGkmftL2b
a+d+qq3nMp2hzOV8oK4O0groxXCCWIxbcAV50c8Flz2OhyxEF7y2bixNsT2k28+Cgh0MIfsX8L+f
eJsiQMNGk+Jp3hFvVzroQIJ+2/VDJLvG0C2IBBGuF8CIhB24mhnAFHihxR0YdpGRyK0X1HXNne4N
xm06FsMB2UIIl7VouL1umW+Iiw0DHgEQIkBxHXnV88FZUE+uiA8/V7P8FVW3o51bEZ3RL1Y02wBC
4hvNWyFnkCs8k/Q0QHUHeuVcD1aUze0Ha7W8cUVlH4wmh1KDPGWPuHo/Q75xg2R5t7s+Tqk9tN6B
+x+AeNSSz8dpDIjF8gxpuMz6nGZ/SPBYpp87+nLdimz3Q1kWVRBECOgEF46fh3C1LCfTj4F62xoI
fSaQLjYveYuEv6GAMitsiZkIhvR7ruUW0tLjzzJ9mcyQIlNEoODRfrs+KtkBOBmVuDvNVJ9cNsES
MyPD33QKp6X6vHm+NMXUudqAZ32c+z+m9vXdPaVICgV/2whwQyFCFPyuBoYeEy3YyNgUYVqEbNp+
ZHZ4m8L/+76w5mzQrNXU8H2jfk2g2pLlquKXLFj4NwKkg84nKDX8dJqo78du82i5eyfZ6snN9UFI
E7anNgQ/0M2ehXckz6Ho6U1TGJEJzT88m176Rnvyg+nOsKsno2Bu1Azmq16ryBP4LIl+6NS+sAm6
3kLZFTdnzKDdUPov1boPOi9k7JG2JCTTcVp+XR/yJa0k3xjIyHOBE8B/dCEOTuANsqEu/VjT24zt
KRQrkO5ds6exS+xfAZ6dn4ycITlMs4Q8DN6y7vsuyVEvKcYwpeSVLVNxQAtA+8lFHnvLaA7VZZLM
ESnJ1yatnL3WuB0yNdP8/lgCNVYHpLygNcaNIexpENja7pLYeDZOSHhVj9sG/3gq/J3kYKJwzHsy
eMvyRV5NX3LLYMTw4gnima9++f36Aki2NbLyqEUGGApOjxADr527gIoF1UKa0mcny34sjt5Dp6E6
XLcjGcbZOvO/n9zfXd+gB2/N/dgZbycajoniapE6YjSr83ZLAP5FXBdrg65NvZR/v92hNrmfEiiH
NXu7aiLQWilCBeloTqwJS48nNCAerPDjorrNixvwWH1gtsCHwfX3OMkZX7WT2SKN1RqsrP24Dayb
pOtfmOW/XTchu4vx8PzPBP/7iYneXLqu9TI/thMa6uUbElsbO7kb5s/X7Ug2mBkg74JGO5erQgme
OR3zhjjgxYxRLM43petoe8hJzODz1UqF/5TuATQSBFwgAf8XZi23cA2gcOTHJu0f6FjtkAy5ZSV5
Wpfyhs3vZpnirsvXec7bRbun+IRPNc0qCbQ0kem96fKD8hnBXd+FN0Z6gFM/gvhHpLJxtE53sqFD
PDouxe8F5dpN41VBGc76pO2NITBvV5RBVgCMsQFb9Lce6gI4k7DNjSUkPdXAqlrqiohHup5AA6Ox
1MFPc4SDXGpN7zIXFeXVtKEdNu8g9ttpT9c3jfR8BVyIBN0EnMb+fHNqXpr3eV8GsQeW8MeBqnRQ
JN/HDc5BMkhboU1W2JSVPbBW7xBM6d9zYH5UTAOyixzEVj6K+ygacNHJ899Pm9rsjTXA1WDMn5yc
/LLArOeWeeRn2mdSAtjsVf3W9NhTW1v3zaqiUpAVvAHdcjjMBM3O6EA//wEmg2YVbVzAM1w/9KwH
C4oY/fBcVBz2zHbQvdyQ2tvo3vH6wkm8ypldIYJYoaxKtdKHXW/5GTTLKzX8A/h9VzBx5qruVKkx
1A0MNC1xPhkhJEPvw9wsHjAogz24NyRfwJVJ1iSyvelLMOeuwr2Y3KsLBxJoPpCxQowXcHixVSlt
zdEbvQquDP3Vnx2HpJ9KczSevMoy/mRrAMYCkC1+HVrLiNbGNLtQR3TzgKI4pp31RndDx8x/8DPI
UOfQ3LppiT5uqNZPIe3sEeog+hwOXeFtSN9N98RZjeNsdykYv4Z+4wVJACVpPH2Rmy5xRWfG9vri
SY42NHl1pI65rt4FK0JgrSnUnnGrZSwaoX+lN9vCe/91ABvoGQd0HeAk8WQ0iAWT1sd14I/eJg3m
XdV+cnpfcX9KbgKuLozOCA68uCDO7fRknNoW0Ya1duFE7EOS2o9o4dyRItNCw9MU0Y30wPMOPeD9
kf646MRe/czuzXTk1U/tO8usZzejd3NRHZfV7MOyIriPklDvtG2W209l8G6OKETOp/aFgKSok78q
d7iLhvGWFend4KhYrmSnDe2HCHWBJfIuOP6ndFg7SMGhC7mvzVstMLvnuRn9fesW/o1FZlsxpzIf
jfgHNXHeKXoBOc9MxmyDIKlk6I8OYKB5qipZqywIk1ZSZmst7vjYmnemu1XdlNLPc5lwAMhAEije
lGSGqlBNGqAHAJ/VljH8c/24ysrSWAlokoHAAKkxMe22aFrXTP4MpFW9d9Pb8Y9X44W4hU54t2yn
n8mypc2m9CLt23XD/HYU/aDJpbrQ2YITJgYmJuRmh6bFM7HUH6vki+l8tlkDDgiwhTev0/pzVG09
vhAXBqHeyJk1eI1QuE6h0Nzoc4WYo86rHUoO96ZW3TYV5B4syBqFQ5E4Ww24quvDlK0fkGz/WeV/
P4mQg64mVQ+Ki3iujM/VMr6OFMXj6zakUwmecujJowZ0kfWuoQaYVehUiW3IChbJFGZVHmrrt2o4
jvbT2OfRMr9dNynz8hAJATUNGrwve5MmL2NeSxx44PrOLvZud1OWH7hITkyIWbF26Cc0Cut+nOb5
z2A0njs9WEOSeIoCjszNI7pB7RgHDJK2/O8nK+RUmU0LoLvjKaNvlkNvagatRc9yfxs54HQJtfX9
9cmT7kSILiCsgmtC2vTcIkUSA9ufId/nJTP6yoclChI/21okrzb6MOjbFIFXtNhJq5hT2VhRXUXq
lGtbOGIfXlK2yWLONjkm601nbmYSDc6+K268UhHgy7Y9Ws2ROsX4LjukVjbo0AXsyNH0N5N1Zzvv
x4chwODkaGi+gJqKcJhr3+m7csnI0W7utDIKXMWRktxTIMaDAAMol3hKSQh9Qb9gpQy5gJixeZ8y
PZwNZ1tDmU3FLSs1BMeOjIPlIZst7AX+2DRaNrlxQiFUbuQ3+rzeAGhZqiqtkhVBkwLCJbSrAb8q
zljmtLbe6IMTj7kb0iEMFlXjP/+pgoNF2dDDg8UEbA+8f+fbugNEd1pz04ltZ4pbq/g8ad3noXw3
ZxC4GOBRUcLh8pMXaY3ZLsZhBclFnE93HLVdvd9j88AE9BgmB6eLONOsNSrg0jMnZhZUdvfN8Pzu
03/2fWHr5mlBTWfF9/Vp23yv+mLbd/nW9zvQmI+h37//JHqgrwYmhitpXyhlDKZbrGDLtmMbFVG8
7RW+7FKRC8uBWhr6bIDZu4zFNegUUZpOdmyslf44J2vwza/LPhzslt2mDVyMN7ndvV/jSWBVtY6i
rxHsG2Rn9/7o48aHhuG+Ddz5PpiU1HayLYlMDppz0AbEiULOtyRAfa2+eoMdQ6fgGWHawUmbJvK0
RMWsInGsKDfzHlq4JPQ5C8e4KvWcJm5tx1bBQhgJHTSGdngCGRlEBPLo+haSOQ1w6eIoo+AGGJ/g
ndYyWGi1VHZsajG0dyILdKu+/bKaH9iqDuohgGuhoHihGu77dW+npHViM3gmXhWa+sOqvxT2faPd
jaqAULZWSAZhr4JA9rJHnJKicdugdGInnRg08MCD4GSjG7mt94FmZOTD/pkSEgx+ApI38O7DhczP
Nn0KXFVEJt0OoNH7WwW+jCmQ7GP+1OHQTRBI3Nr+kkFSWl9ucg9iSIxBr453hSiOotQoxLXwYAVr
20XnlluVoz8jlRQj5RglZbotEMbb/j1ka0j+dn0HSkIY5CsRuIOxApeKzXfoadCE5Ghd9L4T12b9
xyZ0U3v1DeuML7Y//Fim+nPSgonluk3ZBsG7GISL4OCEdT7+E5tQTV6moMJuBAf2pq1iwzxYXq04
WrJrkmsIY7vjWQQsybmROqkgN946NvhPHyno0FyqAFVJR2GDaRXIDgRgIrZuRJuQNaeeHVMz0ptd
a4aZSr1C8h5APe+fCcHr5UbWeRBVs+NRQwtapYVa5kWs/8O8R1YDqZjug/n1+tr81RsVL39+ongJ
DkGAyJUE9fN+rAJcA0DmDJ/WmZHbjBTu3jZaO3IoCuiui6aLNV/1zcrc/q7zx/6xaxZzQ4r8N/Xo
HBdgcnbJrgHwGw/1xNvTqQd/R2VCBRnsEWBgv/6jZQcGRxH5zQB3w0W5x3aY1XkT/83zVsML0DpA
cZagVKnCNko3FTJDf+tKxkXIYrO8BnoY/jptIRZZoZJku64KDCgdDResQLkHjz0xwDP1xtS8drTj
Vf+6mPA6XhCy9qfZAUVvfIA00EMrEgJWCL9xjZnzY2KWyGHq02rH+vrJ926gPn99aWQzBqAAXino
NwNRmXDW+5JUqWYiSNJo9tIV02Opq7plZJfoqQkhXCUEbJ5an9hx0ZlrGDANKiJwlghhtymrouvj
keXS0dEAdn2QllvoaREmzLK0ErJYgAenfepumqWMLG24I3m9nUbru1ZaD1nVbs06+zKu9fsROuAQ
0XEngMkTuD5hpHStNGPqdNhuhi7qurnfAqYBP2ob084pl1ZxOchcHNKlUE1BuwuctbB41LGHoaSr
h3K8EY6ptZ8WE50c8/76nMr2CA5V8DdzDy5p/veT+yBrasvo3d6L3TZOtIfy+IHPowWWJ+oh1SU2
Ssyt5ZESDISxvezbqFbRe8s6FgAR+/d9YZaMtfcKO8f3y8opndDu8ipu18X95OcG5MMBVbD2raaP
zcbR7dc+0XM8c6sknDyibVq9KvelWZGdVwAtUKBdN7L1ib26XZcfl3FGaaZJittmaYJD2iJ3aEH6
91tTEhXehP9M0fGjBGbw5BN2mVgFS6H9k8KoH49BtSlWK+zKIwV75eyntzYa8K4viuzQctlCPGYA
/rqEXpq5DurKBUiD5mAHX5a7rDya1uG6Ecn+RUEIz3Ekt3CfiRkhkDEaBjVRXqjK57KeQpNheVSw
OZUR4VDqaTGyMsejyCTV3l73C0MZI1CMRHJEgK7G5kVUiAKliGKr3No3e4oSYqCzF8gWRE5JVLIl
Chtini5J0SverajWzXXynA7LvV+sL9cXRLLqGAYAABzrDiIkYa7czElHu8NcleTFrL8MkCCuv2SK
x450HGCQ5gIWiMzErJzmdmMOog+Mg4UmdJIUVEuyz+MditcygDLAZwoXQIq63Oqzzo2XOayXqHEV
caUk6AMV0b/vC2+a1mgmisyFGzPa7GqvumP99DTXVcQsNKb46w/0N3xDS6rCLJ968fhja+Hti8c0
2Er4zzpxwmbam0FGWj/up21VR/pN9aq14dRvkkQR/ks2ASKN/yyJ+wwISZ8YZe/HQasdSeI+Jw49
pKAlyE0VoExlSlgrz0o0UlQUbftVA+5GJ1p9GmYrEuvLz+s7W7IrzgYlrJpRQ9enyeE9FyfKKISM
FXGUdCR4TSMexLv6ohq71KxFJz1c2Zg7ty2oP3VvOw7Ow5xqH9kIJ5b4LznZCDO6svWZO81++FHX
RsiCN9+eIzCYhVb/K1dVB6QTd2JOuD39hDRZbQPyV7pmWHr8waDwnRIHDenMf1MnOB1HT6olWOB0
muKwuDtz+lqqYgDVIITDk+ZL3uGJg4tmgvr1T9tWREiKIYjQbNwIzCMEk0SDl9n5rmd26JUqGJus
N+50okSYSNV2ftcvYNWw+hmPN/pi2+tr7nf3rDGeIeb9bPvtb5poe8vJtjZYDBtTJSsiHyivaYAT
8ZIhrZxSSNyZswcAYvCYt94+DdJvdNIVp0llhq/nyR5PC2LZaJ8FVgS6JUVgvtlGgKKvqThKUjM2
8m4ceGBd8A4bwUxNXxu9OEu/Ntl3mv4pM0VWWOoXgCPhUAMjQAHlfCQ58WqXMCAdifbggHffddAA
l382y8/X/ZsM04Cs8z9Dwikq6DhM0Ery4mTporafN76fbHr2qdWy0Fy+ptVxGL2wb+qb5d36HLhr
ES/oyE6h5oVy2/kYXWIUI80ATqyTh7W6yexNrmJvlR7gExPChoA6rJs1A0z0XeiwPWnfHzRgCEgn
c8wjNrZwEVkliLnTFDFJlnjfaM6+mpaKflq+QohJuBUunSJMk9MTalil6cap/i1NoaWn0XbY9DVI
09ysB50H9Fa95VPVaDdsHXYz2BKu7xHpXkTAjfHxMEIUgSjNDM8LJ/fisQ1bJ3JfSwAOGkX0IAmP
8Dj5Z0SYyYTqtafZMDJB5ARds4z+HDS7/toM3vSkBfr4o17TaZsv/QDcf7IqnuDSMgn8EycagALC
BRClBCDLzCvqxcbs3pKm2KPDJBrQxmeY3We0Ne8XsrzRNP9lzf0NqE6Oeclu/YqBPZvdVqNKIVj2
akPzGrrkgIvh/bbnZ2Oa0nVkTeLGqzamYU4Gdp82WRXreb889SSw96lJVUkdqVFgcbjaBzyjiGXR
wMarz3oBQGN5m1l30IlFod22D2upuLpliw2fxjkTAQ676F8GKXZd4ke4sYnwCrq9FM1e9hjmNXta
2apvF7PZpcZ4IPMHmuaQkEBrGRr40Z4tFtjTwM/0bk1xQ9TfB/sNEGIXUHI3OCyqwFvmek4tCZFj
viat2y6aC/T43krAwBJdP5UyCiYMBcBWXBBo2xcjez0p17UcDTf2SlrRsALtWGQsHfgIsp7+WEn7
BXd+EZqt3m8nope3FKIV95PT0+M4MXYz5GQ5tJlFN4u2uNu2dI/Xf6Hsmjz5geKDwCW55pojVnmx
8tuhQZ6k7kPqfsAFn1oRHAcpjEIDVQkK9BVqwZGlSttKR4FLHh4ebY8Q3Tk/iWVv6wmxcNlD9+t7
bye3idu8JpCTuj5ZsrMHDw9cewCZlwsdqRJISVdzESEFIP2vegpiouWxc5M3o55erY6q+iCl2/PE
nrA9vSFwBm1Gx0m66lFSNY9J+wEYjYfBIDkMTYtLgky8sgcT9QgXGKRNnkR9u5vcbdGEZndnqd5R
0lU6sSW8bhgI9xanhr+khR+6zQ/XaDemKlyXXYTQgMBRQ0Yd6XVhq9mFj174DAlNjd40CQnnuju0
uRZaTNXkIB0OUIWYO2TTLljnq3WYlsqZgLC25je6oIK8es+IRvfXN53CjHizQ9Uon9sOZgx7iVs7
OyDXv7VcVZAp3WsgBPsLJQTRJ//7SVie1cXcZeAXj41k/p2Wzb1Z2oo2LenxOTHBR3pioh1qtIm2
3ASSQ87GL7aadt/NG6oquUv2ABYfFXeAKXB/BQIcHSqw84TSmBu7OXRmsfb9DiXj1n65vjKS8cAM
R/W7uB4vUOiZAQ7rnkLmsZr0G2QP7BAcbw/GMu4sMhyslSpAdrLbhG9qaGeCAwkyJ+IEkkIfNb/h
btR8ss2vlLyl9265Rq3nkqdET8ntUBJ0WwUjiIgrI66qYpe4OVj/7FL/MRZ6dYMuJ1XyUrJDUePF
nkEyGRMudoSb3dhSCGYjUnDvtOTbrEHcAhXAD0w2uns4fJeTdQgunuQWVE8GcJ4b6I3j7TT7VS9f
1tr7glW4dVB3vG5PEv5AYvn/27vgQqKt36w5hWNMC4SQkT9y3bNN7m0WMNZkbNOtN9cNSg4g3ldg
dkdLD5BXIvKrQhI9G7wZsYgXWX1YP/1vnxfmbx4Kr9Z1fN4ZX+db3fvI51G4gKwJwCco/p+fbb9u
WKdr+Hzl3QXN40f6/JC3/Pd9fhZPfMeEcGnpE3y/vDGNXZvtrs+ObLXRfQ/ABy/+gqLt/PNL62g5
glon7stqCHvXj7K1/4Ymx209sW0NVTrDLxww6agiI5mrOjUsuN1ggmjZbC7AgEDwZirGDXOgT2m+
TX4SXR+ibH8BuAIkKWB55sV1VdST7QLc4uCm/5Lrx0BxTSk+L15TU1vVk9ni87leALTlhvr70ap4
a/FELxwfXLuwRG5vDmwZJyu2vc7f9ECW7h2IPimsyNYD/pV3QXOSOTHfMZAULw+qWbFZ7ct1N7UH
sz8sueIhLbUC2D6g2Vw6WhyL4Y+TUbLGjCkSA7Pl3fiVCeltrY9QzFK5Z54dEqoLSFyjLQU3ocXv
9/O9nQMQPaOZ3Yz7xUrRGDBBSsb72o7NNyjVW2HpBmnY4eF8fbvJThQqs2A+BlEwV6k9t1oVdgqU
6WwBeU7vWsA0fYqOASv/AYXkaTNmzasVIFM/loGKgke2EwG2481oHiAg4i2JxrMClCSpFevj+JlU
wV2xVoqbWHbjISEH4W8uLw709Png6mxuS+ITK677A9SVwkSLRvLt+gTKlo1DTVE6D4DTEp+O4K0B
LCBogHFKkVUIjal6qwJQypm1W/8xoZx1KEHuGSUNxFOuW5aODlc59gvuvYvSLTjgHIvqOANGP7Pv
1O/mLz51y4iak0qZV2rqL84K9WgwLwu3Urm6i+lprR0nRfOQ+dWhMMht0uSKTK10S/wzI+bwUcCf
O0o6mKn2bb0pqCI4kQ8D+wC9OAHgaMIRM3Kvb2YX31+7h3a5HZMfvvHygUWBliveaWg6AFj4fMv5
Wp31DWqrMWu6L449HYIs+dWO/v9m5i8E5+SeXVHnSqbOtXCPW23UmCTYLbjxkbQgruI5IJ20fyP6
m1M9MUVcfVxJ7VsxBc7CIUgxZaHn/h9pV9YkJ650fxERIMT2ylJLL3ZVu9vLvBC2xwMIxCoW8eu/
g+O7c6tURBHtGzEPE9MxZElKSanMk+dsnLTLzKuHH9By/5m233WXCyMd0teZLhMgqzO7IT5eoNqB
OxWNZNfngc4B4xnNTeTV2tCQo8OzEK3ZkGpRzocZ0gULPJ2edB5p9JAmzyzfSKmsmgAUCRZwoQMT
de0PdS8zOnEd8OW5+DrGzQez4JEFUbD3ux2A7/+aWW6yi/mzjYSnVmXSk9R485pnNAstzrVv42z0
W6aWp7m6VujnRQYHRyr6E5Sn+2To3DTTxDpBSpT6Q0aHXceyLmgcq+j9LGHVE5+l3FVlU4VuF9tB
XWtT0EEjExtbAu+ci/wgIM8ZTYlh9f4Izdx9109VQCq9e3Ah1uYzW4z+7PTZg101Z4bW7I86a3No
AlnxIUG30U4Hc2goqx7a52gnkbaB4721f9qZOyYoXgv9BbFI4Xvj2AdjSpJfGicAoFb6X5ama1/x
WCSRlsruqZMT4mDUD9GeT9EjjNy5AVFF3fxkxYnhsyzNQloO4thaVbbTh3grX7Vy7AG3jxlFXQLA
IvVNr+UkyRMHAMDaiGQIkvP7vrESxeDz6FoAFRfF0accSS3o4oG9m6xT0z3p6bmqHrv2kPGtFuLV
USBwgawv0jk3z+y8bsDKlZjWqTAD6BDV+sZLb9kpittBK3hBEiP2B/BWcfGh6VjejJ114vUHR7zN
6JDPNoLjVRNI/eARDPjATVOyTGpOpphbJ5H+aEYrAJd1aMwbRlaWAycdugwAUsRY1LinarKpowJ4
eU/3QtMEx5bWotsV3BO59wf33aUpZcrSJKWNN6bWKfFAJPLcIsGwRbG8dnAj1wrkIHgT0HWsOFfB
vJkVDq7UahBPS+q4ruIEKnHWx3Jw6a60tsghV9xskVZDAU8Ht88NZ0lPRdL1GjVPwLR9dxy5A8rr
fH/DrLjBlQll2rwsiYehMBE2GkYoDevFm4xDW07H+2bWIseFKt0FmRM0HG9unyqftLJ3TNAE88/C
qB/mdt7bnAKIn9ahAIGeX+RbkPzV6cPZhmQo9RaKweuLYtYSkg8Z4n2bv0Cxxeo35m7l+x6qbL9J
4PGkUItt0N618t6uzZO00Q3pZn4bZxtevbKB8GpY6rfQcvJw610PoZriXqsmBCRQqP+ZEKF/6k1e
R7zWaERHw954aq6OCJVMgBTwOLuR2htFN0z9gL4qx2RRTKywGTaeKasDurCw/IKLy3vUitkbC1jo
0/iltLxDr6WPbT8HTl9uhcCro4GqBrhi8KZFe/i1LU+r+nkJjU/O4DeOFsWWsbvv1iu7B/f+vxbU
IB6yd8iREDxLJIu/JzbgvtNYf3EnnHJ/YAht2QBeI9q+6YuFCtfYFnFsnkZR/9JiI/Xd2Ux9Ttot
S8ukqFcPjup/LSkLVKPXdCYSHqd9FSyinxdlAyfoWQiq6Fm+HxEDDqNF1wDlalRWlxP3whugWY2+
mRmhMO3EZ8ryyOUlUOXuxnXqrHnCInQDtAWE5W8oPyiZW5HZIzmJSS98qXMAjCm30J3Z9adMWFZY
Vr3ue91svphZ179a+iR9EwG58O2WTX5sOw2S2EJznzSWZweWLZIkEGvaEUtMXwt3skHc27lPZt12
R9vVqlcQXeaBkcT1Jyxe/shnHLAUvNGBNJv0IIYYPC2x5HxHYlo+xjmKeL5Tg3fHSal94K1oP4Ll
qXj0kjgNZX6YRX9s0YDpJqFbhKAD2CfQppugvKcFUxKHpe0+sqShz4jakIXmdRvq4L55SSFBGVSa
3j4a7mCdrc5N/kGg6kaWx7pdy8Z510o325VD1aGPUh+DekR42ttNFiAAcv6RlZP5XsWIT+peCynt
psiM3WIHaHP24uRacigMUURi0OeNhVs7LSxnwRUgQajbdLlWLvyDNjNr0F6ElgYAz1+aJCxZFN7f
Wasm0GvgGki1grlq+fuFiS5uUwrVLetkx5EDEc4MNwVnP4f6+307a/sKdB//2lFc3anbJEXvhHVK
2VtaR2kXQTAxZ2OQTVBorQXS+VtZtrXT6dKkMnsASZhVBZqCkzfuABG0512yJf25Pnuujq5VUBAi
73Q9e42FvNPkDYgidTxMsgbJ6dQ8zCP7ptEteua1TbwQfqE2jPscMLprW1pdyWHoGA5b8kDaX0lZ
bzzMtwwol20xclPkNQzoYxg/2HJ33wNWP49EPrKe6HK46dQfbFrzhFQmkLTNP705fOyrLTKAlQh1
EZWEkjs8GR69eMSFM88NNyavNgieq/EBdN+17hyq8k22Z03fAk2utT7BGDQTwAq6tKcq01UNEhIr
BUeyhIgIofEreH52IH/bA3ZxMPrhI4M6N7V5EgAb9Xp/Ln8HjOo1BdSVbUNCFRkulfVlEl0OiB7i
VrPJ26Br6aNI3T3Bxcggtj53ueUbeY02SVf7RibL9lMv2eO9Pvk8Ae3Dxq9ZXO/m16DrB30lYGRE
wHE97yTt+3TGDXGy84cW+KrYavw6+eGZIowhIkaMPEzr50z/cd/u2ganS1/gEuMuObhrs1rFLaMx
JDlx95HMx0Q8dMPGDb3mtJcmlOOxHox6tsaJgLvqTTwX2UY4uPV5ZeJmBH2N6eFiTvuvpvP1/TlW
VC7/Oz/KAWg1tTGgK5ecyGdrEqGdmOH9Bdj6+crxZ9K+kFLAAJ8Ott74eHFsnElrByzFGx1hEvRW
XbU52qhyj2rAwgM30Nv+mHG6F9KAfo2ugcvRFX/A1r4ARsEqiyeTAW6Aa5dquDO35UwIyghWmM4S
20UPhjy6P29rowKeY1HpQCYIJDzXVniCK7dGXe2UGaXfGi+u+8zLv/L89X8zoyxPLJt5MiXMDAZw
vOTFdD5MeGkaSbpxAKydu+BrWERk0DR/cw2CcLl00qwmJwbRXdkAUdYbUNMCa1814ySIrf39ga35
HZqN8CBELxu6P5WB5UnFDa+G300kGDPmUxx3/5OF333hFzcJbzWnl1InJ2v4NIk3wMj/5Psob4My
zgOJieJnrkUzBA8mdk4pwsnKPnSMbSTz17C5uJwIussouJFuKNDAP9qJvumMk8xs6zWevCRyqkp/
K6Z2DKvazj8blmOHek3r10GTybGsiQwY6eOQcyRH2zRr38pG957B7pi93Z+ANZdBYg9daXiZInZS
JqCdBzMZ2WycUjPfZx53Q530zyRuJ5/V/FG0m0XXNafBZYkLCl1D9KbajpRwLoEthdOgZWgn+sP9
Aa1+flGrAT8k5OrUPjuXgxlBa1PcgSWA/86PNN86C9emDMyp+P020v83Sgjc8QTNnJictOnEqr+M
xA1qwLpn+tCPf8CsjZ7B/9oi1yeU5E5X23qC0aQBNFoOBc835ms9frowoVRk2rGcJMDr5NS6M0dW
tKqetYbEmDuLgD1M6jtLlOWhYrIG/ANd5IZZ/QGXNCjK/43fVYgEQMxMojBgnXLdgERaFo3lxhm8
+LEaGmEHQvwML28gpZZFvThIiIF9XpkzHiEQUaXVy4JshrTyfd/7He7dWAHeHTV28Ech0XhtpZuc
puAueAuMsbQ/itIZ/QlEAJZPtLmvfWvsfyZDXR7mWJ99Lu0kyEb2kFvPo0nBBT4WNA7shlsfEk8D
JycZYhogVdU2fiUNhkOQmx871KAjsFqixpPJLsrBMiH82ED2AoeF/VPqTnqc0wF3ppR5tpOTbX+t
dXDrJtyTgUVlFQ1mQ17qgQ1+Qup29J0q/uDh7K77OkiSvSb2haP3v1JZszOZs7+J1Saf09IoI2uY
yqCqzcp3C1k84rjL/XGuxh2Z5sH3sC0OesyKH/fndW1Po814YXoDvg+B/vW0mkXviKrO7RMTD673
gGzI/e+vOQe6J8hSoUbBQ/0+G4xxKine9zEeK22nAURqHxlk5O+bWR3GhZnl7xc+WBiVKTILPqg3
QU/Dod542W0NQznLZ9LmSUnwfYs8QQ/BIud+i/B0ceBrBzeAe0BjB64x9MKpHUOGNomxKEA1UpiJ
c/R64FRSoDrlDOaAQrjTYzaNfdjWoxXdn7vbscEwiEBAMLH0AqtE5oU1uQbIlC3Qj+BZA+14m0U4
dO8buV2gayPKAs0FB4K4gBHW7jkPEndjgba+ryyQm9XcjJfv6/8M7ae8+3T/56/0Wi2/H2lm5OqR
z1TTIJZdNJhAZqGkP+wrnQZjo/lx6yBE78QTH809majug48dmu5D+UObt2pTtxE1LKPJHYlbZylR
KccsSDu0no02PeltfTTxZIBGPd+1Jf8UN2LDJW5nE01riNuRgkHyGwWd6+1EdCC35tqhJ5vu6uZT
vNXyfjuW6++T6+871Tjl1AGDSyqf8A/yiyXZeVl4f9G2RqGcbSmdqSmWUXA7KF/6LXDw7b5ZBoHL
FdkAIGgdZRATgK0Ab2IQs/CR/hDlW9ps7JpVE9bCaoUgF5A2xas5672xgWOd5JxYfkGmAi1uMtTN
dH9/qlYXBMyoAJcBrYn34fWCaDWeMRawcycPrKkvZmFlu2GM2fc5SZLXpp3/gKwLcTGQoZBkh4+p
UQlEBCbBZYvzNH61ns3x2/3hrK78xecV/zUtoQ/uhM8bhm88kq1K9OrnEYcA5LCk+VwlFqGz9CqL
VtYJEHzaHthWZ9H699G/BUVcF8yiiuMSu6xRIcKlKR8qDTjJ5NcfTA8Yo//z/cX+xW3ZEVnqmsD3
LXSVP3vVRo1x1WsvPq84k9AFGdvlzh++uNK39H2xRSC0ZgHkhjickJZG+KKchQjOuniesfVq91gb
e7PO931db+yJtVW4NKKsMoullVgmjNjlYxPk00bqanUMC8H0IvwNrl3l86gDxalr19bJdD+S6qkj
gaTR+9d5QbCAHBklbNi6Xme9q8GHOroW3h9HxLTVn4xg0QqAzjuy9ioUJwYREkCvtX3Sy1Bmb1n1
YZ7+IK5bKApwyi6N4Gp1HNIJljQowlOoQA07Ktw2Gse2Otyfp7XTD4HPAlgGDegNdgFveI6L1wNn
WQLBAI2mz2DB2+tJ/wS8bfgHtoCdQ3IM2W3k+67XxJwk1P2Arjtpg9sG4BbmD5kRt/u5GIARI2Zq
nu8bvHVjQKEhD4A0KYHMH1X2ypjlUP+YhXkS3TFzD1uX7K0bL0jrxb8wpFsWKVD0p5SnFT1N5hhA
2SFkibHz5q3KzZLvUqPjCzNqd1XGdZBWzjUiBq0Qzr6xYn4yR6P8PKUlOSUZyYGaK0R2nKtaggl/
St/+YBpRmtchxQOIsirA13EtBc8XgAAx8jjlFJSd3PCM1YW6sKDEE4M2pMgYOeYpfZXZoSDH/20A
yqUSi/8MgM3Mn+qgKLdopBdPulmjiwEsA7y4VqoakGR9tgEBImlQNDujw2P6QL9DIfrdxwKcDkGR
u/DULVHqtaVaVnlaDngrWd4P95gaf92fqpW8Ir6PJAyy8qCbvS3kcRSlfzPaxuS1F5/BXIq+etBv
+nbCAy4l+rFmP0M5n6G0Oxi73k79D+z9GVr8it/4blAALUwc16Pk0pJNm6L0Ov8sKYLLl/ujXPM3
tB2h7g4mEbThKpOYeE3G4760TpN+0tgX4/3gHFQXloYFANtwyam3Tz52DutweZxG5F1BFLLhz8v9
qHgbSGOAd7bcJUZSuQqrxoJwqgP10gyZncL8MR+0v9Bd4xcUkljDVv5/5ZgDETV6kvHyQp5EvYi0
trQKkjceiEDjsI73pVvvxlh7v19jqlBfWO5ThDbK5aDLmoLwC+IMJghAUVYY358NBKcKoI04rkGt
gofktUs1qWHWfaXxM28+/5TN632PWpmkBQm64H0IAWmmEtIIQA3NvJTl2UTHyBCW5l/esGFixWmv
TCz3xOUZwzlLrBEmrJ2GG6DdYPtYOcIAnl+ghPBcvE6UBXBFCU50t+dnNxuOUKwIqHECUSHS+4E+
7+7P1pYt5bwvpgzyl/rAz1oaZQTDCbTvDkQuzU/37azlLq4GpZz8BohyNUMIfu6rn9hSfodeVrN5
zmTyYKP7JSmAMxtkvcCb/G7wtii1V5YM3erYNEuSEZ1R6jE2ScD4k46fHetj7Tv9xpKtD+/i+4rX
TZTxqhYtP+vNzorfiPtkNaBGOixaeSI91jSysmeabDxyVkeFHo/fNVREBYoj4nECRBi6Es7p+FBH
TrPx+VXnWGC0BJg2PDKXrXbh556RmT1hJT8z7XmwZ1QoXlmPNnzI7U3JuxEA6LTAIxwYQxCSgsP9
2lZbGU2dFCB04lOg97pvpf3GubZyMOAWRT4J4Scg+yquum0Bfc0mFxsJLEWGeG6RMtHot/t+vmYE
z+KlPLDIIVFlGIXeDiO0t4pzOgTMCPIsnLeutC0Ti1NcrEqdWa1kIH09gwE0ZOMbNB9alCDuj+P2
NQK9h4txKEufN3rJG45xxEVouT6AmVa3Q3B938qag11aWX7FxVAal095LGkBUd8+qPK/u8lDyeJn
xva2u7Ewqzv00pZyAujSa2otgy13btDuokcakJLQaPHlUP9Ke7kTbv+dJE2YePKkFWhT+d/GqpwQ
DvhtPMrs4iy7LMiRrmnFU93uk+ZA2cahvrp4lLqOu+g7oE51Pa1Fhh5NMmLxJgogp/mhdYLR2Fn2
hpm10wdc1P8xo8ZuHAUPAxUCOGJKfI81viAbtfVVV7cQBIO+9Xed9HogGdFSnjYEczb9JcCdI90f
ZKu7enWyLmwsf7/wQZN7IhdAyZ7LNMycgKGkBlqtrQtiZSSODtUZPNsAYLzpmzW7pgIteFGcB+AJ
HajQlvOrl747F4IQ+sKIcjKAsUXX0R5boCHpQ579PZGHagtYv1JOvrahHAwlMpoAMiAcqcXedp50
z0ec1Rm7FDBe79F1vnVbVMdrOxfDAgQPst9gWVBZsdrCLNu8qeFnqISCxKGKH0TyWKJI2ds/bOeb
0A+aHuppdH/DLrtEie2vzCqhESs05sQJzHaAP83wcJRCp4BIf+wjQdDYthXer3ginhKIXJfnK24Q
5e7ILS83kGfPz6QIcUYAes3mwN5S2Fx5slxZUZxEuHXWxdLOz8jfE3l06LEbv7deHWbgCurmH/cn
cdXvUdbVwacGegy1iDM4dttUTMvPJfnH0N+M6sNYbUQOWyaUdSrHyiisCiaqdtdnPxmP9C29ulVX
uBiFsjLA6nS8cLCx8OQ4GOVflH32II5RD39b5ZeCPZTxRuS1NSZlkSbpDmjQZMVZr5yorr933bHU
x40badUI5LaAollKOyrjg2YMg4zdCaer9VjG+wGlw9L5k4Fc2FAGwouuy0U/43QtAnTeiCqEhtP7
XQxPVbwuwO2BgSi3XWnkmQsQRn6e0peiBFfNp/H9+HMkZJGcQGcUEsE3wFvQXRHoevX52dNA4HAk
zaEaPsbTFpJ+mQz1xAHiCMkQpEmXxuPrq0jLkwEYlyE/W0PQDAeuv/zBTF18X7nqcq9eWsmW709f
hvSbVv1yxQbSds2nLoegRFkZ4aM1MpnjtRqy/gPPwj/g18diXIxCCaTsDvIQFR/z89xFiWf4Zn4U
2dZZvDIOpPoXpSAk3W9rg6YtDQ40SXMuXVBoST2s3ceGbAES1qyg7OIuhB0Al6s3G7d7O4mtrjkb
4qExDrQ5ynRjA65cKgjQfiMrTBs5KuXoGrS4hhxB18J1h9CkhxwtNG32dyr3931r1Y6HSipg+gsM
S1n4VBubqSrRAkC91hfS892sh+yF9Dvt631La5MGtTgAIcA/5kJl8XqXoK7KWdzr7bkp87Bm3zPA
7kVJNg7HtUAHjK//NaNMXDOVxE3FiAEZdZgyhtblCkQ1Q5CYUS77A09df2xMXzZf/rfxKUembLVx
ltrcnos5D0b7A6fEL7cS8auTCKI4sJPhVr4RXHIaK7GrGcvVDtPDkI37eXqL2/fHo3hnoza3SHiC
y0U5makQtUtt0Z6rz7qOrMs5RufT/claOTKh7IC87pI2QHihuB1wI6Y3OXDvMZdHzypCtL1txBdb
JpTzBtGS2WceTBgclN3J9DcB9u7+KFZWA1U/D6VwXGEAnSq+Nmek526dNmfJikPb8Q9ENjvqbqWL
fqejlQvmyo7iWkVBgDbEi+pcFLl8AND873ZwQLpWcfMpdzLjCLAKCYBicyJpjbGfx477LKjzyxx0
69wkunWo03F4mxMQZTKthG5gQ1k02s4vrWY9VGIgRNDq9fBIZ14cW5r8Yj2SejPVXu2moUFnsjLo
JvdzNgw4Ux36adaZudcaxzvUnha/zpVOnt0kLT5To8wCu/OIP1oSDS6SZIHZg8PGaeLYN1o9Q4Kl
94LSm6tDapftrknLEfRYLj1I3szoNLSmAIFBciB2bYYoMlSQFcjS14rl3XHmRA/S0aCfPVqICBwf
zitwiB0eNXr/ZWjKPohtu4+StPXwV0//mILZ+tE1ahCQu0byxdMTG12Kcsx9ijYrgKuXf00YLaIq
i9LqAZJj+QP6aSxwTHn9x7ai5UNeNGDXgLyRPzkMSa6JaPtet7rIbLU+kCUBwV/RgHSmp25038dW
DmjsQM9FyQqlA1ApXh+bRiOmqm7S6uxU34b8YzdPfoNX01aovGVGOZ2nGnzJOU+q5Xbm3E/z5xRg
92p3fzC/82iqJ+MZg1gJSMVFQ/p6NDJNEg1eUp05nZ1DTHNo+qFsHZRNyXzLnLT9bGVaSJoS4Nyh
yXyXTNyfMtt4EHYrzkzw7GCKPnviUFYJ+lSfHydb5NEMyYsXwU0WTLVJg0zqwDuafRuSRBRB5XbT
2yQsb19m4+yTpsFKNvX3WmS/hr5k+3Hy+kjTwZuYNG4StJ7VhLoF1bpaohqMKpHrF5yUgYEnk2+Q
8UxjIf2ybF2/40O6kZZeZkGdpctzZTl3LnIbdlKyGfrvzblhv8okYiBv0UE9W4/H1NuKmFbelUis
/pasxGl8A05MnM7QGxbXZwIUiS3PjfbFRJEXpA9H5j0Z7ye2AgU4AAWgFDFXuN1qj84ZCn7VmbWI
NI3sAxNbDEArBz9MAJIBMjBEnDfAt7mA6KCT1+exmQe0tjJtJ0rmhhuuvLJGeLwsxBsO9qZ6g7E2
qzIAwatze2TJE6bqf/u8cnvJLk3qKdPweev7k1f+uP/1td2OsgpKkUBVL4+WawdLM0Pr9R6c3Ukn
IEHjVNwH2W3rV7H2hBzkxlStuTME/dBeD24URA6KO1NcMZk2prBWMWRkDnmb+EJHVMECTWxVjNaN
geYOdV0HMEHlTqZZaXZFW9TnsoE6/ZuF4D/x0EDRtH7nbqqgLHVudacCU/uvNeVm1twpcTUb1kb0
w6fx7CdaKNxvbnNO7E8N/5bonT/w7/dXb23LovtueX8si6cmZ4x0BPPA6FVnWkLhZzi2PfdjqgVi
OmTTntttcN/eWphzcQWp8aCMiTMbMi7P3ZxEmnyaYqA0tpqTN4yosAyRtKLXJhhJO/2RJuw4asZz
E8+bzSDqigEMAXVCyMjjBYfQTXF9QDYsvaNeDVbRNhw8EZRC7Fukj+/P2Y0bLmYgd4AXLyg5bmJo
pIFil+YZNArt2s/7jy5E672HVqIq7LzeN3WzmWEKWFjU/aEAjLNICdcdG4XzGMrTJ/ByJECB5ccy
1Xw2eMe02CIEunG9xZYJ1UUkpRFnqvc3/ntaZ02JYaGDug5HHiUc9eDdAEHQbOMWXPbO1d76bQtO
jnY/iNmpeS5ps2agSd6cXPGmNyXCgz9YI9AW/2tA2bxzCnKWOWbNaeq00B0eDfaNoq0KskXm/v4S
rXnDpSXlBETkW+mxjmmzPuVjWOMxWu3i/jhPG66wagdwFojb4gWHA+L6XG/iQfJEps0pMVsUsEf9
kBUxOpvL00zJozenG/ZWXc8BiwSiOTDcqveIZqeFXg0YV2r+LPWfhl75ov9hJD/vT9+N1+G9u0As
CYCISOSpN3oj0NOAdu3iNBvukwOZMVCJgLHw0xj3+7TQHpnpbhx5gM2o3gebzsKtjFIcJHxVHDWk
E+RcY3wnwiZjZ7S2EVQdEjGV7YCSc0jsSCvKJEj7uDzG0kGMKdvqi8vj4XFkIws1sAs9gF0l21Ge
zOFAMzQS5LQLTK9gO7xFRdDqA/7qDSCJK52QdsWXPBlBlpDaGoTN3AGEe5oJwD4jn4baSaJu7oTv
xu0YDXRsHgobdYZJgJu+n6Sxl/Zg+7NIyyc5a1pEsqz/IBh3vhV6oUUMPGRSCOguw9HrfNcZBd5D
Arqdn6rpyRjzl7Zyjl/SaE7to+s0QfGiHbViPNsaOWYDKSIwpM9RPQ8gCDSWrMCIVpyeWDzI9BqF
FmxtCLvg905TwsJszOLALcBJOHVonmC11H1CCiNIedX5juaaeya5DIZ5fDM1TYRaY9oh97p61w1z
jxGhVz4TrRU0wNvsCUte83K2d5k2u0ElOpBX9PEY6EbyyxEFBOdkWURaJZBH5qYWcPBHgRQvbnfa
AMAKmfAHq9dY2KWy8qXZmn5dIyKYIJ9+qHTvV5XZpd9wSXfmVKMw5tL0ODJIyLRJTCH/YRK/iXtw
OhaGhEB10e50KlM/JRkJJgtFNH0A6ldrMst3Syjb1P0c+6aFETK7IkFuF0VY4id/tRwrfeg5NMbb
3ut3GSSCPyI9kiZ+7M5fdD1jKYS77WnfeaJFRcQeHj1oNWFr2abP2EwPTLZdhLobSJCrgmWnrjF/
ysnSv7nCEseGgTQmHZGznwxzi2L+N9736kiG2KSBYx/NRNgZQIdfny9zXNTxgBalU9q1T9bU+KBb
PdfDt86ynyBA4rNKO9e2+eiwD7UDOmq+F7F4kc1e18FzMRYRz0yf2wweED/z1gtZhwcgqFTLFByX
debPMg9Hlvi5rfvu9K3nf4+G7o90CmYcL+VDPSRRD2FwxAZJ/iEZLRxwhU/j16QZorj5SFKItnb7
DC+mmlovxtQd7h9FNyfsMgOoWSAFZyMxqyvv5FIWWTuzqTx19d+mEAEfyiiefyTpB22z/fYmJFJs
KfeTI6AeajhjeQKYnABbA9X0TL671V4xolxNqUbRGFrBSGd9cYpPnfPt/oQtP/LGZS4mbLlCLt6y
ujAyHHP4PvJXfp9997buvC0Dy4pdGLBT3sUEjaKnFIfSjGbZ8P4Abu44ZYIUn7coiMGdAQOYWgQJ
LxW0ytrXztrwq621VoK4ogQbcy+xs3onDmpR+9A+CDtt4923YeV38vxirupyHm2uYSx5E3TNy9B8
julG1LYxXb9RARcmTGEhrTjDRPOP4fp59aT1Idnq2NwyouxC18krKJhjzYvYz8ydkX0s2sB+N4HO
9crfpHd5CU20sS9PyPFZLKCVDyL4+851ixZXbCjr3ni8t1Kml+ht1WmUUw15VpyyuDFdM3LtDsIz
DgEtkaNDZ3vSLLC24fKtyqKIyq773uT8p5G6X5FM3zoYFss3GxdaQcBvEOiVG4rfl4b0Cmp3WEju
vCUtWEbHaKLfEF+A6DjwWBqY40bKftU9PVQcgKNARl0NX2U/16RL8nJhW+vJDt2yxa+N+TZvR4Uy
LbAwBNhvwAmV0wLIaFeQyc5PjmyOrngkyW5MnpDLCUogJKty17VfrfZtZE+8f7SnfoMEe+2wAsOX
jnbppeFFzRpVLmgdho7wU+ycejPzB4jf3B/hlgVl2fp8QhpigIBAYYbtHIh3V27gsJcjUBwWcR4I
CdFYDtHAIZxnzTeq/f0RrG3uCwsquczkVqIQps5PCXlIUUdoUlCt62aINv2No33N3y4tKc+lTprD
ZKL2jcagOaqIHVELIpRkC7CxPiCkHBzEDo6hdhsw3W2swTb5qe92zXBOrANDW/4WcfyqFeRVgVSD
uNMNGazecwGyRac4MdDSk+p7O71U+t+9fLm/Oqv+BSQ2RNYgawRxrOvrVjrlKHLAo0/zV40Fw/Qn
7osDAK89iKdQupi/uD5onHTdDNDlqU8+sfIDnHHDwNqaX4awygGg09FovVggXPD2owtW/UhvNxx4
1QQ4udAIAGrKm4QMst8kLlOjPI1p4FaBNvmV/geeC4kN1EmXsuNNHobT2q0dD+FCEn+Y+bk2v7Vk
owq8ttCXJpSDZBK61PJhifWzMEd9awtYuzpL8FRknwFwvEnv8GpOe+ol5QlUS/4Y1z71BA6Td4Nz
lgsWmBActqB+uaHGEA3tc0dj5Qloo6iejqZdbtzhv/nWb27KCxPKluj6BLdnn5Un5N7ssGtteXQ7
Sv2WiD5E3TXdm7J8G0vsFzHX4zPIXPnBkmMXEtaCq1cy15+N9C8nLz1/tpAearoUpaciKYI5MyCl
2UxZhHyEHTkjSqeTG8vQGaFtCqk9PBwN591N5MqkLbfoxS6c0JeZwXp5qlqsTfex796LEP5tAFk9
iocrmviVW8QZ8mLKHZefmPVdSJDlVkedFBsLs+rB6PD+fyNqtDugQohWbxiZjdzwbQ19OAkd/sgI
ZJoXBSZsROU8Kdse8USVlsiIDv5HHX2498/b5f+/da7/fl/ZhiyOBas7xER4HSflfnJ3cTj2D8a3
+2bW5+q/ZpQF0c14rPoEw+j5j5g9Wd4/979/qxf/e8X/NeAqHYNlXo2N7NB3lcfVI5oHw5zO0Wyy
F94YoTUVEai7HvJYdwIyT1FqIw9Gq+j+j1g9coA7+f+1UuNLx+xFH9fo/i2ajxCS9WX8NlpbNaHV
mQTqHbUFFBpAt3K9d+IEGCBplyXoKZDdQyLCtLZYuFfHcWFiCQUutictcoKjuS1POpJb09T7sfOA
M27D87asKJ7tsHQQ9YCBgEckAFdMAIUnsErv7q/J1nQp/k0SacUkrTFdc4jAZXy3ctnidxdzpTi2
B25v8FlX5amcvuRegdTpg1e95lviV2vR14UZlZSkdDlOdhB0n3KkgqaK+HMC4kXyYzL/4AVxaUiJ
WVFl0JqRYjytGWM1sqdm1n7eX5KNhbeU+yyLAUXpaoylNepoyBGutlnI/4+zL1uOG9ey/ZUT9XzZ
TXBmR59+4JCpWbIteXphyLZMggAIAuD89XdR3X1LSWVkXp9yhcOOtBIEAWzsYe216uhMifv4MH8H
mJtLRmAY4YwIMIm8XdAfzZ1HQj+cnsrxZfl7jHX3vTkpARs7t1hU8zA4QVJ3t5YVpiWfoY5wDkdx
fB//PdI62zcj0S4o27nCbIrlW21bX7oFOd3Tkzk3xObYl2GsZ6vHEHJexsTS7cdOhhenxzi+KH+H
4Ju1L+2Fmpng0BtoEv2q9K47R8txbEkc5I+B8AvRfr1lwyqaqZTMwQZmZF+Aud2hd3GTl1BHOD2T
4+OsREHgA0fpaGO+2ngs46CJMBNUTfpepF0wgK/vpv1jlmJYGAd9y/870MaCKc/qer8NYMHsGx2a
tJnLf8HHeDvCxoZNMxIRo8QIsX8F5QF+Ttjj2KK/+f5txF1oe3QaMAc9dOFP2/niqms9nNlX60vY
ujFvh9iYLYcS0aIYheMhd4NAVkvFNwb2vre+IcpMVf/r9OofOysOOARQnFy1xqLNWVlQuxhC1OYe
huGLD25kr/l+eoBjfhk8S5AsQOIJVBKb7RUPnUVFLCSkcYCb8fdD9VwNLOvjHw3QNKfHOvryUNMF
/A/MrGipOrQt4wgt19pHQOmE17XJfJpYz+XefXacM20AR9/am4HWz98YMZfW7Vg7GCjSCfyjacn/
hYkE4J5fQQTvoVmozqglloF4AFlpVrhlytuHpvkxh2NqjRdW9fn0cEens8rNQR8VxGThxiajZs2I
bGLkd1DvK59C/uv09x/dA2++f7PJmAigDdGs/iQqV1YKF2mKd0zdt+cYsY8e0DcDbTab16MrlPqY
iKRzIsuPttUk8hzq8NwgGzvm0Aj6piEG0bN+gpbCHSSMUgI28dMvbTVW7ywBWlzBFYcs7zu6uALK
dkS5Arn7ud4xlFnlL3sROxVKsPCL1PhNPrPizKBHL4M3g25WqgpqrZ1hzSzH4A0U2Vxmrdtkvmuy
07M7+hLRtwH9WKgs4PfDE6TjeCiGdYd35M43KAruaX/mkB6dC1o2kOMDofI75OHkdbJrbSIeGhQG
ivhGqy6h4j6KHk9P5ejpeTPOZj/EQQ1PSc7iobXSL6w986KOfzsaTnxQZKFzcnM27XIu+qjs8e2K
3Eze/GhF8xlX+ehagGPhf4fYLPpIAVtTVYf4/6tTffK7mzo4sxTnRticS3uYlb+0GIGVHyCWN/Q3
UXEmDXd8CMwCoCuQumxxKH1YU09ag3gY4h92/XkEYr378q8s9N9DrEv1xupD2QS4T8j1Pozkionn
djiT7Dl24tFJ4tkBxFmAV9z4lFZl8yAq4bdCivIyMGMyL3EWk8+z/1uO4Ca68/t/Jep7O+TmGCKF
bHW1gwiZlupm6FgWLCC/iMiVnuqn02/v2ALBmwVUCOfxvSJwKUmHZowFzhkFtEQ9u8ZNUPM8Pcix
04IGLRuYJODu3ovpugYK0RKvMALi2G6DyzJqznkZR8dAVQx4u1WIeuvRBGXfM14o/sASZ9mfRdsd
+3poR6zC3ihOvJMj6cTgIEiqBHi3Hv3+3jlz2I99/ZpxAZE4ARHpFiM2iGgAkh/nxPBETAl0wv98
Bd5+/8aYWFPLa17CGvp8FzUJ4EJ/9v3o/4fQJgqtMeTVIby5OSTwIompgrG7BUldEkY/5HCuMX57
b2xH2JwJtwadI2mn7paNF3Z7F8RP+oad054g23XAKAi2gLrHIjgARm8c/cmK59gdaXerRnLvtOVu
LspH4jZ7zp5F+Smq6gcer5lrcmVZn333G+BeVdILdubGf5dwXB/Eg/+Ph0EZydlqlXCoT5MpjPrb
QsUfhB0/d03RJ4wWXtKzem87weXkeRfghNqHyv7hVqxK/CU4JwO5NX6vj4FSNth+8Dww4YfGNTKx
AoQHj0EgrxWH8X4wXpV18/g0tRWgSwxl/8gXVeIu0G47vadeadLe+lo4DGuTeAyQqweR722jagla
a3R99vp2AVZ5Xwy9uApNAwqdaE5DWuytwPoM+t7otp3NVVH737U7vHil/kWm/mkogWiicfHJjigA
5o6w7wrS6Z1GfTYv5vEjh5ZUxsGpD6TekmlqXVb+klTTtJPhcuXGyx2uszQ0RcZ7ijrF1Oz7oFv/
0CXeHF+rRcoESi8vaEy98QdSZ2jYq9OopLul9fcUQMuBofRkVLmza/sydnBV2P0n4YRVaoX8R0l6
duaVvd++cEbgWQFCC+0q9IwfLlfcF4sbLVzfms+ivHLL/0Y4/PvP6T/KF/nw3+/e/Nd/4u8/QRap
aVl1m7/+1y39qaWRv7v/XH/s//2zwx/6r+8vjabN9p8c/AS++H8Gzp6754O/5E1Hu/lD/6Lnjy+m
593rt+MR13/5//vhP15ev+Vxbl/++ddP2Tfd+m0llc1f//PR5a9//vWqy/jvb7//fz68exb4uTup
x+f53Q+8PJvun3+55N8QmoFZ5fWuhsIelmN8WT/x/i0AhtmJgcLFdeege/+vfzRSd9U//wrxQ2ge
WiGOQOauaiJ//cPIfv3ID/8N9Jqr+hu8vlX2Kvrrfx/sYG3+Xqt/NHAxJW06gy/GWv99euCsgEiP
gA8Kar7rlbUV/ysCYuTYSSAXJ2b/RP2ofQikH4Ll1WlBItCJTtyoKT6HCTrcguuwAWRSYD9RszwS
tS5uCGUdvaBLkVvNU4sC875yGnN52ja8wucPZxegqcMHMQu6E0Amsd3pTW+pBuLl2VyI/gsxnvXJ
ny19LynvIRZOfefR7cawTJXdRRC8F533iXetUcmg0POG+NOG7LRQMDCZa4J4Scgopcl175TIIq1v
KNAcLaB8moA7NlRDFFM0tBDAtgkCCjm+dFkJ1PSSCyPtaReiVPrItALGEb2dVZsSZyBlKm0ml8Sf
eo+Bq4ZTnoDqlBR3oJzrf6ECspIVoHi15kUkea4raM3FoDbygNeuWXmNDPP4qQIXpspVRe3PXURl
l3RIDMgkDKSJE+GOzIHOui+Gq2IM2SeQ3o4g/y7GusYq22vcPUOtfr9ErAovlrWmmcYVgzdpQual
ap4MoK0Dc5eUoG56OauWypy0o76DcBDEHGswnfBUlF3ppf+n4a0v4kJDW4gr76FhNHASoUZ5zZZJ
MaSpK7wpate0Bvib0ik7vfKHfsDr/oqQssTxQO812M42cd1gz9IlK7JcudLNe7j+SeBrlSmvYQBz
0/DMTnu98jc7DQcI7SKIV3Fct+eoimTBQtbjrlha6Dk1teThTajBk5z7blvfm9JxVN6h2/jjmlZT
STkwWu1Rq4O8Tu96YImAVHjpZQ2b66++31c/3KUE4M0OIO1zgVZd8pvNUUd3lpr5TltROyToZnY+
DibS61KBLqxhBo75Mo36EoxOukhHUvAytYpauonhlop3Rd1WlzykIKeIwgV8+S64x5rEJdL6bAYD
5T6QS8R9plSnESgp9ET74dwXwGGX9PvSyPqcU3hkqcBWsWpA4Xf0mW2ch3gmEspJIcnEOCx5xT2o
FPLJ2jm26C5oG5Mzkdprw8Z2qaCS44D0B2R7CGkOrz/Cwt7ndkkysHGGP4QEZL7yXWBY4na8M3pF
yfNyVeLFhf4oPRdaaQOH+FBE4/ZzCQLPLGSAzy2+HpGbIIGGspptj3zPCVdfUYrBzY2kqb0bI/wU
kkPnxAGc99YTLH4hujZ8RDArg8HhDMomjMpmKdxMNDIC4L809FoALinQUzCAC8p0c4F8nRgCUDva
S5OADL6JcsoEzqnwjJiypppEm9UFYWg/QEcF8DuojXtJiVb/ImmU6U0ClAbwgaUXjcnQFpC+iV3t
3As62VXSQTe4Secaynz56aN7GGuuRxcNrUAOhnBr3dDe0uIGxmuIp7mPFnzHue3QUpQzv4dwEWvO
IYxe0RGHWwGOPCTYXLxNUFTa64t+kxVgeAzdTwuasS0b8WzFJrQ0LCyUdeobo3AyrWn85Vdu+10t
lF4DezPGiLsaRs648u/vYagA4Q4G5H4lCbc3oZcclkhp14I+myIqL43jJ4uyVpsZOSIZmEfTruXn
YD2vF+DhC4D01QpDQ6sDQmJvg1joGvSeibCrcm+YNU87AY2mXd217Z1boPiW2PXIWOaLCB0pIYsM
hBCrlUSF+d4NV7qlaI/pLZbVkVlIslQ8nBMdyyFMmVP69+7alJw06PMkqII0rLgBuM+BWikUn1Fu
ZW650hnAylW2U1+7FFSraP5hAqP1ZLjvIzaoHTe4ta60dOkXv4IZSlq51Ese2nNgZ05IexjT2LLs
BCrx3mdgExt56VkWlOj5Etr0Qz2DGJSIwpvykZftZVkSeOqirsW9aP3OT2FRF/SiNAAbBX08eUmF
1pb2zLZ+Z+bAVY1+3QALDHFasAwfbrWuWsoi1hXPHTHEL7RT9YVaCL2e6qrY2ewsDuT4eOAfQGkJ
BNbbAjcQuHA70fqTU4MANdTRvCTg7LbSwe+8vJq5r85s4XcHF6Uom0QofSAqXYXGD2c4T04ZkFKi
i8oD9mthFfq10It0bYEB4fG0jdjw7sFIrGOBdg8kxGjs97dVD0G4kRBR4znks8abqaPuvvdq9D2x
vu++tPEAagRq+dNN3UB+HP1ekQHX7YieUTr0zu8zT/POHuNpCKwHvHW0wYI6+nDmXRUUraNbnuOs
ku6Sx858N7YomGh/YDdtackUxB7LrynquxQcqebJAdlsvnQBzdyZlDdSU7VvkJc6sySvAPaD840n
Q1kYzxYCDo7M0eGTWcQvRsV8lrtgU2Z7wyT5EJEZPh+dO0haFgxCa4kacT9AsYkWS9oSLr4vlqZF
YrXxEqTFXBCdO74FZkg1DPTBhs5ndBH6Em2xikNu4JrPofVnANPXFX7FMoKkZ2W32wLbignK58ix
xBmz5uCiDam6xhm2URZSMjuzfquV27wlN8DL8dC7v9bsN1Yw6AzIbya0tXPHmCcIxTcXUG4Wz3NJ
yV3kdeX3KliCy1b0yw7I9ugHbaR3Bily5Lyu6WNsIiwXfMjN6VlCb0LDZVBkNW5cuptsTz72gaj3
Pohm0DhWRss5OMerSOpm3pi0AxcZZgLEBZt8XG1DOtpqgVPjtEIyojPCrjNue2hEbpAPeWpc0d2X
Bed9xn00iKB1UUE/DnzMcSobMYH/JgaNYlb2SrrZyMEMNPcObqnWpeFTvfQLAofWrp+GRqDP8Myq
rV7O9ukRCMPthgQB1J/Wz99c3hLJgdXihJnsimJK6CLRrRkUuh8BtYVYcLroNhwT3C/ekHnolJQJ
ev4GggBNBD+NV1piF9qjqxPgKJxzvHzh+vI2jwfnDOYJX4o2/G1uzmvLmep2CDPcj0txNWoAWzLW
FuP9WIzUSVD1ih58r/HbbLBH63rsI4/DF3OZ3k91VDtJNVpQtp2r2NxMNXTfE39QQme+iWqeWQS8
Zmv7aIsapqEmHVmjX6yJIPnUWq6cMkiUoXMVyGoy5HZs0ENo4rbpn9xST1PW91X1GNhVW6W40s3w
bSzpVN1SoAp2BfVrdlcEfHzsTQdmKRHx33FrV3ai4Mf3cEUcD7gG9KE6O27HfElMayGLxUs/up9J
vHwqnGF6AU0FNbd+WSGuGVCtwH4Zaht3b0lVkLTabWBvXKofPNDcflvqcPhoalWhiXjxhwtTBwhf
l6IU32hrBb+YO5kX4jeFndt2ZUJ0wvX8uTK8RU3CNLjawhL8UFCdExybuYvmIHGt2rX2UBKavpaU
eR8DDwWA5PRGPHJyQbHwKnyCFA+4FQ73YVm6vodsiZXBjJlbWqA317eaIGFASl3OwXiOauS914rY
2wb3OZR9Acoh9mbjA7BYN3QWVjYUvv6kx9nL+pZ2u2qOnd2ivQFu/By6O4Sg5qffhf2uIso/c7Ws
9mizvYPXVnWIGYBT5xUw/ub0wZsB6UygLdB8E2/HW6ETDVqrSwfdJhn6qn5NM60+EuPPUACsqjMm
+527jFewXrRwBHC5oWR4+M7Rfyxi5kRFpkexkm1FgFo0ZPnZ+XLvkXK+dC06nrHQOBlH5ozSEehI
8Qt/2NhLX1tWDKthZVUZd0PqeAOa9NK+UdWEPiSOkAmhVR8lwcjH4YLUIhCJsD39ONRChGj2LcJg
P0Nb7JpFNRLjnYSLlokgmrwcoDTv0aqQts+6ZbJ/SMbBwtVYkPK68JcCRm3xNGyAi066KtWCxVPi
WVVwgZeLBu3Cj+lHpuqySp06bqxUCeDzk5jbAoGcADwwUw5bfHQaEfNIfCSckoZP0f1YWuZJqsh7
Ade0+NBxXT8YVBDspIxqdCZ19cTJvtWy+MDl0Fb70FqWXz6sJ099f2R3Xm9VP3ruznVO0JgFNjNS
w5Me0bIuU2jkOWjTBsvqLRlt3GsRZapP4ddFTuYt1oA26XgBi8AwVuN3HfqWlbjCs78XY1TbGWSL
OiRtKjn+sNGbDiDwrKOP89wADzyZesErDNr+42IImj0nV6qPktEuBvLK0O9t4EmCEHVVCendgN6G
KA7ZSVAzVyUhuOrvpYH6L3oq7UVn5YSCHmRwmx7JsrmHdo0jLYumqgsIg2DKSj4T9C6/iaTWfcr8
0PoKgYrql/JDFHYCVIbv2Ny0X/1hHEcENLJ7sYdJoBITTO2FLmz/N2FR1aToCBIPc9UFT5AaiR+0
16tPxgrHzygqCbSIdMVYpnXFmgkGe/RA5ehYgAyL1iq/zMRhDXhPrJgBRdJB/I4j1YV0JZX6S2Xp
wOxoh97utIsXCzwMtIke6yaYWLJAmP3W83vFE7KAqjajEALft6KO2VUQzLZ9UUtR37PQH2XiQXH3
0oskahc+W3OV5TiW/fOf2s2VYwUIEnDwAkW+9ZojiswWicEKMQ91leNmDJK5l/OdX3lIbcXjmJ8e
7/3pRZ0KJgO1MsiUQmrj0GasIlwU4HxcyKINYDPc5QFQLfeDIeQcm9CRK2ENuoAhRn4exHYb8yQG
znxJGcwT0yAUjDi7i8D1k5Z6UKCzRA7hT6eG8gLSj5DZRD0Bjv7h1Mjg9qH0TZzJNg7SSOjmqilL
FImbwDrndh1xllHKgM/ooGwBUumNEXRoaaEzuY6zrtAoNk489m+bKbLAJTGTPKSd97R4pWH7ZqTj
NbxaAwLMXp0DCh+5AaB7h5cL9VXoM21VeV3p+YsHAqAM7HlzfGE0GZfcYZZB0qbqhiInXd+4uVBz
OZx528eGhhAoGP6wiYAW27jqkeZEuLEusmpm4moUQb8zyP1dTmporhYxq4vKmtj+9BIf4iNf4yH0
8iJ/sKoSRe/iIUub0ZcTmG705LjjvkINARcfaBrqJFY+LoO41cG9GNA7ReKOnrn7jmxo7GfMFQ+A
h3i9Gd/c9o4MiJZMWlkJ+OZPqrsRgWLXo/WvDsa0b0377fR0EX+8v2xRmbKRSQC5PkQsN3saGruC
sgVqUrIMICZO9GI/l6wHtKbX6D65GOJ5irLA52WTxWgXA4FNRfzgw6DdqsvQWIPEHZtlmM5OL58X
hFwmrQLbineRvRrwxqK4AxmUY0XKR8el0B9fqoew0PWPph8QJ2ikSG+5i2sqo1FXfqXw9mU+onYM
WpJxCvVOxir4aofo5kmcaMJNN9q1cWFb4uBWwEufknKR7IuMO0hTwwLGbmpVXQ2efjB3RAm0Usrr
IURGJg/ADTSiIlV0V0S5c5mg447DMo+1fTFbRE7JIkbk6SjSPT+hrVfU+UCd8TvE3iPUzwrepSOm
32FCYEZJwKwrn8NwmMwucHoiMstwtOhANAfX21QyViSqjYwEb1I0Pi3VrO6bquLrE0QFaADchfXg
eXOsRx6ztkyqZqpVKlQHqXjTV9YzbhDQ2rXAGVaJmRYHnYAzg2pNa+vAQhGj6l7kOPgftUvq33Bk
gRsaFcRyP9Ha7upsrIr2dzRTKEhxw/s549IdPwUdZVY+Te2s0tEQTyWiYj2YAboK6Na6FRSkQWbU
5U072vYHUcRgwrCK3lyMyBEiVYFUIcJBzSq+X4bQvMSUgF/TlpP9pUHJBOlLDwRBoAAco6tCoTKe
QCunZcmwFA5qdspt1ZeJq/EnLE/tJaDVN30qqgmC0i18FgRWs0YNEJ6GBuGO9H7B6vTYS14zjXtb
SsHv3bka2hw1xKDMiq7Ftwhw9Hg3qP8s5JKUtQnSrigLZycciRYHL5ZM5Ta44VrME+3IqXQo5uyX
avg+Ci6avQkpa4E56MOvoEsMeMKpFePOhwuuEtysHBBWu/E+DK5epotgtKYftNTFlEUWmX7a1eT/
hHCMoKCLseLfcM788CpirgRuM+pDSCnOtq+uKNI8FpoUI/nbXZbJIBEh0CTnOJAL8vXq6eumGHjS
LN78bXDMdN36dkNvK+o6UMipvPpLFzXeT7IUbZzWyoIlAskPynyxkrq/cKjyu90czd6ShVY/gx29
9UG2N82DlSsIB7mZB5Q+5mXGsktR7pQLmJGI5ad+WaCRVPNq8LOYNc0jnoTLzKEV5ymxlsm9JHbn
0WtdI3O+a5Gx+fOAYwVdoSSBkD4C0HpjjeY61pyDBjGjGjyuierILNIWddYyce25vjSlrPZMmnPX
7TErCKJvBFiATYWeu0lNlTz0p2heU1PwoFCtq0JoEg/etJedRGXPR7EgVMH0wRYDKIY8iUT9aUO8
TmwT563QGkjDIMUJD2PzAGFn151lGM409Zsrf5BgJSoWD6CZ6o+6DdYbDkEdeO1xpyKcBEbs0Inp
2s6U4eRFWQw5IgQe4FzLCR3LX5a/6L3fAq03zJD5/tP5wQtFsxkGx/qCNONwVKmM9OweTNNjVCyX
uBpmpA4mcARH9jm41vsrHEOtrhOEOYHe2Jbt5snlthqQsHIWW6JDupwyp0G2p4N+0H0o8EbheAf9
V1PzM7fp+0UENgu6rGA0RIUVONvDSdZUlwTkK3i1wUjubGkQD1Re9HnBCz0TmW/Aca/LiODYXfFF
cBKRnTscy2+G0u69Ls6sjpfDt3amdtYPXTmjRs27l1DXHt3TJoRom0acnMGtKMYcz92BSWBpLZ26
bTnIdK48z1xCx1SfiTuOvAzkPNEYgQIqaD7edchKCTsShWgxZvV46xC2XDQc9GxeDAbv05vrvadI
0NHiRB5QNvAXt1u6qv2uHhavyEJNIV5sgfmLyV4mSo3WXdM5Q44PunMwzvc2A6OujQdQzYbfEGy2
9OwGHCz9Xpy5qHeVexE5yGfzWRDE0xZoxkDnKi9R7iWwsg5IakMQlp/TIz72khH+oMaEJoFVS/Nw
F6BYIMjU2kVm10r8bpBM+WZD5xA3OgqFH/74LaMQjs6hVWMbm3szX420nxcwGWWVnJXZVVOs5qSC
sa53xJs4Zl3Zn/2u+DMNwtedjvQybBX0B2E7orUs9MYpbkvfU9PsRJmOa5l3gV3/lgh9oOUKkvFE
gecQOHa6/Hmwh3sIbLyv5XEg0zZx7BQUVqBQP8WlCbbrPUh+mhS+ViNzoFW7M2iJIzYLM0SyDS6r
68CJOpxjY4eWaXFQ8hqJ9Txq7AjYE7Q65EM581/z3HmXrj+GXhLE2qL56YU9sonASgmqRZhmvORt
UTxkQ0UAwKjyco7KT81gevAAj/atxU18ZqgjJxVhOu454GhfCZwP58miiAH/BLQOWWZJblyvtfKC
R4gjBRLJTS5sFuZebc417byfooPpAfWOfC4KBVtIt/IbHvkuyrTEuOHv0Fbyix1F9SUphnP0a+t2
PLzJD4faLKU7qq4eHdRMaYnYPuWitpDeAfjqj2NFcJg6QOQCULCSXG0uG6Qpe8eGzk5eNyDSAguO
uW9Q8bqxGoiGhACZ7U7vktcu1+3EwJCJTAD4WddOuMO1gz5FjT4IxvN4UCDrkbWIaZsoXDQQHl28
9q6gevyk4iqedhFAlh8YsoZfUFzT+wKFnzLxLWLVuwY5owqAsRq8/GIsZNbOvL70SYHy7ekndt7v
NsAtcD+uLQgAJvoby4GQp0awD13bagBAFvDSkj9VY1t19wp5NhRni36AyhoAz10+wrP83YeiCzNL
C0gIDDFv2L50qvCrDQBPl3WyBguPo2T4XfMW9Q6XmeLTINzqu+0Y9WECVqhONGvEuANIaHgSC4ic
MiG8CCxKni8c5A/j2Ulap0Mi4fRcj2xwJLGDiGDzrX0d6+dvjCQJhYtYqKK5N0FBgjkiupsi9lwU
nvN4eqQjngeAPLh01iZl4Fm3/hXkPEIRQqkKNK5y3I0C0n/MHaKHLqrdO+Sylwdpq/Fjj5DpzpOA
sTCfFgbxXQukOCNNXkFQFpjXIkQx5/SzHVlwD9APAHoB23rfELi0A49bSrHgRDd7XYllF7eLTPRQ
L/ekg+dJ/aU6s81eQYebgwGmrBUiASFeUPxu3j00mmcIsMdWRobZ81EMYM4ttfmisrYZJzthDYHw
iesx4u6guuKEj35Zml+O3av4thjMxFMdj0ihAAnv8QRwtvArugCo2AuoQ8X70+/ovduC4AqmY01i
2gCsbBKLgGiVZS+R4zAhshteNwueaDXxMrOHgkZXvlsPCWl61+ReE9d3iA3jl9OPcMRE4hGQVwQW
G/+/7rA3mxVXfMQgoALM5lKJnW6s4QVkFMuX06OshnazLJDuAioV5AAA4bsbewWKGGAKlqLKZblw
lfCRWPnCZpqFYd9ZcBwQ7Z8e8f3RWCFuUE5HKg3YHDveGBwxt45Umvq53c+yROTc8kd/CdUtENLF
zpIVeaiADtr7c6svYyTcdBKVvo2SMQv1p7Eq7ZtuoWyPFvfwzLO9W3bIpCCdCYgkipkgQXcPDYSq
e3tQOvDzaDFIHfXw/b8uUOsqc9u4iuzlpKIqhaNR/p4sbywyB+S653hg3p1PPASgwg7ojXA8Eewe
PsRcdpYQcohyOUGopxNiuQScGmCdzioSMczsqqyHOj+9Ku6Rqa+8XTiZLiJrVFMPR+2ccrQkrUEE
aTyDPJrnLWoHv7WBfIs7MJnHTVC7u5IX7keHFdUL0JbmJ/rLxh+jKVpk29xI/Z6nRcG8u1YMotAo
QsJrmXnxjB7k1ga2bQlUMnV8/B2OgMjD3nMd7cq6GD6Mg6fB1OdRQMXreayyRgDZnAaw0fuITrVI
+OROP/yglnZuupI88MHmIWiKx3K5HLw6dFIP3DYJYYHfpC6es0LzMRn8Kx4WbnBx+nUdWaMYlMxR
gFO4uqTbNfKsQbWu1jkN6zZrZqHvu8Atd55nXyN+q3aIqONzG+OdRYAjg9wzwmekJ9bb5XCJZjP5
s5KtyRWpzIVE1nhM2ikEruT05N4X9VePCW3CiBXxC3fY4UD9GLRtSxbMLnLJbY+6C0j1/HLv1drL
VdSorI7NfBFXGg0Ffg8l8moin08/xLE3DAcY+X2cABjBzWQBEXMVGrx0rolNkfChcw57MKbTbCAs
F3jqApDi6lxP5rsQAyfvVRrYxfsFudhmVAKcEECbk8mnxriXzYJmFGFb9DKoCp5XaF/Ygw38WTfG
PkPF+n66K64MgA1UIcEGs70eK0s5Tc+IyQH/jr85qCalrJ8VdPPiWixZYZw61aS2vDP38jv7jwmv
GwoGGf/F26wAuLVF6BcKUGyi2d0Estj94DL7cugEuR5F3f84vazv0ZLrgPA/8HrBCwYP5HBvac8q
OgHSm5zGzJ4zDYn2DMo0hVpBE9HvsEQXBtgDRJh2xFUm5WE336lxQnWeOtruz+z192056/NAUQ6J
zQAoi2BdmDfXrLTCasKdYiC0MsuGZrrQrkqBRO7LzK2tmifVooGggRiZH+djVa947AZig6kUqlAp
ehDNta3lwK8i5bosR4+KGZMQt0MAlzrgVgLLSdq95iOq2VDAqF4WDjzRFcDe9f0IT/G75QHqDxfb
sZB74tpOdIlsbqYmG+4wk9Rbbky/1N+sHkiMBH32w5BFBeCBzBlnsP17Nh4KPX/BfdXz4hHbxv3q
uhODDPSoqs+2xaY24WYZCMoDRPrpVNrq0khADPdtqaqv6Ljw75ZRzHNGUL66iBcbMuKBAl4zR0uG
W2S+4nL6VWjkCHNwWvO9g9pEQxPghlH1q5mK6aOODd2HkFUnIPcdK3lRUBesv/COS1BGm0lcuggP
npqRIP+PJqDFvUBXAcBBg9spZ8+GPrxAQdeOgCAR8+851lrlnqKAz53ehOseO3B6sOYQ9EG76pob
BGbncM1biKI5I21lrq15uABoKUxtr14ufGTrz9yryA28HwwZPiTqEX6iILYVwFGt9Gq/dETOEDN2
XwfLa77xqCEExYUVK2eNVvgDIWqB3qCJTt/gHbnOp8ZYfN7BNbJ/1r6ZBuAdubRTuQz6N3G6AgIq
trXM131Rdk8MCdXwEiJqQXDFLXtybsamEQCT67qV6AIKh0eoG0iS6WAOvP/L2ZktuY0ja/iJGMF9
uRVJSbW7vNs3jO5xm/u+8+nPhzo3FsUQo9x90RM9M4YAAolE5r94ibzIXJRdWnxKMlmL3KoGoYSw
Hc9SbwCR98VpzVEQ7vTZ/tBUQN79yTC13AsA/DReLWvQdHoL9s7Qt1XvDjIELNcpo6w90NwDAKWP
vWE8Gk3U1GcevM7LVKT1rywulgk0fp/Khwy446syz7LlOZkahu6I60jlGU4vfSqJBLJvhVH5SJ8z
BN1XO219b9VL3rlaRnnJndh3hhsaefkzlTpQZn1nlvCI8qg3XQNJ9LNTtjCA04lONDHHCElrI8RV
ClCGutvQbx29OQMU4pk570LsYXIut2WpLYrDxVic49zEEwPij/IrtqI6/66Hg2Z46LRSFqacjLTC
YPaAeiYjqQ5AFQHDpFIk/SKdqVTfmMPwacg6+9vYUaniz1Ri/RnidKm5Oiic/iDpxhy8zmFdKSCU
UktxwTh0P8Df6wM9HC3+r1XT2v40pUE3naI5aU2gPGPQHbK+0eFW0Qcz7ittDBw3C/lFxyZqg/TQ
h92YfWZrt+lLM3TjaxZaSubPAfQGr0uchSbhVOnHNonHwZuVVhqfHCVMv05aGOsnoAoVmvuSKTRP
m0J3yQFxjZADfWhcNaU6d1Ayk7q5Y0jJcpjluU1ObZAPkRtUc0DqyF/GqXFoRZ2cKl3g1glTaC+P
9eY3PcfEPkLDrBu3zAzjnzidnInKt0KLM4i05TkMrOVjW8vy9wYQR+vqQ5igU6g68XdDKpPQM6a2
/ZwqE+QiBZtmGBwBvSYXztv8DLwl/NeEPREeoBajS1C2Q/grtIbEoVUF/OpQQqVyDrqpdOVrG+Jc
9qr1Jrb1RjKApe6aVPOSbJy/93FvfL4ddjYigSC4QG8BFkOOrV6GHa1uuAnUtvepMI4fRyeI7nD5
+mVDuHulhrCHMdrIZUQpTzQJafVw2V4OFxo17hmR1vtFoKYhnuUmb7lJqlPqD2nvA6rBR0oJszus
wet3uRLAc8V9DtcSCm5UannvrSJs0jeQaKJUoqifUcZIHGP2YymYH+vYegGG+Pv2yl5VF97GA+9K
E4UgRz5zOVe5mtJmxgzIXVJsEA9cJ9BWu8C0wBa0uVN7ELbwVz/EUZl3ZK8NkghdZ2DiMhfIe4Gx
nKGUtY1RH+Ym6cfnke+hnrAUa0Zcfsra2EPqXiXZ4iejl0AJhnIy8J3VgytYZqXv8DN1p6A0P5ng
oD9x1eM22jfTgZ82eKFjlWceXfdqMldPYUzH4vayrd98bz9B6H4jc/LGGblctQjzWtAVI/49ozme
hxLh9zGq1SPpV4l3SKXeWRXlj0Yxk8cMLpx3e/i3XO/Pe/htfMpwgvFFy3Ut1G5FBFrV6iRXp9IR
H5ylqN2kkPRfKuyzp1nJtBZ8dlL+iGal+RhhZXlEsm34Jad9A0VS609GpDhgiwdq44lT7/Wb10n5
2++j6G8JIyxY8+KE/ZEbyqGhdAldBy5Ix/b1NEhdJ1Qitw6jHvMh0lelzffweutjKwYFxYxXHpBq
qrKro4OORlO3AaCBzpyNb0EF7tGam8FTK6vzZtlc7noeQ24iDdHOG2SdFr2NLFJgniAoRr5RNP6Y
bm1DWLDqLPJSRSkOVqJyNeeBfa/RGDjf/vQbQwmBJRRYEFMXu+9yZaVIjYtZZ2WbpEOO0BrTxU0m
gEzeWDb53j4TkW61zxiM8iN6IOTj60dOrYicNEskN1St2QbBX4oOK3gdKlBy4mdqFv4ujcAJjoh8
QzSELuiAcSmCnR+yNWuVlo7wo0BxZt3fd5QlVSJq7a4ghIeuo0wKWsJRYD20SJKc3r/EYEPg8VDY
w1dkFf7L1lJw0MpD0qseVYGUNwLc2SDGRWqIJXTM3z+cCGWcZSjUPPAuv+hQqvSLmjFwa3DCbiBl
5fdcxi9OatLu218MRZMFMDQLSdPmcqim6foQS4HAlfSG3pFu5eekjXUvmLT8+BdDCZAhKAkAlubq
yg7asQKxrAVuOIFkP/QLGoptMuT/SQmuWu8fC8UjilJ4GbCIqzuMDlYHt0UOXJ1Ms/cKZ8QpASaj
YN7aeTf8xWbkxiQfoaIAuVi/XMVUq/lgoxS4aqYmT0ghpSRkfUESa/Feuz21rfsZ2wE+Fe69qGqt
q4uxCs2ob/GoS/Shah64D7uvgWFKn7RKKX4vQVq3B3mu9WehhyAfJa0wPkmzYlduOi7T//rYgl+B
utE0HRqSicydTXAq/RINv/7il5JAvDVeifprFrLRBHNk4X/HsclRILAyO59QLag6P6kt/SM4k14B
SRlVL1UtR7MH7yv2pV4ZaJS1/bMRTwtSG6Q6uHnnlV+34XK2AjnYw7Zs3N0ca/4mVaVou4bRhK02
y8VsQAQILclvndR61Gm/HBpYZD44Vlz0ykk7gNxrDd7+NOVuL9Q6meWyAAbGy5YDTzHfWZ2MMM5H
R0d42S3avD82vTSc4db0p2Canksjl3YujM3hhDQMTBsBGlqVaRqkUhbbIXTSDL1XDXh9SSpSpDYb
T8ok+7cnd1WlepudGAihRIoE60s4X2hWjnIOxLND5qIB6O6Xjhnd4fukurWW8v5VZqP/vAxZ9Q2h
6OIuagfzrhkWa6eDLY7h6u7S6EBRP0B3QnBRLo9p3aoDbZJWcrVBXe6HYAqOPKT2bPY2dhMiaMRt
UmcO6lrxltwHNhG68BAEAbCnaGl/kJLRuacTUbn5vPTHjh99mLtFOcZKL+2Evo1ES4M+TdzjroJF
tUoHCk3qbW0WFbdKVY75EjpHqkSw9ZtIp/SEB7xtRHt90I3bmL4XGnAitjPwatBOAVIt9w1tdiWw
fLTyUi+rMssPxv34t5GBIJNEGxhRME7Lmh/aEMQdTmLkUVVfYhc1IvOrTlXzvtHlyFeddHrUp3g5
dHNJ4WVMeXx3IQ6mt7f1xowRTgQhBGif0uvaTjJGG63EjCv04mVUToiZd55phdm/PYnaXsQXaepq
3yI8iGDUWyP1igYST85s9RnJJD4jJXTlmfqgKXWnIk6z85C39fcs7RxxsRbqnVYG4Z3eVJM7ZUbw
T18r0svUhfD1bi/ARhShwsI1boIAgGu8umIhjoFWA/PnSU78W2uppqOoYvtmPiSn0mmnv1hvUNIy
jQQK+1cJ9YLCTzZWaoxHa2EnwnSnIj7XgGWjGom3988NFRZAZ/iFYhm9atoUbdVKU9EzWNnKvFwn
5xHnW/uuLAxFdRutW3YG3Hq+ARkBCoWUBO3cdR4G0ELKjRLdgFFDX2HoNOtktarsBUZwWhrpJW8S
07OSMbsLSUAOlSmrL20zKF4bD/V9omkdyK0q8OtR/3F7LbY2Ou8YKvsg/gRa6zJoJrNWzaDKY6+U
S/uYLOa3plYDr6VauvOJRfhdb3OwfmRrpkUDYV1KloAPLBZ1To9G4YuJ+O2/HWgYCgpl90jJz3w1
rA7UuSVlH949Rdg3IEcdkSoCcLqcIrg7PQiCIvQkgBPwFFDWKdu49HKN5sBfDEW/BnQADU9W9XKo
LsI5t6vq0MN6GqHSIS8fzMggUYTo7N8eauO2A6dL850upy5k5S6HmgNghLmYlY3i2JMWhdoT0Pvo
/U8j9GXAeYr+k4NC7uUoFBujrKZAS1txCEe/anqn9pOxytmZsrIz2EbM4ViKPjENRQqbq2tGG7qZ
ZgOZi6QsxqOTD9xokEbjQ1w7Q+MFkt7t7P6tEckZhA4/4kXU4S6nB1kzVwuNME+3ODhZFRgbTbd/
RzSoHxLRe7n9zbaG49GH54v4YFQcL4dr8LAYassIvbauJa+rFZ3uKQpN0RLZX9LWjncWdONw0xWy
ZfrvMkQDXb0cb1GSLgAoH3rQ2XUvDajAmDNwOiVEAu/21DaHAgxB1waONYiVy6GKWgvsQccePK+r
xUO1oXHBxhuvKGru5fMbQ7FHaEpB5LOIWOJk/FF8sRBgwShWy7xeU5dDGPTSWUbA5hiFqvb+Oo8Q
OgRgCmcftbPVUHUcOxbMmcybx7p90cCw3A+RPT4mC4CCdy+g0N/hUUvhm7tpFaVQjMobAHeph+UQ
tOhUqAxS+i/qQzoM006c2gge8P8p8OAS8ebKeLmE2tDbwIjQiEoNuf6qd/hq0EbZC1EbqbIN9oPj
hVwkQl2r7R7XcS+rcZN6bVDmJ7zkcJSrLes4Lrbi2aVKua5RFjdNpxwZRGuPe7lx2tDy54YXNGWU
D1fXfM3nrByUsLzZjMZTIy+vfRDnn+t+6u7KKQl29spbZrq64NBlRbOH4Xjw6SLP+2NfIkKWZZpS
J16aNyQXZkezBRp5MHpT4ORPHfXEs9QVlt/rcf0CfqX41NL9eAwLHZ0weuTaP7oxxv+7va82PjXV
PBk4uEZR7+r2UwrVabS8TLwlHmSApFLzxYjSfEfjeuNy/38eDkAFm0CzijTBTBLVT+jktsGM6mYq
ofVxVHmUBIdqSc3TNFrmgzmS0diTRUPr9hw3IgJ1NIIBTyOqwevUIlkAwKFMmXkZzg3/FZYUPoZj
bd7HdvHt9khb89TB5IkkBrOQdZhTe2so+NCp5xSNec+7JL0jF5B9avaaP9Z9/xhAHjmRBOjn2yNv
7GbuX/o24Jk4tWtqRo/vYoW+S+YhMhj/7gyj9Ueg7+FhMOr23EMz3QlIW1Ol4kx5hxkgjin++z+2
M9JnZr2McealQP2OCDIMB/qgyKxFGaCtpLZfg2GpQKaF5etfTBWtDiHAi4ruWu6dx07cJChzevqA
kg4I//FLa88/Z3maTnbh7KmAbu0eQbHiQcMeMq4mOqNYoqOX4SGEUnyfGiN0KTeDX426Pc2xrY9I
0w3YJFcXELXVfVIVzewUi5whC1uYd0tRKP8UXYaDgqJQtjAz5+ftlbw+/FTZkE9QKFoSldakqRjK
dTukUo5/HSj+CrmB5xZm087hv17Ay1FWhz/PETEqMyf3GjVTUI3CK7RRiu7DBK/avz2h6wUkcSLd
5UbhQ4E7vtyUitQgTpctBSj/yPoEB/2ntJTmGT0K4yErBnXnDFzfYAxHF4IM27R4Kq6G00eYmqkM
VR153exY8khtAcOb1bM8LY2rY7SUARwSb7cppJFuNWm856i4OWNcwoCdUYq8UhCogiXpZOz7PLNf
bHxZC736TF+/vw80R0K8lAfTu6OpJQt5fNF7kXHGWF3bQ6HTZ7EZUaabhsJHrCAvHDk0oPTwXRYi
ovkthsJsjcjNJ12Tolq9aqjvALaI+qGjz0y/4kllDftDhjTOTqd96zAgwiAeM4zMw+ly72AA0tmh
MxbeqC/RR/pBBZz6Kd5LA0Sme5kGiBmJPI7oRdtudRpS4Bwj4s2FF9etTm0Kb7cM/Avt6UX1Eg0f
pnlWMx/Wxnyyo4BuPyz2/24fk+vYzS1AHw/IOIVKsp/LqcpWirSxrebeUA6w5UdeUgWqr3cWPlou
kprYAGvG7CHWMOwUYbe2K1BXnOwpHwntzMuR6wV8Okzy3OtSXHOMZP6dGeqQ426QmO5iqXvQDbEZ
16sNf5COE1mmIK5ejpdkkGJCdLDZrMuvEY2c/lCCSXqcos5C44keJboi0TvpdWLbsoOo2KkKQodv
gIU/rsYy5BWcdTEKFuClANWQTqUJiCk9N9KnvlfSUxo78VdF6sP3138tvJsQqOGm4kWyLrcXcdXR
IpoLT6r6yNWkon2eI83EtmF2vKzAJd40k3nnmbxR5OcyptMuVD3gpaz73VJhV+bgGKVHcXZKXVTb
Mt2NM1P7SYgIOz8EQFLcSUmqd4fGCiYhoDU0YM6HSfu3atHpON7e4GIbrT47cBD47TCygKmsUTMF
SWCfyErpoeesHOoUVwfkeQM3B/D3+/ZQm5MHX20IOXoD8MdqixlV2Bp6mwAPTM3RwytQyDqo9VAd
yGS5UI14eCzHaPmG/gtZGA/G4XU2wv5U64mzE5s3sDCwDuglMXe6D4BxL/f7jNoXZbQ88XIrSt2g
W/If8DDK50kJ4rMdTCNZt53fGZWdeaWjpscGPa2dH7ERSMULB3oSRS6RN13+BohP2iJJ/AbQAuMh
zAbtQJlhJ9/dmqntiIarJowSUVe+HIVomUtByjM/JPmTn+rIGJ90e3aMA1IhrDN5cgQTkkS0eZTM
OPoaZEkznipqB3uSmxtpAK1mQKdi4QVp+fKnTIkEJLAMU29R2uq+H1X7nCr5eF+UM8UqLdDuy27I
0F/R+y9AA+edcHO92QHD0RCmIUIKQDnncvg51pW6GhTHXea8ddU8pPivSeib91Lj3d7s1+GUoXh6
ctSFeo+1uvsRdammGGKv25ip446gsb8OVTp7QQ0mGWkA45s+mfKu4O31nUk9B5cqdAF5svMfL2fY
lQ2GODRd3ELp1HOLnwIm3NjBwHgYQUOWhLbFVD8ZDrI6o10+KFOb72zqq2/MwmI7ISpzlHw47Jc/
AXJym3WaMrqzEgMrQ5AugtkVYwM7yoNkHRR7MT5CVY87CvXNVPiUX7O7d64+v0Go24OjMgBtrKmQ
aI2BEQTb4y6gcO/TuStPll4nMBwl63XsM+fgoKK3c9Cubuy3QenLIuhma9ANLifeKnCEhqoaXV0q
q4NhRv05qPTeb+f8mxQGw+n2HK/LJGI8LBZBU8Cko710Od6UtoNmzgO+mlnufC0zs7pvnKi9r5Zl
RoyzX86dY473JAzWh6ZPgtcERs2575z+EUUg7Wcddrg/3v5RV/mSqCcCrKNFL/KWNSiScJKWmgxn
Jisl+1iUFTKuYdG5KNqj6eOko4u6vOGqQ6vvLMfV2RYjw39+q8+QrK92vrEgh9SDEAAn7YR+3dSN
Z0Za4s5Ws4dh3JykKNCSmJHbrysIOR1ivQ2CwbWAQz/HoAIO0NiUc5Mn1XF0HOnYqHVzkOn27uTE
myML8QNRHCZnWU3SMZcCmwYmaRuDzpU01coTVgbYq6pLeSoVu3mNJKtBxD+XtZ2sf2uBxbe1HaGX
z11yud3Utuoas2Rs8hcQ0GWsaf/r54Tudak76V6n7yp+8ijlgkDUD9Y04MRVqA6RVy7aqRlcO69w
ZRkigJjobkPGHNvxVGp5/YovR5O9N2yLYclNeHnQpqdccTlJaCso203p4ALQX06BNppntZgUCIJL
7ENAw5Qqj/e0vje+qsr9L3rXMEOwbbkctOp70mQTRdU2bRI3RWnC02fc7WojQO44HoJfmjWGd92S
7Kk0b3xTVRQ0BOKER+o6TtIiVwa05tFyLWTEeuFnvNiopvynYPu1s3U3oiO1XEFeBO5B2Ub8lD9S
/RSGUEe2i5iW3qJOMPSR5bVN1T5mvaY/FWXYfLkdirZ2EAwzwYABEk7mczmgqoYYKbb14AZWpPth
Mmd3mebkgNALWIZNoLtwX4r3vsPZP29oB0pgRIh1TCYe22jz8ymTMpqOwaA292PVhg+SqkXH2/Pb
+nZ0YhV42gb+Wesmn8xymhzEwW3qPj/FSSM/2WOTu4iaBT9uD/W2VhevBDEtnD2FjgGt0nVVumuN
lKs7HFwpUfoXFL0TULPcKdC6RgXdplij1nCcdQUb7hoi7g8Hf5+Pme4E4yEJk/5ZgdZlAzvX1Nmr
gyn7oCGuZ7jFKEfWfZe1FnpJWaB/d0jJn5IiC3/WvBgnt+3oMqCL2qHTfXtOG/sR/h2MUxJS3p7r
cKakbSVHA85edp/oj73WtafWGVK/VZz2AVj4Xtf+youA7hfvTapfILs56WuspanM4aLVpJwNaAr7
0IadFf1H0SwzDkmG5u390o3pD4uVXM4Ixuf5a4LV0ehRPJ1Ut7eC+AN6LLlzMNQiVylyat2MWt80
BefAqGL5gN788CkblHEna95aKSIipQHOL5F4HfgdJ4OLKk0uDzYr5RaPw19Nb9TdCz5KERZgWMNY
h9tfR8TZ1YYT+5oaPW9Fcnbxm/6IFkpvRw0SiJNrVHP1GjrOv51aqjvbemsQ3A6oyCMPYVFruRwE
KaZY6VqVlCHKejQeddNvqmLP2HsjDlH1BN8GkkEokK3StKWq7FjuJHJRZVjOfNLhTsdxiGw4nM9L
XjpCgH5PTGIjOGg0cCgHovULZGM1aILOo5Mv5GFp0xS/h3mJlmMgwXtME5RUdo7S1gwB0VkkJGjk
EfYu11EellZLQjL+qoozZDJnvXrt0Of/1miANRM5aY52E5qvt7fIxq1JPRlMOw1l4Qm7ulAQwsSM
DjqJO5Vy17lhYQqvG7X3h37MVbC0Rvoo62n8lHWj5N8ee2t5QfEBXxSiLvQbL2cMWi9WEPUZXdEV
9PtmlsMTPY92OWRpJY07l8rWPmWDMlU+5zU9o5CdCcxSNLlWUZg/+OaqijORuVdx3JoU+rpYginA
ezFyuZzU4jh1Y9CPd6uhnI9mWLUPw1Rp91kcWnsc6K2xcLiiKwVGjZ6A+Lh/nO+J21mee2DOPTUu
z4gm0p1WkZvHJG3a0/s/FjpaBDCR61zpFRcYYIFrdETglWLhkMrTlE7v/Swre57UG1+K5xhBm+6t
wF6ujl0/LmNd8dR2NXlxTm2lBw/YUlQ7+2EjIFNAtAlZ6ChyAsSv+GPxNL3otHwe2X11RCdjrBTU
2nWjy3HIiMr6fs5Mcyf5v67dYRUHHpgMFVE7auGrS4DSSc2VZA+uPFex5HO65f+gTOlPKFTOv7sk
AF+hJG0FysKZctlL4zA/ybXUqrDhcJPduR829o94/UI0EZGVxPJyCaI8BGhVJIRuyiiHZJotsAF9
eRrxjd2Z+sZQILe4+Xh0URhfG+wm46Qm1Dmg8SIDfTLazvyCbL4GVS7NdobaCGkGVTpd2LmoAt50
OSs0CMa+6fXBBcKvH50+/9UpxvgsWer0YiypfLahxLuoWWof3n1E6FALUQYTLTbGvhw47ljGQGOO
hjFHzyEqWqQTMR5OBznX5vd2OanL8J4B+U0zDv37VfBEcjfW0Koa3cJq0y9pAk9WljTjEZhucnd7
XhsnRZgKkbRSlgGfthpKrw2zkgf0eZdUGp/nVlGPb+jRlh3uac24h0vbuAkZD2EzAhsRdC2pkToq
HjOK0XMv9MMxpEJ2QLXli6lE2tnKnOkOW9T6eHuO4uStUiXCGt+OdAkg1xp4auLX1GbYermzoaf5
AQsasz3os2M+hwvMl0OpDfm3jP+vibthXX5Wkfrbc3fbOCNU24COcFKE2dYqnPdOoEDdY51DI83/
F+lS+nGWnfnJxLFzL3HfWmMBxoMyKMis64ek2RioDuuoMgf2rN712mT4UKSGp8QqZg+yE28S0Cs7
Kc7WIv856GojdUqiLKHJA6gyC2RSFmu+y5YQlnGUWofASeIHKOu/UJQT5j1/c4PRCKXfSucaZ8ir
p2wqGxjHM3qfYiVUjkp11KZSwlikaHd209aXhPVBV4JXM1fL6ks2ehhSS2J1p2iYz0rBuyuDhQKJ
31R2hroSLuRFBFKax5cA4tD/WEWdUg2Lppv03rUGs/WXpkoeFgkjxEaJ0p+lpbXDwUnq+mPdq66R
9Oe+yhFzyvUmhsOAx5FI3smgF/NXW2IFwJu7N/6Jenmvoi0+7vqEQcUTjCPB5zRXd5+NvrsJjHtw
qRlLv6wpwvmrSOX6Y4t5GA4psfLp9pHe+AiwJQhZfAiWZp1GgBkvujThOMFMQ5ffztqnnJry0WrC
5dtfDAW3SUCTaMmsXUi0kXpfg12gmyaN9BFnT3BQ6ZwTt+pB23lIblxvXC4g91lFEqT1k5t2QZ0X
xty76DkJwh0Nx5Zz/rkvEukYYh5zrgBTHhr8DP3bs9zIyxiZrIwXJfDJNXxHnVsK3thLu5lmSucg
LXAMhkCwEySuO22AIqgpCLgHnW1yzctrtK54aSw6G1rK1fzebNIPllWP/miHko9jUPBxHFDommT4
TmGlFwfJKpydG29z66DaTximr0sF9fInOLOmtywEt4HMqdVDW/ckmycuuMHZu72om0OJGj++DRC4
5dVs21CGJpXY7FJnts8YkaUevgn4UKj6u8EJYmFp08MiIv2EgXg5K1sOs2ihKeg6lRX48UC5qIvU
8BRGmHB0vJ+xXiv3qDTXDNK3UQFGY8BBtWn9iMY2U86jQkNspg9xFsut1A9j5ELsUlHPNI+t+YjS
Tn3EzUpIF5Vo8uODPTwGcjYeNTUZT4OEMLFnhX3kZ+A4vAJ0wZ6Erpj7KjqJxFx0nPgHB+tyberG
DpMwUzhViM+89PGccE2UWEotVvKpymzHM+k0nm9/+437kC4fDyoyOM7TGi2io5MAlIpthn/wcAff
pPmRJsv8JC9Lchr6PDUOatAHj0mDjAC2Xqq2s/m2Zs0pE6h1jEOusIZT0lHWich6NGmyT1lrTw9N
yBsP80jcu6VIcxdVynYwOVthROwDlAqoSbEXL5c67tRWLSnPYyJb2k+hNMoo3+B8fXttt84VPXeq
RSKSUJ+8HGXS1WrE0bEHtY5ImlIVxf/qvP0vSOpu5yH5VuFa7x3ko/BApG4jJBgvh+pRYQsh5vVu
1QY2/taj9IJ9+3fT7IpnVQoLepe66smhNLsBQMv7Ae18ZHhr/bHATPvHX8xbYARFoYz+yyr1KPFA
G1JVXA9G0B21Tvp3yPThMw2QcqcXsbF5uIIMxFCotAJCXh2Zok1VcvOgc1OnxI+xRQX0rlATDOPi
1Fle4qbUXrug3AOTbXxYgaKnBigsXRn5crWXxOmHcsH/baI891MJavswGZ35MuXTLvt9a4oaWt4C
AwD4cI3Zj5IIbi2SWO7Sy/qxqqLpC2ImFCbU0ewFydXyrLpoA2Sg2g5DjyWwj2ls1Xfgz4sTRj/z
dLCLJNH9Qe+dOyemA+Xh5Cv5o4Eo7fu3PPA6kkGBreflLmbzR0WjyhS8tEcHwdGIImzmRLGXJUHy
aA7NHjdq6yPoxAuqXG9N+tUZnqS57KUaBbGlhjQXT1Xwb4R95INpldbONtsIF+KNKzICNvWVom8T
x1IeMhxdE1YMgbPcV4JO/Xz72Ky/NLc8xR1SU56b8Gu01a6a1W6SeXzkPijoCIHvaHGFH9K5qFUc
17pJ/Z4l2l57dp0SMyhXIq9cJJtosqmrQUHKB9VQT6Uv2XQk1LIy/JRjfYQDqn6N6tHY2SAbk2Q8
UUAXDHl5Tf3ve523Toh8XlGEy6kyNbRezbn3taTt7qxgMBE1z/d4L1dFLzFLUcUTbS8oPmtTYomC
JG02lLGlTuosn5M9/p71OjM8Kx2lFFvAIr2fwVtgrasNXfbFtqKiPuN3Z35vU318L4RZ/B4eBKgn
IRPBxlqteivnZjGbceNbkhN9rZcWpytcT70ubhe/Kac99bD1WWE8IZ2t0iShwwiv9PJYAjAppMQC
wqJWZfKxrjGCwnTMecRpbI9hd/UYZCyenLxBhEAPbiFix/0RAuIqskatT0Yf2V7tjBtTdlfxv4XZ
S0QYjLzzszqWjl2XKPgwhJmnZUr9Cdk38DaJRfm4LMz5WJvqSOMc1LVnzk1+lNXOsL3bB+4qzRc/
lVYYFROyH7bj6j3Y07AyDMp0fgTU6WtudeFLlRXzZ72KF+sgjeH4oy4j2Y+oan0i5nfntA+6nRPx
Nsqfd7f4FawT/StCC+dwtRkCfpdZWPHgo02epie9M8P8cx5q8uxneFu2Xk3P/VOktL3pQf+AW6NU
af6l1xblGzglMrIav83nEaPa/yX0D++XRB8tHI4zRLnLsRy+AWsLPumBsrw/YtGOBwfIY0wwOFYJ
ThmHcWG2S4e+xWQ99Dh4+t0QDw9yVVR+gpfx/bKkuX/7q62DMcvFtYtIEPrCgkG+Wi4phBZod5h4
WHYC+t8omq9lFWq7UuPiTKw+CzFYsAyQOIf1s9oc+EUloAGFpV3Za/MxmeziR9Oq4bPdjjr+ouB8
z1A7u2MW6TVwIcixj4ESFH+xxsAkeQkSM8HQrK45J0fa17Cr3q8dLJ30UVYemiVqPGQpkkcaVb8U
FAt33r/XlwKitjC6kPSGkgNo/fIIY07lONSOez8uEsAWfTT/Gy+BZruo3PIAigJtL38Vf+LlYvPs
JOxSFIPAjc7E5YgJjY4eGC/yhlOcKaBmav0URUvZeyxp9EGJbJz+llRVKYN2RowSuB4pzzUK+z+l
tFf+u73FNgIDXGRgYdyIgMqvxBdQT86DGkSeb4dR9M8cEiK0scvP0mhjTNf2qlcUMpXKVE49A5cO
TNv1cCeLfoOYrNcECUZBBgEdCJLpck0cGN7tLBmj3ytaq/jVgrExWNfCeaAmDAAPmQR+iN22tYRk
cNO81ss854dytvVXKzTU+aCCYwwOctM0PwJzqjM/USpp8ib0mn8gMxRGB3NIm7s07jMk/KDqpGj8
Rmp7t7OcG/tJvLbAkApDhKu+8oAAcxwOFFAwWs9xN1rac25jSoKupMbazcpEiG2SuxS1dr+UYgXt
IYky0gGfeDTeZThFgPzLO4s63X0cyZUvD1p1vv0rxXleLTeNExtAnAgrV4TNqpuyLsr7yTfQLMXa
IosOXUGaXGMX+hGH5OnDUPTyXY7vo68OSbNzzjeHB1giI2JD12jdnYosM5mwwpt9Mxq66TAkGphb
ZFCs4DG3wGC6LczgGW/PzBgPhT7hgontZiDtdK7eaiHrZYBOBlaPdEF0ry533WIgI8a/HXxuocp+
aosliR6R7emVF1w4sV8P0cX5ECBi/6OSokh6NtRxKMlccufeKboiPYPW1BK+8tjPh1S3h8XPlAUK
bD3XKBcMCmq+B0cqnMadkLlDwCXAeMkbkRvl0SLF0j+FliDlX8g1GelU6Dk2o0GJoL8ySsm5zlNb
P2RDxFeY+kFBc9OIHni89wYQZR58XhLW4VldrDZACGi2O9dywuSuyYoEuFgkB86hTKOlvR86s/3H
7qbqaxMM+sfQjNL0yxjo6V1NG6o+mDNpsa1menWaaZk8UtwuHBcVA/nn7Z13nZ3xcKeWKb81QhEQ
u1zyAYiHmQ3U2npzjh8LHcnarGzZ5GpZHG8PdVUoANBLJgxKUJiZifLi5VijszjyIAujOket9Qhs
KxK8XoVVHWqCia42foSqc/6sSCGSmNwCPXTXalqs/yltU8t3lIra6DNbEauG2z9tI0jwsoLkKnQd
Qduvfhm2jH3dtmrn90ss/TCioPBwY67/HYf2G2XLxbs93EaeSv/FFshUobFz1X4a6kDuu0Joa4ea
VGPrGsZs2GCUrQSr3iHrj1Yml9p90HWIezjcB42HfEmmHKexHXLfwRobeOkw4ABajmYkwevWms8E
1Hb4ILS2PgxQkPWdn329V8DmgATiZMKYJVpdfj/LiUfTyZYUewU0Jw9JR3uyb8bxoWqjwHz/YAwl
yGsiRyUBuRys5W4RTaTSV5TauncWyI+2hYJLiJ3IzlAbVy6XHEmwCICUOdZAEqfh5YYD/eKXRjQ8
LopSfZNo5B/1DADLoWPY80iaeVRNGUHKKI6+UJ6xd/bg9esUkwK6y8JqiJfSlahs4Kg4AjmLb5Bd
/w/zLOvz5JSIKDZRZfkSrqQDprdGae3cPW9H/CLqotZKfYG+r6gxwCm7XOkIUc8hqBMef9Mcdfd9
KMvPTbuk6ZORT3J1jJq2Sk4RMtQ/kmjQfhRD8X+cnWevnMi6tn8REjl8hW66V3T22P6CHMkUUORf
/16s80rHTbcW8tFoa4+290w1UPXUE+6QfbTAPuYnetTub4xtkrd1TioXWjmEQ+54fCj9rK+byS/a
VPb+4MwzNr0RgVwxsB7xZ3qGkd9Bqqj9eSmtKOiFiSuvHfXWT1Pp3C+ineP+UOM4uNynpTq9b6HC
TAFTiRrkL7/st91KZ/AnsDiD72Cnkt9J6SSfdo7qVSq+VkaQAqiX6RHbW5+FlgbFkAqXFlZC0Up7
WEcXXK1b7UFmSRodAdFUZ9XVWq4Is77PUNlIHkyMyL68/kOutgdfiQ8ERm0VtaDRdfmVcJ5MVgjS
clzl0HMfn+T6ru2kJo752IPdYWoUh+6g2OrO6Vhrmu32WDU0gJTwJjgHm4UrK6JyN9XjpI9JdT9F
esu1hmM4Zsa9lX+qEzuLaWa72oi17jTvPPdV0OG5VzgJElWoa1LeXy6fx8rEJFdSeBYFF65rTR+z
KtPCxUUB/PVXfONJaYBx1jkMdHa3eCCLsbWOVepyjN2YnZW0eAD5sT2NR3Ck9iOIxP44e7h3e0kU
71TiL+JGm9fMjAgoNlhEekVbWlmaAuqo41o7WvTEVs+UUWBK4BXNI+JvlXuYsM2BZ+pG1hmgBgqP
5lghWl85WZacuWgQ+qaKUae7IYrHB1Od4e9gbKDDV5rMaPDttjCRJvUi9zAnsNgPupMhyehoQj10
qtDnoytGvQ6WTtRvFn22vqVVYuI2pzXxnzoaIKA1vBd8r9pS7h2yGx95JRAAZVnfPw3Iy49sAUYw
+sjSjp7bj/W9qmjar8lwkva5T2KEBb1SiDiMLGf5MVTeoj91sUHPxlOdqT62zeycSgnqIHAZ4Z8n
8tMoaFEHqP41RHP0oJAzMYIYBpR9U5vS4a2i2VhNEmTSob6OogNOkNJ1pydE6e3xFA89QHZXX6J0
5xReJ0+sDa4KxRHyJwZ0m9x4nJyKKN3pR22slAUUQep+GoZu/tNrPXExT9H+d01MC7BGc55p5so6
sAY7/2rmGB1ZiCPsnJbrW5NfhIINUBJQSuzYTWBwjVhkrsqONTBReS+qYb5buCn0A5g670zhKO47
MobDUtX5O2+Ab79Isrydb/IyXtocHCCgnB1q+FU6bJPBannr8jJm9Zhjbqrc16rapUAnjaE+INwS
/aydOIINamFRPFStlZ+TDudNX+1rKXwlSlDGiHTp+EZTmmrQMpE3d37iVXZpUNsho4l0y4o42g5X
9d5O3VI45hHtOPNZYEUOai3T3vfNUn0q0O788Xocu7Ee4AFI6SvangRzc5pynC/RzB6Mo9uYUcU0
U0YPmaLAC4iHZIYSTXdr5xGvQyfoRhpW63dAKmYbOkdhpUk85eax7TU4+NJLc1B/4MZ9Y8akOstm
TFiyaAldvJyXf20ZETD5KgDm1voeed/L6NHkfQ2cyzKPdT/2h87sou+SGrogsyigJU2pvhg7m/86
YGkr+3ydmDjIrG3xY8PijYbZxNZxwuzjnlZeXx1E0SoPrZ3Cqfvn70mLE9mTdcrKqGT7PYWOIdFU
spjb05eWgLaGosBoIC1/YYRV7yBsttsHFTdu+lXOhe8IqnrzOj0nnrQ+beIwswzlvTdq0T1O2LM8
aGNk3Se4+e3tnm1u87IiXEQYausVv0X+wdsielqqciRk248wB7sw7RrxTh0y9QD9UwTS7ffYDXTa
2Rd/R451WfB/q3IUkzwUFS73zaBXkTNlsXts0kl/Jov16rCYmumL1mP+59deZ/wy1UjJAsyQaM7k
mPfce9jfdD7MzRUnQF39FhHmFLyTLYG79p3I1yFw8k7yD1DGV4ZVB7Oc4/dNYlQfbHyRMl/FB+LX
KPtqDCMR17k/VIn83qVq/185dYgBqtZiOz6xs4+DWJEwvOcuxQhb0IV8XlzR/F7KAsEUICHot+Gt
pd7LbOrv9apxVPpqafItSTFSwjSmHmZflcKpA29GzSwTCs4dpivjzHeVehkY2qJWxN/L4XuMkXG7
GgXFA74jSsW/Crvf3+ySHi2HheQ6SAWWQ7PojDxIzE78zhNk8v2MKArkKpqn7JgnGQ/etkqEsH0j
lbcehjfJMZqd7HG2hngJxrTq7jyVb31EosIrA1sxsp8UCFruY6IxR/7k2e2niKxPHKNGR+pKszAd
8bH1oW839kb+pKgpltbCGJMezhcwaD+VJS6KUmtj3Z+lIpfnJYqzJejRhqBKMA2l9WNalY8tf/Yu
KuMGeVN9UOJgqqo12yvTZqbAaox3YBk6OxxEPfy2pUsyNmWm/CLwofndDYLqhaLXxcevi8UXvWzn
Ck2XuXkQnYjQRwDR4fp2piV/KCq06pBNdg31qkdYGCvdyJX+XJpLfWiomXt0unPnP6dXtficVWp2
jnRnrGC9497nk2XUOGe2KvU9UQVMjiVEVwXc8tPsM59N7pmMxAarMTL0y9xTrM8zTkAI/g/MZvwi
narC92KP2SJIwC6+M3rNRqfZU1oHe7dhcoLaKudfixq1/M/zEpt+VabFU49F7ccekaM/WRRZv1zM
sYoA7B0tNztPpwORcUge6eLm3zIr5+QiwGDPYIaS1Pb1srZ/wqpJ1eOsD85jI7zsBy/Oa3CJTonL
r4fHK4jVqusDqItJMgxNLqFNq6BfBxjZ6JWh3jO+RODclvh3JgPVSjroNcjwFimOI7Vv/UdFZCjh
KprLn0MzxM7BlGP5FnFEjEvmWrjnul4tORPXXWx/Hir9XyVj+LEo7tLfp5ii3t8Ooa1clqmBoHLI
AFALBCSAMMUK83tfpP8NifmFh1Q/vv6CXoSbLgMdYRyKk74Skumgbl6QcBViS93WoWr3puujWi3O
U96o4lhnkiK9TTS7CnQshcqjqVQD/ntKOc2HSu+kFch5JaInsVN8xGOr0n177Ozojd0M9mmMJsKj
y2QXH0Q8Bz6leKMicDahkUGdYTNBdLHge5vijNs9GbO3MMeYRHuQDsn8+14kRvpGT4wZZ3MTNP+U
pFiLlwrAJfZk/jlFT+g3Yl7WfxaWZOkhRfFmvs/1ov6+MI7qD0nc0aF33I7GrjokzG/cLK6eU2Xq
fpTLECshjQUa/WqmdR8xwDWLU8Urfm8Xa7/C0/JS3kWycv7jsh+HewtjtzHoGb9+7ceBDhoy0OmT
Z+LmyHEsqz9tkqg0klHoq2n2ovwjm0rQN8Th/FRimIYCybgkdPGcohdB0WBqFnCKhy/1pE3wMA0s
gO601u4TfIALI6DV6RWfuqUV+WnEPK/xOy2C+rKzA65uOpsx3grwQ38K1v96E/41F7dmc65GJrXr
pFANF61klCUZiVudngetiilaMZntP+ZIXK+8hnVWuo6XgRpcLgqEVBrI36Shaoj65EomC+6szJgg
q9PX159v3cCXG9xkHEp3BFE9aqRtAtHGcV7ECSKXedMqDGxMa3hUarvZIZ3cyFMYS+rkDAaiGRze
yydyGRYtdtHFoQGKQTsqcR69AfHgNIFdgJ0Z5iZ9g+nUHoTkRp4Cc5oagqITm+Nt2QkESWF2kyZh
N4CmU+NFO5dzbzzTiJHPepRYexH1Rbdq8z6RXcFDAmMy5pDWJmA4RjNXsWlER/D2jvzRL1P3le5b
3R49LHi8BxcnqXNpVODeWuGKL90QSRJ+rTW0oGuiqPjsAFSygpLhzXNeeXp3toTXNMEQwYI66LFU
amjZmvZJ8xCJCiTzxJ8pgAsRVlii0RMEguDiGFpbqBmlCg2vucqNB4WjMfhxtcxvaA+bre9FulGF
7mypj0leDy5zqQLVKwWPeuXQqGUVkvsvmV+WSAbh3YhzH9evqtmBkRXGp17RqZiTouv/s/N5inzR
KI5yYJZYMzBUh65jDBjn+rGYYhOPr7muP/QWthKnKe28JYS6jBCQNtfaj1o4beJPBdwx/n+Zg7Vi
ZKTyoJoNVL4sqxxSgbiMH9ocDz80yBO78muhV88RAtDDQSWMWIGoyiU7MvoY5xMXpver9ZiM+IvF
FCTAXiL/OatF9VTUntqfXz9D+vXuptEJlZKblF4Mperl7nYaa4o0dcjDxUh0KyBiZB8RJ0JEOraG
+lhYBXL8fURETYR2J5deCbw+j1aZFtfKaDCN6sILTLvfVWXMJ2euxy8WF/5d2aXzByMynQfPbWda
UapA7X9eAIvCQguqOK4ChLGm5yK2oN+UbYRLuejD15/vBRFyuam5BZkpAKxh5EWdePl8bbkYbgd2
PjQyPcEsLNYNKgzVlH5kN5hGDlPjoHkyFGfipaH72mRbnwTWn9VJT+zJCBrMjr91RdHVj4PR6uXz
tF4JoLZI86nIBmE9RaOetwEbj1zHmDFB8vUcRc6Q7zWQTqtRJd54Q9w9eUk+jwe3NrI5KCfHjTnX
ivO7awvlbem19i/DLmuxkyldBxLLIUYSS1YGMCyDyzcwDaXhVKiChNYkqvt5mXKEFeggV0g0nujr
xTs3wHVYZj1sDIgiSCRcYZyGsWiHoW7yUC+TRHsqSYflk1cUy+n1T7utxsmpCIu0qFmMDtBW5NHS
4nGp2IPhkGkeHK5WhIXayjdzi1LEPy+1YtZXxMgKiN1qOWLpSXvOmopQwnA9WUuE06+03bf0YZQd
5OdVS5jHAsC9NnLo+TMQ31w3kR7PTummaRiZoEsfqt5O7mOm/97zOEzMXWxiKoVFh8+wm/U2VVyR
1itX3ppVP1/s7OxxBxbPUeYuCOhanfEWumlPFO6Bwh3YKW1y33WA/w+tomFkYg/Wn0H3+tZ3NTjV
B/o4/efGMnHCxPuayc7MQLoLVEu2n/D2MWzM7Wl8PkbSTvd0gK/3KsrR9stQFrQmA8DLvdooAp/R
uitDRcUeJBhGr/c+RI6iPChFSwWuuMNo7XzcK3kNmnPrvBElQyZiTOLWjfZXnpSWhabKcazCTMk9
z5edpZ9kJq2HslfUeyOX1hn9MxwrYrv/bSrxPAetm7bwgCrr7BUa+rNOLp7aatF7eNQ2xZ5XFjjC
ampf+bo04p2gfR2z4b1hJUd6B5XR2OZYiWGm9jK4Rci3c04jfAafLPRQNxYjYactH9AH6XYC6fVp
Q8QF0ctVbpO/thVMVLt5SYrbhiOyWBliBZb1qXIKEGH1rhzaeudcxmyoC6hdggRzCdpbfQZzUAtr
EFKEy1J7RzLKo4e3QOlmFtlW6T0LFAAQOzLUnYTy6hmZA/Nk0OcsBD7pvF9uhNkmatXT2IS4s36i
v5DR1TdzM5wHo3n/ekS52ugsxbTXcnD3gV3sbU654iLUzoyrDpdkzn8bJaJmNJPKH8z+6c448bKH
d9tONIF1oebBnGlVE0feY3MLmIRkt5UwATFtAtsZlXKFIk/a51o246m0NIykk6Tjz7kw7hk5Vjh3
Ke5OdLsaH/AzUAhEdYMWKriLLeioLIa6d8qkDZMsVX4i2Iq0j6vYxxkhh5Ee2Wg+mCJTjGCa3cLv
VeBQs1vVO0f++u0z6ePcAP1DC+EKHjYz7FFRye1DtdDmp771lgMvz73TihhijqoqoP5e/95XW5rt
TFGAvCL34rq5L7eWNuAGHqWpDKNcLOdCp7GJSXh2QkhyebK8cjpUfbUEjOj2mEfXm3oVw3mB+tAD
AH18ufKARla71J0MU7vPkSNj7XthUVyTAGXRzmNeRSYec9W24+zwpWnrXi7GmVXmZrFl6ErD+A68
QDtLqYpDY+rjwWsreTcN85458c0nBMgJqwqADZne5aLtYDAiN4sudGngHPBDTY5Iaejnos67ndzm
1lLcThDVoWagIbGZx1f5QjKvezI01MT2+374rqf98J8pnfjt6xvmxhZla76oZjgkb1dyYE2Lo+Oo
k0Qiy3c/j1P3LuvVH7Bz3A6UHo2P19e73qBgk9ZLkIhrGGRuly/R6ifF6eYOaIMyFj+dKE8CB2aP
jZcdo19fn0qjPbTMkw/KbLkfXl/8+mEROvVgVZH0EPO3raokk14H4pAUVSvcEzxs8Rk/yBJDv6R9
W8jl/7Acpx5CtrcCv7bYFwqhdhqQDg0XuZhP5iJnf2qYXVmxk38d0fI9vv5416eCdgD7ExDcS8q6
2TVrRjcktc3jSXg2dm9P92rVR4em72tfk5ryUE3oR7++6PrBLi7RF4F+tik9R+ROtqlUSfYxATvk
3uxnO4xLBKHnUcHVpm3qgG6cRR3HiFSaoni06yHeeebrkwJLjc3EdBDtAWtLyaud2XNrUxagg/T8
jVK7Dmp63XzwGKLsPOmt14u9AkWeTY0OtO5y68ato4/07YpwnLQBeiH1V1SU9lOZlO6PqsAryCGR
3DkvV6N5AHyAAUi/mLcyD98itwDhOIuyWAVyR6N4F2c4756WkikIYCj9zlqM6dCNScQAw5yKp7TI
er8uPeuHi19zsLiZ+v317319gMGy0ezV17EWELpNnAfOFVfIVxWhV6ribTVHCuZMlASaWVbH0pXJ
0ZGGcvBE6/7zp+bFo2+AnuC6xb3N9k6UqnLnTkKZqfP88yDp6Fq66O/S1G2C1x/yileF1zcfGVAQ
s/yXfXX5ra1OIynRKifMOsc7W4jBPDM7Wt6aqVTOxWAZrZ+J3g3HDL8+XLKhOeVa8bmo1D34ylXM
4pewB3A1osGOZPHmRndyzalLa3BAi4PFwanyI1Pu9N0sY5xAS9PaIRBffV742astFfIl4AXBuFw+
eJFVxhgb9hRCCGjeg9B4nAfN/JKPeXlumGm+NUXf/ugd/V+9bIHtruBIiEKrwhfUgMuFedm9mWWL
Gja9sIC/UQiZaYuCXx5/zyt9DyV7/Voh94BgIGXBX4QjdrlcOiPNIrJaCztZj77wCv0UtSVjqZEh
z9DXys+dHXWVGNPNxNudmwDFWDBY6w/6u/rzKnW2FZxiVRowb01vzN70sZ2eREI+7KO516DSYlMn
Z3n5ZU4QHpMqfjs74eSKe8FrXq1FGPi/FCDbcB3XilVKt1VD2eMX/EkKr7Of1TrTvkALAYLmjVYy
Hqi4OtNv6soNJaY89SODQBSy+sJYPuuo2GBPGRnaggSHOloQr9MGwPUM4QamcmN3CFHpSRkQlorU
r2KoWgjBZG21k+Vf71UaxCuTiZdKpbHVzCgmfpOFyF4owJfPoJYc59MMxOtNrtjR2VCK7JgKtTkU
9rSHCjH5Wn/feh5zfWYPNibThEGkHy6/ZgdioNdmJsD5aOhBLFz7PkOUbgcssb1x1lUwISBRQRaE
nHOzZ6ZY0c02URe00vXlZ+ak36rJLp671FOeaDYzrE3aPdudqwvnfxZl2gkXCp7Y1m9hdE0oCIO5
BDF5fMMcAlSuiNzmMJmx/lFrk/RY1DAgA0Bh6QfRgVVevLl6NivRnlpMTM+vn5ybL4HkicybOxcy
/OWrRj0tT1D0VMFJVMRZp4P4kPC+ZnASrjhH5WCc8DHdE8q6Yi/yHpjSwfQmW6WW3SpzWWXUigrX
hUBJJ9WPjNI7KW3ufaxMEf/KGiAbWe2KgxzU6QTTt2IA2MR3hU59adNpfgby1YReBHLYdKryrEUD
yKyyK75McTVhpeAmO/fjtdw6vxj28arRDMDmSvIiE2jIZBK8Xmt2zqNtMAyP0dIsglaJIZnYrQP/
ovBUX5HJGLZmbh8sQB5HnN2Vj4AnSWi6bK/ReEVHWN/jiikEQUfYIQBefj9NETSNYpRyra4bv+mF
HHp/nAfv87gI916kkaIeJLD4+JAoPa1EM9VbxV9dqO8m+p6MVCjUhb+oivpGKar8c22nxltag+ng
VxZwj/D1/bbNKNffy9GmyqN8XsWULn/vANSn6lAYAkaXyrcjI+B7tF6rQ2/be8nrVZviZS0YWTgx
rGSErYb4WNhkaQXQkKRcuo86ajsfFQXwFUYb/Y8mVk0faFbG9q7T46w4Mlx6u97Jddbn2YQynUJz
hSmtKcaWOGPHksDVmVMgjOWXoqUM/FoVkdQW7O9XCxWpvW26ZiybBdesitbXegfBCbh8wS2VM5Rn
Yqex9Iz3XyTLYRCdmXvmKRcFxbUtcueOI6efSgC3fj5Nc+PXRjS+e/1b33h2tDxgzlNlI7+3zQIG
ryw5zc0SlAxeeOJuOcSZWd2rqpxREVn2NGFeSGbbZ0fJhFRAgwsBDfPy2RWkuSPWWwL0KJs7fQRT
/WyJSTLvhwja+66MQBkWiiTBx9Ios4MY6Pr3HqP31jetMTeOuZG1WkDePf8YMiXmgu2TYfIdjFpO
E+FGOfWt2X7T6tF8FxdTyaaJ6+7Osjtr3AnNt14fuEE2L41MYvMmiYpn6VmFmGaQFZXiy9HOn2fX
kf4IBh5Bw2jPfe7GVQDSYFXVWy98BhiXb6/p68heVDEHjZN/771RDUuNuWbRNOVBLwuCRNEsd69v
katwQP+FdBQ/AcSL6BFvbvpmicGFKWZ1iHvTfRgWvHDg7MZnT+h7GoVXj7cutTaFV88n6r3t48XL
uESKy1K6VB51dxpPaVXNENcs+5B5wj4uQnY7sIObz0cxBdSa2w6G0OU7jdyUoj73qgNAluY7o+nk
IFu1enTj4Z/NhHg+TGJXtCkYdz7j5VJtxvaf1FYcHGGLL5mJ/bOdAorbyXGvQNscZdQx2Shrlwdu
zebGqadB6gM//1BG0XJPM4S+i8eLPeRLGn00EFcLKmgn3+yhHN4kqJ7fGZJ8u7JLoz9GnWP97JrB
DHN02f811iIEDR8KJDP9A67qTS7T6s2oRyIXdA8N7wNF33SE6jJD9Zy90yAqbacdf+PjAiTGSgh8
L3PFLa9nwAXSTgVAokZgxgsSCxyaB4I9Xry9j3sVC3g0Nu3L461ia5uojofLDGiKcxL1HWD0DMym
jDE27oQsTvWM6eU/n0seiqBNPeMQfjaRVI/UvLDgLRx6xpIfkjIpoKvUzUPvuHuN322Li/2E0wYf
jDEpxrNbiIzLgF41kVA5QEOa08OYNeUxiybszsbEeJTJVD/rPfYDYaNY2VHNu26n87Qe/Itbgx/A
YxLyGB0C7tsEBtGpkRNVJYohTjM9getQ3lRt2ZzzOhqflxljwxFfkIRx4FSGr7/m6/RtXZsUeG1D
cZy2/AJqWdFpNpzVMeuEONpmnw0n+Bp6C0XUiM6NSu11TyeCwW6CIaJzisxyLM8L8FvzT75UTeho
ipM9NUthfmpmWrO+XJTkW4xDK3JKUG7Or//kG2H04hdvOiZxWSlxS21/MBVPfnAwILqDW5bBejUB
DJaL+2EwdzVuby3KoImDRsnAplyPx1/lve1kU0YtLA6DF6V/5raNcl/L0dsp5fgGPE8fxiAWjq8/
6a1It472GCsTVKHJbOIJag60ApVSHJIGk4uvqVdERqDKLsoerErkHMYMMNehbgfzrkhk/k0uFtKV
kNyn6e3YKgg5510zZoExV+DMXchhH17/ibe2Lu+DVGetpmAZXL4XUWSg2hLym2EsndB0xXR0B7W5
w4oKOEAPNF5tzDJ066Le2bm3AhLACDIFFJy5uDe3gJalqlnMRX2IHaND/FBFZYYPYX126YS/mbXm
+z8/KWEA/vIqvMfn2ATAZiEXSgBDH2Te6AfpmtlhHkQULEWvHssp+SVUI/vSEEN3dsGNB2WigcrP
qkCJzsgmEqKxk2YWzdhDGXt2oJldedcXeX/QFcU8xZo57dyv679vE41sbtg1XYCPw1+Xn3R0zAbl
uZgXS8Knh71rVckdeiu72inrF9ouRHpOAc6ICmDpZqEaeZjIHZnKRsaKdF3mzD4NfSQfx1aO6NZM
yqlRaqwREwaq/lj13ZM99XD/q7i0fToVWFhoerZTM9w46QAi1hKR/2JLb75zNntxBylWHEzA/8+9
3uWBAjT2XLWRfA/O13jE0frT63vr1isnG4DBtY5ZuO42r3zJC/yPUqqEEbfZIi7sJ0dJmp1+2tVG
AsRNJYpQwRpQqIAvV8lqUxtLc4QuHWfZs6YdMrSishWSrA9avxMYbiyG/Ax5GnhIPvFLB/6vgJlm
tAUVJjt81ioNgIVnBwQNoaJOvXrfA0/auUNvrUcEgo6DdQSg4c1mcmpd6urguIFQmU6R4Hkn5qL2
k+pWTdCk4y7i8Wr3AqxamXlsYLD44J0u3+bCgMLBF4cFdQU6j1Ikzk+AJlN8lJaipBCeWpEcrKWW
dPVj5MESWBh6oMEz8I70o+kvCb01jkqarxBgYllopX1ShU6ZJ38mIJ1eoI9xc2yMwoFQlNb545im
9XASQkjPV2L0T8PX9+HV3ueZKIQQBQFzjUnQ5r4x4lhWVV26uLspqycXkH3kemAaHqu51k9apaWh
Ye1q612lsSxL8kOHYpVT5yBcvsrC6G1X6cFwaLMhQUBOdnLKu8oATqGPe/rEV2dtXQxJPYv8Y3WH
3GyUclYHM7NYzCwHKzm7mTMmgaymePzXOMpCyIHQYFy9iwjcl09VKxTvjVJ6wVCBczU7e3wvhFV+
fv2T3dr3THJQJlzjKK/xchX8qQ21wDGYjeV077XRZUP2eDQsCKrddQ3aV6+vd+NbQZaE4Uf3mFi1
rZdb7L1hn6E6XlY5/Ub038Vjlwy25gtdtD9eX+zGfiR+8O5e9uSVGd4IAwhzQy5ZK9Lkk2bMfxZj
zHyzzvs7ryrKx4Itu5Ne3nihSPoSSZC2o7G5nTrMCKRR3FheINwBwtzU2MAhcUrGQC39sQz6HrT4
uiHPvBPEAvNfxh0rK/TyC05WXi+Cpm+woCAFKaYsg4jMImj6kgQvF+oxLpTk2LUMBKbWaWDmYu1i
j+1wRgqx3Nm1Nx+fZG79OQTuLQoGAaNI9HoSrbCN/lQOAtLc2tgtE+cLuXwavv6Fr/JHHn7N4VyQ
43jzbRUaHLVviiUhiipVZOn35NnOc+6Nw2OGnMaPxVzUcyMN9y61tH7PefrW7oJgaTre6gRCi/Ty
xZsIpnQDAvhBFilaYKV18diksPCqspUf+jIb34/pOO0Rul+mOhdpD48MY5QdBoiaSfsm2kkmCCXq
TFFQtbE1PyBJk/dfoQ5VnCahTFIEcGdndAJcr3jnSmDnwTho3U9lkU0K0EJxMA3OoGieXAfhrUCf
Ivd9FOljG6RUP9UpTRhv+14Xd01QewqO6rxbOH7Y3iX6D4w5k4/Z0FW014GQYHU+2F76xUQV6Fjb
wgZb0Ude9ZArU1v42QKxMOx0V6bvED0bzlWqitFvZVl+siOroVNpuFGxMxi7eSZIsVcVP2oKbqPL
TzOrUYqjwoRqVTvbaGag1vjHjkR53wDlPUh9Kb+hb4OmV+/Vd9qSST+rvfFDoTCaQYl9rvfs4G4c
CzAD8LVJL1AUucL69O6c9RIbvDSq+v+WZrTXKzEbHjJRWEE+1XG809u56krQ3fr/IGZSUZjNl6+g
qbBKGb1MD7pJ4hS52BNewo12mkuglv6gdHSZs7qBo0kS0tLfwwJxJ9bfeGhKDrJgsvPV7Gj9879y
uLxbMfhxo+PFrmnnGjtslpSF6h1b0+if+xKP0J2nvr5egMZjMsKxYzoJNOJySVHNLcPl2ghEJpbH
Eb8GX0PYH85ov9f5vX46gPG0mlkESylMGS6X0hO9p7Jh0FlkI3WVWs2h02c/MjdLj7qW/asAFgEV
+j2xDkV1kxx1E+ZttNqNlP8EwEZRV5iGBIPzQnyeNRrerwfVWy9xzU3/BxyLf8blk82YfsaitnXs
XB0v9yeR9j/6vrKdkDEVJMbXV7veqBSJCJswAOS6YKK9Wc2ZU+oK9O5dK6eDLrLih917Q+bnmaae
ljTx5KHLFTjCWl6LH3oxKnuX1nVOt/IT0VeFzuYhRbsJF15rOn1sjsB961Z9WIrF+MCm6Xce9NaG
QbeVyTltAMwgNsdhtPC9qgtIR9kk0KWy58g45BgMHiu6Tp8Wj6D7+pu9gimte2YVVECTHGgJaITL
V6u2DXpZaQl7qPZcEWoT5oJdL917K5FAdWgnKkFh52XQlEPzX8Sgg7Kjir7GRaO/ff233NpTMKQR
SWFWRzm32b5y7oZmGiGddnbihq0ok3Pa2erJgOq4855vLIXN89oQgATKC99k6NNsGIoDJSWIMq14
Y2buByrx6FHG08fXn+nF8fTyKqbOWXuf1I3QTLfiH56pZ0OWtWbgTG31nlZb/TEi/6nJCOYU+SJP
098CTjDnY97EcvKntHV6P5bQlvzElkrkJ07VH+O+ETZ+63D7Aq2Bpf/v55k7EJGSFe+uM1y83Aau
rqiyGECzM1htDD8DohCiPVGOKEfo4rDzUtbDsn0p7DmmGHTDV+jl5WqZhSZKJ3sjKNWS7eCLWusX
P3W1JXnv5rMJZyKL269T4TEDQMNn/F26DCQXk38uUM1RxHvHYP3g21/ERljlpqFX850ufxHzq1Yt
20wNYIIVmF2Oxi/8UMqwwQTwZwf3UkKwKE00rDpKEg0mdTgvndx5Met9sPkVAPoJ3aTrQB62si1J
tawalLEaiHGAiDhRRt4hT5Q1fuwpaULaMRRfmcqWOxO8W7t0zYRA7QEQhbq6yQRSlD2VyCnVIKqK
8V41u+yhyNT2k9XF8z1d0PYdsFwRJM1CClgosf5tUFVxLqZ0OFVYs30A6SO+jUIt7i1hZb9f3y83
Yu9qZIDgME1Y3ssm9romAqilyNXArpf2aCBDjgZJa++ZIF5jKVbVT1Aq1LoQMDl5l5tgxku7meNa
DepGt1HxG0FKtB2sDj+e6gb+vDl9rKncMF6FOvImW6D0IQEb76SmNy4BBlIQvFYt0rUffPkzRtsc
HCdtVZKxMvmo52nzn6mn6WfEGuyHCbzqzua/teu4bxB+4trhmt3crhrqOV7t9tQnkKXfVK4TH/ux
KO91b6zvOqMFt8Wc8+71b3pzy8Fg49CB1UQ5aP1Vf2V+I09TL1RMgc2V932dg93XYzF/BIpdnSp3
KVKkCqLoj23P7ZeSuYAJqN8DrEB9rj6b8WTPfhfjg7bkbvduLEX/7/0+g/segAnD8RWjsG7Lv36h
WBg3cXdoQa6ocdjPtfcWhhyaewhMNO8cc2l39vmtD8/mY/IFQpzYuNnn+LL0Y16VWjDoIs4Dp5nT
dzmMPQPJSjttAn0Y0KB5/TvcOlsgEFeqiE3d8TK8++shFemotdnMGp6n5vJB6ZLPhpmPX19f5MZ1
Swr8v4tswkteJW49MfcK5hYK1QFC2//j7Lx65bbVNfyLBKiXW2nKWsstLnG7EZLtRF2iJKr++vPQ
58ajEUZwEmNjAwHMIcXylbesaOkFSV2hjCnn/7KMAGRdCh6qrbs5P/Ha8erXoxGhPGtVZ5LAYTqz
/xc0CVvaa316pLt/X2JQdRxoa7AH4GptyUT4oRlaLTKi4cysnsWwFC9z0TuXoRXGsyXqH5Q8xEsN
vvvp9xcWvgb0JQocYCLUwv/y9QKZr4XXI9QCIhgCKB7diJZ241sIdP3BRtmdI+eAZ4nAFHrI7VA5
IAnN5eaP+iCZu29GZcTT6zlvjNc0lmsLHSxkpC6JNWp2ZBpzcmQBtreHOBTcFRxIUCabPZQ3WTml
PsmqidoVTnrov3T6Wv/RIutwfryq901RHgKo+Dp8bWWGu1WoE/TKmrTFgH513Xl+5Y4Y5L5DsW1K
IlRgWOQ2tgEz13rRaW+K2Ub7vOtrkthyMTUQ/pb2d2wvhrx6Mh0+p3pnH+kt7l0VCALTsaWfTua+
uSoAMeFJjPJmZCbQyYSR4RWypv3rzC9/QHdbDwKEvSdCUbuQF9FVfLQ5UnIAcuLMlLAQvYbnWFmf
x5rOfTyU5dWfWu8EBVwe7O291IQaIW0PPgR55tYjrPaczBoNribcRof6i1/M6YvdBe18BpgqwH3m
KKcv46oN4ZDVmvUy9cWE4WAKTDEkU06b/7AvSEQBWZLRk/1u2V8AD4yG3adHqYY16VVPHENegDe3
xVcAzV5w6VqvL89SWOt0TZMMAhxRfc7y4PL1NTcqE39NE3x0qM94/AB7N5KjzbtzoXMP8IrgzwLd
Z8tblaZWkS33OmW8FreILDYvZekvl8dHZOc08rcjMYqqgQekZLMhaKsOYzw6JjVr13yem9X5XA3D
ez1vtevvjsTFyg5Q3X8soLavcBDEXScT4aIbMFXXLPGRIKJQ/lfejvXHx0Pd73KGoifFZ1Qjbt/C
FACD1Vu9G1UeD76faRh4cuWg+gb9YNGM6TI7y3ywkruDggxUfT4AdFsVhXa1PUiSgxvxLEkKGC6F
eGoA/iVAwfp1Vtnzc9DqR7Kk9/cHgQt1DJBkvJJccbe3OXb3mWW2nktNGv4pbzBiULPuXFEaq65e
Ux9hu3Zia4iodPoVQBCr6i2NHE2caSio70Tdsqx/ppWgyQ7Yq/wI37g/gyCO3xgo+53zzrTexLO3
fOqb5ei5vOOuKOwg9XBlyaOKgNs8J8XSdEKLziXCEoZXoOCj9HCSfMbBUsDsxt/dlNZLMnjzd9mk
5rtyVZpBTgyPKDRzt/1Xb1z/u1PnQr5xqqn9gnICgpqpMy9N2I/a/KNt/Ta4BKXtv2S201kvUEy0
Px9vVBWR3+aJTIOKKcsJaPauE22kiy0tFH0iz2gn/epWRoaZrW021OTTAYOhBXTOZeAKK87FYGVN
hJunYR+E8Pc3DeUCeo+UNhBGRrTldg91ptvrsQVH0Mw7iJNOnr3vkfs4iDvubxqVD8NpV+A5yhOb
UVYXsQNt9e1Inyej+dCOotRO9mzNf4uVNPrg0dkdjSoYWZdShdna94qkxX7aDewomNqie6FzNOVv
VhMdtshze/QIH3/IveEoQiF2gFyrkrO6XUKUxhSpC+eQVWb+d9fP6/MQp9nXxjz0kNj5Wih3w+7w
oWpzj25KXhInOWVo4ZFEd+n/DATCPoskO4gTdq4VJQ9O0M3GoM++uVYAH/ugKhlk1YVm4b7QFBeK
eikEn7lb3ecKNYnvj5dw72a5GXMTGAYmQBB/rD0cOeBQgWpIz4gTzRcJ2f4Dlc3k47oYfh7h7DFf
8znVX439PH15/Ct2PuTNj1An9pdA3Im71R4XTuSCKOW5sNssrEbRIduXHEmx7w2F4D39U+AMZKab
ocAO9hU1RT+Cv9KZKM+s8Yu2tlxQ2rwe1QZ2bhrwz8DviHhUjrhZXEHTUASlADehjaV1FWlp/WE7
/WpdA6Nqi1OQmSjIurJYpyfTnSDUAquNq99u2VCZM4AhkxeDp7A320qPE7ujL83eLXr3B0TP6i+S
9nkMc6w+jzLivT3MASH9BrNLXWQz2EjbvoZKwWAlwoPjatVvjYmoNy30PjL9ZTjgy+59Txz2GIu0
lGdps8R2kmX5aOQe0BRPM06oGvhTaGR6FgMBHJu/Hm/Un0WszdvBd+TxQDkEjux2LRFLA5w/cERJ
1/lfe5oGGeHvPoDRKkvzY7Zmix1yX2G1A5umvo6dRemlBoBZyjF9r8XTeHr8m/ZWAMdH4kiIC/C8
1Bf55fCsqLAlKTq/kabbw59V0o2RoJkOLds5ckbduwWRI2Kp2c12sKVL+YjzZyU10CjLp+57TlX9
RaCglh7c62qPbBaZsr9qr5JFgqvd7KHYW/CtrEHGpI5TmWG5evoPFH0Rs5SaZYWdVunf86o9EjXZ
Oa0A8IAtkKKpmtrmObEba6kIA/xoErZfIxqRtpeUuNK+4Ia3JuGyuLjImLpIPsluLkVYTtIzDh7s
vSCL6yKAsQcXWxGxbz9nu87NgOxWEIk49xDnHjVjPXUesOFQDKv2IdWqKotm10t01JkEv0uLnXU6
OZnMPunTuv6zlGXzDYwtCzi4hsgie/C8JCw8wFuRr/cQzLwlF89am07AViyRB2HeAfH8/aPpELAq
CR5lhbntimhZZvVjq5R/Zis40f7H66HU1x9u3hpH5mJ3OwbvEEYCskGLk3jqdtH6yZqbMZbY2eu+
fO1lqNAg3VrylKT1wea8v+AYyudmgyzvQVDcbE5DeoVYkg7k4Di018JVYs2+VV+LpSvfg9Q4AsHc
nzmqqCrYploKLHQLwNHIqfBHyrWoDlBrTMoebe8hPwI53V8iymtTGdiSJiLjoX7FL5dIu2Z12UtI
IhqqrpSKC158SlRvLSGD394WDEUVAB6+SqG2ALVgHn1s0GYaow2Ilk4MAyAWpVDiW83ld69GJTKg
ZFF8sDxQrG5nFY9W6y3BAs0pduNLWTVthFiefjYF0maPh7rbFhhpqyImlxYFDqBZt0O1ywRCdIBQ
IXVzIemdquA1WpL2NzFL/y2Kc92/jwe8+2JqQDCFCu2iMAvb22pxumlpLBzKuR+fbFt+MjSNnm/W
H11Ju1NDOpTtDs0BSObt1Oy0FG07MRL3jHgSbTBGWRLPYVtiSDPkdXqQRdyXrtTUAAorVSTKRFtk
zZJCdPda1rKuzDgckP79MhPJvVj2SAejm73sTIdD/6oPjvUa41ztreYn+dNYtMORecHeKiOWq+pn
PHiwQ2/njmZaN4Jt5I2fuvZdGVe4DcLowt9yyI9w/btjEZ8paS211pvdOvIkFitciUhUCeoNHUzF
l74hgAgtrZg/PN4+6i+7eWNZY866gkrwwJLQ305s1tAiXV0GQ0B7/ZYVQ/G1HWTwvkmzQp4mF1Q4
koZG8O3xsHe3mRpWWU8oEikNrG245vX8zY4tkUWNwVPLIr5oQ6NfHo9y95KrUf4fxWdzRW9tZq1s
8PDAZpQ8kNMpnnL0A/zRCcWCbLGfGMXrWJbZa8wVsIFV8rf/ZXjebl5wCgPbpFtLZi2OG2Q4JJKs
13p2RFiMi3W2VimfV0+uL9Kx5BXvBC1sNTs+OD/3n5b8lFNDigOXgIrc7aftprnNpQ08vDDW9ds8
lr4iVRbIls+BaMMq9iY8RhrvSIn+fv9SU+cPdQ0Vj24JOLXvNrj4plNEs5kYFCXmP3q3e9c5HNXH
C3zfYlCq45xKC/yhevI3U1w0tEfyPh0VdLtzzpPua38YGbDjMMUi4ZveucjJmJ72fV7z+h3yAeZL
kOXpq75B/0EYo/aaFND/WOvx0ZOzt/hAkAjDKQwi4rM5xAMavFbhxUPk5HGWhz3K3mEH7aEBidHD
EETJFjeL1TmISu53PIcZLJIKGLlBtoaKEpKHZ4N9iYKgqNqwWX0Me0n3+m8UTqHRwhfKr9Yoxu/p
SsyIV8UKKOPxV7l/J/gNJAcGFyYJ0rbzvla98GavHaO0Gdsrxibj2yyR4rNZuuknev5Hzo57+40L
DBAQRjZEmJtNsHppY+IMNEQTstp4ZJFQ4+o2RHYv3IMjtTMUM8LhHloOu23bwRmoGnhdyd9d8hxH
bYqUSIyc+6kO6u5gFXeHoiGJVTX4KqLM29Or5bJ2W1sHqROk2EkpZEEVGPUr1xwOYXm7Y3FNufR0
FLt0s4LmqJz+hDVEGgDS7tXsTCJ4agrIXXpQL59/e3vQCzSgIioIIFni7cTSFA2ZMWAw0dILiFP7
bW4pK7V08qqTsUzFb/M72IbkAog8UH3B2cu8HZBXILMA5Q+Rt5TQdGNuQENwEzye1s6BVxteydgS
PdPWuh3F7grNkXM7RAvJ8Yw2AaYSoUjb4mmZveBT5nYmQjUxxa3H496/pMwOBtxP2wcCwc1LCr7K
RUGr46KBWY9bXtZkV9pa+hGbf2+PcMVSQOJSA/O3yQz0QfHifJzgwbIM576XzbWaLMyCYO+cHk9p
dyj1tykFbuK/zVCFKGMMOdghlsCKlSjJeMEF93/2UPsHIKH7sid7IwCzBUeGk0bAfvvVNBDVCv3P
ZeH3SK3YffOjqVf/VLa4NDer5r62Jc7N42T8nWfZ+gWEwFETae8DEqRwJpQx/d2VTXXIkYHBS5Hm
Fm5T7rpeqFjlB2u68zAAZ1ZVSMVcBK56O1GQQVWDxOgY+RhD8gxM8fPoLNXZavzhjWyDHtCadKOA
6tW1tYKjTvveJ8XxG+I6lUdK2ptdaonOSp2xHsHHZ/ll1ooWBwB3jFp3luff3z2EtBTnVezB972d
KTIAml/VOCdPdY6vTbvkpxH3omi229/WPlC7R5VomJe6zzYbNZEY+7Q6hTaqj/3f+tiLP4M0r55T
f4wPdurOArI7oOBQSqXstlX1r3C1wRFSjFFMFnKyqxRFsNmbwmqCYvh4AXfeb2BzMNWYk3rEN1tl
0uPRSEtsq/SVFyAz5UidqcV61O9BVEWioJn6eMT7cio5FRw1gFOoJVMuVrv3l7JDVzklIuC8q3UO
vCesyrVx/sCgZzLOiGm1/3Olnclo8YbaCSGWee9bPE3rE+Bq792MMnhyTtzaGI6qvDtHU+kDgWYk
N4JouflZ+ewkGoJ3PPf13F40aNbtZZAT6CQuDfGP6xR1F1GTSc3PKHm5bwqgCbh9lSkqbDmV/tez
g3ebNZeV/lFaWJ4chCM7h1pBOimO2qgdIFB3u2xGFc+OnuXYKAXoJLl1nkfUR+1z0Bbvsha0Ic+U
8YRjzXABs2kfvDx7WxIpRSXBjNX7neJs4zlk5C4TFikY7DFwtFdZYvwNv9/43VIR2wPlXhqRFNuR
N9qcszwoEwzUQS2LAtqUotWe7FqmkbPitvR4K+4842h2o5zOm0rWtCXxYwmUplh7EUym7fJKdAma
YEioliFedAkCYAsMlLY7qt3vbDS60DaPKw8eOcMmJvIy5O9xURojK8mmaDLn8hu+D/VBdXRnuzAK
ttKEsLwE20CZNr2RjzZaEwZA8RNKZ+YrtCisv4I89y6atNOL10j3lAWJGTZ6b394vLQ/dfxvaw3Q
eXGR5ZSDB6XEfrtdsxGLrWoqcDgfYYI8mXEs7Mha4ngJ496Ayhi3Qx6fPVQ/7XOcNnhJ0X3p/8nt
efm3dAb9e1un7bWhF38Z4zh9nmyv+rPXisw9J8VkI9M9pXi5ZUhsUB+auEYRnuxdcVmohmVPvlNO
5YvnaPUZPmrQHMzvPhslhIAardNmo4JKAnQ7vwLUi3SJjIDzBJ8VATyI8eEbC5WOQu+7FH4FWGJZ
RIj2J9Yz6qqjbvy1ytz3Nb59eE6+f7zkd7tZ7ShshKnl8moAib39RdCni4wmFKWkZHFe4baJGore
+vqrhLrTBQnH6kS5yT1CG9y9ID+HheNMNAORasuUFR54nJKHI0qWQNGqEVC3e0k/G4PI8zgU/fPj
ad7dRD8PDi0ixlIwh839UFG2EunCNLPWC66iHaenMh6qSPrmfBDm7w1lAFvj/PjE3FvIFslt3ge0
GCJFYThJx+5IJgbsfTh4B++wur1vjguzAp2i1LPonvAZbj/eUJtOn1WjJDbt4iYqPGn/VRVG/EWO
ZX8CM9o8izyf3w4LquaPF3R3aOXIQmiDldy2vYl0QJPr9sQHRDTmnLdYKfuQKK9IoSWvZyNLogrB
+rCHTnl9PPLe+gItAp5K1Zd5b4KPAklMx+klJTuxrsq9YI28yZ3OcdkdSSrt7VLYcHQfOK5g6NVP
+SXoKKzOyZ1gkaA/eww0A2s5zUG2hpXjlKcVxs5B/313PEq6EMWQoeD/3I5HJZKPTBsgwnACJZq8
Ls6tjcMgCqT9a9eV6cFH3B2PjJC1hL7MfXQ7HhFXPk9rpqhOxfRBDm1w6o2+ee7cZEAWfjnqiN1Z
dAJkBEmFMjgEXPKZ7YKaWtNSDq+U36nIEFjWaM5eUm10jMgaPOddlbuVf7ICb+DdCbTkXQNHZvpD
T4eV9c/TaQrr3qr90C8Gfw5lvVRf+I/mx8KWzm9nJOrHAm3/CW4nH96sDrnnbPgpB7nguT8Hs5+/
jTOyZhLb8uvjPX2fZTIWgEh8GRUJgrb57ZdIMMOtVqHROcHn6CtnVnwt7NV+8obF+FtiYh+ERtVl
r7gF3A+25q//GHo3HClC7O0Hkmp2A+UXkGabXDdecnvJA2asl/F6wsR1eWNL0/0Chzv7Kny9/Px4
2nvj0adEW0b10sFK3M46TSyMlsaO8vdgDe/muJBDGCPHQvc3zouTzMSRrOddGMU6c2F5dJoVxH0b
RmHiBx6xa7kxMSb5FBSr8T5N44Moam9aAOche/JF4bNsrg36lus6eThkTcHivvRt9TGHbx46iF2D
Yh/Np8eruHch/jqc+jm/3FKGATFM9xuJq2JWndLMDKI0KHNsu3L3/Hio3ZlR8KCorkRht4RCf6hG
r5IqfsHB7zURhf6+IRz/KojnmlBbuIIPnri9EakGQJklg0GDaDM5HaX1mDxeRr7fTk+BL/uQGoWL
cJTjns3OLg9Slp/P8/ZNhSxF5AdEiAx3ExCtHpf7bPGmItWKt7Qje+u9SU3HvQRp1n3UJiFzIETt
rMTZ5JKdiXASL3S6Wv4JeGvxQtdujDJKvSlxnrk+ZiR3THNMw6YUCCBkOAz9kae9pB5XmsVzDubJ
Dkeryn9MNlj6cJRxbx58t70tQp2MOwylJIApm/Cn58O4jcMqBt6qNAAwKZBWoV8D2s2n398i1Gwp
5aBLpaoRt7vRw5vJqx2lLD8Xy7kbK+dvCmRFNLmOdkKC/SjD3ZsaJ5nmPbtDNYFvx0Nz3cqMeFVK
9hQ3aw22q/RQYrbt+Ggv7g0FWxFyvCIZUxS8HcpISpuiIy1er4wzSJpT+zpfFivs+zo7yGd3wiuK
CuSSyFkqAQX1U34506OjuaO9pEM0QPT5JzYR7w2FvYyRiybWC4bD1XkSCMlNztAekXR3pknODlQO
Wh5uJltwadf7RdaImpoBDt6h2zryqYB6FXrGVFweb5bdoRADUiRcmlFbxqlnLJ3V1gQbWZb8O8rG
uphiGGlHTfnBSOrbbI41bD/0Ieh8wb7clhdFkco113lgUXFtznmVi4vtiCPF7L35KGghZVRes7s0
g/s3QP2N+UhnROk5bbvpayvNaSTXFOXfv794PGP0bdGhwCpp83ouQa9jq0r05oIljLRh6l9K2A9v
kTQw/nw81E6WyF5QBQ/Q08h7bfLWGeigm6NUGBkBcEnTbIKrtY7DpSgwlVBcb0rTh4Y6O1e/oiGr
eISKBKnU7RnIJWBfMTAo2Jb4NUo2+mmwJvOyxMYMsWAZDhK3vUmSspHLsPdVXnM7npniHeNlPNuD
K9vzZA/TB1gx9hPbyavhbXbNc6ZN9e/H4MTDqnrIA6eak7ejrrPdOxTieG/azjuX9eQ/B6JYoDpk
XZggGH5+/Cn3tqgShUMml24Chazb8Yo8S5pMVfObATG4whv0p0ab/rd67VFDYWc9YX/RcAW7RQ1w
K8qkugyy97Sed863T2kszC+Fjd/6qUG0fQw9vdOAvkrTPkCq79ydSsYEKVOX0Wm13c6QyzRuOxXj
zR2WS36OMYExl82bpsIqYy4dZBcaJ6WBU7UH+du9rwM8WNJS9QxR4mHyt0N35VAHHdwMyNay+VCY
8AuoOIzTOzlSge4rHicv16tLPsjmZK6dfN8Hk3HCg137n1j07pxoefMfai1cSfwsHxw7z8lmPYQ1
W4PTkDADf5nOmtOaz4llxWEdyOXZTZwj0Y97VJZaBTwdVRcCe9BtlGh1PkqUObUBQ6NMH/VaQ4BU
mFXmP2njsH4wlrq3L0MeJC/UZxvjNGnFmEe2WLp/R38kdvjtLc/vUaRWzhirsPkqRpv5ianze9J5
IHwUtQMC2vxGqeI/xMdKjlApzgGyBjR1+/2tIVuoteQUDPS6S69rS3aJN58l7YtwqvRtHljlfDC7
nWuSriRFA+wFiI+3zWvPqBzhNG4fjQNGpeMwGOHixtOp4qH6sJbzdPCS7o6nAPs0Yn6y2m7nWFK/
TRbf7FFaadzvUs4oh2ulScMjoacwV+n1978eenrMkAyZ10Ad919CIV+m7VBKp4ctaMehPUG5tKj1
XE2p/ZehuMwDxNGJSRAtux1KW70ydVqjj3IcNtCtarM38xL8wAIq+fB4UnuLSHjsKykASi9bEKgZ
r+XUQROKVsNNn5x+ql/DyviquX1yCiS5wOPhdi592oJgbYBKgrnaQgAyxNUWtKb7aE6cIVx65Njs
JpMoLByW53YCLT6VQjgQAGGgtTkCWKc6CzAeCsq+3UN7yIwnl8Tp4KbdXT8aqyC6QE/xwtx+KYE9
QBobdPzM2rTetZoBXx1AWejBGg7p6tYH8fjunUb8qBhdgKt5W24HDDKnz0ufU5aNHrp0gqJghqPS
WeuM7LQW03BZpI/BnqiQdpwMrEDNqr/iRGgf/JK9mTsG+TB/QJluTZ+k37V0E3m/Db8uIgRdq79M
4XXhTFfq1LZOf368dfa+J5JgHD0WGmeCzffMaPTKDB3CqC0T41IknhN12Kb88XiUvQ2q4GhwGWgA
EfTdLm9GbmH4ssDZBR7QmXLYD+En7QcByuNg/faiA9UMRewXKY47MT7KiogOWcRbriyrKIPk9S1G
3/c15Y6K4lO2vgqKOlGxQ/Lx8Rx3V5JDz9WpUFvbXqw7F54vJHWadKyML3WTCbAc/nxwMtT32CQ6
pMLKE/Cnm/EW3IAfGKGtoERj2pP2RO8/+5ZZtbgKf5rP1tSPERkSVORq1CNjHrKD4Gv3Qyqs3f8P
v1VX7MSUuVXAJCsLLvlCg/yPJTC6yLL77Onxeu5+STikGGZwg5KZ3O4Zw0w109DYmR25w6kxEv3K
Hi1OWGkS3MSrFdFt6y7SX+XBGu+eQeZIHA0HEwTQ7chang0r84cjoyU5ALVFP9mp7kQpEV60tKIM
/8NM1WhKJJ/7e5OZoOOVd93IeGi1lW+DtIqvy1gX2ABU5VycY5REP+TrID+sht8cPB337mpEcwRy
ADYp2AODUl/8l/fXlRLQgp9QXqTVsjxPLWIR4VqtxWeQD7oJe2yA24QeQvrHlA+pYvWXxbkc09gM
WylaFwelVg8gOgCGDOMi6PEYnGd9CvsWc8rzYvf6F5wypw5+0ohz/eO129uQLjVIhVuEFb8NH7TF
tHp405y6Mh3ORORGGs76WoI7RqntiPd2NNrmtsQAzahzU+1JzUsuc1kgyd5lVfaSrZ59VI/a24ak
/4h2oKDi8ef2y0zg3vopoNpgSoyxyMKqJ322tMgvl+YS9CI9uKT3rha+KAQtHncew81OSHBUqhaN
pi0Aae2VZXelHtp4ikAvS7CkjFp7KabTYAzp57x0/P/Ni+2mp8efc+8SVbwArmMg83cSQEWWpppb
dBTGShjGq+icj65bTefHo9wDEdj0pHEKwKtUcLYSZfi7JXmMYG/UNOlaXLPSzH8k3VT2ocbOt3BK
jz9VdYUOgI6z8CkzyvQfD+vFjGZRN2hUCBPaKNM8V280FFzkycC7bQknDSe10O+q9bsYhKwi36oQ
uM3RH3TC3HXmNDQ1oxJvs940MP8poaadJl+2v43MYW8oYUbKVMDtYDnfbh2vFUWHbeIQzUPlvhv9
WESB0IuLlPrBe7tzInjW6RFjDEkBels0bdfWawtBVaVoHTtECdd5IsSKUXkAFf34q/3sF23ePlVD
ITqj9kyut9mgWTURyPhk/kGc53XkCbHg6pGU4nuWm9p7mqv4JCR5WQXP8IUG56MUjcsedpKpCjPH
zcoQAp3xxqcIhm2wLobsddd30/t+YSkvIkHA7SB72ymSqIgAkLNqu8FTuP0QK6jgpc8p9NpgBi7Z
4oizr5l15K5m/2NpUgGZs2pc5+BW3ItnESKlmqd6+Ar+cTuu8Eq3zVJS7c4q7bdaPzkn+htpFTaU
RYYImSs6nd00FpFftNN5XLQgdDu/OXPEzX8ff7edLUIyaVKqofDGP+rM//LCgG+Xq7cGbYRQtPV3
lo7m2WhRvon6cSmO3tKdBUcIE8Aebzfqb1uIka9RcjD8kbc0bvFOK6QVjf2YXEj5kCIszeq75VD7
/u0ZMig1bu4TIsBtY7XDGpkvvQKhndry1AyD+YyYlR4FhvwPrR4kHCmYquea4r16NH5ZzFYf2Tno
kqFLNFZnX9BCHcvZPMcWBZDHs9pbSnWqgSQDQLkDt66+PzsVVk3RiC3pBdwL1ExIS1dXABEWWZC+
8pCrOoi9djYLCCqFUFb5M5TG2/mtk+8m5tQSew1IlmNELS+29MACZP2RMtbuUAR4/MNrcEdLLic9
c8as7qO0MtNrEtTWVQYCz+WhPoL37QEA6KrCT4EOAxFhCzPP0GKn80/poc44acjV6hH9n/Q8m0t1
cpFEOzlDI895JuZTENAh16eiP1jae61IJY5CMQKfFyV6s7X9sz2hizFuqEosVd9eGuU2S6Ei+XPt
hCdDr/C5J0WB7+mT349wG2ddCBFWUpY+N5aXvPKMmV4fpT73eao7wvIun5c/H2+7nbAH13MC0Z+9
fKqstztgTNumJGLtIj+da/o56Xq2BuvPvjPKlzhwjmRCd3YBLDmEI6jsERNsoaWNvgBacak/gc4p
3wkclWBZxslrgazm0QOmNu/mAVO0OOj8yj4OYcXbqRHsjbE1U2UQ7Ry7Z2vxMIdCoX2MnLGtn+Ya
IfnQiOPpioOGds2XIalCV3O0y28vMbQ5FSPAelAirbe/Q1C/8TIsuCJ9XFKEqAVIajNbzk4wdK+a
uk0+Px5vd40V9ZrkFFmwLfxF6CQI80pSbgUodCUrboSUOeTLSEngt+MRchn0qUxSgZ/+9bdTwwMV
6SnX6iI7KYMnIVH0K4wUf9JWOgereD8rNRSD0DmD2LBtKPWVmG3wz1006PV8cWAHh/oYD5cyPuSC
3Z8JSu2AQOg6KtmvLSN4wWbVjptE1RPXLtQxBn+mCZ6eV9dsQ9oC7fPjD3YvPkFNiLuCHQl+lDaL
mvsvz0xa215Dh4y5Ucy3cIXyneYyaqTi4cgZeYeyNfDroDYwChaOtF81hR3UZ4Q9kz5Mk4nUwZow
Tw5jLLeLs6hc6yWv4vFH7lfmJY4zWZy6eTZes3ZTcRKmlf6RJBoyFI8nsnPxUqXk8QJXTWuf/Pp2
InGjLa6Opn2ECeL0DwX86rnx+uK5ruCchZ4m5bmYteCK/47+HCC79IVye/fbGrgsJ5QwEDOAv9Dg
U9/3l+XMgg5OelpwyWiuiZO7p130fnCuY2yaEUYy5cH324n/EN9jUECNEH4Ium4HDLoUaXZ1qxXu
4ryp54lqgoWn+JMo09Av80vq2tPrgpsvksns4fg1XAynPrJwug8h+BkYzJrAzZn7lj9hL1bsD5In
1krsKUxNb7jOZTqe8I1Tfnwyeyrs/KjMv3NYiDaBYlMApG+yFcoQJEZz2Tsdaq4+rB+vWV7HVta/
nYKiGKB+j+WRvNN9qQoZC/CVUGg5MndBy+ThARbPK4ZYpQYWoNWXqJzM7kxvMOeTa87JxVDi5I1m
++nx/lax8+2Lwsiw8sCSKJzu9vWiHDiLSVCAW9LZjkTd5G98dHieHo+yA2xnGDhV/Eta4W9PUTv0
xRrPQRfpdousROwuzTN+4UhHx2bRh1LPvPSsNdZ4Rti5ivJMyz9NVWac9KBI30t/LJtLF6fpZU0t
/2Cv731u+LiqXA7olPbO7VbX+qzIzYyztWLT9gnZZfvcTV5x8XDWqE9GTI3v4B3f29W0WxU5BEU9
NIJuR2xjV6dKxoiaLutzldp2lErfeyeDIo5alJ2uDtWxg0H3pvnroJuU3mmbtXL1lHb7ULg0J/L2
FGhEDrYbm+9GTHAPgAv3e5pzq3iRoKFIYLeJva5P+ZQUYxe5CKc8Ay7rkOvttHPTFWuIsOOExmSH
raW+/raNJn0I6DdUgaiFEptvZioyb3Fp8MOF0TKvf7LtLkEEA8n1AIGtUi+u9Ton4/XxFr97zMlL
CYhI4mBJAv/a1HzjNc3Lhe5ZNMCurq7mYPWvnS42XtWuER9di3enVg0GBUape1B73Uo+Ln0hhdk0
ZMDJar6rhtm8BG3tfXo8pbsvyCiQ4fEDUhX0+9aODoOJgA6AzYTgWCZoEAC1FFSwvTUkjoAgSQXz
hEDoESX5HijB0NyDVPBIURGn3wSYSQ0+otEokaFUbvw1mE36D1EtUvP2AjSAUMxyX8bUyn7EVbd+
nmSfBMocIHgb552znEWJxhtQ8Lj78HhJ7k6u+l28CBQXgS2x9rcn1/MrY9bkQgEkl4Eya4mNizeN
2SkZidm6XjiUQpA7OijH7Hxv7DXpZcIhIA3cRlOeQj4HCmruVnHxpa791KBWaB/Cn3emR93jp/48
HXx8qm+nR/TZdmwGxpn1/FraKQ7chj9nVjS1i/8ndWOSOg0Dx78fL+vOTlMdYaWfjiUllMLbcYtg
8aGpMO6a0KSt+04i+9vYYZMa6zlYjeAEOMQOqUkeQczvVxaZL/UyEaUSgW8bxe0MBIq3Z0B81hve
GLG2fGwzeWTrcnf3Kg4FkT74GgKKu2h4SPOFiZO993mCCV0/2k+9k/21rnJ8SmfqvI+X8/4zghZj
swDiQmgUtP7tcsZ0pgbLpp2fwWMuI28Z+kthyuQpt5z4Q+xM5kun5eLgwr+/ARmVaghi1CqD2nb2
KzGSmTrgudYeM+GkqeZTU1lZlOGZdnAedofiRlKYJfLgLbRR2iOyiD44Goz9nL/TZo5/zHlpvMsp
/375D2up2Bc/S5DESrdrqRnpxFLTsHQEFZE/KzNJ0rObZCQr6M5PHsC/Mrui1F8HB19xd5IEoKqX
onzLNnfNolltR/mXw6i38VW4dvHKryrvalGcPRjq/vyRGIL348yDMCTgv51kNguMbE0KO7D6/auw
If1dg24dr5bV+v8gENj4iBY63hu7Tt2DjvB9hsXhgKSmNqpOC2ALiiISSTvyqD5Kus4swsrXMfm2
3aGdIyxJ1i+Z7U7VJVnH7pPj1+u/AWAVE9DgMBsfH3/rncuAoqgqGxI7qKv2dhm0OC2mOaaPWlR9
9W7QIJZGRln71sFy742Dngj0P5VlAMy6HScxQJKCy2ZP2VX3KjG19rKYWX95PJu9S+fXUdSv+CVn
pIKfjwLdHIBYQwFjN8sjv4+BgzdSyMsQxOM/jwe8J+Er5DvIhZ+FZbo6m3k1FAC1WrJ+tKDNT2U2
2ekpLk3vbU2T/dvIHfxCwcbIw9mfrGdkR+TrMrCyD1VcVy9eakGie/yLdpcA3iqsYVIbbsTbJWgQ
csgKBeZoirL/7GpN+YLrq/Gt9Svv5JvUIA6+7N6ZJQZSpSrwTSiP3A7oDLLq5EphLC60/yPszJbj
ZpIl/UQww77cooBayCIpLiIl3aSJogQgkUBuQG5PP159N2faztx28xdZCzIjPDw+n84W0+yOCD/3
N6zS/6dt+a+/6iY6wqSC0+n/mQxtVbBlDYuYxF7YMVQru8BosHU0scX5f38b/9vxgGEn1g6hi0GD
/h/PRblEO90GhJ3tccWqrqjp/ncbCRjjkczNpdoWc43VFB+xbEFP//vv/i8v8z+bnDgj0KTBs/t/
v6PhtkGxgvFxMEPEH3Yv4+fBVtgcxeLM/+eBAeL2vzyZ0K1QCqD4RHv2P4XNHGGntVTwzFcG2bD3
kZtr0e4SM1sgUjP+osYIL3MoxzScVLLvb1iBd1CxaxVtbT5W83RMYKV9jeYy+u29I69cEVK2YBMs
SYewUwmeaC2TpvXJ5P3JJ8VguolVU3wSeyG+pMpycVRq3/6U6+pcqwIStlptJv0MBnQCYm4p8q9a
uvkr2ZD7cvZhzFkrtXDf3CB23kJJuxXpNGN/UNMn72utVIkZgah/WF0ZffKB0x8p3JscbuNcl9hc
JfPLlGeoW1VKpm9IadYjbbEuHD9oahpxhuSKpSqUnHBh0DioL2NUyR5ZCSEKblJ056had2zbh4qQ
zrFJlSe7Iy9VZ3PGjmMT6ulMGtKgt6/XynRgW4L267lHTgfmKGvoIp5M7ghACDs3AkDcfhZRnbXL
4uXwjHBS/gN22eH3qtb9RznCsQyzBgJSsfYJ+l6Xm1A8GD4Ye9v2NY/QhpKoi8i+I7C9SV1yTyjC
DlocEvTPWmxj9FBXY/ICPxlST7OpIq+JEig0dyCWQKQcGcznOl4r+mKClbQHAnprWlas/gNrACMo
zem2e/yIpO/BBZOhI4rzYwHuCJQyM+qHNUS3dO5kxd+0Fwlxt+2q6W+zVgNIttjdR4qNm51+EhvW
AUEAA0HrOACcBa0xmtLHaORyugPhbX2cqorglY7NfDcU0VIclxpf/wMuqPwHN3T8jcg3BJuwuqGI
UkRPh3kA9acFF2rWT0mB2QBDkDBtST6gC2YrxZxgBS39IY9zb/uBVxJwyClxyFgbVTHcwVTrl9Mm
MvE8rAP5MEtIClgNAMfplEVm6rFCuj3DYs4q5gdgCRKYHhYz3skkhnENryI5IsNwzO+i3EHihkEo
n1udLaNoawMMy7kwVRx1267T/YwgRX8XjaT+C0SSsuCBQC3CG7o19oK1Eqo7O8TV79w2sjiWBOs/
LQOBuW6RCMCbl92tsz9NDXP1ZfVFQjvQKnlxygjBPxZFzt/ZfCoiACMof65TyZ8Io2IDRFjpKyVj
9mLtFAP6uy/2V1li1H9ILZzAJ8DC2QxD3lYWd0lNSAZrElrMfoI3YgfYuQ5JW5hCw8U21XiZrDKO
XWJEtW/3qLXXrK10I14A1o7Ai4yHjR+ZV6DSm12SP3tZ+fmcS7L94SRdP1yRhhFud5tDGBNu4kc/
+OTfSEt69bGbcBSVozRt7iqFffpqyKt2lap51UOEryv3Eloa3uP57PBdxMJlubNnMiDP7eTQEty5
HF+0EwslOsmVp+s/TTHfgB3cbOAPsBKYiWiX+lJVDGmQCoX3emSQo6DXjGzZz5ZVpGtgz8/7eaxJ
eoE3gc+3h8L8gUyc7a2FXvfSBPgWO6MWexmK2n5XJoLr1ucz+Vk6fFW6FYFg6mIGN/5Fu+1/Frks
ZWeWzOKm9Ag4OhN80nEn6iZaDqzem5etNHbt02Gch0s0BuuAxIzAMUoRnjz0WW1jINuLPQ4t/BiI
o5gzDLn7Tc1EtpxjLfpgfSLWXiVIKGpliAPtsXIy1J2O+Rq3ah0p3PEx3+njOO7UnvS0e9N5BMGZ
80SoI/fNyq1CDCO2/ZEGKqMGKZ3OmAuvI9ac9Kah6HkHYsU58ggqbKsxjtyvcRoce0OHm38ltR2H
AUw3xR/gYEghpc+Bq/Cs8efYvs48BLGSM7dcE5lV7rSFZajv8eYn6bn0cJ5Hh0Yyuj352mXTPQmR
Ib0EKI5/lZkplx/DyFacid5LoNxbU4Kfj3l7oZrqs5wGXX8Oid/SCbKrUR40T+Bxq490LoDWbG0R
9uhV5gVt/nqUi6JDBuiqkK80EpdEbeEJBqCtS1KNLatI1MBXY89WWY+gzHgu51OoKj3+HjzyJ9st
C3X4ihJjZNG6vRTyTIYiHap7Ujc4sw7J1Gzx2+b2xL3DlkiADkt4Yh/BTZy2rxnJ9OlHlCOE+j7C
rZIdwGIcyD+VcTvuR1HfHDwn9EeePsM5m9oH5xDHItEXNDBat3pJIk47BcWR/52Am1/Xtsk2vr+u
8zLx+9lZWWG0Vwe3XBQSf36A2lbEAl+feB8eqZUiPyOF0vHrAMUeBpt9KXT2hoRWxSDE58hdgmUR
yPOXiJV6HnqezhnFfSU3UgtwGWA/fcX7Fmcd7EipfqoxvxyiNmjQLYGrCfmAfFW0lwU3HwxZzYD7
xWvtxcFBkHZT64fakvNWztv4uC2NEX+XKdwokTbDV/8xl9YXxwTPBow4Mfi3IN7EUGzoX4xM9KA6
k/lpu4zooIcuJeXyaFK3bWfleMwxqs+NuK85CLND2yzg9WSHEpFa5AkowFuiTVIFn9ftKmwDlA8d
c+QSiJyz7SEPSGB8GNmNBO+XXRMYfzIPYFRr1dKUb4ue8KHAmxbZeW431+zi5OaGuvO87Hl65nWh
88vMXYEN8Zg39ChK2OPaHOlYcN1EyBU9BIRYxUMXjc0wftVVMMOjgMcxbUOxgEA3SINshHjfQY3S
0Yj5Ypp5/6RvGI4OBHAUpoJlPD0WqRVzl4FQuxx3x7P8IC2IV7KlwzY1XZzPC+bj85TE2LBe1fxt
TcbsdksGMnaIJIqHtkh29gQHOCDNYU/o+7jB+X3gZiuiUwZH4xMS64esTXmEuHpj0u0jDslmWoZd
wLxDYqW9YEYHnPSqKoeZ1bSToZvmMnvyzOkfmObbcNjzKFEteiHi7lbRlL7DSssOn8ck06kH8wJo
o7LaGPxnJMXPx5YNn0sBxMpBNGZYz74I7JrN00K7zAl+v0VJPD4Q7AD4PhgyPhmce3jjYKn9Xtys
dWMb0rmscWFh/nfYVskwjajw3x4WuqM4qGgFl5kZoakeqAKQDwAgZMsia0/r+JeYNSKJx61RokWp
iCywhlQiO4J0b5pTDQBG0Vq9irqrNo6TWQkJDrVMdu0PJN799iaWzcrTNC3BfqJ0TPMWEz5G/46R
pXCM5FLaE9FYB3OPAzJJ52MYgg1Ra5vVyh/1yra4OoawRilYb6RQvdSlZb1MkND7mRgV/xQK+/tp
W6/SX2KrbN2W8F/juZroVPWxcmvUeqzzILmU1ul2v+qCnmNSTOudUXav2wR0tP05iW0co/4uvOiG
mKyhL9HRqXu/Oe9Ozsl0Q2Fb7Qu+6nTLu2lYmhEwjgbiLOJvApZoEmMBSy7qcNlXPYau4WuR9GZS
qMtadNNqeMRhnMyPKZIy5+dpW5P1yXPwgXqaccWxP1W7VwD7CDvDqVddJslGgViHSYRTPkFkuzb4
HE85CwW+Gzmq3h4wUTc/89JnWT8KWd9pGoW/lYDN0clbXbqyaX2ci0V9MEQ+6baSMUoU6TBwgFHX
LmVbZxPMqFXI2Ceemu2zwA5G3KYyiPIqwib2nsdL+a+s90H3WWnlcpfNvPpnTK7HbsDheeUKiLdu
KGfYthcUuMshKTibOieb5dXimHjJtdyw4AjrIO7pZVrJI6KYMtXqfQbpBQzgdOxAN0lfnJgob1Ee
829hwe120WOKm1asQP7f4R5WIBmOK6rYTQ03+ljl8UfUiBJzD009DQ+zuEGklIrM3OJIlUhRjuTa
RXBf61+1WOZnnOV1wJB7Xd7dPEPUw5MwvhJR4B/dS6xkHhwcvajMTORVb+kERJgZmiLuy83j12sQ
k89YObBVi9Eydu3muVkRgaAjtGNgszUHLQuGVWhH4udxogVFWZVYXMa15veDM/HyAXlO/yZEcrgO
TSLUHZ7J6hTtsB79LEc2jJh3L5S2FLfMuzHUIJfbFUF3zcBU3KLAm35tpUQaomxW0aYGjve3UCK1
/qpzEU0HqMDbdsfcLj4N4iDwB2NpEKbXbKztectxCiyUN/tRVsqwu3KqwmVW+LReOKnHa2JwMvZe
pSG5w6NJ1gvUDr60uYyH6Gr3IPUJCeHog2a5quQUNVMpUThsJuu3qhHLD42goPVHYuNybYFiW+m7
XaKyOUSB57Sd6SqBKFmzhsDiJLffQ8Tg70DnQ6f8sNhdVAfXoL6Dfp2iwAVMIg1HQ5mt70aVIdhl
EWOsfgCq6et2qCbyI8XZCuYGIru/53Qbf8aISPqoEWH+Ln21PvpFhN8Yb1F2qXF0uHYy+CZ36VKY
5UT4uH6vxo1AAp3w5q3g/Wy/o73KbJspWLxtKet3OZaNOQ+bbj5rsgV9KgZi8pdG0bzopU/zPyRK
XNk1dC3qC45xHKnFhEpVhZklV2Sc8utYoqhqcVHUcLlKEb+YBQ37GfibJHscrdr02SIWG4dMRfj6
wHTY57PNBU2+L2EX6tucoN69CjMhW2txVMAwYKI7fJLuTx4Q1nbKI27XbwsK0+ya7/n+b4Q1U3WK
YSW4zesbi2yuueaHndO5arcCxpeHcWJYOk+AS0yeSFpHMwhzRf0VIy/tDRmrYbtAzJjS1lK2xg97
jEGvneaadEWU1+ZkdEZQim0FOy3ZaofzxOPpW2QWizDXNd3sGZm55DhCktmuq6XFpTQJLw6DTUN8
v+DdsS290faAvk/WC4avJb0Ma5a9ZYNkKC6ybYajXtXZRxIHLo4bh3DbRhuUxNvWD4NGoLN0xm+H
EbXFVjaaCj437sduiaQHWeA7SkVM0l6miXiBbzRbD7gzo3uppKKdrTKEJuQSvxgx5FL9TZeIoGoj
25TDD82mHaXtlv8snJuXS6oEWEWkRNggVjyQJIUMXpd9c3qvjyqtanIqwpKyVqlAt940BC/PLPgy
dThBcbih/nN/knyc1o5LE8VtPdTTX06VRxJ4Wbq7yYLj5lqWDBm04zGK3ZVxwlWb7xukomyaClwo
nK78GHtYKk5o8jaQJ+sojIjOTFa53ReTqfljWkSzO0cSo4Q2Bu4dhwnWstQD2yy7TwMt7j1F+mYb
Q6tOninXMhwheqXF0WC0/pG5JvUHSYHtPMZQCoa7lK5b6OC9BYiEIAru74r8Md4CGBglJzzWaXIy
qFGWs8tBgr3kQ/DTPfVOk9ZiHytv2QZYMnpAJH0eanxG8iyzsTrtPsMCJU6dBKsVICcVx4HsI9JX
cG2EB8A1zdavDU/39y1CndgH/Dk9albsrw/wUPCDEdk8Qn9Do4NntBkKwMyQ+nrQ+NWynaKqeh0S
slbtNA7L2A58h9JSj4PEutG8kuiQAoP/NEUrQ/AR1rXVUz766jzHjKoOulXyDYc4+wGTw4i4Lpev
n2OUL3f1nsKEGy1TPF+ERZ0IWGNhy47OIX+h2Jn6hb/2liYxJ40+UWgUP4EAyd4WPH3mxFIpWQ8u
TvGxNn6SbZZZ9bDluJz+2S3OvwNwnegeTnz6uA+mDuhISmg/kND8Lyz65LrNjUvHg6VpPF0jhTer
HQ23F8EzzYHGTJPnnc5xdB6VqMi1wDRg70B4Lu9XbJ/MHV+nRhzhZ8te6iVSDXzHiJdsyzIiCk3f
fz7bYJvoCyqdEK+hToR+qvI5xpG35wOCvnNds25XiX4tcEj8DQaV6gFQsaW4ZEyb77EC5bwXcL43
fY3rJsHpX5urw24ivvl4Tk6zaxDZydd5/wxpZXm3sTGTxyS37LaulYenTQrNLgabjluL+zN7X5Ii
DF297CM5Zz4nzyHlDo9THKFGtlEsO25GQJRACcWWDjK5sFWQbW5w7R42meFjHfCx7SRUT3A0QzvE
12dDcJiEkaXzsFeerQGspk0F7PK9W+NYdfmMpRVUY/sKesPM/W8Dw604UMKQiTdVfIJsuGzjC8D0
ZAaECwX0GQRi6DhzoefnTWCp7Qi1Vr2pYoa1DGbETR2wx4T55jSq+gu9jbtUEfrHFlqCOC1TCu2h
2RjfP7cmlfrIdZyJ+7UYVPQ7ND771yhEnR80G/MrUUx81RCG5556m3/fdzJdQkoG1qNkKKa2sOO8
tDUkxH/ZDPGsH5EXaWCw1RZ0ipVgGt/i05/3F8VTF44bFphMF3BSXHIU06zHZmH+1hDuMLAbI/3e
ZKt7cSWuHuahEx3koJI37keT3y1OsGfnLYlfShQF+zGKLYabHrsC6oSJp35i2E5gLY7W9SkKaB77
XKr1UmMImB5cQA35ULglnCwggOgTQsKWPh3p9pHC+6wvwLOyR8E0WdtqKDZzSiLNzrXj6XS33Awk
aHKKhUPsYhylE+4IbEYTu3whJdx5SM4KaeNmy1DOW+RUju1Sho10Pq0dgq/RobRzXWXfonIa0Q+6
On6QBW6AvkIO1W/UpgxpVxtatw7ZvQU7AGnkfoiGFN9ANqTLaZir/Luqc4h1piwpkqcr30AG5jX9
vZvp9lGnoejLyK0/b2OP8SDCSnNsC+7hec0XtHBgWAC9G2IymlaHQX7DiutCUBtVOx4EsVTH2ubI
2zKlbAZYKcLWB7qX+nGvI1RMyG2eH1DW+KnT05SazlWlTdoG0vkbH4Lc32c5L3ibEIukX2M0YD8B
fq3DQWS5LB6Fn/ZrDiBMgacBy+UUR57Is3ZGXsY/xjFmO3mvxCM2xsqAaQBiNZ6yqcQXDmKzaGlK
b8X0YCU/DavWPUo52O3SbFn1MQW5+3WDo2y9L4aJnDVulFce1vTKU+4dbMo7h0N4aUh4jpoxxUoO
Yp1aBz0T4KE4EunDsEfFJ8TBQlzQxxcPQfJyONsgsWaJ7a/sF2zy8yfBiQUVGztuV5+wibcouPQ7
yyYWYYYT2YfS8giPPoI5QBr2Ms8O+VJPuqvJEFNsVix4PvGoNravIrwWCK+uuvp6qPI+AWwc5uah
mJ+SooA+4ZudSfgUdB23UJzyqE3HOrwJhUziVnoPHwGJMsxjdGQJ4PZ5QLp7IsTQQvXAw4NOCxoo
ak5Af6sMcSwoHzDIuBTUixgaakjpGSK1ecUdjdjK2cOu2pdjMNO1TDTuHYe6TT5CofT0aniD9gfc
4VRclmQYs66gqX8iNCy/qKywKmOKEazNOrLxY64p3jaw6aboMIuNhQe3ZMuHKVCBvbOl3H4zMxXF
C8synXbxVuzJtZbLeuddPpneIikGTxTJphxa6lp+sbkZkhZDMz4+jCK2D5vWmKNo1ew/0mGqKBRI
wPRWakPVKiyY3IsScm23LKN75ISa/VUZ5PP2AEiotc2zQWBygziau8HNI/ve+Cbdbx9rCV6/tfxn
VsllvBh0wlGfgeD/Jp0z+MYi3qf5zBTEOOQrxcO7taz+wDIq/ugJuZyYh5XEkW7nbudd6TIiznJx
lbtn9bw+e3xB/V0mBPles0TlbytfKnkYMYJ2P0tB1R2ogzDAhDhbosOiUgd9zqgmhulRmg31El4K
ThQGFD82R6LmTCATR+dVR1n0wCZ4EB5uUuLvkmalAyKiRFlihE5D59dY2c6awvg+imj2K9s3HbVJ
1Ky6Jc7I6SgtpmldyDP1Dkmnic4b4gQ/kxXjjEeRLeqr3GL6tDGTYXMP1tb0sKUei51z4qw4VFMj
nzGIx6ZWNYzNxYMclr7NxYRhEmI2/d4Bb1E1Hw5TtPkMRdmZaz2V+pUtmJp96nzf6UEkG8dBXy6+
Q/o2tloLjwa8NcGVxX3a4Hk6D2Ya8usUxC20VmKx8OJB6GZvehzVhNBVL0cMeALkVI0GrznMo8km
vIuVh5hdzo+2sPn63NiN/ytwNSAVCwYvnKbLEKnzhjmhOJOd4AXh3td4a2AjK86wn1T+wFUxnX1E
ct41oFvdRkiE3GPkU6AfmNbmAQidcoLfrKFAITRS/stydBxdtuodxp+wl+G2hcKfsYjjniRlyh0E
gIcEN6hA6kWJERXUbxyqezfUPD3fnF/g/4tqn75h5ApeGYbm5E+Mjh2QjqWKMN3dShUOdZmox6nc
IPGOyRR+Y/yLESFxe0Fa0EhRqcBPipr1BqC856Xh2VmLmX6UdYOTY6Fh+KMXTpYePTd+2MLYCxAu
dvNCK3ao50e61OQrlIv6m08Sxbadkwl1+lo8I8Z8lo8S0JT9qEUW9Sgno/EoJ7luz4Wx4pygvgtQ
H1nB23FEx3SE9l6IE15LlUL6WvxrZuCUfpHov+XJOBu9N2zzgA0Z2SQnsLyluMxgxOt2jkf3rcbU
hfZbGhBNjT7dW7BKAloWqElbjICzBOdg0DrxPzLvJIaJzerQnNYMywBOCeoOoXLxyz666vcux4Qi
6/r2/VixBMI6B2M1ZuDBJjP45GnzI1ZhTDDJ0OzPmhDgoHnEsdo5LnF5MrWmU4d/kr4OMpLJa7Mi
aKS1qWb62CiZacCEKg+FZ88wRpiRw1YeMS7LKWT+GIsRFjat0BaciPUO4ydQEZEl5tSxFlMed/PA
B/9AgN18CpmHFQeHU/xv1RW7Mpi99xOLKdLjEABa9hRHyk2KXCSDZwWP+dhg2eoglE0p2GQZJCyx
b/V1LmoRXTKRcNojEmgVD2g9h71Fv49GPlvKucM0z4m7Zq4xfk7RmmJWXaeG9waXAATkIYIwB67c
b5VlM6a+9bqJflxTiU5lT8XSrka4n6AuaNx7LmMn2D4H5MfKJZ/OzTRQfZdjvon3Ibl9YZlwQ1cO
KL0uBdy30yGrLPQxzQmIRdBRQCEAU2zNwVZLSw4mxti4duZjgzw1XFBwkmQBD320YvOnZ3IXj3Ke
MI+EtwSp5WhMxE/Uz9S3aNRZ2SYVSrJuhR/1ZZ00qe+prdAFRbpAngMQ3NkRSziL6sJaWXotCimW
vhlIDQGlcMN900Szv0YIgbxybbERpbYUI7zcjdjg14Pc+RnXVPydp0v8t0g9IirGm0MVSg5flruS
JYg1DRFx8+E/fK1eD5k+EjOv60+3MhTxZi7iR70NC/zvbsW6bZ6qBPpq5LVqa+xt+7ZCnMwFpBBM
FnJbsLyFZ3N8naecJcdtJ5hlobzZ7zHKtuNJJznGdiEZ8NODhg/n4pCFgjxSn2+iDSBAK0w4vXkZ
MIzSB7YMO/4HYjCLzwJQiH6p6HREzWzBxo2Rddeiz7KXxs+3vOeczvLG7AgvZoapvxuwEVSf2YgN
jMsEJtS7xHzyzobN8wPHrH5AybRbdvRijaKWoZm4hVok4vsCXeV9DT4AoWZvFgVTl2zryKSBIMIW
OZV3EQbUrxJlU/4d3aAW3/LMyeovdPcRNoFqwvBmgSDkOmbHBBoPvIioegfLP+ddaYE9W42dNeyz
kAtZKMhx2s/5dMkSp30HHyfOakzNif9XRgE/aNAEvcKpwVCvZwhMb2H+idEayaY5TvVYVDhPF5+e
GRPzKx3k9GvYMUcGq4UPMCwkjQnY7FzpX8w0EgwYAmZxE45zV+ujD2JLO2gFMEKgHodtEbOqElzP
ZmvuV68QjFchBAQOqaWAp8hwIT7RKaAUCHXF/nDMzUzrJqhQfbIkJtz7ec56XwMIikWXVHYFTO/i
gl5j1z0bsFnQIYuwvEvzm/vAjDjLD7BfeNxwxegwKRfFGiMNNw/qiXvAIaCNIWeu5QJHm2TwHJzN
znFe16pcv8HNI/PnOMXn9KsUgYXzjrO8bnVsxvKV1iKtsGlGMcJ2oLWMj5h74KzDZBkiXKrztMGq
L0Br7QCZC09ryVbILEtiobyx7B2TI1z9y0YH9V5aHPsfiHFnaEFvdz7u98wf9mbTb7D6k7m/IbFG
pJtT8SHtXu0P0xqn9AKVBVP/5T8vJcQ1y/EBo9Z5HqYMZgMnAv3wwo+ynReHnbtGDBTMXQS5Z1jC
DuKCvOhF3azWc31IJQHaRQO88iOHlIFvFswhy8Eh9mM9JkuOq6rC//lb2qKwUNXr+K3kbvqK/UiH
FqaT+JPrqhzviZLImcPwrtyOiRfizSq//K0FU6EH1Ynaq9iXvUGuWS3BCc1GYHnDDjLwXZLo4d8S
6Xo8gB0NkCOWGeMX9EDwn2/Quwe892iyTFrDiUWLZMP9rXGkH1YEndgeSLjhzw5r1NsGJ73FC6BJ
2dW5hAyp8jxKO9Wsg/0lKs1fTWQbmJSCHtjR5T6Fr2Ccym7hwNODIiIloERxouAfCLLZEJ6Xh3G6
alalrqUzWFtdNmiI9xLS5DXACABnkXfFP1kZYH6BXpffkeOmACdRtX9dSpEkLe6eDJPrGTjFaxA4
ErsqbCVCSiEPkwepNCR+LV1U9QJES/trN2ucHwxVe/yA8Xsi+3wFuq1PI8Kear2mDkoVwy1G9B7M
c2mjsuyU8lbeURehZFCzyh9Kku2+RxI6UruDo03c43gTcTvWBbJoJMY1Pa+FCt02wuJ202f9da11
Uh6NN0mOVSgpfL9GtCwx5/PsPTKwB0Ii2PGezxYOwGcyVQ0O7F2U9wR1wivJchi+sga2VQOdBgsn
RJb22DSqekIZwn9i4JWpx1rP9LzFqbNnLvFPA47B5sck5wYMMynEU7TO1b8yMFQJGLgiKh5z+PxJ
ofT9iWEBL1rsx8BgAxA4QKFSuKpuixEGiAvJoTBFA5DWf+dsDL6lcIdgOmqFmztUmbC+6IARiFh0
PvVSriYGMRY0ryIeaI2BR4yWqYXvBjVoLGD97hF0i/saSTobKlGGYU2/FssABxjG+S8Sy0bFYbOZ
/iIex9g93WDP6EjCEtOJWyeJVpbuKKzJMD3t2i3qbZrh97tGSOB7u5lKQ1vnPpxLqMr6J9pZ/YlR
7ZI9boy4pYNrhhR9hMr1GjjmqIfERuE6aefyFn6IpmhH6Pv7FWAo9ToWBbLE8E3GEeS3AscfInnF
Iw8lokrhv/CsNdYvv8plL+Y73GfFpyX79OgB0HlrtCxBG/cF3O6wS8zfwfc35JDHUFzhZIrrb9D4
8+1hLHHxtEKNDVh9e2m+wpRDkgehZwhnlo7zg4/pBJcUZvkQNpSGHaKWrL5DkZ6N3ZhgAtL5clje
rEEg9hGOaBU/0dHg5EEvqb5W7+jTokiEr+SK0/6wETYfkw2JLBggQon98Ouy6dZEyHKGH574R26D
VX8KHv4PR+exHCmyheEnIgJvtlCUlVTypjdEq9UNJCZxCQlPP1/N9k7cllQFmef8Vl+V7czhgeE+
s9Ipm+YIDaMR/dq6ymMhJO8fVAlVkfUncNAKptXsyMOtKwN/WuMUjH5LFBUJR9EyXoST6wn2gJi7
ZPZL59oZnvrNtbusdMY4Uqf2ZMmPXGwV+qORfM9jG5k6P3eVGmE8+yZ6sDrlu8mahVDLBIHV9jGP
pvaN3buBktZlfuUQ6INdgcb3u1sD8eXMOWD8DRz7cJu+eBWZdIIkBzPibya7h4exqsJ9FtIzkQab
mb/VZiFJi5yQHKEeqrMckZzkQM312D9DfURxtlAcjJJ0dACfRlStjA9h8Vmrsh7TKoy616zMOBRQ
DHiPiGMRcln8fU/N6EUeR0UumlgNvTveq8bIvwBYKd01y1ISLBp1HLN+Xo1nx930mmhZkupIYJ7+
C6qHcZPI/q1OlIDgTolEIzzW6v1ouO0igflcqVrayNW0VRCcbjQPW1Q5nwp/hX2eQ2s5s7TZ3Gnc
KvPBdjdne6oAv36LcKXhvlMBWwVrZu7vSzUH7xuJ0eJBl5uds8HW7Ze3GoFKtc9Hwhlbbmwl5SjN
NFiDCeCnqIU6ChVJLLS5k5/AokW7by1fXHwH5TGceM2VWq8rKP+21fZvQ7uRccjrOufPiXr7XgAy
Gzyly9DttiJ0+DmrbX+uo1P7B3T9y9FmCbit+0P/GC6GXaSj5/FkhoiwvkiJAxZdcqdFOl4Xz+UQ
5HnSK+X9afwAxVFDNd+b1bTWS1kZs4FKzifcZ4molk36gNFjbzST9xXMU/2nLK35nYwM3Oe+5ONl
TjM2ECwRzbHygu3fjNREHWy/N9jaWuXc1WgGP0tUfP1+gcYJUHfcaGdIOYWXke7sDoE3U1vZut2a
IM7KGYvbrr5MWbC0yTDa4s3NHGtNFtJkjMPW3Ch/un/mpwZtFNxJFtTvKHhciRrB4oOyS9+DMmaP
eCy9KafKtYyW37MpOG1IcArvMhOF5X5Zl3CJwWrzr6xSJipaw7NIm3LqZo0NAfPO8EisVJeXnUjB
SJvPBiEj0qzJqukbciWJM+MtV+cIQDpyylujDWoo8qeMxxpxeWkAVIxDGyJpcf2WjGvl2MdCWWZ7
7C1PX30oDZFMiH2CmOwULWKCZobhFicSzHHurZAupgvw+hhUmfGMXApRRj5O4m2e4ejaeGZrPZOU
ULXoq5YS0TOGblYmRkWII6NzD0RZu+tuGoKo5x/MkdOhf5BbLBERT3ExZN0e8H+AMIzWwmWXmPP5
V0QG1R/hZsFf9EDBhbYlgGRrYa5Hp1P60S6MVDGluaNt+xDwGbwGUWm7KSI4dVKk5UwPNG1Vf5be
KMwHxBjefB6lrtW1sLrwCb5Ttkk3D/ajWMggO8/San61iL6RXLkm3XGNsagHCgz9Ja6UU94hMpl6
CuAb4x2GsEB3jFA9sTufm8JemvpJdkbwvZCcG/1BbOhMe4Hq3IXPXMQ9gnnAx0650Y+cQ2AlB2VZ
OmAppfrDrmSZhPPkGsdqncWGfnXd2rM3ZVofmtFqmt2AutC9gwzJHlUI/7/XQ9sBwzt5Zu71KCD3
jb6vqC1wSuAgttYXE/1rvWex8PfDWph6f+siwSGydeGMYk1BLFaQbm2qQ6Qgz3Ov9Fc+yvmq/DDv
9ipTPQSBP/QZTkITNr3yXBckYDacgQBB27vkC9K/2BwjSdh/zenzvrRuNXwT6849tza9MHYbsrbq
3gnXtn/2mnLRsdkxLCDcnysrVpVWO79nyb0V4JRW7E8w2qR/o7vYY68NYGI6r37Iw1u7J6I4c09b
io0PQk3rJW9njnoSIZCGDbLJf0qM0T5DN/DMhefCSdul5SyEgO1sdMc9Vzjh7/VK6rbXfy92iOco
k8vgJj6GdUCfcFYFt0Zf9W/WZAPrsKjCLi43rwFS8n5qDlTWyeqY0Xj9nNO9W90NbqlaZmqxXNC4
dO8rIeqXtc4dC8Cq5FgzeyyRUFLroq2d6yyhlRpdFLj3oVrM9jBZammPnSzNdddOTMIgTQDBsUUr
Ehc27rlj7yHjxmDsVAizpFV9sxS5mIsGaxlTq0T7ghS/oGcVpWVx8WoDTqgICsGTEDr6vmnJcUsR
orWpWfpSsu6GHb9KrYcvd1zR+3RzI0+R3cEq80TAhy98G+PT2OUIMYfa7e6jjtsizo218GOEo0N2
DWerRDCUrW70WETU3KSVopfgPpjZhRLKOyLnNNV50zJu+PW8K7TPNlohXrqDbpbywAarnjzlok/L
XQzXsZWF9nDi2BonVjUp/4YBwBai+2niIN+isE081EzZ3qPQCN1JbUrrpEAnaH0IOUlmmsBeh7Ku
foIAniylLI2XN+hH9WkAszuchix8MSrMfN1LpGY00nWCLKvKmus3uyyWYt9UjmmRs8jlmhpF50FM
9/PCTdPmtMP7ogvfN5QTDOSRX4B+CI20f0E3wD4hEeaWyHOBzDIF/1+EZrVb56zxksVb5yspD51O
caeXQ7JtaoUgmKe2vm8hj7q4jGwhd9VGLWy88blr3utq1TvIV7QYk+Ebh5lTbd6PFOUU+2JzbxoD
vWQPrp470GmjK7K4N5f5g4jr4WmRw8TaSNFpmXRI7z0oS4wysddUpU6cSjXbaeFpBsxt1uzT40c+
Ok4wvTQjXVFpywcBYxjMCI2HOhi6swNScg+SpcgUdW8JCzZXx3VYtkrsw6ILiPFfS40FB/XjkOTa
NMXu5uOHNuXU/A4wDTip301LRZCzLVjHlaYvJ5SUzsalKxHPRi6HAiLDPmPFnhFF9WhwFHEzjXgx
5jIYTirzzLvWViHQmoWTcUT3CHbgSce/mAEmLLwNi3ims32EYQva8aKrOeClBqX6rjJT+nsAaP5b
VnGpJoAT08vE3JHFzhSVVwAFL0xL7TnVNfA69bK0jqk/hFPk9mmiejL6bmdfn+rRGQzI+qwwf1aY
suGhHYjE2qF+d4m8t6p6OmS2rg42Yn3x16Kfyv9ndqaWMcIAAlKFPVo0hoe9+UglAkBdt43eyzY4
TfPusyYPwLHlcHvUt9sj060N0LsxhAd+S2c94oRQ59ppcv/oO7WNyDbYmtQCEdMpLt2mhnsin/GU
Y3PS/D0DbHsGaPeZ5y1ni4Gy/l+bu+YPmYOIj8jn9a8ZHiag9jXHwSiAmqKDWoC1E0UGzQRNWytk
5KZwP0DPrCHtiFPX0LCz9xNNHXYSZJOopy0E0V9T15m/smGI/Puhnjf1sXDRfXKNbNHO9YmtS1Bz
5B2kTuN/44wBph0WbygfZjbWPBVWX68Jld9GyNdSLUe3gy5CEVVU/q7te3CPduzMl6GA4zzwy6CE
ZGHpPmokweMONNceU5s2JpGyCNR/R+yK4p/hZ+1P1aLgOIgxcKadpDD42Sth28Swsf87wCbeBNVc
rO8mjzWFwSUVzkkUbdtVIPNdz7zdffde6gARV7zMcv4FTNJPBxeCXLOguhNVhH6wTm+1ym3xPHUe
mfrK89HWu1vU/M4a17pzhgWIqAoYXHdNSDJ8li+gydZqWusFCWK9JWKr1fMUtBg9uDuXc+vOLeH8
RoNEEsaQd3WIXE5kR9WcPYOa/MfCrzVSdiMP70dHTuHtgZlgekx/E1WSO0NUfDZizUXMCEkbA+yN
Rb5QybdBFlR+KZEUDqdpDnq07KPPQpCFLXMoZVkDY3LXrMvOcHGoxKGyhpWJxWG24JewHzXs0nSY
S1O/8nIN81GISZiHnIvvCFOGkGrqJ/uemFNr/Z6hD7KUDxmhqEs6NVonpbq7qCLYZGcF7EMnjdXQ
RfFDrW2spbZRiwlr235PLiWEV5uKq+www9K5d51uwn0tZtva20Sl/iy41e+BmhBjaxCg1BM3poeP
14Q0Dpb/j2IxF2DNUv2bzHB7qwakrLE1qPLFJe9q2Zn1OFyN1V3lofVr4L/WWBrSeL0cjM7ZeNFp
8UYvsKOLXuqkslyv/W6DsQeDtPrsHyBLhbnE7udq3484RpKq5CFjwqnyz6I2IdGYWZcoadoNvEUE
4M5JLhGsnJcVnEg1IyittoQJzdCBy7MXiqY+Crgs53Ewlu2KyQJ32TL566VmR+dKNqeCW3s0iyne
cFkzrbkNZsoSNNF/0DMmD9x2HAhhb5vPCCN0vbO4nYP7uRva/rTSYIm1zOWRTNmv9JWZVFSxKMGN
WaxxI4L9knOMhity1A79renuSG4L7F015fNrKBiZz1ZVsCg5i5FdOu7Lk+n46qMbMzg5h9YRfPyi
QYA2hZwU+8ywzY9lYESLG9GrFw9X3iNOePCTds7qL2Oas1cTCBkcbp0qmfT9kP+A7bFNVRMxJG8m
M8Ef0wFdBbpjkodyrdfHfltnHvoKc8whNFvT31XcTU/ALh7wtsK+ewjDzHtbHdEab5FwMsbhJgg/
pOy2T8nciMpiK5m6Zk8T2mG2BCwbs4m0cLCa8aHmQa3TIMcCyV62+OVdno8rnBG/E6AEhaVnUBLP
3LsqNNVb7TVBfjLrKb99P02BZaTQDgMskx2kiOdQ4twH5QtgZFYeSZUovrDHmBocrh3gDz0sS3vO
iLa9to3pPdCdU6IfJarwtala45Ovpl0TZHLNm7xxuol08uDvTE3yPzmYjPfK6RxvN23hUP+odhLe
7QS1Fwlp3Jlvg00J3xlt89a+wL97OSfPFILdCOKpfgbeTJi6zO8Zf0VhMahVpp0QRzYjyFoNGuPn
sKouWTA7+hnprXNWA2mNBMehLDi2bWf0R3sEiGd6DZW7B0UoUYwvKIagUkUEIz2435Pp1NwzpGUR
6VYs0yMBSLg8Bbb017E0zT/OmK/nMbcqQM0a7hyJ4KYfsf52T8jVcgmsQb7Mk1u4/VspbeNdNfXg
JIq542qNppEdu9Ew7tF4ZtOb3eK72xFUOh/pvQfENppZPDMlOj1fXz7bMQZv8xL2MkCWG/EExTbo
E5EBnjaPQaMCeXDKfO0P7trPOs2FQh4adpMnHiN6SssvR0ZDdAUY0PP9MDBc7jrtHyKDNI9J2b/c
Tdgv0DrmyMw9rt6hyEy7PI4YG+SN7LL/UaqRgaF2YnoCHquKI6LG8lqt21w8Aj6ERVxu/vKXfH+O
pwK3ujZiYvpKtXdLK5DgdG25JWMWcEO3Le6wpHNLNzisGqDp6DVe0KX16riHZqIsfV/k9Gl82URH
FoRkiQHOWaAdA98CCtipNcTljcKBFXG3LrKoTnWn+r8c3fnr5kzGnFq1gKrqnBGfjKCd+Z/BFH5B
Nr8uFxmw9SZuuRDypqzNSRe786pd34Qi3G9EQOKm0CD2dcXnSmMKN7Dnrc0MzdtYGF2tzHJOONXL
DzQkYYXJMoQrZADK+ldjNdpvPBvQPx3AKMEAq+ocjCIDPs9SSnmp894ipWmi0PCwjHi130nrXiao
MDBsuHtZ+gzxnsugXK/IgxqX9hQEd9OfHPRcs7K3FfpyTMvA47aBOBGPAZLc3rL5VQYdlnuKCToP
5fUc5WBlJj4txlH1CbFY/3K4BCweMBZqRMgi33s9sbg3hUDwCg1RPGhMOUXc1r0rD6HXIb6d/c2B
+g47985iMv9nt8Fq7bcQfiHuCYr5M7LeFyfIueqvXXqoEvN5nr85RDqNxp4xdI9NTv4urTII8blw
6MR43OwhXjcMsbuavRAnj9dmEMtuFPzCJtuQC1I2oQWT1MjvIMAzPYC3Bolg4Ltk+RRSiTa4wx9G
ATRkcnG9iJSLVrYnB6XEc0tJPS9lrbUHTlnJf7Mywy9XYXkgGAlS1841731kuNyM3Th24WFYTSSt
ud/qb2ht0R8Rz/kP+M/L9bpNSE+OLPMQjITObwoX5WT+4DsDHMOnkJ8bEy8JQkirrhNdONpKMbBi
ygwmP7xYoG/1vt4irIYkEKDxc63Q/tttVvChhk49wNMCkbdhO79NvMcNb7nfXDDDIHZrFS4p0Thw
FuZalddldFxzv465y1GSDyjtC8TdZ8PjxtnRFjZcSQjvvsPScv+tXV9dthU/AHSZK2H0MD3+o9jN
eXXYS2FLqT0y9mUwUb5VzaCMttNuzW5W5H+jV8wR3/ALstsimdgeeauHPygeif8fW5ioY2V1/pEB
gCCFVhq4kYyxRYdIWqTYFb1je18Ra5Taidxr7cRto2I9OtNmz6elrtpz65llkeRGG7hHuG/ZJDlR
g8RHSHMbPz3aMKwTcnJ4d9INGsRLCOZGpCA8+PEStPqOLa+MzhYr0ng/I0F+ktptfJIImpL7PGS2
TUOTSL5YiHm9d5YbBGOJJQp2y+i6/CNG0Fa/yg0fywFgnMc8rCxjeCaTyJWJm4noUhjGDXDLfHH1
6FP8ayIiMfm/l8HFLML8F5tAtMXBktX+iai2tr50NWj2s1X2Rnlqt6HcdhmKfgSubWsBEWFzCYTo
qsehWoQVA9PIX00UQTu5bQuLuFg0EKZTbs3FrsJt/oAJFLsia6WLWdtf9B0eS7j3gMHDjju7UUhS
VUAw5Vg1rt7Zlq48Lk3KSpNuVPOdnY3ljx1OrvwKCm391vBCrdiZTZ+1Kd6j4iEE3qoPi1wjVH0U
IETJxEF9RYzh2H94n5rs0hTSfuCcLDicpbdMd5IDAUNjzd9n3dVAa865IohKnDw4wetSTPPvADXS
j8ku+TyRreimehPjZziW+ZwW7tQuzy2C712B7RbXfk/rYhuqIDpTlpkfTdkssJ75UKSlTVbwLkBR
ne+dzA2bE5hr29O6HXH68vsPmnFrqd5UNJrTta5KcQl4dlZ4qx6sIZupvTgoQGACo+qqTiwU9Xjy
CIR/t5ab8BElevTWhvh4Y38J+l/5XLg3DlpQOiZ9avCSCBa5jF2vyn/LFkoG9QTYJ30a0BU7LhX9
IoXP+1UK7Jixwbk2nDKRzZ8e8+pjbtWS6cG1lx/PGpZXLSjfYMhUzj7CovVLDOXY7BCPGUezHavf
4TCxkFdOO8WwWTYZ6kiXnV0BiT3vM7cs5I7yZvMTxZP8bXhivPBE9NyIhQiem640s4tN8cGFWBPt
nPKQNO49ylkskcQEqWfSkLtth3EPQ0pHnkh2YXtCchM0EP7xCvEwxoPtK4c9SHpfkHJRcbR47LkC
q6B5B0Ya57sceV699ykanYl7NNt/DO6eQ1FBZJvcUjap87gdQvc4sAFhoxt7iSXE1rmdCHFTq8lS
WM0d6XPzsq+iyYHBbWv51MBCAg1ZIkTWrzNvu28FIzTzjPKdU9vbkWRqsatsv3oAFekSWPaezK6Q
vRgOAnFc1vRJhd2X1s5qWnF5rrZxWhYGlHSZoKdiE3wERQGFFQRNzItk2yIpabhM800QbtvcNiRJ
jwFyqgwbGPpMcaVUFi7LEXogimaZaUpraOjck8u9cdfW5L7ERM4Nv5ZlrF+zsV2bc72263WsMvXA
HAxZ6bj2imxydPu7DN0oFmsjGxnCHUNdbZz+Nr4qb76MrYy2d9z/20NgTl3B6m+jnGaYHQDcthAj
Oa/Esw4IQtob/kYWMJ9KGBDxwil0FiG3/cGbmnrZG1CNXLYI6URKjkFzpfOXl5arz31mV3bbY9aR
akIGV99+DnUWXDaL4z5msG3ee0c09zOxy3KX19m0ZwsLMbIB8pwYdFEwVVKSpE97Wbj3GMN9Flzp
Q1sHQb/9dNJFNdFtXr+byix7INBkyu+ACr1CJENjRvxZ/fxuVLl37jB586lCoR10vbpzOiIiVLEE
LgWYLwO7+bEXCgYuSmB4m2OjdLX8qIlY+dP0DuoxY7K0jaedyPtldj0dt9KRwZ6RjuFHECJQxWQT
9tBl1YouEYLeytNmzsyLtPybVQijn0BQbzjIEG6qx6TSyM7xwNkuKO1E0mA8dHr1dsENhgGYcTP8
c/jUt7hHiTQ9GCtakWtXBf53N3UOGn0GhCHdXB2ZH9xwXXjWFO9tUOccvnGh5YA9TPsGeghPbGe/
go9pY2OZJ2Pf9UyEu8nsOcFbNJ2Jibc/TyLki9iHuRsTXYbzA3h5xIvVM9fthwqf6i3BXDsX5FSU
iwMO9EgOSzH8ZL6a8jeUo8W493iOsmSSPelCIewW5v5KDThvMRAWjyqzu2dkRDN+WHbBMCGrI/rj
LiqsToEs5p9Gr8W9CmefUJ+u8a6G43n274ocJNTRBUqVuIPdULvb0M5SUFQYD4d59RcSA5abi2zN
/SffpAqAS93oAEJtNY5PTYV7nh/WYhsLfV2OaVj27nN2s8IycZtuk7LDuriTR6QZOJgKaT4hrkAa
N5u5fLj5jk66QeoBtNKAcDRDgb2pj8p+ZPVug/LA2ISvwfHXF78jH/XXmuMAm+cobB5X6RbtqciK
of27GKD+MRYKyH0JTz0e0ecG9+jZJ5ix3sbbEAGrAQNlEW9+g3TwCfafwWawFbk/PoE8H0OAeyR2
Vm99BQt3nwY16O8SFvTLz7bOeXAqsRFmwwYMONO1DVNAUP+z8nz9a8LhZPG0qfGl4he6oSKwv7uq
wJ3ILlaan6MMMtuJqWgJeTUFf+0MZdY1EUTpJD1E+8xJ0LfEHSeCyAwYCZCM1MopDyoQ7U57nEPm
Od98q5QHzoyhOHOU3BrhEDH7qY2OkFvTdLZvNEXztqOAOQzPVQUEmbjuoC99w/2VVnaV94RT2dJ5
8eu+GM5hm6nfEuYDLxSBKu83R2tJlEKpHzgRmbeCkst5PxQNsPMwsq2TtoHOIkVtVTS/CqPjzFWm
GKKTGBfrqViJXTxavDd5nK/V/GCoaFVJRPQCS4Y3MvmP/aDmhL0e6yicwIJ10yJ8GK2/bP9aBZGD
cRNV3pQ6LV1VRHnn+ML4SzLgL9vP7yZEX18BhAakQFmQPO5OQRHtcrJSykRUQj9KGgM+jGbdxtfJ
4QnhKeWNRxXaNeqNBV6oj8BHmo4FdpveDGJ6PoB6bt79vpCPWV7x10CTqjuSOXpKdKgq6+KonbwX
cgnJIFhKsXErsNyjh8R4ECaRMMNrZE0DBnCN2neGNyjleOcGTohSw8qnRycL/GFvkVHxQRml/5uP
2/GObraZLOwjvtW9OVTaPyKxFWeL9lGZOKNnAZoBDhAMNaH2TTZq5iHAWXvD+6jWrMOzDPlnV99f
w0sv1+VO5nk/npcyC2DQQmJiEkCkEGgE5AELLP8LEBEcvdzjA8AlNNM9VSZYQBQursrclh0TLNEd
xWrztq1znrm7aiwQ6KohRwIAlMrI2hGbjFaAvDQr1fiBDqgtej81sPIxFIDymTsMlnYTb62LmdyR
tvnUjxlObI5ImeJ9LYxEKTQKSTlum42PKBTDcVl8zhdRy1z8aditJjJ3qJyN53Xpvop1i+QRbZ/r
x+bU56+lP+dvMyZ4uEsvmrw0L9vhN1AVn1dYVOPXWJsm7BCmkiDGRzTcQcvDCkzDShCX7egiPOAt
7P9UiphqwjzCNYtV2eL7yHCKrnsl5+Vpo2M2i80WxS6ZJ031QqrMZh2IZ8eQlvl8Dec6m+2l5lwz
b/HGpM/V6JIM7xziDu7OZR0QQdAyzY8Htnbxso4c70mOhm3iHwBKTgOs/Mu+bgldicOSMLidU0TZ
i2pMYV0t2fgn1ACqTMjZyfckMFf1cW2LqbwguuNCG1GymueIUFsZw5xN+DMi8gMRJfkH2MhhuLMI
WLOScJjl67i40auFidrdD7w4N9O7NA6qK/v8wON5O+WVMXBKq67aw+oq1EPaDj5Gv0FmOGoDAdPs
8k5GynYPS6/Qa9Sl3YSHWY7K3y1YSvc3uhafC/bTG0LpAoVicDS7vZ6W8NkYJKKP0m2neheh1f9a
Se4KdjVa4WeU6LBNGY5jpOhUNw6x6myvIRClQMOshwFPjwFTEiEyxZbF+FWyqGkPBSH2Ik0u201M
WPRWL+KJOLafmTv1TcuNrAEESHZ/XfhZD9aGfyIlPMPI+bn1eFyxTBkXIFrHTzQu9AVpbuWdMgyq
ale3BYApJ8cSxbjX/j+D+7B8bIQN8NnDTsUWXGN2WVbVmntV22QikI/juH/HwA0fwn4aFuh40nPQ
zImxs2Lcy4GZlFmknvjy5hoyo5XfET3Anx2CnuAcOJkwj0QlrxFjs223d45Wm8/b5tm/sHcF79zw
lZUqFJ9su6UVfVuDYb0QDsD2O8oFnKNB2TtgXPyJ+nGzk4Y4GXXestzKD4DY0d/O77riZDlmTvA5
ILyRLI7qtrSngEjfETrhlDsGKubgRs7DxzZkbhEPRigxMBuFhYAl9JjZKzQY88nym4nXJ6obvXck
JoJdl4Pup75Hqgd5exTvwv5nRvBCUgPmCz9HfbvfgBYB9Tztniwg4A4ixiV4zSNL8axo/PYS8sbI
OdB61JT6mW7IEYJg8Un0Wrjw0Qqcu0AmfHFCjO3kwfKK7gSMEcF9tqF/k7CSvTm+0ZZH3GT2N2QR
wZyMZwsxnMq20xXszUr8cBwlPJeHebiaK/LmCnwy3OXmTOGUN98yqBEOM/AF6L3bmAjg9p+LvUue
A4/ZLBENV39K21dwS/Er8GnyXkUs/eSPqDeGLb4lSWHjtnPXwBJfZu+PGtFaRyBKXmzNoxNRCXnQ
TME84eACzTMZnRKscnPBEiqOhU+jRnN+RB47kifZBACKtI+06LBb28/wGgcmX/pi8VFf6wFq4sRg
QnM625Suzoh2zFtj9FwRPerVRYivNyQ4AVM29N/W9NzkHBbbdglq1eIVabY6fMA6O7UPAND+V9BD
yb0apMCE6Qpuxw80kHURbLF1WKOcWmwHH4cqWJkq8/47QvZ4bjBvrXfI3Mzt4Cz4hg9zOAzzFT41
uyrpV99mO43lMyJwdIs8gysQJU5jtojeocbEVLMX/HKA/MUZx1wpdmOTM1FUfIESg6eNFKwf5WSc
Czsz36uV+s5jpbR4NeVExMEs5YKNoMrxCYVhWV/4YObHaJSyTLl+ZPMtRmaedDTKrT8or1zv0ZMT
Pb5ag/9ZVMgLNe83r20+jAUS2CDX1/amrgSBCp9N4qmw+9qO2Peg/QuUCwTCc5v7iC/wEVTqrooc
HexNo2kPm8kGhEfX7Imk4Nu4WFY39wl5aJGfzsKdw/1Mlip6fY+0fmwXQrWnxQmHL9I/OygKB/7q
2GqSIdNlZLE5CkIh0lVEk7xG3tR+euVWfYREBrIDWdn6um5CyDtbI6dLGWtCO81t9Mu7XG95tpvC
FRVmQSAT70aOVgtk2YIpYhGE39ehjYywoay6ID5ou2gChNRBRnnlJnx+1Yy3N9c8rHJon2tDLMYb
8mLadyNBV9tdQCdmlqI+LiI4M5MlyVqWtj6yw1XD/Wj046OpnW5O52mZS1QKovBSi/jLzwplVrkP
xmhSB8iVgnLbiIVLdzYqD0iShotwM8Scqqjv7hxHdi45MsFWH8ZM27zFHipe9g6jUb+nSKO+6jwy
ALGgR+FhQ85YxOwTNvvkZjUO4Y/VJD80dxJyD8uYmhiDUAt7BiavcVm5oiH2IlBdjKTV0Y/Mg3aX
kAkJkBtW0jvbAoH3aR7kUp46vgtgAqSv3R1K0GVJN1RM91U45951maqoul90qSGjq1EfkI+WP4th
BCalXYIvzbI3+wR6RtiT7be3F3w0vH9tMff6Ae43GPZj3YzRWRs4ASEPFkzgUGtTnlrEfRKENbrm
uyE9BRKy+RPXf7AC9pCbI7CN+mWIW8Frbh41g2qicGpN8gI32EiQNzu3rmMX5Qs5ZX7gpR053xwJ
E1PX3urAjEgsIphvc4zlB7WG96+SA/7rsBHYjh0p13t8b8UPU0jX3Gzv0y5aNPq/21m+Y/XRsLKF
zp/lIMB3EW+ACJqD6QhItnb4S15Z+c2SBYGUMe8dAjCA4g632Ej5NuozRSvHVKuXcpHsdVPhZE9V
b8mfZcJ/TJIDxsK0skaqX4tmA9SwQotM+AC0MyLLwSZmK+TQ4CLC3vBeNL0Mz1ku1fv2H2fn0SM5
zq3pv3Jx158wlCh7MTOLCIVLV1ldleU2QrmU916/fh7VbCoUQgSyG71qNJJBkTw8POc12TR9QEQD
/QWy8d+QpXKCj4W/MSIMtXOUNegtxHqm8aOIS2MGM4wgAk121/taBtERSy3/mWcTDSizgTh/lxg1
76RZdSzfIg+GjIJeqUq0sZtOtU5FE1e/2rKHIqlV0OrRoy3hLtlUH8ajgI1QfCoSRGj3s0HYdyMe
mvYu4+weYCt7zf3QZPErFcVaAC7D98wAptEgPwoH5dXpYEtRyQPpy/n1Sbw7O5XlDlG63NlU0ksP
TuT42ESlFELuhihKVJp+k0bd1oCpAGqmiJ/QKvOTJ0RqCMV5F5PlmpKSr1smPBnnR2zn3dmCxuJO
aJOV70TloFlrZPDoNjpysuAzYbc3Tzkn7ZteOc2v0sq9B4R/BKjmvgEPUhelOuvI87IhtzfjaTfZ
gfoeHWigT5WTFO9BR9DirlnmY40UGA183ojfBPj32AXGi7AzyrHIr09eocY7JZbmK4tVqdsMDe7g
pIeDRrWmQAZx6xlJbNxz1bX+AT0iPTjAomQJ+D+7ox1lCTeTIa36wQMSXdOWHz22YJ3ZnwNylOro
C2Ss1SxTfhvCi6fjlLWhth+idspnNk36HsQrtVi9V5rvAoUgCUyjmV7TFJm9R+RbKrkPOtH8RMg+
+M17ZngKgTa+1/sc2l+WqMWn2FblC0HPeQrbtPniwJNsd77i2FDkUx22Vq999kkkPxnT1PcbHx2E
hmfaFOFujg72KQbVBCIuFDrXuRib2o15Z8Bqt21Q/03RIsvs6Z7xLgFmrxBCo/Yn72W6l0kfqt9D
MJrfulZaX0XR4RehRogd8dj2jQ+J1gKMyvHw5ZqKzf4efSxTbhMKE7n4Skss9U557tv9LqXspW8j
yMvVniqX8mHywumbJqqqcjGoNr5SJmebY0rESwnh2ep5RMcACQMEW2h9A0d6p/sUwjckMRqpUqaG
T0oJHnPjNH7e7xzFTKic0Qty6yq0WxrqdCCAq2r9b32MkmfMfT1QzlxhKFV5eg1wzsNxeWtY/RA9
oMUpXpqOvEDpEg8j2W6gdCls+my9YWXK1nOkYz7Zk6Oiulkb4qsJz+E96J0g2MbAUTEgzXCRRwvL
a490RKDxZ6Vif8ZJ1VJdhRxwTzETLaI26RAbweRpCPYZNx64AbB4W9hRVbSDE0Yd00iRYvsHuL2A
K4eaCOyzoqVzPcytiIwmL1SLBH5RP2lqcwiAFcyKAHXCmyukB7ypDXqDKIcBHrtDvlA7SAxcy3e1
FSH4ADxH0Q6JOuCv5FGAlKDDCzP91JpIZ4FpZuz3lVnP0rkpv2gsq+aXHyKgQ+OuV4s7cqn8Ieob
FYGNoS9+j6YiHjRqNJTyaZA/ylgr2r09OiCrYw6sfKBMOEWuIQuHqCu5sZ/UEcjEbkpDJd0XSWt/
5m2ALZuokFvc0FjiLg3HCQm/MqoaxGLIAPt9ak+k3Z6082ruLfuha/QwGlw90uY2r2J4L6M5Jq9N
Rpb+aqjke3uUSNX2Pi0RuNkg8odGflfSRdzo0ZSbuwzbyJ4eA6WTTRDqxksfFDn9Blujth+VIRRy
+kHFr9Gc0gF1xrju3RCya7dBjaw08KHXzN8pGL/7aqzF6wws8jdqx5uA6EP1YdOiLjhzjoDsIwk7
Oh/U1O/i516x2+A+rAsTIh8kfo5jBem1zPMIWlTlN4cU21cERXUn4f2pTNOPkJIO4nd5pe5z32x0
Sjq2Dj6wQUj50SvR0dng3l4nx94yqGjBRxPVxmsU40OIXPCvxkQTGQkXp38XO5Xnbw1ZE2G9kPO7
NwKgCvukMkZjM8oif0Jtl/69gj4L+rGD+GzWsv7RIEMOokYjDT3YZid+R7gZJU/ctvkTZCasu2tP
qO1OqTwBUDqBoMgE/Ij6Jyrdd3bfRB+RP6EfhWRe9VLoJQad0IG6nyh0lfmmw6Dxd6XnwnORnaCR
geKZ/dwkZkB2QLRFy67Uo1eHI4j6r9ZFdJ303nzoSYDhKAWt9TNFwrZDbwrtnE3CU9DaoMJEEMgS
0fcw7iv4dA5t17upJN3g6TWQGaDNY/4yayDedVRV3lZLPG6PXFbWI+hzCC4gkZzPYMqDo1aFqPFU
aQ8VOTIQ5N6xHkBCECxvAOwMtjW32QLQFqos4+ydSAvtZw4moDg5CEamaJTX4hfOHorcjn4moYxm
ZhMdBGj1J90e0ubgaN7UbZOK3uZuxElHHEDdjU+mPbTQVgZfHdw0Norvie+HXz2AjC+66QwIvQ0V
h+kXboYiPaD91NYbMxW+AGzTtu9D/CK8Y1TFcXgC60BODciuOdl6riIiBXz885CF9mcbaX3yl64b
gL2kHSrT6tR9D1NJtj41Nei9ROfJCSDS+DjZukUxE1kuaIgGViv0YJo4eKcoqvGiOAlcYCXWk9nN
kxp3i4KBCVYirUzwxJSc5jQAf+f8g9FMBMWigGlHt7Pu6r3ZZcbX1i9M6OXaJD+aE4BCHBN8sYvo
U4PUQFtDo/es8zrlDAUGeqMQLVzgyBakywJ+4EbQEA136mhRZtI7JG83fkpodQNqYLsefaaWaEOn
fttZgL6fwIE06JXRBELZWkCC0MItYznlTrR9nHz0URrxkLkeaD6CnXS6HXq78A48Mx5ox3n2mB65
kEPfpRyiJ0cpQdPtCq2TP9D+rcJjIQLA2IHVyAfU7LvYbUHwE911/CDYbIr8ola++dHjbWvvZKpO
CRAl6G2utMByuKB2SFNhMOYPA3Ypn1LwED/avFIyWn+2/pLWY4dKBtxryhN+oX5Bez75x+6qkemD
8np0kKKo8FG+j5PxrhTmbKJDEf41I7aOIN7ywEZMsSuouSOBja+GZQ8vadcOX8oJsLtiRzEQ5Hrq
7qtwoMYsdRGihQu++yUBh6fdD3gQwAsjx5plBaBZHfBkqp7VTmOD9EDqPo6FzLErzPlKYIagLyPS
2IOnQlscCoYJklPZAzBCV6rBBPED8nO+9s0wa2rmPdZfTwFR/Keu+tq4NyPEqR8V2CXUikfHjgiv
KLxTDEyl/awnAfSDFgJHuZu0AFplFIxydH0gmCdulDZBkDQHOV0ruvFPmxotN1nC5VTAIW03oVYq
MfmkWd2ZXeg4bpQFFkkKCjFyZw1N922yRvlJDcZMc2u6snh0daXNtvYxtHP50iPV4wxSjQR2lN6P
hpCCIovjNV+DHvr2A/nKeAd/WWv2laSm7xMSoNjTvkcPHDpv/gz2kycqrdvgpcMrFMR368vIpR1k
U5j3qHm4PKniLwp6H+UWycrR2hf0eL9kQW0OiM8ow91/Sh4mvIboMlmJwS0jcoQ6uqpExPw/ZeD0
fZklONHYMhUPFT4iP6QaRFSBU0HvpPPgJiDNXcqffgPpFBoa8DV0Cnr/n8Kgo4OrS0S5L0vRaKAM
IxqALi26gN8ojbf2c1kFWftIK1sjh88r3/uotoOYXC2c9BNcozCFaVMG2eY/Ti/lmJHbuWBronv6
Cg664Wz1eP8ftaBiUVAgdAPLM3/Rq2teMhmFcwIFDEvATP78n2mCzCg6CfvXrDWPtFYAVlRAt1IL
KVJz/x/Ik40jLC/Z5aYWyK3g8rwTMSY8xwgM83jDFmrFz0ibfdX4K5ZAqGL2HPrLGUsVPuIusmi2
YJJGlKYMQC77oW8GeRxaP3mYwNh9G714PNkUDtz//q//9X//98/hf/zf+fP/99b9r6xNn/OQytf/
+e81iyGd3jfJvK4LR114HfbkNBaxjqcP7A6gS0jSUs5z7q+PsmabhFSeDqgRhIljLywA/WissAzi
9aRoNFdRYXxV2qZ64p0x3F0fafbQOnMQJk6AOteF5O1j8EHPP2YfBX6OphaWspUS3vdTqx24TPut
ruALYaTye2X2CJxjsHFfG+3P64PP01gMPq+haulYvZp0pc8HL4POj+Hh4x2RVdGpECF+lUh17Gu/
gSGodwEaPHGyuz7oxbel60fnj+EEgDrNWazgNBZ9Exig3qa6LT4JiTB2VpTKO+Tww7d6KjIxx9Cl
LdH3wb9ssYw0y4YGfwMIZkVR7zPLyVyoqo07eLgqvXVWukpNRTUsHWVCUyxMvnRP6wo08BGbtMwP
lRMlj4MsX/W0S5/ePhBvSR0XepXPKBambIlqGgCbUAtAJ7feDFQE3mlE1T09cNiZ18e6MIBjMrqN
CaSDz54NVfd8f8CwxXAldfSthdooWtKjtollTsMClPAGQ4zurYd7Hs+Zl4u4osGVOx8vKhofoTPG
q0DjH9B8VHZ6O6Xv3zwrfD01hyaFoLShL5YqLf2J29wm4cSObOvlkbOHMIoybiMQP5G9+eH6eJcb
HmltC26vo1l0hJZHXFXgwaYCDF4i2nqrGSbN3BJ5Ir23p0/Xh1pZMNiVmsF+t/iG+mLBurk0kIbY
TUxZYr5ERUvDwSr01waBwgN41eCtcdLScT4Hy0d5gAOmzVP/6ypQ8APgggRFpyDGe5z8nIwcCNWW
2/uWH+PKV2RbYGGHRJMOO2axamgcNDNxAcEZdECPGLpwAqjObOGutW+1IWRWgMCIU/zrsPPPZ6V5
MFPgEM1nWS83ihaKkweAsFIi/UaAWlsvYgaxEKgt0X+xXoUGyHAImEoFjgGGLg/s3h+iQ2D0KK5N
ZbS/vj9WPyJdU900DYdPuYi9eH30SeewFTNckA9DL31XxzPs0NTR678YSXMkUiO2sLiwz78hJH+8
cyyI4XFFW35qfW9X5RjUR4Nf/ZtJSeiUgk9oGnIxlE9Kr6vhQJTqNXTyUAo4GR60C4QfrBuukZe3
NTsDWU/6agAU8bQ9nxVQckA3HpLCaOFkgJl7VHP2Pvk4DXnsQl/7qgKu12gKXZAJXPLd6EgevP/i
09rCdnTVtqW9NGjPebxn1YDOg+YpJR5IsM0pVlZHYffRjYD852+dZwjwlwUmFqag+6upi/RE+GmT
0xCT22zKgi9KRQdn0wxYGxWgzN6JIImfw6rS72mO1Q+Y4Yl3XLnTjla7fQKKY/0e46L7DSw7s3nf
g82iux8fo1CluKtAf7lxYc0n89rPXayPogBTjU1bbmP6FX4W0IH1BqwPMLrYIdcutunYhGgNIxRy
fU3+5J3XRtbOdwbKKFBcekauEW8E8ICyXGq/MymcbUvV7O6dGRJAkeDVq2T1IMI0OJatd+NXrB1v
gj/rZc6By16EY8hDeiRB98D0Q1vSC9EYr4H7nxAJL28MNR+qi/kioMAJBwZsmotDR8klaqHu6Vuv
+WaA0TzQlMlo66IjWyAidP3rrg0mZ2NRkB7QH7RFzuMUcaPP+re0HTNf3eaqXjwoVlQdjH5IqMXr
sM5uzE9d+5Y2lQIyEs20tKWbsQPHmiwCD04EXGq0ffEiAIHtFSeLdP004vYFGEUz98gF9s8FNwUd
LjwBdpRGohdFc8z7EdR36cKfEfuSYvnh+jeZr4bFAkAqVpFPsan1cYWcb7hs/vw5Elqg4iBW2iV4
e53W2+76KCtfgWvJIaHlgtKEWGxrbxroviJ7sK1HgaSujkCKZWgbuPfj/vpIK6GV8K1ysWt8cWku
9m7Syw60Hbkf3aHqNAWZdyro7mwpo8wtCDM7dLUaoAXpKA84h1RvD6ok1MQ6k5o3UXWxxdIB5mfY
B8bWUXLlfWMKuBViLPIHKNfJl+tTXdnOBhbHOi8FNpa6fECDkIQDXDIWQOHZBUDiU0udDjT1VEIs
w/rsxrddWUWTm5ElxKDboJt3vlcw0UHM06CkD2itviv7GO2/orEfKs12bgw1/6nFtmQoR9VIa3g5
Ly2ccempMQbyuIwTixZQUoctEqVhgAg4pmq7XhfaI85Yyo0IsTpDW7NNA8yNYajzafkrEQXEWUWo
M6GIBuliT50TFEmBJjqsjvz45tWjM4EeOWfYtpAbPR/KVNCSh15Kkjt54oNeFhF9A3DHR1iVsQMO
ryu1G8FodXaOyauSO1+17MXsDNmoxEA2jPD9ptwpiIo9omxiRG4ItfztzxW+Ikto2qYmyYDP59fw
cEINjk+JsooJ0og8x8Kve1cVwDuvf8q1eRG5bEfTsYO15GJeMTLaOfhjYwvhzMBgCPVhJcGjtgV8
eGODrF3Q8wng8UBJB67nYlpw9YXZtkwLkyfL3xZ23hnABKz8iLC+goZxgORw0jtZzztt7H9XVdmd
8PKp7qZWJTl/+8xN7jKa5wRVw1iEmzrBFcrq0cnEdNc6tjCg9oNTv7Q9pNh/MZLjoIcFvofbYg5G
f50MXm8YlPILyBY1DAWghyF1pIF7xRHvxjdeO/vW/D7DVY2+r724LOqhAqJVA6cogPue0GOky4Z7
lVvRw7lDOFo5QU20/8Vx5H0B/5bITY1Cns/Pt9B5HBHOBlGc+DBtgWGkgal+HfX0WEyOd+PFuzpH
2keWToqFnuVi4XI4DrY2otvkhXn73gr1aIsHz3REUSN+gCWI5QRahW9/JhK75QytUknrzMUcJyTo
wNch3Z6AVVV3M2kUnGBjaU8OY/8wwiD8en3XrE3Ttmz2JjvUJNqdf1WU0HRvQMdja45G/TJMCI1X
OXDWCEfST31gJw9tr4y/rg+6Fg6oK6Mo6vCc041FOBBVZpV6j1ICVJjBzUdl3JqJAkGAbvHhzUNR
96QmQ1VwLgItvigu2zPTjN4B9F/VDahWPlBWjvdJ6XU3bsSVWVEmh+YkLN6M5Djnn7KFvgQpq0Yp
1hFiH4OspBeSmMhf26/XJzX/pcXdC82PTUn+RDVGLBZtEJ5Xx4VabyWwkqcK0+oBrmeGR+f1ceY9
fjGO5BEMVY4yibEIpbZVZnGEtC14l8o5clbygznUJr7jEsGpybReZAdmoeA6xATBin9cH36OWMvh
LWECLKFRZlKpOf+gdpW1hm9JTrww+g+WJ6Z/QHUjWWp32b4cM+VGxXXlLFh4nVIhp8Yl7WUEbcEm
WkFMS9GefJhHaW79zkXtb0Pa+wiYzPaUQCD/efMkidnIv0gpheAhcT5JpI8R7Qerve0cxOlyVCLe
mXSn9+hBomnCi/LGmv75aouvyqXI/rSlwRm0FsHbSfqRNmmNsFobxz+MILV+ziH+h7CgdMKdqtBn
V4MhgMI0QfoAzeV/TKlAmu71iV9+bcMyHTIKSZaFs/jiuEDmQL4ppFAqTEV7j2li8kpLAgdUCAj3
SCUY1maEYKNvrg97uakMi2PK/KGFINown+K/rkkTfeHQxlQJ/0Icx+JsljLBZvIEn+U3mzC8McvV
4VR77jE5qsOleT4ckoUq1CVATrMG4EdwPPqpSuDFD8oAKTvIkZl78/zmL4rPFyR4lTmeD2ibsypx
3tfQfxTakpFMmw9Tq5unyPB6DDTz5sYMV9YRQzfGtLhHSFsXF6UsuzDFZQnqp5PWx1AWqNdj7eAq
nhcfg0DxTpOiaO+uz3KOPOebmJo+8ZwnDq84nlfns6RAm9NG4qji6QG6qRowGYzJeCy1KH6ZQVn+
ipoa/wBIRjfOz2WUn0c2yQx4j5vAr85H1lEWGqvS4MJEv3RH69k6VdLWHtD5yW+0DFf2DhVcVVKV
o5RLEDwfSvG0qAh0HYhDgWZjNYzTDm41YOep+JB7OHlf/6arM2MFqSuBrtONxa0Sp1agTCHQEyjO
2T4ngwTm7yl7pHOSGx9xbflUCjyO6dB2EtZik0baAMcjnfVjJgiAXaX4Ox3dHRS+5Scav9oBQaPZ
JmFQbmR1c1A53zfkVwxpO6SRfNHFZo37EWeitGqggFBfUnAp2ocUPm4cicuF4/1B+Zh9Sai5OIOd
iiYJxO9mW9cRkjqQAlxEaIo9Sp0oDuEMc+NzqvNOWE7Lmh9ndJ40suPFcahEgUhyIxuaTqX+FCW8
IIMow9RMl2WIa4tXHURRQxYwRXosyxSp0tBpdk3nS2Q9+vJRIKr2cn07Xa6xiX6fRimPzjM3yGI7
gbz2oeCxxnWaoA7REWS/+HEzHNAJMj83DUzMYzTALnTBcQOyvD76yhI4vDPJ+vgH3sYizDuWOcDL
LWns19M3H/ljGi+YTI9QmgiB++uDXeZJRCGVNi3nxpDasv08m+IiiIg7hQDafcSQC5Eda+qPXopl
LoU165T7KWKSbdNEOwMowtvrwRaHiPH5FSaC7IvzlFAiFQg8tVs7jn7xIKofcWj3EJKN9ffXp3p5
gBiJhAwKKXc38z2PSW2JNV9sgLfRhgzGcRk0h5B2540NvTIKGRgPzDk1oCexWL1ScZDRFh4fdHKg
/WL+c6doSKVen8tlwLPmEuQ8G+gtbJfzueRo1qIkPSDPOst5jYHsTqYafZH9NB3+xUgmGZ7kZUfV
bJHJdoiWwV7pMXYFjIyfqW/dpYgPo/chk9P1oVb2IrVzHiEqKtV01pcLFNjY0pizdgy+jzUsidbY
64PWP6oa9fpNKuv4YzrC26utrvxc9+bbK8mozwEZ0gAomHQ6F+cegV7qOykwKswLswfa4dMu79Gl
jMWg767PdW0B/4AWnD/Lt2wIogHTtVar9cjxlNCkYshkcN+jZ9QOb3Um5s92HmFxx2VGM5BFICi9
2JG2h0mVOsK2LOUkP6B3V3wuFFP7rCngezddYztummf5m68rRgW5xoNSpXa2XEzkeoYh8fVuOwCl
vMdYqXDV3jH+xTnA4I464IwnoJF7fg76EWNooSPRDuMQXdBJotUqp2qLl9/bi1RMhfck8YPGKhXB
86FUDcYyIGtgTxaWJRYirTuc8IyNL5FjefvmmGspM4iADrixOHNaVWMK1MluW3r1eJgclLEDGsX7
pBt+XB9pLVrRiOOameFVNKfPJ2U2MnWmBLeNsiraU1PxQs5skP7XR1nb7Fyo0oBbiyqmsYhWhfQo
/UVwL0sb2xBU+ZGCrozyODV5d+PyvBiKSZBV8xLG5AuEySJLmtBZqs0Wb1dhdNYBe5TxWPYtNQZY
SLvrs7o4V/NQfDmTIimZrr64uRSMvOEVIXcUZ6l/BP7sI0HUBM94stVfnU6Hkhrh2JHfmOHKsCZZ
LvZCdBG4ZpZRklY2+6DAC5MrgKy6+YJtonpI0lj7jeSqnSMCZZRvPWc8GP4edLH5DaRwUj8YJrTs
cshpGgY7qHI0+zHsu+P1z7qygnTyHGYogdCICyhSyBNIQzNhWyC8eQdiGWVOCz83AOD6jXN2kefN
swI6SbuWbwlg4nz3e4BLQjnEszFnMmDNhrSrLhHgAb6gHIpOM7+Rh8UfBqu+cewubrrFwIutg6YL
sHo9mLZNo/Z73oGoF4UGVE11ioo71NYDFyUvGPiYDz/QWE5vHMjVPcRlwMGng0Jl+nziiOxNTeVg
dSICTKg2oUDW0vWDJHvwkAiIoGiUKIOMSFzcuOLXB5YGulN00cg4zweuLBUJVpy26PLF3SdUP8rv
GjZEB6gwllsKazrEmEC+/aDOPXKqgVx/AMEWX7svFEfNvHyeLSD+LSWrOn1omyzrf05dpjx3QR0p
VHDz6uf1rXwRXYEV8QqmeksBRQKvO5+tmU96OaKAs0V+QZlgk7Sg4nEstj6+fRySTkm66QAmXfbe
uC600q7gT5uUoWZHnbHy7oMA3sqN5VubEKGVygVHDgPGxYTCZrL0xIvFrImMeWuO/8JUd7f6sysR
wPp7lMWxDGI02hH+EFvkQJqDZXqouAfOrEJkvbkkwgqRrNMjgZxJg2ZxXaAjVaZdoAG6MXPta6CM
6nutteh2gSdyry/Syta3SGpxrTfn3vMSR4dRju1kiSe2KL6htodmJarg/XiqOmEffZx1Nx3i7DcW
bCXCka+YJu0DFfFNc5FJCCuwFEy2VCTm0uonlZfvKCJOTz0x4R4KfuYa0+wt51iIyl+f7toimnOF
i2oC9f7lVsHszm/SmF3SpuZ4gJaOEWMEy09Da+fG5bS2K8naZ0Ak6fsFWNah11P5BhIhFMDzQy7y
0rUoKtyImXOUOEuj2SoUC4HwWbAX7WXn0NKR/CwnXNyAV4+oR1rlafa73Zez3WVfjtqNhtraB5wr
IjO40+J1vIjRzoBlHDZf2rYysnSXB+24x/lrPMBrvFUHXR3KIoAI0nWD5+R5nBIlTCiaTdq2hJS4
I1oiTIhBGbqT1i2I7OpX5PajrkhpkFbF+VBxCFo/tRJtW+OJeYLEoJ8K3FPuBpiL73pD+ofr23Dt
1LFkREaNTI321vl4OCdETWMyNSmr3zF0xWPYwJqLcch1GwwjMK+e8htjrs2RJ8+fsjk1lSVkoADw
7mcDYX90GrGd1DKO3LHs0wwOPT6MiFBnD9dnedkZYXM6XG2gZwgu8GXPp2nkJoYAo0Ngjpw23CTh
H8nrwVH3MfLJCNehGkacs/dhYKBGB99Q3Xu5gGZ2/YesxRvmzRMe2BdNmkU8jS0Vn6ggBP8W2dqz
giGLAKNh9gfKaf3PLG8MqEvI0nd1JW/B4S7H5vwTYDHyo5xPLen8GxSKbw7d6GHXlUel2+r6EKOT
t9GcPdyk2i31oN81aa3srk/5MvowrKGyl/UZk7V86ELYp641X+x4q+s7a4y8xxjtu+P1US6P6DwA
aG9e0twUYjm52J5GjOQGsLSeQeDxMdNC7mU/FOXnN49k6USB+U1NjrZMJvBFp0g3WBrsRKntnHgK
Dr3tlAd16s0bk7o8nDTSZ+CubQLGuACZ+WZoKFkdAs13kFWXWY56uFCQpcpsbw8gVkFqoL4FVLo8
nfSdAYXy3uUxShvkfJu0FmTu1gDEB3czPOol3rYVNnPHoYF5W4fgiN/6PedyEs953on0mpbfM+vi
uMZ/CpmsYGrh+g4VkSHn4fGQgq+5sRkvz8D5YPM2+qtFWLRe0PczgsiqGoSo7RqtCL+VrpiMHqte
ePtWTohPcfW+Ue9ZCUEasC/EFMCez4nOItLmwmgMn94nHffIesTGsNsqgf4lUwzcigpkTxEmxT52
QMK0rHA8NlKtuxEGL5fW5MKEUDWzSwgA8377a/Z56NhBI9TRHSvFuVP60T+MieUd47ScUBgab6V0
l4eS8ehDQ2NhQCow5+MlSDgiAeSMOOloziMV5wEztEC6vt7eKjZcLqwlCDKaqpk8iyFinA+Fmsww
oZXRu0ZRdagadnXzEjpotqttE7dQhgfjG8Yr1b2PG/uNTXX5WRmbRQXZrFNZWVKsklFFT3XIe9fG
Kvyxh0FzzCjIonul1YdAqO2NTPnys855I41g0h8bDKM8nyuOOYNihlaPIWJJ8HaiYYOcBkanovpy
/Wz+aXmeJ3XWDHDl6qS1Nve8zodKgsqhYu+PLtaxyDT2KXiiTaVjlQrUT7afOjSznk2Udt6Byh3R
+o9ojmxmgWg8CjDY3fRJat7onV5eKJZGABYkzfNVtkQBIh7VCmDEqKh4AtNB5HyCreyz8fX63Oer
eDF1eFzGnKhQAriIg/DEcd1SddQV/BoFIajuYgvopwwPKr6jYNMkAAeYUraLXGcjN+mIbt71n7Cy
0BRd5tEp1iEGMW/6v86r7nhox8Y2m9oQ8QMpQnMUlSHuAMzLGw+h1aHop0HBIeaD/D0fqo4kWUit
9q42KQ1eaFmg6tugrlF8tmTf3nj8rARDisU8uCRIuPm9t5hZ0LESAskSlJB6Jdu2mgpfGk2dOwll
dds1Krx1OYYHWML2Uz1V/rM/qbf4nmsrDI2VDpENjBtG0HLOaAhqaj7gL6SqD6Mm8YkJqdxl6YRe
IW6wKF1qipsk8PvJYtqP11d3dXjOFcHDYD8vH7x6UntBTOBwVTU20KBUaSjHHbRoOzIG9BLBxwOy
blF5KLCJVaw3461t1oDG8kwKml+HizVoTKAd7VANrt+lxY8Cx8KD9Fpj07dle+PIrkRILh72MpxQ
qiJLUouvtnajTf2ATEqMlAYOysd+AOSN1E2I6o3WHK5/2rXdDPCIzi2dTJXk6XxlI0wxY91ie5Wd
M3w0GcCF4djcR0V4C8mxFo3m4sicLoH1Wu7kphUYR4ZgHWNZaPkpyGzkljBCw3jg+pzmULuIR9Qo
uLfhvMKwXVJerWTsCj/nhstLad9jjmrsvBwZorxtpg+Ngeg1clvO7vqgKx+Si3uux8zICu0POuGv
CITOqdX7MYJ6pl/0mIjhFeQWcjYJqmrEv26EhT+IuOUc6bEDN4JFMvMPztdtBHicZmLEshn0ca+i
d545GP5NmbD2U9mp0673wiZHdzkdfyDKYKAtj9wqgr/lLEfTUyHtN42IkAONcbV4Ap/djAd6oqq/
71uk5Ce0Nr61wsJgFuk21gjbGHN6r6i+4m2Myu/sHUrtQ3MXaWH+yMT9BGVm7c2cUfaKJN8hPXJg
OmiLslMW5FViGS2ifKhifhB5f+f3yC3ioWXdJTpWCm9eRehwvDYByRoUTOZV/msVEfbr6iRJdJ64
rfPFbiz/IUeg4KvUuulGmruyYWDQ2zBGARNAH1kMVfclOktBq7ulTO0PyMSk940wsqM5IHR4fVYr
B2JuZFGVMUlOLrLZtg7gk7UMRSN8uCe5tl21mYK7KKFBB+9Se9AwP7oxv5VIRnJJn5MvSQtNX6yc
nLTK8pAkc9PMzN6HVnjCxoIkrOpBxjfNLYzh2hz/Hm5xILJkflJT13An/K6cY2P7CK6JCbPEjVNz
VXV0SHGi0Quxu/5x19YRiUw0A3h9UiJd5Jgh0qnIDVLk7cdBfI2p1nwphV++JHE6PV8far5nFoee
DgsvBB1YFaiexRxrFdUTnxadW46T2FFExMy7la+Y7GDiNSjaNscA5rWsaVBcH3jl4zKwBXSTxVQh
5ZwfCyNCR6vzatWNGwsdnl5TPoKaes1b0T0NDbhKc1SzG991Zf84FH6o+NJ3J8YtJtvbBdLJFmN2
XmVzUSBQ8pgCAow2tYZLUzba1v76LFdWEpq4mAEjdFso0J7PskYWzGknBEx7tJC+qqKpn0Y9wsKX
Vt6N9+XaB51J3KwmQZwy1/lQSgI9LEXyAdnRRqAO2lS93by3msyiD9Jo2larbPu5L2ALvX2OUBul
RIOJTMqYv/pfAS4sKf1Ikki38jwshBpUUj+WiVIhr+ak1Y1kZu2DslkpKM7ZMpHgfLDK0po4pLnu
Zplnf5b5mGMsEWIaYdrheCNHXDsbxnwdgtAHLLJE3MTY9zVYwKiu5XhVjQ+c2t13iW2g1sVDlHLM
HAloemk7VAHaG6D5lQTVAfBDrkF1mNEXCSKxdYrKSsfawCiU7jRaiX+0PLTmt+XogxNrEk3/J/Wk
+THtjPY1q6lPXV/XtelTqZxR9HQm+SHnnxpfUMvo61K6Zpwi057URjQc9DwxvidxJU4GpuO7AOSf
W4880m4MvjZ96jWgnWZG6QV+QWpDO+RmLxELC7JkN1rSLxG71MoPsQOUVs+9+B7DANPludrtoMLf
wnutbTSetygwzKpCXKbns4/pulcKqkMgOmWGEG4jNmHh6EcFeY5/ESRgCM/oefKDiwQ9UOMosNAr
d9M+QM8xsNtDisfrKS1wOrm+pmsRkCEAPfGAJ7NcHB/Nz1RkziLp4lcv/W1P+eR31gNJ3uDt0t93
2DW/fUikFjg/1BjBJaNNc/4hfSMv0AqrJuJS3z23cCZ3+HZiXsN/Hb4XHrpl1+d4GQhtdK1Ql5h1
kmaJn/MBERivTIQCJzdRtegLeA1UrjxF3cQCO6cUv8QNMszDjej75+44v0ghG0u6OLPYA6WRxWkZ
NIEHdNyNKID6IneHblDve93wvvewyj8k3hg8NH6NIvZYZOaxSaP+Mcbx+DB2jvh1/QNcbl2yQNIG
evrQ3S76qh0qp4hEKFT+MAP4KKAR/8jACz4WWZl9vj7U5TElC5zBTFypvIqW6YMm6Q1HVTS5LWrb
uyHVnF2AX+2uSGvjo+O16U70YbXhdrWOdTp4u+vDX27nOQklQtBhJVdaws59mNIm5TBUMRBRzFBt
iJHIi0A1kJxpVfnQdU51Y6FXdpcqZ+QEZTBQ6PbitrNhSXcYFo6uOtMyusSsdrJVnB02LdMPPJDK
Q6xZ769P8zISo+BMld7mliXTXJaOMSlTh7ZEorCqw/AlSbXn2rPzf4iEylHtAzRHefy7NsnwjXCx
tpMIfmCFQWHzBl1M1k8x7XSCWGC9iv5RM2j+vZKA7Y+b2L9xsV9i7W2bzAVoBX4/7KRlYbVu2irp
DQwuJKBQALV9hMJ8jJGgXXn5E5un3yRYzLqR1g8nS/XHf0Lyro/IreKF2iTxo1Za/vH6h19bbJqW
VOuBYZEBLA417mIRZgaEkvD/cXYey3Fj6Z5/lRu1R194E3H7LmDS0osSxdogJBUFjwPvnm1282Lz
g6pnpjOZwRzNrqsp8gAHx3zmbxbIBpiC2oDRMW6KvBB7C8yVEBrel46B7tvHA1/64oRSVGvgy4Gg
Vk/PsFRg5pVO4+K3VTXeYBikfsGtNd/brVb8NU+NvBEIHmyUTB+vrO9LW4rjC4S4Sn5Mift0ZEWg
jxXW6CZT7+/uplYRvKsivaCL1R2aOAqvnCCXlhibmD1lgMWl83U6XgFQd7QS7Cmhj/abCVVqj9AP
o4jJFlcuhvVrnR3RnFXMJh13zqvziq4oMOJdHTKRyJ26RxoUOoLz3fj5tz8d9Zo1p6IuRTx8tmdq
RABnu01n3DuLqfbwK7T2dYlgjiJl1QbJTapIbdLhLgrLQ7qybi4sWCI12L/EyKRW5zhgyrn10FKt
8pdoqXDPquu9UY3qXY812ZFyee9OyiR+/xQmnOBuX8FKrJ2zT2jQ8jeSpFwVVFs8XXUdyw18oTfy
YHy2s0TdfjzBv/AC598RtC7xC7IHBrfu6ZLRULNVM8wdfRqlmYf4cxZgVTlvltEwHyutF38qKD/7
M54pwSTjihg0jWxu8dDMnpO+QrceRUndc2qSoiuPdmE1027ntKWKjxv7eUGSUI4+ZtvNviks9SFz
pGVvDX39Cehb+T3CFS6QZ+RUs7GJv1ZkjT9SLH9kRCN1scHxMgkW/ANuOs6inZyl45XVcaHyT/GE
vtWaBetU/8/OMwjh1WJpw+SPhmiR1qnGMfcTZHZeW1mTrI0l4ZN6MFHJ+DGC/Y88EZXyDdrMKBFc
makL5ww7UJFp3NGUBUR0+hGLlOJwLKj/GwMulbjrZdGmR+H5uHbalwA1F+0wY7e2M/FIRvDcKX/0
81wlgUCrzK8tqbwFF6tvE6sqbrJmxISvzyTjytK+EN9wChJIoUm5NgvWn/97bjvUFnwvefLTUEyU
6Bc9OaqzKI7clc6fSLsjrytQe2cqy7ly5W4Ov3w8URd29EoeoFkA2l7jRD59AgOxPhwjZTZXYmDt
F2GXfcDXYPhs5jbNm6FDeDvArc/+/XsAxhVDrrRFgCtn90Da1epAxx6vPqmvsBttsIl+ixtNgkKt
An/A6N0q1P1vvyz9cUWHbgWKTTtPeo1QwRwrGWUfx6Gm+jOS5niX0vWstzZeAYkbtbhFHXC6mX+7
skg1kWObygmHGNvtdJYBIerYIpVUhpqsqvHBcXBq0bI6h8UcSssOx3pNXDss1nPx7BwDZbYqudKj
J+w5u+Shf6pQpjP064WJ6p0SjhkWg311dIb5uwYGaZPK/cPkZMN2QmfFowHcf/p4wt+fV5QnINhx
z4M6QQ7v9L11LV3GmEqtD9JMfaFYZMCmMxBwaku0vD8e68LpA65FJoxdURg0d8+2fOyQ78gLm2VR
x1YcCw6o0tfy2HrV+6Ztbotlnu2Nozezji88JEevDdHgxrOmENfo3O9jAcAg1i9CF/EtupinLz4m
GtImkDGwZudYcdtaibcLljlXdu/7U+50mPXn/3Z+dGMFt8TWeh94mx3hTGr3x7bC2QBPj/abkw76
5uNJvjQgG5bKEbgBGmJna6pLzd6YimzAiw7KpC1wDMLKFBIVDohuCNzmSoR8aR5BzK+fk4ICanan
L4jJpgIgoR18bWiiW7G05bNqTNeu/PfHMKUK1DI0pJuIEpWzaQQz54xl0Q9YCdTtBjJmZroOFjQP
dKqah8Vwwoc6k7RbUUWFbw6y/vDxrF7YJoxNdEOAaqx4k9O3pLQR62PK+HHRlj7eWziNd217Oy9z
HXw81PvIn6qXBuSDg4jI6Zz9gJh1ry6QaHxsnTIsUqpUekkL1TpEioK1N+14nEBKNXwjM8iuVd3e
i/atNTdKQ+gP0a961w6oJawGIrXjRRPMLTwcQcKjNbbZsZQ7s0b4CMXaX5aKX2O8kr1Qr/ovXd3/
KOJOe26TJQ+yKp4QGBysG3pE3dPHk3NpHUDGBTK78kthm59+BxFPOpZCxUAru6+oaCMy9CSZIt7O
UqVp+EbbFnp3w4iEUarJnxB1N64En5fWO3EAKqkcYqRJZ08Q2qUeNg5PMBo4sLpxWADYTe32SvX3
0jaG4wn0H74pfPqz4ynDWm9QcZnzJUkePtdCznCaxIR13jrLUm8G2sb7j6f24otRODN/cTTed+2T
VsdJoGQjczG/yJMa3mkmScrHo1zaSAiEoMHEoQHD5+y4gM5dChFzHpZ5JwedFFp+UgyYgwnp9/E7
FC1AxVMxQWuO9P10rYRJzGkbWwhmDHa6FePo+GYsx0EYOdWVWOnSWyEcRI2EUhSDni2KXigiTzSn
90GUovTa912gxirG5nF8rSJzaWFYnOuryKJKAep8AruusSuD833G4Oyoyl3qY/xdYvacmqvLxfjb
QH+iArBeK04F8P35PUljo6x6/Ij8EBIRWt9Fs22mOvIVbNw2H6+NCyefKhNkg7EgQSEIPP1gAKC0
lHra4HeWjeRsuDheVEop4JGh3amRQ5Ig6cA1xyy8sqkvZJQoE3HkgUVa60/ngtWxCr6JNlDv61Lc
fi6z2Up8TDktV0kA5u3qylFekZnGAVvGQ2324pFyKlmoXq4G65hSsZp73Mq4wXZRBRnR/3hqLiyw
Fb9KhZOq7qpbcjo1Yrarlmba6Os4HWyXOn+tsAdCL9y8csBeOAVOBjo7d9qQFH6MQVMu4AYmHxUR
LEu0zmivVPveZzWkoHAbCRvAQdGROH2hHgPusZdYxuqyyFtnGBoyX0UKGh0lQVsu5TsJPcErg166
3eBSmnQGyKeg3J2tMJW2QK+1GJX2qRkLb5FmjIA1NEM9eyzV71JVyOhYyJ3mp2SaI1Yvmv5YalX1
VNUzitScHH1GFBVGx5S0c8uOmV4+/tKXJgYU/dp140TRzwV4MuwITb1COSVVJPM5x5Q10JJeCqLM
obSSTpaPmbZ55VS+NOiKA6SrSv3mnSInqvr4r1rh4Nss5l0aiz9zYE5Bhz3pHvMw/F5D6J8fv+h6
Jp4mP3QmuAUMjheFI/pspYVpu8C2kYg0nKh8NcXwNUMgc5tUXXkjdUO4TxQLqay5EccszN4+HvxC
t4bomO0I/nH1QTkn11b2GHaKud6vUApav2gbcZfMVuS4s5iNbSK63CtCedxMiVKNuyYHLjS2JWBX
mujXGE4XzvQ1B6NfA+R1xWSebgZ8LvNoyBW+edHme47Y6W6M1G+d1cwHc6rb7ccvf+mcRZsD65c1
wgMCdTZchnOiVOM9sSxG9xOnH/jLXVEZgTHW+LLjYJocIyTi7hajcq5cJ5de1abuQ0ubhhFRyunY
iyanAkvtzlfq2dk6sYxTtIHOies4TRE09Xilc7K+y/kqQwuYy2S9WmD+nI6XFVWsOD3jEZpOQV7g
eSyZjdhkhtVfyREuTStkWsq+wOD5H2fxRlouc1ZgpuonljomQWsb+NBRDMW+q213JCrdG6rPeJgC
01ZfPv6kFzbwymNcQb2AFN/7tKiRyIqIsftSMje91K0OZNgH39r8v7Wnl2l3mMzaDj4e9sIeBrxD
05PDY60gnH3N2KhztnYDAzZKzHKXyfKIZZlEDSEJpelpsrSx3g6qpH2awbKjq9Dq1zKWC7MOGoQi
sLk25ZDxPv3AJmZ+9iKFrS/ZXbZx5vyTVQ3YWy9qv5Erp9ojvh/7LZf3lV10YWWBi1ghrpzyaASd
Fb3DxGqcscs7X0oT+0+8afVtPqsVTarympShevElockSAqAoDO3p9CVLebHDRcZ3Z5ws43uDgfGB
zpS6bYZ82C9dH/txZMaepSTllx5LRBMyBDCNRdbxQMrscIhc6AnjfpgmzS8j4IgcrCXqziDP2691
pcV4JpXm/RguiYbg+jL8WcDmHpnPZTz0eVJ7HBOG7VKUwnUvNetdPCfXvDUuviW6iWvxDxbrOS7T
tmMsbduxw49KEs/SNB5yVNlmKKZq49JbnyV8K6fllpprfSX5uXAsgV4i9eFoArp8vpBV3A3jxmo7
v8Ou6pWT81OtiagF/Ao6wYjVzx/vmwtRFhWwlduxnvfvJEf6OrVj4sjON9uKLBq+Yq+6RXlNP+XS
EgVAxHvBY0Mt7WyJWnUbDmUsdb5c9xhslFmRYCBXtfOhsnH3/PidLp0FQGrXWwyFT7rUp2sU19fU
yIeFzE7S58+NrTfl49KFUMr7sdVuR+pRM5ZH3YC3Jdl1MGZY9H38CBcIM+AuEFKgc4nAOEXN02eQ
8FoYBk2BX6kY9YSwP8qx6EVUbXhjLiV4lybSmi+ohOjFrRXP6moJPkQohnTKj6yaszclKcYfHz/U
haOZGJd2EIE7WMfzAypunbzONVyMgVqON0WKffXQGd2miMo5SJpWjV3UdK4Jl10YFT7xil5yiK3o
R53ORKxmDt6TUu0PVWu+OHDM8BysQ/2TXKn67NI0cY5Z3Ivff1n6xkBWKWBp3Lln121jNwO4VXSx
h9SWWy+DLXSTCRo4noMTSoC2NFANbqor2/fS265ygMCeKQ9yJZ2+rSYnSmyGC37lpeG8GLU6kUjo
YQotoImqjdyV/cacounKsL/KjmfRBagTYqi114pN41kWI5dKk9mqBCo/Y2/dakqLJ/2gOfn3mRr6
U+o0Wubm0Lx3/ayXpqtkdBT8cExrFaR7jNGsjTSur6D6jSojtAU0zDqsydxFSNHbx+vwwmHwK3dc
m998mvNISDGyeKycEaGrplRxINZzJ5kfTA1ljgLbxr65diBcGpBjnDYjiTVH69nNDIKtoqiOspZs
VWD9CaPzY5NXyaHoEETwPn67CyuAzUWdYl0CLPmzFdBPdmvHXPd+GKbGS9uYn0W1FLc2jsL+VA/V
JqmjaxHAhUsDnTsivV/Vbxb86aqbaVTqWWXV/iwk7GHSvLXwE5dz9GfNenypnfH/owwOJRka+Zoo
rKWA0xFxR9aXrisaClnxmMGfSJduF9sTTdwscdBLWxQpvrUifSwO41LrUuqWjap++3iuL3xYWN4I
ZNPnXmPqs7lO6D6ERVPXvlIAMJ6tRnOlyOIcizG023w81qU5Ro6HJjj6J4R4Z4vIySkIsJ1rP06b
4SlS8vlzJg+Fy9D2tlyq+Eol78I6gjqJTwSKS4QB5yq0lk6pAwwKGWGu1I/I/eEUOslpPCFv2aX3
dRUS4dnDcI18cyEiWBVrIBoSSKNDdnZ7armSGmpLaywBfRPEaEL4ik1y/PFsXvhySEtSvqa3oCFn
enY8J7KTWE5WtX6e9QKKuT4fUlzfvdjJ6t+fSDpfNBGIqdYxz15oEXNXDFrf+U5p1LUbZQC7MhHZ
T8zAG5wiawPDIQp++/0crB2hadFfRPXs7P0ATMtCtVFiDstmeRhmXG6RCpXAAirplbP/wsJEImRV
yvr7aj8bys4y5PzrihCu7+KfY1E0gZLK8g0UIOupFOo1MvCl8eg2kN6tUQSV89Ot3+dl0yB53fn1
pFtdwMWaLjvm2DkSUqmfprY3rp1v7wlhNB8gn0E8hi1Fi/TsHSFGJvkwDxTp1By5g9FC5GEzUgcv
UjcZFJH6dStrn5XEWrK9MlDU3URz3W2jQSbQ1Gs51BDrEob6vTEmq9lGspG+2aHRzJsCDUvigbFJ
i8eF/bgKRmjhQ9SW0V9xV3XYwUmOAL+52C+5sIvCc8JSjbZ2TiPwStj4bs+zE7jBQRKBM6f6fHaq
krpNvZE0vCa4l8eUK8qftEZ280pfdqkx/GAePn+8UN8PCSGfssSq7gYX5VwRJV5AQGalMPw6be3h
CCiJ9E3P8a53qRE0y0bKCHMOPVCea5Hhu5OG7im9F1JXbhAaaWend5vicjfPkeG3KRoTQbQ63Sch
C+B39+I6Dgcp+QCNdjwwThdsa4d4KNTY0KBsMs7ujJS4N0q5djNPdvH94+l8tzkYC8YLiMSVzOuc
i6ug01FaPfrsfqqF4dbWKutr02gPvRSHgSh6rsHfHm+NNMEAky/KlGpP3021igZTS+aQglIh9W5t
hs7POE4GzLdzlvAnRyvRPfh40Hfp8YrBpbVP9xmE7LtKB0bVjYI5FIPKEdroctr6S5UWftMkvT8D
1/EMvIbu1Ui75hCzLomTMJeRYaKsfDQWHMrBp68rcBju2yQ1/Taupc9DBFBtlyKd4alRddWM8leo
dj4a3xI5U0Ir1ufZ5LZqn8v4wUM7cdBlddsu1m9qDMpHl6gjfZRtSI5uqEYq6XmtInNtxKl0rwjD
fsJMpvip1gXSB4xYaD4cmWUFeZZ9vM/ShrDXwTrsVs5iBZmKMJ4OfQppylU7GbikFXYidWUJIT6P
75f+aYpsfv34K76vPNPwkE3gPtTNVmjZWY6qxwYBGx5pfhUl8g1UAXV0nckoBI/ZpI07TnZvBKR2
1bE3GrQyrdloUleaEqvDl0Szit3HT/S+urQ+0UqFp5pFqnreVJdbPW4oTwpkw/RkDPioWbtJtGiR
AlQYVRoey0JOUrYgE1z84fM3nXwHecgI+zxvSWWz9Rq82htXBgNfuiai3MJfJlmXNwk0hMxL2jR9
KGs5RzNdM+dX6t1G5Xao1WeBwOTkeVYtVLDyTMcdA4Pmbp8so5NgM2AokHsg6v/4+J3fr2iEO5BQ
h7+KJAuV6NMVPec1jKu5rHzYf6Y3CzXfNUUH3mEZr3W63p9NMJBo55AK0cp/x1mtG3ghEYokvmo3
/Ws86CYELlPBmAdtP1cmGbxyTlxcYXS5yBHWUAFBltOXw5MuKlYUrK926Rhww4ORzZssIDCC0zmU
jS/VtuzG6WIECwCOXTmHoRdbIvkb8PWfJ17z7S/v+R+impsEvfez//zv++qt/NQ1b2/d7bfqv9Zf
/T//9PQX//s2+dGIVvzszv/VyS/x9/81vv+t+3byH0HZJd382L8189MbhtPdrwGiN7H+y//XH/7H
26+/8jxXb//844foy279a1Eiyj/+9aP9X//841e76j///e//64d33wp+7/l//o8mS+a3d7/y9q3t
/vmHrv8D5RiTS5hInGBuPQLHt/UnqvGP1ftrldXDxZtghNVUiqaL+SX1H6AEaQiuqQla5yvIoEVe
gB9pBn8PtgBxGo0Oetj6H//70R7+Pln//ipMxb/++z/KvngQ8Pjbf/5xumDXxUo5H+jlinIhhD8n
WVtO35pAkzEertLXPh5vhtw5FnXlwsD49vE2xIDv5Gr5ezCArTg5Uh7Dl/TsNMz6Vu3K2hi8TkjF
8qlIK6U6tKXyS9RfUBVRq0lVbhGYTn82S4PncoFH0hAobW/v5LaQCjcuKEIA/enD6lGy697YZ1GU
tg9qbdjlrqSVF2+MJSulfd0W5nSkDNbVOxPWAT6KeS3us7hTb4wVkn9Xxmky+yO+J/UxNuao3iy6
msf+UNjI8KjdguaBIslozStpswRZrS6lPzX5+kuGOiWuHhpatu36rntIOkA2m0HDCufQV0WdeTlO
UsVOH/Uw9yp1uJ+jnr/UTeWQemZVVK8OrMPaFdmiSV7dWrXuNkPMVKR9qz2kZE/YJWUj7RWzWZzK
hQjae6OaD9HGEQuc2EFOueI6W46l23Ga5D3FK9H7TTeOSeHRDsjqbWkKpbgZKiwKdT9HjcF20wUV
073qlGmIvy/yY+5YJX3m2a3iNNt4QdPRVUZJnrw24iPSIU8dC02ePvoy4iFQ7hcx6C8p5jGuPkTS
d6SeAkWRHqvBMH0uwcotcWDzYnWQgjEJFWLcpXYxPGhdbVz/UhaWK8wY0pZtbZOxD3SpVLxcoSCP
Imjkmp1x51TWE00O6ldh98WRKKzNcsQ103SuFKtf4956Nuf0SSq7LCA6u2eNq7dtpdpuvpSPvRVt
hlBHSlVuHUTS5X0928beKYzQTaLCAFfnRF7GM7hpUh8Ssz84s5x4w6RuNFvGuUnrtqLACUwyEi+1
pPthGnekJ6OPLuqOoK/xs2x8VLX4mKhxQr1C2tgd2u91B2xj7Tv4NR+7SMK/wrFzdTBknqLUh1HG
J3UK2x2yN+qtOhlPesmVO6vRt7hVD7SkbyubIlrWAoypl7DYKmW70WvjwR5yP536akUK3A1Kv1ns
5gk1rLtsaaRd1XaHQUnd0EY3Wrba3iX+uZXCEfyAcdtKo3Cnct5a47xb5vJeWXiCSpg3whweDDV+
A5noRXHTPDf98Enr5cAo57sZsK5b9OFnrRuOsh7uJD1dAtqrI/MX7idzCWFddF/tXI5drnSAvrgJ
yhDGeLbEE92YeGo3u2aEp3RkTbZbdujhU+kwXT0r8L1gn/h5Gb/oTSQhqdLfD/YsPKsDFQL+1HfQ
Zysl5y+F5BA0xnRnJfVq9t6+tZOau+jsg2EI04C732/yZRMuSBsRztxWSvFsZvhvGrVzHNXlplyS
B6FGgLwVyxsW+Q61E/C5s0E0Jmf6pijT0gsrMW0AfiOnpSpf1MqBLGF3+CItLZlo7xpm95UHvVFt
XgU5zR8OAU0tx+JhSeKfTd4+hYW9uIozbJvaPJZ5/9XUpl2nJTXRnkSb1Gi/0xkdvD7U+k2vYwc9
i1BCIk67lVDBtWZeWs1XsmzdfoehEbttuOxTFNduuqpe/NlMH7RK6Funqh6cIuzumnRI3aFedr0k
aNjF1hvI2k2BCTka4tFTpXTsxMkkzjOMhSSdmnPfNDbmRMuNTnvEK1SxIEia/YySrHMRUP6yZLPX
KUt5JMl6DR3aq7iNItpbvSFqp7iRKlmuIxkbQ+8DY0oldygSHHmxbkAoJ3FbS70fltWjt0uObSxX
24QmtYZxizdbduzmvXOvt8ohnrV9BK1bTovSzbDRkYfwsc16yuE1O5Ss6zENiZCbxBi9wcg7vFWN
L5GtoEBjoRcFTb53RajGG6s2/1SM4ajSHH4IwfUGXVWqQSqs56k2rX1aj7vayPawCSbC2BrISxPY
Y73HxUinyUnTUc1wE5JiZXlCy8h0147RVNbhlrTAa9DE2ClTujcL6y+YPMIvx3krgRh1ByvKAivu
NU8LY9yJjOTHkiurZqTq6s5UrXlFF0S1uqFlN93QyjQ8XR/SfTlIh8meeVJiLJz56kz+EhdhvMOI
YxNGVaBrGKPrafiYW9GdiV5ybbC+BZVIsaoROXYdwLlNXMum5SbPyXMhO77ajpZrjuDNGwMFA7WN
7lpQAPPcWIFZxFPAJVHesdZFoMhjo9xOOag7ZWylexmale/0ceRqeVq7WoU88jBg8Gi2B8uR6LCE
oeGmznAUNYyUCjvBxrF+amPGaUCjg3sxUvMA/Fxngyar93YpHeq0lI+GjcZZouNi1osp3tF8fYzy
5pW6960olGdcH2iGCmvbUA4evWWxXkrI8W9tWkh3JQV5dxnzWysXt2W8KjBpCyawxryx2/q7U8XP
6ij0t7nIZeTN6nvL7OfHrJ7z7aQlGy6/74slXtEqrl2nqOd9Ksm7UM2hIYXVLu7x6k3Lyg6aUexL
U5Ld0Aq/z1O0G2vj5wBy1YMVY+9SPa4eBjjcR8WstCCDr8UVWRbPGHA3254ivtfnucZE8ZFKefpM
s11x+yEOaHBP8FirJ3VVfNQT5XYR+U9UBduN01eVO83aHUmT5RZAnD0jKWu8vPCCTEqDa7bp73un
jVROuqaEble+lMRqXlW1Nhs/I15w+i8hpTLPzKzcLWNDcssinA9WQzoZOc1eJnDFKis5pqwNt4xk
EgErfS1pke0r2fhqz5UTyAJvp6p4lDieQjCN7tg4za2KCo6vJZl+IwMRwKgILV8kyiW/0NPdEmcH
WySPhmhubav8ZNiJFihzZK533xjQQ9efFmcOXQ0VQy9a5PyTbS6vxkROOQ/6lmpRwbeUk50U0bZU
hqJ/rNsqPeqqdFu1lePjd/YasSPcRJH7G9NJZ05z0wocSjB/jVr+o58mcadMyZORYLUYWoQ8ji0p
X+gZbcrRSLZ6JSRSPPN1KQu6gsTamy5WBc0EPnstzdq91nTbdpk6ApZsDAY53GedFthFvNfV/h7g
DWz+6ZYVrt+YAyBwM8w3uOYWrmQ4d8hisU9mW3hQ0nsXtDYhs2WhXod9gb4cFUyuXVEOfwk5DygO
IiOGFoHmZN/MTLtfGuc+7ZLnatB9Rc5vm1hO3ajKf2RO7UoIf7iRMOWViLwjLX4AJ/LYLcUWDOrX
acl5XaILArnY67CydxEp/NbZiUCgzPjC2wrXrqfvw6h+xo6yof87HotGeXZYiIUqNwe9xxDTzkfJ
pxGY3BdFwVJ0mgEGQP0KBWFy+yVU7wQPM+3TJiIo06s577d2M1XxY2KnBdeKLVmTN5hj+ZaMqpXt
47geVC+b8+IpktVsui24eBQvyYwi9pvFMI5VUsDMRDa4lFyR4rq009HJKL9lzZK9wLgQQ+3O8P4H
YP2Odtv2ukxICEXZS5uWP6JbZdney40WOlfS6NMS7a+cHUYYlJZVagaxvrMsOipVpi+PZU8UwL7B
n6jCFyy6m3KIw8ibE1jYHt6P7RW3wLP61zrwL0lwQNcr648y72n6XjUd5kua2Xu6IqSEBEjSE3eE
j1d5uW1nNNtqh55NShFB9VKTzoNbEjMC9JnhcYGSyj5BDh62ErCDr9l6HY66UsquVXSRjxC3nfv2
LAmZgHAxjrHMVV1oGWAgnG411V01Lp/7RkSVF0nD9PBxxvd+VslsTcD4cAopuxvq6cvVJZr/+WAh
X1M0+ZfWcPIvg5zvpELlFpZmyfpq1pl9TU/rrCTy62NiWET/hGYNDKLzAnEmLZ0WyaPsmSDMEx/6
ovZZqxW93TTTVIRuow6o6gkDlKBbFIDF/Gm2JWM9X3J6urVzjad9Wsz9e3X93VgBPAD/76ykCgTS
GCS1ARzDaj4WVmkfp6yVblMS0AepqqRbVAZCRIrH3yxeM/SvogOVhF+SEtQNTj+BEoPmdzSULnPU
Bb8P2O9yXJRLE3mamvLVG2sx7d9qPCLbD6p+JaVTUVg7gudKtqM6NZYV6pHf58uhsHZl2Ae9+Prx
2vr15P+3cswoFLwAn9jQcmjiIjhz+mbGqC1tYYnCVz4hCucv+/vC9Let+/3P4YDx5lfdVR65NMAH
yarn2TsO/c3Hj8Bo5xUNwJDwB4C0Y6VBmej8IbAdRng5EkBq4/roZOI5Dgm/8DSHWWOJ8NMUj42f
S8YBJ+D7qjD2VcfRW9hJu5tztEYJ89Z7GYvZGrVoT1hOe5is+Kcp9fsQi/bMK7qUAEpo2aPa4MWj
tHlKzBq/dBWAabvWq61u5mhWxd7SmpuWooExi0/oNh2sxHyoUvQkFSAEkrjrGnXX5VXrmlKzR9lS
uFXaYRYKRqkbbO5rTYNTQoh4Y5sQkEjiY1SIx4deC782chjgJviJkt6PRSuO9mDHICHCu9wcXxoD
v/qcWTbm4SXsx1e1nV7loXoJNfWA2u1R4nT1U1wbrYqUclLq/VBItTtJznM0qj7cc18OMfuG7SD0
aS8r9T2mVdaxte0fyMJulq7JvTGiKgWKnDAkTz8pcXFX6diCJ+O2texDoWFRNJF7O/KfY1h/ijvz
W1KHN2MW7RAse0qE4/UD4jSG2b4WCsGh1rwwK89i6HuXivkGKdAtYjKHQjK+EqGRNUd3cYGAt8o/
liKsY6v+ZbBIVlIFD9Cq3kS6tDVi6UfG/aoCJuOSHN6ELp45pzFF7pbtmIyHEBS+x+70JRF+Lu0I
4lrVBRhqeFliPcWa+hWwjjf2xZfFEYe+0HPXlGHgV1O7sYDzxpWJFFa2F40Kvst5LSdjHy0cI2l9
p87pyxgla2y8y4Zxk4TDt2J0BrfXxJOWjJ/yNHTrQgtQcf5TMq0dZm7Er3zYIV/u2zZ/jiPlUOjg
lLqh9RZ9GLkebCE20VKSy6Rg9QGse1FK5cEkTPMsOf5EQPl57FAUoCJXe7nMKlrL4Y+9REVh7O47
rXyO+nnc1PXUAg5u8h8lrYxNIys3YSq2i1oezaIPhDyuVopy4YdScqMv1mFyloHGD9+YRtwS1NQp
ltjeSs0sADR22ypfbmYDlX6IHY9Sr3V3JR641BXSO81ujyTC91LdsuTnwt4g+X5IzepIanpwFvZZ
P1vppnLo+ijDYm1RoNECKVKTXVxk830mqpshzbbI2i0UKNKhc+Ux3eUDGWbfEvRpy7zXG+mzTnVs
r9e99Ehx5mcKDBJevvQCOhiJgM5aiSaLJxdFt+/ZbQH+F6+d0z2bRYjvzGxOfstcrP5SnAedN8/C
cPFHQgpZ3Eil6XVhds+8+lDnWjdGZcszl2lw0SEY3FpMppc0xH0om8iUBJtAz5Nbqw13uVjUL/O0
pPzF/tmpuOHqOfQLYxAvdsVlCECovGlGJ/QEYSLI0C738260kSrpoClP9c9QNQ5lj/JaKYk4qJUl
c61Gv3Vi52ls+xepHZ/GuPEi1EA9CyUvz9IokVXsdhJx/aveyPVBquPdYpcjtQg6hoVzW6VzoGj2
MyzUIIeNhDDYInloqLvmYNzL5nBnTNFrm6lur9TbRp12SmFsq5BIuqVtFFJrBF5yl/TKfegYG5WV
0ojkm6i6A5JtgSr1Kw7Qg+KwAefqlXN238/J96JUghh1+CTXHyYTOXF7OaJcZ7hKnm9kR2xrW3nt
l29KrLwg2ZgenP9F0nktt41kYfiJUIUcbgGCURKpaNk3KFm2kRqx0Y3w9Ptx9mZrdmpsUSDQOOeP
Febig9sIo0BRZurDNAcyDhzWg3nsdrLFltPNY9/zC+d8uHJIaQ87WI3/1zdm8nndqDf3wlqDuKzK
7ZR5Le0GPkT1V9CiS83GfE78sWpfRVB6L2quRiBhLnrE2ZjD/1mYU56HqeyfTKNcDmsELznI+sNl
N+TmX+uPKCjmuEexlLS2Xb1Z6HhugMh/JsM6bZpU3Tqydt5s/KOR2QML1Iu3o4t9mk9bnaGSH6cb
4rwwsRbH/LdsgCTnYlIAnISCInwKzceuZlMIawjV0kM8TEZv7BXb9tiX5rtna+vFhIjOwDWDd1Ua
Kq0kvdqCYN9bW1kiInSSWLlw7BhnnWD6ndfucK6qfgWKNAO6YPI6I7B5tXe4F67zKtrDIOTJj8pL
q003oaRlirtw25ItY7taZ/+x1HpIZ2E8hHN4m2aCXDLWox2aVJkUxKzFuarObW65MbOABfrBaFvU
48cknU/8LYJgzLqOvUBSXuQPhJ6Hw5Nc5udVTw/u2kLnB8HUfdvr9IeO9/lgZbB1ejAAgZsB5wye
wGz6GZm6S5agFcZvUbghfXQTmKfepi1eu+GnOff9WZfuZsVFyHr+Qs9oCdTRiPIKVuX+tWAd9tKS
Q5FWg2vpWPqtB6JYF8N2Wd2JiD65rZB4OGnFh11m1xFhp3HiaC00aExkNTtJFqWIdZstZZJn7vKr
LNxvhcqmOUbBbD1N0T1RKSzaHYWg2T43ACx21T1uZV+ai5RxjVn7EfzER6S6edCtzvPaz+O+yzL2
rnHuO5nyLJO5Qg8RQB0FQdd1k+ozJxjjqVFWnu2GkE6Uyg5NsPIu/C1VE6S1Fv3L0jfZKS+rh3uC
Y+yYy1NY6NI4ac/RQ8LcHb1o5ou3ycjH82iLTSXRVDbPtVq5kStrt4Bb7cI+qx+4Gae4H5e9K4vb
qpfgEBod9Qfj4xI6RhxudoZ4py3TirjORK/9ISyMOulKY/5ReOMLFqAOzyYHYKln/5mibpFIHUSf
xlRQwuOUmfuvJQbzbWvQxKWrsyXuUl0bO0uiKkjdfjDTsSLxtxvCj6HrrZh+9TUJxranm3SpjpHd
Bgb4ZideGUVEHAxbeCpmT7xETVu8mysZE29RhzUd8WB+ImKAqopycH8gTBgSNG3Z3m7cPI1Aug5t
FdU7z6H3lBjg5VZZs3eot2g+uvQSTkfPXZ0D68NQAQdSKbSz3LIkqyTLjhrJbZpNYKRLrh9ahKGf
8GL+btnUK1zidhknAwjCzDLwkToK3zj3r2MwD2dMsX1Bzv0CUlgPs7tnxK4OYQfe55iX2uu/uDRY
YKOnStl7uK/TuPWHalsOVi4pRwzmaj+oOjfB04n6K2E3/2qvoLIx3/ZV0Pag6p65nEY1Zoec+/L+
9tSbu3dsLS6LzSHaGnUebzBiFziiIS4kVY9lpbudO+vthI3iOat9yZUXMOiB19+6YD2EWSmfiXTE
8NNYx0BH9IuK/gQlYsYEL3YXNW+PPCF0OlpqTI1hBtIe6y/e/s1RmXO6FgO9U139NeV8OVMk0GTZ
8002/a64myQolojzWf3Nfe/Ftw2MXNl4ttvqYbbnOQHxvlHO8T1U0YYR6J6WXno77U15DAuDzj6n
i32odqMD9GvU3IB0Zj6a7Sjiao7OldHnsFfT40Ayb14bVA7I+ujqaEjIjzwsbqnTJYfSg8vgbViO
x7wt+9hQ2/YeWtm7m/s0IbX83LGd30TWDqnjdbx3KfGyoB2YIe6e51hKZf+aGcLq+D5ROjPaQSJn
IAir0prTni5prjUxdjc1w7nKzRFMA7OgUTu8jSJzHgOFv8nQnvkJXDmdKXLEVNYEcW9HIp0G5le8
5zkr9ID9CTKA4LNgG73gxFVoEQEOayLbgN6BcEuE2szvcSwKbElwR3/KSoqDAVxxnVrnmaT05alu
Q+fVnI06Hpbwhve52XuN2/6iJeNRL42OKYc+zI6xPQ8tk2ru1e9DVH1MXrnSxlIpMFP3GmTmmLTW
MMe1s57zEfwXweEvhLx0DJkT+pIlDOS1U6v+19ZDTwbO8rOqdHCuiDWJpak/2zpjWdjq8qHJeY4y
c1iPHnjAfhjXPskkI+ucw3NJu6x2btaF+8ZRW9zo/LZmVF4CiD1R+Sf+SLLgnm27Ruwf9KnzH9qQ
dafNIy6SM48pGxq6mfZtZXwgjn3u9Mjl7vd5pBI/Xy3wXxlSXmT1L6XcknYSqTTJxbmLmKbDYqjw
94SGARQzi5jm7kNJvvqnQuiq3Hm89cpE+G7+6jhavK6uN3/4emr7Qw4Or27a77o67qfW2C2TyNKt
ZZxXK1ih7/IyJwswz+BJeVnac/ZkzVWqdHRgvu6Pm1M+Q1/GRSev/jZcl7FKa6N/US5cNbDOwexg
tsbg7uOS0T/8Er2Kp3b64c6GTvCzJcB45mVcMmO/kpWfVF1vJIqI472s2oy6tB6P/YZVJ5+bQz7R
iuVXW8LR8qUtWRHqaj92tnuxVHcGWfqGynBTDsS0zAM3DX3e1zPgJFl7vY6NmaqlYhlvyKMvSnIH
dLp6FW334MB0NqG9xVFHeAilhondw6MF+fg0TPZ4W9zoEgVj/UIapKCghdkhC8RJD/NN+DnJBKxe
A1TEENOmqhLkrT/KdeKUzJ3TQk09ijXCpe5a/EHY756ReS8w7wxU7jT/DFBZxUE5UnTS1jnfcvMj
a2y6QNbpZ2cUIWo34Z7KcnujFL17jvKCQZ9KkXT2wi6e1jbb8/icPBl1SYl8a+9UQAJ+RjCo6S/m
DpzRego43JOqKD7NjnEx0hhvA696cNasSYkMIkdUPfLis2PuSQQGbeZfbF87exsuPI5K+zmX0Utm
cNmH4N9oWzIJqug5WPw8LQePWahTeeIarOhe+xS1q30QODJTYc7J2k63Yosunt81p5LZJi4wFiYV
ErMzats1rXRenXl20Y6NU/TXKY1bwySuNm9MPKv9cqR/GZpqvNUd2IAOPiZewawUDjJINzsJ6Zyt
FnrJcvKQh3f8oPASfRnczYsbVjfE7sujzpsQEJl6P2dWD9pQ3oGgYPR2wKh2oqjMvAzzCN5d9OfV
5wXpkpXHW3mViRxbccyVvR5xUr7CbhixO4HDM4Tss96f8r1ZGc+Uhp+UoZtPHNd5rPE5J6vh8Pu2
2W4sYDL7uYwnU79Ow4i2IpdPQsjwTXuI6Ox6y3foMkocaabFu2Hr+IblB7Lu5ahC5Z+jGg9Ch2vz
OHokuBdtdrS78re7tcufjmKQeMb6dKYu+reJAOwckdcviurnQLFgsgX9z8YhJ8ns23TKfeMUNDNJ
PXOBz6Hu31Dd/KVFBfsIZ2zaNs4XgaZt0oeTlSxQ47KYgzSsFig94u42LDx0f9qxveQ3UbbEnNR8
TZNh7DFLPQXropM78kAu92u4qCtXqNxpvzkuWh2lgu+h5fHi2HSTe9lQHwaOY4Dna6Wzjgm7j64A
tb/MdRtplwrfV2X9g29UsdF1JyLcboWl3SO9zJ8CHPDA/mukpRoH2DC/TRbP9g+EGt7WvIJ1EVt4
jKg0jklzCJhBh9+9BDWfCB6IGfWfpOveQKqHpO3rqxxIza9crr9neL+9oOJHBG5x2vwNjyAhELV2
wgTJkNhZyry0jT7UolBxwQR4Lmar/SNEax8m/oj2q0+FE4HRIXigrTd8FP3yWhdg7UPI1q5k/2Qv
Lp9kKxeywfr3YTDf1yi45c0SL2Xn8EHsZZd5xOI4rv1GwOZV9TzQhimeob1/eROzUORVl95Z1mR2
hjUeVXmxlmlxYr8WIw+MXSTeYl29vv6Tuzw5FBru6C/uuXsYEZvBRHxUOoDMRDEi0L6vOaFHvNOs
XebzLF033ijriHve5d/FZFg/yLV/LwbxuhGLmAyV8Sa1+IHD+shV9AhH4R9WcVv69pPh9xQNbLjs
HsCJ41IjUjZG7pGIZiBHNQkwGhzHZKTe0L/qeXwXKzCPIYfnqhSMqf14qYb80THno6r0eMxE1cUF
iXhZZl1wnTyGkXxp0etTh+N9uLKZktEomgRF74/W9EBaxbXaivfAhb7qS713u/W0ZOLLDZf3qjIP
foQoq3SaT38U1YdJU3E8a3NfcGEQ5s4k/vfIcn3e2nE+VQ+LatfYAmbkG3erE3kD38PS456Zqr0z
tbdSBfxc/ekxoMqqZsVoKhPnS5fYg98lhu2CoYEoLd4B2vzq5+gflEQ+k+eIoZYvPXbH1dBMHlXf
7WcRaf4v4GzXm6+6Lz6GYvvLw+1eyOCvaJPJRJpnQ1rLLgMhC59roV8D7tyILivMGpbeh3o6Wqq6
+gsTpeGNtOwsBnsgnALzF3w+i/2+GMsbi2HJRrQ5TCzhbXWbAYhJdHsY07SZ/PozInU5HhzR7WaO
IHeFYhRkzaWO3wzpaoTcTm31JXL5gHhPE19f7nvbLIhbn4tdu+jb4A/NvULgCQjhZQ69zyFCyydo
D+Lp2k1ttNv8Zi8W8L2u5A9WERDdvXsFwXB07ASKi9kdx1/eMn4LvOgHNqyNU3ExEnejM4gN1s7s
HY3x03nmKN7ZDg2rwDa3kNU7djKPpS3LrqsnHlZTP0B5PeYD8JQzqgaF1BK+BN76Pi8zed5C/Wxq
s4Yncw6mn53R9KEL33gRdhYDfUbwl9mExVOxaYwqyv8KFXX1neTHNlmfpaGany3Ps+MpQH3liWFK
0Cuc62j+MLv8rZMsrdHQPFCoUeL4qt/c1c24IdojhX0j6TSZl8C+AovOj7k5PPVz+ERQ/sXsDGdX
iFIgytPfk+QIKJR4LVrzIFx4wE2HDEyDPs3udh5qyQxVwAFTs0I/eUdy3daZH5PLW70IbSZ2u5yS
eR2Aym2xI5k4iI2wNnZ5z0aBzNBhC87jBYTGjORxMdCaoAJ5treOKA0YpEfTaV/pDvZ4WebUhFss
BE5Ju5O52fRjhQvPlEjo1/gi/nX6NAeAM7drONCcWx4VbrzK1nyRLm+6uLZL47wu2R89In6wh635
vTSW8RhMvUiUGaXWnF1Q4jkAoO36Ql0dMHakLt0Y0U3OTp4s0owuRSecA92slF6P5RWzC/BY5oE7
lpwzKy1yMgNKEEIZ6Ah7a3+Ps4Pf7a8Zd2vslkQnrDLQjJwhij5ZGP0HSln55medvK3CzG6zYXVp
P7Zqech8JBT0xymHOUvN8TIFdXHJTV6WnJyHCUCUvVzvy6jk7GGM64bfnq/cxIHve3CKKNqPnePG
UK5bswv0OD6sY/FSLuaWDI37JapwPeKAyo6MfKz55me7ZN/S6PzT4Hnv24DgFDXWEFuh+IOrukyK
EcCp9uefW43yYyv8W70QHWvZ6gNZw48y8nVcMUDE/39keuJ0ocz+NHlvpZYarr3PMGK6lX2EkM8P
lkHe0CTvHsjV/iVyy+Bp5df3p+k4F8sLHbXO6Z7wm/qO/TeiRO9utWPDLsTF0Bvnd4jsykQpEgfW
8GMglh+Ov0vNPLysjr2dqUV+d9nh90gO06He2hSmEHWkxcSu7KU6DP9JXMDFZIYAOQsctgjjsd3E
vN98zRKq0caIyDo1Bd9UHXA4OlWZKhAdVHrMcyMWpZ0yXXSDRGeoInty3TlPAGSDHZop72mypv6R
VCSSS8Z1jKVXcM0sEhKG4skABts5+QjC7awaVWbd1nYSeCPvBsR4SUuWBmqNfrgOc/vudx6taTON
hRUZlELU+3EbJHhrPnSJ75fwO9Zk2c3B0yXJ1KNEpxxb451I8lnLG8Ydzz9LcvOS3BpQfd0R7MKS
bKx1fxzs/qndcN55md+l2zAi3iN0Lpl85zZQwhVz4Jw0vsq+YAB3dLbtozYcoliXXrPHEhX3FoiK
tlhtAxbCnTLW1G7mM/TjD234v2kb4XYNuiHpu+jdHiS3VfSKfeMq8nfwh2ukGvG0IrLdqTUajpzx
NRJN97i0lokmy2CMLdzu/svUeEFsikTgxTLAJ8NGgzucpqgHzWh+ell0AAoHbvLEY4svhUbwwIsD
Yzo1Gyo1atkQfM+HsYveyBspgVLsn8asP+7WP+2zVPisSQAWq8qSles1IYfKf2SF/tTzxhoH9L40
obm3tug9cOTrzH0b9GrdAb2D3kbp0vJ0FoyTufzVFJoadLd1KfEJqF13WbPdcE2GrPtArJJOuj3d
a7OVNr8Xx34ZF+uhJ1cCiEFmu2id8kQ4+qlFXxQFpBu4Tqr6sYu9rn4R5EqlNYl9CZ/4H2LZJ6zE
8iAy/VzPs51QXmFSLrYIfqRIh4jwuC28ZCPiNK9iOqtr/eU0WGoKbe0cNLPZ4EC4LQBPvb45xa/G
GYh9UcbZaKM0NAT1gNkP+Oa3TP6dVxZedqbCoE9z/M6ribdWZK+JURbHLnA/56546eje6swcs9XQ
XHLAU2nLMwvlkW7KX9a2pZ3c0n5TQEgTpGv4QnZJEQfT9Fj7JsrO4rqADHDXnFhZDl5f/go22cc2
WpKTWILj5FmoNJdTYbmnJijImSmC121B9yTt7jJla7sfkF+xPW7IMsrqr8jyf73X/DOG7ZZ57pV5
/EddiovV53cY2/nITYGuNMhoq87xIV03A9FKUFvzA7EUiHc9hj3Xnt8J2nhm/ppiu7D2LBuXqBE7
HLt4boKu8/fV7IdcGFDfpDa3q+2W6tGaVuC1Ruufg+2zECg1vHh5n71yRsFO13NZJ6trnet+hJmf
kFeXTt/s3MoA5l9CGsSMQIlUGJP/Two7f4/yMd/X2wBAZ08TyZBmM58ys002r3NSe23f7XLb0Mta
yOSge0eFLmI2g37nEJC+a8nC3dl10R6035u7+/ZOUE2WZFnwneXz8Nq1AKSxIvwicYQ3AzhZgUo1
xh58A/y6Ve8kfrGdplEj+Pa8gJIU1DFLEuQAMmLu9cFxzV8ApSNPY3EkkHm93hPieV5M68BM9y1F
EF2xVH5uLmyOmZVPU0E9B69RiTQtrEjXUGleuOZLmdvezln9hw2ZASqIdIX1mdwAjXU/9q/l4BOI
VTQ8ee4cmzXyZ6c3/th9Ge5aH2F6JJGpLV7fPRW95TOKRAek0Qdz2XQa2Bs9w5n3PbIsPencfQuy
4jkLGOLG7RsQ00utbjDwMxUBv3EO8Hdff5wg/6OQse8MGeSntcAWUOUfweqeSKd4lb13nnuVkERz
PybN5qtt2JZrebEXUxwE51OMlr6Me5f6okhE38wmGEBkCVhkhn9yYWS/q42zPGrtYd+TmQdgORgl
UjofVyEJEWB9oXx2xcpHyKf2MtfFUZgk6t37gDA/4IxHD012zr3cyq+PBfkD+45lMFFV+GkYxvvm
91dzDeZksWH5GrVAPvpe4nULDZ1ekAYbBCyVcjLu53rceTYbxhY9MyXsYFZUXBbOK1kcKKZJfMuN
9kfeyu+hbhjXOqjB4KHZ3DjLCSuzap5Zd7qpTtlpIAJjL4VKxcZbHeBdxXnlk83oQXUyh9LmisvD
oYEnscOGV7o7njdjTout3VtTtqSTDeXbb9G2l4M6raHTpHzv52olvIkEK2p6MuNp1NXZcJ0fTYtQ
VBoRhkGZ3zZH6UdjrX6O5fTeYTs/TdiJwSOqPCkUwey9N72QVbuPBCmOQhI4rNqaJ8V092NfB6kH
WgLn5/JKzdAbKD1cTEt9bhV90ah7WSMzfr1daAk8yW6zxS0xLJdqMva9use0rHn2SpSwuvtsPhHT
qISZ+1YJaz/Xfoaqx13+mMr4sUrFJyYvnSlQ+fGaOSQCj2Vx4Grg2QzD6nNxzXtq/vTq6hYjQys5
lGt7g5JHHbIuzPYt19fsm4tXIW12GiNKSMm5lUXuvNh4AKa4lh5vG+jrZERolSxjGcVT3n+gPH/w
tvsUIpm7u/BDNqOCJmNdrcmMf6I6YIoHEAw4p1XtgDtPoitsxF7D2Tc2/7SWTCpK1W/BbD/Xjd/s
ykjYBzWRgjnNNUAJ2qK73l21guVeFtkI8NubyOgM8pkPqDFtHRf8TvmF736L9mUfoGgOrVEGV6cY
MLJQc59n8TxY63rRbpCDrpL7711EcUe7TFWrnYPifU1I0Bntqy1Mr35c/Y4fRdM6rhkjp5O6p5Cm
fFtsAMp0qXGfnGH7oyC1vHZKSo1Fm4fGgSOvsUMV907S9Suwg7VLp87q/dTy2ZpSb9YVd8Pqq3QL
Scy76tpo/mrFbGMMPcf3MPGXPpResMo08BjuMNrUPJAyYsxgjaqqv365VO1Hu/CUxw0TvLmbrFKp
v/i+eelbKMKOq+Vu448RuFVACH4AjnL1czXd/zefEF62zlqv4M8Y5+N2sAznuDQ4ghOwvz+ucmxY
nOpedCGhfzPdNc3DUoR6PEMM8cXQfBT9pEqEz7X498AtWprM34M1Vev3bGsdfi+ITz6KOaOU1+VJ
4GNhzycsliH1Rc9W5+7sramJK9LBmliV6A4LVov10VQRNbUh43p78OfcGVIUwQ6CnHxAshGyL9WJ
NYrafMWWOx3sLFDjXqsirI68PReu+2bOlP+O/hrc7kZyMqY2M1Q/mfrKLpHoOykTEhyd8RyFs/FZ
ybI3Y2xD7K5FPfkmYEMBCGfIrXOYnuGEdyUK+9RFN1aj2OgzprPR2Q75KpD0Z3K23twgi8oUg4e1
HbRojYkIJqnKx94PjOIUkT6GdggbYPMHTKZYDgXYDCqjyleMuMWsegc0luDr7Ay1TqjOIuZhvHr4
pppXafg+wxV88fLcNTDTZ+miut+JgSDGc+5mpf04B/jkwEYgPLK+AhipR8cwE2M1Fy9drFl/g2K1
MyNX2JuPhQ6Y6k3KXcCtSfU2Xyx/9T6nfJzX1BmIkkYBCAH8bI+GaBHTVfM+zP0RQrSQFnKKgXZ2
ddeOnoltLUb0MGLNWPFU36k4dLUd4PNg17CvFop2/eILzNtHmZd8M9DFiF1VH3bBA32SaERQ444J
l9Jm9V96up8NFHAhHJfAU1+2zO4P1Jn5/F1jsF46s93sk0fievC0+bTRHjnWEUdHVqfnY71J5KOm
loCrRoEaIC67jOMDGWHx6tYbMIxZ+/17O+YF8RMw/t3jYPbhpULf84dqGqqfeL10R4iF+QHF/mNl
Q0DGvAVRnWhDT89N38gi6Za2h0/01ul9MzqXcaFG0AbUR4MNHXsbVgyw67PuG40xLsurPan9Ahr0
TluGS8lLUYA8x0sxwc2ij2gZiLy8KjX3otX8RjFi/S7Jc2JC0f/JMZmtjJ1LDrL70XvaHPdsalH/
aNdVuWC20YJs4J6rc2s4yu4wZP/PaeXWHggW5LiczQWp2j1h16HBy7d/GB5OhrjcAjwexbwg1Mll
qKoTqlIW+MpuBMq+atJUjYYlzgblE6fp+cVbXS6Icxd7NtY5trPZ7s+t38z/cn5u/dQCmwC3FYK9
ZXQ7QnSbAroKd6b7JsE7BpRatUc4eb8aG+aIkugmYMziO1iG0I/bijeLaq3wq6lFf1t0JG8eVY28
1OwKVg4MC4xpydf3oFp4lCNZT/Z1qfg492Q9cfKqOfR3VeVO351tozkfFyXsR43U7+iKBqPO5vsB
BjiPLjHGhhpGRpocnuaS12dVjPXMyOYg4GJ4NmRCfAn8q1vaXF8EJBydFroqfA7/qd79EjH+2ljo
FGSbwX2Md1H7mi3EYQzz8IS3mSMSauV9miSuF8eWfiq7oR6O5WrxtUT9UqK1DSfjzcM0lBMf4jjH
zGmoagT0vXUmFigampsgsRAhDPspaKw3e42U5sOaJTYVQ5xkNq+vquisG5AGgHk/gFYmI/k2xCmX
fX7qLIdHU4MCuiBVwGwHX7WcbEOT6yvCrO4TsS1HCMiSrEEtXLkeHXMr6EmZc85H9qisT5pmdf7i
PnGKnTPiE5zK+p4YnK1GBESBnFuV0HngPu24702/exjLLZzI1V27U2P5+tMnoIf117N4D40L4HLX
dbxwu5Dv6V61+mv0u6pJfLeheI2ePm+OceXJx2L1zd/onJj+e6MDw3CL/Iq+hj/mckrgdllMSnhb
5uMiHjJt/mvQHScR7Xxmks0WTt2QiFQ3zjcwzZTjZRn3ZYt9LF6xVZKdriLtp33LNHI2w8ZAQsLT
ENeFNL7EVumfslqQ8obzcsPqHFI0jsrgA8pQrOlsSdSepoFcFJ43d59q5XOGW+biZrteduE/k7qV
Jx1hGWMA7tFESV6cjrVOLaaKJvyp6XV6QwKlHssA7/I4cCMkOBS4lxpbYFYtc+m/ytZH8IkAEBuf
u4ZfBKW6nyjs+G9bmwniFrJvFTuTgx3mJTOKl4g0a8QIlLG9ZYV8cCchp5RdnGldTstbO63FZyQH
0C4zaFyUJnUh2i9p2u3zYpjmb0+gOhBaNb9L3xqA7Txs28QCsU5NG3WqXLbmBfYEtZ1J+cUOZZPZ
URfi6pNUo/+vpB7kcV1NphIcyPYeFE58IE0t8CF5BQWGMxVx+8bUVNzO1uK9KjFI4+hCtTyBwujU
nvuB38gp5hf23bdJeDaHFdFyTJ/eWr2tY9b+VVp8KZT5qQ8SR8+0fmHsz282b6PnEN6wJih9RBy+
lBE27iLCiDv6IwkYhoPC5O7UDYbiRjmdenC6LtrVIiB1H5nS9LSVQiE3L6ziu8yjDN2IK7v3UpQs
mBvangSqr8YArHHYmtY2PiOTCP/wa+fPrkPzKDNyZzwQd2q+jyoovzsUJwa2OhWFew0tDM0HKu3u
8PeqUxkCmzMNGOW+IPt6QU5ocmtXwuWVZjt3T64YV79BxbKNTxVrBYH16KCXgwDe4IH6zzRBv55W
B8dZIyDMxrrZ/sZ9ybTHfU9BXesjEG2qxAkFlMMqo9ymubL1/kHQk2CTUyD7DUEM/P3fn9NlBHmL
IYQ8U3zWF9Rd0S9VklVKHjDnPPBc/1IUKhoxyDsjIAqao1NtmJwZ5dJwwojW4TbOUIkenMxBbiMD
BP2yGnj5dLyh0Rx5/Gfm/XkSeUvBlrBX72SbsPuz1ICH6B3RXQ0sM7TtMHAXMlf87WAFqN47y0OK
UlX17xFRzc4jw+5iDj6nriZdcr1XI2C8GIyQqRXF1veyakfuJ+WJNmnwDPxlvcgeO5zHu6Ckv49c
o3pXEeGQMDZABQYbkCPxe3WIK8dY7os4M/MATtpWhyaytYwl5tw2xZcpfs8t2/sOXgFf0ZrJYG91
eNHTCND7H0Jl24+d3PI/Zh5kjjJLDPOhpa+jT1gUiuVV2oENhee0I3rSAY9INJva/jP9d7GmaSu2
D9AU8cED7CFGZBUhVFlMC+Brhimr3SzFu5P52R/DFpOi4IpMFuAW/xhmj2jFjZ05h2XSRtFyG81y
raoYXTQuBD4bMQN10+ErawiLid79MM9pepHuq91BnNKF7X0UvsNwSSNrY8YVG92nay0txkY3RLnk
T8VzIZftCYWV/Txvfj7uzKm9K9Zxj5bPPjrZLCbiaXDTyMgZkca1KJ4DRe/S2Zmaba+Gsf8UcEYf
RfQ/9s6kyU6kvcJ/yHQAybi93LnmWVUbQqUqQTIlJDO/3g9S2yHJ/tzhlTeO6FWHpBouZL7DOc/x
sRVI/aQVKmUdNPmHtZAFGOIqfmfC612xA6BilyaaVVxj2uZve1h1G/z0xb6CqcCszBx4XKq54P1Z
Ynq7jVJsBDdqUf29Vc76XGtHXrPl/GZB/ugjM4GWtksGqBvPys5nb4dpgw+0KHPukVx3tnM0w9TQ
u5+3/yh7tNZYMnm1JAL3be3M0+3Sp2kdBbHmCR+YswwXTsJTuhKW6Cj9H763cL1qrqrWaMW+5EnR
ILtTxsw//gEm4bwRCncukoNMtdOt1ySUXCJcOzfCtbikRlvxf5wJUCTQh5DnEuO8ZUYTSURGF6HL
Mt/z9VlBZY/F0TXNed95S2ZfeT6JlVfdHEzxHgace+H2XehhlRn4BeVxwz+C7ZMLauzmKT8KXTTh
DoKIiyxj6emM7W4c8iMRS/z5n6cAS5nYOweQBMAbBznYYzSsOX7PHwcYNgP4UUyiBhlEcTeimOtT
J2ZEUkibL4ZEFkGMUnxJz3fzZeSlY4XTR0HVk254RMOJnh69gtEhQhuZrOXnxc3pJQbkdSaORK8k
rQ33L9P9KPhRELYcPuZT2S15fcGIQJS36NPCLOp6FIkR/lg73yeu74THMPU6fbC8VQ8J7yk8LHHF
4TUvvBconYv82Shl00bMfj2Wuah7eKrRaX6Gmvt0M6HlgBAydJ4f9R2FFEAwOOlRldJXRdKTfJIz
LLHqsp4nKzv2BV97o428SreGofQLz5DHYFNNbrKbiqlnMhUTNrwB3o323HbC5KFrdUwx03XJuZaV
xBrhtSY+awnr/9TY9gxKndxmtVmWyjUOqSXxom8QBtrdk0sHEuwoizAR9o2HUso31vI984fi+edn
qBnEt/uiTfL+OFS56W4a/rSK6FfDb2wpB3FgEsRO2CRE4JZQ1aLnVAm6IDJT00TE0k8Yg4o0doN9
Bgt6O5r41+/oF2L/4E3SxJwwluU34THk5Myf5zKyl5mRqzt25mNSaad5mFDnxGc6ex4/R0/sYRBF
5c+tCHnkJZOXalv6eYxqKBvtG3QWcUGfmALmYLhYtGwIc3z8YT9V4bGdLPFGlR98yZt4lwUGGiqJ
vWZV8xpJcm/UPHtjUj0n0p64QorrYXQwegjaHkYRm3Auk/skY4uN06xDrdR9t3X4in2QE9F1uaz3
nfl36MrfoKjfGEjf/hWo6lGV/Pcne+o3XtW/JFT99qcOn2qlQLV//lPrd/PrV//7u1vhVP9XGCvL
x3f6rzFW159d+qmLr9VH+yvJ6sff+kmy8v+yCRnEWgvz1yLHZ6U8/iRZib94SVyONmjsxBb8SBn5
m2Tlir8IUzVN/iIW+5V/9Z8kK9f8y3dFSDKIIKtNkN/7vyFZ2aub+BdDqIkjgvZsTUGEdx2IFZn1
a/qiFSztNOc63LToFh6Z4dloTzsTJg13S7v1GTlRxjgU5myy0gO7Jmbaho8Q0x1tgOnm1O9Snvlz
AODxdUEB99KwOmX91hlBsV84aDwa/zB+dESvT9h9BuxG/vwPrtL12/zjx3D5ZaxsPk+ArvkD5m7S
cLBa0AF91CL2tRi6fmMmiCZE0sW4QMrmXk1osEYjzE/mwrH8y6f+99vxKxFM/OFpXX+PbkCYtYdm
Rdim+YcXfoYSUzKfWicoRXapM5M7bJQcyV2DmDOGXQOXJmGCVueBcfT7nPDrxHhYlbEnRjUspLQf
iXA58l22N8uQNzd2OLWHUTfhoQ5afRIrIYyJJ1FaKfKNp9AEgSXBV73CvlqcK0dbGaA+P1/2HFzx
+eevumTH/D//qNYfBvX1R4Wyi33Yd8GSkRb1+yNTJT4FOEcXavscxR+jOMxBJtfjstSht0/VQjhP
EGbeJp+CAHBPjQo7yhlQcheG6Us4jMVXnzuD+3kSIU1jnowFwA6X0mE7ZhlP3D98yz+A278/H2va
sIW7PbB5D11ewl8f81E4pAehnd90fVNcW9b02eX1smOxQrFnUwOVaozPXTg9oDlcjog/TZqjzn2f
y6G8GVgsF1tF6vIWG2hziLVf1DBIENc4rFWfllQG35K2nrudWrSco1mXzRPCU2NTMKg7zxKBt/Aq
lFaz2mdx5Rz4GJu9gXCMbUsrDpPMm3ci1/UVGXL6JbfF/F2J0LinOi4wJYdoHeLavq6NFjWXcoyd
P0zrqJlNHJ5X/yaYq2Cn+rF68N0h/FDx8oSQfHlWfVO9KOZ3z4ZfeKQ+MGvwkqK5oGcPd3HfzLdt
WhUzuZWqQmNUTudyybzreq5bskqr6kbbLNA1c7kXoe340rUWtNFhfu8PS3sdd3LMt8oHFpLrYnwQ
wsjybWrEpwZgZ4VcFtuEP8zjle9jR7Od7sT0UV5PWXsDNG8/oevB3JNswt58temmwUis6VEMz9BV
VYbd4dUMzTvqVwbSYOC8w0Qpsi2nILtK0gSDLVvJKA4V77bHxbZpQA9tgrx+geAQ7gc0/LeN3+a7
3OzRezUWOAN2cf/wfP15/Fgmb4MnVq4g+2bnB8PvlwzbmhTISVGWR6CKR3rNqQ5ZP9IeHuy61t/7
yTYhUVvQjoDn3YxMQFjg+C+dYRvQafMBHwzrEs/aWs6AMkYkFde8kkdQouHB9pmxIXy1/oE//ify
gcwUG/4wlAMmip5jij8wB1UwQBNRYKHK2mB1XgsIXeMycajP4XHiCfJLOXxa8TAemITjh05meEeF
jF//51/fnwfK+n04LjQCWhGSZf48OyeBc3aBjr/uX5vHEBcl9V8DIK6f0SXoxnt0aqv7p8/sv35V
LgsfzpBpOZZv/xnEYZJtRt0+Mu+Y7XTYpcPYfHF8nXzrcyHYa5I+Mh7cbKme8lyFh9h0EYJvpr6P
X4dmdjZdGjqvTd+2lwasyk0N0ePCa6ZtbpbpP0Uxg9X/44KzLG43rrc19IeV2VqV/HqAaVYotGTa
w4M0VJHb+zd88+/pXJPpyvohRjXC1E83s0DH66pDN3gXQ0roFcuaII3aVlqRUdlfa8dRt0DL9XVu
zxCutC0Phgt/C+Sifq+EcaTdkedh6Fh6uNWLmFm0OzTpEfaa+AGqfHlCCGMe/MJ5Qpg1WlvUd/PB
MTFvAOEKHnSchls1JtamtRg4RCkKz+sAL/0Y2aFnU+fikwqTgo0dm1vDYXYOSWTeLM3Qv7S2IKrd
ScNbNn8Jeu3YZPAfe8F+Ydz7JkN/PtNZBodMZXrHeIhdGh6FJUoC5e4xrzCHnHEw46gGRFa2SEul
p3ehWXEzN6nz6mI5RMAAIHqzZJb3ZVK45bCIM2lw5pydimE4jPEheOkRU4vrNu0djsDhw0mktec4
y6/Jh8HUGTsDnI60n5ZNVtv+lkkaI7GpEQiz7DvVZuOhtkX9xYuRtiWoB66hQQIuycA7JHFF4U/x
d5oyvETTiiib6Pk2dl6m55aV+lmT8nkoRZjclDXroo1Hwj1WphEw0qb2XXUEkuq8t42H/CrxFlZA
fSJ2biYAbPeilig8xchkQpAl5ODJm9qA/aTMZbytKl1/tRJVbzvRRYG5ZCeEkf01VAhSsWQ8XWZd
cAo8SQJP7H5B0CIuEFE9ewlOIToNe9MO8iqYqRQR0DNZHCuMGoaroBG03YF5WfhectscKg8lP1N9
kgK3E8sfArB7PmdXBVddoJ+WmdFWq7rgJkCOEQ15VVyhK82j2KrdQ+ubt2ZrvKX0yvezxu1h4KJG
LzEMaJibgj0FpDseefuQWeTatFn8JcmFuhtRLd0UHlZownqXp7iZrWfKaPuE+Q59cJKfhFiCgzWn
HTimfH4sm8KIkgL3wjpRuJgqpG115r1UxliwxnfGW+3V8+3AFAMRWeAcl5JyFuT+IS6GMar7LmAa
tEIka2bRyJyGAPVSAWkok9W4Tdqpe+MzhCvhdm9xXchz2E327YDq8NItW3XmmvO/sEV3WGt5au/R
aoL3QHgg+uJzZiV8KFWPDSycBJPPrCrs89KE7R46XQyuJwYZ3aSfYBRsdralL/dT7iLnH6zHuJpl
JJOluepNqtO9tpVx1/HC3I2ACt4rlVwBAwJU52iFdC9ccZ7h+gQFXnAWTmnfA+PW0QKX+blq7Ies
TpxzabcmbFLWmpHt8iAvklyrjV2zjSmRnhwLPoBr0I3OV4tD/8XwuvKoOHuegmKpb2pUbV8oVdMd
wWG4JUSCEIV9qJ8dvGy1no/FyCinlem4R56RJZsus0g3y8M0/oJqzNvnWSY/ta9Fue3SsrqS7YqJ
VM54KhLbPvCMNe+4K7/5TRVEAVafyPDn1esTegcrT+YL+uTugik5MA9buxe+O5mbwF9ehPS+K974
fea1B67GcA+SCwYpZG6bVUJUhlO4jQvLO/Qhiu1BekeFGgRpyqSPVDO5/+yHaQNrBZMyBRr4jGff
7huxnUK32LoOgSl7aeS4+BuVfJtz1e+I6EqZ2Y6Mo5ZqWA6QJPCyouXdhXWHqhmEGwpmJa/T1DN5
8/LRuB6boXpIwctzLNStPBTUDtTXZnKMMQczmkEaPFidJKh1nt7nHilxU6vqypBuzgSqCDIkm1Px
Ib06x7m1lC9BlfwQTTnvfTz3DynCHTHP6D1bI/gKVWa8yrxGH3mhreucGftu9EM+mcH1DURJQV15
52GqnCjJfbbZSeWifJTOhJHZHws8y9z/6nVu5l4whx312eIcQ9Lj2GwfyvXdrwEAbOxCTkeYNuWN
LHI729WuFYe7AWEDMWBTZU9P0nPp7tgbdtvJ7aHtdsK0PsZ+UdYNwhWUiT++UjZm3lUiRIJsa30N
5iBIzqAMmR31vZXitCanw77TaNnVRx/CGlZ8x9eDYrEZ4UUqhk3imcslhTqKWN61HdrOYGtitgMr
kw3yULMAuR2rGccpxhV5yKYF/2BQw3HUpjhlLodvj1yoxL9pTbeVr2wO4liDoWT7out9qydH7MdB
NuPWLKhRLpRk+BYF5JXsKBAlGJxKHhDpBpfc4+EzX7xo7sHyZ9l7PFWJuHW8hnWTQzGSUwVbdbGX
OiZSLLECDKQKr+wHSqSRSqa1rusMa/SPbzUPE+dUAxoFjIc2pAbVfHSrwgJWwGNs6cS6ZkeHTNTi
MqZ50wGuJK6qmFvmEiFqC+pz/enlNIa70snnex3OmFSY8KkntazrHIbclEBCsT7pUHIfjM73hvvJ
KC38IIptJOWk8zVrFI8GSx8fUp7hxtY+o6FsNyMi0gMMV/4hsyo08zIdXroMb7eLEMQ6A/+4tIZc
Lhvf1BChe90BS1ABwMg69JvIKhKGfyHsg2OlUufUy54fhK0Unwa4RL/bQmNlFt/W4Bf4OCEeAplj
c4r7dtcXxpjs5nTUR93a7o2iTqzgLIeraqAK1UWBW8Da+q4RPoeJ4lc3AYlDUma3Hw4kqud5wS8f
MXhGn8m43f1axJb5At+2nbHGTFO9h0U73GaMRL4vgZFdOSGeaHfFo6g65AFNp21gl8z+2SlFPVjv
2yokZ6BiFbcdfWdUu9zrin0ojXTXDvO8T83qztQLZgjXsq/cWZ9GA5BLu7TVXdhM6TkxlvE67VeF
NAYmqNFsyx9Fketp52TuN5V2K7+SbuosimI+huiXbnz0VXcoE5yrJTRJL8Utj1ZL6PNYWHI3kqRF
p9aG4Za9rNoHfuy/Q+oAUCnqUR2btoDN0sEs8WOJtdun6mjsQ56a4eqnDahU6r48Ehdffa9mrKdg
ec3Hmk1dHqWLJxbWdXrlTSHbf13gb1Gq1BarTqRqNyyTpLuRJTKfzSIgNOtGHJmqODx4ft2ia1VL
cWTdg+ZH9EKCM+eaBlhinVhWog/z2LDy27ZiDCm1Z8VHc6r8C9hy0ydLT/QMIHdOGjXF2crAt2SO
trGr0fkfFUaqKyfnzY6I/XmObeeFGvPBT5M7VLfQcBscee2MLrjou3twLsPGFfOe4Y9+T5RQUecr
wEU88Tf1RCE1u6VxZ4yMiSeUJod5Me7S0QyjMKWXNDx33rXsaflaXPSd7U43STdg6FGZYsa8TEem
CMGbSCsbVQ3OZnOEkpklQbVzdIldxZUS85JOrtoij6+9qQcEkTbZ02CIF7Q4zlG0gboWVf/VwFn6
rBGnexB963CD+UNuV7PhMYzb50Q13msPeSxC26U/0FbArV6CluegQ3a1eGNAYRg4B9uo90uA9MLK
uu6uw3XVbngzGRFawj8gmnX49MUHpNYnZPZXCw4DYkj07t+kStSYET2PHCC4pnlJdlh2ix2V6BOG
f4wM5o2ZD9OmmujYhKXfW6+7Jwbkm51bL/AmQb2b9b2O+4fcyB7TdMZVKL/aqfn0o1f9/zn44z/E
OaxjwH89B3+ov8rf4x/WP/93lsNfwibWI2Q8KnwLoSmkx58TcMMK/rLWKAeT9n8NtFlHFP8R5iD+
IuPdsZiB++wo6dH/cwRu+38xJAAh6LuECgvmF/+bEbj1+/AGPqXnO2SOBcw1mQcwbf+9tR4DeK5U
bRUuxHXHWCXodI8+VLH19iu9w5LkLUqocbY0oyyDjebfolKEVHrX9fEqt/ohJrBjl10rMq4Ez2op
A72Tbuo7kUIIUm8VKpZ6G5ZjGtz/8rv+b6bP5Pz9Tsvkh8ARyCreYcdg+8yh//gh6tlsJe7W7z1h
8sMdX3Soo5b0ZRNcBUDljV8unJ/ePC871LSUNtJdDgEr7884tIvklY60FwdPA+eIgEnN+UsCoYcL
AyBTus0BfEQWLKL+a09OGF6NxoL1o8WsPIw2voZpW7i9t7fkYuuHGsQG7uxCqFvDZ3JEGSO9YddP
jtseliEu4s20NCZ8No/Em4ibGdlIWBi+u26uh60sl6CJiJVvbg07DQNyEQwuXbMh4RB7c4aXdcFi
6mybmEF4Sq9XRehnY33oArdadYWpwGRlQ5yQlmxeAzv3rItuIk89TvXURt5YhSUenUIVEZplHC99
zyp0J1sfm2etDNOmBUkv4Y859q6AXX4/IkDHxoMC9NWw8QNh9B9644GtPwQgItDYUc/TiEK1QPH4
+EOSm3gFoMW0ShjKqEDze/y5WEXc1Exv/G0qHIbjw/iYhsoz1su6BgQSu7RhEPLN+4w7zr0aSF/g
DuloErY0ykayadq4ee1Mi/LPGBD2caMM+gMpQOw/MOoVJZJFt16OQW8OEC1w7L66lYThlgakH0T1
lKTLbU8KcL4PGiMfQf5bGO0WaYX4zTsrPaMDZ4PSV75/nZiiEfc+4xm5jTPJT9Fldv3KYDkNT6y5
0VIQxUVWItE357pblmTnDEM67edw1k7UJAMSfiBSkLvjsaWgDhKMvVB4BojnBHEjjINmuJx9u2F3
DPo6+NK3RJhth4EUkK1w+/QlrSgwcIDXubNzY+YNJ4O2egQhUZXNK8kd2XdFTHRCZYqY4UO5err1
uxSuXz8wl6EwqOhGG4Ktz+wHWM3HbQfrogtgFFPb91mz1bxT6c5UbpI+1azv322VAWJQttnxJhWM
n7YyjxERurAObVjUJLqeE8TL8d6RUCesDRgf3vuGKV255p2RjIW7nNyQCzURAghKcAys/Q9pCwgr
okggQg1sgJwucE5AuHnZWFuDckTNzj/K7BO1nAUE7JbpcY6C4Oer2GFUkuSdZAP/RO1W7fQ2KWxg
xxSCIlMshD6TSmiMaAA+nFwUCBY6Fs+GxlUhKR2whiDKf55S5U3OVnp0LtsF7v7rT2kC4pkh3v98
XBeCYNwvvdXzoZdGztHw86HTY1qG+6AeTBIB0fBWl2k+EtAsEDx3UdYGX304XuTaSeZwWz0kTJF0
gCe3csZsJbNjUq3drL3jd4LaSqaz8wrGLr90C7+78awRJ1mRpc77ZIwOpPFYrcJ088jmLbtIE07d
gdr81LdoLb1qZTImgT0ckZ1/T2hitktle8neM0rEb+i2oYDlpkz3GXD4GY9CJ9rNYrrjjjQX82Ui
GISjPyf8YMkI3qoDgEQAtp9CvP/rdZCot7HAOF3MEjPpbFTpGGHKgIhSxUzvFQYGM67DU4NC9soF
YwYOFH/4rRg7nFNzFuBZtMxgHXP66VOBjjAAsGPxSUkJD8YcKJUCe+z7bci/4G104mc2v58W60Ff
9QxuPZecU1sVYbJtY+xw8JbRBlA9kjBbI3e8zxVYh609D+4t6mx1SQfIZ4BK+LFfuQaout3z7E9w
SHTQg7DtRhcilJb3c53mE7/DAE9b1TeXwF9IwUIAy3HcPeU+jNDZnr+b2ahfAgsRzG5xY4MsHs5Z
OHXosV7ofx562MinrulxZ88k7TIM618nBKXA5CSA+HDMcW706lDnPLpDVws2yzKrzovDCy2HlDwE
YwJESQeEHQ+VE29uZoEO2mGURbzqFun3Xs3lAyc2ukBaQHaEWd02BzNMaCJrv0xvsIqF+W5sGr13
ExRsnBfglpg/B5iD0Kgh/WXTlEZB2vbfAtwuiMt8WRvbsBnirwoN/pH21n6DrwbJD05P8y6J4TB3
JLTPDw2z5QOhnQ07PQJ78q0/d2ubiRN8pxLPu16wM5/MtgwOnCT9ZTnm+I6ol8+2EzTHovKXtwHM
T5T0dl/uGwi1AmdbphCv0qpuciiWR6ba3bEE67FNltRiGBZUjn2WlC8+3AOUxJsBxAmy/C4fPgw2
2p9eOnyPzUVfJYUCEkE19TQ7YfxKII//ZoC3wzPa1u9dNQKYg9QbI7uOg3KT+HSDkueCL5WHOLsw
q4UXZjE096h3Y4xfCFK3mjTsz9ns2u/0Rc0tJ3zTbALevWtXeN03y+p8dN0D4k4MxKjo48W/7CuH
cawu7AI3oh3c1ewZvpZ6bu4yw5P3HJjlrmUm+cLm1L3oAryn9O7xVVDky7fWXCzQokm+txm53K0S
qIi1aripzFltS69OhtculhXnhx/q9rq00wUkYQ1XlcX6Wo61uh6O+SoVeFUUlcyeMJtDkMwt0G6W
JH99Y2LyuEpV7L2S0cfLjg+bxAzhViMLYWaNUQhE+nvQjQ4T2bFunwPNSHZFgQQFe9Jl4T6JGUin
srP3VVoOfWR3pB9w0/IQbSqvglU7ymya9twG+Qv9+uDtu3xBaudWg7+tzbA4tDj2UjB9AyQt1ajO
vJtV0B67rnQ/kTiq84JtDJmFEOBrGToWC9Ip32J5YWOMIx1B9E6/mfgMgqeBFMIWC09fkohQ+PDa
sCK6wRc63yCPWM5nYDfcCZcLLWuCNKkdUrq3isdYObxcW8uqyI9QIA0+bR/h/h6lOKuCpJjJFXAN
m7j6cOr24wSsMEprdLdcdzVnt2X4kJPN3kZy2axZ9rWrernNY93ip8MjbNyPGN7arULsmEB90BYo
MM8qrDclHeutF9CQbnuSpCJUcoC5XUkpxB1gDji/cBSkO70MdX/rUSnJSyueyLKp49nuzugFgPLY
HOf5ZYi784ucnfqOGzkYzqQ0whCKqTrQVMEA4BzWdf3Rz51bHEzmNAwjJqdXe38SK9IXtc1RQBVL
DtnQodpH4FmTeRTgDBxH1zNQ1plUrU6cedYd1qYC3Fw4kAM1+iVKztSqD73ICYGr0U7vbAq8dttX
I1vfte/gMJHexRyjcyTZARimwHFzb/cT96pTO+53iiMCazKEu01rNz6UrnaKN77HSHjDuLVl455I
o9wb8ZRdMCsWFyVTV+dg9jETE5gyuXOhyonn3zADKAyhAdsDmUjYvPp1EgcbZ8HtkXOHwv6c1J0T
p2W2NYGGrA5jk6JjQuNAKDQJPSVrd/iZGL7woW4KWrcd/QzFOrPl9Kuukg5A9sK1vECJvNK4Oj8T
C8/vbKRzBI0JFuqUecZ1XpT1W2iRqLLJ0oK/Hze9ZwE6RG23kR3UaJwoVY9AmbW9TYKm9NBDty4P
aVWpfgA0JNlIu+VY5Yjwl4Zlup/YgpgN17g0mXw0WwSfhnWm8em8iDxH+czUr3WjBKzDl7HUCTwn
B2LFiD7juREmXKKFTSjVEdakUzak4mzXQVCT9sKcPtIoNOgvhLKRpWbVZVghOEAY2rk5BIHMJ9Bk
7e8Ss3eI98rVq1PgDkfWmb05UlDMW4WaPmwkzXcBs82ZnziNmT8anjhVtmjHk1mY7Lfcvjff4jYp
mHX+aALSwprsyznPnzOiaeOdDpdm2ZOchs+sC8Za8AA5KSHdcTzCvLPi78Id5YUpwYVy/wcnSwTd
ZdhWKosaowA7TgTgIrZ9aKw+1bAH+7vYYnlJLb0899hbnJ3l9csDQBW/3aVhKS4KN5cftoihUyDg
Cm7HgCdsg1rbwq/GYeFaWtgMx4f2qO1EP1B+49Pl9WfJMMpjHa8NYboCLvnF51cIiNQJOIze1b6f
ntI6/XC9rkaRK6cTLx0ZJ0WQDDgBzZIPuTO8YyrjfG8EZKU4+HQ+tVM63/vBNe7LUOq3ELLqQzLH
KES5X7c2zCwjcqslyIDDVP6tx+v7GWMUY51Cy/Kl6xPQswgLUrGt5Fg0h0bP/qsFToZQmtacV9Mc
tscR48/WU0Ez3ww2gQB2qrp9kPsVdJTVzFVMA5xcUYnhONhOdWYmNh24LEdCV6yLoICEHMUiMeqN
Z063JpUH6Cr9IlFjPlmGDSJQOxwWprDZG05Hqrf5xjEaAPb1SJZB2YzYTUBIiB3FiT54s13d2oYA
u8fTnicQTqf+NM1Fu09na3iaCss/+AkFfGPi6IVUftN2NuKyGC3q5VL4H7jejQWldArYAW85zpJK
ZsduWHhHSEfA+gOqMDhLNdknbp/PdEySD89oQGkxpQPMFEKxCxVYehNjitiiScCZ2rlZaEXg2tN7
Tsniqgz6cjfWEns+IeAGwJ44JB1OCIg9UIS9L+SeJVHfJmwxa4vS1gQMV9L4gUQbNOwDWe1SMQ5X
41J8uh1/a4B9dtKeKC6ARdjHAU2x5EJzdth/y88AecpO+m1zExYtaXmYILW7z3Q5uIc0r7prR7VM
N8H2HvzaMs5IExIAoCEbY6MnUYWYyIT1D6sCeLJFiEiwALpGqFxbpFEWKHxVHcwRu62+Lkk9nSkv
uiMSe31Z9D7rQRBHN3aJ9H+AhtLsIFkAqgPR4r+MEJUPKSk3lBcrwQJyvhz3gly3iPUoTPNaS+zL
1Ri+O2iW76vW7PjwRTywNUiL7sIaixgEp2xAOHV2NnwvdEPjYlHVcE6uPn1dy/wwGt787jMUvWnZ
lvVn13OH29Y3eIlSG9UZ2N9Mf5hTilLcJEeBYrYTL7pblQ26t6pD7vvTeww3Fh0xVQdv74xoAdsI
DQqP8UJNrh3wxCP2T3AepYFaE6MtcnsXdkbNgJYb0WSBJarU2SFbH/ZNbL86TWNdwBSVEf77jp0t
y7f9ZBhv5mT6B5vwh3WDOl2ksZGcJvqPTd4ZNVq1mbtV4+BErWWhF2PRSfBIV81H7Qvraep8WUSc
Cy4wm47vGd+p9VIHVdxF3RROjKPC/DaZVPPmon0ndhDK2yN4rEfdJt1NMXk+ixAcwgRC5Fi2HnU1
EJFHdquJERDP8K10wL9DO4MINmgy/CqTSTSegPEwtwkqyikZHcBZiGG3DTqNe+rBZW+Nwm5ANbn6
ffURfgXorJmYNcM3WNzAJXrs90ADisMAue1A5WmgSQ1H5zwNTb1ry8G45gJs3nvLyG9TN2FzhX+d
FmwZ7Sub1l8dsIvEJxhJ40nRJN2Vw7D3fYLvtz7ekfdFdquzV+fhCc7eRS6Qzlhobo6WU3JQ9Et6
9BUzFPY5XR9VXh986tEE0en6NG1bvA49NYBnEOM1ETt5h5mh/9K483xkPN92t7PO5z0roTeu4/Ih
C6ppF+RlcVvO6QkQQnLojZ4XHeBS/+mM3uielwzS5znB4z3umnIy3hbtNl+CsmPpaJc7xfw2moQv
v8gElhnUhzIibNZmgGZK8lzbmjyznnmhbzyQiDAhANTlzP5mCMlUBGDMgEAmyD9Gj1DWfslPtJPV
QSAgfcP7YG3zRKRXGZ9SpwYv23ZezJ4gXdzqxKyn246tPZ9wdBj3bcZNRM0DK9wX92Bg+jNDP4AZ
XFN7jfDnKna6+VJJXPE7eyF1dxO2gsQYlnlEdPtuL69NHVqvLI7M49gqHe/63FAXIZtOZnN19ean
ghqumL9bRAHvGzbaz3YhegqrWG47YJSkdaT6Kk8W79r2C8zZVP/VUH34KjAf3bblDWqxYt+AI9k4
49TCoqtSeYlBrHtuHZd8QMy4rxhSUX24Ilf2bUYdMb1VbpAwhPV7k1QSvGGYffLAY9w1AthmP1k6
/IyM+qrmVi7lusHE3ZVuU7NpH/3SowIUmvYFajSToNiRZnNIYTCLTSMSqtTV2sMWpjBAcDYOxlw2
LsStpYNzgcuVP0Bj70FFHMtHblw97L1KUkupUSUuG56E8cBAM4J+ttZNfdF1Kk63KqWoAiPHvpdQ
TGuqL6lMwmzbdJpjZnJ8mi4+U0JzSsJGhn8QBf93E3PXQVTnOav+3lv1gb9oNjGx4g0X4WfgoSkL
yt4ESwEbB3yRSjo0tn1MPHis52s/N+p/yGH6LysH4QX/ztyZ7ciNY2H6XeZeDVEStQAzcxFbRq5O
73bdCLbL1i5R+/L08yldmM5QBEJwXQwGaHS7urqLQYo8PDznXzzDtCWQZESMl95Wrt3VpSimby5w
7keU4FvUGkS8myi6ouZQtscCgcV3mo8+yzZuNX0FLX/e8sACyuQXWOZ8cdnWYu6hI0NoNlSSsUQO
Q6S+c4cCohdF4w8/s2T3QbnWC9EKv9TNC9c2hrKOFZhDdRNPjJb6DDk/0gAYywzJrY9SWnrfFoFv
3ECHylACSOpyeC4mATRSjLGprYFXZ0D9fxHdNDzIOyxH0lXyJP9hLRoeWmgLitn4/hgC0fubsELv
d6Pls8sbHpzI8zSJECmpUkJPJ8xdmjFBiprNBqe+/pNVJ1l2M6FA0qFyOGf1GvjbdMXKTVz4keCB
EXYFsmkIfufpHoPm2krHLzEnUlXc3fgmuhD3WRfwu7i4aZD2EZqADb2aGBmQ77+7SF7h8ZAzysCw
oVZgMbsZnIqGJsYN05qF3wLMj0UBuFKLZFy6wgDW7y54CxS2Q4XQQwQwHjXVd78PHQpn8XAjFDWq
J+LGzHyLqNfjQgPB9zYY6ilFvzqE57EpZ1jzpoZXWyP5gZEmfzbZKX45iPEeaprZg+DqG9t9vN7z
Mue1e70B+MF8dckpMiRIIX1B+VCxBGMXolFhWGgQH008FF0EGEvV7bWRg/0NXJ9Idz1ANCSwDANA
KuEyjJ9QfS/Ce+mYgTymKWiCbYUddXqgBQbGpJe1NW1kBYAFrAjdICoBodzCNjQ+Qa6CtAA+wlZU
wTATPZTkzcMuy2aXC6crcV1yi6zgH5hpv3gxxe9M3aTWGkECMRCKdrVvKuzd/m1fh/YH8HzIZ5lN
o4qV02HMcODTxbEcDoCle9AlAQ0vDjjalSiN0tTB+iQcUGmMXJ42bRNNPnDAoSiAk4BzeqyrhgdV
FUXGeD95NsxFqef82eLR9obqP+AyD+lCCplCWupIEE3ie90eXdyfITzhK8KXqXdl0tK6cbOA/6sx
uEVEhpTrXr8DNxi735SdJdMtVZcY4V9HHz9c3wmnwdQxdBt4jmtb82bQCUuLLYysNFC1BPJc5oIc
JIPGpTwa0ttMz9SdHVXUA/QCLbcGgCRCvB6yY9d/gHF6zPkFLDLAbKn/dlB8ac6+ukqmcJBjHiO1
DxGkBsAJuokkcnKpKfxu6bDMjnXrAWz+Arwae+w0nOm3gwiMHzKUCoSRkhGiQxRnEfRPqVVik9C3
f+UxlyCvT9+/1ToYWXuJWeKNbBEf2ZU8dqNNLicNtweMWFCJtihU3qxMbrm8dNiBrrtCzN6BsKuM
0xgmQzvQfbv5m5dJ+UilJU+3Rpvy66kQeI+8IltkWoRj3iE1F34DnEc50cEHwN/rruubYETyRmwK
3fbejFRGdxg7xLBshmakpyTke68d4/tZ7iN90n2JVjrdG4RlgaCJxwj7CbBUgrI5QsMwS1Set4pa
nsSfwlPVO8vnMbRGcFpg7Q1mDFTBNhzLIWgDWzidcaoVTipxpGhQ0yOwvFB/naKea2egEpAHpPTU
Ybw3FI+obQzRjSyou5KT86xpShPP6OufYNHc50foruFJYWJMKeyZaXL6gzLLikgixjmQcp3fFoh0
vo9jL0d0uxV+uRtMe/yIboqgk4s5BfgsObr+g+flAIDgT6NM19OohmMaSO9XjhpVs48zHSV6MzHF
oUUc6BeW4bQqpSozdDxxDHmv9y7qBy8NTgKNgp1Tyw+ypV6/wXKd6t3Lf4vhiaJYr3dovY5BF80C
em6CqrKPn9KmaMpgo3c1zzdZF2gASJWRLKJIUyM/TBsbkQ3sMSIAzkPNju5yqnUAc9uQf2RvjduM
KNJ88WBe+Zv0pQOJCZAZHHOnLY9wW8QBwHrFQ1L6rb8vXF60tDl91JcxeChxHXcyz7rNx3hutWtG
8oCBpPiIWBkVYVnw9sGYEDIX8pLeY6oDBkOrBE+uPXx/0leZpjCmFasLjVi0tJtePuz/MzDRPND/
Z3zZFx7NFZxQ//Pvn6dAoZl48xsoZFj/gYoEUgiOG4Io0mWf/wYKCf0/MFQF7GyksCnvWUTgf3BC
tvcfnaBnO3PoJ0YZ5AkYNTXh//ofUv7HNF3H8MhuTFIbgEf/+3+yZMHP4h9QTb3469cUz9P3Aq6s
/ADuVJuIYDo6ZNnTQ9im4Oy83sNwTQ3jntau8xbJddCClFaPOEX7v4y4gJVAs8VfuWBOU53fQ5Ot
C9cg7SbtnQPWq/vFQF0OISklt07FScoMSz1GqG7tXCXyu+ux5vJQ4KqI+GCexfz3Xw2Fe0QoDHj6
W7e3SqwvhmkblarcaZ3Wr8zq9Nb8PSvkqeZAK0AtmfPF82ooxFySyqyZlcCU7a6HOoD4rDU+XZ/Q
pc9GLwxurMRhjVfD6ShtFgSxrwq5VRMq+Q1mLlQadXXXtnl5S38Scdihrsx93saDWJnh/M/+bxb2
zwwd3le2ISyLbbsYm/ZXGselpCjfIAjbWlVOVoJpQJfB3S1Qk0djyG1X7q9Ln9Dj6wnelYbg3jgd
1UOzFv1TRo0aeJ2BPg7bso3yI7KX9e31xT3NDV4maPC6AX2GBQw+3Iub0kXYcRQZDkilMdJcqVrT
hL4SOm/tKhl2lsF1ELownDy3Gh59VZv76+Nf2EJsnDkeGExXGouPm0dhjLA7H7fDVOneKDxq3HzM
Rq6Mc5pO/56nQZMdYB2USSj5p0va6cAogjiWWxPBxVsF6wDtXbt+UDnCuaAF3OP1eV34hAbPMRIk
MT/K5HJdNRwFqI3Muss0Ju2AVss4csfLZopX9ujFoUjTLcelHkQ94HRqKS8rU7kZoql9+SOtlHMT
uGnzNpSJsTLSpc1iMpDn0aEhW17sS7+jR1vJiEUcXbUHYC6iLSxLxFA9vf6QDRhMbHuJi4ee+OKh
7LC4vb6qF46jYQqQxsLGZttYVnyAdAo6CzzmQmVoHzwfF096U+Nt2WTDx5YsZef6XrryKS/EH3ao
oF4hHcE1tIgBxTACtzNY3wJM4Aa0IHRblAwOAUDmu0Rp7U1bYdGqsK77dX26l76s6TC2N6tL8Fo+
/bJZFw1tk7qotOSw9FKBndOUJnKH4r22srIXJ0kLhzLHzIFe7ldRk75xAyK5Z3vFTpRQCgd7EN9V
3dmPGdayzx3qeMkmUhbC1n88TaKPOetrIMTtmottFUVWHOhKWmjaxOmxRkplVwuAQJGAE359qAVj
+iUOmLyCeE+jzsFbaHEuabEho64zVlBRlfTKFM8lVIcOXKXwIMf0geTbuOmhZb43s0Lfi9j5WwPK
uRJ2xTzO4mIhueVG8yyig2ktHgS6C/ZgCvkdgP3Yzn74kTaLt0cHh5KeKmcddIlyO41pMA3oDLT6
z+srcSEgkqKxILO9O7F/3nuv7u6G51qghxagxLzh/aHJ5N5MyNptC8GtxKzCP7/TTOQmLFefE0Se
2afjqXyChSZ7NhhgyoMeoeZHqzWiF6+5K3v5QpiySEPJFPB8I+FbTA3FQqrPVEG3KQ6/mMt3LoKG
Yuzf2z0CJn4m7WPpdOqno/r0TTX3lK4v7YVja6GcbXGdYvSkO4v9PHaGXudayh6TcA5bi844uEE8
CfTxn/fHSYr7OqW9MFXXnfNi1GlQ35KLCKEUzg069bGtwxX0ZrSw2kGAFZwYtmeHFOgzHUw92CdA
VDcK29399ZnOoW+xi18Pf6aaUE1agAAd3Kxq3rKBnhxK2Nsr3/N0q75k6tRmxMvDmb9aSn9QrepV
OJpqD8cNpUEjsz/Tmzd3haf7e0rHyf31WV0cDzYDN4zDdaMvt2qa049HOx8Ljgq5hApn9UrN3Mg+
+gZJP1iZ3uk3fJkesj0UZuAuID3hLlITHS46ffq22euqRvXOSAJ0WIxvqFz6hxqM8L3lwby22zbY
0WC1ViLi6ZX6z+jcbsLgxBg8UU7PpdYKeAdAmPe+FNCpIfegRgB5nm4K5IcXkV1Zm8/XV/jSoPMj
kZ1rWDweFlMWbUCBV8D/7zHBuQWdn+712oph+U/JL8eNE5qabb/yWU+vuJeZUsjHcJ2blFrVst/g
4xfpYgY9NwoQywNJLY+RGu2tXgIixcWqGDaIVbazf5m5ssgXdpTH6USngsSJUtD8014F29aPmjEb
umqfNcBXG00LHhrleeByHEGfYNJvr6/vpakKGDvkg0yYyurpeA5ubbFh4PIldIptAzahd47sMb0Z
bPsBygS2yvRlq3cKbeOVOH9xqg5ZC+9ckt+5AvB6qmmIlLIf8mlHp4/vnbyELdc0w6eWH7GPx2Ft
aWchrVcx6PdnFZ5DgPPwQnS8RQhEv9LGosgCpqRMD2FGG3wDdiACNaJJfSwcu3S3ynD0CElNL/xJ
I8l7jn1udNRCx73oemctYVwkGb9/EmUUqgy0OGgdLS6gRBuogE3Y4qBC9JHz5R68gDoDgE6QD4gV
bYbKsB9AigHW0RHiivvePIBUbFciy+lF9Pt3oO+ke/QqEU5aXkROlM2qSVa9H1orYeRxukv6AJUR
CM8rh2veUf+9CX4PJfUZuEUzlqRi8dk1L9dDnAcakIaO92ihHnnTwbX4cn1fX9pckkq0OZeJ5mfI
6eYS3HQoNRcInlZYwxs4ORxSyLwf9daG0wWi8M9S03+mJV0K52C8JVWA0wEb7GUdOunNfqjS/ICn
83DnuWZ/25txePPnc7NJjmzETwyDzXw6FF16ipwtHytNy3KvdCc/TggoI7vZertgbMrD9fEubQ5A
uEKndWjD4FvEpLoas74wbfgu+OYcWkc2RwWocusb9NOuD3UpHJH12UiNzXJFS2qbNehUT8IQpcPC
Nna1nHLsAV08t6zAwLcaml4M5TvcNAOWtNeHfinqLTemTXbEu59/uS+6Yq9C7wQZxB7tqN67me3e
1iiP74eIts7odM3B0CBYRGPt/xhxEziGKVTpY0PD9qA1hYO9CkS3N00IJT8bgMfc26mBWaalhf6t
JdDXsVNndFdO0oV0gEcY6Hab3cCJWsRu34AaZgD4BNydiEfPHR4GJBKevTzHhyrAa1aPNPNbhEvu
wcwH77iyXufh1EP7jsa8AJcOyGGxLVIZjxQyaV87IRYHWL/69r4rYxSd6HtRXQ+n2ghwmay9b6qa
tSNauhMb14rdGy/Nq480dc1P13/T+YpwefLunjN60oWXcPvqE1pKlR2ugwq3Rb85OGHrbkJEANBo
7Y2/Sn00PyZG6r7Nqnp8O0KA/np9+PPdO9/dNktC7ZbkYfFk7CyFh1FRU/CQaBPIMvG2MzTkxqjx
JCsLEL4T2qZgJKp85YguXolz+AG2TvTGsgzmPxnaaUyYqKM4VktTipWxjxCKphsuLN28AQOpfjmz
v02Nicn94Pkq3JudjSFGpPcfry/AeaSYQS7EdeAu6L3oi6gbOr7A6hGfGRNh0xduPSdVxG+wnhlv
/81QhFB0pFjD5e7jFBcFhmkoJIBP/16BXEDBpMKjgtNorxy0S9/VppLkstVd4TiLg9YniTRRW1J7
qUOBw6qppzFqNraDx5E7/UApytmU5eAMZGhetRaYLm1qrksisAffl5zw9NMOcVaPKOKofZWExr1v
h7gu6wFCeCZOcQm94COvWG1WRQjvrXxNOW7eOKdR0aO4TA7MR50v00XWj/dq6TRGqvZx6+ZPgeqw
7cZJ07ifpF4cBVy6lSvgwoAk3TRzWGmGWz5Uu7FraHxqGfTgKjhGpdbhaTVIAMnOMCFlKHBSub6V
5l25mCKZD6y8OZIa9hIX4+MG2Ue+l+2BDStQnXH4OKKtRJ2u9jH2ogAM/DT5FyfWYCtRYmZc3nTz
WXoVq7pCxRAZk2KPfaB/Y4LJfxzMOjgMIJTeaqi+3ZUeQpa7PuhQlyqa5AmZi/7v61O/cGC56VyA
BBSXBIXa0x9Ru0buAaEt9pXVie+AzjPEkIbsYMiq+nh9qAvflfuZDhC9NUqHL/ipV/MFfTZv06rc
g9gKftaGl9/lPqLHZqPj01bHU7nyWS/FxDnH5F0z13hMez5Yr0bEcrAIRjcv99SAYahqZQOH0/WT
DzBX/HGDFE/3V0ksVfuIGtANdBS/wTzEd9L99alfWGVzrjKhvUvhEiDg6Q/h73RaKqNyT+wGzZx6
FT2wwcLE0i+pLV4f7MJuZqr4hEqHEhpX0elgk2vi/9uCW08gQD22WWY+I9ohj4nnvSX4B/tOi/Tj
9THnALg4QeYsrICMHafWdhZxX8LM6aORCQaobj73ncQKFC+kH9dHuRCGUeJijPlZTo17MbO44JfL
Uap961WQc+GC3SEPU28nh3RsC/YKafd4aFN1M7lh/C+2L+kvEYLuk+metZ9MG0GnAX9Q0Pz1Q4aB
+rYLOx8TQmsQNzZKuPbK/r3wIcki5k4mtXZ28HK6TQcGz/TV3nUgmSsgytBZnf4rMLa/dWT5gk2A
8dWfb1WOJghGWPfU9q3FZZN2CCYD/2aaeFDcZlhaPjX9lL+DueZ+uf45LwQEdidQRLRUaSUsi3Wm
qoXSEof80YQopcpEwP7OtHsRzZxVu8hXMoYL96jleEJKgcQWpfTFKeRbOejNpvXeiDFFiC0OBo9R
HBsjM7SBkhf9QwVliItmNmycRlzbrk/48g9wedVQMmQfzQvyKh7Jzgm5yPgBLcL+f1V+2j5AukdN
C+rLg/LQNJKDG8xKDMWXuDI+Xx/90nK7QBmkRxOVRGUxetymsd63dQ1UixZR4+PovKkVbWlEFoc7
Av4amuy83jL3NU3OKQUe/uAu4q+TUWGTEn9ad8KvHr0v5OKGAW0PDcOfODdvOyQ1twghYaitZfGn
scU0OR48wEGa2725Pv2zEMWPoacLnUS3gJYsC9B60pfImTQe+My+eawGWLLgpqzDn4/CM5EwiEIL
L+bFHvO9JEdZdDbIcNLpEDfIhZVdtdabOrtPjFk9FTQ0HWEa8cv7pGCOxgTMdTfASIZLW2W3osKg
Cj2I4Hh9QudDmVQFDYuLZIZbLusoKnAIbagRQg8P8q9ojQ8f3bF2AHQhH/XHQ5HtWfRqybR1YCKn
x8MbcDtEnMBA6SWYcDXVorbZmBjANPghW2O8EunOzgMFe9o+c88URWL61KfDycqFL9Fb5g6c83cA
bB1GDKM6VJ1DAyTrtZWFPDv8jET3bH6tU0IhAp0OJ5IxMCdnmFXSwnAXIa/4FMd580bvZfeoQ2i7
A/gDXs6vwwkt6Arh3OvLe15rnOfKZ5Sz/QBZ7nxCXoUfRxUz7rTFSo8AO0sH+gBlHX+wPqNiipRj
ZlXmZ5yVMPEqsrJLAAPFI0kx8GKYwyjIVSsX3HyBnWQN8w/iSQWoGAgY5cfTH4Sh1pSINDN3LjLB
f7lqttdpgvLZCNJ3I6aX70GRND/DQciVnXbh05OKCirAaEhSJFwEpqy2MXAp6UOlRTSicmfau1JH
JzS2Te0QT7W9EnsuLT1VCUoT9E1QwFpmol47me3Q2tOOMhoFk0qAlsHzqeL0pmkLmLiWiuflAEul
w6MlxrSSNhJStXrsV7863aC6d303XDjX/CKQICadK4ts8XTtQTgaGYBJHSGRMb4tSijwCinwPae8
WRnqPA+f4TRc83xmyu/cf6djYX2I0qTuotBHdw4TFBS4kR7p7sfOyg+ZRzkPN8t8j43ZiG9bg3Ho
WNd//snJTjGMRF2MOvfyC3SQo9EbNpH4dER5W/iwBQyoT3tk6NW+b9NgJbpcOO5UEmnZQ7lw51z8
dM5Rnc6OEFLfmVbYbBwZlo8C2sld7SK7IGoTN1lL88q3AEXwr59Iba2VZb+wyQEtzOkOFWnKc+bp
L0AqmGoqyls7amLJnaE3WB379fQxH4zpZ1+gM7uyxBeOM+pqVKRRVDCFvTxVfWYko+f7kPQ0vQ/v
ZqreHQbOiZzVDdG3pBHklhvgvTBQWmsWZLy+pS8sOU8PbhCdHIcpz7/vVXwLYwlKwA31nYakzEFP
pwaKG/yNG4WehNz40qnep8rwb0qjwz5vDP/FXUmCYbHgmBucLwD2jxXIRLzR+x41qbhFvaIQAZxK
TANXHnkXcitLp+Q7Y8ZIJ81lLjkEXYo4r2vtcCdG+wCDixl9L6wHN6xQUY8T52udmxV2rpp7TFIv
tcixhHwaEVOG99KEKxSd84/PlWZSdwRFT7awLH2OlPkEUHKJ8nGgHgOkpo5ktBVm41N6hyW3Qt60
6mCYoJJ9/bOfJ3ZUpij3cpfQRbOWNccE+QwJR1jCMbWiI2j+Dg9111rByp6fJlKgF8YJu0vqchHD
opHWtoosueNYGe/dAIXTGI15PFJLC9czAsjKbj4P0Aw3kwBm3A3ejYvbWgtr0M4mPvDdlGS73B+m
vWni3cyXVofrK3hxKGp7FPocG1rNIlb1aevi35PbOy5jsXVbl3NThw7ewKi4XB/q4jLONExKFCao
icWspqCKNIE91w6CwMPQxsEhMlNz37k+ruYIka4Md2lXktsBBaZZNlcNTkOCbiDvaAted8ZYqg8A
gtMDR1ehr1rH79SEfkQmTP+msKGi/IuJOtS6OJoGr/fFmk50U5GRQGRfRKLadrOr9tCH+mPe1OmR
fslaN+biwtKP0WdtyPNmunALfwyog+08WpuQtyDneoHkXZf6+a0dqerv6/M7D7YU1ubDDqoHPp61
CLYxLgKpSBivt1lAI0AeKBxl9dBPmXUIPIygtFbZaJDhwdRAKFvZspemS+OTMtdMB5UvVlevYn0z
qMxMEJ/fGQr/Et+X5g2QpoCivGfd4cm81h+fP9dpqgrbR7dxzpIzYGvZAVBjn6ByV9mIHcXVY0oP
+71W2ya5I5ZTZt04hwCPyZUQcHFQnnLwHOCTUrI43b0mAlOpREpvB+LSuvMCNIXDmORJuaN/HDUc
Z3qFKtWff1iHZyVvdl5+sO1OBxVDbHpln+NI7voFotTIaB1qMCnWRoSd/SvRg6zb6iJKAMdEs+lx
5YQfrv+ESx8XACClUm5R7vJFet6EY49asCF3ut/Iu2LAJmTC1nGntAl/w7ZZexldGo86FK8yrhGK
4Yso4Q1ummaUFneaYY4/dLSZDqA9i68CZL2JDH+RfL8+wQsBl7IXOIG5RmC/2MS9zlSQZlJF1po4
DdcC4dlwjA6SlHcfOO2P6yNdmBqlAswcOCcYyS1bG3GDnAPkc2TIgFnHCJ4Uk4z2UYQuQ1wi4vPH
o4G5BnFNVgJoS5ine6dIUm2YIt1BbQo72Bbhoo2D9CicUYQa6ybsVpKO89kRgaDIgNOf6wbeYryq
RNrK1iLcKhHQPDhc0Ns+1jRcY+N+O/hdt5IEvOBBT8OADVqHDi+5PU+ZpXywSnFXRhwMGm0+Gj8G
CyswTPWyt1nf6U/6ZFp/ZchEPYdQuW8j1ZbJjY9LxEHPov6BVoROoyHHodr13c8ksLx3r6//fHsu
fx6vG2yO4DPC4lycXc/U6Innob+zjdQ+cjIxax7RFrk+yqVV56RYxH4ucvL9069cI4ABFwPdwCju
kXmsiwgrTOdD5nj1LU7VKzv4PAjSkuOC8cAMCTBD8695Fekx1BzIHGt/lyDCC10WYXLPL0wc//Lh
EEoHddkwX8ORnh9QSkLkDXxlLjhOz+mglgnBN7RndVtUvLZiytANSgLrQJrxx+0aUjuyZlIUkHBz
oe10KKTy0E1QNe/iNBzumsBxNpg9FPspVYim9Xp5PxXIql3/hBfmJ3kbEn4gR8yA4NNB4yHElLey
I2B2EmyLnrVAVp32fdY0zQo9/dJQ9BYdiK0cHHf5DC0zNwgT38ACZhTmL+Xb5SzKj6F6hP5LcnN9
XpcOqOSGZhxegvxhcQJ4+dl93+fR3smH4qeyu+pN308tys/0qG70zFRc1NYYosFvVD/0Ni/2dR4U
+a4vUPVtGq4aBHzaj2PQh4+z9PL++g98yTgXR1RSDAFEyynVKXWernyRpugBIly2H7oxLTaVMKO7
yFDamziSM6+4T9XsVm48oxGknvyqjx5rpKRuSsQCH0uzGN8gfxiArwCTOuiVX+MRVLUYhIX5V0Nq
JjYJ+Ize1KU2rOyZl+i9+Olz8wsyBKV0GmCLk4jyV4E0ZhPuWz1/Xyg9vUVUOpxpUuE2RzhlE2az
JVSrjA1uTM2NxqUKOaF1n9LcCPZgRtTKap5FImIdXEJ6gXTS+fdFgjRjxPI+nCzEOFH7CfKkRknQ
ooKYoOXzTup+drj++S4NyHHhAqBxNRd2Tr+e3+SFhrwyKu+msI5GWJt3qjXwAkvz4lZ14dp+Pjs8
cN0YBnwuxTObeHs6HqrsrSWRb9+icYnEEHQV4AngESb42rvrUzt7Ks0Nv3kU6AgmCLjFWpL0ajHy
pNa260tZoexhTL+EgFlIYbSlZ5/oRy/T+h0O7fXK0BdmiXAFrwgevOBBl/mXxmOszlRpbTHGdvfQ
tFACp2+9tay2fXd9lmfPFkbg/FEGdOb++LKLazZxRSkKwoUd9ViC+qVDhcIfdipzJkQOeoRNsrF4
hwZ9h3Z5tgYsPy8EMz4mCBwhGAP0iRYbCLPMEtxQzPhQehB41lscn+ouPirHjnXUDJPZCzFDxPkQ
iV58QM5/fEwcVR6DxO+31xdjHuzkQM8/BlAPlEpq07S1T3eXAgUhnAD2S2B4aPWhLrnL67z+80NK
ssC2wn+OavOSs6WXYWf4ToFPSBt0h9ZDm1gDtLhBUtzbIW+69jS8OCveasbMFp3fw6ezGiGIOFjR
o1JIR+G2z4P8oS27dGXtztKSee14NMwgNyLiMvUUfQZMBIl7BHNN/28E2HkGRnb+PaFpgkFXY1jP
yME6KwTnC/EH+C0vfCoLcNStxcsoJvkT1qyoHonG/jKLxCNMaCv9MFmlwOnLxG3q+h65PCKHhdoe
xewlzA5D2M4WDrydEonSTWYhGa4HiBxl5gRCPUag7/p451/P5FrkLUYRGdrHsrWZGfj4GTnjGa2h
YcnpNre0G+XKrM6/HqPQYwSp4pF3LYk0iGbjgGTOZCjkp9+gVx/vTZytnnrVpgA3EY5BXF+v5QqO
8HwxSbrwMLE4CQSgJZaOVxBnuuUoWNAJj61fxUcL6Y195Pr6vXTTYWWa5zGd8SwqNI7hcHHLxfVB
1x3hlNoDNI2y3N5yhvy29Qxn7wmEe+n8UYaTbr0pkAFbSxbmPOY0tjA0pBLETFwHvN4itoyBpfXg
qM2tNBK0pZve2Q6NNPZV7WS7EUzyJhBddcCHrN/JzBgOmq2Z73RM61bCz/nlYiLHRTWD7hNndRlx
URb0FSZ5SDngI7b3SwyOddE4dzbmWSuTvvR52VeU5cnuEHBYRB7EhnvN8FGNCNpG7hxlDttKjNoR
l+puI+qmX8l2L44nWduZcTw/TE8jXZ2aogczynZiY+0DLWMBWzt9aPmqMGTrceX5e2kpAY5wMuWs
mbNElrV2b/NcQMQhcfV2I/Q43Y2hi9eLwMDvz8PAzNum9A0TFKzD6dSweUxsM2eoygnaPcKR3c7M
kZe7PsqlBQS7QAGRlJbq8DzhV2/LoB+DEOc1FL/g+KIgntqbEEF8ZDrj707niJXYdinqAEACX0WD
iEWcf86r4TB0TQzlCIitdV2SYcVYhyW5Btuzqu9qmN0Yj+X2yiY5z3go4zE3TgFUEbpSp4MKNdL8
dRoLPWABOlqLvfZ5GIf2qGPXWNCOG6pnVyuzTxbSh3dDog9fri/ypSAEcZgUg/sS9va8Kq9mjZrL
6CVgwLb4r4S7VG8hxbdldCM0z/vAe1fxmMm9nWar/u31kS99Xmq1JDhclw7TPx3ZHBDJtnvW201V
eaitpkRdFANHL2iaTVujDX19vBeW/TLo0fJFxkG43GJLMak8lXqCeS8HEjumEGvE3IYtGbTu373L
w3dnZKmRIxDi29kO42+pb8Ysyp/0oSu+CD+Ph42VKWVtsKAXmKINyuFRFWEGhBV10SEPH6Z9v3VB
5n2uI1v8Sik6N1vc9rL6COI/qbd6mSuqJLYd/zSdZviW2EOOypKPsdMGf+s236ipUyvwhgtbbOYG
gWkjLpB2LfZ1g/B20U0QxEv8jQ5hYtsbE0uRfYQs7TYs23w7ena5NajWbdAUW8MNnb+pSYgoz+Mr
NgsD0Zc4/c6eWXtK+i4+ERMqs6NpNfR17Er/gX9hjTB1XLXvGwEodWPJhOXIItP4UIrRxhqmiawv
hYsU8k6FVYlaLB5feGa3pb8xKG8Pm6hvSbxBc2XxJqD1AvcozPq1hGT+iYudQ2sYzNOLuAFPg9Mp
xOOUybAisXM0a9gJb0zfo/gWbHiQj/vru/TSUJKOMagEen7gbk6HQmxUKcGBZN8Au+TT0aoR9cSt
kTYr9dkLAW/mBv3foRYXYo60oEDOjCRAtuK+M1T6ZZqfRhtegVi9gGgdjoMspsP1GV4cFoljSCjU
KcjvTmdoWQFyKhEzdEu7yzeWVc9Kw31bYDKqWvXFw08T4/HKXRn3LN5w4jG9owWNbIR+BrCiv2CE
BvWtXeDgmRG4ARPvggwotOftwRs4f/olUfSkDjMz8ujVnOXmNUeJkK5lO1wzwy+1heh0o5r4OQd/
sHJ1nU8NehHizRQiLEjCy67QYE6Y4QQ5IawvsxvfFeG9M4pmJ51kvC97X63czC8iDycHwgZEQgnP
JAHgYl6GUrMZzcyUI7nibDOBMVE1fTZi7F3xHJfGQ26a/vfai4ZgZ1IFC57TsUA/F2n/dto6tu/5
HwsMcT6C8IyKTUL+5N9bVYVdmCpxsaR4WH6mkRTjbIshDUE2mNwnPTX64Lnsgv420+Le3OCWYZDD
JXapbxo4pFTtEk9+cjCy/iKL3CaIVCjRSjsDlI5S/oAiRxvLT+C62mILO079yM0+e6/j3/y16eCr
bYasdz+FNdZ3myoK6lsUP1LcxvK2ehvEmv6zs6eKcoTngxx1xnwcNvPX+Gy0VvsJpVv7Lq0T4+eI
UHK9s60p+u4OCPnsxTDNXkmpWyRvphB1zq0Zl87bsEvrT7JGBXrjQsTLtqrGKvo+S4T7EetVETzh
fIdUPtYCgXqPFF8fPjs+ATTZ5DAywEgFei6f/azEFsAzcgwFjB5YT+p6wyezCWEpa2bZfcEGLSKY
+lWEnjhHAGg69VUgGclgJ7sWzcRs09p+goqaZUCLxI71qY8GTwfsjK/gRkDNxuFAatWHVovTaJtT
TGi2tg/skwJNFdxPrVf0z+2AO24QIOmwsr+XQZEMmlDK5iZdmOszi1S655j1STWK7WBX6k40XvrQ
x07sbPGRwNDqenxavnHnweb+JjgS+nIUxk/jU9MEmPy1MJowxEi3A6YDB9dv16AWZ7UmquDcxTyj
50cgZ2gR6B3TpygwYLYj4jzEVBjR8Hten/5eBgPv28rwhvc+wiP3doeH7yZEPqjfpK6O5ZfIqfyt
HGnagPOIrw81v2heZyoXFDORzlkEZpwmjQhjNIQXc+SwPjgYMHeABSA87WKYt/Iz9hTugXCN3Usm
yqo9Bj22CkfwfHF3LLkumk2gDA01UdVU6tNg5YhQ0OEKi20dUAreGdDvHGDtLU9rP/KxzxKq0Q3s
XpLGf6tknJj7ojbIhvwh8sU+yWzngPtUFuyBpbTPVVcH/K9pxRBycJ/AM8QtgkM7WFO3tdJoRNkN
HP+vXo/K/MYzuwjfWs0Tb4kUTr5PcSt4UxlotGd+YIH9jnxJ7R6R8S8yUurZbUvvW4fM8rAL/ZpF
7wMbw5/QLqxvpersdhOVdfvkpwZ3f1Cbov1Qdcn0wadD8DXBeuzJGVpD39jYmPZbIbEi2ZaZSh7I
pcN2m+DcbO+t0iju4zAcugdLb90vRVVasJ0yUOJgi0mIkiks9YNeucPXrHIosICGxx0ZJa4PreU2
EuhGUT4NSVC8SZuyiHdDMDnZXem6iY95pluYVAyd+DHWXHZXV5TjB7D9zl0QWkEDJbLNyb8KH/It
Jo42Wv1Tk7U3iGJTXU7ScboP0iz/AGpCzyjAuPFfnAd+oRFLpPr0VuLZk2b1hI2cVlD1Dqyx3cBu
jt+jTivFrkskPSQRxm25Ac2WqJ2PUcdzAIuie9e6ZfVXGOsdivXC1D9mGu9GgI9G/zX3glHbYS2f
/63r9WQfC2FwWyRa5n5B+KIi14YLl2w7iDFfAHGP77u0cZ9CtyFPGrXG+zHx498PlTIUzoK5/RWb
aRrpumZ5H/Vh8vHotkPMX8d84i1nVb4R77zIVPmu6gMqZaPjB29w5wiRh8abJN3Auwzimzo2ca3M
7NGrPxWZW/8NWUwf99z46gkncFFRWRTyIZtKI9n9H87Oq7lOZGvDv4gqcriFnZQtyXK6oWzLJjWh
Gxpofv337HM1s62yar7bM2cGbeiw1rvekGjZeqki+I6SJrBsEu3Gvj6o1rJEpmD8egd3maLXDj/A
XxAVI/7T0tXedCXiwGC4izfYb2rATu3LeN1eAk965gV/bKTamPdaI0EsarFuF3x3ZRZhH1vDF4/C
x5E577PWxg1ugoa3lzI7Req6KTxhUshjVXtkHxVPyptjnK47tU01d+I03wa+bpProPDPoSIVXmEw
fXE5SpepFt2+kyF/edmZmeCkce2+2LogCk1imn4saxSPadeO5Y9q7fL7fomBHjHrsL8EnTtFoJBe
8aiXbVMEi7j+jg2hp52Fr/cH3wqEm4W4Af2aFVGTqa/jykvXQdT3bhnjI0vMgHjGDmR0j4m9iJtm
zuPgNnLyacFFwR/sq6IlMS2razLIKf67qHOzIKmX2zND5ltrYYfMrK6pnzpQ/ZbLbls/5lYw4pHs
F9iGt3mzzFmyRttx9dyB7LDQ8THK7q1S3ofLYIpTPlfDA4li4fehWyKVTls0rBkZn446hOykc1QD
i+rarz0CUCy/6Mis0kP0eWwK99guFR5DQdF6WVmFhX7QOSkUj+6EnXc21qrH0VzG55mgQzzzzprm
9QmIXsU7G+deIoPwq3uOts7qMHkpcdWW+AH2adiGPBgmEEbpliIAhtCcvNxuRn9R4rrd/PqnldOI
XQmi6ww5bx4hcjJemAM6lN4J0bFY3KfxuhaMJ421PPkIU/r95FfNfaUEHblbYjF13UVDOFTHs2cn
uu1iS9q7mZb2d68RYe9btzbewfL1GBwjYezv6zJDjIeIhcu6chrvVZmaWqgncuC4aWQsGUqD8MNg
ufhoyyGn3x+jhUQfmBZi3cPenOxry+oJKzLR5i1Zzei9vXNZdkhA/Th5Gko3egD48b8VVULS1TYM
S/hhQR4hDrJPyvbQCWk/mibYzG7x3e4hWkq+iRzW0rDXcdhPF8TSV7UbtN9hEuH2bwVGP/pzG5dH
ghW69drMa4eXXN86n7ZWwey33bW8RkzYEtQZuv2XKF79mfTzbvlELts5OmdDI7w3hS5IufHYLr0I
lDy0fhM/zsqZa9zFp4gM1qTc4r3QgtUtqmDl4WMX/1arZqJXRLL7xLa0CYBLCktcLW5u/6z9TQ7X
xL05j9qtPb2vxz68buTqDcdBiDHmJfXqKQ9DqkdbuaTIEORT3FiUqFQWOZ+lGNXaXkXFID5alWWP
XIhj+70C1HDTQQ72D7tUFaFvuUF3lbPMd8uaBMSx8TXhjwA+Q38qk+QUrswYiAgFD0tHYUf5oVzA
b7NBUSLrDuv3XeLnyr9JSjWtWVMPq0z7WTaEIBFA/E3O2FGniTNNn/3ekAtUOoa7Ei0NnHSdYwTb
ozgcMpv8tq9UmdCTGyfp+yyagSKvF8JJiURezxMqogeta8rUYAWTWdQmjobQzSYNZUUUddKbPiAa
tB58+J2T90kpyVmIl3X1CqsEqxJL+qK4worVECvswQX9kMMmKK/6jWiUuzo2E3kwlN7Vba+bECGe
V23Jtay7GoEQcaAPzeaQahp6ba73hm09Z8XsCI/OgJC4tBEb6HU4m+pXpXHQ2VtkjY1ZV42jOeV+
fQbaor79ZGNJmxM32g8PIKrRd+23/N/qsAjwWlqVeRhqSadSFJxUBwK+6iTFgLX+XFn18DhsBWZf
c+NE68GPecxhmxrUGVxOub6KoiHQO/A1t86qGihfDDCc7ovCLdHLxyurQ43BcjfgEEnsEyLZ5dZx
VjpFTIE4AYJB5k+2S3OFU/mQP1mWA1BUMM74vhZ1gne8tHGU14PNZzK2UveOJFX9uFSqUtcDM4Pw
c1URUZ1GtQ4+jzXOMZntltGXeLOEtXMDURP7jWP9lpKHXdzV20I4IrNXvdwFpa8jAlGUQjTXB+VD
Mrlkmq696wEYFBWhiDvdxwvXymDXNO9J23KPKn55VjCteIgwsncwfbFDwNMctxhXLxZ+4jp/lbVX
7AUO7ONhhNssDqTGshMJvD7nchXarQ52jZdHSlhY/rPloCgoZxu7fMa4BNdcsmKHz7UTiZZY9dm5
TUKCwFMXovKnEoBhTY3VMFNIItwQtTv73pGzXN5GG6ZVqTSO/QvAIPhtUSlSCgA8kmglKJtsLy/z
04rozYb7B9qUDcES1Dt8rZ1XgC3r/DUIzrCk4zXwXL1YH8wYdE8eOdmKu8I1A7heJbfUVUn3jSEB
90Yz+oZKVMwz0s24w/GUWMB4ufE4oOqbeK5xaxjF2NXEqlXR9YYTPa4Zi1T5gS2pZNaG03bnd6NL
Dq0mg5R8AarWtIp8BbABL3bJxEwQ7lFbGJykklWAHcIYkLACsDqfKtdyooPTd+5nArKH4sjYn00g
V9t+pD2Cpxo5GHmRWm23XWrnYrkTXtA0V8LhskrJNS1nRHfV+GxjazrtS6ybiLClNTvkhavUsRaL
/BzZ5Kjf0EMUHwLiUnFZLp2+TYNkGU7UKwbzv8kmqbYgXvmaytrrU3fCX/8ocDRCXUYwjZ0KNLKU
M+eo10MdzrDPQ6Fg8gJjsNVjFyQOOYE7pj49B2kPQ8dBWAd1OGWkX48f8yTg/YyM9L+MxRp0LM7S
xBmIekxB2QXfmtGdJPTCEuMwTOtKrnLgk1u1SlLvR3sMSchtQqI8Nh1Jg3vfNN51qyBuScJ/qNI5
HMUAZ5t1C0FBBN4B0jNNEKE5qHX49vay48mk0A1MSn+MNRNvjp42+VSHOiaBBGMDsqpW8vzqYx4u
5DUiVR1iyjAc1FJY7/4LhbNPoeaHc5zKpfB+Dt3sWqlrSTUeGEQM9UdyyBI/tZ1ujdIgmNcZas0g
DhyIODNocgzGfS+sLUiRTpAI0QIFcpwlOO9k2Ey241FgFHu9eQS5ZXSkiXNsg4YJoNfXpDBuqM23
rINB4xC2oecPwVaSUrpU3vZLFkUo6Aiq6Fb1EiTW7eIu4gq0S/Eh5xj/qgMC7TChCuCLNFu43XIy
UFZ7vaI0aTfX/dU1Zf6o2k5+GbfWam+9ZjbWnunEul9KglcPmHF4eVZjL/tiz8ZIoj4XF6p8Hic3
dWGCR74ItGBFG3DAh4R5bdXN66eiNtGA/IOVl/lzTgryGhQRGSzVELK57OEO/SqXu6oIgUxJRArC
Xb6EPhEeJcHXtbI0Sd+jCn+HwRYkxD9M5acSVzq+vp7XL1ozPdqR16deez8B1nJmP7pySAF1sxjB
2ofVc0wH4ifFLWMiRIv80uGj3xeUmXNR85mXqWXOG8qkalLluS2ziXXIb7AtxMRlaerJ21Vr2cLG
K2T5TMowiZLU7oWfVkmly5uh1EuOWVu4ELhstdOz6tdg289j6ffX+eoFv8qo8ptdNTHFyEJnKaIT
WVpFv2McMi0pQXnWC5EiqmfsrLb+6JLRewjJ4CZ2tAvJS+b/ASrW2nQCI4nmmlTwea3ZdslQ7Vie
/g+uvvx7adVRkap10BaxTF7Rpv2aT6+BnLR7F7W4OO09/Md/rTLH5QtFjqCTpjCFLF7jSbwkNYhb
o5Nt4Nom549FN9v5K2Gd7k8tC5axTaaHw9PP83crrswvk1fldVFP4fAQdIFoM2T54WdkwAITQBio
bDS7szgYR+2/2F4Z/44cArnS0iFWe1fP6xjdLq0/PXY6LAlq3M4xibNNUiXA7bhdb0O//nKnebqK
qbgSdKe2+OnYjb1w/1ZgCpq4xmd3IEPuNNlClCcCXRY2oL12v9vFXeo9uj6qnMntvC9rJ+bvOqp7
K0PqYw+AMG0CCCMWtZ5iqLxDGgyQUtJg9meZ6ZgEBSyaijAd/Ry2ATnFxCpHdd7fCuoqDpdeESeG
b0KUdrLwohQj5Oq3yJ0cdWjNhOHQ9cP0Siip/qHrsWxoo5pO7DrL1g3tTM1dxPLX625dzh0PSUiz
3FGViRpcUcv7JcoR/hCFDq3WiWZX4LKeE95pyzn4Yg+zM5zCpJ5RnFd91KPew5Vir1Y7+C1DaI90
rgWBR6UBka1rctt2rC/+7rYbl0+rw3mdFRRQz9Y6WBOFwWqdJJEySMkRv3I5z5pwalLK+GG4R52n
v/78SbawwbAsmfWr1RXyXsiq+Nk2ff55NVX1TVMtg1Vvq3iRTuVvWd4V24shF4Lfh3r0KIQfm9Qr
tqKAGW3mY0RvRjRxVbh3Cv+KbQcJNbL3hvCh4yz67kmZfnoycQXcMg6kWtFMS65FBQCtd2jOwiIr
zDB8jCOzWBgK9usj5zUYQr1ay/fB8vvfclj64dBzRqJr2vymSzehxsdxtbxnglmaK7oB/TvYJu+p
ZAf9Woe+61IBdNLT8ttAt0npEa0VSTtc0rxbMRy26UH1bvNN/CLpDEk5BW747uA1Tr4Qdmv1Xg4h
5TfT3pHJSrCpD+A4hhR6GH1zxlCmU48BLWh17SVbXGS123pfVRl2H7Trzt+TZmjmW0lq2JJZtIRB
asuwGG4rVcbdnvZ73oHcLf2uGmXSXzWMDl4roP6bxMTEbpAyGj3mqt+KdAlZ21k/+TE2Hrlq77d1
mB/zZq5/zLZabrBNycuMCaT3Uk1NYtIOxWOT6WaO7qJx64urrcZzNHU1GabpqLvgc9uuOucEDTly
FhPODyYhdDt1fKtTJ47i4TD5bWmlIYJl4GLusyEl5coiRZ0z+3FzuLYPHb6xXQpPlui20nZIdi5w
TnhyQqXNNeiG/7xRLcP1mWmc9ytJQlWKS/G6gTiK9WpuwUwzUeHwmzrKAsZvWxkUaa1Mh5NfbCVi
j+HO2mZKCwQ4Lik7D0J50pyKJGnie7+t1t9i3raXnoBRzV48V9KlaeKrIm+XmpLNlssjuwFwSE6V
vicuuFMZl9eCCD4poyZrGuW9BH7P9GKKu+A8f8HG/1aW3nRdAmQQQ6VQgB6NKja5z6suErTUzkrs
77INPxezVi8EVPZyN4mIMOK8DDTVp8IqE0hXm9/5sqy3Bibbq2g4U7FdcBZ26FZb05FSeL4Ott4d
T0YK6xQau9AMhkKdH9qFeKXjSP3yPVnxhEy9YXMPQ+7Jdtf6sn5sbHLs/Wjwn8eCuONUyzB6dFAV
fZXVYlX7romCIR0tl/8kWpVoy8Jg7mgNF3TQqbUarg5F30heAgd5syunHNgPPI2JedeZ6RtFbf0Z
KjUXY5RbxBqXfswcq1K1RvJqNlwqR48N0jQ13VZE6AnBB+SBh0uDgy/tdvUz9+ZgTKcZCe1ezmsh
mMi4Y5tCw8PPeENl80J5Ej75Yo3GTIt4vS76wUnSIQqsK0Fks3+zhHK5mnWrq5MwbvnSbgBJt6Xl
j/JQRNNQUevPtCi+NwRfNxqXch8AdHM91ABWpykidCEzs4hfRKuD+lAKvw92WhiJnbzjFo+JPyAX
Ng7g1NA7yREmvf4aYK2HY4sFN6xtXPsqn7l4mDApNkLTJs0tQkT+BczUqg+W63C3Kz2P9b6buvx7
ARd/SOWsOBjXpqqWNBab36Y25dRzbmaHMlJ0zbQP53z8vImuXDIFqdtN50SrF1jv1s+aBfBzijVW
98ws8i9+49ZEcVNBZNsiPaKu6jw/6k2B8ZXV0MGXDovRzoB0xLXotFUcHHu0rmMOvnCfL77f7cY5
yrtTQyhjm4WTstoUP0ounnEMnFvfn3S0z1eb2osuWIyZG1XlISGNHQ2gks7VBlDPfKGX+lgzGQtS
Xa6UrmE7LzEgu5w68LPQ56LmtKXaKPBDTzh+DMPipL6LFAYARzfY3NfWKqYfvV80FL6OcKgJpuEm
SoqKQxuBrs4Yv41RmvQ5Wop2I4SXndFG6aTO2cU+kW7+MXSEXdBElNvnCdWXnZGm3Xu7CZu1iWrC
wV0E02z/cy/GLb8p/ZYbTOXWdGcsQ9Q4xifOw7yd20wOn6C88SrVf8xx8bJ3DFacp4BCekwZqTHW
bUVzPZ+LHmRek/UcSSIIstip3QdBt9M95m67vbaE88ZXvd/pl5hE4Q+hjA9VMdjjCRV8CQUkVJgg
db5p/LTok+QOy+PlCyOLeDjBpGpvaIjkqyUKTga1uvwbTWudRRnbmFBbztMCIVZ0DwNXUb8nsBns
NqeIANSJfEHL2Xi4bNJwk5FGOO+Og7VIAG8Wosx6/G1AjwZB5pmx21XcqnPeFFt6qe+Nn69fJdf2
k8fHqQhCm9zffUyu5Q4l2XQ7eUm/HvmN/YNf16SGk96Zg5R7/DO7cnKw3sIpph15mYJ2NGKZp+fU
IvLN2xnDID7so7dg6sihXgffwjWignBVXv0kL1VwDZbGqtNI20tyx4AX0C/ufACqsJgxszCs0IDj
m2zgtAnGST2UXdHaaY9xLsD2Fk7Qljo5fYRhm883msHGuDcE5xHdisFWhG/wNuSpZ5v4O2lIzXAw
Fj323l5qLhtXlcV2TADdX3IjvDNsHNC5mJmR04mceQ7PaWwmal7lFG1mFRGq1AZPLzAgi7uD6yEs
4LluHXRBij40gdXWBI67t0m6t2XqycUEh5nAN+u+BXuGCzSQcjj8gvujyvu1iJecrOeqoeCxFC0r
p2jlNi5GywTjkhxXYJSp7glYij2ThaMn9YvUUm5HCpihsHAG9ezxIVlxgtkNgDXWszutPgk4g9vg
IJoWbcg5uI+k09VPiPvlnKd4UStB+paR3kffz4fuXnbWagPEcOn4p9EOx+K+sJRLlU2Cg/XZhn/U
XtVk+ETnf6+t+puyHFr9HDrzRqmFCCruf0V95VLaMPbjGdOAV4SV6t4KsO8EZbWdU7A27nInfUB0
JgbD3P32LJJG+oxxMo3YQQ1hkf/Okw3+DpDiKG7GTlrO56YQxfQaO9yd9zaycwK/eyYfnxi3KPtj
O4fUQlmehK3ztbeGwA4PQjAjPOXOPDNUHr0t3l6tted9Gsq58nsHaa458hjFNLGQrArDldiO9RfP
t2w2NyIFF7ysGfOJ/NlY+aM3Zj0EBRAYJirlsGt4O/apHXUUnOZg09ZzG7g9lYZehoBhST4rE++L
yZZsqQDeRfwDaW8Y/dBh3ETTsWJOig2Nv4b1MIJAVX77BTvoun9NaF3z/RqvXnWzVpWYHgIjndHK
plI47qmM1jy6WZUO12PlzXN7a9Oh+8cYhvWyF0Dn22M48Pf3qR0zKiBM3cT+a0Ewq/gYljihfcvN
yrXBrAQhu2J989NCp0mOwOJ6vnKmmSuzJPqBWXTXL+raWChWbsIxaubT2C4re7YT1cJViZHQvYWh
pDz0iPn6a7XZW72fA6Ty3wiRzyV97kg2Mqinb58UVBO8bDuz4UNpmTZilgHYksEX7eIvDTvmSRtV
r7ejCehmNpv7dT+tUyB3lT+Zr7pYy19q3Rx1FXIINLuVYNavVqF6Oy2seXkJOsDgw2onzVPVt55O
82QQ0a7m+vP3mJo0/bdixLaYXstL1lOBJhpXx7A3+VXBdnnVAWbSO9uUiznaQeS8aH8BYwrA7JNU
J+BwKa6J1gcmqYXYNXG9fTMy6p9G/qaPJi6IskVtW+1HWVYdQwRqxLSUiUuzaYnyrqP3/hB3Ymh3
xF0T7ZKHefltGovRQS2oJnJWh8F8ad3NLBSys23vHO3KnwaW55dFN+s1HseVgBbTh1d6bMkyd6pw
b0HKvtdJ3Fx5xMHBGZi2W8ZAs9j3BQnqPbtnSTdXM74ZTK5OGmlXcysid7pdaBtoI71haNO5dIeJ
vraFkzEAAv1oN2f9iIUX+lATibnbSeFNxW4rmfw+1ZyIHzFXHcGk2wEzTB2cY2Si2YOEIDDxz/cl
b/djJQNU500/qy/wjuKnvGmd5lB0eRQ99XjyfJZiI3lV+2vwStB9YwBjgtHschPgNRwsa7NXRYIR
GCBcVIAFNkBsy7qSWj9OzoIRg5Dt1Yz9z2kpUAbfBeEKRuFVAdd3ojqwDMzmmNcYJcF+Ftcub+PY
BCIbdF5jFi7HpEi5+DsGnxJH61QGkfomC+4mRN4tfI6a1p3buEkIsMFH0ZyAtQoft4KxLW9gU2Ec
HPhVK9CXbvplgyYw7mkjzY8WI5CftdXHcbqUwXqDgmWYD0bK6puaFui6MbLtD9PgV4wu3biHqGu2
iSnL5Kob+iXaVzvfkjvmjE6RkYQHuRWmD3MYhqtMe8nXWcCT8Y6foRwC0/C/CN9KZb5NzyXu6E1q
N30s0ohKR+18SNgfptojgifmJdkpcTH0hYWKBCeek0C4wviX4zxJBjMeHSDNzwz2YT7MjTsC6m0G
4LrequGmQMzr7GdEm8SYVkaHdPWV/NpIz/9oJ2suUo591o07msm9tQalIEIyCfpSFGMo6PFGNe36
UdXxgcMoLg8Oya8HbRNYhmkTHsQH4STjYzAW25n7F7h3faHCD6oUPa5xPYd4am1NbPZlZcyHCnnu
s1dJ2d6ohPRtmJYzMc0S0sE5OiYvYmY9FBmHWDEVP0MIwPpzoIsBLNMJ5MFx27o96MFPwH9oAAFh
p3XONJ5l3zruXtKaHDUzI4mWbsO4De4buFuJV41NrD3Swcgbb5ikGEjV9RZX+8234u8ROQKomGS3
zns294L2ue3aId3WkdRYaffT3bzmcZP1agZlj8n5vnZ7Cwi7JFteHCgQ3E8ymNUvzlCGW01ln8Ei
kG3yAZfViTNVl5V+qWu1ncjrneC3NhajWehBzYsqVfDRWXFhvnG47x631gmpB/4jrwwNJWYSMWku
2FDhtfxvXlknJqMpqsBhhxppzVoGV3P97lMu2bVoz/A187lYMStGBHKmiv6Dz0+TIsN264hKGcCg
I8HXD3oH7lMDp2M1mLBUI4XV33/aH/y880P/RweFZw6ieP7n/3ioLshX5+vAqpkSeTPWbf/cR2N+
bBnh//dH4ZxwNgNxYm6VS8FQhU5CmGaIssGBV+DF1XQswkYfS0d27/CjL1m1vEqiqgh/OYswSbW9
+GDlMnRsuznO8nro0ibH4ADJVnUkNTtMB729p3f5g3jI8/7HvSMpHivjS6J+Y4Yth0KSwB8w7pXY
5vUq5iB95wW+9atgNCOQxv4Vre3FAulg7UbNWicZFL5tNyxRl3m50+zETIhdgAA3+89rA0NxD5Mc
14V8Hbr/XhtuDxw/5mQtIDL4Ufl2syuWuMsq3b9njvzW+yPVAdUnBzur8YIlWjDLHqRVJRkIiHqG
EBDdCcred97fH36J52WRoCxlRWCf61763wyBCugO+UzWBIjfN4N7B2vD2anY8h5mGc8ZXhH5kwxX
5xOTRb134cg8//2lvvlTAzjfGDMjVvxDyzapqGN4kJDXFqHYqRKoKrC0PK9859f+ubM950wHjUHu
iIG6lOvixRxXteeQlDFFs5+ORQ6fbLEH9/O2DGr391/11sPwiXPP1FvOyUvVrlU6I6MTWnirbNYf
zE8Ybppkk1+8wKve8728FD5hoISPEmM2z8cHjF/473VZ16OTM+YA8CIs9G6Iuu+SKfWBquYn6Feb
lQn0kaaYl3dken8e0DwXj7Xz/jtTmi+eG66xsijo2Q/BTNhoW5lMaj86oAUddlaB6avttM7h72/2
zR+LzJQIYsjGeJz++8dCJll92TBXmgAzdlsH1f2cZHhY+zlMJ7/B+96RMEk7hNl/f/Kb35TkE1RX
6KIj/+IQ7XyZFGG7JuRhbO0nYbXdk/EEUOqyLu07Sqc/dwVKI8yjz/cf99GloqzyxnqYJXFsTGLi
o72Q0uhszBH++y8K6GgRJ7P//7BRoi3PgVEjDtA1UBnDJeZWumtvDPz4d26gt9ZKgFkQfBMM/JkF
/fuzbRhlyMh2WSuwte7XyeT3Ptyfrw4JA/Z+6/x8SSkC6vdClt96kQg7MaXCDdePLiVbVm2Df2o6
221x22/CLYJ2J5LJe88c8lKadt6DxElF/lluyelycTeMloM1kwkTpAReeNWHFTuunpwdE4kGviqG
g+iCglcFCfJ+8eJy//cv+edVCHEGrn/E5BJx0KX4Us8u41mGy1neUpb5kmqydqNpNy01rnX2ZP4f
5xvmEpR/3IcIRi8uqNKg0DB9zGGq7fkw6uIx97Sz66ow/n8c2/980sWLJU95q4zkxWLUH+zxjawz
WaP0buXgX/39Jb61wVEx+IiBkVXhk/TvNQqclRcq95PMtyr/B1Z09h40Zvg0VGX4zin21vf656PO
y/YfZSYFRqgZNCVEOyRmfw7Y3BXgZyQwlAGEzPw9T53LU9MNKFy4Wzw7YLKNXO3fz6O5cR1LN3q/
WItzRH20Qs0yyYFUn/LK89b5EBVAOPhWju+cZJcv9X9PTsjTZK2wLy7tXmpXY6zounofj038u+37
5Kph+ntwsYv7j4vy/CifR3A242caXDpchVZiCTPZem9tc/wbSr2fIYv4OM2ENr2zKi+/3/lRyMWQ
w1FPU+JeLBW8tJVbFbBYLW+9Y+LifFLtgv7VLsInEYv3VHGXpyePw036bIkEZxFPh4vT05l00dbk
M+9Xq4IjGcbH4H+iCTQUDE37nr+D6d07X+7ySDs/lOOEusw/N3qXDhlVMEsSSGFmxgw5b13imE/z
Yo0vqEfhSGGFuQfk6a9LLePvpVmX57/vxjeWLCUNX5H2COPh6GLjzwVDNAIBpz2xA9Nxag59/+S1
hf7QlnGwZ9TaQxnBpurvT31juToYQeJOlGAZj2rq3xtl1hTzPGTaN6pmThO61oY1QBf+xlAWLsHf
H/bWZ+XSOAfsno+46GIVSQ0xhNpsQijlVVnShst9r8rxQ+6Y8jBJyGbW0Nvv/ELnjbWLZAp/fj+w
yXS4jHsRVVTYRTMgm/aVe09gEdRW2GvTDzH1yUnOy/IxKrfmup5G95E8A/EZUNjbyya0ZNomjMqI
sKpAppBr7PM+91IH47P3Kug3/0oYahxMuLREl0t+pUkXXVtDSrYR6Mkp3tKzPfVJCWs8qTAQP//+
Ld5a7WdxK6lJcBfsy+oOsWfXeuGi9x6saAsOoiVyDAOKEbLM2t14GzAg6qX8pqnEeMIl2ZsPf/8L
/rDaPm84aqMQ14ZzMM6lZ5QC5HTLmfOrGcL2BtitPUS5bk8R6Y+7YTRb1o8kLY32RkCc6KFx84X3
UuuGUQoEp7//OW8tztjDFhWQglj4S3EzBP4i711GzNtStjetmczjbCOusMrgR0NcBzOmVb6zNt96
JmY81L6YyXBbXVxTi7DtzVqKaY8yqM58487nUdQUPZIAOTcpwzvQhDb3o3dujjefi7cniWF4rdmX
mS0OU/CtBGbbd+QmMD+YugqNit6gF9pxiWzWsstD3cj3LKTefC7m6udTDiH35Rfvp3KtdNCRs+0K
7xTVOBpAK57qmxzV927GKpChCGKyd86d82v8pzzyvNDYWlxhWFUTHHDeC/+oPhbovdr1UHok2zS/
VNU67lwdBi9/X0Bv7CjcQJCNs4GxIvrDWqWbRTAl27gPVU+Ott81V8gCIFGMxW9ky3M2uith8GjG
duWqvau/P/2NV4ta03ZijhBYe5d1B3WCUY1DwKsSdUjgBqz5uBvHIxXquJ/wCdz1chzfebFvHFo8
FDSFquCsYr9Yv9xkWOgk3Fkko+s0Mg23swFUb6K8yqJgmf/7HsXIwT1f0oSB2pd3ZDziZkrO4LT3
hbFuSBtRjzjCmv5go42sMltMxcEkkfnw398tnT8lHS/WJdvj3+tnQjERwKaf9pbepqPpnfY0BYO9
R2Ubf3DhqyMQVOYdk5W3PiirKKSL/J9n18W7HdqxskXAzRw2ZX+z+uDeKg6sn8UwrEe7c+8jixf+
zgd9oxygDGAJu7xH948wJ5PXUSj8fNr3eTsCcnv6eTIxelovUUhQ//5a36h4MDVBu8yq5WGXTf88
wSDU80LBZdAWe8jHroNl854t5pjphHo787zWPkzNpr78/cn/y0S8OBEYhGLag0cfhm+X9azdbVzx
JoFPBFLAfMLIe8kQ8jcCDHMoB88Od96ggp/xkA9o1+EoQ+awXPtazI3/wjQGQqK7dOUOVhN6gb//
dW/tKu5lNhYgJU3ERfUbzIttcXJzL8aQ1eKph8UPp+GOybid5sW8vmN+99ZHB/lHHXQu8O3LrHSs
ppxISlqWUoNZBxPuBS7g5LFy3zVBf2tRY0kEbzT4X4DkxUnMrMgbS/Rg+xyO+ZGS91PHLj9ywNC7
JCp4SNy22f/313m20MHrgpuWEcu/dy+Stj6ExK33QduDFTidfliqzuzxqoOJa3Cl/Pvz3vqNOIpi
XUgxR7LtBVYQdzauPaab97Of26e11A4a+nF6Qf3opO7W5vdh3zfv4QZvLRrcjrGdIfcJ99bzZvvH
HTdXZbIUaAr2nQ68LEz+j7Qz243cWLb2ExHgPNxWsQZJPat7y+4botv25jwPSfLpz5f6gf+ILKII
+RjwlYCOymRmZAwr1oKA08tiBVlOT5GUBMZO9LZxaAwQwlCaEr6RPKzsVS4emLazOFlTmH6srLh5
aXRzulBPS/+8v6EbS6NSbknBB5WSry3//mZp1kytc54TQRsS+KXj1g5jxDYDiEoP+DsegnknLNsw
aDJlzSMudVVv3tKiNJlAYVjilNZhcC5s8U9uxvo1rfLqaALS3jmgG1uJsAuMQXR44ZRYp0U00nv6
vqo4tTQvTiD70gu4BhN0uV3tRAmv1HUrxyfjIATakGijmrxKwewI6Jgdj+OpS6LpahmwFtSx0n9N
+kTzbdG1pJ9q8SXuW/WxrZivsdBrR0utD3/G82T/ZqrbhOHAaK5DEEpqeCt4DoOm/+SS9D1yHpJr
wRDLNQyh6jzePwdbCQPVHEm5T6PBRiJ9eRBmzcgnG/zbyWraEohQwCCWpY/WU2G0xUsJkoModhrD
PzzeY7S3YnhHgAop/3RGGTMUAiHAHsXuxhtGN4A2GVTC3HV9tZ+qgsKX3XBUNLtDbXHM3SOw7wFW
FhBdlWam11nxWoYrS2MngduyTG2eQja9CJiK1m7G6qPKiVBBSlTn7z4gVmc2vPvERLl10hCWfrGR
Mj2I1ut3ztDGcZVye1DP0UKT7HfLrxAy/VV0lTae6rqLgJfZ6cGhf3WyarTG7n/xDVdqs7eyVffK
b7Jao9FlocFzOMLZEEhwvinyC0idkR7uCLhxmpurU+vDzgI3rr/0NFD4Ehio+rqGPmlW36Qlg+3V
BMOJCiIWrDZ0HddZjAUeAGqPaudo3+wpp5kA05K9Ccp56wyF1n+pjW4/cfvi9lOrRcVFL01xAUr5
3r4gpP9QBtIf4KmnVad6y89XJdlgJw48GBJ0+cjsHdJHgwvOiIr2TiCztSqYpiASJ5S0iCyWpgo4
EhPXVqYTo8BU6PPG7I8WoJUImJLY04K+SfKgD6cwCYU4BVaAt6ub6DImAxIW2oQYuPQnENi0+ue5
hIDl/pncWBS+h4RHZ//4b7UoLYT0IKyN6ZQN8CCYzHwx/2KOp9Ar61/3Td0cf5YErQ+UxKpF6vFK
yv/m4bNTDwoCWTBnbLW+dn1bnVqmK/2uV6Yzpe/pRdUycb5vdGt9lOeQpafB4kCktPxokWeAgqo0
QEfA1+DN0ONvxUTNzukAx/4bUwaEvXJxxEpLUzZzbxqoRYlv6gZftVpQS7oHnr70nJ1+3HpVXC8w
DFBCIWBAwXwtZha5bTFGuDOoFoz8mpZxfag6prsDXd3xy5uWcI/kbRQdXXUVvWc5RasR+PtxjJzi
z6wanbNn1o1+yB27/nl/A9dn/nVVb2yt/ONYlEMR9vCIRNA6PMPSYP+syBT8+1Y2V+QRCMnnhtrN
6maZKgP7mV6ZR8gzgbqONQBWKmWPcRkU7zx8ckEaHwnsDhUFarbLExGXnp0GI0TOBig1BqbH/Iza
Y3pl0jTaOXzry/VqSjaBqdZQAF3XwIbcGYXO+DRKLg26mWpcnRVXMOlTDeElTWrt2zTm1p/3t3Lr
gyGPKg+GrES9Mm6+udEx4F+nHPhg2QQmV40H1ycVf29AKZcGLpv0VmY9BLHLXYQhrrenmqW1TaP/
GTbFP1WhO9/sOv0XZ52lQO5mMWBDo3tpyHAGnMgwGscyGuKPpVUzVqWHYeXPc6DsfK+tUwgj3ytd
IlAhd2WrYuzZzjwBI48u4Eekx3vAI3aXcpqiy/u/EnzMMhrnRaaLv1xWNGnCqgXwfI0hkDPDPdHF
6YI9eNU6zJBfiZcEWU2aITaHfmmlKixXSBqlo9M1vyEOruUQ1nzWWdBxYGjq+i8WBayQnFRqy60X
RbcQ6iW3h+Kecu+Hoge9fQwyJ1D9+3a27pX1xo78jm+OuCQt1Q0FOxA0wh+hMZ+nm7WcpvPm8zx7
DG5xt3dy7s29BBiHYfIokqmlUTEwAZ0VM0Zbs4JlBt6JlyGeunMdOWDJOrfcI9KUZ+BtIiW/HhTX
QMosao6wdi8tJlraJr3K0W+sqnjo5upXEar6DuJo2wiHBEEoQuC1SDhNAAbEGYeBi27oHr06Qe1d
T8fj+7+YBBUCR0FNmPO4XApca0UedzrTKIiMfXAICeGJixu/mCLGdQL3SXjBf++bvF2YrJBT2KR8
QBHB9ZYmExKUSmOU9ZjRCPU9q7K/aYPhfr9vZZ0ikSlCCQ4bnUeZEWjayg+2DGZFkVA58qjGX0TS
zk96ErufijqA3UIQA5RwARyLkrbbfcu3lwDLpEhkqzxn4HmX62MosRIok/Ph3CL/YihG/IIudv9U
dnXzYJhBcbJGdLHvG729BHTMpXgFNXlE6V6Lnm9uHgIZbQaTDbMenZBs2AzJq5mj+NBz/VHwip7/
jTlycff/7fNqdxmGt5kvkuZKuzlCYgIahweUrmH316QEe5KjW6vDW4KwxVmiUCn//mZ1nZWoDYM1
xjEd+vpI+GX7NiPtkmQh/ZH2TJ7dX97WEZXe5LUERPN4lebGmpOoIgTaTm0xpJlhiasaueY7Oxpy
6+i9q1Q5qU+itrdcFeQhBfHCgFih18af4E4XF0UkyVGdRXeM49r1hQU5yLuXJuMDcmp6YSCaVqeT
yN/rgrbhyymheMr0LDp5A17mvpXbB9uivO9CxwqOgxxw5VZMCiN5xyg7oN4JrWaHTDY2bab4HCvd
ie43rhsHX3b5ZF0LePlyFwVaBoOdc9H1RA18MCqwIkXu7MMTUh41hlUlpUu5kwhuHEgbXgkydlJc
UKgro0U9xyYjyQQkZv+nlobuIzid4kVRIHhwwaXtxD/yoywfHFkxh+EDGl1kstbktg6julkOWdRR
dyfxxUyoitgdYsKZSQ0vgzziqDDM+widUv4NoqJ858zcfk2qhcQOKg0pEEBr0G0G4zHMnQxGAhcR
P107UGu/gBn0NJfw5+1s7aYxQAFcdHJDtNGW3zMX86j2c5H7bp02F+p45oeG6uMFonNtJ9a7AYWr
Jq1h0LxAIUDZ3sBDCsXRs7KHEDsSjOlKRqATfNXZyUv66SnsxvSDNYrkiaEP81Eo4wdzcJsv92/K
ravBLoBN+UpRU1ijCxFiVGwDXjpfg+r6gWnj6hTGc7TjrzetyLeWgJPwbw31gdCdM5q5uS/0vrvG
RLmI8yEfcX8tt7dCBioU7KQ+hITZLj+d0Uk+gQIdBoMRqA+w7w0PejeEj5TTp/wAf0a78wG3loUP
o9xBickCpbY0GJqtps8o0vlzbTTfOi21Pw6V2+5Ez1vLos8NoNfWkc9d1wTzxIHAc46YDkxT80r/
nmL3XI4nTx3zAx2zPXu3Ho0dfGNP/p43r91UIkvmWNhzJoVZCMt7yUd1usYWrMGMIf/sPIqS7/xy
EgX0KujNo0T2vXoV1KDoqzxU4VvVGxNuoN47CtNprqYUL9fick/5/eaSY48ePpg7YDcy5V8u0YmK
uYVkhpOiRPE5aiq0g2C3Y4LO6Hac1+tUxcJ5SlvMQ7weEokDW9qCp02UfYJCElNBAPhNQZOAswTf
4MwscFbE0EA5zMYfp7z3TnXlGb/UGK4beK3U5EM3R/qPWTeyDxnshB/gxZSUnbCx+YZZ5L9sJi3O
EWxULyT17VWzwQK0zCwfx9ioRwhJm51Ab3Pn8FmSwl8+5KudK6paB3+Iy4rz0f4gVNnbhEbk7Lbt
HnTm5hzKjcMMPChkIEw5LTeuHx1jFKTePhwQP5kMLn6JIJ8uBQTCCK/XLSRBsHerO2/dllUpMgq0
nP+d9VGEWoOYElIcv1QoRHpQAflaBr1eUFfhOe8UFaV3XTvdP/9bu0qxxCNBdcmD1JUjmdOELgqc
yX5m2b3fJPrktyJqqRMyXPIvTHm4EvraYPTXtSfILiZG13nfull23CNYI9IYhrao1qb3+mM+oJxJ
I2jgoaPwtPyADL8KU7hmBjQ+dy8Owkz+YHXDSUmj6Gx4efCf+0u7fU+lQZRvTdq1lHZvUOUjpTbd
QZ1Dg26UGV6z9M5oZWePfaOUH0Q4t0/KyOywlqTl3/T89RNcGuXOi7pxgLBCCx54Bw3D9VijlyNA
WxZuChtM7PhNbJT+PJpwp4l4+uQFjEjbuVnsGN04QLIpSUmRLoREKS23us07AbsPhCIV5JenIAnE
d/jK22M9IrZ3f5c3TckGLl0VU8ZlS1N1QXI5CUzRNw6Zt8jC8+DqcD9ZTfZ+Z4Poo+28qgYSIa1W
FefGYBqFgikGdA4lM+Rnpa7h0i6avXLHTYhL9ENpjxo9QzNUmlerAvMNLtoIoKALco8Z/dS6VBAr
Hq3B8/6yrXo8DVpkQuYAGSKkd3tp0damAv40iAElUHDdXq6JiGyVrrbfRBqcJL0SnNuKDqBWBf1O
YecmnJArfQVc0yHACazc6uwkUZ1bfeZL/kK/CJrqOQtmh+1tiquWG9nl/nnZug8g2CRuDnVESi/L
88KsCs2sdITNIdSrxxyVllNZ6cVZUxqI+jVURJIIUoX7RuUiVo8uwMD/Nbp6dOMpnxlFwOgIRVZO
GphNz2VMGF9C2/WQMvJ49lJHKw+jqe9hRjZtU87y6OSSM617FtCETN2gS6GVsTOeZkC1ByJDRHdb
Izo2Rf8r9QrtsR/tPe3XrUNE5ViXEyASorjKer2pKFwFPhNf7ebwOpH7/khUCgi4qz1l4U1TNr1I
+UwyCrLKkqhsZQVcZBmq9BqD76rzXA6w+s69GuxUKbYsMcgGHsZB841bsDw+bNpoihnFGeRZ4+Pc
IhZDKxyFjtFpdp7GrQ9HLmZCVGswq7cOOArqgomt4m6iyS4epjyBjc3L8m8IMygXo0othM80hSZA
M/64f1y3Xi5qkfRbMO+4zMUvV4ly8dA5wsLTzRCb615inGGmRkposqNj34wQxjux+zLUUdlIvl/7
MFBj2wlVt24qg8EmjV8NpI638gxMSKSybpL6iCh5Dz282z6sZhGokuKXhvKVTytnD1gjXfj6ohIZ
MCcl435Wvlx4Fev5EFYTNpkfgm6m7b9C0unuFNS2viyoP0Q+ZB3jpnGOFMw0MiKc4l778XNh8j3d
aQzOvJY/nQBWU6YenOrTZKeouNz/tFsPC5QD4Bhp6PCGrRYoigFu4ibPfDh3GxAcHRxC0AGGV8tK
m5ekq9xfrgftDgjbfDq2M1o9O79gy+GTPbrgEGl238wOd31aR2PopL7NI3ckfYbCN+phtIW/7JgU
Zrzje7durHxBid6hDKCyv/ykcQaXSqdgz0oggXGZxfa12oYY0GuynRu7tTSQTyT9VIe4titTSTM6
LfAmwh4PBkevdO3nrAraa2YDshTtbO6co9ul4V8BDDBbx1bi3JdLs81GY3AxTP1hFN/Cpu0fO5VA
M0MI8sv9Y7NlCTilXBRTn9SCl5YYFS5RfoE2Mk+q/iJQU/Oh0xjOUH+ZO+fjBttG4YKjyf0D2sY3
W/s9ry1MisGwPbWMvP2pt+kAuKSPzfjQtGJ+nmjq/S3GbDwC6Ippilv91wGltINepvwgIcodb3jr
h/gxNBEYzzHh7Fhr0mYqrPDdnOKHlTj7XhYWZKuZ1ZpXW1CuOgR51f4I+6oIdw7upl0qLDaSeGAN
1m3eXg+R7hjgSjIG+69RgeMT6IHzobcohZNto1AFvvX5/d/ZxO2DtvFe68fL74xGgWHmdZn6ptCy
T5Te07OTCPXjBJ/9u6NpHQCFBp8uMYnMk5amZoCU/KN85gaB3LPlwokEbsg+hk2zN0R5ey+lKfDA
vNj02YzVS9K2UWfJARRfSGk45CaaY0eM68PFrl6Tudcf3r+L8tUCYSOn+NfMFswL9joqLtyWwvqM
EFB55C0vzm4XzTuWtlZGosDpkHq/N+/VVMSGqwhWltnxT8To0RWBbTk8wCPXPneZKHbwwLfvo4SI
EDUzMiChbKuPZupTqDilk/i2VtfnwVHaz7Xb6F/fv3/AXtg+JAngd5G/4k3JT9NLavx5lfg9tHoH
Kh/2yUppdfX4nNN9U1sLemtKOr43pgp45oqowxRc30iidEFySQ17+BdXWQ5coSvBMDSzhksrI0+h
Fpoe/G1BOj7B3OR+DBC4eIQML/jNjGl6rLrdvvzG2aBDQQ7JTB36n9bqdQjbIld57mOfLtrfQUDp
Jp8NmP6zdkBBjWHDd++krGAaqBKT9Fvaao2BbShu2ZqxX1IMO7eRPX5xomyP1WFjUVihEEa0T7Ni
fQAbpiLMqMZKn1dDg9Z0UB7rpkp+jhEanigU73Uk5AFYRoQ6nCOSkIe6n6aua2EjxPBYNORZHJtj
AosfUhMRDHnQ9+/s4JYpHjwKC9Qzef1Wbqrv1Wqk/RGjoxID8Q0Q3gKZ2uGLKRzd/1hbj6ysY5rc
YolIXfeVjAhST4HT9TMBu5iWNLDyBopZHIKYGjfNkeoEI2zEfJ6nXkKR60cpNHMp+gISfMS7ft3/
PVtLl7AERm74WVQ8lhfERJlCQD0SM2+pxJ+1OQs+4vRmgkLUGu+b2nhWoV0k9OUMAVhfQy1bNSoh
F0OLoZpgpjOcujmnVY9cdxQ3g59WWnAqU2++3rd6u0BeHzrcEhrPCPZN8VGnjeeqqYIgZ+yd9LGH
YBCJTILSONlJUW+vCONcEh4mkaQWaf9yL5kYcCoVGmo/H0WGmEM9nACsNaccPtMjzO57x/bWhUpA
qaRCeH1i13maEYSgxDoLosi5iV6o9eYne46Uy7s3kCoRuRKXgxbzGtIBGaad2dw8f+yEAQdIUqMZ
AwO3l9XJ4b6prQXBPEBixlw50cLqMIpimpJCUyCfhNYP0JthXgRlfv++FfmvLB0LFqgKM4HCKeQ0
Lz8T9Eq0BWEy9wttKL6qjZecbasQfkNueEEYAO2KUCm+tvXkvv+A8IhTXSQaki2nVZoiROGgQOYJ
n6W7Z6/zemSk2umfYk7UK0qU087Z3ziQREMOqGbZQUG3frnSGBfTMg8sfMQMJiBUZXbMkWB88PR6
utiZ67y/VUPyQKRH/xWCGr7h0mBWdV4B9SJdi6QOLhVsuecE+PYxiBvrkWaV+WjEfbITtNz6FYnT
pV9IngA082aGMzWIzMdx9INwLE56Cru6Az2Or9m98sGGVf1rPBTqTmCx4VYWRuXWvwlfVKYTVeQi
R0mMHRzLenafaEJBL8+8yLf753VzfYTpDLtwM4CsLU11adaIoeK8ajTMf2uaQM7TjZXiHOtonrY5
R6koHbFz7TfODgMM8spTi2Y2dvUpzXJsyzHKRj+17O5E123yx9HUHolBYXbqLXfH3taG0vuFgBpu
GhJ5+fc3GwojoufRjxr9xEE2iVCHCevCyY8Cpebz/Q3dcACkdmAQaF7SV1jn1EGgtEPZV6Pf0rt5
msNROUEIXng+Go6adq0CTbkEyI58LGFT37G94eJo78luGGUYiiKrc5PqY9LX3ix478RzCzP957E2
k+/3F7ixl8x8qlQLcNc2WIjlXhI1oa8lauH3kWEdFbuPLzzvUGlD67STl2wcTjBj9CylY4MIaFUA
Rg0qnUoP7wmBtfnYpMNMRVItHnOLfl9WJe1/lHzIdoxurM+lgyCJocmJeHCX65tUhTk8NRa+jczU
ISoy1Y9QeLjCGvteegGeBx3cGKQcFPLZ1NWTZKP4qnlCYTSE+PAnep/F0ZyH6htVPLilKfzvVJZu
rx32QG2CxAF8RPVjtTQQF5VoiIfMyXIf82yMP0ZZWCWIVIX579rr8x2DtwcSg/RmXXJYkuZ1x6mF
UhyG23nwtaaxTmE9dE9xO3Y7L9GGFQNq11dGODLLNXYlgtzG0Gt0gDiw2VXCIB4DvS12nPLG5slp
RJUkmXTPWBeM5sFoe41X1R8iQxhE1AIlQRGmL0rTx0+wmQc7VYCNZZlgjADVyQkE3tnl1yotUcY0
dXtUQ031UjkDkmJGU+34jNs7RthKIwJyQmlnjVSeXT2tPXvu/c5q4y9h0wWPSjPFeGahUU7unS9F
2jY7X2xrLx1clSTGYQRrPcARM5FLvIIMKGUN97cXFtkxTMbxGk09slbDWJ/e67PIwKg78tWYHKcQ
ttzK1qvtCL72wW/7fDzpUVw/NiYHhurtHox346vRXwHZRL0NfpA16mfqEyhSuoIjXww1wqyGdkkj
UpJ3L4hbDByMS0wNcf2gzVaioObFgiDpzr7oSdOdErNsTlUU7UBPb92hZFtBG0rmk8zCr3wGzaoI
ApuSWMRVm89mq1rfUS6c9UMsam9vdvNmfJvGCd0D+ZVMcD/WmgBl7JmzabR89Ps4glGmzAsJ0Z9j
1zkwb016NdNlQTgzR7PMIqaJjsUUW/0xLBKVFLZSkW4I5qr+q5vR0z6mXlf+EGKa/lLcNv4+Rebw
F3GrB1CvzlwUNCkxG4dM6Mbs3/9At9fKIf2SdDUuC7ohjEXQQaRGGHd+jMwJEi1jXv5IWX3ImJxr
HIamYQjLEzv36pV7YZl+0OSCQobiBjVduJ6WB93D40JnjwDAwIDXyxjMUHwVCFtop6rvJ/QqemGf
zQoN7XMjIFRG+MZA8bWpmCVNI9PbcWG399whUqe8DoQDZgNrde/GKMxaQYfBL402fmrJlE/IIWdH
Y0g7iLeccOe92bJHTxrUCK1xzqy8nG/iPDPR4lRLOoIvZDyOeQpBoldbwSECO3no9XbeeRNuLztl
bmZJyUpwMDcPajvQVkEdb/RjJ67BOqBIUxXpXrS8ZUW6Sslkjpc25BV9syrkZIBpA8b0hyLxLlLj
/UxLao+g7faiA/R2yLDIxkHrr8mjh7lBjBCxJT/Uob6n7tZ8NYMawizu4LvRIdIUMSpcFzSC1xiC
ZALMnnk14X/eTgdrzsXP3EmaEyH5eLWDMvzP/cu4tTQbLmpiY8BZNwwplZobTDIRF1fmCN1+VcOu
r8OgjqyJvcc7t2ULyItMMyjeU7JZfqxWqXoOjCL8qTWjJ16/4ETxKf04KBOajPfXteFkOBDEqvBx
Saq51XFvxrHAE4Qkb2qvXhU49g6BDmdEBQjpoUZ95aiTpp/uG5ULWLkY5prIwEn7GbBfo8ACrR6R
LJYueqx7wIpx9JynAg3ArHefJyuIHyp01s4tCml/3Le8dQ8gZABXBNCPpu/qKUJ83pvnjM/Y1xRV
D8IcGw3/L9zf9+1sfUKiY0seUTkxttpW6DGdPhbYcWcqxAht80RUbvXRFNW4s5lbDgteIuzwtpKb
rkzRQJiEMgWCclGJaCJMPmcIDHjM3ebJTsXw5/2VbXw7QkmK+TLaM8APLg/nDAVnENUyOS0s7YmJ
wpyH1kNFCP4Z7Tp1aCIgOOIdBmPeIxLZOKsy8CLt4Nqz4lUjAXQG8hxNShwRzilzkkbWgTYBK2Do
nfIHLcLiMDowf91f8ManXFhd7a+RhdM8CwoNRtM61xRSnycthCy38hA7uW9qe4Gy/IyLIV5fmWLR
Sq1OOLVRDePzaNoTUJaSmkbPG1y1qnhyU22PYkz+o6vLKJsKMDEB/uC515cf1AnKMQttbfQdlCQB
vzXhp0DM78dj86TSiZQRFRnCmjIhG4U6uWrMM+eFf3RZ4nzLZic4N0av742dvk4OrldEfY9iNwEU
XHdym988dhAXIHtTgpCxWzf/bEVZ/zCEgQl0OC4/aeOo/N3BH+vrrdM+onIEh6xIu/mIc0i/zZaF
Z+8y2/L1wP47jEzkd9Ou/S+9VqqvmTX5nhv2e93GrVvFJB0pGo1vOHZXUU4QirnMUEn29WjO/SkW
tp81gCtLQEZ+Y9flCRb2+URfX9l5SG/PHCVmXKKKO6bzsT5zwu6sLnUcwbh4FU8HKYH2VS3QSz1Q
sI+/aDMqtA894z7hjuHbe0U5BsoOWRKF73KNYhgGA8jIRPG3m2z7PHe190R2nx3mIQje7SIxJef4
PKIc+u7Shb45EHanBvY44rMSCLmY4XUGxAgaYX+24CZqEXcz7Hc7DSzKPBFwCOCYNfOQiqJ8pw0o
QmudJfw49uxzbkTiEOuNdr3vNG6PDqboq0LeCaScw7NcXBn0emIWHJ28c8xzp8/pP6lSuJ/rsmxP
FdLfvtUxCKqq6R5E//blwTKeiuYcxRNqJ0vLRmjUsLBzp9F2GY9eOgYfypyXLgqgh0WhvWqe7y91
06CDQomsnlBwXvlHQlcIymMZK7tO/eQwwndABqo85s2on6MYcPB9e/ItWzoSWPt5VGWTQmawq60N
TQ1dsgp/nAsjeYwbQzx6GvpCUz0Dvhnb7LkEzHEph2o+mHPz693WTejjmKXiB9AhWTnmUM/qnp4g
+Z9t0lcOY4q2ByN38WFe0x1T5jvOjJgVH5MYCkxNr/dQaxs3dPED1u+tQHIxF1IyoKaJR3sEDEmX
Dx9aa9wbdLp9hAgqaF3xewG00n1eHqVRSx0v94rejxKn9RFvN4+q2+0hEbYWhLfjQlJJVCH0X1ox
hLBsNDR6H/ma5hhMOJop6CskkLxkJ63bOKqy80lrgnCFnsHqDYr5I9RmCJurqTceA1jODoUwrUOF
hMAxUgp7x97W0hglJHBgZcR8q7BsKJA7tyq192GBL66ugiONunL+WIHU3DF1wxaOP3vlmHttgSK2
tD4XhuyCNnoP5o+RZaIvetiHdFKc37S0PET/rNQ6O50+FZdJZ8z/FMG989ntIyun0waBpkRLwN1J
hbl8TqfA/oBgaILQj2GhcH//Em3uC0hIslKQUFTUlp+cvhvVoKzrERPsEDwcTIKrJvoeh5n3fN/S
RuGEOBGGMggGwARSql6aGgc39GqNbVHLqj1Dv9ceQ5RcH6omqU51Ez0nzEtdTNUcubuqe3ShWn5k
ZKvZ+T4bR4/fQRBBvY2EYP321BNjuH3GUSj7DEVDxmRR/NU5caS2BvOKofP7/so39pgJfUlP+4rd
XXdVIz0eqjwJhY8WY//guAP1ygFiPcUKlJ21bXhkBgfAn+MuyBvX7Q4E1gHlTWLwCxsd1owZMTTt
kb/0yAV8RguByHTqcK1nGLoNyUj//pXS9wdpAPydrM5YfuLeZpQ2Ll26LXGoPrqZ8Tsv7eI/Q7N7
yTYcIukcIEg4VKgEr+HYNRQthRoj4ewWlXHqu7T6Pgd1/O7KLPhnmowUmZE4oCO8XI9VZ2ZEbjr4
sEjNj8ksxCnKYo2iqbJH37cRplCrgQqDeRdA3usYrHa8IqcDM/iWHeU/+rktHrPAM75paBwfhsq0
UIrRxkPeme+vSrFISinUpTSgdmvuXkfhRIE4H/w8qzWfkRtiXagKT1PU7cnPbfoAZkAkTQxwHjz/
ckPNyYFvyaLz16AVeEbrKrzkRVKexjR67kor/TJYiK3ii3IfCdwUKVm3vPTkRjsHdcsHEFYzYC75
9yA8Wf4ORDTd2i0z4ZeTorWHbG7pN8GEN75EBQKhaMoiZXn/bmwkEoD8mB9mipLe7loBEmZ+GwFX
mrpe3cV0/AfjUjIz9+ROhQrsdKLRG8AXdd/o1jWRH5ZGOOJ7JM7LdU6MEva61bPf5E+HzB6Vb2hv
Jl/uW9lycETW8gARijFJvrTiJIjImk0ELqYLrRPsquVhntL606iXexPmm7vIueEZoXAEsGFpygun
pK/Qffa7wFXCA6Lqk48WMzrvWvtPN+bDj0w190oAW+vjvQJJwYmB73J1WswcOk94IYUPMcfIoezb
0ld7W//UZ9beg7y1QArdUgVAdhnWfbusmQNdIGnsN9oQuQ+21cXxtxpVU+uHMcpXKixRULd0ke11
hrbuBOhTygK4NF6PVYwp5sk0O4gW/EoN2nNIEO9XQ9uf+1iDotmc9xg69uyt4vdAC0ajSrAXV13i
q/UQnbK6gYh/8txzOBh7rGJbX9HS6RfRKQfZuyavkHxCQz+Vg6+AYXspgrGODn1g9ietKeOdLsme
rdUxNUbG/1MdGAAQFP2Esr33WEzUw8op2sPob5qiWExrGZIqWojLGxF2Rg1DJAAAo8qtH13fxcdo
kDpciv3+GT46vCA2aLvJnHpdkkgHTxGlztkslca7wG7nXvQGFIDH9Tjfdylbjgs+HGjeJfaNxsJy
VTxAbmHpw+AzSGVqp4L9HOQUwp5X3jqEZAOcduiZAF+vXFeUxpTaTZeg1LTjr6aS2XQVrOSxcsyw
PfTtvHe/tz4XEAdadrBh6gw8LReGWlkLYU0IYJYI7azavXmui8Lyg7HXdyofm6YkvgHO741BETq7
YaHPAYGuOhWnNEmd7xyMnpqAleyY2vpcoHNpkVAkJXNcbWMTuHoTwkXpe8HQPhTkds+Ksguk2FwQ
WHI0FwilaXgu9w6GrtmNoBHyS6YoLokNl7puD315iMsq3XnTtvwwKLP/b2v1naD7NtzEAcAA20B2
YZTJfXKU0f3VZQx2om3j+AmjZf/i1NOvg2UBeDn1ThkkvinEZUnV1X2Ci6K0Uf6Taw0TXGHnBjtR
weY+vo7hysFm4DZLM1aWJX0hOPRMOCfJg5aF5mMUtm1zQQU9+zfGmMOSWA2JQV59tAaIVxlOFTnB
0JrBwais6HHqGoVUT8PLH+77jc2lAQiAnxKOIm09MKJBYKUOafIKQyk/2YH40Nej8Rhmu9xdW5bY
O8QPwTzJkYDlJgZa4mgKM3Zgh7LQV+egeZhU90c0lMoO7HgrNSD3IIUkSzepmy4t2XPd2EXMDlaI
hr0oI8wCTqmnxz5p4tPQdSryh0p2nMfs5f5mblUyLBkiW/C3UMJc9z5C21PSXJBldbE5P9nCnfzS
mspL0g/xResV65Ll5vilrob4D/iTgqcGcsT5aKHVfiqjsr3YSWj8RFkntz9kdlT80xvD9N/7P3Lz
O8jeAD4cqpD1Ya77oko0j/fPU4X1nEQCdG2mhH97Q9LtHOWtx4IeDSgLAJOyF7H8EFbBYGrt8CgV
gQdBLf7hbLeTclR0sA9jvjtUvbU0CW0h0gWZAOR0aa8rtJinZORpTyfYxAo7eTFnNf6z7Nx/kwQy
UUgLTeaeUF4uTXF1I1qVLM2uk7BH1MtrXgSKU/Yxhqf//aPFkh6DSAw6IMa71ulXGUfJxBQGoZ+W
BFdICLprocdojkgewfvHY+ubgYKTeReoFfCmy4UNAwIHpqBKPMgGfqjXTKcXJnW0PERBNPWG7Od9
g1sfjcomVQPgWiQMK383mHXnGnHSw15mKg9hpkMIXQzRzCXtgp1HauvZhXoOlgMKBzI1WS6OZN4p
JxNb5WAO39IUAQmfdHBwdg7+hh3ZcWV0jBFGelKrd8nR26nIIav1LWFED1Y+1acsqPM/7+/cphUw
AcBwyLNuOq1M9ORDHsbUIvO2Lc9DGekPYawL7/J/s7M661RwQCbyBPpAs8bD5I4V0K0o3unfvc7H
r7ojVJspdkowBUHs6uShKhsPCHv1fqUb0fRoZ+WoHcoqwy0NdZb+oXZx+UtMZdNfjTLTSEb6iGl7
E1TJL1GE6Liok9U+aGqoRH5Oz7k/FDG6ogdmtLqfDTLeygHF9Pi5i4tM94OqoLjQaBCafhqatJBu
cDKGwxAUxnzsmaNNKTMk5oPbkkqcmjKdvzdT1uyRRG9cODnuJ5n/idComS7PpLAF0DFz7vzQdaEN
QOL82bDL4WqWSXFIxLQ337R1aggHOTevcPJ1JyENCtOr4IPwIcdN8oMQanNwuqraS483AkJKc0zW
EkpTEFtXHvS2zpOhUun2NA2DaDqof6I11S+rXLvMTQGHH2nRzlHdcCZMcTg0oClAkt+tXoCZzuJs
dGymCqfHVSRj+q3F3oH5APP9ITzlcHQv6BtKCkm5z29izz6jqpKaYcdxTS0KYHn6gmSKvRPLbH0t
2QKQvJxymk+enjdWKkUfdCUsaNrVqvIHyFKRHATVcf/+Fd8qNMqwhda95PPmEV3asbwuNVvd7WCg
jnvVt90x/DJkYZwdCxS3/6pbwSxM3bSh+CiaonsWkTr9Tmxb0U6mlg7vVcSQaCDCN8o6ppRmfeWN
ebtsmr0JsFFcjkHtag41/Qoi9r+F1u2Bo7dODHxwUooNF8qM3HLhtVBHNZhDkPpUxP4cNLpdUMym
4yFoGVK9v8tbV0J+S3IISmNMFy9tpWOYZq2htL7WKo72UQ8dBzDjkCgleuoogX7zEsXNDpD/jb/v
W95yMpRQ8TJAHHksVtnZ1GYNCjdj50eWGmWHqcty384s9bPmhfaRyfTpfN/g5rZKLRWQ/Da9jZVX
iyzFNRVlIIzI9PSgIJwItTLM/pWtVztnd3NtBJhygJ9q3Jp0IcttxUyF1fllZ3YPjsjsY2BFw2Ww
q/7BkhzI/2JpAHlhggM5QKtj+RUbqsJEtvgYsx2Cp6hUjEMee9qjEWl7TY6tpdFgBnkOCapUR1qa
GuAq6gaYAxghbq1LP0zJEQWq+Oy0QfcfBfs7ccvrvVq/waC2pDwjmEaMrgwOjoDllCmInCbPMR96
1zt04/hU/Q9n57UcN5Km7VuZ6POchTcbO3sAoBw9KcpQJwiqJcHbhL/6/4FmdrerWMH6NRHdHc2g
yUogzWdeM5VL5I2FnD6WizH/qYuGi5XGbfxk6Vl5aaOcWz1//Rgnm5L6nDQi6vDBwGNBGR/iJnrB
JmoocfRv3BgcdyBdfskmnGJA4lgfGmuAQ4NgW+8nRqmC4kwlMlSTsXl/4Zw7y5ECXvefDp7s9KZX
lTFFI40MOJ5F5meaNt5QelW+vD/KrxPr9B1ijkZVhILKiog6eYcOhnGTmHpYsJVtbdJRxbkocZoA
1D9UY8sZb0w9rW7iEnxeVUzGQc+ibgfRtC08yl9Tt22z3obTQNFlB/a7ei5D0zx05M8X4vFf6Pc3
n9Vc5eVR/2Shn9zX2B5Bk2hBUKRa2/3IInvYyaVUFfo9nQGhVhYiKDJbDjtNy9pn8Pnul9jQs+1g
lulrUutq4Zu4pdZBW4+XrNDOrUKamKSTKq+LpPL4QZY1rU6VGjjQ1NZO/GYMnT2YTfOrhG574VA5
U7NgAEBIdBSQfzhVNq+oacoonNl4tk6CPBURVqSj5S8J0BwEk7538LP39ZRcOj3PTBK6E7BiBAog
xr3Z8W21LARwFHSHFuvtrpnY6GZKUBeo+uRkF06YM/NEORq6NycMbdtTLqqB3us4OHCR0tAxPKtH
XL00Rtsbm7q8BfarbZNMedGmUV5IL87Oc5V4I7Tgtj/F6tiygj+aQ0+iTDmCNDGLTYO05U4ZnEsS
DOdOUarwK4aa5AyB8/Wz/CV6KWEuzbrasNFLPdk3c695pV33npumhi86x/bVUI6PkeCIEWOC9YA+
/7atEyPTwoT1i/gbCcTpSR6CgIo7Wl84o9bXi9M1Nxqda6/sL7b7zs+XlA3Exmr/YZzsYttJG1D5
lGGHRRX3ZhmZT3DAnCt3xD1FidsMV7jZDgqk5D1bn+2Nk4aXrowzsRVR1f9+hlPEqwOBg3QEOfla
k+2XSaEpbeE58gG9g/JqnBL3UaZF9vs5ALEpzWn2DXnO6a6VoRuLogA+Mshh9FDc0K5DwtYLo5yJ
AlZqAy0rigmrh8vxcooQaQVAzCgqrg7PUZxWqd8YnX23jLOyCWMqNRdOozM3Fdzfta1KbWvt9x+P
qCiJ7EOp8DCNeF68wm2VytNi1/jx/l11blP+dZyT+AbKYNyAW6BAaNb1dpyKcNPUIG/GYmwuqICd
nZIGygczE5LD04A0V6MlUsye/YAqYpBioeDDub4k63huFaK/iroMSxGTkZMCk6WjXlmnvKreIMyP
tHCNfXEq7Oe2CWLO2j12qpfIWGefIko+q8YZ/z1t8zhWhVpn/6uiW5VXyoygdWdiRYaJQnzh+D67
FNfCAbhnxCtP82t1ATbRdfStrAot9LKWLh6vDucbhLs8iEopP/wbK2SVKNLhowD4P1mJo4OONJ7V
HNuNXqAsOxh+Wkzdk66Fl9zpzj5GZF+oRBIPktkfL3p1Xhwxrz05VWJ/F+NSHTRO6mzsSr9E3D43
FAZWKK3zL6Xq9Zb8ywVhtCjJq2I9rJqq+dQ3S/QVSw/zZizV8Pn9B3hu3a+R/MoRR6Dk9MIlj+/s
flzbSUrqPEOhzj8JtAsurIuzE6IMRlaLOBx5+/GEOkVANem48ajiiS3uHo03Zm29H0slvHA2nVuC
sEtAMaP1gH7jyYqIcCmZVIeLvM77aIvWutjnbZo9L3rfbpHpCi8cHOe2NDABJrVq2PAYj6fWQkWP
cCsgQTCmJqh7xb3HAnjyHKoemyTW40BYS/jt/bd27nnyvqiGgkIiYjm5Ua1U1PWER0oQFZnzDM1/
9CK1r6/DEUX194c6F5H9ZajTrITcOWuw2SYAdOJi2iZxIu7yyha1Z42x69udWdxOuA1LAKaqG7w/
+LmXyb2JlCmxAyXzk3Wz1Gli1AKc9uoddEu2eZ+brRIo2rzcJlpsXpjruc0AqAuWwVrpAd9+/C41
3BJRhR2BhRsKZCHDnLZCKr8v64TJGundyi3jpDwN/7pwIHQfRRf0UaweVKfG1Ca7KOt0bl2yHldp
OsoQQMmO5xKHaDjh/cW6XPoZjM48b9KcknHXmtpWz3RcPWKkqd9/X2cfIMA1OiXAngDNHg+aaQVO
vJIyIdC9bFd32FBACbnUXDs3Ckcwy56SJKiPk1URIgCiW0lOY2MqamAE+MvMXVhs3p/LuT1GuIpm
CehzUuV1bf7lEJ4WOLjmwMJP0ej8nKTlhJl4PUeenVn/TkC10tRginKzvHGApl5t571FQcOuHXOb
mlUBs8a5xPo6t5uIRTkZdWjMBCDHM+L2VNO4VyAIia5Dad1YAwGz2NVFVhxsu4ou7N5zVWOiABAz
K1iBMU/uMdp5CsALGJRLZYHRTBZ3l4vEujHEEm/GEBi/vtTmtllS4XWZVeJWZ4S7RcMk/v13eW7m
dJpXew8k4mghHc+8G4dRy+1xDGgr9d91I0/9AqgL7mfYUKhRary8P965tYOe2eokgsMxfIDj8SYb
i42+Y7xS66q9bcTVxjLq9vOgz+MFTPW5zUBndIVOoKBgnV6tZRLOjjvCa4un1t1Grsw+jpio7n5/
QohQEWUhHEggeTIhNc9jXZ2gQtWhJrxSTaNgFg7Rq3D/DS4b1By4bKycVVbj5Ayp2jEGeYe+V2p1
oZeaYeU1ajg85/M4X+ienDkjaSHQNwe2g4znacFdZpLymLtKicWmtdVTWXpzXo9bVNJa6Ay249OW
vSRTeOZCXa09SZ9Q7V9tCY7XxhD2Se6o3Yj4gki/aqmj76t26H1dttnPWW8XmKLJoxv2+oWVcmZR
0tYDaUh3m9T/tJNeA3+gmwc/cBCJtqVz/10OrblX0uhCdPJmSVIsWsmP4BFopkPVO56hNeR9nSQx
Rbc4l/4sAQpUNF2f3l+Sb/b0Ogq3Gy8OaBLNoONR4qwpqd7njDL045UFsuauxCpkS3D4FA/itzXO
1+EQZICDznohfTseLsr1sR1q6mtV7Dg7ofRtIAYjxZxV1X93s9E4JDRAhIoDhDvhNAyZ6WCGVVcH
jTv1V4ZbLIGc0+Iata1Lgfn6p44KrAxF7E+jEmFeMA8nQyldVNhFVDfAHMbVS6I2Pbu1su1cCncf
gvD1UG9pDjXFb290p9/W8luHJydEBBUyGQXG44daIO9VJRLwT4Hg0YZKWfNUFyu3lFAsaMuGxlc7
XwpS3uyDdVCapSt+n6vgdM610mIrVkRNsPod+RJG+rYSeHvqSRht31+jZ4ci5wbQRiGc5XM8P2vh
ypWmXgf2Yi87mWqcLRbBet3a84XL9s1ZxqwIHtCapFS+mvIcD7X6V1mAO+pAcaO1Za+H8kWLy37y
otoQj5XemY/QMuKP78/wzF4HkLHiBdYsEmTs8bANH6UdI7UOJrVCrmAeiC6iqvs3nuM6LZIdrm/g
0sejjFjzkvqyTsqhK3e6KbTASRzV68bI3fwbE1oxAhxhlEhPTW2j2RauETIhTbHrJ71gk1JNs5Ab
en+cc0uDehMYTi47dNNPp9RR6o5zo0bgKyk2TpP+nHoXYMrgXuornRtpJech2seEqOUfPzx0hl1B
maQKLHVx9g6gFa9JXeVmSM36d68YFiH9K94RuIcVNHo8VMQiEaNNZcSskxEr51HZOcvEXSqN/PD+
8ztz/NMQgfDOooAjc8q0ZAkkAyLmZRBVVt94cs6V9FYjxjtkiBInfm079cvvD0lzAMQXFcK3/XkM
4vSECeKBKsdkA33U8FI5LZ6Kd/audJxLTfJzW/qv451EClMe8jIH7EHNXjX8qu6En07afHD6UEev
IY53dZNdUjpaX9HpjUApg8WvcuO9sSkpua5NqTRloImy3FATV/ycisp1my8tQqdafROhSOHrk6Vd
2HlvpwuPdLUPIX2EBW+fTNdOzNaqW06wEqmxQx4tejB2cD6GKO8+KNnYHGyNrfL+O327OVbyKiUG
UmR4dKfid64GcKUZEGjgvzp9iFJcTeQRnoZCxG8fYqxW/qGcgcgSwx1vjr4iMmMt02jNJ/OTHKbZ
m8yw+FC0dn1hc/wSuT9+iwiBwi2hbwfIAiry8VipaeViYWYgMpcuwWpCOqlXiip7yaeyghGIUbDf
yCLq/H5S5S1wcy7bDOqZxl0VJS9WmCGq4BhAYy8cfG9vDJJqwkIOCqgvzunGbYaqKTLD4jEIPf2Q
UpzzFaxWPr7/Xt8eD3SawEYgbE2JAE2p4weAX2SXxw6BTaposMUTYXp0j93nPqu/aGPnXGgfnpsU
A5KnUykANr0us78UC5bZao2GCmfgWJ2xbaGAN/d4k1uXtA3PTWsl0ML1RMTkTXWT+na5sHAayMcN
wmNdnGceONPIK10Z3cleXKrov9U3hMVDEo9GN9gglu7JqkXWSaHkxqp10jg6TNFU3RnVXO0tltdm
NkyRedqkiVvYI8azPYewCBHTkrdh7/YvmeXKIMzc6nNaOta17CLnupOp9dMoKvNj3cQGbrpp9JTX
akL7qrkIxnl7mvHpMedei7PIPJwyQOyQlFk3khYeblfannAz5bFZtPxKx3zzzrU75aY0Z/3LrAr3
QnJ57lUBXFjRaQR/xmmTbEZ/a3IGndC6M372U+TeuUtTbhLH+NSC/71UVTw3HJAjYHF0HFcA8/EK
1MvEDZU2kcGMU9H3UpjTvscFAy0I3fH6wrhU3DlzcP4SNbM5NQliTusOSWkZZTeIFqEObbiLu1b1
qJ4ah9oZL4kOn7kYGGrN8sgAyL1ONpdixJ2SYZYTSLMdlq3T9PWmVMgRriLA4Ve5Lp1ARklyobJ/
Zu0Ar6GKySlKTfO0C6OOVBzo1sogzaPwozRg6u0g6snp2tRnp6Z+KrOXpE27nVqDENy+f4Ct7+vk
BCfCpEa8NoC4F06KnKUMc0dWWhsoY99/SXsDMXWnmG5adYxRXOv1T2gSlHhEaGPyNJfZpfHPzR7e
AtA8yqz01tb19pcTzZVLCPFayqCN5uxLjd+GZ8dJfGhsEflOki7Pc92P+7qyL3Uczqys1XWddJRH
z818klJAIDTVbuplUDvCDhprjB40JYqvgSzkj+8/5LNDUY2hib1WKE8hPB3MaPomFRIwJQ7GxRIZ
Xg98zy8SMN7vD3Vmf1LrWfVmnLUketoarXoVjj7qG0GvYEezW0Q7dtzIJhBPtZuLjdTiS4nu+0MC
oDp+hU6q48aExCfOyTbdUcsJE7JB0xJ+soj5ZpDm9Ls8XZTy/m+SoBGOR2xsa06FCFvA6ssSRFZL
V6iblxsz0y8dCmcnt+5Nur6/lK+OhxqFVJPQyBBqzQb9c+L2+c0y1AJr6jkBIZW71sP7L/DchsBY
hGI2SSgn0cnc6tiqlSVBxDTW+sQLq7I6uEPyI9GS9gEK9HxlS9O9QwXhErvnTGxBqQIk6erPQXfq
JC5G40BKPWnbIOwzC0ph0fqIa/1+lggrjQrMigZaW+knh+zcFL1ukWYHkVK/VmW+3OqqGkLXnLvN
+w/yzKbDvY9WKRUu5DlOC6BS1tUSDaRRVojDJNp8TTCOeEUge3sJ9XPmECX6YVr08qAkn/bsjVnV
JKjKImh1vZf+pKbNddtD/0MYSMgrByWtT/EwllelUWY3aQ/A7v25vsU+rS0qxqfARUbM5j9epotj
D3a5YhP44xOWvuP3YaCK14jK2LU6hRo1tpxNRPzjlZ3l7ojWLxkZntkp0ClJWQlC+AxvZMVSZZ66
BOt2oxjzrZUa4/3YuMCTp01SuPn+/RmfWa2/qpaQzdkqYCOPJ4wcupzCjAkjXhFf55UVfxx6mVwY
5cxmZJRfRSfFJNE+uSPyXo1tQg7mhIXwy6BklufqRXPr2nV9nWF88ETMUhP1LZfOnXNLipAOvjmH
AdJXJ4nFPDlzPLYKRYBINfdxWztBmdJKipJ03MtECnpqqhZMi15tbWfKP73/eM+9TKjGNLPWfhoF
zOPHq6VZHtYGNYFU1ReOHPtLQ1ixRcn2pyJi7UKudm6r0u7hvAOsSBh78jJB8hhxmXAoLCybyatk
Ka+0MkvuFqr+F7bK21dK151R6LhoxF2n5NjKcdt0aJBjc8dwfowtM/QLrDQ8UHvmDun2OoiSEAZU
yAd5/5mqb6e5ZlSk9QZiQeBOT95pE0ayj6NaBrYZYfSXxWay0XrRctDiA557yqwZe3sZzY0tBqfZ
KPac7eRQhtk2q2LDU7qmTT1hFToKgQLOz2CM3euFD7k+6+OAENwvBQqYnlQMCY+O37xjRWmVjAiJ
tlM0X2vLehP1WeX13VQigOV0N4v1REs/cCNjjD1lssx9ore/DWEjwQDHg8TRykGnFXL8MZCWsOoo
6pG/qnTr0InhJZJYec2DkW9VZFA3abhcqpW+XfRQtVe2yKpPBRFn/f5fYtFo0aokCiUsJxxp0o1Y
pkH1cnQ0lR3odRQh3a6d0937D/ztoiD2NWjTAeuha3aavwEqs/W8J9XucSDxaT5G/jRY4b1Mc/NC
9eAXYuH43dokpwbHJRcwnZCTd9vPbAm3QIoqFJ2Bk1ETFosnQ93VPLWOx6suQZV8hz9kU3n6CBbG
H0pr+ra0YtA3rp4i7qIspnPr9G1b+MLuh5dRa3GmEM7sfEINt563mA9HnSdLRd5XQ46n3/uP6+07
4t2YPDCEJNbO5kmUArK3CvOURdmnueIbo2X7oKLEz6iKc+iSQ/H8/nhnXg/ZCSEERS7qLqfZGc7J
/Hk7awM7NSILPczafVyQPHxuzZHHdmGwt4cToDVyQXo4HLz8z/EKrLM0NefWxuU8V6rmNtP00HwZ
sxH/eiQ0CucO1Is5egI/3i4QucB50iz6NNza9M3TbT6uQtVzm9efNfqH0qsqS4s9R6ni26hIqJD3
QxxSLhHLnd4XA/YLbu1+bGpY3B51NEwYwtGxH9KljJ+Xfqk1T7ERoN+GqRnf26HT34yOUKKgqoiH
vCaPaSNnuY5cIghCWW1AGZm4F4dg+/xR9KaJezm2f/sB5tfsT/U4J9slLlPsHiHQRldFlve6l1WI
l/tuPilwwtCDc6/xd4lSzLKTdNh2onH664EIL/7SgvfEuUDrIg3tQRftWz1Swgd9ytR6j0oZnhil
mrc2RTHL+brUiCD9M7/6jz+n/4x+VA//3C3yv/+Lr/+s6rlNIuDpx1/+923yZ1vJ6mf3X+uv/e+P
nfzUff2j/NC1P350t6/16U8e/SJ//1/jB6/d69EXm7JLuvmx/9HOTz9kn3e/BuGTrj/5//vNv/34
9VfIlH/8448/q77kmHr6ESVV+ce/vnX4/o8/1v7vf/z1z//re3evBb/mVZ0cX0tuk3/+sf/5jR+v
svvHH5r7d260tRFPBYGK6yrgMf5Yv6O6f2ctc42snHp6a2vnrqzaLv7HH0K1/w70Yq3B05v9Jb3+
x99k1f/6nmb9fSUoEhHQvVrzBPeP//lsRy/p/17a38q+eKiSspOMSiuUrfN/Z99KJ4VWT5GDvgr3
P5Wy4601Oh39yq6oPbPlXCdSb2X2TcQZibGRqyNniZVFXM0h5/Q9CNwKWVrXlE7/MAIPTAKzEbMa
VKB4QBjzEJTbpBB95rnRGIXbATkfcxMXWt7fRH2UuVdKJ3PHc6ZBdh/tiYDkoC9t9Dnp1UlS1QRJ
duuOUf6qjFj9+EgNqK5XcO2/6npRpGzM/iGcHOOVWnm8yUKZfUnsytxaoxV7tGOyF2MozTKgsv/N
dcfEX6bECRw7T+9E5CZfwimE5aB2SmDmrv5ZlGb+NZF5uTGaPn9o86T0AQ3i9qZMBU+AM8PT2zR+
gMEQJv7MK0282RLCBxuaUYSyZ+H1vTCetalu7ttChAVyN1X0SMnRuS7cxNwt1jLd2Ujk+XKBKuCl
vbQ3ajzod+rYQRJ0msn6rjTyxdUi1beVsuO0adUH2Lx25dnj2iA3lhLx2rSqPAMFGNKUrBgwrw7V
K1Dz3eDVVuXc00tPvqmlonqhnT+bdRkfyniKnt2oJoriuIj24AyczTwnzsdkUPi9Fh2EjemEP1va
dajtZ/7cL6PHq+2vJAGbP87T4OmQDg/CUvMdYIXso6WPW6SzgrgyKDbq8H/p4OciiK3S3KJQ3Vx3
dVLseGEClI2UH7OuUe/jUL1NquwjjbvM62andQNtSqJPy9yG13RCDM2rwqH43g5xgl53vuxVvZjQ
FZV5fGuNUOY8zcJDGwc+1G75bIUPOay+l7RyrqTN25pyyFJoErjxoQ9b4SF9Ij641hD7rlSNQDXS
DLcVq9q5OIBtKZdiJT0r5lWYa5hIOQNEvEzb5EPiMp68syKaiz2SBN6UpbvIrtWDhB4TUFW+LdtF
BFbmzjc4Rd2ZTalfKzGxa5ojoBLLVtt1aKjfhiACnkv8xe4AlKTfF2OxOo8WX3HICe53kz4nmxAj
408WrnFPS9nUfuM68Z9SFg22o3q6K8vKDLpSSe8ai7bqLDRUaabkIdEdeZCFZiMvvDTIsWXJti2K
myUr6n0Zqdw2Tp8qXjQiHZBqWeQ3mVbzEgq7QXLBwsrEnPuN1c7rZRfLZ8DO6lMjRm2XplGz05L5
o4Z6v0d8ZnlWWuGTnjvlVV/gA7EI0EWlpn4ddSM9dIUePSGqPM5eZOQmnVILi3VYovdOOcUbfXVN
VsQAPxQP4QVc530nzHI7YHV1i7mhey+jcrkrRRP5kW7K6yVRltirC9f4XkWG7s+KHA+ymZLrJont
rWrLL2qrRpuqyRxvtmcksVUaaUAvP+FEY03XUeTmkT+6aedsJ179VaQIPfGQE68Pc2TAl2wgPblx
a2/DPpq+dEsVeksyb1AC4ZXH5DlfnUnLUYrm17q2bFk7U+dTN2FvoV4doF9472DR5CUZOpFlq0V+
CL3C8Uha0kPY0l6zAEN9Hq1ev2pG1bjOJkilUBf0qwpnYcVuv2tD9i1Ra/sBBlq8LYSZ+LKeCTUk
RjOfpiJd5p0dNyChI1pemYLfUrEXSGlEoIgzMfbfpJpBpCa3ioC+t9F0bY9lqAaRW965/Yj3VROZ
6r4bpuo1M4if885w/SY1rNtwGHApJFLUY6bbqE82Mm61V/MM22xD6K3eLCbePp6mS0N6UcGLfJxk
NDmeivgUQbBaAQbJt3rV305DvIe/V++1tj7keXYvEHbyCIrSvYYn8E4t9NXr8VMdDVcNnB6LMW5g
cmzc0P5mGPVValBSR80+7RQNsMe8V/L4LtIKvBiq/EOnd0B/w8VHfT1QGtLBPN5JSKhIOfF1tYfx
7Tn2/KeRfFBCzjnHfGkW1Z8iZYvkGHrt2i16btsyXTC0LjYIBXtV6lzjBukVRn49FPp1OFW7qlid
wNrdEjeHOa13sSzv8LQHkJX69eBuikjfluFyP+vzpsS+xnVjjo9B84WRU0OWuOhMdU0zVV4Jk2hP
1evEy0T4pKcTh4O2z7iI+jK8GfMqEMb80InWmzrFeOaAg6gj1CH0uMVANYxaEvs2Mgemb/fW/Kij
SO8hXa5vtCJ+bEaQAbA07xtdv6mi9ENWZNs2b3etSNugKRRtbyq5cZfDx/4uNGNZrpJsVB/Vlss2
FtRsSye0PjagLN1NpmYfKZvHsDQoiFOoVktvsWZEXThMt+2YFFvTzcUGSeLMbyPb3GDh+1Mrm2I3
FK7iQwe+KY3oz9riSLGqEcPNODT8YV76gzuN38Ip7W7DWKH617f6IWvi8N6aqjJobL31S726mhy3
9KcY+XfKiObWTbHlnZMYfkODZ1wtx0BpwQdU8T6q3fvKJmDuuz4OMnzmg0aP6k0V2s1mdNad3A3f
w6W6VZMJZeqs/7aUetBW7n2hL9o+HN2WzVR9MJXwgykK6RO8vHYp/duiRZvOzK3MR3bd5wzdxnmz
HVOBg4iy3GLwM/tpPj4O3IuuiavEVHKY5FP0OR2GVS3fvupneUWW/KhE+k0zahySQ753ej306OEW
n8eiSgKiiHHfNVl525Sz/TrSpb/C16rchV0oW891p2SLACZgv65XX2Ij5WLnEKf+jIqVXbiEQkPt
/JRqrd1YRVFszCbJvgAqFy+jvdxyk+SJ1zulS4EcOmDCR7JKRTt06IptOANHHxsfIPSW8TUcNAqf
Sq9uTBSrRq+383JHbvuiThHivXb4YcxJ5NKU0w/ZLhTt5xWnUSEy4o1GVTxYGlKFSt9tcSxM0NVa
PmOTN/pum99ny+LVgym+dovkDITswLu/GcYlvcplexhG8aImydYBnu6Tjm3jqclRidcfcfbS7opU
vyn6xPAK0D47kS6cFJr4KevRuI2W8WlRsqfedPFzqlXWb30N/XIr+gpBcjf7mSpcGWIRVhDqXbbq
oe/Swa32aJTbQUyY6rnDbBHUdWgn4L/zUSZk9Sh/DH49i9HrVP0Fo8SfZphqW0RynP1MTdOyaxfD
++azlSamHw1V7dHVGVBcLdqtVWdIkQ+G0jAnSpK3dTjlV0s+qYA5xmcNXpxnFcZr6CB5nTRyOWSD
ggPP0PhiUJ9i6dyT3+p+EzbqfNPGtnyQto0ffRerGyLiPGhCYe0yJ6u+R9rS5r6qxPNHVcFM27fa
MHo14cB7Awrli4d9oNTpbM031TR1jxVPzHMTo1GgrSuftBCLWtPBOj1dtOUwi4Gv+7FZxF7N3KLy
RGRke3y6RdD19BY3Ce9U8fJmmJWr3GpmvymKOPLmuLEqLy0r/bGUev7VEBEDaotzH6ZZe9uZEKGa
cQrvImtaHro6X/R9UTbL6Ne5Vd7KWWu+KhAgY4+Y95DZ6Nen+TQcmlhhoWmh6REZODdC2KbXaqA3
b+GZ6LsCSMmWwNu+muz0S1ogv+Fp6qJSDTTUa6lGxhc5I4Sb5rnlJZ3ZbKekkBsnTh6WWK08c5q+
TWOv7jPMQ8uHqOuUOjDj1hk+qZMjUjgzIcaRQljj1dIi1LBD/6W6a+d+vu5VVZiWh0aEMkS+rEpb
7tKpWtTvk7nIvXCTeLpVOzQ4g6JynkIjKca9m+QwMY1+aj/GjsKGMZHBex3cJv6U6+Ey0CmbzJva
jsHtecbQjbvCjqL2uw6rxoKkJ3j5dFHifFOijKZfKX2RWLdVVZXlNWd1K3Yc44kIRFJmndcmFfkF
Mtkd+olDhyQXtVMl7HatZaTKVrNlY3pVYjXu53JqHPm0FipGH+oCStqTTKEEUmCiq+dNCNihw9Za
VrOZIvRwrpY+qbUv2VSrxr62cPz2WxP8MKbOpfwKM4eqil0UQD2yIY3ig821oz0MxtJxuC6zLHuS
KfIzr6GW3W8WqpyAVuMoVvwwM81vML6K50YT7XCwLE6aD81QhNodiSbXtN1gbXaD5HATeS7F32bg
mm2H17KvShFzMxrJY1y4RY3KizCrw9LqTrsfEgjtyzwk01U2ZHV/TWE72ehtwbzoVnlLS9fN06Mu
AussSGQo8P6YyyE66J2afctjPLjjRRseqQqaB4TNrYe4cBS/6pdky/sBDmhLxw8HK548Ublu4Ewi
fpi0IcdxwglyO/ZZlgfHFFSDYsqyKXS2ILPFxzIX93oxbLVMtQ6hjtNYk9kBDIjqnmuj9hBHjL0i
br+kuVNvAFg2G6TXOKbcfmtLtXnqk6QDnV25d9k4FF+qynkNpXT2hjV8Kie98QthU9UyKvVBA+j6
IVSsD3nB52zr4uPSQ4gpQkxlwubKLSLXT/vxYe18jXWtbvVcXKtZC/lD6M9SU/3UqPE/lfmn0YIH
TsE32yx4X/hKZTxShn5pC/eKLCGEggjYS9TVTsu6H1jTbaZq/jSO7t04p5/DHkVur0HAhPpB+olX
/QKz6yGuTNI90bzmVKG67GCW3Z+pUu0La75ZlsLcD6l8sVJewOT6RbcEuOP4gzWqAKubQ0r7hbae
+KSVylMjlW08qPe9CxqmK8qr0B1/KC7Y4TpyqztNyA9GvpRerhQPFOmfsqW5VRtt8iVAGn+ph9sp
lNdglh66CRxVpXQ/XfzKzCa7ysJpvtH1mCh0IJiv6N0JjcC4GR6Rov+CxvdXsvNxr2fhwWr02bct
MiS2oaXUu/USLJN90fxMw8KzrPAhd7jKdH2DVcmWw3fwR8X6mnfLddznk9e4QxAu0tiKMN0tpBtR
7nzrZp6HCfpU019mfHTLYUxe5lhiNzMmB8qDL7mT/mlUpXaNWfxX6h8HWO1exCEZFHO0bLSq+DRF
mrLpjWEHCuJVhHEeiEWJvdZKxu2gjIY369W+5Raso+7Oro1h8gdtee0MlmNSpnzuofBHRCoO/UQB
tVEsv7cAilaSj6zxl3DRfqF7V3kziauHZN73NhHbqovhmnGg+1DgrqdcuXFsEaS1StdmqZ3SK9Qh
Qv3vabTTj2VmIgYx7BrTbB+TQSPjd3jKjnWw3eRAcXjvLL1PT8LPasPeOV3+oRZy3yWS/OX/sXde
O5IjWZp+lXmAYYJa3JJOV6F1RN4QGSlII43KqIx8+v28q6e7qhoztY292ItdoFFopHIPJ512zi+b
Q17aTwgab02d35aVftUEw7zIqU6lyHaBDcAbVS/OJTwB7RLhDKe2Mw5iUxBM/lGpXu7UMNEsKNN8
GZqDaS9X85gdMS2cw2lkt69epG0mfihTy81PTdQ82WE3ANnIs6WQ0c2uuCYA6Dx21sEUxPcMxksG
+JiAuv7U7uCmVb85B3L9zxlB1rkdPTordfFUWbcx53yP0MdNe4vYOr74iVzVfbgZ4d3s93fgKCcg
m/dyED8yBsONI3oXjlV2Kxx3ujYXiBlO8Q9VrM5V1NnN0bQDfEA8Mcq5sXZlsS67UhnR/bI0XTyX
5Cp25uCn7FGvWltOQkGJS1OzpvEqG+sHWeQ2cEF3JRTHrxrlGlemvJO1+eQPPUkhRlz6w00osudL
DdC2RNEjvlpwC6Oa47UzIf17cI7oUM9OEoDynLfOPVtBnnhzlbrVaBwBeMy4lXZqu97TuHHful3C
2ZbveqO/2npyqasVPAnY4yFzpjPgFls4COVxM8BmMiMFDj96Td0cejPY20udEV7ofW5u8T4Y0Tmo
uhS8iS+KCKzErZpbGJtEmdGpz3lcVcMY535wDuSWhnXEUNOdyjBK81AeXW0aN4a6VW1/TehFFQPU
0ytdAYtYIeLeiHic7Ecj+tjsQsKgdcg0MZKes86vKu8ox8jfhtbhjh0OA0d2y84YeO49z+u46dVu
8cpdMDLHX3KFbmyvesyyaC8bP11HVJnBSfXhi2lvRLfUj2Q2pm6kTpPNttYwo1uMpHa194Npis2N
DBCyEKjizDyX3Xxb9qzgLTNE/y0stjRf82e1sIoLWfp7KzemGPFolwxmf5xb+2dTG8fN2n6FSiRy
qkRcKl/ynYZk9YN2ImdsfhbBfJNbvPWhZ4KW8J0wBfElhWFoPDBBiNhYBP2PuSfUpVq+VmVxQ3v2
fqRvkrqQN8jcDyuqSFTuGFY6H2AGMcZkLPdh7qSNN15ReXuzMHMEUx13rfuqt2yMK0u8oYS/my2V
uNNw1fTurSiN4MareXaQpcETDPtqHGR56q/ex6rcu8pTt81q65hcsYAnvhwTNdJx61evXRvuzZZR
fGo/wNNO2q8PF1dgXGW5c8oI2TajwUx6H6jXNlgJ9WS/5Fm7I5oETTb/TOxX+qbcpiAOG/EUmvVH
WJHIJLS5HxYKii1h1knleOfRa6y9ZefOoezrb5KCmNibCeLX0xSerKIEWrXcD1czUPZdvuylC8Td
oHJi2erUuaNDJ22KpkiA9z5hmokYjpbgsPjDkXnwoxoMM7EKlfqyz3aMpF0yD9FDXcqXBgHw8h6x
RjHKCndFh77fpFxkz78q2szf6SHouZjHsM4NaT7VQ1FLKzWQza6TkQT03zkJtFhD92pYEwtod5Xa
9othZY9DQYLSXoStaK/ckh7wg8xK92WraYrmeqAISmEgrWcihYqa1DZpFKnIvODXZgUzRydPWHoY
uTN+tEG2zPuqGr1fMBjBY7vNy2NvhlUFKkk2eKyZnoJ4CDueEbl0JxDOztiG1M9V97E4uVUlnVqJ
aIQiIIeTuJ/qVvgd3EI02y9MzpFLp3E4FIm9Fuu7DrqVxTHPDLkP6qlgqy94TvAeQ/Fi68yv4H0H
p4tHZwloJyFYLztWfc9ljHRJR1PcuZ7qD02xBcOpjIjuj7nsDhky1TAB6DehcdBrW+MsdceHJVTb
naWrnNp5i5n3/5NusHoXCu2iKPrvSbfHn930KcX3/2h//cdY/PyPpG3y9vcM3OWv/8bAWeEX/AcX
UfYlLOkiWfoHA2d9IekeBxj1Xjba04sf/+8MnPMFdT+S1JBlx0L8e/GK/BcB530x/ya5xtUBR4dr
89/h3/Bm/YF+C6m2JMOO8HWciOjk0R78kX7j+WL57F34EtcLaUvOzE1krwB7ukeufj0rg4WY46OS
6RJthT5rWytC9iYxJL5jt30STYR5JhsKiXK3ZNNUIhr0+LY0c+u3yAHWNUqwANRPa03yWqzXkn7Z
aljFK6TcEiUyr/V60TEXiMaqIvvVeJWp9qs1gUwGZhvEBDlPN1RIZG2ymST4HifcrM4Bl/06pwDj
ATARrhUa4aJcv/akANanaR6s9S0MVL+erRWoczcbbe7vesH+aFuUDCSzp32MYqVh4WHYVPbVHcXW
7RZmYJqtu1pRQLkpip5M0eYzZp0aS0zReOImMlaviQGgOhVvJAMZ8TwZ1WdNq8xX058ZzzTlgh1H
WBi9bqIU772aGjQYiJtvKzrWwOQiaf1qxxE2cA1UC27ltv5p0Qv7Ko81yV5ihW3qdHYbJk6X2yLd
XKNdmQohD6noEJlOvC3snkWpleJHEqsLUNYbYeyO1fa0COGbxPN6GVOR17bpovhhdpYlDT91tJjC
g9lN6iAaZ/w6iFnWceQ3wb2f+Zxc1DGJHUiRUcfgpmBdciBMJHFNzKSx8GX5TUVKPbZ+TovvIEa/
TZRc5vXidHWuG2fepoO5zbmbTJZobBz24aQTp2Ez2l/sJExT8El93Id+WT5qNY/+41b3izjCC9J5
whGAK2qYyl4ktWtXRZpH1rTt1kZaZkriWJbHdsdICWcxVAoUyvBUMs+woAfP57xJvXzcQO88YY7X
lSSO4VqQm1PvC99HnmD5yoSWtZ2mPw+Vbbz3pIiWn+Fa2kNa8D7Q/RhRV4Lu+L11mYYhGfLS6alX
124eJog6N2qyGIjHpCZcabom7TSyk0E4fRT3Wq60MHZKq6NRL+26D+aysmiemwXzC+ay3HimAgu8
Obe6SibragzlWVWL8SbqftT0yzKnsRiVubi+BFkGj2Lqh+nFk3ZZ7HQ3rstHLUo6Wwo5j+KZI24p
b6omG856Ceb6igUdY0auZbTcgTWOywk8bAj33dZMBfdr5WTvox1V7i/etwEnCSlr7QZuIG8/rCuG
HFox2u7BW+amSXI0cGJf9KsWqV4Xokq6Ih/FySpDdnPVFlwbNuZe3hITGoR3EoISJosmDecMQdtG
OyPzTOtQRKv3K2DHJoujAjNKTa82JYJm0NdUiVq2eyLfgB2JoqqLo3ZGszxQt1i0SbjVWt0g0DMb
chmmrr61NYfwPsut0f5BHLru4ppyjPE+soRnYmzTTbH3egIO0jHDHs26KNuGDUqa46k1Rr+Ajb38
ru20lTg6rtvXN7ZchpIOBQo1b22LJ88RZ7MsTsMAo3iUYwP8anMfZWdVzHN4aLZuAaEYPDpkA0T+
GVSTBe/sOUWBLGFwtaIhSAr3iWKBqok74WpvN2h0WW5U8Xa4+vwlwLzwnOlmJgcubMuPyg7Ur37N
vF9rpXEjN8Pavpls8ZgTBodfMIpZrTHh1JRsTlat3ITslC7j+Wbyu7Nv87gpxFhxJdw+SvsslHLv
Gnq8s73RmuNo64LbYt7MHwwUbU/wXNWxD2RloeJ2CcRPGn6D24p2O/AKkPa3wm/Vr5ExPzsOrqt+
rdrwfpW2BdZf0W/oIfC5+I3qQrZvoTWEduKh1fmRtTa3j/QY3ngYmZrhM6OiFNbeE/TTbutHtJjN
HBetTy0h318N/6QvYg7hbd3KUk654MkmtsaNJRZRcVJhWE77jcax1wVvUH9t1aIiPL4tqsPiqcU4
zUroNuHAMDq2SNd5x21SOQZ1FS3yelBKyyAABvDuelor047HRk9bArw5UpZr1vNLTaXZT7G4FVHn
0bQ+YmjrVUxgTb4keTaZz0VB4q2fEVOwz1sji4Ath+xmxvf4Q00MufFqYYWIFbQcZGlW6nVHNRrq
idaRFDK2vtckVrTWzR7wvb2FLLWt2MOJ9tzmkgVodmzogYZOUDtxm1pd110m2FScen1Q+Gbcw4jl
IQKYzCqeRat2gp2lHae56gmdrGIkW/Zzz8tXAP+NV+w3olSvslyTQ9lgyhMJWhioGtOot2fE58ND
KLX/VpIMUsROpAKYJFGjA3Hm4r1qoBKRden8K8ZRm+utlYQZWnofnCnqNzAlZ5TPmwmv6puk4u0N
VYKuOWF+QzSN1QDpZdVtv/bNWzfWyxvwo/1umBp5b+ba9f3k90OeEFRocdz0Uxakc5bPfYq3on6x
Roh69pTK4YwJaxTCVWYUJ1WWbW8c3NUwDTdx5xKRmg1Qy7Ots9c87cDurF3ll7af9JgRfthZ05p7
vfjzA5r84bkrPSCIy4KVx37RUXZQhkt4xxBAda85FDCredNzvHUhGwYrnJWx7NhTcDvp1gUe1UI9
jnbWflZT6DSoT3TIwew4PSQe4gI+obrNSu6rgDy40RLWm7s06rtsLpfSVa64911ySw752A41VLPQ
jwHFk5+Q1uJFighxUxOK3kkuub5zSoGv7RzQx7a3rXT4ZIe+wCRlVzXgT++pr6Ewo89t8uSznbfe
FYHuzivZjxMlGITF/cAmUZtxLUURsdqC0XKAatHv/Ui2RiyV5771PIdxetKWwUX2LYtkGlMZyRTa
A+mKl4MjKa15+C6C4LLQ6DYSiUmZnI5lSTvwEQNCv6aj70qwAHPUT4aQnZ04kq4HKOdyvu/t2XVT
7qf8p+dN+XqW61x8NPnCvm0QcgQJxiTFILiuIdqu0R/gE4me+z7M8JdxoQz3fly0ya2ftw3MktFX
LIhEEZcxyBdlIGYukRRpKEBqMzmMzuBrRhOjgd3CnWW2VWr1XeYeMxmV95jqyeSQPV/ZxLwcp7FJ
1qhONr9ZPgR87NVU2s4SKyIUdKK2tQwPaqEuF4KyJa8eFZSmhCvL+2DvKbLsd47XyRsqGdpqb7nt
8uhGDVDeWlXZfS3RudA7dLGZhS3wFVOIgGLlrM3fDSN3fikTTcclihFlh22UvB2dG+DlrrHcNYwF
czxU40oQMggDEiZH8McyrJ8XOsypk37eGrkfOlbduABzNeJOLc03otL6+uROztKTtz+ECwBvGHyF
JHRfCYudjJ1ZlA26MD5RSszQQqdR0bRyV+eyWpJhHKKQR5lef5bjtECPTlOWYC1bH1tPDt8dGaEY
W1s9vwftwPGBXLe2kaoJJHwMzcypwrd1H+uOMrZdMPj1vRoM8T10a+/DCku9xAMzg7ureMAyZ+cm
DdaakP4h5vZ37auWWfMhr+tqi6FAsxJRFCLkRDq9/5APRfCBNXNm6DL94odZIFbZ9eW8wU8W7cuG
is0l69wr0cQXg+nFF03/D6LCJwkqt3AIRXNbScRbeejE5TpR8iLCav1a1jDScRE2bsvZJvws9cD4
HnP8gm2cm+bsxqwn1a2mmpBIDbOA91N+Ibc4XGsG+izP3e+d9sCucq+d38d+gItfS6v7Tq5BpmLw
PJh/NdrtlioOOMgiY0IEMfRhCOKiuxqfklp5ooWeaby17pj5j4M3FJ8qquev64YzEntdtT14/lDP
cbMtix8XYL0GLsNoYlyH7XtYoxHsCGFhZ3G6KTQTyLiza7i6xontyTfPgxfO1SFrNJq1CTUkeYue
nT9c4sg9sIqWuDRrWcrvotPmz8Je5XBRCvj5Tm65vh6NiefKUC0EGmSrs9yMpFZiNHKq4an0V/Fd
NCDv8ZrJ5ZWAh+ntYsP6tGdtgN1yOr+2k7L7xKR1+mloJUKbqOGoiJ1+rt5QPLMQGSW3DgVtRfTg
NpF9u6J5/agrXw8JGnnLO9hjOH+QHV0tsW57CuQ2IwcUnYmfe+v7TVdJ0DnFZ9SyM8SGmCC78xUW
KJ49d/xWD0IgOXXKz2GIxvccnElg5LCIN58Cr7wGCmYj5Jebxzqsuq+sN3JOmnCZ7jzlDu8EdwPJ
75qIr8Y7XW75yDHA+hZnXq1UbLh19VIhNX0BbTQ+zWh2uiQchPe+2WFusADb3PY4i7YSdUgxPVIm
tCCYZty5WZe6/rUtWr+B0W2fgR5klrLRDz/pt++XPTdWfQ6aBlKrl1S0AYZmqojzwQ3KZBnM+V32
UfsVbbsXgPyOMB7CKqZwj8RgRn5JeSFTs+a4Tbeq8V9Gmzyf26iEPkrKTkbheaphNnbrwiiKBrLI
U1MY1g9hrR0cr5O75UOxCfo77Hb2Lg8wWMWi2ZgHIYr5BVIoc1ZPW1q3umjWmoFhbN+I4WNa78j0
ydPBdPLvNP9Z6uAORXXHUGzbt9OY8RkDi5pOmlVjuz25C9sUst4RrYb0R7glx14He2fz2G4ShdOV
KdLvMmiYNrCmKw5VP816Oi5jcZES7MKeQTGtbdR2N9GGbAC9LmWlj8TdDZc/pAvzQ9tjySxlEKVg
zUk+SgTwiwrbLHW2LbffhIf2Me/C1UYX4FVj/VtqwN9l5H9QSP9Dn/7/howdGOt/gtTAI8btp5Lf
mh+/B9L+9rf+jqSZXy5pYVgZ/4mX/aZl974gbccKjPeIRxJdUf9E0tzgCykgyL5ByrBigrX/A0lz
vS+kj1wSDYlLcC6ReP8OkhZG/Di/E7JfiiB4ICKoB8mjIgXh/B+RNEcMeW8J245RvDE0s90lJnGo
KDbcskCp1KNBiypSdGZsEqjU8L1aixHc173MTsXWm2lXRCbETj7cRsPYPRWO/toNU3sas8m6q5m2
ripD5tcRGoGbPBw5oe2hbG8aQRqv2Hz3Zo4Uh1Rgn+CbfSry5mE+a7GFpxAJfeobHWG29mwtJBgY
02ECbT6Xahz31tBuHyhaLIRkHrreNmoJpZ0dhshSPzVRK240f/vgBAqCB+bX4QmTq/cx80DTUf7v
7a57kJyPcaTRawWS1TgxEOocgnUpU2qNkGCCGcpYrUgNVYEsnaEcI3UtpH4oO9NFFOZHCTw5+5jb
uwfHLbtzMKJIoQTE2aM0nr8vUk975bg/1SDs1GwFYggiCBO7ikoa4eo1Xgw5IjRT8401IPe0JOHF
nN5WcFpmO6hTBGbIGyxEF4mWQ/FuNqvxaRvU9VhdVMVzLaeEVo/1rIeaJoTA0sbHpiz7EzdPcBxH
p0S8iX7lA9ChOiuxdk/D5JCG6SK2m0FJf0Fx58eqmfca/VcyFNMKvdU0p6LNsmDXNM5hVGYD69F1
L4sa6JJTXg4ZvwVXA490L0b+Mh/bYhi22BbSu2qD1sJBpbaTrCLj1hGmiNjqQGxas8SGV8KkCYd2
YsYHcTH/tEXcrrgZJ8/71ea9fzUrMue2rN0ettn1Hmy0NbHf1eGpnSBGw56etSgahqt5YxqanMo/
+xXaWjnr5hgsdRhDQ6gXWxrLLkPzC6Fk2Ye+GTo0rmG5Q77vIYQ0rGcilqjOc9HI2rVgq/K2DFFq
cFhhgJPB2Zrbpe4Ow1gFn0uAit5uEZevLlLgQAdvkV0jebxAiVXAU9ws++DsMr3dEIbhJVhGWcIC
UWMFkZg0ay841WBCp4LB+NhdDnN/udC8s/l6qYF6dv1s3C/0ZhpJZGa0ofsyTMfJn9OiLd33Vk7F
UWGKQ3eZ281VFjVFGZvDOuE7DTc2tKG03ulH3g4rGsvv+UxeLgSdjXx9se3d0GmkNYMH5Wg2ojiw
t2f8xxvTpQnwj2IAlpCR2FgjjkrOqspJp3bi/65cS85737bSkXUUHlTqr7baTEbtQn82BFs/Q59+
rQz4RmlJ5xYZ8ZXMkT4Q1mMdHMOz7iJXZemA2h8yrp7Ttitoxan5iEYcWTd9j3S3aZDi+xqzQcyN
5ul48IoiiLtVTq89YH4VZ7YZppk3vRv+uL3YMzrXDO/qfiCA2NS6PSJLsnYoZdAbWNV7Gw5murhB
9sZXdbouy1A+oOl5DbIoOE6e4aQ+0NgUb7Vy7rRbPkpBPtE6Iio1RFXdQw5kwH5j2MdMi9NtTw4Y
rrG2nOn0RE3/ypqgj85lrhqdOfjZ68K6WsPJTWrLH5yktGljd/qM3gJUseN1jUnGSJfcsG/saWQC
rpFM9DvtI0AnH7S8Koray2KzUofWZeDOpu3TWNR6UxBB8KMPgOViF9Ty0HWss9r19X4IEZ9Ym4x+
WhmOkoh/72BU63huZL1cISsChaIwqZNMdIbrYTFfShXAZE/1gj5DzNGdaFfSQ4x+qt56vuq3LW6q
MimNZntojeYmzJW7AxmxTxxlRRazGWFrXoaWOzRwm2fdEhV8Ms28ORRZRXVRaWt2f7QtojbOdnCh
OVYxxiO9oTG6yG7bIVKRKYq4VzmN/hUy/fKZuX5fR0t4nS8M9RAM9m60uXXxK5cH7We7rMX1DCcS
oTZj5rzOZ9O/REW6B7sb3V1Uzd+dfuTEogXy5OBQ3VOHgS5l5Q4qtFclEsl+cum+ToQqiWP3yzmd
UUm0TNP7yG2++5X6kAPJ0hGLoZS3rlk8+QawRlzkAHh+4/sX8SS1WnOuuyMC729z5qw3xtrm1wQa
8mYJlzyaQg7p5IzMzLnOrWO38aQst+F2jSbn3cgwYsDL1mcWNTt2dNY9s9utX0Vfh2m5+hrfySST
Hj5oxCXaftiyf0eBi24tugtHHlBqVj+YJtV+tCf0Cn6X8rRY9vS769vNcN0k57KecHZeQTSxl7nh
g0NfyN42ls9mMbK3cegKmKtG0HCxbRzb6MkHent2IowmHmYFciWMmk1sOGH0mGd2fidDx8XzWYUP
UoowHqbqeqpy2SceBzC6JWOpj66IzKduDqpv9daCJuHZDRItRIZ+uekP7A+apx0V1is5iGcVWtsh
BIFHmSgykrSD9n3q2sbdlRYFHF0Au2TZnfNJtmW3ty4N2NAQTkCq7OD9wKRr31ETYj6orghQRfFW
79ycnuTEx/Iflut5CfLstZ21V14JVqx7nWXf2QrlWWUcYn6rH3KCC54Mx0YfoLd2nw+jF/cBIpKo
EgsqIa/46FcBBdh3jvFRGXl3gp3STQrmcgqw/ux4Lof8x/MO3Jj4Q1qPsCVb+3fVapIDm0ure8AU
FXxrbHk/40Ke94xVWGuLemhuuMRZH48Ycu6XbZ1encpE/MI3SoegizBciF42DbU3ERPcKlzrFqEn
L3ZmtEeEdB4cOaMn8luE1LteMUTEXWRIjHqd/96JkHOwc9RVZvbZDRtud1uQWPCo8kGfMNYA3Bv9
lqx1uHZJ65Sc3pE2vvMepRtbpg45V+YwuM0xzV3lRWjso3xl2XfHxPaUnTp5nV1vhe8cCmk41MzZ
kppJNNG4PPps20dTcTCGrjmy8d0sYWnF5CFF+Xl2g4v4oDAtwAs0ntXkVmkwAgK3s6oyctYn9+uI
xR2SMzR03JRIFgh/DH40ttJHtPrrbZt1xWEjtOeslaWeyzmcOEKs1Y5nC93SYpn9/dwb3XiUgU/j
M192si9K2MZEyMz6Gtoh6t88tJbENurwgF0/32NLNp6qQvPgQu5BwjvqzddNlf2Hcsgxv5bhkv0E
w5mspwLsAciqC7Y9xKyT0WsWfFVi3jC2aOHa+waNMVG9GBU8vwxf3Hb4pRwD/tR3npYog8mrsX8U
HPt17I1d/S1yOiyWpiz7Q4Vh5Fa5wcQEUoevuCGNcsfvGmcalQ4W/m0mkqJ9ct1BHaDcCaSfq+3R
g4WAnhQbb3xGoDqqvbmqMmTWYr9vaxtZtUcZ3sgFv/MM/81lltxrrB37Og+KdNO6/BnWG349aMYT
7gzU+D7VMeZUdClXoj/qedteGr2N6Vx/BegifDlrgCpMrk0gqusmYhKrt5JR1cPF9IEjR8SBENeu
tz3lCitfRwDDt3L0UBqO6n6QVX5iTnlQbr+XfnerVPHTbqMU7TCilugnsT6PQrvfsRkejNakArfd
bOr+wme6IrBOBfcZUXwQfNZJb8DKQdOhR+kNnpyFf1K5z9lDBGDKgxAzjsdMv5g76RYHMKHtU5dZ
wWOT8podS36JO73wh8dV9xZZ0qJdkLVNbU0WcTB6wYNRie8BE+yDbTjjMw5hZ4qLESStAb1/MPKh
54OQS9IGttxt2qmfstop4y3S22665L5VgwRZ2JbtLvLW1Yz9SMFubCLzr8LNN3xOvTzfebmxPCwm
UPM+kubFI6pKMDz+SAZ6rKz1xlw64zhEpTiG3ca2QKH1CJHoFicjl8Z9QHlBiOZ63G5drJk/TVfl
rFxtm8BGtbcFREXiBMK7d22l0gDjKdXk1kbyLfviYWLK0UIfpBwCPk9pwC6Dxl4IWIU10QV92equ
OFZL1lACXuInaLjAnuD5w9nr9FclCHViYS66qUeXHArx7rcuH8QAt3pqVskEUfsHlV3o9akGciUK
w7rvVg7X0g4f5TY2u2Z6b+ocF1kwPdViM9Ng2uqj72RqH4aAmbkXnJt6XM6F44yHRcn5oejta+n2
934/beng5/2baSjnsa9A5ia7xMO12thie5oc3KXHtFzK+oAlJT95tpEdWjPaiIckLyMQoX1TWPpi
ZvHdgwcYDQga9A9lze292ST2TkMNbrfqm9kTD4E3W9fuCI0HYi9vsotG3jSbqEz9S4vyHt9q/biN
+gdgsnVcLn0Wq2XYKH6dnO5aMRnNtcfXbqGid/ASTBHiJSDyM26xZT5a61K9TVris6WIJXdTIvGH
ZxWSaMBOFeGkE3yI17lw+U8l8geR2Y1OtN906aqiDQcPTwRjs9BmFSRxFW7znhN2emsZLnfbnBvz
tdeg99rlnUEsQlimdQ1ZRpyfeQ6tdjtv88bCKp1jFXbNfT/DtSlR5vfbkkUpT7j60fPQyhXK3JAA
dgFEJVEfarY2mkgMbrvV7PofHdzSmzd6GKdGzXMozoEY3Fa0RbIgSER1HFqHtvSrp7lfzd2ClX8/
4tw56WCrbugtf+ZmYPiZRnw1m0Ebd6o6HM2tNnqqPDORBubacj6XXN8C4UHM/uFefpYiNjKt7+p1
DJ+QmDIT2mII32tujKthCUfwjq67mZzATBy1rs/h5nUw49r4zLZ1TYgQEr+s0Q/ffWMtT5U56Of/
bL2630aqo2LhWcXl2zXQZJs5Rw/2MBGB+Q2aYLn6zykotxKgAxDfieaj2UMgrnmkb7vSvy0FtETg
RznTgnhg7SzxzlnrbzFw/xZA99zW/O/P0RF/iJz434uiOPxsLykOw5//qcu7+T08+Pd3938zheKC
qf33grikEPLn73G7yx//DbYzfP/LBRBzPce6hP3+BtkZlNx8oQoSqhrUzKFa+5+Y3SV/gt9B3kZq
q88abJKA8Q/5m//Fs3wKGCx6VUwKcJ1/B7XjRX6H2fkmHRX0CPnUs9sBsd5/K8v9XbIQtTsO8i+9
QZb+zcIGLScfRhXK7MVu6tZ6YVVpP3/3yfwd4f1D5sUfk5zoYzIpayRykj5qj07Vy0f1+zgjoT1G
PSwV5yC+y+PHt+vbp4fqLxJrLolB/0zV+NfX+FMcT0QeU+d7Fadk/P71OY+vs/gvQov+lDH9ry/x
p0ycFQSp3yJeYkgf3m+e78vd/ZZ8ELb8Fz/KnzL0/vWF/pSO1LtKrt7KC11FsbV7Lnb8MLQLJn9x
Wf6Y8fMvL+P9Cb/N7MIyy5bLUmXLDg8R8lwotWLvY8EJbJVkhNpF4TEKnqwWaBe4wQBkyQaZILeL
HfdcId6fumn3P7+vv7iS3uVu+t0t6q7/9TFv+7u7KDncwoH8H74EEtXfvwQHhDf/rZG1jr8WyfMY
31IE+xcf7x/zmnzueEoiyAalb4O97F/qE7s823RN4PLhf3F2XjtyG127vqFNgKkYTjtyWhrlUfAJ
Ickyc868+v+p+Q72NJtoYmTDgGEDqq5ihRXeUNjmcFQSPzxYYCWQCKAEfn/FrhVl/jcUqFVeXRuc
Do2B6+mUiq+DeqtawH9+8SUQziWfRzBdSpBcgKNQOkkqdWOTLi4SU9c1QwWSKzACRIRZ4n9fLmEC
OXJGijDzqkZrTrNKI1YQ4h0yXc8v1K6j8/05PuNyXxzw5wE1RH24TLCkJDe4HtBX4kqvdZ0BQZHv
9Nq0jmZeW/tCQORDsgzp96Tyzy0902PYVuT5AnZlow0OYNwA2FLSDj/LUq3LfStrMH6ZwxiMIgRP
uogQWxn9+JNiUfxtROY+Qm2wdnA/yZSRPDyXY98eo6a3H2jZZG+UOIEago0ZNulVdRI6tMTJVsOj
lRga/5alx7LPxOn+GgCCfnnHmfR5TFMmZCqeARLHfL0ERYt3Tda5wcmQxU83BeAGpLJ/7SjCxhnY
sAQkc7y3lwqekyIMP1Hn6jRZoBoIrvpTreAleX8uy+OBORmWP0iVA+lSXR6m67nMtZLoYsrMU9u6
9VcoacolrcTwubNszXv1UAgJIiXLq8wzKxbLpid+ZoeJb56mwM4PCSM/TRnqB85sdp9ePxQeTQh0
IilraGJxKopsgqIBd/80awHiidUwH+Dda6cQWsTG/XKzGRB45f0mTeRzSX+t6wWMdYCYfhRaJ5RY
xRFc9HBowcRuHPPl1WIgjovjCCEJQlbSTvd6FB+zlqYd3M7D9kn/D0TFHIJ7NqP/Ut/lWpsbu/zs
Nr2bbtzQi7cJmB8D0lykzYk1lGEsZqfqoVq1Zk+DIQgKjNH7tP6eimRITlBCom/k0/UPlOXNiup0
o2+9D8vLjcuGUMy00OY0dM1ZavtlmR6WvdmkUPRVRHKA8yJ9OjYF/pF2naif9N4NtFeutMlVKo8c
ESB2CtAgrlcaqfM6a3NUB/qqiDxu3eB7aQ3ZvqltA79ysNfoqLUbR2O5idAbl4L9/MXFwpFcfF6w
SjOmjw7k3xyjx1AVxWNVhNGrXHK4s+QoLlEsEq7Yc1iLU6FZWjBxAAuP+nr2RstwuLPoG52SZlRe
eSoYSgfbQYBNId3Wl8FD0AsNXAkTsmTuOtgavYAZPYvXHXM5CurKXMWwVmCuLL4VOEyyyjCXfr6Q
fA9ox6cRVoRmqB8qAP7m+9cOx5uOgZfQDFQzMdy43hodaIwx0dsRlDb5OpDe8I2DqM4+74Z0Q9D8
dkPYuAiThnD0LHScFzObOwVYsbBQBPL9+p3wEblRgTtuhNJro4C4w/xGxf4GK5rrCSl0dwI7ayYP
B3fl1A4RpIEq/3V/1VYGEdgcSr6RZZLsyEP+Io5sWjabqyBSXBbafIzhJOS7OAq7/+4Pc3NXsFo4
k6BSS7pHbrdYscIZx8rU0sFT2JPvbUrXb3W1rh7LCdXSZhqn3/fHW4TH7AIbWUNBBMA7jSHg8jBR
nA86wIeehQrQRws+L+jSpN7FGQpmlYurXQvGE6Kwj1qtERUbn275bjM8atC2YfMukD+qixsj4b60
Qx1RnUZEytEvIxjBQ6gCiK2s/un+VFe+IB0UHm6KGNIIbZkHTWqW5qA3vCCPACxOyOPsMXtDIvT+
OGtzMohBVM3GJBYP7eud4peNEceGO3njZOY/WVG7oU3QRBSUGKx4uD+aJnfEy0iWKI7VcyRQDzNO
PGauh2uiro2Q2lW8PhgMB90jq3I+qEpQfM0DRXmHJ1PW/KBYSJHad5xPeV0AUEWnZYAo1QHi3bid
tZsdjImBIZBYRo2XyvzSpykY0bqOB1X1Atahp7o19u5ZsYHxnvQ5RKS3aifRHCO0uNEDE8RypyS0
+hKgt17aZ5Qa2vyUCpteS6bMEBlC6nZfNYhSH/QxR4vu/vrdHAB+rs0DLSyNV/pm+UbLjjvUpSYv
tjX6Br6iIqhCO3wf1rp4M+hBfHIzp3ns7ME+6rTRNm7jZUjEDuH1dXDPsPh61lJj3267UphZNXkT
nfmdnsN31YY+OqOWWX8HTRC9zZn7xqa52aIMKnFdiHeqKhqkiz2DBG476mgMeRHU+38Stwe2EyQN
Mnq9ltOOvL/Eq6NpQLoI/3D0WRrQlAOEh94Sk5f3dILRfwSUTn8CzGOoqxvbb205HYM0gOCAxssy
7uHY+0PXcvhSir0oe2YR1/QUdR4grOFIM2Q8jrYNgvz+FJ9Dm+tTyIryOvB+S/fupcsErTPJKB4n
by5ahPvmMO1A1Rpo+EbOYO5jIEtA9U9laSffoMGU783ROgLMSvZGWBsQTvroUSNtSVEUClp9IzBb
O5OEgY5jCZXC2XJVlMhW0kGNVW8yW7FH8Wf6knZ0dnZK29ZvDDXdylzWPgPynNhAEtzIusX1peTb
ceSoQ6Z6cABS9Nhy97EymuKpNDEERkzMPEPeUzYch1YH5SKkuInZJfHG9aBqavSKCPXZk3wEi06t
CZyv16vP8GDCT6GhguSJy4IW9f2Pv7K/KV4YBj6U3Fbk09fjjiDxbAuzdi8a3NIEsOA2Cs2o3vnX
4uN+uz/YyiRR0CbQsaRhqbN0B1ZG108T5Oy8MFEVdhEQ252IrO4dZkv5kd/R7fyya14byMl3jIhR
J2KE6Ly037F60FhGbc2eSl0U7TTNrEBKDPSrjvend/NIPw/EbSwX0uEJvV5LJ6SFllJR9rIYTTES
qsSDjPU6w3hSCEaxOKdMSpoJLkvIIBDsEbV9xDXh9PaIDQ+5etBskWUbW2NZ5X0eydYpp6mmA1Zu
efJyK3UVHySaV9WqOh5npMiqQ+mawbw3Arl8GnXgLzi7gdwYcC9BhbLWgVsoYY38VDukqo02iYBf
GTk0TDd+3tpqE6FjUMfu1Tgy16vtu35Ow7XUPKlT5QIdSURzssxw3iovrB2RlwMtPiu5agq3gYFE
PkqkZV4pKtDGKv2k1TCBN6Z1k+5zxZk81xjXkbZR3rqeFk6CXTEkObePArI+CA0F3b9Wf2jGEb9I
0djvoxprMBficbQx9Eo4YWLugAkGFif4CS8mOvkDoB+bu2DK3PyLcGY4kTVG1J94F8xgl7Y4xwYK
YkSGS19v6lM40q8+QaR3zB09cPKUZaJi60VXuVajehY6IlBv1KZBQaRryi2HvpXNw84m/yQXN/Gr
kd/8RUZE7xzKQ9LanhqgWAMRYjw0U5u9/ukiQyFC4m0FI24tRmkMKD3u6NueD0iE2n02jO4B7azs
NxdRmKDJ7Zvf76/gymbFGMGksMZ3pIG2GFIH5Ie3Ymp7+FqjvhTYzRE+nXohBfQ38p+VhxkLbbY/
kTI5+fKdJDJytLRFUqHK2vafLAnyD4brKz3KQ1mZQwy3624j9lv2g+SV5JI06Aa+4ZRll3VfAXRr
0pBa9KBywLtrplmfdiGuoh9qLUSwCWWpT0EVdP+ZiKjATZ0j7SOWF4hR3F9mJL3ZIYugiWyaciNx
AsyEZbJLER72+hxbXt92brxPRqIRxIba6iNmDKb1TlNrIz87omzjc4QqXA11Vhe/2wA6Atp7oF04
QXkvjhaMs6/IFlbFoeEFKR6iWEfZqMXl1zn2EJO/5nlUd3vQf+gy0ImP4SsiDfO50LX0m6ZE2Tuo
g0313ZiT2vDcRKNDb9mD5BkZwjr0FLasMx43fnlS0hhlnUlXzOENKNnW2c9mjb0goEg4Q8LJtH9r
9Bj+IwCtirehLpRmnw568rVSwgxR86y17SOgzOKT6ACf4YGsqMitNo0NDFlvzd+96wzTPkL3Mdsh
XMOSDJPifu/czEaywhwx7UhEr6CNzckYwK4hYLHP0CN4T3+oLz7FGLIglWb0LkgLanDiZMRVk+5M
kkBtl1WO7h/n3Bz/0dpQad/T968f+0EYcJ1DaLBxSYAOPFVTfjZ+oToPUxYN06EGJfS17cvuS9nm
2G8azax9MZBx+jPVuvnbaWAdnJveGD5CiIW0moxxiSOwr7twt5EuZ6LTKIyPKdIRAD3QCP1YR6oy
4YzRuh/AgGraTssD/3eYt6ONtJlfvmtVvFARwC76p6LrBMrDXcDrAYZNrY5pUWfvulwrm31GPQt6
qTEo9XGAZPjPoNKSOBuNkz6Ng9ASeExD96+p9lPgdfwZCYp1DZh6gRD4b5yoBuZTlQh8hVmLPII9
j5ARA2iN8PDMDri/3/GDThj+OtUpgp6VflTnAWYimqiaTj15bDrEqQ3Vf1CyeELaX1cHfRcafdLs
g0yKR9dloZ5H3S38faGjQXAIqgFpmLFPjN+FCIB1Jpo22GD3ayhpjlKmP8esG38TQqLzaifSgFjT
axRIdbBNp9oZ/V8BDii/TKPNEPCHN6/ubV9V8mMxOcp3JVAtqN4YlHwsCSOIIjqk9xL2WXB01BZR
WADnQ8MOQaAEufcxM48Bj+R//69PRpQu4gr4iNLIP3qi+rmDVA1j7f4NsPJOu7xzeMySiQLZlf//
xQsSG6VbKX4D8XkwYN3VKnSTYzKO4XfU0AfJ+6xzr1aMgJgWEb+t1H/t+oHuhE83AAqbYPB6+MxQ
/HxQS91ruSYlxNHBWzoNN665lYCdrFfOj/SQNs5ikqhxoaQAo9fTG6Uvph3xAS+/gxLsjOpbkmPv
Y6T2r9CesGa5v75rrwvPM30xCbzlFb2eoNmhvy/5TN4EkBNcXSSmc2OogDNLxz6PjfXj/ni3U4U/
RieRug/Z5jNZ7OX3RD8jV7RwEN7sZ0gnhL2iRnu3GtBuVZJZWHhBiBltFtilWzWG260EbYwaGE7k
0tBu+WbTdNKiShnjh3IKYvdYtLbxK4gSmAOVOoCFzwo7746dzt2600MUWzZyz5UyHIVbWnUyaSE3
WyYu7RRa5mQB9rciKwy83nLCCgsneBlI1BJnH1tSOqhbStQYHn2AUjn1Zm2gmtCo7RPgV5Cr97/G
bRhDK4+aFmgBQmC2wfXXTxS0D8Y0Sh6quqEP7Ta1+wYUrbig7+H8vD/W7U5jLM6yS5vNdkl1rscq
Ayw0CjVNHnLH6I6hAVEUM+zuMTQH9wQ9estX+3ankbMAGWDJqVyb9uLo9n2E4Fs6o34XxckZRJAj
2VLZoxFjWBA1SAVNqtFsnOSVBZUFQkTAmCNwjMWgBoIbQKsM1+PmTt/xkDfIE1tIM3aquvHtbq8m
RPu5MNgTlnrbOKmD0ALl27heIUr9pJhdcmnjaatrvvLVbJozrk65VppfL8qAmo8KK4gbQDlqjMpr
7Sufm3Doj9GgDpxSLdyoIug62+A64COSp59Gb5CjQjX+epvE2DoOI1kbtWG9SCl9OVx/1DPA6Y5D
ZXwsqnxAxatNEPQYNN/3z3Gohe+bobY/RIpZGHDHRlqLkLSVL2gSNcFBA5WePsa6maM5bkToZjWl
aD/Gatv7uPZM5g/Ei9ynOSAUOt3f9Cv7ASAA2R6tOwdGzSJPiCad0FIgLotazKiBA0Gp+SgN+GxQ
lQIJ1r8YTkIcXIaUpbzrxVMaxy1nkD9eWXXOhHQlkp9Hqsb1FzPNkCC5P9rKDgRwxEUk2YjyXr0e
rZoQJ7dDzffarCG8DHrrR2dl9QbWaH0UySvWqJ7yVl2P4kJsBDk1+V5hKehVoBEfd094L2rOxkAr
7wPCGzrdVd4JeSFeD5TYZl9ZZul7sx3ZaG3ReSL6c5o9WpYZXHTfGo6lM4Zv8TzFYOT+Wq5tFFkO
IH1l26sSj/nyXUypFyt9o/ueqiA1RkTUosQeG/kT1ECz/PL6wSgNkuSRwwIYWxQ/gsYJBnfs0eWF
nYmEQ+zGu6Kq1Idec6ONE7BygbDxqe8CrCDKuIHdjHOemNqENFTq4pvVt+1BDVCEwajt18Tx2LgV
V259mhXgPqmk0fBdtpOF2rajm2mKR2s8fK+rKPBas5W+hTec7/KyVx7wtLU2do78OIs7i0E5tUKW
c9Tl09b2YTvydiueXmYWIqYZRlH7pNIaceysZgSHlw3IphpRPvxUdN85600zmRvhxdrM6fPRKeIf
kFuL05jkiNwKq1M8CpeZ5kGGBhjWB2IY0IbC2+Ewu0GAW7g/1Z/vb6e1E2qDM/5fNQnszPXe5SiG
fdcgLpyi/P8GVyMFHhn2KK8fBTFNOrMyXEVF7HqURinRGnIKvmwiGZL4ICkGtAu3sTcGWtuxONYT
oNH6pkGxmI7VY48g/JDp2FSTYrct927U/2vCx8ceBxOy+/NaO/kcCyGjInrPy+FaeBFpCW0RRExj
HkyjaGg/gfGf4v4vDgc9dNl7BZbGVllsEUeAQ9W71Pc6fEdcRKfi7iNyIiZIxqzLQKSaJdOLK9d9
/SXAfYqSKrEvMkM3l0DB1m9n5tj5betRlk0R9Zytp7SnPkOxNT++ek1ZS95bNCMQq1jGtQJ5bcn/
dLxUg7ih+xos/tAxKD42W27VK5ufJgvXqArCniLn4uKmlZ8baCC4HmJn0btUz8MLBPjXWeXKbgTh
pETkAOwlflymaQHQgKEgkvfQlBvfOE3cHoNKC/64AUaI99fu2QZ6cZvxNrgQCrjSHHbK9UGDdllr
Qxq7Xuw2xYNJfeU0TkhiknxbAX7NZnpIWx/FwaADpdf00prQdb7ViFCeYXQ7G/XPlWcZaRFaS8Di
eJmXaVtKYSOrR/n+N1LGM3GK8oyeUX8JqKPtIxhkqE1bRHw8aNXGWqycTddAldIG6Uxuv7xTI+Bj
yJQzNr2WOn47WCNwKOSqQOVayojnz/2lXx2OHJVrhwv8JhmPjKjsckMQLSKM+oDaneEc2BLDh6GU
rnH3B1u55lzMRWWLyzE5KPLHvKisDP4Meb3nM0Pkkp43owIbXMeEDPDFDgFPd2O8laIykSmdQUDK
On8vY2FL6Qc07VvXa2DMzbus1RFUQ+nehMbmI4J3siDMx28o8zcJLpRNXxzD3EBjykW9OD3fn/1z
sr3c5bS6hYOxMYni8oqIB7MxYwQ9vSYeMnPvUoSpLnWRFeH7Gk0+lFUR3POP/ox/En7DSfKmz+Lx
jzVZ3fewdArUoLoUcTFnjGKNd0HLsrPadvZloqyO15Y/VP7Grbb2xWR08Vyal53J6y+GqGGAU1no
e25c139K14h+qElS/AAvl06HPO6FvrH/b88eqRidcqJil5R2eRXYnHMRahkGWeY8VIhH9doPX/iV
egBdgQwMQnh1gnxCaX6eEfbaMoW+vVsdFWFf+XSoMs9dvFedaBJ3Rn6TuMqoXaRQrNg+YZkHHuj+
blgfyATsCMyGy2YxUAjyt2sDB4+eIHDOSpjmD11rjhsn4PZ4Mx1eCQBrFFvYc9ffDzJtbSXFsxNQ
iJX73JuHrEZAF1ziuLG9VydECgT5CTgiwMfrocKp6EJwyraX+oBoXPgBXqn33f7+sq1OiDCCwiFV
HaKy61EA2apzM1m2F9p1fmhcrdrXvWo82Armm38xFKk0xUhNApIWX0g3AhGN5UCpn6ti7+TqdCzd
EBnJCemevxkKJAyvOc/fctPnGQG2CSLRQ4v9mwZYCCD20JyRpRs2nrbbAy0RVrYKmQX4BwHn9fpF
0FiT2RptgF1F+xBpOa4VGXqQqLbqcJ0M8eoLhDlJj2pggMDJlrUVPzT0HHSR4+VIAV8KjD/QMsJp
ITewxtPQ9tn4aCvzY7cbHCrkCRzgo9fzy5M8JHBouT7sWP3Q0er+SN5WNW/9rBe/Vb+I9Y1MbGVH
woEAvAlgTxKiFkcsQPYx6ZTS8UKlm1BFGIodHXz7MOEJsXE3rg3FhyM4INTUbuBcdlu04McMx5vz
GZsh0TYHWkDjITfzfmOoldNM1ZCDLEMgGQJer2PiVobV8uh4Rk+VtsW++4CQ5LCx79e+1otRnt/v
FwGBocXgeCccxjgagC/xKKDnN/VfkIltvRHjj7/YjWx6KuI2VztBz/WsBsK3iW4u36rAscvMC/cj
YjI4DOMdejJxs3t9jQXRDQqm6McR9dyUFhUHPnagFI5nSzFGu8FpzQKQR5dr3GKTyC9yHV1QBIb7
KtvoVIHdxf3bibghIMhZyxrD27akMYU4G52dbE7282CoXunQfa5gKhxEXOv/3r/CVmJ4xgeeQBUE
cB39luu1RcwxCQ2LtcVuyyy9SAuSP8hIdyjARjil7zPdaooPuPXVwxkHXBuPidFoPmeW3lxKSmR0
m4cwzjb28Uo4wV0AwhOeC5iqZcyVo5vQ1aNhU3eS3g3gBbTHuPbtnx3C+8OetrOLIK3Rd/9plaAF
fH9R1k4RXS6ILpTYYBIu9lsmodGVS8Br1UpzGJHX3UMjVh7uj7J2LbC5DHBjUCP5A65XPgxsc4wU
2g52Uk3v8KSIj3E/IZ8ylr/vj7QSUEtyNroyz4wl8oXroVqOFP4PwvGAPPTvhxywxl6jz2FhXZta
P8wc6cIdBt8DWlck26420O1tMam+/ztW1hWKpIPzH1f8bYugM5DG84vJ9XJ00d91SdnvevQTn/5i
FB4TulUu6MLlzV5bZqIPtdQ5yeNIivz2PSjsycEN8/5ActUWR1cC06FY0GWQ5abrVQ2zQOIqAt+D
ZFD4h7RRDKy30zr5mqa+FV2GOK0eDa1Vt4r3K/evTnbP7OBx3nY+pprOO5rQ7M800d62rDYWqGHw
aAZ1iwC9Y53vT3R1/0i8IdA+VpW+8/VMMZ8gRkzwh0pNo/+ROH75aOH7RI+E3kE4+ONRRMSo0F3d
c5PE2WlAkXFj86xNmvYB+wd5AFNflk9Gs53nJqKL1aH1+mOMsRk8W3YWI6CeG1hj8R/m5Hh/4itH
lBAcuQQa7ryry4eHssdgZC4PndMiWVTPYbQzCrc8xfVU/MVQjEXpRl7DRMnXS2yIqcs7EfLGAWSQ
ivPmn4bLWYqHC2QR789r5XoFq/r/B5MH9cUDrqrDmIuJLMbqQsS7FaLwH92cNg8j8DF0tudAQ8Co
duxdAUJ49O6PvnYNkG7Ixj5cNXV5G+n0Hk13UhxP0YfiXWRi5wpTQN8Imde+HTmUvGh0WZSR///l
HFEOs8pu4nqdRH00cc3ej5NlYiiD48/rJ0SllBYyQNFb1owZBvOspkRdPh45D4k/Y+6Nm/lfjAIE
U2bXspF7AwpoYzh2eWJ5IeatZ5QFi8McVeXGPlyh3Di6bAsSFqsSdL/YiBSwx3K2MstDWK6Ea6ch
G2Uo7o4DTk3PTKx96U/hucSB8dCUPqaJUN3eAh6jaWlK/XoF8XTbrmrE6QNMLJGf3viyi3sXkQ4+
KuxvAZ8d1r292L29WYIwsnATCDMrQPJU7xBP1Fr0Z5wIvcWDMJOYCstsf77/mRen5nlc2SmivS25
J5a+2FGiMErMq3HzflaJ18voGEN3eG/0DQ5bWtyc0DhX30t1yg1ez2Ivy5FJ0REU5f5FQl2Vd+OL
vTxmGcx3U6QXvHpGZLTC8NAgyHYcs7Dd6Gks7/rnsWSoIGn8hKRLvHODbGGIyU5xUYsQDrMdWeOx
1LXxFCMSGezAflenzirsi64o6K4VY9VZbyrX6L69erWJvsBy0TCmWbaE1Ze4RQWpriQX1wdTGGLN
ubcSxzlYif8nQeboCw4DExJo8AvvD7y4np4XADkw7iciQBiFi+1VJLMxYWqdsL1099Elz3psyzja
OGdrn5SqokEL7lk/R27yF580R2AyxjAouejJ2HzR1G444TXiIyc3bsl9rE7oxVByX78YSihlbyOA
DOpjLK2Di6LqwVbRZ7q/bCunA6VA55mnA/p2ydcu3SEsmzZPL8kwZD+jsAyedPKKc5niLW/GOaJe
rSYQpK6sLn+6P/YiNnj+ZC/HXpwP3Zh6GBF+cjFhBx1xNrP3VkVnldsDS0bWdmOLLAFa/xsQEXN4
tQTWSJ1fL2lRxTSIlCK5OBMOtztdD9KHuE2cb5i7JcVh6GZQoCgZ1gd1olS9a93UeCuCYn6km5ht
Zf1re4l9qFLylU1dZ/FrYnPm6yvIbkMIKfWdPTrRI/AIPPNMY+i+vH6tZexJzgLem/LW9dRxCxoN
dP+Sy6RJ94UoOIUxIj24W0YHyDbF6f5wq3ODD0VUxFUP4ud6ODe0K9rEU3LRIre8hKbZ4LRuoh0Y
WGIDUbS2gwGdUb8GQ0qberGMeijVjEHZXoyaGGwH0C78OCgFPKWww7QW0VVsbGrMRzBnxI/i9XuY
+h5gHPoe1PqW9x21ASDNZZRcVOTjT0la/VEn+G1CL7uPMYp+G1t4ZV2pa1Cx5w3lDlo+KRr03ilF
zQkAX99+cEVn/lcFQ/UD4EO3daOujgWrgwtVpiw3UxPUGDqrTC+tLca3uW+JB+J88dCJqd64hdaG
MimaqzyWKqnZ4hvmYLChxnKthmAtkAwe5pMVZP2XWKn0jaxo5Vq1TYfOMbREXFTMRTiQgC4j7TOT
S4oO74dRRPRcpbr4q/c/pA6ZMwNlWPlOfhFZlaPGl6arwh9T01b7NlWNR3AUxsaE9JUDQGoum9QW
3QDQr9dnDYxnFtPsiy+DM9uwC+LSro9wK033NGbobSIiiKvKHq+oiF55blu//Bx9Aaw1DfWfdu4g
+IdFMSX4HmjJlwYrk2gfIjWbHjMgS+6uTgP+vRUT6N1s0DBLyTJEGScQaEAZdDL1vQuaNjoYU8iG
D4rM+FOF9RCfVIHcyy5qHWxHX7++UoQBxjuyHPCKr+fc12HnjlkeXxJAXccSr0jpCuW8D5tho+K8
trro6FF0BrtFMX9xkylO4jewt6KLaPRoT9aJLOloJec2E9jaJ1m2N7pgRPXefGU7UL5W5D98VHgx
JCjLOXY2FkeZXsQXnNmyYwyNBreVZDjHbYC6aq72GzNdORngN2jIgXUAK76caRCSICiFIvENZnAs
Cn/+PtujuxGOrxx1cCKwNsFnyAhxsVsRwglnn8Ds4s+AteJeHz4hKN+dDbXcivzXhqIhrUJ2BqKG
cvH1JkFcXhEB6g6XoYa5VEVBfYrxx0Q5v9/irMq470VR6flbkd+Aq5BQOGAMi6GmbgB640eX1IyV
4Wy1RvVdVwIt3cP2iE7ZGGcfe4Fg9l+cAwZ/Ft0h+HcWt1k1aJS8Y4dxZTUXytf4A7ewd/j/VZ9e
f+LYirKCRQRB7ex6hkWq1FEtRHSxlYCSp44vbeVThZi0YivIln/UcjHlFsSCmLrRzSPXDp1TYR8W
XcIJtyML06GfKeKve4Hc91uMb7e4otJG53ZAajj0lWzkhJYvHdAlK8hTN7nYQyi+G1Ouf6vsJPkI
6zb7Jsos/DJCS8H3ycaxdBfovv5focTzZwfJHhXbLVuZ9sQ7aXmw+yp/GN2CVgCG5ellCNqsPWF8
0v/sBRboh9atRhTGR1Flh1rHY9CEh9Vu7IpFd+J5NwKyBmXCgUYedLEbeSt60/HH+JJ3Tn/hGGT/
luS9vwo7rvu9OZswIIJaHw8zFdInY3CaeeNRWrtLgBRQjaCna4FXvN4tjXBGu67s+DLPovhmWIG2
L5JgS/Vn7dTJjicZL4V/Sp3Xo+i4WvUodMYXpUaKR4+j5jxG2RPOapXnYrK9d91oS0dh7VJxqMI9
93OJjhb310zm2fgw8C69rfyK3Up7LJM49PS07TZ0LNaOAX1VuEkC3jjByvXs5oACBQFXclFmVfnH
UUztpyH1yXdxPhdvhya3vftHfO2pg7RDuYLL/1ZgMnQxg0aAMb7YYV2+50hMACOV9lDiTg4DfWi/
Go0yHdOUvXt/5NsPiRoPrQ7g5kJSsRYfskEXYiiQxrlQkEqPEPoGbF4dTDsqv96PXefsq0yEGwWp
2+kyKHk8cGyIxTcv0VwRwcRxwO7x29yDzPlrsBI8ETEpg3ufivdwH8VBx9twoy60VATgfDIyJxPN
GSRzb14LZxJGHQ0dL3tRJt+V3kwxCYzmGVCSZURHqGjBOYjrJDq1rYtEBx447le0uIt3VT5BKmwI
YfHJ7tNw6+pdNhb/99PgdLMwBqTc5ZEKKthyJIXkMyK2v9qVpOqLJo38g9D6/A+uF4UAR6bE7yF6
57+yYCYgMoF6/UjMokfEVbOyLY6g/PrX7wHLhQaiJGJL3OLiIGjFWChpRzCtZl3rGX1sniCQbuk0
3B5sygoAJ54FlTnei6fUzuMOch7hlutnEKSUBAfJMo0UfdeZEH02EoS1zUcKJxA8BZDEcl8fbvym
I6eDrHZJwkh5k6VC3blqijKNKNUzrczp1CFT+MZ0wle2LJ6/MCkkAilSrYa0+XrkanKyrkF//jIM
pooeD9bZdcUzpmj5Vu17bZLUAUmMaRdoN/UW5F7iDFQdsR5K7w9hXQgk5nxXMQ9OquTjbpp852vl
NyVuNIZbbryCt/cncqOEK7RPdZk9LrZNgHEcvfE0ulTG1OwnaHAfbWwldnMxxGdTT8KNN+8ZDrXc
p8BFqG7Tw0TKbzFgZGEAXxV9eGl6I36M9HYo8CQusXbFtDiLDrg4ZTUft86b/Vw4JR1y3w5+2gm9
qqPt4In8ECfNVH/Cuagz3s6Go6T06aLhXW/MrfOtjwYFo4tajbPHGZEHbsUOR4cD+R3cBLBnI2q1
8xBhOOFPmnsIzUaLT2PlYgyf9Wo4XwzTz7EFgyIFL7vtq8cBKHO7q2cfJDyvnv8mS3oE8HHvsr5h
cu0EOL5WuAJhR2w+IioTqvvMnPtyF0Rt8QmVi9g6DKNiFHhQ4Q15rOd0xlg4ramZBbyLeNFi+SDO
rWnM+h6DJAOfZJwsij2GUfW867vJgNE+Wf0voVCyOwxitKezUmP5coLSP9l7xKiUYq+LFjMZ3p98
OMwq/meYTfaJhf058j40cX3LOeldFGq7tFSzkfMbmuVFiTPs7jCeqCuPOM54yvJS7R6zRPXLQzX2
6ge1xqkdNKfVh4e5HTRjI2xe2YSkBWB6ZBmAPSFfvhdV3LEMctSveVOTsnLxxGiz/VQN5ruY3/2v
Fdj9l1e/pPSBpFQsBw8E2KK7neGPgOhAFF/SotOVvem+RcQAUwdfDYx/e5RAPmW9U268pGtXp6DQ
R/ceEJi63Phd67g8z1V4meLAOFC7Co4KMfC5GmAD3Z/f6lAWQo9S9p3S6eKMtY4QVWSl4SVw5+zE
LV2jWib8N02hbqzkypeDdkkSAldEvgzyVXrx5cQ82dDA+uiiuqUwdl1txZ/ItKxzOzrtL1Gpr1Qa
fb6YqcXDLdUo5dxElq099wMsregyZTZMRgVL7PToK9wXG2/P2swg21EIBwxLjUpe2y9mplqdRa/E
jC6zGtf7wYcf0mlVu6Ps2JPBTOPGRbz2zei/STVEXpybZ2DEoD4cHaAV8M7L8zDW1aFI+uZTV2/m
4atD0TYmdbThEjx3AF5MLeA17VVcCC+W2vVvgpokUiuN5jjRQ/6LnfgMLIekS+4h5E95MVQ+aeGc
xiOrmOfmUWkSEyX2sD6G2PNtfLC1WclKFxhLkDF0aa6Hai2YAmGZyJ0x4qSjDGixV7ru+ySZ2ZZ2
5UosjgQ0fAxqQKoL/eB6sAgyHy5mFjeWgXuzMbsOGhcVnoQAPctzO3XpO+oYxsYeuU1Z6RlSE0Il
HD4PhOTrUcu0wJZcJR7KRjP6RVuqOkIrrHBNF+OcHeleYFreWsi27GQt/ilQOncz+JXruHjAgQah
FQu6S17YxvWPsNWad4f3E7s206YkhUTVO8UdgnxXhlX61obihHu5aWj1bupBu+w1JSufMlXNiC8A
o+Yb333loILOJ0ORegoIfC4fDy3Teysqoosz4j1H9WPe1THuriKsk6PVYml2/3JdaZBJVBvMbDYZ
tRecQa72NDoNJnAiQqZQjzGRndzRw7zIQTIvtFGcqRLPsovyhHRZcEzmOabY3PkXtKTjjRdFXq7L
L0F0rEo+CSHc8odovVCjzOHZjNNUSoXjauRmpv8386WMTPOItjm0tMXBqml3NsJN8fB1WozwnMw9
mVVo7kssd940vZM/2G7Z7VvyoH0tKmo/jYY7KwX2jdhx5YSDfaesRgeEn7Kcb+qbBVrgIr7g4RQc
ECrhMhEJpoA6Xkl/8ZEtGP+25M/Jnu/1R8Zc0o8gP0cX068w/FaLxhGHQdXrf4kRy/c9jktPBQbv
ngint4MP9LChIvbQ4Kf7cP+nrFw1XGgIKgDa5XJbqjWOOoAVey6ZtWgUjxAsxaTVrLsPVvd/nJ3H
stRIFoafSBHyZiuVvVwuHrrZKOgGMuW9ffr5xGwolaIUdDAzGybIylSaY34TdWeS8fozVYdx7+be
GNaiXQfj3AUPQh36dgHEQiEuoIhfNTi1oV/MLjpAhtTzUw1bLA8yCIuq35Ru0+zcchsjY8ZDt3Cp
jfFvrXKv0hGN3beJdzWt1sHxGVNjb3DGs2JGxau4CY1TOed7QhkbZwkA0i8eGNSiu2qgMUetI3MG
jbQCpwePZo7dU+N4/C03djACZrRkqE5QPVpXosOkBm1nFc411jCKV6pYHGrTODWDuieYtjEfnMgp
Q3MXURxbV6JBbUk7g+FwLUFd+KNR629bEe8B0TYQNbDwmQ05CcyNuwy9iRGUb3VhXyvsd4dgaCvl
fay5KCEMA16K/tyVtvlaLeM6OhlaWWFxIxt8V5GZiuPjHy8un44bitbJosew2jfKZIfoOrXiKSRZ
PEFisz8NiQPK0JmHnarjxryxSSDWWDhMSyCwig6JetM8l4pytXNnxkARzzHeOU37p9GzuQpiDV+Y
Y1minAZdDfHaPG76N15bG98fz3n7hxAt8iAhg3LX13SrHto5N/RTAXHwUOCDEdQ10AWfQll4SPRG
OzWynAI90qdDFo06RGDT/vH4V9xva1YDlhBEBsLlu8MzVaivlH2pXDsVm2DB7/FHrpWgsqxs5wRt
TpiNxg3BC8yW02/vpbLITAneW7kmCyEFcdAqNuC4GGHvp6AnLnBQdNx/pKrE2FzitnoCZFo/VbWr
75FfNiIBEygZoQz3M73/9SPBcF7SWpagd9bIHNPj0v4QSyV9yUTZ/xsrRnSh9WS+n9J6unaFk83H
RGlMY/F7ws7x8Ue4Dw5vf8x6YTSV5HmexJOeq/l7iZZg4g/a5DxXcTkE6aS5R3tyU99zxVsw1tNO
MLL5YaiGAq1Ed0J11nFh1ZRG109SPsWkaCjSEuEHeT0Y/4zhROiXJqX3MvVFeBI4PL93WsV7Yi2Q
YXu8DPcXHxGZucjKA3DD5Ma43R+xyWYU6N89JZbTXhCDmJQAn4im2xnnPuzk3yaNX3CLtFbW3x7h
LE8CBxVPjQlpWDgxuEyr6E7IdyGJR73y3eN5bZ0xgyyK0jLQYs9Zxf4SU5rZ9EZut6xUDs1Yjud6
7jt/Sow9wdKtoWDxU4sBkclRWx7o35M2txe5O3CnxBY2A4Km3gHP3uJrk6tIs/75tCwwmSAFUSEn
yrwdy8GvOkPSSyDbhK6NlQKKtBp1BFtm7bXbNqcF6YnCI9EUudvtUMCLHW2UtnLtU1W+k05qfsrs
oX8pssz76/GstjYhzyKN0iU8pxx/O1QTYtGc27F4qsx+OCKno5ycJM12IvNfDiS3CQCHDb4JUFKC
CWoit8MYmbCKcJjCqxd1Y3RyIlNtX09y0sTb1tK6L/CSUy3IsJaNjn1Ztd8iQWPg3IvF/lcWXmEF
PBBTBIbPiz9mE2qGJwSMaGRBf1e/jzVPp1+GIzaZCKxGSYDYVmqeayKL+dDPE5XLRtriZ2TGdenz
FoWAYoxojIOiTp3+0DYKnr6zY0Uy0Cm2/MzrPiQ1sKzxLbShMfSpEKXjmyos2M6qO+ZtMHh6Ts4Y
145zEa5amUEvpZ3zpKbGqTPJgI8IvNj1oW/H0TuS8yc9/HOwRK9VfXY/YTs9Zs9T47VXGv9tdcQy
zcoOSJ2ZaJnkGfgQp5TxBRs146udmlroh3knQvQU+2w+O+mAdy6a1135plTL1H0m3J8uQoyIYSom
wCtDKcBET4PSfcbAMQuv0qjr76S3njwqapm81qu2wi51yOrJd9QYy6tWVTrnGIYRnrR1JqrCb9RG
fCBhynLQfpFe+7gpDXjy5hqUMLWpqZstOl7fqP1H8c5DsXEOFlkgGhsIrlABXcUuYUQ7WJcFuBJz
SF/xrlszrqtAPmaqzXtOVss/ttqicABhl/JUQxFdexqENTYaIq+jJ88W0ZF+woh1coSw1Ky2R5SX
D3mWRgfMTfYGvs8iQM5QgVhqabi2rC+WDsU2o3Zc+WQiD/A57mvly4B+qRuQZLXXMUt4i9sSt7nH
J3/jFV54HxRpNFCrKMHfHknXkGFXJSZVXlk0b1wW5ZIb7ZvBdOdXsYf+62Qp53rsKcSjP/38ePCN
ninlPMrLgKKAFaAedzu6Z82aicda9FRaMvf8vOjL8yQpA/ldq82Xpjb74sloQr3xK33OvoIz6t52
hkcyafcaKqtabZwx6xkuj3/YxpZb2B2UaGCsUHBc/v63F8XJRDZHtQpqqrDlkaeT/DHuxsNIU2xn
d299d8gqXLpkATwrq6GiuTD1Oa7lk5tF9lMcz12A5tYP1YCwEXeeh3hrvdeZ35oeV/AiWgK9SV8/
mDKesnRwQ95mDxVCLhDtGuIb/xwrWrdz528NtXiWEQiQ3JEf365kgn4moBraZ6ZGu9Wi93Poa60/
jUk+nR9/tI0Ih3yYTjLjkYevVzIcPBdwiskjFk+h4UPKE89DV/Qtbfe4PUd5Fv2hvSXpA3RdMn7C
N+pNFIxvZyeKyMs72xVPMinlMabl/5H+kzh5EgmzxBqVnQOzsVmWJi/NC3x47ktbRWwMVDAU8QTR
mye6Gz/kdVp8BZdtBzPXpG8N0/QfbibAyawseBUqDetAOQUO7tijR+4YVTDvet1+o0w5yfOIx+sk
3DYYy7Le4b5sRCSkKdSq0b5CSnxtBmfXXu72NjHdaBWx6wtKkk4QciD2TD42ds2vaIQYlZwUGNzt
J9REU9itPStXhK8zn4aGDIy4cDH6rKdzEaXK8fEu3ZyYB6VnQRJTB16NF2IzGTstHvU10tFfHTdH
YDqx9jbKxrFbRB7Zmiwh+gCrY6dE/RyjGaFc0ybXzwOExgC+vhs0RW39+bGjQwg/x2ZTktKvhsK6
zMNuiqFMXRSvBwXCR2Z4f8Vx5R4LD6jx4/Xb+l6/DeetYsgYDLNNf5jcXXqRL6WlnScjbw+WTPUj
6LS9cv3WSgJG43G0KP47axRTa8hmcsLRuy5qOr6udcWTFKMZdL3Svn08ta2hACWjuch5Iy9dZcTI
XWilBh/z2kzJMpeivJjlyCp2cteacGMsjvICQKO/e1+HaWrOVuJI58r+yC/2ODQdoIJ4uLo071+P
akhcNyS1lxxTz4q/12ZXD/5A6RmgUjdxIk0D57pLmxtT5qckz/YHNfLm9iPaDGZ7NGMBtlOn/VMd
smJWrbfSMfSzmyfWl9hsiyGwwOa8QrPH/uBArf3Sxi6xu23PqfFCUc4JTzzzxfcyNbI+wHKnfR2S
C4l/XALPyYf3gYtCNAIsC0Zdk9HBAcOu+oMSupCQTSDyvgeuwv2nmftWPUoww1/Rw0ckK7Wgbl7d
OscPLIzU/q9Ej4fujIyS9Zl6HI8UGUoaHwwpyYQUNBj83mkmsAfoofzMKJ3TOXr83TdiTsoQ/Fny
Vx6S5Vv9Fm3Mth3bUVkpV6kn9qt0SMLDpI3qcWkQkXyQNCuARH6kql3snN2NXUDRFeYQuhMo56+v
iUYjgFIr5BTq0CpOwyK6ksqGes9kje8fT3Kr3rLACAhxkUtnvOVt+22Wbam04MwM5arMjo24jDZC
EVOSifiaHaikk+LzeA1BLXHGNHPjW4dC37vHP+J+vsjegk+nPQHlGGbP7W/IjCjrLKxhn7K29AIb
GG8Q1s780cCqfOepvr/nQY0voQHNEFLd9dJmmZk7wqZVPdAYuhDdIk2ZVHu2klujuCZ/GGKjymLN
YHjKnPB9LF3tuZgG82pimbyH+VozkQl0bMh1VJAwE1pMYVaBTjtWRdKBswKt53bvNCAu35J+nO0A
35+0D4BYU0In92/fkM22n1Jo2OcpghYbzZr9DfJq9G881B5gZVV+nJpRveCAZH96/HV/oTdukzfK
rLSc0BIjuL2rbxKtpbqbD/Kpn0XzVFCrmbBHkNlPXDXEhbQiN30dauDzlIuevDebPyLtgkBwrDgH
q3fUU+909pte2vP18U/b2Hh0a5CEBPVLj8NaPZKym6PRjQ3xRK+hP6dmVl+sEMu23Nb2VGy2hoI1
sPDtyZeNdeTkKi5tsLSVT63SqQcs4JJznCNrlxrJnjaPubH9gKMvAmxQdBcbwNvzlBMWgIgjHhWQ
vr/1lFAzv6DMmJxD/H2+2ZZEh7UjeRV+ZYXdG+AvKE+C9mm/2ZQ12udWqNN5NJveBBJGtecwzp7+
TwnEy3ojXcgyuJtMi7WAUFtKe0pRoX7VG81HkWbRF7fOBukbtHkvkz5iKRmLUFtKL8X41bMA4+JD
2XVvywWLfTDsGZGTRtGqLMhwFpEB5tulBXlKNb619GAo/6aFVfs9b8jPcSgQ1WgrW9g0JKa4CvR+
dEOq0UX0ocJIaw+/s/HZFkglGTbVaFpCy9//dj0qdLySRhbyKXOjPtBRYD7qwLbfjUaxB91Zvsrq
mCxN+MWH9peN1uqrdV6Kd7tH+jfn8VetM1AwUKw2cDOjPuhuo771YEMcMph9Pgqw0+HxUbjPYeAD
UnCg3afSrl2naRqIA7dLKQzXRqKipee1B2jIVSA8L3ytwwsB1ljFO7fx1pQNInzgbATEVDpvV1cM
TpYoZko6ocbusab/cm3tZsHSdUP4Pg/DCVBKmIVniQ0wW6yrgQj/0bwXIMDyFCxpBm0vmEu3PyEE
WwJNHodwL9a7QC0IUbTDEVyTehyJ03ZGWz+3d8MtR/e3/YTtNOmuEPal7HvtWwhW8zuqJn126op6
sIOsNpMLCJDiI56KgCrBDfXmkb5gteegsdrYv34IgQ26L4uePkCc2x9CeWOyS7u3L8oQt395UosC
rG7Em8TK5fHxEq+uo19DwQKF7/YLCbAWbkEkg8orJQYcsBUjwICD5p7EHurxKKsM5NconE8P8A5Y
iztFMhznhshFkeUi5eRcZePqgHXFiCJkkb+lgC53UuHVgVnGo0+FTxp2k7Q51lq6YMhKopXQRgFt
7l6FvfRA5GbKC4drDEbLyk8Q4P8QUP5rUF58VMh4SegardIsPeF+cBUGNdo09JO8BMU7KNZF76xo
52xurCcJJB4ji8w0OifrnSoJ0ZNK8tWiJSjTzOjQl4U4S7dJAvyO/xBt+v+p/Tbe6qZN1W6O+zim
XG9HdJ8jXX9ximZETK2K/6yO+P+hqHoRcMKbB5V5u/fL0Uk7rMnsS1bGGfDqtHkzVMrwqbDDnVt1
axGXggk9IXgvQN1uRwKW0lR44IjrUES9H0ZA7erGbV/NgxvD0rf2GNerC/XXzJYym0e5nUHXglt9
lCnGbLTiStHaSa9t2Oef4lzTiiApjOGrS8EIRAqRg/BxRNBftUkfXx+fw43TTkICcAJqK4TatZBp
K0cVqSJXXLuy0Y5WiU4eBe5q57SvkrNfEwUwQXEWkSRgGqvdYulplFaVIdBjastno5T9axtK9mun
tu1nEbaFd2CFWuE7rSf2cqbNwaEU8VrrkOid5av/domDHhaZMubyKp3CqxBNwqIO4ezMNZ+7ZsCN
TasKpFTHEuE93+obGT5ZaY8ofA+GsTjoYUf3a7RNmPd9CjK/cmMgkIPiusnBcstaBLO2mLo5g1nt
uS1u/XY6fTprt/x3Lf3fYbhnlBZpj0DxVvqOrjinsJPybRrN7ZOngoZ2k0Y9OlPm7rwDyzf5LcD5
9c14BJaUFqIK5+922UKnCFOXGttFzdTh4HWzfob+Mx6SYhx2NuHWOaA3u3TVIYncy7Fx6FS6i9E1
72TinSvMMeaAyl7afrVDQ//q9ob296iYmHVE0nSfE4269A71bGu6LhVFG2InbdW1KLiRAtQxo05e
XW2Mjp5bh8fJEf82k5x3bpmNp4i8CsIDafxixrysxm/7MU5ioZpThAcJCErbl5HAUTbqlHoOZAYU
2O9trx2O0QKX2jmHGxcctXYSCoQg4fetLxx9IKZE3Um5GEj9wvbo3ZjmZF8gj1jwd+8bU+72pzYW
dgHLcJ1igYCxxCrrHWWkl16cKBfs5D6lVZt/UtPsU9a6/c4X3FpXVpMAkNQawZPVhk0dq1M0vQgv
aVqP0leVDOE3bK+fqsHpyUhwYciPo1Nke/KFWzPE+BnFND7nEpbfftBJ1dquTQd0+skY3UNSKoAk
wRGDUXLGet7B3GxcCaA0FnYmzwbXwmo9nU5JeUpQ5q/HUhdnDwij9N2J6t6FZL0uzgXX/Q+QDuJD
rohm2tlCm8OD9qKrRx3jTmc4UXrJcXVDvCx05ZPmZQgICGp7KVmhKMbnDnWR4mK6cVFfq3nolc+P
H6yNuwLOkAsrFTkGztBq+qjcFNpUx/IKgc7pv2M9SZZesP/6w6wPeESWrhPnOEUmnfQ7TBJLX/Oa
cg8GtvXNFzouSw0e/s61CDZKNSUlzi/K2IhXqdvFvpt2uKo6ItsJ7X41Slc3MdUp7n8C5qXot/yW
3y6MInfTZFYciGyVrYjXXmkI9aSpOuizfjLMawHyHPBfpzROepI2mPsvXibiMVCRcXJOVZ/V8dmB
r/pEM03pXg2KMr2MHUDRna25uShLeoZrBEXxdaRmZUOperVQMJ4bOsvvykR8Vfq+NgNAsIW5k51t
XWZsQngAC5WeNs3tsmRJqCdhgpeTRMjtolhgwHxYobNxFUYpvkWcn+n0ePNtREu8iOT9VIXo462V
HknP2lFHN+NqTlp2akqnOM2DrR8fj/KrGbj64AQqtofgD7cZ5YzbmSUuha7CtYhY6lZm3yuRaNGr
xlpAO7U+J6MfGbrwniYkAsdzpzo03opusDACxecmvgrdSOMvlWnK2J9qox5ehXnfvcCXtNugNfrS
CiY6WxOel3Y3PemxU9bvI4QN7R8KURikzKwciWpwiyx2dsgaPblEFb8ODZB2NPDuju9gamMCpyy6
KiiIgTO3EVJBcRFXEL+aJk+87mK1rAM99IQadHPDCmeW2egnwwBiWXoJLsGPV3vrm1Lm4yybPH6U
j24X29aURh0MO7pqTlheo8ouA5lScXs8ysbRIK4BoYG9Hy38deGiqnS3r203umYOXAaVcPht0sL5
cqJc+/vxUJsTonrLf+gm3kVTcwbuup5ZYh0A03nEoyKgYPqHZKhfH5J/m2MOwIcIcbVHU7VKVARe
o2vbUbVWnLpKfRCx+IKXWOuWpt6+Fposz/9lbiwieJJfDdPbj5XOPdSjlgOoCw2euzeZSnwoKjfd
WcONV45OJTELbUTAUtby979duSHCH4Ut0viaCElKxBzRc43Av5Z+luThePbAaJUvCCT3n8ysiv/c
O458Z+GM2lBjF0jL7fiimsvRTMRy0dSkZZ6OpkxWlS95rYaXvG3l5fG6btylTBX8LMBPiiNrjWk6
D6IEYCuvmdXGpxkHtYs5l8YhAlj4BfJZt3PoNsaDebEoR4GntWAJ3s4PVQToQ3MlrlnSlEckepB5
iKP8HJbReFGr/D+8TPRoKQpTMQWnvFZAd4xBpKg8iyvCilhntGl5grugn3Da3vPx3DjpDMULaOLF
ANpj9SxxdceDrBJxbezIw1PI1l9VaqldyyGqr4+/2uZQUDHYqgsMYp1JzCP4yEInO+wHjLnnuElf
hZVwn5SsG3a0BDeCaxvELgxl6GDo16825Fxo2dB3ibzOkzXlr3oYOTUo0cwyDmU107GYZByHf1lZ
O8svj2e5YVgElYXeMT0SYr67zalZSaVbCPlfizlOqjNcUDyvR5fOdiNb/VUyEnieurkKjQP+AlMa
tNgE2ScHGEoa2HHXTYFilOaXvkG/6VB1nfMMz7c0kROJoxeBWpD8/Pgnb30YtK5gK3OoFief2+2d
jLaNAUjvXYbKEoHA4/hCFSh9IvPZ40Zv1aipbQJlWtwOIK4tv+W3q0oxcY5A/95bHN/0l6iuTALh
Yjj2IEmCrJLyOGTNeKzCKDpUNTIFVRt1OyntxnUJQBj4CqEfL8L6umoad6hjtV4k6sv+Z1GM/VMz
wk4L3RkdLDMa3rtW9iOMq35nb2y8dQQU1CegQ5LyrX2SZmkVUTSijZ/0YXsJJ8N+64yDt/N4r7Vf
lseOPzRbaIdi6bKuX41T2RkjAinY1ZgJnNdGMYEXRG0nTzoNn79xDIm/tIgCfrHanv+DGcucXBPx
wOKkzDKxzzBkPbkTjW5cohTt1IXygpQUYh63Xz7V0kZicoCtWF0nryPkPH/aHj3jYgC+Vk5h+dfj
Xb3xlZEVYKFZgAXlvtrVEsFQZIaRBR/qBRpi/3S06I2s7deVsL/UmvGtyHH2eDzmxr2z4NdozC/g
x7tstxnwT6yTEa82YRR/N2E2Barb6kcxOpRp5/K7mtjmzl23cXo5uiQWHFwmu05jbAMVakJffCm9
+G8qTW3QZABry3qud87N8oVWgT6h4AIhXSArJBW3X9CuLbuwEhMPgMhEW1KBxdShYRSXo19VnDYf
WJ3VHwqpVf+Iem7CwMtq5c8QU8vmJg5ndfmktM/WlxWofaWPKgoKWokAtu8kqv3SOFaIh6rdVn+o
T/n/0XhH0GOn5nwXCFvNOPemSbFkiLo00KxCfK4tGQeR0Vf/ZWK/DbVcHr/djH2k9GLM+vASNXF+
rjrlb6OMh9OkJcN/OIkUdACdA+3ADnr1OmYDCUYcdtiLZoASS12qz3PN5eBOBS3hsTHPj0/F1g5F
xYS7aAHVAee/nVkJFxeX9Sq8GGrSRH6RTWp31Js2+2Fos76HFtw6g+RGZGw0Ru57Z1GuVmrTAmqP
basR/iLWE7942GokB32aSgosMfAx38KobE+9f2uihOGAfxaI9d3T7xmjPchJ4fi7cX8EseK+5EWm
BkZhVsc/X1MqeLSVwaxzHFdnURkjmHISi9iqEPOpo88aNKZQL1rn7lWAt2bFmeNNMdFp5aK5/Xyt
7NVyRHvtkhRD+jZTNcHZQ9Cnn8tqj2u1dcUQONEWXNqtd5H2AOw+mVUag6XZOW8rRczXLjTVd7gY
GpmvtUMDXsBrrgjaDn8PtGb28uutVwMVAWRGHWIU9KhvJyvAp81DZpEYyjBUr3oF8+Y0Uzb5oaYi
/FnJsm8OYkiNL0QL6Z710dZSw5uDmkFhn1+wOikePbwFLOJcnGzK3rSZPZ5gr9s+xR3ry59vIMqP
i1omyw2S93aiTlHJyKLheym6PjzVsTEfqn7Rv270/2Bnh5439XsG4puur2xDn8itFIZqPHd+Lm2j
D1r8gAJZxaPfJ/Xeht3YRCze4juCZc59c0RYcd5Fs+te4rZsG2xyrPlTheFTTSWqEH9PVsLrVee6
9S9JRPE06U304/HibgR6gBJ4krllYd2uT+ck2no2CjxW9NJygrpp00OfOXvYh43dgugBfUpql+ir
rtttCCu2qS5xtutG1zkNlSkxXNTHM4qDe5yhX6Hp6u0nbIe0Aodat+6jKTCAhQU35dJ3atJfLNRV
jNxv6W38U8l08L5oZRq6h7Tr0vqHUFrreUYA5kUrQ6P8PJslLSKzL53hZTAGZTzBwp/Sz8rQO/U1
aUGGBmj2iex1psnsQwEPMEfWup5f7L7plGAaasCafampH2gAt/VRGZ25O89TOH1HJruXQRQ2unHS
h2mRQEJSMximVkbXIgXwtZSdtQmVVmfhPA2hX3up95fmDNP4Diyj1wS6EZnaJY+a9IM2NxCuGg0j
loPeeMXPxuxS/ODKpmyDOMt19TLZUfsNWBqAqVp0bCW3auR73DGm0S8Ru8ivadtXPX0Gs4ywR8IJ
AG3ZuMWrRaVNdtSy0pp9t3RRD/OmOPlSgNRRj4934Ea0DR6SZJtTwAZcH++phg3QLWeOqpaC0kFc
XhUj1tCbtuZrr+f2TtKxtReR2uBJQ/9HvzvjESFoaEEhY2eozrvCQ168LfGo6VVv52xtjbQA5hAL
p5ROln97cbU9QukV5PSrxGmmgBGTCxFoiXCbkx4Be/zzkJ6Xj/iaggxEw3XQO1WAHcidlUsHMOjE
8yg+WrBQ/TiR9iE2TfNA5XjP4WJzjvyr0KgXdsD6ZFd2XTVQ+OhC9kNz5eOFL7pX2G/whG+PjzfK
1mWJkQQUYMCqNOpWD17jjOY0NDV9CQArPR0hXVC0sDBa8Guljt2DkU6FGUSpaj7pfeeMQQyuv7o8
/hVbEwZ3tLRcQYrfvfuhVLLJhoJwKeUgPmEsliNvXLufM0Xf02759Yiur7IFXkX5YWkqr5/4LKod
o41bGlQEgtOHzsuLr/RDndJHZNKUpzSdB2Q79TBPX82REj+LlgYazLzE/itBaO4lS0uou0ZqKfnB
mUfI9KoFogm3VsWM30XChjsYjRZ6hIrs6k9VmiduMDQt4EqrTZQsgEIbfQO7EX8mVM2V0yK59pR5
TirhW+T5q1qEiD/+8QovvCooXYjBgsNcRXEjNTkFqQrl4qnZpwRG/rmcbMNP1dHY+ZYbjx9Kzijj
UE3kc66Lb20f617oAMXokhbhuzLj7i3KaOfC2aokLZLwi5YHzHxwnrf3QFGWeKxkJp8xMsfnqgDJ
asM193sPNa8gzk3zn7K34yMi/38NPQq7otN+PF7TjUuWn0AVCX1/Epx1XVjrKGSC8ueYFuhoKGaS
oncclfMRoJB20pJc7IAGNo4J1x4Ffh57czGqu51zM9vJkDaTcklMFJ/ysE9RhlSicwcJZifZ3/yK
xMBce7/qZKvlrebRiK3OUC6WcPJLhNvTZfBqawfouDUKifUC6IIEfVcUivJKl+UQKpdGmFOAkmhy
BFy+lxJu7pUFJGej/UKXco2nLFwlckf8XK4q3I+rh3v4JR8N801vU/m28NP5Sc9atX2z9+xnI7Nm
eQABZr97vF02MlMP6cRFSwIoApaxt18P6lLWpkpEWT8Z5QUpQ3Koro6PhKYz1ZsRpToEmXe+49ag
C1YJ+AGwfZgwt4NWdKYyUwx0ufHsOQpVCZ8MrclfpzKpLqhoVO/1rmp3Kgwbj8oiwQ/im/4zR3P5
Ub/VMuoGbc8RtecLKiPlZ01K4yhaZNfC2YgOo1Jnr8bYNQM58nJq+X8xq1zwJkirkODcV23UaNJL
YVWcS5qcr/O2zA+aV/4IXSqNiz/5zhLfb2LqGguTC6kLeIPrenKstVqp6014kaj5fnSwT1mcwaed
s3+XmS6GkUCxEI6BdAl77HZNJ71qq5auxsUrG/dd3SPt3nl6c+jSznmpMsPBr7gElAh+6Y8TDYbG
m4KslPrigle6HTrrvDBGiqW7jL3sVH+2ZfW1CecZ8YjcCvdQ8/enlauAkoZHS4p2LW2J2+HE5Joz
fuTDBTQGm6bqkA33xRTP4k3vjJV90EoKocGcl1DJKhIP3U/1ISemtqx4j0awsewkyB49S04PgdLq
/EAjt1UR5z1zz70ZxwfNyo6C1fgSV537l6tWnXkSjeEMNJUskonHd8bG8At7gQeG8IjXdHUNd7M0
+oEO/4WwxQiKlsKSj81F4+dJ1D83OajOMk2xA+yynQLB1sgoDy+Z5aJyt76tvM4tKLLUAw8A4v2J
WyLEkZvV6JtZPpy1Wbiv6rrqDkCrw+vjSa9ZXYhvc5wW92f2GiHh2pwhdJuwh505XOLZ6Z+SujWT
w5Sjy6L3cj6PWqM8l3Fn/O1NXU/XKGpOsWqEfmU389LDRKsEdYl/uzD3di62u9uUH7Y8h/wPyCEU
5W63ZmFgTiRjvb90g2J/dnMbBYtyds5wEOaPtSeNT52ZDp8eL8ddmEHxDeIiBQVGpAK32gMl4BqB
a1F3KdHEVo/GmKaXxpHRm8ErlPqEr7O5JwBwd6Ut9T6Y6kvHBqmQNZUxHhIOoCj7i5eT91p6NB1V
yuDHxxPbHAXskLpU83kvVuFM29QmPJymv9R1Z/1TWgmqlZ1q/IdRyNF4hcALLD2S229WmamLugtF
i3pwrXPTY5JHA3KvU7A1Fxr2DmqrWFmRdN+O0kyWWU790F/MFheZsp4klnUyPT9esXtEEh8GWA7I
ukXMjbL17TBlRaXCDjOGGRz3jISMqA9YumlvY1FZ0aEEHO/5FECslxl19rdV1iFsUNGykgHuaO7e
03e3NWFvgCOBK0pAswhi3v6cwmll6WjVfJFKl+g+rHxMmnFIK6Rve4Wu0Pgep++P1+BupZcxKa8t
KuxgXu7q0WUhe7RP54tCePq2M9vmJSvDYWfXbM4Mji1MmIWXv77+4PxZVh+ZMyGMmIPC9LpL3EXV
e9q3+lmLFiWCx9O6u2/ph3PU6KsRpBE1rU65GFvw8Zo1XWa8p44ecLZnJ6/jD4tktD/Cvz3rWlFd
RBuJP+0gLiPTS+APbwy15NuPaEc0g0CBqBdFqRAFhjL9zpzoJdie0u5dLMu/dZN8L2PxnvH1FlDs
Ojl0DWyt4YXPF6DN5rEOvem5rW35YajNbM8Y+j6QYDANx0GwGJRhETS9ndhIh9BpbX2GeaxUX4xB
l6+IR118vIa69/zebCLNbxur/XcQnvni9t74Jo6pCO5gYu937NKgXbqmoG/xJlndQK5oy17EBPl6
pedvIWu0J5BgeB883kFbwyxkQw/e8eLwtTqMfdYWmL2wZdlgqGyLamrcABH/cS/33htoFRMlmp4p
VWrMFy1TzFd4UVXHLEn/GHVFc+u36axFaHDdIT6ECox+sdv4Mu/nd6UZ/xvqc3+oNH2PInv3tC/D
YSa7cH4WA+5l0r/nLHNKVdFR54s92fOxyKzmGpnmeB7iufLzXjWuAzYCh//wyX4bdLWSOerzEPr7
+eJao3aemyl7EtWg7+y/+0OHGycFL/67qMGqq6sFiVVh2jPnINTH6a3Up+rYOnFxEVAddoa63xoE
7B5PAWeOl2H92CpKLNvG7I1LriTyYEoQPGbX7FHf7ie0jLIcaSrO2LGvbqylYgnmsDIuSDJC055S
pImMsfwQdVTfH3+h+3cAwAobAwYB0NG7VDY29TRMIvQcJlzmfTdM1OM04/PSZjjBoKOlfnk83v02
xPID+DymQnA0eH1ut2HL7k7tTpoUBNL+PGRq9RUzI9ToRIk6XYzCVeUDZVV3CjFbK7r0CbBT5etR
X7odtoAi7MhMmBeAnPIAUq8PUo1meaEY6s6e31pRajELnIJlBYJ1O1ROJlepeWxeKtQxrrLtkk+i
sufnOdanH95EyXbnXlwO0e2bA9aMoInXgJcHv9TbAS0v0yL0FGGb6lH9Df8gp3qaY+TnfKPMMOCy
9EaxzmmdOYsEpHLNTb349/FX3VjepZ9LlEQ4QaS7eolCfWjSMsLpbQ41xUfSqgzMJNSOrhuP58dD
bZxAqtsg/pnyRmMXMTC6VCKzL3MBzR9SnH2YWZvj41E2PiLUmEUsD1XUexIcFFAr67lGiVYqh9ac
lZ2G0uoOEEexBklHVFkfD7iaFp1YHrZFbIiOLhfL+sg7oAByOkzplcqK+2yFGXGmKffyu41RFkfx
xbCVoJYaxO1WSWskiKYmxU4c4PSLJqL6MBfuHslzdcaXuaDlRuhKw4Uu1t1cTPxfS6CfV1PLOx+5
Du3Yzek/Tv8/zs6rOWol7eOfSFXK4Vaa4DEGY8BguFERDgodlOOnf3/iCo/n9RS7u3UuDlv0SOp+
+gn/YK2Yhi8OmVAGEuLKGzw7Bn9WBRBDUUcPmTnuWRdn6HsLlkUrT5NX6E8lQ6zbMXXKElersori
SjQbjXgoQI1bXua8FyHztP/lN8CKZm9uHIbzVpnhuMvMpSpP42KGHzyszO/nNAhwXEnLxC/W9q1h
RE3sL6V6wkGgfnx9E1168dQ6jPMopqk3tz//646vJaPfsWqrE2NmK2mXyfmaBn4Tk5/1iW3Y+i3k
MKLeP6+KZCB4FgBQdC3OORvr1M5dhAL5aYVs9pD1pn1s/Ln7jIhw+LasxX8FGIyn19e8sJHZX0zs
A4ZcL7s3VqVlv7YjvgRV49w3ldHEuWHKm9dXubClgB9wAWPMZoK4P+vUIXIOQK4x9AmdvfBb2JSl
2E/NJOobMps22ymUs6p4xJwRr9Qq8tp93aVtcaWvfhZct40Njo3WPpk+Y6zz0dbUh9FgebI6bc2E
p9Qdfy6oWaGgNdifXn/eS2/1D+iQDJFAfn5L5la9rn2hqlOTpv0hkpl3WJ1ZXIngF5+HGPfnqqC1
fBaE8q7IW7dd9akrKT0ZQba4aKYBlYrxj3CnP68uIPpzHBG0xPTr+YHoPKQWdd6oUxDM9ufJkTBC
B4Oz+9Y35i0DtqvRP2VlXtY7GpHeNbPGCweS1gydDBAlWPaexyR02UDSFn19WgeBZDjq7CcZ1sN+
qly1G5RNxjP3zpVc58JXBKAQOJtHCxDIc5TVVFaZ1uVYnabMdA5OOlRxNE/X/FkufEVYMcxAtjn+
hll9/mqdejSo9VN9yi3pxqKo62Pt2IhVG8Y1ab/zrtD2GVmLhshmoLt9zudrCUnv3jQ47R2G7fPR
adOmi4vGUe/lhCv5oQZ4fpf57bjsxtqexZ0NY8/Yt0vQTElpRvqaItWlV4zC7+bJQzsM65/nP2hW
eTas1sLDj7P+2dhTDxnet66hTi4uw/0JworGG6OR58sMcyca8p3qJJqufcjw0jghHGjsXj/1Z52Z
P2+Xvx5E4jYHeUG2bwppt3OEIbQ3RgKlPJqZ/s5RQ2kd+iyfbt0ln424HI3yWNmhsvavL3/hISOX
coB+OBQkNuzzh0TUEJJqt7YnRh/OJ8OrplsrGq75vlzaQ/h1kZBv4hO0Sc+WYdIwUZeo9pQZrvkY
GW16X7dmgIej1SW1cI2k7nMjGce1P8jeihJbzM0nPKnFlRLywsFhRgthmpklom7nJWQxD63d51l7
AgWi342+p7/QJmri0MnGK5H20qsFc0K1CpKA/20/5a98oKyLdbZKvzkNzLT2o4Y8xx76xxHsBlYi
Gd90oCCdkPmdRQLozqlBpSxOZqCnCunMyONppmjkjHJ9mgda8d17BLima3b2L56Plcl0NmwCJOAX
YHmpSYXKBmIg/crsg9PD+4aeOlyhyV5aBfAQFwjNWPLKs0skjdpeh5Yo4ZAFQ6yhPaIm2Vw76y83
KA+zSaLAfsUf4cUGVTIryFDT4pSNDWd8UZAQYq9VUf1uFKh0Ptp5v5q302R3zmE0x2LTN/O0sWcC
sArkS6OytE+vn03rRWzgR21j0Y2QS4Fyntulte5s/ILKk64XZ+beMkkfFzdTzEZnNtzeVOlyqvFR
DeI8LKOfDtlvGsMPM8s3KR4cDLJ6IWKztSiZZt/pvloL5KTDmmJX37W10AgiieIaU+XFIeN3owIB
Bh3CKCnG2Tdzh1HnY+mIEyow85vS18VprmT60EoVXbluLy5FcgGaGgmRF/ELdWDtqWgVJ9hI4mbt
cjueKxHcoBX5+PrXuLQS8XmjuwNUZVDy/DhnqgLClvUlBw0Thd5p+5NMZzw/s6uazrbN3/VXU+HP
oYbuShm3NaKIms/XGttOZJFZihO5pv2rcpmTQV1zokcDRheas71U3xq+wbeyNAU+lrBuw9jKBvMr
JLdWJk074LLTkPYMb7169B562XvGHtO+oEpmNC1/mGnqWvHYzc7nKhzTNbalAm06Zc5yTaH64ov7
05kHXfQy9tsNSH4G7uUpmCqZgCEu48Zsm2RksHKlGLoULCjhHbqtGLe8IINk85RrcMvlyS2wu1iH
pbgDupUdXt8Jl1bhygbnhlgV3oNnOwFAbh/JIChPfhmFuzJH9qgqFn/376tw8rmbAbogZnZ2ZXao
s9HMH4qTpxZvh1a2c4B32P37GyOCg/3YwK4ba+f5Tivgq+QV+sSnSdjZe0xru53nD+rfgzirkEcC
KN8ES8+eZTH8STtDxirm0qLHmIqDm07X7EEvbDTmIHTAUJcnnTof/7TYCdP9E8QC3SzBPshEV8Xp
HIY69ushLK9sgwvRmeWATpCRkUOd3+9C5Ugw9mt5Ah6y3AwYQUIikbDyojFav8xW3u0Ls3S+m7K8
VlltO+wsPiAPhe/cn7D3Qi2tywN/a6iUpypqnV2LCZgB88lanZs5NKu3Vj5PnzVQt9+9IYJfjen9
en1vXlqfFhP/NSmOEWJ8vmv81BNaI+Z9GrWqlgNZX9jCHpZDePIjIbK3pd20Dx3wu2FPxGr1zllD
cU1t+kV9R5kc8R+bvHLT9j/buxILLCdtenHKzVEdHewDjP1mq/Cht0r9MRdlYd82bnetxXxhmzm0
aik/yCTZZWe3m1GFU4Xbszr5k+csSRrqxosLut9gb6Ex/PsFRxFJoNlaStTt5/mdE4DG8PCArJrJ
tGNrddsPTdhkv2Zn8a+ldBfe6LPFtnvpr5RVYPbpeeiWnoJBqDdGiD+j13fYXJaPRmk+VZuq9+s7
6azVu910yAMwaonIIXnAs284FP3URLUrTp5sxRgLWU6fOq2AOqm5MMNNSUnN19wLL1yv6BgTIhj0
0xw4R7riX2Qg/ZKLkwqb9SFq1gzpsXm5QevO2WW+ng6jbMRuLn3rBj+HMQH/0O7JH9sfuJxeo79c
eulcjODS8eEAEnXW52L3FHNnhyQWHjr4nTkOt3MU1ndDlpe7lLoJuLioln8P/FugJK2mZRuQPz3/
1Og4Ce0blTilvVof+goAGG7l4Y9//7xMYqAQbgIp/nn2jkTPPPU9icyah8ZBG2l3QJGg+diCPvgg
UNC/cmleOpucEY4l54Wjfrad/J70vIsM3qVDv3lc52rvZUN4NHz1r6Y3287d3ptFH5RL5/x+Nmd/
NupQiZPf2h5GXvOP2rXWZIk8K3n9JV7IN1gJNlZEfx1nwbMQUHaFYUhA+6d8KPWdGRjTbUpv7Uq7
9cJ1timKkkVvrDJs2J9viMhsuyGYKLTcUq3jvU67DOPUqFibfTHossWuJXPsXZTOTXCrUZb+/fpT
nmt7baEA3Q4iAYJI5FbnVcPqdkHQraTyQoeIOYIcN9FYR2sAhf9WTE+OVQTyi24qzNtCmupTXBiL
yjb3tqB6XIoS9/YSp9UuWb3S1Xu9Ynl3iOrIGv/97PBLI8gB3AEv+U/gjLWTt5ydrqOqEbJQb2hu
XDk6F746Q242MSQHEprzyDimLt1f0NWngvH9kcIGN551qa/0Qy7E3622ZBODX6dXevbVURDS4yYL
evKmNvhgpUtx33lz8X2pQ/nYbCLoV97dpQU3rST6BX8mlmebOQDRaORqzE5GVTW7vkBLs5+z5W1o
rF8dht/713fVn9TyLFUiU2c2CtJ1q/DPUs86DVt7qsb81KumekC0PUezH1UIb8fMW3+0pnSs3oap
6cMVZOJ5Mw3rSHvfnZZbf1lt7+AMIsSmbRu5fS9L5ShwAWW+7HB7GJ3YXESWJn2pNwuX2bbAEltO
nu39qHAEXe3QoQ8Dx8eItSotA2PATCCgu0nwHKSpqkMUlAb2rGno9HE7y9LZ4efTMrUGfxkcWmuu
in+PkTTESSi4/6gvz99IZWs3hMaKhsziLvspFBPaA46zS/vumjb7pY/NVJVcnGO9NaiexxTJH21m
8fAD5mg5pVjDfOr7Sn6Du2gmhTDs/2V30cukbYJmFBf72XZO4VW4KhuMm8kagl1WOe8yy6XedLvx
dl2Na9KHl84oA8/N+mNjDJ7XNasS5gB4x7hJTbPbFY6X7Wp8ka5E5guXGjhppKi2CfXL6bSJDnnW
RL5xY9m9CbWrsd50qu0+IAgiPr5+XC490N9LbR/0rwQQghjqzCEySp0j+wTrD3UMKsSo/odVYBrQ
FAAygYjS81Vw5ZnzcWPMZLJtY0Ff/MgUr7yyyoULbTNa+iP9tjGZz3IBWeSztFydndLAwYtBWMYe
OnhxgFZr3yq/zY9ZKM1dJol5rz/fpW0f/UHluXA20AZ9/nyD2dvwjjhhw7wUSceRP1ajtOJI8LjT
qLwrCcK2q89iHK3LCF7DBi17oTkUQQujDg2QLHMX48HtrPAgaP8dlsxqEjRUJMTZ5Rog8OKiGCBs
U6HNB+Hs9fYMW2XphflpsmzcQ6d1TIY2905I0uDJV3n9TURP9crtceEoIO9kO7SdeWIv2vbvX/sz
6PwmNYwOvZtQW+9q4fcUu8Hw2Rgj5/D6R7y4FDwq0Llc8xzx50thduGPoeT+1UURHgY/lbEyVPYO
m9df/8NK1HhAyLmAvXNCU6kj5akaRbbQa3DEswoMFBiwVeqrGtLpGvb4HLi65VkQfEjwOHvcwS/0
A+Ysr3uR56euH4Y7NzTEIXClcuIwzPyP3YSa395T66oSN+3cb27lNHfNqtS18ez/80O24ReHhdHi
tsP++phZ3QRNJVEjL6zG2eVWI441lnyHya6rfT5GBjVgM/IqrCpMUM0iKqVDu3/95V84q6BxHO4o
2HMUYfbzHwGrR0/ejB57Jwak1Mrgl3KwB4184dFY8a/ZA17aVdSe9CjpWTBZPSv2ZDW5dlqh1Gps
/b1dNQ8F9MQ+/9GDj74mTHkhmrObmHPRRaZhfT51m6u1qbEWNm4KNU0JzLz2dhGmeXr9DV58JNKI
TZ0VXPD5Jbioxh88Cfl3rotu3HngtW4WAa0rHvvC+fr6Yhc/F3UQ+jub2Nn5uCufMC2rbBiHOfQt
/I76ii+XWkxBysraTSt1wZWQc2nFP3aqm0ijG50P9Gs3mLlb4LDDREAnP3TVAIwBZ6B30vAXjAKl
Cq6ZuF76cJSXjPA3UOgLCGpTGxRqcshOZVFyDJUbQRLwr61yKYKTlpFX0Hl42cdO4RYx2iMVb7Ux
AMTwnaI5thDWDqjM9296phCYIjv5NYfHCxtmGzWjrwnjD7LTWVYYTTSXcm2yLb3Sus1z3LmFMwVx
Cmzgysd7YTS25WUbcGEbRcFq9rev+1eMQfV7XaJyLE5jninzaKu0x0FQy3RNhslujc/p5DX+wVG2
Km607xlNkuoOZIy9pkBjzNIMP5phzhw1E051IwY1PkrVlf6h9FLPvJI4XHozf//as4jYGksp+06h
LQJwZOcuI+J1U2/HATXsv+cMYCiYLaHWbnHNnS0lu5L5HTNq+j/r+Mmc1yqpNKNjx+iae9y/3V3X
98Px9dO7fdmzRGUjSZFBgq2m2j8r/pBexoWyJWcIdFQ+9JOF9aJh5ckgHDsJfWns0MBwv/J5zN04
ROrh9eUvHGVQOZswA73G7Rp8vhnGKvf7qczyk29rR++yVjI4Db1e2cdsxpgjXsxguFYDXUhDKQ8A
QZHoUpWc1/EKQTKAmLgpRIZdvMHvszt40yTi1ZAWm4gWqyXqEahg/o/Um+2ixwYaDB1HjC79+ePO
WV0KGwzmyahT/x6rvJqBX24ldtkGVz7spTcL6QZlqQ2Mx1jk+ZsNFh+sntpmISWW57FoHOuofGEf
/ZrOZWY265WTcumtwqWgKtqkEV5oLpeDKh0QguUpz8bsy9SJGsBVU+5bz1qC26IboiomZEYHqndD
XVn8T8ftbB8HW12BSCApA9/2+eN6g5Uy1W54s0NeDhBHDbfZSXgcOe7iGB1gsl2NzDvHLN85PSUv
U5DctOPWCfW9kXfTY9YawGJFZnf6Hspp6yV1ZqW3gTP04iFNi/4hasP2LZq8pp3UdVivhzb0Kn3l
RFy4aKCbQmMiQvov2+9zmzdu2dAdaepyvveW2sriAQuqw+sH79IyETMT6hMGRi+6TNCeBAqEMj9p
bE/vwgFRJe0G10RAL0RPpGORzGAL0ps9zyf9zlsHf/LVqfZgvewcGCjoYhs1CDmXtvC315/JvrAF
w832DkYF1J4XQ7gRk6dabMOS1OnC7JB29TzGILTsj4VypyHx81pnMdu0t4+LvdRljD5nBMO6mxf5
TdleuR54jkLulnIZfjlovq2JO9utvAmqgL9gVgYK9EMUpt2xWrP5YYKaMd27Zp5NH3vfz0SCKejY
JkOTZsYtirYNN9Y4yDduNugHmE1rc+VDXnjFMPkQ0QF6R5PlPJghhKKGYHAU2bJWa5I243R0Mjev
T0PJP6/cUedU7S2ChVT/RK/NLvxF7Fyl7se1AEGaFqMVJuhcSSsZlNmqWHsyG5Lc7tW3vnBFfWdC
HTePdWaUU+xnAQ0mcKVdGBv4ww/05x10GadV1c3u9X1w6ZXAiAPXT06PEMbZpaJNS63zCN5elyHf
36yHgzEvXexJ+Y9al39eB6RRYJ/wyEB8ny3Vu1We4+giTwilWgfE0PqfeAzqZLBX/fvfnwr1aLge
23SVOcfzCJdt0+0aCZiT2VfhYRGOv+vROUl8oT+9vtKlY8T9BECO9iySumfNkikVg1g7JU90Y77h
whnuI9QnYxPRlAc3msYEKxexm6y6vFJKXAhKf9x/UGlC0fhFMoJdamYqj7dZVX29d5YleLsA/vr3
+e2mCkNXBqEvVEPOkl3ZuVJ3bcf2wK7tZhVGvc9n/L6Mwbqm7L7dOme3EkvRj+RmAqJ0ntIVvZkq
yyx5oDDLb3M16aT1qciKYbG4gIw8geJfPb7++S5s/wgEBDsEOMJLvHPabwYoI9SZYmk7wFBd+qa0
MGyrguIKiOTCRtl4hhgokWO81NnpCztqicbiNM3GuJ4iG7ne25xgWieNM8PuWMtqnt+NQE39j1kW
2um1cHQhy9mmMQRlLpiXsId+aZWZVSYEHtMtfqYGPfsb1HbKT5YvZRN3ga8+IdZFpxbpv9L/YCw1
RJuWjNePB88t7u1e4rk9osjwBoxXGJDdZ5kbyxR67f7173JhM1D0MJjkRoQZfN5UKgJ3HErBNK0m
JTsqe/bjyhTrTeU5ayIV+X1azOMVsvfFTwRIk2qS/hJThudRI6yryUyDUZyGQDpfraiSj0ulJ+py
Nz+WXS/uFO+X6830Tq8/7qVmEhkGp5jrmIr5fGm6R4vGDFKc7GDJq7hQULFjmCprmUik2JsdN42U
CIrgb52Mo7AcbO5CB4r22BgfXv8xl84EFIANOk5yyKDy+WvAxJ7aOfAk6pN+E8bU9/ZTkbnNZt1i
9vOVL30hjsGSgSRDL3ZLf7Zf81eJS5Wt8qrmAgL6F0Bz6BBiRF9u9+/PRL5LN2Kjr73QIcrIV2gc
DqwireABEK0T5+ai9xn34pUHunTMSEZpaEPD3lqizx8I90HRGL0Pg81LxbFTKigSZ86DL7OYcod5
waAf//XhYOGCIwJPRTJHZvN8RUSBIe1HpTrZEvH2OHRxN0R6se69uFrXq77iLx+QTJjpJ41ln3B2
TkzRmKxPRkocCccQVfGhKtGS1soTnwUc4Prkqi5skh6CYP0QVVOexWkaAR9fWs9Yjj4X8UJ/OBvT
vZ78Mt/7jTvpfaPtPo2xoWjcf/4gKBYjzbRlHZDbzqs7u0PXRCPzeYJO3u6LaPZukVOpbzhS4r6P
+vXKeh6v+/lFBrCc6SQYHahDL8w8wNPV9F2q8pQiHZyQdrRJGWLroJ0xuHn9y1svWxJb62trkNKM
guZxdj+jHIZfmtXLE0Fl6Xb5MCLI7m+y1DEqEuanirL9ayq7pjquQVsMyQJdY47hqJYZXOmmxt25
V7n/BlT6fIsPdfQLEFM7xG00m/AYsmnKdlBd/Wk3lhO38ZXfv/Wnz94VA5E/+prARBmmPt+6wYoG
btAAoCoCq32f0m77MaXkdVA97dVP2tRz/6NwjGBBqYgIJAK3/KiEUMudryUayTl8muJK0nNhg2+I
vA1OT+PthVY573PAaW67qq2q/mQVhh87UxTtRzVaj/Uwf3n9JVxYbuvcE3DJsV5qzheGOU1yLCTM
OeqRHNXyd0O5AmiKfJo67lpeY828vFw5umTFAALCC1iZ0iXEG8ID+1P0xYcpB5M9m+YCed8NsQZd
hhvkzssr+c/LOA+mGUF2bIlIWJmpP//SsAEqOGxiPNXCbPZr2MlNZzq4cpFuR+zllsIti6KWLAf+
3Pnky1dFao5CRqcua5384MNiyd7pJfD2kbUYeawmY7KSKZ+Dr1Y/Vd0+9+Yu2CGbMC6xCo3xFyYs
2t5oaf5TP3vZfZ3KXL3zmg4vtdbCj/0OVknfJZOel4oxc5tnQHrsrDumS4rYWZP18/i+m7T042LF
ZzyZRSpxHx5M1aJ4H0TfW1MaT27jqfeKWzajjWenT2GW5WvsS9KqHbBD4/eKstmy0+tYvbNU1n9f
llmqu2id55+eNY4l1Ahv1Ikj4HUkPEouYxT30AwEMNZ93o5wHs+0Rb1D03v5kqxRsIj3KJXJT6ZW
4iko7erJmteyPea27D7nIX3tvVWs6xrLdppwAxpSIf5DIiavTgO9ISMOI5lPce3h6fpxSnWPgQjc
SOEep8lndBIZw1J/zwqHHuGyNN4Hw6zCH8UUNd6+IA+fjjbObAIZBdG3d8JgVHqnoEtlu8GbpXgz
KGMx3wAad5wfo4wKI0ZcaVp/EtEEaluNtIGrW6tOkyJa5Ftl+wY3XtvW1nup0+aj8ow0G2GLzJH5
a52bSN8YdjM5b0unYjaLFfBs2oTmwNCyPeGpDTD1lx3mg5+Aw9Iz+a7j/WKyoP03FPDLUSxr0yXD
5pVzM9NxGm9kOMpfeWoPTwyMyVQUcIbHwUSC+2aW/B9iUJaT3pX9Ys8xCosBxkFg7mu88PKpSQAQ
Zb9DXTtuAt+xXONBK/mtWrIJcrfKJoYWTRh+QNjYkiDCVP6l8dK6gWLWyq89iq4yscOOnHzhsovA
uAHc22M+opoYNI+1xmqVQHVkqyMwVzDmf6UZ8muJZQH2AI6fLdkOnFokd7R758/pklvvSGP6r4CI
er3P6060+1FmUxu3eN0NsY/cv0zCCKnfpPXW7jdn3NuNwCseli7SRVwsvX9n6CEEahcweFSVJayE
SkQkZVr7QzJGefFgdC2yvx56ykMcuM3wRpShrDDbrNrPWSPkm9Jz9NHQqv6xOL6KjrZYrHrX4Zsh
kwgR4oeir/wyNrQ9zgnbX5TYJKLoErerF/xnjU76tOKUd1uVczHvYdXgDaZN6chdb3LP3OVNY0Mu
EbV7m9OvrmKznro3Q1EuIHeDLH2wVrN4irhCJbLqRfaxEmn5yfSa9VtulN2aeEVuLUlpp9lPnJBy
Iy7sURaJgGWZxQY2ZMsuFYEOb2qrnz87duO8j2rpDHFRZeLzLFbvMcrcYUrWZvHfDQpk6S4vwuln
5RqLHQ9jRf+yDcMqh8E1OFD/u7pEwDtQhbnLq3EZ4qhaR4N/P0T7MhzaFKeJqrxHoDWzeLIiaMrd
0FVes3OWrlh+QtvjKHdR4eW7ivmfvDH6xr1TjMzu1zSPdgqGOkommE4uMbBDd03QKB6rXcVwT8UK
7b5EyW76YDh+2+2WfrLv3cyR/MPT7U7Va6iSeZ28PFHRoJ8K0crf2OY60IZ1bfF1lyzo2YVav28W
XO0TbymGL3kmuyxp5kytMf4nHJCxnXuUoT3d/BAepldxSjBTuw6H2vTQ577/2TfL6Xfnh/Kzowcx
73t/7L0k6vz8vVcbfnYETw4RaNHNkO1y2XoDEC0agTsS/sgiy8nSLp4ywz66nVDZwakYIsVj1rVv
Z2GbgkinpsfUtml+aZe8Oa6C0vlZmEWW75cWwaiDEEtIa4fpy1dn1WW+C2mVYdeKCNxjZ+TpkKjC
977Q32v7fWlkbRXDy1x/G8x5NxrbHK7xahnLF4y3dZtEmaFuWpeiOpkaYSE2gS6r2PnsmSi2jFq/
h+NWPgGwAAM2dv04x1Fk9t+yLG0wT9KV+R2/iP6LBGuBhEFni2/SW/xmnyHr58fR1KP7GBSslZRF
sXEsYJt5cZkW9e+pAEK0az2/VPtxnIMgaUJT3tvQAR4sWAlz0s953mO6ljufYXLTgzSLIawf0970
exBpo/6+bgATjqNltPs101gn2gFOg66lenOH01vfJmGQz59rWDqkpljWerg9aSyqBdqa6KHgYmDF
a2sjnEnTFo1fX69rsA+NKQCDExjAF8CpIqLquvVyqszUS49dVW+Mv8AteCn2TMc/8YSwjUTXtqX2
5WTYn2kPVA1irxMAvaGqnF+diqK3sI+gGwYLHJe4UdWg8baUy4Mzj/WdJ/IuiN2sBdzEFSnuF7td
Ht1KrI+VbNirCIX5v8OUPG5fraTTxA5h386lQPNVtlnYHNwZ27o4qod+AVaJHGhslMqVd04zuqci
G/LvWUVYwB0xz0WylGPz2LlOLg7lCMllpM1f3SLFszaMf9zuNNed9R3zwRJ7jJq/YUDtvSDMD2a2
120w/a7H1UFSG2IP3WTVEQbNroreQnJIs90yLMHRsnXXJE7q+TpB87P/z9Op9OK1NvP8UC59oDhl
WfQbEneLhSzRxIjXitsyUcAAc8xcC6xAmUGr30Phjyu5RV7Ri66ku8QWsII+sbI2k7E16eg+z3JE
U8zFm5NFYm4Vu05TPo1yyP+ransad2mgwoWutuE/ZI5Zcf49w9VMnKRHgoGqKQAlLlbR8J1jd9Dd
/RraQ5cspMwfUgM63KEj9p8Gf06j3axSkuOam8imV7gMIXDqAuVbqHrcur6ftl9st7JXQDiZ+NQu
ayT3ugIAG+MmFd7X6A2Mu2BO2ZOV3c/djYCt9p+jDf1eGBpDHU+5akqyMKxFMpXROO8WsUUtphjL
w5xVhX9T2mXxFqkq7Cs67PrAc3jt+F7gILEclwqS/4EoYb4PcYSfSQqsZV8Nqo7eUcKXD9hbUPu2
bhOonfYWoG6LscEluG8WIvKayXpvFqbs4zozuXZwbMsDBHGkWdwZRlZXcd9Wsk4myBbcj+Ncc0SJ
9v/ptS/fI5dG9W+5OZ6xuJKs9s3a6/lXZA3ZsfO1F3Fe+vlT5S/Vm3xx+k+mqbgGkdxn/qCbrknj
yibCJvhJqClWrsnlbwiBTEoYgDvw28n/KsOSE2aurXOblirseQJan3HaEpQTS041/nlGPlZxZlf+
W2q5Yo4DBGzrnVs6g7lfRWXbyZw3xMXWmT1vB0gHGJFEncHmiEThPSAgnDmCNE9FbExLqtl+uXHX
IUqh4rrpRv6wGKP7SjK3454JcBVOp2iajmPPzJD5mSTxKnEN+K+2vaGAmU8SC5xSYVQqO5u9ki6D
+IX/7ZwilZxbH5Wqs0fDG6KnoDO55DNJTB9KbJ6OU56n7aHFJRNpIt+2WjrUtVHhYjP7BhteG4xQ
fF09jZE51nTuxHCD72uub+RcOJ9UO0iH+sMqnLhubTCN0dBa+mA2hgug2wOjsWOqgfihOen03g03
S+XcZVIMFslD6pIKS2LWudj5dMgZ1fRokBnIQM/Qy4bY8D3xY7D12t5oNzc+KGUiUtQBVH+0NoBI
4rUIqMWlD3w8Bh1h32hlzMzvUIDFemyeho9RUTdmIvpw/NaZVnaX4yWzJKJ1ZHNDnWyVCZQKbhKD
YkeQHir3XeummtlgmFu302JY01EBu+tiGU7DJ2RSPH616UmMvhbf/Cbqsryd/HQSiQ4QK036pp6/
NID2+ji3On/CCNiZ5yQf2rGPkYFJaxzHJ5HvrYFEPIk0lc2OrWrphFFS+zMX7ohaUVQEZcwtY5hv
LQMgyBuKg0DGNrJplFKjrT40RVF1MdI/9k9o5x4pSKQRqw6aWu2nUrPJXIxaphjBj+Z9BqSxilEe
SH84g9V/XmvVzruZ5EPznrZKoFWzanfjInoa5+Es2jhlaAn6pmmKj125RvcQFrj/V39pp0NHmuTG
ZRNlP/vGSb8z9rRU4oWNOSZ+6tYsi4zwu4o50q/W9ciwc9P/oBAMbGNttOJdVpsMYBftzd8xFEIZ
PrLgQSduVXfTbiHz+uF6VvtlUxgzDhP5yJOxWsNvVPuUgEM6hFuQVksfC7KX70qOPJ7dLSPdZXgA
71LmMdPBNmTxkxJt/i1rmXcMBCRb1FV1K6gmxmaKy9wlCKezxw+eJgvRFkmNoTpaTKnTvwXR4LmJ
0LX8iXlU+9PNIm4N6SLwFjd5txa7vjTcJ3egNkvcOZieKGgJZAQscJIh4flOZMotksUqxnxHmldv
70chKdKvcvnmzX5Tx9j3UFt69up8gyhK5mMUYz/vhBfJFv7SWD0VaTH98gYFlKNUlE4x4BTjnozd
o3wdGpkex0ZZUzwM/cxn/j+OzmQ5Uh0Lw09EBPOwBTLTs10uu1zlDVHDNYhJAgkEPH1/2ZtedHfc
m84E6Zx/7KNJnCia15gX0FkabsVt/zUIQuhyk8yuU3DBt3cVZSicNnO3/3FsLe6lv+n22+ghBZLO
EP9oMIp3Z2X3DDOCVFlwTwC6UGWqh/qSVrPpSuZOhYDF21d1GVbiGfJt3oOaObuSI7ITf2FzHkKf
13rY+sKt4itgPNRc4zSzzP9Rmpt2ud0PwQ4I9tefrpf25+GEm8ljpEFdyRldPW1TIL7i2IRtGWmn
f119V4zl9aG+l3SpMLhPsTsV+Ap8Kh3aBKBNG9Rzlunxe7rHy1xoaze3QBLicP053fKvqw48aZlz
yChnyd1uxjabvJzRan6v0z3diqQlgSJ35tn53XNp/Km2WH52QX2QutxnC2d/JCM24pipyws3L+X4
U05WtL3SH3ufRIJanW1Oztz7+/fWleI3MpnpG/lLw+ccH15y2VZvMuS2hixKOt4VN8YwLrJojiHh
+B+QA+cDGw7LcdeEv5dlNk+B4N+bCxpB/m2qG3q27sNW5Ai0AVcNd3VUuNNmX3r+t9deOJlziQdv
/1UNQ/ZarabNyspBeMWbMM3czCEAfv5/i1DeIGu4XdvqaAqnXwLkYOkR+aW1o3jvmH0v2ZBmn/aI
Q87xbGwjzjti6nOlquw/Mn+mLmcYnOdTNldhfyYXIW2LIG04UPfKDh9Mjd6DJT99yUMVebSxJ57W
Z+lO6e+tavfP0PrmLvKuGXVUt+7/OK55VlIT8S/MhmXklEQxWOceEMA/s0fp85Ic01EQHiv+MB9l
Yb6nzniHKcMkoBQLigPwgKm6bdQBjqQn97CXNrMtkL3bcnvEx5xkLLTBcGnZzLebmY4xB1N85Hin
Rvf6Ed3KvhfCpEJyMU1AUKNT8+u30zL3ufbHnuss2G167yjrvi/NvDxj+WYYOsKheWBoZl3bm74e
UUnolULq1QewE4cTMBei9OvzRpG/fxoiv/7m0htyM/q+fLWH1g5lFtTO5JWXbrK0VZOo/EhXOxIQ
kaaiaJqdt2PBUgFctvr7KQ2b/s+xetmn65i5pXcv8yBkpyNb8jXd/TpXKSB5sSwqeAvcVX62Jtso
OZ1TawGftXJv2RsXy8RqZ1HQbud6RQOwXOdRSuxqHSr2jXidmifXyfqpYKJrnDPGRNgOfJDRa9vE
3lj2/kKWbgDAteehFxN40iab/Bf3KzV99Zoc3PVZqn907Va92i2oqhKSwf9P89c8dZmPnzDx+vTb
JszGZxzaqxvZTz4rJFlD3rUsZbmuALXzcM7q34Y4x7oY5KS4YeomnU6Krf0/P7BpUxolJdeKWYMj
j1SALVQiLH6qgoE7dQKg0Wfv6rC7M8e0Pjt9OzToAU32ouJ54YB23ANgI5kDUzqgrePpiKTDwwDj
7eXucPh3cpFxyAeu4p9kueBmS/t1+OaEXvNIPcgWg+ht8iPZFx0Wbiy2N9v6Nd9Xvcd3ziyd5A75
cepBLC31RshtncR39JhvX4psNmof0M99qXAHlqlDlzjrATkK84rpl38qssuc76bzH5jM9uUyXK1+
eSbAeIptVNvzzBj7OWbxQk4NZPx7Rl1cw0KuW0ke5JJ+0lvXv610K3BVbMSkooNM2cW6Q64vWSbb
hk1b+t4pHI4hxlKVuN8hBJ35djTs1nlW+fFTH1XBHUHDmZ+na718bnU0/GGC87+CYYcLaOgRppxO
BQT5qCrpGia2w5sv1SjcezykakZYXcmtTG2tfotg2VMotKzWhDhksT6Zo55/rGBtPsN73akTswDQ
YrIcgsDooZm+endyNRxQNfxd55rjswezTUubSoc379iGF915zRcKHXZsf1rWt8PT2/MeNvYXz0fw
GlNC96cB5ezyTaMOJRqzmj4H8iIe61rW/uXo1vr3zsSYFnO7wwNmCctYfnS+/KjtOv46Os/9uY6e
+j6TFfTTGfQcXyz6wWf8+slvIepKEYu4d205gcCN5eF42wVdGqpChkz/vwMV+C9NiNHPftyGrSDq
iMWVSdX/N+zg/CVJUjHP3MJLsqRBR3Ce63VvcVgRn9f5FaKSkPvfzTOimbN8H/psLiJ327ZLNoOw
MLZI8wPi2v/WJpn8vkSNvPcmkXQ3ZnDdpuzIBgkLy2Wy5aYJXFpQfHoS892G9VvlTHsND+e3HzZr
HI7NzVLhIOUc/Tc6yQ6cCuXz8xALiZtNL1QItN256gTnY+9UbLcE1UNifni130wcanWQXEYipNOc
5xLJM38dUQP74j5wEHG8iUpWMK/KW7+QEnKquHtDfyTkknTOfF9Xto/H/G1Xyca+YNhybgO12Sjf
JTxirrJuS3NGj/VzwjUw5theUrC4llk272EFxnxSIqTYxHDC5AMCbAFlsvBgBbXf/6cBGMCzPRcx
5qyD8RyiLfSK0FC6Xu7NjB0XmwhH4+T0rMSHIlUljwAK91KCntZISfr+ZekmKqsbO8SSO1dmWVG3
03xnfeLd+Ijt2pYDBeaP/TRkcUFZk/uj2ub4S0NffB/rlRnDdDyfC0rfGZwwkiHHk3Yy+vr68cM3
hJXnm0jE+7oEa/BOkUv4OiElU+M5VZDeH3DW+r9l8h3OeJ0uNKNeNHdddKEPQD12frawz0zD/OAJ
9Bw3BPCtw2lfZfW5cHbcMhluw7lVaCiKPjbyXyiqltz0qk/nnAh1oGeq7jJWZ7ku75O2DSgrZ3Zz
WROzPGbG4AWnBX79aiZ73dhYEL9Fe6deduElI0kHc2AZ/tvh0SrPf+nWzRWnCYOWyFOp9692iIN7
2ST7W6S87mPgKY1IOp7sy74F82/ZTvGPEaIdBE3ErJtj0C7vPXJr+ZDQmzOzEfWWtXLyGZ7XwWuB
hNY1YpfgIBXTkwJdnb2bXqbB2gHCRHsUAO27uzQuaqbEH2LAglnXJ1iBMWHKaXcmdxdhcHdqZq9i
5/ICcafo/+O/HqlRy51089xy5nx9b50ueElBThk3kOL8Z0kD/Vg67fyc+SxePpLhv8MLaQ97Itv6
v8QEIfQKK3JQoDho7wyYliobra44IKfME8GyvcSF5dvp1FZ8HFiNLb7DGjGGZ7fBxv6v93Ar5yHk
tyF1rlqZZDIGShK52Og5HJChGTLcqlhUT9EWulux7kP2fbTTNt34RPXul3Ug5fUKLrjqxrcscafI
H7b11Adj/TE66GSBL2YgHWoUm7hwiX1ty2ZvDnPvxnVbnbbgSLJyHOPU5EKrxJYSKUbKWGLGVxwb
ewsxv09IsRPLF9Fls/0OECF10Wa9m/5r3D6CFUyb2b3Ti3dEecLt2RRaBYxnJq36jpeJMf0CMUQZ
gl5YHKZYTUM5DcO0g59i3TgF3uiyAIraJY0r2xF4nKmL3bwX2nBWpJvccR/+XqWA/2N0TXVUYTC4
p3hotx9rspistEFicDDHUFl5iPjieObnm/zCxDBupVlTdc+lPfxcZxvcZG0//e24wZqbFWVud07t
PrTneJqy52HVQ1fysgAhtH4yNawZcZedpIdbNBdLxIAoANjV+Xo9ere1FTJ5bFkU/lZ9SHndtAa/
pGl2Wba9N475RjqLLLIerwqpc4f3FY0hk00OHGbii5co37zskViOn4Aem348gMDjU8gY0+RVb+v/
cPHV+8WDuhvuByqPWAmWJhl+SDJI/bM3EYVRAgqG0y3S4rY+r8ncyKdwV9WW1/ZIxlsLnD6ziYY0
hfNeMASDRov9bghC7f3k2GKjyRQuBJELOy9x3gvu4KfN7UX04mQEnwS5k+2bOWEe7d+Yqqr41t0G
OT9L/yoQ69Jo98vBlcc/KYACfy9X8+bF8KAZXnkX4q4RrncKOPLak6jx+xWroTKdU3ccvPOU1gu7
Kc8PVKpnCXETRAcb/p+yCu9Io4rNfXYdut/pDUm3v23vLJo3mMMn71gf+b600NsT2asLR5t025ms
3j4IHpNti8Ud2+7QFdgjWoB0axuSQytu/PivjCOVXYDyh7roUw0/0kR1tp7gJrIfzZ45aAGnw/8b
7KHeXvsq1stJ2q7L6EheGVH1BJNbDJ4U/sWqfbKPBMw63sVpBaSeQ5uKPHPOTV9b4MwuvdAVsQ0G
LvTcH579p+oWHKSr9s0yvGTe18o/fH0Agpu6cwCIad6ThjPosh8jyyPfj/csXdxnhcKhwIRLDE9Q
eMSLmAffGcXNolYK9ojrWR48WhXnf1wsqS1gnkbvxammNCiaVGXOS8gApwhrOJb1KatsCkXJ+2+/
eXKZ7SNYdRL+9AgESU560yFMi9x9e9fuqTWPvAOeKdgyFTmdhheiDCUu+XxddeT+9eC55zIVQPO3
ge17dQusS7oA+nsuEYMfQXNucVnczJFRTRnFwuqLvyAnynGu7P5bDzyk86GzLuCOC5ReTLvcxscx
0dwFPXusLu08IlDfyK4Z8p4k6D5HKOHeu97aAjqJYN4LX4WZYTUiIPUuA3j7d6gdjhltujYnFtcq
ONdTRRJgzXmxPozZxHMExX1spWH0kd/bq3mCu0oQi7Mt2+KUkkrpjo+5VG12QhMQb0Ulzfrpd8ca
FhnG6CPngTPxTd0nrTnr7ojZIjL66k/+uI6mmEO6a0tNQ+F+qkiY88vGhNP+0aWD70JWhkv8Fmnl
JXcZ3CpLIrmGReCMfHCa78z7PG0VDhdqqmWxYjLdCk2381GKfl0pvzW7MdvdNdd7L7cjFO0JV43P
nxUf+GkaZ7byKbNj9Mo/nAtS8sf90MZqrzzMkhFvAa//j01KPxGCVO83kHzNR1hdryOaxVP3wW02
155VZpksIsu8CWPnMOY1cT2ou7Y23Itd4xxxiQLkgP02SaD2Ahh1Cu7oMAq/h6y3qO9aQ8BdDljZ
jawN1XL8kLs7DTnFi2kFvTDC/Mpsqaqzu7qheoeI0PwwazvU9wAZqAC0MAaMGX4rPvVbgxAR3ZmG
yq57b/0BDN/U52OrSBvFKRFPpaL7B513lJrtaVwS5zFCXpHeAifEKneUK7z7COzjfVmrCLC0QRAG
h6odTrA5G4Hmwi6kISlBeVj0e0A0vvYHBULnDVVzNkkdD3kr2Cbv1BGRCUwroPcKMsuKMfQz2Xom
G0FSh7nSn03oyaOU9hBVMcSH0lTlyVCU7Yh+55caBibfAHqqzZOgH/ubWQrtPmcdHsrzsA6p++iS
d8cJvgIZwGnCkzD1YA0IohMjBKE+fWVjc+FhPKhhnzXWnqbtAXk9lL/OU1AhP/8WXRM5PjrTNA1k
8Apbe1Jtxd4boryOvqtYuGu5rAQM/2tNlU6QBZyjPfM5+A3grMuDPrksYZdwBrJ8OnyvFaWD8DU4
mchm5masQ72cM/SBzfdl3mbGCVxx43lzSBJX/brLG0sb89tAHvX9TMX1XPrCHLCK6DzKoPGi8SEJ
WqluueUGlIabACIRRkMUziJYaa8PxPATvKuKCzGlVUMtTLR8DYeJBQEB/RLeqnomlGnFCvJPKU8/
W8ivn3jbt//jJi5EgDF7cAYqdnxqhoAH3ihuS3eq28JkKn3VOhVZQozEGyHIkF6oC4LzOBId+EZ2
DZL1hC7C/9pFb8fdyCFoT44VKSoQjjxy8BW0jeV181/RX0jpFkMH/P2f7G3fXnCcdkMxw2MnpT8m
8XqeQmh6bGWbs0wyT462o/7bdddVPdbEiq/EFQPRPKB5Fes5buX0aWa0UWBUiwBZzNyR+AyiPStO
xJo6du0fGPT79Zg/2CaG9XmOsuYBV/FcX5p5X4OzBCQGJVg7eFudHd6IzGYMKgrsuo7mcWtS1D3x
DCioJzdM8ghX2pBvTmAfBZx9dhGWw6TwNJRhEQ2bv1OuNbPNLY4Wy3nsJnUxiK3qIqCoqnnwIc2G
slpwDN+kBGShwt3Hbi+pWl5UIf3dO0pTR3Ip4Bi4sbnmRQCvHS5OsUdJ/bhRN0SQ+mhTkL2sa54M
Ek6URM0S8YcJ7zjFwjPBZc/G+Vc7zvXTimsZLYzgc3sEAg/ngz3qR9NM8dPO5x6LrEoXtu9ayA+7
9f5vQhC61zDq1WddeQPKi/UIj5er8iZ99IIV0BXtkibEBtBbUeeXyiO3JMh+ii5STR6YtNdAIA7V
dLWOs+NybM74nyd4sc/9VpnxTA9iFF14GU168ptk7c8kRyCSMnLf1cV34m67xCgKdKFFnURnDEG6
elsXluVyDsPrhTAa94N/mDc/GAZW7zeds1l0kdLx/FI29mjOKo11dt5bykxel2oV72Eb8uoKOVe/
ujTTIBhbGHxC96DjaokN+252AMPTVtvoc66xkOQTCx5cMUMLrzwH0w8N5tYUVTNPX5ba36EUcENP
IIIdsprYJC+R78+IG9Jobc+w6xtvkt9Ubu4GUqA3kos7EhZYxyDjgzu+N3LL3ts9Vl+ohsP+Mdxd
gXh5wPngr7IfikQ2YGyRKxSetolP9t1Ek2xukG7RbbitINdvS3IlLZi0l2+xnfY/HlqcgbDJlJ01
deT0D4KuFQ+UInLhV3Gsw/tgN1r/tOglk3NFL1d4mRvOlzvfAeK91IcOlnLSwYpmxrcDFtSKxaYF
UtpuF5GY70Tz8og6Tqw+B7xsfyzK629ORpJzMdaEzPBG0iZ9027EBZTNtNIyoo7KDa/qrIDWUjSx
46VS6/p6mHVgn54VoTAGhj4r/XSHO6qd3gDXNYKuAKVYbxFz2F3fIGRabOmsk/uCxQi0TDbTTK4o
+25zHlgH/5NrukFO7Qlk9Fzz6P3txm2u88DfDh8Uc92mW0R/fAkMEirXVIQM56AxXlPGmwl/sV8g
GQBE24cfizSWG3xZuZMoooXVzvGGSPKRla+b0wII2z52shU/Gtv1XTnJzHNPXbLM8mcyVWPMjxbA
ogS05Job1zOhJVlocP+YyiLcQYwfHUiq7PpHG+cgTWESi7lBKURlQhJFtKmnljaeMvG76NllHrb/
enqIw3wJoOcK62ocxP3oNBKF1xyLcxO2ZMtmZO6Rzhco9cP6JF2fZzvToMuZ1AUn/rOHN2GFG+F1
PJ5nPQ3G4kcVx0+vaavxQsIv2WfI9kJzqnhQgX1R2r+3fe0mj1Nc1WgVauPVp60xYOhu5sR3u7Mo
wKImmXo4nPk6oRKKGRVUwSEYqTGeA67WboUiCQJmvB17KmHKdUzrrUT71jTITBQw1qpqQ3uuSkEH
PZk4P/ZxYJPi6/rlOinFuovCRgazD/1bbmsDTYTW0kUEwQlN0WfNr1weS5/MNwJy/fehBfBZAna8
MsfVHYOGaKa3dRXZers1m/dfrJu4Os3g39/aQyMy4qpscFaoJL7Sk8NywpYdYynZmrCET4zeJuQ0
8QlLQ/UfWYRoc64hOi9H7A/tJasGN7nj+Fy7knE78Lki1MRGHB0uGiL2+eZcMzaml4gf/svl+5qY
b00iLj1C5f63nknKzxk54KRzkYz+DbRAfYcz3lluMZVm3VUHc6giHjb2ex8IcnqVMWh67o8pIJ9u
U2+759xsbRFlKj2lV+9YbmAUvJuI4NbhwmLU4Paru6a/Q7ncbYgyI40xPQFpO/OEj92jh8B04A0E
5Thh2K/uxnmfHxvDz38+4sX9Dnm2vmZpkH36ow/r3WhuRxd82uXhQajofok5c7rcQGw2JUSQF5y7
bIPcAIXvUYRtAOHLJObXxIauLWnN2bB0LqNKc4NwziJc1tY/gbp3kH6e8NGPg9GL+45Okxm7nGdq
iHxwrZ/JGEjnQQQMAmU2QQMXodsRV+c3vnN8Q7MB8mamKotL27vRY48GrHndJdlGLT3Wg14KVCni
sTebNz4Hh50h+fTeZJfAEeKapK+9VxcfJuF8jvC3b1Mma8zDrjL/bdK09n4DA5bPjCT7NdMgrZiH
R1e6F6hXxpEwNpP/AjIlzclhk1acrmn7IbXtwjyo/Gh+O8B/Gae6GmyYIXxzPrxpctaHvfdg5w7M
JdET8Fe/nmkTiMJ3R/ZHUCLr2oCOYxGk1y3F4t1AtNSUmsFW5J1tjcPXpLKXlgUN+Bpi1L1B0Jz9
ClB/t2ezhDw3WdZvSBmDYP+7rNnOHdhNUM81ShoeqsrUX46as/UV6TjEawitOr+ETbqjIgUssi9H
sKyfCGq7GUkryr18Wo94uIQGMdSpNpmjSXXetS7klqwvx9L6K4NsJX8ZBqEa/4l0fu3KYVjsIx9X
UxYMq31L8YGYvzGgMFLy0BrMMfJQ2/eD4hD3xQAYIZnwlzCcboRduaBqFHHf/GQPQ3CQKPsYvd79
PWVz8iNAqb9c97zp11D3bfbdr1rE4/4xtNmDdVXdv2xHcEWsUpFOFx/ZLRrfgNuqUD5k77dDgCw9
zPM0ZQ+eSuAXQrN23yN8pvGTYxa/vTABVf7J7yBSaCrKVgecy6lmNtu4FttDG4FHnewSr38zrtq1
0I1SHNVauiNFsBOrfuV5Guyf/LfnFk3ikMdCLcgvRjbhlx0ASZZkfY1VzqQx0N2qjn7NkcXOpGNS
SQd2v13TDNi7VqYWddB7PDOMXRvqjsoUybxLoDDpL0FR870TXbVMVjJdxKkqXA7c6wiLb7CUO9w3
wD4ayruKVzArdgGGWXTTkErmFzWNBTHIfMI0U+78dWxt4DdXffSyn+bMj/zCAxb/JTrb2xwPaOCf
lqRJwkc9S37HUBPe/EiuBRJqlflKv/VgtMd5p6Pk+jRmgHI4M9q+OGI99ucQqcqOFJPtpiXJA00U
9zWX4BpHPz0F0FQw6XrDpXO0mu/t2ok3b1aDLlbd7k65bKh0YWQDNMsh+PXzQQOHc6bsfAhOo6pr
dWe9qW3uw1StTKrBikaTr4b5cxR2fxoJTSDia+ol6apbK1uWTj1qRu9sv8MP0vY/cTwnNySGLq9T
0CAf2ialftso6b/gItM32mmAxBe/Qn5PAeqj70bdc4/z+cWO0synDaYCheey+689gzCcN3T3a7hy
CcFpEoHEbGRnU1S9j/zZXfR6tqMOsgdgSi8pl7TRn7wNE1cpEADUuGdpdZBMob+GdF0xS+wzcri9
jtKvesv8+tQK3W0FwjitbrJmCr4GB3nrKe4RVbBI0rlHdO7Uqhg+utv+LFgAPjbNHXHltGN9Do+p
c5+9nXO+gMbw59tALNVx6ZCs/0IlhQnC34f0zaP5eH5WiPQMkFXiWXCWtJLPS7pzSOt0JcZu3dLo
dyO6NrkAdcCWyVqLuyDZM0wNJNj3N1zqBulpUrunJErm4YSmFfGcxoN5fzBZ7ijtCBi8G7zM+yaN
ljfVKBE0+VPFH7ULWzHISDe8S5OBUzaYpf61Do7vnpOm5Xxnb+eQ5UOyJHWij6ffHhfK+9bEei4a
4nGCkxs1QXozCAb8E26oUDHljBHZUFUtE3wvCmVZG9vh79any8e+O9Ny5ySuve1MvYavqTnSPYRY
Fsc/V1lsPeHoQwVYssR+zajzo/uDg6tEYN6OuHLVlJ2PJWL/ArvdmuHsOZsnsDDY5aVxnPEfiR/s
w7vrzp9S9K08I9VCr9yuK9C+HJWMmM9H94PqNN284cOx72woeOq2dM/K/eDeRDURuLhrZu7hnVH9
D1WHdisduXCQUZCNPMsNUuTPAyvmU4vm8p1QAei2cGqmvwlaNZOnXabuk0DSop1WC2COPjpxD/TB
80Pi7aaLtPGjT4rD2x+7SEWSawiTJp93ZB54r8Wx5mHfCHRYV/LwIaV7Zjt5lWauTIyHUhzTNVIO
Gzg+CIreSf8yJGm8hcdQw1ugk/ibLLidb5PVHvio3SOez4mPULyo3C2YLgFjWnXl9TNRrBAZp8lp
mL5IsJd/BS9ic2dGbGuAib7fl44NOGAXR4YzFzMj7cMwQGmg5J/QlqAoREA/+iwEp16njj6prN6e
SE6y8Z+Db5KcFSZG914l4YBLql389dyIbAlOsQ327qZPtnDi+4o4I/qjNzh+1mYTJWsN+fX5xiCp
6TyBCwGkV/KT7C1MX/wUgSjhRq+CI+Vmf1yF8ipHOd6Lp8PV/XRy4hRtFxNJGPLlhiNn8zit1XKe
Mcvom9QBdIfKPVDNzsYDY9ZoX3VJo4jMUNzsSHwF4zfGvZoasROJ3j7SlsY8dYlVj0lidF0mjamT
hzjYvT/BRnYxzOpqwwvA0rZftMis+t3pRPuFWNHI313VYqqkFgMMBIgvXcvYqXF5MVqk6Y32bNs+
HpMn/7Ic76+cZ5244KQRj46OF3WxWy2ie0Ti2RvxVOLvaJadkDNUziGy4HGm/kuOomGlJMI7H5KV
qxlV1SjYSpCdFpgNsCNB39aATJI18UxiGnV+kwi4mhHiRQel2qsJXzBWeeJc+aZ9IIb5MCfNqNs9
aTaM87gE5G5lzjRzWlKB+EWJT9jeITxcf2ZhJZ5CNo2tRI5o/qtjN/mpAmxXT2lmZ3lzzK75lvRb
0P1yQSCO96Ne7XCTmr02PKO4SMoxmdaMEaFL9G1bJ9wtHH7e++aRelv0Yc8px7DPscsNuJArytak
SaP1xvDi2CV0SrwK4ysAtviSzur8Vcj42OsW2ESkg8vw2xlGJsTEo7vgBs4oFqeo6TvGp3ZrTjSr
XimvNBAIlJhmH2YQhbGcXGS6eNuDLjx1XuJEoPZH8mfcGsg7b8UpxPQydUe5jbhMT30i0BOuxLAF
N7GDguTSLof/K1lQVJUewuz+4sZJ9Se2fNR5qRYSj+DjnnGNILVaNmQx1zQctDxmGHdzG4F9n7t4
3yYUDzxLA4a4cf5o2tXxoXmuCYRzENntMoF9ThwKQ/obD3HwDXmF/4dTfY2vWqquPgM2Ts13r3EX
hbafO9p8azorYXBQmVandth2y/UTie7G82ufOTveWS6RuY+ydIDHf8qpCZdLsLNqwWnVcnhsfEpU
8PZVcnlxm0jpcp329aFbuxG9KeJIVqcAJvAR44V0kcWKA/J/CBTNkqERy3bjeMDbOQird+OrPnbR
eW24ezBt6LYkEGi8j9pxCp/pnGjmc+xcYRi9ZuKFDzR+ojPm+8kPeDLmtd1rgBRoWlbfg2qD9FiO
1SDzJdIeV4yVu75rE5kNp8xFodbht0OLT1h5euGMc9cbp0HAijgi05yOgOVvCNR35udo8uvHel5G
82Sz41jwQSYH6gUXOwTUhcHzohes9hcw/Sp55UON4LdYd6rCVm7wXkmI3UJ5gnU3aZqsQow3chhn
DZLB3V2wna/IBx4q34mS84jp4b7reOi/JS7JSTfs6Qj02bEQ0cWT51Q/+25bwENHab8ihAjHLWvX
vF0caN7gDrk8g2Y8dsEZqXvPg9SK7nGRnkWdikb+DfcU6i+eU9m/Mnxmf5E8dviGk3qZCixdPhsr
AaHNWzw19W90Rsl+VkR5RmwSdPPh2AoT/zwN/187ScoLeO/A3P/6Vs02R0/bPoIRzeKOpodhJY+r
01+b34ByAwah+58IDeQBmkZ+bcHgfpzdaFHHneRVrss+FOJF1EOLQyPhVf7B7TziBUAZUD82qKXT
O4TlIiiXDjsqYklo3LLazXQ/9EFbFSB46cdE6FR3wTvIJLMMXav+R9p57Mitg236hn4BChQpbSur
s9vtdtgIDsfKOevq55EHmHGrC1XwDM7CC+OYJYnkl97gqdpIwhvDjArcNTGGgKDDiAn1TKzP6c36
zL23dSqa8vNQJJwy04wRtUQuDRsEO9fbdk+320kfAeqiti/HCXbKZJbBI9ZxBVG3T8c9QwDh77N4
oMVdapbzCV/1AkRKNQ3+PYcMiMVSzH3UA2F0p3R2yFx85XBFSBuikoTs6+waoyH0u1ZZyLtuVNAO
FG0ALl9jUPdDIucvUW2Dl2toyrvbzPKZurmJTk1jxv30lLEObwWmQsQBLqlEElPl0VYHPmDvLZw3
hn1mwQvc54agQ1EE9PU2XQ3SaisDUyRH4DiJczAjJxPHUWNYiiZXXh91JwJeWzWTFZ2E9CNx6KPQ
WvBjdvzYtoNfgHFLZPk4Z3WUf+D8FtLzDW0YPYgUtItT0T2GCibttijDHsAoL5FcHPkqUy+N7h6F
oNG5ccs6fwgmCO2eO6E6AvwlmakhoskB/eLHv2eYrrXHeJPyiZaUG+lPmWY75QaJtUSw2+I53WVt
aBe7mjHqjyZjlL9XjVbU20rRQyLFmoMPDbyA8XvVWszIIjK2ZO8DDpHHsmfadSr7WpE5Yo/w2yJE
wvFQ+DPtdGnG+bHvRD88tUaRSMh96fSqBnT8WUJmDoQFq751ijHQj3oL7nXTzQHjCSQfuNjzAL4i
faiKyJMlQGE2YyINfqgfM/egOZcCV9Y1+csNVVBvA3MMo61TT5Wxz5C09kaX63ML2hKZU3s2ZU38
GuvmU9MHs2ROhbtSQdJEal0H3fSpSXznQ8CIxyB1ANK/00WLp7cBMAm8cxFCe86Rb4bVkdrNsLF9
VX1nFMLY3s1dixpWhEANeTkRPQvywuQEmNxI9qalZlo1shMRUzBIxXvkcwJ1MGqa/94ElIamVQ78
lBQs0RuagcDrdpUaIm0bJw2xzUf5UXjjDKD8ZI+Z84uZA2Qs2kFxsLfGarT2c5FNnzjFjBMhY04b
x5gK42jlaNEiqNCLlwr8YXFXuMPU3gSV3b9ywBeHvr4L9plbFL+s1pp+A9eNYJBV2gQmzCF5lh2I
T4KGA/+pjOm3627RMvGGVOcetbGZ6+0Y+P68ry2L+ont/lSAkfrNEN3dgQFcuEh0pusv89TPMT9O
kgsPlBtQS/qgemRIVZEejmBePDL3wSEvr2tnU/gzt57lIvGwhXqTF3tMPGzwLxW30W4MkYXfkNRO
n3vXbj9aldF8HTM1nVJkiqKbij71rUIpbSGxDpBvUoxUwPEq9P/pafnxXQUG7osZ1k5OalkYJTBs
Lm62vKrGPZpWPh1N7FbUyRk0J9lNVgg1yB1Q3ggdwA7HEqAfkg5a5YBIcIL8CaOw6ityt+FzNCXa
V6PLGexkimhyhzZWau1pVPb2FuC7c6fiESIJjjsCIJSOqZ+VKAASmW8Op2UIymgP0D19dRB2940Y
yx869sfDvhsFQgQIKsAZV04RyOOIf4dLRxDI0XM7SZcCj9izoVhyXxuweBG8Gb+TyAz59osNmjlm
RGOOLyqbq89SJNhOWUYRfm+59cZ9Sv/5R6WB+NoAMg7GI6r0+ne2BMqhlCk6dZEaxkcEJsSimDfb
Ah+ROkn2jds1zRM+LzWgams2fspqzqlGmMPlu0Khpr0LZlV+jFD/sfZV2QVPERJSvwjmSu60Lp1M
CmnDAlmbp+mPnEndCAS9UtQ18yBA2VkJI626L4ATzRbJ/FzCWQUb6yT2SZkUZ9sQ3D3NIxMN5o2s
0afYmkbIREOMgYtGRYScUcuApjsmQdH7hPlBfsGJfYDfYmX2Y6ACaiEjdq0vva9M89gVavwQR2mQ
3kqAK7+l6qMvjVZyljPO1p8W6dztULzL1BZppPBVFUXcn6pohq+hAuWeNNcyhwf4Yfh89e7Ygac0
I2u6cSSoU5LHnm5IkeBhuknaUX6dhhGYwNi5rX9MGEvfGpD2okOJe4pOatQsbWMIkeI4a/N011Xt
0HkmFDx3JxOKVhiHg6tumZI2GYew4ldoXUEjGp5mnDADRVNiZxttXD7kgY/EBbtX/5RwW+RHIFt4
PWlWMjXPiezip6SZ5p8GbAdvNGBVLnNyDOnbvqgCXOMne4ac5NCwdn3pmltRkgV4uayEDhRFQ3NO
RGESHG20GRjK26IIdqMgvzzSkQ+Nb2MzDi+F6LXmAKlR3s9tkNVHiSTE16ijsqC9WmbPADrzYTPY
vDi2AUoFWyImahuDL+fnIu3saUMjYQK9W2vosAWGBM3SaRMlD9X+FJwCepR7Ux+Z8MdRZggSl776
1ZoORUILtKDdtIMcBdXO7H/IuszSDhYEgp96mlrSE4Np/dfNpZ3RWpH6kz8nGZD7wum+LBbSgEUg
/pMqiNy1b2aAlli9oxrymKNdBZSZYVJ3M5W9PR8gm+dPDg1wogYKpN8HCPQ0zR27+e7KLNS8jvba
xwp+QryBEh09tKCIY2ZApXgyaIWzyyaLWYA5FZF/D/8wgueZ1O5jY6TpeISXiQmvuUxkQNBUHzWj
pTGl56Yb7u02rTg+Wt12j+4QjMF+GlKsxBqU34sT1xMZl5sZGPqyHVOsg0YnSdlPCi2RKAc7EgZM
x7iJWsc6lqawwe/86RBlCzOU3gZhajvB7761i7Fnx2WgmEicQiYxaLh0QAMNZlY/kjp0H2PCG+ow
BJJvEnpXfROFfmDutVHRf6AhMVh7hcZItIN6q55NfzaAvFtlmGFXUaunNqy45ZuOJE/LKtixSOKA
26NxwUBuwzwhsHZz4pf018xSHXTmUmCc8tCytx2zF/qPul48k6SRyA2FbkB1a7imjrNtTY+pwR26
6SfGaIMdR0sKXdNvnnsZ0xkronAbjeCAN72PmdKtVepps9BRSCV/UNMohSKIbT7ynokltq3jGAaf
fvog0OP67BdVg/hCaIHDnyNukAOqXW19o1PBPAeDSqDh22UERAhCVb8pYuDo97QdaIQFRSNefSfx
n9pg9u91JjX+rSjkrLZobmjD3nUHI9vMkyGn2zIQ6KeNrZ79xn2w/KqFnf86AR6dvQRFrt8MPyIM
zXIgEBu6ij2q4FVIb8zw3ewOeWguXUv04Q/0jEJ1RFQOs8RpSidJ+YMsgqepsnr0w8qgAy8pvPZ2
zaiPzxDm8Jhs6VsnpQGih48vZ9CMdVUzgygcYyfyrNommA3aJ8ZijCpAx8T+TszKAbwG0hnvjSTt
8mc4D93TFHf9BysrGq5pAO0NaPxw/FyLpT6BP9LfoMUAbMxJMjXccsf5+kd2I0QKOVl5D2TNto19
4NMsgQgKfm1DYboI7+vtcOs7I1hJW7NRy2R4l22lExh6sEmwWPqvYsK+QNZgGm9o2vdfO8MBAU6d
Uj+HbQlkHzWc2wKUlL33J0Zw6DYF8NF8K4h+BVVnjDsg40i/LJoZ5mYG8uEfbPouLYIBlvvZ9s3w
Fan24mMyRhycSOTtaZKFrjOGCcUtBJ3A3MRsGqT/yXfivZ1YqEpMke4eCze27pjKtjlu3LS5H/Mu
BZNDo9p+aV2nbzZlZ9UcBOA/Pu2EgIgpSB+bh9mPKncTIFZlbxsjX1jcAXnNXguM+Its4mo+VAxa
uid+6vhcE5wQ5tcqlw6qtK12P0M3AE9J7JK8LpsJZybm5hXJJ6Y/aeqUPxu3V/XGCKRDqEg7mBuA
OMCMiLoFCRgs5gjb2PKz6FjrI0gfRHGw7qAbZDUP5uxGL7T6pf3ARkzRDDVl5++Nyiam0fxndB50
oK1pWtpVsNeTAUUY/te+2iN/jG5BrGak8OAzIvLPu4VzRfuIxivSDire1f3QxocGSduQAivsH0yz
1xcRASe8n2dLcz4GvphesuUw0p6IqXLLwpUvOggQ5A3sMrkNaie1UNhxmy89Q8/xmMGxf8gICNip
5djCBoydCkJDN3xrkYb+D8UEcSe0TCBtpBzf2QYCEPUNTDYdBeeyGD3UieybusZycQOxBVTETGbF
fqXOt78ZNEQ/GyA0SZvAHNHQhL6pPkoztcp9X/cSpRsC8raBZOQhRNFXR/4uTDbNMEK+SU1Z6jsL
ZlF2cEQ3fUvVQGd77kM32JlUwNk3mrLOHorv0tKxavJmyjvNOgEo7G56q6ePpDmVTV6ibPc70zMz
hYRvhEt8QB0avkQ6WC8osekfx8ZMf2rsk69NNhb3oQimhTbic4Pa/pT/hKivLwxlg3aZi4jdf2Gm
YWbH/EWOm4n4deuy06fbVGTpk5bEib2dwQXHG1sBNfiCMkYA2w0fYthpyDPTt5+pFIkzDJt37VgO
z2Mcz+1zwbgO3pRbt68ZPUmgofjAfgFhMThH4GNWBQoo56bEFFLZm6qi8DwNeqE13xiM6/nWHKKq
vKOvUdwU5FfzsQYWY+5DPdCgNADhQqQnG8MP5CHmNyPwyT7zGdgImO0WDNysx1WLnA7OD5uKuVJB
W9kq4+M8uxOMsjwleS6l7rLnwlyQJnMBjoeMEo5boGiM8hGYa/IAmaaO74YytYEC6RmgqySwctDC
sQj2Nr3kkhSyX+agFSqMH1BBg7puG5GTe6BkpLUFl+V/R4EriJ/Kzq7jA1YYZr6vTXcAlOmY1QMG
zlW1MSKdXw3RxjRvTAf4NyhtJz2mRpaGNzRIC/I27Il6UFnNpH9pnVL7RTWe83aHQn2YZCaAXk5x
LTfIRnbRxwro18EKxqnbp+ZIxT+bfQMA1vKLA6i6+MlA6QipqKIo54eoqixsZ6HaYAAH+jbIHv4H
ZKDU2qgdPOn04Q3ynKW6783IdzezmkZj9z+mb9UCUGzmzX6PU5aR5WWO5I7I0/2AKvB4AIWuF/xT
M6CEIi6nU1lPudqnHRFr6vhwECeS4Yq65xkhUUmCg7wm6q7UKMvf/yWNy/BzYtBTdh6C0frWsAsL
XAj4XZM685o49CK0uRLiRCSEHqtEipL/VkKi8aIWCqOn8zpkEnY+okf7SJrOw4Q4zJYOkfqm+TP1
hEseyEwb7FlBNg4RMLauqG+eE4pUFtbxjIUUtkwrSVCNLU27TO+8Rs3toUMPE5nsqD9eFt08o4Ep
FeJwjmktrg7WSo5SC2jjTpQhXufXH/mAwWcLhPkyW9Q8+gcUUVUKIfvyosbZt4wAvgGeGfOgtadJ
DgVy8Gk6ekPfG0/AGJyjMA1tKxjIHMi6UC4CX7PPGjnvyiGpNpibuttyKK6Z8p7bWsh2/Z8fsmiS
/rW1UFuqVS15yX2Wob4HzMpxjOgWumh/xaL17OcEroEh1CLs/k7hVY4yVaLuPMn8+Gg5lv0gkY27
oll9dhUlFG/LsgC2rT5nDz6lM0CIeiburHSnhH0qhtreX/5+ZzfNX6uslLGtNpCgsMbOKyFFezhU
BHuH6dBnlLjym7gGSEnO1185D2c+FZY/Oiamhq7wFV49GgbyLo1G0XkKPcS9XU7tQ5cMPuJt0P4u
P9+ZtwgWFFSNBK6EWv1KAL1DbAk8SNx5GNWZ8Gdb6RyASjI8/9d1THaDbuF+YyBFu75swpzrHBAL
uy9urIdiNoGKzmNwZU+819VlFdJISyg4ku8UZxFrBBdus/N85BYPTlGZn3x31MabOYpNjz6gb16x
Zl++/9tLFD8qLCW5uxQC8uu9bmJ1otAjajxShO41tCkztDhN9mMuAySVF63/RBaov/mmeUX49o9R
x2pthWmCK9Ecx29VLd/27xPN1AUiWDR7ba9Jw0sA+iK9JDSXArjMzcLrFbhDr+7Ix05MBWRFmWLY
N10HO+GQ6G5FXeXDKWZGj26Lnaop20KJ8O1TDp0WEEGGDiiTVscNbjJlM4UvgXdvUij52R47KBCy
GZonIAXTWbyoerbKK9fn++2JyjWBQYCYEXjXrNwHDTctoigyJy90EvmCUBQ4hjnUP1zenO/P27LK
sl+4oTFHWp23OtESwUxjYlSFzECoDS3kwtD0hnJujpeXOvtArnQdVyChiCzT22+mQ1WdnUCxFH7Z
+0TQmV2gg1dO9bkHwuQCBzlLCkmj/e0qCEi5de0KTAYBE22nxkb6YKaog7NwzW3wzAGgs6nTW6Xq
UUzl3i4FtjmHt+iMXkCBVGzSbEAfqhsWSSMEDM3wDpnV8PvgdsBuzVSbwisXy/Lvrw6Bw/KGUFBW
mQusLjC6qXHWiWr0aJdotBAz5rXFAEyPjsNtVenxTlrFNRPyM+/XoQNo41TGNYNz89uHLv0yilVb
T16sRVh6yCHdq7ob9hayN//+KVlq8UkQOHhgJPl2qUDGiMgn7M1YjF+EOXawu5j1SktkV1Y6+yb/
Wmm1adpKQ0KmyyavJQl9BrslH3K3mKDGmL1XoXLCTNaRh8vn4eyiLtNECyMdnYzj7ePBh6OAdiB0
NIA3fnBigp9ZSfHi5KZxnxmd+X1i8vrj8qLnPp8g5gleqnD0tV44tLWAoU4yeAEcl5sqg2OlCRgP
tKjrKy/13FKONAVYPNcwUSR8+3xoT1OiDuXoDQJR8EFUkI+i/r9uHNwrkejMmwQ8oduMPYgFeFC9
XamaRJH3hhy8uOnbJ1RErcOEecgnRrvVneMHwBcj/eflF3l2TayC4JwRA0Fmvl0zmugoGst4tAcW
nDH1bdLbFIn5XTQinIRGgI78zwSaXJwuL/w+0FuGQTzAj1aXi8HH24XBwuUJukgVQc8OoU8zbE/x
wPhVZF3xn4VISXDlO76/t1lQ6DZxFqMPuTbNqjl4Q2g2FVr2WkPNiJZclkTNlW94fhVSWpJnk7t7
tVuMJkfdcWwrLytG4CMusP0PbizNKw/zflPyMHjROoRW8/1nM2idit5va68e0DMDvdPMR0k/cdiF
qBf/vvypziwml+iNKxeSvraz+lRMtyZVRWHrIbij3bbYDx7C0c8eJr28Zri0bPG3scBCgpNsSBqL
qcLamcsdbJuBgt94ZdlU7S/0mqmizG5KHxAoBDXdM3zsbyD5+E84GKVUugah/vLjnvmEiCBx/Ijt
mMGtyxIUIGc/oaXq2X7Y3eltB9wFvtHr5VXOvVSyFZdqDv8gex31nGgusJcqOi/MzPDgz9l3mLvZ
XgnQxpdXOnPSlrON2beieDXXz8NwYQiNUdWejGf92I1OENPDRgyamXPfHZFcbf/dcpqaECNfnRKI
0LeOCWWBmYKFNIGn19r4RDRAVUjO7q0JMfdw+en+JJCrLUMAJ+5wpBf86nLD/ZVDw/QLwcEgiiTg
fmY3i2FdzcQces4GVoW4aey6+A9q7PAdMwJzzz2ov5jIfF+5z858TzaMaWJBYpG3rSMSyObRrMwF
twCm9wXtWsaUTtRopykDXn/5mc98UddCcJjrDFckwuDbR1YqS2UXRZ0Xge661YbS/uRXXQbhr6FR
hAwkHjG7f11SACDn6hQAVDASWt0BIHXyPI3ixsNiAiUHW+6ZvTY7HdnzbT7AWL+83PszyHKYMGKu
ojNGVKtMZh5od4WtU3uhEXYeghfFUeNZr6zy/puxCmnvYlim06tbvccUXLHwB7/2otadH5DbcY5p
4AKuXqReLj/Qeim+lK4kvToij8Q1axUXtEqg3N9pDNDrvrppCqsBqaqKQ2BH/5qw/FmKw245aA66
7ywbGcCAIqtT3cNJJD+RtHyBODgsrKzgyvtbf6X1Sss+/evoGQg4JElbYFARlsNh6Hy5ExryHZdf
3TomLKtAodEp0w2qrnV90seTQaToDM8gG0Fx1ZavluUqj5xd7fvWiPeoQrr3eKY0+xGNwyuH7cxD
4tRlcbYN8hRKsbcPmWCVjHcRkpEmoIubXHO6U7SQDS4/5PpI85CkQwrAC0RHh0bO21UQ85Ii4mbx
8sSGm57BQ42Q8cRHJgLVjR3MPzr7LOv97xzFZE9Cw3m7XjdrZEO+pnsMBvV+m81J/KWuFXp0l5/r
zL7nzZEHOaBk9HeRoAftM2m5NGGv4OEKazqe0VhqaeTCsUHf4MpyZz4WyFNeIO0wFzrYKhjYRQVu
HP4BZbMNCamK4zs+rvIuP5S1vJ2/Yw5vj4uessPUFUZ464vDbGVMMQsKjxPfuK9RkYc0OETRvFSl
BgbMwd0toqcShIdcNBPuF5VpEm5nVDLBr/bmVgsiA8ETp1PRIXD1+sTeNppt7bggnKs5nHBB4FqF
ls4870NR5622Q1BHPs1gdWjdpJolDnJIIvcrwswTaiil2YO/hk9gMhTD6ORm9PWk26Igk4dbXHp0
sOMgPqcr8ffcB3ZwajN0Zh6KhsXbjTQGJrozqJZ6oe7E3gzfcBNraUEzAbLZ5dd+5ozQNuW1Y+V+
ppUUxwhZoCc/I5sV9p8VDjYedLRh14mu/G+c+ituy0uMWX1ki9GBxUFZ+iPrgsGphy6fdZbDpg9d
oTnIfmM06XwKcKrYIn5rPqLtgfNzhl/J5Qf9k/y9W9qmVKFioQ26jrZZGsRNVQG3orcb2LdlLqIv
4CHc515z7MVr1UHTLuyCx7nTqi9m1lUHcP3ypfIL8/OAEsJjT8twf/lXnfnSf/q/INR5Ke/a9dlo
GEGUCGxQIWifgrptbtD9KD6BoIuvvIDzSzHaYvoql77e203lihkpA03ypVsdzciiBq1jR/l9oQEw
+X94qqVLb9IE4n5fBeasNyt81YmWCJnAXUIku92lWhg+wzhvny6vdWYDW0v9JGlxC4ymV49VTaQg
cePMHviAOXkNyO0+jYAJ7rsUUaCfpjlpV4LX2RVhMi6dJ4s/ViuGWhYFRpLPnjGUCo49kpKg3nB6
6QL6sGlwzZl63U7gYiROWjZTArK2d/Vb02ulqpJ28pIwMHejCeuxL0FSAc/IQIoGP3XXkv+Yef9Z
kz3JRUzGw/hxtVlCcJxZYHMB56p4BhwCnxMI8LEY0uj/c6kl/PyV8LQF8+ugdyZvNp042ueYD3zI
ErBBGy3VzenK1jz7Mm2sZZW08DRc5wRIBUsnBAbiuc1g3A4I/B87kaa/F/D8KZjL8hVd3PLKHj13
9ExYXIIZNmOldWhbQHnl0NGttCEdPYwIDB7bso6QQ4LDffk4nLtgads7LCYcqdanPG5qeN65O0LT
NxlSBEV1gqZoQJdMUP4ayH6wxcKlFADulS7NtZWXY/P3d0T8NNamnIcEmbitMgX6yZ0QFR1z9yRG
o/vVhw2YgloW+ZWljXNrLzNcDhvWts46rFR22TOAT/iqfV0XRPLW70E0TlG/QyY4drZYjYTjLqcs
GrYSiLE3wWuNkeD33Rt0tBxjo0MACLdOLgIkrmFHo642jb6zqe2qwaxoNgd40QO6P/vLH+zc3qAL
RPLDXEK8y8SzMPONCbkzr0qd9DC4mtohHZCSPerOlb1/7uIiodBN8jjurXW9pPdIPIthnr2+rqZD
UITNCbucYqcH03wXhsV0vPxo584aUoGMAUnybVq9b3cEcGArCBB/9XrXd82D6KzuHmyLHzz1VmE6
XuYvqhJG0rTPlxf+My9ax3oQI9APCPVkyquVZUCc0xG48AptNEu0JSLxvXZxgfFaVTn1UYCDcA44
dSXRfqiTEHWDCvoLOMvR/jIgm5A/wjpJTKTlI+hMfiEGZ1dOEVLxDvICyaGB+62fiqqPP2UooS1a
OX7ZQeAI6+AGDP78Ka56HYzSZEsgpKDXxLc2gI69hZPU/pzbeUYvwgEitIM9U71MQ6xANDvVCCq/
Q/HuFtUcC9+gyy/mzA6gW4tGmEs0IcteXetjnDcSzu5IKt8tMmalkWq3cRIO34Dbxumh6bqoOvz7
moaiRUafn5b/Ou8q8ZQI+1ajA1/Ard9VZT6x7bgZ9gBefQOyak/T4/9lTSbQwnYtWrqrBKQO6A6P
NWtOQvl8BANAc8vdcLC1cfzY6+6VDbfEqNV+A3BBqNQt2u/MNd7udAQKrd5HhN4LMrwbNn6Ljc3W
Rrj7GnDmzJES9KZtSiQpyQtWH9BFIRbiWTZ6ArWHEIUJ3dDQ9slwK0WrNUHmP5znu7iZ4u+X3+iZ
a0oIJJbJn/mDofDbJ5yHuJG6zWzPRGYcewgZTe4eyx6r3/embV4ZX57bp+xRwxYGcjf0496uJrIR
zVqIVF7Vzh3aRi1CoCLSzHGn2hm9EomA+ZV7+EwIYYRhs0UpXmnyrLaMU4RBa4XVDCIJVc37Nlno
wTJMJJDH7LvUtHuVK2vc5k7rX4nZy+5Y7x7GpUv6b9h4Aq+WRg0t1xvKU487pTpx+af7rAWgVzsi
9nCUFSeJbdUur2Nt3pR9VV952+e+rXQprjEqsOjdrXYvLeCM5NzgVmjzDw5WQh6GBz9mXFiOlzeR
cW4lhYb40vtxyb+Wv/8rR0gMVLXyoOK7kiaZj2Fs01SFeKDlO1R6mIhs3Dkr7y3VwQ3G8yX/VjVV
fgKk5bzqWW6BQoTZ+INTUMmbCNxK6yGtTB/p8u88c5wJV7iGCJMsivbY258JRqVVbjbOngjhbppd
ixJ4Awv5yirLYV19d/gysOvpK9LlXmctmmngIIgspGcQ9dOj32ddeQvsOrjp8AeCqNwPtQWvxohv
FUacqD0F+fyVPm6BO+mYQG0BQJ8fdRUB+lcQin81OshulJRNC5OT2VTtFkUx1PzQ64FiQomJ1Zef
TdA9YteN1Q+pNYjaIgmtm7fUh+l0cpoK02UpVDIgZJopVILLduIjRUmJAH/LZX3XT1P8YxRh+UFE
QfDbLGXW7vzBCGDv+hiwbTErxagGpfz6xkKVLthlmpxyHHIG88bSmyz/evlNvoMTUq5IuvfGUgky
i1wXgSmCsYglBDZldBeZP8kKyuG/DrGfz/Crw+ZJF42g5o16OdxW3YhiaM6HCbc00qbfCpB4diUA
ndnodPQ5SvTnSErX0wTHQOAyrQzhWQWo901gG5+o8sUT3oPjx8sPf+aupCZk3uVQj/Loy8X215nS
3TofitLGW1PjbkHKra2Q0okVHsNBC2/0mTFD+O8FDW0UepDAaFhyfVkGc2RGSP9bqEFkUp5IG9zo
MJh40HyZhKGuTduW87Y6KA6oIBsBvaXSX6cQYTMxXJwNy8ssONwWrIVjLbEAQHk9+wx8ezhkevnh
8ms9Ew/YTzSPpWCWYazBQpSOqm/zUDDVVuBPEToysRZ3suGprlyy56qnTRXMyS0U6OAa4PnMBYQh
PWBHoDtcye7qmw7ZDOcev0VQqSh0Q3VCPgtJ9X+/5gjkIAOZlEIkWSPlhgjvlGTKpZd09oA3pcJm
OzSu+d2fOQrOgghaIJuM8Ndd8bi1XV+QkHkj8vc7Fy0vrNZabW8VTA4vf7N3c0vuAWpAG6kq1zV4
e8t7/essgMOHuYtFs1f3Cna5zOw74bTRPtLs+aQmNdEpztovouutXag58W7G9+TKWz1zHhfECV+O
xi2/ZPUbJBwENKVi5dnQjj6nsd0iam74h8IZ7M/4hAfXBsPnnhpQsVj6eibgWGf5RX89tdOksoTs
I5dsN8fQ3oYuM+dQNF273DFLwrdvwh4nGUZUWINowJxxVlcuvLNP7ZDlkyLyY9bHJZn0aQxTXSHN
6YpDAit3i1sOelVACnaFpeJrJf+ZI+LqNK1N7vwFv73CQEJ8T2Xsd8qD8xQ7CIS4CUq1It+1DtYm
qhSL7bUTPQN8QDjK0Rts7en3T3Zcb3pavjv0551jhAbN6+VNeO6H0fcU+EiZqMToq+TBKJCgH3TN
5uw64lmR4m7srg+uPP+ZK5E3/X9XWd0QNgJJmKFH2F0kSL0S9r7hS29+HgfxvUcA+KYZWutKmvpn
0LO6hgk0TKyZ7EKkcVc7G2l6UnaHKFvWWadtSqV19aHIxxI7FByBNy02LvB0UkQDHnP0LOAqlQgM
3ZsxmsJ3id72XxFrnU643Pj91yjVBH4PZo4Az4RSCiIhILWQWISuG2zrYUiefTngZpSYvdzSH13Y
8lo6vjLD0XBADILGxp3PbtQuArFyDJMWDTYL618Yh8j4YxlTx4a/w5nE9p8dfwSXVFhLXzEAih/s
mgFtB0R2bXFthHv2QFq0+uCjQnDQhfn2QCrEsdCRbiStsGJyD3FM8nasK6WHJyPB83XT1MLVNsYU
qZMhuwkBBhP0K4Ss0JfHy9vxzPW7jHbYjVBIAGOvzokbdcbi+iK9mUnDPpYB9mixibmXm+lX7oAz
IZOl6IwvUPNlYvj2sRM7gWbkmEStIAp/JXCc0C0u8ScM6uke4tt46tAhuGGkb19LpfmX1ztzQTXQ
PuNSYPi6WjlD+jOeZuk1M+JvuW32WzFG12Zl514lM1CqRLIsbL9W+x/5xSmJHGV7wzxilhgYGTdb
bH1GqPbTv380bjYoDQ5wKTLIt8+DWwYeMVZGZHbxe06SqPgO5Na6j1rgFJeXOneR0CvGUHpJVhkE
vl1Ky1EYLEv2RzYq6yawtepFZpl5F1F035kjcutK1ldyq3Mv0qW6oj/D4eAKfLtmECO6FuNG6ikr
6NReIwnLtpHdl3v0VeIrxcH5xagLQGOTtJqrwyhqt8qw77G9CDdzboZi0S834hMST+LKAXi/FGWr
TsIIIY/02FptwymK7ET0XMqumc63VT0hV+3b88dyDq/1cpdX9HbHLxWyhSkFDV1SjdVS6D0kXKqm
7dnw7GFHE+QzRA8PlzeHfH+kjeUaA6O7AM/eNe/cPvRDs4stbwjsyj2OTC3MD3ZXDOEtxs95ii2f
290u++pXjk0F6sWEVcTCmuQFC0P9xRXgCrd1FlfIVhmxydgcuTaF7CteangtNK1R72K/dV5HJeGe
G6GZ/57hNnzsS/D5B7+Qgg7l6Ps/ZQqXcaPZYfAJpliR3TmooTmbuKP3uIFkoRlbp/flz7RLbOsY
IRL4U9loLaCSrdn/4dRr/awx7nvEV9X50aKuW2wpYfsJXrpZYnxYqeYYumWnXuCa0eJK5rnqn5sx
jfPbBIeGD3NuD8nB78v5Fw6KdXbyC8T7d9MAJAg5zcp8GWDHg0GqQPluQXblxoGeHM4vIs0HaxMg
E/AzTfyw3xdT3KIUQsJ8n5SaxEQvq1r9Bh9GNAENPdM3nVrk1FNpdfJKGD9TLDN4J4SrpWCkw7E6
EFGr67gmJJZHFoxDIzJXbvBDr0KiIQbVhrjvS2sAR5HEGFqG0k3R4zTV8ETIMj7PTunWVzKmPynx
ajMDnKGMNNjMhlqXk33bD6hF6gwmsvCjgxszMh8xgmToWY/1vTOpdo+/M9IXMaOrQhPuLhRhjOSQ
ZTFj0hAPoqv8cnnrG8trWP8oGuUws6glGMCu7uA5K5CVTAvTE+nUJciGOFp+F+XocbDb3OCzmsGw
nMY8QpGlQfg83mauPms3cHPa9CYrszE+iCjDo/LKD1tu5PUPY6hMog/Im1bl6ocx/gJnOhXIVYVF
0aNK5pfxPp2Gyr2fXL37PmtuMm36JnGKLXKOOn4ADLLwWhH4iL2aWTvqJw2tJ2tn4ZRbIgvRtt//
F2fnsSO30a7hKyLAHLZkJ/bkGeUNIY0s5px59eehFgdqNtHE/DYMG16ouooVvvAG2vPjUxFK3e/b
v3blnpLB9ZgzqproY5kNaZh7YolaKTTLU/EtxrF0cEYFIceNVbGuF4UCPMhioL+Mpi+esa6FiGUG
ouKKfWZ9TzofAwdAnE8KoSraNtjVpEg89wgQDXWC6FGJlYK0AQy4fkp5XUD9Iz5C+RCsIL/xnzxM
gPuNTFDJncx/vPFJTdRiUxm5ERTjfaRtR+uUAIvcSAXWlpiHgK4O4HgJ/PPlsGGBilPdTBS/pk7G
gjeNziQO8sYhXXnbZFUBDoDBlkIfe7HAXgKTH06K6tIFwCYe1RTrvbUK/0UFIR0dPrxrSDQIJSlI
wz1bXlFE9d2QIYrt5kWquSOGIC9TE/kbde+VhSN5NKjx0nsF7LCYUtmbWYSCruISVvpnT0TiBjJX
+Xh7LvOfsjiuIDdA68kWpV4ygsvPk02N4Sl92btZ6HnWH6uX9XgHr0BF/bLmAD5k9Kw3xlzZiSpc
BojGBAfX/fBs0gfTyKF/SaVS/+jFGZ2C3IhtILOzK9AOvB9znPxuT1SZZ7KYKUYFGsUP+CcU7OYz
+s/+rxVsq8NB6dwuxtLkIZVLsHJI89M7Ac5UPbM8OFlhNdrMArI+PW4Uv7S9r9VBMYvEw83piwDn
kDBNI2nno6joPw2wiz/34USfawZqPBhJmeFbEAeF9CnwCXlswPiz53LMhftTwVwl/l7wVP0UmkDK
TzEXRg2QSw6NQ5/ECMWmRNf+a2J2qW4H+TY5c23t2VPgMin/iHz5y1UwAksx1LJp3ChSxjcPQxeM
QhAWBM7SyIeB+jXWKFLZv95e/ZVtNrfmQOvTn4N3O5/ffxY/yEoE3FTw6xIkqufER/0cXSDDgfJq
vnBZNRsX7nyrLD82NUp6kSS4M0n0cjxKYC0BNEBybFW1lz6T6neEuwIH1QSER6tmegdoUzqoP2Ub
+2zl2JJbcgdppA6s9GKbaYVcF15FD7RVa2TQEBk7ar42HG+vp7SyoIzAKZpvBzTDFhF2OZlRXxY6
HLWwRbKk0TyxPumRJLt60es+GzaPJxuzIkHYJcgQTXdazZ54azEhjW0clb3md+VjEHDgousQN5Mr
GdxPLvSfZeyo1Y3fu7LtuC3pq83cpWtCEfYieBdXEU085B5oD+vF85gkiO93jRK3dlh5iZsPTWLt
bq/T2rhc0eAJgDzL8hJUUkQKwjGI/LtCbhSnpG3CF7XK8QTuYumJZ7JGkLUKv9wedOXb/K2NU/mb
6ZHL/n7XDSiqz/xBxZwKFBJF3J3MztwPbf7Fw2PKvT3cyo7D54/mLO+rSFd6caSrLBbVDutKt65b
pD+MzsKGQS2SLXjGWmhOD3aONiEZWFwUl4dq0kragZhYuhpY6GnX+0r4M6PCNEv7ZiO2yEGluhL6
vR1QjTh8E9Fbl4+dWmoYn8vq+PP2vFe+rUFIo/CZCN4AH17+nMHLBPRkxdoNsdjEzjsJjZeCfXxs
Wjm/i5EZk/dSEuQfL7TMkSLHQpm/7VW/Z4pjMaQlAaOwQwjc83BPTGK/PnWEBfvbU1yJG5Fepv5B
bkuhZZl6jNZIrhoWtZtPgeRovi7ZZSVajhiFzWFQCu8oeWJzCDlLhwAzvU+3h18pFUpsKrpJ3KXU
KJaAjmgC2x7KReMinTF5O9lokSTKsCl4DhGrhqVuIIQFUondvlfCRKXKGkn+VzFA+XfjRl+J8Axi
SCJY+IKgERb36kCWjdQjzJ0hbsedDkZHt1VhaKtd3eXVVo995Qhzg8Ng4FwBRVs+k+S7QLeaGm5X
n4PYa4L2RJrV2hYeOjsk8rONtHdtdgYXJMUMvjaR8uVeDnBmKxQralyEmiFtl5WCl9CQjf53PDlq
+en2d115HWnKkp7xULG1lqPR0C9QUawa2GRt47SChCi/JuVuG0nCwRhQCB4kQ3spUYPauI81mYlc
PsyUW+awmWnOPdrFZwTeEnl5AoEIhl/MUe0I1TF6aNPJpowh0gKDOvI4JWb/ZkUBRoq5ao5fEf8W
+h0YPo8qu2l6+t6fJtNECboQsYwyvR4Bvb6pMXmYyiG0RzwUpB1qUEW1r/sE8braByxzNON8mFXU
JxRBfcWT/qQW3jNoOvqjYRteYbxJRS0k9oSW2aPXStqf2JCE4KANdA1chZrJp9z3UALuqqwF6FG3
b1aPAMXBgqiBDGCjCQofb8ScsjN6q0P1T48B82JGttNgJaKuE3j9nzxA4M6FtNcYDr4vWrar0Jr0
HEkPcYqztRTRZccvA13b2GbXH56jDJaTcplETrZEuOjRCNEPKTYX7exCfZuFGKw/2Gu1wRF9dNAk
QVrBNYm4bz2bkE3egr6t/wDiIsoWonQF8Sv9AEs3Q+A91tUmep1qsDWoFNflg080d6RnFD0C7qif
Rhil327v+uszTbw0tzyIP7jUlj25sKbXNsXKhOYyb4JooDMqYiRn94ioHMaesOj2eNdnmoCDIJCl
Jt1BbebyTCexEZS4/cAzUOtsH6Jgvtcq8b+ma3vn9kjXL+HlSPOh+ye6HmQ5C3GtEN0GI/R9M1gt
BkwdIvi8iQc5wAJIG8byeHvQ67CDQTnFpkQ8TylqEYE20QgfPWB6skcRtQ8V89wNcbUR3NAivr4x
iKL/1qzp315d/Fk69g31k7lrHmX9F6VD7vaHVeax8rMwIFXciWog90fYZpipN2GFvriHzjUy8Qka
i3u1lq3SJVSJKUkBXovsQh+baYcZr4zlb55Omq1ITVHaCcZgs4BeUUR3kZVQFPf1uGjR3wFbu+Oi
aUu3LtSkeya2mGT0/83ud6F6MGODsGzQng68SUD+X8Ies4wHo9uVQc3dKtVSg/J34uEx7ONm18Gi
GZX2WQgMolBA3cHwCUiQ8FkPI7Qx/cRv/TutMzGVw2Te/+PpRmzs1AK12l3ZhnQeVT2o7alHedCZ
ML+OjtT9i0c62mGyn6tLE7Itof6k0isJkB1psvecIPGgap70YgJ+f6748Xdyb+Fc6ge+iFslJmH1
bpooRaDHHUXlPYRmjcIzmu9fpEYyYyfAg2xgeo382DfSFH2rJ+zpbCrjDZV2j1iA5zGtih9m1JrV
rybJKYoi+WUFdxrKgePjJArRl2YcA29XlnWfH5A8tY6dnCnNO6Y44RvCoWl81HXUoU8mxl35s5hz
ZN4zagIV8xUKH1tGvQbJ1UzyG1r+aHnVfRsl+2Io2vw5KqGmOeKgmeFPuaY8eq7NiqdFYGEUR0or
GVVDLeusE8L/XuhyeFEPmbDbgEVeNIjPx5U0nrGINU0nC6DgPSUNsCxw0RkmEiaeH953vYj0c9PI
+HhRHKe8r1Du/SZoVd1REpfi4VMyFbK1M2G/KE9eGKnFHtZDGjsG+s3ml94HQHg/laAIv+hocOc/
/TgWJFs2quakVOivUe4XjcFWI1RC74XG83t7GFqiq4mWtXpXTaEanfw0r8inapDkNqLAgoQT9qiH
eG5PZX1AMJFXLzEregBipCnF164Ojf5rrQm1bCelLP/0SyWo7/Iww/vDrwMEjQbuX/E04hY64CYy
h3NWo+RPmqZzTUK+NMQDlhQigo46Ar1DCsh3x4fIql1DJT5EgFaX1GjfVPikg8abkrOY433sTIUm
/8Baz0NVFwM90LJJM75go4W3nuljSmUh26zwn/rwkKfxWCKtmQWtEwOw+OV5lU5tKE6j4i4zreG3
VRshb1Rf8NkpVA1YogeGJrhGA1XBTvBoDXEZJcbZJ/hC6DYZBHZ8PM1y4tSd2UgYapvKr0oDB7Gn
80OHH/9QNJfSoKnTnS9XYrjLBiFMT1LaSilwNQ+5/rCwoi855sV3On5uNMVNL3kRtUbX9mYEVv0M
r6cbz4UlhfXBmAzP5Q6O+ycyifABrxExPya93lQOtt0cLCMYaS4OwZj696LU9MopScT+LUF56R3y
O666aoIAqTNpehvs+r7zMc8phAjVR71qY8erEQk94jcwPYyVWd6xaiw6HWxaWSUtqNQeTTGT9lNk
YfIIGEVvvwxiUxm/oXu0WNDWLXZfvAseZtWVzNs7atlsmgckBBoXT9bvDHcP6X2Qxe7LEDbZs5TI
0mcNmox/DIMkdPuhTqXdmGNtBm6xrKojf4TidiaZl51XGi0bhIK2gteVfgy1yrmDOefX1lX51YwL
LYyS0HS9JvRLornAPKiprP5UEZB7i9VR+VFoWvJQFUr1EIa+eah9We9to9KCH36XDd4eR1A06rEZ
kDZy0pUYA8kgBAYg/cvXrX5BD2VzaAWo6p5XOmz74jBY1nCXidV4J3aZ9vGXHwFADh7VbzDS8vx7
/nn5Gx9Du6ZgLSLywpcKH43B5hVLTh57ObCzULc+jbnXfvnw2w9+VCIh1aglXrXl8RhCIjceDddC
lGJHktrde/TtDrdHuc5+WUKKd+DeqXNJy9ZBCzi5sTzJcIVEsRKbpNDDTjrqlccMn/kvVRlkd6pW
dPd4CvavUzWV77d/wEoEh8CVTsFDhhuiLEvwaPhFclOxupjHNLtaAYdY+EBkB9yxTreHWts4ChhE
QuM5v12CDkQoqeLQysyV4pjtYdhNSsajgMy89ShBgdpKxK6jqrkAr1M8RIDgKnqTo7rGtkAxXEkO
fqq+Xp6nxNJfE28SN2a2EidaHFVauaBTqE7NKcE/W5QWuRxznYC98wOSo6SXHrWuH19vr991CIxc
BP0LvDqhVaEMczmKN+py2UmD6Wq1IN5FkS/gMxoYLGJTnOgI5E4vs3tuD3q9P6CLzxj5mRgxUzMu
B9UnjM/jjoKejGsSgoyYOtBA1gCld9L+fxmKni07hB7e8ixg2lF6Yl9R5hpxq0cLUrEDVRuPaeQF
G8fu+oNRcgKqRE+Us30FvMXUKwwI7Ey3DADYz4D0B6LecqMGcb3hGYVWAPI0gPWoslyu3ZQArol6
1XC5yT1xD2jTT2zF1wzsoAQM1xGzRK3744togcCnWko1mlfkckwxqjkNWLghaCrPMRWnQHJ4iAVH
b8p+I9e+vr2ALevoiyIPhGzksiVZ13XQ4KKjue1sWWAjB+MHpx6DdqCvPXDm3TAoJv7iRHa464IC
3NHxG6qNc/63oLIouPxFyPBesk9pt13OOTWMHDEvU3f70vQFBysn7ZE+raY69CasTxASoj9QAjXc
GUGOF/ZM2qicuuozHacPoIo27QSjOKABK+RH3et6adcVfhQfOrPF5AFD58rc+ZZeVM992sgtCcXo
Z2++AIXjYZwm5FngF87mW1RUcTtAFad3gCeYbjdVIy2gKFbeAbO08sbtfb2PqXOgtsWVY8FgWcLu
yrybRnSwDLcps+gU4OZ5N4lZu7HA158Z5RHoddRVIC1era9lhV1hCVykOfrPr+1Yxd+x5cwLW5Eb
ScFO0wjOWYongi1XZX7EJ678entX/5XzuvzECvgULnM64BQUlpALsQ6jykPVz1V6I5N34E707K2P
i6q9MzNKpA7Qait1ElKkTx12pjW2USL20DD3w+Z7gKZsv2sELKlOENrwCxPRby3vyqg3lP0o9JgU
SfhJbtGirz8P34TGM3XIuQ+8PB/JZAgFm0alaCFN+zCSUpzEMNC4vTgrV/S8mxF9ou7FsZ9/xT+v
T4/jp1WFluZms+NyE9MksIuQHT6VibylWzSfpcWHUNDo49akbDzTCi4Hi/BfaXwRYoRATuy01jB+
66beiDBbCcZnlSC1dNrAEO9DpdmUtVhZT4UZ0pgRqZawpJeDK2LnK7EOzr40KNv5ox47zahtPQ4r
5GWwnUimwZdF8AF0++UwaKLURlW2potabfMAH4/pjRimv9SygCYdeckoUFgTG7kkS+dQwH6JyQri
TFB6iP6iL2Fur08/IXEBbKPy6nNK8kjKbQQWmhQfnSnDPoSafrI346g6Fw3QbgfT1PChpJcOEDlu
q+96R8SBt1Rgtt3O4PUX95DxrHdTalDbwhtXebRSsnzSP1nIHfR7cOJWpgylW0wjrA/fNbMU/lzQ
BIBOSWx5y3apx/+MTNds62SPebVyUoDhfPz9QvyRHggPC9VTeRHk5Jbo6f5AdhHCy3eGxohxGsjw
VSrHrddrbTfBaEJUTPyr77EoXnZywiuKqyXxYS3uqIFru4BgfaO6t3Y6/x1lMSEKelGpqjHLJocT
qJ0iPfiD132KMBTaGGolQCQKRVZjhmETeSy+kNeHSRH7gem2otRjvTxiMMndjcsltaF7q6RZD1Xe
2IgQV6IcGEwcxxnibspLEpM3NdiPSRQv1QATGi2Z+oPY4xVJQ2HYVzgpPd++7tY+G20dAxsx9tcV
LDAVq6FT+95wY9byccJd2wF8Zm6ENmtrObfguFkJ3djHl3eAlYAYCjsE2ahAWt9zDL4tLDupq+B5
di7qXnAxkOq2dMVXNgsUO3Wm2hGUXj0YJiW+pCKScJMBq4+wEHwXkze84qzA3Ii2Vz4btzeNOJJc
6GfLbILbHZxeJlqoTQUZOWesye+CIgyPdHmSByiV6QY4b6XTCkgOCWBw+7wcNH0vl3TA3MHHh9Bz
qf76D+hrGb8BSipfqU9Znwbwj7ssbrgQp9jaxXKqv5RR7g0bkf91LAP4B0lulD50QBPL94tgNkcR
LvfPuU5pHc/3qL+bonFApwSNgi8BAZWFZ1UQB44lZz5BupQV4cYlt7L2s/oNPlJEb6hdLlbCCFKo
1ICw3UYSp9G2RCEdQYEK459s8rhSAz3IN27vlXebko2M7heAAmS/FvtZ1RAQDQZLwENnCt0B/MZz
jlee04VjdQqDcrAzK5jsjozi+OHzCq99RmVCf1GuPnvvp1phTRQvNaMxnnsdHzUrs5KN8/r3clsE
Jgi1IZhEtjpHiYtHO4JI6k9WKeB4MIgSTusoUnUSbp923IMxsIFzi/+JghE/R/CiMbWyxvBJxGz0
pyxN2vQpDeLIs3WCw4CsSZuGxzxM89QGYo60bCGVuuRYQtfgzOILoXRoGsnw8GuKRPyDWt+i0Im5
/LTvILPe13Ar0StpE6mH4JTgDxboo4mZ+hj28X2X0GewO3Dr2qnwfekTTAarP0mgq+lt+J3yWve1
9xWdnvC1qbJE3sVYc9d7WilBcxzhwb5M6F9hsNTPDuANuTtI9bFUsZ2NZ4fhLlSHNz2Gv+/ESPAN
2Ka30hOOEzp2ZVqavHZZkOo7XFOzTx3RGg6PZkGk0XgCjlVaCKzUqYa0Ao5ZNka9SzurSJ0GGzrd
bnwJtzmN/tArz0wHuh/JldYO2qGkl5MP2YuWBzg24cWAebiZJYP8nEVIDgEZVzBMjWJzPGcko39S
rZH/tD4A72Jkjfe936Y/EKWMLXugnF07Io3rX3CNlU9VGqa/aGl639vKr97NBO+Fc9RG02e4VZji
mUy1QnqjNe+h0kLkigwhOWAXRs7nUR/CFhNRqQRqW2Sqn1PB0IONt3fl5p6jbwBYNJ5nGvjl5Ta2
Zq1IbSvANw+/joOs0x2oJHOvqlm48QCuDYWONCIZxOFESYuIosTgmJ9BoCJm2fCC/Er+nOGydQ7x
d914JFbe2hnSKFP8gRxw9dbS4Is8TORMt6Fjcoox+XwcIwyzbt8QK9ehObMhtBnlRya7WDsdYymM
6w3TxbFE+MYHLO+C0BJDmCqKScqUm3m3uz3k2sTAoYD8AVUlErwsPldU+xENPhL0EdkNwei6h0SG
u3p7lLUvRezHulEenKtal6OYQS+VIXhxt6+laRd36bBT2/4dOFm8sf1W58MNC2d95uQq87P3Tw6o
6kKi6wHzMbCjPuE/icFp4W31w9fn8/+jqIv5CBBBsyQDiEaxM3Fi1C+ONI5Cp4EDe7q9dGsT4r2i
7D+L3SBzcDkh/O3NGDM/6lgSLvU15a7ftWBEvz48Cu/vbIc3k9Ou6if4H5uJUAWW69ddulfafDxI
eZ59/BTBIRR5lMDUEVIuli1C/iHF5M7CFSA0JTK03rNOuEr3zcairXwfMiaKTLNk6SxHcblojTh5
aVpX9CyKtv0U9xFAAVlBPY0ueulvBDFrg6nsNPBVYLqu+Aiy11F+aUhsIGN4O1j2oHDrbrBxFdvy
hFsJXiygwPij0aIwyHQv5+XrGZGLTC8mofwhOPh70h/3YjNS7DEXigZAQGf+ygLc8CTy7pfbm2Tl
ekIhmU9HikPotLwrAgUFq3Si7o55dWoLo4AjaB8UKizbYvyErom/8RnXpgsaERouLSH+Xuz9KaHW
GgHOcBGEiN/B/WJ429XetKPdlzwKCRhMGBniY91V6OPdnuzaV4UmQYMUoSkq/suxUScL2zm7At47
nRu90wh1tMp4AP6hyhv348ohh96l4HVCRoCm1mKwmgvEm4zcAJXn6/tKsdJHM5WTjVGup4QqBV0T
GhhzjXS5nJ3SYq5Y155rAXc4gWyo7bYO8qfB2PT/WOGsoWiM/pgGS8eiML6YEQBTiS514LlZSaFn
R5Y+Bru5bBRSxlDMz6QUVe9gHKv3u7pJ68HJU1zPbbVQM2xxVZX4cG8Mtb4Fs73eU/MPo0gMFwPO
2lIERERhSK+zcI5PJt8/UPeMfyEwqh5wIJYKZPbqRnXk0a9CO8mxRd3f3larw89AKjoTXLbLMzSY
OYYbouS5YdtqqYNh9tghbwT60xb8Or/relH5Ci4yCfdNj7LZhyMMVSTMozCCZjfX1eICyStMMfHa
8BAGh/WjCpa1y8Si22eepbymfrzVqlvJdXlQyKtN1GPId5fpVlWVJZ3V3HNFBf/0Tm1glKJ2oB/H
Fq/TVmrEvSZFuIAUZv+MfzH2kmpfvN5e9LWNT8IFgoSCqXHVf8JpoatrqxLcYOgVZ7QGyLNJk+3l
zNA2ztj1SZ4fUEqm3BkzlX2xwEZc637e54IrD1hUqBH5tCGnyv+wi+hRo5PGwzNLlV++A8bUtEWW
mfOqRuNBlBJsHJss2g8xUlIt1im7JO6VXWgg4nh7Kec/+TK75P3GJWIW0wQxtSxyBS3EPG9SPRfd
X90pdUV98Nsyc0xRyJ4EOhBbr+uKWrYK83s+q4x53e3F+U3F6Kux3Al4yJy3pbH8A4Uwv3zVuklP
D1naZl+NplE+112mJo6Bo73hZJ4Z5vhT59WfDurei5LXVHduL8baLQceElD1rGsBkns+7f9Em1ps
TolYFUAyEi1OD10fx2+iHsmItaLO97UfRak4QB/PfoiC5as20vjZixIacrXrWyOanFIopHhjC15X
doCgEo5w6rS5zrT4UXU8q6FUhuFGofg6tul9jgz5MbRq7Tz6UrInPPiNx/a085My+XZ7Ra6rhawD
f5HDIBhx5QeoZ3Kg6CnVQl/SH9os3sVB5QBESh6TPAD2htrm6faIK2cbdBC+tzybJt0Q5fIT+H4X
C0pZWq7lBQDALbHbB4kk/i6k8ePoBiq7BJU8Z6ga84JcDtUWI3wvOqduaKSyowhVu4Py1Wx8vtUJ
wTSZO43obi0DjzhUCFIpwbjA9DAzJfEjw4Bq+Db1CsnGx1dPg+bOH0OnkLD8ckpoUMmqN5BC+zqg
QrCn2Q5JHA2fZ28rB5y33eLmAIzNhcW7RwNz2TYRc1jrptBabqppbXhqOihktjdgjWFjOjXkjqiH
INHlzvTfRCwftw7rys3F+IRZ5AT8awnwofZhEmJxj4imMO1MiAH7SWnKXW50iQNpbUvfe+UlAAjO
hA0attBZFnc0/FNZGudkvq21/oFkSEVVP9zqea7NimILJC0Cch64xXszdgJ9ABIT1x8tPTxrvpS/
paHCNSwWhtfuERv6ONadW9ikmYskwQqyosdSspZ9sjijV/6Txbq6L9LJe6ASl2xRO9fOAvqyKMJQ
eMHQZLGGo5C2Vs8edYdC7JF3Re+4oibpiIgbb1RnV4aiO4hqN+39WRd0MZQ4gYBRRl1xAwMU/X7q
6XxQMtOEP0VQx+n+9rlbezkozUKzmi8u1DUWw8WlNPUTykUuyM7yT58qiIGBOxZjO0rIkY/jlOfD
q1L1E2r7foVATGfBnt7FsVxRha1hs+4HsRCTjfd9ZdeaAGMoQbGXqNYs7jgEUMo49aHwJ6pQfZ1E
/+ugZcLr7dmvDGLNaR3pG+JUV50yMfAUCb9m3ZUK2XckKoWuMILuvz3K9dGYC1qgccCx8z4vQ8/a
K6VWnYGLrZkXL4LeWiOeXaEO+GWKfoajr25cptc3HAPOGqoUUjS0LxZnMUbp0qgl9Pbg8Xkvja6m
hyG0irccaJA9jUH3Da5R5liRVm8U/VenOj/41PCAZi+v8VryGiUSOwOQ+zAeQY0VNJMU3ZEh3NKJ
VD6uioB6u0aTk3eDRvjVrRNbOh3+Eliu1w3HfPCkU9X1xoefduR+5mKUjCAxMeBiL7YyQpvUiAwX
8jI8L1Hx77Nq+mXJXf7x9UO1lELRvOvpuC+eQdVou1juQWSimi0/yq0FLLqp0Z2tBOkwiaG2UaW8
DpPoNEKkQTePjjGKu5fPbmV0UaDDvAJCgPh5pIfVfkBpwukEbzgLkTo6CPd81LVcBTc0s7J1XiOe
4WXHD2CGJU91QU+1svRdmGMPwoYq9rMC/OfbR+/6gINaBL4wd9gs8pRFFRawT8v4g3ca9DB46eq+
cs1C6rdsta7v7HkYnlgU11jEJSt4VBo0LuH2nXJTFQpHkKR8ByURD15RjrdaAKuDUfcCQjuf8KVG
MhLJKldj6p1GUU+OdVvgx6SX3imQyi2k99++50WshGwlbX1iEorl2hV9TcLszEz1KjgLowkuM0Ce
w9iLbYwMUjWqzfuYFv2wy1Fe122xStAiarUm+5lNVpTtfUPLUPAfhvJrpuXpf31G0enQTu2YU2lI
8l8B48IVK/vSc1StNRInmkrwzoNiCsaT4vPNZNv38au1kylSDYSOwjZx8ixHYTeVUUfbTW3sezse
0/GrUnrlf/0YR+AJAXa1KEgB6OBmH9E2nhmtDne9gV1iPLLZstZoOqfovfJJEyZKXOnkB3hVTkr6
dcp6RLKmKuv+TJFfncAVadIuyCwJp/a+TSB8iFP8OkwmNJgPbth5wWcTHTqzVBqXORMMxDTzcEA6
e0Pt72j1ZG4mA3C4PcrVFgJkywnkDJJxARZdXDNiICBR0AyCW4MJ+6yKhbJLJql9DDze9NtDXZ3A
v0P9VYtgpCu4shkgA6FpoDOMqg73SlfJd1OWboEIVkfhHaCeNJcFljH9lLStjr4HxbQ+sY6oSAr7
DP7axlyuXjfkWpAvmXU+IVpcVb2LyaqiztQ8l+aivPeMJnEkQQ6/eVYbndVqCLe8DVa+E1VudHNn
4BsP+uLhoRVW6xMexWeMvZGsrUXj6IHFs4Og28qKrgGdTA6reboUdDFn7fvLpyCXRrkElim4U+CV
n8kslWY3F9PupSaaOpviRtftwqRNeqiOU89RCfTmjGWg/xrJ0fAqZ4P4NmhKE+BINwitnedyZO45
uNkvWs/VVutr5ZNzK6GzMt+3fI7F2kiTHg0NVDbXSLPoRaza8AfkSnFDNkhZ+wQMQbeDNijwnMUL
KfmxkJS6BbHKFEKa8IHfW7zJCinGWMGVO8XdYE527YVItI64Xgknn6Y9HuFSY/5MQ0sJXpTMFzoU
3zvtG05AMKYCpKKUU5zF1WjTf2yMfS9yed51KPbEjhZoVfAieUOsIRaT6hEysnKjHYUwFGoH1kH8
MxvUbnTqTgOviDJmxg2HwqCy14y2LA+Bonk5pW4RrAU4o+kPVeAS7pvnyVsO0WtfgVBT5h/yIpSm
L3eNoEWShnsBddxIDbhsy/GseCWE0tu3yNpXmGHVqAchdn51i3S13GtZm3luqQrZe6spwUMhJYNq
6wjYfxjzxUkAYDY/rWhxWsuUSOoQ+aA877lJ1MXQDifZ1uQkvQdJ1+1vz+sqUp+HggpDpYqa4VXX
GyH11lM8uhNjOKhOr6P7kMaJuR/FqbuvKWwdhQwrnXLQ9f9uj3xVnGPkWYCOy4UC7lV9uAsQqxTM
3nJLC4iiXYyxdgpTygJoN5aOYCLJKOsJ8LpUm/ag8PONyHNt44CWIHFHFIorZ7FxemkSeU5ry9Uy
Lzj3gT45qAGkh9uzXFtfEAwiRVukB2DIXW5P9DKnTvMEy1WNCok7/Gi6Y6IFyfeZy3cShP5n1Ru1
AyjvwxUD1peO0/wc0eUgNrwcWcgBb+G07blaPynHolLE4wDKCXRxkX20YkD8zlnmZNBLo/YyL/U/
xd9a7VD4m/erZ1bxfSaL2V1WtsahKrqtzHLlq7FVQYTMYsbXZbpxLtGhueKfURSvv5SKPzM+025D
vm/lq0GrmvMS2svkCou103PYHIOKAJ3SmfEfX+76Y9bBsN0XVW/9mKRU4V7TsuCYxoW3sWPWZjgT
df7CdedO0eViGrFgmg1dsHORt9oR/r3S70QVxtXu9s6c53AZWQN0phZAgk5Pilr15ThWM8UZbQP/
PMHu24MzP01pt7fCZjjhabLlq72yojNVDZoopQ5282JFR2UMVTnww3OgFOU+SQzrULSjjqmOHn1W
Srl0ZTOtvjVwhDY251WGOfOQYKhw/LjmaPpdznOIcwsRyio8JzoYv0HqtGOTJPEnGLPKXTJVf+DH
exsFl7839GJxAXMiwIVJBY2p5Q0+pjowQyNJzlATCm9PbVlAQsjM/do2erMd9k2dp9GhCaNcOXmD
VHfnFEQbsLUu8L8m+PkO9ohK3DtMflmzOzXMij1lf5xDZKvV7KTO68ZWOrapXauCf5SEQVfsyqo0
k2tME5+GQJGSc9XpTXGug8pr7NxoME0PUb/8baYjXALBCt2uaCvZLnIrfARb63/T8d395vli/yf0
RWy6/BKslx00lvwO3iL5nmFW4O91xICCR03Dj7eJNfWVBu30aLBhIetPoj46aC2Xn27v19XvyLkn
vwWxelXfLa1MavsEzQJq5PS90klqJDuVrV6z69Qv9GM/Yt7mDHCClY0jufJUkVQzML6p1Cj+skP+
ud/QawmRMk+Dc2S0SXNMutgHx1j7qvaax3X1wIbvfwngpZ8Ii1v5Hm1X+lq3p39dJ2Uf/91TczzO
5bR4r0JJSdpeCcPzGMVN/JJoPNvgGenYQyThWrJbFFUnR8A9+RcM9eF5wK9I3MHxrQNHKo3ubeqU
SNjISK7b2vws1A3B3SP9B0VmcV3pQ+/5dcNVmWd13e0ZqC6crixgtgw0ISXbSqVQO0pSVzROPZZa
Ymu1rma2majSRla59p2AFCMopdDJuUKqqC2ACcoB/lmGhbeb25z7qBi9xyQBY+WlOv6sQpbtwgHC
YUzT+P32J5qnujz0ABbp+6H3eJ3AeGOX95WV+udMrUrbFEbt3iOo3jgHK5EoAuMYmYBSY1Mu++qj
SQYI0YpRfDJNYE9oojDKoS+nratzfai5eUprF7T2InghDa0Nz4p5ImLZ2jftoL4okdTv0LAoN+LQ
9aEotjMtOLjL/LnwW6KYyPfPUdo3OFuJ6i7Npsluu3arK7y6ZUlncdzCAnMGG12+CFWfBFmO/aGb
ZLF+h+5Mthc8RfukCFn9OIQ5CmFiljgiCqGHZpBgeile8uX2Xlk9ziD+ZwrlzAhcZrslzmJhIBHI
tNL4f5ydx3Ldxta2rwhVyGEK7ECCFBUo2ZYmKAUf5NTIuPrvaf6DX8RGESUPTh2V5XJvAN2rV3iD
85UxZ0oO3IrmfacWGUomWMaW1zk3EzDdOeHtHX4a9XqqY2P6Wpua4vm6XRlHhtR7QZYdLI0pcFq6
gaeqebk6RJE45G4bfyDFPgNlL2L1ixP13QOSmjBq9QkjuLffxkt/cnN0EI2iEiEfx4vcNF5/Ejwn
RyaIShoydUGDvsU45UcNLv17PS/q10of2k/j4hTVJz0ba5RLWnVQfdh+Gfo6haAo9fre+YQCTvZl
RUa38EtnVb7jDThWQbUO2mej8ZbET6u2HX3VmBQzQMVGG06unSx0FZRGXMba1OF8e1ys7dR0sPGG
zHnGE6GwQgPuH1ZTicC3NlmT7hvji6p4KDE9/IXl70jlXzjNGUe4F6g6MjcBCkAJsPWlyD5lS9v+
UrK0noIaHgAAefRO0EYqk8w451UddUTGpf7euVqt+QjYt+iyZUb5gdJQqf/pXKt+ACDaGc/xOufn
0uzW7qHt5uxnmxTWv2mcTL8OPshtKHv1PTZHpIkXd8kNdudk5d/1MXXOi3DaoDLz9e6PV4J0D2Qd
FicDzm2MGRYKp4k8KFxMQG/WiG9XNY3OqUpn68PbS8kfvdlkcq4hvTIZDznbMqXqWgSYlT4Nx9qr
H/oVZQS7FvXp7VV2Ihnqn9RCzL0QsN5eiA4gWCwH5iykJT78bUZ5+lR5UXqpcM85SDNvtUkBSpJk
gmwBTMCfNgGa7ix6vlachZPitd+7SV2/LTAL/1LRfnkemn56P4mm/K61Y9rcpWoy4bM0GUNznkw3
+vb2c++EDu5d3ixlPdIa28lRYoEwHlvyE7Bv4sntVzSIsGa5MPF1zlad6f94VmEffNKdIsZ1accQ
NUCo3gh6CK9QqrbWkrBFa+sMGQFyBwLIT/Eg+gAPk/jLf3hIOYijTbnDFUOYa1hjnjLM0pQek1Qr
f461yuGPRRp9Zfo/r75JF8o4iJB7e9dFvpIZCKCRG8QNsRBpJ2a2YUK5m/pG5a7YUSfup7ef7xZj
xo6iXpG4dAvzme09vOBL3jv6koQiiaAoAxAcP6tmgWh3H5nInjVx8UGBg/mzraL5vhubAqm1DnfW
81RObdD3aqZd2nVsDz703qmS3ESIDGz2mzlhrEOVEENC9q9r+dOkONN1ilzvMV/zo1nazquWgnsU
i+Qhsjv1+i4qktGu6qZNQj0Z1W+O0I1Lv8KCfPtN7xwXD4FZeAwECzzDNkcXE+vWWz0zDludC2c2
1lM6RMGiZksQ5VCuBhQs/jwyAefgmqXlR4t9G2qnuUJ1s8fKtLKK4mTasXq1NQbyNkIuB1F951yC
rUV4Hs8FVtw2FxATyxS1mNKwWTrlYczc4WlNM2UJCrL+/lIptT4cnJCdDgNFoRQolugfhsqvP1sD
oleLNU6IahTiXUvm/dw57vKArKgaJmkyPFh25ypM+DJlOL/9MXd2pzw0zLPk0bmZz4/6ajulatNG
bIzyajrp17FV6g962/779kJ7exNXCbgpoNeBAmz25pKDMhrl8azRGn4PXOi7CtzgoIzaW4SkH7Qy
4h50ETdvMsIV0VhpRIRah8/OjIJock4MUxzRQPeOAJeBBMCAQrvZJIqlVWnS8zBDPz63tKGvzK6d
i9kXqYDIqDZBKuBWH+yTvW9FrQpSjLnjLQ7brlBiwamPSKKY0QfRTGXgavjC2PVyZOL8Ei03GYfk
v9PKg4ZFYN3U7DA2jC62myKExDtHF33o2uw9MvnD/4RpofwIfQSFtrmPzZNBv9HxmWH0HxrUJgDP
rsnXLBtRk3TSqPneARX6qcbx8FwVPZqLZWU1rT95jXOUjN9+fou5jMwmkCsGlqG/PkgcIbNbyqUI
G8PFimiItDNaw81B42BvFTk3U2WH7HZu43oDya4T0yGbqvSUoYtyXtq8+eODyTY26NrwqSFy3wSF
IZmTvm+RZFzt4sKGL65CaM19LmBb/OnRZFgDnUQOgRna3BR0ws30bpqy0FHA0jdF15xFXR4JSN2e
GbhTdIA4LhrN9u00sFz6oYz7LAvVHv1XX+/btQ/Qx3DeRz2TWV9vZk2cRyAnR1CMlxrs9WZmIkVa
IOdEkCS3s2CbYgplybQMwQcZMhHpdDcY9UHMpwZbkMTPtNX0JoqsuO6u9GNt21fUWf3eFPrwpUIe
dDxN2QClktvUZtg0duXPtuw1TKTaGE3DBExA/OjVaQL4FZj4v7Qh5/cW+ql2ACnCfG96Sfqp1Wz0
UlrdEyAp6tKYT2uvFdj+9b1rn9EqNYCUJ7G+XPle1RKkxYpyuxWNbgGDuTMFDG2t7ANXSGmWoivN
NKgb1fxrNWro0qNnEXKyeqEANAvhIiZk8Y/f3iu3MYhXaZG30ztDyXA7XwAWD57S0Lkeqz67Fth8
n/W6yYPayb2DYL63YSTXHv4vWJ0bgZwmWpJJMeY0nBE49UGs2j/MXIDzdUbxDCcFh7a5+2MsLpcg
81hiLF04lKA3IWQces1oc9JkkCPaXbdAeFFrD0u4WVdOwDnbg7N32/gDrkJBZ1PcgWm+6eh0okfp
qMpCza2t4pTmifkzE3akSTJgjlIsN9DFWbxqOoN4cX7qcYtM+dvf9Db/kGYbpDsYpu0Jb2VJrnTR
SP7RZFUUjNESf6YXXTx0y1Q+2r3a3pu6GJCV4fcfrL23nyg3GXPw2m8R5QIg1qJPrF0VhRdI/KPU
UDZRxS2OGr57cVs6ndnUIXTit686V1pKnJL9FCEifJ7dqrmrvbI/iNu3+SPy2iRTqJ7QEULZ6fUd
VCzGyrm181BXyqAuyvIa0X/31RZpF2AXB7m4tvP+8BySRSuPdCuFEWdFrlg1GJpYH3SUAZbYvstA
v312k6qLzjIazCcr7uAduyPdHF+0ufI4lqCKRJoWQaVgXXhnT8iGBRFE9YdMjY/EUl5gdZv4S2dZ
TrCAgHJxbt7JHBPx0DXjLotxBriuwF9AwjARwJapRx78UUNdUD23QzO8j6PZ7ANwXmN9Toem+Kxi
wfg/rIDL9cFW0/re0tVeyloLE5PiNHPONhS77KSOqQsBsVCb+r6g/6WE+OQUY+C60g8qQohlPpeR
3eVgM7OxO9jGO3sLoBGKII4sPdGnfP3VbToZ6TLwGTTUQD6bpen5BjrSBxqMjlRx2r5IxquYdcJ0
ADG5eZGrkTbc4wCNPFfMS5iiF6/5tc18DGieUokHAJ1obg9pa2kfraY2lcDIGV/4nSWpbDqwvBI1
r2WKgsxRq+coXk1EPWCkz/48qD0t3c4cEDYc3drXsT0oL94AODHI4qoQQTwv7jvqESCMi92oazCo
efoz782BUeRq/yiH1fhk1ctk+BoQudRXuyTNzrk+u/YpHhSrO3UFlK6zNrS2fppGxrt0WZz5r1oY
pRmM0xLf1bU19X6Zauq3tkmjf8smsp80e8HFwQEU+zmdCuMHFHokEvvKa7yHqEK82W9ofEaXJV/H
r2JNSsUniKO0UMRKNp3LAULtoxPTHfTraVLEycNK+QsZlpJfVozG7pe8UH+5UeVMvmKK/kfZjgvn
F+xmjBYKqug+nY1Ue5eZ7fyXJnBev7gQ4C3ygsU4Knd3umNUMUC0eAqa7De37GInOBGhBX4vuhlp
Znqlp8wUcRCr5fxe9gmfvC6rmZj11btS6YdTzwwlcJxBP4hmL5X1dseBdpIFFTiuWwB+rBtlPi3u
PaIlhnn24jFpTm3WteJp9eaWk6UnafyQe96UXcue7ACFeyVP77psFpbf997kXYFpRcvFMCY06EsH
aZUcHWTLt2jNu4+MTZbhX1UTaR8glETbu2S7fFEHqytwgF0TJONjAb9nVka1/tQM7thc6j6ffpSF
gz0Auuda/c51V++dvS62eRKJLT5klpL94zYYvELGMPOSf23u+OV9uSyB0jlT5iuoCXxN61XNL6Wj
9sDFl5TCZE3McvoEqZwDsyCMXoXjMtTh1KUDtsIEmPlUeIv2XjVW7OIcj312EEx2Eh+KCwnt4ZiT
GMgr5reh7dginrPOtXevq7jktnrZen5PjXWaNPaAknftKSHTPVh1b9OxLAIVcMsZMG3Hc1EtAbtC
ce8T5An8zAa9MeVlfUqbgWnWUBeBW3ZR0Heko6reTA+obomr0S1HENudfITrmXKE3wLT9wZHgsZ6
xuiDHwK17DS1+fqk6HN/ZhZlPfWDOqNqXzoXyzpqBO9cprrUtkAMUpUqpJso7oAb8IxGbnbVqy5R
l6lB1nrmRUo1Xt/OuXbalVxUzAzphPCpb1oVc8Wo1cQH4N7N5/4jwjrY/mYuGGy/M1ZmwHaZrx+z
dERy32lVJpkQwob08zAp6zdDRzyhRZwRtpMfp5Fa/THCDNw/WYxkSFJJ3zRrZixXJikl4iqiOOdp
uYbGPJUHq+ztczk5I75BErnBefEXZblAssfbMFMYbgGc/bzknpC3x+CF85A7ODJbSXqUCWo7Wbdk
NjBrt0C/3iDoQOZPTt8myn0cFd18NkQsRRNLzwK7wl+ZIPT7Bl1oa1x+zFY6/0ss6j+xbxiuVvmi
YdqbGL13trXIau/INnP9FDnN+PcC0IxhnpMpF3cWzO8zatJPB1tn99fLapZ0G0j1dk5DO3nS9Bh+
erMSqcCRMtO2sqIDJKCV5uNiYGMB+TO+NLWmPsxRrAufutgK4IOZTxNeKUGnjMp7z5iVy+oO6nO8
dNMdWBTlH8Ps5mtSKEeaPjtpMYJ53GjUzsBQt9X/4K1O5yVAjokjxX22lsl1aszy32ye889pqWgH
L2nnKEOQkUpMdE9u241J3sIp6VkP+lTxs4Bh0gb1OIgPMZf+EfNgdzEa4g4+2CgybNvTPeL9GNfZ
yv0yD9mJFhQuLeg03yHFZl3e/vg7iSZcdUKjRGjdSjnW6L8hEsNzMUieA21Fv7leLOOgKt37WhLj
zI7mcfhur28gnpB0KqmoEQqgJ027FmeTFtE1JhE6JbV+hLHbe4HcdnTBoaTt9FOhogjsQaL7ubSH
k0VmdVbwUfdR0/jzJiqRXYqAMY3RsOLeNDbNKHLmIpaPli79I8xUFellF9OvYkwP4tvuUwHUpX0n
eWI30IB+Ysw65Mq92Yzpu0Hx5nu6lt23Uksc/+1tcbTU5oNhNqMlc5xxvBBluTiqS2sNLvGXOEr/
WNmezjrXgs3/mJaCbXi9NxwwgBM03+g+w5In8YfFEAFmL9Pd7BBE3n6snRuCtghKCLKgZn4mI+Fv
mZAiej0DUwLfPB/ic2eu2VNSjtnJsdZv7ZD8a3badHAx77zJ35d0NznAVK1WPlurd6/ZKfQw3O3m
5xrt1JHktDuCEOw9H+0CMCsvaOdtytVKiI2K38d949rVk4JDzUPeduZDZXeoz07xxCW4Ogd9tb0n
lPYYsutCX20LaOUfrn03RC4eq2oe2slA77Ve9UtsTfXBttyJI3hhSmEthlvo3G625YJ/q9b1pJT1
qPSnFVnG02T0GOeZaRpQqtvnt/fL3npSlFVi2DAO2M6AYQdHw1ih7pAPY3ZJ+2n9NXXWV7Pv9TC1
R++gHt95k1RndHoYg5KubvnmqZZWSiEk1iRJ0CS2cK0oMd65Ii155DeyuxTf6uX+vOXRznUKbxG2
QUjwnR6Nylqe6PrYHwYXrtHbL3EH4GWhg4ZgF0ocjNS38wDLLnA9syOpPuppl3kplaCZK/M0g8u4
KpqzUIisEGshqD0Jo+n/Kqe8CnStUR7imI732z9n78kZ+9rgFthLN5Moo2X92tMhV6F6el4gwN2R
0ynnmE7tASpl5ziiP8POkdce15/+OtyMYowmZ4Tbhxfa8th0dXynpYp6EWtcnEVnfZiVOjsAn8gj
sCmwQQVwDzGup3/60vL5LcSpXVkgbL8o91lXxWdvqfKPzCLEgV7x7kv8bZXNkzVqWdv4Pyj3o52l
1OPYWvqZ16Y+utCAl97+YnuVJPh8uK98LenmvbkihqhYzR77t3toHs53TNGt+wkpitMYwRAgFfWM
Dy2ObQ99NHt/aW1uOkG6GkDJ2uiPWe5UFxAu5LSCMuOmljYExXtmkJo1i1qEve0UoRd7R6YSu68X
iTspXwN1f1uxKmrmxFnZxGFnWHPoFoBoXCvpnzyv/A/DOt4plADSJMmX3rzbCURh1raAaN05AYKp
e9VdMZbPb3/B3YMgVd9oP9CY314RCBF4wo2ARke4cPiLs+AGYuc4DWbI4I5F2gVDnhxYce29w5fA
DXyH62mrEwI4SZsdBHJDc4k7eoN6jTksbzOPIA2//Xi7S0lRCeIb/7ctRmrCZ4F+GfrRMPCCZckx
2+jU8j5Cvu0gX5efY3u8AXUg0g2B5BbYzQRN1GpLrYZAa3EdBldFcmXIL4ioZqdymLKvFGDWlz6e
/0NLGnCiTfIJkkWyOV4Hs2lGQAexaKJ40njXGsmtk5MOy8EAYi98UWDRLiGdlrOz16ug0K9NlstR
B3iMFohQ1Ptc1/ODO0Db25AUjlKJALctWH+vl3EGjXGrh2SZIqw19pGoakHR9uOi+TYWVeIuclbj
XwZkDFLFqs3NSXTLKK5lsVqybzWPjc8koPdOjucAp5V7I/HrYi1/qdUqujPtTf1oFLS3zaSIMnUN
nRRS2Nc/WtfXZMaQTbmvRnUJV1cUP71KN862M2v/4cA6QPeZ4iFKeIMmRCdLTGpT0NCoS/ckYVR+
aqvDtemr8ZLnS+WXdZ0dcM32PsqLsx/abXTp3c0OA9noJUIFbqZE04j2o4YFJkYQ59xSPtruAl0B
StZ/OLqSDG9TntKk23amPB0ejY5neehosfmc1yINUOIWPxdn/fp2kNg5ud5L05tVqEq3O7vMVq3p
MmBuSoVSEuMEUzwYaaw94X3nYS9pxeWz3ZvNegVaelT47BwralMCPJ1IOj3bCOVk+FvhABuH1gz4
1teECmYTBVz14HXurkMPjE6YxJlsOxdmHdlJ21mw5EXeTP5oTc5lwrb9x5+/S+kACXZPJb/avsuk
REliNUeamCglhQybEbVaAIMy741CZOf7wIuhCWL5cVTu7z0grUXyWQ+c201rRmfYZXcRbVYxlOMn
BlotdBNxdCnvZTzUw+iXI0DjcAY3YTDCF8VZWiirSSIlWde07dwTZAWpsdssK23MqWqcc5l5ZeRD
TZlmurfJxLBkNQYnMERlNAfJ7N6TSyItGAbQmjfN7NqdYyurYd+Xpro8dXQfYATMR9n57pNT4FEs
SDAoz/86yFkFAokNZJV72BHa3UxnOsQWrT7FNhQPo1B08KBl/AT6Zva9ZBjv1d5rT8Pktgfdlt1f
Imfv2CYAMbyh2U3WoIwcWve+UFAyOZUJEAZ44Vbanip7cew7JIgGRBzVFsdpnULl3CDSIi4GUAPX
zxV7yg5+0s4F4IGmB7oia9EbRRILaKVYrDy6z5e0uAhQOo9GNmsXCR78D18bTJpUuwDAf6MLXK51
hLhYyj531ORs9W12Vub2iIC0U18jnYieMukEwobbG21eqsjoWnwp7BwEVdI28d2oajkQIBGdmjX7
+XbY2Ht/IN94dTrd+huGnkcxXRe1dOa1ofirAmmIphpxkBnz4s/vMmnVKGFGkly87RzQn2jRpooV
RMzS6NoZXab4pi2ax7FbLYNMNNEMP7eS9a+3H3HnDiXNJiqSmqC0tMVZ1oip9xjkUirhw3AVgyJC
11nihyhzsb5AgiCcO+MoMTF2cAQehBICAyGfcmtzcycN9HaMRMnvG6Uyz2mD+FKQJmixMP+oKMcg
cg7hgKe34WdGIn4OwsWqy2kByUHFjLjo1dxUTpBQnOWuh6qR+wMs6DpohViGs5sU08dl9RSwJyIH
Kaqlw5z5WHFk32kvzkzWy7VMLz3yR//gvpnHAXxf8VXtYZ586LxxxGUOENRd1gjXCUZCWHyQUu5d
74QsdGcRswSBtIlbjpI0ads0tJyVpEZUfnbyx3ZpvEvrZHSey6Sr7xMv95j/NOn17Y++F5qB0Lvw
8wnPNwqrhQWJvNJaRLx1PT0PrdFfyzQ6QhHsHVbPoBcCtkouJbfeb52FumS+rk5cfUqbFXeWKlRw
qpg+R42FxUlt5Ad9xRd09abW4ZL9/wtudpVocE2EeIDqqVPb9Ne7MpAC3e/jGYAgf/J8c8EYqQDw
5usROl9OyqTk7Ve7+9C0AIlS9BspXl8/NM7i6KjASyNkNO37WfHEJV1jPVBaw/Jjrz6alN6GKPg7
DBPIR10kA18mjb+9ZKXtsjFBMwb/khED6dFE+QdWwtmOiqMi6DZUvFpK3zxanQEw8jIp2+w61Y+1
XKfAQ00pYHZnPHXMqXnH5ZFUkOywv/6mPJSUbmZkJy0sNt+0JcNmusk3nTOd9xl54CEBoZzdNCpG
v7C7+mMe0/3zlA4DqsL+Y99jyRgGUapxRCGPbwu/vLPcddaHJDSMMnmfzGv16A5ts95ngFujgx28
9zE5J8gfoC97K4XVjd2kKzjZh3kcF09G1PW4qUTzh6Lus4P7em8pqkIUe1/IF9tW42zGi5mJAnCr
7TWnPnMxGUKq4NzlqF+/fST2lqL/hVWZC+Psht6miqpR4x5mbLqkysOiKcWvzhj7k7MY8+e3l7o9
ffTA6DWQgknhu23fqBhKZeHaAWJN7al03BaWMcWXPJryE02S9fz2cjspH+tJ+zVpgkbuJ3/Pb6dP
dNmSxhOauUglup9HUUX+vEagkZVSO4/DsIBAs40LjgzLCaOr/LHBxiqYc804aIPc3ia0WmAe0AkB
YI47yusfYhdTMjYjPySa+uyDV1teYNjUpsgWOIE5L5aftgrY72q0Dgw9drr1r5eWl81v7wCRo8Ia
hyUP21VVO5A6XdNbZ9XK83eri0af34g1HX1azxCIS00Y4YCpQBMORaReOi7mnrfXGkeBY+c2wIoG
zQvEDznCN5IG88AQa6Q+D/UK24iq6uxrr6zpJRtnyr2yaB6MsctO/Ti6fDSRXLN6Uv/D1pfqizjk
UePe1PCdqWFXwR4J895ygqgS6ldtGPrAxt3s4DvsbX16PdIdm7bsDaRkVOOWFhJEqrxZ/0ZKoVID
FzWak9I1znNFJ+EggOy+XxIYklVkp/F43VwHRmKiVWEpSRhlQ3HRE40OV7qUhj9okX2qjcg8W4K4
Veta8t5q6dliQSQO+gd7T00mIzG95K/U2K83Hzr1btXFsOW0NnO/qaK3349LXl2Q1egeTDK4I4Gx
3QV5vxh0gg+6oXI4WpZFhUfc1Fy2llWqxadFycoHZ1KSjwXa0Aep2t6lS6GD3AIKD0TQTYSpkyE3
Goxuw3JAqcKZJlwGqxmjumrIFkrbMTqJzDQ+vR3Ydp8SdIfEf760+V+/1iQm889GNIeEN85f5ybp
/UpJsqfJihjWxulRl3rvlmdU88KNgdq0vWX1VpRqX7lJ6LQ27nsTUjFaOX5d7MhCk79cMQ5M8mCh
WvarYvn19sPu7WRUnJCUh1lCPN/29Kyxpk3vYWMZMafCXTDWELnUNNSGrkpvr5cS26xQF7pzwShg
eke7zPhUjWviHJTrMlJuch2NfizsOkTBEH/efGu7teakmIc4LJhn+wUCC8/NpKgHScbuKlSZwLgN
Ds0WveXyht3CZVa0pK3xi87clxZJwr8P3unOhUSdjnMWY376iNt9a9D3aAdpkaNWymr5tIloI6Zr
2r8b1AYf54UOQai6ifMPJ7fIwb4imupXI+hSvxjA/PpKEq3CXzw2o49t6BAHq43nOG4QrdWfhmqU
3pJ1nitHl7q8K7efQbbqCKJ7xl8FebaXlhqluG22XqBMyfqYzUnnXtMhNdW7jBynJvXU+3/iUh2t
k+PO6oMW5c33uB+iR7su3PJELlD/sf2AtD8ni0LwHWDZTRtzgodRVJYCqEyJp8vc9sYlAUv/Sy9q
9eNcrUdCeHtbhcyFhiI6CZLX/ToMsFUcZUTkOdThpYeWHiE+NMCh/fD2Ztnhx6HNTwIFSolq8WYe
ht6PktAFi8OyyArXhySXfE8i2/zSrXrLTigj1AyhJsXf9cHR5nfKYpR3aBaJMVhhv3ZPxlLnzlkv
ZU0CvXP+mjg2CIHG1RX3zrEKVyAqNC7/gPJ3fogx69WrNnPiT7abtQgfrGX5XLsRhqI+Mx23v5tQ
FPPO9VDj92ZBQ3X9FfOJ6TLNSDTcLb27rP5i1vUD6D4v9qdRy5+rpdHtd2qSDQ1t2CEWVx2sxDeH
/0j+vz6Bnw60VsTOuWtIkc7wZdr4+eBN7mxd8l8dL0ZgczeRzNHXvF6XHoauuhgh6G37aeq66u7t
VXbuJOaGBEyiFc2xbZwavbRGAIC5S5PV6oNopvbBrtIuLNa8fIJ9+MWrI+2ft9fcKSIoiwgl4EIY
J24n3P3YdHpZs/XRWWiCuTTL+5YZ8AkGSXoQAHYuP6ADkI6ZpSMZvA1dXPpZ0a6Ahpa2/tl47sg3
zZdnzD6891HsVcNBkrizHrwdegbyAmToLUPpbwn0ErkxoJISiEBkLBAoJWTg0hYKDatYMcQcQLdU
sy9vv8+9RRlKyJSJgvNmNohLb9Euwxjd96minddJ/+Eka+fbS4M0Y7MeWULsfD74G7xLmKME1m2X
vnXSDoIS84lB1BP5diyjN/+2ZQZ1amQHX3AnbgHmpHPLPfmSG75+o7FpNLHaSvxH3aIQoWKKB2bQ
OLhId14hkp3gYFEXkWDubQJsQsJubMarQmWIcml1uhPP9uQlQKA9sdbnRtSxfXr7u+28yBeEELUm
7VqwEa8fDcNYq0NNULlvJ7NF83BVLnmTMR6k2D14iztLMVcBCiG5EAxYNs9XdEuWIFoGYKUd64tD
+fpubIykDNriMHDpO59MprkUL1Jc7Kb/DQXUVvTVKEIH3eXqPEYadEx7Va3Rt6xR2H5KGflTDE76
LS3LofRNbZxzaFqF+W+eZ+07Im6zngwBc/nc5Doaz3OcuBdzcbW/4PK4dpB4je5BvBrgCClT3/3Q
Rl39ZbixjWFKnU3PLm5aR+7ke89FkqXT2aelc9NqNeeBDsGs5GGTegKx+6U5RViJHETkvVVeeit0
PbBe3R4vk5vImmNqcMtci7tmQuLGM5ajXtjeKqAaYYWRoJJ+yHvh90AVa3HqGmMRggTsH1N4WUFX
90fmikerbMLh0LLMpHdFmFpACYzZTi663ar/YXPLcCR5B6Q42/sEeD5MdsglYVOqSjAZ9IuYv9UX
E3DqQZyQP/h1PglWgCCBGO7/E7d6/dpAjcxdt2Z5qEVxKgKqCXGO7NL9NGp2GZ+MyXIuKP/eGU6e
HBTpt0eYLJ+26UvnEruVzRH2yAttdTbzcK3MCmOnVPUNc1zCRBmWg+Jl7ylBLTLAciTQdosLSxCf
q6i6i9BIILldky7rhotwZjcOigoC/U/dGdErMEsjCvt5gYD7dmDcXZ85M6RnMknIa6/fciryiUk0
b7lvrOrBXKf4if6p6rudldyVyZw9QWNTLzDKuoOVd18yolZg+ikabnjdve70KThxVl5VbQ3wiHd/
WDA+Y9/Vm6N9e3s6UAXi+GEww5I3eVA1NcXQoeQfppCx8ZhfkkeYecP17Zd5m+HBGACCRNyC33/j
HZIZ1cSct4IwjaRehXrfbJUndAi62h+jltjaJn30zqbxcjQ02mmpSrICeiCo15FcbveRUONq6Iy8
DGskKL5EtZjfFUVmq+cStbCfSW+NH/uuck4o7A8PuaHEeZBXRV34tour2H/4tLTtYFWDobkl08cg
qjM0NQp6m83nNimd+8RK9BOs4+Tzn79xwBISJSrzwK3sEyhjvR/spAxBphdoC3vqxwXKuu8VTfdZ
eEN1cUBBHgyddzofCOyg/CQHAcgIbuNDN7b0bsu4DKuxbi6LHaMxoVnzh4lO82lw9F9LO3jXXPSI
MhZddabncTQL3tvQfGl2Gn0TWbdszq0yRegVOHkoaJBfh9Y1ggxc70G4331SUAlASUGi3E6cFdON
NTWy8nD2RPERo9PR81V99jK/0JpEosyn5bHu4+Ts2mlZ+1VjT19WHAyPwMm3WaMEtEobewDX7k20
iPQJujo2dyGeKvnqN4Yz/WhyaJ9IZ87xudLy/3KYmZ4RlDWg0Dc0IDGgJTyQF0gKMe45Lpfrw9Qx
9A/yKbJbf8jTMQ+EPgrr4PjsfdvfV5Z//1vCQPsbX6MuK0K3VtYnc2rtEPNicdD53l2FapcWBXM6
0M+vV5lpkMZlG/FpO8+qQkiAETqnaTx4p7fP6O6nA3SCyBPgvxtR30SdqDY8rrjI1NuLZfxCieoH
Rl96UHlIN7+92E4IJhoQB+nBytJQf/1UQ6/OsZMbWZhPup59Zk6S/63jmKG/z20numKEUN+r6jDf
vb3szjNC7WOkRVyAF7xt+fTmYjKlttB87wYQ0ONKdRBEGS2wVM+7B70axoPuz23vF/FShCFRsEU7
8EbwHVjn2KSCXrNdTXTX/amd9PbRVXoFVKxbj59WVR+NS1ulRfK/DkWq/lJOcW9+/vMHBywrhQtp
7998XBSV9Jyl09AFEP0OSmt9anQxApOr48fEGY5EoXbmZjw3QHr0qOG733CFRgIioxGUZ1xjwCQr
iZrTmC7mo3DX/iocG+uQJEdyadG7AK8cEWCF+5ArsfaVtG48+Ox7u03eu6CrJHhre+si0j6YJo2d
sE5yOprFYCrlxeq85a9WuOlpHMzu3mu0+M+lB8E7w5cCvyCBVtveR4yKW5SXTK3iOCpP5loVJ+Fe
tBK4fzo+jr33wcic6uDa2wkYJKkY0sjewO1AGqAQCIbRY1SmRsi3NL3z5K31ERdsJy1kFVQApYSC
VM17fYATTy89CiUETy0lDSBniMuqLdFpKfGsfXvv7i0FUU/uIolN3rb0KwAttbMi4uStE/ynthe4
PuW9F6HmPOIg+fZqeyECihIEGxr8EtH++sFaBZZxlyhZWKozTm0p6JYeAMGdt6Y/VnBVfx51qc9o
jwFGojuwzVHibK3NVOhZqHdle8+Y2z1Vk9HdUyLm5yyyuoPcd+9l0oST7Wgq9htEXIWIyKArrDdO
XRImU7See1R1TjXyQue33+TuUhKZycR+h3JSaPOipMikh0pJUtKslX7O5077u8eH6eAt3u55CGW6
7K2j8kmU2+zGros9L2vmPESVnvySyvOs99Ah336gnTSLZUzsZbhBdnpGQPBtNr7OMggMB9jM5ldZ
zpwbL3ah9RvuB+TD2quDpKmvaLN5sk0hDm7O2wtF/gYHxy8qe1T3NhnlnPVICS1klJY1sGGI4nfz
qCyPGd87mBpvtnziee3j+oW2zpIdcaHlf/91vc/6aA2iTsuOvWmPq31sozDoko/onch82xYPuduJ
c8x8LxhA/vhjsy4feydPD07m7kfmYNJCw7ud/fj6ZPZaNyCzXvL2y6Q/r8imX7vKNP541740xpmW
SqAJbI/XqwAnrf6Ps/NYklPZ1vATEYE3U6BM02qpt7w0ISTtI1ziPU9/P3QnaoooovdEEymUBWSu
XOY3SZ0hZDXFUuiV/CtvbBTLj9pGOghse69SQeKSeSiZ6w24e+XRS05XsVTYldfRsrpzZ0yVa8mL
A29qks+gKMez0bXGEUdrRyCFx6TOVqnKYPxsK7K21jtFoo0R1ENh/TOVevorHwzQv+skYrjQmsSc
Q8RS8sTkraqvTmclJy6C3jenNvnYLjFYE8QdX93S4WcxdgFwRGp9g/OItGEoJM0gL4zMega5lYbv
F2QhW19qGkDD9w/03o6CVQB8HB0GCIabHTVFlbCwi06DEPFszUUfy/5Y2137eglAnorDCiB2JVlt
91RiMXhfkjKl6u+b4Zwi6fjJRhx4QK/Dnh7LLqe2h5wsIhQJtfCgglCVnSOL8hB6s0A2b6X0LX0Q
VefkabAsS529V/NuQrNMi5bIV1blwS/5VA1IORVKgrbYmI7q7Gsg2TRXVRB/cxNbr2J8EdKidKUE
ZKA/Ga3dXsWytF+7Sa2gZPTVgJ7jHJrnKp+n5CrLgxa6y6zH2kEAvL1WUGZbOReUQ+zdbW/TQPU2
L4ssDRpZzYM8mya/sw1x7RbtaH/sBnyw4xwTlHRogW2CrRo6St0OQxrEgKnelYOuoVSGStVpRp/t
lNTJ9GQbI3JOENz+Z3cxiDwF26TX71I0jJCkg6PHnGkTkdIu6SPDQEAWnGH3dloGybPy3DqIe3tn
gRwVLzqm8OSNm2YqksRx0dnAFvKsHh4Mq5GuaIbZRw2Cva/HGghh8vHQ49i80WWwhxK5OaarjWL6
sZyYXtvB2HREZB2wsm8zORoQIOPQ+QKGfqO4RdAeIaaMZDlL1T0pCMRj2U7LchqUwV80e/bvf6fd
3QJWkqkZfS66OJtX2GcT2ourE5NYNPknakDzcOqsYtAfhWIVit/QDK9dgbqgcJ0iK63npC/sd3LW
QWG6/1v2XjOavGubk4TopvKgZxtJ9oykewxJyLf1Jgzi1LHOKQ51B4+9uxQ1PDNezsmNaqIOigQy
KLDeEqzg4CtCbpWnEZ0vD/MW5r73H2zvo1JX0jrlg96CRGKsUWRLyiipOqPwJiBNj1EK9sBJQv0X
IMwjeO/uRwUfAtOIegdJ6s0doVYoqtNyw/kmHFXhonEoHrVO16srOsdL5o0l3QPUqaKPcxGn9akK
m+iaTZV21J/Zec+IK6/Nf/TMdPKvl4lJy1sZNfS6aJksk5crC44ywK3S61CM9cGVsbsWwZX6gFEs
DIeXa6mi51PjRRMAb1avppM2J8eCT5cpkFDuf9CduMOol34TqzBC377faGz0GBox2wetwEuet9U5
lMMjPsreHUiug7Eo3Riuwj+f+a9mnTZP0HYhUAQmaq26iyDl9AtfKeU7wCb7raYUJVYdY6gWj305
VFyGeA9OP9BaT50Tau3Vp86Z5f6kI99/LZsukv2xSsdMcTVlxhZV0VGt9lIq78bF3CRbATy2ddLn
SjivP9pAYCiGqb3RRdlmbniOM2FGvTiQTA1L3tpWXJFH2TUzhXFwtHcOG0sROrl2wKBua418SLRB
HRMRlOiLPylS39leAx3pW9JL01nTw1k5ON57Gw+KC6QhUmIw3+tu+eszxd2CWkdO9o1LxfzUt7p9
qaWoQzSxdw7KiZ3sGxcPQKfkv2Aytw9XzeUyQOtjCmRHybNUOOnD0mRmeeHl609Q5qyAuWaNHSU8
w4NvuLfpKWLIY0AZkfuvL/6vx0RLCuhGztoJOh6nGTDmqTOS7uAJ917mqozFlU645L59uUqpDUrY
rdM0p85r0wXWZKDRLqW/zUVPD/oKe1sFHCnYdmqmW9IVmpopMvedwKfNTE+JGlePkxS9r9Sh9AvL
Hg+0gfaWA0axpu6QAtgxLx9tRHyoGoHTBUWZ637LbfM56qE3S/qQXXLNOBpg7b1KWsbkYGhGMVjf
pC1GklmNruciWNCl9zN1DH22ZOEXmvT6kRE+AbSDaB3C8b/BwFCvoKUCSiuQwyF8VKqhPqVRfjRQ
3n0gxB4YmgCSulE5BF7d97pNm6ubI8ub6M2+LStHdxf0eT/dj/C33VceCCoOBG567jetwmwoQUdV
IgvsplvOEnGRGVhsvwM6m1/ats0eRB3Kr+6CsihyFuTLxMkbhG4Bgq+uo4xAUpMqG5EycJdV/95/
sr1dCCmFviSZFmOv9cn/PsY5lukqlNlAA8ULBb1xS6eez9E81L6kFAfv8Wi1zR7U66LlWkAFeygT
400l8h9pnWXPHUfPq9o5O91/uL0dApiNXJ02D1rrm+UcdYZXUURZMA/wDHogB54Uwz6NSk7A/aV2
nwxQMlA9FGJvUkh8eBcEjdmMuiQ550RTxVVto85L0kQ+NfE0nO+vtxd+2few2UEZ39LuNHVxrMKm
8eJkijiTyldBuKoq319l7wWSOyFuwTV9O+OqdKx8nb5EBM4enJMBDfc006m8Rr3a/IdvxYSBCpVx
C0ni5lvZtIzFaBIOo1RNzmWYxJovTct0Qvx5yA8W2/taFpK6DHbokt00W8tosZpIIxZKsQxJUYlH
L7EQcpYX5nVW2R4hUPbiB6gbkKmQBgHQrb/nr1MG6gTmScE1Njt58anJu9ZFQDc5J1Urf0JfZjmp
iXQEW91ZlCSRG4ZKmK+3zbLYh3mTrX1yXkAblALVZFd0ZufNZhd5ppRjZtw37df7W2Z3VWLkqgzF
xb1VaZIsFY6ptaRBW2B1mFBBXwQjorNoYusRmZ7ivCyl8vp9ugp2Mps0lLVXv6lwqsFZhiptWHRu
s7d9scTvUyXJ/Fyd9AOw2M6RoO6nGQa/iNpi+ylVK9adIcSXcLJixT6HpqjfRRnIyYfSpLQ5KC12
NirxZMV+wIpcVTRebpwJNw+hxSH1eCas73Vch5ehr9uLkYxS6zJrHQ8unb3PxxCCEm2V176BHfMS
l2IYsHiEFid5SYKXiKrH0VWL1eFcAI/3dBkr7Pt7Zj3bm4b8Wg6sY90/CdHm86m13Q8mNu1BXSjV
s6VMbyljzXNi4ctpxXVymaNiukyYdX28v/Dex2RNygOk7277UkrR9BnAExpxCHulHn49SP/mIyym
wTTD//AtV9A6bX/i9k17alZJGVCHTwLNLOPOQyO/ar1Kq2KaYSWUqme74KI/uJd27gkuQO51FNtB
K2yzPjxn8zXjhQ63zlpMpxBPNh5cBx9wbxV0xCiwyPiI4ZsPmJo1tKiOnnedG5WfzWu7sRqKg6i9
Az3jvDHysyD+UFhtHyaNxFghnQ2QTyGJ8Abqvq9OXUnPDccw9TJUKwq3LeqichWYQH4U6UbsLwlA
E9nSuoMOw/7PWcGpK2l6tUJ7eTghJ5Q5CEbSCw2sRzSUuVfgn/FGWQrzCy7h1dcCnXK8o6T8Kpi7
+X1Wd0/RhGrk/W28/0vorK5qbjuUsdiZBCdXoaAWmdF486Qnb4xUStjSpnCCNoy6t43S6Oe5NOZ3
KDfLT3GDpzwuOt3rea6ANGSH7cD8Gc2jzVvBGthcipJeb5PFvwSaM1RtaesiuqpexlSq/8PWI+si
8hP2b3HCkWiBoBgmKaWSLu8Nq87exUAVDs7uTqDQyPwVXB1WsbxtAxvxDXOO0E0PAJ+Np1azf81t
3J1JlauD+2UnFsL4J0hwjFbe9nrU/k4VhtCerEKGjN+U1Q89LtPpIbdb8VaGvVC5bZwXYF5qTC96
ezKly/2dtLc6jV/kXdFqArC+SVSixa5aQbsikOi9MgAGbpPWbXlWmim+ZrVuXhp8B04qgezgO+69
YdqQzPQJxNyt6y/767n7KFLmWeS0uuVsPqWWZPuxFWYXOlXlQRzZmT8DHgAeARWfkLjdoSi5EIXb
MQqype0CWe4abETy3MvbaPpooeHvFtilXawYr0iXIevrWYIU4OslwI1DYN6O+rGNGDHv5hPPQ3aC
obKcl26BZ9O1ic+XPXixOzc6EZOfCfWANu8WDYLneYkGYxM+FKmDGpNkDG9sK569Rm5mP2Nue4pH
Ofp4fx/tMAZXBiSazqAHKCu3zcqWzLuMBDeCjGvIdFoii6mwuZh5flrqEoeXAbQY6tVaVirwhkfz
fWp0MRR8wwwHb7Iq5YuiRNgW2Pb4Wx5jUftqhhWD19S59CarwkjAs1YRqG1wv7IuwzJF/yTK1Om4
CXXVY1hmi+wiyxGl565py696UyrzhVoqEy5D+O4H46I6PjPsaj5jUZvofHQUU/1ZOIl9LQxzTvxc
icrnAnpg7/dIQ4pftMcp7tByWE5L1+vRdarLSPmiqt38Ef/Z9ggpsXMcUYyFmsJ4l5e5nbpmSCZC
cEziwBBhfclxajgPPTp4QqrS/6UVA5k5LGLIOIl8vf8Bd3YNdAQaOCjWkXlux4ZxqNRNMTLkUqu4
DPCVhL05xf0/dD3QxxiiBkHU7Ag7v3Mwyd/h0WMrAtp5m1vXAsuc3oEdmfdRdXIWIfsZctlfalUT
qPSI6jJFxeC1FvizYSr7b/efeSeLoVuwmhYCY1rBEy9DUGkNaQYtlAQNIfKHNrGSsyyW5kAJZG8V
Oi2A+MhjcGrYBPgqxyPLmbN1xDaUkYuP7+CXopgO2ov7yzCOWNsRME63KVm7cD3EoBeNcSlyN5+j
/EcRl0fOFjsFCtpGBGwC2p8M8+U7i1adGnY+do+xYzxVNn5ESaupbotggl+Oy9E8e/exSGbRj4G0
wyZ5uZ424hTlFCTRRSdVQWp34sMkhqNZy/4qDnNQh7uYP16ugrC/0Udc9fT7UPn3o1k2vCgTifr6
tAK/Y2Cd3Hdk4Vv0hpVCYweJhHjRqHeROygl9VZptdCWRwmQ++v3NyvRLYJWJQNOeflUcamoaV6D
mRMF9mdNBSI7bg6FBvdiFiwbWMCkZaBSNquYXd9XNQikQI806S3HyfJTxN3eLHbWomw5WT4RpfAU
ZXq9yPYfayp4NypKHDctpEVy4IplwEaVhQHmXMrY0i1S/w+swa/33+ROssKEfEUFw8lglLnZhWNs
a1OT50kQmdXwrTSKmidL2o8TQOmDj7Z3wFalfajADJVunM1TZ9DspMPTGf9P5hCNE3SqEJ5ZLJ+7
uPty/7l2F+Ob0Q9et/02V4Bwb0tapmP23Ufdk2MksZv3sn2ucOc+TbyLg1nZzjlbHwtxAVr4NLk3
eyVZdFWMWolETZ7OZxKJ+WGBS+rff6qdr8Uq5LPkbtDttqll0olxmpUJM241Wd5NLW44JtPAN307
HqE4dza/CcaGzJITdptsmTLeQRigxAGDFkcPUjkTqW8ufXMtbckx8BY000vDJv3s1It5EPL3nhPo
KKQNZkrUpZv7q9BKfGPwGQqmUTSZH4658iFMx7Ty5Vidz/df6l7NCZ4AZApTTpqa2zMgiSgszNos
AoGG4UmZtdDP5Em4qdVJ58FSw2uiOB8pFPFANgoHUrIS+3afHRzFnS27urHh/8D1w6hw/fu/6ga0
5uuwSYc8EGoZPRQo4XgTWPWzkTskaUN6lKPsfOGVRLgGuBVjtH1sVS4lvU6sIhi1SW6QFknir/Ik
qa1vKeFM5pKY79osTvwZQuK/99/5znEB5Ad0BKwK47XtdVHbI5d5qOdBmwPx4wOHxnMkW92RhtJO
8gc4jbwP4D/GJVsOu5ovnSHB0gzEOEQoEw9QY7mPT0ULyK9G0ttrmza//oeHo+MI5geh05vCN0or
9NAapQj0UG4fc73JH5oxrQ/K671HoyaBBUsbDrzP+nn/2i7gUPUqk+YiYDJk/GqHRb2GipV9c6pS
g00TIeWE9nB2hFnf+3LrSJnGiAH4eKuLC0wF+GIYF3TFs/6UNVaC6KY6HsDFdgIAkx5oBkyEkHDY
9sdCGt9Qj0QZyFpVyi4wHu1bk7blgC1ldGhqtnMSaEhz8uhNKxivbIJ33ZGhDVLISQhNp7/a1tg+
MW0ZvraOEhe+pQGd9PDZ7RXwl/NUGpf7G2YPAMwPgAjF6JKCYVuj6KGSsWtspjjLBDll6fVMdsGJ
NT/a2Ekx4quNarkOhI3YtbIo/1fDtf7zErfTz7pT7ZTechcprgTXOjy4tXe+BDc2R0gB5LUDucI/
Hg1Bk58WoaUqR/Z8tjShX6l85IPXsBMASUGYgP+JSjeEMAkIv0kPTJDL1ZVvLOXwBnPEHmu01Xod
yvVBENp97URaghDQj1tHcskQEexikB+9E3Zv29Q0nsn9a/uM2+psn5NJlhb8A6dM9lskn81AE2bz
AbVVVNytXkrlhyXPtCsYfOQs72+JvddOtbO2A6GlYbD98nRLVTyWysSOKFMj/yUlM9x2CYmPcDT0
18O8eePrBbDaCN40fyXVFhP5BvoEWvLbCHXnjd30w1mj+fDp9Q/FbAsaCi3I1brq5UNNMIbCRDVE
kM1Z6c9yklBdITCXq7N1UI/8KXE3kxgm5SvYlCL8NoXGZdOY46TOg06E6fexaJZ/ulEsoTtmTvag
jI5+MenAmK6e5mjv2KVxGjvaN68+Pg6BhRGbTYF8i1VJlUJy0lLLg1pTRt2DWdhnPli3FdQ2q82R
TOjttnFo1pNBrOXeSvZ7+YbLrB9sOQZdbq1hs8xm8Xk2zR8IvWqvvuRYiQkl+ShE2Jvm+MCtXoSI
zwcqDlquIYfLQ12KI/zN7SXHKugwoWqJQ+5NYKRNPmqDnTCYQH/3E/tEvpLEZb808HaWK8dmfxpk
NOYPvtptJAIOhqsTgQ9c303PKOPOTut0QpRwMcUHlIBVGM1l+9ac9Tq6DFqiqOf7R+P2WmVFill6
8vACbuDKVtlQoBl6EoxJhNP22OW+VFnKQYTde53sClgWKw7iJu3SSoJdy7g+aGsRXZuyVE5z3ttv
E7zVzpQC3YdVzvP1R5GxPUK5fwo//thkKnFCoaIsVLNJWqhuFnL0FqePPRqF84cGZdvfI9PSB6Vv
xBkRwsit4IwXB5907wUT5QAirdMcksKXJ6Oy9ZF3wjCHTnp+CWMnfCR5OWqD3Pb9GBrCi6RTZYJQ
3oZt8B2zgvVDGlSSNPeXOdGdq8Tl/TFS0fI7q90gy/DfY/EeAG7Se0xSm+fX7yQQhnRaVXYScefl
gyLbF3W5GsMdCIfoQdMkxR8Ryz3o/e2dEI4mmE36Vwb50ctVel5y32FQE6h2tHhzPvXPWaOihx5F
P1MB2OX+Q+3FNYK5SQ8L4PANQq5AxQVnHugDskJwkxpNw5Umth86ZMcONsreGcHFUVkRcms5ttko
Q65qbD8LaHcsKr93DCDmaJHCMLHMeFVZ7qLrUsz95/tPuEPSpisCeXflKHPtb2vefpaqUS4puCOj
nkLPBmjjTVMov4mAvP428rbpPDjzysWIstlxqRX18FQvi/0Ozy2J8U4R2b/u/6a9M7N+3JWBS1a8
rUhzFBDtZh7ioB0T7WcW2cWzPvwHQ9f1mqYLBcQSCPW2FpRsCaZGw2jANrowsEZkWBx1mJ/MRj6S
zP8zEHuZFfBhkcAjADKuusFzUgsjOeUQ2NMsEZi5oubwps7HfHYXrW7BaGQRNmmRhazXOeUK/Yib
YB79bKIyhj2itl8Gs+rfyV2XN35n1oN2sS22PC26bjHdJS51xUXCUWMGM4GKPdudY5xwzKnai9TL
1alqbV3QTqiTr53mjLOntQNzAGVaQG85SlJa3gJeV3MnRWqHg+i/8zlXyS76pShR3QqlIjpNrieB
oJhK56PSC/NJIMx+UJbunFQWYQ/j80Es3EbASBNql3VaEkAu6nz8wpkJqEv9aAyjfHBn7sQgwLlg
QtZPeVs1qXFWzfWKedFHWUFTfhnfjZ0aP1nLov4o5Gk4iAy7662zTvbpjpDXYBVI5lvc0ZJAJDFJ
zK/ocIrrQPfyHQq+9sG9ufe50OWgLqSWumVJSJUzoI4Ro1PXyD3zOWU6wVDvDlbZ+148D1rEdNpu
m9x1tChtCfMymGaRPiq9WfmlpCoe1LDqoKhfI+fm8K2S4SQAq3Q4N9TLO6NEjxEXEgAOcWPMvzK0
Jr2e+f116kXvVZKdvrFwinru0kPTqp2HRDWRemqdytPOV1+urHQKw0UNcTKHNpBxRtcze5vkafNN
pFL3/X7Q3NklgJToI8D44pVuVYbMRpuRVl7pBPKcnLFxKDuv15kZF1krNW5T6OpBAbezUTDmpapi
7gLBbhtAM01biimp8mCJpdIzh0K7rJ4zp/vPtfcOoRPQnlg7zzcORaZkwElckjxoWp0OdxQnAUa9
pgco7UiqY28pcihg3OQX9Mo3GwXdq97BaDQP0OFafuAoGIUeAznzawJH79/7j7Vz3SMIA+jGYFrK
hb9ZayA466mBYWqpjuJJmca58cK8VT8koZoU7qQqJWqppTiIxfvL0kTDKk5hxrN+07+6d/3KTq5m
cLSNPRW92xNWKneIhXGKJ10yvAbVsmCWR+fIbm/v3TKFAfUJjpwsdfO8M6fk/2lE49SbfoK/4MdC
w/k0n2T1/f1Xu7fU2nSlr76yEbeZlJQZ6pTlFldBVxgoziAw71qVLk75qAF3uL/YXnDhvgGFC/bm
VnVixCJ5zk38OOTRML+0YlLQt9Va68EUjfGQLpV2VWAPPaVFqh+RgvcelBYz9Cxeqm6p2suPqYOc
nfWOrMKwob2Utb6c5Dqpz0liRwdnfS+6/L3UZt+IfhRRNSlMje08PRep3Z5Hbo/fi5bgOVTH4etH
rSCgcRX80/xbyRUvn02T2rpKClwIemX8nehD+Ea0yRFYi3uG/2ZzN6wXHduF1hC9uE2ERgglYcwA
aCqsYkP/mFPeLKULW16Cl9ur8lksSWu5YahmnYeYjtF7MQr+lMsQS7BeKYrcs5Remi9mbZuVN0eG
/A8uN9oXq80jy4VZkzb4CeST4cu6aM3necma3xkUpdS17cb5GGVGUVwdE7mJi2bXSnRq46JsXQmB
7kAoCq7uTp6FshcX0/jblAsbB5bSlr8qZuGofgRK8p9hGMP32WAu7WnM1aLyTXVCwN1Jo+GNNDlt
d66dVPtqF9I0+HrWR7VXCG3JfcGYxvFbox56FxNdScJodFneTqpWmQ/V2IN1HyUg954DzfWX0VJY
vg/ptBEzQjNTLmrVtNAf54U+7YDknDcnZSa8LpSsyZ2NjpH8AmwRT8Q5L9q3EI5wGq6FLSqyi3L6
mSM4iMI1vSWQKUU0fZ6iKftElLKWd61jMZdywfoL41/EJiekIFol/tamdTI+5JXuXPIBzsiDpI5t
dCKbV1JPy2RbnEJZZOZJziMdFwk9UjXiWqJJXqmlydsFvIDw8Xpq/0f0mMxHVUyJeookqQEXNabF
8CmdKXL8xdbz4nkp6/ZDldbmE/J6Ue4u5jg1z7NZxZUrGnP5ahuZ82s0l/nsTHhYuX2C0M9VUszG
uhRynaNwOA7D2z4r1OxpbMdhdOGfRrZPXTmS3udGFvlLPsAdzZxRX64y3niRG8nceidk+i3hK3Ov
N141mjgbVvSm2msmD0ruRqKqdb/pnOSxmMe2x/g7c76iQTbaXjcVxqfaMdrCtQDr2E+qNI6BUSmj
QFkYzq8nc9FM1yEu5xrZBzvXE+xN2lxxOwfmFESfaux8AT6qflCy2MR7i8uidu0h6v6tdWT+3FBI
Zo1dHRNnr8VFXn6susX43EthDADMSAtP9AWiimbGjNqdQblFzwPFZOvmtllLn4upUU0vgl4dSFW7
fNBSRO6fC2x2F5ecLR3YlM48PExJ3Xwa5tboXL3qtC9VrS7KGaFVs/yNJaWaeypmGkcNpJ27krqQ
/h+TPPKObWVcZVME4w8ihtHn2jNA3PCjUzv2r5za/EPdKv82UzUfXCc3IX0lYCABxQVJsnOjlN5m
9mjVMAiw05kTr12xdlUipadZMn7ev7huWkZ0+FFrpiRFG5O1NhfyRFtfNkYrD8xWFd/sycn/ibTO
BHPkpN3XCn3OS5+1JSdvnj6D102r0/0fcPOojJyoo2g/kq4yStxE+Cmd2kWMNbrRtVP+M8XTjENj
OFK2Ndn5vyyFdgbQbq6ULUoiHYoicmSIgOEIXzMvogV6QmWcVSk8sqlaf/X2QiGbY3SIgs0tRyGJ
F8COdsG8tx7rf1e3rl9Kz6Ts9Q+0auNyQ66aQduuYpSg7QaYn+pJGzi2zTKljmfbqfFjlY9dDjbl
3iVJwYvxKZC7FVz88i7Wu0qbnYICKoOp/8ZJtPEyMCCeLqY2kbbWTjI96EOhnEpZmY5O4d42wfma
thjTZkAom45fUQO+o0XEKWyxjsw7vZFdlXUfCqnrXq+GC4gGXAC6vEDXbuA0hZnIXbzQR1UVOP+Z
Soiyu+nSYkZy8E7/IE9fbJQVushVyRvFt/amrlFNySyRZGWgnYp09NeG6ePcOO3PRS/s/5mxzn0l
53amunnTFE+Z2cT206xXmuR3sWSLcziJ5JscFjIj25HC9v4Ou/nm68/Dbg0mArPRmx2GZeesY1ea
B3HYFB6e6twj7TJqvqicH0NkaSfbnoQXhsURgeom1WRlKgXQ5SuEFJnOl7utVJJ4jOo+pwwJp5Ok
FflJVNVwMTJreaMmxnzUX7nZYeuCVHwrfZeqYRsJkR6uwzpmwQJX46Cc5YljVb2HkiIOmlR/As32
o8OipTBhEElLcH3rf5VfuN7MIHQtJpHqEg6uOkYgtid1NCJf17qGezGs7dIlY1lZlXVRI2k7p813
NUvLf2RMnD6qRqLP/jLDiL8OPWLZbpEYbXzVnNr6lLetOWIEUWXfgQuIb0INwS7NE493GtRSWU5j
rS2/iklC7LMaQsANCK4qAuu8plE/s+f7zk3bZRr+aWI6dSerhVTKlA2GvUvaY9JUA6X3rY4iY3Ip
B6zEw2E0dVyuwqFzoxL3l7eErexDgwxU6CqzPX65vzFvAixfC94gPWsU8OBHqi9fYVHE5hQXyNon
POvJXMLuk5FI2WtxdesqdMEYZ8LAuQkEspXifiWLPJBFpxLnEumpyesjVctbCBjLMJ8iflGE3E6H
kjQVpgBTGixWmFyECMcT+Y7sT0na8/2V0IuFqr+Lky7BZc5YvseNpb0bmVv799/qTa6z/hDGgGR+
kAhhQb18q+YYynSymPsnmT6fMCMi2Ests2lZm/zMltiTBMeD47AXY1iOo6DjP3pDreOkOcsKPKEH
EhX/i4x8eEilyLZc6kvrHOql/h1+WPoUIsp9RLjbO/To+azIbvAHZMAvH5itVXHIqiIw+3l8bGQx
gDcLsUYbnCP5392lEDmmpcpqN+o2qVRR7q3QJcSobRqcUgRTBbGAKVvsg0Rn5zPaMgNWVFlpytHv
f/lUVBGRNqPXE8ytU15mPauCKrPMk8KowavquHyUrbA4WHTn+WgooQ4DbpIJ0jYZabTaJDNf8gCp
7e67hiPlJWn6rncTdbGOkHXKzvVAvwypINrhO6aXNM6oIAY2TUPZ6DaDoTyYTZO7ZSsQJ0xm2QWu
n56arLd/j4wK/SoBc5eZcntNIdFcpGIxHuiCdata5eKGtXykZrSTWTPupRuEUJMM1nBzga3KQco0
cZ8khgV8CoHHnGCJSN0Za4fyI2ZA7dcF/PB5ytCIQm1DzNf7p3n3Ha1jUo7sOnHaxMjaBu7SUGoH
i5qZj3JvPGNQgTLnmMOUwuHkIJfZW465Ds1gxpa30oaVWRcLE6c8qGxF+mSXLcIDRo7yaDWI02LN
3XSw4C3KhjYk9BbMJsEo3Q4t26EqHJF3YFZDs3oLjig65V0Vo7tkZOk3vInGs6i7yvK0wpk/hl06
PMB1Kg9ypL2NT8sdij5V1K0/qDpJosl1QDa52SaPOewndHuH2u2kPDmIz7uvGOcs6jRyMcBjLw92
LuSltrMxD2xhdicrSpwLeini6lSR9dgtjfXt/g7aezR6+zrAOBApPOPL9dR4qsbR7OHDRnH7nZWM
xUN5Wf9kDEOjH3zOvYdj+3DomDiht7o5MD1m0xEWVhlaS7hrZ0q2XJRarS8lwiReb03xf3g4qmwc
MWlpsmvXh/8rCxNKkVnhglNCxUm5LGHxfnCm6ZRgifr59a/x75XWJ/9rJVAlSrSQDgUdQ2YfWFhG
34u+G/6xRw3TvS9GPYE10kqINLZnXm1xgXEUSsK5rUq3BMf3JNoOVynYb5/+w1OtmFG6ofDbtsnC
DO8VM17QUalcdEFicdj90ia+jdiwSQel7rrTNinzCtnWmBr80TvbvMKMVplMlygN+jjqvdHW5se4
speDVGTv7a3CmqTmxk7hN7ZmonfAYdGpXrRP6RJnp6kzlnO1tEctnr0HosCh3KCyWmeDL/fEIBz6
STWDujYSqBLRTg4A7xwh2HZyKzYCySvXANPu7RAEA24znWrcxiBsoosqt7Gr23P7YAxmfIpt2rNJ
PbQXEsKjULX3KsnQoXCAA7zlk+emAFXApYYsV5rA15DnK12ozBNTVp7vb8TdV8kNB0qEge0NdaE1
J0ymYlMEpNewnecOTc3BOgI37t42ZFMwvqiJmQ9urlP0teOptdaSI3T6U9qmC41SOf4wa0t6JrkU
qYs+UnfSsoVO3di3GBZb5QE35RY1zJ23slKgL3Dx3WSsYY+eJ8WPwEu8U6NTqobmRC891c9DihQB
oBI7hxUsQbR3y8Jp+ktZ5igaZxmOrVTbee4CJegfyLmPml57m42Ywy+jZ3IL1m6GKC1ClSFAAVz6
cTRrhhimJT3nSflzDCf5h4NY2/eBkcPBzbG3AQgNFA/Uabf0XjW0TUlzKhFM8mA+Wd2YfEGq5Eia
ai+r5pYHvANfDSOPzffHjEItsirPAyuxol95P0VfHambXWWC5A6EaHKdKTtyd987RjzSqsmzAkK3
QbbTsdCxO+ScjNyQn3Jlzis3dKxOd4FkqT/vH6S9D7gqwOEMYtPv3iKkzaa1FzlnMX4MlFotGasL
ehEh+XET6xc0geK3Uy2PPt3p9qDUXgP4JsCvWGXqS0judHxW5eq/7si4EhGinMRDBkr6+1qR/s0m
4fzGiiumBu6H5mCUubNnXqy3+ZpNHKqDs47AO6EMwi3Ubv7pLGrq33+lu8vAhYZHQkpzk4MT/qE3
xloGf7+UnqQavjJD3INMZi80IcCwMimBfug3Wul8TZm5JTZmQ6wOwxWhIVpJ2LWbvpkIU/El00wU
1yh6U3XjpmsKF5edRPg5fmOvHkcjWIV8KwBfyk8Oyuamlq2sIfiRM9Zl/l0zMlyE7d70QJ2Wr7+t
sTbBAoGYjCvIdnQgh3qjpR1Ck32fl5+70qZrVZSwA8Vs/ofMYP2ICFqug4obAO/AcF/rBY04G52J
D5WVGe/itAp9axqsg7Jtrx20NgUJNTQlOPmb1AAbkEIyW1TVjFbv4Z7Mav87z6ryZyPX1ZspVcKz
ItoaEj8eaicolMODqhW94uJlpx3s3534w47CrRfkGSoUjvPyWM5tU9mSQpKsmnH0pW9mxTPGsgmE
iObT/aNyfymAUv/H2XnsyI1s7faJCNCbKck0LKMyMi3VJCCp1fTe8+n/RV3gQslMFKHTGndFRjDM
Np+5HKrE5nhYHGBS0Sxir+z72ke0Kv8gaSTO7w914yqHN4CSIXUYZ8XfXA7VapgBt2tAHqUKmCUL
fsIUJXHgTF16qlFGP8/RHnbi+iYAuQRckP1KAscLfjnmpMZ1lxQNpfRJ4MAmQuMTeaO8pwl8fY8y
DJuRAtAal29TNi0KLWNxqCUOgz0f4jDWHttRKnwhFeZD3LZ7QgK3xlORNoQSzKalIns5LTWtS21R
KPvEUaW4baWIR3WM0g+qNpjglzDOef/T3VpGGJ8ANWjKrjXgy/EKc3K6toan2orB+thLSvqhk5V6
Z5TrvYhJFMYTtCQ1IpptGhXr5PImogh3I6H/TzRzxTHto+lRk9MdobjrN5eRSEBX9jbZzTYPSHX6
WXMEfA5KSfVzcXBN8qxONk62mGgKoFsaGAa919jGMHLnGNxaS8ZcqR9kPPhSXK4lOA7YxhqguhJb
paCdJuUhnqo9JOmtHfLHKOrmi+kiivJZLdiRRic/h+qcHqtono+m0n+TAD6f3t8gt4bDX3E1LyAi
vEJAJj2BOSx5pI7nqvOKUbISFwOL8D42+/bU8v/s6Jfd+oL0RYl4FeBmVx1ss9UUMcJKvGuUenLN
yAJig4YCUn+T+CiB3aYoOSTfMHZ39u6x35Z/l1ETNSdwUeyfNem/yu/A8/ckVPndmMwd2BCLCMrt
cANXvIH+yKeqThVuURkkiib6u3TqpQdQ+xhZYQb5D/Gc+R2J1bRx7SlPcoSqxLCzv6+ZBZByaaZy
YgkpVwuCy01mq6kx0myA4AcW5DVMy/Q4NoP4hIbR8IBn9HIG4oWJdYalSJ3bsotms+aFQ2s/ZqUV
7Rzs33t6u2IAevhFJMXcxpufY8igoeJugG0Lob9wezMXjZekmn435qPduH1kFLGP+WE+H6WxrErf
nlAAdWNFy2wPWJOeu7ZoTNsDzIvzdKh0UfycJE1red2Q4Edm5QvYqziyqfBPXaPKO1NYT+V2BrzJ
xCBcCcBG1wPwZ6Rc21EZO2Z+55D7HXSKSMcehSE4oXbzqArUfZwMobi5Ggs0WJs9Ldsb58vAYBN9
/hUge5WRYMLr4JeuFnf20EhPozx0R8XIjFNTzo5HTWhP7vFGcMth1lBfJDGhkr69ITlcUhGGGLzU
iSMHMz59Xm1o/+iTU9aeMS8LNklVCQIBsvbwoa6N/As8qOlvVx2ELqdsFelBAePqXS0LE594upkB
TrJf60bPn6G/m2vb1Tg3VZM/aUsDCkxeshWPZQTvX2pXAQv9qZUiDCV31YjfNleYmIlVyGQGjgQX
pAQ39kTvaHik9TAdcxWLU4qne+Tr37fHxU5DMHsF0PJAWVARjU1ONtnOYidy4gSOjuzgg6aakFTa
MdXTe92YnC/ITduIPGV97JqNXT8PfSWbLq71SeSnyHo9UcuTpbNwZjqHi0jDjwWb94Nsoou66O1y
T/Sg7uUfV/uTH40oAWLLVHYR3Vqv6z+OB4XqacpKyQ6GOvonwWDupFthemyh+ntdq9c7UeuN4YiL
TQingN+vOT2YArZiNUwNUGucXoXVth4dYvy/51D6YdfNp7/dCJBRASdQVFuFO7cbwbZCedDxfw1K
rdBoaKWif9AG9auUCf05R7TyDBK023lSr6IhHDnwncXzlcqtTs3yckmnvKoHciMnAGw0B7Ze254+
oy44jogbvj+/q5CEoSjTwbKjmQjQaHO5DX05haKd2HImOn6+jbpceNbBgPz7/jjXnw2qAjShlQzC
gm4V4QaD00StygrqMbP9RM+kwOqB94gljo9dVSs72+Tq0kafis+GoBI9Zcqpm13ZqaNd52prB0Yf
Ni9OWnbnGkDFOTSq8k6ZnMGVrLL8YE9onc9avlc+v74/kOkg2UGLjrr2Fbil1jNHXjrFCnJNFk9I
O2TfaFv2jGoUxhvChjzKjlWH/vurfL1xGBY5Lh4LAqSrYL1vOlTj4VgEkSUtpxR8sYe8qHNESzzZ
2Tg3PigETYIwike0PrYbJ8xDVAe1QeLYy58BaKvBGMvWETvuwh+qKfvy/sxuDLeafyDXA1yck78J
I1ArzMtVFz1IzGbMXehe7bfRTuMPU5kjxD/Of42HAh0Bc46PSFt/7ehensG5hUBHJcAJ7LGwP0p1
JbsJmo9fgZ3T3VGa/96f340NswpOrqk/1xr75nK4Hr8/clXFCcSa0Y1wbT/Maa88aZJVu42j9MEi
a/3x/UGvIul1jggV0OlZ2drbUBEaCvCUpXGCLted8BTidFa5Tr7CPhZQRmmAiKP0ZmSF8r3Mm27P
qfj67mF44Bmrqtt6DW2+KVqs/WiaXOUNkz7OtpaeBZPcqVrdGoW/jjwr7ziHcd1Zf7xPdqJpvehs
J6ibWv+nRkP0rozDv647GmwWGj4GoBa4/dtyah62U+hIkGetuKAML7Xqoa/SvWj6xvm+GGWzYnaj
6yF1fkTVZqc91E4FblhoskvVYe9Zv7Fs4ITZk7wJfJ3thR2WbHs9RFHX6pbaV/pZDbTeFjsX1s1R
+DRAvVXq31vu1xRVzigR0dOfzZdAmVKw8uHy176FfBy6VRZ9HIgVPAiXW0AJFSWvG8QetaT4snQi
O+WNEnu1ZY47USsZKH/rMoYjTl8xGWjfcS9uIQNqXo/qFGOZ3I629WSVdfh1QL/iSVnkKHF7LUVi
KC5ifXLHMkdkDVyImn0pBgNKvRh6EyRkFIHr1cf4jKAHjgs6RcmnSMqS/1I1hAPCkQbuuzLJ0sfY
RD3Mj5Je/imXkdm7UDXUV6uzAIkWlPVwlkwG/TGy82x2c536s5sS0mLiLOHvYYG6jT2niwf1mCld
rX4iKM9l10CDZzggP24RaGa5nPhljUugh/Erva7ZKs1nc0kLmZxHsrKDNOq8bE6v2P/qdipXsBdC
3pu0mfRne+7JjdpwcRY3Gutl/kCQa9wbbYNi5DDZ8vdycpL/okizXqD4hsIfJfTmXRPnk196kxWv
WYbk3Kng9n9CI0mU/mha4C/lXko1b8D15Z9EKsq3duhzxxsNI7f9bKjEiAOmFX1KbZg1fgf97qAJ
e+zPop/Mx3qQpu6u7OMm86VWaF+TDg4GpXptxexEqXQYe20KXRMdRumYKnH9kE9jG3tjKqVvMYJV
8blA9mtyrVZpnCO+2FHh2Y5Ugx+NEXuA/zIhN9arRv2Ev5lS+2Lq1MrTs7zWg6VF1Ak9p+SfEl34
GgfGCIqLFC997RptZ5uumUaD5MMos3ovKfnPtSWjekK0WEr9WkAW9k3CNpmPZEpUIDoe4A9zAwaK
XtGs3Vu5NTWPkprP7UsbavKvolwUzUtrVBfcoa6X+lkVaXpKzBJ3jZCaleSCdWl+VnznwRuXVCRe
3RZwRnR7Kl8Waxot10icujlLqlr/hxJBFgUNQ/IpVMg0rhHbifNsJpUqPw2DSWmGxKR94K5FQgEk
XAUay8qs75ijRCkkqSFPXgW80nJHq+L6Slm7/CsJkRv5WhFD2GCidESUAx5249sQiu4Lr8rwtxcX
vENAV3grETpfI3WqaJFoguOWhjNQ+iFBQOrNig1nJ4q9mss6CncXkRwtHsD9lxdXPqSSsCQzvRu4
ekHKNP0daJ7s/H4YcDUK1yOlBXrtAIHoem5CHTOuFRk6Xnw3d+F4r2itOBhm0eyk1LfeLpuHmCyR
0PSK1zPzbk34uqAL04+xDx9qoXPfJ34jxj2ToVtDUTGgVLOKvNEgv1w2TA1RHo0z1OAXCf8kcjVg
JXF6Im9sd1juN4YiKIX+TW3rRmdDVttyNJJaCkTSaV5SN/mxqs3wQesGZw9rtH7tzdMCTwm3AF5j
vE63T0tnmPjIAQLHE0PvD+YspwejNLLvUh5mDyM+iM1OjH9jY/D4E6MhOL/2pDZBaQZVWC2HQgSL
1U5+jkOFX3Mx7VUsbw6zdoVWBf9r8a4OdHWGXSwRGrGnn9W94zkN7u024iCuOar6T2No0rM555qf
m2F5P9TzDw5n5oeLWZzHSu29rimHnWNxIySnbo1CHdkGIIRt4EhPCQubJbSD1qywLgidCGR/LR86
yy7f9Nk0TkSwe9iaG/uJQcGEr7a518xYwRW+ZACxg54qsy/QDjkOSwgsoJesnYvyejtRxF4bIQQx
q3j5+ln+CIznxUZW0KjUQAnDrHejcBLxl0aGOj0WURt/L0expwlxPTu2E115egW0W6ntXQ4ZFnBx
p3ZQgngabb9BN/MgVPDuSVHvXdAA2rfHhUFIpvi3TvIKP1Ih5zzbNT2lRB/s+oBjtHlU5VCYXhch
2uDOU2X9lxaYsR/TrEtsV9Zzyz5qpagSDzV/67NKOy/0Kf7Fwp/GEE4pWKGJd7a0SjfV1Lb2ox4b
c5xoS/Uphl4/4atcEuEhD6ynR6kdjWenwXD4lBVz95YB2f6lJGn+xXDmUD05VOedQA5xE3jQuLJ0
L6cZzYPqTOq/ZtcY7REHjfGrhTjgfK5QBbIOgkrgtwLznxjectYux07LsuOijAPdwKY0rGBljVdH
xUlm2zcHxEDupb4lVAkR29F9Q89ix5OlsUeoAhcYcYjKCaiwQnT4lkMaLnHJyOvEVSEPGH5sS53q
NrrTfGxbCM+EGjZwBsT9LMUrRU9xAVl4zUL9e2gil7CqFK7kmLPq6lmYKt+mvDRLQPBtBlEl1ZIf
RtzEwiMKSH+GdMP0YxE7zlepsuGwOGGR3beKI5pTQ6RTepluttGxh2//I80VkR17Y+pelbTqE3wP
4nJyC0hpmVtqvfYwLsu43GuVE4WPTirZgyfAc301xtgkjo0s5KdzJ13uI3keM99GzqXzBrnBu1zv
Rflvhx8tdn4lEoG+EotUgqetVQ+2k6WDh8DMrLvJFGq/lizP39Ku0+7xVinHg5qFU+taVhLW5yRt
5TOmm3Ln9k4OBmQspH9VE+lDW2mMt3l0pHM6qNmPvmnrr02BOwPch1e0c8pexPo5E5rzcU61OTm0
IfHpYb0NYS6beVK40ZIMv/jo9WOi9YvyjMi/aR5sdeizF9yvMDEdYD82fq1K86chnmAb5dkwnKRk
jrWDLvIOXYYqdp6QeZJq+OdjTA/FXLpDbqtJFBS9JkqPkKd6yzJI0a4eN0Z3bJ1FTs+WKfRf5VQ5
tU/WKIFqi4h8/KxfYLBOqSGOtRxWhad2eh/7RduHbAFZmprZHZWpfRXQ+Ffv71KrH+SQxMHtitaw
/FEWWupiNwjpfFqk7mwO2eKcaU0g3DhhAPtUS5HOaTDH16UUzmNb6vLHOaK3ea7CLovdfDCzz/Tg
spmvqYfNoe5sOzy1lta+QWuB2FVBZxy+h+oyKn7u1AqZRzob9SmKIQbkcduk7tLVZeRFil2Nvl0N
+XmKlarxuYTV106JjOWDI03tt6Y0nR8WfgTSPW7wcncfRSHphRTG5f0YmZF9CLtkBO4zaZniQobo
nppUy+AyQiOXTrOEohb8YuF8xnRtGj8iJ8VSqgk7nPPJJf9UEkJ0HxEDjduXRS3a0Oszcts7vooK
pH7p/hEolRknvViqT1XZ1Iv/fjR49ewRc65oIlp1wG+uokE7R6kbhhkN/zr2JuiOiLH2+iGLG7j5
S2sehvKv+TPrkNwmII1Xma4tucwq6Q2CYQBmn4/jsYuxyajaJvKpTzSBtVixP+jJvJOqX0Ud66Cg
C1fBThp72yCxqMrfotSQAqdWfOnVVH8hudvTILt68X6PstrzAtWgvLd58QZFi7E2DqFMTHXu0QxV
PCj49Wuvl3uCX2tUexEe/h6KAuuq+YXC0+Y9J92hDo6M8h3PyhC7Y19hdtKkQBcRWRBuhy8Q2KYy
O6ZaHH79HzbN75YVfXGqH5uxy5gyXtsDocI8y/LaqrOor+vTIbM6RBWmOJU8HgL57f1Rbywu2EU6
lLRLqLdsgVt5HqG3Ma4qGFVsP2SYZLu1JSVvCKDuFfRvDUWPhA+IHREfc1N5g/rbFdO6uMuip94w
o7StaHnh91hS/G3BkjIwKqjoHxBzXrecNFu0+pRhcqEWylNM5HvfILywE3RfBX8ER8B51kPnIPV5
nfOBSS5W4Tb01iBqhXIyHGyDXkxcF7rrkMrv5BLXC0iBWV6lD+ikU43d5BKjHOE038HQDxN2RCfJ
2j3Cq4sXwnTeWcAbc1tzZRaP0PZaTdkahAQjFn+7PKzzc50W6aHJuu5Ul3LlIU6y27e9qvmtxXMu
LjJokk3gypdhLegKw+ziMb3Tuzib/RptRwmnai17yaVkaX6pSkpsFGnqSFs2jebnYsL1aYhmRXHn
OUH6xmBznXtrdWl+/4hc33Jc4ZC1OJurMPL2UhB6lA+RjpWwlNktRlaKeGlF37/+L6OAkOcD03jb
6vk4WkM5JLUpevZq5UvobH8gYhn+fX+U6y3EwVhxW6tUGK2nzSVjdBDdeD0QeWgjgWuiCF00vaNP
XT81O7D/W0Phj8hFSkkf2a7NUCLFryCFOnEnOjV5nKfMeBH5Mk5ul05jvHM0rr/RapNKjYcOMwDU
LcAEFqzmhCNKp6qZyt6oRfFRU5o9asqNKfH+rKpnvEToDm+KIrOZLiVV/ARHXektbYvcn6RcDdAg
HXd2w/VIOJOuiEjarygtbIv6Q18bfVWgGKcb5fIg6vnfzJoxbI+1vzbKXnccDN/1/aZ9te3O68m4
tEiUpki1QyIeCiq0cNkkV42qPVjMVUN5HYrJUIwDkXyFR+nAdMnIQfO6lugzhn1jfXNgnB4zVDb/
KUvT/MyUh6CKQ8i3EjC0nWz9moiy/gAAi9TqaGhj4Xt5yQyDZZRlxQs0d1Y9nfIiNh1Xq2WnOliV
KISr0aezXhrcFn/ZXaWkfufQbcDaUyBRkKU2mjZdZFpuqEjGX/O6+XH0VsDrcAFcm2AgduVorUGh
Ug8T5a5aTP1EQV46lRh87txot+JTyiMqTVlE2NjQl+uAstNMWMeHwHkXbm+uZB/MwkzdcQQC4kaC
LkDZLnuQjFufH8AoyJO1X3rFLu5wC0BuHdl8fNKNAzIL3ORjbZ408vFTR1fuM5rXi5eO0UmJ9myb
rh80QjocRiiRATO+usQtbcTzryLOqSWj/IxnmuSGSFm6ItfS1MU9R96pat5aY9DMcLuAn1D/W1fj
j9IQvoWykDr4DZNhiC9DFEoejjnCTbsxf+yrZFnrHtVOQH59bTDL/z8oAd3loJDzuSKTmBALqfKT
gT74/VivTPJ6Vxn9xo0L5AF45HrxwiHe7CEwwHVvw+y9GyaVYgi13SdZpHuPyPpXtgH56qWxinWu
OprrZ/1jFbWohyctmBANMvUVo9v82A5G4aGdpStuOeXmKYnGr5LS7vUNbuxWdIrA2fBKApG9Sqhq
kJT1PId3daoOP0KUrxbGaxT6+ip4XRfNMKd+qQrL+qnNhdzcI2Ga7AGDbyyyCjOF2vhqPnslbqEM
Wg11ugjxADdncJtReNSlco/3eGMUqCgrsIgLSLmKK7ulnIh0qfUnKBTcO+MUGZ6VVPbe7rw5DmVE
dIOc1Stgs2VAZEydibYdbOlYwU43C58yGIE7Z+DGlgHwiCkRNX5z7clcbhnFTk11zCUpUPu88OjR
Oth6Kws1o1r9YFeJ6kVoyj+HIMf+PuIhOzR/M26AYmwfbdWI5CFG3PguDgVSdYYkDiiz234fLtHO
7XJjKSnJctgRH8HZdQs7CbVhVLm8scxFuOC5GS3lO+S4ZGeUG3cYVQx+IkP9JmdfLuUS13Ev9SK8
K238JA9KHaq/jNR0UPuZssY+QlippqAMyXV2cqsbF9n/Y2PR5wIitcWeZcXQlLYKSqMbqZY5Udr4
8bxU/lRIUfDXITFxsM3lgq4s+KHNFTMqbZyBY0NGvoqxOyV/KMAohvERfyP1f5gWD8LaVAP2dVVP
T4cUqXNhhagZhj3OKllknmc4qLSV42LcM+i8tYg0XUinwCBDel830R+X59gYTiPFbXyX1jzuFvpM
/lgLw7djaa/Rc2s/rkkpWD2LiHVbo7FVpbMzdSEXLkT4SHlxPkna+N/7X+oaVo0DPEBmIhZANTSP
NhMqncYYTaK2O7Kj6pBoafOCYhTW682oHaakq316vbiQJpJ5EPFooMw5/zUQht+wCiOg54b8Drfz
5aJGsdUnsiAyH+W8DjKtVk7aiJp6Hbbzzm65taic7lWLT+EBuNqZUuzISYGYappF3dmekvk0pXa8
wyq9uarwkEGP0ctCvWUzIwqKdEBhENzJlaL6Ualax3LJF9eCBu/1cp/5I4JiXokIjdvMff5SC/2v
yUvrqsIGAWyPbNsVFDKe5yEL5SqGSluWx5gCCIDLcnQBvWQ7q3rrVJDHc3fChwd4vTnvES7YVd82
+LlPIXZh/Wy5zTQ1b3O7i3C4ORQsbyBz5FZX0UttaZFuwDG/g3SfHFRU0XxtiuFBx9pfw1ZRVwFk
yeGgeAA3ZVM/WcXFNCdTcjj2ffMR4Iz1BWESxBIcMzJ3ktN1hTZB2QqnYDh66OhobF5YidNt6QWS
LlLWDUdZlnt3WSnYapNIJ7mo7B/vn/sby8h4DPcbg3Z17GWpT0JVRjOnr5Y8QnxY7R400rFn4Fpi
Z3dcqzRRNlwRpBQPCVXAplyeb+7/cXYExixF36WGS4s8DzQxCOe/GTiC8tMBbd27w6zgpcLDHJ9B
LM6SuxitJB1WrfrnMU3sL+pSGP/pYzlSI7BQriDVkZrT++tyHaKaBKgcGQ38DMa3m5/q1Dp7y8Le
PTcXZG8rexQ6nZe4Gd1qVS91uzhWLc9wlqk5V2YYyZ+VuNX3RJSuryl+Bk8aRkGA7dkXlytWxHJq
SJgTBI3mzB5xSfasF12182GuN906CuCGVSKMsGndJH88Zl2aWi1NSCmYqxg6vyE50esUUubyyrls
1CNNo+rT++t7Y0hwUJYBIBUcM+WRyyFDRO0oUnci0FKoLH4jVeapzYfZOVg0gD/izWt9fn/E650O
WAQtA+58Hhhy88sRW0X0IUwZETR9/1xr+XDooKNDNEv3LDd/1zouDzEwW5UwmdocVCV5Lcj+sZ5G
Wos0njspGCdTetQjJ7PwbwX05cXVNP1gwy10w9UEsoteFfkcpIkS/xhrKyl8qaia7zSeNRSjtNr5
JUyaIq4umcqjkdKvB/QyjeAo60TxFkVGKkzKJbk9NoNUGHezWoUolbe4CPxSWi4pTw1x6XVlUYUO
LfqpeQXeBEFHRf+xOnWpWiGU2IYm6qn01UEIzVpxGIZ6AA6HuMgPcxx4/xG10j8NyiKhKls5xbOU
SFrgKHm3uGYn6c4rPQP5HkSuovhgQ83yUZ2WqXsBm4/Jlt0n+eILJQMKOOj18qLDXJc8u3BSNCLz
QmrOcVrQnLWLGjNbSW10MMNQBU4OOtjZSzxKGrKYJYLifmM7k+HR+LY6L+5VuYfSiQlOLXdNTsvd
sh7qKJM/960pf8Qk02xcKZKGxzirK1THEWk2vWVCHL/MHfujpkVm6GZgKT5oSRV9sXEfsd1yoZPi
435T68cInFOHdlwyLX6BLGGN7uogTz6MjbDxOtZlcJcQmKFbFyKyfXRnbO6jXGS9D8Yq6f1emmT0
JCi/GG6K/CZFYTWUZJwzq+KbNCWADakTJl/e3+zX2QVEFipBSKGtCmzbhtcAGt4uQA0FMsz1Qyep
8deMlsNRzgfKJJMxHem5Z/77g96Idlb6DLueQJWIw9zs+6iT6FsbjRnMhMw8/XqtE7zp5Wy4YT0g
0WuiBPorazQAvG6Z2XwSNWrm7N5OQCbsLMH1eb/8MevV+sch5G3l40iWgUx5HvoFGPtDadb4bcu7
MPEbq72aFhO0Uv+HkLVedn8MZZk5BwsgWKBwc3oxcq53vVFGOZSMxTkuHJTHTiNkfn+5b0yQgt/K
anN4V69C2KxD+6fPBy0YuDZPwpRrn+5N6Q3jXvv0xkjkU9rqi7US07c1zbgzab0l4KLwCMj8ujOS
106O5Pu6N6Kv70/q6l34nSrKqxAu7x7vw+VSZqMUV4MaOkGlSq8Ly3qnjO0np41JjBct3HsUbg2H
vwObgS2L7ejmUVAKvaSYCqUxAXh1WKJOR9BOUjwnEZqn58sep+RqJZke6cBv9Tfy/m3lEvhLZAh5
cQJFWPlnMXQCtqoEb6cqFqnZqdZcxTDrYBTaTFgs9Fa2zzqo99DIyJUDI41jcS5UisFeVqj5oYa6
2XvLXAMiH4CchNySUfbU9kuxkwHdWmDiPexzoPGsMNTL74mCjh7C1bECu1Xmx3DWrew0tIpaH7Be
LXAGUKedyOKaBM+0CWdwzSNYh2e+CS10bu88LSsniFLbbM+10maLrwEbnvxFtqzBR4HHPhRKbKig
oPpC85VuEP+2xagGndWXxn1kp+HnCsXp1jWqNm3ddMy6v1Zb4Gf+Fpcj76YbvAUbSvbC8yPBbqot
mPkqrYhfFm4Zh/fP060NR1OAphAw4FXM6XL9HbXWaHqmkJjQ+nyrcjjKlpgpzodjtOeou96oF2EP
M7KghIJIRfLz6jCVeMiJBd5J0A3RdCAm7u/jKlZ3XplbM6JijdYzly2s0M3nJbrLczHb7OpkTL0U
gNcpLyF9C6fco8vcOkCw6kn+AHHwkm7eM3NsoRHQhw1apcAJ1DIG7WvFu/2CwpD4J7OqKALDFzaE
rmLSAPEl5S4D9tYBAidKB58SAjWg7Q0FUhP052wHMNuXleNi1pabVUhIuBQWJDmAYbM37xsfEhg3
p5aUQF/bWJebZqZTR2iumgEpje3jZlOfNTrZwftb83e1eLNfyLDWzhzwbdplm+XVG8XGthoEczgn
YdX65dKOzYH4IvmYd07dHRLa0ravtHXbgYc0qUsBJM2aZ8pyM6jv2IDxD6xHMt4a0H7PvQDd41Iy
CENPVpZu/uAUoxl9EFZUfu1Ko5PuUfHvUm92rPDfQdfzVZW1WI7UkJ3Wkw0wrzomNYqHLQtOPEWL
yAOGN6X40hVW8q/dp+lHqJ2ajTmNMdtnVQf85o1NPbzJ1tzK7qSP48+x08s9Sbsbm36t6sPoILIC
E7Pd9ONgW+kIGteym+akyGF7LOBtHcsu3RNuvgpm4P/gGccrjwc3D+NmqCKbo8aUYJbOxNpew6l2
Wz1KfASLl5Oh5qRM8ix2rqnf5cXNXqDwiEsd0Sqa0dstV1Zo6RlKx6XdjdKRvLwgHaCM/bHE9/ku
JpQM8aselsdpqI2npU3zRylPpafOTJPARLptcTukIN8caszR+f2NeuM4GKw64CqKTfy6zT7l4TKW
pKIWoOLO8FNIxvIyh1N9fH+Um+tOOqFCISYh3gbPqz1YF9cQQSUsKoME6m/piSzSmwdL1FqPCHpb
/qyTlC7Z+wPfuOUIRdYHgoRglTK8PO2NmiFYkQwiGKIhdQenc/xlcoQ3m0lxGJNSvuuQ3jt0Sji9
wj4b/j5KoV8OYHbd4GhhbfYbZLM5pV3sEFwafVBhW+RJSZafs6avgCUq2UPj5P2h7Uf1WGWGutOH
uTV7ejDGqlcFlmbLjJ1RRM1wQCUCxHjrCwU37cnQSpmltxSI1G3h16iruSSQozdZcr4z++uaGMeN
dh2dyFW5h1W4XH3mO9uiyESgg0AmGJza4jmxs0Txu35Rn6dFlQoyxKb+lSxjxMZLrW+1Een3SdKN
Cp2ARZvOHRbBb0LoBCmFHofP0wT5dmeb3LqC8D5AkBGhNE7C5jvNTQprE0W2oIib+m1SEwvlm2Qm
Dx+1cNx55G8cOeTusMoBU7LmsJsjZ4XTJDUhaYA6VqFnWJ3xnznJ/bf3d/6Nt5X8aW2awormrdus
fREpmSxJJQ9QuphnZ8qVz8jFdkekBCXZ6+pkB/l3a1ZoohGGEZiuqjGX3zrVuqYam8gJxrQQp5bu
WHKw8r7JT+/P61pkiXo4SoG0HHhbqQBsHvBFnQ1NJAQuhdIBBcmU2bSpQfTaG0BRqfzoiHn40ao6
FV8egu67msU6sCRHr/ODVcTVXWJV8V87qmx+lHo5e8gqFvSN2oYB0sxHGqDiRYUFd6hRFN07VWtf
ZfOcQNtf27irHAPBxeVYtVbgJFfJdjDpoj+NUSy7eNAhxlQ61TnntvFStdVw8NNj6DYTRaq+yNKd
TXzjxHCxAZqDoEWPQttsL+zhlhQHMyJ8nttHHdNSf2xKcZct2R5E/dZQ4G8oNa5Ayqswv+iXZjZy
dlapd+F/bTf0B/i33RfLLD+9v7du7GE27qpaCF2dG3uzh9F2Qp8rG4mJkaM85CIsX3HMtnba/TdO
5ooCpPCO+8h1eXixjWI2GqJeiMvLFznqkvMICPE5ZqlDHPF6c6cPsv7szYYhm1gbPcBDaZhtLpwu
yTu0dAobTYkBupE11vEbDgLJ9DVScsdy9dKJvi9N1r9OWc8TNTgZNcn3l/a6fkZ8z/2wykoRFgP7
v9y1StJabV2MVjBG2vgWGpU4NTDuWtz1tCJxBSlAhNqGViw0JJrmXi+05W62we/snJ+1y7RdjbW0
xHtMWwDQ0+UPmReB3BCGi4ETUf4Me1tzFWNMD4kSzX5eZd3L3C+SZ7Si3HmOr9VOWQMCtbVNRBxI
BehyaLwxMgunJzOwrQrRbsSN9GMN8cd21QERSZQy9apxNamOz6WjiU9RZ4lPiWMtH9AjFntH+EZQ
BgCLHsV6iYCB3ex2QYoVYcBjBGqOD1OEnlPtjh16VibwxiMUnOpg583y/f2NcOOMQQ+2wLch2U9+
uYnIuNAnDalTM8h78w0yfHFv0abeqczcuDLQmoA0gKolOLrte05amcl5y9Q6fFnuchklZ7eY+/kH
IGxzTxbr5mA2aHcujrUXvrmPRRKutNGZenSSl0HhtBr6f3CDnHbU/z5apwKNvhB03bXfs/lkjZyb
IjMnI6CKY3pGXnXHWTbSnRNyc58StELQ4VkEdLn5RpOca6OYEyNY9KlOD7ZcIEs7I5nxKmol6bx6
UZKHPi6T1IPmEH3oK1xXXNxaofkVcj7uCR7dWuHV5mEtFcj0LDfTdqyybbM5ZaeqZXQ/UFgq3TEa
wtSXB1vvd562WzuUNjUuAmCXrkuL1Cr1abFbM5Bo7+EqKqqV3JbtpEQ357RaF62CsjylmznpQOcG
XG/NAIYwwCHNGL1Ur+ejElp/7fLNtQMKkPcMchKyQpvP2RPwGFXBULZGRyYDqBc4yeT4ImyUnWv+
1tqxNblBV34XzZnLGy6KG2mpIIgEsiWhgsp4h+b/ODuv5riRNF3/lY6+xxx4c2JnLmCqWPSiJJLS
DYJy8D4T7tefB+yZXbHIYJ3emIiOUbPFBJDuM6/p5lM45DcuE8hHlBiBPoOneQWS9SiVuF6ztYCy
yvsh4IfGQbwKgfKIvSCPqKGl/oMYyY48DNpLGKhNXYSGOVHUev84e32Z8yTAJjg+qQy+amIPCR1z
N9OsgzN3zdVYFGPLIWonI8xHp7rUF+TQTqzPt4akqKRtO2GrLx2tHHtYnCwhRj6g0Z+cqXOc9wF9
z3mXgGs9nw15qpr7eqlSHtAgeCAgvRVpjm5MiuhjZbiZc1A0OYZ51Sc76klWVPeGc+Ld3hyKggTw
Gs/Flu1oKGNWjXIqLPuAz261ayoVIHKscksOuXoiYdk+08s4gLei50PkDm0PVNjLpUoERqMZlPDB
aHsnwnlx3C1ifNKy2YyK3KEkmiLwWZldc64uuX5KUeKtNQymHD4DQGG698dxiJobSjobiBHPwO3A
QCT9R2Cg2oU6xhDcOm3ar0bfSL8ATpj5Rp1O12tdn8IqvPXBOeuohgFZeZ0mYqTR5paZOAd10Kqd
3sH1NI2lPNN0+vXvb5U36mBwwqjwbQURFtRzc+O3VuLaIMuUzZRe0wFWeTDQ/v9e5ulC0uIqn0oQ
DHuMdbyPfY/65zzXcLgl2vGXa6liWOcinyyzMb9zZDH/ev/RsI5/vRo292G209bBIm9+uRrM3OXV
gVMfkO70xifCr9b8MFmlpgSGYiAUZK62AAwZY0V0iVIAzPxhUZbFj1sJFWVOYaXgTGl16nCXFbOb
2x/aVqmH9tIqTKu4JeIfsqir+PX+2M9N5o9O0f3Smtltfi61LZJdp1VGdinUOtcvO4/u7icrIyPw
JWxl9xw1kAS40KI265e09IY6sAczK1A1RKM2ogKW5E+AfropHI1FGnvFMSrtTLga2iheG9tmkPaT
jH85YEcrEAdzNo8BnewkvxrGqU/8PB6tOcTl3OI6Mhv5VNppXuzEZHsiTCtz0IJEsdIlqF1ZiZD4
lp4EJjHpgj2APlK4V7yhRAgh787lkk2xn621i+uOHdfQ32ZDv3Wzhg5KP3RYTBfFouFibaDT7qdt
p7ggjebxW2+h/xpkeirTUO3w0vaRLEhvHR3N/PMCuZz4LMHBTo+AZg8LjkLeNNwX0qh0O3QojjtP
69Rrya42ByeOWlQSlwhCN6b0PhS2tXwAnuFuzgKZVl9MubU0u74kJfiGJNisBsNs2igOzLrZRFkt
C9NHVXjqP6hlq5RBua7L176zajOMi7j8KJa2VL5BRm2uk6Yw1FA2Tm1NhwFn9hYZAjtRzaty6aQa
dKYxX469xvXQjcL65kjdim81e6DaXdVt92DZ3ViEemMBHkOVDRRW1Sq6ir9brM+h3tbqCIoz1u+b
1k5/aob0iLj0eb6sOt2b9nbL8rmzmrh6osWBcCHV+iL1RzXVHpdYV4abQiwz9oEa1NNL+jzGNcZI
6xQYq5n/kJadtPdpUpbLnnrzdCnctqluV66EFGF9S8/9HN7+4COEM59XlTLGu2ltxnuH297DR1KZ
7rTYsi5UtVDuvYX/Bea6LNzBmVMFcknjLw1pneWrfVyM4SSWVcl9T6sdb7OPT9fAk2XzVNHLTQIT
z9/bniLHeGFXqkh8deEdfaOSBp6ORgeeNOV8+exMtXgSgyv10KtyOhcqeB15UcR9ZexRWTPkWYZj
7E+EhpEWqGHAfqs8WXTosFm94beko7tV2NlTZgnxtXIgZ/m2WroFC33yPmdDqmr0vQpN+sko5w9K
qxAL5nmbDT6WVmvlyw6zkZ2ZNqm3U+jHhJ5CGh7OcUyPNR0djRwP3baDgHi7nBVGhY2GKszsKofG
9ENMLupkmtbOn5FssNMQIW/31o6VqkZjrJ/RZZu1uDIDA9kza0d3PSkAnrQpMtSt1NQHA50Arspy
E+bpUfOLlaC3hbOExmhvwL7UAmlVtxsesTcd8utpSL04TORkEflJHJjvHLOtnAvqbeJzJejzPblL
sbk7DTJOr7Q+1+x78MPFGcFqBSqpSQeR4cE0T+JiLhARuXH0LOuvcqt1miDJhHdBp1zkUaJ4y1Xr
qfM3hMKpgeE3n49BrnXmhzYtEMdfHa/1OAqTdeUkLc3vGi2QIohl583nhjuY455G5HA5Uwiw/RJ4
aOI3IKsRrBgdVdxm+QySMh47YP6rrqV+bGjPOix5/TBBQGh2kylXfLsTanO3sh3Ka6WJgQqMcVuM
kaSilLDoqsWKUjNr7tqm1j6h+csXwyWz+zh0RTPda6mMyyjheLlZpcidsGoU9avduh3yoDn8fmMY
VA1l3UZIX1KWWnyrcFfHd4Vwbp3ZzMwDl50jL7V2TZMP1rSIx7VX2B9GgoZ5b7O2dyn3AWDRvnAD
1Z67PPB0dJYCG/UKO6wtNtKDoZbFsksM4GwX6MllGBMlc9Y8pMogtL2p5f3HVC61gz46ueM1l/0i
AyC8400bN8kcgAmcpqt2cYCiDXrliNDI+rVA+QIVboTzlqHyzU5Ny8BpyrHblYVuJ7u2Jpzmituc
kQ1cez8QkGjNzqqA7AZZMoL+Ggvd+i7NWWh+LfUSRxOyOJ9CHot3QTLKd5ayuZtBvnzTFJn9dJze
uC0rzNR8a6rzH0iATD9ULFvzsB2TwfGnJVvVcEKW4yOV8hxkKvqN0ldYfw9cyEMVerJZvnhaF38c
7Xm4aEDr/5pdlLZ9zi/5eSTv5pyoZ8zSgfR3DxNGXTDBSmXtd2Wl1Z8dY2i/tLGWfaSWjKJnVpRt
1E0CZzgjG92vVkHNGNZWnRUhRtDNL9ulL3Aeq+nYHDSJqmA4jal607hK0R3qZcquV+lONiJ/NtLk
6I/ZaYDEdPq5pKLokJSwqoNcdar2gNqhyEP63vZyKRrbekiBBMV+VUtHRQWxnX9NLh0bu0AYJ3Bz
R1z1aJabvtVb6r4qbSu5NMu6LXxDAIh6MPBCCONx4Dzb7MIpBQuBgV8MPPBDRb+FLqdI5jVQ6jz7
vrbxakYkFRl8MGEOX8ek0dqHeXare3qLk4IQYjPrhDEpJy3ul4pzkEubHlykAhrODcP7Oo1L+920
pGlGHEWV+mUZ587axX2s9TuCOdWMRNfW17pT9V+M1a245CddXEml1x+pJ4g1sIxBzr4xkr/4jc7v
26Npn9lhN8zAXnxRrq177uSrNALebMTjtC+R8RHI75k+8P76w4R9pkXpuyplEA9qfCCUdB5tkj1c
95wp/uTWOc08d+mG/pYQUud+KbNNVMbLvQa7KAVPcGdELLKRqFSHPRAFckfHXoxzxCLdPHRcJAIi
/E5nda+PaI0PmnCsUGnyMb0sdWe968emM/ebrkriA3ua7/sSPGUghY5wZOp6BTbiRUfCXfRAc4Ei
YdS6J15o8RWT63JmCYfrF9nN9bNIUt7SA1d7VzXZpAUm9tRo8mzq2GmAxsFq/6jF0PUP74e9r0uh
YE22+hjC97DS9aOgdxzZDWZaaIfKqcxDoeRyCoVa9KpvLKRASFPEycVgDPllLh2tO5GAvZF6bPJU
kKcohsP+OcpjLaCEJTeadvBKbwvSkuzWanDmaO28+tvFlg28SK0Xxzy6Yce5HgdyVSqCszhGDChE
MykOnDgezhbR1tH73/R1BYQ0Cn6DBwWU6vJxBtsYKjYoU2cd6sGwolgjjUVgIPnw/ihv1ACoXeNV
i4oc6hfHnd1GVFKVyB8ewBArq69asr2fOZM+GvHU7+xYTb6/P+Abk4WyOSIb9EXQ5T7OVkcTwbqp
9ABkEldG2ij0y6l2lgBHlVNMqTdWJUMB0kGKhT7XMVxiHqdl0eEbcPQ0WhetduZGcbvE9ZmIlWFv
j1DGMD+eau7GVkvF367obO2JbUVSGdhsFl9mglUxICPdNABCRWLuHDWLL/QSbK3pYVMPiXM5UdMl
/X0j94TZt9kSbU2n4/pcRZi/jq6uH0wrVZ7a2Y5jH05TjQju2htl0PcSN1FRj+MYoHyqrn4xDMNl
h/w0uKx6mqpoSUzRHGYPxiPPnbtPWDUMvY+cr5H7ZqKOXdir3KlcFUYj/ArtgqcF6ZAsAH3SWGHp
FAksLVMXD2aCQu/DVHd6EbRmbT2OamFyUClZAbB5be2LoUHY11eRkMmhFVcaEl69aImbxjjOSAba
TIkK3RPxOb8lXi9aczvpiey1PsQ5S0N0zEWi+SYGd7LcDZ3jZpEyVq27n7syve1bdTG/9poxGz5n
qqWcEVBqySYPZ21aLlxwSVi2Hupdqpfp8d5O+onkKNaGO88bmqIPUDtEmyCvNDmfAbXQ66DK6pk2
S1cpdqCqIpahmRlo8Li5qmh7yshzEeJTb9m7zJu1OiQIquV9Ptpdc9bNDiF3out5ez3aWmafw2bo
8s+ORYrvuxZOhxe6t3SbGoTZZkEK9xV9UAP6x2eTFP5mncHYB7ktDBkgn7civWMUgH7tAXwDNZ9F
vZ0rdyyvgHNbH7FPzpsg9USxRvD/UeTSvKSBw2qPOaBymgPmWTs269M8r9p9PFU9V3HVtsmlojlD
7dPf4u4xq6Ya/C6rsn4Pjq+7ld4G3cpW2AHESfq8/Yez0Ue6oyxj4FDsTv0lVlaXLmDSKpEY+0wE
jjkiujJKKx+CuvWGD4rhVtwM3GNip4iObxAUzWJ8qlu7lIlfefYkkGqRZXddxVnX/8rXvn6w1cwm
fbDMxb3INDe5tCsbIRlyqUIGIHfi864v2izyasU1doNaNsNlNekD7nSKTeJiKlp179WoOELj0C32
ASCAh3FCtLttERLYD4uWX5QctAsul1aP8FxmxeMeaRcNkTjbLR8lwpcoR6yjmfrIyxgfpdV6X0hz
8o+z1+kXCY1IJcATqSovWxeUrN83Nd5Wm3vxVWkukqC0WJ38DI28IQ6GgkbBTpQ5gUMFGLkJNauW
SN6qhYpUY6e710Was3FKOHbIcHdJ3Qb2WDVPprkq/J2u9L6bSZVO7Ju1NSOCLaQLkySBniKMVFsD
HSKMhZhRM95JtTaLS7VE/yMAxRY/mFW1VlgCudkjMaJTBjaG5Z88yuK/xrVT1wi9lPlTsc6t3Cva
rIooVoztd+Yogu2KfrTvklVsjA3VERSCaqu+xry+a2h8WsYPUoBVuUIzUX6carkR12pPUaPSzboC
Gs/iOPvYlRnlnk1peteA1fiplHa7wHABKOiPRmVUvlNay52N4GEdIITk6NisrrI6eG3d77Oh8rwA
fb+1CdTFS9SAEL6qL+YMoFoweWrGZEkx9MHqSaPxU1y9ogzlIQ9pQ7vDWG0oDbI7KJJMqmLtjCmV
dDe0eL6Q+ijzgMbDjMCfaGlpO42Y0GXsXVqcnj58ytER1UNgBbYdaBbZF50nhFjXuewe8d829b3V
JXMY52Nr+h1dnDQQyaAeit6Yx6jqe0UGxQK66TDrCVLt2hjnt+Tc9tdKl2l/4op4HVOgP4P2H5Vq
oFzcEi+vpFKbVHWkxHdAN9byaQUPoT4m3qn67PZrXlbEGWZzVwOtBUrguM6vOTVJSZebB5CxiHxO
1jDceDVGjuznqf6JFlB9swy1tS9SRdNgiOYtfhy10M+Vwci/vB9wvI4CAM8ij6tiQk1oevzO7lpU
uUMN5ODRJrv0YvJT1M/lOXU/5wMlvjxYS0/6rlkV+/dHfh1bbSM7z4iTNzpzouwG3RkG44DrsPth
lrNGjrFUO1O69fWkxadsJd98U6xjaGNZaB4fh1Zm6k7t1HbGYQv1/MYT+LB1RrYr4+Zr7FX2IylS
Ra2y/9ta3fQ96IAQziGsB/TtKABX0IEfF7jqBxQ11qDKLRnOeuFS1VKXEwH46xCHoShfOTaANAye
jzINShtFnluJcQDusIZlNSRXgsPsJhm0HFFEWp6j7dgnIrk3tg1I0i1apa4PZH/78L/1G0Z7GRq5
5upBmF138GT83VrU5ES8/8ZqgYbC50MKEZW34z5uO+JQh7eyepg1YXeBK6fqGy7X4krEq9dFg5tZ
Jxitr0NxgF9QAejaMGn2MaZ183a0vMRYD0vBCapaaArM0PB3UnGrE4iV1z0yHVM0kBoecTDF3qNp
w3NCHxtLagfFa9Zo7W39G/CoeA+nzTzvMTAJyO/6qDQkWf5gKidOpDe+7abF4hIaA9lGa+blBGZp
UTol7ZrDmKUy6kcgvIWdx4SlKwoDk/m/2BDgUrYwnCHp6W5f/rcFg6cYF7JQ18Oo4yDRrkWzp7k7
HixrLE+AwF5rigEeYHFu0Bs+MMf6y7F6y55qS9rqoYobdraqOMPTMMIS9bUp7b97yAJRncuNuvXz
3FPygJRvFjBFe+1aig4lxcJRxwYNAq/+28klj0ZWqRKi0mI//gxmJwZbEnsdxjKz7nrDWL5p45wX
4eS25vdWo3ByYqe+cTxw0oOLQl5hk8k7+vBdCcvPdgpIGaAtDqOK5P2yGguxdYvtwmq6gYS2+v4x
/3obUdncSGRbnofW59EENF49a9a6GgcrbkSkTTU9pYk2g9dQif/bQzESyGKqLUhQHJ/w4CjtLC65
UbTaiumuTbLEIUzaS1RIhAJOfMzXxx5HHtQ3snUOJnhpL1dWkvONc8XVD+sInp7aoX21CtM6cTS8
njJQbGBQ4aABtALM9nKUHBncruwS9ZDqanbVW8S4mV7Zlxj4ruGoIve5oMP89P6HfOvVIPyBIUTf
B3mho0HxWIkdM1PVAyZA1cVgdvhkedI5AWJ569XYnWAUqbBswK6Xr+ZCo9HN1dEOkIjcGx2YA002
Mdyi7mN+6jpPjf0lBan6vxiWQw6ADivEQZHj5bCCoydbM6keNKNVPyhZru7G0sp2I00wM9AK6AlE
B/nYnRj3DSQCpBQ+KJvhWV7oaPexkHRzhMd0oHztbBSYns4sOk3rw5CXYGq6qbficCAE3bXZvJ4J
TVRVWNSDk0Xvz+/rPcmTQM6hP4/36KswQRHwT/CLIgJd1mIXU9A+6ComBVo3nMIQvTEUjkpU6bbI
4PXVVjtCZNXWnjG79jrOXHFdaEINYezrJ17q9aJ9vlJsEFgIw3G1vJxX6GZDM2CXc9DpC2xSQxb9
MKuptBM78q1xwHlB4+G1OGyOlq0+p2VWre56sOa8uQTrX4fLqKvh+1P0RrRKMAARElLbJsh49DbU
MmvskEz1YM9cBLBpoNfs5iXP9Z2bd+0YWELm31Dnb2glD3VxanM+wymPshQUf7fqIK4vr0NJyBmm
TOxFI6qjDOkPNV6WwVzU5Px0HsuWjHaZVB9Iun6HgAVtcnii5nfFSrxHz26N7yo6so/xpu3m9/Ra
r2VHyT6YUwTsyXls7WthTPr4pGuSelJP+95XJTDag4HAwY1BQvRUpK71pdWztAvLxFaGwBkc+bW3
ciwQhkIoaNDD8QjbhYrNic36RkgEaHe7sDavWlbNy8Vk5W4zFID9DkYCQmIBABCqChqRPal2AM9M
nr0/3cfbBEqYuzUINonVDf61/fy3kGioDL12bch5ckx7Gmd06k2lbAOlStvDiaF0ftfvM/vMrwUa
DIAQlDqHzsuxMtwdXIqSM+dQTsdvoKB3XSrOrF+vBUB6nGlmcYHiAi5ZqP6nX0BPTvIc7hhmXIKW
tx7kU9M3j7kZL851BwQ46MEiP81x52U/eqv0LtVJDOrsu11q2xSKJqsLq9FCsBXhCiu9GdLZokve
t7IJ8Lao1CAp7TiBXu6oX9bFW22/bbJS7OZSdUWgt10/42KGX3KgbGwrfCJKKNXq2nfJmZzV+cFS
sFYLnMrmhUSFOQKOcVNb307TNOww1BiXa9whKFzguJx6Z+bkZcZtp6PU7dNfLdA4IShtD5T0smTf
UA+xz8DlLEkE2SV3P78/A8cXHxPAPYBxEwcV4PjjmBRJlVJhH8hD5rYugg+qTFFZjWV5MdJtH8+o
MuqPXpPOyXJiWb+6gxh6Q6Jv1HYiJMBhL+fejrmQFcUeDwZmJEXgpm22udY1yVe1KZwxSDN9Uc5t
oZnVQROKds/uxN+iKlfQ8X/7KxCosbVUelNAWbct+NuSR6cNFDzV9sMwYJuB+R3gFy23v3smCAa7
rbCSwzvixOH9/IJHi592Dsg4MHJgu4+Rs4jjUehrG3mYwMWNpOS2d6PhIdKFajnhX5CbM9XfFPVb
9aqaE4gTXdIJO1TydgCjoyX5KYTi8dZ30BPa7hP6WQRB/PPld0hrnEGmIl4OZt14N4lU8oOrTka4
dsMpxcHjq4uh+NrbAiAD0F/heUtYoyS700rLR+ZnpsDNoAVut39/Yt8aBUgysHb0uVSUUV++UFV4
a6zoo3rAxrsK07WAbdyXp/glbyxlg7oVtggmAF26GUfxt4XIE/a4HNGZ4WqUVaR6Do9tiJxOaqFe
VOmnGXpNk3UXmBba11pdTycO7df7mCegZka1EH0MOrwvX7SZBnA6OEkfsCOKz0DYZWcdBFz08WLn
UBj9EjQ23invf91XGe02idRZ2MG40JA+HkUGxjhgyjXZ62ETy0h9PXawdVHgNOMiVM/qYWyLzqRH
QXlX05ehRy9J7S7A16XCB56anadOojjgItFJOfFsr+j4z8+GsgKkBu6WV9dYmXhodaRiPZRaqV80
OXKQNI/c7puDdPQCiGWs5n3a0qgJh61JAQbIW+uDOvZmGgCxTlCENbBjxXZzqjMfLlOln/WC6CLA
pCnFKw2Rrz4wBHlJEKeT/WAYgz37fYv0TCj1bri1SarnQAW08SWDcNMGc9uNNEyo5D9N7P6buUrz
3o+38MXvRYfdp5qo068xzjJqn8LJM98StAf8Elz9rVkl1RdVijaP3p/H4wBv+1TwBFCMYZrA6x6d
xKbdxpknhvXQW1p8rVq1c1nlyZwD6Cu8HzUovF+djGW/c5re/vT+2G+cgpSdqcEgB0Dp9VWsDINM
H9g/6wGwbtZEzqJbv4oEbQrfLPDV3MBV8U2Xy7wMBg5H/FwJGh5KMVeQ+E1Bdfz9B9r26stT2dCf
ncyQ5ODcOM5yFYgEpieEemirpsl2HWoOI3JYdhlpxuIA9UkLekEaCK8qXEzMXXy0Buen9x/ijYPY
BLUAdAHw9GtSxWwqdRIv/XTAcygHwqAukaoU8UcCv/bEEfnGyWHyRtRqqfwwFUdnvjnEMcH9OmN5
vXg3nShoLVddG0xJq57XnPxhVeTlXx/5/3yf/2/ys7n963sO//ov/vy9aZc+Y6cd/fFfV9l3YDDN
L/Ff21/77//s5V/61834sxey//nH1VM7/MGx8eNJZE19/Hde/ApG+veThE/i6cUfolpkYvkgf/bL
3c9BluJ5OJ55+y//f3/4x8/n3/JpaX/+88/vjazF9ttwnar//PePDj/++ScAot8mffv9//7h9VPF
37t9qp8qlsVfv+u//8LPp0H880/Fcf6BvPbG9oUsBEPOZU9OP59/5Br/oHEAzx7UFrVW+IV//lE3
vUj/+af3D9AIqHqirQvRQAdh8OcfFLy3H/H7PAhVWClQ4tjkX8w///PqL6brf6bvj1pWtw3NnOGf
fx7Z/aFzSLQEy5x/UONH+IdX/T1iqmE3DaYHb6ITaboDHqN91J1lOltX8l3dJYBXqlEcxnXRgXTV
unfntbZ9ZallfmkoKrBnOZhBLtQx2ow69kIk3aYVLRSwfpm6B8fYhQk5UeDgv3wi7Ti6G56fHrtH
sPG6s+lzHIsVId1neV7sGRGcE/e2SuPswvMqPQ9oJmehqK0vTY7+CW4xSAQ6lGHO8Y3pfKNF8MBv
zMza525a70Y126GlZ0azSTjfiao4H+p28idbfuVmvOPq7B4dDhnkNWvvKxoMaqjlRj6F+px7QTcv
874z0vEi9VRwGrCZMEzD80tgeXatjhWc0EYZdrmjjLtCuvqum5v8oq+q+UT08PIC2L4Hd9KzP5dD
7IB91svZtGAZNhJYT+T21fypBO1MY1R2yUXspb2Ptl7xSINZn33Zj99+W/T/Xlm/r6Sj838b29Zo
+On8PxobsJZfjl2XdZW4ctAiOfGPNfe8z8ABl7Bxs3nXtvGudPCNdmTV49033itzUZwvWvv9/cd4
eQpuT7HB4Z4txPkCWE+8fIomBTI9zq6IptHQfAVOgq9O5S/Fce9NHbN0vsMpI5qXZ/zzkHhObZUV
rt2t/fhyyLFNUaQkSIvcSbUDoqxHbNPvBpdg4/13ez27zzZJW0fFIjZ1j6LTGpAtiGJbRCbOySX6
s2uzj9EP2gH4McPZwZBv6F39PB9z6wQr9ygy/uslceplfWGlC7bqaGwQA/DlWimiIhbNvmpBzLg2
xDx3SJyoVPtPbQ30aS6HcNDW+zr+z03z4qL5fX299fLIKllUrwhCX33lQUlsnN7x92ms+FGNm6e5
sx9zo1SpcaL1IbRdXZ+KaTiAfwshnl96E8UAB0o9k6zgaElnyjSpQChE1E60VLIsGQL8mk7pk71e
P2RoHOYashibS9rRxS1ncxggUyAxVWTUhTwTs/gFB/u6QAXi/RX0xjQyFur6hNJw6DkrXq5VxwYC
2A1WzzSaF7JzPnea9VNJayDh1P39NccHUoVDtmplqIvh4cTwr3cnWDhqUVyHtADcY8XGwVw3jiLD
C0P/0RfNpYoKN9iZr5TEzuBL7JoWQDWWs2GeOgRJYJZzBIatVW/5t9a+SwCESLfIAuRm3n+2N2bh
xaMdLXAxVOkYJzwa9RU85LxbD/dUpubs/WHeOCb5BA56EEgqkaUfu57ZSoWqu772EVWBj44Y9m5j
3JdG36NHi5yQku9SNb1y8bPy9YJizTS7f0+9eVvWPAIHNDkVYYl+XIjMciHyRs4sArcjUDdbL5xa
ozvxpi/Lnf8ZhbCCniyK9sc+LmqDWtJEFrYxMj8ni/NJlOK+5rbt5yF6/6O+tazYQC7lc+4fKgQv
V3Vulp6Ke1YfGWvbn62J85g1MJ6A85j70RKWn7n6qbLXW68HJpnDwcJaCnD7yzG9HgjsnA99ZLby
U+J5BUzl/pswnfMxNX68/35vbVvI5huECB1sDEaPtm0HkE4njaBdv+RlWCndHFhuUwXJ0sxB2ubT
vhUI40zCfdxk99Su1U/M5pvrFnMy3nbz0aJS8PJ95RQraie6Pupt8wrmnnaRdWO+AyoRzov8uTAt
l5qWZyHUlj1x6x0ejKfgNm8+BO1Rzn+IE1xCRxNdAKbs9LTuI2tuHikU3S2afrVo4lOrtfeEdrfc
XSsFgF+IW/vG3JzI5p5hJ/+TU/61pjf1dcqs0H5Z1S8/wljllQRj1kdwG5YoH5VLr1CbfRHnaSSs
ejeYQzQWoPRsWKD+DI5WwcDQ2sSjQWUKw0TKQkMswEE1pVOwByZ1DcEqnur0vF6cm2oALpUE9Kgh
GEeLU3VreHlQB7i4zM8ZTNxzVJf2yBPClBiVU7qMr49OrhLEPLf6L2vUPPoqw6TbAJdLLfKsYfxR
FNlHpMqMX2CRTyxC3eX7vvz+bHIGI5uHi0zd+eX3z/NYK+bCVOkq6gd6GY+rUZjBUg+3c0JcmcVT
6Sf9Uu8owZzPCfxG4DHTWVuVIeBOlLgd4Ih5OqMeWThfwZaOZ2Kid9TW1ISERTChpemHfmR+TDoa
vqXPfdiKBWKuNANHnb8noj7BpTieK8AatOR4F7Y2q+r4NJ4kPg5t2q2RJIGKLKsCuJY0lu+uJnLf
wLBPfMTjoOav8TD9IPMkkVS3n/9WI08rkY9q26+4e64L9TTV+oD8vB2+f2QdH8nbKAgdYO2BDRhA
lG0mfxulNLEjztRqjfQYefS1Tb+tc/ZVmO3lUKmRJ9bqxIDHS4MBQRbQhiCooQDibA/024BzO9HZ
04olAtSZPLZYeEWp7J70XvuulUUP0BceUt6YJ6nxb8zfFhNTeWN8pAKP3pS2Hi0HDO6jsgNu2XIL
6Y2B5zTt+GJCUEYf8a2x8s/u+iu13Y+1mt3Ybn0ZEwEB6H5E2C5H3TD9ey0AC8EoTJyoHbBo6Cvb
NnWHF9+jTsRQsxcir0MsNZ4T84D1pwehfDnV/TtSB3geCyXa5wQIpx48XV6OVSyKFKWSzZyBCZyH
tU5AybchUIHVT8gSohU4Y4iN6pM1xbtlWIaAzE8JzMbcsTwgMU7Zt/fX3xvLgX4E4olcF8RZxwBC
2ZkpYxVzlA82ZuzEIoHRDW1kOeuTbiyPuUwySK9lunt/3FdXNYweLkkyQdpwSFNYR4chNRvO8zmf
InSffpX2Chjdc6oC6iOcxAh+2gr7RjYXdmlQeMiL3vE7ICo/3n8Me9vFv5+U22PowHwoPFIMfzUl
YPiNkb7PGJnlZPxAsusL7tY3k6pLKAXiJzgm+9NIbJPg2eAld33eLmclgtSV7qUfFLc/gN9zL+VY
NGdzj6KG6SQJKo5K01905txDHlmbD47SpzctCO5DYa6Qwep1ihq1rL9YVWedNcaqfhXtqu9jZMr2
MpXwbNF73nVONQR0fv1qaauwHMbqupnqfdfVRqAvNMzA1+lI5OXfaupr57DQDIpt2nwnqoaHlGbo
Ieqxq3X9vpuM+W4p8e9yp2I80+3BuoYUk8M0LpubahDrPvUqJ0oRPwoJRkso1NM0X5X0M66Fm1MV
sdXevZgnrfhcOE1u7VtHGKd0cl+fEf+PufNYkt3Ysuyv9A/4M2gxbIiIyFApbso7geUVCQ2HhgNf
XytYNSiSZXxdszbjhEZmZgSE+/Fz9l6bjRGujocwBtGK9ZfiaesKzyqrfo6XerJ/eVWXvBg6rqh6
017t3lf/ph7+Hx5CbjzVGkcsOox/W5PE2oGAmvwlThvz2U6tF+7hD+m236eB6Mt8gV25gSB3zThd
xc9/fvSMv5YDNMIYBjP00xkMMov4y2pQ39gRmVPNceumRMTrrUH6EQbM2tWSnzli+Dwi1l3gPxPq
Cbfk8lYJs3jOqt49pa50vuZi5kEslDiN9dA2gajgAeAJkMyVk9tqVmqreqLLbYR+00FKdPlFmj1o
+9aU+tUapnz/z9/p76sJUBsa+MiAaAiAfPnzAodAY/X7ZeFt6hknuW2fP/R+7t17reLZwQ5z582K
QAvDrYzgn/80hcDt6fjzu8y+4rF78Qn8W5Lun/96pidjij0LH0hWIBYuCyxZELBqGNvemAVt67Qf
Mi8HJ5hT5d71+GfqwKlFfZ/YdfMLhkb+lsIp4SyZ55gbbfWwoWSig1ROAFtx8L4T9oeIvZ2/KjTz
1yLzhpNR4sPyFuZ9QZc0thXMOGMP41RD2xH5Kh/wDn80un7V3Eo/gPeyTq0nsYkt9cvm159m06S8
d3jbMNobb71bu99XOJeYwWR1aZSp7qqkd0l/MboHFOUugmTNf5pXq70uljF4YdJNdR23tWUiYq76
Q+YVxrPUSO7D72XGAOj6A0Lc9iMbNX1fJE4TVgpJIcLbbg5ytpn3rJbLC30bPy6t0ujjZJV52HZF
ilFf0l+IW1PjQtR1L8/5UA33Sqz8eyJneUrISQbNOczbpygn8UmdrT8Pi2l/2tiAu1D4DAQDHUt+
XIx6+6Eqv2DCvqjHspiqHal/2502ivy+Srz1EZsJGRhgKAKBR4E+eQFLNwNO9ZkZk74EZMlofops
drPjthmlGcFc7K5AFiC/lsS4hNlaqIvdChmROpl2O6JhqjxMhDCc/ZqMXAvI8M/1OPYYQFKt/dhm
YoSHDl9yoJvCv+q53l6GSaE/7vPmO1Se7GRn+OMqmbqRnzpk4jCyvOn5wUD0EuF/0NLW/aCWsQ0c
7vkSZK59s1Flbtx46RSvpuyOGI6Lg4G96JcGbOMBb40TInCvA1hf2bWqVXFcLSPfMwZdmCEgAPdA
KIWDVvOorWYR4yy8ZAmhX4GQZRbdTPgyMAdPHPUqs38rYC0DhYSWkmHDiTeNvZE21z7HQ2WFjtF3
e5IScGGABpf0kByIjDiwLBIkWwDxSHs8rztovvLjAv9LmBZzvi+dxLzz6i7fW14+XbXVYYpdpB6A
52F70tD+9GE++3NOJEG1Hjd3TR9dh6Jlw3t2Ls0hocedf9NhjJw7GG37se211xsF85Q7rR3LZU12
Q6/hAdTA0RxVX3YR40f/tSx8ZHe9537PJ6c7bI2lutuENkMKt9Zv+QT6nbnheknErEJii0cPx6Zv
HBc76cJ8c2N99Sbke47gJdPzp8JQ7dGSrv+6zrMf94mtnnpBfRFs0usuJNkkOzlXYTuvLldk1K9j
k3bhRj/skqBkVt2wHGWpu1cpey9UqadHkIPy/ZDX08ggnCzQgOGmOI7r0l1tB2IFr8nHBA8icry2
igRniv3YG+4d1kf/iPJeHDZ7zKPNFu5zXo5urNLEf1d6oZ5UZmw/W8D9LFeLt2tZNJ9K+suXSWvH
CN6tdwVY6FxcN5kv/bS5Pwx2gZ/4C7l1SV28t3Zp7P+4p8tQOnEFixMZqJKc48ZVnvTWz9TBJT4s
Guqeo99KQuslsRamVTlxFM86E4KntfHGg07aY5jnaBkI/VnvBTNT3xzUw1Qb6knCVDklCDJ3M439
nUFARUxsuYirBe2AQg1/6jgNH3E7fS6OwtE0wm4INTGaCL3sR6ce2Iza3o+N3Ckeco6oD6RHJTgK
60yD47SJ7X6Um3lZUAikgJAlxWJR2iASHb1EOWBP5sXJ7Rm7abW8NKKLHblt3/Kl0K8uUTB3/Ime
vilkIlg3mhn1PZL/8I9dEA0p4655mhMOJLkhlzhhr/2oXH62Gbz2w5j6AkJA5vxaFFT7ERDKyYSv
vK+9xY/rptbzIO9LuLYLF+JdahafUVdzc7XlhIAimY9dNdy1mZfez77X75rW7o4W7cQrUA7vURTN
FEHu7J4mz9u+b0C03pzVWh8bP/vWLFL8djbXYu3J7ZAemn41VwQYVTE3YbFu04ObDBnulVSfoNEg
aGI8PxR6oJqide/bouj1wzY33hPNlPa41aWxc1ZQN5zSLfdldmeVx0rzFyNCZTqrQ9P06WNeWcrf
uaM/RVzhBX7MpDd6RJe2UJFnYgleOpSfe/BP7i4rFdCejvGugg4yb3ftpre7pG2ax7Z0ZgxDnSPD
vuhfIE0sMLp6514uifxd6Liwq8wX/GkAXbsZa8SbKayswwops90yzCgd6Y67uEph98dIF9fd4PdQ
n5YMDs/oar82gFTxNI87EEAbxI2uI1UksS9DoYo3X2uqfZ64BXgdRBAhu8zyQHN8/u6WovwstTp/
lq1Kd3VDmFzoq8UYd4YyhpxVXGwfwpoJprRKWFEhv74+2OnGeqNVd8hZqkfmo/Jra8wSg6Xb6AHX
a3kBA7Y+tGKmK0J2W9hY6KADfNXmUc+KDoJhM51mh5lM2e632l1iMJkW8hhjvM62qV6SxG+3ndIF
yRfSMn9rWv6jdWf3Ph3t/pdoK+rEqZrtF7WwpjCdXdVDqyuqmrL13JdtM5geSlu7tm1RQsEEHaXW
UT1zDnKDoS2rE1tq9TER9RLOM27zsRlqFjOUpDL9ppXzifPOEJrqlqM0pKeqLx4de24Cf+78s1C8
rHOqmXd0HT0zBuXEdA25ImNudEOw2lTzBPXC2Gv6AlSNCeR3VWx1/uoO28eaW5m2Y5PG+D/1t+LC
mrlBg+TtzDL/uCrjmFKHH2rVdxw5OPPs+81+IFeKfHjXvgUQZ0bHLmcOJkuwZYJNCd2GOQLXxFNo
TpOMSL1bFeRPabafs9a+kzNO5gBKVXfQyY7z+IwXypXhgYW0CrAWv9b2rY7pK/+EYaIKtGJ+XHRy
jtm6ixM8l5M2EUI2Op0Hq9iASqsNe3eipBbVrO/mrDpMy4g8Jhc4egXCxclw35qkjhfASySyk0WA
MOAr4Zk62HazBa1W27HXunEtJmfXZnUeECPg4cxZ3p1iEodqUHzkpeUP2mX2yhWC7NVlOGsazd2V
npteO7+juvb8u9KeFRxjY7gf0Z0CR6Bp1HeZenMcEnKHKmUFAkPwqmnVeJIurwrAn3iBFoMRS5PR
NOCUTxVpg67yyjs8FPtuQghqDouMW3kg9XCNrLR45mWuwLlsV+BqXuhrbRkPq/kwOovGm69bj16i
A121iVe9U2s+7cY8a+7LpV0fjK0d6l3ft9l11VlBbQaGj32Ryf2GDfC6rcU9exvMHK4MFexKvYGC
zI8XIrXjnIi20Gehe7TVxCy1qu1zMeTdE9EF/tnT65/J3KynqqKBFTmT453V7T9o/ViAWtPwcOsy
1eNMWFaQ4fyNB1X2B85AU+DOnTpmi7Lph6UTkV7NaebtOt4AXLeuvT5+pvDm3NzeaViEI8lTe5wA
+10LM8n2nYW4su2S4mxMgBWWoeUeQu+L86S+YlnUr0TCGgEet0BMRnNISBraZYN/IxP4Fj++/DQd
0cRostdrlphbhDtkudOW0nwRiezOVZOuT/ATgGeNJdHsU9LtcTxwyJFTKZxI1xZVRwxMFcunvp7d
zaj3XW+tL84Cnw8UUPFkFQ6yjg6+YejOhiwCTTb2xUyb0gyy2rWqQAqe+o2DWwD0pTsxI8mB9ayr
6cImtHh5pk0Hm0mMUrnzszkDFzYgYV6w+0ZkSW6/ncKBOlM7NyTQliYzdTrK3Yc1yUweHa+X3wu3
Sr/NogQPVSgld2myoBSnZTE/Di3nXNhR23LtxmS5ztJQu84QEKDSNWGZkv1WP09VIc4VQn62+w0g
USF1Qc+IHib6mmiyNjKkoNWcgXaopwHk56ea6y9RdLa1o5NlctO1PjJysL0VXZB2QJUC3HC/QKI+
04oSx3Qzix0mpOIpr5wpAFDqf2S107zVM4lbzITzvbzt+XrWUL5UORd1A7FKmKwrvWg2qASRP3MI
G9r0XnOakRJ7yw+DNBo6uXYbq0p0V1X7YTPbfrCOyPRpxHh7rGwg6ZkFreO2xjWYjZ3uC9Csw1gm
8ZKb7gFKxhg7a9X+XHm8Ii11AVJ5wt3ZVI3M9se1mDh/ruLBrtNhzxmhPf8hphnJaYrLrV7nQEdY
/SmVdCKn9/RjUowtk7HMC1v63AEHHG83bDczZo5SqavcaFhsijpTZZFWJMunVqbQxQxujlwAhPjr
ldGe/rq14pfbFOkrUaP5j3nUtN02pfXPSdTIO7RSliHJJk8L7IzjQK7ieRWgoKDiaKBSVqBe1mJg
S2l8/ZtvpbnClWoHq7h9pMGh8zJXZ2/sdVwvZt+Ekz8nYS/m7jx7xn4xqenGsRWHDultjIlhOmp0
r/cQZ5OjvpnVPhVjG+lNokUp3s6QOpOojLRZThOLVaDanvOLGPwLDfrNCLOtRydC0xV4la9mAqag
O5JMmozsr106PhvrRmSxI/VlCRA6dzHhcvuelsjFh6sY9KZ91OGD3Mi2lLepOXEVTWmRJTv1QWqu
DrJoc36zjBKxYys6A+d9xfPb9HZMh605idpnv+uNaM6eN9vKjkLTJdlUGQVjUoGrD1r202D2eqo7
0u+aqnhOlxxAGLlSUUNLgg7E+i0lEvi4zmkf5Z6fgryV1nR3Awju0LfmYS0aNFYaS5Jf3SgqmrYh
16Wk3tMZkKDEeM4LEtoSLfBc0EQ07NmjCkxe574cr5PiuMi2Q5CCOf9EOmuEVNAfcCfUdQWS0QQI
9h5SK2lCOiOA5hD7h7Bzzr6L4MwZB7CUJJzEppB320b+qrDEOz6ruwHyZ4MpIFys2yFukUY0FpsT
q82BSGnN/r4f2ztrmrJwSbrteW74YTMrNijmunZHWCGxYwyvOKuEA5rnSJJGQBtk3Xhj/SJuM1fs
pLbt6O/jNWBUEWRF3u47VS5nr6DjBxfVDhMvKaIqWZ/X3mwizS1L9KiOewHsY4d23p7NpszjMudR
sDN9jQF9MTrJ1aUpgHluafWUlN4Y2LC7ecRG6l21NxzthZvwOabFKxfqdbXLw2L1+1U5p2Wqu0vH
jmzF8CLbLsoTD9Vtp0yfEgVbjh1M7nrL1BLqwayK4agbFEHbVgQuKyUGRssWXkAo7Prgbb16tHKY
5EE7N+IJNi/gIjyzV48T/e+c5Djy1Zq3jRkl0cTlAOM2pXniD0LFUIvTEIbktAefbv3kffKD4rbs
rzwsJ5A0xhggFF7ClLNl0/gjuj3nAWJ/F/T6bL7NuvnsbUDll7purzaiPjAw/Rsu+zxy/bVE76Vv
p6bvqrjlbh5yaehhDoo4cPx5oBIywckQVRUaOSQ+Y9heqiHlKMmpnV20oNGyFr9oTpQhhqcXAnwn
xJhw8Nxq/DUlwJqgv/LscLimvWk82MZsxHnha5fMtbxH05u8a57pkGyAFB3Iz6ivqdDvcLt511vX
OwsanMvsD1X+mqyrZPsu7euYjcalatPqqnU9eskOOvhivnspyCazoXZIcB1dHNXXvFyLc3Dswnp3
daUOWHjCmUH5daY0QN03qh9ATNsnWSimBg5Hl2TTtyM9buYHjkm3zFZuuwOmOByIl6ivoiuSy5hV
/g+06DrkQPjCEHMzQTetQlAACKprBDtFpjn5y0iTx6GNoxLjp725bFCV7kAV5YBsXiH8UxBD34la
XE+fLj2RE4Se4tHlHpzShZyKRjNXUpA3d/jtO2vGn8sKxhIYLQ/EP6T3rtsuV5s9+ZcqCvGt7c3y
KyGV8nzjKX3gpCufUJLDKHU1Olpux8B+XWx9PybuxMB/MKKSZk1sphkPj0ztyOw7j1fR6N9TY1if
AaT2e+WX88uwWfKRuzsS5DTl2SFJKHzSQivObp9WMaP69tTIAnIp5x0VUPo4pwRoPOdzQmBvPGms
CpncIjwa02VsVM4ErSeGrVMVfccC6dZgebu1dwpkgfN49UvHhIG7ZuQQivpb3c/9oc9tqho4SYxL
u8JImQlwPlJPgJVVsut8nUZ7qff2Z7rlNCpQVPoxLgtuE8G+ojgZI8uL4bnVD79nn9rcpQV5iLf1
uXMyOyTFvAXxUluvzWqmb4LSxpVEqHtlJ42A5pyAktLJNlgV20S9EXvUjq75mg8mbTRXpd9Y45/o
6IWaxZGYkT+lybeS7iOFmr3rnG6vzL5AcExEFinAARFpgatnWqjrPCaTX30fgXJGg1QuQwjxZYJq
DDRcj0ZbmyCHJiumrX3IGDaEKm9IN/dSmr4e71xXjq+5193x6k4/e7CwcMwWMiAzZwo1pMCt7OgI
JoLGQJbbx5KvHrirbZ97Xch95voyhkQ0RtVcjvjrGVbYbLK/yVAjjwL4KjBy2/4NztkP7UmZ0USh
58wZhcniz6e8ke2ZYbpzR79eYJWESNxvsxwCa4bGmYHRCjN+7mh2SCy4dHT6aMEO3yZYPAHtq/nS
piwUhpboz+U0+fHN/xqvM3kxVLkpB6PBqxKqM00EiFZvvhflPXa0tc5/HLjXrFle0qzRz6aZzpE1
FGOgrTI7eEVFjPu8wAAbnCMmoioLTGO3eiM9qw5t+96QxvRNt/R6P1srQP6CqjBAAF3szbm62SMn
FUPZbD9uAKdPmKble6+Pwyt9NcjAy43zHRVGJk/1rIZfCVOCEyg4806BqbuClKjO3ea0D34Ki7NZ
04cVUGhkNmv2+s8DF+M2zPnzuOUmIeMrgK1BVPBXkRGp7nSJNaKAdauwQjF07He6/9KU9KSr9r5J
9Pabzad6Yebym+2JosWoNRepnlnZn86tnF5Sz9m7HUf9SqtedNIKj4Pc0qDMm4z+mu3/m8/8P0zg
bdZ5hCQmubAMfv8ijLLoMCWLWaLelIX1subKD0koyDgEtGBVLYRaw23FMSb5KzN5kQaGBqeiHqxL
6wFq3wxEnxRH/d0/X8u/z81sbKHcJaIS+FR/5VmYWtOlGwS72KDlPaA0YR71mHDADJousyILFHvQ
DeDZ//nP/uFa+MstROCCR+I2hbwlNfx5YubaG080sZXxJvXq6MukC1YQ9UWUZO5zW5ifyNNfVvTE
oYcHniMChTruzjIYO695AGJboVq0P2k9lBcGkd51yS1553YrFkrBtK3eDIl8VrsNqXqdYYLSVcSw
46tHfBvQ0Xap1FqWAS01fiZ9d03waAR6q8dkQfj7ekO2ZzOeP+NUq3+KFdeAC7b56PhQcAlYlBy7
HeeZdkyGkW2bP/oSFl6P23gvisGM0BNVVDP1h4f1AEBtoTs/N94dfHk0wK0tXX//8xX9m/IOXMDN
XQD8GXn/35W7/ipRjC7IRVthr9HSr3tsV/6VTny5r6RDNwgARfY8eSJnuSl/5bqjhWZBOte/mYf+
TdiAsMIwfCLlHEY4ADf+fGtn/ksLaUPG42o6jzi8PWYV5vLwx/f9X/manmXNP381KP3J4vT/Zn3a
/5Y3q9Dw11/1/6HXiVCe//Zg/M3r9O3mQfo///erz3/+yfH0x4/9p+PJ9P7FogmOxCMpE/GRwbT6
Pw1PuvMvC4sIyWEIU25kov8yO8F++xcmHsNAN4NmgdWPe/5fbidhOf+CqorzQEPPxKLMr/tf2J3w
jN6G5f9tabjJ3j2PeDGgX5gZcFj9+fmxchoT9mwYhFvotRGl2tIh86sGIkAsd5w+YCA6uErJ/3DP
maltZYdwCIpogDh8aK+AGB0LBObU0YtsSQMJOWqtMJ7MKtuullVM3uPSmX7qB/bG2P6ptKx+PjeF
VnWxqbU++uTaKfY3XlV6NJYW7gVlzZT5Ue5Yy/zN2TQjqYO1aUzaWsLYpigdu3X4rEChLEZQ1Uaq
e+QUiPSR8cKmkDj2q/Ndg17RIu/iW6f7kjULh9NG40TBvTBVS/+2sRIEKH1dji+L20KjxDXiq1B5
61bdgxyt+n3ZdF7xTTOEXT4Z+dbWPwYxuI821Yj2CPLK8o6O7EA8oa11m8jQVT3v6rmFtFrN/ew9
Tyst+iGCxC7LyJ+XpvpRpxhdD6PnL5uFpyCR9V3hMFm9zJKJYWTOm+uuFzw9MDiisXZN0N6q2pb0
qnvdRAOJrwc0nraF2I6L6sb2t+llflcFI4VR/lllksmqv9WsTgEyJJ+4WhtJqHEoUf2Uj3CGi/57
Zrv5cM0d4YnApKcn7urWLLwv5o4j1oOJkO/fa8nBMQ2UWeaWFjC5MYURQYvQK6C1ztiYHUMelWeK
jvkmt0ORcku+lMawL8qbTRe7ROqS20ZLksyQYGQSmd43CxI1BuJm4Th8wTmB00CfDjULFyKvEk5S
Xd0jPaimWXKa8Rt/excT81czVIpwKBKQK0cfvltKH5J3lnnVvXbjIuUDBxHa3X6334b8GfSSdSop
Al7TltozXXxYpqX7bq1O+4vRYqJCMc/vmpe2xIfhjb49uI9ZWcrQchRwC7ksG4faVHDiT1O2FUgo
1UORStd8M2l5TB9whavlZBs9FZFGGaFFQ64RBuJNrTV5eLvmxlbhUPn1c6Uk0ZCFxfQUNc/2mNCt
2nFTxRyITEP75Qo8xGxkGSBSu+TjKFj+xDrkhfMBHlkv7nw7733wv/6Sa1dkv732sAg/SZOQ6kr0
TO3ynMpRbwG8nvOVMe4+B2G6/UCun4xJbCtUC1em7XK7r4y2NN5cSvyPslqNuLNEPoVyXIkbkX41
73jDkg/+V2NftBOn9tEyGLjBaUi7i19lvXPUdI6oAIj7eXwSAOZokWSEvZC4AeaCF3csJb2efF6H
+ccKIHX55VkDWbcaShz7wHxryS/d2krjqydqRe5ukQrJ0Vm6AgGEtiKO25SJ0fW+H1o5HjYx1E+W
aRHUN65dovPodfC6t3XAzg1AQ4u12bUUQIuZmmFahfwQc9ZlUVGanMayiaXj2jLFOkIaIBJh87mo
weIJT0V+WXoHt9lsd+dbrogtWUPn9d1R+nHq0SYyiHTpwh5uxLlc6TtyBhtK84Szsb4xpCQc3jSR
TQbrOvWM2CCB532uMf4Fa++XJ2H284Nca1FFtDZoOdutRVg1PMDmfcKF95sBoHPSnXwL5ylffknD
m+OU5utTnXnvaJPWp2Swkf3kfGmdrkAidgu12J5odSeG2D8boepYP/kgdIc2l7mM2+X6nlybJc4d
quygFsPwoXzl4P6oRf6Tvrx4a6w5vR/5nVHpkOlEZMj6ZDdetW8hme67ZFrPjVHVz2lRL48QkEzj
SLbmF7bHEXt/3pBmRkjeR7v58qVwF28NtVE3vmZDB14EF9AMxAoIFDg388/aG4kloZfFxLSZ0y9t
NN13BGJOFaqJEK2cBlncj3VRHSend6nnPPvVcha17bdEZ1ZcV+RicKwqz+Ncuxmd+KS7Z6zsxkzy
PVDuJPJUAbB69Rs/58vYc5AM3GVu3q1G62ie+kYf6JZAAVDXAro4dnnEh7N/BdGeMlxpUg5QxnpB
8pJ8J2Bv088VtN2YSVE/B56xFPduV7iPXGaF1sAvvw/tBB9ClxyVAR7CQGhSzeqjtEnnHEmEaYRN
p+vtoTWc/m1hs6cpowwO7O5sWU+VQEgy6m72zrBvvqSzJ/acVK1nJxv6jx7K+U73HMZNys2fWssc
YuJqtMPsCuJkM2bXZvsMAqpDH+YvCUBbLBR9gaPCbOtlDmGdrSdE/Q7/Ph5yY4TvrFF9H0hX0Y7m
otkvFOs/oIY1R12l5zLzbR3tsT2+6i3nczxT1sW1pvty9arndtu2aNXnPpz6LYuUlGM45wnJHwb5
ndPYP04VOl4ff20dma1Rf+TJ4B4RRIqnZVhL7MdS3msJgiajFOmHjyFm39XujMPOFl8VZy4V+gAR
qgBNl/XIcBEmXou+KVg5mzooZOd0J7QiP1fb9JXmxb3vIt/ruuSDvtyDu5TDN6vrRFzkvfXWibwh
bai90jG89HpHSwgQD7EgJPF9EdxUB32fnax+oEuCOPpVCOZ3gJEj1RAg4acz5cIwMP0Q6HI1OuCs
PZqkU9sDF/c3gjmUL+0dO98vw0xycDr0dGiZTnu/LOSJGTkGTALEonmo7PaO1hcjs66lfYSB8r4Z
LNjOme8dWFD9c70VYl/Xqf1KGSQIk4Wjmf5SoMFARFdN91RWGga4trplseaiYaxYJONbkUvTPPaj
VM/Yn4iTmUUytW3kpr0/3qRzZXeoU4qSJ3JnFvej8vX5R+bVThsNK2F1eTE1ERGPWiRa/atNp3zd
scjVv0u2/Ks3OW+VFMVH3Wcsz7LbwtxFkkITKO1OZjvnh2T0dQiJOek7TDZZX6aCyBVX6y6VonVr
O3m7c4FOkP+hynPdrt47bwY5ZgwT7T0ffjICmVXpjmn19KqqORd3FeaPLJoID3XCSc+ncef26/pT
ZYIjI/ozOd5bzAz2ad92P1EhGLHMwcAwTq2+g65mpDBqzhxBHkJx1wvD3xUwTuICHSXZC+29URRe
GkN9SULSrtJIdBXBQD00pnMy5nyelFhYuWxnO1loANfoW84rErLAb9ZmL6HIAj9n0r8TOgLYpERv
GFA5V+SUDayngbOky05tBubF2VzOZuL1IazB1gqgQS2//KJsvjFUaD680i7fmZFZ7yrJxifl21In
xGjrdrO2em9eP4wHOLHNTtGlQEGiHboCxzjNUe/S6k19kegbd663Vb/gy5v7CSPQISsXJ+h8ZlC4
Lur7ntS0CIEazT8GRU/zYpGZBPJ6B2u/foHSvB1vxqK3zG1fqpwMpK3ztL0stvm3YQPLUJX7mzi4
ck+Q9hACVRMBkxVO2OX8RJnAeMLNrTqEJGkT4td5D0aTZHcFPY5LjxCbwg6jRbBpyaWUw++8guYZ
8vyjHbCs7qnnbprHYXDqaJim+s0iJCbC/VXtZ1llPxYqSSQCHi/cYKBHH2xUPtZQN8jjJ+v7Ipvq
eSgYAwecRFQVCCUQkiqkdJFLH+zeWvqJxnhBowqNP7qfBu0QifKa31CbEc4R2oXx1eT2dEccnkCH
pjQ3XlwiocIyd3V6IOXI5s/kb4qNdnHu2nKjaGj6hppBGBZRlzV914YIqBvDCgTfEWlX0YaJ8qb9
MCbGS11kpc/DiZJPojLBEp4Y1rswevvLZsz7w+im5QKkhmpxs/rvq9EY0Ube801IpUFhw7TSfuK6
rI96g1rJ2RLIO+uG5YvEsjbqRN/Nj3XlZuQ4OVtKSTc8VMZiXelPw4TSSqRrVT0+uUwursiCebYH
MttJPZBIfayE3tdkTN0WVFOTHx1jY76FfZ0n0ezR20RqLKbyQlN8CqcWm4KuFre8zWVJi8igDEeW
UVVRgr3uTFS2q11Ip80rdG5Gz1fCjmgGWmdyEuSJXa4ATstntS1aEgmC9NqTsgv3kHWe+dQJbT10
srSK49xDd4pG2xpelvZGmVgKwOXrYK12SHgP44qBpB/1Ng3rpTdoJwe6IHibQlvLDnRszZgSxn4w
k1ngkLacn7axaGZQlXJ68FiG7ywUumdVb+kP4EfecJfSlnLjErVnjEpgzYJydVi0SoZWzKwKRbZT
UfXbyZZ2Di1jyOed707lhyg8isDK6Z9TNfAqSurGmyJY+7K8sUYzlRR3glXuLZ1sJuYFQ0uJMvQd
fExzPzGUCnSn7wLDdP6DvTNbkhPZ1vSr9AM01TgztwQxR86ZypRusEwNgDOPDjx9f6hq91Gq9pFO
2bk6Zn2za5vJJCIIcPe11v9/f8FS1SfazcBE/Ub1ow4Z2qjyD5EJR4kJQTSj95+TawZewzaRro2F
KiFsvcdSfQ3Gwr0mQ1i9Co6U27lxrM8jjJ9qU0obwmsuo/YmZ1E8thHYKs9yysfS88uPLoPCNRkF
H8k6vazv69pfZVt5fp71Xv/kZHG3LRGSo9tutTpg+4m+WHVP0l8RqQfPbNXdUg5+ikG/U82+SqQX
6nYvUBOnn0nMiz9kYyU3s2YmVz2dCBjPBQPXuTG7e2GVC4khLXh+wt7kpUk97wRfFO+uNlsBpAH7
1DgexAzwZM+JENGx7cf5gWAP+dXBX7mZmUmcm4pHcSAG5bMdMzru7S65doopuxcsimw86aCIo5qy
u8Twcx6wqXtFdO/fpZEeIQFEdURe8BGQxXDJnSI+lb6dicDj629KQjoePKuIPvUwrK4MTIInpYb0
goyLfVxLsvkajC/ZlvYhj8pVyJqactqkhW1+sqOoOAPUrC/SRJPUmNVDt3BoCSZB7JxvytTZsX6v
fC450yHPo/Qk4iHfiCHFde+oNv9gLWgKNvHCBu2WeRW6aFAz1u9C3PnM0Z7Lxu2cjVPNigP8EGP9
FBHilk2Mmuoujp0Kpx2l2eoASCiu6Z5wqAb3E0zYVYggEkYZ9HAU/dBtp/G1aSvrZZg69VSLpUCF
ygjL2MaN8D6IcrEIE2VWfOzXsJHzvDSpfFsY1/oH2XDGV7RqzaNlZc20w/xeIJxr5BeEfW4Y6Z26
HRFIEqbReN90T44fuzTXuzPh5IO8qYRNP8njoA9QZiV5SERwQBmm6ZGoTl7cyUgRxDUqfvaj2TmQ
bNo90PiI9k06MRZCVqLbcJQbGJN6Szqlmlr8GUjvUm1TMNEoQoNQyq0n57Y8abZVlehafXUph1KX
24UOXIb80DR3ZDN4YVo19hfyTpt9lIFX2+YJp/ENPXSEUG6khZmW62h1Z5ogFemtE3Y2JuuCwOwd
5emitjzjEIhrR419OHnGfKGx0yN9iBsarGyXJMvbBPQEsy5wkeh18zS1VuoFxHrS9cLTHbhFiq6m
F/apS0bSV13ngVH9GLaD0j7ryKWpe01aAYs5PSBrsC4cUGnFk3+5mQpDv9ZkKu8ENrC9oUwz8NrS
JbXuO2ChzK75phRiWpF9dFjquxCpd7tpiT/JAkYX2fXsacm2aBfcgeir8GAgLNkueH6uMLxXLlmn
rCqbSqbpzgbjde9UUbJJuzL3twnGBn1DyZXfokXLus0EkEW/Em5EZzATBTKgRZ9M9zQsyaLfo8Qc
6buhasrPdDvoXWfk5QLfmMiywydIXvFDW3dVfEtc6UDdxpOl0KcYWWI5X61iGco3JEjS3mV22/R5
2Hu4fYLWaZZqHVs63mHIyK4hXAPvY/TS24NHJNzYIGfdG8WYDH5IWmYS73OJp+MW78pCspors34j
R0Uh0/vKj86JMc7L1tNTrpr0tnuxp9r7pmQv/U8TAg4bLWnP4rStOtNpL2NUuLdUDpZ8ynzl9IE1
y7Q7WpUnvV0yVJGHz0BN0Z3N7Kfa5VQN6rgolsrd0mdcNY0L+0tJrdyECwEFQYUwn8AjsyyQawqX
yhYBJRhA8moJHBLbyF2tpSOjMPMuKWSdH6QYtQFVJXoPBzCg2MZop8+kxsNOxHS3DPeNcsdll2ZG
Ee113ib7auw8JLDkW8zWwc4ik2k8+cjuOa8sMezNaaEjGSxIBKN7zYNBHHaariEj4IvGezqF83iM
/a7ob2etL+bA9LJkBijl6tqOAWJZHPrO0LRbZDh+sV84v5gBuRZGdfAtgsIuuT6VHJIpo/QneukO
y24pB5PjliSGh4gAW7v1l4nrLv1Co/Z/d+7sNfoEuw402nzR1FJyOrZe/UTUJ6IU/WUDiBY6pBd1
1cUlTodokGScvZ1jUFttNCV0J4hJzrntpkJdosGhxRwZ9P4aXk+qE9QDFqFcSms5IPVoJ7NuKfbI
SYwNvg7OHUXhvKVdH6Pm0aMn2hjMPvWWqEm6h0c0+OLszEt7jEjRCgmzSu+z0da2idF+dnojJWJj
eInBvqO+NJor+q/uI3739mbMOV4EY+QisMwp3W6mvvzSRNPT5BU91/Je2rmYArn4p7TuTkbfR7iU
kP/Y/lhtOXURZpqUPoPozMDVBgAsYbi9SfLkuQXoy4CsdgPZgHtW/Rr9ZC3FtknQUSdTpx3csaUU
xm3fl70fZJnad8A4tr2HFbW2F7WLCn0OhN8PWxrj4tbummhD9KdZbNMR+tPR7sYmDlIDg4lns4DP
GMW3HtacV/wV3s6eVs9i1gmiY91kNPWrpV3kIcndszZ28UGaVbG1tGRGHJojJLJfUyd3y6Bgib+L
0R7vRz3Ojo6yumMy18Zjnzn1N1xWyXVHUdYGLIQ5U0uPvavB0UsA9HAlhqH5aOmi3+idkR854wPD
rbncJwUd6JDYSOwK3qlzjKLqm1diOintjhfbSbNxH9XCeUvkeBlRM3zIxz5+xrvmhFQb7mczku4b
FgNaltzYF7fj3AFBNH2Y5xir2STGayHyedsyItrQLyu3BWZkOv2jv/E0tJZ65Vk7vU6eoVPPct+L
hjS8tlGcnAzMyEjH60PnpF+trHSOaTPfmDQUg2x0n0SZIHrMNJbqJtVphI5j4E/RN2tU8iiSwnur
bA/8G83xxii+zLXp0GO26nBZ7OfBIVFPEP6IR5HTOhFo0Xl02/rWLaZXjvQa+VwjLQ9evIAw7/g2
9VANOYJ2bOi6wx1nsLeClzYgyYrdZ5K3OeObgEOK2oklKV8WAuzKbW4JiFFp3TxkPfwGgmyn/H6p
sAAOC+6/adC3pIjVR1AiGmmy5RRUkS7COU/FBs/Fg0wKDZ+r35IOyytLZFNXv46Zfr/0JkramcF1
dnBwCwUEB75ohG0zyXcOKTLJQ5PxXElTYcyclqt0mE/RNC5b0AVRYCW1tY8IET+PU1tdFSS8n4RN
u0dxrj2itqPuqeGhihRlE4Pp+DpVZOc1nvjakGz00IF0WlvAiG2cxhmOrtl+TlvGVw1NrpPbuDhi
pupQ5cxJjN7Pd3rDeUtaSBvNwgo7aEbh6ICnMTrnhTV0/DjU6mTlY3RMsxZZ/iAd0p0bizRdV3aH
3q9Oc25o2B1r3BBTYcJXiISt0DGM5g05MJkVJiaqGiooqzxRuZVJKHhf1D6PnPQM/9q5RobuhPWS
TgffLOYQT+RzrUv2VFJvn/RcoDjV5iJkvFSe3KTglFKAIiUo/qmNnZe45cnM0n4KsdOxfLviuTAW
kCN5ulZscoL1neMv4zhAEiIV7LPIxWdiSJowIyZv01lOsecsUGzHtLQvVjloX/xo0gJhrEZUhSR1
SaqnOuMnnQbGXRtBH4+U7g4xwCg9eixN/LxkOWe/ibS2dAWYLJlEQpo4xceR+eGWSOopjMcCvbNk
2EbhKO07PLdq36frQm7G9boRzPEXClHOGkaOiypjbWQdrHmOq7g+KXq/CKDKy5BFzQfR1mLjxjSu
Jf63DbtOeXBFSsykidV6q8e2cxjiYU81g7+DVEcrZEA4q22p0stQOMOJ5iBreDJspjLv7ogYsM/8
huVX0n8iGgwlRYqeJk/oXbuLknn2mFQcNnB6TyVfTRbMF2gOf9N6jtNVN1RPxqyniOEzj6YJo6Ow
yBO1WXRz4PsKTVlXbb1Sf13L/oTvyMEwTObkhkZn128nF56Ln2BP8drBeHAYHoaFmN4SQ/OXcNDa
SG6R9qeosTINCppRWk61V5DKTpNs+2foPvW5mtksU+Dmd0y3yzVT0+WITitto6cK2FCS4hB2JIdo
LdtT8ogrw+zzJ9TA885cSh7aJv3izXYc0pS6E6V/12sEdq0nRWd1fy6hbJYYEq5OIzuz/MCSST8G
rcqwcQ6NEeq19xl0lxYApHeiLRK5Jua01GY1ItkcP62BDDNoZ1Sl0rET1LzS4VRL/PnI7JUGkNXt
xnSgKzTBsCa/Go7y3NZqNy8Ga5DMjXFXz/MMfyzXD6XlMclDZvJ1WMqTdKeczrs+o/4S2g3rNZbj
ma2Zw6oWtl6kP0Iaw0swq/EfRWbZjg3eE6oK+ARLtxB8/KRsaooYQVaJvDwzxgMV2i6bB8GAd/5d
OsV7YYknPFNHFbBCCywIDTCM3wsDIoVWxcVeukEZbTWnwkmN6TxjW/kdnOm9KAp4FioIE2OobQrd
dsnI+ulCUJhkXQADMZmmuttqxG2NXd+PPo4VZ8fQ56bCTbH95FFATh1/wzL4Cfb9/foExpkG5Dcb
XM53dMgPpBzVeH5UOX66TUsNj0xEG5aM8hThgpUgnt3hvvDrF/QTcrzSh1zcIqGn02A1JMkwUNeS
S+zXun8l+qGz/1Ru/X/dzeOvGcMoUX6lu3mssq/56/AjZPj73/gLMixc8QcwPw+ZHTFVtvsDZJhE
iD9ggGEQ8iyw3ODx/kN34/2BrB1uHo+jY7mWo6OF+Zfuxv/DxH/Ki4B8Tvd5Mf6J7AYm8TvRDdUY
WHJCyfjQvs3gdv3zHx65NUIce0mtPxjizmxumDtGO1nezfDcjbOKj6Z+TwbuzA6LSqFwruti21Eb
nlgG22c/Y4+85P5pYBxRn+h6baMpiL9VIf1Z+7HdqYrncjPKW3e6BtE5MDOwbugZTIJp4O04gKvb
x9jczUvjo1u2jpCIAk6J2RyAHJDRU9J+1LGO1BtaetOmR8eCyA85fLoR8mSXt2n6SRMfidCccMMs
h65BT3CzRsPqLL6eQ/bvh3h1m/lA5q3DHF9WS9gUIBAImpuuOUH2+I0KTvwkY/rzjrJa8ZMDOEJT
9f6OAvLpKxrSOlJp+8UeY7h7seWezcX95E5DkDFyqBqm5s/aRKXrmvMYSkXG7Q9P4e2fsqkfoaw/
6075GKzLNkFl4OZ1MF88XT/+sOXqJDfBej5kifFBDMK7t2M9PVfmme3nRXnVq1NbTxyawb147R7t
Hi5TzBwPldQ4i4mnX3+e90sr/fYVtI6cxgATx+exflrDq8qj8WV66qGl3NkNderj/LJeenPeFxLZ
sim0I8kOYvv9sv9o1fqvSQFv6q/lQ99+/dqDQf8foAf0uYP/51+Cu7/JAffD65eveTXUX39cmda/
89fC5AjEgGvSpQ/n3CX0iMf4L/o5f7Q+MfS0yCtY1x7WhL8EgQgFbd2zTLJsWS7Wv/b/1iVh/+Gx
byEnNtDwCX7rf7IurY/DD1pAaLsGFHXXMRGNMsv7jhf/YVni0XT82RzJTi3Ec9TSUqosoBVq6nh5
jd/RK/9GK18vR6oI1HYyI130xO9fFmoUxG+Z0SPktRwcqTaYaiR46lNczMNpUV2jIJVK3Ht27CZf
qmGuywNeFHHUs6XXA0ekehKk7mB8bJlCHdIy0u7HqsHwJcVs3RnlYOCbM+0822Dn1vf2bLZ7N7Z1
AmkbD8ljk57o45YnQsSNR+KyayaePQQMH5NnMBX6cZ6XCcixHfUDrTYXWz92GZIulrnG2BmN2R0y
ES8LTH+Udz88Ov9mLbF+1t2vt4fNhocENDA/yrrk/fBraFFEevuy3h4/bz6VJBY9OQpq4tbRdE63
KLMxU00j0uq51D7x/6x4Z1h51AcafZsuyGSik2cvuQXupJfw3h1ZhqTKx0+ct/B1Z2nabfqc6Tli
SLYAhw56Q3k+MmhHZC22onLEl24cpdzhnXBOaLPmY06SdwNMwDkQxQ1YyXWkd9bTrj6o2dQuFbqn
HUlG/EvIM3MO64WI73ACZS+yZL4cpbhzf32nvsvmf3puV8g57RODgSKHyfd3CmMhjQcM5KHOQCEY
Rwo624t7okZizxsD8tTri42ufi8YjvdiQNoxQKdiu8B+JowzzYHpoUcPs9do2dC7GVByZfoHDCTx
vuim/M/18T9ld/9NPc5PCxt0pVixVa3s8vcfOI+xyWQGevgSMnjAh44O4+S/pC0bOSVbh/ge0I45
Mbwv06XfFYtv7zG9/66YWN+wn24cDHHCAkCV8qT5Pz1ixMsvaWbHPR3V3tzaWmRuStG5v/t91n/m
75dB64xP3HMpKd5/XSmbxssz2Ye0+Fd5I0lj3tQKEuewqne9ufYibAfWp+/hdYyjU9ZhNLVJ9tkI
oqN/d/f/vsyZOjv0GgnjkNCi//Rx7CIqXaOqujC35ubCmLU+xmZlgCyxMfsSeVPc6WbE6Kss+voV
ODVcfts4DzSzblyjx7/jLeVO8q/DJxnL6EoNTOF/49lYn9n39wx1N4AzbAZEX3CueH/Ppr5xjZbJ
WbgoB9Wtn14tgp6Oo/TT4N30S/9XtuM/2rR/uR2/U/r/z40vQTP/w/Lytz38qUz7r1/+F9ay+EtV
/LiPf/+Lf27k4g9KAcaCPsnVa3jjmvL7rxQTokrW7dN3OQXiDFmzT//axx39D+Lg2K1t3jcCcCx+
07/qC8vnj+C5QfNl6zc5N/7rkPHXTvFnyMx/EmKy9gB+eHbYNQz4/FCZqWYoVX7GMi/kMAPxwiC3
kw/FVR1cbw7nu3P4zQ8PKvjh5vx17R9PvJgS/nYxCwExM3jqpu9f7v2DumQ9vTJUkBufoJRmtcy3
rrdTM6PfoKw1X9vPGcCVVou7KszaRHwgFhXkilZbx1zHy3mNDNpDkleJb1NXVictdeLjnM/ubirc
9NGLFUSFrsrbBxSI094tm/qWuZPDaMWwXkrVtEiWa8xKdl9HzCVJRv+UTn36yRHSTTeKPv0zracy
Cj2rNPSAoMlmDBuWU0h+qTea64DHelBQ6vybzMdtGvYLqXnoaKcJPqY51iOCwMIROxKDvBcDU08Z
VjRd2+2Qg2baOVHhf60rZnqHHqxNtY0izTK3PgPeaQ8ySro0IT3D2LSiU+W2HJuak0RTTPZRc63R
uwcyirgnStmHjmQoui6otY7UFR2GBbdvwNquCnPal4Xy/KfIstMudIgspifszFzCn4qPmGDzG5oZ
TL5nZM3jARFMB9TMm6Ow9jQjDdDfjVeFjeV9o7CuY4RDUevuC5rh28hok2RTqti9yKqhDcvy6SLM
jUbH2Nmj1UFNYrn80i+6jaKkdmbIoPRn2ttERaI/zlLvVWituQ1Bqs35QwUU7MYw6hU7VVbZFZmH
bG52kk9iZzAbRSiXWuVHZpZpfWr9WtnImhax6yDNvIm+cLy73Fczw6lE8oHtjsalhRfE2MlcZ4rQ
Z0l9g2aqHB5xj1UDuvi6bLYM4/3u2Ne9/qZDykJOS/gf7TEZs7W1aJTPrWy9j4kVI2OSUaz2+tLN
8WFN2XtaRJsCKCmq/o5OstmGQ+Wkj37vtiJwDa38rGpbfRmJ8HlBc6FfWeR7HZgwueeBowIylHh0
3RDjqlcEiU58nJ/X2mPGTPQexkQzhGpO3dCEJnEm+JXJepq7xkOdF+0uagBO4OFaWa2dirMPlWjB
/lRm7gQReHkMp6OHCSOWSgblMkavNhiCz9S0eO58r1v2Q1Wh9THdtqC0nYjn3Q7SbRLMFCJizDST
2rRIBiVILz80YoDoknvAuaDjEVhUS9fB91cBYN20yn2NE9tYNiYkkbu0tet9C1wYA2jiujeNj0R6
PR7BJBhTn7HLAKUkZrPMoSoMDMNePU3A1U2kRriBmtSVg9HpNnOGUu2UnSDiRnZcXnmdjSUjnzuY
eose1/bRqez8iiCcWd+VvLZv6F9x02bFKOrf7K7vDz4cvaikCMxlgV7Z6eAM3i9ahch63eod1M5t
WDH+c9r48OuF8d9ewSRCkGRx3C1rOffj6b3rsqYdMq6A6bVd3IMey//mFdiDfryCXw8KYzlXKBgR
8B3c/nfhHP/2O2BUBatFDcIp5P0VxBJ3PC5owgc3RDaz6k9/8x1+MhfTXybVC/2ITbMOMRGdufeX
iGs9aUygM4zXK2u6SgaaYguivOc0tjRx1lvE6XwzxjhG5pVXpZVGW6N28ytQzSTeemYnnR2joOJ5
auiWQ7jQ5wUj9agXh2YqW7GP7FSfLjrC8SKEfE7D5dc/9PvTJN+Ap4cIMpfqmSaL/zOvHsnihAMf
8pePXUDvv3h+BnxSB3j5uzjO9Qf9j239zyuhubdpBLgcFPSffnDNEtAfck0E8IwekRVLprXLHdKu
Jfz1V/r3FzJ9x+EEurbF3/8oS14CFCvRWVqDExYppniFnMZXL7++zN/vnEs6Fo4aYjxseP8/vYST
k1feLGYj0B2MMSPq+rz0Pk5UlprKfnOt98fp9d5RIa450/zPmrX907VSN+sBhNFQHbzpWMpdg4ln
qhdmr+fE3f36e/1U3n2/GF+KeopSlP+K9Yv/ULlnDvJ+D5APLQRzkzsfIFGyR/hA4xrv1R3v2/jk
FRezK39zGIP0/f6V/X7p7/ZQx6KyZJzyU22Dvx2sTNmaQWPYw6MrRpCIeJByd4NHZTXf+ZO5qebc
/QJuOj8R37DcmyiPtn03NTjQ2yTFu2jN6Q10JWKoUVaASkhQeHGyswftpVYF8my7xghgsCWepRjq
J9DTPC32IPvHaE7Fx2jpiIXzHHI+O5iyjBDtJkpD4eRDE2gM+sttajpqpc3VrUZzRjcvsl76Y+Vx
ugsapHNvORYKZ+fGhnpyam9yEcAK4KZ2R091KFR3H/cuava4sZbpVOiRbp7jWulvfV2ntzlY0QWG
cNQMG+Vg+tJrt7MCM/XTe3OIv7I/kCVEVwTsTTz50NziGTR76GGyflBoLSj3PEw7J3+Km4dmUS2k
u9pud3OtdV9gM/S3ICQqZCQJ1HIXUgki2tWjJOekCrt6NNr9iL7iyrSgW7IHMyHaJK4H4MkbK83C
MYlYejdVon6TKUDvVVdVc/Ccs2ICIU86ZR0ZiE6Ldh5fkWFVZ4wiJsKkRr8DyerditaowoopxsVb
kN9pI8epTVwMEgiErVc3hk8nZjeC6RoeYmT8QJ2apjMCJwMDcoWNNVZnRgfoEBGNdsxcZddniNaN
hPZIkeFBxatWqYe6dGPm9qmXffSRG0nWu4NdgUVJvNa842DoP6iSNXwvYiLtigQJ5qChg6Ha+aA5
Irpord/0myIa4kudZqU68WMaYJjdKZw8oKkDwjESbNvVYWlBunoEdGdutSZzJpD2LB+XAVBMFRgG
yupLD314v+B3/FAby1gHPhPz7YjBweKpdtrklsMDisIOTepuhdWhoE+r9mroUX10miZBGphtCvgk
Al4y9LNe76Zo9odzwa288RNQJyry2TzKclbzY8azY+4V/xwkukQUGWeVvLE9/7G3UvA0Roxgjl5Y
OHW1mg92V/Eso3yqvB1ZRAij1wTlXdfDBD81akzk3m5GBRS9Sg3duFEIrOXnUTcdNHxT1GuH2QbJ
9UCsnnztKs0HQTsRdJyXC9lyGI6ga+GltB+drGzTS2+WXRX46VzYIewS+alZeonTAD+kH+HLMYy9
RU3GCEf2uYnavHW1Y9nqzhBWnC+fy8xvrV1qgMhDjAcPzZr9h8Qqsp09WyOUXaYqr0ZuJTtLG9RB
m1V7OxHawvHZqr8ZQlkHqcNwSQHbHWTbDq/o8dTWjmGNB5hlvZH5fe6DJkuxOQTpEI0HFM/aUxdJ
HOelAhMSyHhYe7u+dx9F+H9Q5ZXLc2uaRNe4db6g5pNGtbEjvdzh5UMRa9SQQyZW3d3YRf2Lg6Ts
dZ4bQYdzGsy9huaRIRfCXVuzAfcYbVOcUqcV2qvbJabY46PQtmiN/CzEAj7lYW1MiASY2CGhSFjk
xn225N3FWubnqqyTV0QD5UWUcvmMaDvy9lhnwNpQ5zfg1kAXq/2kGTLZtMQNwxppYzMoOq3d02ha
bbks4ukWDUHxTYHTCLPaVP79SM/A2etQv+yzTqa0cZNgyKblatbpHKJm7TEgWSmeNKSIs74p7Mlv
DlraopF2onLCQGwpWNZC5sMHQhRUVIaNnlsN2Kq0tkIdwlKCtcPAhE0fGFH6ZEyPfO4Sx4YH409O
Y/2xp1raDIXF0gEsPXF2/Shn7WxKt7QOGK5qHcG+HPeYGNXeiJTAuOjK6otTWfmMKMloT1C/CFDC
b7tsXbpUq6C50+4T3S2AZ/lliuKjsJ/KAXrWLMv65NciicNqAE/VeP38gXmZs1wExukr4G3T8Ni0
iBaBUJflLbTZZA/Syn1TjNJSSEZ1AtY4W2pzq1eJZz7lUE0QcMQ1+NoYeH4FGVUcsQcrctaqefGd
IKVXrx6o/eRyyvU0rXaEXxvWrdtjJXrpo0Y1Oys1hvQOHQlw8mKgw0YNKD7lQyLK0EvtxsJpDZKq
Efl4RwW2WAfRKCM6GCpOkBoZePOt0rkv6wEiGoPd2dh4YKjp7aa9xmbXYG2NX52W3/XatbBfQrGd
J28nEdPGhwnIsvEBv3RNoYUu+Ozi/jtUHW75qxnQWryW4e1xNrTqoahHv+bN6dP8HNuDPYaeXvm3
eawMfzsZc1ED1y1ycKhQ2FD39fGwOvbajhTaSPMlIS+zk2OJQ/nN++0tuJPtJc8CYg+ie2gi2EPH
zDGAm3WQsZBqVsV161fdPkXm9FzERlIEkqYDKlAxYstWoniOkd6+kJXYurvYSon90rxZhqy247HB
qs9b4mDLQLGSiH2st8Ntv6QjWdyo68TGGudY7LIOEnAAFcu8t6D/cmcnjCAdb1/cp0i2ozlKH8ys
0ykJInDE0oA3P3jIjGdOFXu3wEQRQFPnOLIajyn5E5sVzF0EFKoFuRs6WpCdrT4Kccl8RxEoKaqo
vIeX6NbbbBj1hyKxtXLf+fzuQafjX7u2zRn5JUVKuVP1Yj0tSXLPMk12SqKPQ3NAkjvIlyyLfXWN
u1tu3I6MgqbWLO9CyoJOm6jN24GpPlXUznAkTQK4CXxqfFYzm6mOARjVqbaJZjmdRj3LN9XC0WrK
+rz4pE15zns3eoqeTqeyfFviaIWPkZHNazbkN79pWiO2hVp0h0ZVrR8sOx9wWkZK2ofUM7UsFK0E
xIs9zcfBo/nNTMtG2B2N7uiVSr7BIWcp+YHE0JRtDEW+d+2IRRbndsIjtIEeQtjkBMn5KIkkwNY9
LvbL4uv0IZixVPsR4HTGWguS5xB3uOmO8TJk5YlkFQnXTPXJ1iwQO96LaMHCQIcPhIi3FG0ImzLe
+bazcIKq50evK7vxgXjojUhTefLipg1LejOhis0DItTkOkEXto+Un+ziHj9+JJx4F/P2F0Ez6Ba/
MCS+Safzlnt2u4RVDCY2ExhNvjXa6AbG2NFHa1J73+WaVrLXMpMIcMwV490ILiND9WZk/mGw3f4a
tpj+sQCumLGQDPVWW8b5TPzKZAVe71v5hm7uNO+U01n5C7w3HCxNVQBr7KpZXIy+g1dppNZ40Wcc
0ld+ZuG+nmCxvUk2Vw4Gmh8fy8whUwJcgnPGjujcymgpbieYId4r8T1x/AGweR1CR/QlW5rjfoT2
0O6wfS+QEpXiMKHpH7UJ8CByAr+7m0yDLJSi6JyzUQiPpoMnqy3shULbNKSYGDsv0kySMxJy0YnP
ZVRXVfVUnqxFi94KAjY3WFlL7SNl1LBsrLSetQcX1qhLzynFJca9n197GWXzF8Mto+ZNYBVMd4ML
3zoEldsWD2CsWUL6pq4wivsJZy3auGGVgW8O6fVB/zereQi6cUKRYnTm4zAX1AlFrc+nmSbhUQMs
UQSeFWnehR1j3ICOh0Lq4u3+VloZJ2g6m8EE9Bzh73lgWIkx17S2pY9tPkRurx2zucmw4yVoyX0Z
3Uw4Wx/rbtdzlO/oDAUMeHkBMKL0xc1i93SqRYYih9SAAZP7OoKi3MgW904ZsjEDtXTetdfIEtaC
aV8P+kwNZRXDtzy18ydeObIE68w7d35t7DSv076JmDeLWI9qPirdj9TJjpJGPy8TARxb1v/4swPj
f98sQHWfBjODjiIrLzJw1QDgX8+oOhJqiAg47qU9fqgRJlGF+Shgs6nPt62tdWQmLl0btgQ7XLrc
0L0tM4FSIKyE2hG1E3Er6cJ4+5hrK51cdIW+LxQQxI3KV3m45iDpPLayicuLlzsVhF4eWoaQeM0Q
DU212vZQ98tLNizqXCXAlY8si8mRoirKN3ln6ulWSDV/ZjeQSECXwkzh1+qw3Zu17krhzYuu7JMd
6UcueJhebSq9droDrqJE3XuT5dIcI2zglhjP5q0B1n4FSMkmkivzwwhjxBSAHYmqywDQ/0Ufe4DC
bjkpWPfl4PQsm3E/YdldctlcKrro7qmPUP0+9iU+3KDn93Sx3tXZi0lRjG4qKsb7aczNO22Kuk9e
J/SJtAFnOceJjg7czq1XDFQxtE2r0MsrUNmM0I20b5N7J9INh23Swj9nDtqMVyFG4ttY+nSduX15
6KyxVWttkqHGalbORj22n4lqGG40rS27I13H7M2K/y9p57XcOJJm4RdaRMCbWwB0IimJslV1g5BK
Knjv8fT7oWZ3RwK1YvTuRE+P6+kkgEQi8//P+Y4KQK+b1dKZBQJmlLz4qJXB9BOpRGW4clOhylf+
QqdRLj8TpSOjBeezmzhQ/MHDEL0QcIzh+9PYXk2mo6AjjdfzOVhegdt0IIgdr3KEIW/dAGK+T6GX
IKfHn9ZYcOfwMzTrcYiSuwLqw0oUS4IVYPxjistEc2OBoP4VUV17IBkPTELmoXzFWxWe8qom0QWc
xWs2ifENmfcAWwe9FoGt595PuSoMCnQS4SFyWF0HE9Hr7lD4RGOrQd89W3oR/knyBKoOvsthY6mw
0HX4MCoPqhpgavNNdDMdPMKYqzJIKCg/kHS18SrATeFOkilPa145zQfhp+pO2uu/dSxFx5jaegSk
R8xObEnzn20nqQjRuXiUGjUbIFXx/JZlwgdw3DUaJ02aQjKWQVXb6OAVD2SUJgdmtOT2uYrSLm/L
kyLn0kOvJvdexjZBo7oBmTYEU462TYITIZbTHxYaiSzR3iK4Tw/63cj+HavilGXPddUWwYa/m3od
B0pcuGllIMqAafTbBDQMearMd/1kSL2TFXUv2VHFWcRD/fsTo42wzYeCGhU5DCCQlVrgk5GQoDSs
DHwLcCsb+tcl6wHgithay5wkf+hBA5VPrgXMN3GpZ1ehXJiuRaqURbSMHp+E0Bx+CpWf3uklSFtN
8Id9QrPm0FceuHgFXeU12TbpthshvFYeMTUiDSUnMwiPa+rQ2urxnABkcni3a857qavTkf7VthpO
OUOu9W008LxcJoHWrgP0JwBHiZXaKHxQCBMZ+AFOSC7EY6kP5maScDPoGA/o/o3sv0s52sPtn7Y+
TYJdRYSMh4hQQSbRgxpIR3V4sGjlnDAD02HptcHTV2GYFgCawE66IFWU+zbp9c3U1UPmDHqXZk4Z
jvE2lz0qFrlaOkBtILnnREytpR6fJBrtnIwn/usudtMgaR21EkfD6UdC9ey8JhvJzhJpOEFQDDgm
l9VBbTF2mgXtQy/Auqv1rGuahLfGpuXA/6m20vSJZGJQgDHrB1YpDcSFUozkSnMjTMfQZRBoklUB
DW4q7d2v43zFlz771WooctA8wfuRFOClU4vDns3zowmM6z5t8xRefY457PdkWsXzWGEbWQuTKSa3
3A5en6Eg1AjPEZCKpjUT/jylCNQnXafpN9cG2Qfg/t2ocm7MAJBGBPHjS9oLxlSJxZi6qAvbvNXW
IWaJ3mb/Kq9EoNCWa0mlgZGs8uJ1GXR8jpqy+915eruyVP1WlSIylOqCkxR2/L47tB2vjgFVxel4
p27rTDPf9ZHK1JhiSnUaOZh+WJmn/vDqsb+jCMZZ0oq0bG/ydkmUK+sWS2wZc4QOWplm3ETDBkj+
FN7j7IvWlRIaKwvge7gu6Esjo0mYBCtA/XgGTSMoNUcIJaya4HISB6+6f9KJfgJHSSee3S8zD+GU
PXT3AIPt4kk40MiLUvJMCnFX5zT51zFeAwwZYlKEKysV3pqx9SYwHqP4jldQkFaCl+JRAnS51jz4
AD3mRTqTkgmHoM+q+sVQU3VDQJvqlm0ejtsRv35v97Uy8maLXXUi/EC6GRIenBWL7YqQsN7FSdaz
H5Ia71rNQwumdzmbasWsnrRjEdYPedG+GCZioMmUxzu1s8LDNKoTq6xEa+1K2wQnoF7RlhC0pHEq
lf34xqi09scUZuRHik06sNrmZX6kJk8gqjUHZAyyH+wQVasZ56dSf+Js2F/1Ztav4F8M3RZrevNW
sKmEdWaZoGYKpsacK9K6JtUpF0QTDKdAj7unhn3wKxBMnkOlc3RcxY0SJG5g5lBp0EVO0jEz88za
VlUUtnZQDG1ns+0sj0FvsvqyZVMVJ5rG7NFKpUByQ9okN0PQ4cmrWgC9mxKnFyI/q+yMa0VJ8rXZ
NUbt5DVnC0QHWv8qt30YbsAYtjs5SGoLL3fUvMRYqjZB0cUvAiGRgHJ6mXyEKRpQBE7D2G/C0rrh
tTyBQoKvjdETI8CgeTuralUNcnqIoC1jn0xoEvuhI2A5SKm+V1huVPjVjyLsVJzURBfZQN+854oj
j+XIrdljauORPWGIKTFQT1Gt3Ck5zWKvi9Bfp/x+UONC6rlVZLJtUjow2W4YeD1Ig0SlMAhvvDp6
/mi+UdB8z+X05AVxqMEsMeWbUQtzaT3Rik9WvuEl90qjtpuwksM/ShKPJGbUHhtPU0hJ3DZyOs4Q
G6z0MEZgXXkVAp+UcPAq9CmgCbz4hYk0jmPP8KR66C1wQsXRXlIyeFotDghlJ0+F2G7aSWhBxvZ1
hV8Tm1Nst2rbxKvEB4uyjnBwxqsKj2zpNKLQQUxK6grrYOhP3ZoGszdCmgQNY/oW4cB1WMQ1xMVE
OQhhAzfESv3R2gYp9f3rAG3ZSJS1NpR0FMbwt0RxvMN1lIaHSM1KzfVUfzS2yjhCUkKnor8gcZB6
u2DnpJPll7QbjN5TfPIlwn0KHaST0zKzD63R8juMwhcJUeqh+TgVOlBIXmlQkFKGjk8wXGr2LaV/
bpnNIbXsX9Kg7mWnVMrypaNMN72RnZont6RStbuMNXDYIjEjTKQuZPkk+bmO/TfOpAdh3u1ufVWR
6q2VK57TEEuG15VsysrT6/tWijXq5qUovU+hEqwHpImCbWkZ8v16UAqg23oQHRLu+xrmt04FWhLX
7E3Co9qRPb9J8JOSXy232x4pAceoyppuGk8Mb9nW9ddANLvAMSQyA8ZaNPir9MF7I5VMrByBBCLF
oVfrA/mGHDJsxDzt1T2UOsEN9Np7yhRTdFHPVeYB2Qy4K7OhCn/XyrzYUC/M7imdMraM/hQIbA0k
P32q2hGoely2SbCaiFpnAvnUT+1WIB0hrCgHsDaTjGMnRNFOulof/MZjYTZgo/PdNekA5cMLgxGQ
guinvBcmoXpM0kKjs8YX611NI3ynKeAREtqCZtPh/Fglut5wDjZBZexzyoX3DcgcAgdAGckHeD/W
n6Th5AoNrYUjHHizORC26RjCdfFVaIFTgW7Ux7S5HbIY7Qvk9GCXpbEqcGs6Eu79uPyZaqN29Fqh
2IlW09+LCm7CMko6PETvFpkfJ5h71Tqy3kLDHslBnoPVEioHAxvQxNEzMRdox0jiey31Vul0Q2QC
gkYRquzjIA2eIzKuqlXYJhzNxIr5TE/ZeqQqeEMS1QPOzzh3FcJWS+It64KnmKMgaYaWg0YR7dNg
bLZ1rhvIVOqx3Y8ZhZCD6KmWv1atsayuiqZvil0bZRktAx71tdqUWbfK2g6fvwUjTbbRgAv+Hqwt
HcI0m5qDSvBqtuaJh9TPOFIkN2KGLqXIaAy5aFoCjx8Z4IwcRrpWKEqqYivSM7wr54+u35jMPN0q
4soxebt/0eiTIohEMsZJZqq6CiuiuzjhT/JDnUbZTUfizK5Chzt3rji9rQdqo/GGlCG+C9BZOZ71
CJijK0nqjB9SLId7oU/r8abKm9kXNygg9bNAuvKtqA/dtM9LGQNrWL7GUkl4bFVNSf9cFPQswGb1
QbipCoWPLQiifAVOradVR9XmVPTdtA9mFtApoz3HlZmNn9xKjWaeQtB6aMijMRfcNDOEx6kuxBvR
96fSFlPKRgRzEPKeiRPm2UnWZTY6lj4cU9Asz4o4l8IJr9HllZIl+oG5RFBmEYpra2za7GpoJPWV
HSd3SNOkotrS63rEAzrRz0mUhqy3tDYmaBam2biR75MJS54rBiCU0lJOYXFqGa8VMBLxaut0CXRz
tHVTYLlO9E54yr2h3EYGn1SSTZLxlQcnHUOjjuJfMZcNzD2UhXuaognNlS4OyCIWDOW+b0ycxFAc
ajcGxJoA06r6aO49dbsmBUu/nfyiqDZ+rU2EmxFA7Sb9MDzCqQ5dQlmUw0i5GqWtFf3KmrIiIiRL
q52B5jbeBlWGCmxAg4t2kBpl6o1GRXZ3Hd1n0liaNvppQh8oTFj3qch24Jg0Qp/cNbln+E5qJhNn
Y/LtxjUShiJZQ3S0KCRmfiKyGzH0PwKil2TX9EVDsyZlfXQUi/RG4Bx1/lrQxBkfBTzlwV3tpXHP
lPUVgEOjSklfM6v+EVF8GhIjH2aPdT9Y7JEJEojx3isClP+Qsvl66iwhODVeU9D6goXyU/H9dFeI
U7AFPIdvWY2SaQ55UNE9DvF9oJGS5Khe72EOUvSWalsri6UdQbmpHMoxhXhoepJvrmMNZuxdEMzO
z4i5Zew1Ptm7NB2lEG+qmXMmDbj7Nuy09gW5aHNNuiP8PqW29FMosw47fdmkt6Zv1PcKx37V1oWu
CK+IPyogB0lDe+hlOVvDzPJ/6myECBsaPGqNkRgqHHDq8aWMzcJwWrByneNXfFwcme/2sBegHLWO
pILEcvOhDW8VP1GmXUJYa/5cTlF/nYS6yGncj5PnTESBYItS3Tw0ml49jLqh0AYmV5Zif5hfmVNZ
Be4EbA32n9LGBEZNnCGctIzRa7MRTg8U9JITv12QXBXSgPobQ2y1h7xb3Uo6GxNZLaenAnjWMddk
CLu03F1pIvpNp2wCA0Kjc6DbGq5xfzNigcjsUUkg5mA6x+Z7F0UNnU9DrOQTAZ7ymyoSp+oGoUKs
UoKo8ye5XDK1zxFdhE3r0djWvC+7SouA8A6y8YsEGnOvmKpGWb0SITNnpRdveoz0KQfBUMGzEYkn
stC6jRzqYJzTcFQfCYtihe1aFiSjKdsAf3kw0LVMa7KlW5VDVkgoD0D/3rdWGs2JP3yyJISrBSQH
T4uSl7qtqiPSwuA2B/xLBLInZASpUv/L3UxACQnfoingwMilfFuHbbgOSZq4xvwo/5CqRjqQ+aWt
yoK/VUn33nMyUOEQPkpaiBDmivVY5yOzRM1wixAIS9wLWSjmFa2f4ZlKUbZm5yxCUB6LZl8pgX80
tMJ4Els9os0gt9dF31rb0I/pdyb0oDmvkAc0bGmMZexJafy/8S55q66orduowrAhJh4/yNeVtZ9K
4o0StkgoSRUwXcz8ynMrsrkXmZpz4q8JbtoL5PSPh+WAJ9GjdbyCzVsHrpewHm/ZpKOADfpI3CW9
l95HUt3/UrLQJ8FP72t29b5VKbdB6BX1Fh0fpu9GxfNisc+1NXDOzGhRSO9G9A20M6MyegdUPv2U
a43OiEinrdpSrhwfywmW2DGgA8i9UNPC2/VKi+K2t0LlXeE13Hii6lWu0uCttzNIdneAkKg6IGSR
7qBzRuykqLrZNY7vbA3gV+FYREC444eK+ZhOEJZWetcaJR5RUAEuySitm0aY7Hee5QuBm7ZGIazZ
URQVgeAEvWSJPyUPYzgNwB4A38js67Azxaxy65xP2h7dXyttkinNbjU8+sfRw3hJ5VWqfY43ose+
ZX5waw80c3ZDndP0f3VTKfOiwJyluUUXwfXTzj+2YY1YWhmzpnvSc7ZZZJThJvNKQRt2LegIqs4m
hTRe8ZJDpDBJ0Et92hVQIeeIbWM7JU230sdiw3oR33qDEYdXsd/Ed0ELmZPSyrDXNGN6pNvuQzQX
JS+ifqj4W/qf/kMhhLxXfRtd+xL2Jwehno+ihH16tDYygSMsh3rei4kb1joCu2d3mIQS5uwQVL+r
Lu5TAGtN90sDpdfyu4P0ts4bawBgE8Ogo/Cdr0y6Etldy6h36pileyBlxjVHGP2mbYbqJAHjBlws
ZnQsurSGMgawwSMppnOmtrDmPX2irqO8Vg3QQFq6bU3WYQdwknhH44zCb8nfK8cCr3q7kY9Nhw9E
b2/6skPfmJSV4q8rzQTfNVBZSO2QABkZ5UWb3yqRKh+HTAiUPdq6fNgpekiJCwhWfis0WUxzp+NV
odMfctYoqxu/UjXejT7bROxv9pIXTC9eFff3BBxrdOAnrT9UVjvVqyIlwdrRDDZY6wLHNOyGIul2
VK7lJ52d9zOS85EKvabQdlBL6QXu1YT7h3pkfjsUQ7wisGxOzx1G9aqPw8p6Bm5cHTJtArgY8FiU
daWmMIeqRihwk7URXS8xiW8wqJnemm2CZFJbykDg5VTdsxNdCALxUBIk1Q+2PVWN1KwMtloVxH9q
YAcgdi2lC245yptzpnFCcEgN9M8RO9WCUg2fKyWoNeFIDDlsoEqPDOeOZSBGuSTmfD/GIgUU18iP
hkR6j0dha8UdF38i7StYBTW+f3h1QPnRbBRRCEA70yhH0DNNWJbTLvLoD9X0dK2cdo0yNIJOaZ0N
QEyh7xCFsnrALVAC7EEY96gUvvqkKqLhxoYcvOHlJS2hUoeCRLgWlhinRYnKFL94CPajWQ/P1kRU
3ZrkN3DorLjQWjs+hmDzzMp88wFbxDuSpikjoU6EzMMGfoDSWwDnGC2oH7Zk9uOPJlOj13DIlJfS
7Gr4GnFm/gpQNjUkPxRpRTffN98AJlkWSzz9F0qoPbAbAU01S5dQ0SYKovQmakasEBK6DAiMxlhM
W9wT1okSJjIQ2TfD+y6txOKa7EFsVwRbamxY1L7oblI1mK4CqRt+i3xX35W8DEani2XWndyS53ke
mcMPuZDU+7EUpIQuexh623l7ZtAtpLRE8gAiBbuXMyk6oEXLZNuD0iq6oWw18Ddjbx8NQVzt8hrK
ltuyUI921NFMxmghzyu131E9SBvfEt1CLQlBxTqrxatp8qh9x75QPyntoL4GGRv8OezC42PCp7W5
Cj1YIjt658OpiYU23/xHMwDJzCri0uowVnIX5G83By0ACAmoQN/FbWZuJL2NDoTX9C9yBGCzUkTx
5/ey1HNVL+kwBroPMkdwGasLaWjeS0CpWgh8cn03hvIx5cW1jGn3/ShfCG3pRYomjVBTM1V1IegW
i8gTxiaiGy8HjijchRa4bPL1zEOh3n4/1BdaVwswiYXGXtNE2VxcEPqsIqlTKroTUWei6D3EuXf6
fogv7hlO7b+2bK5HNBdKaI0IdJKIGUIpToXxkE0rivjfD3GugjZh2IogJ8TZ5S0vlMlxkKOFCUqV
pnQPz1exw3gjIpOdAuWCPNg804+boqbikEWljld8Nq19lCVDC1UsL8zRkhQeYY+UDUKRI8JWH36n
5lVoXZQjf3Ywz2JkbhnhRGhEUJHrsxXu44A5qRAVOlvVrhOSDSgeitJVVm1C6xiFRx9oHu1e/YL4
+vyJzbJnNGyyZpKptNSuyz5NTWBadC66Ozlvtx3xvEq7+v6Z/ZWLf5biWyIVcJ3HJWH1UxcG3sEQ
coQk7KELF/bnSt907uACl7clG8avwybTtRzqjg78dwfiktO7ksNNtymVOIJL+2FluJrbXvAinL8R
/CyJMgDqb0PHO/r5hhdm0oaVzs+SrJuhfWrMw4Xrxiq5sCAwAHdWBuqE63H5RIXEp0oNPskuV/N1
d27nyo7sUAuygQX8z3XjX3PokDroY9x/XTVaSwfKiUMt1SkuvEEL/zfzbBbb4+kxdFEx/+Wr/DjP
pL5IPBOClW2OuzkE3Mcyb0f49u/rtXTtbQVIvHbLE3gM7Pu3SzddPnuDF8PP790HuX8HGCj3ZkyB
QCoSioWTaTjZ7tdN7jQkATsmyLudty62v5Gy2NDy7OvR/tPbkRNdePxLlBE3wpQUjDQK1mZ8TcvH
U1N2N4ZK18GktU4piU6XP0ea7lQjaREyoTJCQdxP9yLXTzX1FErSuzAyLhCqzpYZzCk4efjGyLop
yUvnspSnuAEsqMOjot3k8AlbsbkbI3BhvSDdymXk0oG6/n5i/rVUfHoh50FNEVeiqJFnpS9eSD2x
kOwGEr2VyLquyueiZxNZq6SWCDkgHXnV9vo1fVxK21qFPFZtbgdTcWolPmQlCBvfJylyuLvwq+a1
+/xXKRrfEG4GtpPPM6OqgYLJuL9sr3nNC3UvsnUnMxYAZ340SdD0BxNYQ/toycmNoM2tJeVVVqUL
3pcvHwhZHTo4JH6HubBxYVkXR39Aal2mKHU1iFpWAgAZ8popbWMqd4jGfn9/5We7gPlxfBhy8UrI
1Yjug1ATqILrQqNQBqijp0fbVv02Dy4s+Wer3mKwxbMfQNGiKmGwDlEV+zz63wan0O+v6Oy7wiC8
WYaGJV8htGSxtKKjJXk9UwxbHLUVvaYNAAdKRMqFtex8LcH9bWAAZ/0GXqUvPpm+ITSN0Cgehz3z
dszEP7qpUVJL68dpMvKn76/p7MaZKr47SC+4xdEH/s2G+7BwyVrV1VoUW+Se/1TUfaRfuJiv/v4A
bZj+3DZWhMX0LyykpX6OZm2c8teGksbUGxcu4ex+cQkfh5h/wodLECIy5gFAm7aIpIqjqB31hmO0
BKe1/3gCWKAixBkqpqsAQhcTgKTcUgD9DLGUYC2JA4mvdE+88hc2tecvK8NY2I3n7FKccfMFf7ig
vPHlDryxZxvSUxOtU/QoGSocHADtD6P4L77c/0oiOX9P2azDH6GxD4KHj+fn0XoishqLiDM7Y1Rb
DdtdRyhePKSn2JpWXTY538+4s8dlMB4gBZl1mn9dLkVhaFJOl2Tgq/lrp0vXydDcZRDf1czf/8OR
2BbwAnFRFjfRWlIFhbkTnEW6YQcE9vFX5lu/A/5ZRorpBs0lhuG8xHxa6NkRyYoxb+JhO2AD/Xwf
xWqoWtSurHctjNN7SfvT47XKRDrsxirtfmRdv/r++uYnczaiajBFZoKctlyP2hJcuy8yIgG3sC1B
EWjv3ngpXfSLUTjCacx31j38oIvropQ7ylZGjlc1XA/FT63yqHtd2C+czQloFX9NwNacRSmCsPo0
42kWFyZ2fA4+wsGkUKZWV0byPLZP39+wBSKO6cCRQGWHSLfSkk1dW5xMO6hnRBfKnOWgRB/w+zdu
aZTDLhmUaD+22h9P6Zs5xgUmfJdt4zkXvaJDupKhvl6YnWfvHUgnSacfMa+6bNYXy1ZfE8g+GGDw
IlntEeegaTFTVXlQ1C7ZTY1MsU9tswu7d96v80mDg3G2cqNOZ54ubnWJGrJTSiyhruvuXffo7o/8
u/X8x3ptr3c72+Zfjuv1mn9n7+xNY+82G/tuw5/++x869pNX+87e8D/v+Nc7/jr+2tX8v/MnZ/7D
4R/u/CfHsV3ndHK3/LHfMpY7/4l/Ovwx/yXzXzr/B/dt/3R62r/tC7fgP+33/PG2n/8v/M79he/S
+YyD+gNsRTNgkpjgWD7POLWldExbFYVPA9+8+i2L09qLD57+8P2UO3/KCjw13h3cx8iWl4Ztf9TK
qWpQDefMuq6AMhtq+xRxVwHr2Prz/WBfXRQvqQrmz1AZd3FRIMX7ULKoPMZJcYtRfIe/GpFxf+hk
Yfv9UOfTCAAt7ASRCyMdRZmv+8M3KvYVMiz9zLDTJHZz76kuS5cCoYP9YZU1v1EgfD/e+SoE/omn
Ba+TnjUvzufxAilWCiUKDHvq1GovemniIlHIrwYh7S4sq+cLOUOBqYJ/xx6PLeznoQhz9+FvxdgS
OzPeSTQb7LCDhz2Meh7YdD/1K98Yuz0ynCcDFc6FTcbfW/d5WUfLN28zWNSV+Qv2efxOCzJxSFLK
4nZu//rXqVq5QTRljyt+yqZb40N1U+e9X+MvUFbePa62Tb8nxsl+KlzR/vNmOv7acMcr4cJbM69J
y58Goleh5DG/M/L8lD489QmFZmTUhA61BBEGZGQpyqU91vkQCrTWv0gIQ1bPXpihG2MEYS2BNZ1F
RxpbcHn1/VSSzmpSgCY+DrGYS4VktoZUdczdUMq2hAeRLzTm7a5CYOuUIzoXRcreYqErHdJ6b5RW
LJ3vf8IXL+q88HBaBc3E+XjxC9LE8wK14xfA5w8c4CaHXCdzNht/JEZ54Zl9NRaKLTBQ1GM5ii+O
EzgyRtomHI2SBhS8cCVaxzRlt1X/P8eRP88N8sDwhEuMg8LA7aWjh4IohExTJhc2C1/NEOh5GmH2
Ip9PcfF+lF4S+62E6qXMpVNZ+L9JNbpwLV+sNhib2e5IlFDmqf75WvogRlOcUEqoEP7atdI5mgzX
PtDKCy+7NN/9z28UD+bDSIuZMIAQMAG9G3ar4nAMbycmXvDeCCqK8dQRKmrC7UuNzl+/xN6UvljC
GZroeINGAP9mcZFRC+8ACSPLivQQ+jdILQgPLOvbXt6ICBnUEJDjlThsCjzB1V1QHRBWtdZaAyiZ
v3z/PvytO5/fhn//lsVtUKMmBH3FbeC3jPnGb65z8ZcHE0bRDhi+dW0TDveJt/eiDkHKSo/XpL18
/xu+mFbsDHUZRS/lTWW5I5A6Xcn1ittRVKJEd63ge41e7ftBvngZYQ7ywQQCR4luWRhrEeTDnqBf
htfwj0x4KF6Jd0zKqxKQ4D8eakbJQXSk/K5Ti/k8h0u/L9UiVnSbhvxzF46notb2aGt/e3FxadE+
f184IYCco9nDV4G4kM9jCb1cljCUmMUKeXul+VuJZagO1s9/ekkMw4FYFun5SNLf7f2Hz8/YIcoc
NYYxmu4QDClqH9wf+bii9nChmvjVV3g+6dO+QBLEkXWeLh/GslShLosuoDhHOcE8FXRYd76sCP1z
0hRltFYi+tUrOpFz/EIzRIgrJr5WJF715B/4Y7jDFK8/JUAwjKNXFf07pDtrOmDzwntkIIRI3Zx4
MixqE83bNcqF5M/oYSN19SnUnmRM6bdiNTO+TbrEnEf67qEIKiyDg6Jn1HeLOQqTsDlEgEFYPRpk
Pz7UYRP9pHHc7KJsaN+JsWp2+MOG6MICeT6P57bHvzcCi/e1mbq+x0ho4v8l0TqNB9+JcrEnK2m0
VnUuDg/fP/kvFgi63LLExmwGbNMl+/w48gzhdkskj41s0taV4op8EJuSH9QTFE1gotBVPQDZuFNJ
3zMDvEl5ts+x5sOmdSQ5On3/e8639ToNR0ACMFP/gos//xyLsKIkNATinzL1TiU5OqtJJsvrbTQF
P8xJurD7PV+buG5MPjS1OLcxJT8P58eFLsitKCBKIG45qo0/PQFYF6b82UtMX2c+qMz4dOj02uIl
LgmYaiMFJh5HIleCvtwwT83xn86cxSiLZWkEkTV1JK053YjXiH4EYabNSNeMiJvvn9HyeqiSz8cu
i5YIHKuzRalLo8oyyyJxvOwWS29cntpLQ5y1nf6OAT9uPpbQf172U9HlCUUn1ki5fw3gkuyS3fma
2v7W3xgW/a9ptepdZAVO6l5ac78em4WdrAIVzueyMGNimJRCs0mcGD2wPdxna8sJnH5V8wAdzN6u
9T7pznT0iSK26/2lntfZK/n32v89vrE4J5HCXSgqTmSndbyTsdMrW3VMd3LIiVntJqdnt+ncf/9I
peV7txxzMUfDoYvaQOV+B7kd7cghujJ+wNR6jZ2SeGharMEKUc5zcbzYV5vn5ccdCiUaZEpUSamZ
gMHTFwdeoljbwhwRgeThM7nRYrgru+3gb6BM27mANT92S7R7ukhA3Ob7q14utsuhF2tf0QxSEyqz
/sQYdoO06oFgDd3d1Fx4Nc96h8uB5pPxh29eE8qSl00MhIH4rVpPP9IrdaccK9ibKyBBOOG231+Z
vDyKLUZczqGoqVFAk+TmiBBCfuXbwUW5d/Tvui0i2OPgSA7W05O4Dh8lHDpXxYU7+8V8+vRUl4ej
LJLQfeuMH+yEG+vef0p25VPkxgfzYSTwcospCcHgg3w9Xdp+n69On0derINS0vTUnwIM6ZAM9Pg5
yIp1I1y4vmUpY3l7FwWhimznaEaJOths7ayFTCEXd7WFE60Rn3yJoLaqt+veunC8PWvFLsedv2cf
JtLAdREeOT/WDfSLaEsMoRO+j5YNAgrklTtcyXtzbbnKw/fz6cubChKP1xT0nbkU0hR9DZNU5aZ6
iW/L0abKnzztwj398m3E80VfAZkJOQ6fr00u/Q71FmOUlt5te816jyfpphFGXC5Ewv8fLujfgy3f
j85SYjbeDBYo7xoheYBsffXCBZ3VQ/4+rQ+DLBZVI9A0NgYMogoHTyWQ7hAZeIBSxJfyFUCqqfgt
Cz++v7ALd9FYTP+A3EqwB4xphXLmVkl01DpUQrGVC6tckbsLS9uXE+PDJS5eBNiA2WDkJF2Lyinw
bgFgtPmFstKlIRZzHmNQQOY94cyB+WrSYZiAkV0iyn79Ys09SKCS2PqWHUhtUjW1p1/raNZRkJyp
PKLlavj6K1sv2WnhgwHMzxcJuFuX2o2auBT65ebCRvGsaPF3wnz4FfPD/fB6WxlGdqPnVwzVTkRM
yHZbrlZG/BIMN4DI8Bm4erCyukvbrS8nzYdxjc/jBqRnSgWmJGeM7mUdHOx2KkIXPvP3c/PLF4Jh
6Kqx3wDuOj/qD9dXT22k4cGLHUFtQ1vlOrCRbD0vdzGskoMypg72TFeolauguv1+8HmaLPcZsII5
4syMUmOZTAAJN9QVMWca+eO1IpS4n7wLy/N8m86GQI3NGXqW5S2DksrQ00aORLETl+aVSvEsERun
H5Rfem7s/Evf+C9ny9zc+9dw6Bw/380BSF4+yjGs8YBs3fdikFyf7m99V5h41TO8/fk6zfodG8bv
b+VX0+XjwIt1TQ/FepR9Bs4iCmiKvvPDam3IMM78S8WWs87i/ErQ1kbgQA4zwo3F1EzaemizkLGw
bhMfohCs2E7Ya6CuQNXWimE1//dVrVxDo9oy+cgpvFAX/fpGf/gNi30ifMUmS3p+g2BE3kNlCP0+
1THu0ichuF0sIJsI/rRBcTReYVCubtKh2jSm2V+opP0vN2NuohCjplHp+vzEpSBJJU3hh5D+6HiN
27WYC38LDRHd0OHsXEdizU2qUHFfWiG/fOaaOCvADJhXy5OyPFrwE/SSexD+MoFvKG8WhJpLmomv
1noa7pYya1vnNs3nC4wEPH55AU0II9FVq+fbADJMP75+P3+lr9YCYq5ZhAjWxOqxmMAG0AnJjNhG
yR1L7OCZT1hL0znkQHS8NpEfPQLroyb1HM/sX4ci/1GjdChVTBlSqjx6jXpJmvLl0kgEniiRn2LI
CJU+X3mXCHyYqpS1o05XRJffhca0bSak/z3ZLl54Utt0pQ3pyk8u7Bi+3KvPZRCkFRaClbNHG6d9
pwg4tuLittIH2Abqa4LcIW3uJqlxJT94N2OOhdZj1xPDDNoy4ivUV/Ku1mI2atiHLxUk5zdquZLy
XAgSRBDEVnDxgEaDtifA/hi0ZnQVdyd6LZtEI7LPG67zrKOj/E87R/M683HExb6p6CzyVQlVBteP
tVhhu1aLyc9Qa0D55BfWz69m+cexFrNcEpppkHvGitlNW/Ssjf8k7bx65caBbf2LBCiHV6nTzjnY
L4LHe6ycs379/eSDc9ytFlrwXHg8GGPgXSJZJItVq9bK3/PucNnJly6jYyPTHji6a2Ex8yvJwsjA
+RiGiE95e8G6dnnI/21hdz53s2Mpi2s02f08Qm8IvHK6BQJpBN/dyNvIvPMG6KHyZuVMXnqAUV5R
ZPBcnEZzlaewg++41Rmd6BZYQkk1kq8G+IEb3bqH7cHWkodIGB8uz+mklHnulzJVedKFxO7ztFQ8
UdPIMeeTug8+kGa2ecbeZneKHTs3wnZwYDO57TeqU2/QhtmMtvv6WTjqVX8dvLqfxZe6ssZL5xia
VYRTOoAUSgSnaywgHz34Eocy+SJbNMz7wFuN2RadFZAt5Q7K02SJT23QOD5qWgxPg/ukPks7Oj23
rQX+HOmSvbeLNnRgO/F/CKSmRUX8xqS68TufcuS7WU7uIIMzG+Zcmpsek6Htkk3EqaltArjLHeju
tOeqQiLFvrzAS4MFMkU7ChhBklKzwZZ5wl0vthES1g+RsqtToLVrUeLSTUpbDfcoxQ8KhbN3rlj3
HUyeXeQ0zQ9hvPf8t8B6083dfxgJzHIsGdoJ/Ot02UajH2KuUzYIzWBN076HcBab3bi9bGYxJAEn
akBMhIfwejq1U1uu60HWSRBq3Wk+BcSbLt0N5R4mWlHbZtKWQpms30rt62XDiyt1ZHd2XsNu2/go
iU9nKPnZKLxSiucsEVZmcekeOh7dbIOFXjB6CXB3+OXV3CkV49/J6AEu5tSRoW/fBXkjbYo0/X55
dMt2NV5KJqcMINLTWdWgklSqmtHBDDqxv9y0hg79pvBAo7mdSsJO139dtrh0lHCC/K/FeW+ZWydB
q6QiR0nmOWZ4bzVrLVKLIc6xiZmr8MJToXrHhGm6DqXSzt363qMHRYjupPJBTiti2pUNvXRPWAR4
aGCTXT67J1wt16oR8h0HcsCtqX3r0gwCYDjZ2/o+KPvrWk1uxW64ujyZK1bnkwnLch+1LVbN/mHM
H8LmUfbfS+GxUg8lNHnqircs7YWjQc6rxJZiISZPByUd0y9ZfAOlhN2sNQIseeSxjdl+y/oSyUAZ
G2pE7y8i3qpvy5C/Qa821FvEpS7P4NqQZhtvSEzoH0XMGf6POEWWqd+Wa9C3pbQ8QnLc47g9VcA5
hl6h1b2ADYaTeIjjYAcZqPcN6QD9ZzDCQgZ1W/rSZ2Z0b/R1OTpD6QkPSQo6zYERsrv1izi+gaOG
svRfj53rfCrG88wSKYycbn6KsUEO9xmbv7hyveuKplizdVc2xtJuBI4BVlOniE+EPTtiynhEAasl
Udh1hXYL/ZP86CXaTQwDLHoD1n5oZRrMIu+O0tCA+Ea2hldfWGKAwubEyjhBHecp2NIwqhyQI4GF
+WKqj5l5gK7z8kyeQXGITE9szI4cpc3H1CJnDvEjGtwRPH4w8cDovTHcclsDipaBO/ktTPZS4USK
5SCIZYuwBEdhf4DVadMrsl2L3w1ygpc/TWcRZy+cky+b7ScTEi6Xvu/IKb2tpbx3DXvo2lurcC2c
6jg3vZR0jNEvNk+46W1ckUbgVSmXv6Ly1S/fLo9i6ecr9Coyz5TsSdScuqqe8YbXDX7+yDwNXepw
4V+2sOinNIJOaC4C3bOQDKInt4aCh/qgfmPVh77amogZGd9UGpOBL/WIngQrCPKl/AD5pj82p8Pw
KP4sfU2XWivlMnyxJHvYa/Rgqt+yvXU/UnN+r26tjbqS+13aDfQ+GWCkZDqv58g44CwJDLPTc024
jfW9wKMN6rDLc7lwLenHNiafPB6WhJIPpHgMq9hIIjmizZjcoasB8IeGq2YtBF3cfdCy6rQqEhiS
2ji1B8eaISF9xPnqtBvxDfKx1qYM4tBRtAtuzQeRCr5wU+8A2a6cbouzqQCkmdQzJ9jFqWWEDj29
UXinBdK16l/n/XczWHkLLt4eypGNmZNkaUQbAfSy1OIMOzh4W/mbe9vsrD1qTs/eRlrJXy8PSefE
Jm9lnLVFJ4Ua+P7IkEyJW+Fnl9wN9YoJZSkVpE/v6alhiefevO2/DuG5jQIhdGIhKN5gItD+0URo
R1UzyQ8Nsknf4yq1rlxUae5hj6uvw0RKtiFkzwc3E/0rD56dbypsVj8gu3UPouSNcFVqHtkHPVP2
WYuQUQ+D4jUKji3kAkY6fouGWnV0dJRwjx4KKFsoTAQMaAm8Q4kDH6n03AmqRr6rBkN4KBGGqG3R
HMZ9IRUelA5SfKcnTf4Em1B/q4ZB/RgLZUNWys9RCYoSq98FTQURnCj/gyhHE25TtXJluMfz+rVp
goBboQ3uNfh1qk0Acmx0cgUUiJ36RmUCyhyq91qP1D0T1z1zpXhXkoY0BNzz/ghpp4meSw4rMKUp
GIwDRZm+zA2vWtDDGxkpCWivVD/cpFYGslxH6UpEKyzZIz3aHCgVdFeInAaeA3uZ8ubFo3nd6Uh2
wKGPJMXWRQ4mt6FMV2/lXHQPHjJjoZ1XYlVBGdOqO8ixlA2aDMK3XtIht26bOHAaQ2utXai3wR6B
a/0zQZEbGKoovIZccd9H13QfkFVSt4LkQ84TkGqJYfU2BnWjIB3dbgcxkj6UEQr03uv1mzhpYJmJ
S/lfeHPFx86Iw22G1CRvSlemZwD+q/gjifSucKaO0a/U1frrUBGS91Bq26sslUbEL4fkjr/e3Pmm
maKObih3EFpIFGAV/wrlqvBORhBmU2ZjgFAZZaEPq5D1J6jlrBA1qlLJ7Vw1Y+RREpin9nCAy1eZ
XNVPUagUOygFoMoMFQV4fpd2343WF7cGlCkJEp2Zt+8kFV0WFVmBRzOGzgid+jCfSE8Ic5Aie/Gi
JH2Gx1TPIJz1IW/MiuKbp+o+RXap7H6obSjAPSsNo3YN7239GUaGsAvHOL92G1F5TZtcca9U6HYO
TSSPT1KnpKjaDnAlu4LxpBmFe1VLlUbpXqWGvy0atHQgDaN44qhhNLRQ6lb9UwzLdAvhsuXedpqQ
HHRXaA5ukKNNaPRF9k8KUOeVbkxwrYVfCi8QTFcpMvRt/Eq7Wv8ie7X03cqt0PFiS6xh1Uf3K1Xa
4ocWk3m05VSvTdtHSeIj62LrCR4rSLvTXFH2jaAmN2YHcT1qIv0uhlPqVUY/p7Rhnsl+9W3XbyUQ
D6+yHiSVE5sUlSEXhk19m8BFAq2cG94mgebDRsn79VVGVmeXuY0CO0UmQu/ru333Dlt0d+XCnkZv
bKfrN10uu/eeUrOBM1Hr2UWDeuXDE3vTdZH4DeYnVBkjeAhRuqPFcUMfgXGPdpsv2RJehiLRROjf
ogA07IN8LK/VUohQPUBfwYYHv7gqkA3YQchGXl0b/ZIspdbfCsReXzLyLG+5YUHracYWgDaKBQ8p
aYzUQ255k5dZ+cMzXf+e07DZCGUy/GMkcrGDWkvgCZn2iNkYE5X8iLb9TdAGvO6sQXchUQ6Tl57j
eieGlQzPI826VygpFzt6YKM7Nc/CZ8Ed/AP8fxrbIcrZSHDMbz0lhTd+gMQ3G/XoG4K7gq0OfrNN
6KE40Ijd9rbuae2mLIeJF0iSq2JnNJSl1cEwH1q16LZBmKrbrI00VH4g4rMc2t80WEchxrXsLguK
eiP7VeyTtyiBr2g5yFC7VZV02xhBrTgG+r1bXYriVzNUSKWmVS+MHGFaOThjpY65Y4lV9MvXUwsu
0qyo34vMcreDUubfDNWtD1CogiOHURJaRqE+FBqiy6XQ1NvSKPMNBAvdm58K44cqNeKvTo2gPzOi
7AmYmAFFrVXd0Fg2Xkk44luTCCDSLodBi6H3lBgTJ4l6Urmz4EATK3eouEkTa1sUdg1R2YDcaSqs
hPhLNzbNFORmoUshDpmFP+ib8LaMiFwV91oW/i3avbnWsrFmYorPjyI6URuKsENHx2nMl0k9oEET
bQ2/v2Zj+v9HNrKobBFnJTI1s1/o+ETZQ58//5cV+TNTZ4EpjE05tKPcu5xq2oeZfXcTpyvX0rtL
z5XjFZmtfCDJvqdr2Emba015C9u/T8TARPFnHLOQEHGIznJVpqpItoUfO5X2Lpnvl+dqbTlm7/Yw
kpU2zhlDXV2HzUdpvURrzEwr0/T7SXa04pabGtAiYkJWP/24wKv+HtJDIGtRcAPbC/p6tg6D2CAl
Cc+ok0jXQb+FaRy66LVH3LS9zl7YR0Zmi9EqcWeINUb0p+RHce/djwcB3qBmB+9u4+Q/xMPlhVl8
NR6ParYyUQxkVZ5G1TkSd9vjeHhsb4BePSr7N2sj3q49cqZZOhsgh+LUlUqVdF4sh3RPLqyacwyR
J7qpH03hqdHuPPMBdPLlof3um5ubOn4XzLIVihr3JQTu4FVtIKy78rO+eui2nuno+/BR3xgO2jnd
Z32t29Y+/5U6XBFvqmQfYOddTQhMOYVL3zI7Vv1AGCLFRLe+VZ7HYCcCB5GMb7L1IYIaZOjoqEVw
E7e7y3OwtCmAKFsg36kOnT1mywZNWmlCDArVvqA3JC7LlVlefJ4fWZgd5l6Tw0I4wQWtZvieS18x
SDcL3XldoeIV/LTi+FGt+5XLcDG/QvcP/WogIjRpXvKqkEuopPD30spODKSGxMMBevHaoXXtn8tz
uGpstieLygibHvFCJzLJrQVXWrtr2Pwmkij+oQ8+XPUrLH6tGJ2cc+4wxyOc7cusDEn+JxiFqEk5
lF/JNWllR/0pbsJtv0/fVsxNYzg3x2NjYrShzjc73FSxKDxXmMAlT+Wtsomv/gkc7w51DthDHfkR
AvIrihDmvfewVq1aciBwWf9neTa7NM/4HlJJ5BTjXX4V//JuxZ/le7g3VnBI8tIWPDY0m9HUigIX
vSyKAZptvWTvu3GPqooNu7StfyV32rP/D8+9e/h+9fvyzVzZJ4tZCuAaJgnHqS9OmWUdKx51spqz
oHfZc/1gPqq5jW4JYZZjOfRLfc8ehxse1dYm+fgva3tkeXYOahY6cf7kSvWnqdkPhMXSXt/AXJT9
RF9g2JV2sKlugn/CfZs6a81KS7VWWPH+jHt28gWCIqQEzighvHe8yQ4PEs3H790mvxb2CAWuTPPS
9QLAAlbLqdWRLBp+fhQFBJUfy/qEJM7c+yCwO7pVc+Sa79y10tJSRHNsaHbu0a80WO0E8BXK16b8
VLyrRlwZy9LhfWxiFsOGBe6K5gd5auOqTwAuSMp/CGkos1NPgqTGNOYsNRmN1ao84RQtCAMGmpS2
lraSIp6i4PnBclQwmQPkERmsRETnmafRvO3M+LoOkCDNoNcP5c1lR19ae6ju/i+0mC1JwTPUT/0p
tEDOyj94pQlx/BMKodkaRefilQCWRlUnUgK4mWZnSRgnGlpimHKfwgdDQuHahoPZCZBs+HKfLw9r
ydOObM0DW1nK3SINsdVKG1O9H9Vd2z1dNrHkaRAzk8WngABZ5Gw4Za/LsUQnvVPndxqiSnWyMoZF
L/hjYE61E6dQ4Jr+VNJp39Jup/s3mbvXlZVgdnGmgDDTGzr1sM/x8IYYpEXVTKUCY995OyTjYf9a
2ZRLI4H2yJQnlIN1hl6CwtRE2gDoiO+nkALvIliFY1iNw+3lJVk8N48NzbxZFMJSTerJUFXntySE
o+uUhOTWqKvq0SjpOitRfCSFRLOhiPygPmq7GPkAp1ERN778MUs76zd9I34IIuv31Xp0qsa1MmYj
wpuOEe1EmUYs/9kTb2o673pppUKx5IrHpmaXVZrLBcECpqamnUB56vw1KNOyBR0wPYEOzffTYI8G
o8RxYoRTmaWukIC6V9qVzbToIRSo//fnzwOa1DIl6L94T6dfYRNuvJRMp2VslWCN53SpYY46FWH9
1AOtsoNPh4IjAtkoMWW2+obGHaJRYachf5yTb65HA6w1xONesPWi7JampPuBvP0IFWjJczJUEtKW
oh10KBxL941rkbRemYul4O74A2dOXCOTNTbTXDTCh6k/+vp14m/9DI7z6yI/KGsAy8WpP5qP2Y1J
vYBgJ6C6FYH3oPvd1vPBkWF6I7l7eUcsHTXHA5u+5MiJUivUhHhgYCEdC8pbLdyL4soJsOinEzkN
4fjEmTzz005IYT8QwROG8q0fSdTcV8FNy/P1x8TMVQc9UylgMF8N3R+OjzD8fbrztkjkbpAquBI2
6a/gtXkxV2KCxaSDfjS02X3TjoYvIFxISgsKo/v6URZsCi/2l3grbwQahXNnjbdu8QT7Y/GMximN
LUh1sBgHIkrFr5WxS+PPuLqFMWpz2TWmSTuOeEAuTpTasgWyUyI8mLmGlseDUgRIEiXFPwEVjdD8
KoIKXMx9GF4Z8gqmeD6w39ZUk2NZBoEPi+KpI5J0BgCnUhwRzPGgKO4TqhG21LR3Krw+yrh2eM49
ZjJnTK3tZIdhbjRnG1qkEEg5yKIWU0k2GX5N6XbG6NApvHLPzjcY5zKMEnCkUcRjR89baGDpdjMP
wSQarn4EmYgAo7ETlOz18lqdzx5WdGCg7DAMzov9UU6xsg98z8kr6Wedp3sX3fleMNDHLQGGSJW5
v2xwaVgKpCV0LZCOoUPtdLnGJh1aQUJW3che0xxV+cBwJH1t8s46AycybkOdmAThTyTumj7j6HiK
5b5MMiH2nZvPBLi3Z0PP9/PD2TpPawnL+SmFJTqcOKEMdPQoTMyvIHhtXJQffEfelxuIAvf722oT
23D4XZ643zNzuq1ODc08r1PkHk1g1+do4H6DZb3kd+joW4U/KQxy+p3w6+bzc3Nnbe8edvZVPw18
//hTtW9Vu9ho23yrbX/aj7RJ8uyP7Y/99sU5PH193awdOOcb5fRzZyuANnDklR7zIhht6AS0g+1T
Kc+2QOSeDa2TVrIb5448mTPpONN1iC2V2UneS5osdbTQOqSqrhGr2omFcW12xV3f1xTbu5VlP3dj
SIKho6PlyYTsQp6Zyxs5RcbcDxy08K6rQkTieuhucllYAXfM44f/8a4/w5qGfezH1KBrs2BYvunS
3/KJyN02qmCWafqDAk+xTnkYyIS2uexsZ8Ojl3ti9UVFgqNcmxfbRk+tFHPCAHkACHVI/bRIt01l
JdRdsmKxbDy7gK7wbjkdnOz6FnSiPan36lYrc1sGOi0EK/vmbH9SMJSoF1LM4zg4g9QXUZGLSgpw
32iag4YWHUfh4a9niyHQhzqd1jpiyafjaEavUeKScYxu+47G966CyFeMjb/3Oa430jqUYKb8zuzo
VF2tAtIAR0xoRraG/nMj3kZrfWXnl/d0h/4xMnt+IB0+DDH0W04fMGeSB6KCV47acX9DZhW7v/y+
fLk8fWedmjg57Yk053CMTiw1s/lrg7xDoq4PoJULnvxO3qnIavel+FOSvCcCfDQkxQ+kG6GiLTaB
Gq14yNnRYeHkdHTgJcAqz9ywacjRt74aOJ3YUljujJ9Wamg/CqWRHAkS+k1cpMPb5TEvuD4bS+SG
An45+f6py/QdssChThaoDOViq2tZdIAviXdKx6a+bOrskSQxvilLAzIZ1DBqCKe2/NDUELqRAmfw
dqMEW2aK9Ob47sbtoYremxiWEe+2NYQbP56m2klQQuv3ehLu8ki8Epr70v3XMK607mrlwxa2JrIM
QLhpqNH4yNkkjOXQgRDRA2dMoSqGwTQkirLSCiVID1DUXTRkge4AhkAcNRD0pj5kmaw9kuEUtmJQ
Nu4hCUzPvy65GQab2A9EVVTITx2qeWAt2iEXd5LQCzcmiRHVARtRC07WgVCA+L9QPgFOoO+G+kDY
rJyf5y7NATrxJUqiCAUXG+p0zkvNReY+JbEYIk+qSBvJd0b9SkyddqTnOt0UTW5b5dZPVwwv+BV2
SbATDyMAMm/sGQs/dYWcRBbK7Y4SaZusEjYeCbqVpZvOmpNghPFxN0B8SiwM98LMp0C6WVpSkmlq
YxYLHIwQPFnmm1pugWuXkCLWwbZwrxVv32bvNBz05kspOn77I89v1Ekfbts3D1DWXf6sBYciLkf5
ZNpUkMXPZh2p9UILJkRClO2R9bUljq3LFs4Sn2ymExPTJxxdyE1fkDOuMJH/hGachqIgI/M5fNJw
/G0NJ7JwMJFuEvEf0CgUcmdnsTUWfRFn2DIb5MkRIK0eapmG8WpTrVGOL/kNTGewPExvDrDhp8Py
DF33AosLH5HUA7LZGy/SrsxsLaN/FhTy44mZaA7GPbmTz8IZue0FEQalHCLWW6gRRzoR3RwQZSse
pMDTV27mRXvUvLjQoC8+u/yjcmylSkc+zvLja7n+5gXyziM2VFceoQvTBwBqasoABY4DzMYVxEhD
e0HFuIbinhvrZ+0We08wXy9739JwCGSIc6ntaAiXna4S5+DoEzoD9A2/S9pX2+505Sv3P/+LFYrK
tJaDK55nkYNAlPwmkIEiilf1+DXifF7/GLRfl80szRlHFT2qVCyYtdkREsY1wa1rBU5IJL0XAi25
nuDSgW0FYbaScDmrfU5+PaluEK3zdD+7A0OIxzMjoONY9jvxvU8MqwUoHEpP/SAidjmgtSnboiCL
/1RpR2oEscW3OPDG2wQ9VOOx7OM84ezmpbyndiwivggc7atyy/6V8m38k7YY7WCYKXKgQ2sa39Qw
k378/XzBXyoSqpBZRdnpdPGLhnuqE11QwuqwcX3KtlZ2sNy10s6Sjx2bmUWZqexG5Mswg2zgbugP
Xi06WhRtRvf98ngWDU31I7qIOK/nEAZLLeR8VIn3m8RADCftVfVDMqPimaSN8nPUfQKDyxYXPI6C
ArkUzh/kDubvjVxMpMHMgxiV4ehKQLFUHcOdWwf7y2bOQmheHJBhTCc3w8PxThdKKWVXrWuAZK5a
Ig3doAkqy9eD1VhwVSClAJKzaX79F5tIGNATxnN0fu/XbukOnoFNK4AWvcVtr3Lpqcx4NCaP0Rrz
0MLFRPZyeiYAhp/4gU9HCOm5RmNAFDsA7m9EgsSkNTZ68yuoqccYaxiepWUjs0J0TsEJorGZRxaw
eSSIwMaOB8he1GAZNbWtXK0cEQvuCHvjRB5J3wuvq9mYGnq7BUtIY0fMgEeRRAiT3O4SHyRtt3Jb
LEzfRKQ0yQUgSXfmIJVF9aWP+9CBxRVmMbEV7jhE/unTCuA3wrnbDrbilfzIwvD+R9MI0liQwb8D
1qO4RXBNoYCNAOrNTrkNi85JRAGpw+TgdslKzmLN1CxsMUdYeIuIxG+UvecALNDORTH401c3l31+
wS9OhjTbZ4Eo1ppCIcJBhnbjVRWVQUD8o/r3pwaPFH6R0JZ5H87udjEQS7WkM4SZMzeNVN67WU7e
vtxdHs0UOM4iatXiraCjEcrBMUdXKm2ZhWFDgj4LPzraWDTl5bKBhemaWLRMEgf0b8L4f7ppczeP
fD1rQFb6HTs12WVKaKO/+/fOPYnKUKPklhXPFPdErTJ9YeKQNOLsFupmWO/F6yb9QkPCDoK/7brl
Xj/ZtZMvHrl1oAoh8TO7Vimt17jM6YfJtXHYlPpQrsCEFxYIUxwPCoNiDmfzF7RZwPmBKa0QrszB
eBiktXrUmonZaAbNb73cxUSZ99bz6JUhaUXPe77sCAv782QgM4f2Bzr/RgsrZifYI2ePSgXjWRHW
3koLxxx2JtUpg3ZW9FFO16YrDXFMUaR1gkJ9meQdWss9jLK/LYboThHMtTzO0r17ZG/emjyYih97
bsYdSEuZXZWUWWldM2xPLr65rrnz4NLxs2hl3y5aBUA0JZ552MzfnF3saZUXFLEzZvE1daE8/ldG
+RJt30SRQPivmFt6gBK8/LE3+dCRx8tdalRCgT2vlelupxezotFVFR1veOm0h4Q8sTZsrb+GY/ze
aUd2Z+6vSrkninTPU+oa94q/U4unQXnt1H3NaBEpyCr6TIJ011RX+lq6YdGTjmzP9gXNVEnjJdim
qoTn6BpddsLjEHt3ktahKJ78fWL6ZI5nO0TtLS7+bBqrfOtJiV1U/k7vwpXE3OI+PBrV5FlHKznm
odeUk+fA0rbttfp7VzWI9Hr0CQbj5vKePy+ITQclGVb0f8lfQCBwaiyuY6+tJqroWgNq7TelnRfG
z3TK9QXua3jIGjqWbtMSsK14JWp7P/zh6rrTep9ttnL+nCF7EPHhtUyFYeJkosYwOxhEM2vC2O1g
xiwt5TkdJViih0676bWxRAbKqu0mGyHydmVukRTARNO4jQ2UBDZvJTD/y2KbIJlIkqKlNL8XW1mq
jSaHuLsPqn8TM6A/o/Ls2PRWLsbF5T6yM3NixSyoQFisgCBDPTjKjgDvVjp+pw9uJWJZvEYg5KVC
BXM9ZfjTtfYKIr28b9guAiTDSmYVdmJlK0YWwgneUhNcDhDRgkCIIvaJ6HfwnffUVLz8VotppK7X
GmeWZo0nDWwoQNpIgc3GYuSt4FPNxxtCPX3VxSG+Kl2vufXhlXrXkuhjZZ8sJDbhyId2AVcACz73
Tb8NKIEEQ0wvdbRp6yvSIFn7TecxN1w3QmwXxl3cbSp3d9nu5PKz6G/iT5xeVawZ1LynS5Z1qd42
nshdKdBjX+fqPqoG0RYzrXo062s/fu+brLSNVamZ6QefGkZ1SSJJDZHelKeeGS6scYBNHZZar7JI
SY+1cSv4/SdkrvI2ItNuJ435IaBu9lF3+bCpw0F1qih49hTleyd574pZRveCTl93hOyz7aHXulL2
Ovdmvm+K8qivwa0yz63FglgJk7KuXSivdf7RpZ+Xp/78Aj/9+bNjOE0qX018ibyqtI+Ed0N+7eOn
OIHKfpN7a/Ds811zamx29Kk0eY456TDbjTcivKvx1AOqyyuw5qUTlt5F/uGFTkpyDh6hu7ql4EWu
GHk8WzXetei7orwJaW/DGhPJb0V3U7U70b2To1XoxcJ6TTleIOiTHjqJvVNXpqc5iwul1mif/SZF
m9hl07RbQ/1laA6AmbLqHE3rtlb35kbVzrXuVuvKv+G6M6fmE4CZUJ2nuDZ3GUEHbNu3ODU8dFsp
h4mzsIsA2ihU2hAaFB4aP7LbkG2sO30hOWm262Xap7fCuOnURzl3Kv9QEIEPLhwbnVPTGWC8pv1L
V24U0XdEAXCj5u86EzZB10Vx9EUtYZ4J7N6EgKD6gXrrJhLu6vx7ov5blS+W+aBa+xBctgfyhQRj
nLw0BnjWtUfeQng4HSF/hj7z5iAw3DGNGXrhRRtfj+2eJ5gHFZD60Dcbpck3Q/isNWuwqIVNdGJ2
tuhhT39Q3GG2HXZNR/GWeXwhB4ezebek2FZCp/Pj8mSUvxkfj0MneszNysNcNqR2PQy2GF9HfW/X
rSNLMHkMX6K5BjZd2LrHQ5yX36GdaHUhbTVb63XHy0eItOgNGr2Vocny+YmMHajPJiTBJCZ5un/c
YXD1qMHOMPbw8yUohr+k8b+Wdi01T4YhwAq/GWFwHD66Mtro0k5Wvkhb2J0GZ1/SQfNl2bly1/X7
SoxsQci3l8/L31fu+e7684HTAXA0+dA4qFomMfkarUK1eR2O+LyaYI49bwBN+TceJLuM5a3hPY7B
9yxHaCuxaxEYcG85A8oZovWEZiJihg9mCw+0cS9X+kq6/EyQZR5lzm428pDiMFTMozcCqjQcK3oL
/KsCoBZ4pNDyNqrxbFKCJZNuFR/UY5v+S83Mldla9JqjWHe2H2V4T4zI5StEOKtU96sANpg2yUow
thDesyHgHLRMQLnInc4HK1pjnkq9ZsfFUyLv/PKK7k/bDxLbsDaN9Wlk30QmnJcxv39ofbYVrW9d
CX7kdcU7FgKKky+ZDRiQKfQ7FV9StaMdFocGOGYaFTemfG25BL3lRlKmGPhBrJ5FceeN9/3wpgru
xgsPDQXIEN4yqGZK6teVuU2g8g0Dxe4hkkjiT0MPeGuu6p6cB33T7KHpTCSrIqg6bckjjxYimo6t
btAAdX668t4wvgm0tJeVuu/BDbjt6NTgCdBzk9aYDhfdgyUzRFSIwajN1s0Dt561wajZTdxldlNX
2SYR2i+1pmZ+eWHOA+lpjH8szdYFQgxXVUosUfHjYYCaor+DUuNKb/SVE2zN0uwukBMWzY2w5Cni
xuWqHFPKELTBNitB82+U3dlJ9GdM82tATQvTGHyOnaBwNybMRDL/GV/nzbhJgqdGCLcyZ5OHMoRw
L4l7Wbn2ghsVXajmPbY+lfzdMEf+8L0b7ki7I1X+kFqJExbbTH4n1Bysp8trsHwmTRlEJF1J9f7e
xkeOpiuxS6WQD9YF9773UbEtjSdPMniW98ouktVdL45kcoxNYlnfI/dnWaJgkbvBfrTaTVavcUAv
4FTwiqMPmvnf6KtFD4RWQ6pp3GVD7gC4t33rtvJlxxJyMjo3FcRBtQ439ObyZCy4PhASGoimLABU
nzM3SeRE6IKEgyKtUccIhTu3jbd1nK8UPpaGiB0o2mAsBJAzRxkJVTRxGXAC9xpNmMLUChEOfg5X
VQ1m1q2EHX/X3buIKDsgVmlqgtXHTlt6nf/DgCfAEzkYjul5hcmFXMdKqUTD2BRexUa3C8Z0m9Vr
IJiz5gIuAY1kxv/ZmQUQseIOoZ9gJyyrH72nbGhzfFdqfSP3mWNl2osLlY8pRreW2DqJ6j/pnfQQ
qOpOa6OVotry5B99yyxWaCIrRtSYRW6mZIe2b5FI0e+y0bAt74EO+VJMrg3ttklWdtr0c2cnA/za
0yxwPIAFmvl1TKlDCia7UXitS55j1SvVgOWRHVmYnadSqw6BmDLLiXXvGR+9clUlh6j7UPqnJLsG
vabKt90aB/1SeH8yrtmmoTbv+arJuDTjTRo/XMHdx+K1kD6Wwa+4BkUBtmUtnbS4UeFsl7mjjKkE
e3o7ajWvVn1gpCraHamrHhIIqbLUWnm0ThN2tmRHZmYTWoqlPxiTmd5LnLzb+9HWTbdK/5wpOuin
lazC721/ydxsJomy5VrIuaWi7FFKdkJ4B2g88P6NJ+YwZZuk3IxOln5JMGIk3f4/HAX/N1YI/0+n
NA6TWKpjjl2lQpPBEh9aJbtrY3NlF1xeuTP1nDGOyHHFjDGHeL1+CPXPca05d3GjHY1kFjpBK+eL
Tc+qRWjCiRDJtcLz/99czY6zCHE2DXQDR4jv75Wex2XvXVtZtb1sZvLiuT+ASgNrB63GhEU+XRKv
6IUEChHi1lLZBkVou+adVNQAG28EfQ0H9zuum1kjBpiQBiRJ6JWaVu4oEPBUE4rrkJUppOt2+KX5
8iGFcyvrHT0MuYAfxLFxip6YxIiRLN6LRrU3+xerOTTal6Xei8pXZnwJykaVH6063VRZtlG7G8H4
AQWiE9XySky3dNydfPAU9B19cBZS+cwnV4LKqHqQQ/pyi6z+qVhQgvM/UBopkuDd88L0xh/GAAEU
8cH0m3jtO6bVPps4OHh/v46BYs6WyWgyyVV9SbPrPk+2vmkVG1kpxVvJzXy71TzLjtOuc1QrfPHj
JHH0bqRjJtBkrnqAbJKxtgGWjmRgZZbI02sCp/yeuaOZEVi00qgVzR7jb1Ys2lr66UVoaRTIA1wV
PSJPxougCn/vrifrMZsHUmy8bzPWwy9Igch6LfLYatqrKKFoDKQkt70anafLe2Q6E88m/8hrZ0e0
l8hmUAsYTcZtSgqtSwe7DNIt+DCnCVVbVN5MI11b8oXXGdcOr9spmydLc9SjmvVKqvfsTA3+DOiz
YpNDBkTnxvx/pH1Zc9tI0u0vQgRQ2F8LC0mJ1GLJWvyCkGQJ+77j199Tmpk2WcTHivZVe9yOcUQn
asvKyjx5zk1m3hZz86UZ+Y/GkHaXR7uWRT02bHFeOgQZVYZZZo/qx358VchXaMtuZT2Wza77ZnS4
r8zrup9orwsuwxXPDdN/tjk30xHpWyQwYdqA7n0+vI5ojRkKgWddQUVaJ1a4OxDI/HoIZlgBYyAd
oNQaz0+QX8dt66rWG+gjFPT4I0dqltBylZ0ljdwFtO7l/FAl0DeK/bJ7ITYypRldlhfB7K8vOyvo
M91x8Byeepy2KKq8mnHSy/7nNF9n6k7N/AFtL9OyDWdgL69zzUkLwaKvpd8wJ3/MklOz6YI+F7vA
Q3K0kUxkzHkR3pSx16F1qGldS7FArfI2JBslaiC5jWqQ6QA9CsGcTSb9yAnUc9C67yRIQ3bWdSv6
PrbwZ0cQLWcIxWR2XfHnHpLUdSRhVgxtdJMZTLndAJbVu8DctenrvAi2yBkbNB4TDDT7jz1uI4KC
NSvjFtORxNMWORwlHmmk+BWYiqSruPo5WA+6fujGbTT1SD0eZmgHJeFnMrmxcm9UtcgZsOm/NH5u
yxqLkYNNhS2P/lL0yw6M+L4Cl9fHP4nkpP3TrIEUO3usZ3yRwOf+H67+n8ngESYaQNmTosK4hAi4
0vdZUPlGcAhQ+MrxfKp+29FHYgqyHLwrIOwhh5ZG4PbQewBq7NMNWRLLGiIVYoF1ww5j7ejqc5eK
Gkf4fcVb4e73rCk0OZ1gRU4+IHLa9m4dfeipN6c1dKgE98hZNMFb43axLqE910zRFC4NLZ1NR+/u
ZNONh97tWwggur1e+Wb3FIei5LVoMrntTPpalnSAOp2u35Dkeso+p0iE4hJNJbdFO3UulbyGDZtA
teBlzHf5srHwlmlM4i+GIL/B/mvHB4Kbyu/ur6PwQ5+buB/YwuWWJ/Ve3Lty8VsCkfVCBiBLrieR
ivLZrcFb5BxzZVVSHDdYvGwXQOr0Kgfmbt9d2x64qA+tn9BWdX7M/s9sM1yNFEU4we7hnxy8fc5D
6/YSQLYMI5ZSUO+CpbYrBEeObb/zOdVRIQVFI3Bd3JNj6CWAHsALAfLUpz7amfZ1Vz9FmWeqgqGI
DLGhHi/ehOgxD2Comv06+r3IVwVqPqPbG73AcbLze2lInBcxBiCaJg2W5PKjHKlhOoggaSmS/V1f
G4u19uBVA13e0wHNCVqMMiNtnQR1DsjBOJYmuKDXT9cfC9wJnuWILJbB+CSUhM5xTce4dAJT2w+g
tQYYz21HU5Dr+W5APZ+8Pza5E23pUWTXMmyCX+k5JWaJWkRRo4SS5VvooWgqslmAqNMYhOCvca/l
TA+yvjYyiI7SAgxw76Rf2o9+KqV9g/QNxIum6peGHoEfg5RoB1RtkWWwwAW8zZe2A5O50aBFsLO+
MnR8PPWzPL9rRI2cqp40F0SaEsponYSGfyMM0aFhBn4OLHRJrcpOD+YQDgdkUsJdLBvTU9J1h7Zj
L6AZbCdubavxx2DN1c5KbX27mK32GclokSJjmteOIelQBpge5MrMN2mtP6iTZG819F16jRTflXYs
CrNXzwD6WnDO0KEDePrplpEKYjZop2+dUHnVarTiQFlRpVq6n0xPEFKygP1sHY9McbvTaEbbkiSQ
oNsJ2RkSHtrWtrJfJS1xFPM6jSoqa14m4mFd89BAYbC2bQ1k/TxXAIRoE6mAAJMzg4C0aTMfjaHO
WPa7Ri82Ecpec46Ovk5+vjzatXm1ECYiv48Mv8a3oRRA3PazlUGeq8VhN+8HCGVjg7TvCTAXsiLi
e1i7WY/Nca4MqiG6JE8wl8r3Y9Z6rfUz6f4tzIC5/mMjnBczG8uGei+MhOUn2rbApDdk93WjgIHs
mgSGwDufPQC/zeEKMNGjhFZXnTMXZ8sIIHbVOkYKqE7wNgLe29iuClTI+Njj/KFhw8Yb2J47Gijv
l9dvdUIhtMSsg1mAR/FlklYlVtkhf0B+A9XvxIBg1QLPtuZMwVryjw1u0eocNALp1GDRIgIsA0jj
iGsmiCBeSf9bawU51/URoXsRLf6Ag/MPeUtNyxAiea1TqCqVI9PT3ie9FMRDazeQhVTMf43wj/Z0
1GRNSkuEy2X7FBW6XzS29zcr88cEFwAZ1SIVvYRxQIYMKSiJ1nPnGKL+yP8jSP7n1uFHMgeL2Rgt
bp0i9KRqo00LzZMe4f9LLVNb2i/lTxNI70F0yNaWiV3g/73DeTmZAhoNpC8RKhQBmFKB7gzgElNT
EJCIrHBRnGRmBYR74RXr2dP1HlV2Pwo+Ly/U+hSqOD/AD+KM8NjesLa1tJhhpE8eoPUtjz8XfZPi
aR6Emzz2pfa9gZCniBtt7VShgewfq9yNpkmkbEEHwjzvW1w/xUriasO1NOzU9CHV87+ZyCNr3KWW
mTEwDSqsSdJrrH5oIJBYhDcnn4z5jrmPjPBR11QmYWDDSALBj/6W2DeTDLxCeTVHbhsiO1Q6IyBv
lUiNYe0SA5PtP8EB20VHAXIVgZtj6XBjm02wWabJyePoph/Dm8ac38w2/4vAH6lctKyATxCgZs6c
rXZ2HKNsCqrRJxDPEQi2x0viIllPIdUiuF7WtsmxMW6bqCCVJNBpQDQyPATGnQLE2qi/W1np6uYu
6v4lzJ2tIOYRfSoIBeDzOacV9EVlBkrfOiqpNqHZ0GTSvSIVXFrsm/kI69gKd6oTOdEBWcalVULQ
OQX/oLlJyV2SCcyshVTHZrgHWj9OkJtZYCZcim3WaZt26GmjWmAsQfYHKehiupWhgn7Znay5rGOr
3G1pp0Foj8DoOCF5tfsv0l0R+/GyCdH8cRswNm21RUMCHFY3QeDEniNaWeQVMKTrVvlx2dbqcEyA
3FmKFQhqznEUZpZ3gza0zoidAK62q1HTXxs04F82szokG2Qc7MpHYy1npurKZAaCv3V0PN1ABGLf
9ZX2pYblJp+mzWVbK+4CVQJQMeGSB6MzD7FoklirixQc/7q1vSVN5YzDjRqLilBsnblNfmKFO7jF
rJWoQLWNkzXbauloIwrLVrY3DCC9C4o8EzRB3PaejTme0wAG9LR188Ski6L5Zf+4NMARBtJH1Oa0
tQJBg8qKP0IjAHQM0VyGtnU+tWwHkaGGTdc4tYmoCRIGk6Hdm+B2SYp9t6/05P7yYq1sjBN7/J0S
QgMzkGBPGny1p0lbbrMc7KwibpMzQAxc34kh7vleRIaRtREMKfWu0nY6cToD/RVeaj8BhUOQvM/S
7ZRs9AUCCj10DrVFcAZWjtrxF/CJYzyMdAhm4Qvm+ZABrkysbVpsL0/nWXaaGybPAZCHPV5HbP1S
afaCKYc+mU3jqd23ALWlZuL18CaRMj6UePIIBvh/GAezL0hWQHYvc2ciXcxlHknfgM9/oaCzAh2n
n8XPhfbQSiVFdQK1cJpIArOrB8X+Y5XzLWA6Ikxdq3HM3ldCtyDgI2p9GdwrJa3y1Afhx+VJXl/I
Pwa5PTsGapFLC4bZtIfaurUnFOkFD5jVqQQPgcJoK9EJzmN5Z80MqrAasV3luLuZ7Ghy5XoOvEBR
c3eyC0gWGqSndkQSqmsLKndaqf7FOIFsATwP3KDoUeTuodzoZikd0Y4X4nkbhMQhy00kaj5a89bH
Rrg9I2XoTFogJOAUdQh975eMbOTAtU1oSAnuhW8yEd5lH5viNkon200TQDzZMSYvRNNHdR/rz1H1
MHUbe0Ihu/Ky9BBl76q8WfotutoWFd3qqOW9Xt4/az7v+Du4/dPF6MbKGnwHpGKdSn0q5NlFbE0T
W0RZvrZT0QKEp7YOvhh0w51GzinKRnpUE4xY1Z0ZVC4oj1Wlf3k4yup4jqxwIVFkV1GmZbCS6LkL
EvZpfrfkq0G+jupNoF8PZu4HZB+nB8V0pv5VT7+C5R3dtJc/g83a2eoefQW3W8HzJo8dqBkcKG+a
M5azdPoaEJHIpEaDvGX3N6cDiAQQS2qgW+FlI9BoG2SSCXvLYlcu1JpR3zHJm97poleyuhZrALYN
yiKYUbGOp8uYJXUEmUFMMPAlbu1NLgBKdAYHbHqDQutuobUH7cCrPqHZF1qQoNCbPH9C2fGW3MSu
ssFl9pw50V7e/tt2GHbbHH0Yj71GLhXAhxEfVlvQMotAtbxLRQShaw4CGiagDwBkFq8xbl0XdYTE
e6E2Tt481TJ8RLLt5it98RQiKiyvzfOxKbbRjx6a8WwrE+SwG6drPRl1Cwi2Ce4qkQXOBeV1l43p
AgtlPtNWqWkqqiat3hzHg+C8C7qw8lgbYCJOdnpzHWnemL9F8jbRvF66Ctq9Mv1LnArbBZCZQYEa
1CUWMqWn09Y3BSR/FbYLNEi5enW8t0UmviuY/OmGMAde5Dba18GYeWoDcC+8HECZ4wBjdtX67ca2
3fYj3jzPkIWraO4GTkBRicxN2m5LTxLcx2su7tg8tzOkMtfRz8QmtWocGX4akbGpXcXL39hBrG/J
Npq+sN9Ph2kZI1RHYwxznm5jw9WSd6O81cnDZVe5di2wF8X/rHAOWybSyJjy4LATGV0IWyNEs6Oo
MeMMXMu2hYrOcABUwA6FP5+OZSRZz9pAkdqw8htJ3jTozbOegvAJsm+qXl6n9l0O+5rl25lni07a
mnmCVmZGx40nFDRdTs1nsxFGCgSgHTLdtsDJTOa9GT3r0wcpHqWaRovbGlfgoOzVWyLSKV055ix9
BKgacCIgm+NORGvi/Qnm+BbQdum3VdVgJtKHf+9KCEFTmY5WcXC1adz4+nRou9k2kDutAPRTZt3X
zVTwOlu5UwGDRRYdoQOqDzzqWx4VI22GqHP0CGrasbcsGm2srz72WqhcxyJek5VTdmKOc11GNOdy
vMCcNIKTTbJA8zHRZkBMr0/by0fg+2riHAoBPRuIFEHjYyD1cbo9IksbmsDOOme8Kim6eJ3ALake
0dTtr8oNugMXWnrvlltT/cfgRNR00NjufuRuulcdmZqvIu6ntbk++iD+LpXsTBsXDR8E0C+JP2cz
cuGyI0jcDuGhambBQ3/tQYwJgCgZSP9BesHHhkOol5pZwJ6iUJtKaAIB+a7z0b5EWzulr2NOSxOU
HIKoSWWn/nze/5jlfA9pBqQnW5h9yr1Jhto07TfoSKHQ376L98vW9odrNCxTqHD9Qoo+p2/27q3d
BiFVaei37zfl4nb+7ATe5Q2xFsViPkx0COHpqgLgerohwi6WUavEhwU/Jb/ah273AWUhyw32oaeA
KYUC5urkOxEBzJqrODZLTs0GYSYpiwqzYatSRR2o9Xx5YGetuljek4FxfliVR32oTViYPgZX3Wpe
fFPeJC/tz9gJHnTkgGn4oL0wtRHAEdyryEvp1//nJ3CLnlepHmZh3jmz09Le696VveaWP+/yw8cr
xLY243PgYKUl16K6O1+LZAfX0EonU8BFDzYJQ9RWMQXS9jDd5l+Ab251Y2vtPl7KDYB7QUGlX+hV
f7A35v1Mf18e/trD88Q8Fz1MDXBEWozh67e3THh1eFfciYIz+f6Dybx0nuo0ExUUWs/6DL/XHXIe
0L+ASAFyeqc7y06ruMqXtHP6wGsrH7zqyI6D4cYAH7QjdwcpvELpUE4cq3PkX3HkTaJCwOodzNh9
DNY3BLIJbt7nyqwMc8S8Lx0e12pHU7BewCk7Wr1RVciq31otDXughIqbxbqpRO/ftQsFNC7QD0SD
hSnzd6Q0kaXUetgHsZAFEapkB+Fz5IOfLi+wyAx3hkeoApBWxvoGIG5Z6nJPFONDaqIfShcIYu2z
ppHvVQUyGfxsaFDRZM5NQduvU3S2l+zbwOncaBPcW162mx6tR2Wjbofr6Yd0KL4e9N+IOqAsSfzW
nenktM+iU7XuMY8+hRt2k7TmGEqY3XTGsR3wBsbTNPFzB40zE+gfHGjTb2R/uTJ3l+d77Y3DYh4w
jChg7Efy4nRrT7Mig6wlwSR0IBwzpw3IYZyuwdJO+YKO9/kWCda3rlNBESrSvltz2N+azegkBUcP
X8rIpEatQV7XOSQE6PdzEPWSsG/nL0gDciKM70bGY4qLHeVZt8eQXZAkmucJvOqlGfqTEmbohc/D
2rs8ley/xlkDuBvxHVLTClK+3EyCKywqTBk13bzNaCfZD3VjObGeUSv+NVSiLDxzOZescY6wCZQG
FOMMe1WETpEd8sYJAtMtjR/p2NK0PWiqYKusW0TiBUh5VoznxgfMjlakLRyeGWde2+CdqD0nEIXq
c/Vh7L+yIHSGVFRUW4utmJoSYksUW4H34q7cREuGztABDlE6KMmD2CKkhBQUzPjyuCMZKGYgpyGh
aP6m9yVt0l0tUoFcWVfIs//ZRVwonYR1O9cTdlHWdbuigQJsq3qzNaANSqNz9Hp5F62eCRgD2hO0
ooB8np7H1lTCsR/LDldJDGhiu5/kTPAyXptTgoZpJhKDLB8y46c2wqScZVmtOqcsZwoiTgqGaMgn
WF4alNdDUVwFY4jmg3hrNiABgLxfqWRIIqsO0UWNOWTN4QPbaqKeCZ7ls9ocGfJQHfqmcwrJ8qqp
Q6sZOlHmbDMF01bJiF8UmW+OD0ppgGNX3WT9vCuIQmuroo2e7NEN6ERSuetBk9MHv5LiLUWxUu/B
KZtmhzm2wODSZSicm4Lwe9Vzot8Q7x5VBzE1n0dJNRJJoYwvV+oXc9xD7Z50r5W16aM7vaJTcW2g
9//y5lhD0DEiqH9scqfeCPRGllvYDBn9K1AHhSo54ejlquTL5e1kH5QsQ/8K0Il+/xdp4RPj3LaJ
soBMyQzj/Sj97Fp0gluPrdJ5UK+lEyihtPldMNy1o3c8XP7oFZbeTh0bbgWsJXJ8UfGaIiFtaK4R
GnSsXbXZymB4VDWkXTqayZtYgjf8HOdr0/4UfM3ae+v4a5iDPMppoi6WhfKErzHRCWhPEMAEYlgH
DYC3BKlnBnd18SKDxKhIn+vsU7IeBPZX4LbERPIWnOSahmI85wr1VGlqdLJh/sljgyhXi56QfSFk
pxvoa/XtFFhDUW1+7Sl9bJN7bmixolSTNsD3Zg/R4IPOcZYMaqv+MFW0DAWeacX5nTh7zlo0j6oU
2rjUVLN8KVp0RdkdaQRx38qmOjHC3WNaPEohCAKBPh/CXRjGjqHfNyDHRyXJ77S/AK/BGsp+TJCH
HR9u0ySdmU8Lbk07lj2TLI4VPytx/NiVlj8nCBCUand5n7DvP4sM/ljktZERtinJ0DPEJvC8Fcm2
AVQU0uwvMvwYGPA7GqIetOly3kACFftYJgDzSniS0Upafsny2+WRrGy+ExPc8Q+IWo2EYU/lpNgi
MUqNyWewA7DBTdCKI9LLZXurOwM0ftDQMFAp5vM46hQDQFbWGFJBB0n12+C2iTcW2LCL2b1sau0O
Btv/H1vcVh8KewZ1H2yZSynfzRDKtmPjvl/sTTUAHa0S6YFocUsVZJTp1GbzXYB8jweavKs+y5Pb
zsrzn4JvWnFwJ9/EnQx7qMbBjvFNQZ48qWX7K5ermyxLP4LxKUcBMA0CdwRFhp4mdNHQuRqEH8QI
RT5nJSSwbaRj8doF1yJooE+PTBWqgInXgNaBQXKs3/rOtdPnHORrguGyo8cflGM73PsPeYw6kFto
GnUu6KFCL94Gbo9iNtWovnmTDrPb3i5e7oYP0t7wLhtfO6THtrkH32APyWyWzDZJN3qWQMXK3uWg
W79sZm0qj3cZFy+Upd4nFkPct8XNwCjvWlBlTk9mv/0bOxAdA+sqKN35Dq+lLUqU/GAnDh1L3phh
uivRwiYElH57FX7NUAr4xxB3bDR9mGK1xxYdrA856jfG3CG7HJg/w6jYqtkrlNa3ijVRde7cvH1u
yXDX6/Zzhc2qFOlNMstubOcCj7vqp44+ijs3JbAQE7i84acYY99eQ2gGodfcBFQZTT/TLFjUtb1z
PAfcokqS1EsNwWT3M8oInQtxthLQpL9ZUawmkIxoEeErkaM8Fc2UADlZV05kVn5QFlQHji1VBNfx
+uT9McT+/iiqKhMjGOakRc9E8VvTlzsTTGOWD5nAfv5QA5FI3vqB+GONu46bMWpjoHZxIFQVSQAq
2+1GgggFiAguz9+acwF9+v/mj7+FS4jw6JB0a50ofm1RgMhkN+9yp9Of68g1rfR6EpHgrGUpEWUg
RLTwYIYSPXcjpwFAoN99FEs+bad6ogqQIUVc0Uwrb1J1ciSj8i39N9Ry9OKToBMZjy8qF7Zr9Pnm
8vDX9ujxt3CruuikBkklru52TMC6AiiGO9Zq5GpxlG4vm1pb0mNT3JJWeplZiQZT6RjuskGhYdzv
kiV3lok4l00JRsU3B899NZEJ3QiOrkiHskbxRCVbw7y/bGU1Njga0XcO/uhIYNdkpRnATCBlmz7W
nqUS4Hm986RQpRmYv1IFoMDR2EwmyttD4pkguG81jcajiG9z7XTC2RIwf+kGss7cHWnJYy/VOrZx
G45OBspsozOd1tb3Y/ceK2DwLRbRnbUWhYH+BSAVC0lJla82jwj4msiCN1Vn9afd9DFtyySD0aJ2
a5VAmyZUBIf1bJQKsIEoATONScAv+JfVII+QNpYsaFvIOz2ZnRE6BfpeVZ6a4Yewp/d8eVFBYDqW
gAXLyMPwXTRMwWtYpDJyXvx3f/d59+HdPISuiBr7jGqCFSrQuQWydyZRAy3WU8caSpXaR0seO086
hZA2pXtIV1PH2wqqI/bZAWQVETaDSH4i8WlzdzIJSFaSsIod9wDF7pfDf358/+AfKMziF368//4P
f9jQHcUvyGn/9++o51GvoPu9427v77df91v3+v7p/un3k8BVfJMgnoQPKM4y8XeUCUGCgjj/dE4A
GtK1oOyhTeu0ju/7sfP9s40Et+c5yIYZAmQeoDbknrGvTg3JY5mn+YzJd69d13d9DNqjAm+0tsLg
uIf0A3SYDTwtOYffqHae13Edo954ff107R5++ZvnD40+e4IlPm/8YsM5ssQO0JFHkotQCewIlq4P
BywbhN8FLu/suoQBVoMgSAWq8DXcUOLSRodcDKKr64Prvhz8T7rBdnC2goP+nYTnN8CxHW4gypCX
UVrCzuHXr/fHx8eQLvQRqu4IIgFTYP88wrS395ztw1flPHw9jJT98zWjaB2xfwmc/Xft8PyLgMaz
LXRzgPLkdGoBbtGLiMkJu+y47G53mF4md+9st44jGP73f+ySMS50HM0C0PmaGXOx+6n/Y4OTCUvu
1hWYMph7OTOlQbEO6SP0R/EFQ3lqw7mzW2bqwE6Av2PHnjkCDA/jc9mvy7tofS6PbJLTuQztdOrb
uoPNHBgH/IZCPH5/wmhTJ3Y+N8+bu/3dfu8JFvE89GLb98gwe1kfnY++HkgkpzAMD1hS33/cvDo3
Iqeyet6PrWinVsxQIRDTYMNzD2D8hPe822Cn/hRtk/M0Mzccbk8acdYwsDwMvbj+bkNvRBbOsSvM
gqFp4KKCMgi0V0+HoiZlIaWQymArdW3Sl8HvPdff3H1U3se3q3S27AwI3hrrx//ILHf8UzXIkR6D
WbY/UvrSOy9PrTfiOpiRBWi9wXVNnAqKm1KjHf7J8MdngGiALACTCDUoeuFwOl3BxWSf5Xa5+eDu
C6uIIGGj/Wdp2TXqHr5/w8Fhh4fdqLhG2WFlv+F3/Ozx7+/DhOOEH5cd48vnyWDn5ewM/5ku/hEj
1UHdyydf9f1tvvuf25t9BfsW/MKNwH5EX3CO18a8AIIL5D1EOBHHcPNSliC81RqoTDDDiCi+f+Ai
f9BnjP7GuWJu0r33RUHNWUwDflZwTKCdjxXizgRu1aaN1MGC3aGfG9ob6DGy0SOS6p6aiQTkvjuJ
TqaZM8Z55S4ppCSyVFx+Jb0NaUjBUecM9BN/WoDfYv8PIjcP46UY9mZ/5/zY/djsPA/D//q6/41p
2fnsID3dX2/v3funp+v7bU+/Qnekv0Vps7PwHPExmxQEBOhLgjrv6cnV0zEvQJGBBwl62gAinpEx
9RZFRUK9noLe3KB1Kd6FTZEJnOzKkoA2QgdqAyA71As5p4TetnpetDF1JgXc5ECLgt2qXF70WU+u
0gKkFYLNz+994GwQO2P3Q99L0fhHWNOXZjMsE3gCgWeqochue8RmYqneZTvn2A9mCJVP0ILrJlqh
uHGFYyyjyQuGFLQjKgaqOxOIcSK6QOlD9SPpJQx+toU/Fc/E3EArYyYPmeRZxkbwHez24HbhyXfw
uzCdbLkP8B1GElCLBH5m+2Z+B7yvVqE5C8iuvQnHqXh1AWgdkOmSgN2aOd9LH8DtrHZB/9lM8AGa
EgF/YoVUl6HuoEMSvpBTLw8DrwFvzuVhr2znk1FzN0KgVr2ejDDaTZGXVFcNSGWyyJeGrTS9/oUp
oI0gEoT+E8K3X7SB3RPI3adggi9BnL6piJc1aIoa3ECEbWJ75mwqkUIwoARuKni+4++P4hErLU0t
bKD3Ntm3Swc94edFxNi9bgICyXjFAmDDo6cSWRuKmoBHM5prYOzdWfnKwpfLM3YeiLCzAe3n/xnh
ArqoiYIF2qOpI7dQCIfgh9x6khr2L/kApLuBvM82TBf5oZiQQs+qatx3FZhcvamX4l2axbroIbR6
SI4+iAv0UH9dqhjUfk4EZhfZaSLk0y1XD65NkA5E93a8q20/7pFSMw+x7jSK6AOYgfOVNVFLBBrQ
wgPzdGVJl2qLiWIIK0I7neLkkqdqO0M+6KiX6DEtJddG/+YIIaYPTd8J1uMsTPlejz/WufWQZm3W
5xpbuJQ3UXezmAEl8bs1u+P4LKNDtfHbRjDi9X32xyQ34/aY1kPRYMBq8CtLf8zVIde+Lg9r1QeA
K+t/c8rF1WUtL0rFTEBdR24+UOTOrdthgUiVSOlbNBj290fnUstLVJlLzJ+azDdl/0uyZZ9E/5p8
klslzpPbKfhLmoFZAawvAipW24yWY4L61mw80xa4bRaCXdqRnNsu7SLVAUuBr1nuxpFq9o1h7Kdi
E0MorLuCWsjlxTovAXGj4zx2Db3SpJdgrwAzy0vw1VJ1u7xn7+Gu3CU/gArapI/YkO+6IBpeWzsV
7S+QgUNiH+wfp2tnqHXWBKWdOhW6Xce3MIHKhogXXGDjG3N0tD96kio5arAgA08DSByllKB7FrIW
l6dwLZI6Gsl3tufICoFOzWjUsJJn6iMZVQ8lVnkYU4DmBYd37UpH/A7JOKC7oGzPHV4oammNHUGz
BqJVYePnEMaYX/q4p71+PQaby8NanbwjY9wxVjLdmAYFxsZg9IzwPtEgXD28XzayOndHRthHHM1d
AA+IqBBGTFx7ZDjkhp8h8y4HIle7OhqIJ7GOYzSt8y8fqyvCZW5xhVeA95Qf0zDSWc9dXfGamnhW
9JBBDkgp8UQonL5xZ/U2mt6aXvAZq8P98xXfec6j4QJuMMRSha8okn0+vk36lZo9BJLgaK1ZYe35
kKM0wM37nS04smLbuMONFFLT3XKjpa5t3UiTa4lUAtZmFOE1o3mGLhUQOadLZ1RD1I4A56KWMUE8
+7WF/uiYCHiBzlNscE8WaglQuQHJ3dnLcR4VSKgzK4oMfZw+qzMNak0lGCpIDU0q+H/w+ECPt/HC
1OoPlrVU6BwY5/IwGWaLnmsrs+rPUUKuFJqKZWgTZ0mi3rXCjHzKbaYnULALoa9Y6oVc++0MAS9P
s/Ku2w+DOsmbLNcnRCaNVmmuphahqLK5tlhooAYUV0Vq7wznnAF9KfUxBH5rhbhF4OUK5MQs2s//
FgzGJlIHThVQNwWRPnevVJWi1pKJiaybEI2pifmVVbqIaIP5BP7yskASAKEBJiHEQ36CXoskCOXi
0VO21zEURMMiEvjA1fmyoRTG5GCZHhq37Yaor5clhhYtsB7uNP1q0ANlTDqYCmoRrGhtOKjXo1eT
wRHQqHFqK0DdoZ5BNYE+gpxa5f2Q3V12f6sGkLFTgI4iQH9xgwGnqi5lGQaD5nxcTruk+/gbA9Aa
ArsWfAHPumKHyRTaWgTGiNH8bWeyY0HHRvC0/77g+FVHVzA6rLH2OuSWT6epbEheNwmKilMbbJTY
swletLkrGa6qP4XJ6NbSvrAYK6DA8vr0/THM/v7I0Q1VCH6OLM0csy7ewCjqaCERHJu17XY8Nu6C
UtrMgpA0xgZWLXQmu+rkSZbuz7rgtmXe8mwOGcpAM0wFD01uJ6CN3LRQZc+cxlQCJ6o/JtY0Mj43
Q3JnTyAF0YpsLwMfe3l/rA4PYm/oNNWwR/iqZo7yYxcMMDsPRgToteqmifmeleD+kH5fNrW+TXBP
MLJ41PH4opSMZHFhMN36oVIdI9ib5e1s3ETxjqifZb3V9XuJPJrD9rJZdkbPJtbAxYFytKzh/X66
R7S4nBEUYIRGE90RNHQWv2uIj1rpRhv9y6ZWb0Sw23yzAWigDDo1VUcaQVs3XLlU2zdjTBxlVPdd
mHqXzaytGRL9/5jhIvas1fqyQ6cqxH3VgaojaAfB+RxDsizpM8HsiWxxl7yWgkcbLPhYs+LVyq6L
9JBVN71I5Poc/M8uJ1RdgVCEiPqZiEqYx3Or4jZ28Bj57NvEqeWemlmEVLFG86i5S4vMLev3uBEJ
Qq+6EONbvABZSaixna5ZqQ2RWRNsj7rD865VGjT0CmHfIiPcOz+RzQI7A0biMX0aA/nRBCv95U2x
us1xV6GlksWXfJOwNJv2tEi4SWap/6zDeFeNM7DE9tYaf9XNINjpaw8RgKP+scYNSJXxyAdcOXN6
ZUEgLfceUq40HN+sSHoOBvtG0Z8vj+8c5oEtgj5/CPui7x8y5dzh0k1VymMJJsuouh+BR1Kq+KcJ
CnyQFNERguV6obhdUVU0UF9Ue3ZJr7m9VXlmIyJRWJ/rP5/CHcAAYNMsq3Ht2Pro1BKO3k1Xez0Q
RZmoT3RloiGMpiBpjpsBL2Vue7YNWer8W/txguB7u0lMN9KBkQKM1voliToIRda4ZY17qxuWvMAx
xHvZWH7W4csUEtRp8GSyrwwRJ9yKcwFlCqAWgJAAv2dwzqWtGn0hY4/rWzc3yPv10m+9+2EtteCS
W7lbTURxeEAw5OVZU5Q2gRu+yYfMSaHK0jwa41aXrgoN/VAtbcBV1leCwujaPIKdjICtECPDvXrq
VKy8h+JxgJsuW+6m2omK6Zp4uz7xhq4VsCWs7EW0CyADjq4vm2CIp6ZkyWhCucKd0/bW9YS4gk49
pNV1QBGD1LwztH+rtwhAFwyi2U1V0UQIgPupwSUspyCV4KqTkWx6yaIdShojztnl8762N47MfFd4
j0K7piWV3jEzAZ5FSXsAPjeoiD8RgSdbi0pA6w8IGeSs0An0/fdHhmpb77tqYZxqVQNVWbQNp7Qr
SH09Z9q9NLXxvRXP6kdQG8AnFmXqR4nRR+gWMorauTzmtWsQZVkb5UAmJQZQ1encSpFF8s5Cd+CS
7Cs0oOsjGtQDFrtTVfUlGQ4N9RS7/n+kfVeTqzqw9S9SFRn0ChjbM57oyS/Ujogskgi//i523e8c
W+Yztc+tmnl101Kr1eqw1rfrchfN9UTsfH2dLAF48PJBMA3x+0CeqhIHkVlvJXO2hE6PlZ2ASW2V
KnRWRQrLzlSV4mozHEK9KfTM49qvgW8GsdWMfUQPNt3bxgNtX7s8qDDtayb7Plx5Qi75g9Nllpwq
hspUG3CQuI6Hr1j56rUgm2Z+5RtT8SLauPFaknVtgSW/OjVhFZcWBJYjAf3TezW95sAN0crE6/Mv
le2u7+eiT3AsCw2LOp1hhs73s+vbqYzmIdNWweBps2ttDJg5niIit29W0tWXSAqzP0BOAQPhGNfG
KOW5sDQaQkFi6KZbXEFuPEYDSD+CkSw3MMyshj+MKOGblPXaDZAAjwQ4kX5vt5aHBDDFJc7WxgeW
tEeTAZhxUNTG01pyULTnVWIWBiwrdDa2yW+NZJs0gUPSbQWqo+tLrc1bJ9vxiTQ5o1cmetRyjKVj
jOqhU4HWUdUAjmmf4Lw8Vhp+nyd+UWt3FQu46muevbfiF54c4KRJ/qwAdfRx8ImvJisfthBy2tgZ
1MGRPsP4muxK9IYgpYZVGFAXTSv+gKthf133JRcNVCRMXSG/4GCS8nznATjNAF44e6s0tlN/xKBV
DboszJHXUxUH8UDb499LRPMtmhoBtoaUjGRrokLFzCnAXzfFdfLQRQ3yZMqU3lVCjf0wahv3urxZ
A3lz8RpB6wp6JADbLC0iHh8mQSczHuUN8cNuP8Fi2a/rMhYvoFMhkvcFcUKj9AxCBKHUHXjiDRHZ
ZKbut0nvlmLYTsikFAl9GmwaA+zq58oHLFQhgdT17z7O+3zi/o2uTTXE8wjmaeKV1TfRvVrTplfR
LPE+aHc5w0Pi87rMReuEY4IF4pAaMvxKrpAoTWqYTtYDYClvDn24Ngq/aJ1ofUViFWkpNPSea6WG
ajqhsQaT9s1ByW5toI9oW9o/XVdk0dlgghjd/CoQP2zpDDilXldWOTubqHhMdXJTseo4OvEm6rp7
FtX+dXGL62YjqgRoHWZh5F53pY36NgdpsjcPbd02VkkP1uS8XReyZPUwh3+ESPYAXheQOQkIMc0B
s4KVS5LUr7Rv16UsBjt/kN3R72BrF+CMGYLZIkkt2L2RP9W96iWU7+Oe7UjI4VKMXcfpbW/+sul/
irOQbrXhIWF8uiOdawBgMBrGFA+PDqcs/lQxhM1qLRAsBA5svs3Nr74ctujSXvHKlz2nADT7I3Oe
uUPcOZ/Fk7OmDh3QFc1pDj3oriwALjDYfhS/6aO2I8S6afhLHbFblFZ8agA5UjPApYUpwwQBSmu/
GgnbGZ2Blp4f13dDvwhR/nwYUt3qnMNFheD8w+ooESXamTOQypHGJ12U3jCzVDQvo3HypoXK9OnQ
jO4xLtgDsXNM/bprUZ8GbnjqRe0UuhUIWN+LmiuPRagloQ/QW3Oelk47wy37oQV5HEaCQc9q6b6t
Mf6zS0TU+xrJh59ZkYDnK6zjoDEGYMv0saV9B0KAuS/6Mb0dI6cbvDCqp+eO1uoLb5X0M2yquTGO
NQG4nZv8ANYbepcqolzJ0S+tjIrsoY3XwVJDGVo2Rd7ATm2Qf22JNWkbVHv3nNf1XtfL3B8dJ5zZ
y8TKK/LisM/w1jNIlWFj8gQNbedbMjjMTqYJdPMtfwkLpBn0tebDi5MuSZDu0x6wO2OSsxwJS46o
92B1N+EaX8+Fh5xlGKhXI8mGIXYZ5yYf0c9O+wRaqAdl8DvxKexAT/djv+K2/pjo2W39RxKKaMCX
UQCsJXn8Tk/saAwRHXQAlGv9uVXdDuC+XO0Y7yePPwFrauUlcZmVkmTOxnNynp1Ca4WFN6M3BMbv
9LbfOP60LQ/ZfbUHzEZg7te27OLtIgmUotvMbGvLFhCobKPn/DU+pPthwz3l+bo/WDB67No/aymH
tSaPmdXXc1AS2AHgm5vAhDpiJQxYkyLZX1Iw5Obn+Gr4MfnRU3gA3inx/xpp6XzJ/oTwp3sUaSHA
jSElOYRAdGTvjS82cWCvVIouLzRJjnSrdKrRotwGOcaTGohde1tv4Bc+su1a0LF4bE82Z3YcJwpN
mp0jPoAgS9lNoR/V+1B7vb7/l1EpAl5UDVU8IeH1cITPZaDCIJR2ipFmzT450JkRypRiM1rPoR04
FLQ5v20lKO2VbNZF0PZH6vyYnM8vlad3TNaFFmjNcy+c6a3j1o3DXYVLoFw7t7NlSb4C6gF+d8b+
Qx5Lsjw167JGw0yZ11jdptQrtB2+l8oHbn0XPEQbRwAzvCHdFh0OfjStwg8u7CCCHgdQHyBQAU6u
JJ4bYUKNEiEWGNP6DQ+KXXnQE4/fhrs537oF4lGxVY/R+/VdXVjeM7FSHiJLWtVgfH6sNjeT8Ij+
E30SoIleeTZd9pQhmMCEAQYNZuWAZ3JuPEj6ihbVMCTIRQ1mdsaYuEN40P+OO6QjFKNDM7KV8uG7
UxjdfTH0HIx7IkWaALxkN7091M8Z5lYj4L5N+WsdG+ljlZHuO6dkWrndL/MX+FbkMVU8KIHEdlE4
iXNuzt0nmac9dW/UzTe65jJf2U83ZVAKV3lpdtc3YeFaPxMobQIYqOa0MQTS5kkHIKG9BoaxtMun
Gkl+qDWi1iEI1jxV3wDGuiQoicSKlxj+dUWWjBhJYHSV2Mg7XwyTkEpUXawiPnEsVD+69L7QkUsX
9UoL0MJ64XmMMH1GAQSsonStF7mokh5jEl7n9H5MEHgO3nVFlkIUTPYCZ0OfZz/lR1wPxMZe1FBE
G9FivNGKjeg0t0Fffq2uUZcsbA5yJXPXlIpqFvL250dDKAbPBAbRkRxyRfFVDw9tuUnSNateVOlE
jHRFiL6vAC6GWGjc0iMgZTSvfLZvs4fwMfba30XkprGrgQyb+NWKa73MiOEadEAGj9YcvO0BiXeu
oaGnbZim0FA9mkfjxtiQTfLdePpu3iP/CJi/vVO4HVhlXS/e6964S8DrueKAFkzm7BOkI5aaNNac
cV7k4tNy7pI1wqSl2/FMgLSLiRILM6YQYP7QY7cN3dgVruHHGohDN913ay3JuhQona6ptJ0szphI
GCyU7bu7EmNzAH+etkbnTjeFqz6R7fgOiirvTX9pV0K0xQj3VPTsBU6CDUIyPTM0qFp/AKR2Hzu+
eDfcqnTV2ZC89jkN/t5Bni3ufIROJDJ0hIosnv3KULgK2UTDXxf9JROVXAp4AK02n3UqtHRviWRX
8hUdlo/5v4dg3tATHSoQz1TTCB2qIgqoDji94d3CBKQaXHddi3IAgD9P9M3MVpIhmgIJdMCOYMJN
fZpMlOCdb61+TxO24iIXfD1IA/6VIxmgBXJNcJDgpRiRx1HcNf076dYsbXYMUkx2JkOytNQKtQZ1
KCCNRM9JiCpcvilQfIr6XTvdafVTXOwV+m38D9flmVjJ3JA+pyR2ZmdheB3GPrpKARXRrb62VWtL
KBsdKzHA3UG90Dma/KFG16ye+tfNYU2GZHZjOYW51kJGHT1Pzq4EiKexOje96F0xzAnABzzdL5KQ
HeY4IwPdvl4FyOrO9CmQvgBBnxWerbyCPs6I3+rs2AC6PFTBwpq9kLXIY/GphakB9AsBfgL43ZLZ
l02VN6KE2XdVoIM8PA8KFVjEFaDWKECIelcZDtkqndTS6qJQjO57nIT5+XB+qFuTWfU4pw1rf/DD
Pf8+YSS+cikmmaMH0+N3yjP4iNeojJYi1Lk+/Y9YaVMToidYBeDmWVsb78ohiFy3vh287qM6Vrdr
z9glj3IqTXr42VY6jbVqI0OZ77hxh5lUp0Hf/+a6oc7fLJ/1EykyKF1Ncwdw4ZBi1h8F943pzgFX
CNCemyEI84/rwhZDklNpUkiikmqYKg3SgOm+HfwIW5Y82PcIgRI33+L9o31EyBex56N+A97MxAe9
nVjjU1jK/Z7u45/x8JM7oRw63oagDPamh6/YTe+mHeCsjnTzS9s3QYhBG47K4e3t2pzkstWib8pC
0zRwwSWrnbialo6CUDCr/bqukUb2bPJ8fYX/Pzb6rxDJRvsJTd/1CN3aQPjmrrtHTvFbfuj9EEjr
/a5bi/AWIzD4oH+0ksy0A9CH1qgQqG3VLAi3w0v0VH4Mk6daruKuJTEX1xA9+ipCdwDDyOkCjBMY
tJrjvbhA8Hxok12/9sxZFvFPtlemny/7OunjAS7NyBMXDdtDGrmNWLnGF1z3WdpDCoxFmirEiZH2
KOPBLZx7dS36X/AeSL/OxXcNrcOgAjh3kZkN7p/eQQKngRNOye8BZTd2x9YugIXFOhMj6dEyvY1r
CjF6dIiSg2A7Mwyum/TiUp1oIl0xk0acKkrz3ANVg983isujl+sS1pSYv+DEH5A6qpGPgBKou6C/
7jcTrWvyr+tClk6mNeMcq3ijOzPl07mUCZ3OmDiClCQyXBBvuCHLgHPtFsU9UjOQN5j+1Gx4+Tp0
r+HahOZ8DCU/fyZdCq5SoosEw4WIT0Wybah9VAQ6q0CBHenWBsBsfoKGpsJptte1nn3aNbGSz4uz
JMLrG0pP+nMTHjLzblA/9fpLn1YO1OUeInFgA3gMENKoYcotjDkwZ61GsUHEXiqgaOqq+9wiAM5m
K4nRy3VEHwd6wgwQdiBpcBHnt13VFqOFGcMCc9vdHQdWXAVkNX2vtBisfSz6leLTkmKYeJ+HAgyc
ArnNb+C5hQFwO/UytLOrryl7Js3n9U1aESG3+JmdVdCwhAhudtva+NA7y2/WRngW3q+OBfw7QEGB
oRJ9DpL9hypt8UTCSNIEMpffDvfy39Tlt+A0amvX/iJ31jH1y9111S6dx7lQyexHwu2+HyC0sjE7
CXzzfs2TL8Q0EOHMLYtgN8CsteRpq7aNWFyFELEpXkSQeXmQbIs9PWT7Bu26HvBbizd7y72n3qWH
ZEsPa+Prl77+/AskJ5wbxCqUGF9gCwBW701tI3SBO+vt+louiAFSzZxgBIHD7EzOHRiOF9AJuhgK
dq8mvdWHwFZeurUWvT9tYecuA1BpsBAKQlrMh/6J3k68sdJotMqzHBGpmz+nb6pwo02iekjruPFN
vA39zNUjL7kTmyjIj3Q1Olw4DWfypYCmyiatARMUqpc3U6D6WWB8qvdjoLnZq3P3095++3l9WRcu
hjOF5RIfGqfqPHEgMPwyVbdXvPRN3IJxbWPedUOg/kbbp7si8tIto+BB0TCGlvY59yndqYkyktpE
+zAeUOSYPFb34oiGdutgcaTPpi39Uj10moQeOIHXCppLVuTMEA8o5c+ZXskNmGS01BScZhjSDjN3
qsLnTOnu+4k0exWk9Svnf0nRU2nz15wYU2qbyUR0DA4WcZW6Bv82FNmLFn06k7Yb29/Xl3XBcsDo
glkMXBAmJiLlVU04C6sKG0lLkNAq34axcy1+vC5kwaM58xFUAcAIzio5Rz6oQ1vatENcOndDuSgO
2k8IAZ0Vq1wSY+mIVoBIhP7yi22KnTyxSY8nNhL9IIThzt+H8g4SF4BhBjgiRhXlLoGYxiTXUjS6
TEXja/YbhotdtjZWt7QlgAhFF+osC6Ng5/tv2FnMeweFNuI8iSbIOh/tfNc3ZCEicAxAAADVFdNL
FwXakdFcrUSLtpQwSKcPVvdugqkflGnVALNjKC7ka8f3DzuQ5CNx46BKgmEtaCXX9dhEcsoizIfo
6E6fXMUIRy8PlfBx0G3Yuc2QScNicsOzHdH5tGe9W6kOeleQ+gK5BlaeNJ7RE2T846np931PjLc8
bPAaiRXBdwnX08kXOgIqBSzvbNv1GbCOBYKrQ1P33QHlxvq+Useou+V2bDxak4WbZxqnQGtHdmtp
ufKljSVGIWKn2Xc4iLGnqpjgdI3JUCsMtqSkdquIWr9zpRyCyXDG7zEZzaeyCfMjI036zjFIfmsA
/DAwIeOJO5F1y4tCY34+UHFjZJb1IdDnt9XSkc3zFn07+mpEivsydoQ/KRkYIsZaEd8Qd6PzWItU
EOpYsDe37gEB1Rd1O92iN60PHylR9IdkoOA/6qlOWxDdsHJvm2x8413NAjsWNHJLtcUQRJ9aWxbr
U4xidckB3NuNaBCdwJvzkAE97COtpvCpbJsYfWO2WQGmiCS+zce+vhEG8MSQjmbFbcHT8gbbqEcb
nabjL63Sytyd+jR/iTuNI31mKkpQNE38u2krMAYRuy6QBLLtLkW6DWBBmtG3n+UUCeYK5iTf1ajW
NxgqN8AcWGT6wWANsuqtFa6N+85JBNn8IFxF5hGDepggPT9VMWJVRqoSb/588gwwpmik3U4JWGpa
7mGK9VdC1vIM2pJDwnANSnUI8OEwJJkiryoWtfB75IgEVXH4KEEx4eZ3BsBO78Ut6E6O5n26qfzu
Mf/ONg7CMG1mBL1+2Be/AkPoAKcF0DEGaM81N8PINooch11PAwuo1d2wGn8sXJAOkFj+ESFdWXof
DqXTQgQNA7NztbvR+448su1qj7Tw9adqHx9ql+7XLuY11aTwjheZXbY95EY6mn8yzPIV+//b4km5
qXZUO6CMzJ4S56uJ7wft6bqApVAKIQXiCjQA/2lMP9+eFu+PsmhHxI6lRr5sYdufBYuQRKycAlUf
OjVZkIcUeAhGbonJbVkYaz7arvOfdaQnsN+4ueVxL9Ym35YW9/Q6lUKDLAqHPjJwnfbdK0FIa7GV
4vyS1ZwKmD/gJNBx6jYtNdC5eVWvvaVasa0o4NxHflNo/0HS6ZUqvTZoXsCjJGjDbIav1LT8pON+
XfRoYlmDKly7vKVFU8qu5D3B5d2MO7W+afDUXkO+X4gPMTBhIB7F2IR5MXYfi1ET8GaIRtMiyM0y
yLfWEejiGyNUt9eNc02UtG5DqeTpSJD7Dnm8A6R/kaEtsfVb5Y799dyRgdDqRCtp4QbVjkQaolCB
EUG/tUC4Z/hZ+WYolV8Qy7uu19JlAMI9EEWDltUCi+q55VVRKbqGYgl77sVN7HLm6caO1rprDvs+
WTOKJUM/FScZeqOmxliACtsbc1T7hT8qv0PhiuztulYLRYKZbgKFLdADGJYpjy2AVaZmPRd4Bm66
jb2jx1+oIf/AlVOj1hS7+lbZ9bd0xz966q/1li4ZPoJ8pG1nZt6Lhh6rGzozMyGbkdZFb7eDPhF1
KjfXVVyRIr87R0DoWPGIGzVhheswjKg+W11wXcbSbp1oIidH8gkTSOkITUxuWtse+G0oEKp3wFVV
UVYOk+P/TZx0xuLRqLImgzhd/5HZP8CxiOGzwWXJ+3U5f5K1cgR0qpdk9EmVOyqZX2HxN/qiINfo
TgckzXB5HuwNClrAXbl3gvj7iti50/xCLMIOhEHojgKu6vlZq+FC6rDDLI3ADZqbmHt/7rSjOiKN
G/usDNpxvbNh6XzPDZLmnCnAJLWkKmUq66N5skYvC+7xSb8tu+7Y9TwH6fm9QJGZ0JWuqSVXCe4F
Cyoq1EaL1rmaiIR73Z7nQklvdADGfDTTDtitcaHsuVN9gAFhrZa+KHHu7UcpHcRvMtGT1bVGU6W4
asoxs9EPoMbTLu1j9UtLQ8K8yqjCbJtjJGWlKrAQF2D+BBOSQP/Fs0Lu7sUWF6kF0ASvYOa+7O7s
sNpet5mFUw7mXjQPg+YAdTp5dI6g4doxOvQPK2mab8xJYb5VNwM6Ee1f1yVdrCHQk9BBi/zHDCWA
v/Ndw4DcqPa0KzyjbV0NLKfdz9p4MuMf1hq47YVXmSXNjN14/2J6SN6tLulaWy1F4QlAqCZK6+vx
zkLGLFy5BC5MX5IjaZQ0tENGFBrpNshau/SHg8laAKEFaUY/zdC44elaw+CayHk7T+I4u+iRsZog
Eo8MAKL5jD03IxiIS2Am/GDgtL2+Z8sriT5BAAFpl2AeIyY3M83uCxSlUC0R97xPXBE/melfB1rz
UpqwjDnVg5KPlIiZQIalKTkENdm7md+RLKiRWyjopurjFZ0Wl/BElHQJFHyg9qBD1EgA1KS5Wt5t
suwmAuZQmh7Mv+5hkzST/KMe60yh9byEgK1LWXgb9f3u+i5dBiOSDMkQc3C7xUY3r974VVjPowrw
lcF1xps2uamnIO0B4+RmfId6ODFHz4pfe/pstY8oVKF7/mXla+YFPLuFpK+RbDTRurJUDHxNLQDR
eAvyOhcZSVegT5xbtzSsXU0JMBbJis0qWe9lv8EsHDlJzD5iyh3F1PMDQqwqjZxmLNC9pX2mCCMA
P3hPAAThqOl2pCB9LtAVVH8VNEMsGuZrWzH//oXyAHREflcDy5F8HeK1MPYxmcEpVQtjZ2hNBtxi
0b0qFioUub4j6PMSefjNsOoPQ1m5GC+LaNAerPLIvOCq0jDqeq59qXfCyhxoL/r3vrD8UANEppN7
ZlS9hVTb26W94QNIhcdhE5npR98Xm9BqD3UOnrvrZrDkOk4/RTpmZmjqYA/HQgCvlkdso9BfOrtT
qui/rPipIOmAgRFUwZMcgiqbe1n6pjtbTeFgz3qxkNskeOqKxk34o85Weakv4q0/yz1fncDrVpBS
OF9uCqhaUVEs95wT0fnGtH7qyhOw4pPB3KTJAxvvc23zX9b1X5mzezu5ASYDJ6urIBNQFVO10QB6
kvlWkvfbOouHT0F5/3xd4tLFDUX/V8sLyDsx1V1mIIgE3Dk40cMKN7d9V8THnBYeUrr+dWmX4Od/
FhUDiCCgQNQjc0hlAFwpO0XBbzPHZZOnKE+mkbncfnGs78lMxwb2duOjDB+6vwY6OhctT/02AzFT
Z4TothoCwI3kXefnOnLg6ZqPXLScmV7OAt89ggTJcux6IFOtQVJevrEwqEdPi+6QaQYW8Q362uzJ
m9YA9hZdIwpQ/8iULMeepqxQS8i0wLSb2kGmGB4JD04SEPPWqrZTuLGIH6vfVjZ0PoCySzyVK1VM
Y+GQLlMhFyMiXk33dXtvWnCEXtsf8g6d460fZgGeJxjmCK21GYBFP4S3GGpUAG4FAMr5eVGbZExp
bhQzjd9r1ycAsQbxDXvLyBpR/PxLF3qeSJq/5ORktoPIlKGHpBIoZ5wxXxdxwMlfw1jDSOeQHYDB
MynIRQOaKgbguKhQiCDFbidJ5DoRfE5hGF+p2q2MNCwtH3IcOpih8W/IhupUda4ShRQe0QoPWEAu
bRnQ96un0Fij7ltav1NRkn3qqMJEOsozSGvktZ/qgFoFxaXlc2sNxPPyfT6v4YlWkknaABYQIoeo
srhttC+NPlqAS6wOjP9AXUsHqbf6poY7TbyX6bM6oFF/e/1QLPnUkw+QkyvFgHYkTH8hTCh/5vmN
4hxUI/Ec7TGP16r587LJZnkqSooJRBUaDY2i0msm+3fK3tICw/2W8DmKMA5ngTCyFeWWJGKB/7kW
pdVlU8xzMV8YpvEzIbcpd0lYumzwdOUuydYO+JLZ/CsN/vT82IVqNSYax/1vF+VNXDY73oQIOH9d
37AlKeC1xYnDMKqJvpNzKSSxSNqIEMZZmHvadK8dZ34lws11MYvH7USMFDXpDsti1YAYRJG3bWkE
E0TEg7mrc22lVW1hlzB+j6lKNC9aFsZSJI3i7H9N0KZ9s8lCg/q9ktcYSbAfk5YovlkPzEWjaL0S
T8yvEckgTZAoAeNag3xLBpUpeGexPGclqjAxeda73AYwqiNWjHA2MlkKWJzxnoTbdzAueK7eVOlh
met4GOfVGziTlPgwTm4Tfjl0dDG57KprjcGXJUigrCPPjRZ/4ObOIFvnEqtSAOSvUkovdrirY4gu
64TbTbY3dkjF9eaOatMm1gw3Ncle71TXtqON2cbbdgK4edTfxwX6sK1+M1n2i1KqruNk24ymQUJT
nxfUSwGkfd3cFmzAwh7osGoEIYgNzj95SpFPyIgKXh4bYXLmVs7GCjdV9xnpFfgEVqRdjoPMbSlo
bUUtAIlr4Pidi6sdJBS0WZydY67me495bpSjLPPJnnZqv+m7LTG96xouOFr4IRsgoCjuYc5Reh2Y
peMY2WSUHhAZ/DhCkc/elNF97RwqI17Rb+HwwgAorkmgGc3dN+fqjUOfVQOHeqjK+zxEvJq4WfIz
b5+u67SwayaG4VF1wNg2Zp5nnU8CDVsUJE4FdBrarakhV8f2Uf+ipXhhtjsbnv7/Jm7+nBNxpVpP
ij0v4RC9lpS5Kr1PxAMLX4teuPl/eVRBOwylz6UNsCVKq5jzKh4axSo9gM5kDki0WzdJVb/R3mLH
bcz9VN6VoXtdxaWds7FtOAM4CoCtPVcx0jpzYFlfeqL2W4AdFtmvYnzplXplKResEWAG/8qR3HuU
UzCQqHBKprMTQGq1XJMYqN14GV/tApotW3aAuKeAq6WhCQiVt3OdxmioayOGLFt9HIxHMnga0hHg
9uta4Zo0sFW/5EGNxq1E3zri1/UVXTrrME6IBhow/mTCvNyyEysfhz9G2io/0urLNgNN7Dj1FBON
LN02G1bOxeytLjQ+ESkZKmvDoWgs7KIFQolposdcXxugWdzAExGSB2OWPvamgAhSsUNl1gGJqkDU
8Z2ZZu+CjSvd3UtvttNVlHuvNStruNNiFe2q/1mzBztTwNMWPSCjeAOi6yOJnIAi7dsaH42zFlkt
PcXPpEvHgpa0HTmFtqzZp9WmSoD4xJ9J9zOM3hx2KPkRvIC1/sKNlVfHZacG7tIT66HSQYmJphWj
A8l1lfikRv2sZQfTSh5qq3xteBaM/fOosy2JBJDwj6OORuBsxZ2vLr50d6S6NZY9x+Kn1c8sfOqq
3m+plycPovIysS8mvNbfm7XGx0VfNFeV4YrQRCUHLuMYKUNhQCpT/aI92s1j2AdJsRKELd0hQGD6
f1IMKWpOk7AriQkppoEIqUOsEkzqTjO/tLn77eW6M1iIxZA2AnPKDOKC8Qvp1MT2WBgqEL886ryS
It1a/G2k5FgrwOEsrUNionvaXCMgWREqJ3OAYKOSvoVQUQIS5xVkdQlSDgz8HcrBjmLXWuMfmx2q
5H4w4opCKNDygEMmPxEwZEUjrUb8hxlv3mquVu9H9N5dX8oF6zgTIh0MM7fysAWuuzcNjy3yOEC6
BPUJlm/lplpTRrL9mDhqafNZjvMdPauoLKDCuobbueBNEX5icgVZDAwoy6ZeVJhETFGq81BZNbI3
Wm6caQNiU6Rr1zZncd1OIl1JH6phAKJUIIqHD5P4VfVHOzqa7cqbasnmAKSDzUeLzdzBfn7nOg0r
tdBBqFTmzC3TPVVfWfnhDINrtj8mdF/CZ/y9PSB0R0MPrni0HEpHa6ysDMwtkIiOW5e0IbgEooMK
tCkt++vWGkTvJ6LknAVqDqlZpbMoANoDAWhHtHdgJLpT6TxeV+qSHPaPKDyhZsI51ASlCLcBFBgf
IrP0xrbOfhZhVH53uEo+eq3hx8bWQnMzllkE2EmWHbJpsg/WCEjurapStk87uyxdZ4iN9hHd1Wq3
iSdWCV/Rc7EScSx4URSyNZDVo78b5SZp9bk5DE032iViKpBqaYHVPJoAI8owE6qXzO3rz+sLs3Rg
0PWAVgANUSoK9uf2FVkdF7yBPNZWblqiM/hzQABpKY9OzFauv0XdUPZF0R6Z+IviBjHqstNn3aaq
VgEwy8aNZvO7OuKYs5z4fZqV8Q7Kr7Q8LD2jwUmJEt5M9Xn5YmOZXsVIanKMnFvhmwPaiGc7MtTj
FA+a6ukiaz97S093mpGbvyuzo9/owMSmEQAWdAfUfPZoojY/8GCJRhf4Ic6zk6RmuiWl0fe+VQnG
NrWw0neTgW4tt/TGT0it/o4mHfkOVY3U1VB8IdsPhGfMtIFvC+xRckN0yIGj0qdofublp2bcaRQs
GNYT1540bfDZcNMYG5Qkr5vKwvadyZwd4smrzbCnWhhOwz2SoeiZTX4+fpvzqmaWuS3ad1uU869L
XKo+nomUTu0w9tFgG7PIeqMAlcvYAsd7rsGq9o6rAInjexrdIc/UVkHBnzh9u/4ByyoDzAwsSfAZ
cpiByxaYTVkHlEXljpd+0z47LepywEhG7QHGcF3aUowKdf8RJwcYKUaGeKhiVxMFPY3arqT3o9h3
lUcwnTYTAITWGwfyH4o81s+hXuNwW3phncmXLhtwqgKdIYK60bRPQB8dvwOTOlK8MX5l+m4wP3iU
rOi8EBWciZT8Dzi7UZSYV1jTnpj4pYC3sPt9fVkXrtAzEdJFzYXIpkHBqjKQDJfoz1DUwER5lea7
fPLreWc31yUuOFWgXwEqRAdCGuDwpHUkvUr7SZ8AZkxvRgeUoI5L6+9xuLVX92xJFN7/IDgxALWK
GsT5oaR1jlGcCJ2wA/kqC98EGY+TAskud4dpraVmIeLB5A9mmxBXqfQip2G0QNMBUA94cHNUMYsD
YtNNkvwQ1e768i3ZIaZK8JaAb5s7i6VjrwrFCkWmcs/oTPQvF7bRZa6RGczvm7ac3LFRNOaCZr04
WMRpez9PMC7kV9GQr/SeL5mnCvBaEBSA6vJiBFVELHSKMYHtVBjyiYDvigH60LFXYuOFXQQnhgre
Boy7qjD5811UDMVp1SnlKKS6GRCVFe2IwilNv+trCKJLhwEAGbqCyTGk6GX8HFFgysgA9KHnAPmy
eONj4irNDYD1cjJs85LtcfGt7OZs7dIrZoa8A6onBXEjUjfnyjmkrnmllrh+ld9KukVI66pd7GJG
XwxpkNLPsnyL9LekWINlXVzVfwXb0ot04F2qtDoEG0R4VQewA+In9NEMv2mZcKs+iMMbWm3NaRdT
rzEea/sjjj6n8r5ZRfJZSCSdroHsEYZ2zEVn4VMIqT0TxturaCQCC63yLbEbT693Wn6IJr8Y3Yig
d9kLi+E/eFq8lA2Mq+Ayu5g8sPVQjwy9wk87dJOYD4wBL6X8XNnspcAEfX0zjKuNGERGD9DsVstD
C1IEqhF9kGnfwnzrzIZcB8l4UyfCs+xuRbXLvMpMeKH+S9cwH+OT0KQEdTLJcqC0RCQPjGJrT59R
eG+M27aJNl39pCkvjv4bHOHXtb3YVUns7DBPxDZ1qzu5jmZaMykDgpynNfxtyDxLQN8VqBKAqopm
6HMJdaRGetNgvmhuL9TVjSpeE7I1yK5LEy+L16bNLjw8xKHUgOldHFb0H0kXlzkBdt5haPdW1QPu
MC9pDa9JvkoSrziFpZU7FSRd+w03i6ixMYtr8P8h7ct249aBbb9IgAZqeqWmntztOXZehNiJNc+z
vv4s+eKedLOFJrJPgL1fAqS6qCJZrFq1Vv7Uzfmzwn3HXh3diy8gtdfRiwST2/dI69nHiYifKkYP
THfYvhkQWK1AlcE5tq/SQ8bE4uWZCVVs0yr7lhMaXqCaoUegZCSq1QWA+9xXPNjL6sc5c4gJcjMx
xSry8XGmZCcBCSnoJR0MvFB4UAKeISasRwGAyz7BysX+TjJe+vSubh71cHt786x9H+imYnZuOSkI
i7kf49mYtWVmKEgNMKIK72VZYUwpf7htZi3SFqgJOGRl/MfW0PxQVGei42gwkpjsRV/qaNBK8ctt
K9cvFYQCgOgmWt8EhPcsKEhsYz0HXhbzGZ3ws6sUTxYUKoB8d1ITOozhYWhwBhp2NdWu2QVOgC1l
lIGVdsZ/OQwxIK6gRYKk5YoiTym1AVNGeDHUc0toHvUjTTA1WpMCEgyFNQgmSKBAXldGtIlnq5g1
zi9YDqWLC/97Lf7+AGZbaGaVZvoyCqNBPiTv3ETf5+Apgfx6kIkOsLwQo+LsxLWQPfeZ2RuqP+B9
HwC9ZNajG7UfTeQVg2LP7QfnOy8H0y3fmL2h5uYU6RJ8m1RIWuTgKS0HEFno9S4ABzzFE9LW2w9l
TrwFCRvLyHMUHhB29bo795bJj0nSy8awLHCDkbRU9siQUWL8mdXPSvuYwrsWsMqEeE3HaR6tnXeo
EaEwBZZfoCCYVTaUKUyghI4jVYo3gW5SswBzf/zUGnYMJGVv317sq/ztO47+mmPWuiqgziJA/dgK
wvlHPlVOT7Rd2aGdsIgcSubXbXOrMaQib1nopjHPyyThGMWNTZQ3IBbZGfZUoZd5nEUvnnjJ4Kpb
GJcEIcmC6maT/TCai45EsFNlT8um6CtvlALbqO4MnkbbqikTVE5A5YiADzD3eVlnoVbHFY4CUbLE
YKMIdla4k/8rUjgF1rXQWMbTVVVGpx05y+VVGE3G2HaQ5Lak1mlVW5Me+uQkagN6xYem5ez2tavj
3NjyY87uXSlKgP/WYSzvm9zrY0mkmDlqt3KntJwY5JliErAkmSuSSTClDEd9+kyFe8iOcWysBR4I
XJDhAS+DyWDmK0kNAOdFjIAoO9RgO3SbweJRygKQkRxLq96cWVpOt7OFi6E9NJsFLAWYmBIUYJb8
Y9+/395Ha8f/uTvMPoqrnoiY3ENWTCJagYatiqikopL+nE0VbcZTVTm3La4uoEkAEAQFDR7rTPDh
sgm6fMKc/xgeSeGW4jYC6U7MiTqeFSbq8IIzu7GCFVCCmBS0Hz9RBN1FknxKQx585LpRDiVQ7Fg8
1uAPDqTlS559qRC4QSk2ML+fIVmoc1AymSXVqpR25EtPhS3I1mVcP+ou6HqIgEjAf9Sca3xlSy9j
J+ICL0Gzld3SY4k2YLn8BJ18yboDIEupbvuipqL+CSJ7TmiuHFXLOBjAdVAtRIuG2WioKxWAk4pw
WO1RcBRcFKCeiTZuTKHYZwGm7W7HDMECMhf5srAE9xnkrK/GFGepHjtFwdecRc0ZNMOBLOdtCyub
zZBlAk2TpQ4I8tDLTwjIVjrV6C4AffyzDI6ArtA45XDu82wwMUnSSNQz4OygFFuDTfFnogsHyRjd
256sRP6FJ8y3GaJEVYISkVDHqH43VgpKEOVJanXOit22g3GNyxUDsQzqY6CAt0TS00I8hRGkk1GN
5lG+fXO3sB8fNQHABvE/U2dJFWVIOFdKjWf1XIP2lXb1VCY0JJJp+9KIvpdpFGHhZF1lOj6onrbh
MA7bsQEnRBAp+YZEHbCTk4baZDqEiT0b1eDNYRi7sNb9ycVEjGiNkuG90Zp+5iR1DCHCaJwDnWZT
4g9Oi12nbzrI4IrQXWsUJ0lLGdCtefzhD7P4HgdNcDCjcvo5BqnuPySdrLwT9MbsIhQgtjmIeuAZ
qaT99qNkvtdTOZNtwehzryzLfKDaGAwxOvp153u13+r9wawTAZTZTSKFnhQE4Y8aqKMfQl0pipUX
RfheToYUUSHws9wyWuCqoLqcu0NcxyZnq68dLEDRLhQOgDBg9ID5zCWuwUzCgLefg45C9WqkryXZ
jNWhJA66a7eDd22LnFuTL60FcRcBzg1rADxRYKzR08bsHoobt82sxe65GebWaxKwTJkTzEjKbyl7
SPzHvvusuOrJy9qwkYtOFBjfkKOayLcuval9NTSVUEPqX32Wii1nnkJOSRiDmGsvxJ5enMzqXtMe
bju39uIAhexfs4v3Z9fR0IZBivcAeACU332v0iJ7TJuEar2jYhhTJKdGcNrIErotx/DK1zOXujiO
T1ALAwh9adio5lYwSQu+dz36JMXPuQc5l/oQ9C8dBIO0YHIMPAiCRN2O7XFOAPzVAOgMi92k6N7t
37JyQ138FGYN2tpIIXqLn0IGSUM3XrUFFQTmSgsufCAzQKbF2ScriRQcxw0lAQEuYtTo0ndf8/OI
ZEOGQSPtqUiBZTHKxFIz/9gJxRd0RjfN1DyVhEfF982MygTZuWFWf1DNpGQAaRAK9MW89cUUyY4B
TH0rkPYOY6fjgBQoiffxDODALgkFfy+C9y6ygCQIv/xJEQWrTTQJIptZfy/KU7yJQV9RUCIkqUyn
zm/fw0QdX/sAYtw0JmG1C4de3U2imN6LMS7kPOCJOa6FMLJSdFlAKQoWQxa9Ggdz04b9CF0zoe9R
BO/uRKNRcSqQd2D9E6euk2dUZO7V1AOFiEKh2Pl1O4Cup6oxYYVnM1hrRHxO0DBcflA9UPVmNLvM
0qYXtRTdUMpezSGnfZw+mWiLBIaIGazekpqaSuF4HwHy36rRUys/kS6+86XnEROpgsLjc11ZG+h1
gXVRxz4DayG7NlBWVkgtVhD5yEE6VymtbEX6fEJtifpF6JSzSOPpY4TaQtp8+pX6dHth1jY5mG+g
tAl6UBEP/st1IaEOzsxIhMiNkP1QAMI0G/1Vk9J/Ty9A8rFUxVCGwVuBvXeGeNTUCmE9DTPVIPq6
aH6EXoZZ7tv+rHzopeIIokmwUmBIgG33NBI6wJIxgcBHfh/x8iZvgAzWkp3Nu158IZ3rdxQkTEo1
0hRqIGACTKNtGGxExQKnFufXXK/uUslHWQPirrh0NSZHFFMwkmJjoRyngv49BMIGk348Ja2VMwNf
Docr2lwGSrrakm+f3RBCaiLBDaFva7t3p+flz6NHqbWznia6Celmw8l8r+9baKmpmMEAKyD2Ncvu
3IW9rowVbqQAArkQAR8BNJVfx5YDerl+JlyaYQ59pI9K1Sx6feBioQM5TiaPe+n6Wlks4N2zUFmJ
6HZfLpyaTpGUqbCAWXtnEl/y2U5yjOnMjv/PfHjf5w+elegAAoHFdpM0bfYRCjh/EjNu79s8gvx2
m/07OAlmzk8TZs3A7KH2WltD+LUy3b5Cq3USJlDchMfZ/6qbyJ0AKaQz3hMjr4a3tpjoX+G6xKWJ
Q565MovClxTQbeKExZM56u/QYl2SI3/cz8k/AyUXN//aYtGL0QC0WQj9YUuZW5AzGCA/2yvR3uC9
VlZ9UhVU1oCZIzJbl0xCDbVtwM7A0NJSSSwouGG66Zi2P3PB4xxc1+klfDqzxezisScNqFNhC49X
5OR/RAk5+UbzC4voHzMK3BFxC8Xtx+fbhld8xFPMBMcG9CPgIpPmyaYRNTopcmvIvgKwxso5bmZC
xXinm7HzH2yhzLAQTAE+930Znp9UQ53l4BDMLRPIdIl4suyJpYqJhI62/95QlTDbgd40cg5A49n0
tWynSg6mCrYaTwMNWWKiACZhVoWzfiv9p0tDzJ4rlanW0hGGumyfhHdz6Y3Kb9lwQNCYo9/e53v0
XET5tSi2RuN0CeeBcJ2qwjxBLw+3HgbV2FpRrpppgGQUJCnqYAtZY7WRZg1LP1R/yoHfk5XfCW/m
euUGuLDJ3GsKTjM5I7A5k9Q1Y1fK/I2u7NSW11HjOcccKmXVqnE51mjAAw8KZnw4NVGQM0kqyA5J
b0WiGxnvt4P0+o18saDsNAXucoiLy3Au11Fz27WNPZOfc0PwyLfGuN7+uzWkpSIIwfDEAsPV5R00
jWJfo4yOh38ROcpUWUl9EFDpS8BaUXUDBZSGk5Ssbfhzi8zHU9UOs6k6KBwEqfSaEUDSxBoMzY3C
DFywvOxk1ZqMFyzaLRKIVZjMD0CVOExq+IfBJ3vKdapCqyOaClsOXnOB90i/+naAx0H/EoNqS5KJ
pOtyNf1BHvqukwS0Wy2wXktgOww1GaDOOyN+wIvt9re7ylAWa5B3gSQE0rur6yGM1LxJfVgTzF9N
FlgD4aRA3xfZxXOQscBcCn5I2qqI0Y/QvPkz2qRbd978UTxhV75G1kdPEwtIIhuL6/6z+AksazqO
FGAOkRx9S2GcHdV90ehRleoCzUW8hFB9aI9N8RoDtJZgAiLDZP7wz7o1jEnm46UZqMt7GeERTD9T
dDkxUVTENE/dUvrVGxi79jl77yo9Zwwyqyt3c9vnqNvScTwasqtACV2KvNsxcnVUMjaY69WfgznT
Q9gIcST70KUcOgqoekU4vqzFIh5XqNSg0IloZM4RwP6bUI5gpy6fUwUk0jxRo/XF+muAOTa0pJ3m
rFgMjE+oSEjSQzhy0gOeD+bl7m3VSYmTFiaMEHy5oIGcCS/GOCbYGcxCArlStixTAwweCV5Fk/Md
1pcJjAHgQ4DwG2GyAX+UtR5DtPAhbhYYXl0/ytrj7Zj6PsbYY0HDcDOqIwZILNncZtBCTdB6eKG9
yN4bpiZfU9D6e5KXbHOv2XBRwatBfGaPcarK1U6US9jrXelJeuvfZOsxsXxoOdwfhoN80G3R022O
kzK+9i0nmYgm7ZyEAJhhJYPEDirVqmt7Nvd9B1VtnWr6KVxUBQBnTRpb5FFprsYJcNYA46moA7KU
wFKQaIlew2Pdv6uyk9H86xt6ORbO/n1mNwV938cgy8DVMWkWUXpnMqg436U8UQyeH8yWqjQlUKfl
iCvqlGbSxhd5iIDr+a5LV1isb006IR4CmECdQw/sn9HDfOg3nyDIDb/yfUo1N3PLF57oHdcsk1hE
vhnN4wCzpmxNjw/Zl2hFNENGuB/ef0x2tn0x7Uzl5E7fr9iroMSnk6AqiTSDfcF0YieI6CUJdDZp
tVM/ZW/yjLvqq7Wf7+OUTqcQeyGwaxq/iHueau41On9Z6jPry5Y5u5TB8w5MhI8tMal0Dp3iFerG
NR19R/DkHyHn5vqmg7r2FfQuKPUAwcJijooskop5SQHiQ/VVvcoWyuF7bSt54yNUH3c1BY5mn4iU
F7Orbi6IYmip4w8kkC/dNOJ5nIcRbo5JQTXVLtFmiI+1YinTtlTt2D9WvP7nqrPgmcUhB4oR1GMZ
m03i910pwNksAwm46OQdrbx8rz5iFvAwuZjMfxg2oxc7/4xtwDc9N8ycrVpTtVUvwnBiHluRTtIz
AW6xUje3j9O1g+DcDHOa4luiTyDDjCi/Y34N/aM/tw2s5qrnFpgjTdB9X/aB98SAmlVReVe65L6l
NDg0ga1Rg740m9x7ULbqPW9frFxPCtqZIgE3DAoZ7NCKPJahOteTQKvmRUKvpgIJ/nbkTaSt3Oyw
gstggUpgJo05cJQ4M9W0nnHOESdH8ySsE7SveaLfK98JRQuMhYuoSgKFwhzYol/rSpdD0jg2X0z9
QQw5g33fY8sXuxoVSHAAY3YfWkmLstDl5uqlSsVkcxZa+9E2rGBjnhRqeLHtuxVt3WifOO0+eyBW
4IxWa82v94OnHjW8NHKa3TcnnDV73yHH4+yBcW0r08B+Sa3boXS10sxPXNbo7JgLjagVAOgNMT1y
TIZ9ojmK/6/bASbwDfHgBpUQhtaZZe4DTBeDyDe0yvggpo9E4fz7y3ZiV1lDT0cDME/TAUO5dEHo
xSDKhiK0WuVLqp+GdjeELiihwohj6Cr2F0fODDFrFZg+9kUAIQYZ01mDv4v0nyR1uGQ38rJ7WYe+
cyFFQVZ7tcfSGWVJpejgkK29jhTUswcMux1/ljaAFVbgtYdo11vZNqTxUX1IH81tZiMD8ITnwuE1
za72CCDrIjpgqNpjOh9diMvFVbIc3Gb5EFqS/NVGdoeBl9sBuLKoFwaWxTgLwKyNJW2KYEDVT7Pv
htm2BCKVh1tYiRF03RB7KtoCkHRnYjDxM8lX28VKdZf6Dc3lzUJxYaToqNi3HVrZUeemWOlvaTQL
RRphapzvSeF1za43OBntmjeohnwrRmLUm7200yIkQ9cq+Cjkk5TQsdj7DdTH0FJNOCG/9vnPLTE3
Zi5rM/BFsFRAEy/O0cXmjuNevT0QYecmmAgzc0MUi5JgvVxdplFDZce3S6cJvAnMDDg359+3P9D1
k46xyIRcYALjlI6wWAvuIrNAiVVZ+T44VEi1yKdqWDww9HXhmjHJxF8rzLgiCEx2u1y4K9Eytf6Y
1miJb5AQUCcqZbZgT95tR1ciEZVqxDtQjQCXsM3Ddhj6hDQqeEdRoUteiObENQcQ/d1MY84q2MDk
EXgHiIpT63L7KoI29/mohVZvV8eA6tTY6afsEXp3Fth3vjQb6m5WS5NDfvxSnIEeAXuDiEdGfw00
+Ljt7/WLAROk5z+GiVajzhoVMo6hNVkxdE7N0CYY2LfnA7HCj9bx3ZyOlVXYviVTraA+575fOcou
zDORjPks32h9rEWq/DEIDUqVVvFjAf72235ed6EZP5kAjhdNqmaGoclRaEabY+3KTvoMBp3HdiNt
Zu+lt4gLQVeH2O3R9Mxdt0FzhjN5uuquAl4GvJKQyevMvWsYgwmqGzPEtKcdK5A6sDXjNPO4blZO
IHSLgXcGMRBY0dhR3i5S5Eibu8hSW2BanqPs5fZiXr9GsJjnBpYfcHYB1QHqeVELA+1ng0POpOk2
2geOsQ0/5qN4Ur3AykLHMbfSlmN5bX+eW77aO1ElVz0sN06R0v6NfHXefIJcJ3DOd8LP6tBEuNd5
GTxvQZlN0stdHoLcJbLKxG2y+7b8uu3WdVgsw91oTX8Xs6/SvSiE0GNTB0CdxnK7Mf32aJC52bYF
gLTVGPLgY9dvITQElp4AesY4gYA3uvx+aTqXSdejIBIq1uAA7Y8puNYefs3UsNvMqenkxvQ1eUbJ
ILB+i+jycLbjcnZfHoH4ARjiwfmNGVZCmM9IjFGADid+QB/hsFlOO3IK7gfKLRJcf7lLQ4ynFYnT
VI5gSH1KD0DlzhRI+XIfbTPrh/wpu4ZJeaRq35ioW84xZ1qS5bPaaLAJ8OqzuBMt8t5hPf8Yp8gC
QJdmHzzhj7Xl/JaWhRgTth5L+tLrMiRyl9kztVIpiZ08tEfzHhBIMbahpEh9HlB3NYJwTZogIANi
7YpYV5x6LRbmEJOgB8WOt5kzOKaDmwPdEQiSxV/Bs37XG9ZEdXv87MBZxAmglUt0gev9/QHMh41M
DfPVOn5ARhVX2EABVToYX+3h7bfhTrvRDvbjHtMJDjDcBc33yTMBntASd8d2tiqfApfB+UWre/js
BzFfHW+gcTbjCMWFydEasCjWboRUGUP7t8+K5d9howtwPPQqDWSxMttJadK587sOgtnReJLCBnBf
dyjvO7lxy+HXbVNrYQWOWRAz4SkK5mbmtkoqFQhMAlNG0ZkPSS6OD0Pa7OcpqTdF30SWPA0fSjON
+yQaP2/bXt24ombqYMCGtgk75jIEyijUBpZTxdnk67nT8KamlxufXUhQAS6PeYyyAH55eQgGMfjM
ci0GvEqFrJ6A3EdvQSAe/Wj1yeqB3NHBXv4fnDo7d5ljL1a6KCxbnAxRdR+Dubn9ZyQyEHbn/ChM
ltOkLRF7RYT8YTg+NPNnEb21UHeYEvDbz7wM/SriF2OmglF6jEWKGFG7XED0ZYM67kDGgtc3MkNd
IJjuy98KU38TUsBRb6/dirVFbResOUv+BDzJpTUx0sFTVsSVNRrZD6Ns+40cGbUT4ip76P2JB3y4
SjRAoQg+sqXQBZDk1TYLgz4yKjOpLBHj6LSrEqjXSHJCxxYvkn/3DOTky2z4AjxiGeiiNOjNUKwr
DAiUXljnTt732zHSN23XcPLPq10Fr5axI1y8iHhE/uUidsMAkvUGpoy43WT66IV6Y9/2Zm3hMNOE
4wKt+aVHf2nCDwURbZ28AkUEaAH7oPmth0Jny7P+57ah6zo8nEEWjTXDJsZFtBxfZ1lohey3LOuh
gn4JlN7Ebg9RDMfs/W0p6p7Y1sdErnZSUrqSzwPCX52MmBDDjAWuHwKGArzhGNOmMgVzAcIjsVOO
Qmo4UvFujo+6/CrPXUbVDpxO1b9Pd8NhTP8QpIki4oW95kHm3MVARFeW7E9O689O0aZbKetdrarv
0HUF5VlDM0Gxs0z18imMOZ/26upZ7KP9AMgwIIcKW5Wsu7xVKkWsrHLQgE8eJx3Dr/0R7M+hQ2Ih
w/xfJzm3v/JaOJ3ZZJnPOqHHTkBVGBxdNjTwfoogQspT6GnfNrN2uujwaKlzAWRImIMz0/sUHQK5
sqLI9MRh/KwkdYOq/QYVJfe2qWtMPZYRiCo0xnFo4iXIZApRbaZkBnrYKiAivEyMkp7YASS0pKi1
E+jSG11lZ/1rAoK1vg+8/6N5xlVjhMxQUMF80426k2VgOCfRgCSCQJQEuvcWbpAT8pYJL/HgQ1fj
g2/UH5wfscIGBDQ4UGXYO2gnsI3KCJ0KaEGoqCGF8b2mQrR+AD+D6Ve/pEnexb7idVDI60IMHeDM
4uCW1j421BpVIBQkqMaLzO7NjXoyalOvLHAi3Q3N+FgG86MQiG/VbL7fdnQtfM9MfZ9hZ2fUMicL
ERQDptqys4spz05xjyqEVhOe5MHa2Y5+ASa/UANX8bi6PJPkqTUUiCjixoLugFKV7wNRP2978105
uMiZELomgIDLLDo6NOzhnmHmBNmfXIJdeVsR4BqQDP7ukk2aKjRv3sJW22vBy1Ru/fGpkn7HZmlV
6Z1Qutm80XOPTFDxcsrAU0t3ULa3f9z1V8XULgB7GORBXoxxjkv/m1ENSNFHpSVVtizNtAPkbZI/
Y/PxP9j57s2AgBBsF8wFN5q90oMqvLSK1KcquIpjYKZSZUdynp71qkdwaUmCAaFlm76hUNb+EKWl
NWGSoZ0fdfI2+acx46T514EDqVSUUsHyCqZXYMkvF84cVTIYPjjm2iHVrEpoNcv3kfX/+7JhJ6CF
jQkXcFcz4dl0gtrUIcgW+3JM92DoE+6KWtZsGQJZmPZqOPTI1xtvocrFfPrS3QKFLfOVJCBJxtkH
3Vit+0jaOk/tdEsreAn32toBCIB0FE3Xaxg3snklSRcc86hvMv+3nL7dXrXlML7ccHADRFXwBTPw
SKkvv42ehP2kZX2J4XdbKamPmQwS7iVZRVthS7o/t62te/PX2vL3Z6eVJPmRkiawFg2qM4vBQUt5
uKllF1459L+Z05WEkpIalYauUgm2oU3TuaHqTaIljJkXaZCLAFwK8PvbTq1Egqyg4rpMsUmojjDn
gjGGsdmPChhx0fAxZ1eYRRscOLeNXBd9sHFMkEgtDDELPTYTb/44FBO4JsDWr2a2VoyWbgiYQIrx
Ro5/TLH23BeveMraif8AaoXPSSz3EMesTcWuZN442zVHBPNj5Mvv2Awgp/SXHNw0H4QZJ27rBJDl
TnAb0db4kXfFvofIgjkLTjrcjePEOVFWlhwPQoDTcA9BGZltL8sj6gZxgb5BFhjPeLcFFnjDGitp
Ul4ytZwaTDgRqPtAUmiBViCluPS0KKUowsxQDbVsgjFToUUAzeJ9pQefqtadkgoUU7e/9De0mDWJ
HFwFqxeGBVGxvTSJxnxuDHpbW/lB/rlUTCPn8z22wTnsJFbo1g7oN5xu8zJQlT78+wChgUlMCRMj
gKsjfWGTR2IIoSoPXW01E21qGhzz+xlmbdUJ7npLeVVSilfdMXveJFTgZa5L3DCugy0Iw3xLhx31
IGa1A6T9glJA8US+Kw/AZeyMbWL9KN6KbeLy5MnWghj0RCBjwH7AE4/tYoyKDzKkFussPDXWvIEa
hgcy0u3sANixiTnXBdcac/SFqR7MmgnXKkfbBTsAok+pHUG64fRO9jnvJbXydsXGOHOOCSLdTCtJ
6uHc9AD2FAzCUYAWUlv3Yn49erkjrr7ama0lzTg71TUpxlbtYGvYdc4HinVe9wbpegpuJHc88dKw
tZPwwjXmopdIh1nQxbX2DWOLv/R9T/sdBrgILWnw1Hr1y0PG25PXz4nL5WTeNDlkxwapgE3jIduE
NojA7MkKDyZ10dyo7NYh7ui9QxnYzb3X2+fBdWscoxUoQCwFMLxlAHq+XN4hNYVmqmFb+jR/J79c
/05GP6NzUR2Yd8WW215YOfIu7DGRqkadmJTL5yR3eHKfoFKLzm37VgHlMgdUPkE5xkrvDCvnXHEr
N/eFXSZk22EyIcYJu51VumCX/HhUPVHkh+u6f5A4ALx5gbAy8ZNKchlKZo8Tbid73Z/sTrFDG8BH
y7Rqp/8VbX+Fu24/cYdTV5If+PfXLhNDZo4hLhIPUCV8S36hyhBQ/1B/1I5kjU6e0pcHngjpqkHU
1SFUZ6IN9h1YZ/tSbRU1l5fAGYT5gHHxfZvz+K+U1RP7zAYTLP2Mgew8wnUxWQTd7MY5SdvJOj2+
+UDUoUtC9aO8vYte/mh0egf+iwauF+4jmxzN5xfj3zMxFaOcxAAhCIpmbMFuiNTIiGUZO6V4LqfH
NPcm3u5YeTKh7IdszwQ+d1EpudyMs2oklZ+otZWS0QYHoySDlcO/C3reVbhq6HsgFa9gPDOY3SAU
sVQkOanR6LamXbSZqfxOqPqgQYxloI1dHUT0vub7TuQs4urVgRQTL13FAHaC7Z2GpOqqZgKEbnR7
Y1PeB0g7HO0keJg2vH20rfp4Zmn5+7MABe8CBtBHWFoIFi1AvyiUIf+DCQjzoKZoALXK7oGoS/tg
SPG9qv4lBJ+Ir2yqaGvwMpdVTxZeDbRHkUywuUSdo2DdT4i8QDho+aNcoWFoTTxN7+uuKK4CVJSw
myVQvWJrXS5YYmDq1Nc1XH2fow2GQ5p4uhNQbWscwpTOTrsL6XGgxca/07c8kdUl4thrHu8OGd0s
VGfAZ3Fp3JzCcqx0RKRudPeTZmy61nSjgXC+2LqTf+0oDBdXNksQ8RphZ9phiL5XLPBTCZbk4Yx8
HDzTmVUaCoAtFU64tFxNaLnYPU8d4ru5dO0tCKlRS5CRkyqX3nZ5FEpJgcDR7ppfxmOAR9cBxLn2
9Km79Sb8pcxU+Vk7wbO4AS/fZwTpOs5CrMYUXhyL6iAQyyyWJwlIBqEa/IJs3g7jg+5XGAZwDAgs
/IctcmaHOcKnrDKmIoQdP1PcEJxGiLCXLs4wfjhx2kNrV/zC0vH/XWIOtYXNLTY6mJqE+k6TfHdQ
TbuoCkuW+tda+0zrEtOOnORtNYE6t8rsGqHNlbmvYXVeuFASTMz8mSRaYdYYbUWdbMEzg7ZCC+oZ
Q97KjXN7eVduYYzBmWDaWCCoGPu/DKQaOX8e5z4CSY8tCJ5BuPffP6CODjOQwCgNoGXFhCpgtKB/
X+j9cymkE/QF9XfQ+kSzfduRtXVEJQq8I8vFsBC7XnpSygEgE13UWBl4mdzyRLa+q96Jv1und6BT
AS0gnsWVtPvCIvPldHnqzAZkIUBjpUDxyPfDvdlQgD2aTc0jTFj7TufeMWlhLyddWSy2ogrYSN0a
UNe7vYArB+iFN0wCKPfN3GYBLJTmVgXLhdBAFJG3ZEs4MefWhRHmlM7KUetqE7gN0dMeQrtzoDmZ
OoP9NHn679v+rGUKmAUBwQT0rZa4YAJvzppUrIsYg+af+CqYfMkoLqKR1p52N79zjK1kmsjqDOAo
MJUtE7Y5OUbQdgjUtLFkzzyJzrz3XdMqMWn2Cxp7HhfxvxoOZ+aY0KuUUhnULAflZK/YDcQjJIP3
qVZqrxceMRGX+CSfoZfTgAnMHh6IFxY0dmudSp5hdyZtHeVheZKUtDhEX+ozZz15DjLRCJrGSptz
WO+sYiktHT96V7T8e6gGPRW/ayv8c9vgyrPrwlsmMIWxE8eqxIIO5n2UOkJOZQVqyD7NFQ7md80S
mEAArwD6EAqdi+dnaaUyjjjtxaKxpmxfgxTaRwn0dxHZLW+K5hrcjGmrc0vMiSgLcjULMixpd7FA
h53mqc7p/iSWtNyMNPBSuoPoU0d9p+M1lFe6vJe2mQCd61qXWxO2i4eeStS0/FPi9c5XB0jn5van
WwvUczeZQK2SQAbbaNlY5Gd+CE/tRrgTHhqOEd5XY+Kx7bIwqgv4Y+IWG6RlEFGpIHwGgT4eL9la
cofvtsyZgVMeMGbGoRZaMZGUVItDswvKmAC1KmjZO+O23ryHbvFm3snP4eO0j1EkSD6SiZPardWw
Ln4A4ywIWpvaHPADDB+Y+/qtKo7LWGvxqU52Dvqq4ZOQz7k5oomrqDWFYDhXreF6pOk7eP8uArMh
62zuIGS1LMJdvJ0eNE/aG96ICVfxd7btKaBPbk9HIPQlzLpGro6Bt9AbTyZ91bf/DIC+/C3sgE6V
1Z04TfgtMyTSe+2BFBw5re+qDnsvaov4lIZSCAhSmE+e1FE1R2LdWD3KEkhhvIx2xxA5TBCiKko2
mKPazPeix9s7a4VfMO7/Ncx86lzAaHEzwjDmQuetiLeuCJQwpG6XMz4quZDkZd/fcpT5rAIY0JM6
g71WkumAzkXtU1kCR7Pp3D4Vln/ohiF28N0QJjB2Gfhm4mTpktX4exLtll41+tQqcZXw87a964Gd
JUj+riTbcgXUK47BAt5YP4NdU9E/uEGwa2cLSa8t0g4yqZyEjefhkpKcXSRFASrSQIOHXbzJS7sm
6Pu4mYqZB1pmXzrP3Fp+eO4fk04ZKkRp1XaJFPCBifZYfwTtPWcN1zLqcxvM3aiOVdapEmxg7tPq
/vjP6V74GVPtqPyHtujF12LuxqZVGtJKWLy2s8C4mknHtOdE4DUJAhMRzB2YaqQN/t+KudCPs+Rd
bmceID0tIiLZNi7Q8Bv5B3m8vYjf1ZzryAe9GiYLQIXAQkXVKk1aTYdr5pO20/fKDxPV44be96jF
gDrOLa0fODmtFKVdcSPa0vt/KDdhbf/+AOYrDlWcRHmEryhBy606gKg/VLyRR1e3liGi2wwIswK4
pfK9+mfhD8FDXZhRCwTtlwjR+oya3EHDJaSvVpLoKKViXgRUC0zIh+aYip0BRzQPfTEr/h1Cou8Y
3Qt26qTesA3s259uPWs6M8isXBcbsR+aMKgiwaDTQH+8y7R5mjbFZuCcHuthcmaL3QEVSnm1D1uF
I/qOBl6FhIrWSMm2RceeahTC2vf+/Wf5GDgtmlfJQYFUCudXrHxEKL6AHQB9AIgvflfbzj5iktR+
WskgVtPQvKZou9q9OvJEkJY7jPmMmNcygCICVgVXHfMZ/4e0L+lxHNea/UUCNA9bjbbTTmemc6ra
CFmTJFLzLP36L1R4uC3Teib63l70poAMkzo8PDxDhGrQuSWWihJRVbuCHtT0Ey25c48Ble4c8/TP
t5ZkLqqOwBSXSvG1W65SVZ/rGI1oeirOF72t3iZ8Ul7BduMhje5BlBJQvAQrBstEAOLxasaDBvdn
5IajmzaZG+l2I77L7WebeuZ4hO7vzKMR3bgD1qjspZrNUFhqOgWFxuJXmWofci17ZpN/3j8GGyho
lfpnB5mYpAPvV1GkaFAcEvA9q/Kh1VW8xfTdfZgNswBLLjLWC+s0SphMKFKRUCJ5H2MLkcn0q96A
GCaFmkieF+eqtsyXUK2q1yTlsn1sXNxonEOQh64NtG6wXPVtH4edCYVo0OHsI9PrrKca4S05VfQ7
JIEofb6/zo2nyxUccw2pEZZvqICrJ5xy0aNC6ZGqRn7RlWCm98E2rB/DnSA90GGZ6DhivEqkWmWX
LeXLudr34C5MIYJ9H2EjgrxCYJZjpKlWxu2I5ZTQu84phBhf1OxUNKN7H2hr39ZLYQ5yPOBOoARA
uvjcDBijikpvrh6kIgPl3n+R5r5aFWPzpV5PYyGi/NrNQnXOYjp6nVBFz+VsPYt5K3PWtnHEcMCW
Tm9Q+Sw36LWTmrJOLScNcL31nGf7OvnFLRBsbR8yy3CBKrwuum6vIfqKjtkkzyhkF0+JZg/dbqCQ
Rr/0OSfg2YqzQFv+DxKzd2MIZc65BNIUhEH2Z/bbhx8zijKGp72ol+ipDNQIWb/71rHlPdagzA6C
TQcqmxSgJtllcE/ik9G7audO8Uvcc56HW4fqHywkGK+30uxApBAXwGrHSzIcTF6dfOvBD7++hDho
ghWhtnwNEOXGHEoUfn0+F6YjetlpCMaFYx+vJVz8Ax4wlosHDI8nbMsM17jyNe4UxSMSwsBNokU+
6YOEqSsKnArLNsh/rkr2YTYUqVVmA65KPDcDWiIIT4uDYvKEmrYMAiyxS3s4msNvlKlCC6JrkYq1
GOKfIt0N2ctcULuvQeiNe/nHfevbtPk1GuMFZYjytDQBGoY69O8mGeletyC1gk7ZcAYziqJ4I6zz
qZUizQETanE0ILa8x6xQ40ETOHHGtG/2Mcl0d6hb02tp+ev+T9yqlKJZHkrlmPQA5QcrK5AUSj5l
+gSjorLXtx8dHt9dLLuEWP5Q/ZQNkLSBLxB6Wo4k9qdWmVR7qJDx6r7N5lMa13tBUg+oGp01Efwe
Fk/Ha3MP1z+Qsb6xLkDab+EH6qfRJ6BSinYpXmhq64Q79ZLt80OMgx1goun+zmwd5zUuE48OsSFX
IUFNoKAfrXrKeEmdLUtc//0FfxVUFypRqarCXcg4VQp6BtveNeIDIU9hb1sZp2q6dbzWaMu/r9Dy
socuLmaFMPn7faqXvPm7xmP32rrz1xiMteudOQ9ViR0TUp/QVwX5G+rK08v977JVMcKwAZi9MF4G
HiX25Qwpr2zMUixllt9BmujU1b6WWrtARlEL9Oagop2g4iU9tta2BmW+VmMplRlqsMKhf0vpq5bi
tXzSea+STRcP1w7FOmiQL1N7159JRS9LMkHdzaldHLzZPTdBYnj4Wl55Cj0TOb/BVl94Zcst48C0
toGCGMbmboZkE6PrM9nEjg4l9ZIKFbimf59znVNT2bL4NQxzks3MDEVawT7iNpgLF2fa7mdMuoOP
XBSprSqcC3nbUlbrYo6wUOvNIP41yKl1RrDXqxgUw2PimCnEHQrRAKNLfIY2kW1VPSfy4O0pYzBy
DMF6RcSehuJz0n2jXVCPHEHbrdhtvZ+MsQiyUcwihbEkY/rSm9AmMkFda9Svddx76CTifL6t3Km1
xmPONxoEWjNMgadcXPWQ+sanAsm5S+PPzrRHfdFvJvf+WV82ickJWIYCdjLMIWKWlG1gQ2FMS5oQ
iHoq/J7I8CNPVQ7E1ndCm/wy4Ydn+g1LrZKkajtYaIdSs6eBPqbGqyjyPNbWh1pjLAdj5XwVBNlN
nwPDkJ3xAfO+L4KTePp+IPb83O37A5SJgvGb9IvHXLS5OBN9I2DcR7MVW7DozTQyaYb4Q5sbP+xp
YhdNaWdhyEl03DIXIbGMkRy8tTRMOGBA9XqFk2a0kz4O4CO46EHhST+Fc4gT7USPcYIMmSu5aFQP
xL3Z2fNkq59oAz6YP8Wf8bvpJ5wvujH8sPwYCHGisQBM3mwmqU2MSIeIWov2Bc0v8NoAkQoUOA1f
esRAKbEj0Cc1R+W3tI9SOw9IoL/xXN3txl//hMWwV18cU11TDWp7MHiQgyV7MrrreE+b2xsJEBgk
xCwcWDtBOnANkTWqVInFssryV1f/sdTeTpDJ6v/cP4K3tnsNw9guRb09FivApBD/6H+Iwz4sToU8
2pPI40vZqK8tWHjhIFmGrDw75EdnOs5xCKxoJEHa/ZpV/aGVv5Cfd/ShtCUIMqO5HQzz9HerJ64x
9SdLg7ZEjS5zYvpC+jRG9PX++jcukesfxXg9FSrlYS9WrYO3C6RHGk9Al/e0nxJX0T/nameKjwpP
EGUxj2u/B0xzoXUA+9HtxJ5YW1OhyEgzZab4TDP9khKDE97eXsbXEMyylJgK41TVrSPnilcTZ5AC
kbpCGe0n4RCDuvf+Nm4eiNWKGGttOqsV4gZwUEqzB0zvxWkDbvqKA7NprSsYxloHvYTwXYiN06m0
ixq/ICidKMvwHgZY9v/FksCEAS8jY9iJ7VyKhj4mPeRVHAmFRK0CF37rYVj9Psim+VkQvAJTNggu
RVabRs/rtB0zrKiW/sToIkKmDoF1EjqQqbIz4sS6Lcu7+6Bb5meh2xETqcj4Q3Xk2rUY86hXpoaP
VWYYuK2Vx3SoOcHElvdaQ8jXEEIFopQqwbKEhDgC5pigUoHUuFK+3V/KlkGscZgQMKkodrUETm5Q
hLVnPKxntNxDH7cVOPbAg2J8fiUXEm1UQFE5d2PTLmsZrdxO3R7T5Of9Vcm8L7Qct9X9UudUnzKx
xfbtOlAhyrZ5aveqZznyGTObDnhjwTYseXNwMM/xyxtx3iJXc+//iC0Pst5axoOg3WLoxHaxzC73
stwb5sIf0I+gSQ9C5ArCr/twWx5kDcd4kAocG1NhAg5DTq+CPCOlh2nKqkS+4j7Qpmku7R3oSsQh
YMmrJGQ3FKHrWket/FmBgtjJjL5mnrVs7t4KhfFUlpWkGQZOWyfJgsHsdwLInZLwYWwyrzSfos6/
v6iNNjOMtazwmExoXlWlAX72FkOotvnHiOzsU3HFZ+VDy+yot8vIEd7RArGTHyu/xXxYdLn/AzY/
n6Ig7YZBCnRMMRbbK5owxhPWKxBo7kSJk6iOzpOE2DwWKxDGJKNJj4W/mxqiVU+UP5KOd8FstOIs
40HLXOvCGS2xjdIzBSvIGGIfc+FcFU959K2OAmP8mai/6v6sk4NeniIhoOLrf7F/K9xl6asTH4It
gsbLiW/myJUgt6oZiIiyl/soixWwgcd6dcxXEuo+6+cQKFX+qBa/1ekoI7GGwl5U5hAJSb1C/9c8
J9f7yXyysSgrC9kp2EVzsMg3qB5GzTeNd1dvnOml4xdUGGjPRsTMXAM9sgBzKwOlDAWHGIqfolRE
zXMvJZxbYCOFA4gVFPOhIogED0aOpxCU8qyL1NvzLjnNgXBSn+razvYg/HiwvkmcppwNd4IqGBKh
SIihyMLOKJWN0CkQTW+dtjyZ4WjrEHqBMqwqFUioe13BST1snOYrOGaRrTKkUEAAXCkfM+FFIjtJ
4JjirQwt+D7WS2JscdTLwaxEYNTaC+T/hBp8Q6cudfscQn2JJ/V/WtWvzQfRfK77By1/apIzdBI6
OLaYs7tbT0r8FhNbq2JmwWCLwVIjQt1+oFivGz0q5w5ftvhSnZfk2B/bXfzS+Zlgh7uFDlm3D/Fb
w5O42Agurn4Ac0zyUEAln+IHjKEfjn4Zu7H1rbcey9hw7rsA7lqZi7auxCRNNEApkVuRnahhylT9
Ffu/6fEn8clHIbnJPgIRan7s7OS1DED5fP8n8BbL3I2mWYxGBZFXyEG6g+qqYAyrMy+Jvivk/X9D
Ym7F1CimNoculwPWnz58qNLDlL400yVMeBfHciIYz7r+gGx3qgpGJJXUQKrlY61+byknoN7oSsLQ
oIpmMrA9mAvPxPUF0aglpEPUtHWm8ayFZ8y4jKlfKf6cP0yji8UpUQyxSZ6cz1/WMWZhGCrHoVBA
uoZmaOaxEEdNU4J1vXWsVnFr+LcR9OckIK1ly4OXmuAeok5k6busfIj6kxA/QCN60h505XHQPvXh
GV1otjxB+i8KaOiSovdANj2ID3T2h8I1Zrx8FBtqJMQMH7pwshNz9Hpon7e54DSQYY9LzF19yV2Q
ZrpjZJNd0oepPhut6I+xY+HBFIF/nucBN2xUhqKPBLYghAI3woVIyKC1c9YQB8ADokO2sE6UOpbo
VVrt3jfSDd9+BcU422JQ5zaVF6jkmOhuE4PRDlq24NAHNXfJ8eybYJhWRH0F/90Qv0fz0KWZArAU
lNljNvuioNut9CkMx6J7JGXr31/cxs28AP0Hj3FsXTOBekwCHhXeRQyxKPJr1Oj+3Hn3cXjrYrya
BK6ZstGXdWkhtBcz35R/FlqgzHFQGubenHkdMBuAykKLtPR+LQoVTMghyLEZyrrZOVLtiVG5T+bv
U3sS8uqcSN6/HylHEkLGRB0SsMiVs9d/lhughYuszpG10JnKtwnl5Vj3h5xjHRv3/hUOY4qlpMRq
AwZFJ7fOIz2l0mvSc1zyhqO8gmCufWVWrATFts5pQxXKu4Oj83QeNxcBhlEkGOGu0AVw7SnlWdGj
PMZmqXH30UKxvC/jl5xwYobNdaxQFvtYBey9ZAp6IgIF3Hq2gs7XotjdN2neOhiPT4TYktF51DlV
9rusoHyLXBfSpP8TCDtJrWqFEuGAoAMAklqtth9MFZ6XU53m7BXL2WNm6OtTC6xE7LRz3Msu5vfc
++vYSi5jxPA/X/0vC8Xqe9Q1rVoNHDMYqZ9PiX6Epp8zFOCsmxS3TPJj1qIYEA94jIvgsTO8CoK7
Yyy5cZ/b2iAG4XBpKa9OsHwi5vK8+lGMk8jRMtRaAnY3697M4lJNj1H0APrqPjpJ1Os7TpPhhrO9
glu+w2oPSCj2OZEXm0yGoE8sW0g+UjkIKafyyvuezBnuestsSms5w5Q8dXX1kOWv9z8nD4G5Nooq
ssxRBMKgfoZ5ILcSx+63Eq9Xe8V4CT1JZwzBYK9STXw1CYF49jyAZdmansZe8Cxq+mNS2G3zYkX0
fwVnnEcczRgZGEIcCPE1C2s7xiHvztn81OiHkVhgY3nIBZmDummMyHrh6kfNASNt19bR1KYeqUIM
CSp4rDD3EpWg1ccxRlBHfukvYvv7/jfcssa/SvbIM6P/SWV22BzVphwt4HVW/yeri9cRubBOyl1R
4W6ovHHQ1ljMhg4tOA8qmmAE94gm7DpCv1z5ZZzCy5v8Uv8sOM1sG01LmGSGgrD2/5bGuGYzVFMI
kgOu/yk+Ju/GhT5OvysLqg7gbVc8V9u/a8/cwYSlw5D1JitUloe4NGTo2KdAxevUG/6gdV47qXuw
esR2yWMH43w8VsrPlMpCzEdgodDp5qA8n3OHkheTR1q4dcmt17R82JXLijWCQRkCnEyx9nqqPsQD
JIgmXoKIB8M44k6KayVrFxhNdMzhQJBd42XtN8gPrqxCY9zvZE7G1C0gAojvzKD+JK/5UXLzh+JT
vRDdTjhuePPOW28ec6LBZiP2dPlITf4efUHx93sL3jHBS4LeQduo8Lt8kF/R/Gg9p+/3zzZvPxn/
DL+Z1kkNZEX5OZjvstLYlfh2H4O7PMaB9BOVBHGxDf2koB3wu2S3D8lBy91uwJKKz/kwPlFXK205
MHnPbY5D0RiHgltbj8cK2KiLo2NKOqsoxNs6Bu0j75uItgKDEyNttN/oYFWXtYUC9y851fVJCKcs
scpWwqxtmeBtf87SAyVeqrgY/3cTcpmqUx7uui6oJleoHgkNONu9vOSv3cvyA9DEjW5xFKbZFw0U
ZSMrzVWMrA21TXt0YZaaM4k2vi04sggGgGPdm0MvKz0OsrHs5j1o5uQUZmQmaBgAPaf+gJa/ts7A
ILSjwz6hJ8E6Z8Wxrj4LJaiNdwtiT3JiC4WniL8l6UvHG0WzxZE+WwtvSyR6Suslw8mswt3cU8co
X5ElkYXPrKhdqyR2A6rDtv4+xqLTtucItMZquVPkGAXKfa9iIBDpi+bYzBSFmu8m6EmFVnXGyZfk
HQGNabbXqkMh5F417HMhCMlez2e7RYOnGehTUPcXOp5C5axFOSR5IzfLf0UQpspA44ioIkNf3PyU
knMuu7rso+GwBA1AfibZnky+2CJezd8zdH+HO2LsTOu9KJ+VFhkByERPzym0bCTqmvXOqC5m62dU
scv+qOkHEj3rxVEAgZXxYaHgPx9p/VAoUIKhe6N4yWiQN1/h8Iq6SW5djH5X6LYxBVQ55zg/Yg+C
qORnA7219jzMPsR8vASU7Nmn2HwrjMRBScRGUET1U2w6qvSWk4tQfClT41oYTkfA0uoRtgsEb5V6
aATXSn7Kheao0TdxeszIWShBrItCityjT9/0YX4OKd7CCnzF/tz+aaHUYB3F8Iw0Vt+8mfTHUEOI
qTr2EDBoITEMwk1rdGjvR6rXiM1e6KpjG02BJp9TZbDFwgxM+oluIT9LvMzi1Z02qmvgOkPXJqbX
RJSFWGKRTIvCWou7pRnHkfbGvvZb0KYkdnpsMIZri0/KyXirPVjYBdN5Eydw24LHDCmEfSwJLdxo
+Lp2DVWqFV0tA54cU1d2BgdSs+cavIf2x0U/Rm5++InC0Ufj8UYDNuYTkaJfITMHUy8m3ahxqf1t
Dwo9+VDZ80dU2RlCV+fF8IwTJB+P0y7eG27pkkAYbdGF3i3HQWz4h6ufsVxH6yihb4o2gnamIy9U
JIAOXT2AMx7Aw/CW27jhXONI7U/r133g2yjoevnMNdeX1JxEA/WyMXLj7Hspe01Z2p3CW9/y+xn/
d7U+5qYTaTZUhob6VWZnj6qjPMQ+xTortw+gf/jQ7DqHl1LaKGRdr4254bIYzPKtiT3N3is73ud+
pYLQAflH96s9PaaB5gycsJm3SiZqTpUaNOWLGRvWQdGCcHxUhN39D7Z1i652EqOFjKWAXlqnNTCI
Hv0Qtd0s5vuSNHYzfKHi5Frp+NUOsg1Sc2pDU8KZJMg+JP0zpbwX5l+mvf//R0XR7vqnWFYql9ZS
kkcw+GzF0AjL98Slj6H7gwajO7/gVoMUW243vmn30N1sncE9aMS+3N+TGyOGPhKE7sCVvBAZ62zT
+SDEUyrKIcKoCYKTGDas4Fwb48Rt3b/5vgD6S7uLxn24cFZU1ErntNSh44HEG+j49NwuBU+R/fur
uf3CDApzJuVemdOxAUqd2CYGexCf2QUJ8l14KfaKk492geIVj96XtzbmhOaYSjCiigyOUDy35LXU
/EFy7q9s+RNX9sIsjDmQyFgKjdhhYQIRxX1Kq+xDFhSdeGMxFSejI+kfoSMjJ4+5ZR3gRwfVDMS+
0bfBWCklaJPp53RAOTAQQXYnYuqifpCVz/uLu30y/13dPzjMQ29WZehioMfbsRDXudLo60F0kL8J
lhMdzUv+Uj5oJ7rXnIbXCXn7LFuQwfWEXktlYfFmPl1kzNZgJRQkxXucur0h2h+YTPCUoNkTD1Ea
j1OXC8h8yC6quqTuAKifoPmNzHBgOdqz8X0AAXR8MB+56YibxACzQsaxCtqUD0YMwEoDc03h9GBz
sWtEan7ucGVsbwv312h/M2ury7jL06KfRKCNrnQ2g/4nVFAbMGw6y/tsDvRzg8AIKuhfsKZpx7u3
Ng8i3gIQooAsvciW6iepKHJ5zgY0VqGltd8NSxZL03kh1+axUMD/jME56IWwRQS9NY3SwrYi2Oqg
7ypCz1U4VofyR/hkeBAvmx+zp8hveYLn27YD2g6ULpZQj700MGPVRboJXBSWfqrPaKz3Qzf9Ib9i
ntCpzt0PzrFcjt2N01nhMcdSE+S0jeMCRLEyOlna1kb/qZMEjSu6Awhz8Prj7Oxt/8FiPitEJpg1
ujDVMwErNL9H0HdCntrPfaEHrx3UpyAocJ5AtiTsCWiW/kDC4nt5EI48qv0lbL1ZNcZEwYdpYafZ
HsA6LRuzUBZnlB5V6Y/JEzHZXuQKgHEB6CwbsqiFL29HHV3ehQ0VWIeI5kveoT21Ky30u6CUX6c2
mVSkoGM7HFHkHuJdVBKI8Gm2rIdQCqnOQznsqanY0lBfTK1Hqk9IeA+M2zB/+Sarn8s4kJ6CslqU
l9tN3+vfFxHeQvfjS7l7KcGjaf7M/HlwyUE5jI6ku6MzuZd/3QFz/RMsJnBTBHWsUw07BirbSvwu
dM9mAomnDwitcSxw8+MvPINLlgOPOeY+IL1WJaSB/5pR68rn8nEcxYBzrDbdB8aOJBMaGQtFyHXs
N+YGnqeLRwZPkwaiusfu0dceFNDJfGvt6FU7QIMAPZJ+7d8H5uEy7zUS1lRJWuBaibxXy/mIKrUT
FZMX86i2tnfxnxUufnp1C/Rk0uY2ApJpfSTJu5p491eynBD2iKLLBS0vaB5A0MrEJUZTxtEQVTDJ
SAsaJD3CJ6gbDnkAjeHHjNfusbWaNRrjBjO9nOMmBdpkfXSRvwgW318OD4AxCN1ItFFaAHTzokq/
IB16/+9vBY9/2cvx+kGjjsGcYEmeFEXv68HpjR+NBsXloEl8TLNYESdK3Yy/V0gmc1CLEdy/BgVS
oog9tPNiZJwpOWXRryikfiQraC5NWzfvrY8hyUFXlLfvYo9pBs0sHsO04Vj8bccuHAcYXKBIs2h9
oq372hCnSK2UPsfvoX9ARWK5LZqKGvChPqJJCQmRVuS8YreOGBghMU8Iym900DDuQ00U1YyrZnCi
EEQTxrFUMkzXeEXj3v+it3GWuhC4o6Uaf3Bp1WFOQDiELQVpEehb9vNReYBKk2M9gs/WS/YNZuvw
iEXiBdk782XmvAlujJVBZk5DiHnJoZJbaPok5a4gyVFXU4693oRxDATz1RpFnkYSNmip0rugUAbk
IXM7NVKOF7k5FgzMstKVl6p6WqsSnCK65gRbzG0jh84NddX+MpCU88F4S1r+fYU1laIMSXLsmtxC
hbh4yyDgAQp8jlXwUBbzXKGQZkCHjo4V0XfrqD6PruWHe+U0fGvBdpwe+pfJ5pnD4juuXDGziYzF
h6KUGFaDbxWhXRRJ9ro5TcOp0old624uBZbCOdPbgAb4ahCVQJWBAZQ6PRm1tKPO/DlgppMe6dN8
QFj6wdnLxY5vFgbKGlVDuQP63swXK8lEB1UFjoHOu+wQjucUojKy9KEPu070ExUN1o5CISdv8rJD
m58RlHl4YIB2DcH+9WfMx5mSkgA6bg55F0Mwk9gxCTgLXDbqdoH/oDDG0hODavGC0oBZbr5o9uwn
h/IjL71Id+qHaV9dyJuwcA5I+/vQvPUxn7BX80nQRRwGywyIEdRZY8s80oZNN7XawyWEWB2FKk9m
DS2a1Bkhs5mDHHfsOEeah8DcqtFQlokgAAGf0Q4FvKw1znV6G3ovhwtT8CCCgmo6JqyvF5GFljzn
7UiR1B6C5CV1NR+vy53+7hdQG+pP+mfigzbENv3m+Ibn0Y7zA24TM8wPYGxkhCBOoUf4AaN7Cl3r
Z/JQ79ELru/Jo2ILLtJ4h8K7bxyb53u1ZsY4CjBj6EU2oIphkldikYVocWiOGOpGh68yVaD2gjRP
1HyhvM2xS+5yGaNR5GRs9QrYqGX1thG51hkvzyB5zj+0kxE7QqBatuSBzJhjS7eBCjYaA92YJF36
YW8Fu+nQEHP50okWPWcm4iTrdWgqLyHlsW8MZC7F53r8MbfvpUk8VeB1rC4fknUGhgztPgnvHuTB
mCt3ELJBriWsPCMSJb5oTOJO7QXtl5WW9IiufOnt/mfe8gEwbJDQ4REEZ86Y9pgMUhv3WDCS39BA
t/X8POPJfx9ky8WtQRjzBfaYlCpAYuVnYvhpsQM1nd3Vr033fh9pc/9Wy2GsdhyrKeo7tBWWI0YX
BkyZktlZuPmV9tt9JN7GMTaKcEhP6wxIrfUVRTuDXgzu4PESPd5YA/KhGI/GOMEN+ZyqR1ojLMe+
gkTUUUXhJzsKv7XD8No9xMH99WyddwiCgPoT8kcIaZd/XzlqWa4qJOyhEZmHXwaeJQbUXVFHqzAq
bn0pgl9FP+4Dbm/gfwBV5o1ipl1JZpTwHblQPH0U7VFHtRxM2vdhto/0PwtjhyPQeyNLU7XgHOre
eW2IK/9C3rUPwNje2hJx//X7fvEhK8AlolntZFloUi3niw1SX889VXXz9KLwSFO2rr01CuMpIAlX
ZF0FFKX+zEjQl5zuGt7fX/59tQoj0ecxykTqhKNDwKw/EF54tWlxS1iHDB+yZWyrXE+aFGM0EgIf
41K3k0PG91pUF3biSNgn04fYJxxb2PRD0K/W9KWIcsveBybkUMWIOLQJjgmKbTnx8wi1xU6y8RK/
b3eb+7fCYqxANlNB02rsX4xKnqA/ZwrH1d0+8hc7WyEwFpCbE3TlRiBUujuRQ1lfiuilRrqsCjpy
zCSnJgcp8gcBT27dwcTe/QVuHyxNw3VlKbJ5E5mHQ6ZLGAai4A6QMAyTGf30piZCbdk1MQukN8Lc
6ZWxekkNPTvrEaWFg9JkfJK0WV34aiPeydt0KQYmTDGFsQi4MZeZIUfQYggV/KL+QtAHMBxaHls+
D2K5gFbHQsmsqQJfEUJBYjzSLkeTLnnMax7z3ebZWK2EucdwufRmMgOm6dP2QTMwKhsK0oFAPsdt
NHIwrRSTpSR6UCvICHI+7OYlugJnrrYBfLETqjvUeUFjnXaWvfAbWmjynfigPKNx15Nf4DyhsnAf
dvNwrlCZC2hou0Try2XJylLh9Gt6KeKgwMDcv6beXQ7OP0h/+RhX35CQpjejGkgxGjBrFbMGvAI4
x0pYmlBDKQyjLoCQqnhTlb481ujU4jA+bXqY1TIYD2ONUqnHFj5TL70baNgaL//FBwHnCYJDDG1o
bGiYE5KPGijqnSSFsIrmZKNL0pMQPpFxdx/ptqKGL4LnGd7Z8GciRAOvTxVNJZJimg9XpjlB2/Gh
7/+kIToGHoU6dVo0Uis7I/s2hadSe5J45nDbw7qgL7eQDMI/UNgzlperNJ6TosIsyrPlq0HxMu9A
SAp6d++IOpcGSvcj6IYx/sxpJ92yeIT6qF6ipXPh1r5edagLORHCEh+QNF91LPj6+D0uMdWlvSpI
C9/f4y2PAjYZdK5CA0BF8+o1WFEgvwF+QYRBKsjr54eM/BgV09YKJ86h8u42vNGCTUBMMCyD+KgN
sKMMQokQpUR61KFm8TA13xoTadDxMTZRcAmj1zmb3IjyKlRbBw9Bg7kUhaERw0rHGsjXGLmEllKq
mrZI93L/MPW8wGUTREctbnkvQeOcuXgx9dIRpUaurUYrahOiFhaLQRPxxHRux4kXuzTQ8IESMwjC
2ZGsepCpTjHj72RJesI47Qz6/7huHiGQ6mUYvI+r+AkSoy8TpNus9Ou+vWx5F/BfmXgDY5pRZnn/
wJGb65W1vD1QDBXGY1/8ug+wuYvmkmFYREIxNXltkFRWq1FUED4Y4RxoOAWlIPpRxBMT3rrMwK37
HxjmwhaV1CyMJQ6T0VTSybLdZX5HLmrs3l8OD4c5zFIhDT06AxAvI4ZNxsym2VcltY6mc+KuzXO1
WhBzOydmqHfljH0rZBFtvV9qaavppVXPneHmRbJrzH87cLqYobU8qkG+gAoV4x7B7mOJdQX3GNHD
NH+K+k6qv9/fvC1bQG1IUcHkpWmYtL62BUEhyFQLyIFahGDYyYN2Vtzyuhq2LHoNwlwyOp2JClY1
HCfdfBL17tniEazzEBjHoCh5VkwZvE+FUpoEDoCU8yk2Y24LgS20LJCGhCje9UZRcUqiocapbMwP
sXi0IHAuX4TujcTPmJWMT8IJWfCZ94besu0VKvtSixFrp9qSvxno7ITmewt1w9J00Vp/3wwW02Xz
HWscxgyiWhzGHGMCjlTpeZDI03M/ftSz9aTPPzNU+tAS+uM+4qbh/bOfGmsTOVUKWuAwUcwc6U3m
KN0L5bHG87aPMYtMbsAvHWJZvRWAQciedbsybCXmvNh5MIt1rsLawmgGZTQAU+LFmY6Tnek/2mFX
8oqrt2OZcAjrz8R4bnWSUkMeAKQhpx9NX3OID3YKy5caY4oRLTEBLyOS43WVbZwulJvQ6ohqEPR3
VWYbLRKRRl6uw7QXD21uPPY8zset47VUtKxFGH5xd4wTD7ViGDEtAQijeqyWtEA520ncgeUP/BdD
hXTYwVByF6wZY/QplxEnEN74hFAXRpMPpj9BI/KX43X1CfW+A/m0jEtExPjnUARE/YzF71rCOWcb
Vn8Fs/yMNYwqRSo1ANO23S5sx3OrVn/anDfvvXGcr2CY3Wy7ueqTFjBpQ05qR2wjsenzaFinukDj
FNID9w/zxs1o4N0vW0vHC/7P4BFMolWkwVVP9OpdlSEs3v2JwygQhgtMyh6LHxZmru9jbq5xhbn8
+2orBVUYtKqVF5fl1vOlps82GBQTm7ScQcLNb4Z3AuJaHfrMbEtD2dTQHF6AhqkIOhOijnN2qOaI
8ybhwTDrUcY6MgYRMGMbVPoTafw03t3fsuUzMF7eAEEOWIqR+sNCmHPchpCPpZgAcPrBsvPEs2pk
reweIVPLK65urmYRkEUrCE7z3wh79XWg9oMjtUCN8eB2+k4ZMUvOy5dsg4DwB/ELgkhWx6rJlNzo
NRNZpyF3UvltUmRbizg3/5adSWBoAasQXhwS26wWRaMsRJ1AHZVIQRijsgHtArdSJ9fqMdoF9h/b
Sv41uwXWg+449MgtvFs3lNJk0PEwLqMUwZgpOladVa5h9YOfKDNneVuOb43EeKR5NvRZp1hebKlO
2amgiLf2YAhxcdPs75vf1ueS0bCDrj/UVW4ewn0qhKlFkQSGxLY3gCapJro31RbnNt6ychlEUCji
gQgbBLXXjqEyOistEqSALJrbyRSo2EXzQTfsifj3F7S1d2sk5t6PhQxU1yMWlAv+PMq2bvzoLa9X
Lvdhtq7fNcyyr6uzJAmyGGG5gNHmszFYQfF/pH3Xkty4su0XMYIGJMhXmnLtvbpfGGoZegcCdF9/
F/ucs1WF4i2GtGci5kGaqCQSiUQizVpVveLAl1cCmrv5KM2US6ci8iKnKIkio1WUv8cByds3KoLe
/BcDwJDD/0mRXFySaUYDaoDME/V9JTAxGwzDyq1wPleEk4NRRmR2gEyFzZeUVQ+g9FJTEyvB6EL+
s75OHsfDs+LlV8PO3LCrZE8PqOfe6W55G22UqwfVR7z2dnnHliz9+COkQ5UUhSP6+SP4eDuYr4pI
PHWNMnBNhrRlbOgZblzIsMmGRN96bXAxtXV5HUu+DwV5EB+YBnpN5dTVkOvZALByJCLT6bMu4uvO
KK4yI92AM80zG9u1NTQ4Xpa5FEsYBoquyM6BkUOOxMyKpT1AzyGzq31NvU1xbTRF5bYs8qw6EODk
XctdzaqS78VjkdJ2dTWgI2oVHqMp6C064jy9L350tYZhWRvjvsXKNby2QmnnCKOpEVrQ6ljVlcfJ
8D2slXYPtqNvVae+q05UBWHi3AKNwV5R7lLp6ouw2gK7HzJ1MhJfCtjuBrRquJfNfGMkyR5No57W
lUFHAeXIbWQjU39qwseuMzYxaPgA/6sqEbiOVnzBuccBtZsJSFL0LyOykvOFfR4XdYKmdi8HanJH
9kn9kdrfLLq5bE3LFvzHmiSXo6giG/Ia652oNmxVwPlvTVvt/IIq34cqfFcr7SY21yoq54uDEyLQ
8JzadVBKPXWn0VToY63MV1B/hdeaMWTulIBH+vflxS3lKSEHfTMgzAEZldwnR4amGqwKqyt060bN
LG/MLR9tudtGSa+K7J3bGMgfosCMxl1kih+XxS8emzl/iMS1hfyUdNFaXdcxx0KMp1Y/eFbgpCQb
PeoQSXwvlHTFchdVeiRMumuBZpaEbUuRC9PDx9p6BV/C3mmjjan8y2MGP/efZUk3iFk1PLUYljXG
QGlW7StaUoTjdCeG6i7lqs9iDjikNbLgpd6rGZTtP3JnDRxd8yX+yrZ7yI3TeqfnzEtNjEc0jds5
+c0wjl6cafdRV3p6qu4AwvxU1NYdTXruKjzfNplwtU5d0friFgPy4n/dhdwDmo1dznoxHx8UDPJ4
4wB0kfghqnfj52VjWjyoR5Kk1feUOZUWY/Vk+CCGW+S7HMUvNImEGEK0uhXTXbw8j6RJLrgagY1n
zOtCv7qrjt9CpKe1aM1m16RIzifuM1Mx89mSAG/eB8TEZGWurGzR4m1ytJT574/MxuCmiLXZo0+C
g5OIX8fCAuLpa8jigFhJkMTfy3KNq2tlZTJxHm8UKxwKCA1V3cdAs2e3ybZW+EpYuhT5YpQAryCw
+DiAkjxdG83b2gTWGA49xUhxagFjJN9etrvllfwRoZ+K6BhLhkiBX2m7CMBHMbr549dwmlbELLqv
o5VIvrIyeGXzESshY7RnbX2jdY9aaaPHZ3U4c/6ps2iGYjCI6DqGP+QhSeLwVjFiB8FnJNxhcCfz
EXQjpvFKybdh2ojwzsRcPRhzhAjaeHNZnUsFZfTq/pEu6TNGWN4ShoXqSKRV5MGKD0BF6YG1xIJc
fFr4EubWudfpaBHsg8vSF53IkXBJyy3tG8HmhECVMLwuvQlj1Inwo+KlBP+ZsmKdS+nYk7VKd1IU
xXVc4EnrxdOt2QU1ev7NbjslDOHbo6E85ro/rA1nLhrS3As9HwhDlz2y4uS96lSQWYeApWCda6Fg
XdrKVmCJl7W56PxBw6dhFBDoKvLp60azGEMdqQETMHUJwmFFkG2Oh8xEviG2/OuAUKfzNI8DpmsL
MPXSWR+riJgKqfCuMDChxLL8J2+cDgSRVuJOuvlyeW2LCWeEnxZVgWiOMUfJVKIKKI2qCXFofCQY
oauvedtUvsmjYY/xPWsrLOMHTxogSdui8o3Bjtw6nJ4wDGeu+IZzPSMUtvSZ5Q3g/EAgPHVBfcUM
gY7C3CN2H+hDDprUzI9b4ubGezSQFas9d3in0qQDOnWAGUoZpPFJ8xtdD3J63wx/ncychThgcZwp
0RACny5JBzl0RMHygeGD/kc/WMO9TbuXKuXVSrJnYTUwFlTqLcB4oIAp6c4EZOOAMDj3HOWjdSJX
gFpOXdHY+Q1rzG0UADJW0doATOPTxWhi6HPMmuGYW595uJ9yv4cPp7k/ZFdV9Ta8XjbNpSWh74fM
WRLkNb/wjo4udJWrSMNFY+5lY6DYO9N+mv6+SwqUaX9EyH1Ytd6bKq0hgjU3efTeYHy/XLkIzlcB
gmEMD8F14IghDXyqNL3gxoCAPffS3DkQ0QD8it7kqxmKBR+M2vWsqrl/aB46PJXD06jTbaNDGSB5
tMvvdfdQDT4gEj10XsZl0CrKXPK7vEPnPhgykdzGvAL448+mUhRbj5MKjIJeWnha+5QAaKWy9lUf
/pdy5u84sgSqizRSSxTFRqC+iaex3NDpjpG3/241knnXKQAiYhurMfPOje3SLbQnoqK35fmynHOL
mLUGn4upA3Ctyx63ScBKqPJ5NflT3z2U6l2zhpe54ElPREgXcmwCEdqZRQz0M6J7jflRhYak39Na
He88MMX5VEEXi7k4NODKDWS85aYyzsMbQ/0QMecRYLwrVadFCTae1siU43aSW+MMLY3DBJSxQIbz
ePpGjJUexiUbtlFboIAJAX+BvAIR12M7fJXP6EtrbIwQlDDhXZms8RquyZHeQPpQomu4R/LaKvxo
piOgL1GOci5ZWc+SvlA8/gLvReeWXHASHK+R2kJumTl3evUr7/WVW+Arc3waV+N1jsSkpdlAMj3D
mbMUWqtDh9dcfY2ZqP2HHrnUb4Lwo92OQeGq7uuNfjA2ZoCJ08l9KzDt0B0iH7kCF9kQ9Gl/D4MI
nSLjdu0Ns9BHiU/DJhIwYs4VlvnoHTkKhvnIcizxHBMmICmGZ1WEbkzBXRShzba6cZzfxEofuCE2
Wfqgdu0O1dNnoYMDa6aXjSq4r2bt8btwFpHbMxwNV40KXyldAEzkYUt1PKxCK78KJ3HFEm1rAINn
xLEcp5W580UVgGkApxIFBli0pIKqyrOsB/6jx9qpfh9pmNluMdkgna3yvJ2RRDTSe6lozF2pFJha
JaSj7jTQ/hA1URc4YsptF8xyMyq6sNE2rKZAWwyRG743q46sEcgteENcwYACQ5sm0utyWREUlxM3
lD73kmk3kjc1vWZrTVGLIuA+rJmzCw2TkmMHlLzGJopbvhueUMwbs2vE05d9+tL1i5GbPzKk4z2a
WgMOFMhw2Lfpg2B30a1r/tKTD9E95BFzTVGsyFxelgHX62BmCoRnp8be1FyQCokpz2T7KPqdmAEx
vl9e1vk7EkZr/BEhXbwhwBQKbHrutWHQA6/4N0Aj0vJ2cgK9/YcA9liUtEnOGOUxERDl2HCO2q5P
PlDlu7ychaN4shxpkzIx9q2mQkYDcJwkdwl9He3CdbQrY81LLrj7E1FSOKbRhoVaDVF99UNTDnn7
ux5mcpvLCzo3OxuOeA76NFSI4F0kMYkag/OrqsGmDrg7LInHbj8q13aS/MpitOzSGGiGqloGCJ9A
5ER79vvyF5wZIT4AP4BBVRWt62dGWI2DXuccH6A1gIfF/4ySzdh/hkrbBZclndnil6SZzRkvcLRt
SAYy5/hTdAkxzyEh8H46AJw3KVh/kLicWSkIOkRdZtI19vEzm5HESjaTojQVGhrENmg5JF2QUJ9k
AFMvQzAmbi4v8ezulmRJu1kyhskaBcpMgG+XA6MQwBqXJSxv13+UePbgYSiwpZDjJfathfR931+x
tY7GM9M/XYX8FLWF6oA9EBqLyt8JU9C9pruVGt3xplvxGbM+TiKRWRKaQxCEaMBokkuklT5muSBY
TYYOcSrACEVxXTmvkzF6bZLdF6wGSnOz0imyJnVe/1GQoVpJbIakhUWkhz5X/dq6xoyKO2reAOgm
o97EvFgxjEUjPFqoZPtq3FMVZVHw04MWpa40N9HEU1Y2PhjpMJ2yFkct7uCROMnmE8E6NLRDXG6O
rhHure6haUFZsHYxL8oBbfI8Q4jpPZn7AX1kpTaOCOwtp7qKQ+qZXREoNQBRyrURm0UNHomSlgSU
FQfoQhx+qgWewHdr2CXZgBpL6TFrLfe7LAuvYvTdIFCWn+JCt/u6KHEATEPY7lh9p3F+QIYp9pFj
2zGyOrw0J3fOzsH8DP8fgTI9j0kVUYLdknkYMdqrNTlYSXvVRuq+FN943NxhksRFTem6KVQck3z/
Dz5lLtjZ1EZqSHbMzZBXYY58s5crAHduDDecPkMz9C9LWbSVIynSBlaFXgmeQooaJ74iur0apxuR
VS5gr1cO+OKtCsQQNABhGICe5TVAW9OzqIAshQc6IO4zQMkDCEiP/Bp9giBcGyLDJWt4F4u+Gcxd
KGTjIj+7y3VhNUXe9/ArY7gZvrjujdS3FL6Sk1z0X3/kyL30Y6z0YaF0YKvLHC83PlqwNoPqvQME
CyaSTfYDZPT/cncfiZSyk4Otl6ZiQGSODXNiH/d1V3ht8wF+FFe1VvZvNoWz43AkTc7s2jUmr20o
kvSuHj5FyqPl3MTkCWmwaO25vaZM6XXXW6VFShWyrK4JJsVHbopPCEZeyw5zS5qf4b17+SCsSZyD
iKPrJ6uVuY0REjX08XGz81MnAu225kc42ShGvuTJcIcBnZ+XxS7GJkdKna33SKxWaklnVxAboVel
aHI/XmWRPMcym+9zhJIANiXo5JAbKfQSzdw0Ad1BolzH3SvYHHgLxkp/JlWoXFbuCrKZwNEXpg+2
GrtIcA/mFRV7o/YYyKQvL3jxOB59jKRnlhRtN4Lz3uusx0KMAQglkdFbEbKo1SMhklZBS5CafYMV
Z9nBYEPQjNy/vIxFv4kJ+bl0RdC/K0mg2KqcdxN8GVSodT9bEs4QZ3azVm9d1NeRoPlDjgwkI0ZY
pw0E9TV3qy71IuNVs1Z817kQouIf5LcBt4vEo+RIWK7pORqA4UiQxFC6ZFsJsqmcNZDt8205FSN5
EIUmkZEZ2HtA7nWoKqphMCZ8DQrufGtOpUi+QwGwAe84FmNPul+kryxP3Cb87M2PvzWBWQ6S9BgU
RZQglyDsoQZ/koXYh3Brq9lkxxwQGxk93/aWvpYJOXdPEDaPMcPYAGoqF0t1O5tqVKIwrgwziMcn
I/Vs6scKcc00wNsDp3bFIS5u1pFEabNAUWBlUa7iPrOmW9oylzvRw2UNLprd3H3xPyk1R7Ltjg6Y
4ByxKMXIP8uyJ28ZoSEo85y/bsHEJDaO6jxggcFXTCOenqK8VqZBGwmanrLqoMe7jhu3pNXd5h1p
1suLOm+0mmWBtgPtpRiqPJt5FG2lZ3ZhIWwcPe3bRn0aXP2h8uor9M5lbuP33yJPfGprs3xfKfvT
+/lUrrRhGp5m9miZzKPus33Ir0FoF0x33eZB83L8mQBvksAf08h13GczGLzurd0qge2bAQv4Ln3V
PAsEIo5XXVc+D/o34+dlzZwDM0uakU6mXVVM1Mb8hXfxNn6u32gQe7bvBPiCqzrokcyeDrarPwL2
LN4a7irg23kIc6qi2eaPnOmkNq0QAz4g0Q6MvWnWs5buSXE/GrgpVox7Idw9FSZdEYmqRzOLMewg
9zVyY5hBpCSuipZftgnrJxYGU73iks6fSKcipQM19uC8TBKY3lxrMwQ6G2hgITbswh1duwGXdGkA
xBs1N5xfS8YIxshA2FUKxZGq3EExXMzXuWMH+Lyo8wW7Wut5P29GhfEcy5PMu0woAQYA5JXZC0fz
gnpb1B94/XlOdaOM6ETagLGydfzLNrvkd5ELnNkGCWoz8nTWUA9KnOUhLGa4A92UAl7PPAq02HEz
dFGqL/Zan8qSTwQTGaYh0V6Fwab5g45M1EmAnDU2EMizTc8+aPU6hCvn8LyJCqo8kiGnqxpTr3XO
FNxcjD1NIOkV4nuXJR+kiFw2avdaTa5qM/dVu8esWBRk0xvGN1ZitPMWGekrpKAjzZMYn4GV9n3t
1eZnE5YPxVBtNMwPJvrr1Ed4ylwrSrJlnUApJf/btLUkXzKorNLMwimhBQtTNQ0g0SbyNmnXZnpP
13g+lqzoWOGS46vKrm5oi6WqyHaymqFM6Rvip9FuEGxn7Y52/+J8jiVKnq4yjZS2EyRm43PabIcC
QOSFixqjz7uXlkYBGNiY+veZ1lPDklzeAKwTMs1SB/pSAcqRrMVca4qUHJxdaGbb1hDQllPsRgDh
UfrObUHe3hkgpTPC11Ip3ak0Hy+7gSVnd6xOKX5Q2rCuberADRjA0h6eSMZdyqlXx7/AzZf8fVZm
1iNyJCBvBVi+HFpOHOOuuQrTjIrfPe+QjHFLxy/+GiPy6wT8ESMZid6EnUbnE8CndBe24w3hJFD1
ZuV1sRSQH69Gsgoz4ZHaGhCjto9lP19KYGOqPYqG28u79P9xKX8WJJmH0YRjGimQxOLaG3IemMmb
Nfk63RoApzE38xPe9KbYN8y1bsbF+2ke47WBJqsBVVhyZ/bQatVEotbrc7P/VWRk2M7IFPtyZvgG
OEnYPSo1ad+mjoBajInqQMy6D1haKJvLaliKAoimY6ZUA/eOrs7GfHSFGLklEsri1is64sfgSwK4
A14JhAQ0WSkVfNUC5KDzWJZ0XYWD2SVZi1VTJnzATEImhE3pS4NxEea8F8boY5lX3My2jW690zp2
VfR4dkN/rXa/FbvYwPz3ufrD0cC0qDlbY1C2aRI+Niy94m0F8ru1QdE1/UjeWInrDE3f+GZF/TWU
+55tauWqQhIX9IH/3U5IB8xxiJHGBSTZoAKoaFDWz5X6LWrioAIuzmVZi67xaNelUxYhgUVEjV0v
8w1nwA7xMEQMZObaLczEU8SblrxelrgY4R5vvnTcEL0odLJw3Ey6TU0QQwaYxldSywuZ34kHZ0R+
SayodDl4OVqn5IqdJkwEp9CpUT9QAWsyQer+lk9a0AIUsWTcFXPK8GG0XeYcsnHlcH3BF51bvIWm
wxmw4gz+qjHGkLY8aT1Tu8aF5/WWcEm8m9JbHPOafdhRi5n3R23wrP65dw6WimHXakUL+rIN//kK
SfUkG0Xd6/gKendnvWN4Z8v8dI/GZtUlHkf05va+uq+8HzUIqn+jXKhuMl/Z5IHjT++XzWDxbgTG
8P8pRNoQrZk6Bo/TeoMC0H29/0ASI3GNcvSF2uxN0vqDMNd6JBffkuRIquTk8ihy4laDVOZTt9zE
sfvrw7kFt/rPGM9INP9DAdy1XIx1Yoprr+yGtQf3YqR+9AWS60v0IqvyGF+QMReDx14f+1U9rGy0
ocNZXzA3R0LTrZAAT0HN03pAIisCsdO3ILPdfzK/+DRd4+fogfv1LVRc20/25aELuIuGiHfj8YcG
hptqj04JP/PXD+GK/cn5KNFyw+7mz4oGDej5rLbMTZjFmldFbHhROlt71ABmAGqrPuaHViQY5E2L
RPwiWkoIegFH5xNoMCkoZzXnRuWFDWqe0iHjA+hu+XvVZc211rUhxtOo2T6iRVtsxjjFQIneZ45f
OXjZ8mRQhMvr2hFuHDdhFBR23hyi1OQ7gJYaVxVtkJVtFO1hUIX1hOxDgmQt6Ex2YVzbb0Xbh4eM
RWPkorkWfCKiRsbb6Kfbkjr5NlUGZ9uWbRU0ioKxYFuU1wUG9Xwkl9FiVjD+kldjfwgtJ/YGvQET
W+jY5U1uE+euwhjudwfp1ptCTLUA5aOtp75addTahCYpD0Y8ZBszpKpfoufUHRKFIMXbGu9gEBL3
FUy78J0hqlGHnkp/4kX8rKSdBXK3wr7neTcCaIgw0brWNGk7XtsmJvf4aP1QocCruIlKjgyhUCOv
d2rVcBsnHsBpjLKzqeQUyLVpww/CcdirPXXjM6D3mnt7GOK7VgUcGPp1NTBBUS3I+079nTQ6Gp8r
pr53XHf2XRnjF8HgWWzqkTajN40a3zMUow5RRtQHNewjw0d1yn7p1I7fxM1o1X7TqOXPcKLKJowt
AWYk9FPsNLuo0dwY5YwcBJroLFePuVNukMoiwmVhaBYoNmVicFEO0kfXTnXg4g1t9EBCPUZyss7D
29ax9Hs81GPDtRq7+KAsCsFCk0bAa2kpU9B411Bnp5KS3Kthxg9xYSg3jsVz7tUq8N6ZFY6/rdYi
XjWlJd9edpBf6fNLZ3g+40cBGZmQKcxUHBb9JnlELPiR+vfZIfR/AEBiq99V+8R/66/oftzErrLm
pr5e85ekS+FOEbeV082e0t5+CiTVdvET8Eymh9LV36fADtIHDH3Sa3oX3tLZb65N+S8GJg5miC20
6RN00Z+ufsxxrEmUYfW8Ii4HlbpFJjsIRf+9SO0fGRPXtMSmmdW4v6z45Zh8hoTGkQMoiAxVmTQG
LeoBKPG51m5CA8iOle18z+KGbJjR4WawFASdCtKyat6A11xDIgkUhyuJhvkuPtuAo6+Q7mrKWWWr
qHt5qEndhsqwJcp+KrYgNPUvr3fRKR8Jkm7iDq2rCoprrScagXSvyDq3TsNrU1XeRQKa21X8uMUI
EK3BxtymBjoV+dGj5JljDgQwlby/MnDjjLbP6JMG38wjPG38brhJ19Dzl1YJaIIZLwdhIJ7Ip/ZE
+KiLfIbGVNlnSXHPm28WM11bvJlrnTTL60MmztING2iZ8kM8iqnKWwaNWupzNGDS/srEsLQifBvN
apRsksZPNC24vI1LgQVQzDWM+BvokpCLFZ2TRHXHyxbOqESDa3oV8ySo8Tz/BzEYfwUhxdckkHQu
IzEWTRcikK6mHcsc11JudP77soz5gSObvnkkQ3oA4e1rAGMcMiJaNxuN8W7fZFG4orClA3YsZVbo
kX8Nx9EQjQYpXY/hz6xxe4yb9LrPhlUCtjncOl8QkjIomaP0J0+eJVZZp4oCUWbPgqlHmI07xG4m
r2mrPQDDLLdEni1mtk9qY82VLxkGZvjQaj2DyGlfT5OjdeJ1HKEPmwMUFo0QGANNVMs1ojU2uyV/
jRP9nyVK7mrSnEw0PR6SmXKNw+YDyvUbJhdeUiX/0EIc8py4NV+r0C0fNWLNBTPMKsL+TzfRzPBa
wIhr69VsFxpupm07gDbr3qR71jS4jebSYg2NfUmhaL5wDAypgBzj65V1pFAiRgXzI1iqYzyasJdi
dC1j5RJalIGGNQuDhPhXZn4ZimZyKrCge7kVXTX6Vu/qXV3/unzOFm8680iKdNBSbrOc95CSYOZU
G2NcY9ljA1KtltgeSNg6r2AM1Gu93zPz2WGl8g93z/EHzGo4UmVYY/C0KhBl8Gz8Zg1Iv03JD8Wo
d6pAAzFfewAvHvmj9UpGahZa13ch1lvGW969JsMbT147sZZQXHrbonUM2TzkaoApJhllWMSFVgnE
LpPIfk6q/RPIK4FJM9doo+uO/Oga5ibAYnKFkRyIXrh2kSVu2bS961hx6tbDz9rWbpIkcQlfiytW
Pk4mgyypxZMohMr7yW2Sq8neCtBWmS24bkF+soZbsmzHGOvEZAS1MQ15usE65v7DaFYF+CncutR8
plR7UpYryeJF7zNPj/6vGMmQB6L1YKiCmLR74/WdmFJ/JBs7twFnBHwGZI3XANTXFiZZ7si1sIk7
SFSLyeN2lLs2mo4rPjQrb/k1QZLNRrFVE62dNUhfMvN2AENJDfjRy55gUX9orpzb+dH7K4M6E5rV
idYi2AzR9tJmb316G42p34bfMaWIC8pt8RS7LHLxLALd39YwJo18sxSQ5bUQVqhX8D3mxm7sbd+C
xutmFNrmspxF/aEb1gTEH3iTZLiwDIHfBFBf3L3omp7IPkbOD8iJwWUpi+HlkRRplwp7BtCaoMDG
rK9LzB5tIq68U25Prq6LhyoCquBlieeoWajDHN/rksiBO1lvVR1eaMoPLtyGXscontlh4ykayk2G
i5jaYr6aBnr8ETUDwP3pSnPn0h4ef4L0dBiMOM/TGJ9Am8JXY3OTkceRDPdMrFQmz9SLHiaMmeA2
BD4XmFXnTT6+J6YuBHoi5vZGwIK5Yab6aM052El1PSj8Z5kIb0W5ZxHbl0AYzdz9i5keyToxq0OH
yJ4RQxQGL9yCW90Q12BZ9ek0+qxxgKJVbJSm34I5ZG1scP7xk3BxFo4hRWJjhgfNx5JwEE1ikGgC
xsXQOT7r1Z2iOhuqgi/HNDeKMF4mkG4nKAhr+nNXRyvMK7OvPJOO9sT5C4CTLw9ylBgPmMBxiNHr
6LOP0VjTrnUnnpkN1odWBUzoUbyP4AFOdzPvoqExuhAogWFA4n2jXQ1lIMpv/7CHx2KkBApoahVU
Q6FG9bXWg+jF+FTfRx+gZCRyx+1lYWdeRlqSdM8NZaxxM4Ksju7xgHCT5s6x1078/CPyzuDhhdcP
Wt/QkSudgpZNycRaALCW5rDBtE3tIp+teZRr4xbeIHNLs8/8vMrQFJ/y4RZkDsiE4mo8tIV46Pg0
rn3RrELpi5AeAN8rOhlNMDlLXzSlPV7AApOWY5MFgF1DlVZzQ9Fd0Qb1HJ3tqFPfYmZoO5rhTUyj
h7j52+alWfEmoCAxH4D/yiOrRhL2BDQfQI3QfwMv1C3s21BV7oXTA5F0WLmzzgPmL2kI6mY8Hzw5
pG02uhbg1TOWT63htQEmwWsnNNCP1lTNe5dYKWjI1TseTfRWN9Sb1Faon07ZygH92mdJ6/NTCw9w
Df4JTAyn5yc07XjowhhAJrXV4yHZFYaKrFRBnhUn1X2kghna9YasjK/A1IBDlqQZkndoG5/2lKbs
eTAyMblcoeS73SHpmikGWO8bUmQHtRnLGL07+CW35Vb7XDmJ5tdhjbRpW/IxiCareNEtjglXXmnP
KifK76Zsm62TKvqrGYbNLudj4acxAZd9QgogjYYh2i6QZr8XyPP/9fsWpV6UrGdNAG4FKaVTbagJ
VbtRS3D09MnHOAWauj7CaY0sbrbkU52fSpEizNApC7POISUxruL0SaAjIRu9y07k3C9CBu45sP/Y
QP+RR7BqVlTh5EBGg86NCQSygPcB6nwMKLPLgs6v01NB8xvh6DrNnJKHaO7HBaODN0z5ETU3jhFM
zG3WenvOAss55QAIHIPqM8u9PHCvhCJH0QUuC1BzZnnXJT6nT111i6OSgfW9WHkHnD1ucD7nKBbw
LsDBQIuwtLAB7XF6V+boFQdhq07vS/MHB2RrpjFX2MZmWKOtWfQIAPkx5gn/uVFYkojiCukFxfMZ
UwmO/YABiVK8lfQ57r4L5yEBEB3um3atReDcGrFOWAqeVHPXiAws0Of6aNIciGWok+0GLUSEkt1Z
jKyoc3l1tuMgdQSw57NMbQpGANbP+FdV2IPC5rMdAdR/NTku0po2CXR66EATXa/F7OdWg+U5SGNi
Yg8wqfJzxCachhaGJTyLv0ziaahRnrvmipspLyrbaWvAKecdQDAb9F6ryNgScBfKSNOiEnUBUg6A
XfGXovMHw1MzP0wCnrk0/WbkmLPZadatXW8vn8OlUOtYrnQOUz0uld7GOu2WbxM67PpxjZ3q/Khj
aWjIhzIxxXOGVsh4z/W8xA6CCb5u902/G5tipiFCg/7KI3LJKI9FSfFWVkVIAQDzwrMjjvF6a2eb
uasW+eay0tZWJPn7KAV9K4shJtSQUhzuh+ybU1ReOP6MVzsmlvwJqAmQ63PgUFCLOvUnM4plW/Yc
Ny0o55xHJ3Vcx3xg4ZPAiIO1BmCpL9mDBU+CVyrQvSzZmWiNgtSQMQd4oIXhmuvUT/qEnQuU5qEN
X0HMrpAbEX0fK6+wdwYgIOrbGOMjWrq1uyuV/GRK4xb1Uz7tSstPyuLx71V//H2SvVpNa2RmhMAD
nfCp6nbjhtEHo/3kyUqIc178xImEOwXPOuoncHHSE8FgdqvFJjTBcEOVyTYfgfbsNjEGSrKHxhr9
WEO2l5dBXsGz5x816vahlzc/TOOQDa+lPbjW4KnWw3oyf7av00jg9NMkMxc6hhGGWQlNcTWqBZQf
oHCAspXhPKfFxkL9KttVip9HhV/+A0gaMs/QDOgXkPSWH2dNAwQmlNlztCOq6JoAxT0aANSVg7zk
fo+FzHHKcXjQ1k4JflbcLto7567Jt7TYGPFzb+6K8E5fS+Kfhz1Q6NGapCu0aUYzSoAe4Fkm5pMs
lxi3A0g/nbVn55LjALiPaqJcoM6FitNlIW0Pk6vgbY2sA2Hrnk2PMZ4tRPuer02TLfgNXJdftEQg
yzgr+IBXGG0rBKKS9MmKGNhw0b1d3UWamxkY9V0J5xb260SatF99qke5MuMNZul+aipQdMcAeiCu
pbsF+TBA+gvG5sueYMHXn4iU9iwFj3NpdhCpMyNQufD76kZdM4yFDTsRIrmbqU/TkM2okFFfuE1+
QBwMtbo2+gTXuo31xR3DeUJNCrhjaKA+NY6iTElOxlmH+VMy7PvklpcG2mh8MwpI+ZykxIsxsFn+
TKzrcNpRg/k9QSFNnQdIAFnPow0LMbIjAhA1oosYzUXdBhFFRtwqvuudv78EURn687mSauAfRakn
+H2GNgwH7Woa29Lms1fsgP68vNXnk8CgyzmWNZvfkTtgNij/pjlKCZvPyvRb5S0BNpvD3Szeq2PA
kk1tXDtaoFf33DoUY+k1+qNjfsuLeFuvXUHnnZwnX4PS2OnXtGoe9qqKr3GgZkAXRzcmBuUz1W27
vVVGbth/E2zYmuZ9Wfj98A/wh1DGf7A95YKjgpxAi+rcrIz7wXnWJzRQVYchXrkAF8/XHzHysI0y
hYrTJhBTtt8S1vtRvSubcuUQL/mN4+yN5DdqkBCA+xjZG8Ped+Mvq3vWDcA6Hpros7I3ibpdMaTZ
wUo3J/jU8BgExp+N0F6K3DpniodeM/FWYomHJtw8eaFVkIeHgUyYBHszkFLhCHFWlvm1J2dyQQKL
hCOqxCgTn5oMLZSRhZWFUXm3fRXfi8D4NPz4Z4XWOTfZs8yNfqL0+cZv7KtxRfbCPoLxBzw16AYB
o/BXnHN0djLGm5AClnVGVLNtv+Dbbgguq3VhF9EzrWHiQ6Vgslel41kXtB6aRMH12SSoRGE4aIuW
NkDSuWbiwxela/C2C/f1scCvmvzRmiy9ZFo9/D/OvqtHbl3p9hcJkEQF6lWh8+RovwizPR7lLCr9
+m/JuPeMmk20YB/s82RgqkmRVcWqVWv5ODZabKcxRqCi/cROMVmpg4v2brGwP4/ThZ1Ohvyrlll4
T0gBUIkoJg0Y2vmHD7Q0onJno2R6nsNzOyHkxyzfIdZbX6+0SQRxDIK9oBye6WBxErjYkhjSlJEE
5w9cgaemYA6pMKXQR14xKyZ28cq+CULZmTkuNkQSnhCSjDOXqp8JAGqRqtip5FX0QLGXazqMa9a4
41frDG3ZHNZUw63jD4i52Fq9GxJXVx8S9nX9rAvCNCpXMxsSmFkQqPnSp6mnVgWUWOIcQXi57Tbp
c7EdD/W+8ejecqSXyNHughPk0G6lnyDA9cptfHLhcOzGC9zrv+XyeJ7/FG6bZdk3cmZKUKhtKjw2
Dq3WAcazEucv7xqMgCcABUFAuy7mg/QpQydowHpV0EVqzK0wDJyZj6a0v76YSycCOzPLDsTk0Efn
0594Cgq5jGBHUb4S00MZa6re1Dy2O+MhM3sn1FcC3CVEfS7bLixy24d3daz4PiySu5+RQ94b7wkz
cVvmPf+y7Ok9evyVNV7kAJ4VAThka250Ku30UDwFm8kjHkp727UGy+U9Pf9J3FFO5b5QxmzebN8D
wUlnHZr2h6W7+doU9CVs6WzxABJxXseSyz6fj/EEhBGKvL4fbczWD24UEsebyMp0ZE518amFRvAY
KjTcGsxKnq9/80vOAe5XcA8ieVSCvjfwK3qnxqsBY/WW1/6Xyvb96JbgHIhwbY7Szly5OMJt1qAb
Q+c5CHCNnS/er62aZDKqz21100AFJFUfqPlj0N2qXvGEwlO9sDTfrkUEyfRYrvO5zp30oF7E6FYF
rgKoTxTaLuzfOu1Ba1dG24T3dWGRc/VU86GHS2CRmNui9ybVRDvizi//oROFs/rd9eCpmLUhzIdx
7kfIphMZGCvC/BBIH1ELqNmXrz3K0fNg3UKq5vqZEX+772YLd3D9QI4DI5/Xp7ggUbdr6d6wvNzy
5H6l9ix0r98L5JvgSlBDgLmAJUnzAJ/tp3tlfL++GPE1XNjggr8iSSWGwULorMwK3YWXoZjdTo1n
+RFEM1662JbGfbemmCxYmQE2FhTwUeBCfYs7I3EI9CVNIuT28clU7lP9Pfv7jAPVw4UJzrlGgC3G
/YgaVZLft+p93b1UBeYt7lS24sYFJctzS5zPHCqgbtAixEP0PfnQnDq3U7t7xfzIJjiRW7vqHc0O
Pw7Iee6aA4ntry/5Z7pS/7icrpu7TCYagIiTIGzjG+Mj2FvowNAEVhQQWNjalh7kjyq1k9dimx7z
0JkOw9fQbNSV5FFwG87scv6lYihSmh3sUv8+lZ/iyqHU0eDQ43H390f1zBR3aMALTc3SwD7T9KuV
3o3fYY8xltFu2I1SvSrxTeCvzWsJfNmZSe4QpZKm5TTG6lBO6pX3Sd7W1ilf6/XMf+X8cXb+7bgD
1I1JM40UC7OUz7H7IJLrW49V+JhGO19d8SnCFVGwk4Lfeq6hcg9QmfVN2PeoNGooFHToygEGGaQn
soYAFd7whR3tPO4kfaeSpIWdYLpTddcvn7u1XGX+E/y24cDDg8x1cp1P2PKWhoXqQ8oCGDowun6R
tUqz2ACVoc0sAwDFPysJRXXAnCCpGSgEdDDq07TK7Sg0AZbxuTMFYBcPssLgn95j0bOX+izKRwPS
UNdvjeh7zzTm/98A59/DVlGHKc/Ayp09yGimq8mdmT6Ga+mc6HMvzXDHqo6rDpEK6wib/ZS/mpUd
+yv3X+Rplia4ExUGTYDRP6yEFq9S9APMzlRCAW5M7HSNnVX4VcDMQyngWarCQ3ZpovVKI6O/pkdA
8pdOk61BWtcscItJkKwUxdxVbhESUAcq9ZUsTPhBFkuY/32R99VtiRqeBRiAFL5E2jMZByfuV76I
0AaUhGZFMxT9+NZg4E95lQxowRfDnSS5tDiR7Ov68RWkr7PM9v9MzMd7sYy0DppEK2GiHG9bajPL
1YDnKm8qacfKysW86cp9EflilQJxiN4F9EP4OAp0g4K2PKqO4bipjMZVCzy5RlcyTvDP1Sp7pvBQ
L8xx62t1K4S6PMzR+tQru8h8NYk71juwO17fSPG3+l4XFzz7jlZdNMEQG34a8bYCnb22cuSEa0ET
a9YlmzvFXBijlZVBZAYFeVI+9+VLFO61AFC8pzheybhWDJlcBl6xnmVZBccvj7sue0bWmpZOB1yW
8beTXkiq1O8V8RNzgUoBLATgzTHCNykF5WcdedYa8FzooS1oJkB/Hao1/ImToWQRQ1MZRxwkvpDK
wgiUzCATuZIhCj3Owgx30pQ2jpUwgBlVfpCk92ptjkX0kpjFZvGJKZArSOzPr2oRG3Huz0CBasow
+R0eaZy4JFJ3mGc/yv3tkOfAkqh5BUqeZmVSVNASQZVAB7rdnHNgiE6dG49zEpm0neCKbpVjtkXJ
15UlG41b0KLYIIyL7WHF5OV4MA7H0uTsSRauCZ6CgW0IJtVtvo8en/M9CCyUN8up3PIL1YNteKs8
KD+JI2Hiw5Y+r99n0akBqxuxdGig4T9ut1uSWWTKcdkGeldgplKPd70EzNf+uhmR2wAOY84fUJnF
NPD5IsO2I1NDcQMKZav6v7vxbsSs83UbAojVPET2PyM6d58xPcag8A0jrHQAoXEx/O+bPzRza+kO
eAan/DEGoUC6crlFF2JplSv9BCNB03a22uTHCHNWpfZ2fV3CT2TiIuBuY6qEr0/UKuaGpxIXogXB
B3M0TOBsQYKiVk5lJkbr6FAmyNzrNkXxkgA5qQA5D91CPnMZyATiQcznO36r5aMN5cIYNF+lVDlm
1NKt3qsg7G/K6EZqfdT2xkzZXv8BwgPzvWiN+5ZoIDcJnRddFR+Zua/oD8Y2102IPc3CBvflKgyw
VeUEG4qxB5eJjck8gE/u0/Z+Qom48d1CAhuXd92qKOhgEB6yeYgJc4v8/CakqUQJS2FUQyqVEq/C
pfOt1JbSVzVfSayEJ2fuEKLCjyq/PG/ywrXIGWGdZTG0zOrIBbECCDDbyg5TFXniKiOM8IstjM0/
ZmFsKvLUHypIw8jl/ai5bf+S0JUvJtw7C9yMM+UzWhecF5EwDp7maY8PVuVQxJZsk37gYe3oBtTN
Qn3FnwjvwLc1nvmlMqoWGBgsaIxAsk5/TPV7YE0PWS4f5ZwiV8CUgLYGMryMQAjfM1UutKOAXdN1
bo1FjOF6ZCWFk4+bQbvDhHMHehVw/DgdWBLYDXwZo1+0rm3IrbqKvvaiuPiMs33IVtC5vauoFmff
l3LIVrUdYHHqoY9+adVDGKzEnEuQ6JmNi5r9aOq+btSw0VjaA4a67IxpziD/inVoWMXqjkT5zzYY
f8RMslWm7MtkTXn6Ij3nfgF39UEs1RopxS+YQZYWoA1Nc1uG7dFoB1dHdj5Gq/rvcyQ9KzPApGKA
qAFbKxh4qNJ5UkDRCkcqAfzfShhgf2fTTJQij337GOpd+VDJkp5tVL0Er4yvm0FwUgIt2Zll0ZEN
SzX5EFu0X3t0X0Qw/LI540IxZwa28oMfxtAVQ0G0HCR1+laa6KaM/jprnE0YGMLCsIYA/dkZWTKa
CPkYlQ32lUodtWtWQtaFs5tNgBLAQLVozn+5TEZmY2VNaEE7ZZbt1CqwpeFURyp0Gf6e7gBhUYFS
LGBpePxe7FcRpwl0i8GSGkNyDgJUhXXQi4dgLVSIVoRyDlgOkDcBjcCFCszcag2wGPgumXxU5F9y
Ve2aQYbYnS6tRCXhlUS2jQQK+OYZZ3HuvVVMimuhmcxo2Fu/fxn0yZbDnZImTlbcScWLwY5MP2Td
S2isPPdEV3Fpmct/u1yto7BOC7zCbszqRsn3qiI5Ork1wxdlWomIlzkiTslM34DnBcHwIy/GHGth
kI1yATpwAAi0Qn0cu2erK70gKDZl3Not6W9kOTlRiR4axf9xPfiL1go+EUuFZiKwyX++wiJGgjhP
Z9WQFw76xq+jHtpqQTZWTJ2wlt9xWI9toK1cC/GKKW6fagCpArHc8y8rDSMJ/QArHhL9eVDlgzQq
7qC0aOUZwclQentMrINcEkf3PzPtH4Zr4faw10BroE1p8gGF+KFidi1uS9GcaGm3zZ72GO7FEDsK
SdTyqLW1/E1KIBUA3QvMsqx98jlV5B0vIOAzChyvYpV/fddW5DdMhmPo472SgbBMxxiq9BXCNxjS
Lh33mn8z9M7ff2mosRAMIAFyjWzvfNchEg+WyTnAYOAvPiVtnUHOrS1vUNt4mlh0a8Y+KJ+tdgUf
I3IZFiYHoJkM/OWFkIRC6jyNwPPkaBWqAAzyYcZ4Fw29LSvBSgfgIhlDdjCTsAB6oENllidD8Uut
ls0Co7Sd/stq2Bbji25bNLbV1nsTTfDr+3mZrM/m0JCCLB+Mot99vqGQG2UsmacTkPo8DaCwo2rm
FHLiKbTCxPt9Z8lOx/xNoKwp0wj29Mwy9ymlwoirXoLlxr/v/dhp8xrZerDBiMjaXVUvjypMIXhp
YA+YhWjPFymNYCqzMviHdiIHLYptRP5TKAUuKWsvyTRMJISbgj5ORnicemPbyGtkYcLFztDueVBj
Htc+/wX5BKq5MMdiJ+lnq980EmaS2kcIXPz9/QBy3ECFD2AcSKVxK2U08xvcSaS5CjvUtPPgqgG7
U35JebuTsmGPx8R25QgJTyygi3jTYixQ5itLWmmaOZVgM4n2erGL9IMSbOt0p8nQQtmFk5uZb7p0
yq2NGr9IePa2/U4379haiUsQBUAKDFJ7OOR53JdLsRmxhlAa8TtiSKclW408m/oNrX0nCY9Wqm+u
L1v4Rb+t8VWRbhirKK7g//Oic1r5rWpCdxgw77Pm8kTbq1IkeH+Is1DSOj86PibpesYmUKDIoPWT
Iie22GOulMeQJI+DVT9cX5coZcFTEIQXqNdh+p336408yBEE6gtgAUdIq5Z22WxAYmRr5U2eOdDQ
9KNHP3+NaOQAwnHduCa4qEvb80VeBPKk6xW5hnYbJoEDZ/LjkxKusRYKHmLoHmCw3EAPQQPk9dxE
15RlSH0KAmYg0WnMHF0ekQVG++srEZBfgJgAwXlmSIL8Id+d1Jmmd6CZgnurrWIbBaEGIv4MM580
sNxOH9IthsHAImfAOMBszQioahiMSAwD/UVCsNl3RTaueELBWZqZTPB/wNLh7Tk3BDS1lo0mHktF
0jDDwSPIP9EwAROnpabI7c2aJEdd8uM1LpX57nHJAjoOSNFA5CUbMt8TMKLEYAXKC1De8tT6tjcq
V50MABNLJ6UfWQP6/rUPIHD6Zya5Dx2x3Oq7ASZNOrhV+WLVsiMPmadJyT2GIzD0APlbZDaDnary
NrUsp/fVlbbO5ZQYwqs+/6fMkreAlp+ftmxEkhYzXKaaRHaXohgGDe1K/+xIe9TkzPETBDztw4oM
1I7qrcYg1Kbkuyi7r6mxS/TW9sHtGhvR0afGNlQleyhXC7yiW6dD7UQjeOKhRMKdiq5hcTBauHV5
R5HNHVjyHvs2Ol1+E7zEWrnXonelAfQdzM8qpiXjuAYh89rIt+hi4jrOw7So1Oh86MIFwIj8hMQn
IlLrRJoy7Go9yx3S1CtPI7ElvDMp8M54A3InQwEcNmVzySDW1B1Vwl3TpZ6RmiuBURQhTIw+z8B3
cEvxHmCQiQRG3ax0aIjKYAMJ0c+oKDbaGtub0GMDQITiJ8bKQYnCHbJ8jPS4javSKSrfV70wkrON
LtctEjcJGDE6mm8KU5RdhknMU2M2yokatXLU8hKqgyDfW4kggnXjqatgngD9TPxvdkILJ463WFfH
E4i60mh8j1L05KT6ppXkPW3WBuaE6SuG2BDvUdObKT7ObRVSCayVj8ZEU9tddPKLTyZ9qa1nau+6
ukU5E83h6479srE0l+8WJuflL5YXxQxsxwlMQgbLrd9QEHn8D9yMeNva7IhRUPv+EP4Gv4djutmK
OxHs7JlpbmfHsKwbK+5KJ85/VDLQ8yl0be560q68CgRh4szOnGktluhnvlw0DHYkNQWFkOQk1uBI
Q7OHeLhNpHBlS0WJ23JHucStJ5ibiHrsaNq+T/VgT+VTHz3Kklv4QA6tDaZhrgE/nwtGqFEgycEw
PRTN+Cg4xVls5gSpGyprJgOD4DDU26ZCI82DZzAOdatWxAss09qMWVu/ymWt3ku6NZJDa2ZAe/el
MmyMhGAwh6H+Fmy0aRwf1LEA1JVMhKT3cLLVFghqzdxFfjJ8JMpQAAM7BsQLpwDePqBBcmwqq+1d
tQ41EFsYXRF6gy7Vh1RGhySabyfJVV9yMiYrn1YrNzu16ZPRlTNLitwujHPTaQaf3upSFeu2otDy
ngSa/FypSvquyxmVwbRFJzwewX4tO1qk+KodFm28Z1lP8BwarcRVzLDGb6DstjN9okOBSgo+lDoq
XRTT6ydSEUCT0QLsPRa38k/0OuHSNDkyoKaWgfxto4eVegj6Ysjstpw7zCAg10PQukvZvoR7gcCp
kmouUHTyzqpUAIDblKkTZscHNGjiIa/ggeWxO/RJaEHeIYjpZ6FgGGVkpvWVBKWyz4gVgXxNHl0r
Bcv2AXol4OZoxw77VmCT7aCJwQZXmYyBGKE1fIfJWva7Kkd2Y4CnsnGUJPbZJvJZCPrtOta/Mstv
P5SoHakDzYz6F5CS+VMRFZNv6xX4flsqWV+pju19NAszuK2VAeOjwZgWxO5BHKO1U+V1NQZaEdMQ
OnvMvne5rw5OWLb7rGXxYer7fI/6qbqX24F+VEMJThY1D7NiUzc4YVI9kPyg6yPJbnK9oJ4KjcrA
rVOWH0nR+TeyWkr1bswVM4CqsCyBdB1nFxrRavGu1qMPojEL+F2nHqcKAnymbhUP5RCHR6Meieag
C1dNdj5UFTr7XdFAHC8Jg00c9s2tpE/Kk1YPETgWq24CGzkpVOW+1Lu89FivsAA9yJqchl5tPIK3
1X+dNYJCxzByHb1Y1chWXq7CKIZaOXhzZ29+wVNS1y1OT1YiKsszM9M2rG7U/kcS3RI0hOIdKb7q
yR3JyQBj3XWXLjKNxzJKh9RCGAV/1bm/K7rWqpoECVAb6aem62714DMB66WelFsV5iBAtynU/lhh
trcB0KTV1qZoBC4QxDqYNgD0EwxBfHsql+QpC5EiO0xSbNXZ6ifWa7iVshNG+eb6cgXenQAtaSDF
UsFxzVcuFSnVG6WVULlktmHclpnhRM1u9J99sqaKK1oWamYzQ+zcnOWLWeXYw21WYPv3Gw1V0kor
Doo8sNQG1gkM+PAizJ0CJYG2FTP6fuW7CsLlWSLChbFUAshVMpCIVEO1o5UOIXB8YozkBuT++pYK
1gnCbs1ChR+D2ZBPOT9AZBitmo5gsIq73PPBw+SqUvEkDb0Xm5lHMds2DGtDjoKs/cwml4eYIGwM
uxg2U9bbeU2QsD9dX5UgTwZlGTJyPAvQVucRY35pRVozNmj96ODvyYFWH2rII6zwown37tsK/zTM
w5h1U89A3c8sBFXpNUogeJIbjmSmGzPQtl0gbf96YRgYB24Rlw3c/fznasnYRNDhQxgDn0MjMyQa
/j6NlL9P18AnBb5SKFSjesOXHVt0IGgZQnwjVlqv1ncgHENG9YxhtevLEb0yMaeGZxOuGBI33nuM
4CUmZRCVkEXq+/dqSEzU4EfIxTltl0J5ASNU+BVhnIyTbfSab9gjkpCffse6CrqPQXLKA8U8hk1n
7cLACD3fL4NjGPWSp2hph1plYyS+m7R9cT+kBq1ste4wlHJ9GaIaweK48YWnogXX8pSALQBwPiO9
p/6XOuwjiL2m92H2ZHS/r5sTeofFuZuzxEWSG7eRihEvmAv9GzrsAFie6ldtbfhUeEsXVsi5lUhH
iZvMp7s2UU7rY1R5knBtDln0DMI5Q21FBYQDDmj+FYu1WF2U6zKroTdpoLwaTgCjgHhm+hmS3FbC
n302i7VmmrKSuAscxJlZzu0lTZ6pdQyzTO+9MgOMedymbMWIaAdlCGxAwFsGwRf/xGtT0oydjNdt
h8ZeQMK7JFibEVozwblSpagRKwOYyLIEd8MPH9R2TVJOsFdwNAq66CBrmlt255+ohupMlzZAq1O5
fMwb6SPw003mlyuPb9ElWprhTjWL0tpoKczMiNX0rmgzZBA3YIVKLY90b5mx4koFyQSWhSWBJHWm
yOGOQFah3ZLpKOO1I3SiivYunhWMBu0ACVSw563JlAnNUfxN8IvOcATOXDwZlcEUvEx9tKeUKfX0
ynDVEqRLJLwp12aORaEJoJ3/WePORdUNgxSPsFZLd1Pf2Kr62SQ3rb4J0dKGCNR1hyT6dIoBjBAg
CZZ5wSilJZE6hf0Ea8ZvzfQsczv0X2n8bPW+W7HPAdD66wZFm6mjJYViOGaqUdM/P5IaGdBoDJIK
7DCDpxc+eBJSbbBZEjtjaI4OM9h/1y2KLgGwOhaAQEB4EJ4cKguHwirMEk3rIrCVwbgLAn0L5avw
H1aGh8/M0YfUxeDZmOk4mhHuWg5yEq+bjpCoBduoF9Z49qwhy0SbuKhs80kS8VH6nVIkmWb9Xsiy
XUQvo4GJEX83rjW4LktPM6Z5AZ3jPlid00pLJwD1pjs5dILHHPU7ZGW3ljfdRk60D56tLXS4IYbg
IobfFvu1caULR8n9AM67pEElqYGCH5CB/22evejWxncFVCjna+QCpinJmTTEgAcOG2WjP4XPYeh2
rnZAOeVYxfYUOubBCX4A12GDenpz/XxefMw/64Ozx7Nobg9xG5xlIK5HVg0UafxFJsmeehsVESt/
0dc4YdcscTsJ/oshbGZYJ5PBfQy5M8sh0UPXgSDlx7+sCVduBhTMo3Lnt7wFSR1pjQF4PFAQme1t
XTkdfQZLZYdbcd3UxfXG9v3hqDQJimsQFz83ZUDdLCLZfD71zkugAlsxjLSpr9etXD7XOTOcW45C
KS7UGmaknX9TfKCXPjxqaOSfeleH2JsNxMt1i/MfPCsY/jEIXkG8m/9QxZ6vq0BHHaJNIwbOzI+Y
fA3o6lX+XWOsoExEZ2JO4P+wRQMIx50+1rA+qEN8qUA6sWAvq7dpf1SLB2asPLn+dDguFrSwxJ0+
OdMLFrbzmVDK7VRbx7gFWxbJCfqAJXOVDkL0RbVVUR4cmuaz1N//YUOxQhkU0QDF8XwzrKbT1Frz
htZQFJE0N6i8FoDj4Ou6HeGBXNiZA/wiL6aSlIICSMaO0mOsH7V4I63hI/9QXl7u5fdauPuVKSNS
A6QijvxgPCj7sLPVh+Y3RhLbnfHUmq704gf25EQuRvC868u7yBjmc/m9PMKh+ZPBKFE7xzYO3Rsq
EHY17OIBTXvyNYKuQx1vZbK7blF4E8DrDmwAxAcV/oiadFR7xceGZqD+gA6voXyFoxuoa4Uj4VUA
9wAF1R26pjzoIRsjpsZokjsJRLzijzJ6lnqvKe/0teFu4YLmScK5IIbKG3fnUhY0kL5QcRNSaW/U
X9TqflkpoA11tXK71yxxd65O/Wj0a1jq1QeLog34RhrTAY3lyqEQRlBtsSQugmJcERg2X8GSKnoz
dYVNjNrp8vgF3f/HOmGnSIaMUfisllDbCu9RU7ClaPJ6+kNDbXMEJGoyIses4r3Whft/OD+L3zYn
GIsLyVLk61qF36ZUbmN5pXYjh5i/erxu5SJvn++FAdwE5ibQTebHtoPK6lWlA40bHX6m7KvrHAiW
y9VhLJ3+87opIbPD0hb3WcMMcRADYJhT8vJ3zJrdgVURiidu0LpIxyBu4gDbVvy3pv8hysS0GesK
0jhA303uI2tjrPQ0mS/IcFcod027NqYhPK4LA9yXSohUjkkFA5WRujE5ja2bVmTTraHkhS56YWf+
98WJMNWiywwGO3r0M8omW8dUXvLf9Y8k9CYLG/NaFzYkTULfZrYxssyOk/ehDJwEuuwxe6RrjD7C
fQPnufYHhQZirHNbfdBhWG6ErRoS1TCFOQQZQxgrpUXhCV9Y4QJbWDc9GBHg+UNcWSP2WuA1Co/J
qJptNPp8ffuEYWZhjItwULHtiTJraETyjQ/6zgYMohtLeQ4DtN13VfTjurmVHeSRdTmeAKo+/kkO
3lmxHTCqSZ4D2b1uRRy3kRbPoiBAEvMPN60cyRSSOW5nR3PTvcteYMsx5HXt8T63m3t9azwx9wPa
vCvZpPDEfxvmC95KWSQsL2C4keh2UhK3MtobvzVXXK3QQyzMcJFNj0CP4ccwE0KpLgohi/u2soMX
CPDZzS4scK6vIiRLNAYLk/qlASFY1bveetW0R7V6C0HpJykHWqxFN+FdXhjlHN8QdrKhJTCql4hm
GFdGNu4mUWjj8eMS85NBrSvMH5mBF4j1Y4hCR2JvhZw/d9D1qGKAqbT+5fpGCA/s4idxrlKCGrWO
4aPUQTsGs3NPZQle3cd6rWsh+qBgXQdBIyBLs+zTuWfJyjbrCsxXOa3qRiOUD6dp5WQKX1YLExdX
T48CWmAa0AluE2+ACKftb6KXacs2yScq5SgMXd+5VYPcITWKAMCEmZsxPrGvfO8fOsxq2GgzTV+y
rQJbs7luUPSplgvkjqwVJEadRRR72L0NsjuYD4r5rv914xEXY2mFO6N+jONAKqxqTH8P0KcKErsd
frbW1/XFiBwJSGlmlKkOCQzegxl90cSgt0IyjvlhPDh0bTP9vfDevJZvI7y3omoph0CHIA9A8zsL
nqzKteIHWttNfGyK2C0hrnZ9WaLYtrTInQlZDSzIh8CiUW20wGEq7rhqj/mp/0zyNS6ZlT00uQNB
LdYBXw1jUvGcMHfoXshKOBORGKLEit4+PhLGZHi4UdtKWj0y4GL0unk2IVGwG0Z1Y1bTu1UoiZ30
tN8OTT26UdCpB2qk731RYQo99qzol455Kj3rN2SY2pUcQuRJwZ+BOpchw43z/TZLZVooFyhB0U7C
yG0EgSYfExgfsWG3a+LWom1e2uK2uQ4KWcoAs3TKqrdBlOZM9S9tjZBPdLmXRrhrh5QooCODkRxC
sX2guEXa3WZSYk//xD31R1l31i4BtHde7yKjRNpHwyYYEPoUVx8SO8w/rl8C4ceZpXv/n4F5rQsD
cgyYuJnBQKCA+BKs14RFtt+9Fpqn5GsIUlFkgV6YSakJjAaAKOfGGNVGORq0mSnoZ9n/qvrN9cWI
vv7y73OLqUKmmYFP8CJF+TYgjRuaz+2whiASbdnSyvzviy3LMYLpZyDJd4p43+lbX/Y0pQO8HC/c
p39YDxSVgHZCNAZ7xLmltM8KSme6boD2narZEAxIqeaK3xB+lG8jf3q+y+Xofqc2Moz4oFWn5hZg
jxVHK7ovJuhNiYqjDGoWbhl5DTrZIUaYItVuglh0DqzYY/wvNG0LK5dyvjo6BirWoQabTPkaoLR2
/WtcjlogRAHbBh0LvPlBLM2tgzEd/mWEBQP8Erm2R23BYBjP20KFk/r7sn7DDU3aLSASoAl0dbwy
r/8C8Ub+7wcYXB0OyulxDUzbXE4NnZravvFSNO/D2kiD8Bp9r5Mfsg3kSCmUButUFEwuIDakT9Za
6iK8ROicYcYSeEpMO54fbX8kjdrFKNDk6qteP+nRXs73RePFa7VLUZQHUOF/hnifoBZjEIcoh6GK
qPY3ff8ySjutfa+znbZG2KHO4YWv0S6Nca5BKyxWA3qKtI/Z08Z8suzIHmMbfbr7k/32Njm2d/I8
w96RtT6P8BYvlsk91PsiztPRhOUYWNcJA4BltBLGhQSny8Vxxz/O+tgKBpggdyxzm0fJkW4lp9oG
N6ZXudW+dDx78IKn3s1ftFPgrr1nhS/pxQ/gj39OayOcJJwZ+lN5Cm6LV8gxtnb89Fv62dwrDwfm
Yl7kZm0CeuUA8behUAeA0yisqlkIRWgQl5woO1WtqyU/U+NvAX5wMXQWXsNoIaYM+PnNKbC0lM3O
eEiKTaSqDjP1PZvqXaNY0Joa7LYuVxishG6NElD3QUVZAWKES2dI60eRnyI1LSLHJ7INYhSCKaJW
uvOrvU7tyP+NXNmOq9tEPZmJ265Odooe+MtfMB/uRQiSaN0pUYdfEBS36gCkJkg8NmV6EwY3Nc5X
/OjjwXvdlV5Cmead1qAHh76GOuMgzm2Cca9tI2bhUQOK815Dp/k+Ku+l+hgaEP82ILNTJDbkZFbM
zn+W9xAgL0D0gPoGgCych0gpzbPcgFkLRC2fZTI1aKVY/ZENQLHnzUycC67RbQUpC2i1xwQPErXH
I5VOMn4ZuJs61v8LKeDcDMS8HmQZAEw+3woWQxa8VgNMidWPDXlLgfGMMBFxfeWi2LU0MrvOxTdW
82lsMz/MHE3yaHgw6B3SJRBwXLcicoNLK9xXTcfJ7CQZS8E7wzYrgFXX+EfX1sGdVV9WMjlXYEFP
HvoMVUPYgNp4uAZQEAVIC9q6AE/PF5NPNhIqF1VZx5kjBfVrbFr3tSLdEmM4UoNtG7XdXd84UcyH
zjYq/FBIhJ4E59wrlF1za5q1U+TCztv3in6VgEFcNyL8Ot9G+FRzQAtR6y1IjNCGObWGSZG1VFMg
0TTP9QEJDrgtmr78Y7MIej/IfawjjOwqs7Mv6S46Dsdykx/xuIlOptcjVEyecRse9P315Qnb3ZhF
A7ofiCBA77hNVFAooVWDs1GETmfZCFCn5Kbqn5J94sZbYBSu2xMeke97yxfq9ARSl0EbZSj/QLUn
+MWgeZhYn3l5v6ofIDwe36b4gp2ijbSPIqxsCFI3iqdTNISuOvQrvUvhAfk+9HyET7Io1icfK+p0
th2U4WFC+Lu+acKVYIoPbE4zgp7XITIUX++CDCaa8heBwlISen3w47oNEYAK8EtApNG7hs6uyXn5
zEhrQEkhL9o708Y6aU5wCH7Xu/AteCj/Q+GRPIJKRf2EgODcswdMLd8nb9d/g2CdZz+BSwiZ0QR6
JZWZIzejrwFsKsv3EFqOTVfLQTLiXbcmKrBSRQeYCa8TdUYHn7t3maQ+6TSsWMPgUCwheOknH+At
ZgKg45RTYlM2ExLdk7rdYL5r5SoIkrQz81x0kTs1ToykxlfVNhJaUxDl7TDDVTlEvpOllUxYlDuc
WeOiTAM5hiSJYI2Qxxblhgmwe3Com+ErIwjsKMCd/PYfQtuZUS7w6KOlaRgYBM62vCuDHkn+2vNS
9Hw5MzGfqUWMDggtMinFuiTpwdc3DfVIGLiafKP778k8KijZ9SfJJIx2Yfr3DRMVM98uqjqOCerR
6Ngbv+Tgx1g9026NtEu854auwqvOZ+z/SPuu3siRpdlfRIAs+leaZht1Sy2veSFGY+iL3v76Lyjc
M8Ou5u3CnLPYmV1AgIJZJisrKzOCpXaFkkhWRgO+rS1eM+i9dt/VadMXhpdVz8rkYPGBeZorLrKy
iwx0FuMlZH5cv2IlkyM1T0MDgz7uxV/KRwnW6W3pqHbyDB6/g7Qr3V4EsSxnM604dlzjRWQbUJ4L
d8jMQxgLDRUI9u6wGV3y3f9G3AlaQOjnC37Rk7bJ7k2s7F185h2fq+aqIO8FExuS/ezpKY6KX0pQ
G7H9wYrlVw3EEc3mtnGrtuFqA15tpDR1VvouFUR5QDcsdiqRPX34gc7fMajtgXpD7N2GWgnVZn6W
P1DMjinBlGloOaBCyUkF0ClvTeqNOseglTPrAoWZLEjOzV19QDESbyD3tcHjTVidlIUZs5mLXdnH
ak6KCAAxsbXgJeo2Ia9pYC1ymdnj8Bwy1/1eiSiEYSVUUQfifj0SXShRWIbkZsknmnEi6U6GwEay
ATEVRHV4tNdr+/oCmTmnBDmFirA8SwaU5xbP4hlKWT6RHJzwTlE4FR7peOmtVUh0EBCwqc1F4uwd
TDJjP5U7PJQgS5PWzznEpsBUmYA9bmytGBRjwoj7g3N7Ma7M4ty28AeUtVM04jGZGXHp9JBrD6L0
Wxt+3IZYOQQvIJjws/KDSS4HQASGLY5WpVvaLgBdwGhwTtuvuknmFrtEYh/r6q5RwaADJLnon9W2
3Mf+zAcXg2N4xEDKTiP/rtJ3TXrCbaLU7rIhBNEX6m4MS0xiy1DDXdRp6HqvnEB7Ib4IutIfESSi
UERpdSp9GHr1PobC2+0BWnEIF5/NBilRF0pqjc/ukM8g+aaXXk3US1L3NszqPECRFjWFJkho2Nxm
oIR+gX5GpO21SXmNTDP7FmAZQvxYkUNcQ1R49oZqIFkT0Yn+75csFVpi2MPS3MoE58e4i7TMIKgW
oWIrfcrFA0051l0vZPx+HYcTIFRwjs4/X7ijrAO9qB/j99d4qEXTLfqok40pvt8ew5XqQsCgcBeZ
ErzTAesSZi74UHMVyjFp9AiKkT7ZiLI3BI4WBOB2vlcnp+ws3bxr7PJZVazGtomlFpuJ5xrXzNXQ
Z46wY1YBYCtRm7CQ4pHA3DL/lSfaXTMK3tgSXqX09bEIviL8g85eDQ9jbJaxSalUpk2JJNxoqc+i
1znia7b37/SjWtmNpR+zn9TODumep0H3xbpzuZeBDB4VESwUaK9ia6QnUWyFQoQD7jVtCi0B1+vf
EsoND2j/nzmL0wa1/M3MYBzlcn3OhxSSQVMmVbIjRVH+AOIHxNhBWkeQYTJrzZHBb+T2ddWhQl5r
M2qB3SNAM3uZhM++3tbP/ZRj7mQxMbbEj3nn8bwwruxBrTcoxZDPRFvO5cIp2yzVlLjCS7sSIDdT
6K2bmqlk64JhWCXJ7sYqRYieQpkGcRavnPG6RxaBG1qCcBfCg9d1G4Tkp6gzr7D54x355n+XreJO
QI7atJUdGMnfO6Sot+hAp9Y+u1dOYHDhhCPXPu4C/+vwW2xPQQJVm2gCP09/B9rBj7zOf1MzTmi1
uiv+WvkVTyxQQFjQxeosiWHUjwm4PSpockovt13A2pZAny4qbEHuMzOuX05kW4Mpv5C7uQmoeCCt
egxN2dP8CUd0bhmCzzmgr+M41AujgRrM2SAaveIsA1GGEEgtTEL7E4TEiUVCzlv7KgLyzYiytPlY
YD2nnxNCwjkE0LWNqaDbruKIGawO2QKBCRXHEhUmYNvG80F+7nxwTD6J8cFMQMzC69m/PuMwWuas
w4psFxhfGPfc+l0FKawey3w6oR1ALLd+6NLeUkGGy600n+/T7JZegF1RuSOyqejcDlaVTkaO/ehl
pWuAOzTYaspmkJ28vs8idNdvDZB43F6FK0K7F5aaTNDgC9nc0wjw8lSfxcESXkx7dHvvZ3pUnSO4
3UJH996krRXsCktCQwsYmyxqg+HMzVCZy/mctY23HApyuSnQtoyKr3ncxfKuwoumuQ1CjgdZc6BL
CCa7UYSm70tz91+bOu2wIyh5nJy+wcviRjDsmkvwu7otwMgiI1+FxcSmjgaaJApFFakdFJu6eRCn
dxJvjfp+RAte88uQd6nyrRDAc0wTOxe/1+o/Jx2x6ZFgV3VUuONCwGxLv9SCuJVhbwZhVCiBWB3h
eMs1C1GdjwJgMEejE4lBEKeiSIg2l8jK0IbJjiC+5CyLlfwbjMAzFvjQIK4gs/uxKgWx9BM0zEBx
wNcO2fgomVshOQaNm2tOYCZWWaPQDf9yng/XHMECmN2bid4FTdcBGM1qpuBJ8mfcnKTxpS720r/X
8F8YyW7FeIQrKmYjC9B91+P3YiJ7IYyc2zueZxG7xUqaauPczBXKsqVN9yk94Cbia59is0WhMwdt
bUMvx4/ZbS3K9upEnG1C7ZX+rW72cf9x26C1UwHCM+KsY4dmdvZGUBRqVZUNdEQMX0HJShX9ijow
PPb5NLrhEEwuBGZ5LItrgzin6fDAiqp3ECBe+qlBCOXInAvxsuSpaUBLbwviSy5Zown6refb9q0M
IYj8wQoPcngwO7IU5UrbSbmgAasxkfglivZcNNq0SfVo5GyzFdc4k5/ghREXu5mI59KqQPRx8YUe
pB3RyJLG6BTkD2hmOglSsS/kUyjKG0NFeHzbvqv5Q1odD3MG4km04YDd9BI1l32ConKK/Yv6r7z9
KL/YZKIdbYM98t6722hXM8egzT9fhHYIj2KtLYHWlTtBeomrvdqH56nqQbsQW7IRcZwjzzpmTGk2
dXFUAS+th02myw+FVkOxKHWjJj4NObgHb9t3FSBf2sfWiRkNSXU9AlVbJzXIcz5X9e9S/znwesOu
U2oMDhM3NIYfxQUFTmOSb3USh1YVU+EApfE7kmVQWR4GDcTVA5QTIHnhNqT7LTRFwnEvPGsZZ1ZH
xihJs7WVsCGGU6AktkUrz8AlP1+dRkgiYH0iHQpy5ctlA82EjJgjpjEsjlm5GZIzXLWlVW8h7wV+
dYEukJRLpF7QTToNQDLJKx6SQJFIUW0FVvc2Mayg5+351REE4SnS4eABQTriEk4R+rSJwGpnNyWQ
IsnJsMGbiRw1dE3/F0tzATV/ymLrxVVSiIUMqEKXngyw0sUqMpG9tqtUnsDllc+cV+cCivEpdSxQ
ShoMohKYZ9DKova9/VSMmmPR+i5Y4DDeJFbwGt+HRY0GVFeeHAoeMRIWDsXaKNNn9GJnkOtCRzYv
VODNGuNVEj0c2rzCUJYykkPEzK20alEDnzs9VXku5bo582s0wUwjQZZkHtjLiSuzvJipImtI8Ay/
0kKyUTB1bwzBrsmid59myDbW7e8YpCCJSe9CQ0S9SO3Epe/gqfhNQd/s7YU0411cmC6/h31H7wSd
Fn37NeogZhIr21A6Kw01sK9sBM0BR09R9/+Fp8Hpi7cD5F1w7DMrSshTVR5ohZkWcwhWUN1V8tGZ
isrBkcK5516n8GHgEoxZVmkn5AZIt2u0pBzk7gAmRyW66zMn119AepqabyEeD26P6XVGksFkJjkr
pwYtg8BUpD2N7rMGA1k4TfyUIExsHSU/BuI2id0a5HXNcTS2Ur8Pm0c9Qnx1iAJexefaDl4MASux
JwgQhpFTfE6tBt/6pP6pkcQrBv9fb0dfVqMSEaXbswQ24/4khNpylAMm1lGSodEP5PvOt0d27ehA
PuQPBOP2zEDWfHTfYGDj2qqVQ43DfxIepOTVFzkpGB4Us0g1s5m1XLExKggGhtm5FspNoYOKnuJi
yxm59Qn6axazRps69LMU9UA2HBEY4Z1AQDGfwpFxWQeZycyRbkTKnzEoGUwjqgXsuqRGLUscgtbf
PxQy5UzR2pkLJsM/MIwtVZTmfjnVtT3R41A9a0L9XtNTnjYbDSmREIThnCht9eBYIjK7bYKgmRg3
QGwpqG7zrfkLxsmnsbD2kWBPYI3q/p2wFE5lFlH7Im0GZemlF28QhzbtgLEUg+YuRrmWoPdu2pzQ
gtzIHG7466rbeV8twJgopkgDGqgR7IsK2R1A2BtmKKYuKtsvNl0gWVKHtpLX3Dyj2xVCwK1kpTxO
ivUxXnwDs7cDOqXIFsNgTbNM/9ugPIJsMWsgXYATDAIcfWUZyn2tf9ze71xcZsNDyCXU8UCAXYi6
ILw8iN05B6sI2RRgEBbSzCo0UD4pjoTI4Db06nZZWMxsF5p1QkxHIBd4FRC7/aQNXse70cxTx56+
eCqCs0TghBwpE/kLPdQFhKCtbTKJDhgTcGtq2vfbhnzF07dAmMC+N6tGN4cGjNPmPRjVGvJmml4l
3GXKCSyNdvlmEq9uTkb+ozE5g7jqDBb2MftEKBNF6ExAy2kDSkbRmkCbEqKlATTCmrktBJ33qrIW
z0CETIWkOB5VwXV6uTPVgsZiMAFRKJ7H7tiYlh5t/KK3Urm02mbLb/++Kkmft+dfRPZ07QyS1iMF
Yqd7DXG1/GFMJjTG5Q4NZwYj9KUWeBvjdausrk8Z2k0o3UThEdtqi/aehKoDnvxy4a4ezol/pMHu
9spZXZ1/Idi3+6ClZT63MtklJJKg1OD0KY/wj2MFW0aUSX4vpLMVKp7zqyR3gvEQhr9u27EeAyqQ
LJqlrqDDxixDMZDSSDCAkibhB/7fkypjW+mFG/sTeM5lr9fOFO9LCHx5nMirO2ABzTjvqcqyCQUM
gJZeiyG0zLSz+qjdtf6H3H+rS57u4er6X+DNA764GJYoW4j7bh5Qc/LkafDAbu8WObEys7sPSs0T
Z+6FlMe7yjOT8dPZ0A2yOMMSU3gV/M8uLUMwYI6bXP4mdZnbk4J3X1xdOnho/+prR4kuM6ltqGRm
M2FkIzJuCBmgIVkcI7CHGcZ0iqWXSBq3A7T5LH2MCsTZKKY1hTcxMS2j9r1c47WUru6WmXBbQmUU
WNsZz6OgZr2NVaOyp3LwUtI+DqHM2ZCrMekfCE1kuvq6AhfSKQSE3Fq9esLlJU48Q0ErNicgXbsT
I7j5f7bg7nC5ioRW1TNz0BFiQLggQolfi9crtKBsKffJbn0a/0IxpxO66vNInKexa7addjb6t0bi
HQr/HwfwF4RZK1RrJnFsYI+eBcjmQS8BRbhJuo98PFZRF83lJMD1t+a1snCBme2P/oK2gCwmrBMb
cFijHEIGxdS2Q/cOZEVGbSuXp1LnhOC8IWV8AMQoEyMWAEqJo6Nw3Q88ve44YfcqCDqzwSeOPyjR
vFwiMk2zwZjnjaI4Y4gKTxk1F5Q99m3fvbrkFzCMYymJNhqxBhik2a22+KzQaxXkqFqLN74/cMBW
l/0CjIn5JLPR82oEWDlSa0xPRafYY/C9znlPOTyg2Z0uvLQWSBXuSACK6EPcexKM0g3Ij3Ne3Hhz
xLgktcABkMRYCKKO/EeQPYXiuMnK+un2HK3DoNAarbNoC2PJzcoiD7N6gluS0AzYyyPy2E8D2Hb+
NxTGUdCkqAI8fVT20KhbyQyfIXfoxdTkXJNXTzK0oP/HGMZVtJGeBq1hwsfi3j+FnuJTV422Da6T
ZeBMvNsrb+wYBwExyF5pc8ChoTEkdkE6K454pQA8m5i9imRNaGoDhi5D1ZpTETOMoXeRfY9SY3Ib
1FnW6IDqZVdOp/b59qyt7l9NRlkOKvPAT8DYV5V12mimD2j1gOh4kCpHbhw5tEXpv0llgv3gDxRj
ZZ2i6YQWgJLk9k4ORoipPQ4Znt/ENvjsqnQn4wGzLyA4dNvE1Slc4DIuShGToYsTAbEPVkcLliKU
XgdDz0lkrs7hAoXxTXIC0m15ts5QnCZ9LMCOIuEhHdTfRWW63NKOVQ+1gGM81NR2rSllMCoN3A6J
4K7w5PqborWcwePhMC5KSvvOKEWYRcrGGuaosYyQfE6e2jzmRYxz1HJ1Ef5jk8SGT5CEzfzIAJYZ
vkT9LgQPZQKxhdaeet9Kk6fJ/D2Iz7nC65i8bkefr4gLYCacGgQt1aYMwFFtoGj9d+2bwcYYIDsF
V1YmgpcVT103WmZnOD2C1aIDewdUvYgMTutOfwTR+sOYibyXndtLCg/jl6cQbXQF7+6Y4yZ+abqD
apybPNzH6aumfUsqnjLePJPXo49+degaoX+UbViXpbEoqhROqEpFC8ogXT5YkVxbVNoN9PuYokQ4
/G/O86+WHKgcoIeP8QhD4hMSVXCuuKCj58qtm49a/lXyWJLXMywLHMYDCO0Yx7UP03RwG9BdFoFI
70dabbPuPEqeRHZD8bNqX8r0jLYZ57b3WU+R4S4g4uEUSQ+2ZkNphbDpeyyuqnHV6jC1Lgi2LTk/
FfnebJxYt9qysgIQjtwGnj339Xz+wf3qbFzEMDSYyrFLYPQkEStFRb8/8Dbsamrlr2lsB+bYCU2a
SoAwKIrvYUWhbzVEsuiGTCCaNLYbbdykwT/XxX9t17+WMftCpxRVzh2WjSromLr2dapS7/bgrZ8Z
fyGYKEPVorYWIQJgm/mxgqRolD/rOP5vg6zvuL8gzNkLhmFDGMHCbOONz1KEXT3zFBDZqjFh2vDY
JPtJ2N6G5C0KZselvZjRlgCS+qhh1tO9n9NvtyHWT4y/VjGbTZN9FGUYCGpLlBLT6kj93Gu1YwQ2
qv8G6G88wcwRxKx6X5HhHhUdneBZHNiEGm43UCs3lLfbWKuueOFBmNNdMUrSaPOSA/FRqqGGLHmt
8QLdGps2QDsar0N0dQwXcMzprhW1BAUowAWQJIxOSmGXxj1VOa5pdTEsUJizHcKgGlq2gNIl005V
259SSzjR+m1D8Ox4eYSlYmwWNAJEVFZOiOhEkK1KeEjLze35Wd2vxvwMI4mKYrIyIeDgJk2cofuQ
DPlRUOSjlomvWqU/3oZZd+YLHGZxo4ckaX0ZfkHu3/CUJcluHG1kyWrUwBUryMVtwYgXgtmUgzuv
5StnvsBl1h8Zhbpup/kQQUlV1ZV7f5ItXB4dnw4WTSo3NL/XNPxRQGamKHWLtvWdroPU7vZ3rE7n
4jOYdSn7E5X7Zo5I0nZfKMWhRlFXNgwWEXgtzLNFtyxmFmdmqkWP21dlt9lPFQuninG5Q1lx/wba
Vo5X5Jh1xYpfJz5FIS62W7UJwsgGljnaosLxjKtOZD67wDkGkhyDmURFGbRY77FIy9FT6l+o1CnQ
JBmJjtq8VGLN2d2rp8sCjZkrs9WTRh8wV2L/jVQvWncg5mvvh+hZONBiMzYtZw/yAJkZS2pfUKDS
A/NobAWaTYWjhOaLKj9lsqtqrsxLB636r78WsgXLahhCpoiE2PQGaBGQaZji5vn2gl8vFVlgMFcD
v0a5Dx1glJiKZzPqzVnOs0NzK+kcKR1OZR/fi039o5L7ydaV6aX2p51g+MgfRvdRNbO7VWns5qns
Qywd9DL9mINR3IRIL+dLycqGmdUk58I9dRYqZ1ytLzRiBhEjO5XxrF8HHvq90ByVF1sSoyuzTPZh
13hKkYBRE54q7ndDY/KSQNfEAxirWZJPBXk66mu/QvFF1BkUUBpu5zkZbVDMog3U1t/xHxSK6Se1
thr3Q/xsbPFRuKNe8wLWmPQs3I3e7bFYOw2WHzEvnMVHNDKYPAoBQ1GCCnPopU2u2Jqsc5zhGgqI
p/6znc15QhYoPtoMIWSMpRGL017Au1FaKKeghLL3v1uzxGHiHIilxkWsYyMji7uV/dwtdfQeKLwk
/Lp3AsORLuJ1VmN5g9Bql6OsDebo2kunTVadOW2DxszRBXuLqPF64dePUjRtQyEHfKioar8cvqDX
Bz9RsFLSxE710crbuwxvwJCZGMJjTyGvGFtCAwojlbNTVt3GAphZHUFkCmmOgg171EsPiqtez5Pd
Wj1PFgjsVgwzFaEUhnIwEAJPm0KDFKa+zSE7fXtprB6S4ApEtw3k9JDAuxxD0IqZQ95jadDwUS3d
CAUXIqJSxUV/NAdqdbUvoJhR8wfSiZTOUOVZkXpLq0WQO8ecM4SHwowc1MGhXjPn6oTozkRhQIRq
Ty557epBheJmcBjrMor/GRCIWQulXGN6JJApB9HdCLkNEVQ+9b2ZunGSWqXMOfmvGZ1ntzh39CDD
qqvQUbqcqCLtkizRAdlQKzmqj+OD9lyfyIO/EZ1ZmAw9/t0u+I2g7vYCWdvUC1w2siFVQmPp6440
7QzdVVE4Gz+Q4NBKzhhznrWuG2YvjWTfGaDAm3QIhHFWeqYVuHpgBfD/EJB9yPYZxNjMyXoTrfSl
3ECcvLGgnCpwrhtr+2FpLrkcZjwiy5GmYPlMw6aND+OI3PKzUTma9P32uK4+HC6RmJ2nZiYlfQAk
Eh/gktuxdWTxoKqoLJG3lbYpoZFd8vr5rjnRmBFmNqFhdAHpBIxwbeXHCWE+ukKtIYAEjxW+NS/+
46GRLfS0ON99N+C9bsu8xcTsGzIlkdjF8Nggydv4z9pD/FY7uhu5eIXzAkzoOXYMB+LyO/WxdIRv
DVgrvPq9wOou7HqLsMkElWi828of1UY8C4eId09ac+0zoQEEHAkEVdhGY3R7TQn07nGGDSc/GkDb
wDu21hzUMspi5r2iWZOKIw4P6lsq2FWEzPO5jQqrCcslCjPPVapGyjQfURkcOvTp9PQIpgkl/Cm3
qKVIBWipuKX4Moleb27UUXRvr26ekfP5tohsFLzqonAR8FJ+7gW0GqJ8MKO8R9bVCGBpJXsfajIB
eiBYT0g/VMamru+m/lUTIC6fvtfxi5hv1XJXTo+3jVs7nJeozL1IKAbUe2cwTimFfTLphz79DSra
t3oUft5G4g0j4/SrTswpBeu7rY8PqvQydk+N//t/gmCvQHGbtlQPYAxJJptEBLSv02ZKqXMbhjdV
bL/mZJih2vbzoIGVDdkHBBqtsavIfae6vfQzlg655IhatruNyxlBNsQOwqGTxBCwgfpeIYXdSWeV
vN3GWPdqf+5NbByqGuAmyArMUtSjmLQDHVcvvBtGf6hU8hkbT7URbW8jrnupv4jM7h7NpEoVH4hV
efRFhLgZJEY4B/8qBoRk0bCJRuir6itaG7XUzx6EtOEpN3ukgkwlb3/ctmR17CTFNBSQmxkqO3Yi
qp0gvDGjQFR5FKwRck/p6BBBhkTRfYDE+f+Gx4xcFkxjAnIieIzysVLu/WSTjHex8ZH55wGsPLfB
Vhffwrj55wsvqItRnIgawMYO8ujKrkpqsABwqsdXvdEChHG1SdD1eN4HiN+XLgiubDEykWsw7lHU
wll2vMli3K0W0JgkIqDAaSqbKM9xm+lzHJ5kchAazmv46tj9TQOwj4l6U49F6iNQ0cEAPfZ7yXCi
ksc3sB5wLlCY5UAV3PJRMgrxvGN4X22nLd7bd9mxgHJVbOENJbciR95RWzhmGzGz0qPhEs78XZPu
zCHZ4huYVdK0CkhiEmyB7sc91I+CV9Qv/nx/JioU/Uqns1VPtyd7fDPc1pb3k2o3G4XzDV8XFjZX
uvwGZhEhDzxkdYBxaMFX4WS9rT4Oh9rrtvFn+SM8yyDudPFwL7m3N8h6OLqwnVlRKSWjVpfAhUiW
IVjItRyaLfnp/2xlC6/h4oZY5SfqOu4LFM7rbsZ7f1zdPAv8ecUvdqivKEliRsBXn44mKDre/Ls+
djH34gYibI/twX8kJ9DMBJ+3DefhMgd7rNWFqlHMOcjMI+RHlOMkuFxxXw7K1xVkYZ2eoB9hkGFd
VH3G/gFiEUncWVPJuZvOH3tj8Xwd/QsYota+HJvzIIIUOA31XzLuEJClsET59xSKuNaIyFHzyoNX
ndHfqftiwVigKnSqwm4Ealv8FHzFSRPQzqQguHvWkCON6s3tGbvyR6BynhOjIP9ChbnJtvtPhakl
ogCy9jivHciptrpXkJKzH75emS6GciaMJnMpCV77cQVhLgcQpQzCbBYIBGXt6CpHECvvZIce8AiO
i9EEjxA6g23l1MbbIfWc73vbcPe3Lb3OWDMfwTjFSAdJhDILPY4eWF2hif5pHnynPka7fGceQZz1
M/l1R6zkvnAMTmh9FXQw0IwvRJNPWCXVrLSnjdYAhkm555xh1+6WgZg3zWLdyGVldMYsrA1qJGRq
lG/f4o328UPdG/fTFqLo5+Yu+pad8+fmNH3ioTZQbMn1Obf/2a/dmmfG7+kTAlNRxkeAxLaMH2Jx
I8nbLLvLoRDCmU3ekDIuLkhFCs0nQOlW+oGeKm2wis/s5a57FX4bWwVFAq7+cBtzFRKq4hB3Aq0r
YsjLIU7oQEdjnFlTJDAht6ZdhJywcYV18ose6A8EO4tRJFJhAkSeOtI9Gh4yr3EES79/RjnMD/RU
/9ae3ypLMO3KzbzS6QvLAAP1JvrUTu0hFjijfOVpsag0sBYpYO1SoEvCPPIkfawXciFDWUbak35P
FXc0fucqLyZfMRuhOEgB8TfE065KgdQ0a8dINLF44yjfmG3QbSmKCiZLp6oWOLoZGsdIzMJTYIZt
7lR5Vp76Pk2fokmO9mlGstzzoR4QW2WJJC/R/PSJCEZ5R+IBKt5EGUrQaKnQxa37vvatOAfzpqtF
0UjA7xmpT2C0i1EyWBNtF9c1CnaEVBJ4l8WrAwUyQOiex60A7EXQQGG8oD8mgV9VsFJOVNEde+rb
Sl0Lu76ZAcsGRMikVzx1bHsPT9n/3Bg4wxs6yJPQeiWirOxy+WZ630dJgbMsIqTcNHoSvBujXCBh
U/HaTK9PFUDN/DF46wLllcZYOpixFNMYShhpi+pAXaLRLiw0A7ncoecs0TUozNwsE2fKBNn+S6vi
QhbyPgWfczgW9SE3tOJM4sb4NAo5GjhY14946HbU0O4MHioClhyWSHJA82xfFyWOKZs+m/f5dnBU
yWlTaCDVsZXcoVVik9wFnuGoburCEb1Rj5e5XjH44hsYxyclbdMHPb6hi+9U9TXUPxKQ0t32dDwM
ZlDHRAza3ADGRO/99r4KN3H0dBvi2pleDCWbgK+GqW6ECRDKNG4kKd0i5nH+HQI8RujMxh8w3M1W
Lo5EvVdoCbZvXHPAwBlp+kNPE44V1wnJr/7XvxiMw+4aMG02AjBKNw3d+CF7Me7EHQlcaW96oSUV
1sSbnLWRW5rF7OM60kMwvQEynSrLBENtxwl8r8t+GaOYJRYgkZwLM0J1pz+FNqnwWqE+Ko5mZZve
qXF5M+71PbVF3n1t/sWX8cPcTfx3NJl1J4DPyhzCCtSC5/RhriOwjQ/1QB4i29jpLipqNuar9Nod
fZtX8rWKrBCwVuLtSwIR1eVa0dQOWkklkLU8shT6HL/nemKpg4MHX3H4vL0wVw4CkBmAaXeWcEHg
zYDBvZhpWzUQxZDux27mSUKtXGAPGjT2vNFHryOvxWBtQ2No0a6N6hpI3DMOuY3D3Cxy6A5ThH7i
sM/i72jevm3VdbAAhAXGvG4X262SKwHUu8AQqBX97uo3MXDikLfhrkpr53d4JO/ARAONQjxmXKLU
amMQVRmo7b+I++JJm5cF2ZQGXndGzjV6ZZouoBiDwp74QyWAzgctIIIWW1n4pIGQMjQtSUMS1C4n
zivdyghia4E1VTVAKCex3Yup2pmoEgYNflHcl3JvJQoyuyiJKng1MatA4HpCbYeMFnC2pCEgWqnT
pMPLCfrqx0iyTJBKg7DArZXy8faqWPFWIl52/wPFXtb9QsnFqQHUOBMw1fR+bIuP2xArixsrYtZ3
Bb+zeXWHLZUMMV0BiL4LnMyXHxLkm8KEVzyz5uvxMg6VUnmmtoVVl0uvRX1EH6RjhraLTTs9RulB
iF8DslOhyxGhJqM8TIPdx6cifQDx020br1N6s4akjLlSQUAkIxi/BNcaVU9CX8lscsazGjJKd8bO
TbzEQ+51tMaNeRZwj4VmSmu9CJ7P2dtrs4h8noj3Q9zhCXv1EQVB76JEzWwJfahZiy0RbW4buDaJ
aHCfSwBQtQEaskv71FbNfQ1XC5CFvKr5fiJnbqh4TUgyj6EC6mrkPMBgzarAKVE3apmk4W6qHpLe
MS266azhHB2nc4PiBmHznWzL7W27yNpeA0k2VE4MKJ5cNRlOhZo3agnDMqu22v177TaxhaYRELq1
Vmbddw7xzBMKmE7+toLUzC6zE0gLWYEdbHgfc52YnEdg8THkcpSTKauKtMbHoOBBMi2kzXwbNQdW
8xBvcJ0U3/VHiFfjghTZp5+cgZh/N3O4X2AznrtFL4QE6gcoX70nv8e9IwVuaSkP7ccP4+fkDVvU
gGz7O0234rPu5bkl2Vx+q9VFtjB/XuaLI6otlbio5rnIXfNJfu8sPGodVQ+Lzh5c4Xgm54KT77+u
h4AeOFwS7tFY2jIIpRlIHPZ9UOVQmm080P2Obn1E3uu+rt3kYeCArZg339INyGvOKuSszOUYJHk1
VXgQ75OtmAnWNG0jiJnenscVVwC9PpTrwAsitGYPYEPNy6gwJCyhUbLRNQjGYQ7Cddoe4frcnI1D
ECELZLsvx8yHqlZNcx0COqfaC9+U3vLvSGuJTw/Je+gG8RYJidq6bdba1rgAnffxYm0QIcyokQG0
t2sv2EqWgfh3W38Ub/qRbMk9OG6qTXjMDtKsUsABXwk1oB0NClTUM2oE8d8luG5OQ+FnBkQzHN8r
j/HO2AeKNXySB4SFZ/oaOeou+kjeoqfYaz5ug684KJDYQv5JR7UcoJlWhKyEzkHoh4gN6dEPT1F5
1M3fPeH4wZVlMzPCa6Bu1pDk+TrfFsNrJBFtEoq2xb58lZR3Lf33tY88g4xctoEi36uUA63bZgTJ
NgXtUWn1iUPoPbppb4/UyizhfiBj5YOgR8ZZeDlLJPUVre/myx6a47Ln3vByHdSGO1F99MG4KHBf
Wte8B6gG4T+gkYneQ7Z9I8q6EbS/I7Wbxutd0HV9NzuHWjHY13k3oLVdd4HFbAABFUIkrICFzuPs
lB2Nn+FGc9oN2ZB7GxzwR/FT5N00V1bFBSYTUkl5Ce1XCZi5G0ISJMcRGToJ3LF8DE+NtTcC3jZf
8ZEXiPNFcLEOBVFC03MLQUIdB/AP8TUJ7MYad6NVO6brP0l2um93PAWS2Qzm6LsAZRZOX5McTJGz
mebTJBzQttRrttxkFkWJ5e01uhalLrHYxEqedarWDMDCNax2IZKEt2ZbeaKH2HnQz/VT4NwGXB1Q
sCdglcKBSGyOGLSbFF5NhLNsR3vCcRMrzyVK7/4RZVbkmZnG0B4CEkCWIFoUfXHCJQUlfE0CWmqn
kNAYy2M1uzKFAWHWRlmASMMfAKL6UMqCPrBMvZrnqK6W/Cz6A/EUGddwdGSxlzxR6gdtGKD6ExMs
dtnpg4KzBK4c+hcCMKB3M4uLMFn7pi0KsJ+DdG4oTYeWjmE+SimKJz7/eUoQAUBMBFXxukgU9pTO
qwL3yAIqSeiAT8sBHRxvwT9fCyD1ooAkSRIx67iAMLYIdR6qlQ7icxrKZ7ntHJVKHgk4fmhl4i9Q
yKVTGNPeb2N/RpGTHfp6Pen/SLuy5bhxJftFjOAGknjlUptKuyXZemFYspv7vvPr58Bzb7sKhSmE
PXeJfugIZQFMJBKZJ89JhnvD7rZ/vmMmY1xDT8VEGZ4LA+OMory1glt9zMmxn41b28ZMcDH8hRmC
GrEOrCeYevme7rIqutUStMU7yFwjoWEi0YqMdZudhbOQhg8DdTncgpBThjoKd1voVVOiom9BTZmQ
zUSTAFT72ymy/C5Pn2Zl8uNYVvm+uH45k9xlkToY4Jt7G4T7iQlgepDU36Ow97MZFbt8Y7Zb6HNe
/2AXcRtVYzQwkIZCsApClZyL22tl1aRHR9VxOiTVeJpMNTge6q21Ok9jWEhypEs0IbOHjBeFLbAu
oLp17odxaAzhUECnYwqb7ZAHtXUo6LYCDN9+ybJXTXuM4680knTGRavEXJRpoqSB5IkX5kJWNSVF
i2Kr0R6i2Kvm3u2Sm26GvPMoqfAKQhO6e8izdaY3hkfR+QL1MsvXpoIpJMH7wgiPQ55h9rX5Z6D9
4/VvJzKlIyHE5BduDVxO56ZM8NJPZIS3EGtUMTpeD7dOvPTHumsUt4+Wv4hUEHjBtAlYaSzW+jq3
N+kAFoY6DkSrWwEmHlzHRjtSVogRfSsoOCHLRTEGA53GuRVKswXegx5ipWU2Zmci2wWq9THRchPw
iWqzlOXX6/sotmiwtbHbne/lNXY75m3jMOwG+ZkvIOYzG3eN2s5NnWzTSYHkMnvs/jxJ0Lq56ys7
hr26SP5R497ryvkwQ1EdwymPVivLlwShH7z3v5fHHfEF78wmz7ChTjltauWLZpFNJdOOFhrB6wfs
eoxUlIeDltVCodyLNcyZvm+Mxx7oYEvL/vzet/UTK9zORcXQZinD8syxvlHb8OvQN7fG+hklrQQJ
IVoPmq0IirhfwG3O+bqxgjdkTRdE4vEpn6gXKYoby4Kv4Ib5NYWk4T/omPNXv5maSxtCWA9jhJof
q29q8haiy1qG3WOTfC9sSbwQmgPvqmOoINGCPPC53y1zrKpmzW7NtT7Y2TE3frSAnlo/6ynaj8bz
9VMlyAJtSNUgCUBig13kIn2rToPajcg4Mko/FZCsGmUieRGLAiDSMwMtH6RpF9NcOESqqXeItSjj
7NWh9IdpeUdPAwhEIrknRf6ALM1Ga4m1/PmGVqI1eMPZgK2k9g5zjW6u7tgA/PUtuyzf4nY8tcJd
HpaZFCVtsKA+N4sfykqsQzgb7QNEHJcXTVntHbor9RaolRzFebu7SWv0ykG1kdJ7nU7js1UE+jTu
r/8s0ZfEFlPUbsDce8GwMOT1WuaxiQIfDR+MpH6Ym5frFoQf0oA0NwII3lj8MKMekZIuLbOQNFly
GNVCS7ezoYFzKq1J+L2PR1mlVGQShTeonEAxU4ULnR+GsDeMsCMIwpic/Dqpb2tmPNbop2MOoNhc
X91ljYP7rNzBo8lCwtiC8yhQ2MunrTUE1orBhti1Ur9qDIz3bDvZPSo67UA14aqGIKip8+BOTYla
eyVANtVtv08sY78mwzHM592CUBa2wyEzW//6QmUmuT0dK2sJywgmIVXl9qblzs5nH/p5FAZAXZbJ
X8QzvC8JRKPwyLyYrByXZTQjBfGsL5PtYKtfS7U+VDV6srZ+2y/gJSrs4PoKRV4D0VyDiUtCapsP
anGzziSlSLlsNODMFWDjorwxK/RZHCIpxQlTZZw3Fj9hEP8/91DdTjNSDfDQEK0bI5swNQm70SbN
PmcbbCp3Tfhs6xvpZLEw1MFj4DMm0EY8a1UMuOyamQwS19muVhYPbZ9tQimHjygLQnX9v2Z4kqrO
WSLogcKM2kZB1L8qaFo01SZeVneU8cuJPhuBmCzQYdBPuyAAjoiipToEZJH5hyOUh50ftJlsT+nn
GGJm2fa6kwjP+2ls4a6+CGRxAGzha1mDcZe0T5VjV25WTducRBt9zb/NK4aainvwGEluRNG3AwIC
HQkkziiScT5jN2MZRil8JmtI5tbE/If2xQGd5UaSiYnuBGDSEKr/lzOAC2lJb5TVOivIj4blW9XQ
2DUWmQiw8KsR6Edg+AWMEgZb7EmenA5zMQF6xKRWFxfDRm6VprjqQZgtpYm7wFwgQuOtjxIPwggj
rj435VTKsk4r4HxW3zvaoadGlN8i2axnF7Kh1NrGY9o5rjXp2Z3Zk/hJj/XhxhnaWFKnuVwznnOI
LPglKKE4fBuaGBOZamQBHjoZwWS5Swji9Z64Zfl03Ukvjx8MOeg+mUCsYy6dW7ExTmQwKCr9YXcs
rfcZ8kZ5ucNTFYgySVpz6ZTnptiaT74jtAxrAzyJJVgxwbhPA1ohjZKlEDIjnEOOhHSNxqBwBeaf
uw+qjG5GJImQyAawTIiKqJdgto47XYkztuocAS4DwlvfysddYecbQ5EVSQRmAL3GjeagimCgm3++
X4uGdKHWUG8uO/s7qEa2doj4EdXRH+e0eHf8tsOLCBgKymGTgUaBVUBEoFY2nTIHIdEk4VC4HIqZ
7F9EFYA1nS9HoejwdI2FXVvC0VOdynGpVZVuP8hkjgSBF+KRSFRRt0OlB7Duc1NR0+IM5xSkfdAe
KZzAsTE4c+tUie+071Ydbxyt8VYZhvwy7WHtPrzkUMTF6AdP7mQlXZyGCaw6ef6lbttXvcYtrQKj
opadSxTIsUQ0uH58BXFCA0DMYpK7FqqQnI+MRpTmw5pUXmirm9H4yJdpuyLXWoiMPJ/9pfMyKBzx
tyXeS8DDEXXzDEu980Iciis0UEISrPM7wcxxHzSy9sGlvyAWAyaDkrttX+KdSVKD5Bm9ai9r+xeU
FKAQoKd+adQysTOBu8ACk3pH4EcQ5OGz4LyJoe2EbA6VgIPhpCCej5og7OL3cJx+rJAmxEyPp1fl
g4aK0PUPKNtW7lTkfRUCK49tjbvGtSekcXfptLH0t8R2gk75aluSG1voMWB6tihESS5zoME2BzJ3
WeVpFtBU8eOsL74auqMtyVtFpwGwz//YQSvh/Ay2UNGrQwsLA/sIKtdvJl29MPUU8rWgb44i4/G/
TEQ0mCIUB5/dZTzziI0x5DhqESwb60YHGYYR/XljTmPCrcgd0QVgadX5guYmR6FhQPyqHV3FnDPm
DLO+oG5j16XkVIsWg9oxGJh+RRO+GY6OWq7kug3gc1S7hDxIU6pfWTV3mglFU4uBSzGiwSc6Q6tm
WRsiVs2kK906JDd2QfqNsqT3sarcF51JDqE+HTVFOThOu1f06qVp1ttajyJfKRFruvgBPSQTuex4
qHSoKSvIyCLVGDfXD8ivOcCLnwpVZdZ2RTbEQzindgSILosrqJ5am1ordmoMBKyl+vVIvWSOMX8V
eur8Ga3ET7XIo+MfY4pZq8CALA1qZSiY8W2Drg7RgVwgK1dph2i03ah90jWZrvhluGNGqAaACor5
Nt8yK/KiKeolQiBAEAo7dWvpeFqWu+u7+aspzu0mOIh1AugU7owLjbkuN9dUpziW84ZslLuP2S++
g08SrCxN526Xz/btiYHey5tjdt+6+euz8iU+1O+2LwWZXubaWDDeznj52Rgx4dP6IW1Kzciw4GrO
gnJ4sRc2BtXPuxXkdG07+EvYPml167hEqm8p3Gy8Opl15HC8iDvS7sZICGybKf2+zL0319pNHstg
zoJzjCX+NsNnvGULWe0BZpIKnabcuuvj5Nv1Dyq4P1hzEsUIDK4R6NqeRyWnqdesUPA9rfbJDO/G
8qsBkOP85HRfTXM3hJJcUVCN0M7ssbB/ksT3C7SQlyStoKHjV+1dtkCqyJs1f1oPpvJODbefXpRR
4rWCgiissgIIYYAqyk90ZWNNG1CTQ5V+p/Rb51ENKk//hveQ5Zt+sR+32eeP6/sq8pBTi9w6DeRU
RQ2YIZoz6v1iVIc5IveJ8vXPraBxB4AusM4o0nG3v9VQRkVXVGBpXIK2X/ZN2/kYIpPcxaIYCgfR
cOyBOQarNFvt6VejUzZDnRpf7T4+zptxD/4MT3uvjuYnRuUlrU+pNc7tVU0NUSWHtX6Dmc6dtYWc
1w14z+9yFw9pmT6B6JAZFEhqFZk3YADcHk6pEzfI53HIQCFvdD/xdr3+kS7xYoj/pxb0892z7ZoM
agELoPnN9/1XHYxmKlqrrqX52RHCg9531I//vF8HRAtuHB1gWryWLup+KYapR6tDjFK/aORg6MGU
y/yCeTF/GwDUgBE/FQ9apL7nKwtJq4ftPFVeuU/vndsv1g99T+/Wg/qc+Z4DpBjm4kDE51/fUNHZ
ArjQQvgFuhChi7OaLXEFAABiVtH6ZWu5kYEKh6xsdMm4h892aoY5zonTL2Vkx209ImjcV4s7+sgI
K8/5AnxttrVvq2P7au2aG7pfJaHjF5Xf5a7+Xh932kiNUZq6wPr07fsMw+t9eZwQtTbGM+p/P+tj
A+zfCOFxgG3ROX9TDsEwePn3xV9cspdC4UVXxOk+cMfRUlIrUi38nL4LyM5+BlHJjeXXgf5cV363
mQPqm7vmmNxnbx5I+a5/a6FxgMDQ2ISX4QV5/hEiy6koSp44ndbNkG+LDuPe02MW+2X4s538QibU
K/BooM0wMIWHI4QR+awiH9vWpFlfe0aiAvkIXuoJmhkPiZO4eZpg9EFyIQp82cZIDiAe4DHFWA5b
/4mTKctIGlSDKi8rwRHUO59jhFTV0P94FhI3H4q5wKCxZwHK8ed2SkOrwzhR2fO7VQ7rpPdoSRMZ
n/IldQTMANOBPgM2EBk3dzTT2I6sAgTFnvXivNvH3reBqgwfaOICITt7g78eIBul3DobqLFd9xRR
mD2zzZ3XJm2XZmhgW/e6f4rX9pg/GDdF4zpwUlqDQscAXfaL+nbdLPur3GE9s8odVidr4DA5rHbF
zTy+Vn8s8cB2FHUTeD8Eq1Qeo6iDhLsCHKfylDaoVTSIMsBJvmjdETp9erRdZMOJolzpzCB3W9Ug
xOnrmhm8sbb9UTvaN+sNDZSfnb/4mIBTb7rd9S0UnHFUalgFCoUvxp9w7pvAFJKpV+GbdjUfBjpv
0f1zLfqPYX/gnemGmr0FgZJEOU343UC9bKMjreJNxn23aSybKcOzFCl8v7Oj6a5QTP/6uoQeiWVp
4NfA9zP5h585GHFF8F+IMACRbr7myT5Rb3tUMQavHV90UAytDzoehMn3fNiOSK5kma9olae/gPuY
GYFsZ1OaOBPhqhwMe9DvzYZ8Xl/nZczUgf1DgIZsAjpGBvsRJzGsUEgYzV1XY8jlWS3RjD70oHEy
7xX1YJo/r9tivnB+3M5tcZ8NkAWlKlh8XobvtrkFh2Y6H7XklqaSj8f+0LkhoDROvh0XyVoj0+Ad
+HagcAsU/LMb+72dyO43dnnyZhgWBGOSQE8ijTrfu4WCCnSmLC7jFdnXjqdBkkFL7puq2lzfOdGC
Tiz9qmKefCXSrkkSF1oFdvd1V5jgX6BpsE7W03UzogWBIAmQAfTT0XDj9i3PtCYd0G6CEkJxb9Po
Y26TWxWlF4z8Se5OUYbGKJgJuoc25k34zQPIvsiNCLb0tL4ZhuhhXaytDSZElC82WdbvVONBw3R6
3ugune907Rk6k8eoI+Bn/mizTLJ00eP29PfwW9w3qHJ3A37PSsK3atQCs9UOEKw+pFn80KGRkAOQ
b6NcASxC7M7lH59DZBEYHMIrXkdWzsfRadSXbOqBki876hYQ3dI88DeBXdErFDzqv13/0AJ/go4H
StoANmsY2+MyitWK2qWoIfNVrjPUS7ZL/n0dJUFaZoMLXySsspyGcQ0phNJdw225RH4jpUgSuOzZ
SjiXjZp6VrUOKzGhtdt/UzDhnftxGlzfL5kVLkrGNR16c8BarMUrI6Dm9qg/6s6X61bEO4Y3ugGa
HvQjuHjiaGtqww1rqFGDVMPcUQzQLlQSSsRL+dcI4Wrz8TxM6tqyT6/cluZ9Ye/SxZsHCQjh8lqB
O6OAjRFy8PAAU3seGpvSDtPZxoYpHWgPp35fG81xMOvcHXPdm7Rwq0+yroNo+1gHANNxSJMxSXZu
M0/trKVFWQPHDgWyhR6hdrWlvfZy/Suxb81FfQdpHWYYHYaB5uHrUHhIIZbXwBcs/XZZMcUbfly3
cHlPsjIXMiqQ1oHzh28mgqF+0FsD7wrbSQp/GmOwxsdTEWhd+T4t6YC4GBWS+Hf5wc7vZuY2JzcM
a5oOZoW7uQe7gHOXhi80xJj/U1UeZ10CxRc03YBJA7MQGrQUZXWT/ZgTY1TFiH+G0QovTpx9Fb+p
BvHSYvEsG5x5JcLR/KlG+XNIZVnd5c7qkJtArQ2AByD++O79inSnpyby4z7xR/rNNIJwOEzm+6B6
f/oJYQhldjZEibDO325JqBlDVyFDrYevs/UtbPfR8Nrqh1VGQnXpjWeG+GsLonE2ySdkBlr7FdwJ
7jxvr6/kMsHXUVwDZAoFNguvXXbqTr5VZ45r1fcWcqn5Zu0frHKrxG9ttGumm1q/iTpJAVH0hU7N
cX5YgaZ2aAeYy+vFW9T9urTbMHlX5l2fyrC2QlugegDoH8hhAGDOlzau0LFBPMGVr772TrozyfpY
GW2gtIMLuIok47kMT4wbkuHiHWhBglzr3BpR+jSq2H04TYVr25vJeQnr4PrHugzuzAamryj6epDa
5W6QKh2dpZoyZPPVT7I8NekxXgCFlJQORT6HgSg8+wCFBtKC2zdNa4rSsJkV7dEKE5T9H68vQxiM
cHXgZfcr/nFbNahNXdZNWntV6Vv1ix5+Rua9ke4LUO5nslqryAtwRv81xgUj1HbjYchxIToQCE6y
PbEfCaldW913sve5yAUwvIDHCeDwKLlyn6efnKkkMTauacCO0W4pOKUJ1J6v757QCnR1wOKCTBJ3
1bmjxW1F0KXNa48qjwutXZ0+KbZMa0HkaUhU/jXC7ZrTTAoiLYysOJzVvks+V+2gQlHl+lqEHwct
fWTFKBlfcKqWdd3ZWQIzTkZuCjC07FBV6Fwzmt9tyErqUVhIjpDQIkFXEuFOxdgC941iEpdEDXE3
hcUPlkh0ttcoe2Wq/b7aXl+ccA//NQX4yfmHGs2y79Kqgjssuy7bN+C5pATJq8SM0B9OzHDH1QpJ
MwwTzIR5YI3fhvipTl6vr0S4aeiT2Gho2fYFDJumsdkCRF97uv44ppueHFQaAqvpWTLAt3AxCD4q
JowQHfh53BhcTpNRYDFTl2zqxfBSYPdnc5Hc38JPc2KG/fuTWy8vJsdKmZlsAHN4CvGtYNEst6/+
IpSy4dL/Lodt7Ikd8PXlupbBTkvivTE4r+Ua/c3nPzHBnVQUj6MSDRdIOkdPBKp09H6dJQmd+PP/
XgV3ZjqTDg1hjtxp2SaGvlC2bSKQVZqVO0oLB8xdz/NvZKq/18M/YEAtOnWNCWNDGYO8bmIjeutW
Ie/W4Pi9XQTjakJ/YEjB9jzuspX+//aTzxosGzPUTQT7CK+D/mU0t2Enq/hLvJzo526h5+ChcmrY
yFvq2zE0BqlryzC5Eh/nJ24aq5qgOg4jWuTTPhidDdEPtqx0JfQNzPsCY4daj2Oxf3/i4Ya6xLE2
w8pUf4al2yzBmD9CHMCzQeB8PQoJarZwjRNbnKvH2pTM9ghb+lbbDIfkrrqrXtDl2tmrC6IZJA8P
w87+41c7M4rhKGwWLiie8DY27Q6PnBrhVf1igCCz+GnLIjj73Rcuf2KCJWQne5hGeW84IdZlla9O
+TFr3zPqjc6zM+kusMGSXRQesBNrzDlPrIVxn2t5gwXVoKeCzP238qZ17Vtlm/h0a/y4bk3sHr93
jwu09gg1vsnEa7qFNrCRDH48zyDZcCfyUZHX67Yu6eXw9Dv9VJwvZv3ckS6GMXXZFYHqJa+mB6Wy
u/HQ7rI9fVFcGoxBf1C2xrZ9SnwIF1z/BbIPyTloF0Wj2lTY2rglO4AKxvkN+hhbzfim17ej/hcv
jtPlcmEZ8L+sjUxY00vzAyKLiQvw02Zptf31VQlqp2f7+gt4duIxGISqASjEvvZR0IZfSOnbQCKt
6W4e/MraVQnu0HgXqrZkO9kCrpwLHvi5anNMarBzeGGbvY403dP5CwmZTYzb0xRsZKnXtH/zOPl9
PAwuNlfh2sVRBqPD1G4KkKk1kwf+Ar37NhUQ85kkhWHhVXBijitwYg6ryVQWXsoBg0ogumj7+ilX
bMmqZFvJhRhd6ck6FjCjVp8k9er+YA8hqo+7ePIWyN7K3g+yZXFBJsrrWJkN2AuXW7u/q6ovevN8
3S3ZT77mHVxoGZu8bigzsU7P8/JhLJKsR1jGOjlfF6hgJ4ysdIQBZ+5f10V50mjq1lr8CP7MYLHI
TVLe1zlmEQtLduIuAZTnJ44LJK2jN2qawDR0W1+NYjimeXQDye9DbiaHlqreChmcSrMCMquS+0Ec
w5Dl23geMZqz8+uhBHfHYPS4jFLF9HL1U03jbVysG20N/aJNb0EnIqkJCX0FCQRGlfBoBmXIuUUD
o4hznrITR6bAaqag1Eywn8ng+MKr6MQMd7DNwWlpumBP+2TcFI7jtVNyPya6Xxg/YyqjyRE0wPAJ
Tzqv3KosvPwSs0DFNXxXYpfJVlj75rbdRWDL2eMGOqSzq31L97KOvfD7ndjllmm1vTGCcQJpXw/l
+iLz6LDtITegrq5evWWjJEaLd/V3g5mLXyZJ105X0GAOq1cFeF7nrav8tdsYsrtVlM6yijxYACwb
FBTc5U6sjgwrwFce5CX2s0JvcPgf09a6HeNY5iqiaHlqizt+UE0oK7XEGZj1bBtH/lQ9DusOVZ2A
Ki5UbMEB7PzFPp6aZD/p5I41i6hu8gTL6/J/CudGGf6Z+xeQ5Xox5NauB06Rh7DHNURAgExFh/Dc
VDuM/ZyDX8tbs40dgvPiXXeO4VJtdN13IiklnyiWnZrjHLKobKMeOphrkBHZ5j6PdVdxHh2gjFZ6
dKqgLn4OliVZpNBdThbJ+2Wc93ZtsE8IRNO8HSu8DgBYsWSUkKLgdbo67mI1Ksxw96hjedX0nqme
Gj9kMgpv0UXH6vPQ4EPb8EL7HU2iIbIaxMfKqe7GOnxCviC5cGQmuLu0rJTaqfoW6UEdHtHZCZpO
9lAUbhSbRAX5M+OQ4RwcRaUmKR0ECgNjy1r8rVNnN5WxrgoP7r9GLiaTUAhLnG5G8LOX5X3tvyQ0
3ico+M4fnfKcJtqjA/LO66dJuHUAhKKpa1OMsnCZTglIhRN2+DrZ8t7SB/PPWSzQTDv5+9ynmdVy
GRWWICaWtXNoch9nQAxElRKEy9/UPsC66wCjACyiYXDfyIrHZAIPCr4RqCzcyFYKNxn6QxPL+mdi
Z/jXkMmVRgd7zvWMwJBa40lRv/3vvLAkpApDwO/V8HmFirzJTvDSBQIfjAC564B3Z3hJYskzTACs
xBcCKTY+E4A1oHM4j6foeOvOCDiytzyC7yN89OfP6gCq/XBT7Mu3aDsfyu3iZ/vQzQ8yBLAwlp/Y
5oJrqXT94hhY48KmaaI89uIiwWDZnHgrhZpUlu8mvJauu7zgzgebIaajQfEPWP4FjqgkaYz5NiCu
c2jR++YI6i63rXyFvl43JHp5AsEOAiDAbxlHBne4MjCBWYVFgQQkQ2AuxVbJ102YYZC9XXe9+ROg
gDuCAlq6WMeUyFAOonUCLgWsMaOVwD/PP6y1qlM5pcAMmUMDBfBcLwNtyqg7ZFXv4RCVvhqDMvL6
mgXxBANpmA4AAgHTiDz4US+Hcgk1NMfyEJo8dP2YFlAvXLchAJJCdMJgVelf4kZ8mX1cSWcVAzpV
1mI+FCNgWbDW3ziaUx6UZcHzelYeUJeybzTkH56+pt/BrgEAlzVmbhJBPCv9cwI/9pMAZgc7EMgR
+EZ0vehqMRtY90g+SfOcRZkPoSfs+uKGFpUEbUH8OTPGBdUBbWC1tmBsjmZAlxSyeLrVEleJl4/r
Wy24kWAJnVS8bPD44M9K2aBYQTvkde0yZlBgRPqfJ4nia4uyb5aEbNqcai4I4372c/Xlum3RKsHl
BMEFdNeQO3CBqYxDpwdkHQHQjvdlBG6gEgW4QTafKzOjc8dEK5e1srFEoHVbvXDNIXIn2aCmIJif
7SM7Nif5cV8uAzgd0SlUVsvDLLCt+3VvBGYVXN8z0Zk//V5ssSd2lhSFyg6S0V60dHc2ssYG6ld1
6yngNZ9kGrci5yCgBGZ0bZhu4sNb3K+tns9Y1NB1o9cYOkhAVWt+rUrMv6lm+SPJoQBStWP6orZD
IXl3i7YUaEYH43cYqgY79/lS+xl05sOsAA661q2brm3/QPqu8RNSdt66zoPEnmhrQaBAGAUYRAR4
QgNwF4yRmWG1DcgoxuGVdoch3GnRbdJLjreodIMJ1H9N8YwGa1WYJDER38yZhK5GRm+p4q+kt7xM
D9+yod0D9vq51Pp+UWUP1V8NeK4wpZ0eO+7psWZ0jSL29CD3xV1+32+omwQP5QaUpCs0F1mbovsY
b0GgRWTssoJ04Mw0d0rK0WqshDXPyPKg6Z4+Pvbdk54dCxTEZQLBMluc++Rjo61zB1vRPB3LwXJb
qE+bYxeMafyQjhQarKPku4pMnn5WPqB1BAV21BaBJksfRg2MKUS7V6rWy0bMH6627Y5EebgeEESn
hMlcgQ1MQ42Kfy07aePUE4NbDPifpXpK+KIlmb/IZIeFazuxw0VRdPG7MTVgxwkn/7b0qxLz7s2D
km0cXRLjhKZwKwAFDsZcAOnPD76tDNlgEATsCsTXEeQ5QcDa9H7fajti3jiyUUShOZYXYw9xE/Jg
uZDUBfnVIhzUKNk1q6WBJQ9or6WoljtaUM3Pk/C2zqc/p3XAFDyGHsBDjDfrBVLGaDABmSxIjuvi
njE6QqBPbbbX3UO4uBMb7N+f3BdpVhqhOsHGnNof/ZjdhEni4UX4jAR6jyFF11BkRPwikzZ018C/
Cx7uC46isZgaZ2Vo5Un7oigejb7Z676bvhRoF0qLRaIr6tQYF1GqQQ9jG6Vo9HNTLx5/mCk0xH7p
R3/PUdcMp5uE/DGyHNLRqBIAbYK6IgbWzre0jpNRTZlJRVs3s9Yf1j7ZDJO1uf7lBLPMsKOzwT4V
Gwmq+XM7KwbSuoYlgfo0uJbxHCVouoKdDuMQvh59osWFypQCGcxCNosn2lSIADDgKI4D4WdzUzXF
0EmNs66iG6o4SVAkL6r9OliHyH4qjQTQGkkqKIpiv2jxMPjH5HXYLzpxUzAVRGmnYE+1WH8eQHYx
FHoQY8iwLWVcScLL98QWj+Bw5hjQpwz7amY/Ymg4FNDC8QDQe2mjJEjKaq/3c+OqNb131Oj1+kcV
5RiMKBsQSdC5X3Tr0UQbu0HFxU9zcF2ETxQpFcByLlUir6wl6B6ZMe5srCumNFMNxkbjk0Zbvc/9
PH1rmmDGOOP1dbE/xecUp+viLtt27UDqwjCZo/aq59/BYfQXfx9teiCBMSiG2aBz/4jUPnJqir/f
0eJZi8cPvVD8vzFBASOCCBtIuDkTtdoatELTDhz0fg7GbbWOJemBgPoGJxo6M/8xwRNOlrVaqHmG
5N2+rxKvPs77bLs8NF/NjfVsud/rf6AWHlRBFzhbZXKN/fUFsm9w8Y0AKWbi2jbYd/h4EvbjlKIW
7Nlq75HSXTooV8imBkXBn+GW/2uESxPAY244LWuDGPSlsfdF7uurg6Fkwyvm++Lz+oqEXndijMtk
QaW5NKSEMX1WXA2cfqYsiRTuGUikAZkGx9PF7DMaLYmtt6huLhHwd6D7gXJb/qKlncS/xXZAuICg
ADpp/ttAXBGHlaHkHCeetipeOEGGwQtf0zpZdUz4hSgEFxBokTTyzxxFTTOo0yH8UbUNeuuQQveq
/0nqzFXLL0b49OefiNF9YdwBgI8LbiG6QqKitOHy9fLWo8ipyIpgop37bQBjkOeRYWlWp8gdGLCm
7zYW0diHWHZlyGxwJydGl7srU9hYrA1NHw1yh0T7+j6JLsDTZXDnplYHFV0omJjGY5yC+HZfD75U
gE22EO7AEKgI6YMBK63RbYom2yxA9hV9G1xfjOjiOXlh8i93W9FpP7EgwDTQHTemLxnAxZn1WdJ/
rlsSLuh3Cclm23qSN6R0WJBaw1INNSELShCFtc07ScInLEeeroet98RKg+HIpZ6wbWOyPhJHcacG
13as+ZaZvYxa78e0x4db0PsFK9Daj25ZJZs8T+/aZpb9GNnmchl9ruZdabLn+3BQ7unz8ggNZ6jY
uprt0q26D3eLXwbpi/Mm07YXJk6n28DdkItJOn1JsdmzQ18nzOgma7XJQXhqV/FhNk0XwWsLfgg/
Lv4CgnhWOOBOeYw37mAysGiU3M7zRwPCxCkAAdsCihPt+bpP/R/rdFD3Av8tJKS4dbZNXy0Nwzti
givc54tRbFAz/GoX0T5tZiRr+UC8jKTPFaUHtVnqzfUfIIjQeDzh9YQ7GjNq/IN0dMLYqICz8qIq
xun8nCoH3uWRaWuOh1QW3ETLhTnTAmwBJX30Ms69O2+mlFopygdOrNyZGvJi0qPmlXg91M0y0FAu
sRUsaueqS767vlLB8T0zzR3f3Gz7rs2x0kK7Tesgb17LUGJCcFxgAuhYg1WYMZR0vrrSqsNkZgCQ
tHlMB18xg5RuwvGmNyR4LOFaoNqL2RpUKyEjfG5oXDKNJDa2cbR2+nKIq9d0+nJ9u4RrOTHB8qGT
OJQrVpSFCUyUSZAOtw0oQcGXu847KhNcYBvP5YoY7Pu9GG7X1naic1bjw4B4vUgOS/0+Rxit+Li+
HnaQLqxgxIqNgkO6lX9J54Uydnq24tLLXW10qVd+N4LhqEMw97oh0VsaHGR4tYOTF8O5v3iTTnYu
Q3M6r2Lm27fLIXpa7hIQDir7aF/A2iDruAry0lNrF4BU6MCrsaKiR3aMt+mxPsab5NY5qptou27J
tpXKiwoNYmyfMh1LoI+4iGVnZRuvNpZHoaA6ov/YT5JjJPJufKD/WLhALmR6QmdtgAVVeRihi93t
i9D/m490YoNLsxyoi0zhCBvL4+ovdzn4QH60wbIJ3+J3ZfMX7z0dvHcgUELwY4xD54cJbH/6uLLW
dFSoM0CS4OZHGl641xclOkgnVvhKv10PhlpPeEAM5tfe9Ar9pkzf+nV73Yroxji1wu2cGRaDEidY
S0rBoQ6VqvkmTzdK+kaNu3J9vG5M5AqMpQOVbiZlwJ8lZwBNBqiLgCJfWh01N6tzp7WOAxsDrZLd
E5ly4M4akykGEx4X8GpDWyE8hjBUZTu0d5f0fZAhj0UfyKFsagzT9AYGbs/doJ6n0ezKEfiV+Edr
+E65STrMGMvIWkRQAdAF/WuHd4QI88P6BFgbuAIDbRMFUFlCUe2BhEEeKMdaBvsR7tyJOc4j6iwp
SAvySk/tAIWvQbrKYOKSEyszwj1aaE9HPWnZfTQ9N9Mu757SaP/nzna6bdytqlR55CRAOXsawQKg
vabHmNOXuJkofCLVA/QLDg1cMbdZyoCHPbI+1m6f/G7tbxZVBl0SnVA02VG+ssFCjzh67mbEicdC
B5O4F0Nspw5nr1qqrY7KbVrRRzP+cIxCsnOiZAGU0WzuCWwUEHI4t9jjoTdFrKTQzGC6HxtXV55I
/j+kfVlz2zwS7S9iFVeQfAUXLZZtebfzwoqTGNz3/dffQ997JxLEEmoyNd88pcqtBhvdjV7OYdSY
JBoZAsANkTDOEioNo22psrz4cq8AouA07ps59icFtDv+dYtYTopPGk714ixiGQW0kmVDth/vZMBt
g/eXBrGXZW4TtNhsOUp4cl4XuWrnJ0fJuaF6SPqpb/H+w9ztPsnt9xbYG5oeiuZe1owENoImFNjK
MNrOGUk/4ynOJASLEbPRavJama82Rs3NnRJtg1DwkFw/x/8I44uRRZtNhalCWMnC7ZDm2NXvtuDm
3UV6TiVz/qOSsaOWJIu2C1c97l8teQSTUI4HEi8bLIVh0a56GZlK5+gWtDGCz3ZJNw9g25PzVDmr
7AI43X5RcVDLn6Gi11RuDMSS6WCWo5fJmhvL4f1ofcgkcAvrBSnbJm5U2pLhXi2f2aijpRpRGZS4
/2BQC6kBUIVRh7sYytSkVCtN3M2RsG3TIC+I2q9qrgVpweqtRJ/hm85lIfg9dwFKg0F7TUKkJvJz
Ezy12n2db+bfbHr7B3VUpLzKAut/gcgw2FUvVTP8ZxLrzoTyh21ic100qrSqzUkywGlTpU0WVjqk
yCR5wG9xErDgBsA8y9Ji3yqi3GM9Yp/I46xnLuYZrgzRDUUcldby7zn8UYyZI3e6j67n7axMz4H8
Yja1Q1IRu9HqJTkRznm5ZJT6NGGIe6qc3ljGUyYHT0k4+yZO9r//eKBwwdsfV0UGOsi5kbAs6QKt
gKSiOoCtrK4OoYizbLXEgIFMWOICOQ1A43MZUYm2hznKiH7Wr256ZqFJwWKGDe27DgYzxlSNnyzg
bV7XbC2sn0pdDOrk0YcH7mSDoBEeDrRbrewQbEdcl7DylaAQSkQYDwd3Oj8gVWF8AR8JF0wf1ZdE
w+Mr0thnNxoYV2pFc2wr9o+BS11BM0LBu4UP6MNEZtI2sH9J+Q0cBJdMyU7KJ9cyGqrFv65rthLy
zoRxxm+OTFHDAcKydN+NNYIQHQZBf3L19E4U4mwcpI6zpvQozcwY8prVFzV9TLDLHkq/r+uyEunO
dOHC99BIclPiPydSxxdABfhmi3kju3Jry76dOu0FhEoeiUXmJzrC5d9PzI/Mqt0Py4aVhCYvwUBJ
VgDOfXddtxUbP9ONu1mW1TGlrKEbAwxKZlV0aEVzcSI9uGvUYWBrTBn0iEftBrs52C6yoUgq8EMr
yc+ZJsu/nxxXCP7NAtTjsAZzQ9qD1fpjrS73iRpt5hQCm1g/N6DVAh4a+TH/7GszJTPsBs4dcLWu
1txUkajm9L15zyWqUOg/IvgXX1pKYFWWIMLwtS3WWD3dGWl+I73cyffDBztgbvkZ8ze35Sbwkpom
n9lXIvoRa0Hs7EdwQdNoamtZAUFlKKTdQG3lMBoOMKdMUK8AkaBTHLRmiUjsuqv6qzrnPUK7l1ql
gNS0MmijPWTZRzke+nCkbBQ4EcGHNDknoo1R0lRL2ZWAcGuYNpYkerqvu4+/yiy/4MQwCwmQDo29
SMBLwxroyLwh3mTJQogG2pfNIGJKEZ0e5zgitDHHOYNAEF1gq3Wej9GQOF3kDtqP695j/Wr/VY3z
HkNuZ3UmQxJIX6YOVT2F5oqoGrr0Zq7dA85/VHretF2EBEOeMB3tkuitzn+02KHt5R957E4q7UWo
cSKj4HwJ1jSxwaBDL0157YIfwlKl6Ny4nEmpevAajfj7rR3+lKZhC6zHt7Y0/OufZy1vOr29Ftf2
akEY18+LcZdMx1KiD5S4hgGFF2De4S3J3VzdGyJIv7Vu55lQzmVENRmzjsARw9CtXeTJJVW2+U20
g//QVae6l57hQ/LWva7sajYAqHKg5xsY9r6sYSPzCVSItQbmRpm801CoMKVfJpaGrktatY7/SLqo
ZddKJGddB0lTjY3LuqBl8y/36kQCd4SFaXadvMSyGpjrZv8LpKtMhOa2Gi9PZPA+1qqauNZgG0b6
Qeynmd1hNGFMgZuvYYJccGSrLmkhLDKx5WDYfI9QkQazwuo77rD6oCno1lju2By66L6UNtc/zurV
OpHEuSTZjrsu0Rdv0TzKhmvInl2KPNK6AfzVhvNIGlOjYh6gzSAhYeo9SWu9XPWUsqWV4hT1AOZG
MINg3PI1yT6K3hk6wc0W/QLOQQHAFbl1Cy2b4jfRfmHv5foprsask1PkHNSc2nOQjYuG+SsbHm0F
hH7HoMPFdbMG7HGlaKVBYCA256mMOQ/0HBzpDgOQpSk7wewMDLiJodOLWlEiUdzlIkOtzp2y2CIK
R9Lyvd6j6b1P9oYIp1okibtiGvboBrNZJA0SBqVvIil0lIaS8dcoGq5Y9X6A+8e8NBCEUQA8TzKq
eQIE+NIekK03qQWdHflsjWMjGgdfvV0nYvjbpUZpw5ZKzWz+xNZaPxxIIKgrrpr2iQjucrVWr3Tm
8nIcrKew/Zr03XXTFqnAXR0jrgiA23FSag4CqYS5crfRgq//TQh3fya9soZ+OSe1JyD+zADKsdHY
+/8khI/uWV3HLeoEeJciDsWqN0sGNSMRhqXgvPiyQd1rsd4sZSzFfAn1HxHbpCIAvu9C6kWK9/eb
W9xFAWdllSaLJqZC7S0AZo37H+oRvE5H5a5y4zeAmbppS3W3ObywFgTPtLqRBC519bKe/AbuIVBZ
mEC2lpwP4BuO0b9GfeXUxSGJDgo2ja9/uVX3eiJruQMnTwIpUsPErCCLlT8DsJjOVfoqx5rbDbLX
2rZbVZlvkOzjulThMXNOIgyKXEF4RNrpKwcFi8Z09sHN9ZU58eCS3bwpDsFN7eWvsv/APpv963X5
qxnHidac82hbhaTz8mZmww+9fJFABtHXxE8VBQ0mYtE8SSLBQS9/8pphcc6kCPtgsJYkpy1BoBRS
O/CATUgl0eaW6JJwTsUkea2Mi2rqtLNATDm8CSldRCI4l9LWsy4j5sM+bd8cH/P0U7ja8A0yc+W4
+Cg8AQiwsGeoER8ap9gojxHFmNwRSWg9u+zW2OSKU76pfvAYv5E3mQ5b9a5zbPdF22RuJqoCCDTm
2w9VbklTx74/3nPaHe3mUY8EwWZdBDZGljYn3g6cfbSpNlTyciOmuaNhvE2CF2z4Xjf7dcfyVwZn
Gx1Rg1GxICNKp5coa2k06n4yBrQsi49cF82lrN4yDKQAzhEw/6hPnfuWqgYzXqYh6TCxxgSUTGp3
fl9HblXuw3gni3r46xUiNL51jGdj6YtfM8pI3mRjNqHS+9i8YkIbJhIdsNhn0Oyo3zWiptzqjT4R
x4WKOsD+6WRCvUj+0Ke9Ve3Cwsms3fVvtgZvBR6xv1px0QB4GLk1FNBK2loPkyffRnutcNO38kdN
lV28iffJ0XAC77rYVXM8kcrFBSNJMWWSQ2qrHTDPKI9voSTQbHETF1ccW4MKGgAAj+dfYkOdqiRj
aGqkWE+Wt0riNcAIVke3YRvdHOmcvP2DTicCOa9fd6qUaBJ0Sq1JPRCkxE7QGRjGkScRWNfq8Z2I
4m7zbJVJPM6YB+zs5GHOQydi5k06Cva8Vy3wRAp3n1Vc3YZ1kELSjaWBf+GYyXeGaBFmDQ0WA7x/
PxTv7wkYaEZ7GW6cmYuN9VSuKQnvqtIbi1dQQ1rRDdbqouCmbx6nGLBDvv1Pb2lz2cEEJtmCjX3u
SgYdwNgDWRpg6Exp48GYfhCRd1y1xxMZ3GlqGFXQDfQglvd6qLlZ9mm2P9vZU4Lfle5VIkiC1Y93
Io471UZirVwHUEnX343pl6I+E/tGWHhbfcOAmw/oYzpabjxqsDWlRpEv366ZRqevPsNAYIOrln4i
gDu1QQ/1qDQhoG43SbYHxJ+Q1HAtjqA8BMzjJXShM3/+8YE+IIUWg6PVpiJ/LMN2bxuYx5m72Ni3
WKO7YzJIi1S9ybbXHcbaJwJWioUZQWB7GBcIMWM+GnY+wmGQR9N8wBTiqN4kogrK2glq4AbRAMeC
eV5+VgYslFJZhdpyvVQ3AOYeM2bQw2ub68qsWALmHLGcjUYOyl58e6EBM4AUWUbqyNh+B3xaIFPg
ev4DMcyZFC5u9HZljh2BFCC9HMsS2OVV6oN+56lBq4agV3NdqZWzA6mgBjioBbUNdBDnpgGE5VS3
RjN1zC70irr5pbWjQyRZ0JpZFaOh0K4t6C4XLEwmSA6AmWOlTh+X73mPtRmlPtpCfKu1TwTmRyw1
wthgc8vPOHmMmRHJDD2UUiewcsOzqiR+lEn4Pics9iKtO2RBeZfE5K3AsC/tZ3IbsEyjcjtXdAwq
e5c0hgjnbXGsXJBelns1/CbTINgdPv9JmVEq0VyFGTZvQzqAYiOZ74zWUZJ9Zj9f/5Yrtw1IaBhA
WJASZZBenIvKsYgeNkmcOdiQwRJFxwInyBGjlSkJEKkbqRX1w9bOG9O4/5cWA1RxnAtWgkyqNaXJ
nK4feyrHpNm0ZdEI1inWYEqIgUVpXD0gCeDDnismz01QFxNav2W4UeV9X3uhfZtLTlZtWOqi4LCp
5T0pa9rovwLLC/WPsN4F3TESYQWvAaid/RLuiJOYRSweu8xJXpvlIVV/Vm4FUtg/3SZBBXIXHoxj
6FletyV3InDFNUtSDUyIYYYTRHk8PlPfq8DdWCxpmewf7GKmeUsUauK96oD7NKTL8V+3qFWRC5Yj
UH9wc78fDCf3KRxNVuVKljnj6NvdHkzd+P+PyVCdUrTWtdbgIt+4kf9PFvca0CPSx0SHrAmQ/Fm4
zfuYNpEjz3ft7GrawwSEo1ryriuort2ZU6mc/yMBi4tmTIGYlCUL9t5oxreqUjQ/gsCabq020u6V
gBh/gmG0Sp+1XZPTlMjBjslK/zBMaY6mrKqAS1sa5Z2t9HXvNHWD6YtS65TcSSVb+RU2jHhDxBCi
WmxYjTRVtXIbJBF7CXN9St1KarEXEvSGoPm0ph0sZkFINg3sj3EPSKPCVI1hwVyleBmb3oJqO2Kv
9iwQs1g97+PAPQ0cOQNIEcBnOr+f9pBWkwJsdVCpK5t6VHyrCb0p0AQfa9VEQFyFTTgVnDh4EJ/L
YQbpm6FGTBwmgCZ42RAaX1JfdwmdAjUOfDvqAg8Il+1jChdoOn2OPRbKkiwUdSi/x7l4lTUZURPz
1AD+4IdG5inuDa0DtYjmA3w62CkusPfo6P1SXIah/u6BedrenKiUUtWi8T7egWPdy7bAVNuNN5OX
bzraeU/qoXrKnX/Y68bu+H9+HD9uoinFIEkL78lsgGxce+rsHX5kqG8G8zbvBfPeax//VBhnYwOD
w5KWkwCAiKrSQarlPwpwXx47KUo/rl/Xi3iDuUQk4fCBoKzCohhnaAoIC6KMFTAAWXszp+ahQeby
34tQDQVjkDJgh1AIObcxeRy60U4m5F1lRxwA87SOxBpB1rXWWD/7QpyzK7PZJNnyhchDHXrKjepZ
bo+5Doq1Bj+/CzzZ/bqul+gzcY5uiqSkqJLFYNljq+9KZRMkgqNbA7U404qL07pRkLIZIMN8eo+8
ede7yQ+sBd0fFOc4b48BzUKqHyJf85h/XTvhgXKuwZjtuqlUiO6+zOf5vb//BGb5Bijf+2O2GZ2k
FHzB9eNc9p6waAfHylm9WmpYj+4QjFPja8yPancjJHVeFYGygYzlY+AafWdFJ8G3s4s4Gmoks7Ix
bZJBppiWQLtWNF68thAJ5CLbBqbKsh1rcZahpl2idt+WERV0mvRPlv/KuvSgNnBRU/q7VkxH0WPH
yJLtDN5UlkRHwddbRFx405Mkmft6SSq3Sq0txglmOg/sqW+yLQ2+YWPXuUpjaRMY+pNcWymV5ehm
NCLpw4zTx0zpiAd4SklgyGthE/ieOBJENYKXEecDrHxItCWRjrU/reINGDys5i0RTVKIxHBOIOji
alBKiEmKuyB2y+C2i/EFRCBV6x8YzOAYRCJI4/jw3A1pEjVVkjksMWO/B5lObMeHeJqe7e4tzNPb
Ou2cSo7eOiL5eTrvDPVd8IFXKhBEO/kJy7+f2LKixCHLdPwEk7nhs1XSOKTp1+RV3r0q0bfBZU/K
RJudvesHGgsi1FoWu5CGLiBypoXVvnPhPWuyXjeQWbY6iPReYWx0LDZ19DsTjTGvqnkiiXOAmgou
uHLJYevWcO3kPQw7mowyDVH8irphVwaDoOtxEREBi48nH+hQwdyGhTVON4lNfa0t+SsqIyPNknFy
607/h/YNSivwdZjXBzLsxYWYIr2V5RwniBZu8jKiNyDPrsBGVoYDwRQqLyv6FtAO+E0YbI2YeiUh
u5MZ8Ev34/TaWX49HyzAr4PATzFdUwRJs7YWdCZzuaIndsmiABSVNmSqYKwtEleBqyl/9tqdFviV
6s7kPqycCZ5Ieq9UJwX6WiG7bbYjxc4uRLWY1fgJKJ4FfxfveGC0n/8aO2+W6u2S3xY3zKaG/icY
H0D9JAV0UJ9IAFBOTwERaX1vJDfoYQQAVKn2XeeVw0caeUUsiKprDkrHMgixQW9oAxOY+z1jgTpK
iueDIf+Zm/eSmADvtgCtJNy6XJWE3V4d65AaucD/Ne2AhTWBpMZL3WKrb5A++EBbPPQYCd0a/vtA
Fd+8j6h9J9Fm0wFWhRbOR+gBTMqx6HijeMkuv7PAf0G37fuEJKN/nTcBfSjd4Db0Xq/b6lpoNmCp
uq2jK3eRJHZJ04yGPiB9w5sPljNHR0sEA7QuAxhnioZ3MV4854ffRFbRYY87c/LJ2JpGdWsWylZS
GoFzXCnaE/iQpbCCGiqcybmYIUkLltqorQxNbkd0HhT5vgeW+L6Wq8zV6lZ+6Du122dTKxNnysL8
7fpZrr/qTBM6YukIRsZZGQKtVKNMhkfqFgQ0HR0/R+IatY89/5xqglRj7VRBGAzCIKAZg6OCi7lK
3HZmkPR4Gg2+rf3IMypLou2ctShwKoM70gRT1FU4L9eGubNJE3WrpoAhL3zg4xDR1sfaJAhaE381
4mIOGsd5GDNoFNV4YUJcRQEu+/FebDLKAJtQbEwQx6YOKsqH2dkbv6etiHZtLQiZgC0FFCQgllDl
PLehDsDzqBHiJ9QzLkOnxjTuYoGZrH64ExmLBzn11Jk0IohDRmBhORKU58pObcJPM2tERa8LSdYC
CwKDlNH1wb3jDjSUJZ30UZ87c2BuIoU5qpm5STP71+3+QgxuHRBiYPAY8tPwv3OFQFwdzaTDxZOq
Hes/5GCTidzqmiGeiuCyrqrUJhTJIaLCw0sKDjPxIgx/9DL2dyzQIHj/oNFJmZbzWFqVaI1VL+J6
1dEz+zYcDW+K5sfrYla1OhHDXeGuwvhxW+F6AeofDE5mXdNceiPNsy3tSuG+4vLX+KfJae2Zu8wq
i9RZHyANlYY2fZ+ZScPsBblzWL61llcUMrX+yNUO/A70up6LAfCST28VZyDoGZsSyxFk0uemuCPt
/TjfyvF99HRdzNpxnorhjCSzhgorcVAwSJ5Yo9O0cBrdBb/1rG+QNQuUWgs3AD/QFpwfA+Cu3DXW
+zFXWY/V2fo9Q+M7BKlnvA8eJ0b/YQAD4KAyip8q8grg157fr9poCehDIUk2bqx4k6oP5B+Q/k9F
fEe2E5+kTlpdDdXyhYa3efitNq5SO5lodXvVu/5V5KLUEKmJ1g1QpJULR+0aCqSz6yaw5oqwBwP8
G7KQl1wQliUleguGglRDOxiAiMiwmiPqnq59+O/mqYxiNGqm3D2yRzjaBvMq6KOjgbCZAaGQ4XWk
loyO5abNEzceBP5oNbM4lcl5cpInCkHRGC6WgXY3P7SsBvzFjZz5w+Q07A7UDxjwv36WK7d2iR/Y
AdZk8LbzJXepZXGNBUa8KLAi1i94vtmfeMIwTv2piQDNvjt6nIuAMLzpEUIMAJpxNg7OBdZFdYCe
iaM7/dOg0yyjExYZXqObdqf52X528kc7pYCqq472zt50ObVdQmNPbxzRO3utCHf6cwg3+U+KAOhT
EnTPD9aGOPkz85LbYEul2/BG20dP8uP1sxYK5CIOGwCZXsTQPyIU+0nUctlDuzUhanwNnHRXbn4L
JC5meuXEiXruVeYhC7Q+gcQBc+BUookz7mP/OKPan4PsORHczLUn4dmRctcm7IYB2/CQB9D7g3aY
e8emCS1ofq878s/ijtE3Urt3+MRYpG/gTgVZivCIuTuUh3VBmuL7BzS3jerDxoj/i+3f0NYITPTO
KSh4BFs5K3YNdDbUqoDEb8Ml8U8Cg6VdbvbABekMTAcCkYNYPZ0SrzeJ3xq/LSC7D8Z7iZKRzUK8
R30U7Glif2nxfJuhitk1W3082OZTK++I9ci63JPq1DWBdCravbq878tPtS2AtJhIfnnfKUf2VM4Z
fmraeNHwqGQfKF/0Ml7p45/rtrec9JnpgZiHgL0NGbYMhEa+CNPY4JNpQpI6XVHgLTHrLU3SuRQ4
zYtYsEixjaV5hMh54b+A8VWSPMKkBqC95n1TNC+jrYLVPicv/706pkpU0OxpGKbhy8691gagH0HT
UA7ZzwwV3VllznURF6kNdFkQlNG4xsCOwo8E562kpaj7oTVVfkzaUzuDCgttAcZoHr0a5B9ODkV/
lEuwSK6aPBialpdTMhs1OkdR/Woo7GCF9avNRFDuS4Z0bgZ4py+tVoxUQRSPKJg0ozQnZtY6Y+rH
kpsHx6RxB1twBUVSOM9qGaMejmneoma8Naav1j7GucvsWRAtRWI4d2qVZj4pSto6YGBpd3IT/ZL6
vHoDJv8fBQMzgi8kksY50yxtLRu+u0Wq+0Umz46eSbNPRb2oy3uKD4R8DSkARlXwKD4PEYbZWHY4
xa2TshC0TyVhrj5FImtb1eVEyvLvJ7lnNNpYsUuTFiBylpt11kZd6AukpUvj/7e3aNEHKQaBaYMK
gnuHFGkWAZsDklCaRJnZkTonyH62MA37HlCDgoh3eWfPpXHPkVnvQgCWwyLGur3Rgr6hVdlEtOyV
1seYykTJABymzLZFVZv1A/2rJpdLYdPU1GwGNevpqcwU0EnaNJ/xbtAEXukiEwafBsazbDz9wVsJ
YL7zL6ebfdfmEa5WbgWUtCbekBGdVMlLEM8w6+Rmlu0Mmghgd+1gMTmx0NZ9e0XO+KtIZ4lSw/jb
EVQ2QEd7YsqOZZ9hOYEPyRQoeZl7f2v5VxyXN4AXTO3lHuIAu+Mlxp2JFb1C3gba0RheosjPOgc5
/39vqacqcjevL9G9SFPIZO03f29eI/MFQjvzZPPBEr3LLtclvlXEYB8maxUCj3z+IccRaLaWAYJF
O3oxZPQuN420S3JGY+2gqIg6GAixXBPh5rqal1NonGD+7g9VQKQSgvsgP8j1j9j6WZQvldQ4IJ3E
PBzuhybtphagHqTc2EgQC6Pb9Jm2aUIskWCLJChjV841n2Au5PqPW5TmwxPGy/9zKJx1t1XDck2C
dQM4mKrBY07e41Eg4yLnWvRXlGVQzEDJke+T1HVNgnqCDIBz1nSysT3VhENPe5J23tTld3h+ilp7
l60iTijnmPrMnOWRYVt6MouXeBw2Zti5ZT7QKAIfNeZGe7Td4uqjRIc6Nr60ZL7VlZdUxrqw2bu5
Mbm6Nh/qIN9cP/B1Mzw5Dc5xyYR1IxLO1tEAztRIb2q37ftNOv0CsRzNB4+Vt2a277vddbmrHxoz
n2DlwgwU2lbn1p8D/zyMsScP0K58a5jtVrUAYJeXIvUu2oLf547xB3h30CwZnN/CDluG9icudV9P
TtCnGGrqvRY1bQOEBYquPuth4fZm8jDNoUD2WiRfoPn+v2jOh+kDpuntxYd1pN9HVbXTDFEwWD/F
vyI4H5IPatKVCT6e3Y5AOdLhQkDmpCv/5DJOVOFcxkByWY0nqFKhBOImW/TQvqItRmgP9Tbf5pZz
VJ8sag8Uz4vt9PgvpvJXSc5UyrxlQ4pRZCdKsJxkx15KGm+YMkHOuhpYT3TkbqgZNJ3ZLIHVinbG
7FvFo43QkxyA9V7L2y55+N+04u9da2uYSsaRporbDLeEHMj4+7oIgQHyBZU4Dga7XNJjqXgetXth
Ern69/GcRC8Twxnwped3WGt0JKuAGnXS/L6tnyp7e/33r+YcOqZOUH4FNB6f6pCsL8y0gY9o5eQw
JIRqSvxklM9EL7c1SW/6sfm8LnExpYvwcyKRs4EqI3Jlq5BIJjTpnUk6VtLWKH4HrcDYVi/uiSDu
6w+2zBIsFQJm1rrvACWqd1gGFc0JrmqD9z4AidFovpjcSYZZinWtggMaEN6ydNyBeKGgofwuT5XT
zrLge63lwBgAW8ae0PwCRv65PehdEQRFVi9KbRv9zQKtie23IkaBVasAACRSX7AAKTzMpIRqErMI
jo6R1K1bDPykFWJ34yhsi3oTlQr/H4zir0B+FzpsC4yNDhBYFRtLvatBdlT8ka1nhQhi4ur3OhHE
vZqZZFVsrBbNgCZDWncCllvyqSqOPQvmfr45JHhDR90X0wfoUqJ+wtlfZk6MTWGLlC+noYP1hz1x
Rp9MNNpGtKfJzrgd/Lt4/3EMXNvp3p+am85Nb4xN5ecUR+6g/i64EpetaITqk9+kc/XfUh7qWiMN
KHnv3yWP7bVte1M8pG8AtruZ7+K3aDd7D4lMjWN1w8BLiuRckBleliuXn7Cs2YAkEdx6PI9EUpeA
6LC7xplQF9xrm9ENXRAO9U7rYfXmqFF1EwomKC5rtJxM9fzWTGkA7AMLMj/Z7ABV700+Tkf5vXI/
wIfjTg4Y591wr9/g1LeGwOIut5s54Vx6NNhabNt5D4X3y9xM4QWTk2wkZ/CHo7HBM/aQ3gEtTHTO
i3ldmN/JOXOpEcPzNigTiEWf0K08gwINOwFtR/PrUD3r9xaVXHJrurKrbiqBk/pe97kmm/NS7VQN
8qThvLGb4c/01bwf/c9HQjufuMpePsr3tqNtdHeiydtT5yNDFwHlrj4GTs2MS6f6vK0HEuAnAPxb
gYm13uNMR19yvq9e7mfv5cbca55wRX/13E3AOaGFiiUvPhvGDMTUsB7nblLg5WFcCvMWtH/XfIB9
+SASvIknjEbFlZP5AVpcgjRyLV/QTqTzX71JsZ5oQXqg6lTvPdWe/kGCDsADDa0zUG/zS06llEYw
5xE70mnsYNrYiYUdjbUj1DFUhQEP0PNcIG4reTrEkQwRDfb/3WoLJ91+wnJufuWvJf3Ddux5ouGu
c9JXS3SAawH2VDZnN3qjaLMSQLad9MBOcVjuhigdgOLxesRbLRFgDk9BEAei6QUFEenrOqlAeu1o
HZ1/2bRZKL5/MvSrjIeUGrUDBlmn+ECBZKDTRuiV1rKjU/GcoYAULcrIuJzxRI1f43tyGwPfFHAx
2BKklpP81PDQyO5/C7Reeyua2MMF9Y2GqXl+PyRu+zioBg3Hq7yaKbWSP8Q89Mlzor7Ghhsm+14X
HPRqzDsVySWcZqQNIfaBG6eOaPLQb7GQdw80xptyl2wHgxJwOd8ZCQIQAKHRlYw9bHeHL+jdXFd9
xagNvI2xHoMaLd6rXOYR1E0WjhWa6iN5KQrHzu5LfYOaInjYAKx/b4ky05UPjMr2sk+OoS/wonHy
VHWycqJUtYMpwX4z2hhw04O4x0MIbDPXVVtxOiBgW9bHUWgzDH5QKo3KqNdlQKuj6e5b5fQT6DmC
bGpVmxMR3EfMox6pNgByAelW0baY3Xa476fNdT1W7j44RZaW2kIWjQ3O8zSBVF2sRSWEzBpKoSzx
OqgDTq3g47qctdLrwsaDHSm8GRSUns4FMSXTGqlra7Bu70ekh8D77XUAo1EmAdJlZ6W3Zfh0Xeba
N7IAGK9rmETAQAKnG9PiMk76rnYaK/PzoNylZi0wg7U6F9T6K0M9V2s2QpKnCWQkJaZsAAap1U6R
l7TV/Lp154my2Q1bP2SC9eM141i452HkmF2xL0KSnZeRbWFWRJvuguBPND4V3df141s1DeDug6IF
lwrDUeeqyWMx5VPf18C2eq5srCxqwDqNEWFfr8tZV+WvHM4th3mEdmgLOeCbSLQ7vbtTROiPl9sm
+EYWZhtRAcZGDzjDz3WRzCgdA3mxvqx4mONgWXQtXutZ6zBGrrPtxOYZ+9plfiiUcFfb2oeNNVo3
n1n2eF3b7/l0LlHETwGwgYo2CyI9d6yKDsZ7JRlrp09HltLGNpvXoQjZ0UzH8tek56MKuLTSzCg4
6RK3b3LrLkxCrP11UlI5cGj5Fn+82OSgLMAEDfKSw2g1g0lrm7CCRsBjZja2AyOpHDdR0VaHMmTt
i0FkUtN0KLG0JTMjOuajbvxmVmK/tZOKPuc4ma+RjeUfF+Af3UMUJAoMuKajOoIKoVXj+6JbSlZB
OVlUrfrIB1NJ8TWEEh5NlqXKHsMc/VHJK7ycK6VT92rXWSLEte8Rc+78bOwH69jHAJccwNHPP+Ug
tfNk1VPt5EQCUvgLjtgD7YU/2/O2sRSqTcDMiaNPZnzJVfsEUCAaqvEbAoabGZhIwdRpXv9IVEb1
ZsDysYJuWv/fIkuAa3xpp6koDy8bZJy5pRggkSsD31hto5sB0ylFMe5H8+26Ka2E1zMpywU+7bbO
Vt4ZMqTYTTncAbKlDmloYd6VyiSad3LeJI8JmKKYiUkZEIkdr4tfvbegUwF0BobnLrI5LCIUTLZw
bzEYckgVzD9L+SFg7B/CID41FsUWanWsE51raYwsI2U8107Ymfel3LtYsw6xhiLE6VjJ02zsY6Fu
IWOUAc/0c0FzpQy9mS3+zp6IZ3cpulMTAZQChn6eaoakcWaF6qipMlBiNbmndjl7vn6mKz53YZNb
IgpiFihrzn9D1U8xeL4WP4V8qe++auAL6IY3ivBDRXK4sFUXeVZqGFJ2FDX1bVIdZCN4jVNrP4AR
27mu00r9Ccog5lug3lny73OdwmAs03gx07pAuVB7isGCDY7TfgCz0uRfl7Wm16ksTi89CPEWnSBL
svd2vTHC9lZmh9QUoZytykF/CQk9yoUYSjrXKe7h4Wcwq4CVTwV+m4rU2ZAa5csmHRZviJG/XNdr
JZUBKRuai/CjcNQ8yEA+JtGMPTpc9Qx7aNrwmA2iQtnKdT4Tsah84k36Vq/syYZfHaoCO6aKbyuT
2/bNP7hGLMtj7RFZC9ZZuZNjkaUU03Kd9fqzznJnDJ5i6c//Ie3LluTUmW6fiAhmwS1DzdXzYPuG
cHsAMQgxSvD0Z7Ejzu8qmijC/i62L3bbnUhKSanMtVbeni1t2qqf7ogLIzM3KOLEaoBvrf2K/Fd3
UTNPZl+Yute0VyPfWo4EdsMX7V3nbgHQv219IZOMicSbR4VykQ722PVEjpD6YcDAIaS2G4+YOzTt
hNb0XYZkaBI0/VpTtqVbQENcDXTchIiZy90UPXQ6hnpyeS72UWpuNSm/AVNxLOP+ZJoMYiXm3jLE
2+1RLnnkpNEECiZQfzgur0fJo1jJ7AajTCX0dfTyDkzbvz/5J6LZ/5mYBYZ5nxaGPbmKpdLHXi2e
0mQCuK5xPJccH6sFwTEkr0xr3l0RuasMPQwYzsLaDdBVa6Pzce8WQ3B7wsiSX+AFhGhg6p4HKvf1
jFUEGVndLGu/S7Sq9HIXC+bVEMkJ1CKrrU2fWPbG6Sv5DDHP/o7neRbkehXhLyn4SI+qtB08oiaN
7qWyrYjXyroMVKtWBr9OUghGom3bWUECNMxHnW8n2QPuRaoqT1FPxoMJUPK7HPUUzHE3qt7byC1C
J9EgGQpaAj2Jph4fXVPwlyZ1x0MPrFvQt3x0PORNCKioY4t/anCeQg7QNgrLi5Hc+GGga2MflnpZ
7hSmuUEsk+jBEXqFu1InYpObkvkWN/utUUkXvbTAx0FJJXmA9DPdqFoVoU1UtM9KRd8TxYLM/Whs
GCfDZhTcBUzNHe5dXR1B/FDMk1XhteUleVcWocEy9dGQNoNCpzSN3TA249tQ21rhCZLyB2NEfdzL
ZdJGHhrD56FjJf2LzKW27aoi+6rEVPOHjtrAHCkRgE+3V3zpzQs8FYIKHHSgqs4foLqLDjs5wcNQ
JSY50ajid52o2z2aQJtvgLZFqVezTgZckc4dJFxT5sl06Fe20dJdBYVF5GEQWkCoanYYQkAwVZmC
r2hT1SuH3jfFs+GEQ7MSDy7d85d2Zv6NCTQGWSD74tQxmu1uSjeDDFFQiee+d1amdm1Ms6MB/XDz
vs0Qv6gF9TqIFyXAOhdh1axUjxbtoCUc+u7aeAjOz/IudltDbzAmo02CkgW1deam4xFtd9tVlk7T
S0+ZrVGOmhoXFtYI8ddJZuQpY932tomle2Li0yCjBI1syEtdHz8Cz7jGRAYWCD/NHzuIvpWguSQQ
kFLy8qMEjSdKnT2318q3S24BPRJkyuB64C5OP7+IK1xXKL0xTSHTTjr1SyX2dKQb03yH0tw/uMWl
rVnKrOhSWZAe08ihfu6h5WuxUWz1pc2r+glQdeNfdtZFtD7z+LiohiYnSJ5ZbvRh4/XrxYB+NXXu
eKIkT7fXb9kV/zwNZi4/QC2lgtDUFNqipWTs1XYWcv0lStYm8fOCgfA84S5Qwp3qObP4paZo/Ime
vYWv5UiLixcD4JXYelJMA0nCFZ3Rz4MCwgNj0pEURIZ87hw0Knp3yE0ESA6kBH4rWlCMD518+9up
g86INklgQGvWBJHg2gUHS0ACo7QmEQf5mBofaBh35swJKnsNOr4QeU7NmyZViimn+ukRWZmxXTAC
U1D+CWR36A1kmnYurkbzqFm+HEMbkgmp+JqSI+7dvx8nkoJ4O1rQ/8KFcz1Ot0P9mfcIqlXciAnZ
EmcPhj0SQWs9Gz4fV3iIAI0BxL9pYm/PXMQxaM7dAYYga+4PaXcnY/Px9liWTSBWgqggnuRzDVC9
VOvEtBjzqyHeI5JBpaLnP27bWPK+qZ8JZOiQmf4Eeo6TjjpmhN7mo/XhQNSCfK0r9OwQK2Y+B5jq
tCQqPA+eDt2762WJuzQTwLtitsxjWbnnwiQBet+uLP6aldnZB1UiYWgUVoA22I60PqWW+bNgxcot
vzhnYNVj3iBbA4Wm68G01ErdsoeZ2P5C2YfMI69qgtVmuguJdUza/9kBIefaDrfb0koF7OSsCZRq
O8pvRnkYE2Tz7Myz3LsSDOvKz/8eB3Rtd+baeuUimo0mu2Ybolmfz3oXl5UT9hLVZeMJoZT/117o
qjgAbVCCpybFs13LZERb2WaIkV3TjyUyuEAfRcZbJFee3gtLd2VodoPYaA+kGQMMNUZePKNIqO+h
JFgeh5p/y0iyRkT+/N5RUZxAz3oXGTXQQGfj6hR07tUMHBINz97UCsmEuOs8dKLzEI+eDQgLRKb+
D3OJxzDUHgBCcj5pS2ZEUxyadgywY9sXPdDXSeCywYuqv66/gE+LBO9/+q+4uWaDo72oK4fg6IBS
z8EpWOLZGhSBDDyT/t47LoUfZobcQeW9yDCiASoWVH/p3UcjD2m9hvldurmuFCZml6SMEgDwChiK
RhZk2egbYtOQ0B58bh80JFB44ldK0KCvZDceqbHinAvHl6ujrx+WDiw/a57GYG456YJC4MJFpyFN
yUJ9MENNL1eiqIXg5tLMvKdRZHZaruQwEyfAYkXfhFE9m2oZtLq2K/malyxam27ISeYUGl+zw5LK
SirCGTEorJfKy6NqflD6K+6bIAE187anLNyYSJAjDw/xKPCu/1vgi0BbUxoVWrwYmkHZg1IYJ1J9
v21hcY0uLMwOkEod6rhwYYGkvc8Amxi19snM8s1tM4sDsSwQCg0XHmHOZq2lbCh6VeDgcOJHlchn
g64865adHWQnSNyDPOrOc/0lxf8uSgvOLqOnaFItLl8IFAZM7jnPDKn9/pGYZ/JLxbuSFe329gCX
DmJUIZEAnWIPpMav7zZmNlVkDQPzU+c+tfEyEj9oF0bquHIaLp3ABvSEpmE6OmgK13ZqqxCaTiH4
mxrkjO4VgSxtLxoAiXPzbY9aGS3W7pgF6B/wUWBHoy6EBjHIOVzbzEfBmJjSjmCKvpux3Nu06L6R
3Djy1jqzrrH90Uxe7Jo8USGFZ2WJtq9NoR6iotpbZm1seFtBJUgzXm/P+mT5OimMKhWOl4kYBUGn
ef6t5pYm6IBSWC1QJWx8ZGfjasOLXxEoKYP70iUrfry0zNNzG0gcPAmwCtdTAb64Re06Zj7URbyo
+yAEaa0RfIOVZV4c2IWdWeTnVCRRnFKBWEr/2sqHnu1VS6LYuePuWeMbLv7h7gPoAdmkafcg83w9
LgrnVSKRIDR3UiSToGQBqFhTayvDWjptLs1M03txnpltmzaag+mz3QdBSq9FnxLHfbntFEtbBBkD
LNPkr8BTXBtxaFMAmUuZr8m7KDkXtek5ZAdMT8vCZPiXibswNluoRK3LpshTnDqm6lXVUafbJucr
0/ZZmB7aDEBb4Vk2qTiZ83w2tNOgnmPgbKuqxrMSwxM25BGQ+fGETPd6GW0sYQLQjgyJlWa+BmFV
i50ztP3q0UWnr4RXWb+taq2145KXIpwEBR34HzB2Z16DYz4SaYIHHWtJAEF+7PDfGW+2pfbKRnBJ
zrwIbq/tkgMh7WlCTgqlJuz767XlRGmh35hjbasi3VVqbgJfkshzaeT2v5jCvCN6d1WUt2anngk/
ipiLwZX1eHYHSCNK9cUm4vn2iBaQ5CAWwgoai0Bs/DM3BvJgBQDteLEya0uy5LVv6bnpfw3RT0OI
vZO0KI13qg8dwGeNytDSax4ouur1VrdG31oKbi63zmzMWRM36N6ArTNAFo+AOYs2e0l5aumr3v/L
Sfpn48wx/D3AdSKPYSrWvnJnJ7PHWn+p+P727C6e1xdWZtey7YpMNhasuM7e5e8Dv0dPkF6sXP5L
+2BimUxYOBWypTOvNGPUtWiBV1hsxIHb/VKRFIU10qDPs0I3qAH7zrAWiC5tBRfpBxfQJ6TB5luB
pqVe1AQnD6L40AU+J0WO3iGPtyfwP87K/Iq9NDNFdhdHdqtVaae4MKOgWvnaZVYPoFVD2zTsLTI8
m2hUF23AQGeWB/hDVwRcc/vvOKsEUB1ajJ5yTp8rPkICrXxydKV9k51GJ61RwKTQkACwn82QQIjU
rUvyUQyj+9Tbdc6RCdCc5zRK3UdpgxvfF1HztcJvgegf8HNf8sqR2zYBvnETK2bfQuEJLba9pIXI
1GMtkOkKsGkb6adpVTq+bqjZRiTSYKEAeqfZkCa3PTGORtDUhD/wqBoLAPhzIJU73hKfSItvKojM
FXGLLpCNWTKQvJOOuxA+EtWdW7fa6Nm2ZD+VjtAvg5pBqIcS6Bt7aJ2OV5U0oaLDmirufDPlun3I
emIEOonVZ1H1Mj135mA/aEnhyhB9mQUqLFLP7zOddgF0v2PbS0z0CzNzCIOiE6UavSXcleScFBAK
BJ7MIPeoCdf7JK7JRqY9ooPB5Km6NZnb2r47pORVpBWan3Zdn2+1ui03helwtkndtoHEFzXFEaLF
8nukJmnnC6nwMLF0nq+cpEub8NKFZtdEPYqx7lNsjwJSVU1010VPBEkfJ3u57asLxTnUwyAu7k4t
IqAwNjPUpKqZaFOCcZD3rNwlJEzVzVC9OuhGydNjRPaGsrttc3EXXpicRTQSJAXCFGREami0c70C
BDbhjzEfv962sziHUPqAzhwkMrDnr7eh21Rjz3LYQYF4J9BioazS19Swn3gnVpZreRr/2Prv5xdb
Xg5MUG1KBY/2TnM+1OGxNak/ON9NHo5j2GSPab3WSmLhkTGB66D8AakZRBLO7KSGmGlcQz0cSTr3
HFcPpTjX8kecfB+AXLE2AzYsfcE+99B9ELRLr9QDmn1p84/b0/z5JL/+Cv16mtEtyonaBF/RZ2AQ
RM/1kAVMlX40sbveE+rTtXLkZweCxQlzPr3wkX6fjZtZ6D9Ik5b5Gaj9vFI2JnX2Ilozs5B8hR1E
apC6siG5NFcNikRv83wscRMK+9l0+0faJ/WuTdyDbdDSK/RM+ImBR15L6z0tqyp0gKlbca3P8YUG
2T9QigCjRA+XuYjVCGQqp1MmljbNGbFsso0KpwvaQWk9dxyQjbUS/e9PhWnkNiZXQ+SMD7he00iD
bLmWwWhRAQz7K0sGz6ixkspXpfjeD3doMTmMa3WbxWW9MGpeG1WLKI9rE44krXGXavaXNuk2JXj3
t/11Ya9icFMJApLG6Ec2z3qoaBwSlWaDfACk2YrirnZfCkQbBZgYgGOFRXMuojX98M9n0WRzQtZg
SnH3zly2AFzD7Wq4bFP8qpvMT9FWIAIdbA3ztTiHF3ZmmzGC9s6AWizO1uZQ5h9tEWpiJbyZluE6
urkeysw36tTtoEeJobT146iWnhzWGnisTdbMERy9IVbCMIgMAuu4KfYZdR5JfnTQC8O77QyLh9fF
fE3zeXFuF9xJUWLBYJhzr5CfSmN7o9wbeLpE2klokde0+orJpdFhR02C/QAyQovq2qRrVJ0UDjLM
emsGSXE/0DsGFLmx1u59yRUu7Mw7DYmkMQY1gZ1EY0dbY2ELSveYx8HtGVwzM/dsmfdmp8JMh3bf
LlqEJEUd8GK10dzkuXO3w0lEoEAPkSmED9fTJirBKXDWzOdUgAQUi8jc6G1HB2AaW6M4o1EKcmZO
pdwBIdaHBkRovjmi6I96AzlnT9QQ+vz7kUNXECR5A+cy7qLrL+K9y12qQpM3tsFAqIu88eNKRGHH
tV9/b+ly7NPcXHgpMWoTzwSM3Yn65zLSfjbEDEi58qxe2guXVmYbW2PNyIcIK0nEu9tyTyvRvK56
BNohUUeEnl9Qtv+HcTlIOCETMgVPM4sxpxlPdKS4KXWiTVqp1qGEhCdqm7m1slhLp9bEvwMdHxcp
gt3rKWybvAVsHaa6zoDST/lAme3fHs3ixYJqGJ5SCKfBtp8NJ4myFLoPqHNUsvPiiZS009Vd22+M
NtTcB91OvLb7a/ANGLmaAalypLsQAs5sKoqrDlwiuQ2GAABZkAsZh31hmqHN2pXV+pwkhCmk6QGh
QxkfcO/rKSSZW9Uj1RkqioU3KsHYx55mf631MxMHVr/ens2lY/LS2ixLSArRjkUBawnSxg7bGmqL
vErjlXRlBhdYUROpGf9B8hoo3jmVRhnrvGHTuAZLDRyr3RhuEVCIObeN4qdEC8Twjj56/lDJc5ST
TZQOK56zNFZ8ANLIUMScvOd6ZosCGDSJJg/oA9dsouJH5yRBAeFy1aUra7i0xyftUBCv3IliYV1b
UoB6s10F8t5uavRQKhlF7UVCIyDLNCakyuyhubdoLCBrg/IknoOIEf/hE8CmQySE6vTku9efAGV9
h0FTdIK03PeO2Ew6zO2D5ZyMdC8k9QipV/b+kuOi/IM286CvT1WZa4uOHUutyWnpS+f7qCGKfSgg
pt5oiUdkEDd/z/TAKariXTL5FMp3s9XUq5KjIwfoA3rnVMdqMJ0D2mgAoCbNlIYGsiDbtnWaVZzt
dAPOb0iQcdFuAvhTtKqZ3ZAW7THQjCD7yiLPMAQaJDxXrifZN2u4pxlYx/e2vR2rdnN7p07T99ku
smk2mt1D+G02vZpDOjOGipXfKt8VUz8yZEdYvFarXDrAEbAjRwGAugEG1PUi2pDS1i0ICPtET7x6
2Jblg0wf7QI5tW1i79TmpOubkZq+QCylfS3UlThnoaDwXyUPHaanFzfYXNcfUI6amrmKCrDttnly
fBH2R+1o75ln7qITGgRCUEM9kr3+9LezO5kFdAQJQYDa5i8HEUd9IQwTHJvKeQdScKeV9tlJrLXh
TfN3vYrXdmYxhmaVTlXnsJOg331TvUJjc2+D/NnoAy4yAOaVrd53zw2Fap1oPN5SJGjz19uD/Xw8
XX/EbJFNUmhUqCAPW4Nx30WJT80mTHPzpNgxGqM7IWo2QQnzt81+9uBrs5PvXcRXfaZDU7eC2aw2
EPEbHtdIWKwpEK0NbrZPkDJo496FlTr3HQxDvgL4bxhfhuh7nh0jufa2+XyrXI9q5rBqaWdVgtjR
r80wgU534jP3XV0TkFu0YqGF2aQBCB7vbMlYnqg47UC8QYMCVW7RV0d0EF75cnuF/qN2fXLPCzOz
JRpGh+DRCTPmefxCOs/4AIwfsf6hfbf37SN/shGM/FLWdsXnMxVzOL3aAVGYgLmzmIfGpCFoEYPd
B560CRDpof5N7IDo933pkTyQPbJtu9tjnX7np6Fe2JxFPnHbGGTgsKnJTZb+llbnTRFIetcmaymX
zzcjMLoThAu8cICd58DjMmlJUTfY9JZzrtm5S861ed/yN2N87M2VuVxylEtbs2F1ujIOXQlbJoir
iR3yKDBL7ilif3v61sY0u36pZtLSBgsYTNkclGjUAcqf1NY3KWs9mxm+3TnhbYsrI7NmIM1RxF1V
x9Ms8vsy/kX6Vzqmnrt2Ay35BcIzcFiQvAKLf+aLNctVoRDow1gk85z8zhYH6G16kM8Dy+n2iJYO
xEtTs7WSZi7LzoapLN1H5XeV7K341/9mYrZMrORgWlowITSJusqDwn9UeMLcNrK4Mn+mbJ4DcRv0
tYy0yedoZ6KywWpAji0gfiLHvtfcaK0x3KLvGaDJQHMY2Jp5bsduuVOjkwvsSf1tTNMY9QAZ1GI4
qjnzhsZ4t92/B3tiDyNLi6cLoqJPAYKL+k1ciwi6G2UNxCIuEui+JkFuPv/DXILBhQgTeM9PkOe4
1GoQgQnIt0zsc6QwUWZwldjna2IsS/ckTnM8D4CQAId0dk9SYaZNM2ISq/57w49AeHhGuZVoMVEH
qEVqcsXZF/fVhb3JiS5u/4KzWOgS9vRxVwrP0IO4/Uq0M+Pfbs/ggvLTRIlAMQEMDBvP9fkO1qnA
yY4pFGf3DrkI7T3b8R0914f8VfMbxYPA1QPapP9yu132oWxWzC9dZpfmZ7vaaJJGdSfz/aa86yCa
gezqR35UtjRodknp3zb3ee8h0wK2ExjvABSho9/1tOqFAnVUmjY+tCWAoBXtORqDQV857RetQHsY
jC5MK5nXgtC41tKHEam3Kt1J62THr7UMFPft9lj+Q59f38kGZD7RVBI5W8B35i/0QWijLEDggpSf
4tFQx5/NVjsad/oBKpyxV24bw1ORwvKSA9nTAC18jjSoVh5Bnz0VX4EuuXjfATcJYtJsSk03RV9l
/O4cqoVjoGhewTdJ+cDrFU+dftGn4V4Ymmb9YksIJ05QcMRwpfEDykRFj/4sHytTumZjthnsXnVa
JcNg1Mf2VPn23tkY2x7TSv12123ibeLzMNsyDzFCkIbWXt06oXlee18tRJYGEi+A5k/MlOnhfD1W
cxgjoUI6xo/f6h/oWQ1Rtnt7G3vKLxKyHSRTztphWIF5LyBvr43OtiK1XEn1yWj7A8jygHjjrj5R
z9w3G+VbfTfsbk/20lxfjnF22WpOpiZKD3PpcII+g93/KNcQC2vzOI+COq7rVTPCxhvfO2fiFY+K
p6ledHp30fSpPWvnx/9pUNYs3yHdLmv1yaA+7FNrb6hbZS2y+3wVXS2TNXsUD0VJoiiHCfJsvCN8
DLhHX9iWrLjDkkzppQ9+ko5UwSnvhml99nXpadDF87VNvjFfsBfCcj9sut2rEzIv3uZeRFclQ/XP
ccv1OGevq9iOI7OZ3FGEkZ+czLt2k34tQryujvKp37XYgwR7Ud3T/d1v+aDfo/9ySD8iOOpa5/XV
uZgdcqXKUiNCfgz7sQuNIDmlGwax/I0bQi78A62O35RtevecnIWfbtfeXgtZnuuZmJ18rjVYVjat
xHCww2jrIDl5HEIN2oG/TsDf/ABd/tHZuStvo2l+5+ctSknT7QICFHh+12cQV6pBbTWn9glVt3lb
HOu4XJHCXToCLk3MThzIwKlykozyQUTecR7vKHZL1bEVcO/SFYXLCSRxh0w8llk6gBh5i3oqotFS
WN+zpEA+pSAAmybWkxCts2GWvnKRLO1RCG8Q1HSgLIzL+XruzCFyIA8xvfeQ0M3ju9G1t30fJuM+
AeoXTOQiWzl4lmKOC4vzNk9RZalD10+vo/ItLqtQVvRbz6Yerv1aLnlpY6J94ES9dyCUNr+ckEHO
aDQ9KMAYOmZx+2QXGXrbVfaLFNFTBx0opOxfb5+ri3vg0ujMVUCgqepCRZxI4vEBKLvALpwfTjr6
Lvk2oLtDFtPNUGNrlIPyaJfNHWiSW5W8qjn0rM3+wCyy4Vn8dPuzFjwL2XuQIfWJ0/bp+Vtace2M
KYWAqAIgzjmFeifhgY0HvbNWJVlA/iB3jzoXUj4aur3PnyDoq6e6JUfsmqRoHAKRVq4EWs89TocN
xcOeGKUGhuyAtND4xKw0vD3Uxb16seozl64YcNRRgQXQ2nETdfWdFNwvk2ploRedCyOxURfF43H+
HAFcG8p0EkdCIb/ZLZBEQ+yrqW+rD6PcNUTxbo9qYQGhBTS9Uyc6M+Sbrjdqq9ajmjoYVV58bQ22
cbTqsRh/sx6kGGtNBXtxbBfGZjd3BRFAUvUwFjVQd2HZLmtQTvPt5Ni0ew31tdtjW1yxC3OzY68G
EM+qa0zlGAH13oswhXSwpMrKA2BtVLN7uoOMg9JHOA4kGqwoxne0+FLU71r63jtHovy8PabFY+5i
TNOYLx4BvXRrlzaYwjLXPYSrQdX+jCXb5+Al/W+WZpduo7CaqtOL32a/S4ivKrqXNS8M+lS37Syv
EkiIkHRA/XNeoIdkgElSzUVmwTA9wP7uWgA3kibb3TazeJvjrP7/ZmarVGG3WYTjDuRtpgZRSbXd
IGIjvG1l2Rf+WJktD6MQ3nU6DMZuThDh2hjkSy/2vN1CELJyvt42tuwLYIw5gNMi0z/bu+g8PLqR
Av9uHQVd5vAeBG/MgPhSwvSVQGVxXCgQo1oLdBQe9dduV9lSMyI0kUJSEMJA9pNRvROpeGMJNRjN
19bAZkunEtLSwHlCkwDF0/k0GqhHWwmOelZbXlbf1ZCuK/nj0H+pzb+W+ZhEoJGjA9waPLg5IJmZ
CPGhv4SMSKxZu76OEUfrKd0ybj3kEJF6ub1mS24IWREU+SdszaempD0rS7NoY+iM12lY6PHdEMvN
bRNI/GE1ZpErhIHQlhSd66C6P5dqTEunGKwsa3wHya2DlabJVxKjHazWCoCGcj3LXlikiFA14nKv
UKP40ZaO7fdGVD733EleIiBZH+OBNWHGFPQRTKmFRI6jnIRR93ddqwnmoTiJaeJGVv2QTtF8yXJp
+Faj8S/QkXcSX2pc8SOnlB+qolhPDTjpd3XuRoCvFslO62P5i3Z2YdzJyEz2MZnitHxU7d+2bMsm
MPJE3/NRKqGIx3w/qgkpgtbNrOhoZkl6sjjqCV4hCwv9MfpWH4JBDjY6KCgmeoxldunq6OSmgzUb
jYWZhGi9ZTCvUUmDZ4RIRJirdh/iJdn/7jvpNugHnAIX7aada/iRGNl+0Ax5TDWlODV5IV6cbORv
jVK9QlX1Aab6nSwZOPWDOo691xIXSl+JXgB0FunGBiz8/FtHWscfNZ4/daiP7uLG1YA/16GzxyQq
xpCIpTUPTTsTvT8Uqg0ZsdwI7VRN91rO9DDXJpa7IckBnqSErK+bvVL31cGCbNV+AGe+R81BJqBd
QL/6RxZ1Wnww8zH38dXcOdStTcuwMmsC3dlE6n4xYso9hGwRzgumoutBXmeTIvTAn82apgheM9xe
4Nu/FbwevFZx3Y3sI0h9VsTuPMds1G8ShAwoGOXlYAemG0v0oQG9ZQN8QMr9ivfxczc2rfOc57Ib
/N5i+jsTbbHjpuSab0MsciM0bfipkhhqQbXGeVhAGe51cLFmgcYiuwQgwoRNvbaSdxPSws7BjCv3
BZF3sRvartEjD02ejfMIIprrQd/XdnZM69qT1NEh9dCgvIB2FpPuL6tUtPArXSeyPKgFDb1XMpeM
Xkc5MjyGKPtNx5j5Ros4QwOInLGDUqjqjkdZvZMVdHGcegTiFUweE8+mTCfMy+LoxerRx6KXanvu
DHQiS3CSHZqEVbtIad2TIXKqw3acpQFR23jXoofCEzD5494QKKgCz0q1sIxaujXlCMEk7vbQ47Ys
EQc8J/2+rzOAcSSVaLgA7YHfBu3j1Gt6ivCi1yX6YMYyOhmKkj+rpBS/0PWNhoM7oqubKNudA1Da
r0SRUPGTqTMeM5ZGEGayjMeq0RSfFsiDewbGvLGqHg1mRiWuv4E/T3WPFDz+qqcpalmcckc8RIwV
hzrKodTjqG3+aIrGfW71Kn4oDDZ8FUMzkI2aGe52FHrEdiNRmlOi5QQXIFBLYdFm9iNE0dQuEI6S
a6dWzfmTpbTsqCt2+ru0EDyBweSiDGhC9zgErxatRO3M6cVzKxhaWkB49mCPZAigxp2iOaZGhpV7
e4G2gYcxCP1QLUfCEUyG6wtOuKSwnAbdrtEOUQ2UEbgkiTbxxA1cm4S49V6t6peZ1+AR4vTsvOzw
McRlwMozZI4/bh/gC+C364+ZxSqNqvImzqY7KYcUdP8CqZwgJd+kNIKxi3+X1Y8qtk5JhHCsbT26
CpZafGpdzsbs/s01JXeYnBL4Ij2krAu6Cj0aGt2vCxOMN21nQoHGzgGIQzkXdOz3lQmYIpf5BYbF
QLbCneA1n9B/SpVCNh8XmF1/ZAkQ2U2yMVjzrcvfSxXM/LovgZwu4yDniedyuXJJLwRWoLBOIAPQ
40G+ng0f/csNmZMK5tvq3gI9Hlvl0LMDQ8V6ZaRTGfrTSC9MTZ9yEc+XSjeStqvRF4hXAXVDNa1C
5De9WvWH/s2mW5kcOn0lFl6I5qZW5XhdAttoIui+NpqBbhyhnIfwCvegNYo3UCJ346iioSEjPq+z
J2X4fnugCxEdCN/Q/oAOLF625ixWTWJFGfMOJmlDfWFWXqwnIOfvoxzaj9vbthZiLEizOsita4jq
0Ufveng9SxqTGwMSBcYPYNI90ga3DSz5x6WBaX4vFg3HIPCEDgx0bUXRu8ws7piIvuRpNuC1lFcr
5iZ3m/sImFUQgUXeAzW72XKZVoor3BqxXP1zLd6S9D22VzKEi1P2x8S8cWIyKANXBExIQwa2hGrW
WvfflUHYMwdg0WgKW4eFrv5w+l1HXv+hRg31SFTAAF3H4QEu8fWyGKNiDVmmIbamSeE5He56yAwo
mvaF6fzUJ+3jmCQer8QaomFpPwHnjXonJAPB/ZstUGbkkEJS9cbvG82Lig+1CBGzKQk4hvmLVFfy
DYvXA+4pSHxPiTd7vn2VQg4KeCo4nr6xAFSY/L5+1+4QRe3Ln1XrDSv2lrwdDCno3RDQKrCjrqeV
dVXXGNPVmGkvVQn93g+FHOXaSbhkBWQDoOahp49jf2alS/DgUw34R8rum9ofIulVBkKIvwfgGUA4
/7Ez27sWd1tBMxWjQbcFtSS7ZsxPJQLVnKkrBdulTQVNF7TUgBodknkzt5BKLaw0gVsg3Djlznga
srWTfGlXQZUKp8L0XMaD8npthl41ESrAFcDdjr3eZqCiSxpB1gWl99uH3lJ3C+DQsbeQhoZ0uDub
OTw3KsUqXEQlofyChw9gvsd2W4WmPx45eqnZz9GGhOQV9XdvKL36wFaSEIuDvfiA2XwKt87ynEwf
kENyWh4Y+5WtKW4v5dkvRgnmyPWMutAnkdkII8oOYX8Vnouw/UADt22+sfflj+ileRDvaCG+AsxY
Kj7DLmQzwFtCjmqe97WI2dVMQY2rqb1v4w49Vui3RPPj/XOlevquyPxV6MnkHPN75dLkbEENNJYR
WYShqn6/13ZxF9gPPQisoeYrX+2d+ZQe9DvlQd2tVXAXo+1J8gG5PReslXlBSrf4kBhtBGrnVp70
V6SQ0oBuox1wBVsoiFdo/VVvxfHttgcv7scLq9PPL67tQcu7yk2nru/yIVMtL9JXWCuTA36e0D/D
mhz4wsDo9HgbxzBQn6C61x/T3+yNblywtn7eHsniFXA5gdNpemGJMbvJqIkJLNAx9a79wk40VACs
3Fhb99Bus/fb9pZ33p+BzY6ZOIlp30KFAv336sDWLM+EFE8uXm5bWZCQMbAH/piZOSTex5xoPcy0
QXFneapfhV9Aa1L30f8j7cuW68aRbX+lo97ZhzPBG6fPA8k9am/Nliy/MGxJ5jzP/Pq7oKpuc0O4
xHWd6I7ocsulZAKJRCKHtR7k7fdmHwnU4gyHXQpkPIpujlHfgwfb1V7R0JudZ9lVB6f72jyCG0sT
qceL9ZFgxLtC/2ChZd6YulEosVXBPNDB335tduoL2lnO5MY4GiL74N2mgPXDatIAH4+YS/to4qay
ZyB+uMis3WsPvYdOx/YUfyWH8B5zaN0V2bbf452Iv5p7sJdyGbvE/J6WBCiJusprsgmfci8agQzp
jPfozzZc9Vr/FkuODEpZEUUI13Ys4IfrQMpCyzt7E5pRVIUFaB/cLparfZMnSFYb7TR5UhhLh7AY
oP5coRBUakYGv0r0+GGu5OZLMWCazM+UcV9oc34u61IuNuuGrXP8wvLbGLtuZ1LnwE2AX8h7VwXw
XCEN23URXFNGshesU3jZ0Y7Gyx2v5BjMisRCXDPryAFqD0r1MqjhPsl6t8zRXZC9l6V81xuhIFvB
V+4/glmyaJg7aaIJC+/Hynawwm2upDuBclxz/qUcy8wSmsj80RF6dziWJ0zaIv2Ca1L+ArLG4P0k
nefv6U/Z0UTFUZ4/X6ypTfPsCy/bzkWolKYBfuZcfmpLdR/4zW620ANn6aAGrQKXVOZtU+ov6/ry
3O1SLuMoUq1G54+MJc1Ax57+qKSjVX5ZF8FdUR2jcAroRRQAAV6qllfTSCwfK5qhowD5S+PGRD+5
/HVdCtc2FlIYw+8iSQfpO9236I2Uh07UEs+NmuhYHR4nmCX8NLefx6A2jgJETRo4jQECWznWtXxb
eeZrtbUP3X4UVaa4GuGJibiezpx9ZM4WJjGbOcLwAjdGrz5JwymRBeeYu/WAxMRwGZ3qZauhNWYJ
gJ4Ehbq6QPPxCJCmu37+fUBuPObQmYs5SLzpkEq73P1hCOEJAc7iTs19MWyq6bZOBK9GriJo0sC7
BJkLmTWwQCFt3w647Krp4y1+7WM2KB6av2PHCzGMhZE5w++lN3gVA6EzcTJ/r5tPciZ4enCPy0IM
s2B2KiM1T+/Tadpn5SmxDp3kJaJHAP1YNn6kjS1/rZnOvD0GO8qBBQEpquXO8Umuv6WWZ4OBdNwo
IuJo/oWJZyNQtwAyq7EDuFJq9PpQha3bfSfdpuo345HkjrZLj5EHSPHYIb0HdANN4Nv4R3Yhly71
4gQpeQ0YmZrKPQ4760a6x3vuXHRue243rdu+dPt1H8TdOsrJiGkqzHGzQMe63JmjBqA3N1ZO0Wy4
AJY8xPVbIpWCSjI3KKcwGH9JYrfPQHmH4B7G9k1uV26JeWWUz8r0HOaHJC+QbDi08V1WOk0g6nTh
x10L0Ux2TauVwZI7KGmDptOxn8MH5R7wG4GT70dAA7iJ5IZn+QqUTJazvrxcm11IZu5IUDrgWORJ
C2Q8tBfeZ+1J6wCNd53Fp7ESTVvx+plBKQvfJaO1ED0A1OssjEeOQ/CMVNCzsbzmDGBeFMmO82a6
tXblHiXHs1Y62Y16v64jtx5iAZ4QtR50ggJI81KsVuRVYsyw2dbrn+H7Hf8hOLyEZ3s/3wpEcdfz
lyjWiOKB2IE/Q8Pya7cxd9W18SN5L87TzVg701bfGrfJVv4WvISOMB9Aw4pP7mchmjWiadCKjmrZ
e4pjO9kuvbKu8/3LF98FPLjIcPg2uxDHWI7SAwC1/ljUre0o+9vejc69Y7nafeoErnVKz9kPUSMz
DWvWVGQjKwqwlWPCElO3N7V0lci39eBIJvqBNuv7yL3+aCYTg6gAOGF5XfA+jrMY7AluZGNcW1ec
wf7Rh4d1IdxgZCGEcaWJWbedHcPhSIbvKOM9qpTrAnjLRbt+QPgl09E5xiIAQZllJMDhnlGtaafQ
nYP0XIy2GwAdN7dqQRWC56qX4hiLCFoNo3olxHWx76R6sO3qs1RuM9F4NDfJtxTEmIFaj3EQqVi4
casd4sKp9oYzeuMV0LfrKzTXGd+6K2k/OPndKDrfoiWle7rwYCWo35FRh2h9Z7yiR6BwZi/Z2Bv9
pi5d+07fprvgMG/8TS56zYgks76T1K3WZVhdm3zPwmNqPU4pmh/2nYiAnmf7y9VlzNLuBmNoWwgy
0J5Y5U4R7lSQ5KybJvcqsBWC2Tna3/F5CrzJOtLSGLbKN4FUoBHmKkifa/0A2pcuvpJD0EKBGQJo
BadYfQRqpx8K0n28BV1+AXXli62UATRuDTSL2WY36fSADgIHvSwoujp2LOKW5q0p+nngTmjhh7AZ
U0tOspmMCA2j6UaV3qpsq4nKpiIRjGVKddOrEhUxFcpdHiMBZvpbALq6go2jToP1wUtVGDtMehD8
gp4YlykYTtPvnbSp1U1Q/NSMMzqQvXByM/tm7AVhIOdehZkAtBGYkQgh2MGkeRxSxN2QqtSVoyg/
emAJZZmjKw+jj5bxbruuJceVXYhjXFlfRGmK3jE8TIP6tspzT2/jbY9hWTzuBAvKuQUuRDHObMZr
kQwmfWn12aZuk2PQmJv/nTaMadS9ZGlTCxF9djMrz5PyQOaH/G88GaGIaWrg1MZEMzs0Ug3Agipo
QDAOD2jCMaJDLoLF4aXJljLYMRFFav28LXEvTyT1MCnt2UHmYLb0pQWMvxpUG0riOkfjvoqmu/VF
5L24LmQzt+mkqqNtDJAt61/jcjMkx7TcF9HTXG2a8Etg7FvtYaoOQ+np8p1mChwmx1tdSGcsEvDy
ul6BbxRA0Lobym+1HTpJCPaHQn4qyl5gMSJprFGCCD1N6Kurs28V7V3vY5fkgKLNrtDRKVhX+uWM
Q0HOE6GbjiF/HWmNSz+sAZS6Jz40MyaEy5V0klHaHdrgtopDlHn9lyJHw2mr3KPadUP0iMLmrX8C
dVlrX8DcBEVGJFtJoG08ojOJkEFBg1utuJZSiTCBuAu7UJZ5ipga0MHlHMp2kXEVSsG21I2jZvdO
oqaACXr7O4qh+QQ3LGhh2HSUHMxhmitQzKgO+ggKYjQt7tZF8BX6JYLxLWnUV740QoSCvtDRckrw
O835Kel3cfK0Lop/AgFv/2916D4ubmxFDQEqoCD4mo4onPlnZducyRsqMbcARTeO+j69E92qKtc9
015sE1zUaDBkTr2tjInSR5DZPnab2ANZyB5tsFLgRC7KvBttl3njJtuWTng0r/GDE2z3SrttRE0q
HKAD3H6LD2EcQJXALIcUH2LcpO5TcgXEl8x01dYjJwxRudP+e+KVlSM95l+0QygI7bnX70I44w9k
dPxGtYFdntJ9PbiydtX6rq5uovy+NCuBq+PFhheqMjZVjHViDwVd823pAeBg9xUA+v0+9ux75b7d
AGNu2vmCa5hvXASoPSp6+ykVxqVxYXWrQZVTXF+m6TQYNypM2g89O+BNPqcGCE8wlaeawcaMAjdV
VGB/J15nvGKyTvAu5B6pxZcwOx2GytjMPX1HYYZsOOs2QEp1TErX3iAiEuJb1UIWs7ERKZNSmaC1
fsxPZ1Rl+tv4tt2bj3hIJY7paG607d4k7y7G7O76cRapyeyyrA7gBwghWrLQtWBiDqVNvBqQ7nH/
Hg66yKg45VsAB/7aX8Z5lHEeEaOEuEl6HkPD6apDbe0zHxhX+qNt3gJWw4kqgY7cOJKAFgoIeyg3
sEOP0qyaXVFDqA+Y5QnpemKWd0CXUAoRGjb9/E932EIS/ZKFbzSMCphTOiQFKDxFgLAAw4hsCdwA
XwiQVkCxRTCZwtxeEWnaxJCz1h1ahMIgeI4bsg3lxlu3jM9iAAqCGUo0X2EsSvsYkFno4pd+HPgp
GngtMFChQXMmmxqUXk7YG4LCACc1CFEYM6BEiMhqm4z9Z8ogRZZWo5DWmucoeLPT7qjK3U4Ok02c
/LSM2JXAvmyp3aGQRYygn++WD/AToBcBfhFz3fSELPQkSgxIyQrCyyneRrFxn/Tzb9dxLkUwoY0a
j7FczGjc7cxka6H1W05TrwhLgZ1zAvNLOYxlaDl26aNBOE5PWvhlQKfmaN41qpdURzOM3VT+KgUi
qLXPp4sKpbU2EzgjoEe6XL+8stHP1rTopOzQv5b52zzudlahOhIRJQtEohif3BnmNAU6RIXE3Izj
hFuB9rHbN+hCF+SYPt+1VCsMzhETDusTnToGsew+MLBlUupm8VObb/O+cXzrS539MIgoruAr9ksa
4zfqIGl0RBWo/ytnk9QgKDnYYeQkhsB1fPb2l1oxto6MgmylE7Saggxd8YMTlT9tuTmO4XMviQje
REoxVl+ERaWmBZSS2k0EJo/E+tH6w00jMntq1ZdO91IpxurVPGopTw4e1lNke1XgJ+gfbu9aa/ga
qMN1Nw3oL5/0+So1Y7QcrHtJrnAg/qLiSKNTtq+8R7pJVjIIN8DUI4GCcXyVmoOdRU7RPKTlz0CU
GOTEZVD3l0TWWc6GgnpRN6BJ5TvAsI/qRgd66H25mbb5fYUIGB56J1+JnkycSsOlWCZQCFBTMUhJ
xT6hfzn0pL0P0KLhSX/Pdvl+Aop059Y/cX0bgpPIvYfgWihkgYK6EeNf0EwdFSi000HMs6204Pr1
JqsWXHacuiPUW0hhXAt6wSNNaSAlrncGoKIDZNAsF938ngzU/6DYBNOuim0HXtTuH9dtiHtQFrKZ
6y/PrD7C5AA6A1v9akohRK5OIAvb1ZG5XxfFdQALUcwuZmjQjssAonJp2EnZvFMnNOhmxC3M1IGN
f1kXJ9o7+vPF3TqWftmlOcQp9kup3BXgJhUODohWj/GdRmpPdTjR1avBuVXeZe0+sI5kFhx0riog
VQEcNCYhPyVIAJ7bhkCbguvMr1LJq8vXUDRGzb+/6fSDSoO7T7gVFRLFGVERihjts0JQ2x9KPDfm
l1lqzoatbvq5/JoryMOLGBK4t91CMOOqI7T65QW97SJt29iVW8xwJC0AHxCYm0izxaYhQIbiGuJC
IuO0MSiIfjdC71e5RN1ItbYxeRn9/k6pJDfTZUFfAbXrT3fEL3GfZnNyOQx7esHGreSWXQCun1lE
WyWSwTiqvMZkdoaRMFfHriGc9R15kkUtJ1xrXyjC+Ck8Eg29o2NnXVd6US8brq+SzWwpiBlAa7F+
fDl9JvCKaBKwCIVBRl/k5fmtmkqZ1AnLhkmIYt5FxW3sv/jNSQ8eW00H1/Czahy6+LYMD034IhBO
1+vznv0SzhxsoCoVedRBuJ5iXvVKV8+B+WzEe/CdpOlDWJ0UA/01gtuGe5/T+QgdVQ6EQ4zGc1WC
qTGCUNDz4IWq7DC37w2quikNIOuDRae0YlfOhH0DXGUXchllxyYko0mDpTk6zVOEVz9wn30ybcbi
yWoyV5me8rBzC/JkAHrj76z0QjgTFnZNqlkzDeFbMJ1J+rnIry3jdYoxUGAdO2tX+V5Q733rbl0u
15YXYhmvIwVzYIc9xErqponJXYW5esOvtor1tC6I67sXghhng5mfoQbGNN4NVniY8AIiUr7VE1tw
RQj0+XDvi9subo14LA0qZrR9pxrG51CbMeqLWlknasLgv5l/6fTx84WwMNGDMqkgLFZ/KuVmBOBC
cPAx4F5JNsAZtnK3HRunxxlZX0t+IEiHbGTaQgSy30ufUGToVbICRLwt2j6C3neTMfD0WNoRLQOZ
WrFXU4zh9/VBl+ONjoWWZushBQh8aj9N2nuZdQfBF/HPzq8vYnxiWWdA4K57PACQ1gEga3/Tp25e
hUcDDF6WtpMaECS3GzsQBFMfha5PHmqxFEzgBnJn3cgJlmKuXupA27Um2vRH88acdLfIrE2JDLUS
37XZdOzJCAgq+WCEGQAdH4DMAdh//7EyfwzkhU6Fy50KMwmPvZXEDprOd22hvDdpvQkCAEcUCjh+
mzx2QCLlDpV1v76E3Nt4oQgTFmI+MgE+IBRJe0wvHYL4tVIVR5e9YJwEu8V3sL82i3GwtQ96KZ8+
mCr1qlUfGn/cyeWd0t7oeFNIlqNaj+u68Q//L4GMZw1qOTX1AdZR6r6DQ79vZCBojONmXcz/40D+
ksM60VwHxRMq4rSTgVibirhBAZ572R3qQ5K4Wdd5/eygfLATCKZWdmmFYBoGHAxtebUoyuLlgSxt
UECpMgLgMjo1PkbA9KMJi8fzpYt/JMjFjLHb56cx82qM8/qDwLlyHqSQT+dkgHzGwZmVTMAHa/Rl
GFRIITdIymwT+UoHrpZfEfDUT65V3GIWvwZV99ygqKd5aXgjT/l2fSE+G/HldzDXCeiEAXFU4TvC
di63yAgMTjyGsqfn9Y0PnB0nV61JIPOzcUEmqLeQYAKsNypTl2s/zCpGdSiecGdfp/o+qB4TEXIn
/exP20ubQw3M+VFmx0sR/dwoBFA5yA2hFDL1wQ6985uOAJRHCVXP9k9NiO7w9aXkqQWEawz+A34a
+MGMSUno/5AHHWqN07UJvI5s2gJqaF3G53AZN8hCBnMuR9MO1ICO3aIljkgwmzj9X2rBrFw0Vak/
0s3JQrdHYnm6rtKv60rQj2Q3Z6kEY3MdMgO2JEGElYNmsXNSf2MGp7YRdEmJxDABzED7cegxc8fq
rI1vxfDsZ3dEE+Th+TtiA2ICHG+43Bkp2WQOwZRiRzp1cNpgm7SCLeer8R8BLGuBH00E1NgQUE4P
db3LrKfQf1B7EWHU5ysGlqWaGLLGXA5w3ZhDGVgRCAXoavl9oBUOOObgeOfSN97MuMufA0NK3ma9
bB9nP0YNqkkTX/CK4BSs8QmA+JeRK9CtTzPlc2yqZJrRKVUDkb7a+YfgmxE4jeFmh036ZLi5a15f
zW/ag+UNX4mDTDbmXQEGt26dnHIq/QydgLmB3g8siLxWAQQOZIQoLKaeehy96Jv50m1B2u5kp6Rw
8o39KP3+dM+lTPXSXxGp18PKRnMFriOzf1RFtBBc37TQidndupViYGXh94faqS73pv3Fjr31dROJ
oAdlEVtnkT1IOoEIk1xLxiEgiaOLSJi5ZwFsimDf0WjChzlsPYmA0xZDRlbVGAn+juflWACeimzX
deHJAYgLxpRA7UUPxaUuctKNsHJax+5BIE/mpH9IfRIObkc69ceYhEUhsDrePYxULViTwBgJ3Gdm
9ZBOSLS2RqObnQLyu/sZmBhaKmD1Vu8Y+vi8rh/Paenqnxj3honxgkv9UMSpBo1SB+hjscuIiVeP
qKrLVUjFFQxsQxgeOxZqAd1Vy0zcwIo6erm5AS6gU4OiQHvV24d1bT62nb1QTAziAaQXaCift6sp
4zRtWjp0bO/br+pZ80ZQEX8drhM03zrqKwjBt/O16XzJz+bNdDvdvADoY2/vLQeY0ICVWP8e3uou
P4c5zNUA2s+wxOfQTRx9DOBMT+sSOJAYQN5caMyc56jINNVvIULbGtf+udjJt61n7a3r7Ni9SF5/
LM+mk+6A7rfPTiD79ffrH8A7IEv5jLm2alOhhgP5FC0vTU8kuvYLySvw0Pp9QQDihLHiWACQk7HU
PNYHuaATzGoQumh8yGSnQXtHph/W5XC9lwEBuk2bBCzmxI9WlU3NbCGLHH4jPdAN/dSZzLt1Ibwz
gWL5f4QwhmGGllS1VIgOpxLdzsND2j/hJeJ06AleF8WzwaUoxkCKwFfSWYco4p9MO93kXSbYGbry
7KFbSmBMwAdJTin1kDDoX7NoP0Y3iBWV8ksDAI/4azEI2gF4ET0cMh1zQ5ilsoyP7djURWwAMyQt
HnMtcSRVc+rwLSxfdetblAvMgbt8C2mscr6dDsgJoT4/7TEILZWCTD538UDTC+eI4ghGay8dcAKw
giHo4e6N/rkNTpp8nZTIt9gvFjp0J7caXtfNgWvei9CK/nxxOee9PGWEhlZxr28qJL7hMjeAURTc
myIx1G0sxNRWZmdDCTGpcQBCJ3hHESmK3lm8vVlezswpmistkIIMPXb58NyXR9n+sr5WPN+2/P3M
0ZkTpcx6OqOjNPuy/zmAL9yedn0mKn3wvAHGm3BtIQ9AsekuF2tSlFgGgjdQcEZPGULHUPe9fCBD
gweRwF3z9mUpijFnKcwBvFdhX0oN6c058bTwuSKRt75wIin054vdl3qzBW4xpBD5mCngf0+eTczH
/B0hQFsDshVwu1ne6blTbbO1qSrqm1+5lq66bSia8eGaAKbn/i2EeaHWATqrgD2DoZc2dWYt8kwV
jSWJ4oTd47o6XEkW5cigJVLTZhyBWiLbHSuINC30Ser+TTzufXmD8ed1MZwqKcUew/gO3nemhUDz
cm/GZIrUCPUKt7d0tzKsp1i3HF2ba/QvNs6MLNOUGTuULrdmI31dF847sEvZjPWRqdWKwUcVWM1n
tzPq29lWBK9wnj8FfhVmsnTk2C022gzCOcxhL7RHJ4DL6fLe05tA9QCqjDa4wrAObe0nnkrq51wf
OkGhlGf4eC3CYDTE1HibXC5ub6m+NUe4LawYkUNQuENJTj5pBQ9knq1QNDcdw1gADmfBE7pUAmjp
iJDa9DdqilnVvvBaUO7Z1XZ9w7j6/BJE5Et9qqkYwpLG7prcKIOj1H77gNmpQUaSI8OJWJfGt82F
OCb2Qoq+oNxK0AugPUkkO2kM6K8RlzywUJ04Ape0HXrWeNOVsyhO4oUVSERSDgoFqUKL2TotV3xl
RHeo6yMPq9v3ZQnA1646hYnq6cpbCzTAdW15Xn/50GMEWnY36m1Ovb4xAEmmDQM3MKJ8r1bqbdyj
eloJTh+nS4e+FQD6b1FEW1y5l7sZp+g/bIYe0z8aWhlx0pMpB9SmfoxMgMtlCNe6NnbUSN5U6Tt6
Qjy56ET9jtw9Bug8vgFZMuRVGD+X+spc6R9gCEl39DFhlZnEietu26mTMwJtuJ9u4zDzlPBtfb15
trwUzLhyFOMrpHiQzRmDHODb+1yqnHYUhIu8kwksREMBGSZGZD6hA5RACDRNhAyStZv9nRzviPnD
mEU7SW2DDbnRVQB6XnDemJglvNzJpBt0vaM4D0pwa2JapZhkN0rSfa80B3Td7yNjejDLl0QB80gA
QslKOaq5aKCCqyua2jHTQWT0r1JXvLzlJVWlkLq0kxrM1eYmLgInqzfALFzfON7JBCb2v+Wwec8x
lxswteQIWfP4XoviTaWU32Zf9no1AJbq2xSJ2vV4lwja7EFXhVlNdOUymulzlvbKWKLlPdJiD5dj
tq8LvAPj0b/VtOI8DmAKUAvJdwGkWPx2lyl6xjHshOynjGcV64imMWvieirwojd+xMNtn73Pgzs2
W4BO//66Eg0IrhjopY2WjJaRMkpBouLpbpLnsjnE8UsTvSblSye/+vfrojjlPSil6yrITYFDiv+9
tJV4yLsJbg4ripRy128n1LSGrRLeKAYIf7YEw/2l+qyKnqbcFO5SLhNxjEmiSXLf0IHH7dvo3kn7
pt6Sb/fSE6k3UbOpnwRehufViWFh+IbycaKgd6moOaeoxqgdQt90dolx0gEKpnyX4y/hKLAT3vFb
SmL8WWoMBYmoJMR5jq06pfx9SFzdFwRUnC4mbN1CI8ZMgtHSRkLl5C06ZZV976ROftTuWmTkveq2
8l3jcd1aBJp9XCELx+IP8V9rGCEj0vo3dfFcgCLAzkRWyd0sPLkUwyAqkIyZeGNurKLXi5EiIZgu
yPwet4Wraw65Ub4FD7Mb76rbEo9LZ35ZV5B3FSE7+R+56qWRtCkoGgoywCqbHwGoFoJzYG/XRaj0
d7BXxFIGc+J6OdWKRIKMfgueJvWpOvreeCCHxvMfikdl8ACs5IK4xAu+p+4Vmubdv/OsXX4Bc/bS
2JI0KcXqzqp6m8zytsxm10RDx0xu+6o+fCj8X6/j/wnei9s/VWv+57/x59einOooQMvR5R//56Z8
z/9xm35/fW/+m/6L//mLzN/bvRfX37PPf+ni38Ev/0u49739fvGHTd5G7XTXvdfT/XvTpe3H78dn
0r/5//vDf7x//JbHqXz/1x+vRZe39LcFUZH/8dePDm//+oPmH/9r+ev/+hn9/n/9gZmhtn7/zv4L
79+b9l9/6No/UcfDyUXyHdM5YJX44x/DO/2JZv4Ts7QaGnGRlKcXK3xHXqCJ619/KOSfqHmZ9ELX
8LT4ID5oEObRH6n/RP5VAZIMeMXRYKv88e/vutidX7v1D+QSb4sobxt8zIV50so4ENItgnwuhkTw
R8ZPRoaUZqFEdAfMUep2CBRzk4xSu1usxl9Sl1IuPQl+Lfh18F/IoWjl8gep6MKTgMOrUFvQnWDe
Oq2+tnY67q286I9h1oUA+mmHzFsXeHmyPwQCOZyiUwOnHBgCjM2PM9LH1pygJ7dqSscerfLQRkN7
THJTVGb7tILo3UeKGuqZWEBAi106kWlq4zTHixZTgEn+rcmnEmNmZfi4rhDzaPjQSAdXDSJnLCHQ
PxgfqZhTECpjB7KWxC5vcwu8ZY46SPUDgr/KDdOiePfbDIRCegfSoVGxui1Ig/KvDcA0t7oyp9/W
P4izwnQOHP/BAusqi9LeaNFQ2B2+J0ZStUfDky+5BbovvwedKkLD48oCAiKwsAlsiU3OBnmSZXk8
II+AfM0NYPu7x9JKDPR1piDZXteL6Qz8c6ExREEx/G164VJbXtjqENUTntulCea5WDsqte0/mkaA
scFCAsVL3xfwoUZ1DOUWeGq1gnJWJStITAFo3eml2HQzufc7jPTGgH1uUyB1lX4ryL1zbM5E0wm+
EeEi2PKYmGPCRs9KkpkYepDyja8FlVOqReetLwVPCir8YNrTaXWXDUxl9C1bmBYwHQusb4Fjzfpj
YpnCBpfLd8XHgsOC4M2AWIC+Lza5EdlZPWRJYDoghWi3JnhtDjFwqF6LKa4PWjZJxAmRKtjYmLx8
WNeQd6oIONvp84La1kdX2GKzVb0ckCANdUeuw6J04ta09nYgZ9YWYNDKjREHyoy0jmpg6JGE6Ai1
62afI5/XOJ05FO+90RS/v+qwOpoUxNpjHpEJGAKSV2aRJPCVmeHfJWUyemVDssd1zTkeGa0UAEyl
rX4qHMullUuhNuTgq4ffB0HYfshmRXXkqEYOMjONeQskaf91XSLHmmCvaDNCzgFXjs1I9KtUrooI
ycCgrjF+VDeB2yN36P2+FAqLBCxLRJI6O3o/qJFioSEbyIeJKW/KOQVWXiGJ2hF4utjAMwYvPb3Y
2OzmjHKEMmaVAcalsscEdhptSDVXgn4pjtsDqzCSmKZOEY8t5pRL6qykZYabBYGFvlPCAWMSk1R4
AzpMBWEqRyGb4iHhJGBK+pPTs3KlNKUWsFWZNfkeGRPfA0+LqFRAnyi/YuGPk27LSDeB10AHtRbr
tuSxzrJWbiGlMTv4ycFyIyXZgE/SK2r1IZyiyE01RKWhLXCYnKW0KREi7hCwz6msKyNGnVZSGQGu
fohB/GI02babe2BegGnBXbfAy8fMn0qik8OkPVsySEaZXbOyxGpHXOVOHxfbtDN7z9ZywOwEnSPl
6rFqOtE0DW/zcBd8jG/iSc86UMMuSNumYAjWJm1yJhC0eI0Wi8ZoeEuIqj+tWMBdI4tw6TFUM6tm
dbB0xwAl8L4AVeO2a7P6eug6zVtfQp6doP1K1zGOSnEWmFgn0LOhN9G85IyyGRzsgKhoM+iGnQ3n
ckIXi+SqUpI+1nPQb+USDd7r4nma0tKFhrWEoZqMpkXR6rnZqvAhGcZXLElPz6Zdt+dUCUQQaDxj
QaobkA4KkOp1gwk2crBwAjO5x9bVw83o5/dT5NdeUs8/TT8+kaBLBNZJv/3yCFrAxsbtAtYqE4k1
Zmm7HB6S9IWOobhM28aJr14BL9/YrK8gTwoB+R6NTwhFJLi0lRHdkZ3v57oToXTrWU2rbovUtwQ1
+8/7RPvBwMqG4XZk6QgjxQDL4hwEKNPXRWU+xHJov4Jds31L/XkWPGA+UPXYdYPvQtwNiAcUORmb
UJOwhqp4wSA2tGTHB9pJ52mRNmtepPTGjT2AOxQT/UNfOJnRa83GwD+mHpBg5NaT9D5CqhS/BS0F
RZI7Q9PrkmvYY/szkvt0RlaxQr0lVrpMRZE+y16SAVQbjmymbb8t7Do6g4FQQ8Gs7QfNiWKperNR
RAamSij3mA/BkR2dtlCNR39qgX6d5B1tjYz0LN22UWT88E2l/anhUrwxjDx+RtrD1AFSiK/G96rm
cGUouf4Y5gZC+ja182Yb4INfQmnusg2m042TbUkBVDSr4OhbJEw8mLWVAs60kWYwYepG4HaaMUae
nGY6EWTZOBaFepCFOA0zAogSqS0sArV0jK0oDGQN8yOGes668huZFP/P3MVF6mL5TOUYFNj+4HUw
hooxQfaWSMqwaCzkggEbk0xXsabme1LaAJPP0kZkUJ/PIdBIKMOkYdOjyNhTXEVyXRiRDv7PLN0l
ZgLoI38yAi/rp1Q47XSZhKJ3EsWbMhDK49Dj9cjUD/NUBe1FigdUbpXW69AZCqrnaWnf1iAGzTCM
nvaoldqZD0xEGQhiMVGnNy1sol0wJvFdZditYKmZeYs/PwntAgoGDmgVjE08dKWmI/dGgTJbNT22
pdmg5KeBXViKQT3oyHlKzpUBa3M0I7aIOzTBeN30oDkB//Pcqk4QAR/fGUHlOrqpFfp31UjkSeAu
P/tn7DeIRAgmSC2U6hj/XBC1aPIREYtfZeoP1K5GLykl4yce/er7MCnmdRDG3fu69+SZIYL/DxgX
UMCyPBpWmEagqp2wNIWhnbK4071MBkv53CaSoFDO0w8jsbaMvBTaeNn+3USJY7yvcsMxQjxkZTIj
hW2Nd3VUvE9GfG0NxSxYUZ5yaEBFtgnYpRiLZQxf8zMjiwOaLukGsLOUhvqU4v90524cfw8q9U8b
Q7oJuMgIJgD0yZp93hUIwhqE6UrZHYDPY7rGoJUnqRKOTfPUggS0wVGeHZy1S/9EcNvNfYGQZQYl
Nji7ZFhHipdbq4uiPa4k2CIG63F+0HtwKWmYswkwYnhH6ZOsbQvcqy1QTEm8LfA4FXHk8dwu6m60
IG+hK4p9JoaYGTJyHw5psMrkPI36vMWD2fyxbvAcKaAfwXsKZDWIz9mHjhKgOQmwFYYTVkp2k9SY
PprlJvsbygCSABQhBkDjbYNt7bHlIW4AUIGkINIahzxUtRMaHOT97ytDAa3wMMRDV1aY+B+ODBkw
GX12mKHt70YbfORBZauCg/v5/Y7HGlFRykNSGblberAX96GBJlyjTSXDwUsel6Ke/fSV7laJrFMh
IZWyrhLH5OCF0ASPRDVuD7byG88dSBg1CMMFo31VCotsbTkcdnWo/n5mC6lUPN5lvDRAf8E2wo+6
RMx4MA3HkgNyauaRbEnY9ILnLmf10Hel44GGWI6eJGb1GiUo4hlvGZLK1p5IdXcYs1F/qFqSuYE2
qIJkKdNt8eGJkEHD/AosD/rJzD0CVnkL+B54Ushl7keYs0rUZ0PR26OEhPTdXCrzW5TMyoMyJYXp
9EHX7wd83259H3lqo5CNVIKCpBcM6FLtWTP/L3tf1ls3zm35Vxr3XQXNoh5bwznHTjwkzmS/CE5S
ISVSEkkNHH59r5P6LlB23DFyn/qhUQVUAXGVrIHk3muvwXYdSrxK9dKfkKws22II4k8rCHvI2VzN
K0vhpeth54DzFJYDgjaf7b8j1kgnPO4a8tXpQiPB9FDCzuvj6jsPbk8WvPv9/b3wnWIiEoL5FQKb
Aavl6f3p3QIM/4kTB8t2IFsZNdFO8xZQ25f/wZWAnmE7yYsMoPTTK/VDGnaFsCiVQxbXJkM6fDns
8FTZ9td41i/dFKgBwLTwqZ734aeXouUcRDTFmlZherskU/EpoMrDYMu+NqU5v/5nPQ4OLnjYYbZ0
1sQ/O5ozFpdD3OFKOt75LU6FO1IErhGpxpCGFfnY7KHOT2ZHffb7x/nCAQCICxhXApQf3MszIPCv
3Uyv1nAMV7JqZ5Z8xDPoqlgw/8rn8cLnmJ6HXPjNUXj8kgYNSKMkQYK9hRRWwD3BfykUql8asb+X
zvz5Bg38ApslAASCUv9Zow3NGhqzGHtmTgeJs6AMoWTgtHZDaFoJNOUVhOulR4hJy3mSiJEXxnlP
H6HwPji3dFnFtbLvBS3E0WzstRX90lXgHYQlDWYFwguf7SAotoSMJ3z3wrOPvMu31gyv9gYvXgQO
1ef0HBBInysfx66bF9WhD50Fc1e53LJrDRFu+/tv7qV1BdQf6CrupvjlpJnmREWBIlnl0M0eU6gt
L61KYcsbIZjw95d68YawCSL/A8aQOHOevhuWrjlqMxT0kG8OaJVt+XbYguwVuPhX1AwbEtoU4BOQ
y2TPh6xaE466Fl+A7ef+RHVGWwJmxWFPvL8was6aArIJHRp8hHP+KkLywuaB6g3lAc4t7B/P7pH2
kaNbuGMJjzz8JJBF/NhvZXwzlclr/rq/vjmCsucnLQy4+C9NSzhstHdLhnJxJw7RaP1+x+ZNHG0C
Xfnv39yvWyIuhfF7BBTuvP+ef5V/bUxGxcz3mQdiHeyK1SbJJoieVPbYB7ZYwZEEWI6srPPI8PDH
V0bfgoIYGwg+0ueKR628zxECDBYMybojRxN8x+eMfEQPiqxDNid9i2qvb7yLMcX5/bV/fcBoCFGA
YUyDKTpmRE/vupzE4EZ0F9UKjjqsg21/WvlAL9xcvGZI9uvSADcLxUiCjhAUv+c0+K4jOptTQFoF
cqtv+WTWi27d//x8QXOBkRMmpVCEw0b56Q0BZJWDFbih1NGyzlwW1PhdXiMdvHAviLjEqBRFAdb6
z2Hjvz4WMjOHjRnleCwC+B6r0VfJOobtH7+cszgBKC7KnPMx9vReshxSw0iSBPaQPmyTdS+hhtG0
XpbUvwLSnEuLpwVBmZzDBzGuKc6AxLP6zbHYjHBMxA2NS/+Bbht579i6PcJ6L3yHPZq1O4ujPz7I
cFEMJXGYYVCDzfnp/XW0KAXVFiAn7eiDdR6WF3tAv/7+Kb7wrlBmgJKCHHMSoSh/epXIBWlfxB5f
BNrow+Jd2mAo5Jr/yVWwJaN9Qs/3/CpyznkwrLiKnoauxWs7q6/Ea0nlLyxXbFDn1uw8WcVs5um9
LHg8kEZDfoexiW8BW/o6KYmvI5KYV9CbF2A77IZoBEEfBXgHTu7TaxlMzZwDUFapYkagTz+HUxsU
fFsqwAjRhcUJcN+bNG+XKIDrn4nH72hVy7JSNtVHETDR5joz74dlihuTufSPceLzbg2W8tmGGfXc
szJI57NLLerlKjHbeErnIsRv0r+2a/1aSeIqWA8AfM6m0uWzNUh11/UlxxqkBc0/J0UxXfLFI6dT
hGyscUC+puR64XNNMcyOzwMVdOHPIUFHoLCSUPhWEhLmKyMSj6DWwb0yUHnpKiiGzoACurbk+UAF
3jPr5vs8qXgxJh/xa3zZuu21lfcC5+K8EcNoFrNtYFg/I7n+tU1afDIuW89TjFmmV+NA8ovcT/Ju
0UgPrIqeTp9HzmWtx2m+4iEV3z1nG2/MPixXWQHrqd8v0heWD5CGM1MM2BMg3mefjNMk41C44mWi
uXyfjkV/nHO13qWrj1851F+4FA4fYHfn7aBEGf109aSioKGOwe0YxpXdwGZRvM2dWA7Gd68lqL10
KcBQoKKAJXiWsz29VDIX0z8jODUT9ZXk03J0A1xn9130rykDXlgOkOtgOoZ41zAFzPH0WpsJXAci
DNCNqNMn5e1wzYKihLNjHhwW1782oH3hO8XMFEAr9rxzW/jsjZUpOhASjbBuVF0GvUPfn/LQ6Vf2
uudPEM8M8b4YlyYAL4CzPrsrs2ZqLTSu4jYMgtTK8iYktP8wiOBPOYRnj4kzO6EAYxEn7vNPMHcY
+y1cYOCNqV0dcHjO2WV9zdPkGQsfHzcuAygYObyYLUD782zzBkEUWRA7LkM4rTLIC/k2VEkvGg/j
vU0XrS/j2nIoRzIkeJdp99GHtPJUN2M8//HTxe+CIx6ofIZ19RxBgb0ewowLDG+zSczIxkpjHPMr
Oc5lsv7hKXzmyOH5grMEVgakTs9fZD6tfOzByCCjHC7LnC1vlli8Nsp//lGer4JZAwatPyfs6bOK
IhFCjT2WfqWW3D5EmVs+q3T68vu96oWL4JOE9TFBQXZOxnq60pzamNyWEL5oZYGANB7DuiDr/7Rs
AVQXYV9Goh0CVrGenx1vuTTrZA0eGE+IanPUtW+yqeSvvZb0+b5xvg5ICMhJAdvibDz29G7iZR8N
htpJBUfy7NsMRuPDPhbiwedzMVY+LuSPVZb2I5dd+ZiYSD3CRXvAXMwMW18x0NfgBBeNk4a1YOFu
seFl6hQaUVyK3YbFBz46yet8koU+9t0YXFA/S3oqernebtFe2LpfMA+6QA08vZ2mAWFRud2Tb07w
wLc9dcFp2uckauDMmGz1hKWyABwL46W1oy62RscGysTMwLFc5Wy9h10u6rxR2I2epNmlrnGGkJPQ
S/C4bKXg1b6PQ1rbOO+zwxQKTlklCPIATqQLwryeUZTSG1tu/Fq4wn3a0+gciJzN2Q3Dwl0Ogk9D
fBCjhrdxFDqvL8JUqA6uO+P4eV43dkdcL11d5r6/GrVKPoRkjR6lidOlKoSCemkR0QjffJQuXUsy
u16hIOAPhqzKHiizaXTQpY3KKzV02PdYH8/DxcCZiGskZ6T02JEhlYeE2DKoeBp7mINGchqb1eYT
aeSQsf0Yg25FP8LHDrIDncuxAHNyF29Gi0F+Az7+OGPv3uAUJIMAaZd5rsyjDGX0KXFGIaSYdaWq
/DSVH9IMAtsLtsz+G0tyUO6W0m5xje1Nv8uQLHab7lqKCg6M4xeULfCcNQNEYrXTSDGtVi4LBVd7
bcKKEqGu4iBJP8XztMCOJsv5pxD/ju983fPTEvAY6mtL1Hbw64CEvrPHI85qsJpFs46eozDwoGFX
02xgCtCHUgXIeYnzr90wxZ/2rodvKEWgIav2Ykawgyoy9X2imnVXYFZ52CcmQfKBhjy0bYxQ2M+F
cnt3KiLJ3hf7Rm5lx5FC6rbyomepvgzdrusEtLkKNnbJgwu6/BMgfPj3goLKxypIVqPrzicDRkC9
MqpOhh0Cf9DSRntcgGx8D23B+0aOxuJjJ6QPsAnq4CvONv6Fh10p62FTYoNMqpxsXZbMvNcZHLob
JVFxwtpFqfES6Bl1VR6d4TF0v9AAOboXn/ZlHqLK47//tu9WjFBaEvt2KoleKrWWw0mEEhGc+PQQ
rNoNOiqriSj7fbWi+GpWMHvawYadPiRyYJ8twIap6Uw+3yLuOSWNCGedVC6ypJsqMck0qNwgN9Zi
XOHfatKP9gY8ivyR6T4TjSmnTB1Wnq9rO685GA6pmkiOyE8ymJts0UnyIRORZ9DZOYrFoAS02lM6
jHByzEtof4OcF9M78CSWe3YeUR0hnehj8HGyvbsfkgVZ8r1nyNDeA82/aHgsyYpalXnYtPbus1ic
mqHJ4vNAHpQP/CEqezu/nfKRm5ME83DCtG7Z7zXE8UiaLZzA/rBOe1TzTLKlWuyuv2yh3d/TKJtt
VeJZXEzJQHqQ+hbSX8psi32zRrTIq1GK1FRhivIZfB1hUXxB7GEaAq8EUsWTXkGi8Hu3v81YOEan
od+mt7PSSDvb1wEvz4v0YRzz8A77//Ig1xHTEpKo7AR+nzzTl6S8l7tbykMS5KpsEwb9KdoqzeH0
VZr1ZnBDltU2XCZagTqKP8wg7PjEek5vd5f3a+XW2G8VxYgawQoDbAeqwOjshyjnA00L8Rj1Kb3l
ncriqh/DGUlcVuCZ0HCYysqhPRC17BjS5pQnM63H0qquXWmf3KyjiuNmFd7MdeniKa5870rTrCD7
0tNYLMLR1q5yiy+Aiwo61L6czAen4c1Oow0G0QXTJP2k0t1B9pyt0UMHndiD3rAVXG5RZpPHPJ9Q
UV3sXYJRpyRld+Wwfk1tJh3fB9G+T9j/+7iowfjkWbvAUOsWeBq+TZXopT/wLMjxsCMywka5FMu7
vmDDApIF38gxXtDdVApScN6aaHDXuvS7b7Id5WgNn1xlW2Wn9DroO/mh90h9rUCEKzIk4Gz736Bw
eVWHfWLuuLNga3zeJqHYhVp1+nEcGyl1frmFyfjDUS1d1bHMX3K+G19NZQe5xnnQFLdYGstWQxGa
TJWMAvSzZReSvt6TiF8mDPQ0ROrG5CJbgzBqplCFD8ZjF2iGwJGvAQNzH/dnxd8wpY3XimY2tocF
YLfHLpOC2dvPu3sMypl9FNm8jpVJiEhbigUFLFyIHrJoLwd8wKPo8xbU4+K97zE1L7YooQ0o+d0l
dKPwnVUhwe+e0sGVbZbn8mtvtnk7EnBxIJ1PFXoPP279Rb8SBJslalwAzqZsBzRb+ggBQkE52srY
jh+V4f27NeqNb3GEISNsJS477aUq7wiydSleZA4PwxDzp6yJKLaMNsWW907aPpprxjeZ1igK4DhI
y8LvdRpGiA+3EiFZ0qtNnLKBle98t9u0DrlS15uw+npbi5TVKfNdG4IHX9ZqXvJbfOje1tOEA/5b
lDCGIDyg+Pu1s2D5XS2Wz92N7yJjfbVuXfEjFVkQHDYrSXgTgRY7wHF8xTq2Il/FEZ91sd6EWwrX
hjLCV3oVIy8Jpu8+Z/n7Pl2w9/V5vrkD67s0/7LE3Lo23YJNHWMki2EVLj4brgIRu+h9WZosPga8
Y/EFWp55u2C+EBJi4d5kh25YqKkDuDI9arma7cYNW/Je+q7rYB8wspScZmH3qO2KDp8qOuJsut/6
Pfnx+4L4lyYtOrdo4ApgiI927fnYK+F8wXbuoGNwZm5ZPGY1PMX5TQEX0NvfX+rcHf0bDUW1eh6u
nJsWEP8xeXharQZJBN5I4tOqAMsU51KeN7lO8K2na2kPOu+2y54u8cUinW8XWJ60v7/+i7cK0gIA
vjMR8jmHwHAEibFxQRvT+/Kg1iz5qLrENkRo9crY45c2A7eKaTxa+hwnLQrap7fKkKMROwJa8txh
ABxEKWJj5PqacvqFG4ITcAqNfYnxyi+ZZUEeTl1hcHLFy4yItALV17alK0hT4Ws5kC+8O/A5z3gB
aEyYNjxDQ3wIGfjqQd8VHErweExAjs363lWE5ck1NrL+MHjJrrahkJcm68i337+7lx7oz2EOKA+I
4Xp+fTUExYQSDpRy0qmjcx1CfzOMUX9/lRceKF4bxkUAts8UpGf9vdxGj07KpFWgZ8SP22Bp0wKF
hTNd+cdfCMB5DDMwgQCV6pcWUa/pxvUE3Sjty6FFVPN2lS8Z+fv3N/TrYztfBbFUONmALv3U6v0L
KoR1EioYIE4wQwGvOob9fGPs8KoXyouXKUGGx9/nXPVneFLfE7APKC4TLMIghi0v2iEb9xoMaImQ
nEWSa7vYDZXGbq/zMQpaZADxoMpANrkgy74DaKY9xqvl9Mow5PkEJkGCB1B2kCIwjMMKebbnjA5R
jDMK6Cr1efhI9yw4hDiAD1uHEp1Ao4Ysz429RgR56XnA0g/QGljQoGQ86/+70m0zjtTzThdN9TLO
KOItS9o/f7kYQcDdGHsZxmbPrmLhnrJi50yrbRrJYRnN5zC0rw0sfoUYoE0FMAMNNVRHv2S/4EDr
CUWSQQX+PiKp1mj7Ms1LWEULL97NY/QfA/0/kr9f9d/0vMw/1t+K388i+Tuoxv9erx7l85/8f1AB
j4/k/y6A/9+C/q37x38L4PHz/+jfo+gvsBKwfGPw3DPM6/ER/6N/D8hf2JLPYxpgZxjL/jxT/yOA
T4q/zoSc818J1EY4cP/rf/23AJ78debU4NSAxgQWLSDP/4ECHrXC04M9hiQf015ATJgYnUnJz047
OBx0euT95WwCRfkHHS5perWHNuN7VFkXG2gaiOwiPaLH6iY1HGnpua3p+XaDspIwWl6T67h04f3o
DE3WDSpK4HRNsS8JHb/MdLVl0ZZp73CywYeXjvpxYFsUviswEUB9Om6uB+sws6Xap3uGDCbGUbTG
FlGlnmUs/Vj0whSNiPrN3iXLlI2NGbdsb6w32d4SD9p2JaEdfbOyuENmQCR2BnuX0N85vvCkQWNC
r3OOxPs6SjlUJnOS5h6V7M6+U5Tl6jgPkNBcpAMDSyTKe6BRexrDV9kvQxY0kfVBfyrIBAaLKqN9
vXJTEIigTlP03cN9ulppWU2Z9vmpiLd8+JTOsQqXVuyFie4C6Sw5LjxN6JXaRvNBlMh8OKXBystb
1ZsybBlQxxGVK+jcB7Nu+XQaiQxr3u8rP4B1hN9FsCjb0N1KTwExjGJsthkbWJUyJ09WAsMApXP0
aGdmraJj5FJCG1kk035EEECe14Fdg3w8EOQUwf5m1XyBB/KCsn3dWuhgEHN+qUAo6c5aYJmGlyLr
4daRB5kA8Bfpr/AchOs0zAWWsVX9yLawrNYYsIA6JCKnTjQuiCK9XFKgHuhlU4phxZ2TYUFvR40/
O3Q0gFSnKLlF15r5aMLHtU9qvA7LHs5NqwSoeBiD0mE2vWEOhjiaaAsDxAvvhQRGPu6kHuMgh4go
AAJxGiO0OzXMJhU/8NwWvi1n6FcAbapyb7xblLmkPl+uVUaW4BjC7owfd/x/7OmMwZB30Vh61woh
or3p6K5UvewgMyGgZcyiGvzl6WOew3qXZvNwL3m5EoiASPwx96GN64EX8tYHgqhqpPP6Nui0vnIM
ekWM8rqkQJZGinS+LZP51iDDGAm4EUDMTyvZWXoRMkl/FCwfpqOLCksq3WEK97YbYg5j2cHauQnZ
IvLTucgXDevGsmyWOQ9uYGQJMNAMpkdSuoZm5BKJzOyLHQB1tgAYddgWcN5AnGM69xGmDGbpDuFo
l2+Q79Oo9gDKOD7XMbjFWH6dauQ4YBqCaMESHk9DEMHGEqLYh6hEzAvQXQoCX5mbaapokDheExRy
cAIfMryzgvZbiJaX5ayeByihKgNnYV15OK89Lrjml92OwQ9OQJ2voMxErQBGgjAVG40RCEwEjFfp
hQT0oCjMtcr5nLPCST8nb2dr2T0qfFjElsqvCEy3fU/bRG7lIzhIhWr4xBJ1CDR2TNTrM5IfUVfP
LQBFuJXPvAC8NC1TX2O1+jdTvqjHgaiYAqk6K2YlLowP17Qh8+l+yXuvwpZPaQRPAefTXB3y2CIL
12+lRRZcKVfyyMg+lpfBAh20qOZwjvCPFGvNtEaLJf+w7fMQ3nRIUxHv0Fxn646JcgeIuCz3dZxb
IDJb92h2s9uupt0aING6h78n+24VdgksLK98zRY5QRBV5kHpsxsCXMmCpCF0mABkpTH/vAhGplMZ
xAqVG18XfWcDwL4t6wDFvin8NvMHxgcCUayEi5i64ywpRKP3QZy33HRXI73A+sTujf2CeEda0PXn
sbFL5Jy5HHERMTcFwJyN1cWC/buFqDEoLmWZd/JTN+x5egS8zsrrPppW8GPjNeOu6pmc3ZfRAFd5
B99qCKqiteQGAuCOpPLCxtFafC76eI1P56137JCEEvQDhe6sIPT7GGBpAfP1LhgqN+5BDtwwtsmB
6UlObU9SXtSDHDRsY80IlDsEuw8GJ9NEHtehj+93Ax703b5n/gwEbOm7FExNcwtLs+iR+YCTxhvJ
+3bbzx16wqOYfYnGKFwO6BQArpvYCF+xINxYw7bMiGsALc4ctxwe9R9KsmnSpnOeA1FJDb3L4y36
IMIIkXYA+RZS280yUeEKSJlD7jbwax4nQJDZWnRvkWZiejhKBiMCtyAPxXEiY7ND8ZVJhQU5n0vu
VPF3Mo3ZeEy0Nx/3OWP6gFpR9Rd8EKysvAEIW21E9bDe3JhdmjQG/MFrrYsCroVIYEsuOjGXKT4k
HcodBlYyuu8Q30NOAMmz4EgVVk8teqH0cXE0FJVdOdzlxAbpe4U2HJMNI8duRrUdwNgLckvkcTI2
i/dQaA1Zk6W9PoSpsfRoBI4OgGWa0tPEUqUuCj5HH8AEiVJoQIMkv4qWdEuraAd165gkwv8YyabO
UXE6esB33C8VWfqYNtMIo9ubbY8AePXF2GFiifnSlYmE+wgbp5kfBJ4jv3Y7FOGAV0jJVlg3sGhp
GbBSWFiGyCm+9KMmB6rUPB3jftDuPGdlEqaLkAmmd9AfZJgBDyzUN9A6pyEyr1NkNYtw3+8GGCfC
TVCl0Y+NDGKs+kCYpIEXwuLgWy5Rsg+aFrdi2AkmOGOZ8YOydP/gxoUmSCrqp7t90PkD5DzIj1RZ
zmy9Dg7pacxPeEeFlVHX0rPryLm6yVnLUQO+l5PmayXiESBcQrT96uNuIoc46JJ3sAHckstNTmRu
I1RVebvHS7G8QV1l9U2J4cyim9jvUXqpSmX7R1GqZeHtSqKOdIjlyUfz0Q5GD0cezd03PwfZDAR1
oR/WqHTRGwrD2Ol63aXavs22MD/SLsIrBcEtF7XAQJA1EPNne7WlCpN5BMAkZT1kwMt7vWbyuIx6
zTH9SiZdMwiaxLsudTw4ccAMxQGSa1R+fsrzGcBdMu4HdJq2qPJlUgfAqwp2YP0IRHvCM6jhzWFD
eGO6HnYcs8B4i49mQ6ApyeljNO7h3Excaw2S7xzASbdM+b2MvVtvYBhRyPfx6FZ9F7Bg0ccomfUP
oM9etekUd10F5NSFl9yQXsAJLJ6KmmE8lrdwxMpd7eB+P1z2BEDrYz/ZcqzWxEXzrR8SHrc9pnXZ
F7i9L+IWXhLDdgeHFNb1fWVGDc1s0AaYSxDFjoxoOdvtmM+4DXj9lUGy9RFWYciGPuP17mmyvO00
G37QIEPAKB3CgiHINxoEzmYdY6qo5vVa6hD0OSUoUjiCoYAw4Jwjpau1nPEjRuBIvGSJjhNU6EMv
TnrJ0yucsMzXqHwwfQoAfn72gvN3qK7QLhc02aKqox0JLxJ8WdBVLA6eTTtY1ffAAYiubTbHCAQM
c4kavET1XC+bJI8YRSRrReAOMMPvcwYJxDvQgisccOaq2Hd9s01LirzLLtofUbU4e+gZE1kNcqF6
KOCl9qFQnod1tyn6jguDHI45h26wyqMREc16mP09dkQF6LrEzAaImO4OHbiPKK0SPNdD0rPiS29E
uGFjStMBtZWBwmBLwuFHYtNdHuU+wt59HlL9ycKvFyar/WxBFxYjjw8E2cI/WIlK4bCpBKcSECtC
TlFWSNp4hGV9BWvEyIpsnVO1ppO7m8ezWl0A2/1eiBhD+ZCaUNZFLjWsOmaqMM8oepzvVIt5rBnL
/YmOO9WYuqc7hM1hEPU4Q7j+4uZ4mmrMW2FvHehpEjVyztLHFQq8v4euE3uF4fem20FApXdMg31D
ENWc71CkotFg/0Bl/79P/y8w1X7XqV/36NT/3af//Pn/dOoZOnXYZgPhAisWIjEAiP906uFfZ34p
6J74IEC4hwQQGNl/OvU4+QtkEdBFzmIN+KucmS//3alHf0GQ/VNyDtAsBFvrTzp1eBM97dRB7ETv
h64ahp5nCuHzXNteK9dTNbcdFfH+Zhz8nNTYILjAaaWz7/DzGAYs1g6iPvSbO3bMRa3hZQIEKzgC
349QDPDd8Vsc6Lu47OC9k35nYEyoW0OS4DocmOfHbpCTb1Kjus9CEmIqm9vpG5gS7OtiB3JVrlNE
0NEIiVnyonAsQctPv5o4kvRtEEf+ksTrfAS5uTuICW3bGxeC63EAVQUAV4OpWeGztgz5UF44nUr0
S6vel1PWL+tHPekc1p4akEQVD5PyrV8YB6mUTsz/cF66AoFULqpizgd5IkNeDC2mkwXmnfkQGN+g
PkrDoysIpo8qw0Tx7wlzRjUdQEDZU1JBFU0KtPVmKtPT6Io1adehs90DWWOHFjtzSXKNfTuJED22
DXkPMIPBBQy7cnLm6Wfd922bt8+KOwOOgwMiUjkyhYdt32EjYHKyv3cFhQlqqFxKm3Az7BYMYUzq
kg3YwjyjbmpsrBTcLre+65o1DDdZQ/UTYROU8Xup3XhYEav3pstDyCVXJ764KEAzOQflcL1Csh7W
icvHb/AN5aZe7cTuykWCAW15GVZGx3szptnwMCYUbDYjyq1vornHJDaUWl90KkDPzMsYhQlzIXpp
1ATpNRfoOZr+zDBGFux2HyG9GQb9xN8sMTMtd6tFejTs9SDlxEBNpsg6icsFOUoKbWjFo+mLQzdw
8lhfUzOiF//kxZh9nzJeRvXEMM9H9R4G2MlTTKFrJIDxliAA8W5Mtj00VTDPvjuZmJ6nmqZbUeAn
GZ0/iH1NZANsrdgeqNKWv0WvbcjbKV2JlfgUc5d0R0/zJXkEzQCjfFAxy8VfS8+4O+h1lRTsnRwv
9qer1Hld8PkAoGv+4CH0f5MqXTYZz9/us73y5fpjm+VUlXKbIY9SAgdIf0F34RAo3fUV+BZbE6py
bS3Z3ooF5BrNxPR1yDRG7Fq3hNKw2WSIxBFbkG9GS9UkFjbRpQIVBKPz7MSNJwed2SONpUZVLfbT
QK2vJQs+rSL8xNMuOc7puhy84TCed1IcQ7W9BcjTRKbnhxX3fHJCYpRefOrCpEXO9mmBYrGCCLys
OCqJKgi1bWF5+n2x0xfv8q8qF29Q57Te5vSQmpT8DRrEdzTG6Fy628D5+G7SYVGnxoPgM3Os/W5s
OwmyQeKQXOAGJhoAcd8pSscqdx0SKGJDm9yGDUgc6ki26MYrZJWyDpbys13An1xN/3XH+35jMYbJ
R/q2XBQ+GoxXP08z/bzO9LIs6UOqijszYEpsevFQZmvXqHQkzR5s14jrpveSje8wXLrwA/yXkB6n
a7Hpy/NMtl5lcIM67DR04jOj6BpH6qcGOaemXuKw+8ijMX+/SPkxk+Y+GNcbAzISX9Y34UAxsJ63
K6RijR+xq6uabOv8Ix+i4DAbkC5i2GyAK1VYdwlTxPeDAaNDwAWxZdRCKUqVQdzUtiMXNY3b2I92
qPopQ6hJCOGGzHdfd3YHdUyK/kDyOaymeJOnQawPSa/3w5Dl3wk62SvlQ3E9lfqWTruBbDcJqqjL
y7eLhse3AVqCOmsh1+GU61pu2Xu9RJ+FCQ/DnMCSmKX83Vqup2EADyGZs4slLEEu6u5Znn6dSgUi
yVCGkLLaz6tFFThalFbUo4HKk4VdTT0oBnztwC0IhxPd4agTZEmzaaUBKy0pnkJylfSlfkNVPFxu
RQCiOoN8Ouf7G8KXu2JbbmUwYAuR/4e981iOHMmy6L/MHm3QDmwBhKTWYgNLJklorfH1c8BqmyaD
OQzLWY9Vm3VVV3V5wOFwf37fFVHodWL+jRTpOlMwijT7tN4MYnhM0yC7qQsNu5JhrLxBTisvalV1
q/jtVlVoLVl1qnkEP2KnLstepFWnOImtWhXIpEFIgrBC29R68MJlQL/tB/0ixeoL0h/AqMoyjSvF
3mZhZHkh95itMdR3dK1eMxMafRKd5CU4XDV191mhPQE2WS6bjXQ+tpNwWHKp20rlVRoZoxOp410r
jyOXW2UvD/NZsWz0Q7oRna+SwjO5c2IKLnMTmWbC30TY0yWdUmyh1q7boocUoRWbwrC9dJJYnZV0
2Xf9ayFn+ymozjWl2jWzLO36XL9if8vOuXuBfFptRLiEyp3YKF+nfLwDyHpXm2lv6uFqqihSgYBP
e4g+m1qZ0vWcS1dcWMHf7JpvfZR2WaXvy75pX8Ieka2fjW5WIHdUVCMm4ivlqjNXv4tiusxSq3CD
sv1N22/ywJbyE71eyHEgKU7bqGT/BtdAXponGhNPHvtVGucLXNb0Kwioe3MQZzOeG6S1WL6V5VuO
9iTCwUdN2e5y2Wird7mVk9u2YDE6FbcXOLtxL/MG7EHT11ox46OJOkUqfo/K2OocKYKsT+7ys3Kv
h0TVIoRqlRbrS5U1tW4K6Jm/BWhIwy29BYrOV7OSlUjMAqF1pWfPVrScY4OVWuLWAjkeTmFJxTvs
CDKJrM62MyLzSrWygngSWeLEKd5VpRNFtqvYMtR51dF1MLmeNDGUNNyWhtiL+bENlZPaDBiFKUMw
P+ty1Y5i5df5aCmbUU7sVN1ouTQY8QZXeXXMN03bjtImDBrQuVrv1TtenlpAawkkGVJjaF+OUzVe
NU0kv1QI6EsIS3SIXOoHIxxvamEgddwKKSSJPMt6bV0hhwyMh2TIUxOueDKC3+XwWeQrLiWhSj9W
0ga5pXlRBA23pVEY0sqc4ywuPUnWS3ow/kQz27OK4k5WsiGVLjBgihpl11mJ/DTmKXkcXhiDbc8c
fAbBOG3hTZ2uV+NpHA/YQmh+VIX6Ne1a38NQCzoRLeCAZlCZJgaUTw1V3AYFPWIVl1Z22nmpr9XT
WabKXaU2oN5GVnlpVgqL6dXm3EDCF5ZCWVmFlmeOkWSa4TZWCkvXS2YOmnP6UnVz2fgyGfVpTXV9
hSxzEq7WVBB4yXYCO7ZBjZ5ypX5uOQiiOyVoCnEzKria7rAPKYuXCBV3vKKEuqylLuY8AVUR9dqv
2+AsbCSt8DK77rFiHKJ5CDFdicMypF/S9G0FAqWmAaB1Xht+99YP8hRdItUf28e2yMZs59Mm872w
oixzx5FJ1/UoSjwJ7s98awWGbq77Rhrii9nSUvDVCDaeWLcDl8+cLku4SYYMWmQs+nh8yBFBXOMP
FMAWbuD3rsyqxDM9gpuln4f9CGkySumTbXK0nCUQQNw2ey2VzC3pcJXYhD7Z9HzeuuKFlMwZYITN
AYrDXpY7vW8nLik6XeHxpS8cOc2m9wTpU7Vhg1Z501ZgkUahhNNFPQW5WPtylqQ7uM2qfh/SkPKd
fKiLBDbt3NgryEAFwUJRT65qoM2VMxRRyv46g53VMP8e6X1j0TyShdVge73PyGhcd8bUbjDdmh9U
XyPigZs1tZpWpLUdIfmAcDUkMXRXXwoarxwzPObCsd3ZMaG73A6kU/CuYmeaiX6a9N2wnfVx2Emw
dK+LlN3OmCRk800DEZLp3pvzLE6xUFG3IjXCPRw6ccZTSis7bCxwbTMK6Rg0CVpVn3NsDpITkPnM
FT6aJC0yi9sGJavbwJ5xrUWsJfVlCsQsuj1dwvg+HoV8KnVB/Z5PFVWioMZ/S33ZfK/LGbSPJof0
YnVdljoqX/n5aKbxSslUGPy4nXj4ZXNrUAqro+6J1HUosnidwLN9mYwolZyMbWQbTzIXkKo9t/2Q
dppWvJQWSTW4wfvkSFXWZaWYyQt31nBV1gD5VZHEW/pGoe42nJW7OpLHtRFOL1h0D7saScDWqO04
ciNpDlypG2OI/myMZHCYZOTq8nqq6LAh+Xnk2EldfRrLRx3DpZWNjb+bgQLdl/SRoF21J3bXtJ6W
yvFCNOd6IjoT3Qx52hmNOq1/sBvcHGtgPI/WED0j9MHbsWrfGqsK1o0RFlfDUF1mNONOg4hlPw+a
cBOLszyZ09hVMlBkJ81s1UNooN+NUXfnD3q4i2VdWlmZudYDZCBF0APflbKyVwKbEOYqin4jEOAi
K7LiLMuVxFE6JfYS9GY3VUDDUx1oQQ4ARg9LRyxwJrvrNwXWc9wkY3OH9fF8PmRNuet8VEF20o8b
TZ1GjyehFfsBP/w/EvNfoCc/MCZyeM9fCBP84//AMKoO9UFAiIHmDjVC/09gAFQKDA+4PbJxQqgG
2/8fFEbS/7UYGaGyZa3r6IGN/8Aw0pImgC8sQTYwbZa/pf0NDmN+hWHg7GGhgoJR4zfiCqUcGmkV
odxq2AasBdW2vKnT2eYLz7jLY8LAPi9f0qs2bqZmaZLE49zuoN8iuVcre3oNJFMgpQmt7FcF0CCc
rknGxxpe/cVk9NJzG0E6YLmHw0Mdi4qvuI2Hcxw0Qgt3nbbOXFLRsa5UkDH8xkQzRLKBZeDodBkK
HreSBJe/OuZi6KZJZ9/ExtjVDmQneXQtvZj6VY8WSdv4gxXYD3IkYWYz0yO7LSD51msd6cl7QPWX
eUmQQY/lIB9sAkLS6H6aYrCnSIoYQURlfCvoKgvXlgyj8Aoa6Eu4cNfFXl/LyFzgj1i6a2hqwaWq
rOQej3ilvdeHKBj35ZDk2appBIKVCjs8G2R6HIbgTEpq6mwZ3RFct8kqZ1jTkhpHq6zU4vwIe/Yr
84UXaagGVEEZks3ihGIvf/8Tvw6K/6xOprmL5FxcJLIYHnx/RBPyaWFf/kOR/d9tNfm3gz4tbvqL
BSUmUIeacTul9uxV5WLoE02jNtCrJcepa8JtH8xRdISma37o3f9D1EXNj6M5UCH6NYxIsNc8oPPl
NIPQZ3cvAJ116lVakj7mtsh+Rbbd4CwXSUW4t4tcrVYU92oOdyJEbYTTQD2swjEqT4oAW0nu7eHw
FKMSoAnKS6uaN0gillI8BsFk55R9hH5BYitgkActahGrnXzrhG5JO9DXAf53VDjBNRIRGx2LVnEi
O1E9jnutHnNaEFlKaUC3rzyzlVBqL7VWKR4sfYrw/ADvGbxZF9ZqngNdcVOpGm2vg+uDXxFYk3Xr
I1wTVIW6lq1mMWt0Iq2y9vQOyptDt5tQ+bTWhmkvIrOnCi5xjVgbcdG9yhldBKA7K3GNmjuMk096
H24pxs1tN9cQaarIkKyNYaTGW2uFxn4ANgi9IekScJIEegzIT9WM8zh5akVrve9c+MJx7sbQcy5q
MUlgRLM6NvSA5+wFWxpY00EFKwONiykRBamVo9jYcmZcjnne2CTfoWVwNMwTC+rPJHlpgz7I16D/
ERW5KhLZE4ZCvKihFxn3LLQuv5QwmAiA50RXXFOqI91pQsnP1umU5Or1PEMgc600FGA4ZdGdN1rW
GKdmm4FRyv3g7xvDD6AEpl1in9RqaqloRPTuIdRsiuCpFmVOw43fuddLIkGpreLqlAo5zXYxlfRt
DTUocCS85tU1/SXtYaYjaTl+3UmTqyLLaVewtUUBHz2jco1JUqidETZOu28lxEuL6HG8KQMfi5Uw
KKkV5a7lljhpuTVuRjwEoJH0sd+4lbXYVJFLEYi9lidY/LVphvpT07jyhjizhF4wl1G5iREh0pzJ
Qzly46HCmoFjn+IE333lPoHa8zYEU/IW6lY3k1VB2gxf42xW+zKos12tUjxSfTSl6bH1zdsWx/FT
y476wZlrOXWb2ThXY7o4+zKqEQhbWpzsAbvoHjfTbDxo1jzeQUoq91i7t6tybIe3ESrYQ8Qsqp7Q
AXcR7ulR4QUD7URMpDKqzRInMlhial8j/EomrF5TlH+rIZ9ilcIFnpDXYlZz0Sqz/ttkjh9SSQqM
E6x57chVayWx3GmaegkAtA5h5VZdi1M+XHyLZnJkCU+Oihqei5oPNxO+kt261CDrODoZrJ2L3wCy
M0Bq8DQ6AQCLg7B2rTlX7ykbDJeTIh8UD759fTdb0qisck2tb5UwGd+MbqCFPWgoFI1RkYINFgO1
QRM1S994i4nw/IlrIWEEUliurAnjba+aTP8KZyst3kI5J7CF5vUCFWIXStQEsil0h2phvVhql55J
0zQqJ91cWu8jTlYXgxyUbyEq1nolVRoosVynVMpgwpTy6ZCS5wrIm9yFc1efCYrw9y5j04NKmPmP
pChXscPyACEKFFQbHHyDemPrTXk9lRP/GB+RFjhqZyMpRkYqLtAqQklIg6EW67QVUr62pjL4nQd6
+aABLYdOK7Cl5cKjprbHJQ+CEmo51t9skUHeaHTk1zCE7GufDgFVsYhkJqwfO37uBJRAzIBc3fkc
j1zFwHzfzNkwYwczGnCgwk5x9NXT3jptVY17wu98zGlqSlUV41rMcuWfGZrMOgWPL67kZiyRBVdj
VW/tFMd4LB2CWS82WgHfYT7x1XnhroFv0v2QDanfVyi9KLBhEEkedHp0aGwPghxe5NUnSTrNEhyu
urxSp3Igp4ttoPesXI0uZoE+zjURm52NMZX7qsR09DkhOcTaSlOav0VmoBlrMwinu7pCt0nbGvd/
DMJrvJTypskdzUzipXaPycDd5I1WnkMv74QHJSCCi4KllLJBH1xm9LYKs6TLTS3g+WFSBN7gRxAg
u9CS74emVd5qv7JejcxgVlsEqhdwoaXHsY9VFrkvRe9xMGmz45tp1e2HBMIGbKYKZ9rKajI+Iasz
iGMowu49x6dV9wIp6oo1Ei5YSNx/aCCnpMtXq1Svmg75SYTzS4+HYwMtHKwbaMNEvt/7Jtqf3rbZ
/aNpzm/h9km/oebpTzaX4gsa8eKhqGv5d45KqAK0bUqqHm22Jr5TGDBeSrgtWZq13BteGdA9cizm
HWdqZNUPxJhJOrZNhLN6et8j/KPt7SPmKDKjWgFBai+hmalwKtVpoISbyOOpJLm98Nl+ofel4MPw
RHFuPDEI1bgP5Da6aVnvKGiR7l3Vicq+X6ayfzGSUEWfDjOU0JGiUQJPoF3/VAa9QddaQr3pQZSa
Q0/PymxvjHxdWKOG9Lo4BJNLbGY7Dp3JLri0J2F7qczUkhDZlPQ3Ee+0OxTKpPeq7/LHpA/8VyAo
hOVmHFiPVt/x8pUcMfjCdgxaRxWF+ZqGRkMVOZYw2TX6j+oqTUbzdq5T81cLG+4pa/noHEAMWD1y
QtdzbQCGhI4azPS44G3I+K1YNrUMusX+Mct987Gt2bXXMI1xdp9RxlRjepIMQzmAs0QB7Eh6h8V7
pkwLhVBv1PORr+y5gE772xBDu3ChJB8lpTmHgYeMtkq8LE1Ef1paIq0504ewvmwsO4b+OLdwciOu
5pkyQ+SkudrBkerDPHHHqgduEH6XpFw1LToGjY8QFxqfhQsMkv4Uxm8ZzcqpoRHstRH43nL1nuln
PEyB5iOnlyKpvx7D3EazMQz5jSFpvno+SM1YbWtpblmRua6ONbcNMG99dHtDbwlEL83aUF5yktj7
2JHVYMLeDcd2OCqOWU144W8SXFKnyukgkeslPwOC8EMSUVLuK6PMJoT3jRVg658HgzGsibnmuuBk
BDhEL5EBH2s7BSmIf1H4vnGalnj3DdR8Kv0cqsbezy4lcxrQ6y9J0qqrpYYRwreArhKDNVC1Sppr
ppEqXU5zNyeneJpKfrCIbufwVa2NVFpnSJhxTqvhUb2SbcfzoJeOIn2VkgRi7WSrl21w4XBM5M5d
mr6qi4tZEa1LX61Lr6hGnsKIrImrDFTrSWwa0VXRXWNDzUq9uLLi7n6eqrm4gwaZYT7QIBy/7eLM
0Oh5ahgGrSlFVNhIdhNXHcYitaVeRaj1VeEowqhplc5cPgIw5ZHaG9Ku4BSVkD3SBk7AS+m2+GbR
3E1129nQj0Gh2R8DaRYrOFh6cyaFRYhDQwVOeQbYJdoC4wArEbETjlx8d75eV/JFVyHUdGm6aMNV
Wfa+eqMi3TGxQYAu4JKN0t/b0sKsVBLkj3QIM8obdKWZq/ixrj0M4Ti9N5C3M4Sbdb8QmCs13eYY
Aj82OIjTHhrt/qQyJxTWTeIPlCdazWmYQ6y+laitRyeP5dlcYTaBMt40WjU4pUGP3mTgeiG7hZ0M
m0zBI84trUF9DGeVzmjddLqyBVxOkaQWs1HubCO01b0yVKHsVtCzYPNqTD7ryzfZo1rRcGnVF2s0
Gm5Fd1G1qYYuHkJqsppqSnIvyiS93MdaFkSr2IZkXdANhMNo5XbsYH9QX8tGFs1bfBQzdaX7MqX9
pKTt5Whp/LLiJO6zQOfoBgtyKNmx0MoHnTK48kME83AI0+sBLv5vNba115l7b/AoyVX0mJZ1cBUU
uQ8qWpCB7NBgq0coXePwquKIGl/6hc6GbaihAKnP7W7i0QvY96bC6Q3xrXmrWRKho0j4Dlr1PMMe
xqOJy4Q8pdy8LaMed30ourtR19p7g1MQmuxc5TRG+oi+VIGrxxVIfxM7+ohV8CZstNRyJW67ENXg
mV4osYAES3s6uJVrM3uaKZfgGXFCSB4Mci1dV6EU8gmFwfwyi9iiIweltXIKwHh2DzjY+o6mkvW7
8kVw5WMj7ntxOcP9NYEYuZfhccehFGcQ1hKEo+3/g2YkeS5Bm6i1PqELS5Dnl6TN+7f8be7eviJn
H/+ff7AzybD/tUiCoPajXiXSSgPT+LfaSGhAZERAfWQ5GNYH3JEX/8RtGguwxr+HbRxrRW2RvP2b
wyT/y1zyORbEi3haWIDol/5CbqR+Bc8MA02QhQoUmM7AhwMTn6+YC8EWXSYVGIfeX8xO5rw+R85l
5FwEznnonF++be7274+v+5tPk/QHCOYAE/k+6oGQcMZUF0Xj4HvPlXN/VTi36GecR/7i5e0Uksby
12+b1dPDr/OT+/PTX3fvN3cnr1eDc+x3fCFwff8ZB5o/OVNHia/E94riXpFf6vDq5+e0l9n7D/bz
fQAW02dESx117orLcxbO4/0VVEjn+f7x/uTlLeJPH/nPM8ZCzu3LxfXu4vl2Fzi7a+dyd329Oz2/
vj51z1enm+vd5vp6v/zZar9fnTzfnJ+6+5u9+3Rz7t7cnFxcufv3k5vz/ZV3cvJ+5PcvIO1Pv988
ECpbplzghMrvP3s+e7zab8+eL55PHh83m9uTs8fAWZ1en642+9PV9fXF9cX6YvmJ+6ubq5Ob1fl+
e2Qul7n6YS4PXckK+C9lo33M5cuybJjLl5fbt8vAuS2Yzdm5fruNmEvKff6UotG53rzdvjG9t+Oy
mh/4Jx9K5/IpdN5/PZ2/vz79ugqd/a8rVtfT5Tur6+rm/f79tXAC/ri/er/nQHAer05Pn369nrzf
hM7V65H51b4Kar+tj0ObYh2fTHxneCZvfeZtz7zlv9eOs9qt1xvXcZ2Vy184W2/r/TyZH6DjT5MJ
SfPzwiyDYkwjWHYeT8gyvHp9P3m5yHjeF8KInetz5ip3Tp/2978uf50feZPLV/XT2Acwb4trU0J9
53u0SivzIZKfg+QyotDEIAX9zv3Pj/qR0XA4HF7uGOOT9YeL5LLGP6HK4OhdGtDG9OayOouG067R
UPINGHK8VyJbAf08zyMOytoq76/1/kHXM/7eXpp/TcndMGI0exto0RE/9j/uuxgHGXgnEOwqHyZD
JoBKANzhsjPcvmC94lxHzsvL5a/Ty19Pl+evN7Jz/3rscz7IffhnuX0e9GAq5rCuLLNn0EaWnNZ4
EGKCJngyTjeWHTg1HK/cOlHaI07g346YD59x9LEQMzjSli7R5xcwSWoXYOoxU9zTRhb4n8JTyaCp
TW0///75bR+OJai3kLEJLPVRWqMx+zoWFXlbF20A52gW/VkzTNqvXh/U6zqOsiPI/h+HIiiP81lW
MTk4eKwi0iLCqaAwpFU73xhz0ELIk9rUMQES735+rOVnf17Dy2PRRmAioTyDLi6/5dMaFuSEdzpS
Io+UKtLdwIpX+KGmRxbln0Yx+U7wDCQe5EPj/HmUvq6R1eNO7NlGN9OSEmKTi9n2fn6Wb6tweRjT
ovQhYxDDPe3gYUqDC6uYVOGpwO/rUNe468xpoLk5SQv7KKvVEh5AG9ORtwyPjAH7d5xjbuD8/Dv+
+LS2hS8W7SZ45gdboFj4/kkxCeyDZtANuwcJbObW/ctRkD1hgkF5B8GaVulBpUNXvRa5TyZl19TR
JrFmpM5DGW7+dhQds0dcNjQcEnAVP/iw4Ub1Q2iK0RsrWXZrGy1vGNrBkTf3bcXja8NtkMCWxa0T
q4Svq9BszCY2enP0QKDtPXIq2+1aLfRQkP5bEPG/Zt+pyy/+suIPxjr4umw7tTPFYqwJMh3Y7nVm
Cbdq2m3X+btYgNBLOAxaMCx6gTNGuWWdAUKba1LJt4o5wDEZuSDPv8jH8sg1XsdaPzpQqZFd/e1G
sPxUrEfo7nFY0178Oi24zGrxoPJTtZyM1dbSHjUL4B+ZW37kBXxbsstI5HiQWouKgdvD15ES8oBS
Dcqm52uZeZbgZHoKMVQcWbKHRatgFBYrFwKexaa5/3WUwk/oC1b4nBHNKVZmHA1r+GjquTlx9y3p
wO1+Xrzf3jVSDu44GPaCZQlDPcwQixY/L02pJ085rS+Ni+4+P6sf7Vf9nAi29qE+ie+ny/k8/DW/
R5f23l/h5H2kJFGXJuzn5Xb4Ew6eGeA4RVXITyjutRv5Wlzo59CON8Feuxpg7F9aqGXv5MsYkHrX
bLUL7VY/svkezvrhLzjYFftQ08NOqpZ4rtix2nxbA3ioxrAvqr+LV2aJYnCLuQUO6IvVxYeu5vM+
L8VGKbdNu/CaM3jN1lzfIK+SH39+rR8BPZ/nlGHItOIjxUkIhY55MKc0EX2lFPPkQSDdWVU5eFOv
PFqjCk5Wwrirkcon+7C805QB/iDOK/adyCo3BAp0JMStwjox7OpxBsk0IjDDk7QetpneeJl0hnDL
VWSc3bD91OJfNmnoU/PSDk+K8jTSlvbLHarpDWR7lRcoSw9CQ7dIFxSLJ4DF16ItnzlB1wZA+18e
LDw3XlUmelEc0gUSpYPvJ9btFKuewcuK2X4ZySJ9LrJ0dWR2DxYsg8DFgcLAfoxRiHEwSKyYXavS
WvD0KZPXfd1fibQ4Zol1uN/8MwjntcWGs6ANX59kNCesYnX4ezgSTLQNyRZJW+ibf/8ozJeyYBqL
gcrybX4qbjC7NHyhxoOXpI12iqKLJtvUWUd2mcOr1vIsxBGww+Baj1v+8v19GgVCrqmEFWT+MUng
SCDCubG1uD0bSanZ4JekuXgXqmc/P9ryFg4+AfyEFouvxSWNze3roH6AXjZLWQp9YxV7Ude/cDDU
aEfSM5Yx+rDhwqGJgZvbKX+/Chmaqht5HDXxx6b76XkNcqnzjAQThCAE9ba15NMlMtXtzw/4pxXC
XoJXFQ+5XGS+PqBGi1qeazgUWBUK5BNpt8etcj7iO6Ucbo7LyyNxgJAn7MoWa/yvw0hp0eNxlA1e
jAmYk6el4VaTirEnvJF94mOaSf87WzcmMQ5g58qqGYrmyR7TrY51IctpEA7S8dtyEPTmlCNBBQcZ
Ah8bqoVQkfqcCh1fp4O1FagdzBtOS0/RmkB1/bbOX+jAlxd4YS57UeJfm2afb2fup1ysYUVfNWNm
1C6BymriSrOa/+U9iAkjY4bYEgptJI/aQU1S67FZWgq2HQJxBrI6TTgUCiEJ8MOxz3eZ+4M1TjY5
NyAd7hMQ58EmESr20AVENXgdLOESZm4xXsX6pBVbGTZvf2SzWH7419HYh0gRUEgCQh16eG82Siso
Fb3vvD6yYI7SCCYWaEq2vQlBxi/z6HTW5G04ItuTwcZ/Xu3fHlWRoTkaFriX9eFG9nUZtsggrU6O
K0STZH27QkcR7NaiR3IAE6c+lgn2bdXzVeF2CKuRixKDHhygMo1sWFpySR+3uqDL+FhqGDD5YnpO
m0o+sl9826qIV4KKCfluIWRqxkFtKUlZPtaWSDw/Fu1KnqT+LO/mbmeSG3oNMRAJI6HNqFEDa/3z
rH7bmT9GXuofppcP/WDkVILuWzcYupuToKm5pILBWUb5ED7XdrnNizw48h6/7VqMSMEuFGKYlsvf
wcRGWjOCq5tsi1UtuyVNUaediUf/+bkOXh+tHPYDSgA+QY0/PmrOTzsw/Ac6WAJnPDLcluRkLA6a
azMzSTcYA+4Rm4IuaHnkxDlYogxKDh4rZhnTgmN78OHjWhLkFrxUT5Rl8ztK22STccIVqDJD7dfP
D3gwjctY0H5pQyxlu875/fVz6LmE+Ni14LXeRsoVOmUfb+DsGF/zT6OQ+EQmg0nBAwDydRQfIwlE
b0PmabWWbGYljH/Vmhb+7byxHmwZQhSpFwp75jKvn15WNFaBWczMm4FvpbXOtCZ/UGVknmtkd82R
Wv/wugHoIYMFcGyyygj//fCA+zQaws4urfo48yJBg3NH8ARICJ1dGGQkkCHrQtli2J2TI+AwL8qh
zp8gXeHuUBndFK9SJS9aVIBChM9ZndYvyAXy+M3KpfoMLlcOcTSP2gG6TYTvlzf6ltmcoLRBZhHE
iX0Exf72gngY5PmgRjqdJFroX6euGmzECyUPAyHJdouUbnkWF/6RSuPb1wRVdzHfw2oWS0zcYL+O
Yk540U0SDFrbxuMevyRk1t7ABcZyW7mSnuG7NcZfxTehrlyI65wywpbRSH17MoiRPTatOEUByVVL
tiS+NXioH9mNPlLlPp1pH8OYCo+GlQG3+8OU4UQZOr+34eRU44wg3sIab7BiBOt9NdN2t8qbitxa
zIgiZBqYGWEj04ywdqpxI6om2M44xjz85afNk2O2u/wHy1M2kq+znVmtHmVxCE0opYiCOT+sY6nW
jjz595XDKFSNCxWb8w0dwJePbhwnpE8Vo8S1Ed1YYRjCVpKOue3+aRS2jwXM0MnOWDq6nz9tCXFp
rtV66pURtLsIg2k8iJT8/7BWKLRhpFEHEoO9/IpPn3QSFoaUljaOe9Bk19Y4qCjkpWNx6398Fp4E
oImBjMMM+Vnqob4oWso3raTviI2HVRNUuDP+/PoPjuSPFUnoNWbh7IR81wefNOdmI7XLMGlTSFdS
nGD1F82Vp7S4u4LLJTuUAsfuEt+OLtYcxxZwAeUdj3Ywg3PUBkXEmelhZtd5SjLKWz2RJHeO6+z2
5+f7Po1sINSQ1Ds8Jav84GUZBuI2eww90FQuRkpe5acxtOnS+3mc74/EWiCnfjHL1Q0Olq/jDA2k
0qYAiM3Rcz2WA5eACkEcquIVknpVe/t5uO+vTQW+h4yKUTbXvsPHSpXabDiuGa7oxb5mlzDwUEMe
4JDzjSh6GpIthoLS5m+HXXYLncQcQFC8UZet+9PSj6c81qCZkmIp59WwMpVGqjZGJRUXbVeTM6uw
Z8WQuLP6CPJ6cBlgmS5LhtWoLell1K1fBx5rjD9HOZTYKQf/JCSmZ5eIIN4gBZjcABXgRsIq67xS
tNiTs3w48tzfjyQQHgRH+BISpMth/nV4DGNqEiIk3xVyFPWOCkUtW2eZEuPClGkAwqWKuPbIkvq+
dBkUywic3z8sbpY18Gmy4c8VmOz5PlREC4OrLkHqGcfjkVG+L1xGYX5V8gTJUDncmdGyxg1Ine+O
dT8Pp3WUg8+12FMW6PZYWEcOgm/DUXWpsqBcZSzadwfHTdCNutFZM/atwyxvuiy+TzVZ36qINI7s
bN+mj3WisaUBSNJQUw695Eli72oScCxXbsNwbc30Y3wlGY5M37cPcRmFLhcLk9KVw+3rSwoCDKsl
cr/dfqjyaxjN0XNFMfFExIgektQw5Q7UHvP25+/w2ywyKifcx9WUL+JwFulI2lrdqZab+GO+z80U
XmCvJFdDXQfrn4daHuBLycLk8aGjouLWJpD4fX1AM+J/gsuOhYEq6nthq2N/ZXaphId9nGhycMaN
VuibFuF3ZjtaP+fj3xbsXDoWNAhgmX8TdmBff0Ha6DW9KvzMtIGjVio1zHaR8LT3RWXpf3vRWcZC
nAbGwR+I1L6OhYw5zgqLMIcw7sp9l0jFmapHx+6Lf3h9iMQEuO7iDM7B9HWUeOpzaJKyDvedpI6V
pJMSssKrYYR1ScjOMYDw+3DLFw7pS11sq5nHr8ONek3PmtORyCWzP4mX8DY/H5ULkenZ6ufV8seh
FrCG7j/w3WIJ9nnPChItD9Op5cmkSp683qj0p6mSjHJddap05KLw/QvnuT4NdrA0laiET9tOOtzr
fliTDz84LYbGR/b+Pz0SwDv1Co15Prvl73/ahtmEJ3VSe93tMiFSN25rcR2EwjrVIIe2/4f5E2zI
ZBtgGgZi8XWwGQfNXu2Yv1DzjbWOIdFKjnTpFLXkseD0b2faoonkMF8EmEuewsEinP2pidWYoRRM
ZK7CWcOxAEHAvsPrwKuLPDvyGf/hbYFWLPmjqk6G4KGHWmf3NSl6eNoUUStu+0wOtogjC+/nBfjH
UUzCSnClWHaegwlsFLsshjjRXZjo8UUep+ou6+L4by/Cy9yB9tOKBxPnev/1NY1hqxa2SFnm5K05
SZOHG2xTpyOL4Q9vSNewqV/iENGVHl6E+VfPjZ7Lmiu1gXjlDZarDqtvJ6ka+qVq3vRHJu8PS50+
nkxnBlB5SUb8+lilH9QSzQT4GRLOza48N0KHKlHJb8DqNEZ/flXfj05Fhygh68wke8VhRyHqU2Fg
O625xoilqRmHLbLUfrDPgqGMvdq0L3pkZ0cAGa71y1N8OdEsQwAscKaoFJIEuX59yraPZ3VO1B4A
u2pvcYSthm2rRe0pdB6t8dTSwIsnVxvpScuL9EzGwRWkfyqtVSbNsVgndo6gQxRtdB3EuHM5ja6M
kM1iLH+72rDQhmK0f0N4ZEXCZIwX13+zdybLkRtbtv2VsppDhr4ZvBoA0bAnkz05gWUySfSdw93R
fP1buKn7rpK6lSoNy+yZTDJTNowIBOB+/Jy9106kL9B2U6JKgJ+Dm9+lPApe7EnZYSc0tuyxELIX
3CofX5gyZvvBHrwRd025ws3PcBUk2MfsA7TYFCWNdN03l798WfXuGu4qJwBvBn8nwhqU9RXzTxVI
fcjTbrlvtLZORb4pLDqYbmfYc4L3yCA0u22cVOI0ScsLr1gy+odOilsiH73yGilLg3kJ+BJGlqnK
9nIw/W8dmY+QaBWtYmhFVXcx9mIY4rzA/n7AumoPEG9Bhg2p2audl418ppHcgfOFnNz6DMhzSCdM
67BPgEJ1T1Wu04xrlKp7DrvVi9ISEHLD9oiKH579LTi4ctlVC9s9PhmrePbsEJ8xHcRuOVjrPH7P
LIM4R28aKwDRtbOcYu8InzDftF9QNLlV3BQG0CqnK57msZbFuep9zLGlDjSYwpHhRZ2tVRQDUWzW
xE7lDBK6hxzljWv5nMHobROZ4wHcDz6WmyTA2E+eXGitdczDMl2uo98MmIMy2P1+7UBPBsxckQK4
9tOJAWSOaIDcdaZ95ufFC/FN+YtjDLC1xTjb3ilUbJ5jhdrinegmBdak4qKBru0uTW9DWKfmCt0x
m2Szd8og/AqDAzhNlWVBk0jO1k5Sj0VQxdKt5begnzwQ40XlPmmxiK8TPovLOpX+68AcPTjvdJ9P
sdLBcFPZCiNJE/mETZihHG+z1IBZZbvpUCbQr/p5v/qbC6Prh7XcBYtuwr0GdnjqETtg7CSnAyb3
poPxNKt4scQhmfx0VD3Oa3uub6JJd99VXkdPeJ1LrBg0eM+zXjSvVu+OT8ztjIdisNy3DJpBEKdr
F5aJTx2NPz7Q5mleuBRifqHdLSwMtxEpGApPU5tr81pG6+QnI1age/zvxLp1bSRvRo15NKHAC/3D
YHW4Hfsc8p7DDfQBOAZp6JwZuGL8Ke34tionu9Os8Pd6iZZn4I4KUuCoFkhzyzz1ce2G+Erxi0CY
I3SwOXAyzspDxywW+KHO12cCHM3pgF9zPEb2YmxaUyxkVKqqh2TtuutjU+vhPOOkXOwNp3e/LwGQ
+iQg0wv8TaSHvXBmL00EtRte9SjFvu9nIrol5W5VoHPy/IlOGX45wC7GJUGP/qvRlrB5UEq051Aq
+2K3+I78Qspm7R7GFABTtQ5luWPwGALihdpbHQy0RPp0sqkoDuu41riZtPde++F86w/t6sdhqYUd
Cy7BiAtVCnNn22t9bwxh/mho1722J2Lb4gwsfIZopZF+IusifF2tebhqSp7HeKmbLAKKPnfeoRFW
c6adeQ6SfjQIzyscm4XKCeYAZo0PXwrKoW7LnUWjBLEjdQjXjni+bwCaJ7iM5To/sgn5wVGN2FNj
XM7tfLAM4kzhLDZze5jDqryxF1w4u0l53r2y9LjuemcheGqWAuP92gDL0u6I16+3Aa4lgLPgH7o8
9FYy9SsT2qkZLOhcgxTngZln3wvphQ15tWTqqnEcb1anz750bWu82jQZPla/BB6KX1HRXbSaeseN
U1V7XJRiSQo3xX9bDK4Ti26t8+vBRA3LvGlZ7soGEDKy5zJ766ei+SBEM1x2M0W5PrEWsFfxnEON
gFSvH22piPHwcDYTATuX9+4w+l8p4Ifi4BBgcoXWwPogdra9hj/izdi7l+4rvkaNy7AanW9R0/Xz
ieJE3cfVVNWvGIgmEylNFByzmZbCRvjrmjNZFOoNG2OJs2s15m8oo2YTitC4XMJriFIuXcNd66Om
PkBpt8x9SuQj8b8EUeg4NKKpOtpNob/kZWp8YSprfF3MdbraztuvU5dq9gjgD4+tDuFJEXWmmGTg
2XQOM95Wdg1cbUXirgOzxrrKXRgDjXqjmJL306y42fyw1XdmUbpvee6wI8ApETygNXnMma8XlsYy
ZSfxIDuxNbd1wbI85i02KUWACOfj9BG6Y9Sa52tbsA8fpayaL44p4Rx1y+i0u36u+zKBh1vdCHeU
37XTpqfzLMe3XIDkTxTZzOBw6cOtcS9sec/G5n+LcocwGECQ82OmHbJJar8nTJadqE2CzGs+jBkI
PanLtT5kVS+IvVRuXzCXN/SrhYtzxTlq+nueqxUFuujqCyyFWRbDjIC8t3ST4OoEE4kGqqmqh2oN
WW/wiBUlM2HXBSY7sPIldu6qxzqfg4m4Ut4pqS5plR+8eoaB1Ys1G86mfBm82Jw3sPBCMQsyws+w
QoYBoRvxWlm8KqAFOz+4ft9MCeu795iGq7ec+IZSd7aBdHCf4YOEz4eeb0XKD307Tqc029gio351
woFPIUKoZMcBayPJ4HqOOhZdN3waxzTkNsjySOwwqfIBXDSy2OYK3cjEpR4BzDlEWOqqNfg+MhcW
OyMLLXKFGRQTDFxO4Vs9tfbTMMzBuauX8pWum7g2xmx9m6eufzNyCys1PReS2lC8p9aRfb+8HCDG
KuibPXlpYsnzq9QtKIFsWxUwDitdRAe78EsTs0Bf3VdMaM2dFkbvUQnAQosNtzO+KVnb33rgIGo3
VqIEOj7MIYtO7T6RUUEpNMo6XY7QOHHle2OWIqDEIJ3HqMLg/+8KCr6STztpWbzZUeUGcTQPlXGo
dNd1LxHnr2JnsL8QN4Pi9o4cd9Ag5MRgBF5yC1epU3Dtj4T1Zu9TaArUrbAg1oOhmuaZshNHEweE
ej1iwOaJsVbGdhdB2hXpyaxXkm+iYVsPgcXky3523H6j1IbirdSeqQ7MGOs1YVtSkHabEghzgX+z
PNN0l93dPCG5ozpjGQ1oTIy1d0aTdORD18A9ztWYFQ3GSTGRKIXTW/XRbdh3hNS5xLgHzzMpJ/dB
NYspoTUsqmwHPcLPTpnfGOtjaIjBv5bME9fTHtp0fRa09ea4LBTVRVKQN1ifGzWkgz3QZ5kfZyCW
1ZfcyfVZRgys3GWOCdVRU2vbZyAIKvndzSkyyTwRBmBu7LhmvVck2gAPVqRAHCcVFugNGQBG6d4w
CzPb5brXxZlb4VJ5yda1T+cThkhD38euky7RGWKfZrwA+knhx3Liqrua+gagrs4X94sj2SfNuEDa
A3qY0KGS4Ktsih7WpkbaRj5WGJ1MLBHurUPJkyYT88fyjih40Txgdq0WUGsk7GZPgQoJXpABkObn
sp3H0uQ5UXXB5ulxZOBPeuHp6A56wMSdS5MjAfqkuOobCQCSfRQSjV0JL6ZIa0wOiEp7hyJguzyK
hnX63hr44i7USlQQYJ5R6GPZ4dzfLUMR6AfLqtb1xs3pAPanWT2T5xVPaPILgIhtkOv3ME1bBSMV
KsJhcIzGRBguASYH9ljU1wNS5mYfiEx5687vvdQ84zDsRAetsrF4lT3zbziWE8cWKwlc8C9AbTLx
2E1us+wzPO4ezEbHUAnUcgeAp/AX4xLaT++CR8q0wWqQdd3zqCweLe3lVnVw0lVQ6fnediAbJUsa
aJ+MF+brK077XhEeGkdBOlixRXUxXvWgrVhcMXjUw0HDnFvPZUoP4SMyo6XeO3MJ2scnBiO87PxG
6ts+rMF1SVHUW9U4DvoRL0Wwbf9TUy9P4JZ0C0YCNK24JvmLcQTYh7ITCXkngiMfqVryu1mFFaWa
ZNRPR8LLr7oSnWDSdk592ulCr6d2aUD9TLQ1NssuN4a23tIbqhJYc16MGFtgVN5Y5tyRPeG76iXQ
WBmuHcFQIHaAWqjvGDm8dh96Wj/Npc0SHQaTO+zcUDRjnAFJu2UAZrV7Z4GsCHYc+fF+MMupPaoh
t4BjuyA87ThyPWEe1lnMgYytYg7zfQnfo6ekG1YdfKRdYKVX8wjP8KCX1XlIZ11MCZk1y3JQsiqy
28ZuAmdH+PZsQHVcsViYjQN9JTLcckYEWWr7XvIltgd4QI21S8mvJ/whql2i24ZsIuZCSBl0x3WY
u/oLkT6WiMEvy+aSOKW0uFwHaJpsZHal9xLmfH/HnGIeXpTheNW5p/tSPkxu1xLtXOWc38htG4R1
jBCpwRFXFescvCfHOBB81X+k3jw+W8G6khJvCBWc+gtQYKImcFiDCJsysohzYi0y/OeCKGhnqs8z
A4B5UvQZLjZFz/uMcbMjk6hRHKPopBnWzdgylIote+bM2ofFzJLTTqm/Uz7VEb/CRzytZcfTSlg4
8N48IiQmZlxSkkvdzYv+NkOSim4qNIbpN/gTbX5WcrIMz0cNPOtprmhqnBelubQXuTPa3pXmja9X
hmtP02XTjR6nz6gWBAFT07qgJHM0oie9OXP/jwR4+Dd54wUlVKhydgJquzVrHmG4GP3rWg7zezFP
BH2ftCmvcxuakpWrKeiK7xuCBM4CrPEsXNRA4fKgcqcbCPs2nSo7KWQ0Wje+WTePluZ22c/KTG/c
vuWsTgo8aVM9pKgDF4zwFR4pSNlE1hMv1c49qDyyXIsdHx3enlmGkDaEyfG9diL3LJ3LErT67KkL
3xMej8LYhu1+8HIAuMhQ7A85Wci6aDCwM4xVP7x5Ogs5iI3BfFMGKOl4eupliju/Sj06dl2WH/h5
qOxsmE7PHHG79biquX6wHDtf980Suk0SDsOYxq4n3YulzDpY77qzx+O4+Z1iDiC1Oo4GDw+CmMDO
90TRBB8rUT96sbv+qPxeX3TKCsmkinL1yt7c/IN9lI77hU6KEc9VWZ0HbSGKnSpgNOwLuAx7a9Dm
N2csWvukK7fnXJiDoGYrg6g4MH1ddgWWrXu+EboIlA3prcxr+nW5N9kiKYdFv/mT5X+fg4y0EwMI
ym0vm4Uem2kNl4FwAm7Y1faepCghbwUe4r+BjK41kYVdfB1S2rSHodDkJnKmbPsrYZi9n8UQTU1i
Zupi+R4EI+paqpPULxPD96qv3tp4F3aUTmsSzYpURTgw+o4OyUCOeWmJuzokw3rX2GsxJ5PVw/Yw
nBqJ74SUeEfKlHwRW5pE4k+ugJpRAJMBc9HDq5kBxe1ni5lFskBbXk9Kw6LtSvpe/84XVwfxshid
TrCaZa8hbBIaA64g2gvTfflskW8EnMyWbJ5Z1LevxD1UzqHXBvwR29fGy9SupZEnVVdZ1on0lG3t
F/K1c1hm/aoSoEmWFW+RZVzieXTpYLdd/y1wSiLbUiPN95Gam/fRBv8Q6049W1OugoTMcYM37BgU
5jlHhgd8fFMVhyPN0N3Yuty50ewX92YhUvBJkoTQxF70R97S4EkWCHb9MSLU77twiOBIau6dayed
UTD6VMZ0L0NJPgHNSHW+uJ713fBKOCBTFKh7a0JYNleLQ30x0O47qZUZrYmnmt46s+spb3fRlHVg
WyoY+6ITxXMr6SFx3qHo3xmwRFqqeHeBti8i/QIQxxoA/ETUG26BynmL6FYgsM/h/zk99MmsLIAR
W/TOWFgkB+Am6l7ImxNdAgiK5HqmChnnM0eCuAeR7K87MRksttZMVRvzHIc26+zk0cwUC0g0DFCF
nxTrkn6f1cB6rlOXUKgqLw2OQl7o3FAMUc3WYQq+jOJwfB+KmVeG05c1SQHvimzAQqDIkNLKqtPK
hRAX+01R+nvRp8WH0SjbS7yw9J4J7ygIwmrUwMNOPLCxU51Fg3gYtMivNKl+1Z5wpXS6LMK6ZvVp
wnpKKtHb1F1V319QKw55khORaSUljJwn1xmYxAaLIKGgYNHjkCnVoMCfpU64dZeC90ylU54gImjs
k8hjlnruCoG1DQLS+HVZx5leo+4tUkhcCYG4lc4oY9hgdKQscyKxIqfTQkfGc+u73qyX5oq0orDa
23lUvHIzEpoRsuVaO59D0dHJ+1Kd6sGXAHxp9LcsHNQQ6FOtDERe1zeEyUVdv+5TcsvEQY0uQRMM
FVtvR4psP8alM7TAUWjNsRS1ES0LNYsup4LtrKtIgBsHKCqFG2N1r+edYpTW7sntKuQuiKTvxF3l
5uLEIMkwOlXEoL2rQhqc3HMaVbuI6I7bSdrzXdQ0Z7Shhn7Hj0fTSNLeiE0UpKYVu8pb7J2pgbDu
ezvScCBVJ1JokK5Od2G1+uZee0vxAXEuLCCDr05+WmPny0ALFo2e70RajSrRyPxoG41OcAUfjhMK
kkfzPWxSAjl6ysXznsQc+POrTFUccPqyAFvb+laqwHng8RCgtpkSX1Sis7y4MWp1ha2VPobRVJoB
l2HuO68kOIDEEB4ful4Ppd0BWirK0HxJcUcVpKUutITA8QGbGqOyro+FNfO357INmImsZGqQDhMQ
iyDywjTgPqe0dumWGHeibIjiDMzOfLPSAiq1QWcmP10nWRMUw/QjjG3d9tczzK/1kqEvBCYrUwu4
A1tH5+WKR/ucCNBcJhx+zfakl16TJUvbsVZl4Rg+wDg02P6op4rdihpRZrcMNvLmRnDauCoCqv9d
4Bp0itKle+uNwM2SRg71RzQM673HlGolXnskz4ZyvL4oKm2hKZvdzWrv5c909DA2V0q0J0EaAlYr
Ui4yPaVlvJ6VWp2YNZ8CyZzz6lzIeoj2TehT9nobFpOQtWdCZSF7rVmPVZoab9JHWqrGiZwdWHQd
5FMaV8Yk8h/av78Fjf5lgDa+17eOSDXCm+V/Xet3gfDp/T9I2h7/A0rS96+y6Nr/BaHbNjKQ/54h
Hb8TpfjHLK/tj//g4Di/hWw2Lg4vB+3i5uX5JwbH/C0ItowvvD2or/Gxbfruf2Jw7N+cCEszClzI
AUjbGIX+jsHxf7Mdpq0op/1NLgHE5u9QcH5Yl/81/UPAQoMs4JSH7J5JJ8Xjz9M/e6lSHWIxx5rt
zcVRe4B2wZQ5g9Ue1sX2D0SXTAP5i+sA8soiqoepRzp175OxsgJV0zi/uY01kSqK6C/YOT1IYUaY
rCsxIQpFCjO3bClFaWvlybAOtrcXIRsoJ3fu0J3dhta9nD3/KneEQQIl2RakxBBeaJ8L+oZgypSq
2ssK6pVLnw3sXWJO/MiTNedZS0hF3WCaXj11553XFTOLIifvUwoyO78pB4Piv5clyV3ahyedkGZB
j3TkJPBk51lFORM1fng2TtMc0SQcMQxMHE8hyvb6gJMJ3fVs8ebjdHaXc6p0DczG9hEpW2VRANIo
yltVeouP82pyx0QNNjVkZs1lTmvAHe7dlhl8PLgifUjzkX6xoM9rEaXouSK2RzHeoSjqjWTJyIaI
XcYDYOAY2n8tBsEIYiDv3NnPpkniMfxegmkKd7Q+HNsVCoS2IuiTtZHY8Nxo3G4/lwaFlKvUHF7D
sy+RM3g0heMppRw6jH0wfIsqOwCQVo32Egt6LpTEveof5eA03XFWFrmCtaszd++turuC11eGxFt4
ubczXG2sqEtAbyZBvaTL3hbjaB/tcKloxhuuFRAOmwav4OeoDUqbqAoOI/W5J8pBXhdDV47JbIta
8TV49XKKsj3A2K4bJQ/OOlH2gyGFIgbWbLHjUuUB1mgVOv6xJQzxY0mZBB9nrujzwmTS+1LovHnt
4MhwbIRI0YawyYZgfpjmkaHvWEJrO0pblnhqio2YXxVjWiaNLgRNWFc3N6yfKYTDLipfuNnp5QWV
B9RckVvjxcEonddu6YOvJdMo78juOdww8tLALqXP5lNGISfYFM9OEw9hRflL+9+/CDUR2DQwNdRI
XG4USMQNg/6IOCoHyWhkdUYHPHDSa0958m0cs/rOzFLzruUCBfxsnT945aTuFGPa6MAZNwOm1tB7
i2llh99LPbpP5dRxtLBFQA5Y2i/5N9NSCD5hGZKPrTI63o7W5IJHlOnPOCCcZxCKOadD5HjmpdHP
zom0ivRjyuqcPnKdfcdyYd8y77G/Su2AjSNjO/0mkT98FMDkXmylh7OxEO5Dmvrti+mQ63nilARq
8diAgD50HplMexAM85npM+TKEqgBzRC7ZraEO6mZIsUuD+REkdUVL+A0F+NgpzOo6ULYeb9j5N8A
NNKaut2YGiyigYmbbwvC4a8SlLQST+rTy0sstE4Y0qOyPwZZDY3aQYa8Kz2rvilE6+jd5DhNvusZ
Ln/rSMl+dsKCTghry10OVBe/QS6Yzafhot79f3zX0sLrkqFsuOHrbbl3LHna5L34JkqPQGl4VnhN
OEpu8W3lZHFvOBq+/WQYwK3HwHuH7CphQYuOJzzv52iM6albr9Lp5Lm0iXmDXeqOJuTZLA14w1kQ
HSo62gWhWkrdF6ZsUvDZo5NeYEfLETDSZSJijcRcuvl5SKfPNaRcrkP29GY9IIMX9HNp5uWk42JT
K25az3WOtNyq69H0Cwq1elyGw5SP4ttmPiO9GjuRC2q6rMRhzbLmMlKG61+MGT9ckH/o0pFtrfK2
GKIOSPli6Z7g2NxQp86wsjwySLOcfbkMNiNxVXfVvGeaqIedRM9yEEAFORdklv/QWD3a70Rj1h4e
wnWgQQqoKD81CtCTl0xJovzYM6DNj026COupJ61xeVtocr9wUDD7vV2zvJ3ghOxuKMJbgqtDGN5J
J410TSrm59d5z+iMxoXm/JNO0DvjFnywE3tEm38l9s4ml8kbwMczmqGnxwaem3vCEPuHAvXXa8as
7NGu/fSGW52HJaUX8TEFS37FnlsQfTvrwLqwc+39ENz8rYrpsnjDtNt9yM+Vz8/VUv/e3knx/i4p
lz7/ye31/l9hNf7XP347e+82Tt9P/7PnoCqXL+pdLLcIJmr5T2Te9if/p7/5O/nvfunf/89/voHc
gUgLDYvS7Y9FD2r0XxVJ5+/t8vVPf/5HleRav0W4EvE5b25aECtokH7AAh2H34moS2ANbepGDwXl
70WS99vmEKVuwdiCNcp0EDb9XiQRwhEgyd9+fZP00deI/k6V9MmnBLtwczrj9nMI6QJr8Jllk+bI
e8lvwdrcppb9TKwTnQrgLFJOz3ite+82SuVknBKWW75Hy2Y65kQ4GxdpZ6TTTrkovKMjXkLOHGiU
Lbm8/OFS3vyo1/77aIcfb5A8Vvrz6LuRkH1SqtkZJ9a0Ut+ZmlvdHmcHzTqvqVuWyln1wV9IQLea
8F81IzABClcsniDFLCykzmfOg6YpLlzFULDgtLwj/6t+7DF0fvn1Z/p3r+IgvsNpic/B+uzLzfOl
cnK7LRFZDFy1phxP6zbQfyGAo8j+02dxKNBtm3Ic8dsn2WcIEz1Dp0V+ukXqke4n8wp7jDppfS87
r3Ij2pt5/+6O2fIXH+9nceGPi4jb2APYhRfH/OyEHIZIj/Tmt2loVh8XayEVaTSqgwU49i9MBj8L
J39/KU4Ym98HiZ/5SeGHBB0NH33Y2LMIh1ByJc5uHb5SwX+YTvP35NW8GvAx1gIcfYhOUWpuV/wP
AmGEDTVpByTDVQuhmu5g7kN3fF98+qm/vkG2t/3TbRiCWIGVHaCu3twa2xX+wwuVZlUJFywvPgaL
gwSgs33rTi7CtBb6vTm1tMzT5S+Ybn+6KzFPmRuBlAxuFPHRJ0V36jK0hyBYcPIRQPTWqVcfliIr
4y/UoP/2dXxeCFkt/35Wg+rIRgHLCQO+cN49eyT6xRlZN99+fQk/8SX+8WXhZMB6xj8m//vJTOCV
5WJLO9wqM6koXDaRTaTdY5FV9xQEl3XW7erSPY4ipf0nTrhdTipfn65md0laFQ1L0V05/voX/qZ/
9+mxxDHksTdHN4fcn75aXXhtR0I6JTYu1FPLAz9Uabb+X3/6Pz2CfJecpvEe8MkxrHz6Lk2CCenc
co2bSUxhbNJFd2NvHPsuQTkJLOXXL/enx3B7OU7zjKK37cT59HJulFZGWNLcNsrMOHCSfrU0Q6zQ
Q93UZX+xRv/7FwOWFTGGRTD96Qp6TCcDF0g08WLkYjarKb9YRbfhtg3H3qf2MPzVrfTnx3HzTMEX
YKMkU2/rgfzxcWR6WIrJ4nHU0TRckbMCrDsk4GeiNez4sbkeATkUOInn0d4hCFl36BDp6Q5DUksD
mV3Gu8VR95gbDHd/fen/fD/ZeAM9exP3IyD/3OXwt32T95zHivE6HLrJTGynWU5//Sp/vp94FXAH
DowFGGLmpy+Y3mOO2TfI0dGaPs2CnmzenS7rdDpmacHE7tcvZ227+s8LIK+HCIGvl9WAC//zFQcJ
aw6txxyhN4Gln2nt+zVhsnn14dIqnhBYZdlz6WWEsRtizML94ITGE1R9N9wJWil/y9GwrSUbX2gz
RFKMgcbZbsk/rMdStVlIpjp62wrV3MmkmR+ezIyO/h5n6s8v9Gk/62gMeFPOC7VDWZ90lAl7yxJ/
tTps9+vnq7vRNN3N2GnjT//549gSeaivubptq3MS0VvHBLmSOv7jNJeqOJF2MS2nLrpf0CQDqR1/
8fX+u7sJ35pjY9jbFqdP325n1cHCRIB9lFiI3cJ6eAA1JHcRo7qTX99J2E4+f9htF9hwRojWNu/e
p+/OHB1UtA4yKwIUONfXTHdU7IqIcX8ztVuKeBFG97Y7N35MQHygE3terIzdybOi71ZqhQ+kureM
lJyp1dJiK+lWtLudocPuG/X90L7RJVABoxEI/oj/0DCiRu2nrEdwiJDhRfaLss4MjNd0FMxqShPC
bufqi8EwtMFJABDmllgwNp52GkZBZ16uaXs0BcFFDMvCqTJ2FoN/uUs7E2oe+hfmbCXvCc6QFvIQ
2WqQez37kgaBmJ1jg6DLSHpVFsThZZHctTRn/HOaLmu2Cy3ERLwFporHMerRYsim7fzYdhZHJ0QZ
ESlJOLNsjiIKxXDGc+69UhA5DWOQWtjHxg84hDsD2oIF/ZSeaj+e6wBxWK4bjhToG7PCntJLQVsu
q7/kWNxFdG52GQFNL2UPLYlA6DqvaDTQ59IRIRYRLVMGa0KEtFRCIxM0OiGGfnUHR970TV18CcKe
cfY4Np0GLmCaUTIUbo9noLbWuyqqhuxolr0ZJKpvq1ctm+a7QOaHJrOqrH5HC7ekVTql6C3WIH2B
hWCx+6sOXwJzx7o4o1Pjh6cWObjVPkQAi3x2dnKyYAiTzc/gohQv2vBNgciUIipPFrk4ItHUgeLZ
RIjD5CyrjZctCmANdiGXDbWHJpeQC5y7w1k6Za3hxkFquDdZVLTB2UBwBJ20ljILY8Bc+jvEL/WR
/BJE62Urlz52LCf7OlTNuMSpS6IbwzXDYhCd1cTIoWpbHl2vCdUhJcodd8GcuifZwKCZIW3XwMez
umngEa8ay4x7p7eIMSQkfUsLU/NtLtqiSQxUb9dlOERfCCXCXr5W5kqsAkzneWR4a/d1FwdTX8yX
ZcA0D9niahAwtzUJs5EXrtuaOy6YxFOmSMJlgCn7LwT0alq/ji8uxtGNCvSYNP3vW2edzVsieelT
EhCdR8fexWARIXrNdPs4z6OiuZVJ844MYB+xnd0ayHrm2g+yM5omBjTjVtOEK05LtqrilBNN6580
SARqwndVTWwxk7ebwDDLbxMhxfllNxOrviM3hTlxZdThVW6N9cQnIp6VBIk2wAQBeIP0MSLt+9gD
Yw3pcxnzd2+p020SPc7Rvm45Y8UkEI/mDjedVcee564R40paijHrA6HNle5bL4mIrFSHfCAzL0Zm
hoHLz8LtR1rIdsj6Krl0arAkmgRnBsnZT82MQyCUtruzx3C9KI2ZpKwBjCdZOsAcxK5fo/Gas1wX
7elzg6lCfcacYQhQpmO7yeoLH3pViikyc/td2td9hfAAshSHy8JakjRvFzvx5yIk87aQ61crWr2n
erHcaT/nuj4tMnBgOyaJZbWzTKN/yadpil6wF6zjk5vSpUTslVZvQx1aPAWr8O2jn7ltdN6JznPO
QhH0RKkEQSMOwh85QIu6cV51KmvrMPQre42DHtbYpb5ZvuVhVOtjs+TmCbL4ot33pcgIkQsqH7KA
a9OQG+mrD+QjD4GPAMm1fIazTYPUsldEgoXl2BBw4hfD1Wh17nMdqfKjw21AtNuoUHJkwxA4KF2t
5rmKTFTLE9IQZvBOyyrhoKXK92rSRPKQ4zhDa5NdI2E3Vd5tprYEcChdFY4UEDhbjG3ZOYkm9ao+
b2s5LHfStyrbSkLmoO7RtvO27/kRubAOaIdNsVe6xqXF3KW4JmHGypKM52ytHieypcLqhKKfInY/
FEr0fIsicJSU7wECIPFCZ9aTyGG0ICWae1HwhAEv0upm1plNEPPavU5ZaTFtSD1cFRjrKoCbnee2
rDg1caJt0ZlFn+CqC1ClCKeZfG/HQWTK3M25gg35R234//t+/7kd8H8xG1UI674Xf2z8bX/h9+mo
yXiUBt7Wp4towDjUWD/6fnb029YU4fJTSCNb9SlYfu/7GQxH+TV+22I13Pp+/N6/Gn/E9GIOpWbD
MG56fy8kBNznT3URttmAN8bDFPJfmwXuUxFYCoV4wekfF5DDX8bB2zcRriayN82zeQxPcqTvZ7mP
UxO9HUrYFyc8NhCqHHs+oAHd+96ddu5mBzhACHSN3BzgVQsBl/wFbSehcSvXu36ZD6Zozv4ve2ey
HDeSZt1XKfv3aMPoALYIxMiZ4iBy4yZKImbAAcfkePo+UV3W9teiF73vzF1mKhUKAu7fcO+5XXPT
jxKFHP4egRDl3YPC6z471q96FCd3lHtvEGM6TbP11jl/1FWFsd307umfAgn9ZfUDEYVNdW6vzJ/Q
YY7UlfZ44FpLcgcALH4ysuFSMlv+yqEFx7gk0aQLsia9jqtVltZuiOlesocSmSGz/elcYzOLr7az
8n6Nhudge4b+bmHMZJOCaCabl0s/WxefCcJ1FRLMPWFMVffP0PC0J3GArpq97YCCOy/moxz6kzVO
x8GF06brYx7YNz0eJDl/Xg2I5FFqBPixRU539qcjNL4dy7vFv+tsd9cOZ48OcWC2T65PzU7Pmy56
5vPraV/mwc5pUbAvSEpL6AwWHTb5ipOud7Zr9sv4TeRVGjXfSDT3/tYdu+E1iv+QjpWQvMm2C13w
7Dv3LILgk6LJPmId25XVBG1avG6rECePCWGy2lF2QJ+UxC2GVdRfXM9/c5RunL5pE+DVwrvyVi49
ikFN61CeKNUwCSFgSyz00ncQUxSI7OxiNbeu/wvR5U9y5MmmdK0PQlqJUMYBcYf26Dwvlbf31MgC
0XG/5LS1x9ouphuQ0vp+QqXrtcEbNi8CBblPqaJylKB90OzyLLBf+kWkYSbfHJbvThG4+zx4F8V2
7PRyjzoX/aIf6gv18mM8bvmxoGLoUFdZ8bnOSGGsSfbk3nUKNtXenTf7ewNUgPEa6/B1z/jwpnOm
JCunv71EWrV1w2UV7d7u1NnjIWXB9u3gpIqj5ohQbSen4uCQf4qcyGGfRVZfkm1UxzK6I4yeMETW
eUqmoawQ+1WDdbRIp258qo7Yzo7OTDKbYc/URqdwsvf8lHcI3wiFhmpL+wU/OgUclm7V08Q6H30h
UwbyxKLIHC2MyjArHmRY7sNqPjSz80QTtLOjH36xJDalGzdPnFr6LvK9M2NDtEzByeVyTELrgt1y
V3opgI9Dq3/r7kWH+9x+kzlKWX89G1nvO59q2Yl1e0a4waxjIwbVulFQOiewcO30eY3DFO3TFKiz
i8bIae09RFr14DV0MW1uTqu9PE9rcHS27sFXDsPLIfFQ6yVWO8kkohTs3mVhXRwqHtoMuNJzyhpT
H+z1HgAD/wVxb7xKulzBPH9bG9kiP13WlDWm66elqVLV5Yj9p+XgWuwXz2PwXOnsKrfzp8M4PTnl
hLitObjjZfWXH1T6500/ITdLCjqnVJRQotbmVHDbyvDBnbN9ISQWkAxFh8MIm6BgErZyME87JJmJ
W6j9kPO6E2KPIIT4Yeuxqz5E7n7LrEBewCBmflll8VMGvA3R1vJUfbUYt8KFR8Tr0mFcE7N+jcRu
EmGGKI43jakTKWyaXd1rs8C/5zVX6I5Nz0Z5+yut77bC8gQYhX3MTOk1lk9YXDki7uegiNFmOj9Z
7fFoX+0F2ZdznfDV+rXDY572IQpdq7ptgjHZygv5euQh5vi4TH6J/OVxGCqibIkUHElltHLCysMc
UbzvE3O8EEbKbAB7OQcg9SVM3GSc+Wqqp3F7j6NfMbbHZeEbzttDh2+Q5y7eZ/Z87PtO8uHxi5Cl
WoFTaubvcNgueJput/WHnRMrfLRZHz35nnrRiM/ybPhQfnjMM+tUOXJGF9CKc93R+xCyGm+3kTNQ
IPv5PWC58X4MNgT1SM6+yGN4xC3aIgLuH8Mm/px5a4t2fEKXiBxB2HRkpIW01fo5LAUDozZ2brNK
7/uZOF2vw/jkszLHWfLQNMGTO4ikpbY3/MGKm6Gs7gfZmM+4tHd275xlo++WTaSK1MGDGov5vuvo
MWmzygtG60O/jfYJn8y074q2Qremn/smd3YkD/Ld2WF9xqIJBaHUc3DrqXx9F0Ohjxky/levvQqt
uWRt1uV/ASS4746tq9OwCp3Q9JD13rnVz6GFNUQw6EUG9ppmrUzx0vs4trU8AtUEMRk7B7+bT34f
/UYInN1YesjOqK4UQue4kOhPpks9h9MrmvMxReZPRnzESdQVwZwWI61JPkfkVLdJkYNZpll904vG
f8nlH4fLU1DHvJH5Xb86r+iiAZ/Z1O9dFrZJ5LyxJkyWwX/WhciOBFU+zlu0nMEdpjja39lWSwQ/
7qoO63iTZerbt1eSEDu7/XJ6FV4yEvCAwIvJIaYzLrcdD9aWVB3BxPjrnVc3kJdqvmqh89Mab+/j
MKRyW38XI4l7/AlA7CM8N4E4xyHE+DEq6IX4AYcT6oi22PtcSjuPrnwnMDYfsnxKxz5/x7rxswvc
dwV8A5c7aV7tfM6b/rHB8ml1+n0IFwxLQ54Kdx1SOFTRIWv7U5eR5tqkJLcfdbhdrxdmPHSWIuhR
/fqWdWJthM0ZEWNRWONpQ1nP/PBmXEX0zZxmuKlVq1O7G9s3Ja3oYIxcU5gQ3h7dCxJWYjOYAxRj
4Y1HX+jxacTHl8LM9x/qMJQb2p8cYSVm1+ml9bscEX6RfQr2RwGn7DA4O5Uj8E40zRUZmEjQXBSs
iTIc2gqBZxooE+7EpNxHiHJXH36pGURV4XHw8b5FQ1U0iaLPfpNK+Dn0YF89ycDrTKI9XJdY0bzi
VOli3FVYjegZK+RfdQZCp9+ivEahgPsH400XX0ILxRo/iSWuk0lXzaXqeY+SJrfCG95q/VCxyPzw
DaZhBnTjLfq7deII08FnawODSxmtFF8xY6mD6K3pZ8fDsJ9pn2y0odLJDhMzRBtRuh9eonmsb/3J
R1xRYs3iTAz2qL/MocKZ3CSjG3KLVubYWBUOMQbKT+7CxTE6pr2zRoIcK//3EL9U4XITUF68TW1l
zqO/qIPBTZt0ufBuvVUuPyydrx8+n/5e5FxISym9NC7jcB9pLZ4YFkZ3sV67Jz6KPLNjew5rCXq5
JLu3LYe3yjjxuYwhewXN5CPfcsz2G2JDcayd8KwkEalxE8lHLmP7oOldU8w8knrQvqmUZ91PTtd+
kejcvuVh190Gyyh49Uo3mUzE79duBkOmVuSgM032UNW8oqlZbgvVH6EbpARJ7hmLNKSphOQuQEW9
oMjDnBtUr1k9YH+z5DGWGeQAYTF5GPZQQ5xPor+7C6mnxX5oA/NC5l73qwFf/oaIT+67rlpO2h7H
tHZyBPeTkQfXROI1bOP8YC0dSnghHRZvi1Xx46K2MpGVH+Iqe4pLlNYbqrg7f+inm86by2e/Fr+Z
S16Gdnxf5uJQRE9brz/y7KXvtmVvy7m6I9LzvJQFTobNCU8yWM6SvcsD3r8Ko+r8UkRM+np0kLyj
cX7rr/4LsqNlt9n9HVoGGiCJkhxRIWyaovjbA2PYtYWxmR+Gt26Porxbd9Bt/lkbnoj3lGflDPq2
yCjY6+J3VuB4UKX46UzhWznbwW4glXMug0fpL/oiZv+2rL7JwIlSUxfPstTjow2PFXN70aZDYVX7
kuxfcADvbbBS2pZZeTPm/S5zQeZlc/xcY07lGLwx8UZqg7c8AV96Zyb9iGNAX0aNFyXv6yRzWvcY
96Tdzv5Hd+1bXJqULKwujoursTBQHcVS3c1ipQ2BcdNiCVzXNA95UER8QfVV/+AwpSgenO3QWY1J
mnUKDmSwv2XFOtw1he+exxE/22MYa5VuPLd/yyDvUw8LwnmwrHC/OFZ0t0rTFgcr6PozlyyJH4OM
lwMvvb7DUjXdV0VRHlFJMi5p+q7izWhipq59m2ZDOOkUCyVRp33WcJ7mMz4NRH/7Ziw2+qiocW/N
BiuH70QPf+ZlRYBXqw4AAs83c/Au/9Jjz7ft5RdlLK1vR4aAyYYjh1C6ZTgpa5DTAV18UNwI8Lv+
dgrIQCdmdqv2vTUfhXH+lrY6DlMfpuBgsfk54oOmGNc4AXMZM84d5pb4/yYq/8pevcp3/ueJyi7/
9ef/H6dc/+v/Gqe4iKX4K4qCq16JEQjTjP8apzjefwAZuw6PGZ0wGuGX/Guawq+BcUUkTkz0EUzD
62boX8OU8D/gtwIH559dc4qYxvxvRFT80n+bpYTu9WNdtVjsX/mbXNh/X6h1+O/93hGXyap6VHuR
Ixs0L4Bd1DmSFH8Rye+WjYVpbKoXL+7yp0JywWxEutMvyL7CblZt8UvsZIF/EkIrcSgaFvU320Re
8Q0+1/7Zxb+KfyUr4/hQ+j3nVM0gfjSksTeFOuihdYfX3JnicZdZBaUaZ0ZZeGmmMvyyyVgLw1Za
TEV3E7DP1vocLJXd0AOS9pGuwqZgLDLpu7u6r0aufJ+OJY+69jEv1HBsGxsF+erbR13Aaj8ultsS
/s6UYfJbk4qqRzIB5jC7Xwerte+v2g+5JHwq+7YVVvUTzXXcnKp6dMTPCOv0r2xkU26tJAZCW2jd
R/CZeh+zKeqGe4VXMR1q+TrRRaooaWQ4aOqZLXCsd4//Rcru0HjPy9Rswz09Qmf9HAYhhYeiO3su
m1ZHw44PinyLhcTU17c2LNkg3wFV8R5adKj5s22ZyUWJIZ1W/VmLoPzb9+wNgl00Vwzmkcv62Q+I
FvSUgTX47Qd+fhyuhvphp7x1+UMN6GDDxhz0lfeh+R5r4/cE3U/oJPYDtJAH39T2SUtV5onwZFMc
tA6mu4hpffmADGfViaVd96HXhbROm8itPC2z1jGvUWcvf0vXQXxWSwGkhKXgEtLwUzG/9EXMXWhh
SrC5VE82Q/SndoMEvKBsBTZm2E9qkDLEhLu598MsjbYVDna/WQ9FgVmUIGsFbxENPY16fIenLZZs
SJEmaxtHjqslzVWNr5nbJA9tn1uYSJB5R6+SdSy+3N44SeRFA61PvOF5XRMbyx8bSnBiiu83awIq
PBxreIP9zo1uxmxh1QyKczXnDJ2B3uMEENbNVIimPq5SQNuQo5guGw7g67ZNYdHr5TjNqc6x1R9k
FE71KRyqvj3rbgnexIJ4DqwEtDPIa8d5RIjJLaLCeY+JVd2apsnvrYZZAiJeqEUT1rV7IBI0T6vc
rDsWleFwmNHD/DCDoa7pGLefEG3PT1muzEMpQqIKSRCy7rHXTU9L1zrhDolHW6UNSvc3x7Lak8vs
ne+q5ZXYa9NYR3+elJ/4cqh/gA6ceIW4w8+qdzFquqH6lbWZ+JA8WsMuYv1d7lhGKZhK9rYFYBEy
+OJb3XnqHEDJqdKoQKqXeF7cYsvVcI1uy6ka3wUWsZfV9P59VPFND7PbS02R62Jj719HImGK9U/u
rqXcmEGOfh4SC9ajec8NrkK59OOMcVr53rSXhmVJjEX8uhfJUsVVz/OZLHYVE4ISD+0aOUfP7seV
+ZCDieXTdVwW2De59u3xR6zL2QERFeeC3I3MKl2cheuwdYCbmRxN3bcaFmo4lViVZLSQ6mai/LTX
lnCJIFFdNA/tHqbXogu2yPTGzY2MrgsyCk7MyrCQSTf3D0OLOZogaW/xDype2rjerSFffkLDXb3I
jCbSufMWHSzLG0voyJARxFrKcfGc5LV9LFiBu4wSlJ/1wMdc6SU6RP/w2mV49IGhu2LJf/lxptu3
GMWH+Nhqv6tewJMsjLwd7Id3cTUWw52QesPVV7HwYR27wHJ7HHK8REk5sJdLxopgC5LQaJzlEIhf
E4PLjEO6D09NXADQvcpGus5uPnN+uMi6VwuQHJO4PKjVxZux/UUGBzR8Vagroimrg2A3nhpmHFXi
8j+6Q/89XKJKRM85Cy0y2DasroU31FjVo8k6xhNWv3Bd9IfnMQQkfhPilOVtROwsVPrFNLPLtHE7
H9cmrt9yE4QPmHTAqtqdDQaiY8npgaKkMQv9czvW1gMW92W3DG51wiMhjkZl0dmGcEVJbdbgczYU
n+OCNaGZli2FSN6cmJN1tzHHOfb3fjMvYEtyQD81LFWaHy+Vc8Me1nVxvoC4DIcEa0x88D1s9Tic
nNegap5Rd20MFprpoib7W/iW8xIqVEpsHRi10d165zhX7VttQCvcGL7ro/TCr9Gp+uEzzziJL1M5
z/0fWXu6u1NFtzr7ij02UDis7W+rO+dYdlmVGxQBIuow6lzTaXKaMV/erUPtZ38w15S/ApTD1k+x
TlV2yzCpjQ6yLAHN84JABVh4ZBKduchH4qxYoh2m2vZpDY06FgOe3aSbRHsvKrbfqd/6Tp/AfG6h
JfgSzLhjZ9FdXWy6hZHPWdo3ZjyWrja7fkBxsmYxvUgfN+aRsZe/7b0Wm3eKFaiMz6Kva1Ht6TK9
g9V0TYI8IGAPM/fH2lPRZzBtdtovmJ3gXVjlU6P78FaWlXgehy0MdrqKs+tMtl2/asujL/Qq9Yta
erOxcuMsghVoFI4DU7HtASi6m2Q+/pqFzc/+1OZcM0gZi2r7rXOUL/eyyhYIkaxGo6MsCnPj1cK9
bVQQENd1DRU1+NS+zeZn5qi3duClBwcx/SvJ9/+Wkv/vqtb6n0vo9G/T/R4wn/7+x/NfNX3Rd/6j
+/7HmP/9B7CCrPu38pr/07+2lQ6Lx0AQAMvRTXjHdSf5r/La/Q9CgCiisRld4wKv4Vz/7VLwQtCx
19yKEF439oH/rq+ta1VOoY65IbpKb9En/m8K7KvG+t8q7AiDRITqOnauf7kBk9t/r7BnAHGWtbLC
K+A18tJlhrGwhvClum/aP6zAcCzrNum8pu4TEy+OTO3BdT8Uo1TcnWKBf9bUQPCTAISJTCUGzDM1
Q4sOJW5qRojNthVHWobw0QfW8ktME5vAysLh7VXFtaGV67RxxtcIQQdJP5LMQCvOQcBxAoZAXPU/
Tk562NZhR00zsRS3flayzZ/jCZbiZFb33fLb4UoNrGumMFmX7TvPBpogJNKoHXG2m3Uw1obFG3nC
OGLXA6Oxy8QmIONJpkxBPEY3XSUqzlSYtX/kEFYMGbouv5ts5n7cPgJLWbyFw6Xzyg1TJkDpmsXP
0qENMNqemc328pVlZ/sb8+42neYgAtdmig7zpg3n7IXyCr2K5RfTVU9htZ+TvxnBeeO4R3t0OZFX
o9oD4w0ObUIvGIFVK7a1cYxDuFXh0r/3Hmo4XDolO0dHoylNnNFrgctKDLW7uA8I8uyaza53LsyB
iQVzvPyE/gbe1K9K6BLM+erPCMaDk854AaHG1KS7I1/YHhqsvfA+Kz97Xmtr809jEavv0IposZoK
mskZxQmlmSXtYjvEeCxahjxTNCYk9YATYa8UuIdCWzXfiFtOP6hFKI8ZutsvCGCCT0hZNforsnnf
gjnX89HtSu+N5Dv9u/IjwboppCnbhrr86w3Z/DZT1EY8GXLT9H7Cfco73/8TYit0mPlmTIxW+CQs
eAPAVAi9PPKe6IawLbgTaizUHkhPn/JR9ppLsPUteW6WKFAVqaZLMd5VumYb5KORjEls6+2rTzmy
wfnYyjvOTWB9UpyZeyyFQIOPjmrz9iQGlZkEIGx5ASsSC9ZdtrHHu4jekFnwtLHj9utJciq72Twk
M/sp6gfQKzp6kjrscc75FTXXbd+sI2BNKG+BvB8o/Zm42giw9xHIueKtHeLBO9RzUC1n4RaVj85M
xib4NK7PnzNmhlTsu4qH8YYsqXi+tXOa37OkLrBBuTPF5RP3U7WP6xYTad9Xbne5BmNp0L04yXdj
ZYU6FZAjcXe2JnB/eq1PY7Z5bRGw9p+YWWsItbiRJIXe68x9uO3m1s3lZ+2yTHybeuFCq8yNUDeQ
/svgZ9sVMWqeha7bTdTUq/hry0pVPtfXkvCwXvONnu3GXYmuXdg0Hu11XZZ7aGPhfKMq1glkjk4h
U2yJ0JKTYIoWb49NfLF/oFiceazBI29JW8IMI2254LeBGQU7RY5e8FFDtMr2E0hSjTKzEF/w+VWe
2t5G2YmyL8ciXC71Gz22WFhcD4jIMotwSdLMTHRrBFt5Iv0Ce9csNX5Op9XjX3+umuhuCSsaHHpc
6DX0pav1EFt0qcCFlY9gQube9Mvk/vaDqSNySs7dEhZTHavizukpefZi7hv9bLeiYprWRf5TuHRR
daBBJA5idd2an3vOoQRqnhRevMqUDFIsy3fmbiOu15m3uahLasnC40eKsG/ppkQy1vzB/VQ2PwK8
H89FNbio04hcpGe1IXPshjmbsdZQ4MiD7TrBU6WN/r0V0fTTZ7T7uwhLZHVLsC5fVYbjH7rsMjTM
NcqC8XvvXqEpCBab8uRVwtVkinkDAGRR8EmysQ6tPdu/Wj/FQJhg+rZrxUAGQ6Dcjabgy7ImG2lD
hoWt4R3szQPPgMYuMl35PRXqyrvcjQ0QR5Fv4a6l1IOtg1X0YSQovqq8RPWx+UZl1lTHcoqidccw
ZSUuJCIu9qC7IlLHebbrSwUbq2WRj5zzvgLM8yrcuh32q3A5dGOwo491BbiaSNSVWNk+tjz7mhNW
/Bz72ftAOu3y74SjPnxRimC/mFaxjRDkRz73OLpug429FkZiUgn5Abqtv9uYWMRpzev85oDgNHtn
zgcrmZB5f7RZGf6wwJbrFEKJY+4clVX3hWrkd6cLirY2yraXLhv1cmTEpZeT8ObmavzOM5vF9dTQ
e4XtxNQWSkwycOfE1HhQj3c+LtslwbTcHb2esVQSltePSiQwvEMWYuA54YKGPBxtzKMUYJmBu4R6
cd5X0qvrPRxq85TD4Pvo2eCVe2B512XI2Hk8XL5lZ5cI3Qx87UYrxuTglfUuz6fwFdnuBEzRhDMq
FuYSOdpH1zt1lo65nsG+so7ypqXZ56WBto0tw6ZEtccQs1DcomyA8AT22EXneKqWVfVpoey5TZtt
sZydP2txZdbU4XHF4hcCyFbRi9tV/Pwmopmea/pipnNlUX7V3MztbtlKjrMG8PWjdh2CfkzpeK+z
2kAEVUvN2kuVNmwBHDpppAqQKmQ+uV9UNAFin3BcP2pmM19ORDogN7K78BV7fXx9jD3rhT48/7lV
ffwHT/7SXkuASqB1zPgQQW/YJ4dxY3Nt5tG5FAOfp6qZH97aQ8+PkM62gg4A/J6yIVo2nvsVmrJ2
Y4zGqEet4EfEO7OkduvkW2JlihWoXnvd3IaMK5rd0DjW3yrTomMfvpT+IRstdd6QrdPm+vArd9Hi
xD/nuOweEBCg4olYFnK6M+d7cLO6inYl13WxZ1oxPUpIjuNxRSkB1WekuGI8l7X0pEXd2Lsq42wa
xk72ey/vJg+9mtP06TS3NotdBRswkcUWzXAXJzQ6Ra+oU6p1zSV83ry+XRgxq5OuIC+ki+CLPm4Z
Uvv7rbDMB7EVzXyErrh9e4gyeRh0Ea37oF9kc6vXK1efZ2+7BfGv/oAUsd4rDNgvmckUy7Fxib9U
C/qIjrY2fxs7JPFs48H8kCupL4cFCtot+wZQDKPxoSfxD4vTvOrtlzdMETTa2vKhDcHF5BmNbFam
2tgKGRTansS4OryvGS0BYEUdjLe+XkATs48ub7y1H13kpL282MjUvH0/zCPzwK34s2Ts/5Ot0M0P
PdT9Zzyv5R8oT7AV7RlNBjwtr/jsl2wBxg9gAMxfa/6CvVGP5QKqZxeBVX4Zwri69Og8flG+Sn5+
zjL85lYenjolViTwnRPO1D+qfCuCwvl2B7P9iLt+Oy10pHzi3nI/Z9tqnqEmYnkH4Ie8wuQ0L7CY
2apgQo2/+nrO3k1YB7/CCcXBbp10+6W2YYDOXJn4dsSMh0Qmlznr+3iIPhqelLs1hBSw6/KyLgFX
wc5n2luDpIC4XU/X2WR0u4Sm2RKTlSspvx38BWCVofoSLB+HnakU04RxmNRLZq3LqclXRC5tBv13
8H0XeYvL9ofV0Bb/MG0dFLtQb+bscORnV+nj8s6ZZltcPfWAU5+DO8OU4YFYWz09d/vSrwMQVten
BZYlYsJeFHW1RyiNz5oZNSmMg1HjX+Xq4dO3Suh+AqR2uV9ymBmJ747WOwjw5bfohP1ScmKoXT6O
VpEUFPmvBuIBrMetnLoD7K3ttG34FICBXikFXgZyhejqVZh9EMCpgCPLLD+R0h66k2KUQBrCYthf
Fs5QMYSzqjE+YfvxKJh75oHJFlJP7xDBCM76zgehLY0PN5362HqR6AgZJlq+uvBLQHAXpVUzoMoN
DKu2RXLgVNBe9xmaaf9urWXLTCjekCH0Fmi6BA+SeBeOrx3WzjNKsgjER7HDuaGIPYhaLvfrZvDv
us4i3suFejcFaexTspqYm8USXvkLhHrLrsJbuXzUONufbAHpAOdc6asjsGFpEMlwjBBU8Zvui2X1
fvJzVo/guQNAhJYH8HcaFphqcf1Tju7kJmClx2gPpy9/y5usjw7hZuUbM3DGKykdGPEfbSWXv5td
SiRJ7IPKndL9mBE+Zk8nydg3wIhYgw7CKsJw10XZqbkbbdWl0erTQDL6JG6iqZ2ITW5fC7Dc6wIX
doZjy2DSbTSP0Vi76hTZzZDvumC0R3IMWnb0cHWX+KCDumSKVGQrPxpEU3laB06jjtqsA4BSdC+H
kszuNQnEuNJ1ZADsk8i3WAfX7jYN91YwamZETOruwrWcAU6D4+52/WpJtrHYVJH1TgagTj0jloR5
xbYNU6NT630lJONo9huF+AHj84rFJK7WwlOxMRTqvI5ripH+CJ2nE3N5bLYKY9TadegNrhHD7XmM
aqCdGZKKcl/Ohgvd3gLYtGqTMQt6bhaAF97atkeKGf1iCZiNF8wDEDY93A0cGZWjRForxSk7Z0Fw
H28NwUaYvKzntaG0xdg7sVY2Yqriu8l0ZoWMFvFHq5Y4/lNenUE7hCX0w47tKnlQdBs1ZE2hDfHz
Tl+can+cX/u6YqDKPiFGkRazq8EmZMfZqx33o71XRbX0iTCwAndDzlqNbAQHwiDvSx4nmzZRn4br
4FdMBbmGQJ8UMfB0MgFyfBIzeuN6jkrKTq/m+fW9nB2Jrp3aSmkJe5nOgWQ6MEwzI/YZOAgabMwr
8sKkniGfboi3PNV9WOZnN8yz8JRxMXf3cqmH8kTqgWru3IYp3In7H45cS52HdQgXwHgGJNi1CKwM
9BQSX/i347q2xOehqMVCGlioEyizF9K7Rdy7f5iqKnVQwm6b+wxOLqFB4H76+zX3uCnxsW3lkUjZ
Jj+pWeTOng9YdYdqyGA8bUFDoz+CBBr2FSo1lRKXF3yX9rLBcL9e7+l4zda75Hy0jRyFLogeJnr1
+t4Ksauk69YrFDsGGts5DowPXpGpMzkbm3ELpLtzi/ARzol60rNrF1jCYL8eFBxVJ7ViW3ZH35Yy
BJLeUgwmBTKI6DB7k17Oy9qFy4NRxp7v2QNMzY3DGVE/AWcZihcZ9rUClirn5WMOMp5HbDzbFj6j
4JL5bezBugJzUOn1MBuOeKPm4Z+a36sbiXyh4ED+s5QvE/Rx55oDPJVcx1PP5LenxR1o05mc7Hmg
+usGhj//DlvMNt1WIwuQXdN7W7evVz+7gqoEYUl9I8b85JZoaUHJjAq1dr2huwAh7ei9EG1cflWK
ZWgUEsN7UZ0mjIOZX7fis7yWIRHKyPF28LQZuVHRghxHk3lmvwG2gonjNXSZMJ3AIHtqRo/owjRh
8+QXtr1f4DZvqbu5JbuuUatix4JGqHNRNZM+c8HjHcWuNIjnHvR0+TyFLYNuL9hUcwwrwGsHeFbT
ikYV4m3qbKC4dsh7tumIOci7taJ1MinUF+DVyPALk8yuNzxDRC5/4dQMEOdrBWHLTGTIJ4PeLIBl
EzMHUOS1vo9EGz7aK5mkKNLq6TManYHYUD1HR5c3SuxZSg1d2vKJu33XBpSErI/s3dL65kfh2DIi
maZcfRYtNTwAsUXqRQDRWBkBOKOdMH5szb5kIIjmqQrbaFd0TtShed3qR8YDY5YQyCDOjN66ZWe6
UgBa1GXzEa1rJ+E+xeN9wVrMHCwa3Z/FEMVv8dwahUyfpxYheRd+kiZZfRkUYGzryohtkrQM0tYa
gvjF8R2E05XL98xpyQyR67yhl0Wah+jQx0aqUreJ48+aoF+kp4QNo2ei2OIqKQWQ3SHs9B9efmtI
43DoDb5q7Zj3oaA/OJs4W98YxM+w6AUUlB0V/EopSuLBxLakhChX3vEyXeVCZl7H5b5WUzEBs+wG
TSHV2XTOHmDZHASnsBA9wrpSgr7tKCGBDyciOaYF6hqMgJcGlmtYPQ6O6Lx7bTnxbP0ne+exHDmS
ZdFfGes92hwO4cBiNqGpMkGRcgNjZpLQWuPr5yBrepoMRjMsaz3W1quqIgKAw/29+64INl1mJiWh
W1nZ7oTdWWC1mhU05T2TSDKYMAQ17a3F6GL4SbCoXAaEJvYCNd5UArKO5UdwtlZ5N4r8QS8yq9o6
xkgyAvZ+ZrQJHPCicldMtfBhLppdNaGdC2VpakRikFeFeDWEWtbDxOo4AdzUPqRYmRH9UhV2eUkv
2M9bM6GBw4K+AxXfY9dmOfU+btWsP8I6dvu7FKcv52CGvmXysu1A3eWJmManpjd9KtQ67egqr4ZI
WcUeYEDQwmRVYHHy0CCHbBdJOTjdT2yE++FG4FMRfsXFGR9UCLJEQGGKr7JAGnCTpURl1zEpqn74
cT3531tpJ91D4jO0hy4qfLoE4iDsxcgtLxpyEVaQ7ywTmkQaNg9WMCOamcmICH/JSBsgi7J5j/a9
Kl2Kb6JlohLTvtaNJBim2ccfA5ZGcceB5DPwzrBkRmmoIzs257S6jJmrf6pDzAH3PZobSJ5Opz4I
Rl8gYUqCXmqwq2j9K3tTSQ0jQV5cduFDnamgzaBK2bQhQRZMQsP0SUx+9VQWkf65xXAFqv5QCWzt
K5PyMKrssGRzHbFIC9okDjeuns/ahZlEOTQ6rVXXqmxr/RKGw4gKr3T8Zj3oZmQxO86dce8YKDGh
lJfUyTp9OLuYVk73jebAcx2aamgvmZQiTSEfOKSGrRKHqqjK9WyDCBon12bSG7kuXdAk4CFRfYVG
Gf7SkC+4YEmJdl9iu4ecQS+Jq5lAmDDKTviwL/KxCL1e8pfWGHu1N8BEwUD+woDwaiBlDu2eNVpe
joEsHOG2JbaoDnCCRoI6pL8KJx8/N7OLaXGUOnBieo2pM/tKU8582hgd66Cg3IIK4VRmmDECAsjF
koLpRQCvlEn7T9TUkOJBy+DtOn6r65ieDfXXIl/EDE7ay7t4IBhtg5GT/pM2LSBcIk3uknwMGf86
UBHm1sb5rIgRU3ezpXpcl2VD7yCX2YreD7GzESVKoqFp0TSxmunGR0OviAUrZ/W9GAcLKkog66de
dYueRvTJ7aREG2ydWbHMejGXB/Lihjs/Vw4G6kDsd2hrkmJDkxc+oY1374BDeDp9Ww/3rTuRM8Om
hrNfrzWWp0VBiRnQPPrsujFf8prqIY52Ze10E3KVCEubVCuGL5klbHqM0pxvXBXBX6rHmQJTK30q
0ZksC5ZjCPQH2ToSyTZKUuCOJSv5UYtcxLWFKLPnhT7w1BtBtCGha8nZYKO41nyL4zuqM7wGQoBo
jrJoytGOZU7yzaQanjZVEYD2D9o0PGDD7oYXbkr2G2MoAhlgl1fxAHlcDTejSxAPKKcZP9FHRRZP
t3CusyQetC2ektYm7h1bruu81MYLGZkOpiNuGj1bOVZ5hJjmjGus0lqI70ZMnYzHn5g3i1CePSVN
8F2OTLsytxooib6t2f3Cy7rDMzyuFyFAAQuEBlMkEKUq9kaxmiuG8EGQwrMu4ggVHoxWvPNdtiVz
VWr4gayYheXJgtAwDrIx6IYXW2sAHzS99r0/GOKzAy133mWzEd4a8DpYRfEMqzIFafqVsLkDhwwO
gSikntOOA2OY4rIuy+onKuLxk86XZGIUrpP20WWyWiviY25TZMYRuHhBrFvQtEy9cC73H2pTJx8o
x7R8WmPESjNfuQxBPlASOrflWHQIv4rF98hvG3dxjhe6Osx2ZmMNkVbhV7caAw1rTcM+zDB5y52D
fW2D9g7TcLIGpixZkzTZZTgHdfKezk1d+gEl8rYxY2vcCL+Ew1qPzOXwao7xioptctjWRgXR4Rt6
3vY5rnpCrwQBcr8UQVHJnd02rbuRYgGAgWEYBDlO0d3Bl3O1K1vlxoeWPDC1qvDo+Ap/StzCQk2Q
B5RmHV03/L7ryoGBvho6f8YgoNcxhg3xnAPvyRFc4GDR4TUrqTIaTdTjylB6eNdnTfFoGyiKCd6o
ms94JQbwupD///w9kv7/4fw/dIvB9X+ezt+ghv/589UQ/vd/8dcUXtMXZTBedxBWcaFj5M6w/a8x
vKarf9KGMnCnpEG16ywsgP+dwxvWP10dLxf8jjFFgln4f2N4KXBixtJLYILpAENI60+m8Ka9DNn/
7RtjYakMGoO9k22h5Ed1twzpX9jgODPfTT4Fj3VnatiK42qefcBEfUrWWd5V1UWAngE1W9BmuBBg
5mkZ8LtG24V4BdcV7B5JQyRzeGLQ8PJu8gbi+0r/mpLWrty1qI0FaQPveM7GaU6wqsB3p32IyXFh
8l+CK5j+hQ2zlSkCUn7VmctO41ZfApkUqWFSj8AwqikwojFZTBI0vN3ZTEky7JwHUwsKotAorUSb
38B4lwSncoSl3X1NCHjqTUHXWV+xTEwl5MTRKDx8TjCAsOEju49R5mbxpWnh3AtNrxvtrZvRO66J
A0pI8skCIS4DuXgcj30rqu0IyPsMx7Cp950p+/reMmhb7txuEO3Hko/2m0agvLpQA8jfQWS9oDdx
7OAxzoauokCQ1F9AJfjmKipxQJ7ZX6R6cLA2ZqtVzcZq8mrnMMVWK6uDILHLqeaKj8ROigpTMcTC
O9ekHjm0NU4gt8ywGbM5fdXZVMytBTPJqqxDY2JSuG7NCrQGGxu7Z0CTgCaNjpV8bRDI3Bg+/KT1
0Nbjcwn3rfsJfz7JP5ChJXS65SZ4wNyVng2xtf8TMkgT740xKodPpSUgqq7KIJ4ajk/BTP8xE6FB
AGBWp85ThbtvjM0kFsIfVRm4zZXo+UvbrqF+2obopo1L6lvzFtZa6eyg840/SB7KwCqQTrbgvaa4
I6VIoXnSe1OutBSXim0058CvBPdwckDAg3NG+CiOKGCn1ncOwvx+Bl4zNjWJUw8tn1qyyzhEMYOo
A+UpjHtNXCjAgbYYFI/Ghn+UQhwsCvncS6dF5iT6/j5iQgGFm9gExhKhqD+iD8PPeEX+zdAugtwU
7H9nQ3TG5zcxAIdDRJH5HkmJs9NFlLqXC42Whk5Estk2TZXON8iAtXo7Cz5mRKKabm3DKHeTD3Gn
l8kO7G36BA+uvIHO6ceXmVUSiRFHThR8XFzBA5qcHG12W9r699Rh7L2aEak/i750jL2g5zFXotIM
+yY1sfvaTK1I77Jy0J2LYdBoaPpU8qZFYE7B3kalu4vSKLY2UVikTMYHDE16X3OxJIpqrdjZNqj4
aiQ6FnS9JUVxJdxR0Kg1bV3vC2umFAH+VNq+K6fCOXR+qX+DDQdnWAOfBkVFvVUZF02tFLgq8Div
Tbo+rjNd18X+Vgy9VjNHS8HSeCnEfQ2FFdbIUubhU2XKMNtDNyUrLixKIOd5xHCt4pn0QKQ2ivZQ
2Qjn6TUhsjOE1a5TSZuycpwKsK1KmCgvynoUaqTCEcE4juUM965Q+gPbbXBPMBvoJ1zUGtq17w/m
Q5LCyqbmx5r9A+4JXbgJ/IQqcSaOSK4lHjvNjoAZcg/6nhQZbqBMItYj0b+becz0R57yMHhjYZu3
MaI1vEUGqWn3uIX3B26cCLw8dx71oUIQZQ4Zpna9n3Eew3ZMIBlR5OVbrJVGY9fnhr2c7zkU0rgk
1g3DnmbM60M0Fn1D1d7q6U4S1KAAm7HpxJguc2T5XWZFfiUgwhieLIem2IEAZNbKZCbqrsB+o8e5
tqzbrFfs5JL2We2LuRyIW4mD6lk1pjyQQmeWX2jm8SECLoToRxSqpYNZkci8Mgaic/ddJ92vk+8X
D2bQ8LSoVsvx2lSAZ1tb9b2ioMqdGA4RxgLbmWmZS44O7oEAWjYWLx8GynJ5E6eamihSSlt+7kiA
eHRMhndfiGKy8FXn0dCDkhyR3Fv+6MKrwtEiOjDY060Lc7THfmcBG2H1PhYYCikDihamKTYqaLMV
AhWZkj/60MATn0gmVWxpMhLjo8gAfLa44DSotY0ETqsJaVGyLc1oWEUHDrnG9no0n4hcNDH2HkhU
6hmD6UkwYtoSuA5kKEHnMHk40nWxWqMajroEQ5mIASAAJ7A6qqzIL5g21Gj8+0snVQF25ckcoaOc
E5s21oqxNfpBXAoJnGuXJF1SCaYUMjUuA1lQ/oI55aC+FE1h/gQfF58YJ5G1TY5aH/sQbbXMZ2Pp
8Q1SHwkOmMxDAft32qkE6BqZotmHh3jK4Xxz8iU5dJs46zzYYGqCLQ1brd2YNb6/wSrVpZ9vqEyA
6rEXTOQdVFlCXks5oJQax1HXN0zPiCaLGzCACxSoOgM+ZXbBHkh1wBUfN7hbk5zBgW42M6rgAjIq
6K+lh6RZwt5tUEMbTtgxkMUj52tS9MCMoE4xmaU0NIXhEKHShU5TEhVKMuJTBFO+uGoQbym1LXwC
XvMdLBOnfaQJhrOOg0OLb7ne0xIxSsUCPv9M/zgakjG+Y4fmyuDllhcpEAD5kaWP79O4dVG1TTc5
Vv/+Fjpr1l+ZTdeQokCfZu9NUnB5cTOAE7GPCqY8PuGcco1PnjhW+FvU5tJvVmBhZZdsIlfgJrRS
hk6e2Wrscr3fT1IbiWchoE7MmFfBluUzm1wV3mCYpNkwuaypuenJKug+DgTW2ACoWuTX6JKN0rpu
sSqUN7KrNfuKnOs28QiHKmCiVCRrExhFHnHvgbppEwm2tei/tcXi5rXSaoTpOLSMU4RIIKgUB1qU
1fie+Mom8ydXgfFc1GbsX6XNoOVbMgJT/5vvIt3Do8BRDzpGjTc8ODTOszKZzCqES6CEFbOj74PV
4OGVh34wXbllYpuXEdVA8jCFkMAfE0Z6PyqAEIYVRZ/216PNZ3zhE00I5uHa5uAlWdlbcGVwzDkk
XZGHV6DSZnaJIHqAyg5RqP2asdJZhcwq6i8jDPL7Ouvybxgc6vKTnelA7rkz1ea+nEUZHYLEmlDn
jbi4s6XIlNlhP+AqpztDpD2kaVoMd3iRWOgiyIaO6gOEcmTRfRvCV8vbarhDqO4P2/9vfdrp4td/
/8NA9PafO5/7Ii04Wf7rokkf81/NSxry8h/+1QDpSsA2/kusp1s27cq/WMiW9U9LBz8w+YAMEikw
cfyXZxJm6YuVkRCkqekIh7DM/Jdlkr74KSHvQ/2Hm6grTONP+p/fprn/bn/o6hVZAhYkG2lCasYw
/XX7U0PIYlyWRR4ybXnZlLiK2LU+bQgyCCjGfRD6hmlk3CKATtVsbVGLjLsE9zDq+K7bKzJzrl48
RO+vi790R9ePrGl//yYH6jW6Q0s53Ovr3wQYjDaGgBAvaUv11TcLoM0M9fCDUaT+0zDxMePTmt1Y
JhISKFYquLUNPQQIsAZCePNWN/Yl0MhDPEFCQ/MXobGZmEQVpJvmw1+NP479OPSf+LkSmeaLDvKv
R0h7C52bzxLvz6MO0iCv1k7kFHmpQK61KfqhfKj7omrWEQw9z5lCcM1qKt0LjAn7u3EC34fGYP+w
kl5+ECNfOrXs+GCNxrxoh9L6KQ0Lf6+Ntn+LeiR5hoAYwWsO50/0HOV9Isc7EWIr9f5zf90J/+s+
1LJGcadV7pGDqR6SB2yGdeRBLI0vnMCM1zTM+u79qyx/5WjBsWgluIyk+cbe9/XLFQhXI5i9LDiC
jrEC1In/psbFlAQdxfuXWlxQ31zKgWKPg7BBdNLyz1+09n0ChdpB3Qd42j1D5o3wg5U3TGYIanWt
T+9f7NR96TrDeksJRXd5tAqGyoJYg++NF8K9uRZp226xk3Ju9KwZr9+/1IkXhb8ZyMjig49x+9H3
IU34vzMG8V6chxHO1MaAUqYaNn/jKuwMDKBsqoXfy/7F06OAFtGIs6EHQBzv+Degc8IsOfOO3t4L
ktllAxIGIg0bA7hX70giYmBspsfeYreyqkgZRBQZyzP3ciRmXtY2kXgKD3b+jKCJQAvycim0I77h
eZiwFGYg0Fwy0qfQaFYRGIQiSIZRsYQjM0GNm0dMQIy0GM/4LaMcOVqNhPEwlaYNkcpW5tFPiCnS
ld0nsTfgq0SWbL03ZN/uwxCA3JwjYv1AouEMqHNf3IlH7OCjrRNeIIHMFte+l/dO5qNPD+zEXp13
DCRhXGA8U5VnXuTbj83CSBwMjcwC3cQc8OgqLTWclFHsicolALC3HuWUf9HSfFMF45+lQPx+mxyY
UhfAf5jFLo/6xdLsYyecGohbXkv7QG5ta23nHL5a5UA4N0a3up5NULE0s4tzC+nt2WS5umBHQZ9v
Sd7k0aVDQKnBb1LPGb8nTX9jTlDkkag4sbjoMu0hxq5KBv6a6BHm0WKbzffhFD/WerboS1ZdgudC
9+tPv1Rb6RgzUkzgi45H/uvfZPdVKC2MxD2mLdFnV4vdO2J16/37V9GXUuD1dop6kBNZWebyqsXR
OvKNFiSuC+PlRKMPMNxkPQx2exhcjOiaMFSoM7X4m1138Ads6R4QjzS7EnXK+v1f8vZLIn6IAAnF
cuOjXuDpl6+fuWft+H0cezCLkkNZGi1ViRi3jJ6RwqNC3lnRHOEtAMfs/Su/XeRcGf8F7p5MP4Ju
Xl85M3QtK0cW3ohn3baAY78hlbwHNXWtj3kUizPPfLmTo0eOPI3Ty14e+19+ly8WutSxvloM4b2o
b6OH2RgY7zYjfkPYfBtwR0xp5Cg9pyq70LB9CnM/OOerfuq1U4ui3JQc9ianwet7LqfImMw2wxWl
1N0rg3nS1qZmQWHCwLjvk/yCDPn2Ph4BZfAPghnNWHBtEdl6pi5cJgVHT8MRTAWWaIBl/7SOatWu
1Ke2R4XpASdwWACQqZZxnSy6bdfrsobHkkGloQHCHQzI0Z56h8FYTQrhujCzqVlXmdZ7kBZI8y78
DBvHvMO+Cy2uvZASmxGgeGqMiLDu1neu6zaX32jbQMQm8A/8YvL2q+rN8S5jyt2tGzjBT2KcyRV0
3ORh6JoJzjRc8ueymzr7jzdYamLBycH/+NjF0XuIMJM2szBpPEzaJQJ7Ss1mod2H1iJOqCLj/v21
/rag4egXNKeS3BYKtqOnbShGsHE1Np5RV+XBAlGiiKUdjwth7d6/1LJzvF7mXIqNixkemBjv9/US
07uyArbVGy/iKL7UEpygEMbYf+cqtlgOKdegwj3av6oJU/yR2YVnCIO1MpYIF3GY/Bu3ohSqTjxY
ln7v9a2EVR/a5AC2XoekZcf0ViLcnKPNH18F938X46rluBXH5QxWYqWEStSi6kS7hPv/jyQ0zp3o
J94KAJROlJNJXA97/utbcaY2XPhwnZfKroFJ2T8hiD8X9fH2PHWWqFW6UApneo+jWrbldHdbNXVe
TETyRbC4VcDHStF0BMF2no1sPQ9ofv788S3NtWOSiWW5S0/+8gCxVYUyeDK4qGgZ8Vh9tyUTOz7z
wZ74gKj5LUWbQ0n0ZlWTQFbjg1DXHnTzRR4aa/iP2UuXauVn1sOJNh67HkHyDs0O3FT76Eg0ssbp
DYK+vLjACSsSWJR08ajvyk75N75sXcxrmRkhE8RlGKrodggq4z6Fjb+1eyI45dAaf4UN/8e++MTy
sSmU6IsNouLYsY4estUnYxbmrYdowyX4UeH56Rjb99+kfuIh0z/ARjc4oEDFjnbFFueLVNRW6yVF
HHzWpjqpsSwwiZRKaqwNCzwncF7MB1zyBLxNJhUTRKUgthj49JiOb+y+aZvd5ORfok6DogFBIMvP
/MpTP9KiBgdq4QURSff6UURZBSaQl53XuuhtMHcL8T9zNbw8mulvrAQqhX9f62glKFXKDPig83Ts
gHYWeS4fzVCrdwUJHhcCnv6u6HXrurRc7aMSuMfhzu6s4RbHh1gPxrWaQ3Xm9uWy6R3t7/hIsb/z
NXCEOUebIpkPsIV0a/Ag8ZbXMW4N4NRgrZsBDvJPG3Y2bjNz3uBjSt6pzYQ3rz0QoFKsGyhjLeg/
GqnN5IRlsCZJBmoQEaa1XA1u12LRYTN521Z21+xCJJkk6eSpjv1Ur5WeXQg/OrN9GMt5dHw/1IA2
U2RFK3CcneTk8xgECCK8qDIQDoQ1UXSToa/zgTRzlVlIDez4KVaAT+ir+0u/xTJ5j4ENEtiUAAg0
N8Fu7lAA1yUKbmOSwEZpKh+KTPa/hhw3vRoy7zpsuNPIsp7DtjM9B6PHXYEJ4nXujzm2gIO7d4jl
3JAZ2lxo0hXbUcXILdx6OHOqvV3AbJcMskwJakOTfnRAw6vqlkTOwRNaoyHVcesvNrA8Y14jvn3/
i367bcBF4pnC/KDFoiB4/a1UY9eb9qwGT6snYx826VOV9Prhb1xECQeWKf+HgPL6IppRtUgG29ED
Yxs2hRbiFUp405kDYNl7Xi8TkC4AULYmlI0gua+vwvi4mKkTRq+Pm6eodS5jNexEi3tA31bGmUV5
6hXhzM9lloxN8OHXF2OSi7VM4Y+enJC8V3M/7bJEgH5qVXrmez6OoeMTJhBNLIjncjXDPbqWG02x
P1nJ5NWBxegqcKKLKkrkTlaoZvpcqy7dKWke9ciWLb7KvX3lDA4JIVZTNOTS4sgFjxB5lQvwEWRY
P6tkeI4xYqnPPJQTi0lnVkaOOhUM1Naj02FoFAuMQ9gzpqFci45Mc7uG7/j+ajrRIoEJ0BsvYaiU
MseYZpVJTWU6z2OeYwQEFh42MToxE1b5YNcYXdZK1Ic4KIgKMJtGf2Q0GQSEAgfNvY+IST9zCJxY
eOBxBDsCNXH4HgOEVhAwBozK2UO6pD/OZMKwvFXs5QpFdDoSj37mASwv/Gilv7rg0UqPRKxVzK1n
r3VK/+M0uyk+uxLr8NQOLtGQLLHwpf81F5O4b9OUSf+IGej7P+LEB0CRBcZlouJ1AaJefwAohWyE
CePsVQyH93M6YdYOIXmTG4F55n5PXooFBV4JdYyt8fWlutmP8A8eZs+3Z0AQt3LWRvfbb79pzlxq
Scd4+2j5xOxlIrLgAK+vlUYOY6AB339nhO8CV8fYmIFJ2GlSOwctxOnfzXJ4ONHUbWcG6mjRaiiy
llY++LUen1nqbwGJJSKUigtcmNiOxbLyZeWsQTfOMR2evYndYdXovfWpyLoYq5i8uUwSp1lJv0WL
bxg/65qkiT9/xSYsJfx5dA6h42IPUbfVxqGYPTmnX9vAVpsxKz5j2FyfWUsnZjoADS+udPTUYRxg
3ogu3svQwd0w1MV9XJcNYiVXb9uPs2kTvpb6Kdy+wWh0rw9qCQpRZvZ+bh2yfgwAuAcsGkwHMoMl
cRTsceYHuHeLnYap5U8n6pFVqrTSxTVfqMQxRTjxNaHyGKlXZBFWZ+7p7a7NHJsHTzMi6EsM62jV
wigb0XZohkcWGDFEUYmnGs56XmgGBLI6Qzm5G1cgR1sZoyxu8cAVXyYoGD0uEI6f7MzOmvcqctWz
T+SD4CQbtPsE3c/n99+yebTipUOOC8NNsbgwuXg4vV5jEbZD0xwXjeej01/DZJj3g4ul1p9eRQEF
IG6AP7hwP4+2LIS3idEikfZMu40OtTHlO9uZ+m/vX+V4JwY2o8MkdNnkczHM4/Fq7pbYRTQ19Kih
na4D+lnIo4n7SSMpDfduEd+/f73fU4SXO7GhK4omBqeU2gw6nKPbKnFOMSiahAcJTf1sF9HgqtJV
gItD1pNykMYK6L+gzO5xO7Ek/iKpQT5KRPH/qzESgTKzCSAW9n0YfVFV1+gbM8bLYlXoDdaAs9Xh
/L70ddlataH9UUcURZWBAvw7vBUTGw9DQylj513zo6714KaB43QVDhosqIIAGcJy5h5Cnp37AGto
tEmEKYvaMlcxbuvMP2XSzLQHVs9IuqxxcB5MjIgsYNJo3Voh6Q+hZZQ3kYaJO44yY/nz/UfoHO9x
VAuofh2LrGJIyXSWr9df1+kiyfOm89xoyUelXZ4P7uDg/lr91EJD+2Ql8/RtNknLgJlY4bGEY8qG
cUVcrDO8Ni4F5LJfuc5wbpXMnZZhix7BwkDsgZiyV3qDulKJy7CemvJaV8Z8EfnL+HpuzfZHGDqY
mCuFaJ3Xy5vJBjf0RG3XD2HqMF0IUge/urlOBJEHbWncdLFhQelrs/Yy6zCkWhn2hGuoMyUo61pX
C6ptZ/QmOrgA7V3QxNo+S6zAWZVY2VRbO5bDTThXRrEOi6n5XM4Ln7+oAUnWwO/QFzG87FA9O511
ywCwdLeWrYdk0bQmWm3fn4lVbvMZ7T7O1WuzJRLjShsQUF/K3mw/ySQP0nXfNajRgrqKwyvHzvwb
LZj726JAHrNCX/adFUY8sQg7vcYkxhdiPakKFiPdHsaDiZEU3d4ifhGFdhUUF7nsi4coSSosFQYY
Y+sMhs64zYLcwlrQLPdZjub00EXMALDr9evP0qSFQTuGL+QKicZX39bhmbI3187+/QV0vH8t68cm
lBOrWzje4niOjmFqJLtSdp5ACrTVc8DGkqHk7o+vAmDGXJb2BdPWhTv/8iQu08ySBYYEODpAmDOM
RNumCcYL71/lzeCUm+EypMMCKlHq/C5PXkwg/KLNOl+D1p4StHwQdjtjrF+RuWHMwx7G36NVEL/Y
TIbYFgSFrhs3ac40a0sz9npL41vk8GNyycwFyPP1naJm9CcNMiqDUyh5OQSOum9wOBZ2vib3KDsQ
LbNT7vR05taXv/vmunA8KbAMRWV5dN0CbwlDcyoGBk0XtLhZa82XjMcAKVVz3ee8LftnlyIkWcdq
tj/AT86IYZhdz9Y0cz1kKWFO6HBXHbXhdiIoHm3ngKE+lnIyPTMbOflbGUixb9EDwq94/YyaHIFZ
3Jk9iXpImBT+1BexjNOt2Y7iMJb4FFmNKtfvP6ETC51NkqEy5zXjQP0IahIWjMQutXsP1izScBHT
1QHenrnKie14UWgw9SAmQ1IIv761XC9aVQlt8AZHiw6iJ2F97URzDyeIcupbm8PkW+VTFT63URch
Mqj86Rzic+Lx8o0xcISMZLLnHR0JcY90Mp00OvnBmQ/66Eb7AJX+rUWcipvW/kPWKvnw/tN9g+ny
6eHmDjXLZFaBHfvx47VT2+8DffIi4R5MBGvUbx9oHB8WE5ipEmvOPhS65iZxSJNlV4fRShJ6vDnz
O068Zn4Hc3bS+37PmF+/gBa7VvbcgG5nbMcLJ5TmlStc8xK5g1oVBp7EI2rAlSz1cktbUMOPR71R
TYTRINVqtlkucYvHJXt75octtczRB0qPy8Jb9ib63aMHlJKZpBcJP8zpuxEtcfjsaKAtFXkZh0ay
K1a4gRCEFiSPaWw7u7nwrXWbU7q+/0NOrA6+Atgdy4tiJz/aKFycmwptabeDAeozxovdx7EPxUZY
4+LghU1BqU3lxfsX/U1yOLr7paKkVAb5d/hEXr8WG6uU0ignmiHYQHvf7v2dXSbNHk8m/wJ6WI7e
I7iv9LTbolMmPybG5ARJQE8eWevc0l+pPcx8AokgdV8j65tWiExbLCBjbVd3s7roYWz/nNxouCAB
QyIBclL4prp52Qvz84TMEetsnZ6BN7/iPNauCD0c1v08YEmT5xkwJ7agfE4MVwhXZJRI/kc+GTdm
1OdnKFHLJvDmYSxTYYcnggTrqLdpSKGJezKTvWaqmy2hodHKLetsE2ZYHcQSmvj7T/8YAeDbdE38
EnUbNTwjuKNNqWoZyyfoED1HdhB9bVVv0iRsCTasi/37lzrx+VGIgjYjemOh/94mXpzAWmBy/hJf
7CXQzw7DHJr73tXOdYenrgKezVhZQiyzzeOmC9JkXFi98LDgKTYy79WhJzX7zGN7g2Ysz81m6Gbb
S7aF8RtJe3Ez+WxQsUOn9/yU8xWWzFLvGdTTt72dJ98CbJG+WARItARLz+EdWk105VVqqWqnJaZA
BlzUyGf+/An/hoEZB1qMZ46+pNKXEfRRV3iEdUAgSWqi1thrz1zlDa2VnFNmjpQw4HLYCB8DVPi/
xEbE0ewl1hxvix6/3w3OCmj40TYnnwn1DL8A3k7dBqlt5cW90dGdoeih9p6b6DvDQzM6WF2W/7Cd
sPlgEE/erJQ96O7aRAjonNnW3i4Jfi/mCags2deYXb3eYGLM7ZAsWoAbYuJYJVaNwPa+PXO8v/1y
wfth5OkmzT6Cz6OFR4vvzHZXSE/ZbB4dbkH0WUZ7PTcpSo5hHrIz7+HkBcGEl5McDsnx98RRF8xT
M0uPZGUiRiOkDRCY9O1AV7kekbBt3l9dv8ug13sTd/jigkfLC3RAz6vOIImMYNlARTH5g/NlZKpr
wGJyNrEiPfQaebGxO/g7RDXmHqgmQS9WVHcgIeQG5cN0WTTV45g48bZiUnGR27gqj9aZl/F2W+On
OiB80D1Q3R5X+7hhxTBb+KkNtjcbjlfCgSBLrnHNS85c6uRreHGpo5IKuTDaNgYEnmtmLZGnNthS
auore5gI08ric2XkqdXM123rfODMLo4r5ADfXvqyTHpGZAaoegmJiSY8bd5/2W9Lgd9fNm9AwWax
7aPV7KMJHIdEsrisyl5jsqs8TGfjNeKhYjfS/G9hkLlf3r/o2waJccySIWTwHTFhPbpoLvQeu4LE
8NrZsNG0ps+itJwHZtz2dSNKenK3nx9JJFVndohT71ApaZD7/Htid3TqGrYkv0GPDW+0EKewa08b
Rs/zBzNL8U6YSI58/0ZPXc9hQ+LbXWDoY2SwKy2LENPR8HCRA3i1tOhGuXW5Jm902hRgwWe6qhOf
A8uFnkPSY9OAHoFpoN04sxPG49HkUMTFk9w7nfEU4yZ75konVidcRtjJyN253jFOSF4Cek6rnr3Y
qMQ+D9UN3NdzBLoTtwMB2GE6wkUYVB29rtwYTUdzKJI6PCAO1GThZpbMZvyiDs7cz4k3xRQGnjVt
A1NJ46gfdd1Mx4xOm3lTjvzYjoVxkyR2tku7Sd+DAqZnvruT14MSSvNLAaPe3FroFxNorvAwqDZ3
iobtS4VdloZn5QdE9+GZQcQJWITYcga7UEEFNN7jU2sqGr20Ilt4NrmY+2Zw61sjxMu1woZyx9ca
7gKn0nETdJBrtnV+2QyJdqYDOPE6+Q0Id4ylbkFK9Pp8znWcDDOOcM8By99FPY7Ugx0beyxF+zOP
98TypHITNBtLPIL4baLwomyLyqC1bdi2Xh9J/2oagxgorxZn9rE3EwoqpGV8Ry/oMmKGnfX6joqq
cLJ+qTgm5ZQ/DQ2/49FApGrlPtokkYZXOOoMl4SGmWvDbDE5GlptZyCk3Rc22TypET1ppaFjv41F
bp4M4eb9DejUWQ7eseivFm7CmzLZqWNU1SIT3uR28SFQQ0g2Zdwfoib6hoUtGCXeS5dpmn2RQZ5f
E5Vi7csRCDgvY+uLNsEWb/HnhJsCN7warGS7pJmSlI3yfzhT6JxaH7w1fDcY+jA5PGqPnbxKMJa3
hKdaDL00TGXuemUu7bl/Tjp04gQymFEC0y3SlzcSKDmbvp1age4he2H+zdhhSZnJP7R2TMIuWOmi
1xKcELL99f4bOXWTnAj2MhldeNJHZcQQySaM+1lH2LEk/Ebz98YarAMC2H77/pXeTPmX1ckxu4wG
JNTzJXrvJeKKs9S8aOqlh4neh4IhwF4PsvYHR0OOYWhqr8CI0GIzgvmuj4X8hHx0OhgqOrP3nCgx
2OdodYXUl8316I5HXNOLue6lh90Ujvmz+SEfHHvTgZRs5tiBchTo9+/f+u/t86iEZarOkeFAZeEo
XH7Ti++f+DHCMIjH9Urc+hadBbbTaNEZFTK4TP+Hs/NojhxJ0/RfKas7eqCF2fQcAEQENRlMRdYF
loIJwKGlA/j184BVs5MRwWVs7qW605hMBxwuPvGKzOd0uypSG56bW2Wj7rtpazlbmNmYsllY9D2U
jfWTziIq2zr9FAzxVO+LjQjUN4VAU9ni0lmh3ZVC6g8HiLE/cQqYZIAGEzJB0dihJNQqjiE2Lo4Y
+Cg3nv6kDcV8NyOdv1tQ/7NvTatLrpyGIgV6cmaDckeB6VYmbZqxi2h6+hNW3YU4riLSUCtyvIaS
NNKpQtEUDpqKM1U4a/FS+9jxNXOAcpR9Dx1/HG81Z0YfT5IooYBWKTiW2tbQoUSPqzFKJCyVHXYy
SBAoZfldo61s+x3h1n2n24DU1Kau0Gz0UhTXerf6YigS5YIyWtwlGJJ6/FIviLTZniF+RFaLSEI/
xNZa7VsVIeHE043pvUogKroa1r7/Zd9a1ICFNB6Kygl00qMjd6EH5emiMx5A5tw7S63ddKmzfFrK
afhpzqq86iEuYoDXF8+lGikTIPi6u8P5Pr94/0neuGJIhECYcX1Duz7eXdLElUZHRosSaxlf0kKE
fei48e63R1m3sG5aK4NW19en+GUhl06nRxhcGQ95k2J2hbogpHD7628OolOp0QADqd7qxHmcamB6
UE3YBNsPaS+bTYMFUIgCwrk7+eTkYxTH8EDlOdhSwP45fJVBS8xJjTTnYUJMFBuCWL9bk5yLxjHP
HX0nxzt9LHb+ykkm7CaCPBxKysw0+jRTHipHGP6Q14/oP/Z+npXKFXrOPdZoyRSuxjZn4o43Bl7B
ZiQYHL3QUo8iVkssCyb0hvJg043eOy12bXlTDKiPFD9cFXlHgUZImEpMFN//hH+XAQ6OPJDvJMHk
iqq+QhGOjrwG4Cni9mm2xzmYJJWqToLhxZLfDp2SojVnLMiVV1o73tIGFBdWZ9UoJ2NmmqFQcWvG
KoULu1C8e7P3vO9FJZzPKSK596OaZSbKF11VfaSwki6Y/sxltNViaXdbwp9q05RLEZE8Jk23aQ09
C5wOq+2rBsfYxndqADchx6tzn2kOBm3eYFdNoOSdg20BEoMX7VLjKo9zyfSA0xUafmOWp3tb8cZ9
XrABkXEdyweMUby7Ni7zr6LS8Ol2O69DFKMA75+hTP1FJKvtJnwM+WK3CyZR6LfpL5qDcqM1S3QF
e+ldr55A3S2nqNB2ndbMX3BOWXU9wDnEW1xBESEhAph+YLRs/CjaWP1ZQfslKxWdjjkRYFJv02cp
XGf0ZfTL2UozK4Rl2r1kRX6JKo/g+I8jWDxGz2K4ULJM3szCMz9gqYIpbZwiaNpINEmxIp2dZTNg
to0OPfgEZFCtOQnb3hh+jMmEAnAqx3gTj7oxbhFfLbsNNfP0QlNyNIaWaqCY4ja07DHLibYRHiNb
1Dz+Gow8+1KgkVHwbSpPeX0rcUV1z3ygUCi+oE3YJYESIZQdDBgrPfVm1zQbj3jrwR0WsTW9Or5s
kNZ/ztsBtbqxHoy7xILxgklcjiHolCFXcmbjnAQJ6+qlCkHXiG9MXeBox3aUTAkN0r3aJfhLeqqy
QdSqCgez7jddPVthbbvTuctkjYAO9wzET/iHnLAmZ98xOVJVGrO0BzfbK4JGnCWb+jOMwTloFKW+
0Gcpdm5T5rusogefiEW/MGjmLkumXTudnf5uCgoPmpSFQgwdXBjg6/n5y1Ev8M0dPZRj9zxHstFN
DOzFJE2/G2HBxnPknblaTnNCYmnENfny9Ckp1x/N+ZDnGGJlXbXXRDb4Bj6oO5HBM8eIsbtfRne+
VjNbZfYLbZdiAPOoITb3/P65dXKL6tQrTFJ7vgNXuncUo6qukrhuKfS9E0fVtTvn47WtY3X+/ijr
eX/4ne1V0YJoYSVu0504nFp9QP4SyW7zYTGynWKiSBsluhbmFURQlEHvXARUfLf1xo2c03OY3tN7
j8G57iipwnnRj8m/HGi6A1bNfLDMNr51zEjzV4dZNJPSh/df8/T2wS14ZfkCo3r9qIeviezeuKht
xmt28EQSuiFzOYtdiSbHRo6VQyV2wDQ5sr3fpIqvwh6EHVSEVso4GcfhwOWcgC5NO/Nh9ThFydfp
vsZTY2496aHjjy9VWM5RtcE7Wzm3iE+3MAXwFetOIRi+9iq8+Ouu6fTZcgtc0R6iYv48Z739EUFb
AajUSq6w8dz1VTNfcuYkoW1W3t2kiUvPzne9knz7/cmnuEFix/HlnHT07Nq2cywnrAc0SIZ7ayGf
9uux1S/UXHlm8iGgQiopiACy5dP7Q7+1vClrrnREyjtAbA7ngDtT1EVqWEADlyVwh7S4SZ0pvizm
XN5XrXst6hy2seBkjclS3h/8jWOEcipMGXpxdN0BDx6ObiSl44mJ6BFlauRB0Pe+GOO5uy+l4/7l
rF48iYkKq89jNXsAO/lmqqz2/v2nOKmnsQJ/fYijZeDhKzAuZWLTJBnVAKe/eBvL1XqpR2wCmn26
eX+816vh8EhxkAmFaAjDnGDsGEsywSSQCGjaD61aKEDORJ49GbYovlpcFI9WDWQ16HHKiIO+7o0n
4gls5uhKtGBO9DlBtiuJZBzEjlLm20F2mD2jtr48EVAAl0vzGYfDBgQrou84Tl8QvqJeNZMRwZXo
U+WpE62OJhtN3Ytc02QXZKBbv08tMc/7b3raAtWJoukaw3ZkaICah9+3qSZCsda1H/A0MfyqU5RL
r2u9O4Gu8ha8MKymGZ9CAAsWBsv2tefwpHWPRCBWleq5ruTph+ZpiOzXOq0Kmf5otXV6JUdZNfYD
QLl2X5beCxtcXjhJ4V5LfTrXfDu9nxiOlU0Fn6uZ/OXw5VMwgk1qTfaDpqXGjVUVkprNmFyemePT
kxvGOrBq5DZg3EFaPxwGEyA74fByHsxGsb4Bhiezn5O9lurevY53AMaDvfJkzEr3EYn76daYxHUv
POUHdDFCar2IrU2sRy6OUniNPHiRF4dqjmVqgNzZfAa7sO6l46Wvg+BYKbAcOsdRk5OraT24s/0g
nXgBDBnrmw6wIvJ9nb59f2LemBcOljUlfQUVHe+yzK7REawN5yGT1bKLPU/bSWf2ruMJ53AtyuDt
V9IL29FVz2zw04DUsQhH15gMbvRJwbzMcdkQ2LnssYGYLmasES4xeOguhw4N9lgVxYbGd3nmLD09
yKkhE/7RWuYsByNzuAzipVTw/7WSPaIQ+XUxNs0VGV8dphjX+9Mikf7E6BOXdOldgvBfwvdn+3Rv
rcNb6Jqu8TB1+sPhK7O3dBVxz/3YRPYFzSRcASu8GwYFzDNIqXM00zfHI/gGmsLZQjfkcLwMB7B4
zt1kL4am2zkY5uAKV2s44ynJJ1Q1z7XuTzfziraBWYV+Nlj64yYIhkmGBkoj3Y+0WShxgGooI7SC
35/FU9wEWQy1Tsg9KzgFBuLhaw2gmWlHa+keEdvpw2xBDfAbHBTN23hWkiGIyrz+CGcSOG+m9w6X
wFihdZ+AA4QCFMfC9U19lNI3zHTa94ttvCCGGauhPXfFvTDQQDvzyG/cZjwywQuAQQ4imiaHj+wi
P6q1Ri32CSKbIeL8XJ9ZoT8teaLs1BJfkLp3tYtaa3laN6ovM6NxAN4bygfSaHcTZcK4sN3MvUi1
wdnMAzonWlQPe6cr06vemOcNrO0HNcboHOi+0V05ndtd2FpcX+kFBkGitHCSJ/f97aSKkJ/eoUln
DxDP8cFqe5GV4pyK4zrFgb6l8DSmqUnajbCqXet/vf/pT09GRgN3COIA8RHuqcNpbK1ksTCMEHsr
95C41QcR6lanBh415TOB7xtrmaFA+yI6t+bLR4ssp6SO4Kmb7mM8L79UalIEMbZOZ6bvzVGYOG/l
c7H51/P5l5x0zBolbqdO7I2liXcQOJSwNzFAeX/a3jgHiBv/d5T1WPxlFNwj28USjJIYrRMMag48
0PMeXRWzIpg0/x/HHGkg6PAVPUZ38Gjq1EmOjjuqYu/MlvmhGWqMiufZCbDs8K4GmZyrzZ1eJUDS
bdsxUI6gjHvc8kGn1DXzEeKxDthvC4+0D7FsTHZSJwy0pjkKZ/xUfv8sp6TmqADheUkqCodz6sxF
PMB1EPuVKIM9mZIE6GbYmyRJv2MDfS4LeOPmIvUD9w7k3jRYCIfDJSj8JmYvs73QlNJ3jPK6n5QP
RWP+1Edj703ixiysu6kpf1f0gzua9g4pPfLJJmCEo9QTY/DB0nCD3+NvVGzT2DE2dTGPZ2ZTOw1E
uI1XYUsSa6IC/WiJInXeRYlKfQoZEzgckKj6LyXcGdWX2Acb/pIr1qVKMBbSeabqOcDkjP0IB8Tr
VDcM9Oikqb4ME+y1ZZFVgFx3Z21cKZZtP3rLgEehRGv/t/cVvA52LRT4VbPz6Dia8F9bIoWSsIM4
Mr39vtmldpbuskXYwQxJ88x4bxx/BIUr6Z7OpgES/HARwBDMZxdrqL3Sjs8pdfBL0Y0vUGHOaTy9
cSyBMoeKvuKHGHI9UH45MJopwp8KE6Z9HKfQpCthBr3uTGc++hv71l0bxKvmCmUb6yg8sYtZMzEm
Kfao/NBeUxU7XI2+g8r2MhRzqzhsESndvP/NTjEFK+QFnARZ16pKdzyJxdQSbA5xuZdai7uZUxd4
u1jNtQuoYNcmldwXkwm+vkKZTeSe9bXWFwR5baQ4XWKNAD9DuR0a/HTbwW3uTIx6zlw9b3xml6B4
7XxRrYUqeDj7cnCLOLbnci/yIbt21YW6uoqkdD25/ZlP8MaH5itTGKRBRYHyGMfR9wg4OTDx97rA
u6jFG9VX867Yvj/nJ+xZDhFolaAOuBBew4XDN1Id1PeRga728JdMQOKGdRW1VvG0NOPrhqZ9Qp/1
ZhHxuCPywWM505tb1EcpdVhWs62XHkaPUr+0+GVtAUyVmzbKsSNcsvTSHvNnXVgQu/V6+R7Dqgty
BcrZ++/w1kyBS6AjitQcMchR6qDIVQFydCtiaRVPIQPr7KRPzvFKXhFkh7kfwbqH18aKXIJfcbTz
Yhh/APu8el/2ZsZyFGO6q4saaTdlwN8iHIw6/ZZkMIPDRu+Nzwu+zCjkm2b0lXaEth8nffqEYXP9
Afsd+1tUzl239ZxW7CtLj77DoMN+3CZ6xsVc9FqNK0BUnNlib03VWvleS86vsoiHX3vxGqNJq6ze
G5hbBhrSaXjsdoX3/P4XOeXDsKroBq56yZAiST0Ox1m9InE599K9EUWIKcjPlaSFkkk6YB1V/W5j
Djh/NS6HP57pwyQvO6neVotz8f6DvHE3U36mGUpnhRqpus7HL6elgbIAH7QUe7vCxxRxuelSWMYY
GMLrdt4if86lsx2ivv2E12t+Bv3xxiwQnpLEu+ARbSSHjyIDLWtUAQOv3LfG6EAZ1abPRrIgNwFR
ZCeQDc/82sC711Kr5FaiOrqp7dHdwVEVgZ201qY0jeqMHucb1znH10oThCMFDMg7uhmhx8XIC1GP
dIwJK50uw/HUALn1PNsjhpb481aur85ujFKdmV6LpjUuTAPynD/EmFRuUv7Wt9zRyIumVEAp6Zvp
p5xWvqrAD4zmHiZD57oYrzHb4eYDcE4lhKY2HQWUWg4/pIiKKYdMSk7Yme2j0ST2J0oSVA7xDF61
ohCWxNpYH7wocKBNX/JF6h3q06mCgVXtyqCxoiHbNuVgfqsiVbvtebmtXk4t+2xSRkA59iDg/kVK
pQQdZ+Fa1sNEIjBnPXsYFRNGjlMr3bOWFvwMWqAr0WYdo01mTuLenbFVCWujkfVGgwaNd7En5ltr
IDwMKc5O8HliF7pA561esVGt2FujAZK7kW6XYgHdGnkdLmrjUGUDoXSpxEOiXilL0u2yxNELPArc
cm9rLR7t+I+0P1wowjVPh1QZuV/QC+cOEaPloZYAMxZrsb9XiMI0fmQq7ceh17F/wBpbflVbBztg
EJ+GwM80K79H0Vg941luyw3BdHnRu4ivBFkXWTqEXZyB8YEbMVVbpklRr1KZ2QPFV+xpA43zHXHe
yAFr0hSlte8zq9Ep7MbzjwzOURPMXkfXVKCahBl2juKkP3Sd+3M2axqxZ7b6ydm2brUV00ah1qZs
dbSwDcW0Ungxy95uMmBDnAeIQ2JkgiOMlro5hOPFIfYbFq/c4bUt1U8CcOsWP0Q0/0CHaNk1fcCp
9ruqNV70aYo+WmO/2jsbIg7apbLZHWgf4iePRu9f9bjgTw9zTl5Ds1fht/IJHtOBfG4zxKb+nLp9
ghXs0kIMN43WDsWsTdf61GPy0iVtw9D4wfgzYL2vaakvnys1Z+M0Y1MbYZSr+YOGoBadJDwd8w2E
3TwKqiot60021cU3E11VPawwBNJDyY7HQ8WbJbQMvBmXwBlr41nts/nSxD6uw++hccedp1U4Xbem
SaFiwqsIzxDK9Funm8Fu4YTrWVt3qDH7VGBJ9PDUZ6g1TlKqm7KaixCaqpcHRqOVPp6hyY+ojqsU
kCQWNquVuJ1cwedTiP2FkfxUlz7+gpKn+KAlw+ReN62NXmC9shNMQ5lVfHUSbyOLBUyazLMZSptR
LNcZHOlywwVpPqNfG3FYDnH8NWpiOPdShzDb4i8JGVwBUh4oShPdJlmRVXdYcerySkSWOu7cGazZ
Fofa6sP7a+wkFaLbt4JMOD1WRI96FGkkaSTydOi7vRRuHlh17VyZervv1Lj1RwtFUiuX37rJ8M6U
ndfT7eD0g6MAoYxeNd2WVRj68PSbBTGYWOZ2X2e5EVQD0slVrCO6GJnNrh/PMszeeM+VqU7hiEuc
ZOboPTtRapNrRoyXR9dDTn1qiAwMioziemjLHWur2nS68dsJLVEo70ikSS2O1ubRsLoda+6ij90+
WVnQqyD8JrcR4H//I57E8DQ0nBV+CkaJCshxHNctBdsTv7O91jj7aUi+5qrp3Uiz1c+sljcGIvRZ
1VGASbNu1p//EnzgbgoDWB+GfYUAdkjSAi+TZsY2a9pzYfwbQwFuR2aZA9CmIHB09kkNpALx47TH
0L4JOBOWDXRK9xreWnbmrU6bnlSrfx3rKNUVRgVGaZimvczQMeobWoDxgngYtjzIXHAR7vCucD5b
FjdynQhsXXFJ3rz/DU/Pelw40JFkkVIBQeDocGqdrAAz4jrTXkdfL7Q727sq5+WcNtcp4pJXJY9d
Q2WWCgWFw2HsVmSN1SrTftK1aqcU9njdKjP9D1PO1wAf3KCJpXh0c2BD+So+DA5tCJXGcn+3vMCD
vGpoU2Ii+zh+kGkW6OA2vSQfN1t/ko21AdRRhZmXnH3pt9bSih5U2Yvr6x/NLYIvAHXydtp3lrHD
cvYv6brpc9M0GPZGOwPTscyId/PUXIJsuAZD/bFn9fm1Yyi3TjurEIftM2H8G4/EBwDXSOeTssdx
OpEORuougzft0eTMd8hEynshATS2OqWk3z8eVsUq0mEPXBaV38Nv7jX5OJtUPfat1QNEy4T7QeDN
heEjKlHvr+LT3gOlIpumJ74XcNDArhyOZQN5UpLY1PYSwC5pn+qU6tYk5Cr90fOg9aVS1ErgTQWR
brHqF35SFU25SbsJMVzBlGEGhZX3Q8N9Kf15iMzrmDBarLKpMBn6qDA2AP7sbwuc0Ps85c4N2kn+
nJYq+85lM8zXhVSWS6i+3MjOBAztdolk+dvlMV6Up1uTwldx0fUD/3IUAjvCoXi2571lVAbMEByj
EwpZj3QSmjNZ11trhUby36gq6pZHe1YZh1GZM2Xee/M4h2U25kFSFJD75+SsgOtaYT28l3ktuFNr
p5RqmXP0/RB8q/TFZiyrT52g6psa/r6NrHmJarmhJLeQYZQQ9/fxgu9xI3Vsud9fQusIR0/grNJR
yAuQXwJCOpzY3FOsiZh73nc5CH8EvlRCsxhVU2Xh/yII/5yrVUnbdCnO3aOnQQkAEMjhFgp+q0b3
0Z1Ds26xkiFf9hbpjG8WBXJUtsT5E2vkep6039+X9IchN8NFB+Z7LCjX2Hk7Os6s7j2IPE6qN5+M
wugvJwnr/P05fePYh6W10poIusg6jaM4ZCi6bqnz3NovYD8+RR4gBOG5bJ2mgcXlj8j1XuLtahh+
aefokXqLN+lhXGcgkJrO+fz+45zedSsAnqIv35dy4DGzsUSytq20FRE8ec/A50yUc93mzAl7+jEh
BIEjo8K1FmyOVzLu6WnT6I21b80k28qx5ZV1U1xqvdts8E/TzpQh3ngpXMFta43CEAk8RjdQgEds
I27NvYpyjy9LSl9t5fXb96fujbfitgSY5nGLr732w90x1F1Lhbyz92VrlVcZtJeLITaSHdnDBLBB
VX8XisVxsBaugb+vH+pYRzvq8FCdzdne00rRgoJodjOoksJ0nHsXfYNR8fvvd7r7ofmAxaI7g8Il
/3v4fkUZo/6gJc5e84AhRfDPYb70ymXcUGbTlrYLltJ1douS/Hh/4Nfvc3jucBu/Yg/RlTU5Aw9H
tpMewZCWmcUHS/40TULpWMnbjTUon5ji7rGm3x+mnQu+Xs2h39TCxsBRMzfIIcx3WmLl+Cga3zqC
Qx/N6XLvIlq8jXrH9FPHKs8s71ds1PHzgnJG0YITi6b40TnZZRh5TYPh7Jscc0Hc2t3AGTrxHGFP
6KsShUgvkmlIkjXfVF1ZkxPH6Ubr8XXtHBtnYvj2QSZBFb0/kaf7APgHcIy1XkFL5xgHEo1MhxVP
8WOkA3uf414PBKKU526J04sKsjkHEnIrjIGjy+HnAk8mLUH3+lGhHrn3mkYh/54GD+GZupdfqyky
905D0SBY6Ka4WxEjIBSkqaZV6Pu1MvNJX6r7nNsOzlWSut8wnBr0KxdLpItSxN4uEQLsmxtBw/an
Oo0l9a6uWcLZ8vr93Fh4h9kl6bWvWqI1cYKzis9oiS/Xtl22BeJ7iQfvAcg5+GTVXDZOIrIL4Xlj
8QzqaUHUYmganDodO99Qqqm+eAOs/bFNskdu5+KHE6dmf4H2VPmpaU0PeEud6o/R4jhbkpniq9pU
SYs4RzQVoc3LvIAtUBefU2h5xlEUc66un1GVMGTbXk310EYbqTXaJeAV8SOtNaFyseW4eruF2Tbo
1Nn1dTe04mdDSIqMuR4vX5pKt+9FMxQZwvGZcVfoqAvuHAeHG4S/pzH2B7T1aOZEdZLvclmOQZ7k
NuuqobwKzmvqN3qOy6YSA9IGfW7iXNoJO9POrIeTsji1BOJ7VgMgL8pmxuFy6GfEUJ28Tx9Fj+a8
Z0s9NAqnf+pMBfEWY+yvWkcxNlVDk2tBNO5MiHZ6bDH8a7WOvhadzKPIIV3wnzEjbH/KzHgqpgSa
SpLZgSNTm9KrMzzQLll8OaJh+v5uW//hg1MAMVViJIDipDCoLR+9t53iSDOAGnikmdPe4p4+hm1i
a1eCYtjWikR8S8yvnNnip+GERWTO7c3WA5NAtno420rOvmQ/6Y/9UFQ3kUUtVRbKFBb03C8b4rZr
q8qibY3hGE2Cpdy4WVbeQM9tzlxPr4HL0fuDi0BYFlwnIgnHpY++1TXJs5iPS2KDqJsG11I2Qrfk
/eTO2p0mcCANokqtDd/GZB3Q0mg9Gx3eB5BFmxHV/LbqrkeyI4kBdGnetZ5EvqksFlWGNYESypI1
NhrB6EXlVoq4AwiMPo+Put4QbwCTmiI0K9O7zMhsCEsXJPZDTStrNMmoieMB3IKoBy/doE8YOz03
2Psr4CQi4CNwFPIfPMEQyjnKDuxetLIlznn0qNOCPvOKAJLksq1bWW7w/UjD98c7WeprBe21jkZ7
FbzG+jy/JD4xWts4QgrjsbPb7BYzIwPaceTmnxq1+pi1qv7cVNJ6xvWwO0NMOLlZ1pFRGFz71NzQ
x82n1lC6Tldm41G2k+nnhpIHgG7O3V9vLG66W5RI1tB0rbwfTWjhFZPU68Z4TOe4ukq9HHNMqxAX
RZY7XGVLjN6fLu40Pu5f1pw9ub2ZXqJMfU7Y7STt43XBKcDnAINj0KA9nOi8xuc6jQfjEb7E/FGV
ZXXh1TT5kl6JP7//Td+a2V+HOoq6iO0K0+TkfCxcipNTrRQBEdI/Tr3/V0+WkzMaUBGQG6ip2DhQ
qVyf4peVkzqaisLSYD8ms6FtMzUtLkG8G3hxzuXFUNfaVawbeGqpw3I7Z5p25qg8LfMBaKLWDf4A
rD/zeRQypKbk2rcj87E2J3cj3GKXJiL3zb65Bo37PJbqXbeMl5XZ3o9Oem70dQ4PTyqQO4TuJNWW
TVv9aI5H6ShqXybW47JMy+2QacYeFd3kdsz6JWxTcKLQbNuXzFCLv9o8/1RW6Spc24pzgeN6JRw9
CHHuShLjM1D0P7oyOm9wFqctlEe1JZHwNUfSyUaUpb9v+dmDXWAH6zflVBuBi7TdTxkPFz2HLDRS
2c3B0tepFjaLJ769vwhPNp65ViZhdnGt6ODOjr9Pl8WAx4GG7fVhjneTat248WxcOGZlVPjlFPMV
0r3dg5WBnWlwcqcekZVfu9hIz22H460H/QkuHUUAqnNEmccAMc1p08Sm2rwva71Jwm5W6myjJwTx
Xtbg6w5Jhl6Fhf7JcuPVCiDyumgQbotNr39y+d0onJBjn0GvDZoRLoabrw0waaabdkGRyVfNzubY
BN2MnGi5lDeRk0vHb6tMuWhz0/reQCK4obMgW4igaffscpcOPvyXWvpolI/fzGExv3jYct80lUpv
wSBx8oKqhO4XFO1aOxNxNn12jbkHoyyKa5wCLUS1RKn7RG+1HrakMgrSJfUyBf2Sl4I6C+1eX5uK
9Jwb1QkQak2oCBlWkUrWHjXuw72vxn2pybrJPsRm1uqX0wLmxu+TGGXHdHQ73ee8z17GTM8/Rore
Ublbsv6D3g/GBfF3/i3VhAnCmmIxZUPhxUmAAC9VDA23nZ9n1uF6Dvy6QXhWjEVAEkBwB690nFrk
i1V1heBZYeUiZJm5eR+MY6PtCkMddqaeVJeJVhU7XbTZh3kVrAR8MYaazLKA+uc5JRXteMPi3ULX
BejJyijh/juKtlDWTee2UfQPCuYhiKRfUJzeaPZfiUtJo7O3q4ZLZX/Fr/3OWpi5arwwp+w3A2we
AgoF3qqo48AVOf6AyKtYgxXp6oe8GuzAxnEzUJfZ3o1E3ldFpzZ+XSfyL4kmNMqdZ2KOE6QSAS71
T2/lxXErc4IeLp9+6K3IsQvnw6I/pPltp91XdGVdYwjRpwxXHzUTSV4hHu3ew7jtaYaoZph1EFu3
BRFp627MUvM9/YsoxU4t2s2ZJXOcjb4+H2DJf57v2AFtcuWkZFrufAAauys27uW4cf1pk/j79wc6
vkLXcVCnoJHB6qSedzQPpqwn/IKYh8zXA6RQgtGXIVvozHyfHMXH4xwFeakR1aO0eR810PwuSEJU
IMON8MGG/L2u/uMgKuj+6z/58/eqRmUlxrfv8I//dZt+J8qufvb/uf7a//lrR3/rvn4pP/Tty0t/
+7U+/psHv8i//8/44df+68EfNmWf9vN+eGnnx5eOS+11ELzW17/5//rDP15e/5WPc/3y7z+/V3BX
1n8tTqvyz39+dPnj33+uPZ3/+PWf/+dnd18Lfi3gv7TrT37j5WvX//tPzf4XCY0DbGq1vF2RsX/+
IV/Wn7j/Wkvz0GRh9BB9c0X9+UdZtX3CLxn/gqwAeRb0NKcFJrd//oHq0+uP/gXViFaFiiQuTDvo
QH/+z5M9/H30/f1N3jadP7weaWavjAjIkrgX0kTkYDjcjVWG9adR5yEeIuWFHXXLdWPIEQPUZd7+
Mif/jPxHORQPoDz67t9/ruvsf4/i/xmJgZgNivLmmv7+EjL2GrAEGDZhXrp6EiSNJQo0fdNsWzjq
N2JM8GbvD3iY3fw9IERQAP4waLj6j87aZYhkQq0lTLDr3rX9BEJY9NP8c3Zl6gO+wt3KHnEzDNHH
Oadj9da02uhRccSCsiOpO3zZSGopFrZpWKpYKIbUStp5Z2pdX4YqQtP5mal9azRSZhbQascCCONw
tCmJ+tKsaWiDkNK/KFFbpmEsXVSUZD0048PvzyuHFq8GahA+2lHQmUKAlBXavq0jCq7QBepJ5jyZ
mbAuowrtELdGyDHT+c/7464L5GgB0UZygAaudRm+7+FbjraV1ZlbhSPspGBp0IXIejsQtvE9Qi8L
sBPp3PsjvrGCiFXo55A6onF53G3VS7drXcSfNaNELCrFDvYia6L6NnMW7K+sTLvR1GUJ9VgOZ/Jj
+9Va6+BtyRUhKhk6eBOQw/rRCqL5XXHz69uxV7rSh+ILNJPPL3N/4Dj5IR0dcFGlRN6FQ3W22Wp4
qFwm0aB+VCY1loF0uqb1GwhOj7Oi53jVw0V50fpl/GQJo1eDOm1HBKHwjtHRPRiqG6ODtRxk2lB+
k62D2pVX6eaD4tnttJv0Tis+mXlG+I5vOa4JKMnE1YZejwUueIpGJ4R2Od+biNg9Jn3VI+PjinI/
sCxUf2hzK9rkcV1fKeh2GWEmcuQW1NQB8ZWbizVvYEhHerhkzsBtmFZ1FxCmVUhPxCm0iC3o+77Y
6oCckzR0Ci+btaACejTu5tq0yxDQqIoM9CRGvFyGErSTM8riRw9U4Em0SmrvUi3NHiH00hYYvdra
SiqlJRgQOzOxhllQvG9KrwkNoylTAG2O3vnJnI7tRa1TjAxLt8w/u0qTia2SO8tfY2WlSUBfTKND
hID6czV2otomkZID+Cf6/yu2bQ6adhXqDL2m1D7JWjPLndd1mDsijQO/HKBWYwBWGi1WNIH1nTVP
wCVzGg+X6mL3L9BocMHqXU/8MCptxoQ66sSyIbKwr2xLjOCXK8IlkLsxQf8wxbhoFxguAZxWyPCe
RYU2rS/n0dKePPx8dM3vKwR+7qws7ma/xZkKnSCUtMvkc1Z0lRr73BcROU+P9s9+wflPuZ4bkVtT
kNCSKCI/G82seVKyWDrbHrWd5G6sdIUmq1IOTSbvygk7l/tMH6loF5TTxDbp0aYO6UcvhCCw1iVn
YTmoXjirvZs9qlaaJleFKmfzNknGavE7+klV4adWptBxAadcxDfaCmZ/Sgrmo0QaX+mb0k8K263S
kOqgNT/raPjM5Fmtnt/IxujkrheE+j+aKm0kciJTpsKKbu1+xNnGbfkud5oZpfF3dVAq7YPpQl3e
ujksxBlrGMUhwyqSST4tql7Zfu2pbQNpsDWjZ/ZX2wJaVNH7mSkDZn7RV87PITdJhESfZV4wa4tk
O3rgYAMVV8IxiG05fiycpl98lRYUQkRo5Cd+ZpvzUzJ68uM8TbBEyAdQr3bqBS+KNPpv9s6rOW7k
bNv/xedQIYdTYCJnhmISg05QIiUhxwbQAH79e4G7a4sjfmL5O7bXZdeulmyg0eEJdyiV28iV8rE2
kuamR3mmDrQZ1XMfSZSasiemTKfcae0nIxLhtpg1KwvUvppqIIipiV5P4ZmXai16GirVSB/JnFsF
z3e7suNj5I4Vuw/g5y1l5vkLNIHpRdFG7ZvXZvmTwSny0uje2AOfDWW3rlJQnxGNsGfSTe97NoX1
N6mH1hCoCBJ1m9FtAJIjzBqqFF1tBahrDBu8oo/9EiFioFNFLc3bEqm6BoMej/mckee7D8fl3HF1
sbRXRJb9NEjP6wAFA+ubA/QXZqulVIK0QJ2Kr/iT40UbOFZoq+V+MMv0SevlzG9ET+f7NBpR7Td2
OsfrrAqBzsYmbZGsLKwn+AUVXfI+i7GOtNJQCeZRre9rGMlTYHf8nx+LOCxXYLKL+wz0qPDxIwG/
ODR6jU18aZeuj39F1/oKHQIVTCiIUeikGR/OK3QNGHVoVBfSI0DygX4nd4pVzu4qNOO5D9pksB7R
nwD64KFTaK9aOM4s9sZzbrokGssgdpuQ9W6axVeB1ae3VjMA3RszrSLcrqBBdmvLWDT+ClGiURym
U1OcXG8OC5xk4j70scmaTqHAa86nzxjdiKzPZky2RLx3HZK6z4lrJ3JdCC+uIFqHRQ7rVy+n6apu
+zbZg7mpaTAVvT77szk68gIpNs3eCl169mZkt4Wraqi9RUVRN0wfn87kZHRZGN4hKaPMG0w2UD/M
0tIYbovEXMrvjd2Ci1UmfEcKKYwIFzBJfUVZWlPrJLbMbi1zxRWdL8C1Rz9wOou8L7BTougYq1Mm
N3M84wPpOJXVI66QI6yo12Mef9dMMbTHtnGhZzuJa057rWkQGRwx6WyusrqrzQNnrpOwEava5Z7u
vWKXZYqoXzxAxUeFc01Zh8SDsvU9RVXLA+DvwjzxXmSeGE2Nqt9FYTRxnQDg7m6yNOx1SopWhDlE
IrR2S6TSoo0kdHW6wFEwzTeN4lEwDyJpNNGzjcGUtuYgMAXY7X6y5H6Q+LqvesQok1WdyOS2gqpl
7GqOvsy3Bv1L1CfiZ1zH8Y2USXLAByuRGE4pyndB63ynucU4+JNWxek2HWPTCTTYEew8MxHQqNvI
mQLdZqhNZlkKrBY3ag+VaxWqr2kF+Bcx4+8EzB8jjW0XVhVNjsR0Xga3qZtgjKhLa0mnWOuxsLon
IXPzPllM1gJFtu6LmMqK8ycRzbOMucrXGSh63DkiNEx3kUoFfSPHMry30bQchF8hutbTbAnHRxrM
Y+drtpIdjLTHrliocs73CGbWAqvPfL7g9k/q0g9BT4KbTNv+6PWVmGGflJp2a4yxey+i0Yt9t3ZA
L4jYcUVQznLQ1ybUyW4lrURWtwOFeHc/L0KkqygZs8FvULgrLgbHHIpTVWrC8vvG6oqHpI1m+5HD
u8+4kSu0MrQ6dNtAjp7zHbyv9djMnffN6mzlMpJayZfsbO3SKM38MWwye9pZaG5UwdwaJRRey66M
TRctdKLRHrvGn7PCbVHoVJIEIzQ9nwM87cDdZ6pm1TuTUz73wYaHEp7qtEyr4o5DIOxGRxe5GqKv
lDSnU0I2xocdCH585JOUr3pt6yeRaylSNFZsjtzpGTgqAxfR7+ZciGOVxYV+gk+SICNoxo6ysa1u
LAKliNz2QSo9asciEYb9TGsNxoGjTGG+Cxs+zrbrsZ7yFVs03YVwszG7GBWXg5MAowk3cTaJaKN0
JgJ3IqR1DnRe2FioWbHbH9sMv5oD3XeOGd+0w9pYg2cuCcliQglqqhEbo6PswR/rMs1YeU1iPtIX
jUIEQVFOoShmYu8yATYUaynyMCZQE9EFhT7HQL40rp8dbYYUHjn6REDqTad5GtwWXh9XEZFOkXkb
TU4o9hVdxjGcjgAFQKX2xqSsahgT9nekS7QGz2m6A3oAYiYK8Qyuhnar29RLV/QEk/Sh8Iw6i9FO
MWP3xUtsPLDw/unukQ+unhXPQlAw0qeh9XUVLaVgoft+qyJ1mi9K0TmANeJY/zmMeXLZSW18Ek1Z
0NhEYk/eJEXSYo2ieIWHJV5C/tTJztqMZTxtZyDUys5JRXxZAu/8Cq6ufMB1Ev59Yho9TCD0uaXv
DlHydRpGPQpCM49NP1KN+nKEwfrTRlL12lO0Ott4Vds+gb+DhltlUlXom3ZmcZz1dPoctwMBIOcv
jo7TlEXZKqtHtrswc85XbWimddIjfbMdcBAXPqGxqRBECP3bnKTzQ458XBkok5N8d5sU81isKXS+
oWrhAdiAM2PExv3Wx15z6y3iOT6fXkXitkqrdZdjeJMUJeaCISCo3QwOinDPQxkqEJh1PsfSavZD
XeK5M0qgz4FCfh8FPGf+rRe9d2VK3cIbzYBR3ihb7vJ4bwhcY1e6RopCyNWgL4rEcIEAbYJ2qkfE
6Kxtkgv0Ju0GmUR4aMVVqI6gTNJQGI/408mHemrKBzMPs0siMq3cEIhGpxCI29Pk9F66MRItO1pG
l9/ZXjMXvmZKa8I+q81T7iS4YX4ilegrx5VRrz1jiB9lqBWdj/qac5EoiU7epIf2g5b24lrIeb7r
IvDqPn1xmp9eNA4LTnbSDxaEpZi+r9ZlCBzGxh396xhCnkm6dUjj0XRWdhNmbiASr4dIBH7X3ELa
nK7zOkQf2DS5GQudOnTQG3rnIV9CKz8wCZ3uOtmTBngE1JeqNxXlRqtskrjSyLsjqoBlxcZOx+mv
OuT/ioP/gsL/S1lhKT6+qQ7e9cO3vP+1mvj6A38VBxVqBp8W/SpYrwZodmpj/1QHNcf+pJIb0l+l
e0y3nC7j39VBxfpE/0WH9oX0B//72n/9uzyoaOonSAegCqkpUh1E1vu/KA++lhn+U4agYAmeFYYs
nCJwKbTqz1qdwjHrzqqt7kuPSXFQTL19GI1wvLWK3twR5rj7UozF1o7a6gpFifrCrMN6g0rafCWM
cTj0WZaDIyq3EcTOAJxGdvQgZd5p2oiqfaliG6qN0c5sqTwm2kyxrLZEeGziHRI8WB8Hv0z9O0XI
t5UyHJkg4C19wAUfuFTez2pXqtladI0N89bKFvHOolyax+4LMMiPTBXe1o7+HgmxqFflVOq4ZyMB
0/VSqm/WrV7kFuoeIxHJCCm7tOri0Hixfar7eoJIhNnYB2Wrd16So4bGtI0aALWrs8Invq/V6BZq
eGslKGeWs4gOeWiax4hi0Pq/nE8W2YJGpseGgCfV5Lc1uZR1M4CCa+4UaXebeKJ1ZcdqoIzaR8yH
V6eP/6xEJpRquGZqLENbW6q5S335l/qxU6l2RGLT3GWOuilQ/EIFbePOHU7XOCCMxQY2MW3YfUky
OZgPOD1eaxWAxfQQwXF3foC3CVpF7GLZXUzFlYqE/DCY+8JEkDe/hQv7ZbToyRXOLq/FAY+fQztE
V12sJ1TctA9qmW+L4cvLULoHOK1TnGZg96yW6cKZsWM9z+60TCobRxVVMIa0c4uJ/ldiKuUHFeLf
ViOYOvCllgdRj2L4uc1cLUcnS6fWvFtwV1twhjgRK2N+kEVY7utReteUWqxAbz9cIQsS5O1no3oJ
dJadx0X9u95Nmo42UqvmXY/B2Dqqy3DFFVjs/7wOX/sUb4eB9cikUm3HP5Ti9NvVodUEFooy6nd9
qFW7VImzHULw8zYrHIoxi9+glQkcDTwCkdZO1qjG2NTmRBOkRZtc1n1prJVpq/fNtz8/2W8zv7jM
L73ExeoeBfKzA7QesY+p0jD6koRRFYR51392NEIXunKtr2GQvgYjfaM4inP954FfJbTeTAm1a+4G
ABCkOzRCztYYpV5bjW2r/dKZ67ktxYpaXew7srxuxPTQGsNdmk9T4ESI5Uy58dyp0UoaLdVVM/Qj
VKdjCR5smrRvVVdvs17/EWlgelCSf67seWW683asm/WoDh8s1t/QPSZiqVjELLoE4LbQd3z7MZWa
dDmah+lLY+mncLa3Evp55XqXwpOHtDQDqyv9RDEftP6vdfS/KOVf2qLA9P/uYW4xrf7B0v6rHbr0
PF9/4O8oxfmERRGba7k76UVy5P8TpSia9QkWLt8LfA3w1QXp808PU/8EHQ5YEt1+LPKshWD2d5Di
fALAzD/lPx6ahsBd/5sg5UwJFXms5Tdxn4MoQkYQ0s/b9UJXD2xdEZ+UVrbfxnwooyBx3eEHCL/a
Jp8rzCtLQ6F0BaYx7NeicIbqkJRp+my5mH/syRNl+UHf/e2+/+uZsCNcxHj4L8D+t88EJ65R9TEn
O53q2wIVqqdaTngC2maYffVIdb6ATvUeMSLTPiIjvb1c/h4axBNzsXR0z5uPuaQcPzjpCasgZRN5
pXXkmId/pSfqVYcByfMvC+WdmOq94YB6oTlDa4C+3NkJZxQjlJ08PSGmljp+HLfFC1Jc5deQaG+F
GJTz/c/jvQ1v/nq9X8c7Ox2MVLFbREhOmk6R183Uek9Cp27dpeb755He3l1/j7QE5xADiX5fz6lf
Qo44QTZomrOTkpfdKVWyYo+ZwfAB7vm9hUIjFeMHWJbQaM+OaUWkGC+I5FS5fbWdhlT72TZJizmB
yPd62DXPUAnkqs1t/YO3A0Lwy83899sh5oLln4OM8DlNWWSzWpZRfAKp6aI+jpzLxshkdOPCsbjB
tmU4jLk3BEVmKzdhWjWO//8xu0i4skRNQCr62Q5BXGjKLFCTUVapa0RN5TaSzUcB/zuLk9iDIwag
kYli7TL7v3xCRJu7tEPAJnET66VXJ2VLyza9HrMsPul12139+Z3O0Davkwq0YdEIYDgEW8/G00c3
w38kOlETqA4t8NtHbIqSq0o1wmsweuMTGbfYTjb6JmqfqWIDWxQsMpDgj/AW72wTtuPy14Lw+O3z
DuXAqRlGp67PNbSusfcOezrJvVf9dwYyr+9swHXnpjbQ4+XMeTvHfQt2swid46B30aOB7s6+9WZ7
I5v0Q8Drshn+E9P8NRSi8Ki4EuYBQDib3qLhJMM65pioiXbXMZVfHTABz3Qk5v4C2WP73gnjtMYO
qci+YXdMAWlKa/mBnOg7O8fkvuFNF3o0ifbbFx6txCprWzvqdT/lviUouNdxb57qOavXBZCAE/5P
xf085cUeedmPxD/fWdMg6CDUca8A2zk3pCjmOHUGwzhWEbqu+gQxEfUaROcyVCxDDdOjD9b0O5Nu
gkQARLvIVXHNvn1dNFljLl79SNO5cf2izciTesejk5A1Tv9IO2M8tpR/HxJMIVHcKY0HNML6D46L
9yb916c4W2Uc9GjJ1/qxpTX9WZ+m6NJLQyqDqW5fq5ZQr8t0Ag1QefW2M7x49+dJeOcqMMlwrYWt
ySlyjuDHUzpO5KwdqaLPF1mnWzttiEgN/zzKO3sWkUZSBeCRXKjn1ZZOtqFaY52lhGq3prOqb+kW
qIHQyu4DltNZwvS6k0wYVkB4F+A44djbj4pC+KBYg3b0ykV0ckBfuEVMJ+4WhpXrwHOL2tOkCrlP
9AmTMVNQ+EyVZmntWs2dI6vq0sJf+RJ+WRr7NMbdD2W1ft/rC/IN0TwySHLls2XnliJGNWk8anU7
HWUrlhqzl+NSL+3tFMXjDdD36AeQo/qjBb/85renjLZYCMCI4mLEoe9sZA9aBmVl+6BMSfY5zDFa
JoHt1/Zgi62Kik4QOxPuCamjBGmZTNcL7AkjZb3aOHZbhn6tuvKDKOEsJ1q+F5w4IH/wZcCTIe/+
9nsZY4+9s2sdKMfnm3DK+lNUJN5tUgD/pjUc3bSO0+88jLVXsya1TdJbw/2fV+c7l5tGAq8jf0nb
QYfJ8vYZ0hiqQFU6B+ysxAkWnHPUozC8tESrrFrLKW8Usza3Y5rqFyMF6KAojfLKrmQTfPAgv++T
15lAdIPJQGj0LGZK+9EYtN48hIXA68626lVkjXstK+mPgGKug4lm0jbq2maHDW7yszZC49FsvT7Q
YmPexzD//HIw20sX0MlHO+ud1QMh5TVTWoqm5zsLb4BiwYEeLD2JkMfoY2vVT5O51/uxPzXFt1Cd
8zVBFuKgIwptEyduEPW47IRVFzc+SlcTidq/U7l3IvR3EiS4FgYVZS5Nip/niO/IRPQ3m9SD0Seg
BAynqK/mRLT0w4g9QGXlN2ihtUHfi2+xjguP61beHuW16TpGP8vYfPA4v18oy+NQu14wrMSfZ1DQ
Woo0iR3jgP5PtG2d0KbzOWom+KW2W89UG+5Mc6puxkFpV2ZdXioGd82fn2HZLmdbnGMPWQEcMF/L
DG+XMiB00xFSP6gDCqFJAjjB1XoVYbzGyJ76yW73yBY9ZWBzP7hIXg+P30ZmTIpBwL/J0d6OnJQm
QtqORh1DNDtT6ZLtEFWolFq5ep233uL5CXfIK2IOZIhV4X708r2TuqAtmJ5VUXjdB2fL73NBQ5x5
AOSIEhQyym+fKC+VMQReeEiqakaBT2OpIg9a+XYWmSIwOhvSI16aBfjgtl/9+Tv8fq/CLqdbsRgF
cbxpZ0sBvo2ZGV56cLU6vekkHdAy17PnPw9yRrBfDk9GMQ0GoOi/UELeviHIDcg/c3yYnam6nGwx
7CFNUSZuh4T3c8xNznLYgklMVmEGIbGwYExNTmyMq7w35qcKcfXUL90mWv/5yd6Zeq4aejgEzlz6
NGvepCd5WMMx5cEWJPhurLTisjC9ZAMfFy536Yz+VIVlwKb94Ch/i6VdJoTOAPErAmOQo7xzknPW
GW5cFsqFa0OJWY2Vi/1NLWHNruO+qpNVLsOIBSej8aOs7zWte7v+yXWXCIcYngv2/JXBMrrmPMaH
Fmmgo9HA9ceiCr31VLsXeL4GACyadTGP19HQ2AcpW2tjKZPYKKQTfq202VXbFEkAoLS7dUAaelo5
X4N8a09FMwxBM0Qvrdrf9TI1LiY0+uDaN17QtkJZ2/ztB7HC77G4Q80ZXPISLRCwnUWlQHNyzlTn
Qqe/v0MFpnVXM6i3bWs1XrU29Dn6oKz7+4ZZBsTSiYOTrOvcTpLlUugQyi5Gx8OEECXpTZY1H/md
vPNW7Ep6j+jCLRnO2a5Uk7SeldS6KBQtvAI2A+yzKfHqnjQtn9ApiJXbP++D3y90h0APf0426HIe
n21QHLZboo72osPVZ+WJcVjnsWZvgM/pwZ9HIlRhT/26AKlREfJSLuS78YIL6+LXkgAqDv2Y5vZa
nzOz26AVqVeBiNTyQS0Rzw5QS7dq3w6L+UGvObn8mUWnrx1pDOXeFqF90iVcdN9ShLFTZTbrOzHp
bQyasIn7dW9P6Wd8nxIUKUvX3uaON4b7QkzV976aix+gs0VzO5k6ejxmT7M0QJfFuJdtnh0Ho/Ne
BNX5eOVocf1No8/foeZqd3JturEl1xJ29ktb9w6SZmHcS0A2UMVqPldPztsJb6MDcUBBFezW2jNn
JQoqkecvHS6ex0JrpADIbLSA2Suhhly4HlAAWefZlaPObob1htG/sPnbnyDgxkOGCMHAvyuzFrfW
Pv8pauC9gK0n+wcWrukNGar6U5Sjfm0kEg5fXLeOBBijac9lp+XRSsnmufYdylfYg9r64A+KGn41
C20a/arMFy6lVNNDmZnZNcaHwgULYSp3OIPr8TbM83rx2aLFfJhTs5JBSwsd4JE+Qs2LQq/3RyVM
mbwKEEVX99U+RTYkQJRc+dGS/HzpKjPGzZsWFCu4xoh07ZR5p22hN6X2Jo/bByQQy2HlaZ1sNhix
4bjZmCEanvpCBPQnZFMT0HSQSP2iD62fRqy2F+qQ248tVutyZXBRun5XlPwIUDXPDNQEgU9f66Ia
mKhryEOlmEhs9FR7F8GBHNB9DvZu5Sh2jUOUVcaI6pYTqDaB4oS3AnMid0IUBkiVJo6VVWUkRRVY
aAR/LtrBQMMYdFWzyoCTXJmLRtu2TQf8lVPw/L42TQ2u0nqyYMzrludpVJFHWJSiuxXEGSCfRUvC
dVaJYQsg44LefKxk7ouV6okZlGXH2hJGAsTQy8vhns2gVD4M3gkVGqsV3dpoQVoawiieFg4wCsVw
Ip57K14+DP6JvV8kU7bvdae952gcR8TNRuOuKLX4MRbN2K4zMRrfgb9Tk7bixrxpcxRG8WCrkn5V
zNM4MZPqvNSrSitjjU7WrVRN5cmNDYYHv9ukQW3n8pC7TW5th4Ss2W+7ocl2ET5MyUUC3jNB0Tt1
Ul8R4NkQi6XBBkQ4m15qG+wikOacdqsWVVhoSnyN/NpBhAzn9SjxVhHKKEDVlRipOcES6g9mmlTJ
NsJ4qvE9vWrKLXoocCGm1pKIUrQF4VIhvbQIagBcIB6Kou9XWLOGkE7rCnM42tLDs50ODoo+phN/
dWZwRHwuI1c3Hp3moynVeeuNtoqcjdWFTyjQZcCNAe58rgkJ4yBZoLhISsfm0cg92axQwouavVZZ
xg56hI15JmhEdz1PSlEAkS9BfaL61QQVH3lYJ64aPps2loRriKc4kkWtqKwVDrxKt9OrunsKYWx0
n50ukjfWqOt5gM7FQMOPiQTyZ7jhfVkjjRE0WdWYfidVMLWATjluQgn0f9U2BgFUPrsj2PXaVZH4
S4Y+I9ZSK8MfhO0Uay5M76WeVLSW8hmRzLVXO4V7zKZaQW0YuYnJT3ONkH8GvO+bYe0+R42JSMdE
afxldjIdpkDj3hmpmXk+2kWAiysgvcVWC2cdGGBjD3juIW0KLLavxa1tJ067ylvKBH6nualBsazk
nM6bviSsrZcwO0n0/kvSZ6DnNVmVKTXvlLik18rpci6U+YvhCg6faNCBuKbV7JLVSeUnOjGgv6QJ
nNC3rVG5BuVKemVPBNpBOnH84iMlhlMPAQdR4rqqrm1DoITnjJ58ULVBPll6q5+YKUv37dhNv/AB
hpsodNRbPckVWPtFOUxBEZVqta7A7mJcb6ceutnGKDzseLW43EB8cG49clpU3Ct6CYEwUv2I4sv8
5PUEYH7n5SE+sgOQLz+zANlAf6hp9lYg42xwpe6MYb3JzRJIGRrfLfDQJwN2rRVMvGG9sxD6voV0
VD+IZNafB7UaX0an6O21HSvFF6cPOYjS1rtXbFNeRkboGvg9Y5m2LoWKHjdMhDnxE6gbYZADGa03
XSLVa2y369zvco8v4zmjZQdtbeKilkQCSAxhOTbhrt5xAXa53CXY2j/o5qD9oCAbXuU00ybU3Ef7
pkK0Jg2aeXborhFpH/OUL7dChzxxtgT30OAGOXNX4qQU4tCsqs1PqRIj7jh7B9gxutan69rNcVRL
OpEVPvwgBzZd32bVhbAs+ehJYVvrIRmcfK9SD3psUi8bVuyrvsNsWrPbw+TGyt0EiGKtNEhjIKBU
RDibo63g+XpZ5l8ybUBgETMx+zP+xnke9EUdYTs6qp0WwId2+6Bwi5RF30/akdCFsn2qjCiZy0nh
7Ib51KJGBrsv881RVj9GGjfl4rOHl+U0m20fOK3lDcA5svJiTgknNA68z2DbE/nDsod+p3Hj9H4J
zr2/GLvFEDxODDy/Ta1yP7cmKhW+akQc6UZWG19NpciaFSHRXAVNaUwgRFN7eMqAT+wlbA1g1YaB
Xvw4aMpNmRdN5E+6nn136ZZhyxKPXg+fxnRccBZaGwIwLPobcu45hV1k5EoAOqp4EfYwyo0JiF6c
5AQ+cR/lnr0rm1xoPv1VLHKpo1sv8RxGl0Aa6heZtFnjD2WfXZuFozxX6P/D0Z5Ls1gJpYaa0/Ue
NSDNzJGjn0CjcuB46a1hd+NlwSlPT4uonUuh79rYb8NIKP7c5OqFSk4yX4ShI5WHorLGbKuGsdfv
Q1mXjV+WbQgjxAoV86Rx/hAZTqQVV4DmsDZFwgZmp696YSxXIysKHHeKW+EaHgIMOzhEHhs2xyPd
j3uq53AC5v7ehqMS+0OT1JTSaEohKW21j6LR0nAFZyZKN61jxw+J2trfbTTggGkOBD/+OCb6d4TS
5bVFs9D1wRJpkW9aLeS20NE4AYsoq/12KlTESEpmMAhdomnfmiXXuTtPNQbiTqQRFrmG9RgrSXyc
Itu9nedoup0ovN4ZWmxae6WsPW5RFrwDujfEsNXtxgF1onioD52attDxDCr+5pRNP6xWdvUKhpV1
N4p4vIN6YID0xrip9Gc9dKBRqHX4OaZ7I3HP6bvwprHaCK8CC5FS4iwrbAJpzCLxI+HWA+oc2Clu
lvD6pBAr1MGYlsvdU7XDtSOn+GuhNB1uBrN5wkBRrGst7+ItET1nipTCXcTtVf1S8eQwb0LM01Xw
8Ib6VYf1MK7iUXXHdcrxe7L6YbibLbVo9qkKVwMz+Km4zq3K2XLIJOU2hWc4r6MQkSg/1GO0K8zK
DH+gB1fc1LkTr2uzbJD1iNxMriA2cE8aHJ8ShC7SzIEJV2f2U8Wpvc1c4HK8MXOpaWtdxXaYQLf3
fmqiqZExh76TrYpq4PNNXtFpJyDoerSpsc61gxJ+BYiGfgZTP82hdVvmQ/6ljvkpVHhGoDGDIrqn
IU6V1jeF0xQHF/rKHLRdAmOS4qj1PZ2q9FuXLFB32+GbrNBYF8+Eux6GeEJG5aabOgo/Q23wTXB2
qHp8NEznsVLQ7IAZMBd3Ks7OhGkDEfsahdUpW6t2GD1AZ9FOtI/nr6M7ZvdmVxoXbt7HbVDrcrrx
itYdAoiS/dYeM8wktHpuCH/Qwt3alE3DnTGIu6FKva2hYKOHwDHB1tbAUXddEnoZp5HJue6dNEl3
dWK5R+5bMyZDUR1C7Fh0PbFQOqDa5tPcqG7quR3uSjMCaE46DWnXlVn3DCtxeJrycropWFT5qvQ6
5L6Usa/KhajZ2TuOV8gEYtLULIDS0xxow4SK71Fu5utP4LI5t83xe5t3LAdslMfTHPEy61qIATLe
AKgeezf9+zhF+A3L0ag3dQMxLvCMLrxVJguDGwiY2SUd6fynM6dIlHnObD5WujXEawWNFKwqtKq0
LpJ0HOVKQbRW7lonczXSqwYCbtVgOQrZuoHfouRjQzHRGzt7ZdRjawZKb+EIEUOgOsLJ6llRQ2hl
m7AMYUnPeVisrCaNflDScqDNwrjuVnmnjI+oivcmlp9q+DPXBn1vGRM2ByXn0dPSlLiMu2lK9nwF
ueZ8L6N1rOvjPfD2wRcYQH12oxzKYzubsTwarpLfhhEZ8M5p8HFaGd5gn+ZM9dyA2E/AQWomk6Sk
j57jFp+CABK7bsPZA9DhCzPCfcfT8j5wZZlCgNML5Qry8wzrJSKrWZHkyJ9z1ir9pp20RUJsjrG7
gsbrPJX8k9MkG3Ejhly7ylGMpOSvZwX8Ojv04HZxSGxq0TmaP4xVkfs4/xVQAqNeeQSvBNU2bmh4
byQiTj8zp1TumtRNmbveSeCnwPvnN1k5Lh4a0NgMK8koHQPDyOcckxditXUhZT9slAJxVwtCZbxp
rZ6IuYCSK8iRIKoS85mE2ZBvreHU1lYqEf8cZy/o4E18xbwBDgy1lxpzLU+pPkdt5FUBfDfoYKna
1pczZ7wCtSUhp6xGZXrqWqMx8PoY3Wojq9S9Q2yibTdarEdfXsso/wPK/csCv/Tv5spvaP4AZYPi
OaEB8x+k3PITfwPlbPuTC/BDA84P+nqRD/43UM7VPgHwwR6I7h2Nh9c/+gcpZ30Cj77UNOixA5Vb
EBT/wPnNTwD9+SNktMHKAca3/xuo3Ks33i/FL8sCjIpyPo1NtMHhDZx1zmgpt5QaqmLDyuqOxX11
0x2tx+hG23A/bscVomCb7JJUnpb+3t3W+3lVb/rL5mt70wp/+JndNaCUg4thLVcYEq2+yNXtsQ5g
uG9R9PYpYuyTgCq6P/oqKfG8wQ1lk33/Zcrf62edlc3/fgsqgq9vgbDK2xKeBKzgVJK3yB/7db1q
90jpIdKj+vqV3gfjvb1J19Eq3hcH8+aDoc+qh38N7WpLexjwtnVuXAvfZoo0s0GLYDtvxqeU7fbo
nop7V9tmhywo9mSHubOay8vyg8biOyO75uINAkYMwL16VrdM3FHmbo/JHkIum9LNjoC6t1o8XuaD
9sFb/jaUrWpQJJBLQ4uSVXk2v/ChDJphVgI6CdJRzM2Xr/HW3lWoL/15Ps/K2SDR3460PMkv+Cxb
qgmcdEYajBtp3ubjX+fUG0miX1VnXhtIbxY8MBk0GNhB9H88FszbAVyEF7uibbONWdG/fpjEYOub
rmT1PLiUDZpLmhXV0mKYw+bnopdn39rC8nBS5j4b7+ucHNlBwqyaxKGmVDLsqrF3nMAkRhruC680
jDW97rC/+vPELFN89tycIKSOnAYg58+VwlTEoWprKtJNMnyBrmAjKljWHzj3/D757B/wFcQ+nsXC
OsOA5COVRWjI6aYf2DXWBWJpH7RZz2ELfF8WEltlcaswFxLA2+nvnS7VxzmkpWV132ucyg0t9XH2
u5Dh8AVsk4+Qh0/FdaWUH6zh5TefTSAj02RdRjbgL70dmYzp/6g7j+W6sS3b/kr9wL4BbPguzDH0
opFIdhASDbz3+Po3oLz1Sjy6IYYa1agINTIyUokDs91ac45pRaPClc3L6BZX/E1/ltzM++nbn9/T
CQ6P+eDnHTo/k6zB8Z8OS6PryrSCUL/T3GfIaReaq3jsbPzKA1+2j+6dfet91p85bej/c1GLzjlN
GmrsP9U9vwwbdjhhhxgm3en7/IgS59Afwt16ll6ZB3FUP+lxnSDb/rnFTdiH9AR0vG6czDxCZEaJ
GiTZgcne62fiurpqj7o3u29493djMAarNwcIC7zWjYP8k47Nz4bM6ZvEurL5R3SkjNrJN2SFGYgb
VJS7+GieNdzsfB4ezaPt94fxIILs0ro1bg341ZU3uqsHPT19S9/Eq3ZjX5lX1tE5Rr7jK+fW0fjk
yfx8zn/4aafL6VRHHPWolu9mdsJxEPF9d5hc99TSqG3h8CioysIrqd3ijmJ0l372bE6kFD8/BId5
GvE9MhgE8B+/cqus5lSjMLAr3Oig7Rxf7Owz6U0HO8iuxKN4hB9wDZyFP/pNeK3v5Lk4Kv50Ud1X
N+2Zfljcz4R6v88qls20jqRgcxzhDvv4k4a6qi0nHeJd31VlfEncd3ubqlY6/1Wy6vZVsgaiZ0E0
wNSCmuPjdSqBOVxC4Nwl1TCzJc9JEXSZ75L5kzXq96l4E1mioWXlxaF5KuiZOtmwl2+4UKS/mMVg
eyNjxaOvYH3yOn9bd7FbbjlCltxcQyRmfbwlw7FFadeLCCJczU5Bj5LoqAR3efnZCv9TsPjhy90u
RQcU1x77QWxTHy8Vq0UX9t0gAsPNbper/lr86O+M8/Y6O3MC+zq7KYPmen2YZ7d8Vn7Yn9zoqSID
yTniA3J3EJY6tH5P29jgdBwBzEoE/a4+tsfwDCSc77B9krv6qvBr7/XP0/TpR0nHV/IHCTj7DaaS
k32vaibrumzjpExoEiTeagj/z1c4fXdcAS2aZmBXorOonsLC4iGWoG2WZLd4lWff5Ifq8OcL/HYL
COV/imTYtUPOPH1kdDS0xlpEFkRzjs/CWB1X70n0/LurWMAEtuWSb50NLlEzH78LkZktCJ9C9Tee
GimgTXye2Un/l/cC+Js3zzmEJRpf0U+l4S/rVyq0iY+T5EjZiPoytdTwNiryav+X94KcQGHVUnAG
bhi+k8mRGM0Nn1UVgdOtKu2ccPAauw0/efGn74Xllww9Elw2MZmOBerjE6ubdUSYVRbBTNYoWLyO
8e3JHlvUJ4PmdB7aLoSl26Criqif1/TxQv2EbSiUbRGUY2W5qkT2serF5CWFon9yKTDep1eDMona
dNsYItZjsG5nsF9eEcwqcDJOkvkhJZwrLSotGV+bHbV9O/GboiYXY4PZF15X42BwAYpRX5sNURA5
3afTPeCmbPXzolUUQDTKCqAmAmfmtQ5hW7RJJ/O9X2rtmi2qegT92yv7aOzUH1pcUU1Vlki5ge0H
1RBWUmH79FfqHVRCqj+pbpBWoTccZSFS6GDO+0HaMTALbSDIGdjZvdnGKo2nFj16VKxTft6swukp
Yw7GHMDGATeR9UNHsy5NlPXcAgeMyDkmydKHldfMX1N6mSZ9QM2ZaRxEq+q4MVGhICS1GO8GHGGi
lYyigI6lU4H7glZZBV+XNulNTgbtvFdX3bleAbDc2+jyQYphn6AgN+v8xHls8+/NENG77Oy8hdES
ht2tOYC4bVB+d0GOB9OiAGupVGcHOiF7HibcmMTMw+thoH3h8vbK2s/RwVJwF+MyuIZSj6/grzTL
dZTJujLrYSyDcdKpWVplQmegTledeuaqYJaO1TF343Wsrkp+VO0hTpPfwkaju5TEEa1pkhYaunZt
X0+7ZG4LcHgEn9JV7eG1eauVYJkb0ym7qNbVuAE2OQGwWnpIXCtjESaNLgVE9qIp6zMkuVxtWiNa
YsWgIK4zaxOKr+lM9XOjLUUiD+piKS0ck9x6l0bc1d5WFa3cwRqAFULDqno3ctJ1IrlIF4uXpa2I
mM1FeJOtfdgHNHLDJDnm1uhE6b6FUP09lQud8BICRxJYwiF8ciEXlIodIoNLp6vghUyNAyRmsMc0
8oeUcn/Q6akjfFry81OcrSWF3Bm+mZ+S03Jn2SmMpkgbKoDAGE9mVyqEL/t1OdHyQqiyEBVRFC34
qjEBo6IjHrwgsS+lbzTQOzlYoBLtwJgAwwRxyRfokhtT7wyc6ntQHJPt2h21B1hO5VB7gMSihtG0
at8stSy/qnqRv0q7gItWKRaWWDI7gOIYFWcqi7nnMAEouWNMr8ahxWJEijn/NZb8Im09YVn2y5A4
pAVGnTW+822tENjKUFe3vvGSuAWCFsq4slM615mN2DqCFbXzXUQCt+ETQ+IU7sDntEC964jYHial
eXKMCvEBeagOSQOx3dkPjdzQrk1vEOrW1JlSHmRTo/CbBmY3V1nCyvZjsAHn5LcukTuaI6nFS1m3
6yUSq/o6hUpByPfU5/M+EjNxZnPEUdktOaG8dBjzo0BpcnGnaD3Zr12cKMKn4WPMrrmmYe46sPM0
rzHJSgQYlOb5PtHSrCY6ZMmkK5ZRTYgdtJWnTFYS2KQ1Ww9ySsYnCrA1UAihK4Gg90mbkLDDfSny
4cq2FoWGAI/+woAdN3hINGBiaHK8tXtSrniOJmqkplBgajXkL5zTiSRwxGK9IK15aH4COa2rlA63
4mvC6QaP+I15vovnQcCCU0Myi49NLO0E6UCSvmdse5VAZvoU+nxvrFqNdMgMVEcV5jUAb1wZ1RwV
G4sr7OgVtagDfEcZmtoPi4L+roTSUarii+wgYfojSC+85pUw3iJREnJSQzZqD7bTI3GLoi7pYQDD
pwxIXs6hb5VJp7sIWyRlvWZVr2SX1LHnlA5937nsJtCFkDJjN+6JKHHpNJfI3HNiCFwRErS0I3K9
WQO7qgviOIGDSR+BUmh4nRjj0m0hlYpAj+t0OFoxyZ1dVGeq36N6WDwtdpJnuvdOFji6WIuriEjV
u5wRBQxnauhm2VM7TF46NqgDKN4n9EHGWmVWWqGSemlUdd+jYdA3hJmea+fDElfyoDfqzC6zju23
SWLtcu20Q8+cpuACPXtph9EztKaNdmNirt+AaDoqgCOngfKZ1fVF3taSDlph4/+A25mj7lLHcLqc
iB/PAFCodXw1EPg+enoxjMIfbOiA7pI5ScetS/0xKgdpeNo0JO8NgAIzYKSHtjv0apQd9XK0Iz+1
0ZMyTw40M0hk75DEjEr3BpZoXt1GrJVwIYRqNzn9PRqcoc6IxLWUmC7ZYOHrYBMi53GWwXsR65Nh
+2Yc2RLhuM3UWiYDeoNML42VwYyXypWLImgkdeSTeFSfG3SQhVM9mVbaa26sqRtmjqxOrMN0S2p3
zKV1zoQy8mHUBVEp6NsytaHrncCjfIoGbYYlWtiIKGMDAxihO42ZeSSWJ+CViOhywymqXsNhjUqW
tYKUEJR59urJJlWsA/YFsGccCvQvFQWp+9UZ+9ldOQC+pk45nDs2aE1XpHxRLnVLIVkJiul6tEkX
9ugvaq8rcqd6P3E4BesQLhvIH21Y7AI0TO6bUWloZLcAJHxb60gN06ZI/057xnpbLCecuXQ8WGxn
ollznbFlA2HF87KvkHVazF5G9YMWnQ0LFNZW5XcqKiZkKtPC7GXWC59W0dHRRQagqocZW5WIPc0c
xRM9phVTUAeaahc7dfksAM41rkwKSaRX06aPvd4y8yognegUz236TEuK+adpVnZW3En9Npp1zcOY
lH499LlezQidCZYIEPAq72CskbRZ08Yz6yiC0khT1v6pRUNI4K9AS+hygB6+kpCWzKhMNMR16K3b
u5SFVg1MJR3vkC45SgAmZl49OrzGhUW17buehNvgsLqEyECRJ8trqoA/dTuh1GbkOmg96ivAlrO9
Z/Wtut1AneZ7OxcqqDuG1JHQk8FA3F0b33KiRgeaU3182fTF4iBXcdbbxYpKOmaTar6WfTy9JMZE
8jto57b0+tQIb6t8Dvm+w8m6T0xj8aGn2skOEJfR7/SObPrDGqKfI7M1odZ7AVpneAbY2TVfYMxa
7ysVgTjoNLOQqNr7Yth346iqbhVCt9ivzBVEiU2afkHuHPtB2Sq4G+vYSNZAoazw4PQk1tOOjozH
bOg5DisVgQm7qjXpEA9QDifyOlZ7cem2zzf5SEA84gu9eYmWbu39GgVP7huzJt+bGNeaiy/YIeNv
Co3WVeAXXwyqgUSoXgrqrxNQafqOmtOf51z4nI99THzVTEE5j2vt0I6MMmIRjFxL30O7bs1dPJDm
WmFwWHa5zmZIGXGjBYu6FF9hOgzqTbLgXI8O4TK1zXvfJGJ5oIqtLanHxkg5ww/sFAEyCrvbJVpt
ZLer1o+Tv7L5n/ZCmutwaKq5M58459TmVRw29XRJwI5dX2lFFGZfxn4w+0MX93LaZ1BuNbdrwukx
TijJB50taB+g1yiXPdkNWo9NlRHo0VRX2C9M6QxyOoH7+MUWLXtH2vIKfNRcXRwX2nBW+FKL4hdK
ufbbPK+sTNFcxepeNEWmf+2tEgF1YenKEyjAKTqWmAGUS63hvHdG+T5BxrA4EVojhHiSLwDFSTNf
JJg8HMMrWLSB4TGCCjC4xegE1ghVxPRTOLowA1U7tJ0gI5jtB6IbByESbMTnvo3gLVNOh4nCQWcE
M5c14hKSrWEfnB7ttMcEbiDHqVRW+9m37F5SZEnEkOz1MYqSixol8nREP16zm5yiNb1jhRUUr2ge
R3tZo1G6HsdRmw5Ih5mz2ekjnWwHw1x3xpwg9rVAxY5uFpVNeQbEhth7qw5JUol1cs6YW0PnvreH
NXkso3J5FHixnD3JydZ6NpdCgX6aJg3hK8o0YeoZ9cjrcgMFFnpc0Hv7dI2U5NjQuol3A1ThKugA
56tfqHqN1pUss8YJRimYS5S+BQtogSPMfZTVqn6bFkpdIfYMC3TETqF3bxIo9bxvW3Y7Z0QOh/lZ
qq4qRO2SJfpaz+ZCkgFkSOOuMaz2ajby2f4i1HrQcQIII5vcOssy42izTzSfEoV3468T3H83ZEva
X3bKwETcaIOm+O1EN9y3ZqFke6eZehlQHQBXm5lwaHe5RAty0+ZLPHOUQhII0lFBZOsM+YyCZSqR
ZaerFFEAD11DRq2aCyNK61BrkC7TdjzZOQs5/YEx8toUTWrQ86iiZ00ZNHR+WVl3tyv+lvIC8EBi
oyhbkbGYhah0H5KjdVfyb25HZ7Bv5qHTqn1hKu2LUVjY142RgsiXKtWmb000OGLPJOFMbu+gbneX
bpMCDUo1ArsiCpuF0ECo+4SsRo8O2SirKSiLAQ1epIeqettnEDiKSibqXtoh4qKE0OAzfeXYdNUp
vDvf4v0qZwhqC6z6bRupYG3bbD2ORYuinfHdZRbrrDEvBeoTvAZB3xtl75rlAIR/YqdG1pAa5e9q
nojqrMGPAHF6WKcayfsqNqxlogMij5WR1RcNeNtfmVrb5y7hb3x9UBmiKFAnfA3XyPfV6LyDEjq7
eUINFmsE2E6b2jl6CAjgoVqg8lmR4J9pMrf1r5WusGICOyQ+KST2c0w0+2uIYVfzEyTAD0pnWOOd
SKuy8OQyibc65CC9gwHdvUhhC47iJazO3E5EtteiYb2r6rFGCokH4K1X9AnnoShy7RUo+hh+bae0
eFyQ4yf+SuLSpYMQNkJ7mVHUz9qJA4xOVeHVXvo5PRZKmbzLbm2EV8a1UT1K8A+Db9iRVZ5XRSue
BFss5zg3VUlg6VoXI0eUBLReCcGdIa4O2YNe9shksklO7Q0FofghN3Iy7NTMyrNjWfSpQI432t+a
cm2+jXCoxx0n1yZ0e0NpQuD7epK5oyGk4EyNXtQ1x4n9qGnWTXTYpqziuh8R4XuyrSfigNuRwwX0
+fkCJWcLWx02Mr1tFh3urctGgqQB/z7EBVOEJ/if38FTZwsQZ0bXX+rqbJZ3MwEXyY3itKU8S9e1
7y5GwRmlRcfZONFFLfTqB4YciyJLX49mUJScJKDw1WuFy8Vayx3yn/hLwTGid0urWrSdnqzokKmJ
FwQVG60QQdNMmJ5sZVxYaBCiy8sMcKp6nkScYV/YtmXOYWlsGxXSWI/9BXD48mbIY5RndZSZHPBW
c9DxFSxt+dK1kXljoiwK9ymqmYY9iVTfKceg/2FF7Nu9TrR27KboARR/HRyDGYXVt2cm0OCV172G
aLxoYBNfEkg61kGshY049OxEYzc32ca40TKNqW9boZK4JgfSm0VW7XqBLE5B0DuiDoyfMHDX90us
ifSAdowz18JQNRC9G0p3ZkU9hGCCyxBK5nIxezSMJep4u44YgzPZlLhJ0mjCsUnn+rnrbUIQWsF2
w52zAW9RnK5PZi4lqIa8iUCBpyohtwpcNFcQ/T4d0iiOEq/uszW/WVARMgK0bvDJONUrahGxubrk
e0SOx0Nfcj8UJoDwnDKGcow4XGkusGP7pXI0xm/UFNGlTAYtgyNaqkswNLJPD8uYGTdhK6znEIPc
LVa8MDzXcZ7MOICadI+nbKJHNWSMvEzLbBuxZN2VeFtYMBxdztCIsz6+ScYGECphXutZHDkkIMdm
yQvi7MEpuuZZ497MO6p887C298mYVWzNmlKJ2V533XNUdsadPlrrXVhkKz8ca0XnSadTZ86D0/i9
1uv5h5YVRuvHlC4xLBVJB1g813NvVRlEgRpWzUNtCeVJC3l3xDcYHSqJcWZFHi0A+m6yjL25azUe
0IVNNslE6HCTtq4kqeBGs8rG9kWKHwCFYVPfTU1lf8FmXVzPJaV9t+2V7NFZNGXm+57Lhopy3HUQ
80PrpkaXP7uzBtu9bSwr9atYLK9lbkL+LqfIvMwGZYMaGyuVPqs0zaskD3s8MmYRg3xOB4GwrkBw
4Tlm295MxsjiPpOwABR8Fu9JVHDEwmcTiaCyUXOjEAUv7KoYRqi72jQ4jmFL1GVgkLHNsT+mbsAp
KaJg09VqTXow7dvpjOGzLrwkQASo23QsVNSg9Atj6KzIz5S8xp/SIqN0cTJZkrxiJ+Z40USpvZds
I1KmKSdGn0EKmVqgQ0Z/XgEJXYkt8LpW6ndVaFrPw4gKyJ9TnZdrm1PzbkWCSS8lhA+ftAypRWAf
iN7AE3cvxA20wFmGOHk3tQpivKZOxUNfO/NTg4b32mnyud6JyeivZ1mO8bY+dW/kiIuncZhwt2RV
uuTUsE3jCyAG9cGoeyI3hFpYg9vKAZdb74iB6YH4eMVF3Rsv52a4VI89hVjFT1QE5kkWNok35iHH
cRmG9ksz6SNF1iQharppENs4Se2c5VpnkAjGtgAPGOJtPWDBZvexaoPzSAGPgq7tdPmz2enE+4m2
VGf2J63teDrAf9XLo7Z6QV1aLh6bMZWZYg6bhTwNKmCuZZoN8lV7GfHlzWP5I58w+zsQg1MPwD/1
Ey2f8xDVfVl+WRKlAJ7dV+ydWw7giT9GE5tqtjtD7E0q8+oZQKHiTlqUNYbUZMFvlNi6TyN9uh/w
IhIyEqVGMLDZVP15JVWCM3PhCOrL+fgaxzbSj8aa2A1W0fc4gWnrsutL79QilEGuNfqZ2UbRrtEw
7bjJSOPIjSqHXIk8NKdvFlu6kJNvml4Xtu089RQm3utw6g5SCm0IKDj3vQeiW3jbkTOQ8S4yTTwy
mlNP1xUHtfs1HvNrym/hRW8sGL6aOB+fUZmusJlYJc9WPNCvGKtyK0CrpFV4wWommbVK1/vW7pXz
qLTVS4EbqveEyNdXEdsMIiq33WO0zsNTNUw2NTORLt+dbF6ApbQWTRKsNSmg9jFHZUXhOXINLZ+Q
Ljhr912l4c2gtbT53aGawf8N5MXDPGZkLmR0vAZPWRXnh96PDDzGXYswnily9de6qzBuJJDmVbw8
IyrhOFaZACfrThs427Kq1cMlpsEVAXvOZsJVRlLL2VzbOh7PvmqOOWkw7K3Htni1lcb6qtASRyUw
LsV9onTlg+wpc/iqPhedby2ztbD5SiUqYpTrMaSYXqFLkiXhVb+0neHqNR4TN85L59mJ49KiaBRS
5tBWtbnVrLj+EbF/IrOjTbfqhUjLt1Vr5wdrcdpHgygBRqYev1G+ZIoL6b4SAOXo7UWqrOVLQVsX
T0NVhLNLKqB2TNUxhfZNhM9DGhN74imVtG51TG/LLlmxGPLxIW3zCSrI1Z1hCfw/rTlZFub+CWZ3
3UBKo1LGHsEbap1AkUj2K3ksTvG6UgVhrE7WKr2sTiNWc0z0qde2scZQCrPuhTigWfL7xurSykES
uJLqviDVCFkxBghCwXZ46pDtiIyHE6S6U7LDyVjLhZlKxhwO2ZupUdkVZT1hDW7fFs4XixP6w6rU
GB8YROGPeaDdSGKizAe6XZbDsU3qyvWilcYTVoGtLtOpg4naRJ1A4tN+7eTsTjFyNlTCdu/ZnNqa
rXUWR24zbGNW0ynxBao6hGswSWjshJ5OCdY6ygvcc5gYhZ/zEHs3KYd08Zysk5qrFeFo+rO5QJIP
xzpOAlqRIRGzayg7z9Y5jlwy+5vyE1XZKZXa2PSd1kYRQAeJO2EjS/7am4xoehlq0eQBbssAm05K
9tjaXOtqetbpD1ii93Lpd7T7g0q3/chxPIE5ZFDPqdNdqbL0G/1KoxpIe9o3omFnjMeRkmerz8fC
vlxBQ/x9IxoEBVo7lWoCoX8ffy82CSoggkZ0LI3mQdABu8rLaP3rq8Cdo1WrQouw0GmdCG8aux9V
Z+hzECpN+IiYxLrSLSF2f76XU50D+JiNEsLDNw1JZWXrG//SF047S5fqaqSBQTbPvTK14yXVCeto
s8EEx2hMfynz+Xm9TWOHSlEBWXXah+6p27DPwqGn4TUqCTNwkeQZn3xS//Gu0FvyN5HEILf+eFcD
/V4UQPgry15BUiYF8RwG21Z9c/nX6GE/EQ1sX+iv8hv6+NBOcGrTZIeObJ708pd6zQ0r07ADbPPa
rBPTNOHgNTk4cOgW12WMm/7PL+60oc8lga5ydzbTkA7A7uMtponMY4B4hl9VSXioREF9u+8MXwMD
+cnd/X4pvkN0t7CtYS7q5okkQnTEyZrzYPhCYsfXG5xcbUStax4JR/vzXW0P6uODBI2ySVXAP0uw
JieXYvIyl57b9QXgv9GNW5tgJYJM+r8cXDasHh31PZ8jAwCvy8enly9aFTlhovvZpGkHw2JbUc2W
/EQX8/tnAdfQIRaU2Rs9kXUyhOuloy+Ozghr2qLdMq1bbN6ELHYZKZbPA9mZ1NWHWfnrhwjelw4P
/gQVf8ApxSTNbTWcFmpUpVnVO2o06hGbbrz721eFhA41ubWFRyI6PnmEScpSQxY0cXt2O54ZCR46
po+/nS9+Ctq2KZDEZ9qrpzhaY84wQzqp7o9odjjPEwuYp0QY/vleTucLroL6kPxr3B44M6T28XNI
eo5OQ19rPviemYZJCHHNIZmOarXhF0rS3Pz5er9/5lyP2dZirrAkWLqP1zOmxpiofGq+mqvYnYQz
3lrVPL/9+Sq/f36YTzY1IA71bYU9mZXWCjE4FU6NWq4prxPW4f1gNN19WGLGBm45u7Ftszn881V/
ny025SpTxYamZ4I/eZbOsGLgzWONuRDjN4HgsxvqPdFhY/1vpuD/hm1pfGv7oX37LxKKu//aDeUr
nsiq/D8QVmwwBf7JwFRUbdV98C/xF/7xL+n6vwgIwB3ENyANJgKG6D9Zxbq2+ZAIfofyzOwE2fb/
c76Fqv6Lavsmq5SgWRnZvOD/ti+p8l9Ic4EbIyVDhYci7G/sS/q22P/PbG8D1GbvoWwSRcnvQwD8
cRi0DTlrSYZioY6G1nQVYSzIre31ll6Hcqv1kcGuj+ZLoKvN+KKUHJ3CrOZ4StmnD9JWWY9VWT7l
eYmJWsdQR8KTPpAEoZQxeJTVJCNxGovqhlwiusoOIpjLUg1DIr5s7OOu0UXD/WQY4ddcnTbnNllA
z3VbFhdV2eKTLemGiKFoV9zbOhojQ3dotkP5ucwzhSzz2NLvBhqhFhqcyk+K+KGJlOqbmLSqJUax
NgZXYfHCd55yEK8mVNz2FH7j5F6+zE5rik9WNbk9sI8P1NA2vrP5018GZ+XjA40dSDx5AbAmgTdw
v1ZDe8YGKYenkE32F0wv6mufTXlgrvraeVM/zQpYkK65BSaRfUPdgAMTVBA92L5W3YKNGufKNblr
ZYFrtSr18SyNqSQfMtRfn/z4j3Pw9jEw+bK7YBsKR1A/hUblCFTzZjuya+VcB5NjhPtSLuj7BBSU
BmHfJ7uaEy/R7xc82UFpoRLHFj1aAjSpnKbKdQEYS+04VA76l0XPdvADqGHO9H0GbQc+5oKG3lWe
y7M2XL7JcKQd2npzNn2ya/i4OPzzu8AoUtMH1QVR8GQClW03T3zwBlK1MHSJdazOqKuGn2QS/8er
wByGgctjZ7L++KnUoms6y6r5VGg9XbSt2gY03T6DSf9Ez518kaYJ40xhoeN0cRpboWnZmiDBM10r
3do0SaWLkRpHGJ1LwFRf0VmrktDKZvmmmK3ytTVMAdUaDcP3Vlub91ghaTjhCpqnUSiKXEIAUJYX
RfamyhxFjc5aHazDTOV2iAn3JHSyGg8KDjcKJpeDEw03qjYXaZCSV3w35l352LDJPFuMou08I8QJ
l1DAx2Y8TB2H+q4kg1DNj7MyytxV03k9aqVmxv8skv8bK1f9Vt717dtbz9L1f2G94kP6w3r1vX77
r69v7StbmV8st/ydf1tuJTETwDQBCbLX45Sos/r8s2YJabAwYXLlWLedDxT+0n87brcEChP4jUTe
TMvJYTn795Kl6v9ic7ftg2nmsN7h7v2LAK2fyOb/+ZyxORi2xYrJD8DoYLBufRw1RBbJySDBEHeq
MI6ZXvCPYeeYT0Zd6WcjPYjnGpg18dOtJoM6bnoP4Zum7coI6SbKzjOkcmaDIrGi1JLmHfbbXMmv
zbrXv+t2Jc8HWylqF1M45WMYSGAmSHS1H0NHFdcp/ZTEz9DAf3NYGC8gfUJ7RFTUjOAZD63qiG8D
/YfKS6tlD8Pc+AH+QnzXi0VDsqTCnVMA1SE8oOCaj8uRYKbJz+CLPfzyUm/+eSC/+jR/np8+PCey
CeljItTHiKiSj/TxOZHlnTdZqb2TxiAfOJKiG8ubedobA+gYPUJHvgl540NklMiSY3N4MRaH9jiA
GbWijRXNdyJJKbmllhy/Kma2VZ4R5sPQoTWXV3UewHQayXOl182sPQxJAHVu/cRS+R/vgzkYnioH
RhJTTteIsYssY6remTPi2yIM32ItW/Y5QkfagYK+Cwq4tp637kykoXiPzVunmBeC2KHQLFademEf
qT/CPBzP8EzqaCiUC3TW8mhHcXuegS2+oRaeHqFDJH/nMObd2URs2RwDGTbo6k5KLa2m0Hlwondo
/sUFCgD9wqaA7i39KC+2XMXP1tOPmw/GBpej4AL6dHurlnpy2kWXnyxsOd8GLX/EY/gQ56saGHXa
H3rYgOfhNAHhqoDeTOjt5pSMrz9/dD/Pgh8/Os6IpiLhSMNGlqd1uSLtUCXM1Vuy5khIIF6CFSTl
vHmFuirfwWQ0ihdCizUFovcABeECPETGtbcmxvJ9Uhu4akULvyyf5TVCQiI2hzVvnsdwpAqXQZD1
daWvpQtFLDkfbWmWQaVa4muViGCksG8gru5jlO2tdrs6QgwHmt/Rt5Jgjlt0tBFt6tyuP6mo/bRu
fLhtZ9ssGJzxQPqDwDz5RnVtqkjj6180ALiNS899OYNcNT22c4Oud1UoUwMdVFhLZ4iNejgTCMUK
3F3lQLIIC99ypJCv8MiyqVquBhphQJ6WevhmCqW/ik26J7vZsL+Ydmd8hQQ1XfGv0KTGlLCZhqpj
WcftpWpUyf1s219APlrHP7/a7RY+3qKK2YsC8c/qEBaWj9MJg6OCBWj8qBuLemGYr0GeoXVVI7V0
6zT8DCet/afrObgDmcDU7XNmPfm1KroJWCXQkB9D78yPYMaMYEHW5mNrKdLjUDjyu5Y51mEU63lM
kwr/Ao4PidydRuDIfEQC7nhR1a0ofMspzQPI/yzyW10X+7xwrKNQbMgeOCF7QJ9oir11kd2XBBXY
/RZARLcQNdC9OmMGscz+XA0V61ypLA3dYNlLgu80dHmG0545CE3eGf3qNUiwLT6hZav152f/8ZDG
sAZ4spUYN7IwHH37ZKNY6Ik+E5PwMjnh6GdRq+AXMCx3Ttv4HKG627G6fHJJ1vjT120zkFnKt2BH
CmQfH3+cJFZv1PMLTg376GT9ZuOh1WxkofPZpLW9yZMva5skec3bcdfYNhW/vmmW6kKw435BXgwt
p0JxVVPCfVJRhKXg8TPPjKb1kGGvmtyEYKTnpE2zy0U3p/mTn3KS8LY96J8fnGJscvXfHYGZAzUu
ls6PSp9xMyxwpdyB3tiNTNsSzcFYoyGmkGg9oJ5VNELrI/EYo91/lCm67BK0wfWMtyD3VYhSfKVz
+WbYIQ2w3EgAP1ojvZyxqQF/WG1bnssQgaibazGKcLrXJpcsrPaTN7lt106eLy5mRi0VA04zvxVa
lWSF6inM7zn2jAhJ5Gy+Kl0LwYqhfj0uPT280i7Z5RBBrAY1o+dtpvXtIlGm12NFaMibTQTk1kk2
Xa3V3Acqic40ehCHfp+SaHnf4tKhW4t1/n/snclW3VjWdd8l+4qhuuhKtwYDl8JgOhpgw1FdF0d6
+m8KR/4J104z4m9nL0ckEbo6kk6x91pzsZOY9RsT1MNFKibzYZbG8LUuQ/2SuXjQgTjtlpb9MY06
tPfO5A7LicRlANROgA5qwhJ7C5G937JK0c11pSg3WTo7B2XWrTNwRv25hpkLCeeQSA+AakKRX2hm
coQs3LWcSwagbH/+/PRf39AlM8PhAEUl1+Hd+PiGGgNxZq3Qnxo9QhdLnaQIQLlxWFGjHPpTW0yN
s9I8mZ/ZpS3xX0j0sWCuDkQhigSdmq7W/pgBa8yze0fvrGsYc+31Ir9BaF8BYfUR2yDIJ3ZNYE9q
y+PbHfzvrPMvfQFk/PfDzs1L8SKesvcnnbd/4++jzlJoo5myOIyplrJ8swr9fdTRnL/Q8JLRZ9pQ
tJdwhf+cdey/KJTx8jNBchAhsfU/Zx39Lwqvy7eGn3R5rv8oh2+Z+d7PjLi5Kc7RzjVxNeHv5Se8
nxnZM8WIRcOjHSsaU6OR3VHTJtJbQ5NrBGbnymdaJuH23Qhd/fzvvz85LG/z6VUJFoUezgCAiDiZ
jx1XTDHIr+NAmIzvYiW8qScRf7Jl+u1FiDikMEG5H3v0x1sj2rx2ReceSUQwHyanaW9TUcvPVrHT
TcQygPiHl9YCl6EK+/EqvRvWTW+6R1RKme67ujCPJjjytfBGdacWzuOfR+50pn27nIY/mqYM6dOn
bJYUeQC6Y+eopVp9pkrjRoyadd72LFx/vtDvRg9Syb8vdFrSsQtP73GkHses0bDzYqFRyQz7pBr4
u7fPWQgl7D3wlp8etG3RDnkU2ccc0f41f4RFWJKwfkDCqmzgf0JchX4crf58a6f4F3rhPDOHcgFf
JIYK9eTNyJI5nqLMPWKyaVaj2URIbEiLWIWRZWzwVaY3feOF4Asz595yW3tj4Zp4jgXoRd8Ie8R8
CYHQTuPVhzHKtHCVFTmSiz//yt+OjQtRAiQZKoTTPUvfNH3tJQ6+qrrdGBAnzcBNcBhDB0WpbMze
VYVO/h9VJReNBr3mBU8DtOwts+3j2zz1UQQFUD/KpNMOejN6i9k0+ucfJtUaPn5690w7Sx3n/ZzT
KA3RVb16ZCFNAz10cYE3/WeQqp8n34+TDEcQLsHUu+DTTqe2KhJJ01TxuZwHCL+NZcEExgRYHho3
Rw0fux7Y4ExLHESz+oITxoeCtIiALK3fkfBTv1o/4cPwnEcfCUXl+mPBI9k2c+sQFYAh8tyuZ9db
ARZXkiCePfs6fYMc0+kMr+ak6Njk47YkMhyR4J1j59VdY+b26KM8bV6jAfqlbwmE0UQTGMBzEZ+l
GrucyriXHPQKX6LDve0qYAFubmp7ihdGB9ar11Kg9XGL2BO3z7rtapzZfLHyXNCXOFbSDfHGl3H6
ZGkJng8TY7YWlNAKtpxJjLtwNAsXebJnXC/4QblpiwrxL/Xh/Ii4eCaEmX+g+xiQwO22ozU+2hr8
fT9Dlqv6Vl3lTVC3lZsH5RTzJzV27hczKtDPp1qnfBe9Ll+bJDH3btGhebVowAyBi8L5hnH09ros
cm+vzTm0ez4xgZSyLPN9OUXdrWqkerIRRRfuCxWub1C1eoHwFpgsUPy0HKMtsvahXAm7TV/B1XI0
EVj5xTquu7k8xxhstJhFCiRwXWQh+hKkXb00coCHzPHM2nkgaJxD2Juju5GupT8WoR1LP/fkXK7M
WjHImXYjiMWEFns3RmzVVyIX9QW2VWp9CRK82yKxEXGVroJ5Wk5EIslhkbRW9vjNVajauW7mGiuS
iZqreWits1r10Ep6Tp74SRIV2tZuZPqAY7eAUZNaAwhwU/bnsdsO6VofqiajtVWN4VZVIUaucscb
01WE936VRKpJdd22kQk5LrqJlWWL4inWhgpfmxJTk9JwdDwDi0GJ0E5WeYE9vUsCI+WIx2kjQo85
Jw4sfYJSxXdrkGjkTPxKaSBgcH5Xx7r3/Lx14rUhU/3eqXo7JyIlkVjWTTcEXFmPBhrnUgsvyrTX
sy/1ODoFETxjOa5c2l83XZx257VRGq80J+3pCob5eIaraLzALFNrPr7aCV1GkeMfw9szjzAGtAzj
/8xJcFuQFEOXbww1ZZNYc4bG1hxNGF0UAmPU3RNeSoxd6nWtwSxHvdqMxIQNox4i5CuH3p+EdGdM
FJHzOrqFist7cIkmofxBjbJGGcq6QtzwCkdbkqxD5BnfY6mZd3qatY8jjrsbZ3SA5A+JPdmBrvTG
Eybm7M50cuuYGnP8zFbcHVaxSQYXnIEy3ZeSt3lPBpS8qCWf3pbUqJIDWqngUp3M6jnWRx7Q7Fr5
8xLy+Y1f0N4Xg9PZgV1w/Bj0HMkyZDtEl5mBU3EaGrsKKg8W3sqcOa+EBX2Rtc7YCqDFXpquULSr
S5uyeQTJh3CbFmnyMvEYQN5qxXCr6Un53U6V8JsLNrbyy1EXj7haza/SQOTpp15SXCaFoMaK5UoZ
sceUKVBnk5UwaHniVxCoqVQohRN/C5WIANZWjwrI2aFFt4dUGXsTlnMzbkYMFeDpC6MqVgrl1LvS
hM6sZss7KNX+q2wTgk2mliYS7ruKM00n60kNxGyOX3GihMd6ItNkW8ctMoIZO028zTlu0qgZh+iL
asQ2R1rFxU1atgPC/jSk2g6NVmgJrJJYe8VfDlsgYloGidm0wluxgCF1j3R9vOrwXRwpfGH5jS1F
O7fZquPjQUGorjFKo7SWiic4kWbk2jBMQ3ZMee9dX7pVVqybzrSu2jEH7y86Md9pwizoBIDS2A8z
TXkgx11fPeZ9U85RYOpxqGy8QtGYgTAMIfEK7NLKY5wFjUDhznSMK6sarRykee80o3FDp4o+Y6m2
+gVKzw4uu2JEuLgGSr8HhaZ2+6XNiDhYFV3Bl2tVeoUbl/8drpevQvoUuCteCG+ul8VONEybGM2g
J89xth4URz/TjNh5LUrKDetMJvN2NmChBWZcgxDMEHwF2OKHbEcdQT1TChiAPmR5+1tjZQCJKxVB
tDrbQxH0hq38GFKl/UooimdtWjnN3bpM1Pixp2d3pQK4flEiS3th/02ggoT4IYKqwae473E8JisF
/7oEuu+ax0pHYLw2StSw2lc3btXbeqoT8BxTK+IdCGJBvJwVAwGvjDKFER01E5KWKsfT0snMEhty
rAlAkIk2rRTccHK3tKCTQDpJqgfzGKpyZ2RVSpSU2zgXOEyFs+tol2vryagJ1sVEr8RrCi+ZEQy4
gO+TpHMkdicvvw9V7GE4RJK+Ows9Xp+VQi8Xbbe5vFmmXVteAFcH2qRpRKEN3YECBIB9+0k2Y1qs
Q310KhT+7VDTRQAjgHK5C7PAmup82EiKaizxaLMR2Nuojtdqgr53bfa9zauoShuDS5SF3w3Ehn43
ZioeL2LfhK81LEQbth6I/icdFR3mgrQxAseLiw5DnEWCDoAcjM5WPOag5YfZzknAKAfNjzlWdD5F
FTIex5i3fu2kYa+vOKCmJGTmmcCJr0Qs8zbw/PqLqsux27S4/oZtiLOO6Spzp2QXh4WtnKtZOUQH
YtBCb11aaYIaty2Ne4ed2d6O2nyAdGM3D+SOUKfvQASFgZVSAsOUELcEDJCN4N3mhsn6c4m8nEwg
WCzWEQum86jXI4aH0Ksn9idzpwSuloYpi5CRZ+yYRqT+sFha7myG4Vz52PuVS93GiBzAYUhqHorN
xsFAHcJw4plVNwJ0Qx6wGvWUnNBJ137jmMXst8YoBe1roZHbbYTaq8Qt0e/0kCAeDEc6JpcpVCTO
bCORG47sZAfhk6uUHcFS+Y2NccHdNdOIaaFeKoiUbLxSHw6NparRXTiFFLdMa/bybeNpqIh7FpFi
k3VNT4ohH4a5qtSOVY2oERdHnDsh+FxFY6gjktA8otLJSKsxdnk1AkRfnzsSIzb9W1jERGxEueRH
kEmoDHv5Fivh0T0XwfgWN2Emonppf4ZQvAVSlIT0lEH8FlRBRZ7QCmPJr+grsm58m51KH7AH7omg
fou7mN+iLzqCHC7R6hOIkYcz2RhvMRmRnLEncdYyo61ckjRIvVFupYW15Sy3h6HbV2+xG/OSwAH0
mjCOt2PS/+pO/3Jprf33stM2eiqe3hedlj//WXPS6JNzDljOcdSYkXdxvv275IQijC7SkgmN1Jy6
xdL6/nd7nX+N3RulKpWY6p/VqL/b6+ZfHM+pNIGv+bdY7J+010+tAA6lH4o+CwxnCTF2TuXhVgpZ
KvKeooqqLFO5apIKQ9BYkLBCKXdNrSvneYu00qcNVTFHtCopWVBd4IVOU1nt88iwxlVXO7gamko1
vumpQm55EzF7H7S5Scj4xWIIiGqqU6ImoFwYV2FeW8OhVWaPfc8imVxAIHFSYGGWMiVIgxg7v6jT
dDgLUYXEq8ruu1UclaUX9BBAmEeKJFH3GaKB4YBktA0k/6S7BdKkHaliYDBtO8hBUD/EuTJ1fD+A
C6KEgKiuvk8To8diRm+zO9MjQp52c1K11lM2zZN6MdezXu1cjyQI3xZVXq2kRpU/SHRteHUb1cEg
k7Au78skRtzehwzMyimXuSC3sKzuqUFF29LDB8UWoDG3lTMMPQErDqX3OiuadpeQGiagUGS0Niut
Z+bTxWCfyximBhuh0Hqh1q6cWRYyUsIJiIvDcJXUo0/KnHXntjRR/bnVqkNpEyzCSYeZYGeltVTX
Qx/Vj7Md508qpqIscN3a3opQga5kiSm/9uZxJiMo88BKTJGZ3oG5Sl5MjlQlW4Eq/sLmIqejWPUV
WwzVzAiHYKLi5A5viYPgFL70NRbdIGtt5U4JOzwwceaqRA2Mi3UyoXFkbaOyji1W87DZKjb1sU0R
emG9tjuzezYTkyCHqkycGxW5D5kvsR4qq1DIwg6WiTpfzxgiwt0wgb7EJON2KxQghYng0Gyeu9xg
yZx5LhjTPCX9Ns1l/oifNFoCdXAf+DULQzAoxD5gw6dP6+eiieh6FN6wYR847kOZsBvD7mOSWJQW
rFNWMysBR6+IDTFv1tmYIlLC2xXF0T6tzNjA/o23HE9ty+hpkaLofs0Knvl216bEHnB6igPh9tHV
zFz8bAwUBPaCOtsLm0ZzDiZL756xMxYPjWH37VrxFHaUI6bUdC2jejyr2rl8zvEmGmtM4OWRJLLE
gZ9kxS/Ivu0Lw21Etk61XEKLz6HMrKYBGfjKbET+Q+mcaMJc7OictbMcJohhjM6dE0KHWHQnbRSE
qduVZ1bZafc4J7KL0jQW17hmygJvAWFAEF369KZqWgtSQISOfWv04Zk9WGSbjOz2ApGa4YOKT9pe
uZ09sZdMqph1rWs4WKqE9fguZ7zepzoWmz6AEB1vvw3IdgukvPkRe0PKr1vAcByEMzAfQ9p1UPpC
2FW+Br3vtVFTwE1i0LGv93POA8UwV5+HoTUDNzQAk+1HLKDLsbHEwWiLBejlpbQZtwTaNDdzWb4t
4a3ubpYdRkwpxO7StZnO4cT5Kv6RJYWd41Oi745Mn8yqIG3Mcd0shBaEq6Fy0MyxeA1FHA6Bkhb6
j9ABfnZD3PL46sDse41IzoAemiqcri3PDOOgx7/44KJJfbD6cSBgItXcr03cDNZ6VOlfsgEuSfFu
JNIANiivcURS4AalkfeEF30JUSP9sCfCy/S+2CIUL0aLh/o6rHTGxeaVzAIAJPkhr9V5XvdC4v1U
eCx7HbPqvsmbxVY2Wp7yOCuWcqxc3Zu+itx0H5opU4kz5+hKlLgZJUE74xx0hCNGsHedF8XbzKMO
sSvYNjfXJFrZNOKGMK0PLkXQPbPGkjFYOuwzOYwarl/OpXMPTdqFaOn0qrMBIuy+pm3HzRV9R6ZN
BW3viwatZdi6aew9azqHfkyjEcZNrxmbS63yqAI1HHY3IQzA3Of3GT6vY8Scxl7IgVOBs47VRemu
XFKr2ElbMw5xYZGrE6S9nIoVUn5X7tqGMsuqlY59C0UPkfHQ1eIyhirmBgaZzNew5ybHn5vamtdk
WpZsTjPwWBUmcA/XJfq1IOrmGq+81RZEOtJTqIKMBGW+lxEQYZAUTXdL2mPqBS4FLhOOiCYuqIiM
b8+9PO+RaMS8Snn9g8XAKfApWyJntJIUA7doUszxTDQLlMKcyFqwmdT8rgJJ4JdTExHWopQgeHTA
gxz8tDZxHnSXTKZnkxjP7stEUEy0F7yf476tSiTAY5mTmZDWmE5XLVlOX+tQYWPao3BKz0ZzGug4
0pQOokHN3A0orQjTtVol321OGYRn4SwU1fkQylb7KtM80QNJogrBaBgI5mPVhInKoZ7Fe5XRw76f
E3JzOPyX80gz2bMUDrfKCA0bI/JwTjgP07IBYegxyaMe1oFW6UcB0+tVuillSTPKiYuBvVTnjyLJ
oFRyWuovwOpp6YPkZxm3mabMKW8FUtZVYcl+WpfCNV7qSloUNSx7G9syOdoz6T6+O2KBp6hlnuf3
RUfVBDCn1t+2zsSkAvRAxudkpTnVystqKHlhB7oFjNAsX8PM4KebCVUSBhvwjd+zzfL2bgsfIUB8
EN2XqsieqbP4ahYpjw4YtqumaxyirJKsuQmjulLOFSh5PIPQRdQqRiqUwTQIpJXwB9t+fE30efrm
GbX1Ixd5Schlbdrngr4CIc0Fx0Eu2oTaz8bN/3bd/1oQzf99170WU9W933Uvf/5z120QI4MKD9wv
bVm4xfRl/9516ybNXMuEeL4wu3GT0tT7e9NtaH+ByiVahi4U3juA/f+vz6trfwHbom/paLg2Ec47
/0TT+lHfA5uc/wa9HdotGjY167RN6SpTqTX00oLR5ZWWxi4vs0NVQ0mhKmhm7aaOb98NzKc93r+v
SPt10d3Q6rVPujwA/tyomeHacdo/M1SwSaxbf77Em9jwPy2ef1+DWp1KugsbM45A7ztJEE06KlBg
Y6iK74lTzuiHvIaHeBf7lyQdcKeozL83/gFW7s9z538PKfkohHy7Nl1L/Cw8PTTvGk/u/bUnpp2s
KUJBkuz3qL3M2BxEdnVWATYSQkFDeJETUp1Pr5/c8y/XdWmXLpZk0itQ2y/HvvfXjXvgLSn144DJ
aJWG5VZptAumrzPbWFuGWLNDOupE7Lr2J63njw1JbtglMh2RCi1h+oTa6WB3rlKKaSKAEnwzWUED
wCHDqdYZZd6Srd8KILj1yQP+5a3lkotziSEGIKW/CbXf+ZbjwXJzOklsvqrpuZVyOGAwoKLbK1eD
6tw1uDKvsb+ln7Ref3NZ5BqkV6C3NDUUgh+HWJVD7ZRxEgUsfglZ25r+TIWsXYcy3Y9EBRrewaTS
8/3PT/Zjx/1tfLkqUmpCGLDxnT7YWmMNTicS2zPFbIkq0LrsfsrcXG7+fJ2PioWf18ElRtvF0HAM
noovbEEefVsDQaC2RXVa20idjbhanI3Ah/58qY9qheVSlqoZFqJ95PzMiSfvqi0GzGU16q7CgUIw
X0idyWb+5CK/jttyEdQydMqXoIDlvX33kuDKzkpNWfqvDYzJzgmDdiSM/v/jTqzFsIxAksiAk4vk
9FWAzRqQI6Iy3CiDrHw5V09Gon6mTvjdmC3VlkUHhm3rzdD07nZE4iU63zivQaQGzNtBB8mOj++T
G/rdqKFHYqkyl+SDZeF5P2oc+lxT50BMMmF061jNTZ19FkvwZkH+MD3z+AnV49tVeTTG6aApsGYq
demMD63W0LAxdEL96nI3NOXNTNS0KEYvXU1aPyx45XTXeFMT6CBAr/Vm0NgldhgAJTyef37vfGQM
LwEA6MhPh1jGHHzp70OxnAuHRlQejpu8dMPrf/zOkMbAe4n+wDBQun4c4lzRDNEKNyG4AvEltsV2
gas3n6kvf10FXYsFFs++i2fTBq7x8TqdWmkdTCcO4HJ8bohl3ghEA7ijrBVqdWWtq+ULBCLsK/Sw
/ai0YwTMdd8eYktNz8lljHdmIq19DVK+d3rjtevRII+IRgle7tUffx6VX5eRN/cialGClyhTnrx4
JDyB/TQdRmUiOuyHE17AsztOxt2fL/O2/p68fMAFKDSz+UZBdxqUpXnzALrHSAN664e+GmhR1rm8
cMuQ8iAFMToyTatBkZnob9i+IZtdn+r9usGXsiWyo7TXalZ/Mvf+urKwNUTxsmz6QKCcriw5SgZ1
6lvWUDpibjOJK+kNT2m36619l4/Krqi1z/yiv5lQDKLUeAdV9pgIBz++HraSF6wqNL5r0wGb6xIh
EBeHsOw+caKczii4GVmjmSJZOeESnG6IEk1BRZPzYKtJKJeoDMJVP+rtJ1c5Xb1Or7L8infT45xS
haF2wbdb1voK6pkTZOVsn+mDUa9xHPWfPLHT0Tu93vL/v7tepHqxGGgABlYDMfFsrr+Se/LnV/W3
lzD4GBzyivC0nD6gUu2bzuMSXnaOEsDP3ZjaRP7JMqkt08D7D4I7WQgifA+L7/bNDf7+TvSU0k2C
u5pUcjGet4Zib7Owkt8GJxouVLVpn9q2VUEu1b7M5VWrMWthLp4/y5c7nQDefgesEex/CKZ/uV2Z
TbCS3AmxSRtth8KCKBeC1sYEuu50dVijpvjknXmb0H+5dTYizJJYvNTTCd+1RjKACtRmpkPMh1kh
eM17yWHdNjJ/jofkBnuftZrS0ESyQ34HpPINUIqrVBNVoCYXc1HvDFSXml3fdnV48Y9fAISuuAGY
97AonOJ5IDZyNjJHfh4UtO8KDeZNia4EbVwoPzN6/OZl+3Ct5ft69z6THF5SJGVapN0RTKrxw568
jYzLT25peWd/GfF3t3SyX1LtfIzGmZ37KDz3XJAnAl0sGG3zcvLi60mn8NaV/ZMDJ3f158H8zTRk
sulYiErLKeX0Wc8Ij9DSNbzmttKD7rbTs0Z3P5vsfv2aWFbQLi9oj+U2nZNxZHHETRCDPU9R/Phx
nu8mjn0ULtXAqgBJJuKuHMXOC+nLUo6m9/HJxLSo0D8OMfpfW7WxUOBSdXBifnySQskbCbcYc7oQ
P5zOvMiM7EYtqUD3eXSpUURU6eq39BH0Jtz/eZB/eYtOrn0yK3bl4KmIGhrYkd/RyqBYJH0W/uef
r/Im0fzwFp1c5mSQtWpEaUYZIajHae04/c5R4qeOEotv69XBzsU6xd9aZ/3ecBQT21QRrbR22P75
Z/wyYS2/ArAGQkCytQjj/TjQqVO3KlLLJujS5Ar74CEGaatoyY2B+iIs8388QXK9ZR6AacVcab+5
bd59olBnp9SQFt47exG+OVspyV7gnbKtjUSh+ue7++0gY9nh7jxqVxykPt5epAxD22K8Y5C9XVTF
h8gajq0XHwqzPmqJ94U6Pc2S2Tmv4pDe4eQiHGw+m6NPd0YcRBcyGS5uB+ugfrozSmNn7MdOq4M5
Ksz+tmt15ii0Bc6lktZm87Uw+rG6yYA51huZDZX1ySL8y7TBQZj0XCYMyjkM6sm2tGilMncdm8J0
Hs8Z5SXkJvqHFZTlsM0CRJAeBQ3KgScbdXq30L2l2gSVzL5ZFnEyVXTldt61rYIcDafgz0/2t7f0
7nL6xwc7plTXFxE0ap4YlCEdFjn0N3++xvIFnnyhH27pZNika0ZUq/CJsrJavg0IGGL9mqbW4tX6
tN7HUn16PQ7GGGWYb6lDsaE5mXhCS0EQBRcXHRU+X9lOOvLXXlOa1362Yb1qGaDwFW3iNFx7XVje
lBw96TTYvQWAZsbFiQmtTSybJnVSXboi7KN7Ales7AIneuEcqmlIEpqUkzXf6LNDUvOoKQ8TQuQz
Y1bn9LElKSFa0VUuL0dM+KEfV2FJ6yhJEi7fuv0ubermynWmHOiDG+uXoTo06Z2nzUJj2uhnQqC9
a4c4o3XrKHRMYQEcRz0a3fNYb0d3N42e8k3z4rbcYgorj41aYiPVWpoa9jzIr+qoD2xJZne6NNU8
30vbsIhX0sPXmIX1QcDA+KJjWb5IFrQJ2Eq4eGn6alntbO5bYhSg8xOnMQUimkUNWwBCL5pDNV1P
mRD2Fta1HcPHUPR6GxZEk02Nl+Ltcxt4WZp+KKg2j+vBUiOKn200IO7yaI9Djj4PdVu45JxVc3MY
uti4SrsEhH8XnY1WGB5qLR02oHSQQNaNfa8q6dzsrElTz1WtMI9oao3VlMw3dlp2FzVStj29E0Tu
aeNuWtJJwzopwr3WoqcM9TJaj2MRdTu6WeX43CJTzEmVK0m37U1gwqgdL5uh0686cEL9OrdyY9Pz
RFeoxOb+RmAXv7M62Y4L/KayVgjBvXw/uMV8pqWV6qe1njNw+RobYU9uDmEIvtGq0dWYTwcitbpg
LhAWu2q9zavUebDLrKWd3BlrhLtfNNx8MEjnVaRO9RUd9ByIKud/mclX187Z4UdpntLtRwFHBtW2
sqaDro6KP2em/QN5I61TuxB+mszZSolHe+3MTkVnzxTGRZ3r6RWedPXI8wJ+HMeq9sWr52cy+2Zf
5aEhkBAZ42xCh6MLXR4Mr3g1BqAFauJeIVsn8VLpApGQUDeWph4UtWrep+38TBir/S3JjOJca0mq
DIvlB8ZptR9Ku9rHpTMTjiCUvV7przhQwFLTLiSYIo3XpPCgZvVQj6R3iCwQKlQllFplomJrXofR
ize1LgA5MSkP0iovJxQbBRMTSRCTcQtCtiSGY6oODnT9gD9SdrkzjYdmWfDJ+nbPyJvCGF71cM48
+KX03qdg7qNyXUhV2yBOuwTEBpHWnrTdmHO2z8azTNZrUAG3cIkJy+CrIwNALGWvYdFuyPixaNm8
tEhxoeHW3w21SdZ1nJEXoGkzHpgwvcTPavwgpUIF5GdH5iFsHucsOaMwp42B1xXCe3Awlo1hfpl1
811uPVSocnttvCt5PYqj7kakLLljX2yKLO53UevpBR9mkd6MCg0bX9Vq/aZXX81Zz1aq25MB5a3c
LPo26/oT0V/sYzW1oQvaqkCy0+42pbSFcKnN7trQJG2mTuw1NfIoPXRMbfUA5qpHOtMDff/exoq9
ievW26O30RyiSCF5p9qXpjLXIutQ5IwZMX3WC0kqZ2SKHIpIbMapIjql5QNKzXXk2jJfw4FElqzq
84A6kLY22o6vMOAqLCia7msIArQxacDJtihNISCsUf1szSjamW67Rte/R57lk+zxaPX6BnQIwtCY
sAJi5M0CoX1/L510pSYxl0tWmZZ1P/pctHQ7VZz19rozqzV8yl3V7xJD+oAIwOTiyxnCFQuBP5Tl
SLZ0ZRv39ahJ2NQtGQ70um30CAd0pwcOu0Rdq/OrDU7XjKvKrzLnK0LK4SKxmRaEbSV+PacgxbEu
ac+aOuLTgakHgKU+mI05f1FTUhE2MXEfWP1mDk6D6Fvy7ervrkCzqmbZzk1sAQMYtdllZXYhymtC
m9Z24d4YgifdWmYE4WVWShrLEBcgpdTXEvM7z9sgfrqcdPVK1xbjG3CqZ+KKw/1ATJjbkheYI9j6
qhYi281G9MUswF9HylckRQ8JOubKTfDBuO4VoSVy7SATE9NcX1npUF/XikM+lieZXgsFHQFGyJr3
icgScjxrXD8HVNXmMfcoEGqoGNDRg3CGbcL6AFLjvitKPQjdPskIgKhHeUBaVWy9QWxDyecdzkr/
auZVr64JwpuiW0Tq05WhpnJLKp9yLsjAtLdzmztnXZFGCsmgsxvEtPy/ZKZO4koiMMyUygp5PG4f
6t1YD/yxc1FqaNr3tpf36iDt6kBDwVz3wxh+98BY16TJqOjYLesqM/KKE3uersa0uoBePW3Z1q4Q
ZK04L9C+nw7wX3wC4ZA6FQE5XibapSjoq1bu4NmrWLSIuqP8R1JKAE1LvU+yAtqPinjOvG6FYbw0
Grguuxr7NXvYtdrYXww1+kKJZNuGLfqxMUCZHdYX8XCBiWHXV55NZlJU7tF/gKEaqbvgTrfr62Zq
+kMWNZCe8TVgNB/d5AFUzJQdWrz/sL8tEAVRLhO/mTyZ8UHziVphrTf7xtonwmi+ejIlfMoBEdCr
hV4HblFk3hmpi3NQU6HweZnVJOjaBUSOoAuxE1bbKJp3EeFFt+7Ql9xgVXd3mDdQV0JEkWh1XGAn
nnDmXSh6h+wt7btQDSI3SjxMQalVD8xUTxShAecTJocXXnrTUejEUaAvry8yZUicVYvkPg7acDIu
FCMjTV0TciJTwwNKt2qWQEeZEDLoT1qYcmxUyi+SqMZVaRnJnZI2JV4gnPe7zCPCraSQAINWtZp4
p9dO3yIc88RFgoDmkXCAcYvma/ZYUiwpVnrr4pgfNfQZZCeiFw0yq7z3Chkkif3QOpW9MjKgKeA7
5HmnK3urqm8kjpvH2LG6bWbO9aayFc1h9Eayc+JxvCAEYboCgQ5DQPXujaSrQScrZMVhQ1vJyMq3
ToXPgL8Sl5pEtR04zNQKqSA+UYM5YKdyrjZqkd+1ZIalq3qsYGvg7PzS5XHpJ0KIB6GXbFDCePEa
5PWOkAIUIbo1fzOn6aKQrZvsbGHsIrdClSVIG3Q5oFx1o9udk4qVfAf8hDyp8JAg6aE8hma4dYby
TLO6+prEnng1cVhfdSgvd9iUo3O46fsuUg3gf65Yz3P+jcS3/VhkTbSu08WNe1tURXvphc49EBzy
iQp8sVbVUhmUFg1vipOKmQ45sHxG5SzDs7ZF00voyziHF2iWHIIfhkvMUDfQpctVPqGR44+wGVWI
4a4NbSBCIeVb8ku2wArhYaRQ1agfFWg0B3MqmzNXj9qHbJLXIiPFKpT3ymRsRyfrxC7LmHKybm0Z
+Kz4Lwr7CVShMazDxjCIS0TieWWgB2T+3TezOVzFXUlOXGIpSHNSt2ieR5yK913oNtcVG9/Lmojk
YGzn6rafq7NJIU9pVY7VdYyAECNItzXSzoHBXKWvc6Ru+7CRDxUE7cx3kOsjsDW/kp4oV0ixnwhV
ePk/6s5jOXIs27K/0tZzpEGLQdfA4ZJ0ajLUBMaIYECrey/k178FVr7XQWc8emf3qLNqUGkZWYAD
uOqcvdcuy3k8JuYYN5sgdaIL4XVX8PaHnQEieFdXpr5N8vSTZdVkT+cdosyRKDHMN4QxDcVl7NTO
TVxk5s5xcsKKe7bjckqvY10/KmFuAkJN1oEnBzLIEuKvUgTMK63x1lmdPhOjHLp94/0SnkuxAOPT
Tdn5Fy6Blw0eOA6n4SIGtbta26mM/UCBTe84GFa172vUqgDy5R6Ae8U67Au0YpgiCDzTLRKlcP5h
tqgTl8QZxGy52cLMdwlZmXLI7M5Yql2AGS0cmoKF26T1219aTl8n4SiinTui8S4M9WvMMDWv9Em0
OChHvdzllpri0ONQ8qOLMVnjNzVDuyVKhCjIYO2k8XfXHPsV7iEi2hJ5HwT1t6qdkk2vx3N5bIVA
pzzpaPUwwyxqaKO7ahs2WYlS4w3hRvHahzVTb4EUkjnb6X2OClePaZBRL1wFEVCoxnC3rU0byIZU
GHqjEG04zlGF2TrRDmJsgg1BBZnNsuklgEktZtUyEBSm2rTemHmp0xJW2IhT+b2aaHiiO/+cw9NZ
ZQM7KogHTOJ50jfbQnT2HnoQrCE+AwIf8vET8a75yq6163jMf9VmJ+4yhJrF1hqC4iZNWSb3imkU
+1o3sA81FGWYtUsODQmkrVk9zySNtxecmoEu9ojJq+MIWBOxWEUMR7nHIYfDPlokGhwx43HdGT5K
7TRSZb4Phk6MoeW1VUsONWumuspL5dGmisYlgbvJubfJCHL3XlC9sbZ0XMjPTSedQKzRgpXZNPak
39qGC1EHhqYc9r1d+s6KUCjSfrAdbzpo3NPnVNimHcZkRJDcTKIuOYw0YBvle2R7VySjxnAyos9m
XfbpDsrj0O6MxMhIo+q85hlZn0APnedEYNmOXjxNEkPJZhin6Yn6fm7t2mYKXmIz70nGtT00h5mV
3HqyUA+BG3dfO9OJqk08EyZ3bDIy+fiThvZtiP243GVwyD9BW+mncCLA0vqekutyy7GDFOsS1aB1
w4bEG6BZmhi74jQwVxHJjP6nXour6CZpeumv4mb00mPWSTe+rq1Jd8iZRlKb6+D+WJLUsSEJcY85
7H6o6vmgVa3DbxEvQuUjCayVkqum5KCFK8wR1kWZV23wua76rrukHF1UIdbwYEe0XrBL2Y+p/TiT
AkyBB4x148T5hsU7cvkag+vJVgMZJwbMs+wSDbpaR1WLWNvQKoUaH2n0j0HE4ik1huTYoNvlyGXA
bZNYCahjK3t8SnuMFv2uiR614CFNxUXq1hzEM2aVOWxcrBn+sGXha/rkuk4Qk9kvadw+iGxrRReu
b5pHjubxBatpv45tTrH6ztDv8H/M65HU8BEQm+WV+2ReO04YE9OxKjRpwGEwBUswmR/STP1jNIEX
2lbK2PTEoFZrHvR1kUaX+LI3jT5dWuKz7X2b5iCchYHK2Zrq6ziFZXInhOlG+6wMsQfPM9/dNX7w
+q4h99ibb7lg/WUwjWZL2Ne3PGO7T2g8R62rOfosyHvCfWuPl5PsonWSOVToMtFuk8z+TsFDwy05
EadbierYyPSIRltdEfGhgZltNJ6SO+DtNyKRhtqoBrIk9V0/zvoLtkaTVBxnjjwU8754LDgLYIlb
LShyElwuIWBa98Au20+D2T41l4D/xNED+cRq2fD/LrIQa1upKftoWqop9LB+TWTTiUAwrjFnxBXT
uRtoW0J1EmNb6Hl0A111Ir0WbDIn9mzVsdlLtO8kt63caiQgkMAUnUm2mjuymJqQHCJ0+sZm6PFH
zFPRhGmfhqQtLmsP/rvCWIHCLA8OdtNikwrSEmmrpQETXJy2IqyIhJv00tK2tqgTdVU62gU+3G8B
Ke4Egxb5ujY1YhMQhftE01WKww388ucqB5y/r2qKMoJ6fHVEz63EVhsLfM+MOezdZo1YqZjkNULg
iIKOFSH4SXRumI1bselaz35U03iZd3Hio9Vtvo65fiBofmALZ3fjgNaXL/5aI2911XbJY4vIDJed
Z79I29qVnvysWk5h+7JUiUfJCsE0wtz8mjR3i4ggp97kjJNH9qTxvQoIgi9cGy5BEjkHkwhXLKe6
deNPUoptocWtv7Lweo6PtlsTBGTLNiQkMUJC7smNHqvH0a0a9ztWvuiY5b5HBQQXi8XKHJqzA7oO
Iz7zXbVNyE3VDp2jXeW5NLZ1Ii6Gur/uCXKn8hZcdFrTXHe6valqUpumjizItaPmnnj0TiPaFI3X
YKH5L4nnPHqWRdCtAhZBUbRyrhogNrQb+uaZUIFsDCd22hdeVZrUEzBxLMUEgFOkLo03fZUzK/pk
7Xa9V/8qiqTI7sg40B8Csnr60JCzBLVVaJ/rPEuOmAL16iav9IldnhqjQ+e3woxWxG+10Lki0c0X
vSP148Lv9Tdgu2XFbiHhKyvieZ33bHC3OdULvI84Xh4T8NUHbOdopxOC1Y4yMWuMoXnRmpvYNfPh
Zor6mGw6c/KmC6OJH9k+TdomgGqBY3cc7V86DLRhQz6iXPeamRGBHjeHoDLVj8h2h0fJov+z0EWu
7XpoxnfkOROAqfWRsc6bHEOUCalhmWpKRLNYeCiXFLvAmeIf+UC0VGBkJPfCHFH4X1QNSoKQFesA
ShXDsW/QftiSxzK21ZbadVM69w1Gmgjo6TAHrHerums4jX6FYWFz8tLsEQ0+dWWPOX6ldzEqIGOb
RBBIRvq2Ociz3ezCpNkl2M4wb1dpcsseyn6iJn5rybna56VlXU66dG6IeO7WRmdpBPrmQ3YRq6J4
zHq+LOoSRi1hy/S+zfmsJP0LTzxV+P2IkH+ISGMVJuGYz8OAekbT7QhWQz8ODmgGZoBp/8+6Cnx+
r4om0FSws/AJvu1cgImck6QeRCiVWJNeRHW9DN3gMRrPdH1Ou07LhWjqAcI3iVgJ7JMGozm2KrB7
2hd0FVToZYR7l0b2OU/czxxaSVROOBg4vV3/w9bM63Ud9OK0qXULcNTbH5ggCI/xieBHKstip4s4
vwZq0ZzRPZw2LperOOjbXGRMpOScPsZYadDfCh5jYmPmq4wwLs12O3v+tsKbe1AQ9M80E0/7wq9X
XHqXHs4hJHYnHS6VEDYJPIEFoLzRpstA2qELXemffx00RkHQ0ndHXHjy8NhZVijqFqlgeqDszKlr
E/QWwXjZmbd02txafg2WMYiY1Ib4nycd9qYw7dJchBg2NeRYI2+0ysV13lXtfRplZ1rqf7iYg2CB
HqiBORcvwNtPIhs1YLcYwkO753TI1oN9tiRhgNF75vm90y7wuwDRIQPBCAB/yTt5gDq+2RiJOV/f
l+CmiraueIpKONYduxnq5enWdw6uce6b/8MPZJLjJyJ1whVw+gNTEcQxocACF2dSrRPZ6p9H+Ahh
lRf1Oqoz7cwDPW1/8isRRGJ2gPewjLOTXwnlxiQ2ms8kyGP4CLMuV51tbD7+Fv98ERcaG0pDE9bU
27fm6OwXhpQhBtE6Xak2J5spwc/88VX+8OiwOyP1QMSHQfvUvdHRYZWDxaOr/Juyv6+Gn3ZyL4pP
H1/ldeD83szliXEZZkHcKHAJT5uruku+apONbWgWtMqy/JNMh2dWP3Q7xYWVZbeIerYAp/FcdfAl
hL/PM/doeh0+XP/JrHjMmrRJmquDW2+Q/3w0MhARjC6sXqSGJ3NLokrZduwaqD8Z5b6pKNn3U1Md
BCqd0EJntP/4cSyv7u3TsHVSqnBvg1vEg3C6CA0eVJKGUYJfaxfEU1j4/nUmAs6i034gq25KcAbn
xZePL/v+XRNZhZp3sTsw4p2TLypl9W9zTzDwm3LHyrEeVRI60r3HWXbm4/3jpWwHkwOjMsB68Pbj
HXG7m/1SqSgpC+OK1NGbGIJj9pl1aBlpb58kCwLKUBa6JVHPORHQVLS7Atkwj5Lft6ZNu4aVQ3+Z
2EKRrCeFER+Qx8dP8Z38F5ixDtd50exAf2QiePvb/IHccs1jZe8A16+m0dipxCCnLe1oletP0si/
ylruY/oaMKAA7FG1s9Q9bK72zK28+/UQNsnOwhCGAcJ9t4r0mkGs66L6cFJ+rXVXD4CsIsJsBce0
Yl+dM828+26X64EVWfDsYO9OyY0OfS5d1CZdg01xqy6JYl+j9vusdh8/4XebCy6zzK6L8Hyh/p4M
x8qlgEAwOWIWjzAPbB5eiHDpvnG0Rzahaeib/fr/7Yrm21caVJZPrGAj4M/8FMTd9IVG/4QmhKa2
WXl2lTzR1yEfJPqIBQuX1xKBdrpHQ6oEn9tnBYYIfGG40bUlS6AQz7iaVyQbm3OwjcFUJs3fYPJ/
ZK58rEv+e5oEgjvtR91MIo0T9a/dS339XL7I0z+0XOe//pT81+s/jl/q9bN6fvM3xCKmarrrXsR0
/yK7Qv0n02P5k/+n//DvfI/HqXn5X//zB+AYtfy/xaRuvXFJ8o1+YKpsu2eyNNPn4n/surR6eT79
V//Gmhh/YcZa9He8DoCOi0z231gT568lUHTJsmLIL0R3vsX/NFj+9fqn+UeUxwzfWwRF/5Vz9Rei
2wV4TsInzQ4gPv/EYWmd7H3Zx+PJW2Y5D8sLtsDTiXsM7AZOMxW6Kvc3nJB6d0e9qqHtVqbVF63T
sm9om+sWgTzbBmj8bTXuyspQ4qpoYvKUSxe7FI2fYaaU7JFjtSGrFUggpYI0dAZ9cRCTV/0jrXXt
2WmpgF7aeiKb1Yy/kqhp09EW/4LtP+owMwBb6IPN0EgTcQOVgXolwioCJCOqPBsN/yKCGjsZD3Zj
mdWx8zSrpYtgi+7w29u8/fdE/zvt92QCtDjD8drwvi6rN9K+k4U0tufRaSCUe8SZXBBU0H0xMAoc
xmJOjkWmGTssT5DbiECKP3985ZPd2euVAyL/fLKDmApfQbC/KSkTo7MpHAMdQSYTgrRQ1ywEzZmM
Jf/0xRuYnIwlBW+x//o4M9/OSxNkQNEBZ6cwapDE7QFDxOyWO3e6ZqDkPDiZrPpLYPf01rRe7yFs
VklqrBKt6/KNHGaXkNSxa/K6RGqF5pVg91gciTFNaVdlEwJTrYhpbHWFSfegpLDrgQzxOmhdg7QR
MzD5PhkkGHcrJVSLpJ0avs2pxemLdacG5WxVbHVrj4rlQ07h7ieovbZe6wk28eEe9nlx3yGa+Cpa
L7kmttL8JerRBYET69N8AYxaf4bNACc/MdE2rShzReu2puUMMaFtvhN/Xbw0RP9RRNSxol+UVmxD
eZvwfm1EMevZFQoaUtXsuhxqGFc9JJrW1tuvFF1t5DnSFy8+mAJF0NbsmxvYGfBpauokdNjiIiK3
c+pcfW+3hZzuIr722yAuwI8UZt1nG7sxjS8mSpAojLTOgCcb9/VL2ZnzuO+HdnyAtqfbqLQCGjsS
Y6e2djIjDYiUbqL8Ml/gn5RfCpCiADUpCzZ2Tat+Jvd8jJz2u+3ExQT4JZHyzA7sZJsC22EBgPNh
EtEVeICXli3ab1+oNsNoLeTP2k/qC6cV2l1P4b8hshEJywDkbG6bdtXxg78OycJV8a3rsir0Nen2
YP2NJN6/jph/tPZcpT9IG6x/qdOV5feF5V83qBcf/j+KrHqdd/77Reihfy6+P4ufv689r//K3+5+
6y+Hc4DJfgAb1e8pi4b+1xIc5OErodZCKA0bpb8XH1//i80uvlSXyGuwUMuR9+/Fx7P/wgi2CPg5
WzBB+v9o7VmWlv+9wWZzgkgcbTHuLhag5Q5PviJt7OYcuOlm4jR6Y9Q+KlcPOxaMk7HEf2G0bexv
Oxmj1alTvVBHWtyGd2a2PbHZ/Ps2iAdiv4QDg9rMyQatAmMgg6nkNkSKQytiEgoOtR/M0DjSIfqW
zkRdEfbUFF+6lobuqhNBOm0ItnAm5DJthJ5V9+wD/BUP+HwSyws3FxpQqKnt4eZC6otvP14hjLdL
BOB9zgesDCz+3DfT3bLN/W0AZuR/GGgkrY2fIINB7DLRWPPUde3qzWUfm5iS8ii5l4rOrtZl7gH+
dg41AS8YaixJNyaiaUoF1z/r61x20L+/1eXWuLelPohzj4f69tY6nUcHtARb/2CAG5/oXAc4+TZj
YvVbqeY7OObWoZImSz+Bn/t0dgTCuY4F4OOH9HYB//czoopCcYDYSSzDJ5NUPrTtRG6SvbHJO6JL
XUbVyyS04tZptQFRro8kJZpRnsIyi86c+pfn/+4hUL1ERU7lA/H324cgonSmXeLxflz012AHxthe
pV2mb/PeRyDlN06ObK7tuvXHP/qkSvb6qyFLGEBymKTZKJ4MKok0Tx/8xtpUcWxtSm0M2B4hT9+j
x/FogQ6lOOg0QFfAh+37AYLiaupGOGYE2JyrnZ2YfZabcVCuevpCTF92mSefqTv7wplN3dyYjaYw
6XmEAK3h5aETq8kMMtcxEr3sQmQEm4SzOxbPjTEbVsgJLWa//V/z4h+2c++GObOWzaUYMxxo+ZuT
YT7YtAmjXAYbv7UhLNm9bLeUg6OruMvRPlIsir6m1P/CGB3IdWpH01Ovpe0jivFtQVQ25DkKN1+F
PWrHMUvx3QEm27ezis5MSO+/29d5kVhA4gJdosDffjvQ/YB/60Ow0aaks1CReU7YumODiCa+Mouo
uLYh8jxMU/P3MsoCyEnqT8/o3di1WA8ovvOcSFXC5/j20nU708ptwTRRd9S3hok2N4S8iyps0Br9
KyJZ87PRFfOvPEjG/cj6fznaVF7pAKqbj9/Xa671myHEHXCMXb4hn/bS64f+2xTXZXGmgygfaVel
bClA9rkM1Zpp7ajgpt5DYq8QnzND38wTZIJD0LeSrWQ6grZX1B7vJBqh9BK4u9F/JtUTzHPsaFsS
fjJi1cif7akKAhDV4I+AUiJGVu1kVbN5s72iCMJ8ot11Zk56PyKgUbHGMDrpmVkwct4+YRTqLtRn
/AS2oxD+dkO3p0NbhPgOaRO3tUVNByXAqjKzH2Pfa3u2VOxdP362bytoDEtuglqkx3+Wgsup2ZAp
OUYSMXZb021GKLKqrYtVr2eo8ZX3VJWFvfv4gn94mSyulkeeOBwWtg0nE4GFUqcxpqDbjvY0fNVR
kG1zVdiPJkJVf01DskNA24zHdq6bY9A4OiGoc3IBCtC7q+rypzTH4hM04Jatu5l9amoX/m/vXCYG
opcwQby951wZ9yukjbUdpppCS2pp3o+Pf8cJtGB5cvwODmbsqphIAJW+fX2WZtmTn0f9VkkQCmD5
dbVx605+semZX4L3d/ZR0LGV1+JmDy58Wsuy9h4G2ZDaK5ptkMSkM+I3ubdZ9jZO6gyrNrf8myjH
wNswg55ZD15jld8OIx/bPlUhxrRLgPEy5H8fRoHKoXqCOqeBnf6yzCKjDjR0N85UTHcJmpW9yYCh
Q2+W9/DKfgRVHRzNWmZrGbduugFrph2h51P48TFtmDUnMqVZpcYhY54+k3qFYnGuxptsVE9erIEW
F9GVRt3dWw0eS6yOU+96NOb8zB7o/Ue8DCO4UD7rLH2Mkx9mKr/1s8rot1GnT0fQkt2mt3rsGeRM
HyLLzs58w++vF8CYZfRyFnSpvp6sH05HiT+LnHFrYmz8YintJ5uOVK5bMXzX4wVk8fG39ofr2f4S
Z8I6gMHxNGVGNH2JiqEbtinq+yc/cfIXYsQ8UKcQX/2hdc5MuO/3lHYA7mbJetJ9LJWvJrbfvhQP
m70f43LZNqJ2ws7yYh3QTvkASBLT2tR711rCutN2Wr+xB89gIwyRGa8nyo3bzlPxo6VsHVri6P77
ePffrkunBwXKY2zkqJYZAVs5Btbbb3hQCJdkGkGwLqx8F02B8SmOoNYFhdtdj8oPNiUMqBeMkNSn
CWA/c9z90+VppbKTY/Qz9k8mr7ot7cSU9bSdsQY86ZDtvsGS2GloBdVGSYBWo6bwOjjNRZJp3pkf
b7wt1CxzDt8AKPGAoCaan6cfnu+rysI4M9BXZc+y8rvAeRR204ZEks/dOpvlY9BX3i0xcYc0CewD
4N3+xpocPw8z3ypoIDaRtnKzQu3SroqfPv5O3z0dhxOkYVEjM9jo8tfbl+MWHax2vbW2LluBvbAz
86aOa2pkZtt+GRzrhz+U7X3CqMJGJPWHj6/+fr/rcIgFCU2RFOMxQ/Tt5VMAp7MVSIuCoTC1e63u
6iekTMFwnWHGtdeFqF0kBNgwFOIZSeotcEexh/a4qPgzqf7x1p8bIrUAkggdSX7VyQ3F0dzpCCBt
5gnsdqteES0e6bW6Qiw9fPUMdey0yj58/Bj+8BKAXEPRoePHd7Kw+n6f5cuZ6FSodvY2jyWg/yzo
jV/KcebdVLrezu6H8gdhn8Ze+SQoTDUczDNbihM/Nl8pXWRa1ya+flAdPIC3dzAmg2smPX5vhZIR
A6Ca5yzM0yGtDsjS2gtR61l5mNKuTeC/WdMRB3c93FrKQNBUZW21fLwUU8+M3dcy7Zv1j/sCOAfv
DjkJaLST15G6k6kMs/O2sFpBtJKZ2xON7HXVECoA3cnG9yGihhMPpiJ7yC2tXYqz3An7VLmHsdJ7
gPK96U/7wKhpnlQ5aRwrq9d0b93MiYPAdCCkEa/yHO0kKFScK4kGUPnjF/x+FgA6jmqEkywNAd2x
T56vqEtK34aiHpID4twv1RIcFVlLySEhmMpaESyCXiaxJJk50AVHhP/EBIdebjtYZCeIsDu4pvLG
qPg3w0b3rGZtUQjNztzp+08RbD6dNVjCtE3fAR4gNqkiLXngGsWfdV5MMII6/TM2ieDKTCe8Zq0x
fSeTfDcR7r39+DG9WzTZ4LBBW/JZqXpRnX37FRKKBiY6Tb1tMFjafU5EzC2mRP2YGxwedFxrZ4Ah
r9unt5/XYr2HZwH+zrQphr69IAUG6RqJ5S1Cx+57o1njruDMu9YyWz9GlmbXm8h2hj1rqh/6cYDc
dczrg0lMd+hpqryuZ/yDTpzIS6t0ml2J4F7bVAXVkDKe/S+JR6NumCT7qylVZ7YYJ3XcZdCaLPU2
FRL2GQ4/4u3dJ4lOUnmX6tuKL/zaEkHwaFSWvERrGn8qR868xQh9O4zSSR2DyYlCI57UuhkbXKrg
nvtt6+ZxdWbPeqLoWG7LYtHjL/I2wKGc6tsEJZO6ma15i3C+kOSU9dhmcYo3T6lrR/Xn0U70+jBM
9IJC2+zdekOEjXtUs+Wh/IzAcmuaBjqZ1oa4CiYzjraE4EzD5dAGmHksAaLx2JhYoT7++v544zRV
mGgBSnHzy+f52xaKL8GsXJzDW8MfPeLFghLtcU4sym3ludHXSrVqCiOjqCgfWuhjNplhDN86WYHK
Zam2IM9rvYFbQpJAv9KwbADNH8mDHfVlxy2NzrlLwB3r52582by+/YxZrZZeJL5d9n7eyfoxLGrO
CecwjlvdrlaxZahnJLQ3RmHFd5Uxqm0Z+9o3DIEaxrlEPvo1rWx6e9V1phjYZ57jH25nOZouQigb
/cHroea356isnlMHe/6t6w3TNo4sTDTmmALxd+RVJN2mXEtUzn49BBcYwsEdGHN5xf84eOYUnwn+
+8PUi7KI0bFkTDNOTlf0qagzs5QjO5y03pFxBQQKY8Rwr9lJtJQhzEsrzsVWqVbHMyq6pzEf6WDZ
st/M3SRDmYn5Fmx3EQayL85s2/8wA3ECQvdGZAar3Ls+pUmAuyf0dt6KqNfsq5ry9Spwo7S51RAk
12FhgWTHhqapnYPlUd/iorfGb2kQswEqyhLVfzJ6tXFF/YxaMglZGA79yNfpCedzUl7MZmXV68Zr
VbNuSTirt9if2WamnFrOPeo/vHgEkstukuIIE8DJdOo3Qw5EvicFgchC4Pqm4BjqEneXIWRcCVgQ
V5bJPmLo40eNZ3JriczdW0Ekd3nBwv7xd3gS+fE6ETGlG2ziHEQV9MhPxjNvDwYA32HilvMh06vq
ulK8jbUBsgCjnmVs1LSEfSGZhbOKusrSpX7rk2+9Tdpe3ysFvm9lMFdwMomJsEL+LYA0kE4Vzmk5
xIRcd9qj5/TmSpZJ9q1F6lrHmfqe1mP2tSg999PHv+kPcz5HWCR5rFsML3hTb38TEeFgAoUbbE0G
2A3qIuvKxVBD8FeRP/eezFZYFBrwi+kC6ogCvDHDd15Es57llNwrHaX1/8UtccBCmEM3iLr1yVEe
X53C+jNHW9q94ihc2RxTvtcVZWXi1Xtj2rlF0X0JWJWumRem9cgmDrQF/vqZn3Iz67DVP76n5c2+
nRAp0yFn40Uusr3TGaiXVgucwYu29eS4nxFyp2saRXh+B7vfJFqtPdmkaZ456v3he6Pky7dGX4zO
AVuKt+8md7K+K33ODkkb2zsKn9jnqsLbZbIcsZSV5WXATXwh5z0jBkN3fw1W/pw4/ZxhiHHqHaYH
caUVAbYSWPqXjinda40IRpImiDpaEekmd5jUALpkWnGYKyxSNRkSjyw0RzJmhHfmKRon5Buq17zW
ZSAvaGBUyadV97wQ5rIk6huJwSaA9Tm781rRNnjMAnMaSYprxLxSdCTwOuoOWXBWZ+LPK5W0VjaM
FXNV5IoM9rm0huZTRVI7jukqm+bNKHvdvJ50CzuIjtFefBsNzFk97YjdTPK4BM8Ad4S4RvfRyZPp
S2QZLq2XKv+EfZNw9C7pw7ZxKqL/WkORDBAU7N4zq62I72KY5PB0phZ2g7CH25zwUurPpFukiMPt
8ZtT+YuGJU8Nqpp5hNQUHhWAGcLKWozVOagJt9VQDxhk9K0r4YDbaV27KA6RrQ/XnllogrATK7rj
0ZFanWUifxHkV2dbLR87Tq59HPeXKB2baG/2EkhRaSp6+b2nkWbBDiG/o5AjfqUkBQariR+3LocJ
7grtATzVrVHMm7SW7bWd9Jm+KhoSzsJ61OQYdkOAgbNF/maESLgLzgrWpF12kWq/RJHduKFO95bT
krZkMtaRHpCf19Us9iVUHY4abif20mn7gyxmnE6WD82aAArP3kANsm7AnGCINuCIpKgiCrxIwIpa
fZ20pR7tBqUaY2flsrjn4TEdinx5UFEe6yGjkewjo3a9n2Vbldm508m7AjwfJNM5uhe26xwNnZO5
pmldUSVM6ZvSSI2LDAfWlvw9xovRplfWXCITnsYCmAaL+IVdW/mB86Nx5rj+rtbGBVB4L50Wlw4H
4/3tQNdtMcNcmonByxp1KPIovqgyHAGFj1+6G6oDEYYPPogXqqmxuCxH4ewnL9B2NEWCTawmAsi7
VL58POmdnp7+fVfscVAe0Zs4lYU3LbN/O8fRRmA1eilgioQjOY+3fRcXX1CT1NuPr/du78IMx0mN
BRbA65IYf3L+aPI+qVzRexsfJMMxw7FzIfSk+Or3vUniZcvYiO3qegapcpAzejTIQ/1yzDLIvXVz
w6FtkSXzJ3cS5T1Cp+zBAVY7IO50r3RSKjdji0xoFSwgCluXhn5ufsMccrJQ2GwMEcKw10Brzfbr
5E0GyJUaswOp18DIcje1jcActl+Lv9wXCrGTOyXJBcYjJXd6Yc0PLd9fvPK6WQ+2g2MMV2Psy2GX
LxkZa6PnUItSNK2/pjLDWWp4JdADTMIkb0j9Oc7zRUJaQTaC4SQqAqH1Rn0SlX1Jtil24MgbnOSi
lVJUYZrXyXiXEBsNt8nsQCrNjVd9Sdx5YOJTsql2FO988psbPc32coiVJBBzjEje7Hp8vrFfVOo2
iCLsCBnGaHAyCcZ2UxeGs6lEXPeHfO7L702Tpc2W0JJ83kScJL57iASL/Sghdq7dQLBxhCXSERKW
GrN9kc2RSTSUL6bjnFMaW+cx74uinfjJBFGoR4ow4nsiKpc3iR+S41RSGuVFNVcViac9bb21X1rO
NboidIo+qVjjKuvn4dnWp9Lc2mOWlUxprjHsOndpMKF0qeIDbbF4DLGYogkoUJkSMNkGRbdqTB38
JM8fCVNfpP6wN5q0qC48iM/TVSbKjryVYW5IZxqiKxPPPHSfZl6etXkfEbwOWVDC7lz1UWH/YALy
b4ENIxZXoPPW1lhpeHw5Q2xLvKV76mLtg22pStuTQctZwsqc3Fk5FGpvBq1ssLQ7uYSEFOio0QhN
ML/65F3eyiwGtpsYda5vWIoCwTQs50fAOGIAFeUUt1qt8DBped9fjdWAJye1+I314FZyT3QqBtoI
boXYRACWxo3UILBs+adBsHISCsOrLrPn4sETZXrNPt8jH9OP+51nEHr1kIJVI21sLGT7CAayk7ee
h8F719osTJupTrSfxLz2xiF2WDM30yxtd+Ni3X7SYgWfIWghcoV1aQq5pVpeEIba21TJFP7sy7pp
oKUXE9RSzvN5gkCiBuWok4YdDO0tEWFL2GM6VU8BeIHiOPo8hLUXLdAGR8+6XclBH1S/sH21a7Js
6I99n+MQcKAHC6p6MfR7nIh+tgVrUtxXLLPA26t0WjukuVe30lCYCDK/I1RLHw2zIm+MT9ccOi++
qmzbJG15HtP7qisBdGSdH41HU6KSfdBQyg6rgrE5HFKBmpOUy2HSdmPl+P3K9juP9hiEn+w4T16k
NgzwJVHUgqWI2TMvkp3h9v16oKBfvuROQ5KoTtaZfVE2vUszhT/f7oOe8KnQSAl0xj3WGt0KfZ5j
bzSyc7sQD7Ax3/DpNdiRyTUiFTspxJYQusnbur5ASCUNv9mXWtQyqXNq4ZA3BN8G05bEXRnRuE5S
Txx5kZI+O7FRhw6HprOK/DR4EBVt5FsmFALEMLPDq+nnpRUz0AV9LDArsXr5Uq5j0DskTxusm1eN
4eDLICmPPCuDHJ95DbtggffG9mDDGpJNgQayMJwwtafgocS7b1xU5eQ8QIQffjqig7NDyG0ZhAHx
CXJrDtAT92Vk02XTqD7KVStm8ZUoAOgtIFyqdtPLxljM1AVyVJZTTbCpDEiw082s6zbDINJP+dD5
L4OnW5/sXFRt6GiOwj7iIAu4JG0QzldXDr5Dmk5VsWXuejy9BNqRB4jdP/se1fpAqq9Vy08u7V6x
Q7wxzNTztHkmFxYB866ovTLZGEWs8lvcrqMKOxJi1Z2X8EPh21fsGMmtSOUm88bxsg3y4kdGgga0
vqB2MqQOUJXvdNUoUH0ROz7gPsZAt01I9yqxs+SbVuaoeMwuZZ6onYTdCo11oTat4xZ74qM9uYqL
jqFOJXtAKvoflJ3JkqU6lkW/CDPRCqbA7b2PPiZYdA+Jvhfw9bVujirilWVYDXLyLD38OldIR+fs
vfYyCaygVTi9in4GmzQOyFJh2kwF5L1ihCtFv8D5QGK19w9P129uNRcs5zBSJH20Ns/qEwRfwB/N
OP5y3YGID7UvYXVw5TSJi2XtFUUwWu3gjfQmK0vx7RgH9iuv/mm9E1oPRbXmH+YB0zDIbNW4F6Lb
1gvRlwBwy7lv3430AXDTBFO9Pa7aGmcWpR+U+NBtswBg2uFj9XKiSAvFCG2n3zhnoARNUzIsKhhi
ekhoi+shXFXqQqFJy9Lq87OehINAO59DkXpNyAJWY+5d3cGpm6tFdZqAThx49s3eTfAja8/EQSec
96VsR/0uszRH+VyZaLi2at6nc0NtSsU2ze+7qAJxQAT561byjh62oLBfSlUHn5dJtuupFADzH7d2
XN9Jd1TqMNaOuz9PYFqDBCjtPfBv9NhilbcHVsLfgg206mFJpFNJ2Nm7sGjxtu+9QJlR2FN2VYGs
DWe0dj6pGZRP7O6Rdm+sgzE7tH41vZlFEnKPpNyE0LXaamDTXyHl2Kvbha/MDgDJoCOPfqkCSlEc
OsimY/rDHUJtA0yS9FGbf8Wf2u6yLv5625fFzGl4371i4ps5BXGWVA66xsFVsak1zbdopve9GSR1
aYmiPD9CA8ja48R/cs/V4i0RhLLCvg5O0wM8NKr6uHUuGEJD33u7DIQOb0np1AaaEJPpq54qap2w
8hr/khFl9tpYc4UZcm68KZY81qcScWGYSLItKX4osW6bbLmqgfACE7FXuy+SoQ7sWxtYQODnnACe
h64Lmc3uEGyOHbwqGmQrDeYrGCoOwoZJCFWBpuGF8zx4Q3Y0LUngVyJ6X1fKEInE2Ezd5nwOvqNd
izpG3sBBYzUMTUEvIh/qBJjZ9E1NHlnf/uzy27jl71+kVcvusCzRsCRhu49+St79OCVwDIBBLWu/
vRVbQAx5hfb957xK8U3a1WvO28Ln6mdop+wuNJhmt1pOcCnhKolWuK/ARZw5uXe5kfQxgbIfrUJA
9gny0np0Got+uYzWxeJ3RAKOzlL+J7i7tfpYh5VM6x48X5xtYXid5Ayysmgqno2w6/yDpvsa098s
57PxRpU/jnmD5MChq1UndtdGOi4mVC0A4jgqWjTn09u+Nh1chL33fslGrfaRmg/O524NEi5dngXZ
sXbV9OpFDKIOxFuyUikpqI4aPPPETo9ZEXFT3/M2Uf0UXTlXoaEiU62bdEUJu5wb0cjlyK4RjKjz
oSMkOFo0tNKFltw5MxuIzGx2vde+d80Q8/mt8+SbfoZDN5JXHhhDe73qvC7N/C70LpApMD5oa7AY
CIaTdZ6HcJ++0fgUj20wWhgwGFoCmQz3sX3J62DOTqILFGNN2y3FHT5QL7Hb6YZrtbKio26tdT+F
lZ5oQIyj8k9Z5wX1wWIsWlz4A4PsrZ0L54IALdsfe7MZ9eyFiz8g67MtcSphK/xD08k11xVCipV4
gnT1pcLPfZDTyoCSgOHmo6fFJM+NtoOad1S730puHXMyWmgIUtLl9+HJWBuVZdt5eX/2RkC0adbb
Eu8ETQDiNKI8IaEqcTdws+R/qepbbtfyQxWFjUmdYA5E7HiwKV4iMKMZ3wuJMHFgrRLrg5eHL13X
FAOglpJ9KOwKtZx1Pwf5Z4yfIj/78G2fpxnX/o0dnD6MVM76ZMI6Kq+u8QBDNIwI9wSchIGSAWDY
j6N8n81D4fGiPgD5GKmFO09XF10TMHpwmDS8qL6nwlDdAMl7XoeWubYOlXlQEeifW6+VKZBDo286
teMcUGCM2sLvQbp5qgGsvbHkUbRoJLForrwKgpPUhJMf7XarbrbDRTNd/C2QBxBM5sGxMy4RnMG2
/ZgbAa+THTz8NpGs7B+yTbQ/iUPMQeGBYblkjd3nKeizwDsL0mveerd32rPyEIwduLBk9lk1qm5i
xiv5Ht85TXniTYZPssqgNMlWF/t3oUtoGUYr2EONiLCVdAWP0Oo5sg00tCkRKJx6fFMNKHfNCPhg
7A0SYznl/a/cWxh8rZVl3KfCCtxz5uz1d8J1uJWupgsRSk0t6WCNVfe/QDmV2aXV1dyefDiBXPT7
dYGYBgqwO1hWltfHyFqIXG0I42yPIaiGGAoMZISlzEbrrW6mfb6SRMSM0K+94f39bTBJX/vzlBQm
7z4yr+zf2axoUAd7B2Uaj7Zx2ZvDVSQVAK01FqEuxri0PdgxxehOJ7LktT5MCmWgse38H1MOurz1
c1+S1g724DpVsibhxusAvltFZMyxl5XvpcBa7+MZd3FSnN8NirXJml9y04ThcapF880uxlKfOu2J
4sbeO70arhLgWYva/9k3xraAquFHexfBabjpKW/O9LkbMlR7u2UAiY/oG8hG8aRXKu+4rgbiitrC
hO+jCa1fGu4d84pRcFU40NHHphKs29gcxhGW0klbQE4Oc+jt70GvdsuFiVL2cE+SBbXp2IOXKmSw
49G2e+6zA6zE8BAUsyTVN9plcdQ56yElSlN9AygGIDK0hyFKV4efcTFDO2ktQ5DIGe7sn3q29MfZ
q5eACXK3vqNvh+u+b8UPVkVZHhQVUhMDtu72C6X8pJ7yrm90OvhL9XO0weh5m6wwHwcW9YHcVLul
kLNHCI3UFiJ1nHZCJF2ruk18u7cdaLk5gaZAZif5oPbGCR9k0/NxWkBnUaJxIEXpIJmJJIFjIPoU
sDrHZ7cOIpBN01YsVB6bDcqatt2bh6ZrTfdlD9kn9D0/O45GJ6tfqILKh8YLrflBSSs4R9RxzqO7
zXKmeq4j/WIZZ3LSdiHnDMe0Y956oWkYuF4+bidC8Vr5gSlPMxyAmpcYM3Irmg5uvvbuc1du/mkt
5s5Fr5hF+swbE31x0YEeMuTkHAIULfslckqfDrpjwUiFpz7kH1ROEmXkwOKhxKzlVUXbsKUCwJ2X
DNsosgPltd1ePTVomQ4oSNieGOSdQ0kMBm1hukAurF/vCVppS3S6RpmUkG29m6M3RuomNiW+mUmG
VjJT6VxRHglz3da28hKaDvrh3pbKY9toezv0oVMFb9FGh7+yA4NapXPY9X0Q3NPNF9nSnvbODZ6p
sQbr4Cnb3DIZ7MPBa2e7OiryfOn6oqIMJN6XxUjYsF5IADxKzoHjsAxn2LC0nkdgO6TUX7qtjKqb
30WCNnnUzDScdZa9DmNmESytjH8ZjBxAvWXZ8lXt9BeOPQP/LZ2ZBPTPqo2q9n3Uz1b05FYy0mhZ
CkmvHf01p2RovgxRw2FFjUXV0DDzhT0459xr8mqB79ThCn0JLQrmywBj3bnIjVRQssAbjpTeHlUP
ae6+ZVoYBxuqD+7Ll7CcfVDBQT2KjytX2e0wGSqfw2J33X7sitKGz9yV2bc7dbs+rjXXKUYOCO9T
K8yKd5wxQXBm9OzMZ1aVmHGv0DW7Wb52xTMPWX5XVgNmLsiyYksG8nkLIKsYPtJ63+0fNcwixHt4
FJfXrMu0OjR+szbnotL+SZatSyjoau53xHGqroXXgA+3mZsAkd3t9bM2EeCOlRhujsEqRzkAgKmL
ks5WUWIamgfpHCJ/SbX0hk97oPR2HzL6Q7yOPVtD63fcXWeEtYq8l9HhaCJLeHqa5h3RO7qaKTXA
qTR428XYlIsq7AGRcRt+xsJXflwBZH1zl9KvY6cvsPI5RRAuSSVF0F+WUTswgEejPjOampLJxR8Z
U1ds7/emws4quHSvVy46MwO8ds4OzUoMZ0qjSl111C1WCu3NteE/9h2wjtyGz5eLonjEqZPdCjmA
RxQ1KdK0EZbOu+JSdb9MDEwhqirjfY9o+OWHusia7tFzaYocHaLXt0QJbvgxSQg7zbq7hfkGV9rb
X4FEokqX5E4DYKch/xkAezHcWJiG/dgKFvnFHYf6s70pBpINr6j3rK1ihyc7bbO52HnbPsKGrsOP
w+QUCD0CEGdVU3Y2RWE/ARVfRlqBAamS8NDRiFanEc6pk65jW/1aZCCxRnlh8Q/3+rY5dR0u0id/
xaAKEs243xcg8QDAfTt8UhH/LEl4GHpPth74PDjuyywmN9V6RQHoDSc6R/rAgDqjaFsrIx7tXYRb
ypdCHe7ilX7FwyvB4AEe+YUWbgY/ZupCnIuuYDZIZFj1ooD6j7QpeJJcDM1MvbvPEdcn7MBDvTu0
uySApsO8gU47RvYGXAyMq7Mlc1uCcM961GExk+8R4oqW9S+ENvslrGb7O71BZCwEoWNBE7udWty3
trgAnvZ528sSpra/6exlV53zpRjWgMQK9IwdNuPRKpM5q6eVCz7eDmotaxyvSoxw5Ltg/IdWt5Gv
kavX4eiHxhreXA6n4DAgD2mOA/Qo4Osmc4kCH5nDX8V8h9ZT6oZrEllhrR7dxqzkgFQDMbiW5oYT
812bi59xfqWyDWEdL9NO9bZyWX83bvQzruHUr/W1U714nNxWvzNux4WMmLCC604bkYK5W85pcIaw
TGHuUmFufmXRO+yWNUu9vOQWya1GveSdrAmpGcN9iGljyEdStzTZ8vRBxqNyRWOeumiQw5OQmw8Q
fN4WrjR2X07fZqtUDCZDM5xahVK86oT1tQ48UhoKBAYnKsRmoiPSdY9oU7fokiFLLagYrM0/RksB
xmisKqixtj8t3r1nIUNSL5fdP/XIreUziFJcONPeboqfWrfgEz3Mrj4A4K1ptei678/8xQVobBSM
5M3is1qufWX51rsC1/N+nYjYI924KoPoIoulAKsZiowWhB5D60GPBI0cfWMMfGR2tP22NJSobucv
VNo4VXsqCWzRJ2trnYxmRVRXzjMp0OJCXQmkctqd4dlQNd3jExyJgB3oq/8W0focv/YjypknYiFN
dSW9ofvslYX8jhqY5HowaXCRg6q332fukL8uGX6MRAxi5Mow4GG/YfKcmhMcdT8ZBs70uBcd4q2t
b4k5tetm3h58qr1Puwg4m0zuFmRX+QSsgITd+QvZ1rwy9eibfYE5GX6SzXqXyGd0oNKaC+FGx3Lc
DiXV8PeWTK7vop3zr9lSjNs5JD0eDU5Q65+0+OaLZ2ZbHgeRbSxNYjNKaPfF/A67UG7DiKrBLRu+
GVq+ygnRTuT1cO+EijHxen+4OIUtP/Wl2H+WepiGy9j5MMtzAMDFkfe5C065pkOe2svkruce1J68
tdG9+0lj2KhHe3WW9qD4q8JTswziF01WL/ss+6INvjK73bIHbo9eHUeFPdtHYiKa8K1Dk+Ry0ZPr
8itwtjuXWuf3EHjjIVzFRl+4L3u/1wSSuZo+OMXc6B0JNqgeIR0y/2M8XH5rI4XcyN8AcFUryVKV
NmFDH9Id3PhuDTnxMPg1PRRIWuP+QCth6CIMCkW2jUPc8OVUT0oGpj3uzKS/3t3q5QtOIQ3FUy6l
JGvNIb6CM+cweI22jj19NuND+Mmy4Oyrpf7ZOaOvUsvrmunn1k6EYigSVYp4H/JFEDIguNdvDdTL
mDZAGT2SkDK/Zg2wGWZk6D1I3IiWT17f6+0hM5jqziu1VsoRxYlg6LR532sW7Mcxs+fuINyiOkcF
DIOrnifG+67OHZfWrkc4WlkMovpn9feCoDrkmcA8/SbYb4WOQOUn9Me9DLHSYM66ZVhGtsDY/eQ2
XWzpZjvWP5zG3Kc6ax6rVKNWFO+andXztGPyK3iJo+6sNTHeD80AF4gZKg37RFZlGyV1VYsunYJp
fD82DS9s3Wj6qFp1YXhop8KJ4HpnRCfPau3gEAwlSzgL3Xo+WZoHAFp2MbhiUUuTRVD37tWq84h/
QASNFbNhD6m/AS0+FbVAdypQTd754Iy/EyDabvHZDLuCCFLnbvaB+Vv7jFpk8klqAUV8m5fOFUmN
nlufqqmMnrGNET+054ED+HbKBzIQVo6eAtfwjxArUxSrffXOpd1bn0zPxgXGeCcqmz06y7h2OWxq
9JYF/jwUHW850WZ2TC/AvViV8dsE46gLomN08yc91QCEl22czMljJLLGW2Y3EYcBXjtesJDunBvk
3XjJlnUh9N0DspGMQYnOxcx6RvrrbQGo/7ADP2EvSOLTljnwnALaoDe32GtfJ4MP3jn1hrp9xe0I
y9O1YHZ+W+1gfN+z9X0e7HLWBxyEvcPAaHIfleODyKzCdf+4qT60r+iBVclIgVholLCusA5uJ9V4
CedO1enUlaF99vXe/qDNwLPq1HR/nSa4+WnlaLILYD+Gp1ExmUtENVTRCWAjHWIo7rmM8zFbP5KY
0f7IRt8wT2VoCTE4k9nZoC+GBcclL2d2LYcidU3o3Za+25nEWvTL4hxnNoWcHBV5TqqZvRvVKj67
cfGDX9yE+pVM6a31uXFUJrxiwEJCcofwnShWB6JV6iJHCrPac3FgqhTe26KO/Vx1LPkE9SYbpQ6I
mxnuF6BHgXZbHDpjE3JcRd12VFW2qHjl//Ja1zagcdlWpbqYtlIPQupFPcAjH36tpVf38QLIqbpS
uVW0LbDjH0t24vnY1ATBnOuF/g2dNcaoqdoJfHpWUqBTavk7g5NEwuodw4oZIDMEPTwwPqRPCP3G
+afIS5fPI6vVf1cNbgYZOpiQL7geuDNbz0zTyWmgf50M1paJNODO6sZ6C2nE2EHlcqeCWnDo55Un
Xq9g/Me1E/lh7APxVUM78ZGTm3X5m3Ttrpv534I5dBCII+7ujzsfFHrE74qWvCRGJrLn6NBm9JRI
ajfptPjzVVh6wT/Y5j/BKIIx3m05gm4MCHBvA27boJCvWxBmQGF25zrve3Au26FKmmVSHzreWQr4
PP9ii8o/eGMLbL3OqvHDfxei3D/cbx8eDIWP2c4BTYwkJfhDxFHVWxVACV6PLfbPO/lWX5SUEWOd
xb1UY8UQBXAffdN76Px//9XS/dfvBi6EYd+zmQ5LMm5/f3AMqXbote1+XHxnfJ59JGrZ5NlOTDKK
qI4BJ9aKOpzpd0FiS2iydAiCLQD5bFz3iLkBhIN26mA8D10jfJTuIa19btlI5AyhFmw7FNn6xkGX
v46mNu8L6Zj9ydZFWMTUq6akiO8QMK92BjN87UmopNCjRXfwqm4ZjmrJCMl0GP4wYGFI4x+GbK27
J/Ay6pP2vbtHu9/1ZbUW5OFbP5kPGnO2mzT79NNFzpTQ0G0+IYKdXxh0DAcRkrOFrGXx0Z6Mkwwg
+W5q6ril8aj5kgL9Somy999UkQVhKiamcDEuhuLbvu5Ou8UU21bzmaYzzvDR8y0Jhb4tf9Z7gz7d
3lzxMi8ZshfGt8XypvJh2U+2h+yKHTprv/priON4bI31FeUK6nKRK2+mle0B+hG82DS03TKzj/XS
918Kgg7Dvynu/6Ub4qtG/IXYNcC4Ruv496/do9dL911i76wAwbHHhnGJHeni8PgP7lTZqZH78p0M
uy9L0OtfXlbLY5Pvj4EnGTfX3vJsAIP/ZTX+Sx2MM9whYx4IAERmiQb/94+l6Jk4tA7XIyKU7onD
THyMVDGdPOAs71pG96ee1RDTYSDTYJkz96MfmCxxEe0mjqMWWIWmdv8il/tTjMuH4tXgGYFDEwK0
yO8fanK6fhaY9I8WxLHrELXz/abQFxfFphgbLp0XH8XN31wI9zfv913Bx8oHY9LBDXvnHf3+awM5
UTh5DLPGjqa2HkYqz9IbYLBbyEnwOzNB4/b8zuorfe295RP/TPNcEcV3zgMpjoNlRwRZCVKWhpJa
6b9vHP/XpwPvwV4LX40v7I8FZCOGLpmC2kd22GdTNuNI3l3dP3ZONS9/EcL/y2VJtQcOLcDT5bEy
UHz8/igUQ2blzjmbNgD/7/PYeznu2208TIvQP52NWo04EeegvW57BOVOR7zqJNPpbD/8f/9sCbYI
uyeqSSHBVPz+SaZi6gz4uPWYaTO9lVzdaTfpKErCfi9+/vff9e9jAT4fw0WBTBPz8Z9bM83JGXWF
2o8ukYgEjyEPjZsFlGzcYqxi4ynV5znkxj9TDPzld/9Li4lCP7o/cYSROPf/pB2PK7R9sbDmZw01
19QMAEJngRcZjtV4sH1pqb8sKMf5c73jpaej7WC5ulO9/nzN7FlBMevs7DCTmMY3COBIsSmJ9jC5
NTW9q+flAsudtPMGyW6bTI3dnmhgccXnSiQuTehRkTRibv8j6Z78F7IyyzGxrZ02ZUk5wKphEuCS
GpXLNKsqrnzam4bxioyssv7mJvnzGcKGvZNwoami+WbR/OEGnMqVVdQrLvBInb9z39mbuMG1+J7t
v7n1BLp86cMelWW9safVUjUoxiK6GcPdIMvx68ezu9AN7nPxOM+W+3WVefHw3xfZ//Uh74UHfkX+
h9b7jwWNPryuGXOf5raV9nEjanH7IFpLklwxrfZ4xfw2T9/++y/91wvNo2GJQiFHx+2E+Np//63I
l8TgQfw5dYQaXej8EHyIIeGNGi077AzMH90gW87DxvAkNs39wghZOD8zjP6b3e8/5uT/vc+CvAVk
xf5yt41i//mjAsotBzQk46dTZgvkdS3qwFs7js6jX+a7fOgCp9a3nTtf+cQbkdknHHiFvJCRPuIl
lkwx4ghXvJviZIyWBwSvDDHQkA32belsWjdbNfJfxDCyjVvl6D8xX6n2Y+CGY38xDtsZaFQl1NkZ
u+wh0gg4yKwdaRt3q6OHxxqRg7yWHvvctbBLJ3vwdxps6Wjo78S7Z+AjaDpzDnMG18qJoUHLS0HL
HesB8f342Qcls33J90IUz+3Q0NAlA3i/dWTrBDfSSD33yZkQMmni74KHnKVGvM6s8OMR4srFGDlu
8EHi8c5SE9W+eUHaptaE9iXOiAEj7Okvy+PPrSDguIXnHBH9he3J/3OX3aqpod+4ihPGA5HBGIg6
AsOmFZtZLiREK7fH+5f0vgjJLwPtZSEIrEJyRTM9VzexhgbNTy+G5S+lwJ+n3h2Z6kowTHcUBPL5
P+oTbJ4C+Fq+nfZqUuk05R3G1JK3Nb87Vf+ygXCQ/rEl3gnQ/j2GgKsN9Yf849xrt8Kqx2DKTyjX
ZH8XgNntc9b25T+kxHTbwcUUgZSLaMzpdY5G8zGaQx1eZxqE+fO2YEg5kejii695OHPfXn3ERq/0
39RTVCOrS0gFXLxbiSbJ/tJaTbW+75Umm6anTF4PXTcO4uCHzDhS3wjKffLUquUxa+m3Y2T5zwNv
gYA97SLLl2Tm6RcHuRqiPbLSWE7Oj/ml/XHWhHCdx9Gr9g/SRv4dm95zmesBNLHPURk1J8/C0gZI
shk+R3YW/prajC5KTlwvz5auHIVdM5FIAqet/urUuX0S0IWDa2VvqHAxaWUi6Ut8SxjtIZpQ+7vk
sKLu9xmfU1udmIjVKh0VSEzmUTlhbkR6LNmHkaH9KaDvXiX+Vrc/VlcszREN0kAks+r699HgYEjp
e8I6uxYCbbdHpvrBqUHHp47cuf7MmAZE5gSd9P226iJLKIeIV+pKP7/kXJ/qizf7y5vbdgHHGmEt
2cWV2frTZWdli2+xyCduOc/vQ5c4QiIFbd9NmVKPn++HVRT3KEyhmRfGHuLWUyERwWHl/mNXjqAV
q6ftV4OK8p1blYP8WZYhcnRL9UEDAzPLygJnt8mJNiYMlSEEi+VhoyFZJgSOrUEsQ7ylB+Q2FTGO
IpuPnqwb5qvDSl+R4c8d0L/us5U4oRbQ00gLNbh92r7lU/gE3GUVTxz/Sljkp4ALKzhTe26+hCt9
4FjWi0M/K+iyrxyQOwHxUaWs4tRC6j04BdKbc74Wm/MR8yyOY2eflqtnD/oiF2sPD+j6SApElMuA
X81FF54raEd16qtw/LUWC3PH2s65R/bQHCxy6zzmDgjXJnPrOYDUcc2hbsUk+fjtmb6EbG5q7vKb
gZ3YX+mxSwxZWqo1bl2lv09FU4CKzQ0MONvWdZ2Ug90yvVh2SYpxtfM1KJJjkRIvW+OkjC/zF0cj
fqevQ6pLarmmGA9W7W9d4gZj/U4gdfbBzq76FhIKjH2gD/xfewGumIGHIJvStNn2XPPjRdqyrYbP
9Mjv0YG79bK2cvjG7T+I7p2pjRVQj9+9cvedI2UUdx2J4zzpPI+w040gWcmAWC0gjxY7Spympnwy
KnPyQzG4+hrYpV1CsF6Q21l18z4Kiu3SICP4iaakvwRlqBkLO2XpHTsXXsoFcrhCzzJUaC7xyYRd
anGP3ZPCazfiurrSJXrdjzillwYh8OSTuXMM8cdSfMNWuC5Wrz7Sjp2Hx3zq1jdhV6QULnVnPyDp
tAYg9oTnPdC4hBcpdymzN+PsKroVC1nzKcoWFmk47M6XxhZ01EaNgTCmocbjbpAt4imzc7GmA2Xs
egjKdWV4BaluYOadlS8WIUvbeVtpbSFkKxwCC3M6HVh48CnElZ9NPA2fJOXIinJ2oegu55GZNz40
nd7MAeqldulEW80rqv3+s0eTTMYtublvelkDuPxh3t72u3s+FpQIbipLtCNxv5bmk0EO0F7DcPHS
BivA55qatEm2zWr2tOmKfL0sRVh9pqcl1oTui5cnO0OZOsG2VcB0ihSZwCSehaZzYMvYjf5SlRhe
zlHd6y+YGLHQZFFO0p9T7d3HvEAXCLRNEjTaME1sWBUVa5t/PvxgtL6nkQZZ8akdwAzBO/PX6rCj
/DnuxVr3B1mXPQ47JxLZkRRVTf5q6BTb6+TVQ3TIiOp6abqcEQcU9/ZtzALfSQeiU5GH7Gilk/ss
h7g/oDSa/r3j/ehK6vbDUu+yu9jetH82AbmkvjuyUjU0r+BThSAfuQmSpSKlhY8r0ZmIdFOLYYDf
bt2WJ23pEnmd0QpNbAJrDxb/oU1kJxHkKuH3PwjJoUZaWw3oA9G8fDXlyvZDun32ta6Z1ScziCK2
nzBC6DgZH4/JVuwfdshedbx6g/OOuq0hMn6hE3GBFHbXs0f4lZLdH1qCapki0r5yLMJ3hQewXzlC
kjS60WQuVqal7OPrqt78fCx/Dma3XyvR9uocNBA42bCsmWzGNbP9TzZzlS4OByhBV/gLFr7KIOc4
Yrr2yS4bXPoLej5C0iAFpWJj1EOA69p9GjpFIsAQNqjS2aaYNnswCeF7bJG3v/SNyI9WhHAp2Xeh
9XmbKJVihNy2OJJ5WHM5ZQrgnKoFm59xV6JMlTep4Fi0dtgnanTaXzjeRgQxVcdzVj2aCOQ2VRAi
SZQHLEzXbYC/gLtyxhm2O3q997BbsrsZwgpavo5rkmBbfXleAjfz3ndj6K7orefFflmdPQw+ZAFL
L8H7y6EGyoneVrRkPeEHCDDSosjyN6fAzIMDfFlPA9XDyEaOVSuOELXxRCZan7Kb9/ylYu73FI0I
gFIe7fzV3Uoru6fnWYs8anYJfsbYEQw8cqIOg1zxhorVESOnaT+QCa6tSt9IVLc/2GaLoKlLrpeE
exXTjxKdFimXW5+J11DU3kHOgH1SxEhqQAJmF01sd8Tf+vqe7d4gZjvaUuH22EJAWOhbiaYtqY4Z
nlV5/layK/9A+00yO/QqLziZEQ8H8t1GE2q6zh+lEtkP396j9ZzxlR5UWXffSi6K+7HXdftL5iEi
v4E3s07g3IcWloW2ntMebzGBgm5JL8wYLQVqD84ufBjk1iULxs45NqZfb5IrD9Nge1/M2bIGsDwT
l19uwwC9npwKXM8HcL0Zs1tr7eVxmtvg3VQWdX4MvIJ9rArckZ8XUfVB7hvBNCQx7w9LW8LnBAbU
XCqHKwEvHjFqw9TkqFpbP3i4xycyxA4xPByz3cMzueoQq1+4OkifrWIqQPN207a/YubrgA6Og1el
i169mlTfemPOHkRFwXQb4vo65EQBbsS7eKdiJeCFdT7S1N+FRNs5hayDKO/e2XXh5MjR5vHD0m3V
TsXoe0nt3DtEiveM6PatYxxeF9OK7ozWWRPvEWnuR1YKb1DucuWry31bHhjnkNWNiYTMt1Us/rPF
UNkkod7spx1BHVvPbndr2jS2JhN6amZCN6s9++ovuf+rZzvx48UUfntrtsV5wQzHgAfz81QGN6sh
Yz4tun4trqEG9ZmWNZv1A1yMrrsjTovuwHmgvYNjbC974qXfQ3Rzy3qIJjatR4sZ/KPdbY1/mzuK
+VeI6xaGHwXM8xo2fEnp/SqNjESFS524AmXZ0SkG/4Eqed/SqBT/w96ZLMltbNn2V8o0Bx/6ZnAn
QPSRkX0/gWWSSfQ9HIDj62uBkuoyk7yk6Y1qUCYzSSaKRAKBcD9+zt5rE8pmpJX7qERTrLI4IYHw
S8Aw7i6OshgHsCSdj3IDGNBaKqh7SSlhXOOdxyHniBUxEmTQT2PWzBeZZU+V7xqhcNdU1f28o0AP
O7GKK4HvH/SDtkp11A1r9JK1shqmnEIxUjGrPNZISKwN7PhGY9tSFGPV6WZ/AimtFIeChubLrAqd
NrBoks+hzWcd4K4R/VmlIZM9NoWR2xcgj+zha2eFw7CGvx8N+zKdzSslTUxrS0XVseqjcJtIwkP7
UawpbbwnLTbL3RQnquvzp5h4nDqgN5dJF7uMIAa9VNcOTYtinSoK7jbTSvvoLDEjL73O7TFWN0S4
hMN+dPMovnUwYy52yNqI1kmWqsVFMqMnORXQYvMN7pBofNSGqOY43kk3LtFAg/5x8jgctgzxqug6
B4+NPaAZDE0w9LE7ubHtIkyRGE65y2g21rBdIsXUqPobVCoI+ZXxEj5rS0srT6urqO+QsTvw7sbA
GJldnUUj/dIHMzarK9SPeN3nGGkA5WVSPKqSDN7uN627H3tIVProWIgKsUms+MgpKaPEQh4QiS1S
teocCMRzjYFv9JkZq6s6mX4H510aZ993bCCHMCeAI+IC7IC49aEz7nH4zkcpxTaV2XDfGQTnsBOk
12Pciw3TipBsrXJ8hDMjTtS7v/ON/+zyNACAi9E6olP54VQuXJsOMyHNWzUZkS+RCQ7iojPN9m40
4+7e07roa054+iauku5MMZSvv26PfLz+MrGhP4KYmwdBf3bpnnyHJ6J9KluyPgHqpEyGfBxcdGGo
x/bIn/o1FA/CIdxqWNR4aOqpLZvVr3+Aj22JpQvCfIZiR6MrrZsfHkBNNaECeZfgwlCTI7mODkpS
qw+ExnRnri2GJ4u9+Ded9x/QCctVaQWBC7MZV1Lmv7/tCGueTrI5qHklu2dikxyGkaBJHa1qslJT
TA5R6rrHVAOukSP7vgYtUfym//PDo4eCZ32DJ4Aw1g1v+fXvHr3rjpiF+WQIDnVywidsoG5HdRTD
GABAbOZjAzmqvI4bs/1SeJF6AVKl7za/fvzfGsffv/8UVUBNQBcwhyUzR/3wJOCylJWmIRNPpSVN
zlEh5bfa1uP8pbWacbhGtqI7QUs7xVo8cv1XnUo82eTAmshbTjstP+XmqCuXWelV3deRQGRMwInt
RMfIdLJ5RwkgB3/weggwJJTkRMzWzsTiHaNHMmObBVdppVhnDbKYQOm1XD3Ok4ugdmriatzUJrl4
uxSYVXGH/cKsHtGJu/q5mwqMF1YcimhHD7gGfGGDp9rljhjNILPpgmxE5Zk5FnIchz75jqU6Yhi2
qgcG75JIdKEXX7COqr0/tsgHyQXStFva7xrHHagp+TEryB/5TZf8h8GkozFYBiBDYM3SI/6WY/Td
B68iopVONuIsA+u8mlDGbMLKJYK70ZP7FCHImZVX00FUBUnLVNcX0OStbVYvs3Mhk6BS62r369dA
++E9YBDGAM6FfOnQZYP89v5t7Gdi0hU4dBuvc+E8jTjNlENfpppy38sCLoAbDjgj0VE2QUSUTLkW
DpXReUu/jO9ICSv0fiKhot0ja5PqFvWO1vjmQNPjC97q7t7FNh/tZEjDaD2WSvPkEPOA2nOarMda
WK5N7eo0D0pHsthhSlEA54Bym01UqHO4M3WsBb5odEiwk14izoCTgeKlCCW1YUTbb00ieY1uUGSD
Q2Q43+cD3Q/LvBqNdKo3uQld9sbt7ajZU3b2KuObKjY3GN1Hxe+V1D3L4B+aK1D21oPezG2O0LeZ
WprlIiyfas0hHkP2puCkC8Cj3VQp7RPfwwrHEXmg9RRofW+hudD0Pr2UFKrOgeMPA2/A03O6llPa
igtbb0s6iGXTXptprbKhIs+RexsQkH1PdE76HCmpgXgKfYZ9F/FB3Y9DZbx0iiXqYzfRflnHMbw2
JLB6GG/KmfEKCukOXS5JzPO8yZGXJedj344ckLvZJX/ZlFaQ1dF83fHFKoMKiIi9SqkN4k0RKnTV
HKsYE85zwsNDnOJTQMzAMIw5oTecWwOpWSswDXTM4UO2az6FOVzhMZTZprNc8VLnkUlOB8iVw6RF
iGJFnHYbMcnUDqjiuIVYxDYKphFeJwIBs/O9sNCUdQdWPrkYUhA3h0oteM0tBEVD4ER1NX6Gd4p6
3+cFgM0MbbUHzcMgTDHOotZbzq9ap3CtyM5J8RKuvKyzTq39RHG6R45kFMJIX1DCdZkeTxdR5zX2
tUaO+wExk4Zy3LXzGNtOQoIzRFRtE2pZFG9LZdKsI05AbjoBEpecAzQIH7G6w0D3MtdsQTJAoypa
LXwz4x4/VC5HBGMj1MZDl09Od5BKi5RJscvxvsg64fh0glXxm13sY6kE4JC611rCb5bwFOODlgDi
ea3GyRxB1wKOF01eezW3pLxQzsz7khftH85xl+tRJyxQLz4PzfmwYVGMCjHoXM8oFOMGfvFnic8l
Jrc+fo2tdnz99Zr0wxCX64HKdj3QW+gWYLC+X5IcxatzIDG44RwL44zTThdx5G1afJBPaQFZBqjV
kB8FuVu+l4ym5veePm2ZtbtPuh29ZASfc0C2zdU4OyBmYUenblCGYxKuPJRyAfVQdZbVQ3kWY4vG
b5qYD7++h49j9+UWuAOdGFGHf1c/rKqcz8JYZFD3ognsC24DbePgi1rZzkzPNdIBoqm0Ac8EtoTt
ry+tL3PP73d29DgEM5B6tCTzwWL7MI2tKoEuUoT2pkyw3CBfzADkdmOJgyxULeGdl/qAnwi5MVLX
zo7QeihjOj9OfWOJld5DAQ8oGiE7dZyxMeoZQt9xyMTbAH5r/mznNu+aPdOYwOnJISbA3+PFG9cS
iJmjRlNOdeJ4YHPoPw3+r+/uh3efIQDPFtUISxARmx/KFqUcwqishhp3skxXNv2er1EKz1XTMJqi
RFfS39SpxjKOe/84IQ0CsUeFRsVIzfz+bYxgDYIfiprtKFW63mFE3IwrCih1OC/ZCMx2TI4O7Yhi
q0etrfsphZWxwgFkkHjaJ5kMzErFYAKdw2OuY7fFfdnlZo8CIcE0wHkMH7ITG5iMZobV90ohprtI
b5Joj5SIZn1SxUHOqVjd4eYrOLOaab/P0HB8rjkdrsdleszq291/e9T/KJHsl1ljwO8//08o5n/M
LvtfmIoJg/q7t25J3fwrTXOJ9fzXHzfJW9u+/NfZW1W+vUslW37bn6lkgDk/8S5gzyeB0GWeu3wL
x7eu/9cfNCU+LRk0RBeB7XbVbwEpf+WSeZ94j5Z1bdFJcNLl7e0gQ8b/+sP+5LGku5wMNMPBkgBO
7e9U0Ms/30YCRf9j2sDyLfj3O4ufhGgzFd4rVDbr2xnz/Tvbyr4swnkhf3jaiywYtmCwFv0rBMVq
/92j+evS32dMvl9tvl2KBGMQNozbzaW0fX+pTtPSpmmmfWuZXTBCioNG07u/+db//CIOGiLiqGgT
LKvCd5WzXutNPyfTvoaBvbIIzFkrafPP1Gh/3QknIZ6ahir/o2BgQjIxN8W45+H2XxZ2xq6iMX01
mU34G+T2x9thK6VE5ijKfFk1OQ6+vx2c0MzUxmqfgsGvfCViLBMQQtmt/tlH8+dlSERd0G70OT48
tR73bE1BtU/C3rgVcRsSEln2vzlBvF+QuQ/VXiKWeastxKfaR3kB/VzKvdHcUUjKrRjhHvsGcoN8
lfFT7aVRN7/JtP7x4XF814H0ax6nedRl7x+e3nltKxxjx0SgQL4lVXJf238W0P3nXfHVRiDtWDrC
yw+LvtNXY9xBOhsSBrU6FD+QVqB1wFYnK7fNfvdJ/ewh/vty9kcBVV60uMUVjZmqZ22YM1pBXxf9
RTwLzJ9MWa5+/WLoS4X4/frAh4ZBmzAdYmDot9kfml8YcW1R4delfi2fKzzmr8tshB5hpqU9kQfE
jPr0lbPLyR7QG+hh69k+WYftnRq50bySpkWiUwTX9YmRj7QxF+Jy31EGjAX5BJV91xUN6al1hxcf
cYI6vGRYg5WrFsM/l+06Orq/vqePSx46VxY7SNs2Ske+wB+KYuzzoYmYehfLDgsy/uJTgWBrJ7Ef
/OYc/+OHhXjHYnn3iCVCm/fha4WaG++S7Hb0QdS1YkSMCFs5vEmoGgH2ynr6zeL3szvjMuS+2RCG
Kcrev/BMhrQOvzO0FIe8wXGQW9edxl2uTtntr5/hj1+tRZZE/5WX3rEowd9fiSiR1I5Es7OJFAzI
EVNWeZn8Toj7k4ssKzibHzsG+8GHD0rAspVpWO0MDnRb02FgS/iKtvn1nfzkmRGnRJSITaQRcvIP
3UXdSBRNADceIEEFQEBdUAlMl9LGan4jsPrplbgACFBVZT1abve7rcmKIFQrU7VLXUAGAB6UDaEV
9TofY+M3mPSfPTiMHRp/8aKz4L6/UiNVfdKUYid1xfSjIhsCVCe/i4z+2e0sh0q6agu/2fpwO4mV
NVhHsx3YkYWwYXfbuNfYQjAyXf76I/rp7dD+5mDJkI/T3vvbGYtlTkqWhoIYbotNHHyHWTjBry+y
fM7vF7rlTlADfzuLcQJ8fxFbnYHW9+mucrwXDFfyVDuiPmGxta85BckvjOHq5/+PS5rs7Ija0S65
H45+Mb0nfZTpLpubOEgjBjbqqBU7u5XljgwTmhOKAnfk1xf9UzT+/k6pRQ2bvVFjx0I++v5OMab0
kdnizLcRM60He1Q/dxU2MJ+olWqETAyePSVBRfc9UfdPhtqmr2BE0TMgxOra9XLkOq+rcryQI1NM
P7Sr9mCjUXlUXRxegcsSpDJUB5Tqj2YXbgYCC1xGzgTPInHyknYBUbvOFe4L89xiziouU0jSyQat
QtZd20mJ6Ix8AUJnOOf0HN2xEPegd7IhfiEVulSv9cREopTw0piBTVjGhd5q6dfE8pruQP/QWFw7
SnWrTMw6N4PeqcUqycadOvfIXAyGkSdVF6qDUYyHESDQGA8GXWtcZRzY8I8V4bDGVz2BJM4797zS
0vDJNmQIK0wb9H0JA/srmq/O3E5ZLx9zYTpwP3BCwlJr0uhNKdNyRV8LcVVhJU62iSJtyFZJTHqb
W/UV5EwnxHNXlZOwV1GB7XTn1U02+DVynDaIYmyBPl8vlzinRrKIN+kgx1U2MzDATunINEhpjOlB
5VpjvKZPaj4OKue7VdYNxVdEFtl5y3KWB6HRhzdNg30ugC5Vb6TkmB8o5aR9MSNIjj564eFJjbR6
XmumPp26vCfKqSRw8osi61Yj9b0DTS1iGoHY7PPm2EtNRZWGmAxuZlP29o65fFWuKo/OoF8qoBqB
05XyWpi2eALJ3r+GfMG6VWVGqu3TOR1uU/gu1/Eyv/dBQxUA9JqJCTC49FGLwXUnlns20AlJd7Ir
MogPULtPczwqazvWUOIDDoCTOuMl2LboJm2lykOc+ex5NdkN6obpJazSGh7FNg5RXgQN37Vrkjcj
tFSEjB16N8vuyQ2bn/Oo0E7uNEUPzEEm7KJKmmFjYSotUVaXxW1k94rhW3PjPBbSRUfisKMnIGp6
TjK10yoFc2/aAryQffcqQYMPyHm0HMdzaicvtDqtL13PUB/FcCTnACpYXRzTAkwBrwf8GF8bp/wr
flmWNfgEOjbgvojxf0WVtsfFGCZ3tdLxtGfLRg039n1GbzNvQUCPhYHOm7Nkz8HNAHwhWFLgYqpj
qQZuHBEn3SB2PUUw2LGiFpKzEYi7aSVCbZpWntkqW+ohOBBiiJV7w0HtugoFoC7w6Q1ivKhFPkGO
Rlg/0/CE8ZuoQm5j1jTkDpiqCGbKE1W7mkONqJbYtdsHW2uqase8vg1XUubufd4UU01UlJzNDVIi
Ea/tIfPupVAncpmaBKNhFQG6CiwVTAQdkby4Y+TFlKFnyLfESgtzWjdxXHzOJpncAFSzurUc+aKf
145T5CvHLsyvuaxgmc5dWfP3om6xzpENX608PguQbgW65mCA1AIX0CrDz3YHayqQSNDwxPVVnm+A
a2A8h9aaFr5jx0O/Mit9+kxaTT8BU3SGGc6RzoClDaMWamts5eP9NNQ0YFd1MVSWEYDqAXcVSsNB
CBDFOogrmnDxyWZa+ueB+h+1Xf5jM+Vdy+WXzZn/hW0XHD3f7Wo/tF1OL3nyfbvl2//+Z7vF/ERZ
74BXVymA2eEWCvvf3Rb9k04YCH0WOifEhC7hfX91W3TrE10QSk12RY5wJMz8T7uF9o1mOsy7aJIS
HOXSR/zQXvlVu4Uj9bs6g8M153iLtcA2+OcSEPt+93U1pSeDuYN3NanWrkrRY8B5UJP+0Rj5ybBF
KAjw1nhKkb4k3sSKrmRR04DwUegAW3ZTI+6eQF2dEBg56V6NkHl8jUHwdUdnZN/ywHAKsgr0rIOD
IYxyEwFon/amG9Wxr81qHG5qKy9RhWHQbgJUjKNGtnNbaaiQROw9Nk5SIWAKgamMN24D4PiLO042
QdaU4uQbqGVRdF9SQgUvCoBBNRqcfEy+TB1jraC1wbXtUwn9+CJOWkJV40xD76mmpnOVgCDAdF7O
OZGrVqyFt6oDchY7EBw0YlBuwT98Bkd0Au8KL7PNrkJTOWOiZWC7VHIIBbReIU4Wotdgmqh9X3cn
t/Lce1Vtn4VXaxHTRTgsgW5DJ0W5dWcmMSQKKJtz4wGpq60JkSZQI7fYCsREMphrA4QYwULQVmJs
Mvdm1YF6JM9sMjd5jS37OHpZc3DcBL0Fm4Myb22Oq2TaTMN4TyjLzOrCHbTlPgPwdIGdKTwT+Cu6
DRb4CQCeAjux1Opi3+k2yK64abVbDApwruN4KNEdi9AN93OlkEoeNqZ2bdCJg0+VTJXL0BCy/Wvq
TgmW7TDEpzJJ04guZ1iJrDeR173qkPfOjTAFIYswNI6KIEJI7RcwNp/0RsiXrHPbK0bu8Lzz+DSS
e7TqMkNxIV4x8QJ+eDeXPUyPRDPecrh485akgZGVt4ZLxAhx0g1g75NgyoLoJEu3limRu0A5ZKVU
YF08JgQh19Byu2KbQeTO8RpjA9pC4gypjPq2NteyBztxHRepezH1mppCRmHk4Lwlwsq1t2x27Okm
k30z7skz8drzfAJmqPtDnRsI7lQt64t+a8yO0Rgg08HaGbvOqdJ69kEMZ+q+Rs2mf7ad0GkisGgq
iExVsI8+1L01O08OrNPksmitULwlCtpAaPpGTCDL0A4L3b1zvRCOPpWna1YrHdvGCW5S6KDqbPlS
rtHgLwpRzFrVqwd8JdpbQG2dmxrhZ3JnRB1YdD9Jk7wB9jNXHawempHdJaLGJD/v3ZwNbRWrKuSe
UGvJQ3PIP6SsSIRGgiXAqpTUsWCIjcLR93Y1VscM2Ng2o4Gy1ceuPHeJWAuaDswFITglzO5U3gBp
cp5rhBHHMNX0DVLE4Zlzc4cC1sle6bRNcAUzNwIQDphLm+cx4CfzNnMWlzv8isU29UIiuSm24V/I
jDIuSJVaD0IiAo76ALfBd2SZ3WLurhw/lYLXF90Ee7doj6xx6Q4tnk2gR5WtQm/8mqZmdD6RtZO3
mntdATw94HPnuTMYAX+JzJVPdOT70BLweUECgHHrUvAUflK25lZlJTyAJSfTR4TpuJHKAEpcm+w7
1WrnK7gV3QELeX/WSijD8G4onj1X2fa5gUWMHsLwYBZmPawHuFwLUZLFdDPOrbql/GMa2BnuUXUF
odVDI8st/OZhN8Pjf9KpGYKBY8UaFX29IExMiPaJrvi1ERKBBeOZThsOGFXvFBINE+Ukhu5SI64C
yUWnbqISNz10Hzo7YWbb0GBsN9B1c7pl4iNWXtqL49ROHud9LC2zVqgBtLiTnJTp1RqUcWdZDPz7
bkp2tA7dwKRzFSgDqkTdzMJAMRXtaFJfHmQMby6SmRMoFbTXULXbjTOJcA+b6obDVIikjyn46NrR
drZwKYBIT88TQDFn2CDaa/icnGoSWz4V4JV6n+RwBSNW/Yr+q90k0ygeI9cRV03fEnocVQakGpnz
RMatnsGeVctUX7uF6gWhUgx7knZfIsC8la/xPy+vPAjZGYYvs5DZpy2QrKZJEAdRd4y32ipbKww1
dhRG4x4GtH6akCo86tBkj9CB6/3QJvWhD/PjoLc0sey+X7Ysaw0hvNyhTCSD2hrGEwBe4zANVngi
fjfcGoql76a6al9kOLRrrTPwmNRpiNCzEDtv7l/JopVEkOv6NZKlDViX+CyL0nKn2dI4mnPoPuWq
Td2oFp6zMWHT4uOAIRvQXFYv6zJPb0dbN5/0JJlyP3ebaNtTRO4rpzcutVhWgRLBRdq7kSE0Cr8R
cnFuXVWQ32GXqDr5ea4BAi5uNrZayxU46PxqcNSboUXMbhSp/dyqmhYUyWhsErXjeJUZLmD80njw
pGOhbaWcjazps5ILlpYEICh/Xh9iALM9xcBmJs0hYH5t3KjZgjR2J9nyd1Vc93xz1/HYtpCnCeZE
XSLWTRhxCKxq5QTpQpAwABCWUr/qz+NFnIKHxcJ+pGATaBGQGM5VE9nNmZ5N6ddxjozuTKjUzVbG
S2CIhOGtU4mE7yN4dEzkvdiOcZobNYkwLttOtDjHWy26TFrUaxTOILBtZc3pJG1yx/eQubcjUS95
G+Zz5LuIMkIx+yQtgYNbPvA2Vm9UXeMgP+1HYSO5HDI1FueurXTFG8MGO3zBICohVbuR1T/3nVbt
G4jyvLylt5nyimZ10T9zpFhQ2mO6SzsruXQ7JYZWGOe3hAEA+lES9L4bBsp2tvYIIyKZb0yLQLhF
dd0rfAolnIwTKLN+3bZWbUNQmuTG6ruZJo7IV6MxRMHo1DJAvkUKD6fPGIiP0e6B2QwECMjkjBhd
xrpiIn0LakD1edRDCiuriuNgSqpqFZalszGa/K4kAtmnz+EcjKRaaEhZeiIlM32pkRLfKaLmLIyc
SGzgLfSHfJwzuJj1zPHQ9eRD13nVrgCztgGKbL2lUtIp0RNClWbnZQyJPVQjR7tySds4uIXdXzsC
uRIkQ4vXBhyv2HtpEis+cILFra2baGTsG/wW7spKU0j3llTczzqSbt/rR+eusQrStGR/U1LX4P+L
Uxo8+mDgL2DRUklU4TQuwnyTY43pjzWdJKC+Ea4Ywh+Khk0nh/kChsk44fONn6fJQ2kfg9+m+t3Y
sfB8sJTpZYMg2fKnoQvrVRHWeeMbpWC+39rF8wTP+JSktr6bQSmBywX77ZAgv81jJ99V8aDjEWxd
cesm9nSGK78PYmXWscwp1rBHLVitCqux2TDmV8UD0dQPoGms0iwfe4dTHy0bePhYiSZO4noF0Bou
uSV3BHm45J3lnnFlz676KIyGcMlOqwVRntFgP4xuY36eC7W7Y2ccygCPY84DFNk5pGzW8MnQ9qmd
arexdHGCK2N0X1Rh+pq1mDVWEROYu0FXm50zFctWXtDxKckGPEkSY0+xPakntCPhIeOP8AJTqdWz
uZjt21Lrm6MpjSTHU4JHZKXhtKUClvGdg7zlZHboPjazofQ3g0aQRW+14KqyeZpIVGNM0j1H9pA0
DOiAQ75NBYw7ftKHVglBgVfhCNOrrRNNf3WbprdObdO18oJGE52UJlM0/SIV2gBNZ7LdeQJpY4zi
FqdFUp8UpQp1oizIOyEtDVcbKxonGBM7EcTV4YDxjP1ctJNinbSB1tE6Kgx6TkVeT9rBjPBWbpwB
qZU/oPeLdi48ZxJ4uhlhR54HE7rAXasVe9cAID1wLsD81TxwXzUI0AG4LOZaPns2QJ96rd6Tt9ec
KaMij6OwXjOyEk5ytrwr2B8pXg16cUXhoR4aoXzZwgKi4JhTkNPi8fsFp23V6TG25Og7cV7vMOcW
e+StNqSW4mnI8iuhDw35Jmz6jhyecElis+FbvZqynNEGo4G9LfT4C19Q4yZi6Q7MftSfaIzFd1oD
SR6jUbhNnMY+sZjalNx4eTaKoSYvnd3kxykcjBe1pgl5PqrV9HnqkA/taO3ImKPSNNJEkhwHV1pu
t+k5Vbz9zFAEksU4aAXk/TTvmwuth4TxUCRyeouw0VVBMqluvivI7Gn20ML4yUrIp7tmGJ1nEWHW
WMPe88KNWSQCQxu2lniFU8zaj3XE81CSiiMs4sUaCNIoBzI/SE1CoknDuNnRD69h4zlVIjh7xbzC
TkFlticyIDMP+mSN3YV0ZTO9mJEZ6uslB+RzYrdGj6u1AjDTGWw9UIycwj0TpXTiF6cvTOUEstEp
rgBA8ejcKOoDLxMGy7llx9Nh9jycu7amTnCna+SlK3OqDVrL8F6cqzwkrhhQI0O0K3yfTnhCnVpb
q24IQQ0WczIuvsDZfRtsq8R6sORxBm6mzNZGDHMX7rI0d83VrCh82ooTm2dYtjTb15ArcFjt9Kbd
NRrx0n4hpNgpqbi3ki4/hKbpgbETUPhST72oUfJvmjk0d3qYtp9pWsfPYiCFxJlz+0HBdbeuZ63c
hvTktimaWZ/inJY5TDwP12Ax5a8S8RM9XMPId6aa60d3Kr11o9qP5HXj1YlVpzjELfrdaMTNSoDR
jMoro+1Y8ttoD1avg17AfcspCz4XCVAmX9dzb13IJTMwW/JWFKsFDpnP1UGFr/5a00FhDbRqg2gL
lT6f1GqiJemsNDKAnx/P68jkEJiqRr1V8AdtGCBmNJRpcSKH0vurItTCo9SWFC7F0y+lWsL0qmb0
cFF/T+yJxHZia2s1zNrjQGYNKNRSP0Nhqp8iMKco15juP9KhpHerq/2rAU7imKstvmydLIUCq/oX
pe7hHdOjuY4kVg9fbdxxg6p48dux2/jCEkTOTXEJb4LkpU3FF36DkoqHMi8eHj28MmTLyXoywiPx
U+aK43W2R5OFFyLE8XPWw3gncyO0bioa7Xd9FGV7iHezCWUsFBB2UaNUQtf2Sxr9CuZOeIxHxi7I
KbNdr6VEquBfXkPL6E9q7rrhLgyb+ilN+ixLORAgbL5QO6LqDj2uF4tC0oqmg2IZtbNgYj1k4Fpr
epyJc9rxfw4W/6/j+IdLH+7//d3Y+6HheBu//df2pXhNXr5vOy6/52+Rl/FpUXihxvpzhqjxS3+3
He1PTBVo9+lL9DzC2H+3HdF/LdYWhtzowoAJLuqKv1Re/BInbqRhDgNjHbbBP2o7ah+knjQaHdVc
TDyeo9FVYNz9vu1Yd5NG0md+RcHGFqbI1H0uaYVc0WxgD2ushSF+YQLR9G7ZV7uQLbTxbgHVjF8I
kQORHcGxO8y1S6Bbl7v5gyFVl0RbSNowAyvjAZywrm4hpZi025P5urJnogPZk0YSGlvFUc4aFvh0
N0qR3IlebZ5bbXQHcuGmsd9Ybdg1p0ShPcLAOuds0oIwhEGuDld2FsKBZULmPnuJS5zDQEgzFFWn
Zi9wBRG0PnmIi+8eeUAX2IXBPqwPIykuWRyaa9KOMO64rdIagRRDAvXV9ZYMy7lsQXonLieOugE7
7bd0fny3wirbzTkGlFHPHM+fUzIf1hH4J9gwBnWoJ10NtMRkypLAy4awIWRMIZO2CLYpU8pu4Gil
cwwI+mFIyzUJt8NtrfYm2HnmdD78QCoIxLcmUYmmF/d+a7VGxmixmSSthkZJiW+M5VoBZ977BoqV
h4xe77QaC7N5GGsUz4Hmwbdf29NUcurD6a2tZ2Bo5cowBo4Tjts65wlpSrmvh8TMIEqiLCNVNc10
BnexlQYR6qRpp+RVDLR28PRgMGf9i4VjMWJGQ2TfKkpa2keNUdFJHWi0qYHkzNGtYU/ARacF4ERQ
UESSE5ulzLcsfFLV7js9TgyU1AxrfbjaWb9jPaIV0NpDqsFVEvlZPmKKhX5QoGZjCgteO8fDeD0k
anQokE/kq1yNpsEvYprg665a8NVZqsWCLuvi2P/2Vf6/Re0PxrW/WtXOkte39v2S9u13/LWmOZ+Y
kjhAgRhUIDf9tnD9vaZpnxCFGYxSTPYlzIlINv4apbif0IuRy4FTEaEnogaWu7/WNPOTYaEnW+Qv
COVQM3r/ZJRCYOm7UYrF8og5SsWSRi+MH/WjMdCVAKI1bOhtx9xz4+DkBq2b0xKgh44NlF4UcDYQ
jeXg+LTkeXEaistLbAQ1YmzyCmwAIkiqC7Irig0NB3XwsZbzTRznsFMZttfxtHLmTD2jQnUy364c
cQ0ykvhMST4H3xMRzUqgGEm7XQic8aarExjMuQI+ejW4Q2sDTXSVNwDLDodzERVHDP5VS5bFPFI3
iWmBS4Fe5D9osIcc0hJarOSKdxyhtz7kRq88IH2ItZ0JvPTWJVr3zcbLvXeVkgFjoajrYqzT3UTx
LdceiTEBHbM5WeFAT28Wy9vtmNSd4iOVH5/6LAeUklH3+iTu1JD9Qmd4jhJT0NafaP5uQ0YEKolP
JfmDNQDaryHEojv0V5Z1rJrR3IixlWQ6zXZiBzAQOyAoFiZf2sude+OgIyEQo5xCfaUURntNP8Z4
KTuv3ncAYNQDkQjVSzbpCtU0J58zoNq1gBzs6Q8T6bzllmrYrQLGEHBeDScyHXJajeEYNa3brHqh
iye89+MxI1fYJhwzxhPXD059OY81iRdVMY/kCDoi3aa1Qyx43WmM4K3xOpx790jno39qNISmQTq4
WJw7F3MjQUK92yA4mCGzwuHn/J1F2nnjAfoILOnJ2jdl3l7YBp2b1Zga/dGAbfPo6GWbr8giJKdm
4OZu4JdMDNvBB1JHyjoqfC3ONViyJrvviv1ousj5I5g6oBt5syfvpZQGSyLFa18Gjm2NEY4AnOYE
nBTJihlBB7vPm78MqiSPiEQlsS0qUhyPSVT3NTMBlCq2y15p1C0AC45huXEdWkn5hoOj+kKGxwiF
wlbtLU2HBXeNnO5CsatIrJlit3HQpeak73K2kx0zAEpPh7YcueC1KPfyv9k7s966jbRb/5fvngHn
ATjfudjck8at0ZJ9Q8iyzaE4F6firz8PHadjbamtdu4O0EDQncSOSySLxar3XetZtdaaGxIK4BaT
b6geCFEnMtiHVlPSiynKBzLozCo0G83stmZixveyS1qiWEF53BUdsbV0GTGjhTW6jo/GXPWwmmJB
ch5JtvUliYYpiOiC+IBQ59t6cKjmYHgpUYNuHOCMn5RO5wShCkZIbMaOO1woY7CAJZPfShqMMNiV
DMRlkXjcki279WYMfeVIgXFLoGRRbbwG7zYZam7Gbh7xuwhTc0hAZpPJzNa/9/hyEbYlYoq+XnQH
i6v4RlsKBI7lWarhaNJrjx1fX3jqU1VwwJIdcSJd75gVnYkxeKxMUdgr/O5gvnRjNJiHjbypWmVc
tGXgcdDviGcCJMTuQBet1m9xtk7f4ExACSnIb+xWjlloVxJhbb/i8NmHnR07iEqw/8lVpVUAdLrZ
mGOcg5r2RDnUJi3G7GBeCJrgkGNy98JvoBWso8hygj0sHA30T5J7ZALZ/R7FzAzqwnarequNM/lD
39VRypa1JBwU0ZRLSuoh+66kKkgAUHSOply/Ccw4efJ/CK9QW0DL8fXZW7uG4RFvNmB2uxk6vv7b
bokLueoWMVejWKevYWmi8Qpaju8hZRKFyGyRgXVoeMDHeS1VWUl0HUQ9X7aPRREjH5NY0kB6LKKy
viF5rC3bduN/V53NgZ9+jhYp2jAF5ABFPY+fp8ahSbgT2Kl+kbD5g9K8zTipoLmhyi+AhyX6/AHq
pv5YZDmL6xD1QXXbGKJJO140UWeHcewsdSiIaFbbfGwQ7MS0ovp1lwGO28p8LsBPdHlwQE3mZXDT
KjQ6lCv8Mr22NJKW2QvKFFA0VkhSfuWQkfLtRCR0TrTFL2oJyCqMeck+sYkRPfV6WB2nnqbXH2qQ
7/hkOTAPcO0tWq2CtAbKxdbQsbtUM+Ur9ORaoZGD6EVqZUgSM0889pj2Fu6CXEtPdeKkDkRFcFSi
X0fQNPQzrFwAa6DEok/xyUi7I3LMLfYZ69aFUjKer8rZH9tdUA1iF09xieC1Lvnm6YWg4E2DZrph
VznJZe9tTstyPkbweRbs1cHruohKjzcB1Qmp2tUHZ8ZQCEu+tPV17wt5pfEgc1pbLGmKdOqIuGXZ
E4hgVD8o7P/dt7FvY9P070+j7NvUi4Po99//564NJYvBORLHm41S9s8j5Z+btuAP/iU7Jg6h2AaA
sP59DrWsPzCco3HhHMqubUH//nUMDdjosZ3j/ImHdPnV39myLdqWv5WnEAxMLICYQHAa2ouj4Egy
LJVVSBruvB0DtaWAZme/8UstvfJQ5d16rTu9oxx+qVHGBaSDjcCBSKy7D9jz2HLkyNIR7pAggp4Q
nLSGrdEQ1IiZokv60xN4w9wEGe3lxVkLUR17E80hLg6P/JGAWLf9PPM7ornoJ5sxmXS1G9G1qgPe
bgUepxlKYly8ZT+9iaFoZXOy5gwl2hzyeuvOA+fwNEHYZ4SRkeGDdzuL6F9jlKAbKTZXhTbHwL4q
3TuHllRfelpEm55eQbqWlSNu+853tC3hF1YHsIp0hPNgorhN6RaEZJjQjSCvQCOQ7Xky2nLakojj
AVH04LvBu9QnirJlKh2aXplBWEohBMqNHBY68HhMnfZl5PWFvKpcZKebDiCouMjqeHru61Setelc
e09FNlX2BQdq7yp20ugCikH6TPLDkIblEpnJ107WalqzG55tlzNdLDtaKSSDV4c806OLap4EDEoU
s5CCEnaytErdqHUseAOGqvxzB9IaCAhp5ePaSDQ3oZe+KJP2y/R+juPByD+WWtLRmRi1gkTRSfXI
LuDyseFAfqkK48wnWqNWKwdxjQQLKoyZ8K/YdKVDmGEW2bMFHtgv7YmI80KgOepSX6SA8nos549N
ko3NhRNrZXkHoEON7qqsHIeOWNbog/4BgJGg1V2b1iQJ1UgjBPobf3TGmWKD7lSEtbuTRumBzBTN
SsCcsrEOrA3o9Ha2T7NCg/Zx6DrQ+PI61QoyP9c15yr26BziC19fFbat6o7ENcebr7yuMUqUxV2G
dPMw916v30SSXdRDnAUADTYKqFu8rmdtlE+w4KqGAkbnK3XNBbArWteZ7B3CPwtbkovlUHxmF9Lo
CSK2FUZE1dx4oK6KqyLV7EPUOZrcSiMlIIVEufaBrEImUTNIVWzr1lyMIBnxNmvw2YGzAkCXDGuX
falYz52bYbOgpcU3ldzfeDt6RftMPLCcN13dZ9SCdNBGH3qwPq2z4k/Th2Glhq6PDxq6kBh9Buho
eh+L7x4aAoGtjef3AiZOgHQbKz1accLq/WAX0VLeWyMUhrXeoHLGUutbB08Mkqdp8fFfly7k4y+j
4Yz1KbQ0p7okUMS3znM0PflZqtDhIMbW2VSEuj0n0y0fUCn3UdMsv5VMW4LpeSvMS1cTekb6TzKS
FUGxj7MPZBGhg0upsZ3TZXTrrzoJlmLvwPKPzySdoTGUptF+5ssIXlI4GBbTrrb105oAkQgaN7kd
8QxTuM+7fiNbIZFh+xEOOlAWU0dM1rZyJscNl6SaYYfp0ovXHW5/Y4cKibJU19fltLISVe9NJZF9
KbQNJPymHNZWiZk4lFJqraywYDZSkPzQ6+HYZk65XzzVqFm6EkJqTfyivqE9KIIrEdSB3Nc9kRrC
iM34IuJF9ndOY/bGbTzZC/kfCKadfaiA6bp7FLM1TRaLbPMm+zgR4ptrYR0YQ3fh+iVCen2aNRiC
wDeRHttmxc/ikowEMCzR6vMyy/TkRKOt0ewgFiRfSqSUMzg0h+g4N2cPx5Y+iS8VQjdrPVX6fJsa
+ZBsHeBfwOH8sjmjkUky0TiPDnqgonfI4+KDUKwFzfjpllmJfEYlTmLfQw+eRnC1HRGTYmVPAYv1
R8zedSFQlweAQT4upEnjJgJTTZCphrii+pSUdNXMj4ZWxgHzkqMhbQDSRAjJZoeKfsesXHKiZr8f
v8SwTWTjU2SDyCs/Dw2abmKRLTWAWfsymXgIm/v/1rU6dfLlf/9nASH9++3Rrn/qvhZP+Yst0vKf
/Khr+f4fJnQb34eTby/Wa7YhP+paARJhvuz4VPhfdgzLL/2oaxkeZXyXzcQCobL5DX/XtajV89H3
4E84BGfgcv2tWr3jLbX4v7dJjrEY64hL8fjZoG6x9+LXfzKKiRHHljWXYmc3U7opayg5ldOJNTHU
V0jDik1nOMCCs/ibjxkGBW2rbQGPXU+Rxz5ftWszqREYTzQGy95UJxEFjRNK2bD/fenRpkp2Y9lY
HDII9AhBEHw2ibTHqokdoVfjpyrjJYhJa5xLpz/3U1J1HMQvIb2PawRzj6h/Mzw545NRj5TrxRB/
8ybQ6I1SEDPG5hvN6XyzUGJZa13qMbXYIeK8LSkjbWlR0MmUvZo2rc+psk96k0QcTCrzysiTeg+H
MN52o34XGxRHrAW3mie+/9AFjc5+hORy9BwUvKkPGeIZm1R3rgjB2fLL7oU5TOoasiHJlRyp8j0v
mVz7fNvccIwIaujT9NKrjUu0DN2Fj6hyayM3GxA87yy/gbEctaELSRil81jLs97RUg/fQlPtEqt1
PjVRb61bvdMvMqO9rDPjHqQlniAh3B1pPPG3wIFavKqD4BLGPsVtRSg92j/zoy84sRnVcszD9oGs
p9T2cA1rcKLjY1ykaDGA56BddO5Voe4diPD7ZtTjCyKAkQ2XvvkES5+gigbTyTrl2Psp53MXlsZs
NqTCDPIUzO5HfXTVF8drJBDB3D2RqNseq0ZDIQxokqZraa9EDZEGbA+ukJUJd3uHhwsAp4UqiniZ
YvTCbAKJPTpacACfbdEcqhA/V5h/3KJs7jpTS0OMEhrqyjKUNB0eiWNFaiGMfj1kVXvmy9H9EqOz
WZXEFnxJ256eS9cMvXmduKWF5Gxssm7fTSZUrU5MBRmB4JU2jkNa2Tw4HLRJDB3I/UXEvKYEHIX9
xAK6Hyo63g+Rj45g3ysT8lmc53yHp26kwQE0u3K87nyOHQtFQH+D/Y3e9jAQA0/u6IowPT/UW/8B
/vplsGTWsTEPizp/oJ6C8kfV5BGiL7RaRcqNbd9SFxNnXpXQxiZ8tOCAKxXKMz3xlHqodctuHgf6
JxdOY/n7rh26jVP28mEi1m2bGqn37E8Eha5FoM23rhTRKQW6GNSiqx70iMTdaSy622zsyvOicFDC
V0WwyzSvRJ4yOf6Z2WL57zPIpmiYzJslKOyAsKV4tBSvLGH2+rmnzwBOydDIqoOpRo35UFjpthx9
7aEqOE714C6JKkWHzLufDZit3AIg+qDp1b525HXbTt8IcaazM1ZG6HWBh2APIduMZ2U9p1Z/mvo6
cOGkOCCOeBQAsDVUi2BgDg3F8PUEnvwE7VW6b9riK0qTCTUijoNm0LdFhpynKPN+bZUaoHQoc/Bf
EMQauVqxAwgldbxNCQK2J538hpSUSzOTXyLd6r5SSawJgyH4ARUd+ldtOLNJR9buhSTxMz0ntzbP
5WUN8sRRSHokAK2NxPedBlvQTSYbRDnW/QdYB2dz5FrPWAnEF5p07qNTle5VRFTpaQMOtGu7q3nW
nLCPYVEEnQvN3p/zfdPYxb6eW5MwuqWmhdbxmdY+cYoTcej01HYlbqhNbhszJf5k+CCTyLostRu3
kQqkleuRXMj6iJgNbCnStuw88EXyMQu66AC6j1yDtIjJWSnzZmNaZbRNWg1iVC+7ZiM1i9PZfE4w
9nkXeWd+T9wfnb7PprJOAh2dBZklKKTrPgSRnJ5EUXs7xaRoyUC/dubpLIIsth5reiOW0wjqvKS9
aaIRp1XzsWFXllrOQMp73sGNbfyrNo/STQ8f9xBgSltRus8+FJ7er+pch86vRyjaayPToaB1LdgB
yt+rSifndBVhvtphx6vSTVSM67mdn3OAalNN1uMKvddwUhe1uS7TxPo2AOFHvAoeoB/U9bJmIs5z
L2bbG/bObJzxvCxsG3qFhzgF29c0lESnpLpzRbP1Utc4+LlW7kkJmL6YBIxvRyndqwDKzunUpbfI
Dik3tqq6I8wFZyWEibDWociq1hs3tdnGBBVq8Yb5ixA+hTmxKjud2EGtuhkk2QT4FR51zc/Puibz
Nl4cf2Gd2iI20jgO8cYRzJmt4DQXZkj0w3zbGcEHJ64IKispPvtgjDjDP8RsmslNcOK15cJEmnTV
XsXmxHycpg7i/QLPJFKFmO5P3UyZH4mSj00tB/U6Ezfp0cKtpo50mDHfJEUwHjrqgK0p7u184KBV
DqS9QFHZApf3t5Jv5Z3XxfeR3bQ8ZumvK+HdDuP8OA+juAVt36wjexw41jjFHj0qsicsPttej8o1
exAw/8DgrTYjYxtFUzz1lzIwi40BwO0syOoADfykTjqzVMhmiE/PaQCFYOvZvxPPt0KIZVHfJtY7
VUQn0BQM+RF1xHzaNdLjliWFdoGVRQeEs5fCY/tBpMKwFYRxoFoa2jPTjaawwBTktjMrVSeiux5R
Ytbbj/NM2YTM1qa5SaZepnyApOlk9qlFSYfuspWgEViZCI0SnIiR7n3Q8ljsNMsfzLUpEr97krIu
DyqoDiXmCJMthsjLDyzd9P/Q2tGf74zNBHR/07VJtkVntu/KwX4wOtOBoZ3spyC4ML3mmuATIhTQ
61uVjX8UMljtuheVYLVJ1bps43WGNyDR0pOYyjUxGTD0fKPcZmO5itMHPqtPw0A0gklXOwiEu1JM
C9gMYasaFPqdu1F6dylnzn5llJzBXD0hu3xDauRKDi0llhia3xBMt9qYXLEVJRTASLbYL11MHJXO
wUYg0IV1Pbi4yYZ+xZxn5fIj8Ux6s3ELERr11LJPSzJSgzEA3XPwTdaLHGkdV31wO3Ka5ReCr07Q
lxc90XirYbJREs6cNSGrXWttTx/Vj7r6UIvsHOYFSYWr3h5GM1kHShHG0udsvDd1TzWxI1AcGchF
28aEDXf+VIlLW4JguBAUEzj+Wc6UeSca2uFxlaSR0k5s5L3DA2CQNHimUq3M6B80+u+qgr/+z1Jk
/ptIteCS/v6n/8xSuftaLQwoefxHvfiTsQb+KGcvkqIX/0D2BVkp1/3XVt18lZzjfxYf/ae/+ANG
dadqYFTPVV92y58Wp1X5s06Jw86vzksXT1+e4if5/NS++o/+PDE5+h+2t2gUeX0XgtNC/vzzwGRT
OPY9OvM2RssFDMpR5cd5STOMP/i9VI+9wMZaaS017R9VZTRpf3CUQolEXhmmSwcGwV+X/6PW+itT
5VI2/vu8REmZojZgCH5CLJqc5xjo5/OSX9MbZXOAfyfB5giMmCoQBYz1Tzflx6g/46teqg18gz+f
i0FpsJCElms+GsWm2DxJulYDZJBEb+6HfnjonSUoNa9XrU3N79cDHl/WImqg9g5bmDIbCJSl4PzT
MXCyCGoju4OsHw6KB0o50S7wIJH+5ii4Jji9IjVDhgb9CQnaz6NkpDpjGFcwGUhmWNNzNXe8p+8h
PJZH8PMjgmEGq4x1FXqHh4LniDmRacLPKTqjzygmO5yxonTs+8hrPU99utxZ9txPefvOpb2syPPE
MOzC4eP6bI7slr3c4J9uoJpR/45SIxKeAvHaABq/xZqhbRzNVOeU0et3ZsjLbsMynrXg2Jb+Bnli
cHFejsepgG+i22DHt7xHL4K4z3BVaC+W9t99aORBgnah3ACsC57Ry5Ei1VbmkslJVR1RM6560FM1
2/bfH+U7IIR+hmkZxtF7NYgReoFPjFzSJOwdMygsGpOxQc3w64FevVqkm+GtBlnDwwIodDTTOScM
8ZwEbI9yqtz9KMQOYqcT+hzft7VWmd9k1xX7Xw/6xtOiMwSc6bsm6RWOTvci0ob7peNu2uXGtemI
tLatbcuGXc+vh1oex8+zn84ZL5gPJMekegqM8uXj0tGe92NjWUjLY9KoKt86iSjlvzPK0V1k8rFC
Mdd1VkDsmsbRm4w/KKn8YRahUNENX2B7R0zaeT2yjSj1E3LP4nce29H7tQyIs4omo0cvj/y8oxXR
mfWynhbEiN6rM2uRHgdD4J3mtYn3ChPwOw/sreFMcK/MRl4u9/h1buRo+02PQB8CAPQHQj/IQhpI
zTkb8kEzwp4QovKde3r05LhEwlAXyZqJUNeinfryyVmly55apCL0Rlc7qe3gVjSO/O0LAz7F1Le/
lxxfPbjEiBuJwIJBplGexMTBgGPssk2CeXozjVb7znN766KW5ckFCMxkOX5upLiz6FMGCHnp023v
1eCJybD5B1cFussFxoBp3jhm85ZWnqqanLZwwi6wikotX1etqcKqQ6Srd+I9rNsbV8V3jKnI81ok
iEez0bO1npM+03+OCuJbOR9tcqOefu+jzISgKswmg7+W3YB/NEqgKk5SCjhKg9IP7Zls12xo38t8
OFqbllE8mw0H/UDUlUjAX067DiUjsmR0FH5LKRKWNsUNAjUpp8JB+PXa9NZQUAzNgK0awLBj7lVn
GjHCKQ/PFOaSMOnt6VYaASGjpsqosP+rDP/GDuqtobhz0DV4m7CGL0/wp+9xPw/kPs0BQmk3vsML
OJ0NKTimWo3vca9fzwUY9QYyA74pzL3jvVqkGyC7Y3KaSydGtzm4JApirvT+wQWxtjt8RRxruayX
F5RYlTd2Mi9CN9PkxYyrxbg0e6y1l8SV1b9Fs+SGMSeC5WPP5962ebFeDjZmZYOoe9HU53StebuG
C72K/ZNfP6M37pwPNo5cFRZa+h2cHH5+RghK0frxitINxLaVyfkj4kdv+w8G4UViF81V2c7Rl4qz
a0ZSGIOQ95pvFuP/IQb78E6k+RvTzV+gfn+NcvR0zDoWKR6HIkyBTO19KBKruWv6TY40//bXF/R6
KLLt6NlAnVk0MvYRBNQZtUkRqiNCh0xBseJTKDBNOtlD7vfaO0/ojbGWRBJmNpIr6JVHTygQAvW9
jRfSpxRyJsDXn3doQJ44S9jvrA2vJwMBKMu3yWSLwlhHd3CMTK1SFUMtZo6N0yq0m6Yh3xnl9Xcd
SKbFum2ZpF0E1tFsKDNKFT4qzzCJ63i4MImGfqSO43dnA256oIymlvvvzMDXY3IIcTkxkrHhcII8
emAjhytzrGLyPAzLWkUoUqHs4KbKyaijz0W3/dcTxFieyk9bQN7ehfCHSm5hJXIeORqw4ukYCcmD
YUxurQw9qw7Q3gQ1JpUOP8kHbXQDsUNZQ8IXkgepNiqr9Y/IZeRjZ/gDJWXCTEyEoWYkV26Q9Icl
ikEjE09M+c5Gg6Nte1tzz2bYMO+ACl9POQDBbJaXo6+OiOzoh28zCb7O4nOElpQQlZzI7JpDwRx9
1vIod96ZD2+NBpo1MLzlbMMte7kEke5RT23NPm/MqB5uC+GY9y0EH5I2acEm74z2xkwwdLKdIGE7
PvK4o0+tSYhw2lN25akT+z2RNpNtymHhLFNwX1JpgEpc/3oyLH/k0VwwdAajjQwZnPXp5QXqsTsn
mnDzkHL9Nu3dr2rW6efqyTptkEDb9nj76wHfukbeXrRlbFhIcDoasNdtKWlqshKOk4Yj3XpAGXaB
3DXCL+Gk78z1N54fN5NKEZl/2ECso8+8lQ+Wp0HoDGPOKil0IFnfaaoRJ5mdvkc6fWus5XOIGOm7
svBoLL922lGNOVH2PrnCiVtpZ8UQZ6d5gajo1zfxjafmLTkJi4rRYbN+tO6WSRm7PsqqkHjwet00
wrs30Y9tKrKrNhwhMzI+VPzON+z1k4NZg9GF1cNB8xMcrY2Vb/Zzmuq8C66UF9Rio40DJPQkSOmN
LxrQ7e9epB8sewuuNEAlerwuaqYWNwnuOA7h07jzh4rObU8D9zxPRv00wxd/BcnBWf961NdPcfEL
mbaD6oK/WeBvP286JD5amomMCrwq38HpsvGVkURJ8Np7k9N/9e6xflmBDp4QNDjOpZdDWVng5UNZ
F2FGRNCwmkkyvmoC4szASMzlh3wW+a2QAChWKYSj9+Crr+cQ5Qbmq87FLlWiowvNU3ZDaS1we7Rt
d1HlhRM2NpXLVTCP2aXmQJmJHHrB76xxr77jYO+A2zm8/zQ8WXleXrSAdaTKakmvCorgZPLj/BwR
xu+h99mgMgprKCZYtJS6d7yswSU3ld6knM+JcySeuMUDAFvmnRn6aq5Q+OJFWO5g4Bh8S19eS9dN
7WA47B2NViWbZUMGFwStSorR4Z8MRU3lu6AXuszycv50Xsnnvu0Kp0eGX4zu3nS7aW3rqtjomTbt
fv0GvPGE2GA5fIUWxY9zDFMujNT3UnMqwqnWgEvorDbrqM2r36wpL8+IWUCRiOlPSs/xNoSUrT4r
SvpqxLHX+F6iJP/k+lqv3nmjX0307+O4BBcsem92WS9vXaxNLUpiVEoBiWU1Rqto0EK/hmwrJkM7
mSrNlNvOJLj8H9xH1j2XNDDk39/piz89MoHZK3NL5NYtKOBTXBvZkyMsOn3/ZBifExmHS3D8yyT9
aZi4nbPWcxFPcQDpHcq86QAAinLYO9Pie83uxVaB+2gRDIJ/G72a9+p6PEFIz9IHtekS+gr2bXyX
4yAEG5ufVLq1r1OKN+VI+BrmEWj2pfnOS/DWzPzpJ/CO1o4gn6TXu/Sgx14jdsvv3fKht2fn5vfv
6M/DHK3LYMIm8m55cIM1TRdF4N9bxV+OkX8bdvL2tSzLBwK7Zff/8rERZoQKOlr2WqAZ2q2vx3WI
wSbQ33lsb81+ig8IASFFIWg7uhjSegbRN2ZBiHHjwsCejBtpmwCuLHZ89qoiJ+7cSMr3DhlvXh6G
BxZFdntUnF9enuqdKtArhrVnKOxoZbP5IY976/rXj+qtFRjNCwcjSvWGbR2dCl2MVlQs2d+RERWs
6krB+vA6yiz2aOFT+vVgr69psbPwIi8VdFavo62rmS4NZjxyRHeM5IJXCQF+2G0JTf8H47CJ5BBv
UUV/dYK3aqO3KxYsa/YFKJHBjne4F9N39nOv7x0ndxdkHGsizpTjk5RXTXZtgt1mJqh+hTxfrYcE
xoBvwCP69RUtk/nl0sGWymT20UGkimgf3blcTYPmcpQMk7GIiGDXml3dquKQuEa1F2Uh36lPHSWm
stJ7nN7x9Rjs4JYS39EGOXNqh8CBfgozXNbZoc5zp3rKORm3nK2CtrtOnFp/KBGZkTwP3dn84IGT
9E7YM2j17a8v/tV9hivDPp2GJqUSmiFHr0JbmllSV8MUCq/RtqmnFzudYsZ1Ynnv7ShpPxzdaZ/X
zebkSPub7yoq2JfvHQT0Muqi1AvzqtRYKVWpDcHBU7YtH0urBpm+Fv7YoHyabc2OEJJ4/jwf2gGF
ys7m0wEZiTLsXSMmkT5lUPTKNeKwSq4kHLPLnJPWjUNn0TkVaJ/kqq1HYyLd0rMeySDt3LOpKYIK
hp/lYnRtpya+1/g+fe+OpAgswTCw3bM2ZmcPXYy8vcLavyoIF+LRBJPZj5dpRbnvJoJpsSS3A6WJ
PhR6HuxlkdgTYuBMpNFnO0C9VWz4SvkwRDCDLtQzs8LEnK1SAxzH58hUhQf8DqdHea0SoXlNSGi4
kcsVju6CClzQehITvIiZBH1nEMe6GvPYsi5kmkHsX82QdaETWvguzotBREQnBkFbTOkqc5wSH6yf
zX32ZXK0aDr1HD+Pwqy01PRs+ahoqfAlzYjvpJwGHNGxHKd0XepzkT1Yk5XYDfHwKnJvvKEKgpM2
akvnCqEYxMdGuZY86XjAZtipKjA2bm0rnUuHwJisxyrImp1N8HhwKeZcBeEoh6k+jwRk/QOA0Vy7
1+LClGfRgBL0zleV5ayN1NBPB4IdHCJx5rn8Cj9Ifc2qXjPPrX4s0AglqeudNp6VzxeuLbL2hPDP
sT+J4ypqN2lGIfgxiBqB+HoY8ZJ6cRR/sdlU+fjMYmHrmI7sMj6zxilO4zXFwCR9IPoTuBrGHOww
g2236hmjOT39lWVEpIfytoloHTUg0G+jCF7CqeHUvreVwpzMj8VkoOSxSqS7TxPYRWz1Q50WCdQU
2J7xRpTSLwCrtBMMJUCPEY6bVrqHUkD42xQgF7mesQy+tWZgfm2rHFglpJsi3lsgI3M2hCTYbUbh
RfY2rnTtIDmQCmADYzrdWX0bGfhobVwaphqc9ivx2vpHy0qkt8pdfja4ezVI0LlJywbwYTme68pF
s0g5T58h0w0N2uY27Rd92gjfzyjYvKyMVqSPJmJOPPl45ZBKAQFu1j1Fxh7aU1zFKDlLnbk9C/Tm
iT5Zz8ZQYOpwghk/dUB7LEHnNmW4ZZ0qO8guM551VFfpuhrUbO1GQM93kHT99gSr1gga3/R08M62
rEgaxnbirmHXNc62rHXza4yZKEP6Z3qYnjiIOytwxhMkqlF0H72MpPiLWIF4CNUMnTJECOL6K9J3
VbVpRWXc1UR/D6QpQMo+9WqHM1ebiFqc+pHS1dYey/h5rDimbMwCbSkicbf75M2Z092nbIb7EPks
wjQLn1K7pQDc3BLho6sLT8RmFzZjMiXUXucOB1eLNl6Q9qFHcouZkkSEvPATfT1oQxFdJHXkWyEA
cl+eZk0f20RMZNbdDBIteZhTt+RhZFgSVkVa0l/POsO+Z+FPHupgim5Yu02xKSW82nutrEuWG7/R
5/3Imvmt1e3uozMU7XRG0SD7GAxIn8+AOvdiBSvIndbswSNtrfei+KqbkXGfDDSqV3SwUIM7sTkA
1guYsXj3o8r9tASM6NfY+A35UNRKv9FbrTsYM5kj4agRSnDGOlQeINb0+YlW1NAznagVc0gtqEE/
B8VvsWD63wYVBdWJ6qa+2QVZb6bndWLoH0EXOfGuVljNdyiD4q/WaBj4KXwZjCdF0BCYSVYy9IOE
HaO/NdIGSTDQ4ACc4ag7D26iy0Uaa5uPmc6B3We/n2gNL/vkp6cq1vFgK1XM53WflCXwdNDi2Apj
qwrxmY7D4m1M3HE1VtK6IqkjMdaikQXJBmK2/U3hj2P/OaKd31zIAmrtyuqTwdqwlngkXnvkQoQS
Kvp1PlNSg0Ur9U++S2zyPZInYZzlUnPJyLKTBXSJwB7ANOwVMzRguIkda8kA4tfHDYCrJJpdYx1r
KZHC0pqK+DE3JvG5Hhrzwc0rH2Ag4USIIaycOEo95RvQbqZ+HBrqMVbc3ERaLou7XFht8AAwIo13
Xs7rupoqjiKrorLMG8JadDs0MWtmZ0ZEFvqKU1HRgrEeo2ztNU6brFtf9BHazCorD3GJAeXBLSGJ
70SQ+/M5cXdRf09KTRWtxhp9JGvakGMOo03oMxGzFnJg0i7xJAPUwl2rmOUf0S8nbph1Q3+K0XAi
AnDm4W0gFGB/Q5YjIuSdlRL7spjm6lsLjotc1H4onsbE8742xEC2zxPJ3gigBqQEm1SrBDnDsNzZ
JNSF63xg2cgtCDFIgoNrVitMh1VhwXireUetEHpghnyynzp9WpkxxFyiqN0mvdX8XjeY7L6riOiY
/Ha39PmHG2HYdXJb1FFnnxBhXDOlC7+3C0DXHtkmQB0qBOUy8XtmyZyl1UWbjKM4haYX5Ps4tgOE
dbNvE/SWcp5pH0ooBp0IA+TLILbFbBnDpy6gq//kdLGMkabWhXy28N7xCqVR4lw2Rex/tSssHatR
DzrnNEW2ka7wGRNDrNwBkBXkdQfBivudcje5Pnc4LKspbT6wMwKxtcKtOHj7yc0N+84WgKYOLaRm
/cElTCG+nbjT/U4NzZgfWntujC3txWTYZbGyktC3+vxhBN+sbtSAGQG/Idbgz3RbCf8JhLLh8qVm
A9kA7T+A9LJH2m4ozzp1ZKrkY43tMApNIytaHMz+fJbp8+jvS5AQ6WoyAkAOmYSkuWKR0Id9qwbY
zIafGvVBqnZkCaqBfhuhtDtezFWi96X2qSiENu6MpInHraYzwrltpqO35VyZGxd4FGEQTt1UkJcz
ACXZLhbkclXEANOuYqkJ88PgWtpl0/aVdz7Qzu2e60Afxks7VhXVFk/YhrxNTPQjq0KOQFo6zauN
Kw8vgr/TOzt40jpdlx+8aBxLNHJ1gNlh6rXe2fB5oiIKI7+ytVBErtIhe48AQJ7qGJvJY1OB/+QO
4VT6vm//IYL9oRH4U9v5L8Ht0T/+3/9Mf/v/XaSJyzn5X2qJV4TBi6e+Tbun8gjHtfxHP2yL9h/U
myzK8jC5OOFz6PhLhavhTaS8q+MxWIr3VDcoSPyVbALFixIVukSYXOguXX7phwrXsP8go5h/TT0Q
oST/989FuBQ6DKAT+CIdqr+UVl7VVlyOdUOffko56ZBiPUUsUZP+zpn25bHuxyCctEgZR1JM/+z/
sXcey5EjadZ9l9mjDFpsAYRkUGZQbtxIJgktHBr+9P+J7J75O6vGuqz3s+1mVijA8Yl7z/2907Kr
ykugC7/NWGn29ToEIa4A7ai3s/sfzR3++UoBEQQIwC6Lzz+NcBIHnUqwBq/GWmLXM+ZgesDJQMbB
v/zI/7zc/1VU/Pt44/IyKOKZyNM2s4v+y35HBfWSu9J5seRU+Rsq0PHcrOn0dwuA37ce/3wZhl7I
lx2HguXPg6/Mz3xfWi+K8A0KWGE9Jz4GDLiKBrRGbdji42kZCqzV38w7/rcXvoyZkaperkHCc34b
lBZcgGNn6y8A7kVsGRV4DL3PCEooEGK4RWXGLc3izapl8m8yEH9vyv/xkRF1QjphEozM/DKj+5cR
bZMxYu4M9SLNZMgfl8qeL4naPahe6Kuavh+s2jZjF89suW0cc8CY4re0tf/+9/3rBcvaAHk7Ui5W
asyLf38X7pq1JVzGlzFPAVFKevxWSyJiN/5u9vfXF7oIWS/aN/SRDCH+9AvPmpaCQLZe8OpLUHaO
3EwMOenuk+Tw7z8Sk2fe9P+fLPHVMuLx+Z9ZV3hgY/48XKldTZt1md6o1UJBsRKwM0CfWrhPfHLN
fsD4p6ShIWGNRxMnjh4erQF3f0XTijmOoIHcnUxqDh4pS1xfQOfCE20Wjp1rvVfzJUQuMYaOVWst
axETIF80m4l7hKyWVZn4VLrMdxi4J6V7Zclav/hSJtDsnarwts6iNz4xcBMZBhgU4JdNKoJJ91sk
Q6gxfatC7M9kimrIh+jYLUNd+44aT5lS67KtnMLPtsxr2neoJ7RivUZjd++TgfhMMIBizmMt+CfN
PAlkaP+C4ReGNYHfdUe5tbsZb6lCzsHum/XBD3eiGLxEgVywvqsQQ1T9YvXrZdX8JNoqdzYlM6Lp
IGyzO68TJVLotp1GzERRaR4j/qQ/tKJN9UhBb1si+St6wFFNRnl2YeTNo8BOPTnLOp096n08j5fo
VHzJ2fSWanX6kwWn44eiI2lNDy9eA/FudMy/P0bCkR/w3GrDzfQrV2FZOp+W04BRwhe707U8lUc5
mBYsG5SjlzwGRBuWdt+Mbg8X2RALgD9MkF4nVXEHfu5XlEOFPzMg2sESA4B0ICRtNwHSa+e6124A
ZpNE8tq2rJete1PZYGX3CM+q/iHXO2Psw5I2Srg/GLs0w7ILOtmt0WCNxZBdVTTzUt8adj6ZkFsL
J20dnyhpMpaIbKlWD9Tf+YKQZToRaQqDNjgLL+PHBxiIXB6lj4Ei1bJj10w8+SymyRptHNnkfSZh
SWljQ81ryQmFLGaioz6DVlQFDmm96r5VZ9GJ5KxbZYBLmVwjQfGV1ON655hED+hRYbUXP52brw4R
x06lw1l5BHuUNxK7FTIGJ2xka2EPhSaGtb6C5icPF1V9EY2D1KubNADudjVNZCbueobd3/Pa4M12
rM6/DlKXnO7GqPxnq5vYXwy2W37lZWMm38hmRvumh8md4hEUUGTMZNJuB/L5xI4MFi19Wv3UlBFw
G93ced1SqTvRONM9jwUnuV3aRMOEL2t4HQ0ItN3UIX4kxshWBl+GCQTvOTWNlkRFhZT5NNB4unsY
IVjeZwccDHM3TPtXBob5F7cwdRlWhPFlGwA7Bs4BCmVzp82L134kaQEBlgyXRcV0LAZ/ajPbJCRg
SsbkhSZu6rZDUAvtcZ2HyTobahLiNhvQf2/91dKdl3wtHOvM8EdPfwYwMt3PPpPW5DOgWA2jD1nc
ms2zbIxAy8OF2z24znXp4r0TAy7c64mWBY7upENJhOzdd1P+WKiswxEAtcabz6SdMvHAx5aokbMG
58JJQ4XLb5ky6KiN3L1bURXWG4ijI+OZeSrve8ct5tDIdE6dyTFhfRvaBFEzy3sXd+PYmqcZDSz2
QaMr7w2Q9Hdjl+cw7bs+CeKhbDOWzNDDUx7TmfE9Sr7QLbNRrOs1S4kS1qNHg3eRTfVhNU/pdcXJ
0kcrjXi2QwXGEzarCBfZmYsr7hO4oE89QVx6tNQOtwv9ptD5ilweQ33C1jms7Wk6E1npPDaaknVs
J9WFWdAouG4TBhB3a2rCcUP0ElkdCTprIne87LVfZ0vjmM+XO8NOST6ErF9kzLpAUkVZneAC9aGt
3M4W4jR6hcx5Yk+ZvDFyA03nFJp41c28+Rxpmc6LM8MG9FIz/0ppqY0IgF3/5mq6fs3QrCxiBL1w
Gsdx0BkegkV+BW5edTHgaty8YFc0J/SMJnhzgjoD7mN39ZVa8VVGjFj65x4v5+vqO9UH/VALHbqr
5cdQNRp29WxuDu1SN9kudc35hlxUVR0KzdbHrU/cxgTzWWUfjlc594xlykdDG613KE2LG00+yVjR
NNB9G/Ad3tKF+daoa/MnJ1SeY3XNAj/mMWdkpLVi4o3aySdeZNXVGDIi876XZPEVWZU+ls1Fsj+L
W72DYZqVQa0xcQXmpNAWLbxI12VhS61IyqijyiL0ZwI3t3xokvoqEFrDruTmANqDaI786ppRLDED
Joj6OrdwultJMd+QpDFfKWrR9W51bPN7zIrh1GvT/KPkF5ghaeJcDetiNMtrbh1x0+TwJWKkQkJF
daAWjJsaIO/YR5k+huAu4WE3ZNN9WmRDFEypl4yWWBXJ55p7hLcNQWqRigEtswrh0l3yAVcASmUv
IDLQRbcf3ezAkkiNid8Fe2P1zohEGjGYMU3bWmvtTKEpgSJs1IUeGieqncWOv+5gmvn9VGyKqhlP
aYH1lfSkvs63UhPFC7dMbexmUcOORjJZMcokeQaPhdk6Dxbr5n+qRf6vdf0vw2F3+O9aVwThw9dv
5tHLv/hH32o7f2DtQh5/kWSgzNCpTP9pHiV08yIQ0RHY/Fq60uv+j3nU/IM28pcpDM0idTz/33+b
Rw3zD3B+cIjx5bCpRUf5n/Stf1mT4mtFCkbrRXvMJ/1Tha5Jg2FNsfhhYwXpLse0ehrdtNgiG/lk
4vd3rrPfG77L52RPZ2G8QQuMTcv9U0Nkg99n9YDDbOih9xVguUJKpu5v+uS/7mIvL+OgrEduzBgL
ItFv3U9acpRrJf2xwchx400yORYA4COLj3W15rjkRd+DdoDxC08ADv8Nm2nz75rb35uSf3xYuvRf
Qms+7p+X6mwi9XFpZyggbdd85EDd71WxU8wvvxvmfT97EPghwc39sXKBACmCn7c5aLxuU3dFe+d6
hfnmZD37mwq99i4X2fTVTRVxOg47ttFBUaHgqp7QPsO815vSuDJ4UMOV6Dkf00D423Hp7EMyTQtA
QI1Fq0zJDyGEhN2btPLhE/6aQxpxBs05pD3cNok5Avaq5zfVrXd20IobtyVo2i/TZhv40M88zawj
Q+vyuJr8SrHMnUEp/7qB/u8s4SzhBvx3Z0n5Pme/HyX8g38cJZbzB5RmxKkXDSU2mIsY5B9HicVx
gdwLuxmVn+E5l5b1v48SuKf4wpmM+biA2TleFN7/c5R4f9CZo2yno6V7vljv/gMf+qW1/701xniI
IxKVCm0hoR6/3se/Th0AG+Q8MC9hV4vv5RGbIqlOvanrW1GI5imtdXAHfIZ5Q8Bkt11K3zmkaDHu
soAceChP1VVvduXZBTm5XQqtO0pimuI6aY1THwACc1zYgYnqkQHY7DqPgE0pX9oBTGaQR/Usrzp3
ZmNWmV9mQMQjFCV0+g9E5Wx4c23UNBO87JlJL9HbT/agr7yThXQfaR9LXr0djQgkw60Fgihe21qC
aKihY8IhDLWiDShepiu9K6qQkv5bM4PnsSHdXkEpZOV0WCGHhrgYw7G1tc2iue2xZfEUkhXYbFTQ
JZBr/HgtOnGW8n0FHlIsmbMfzXzZJrbL60toglWxDazmZkAtsUUaf2bqv0vaOk4XtW+F3LN/iMFL
76Fj0zPpRbCBrt4Tx53e1sD/OnLAYnDU0Zi517ZWPApt0/cVgHRIzkR2PadYWqS1RHOZbZrCjhO3
fWPITSzTALOMWcGX3lMwItSvY51AvP3qGGCYW0NFoyytA0xHQs1EEC2Bv/HmpNqvVWGRYJoWD3WX
XtlN9tnpVnVVkE260UaoK7W0GU+M+qc12Gk8OD/Bkh9TXbtvq7OTA+KotmjGroMBEFU5z+8Er4w7
8ArJgw9pDEr5sR2e6+IoVjgzOfTrCM046CuK13kwXriiWBb705UZDA+1WWP7RYplEXhHVejeqXr9
6rwgj62+PgTTAnCnWT6Sed0XzItiTxTHeSTiivnJzywbPxPbuVUu1xI7NNSowBbzTBPsoedvQOyI
p+36gEx5a8EOCAk3sraNPZJCAK4LUFy+6XJI+MWEiDds6y6/zfUEXFEylceyVyez9uwdoHaGLJZ4
6Nxy26OFK6lSQyGyYq+3/Q1ygDG0S/kpRuOzbux4XNeDVYzH3APTLwKE4Z3BFg0cCVFqSX43FsVX
nzn3Rqe+4ZuMIalRsBmM7MvugMOZC9Umsg2nDYBP9dmjbw+PRd7fJC1zDXhLATDPkNLZiE2TXRwU
3Y0n0kOj5BFo2Uc/Zgp1QOK+T3b3Qcv0MgVWUURLziJqRmQSdOegsWKLGZehlUQKpmaUi+FnMgyR
6Wnc9C6TsaW+k6zIQ8tCjw2C3tjniflZpJZ5JI0OsuQSkLnckM5IHuIR3cc7+5tNRzxXN6J9WA8B
Vf2U3ankykkIJOx72Ep+uBIpXARhFxg/3dU5moJN9HgEFqqMBYwLMCIkJz43fxm6GfzZqjrU3Y6e
mFCzDluu2K5L92Zc5Huzb0h+aKZo5RSDxD/VZP30P0DAxB1Ty9ymjs9475emuJDvs73rCdzz2mc6
m59pWWJgaSCE8UfInVoJ/UBH9cOOqn2baYRwlnZ1oxlhIVByhAgQ8oR9QeOMqODZ1a0PPszV9TgR
qk3UokXb+OnkJOVkDNaKioRKeNG+fQjIwU7f9Lz+pcIlbbO+193erm89o63kK9lulbFPM1tkR6ZH
hA4CJ6paby9Wc12Zs1iiuELHwzSA1VhixjqlJjOIKU15U0NifXRt5d+C2sq62CDP7X5AWKBFcCba
w5I3dRBaqpqcaMiRj4T+kPvpLpU2kR1FuZghLV7b7XppuZ+JnugZoas5WOE+nyZO51zJwQJ4lDBD
opCwXSS8pSS6KLHyKe4RWMJ4HIk73yqeN+TPmQD6WtkmIoBZZeldaFtlc0dyJTTHvvN3aWknrxWR
aGItueGZjepGmiSha0/1tej6A8DU2AGu9MJ6v3zv8anWeXnLPE+7bvraOjcCGCmr8Bxuqbv+sIzW
Dh2buIyGMPr4IgezAlzV2Tz+DGybhMN2qQgMnLh12JwzjyR7ednXZnfUCO05SkUObB8NS3E1OPM1
GrcwgN9buW3kEgMxTv1+oj8GHckX39zNFkkOQbArLH53nPxaK6oNJ+26B4JrzKQ3QQuGHlkxtFly
9uTDOcsy5quTeGVAtgmYdZ1mIgnCsf9Sdrn3/EqnnEv3Vebt5458W3Do8UKIGkSqAt4ckVeW3USl
Ng+bGSvyUUtLBPfzzhon583Ddxiai0Uny1p1q7iLDqTVPblpE3WIiEmaOvaqjQE4inCZuCVNmT64
AK/9NtlCAfuBNFanE/etc7Km1WlZqT9N+GlustwTB18d7LK8qrpiYO64kODrCJxm9LX8moStji2m
6P5LlOU3YlRa987I9um0trEBKntvJSveMc/bdKWzhKCsN+3Cvacghvkire7mat2iXvruRu0ECIet
eh8XnX7jp6+WvfbIrpii9u3dUJNowHq8sMYQfNMOzjLxI7By/eAp1ZZT26oHBBsipL6Y4q6reOgg
AR/AeTLD2nt6962vw51nVeUt1KpfROhdz1x5YyzaaXLGG6+7NPxFsDqENDTZObCXdzHfioJEKSfX
gt1cGVvCMqNAnTq3isd6iifKJR6l/vQT6OkT43Vok6BVDsNipButYo+dLtbWo0Znmi4ficU6qnRS
N6RR7129S06uRSRvZt4NTnLRbKEd0Jbqjqk+FFI7P6v0vQbVSGbldlLzge23AfYG1FzbHsWSv1YK
GiLkda0B5CWYbxyMIb/yG3vdeHwDrZc99A5ZYSPodM7lRa9QizRJlLVucKUV6bdnKdRk2kfZNXuf
+GyzNcilAOKNmwN6Ct4EyQVAAGSxK7L1qTXldm3gQurGPvGq10R0122T7qXgBmGzsWr1V36JFa6I
yZqoxWxeNWuKZ8sZ9q7DvSjqW6ZP3IZ64m99Z6kPlrPsLNlAV162cxp8DEQ72tldL04pboxWShLg
LhHhHMbBuUfHqBad+uYROvGGQPHdMD9Lq98jrSufxlbnKXgbKD3YVQNkD6HtTXLRFy2I4Pmjj3Kf
dfk+VdpnUKQ8+k8IPfSvrGquzMKMSP6AtA64VQS7MdMeL0G1sGE9c1cXfvVEd/hszHr5g3sSyZPH
U65JpuvG0Xcsd75d8Jb6QEkjg5nTN0M8YZlLVKfkmKc97LLeSZvQaZ81zPGRI4yNv871zmlsQQ1d
x0nHUeivSC5Q5rB5qHKLj/zmJhuzuOqz+ypD7DARettnDGWbTCV3c9s8O352M+Z6ETtQVLjUvDBJ
TQZvYryaBh4ZevOOkPuqHfyboMDPIrO2C5e82xfwrlSUYOZLmfZKvBldDwizVy9zNkH2697aEjZl
Io1kE8zTZvR2SGYyptA39oDejwwFfy9MKR7zWeyDbA/G+0VV7n1pQN3RGvs1kB8TQHvSYsGhrsNm
Fd49/pM51i2dk6FnqmYzESRtpN/mLgGniHmYGJK9nnP9rMCzG/eGOc0uCVQfZ45+Yb5X3WNT16xr
gBurz9ZvyBHlpptO1jLl8SgZlvmDCXHf1IprwnrJzWntM2y3JDRaJLSox16V2avvLOO/OaLqMqz0
Ouca2nTjHYy3R7XCkMyDo6fkoYQ6xwoFP69BzLnM4nxNThaUAbYuW+SvsSNBqdol65vK0+4VSQhh
gJrnqUzVubpIX8nplaCdNrXoRjj4ECUy45mF0VXnib1FKn03dHHps0KrvOBEOs4pzwJs+Xjsav95
rJbPts/JXr4PRudDZBBTPUQtC7kpbOHFOG5yn8fTLDr37BiQepWL0Ke3EQYm3d4dmisjV9fs/wxO
f3iIHaOcbKw3k6P/wGFwW124kQAWFXa8cKFxJV6B6NcWlX/Y099FSd6wMfHuWl/bpeQyB+vwOVWN
u6d7IJZpaCPpJvu+z6PWbuZoItgTyarbhAlb3b3hL4+WPtLMVT45RkNxDnjIphdWuSkO1jw+Ugge
RyKQtqK38xCJ8jGbwfQYz5iEAgC2jnlLTPenk2nHmfNL1NVHUCPLHUuxU2u2GRwQnuvZ4R919kj8
kgWqt+tspjWMY2eSdI7tMj4Xlsb8fLxRwEEjpzO+5y77ShZ9Oyb50xiMpzFFRlQb2YvdL9f2OnFv
B/uVn8UVezJ3qDjehLfNOnoCm/K2yV2er/pmQA4f5TR3m7KsWeGMwRNOgeEEY25vVx4b0HJERKjf
qownMrHIa0jUzBAn1vzsttZbDZY19oLsphy0d6myTVdXjynhilFeBbA/jZ/jELDFld6xn24lUBq2
lxBspR7pmozn1r7zvbT7gbR6m3clERMm1Wnrtfel9EkH9yRc6vk7URhjR2E2HBFQH5BHy1APOLGC
ERj2Yr4zakKvuFo/2ZMBhXRSJ2LnBrFxqbfgmmKWo1sCPVhe+jQfljdVVyDmqBLtd9urOUcCnw7f
WX/4yvpIuuZMe2/YxFF5OBtEsB3GcVuVsoj7wtvaTfIwj+0W+u3DnCebyfQ2TMhYQlg/677b+zPM
e9G+tBTuBFdTKtEj1WUkAX2W9rYbykfRnOq+uid1DxGm48XZhJjNZjnF4r1NP0bMudn8TBCzdw2D
lHh05eZvReF3G5s1cBNqqXxI3GmkU7gbvSD9TNJMnzi2y/QrsUZ1nYP9vAzqauPAFaU1myEf+YEp
SMK0ma0Dypdgs2a+ee4Ns73TDaWfwF0MoRTSjkpCsp4vQGGgpb5+KC+LsG6leRZKXcuKEtdmORYh
jW221PMpHTUXcEYYS+x6c79Tis0yHpQtqQYfgoDNNNT1xDigxggi6chlDwe83HWTeNPMtGbT02k0
dIn5QYSJfO49w9uhMp22AfvkXU2uZoiUtz/Yxdjc0cIa98LSZvJ6XYeciCnlu6+ktU1T33q0MAHM
ESJhCV+X7OEHR4nc4fUb2hyNQdNZ8ChD43kJHNVqG0twwuJlLMlVhU8Bk4UpRdGceLQUcuflqoyR
OSh++WFEhp0at7Ur5iMR7Vm11edi/YkYyGPZIpcDJ1BzSPp0PUyYMY5qILa0G+yo6buEgUFmblc9
GDdwrRfwm2y/HJwAL33rLUmocKfEI2/zwV2W+VtQT8VZ4Hi72prEXgcocLuIav1ZOAFNr17BrWjq
so16QrKCyMvpgho+WXMCV59ujKZVuyFNFgzQib/TuB7ek7F3d4GzFh8c5KQTlulGqknf+7qP4ZYn
1fJFPmX7MkyTE0Rm4Vrn2b2QdcfaPlkoMVpiDG2xn3z0ELpkil3Rqvd5V3FkXpgsqm7pfyVSV56H
QFoxmmxHvvzrqsbNrydaG43GqDNE8ljZXtQR2JcTgCU/GMIIcGrKuXERCH0sZpWf9arg+0I2lu8C
vdW2ramLM2Dt5qrJW+tEVjagfkO/KrSskKFydVLSMf0UEcHsw71nt/pb4qTjK0lAOmcqETf3Hlrw
jH1eVX4k6OQ9wsPIUTGpbveeHAAp56u1l/ZCE1s5mfOz1stpBbFrzWmEnKQ4SDYIV4SEFEeHGfeJ
YJTuZSjm9ZCPlkMOe5Z0oScCV4sa0xRHi1cNlT9Ie1uStEK53kjrmf6pQWXLQwaS7iHLYOIKdUDu
d2/geEBHHTwsY/Nuim4nO3GcSQvbpYY5hS5qRcI2SeypDgNyjypc+5EJQOM1vh/hcV+v2qzgGBET
T39W8WlOkEcd7PxsnmIa+ensarOJXps8+9Cjr69jd/Aceg+w2MGg6RFOnHZnX/Yqce564qGZ63Sn
862szjrFLffAjrCipMTRgSolTmZNgAGG6Nv5rUF+WooByffmd39onqcpMO40fbGpA+qr0pqvsVzX
oVmUA6j2IL83lPKuNdt7aOxqW/kYmZZ+2g2WGsZ9IyUUZja03vVC8g7JemU//kjq9q2ojcudOqfD
oWLbb0cW7mZyR9suu5LAN8vNUHCkIj3vdu1ifzjisqYlwXK5ThycJeHKUv5EhWxs6lVj2lpZZl2E
Gdvlo9E2kujbQezcLkAmYrV1+xOUNDNP5bkJvyjaiWisu/tZp9Q2TXopipFxek3bijQYRdwopx+Y
1JCgEyniDENbxLK/e9R6SRSSx3/3KJIOjLPmlSfl2dOeoM0DPHgPub8+Xs9m629Qeptny1aX0kP5
02G2DWK1LNLpjjinULrnRdtfL+Cht6NhOyezFWbHEWIEW2umQ+TeUgZDlWE4MJTZZBVtYD3qGzQf
COy9afww5Eia1Uw3nLusxgbZbAJ32mqptRvlfEK6Nz+YQ0V3P1r68knGOXImnAIaDXPhKPprP41y
HuIH2iv5xfIo3SqfJAjeRdJFZeak10uVLuzAe8YlppmS1dyOTXJ01+bO8Z2W4odAwvsysMy3hB4s
COWIwY8e0uZuy7FaGZzYedFNt6aXPNmjfCyansHikNwbkwGSUzPdWKqGsEAaesYdNl9vDirbYIHv
WT8Gc6c6Mb8G2N1OpcWkrfTK46+kPbw5b5ahpfu57F7dKr8zluE8CeObYySa+SopS+nDtZup81oK
i4ZpjT3HUu9f/NXjT1bxMgij3JBkNOOOyLmWGj/WG7JSbbxMlGxOSTTGBT5JHPer2dg/mCQZO9FJ
OwxK6w5xzkqUQrOrHC/qi0ZD3uM89bJMWbzbwz1zpjuE6duM2Wquny1leCeyxz7AtF8ZZce8V3Ns
SfqCJu810rk4ghH3q5UfMhwoTibuJF+DWuQxr0tXkgNNYb6JtUlDHgaEdKjJe8w6d+P3CM9H/bwy
nw8X3yf5gMqB8NPP0jZvdLtpIyrsMR6JD7WdfN22jt58OlwrLadyjOD/VicUY5NKsfErK549JA7o
D8iYqtuHadR9mC3LSRbmc62sz35w35GJokqIdNFsMjVZu9J7bko2ELghmTkhForQH5DP7bxj2eJL
zLxHpHrX60KuGVmQPGuniCmiCqVuMEzJ+7Ad5rhhNgYl/m5iygc2ab+07YaPunU4EQTbl2rQt/TN
T8vq8Vyv7Inw4vwYzHUVZjkZTFgAHzxUkIxNu/M8jrciGFMMmQy8sJ0hNILmX5oojNbyK+1xWPiD
9zDpMt/jfvFOzBv2jZ9kGAoo8nyfbFOtFndoxpHuBd0XltFqr5qmhuviP0DzXEMX2yWXiPPDdZwj
id9ZLDMv2Ay6QZc879np2C+krtMVtE+lS+YxY3oI39XXnOXzjgiXIebJlOu3+BW0Rxbi9WEOhFvt
LFd7ZXJwNdbMqskjfvLNS1rvsuz1qb+XRNa245jBb5wp0Zrqu09yxlv691Ibz5A/87ghXokrPp9I
1XKyXeezp2ei8ggxnGF6Iu8THRMc42d1rWVCbqs5IQenrNrIcwmrkL11atblzS3LQ5BAjOa50hN5
QmIAI+mwr/SjcLNh1y22HfVrz/KIZcbBgUrQ2L30QlM4zTW6RysG4R6rHhuFJfRYNyTfnIiai6iV
79lhlrO8rKTuxPUUnIpRmddarxP9ovnz/TJetHA6XWwarNtVNfaGzmDFeUHET4P9nGcuLi9Z3iOJ
9TdLYp49U0I5wVb9NjrpjFJSd2+sOiF2OQiI9IU+mIcTLK3QZ7OGaeSn3/XOQWlF/2NVU/HKg3y5
gsf+oTSRvdoq8W9EL/YAcKBKaC7tibysR/IkQop4pCvCcSo2mfAz/F0lWTiFxT3h9yvU9wJRjmXG
dtmcxFjvRtVuDD94XyQDO8YeGiMpFmOBtV4PDnHvy/xlci7LsnhJ2cM0rIeQTRZ7XCyXE03gfG70
TZqOzrXpcp+2i7Hp7eIn/u1tjQnOoMwLvVlsyWJ5lN3gHoB6RrbBoNoorA26Z34kk5qaPk5Yj7gB
FiKFhp559PCd9/JFFUF6IqAgXhPPCCukZwMVRmiB09yZeIQHOz/WWH96w2GqzRGd0uFmyA3fHKl1
m0ngX8XW+ahm63Pysistz49GTtBSCaS4oK6CGuY2/T69iD0LIU8ZCKWbWTdgawUJyxyTozrQhYpZ
aaykqSbkHWcBh1rOh2R21bQnOaqD2fslVevo7I3gVGOA3dttWaDa0LQkbG0nIsDtvIrqWbOWb7ZY
fFx1i2oC7oh9qRDSl4AB0ziWS2xVHaX+rP8Abfa4dBoRzHV6sCVeq0Vcidq4djp3l7PECtn6XWX2
fOTB2DMDJuPjstfcDg76VLDMlBdsN/LCYuKoB1elgb3PVM5zrwaunHn2Q39xjCPrkLMWwO4Y2z6S
mnwVbLfjCYvvdcEn2TZkskWY2/LQd6jbrKcmf+3nb9mz7EC3jvhLIflWmfM1JO5bNyxh59kX15vB
Aqtm4GtbwWPjWNXRablhzeTGmtS5ybL3Ru9e9YW1AuHRG+J5ojm5kVPJzyrdNVRlam/zxPeRM3Kv
GFpoWqMWCsozygYyOrEGhk5vIOzLK2IV52OeYcJNxpARFUB0/WpILjEwA6eD8hk1ELVwSXmwQ8zC
G8fYzq4kdUPtA2Iiwx6XbIS8BDF8Md6gwTTi0jHYdGXLcQH8tEsr23/0CubLM1IXgINefwtQ4HNk
2zH12u6y4pw0OPauKdKY0Hdsnq16c/LmHq/oXCybCiZgrEqbBqZszqhd1UkVBge44Z4RNaMnynnk
KWiGhUG+JF80150z6d+u/plP3fwxsD/cOl7Bi9/pLqihvhHBDfaJ+87Bl+BZt/kve3ZbPRWmsEI7
UFTc0w+NWmOvcIEFwfiO0XLNQ1JFnywGsrlERLoO7r1uJns1eCF/tmOmylIjtdmQ82hfOMd144F8
P0L7uFlVlz9KRXpyNlvfrtpiASbswZbYa+o0waidb0FCslk0EQxVLBuXxTjKRD0IShBbT9k7syJJ
qu8EiB4T7Sx0kRLuHFghex41t5JD3mvrneU7sRzNsMEGEdW5uErmCr8AanxPuSOIKnKRaxJ1iMAk
lLwvP3mgkDIZ2O221vpdkzFd75umiwNTMp9hjacTQHnLrXXJnFQP9EIR+vkgJFrM/n/snceS49i1
rl+lQ3N0wJvBmYAgmUxDpqk0XRNEWXjv8fTnQ7auKglSxC1peiSFWoqOrsWN7dZe6zdOXaqZk2E4
bcugh6kAU+5q8isIkLYkfSfxv0p84S7Fs8gOjfi7V3V3ely+quhBMlWgyf17OkIr/B/XkcSBDJHX
8YbiNiUpTF5jVAEkl0aKYlJT05vgJQEKrQByxftTch/NKP/WKfFj1bHLRF3cqTqGRn1wY+UABiTv
LcIvFthx/jPJgCMMgretuUJWkhhMrbKBor/mDbbcBneJL31tIj1DirN0IcyrNzihN06sgGVo/bWV
dsNnHTD8azDW7bYTKP4ZFIUccsarehD+wgxyDQScEp3WOeBAcDkJR/qv0bWafI9Dd4/HysoafG7H
/pMP2NgUu6dMgtsu1z+pddLPxHJoVbnDc2eGweemTe8HHqtdSYE6b9cRljB2YxY32O3eoHuPo/Vf
njiuctB6Yg5aLMavqYy3CD5sG5yNJmSMzFp0lXLbSxTvMmPgdK7MDS6yu7jmTFIG/NjbYF+DH0/a
lv9j1vsq52rGTAK4woH2wA6/t02fKd+EgnPfQ8ANpxucqPDCK1BVrB5auSLPBNKRes1BSQunVV6S
xrM9Gn+Wiv1ddl0P4rXvT6mACh+JO5sXoOiYKTeiKbwJ6HjYPLJuKqMD/TNsJaUnU6puw8zdcMs6
wISrHeS7ldBeiWZCEsnaC8xtPfjfcEyx6wxdjiyj2VKQioLz9oxPFbX8KHPjbaNqG6DYK3qIj3JV
vPoD1hKRt/YRNWg1v3C4IP2fiscpO7HKez3a8ca3y0RfjyOQJq/2dqU+3OH+ys6SMdmMvFdRaK8j
idJK8kC62W1CusQ95A07QXmrhMejCp/qBLV23G9ytB2EkXeDwtuilGgbyDeww3a5PtbOiBmbnSc1
ZXZtk8hl4mSV6K+0NrhKMQZSetU2q3EruYAFQ5BVIzj+OPmixeprawwHam4xTIJX5Klu2hInY9xr
R63wH4QKEgH9HwgyhjhQpw/z4Yfs8nRyB/Vn76ereORDafmjaEVPo3ZtpbUzxPJTkLb7jqYJB3vJ
iwrf994K6nUYRcAisi2tRkTncO9cjSYrG+t1a50W0V6Ji/G5Ij3lgPQpuFJOUT31WhvgCTQx71Bp
/FaROAVl9GTF4xNmeVdBY9InTyAojGZxW4hNuAeSNB6ytr/p5ZFUx/3+AVV3hnc4A4hqE1BNhmpC
nXQCv0KSOwaI5lY7ulHK0sCmQjsMcHyRN0mb6HtqlPFr0XcUUoN0MG77Nsc+F2BGLa+7mFbveuGX
TEzKD2wyyHkg7yyTGh5a9IBwZ1DVAIK1ntRSagPfq75YsctMQwHCkjlO0uixSAThO2V78xOOd9WT
WSvdhsZlhcf1qEc/3n/M/+Eu/zFpPv572OXmx/cfJa6p3/94qvlL9Uf28493GnYKZurLRzjm9Of8
jcaUdOVPUUE9GeF4/Z/eP3+jMSXF+BMvFAMAN5KziP/9AnZL4p8iAtlYXgMH539Iv3DdEn+Hsunk
eCOD0dVRm/4NLOYE2/61qhB+groLRBxJShlbBX2ytP8IxAyUEDfFPI3uoJvCd6rBmgh2y80Z4x/s
WZ8+fK0z22mG6v47GphUlL1Q2QTKdRxtDAZJGMI2uss4mMsGWQ3x9jcjGPjCoyc3gV9xrH3Xl/5A
Z+3bosibNFHveHDKKz9Be9AKED+6HOXkqyFHjPK7Jk3AcRRKZ6dCYhpCi6ZSfZdrFLmiRlPXRZk0
W/pKU1WeootZSOr+ctC5yCHyhjKUwYnWPUVW5qqoNXZ/eWZa6NsaIFYkN/1J7xk5jMwyd7SDafJI
qrcjm+QRN+ZDSS/KBAPQ6o19+ZdMHr7Hq2b6JSw/nIp0U8Ua43ge0f5FCqZWyrsaVN0mGzPJJmmQ
3kjVvStMSmnax7KKZyxEndEiffYSAzNddHIpwrXSru+jaD2824ZqrgFQT1ao5hb5lde3b1lKfthk
HZC9ojG3UsLdZgdAtG50qXRRPfFD31b9DAUexL5uqUPpD5fHN1ch//tLq9o7Q5iNMfdFiM2QvC8d
q7vCt8qNonWvGQqWgIplw8m43zdhnysPTcbDO3ENf6+xIlao0bgHGLToWckBIBh5+EQlOXujZjjc
uwnmRnoPY7TI2nqBajzjZvBzedhZUNZhrkumOLcQSdJhgMQn63e0ZPRtZzTGBrUNkPxKZyFHD170
8vc52caGIckKFmeTzjNNrBkXRIN0FY2YUt2JAWUo9NM8qumXQ7ybJh0dTLMYsy2m1Ho35JoS3FXr
ZD+2trapVrGDLeWKdWFLK2TabsvrzKHCvTC6069p4BrMuYoUBP+Zm0blogD6bNSCuwAfrNG/Deg0
aeZwM6AtenmQinyyjwhFh4zjHIqLqM8GKdd+VEaDHNzR394Gj+En65De6tesd+ktvE1scZve9gco
qJt8Uz17P6w762Gf77OdfKgHW6XB+7NrbfieC19/2r/zj//xd832d0RDPygged4p3c0gRes81ddC
CUIO7eAQp2fgH6vQX9BAOFlVUM3h/MCB4lxBfmEmD6ii7SO7TdDf1UX6E+marebyJr78xU/m9j2G
gcoCjW3MO2ZyFeRLuYjjTn+nF9R1JyhUw/Gj3vf/zJD+rYTq6WE9izRN/YeLKAz90NVLIqG152TX
2lXofAPWsKoOS1q+J5NFJINsgWQVFwqQT8eRvAEFQpxce1ADxUpxSfuKYSUNX9rxNajaNXhxuzAW
VCNOLoD3mJO7xuRZhOvFcUw1HhUXefD+zkL3DhlLaO0g/P0703qqYAFpxcK1vhRvnjgItWK1EvF8
17VFvKTbMd140k+9dneeld/J0ULAc4uRxAxOFqnR9JfjAYpya/QFIgJ3EtoLuw5+3sqgNLGwHE+m
Dt0Ui6VINi+pKprux1G8GGM1aJ3F3mgLzKMrOgjU4ChEZn5iQ/BemZm/69slJ5GTr/kelsyPnA+7
EmO2Nsc4VdQ+LIq9YAUPokBzwOUcN6p1IWefLTizXi3//khVUeQRhe65DiNxFrIwBEl1p5EWKeXE
xN1pirqpNAPeCj65Mq9iLb2urN1vbvdJBYhLGdl8k40xf70lQQmmLteHPQB3ZwCZSlPeCMFM5em3
y5HeF8THI1OmN42asEL6aWj8ezaVZhaXqq+Myp16JxzU624fXevaSv7kclkhE7HN1+kaCYpGhFv4
m9no36GnoBIS2ygUHa8iSi2DbFWacjfCtebadDS6sUOAemOiTlya/yQcl79I8xtR73kaarVdoPSe
oNx5pohT372JB3DcDTeBso7kglfSv95X/x8vhvexfQg2uyHxVUTwPX8PdmMKnyng/e6fr5LeTf9i
k+P6MZs2mg61ElDhvSvgwqwpVk6Ww8KS5P90HB4vDhXUhQztTsZrE0mM4xlSJYDpcpJ5e/C57SYt
qs8Z/IercMC38bfHQxQScB6PnCvG7BLNVFVMRn+kQleFwZ2vpqbTwixfWALza5RTH+MZavG8A0iU
5uYCHnp0gSYM6cEXFJ1WJvj9sc2lr4HfW9tCjBd8debnFeHQYsJaidRWnWxKZ58PyQl/jK3ygKm8
Qz/y0CWKLUJBGir5qaOS2bQL2/nMAHmmvk8X73IytOOI4EjHIiza6qBAILFrqdtpHuWvxDNuitZY
WIMnq4PhkWdOZm+wMyFgHgejcp56PeyTQ81xrCpQxULVuE4s7eY31waXjUIxC5rnxPScS4+5UZ7i
rFFVB5oiN0Fzk4BU/+8izHYTxJkw6mFMHwrDXI3iwUT24XKEM98KRAkHD6tOs/hax98KrWpDbr26
Ohgkb4J4LVc7IVgyqH03Gj3ar9OX+hVlrlSN9unoWhFR1Of8AERrfKVpJFS29RB8g1oV/+hcB5L0
5aFNH+dS0FluavTxABSZoDDPUCcB4OQisYuS4tJ9cWY7sXexx8PQi/+a34qVJRQYTbDesj7nTZrd
q0iR0L307S4t10INfbZrv18e3DQv88HhzoA8PfcxJdXZFvY9KXaRPyoP5rCSC9vYK+FVpdgoCTUA
uZfMT04e8JwYqAbgKACVmYNDnaUb+ugOkaVpJROoXeX3YHmAVt2MN9Gdtx230U65tq7Hz8J3OrP5
j+z18ljnueM8+OzwUMukK8eW4GIig266j4wlZ9JzMzgZ1EynMHf+Sf3Jzbq2TYjAfeL4WrqOEtVR
pmJ6qMLwGdLPGd2wy6M6synQ7IRXITGNKuWv2fqkoGfKLcDdQy/RsR3bezygbiupciSkm1u5o3QI
PDr63IvRWs8su0Ng3E13l3/F6f4HvQhvnHuHe5QM5Hj/C2XaDkYZjAdJmtyBXKfuwYEsLNZzQ+XG
EeVJPgNo8km2Wpp9wKcfDhLtj5iO+EqFn/TNfOv3tHO+ti/lM7Izl0d2euUwsg8xZ6umkiLQS53H
yFIwUukmSWi1pxQ+tPvLgaba8WwvIjOIJQX3Ni+4E79vgP5UNCFpH5BprcGlon9jOvJ343Mb22ni
VLfK82isLwc93RPHMad5/fAcdjGL9SJxGA++Ijli/zoJCV+O8P7OPT5ijkNMH/hDCDx68bVXxfGg
UCpSboq73hbWwMRs8UbYCU6w6+1gC5Y0oJ++K7fJT39rfYK1eflnLA10dgVWVe7xSOghgvkBaMUr
Q88XnqbvCfbJQKcSiUHOYBjibCOOshE1Sl+Nh+FahCKyRS/he1vuIHiZCAdv4yfzaS+thQcRUrgt
PAgP4b58iT4VjrWmGXjTLKQVJ6UOWhcUVPAC0SDSmsq8hzBShUVJOhEP0QtVB0pzQJ3gTTyBNjX+
WnrSnd2bH6PNphnxZzDm4hTtZ/tdU3Ya8uI4QGS2OiFwbA05qKss2LgLDxHp3MnzMe5sYvEBUxul
I27yM3jUNv5GdaKdfm/c+E/BrX8DYlt87Re26uk5P31ZS2aime6Twq5I1XzwBGKKP1XjNmqvkl2s
PHFZKwuB3jP2+Zp6d9zEVQ7dXGt2+jSFlnFr6cOhf6s3wRfj0/jNuske0RILbsTnoXQq+JgstmZl
vjVXv79l6AehpkhfQz3R5MSiwrKwmxgOIwywHvoi5tSXI5zJB6be6a8Qs8kz1Dg3xJEDXbzWHPj6
m+FnfpveytvqOt2FO3UbQRxYK7C9dxA/m4Xw586Ej9Gnaf5wMg2dn8hJ6Y+HeKTjn/fCpmgwkb48
xrNBJpVikuOpWTwbohmbppSWzXgQVLYDCl5AFy5HOLcDUJT6V4TZMISkLYQcYYpDVb6MQXQTD8ZV
kYgLq+HMPUilCJVlshuqjOrsdENWY6yH6RhvrD3Az6Z7LdM1DgGXxzJ9jdl61w1ohbzJdVOjhXc8
JeAHwixEgX+PMOh+8KC6P6d+/TCMt5agLtx9p7nvlC3htEOvUJdIXY5jmWM4SKGVans5tFZS6z/3
1k4EcOS6NCjB8MG/HcHTXB7gmXMSPyjcoEhiaFXS3D2OWgxRXeI10ewL1DPyEVAj9i2uKfzEaRnL
EwDVk5xCumnLr61sOniw8tJpN5d/xelkIrI7uabTxIZI9X6oflj5uq/kZhmJ/R6Q7HAjD8i2K2Kx
CorqU2UKS22L08zGkFg1VKaQAJ/aYbO1k/tRhW6m7B1cnqJ2X4NLEmBnxOkOA5wtuuyrwQ0/i7K/
M73HtmzWuAsvfPeTTUJHB4gRmmxch4j/ysef3W1D2qGeau2DwmQPqjmdE63wNmrkBQsN4bOhLAzU
TErUPIdnMwxyqu8CkvW9q41o48aQJ8QKjc4wq6LfXcK8tKkowdyjqY5p1Wy7xLgoYBQvThY+oy3S
Cer9H0H/PGrhrZi0q1I6+PVCi+Fk10whp3c+0zl1yGbnmVooMt6B0nCosKqhOnzVW5ITqMo9FZTV
INe7AZjT2DUL+dv00Y4Ohqnqr4I3nSpbBiXy4/nLAhy3eqsrD61cyKtBaFton+647n1ftsNQ3Ae9
Lu1aaDALW+XM4iUyZQeYz7yv3gUAP94SdLwKz0TehMgRmErjSpv8kCSe5RDhvtLYQQ5A3LSew8Lb
tq4pwUBYknM/M3q+KdeHxbpBhHA+z1XZD75RlIdoFMQWEAgQxbiyIJFIVvVdF1EAKOtcum8lBAMu
HxXytDlnX57aANuXY2viws1iay1+D1HclIcSLoxvQ8OLt5kRWQfNyNI7CYnOG7iy482A+CVcpDK0
u3qUHMZB0cKwwMkP/usghIqDJJ2yEtwWcpkEbBYZHm8FB7kHp6f3toHwzfbybz+5ew3F4LISweVQ
22DVHi8ad0xHv4zd8hB0EES7JAwcNL2shR0xA6OxywlD4Y5nL00Gosy+kFrkY59aVIjC0CJNqqV8
rWvNW4T2yU1rQkBRx/HBS+MSS3DFhJxfFr/Zo33/BRrQD/iMdFDnVxl+ieiXuGJ10Nu82WHnlW76
zowXPufp1qcgOm0ChRoHhcr5OC0gC6arVIeq0tW1aI7YwriptdKHoXuK4qhZGX4TXJlt3O2zQo0f
L8/muU3APjS5N9mNNAWOZ7NUu6JuEr06dJCKtjoa6E6YQXRCbWQn5V24mZxYEEgXllxnpz94tgM4
zrHRxRRQYbZny8jEq813o07fRygv2w12PVu5QuXWZd2vBPCgV2jEfLs82JOYIBtNPjKafkiSsf+O
B5vQ1ZJ8w1PYdV8hiQTAbSVRdKT4pfO6370bZ7Fm4+shawkNXMeDhZRNZKo3SGvcZMZSk//8kKZO
IxbWiqLP8q0M3g4qz6p8wC9M/+FRbRxs6a55vfzhTm7f98H8ijL9io+pjdXWtRiSNbUQ4rPMWAXt
te+NC4/rk7U4AU85EcGHKDQw5/0p3kbokY6RfOjKjT5eDcp1X7LzoSLf1/3q8ohOkjUqpgiO8ORE
iVTl9jsekVAPsYgjCSN6S/QVvLv+xVMW6ncnW3uKob43ZEEwAok8jiFFnVXVfLiDryIw51bRc1SP
tgmmZESd25XgqVaDjOqa51we3On1ehx5Di+hONRIo1WIvI/AmjeQ4MmTwFl/K5PgMRONbYXOi6wL
63r8bDWiM4TKgvPnmXXJi0PTQdbgPnuS0XC7m5HX59IBb/WNIYAot14HlCea5AEltYW9dpr/T+Od
TmmgguT/8/dgSXJq+EEhHWL0WoApb/MQ4pQvO/hGvKj9mxvLb372pHXocwlwTZpyN2TxQlJzbkmR
wOkMVwP0ac22YppIWRSihX/QRsGpKggacHur7yKs1cvTe25dgdMgg+LAAq49S9tgr5lhWZbSQXkK
201Tfi6Cm+x77D4W6gGIz+Vg50YFVFbiPcMtfGITE4jSUEVYWRzS1nw0RvGm66O7ukzeyshY2C9n
ThkwGr9CzfYkUmx9gPWoQq9GRjNE3jQ1WPe+W9gd55bm9GgBpEwmwzc83pZFgiNCKI2czKEaIbtj
vbltE9i12rwoUXdV6MES9OW0JMPblCxP5POxOnmFH4fME3Ty4e/UBzFIzLd4gIjVIuB4rcj+sPKS
pNxxHP6IxchYY9GVrbu0Wbd+e6vl2iS9wFXlBomDuUdxNzk53OVR9S1DtXQbaFX7ennCT4t/5vTI
UnCBYrqBPs7WsRZ1suTWcc0t2Sor1Uz/KixsSrIa/pZXciSrpKI3rWxNFIpaXMcG/JuhQL7ea1N/
1fidgsh8IthZbC05j5/OnQlOkWsCWgBZgz5r+ZdcD12exGRLCNKt5Rphi9KHVqj14xoq8Y2Jnu3C
c/AdAHuUqdA11OjlgTYFwMgz6XjyLF+uEeoC74p8qvHZMxv/O5ac8dPQNdAwqcR3n/tEsTAwGpPk
L/T9YfDUoRBRFqZ/8wQLNtibcO0r1H5o7NuD7+IqEYfC5xxWeMKzxwAXLAwWnC5IprndsUgs23Nl
+SH0a9iFoi+P112IApOay0K1Kr24Mm2s2fxwBUPF/WSqyALbA7yQdKXpWrVP8XPlt0lB9BfVc5h5
kSkYn9VQ7h4iaYgQJsqb7issCzq7bRImn0TK2uB1kfp7ATySfEWgt2yxxEmwAIFcudTAmJ8qtGQB
VHABS1MhHa+r428q5l4FckQvDhzdjodxMSRSBW8WqdteXs3zM2UeaLbZO0HsKgUvxENjik4tYFYf
H5AXWTgkp5/7cYnMo8yWSEqdJ2tTomgiGNrCX2dVtnBqzb8YBQJqd9xxyFJjzjYvFaqmINX4i7SH
OIEJ5Ce7diK4WyXyWElEde3yZ5sPiFYrSEd2GfLZlkSF9Xh+IOlLUI3b9hD4VHYGEQ5vZYL3vxzl
5CKbaEa0rUGuga9+lwH/mFa2ut63khAA0vDbdVnhq9kiVFAX3SYzFHtoR9qRJhrGQfSbq4J3FoEx
j5dBkYN6nD0EzE7v66xIeFyqup1BSTOwnmzNheFNH+njqniPQoOc8gafk+vz+CPyngPEpqQUOYTW
kZuDKQV2BoLn8kc8nSrG8iHKfKoCRGMk2OZQ/vGdSSz3ld5Dt7kc5B2zcDKW6YlIJJ5Q8xpyo42d
6Jsh78TadeLQOBTZaOMAQR8XMaR8HeIEmyPk20GK5MZCZ1rpcVofu6tcWNoKp8uG3IfuMe032ta0
i46/65DA+uoRNLzvhRgDEv06ynIHzrNDpQwzGnVT1A+VbC1siZOrB/IL6u04Q8AGkIl8HFUdLKy+
UVW6R3xJszYQuDXU2NRd8nr5U5/OJ1cbxY8JFT4VeGfzqSYlOmepENzHUi1sxFGnNa7JS6W/k/oK
LyyeP/I7P+kdc3g8HFjS6Jp5MjepgtCQGuH6l4XdsGkl5AM7hGO4t1TKO9WXauDFEmT5ErBuPlB+
wXvjg4xPpAKmzgaadkHRpKlUH1ByllfZkKCph//OQlK5FGV2NEtCBL45E+tDb3kHLQHgj7jIUs/t
XBDEjN6/KTVjXDOP3sc9Ml1xTw33oHg612aEnsyzMGIydnlpzO+A6YtxWWr0DUQSyvkSNEh6EDR7
34RGuik6dKihj5eOjB30pqiKYn053smwSLFkkBpAqDmo6OocD0vJ1VBLFak4IODH0fyz0J4vB5im
+OOpwr1JANDKLATO4/lOJjfXM7HVikNseKhBk8fQIvJf/rsgs0ZJX2Js1koECdJuFRav3fhUGEvu
Kuc/1a+RzFZAGmklkt5kAFL2uQNGGaDrcXkY81Nv/q1md1ZS+Hre+0pxyIpVv0vwemCjhnSp0btf
d0vNrKWZmcb7oeKTub0ZA7IqDomCigRyet0NBYzfPFLnQ5p+xIcgUo6VE6oQxSH/xnjGHYJTSMoj
6nv5yy3NzewIMJO2qaEkFYeh/Yp1nh0sPRGWPtZ0dXwYhxLAX0ULrDiY1PKF5N7QPknmz8uDWIox
24txLCAhFxPDwyBDNL8oyYvWLFS8l2JMS/DDOIJMHw1UropDOImpSUCz4lekdRYW8sJ0zAGn3ViF
VW4xkhYtIVXFO14NFmb85KA8Plfm8L24YhB5IRco/4cIeE6aegfU6tZK/vXyrMyTgvcVDD1AhqgO
P3QO9RRr1wf8yLbnaYHMdLLSus/GgE2EhVjqQkvk7Ox8iDX9/Q+zg4ina6TZ9JQprVVj3Erts574
zuUBLQWZ7ZVSEIO4k6dzrM3tWEFRQlhJ/8nzD27Ar8822zB1F1ll9R4FJ7ZcQ9dDQCUOLZUm/f0l
DYCS9gaFSJrlymw8Ooa/ViWIHP4IAql5gxgvdhH9QpQzZzPFJNBEPGhVnkuzjLRoqtDNy6o4KBYd
Yx7XqFbYMlJXCl3VFdavvz1JhOMNAyaOosRJC65QXPrxHcu7+GukdBUpkQ0P9nKQk6Iqa/soyny9
9VocUwwqDkWynl4u+/w+egiRAsxtFMWLb+Od/yAvPTzPrD8yQSAUZKd0NOZsZMxcZXR2G+bLwnzB
7X7oTYuwWLpQnj4b5kP9QT7eS4ZJhZxOBIlH+KUH6xUL+6j5fvkDnjmEjmocswtbVqWo1gRihG68
EdWHUnrGiXM7JvHCcjg/Ux9GM9tOShV2bV1x3HUIG8i081Cm6u/KTn7LYs9RMpMuXrOlIf2oGfkq
tsLr1lC2rez9/rF7NOLZHWVkEWVV9K8ODcLbhSk7Sg17HVtZM08XQp08SN9X54cxz+4qyYwwvMWr
94CRklY6iCHWn6pH4wpnJwxRE4c+WIZG3wZ138vTeub6+jhIa7bXkfaPo24KLIUx5qyu3Q4PlyOc
vs2Oq2PWPGNtUkomU3UMsQPrrcF/9yu6wVEN58yxPMyoF4a0sFKt2W7wJCkbLKAQBwWDr2i4kwPk
qKJ0UyOcd3loC/tuDr0MtIjTMyBSIBdrHFOKqN1I0ct/F2SawQ8XZYK+Es650wyl/ZXW3Ch+tRPD
hePxzM1/tAxmp6MrVLKaKcyRmHRbCdHEcTKQaJD9jPal5G0vD+nsBfNrtc9r0BIihII2fbcWJ6Z+
8q3ItvmYOZb6bNTseZjCjbb0pllaFrNjpR3/X1Bw7BwrB797NvvXsVogW0ynwuwRyJekZwaxe2JY
Tz/jw3RZEPfSpiY9r9NsE+GRQyna1gE5G1a+oU63b8bXy1/zfESDjG3K2sBfHkfM6NMVSTxyf+aW
gz3fbZ4OqzQdQRuZj+g9r1DYXlj4J8Dxv8+rXzFnt0HtBRbmQ7ylUyyjOuWtLw3HVNrViOVZliG8
IO8ka61U18oiifVkHmF7gkzUZfqxJqWl2XD9zNDjSha0fZ3/hRSVU8PKzbTMAVu//s0PO4s0GyRK
2abaJZ6+L8V7FwFNpWKACOmpdfBc5yhdo8V7OeJ7aeVo9cxCzja7MuidLrmEVLeOfF29yOOKnlmP
ikplAySxjStvnazoyLwgXKs/IrEa3gTOUj/jpMOnTD8DAA8UGkmCMzS7FQohHeMWK7h98FJ96X6W
TrmrHssn78F4zNfxl2bXPGX3BKeF5iy2v89O8Ifgs/ti6LvRxbhe3+t3HSVz9EPwhwpXSrVCNs5J
7vttjJeL3f9Ykg85XdXTsCfsLcAaUs45LDNSEsWs8J/f96XTYujlO0PtlMIaUTS3tjVHvtMXltjJ
uTuLOLv3xRiDyCgjYjFYD3KKCXyAHi5WVO7LiCHH5dV1cl0dB5u3G0ULyUK/mtYzLDAsLUyjcHpL
XDjcl6LMpg9fXjxrIoaU4cMVltwgHsrg3y4P5eTMmw1ldgh0IJOVRJ8WqJ9s5TrjqWVdKWWPkSBi
PQUa0RAWL4c8uyxBnLMwEH2hd3p8zJrFWNIXc7V9bLp2Evcr7E1wMPSXSF7nv9+vOLMjIIhjuR1H
U9sHHrQnZZ+LW7lYeDAsjWX6DR8uqS6LR6nKLM7Q7FOcNAjcCygrd3aqLRxop4nt+0T9Gs30Sz5E
Gl1RySr6ZXsEJcUH61v9lOJ9divv4q/Nt+4N8Qx8YZqlrHbpG87u+k7re7GkD77HVN0vOzsa8WgR
ni8viKUgs/cBjvNemGtcRKpgrU0slsLkRxXK68tR/s2h9OsLzo4IQQSGY6HLva+wX1IPeHlYX8zv
vHz0V0F0mmCj5ws7+PLqkMXZ6Z9VILh5Cmj7ItsqaCKjsAnhIFrCkSyFmR0U45CrfuwxSZqXr3Aa
AAX8lvaObJULn/Ak3Txagye9LhEaVqgMTFQeOIFncx5NxPAtmiWisELz+PKELQ1rdk7UoiBmkcnX
q9Vvrq5e58VXXv+rrlScy4FOH8qgmEzyPUvT4Q2dMLMTNTXSquq1fQ9/L2xXySO+URTrv1uto9tP
8XaJSTcdPbPsBHAD/H34IDS61dlmVgdg5CW94b2lrIdcoHD7H2xcIkx9Qm5gJBdni90CK64IAhFE
bA2o2MUVzoGI8hmRtnT1ntm+H0PNcxwh0VvVh2S0R7V7lRbrya5NCX5enqOlILM1bpo4OhVgWPai
nNlRVTp6hZK3sbTCl8LMrkM5BNektIzFMLqVSuNBRDgcUdPLgzm/4AC60NKdiIbzcpaOc1JaF6K2
l56SvftS9ChF8JpXMV6lDWGXuITWNlI5l8OeH9yvqLNzNhsHMcP+RdtnEzTpU6296UsyfOfybhbD
rxizdTcRoEYjwwYJpNotFknqOn0y9r5TPsUb06mc9idiv1tllWzkryJefX9lX7Or/2qYc5Sr6gKv
kIpB2w9Sw/vUwn3hc5w9Xw5yfgf/a5zabD1mUoEmrss4O+Fl8L+M9V+/9+drbF1MjGixckhMSp7H
131UIA4feEVzj2Z87EAW/CH04hLP8IRvMh0OE+4QLThgiCdQFBPAoBRXUnsfCanY42TtCp9Ns2zf
omFs/lLltAgdVW/K1zBOKIc2voppY+ImrRM1Xv8SdBLQchSQu8+Snmv9CgiGF+MM5VqvSo5V1aqn
WD3YCQJbqZ0IVS3Ati/qhRx2nvtPowDpKxtsJ4AfczEPq1FyxPfj+t6X4/FTmxZYApVFQiXTQL5c
wkEXbO7CXprnze8xEQ7hvrDQ7Jtf7UrcJFlhKfU9Z3n7Q+rCbgUCNrDTDtFJLVfGvyKxfe4VbXd5
XZwZqzG1LSTwcRPeZJbUhhZOyhT/u3sEgR46P0g3fhICbm7oKSBh5m/lxPjx+yH5sqxC1Bl50c2W
+hCDqexGrbt3TVRHfbf9IbCpVEX8hNHVnYvv3G9e/HzbaSr/FXB2CIcaQryFYnT39E98lKSFT1ai
d7Y8QMeqKvc3nyNEY1Aq2qCgxEUEj453mmTmeuiJfXdvufiwR0MZPmKP95LFhvu9Ktsl3ZJ5VjOF
Q+MIhDbxQFHMDmEuGFmPvbS71wyUgRS8Kh0PIbhVkkUurq0o2l+evZO0FxodUDqQqqDaaNzM4Wae
plW5L5jKfWz8DBTvUUPDM8rVq0gkd3Nlp9fMG7lLsGDNb9VwqSB/sk9A0dH4QkUEjAraz7NzzCpN
TQhh2t0rQ/i5VytvN4hevcKo+8XKFbT5c9+ww3xJhemE6sCoj+LOMqzO1bsYJ21GHUqv/aBufE25
6QQZTmqOeyja8cBxy8rdhZ0EDBbP7chMF86I+R2hTbopsNBBpE0aqnOcTBmbohDgunavRaLpZApW
0F2FncDlCT4bhUVDyVIlfX3/Eh8ehhKzW040tftYcIttmigxSR4cjstRTsT9JmFdeouwQdHd1sQ5
C8cwMwW3cSF46Hu9eZYT00RZv3NF3J7dNLOLJNW/pGEFuSEOMr+347g2pVVupPknPO/6B7EM+m04
1LhLZtFm9MTiesSM6O+r4P9U2f/Bcf9hxpwv9Zc/fqR1UA/7L8mP//nHS/CjTr8kH/XX3/+Jfwqw
i9af0F9447AkJ34madk/BdhF+U9AXCa9VXbohLr9xx9pVtb+//xDVv5kwtEPB4IL9QqJwH/8UWXN
9LfMP9F5RpZjAiRONEXd+h0BdjTbpzvk14MIp2tSdzJhEjPKQvC4Z9ea0SR+5YZmfpXHWH7mKwm3
tfE5y5Uwv6vaQesOTa+l5UuXV72yT4oB315y5MgXO2y/qriECVx7hoSRR+5bN77WlN9zUx2Th5by
n3/tlnk9fDZcdBT3ltkVeF27JSg20PJend62HRRayR7cOPsqBiEE1mII8DkfilrEmUvDKmRFJ79P
1mI4ut61aab5vem2CTwm6PbboMGkwqn9uP9ahEb0pOlD0K1GPB+6n00givA3LFzP13TuveRQ17zY
bM/TVddWGob6htmp0T7nyDAGWzMNkqpaR7HcmNeyEVugLGNBABAjS0NSfRKbIst3JZlJjxp3UrwU
EOy1q0wJRkyhEzxhbvXKqKKd7+tZsq0xHH0qMpzcdq0Y8ucbnWzm15SNi3HVs0ndm9BtIzW2hSrH
n9j1u6r/CsrHwB48KcbhKuitwliN9DettapFqoCzidHfq+hdmbeCoJjt1qhLMcMVNkTvc0h7EZdt
j0as3Q3iqD62so6vfeV3xquaytCXVVxCG9uMVaTbXUmERKplSpuDWix9D6ZIXWBgE6qlD//btEiq
3IqmLdJQ/8vemfVWDmPb+b/kXQ1N1ABcXCDS0Rk921UeXgi7bFMSKVGkSInUr89yd6dxu2+C5OY5
9VBAwVWuY4nDHtZeH8bfzTIhrZhW0K+vTA93GFAUf2xiJbhZvBbSBxure70E8jxkwqZ1JvPVNhJM
z7KaOgc6ie8oGepUBMBQFkMJ6mIR/mglWGmkeQ7kNn2FhG5wS+rnlQE7GcOjbftBOx1Q/sCBCzxM
HH3KOUL7MIp4SdEzIR7cmkWm/V4JtrrThr9DG+I6qH8oRPJAc48sjYH6YGqth6hv39my+Kgq13h7
dwA++XqbOGl/S6e7uMo31/7uPFwEK42xG70PM7oNl9YTfaWWlJNXtPf9R2RKyk8DaO5pBcfcvn1L
DeaygJ/MzXBjI1hgooRLrdxrl8nHdm6tuDbl5MZPlbJo/upHOO6dphZzm/sokEKeRxz/6blQQUjq
NifqcWk3ZqpYp2F/6FQamAbzysUfIjY5XmIVOYDa9Lr0/CbATbT+TteUFhcyzAIN1rLc3inoU24/
xeBUHVyIseZLMjrT7o1fQCvtRNpFV9vGVn+7aA2RuNcAbN8NCWmhlQU5YvbBDg74i7xfhIn5r7Yc
unEXd+k873oO9PMxifk4h1VKdL5h4hXpdVlUMmd9KoGLbjNxI7dR+6tkXmMMLmcLXm8llhZ0oGIW
wPrlfpVQ6c34SJB9dIXBBI7hAOmeYShTnrmSc/FEU8I6g9meDScBd2y2J1SNIJFORNBOqH14dBwg
v6XykqRd8ch7a2GgwBUGgoZtkoBfOx3Fjzbx6Ts6Q3remXlb1l1iQkse1WTCEdlkllzHeUe207AF
04qJjm06ljkFMlxss6UHGwYCdUTK3FrP5dIVSSMi9Hk/OwKeTpU5H6oKAVCpd26eBlan2poIUngz
0CunB7Y1XZrx4azAvYfQSrQodMC0f8hrYSRUEwk0nuEe4BuJWphY+v4Q5ZGPmi10AEKxUOjy0G8y
yJ4s2GnocdvFDPveuETsiiH8cUKlMIpOUjmk5xggmHXHislnexKuKSYqFKazXnThMV2RLXEojnnc
Sn6EYDL5UlMG7jVYh+ZCQ/A5q37YQpQbMc8wHzAyzqZ9PqxBW2XBIFOMzBrMh8Ct0mz7RUCucMkE
JETwi0CC1gTRlry3mcIrSnXpRTMGGx6ajMvpDRyn1lThuI3vpQa+plI5c/09JtZGcKN8v85VpHLz
S0yKjmBT+ScMZF2TEhTWGZJlAMFXc7RFD5Uij8tfw4rJLpmysrEdpJh6/kHKLw+2nU5MrOwMyPM5
WwFnNHoDQkzLBgYuoA6rsdk69TsKwbPA9PspGQePlZl9Rsyz25iMQVK1gl4XoQhelPvhsfVdgIMY
1jEt59OREK13Una/+2Aod/2WjVtDxxGpWmYp/+5Vj9YiWHl+3F6SwhwRsAJU1C1WPPZW9FULt9Vz
kEoBlFhWwSvoHmDpV7Di32GnIq4DAizkjgTJJ8dUzDcL82vfhg9MZPYqtaa8koMHYV4h6Q70cA0k
D3wBXPfCVSlwuzkBkjlhhzEnj7mC1+TY5YcUTgIOpd2Kl/OzypYblsN4GBH5Lp8w8kaoO5pyjJtW
sri2BYOpw8DPfdgeZgQHx411aBxhugogWFmPGoF7xta7uMsFKOn2KolBBHCbGb+tBPRwTPUBGMas
acc4fJMy6L4GlUKRgWUBdAOtOh//YStmF3sd3y1WzRFYg5sEzoqjYUr9KRgmAlYdaTaDgcLIMror
izk/ASPJK3QCa0GGSyTndUeMAcRLJGNt51GetjIaLvCIDqYdHd0EwekMGkvs08sMsr2o0nUG5Ro8
+RqMzlsU3G29qHSnY3Y2Q6pOJNuWg6DDOQEeTSP22eGAOmB0LwBTeuuPi+c7iFpH4GbjiwQ36TTY
YHsAIxyUT01neODLxvUWkGWGgZEZfDafbO73NARmj1xxqwgoH9XIqDkVdHC7HhFX5aKF+Ypo/k2J
7poCBz7c99fXdM1BlacL+UVLZE5TlP/xC8+6CgOq41e2DCCok8VNL85n42c2OtLXcLBcmmCLH8to
M4clBAQr7ZbxGQ+4+wCycNiRDTK4ZIQIbV1TNNFWhAq5vgwgnFXY6LiQgxjPzHp1cl7vHTP8PDJz
8QoUebYwfgqn1u7csETvdJVbjs/A8cMqFSZfwMeSOpRARg1WicuW6hixhu4vkU/h0FnMdUeKFtTJ
iNRJkHd7vUUQgm7zFw+hlxORyvY4huDkmfn5uh8pmpagjKoCIzFoxoF05oEA0clrZ9F3mRyAO45G
OQiaONEqGcbuXkEbiuXYOVONLSyoFiC9cZCnY9MDkIN3AruJmW7vpizzN8wAPwcO9d8NRqMChPMJ
TlE8O5mw/F0s6Umy/gP2dQA1Q/S7U9pB5xbKM6S/J9cauEC7RO5Wnt6BXn2r5Qg6vdIwIlW6/BVi
Wx5XFoJOFipd24SVuPyy70VkLMeYpbp3LAO3TUBgphzeOXjlTZL6K2zlJuFbwwr9OsJXogq9/ilY
jFMDx5oN4DbMdLnAfU8FOeMsPON2ZpXqpN3NADXDtf28Kfa4AJhwZDICD1n2B0r1maXLDeky/bZu
QfrZ+uB9hT/mAfC0a4wZHEuMXO9gkNRI68nb9EOngzFqrbLMv/PYpVGVCub3QU4JYISRwgfkcV0A
TY7zgp42b/XecLxjhMYAtXIeNhgcKyudJNcjpz8pvy0rMaa7cgjfjQqewGYOTolV73ZgxUuciuWS
9tsdFzq5Iozczz5DIIboNC/H7LjmOGTjPp8PmCgk9QTCbhOxqZiv02EjV9bmt3CChg43HhimdTNL
7mWWI/5cuhR30DTv8hxceKg/KzUG8onJMFH1GM5sh4HP22lzDOy4gR9xC/CdUfQYTdOeM0pqE2z+
GSKL63UKLCY9F/0EJk/yGVJhdzC53i4zbNZNVeDHfKWGHDszv65ivgRDMOHZY0wtTGnSULq4ZhMs
/BriBSOd5Q80OADGuqth0cKeZ05/4T596HQKZOAm4C6JaMohxANgwySo6gaEA3o5zQIUcyIB/snp
Sc7DC86nAkjowdbR5r4lCY+RtUlFVTY/wtAxeRIRj04ZoPUIULsYHkUWRZLezeqXVAo1oawvbpPe
lddF0pbvXSfKW+a67j5IM9hQa4OadrMsQXDn0hCY84CKHSZX74pohl803PPuPZMvgPKBTxQvTWZ6
to8LxHvxHNCjp/FYa11cEOJ9wDguqcUc+PjI+uTOrtutCugTL9PfpRaPkGjRZxTt1vUAUyz3B8fX
DSraap/1LZA4NO11rXHuXCOKEZVbuoN0QfSbo3wPRPDGnjDRTL9xFqy36yrCLz8tjwvt9quP8wNh
M3xuCpuWsKHjYaX66HNckmOWmLd8yJNX1C55zVMYOMTELldTi+IoDhKFERw4mSDiKHwDbCz46Wqy
b2qbRF3KoNzhabYn5gr2B5xNQApGz452W/9QYGovCoztDrcz0W82QnAdpuaxhZkymKqFrfk4Pvhs
uu+Bl0cmZSuzbgCqzwkgIHBbHdV6o/L5aVTmKmHLLYbRJeKwaf7VoeJ5CylnAEJU8jhoUJQtpF4x
jAZr/HDhgWOYq8wiRB1TVJwF6JbgGAPpVUueZ9mB6607hGhV9rZ/RfALpjMEoYdMLRTn2M9Wd+bD
8O4pWxh8bU1+TWLEw0VetF96wQBmN8MiCfrE9tFnHDKMvKPuj/Mkb1owhpDf0xQLYO3EBxof0wt3
kEKNQxjVw7B+MNuTS4+SbVIzGPjDX4zmB5F53D50YXheoetvrTG4SxYKD93MyGuTUgzNz+YVSO7y
ACe6lxVUls5my06qPNytY9Q2mKffizh6A/p3gv5Z5AeQCvdI7SvEvq+UjvjvwdWk/T3v8rtuLLua
lv0LEcs1T8KakHHX6+EpM85e9OrLSjokt/nY49hY1NkbHPzC8/EgQ+7OXfQjBEUm/biqJTEI12GJ
G1g2sX1WMkkuckW+BgH/Wk3ldgnjwFcABpe1FOMtI+FJwNyNCEXMbnTzycetamhWfCzjPDx2CsYt
IJIO9zhQLhGGDLecP+ueN6psf7dx+D0jvwUYejwhTArB/2ADjieGZ9bDrdrN41DDPfDgUnyyfh1w
VkP3u9BKYj+nFbIsfw0jmpMLk/l1mB1K4jBnIdTcQQsAImfKj6lX60MwE2EquSHmHue2OwRtsVSF
GnNoNNvtG8ZZ0R6v7/zXQXiuBNqqsc9qlUABmMHi52om6/CSDuYwmBVHKtxFfBYchww+C2LmhxgP
ce/LEUaoP5mggmVlW2dd6K69du2NAnxXkDE6Mj0C+L68zt2mz4noQ1KJaTmrTsvdVGbQNkbuB+zJ
++FPwtnZtu2fDsYdbmG4l3KnAbnJsiK/0AkwWob7pMuBA98iiUDCKbMLc77u+OzJLTdq+lMGXO+Z
6dZ3GQzzBfXnpU7xrmmVMwkSK8prw37MMMZQY7QNfAOPmxg3/Y1vZyga0kJkiGtLfkB5qz8Nbl5P
Y9rOy15I1qQejhByQtqv2pVflI3lH6iZr/rMI7VH82Q3dfGlZwzYapStbgaGrKlzMAEAGtl/UI9g
f8Paf+kQqrI6z9ez6+RypSJ/rUHZfctw7FRejTcM9Iz9WgbhH4t1e8QZ9HuBecVXnHraQGVi6zIA
nUrPmXsRiT9I4fLTUJD5N8kU0ny/hmjxdXNtygCPpw0PyofTIWvD/D7uEDjBJg2m7AUfrlA7HG78
it9ELMY6BLawSgx5w0Z/ERP7nnr5SnH1dYjDB/c0QhB34GG650X4AOyKPyO1xYnIPsAZjO/ciElh
eG+c2hxa+GFocJt09aDpdzesJx2ZCYphJjbgOaDe1UvOrozrPchGHAb8ZoiTo8RM/BMqeeVumSk6
Lmm7n4Pe1rDIVGeV6q0S2fRLF0weLEejLUooe9R6C5GhJty1lU1jUi0xDXZAEGZIYVsIw3ZjJwGv
xUg4u6wGalcxSfmc6CW+k6hyNFChXkUoEF0V7TafQZ8HfBAVkUaUQgLlR/WNIya+8ammTT6WbeVT
hjOOz1Ak+/zM8vzLhqLfW4UMLV74QRQ5ViL19wK2CY+0pMUO5sk7oddrvRmGV9xncIs0ZSrqHoVp
4Hj6AGz43CMEn5d5wjAUjGdPzoz6oS1W8RC3oMBXziaaVNxPyV4mQb+f/GSgFhawZjjOAxoLqe/A
u4frCe51VB9xd8byNBbdfO14O87wopHBPmXF7sedrgfTnRZvnEp1ZDlBHD4FpDIZD+u86J+hEv5j
YPP4NKYrnzGd68pPO6D52mTAtN+QeHtrefAwcp++DJCXNggQf2WxChqCJPSOGYpsKS4ONLPDzmxw
W+TTm2F6qq3O5irmmaqSsjssuT2lq0bQja1RBYasTYzgk9ahV/gRGJA7pVXf8P0RtwEHEh4xbXoX
jK1+Kqbhq9vSDqWx3JFKj3Q4qW7cIOKIyFgHIkVGs2WnYo7tgzTrBK59VqDkU3pEpOTbSEB2Zkhg
Rzd+QKnzUMpe3BjDb6QG1gtJGmsKTnDIOUm+WLpux5mBf7WW4aULkhY15mQvtiBCkAsPWbxNBVZL
042mf7J5P+oKgPAfr508PxvMOwN6UrruLs/g6VslKgyOyezh4klUaj/zbKYxKMppNlYSZYMsxpI8
5bbn90vhwi/UDPugFl0EK0uJ7hBG/wEEuQtoGk51Z8f4u/M2ecVlIZJdGitA4zHGeyLjTGARuBR7
aE8EEPNR9zbEijQkMYCjx3G3syTgUCEXLMO2SgSTRw0NB+Itir0AQRFSkTomSCGSqRW7EfxuqBmI
nQpcnet071ItL+2ICiqXBiXxMEW114gpaLTrcDHBkh2RKe0xO6UjDtmL1MvNYkLSVjz3A2kiZbOn
Ie67pG4zr0B/7+AQVC2cuLVis+FuL2zP7jCw9XuCBSpQUsGfYnAkxU7kQb3oAEsaEVVwlywuTet2
cskjG1j4WyWd/Yph6gOaPIV7KcCgC8jycib6JQbrb6yIsKSmKUzFEb1HWKU49PonLkl24UggEH6E
230WFXC4KlWLEIkpLKacxvQlC/1NEKem0lk37U0R2B36KriTJET9D7yDFBqCV6znERU3Wc3rLJbd
HLfhSUmJUDLM4TpUDhjECqcXmCz7bkfjEBUwuEzwcYfavSjgUNQ/cGpRy1oU2FBtf0lj7d6QbpRH
qcLhhtD2psDt0ZTLFF+0xEoMefg0qOLaiO4S9PqAlThUNFAPaU7nBjucHscxTX9tfvT4bTDHIHcX
PvbpLidQVE+oJrPMAhgdyueezKCEBii+In7+8xMquW1BZ2EKL8ppXeXx3KE0w1lU8QW+0V22xTXz
Lm2bFqnPkScZJrHGcDrGLoMtKao08FiVxRUcfPsTT2KWVi3J8JTK8hSsAeKKghXlMybEX7VjZzWB
Q24yQKoyJBq7VsSQy1tUBG3hk0NgR1QgMqTZHJFBtOwHUGT3ecRvNuDSew7IAkRrOwyHgSNjzIK5
CsSffemvM4r+B50e5w20KFQtx31WTProe/XYuvAlnVEjXSIE9wN6WdhRaXfPhvVJ9Vw/gELVvbY5
UBGY/xYNjr+8KieOwTk6UnYXhKKMqtCO+okagPNQ4C4HWEX1RTtWU78FD+lC1qtVrO0p0au5TzV3
yAcw64H1NWH+FZljtk/G9pwPGz/Bk5c3mkAT1qFJXlS5trBWL6aZHnz0gx30cl0/eZi1CMQHP/nK
/ZR8Kngo5kA1RyMIjNG0JHmD8weDqB4W/2+xp/Nz0Jt5OGSdL67Txfw0klg2XwUarc1qDUm3R8kP
/0muyz06XX1YQ7secuTruAbyScQ70m4rUvp4vFCMnKL2l8X4GQhKvGOD5ZHjHDMjW/aEo5tWwSD2
MBW5uVFREb3ZdRRx5dAe+91ChPIyoad7HS+4Snchyq/H2ViUNX4snJqonDrg4JMfsOjswncyr39s
0PeVLTUuOJTVAqSCwzyYDyFC3DzZmqTbAVdfYeoEQd1t0Rf51qi426AqxRR9jIMfQXfSz7xaVh3d
CT7T9hSbra/nDpF5V8gTntx8r8PVPfeQqzLEteB8w1c33vd6QsyoZOQvWVyiUJoEZPxwwto7fMpu
RSEWR3015mFSbzHnTwJNQ7D+0i2pUQbc2TgDO3VGkbPCKoBnnCrL4xT1cbtruy1BeVj32zHD98Kc
cv8zsKHaD+RxZ5vx7mjFTGTNkSnYZkD1m+BQzeNzhux0F8ShrCLTxscUcoLblaT9Cb53ma5bDL2E
mL1cghcaUX7tzUK+XZ/n1yV3ao+QMP6yuI4vWB41T9roaipsUVQIwW4M0AEVD1f7lAdpWBWQBlUs
4qgOdn6rUdmef6GgPAjcq3F4wQFcb+GAcRaT0WdrN7Q0N5ObxyBQ9JOFXOQ7o0Xws51XjbE1E+L7
WRAYgktgYUBTI44sPkKLd3kGf40GQ9Mj2JmaYBTgXTr0Wrfz4tblToN00sHUCzFn2AvXdHyV9xhv
Dz4Azz2xYsBTRu2rInAdeGB0JNdt1p2iqcvvMTKw1mJ1fVOiVRSh+hEJUKMlwWdxQZhCckSaFkbN
tfbEf45l5MneLMJd9ei+H8w2tGvdjl32S4wD/zApej/QfknTqIz8EigV4TnJR5hAhWdrtgPNcygE
twl3waCjAM2rJZkfCgJCcoiG9A0q5n01x/P7FPTPc9iFe58uP152kxbXPfZ403p0P8t8KOscwUGD
BPoF+pHyps2T5cRbWDy34dABrzLEV9jwMAMLlBZw0RuLX3xaH/jo4zeT6e6Gj+EV7MrBgtySJpvJ
qYigAVgc1I4QmFXwyL2jbn4u8j685uhL1/OYfoZo0VXD7POvVcavhRsNLiT9Xvr1aQjVS0R62bQW
bQXMfaDiGwxwoKaAROJCU+mBQqRZgb4O4g6uqkYg/W0mQWBosfYBiiEEduZwt67haFk+9lilzQbI
MDIdbvgVWuGvUYqcysGeFIDQ4byZLb5JYJ+402qGbqtEao+AIDKK1zlK3z3iozSYGr3Jwh2CoehQ
6OsxDlrq134eyQkCj2WrOZkoasCThVx/ULiDatR+Uf2TLkKh0PThjKAkS+BNNF5kAj9itoU3gQ9S
RI2opz0gMUTbE+6TyS+rV1ejBPU94hJNriPUWBUsGqDVr4ak79+kitG/Xbyt+oIlO72lCLd7SrOz
UR79f2yxYwSwOMhVNEJbXWJGCKktYZ/JCuVwpbXkDt7WG6p4OXYboktEGFqvj30UFmh7GUgG2pY+
xnpAhthaLDQ6oiqF7qX5HRVBv1XLPCb4GSZ5CgJ7Q4GZvI5XbXGxILTBZZK8GJhJ7iaPogesvTxC
o+AFcvzyd8sCnF0hal5ZLTuYzyR9sNbeo4CpM9Jw1vY/RxlDF2keVA3KAfYpYi2QH/s7FD044qW4
YXOwW3DG1xlcbPYI3nPse9y9aNLfkm6iuxTR8a6jS7zTiYOTd9e9Fbx3+9gygsl02JZ7COeqmaT0
GbcMuR2GTdVpRhlsG2P9kmSonedBVpEcHvRIq8LrOObxw8qG8pqhcY96ZD4+zDExezyH6LRpQl+s
C91ZLlGOngF9HGj8Hbv8ngbp0eYLikpA0H6jmQcLydXO61VXSnafId9FcyqVWO9iu4EE40pPlO66
shCnHHsPq4A9mJBbjwdh7X4z2XbrigX272rhmB8bAKf/lcZJV8NiN7tdrP0t4pQ/hpNHXUq6ZcBX
kFB6wH9Tmt4rO+kr6ixytWKN0FUce1Yke0LMku9mmUGs0EVK5I1HciXQMFTWwb0xg3ZTcA3VjWab
ebQonkRVpxy/IeGGCYhx7T3DeLRc0F5bZlwAM8Fw8Z2f4HZ2RcfUpE9I9SaGgpTLYzSyejs69Bvi
AJfAmAxPinpY31hhDA7AbPH64EQSHKTJ8q5eQKjo8YGndUWZ3KEmQPtoKWqFHfaREBPpOttC9KvH
DfIdVA7mldQRyAbigr7nRiucM9ll6qJ+QK4LkBxudqL2pcP2azqdibTeXB7cTBAhiV06ZKgLYqcy
XivGh1/eTZ34cXRIbhbCkj+BD1FMXIvS7GnS6t99MaJAvKYD3zlq7VXGMIIH8yafvE7ZNA5XJaPh
ac4dTXdSdyjXldBVPKOtP6eHglr/xZI1uVWUQV3Ihw6xxZTaTd0tIkxP00YiGBz5UPwY/hVuugoj
o7tj0pcJsl0bqI8RAjTXtC7FZpZdAG1RMUEVAvELQMwVl+MsGw2NOq80gvmPLodsqRrMALVOMoTT
aULxIUEIbBcoD9AIg1gHrbCyQuLaKuhuHFRSxZSXLxFY0ig4rOh979A4lS+z5vbKFHwFtKMFF7Ya
cEHQfRBLDOWPC6xSuIqx1zxfP/EpFOqTOGN+OmnlqGpGgyjYF3ZCMQQz56nageGMoDvSfu4ak7cl
5tIxo8R/aqLRZwTBhjrrYpMLPiBedTURt4z7mK3ZcPC8cOyCVY1kG9b3yLYw+F3cTEOr+qOGvycO
kqIIsnMYQkHUqCFCpMT6tWSgz8ee3PdCI7gGsrX93oLSPTGblC8bouulnuSq1LWPZSyOEyzgHmyS
jMVxK8IZ2aiONawXN2f+4IQzVyzuoQXIQ9rWA1RzE9rjAxh/aYQ2bwXjLfat4KSUvoelhHNI3rps
ha0ckrNaxFJNJ2jgynUnbAsAByRzora9y7q6dEhgHXLzlzJncYtTcVizas0HAaXxatyEh2QTDPEP
M5nrKdRwjckjS8qbFUK7K2jqZHnEs4d4aFNdNx/QX4E/eczYButUSGnEO2pdLUcXFP6AD35NTdkg
UV/QQJVD2z7SyEEQv8FDmfwZOY7dh3ntUBGFkqed9LsqYyCI0QUIWnQJ0m28hyMUTui4RaS+N9Fo
fUO09aBxkxUdNxKkHQLlGOCX/4Pm/J9V/DkeYwJHa/i1Jj+K+uhfR6bSNgXllEl/IpfujMOf7v6q
/fz/Mtj/BpNbIFuhY8WIALTOuPMhZf0HTfs/yWL/+4f/6v6jKPZ/+e//JpL9Aen+TRQb53+BWh6T
JFBcxD9zMVC1/10UG4V/iTL8ggs2gTctkHT/EMWWf4G8Hq/2B14DwwoMEv5XRLH/IrjOE0ApYbYL
6T4yEYxN/at5lGOErsFkoNtxACil6NKjaT/DTjDZKsfhOVWnMhunE4SzFC1tj/4D9AQCaqRh0sXD
zAmDCw0qwGLSbzAe1pLChpXDX0KLPPRsp8I2zf8f9Ne309f4aPTXl7l+n/7tZ83+kZPHrdGaf//n
P85/+zP7kj8v7p/+0PxV23xvv7R/+Jpxq/77v+Eb/f1v/t9+8e8K6Sc/QSH9R9rR/Hw31snxPy6J
v6qh//dL6NF+vv/nv/+3JZNACA1nEgKMWplhEgg66P+5hKK/QDYNpSQoyhjfwjv8xxKK479gbudn
bWEyIMYwGr70d101VNpwWUc/uIRG+7+8hGCc9s+yahiDpjD4+CsxHB7RsEf/59mWtFBAS5gMl+CG
8mOrFshJ0dxEUqRx3MIn6YuFq+7bnYHkBcskNRiR8A1SyMEDtNFFiCQ3SfdZ6Mqf3iX6lFFbixQM
ovIwpxtWG52SBI2DxEGTHe9pBx/0qm9Jj0LxABH5fOSDshui6bVH3k5NNvfXFjq5bDdTl8Q3PTCz
+NaYLBhX6P5kCN7RXmVD1B6Ym4vsg9G293xfSD/OZr8WCeH5MecaFS81C8hjRZa0IIwxBSjW6CCm
q7pyKkN5KGQm1zrsY9eBbke8YLreIJqEz3nA+/zMMyiHRWOoj2HMwZSau534eZfnQE2EfPYjxs6u
IYgkdu+RAsHykLbp2O3zeIbZUrQVGgVk63r0r0foOivZjxPu8BTSQySv6AahB4iKVg3xo7lWyKqg
NiW469ANnXs+fScS2ttdspEBYqEwgTfRR2+3Vt1kjP3YT2N2D4nS5jUnlUKeYVFsjwg0Zyh8TluV
p64oTqDcF/zbS0irR3Q5WWkv4TxY3gQr9HOVjwVHtJVE8plGBu2jQgfLqaXjZirHQlzKWgh1Z9VS
gDxZpvYRr4vYX3PeGRBkkQMiNO+R+l27obCI6vk2ooeuHHTjFnbtNdx6ISZDe2vFx8MA3pKj9Bxu
+gCyXvxJTI6Z7anQGvpCLODpJ2wAz8ss3oznAVoXpNMoQX0ymvx0b6lMijr3PcqOI0+YPaNqGj4X
IQLsCj71+JcdiSaTIK0a8nvZUmg49VrCPA0eiNwtdWgKPMxxdR5BLELxFipOhMcVKlNb+YyqQZrv
MIiYT+h6JAvatVsQE7cbWdRaiSKPaiEYgbZWofAF/Q86dxOE+LfZxDvI2VBzSdyO/w/2ziS3bmRb
11N5OH0aJIOMIBuvs7lL1aWrDiFZNuu65ozuON7E3kc586a27CPBt3eBg0wkMuGUWEes9a+/yIro
aaCyHnZK5lj8HHrDHsVDMCSV+KyXRQBWuiRFBhDgZojyh7xoZhHv+mTwh/XY1oUJEjoPhTcGpTDX
XRCRpOGOlU8r74ArGHHASc3YK6fMl+3cXZmRT6gVY8Ny2uHaDwd+DOPwqjPs5snq6hSGeuzATQ1c
B6ezSZR6B/1eLnRlSHJXfLHjR95abuOgNwyFoykmVV1zhvayDiE4eSbTe4Lzer92N0U/Ne52EVZ+
cTEUbKi+TH83aD0Z21iRtF/zTOq3yp+trzOu0B/LqiZIuR9FfpbWULz2joIEf8a0G95KU5rR0szq
1IxhJ2G/zVbMy5aWKSxMu8aMfeVmaAnZkWD7nyxAGZygQRYHy06LcdXqY38DUb/+nNpl2KzKKRwW
adHEWed+wquiQtl/gdMZY9muTynu4ro1MX+dtXmrBjt1vo6hziRs1VjCHy9bjDtbD1Z/CEcE7VsV
rtLRafKTVkay27JUTUveFe3zbWE4ZnoO37CYVvQQBbBUUOY2Q2RTxhaQX1JkUIU9G5/k+VObuFp4
o7VuO0aeVg3+GPMBTvPYrWqMYK3zQPCZGgBgtV+thW9WtI5zCT/WdJsQuoxaaDI4Gw66UUOCcJic
DD3Sjk2UQUU81QLNag8MbqrmfKL81k75bkN1MligX9V6gLdXe5oqdOkBkdKHeK3T5wzxQN2L4Bvp
HmH/dXR94Eh7YODiNW5haJ9y+nVzCtdUClEvV6Y2TmC2VAel8eia0gGez2MtMGFEBqLW4707xDK4
n/XGvgRGrpsVXYR1P+i9Ss8CZmliZ8q+rndlCuggs89m1bOQub0GTyDzQmOGQnwroTugJT81u8gH
o+qS9hNAdaKd9QguuhswR4PqhvJmWkk+mPA2C3sB1WoGiVyPIhqZrRYuPpcqBETfpgF90cZsiQm5
CbJGV57j+u01DTTwW92hU12ZmRaPO3daEIwK9smF39P7rXNLNx9AmMN6m/ndmEPLCbML0Be4Eqmc
QdkCUhgAMCMbWgaKnwpn0kHm6bldLbBejBdSCwopEpgCYZpc9MKY2UxBGKJuJV1IUW2T+tOu0qC3
7hqSPq581Ab+KnbpwQ+FxXgAvkZbfW+kLD/D4J6nLa5Z6ryvpvI8YG9aXg1dP4FIaKeUcbob7+fE
n+sVcp1ZP0SSuFuGe3ZsoqhhUdkqrZDBFrUHalMvLvsp3M6A4Q9akZVP4PZOcq7VJvRWcI4SuUDs
SlotnZp01csBTn0aND6J74xeT4apiAGsCjYAqCxZ49NyCy2H+1wV6Cxa5LnRKhgcO1o7KjCYXSKf
AsPF9dbBTnNk/uGG6dbPyxoXqkS1rKo9pEMvdMqIHAnTT04sxXwL3v9cZcwrZb9PWrcZMD4q7a9j
SdsK8paA9kBFhmXhjYVWz3u9Sdv5RlZNKD2S7DCv7CIJHRbaV7eu3FHOHtChvHX0qow28aiHT9JP
K8fTunY6MVM/d9ZlbTrFVpRlX18A3IKsCf8mreaCX5kN6YXr9s60crQJ+V3XlHeD1khnM/bSR6cg
zSgX5xXc0MgDNjGm+0mGWrgum8jX9n5jmpeINkfSiCH2xZdpmMzFIW4Rm3gUH+E1K4n4IoqOeQeJ
nNF3m6fMDc1iYX7uW9Pq7hFAud1Ok3EBYVEjdeYE+KPXIdT3VbXPWzWzBjF5aygHKttg8plVpXY9
2qVon6KcZoWhYqvM2Bt0F7l2HZmPYTUGtxWo3rzSkNh8WzL3GAaB37HbAIF0m4l7fWP2okxW/lCr
ZeODiyDh/z3VVtf12LEHMFmhac3fsLg3WGbtLIs9xDQ4V4QqVw9oah0TZUYINuQ6QpzqrZ3whGED
IBWgioEDgfXfwc64ESuZW1G2iiOrPw8DA/POui71+zpvDVh8hUtREcQtdaI2l5jODpABg03eNxHL
MQ47mUdyU/WY1YFqiZkI2wfXKNoTWYvwk9bnxY3B0N3cqCmxYla5oj+PChusg1eRMstyA5njTdbC
t8rZYQ9NrGc/etsOzxrV+j+asdc/d5R+5W7qhb2DQNYlXh3NAxiaE9TmAZtn/fvQ9dJYjXblf9SZ
Yf4IbbfwP1V1LBJ2tjIbmV4nofllTM2svyukhDXvBcwS1M6MakPHBIteQbwjDz7Wm+Pqh0aTFgWe
PRpgokdeiendnmwKjYtahZVZZDyJMk03haE315FCEMSL2dfGnx7TQiZiIwIjwBJ+9uuQTuJd7d5p
IgW6k2Snliid3ZxoxPn4yCcShlvviJPpsl6qR4XJ8RSBtcJcDihfH8/WRkwyeNXhlABZs9+CRZvd
xohndwPeNaxbJA1rE2szeOxj/w6YcyzA5g6jjF2yCZHQCuroZ9vWFwLsOammNjQSqudC6htXtq03
mvnTC9ji6qcU9v/kXXZVwJxp/u+/gBVeXSIiecOk0cSEYUEejju5uC3zcGQxX2k9lHq0VEi2GkC6
TZD0xcP/5FgECkl04ySMvdLO+0bcBDWu76uOomvdBlr2qYIOdEbebNe8o5H/BeagE1YELcJUJEgF
1f5y4S/unmZUw5yCcNDTsPpIhvnUrfBR9nVVtcCT6bApqbrX1RhXMAWE86g5i5ZHMFvoS4QL7DvW
p4Ur+VCm+XQCAgvW+fYN+fUJc45KAfsgkFZ8Ucfn2AeBKJKBmx8XTrHp+ijdW1rsb5+P8h/QDiU5
q86/R1ju6IeOAJnlf/9LuP4BUAXgwsXrBLRNt/8bYNEA4iwSYojQdN3FvEsuAvm/UTrjg7FkhhL8
aCkTpgp/1PyUrssPOG4J3BL4kHASp/z4E5QOJ9rjDxOUkIXHNBQvsE5puZzgy/e31Gfo5fEPFSWW
3OWYlZxBirOmcwaTFFS1cuv5oVTFdIGwzzXOwgaJpjdEbgitysh+qNAck5VIpX8VZKP/MaZG/wr7
trxnoQj1jWnC3l3pdiXyVRjoZr6R6Dpg/5qVWMEkkhOjhJBu1YXNBtnM7rvLstUoqPHfbBUVloKi
x4C6uBIp09e9WdV6uZmoVr8YQ2NN33J/qo1PRhf74a5uehfcJY7C8VzCiT24lGOw2GNDVve5AT4f
eFpgyHuhwffYlIbmbC0mJ9W6T5nbbnrVSlx/8qI0CDsYSrjqDPG17iAnggN2cUW7sR0ZKsY3jVUi
ImoDGnS/Q9NxpgdBdh6UUI+2sSpaa5300wJJhE39SNk+V1sHEQdpgkmRXBY2PcYARhGRw23FqMYn
3wBioPESGdTiqO6ny7qj1GZcwrTVa6u5xwmqC2lFpyqx/bMpKgmpsirVIUWxE8YXJrXWdoZJ3NAC
FFnfPBU+xQlzOgi59uIPF+Vj1NlbGOcQO2doXd01QK7x5KJIBHqwhvyHBRXotM8UNV9MjPKmaqHz
eRWUuQLOmcEwwsmCJ8v3yX4FaiKm3u0tneYiSw1n8Wjrlkl7XN/CVHFt9CFuPzH9L6jF+wjaLo2d
O4cHl8B7fTfFcXW2cDQYN/Vl0q4qPSH8yp784EfnNwFz56TlLagnkrk9Sds6rmTsYr1bVHP1RHBQ
E+4GGhQ4GS3FF91zqKCx6KgyqAwa956RU7bqiynC1zLO0LjPMbOsdYAo9nMD1R2SURpbD+Cfp4R0
5oyScEVhaOt3yW1FwFK0ahKLEfIgUIvzeioKalvTP1FzN8XpUguEXs/IblyRXKDupeiGBP9CEDby
axQxmKIOsieJaogNfGZrXzfk9GFz6JB2SLFbygsQv+j7HDmxgsARFRDAswhuQzMXj6kTDKdBGLrJ
xqczz9Yis9uGVMo0/4xwu32Mg8QCnAwxTTJ7Rk6HaXbjx8AFWYGYzmg6UnR4XpWIpX0MkSKy6SyS
Z9V3Y4BxjRUxvgyRzUEOjEz0p3kcnw5RFOLnZoM/eGGSa5dmblvdmvnYMK1j0Q5M0Ew490ENVJXB
i2lXnTZCBC2RDnsU7jo+WV3DU8VxOv0qYP1/0VrMCeCNJNTXIrDqx3QSmbWyMqddQ2FUqFvQC/l7
pzD7bOMGYy49dFWutp6NmFNtNVPeitjyoSXgZfAIzuRWG2X1sbGdQQR27tiHtsc1KHvnDDos7QnX
MAKJ/TYMGH622j0StAqX6j7yCSVVbrWdRBzUSPd17CNyQxBw4eZjdj13WnhuwY5FuAKJ8/sYWoj2
UzfUVhBRuHttmWU3ARhTBzo0yd0co3aE46pjidyF1VfemBGxXpI4xZ78RAa9IvDLE9VkOCgIZIr3
phsjYFloL9IDH4Nqnhm5dmr1vv19iAaBeDvo5VlhdODBVpqWJuKgEOIyRULd7NWsEC0Vqu87FtTa
2kF5h7gq+jHcpbSfyUEWQrk/64j/7PD/Ahh4a4e/GR7yJ6rQn441hyfMZZYf+GuIon+gh9WpAxcH
GGyy2WL/msM5H5zFZ8Zhp148lCx+5q8dXjM+UDPCqyLBhZ9gUWHj/WuL10zGd/w24kIo2agB5B9N
4ix13F/gj6ck2mkD2qdhUnG8Nl0r+tCfWlfdMka2YS67UJb1wHcPFTYkH02ztTaNi8VEKJ3iOp/h
mULNHx/1vLW9PvbFWoUQLxjWNxd1249fzNEfbifmQ3d2IcptB98VwVUaf5wn404zgvneGILQY+cL
rtFz4pcCkRxenDYiXUGavUUDY2/yOGnRqloKJlibngkiOU+y1u/1FZRoEWxjrSbCuzRtf1OFbf85
caoJm4cwRJQU5cr+SuodKElgzab0mKE0l2ZdOKdxZddy5ftNdiK7AQ1/XQEfoJsoZ2cL70SlHsxf
TIihdWprlJzRXoedn6xcW4CR2q1VXmcCugma5a772EiDvr6yJusahwSUb2HbnGe+hcao8I0rq5yU
11oGfPLJLg9yJM9gldD112xlC7cU84K2NE4aqGA7X0QXFhqf09gy1rBCxqtBfXZFd9Uid0ddwt5W
VVAXvtqhNlwHw3DSN85jnUxnpG1u/OyUpOSToW/vVYaqLunqzTAqHANq6Iv+E6aFCLfq4XPJrn/o
yt68rC2EFIqZQy1Q2JixfDT10TlrWjgehXPphNYtjOGS4Wy3DathosENg8c4tuF8lhikmChDQ1uN
D9BEn6QkKK2kBvwy2s0XhHQHrEhOgCwSCjs/vRmMKd7Z1Vg85bq8lXn9w5qNe8ewbn3Es1NvbJK6
3jY+Kt1c498qs7FwLRbstrgywgz3CyqnEg+lCW7XptasG1lmdzXA8VlsDg+2mGBARf6+oqAg57dD
r5PMOyB9YZ4KJBj0r9FdwxY1rIRpB3JlDPSXwD/6jwK2UmVqK9wQYyqQcAxNZHSUpFVS7GwtW2Mn
cagEtEWsX6aTUUmA0Bobi899ilHEkxZ1t2Az64DQaLtFjND2+NU0GeVZMaFc2VRlCClSw/IHdh8e
Loy+at9ZgY4h3Y/8qcOVRjO71SiqrD8zqrh50HSVXzV9IDHS6IKDHZoo9+uSGONVO0I3jZg3RmGT
fWQyyMCK3Co7hK1bBd3FFNn8l3KvFBUpU5JmP1jNJ4a2m1pkN/hhrLPAvI3nYYVy0Fq3ZnmNr2W0
tUc8Zmw3aU47gWMcvjVfdCRGUD1wM6KIgDPunjSEKmy6sjtDmBjuyy46E11C1dfOk5dZzllCIMOq
6Ydqa+X6NoQKc5EltX4yiwRGshkwEOT2r4oeSiUiav5hwYu0klLtMrO5rIwERg+TojMcOy2vydIz
jRkvfhh1Rl5W1m+UlrvrMOsY2xUBoHnkHHIyoO+0zA6u6bB8r0y4lVBTAJnVkALPtd1TGgWfsqg+
aOmPdkqMOyj31SarpPYxl1ZzMCp3H5bVpzK3zG2aoTQA9WO2q9addLrdMHI/9Hiw0fPCi+5lPaz9
BtZ+Q9Xlza3eABk7sCpnYe2t0Xe2Rj7g1tVY6pGYBrUlHrz36nI2v8DKvEEasvc1nQloGe/DfHwM
soRh32CtpC7XYbyOw6K9xRjMZSLGeHPSHQTKmR/vOhjsThMDaSpKxQwycunb38I+OVD1r9Mw/BiU
zTciW5NHHIOQN0MJJRGJWFMERJkVrReRBff/MrK6C4atN5qG35OuEXkOGrsfHf2zXvM5Qo3aR0m3
KkyeQTQwE+yReeZ1iuoEy+pYpeUVl1MDVM/RRWZDYgcA9vea1Q2YUYmToAXBxGhyD2Cu9lYYfdTl
vC5a0/ziRubAE1ehf8dcPjhpAFG3GbXcCpZVsepbP7hP/fRTDOG41UOxFvILpqHZajAcK98zbhP+
hsXW+hSyf14JUYr7cuhY1Z3gEUU1364VcuMmZnBVXCGjVf3OigJ7Mfuxvg19heGK4eBt0NraoXSZ
LYox1E4FU9juIQU1PLWMrn0s4IWBAZs2bCtTw0YB0dog1kZkCxvnAb2CCF6pXYQy6aKI6sQ5N4vC
uO8SRViNFWvaLsOMmNyp7iLr8xoQuPbF1cjc3Gtr/NRYud1toE31Yajt+BRhbOeggQQtLtwmvajz
IdwOucw8DXCGD7PR10ypEHL2LtN5O4oYkdjTbnQs9Qmt4cbKsgvLb/d1F+zKbA/3NN0bZpzvBSEd
3QoDK/Jlgv7QF8OejvyH5hbVKYbJOlHkTCRWzegwHMQAa++0Q7xFbe1vcXCg0+7nU+jIxlWjjV4g
B24B19CP8mM7DgMnFJU3MwPQld889HMcbf2+VPdaBw9xVBkmUHrbIplvhn1sNf7Gdyr5EQFB8aDR
Nd0FjkIagUDnXFRJ/FGLUNTQnGg7S0QB+e9FuJhuaBdaWk/XWuSUX6JJBtoqpBRh95wc/wA5ERbg
0MqbttbysyzCZ6o1ivwxNOR8G43CX+tybJiE+frWyRz/CsglXctc9w8NWt1v/0G62mkpa40lC+Tf
I13nD10dMfRrXpbCzz/zsxSW4oNNhq8Csse+1IDm9ncpbEuYRjAGdSFIDbd0Stp/SmH9g0CspBYg
jH8CSb0ohfUPuMzaaAqkYVG/YsD6N5PqL9QZEtZPZtVvUOhXPo0kGMNXwV7GMBe3ZROC0zHaNcd0
zkmC4ilPlAFNRo33tGfs2nk3Luv80G2bppLruGqZLbTFHD8MEAR+VFU4HV7cud+cyytn2eVUDNA7
rsoQ0kLzfHwquTs1IMHR5Jl8OXsbB5G1os7YI9nCiiezwvY6cQL/W8X++bOP+7e34Xim4piWoM51
FOEllq6MX+YNsgq0AdY2OVta+BGrOBxt8vF7PDpbJrXvOU3zyF8g/88Hg0fGg4MyZgnrdVwKzDpw
m8SBOKNZ03oKuwdRau8l3//+ICS40+vwjjkLyvkChQ9ZfoPUxqbKzCLjoBVxj7GDELdvP7LjPopL
Ufx+nhRDGmB/eG7HRykb5Hc5OwebZXFt4wAFA6m6c9X8PTAwzJ7Lg9NnVyiM3pkPWXwcx/cQph0h
CCYeEjqzsNdDsIIWXwta2a1TG28Ur0NAPW3hx1efKKctSPLmPOpeVOgPwp/n81Er3DvUCIlYgWH5
2bqLs3jt21WEZq0anPtp0rD5ppgfP0Wih4plmRroK2IgJO5ZZSIycOXcUomM4q5tHH5bHTK27Pq5
8OoEceqhyqf5YhptZR7MDsr/yjQbog2KWjPhDnWoQw9us1TCgoGrzSg6ohKLxUfkolWwFzUaORRw
nTI2dowYfSVKvE9Wk7RRPL/91H55NxYI05Rg8NiT2jTox0+tsMtCS/qgW2d5A2lA97tNHcG3f/so
v3xTRL3hUk0mEN8zwciv3sA2GilzWihzg95Wa7etTWBIf/Qshq/bfsau5+3jHVOwl3dRSD4qYTDn
dRgfvprp4B5Y2l1Yt2sD9xhECsgQBoZqIJsxpD4oNmtjwq3v7YP+5iIx0hWs3pj7u6b9io/puiFz
Jum3a5V0V01dJvs2bMB7hXuVT1H6ziX+5sE5kJfVkm5isHUsZ/Pio555OZjtOh34A/4SWT0Y685F
3fb2Nb0Os+BLZvLBs2MNhm1qPE9IXhxmkYoCuFnuerCT/CtgjmmvkasmKM6KyLlz+vJM62oZrOfA
hCGDpSkWJRGziBWzNnUnp55quwEF+nn5/0Hb/oUl84tn9Avp/eb//VcH0H1EWn7+kZ9Fhm1/eF7n
AciWD40p2n8XGfYHJlnw212GYxg+S96Yv/E2E5RO8S2At5m8uO7ywfw33mZ8EJCWITtjL80gDATv
VVHxVpHxPE79xwyaT5PwOB0nc1dAvFrm68fvrelAWY4bHzcqsBftQg3MTjyUmIusDjqZ2pJBZARA
31nMAKdffM58c9KGU6O2LKDqXNK6CiyU5p3WF3A//Tl3aWFHEzEf8RNxeoKPAm6MpR3qmP9WA5QS
aisEu4zUJdBAHZpXeU0jve5Cd/FpNPDPWRmZqp8CC1WTx7Ba3LRJXNYYi5Z26jWp28h1hHIOSfIg
MAsQ5eemk8U3EDL1aOV18fT8TP/o9f5fR7VflBT/vjy+/T59C7+n6ffmZX0M7fRvqJgq2HRZCXg7
TLzuedn+fnUt/kRfNnhd8KpTnpr/vLriA6X08k5TsMKgYVT8z6uLngMoGsspBoY4pPPTf/LqHrM0
HPMZIkYsJBVT56U0PH5zc9Swpk/GGORebLKnAoVj4NMSt4vU9MWd+U35+3pxfz4U3H7KcP6mDH51
KGvIGIbgN+D4MDeV5uKno/A++dOjKKErhAPcNUXd/2rDqooKs8IqhePoEJ4s64Y8H4xIdn98FNvh
lxMsYJs8hVd1IVZ1PtbrdeBxn+Z95pMr27RNtH37KMbrjgH5GkuaYk9ETkOV8epiWGxsuCZ56Dlq
eqq6s4rJ+JhbeA90Xmxa2PCoE+ySgSTTMxv9YMfo2waPK3Qi91CizsWVWernag5v3z6z17WIQV1q
LM0ETAV0Q0tv93KjpgawcTjAOybOMP+q2uy2CGzCkZxwWPMmTUBpUfTOk30dKMi7isgEjRPLLEwf
QsiOD9qH+YB9kR94bh47B/iUBYi92XjTiKGl7WTlmnpogCUfDwfWWJQghrzIMX/cSUw7DqEEOQrs
wHmnVn/u216u/pyXrQSbkynQN3BTjs8LMG5yWwa5Xppr04TPzLS1EFdoaxVDqVh1Rg+iEmBHfQNv
6FaOFM0zWuVPToyPvG6J4cyJGWfOiqmlDx31uxYFQM9YWuMr0MHN/4q+QTulT5lvUGmPiyoFcDjW
ImvjN4vXbC0WmeDbj/jXz5WrAoRjWYBTBZPl+KoGqVp89XVgNzWPnhBRuqsCa1i/fZRlffnl3tGl
Q2+hDqNpPD7KnJB7a0eCgFtUz5u0kGgIgkyuywJjURPNyzuL0K/rHSU7ZHkmd/z1S1+FX0xVqtHm
iwpT5eE3qC3eLHI9TUP5P7iBjkA3SbOPROq5Cn1RZdYYHOplhfpIyRnKpm70fLfQYd6+gYvm7/Ud
lAwA+SAUY6vnqeLLT9HoyjaMde7gjCPnRTTo46Vy2hqLTQewtVT6Vjcise06hQMgHmiX6LzN7Swh
TA/nvb8JezUcyuS2DTH6Cqc2uwrpEr2o0ex9ZcZfaQsioD6t21qGP28QiDWnNokJmzRGDt0HFdSG
1MHOy/XTd9a/X5c/qFTLtgT7iRdkGaa+vDS9T4qxY3TjtSk+MpHCgBBHKCT0borLNmo0HNO68yRB
8vv2Tf3Nu09JycEpEKnmxKtd0awFsGpFUkM4iXDvQvij34qLd9793yyibLuAXcxqJSPh5c9fvCCM
8tI6N5E09zSZ7FfTuJsXYDPvXZgQA/x3nwXtnYP+7p5SE0Mm42uDbvbqoKXd6j3bIzpqJL1I9OPk
THOd5DbtzWpfg3x/6sRE8p3Ko8Mf31T2ZUoMlJ58Dr9ELPONzMMURd7UTZgH5kw/G1V173wPv/nA
XbZF53mToIh6tTM5+L0QAqOzGNNnMp0yx72q9GldArS/83q+YoKyalF88YrAc4UxvMzcjx8gAhQK
kLa0VkltfF38DMJuXEtNi3dDjbRNFs0t9O5mqyEauJrq/C4kWGClpGPu8shJd2UlusNopjiZOnn8
h7f758kpVL+CaDJWh+OTczGOhfvLyc2dHV4P84zVfTPp73wpz63NywX89WGW9+3FSwwp3AE3oinJ
w8VMeuoML+xLdFrzND8mCPYPje03ZzoCrTtyRpiEdDbT1y7sriN8btdt7X8baeFWUWSJQ+0a3Rby
9xduvrNRzhBc926M5EnF2UYMSbTNFg9Lo3O/v/1yLhX10TJKTW2gjFrWaj59uSDSL6+DhRlxVjVb
q9ZxNoi6qqdRpi7unUakryPVPbZ+HlHvmAlGToWKbW9gzqCvcHnvV2UTpl8gMQZInPl4CXMwVLBJ
GDZOQArCuE1pBXW0orZReZ3bWqOXRMOA07TVE0sbwM+11iaTlJXdoX3zqkXC8/YF/gJ6cIGQ6VH9
slM8k02OL7Ca/WxQzYQus1uEn1ExfOGy0s0Yhe4JVQfYMME4HryXekODM9xENiNpXMPhIWC4h7jo
nZXoN3ccdA7/csRG5tLaH59QY1aBmyzmQb5TjB9TW/zQKluD6zgzZrTS6Z3D/ToJoGtCjQCguuTZ
sSsfHy8jHKXBlg4LNQyBxt5gri07rxvxKuy6rN4lFJSrufGlV6NC3hQJZDXhju98luZSNx1/MHwS
LPrUr6y+wAXHpzE5Sb10FA6UhazcDHoS3LWdbD3K7Q79YT6vcWCxz80UtqE2t1BvXWT0bVY4mxLE
ESe62HgozYzloyRjIqqrdgXQ7t71CWPQ1ra+I3I4e/vleb2o0oYCRoOWGQZBIfCajs/ZWFg/s08W
pqzJRHFz7VsaIHNJ8iJ55yn99ki2hYkR1GnanqXaebGctFVV1n01aCtNy39kWVbtSjsfPDfUtXeO
tNzno+cAy2ppFU22C16M19MYIqgn+I7Qg6PKsPdfDyNw0bbIBtSuERSOt2/gL++6wZiLSQKqISpp
wMfjyzLmsKvcgSga0nPMHXaXoeem1q5A05tiJ//2wX69MiBLBW2Vvp5xk/nqw3LLCq3cwGLlSzKd
Vlgv1hujQAKHJV3NiCmdT40wid/ZCZ4766MbygrDJ0Y/jO6DuvfVS8LQiqEwGjsP3Gvt6N1dn43n
uBfBKnZP42g4Yb6PQcpwRl33zkf1y1uzWJMwZ6RFBGVABXJ8e9PJ7iYSP0NPhL0ASCt9DAmhHSk5
vPckf7m5HAqOnm1by2zzl9lC7JdtpUyqGCIxzXWPieEqHEu1yUvAviQmYGMoq3b79hM1lqrl+N5C
2oetT8dPcQN+fXyBPd5htt+1FME0ZTt0JxBKjBwbzmEIdovPOHihp2JRXpZBa51VBHBdGkHnHiBr
3b9zLsv05JdzQZlFOjzwKsyS43Nxor5i9tTznNtRI0esgTjuVh22QvjOeqmPO08Jqe+ylNssp9DU
caWCWXf+zmksb/HRaeCb4LIcWQYQPgjwq9PQB8tCTJmVnkZ1fcVSUp5LsyQ1jHZrLdzgKYGQtQtr
7PfMeDQucRVtdu1gTGuQA/vbmInd8xn9Ebx5Hn2roYH/aI9tQ56x5X88Rf7XgaBL5fsGCFpkD2l0
TJZdfuIv8N74wCNCAMbEZZm7LOvCT7KspX9w4c/CA2CxQA73AgE1DP4Iq5Fl00EmgyHJCwD0A/UC
6CgPf5nu2Y76EwDUOnqNlkEhfiYIayiSaUBAaY/fZlm4Q8OiQnxdOGHjtfCw407PwnfW5OUD/edt
/eswywpFZQly++x78mJfMyPGA5gPLCTEGCtXh1hZLGaNdU882CZUk7p98QSufv7ml+o7uuSjI7Ly
w65QCNSYownW5NfLsY+PyuDXxI4hYYl1DPAbVP06dP9MEPKRTRrbudKrDiXOkJWYtjpNGVYnkVQL
YROjqqLCTziT7XVt5ZlzYhmj5W6RSgAS4+cQgq1gZp8nMMZ65Dta70VRPLT2OnJc/P5pzUOh++tR
TX5OcE2AzzrMRcJf+nrXYhsHAZ/IbsuARCc6pRDFlzbahdMaZ73hm4FRJiELyHXdAVEd+47be70u
RiwIU7cAk/IGvAak+FLj/BIN6yrSrUB5cJ+0jjKa6QaCl0UjVxue6UboAvdjnpKXhrF9LvzP9jS0
80dVGSTlkPLAhrbHAY7/z6vbRg92ulVJkqXaflZutjh7FD45cAO8RCBWpY0OHDsfTwF/VeD/Mi78
zxHHV4KuVXJIZymttQ6MsGSCjaliG0LkYY/E/riRS+SPhq1DjO913SEbWvzcoiXqQKuvnTrSw5Os
6zWCfhIunOCwqKiz08w20k8WKWfygI9cgji8JHSBCEpbGcHXJtCz5gDBfEIZo+rMLH5McVvfGVmb
mwctlsCx1ThjGzNVeMiuctsYXPL/Mse8s4ymJBcqD3Iof0pG8RNOdSiQpK4pfcc91xAJM6aot6Vf
uuG3IaHB+J4Xs1UQFdTOGI/DSRPZaUtyFOoN6k9B6ZxbvfOYACAnW1QihCdaZjZBw07NGcU5LhLC
yC4ia1B4xKvE909HJufZTTlrJGFKBWUY2xi9L3MDCixGBGdizLvutsQJUJ6nWJZWN1M8cUAERIl+
kULbwUQTU8zEw0CB6CjsFU3yfmYElgJD3kZIPJlJWrPECluRqNhGKHPkKTGslbwcg7Ckd20yPN2w
5y5cpDE4sbXtAX6ujmllT+iitRlhJZakIgZRn3WrNDbLEJk/7o7FNlhMb7+4vVgMGGuM4/SbLGkk
rrk1/uPnVcZjuxLYjboXddCWlLiFk2S3WoQb+gWOWsK4s+oGG3+kQrl2QBGX7SeJuN6WpYsFRZss
AnJYj8VKDn4K1tc7WXTeRxPWRLNY2Oik7WVBdd6D06L3Tmt9aR0U5gvpDvClnA4VvE55EkuovRfT
bOEc06lSksbedH3HGDGYZ8zk5wqXCGMX4eSpsD8uZf3FrYj9ug564prEeiZ+sL/FHduCiqtr1ZKN
im9D8rWw46w91XpkMPeYYErF6jMbfstkQmBowBcvaaA7L+ys/8/eeSTZrWRbdirfso80aNEsAFeG
VmQEOzBKaOFwwCGm81vVqFHkxGqBL0UwXn7SWNXNVpplPAbi4gLufs7Zey9ArfeTQli+IrnFmdSq
B7u2tb57oJkOV/GaNavtk4juelqNhH7i0xkvaN4uvf9pxfgObRI0a9I/0iGHm/Ag2tnucJxZxN24
bd+5E9Ew8DR3ghzLrKMt3xML4xUu7QTpFYp+75S5xDAoo5usmlxXutM3NJZyhTOJhy8okMcEnoxk
qadzWGsWKetrL2jVe8TxwJH2CPzHvtto2s6SJGnHsMMJUZiHtBJxT38eq6Omj7gEWDiMJ62kwD00
1Ub9G32kp+dy6PqLJoUUE+PqApjraUhukWnb5uLHS7IOnJ/WtWsCG1xukRJ6avVyxkNMkKvdFy+p
RqxncIGsGBrJXdD4/ZRcpapOMiB5U+VBVfn5vvLjdsmu4lvIrbYOGgovKFNvTtqkR4wDUsAsBMWU
9ru6HrFQEDmSv/9/uA5NQoamJNpx2P5xW2bf14fKJoihLTuRhh3GvYeiJYzj55f5cVv++ybp0b3j
bIJAYJvbvi43vSL3BbG+yGmEFrintZ4vhC5Osnf6SzIPlbn/+fW23/evY8B2+5hzmKgFAgudlP+2
kE4AvM6rS9KktSXsELw+1uHqtC3CAUPGGxwBPtaifywT8Ls/v/R2x95cmjMBq8gmxue8/Oaba/WF
AJCSZ2xwkmpXAP/cD6JlOqCjfP/5pf78kPAhUWOYzD3YoN8WoFuRWCuHSxl0926WzCQpGijmLz7Q
n+/l9kGw+zMMZ0a65Rq+/u7GZamkZ5GPCgEEsb6YOz5MUjvPNo7WyCfNjCjmIjsqq6r/+Br/c9T/
C1X0q+/6T0Kdh7/9d/tfj239t//9X/jj/uu2/9v/aT7n3dcf1A/br/jj7O/9lQM1B1GeNiZUbL3/
FO64/IRjPW8dJysEWduB+B9W+L9uwQoGxQL6Bocqkx/9Q7ej/5WS+/vLSnmwedxolf3O6f/7fPFf
bwX9Hx4f20XFt53xaZC+eStg0RC7JnBFADjkpNmdwOvKOZps66hXeX9VJtCXo2koVgLZqjE5eUCd
ONysmXUGxqyquC69+klH43jrJDgjMIgv6weawlpMsFn7aLvpYP5i1dr0Tq/eZf7qrVe9DTf4X2oX
Z1vWXlUTpc3Av/delIMvJkyUYdxmeboU0VDK4i7dAuuhizV3nDEZP8J6Sm+Y0IlvNNWtK1DJ9tmS
5vxOI8/2ppoZ9JKw6BsXM3FhHMM1Nb2oumseeVZAWZJssQCQyt1LpAAGpmrY7p978ma/6rnq7qdm
nvfOaKlPBb3sKy1NvJ3KiPwgAr0pLpcW840iLSgkYE8jQ30t5QpKZJXfwNj4UUeszaVVaU400kBp
f7FEvGnW0Nz7PnFi+yCzyqft+uN9GhCZV952n7whJqL1mi4caaM95zjTA3hiGGg2v78O/1kZ/sK9
/Z9bAP+rr782P7YA+O//WAQQOqGvs3Sf8Atk7whY/9kAsP5qsxfQ+nfoiQf86J+LgI1Aj1edQsKn
88XG9a9FgAhTn0ajryOqYudmNfitFeD7evL6bWK0jBhpW4RQyIOc2SRar9+m3pUAJ0E67fyeqMyU
Mjhm8VK7bs28iNUjjRycgjgRYWtbU+0fiJX7gDgrLvLyKiMjPpq9d/VanNKle4+e4Syz9IIAjZix
IEUlALVOHHHVwEGwZns/U9L1aVO/A+qQXaDIOwFzwlqIzc3qAZIZQY6Dvg6Gaz2Ve69a7xKXCH6I
OeZ5Lo0r1pqPRpmbO4dQPA1HbJg5kBVnD9NZ0nahraUtUX4mCuusfhC+OuaFH+zWUb7TFrrCNpHv
J0Hu2m3WG4BO1vV+GJwDc6fiKrcb/94t6vFuKkCu6GJgQKSkcYTwS2Cc2+9korU3Y/sgCcnXbYBZ
tqbfmWUKK1hQBpBGB7KMsO1Q5vUJvSGsNnIy8Zm5wZPUuxtc8c4eruR1N1oDJlGC3xh6V58komnX
NYqT8mCaYAYEBU1UYlRr+Yl0wxfBKTEyrEpGHNIulcmZbTTgbholQXr5NGCaoqAe1xTiJELeLvGf
pK3tyPIegGUVT/Ni9sfaUsadichxF2wsYSWoXBftXiYvjCeJCJtx/gICwLMXeLGOgQZO0PtOk4xU
RoWJlcodQZgdi66JJ28ClzwcnMl6bmqVhka2fqD5iZOjoizCfkz2qTM+kLfGzLchNhS7av9EeDMm
Qa0CoeoN+rPmWuRdSv0p8G/gn14TeBe7pQQgEtz3rnsODAx3SJEv3QFXny1BaqRp0pNvymq/6D2Y
jg0Mok3DO1X5wbWUerPX1+4D0vTpk90SZ9to1RMoti3kEWIIaJHbulhmLH3AtbBFckqbi628MS9N
OS8x53/uI0X5sCbeZVVrhLGYqt2ljXZrJMXXJqgO5YLnsKvds9WCnPCLYQ0BTF4nehWZbAhxUY6f
Cv0d2Op3vU8Jbhaj+rTJt8IkL0lxJeEutAmbvDHxEdPdAS5aYlA5enOm3qllsc6cGJad4JHc92V5
300+kRZ+ld6SSZPF1HW4e/WSTYNK+CsxcGD6kvmJwBtrlxe9dW1ZFUwON4B4UWlu7DcrpNypz3Yd
bl/gLiZKML2e93DjGoM5SWqHtGCKC+IoxefS9MorZZhAmcnKGFURKfZ9sQRXlSQ03uqrJ3oXbsT6
FVWDfci8dLjjPN89N7M/U73p1ROxmFmYtQYPp1EU0VL5PCgOJCcrBSCujfeKIeOVk6ZNvHiivnPM
5VNA5MqVb7c1DB3ZxLpR5DvytBHYgA6thn0P1coNl3GqYr3xxFXuiAUOlgnkJ8ceOZFgf0Zv0rwv
cVfdSj0TRrRkvbufSLsOC+mMnzVNo6nAwIJoPkzfV3Or1jtWzCLODVxgkQ2j/cnQEuOmbISn4hrs
ME7ddTS3B8ad78usII20AZNUTQA7PDuFDOYtPuFeJc0Gwm6nNI/GxMVMDcYdt/ZqOrtJeNMT4DXW
Kknd+0Gbs/w8dgLFUakaXqQxXYPYwRBs8mb21sc89dP3PcYoa28sdruTmJERF8CaWIoyO5pauYVk
+HN9ArgZkN7S6sHOmGX2rh75MCvC8FDRCrx0qwXTqJVw6/Mid64KtNO3M4iZz9LCFJZX83hanZxc
FaT/m48/mfYLsWsno+UlBgRRfrJxJUSD16/XxqyRFe2mZd6H3eomV5ivCal0RpJxCCtR70h0SwG1
9tzJdE3K2NuM0MT72HuSiNB/NcgwMEv3xgVJPzXTo9o86SKb7ygH3ftZ6P2FnXGyEoHbWyFWZ1C8
dDJCPQAJB9tTO4FgxrZGFAhvlV+M5A9rzZdFZuKoe+Nw2dNy3dcG9mBbIxpIywpx0RiaFzP9Lq5N
R/OfSaeuADYN0yGfmpTSenKgZ2gFCdBmVScfBUmFZJOQJPyhmFz/xjTT4ShKQ96lYD72maOqQ8IS
FzG/T6N0NLo9bZTqibmVthtXYzy5zjSfV8Br+5J99dA79txEM3lKeQjVzvlaB4XBpBvrxZbyiP3I
yPO4rhzxhA9cRqXCbm5KYl8YYMFYaeiidI0LEmOWSFg0kNV1sCBOoLnqnxYIuPCjV3JFzREZaAbS
KTNdOFxB7mDazWvMMa2dxSNxsLu2XeVlW4KA71TmXpBCM773QXvdpQDU7vIk/TgkmbFPF/SVMNxI
653bZj+PMPhkpxk7iBresygz+WnR8uIxtfzlbI2meUHcHr/dnkjYXOaJiAyXdlwGUZh3Py/bI/kX
3V52XXVLgre/b1c1XZPF+uSQd3zEdwOMfYPCLy6gYo5EgLiKaTrMno3Ntma1o/8hLmHWVGECrjrO
ptU7UqqMcV/7uHszz9wTM2V9WFYYhuAnxF6zBn9vaeQ5+unyDdZHfTluigOrD+40QHRPjubqoZRy
P1sT8+HhhR4bDoMlyPgyMPw280nBWOktBVDc2i2WQJBW6Ap8yCdiLqHWVXGZeHFpNBirvfNcY0fO
bWAvA35/OzHijhgxfGCFjOmXEiEu6KkS4erv3dQ5ZMp9TpU1A+tT9KxKDBPO+CyXNk5sUj4CcpeP
fmdWX5Vcy3t0cgXe5KUNR5nL58T1uGFac4N2UzsMhWFdMTXQ95Vn5+997NS0huGtbpP4XevS6bbz
jORmBiFnzhD3Nj1igq0jC+P3wZ2bnUHVEwNdA1GOcb0HCcrLGDNERymTwcJ2tXuXOooUA/s+0+yX
RdeGZyeF+a3NxqVTCTBWHLS68UhEcuw7cm8P6Xiq6Al2FqHGzTLRbqlJZV2z7qTglWiijrOMDRkE
NJC0MbVQUOGzqmUTuXZxtAdV7yVR4jSESO91CcXc+bV4RF3QHT3N4xBRJrtyaSKmN5jMF/GV3j/g
c3E/1w+jNx0ZdmHMbwgetK51BSBmdtOdR05vTRdyDL7M7XLf92W9IyqRPGsWfaZRJOT203Xmd9cj
h66ReQgSFXUr2UnLQlX7tAExVc2HQWwpFta8c0eTdBbgFxc5bZZSXzBJyQAw18rcxVu+6RLymnKr
CmOiPccmIxhOqMCWyMFD5UVyk3J3Dafos6NSbOj1N5ECMLSnh05Vsgo9sxPXBH7s4dJ8m93ladSd
NQZGsHI26pgMpMR5OPLSJUyBUI+uiwhZJTTOdfvQpdd+cHLabex92rM+GPkBrwvbjUwPa+MeiHCh
mb1YoZ2W61HTV+fez72LTo5TJO3kDjaN34aDpetMjp0FkLG6S3KjhTruN2dHcrsaKtgwX+wL0ROj
WWcs6D5qZm+KaeEa7Q7y0+OqtbTdknYhQ2eAc+qOHN6y9LKiuTzB/zoEev5tmEsnTk3lngaiq8Ol
aomVnxoK6dmY2Drc9f0WgkxqsDdedaAY6R9Sh6BLvAi0wj8OQepdOKqGnkraevt+6jWy1Wcgz07v
V2f+9PU4eaN1antyrinO4VnORvKkJwas+yrwbgg/B3Hul+2537K1A3Peqn0U0ugUtQhTpX1IK0Ko
RJvdeHqrH91qMG+NQFNXJE+pr/04intYftkzVjm5Nwd9vajqFKsnpXl92Wo6e1ozL48JuNhuZ4Ko
j7pAIFwo+zXqXE8R0ZHYHKRnYnMm5Z9hHNmR3XMYRWsH4pcwF/V1aojv+M66SsR6SypcqceW2RjX
bTCgGey64jz5iQEXLiE4RDRjNBAL835EOnxpVm5x23DGio1mGIBTOd1u0PBPds5S3HltASqabsQz
S4D/YSxL52JeONEzaB0v/IHbM5k4pZal/JhYHIHdWmuOtie0YypIs3aGL3XaHOG+oivrjHd+1yB4
yXeeeVjokLe5e/ZBvU/wyXxYZmTuhgMKcVBr3c4b68t+SI5mkV4lJgtxOU9R0SYHH2ZZqfmPQ62+
ctqWp5aAYiab00tvJ/m+L4abrLxdDCh1Lucpku8Otci213Qpi7hPCnUAt9REib/6pySo+lD27Ktq
KtUNEGiO/ysg4UHcVoMarF0agE51+3Q6Ot2cPrdVPpynGkmeIkp0V83OLVNSBhU2kAWdILgt2ER7
VElVJGwMbvpFz8tuN8phjUsi3MFKAMuggqm9nZWv1R3KT/cm19Sj07QAsnrycuywNy3xMpp2uyG0
yMoj8Vp8Gq1R7oJGr0FxSPEstUCHrdUmwErlnB8qSRwSqPvpq0nkYSibLuE5IAb+0tb428rOSa60
DkZdUabtu64k6N0U7VOpF8ODWYo5FhAttbCB2XHJnshmkbb+eZQT9R9WhcINYUZRmC+2tzAdFXpK
wLitf8zlqNNZzqzhIIzOj/HBtORbTf43Yjs28pZt6nwsNz/SGJSH3psA9XZlcegxDF02kDBJXO7G
Q1ZPzckbsvadRn0bGkXrPcxdMoRyVWSJq0EdSOXv9kWekIDUVN4nbRnSi7TR+3vze+Yi3cELVYms
PysHOSBIV5iisrCOsMjFSUzus6XMg6/n3DZ9y4Nypqoj36b3dwJR7bOCNnI/uO26G4lUqihsmPFF
kzFqVMxq/QhuUoIZKT3rOivI1SWXcmFlLtV7coKGvdbLjmOKSvZJstDUIxFF7XN3GEMNtSInlty/
bDl/UbFPHWPIrHo/EgW6vaHGi+Zzjg3blBh2LckXckeRMFCUJVPxVLPFnRe7Gs+ZX+tfvGSsjVAn
Mf9sskVf1CsZlGHSp9o148h2l/SJvez6wk3O9VxduYvXfTVF9dXuemiTvWPtS34YWZXXXOXCVWdJ
Y3IHycVdqA57FROSv+wbs9ceQb8X3/Ii8CLdSwHVJr7zUqEJJKZoqO6aajQvTB2M2pjq4xMGLIW7
x3EhxGWF4jVHJEuFW+ryEIjN8xPAsHmpjZUBlk9C5p2bcKzAt2nu6BwxZawnn34TUTDnkn7qRTsP
ztFS1vSh01NEU4xsyjLiRg0fMrP7WuqjeSsmKz1gAhFXQbCUuznlDAIstFrZiOycByGbyEF1ljhY
lo9mutL7JKc1n2dI0+3FUMl4qce/e+7+0/T8C1Osn7U9H3Etwxb+cfrBv/ij8YmIaRsrwlOyt7Eb
WpN/ND49Ik4MhED0MH0d69i/+p4WP0ISsRkzaFrrHIL+OfywMH4yoMC0hLeBTobzWxmBm5D21eDD
ZAzoM0hAw8d8FanQm8FHgVxz1peaY6Sh1x+qYsrOq50Tw5WM6mHSqipe+nW+9RodlzKv+uHVfbr9
40Kv9Uk/TiM9Lk8PbQtmMXFQIPR9M3i1F2sgm4KB/Shcdm4qmU+5TOaHwYNp8ZuXoufMBMpz8OCC
VNC3YcqrYUmtUU9ImhUoUorqEVItpFQmOaz/VfCLT/Wnm2rTxtbpcDPnZQr+diRp9c3c9zMRhDpI
6nAwNEJoy0CBXsqY8pLUa1SPLqoNY7+kWfBVTnKxfiGFfeOS5M7yKZlqsW16Pg/eljH9+uOCfU/J
QiW/bU3Yso9TMGXAXli7nNhfc7C/BhLrfb9061kCpHlx0m3DUlbZvbMqeyj2ZOSsX1wYOuaumfru
93yF299Hi5OZsGfjL3TREfz49wE1r4wVOBEU7lVeAVVWZ60W9fnnX/obU+b3y6Ah5+Gls8/w5+0D
JsaCoyUyZ85OTb4dTTCbhBZpJtyM3tRfvDnNb+pRI4cQedu0HlAaBWgmvNr+MtVJn93lvZndCdGg
dBWEqmg7P837Co9toT8UsvWmaORXMxxsK2+/rimpeIE3WKE3DRoH7HIxrf2SWaoIRdHZn3/++bYJ
3+vXFwEk+lfcJ7TycB+9HbEzy6wXXrI6NDml7t1S9/e0GPA2LPW0k0M23f78em+8Th5qX+7iZnLF
sIGCQGfJev1YETA8Tn671pzO9QOUo5KDshurZIxhocCD7B9a3yEvGy1wa79MOkxQit/GHw6N2yBJ
4SZKMF4//6tYDN/ehYB74FLusWL63ptVxHM0nYTopQ6z3skfOlayXZ0sX1dZ+qjJFIBdgGvRz6/5
o7iBG4GBZpOlcAtYvgkU/vFGrNiQ59RGHBSQ9XsCQVXum0qqX8ib/91VkKNwIQIvOPq8ucqYO2QC
0vMgz5FerTUNFl1q6f7i/v27q7ALMHgjv4v4+TebwDJDaFbNdhXgNifDGdy4DQi8/u07xh7HWByj
NDrVbbd7/eiIoKFLAiU7pGn7kZPm9MEQvf3lFxcxt1vywyvhEQGC4c4l9YdMsrf5ArPhSnqszuc+
GFns9Yxwl6Obr0H31TUq9Hscqt5LcvH0Y2rbGjLScvWcXWqoFFbD1FXTNdKm1rwmhs9mAqKXXnv9
PX37KF1QzNG8Dq04DTR2/KiY+4Eg8VkSzp5Lr3LuajWL6sJ0K9+CVpvyb+0RFNI5S5yOrWfRjTVS
MinGo7QKUK2kBw50zrPGvuF8yPhorTq9jpMxK45p2QfBQTQ58CLFFwIDvHZUCfGvmD8NjrHVdcNE
ob/WfYFbTHZTetOp1DrOC7Tl95pjbSG1rafJy4pR2no/WmLVn5I2S82DGnua6VNg9J+DWcMV2ff1
6kc6ESb10cux2sY0uDMFWUaf7FB4Zo2vqDU7LYZDvdR7UIN+eljstX+vdxDW4lFP0mFfM9m7aZgD
6TStfX88Jyuw+7iEu27EnDyT5crupMjiyaT1FDu5TdYlbcLsEQch9oHByQJjry1MaEPDXpIpEoXp
i4M5AJyJyYq1x1C3hMb2bUi4QZNRjWkklYFUgwlav0/XqrVOvmFzf0qJPtAvPY1/gzb2Q7vULfH/
uY04uCsdTeyNeSBePaVIYL5b1dWww4me3g3zzJaHutO5XoDcUPlxS7fc9MGXW3GtlQTKr+qFvkD5
tZ8s0DCIDEsIdPz1T73qeQjQ790bA9LUG35Zn0VlYrj1ri8xxBzMbu6WHbn46/vSzBedEUyRDcwu
sKbtg2Vu9otdN8nJlCzCZxNA3gQA0SppHCsp+r2BppXmWZGVggMGXS2jRw7NnEjUsJvJvn/xLVV/
SnJ4VQxn4Q1cLcCTIM4V7lxcG+0qXqDTVVvhytkWy68PgUvqtfiiLDGSimzmTIzhfC8xuljSvyZZ
0XRYMyaOrYHzO+JZWoxdYmuIS5RPhjsRNRAZOUPUpFMtVFxW1BDR+Alhm6/tsgHCWTjXWkbmsDcb
1UVnlIqZaDHRqdHINRULu1bUrqkxhJ2LS49htsDskuLIY91rJJt0jnTuI6MylJBQ1G2kh4tmfvLn
ckagqbdA9/qaON6Ysd5wXYu58U6dlTb9uUhIBLl1qsDhTdGnxiRWwExMJC89wzq9qAzirlXgJXuI
Y27OnLMDQOU4JQ5ec+204dqxfHs+EJWyerejkuaLC22zu0VQnyZPxoDY+KxBaDulNYG+NH7IH8Ev
qYjtkOVMVDXxl0T0pERtvgDe07YJx6xoc8+kXe1lIJsPS5BPd1ZWZQztzQT7/s6fiB2GRJA4xd6W
g+vuOtUxcxTtQgRyVnZ2H+Ul9sCDmZVOG+epgQau15VnHf1mJF43WPzulKeybC5XB046Q23CFiPf
z6SNCTe1aCyugTfurKb3EdZKClIGQAH4zlE11/Reszbu7ZZxyzzV9npr+qNfhr4p7C96gbLoYM9L
nu3dYs6gVLatHnVJ2X3JrcEjNtXK253V6ezD4xwUO4PJjhaR29FduHABH/mTkqsEkxYRtC3NfQTT
lbTimcbPMaco57UtenKMFEn5DzmJcifN78ExunplX5EszExdJF49MQTqyjTOq0KtkZ539Aiyqu2v
8PhyGioyhoknU++SByabfGJVWynsi9G41hjNiVPtt8sUobwniRWBCPPKsgrWLracbhK3KhlW94T8
mojexqFLHrkuXAqm5lJ87B1/udAZq+RgjcmWjJTKqnfGXAftrmO1OqDupLVFeosl9nngy5HZe11H
wNrcEAiacbPOeU68P93rKcpW9rUwNfFGI442zrybtXXpBpp20YjJXLkRQXdXMUJBTY+YglYJVsUq
Wj0TS7lZGGkeFwzikV0RGvWNd0E+L7bhfmzJwuvDaRUk3Ho1k7pIQUaA9ZARLBJ6foJ9eZrTpYT7
oFEOdi7owEgPEGCgYSB0nam0YUZZpny5Bz8wFJgrMgSWWlprt4vS2jLSJ03TN10GOcXNJJO9wBlg
hNqa+SNZw3Wv76aim8zdYFnpc8Hm1JztFIh55GitQP7fuhrCkDoIYkKg24fE3Xr2hZFnPDjVmD+W
w+w/BXTHvtUjLBDULcLUL6mmZj+0yiVvDoxV0m/SV5l9ckqrfrdwggNBmtL4j7MZHWjo5onlhYIs
IJ+w+L6Hd4MvXeOlBr8Lp+/WRTLOiTFRJlnF2QB2WK/9F6Tm3R16jeapLaVtkCiQIUTBpdeJyGkb
0JdO4i7LDsWS5d95XVHNR2Oc7fKwTEtP5C03BJKO107nTIpAxZnfo813GP59rhWB2jQbdVGye2od
oMlS0JvtyEfEo9CoMHEHl8GZqpXPNQOWEdMYde1IQHfJNjXy+Fp0dgjniwZze62CfPtWFcaOaxKR
mzx2g3JuiJHJe2CF5O1q4Gw6ulu3IDma+UGDRQOUFIHt4J1b/j/olIuRLnBVG2/hLaNjni4VNp55
9E9CtsT+x61pJayyi7S+jZltwLYUKXDmnSxz163j7we7/zSXaC5R+/7PmrrHj8368Y2o7vs/+bus
Tkc851gOmjo8Zaa7iUD/DqGA626CqQxormzReAHauX+E4m2WOwqmrS3FFNmGUsHf8A91LQ0rD78w
hTlePHJrTP93lHU/Fhdo3YmuQn9J+C+dHsR9b4oL2D8oB7SKo3SaFPOuSGr9mAuKp180XX5sJW3X
8bawTyfwIHIQL/amVOK8uAgoqAX5+bCYwsKaxs/2urbvwfT+trKda1ncbDIUCN35U2ZBaXLYEu1U
hPqMT2asRz9e4bT+wm7/Y3H/xyeiLUdp7znIUg2+v9cFUyatoIYfxifijHPnSGZY27Esuym38TFG
PQqFV0/WL9txXHFrKvLAbA8L4Zub5Pr1FUuyJ3zUONw9m8U9rPJ8jjPYOxuUIJ2P/38Xe1sP6gs5
MBY9fGFsmTcVh4WnMrV0UN3IqH/R/fvTU4gPka4pHSA9+F5O//jJskHXm5HiibhZod0VnBzidHJ+
r8f4/f6BjNs6EPi06Ga+ERobyBAGM+P07HdLcVFyBqIBhEdRImD/rf7D3y+1XQvPAy1i7+2lKNBG
JCbYzsGMnBw+TMQLPf3ipfp3t416XWexIECSlt2Pt62qRwflFGSKvrONQzlCBDM4i/6iS7c5A17V
7H98GLTZJm3TzSXwNkfP1KgedL1kwpmiOYjxNlFAcxO7bDhQ8o5D6K2QN6465YiPaa8VCyKYRhiH
WWzGu5oCuH80Z972qEGj0OzB6ELhyBWo46UxfBUaQzKiBYN6SljfPLjAUKGuj1Eg2h6IMHNsLSRn
Nv02SSAEMVDvFhyZKoKPboXmL1wbxpac/mp5HxS6EKc8X1cIzGPrvaQol8fw5y8Hy++f7ggPKsmP
JIYRRLO1vF51q1kNUonChDpsKTmpODgAEYK11V3bD+W9qzwtrIbR2MtZd8bQ0fLgt+Cg378S3F20
j8lGdbYH7Mc/YJAKpiS9E7y3GjqsiRJYtybtF0/xnxbtrQNMFIbBy2kx73iz4OAz1JSno3wZxUgg
ujKdC4tkqpijkPv553f0T6vp1nQiSJ4eFL1L196ewVd3tCBgOoeMSyZq2TdfvFmhQG0cC0MHIrv8
oXES0/mtjtf3e0jKDLszrVkGLc6be6h1c06QMJc0DHakEV/rHmvx8ott4u07ahKUTOuXUBtni8XV
31wlp3DLLSPZ3lHNKOPRySVVsIdw4he7w58vRBozu8K2IdH2xHLzwx0k/lvCRCygHRtudiadZtMf
yPnh59/Tv7vKHwcG38LWY2/f46vvqZ0bkWXIokI/mJHdjl0RE0j0m9FuBtFF35PVyf2FNMwT+ONV
6snAHWZiu1smt75oQY6Hq6q0259/lu3W/6sXud0tRjBsN1s8ASext4OgIshHkea0IQO5dne5Udex
NprLF6P+Ym6FVZOZu59fkdC4t9fkzObrHLa+X9bl8PbD/WuQdzkTlSl2fuQHNEUa0kIzIjjGnQ+C
ujn5Y+C+t7HVYyZIRE0L5HshR7dbHNa6G1He6JVZHTO2r3GnaKr5sXBTnyzVXoz1joCuyd8hkBjw
7I/18kkGxuRFRm0C8inbvvy2iokgK+UOPSI4IPGQhqwVcXlgDSgJXL1Jq7ODB5ECu8OBGxrW6qNL
K0yAg9XaoN1aUTxGi2VND04w2x9SyRe0H7EQCtQXCWTHObAQxJuNa4Xt0NM2wiee9LuKedXXBSfv
GmnTNtlPpqntw6XzEDYExjaNB1dY6tGcGGD4uqTKniuoJaiKA8IPaAGIro0rYfQjYuOsnukdGFhb
8YuTWRb0llGeVyZrASGf7GMfKtrNZdQqH9MhrV8Hhd6aZXs47r1+5a82AcodyNKnQMfpGxbDZCPw
S1rqQOL0jYb0A9BS7rie9QCCZigcpKjvzWyrz+dkZs311ibvopyMou6Q0QJow7SaJ/omtawju3an
PHLVgg88lAiiZGyOPszhpOv1gh6+mr1jKq2siYKusT5bPARVrCG1+0TTM5veaS1KXw/x9wBmkVc7
tOhm3AfoHL9gMfHmcCR66VGhe9U+da6+PuLDMfNokMIHQ+Ma00Pqo9c7dcUEohucab3uYL0L7Un4
DSkHvpYbz4Mrsw90xvQWmZfZvYiUSRxQmsGTaYy81Sv3tll22SaBlB0K6nqyI2HMKQLRgmZYhsR4
FNa5xJtBF2zU1IehUXr3wStrCHZwpZNsX1SUBodx7axlr7kVplMhlaXtNZnSwKvlmqDNptNokrok
aHEFhBp80Oggj0jqaOSCa015zoPSsu4rHUwqTSpXDF/sXDOXC0m0r3byHZFDttSrdIhQIQ3VvhTl
est9N4r3GBgB0vfgjYanhXAYeRxpTMCfByZp4OFevGfQlgkEUtUVDzUWHAu6VceNxUkh1AmJfUlG
Eg4Sfe/oU2lFYimRZRUy77xvLuaIkntm2cVn5gwzmpdW31RqOR22M0DMobgU44jv0M5c1X2ivVgX
KXabcQUUptxsPTq88d0XoXdIcDku4jCikzmjyiParrsjNylrdgkjGmgP7gLHCw0JTZPSqFxyL0Yb
G20mRlvGYqnFk2GmtoidqqubC/ibpDl3wUrWnWOhAQ17oAslgtUur6+Y1ZjyKsvzsm52eHin1D5I
q55cJ5YUtHCHyKCjYxcFqprpiAPIbVDOirI8Bzai4Til1JNROqztB2xC5qku6EHcsuRkaAvBBGQL
KizyLAVC+MTpX6RnjcPwFfE9hYwRmlAmWm83u0Hql/+XvTPZkRtJs/WrXNw9C5yN3JJOnyLCYx43
hEIhcR7MOPPp+6PqdqNSWTcTte9FJhJKSB6ik8Z/OOc7xxRr11q8oG402ORMc3Y7jmXeBEab22uj
k/ueJwkmKbLR0YfCW4K3cLW6FWrVuVzLb6QL5h6IEjXMUdua/pOf8KYJkmyYt6VrL19mD1kvZ++c
OLjzrbLeN1M5GsFku6oI1cY2CG3aBB/565YRZ//Ki/N/Zcd1hqZPocfSwjxi03EUEOUthW5aycEN
rVEO3VWP5SsNaqpUUnTnMYlv7IQ6NWqLbEE9TpYyWMUV6R/Ar1y3j7Or6Vmkj11+0WbAg4FjTc4U
5X2CMj3zOlEzTPaYOZkTYQ6lnTD2lL3BT59TtcwwDfPqsZ8dSIC6m9DGEH8oQSk7MTtetHqoXVmB
4KBy21a/10p9jc9tPcVocvU2ucvdsrqlI8fz6Yxx9sif4cLGGmadlZAi/u+qYVVGV7F0DUhwy528
cMq91Ditnc4WBMOE98iVgmtsaVP11iyJiEOjccsfvZTgYurJZEJeItLLsAbVdYYZyYu3rPVl2LV0
ElZgQTPRwnbU2k/NHAQ0F9YmT5aR98N+BmOln3rDkE0Qs0S+0aa4Ng9AvJORbsSLt4el8su94FR5
6fFqtTtG0ubTzGqh3rUGJtdAyYRWoqtc24jgXbrfWl6dLdQSM9PDVDObj6ohtYrgZUOefJk1xPp1
dEKYbAdOaxzT64sGlsBCLJumU4h6brri4XBkkOt1e2Pn7G8CNeiDHq1m3DlhqktyDpvWA4g7q6rj
L9k7yfOAu4cwNPQaMtRn7A4/MlJ11TM/ptOcVDWKkhtIy523NV3c9qqvsItcZV0PP6syhCyjQQ11
HQ4bUuPD5rcNOxYKokVQSLRnqBTsVhJiBmIwx7QndjeX4L8fGXQ6aWRVjP9CoUxSD4ALFPpNV2gs
97LRtTzYpmyuuEELszl7Zd0grmtZNEWNKbXh4DNR0fdrmsXracl9f7yu8THkVx4HDyFipr3kUUME
r/PhmFlh6xiGnGI6VYp38p5E3yV7GXRbEhnKAJQQOQgn8aWt5h4QnVXUSr/2OyHJ7EZ53Hn3ToL6
5TNOG1f9nHKQaofaKpyKlXAqUdxxMJPBhtjYC0g0N81A42wxjr4v02dVJLHkW3UndIOdh/KwzHLN
DhyCmssQ/zUkT6jKSx+sSz8kgbTdCr9DppzunBPnWwcCQzKj/iGDGsReA2J4T+1kPWW6NZDWxwqQ
B7yk9z/WSPwQEGlAcsLKdAbzlE+6x9UlOG7cyRRviNdYnKGg7qnVaiyD3o4mGZJEyQR4PDs+aexB
NlOULanmrGFa+xPsT+Z/F5U5cR4xUyZZZV55bx2GoskzltoCahDHrEcOc5o8EzmhuCc5KeIrzxIY
yXj28ZZrOrHqO950ProOFwi8ZFBEYLZBSioZNG7+nOoGGQKr1Tkd2a5FlUXtMmzXt5TaS1WtPCNe
WWLhxIOmrXveDVCkSpJUD7bq5bWVaDGJ0OkCzK+Z5i2bgo32y9CN2m0nJdxn01fuT48vjRA9ydo3
YkMW69EYmzFin5ihwfwTdpyDp0V3x6c5nWftoMfUn2SBessSjImjSFOl9Hu1WLJ9zxw8RtdFO3DK
r3rNZhBP84y5Z6oHzFQ1+VX4SJoBclBWd7hADSBZTolZi4UffodclWkdEBiN4gt1sv6GN4vcJsGr
lPpzVma11+qBVUMcNxakm8pSp8S2iC7vFCkdO+z8NPWiAvoedOPqYL/s0A8GjTbwpDtN6jwhXW8+
bYFCFhA7aJiD4kTVw4YtIJEguHlEhN99ZglRM9fBYzN24oIzmHegUcxlZA1ZAdGrNOV5zeYU5oHV
GE9u37QJ8rSi/jb2oub69LP/60WsNJYdEod8N9sM63ANFDNWVY+kUqYx1tcgFRneNSq+mm1SZVhw
fJr2TU0bDcst14rhYV34S5jhqyb6ycVnR4eR8iqi/S9AJgL0vh8sbvKdOQ6gib06NfJd2Rk+y2Tu
SRP0UWe/tIOewKpy8/JqpLfx9k7X6mXQ26DwQ7fJlvu/bqV+kWD/0L3RGAI3wK6+gSvgxf+xk9Id
ilNjJQ5O6yl6zjYPBxjDHpnzdZOo2N1naa/5B3a+NhFu2SQzUuvX5W41+plaHsBAsV+Iu1l2aV2u
WFzmipQX22375q5Es1Y/2GPHRocUdmfde4mWm6dkzM33vtHqMVpxR8b3tNo4KaulzohPB7P8Dgoq
FU8GKWcnBwem2HlDm7zYwA1fUADH/u1SZoZ+yAvui4MW4+YKGCQRukWO0jC+//U1+n2ogtua4Afk
rSD6kNn9LgdLZdrGSY2V2asN41kDNHokvsbEA4E87pkEiOHprz/w94HRrw8EWE0kAVY6gAF//E7G
JRd6sbAMQ8BTfl81xaKU8V9KFmhv/IfDKT4LzRX6LvhwfOCvcLZ/mUQUrkU+tY2vx1EAMJAAentc
8slpdYu/w/f/uWmHyQZ3w0Goybj1dxqwX8cZURoJiT9e++ZnxXKzeJn6m2v35w9xwRv82hNtWx+x
/f9/+fsQGUws7kisUJUO+c8qN9M7VbXT6a+/oX/3KQA3WEjxzLji9/lN5SlaG5qcIPXL8WhkRRYa
0AYPf/0pxp9vhO3PZ6QCxd6E4f7bjYBouvCdDqfL9iXhDGaAjL9BM7B8unCbtNAb9E7eYdNazecC
gRPgKFo5wiVmA/OSuSy2ec2bCY4esPJF4NJMChEiJpj93V//rP/uiqBHA3yBto5//XbdLb/VbJpp
rrvoH6zW0E4gTsTfbFP+7YeYQCyZozJJ/30KaJB0YvbtwjSzow2hrm0V6LC29Za/mUz/6cKDr+S9
xge5LNz83+dLRS1GPG6JBAPR4/6Y0h67p8SYv9qT/Dtyy58/jOXmtmrbVhAb9PaPt2y6DgyuHFy9
DJBUhIm/C8vBe1Fmo//Nl/SnUR3nly2Y1OmoaHUG3n/8JBN7WSY32yI37xDYSzOdeJvlt1na4MRy
Mz/AeaJH/+GdsR2aSGqZsm8rnN/VyQkaABPsKB9agfbAJNPsTZu7+den/O/q/P9yOv/LBf8Tpuo5
gU717Q+2jO03/HNxbjn/wPZAWopnsz3fUmD+ZXFOkA86DTA1NpsWJqj/b29u/wMnCAwrytzNKyE2
vfX/bM3/YZMbAK+KWwiKrQWt6T/JkvtNaQ3WicQ6Wzccfg5G1MYvneu/nNZTueQd++4Huty1PpHO
ywCW+xP/cprM2s2SqEcJ1xrwcVNCAsHDaN4AaPd/eUbTd20SjA8ZEOp5oAy4n4feHNC/pguZBBhT
/WWCW0lTF3R4M91AcwAak1C+Tm962TjLafJyoPzer/lG72fx09j34xyZ0qM2pn6rvi2/5iJJYq/y
Wtq6TOODleo9g5MCM2F8768rR0i52Vc7Y2+ZaY0tlxR5BSsjZnpiYMCgsnqccEGUV4nTMfMa3QqB
ijMt/KgT8yM3hMiTPSo7cdVBx5BahOM0IqafCB1No7lYERIkWQ+kVh8ZkvEkGdXbNGjCIk+h1nHB
m4ZGjYWI+ifOKftNupm8FHMFjTYxiSCDFZnUCzPNwXRR+kHICtERKrnnoJgJJlUwpwPOwiQPTH3K
66ii7Dz6eGbGQ+zmxXfmUQpNbLsmjM7ivjT246RbH1ZuyucWi3GYekmj9t4aSxE1iWluw6A2P5S6
zfWQXtduXHQDd6gqwU5igIyL77RmZborV7l2r0RETP67qWvtez6XRbHLE8s0SdQdS8aGhj3BI6ic
VyrE9ZuYM+4TDVoCGiYicbdkKTLuQw10YrGbHNJgJ7PPd6Kq1zgoKqu4VsKgQd0G9xBWBbELeM1k
40dy9bvbiaUy5j/u+nRXaHPXgIRY1mu0iSb8G8ZcxZEGCUf3KFmxMolDwcorqLMQdjI9ISpAWDMW
OKP2wPnkcCH2RUVI6Rb84uKKh5OKJNGxV5CWcqGcJ1kWEV5Vu3Q9xdzgmjTg9LJzgm7xw+BtwJ42
YUcQ4L6RpCLEo5uTkqMxyPQTRgLMwSfvokyTyNvJ13xFjkLepze1lRefBhTZO3qesjowQ82+vK6f
zGAESZJFY0eHmFXCfJh6uivC6YtK4chl3qaTOOQNsYXWNi0LGb8vReKXP5NKEj3MbhTd8inJEu4O
gGszCAOyVtxt4uH75M6Whfc98YZJICanhTqk3G4k7BrjcltaqBGjZEUse8PAz2Za1Azjm2IOduM3
ldEeYPhMyb5GwuVgLNTGPqyFrfT9lC3Z2ay8+YtGWzBlGHrHfElEBrDVF21aHlEdGs5pXbrlwJal
/4x72oZ0hZHE2KIq7y1fsHphqtUjWvYwwFz1jKOyaBm0+Wi2JgxKNfgZ3klnvnhz5iJOK1qIBGWh
pkMFu+1pmjpbsFwx/Z/M+oqLjxN7uRGaJ7udwlj52JvZ9K6PqeLokv6APZPdxsuEpj7epSYem1DY
EpewbNCepTkpFy2M1uumzqV8aCYLEZvlsrmNcq9u3x0nITOtk6P1ntIGvsoKPyuYpdmC5la4oiFS
UHfvJtfkvnNoS3fl3DrJrvOd4jkhCSe+IA2SdcDQqDwrVrPtYWXJNO/Jw1J2WGoU3qHRplVxMPp+
+Un6GNMiIvXEMLp7YRWMtEnMnqoHPaVaCIa2mL6h+2lukf67KEpEuiK4Z7aW7bx+qG7ywWZtNKcd
R55Vy+U26Qv6yXjQJ7l3/NqyGZSpLg5jx8N9TrQMBW1tp3l3b+upq0Uqo4UKVg+RMfNYDzgofKQq
P1LF8OdAc1Hjx6yYwzMt8GaOerzg06fv5WRDu306f5ec828WoqlPanDjAZMqNJCO3iliGrF2d4Qk
E/EZdpZKjsisYzrpMvO/s4GonV0Dpm86e/028FiSrqy5/XPEgBa5c1CPpYPZ3B9jjM1xy+WY51wl
hCCNyJRBP61wXSoeCeGn5hoOSdnUO8LOu2mzviI4nhcL14HZ2Wmyi8tBsrF0/BiRhaExcx8KsEpd
o08vrY/sc7PSeWdruwQgtlXDaMFnJvnP2vZ/KyUqJUrr/7/IMBhUkdXf/s/+W9f8sV7it/2zXjL/
gZaBRCSP5EUafUg2/10vac4/qNHRnXqbmZWSdpNx/DfFkyoLS9FG8cSUs+Fv/qdi8gkEoOSmCGM3
DoJF/EcAf4yxvzl/qNoZW1r842Nq1S3ntz6rLJg+DdKk3kC7Y/TkU2Dc8a0fvQaAGorIGNgrJm23
9t1DNRbmew1XTI7pEeavHpo0fmYgsTTAX4mAOse7Ca8CYZaYR4zWF1drzK4JVBin2GLvXdT6x5b5
FrGbCXlRbHx3fZejQLKflerPywSxqzR5s3C6yOPQ+e5V0+WPqbYeprkb212cxLdZM5Pq47t7XXWB
WuIEK6QpI48V9q032kPYoP0OcJDy8A2qf1D4H3btEt+jynqN63GXa5w4UuyrFGSVa8TJK7VaHRqi
vl6M1IVLuuq7CdjwG7rs9NCy4Wefame7tbNmzGTovmO9e67G3LmdetM6lRZVlHCrn1Up/CiWU3en
syH9icboAx9KuTNXo9x1TZGfzMzqoooPvc39wb6qvam4x+9rnCoE9yFS//E5ExU0hyGejbMTJ2Q7
0tE7Dzai8VAmzn0Lsn9p3Q+Wf8bXnJcCs0MOrGRXG2yTsMEAg5EgWK49c24NPtVeb2S/WjeoQOsm
mgDU75Mq9n7K1HCiNEUQHTm98FTgE4j63njdxj+cze4uAef2WsrYgnWeMaRrZFldLJ6KNGAIsrDl
YaDWseaSd906gwhQ4qffl9AaYy7hGJn9tJwWDtIDpFh3ydhfM+U9uIkgNTnMa8pGBtNZHlr1BGVg
yI1xN7E5ejNzAGWfXZfEO62T5KFUVmeH/ViaxhM0Cf0ClO++djUQq6vB/BxGDsokUP0QZyj0uXay
uG4y2t8mt+o+UOVcnWf02Lejz7eRFlkbEbSw3saqvWBXZBYmeW1dWKtZ8Kyr5bwm4oUa3CQlyrTr
Q2PYx7FpMyBE8QLJx/yoKDUbfCFhP8MnyWKTyPOm9tHQwgXTnYNcHWsXm+JEuON6S0WcnpfVxCJD
0Zbct7oNf26oL/FkX9uFfp0XgqJ6RO6wvAmZ3yRrFSVedsUI3dsJj4InTWBNFERFsFdFlHCkKaH1
IAjYE+GKiVNto+UbIYpbaxSHshpZipIhUXVPYrNp6WZ5mHVTsQSaLxh4wx5ajvUwNo/SUYd2XKjs
vxfWyitm4Xrqb4xyu4ehGG7jLUzClgeOo2GvLLD1sXlVKpvOCviUVRMKU7LzXOincjPqATpG/uod
ibSIjyVpgquSfKuaf+VlbX3iq9qztb4q2zlEp4mnrnCMcIBxFk6udWJc3J1H21nvnJTPTXMG51qV
iEiKsn3ksbk28rslMQNP/8hA5ac6Fk/mxIz+QvT/J4hxsCPq09LntyZbH+AlIW78K7rWXZr9tDlV
8FGRrGdl8/NEykRgQLmscnmwG0FphR4mTsWzKGPqo65yOOe6jxjJ4XWaL0B2iuxnU5Z3Zd52mNlY
9wy6fGvl9KXFPos0nsaTCfBmnrH2zeWllh35L9nB0Mg67i3jc6mLOblh9WrtJnAohyWvYwSKpP3R
KoD8gPWLbcyXB6EzEsQy1F6QXoZN3mTJqatXNnd5G2twHIsUiUW6aEFVUkJQq434pzV/n0hiE9Ji
p0GBXLryMSnYaGr6J5ZEjrjUK+6rdQrXEUtfPK7sv2xESmLQHvANdl+MjB4A78cPqooheCWmdsnT
sbGiuPRHVgu6P9448VLs0Gio49Q2wg2IwjslCdAe5NhdAGinedOaGjKOreJIq1f/oc6RZGwd7rdC
sfqyrWyfQEcExmcifmmpSbzGzQMae4KI9EeiCVh9Z95bqXkDU+t8Pk0+vqZy1K8VLMJzauFW8mgQ
Qmb47TWB8B5llk+uhxd2bfVklNMdApEdOl/0A1i9rmVc57dx3XP2p89i4clo9J5quNnbxTcEIaGT
Jo8iAwMmGv2Hl7nHBChK3TVHxPhUtmAJG8udr5IR/JJWyO8AeG+8YvhezVkXxp0NNa8p7pVhfJea
KsMlGXj5GNmxmg0tnIQZtW4R+QrDdYxMiGQNmwAzgbg/pgFhs0Y0tb/UXlBabsVRiI8uJfwFmW77
PTYwSpd9fZ51P/8apw2I2dRfvmrOU0FfIxJYr44NVXQcQhahm1/gslTZrUTZgAANQyuOuqgQSLtk
u2sRxdQ2dquXdX3vHAYIIKZTrraiTN1uuk40r/44XROCUbEqyqN+mI+O9p5p9cEqaJxcc30VXnHI
tXdXbaKd6UbY81OiTXBblYS/CVdyHVhaOuIw6PW9Kse93cynNXF5HPD12WK8S/r2lrnhVYbVFa18
/Sng3ATIK27MVT8NnTqB8NotyJF9aT/HMn3DN3kex+FccBM3KbKuPr+i6WX1ThSOhVUV9sDFrdoT
7XZYiZtVDK/4AM6mZj1ppHIHQmkX4dc/1vFRdiLdGyMSUEYmSTAu9k83diIrdw6x+c0eih0Z0wZk
I7LgZueRedjb0v2sRHkcq+SGFJCAJI+NDpRfmtI4trFiEuJld7QvgTmkdyhr7S0pedMhozrJaZmJ
vtjjIbxJrauJCJuoKr9LPTslrROZ8IByJhsDMCou+bT354/M8yDv9DQQswND0DRu/Hg8yEpDVaV3
APIK+D85LQ40qbwM0u41nZMra3ldpvTgVcl+npdQM40SQcTUnnWswwEKjYdR+sdxne9RYWBY9Oto
iP0vHtod5olDXMJt0kW8nNhT6vgvtS9EKqfU9/dcsJBbAyBremp+8fi8Q62WKIfXrrtPjqa+KQAH
Vk6ODcdGomeSB1CBtsWRWPcPJlLHTVJYa/KEKi0UlR/GKKIMSS/a6DDv8uJmE9fg567ei+6HV7oX
AvHeTGPZYwg/2oWzd9p1t6a491BD7MhmAS9/SgSy3XLVEfelymciBHZR6i7CtGGHepmjyr5mU3W9
wAINdCO5pzd9plPWdtX0vlbDrnLL5oj1V1zNnZbzF/WXc1998VWeCpNr0mDTojPdNAZzl+/Gwj67
HchJfywuShJqWk/i3h0rSE3DlLMtdm5aAc5yzUTUpeZD0sZMk8zuQVJoQKe601Jei7OxAzl0Uiub
eF9Hhkg8nTE7O3cagsnqHmcyHHYNZnWeCQLaO1j7Oxs9NCIL+w21R/001nYdWU7ng7Hj9nPBtgbN
rDlPi5W9Gc2Tv86XvrUesfjuHAI5Bq2/Tz155ZrmtcAczTyQitP2d7bqzpiu4bPKe1uZkPzG42xm
Hwgn7ujJ95p/bU7aLl31g4lIYODal3Z3DYQJdaM97okv/NoO9H2FvJITdDyUjr/FQT1LIpR0aMlb
bbrHfOoHOm9tP40jkn1QzVU7fJF7sbwihCRTyy73TG2GA30rrW/gAYccYetFusiMaHHgCOpwwzCD
RgClvyfqs2ZucKBUT7mVbKKKzOGltqp3VCgfZjnHZ0eUEcswjgC0RImJZKGuo4y8EixYfG+Yz3PO
hXHLAIQXwpsjK2CdiPhb74zhMJYXMM0B1UlIqHNoVV0UW9O+KzAAVzeVFV/s5BJnHzX7ds++LYvu
MJI/hO3offMEVyXSL5Npc6t/WAnSR4YNQFIDNBsRWbiR03jAcGsN2ZciP9Pb9TFrYM6Yb9K1DjnS
Pi/jC3G0JzER2YPgr3WzA23rEWEHwEMyCuGDhVVLKHKtxQeCacM0Z+3KZCUqGhEfeoYv0o4fhPzI
K28Ja68GuGI/WF5lRY7EpTAV3j5m8Au6NhwzxzjlOlG2QhBt7e5jB3R7gefSK4sXOfa7bBHHbPYv
ziK9UCs/mSeEtvGtE/bdgnDXSL6XuovSDX4y6JbzYLyChfjmFCv3DGIdVYAIZdyDMj8Ocm1hJW2j
um5qaX2ksRG/ewnrsKL2cqkFk7kcCD5g0WNuMl+lHtUs4pe0gQTBryXLTceoat9nLTUEWowTyiFe
mB2CCdOmvrJQCGyS4yvLLj7hOrxNnM8bAhwRhbbdku4YdUl2Zy7WZzWLjPBS+WjMYt80E4TMqXs1
ZfowObZ6zfXiK9/epTGR3xrkGGM6qDW7d5Zej8w2uzCd+uqkdlZZZYVu7UIYFbs8Vl/SnsKFWwj8
5A3BkBf4BlFXkpvrg8GBAtigULYjOBrXDOu7u9yn3WP4XtzUo8wvLRKv44K0keq0VD4D1zIffCPI
80pd6HS1/Vj71mmYCucRoGS399GBIB4WxUeMhRgH9Yq8yja7XzDnkOSs9UNLegRH46hFmFW8m3HV
/CN6fMTVhtmOXdDFk7vvy1W7xuRYTjtLG3QMyYJF286Ax/xzbNN2BEFQT5citwaAnkpDZ7N63mZI
RxeOX3+LxksMlWY7Y4gnVs2Z2RrXDXXuJA91oQ2Nf8xJqPd2MdlczgtbCFLTNl20Omiov9keJtmB
O43Q3npTGmfbwHalBL9rpxFCE/5agRwszi5+Zk0031p/6hUOXNQhG8azTDGCm4rBfE9yNvb+tUAM
AoeTwC4ajjHAQ5M0xG1U/LdNYfE6cI5mfG+MpkMb8vlxxULRUcjFZB6Xa4cbJUYIB/QxsRfkKaUN
Hbyg2JgMDm+K1P7o5llrXwRpXSbKfDdDj4lkKuiSJTkuSqgrfyh9ImJ4E5CoptWUZGCBQnSJ3NFk
JufA/udGXOIew3+Gg51vkP95HKh+g1Gl9Q2wb/7ywATae0ZI5eJFUwcD8ZZ0EceF904k2JNjIxze
sRPQ6CB9Pw0W38hOFYta1qVavLzIukmtvWvzLIFa2srOZAncXG+7q2RlIB8JEQsJuhOpsfHd47WM
2hPAZ7sGjXBUYR3ztdClFRDJbbQ32mjViUF2IRfqFNd+XV7n06zPVLsbH1NngTHSX4tZqEvJnn0i
40+482OOT874QQOXih9ZjdhpnLraPqeYwue3Klun676316MOAGSgBoPpOSsvO5orIvoHaQ8knHES
GFcxEgJOpmyWy6Hu8zI+OD1RgCyMSgYVktOE86ytvZvc9Tx2/ez0nN3I4JUQAn6JksAnPQr7pst3
4a55d+N2MH2AFGlbQCMk08/GsTaOAVBJ0Cwz2h1yApb4BK4jhYQs59E5VOD4vWDpndwAEaGL23b2
nBYPuQH/uCsJ/Wv94RMfinm/QFv/0fRUKKUPuLZXbXrAZ9+dW31s3luDxUUA0dZcT5O+6Cap5zGi
3apcoIpBxEF3aa7yIUUhfB7zOLnP4zhOd55cIUK6c6L2bjabCOUJfHBkmr1BeOiuxrlc7oeOhHKb
nMWFhWjPGAvxEf1DkRg/ejf2T5g9/ce2d7wHmXnNjdkPzr3OSmTDu0/GWXUt4FC3cvzXfsqde4mQ
eGu782IKS6dTfeDKDoVgRbjg2a2qdvv2JzT1beb4d/RPUMW1PD91RlIFMhXNpgAl2ng/s3F+nZ20
/6krj3t9inW0b3gwHmthWbeM+LW9hAp2hRiMfsG4JuiRqZcoqCHY+FQnFwlxyf2hkzvplIn5WHBc
vuHybs+50SSPca+oR+ypY0M2jEzbHIrxS5WZ/lsHNoFXdRbnPpYDAkLqukwPSDzXKO864zv0U/I2
+9GoXvJicRgzJpoF1CZtLmiT1Q8jqW+5jyDG9G3+E5ywwY06rWNzMHvWY8yZpLt3veyilzpD0prz
haI9aYeHXIKbD6wusd+tpmMfXUKB9a771nNfjXkLXkxEx6rIGg1GPwbtGymo6D+bAes4vpcZXXEN
r+yZmeu0sFPT0Q752zqhsSmS7VvLJUnBILTo0OpWLAJrGMr9MOOzYAyHFA69/Z0yPIwlq9WcrPUj
VQ8TpCSAt5Z+zeRzEWJ+FCN2CclTeCYF0tpnEPQdjOkN5bNmZD+MYqXEAYe8nM1SJXdJ4tmPkwV6
3rPXLjDBQD7Nekrjywi62yeDM99AH7JpW9uHlRT7i+HImIfL8mAw019xvXuo/oVO2aHqaJqfrIIJ
gcmI4Vj6Ej46Wr8wSRHIuoqRJN+FPl8V2Pki6alxX1rkAEqr4u6eah39a8xEtb8MU3qjl7xOnfzA
Y0UQhCre5OI8Kp1KuDlos381V8lXbZeHrrQDjdJGdGyL/eU4QPKALkPZscaRHq/D9eR1xJeyOQxb
kkK4OdmueoKBs9Go8QYab3y21eLQ/BTWl1v12isL6LTa683kvhQlp5NlRKN5F8s+e3O7/IocCPU5
o8q7qZbZ+jlROOQAdPURvoxZvJXNsvwoQc2+Y8Kzz/Gi7bw5VZEi6AU6O1YZdRzxAfunHsFPTk1Y
1POB+7NKTyPapzcQrvkXgnec8MVq4fJ3JewyocFeLWwiCMBwvpPo216sTrcS/ASdhmtYimGH3+SU
psWAfhL3Ff4kf7xd4KPeT6KPGbvrvfuZK7s4o9wHsrQah8GZ9CN7W/erNUpxnVIhwZwyi/Gb6m3G
E1Mvb626rI6edPRDtmqCnksAjdX0QLPq+3lmPjTEV+jNViy7qYlwfk7fFlUZhynFfYc1rA4rWOK8
AjFu4TzCqpIEcZL5Jz229h2HqdRZb/MiZw3ub4/knPX7dCXhc6o6Zs8SB8qYXDHWYhVuJW5klyzP
yNTJmFz47su0ztFcW8fW1NKvXjisCRucJHNWRPEw9McmJqa2WEm0mTVxLXwm9onjY1LqaGb7bjx2
C+8gg1VmwUBUoJoMyiZ+JpcsPyA3zK8bg3iFue3dyG2W9U50zfucqR/5SAYMyTCJKdHz2nV9HhjF
Y/OdG4xFyXnsqxetJDUzltY3/BoMltJc24Oj3vzAB9wE8an1cgYxk/tswCa5qDEGUF7nTFq0Su2Z
abGv7inpPE2GDHjVrds6j+OUwDBgdc62WMSf5KhesYxA/UAoBEbvd9kywWyA4doVt7HfjirU2A71
gyUib/zKUXPXNFrHtsZkRxTPfZy45IzUXBfiX0U0eOPrDJ2N59i5MLTJXyg/UYY74xhxvB8Qc+Kb
hrnEH7M8eFa+Yy9EyEza7McRLpCNpZAgz9EBEu8aOEIGHuVaje8L5CVKa8WwAvH7Xem8OV5zgHB9
ThjtRsvW3Fjuck/aUb8nFedqWKzk2JOcRJhaQYSqrnoRzhUopKIEVNbZ5q2lXMbEmREY5B+hSUBh
79Q7l0GdN33HzuEw8ND3tNeYPEAZBwtzQzx5xkMJj6zXRRWZCbofzZDEziYfC6wZpmwtFdPQv9oF
o3Ppyz2qEnZptjPdAWji9qAOC3sNb6ROGh6egPnUzf0RNe0QgkJX99PEHVOUKAt8XiRo+fM9sIHy
ulJF++jHOlzjzjgNWvWEC+PaTOaveRZn2corbxXXrPFf/F+jvql/pILXg6pB0tCisvzC2gYIKVUX
NuLaB4RlcYtWFETSrIYj5+4Qwa4pr7yqzv+LvfPYsRzJtuyvNGrOBGnUQFcPrhbufl2rCeEqqKXR
SBq//i1GVfXrTKBfd80fcpSICJf3Gu3ss/faXD74ZkZVz3eeyD/738Z83mkJ28XN4s6CsZHH7HXi
m7JLnhxEfDOraUpA6jcadSSxg5civ2NFeCgD/5AkWbFmD8/TaeT6ZZeHXFKVZahL5fbbZspelx7p
O92qtd3p6i6TrftRE5+7h5QKuznipOO2ZBbnsI+5VhB7AVTbqXVRwJcbZwjpHj0kxM0R3Niy7LG+
9lejb58EIt56MMcbGUn1jO0kuUSG3LmiT++takZy68kyqGYi3DtonDhh8NG2rBWJc2lxjc8dVUfS
b2TWDoLYAuoz3/XcEkGxoFanoUAIHPejHVu7WtmPiqNkM8VTd1JV2X9Oi1XM63Oqg1V1b9MuRinJ
FZ7Ye0NanwJWdcGRSPH6mt/oyab8QIQPecXWJl7g96M46sg4x7lzFBX387B+bzSRk2o4j0bZcxEH
KOc0kPvkjJxIfQrSOgd7WADfx431ZQ9EsbBvrLOs/SaJf990BMvs9FIkNF1nkM+R+L0905I+eImZ
7AZRPGvExyER9pMqw5NCyKtAcJN4/S0L8kaYEiGfJ1x4L0DrtnnL1iVIaN/qRi12tHy5Z79r37I4
OZMMYFnAhpsaj35SOx8Q0pbncro2zfHVl/6LLOsHxtniiW+nXEkX9n8THKFNrnIKGTgrmo3K4ivb
PY1Jc84QkG5HZaZEnt1Lln4D9wJHDybNuUCx2/lEtCYGwrd0ENNn103uZcDX853GI51moN+nzTSp
RUlPW+rkDN6CsN6MJaqGczG8AyzYcw0OpvA5ZgQxzmzIjYutg+qtjl33w1w0t4Kv0uMvLe8n4s3E
QLi3dZJwiWg3TWkUJV10uucKA/dUsU2x9q4YUZ0jOVwgfQSboEnMawvOxrzpfBZSDuHALz/hioEe
U/5wGY3ZI2bDuveX6i6AwDFge5vlJWLwj6mxJnIPSvt63AsuZusENOWbrUY9XkeOrRE3ZYaziL9P
AVfd63/Y///bDPI3cg3/lRnk5qNMP/+CM1/+xT99IO4fwoOiASVwMcdS6PovH8jCjbJZc2LocC2c
swti41/AKcv7A+aGaZnACeDIUJz4v30ghgj4M7pe6e6FV+Xh+P53nLMYVP7EXICFxX+QZMDMhiZu
lT8buRt8Khb9Kmx2CAff8dR5l5Zbb708+H+1OLOu++vn8vABL+XDtof5l2jFnz8XIE5LdzHWJ7Po
gpWhcHWNJp86K8rJWPcV2xZGuFGuGfG9pX2H5jlvGh/8Mqo+mt6ubjA4Lea9pDwGJaDawYGFkgk2
EkAgf0LDcw5NM72kdWifpJLGbaoERyGX4Nu8iJi1dBw81EF9k1jkfNzJDbfSHX50N9Qrar3sr9Tg
JhhE8WtEoQf0u4aVPuVSebzq00hzqTHYD64xUQ4XWfa3g2j7n8iOuNtYrv8ZuIncp6EjodsacuVM
2akYNCzOGhI20EG2Hp3qHHLjivqxAL0cLBKWvKFr7I3WaJDcunW2acgxJlvF/YU5p+zjn5minWlj
s7vfccpyG7Td3hSYd7n2dD03z9DILQyPMYHihzDx7MQKDnWZclPdsJJwihZigiFmbkFTrf3x5E+B
Mb5yf6LsIWFMH1Yhz0X30sHlvx1yS30V9KXTSUHHRbouzMr+kBOQgW1sshkxA05c+I29JlQre+Mt
jLR3N5dR/a1Ilt1bSoeU1EbpANbCkrgws5Eoaj+3XngkBO+GK0xu/MytsQ7jk5vY/qvGQWGs4Mwj
+VWjOfGIocBxZ3VedIDJLp9kPVps7DqPPhimyzZne2RSAcLiByiNDvsAN6xlpi8C21B/wqGpTexH
YEWpISn98FTjvGBDEYQ5sbxCKSjGZc7aPeQTUyXeuVjq+tKGON+0MZ2ACsl0begswqA9d9Wzy2W9
h0bv9Y+Z6Y4k0kMtzVVqKkKVE/e8zVxQLMJqkizf2goSCjwjpxwlXTG+F60cUwo6kLWZxMQPfftF
ZkNC05eV+tDesOr+DJGE1dGlhfgOGiQorKkSvcX2aWrJRUhU0s6S0FgP3KAoRGLjdZrHlK1C6TtM
qDYiPoEPY3nl1raov7LSKi6OGbXdhofh1O58QO0IomNNhsIe+vZ7zj3ypIMf5TXrer/1kEgL1W0w
nbfDbuhCylPuJF4ezgUOJd3In7wL6IUzER/eGLHI5y6c6lMjAENvbS8JAQtIT1REfovlDmyoKjm1
LoyHg9/35YeX2TnjXAITvrChCe9ouOOHg/HMZKDMZUzFJ2Ugi9U2nSKaePz4znaz4IvXROocGxru
+OEWA+Zi08+CmANj0p9dYiTOtodRW+wyHJrpFvgWpwkvH/aJs2k8iAzJaDM63Almy8GQlEq7CNZO
Ns1iH9a8ZgASxCNE6tTzV2nqEcTsWYMvk7jdP2e1Uk+yqnD10CLYu0AhA1QI6Ruaq8/opgfaHemr
qidT/lSexSyp05SMcYWP90ALERMRJg+33drmILJbc5jGb9+W3YSHeWErJTXjPNFDw7iNrTZ9NadI
xa92Ftrfk0UHpUWZ5X0XJaW9qUeHllm611IK+VjYWhh7SlSVFk0Szzl47GIWZbZttSdvI+Au3gr1
Lmkxk6GtHqDYdveg7YJs1ViA6+lagAIK/jNOt1lpOM0J204zbRQlSJj3+sJmCVdOtbrgXKLqOiQm
jmMJOAfgNptmoh1if1dvxdgmOLKjwRcnqgXhJbTwX2aEdnhLh7B3axa+WSZeVREIez2KcNjHk0OC
1Wir5Y1EfCW+0mTT2daHo/a2c2X202oWZms8Ciy3X33O4LTisoS0vjRYwowr+4iUgD2+si8TxcHC
TxusJrxawI+FgTIwlqUMXiR3WeR2VDb8yTXnAFlMs+PNWwzPVUdH4zo2Ld1fAzwu4/caeaz/CUDO
UKw2VPP0WUciKzcke1uXcc2yxg6w2eQEd7A9jRm0KV0RyJ/JENjuVgMlHx9Cg1LPG5Ko1pK/8CMm
paqUIuvRbJJqaPBA2T7rRPCghr1Xnc7GCz9n8m4lTWTo12SwG2YjPn4EXcjI1TlOtMO3NDlMOD4F
s3Fk/8oMmKYYjLg4EovuB4NdDFq9ZplFARkr5EyDeViXhqJSZwNbMuJEMv1WPo20xSJZILeVwbOv
ubpzOMdZe9+gQNkbivHEfKi0S4NZJG22qaPdDhwlrCo5/FoC6qc4tRrv4BbC8W8NBHiwtKOoeYby
oFWvJU0S9d6shMMmHanYWsfRQonXLQUXZJCpI0PcrhC87nMyfs6hyjvlH7krh6xsS51b6Faj1YYv
Wnqs2yoKp6Ji0xA3yb7moRf9Y6O8QVzr0mcp67qN1WJ7c3RHRH+s/eSqkfxC9/ivSyrbcjEPm9B0
hmQvoJyUfPWyYx1rlONlhK3obZOAvcE15+84/vS4CpaFf1y6dyCQ7Ksp4Xw9wwSGJSDzxAbWpGlB
vM/D0OhPSRJ5X43lxHpj1NQ+bFMM4BRSzjJRt+gO4tMlPaR+dbqNkg8AaKW6dlTRxlfYn3xxzDGc
42mnkbWnlJZj1CQqUOnW2/NSmTJ6tbtFVVwnIEecEzuI78ktHUzkzMBhlpY3ngE8gkJfXYpNpxuq
Fspwdg+qaBJEhBJdc1NrDJcCPztGpIwbBzveg4t7JxNe9TbmdJgyU9PtRuMYRG8aT2+4M0y/3Br/
O7oOaE1enZQ0VtBIrIyoZNlN1YXWlGQncBKzox5czlyjYa05jO3R8bzFeWiDnIlad0N5PC2OQz0/
VzmcKDxSuByCJYskJKlIDXGuWkEHNK4rawr2HWiHFUlCCBqBe0MlEGVNvn+wG3u8siw57gbpfzc6
Hw5J3xN8YoJcA5toduCP4l3WT98zroe9J1jJqSjHYIQx/6XNpuo2nFhbZH5iHTpaI1+rMYneJvIr
BLFrggSbIahgDssCYMIqmsXCNNdcMo3CRerz/RbSkntwWDZs8Vj3eiPpz+UFjdS+pEBijzJOGCim
PxtfYeR98jKRt5ODG8zugRmgmCpKcBXKpMAawmlVdNvEVvOtrgtSR9prTq1H3STVEsYXtQtXQTL1
m9bIy00528Yl8kQCGqTNT5mvu4fBU3W8TjHyUf5qdtk+kMkvVTnUgdqAV3HgOHCBKHbFT8hcSmTy
OYe8tBqnxQQgR/MeW+FA7a7jH9sO6H2WVOUDxhV9HVlBe933WXesCpfLT8nmilYHc5eYMDlAYPKQ
rCN6xySvGBzn9O9iIE2vrF48TH0Y05C6YMtQ7NeQmqttK8FHglaOX3nzdhs/Vv2biYixTo1JXBPN
aH5VNXZtqtH8VWOjnGKlv03C6kk0QJ+RO41D0Ue/HA19ZAzTYcXNeMNHpls46Gq191NTPxfRRJVr
EjrvLldcoAjedKzokOb+bhb9SKMPb+pNbwTex7Jgu7UnHut+KN1rjwfnvrHGZ0Jq5ZseMEGMubJP
xeTjlCvb+rsNBYYz2dcnwm/FEZHigcYcvU5GvnBcHElHv8RYbTO89D4Yb8cY17SjPIUpcv/KYXf0
Y9XEcbCbAVMRUqTH2hGw5ZQLHgT5wKwA2IfLIW+nG7LQvdoE1KVA/aqy/mcuA7WpKmls24HrKXro
a5a7PjNO4W4MFpZQDsIJr4k9Yk/otfqVtckQ//esn/b6+P33vwnvv4zIbuX4wSmU/in0sfyTf4Zk
xR/k1UN4meBZmXAF8Y1/0KWpISMIwjQPftYPTQIh/znsC/cP3wpECEjY9XktuERFZK365O9/M4T/
h235hJ6Jn3nEWwmE/BsxWeIdjNh1oeO6Wr47eAlLcsSz+RpwqQL4XUb0/yMmC2nAFs1E4Cs2433b
NI/OZGAAr/Au6X3nookHbuBvwxhTqlJZdWlklZ7HrGUPBULgfSLT8GUk3cIhhrWMPz1vxRF7/GVQ
BjXrlE5i4unxvWbJS+Cl4HXSzwD5cedmzqnqzZQ4VLBl5OUe4T7yudw9+bWj0N1O0QC6oUX8nAn1
qrr2dqlbWOuAukxnokpdDOWjrWi4tqfOeS4Nr90mTIAwARkszG3EVVztudT3yWNWiui7S9m244EB
ePAwwRRBErO4LUA0LVABcPEjbc9AqQ0XA1Q5mu1NXPnlmlVMf2u4RF449aeSLshoxBzDpr+NnwUZ
N9ZhhsSHmLawG7b9mFjDt9O2Sq5Yi+CU6tIYhKDNUG6sBsiJUGHZ7CeUCPajdV0nVnvFyt3gey28
fHhRiHPhlkuAtwf+Tf9I08RmtRVUEuBZalR8l7AouE64cxTcffEOIReMnBgokCVFCFH8OMN+UTf2
VKk9RRic8bUZxMsqcnoW0UBgEQHxeiysPZ/7joNmxqiHmz/Wpr0aTUMeYFDFV7x0tmNOz4Im9se0
0oVHwyTHCX2LLk1c9uNIZJUS4lglB4f2XopJlpRs6ztnAq8w1agrNrNz3+WPJGMXPEfHLZg2znSY
5zvfopfRNNKX2Q2Ta5KNlHum3J24nDAvbno2nuR7ddJZLwFUxBKDfymIpvQlTAEeFSEPWqNybEzu
v+W6f0u5vDQ/1UPf/fz01x/N/1z+6VdNboHfVP/7/faf/3edfsEjrH/1f/1bf/pH8n/9/uP4p15i
9n/6n23Vc9jcqZ9O3/9IVfzjE/zzb/7//uH/+Pn9UR518/P3v33VquqXjxaDx/nz0YSm+H+Psb1/
lH8VLj3+wT/PMvsPrBe82x2EQcbAhcPxT1K+WFAA9pK4J0OGeMl59S/hMvgDsi6z+u+/4HJyQQP4
11lmBX+Yvicsk8xE6P8+5/6ds4wStb8cZsxSsJYXDZVoHMfkXw6zHreYMvBrU4MS9ZQwliU8u5Di
pVUhZEoPCpkHl7ELFYCai86aXtqevgzMp6kVY2pNR3/8nuxM93sSs3F7AiBvoo73Qxr8uFAcU4pB
yrhMbuiDgoJqEJqtn9MwCiQl7vRKH+cs86x3wX2yuC1do2cJnkElhASmzTtmUDs+hkaF6z6KqAK6
jlPD7jaMTrPalmp8dZqq0rvZUDoAaERPyUxnVV5qel0zq0MI6ycbBGYTmh39SADzNtxNJBWwZQwm
9S5aHI/YNBENyq25QGe3qq4VC8zEr/K9N5vcxu2WeXbmKKnBI1yn/ZA8zoY1nBPXxGjcBf0a8OT0
SuUb17iw4mxWUj10EHh3aVS/Oc0SkkGvLHzupkJb43nkh7vi7dpv4Aa0H/6ybQdwM9OTXBaHtB27
vUs/07VpqouRwrkqhNIrH1PQ2goTuc2TiVFvGNWZiqJqA8ftTffpsI4aim8Ykf1bUZoR7lySK16h
NpHZqkM1UTumE/uFtdFwhnQ0nBLHrH7hkO9PZBvsPZM/ZTohk2srWWXXPKeZ8v3+1S0X4GZPkyHN
0CO18LhMcNas3LF2+kvPIYxclfVNu7CrAvSpp8kjFbXLfckvitPWrLs7A39d+DYSopHnMJdLz1FV
ZYILIiNrCPmAb75z/LVAps6WhWU8XKi3BdCaxWeHoCf83ZwEPP7Z+rZq6f7aBp5qooVCh9WsVqyG
XZLXYsUiwZ0xz7TcGkWDuoco/5h7Hi6TzBxWJocjXipHY5pmes1KjD5Rh9JGSKfHXQTelR2Tg8kT
R0wQ3qcp4bedZ4TqWmZc86dIjHcz7gLSUUPQ2g9J0gmsUa4a3oYuChwmLMTu05wldnYtceWSnJfs
ha8wdHyyDTRpFbIjRfX8kj7HzdK903WlHmqvcv1dDGWf/WWM/+oQEWE5FEF1J1CUVl3ScH91e/eY
s9V4zh0sQlmjrVuw4hjLdXUIbQIH67CyyjMSyNLd0sFDhNJRtZuCCP9OxZS24FgiGvAlMSpxmcgT
1vTYvffW6GfotYM/k4wudLf4IHP05iAicX/rJU3Qr1JLoJuSqr5yhviem9BNq+Zi73CxtmWD1wRn
5Uqgm7wYfLj6VQZzW58bmWf+xiCKQ2OVjqrPuGVhvlIUsY4bn8plbzPR19aeCx+W0ib1C4Pi4N4d
s68B/kS4NpV/Y9Q1Vlk6xV1C+UqNFXi8ISG/6DrvOnOxyyLMf8GfPOaDbK44oCyfCJDkd4pvn6RL
E7eppG3QdF8cIo00MwHuZzgxPwdd2R7BgaFLDd6X9vTNWYBy1M0+hWUBT45lxeIES/ZzSrHVDmLE
RT/TwnZKmUsyXhNy3jDBJN3nUMAdXUXEDFuG+IiWsxDHtMsWxKQwiydGFB4MUsDZtusMUmENoZeY
+/BVD9LsjjfvtEVpq68pMVX7Jk5xDcTF/KYRL2CqeCDx/QFiBUajbzp0CPDgTFtLeCjHhGUDaZxx
fsKideH6gZphN5JlpjXvtCqwUfr6zFPb2EEs8M9B1tsgORPn5LSp8RWo1OXgjGuypq4HpdRylG53
GFEdkJetdOFeqp88zsONBfz1ve2rF2kM7g6IhT4VbV3vWiijZwv+t55rvu/cBR9hu9/Myek13gEY
h2PVYu0YnZcR68iq0ul88lK8WONvLOSAbohG7wz5FbTrmY4jJQ9FZf7QL5Tcc95GV2Ewc8kh30sk
QRP36ujD3fte6R1doKervvHmd2Cz9c5APXh38J0UmMmj7CorquLouF5+F3ROdSL1eyG18GtqS8Rj
CqmCkwdc86rs2/k0Tqrf1ZEr7vMZGa71WAlz0gbHNB/iUzA00ZM9FTHR38ZucWM6wJu0HC8pj5hu
24wWO6tKuB9AQ0N2ZlW4DSFT3A5tlt1p4qBOEJU7n/DOYSrS6oAh2LhqGD5XTbJkXEePHyL+T8lX
4ntX09Cf07Twb/xRPlZRabgbuw2ls3Vm9xfKxr3rVs4RJ9+w77LoCn4l0vPAz6KuD3UjPhpLrS2U
bKNUmOt5XpZtZT4I/IEE++7KqT3Hgb32fTntZvANZ2LWM0nJpl7TNn/IOgU7gjUGjFDSlGZKbEAA
ylD82nado++BnIFryD1a2zCaJKZ/dKxZbvn5O8+hM/Khxr5Za8gu+yT14+spCswdT/3FmVZEJ28q
+3XsGPGnYyl1mmfWCS4N5Jtk8Otri3yYX5dAZkNY6oWrv3CejXcBmY4uTR47qZ1VZYiL22ATb+rx
UeFRIAn3G5caJ/M+stWveqjv8obbtCRO1dvvsus2cZacZN2s8oSsXTYFm2lOXuJ23AzKvKSddfIF
FojeA19BXdp1xq6FHEV2n/jtFS32dMTP2dbsYgtnaP2MEeGQgIJzJQVvsECyk+fn5wwaxnHKF6Br
Kiu9F/X8lGHBJbFJn6Xrm7feGPC9TLuwts0NpRs8ebvuzbMlzrtp8DZuT53XatYMB6mX5JxLjnmf
5FH4mIetSxI11QQ9GauCtkpRxxypZxjGMfpyNVCqs2lwjttYWNI+Oc7pYGD5LBKCZJ30ig9hz5cG
W/TWgzy/sb0OzXqQ8AHUzNuwyrrkCw59cYTPTOLz2sptxe4YL85qsItinSAw71LmZA7r3Dwnc1S+
BGNACTxQZkBGxMNWc+uXqbfnHdTsLF3aR5ol8YdmqrzIWSVEXp1GnQTrjreuEqDIOx0WDIDSJ/QY
GndUHZc+voxxtvCuMujsIbdNH4NmdFtiLgYXyTmzRLtGpUd+JapgE6wWg/8yYKKD5tMPMJTSQca3
puj7yyyFd8AGZF9UR53lkt3BcTRqCkBWSTNkpGWXOJVT+DVBZ2u+DTPt3DRgepGy7RxKZt5idWRV
MCl+6aK0QmIWHhJmVLBAG1MS93FvMp459qoos46V2aCeweIWd6Mm5YqT6ZJDJqBugNfuzG1/P4hG
4991u2vtqnuUvLfWDXhhcAVnSZxfuAJOV45qacOxY1zvE8nGHWvgh1hmvKB7i1VI1j2b3tRtYGNc
CXPGFe8kVKPVjrkh7hFfuLWYhLOqm1GaI7kTkEB0Jx7MFDMXKfuf2DM+Ct9KTok/xFtwM6QuAAd6
2fgBKwb2OpradjTn/jjVLcZRwYMTAXSsHvm1Dm8gHmm1i8MvCt7bHUHf/FBL96UxZHfDCGQfR6Zm
VpLVAxtmHmHa16RqG+xqTs3pSswL9sGKKnii+8mcXEFkJ1UzuACAimmwb7u2mB9Gd85PdmKjvIvg
urC0u3cx7R8Hm2eJm2r9WCJTvFhRE+1HDyXCyaxmMzRpuMMx5m7DweDhGvbfo7LvIGE0r+Xi1PNL
Ima9Fay90SzvIJg2Wwue+leYifCqDmbzFXc9GKWau5/X1q808aATV3FwD7jhwUyr8pWM87cxmQRL
2euHXabfTDns6JpID0VcOp+U+NUnFw/ffa+sjj1MFH82ve9/1rarLl3iOE8h8W5AZ5GfcVOJ3Idq
5C0We3X/oMy5OBuYcPHRDqH65WpD71yjHPa5Zcq90fs804Q0UOpb/12LVF2Klr1V7Jn0N9Rpi+PV
KR61y5cdFPX0YA7kSHB27E1alkidEfIQgTBYR0/Vu8zbZFvrwNrSV5RdhoZNE3v38lIE2nxLy1Ls
TK9gwx1UL4M9WfvJHogE4Rutx4S1JkTqLe0I3VFRbLluKIpcA9mO1sB95lNh+vV+lla6b4cUTheE
NJ8TKeyiMzrPsG9ITN6Fqt8EHQF13BUlKMbanG9zvAMsklV6otw+f5rzZKE5UKvEG/U+aXJ50ibr
ZNi4dwmizKZOemszZYTfRj9xzxMX+U1NLGFIMd6Zfr7NVNa8pp1p3fVd/QiDpD1PdnwdQ7Bb5Z4C
Z8+sebD7IL+wXXTZHgFdMOw4/HBlwvstUG+BMyW3pRV752a2xINF8cWVw6NjnTvstrw0BqERaeqP
wxNOv5HQVmLfZ1yRdrFhQruwpmLjVRCYpqKDE4MFOiWyHelHeHMs43OF84PsHzKR5TDwaR4031mF
K5GrbXpbw9y/Z0xnuoyQ3m88gvUQH4i8ZDa0JDdI4nNbkz6tgFGf0lairoU4nUPS85x3RsMJQr1q
SsvF2XDH9EpZ7f1gk5lBZFta511kAIM+4rwt4usgQ/OKGbJ4PtK/S/a4XuHaCw+txqIYkHzYpKKX
uyxv3Ptquf+kI5lpRzRfLNh5h7aknPKQrGRkgmwmJ+cfx5Fnqmhac2d38jkjg7QCPswc2o8Ns3dT
HzQGXh5EZNnW7uT80OTxSpRQPM1JR48GJie4CHr65Pflnoz+96CcvkqG/ldezseoBtXhzwVtHaUD
m3gYmpZv3yuP4PCKbYlQgIga6nhiHIxwjHchFkrbBDrnJpCrw2iyT7Q6u1yjY4hQGM/jIQj2kUsJ
gjDvhQAOkiHI3agkeKrTYWOZdXhswuDaRkldTy2p0THP+UlV4V0YueRk1RBt5zb9QCfBCQ6PcO/p
3DmT8jpgM59XWTsfzbh4H8olw9D2Ul4GM8S1nor1bCU+tOWqOMPLaCCHzWQMi69EVPEhcXu1BMC9
A9s69Q6KHD9rgS1nKuc95dZn0kfNg0HK7nNYns69PW2V0eQPBOyuCs8HBEFychc7fon0mD8iHMln
qcLxongObLQaIG+n7kfQGDe1VX1VMqk+wAp1V4XOawI8gOIPddx4a+C77sowcrmxxRyc/AbmA3G8
F9wC6d4PhPeRWZ77Oo2OuQc9dFWQT1hzyBAUEjMmW5A5wDHIDB0Ywt9hhSuarPpXz5m+eYlEvC3s
GlFdGPspGs2rtKoJqNvxFqx4tnP7wvlFJHF89BB12OuCu1Yhq36YSeyVqF6lOyOfDr1hfw1lARs+
KGW6Ea3pggAayqelpotzO+luM9n0R0Y2b8OD19iAaF+gl5SwOlZMwhoVhRy1xn7kFrDPSkAsZm0a
G9dhhT9TH7BqQqt9ovuFztoJK3VRjfOdcJzi1OSCCdj8NU9gFELLjHe48gBrN5khHxo9f2eRYBun
CWjJyuyuK6PkWRlQUTXVotp2hktPD3mgfW1iTAr0MJ3FHJr7GACVRQhq1P4L1yMu5U4pb5qajBdG
HOcKQk+9rrFZwErsI/+9ShmAwyb5NWme5Qs1aiMHr7rqs6nZ+lHoX9V8c+uA4nDw6c9FEoGgI3K/
akpU/1CFPg9du9znspo+it6abgDrFQd618tNW86vdMHMO1sr/yqds5JPLZwfI46MtYlJ5g4C28S7
h/I7K+5LVH2J1Y7xlx1HKh7Syqx3Upg9ksIy19kzSVIVMBO2jdHtidg5zNWc8T5zxtYJ/Lu2GaEK
ddhxfEFbkI7m9thiCjtafWitu1T8QoGCEeJmDxJ776ognUyWgA5oP6kgOuSdRRFJ9EtQwneuBts7
lMLvD8LCVNDSuLEtw+7WwwWF0iLM9eilLs9AWZ7w4UQ3IYBKCCASVgU1zbCqRoTGDat4JiYiO8Th
bXct2S/cEVKoyR5QeE1rUog8Wki4gQG3o2gMI9oLtL8Z5ETu0iVaREJqbRhgpLFQ+4RtG0oAPNa9
+LXeeeIZW9GM5jkgj3uMxWjvSrBauiqPTRJkZyuemn1XQxGLIp+7I+fDwpEKso122LAGOZHQbEJZ
gsRm7e1WThh0GmtLNEluS1c+1fH0rGOUReRF8R4X3WdRexdRRh17dHd8pmJdLq8teRRWSqmGKS7T
DJcs95wfk6fsuq+TfIvlkPZoA9aWKvS07ryxPQkc4VcRqcZtQ1UA5tIM5TUe9jKeRlAnQAOGXqMg
OsnHRHOYfWJm76Oz0MBoV0Mrk3qfeyCdrkRPHLZNKtfdEbZX820Uo8RDJYrMauMPIobJIixXXySV
YFepTQn92otsMpJ51soI3SwckufWJ/yYEwWNMUJmWfU6wSlggjYnGzyTVwav4yxrTPSIuC+FNTaP
6cDrbdVWDQkvCKq8d7q4gVuYhRMzYZBYJkYyacuBh2VhxMyVwbhY6cuGI0+aBVPKqLOHxpQESI0e
ue6O3tjROGVdLQweevaCY+LT9+KuH0wG7qzF4bCxwkg11/bYCXFqcfYwNoa9lZwb7drD1rW6vN5w
aFrzCaSXWJhguuhOpDe5/s+JV05XpWcqezUbkbj02B9+gU+EgzoOJvCZSS6MhRRp+RblPzz4MiXB
UMWP5ayy3aA9rmnldaT8p8ICnUhZe7uOx6K7r2L31DrWZ4RHn5yN1W+HMscmNfnfQ2/Nz7wQxif0
WwJc5kTix2Pn+mJJTSAhQ+rAgDvtJE5CZyvy0l0ROW6uw0yacUVf01wt1/Kg7TdGMWTPE37M/k5I
VfF6gGtwCMnWCJI/Q3WfIiBl25gizvKh6sbmbCIIQaNCtpRdXL7gaozHVTk26npsZtYSWFjgW7Rr
mcAHK8RsbHl01s/TMLwUdflYtvAsuiB37hU9IfeNpau1SPTVBKeGxC62HyA/3C1694FQBWMBh2TC
oYQLolVNdVv2SXPMQ8NH7kQyf55l5B/tJnB3bZZ2rwJ25y87qmBWiRQvrt140Jvq6JVIvCb+SmTe
HmILEFziEpaHKRx2ysAswYlBLxQMZes6mKBA4cUe/4O9M1mu3Eib7Kv81nvIMEYAi170nXk5z0xu
YCQzE4EhMAXmp++DlKpKarMqM+26234ttKGUZPICMfjnfhyinStwQixLHcwfWmBkOukU8Nueo3gT
nLwe9OWRhz7KXtLUwAcg6zCZi1QRtABfXDetdznh7Er3InAonaFepeUC4TL44YqM3UzuSt/lx90M
UbaPUhYEQveDqQ4AMzSe2Z4521NOxdSEppan7KpwtHINA2QHeHlZmlOidGk4FiVyHK/CBpwpYVCg
EHw2h26J1JaU6LJf+uV1UtUd0vSZGSv5XBzOGzlX7clZUGq1nYU4RzR+z5rw6DLO9pkZRepvYDFx
6gzK8QhJIjh4CTJ2wGpHwjdfoaDhdTSAHWLesRm5rnxL2va2IGEICXrSR5e+vENeGHGyq8m6bXE6
Mn+vpu2QhSAsWN2dYCucobmAJx2aTW20e4mZq34nfCrfEtKC1MP76d5ZvPFdNaE6T0ikEDgUqmzA
XOKq0wvRvD4KCXBOyblXnu4PY02Qnc8nNcA+XHb7WiW5tSt4ZLZ563t6L5XtYj0rbQq14vwBE/b7
Ao3jkcHAlXaci3FWdX8IJjX+XAjoHEnO1LwRRb7lCF7uB1fE28J0RpLRAdXM/lnfYs4hgLSElAnV
KFUHaDIeejzeXjR8JJ/XBZJtDfADGXfiePuNhPoPU6ExF20nrmoPQBhPE2nDkjNMVrvVNUC/7nOo
w9tu5MKV9Wl34IQeAUaZpjPtPgSQEu3eq8q7ERHJxbabj+GQ3jS5ObW1iC4dLAwt+1HW3EbhwAie
6cCW6Pm4bXOYCLQx1mC8B8PYp8ODjP2je7JkfMO0g02Ry/Q9sLt2YyMCPhBbuxZNeqDX5kwlzLF1
PJ55R5XfGgtXVznLj6BGp/Z9pkwqypIHZ1bihAqg7guZVfto8N2jmFzUW8UPHRGlnN0o/6wXcvjR
8FHWeEkhRJyIqQCgRg2IcXvr2p6+WG/1K6TFkbexiQ/Cnm99ywQge7tQby0UAojFOSoSuZfx1Ndt
8EgNgu8ACNSYOUbHO3nZBKxyyd0nVNkfo0iedWAz/uK9uwoIOp8gQS67OVw6HMXRjcDofZfUfIZ4
GDkrFEHfkjfT4UUzMWtqCcnvCliWm3jAiVd1nnXTO7C2HafWl5PVjHvlsz7zQofWYxFWzeMw5A/g
zRtusHCKQmabG+XkDm4x8ApJATXRgbZ5Qb/Qa5lh3LPnEF4PSctrbblcAuOWkm3ffCZUCO+dPrmR
6y+1dVq55wKX7WztzbuU0xzprrcWi8tpiHuOb1n1onKCxjk9h9ySx48xc3BqWZzcgZBDgxcsIZel
V+prOGhiB6v9q5QBQxpSRE8AcFwquIZrEUBKWsCuXHhJfOAviBwtsl9S2U1p52jH5bwnHWO9S4qW
NjWL1hmPiga7suhy1+RKPQ1EV8wl5VdDezMbjknY5U0sLjVqf/zeEg8O9l1B+O2yiQvqnQbHZ9/1
oNqNYzKRi/cu4Ydx9YhqTru4gsVZxNpNnxl8qGybR1yET/k8Vt2OG6FqPmNpi0u6fjCRNHQ11L83
X/8tp8a/9V/8xbPxH/0c/1c6Nf5jxuw91Z8fn+OPv5o7/hky87zfsK6vri6K723sgLg4/vBqBHQw
SJJnQeQI6TNN+pdXwwl+EzapDXh0dIlLqmH+5dVw3d8o83GIptkBX8b+8Xd8Z6HHH/UX35mUWD6I
krGyU0wSriURf/adUTXICziMNpAEEfSnuerjrnxM6pK18Jom8sw6KviOznUWG3FoHK+6hJ/SPk1l
FW1MDLBgJRkfGFZWW/CUY3URTZgi0hqgS9nVU79NbedhluErQ/RLadzpaKDlHpsQVpuMEY7CsIGN
YAEELVUywK9EEOqj4ItrOnPN2jzJagwPfT+9kEKV2za2lXUfZklFbyNVeMOm9ufyy7MhXuJUWp3D
fQ11DuBoxo9/4gUZHms/THps8lV46VYkaN2YJbGMK1hrCTckAfMerI/DRc+v33yn++wDdQn1Ef0T
ftvQ43aC7RdzEsHSH/rxcMk3vQOOe4DUcy/b8KbxqN31UtVfyjnhQEPZPKevhb6G9Kc32WC1NLjY
fEM9pAM5Ck0X+dF059bOxVXKivnRwNpZJ0bVdrL9x5JUM7tvPh4pRCQEwb63L3VZHFRhnwgmObAF
gl4yRp3LQzsyjh9/6aVumh6mZfjS4M7va3euSdomwP50xlLOOrEjX9/vbUK8m9zEz/iXQMvWNdBa
ECLUZ1TQcwpl7paoqy+QM6YLOjLMLckXnHZmqC4tqEawYZlWOF6XXGSrD7YBNvREe2pZbeqh7L5a
+sZA+xvnbdGDfzkL5b2jgllH5hb6pPj9XaxceT7AlPSASF08b3VX1rvOZ4GCcO/ubBlc9Qh2G5bs
ZYI+07LjqzWiOI7zCeNNrei/rP2WxY7bfACw8mlMwf2FXYVom8ngXofKOsm6hSJG1o6zT51fhmsy
zO4C/5gUPb9D4eJEDEwhv6pwqt7CTBN2D0mkLDW8Hh8P0lM2yAlCGjt7LgiMkE2rzipx20sc5M4F
Wz/HMP7WNyFwSJiZPm2InLsivfbUWYdeOf7ViIJzKWBemJ1ODHHkYg6cY9wW1cc8jsNxDiybc/3C
qdhdWLm9JrQxM2dst2O0Ev2jmFB12y0XroLVlC0hsXADxZlzKRsvwQkqowbvSw3WJ8eioyxnbqCZ
Ga2XqHBKiIXRRNCjij6q0jTPlq/8Rx6chSdF5jsT5NM9LIfgQC8GXm7ZmS+yDNbZJn/40OaLtQ3a
9LXUvjwGZUDTnk2RhI2UuYGpo65G8odbTtsel/HF2UeR1x6CxLb2E5JNt7Fto/Qm95T82WDyOUZR
6V/KbL6H8JRgpynT+zKYjsN6MO4VrEhdnQw2z5upFee60+0VAd5TNzblo1zcmuGEuqGx6zGLyg/u
EJgRGoQ9QRlIixGBX9jArCKyrpcqefAH/3MJKIHtM789qmYuENa8/JGUKTULXurchK3zJsGiABtw
soNH08qJjN1pkPojZ7R1cMvKuZmKAja2tXx5rTV8jkNxu45Kq6o6YpPRO5LCO7Kpt2pZnnVkCOXk
97qfP0Y3eZsH+RyjBxvUtkPYoWHKCpaCMHshbcZM7U9yxMllZQdvhOe+pBszEG/GeI8PgFtvcxsy
dHtPA5i+1VJIBnuT+hGL+iFS8oZDM+aWyXqtUuewGJqp4STtjEgv8ZNcCGW9WcOIa8u3aCROG0aX
DKO4zdSeUduqVndMnc9eLa1DWdpnEoE1FdbOlQiDI8w2yi69+mClyZpY81gupORcXvuPonPNschm
lkbpLOnT1ATBz9pvioMlk0fPj5mOiPkyLPj9KXpouXZHN0kH1Hgu6TiUCzYqwq4BAJFJoEhEEzez
cB/q776X1wevSdsta8Z1OPeoV1ZUnGdRuWftuzdRwiyotvCNDTQ1n9oiuIKFA591Kb6QSH4ArjkG
9KNhi1Fc9JtziuqCZd+qudWqL+i056VJnsKhPAmby6nypz2UtGuvQvJUI3tK18ofcYxIU5TinmbS
J11EsKMR71F9yMhZvE99mt1SQmtOk8JuIDnEj663J3lxVzgi+pknhGiCvBMH1UUUSEO4zVJ2z0xA
4ZD8AYRV9VrJWRGLiAjDLh3imE9a1g9IThBss6HTy0tG9VTTq+XZ1rLetBlaMZQAWDtlZx5VA1Bj
BhDVG2fYx1lYAGc1xUNk8aF5Lf/v1q1AEJC57Y4O3suvsI2mTdrCzuD+1n5fDE2VBJG7Y+RazbGi
70TS6j2q7HKUTReBZBU84MvSER70u2g8uBJFEjAO6kFM5MrZNswJPntcmY91w793rV0WPYTdfuDu
MaObN1Lc94puWauPuPGtTbs9kgEFnXYJmorGkIgeFFznGXZwN8clk6JGLsC084h8swhQkvmwg5ss
bI4uVq2jVTbLlrl8TnEBB34qKqePBlJhim3ds3FOENcDdtjURJTwl01n+PbS2g2pGaYnLdgGzzTK
5s3e1aID1SsmxhV3U5ZiPiATiYxWY6d29CErPbJicXpK8JunffUR9GpPCoey1gqABrPmOv9mNzgu
1WAnW6Ytr1PWdxf8Yu5sE2wlaFi6gHGukC0dfyGK4JL6+S6CDc66zQ6wrSeckX7qXNrF/FkP85VA
dNvFk31fZ4wAVC3uHCcdcY2zs3ZxsjLCG/6ONHRWca5/hjaIdlml+UY45bTjI7RJYi8RGdF5nHZN
UXxkAjdAH1PjA66S+/i0R5ml4LN0n2BL824Kz2JVqYpDMFqfczVlt6Iy7ZHc71uFQWbTmyjZkqKk
bAsaDEEC8Zw28zUWm+4UNR46joTHXFhozrGta6DkPKU+JtzNmM/LLg7m4QJB2EMysgfKkuFi7XI/
Ga9zK1GXDl0LEMTa/Ij1gq+a8pu30vkpvxCQp+IqpWx37OKrCm/Tjd8WBaXqVvYyMgi4BELUPQ4y
eJeqaQ70WlpX89D9xHl1aBp+FJtHkgzhcMExTLxnxiE/QaMMlPgWrm+lIlLsYImYuDhdSFJnes3n
uDkUY57s24T4Wzp3YHzFW8DAY28nc/akNS98W4GGDxWkWPySbIJBk372TZyeqZSn2EtINBJqU4eP
BptGh+Gaww1XVTa2er0aMljDsjaA3wR1wGWbjtqFqp6hWh3CecLnsSdOhXPYHaccGzEoSKu5dxpO
07SH/3Ib+369tJdVt7qQPdiFWJLTuSkQn1EvMCtT8TOFh3HCSnNwk/4tmdO531vKwuWsVWjp6/CX
+3nAvZ1cwFi37+1f/mgGmqY9aHtJizsrmT3n3SBtXzRBRDoR/wwOwhdqfTKyHh0G1xuntm3M2KSF
5Y+6TEZM2hgpCJ5FhRy7I/rL+L3qEgmPmrxfFjEaAdj5aq/G78lJPBzKxDosirvUQLaB5F6RnsmS
mGjX/rqncivmSGit19fy10227sJ+BPAVkF1eft12mUYv6XO9XoJr0U/b3GI9Q+KGs3iK10vzYhv/
3K4X6f7Xndr8ul9Dd+SuDTRaXKZ4f7iCF7/u4+OvuzlYXPVk0trsGBCke8Ngowd+hrvg3KeFgw3J
C9uTSxk1ExIdaf7G2NLZ9qsSROjCt/gIYdo3aNB0RQOraEROPHKpM+S9QcfuTSDmgZuJa7XDhYc8
84SvMfiMMp3Y7H5OCBV+EVm/9/AQAR2lAatcR5bLigTxcbPdZQPQHnKb2WoGmlbdsFOleS9nSwCp
FiF+GCZutGTMfVq7b2NiLKZgrSCeM5a4OXYejmbE9BH8TH1KpnayHnKgDeMW715oHsoUo9OrI6E7
ccmbU/sAq4/gJu+YTWRO9CNl0LTAd+D+2NpAubp4G3bl0DbWsayqsuQI0CXiWjoaO9DkuKrYYzHo
6F6x8E1vClaO9ju8g5HdR9H0x8Y0BVe5F8MobeMoefExr350IcsvQOK4fQ7TYtY7tgY9nuI2frA7
h+DjMst0usbFY07pVC3O99AbQnNkIGCTsOucFcS6aeZ+vlyGrLqxOjZBQPmWGM8VA0umCaGVHeFV
hMOLZTob7ns2kUa1mxHvcalnrsdelnIk6GqUTgS3dSRHUQtT9zcY0eIhtXN9gUsz2HbrntOaVHOb
HdJtO0w5ZowMpnWGtGa89Xrnuv1FuHj2nWzs/A4zNROCMeJzbesYVxoEkeZbNMYOcVjf/xYr9cy9
iefT6W2sE6qMCeby8m17J9JvI8Vxt04KkntrdxaoDSBTwy5E8MSgPE/2R1QIf97ZIZEiU8sOawVn
8VdufB1tf80kzblmRmtDEp+RmyZAyYlrmgMuhc7disaJoT/HbRedoVuUhLzFkD/hjvrocldcQ3Rp
D03s4BcO/ZvFHfp9wQdQJv01I82RxGp2D0xzy9iwzs5aUsDBXRb6BUjLn3OTGfJDVR4dZpTp7egJ
Z980FCcOZJqpQfPC/sPyaQ/6+7mi/z/VqohY4b+PFR37D/1noWr9r3/PFDm+/1tENDKgBlHYAeCd
f+hU61dYbJAgEa/Iff9TpXK837DAe5SI+sTFQR7xh/0RKOJLLukf0pZ8bQUK/a1s5Ipb+pNEFdq2
iGzuN+sP5zg+f/JfJaqEIbKNX1TfjkHdPWFA6Hn3vezTGVpoRQnQtNdUSBWdbGkXF+MyNntZYbpi
s8+CbjN2c3tK3et0VtW0b7o8edCk2x6Y1aa3mY7c1xkf+ZODAPueUEGwr+pxU/dNfoM7ldEqk78t
xmH/ObHQYztrsB7wl3g7KCjTsxMDxtmEE/2TqpXNFxCUQ5gP3X3K1t0wf/IHeuz9oYIdAI77rN16
MoeqAxyTjmNzFQiXjMd/P95/hIDXeux//3w/rtnc/3rsv3/8NWy3/l9/ZOeC36I1NkcUTlJTzGTs
H8+56/3Go8o/UobARgJ01X9k5xwXqVbQFOc4HtmVQPwrBsz/FEHpojHOdihyF3S5/Y3k3F8zwFhr
UHvpg/NFiKzr/54R/lMGOFGY7mVbfINXbT8FnAT3JcrDuQJPtwOfL3hmhsb/fTFEdCe5ePd7xPi/
yl7fYQXuzP/8H3LVoP/0fq3flnd0TTnzkjuSd/mv7xetEL43g1upWgK/+x5U3nSs5iAmBZfWTNuw
da77HWBKHE/UbuLJlU/u2sUJfJhwco7Z9CLAf1ucYANR3Fn/KvGcSM6i7wgzfcdOnp5BLRkseZnP
H5E5TRbsTd9NyaHue1QdUkPiGiPg8EZikAJRAj1tcE35FfQPE+ZUTv6qG3UzEWBNpdNjPSzQSArg
NMqvPdeW4Tb9VVqqW34WqoGsug7obR0Cq/jZpWQ8vsnfu0+5660CluS3TS8qmb8JSA4ylAQOz0ds
igtG35z6FWUlKy4WjCchKci+tM7WodtHX1EFrGVHeK8u7920sj+5MWbfKkWZ1nFSDN0eQvqLrv0x
HJMXvjRBAZ/CaLEOXN2oqxt7juwb38mCR3xo04uFVMICMZsFaIgauMBHym+FYVYzSJtMuE765KhV
Oz3UBVEwjF0mZHooodwr1dunhoeKrTRaUI84hAfpsZ+s2qF9QlvXaTbBQevdyasRNVCTd1gRxW01
tqOGDdzWzmlKLBVtw8rCwUEFexTttfzlDApWP/bWmN5HTU7XBLeS+tPFAUH95RiE4w4OCEdIvYj3
eu3e5SiYWNAfGHGTg+PO3G0V9tB+5ywdJ1S6d5kdkz+bKyRBB2C9W+v8Tfli+NZJhtgb6nbmcGdH
MQnEsnOoZLKtvoWY73pond2U1RTQY92wL23gngfBGe05bQfBOSmcyXULfm8k1xlEAknryCVUcaGI
i0ZGN3R0pMtFlEAsx0rH91Yy+9EzWfyh+3yRmwgvGj3HJlA/DEu/v0twhW5lUjK2w8wFfJXcy6mu
IFbQ7FQVFEe5ftIjj+qk3bqxHq9Wi8LqKA5UzshATOQ4EBG+ww/CQtt4cYt9TQXgb81Yf08MPoGd
sNP6zCmzefZrl4ssbFV4ZAKr5KrbjyOO1nIsj9pHHNjSNhofZdzwvCxhhnNOzbWd7Is81v7O75MA
/FFtvrPDpQ8j/S+rV0a3NylGsBfI1Zz9F46vV+ukmPLePG8fKvg30MnysTvLtEn0caCh65Ap2yA8
kPNg5t8lfGM9LVcRHYIE3JeyGGjFIsa+DeXaPxQtfD+Ee2/Eg0tUQGwYRqKb5ODFaE/JR0NWdRwM
k15vynvKadb4L76m9ils0/o+y3HBk65pl+tmwvY/BSZ4r5JoefWwpMKNcrP+LnDC9JFC1vJm0fQk
7+Z2jH4OSxWBJIKq652dhCLiDdWHzZtPEy05AhyoNw4csqeZk3DDYtBFD8QC5xccXcUHrndsZHHc
Ocw8KoTOTTgAU9gQc6NY0dfuvA0jLgR7zFi5xRXMyQR7vfGhtWKOdXZcSBkVRLhsXRS4IKdOpw/J
Ze6AfuThtoiDzKb6xXbT+qfPy/KYU8/Y/kg9kLTwapbuOhKz0+Ggq8AheoEuacfLSqo8kCBI97Q9
j/sWu2sLwhdLNgZY5ZfpYYFJ6FAzGOAkOZBwDO3rpK2D4LuWjBPPZEPRpXZBTQSUEqYFYAzqxYRl
mAMJTLF2a0+JnyZ0eVPLTMVHs444ht5YL3zIzFgWAqo+FeeeEntITTKkRKRbTV9Z4OSS4NRc0ptl
IRxP+cEaTSg+RU+5yVFAZ5P5Afx3PpL+rsOSpQi6NNGyRS1cNK8rOlrKnWlHQL9uBYTwpEoyLQV5
Q9R/0IzNXAJWrT2vc29yP8xTHvmBklKm+TrEIo6VSuSga1yF/cGtbCyTkcznU2x1E/XLkaqEf163
KGp3c7wP8tRkfQWzLNQRa5wiK2e3VC1RZnE9m4jAETBkY8RToh2fvJqH057LkOpLeaxhd8mSdi1X
D08x9X7ut9au9UTEkjTyzumaNn5FoDM/56CJX0ai9dCTrMH+UdHz6V7gXxmbjSxs6nqgiKGqx8pn
rwuU/cZqF/+kRVjhi7X1zyyPwwukWsxoiWXRIWWQPGGEUde2IsnjHjU8BxekWg/jSALU5kGkDfe4
JIGpSPXCR687VGtyuM2nPzN/At8w8RceSCIl+3ipHaAVND/Qf1GtzmUSlgw9G0LUzywerdrOgB9v
WLEsYEv5akuaLWUuWulk455NyCVTOnDTY17reZelo+ATUlkdkkGTpfxoppiWjUDWINz0RMAJPbFa
vgxC8Qy/u+95vXNtf/dC1T71Jab3rcdGR2i4yOVDQl9lvxezS3W2S5Eg87eosL9azyceENVF8hjh
tIXFzzO9mQXTHvaJemLw11hDy6ZLZ4g61Nju8FGV+cxqo7LpPhjD8GXJm64jhc/tfFfDYuY8bkNn
Ok6VRyFnaygA2xVZMpp9UZrh2+hJlqwqm0HZFcaniqZATIyREeigJLeQD4dIG1HvV7Rnt4tSzE2b
oZJ0aCZhBdh3HoNg60WJ+51Zrku2nTzaR8LMZKBzvozcLcj1egK1CsYFOndG00UN2KsgmJbJG5/E
cr6zwRmjuoY5Yv1k4TrZsAQjQKC32peRmqAh923KGYQFeYA7FKW1uIbdUrAL1Vkfb1yL5YsjziI4
r1nr924FlsWLbPCt15wqCEk7EJGe3dICgUEF92FCEl+umlOYKEb7+JFY0UU7F/Ss5y55cq8Q+O1w
m9LpsqQsTIcZPfN+mhcJOgFiQHFhxmrw91wKiRjPS9Av284DjSp1KcU5pXwOqllA1H1wY8YeaQzl
2U5CVtx2FIglikDtFUNuGW3yDuDrJp7jge4mS/GkDoGMgxNhlshsabbNXsexTll83VQDetSO+d53
lnQOk7MMTHxGRWcq8/KO6aye/LvMGcL7gSEjTj+b8u1oClg/kgY2mS2s4IaQTfkeaTVe+51g7c7A
Zt7waE7vgRMo90DJ2whonyYHcrqDvLUnYRMOw8X8o+6W6W5c8GQfgL5Zr/zNhYQJkAxPFoI88L9Z
YnVzDP0uDCVC/6OSVckWRaczpI6at9OPnQyxrtOsdkqTqisz6z3MwvZrbjPKP1TVQzxrACK+TZwW
7uKY5ozRzPkrn1Z/UQ/r3EiGDaEGiEWwusiSZahsKSp/szgezOoJK/FUTHTeVyjeR6zYODT6AIPs
dqjC7BtiHpiFotcOs9gxZIo9W9awQAYkz4c5goanbdWU+JhskmGPRYasi4Yu1qp1MwGq7fKpIKdZ
jjA4c5YY6mxQBTFaNTjdJwC+rAB0wYDidCfaQBKiLJiyAPmiLgYNLB6Sc+JqpE7pISgUebfY8QcE
7yVaS7QYctzRQ2n9DNzEOi8DB0aES0e+lTzwd6bI/Puo68ILBrfktcIs952tUgkdMDixjLloIgaO
iIoJxclESCnK9r1Y3TCli36UOvHeNWvNgF3XEtYBMBuLQsARPKfFavaJM+S6cQggc89HGly3Hvh4
5UFX0BM3UbqEwxaXG3+JjuEduE7L0Q123ZlTaAOIDYIqCe4HB4kQpFpM4/B+7IL1P8fNm24xwjTd
sXf6HgKFpfF5Us/NfSaq2lsj8sxsKZmjZXYhpbWRdB3dytGJ3nTdDf4WEZyG5ISY6kVFBZB/yBIj
yMxrx/pRyjjRQE+SXl9RlGYYDvP9FnDoRTbueP+UeAxp58C0zzFxguOml1thCzoRY6LhlNCQULCZ
IQ4muEoFdVf0OzUQ39usuSuYS9DC4CVdDBlN5GKbuzn5QLp/o+9OXKRvmpfgGSGe2R+XG1gctYQa
tQWNpD+TUE7fyM/y6w6dyvsMFwLfG5yRndnxftvvpYo4t9ZrLR0rgP/cuk5MvZQVV3cDtHV8fFXF
z5NnafaZ+zY/hDvE0YNT5VC0DLWzT0XjSLkb20IefUPmk7PQaPFY1DacfUPHOsEUd2nFSQZlS9k1
joJoCyIU20XXWMtVwhlZ7yOAgFAZWFZxz1vUn8Mv7T3c3R5ASA1yYS2OUXiOeBPlczU2Ak72tC5T
ZIhWoKlv2Rhye7bjTRTNrt6xGWMPsaFCv/U6nCmL4hSy543Kh30HNpZf8ljT9c6ZCq4hR8RsPmTM
dlO0aK/GsQ8WEbYAwIqj55AX2EySjrxtwtEFFII9wO+QlpreDFeR8r/FJaBPvxhs3n8Ul5iM/9fT
x5gWf1ZQUTn/KS35QJQgxeH3k+4vbekf0hImQEfwDyZA+Lm/w+f+wDLh5rP5B5qv9OB8eO6/nH4u
FHo34Ite6KDHSvTVvyEtOXDp/yzyuF7A8+AHIO7Qq5B5Vu3pT9qSH0KwCRfuvHRGG/IU/Dfc2xfM
zz/j2lMN1jPeNzpOnCzvCH4HiT9hz2FgImCcYDbPsWIjrQQPf1+s/H/NExrY//FJ+V9l99F+denX
x18elfV/+kNtDwFi/W4DtZAN/yk0WsL+LSCRGCFMCidyoA/9U1O3wuA3O4ANyGfoSiRHvvZ3ngew
YH+ldAnA98z3MJqi1CM5htH/QemqZ8C7dRau9uueYrrW1ec8d6I0dCDwem3sAns1mIVGrTVj9ZrQ
TmffxX7gWPfCaihuaWgWb3U70mFNVaK7r9AsjXXtqaQmaVWEUY8DR87Z4sc3djr5Eycm8LU4vM2M
QEMt8LD406PxAz+zECaafhrOMHNKyF6cC8F+Q0xqKRJvoRSobTsSxr1l6u1M1zXXDTAHkU3QBujP
3H63TTfo/ayhv391/hBiI026WdOFjMS1B2HTusd6KhZdMQTtEi7WXWws2N4IDKFNB5nP0QflJo5y
ovIACnCCTMrr7N0wayc/4EldropkYDBAnNykZ5MWXHBXHnpTfZnJ093rUk3xAx8eofCx6KXaYTN3
1XVsqmh8zQ2xFSdMkp2vxgj8aTJHkBIlQiXKalA/8x3Kjyhq6puJjsoWx4+n6N9xY1GdghgYjiH/
gR8gAjOLe7AbvheR13SXs1biziwx6GR0WrpYr/zFSo/cfsPhrYuK5gJF1dkvRvgfedcyaEuxV7lr
0FpsLU24+IgAaG975i8vA5503GJYl/FjtDk5L7AWWbfNJ9xg29IuRrXNB/pK4nHwzblTbfU6Unq/
6/rZytnbNJXNUT8FW2uRizmMRsf0m9P3E1OoZ3O0wQFyygJDiRVXG0qgH1vCTfkLHC8r+2kIUhHc
xf/gcXRLUnlrFXRo7xobpBlJDOm6F4jMfcYnTWr+sg3xAn3ava+PYecgbUISIN+NpW5wfUJkk4ge
Qa8U5OIVnU8bhc67YxZv3YLZSNn/iU1wPue8PtM8oaIxv1tmlFE6kZV+DwEqHUjHZv6W2jCSbj5Z
ZFiJAdfjKXdx3YK8JPPJqQQq2exdTED6XxmfVtR4Y1AiQ0/f+7MOzXgXCWbIG8qy06elnchxW3Xb
TT9pYa67fYCYNuCDJNu4uNVocO1SeMCxw52bKt57WHXUvlRmPpk5cWkl9ia9LXDgOldOS62PWnQL
C0kXoIsES7Z9Web8EZcpFae0mSmL4dUmVibCeZJboDjrvWaqXhJgHaoXUely+KCUwDuAEVtO8Ugw
jKIHRT6CcsTY/cEbDEGjpL2ZJKixrvB0+eYEdp4DaIm2/kuia1+01ELdTSrHfNTG3t5A0j+YolvQ
2Wt/+DHCDHuNllSf3KCz3oa+z2N006XCzzdUxXUHu/cxgh9ANQcN8rs4gmJf4d/g4ewJc60St7lF
h/H55GnpBeHbx+Tzk74GSG81Eol+HBFK9xHuBE7gcZks2yXJUBcpPfT2fb+Ep4Wr436YUk73ce/l
4bVfOwkOGLuHBdQF2BK+hOe1r7QWFvUlkZVwOiFqm/wwUzCU73vA+Yp5uVpO4+oP3cJtdeOryU+L
a4L86YMDo+C1GZLquZvd8XXO52hH5Vxgk0Tukq3XuhyWywTiaEYTsR/qfVkF7d7JbfBuw+QfF5yC
d0MhXeeY9EaAAwgT7FtWDaarz6zwCmE2u3Y5UhBkzqL22gzRwOULSyrey7rLu51UQ76TnvYWHogZ
yBPGZFSAWEw0Xw3y2igTNjtfh2V1HFyvwVsyy3g74EKmKaJvw20ZF8kNt3MNU7Hy3QNVxaX73voL
4FLKplecScXasR2MRehrWDp/a8o1vo6ISONSMmIJCdhL0UiGTF6PzRC8xCHLN6bfZTDwqmfX2UyN
a4iiO1wYJyaqwTe3rbK7pU4iAIO0YMzkFieHO2LRDfGVFU8aoN1srrI2nh4rGeWHwpCH2dlF4DxQ
HuDfloTBX+BZNdbPRXdhviOrgGA0NzoRJestqWflzkUMBgyL75ZZBPF+drKUrincK9USvxjtpeQU
58hu7hrBEkNzdksecRzdbryXAULwyS1xbps0Dd4X3Cv1lu8xIib8b47OazlyGwqiX4QqBoAEXyfP
aJTDSvvC0ibmDCZ8vc/4xVW2N0gaEuF292n84dEBn2F3qtOl3bl1wsfnMy/DuDYx2IPiIfxok3lT
v8BfV2H2EphF3Fm/rQtEDEiZXI96ZupxE94IBnHzHKj2Nmf2ITtODl6tRqNhbstRcenlpO9RbLUm
X9xi5ncwBx5p7Bquzd8Bj8pnyrrUkVVebjygsjxixyZOWkS6Ogy8nhBLdIoErcyt+yw3Q/7YKu5A
+3jJ0/tklAzuRDDNEVm/0LQ7VGwaGKOuBPIzNKGZaVXr0Tr4nab5xd3n9leYit3XK/Lk5BU3eWmY
6AjZNP4IQivi/7XuRtSKAVtHDJ7tfVCoblRoJ1DwojeQudS7kQXBENOHssQUb2iiJpwF84AvrY8r
Gtycxl7CUM2PSG263hGGxr28oA7yFY2s8UHdmhRWQY2EwsrnAyt2U+MfOCfZAwJltAe76TKbkh1d
xiGFeO5BFu500cOwePysRJCck9FJcV56YIx/Uc7iFN2urtigyV6n8Xpgj3eflsq52W4GoqePnJlW
lr+8PM7W8NNKyowzT6589T1VhFCODHJWgqVuRbXNhimPe/IpRam3U0RDCtCwuKu5Ni6ifI/I8mNX
APQ7QE6Jc6BDGAahe/nFg5grahG3LS0EfFM1qYc+zor67KY5t3WOj8N8ZMudz4KBYbV18dDs2ZP4
mKKSsvUbAxEfElO9ob90lAybc6tAzdz6a+XvGkkwOSVh1ENq4wY8vYxFNZf3jhMVT3XEsrfxvbpd
TrXj0zrboF0+Mx9s1VbRyYo5F6r9D4/3nAG8ZKd9j4vVeXNay5eGDT96dxi/6C0D0/olTTP9Ez+9
+MqBvrT38QSt6pEqBQQZaZCd2yonmGcs/K2953nTUzfbis2YEWaI9lSE2Q/c1skvuoIl/U9mrLGO
F3Eir6PwCHJrK4ggYBQhigvck4xvRFXwH/6kaGPVktUvulHdclzChFOJx+jyE13UAedZOAYAY+vM
dblXkK8WgI3+SiTGUXC/BovREx2P0l8EUCJLIrI5qh673M92DIkK9iAHxGF2xFKBvzEJiOhKL/Or
RTz9YzMAa6tbs0LW02IQcdzuBmu9GbE2fRsFzyDV0AuG1G2X9zU3cUshlo14fAmJRoeYdlQKdeY+
uvIRGxiTGOpOPS/VsyVG+Q0nFYIpyDqX6oWx6WHJwgPn6xNjUe7UjFUWcQk8Iw9+yBKeSTkFe9pb
4IGPUR62lz5YKsrQKx01d71DYUl39GHoBQjJWNOaY9l6M4pzHsxv6yiLP0M4UJAeLqXYDcMwiW1Z
g7LbamLCHMFno18nj5nupV5kke0KB0fzYapzor6uh/PoYbW3ru5ySPE2R4Pu75sS1yhnXbqX7pGB
m++xh8ywT/j20SpcL/kFWiMxT6qm4eNiYJ4emVXHLz1PD+hyhWX+G3BshlBYjbreA4txupclgB7y
XNrAskjCXGMcNHm6Q7CECazeOzSqm9u5T+8GpDq9nQIMh0cSCgtm5J4eQuIxev4V10K5lyXy/Hrb
duAmN2MzRe+GLK84TG7tXRVHLmgIOdrxJrCiyffuPIEaF3kXdNvZzJB/ArYk2DiJksUefRI02lRG
ywWE1gxfULWh3IRxVdSMkyb7YpaB/oBaWH3uajAQGw71sM3wc+HM7CQrPh/HpK5xmbuKx8KbsUED
uv2XlQUWb9or1Buu8cBlCtUmD/k4+tlXQGIHHVzWYNy1alPvqWhtKJEy5o6qrdrTvyow7dhpVRxf
QsBzEs3IMLNmVw4yvJB5+tOv61ncse1iMCiSPhyeNJPev5TBFDXT3nxE1OWecCZVEI53jhXJ90L6
BDdmHzxXGDGzA5OydEJamrN7rp2o6/zpZkP7k8drgSs9yWiop8Ht6s26du/WvKKZbaSg50/rpfRA
6DFxil8S4NX0x0liIDV52/s3ykA2c+Kcg+oXAtxKBGgq76ae9uwAsYiDWpL8Cgt1axhDXv3hL9rI
Peyl9EOElhFz3jbVM9pE+MH3TC9R0LIebLDFAJVqq2GCcVIVIQjHuDHvk2O8+J4+jijcsyrREUsL
XOXfu5FQxOCzpew+8DgO2RuwoSnFEa3d4oVwYNVfKPDIgAI0CXe+bU3Aqzwvyew49zMoz3GPa4wU
XxVDrwNm5aefft4MyZEqv/VN1tZx9q0rZuSFXufTg7cE8U8MHw3HXLRpQ+XMaNcE2cZTCzU4Yb78
nR3TKoDKBVkeEnbuDfs/HXGRJy+jDZ0PV2vvnXqs8Vw5mW0/JBPRHWlq8+WzP+nnvK8tdZlazTzT
OJoo/iwsB2qKSWhvNk3WA24DaXROQr8TG8AbErEG3tsSJMUp7Gt9zNCC0D7SkLx+Ed+7S0zTaFy4
H8KpKp7KIVbEdupuYNEZiSPlE0e4nQqraGQ2OqunwJJ72PcMwA31CNK3AHwyUhxFsIAewXyOMwIX
UgSjH64ax9AUvmhQNienW9crnnyq5+ua2ruEvcujmKkhSLXtdB+E2xivWQdzr+WNriPVlD9SnoX6
vlUuV4pl4MoLIIRKkQ1uMoIBML/XA+gzj4swatbWlzI/xvWwnCuhi98NZ/5dzDT+dXHq2HnAEzTs
Sf8EjwA2unsypzUXiKUKuZCvWHWD0Knib+2W3FzwGgyPTTAzuh51Vl9UI5eH2W2W8auhOfFCCxvk
m3IN0zuth+luLAf7x/plGO4N+bSHMpHTcYmSFiAzpvFhq2vmPjuyf/al9uAhoNVkETnQaDGvBcoe
8h92XRIxNbzdrUnT4Y9Vaf8e++EUXAbQP3LbFk4HPSELo/eAwqvXG3Hilo9HsbSWwjCCWzTuHEdZ
r99KrO6rmKX7ka0i2Sa9FXZfwtI7Ntpjfo5aN3O07TwOZV5uHwAa8YlaTTYVphKt7rkJILgEMA/5
RIIZlatb8okwUDo/ghTUxwjGcrQLMyOoY1kHfTbp4u/pikyX6+iNKt5mkH5GnhIP4zSXCHeb5T3i
4ogms3XagVjokMai+FS54INzdNvrXZFx9id5wSn2iUu1jv9CP00+k1lx51x4Si+UhTYvOTX0M1dy
Qkc7zoGmfmxcRHfCvGXk7T3jOBdb+U5/5CzQ/nYD9NFPfKQBlT2jDiR8y7K9XVW9+4Jb6/LCjqZ+
Eih2oJpOPuU0Jqs+66jR6wXKQbb1MhU9Y7vta7rC++IV6aQL9sW6NAikAz56NCEg7mqFO4TbGkPE
OQ7r5tPKUHUACbL4KbEj9c5ZOXDj+b8hmn6cYDnZaNLvS8TLtR9muZZ3RRqa6QzSQoS73BPTt1qU
f+8HAq43OO4Hmc3TbytlW2IZDFLQMlFCqG1KfiQtcSBcZzNYEEImC4w7V52AIjYWLPiqXqvZuzG5
kwUxloDC8MCRODyw30fusQkSi20ohN6SxRWmtk7JpX92SI53Ozv2IkOArHlyXCNmNJIVEAp7cxeo
8ZwC6ntMR6YJY4DT/TVzI/j2PGL+N6USRNMpEaC+KFdheHHrVb/62KL2vC35EWp8cZZJGD8rofWT
45PO2VGwVwUnhNxiZ5QbXSKFQ4fBgdcclrUp3vG9VKeqGgkk24RL7wFvIs1aaMDdzyqmDfjDBOHs
3bUDogCLhQSEnfizOY8sVRU0vds4AttPBCuYao/4yF4Zvaa5FfBG8rKBGzmW9jk2af5TxIr19jZu
uCfPwuU/ItWFE8dEOb84ENNJgLzixzVr8cWRCmIX4/v6T8tmtivrEfFo8npu60L0YPq9ReBVYwrJ
ySFq4gv85tDbMk5079HiJ7XvFGboEqdiWffvoSnb8ZE48GL/NXi/njS70vqQW5ozYWcwnpsrqmBJ
76XTD1w2oATbdJa7FfdIt+9VmRX5zlbBTKlWzxr1EOY+WRCsSuV9azA/vftpJnFp+cutf45FKqCd
oBxWvW0zETDz9YKelBFYVaQKjd+jx1Z3SOVwA1oCdPeiZ0vVck7tckTvXdNKA/9ijc0hKbjkEiwE
N7fiFX/wAe74m15NTruB6EcPNcHw+hpULfKkO4/x1mdK+SdnylLsdMj99zCPls7JJoeDyyG/PQUe
htRDxpT6kVd5fa/Q5F/I6DEJ6LM5ldzJw4kOhXQtISdT1bfWGvomtGVI77EAhkvCUH4uYVBci2y8
rYLBQHrJXXlA9jPONH1qW+RwMJ4gW84E++m3y9K5/OwS4h+bSWjz5HureU/L2Snw4GlZnLW/ttG2
k3H2VqVTT2gfxiJhKgvQctf3VTBds7QmqzM5zs9yKDLgwvQlQH4Y1ml+X109/pxaTa6kwV1Tpf6Q
bCi85rDa+ytGo0UxT+rm8T1dDWsmiRRn3ZNX16cskFg2G6Jb65HltG6e40JEgBHXFJCsLCPGb5B8
WbyXqNPfecq4ZdNgawHxGZbto1e087EK2vonAP3kKoJq3eWw5/eQCMAV0WDKfGkKcBgyA1GnLIUe
tV2Zhd+MZmHxZ+xAyDJMS4kmE0DSvhHXGofxaapHdQ56Vz1OTeT8LPp5uvJ9tY9UBYrTlFp1lzcU
iB7r1BUj4Eyh/ta6KenHmMxKkDVoj7guk78ZxeXvRWfr9L5e6LvfDPMa/8irsn5OapGfYkNVMn0T
/XAB2krRZeIJSLkOaNRq0wwzsK5aZAwU/BKV+2Yp1r/90spfXSGGM3YEbAo0mXRk+TKy6MUKT6uT
tva20TyZ/OAGtvnpMYznNQob97mPqSdAWbaNvGTUUoOaA5qz7COqLfWuMvlwMnqiejHCO+bAF4us
fzAelbDHkkjCwBzAG/xdibrO5t80K2d7V6bRXbz6wY+aKiS5hbs8M/rzcnEFANuFfxk0wtCJsTNn
W+EBRztU2KTv2X+BH6bNHB3nhTOvL5b2IelKJTeMY5P5QOmpYZ4gfIt0IAMQmavoeOXGIHmeCM56
xNroHtljSQwodU+Mx7hde+VTs47jZ7x6yRt+tyBj2UoRIlQ/azjmVGSPTzLFSaUnDn3L1rayYrpW
pln2NNEV8axS9osH2lJwT/bDmjr/WPfiT9xJQXMJaKq9J3joPTFh5yPwK3Hqk0Z2O8/1A6wqsfQu
KiMs9UV5q/4eVVjex2UT7hXxjs+ohRCMVU1zQrVi0ifXr2Y4BBw8qwN+IcaWuGjn+sRCQza1GKp6
4xKcxRFn0uIxALT6XC7pWl9Epyu5yYJWf9ML47n7ku4NdhmYT7usjYuDkkz9EZowjrbA4MPtlNXY
mKzpgmVTFIVmbwGYorfNOtMBNvDLl1cTJsWx8rS6EA4dvq1deXll4Y9EvAKhd1Eq/JOKBJ2KOhAZ
KIG4qXAJjcPPlERsA7yJWG5ymAZYbaR2TX7GxX7D7M39emi1L/6O/so4BdMLU62sZyjDNXsEglUZ
uBic99dfmkPONXMGwaxXtMujO5Xyd+KNzcl2YnxhXVlgmZdVfIgnEV+VJ4Dohog36XHIO/K1lhK0
fK9Iv2+LkgqsF9oe8nA/+cCwDl3vMCaw5ZJvF+2U7z3Z0V01+NE/JzfOS9Ko5keZWFi9+RS1PzLj
TsysKlEVexwv6nnQgt4PhpTOv14G6z2jc7+5+BPeVJ7H1SyshqVsTl2UYIDiomMpQlmZvIEXiTDx
w3pPnsI2BedUrtGw3KWgGVPKhRrz6FPtrd9qatc7zMstDpWE/xQ8kUOJjow7fH1cs7Djat+o+c5I
hU0v0fC2jhrS4DaXGKLBwcPc2PXILiTrDQamo9G8LCzCMXJXQGb04Eyj9r/SaOnCPVZVjJ45Sbx2
17gCZCXUxNzdMfE0I+0RbH93feZUGLugO5d4OPGScMRcWyXvZ87Iv2Oru+yh7CdYPrIFfUUCBAz3
Lqx5EFnyivRHJLsBAUZM46vf5hMonVIEOy6U3LoyKUBqs5nILUnB/DUt0hkCKmZJzry5nnaB3097
7oQUHtEa0VFZqqtGMZMWfq68DcVcsQTZguuFeLSgngFMaMl0dxvAPjnOvP2vljQj6Ub+/mmzTnXf
b0MSVTzJEHAjqB45nTZd+MnvHWk18Nvzopm9oi2N39Yz3g8nGtY3nd9kKomVHqYgJia44K1vJSck
sp+XPOhs+UEscxZXHdZp96xkgupJbtYLEOqC5o1+3+A56JupvhS5BO1l7RCSQO8ILHKGbNrnmj7w
8NTiwhfHuGonyDBZG45f8RB7zU+ZDLb6a8FTrixEIdd/6WZ5feiKtiif/WjW5P1TasjZ9Qsz/+nr
qJ22Nh6l3tMkkgfbBQUPNROittiuwJt/M6diXMaBZf5ujY/3ueHHuXFlON/HWN3Sh5VYPTlLZAZu
0OnIDu8PtbvXMO/Lr2Dogm/PrFzOIuA1J1Iu/S8qJYzeyHxshxsjqIBR1zMmT87cw/3LmHtjtlWB
h8hRe8DXiD+E92VQL3ij1pHa805PzSN6gwMJtmUq8sZGE/ZMeQLQsXyRN64QU43xHedBbC/O1FRH
mAFLADGkjZAp6XIC1ONb0073npfRHOQyYRyI2Q232Tpzj/es8HhKbTKN/7BdW+8yTHWTXvhQ5R1i
A87Drurp9cMQZeH7lqpy35YAAONlbrrutiuvzVeMMs+c9P+B++0rtZgAPPpalnke59e6qbw9no31
k7wKFyNghkN6KVktpvPSZbN7ppQtPQedWAPUOuYUvq7m4hfDdbEHfuEt0CBaTx7phC3urfKzhcsR
PUXFaIAn+gN3+Z6h7Z0oI3hZQSlIZ6S81TpUE/DtTu5HhyR+xqmzoXmKK0LcduHwhi12pV6spKfj
vhfuXJ7dQCxbtUzunmZB5w5Ftv2xmiLk7V2mNVqp2ence5qy3ZdCQp284YFyzsHrqoIdvrFh5/Ry
phJwqct3szjCsQAiYrUrUYfIdBBi+FyaorvjKI5wtkiyJCXH3aB89/Rqv50xtbw/OBY+2PfgvkYo
FFV2XSiNsO6Jw40zO2TYmUV/0q2WZoeq9Lvg0XK74mYfDg12t6Yfs1duqiHuaLKd8hQnzHQANkXV
ZH8Og/XVukMuarNrMi7VuOcckUdkxeKUW9y1Gj0953vZtxPFyJbuoCA65k0QkQILp7neKUjiRv4i
+iV87MNEke4N087p2UnZJyxVikOVULJC33fItNK09iJ7V0J2ID6kxrt0Ko1uaDgnsVqfU97M+bNQ
WeI9Nc0UZp8Bhc8lJgAyCHg4eDMAsBIYc8SDBw2UWo+gm4jSN1RcEmfKC+doXadj4I1OE30BoY0a
A6uHW1SGM99p5xtCZcDBQoUJdOeYwfRhlmOLBSdf+uG1Q4DBJs6rmeZv2FQTAFAwBpnZX2j6FcWy
bZSSZqW2gkpJZztRJS3SHQHVNILJxFAaw/8tCnSiBoIT3gPoxbD5VfPUcMpfF9vQFCMyw6E49Jgl
8bhINV9p9IX44pKlv82zmWF3T9UC5f6JsERedduuK+MEsA62nHC3SEdOI9GnMsmprG4Zs50Ed9dm
4xK5GYtjAlmBQzJUKsZwulrNeEoZWUPopropuyu8pksfWTkM52mkXeTAyhR0cWzBOjbYe/kxDgqw
qNthqvfmuRxI0tVmbooLZIG2EdssM1P4t5FhH74TJ/Jp+Z6XrgKIQEXAjjqxUNL/0IcW8OJYsj06
sXYN7x/z5Y9G5JXZ68Ev6z1iP4tbrbCOnNsucYsHBmk+jTumnyFNp9rEx6aMo+gvRVfwx8lmcZlu
TmSjGn8nV7VGdIYv6mYHaqhhVvMe8WoO6S3CR4z1fRbMBJGJqdd89FMIBStXuTLP/RMlKulwh4HM
gHMPuBRzdMY/kv3pc7Sx22G9HsAVWcqgPHUsFyDr88tQtIlrXyks9NURKw1aPCclI51jyjQGGvWK
xaSnMazzVb0JLW6XbRPW+bQ1WprxRvKkWox4XJyGZ9QL05zCCJ421WGN4+/7opygtvZJwTgKIsSq
j06PYTg+sjbMDhRWh5doN4gOObgsVjH/RYIp++RAxl8kB74/1Z+B9jnD8zxni/Mv1/TGvkneivZX
lwiElX8qoxsMYbCuJSIWh2UbYXolgJlXGMmdhJ3IUeygtxo+0Yu//dINsHpIOxTHEn9JfxCUeMyM
hBkFI8ox19u0yVrS0EoDFOKs16fLZaI9HmAT5npQDdYtoqfIj2q2UfhxQrXboZ3z5rUDJxr9E0MA
yDrtaSK8llnFCVXFpAFQjLPUg71DDwxhMKZZ7l1SDMJDSlV9+G+g2YyYWUa1/N5juDwUu8J6Hi1I
Jem4+6mR9ZvjcVkGNeNG5a98cUxzWM2Ki3PYMHcvmSVtsNkkbnO2C06EtxEeS2yocBQqJzfVCe8w
dQgF+5GiJBoRmqaN9njDxuSzKTkEnWUqFvHzphEE54ENO/xieWzJBM5lW3zQ47b2D0NHxItSy8FN
Jipe2sTeRdUy4PH2ao/mpTFjrWO3GKFN3S4T2iNSlmRts489ndpDNCSO3JV9uQq2Spsu3zoYEu8L
UlOvrgyiODxvIoct4LWUgSiPNZcHAWXYbQdLkscOuS1ZsUKEZFTBKEJFdfD7lBR0jE4bMMyvKrC8
onZAqx1Ci2++248ce6MLs5zGnGnIU/YTNhkA1U7ENLHjpeq7aNdOa7uc8el43f00SqX/8c+Vi5Yj
oaY+aBzVHf0G1IDWl6W5ZaCIA/JEcvWJNRj+nAqAA7SxJT5gTizKF1oaki19nNwSWBNFAL6CfXji
VuGXM7bsOuZH81AjX0U/grrpVpAZwbQOVLElfnUZsC7ER89lrX5aAv7lFDoOpOFN7gwrzBiKUTRn
rCjFQfBErNXvtlb2Sc9QZ/X6+BzMSVMdStAaNMTXbe2/sH5gqjiis9vqJS+qtNyBrzEs50NZVes1
EXpyOHtPGb2mLnnf8UOWRjR/pyp1kr9B243FCytygxLVyiHe9aw13rUXppMHBpWF+eAKppOTTZgw
fYfkkkNg+R6zqUce8rl7t0sbkYqioo3g8pimhq4IdyaMxRET/WwNbObe0FXhWn2uWYOKupK7SuzF
ElJQB2m8wv0nw6Ul0OMY/QyhgfUOjeUxTCYPprWXK77Ix3ytYkmBweKCLzlX4TQuh8AYhyY6xoHd
9D21LiEMbvNqjHmeRrelNF6tQH/vGIOkU4eDC/TW42o1nxP0Hs37+xtqlZ0m+rObpfwNip9LIWOo
rDHBtiRm3PhXVxcKNiRIppbS6W4kfVU4+bxxQaeJPZ1+I1qUB9tY4O6vpHmRaWlb7zjf5PlXr2h0
e0pHdlK8OCT9vXRTR32dfwWTBQS+19mMW3ODT2Oyy6Fw0HmWG/ml8+8T5Y7ygVsUZSN4ZTBuPDX4
+sjeF1i3ihP2E5jYFXt48hl73joX+9ZUa4KkPw0Bh1UyTBo0vhz5SyMMdc85BJlgE5KNR2MJcNYt
xN7elXRXl8LKwf+Tzmn/BUdNPlciDeaNnwpzHbsW+CFAkaHe1r0DZFTAf8KwC1NAj7giQFsdY620
3fe68rlqU7g3mj3wPaehvqKY0pfY83tAqrEpqr9mYuz3iJfLm7+8kQoM9p8ukYAEhpB7HjU7cVAd
sUyOPLS2gI7GldaR65VAvXwgv5Yd+rijiSQnDIbAUWCYc9yYcvGBgicmw67sn2pQ9adYd2jovenS
k61t/7DgC6s2tWugE8Dx3hkiuCCh8tm+SMpbH1Oy2hYppsu/+gI0fzb5wUX5N5ziEvU+BaBCfAWB
5LcTRWWdIIv/0VJmssuC1PnmuCnpelTuncunsXWmllJMEAnRYWwQ/aholbBgVbkTlpjPFn+x/1RP
1fSYpkJ4ZI9Hqp0EJeAIi6t6gNZU7zzoCPf0DDkIx8ygz42eqleI6GB7ljp88aBTbSZLG9CWUa0H
FcVfMfixQnzU3Iz31LKOnyE2YqoQsvoYVm2ya/+vE4/n4SIil9Cak/TtK5cmuJVcLlJE2aiOIcN3
guJTrw23DBzLTxiLyMphvfxzwiRYH5F2Ek5ofSlPlAqmfwZa2WG08ozfVsvU+11K269bsBr0BgQr
7cz8esydwB15K1T2oEc//wn0AGcLxHn1jmEWX4ZcA04H0+if+6DW4IbT+OqRk6f4L8GY4sF/5RPu
SX6xvraYLZsRCw3s9B7TZA8qoc2r/ahK75T/781lrA70YF1Kb8Om4NDTzrWT6HUcPqX0aobbppj7
N8cofLt8wem9XyyzR9yLBzHpy+qe+DxUdaoDMLpQX+Ajioa2pahWeMSq+97SJbOuDwFsxC3aG0UA
AAX2bm2w4rCpeDwa3QKEkr7MLUYfTfsy8aFjseoEtY1+SjY95omowoy68xJdfpv6RcZNfcEOr9JJ
4rtlaHLsg1R+McoqDv6QL0dfW4jJvWBYOEqXOcGcZ+cFT8bjGtb1ZY1STuv5FFjmk7hYzdWzvKZc
7qrXUiDaMzHQVu3CTpV3AOW47QLX26QpV8btjLjLoDKt8HgFBR2xjS0QZ+GGLRgJwMrZQ+wxNyJB
4g17lEJ16wYsfNqpJSpFsXZ6J7yW6iMu85QsUkhyzvxiOE1OQQq5Yzh7jll7zqOBShbawpzTjqlk
WVfjXcZ//MQ8W79mI5dTbaW/mwxTYe4MOj1llT8/dnNBBYxOo3sKqWZsXwBCHtxpZgbtBAGtblWE
pcxXQp4o8BSXOFzkL4cJD5CMiMYqeV69Jr+Vh9X2vYlF+eYUpnmngCS6eEvv7cvBRRgFn5ucOLWi
asRTqohxj/ojLGcOmbQYyYR2kmvL6OQ6zvnQIN+47nWmqQAOUbN86q4LvX1fFTBeqkC721vAQZ+k
iUBopNADLsQHeAvdsaoe+9JgKNJsMnAyfEW+2k2vPXaW7GBKmMLLpGk4lThethz8snqj+8U8FCh6
n7WPmX8JFUhdZj6HngJdBNTI62hJNfUXz3Nxl8WUdW2pTJL7XgBTacs4FBvkg+DBsDnh7UTnZJdA
kzpBfOJ1C+jMeWMUba8jN/RP49A+hapNLx1m0mTjN0wHE4J72zQup6eo1ZaE9a2oiDHtQfm3mDNH
1GtUWrOTtrTQP10Ozk8DlUY9EYIuf21CPT+FfA7bW19ucnBZc/6ueFnbvWe5W3VY5b45f0Xrqaa+
YteAHXmpCXacQPxwud1UAf3TtluyHzn77BfguAxiWiFazk2AIYGPRzOXakLN2W6azYSUH6jfbR/H
r2nbS2YlHFyYtAxd5J18VI9yu7bDBKoWUYAKILStJy5OM/cBVb0PeIXv/NaP3kbtGXUemGUdx1vl
y6PF5uJuqP9c3pO4dh4SYi4IFG307DJDOjtEcs8NQkK7YXKv3cMaO9CpmTf/xYCp1NOyDOaVCeQg
DknWjdFu5Ow6844mjC/tCnB6Fw/lBMutqskT2+mcBkpc2P/z/q3PKz+Cfup0zTkfMOru25BkZIgP
09s05a3ueMkoqzmskwI4gZwXPNzKFXx8W+7wawLJ9X5zRGiCMTY9N3Fa7bOkqKuj00Xpeky82LGf
lWnDnJnkwu8/8YMv/R3zMzn+SZbUQ1YrM3RAlH3cPs5C1ZnIQyc7mxWv9F7IqBxm9I5GchhMoyGv
HwGzTjMDyigvnmMH7eF2w3djUtUKrCyEVCeJ/Du2u1myGtOziaK6jtBIQMR6WEaYF2c7B5oKNuTK
kn71tk2E/Z0T42KYmfmryq5gjlKsCOiEM4Ixv/oHRvKK00oxduMdJ7CIcvox8J/UAjr7GQyxdAAc
616fwbqmkgska+GFXZCePzXiAIlDYgS7LtHUiixiXm4V9AmTbZGovvxIhRunGOuwzx+gDgItLswI
YCjk/ocXkcDol8xCLoq68dVBUOhr/kAcHqF/1525sHaJb4ejRrdb1ch3LxoOPyC+C16ujkVkA2yy
GDFxJislt7kM01O8zJbcfZXB2r4FRmzuGPnVmq7rfug0w9FAIBbYQtoLj+Go0Aiy7FMcgUOGtNkd
XZZFvokp/MV5uHhx191lgBLCt1TyYzgqz0bdv2qaCoF1gJ8/Z9WOZf8UmaELfzKrnQ8MMzC9VmEY
pWwlbVl8DCv9eMdoRqXdmaRWhwSPb/ebTE1r2K1BX760gEazK+LLWDNlWIbQ3VULofnzalJCTXtn
NIQfobKRRzwzhezfuJR6KaGPor64UVCkeNNJ+T+lS01L26aN5wZLVcf+/0HZb+jv2pWkwm/l9owr
i5COoNiioK9M0BJpYC17VFByBhEtJ6iBFWrnzBSe9nTAxdRcipB5ZE2+gjj50FJo6s/xI+qoOCjT
F2ArkhK7uuNU34mduLPajBkKJHsVg6tf6pdwqhe6z/IyoMexHqJT6mbNYRydYrkKhq8x+kVRZvRN
dcP8O1IK9FCcx9Vdu8g8fI6x3/zFgDzn58BUNAgvJRv0LR5H+KJJkt/VIAe+OVswxluc4CT/4+jM
lhtVtiD6RURAUUXBq4RGW7bl2X4h3O7TzFMx8/V36b72OdEtywy7dmauVF72Xwb354y45tFTHNjL
Pe7f/+yOhvL1kOnUrb7gYJGhY/2lymnv4VMl0ixXzWeGI9Hw4GsBMTxgsQJml/AFxr/tKqFxDZbu
3CGcKBcl8Ebkrju6SxJ5wEFrZeE/50gX2MdBcpSlI6009r4sZWRhgxHjzDmYCBXWrNwPivSJNsNJ
HMpg7ctPq28WVLjWBGu+H2dNOXxq21Jvcsb2ZluWYiStBTKJ607X/X+rDsixirIC6s0DBEMOu/MV
w04CGCoY6UEKPchCHac9Y6rfhsKH+Q5ftCbfEcS9st7IegSiZJiZxuBvg/i4XpqcYoKNmVI8LAsW
sPySVAkIG9CiecbKcu27+mBLtjA7osE3Vm3cFQE6NM77+ZgaSEz9dulU9acF3Rr05wmqdxKFkyfK
7qys8kY77jK71jbGgDWXpXohWT8sy52nLejfINTNsIqwjdh8Y06Zimp+SDrSWvUWgVC2GgtPLyUB
HvbgFTQqBzcwm06bGth0XT68rmu6F3eIKcPzlO9wGTO9eJQTVRbIkFOe9/J35ZuiXALHaTzvFM2U
5qsy2A42imIshmsXFXPZGE3P9mlItNuYPQSrqt8lI4hlbolSLtWjU8uJf3YQIOwu/dDM1tWuk8yT
byyrMmgfvkmCQypZrnNCkr3BHb2o2rRAwwmU3ce4lPsoLEiQlv/6PHHErwPRh/Nz1WL4tamWCqmr
NVdoLrF75uBLcZbQLHaulNrgR62Fa093c8rX82JYhs87ifN1oKgwlyeVY4Ha2PVtP9VOs713DAtS
3PFwlXkqNfXJInN1xzMp3voj2tQZnz4uwiYef3NUxTDHi+SGgoGJTNOUnXUSTfbeBJUEWq+de2hE
5OhM0/MM2nVuRmmFSobJoSdayo6XKKk0dVt8LMl0appEWVvB58vJRVje3zWrb0XgymTf2gLaPk7r
Aj3JLTXUdI9FBhcpLGFashLvllSFkAJFwwerkU3Dvil6qLa64BewU3LoL6Yg9shDoa6uWGCjs2hU
/bJgjY04TZqZoiy3/ew7pIGwFrXcjENMkhehtpkeXYtuCpq6PQf7Ew7Y4YTfYr3LXZdQCV7cIiEo
xmuSFTEbgnEzlkGdHVro6/xRTpm3geDxmAcdh7B+FukT232vvpN1NHLl21N6VSqAKaO0vVxEiyeF
QzSyqYskOm5Z/nX2YzUgpN6kTxzrwJit5waEC2HXwrhw2IZSbGJqsStu7C63T25SC39XEoxp95WH
Pr/VUQJCmf67D9fJKPsKBt/hDJOjpBWYza0Hby2oMRhwse1kGtV2CBOGZ0bLxnWbAl+Bne93cbOv
pJMMl7WTnOKIunUrdoUcKYogEfU2LFab4GtOrOZVJ6UfbwfSOTwH26hbT6WrRufAy2T6WWqyBmRw
cOk0dNO+iWChrwFkb4WrjAySuRtxcBEEXQM6okZaf5tilieWvW6yjzr6AV0ruaGWkcHfPfrgfcLF
w/Jfokjs3rU6GJ+h16jupNU6vjqTp1myWEN2UE2U1Hs74Dy5L3Uvj12aiZnjs1PKx45NylNFpd65
lVOrHlrdm3NWkBRUCVM17RvziZrw4DT1nXdScM1+NSQV9hMJ63Ep8+aJ0zG/LqgmQ2l2HsmOXz3E
2REyhj5yqyT0oCQTA1jH0u2cLpztTvBmBUHN3KzBpTGYBI8tmLVkb7sL81uZWOikFs5W7DLRhLAO
uUsddJuYnZ0yp/LSHNv/+njmaMsZ3mPzt1JZRkdNc5exl+duBm78FSTINi9OidcpjMaOhYck0kZ+
I0E25j0tODRU/aHpdTqFwOmQevu4YWoac5HthMJCwLYgGE419Txw+xkHXgx1bu+N20bsv6AZM142
ZcvkLuwAoCL1cQ0KEhaC1PWui0Pn5naelwqyVEzbYD1Yw1NkZdl+za3yvIyR2U1yxHc09Mu1JPy4
tUyMyxCEdv+wgOU699x2LSdOaOqhMwL6hjN267V0dbtflCgfW645SFqNEwLwTeljK2hqdPD1Wvj8
LbybHktzKgbn3n0beDDBA+y1PCS+hb0pTUcgk3MbD2yA3QJXEYue2j4Zv88AtlttgK1giJrDivx1
trDmMHsPBID3uGEwOK864/ZNAbFsSyKJRJcygSkwsWnm2YjBU8sxxSBO3noafKYMIYMQZjU9yfbk
7HM3Z0+WOJH1l6B4cgBUnXwrgyd3s0a2exLDrV6zgi+oN4JtIjsWN/qW5IreYe0M1tbgmjqTMKv3
iRroRYCulX31tuO+KKHSFYcAKsV7aznzqWul4+4r1CJOhqkI6LZD7Wl2Kk2Kv9YweE9ttFrFsSQC
bG8rFx64aPLplzL0JJSEHq/V0uRhiZu5AhA542torBLMPwrtqUXMfcpgHT71vVtEzymq6GMzoL9g
Z/A4S+UYjljkV9QcibGL1a7i+FdvUgf7LK0tHAAnyC6/3kRvz09V1dE9agJ3WVW52uUQEnuEsVlx
HfsM11q56bGdPg5l3WeE3rFCWMuMZMjTIHtNWrvKjkNkezsHTYjhZxAhYvLMugxzdEZr+otUDgfg
nmgWRjCaYv5Nputt2ILs+sE6xjxUCa9YoT8QMkxad6EGB9/AywKPK6P0q7cPpgNIzmPz1tpoCFr8
+tZKHMymF7t12u6RNoHU24FT7vmmMqtiC8LIcSFh3JiQDWb0ABHKvE8tYJSN16uELyii58Ev2HCJ
innD9IXaTl4+PnPoTfyL7mmbKmvj3vvCzNmZSqQy2Lc12j1cx4Z0kg3yrP1AJskYUFHpzGl2zVzt
CQ6V2HiRV2koxraKWYFEgH2JuD7aI86D4QcfQXHX6UXd8iAA1ZI1UDoU0ViPEEZTzZ4gkw94PYp4
k0gqVk/xXHfUiWd0ELnwLTeszZcT/9l9cOlYAtJQsQQ8axbQzoWSIPEwBU5yttyuPILPaj45u1b9
/dIG83KampEeCCy57MY3vpYTaS3dxmzJ4Tuc+9thFTAbWa+6s0cqImdQncq1839pV3G6aGZl/oF2
ieQGp0xL6BUAMu8nSm3FOXIYK14n3dsMCjKIISGWTZSSC8hRtsqxxQuBdTI7Fr7JnyxZy/hAgz1p
y8mZiFE5JOvaty5Z1tTegEPycJeVi6Oav4Sm2jsIHx2tExrfdth1tgcLActqscPDzTRii7FvDyTY
6GUCOZAzDJZDd0S/C8jUAAsJeWtPjwyvxnySGSF5jkHNrU8+s5N/XOUYn9fFmr8ppVhYv9glLqGA
FtuFxM/1tkSePqmYgW8IXJMS8iES+Ve2sL+glSRd3xwcNVzRaLy4FyPOYw8iKaE75sQZMMl5bno0
pRY+6L1+vONHhL7ACcH8gxMdvYnV6dgntzj+siIVEqHHgUmACZPKV5mLXh80mkhUgBZoYnIaWGdi
Yoj4i8YbFY196frFwzFFw+FU7sZIE6RnEdxRPOlbIDF9CBQkt9CtRsx3/mpDm+gK6XYyhPwbBYdV
pOaP8IbmSi3RSmtSIVk6cimg/BeYTK90WXrP1a1Ih6DgEPbV4oCqGpsdzxfquIWPV5fqHn9+VSN2
DLVm/QEvXdA++8Apk7tEJ0lzcHkBZGxdKWw5TQqExy6mXncKkZfEfVeiUllkY061mwBRlbpeWPpO
qDcB61+34we7odEfI6x2Zxodil8LhMynSQAR8NIaI4LKPi6bkqzR3qZ3ncdmAsuBA4esUXxSa+91
inLcOZN0AZG86LaTJUxJid5KnAQEDPmYzk4HfL8D311NXGLh7+W+V/zQNfJCOMSDT4tI5M+aPnte
NL5Fdp6J6YBfY/nRUTcdTTsCFWCchW8jbzkoOKbTf9yIFW1YXtw/cKwU7mbwJTVK+CL/Ts6suJ5Y
tG4MyNvDWo/9BUcL4i7dIfQJ21nzCMPTOinomYd2pqGLwbhmwRcLxMsd34v10veKzHSy4lbNfBR/
Vjt9vRt7j++14CSws0knfNox9+a/xW46+9tasEyKfsXo7SwpUzm55DIc9dg+EjryT51js0TKodly
iopthdAVwxvLi3VmZ1NN9KMvNLxxpjl2bTJymkmq7JCyEcbMrxZMoY0xlnUstMNc0Sry+nvQlnQP
rS07ceLVHr9Z1fmK8Slfucr4Y9It3cTXVwTlgxmr7kKteX6Pb4iAWRHRhgHPhEAxRFzCaW1M1ET7
fXnmuCl3REL8vwAHSaSaTrpbXDgm2k0dJXE5wI2AFGA3YeAkafCqSuU271mTSCQlX080ebttcVS6
IYibJ13Bc8EnKI9YXHkm22gXki01JwAEONaAndUIAMWrY3rlI6jy20OKR2U4jq6Gmu3oyoE227sU
BpSskutdAZ4F64tGVScLO3pB62DnnhLyQQKSCmKzKuJDY7W280TOdBgvA3mSxzLJOff6E0v+J1t3
OPgxSUpcDehqB4dWWZZ9/OatjU98tYX/0c/bLMvWR0i8HX+FR5CHQPXHjFj2ypyJmVHKxCvvsDWn
0709LDkGvWkQ2aFseh/ot6+s7h7wb+Dcm9X2JGqlwHQf9VA7FcubD8yq2fcc5GODt9DHHMu7qHkz
Fucom3c34L8VX153mOiogXzgqAMZWZaPtHKPZF+bGWOiyO7yIcq/0qnQf11fetciDpS4rE45pXec
BzAy8nafyzBhl8Dild3zQwVr5td3i/Sx49d5xcLeE/LWReajiQkAvltvkE50Av0i3KvGi+zuXNEb
+AzsxEEBV4QYtt6E5wXxgpKn1eZEBnGW0VvoDXLDiMMwZjSdDeVgbGfmfcRf+F9BEXmNam4F8U7H
6cBZwDhEGbOkD/z9kjLxkXrBYvKuZ+zqBz/C8LKjEDU4LUPmH1yZNI/10KYDXw1wkZBP0xMpwpx3
6qppMdtpWYcPSr6bfx7N2nVYLB5R5spjQtvofABMT2VqsZ1p6663tMjF9zcG8/gwxyt1WZFb4zjV
tUFR9hPNIjuKsLBfVj8urpZuCn2xVhcni+Ki1QdrSrqzWKnrqxfHOxeuH/3Cah5vT2Gv03eqxrJ2
gXlV0tBs260Ose8W9FEWvf1YpJUJkSyja039+muOpZj+dkirNEUxX/gQk1aJRJdj9fNWQ15qG5SU
/kGBK9mbxey0p+9h4AsqbkHOCIu7olrtiAo/PcawWQeSQCVd1fBrj2qogDnPgmZGBG3xiVjv46vO
mRwg79LXgwGj7Z8tTvRyy6nf909LptYjqtZCCq4d5csihyh4xBzBia6pifleAvIXK6t+yw3LkTwC
yEi0cOHgrDtPlg3a0hKYqrZW5Avvq3BmN3s1VVcBPwTPLjLiWIFgPq75eVHLHRCfW2qgnFfSPDwY
sDgIcedQkv6QR+McdmlH/6xht8LHlbX3gsU/GK648zWHdAjHfFC2eCgV8M/aayDV2t6RF81HCuFt
wgH8Vkz+z2a0k29u2VgwWhGRpmDTj7Z/N00xfJ86qXFUEMmHa9kqP+KImAJg+OvIsdtrv7DVxWp7
XCpkoTpFRmAoV2SsDTsiSoA3kKQEdqvAtdNNq4flwo3S7pTqYBQVcxAWIsD+ntrDcFgtNoqbspVQ
hChVzKM9bg11zhbmcUH1xH1JsINQxeLGV3K7Df4ChyHB49x5KSLh/Ux+1laSeYGcypOwCJUcAUaR
GAB9QBC43gzY+gvClKDvx0uug0rcmlZGE47s2UE+OMuU3g+cIJJD6fasvLOR9demzt10PLi1RR44
61t9n5vanr6JySj3rSV/9dMqPmhiyiqjDoKHICHoDsJaOzm3F472drjdKbtlj2uvJ8m+aLM4fdGf
HY+OUsphJWWxboy9EtCOROeo5kV9D/PkOce41xy48TqhcCSdx3vDzqph+bv4efNiELhAZKJpYCak
PDNncb9Uea7/FX1VZx8IEHZ8xNmQlf8XvvGKtN4MaN9Rmdn7jctpN1eNlGEHOddHXtftSTJRoEiL
pivXvcHQxa0vSbb49lQGdxyC15Gf1V9/PI6y9/WQmo8IVSp9glCrH1gOrXloRuMbeDyoXzSLt6n1
XzkZ4+DP0eaMiMmTDG3Qui/0Ou+weBYERjUOZyfrjwYYawhMqIb9gYE9w0VaS/FmDSXeL5rH9Q+A
gtvBbaKrIfvqAmdGlFzwtg3zzEDtcWtA/UXHgS/DI0QIcszveGpxfoHp4tG8h/uES7RlfUulnj2t
w3G+0UjHgsXyh5tXrFVYLOYsiNQUYXEq13uq9WawXi0uqpAfviaHGwXsZYYM8dsYbj4iF895kKWH
bozLBgDbxFqicSarPo0gi+eNauMxgINDJPVxqBbRXy1HR5gkPS/FNdrxv3ipczO+9N2VW3m+wmJy
ztlYFk9qmvS6obhP/bLh9y94xfuwmEFikkJhsgTdhr37hvLqvE/RDreNSHrTQZOVyNqZvXD65TaB
Vhsi9e5DA9nfZXUyl7n6g8CPSSpCW4PXLvNHt6w1oRUh528oJMElzvFP0k2fzzYpTXs5zJKp4TCX
ViSBtDSt2hVLZr93+OlZKEoJsS/GB9wfudE0cLgmSUu8SZgmyvOqpu6+zYrx1fjYh0mUxFNxgIEz
5aGivthsIDdVzyvn5a2akuLBIHzPm8Dx1Rbq5wouAm+axjR46DHr7CyO+v9x+5OKsjrB9OWQBgVY
NfjRifru2T8OeYvKTvBrfWvWcZoPXikt+ZybDO0uxrxabL0AhssGN5fHOt4Ho/BFvHzlhu1iL7jS
LzetWw7mzYfPB5+BXdg84UpGirPnJRHZ2MRiASpnqky3o9+tX5jq+x8OCfnGbvsFOlw0Q5DSihVi
jF1tv3IAfHGSfGVfgLBg73sCZtmuREa9kY2wk0d717Exx2UOplKElQTPOC9Ote95QDXXJtYpzjM4
9PvKr9rL7PD6uxJhGsUlcAp5lqUsaV3QaGX0iivj3lmOB2/pBnn9hqXs+A557aohkmCpstknuvWT
hwKfdPYZuLV3ahXGTwhWQ6chMKTO9Dz2Tvnm18x8RUAdObpO3tzlVQ2qW3twbBbgUtL+mJJ6/hOV
tXWkdfbW8zEty3NhKd0jNnf1P3Wz3W6nwhjxRLDALfYMpRaewEJDeJJJmiy7OLKa+4JZ5gI5Ac0g
cGXXsifEInnyyyHa6YiFVbHnDMrI1ftT2RxMz2ESQ/4q2dZagX0tnPWWzl3cosFHNc3y6BD1PJe4
7EP4ZU3K4WNeT2Pkee4+wpGITarkWsejGwzUIlZzcHTrIH1SCu8RWC6neq2xZP8GbuRvBd6n+7Tp
zH+zyl0Hr+0IYyO27Qsv0hH5kvJBm6glVOoWOxJXl5wuI8b1c83GcgtypCPAWbNxfkKrISHoTGhy
5yBhP/kKszvF3STgnpTfy2rZ+2gmEcmIHtn80zZIpV0iGuQNzkMYOhna6+Z+jm24pelEvqdlxyF2
vkcFSZEP5d98mSjErmwEjraVCoeZYSQNbh2ZKDFT8JIiTtw3dZO/0cWHgZgvH8qZ4oYYvcg2YQmL
Sb9mnYUI2kyeS15RYWW85S8wDvS9PlWo0e21xS2PT1ab4i9sBOISiZxZhrq2vj0oF9QxaHXNnzUw
9XVNl/VPMmr5ZgWWpe9hNVYUXyNUcLOgBrqsPSp32ikbj83blEqflxO7lRsWbZzpTyUURKCHl+KJ
3o7xFLMB9PZL1q5WWJDIOPBiTehRs7PhkVcxZTprHFBjXZTOsskbJzvogbrXfQbi/V6NOe8HizkI
pCNXlAViMaj+sCKGOBoQvMAI0d12YEnfHdc1YJVoj9AjyFsWJ27MHt+Y254Mbk+5KYIlolOlwpAE
usrwKoRvRlQmBujvhR2kjQRdxs1+bXtKdlju9Z2LD4A5WgZ4e42I8cOZ3gvrsiUcx8VAH0gcBYS6
fUCpZxqpNTgbYEcVgVtCNQxuaGnIRA5JqT1pkXlbSZ/t5TSn40tWtQkptoZ0zrVIekbzaFmyvT2Q
cvcGexCPYBhWQVVO2SWn1SGcAUfLS14bttGgcRzTJhdmjfgyJoRawJEyRPC4X+2NbChEB2AfrOYR
viLOK4h4nX8/07yBkZFKWfdco6pz7YJexMJlxe2yk/1Yt3f0wACLT2OrIttGE/0SRmhdyzb2XJLU
fQv4ljwVzsIQ73BPhTmO0gzDfSyqf+3qVw8er69vN+v859mS41FaE8+lPMHI7NhirhB/qcXZSIz9
D1ldtBRL95P/2Cunel9Vlk+7ZmynF/aJOnkOyLLolM4Fen6/4tUJauBifoD24Dktm41+ILI+SvYO
/wDSl/JbctT4NxULsVSTzfpL1yLdxhhIfCLphlYhWQzu1a2UUfzU07y+MidTB2YlbGyKMPa6VR9p
IVqbN2+MavO3GP2YJl49pcQbujXOz/5qCJ0jDPHm1eh9K0bZwpf7wo8rcCG69P81kwreVZwA0EDp
5rWP24LrApW1G19ZBnJn7npSEA/KGp3oEcshRsRNaS+Ixgu1Sh+eX8jrbDl5fRyp4D25ssIAIZb6
RaYjxipbBsQXuwl6VEuZUb+xU7Ocs0b5300LgOq3Ionxp6KT1kPM9CrzO6kyaB4ifBbuCZahqnCW
+ZwFOsKgbDkqPObNN8e6dvlLhKrOQ2LJ4r+W9sbySd8oHzZaAEUrRyq8qoPBLURE3OdAuXF15J8z
nrwXBZDfgwOixc8oRu/oBi4mE91U/s6NPK5yigKqra315ODccM0OwAAHsHoOCM0AwVhPGa6o+bMd
pNd+wdsQGXPOEo/fnWinibdy6n3gNZi6Z64Ux7wDEWxhR8wBLQ3bmS0gAe46f+IZAQDGTAnWj46V
feuZeNfpILhrmcOh3EcOQCziboM8lvlcJqckE/E/LO26CnlSiycG1+Ec1Ku+7b2D/k/els1nk82E
LrI4bo8kPPrnDlDAofFN8zMCfXpo8U10NB/EFKVhrw4uXi/mdsOnsBGb8UMCq2Lqyf6wi5+caD9k
GFUI0rp+xV9Dd/cOdVRFYFux/PFbc0s1/Y3W1AVaXGMTpPo7A6/9xZObf3JlYIrY/UTyoU04OdHp
ocTZSEQVzE+rjeoy2U5qhwre9HsO4yNn+ZaBriBsovWWr9H5YtjTkFiSoqUNQBMp5oqerSEJNUjh
idIHfCqfhBgyTIDWKMerXRqu/o0gWdPc08bWNGHVLTBpVJ90hyDTIwuzGs9QSPwwTaF1dQSxpD9W
zpNKx4KBvGcjWBvFsYE+aN8iY9sZBbi1a0R9st21Unhfm/lvXzGO32eJzwJ4pLDkfiYH8ZMGaO3x
Lka6w6NmCzRUF5zpDHwiApzWFWty5ZyOE6ozOWpYN8/XyAWePW3JNdlHFqgoKBVRgJ/aN/H6klLL
AfcVX8fBpXcYd3TCgweSW2SHk2iXli4pbLeKfpmx7L+rvPIuGVGUCtGwTtV/Y5uVNi9UijDsDaZS
rpkbFLKNroSw6uKtTKE47gxTWrZfBCXghYBPvI+jZsl2laEeAgQFRWu/NuE954P2QwcLg4RQ+DaQ
W8g/fDwIyKJ4ZqPkDLNSvCD60XhCGBSXmK3pwaAVudhJGaFLOE1SH2iZN9uGM315r6eZiHWK0/VK
nY2moXCy1BPb7yjd5Q4M299eJAMXCCRRrz8w2pA3gbjIoXcUp4jBRoTITjj2/NkkVugGAzEF3EYE
L1VKzTEpz0NVVM2JqdJaj6vwLeu16sF4H/whidObZu/E96trgdhzac1p77qJ/f6l5+ppD3nXBcyB
kvVsGMdpf8/1u74D2uoK3kENZuS2x3FSe7aDJOKk7Z9kNkO+ad0qy4lxJBm3hS/d8WAr4FW7ZXAo
XWI+IFzhclKHXFQtp3q2sxlOmSh2AcZvlmeEOk6OqyCma39ASykFEcpNQTHxzrh1fI8okr2UqsER
krmyfA8KICaccOrkBzUr/gPV04ZCMo1Ys/Fw8ruFRbLFFekCmbJUXJZ42FZVdN95s3jjMZs57ece
u8+dBrezj9EsyMAWtMtuAgXe7/2GOcuYnbmbd4ZZJ9i4Lloo11QtzA5b6BiS+YJCRs4C7hILppsY
DzESyFddrVQs0lf1yCKegH9aVKyjfZxf+IKUnbJFEaSzKnYFiuAnbE3a3NeWjEM3slGJvMXudqtg
b8l1ZRYnCv1snfyvhgcS2NaGXcYLREErffZSlhcvCIlMBIEDnv3I1LEkbyvPwXgn4oRgFIemU4me
CH0mGg8qqdHSc7mcseIDfoMyelzI/DabVmaIGoUzaoIztzvZtqHVH3gZpsrexPgPWhbvBiYLxpF5
+uPzHS73LGFXkG2OQ6INt33VobL2XA0vK5dtfurxI5CC60nL4pf1/De/SKcf+Chu82ERqCDMUPEx
YpY658rT+j5jQ/OPk2WES9F0BXp8X7nvWSQi98h2O7tPOCpzPs1dEz9hThG39vUJcTqe4gv7IvSy
LEbYVeTANqyvJQu+UcprX1mgIpUzkzaS7MV3PLHUJ44Z67nOBc5Q2UlIu2BHLvMA+SQB54pGPjX1
Tw2i666rTLfn2EVaSdqlOI74G16TBDT+xSffHIKOsGzoZDKVWzwuxWPSGrGSwSY/vM2dCekf7cvd
ofIu9Y4fcHxZONy+YoT37INH5JGvaaL1brXnHPS/0vm5U6229nUT6Udv7Onv5uWLBxF7gejfk6Cs
fyeHDTQZY1Njz7O96C7VCzgV5Afx5iKkV6e5XCdzo/h06RHiQXSJO15+pOFu+7NNH5Aiut1tnfNZ
a8iGP0yhMnjssYyalzkecn3nw6tcX33a2bovAzJ0XzUBUNqAFh5JTyRz1ePKxjf0HbN8CkG28yZ+
/YNxiDHJbgHTVh4Wq2gwzbcsF+aMpho6tU2bLL+HkuwNV3d22ZjQpFaCvFI2nkpbmSPB2licjGHU
GHyFbt7W/I+bwlrMd2Ot86dlETwHadWSRurHA1AR5XE1tNVptETFOk/xEVHhFr990P6I32Zti+zi
+FBoniFhiAgnmCeOvDPWklLQBg/LjoWD92WDtLiS18yBndQBq6S1E5wXsViHJfMC3BwrHQ7gCjjX
g3vO/0sCa0ZSpkLlYeqrcv5pMx+T3ex5i4Z0M3QH6QzFuB8LkMDbAVO+u2XeLb9aT8BYbWoS41Oh
fArc2TQ/8obQLwWnV4wnbkLmo/LzPwBq2wtA75mOTey4T1CMs7BMeU7TJNivL1IHOY2Z2qoOLmn+
XSUjQqWRs+RkTCCx8GCyDzbD9lsyEVffxN4ov/qF/DcHYX5NM+f60KF499Ywb6XvFAIuLyQbmifS
MD94Uqc/0OyT4wxthuV9XpwLrDJHF5ggK3jZZCyPJ3XSWgP6SW8R5o1v97ahfGyd7pwuDdxdb+WU
PY1lbF+l9L2fruVhjfMnMceCVjjgF4P4ECwTWBINreDx0Efe0RMKYVveMD7YFPiUrIqTf2sq81dS
qssfMJMWdAsVuWh8hFeEjZ0az2QaPM6TXb10fOwv2LXmiQmVUUyCCyKVZqfXYpzUT5YJGpYsPQaX
wB695S6mFVMfCNoSW5mt2TvQGdSTLHDhZGlSOQ/SqTh8MSnsZIKXfmu34HdhruIcHZf1IrDcM2lC
fEZKx2I2BkmJbGXHayhtd/RCPEXpR520yXvBqZ+HfBc8JE3RvTRNCjaLeSb/GHT/mZpC8XXlGBq6
zq0u1GPJL4qbi7fEnUlA6j5Ljx79fKdVLn+bxJ8OWbyqa9GYLD/63Hg7l7devzFK6EfK5bDdeITu
7gfqqdvd1HsDyS2vPS2ty7eqm/6T+WPZGZIxe0E76/xHmdL2aOsU676GGZBt4jZFHsX2jUuWjmTI
7iqlyCQYo6M1U34YWr394gdyerBvhyx8I1y/yQSGEoNxcCfKLHq22SRseEkVoUT1QtugweTcNW56
Yku/W2Q+7ctEM2cRMTfU5iWNfx7HdgBpIq/jnACAk0t9toY0fl9G74WolbUX8PkuNq7nY1U5/pMm
TH5Yi3oZT04NJIBnETWzGVbpKnRcV5xTfj8QjFAPnI10J4kSMziMGbKo3hcew2dwd/xuUZoSNB6T
+h81OuZ6lNg0rpKX1TFLIvsD+wPVFZieEVU12A/PrEMeTq70JafH/gdrZvdKByRWoMLLPjBiilOl
YBAXgxhdXPigIbF4J78oRckurXpDSy5+OK/jc1UzLKtscPBNc6gKa9eFgpXriW5Nf2IdTL1U/kiw
YQjHxA+eE8QmjvRjGmMLszwU+0wWCT090LswVJT2EU/W9Hecm/nHzZyScbb/xm8470QxzXhVyyh4
t/wIt1psXdfbT4oJsl6owuAeuRFgiF3QQIuwAIIbUC8n2AE/QG/GY07FzhZcnbjDTsFB1NfzcNM8
qQYs5jo9a4I2fNQVWm6ZYuOwBaMO2NNtN7LRloCpNw4NGk8IVMCi2ftkMwOTEbnL4zA2NCJ0zQn0
QUfPy9B3T0G8Hvmug13TrtgBtYX8R6T2R2ANCI0zWuc5nc5EqtlWNl6f/fOdpNtYveDl1/GtrtCV
85d1CXw/HLyJ3hOIBx1RpnbL8bPghQaQ6zPmvHsb2AZanJGEGA9xST3Ro+F/WZ26JKod78AFxOIc
xM7/SDqv5UiRdos+EREkJoHbKsrLltRyN4Sk6cabhCQxT39W/ee2Y6ZbqoLMz+y9NoeqAGH9YI/I
+DXUpy3ueAimqGruKZaqe3++mc8lUoufpBN83n6FAykqQ7knKaQX0Dd4oi1i/QoFHszJF0CL+Az2
zF2IX7wZTSrlklcLQJSLOAzql7INSjiXZeWcQqbNn2Gg2sscjFjQKYd/qNyb37puH6ubw5JXNwn4
nwk72tjCEl9TVz22g0o/QjjmG81G9DEJZb2HjE7465SCdd0WfmRsDDYtl3ru/TSWqJ65sOazT6VF
7B9Yns3Yk+1zVC71M8UtJDk3ABdC7M7tCq24sd7c1AagyyyXTzDSR6YUNgNIfsxVMbtQS76cUfag
ts4K3AuIQlScVQHTA2rbDSV99K7mFCvB2AZHZEAAOIoKi21RqdehGmg2CQQaEB/5N2TqOuW7Vvo5
h8z/vxG1qf5jORU1O29JxYMya+pgaGBmROoqtHnlwuaa8uYH4gqBjjx+N8Gr0tmfMkmcB3JciqvH
2jyuhjmEPE79P28V6pBg5w5rVsRVPWa0rGnHehZmw4YNf3+rLLLfOXH0C73+Z5eQ6z0UYI9x1FMh
sCIlgqBWXyziJ2Ja7U5dzFAQy5yxxYYNwIDua4Gyk22l3zXmYg+0/Grs/2M6nMRD6E7ArOaxu+bS
DqFORflNeF6jAAqKG1p0BPmOO9x59d2JkB2/76ovVYjssKK+3xb9LR8dtll7WCCZPaW96a50KZwl
0nTmPxI9zKYbV6QEpqkZtXS+T4J9CjV9uwL42Q2rzPT+JlfY0lVOW2MBC2oXlcRWbaHvIAR31zkl
vQ9a1oZthrTPTsJst8esFSMmHnatyRWGBnJsjV2YfivnkUSIog2V3uVrRynboq4ikauLR4CVHCfL
G7A59I/uZOntMEVYW6f3LiNhFDQP1nPUTrBv0g8z4SuFohdh8kWpnM2zgWfOnl1ynOGpENars7C2
cV1T3tmB63wwo8k+TWB3p0hH0hxEVR4gRN7kRyXfD/ZwJ3tKGoZh+8CBv9grnDtb0saQxiQ9OTwT
BuwiVyewbtYpZ/HYHizNeNAzgXypcGW/BK6fxRH+N3K5IhhoweC8V2qwPyxwbdahyu3iZzQekhtu
rfq39IfpPkeNFQF3J6Zr6zDvv/nFKfZJ4Kg5Ocb8odGyunhT2G+VCRn1w33A0AF8J9HE/oI9HRHu
m8G76dghleZjd8yLEKNAzqqrDlIPpd/8N50RRuGWPBc2xvKW6hhFVfHB4IV/bIyea83mlIjUMyYB
Qj7DaXgvoNHjUZkXRutrmQ5/TLm8psmtRih40w4TWm6EwJ4fLzCFdlKH1QnjWfqkWDl83hIxSd2o
A8bat12DM2ccn3icKLmArh9YMjDVCO2afB27e+hDyJ/FUqrXCT7FtiyN228RJoibTjF7vWn93rA8
LPU5YehBNUXEMYFAIF7vVjDqO4JQhh8M2JFhmZU2HHBRjhLMD9yF3o2kz12n5/m3VQW7y5Hf4tef
cp6snFxoi2BtCFh4db46U06XmumMe6AECsFzswnHi8YDjuA2ry0muuhK4HL/Qp+Y35mf2IewinxF
0NXgPo9h22enUrDO3g+r52HkwQhnNgKb1j9HeFxFM2LSeMxs/R+Pr2gONRv7P06RT82XbUzzuPZr
9xTAfHiakJ3Q26lI4OwPp/KG6Qdhc0LN5pEqFdnAegtYnBNpq4ACRnLmellfaRw90uYhRWOC8srC
OQZuc6PoJfV0MfM0R18jfV6AUGrAvYFqyXpZkd0u/6mcV2ANAkizTJuQiYxrBtiQBMnmki8hNy9f
YFHUz8E0GiAca1eecyfIYOa1+c/iZIJbFW21vwdI41dPeACcaTeBE3snjY5ay2CA22eyaY50h2ik
CWQNHsUEei/UXkFjW63hS5aWPkA5g9jvxWb0m3NswLOhmhhdM+6QPTS7RAsrukMB48itJhZ8lxe+
vZsUfTd6QfiFZU7k357GNWNUh0TGjToom74kQs3jOkSF30Z3a9Y09kGb2fvL3rQ9l67O6QAJ9hAo
qJ3pjrfwhjwmhGAPtWT4zZFrPjLFIcunjjwPvXDios2E6MACMsRYRDB2b5gA2bAKGOtg89+OHkP1
vR8G6yeaG5+QZ2+Vf8xQLU2c2o1Uj5PGPEpIXY8aV28q7YML9Pu8uJHhHDq9LMbqqkgrJHha37uA
8ZpXFllEE/Mi0op82TSx7UfmoS5AYtCxTMFXQd/Pf9452E792aopuUhwGrbOwFRKoeRNh+VEr8CP
iTmqeIFmwjxqy65D8NOxD8XllXmlhCMFanWL36dJnt20JBI6RlyVzYrSlgF0fuRosFLBhNRN3WuE
pgLLMPrI7A8cxSJ5S+rRRJ8TJnl9NhNyfvwrrWUQahtodO3EbUROoXNAHaCnY8a7WtTseDJjAedo
Ezu/d5LEtYFTw3WC5haSAVGeyjQPZhKt1tXWZCypfq6JzNJ5RQnHHxWozqXAzk65kSbYwGhDTP6P
baQt/04VHJQJ0EJeeB16jkpO6ppViUrQV9Aflz44PNgv/Z7RMhhwLp71iiwkuvlXSMK8RoVtDUeV
gA4iRIXrZEMTJrDcdXYU11KRipSic9hglGUuls0pA2RE0sNnmc63vVTlmHs6XDKle8gXVGA4TLyN
7n1VHsd6WvXeRF79SZiGXZ+skqQCgR9ojJ3CLosj3TTZiXKZ1uIBzl0RHBYVuOFphrOWIOlsqDkB
yjhn4470KFB6WDz5dK8voHkgP24sr9P6UuuECQ7a/LaBsRXm8xVfE8rhxkhaaIebfXwo9Rz4x7pv
omkfWvmqMNi15tNxRvi8Gwqm2buje5mOA+5I5PhVH/Qv/Y3W0YpbVCOaV0HjfFMCE7xIHjW2IN6S
LT6PVO8FLK+vNh8Rh3jgrblrat95CjJ/uTGzNPKmQZKcckIcFi6nvnNlthfOVNV3/JNSESmqEORy
HEgiTS391ltL8IwAykyvZBQNjzIwHr8UMTSASlxXHZqhdoHaRUxkhKNo+H3kZRS0lT1xtmftH4qF
ZvwdYf78ElCHG8phOR5iJ8PAf49EoX/vqqwDbcuw/bmxRv0v8vCHHPG8ImmtkJQ+MEd0i0dPORQ+
bjjveOyyb9wVwXCymK5uZJcWjwXHQXUwU5WV+4boux8pycmJczyIxFwwukyPJVy3DBtozs8Jf7i+
AAyTRFVZTu7Fa9k5yz/m8eO1T1U7HqKlD38gxtl4qklQZMzoampoCVzDjslQb0+tV7T/DcBFmCvZ
Ftl0wzrZF5st2xd+0vm6zJ31xmtL+hNqIRLOwrEYg9PgJ+Jhomvx9o0w5SXTsH+pzjqOer55sso9
VbIh7hkYYNnA9s8CQxXRfQWJzYpTbBm0ipxA4jJVa/uGQ0cy9KdRQlUtHDLvvTkQ9G2OdGmSSGjr
H0hCKAIinDqEI5V01HdCCMed78vkPPpYybmwpxLujWixE8qBvWUcNJZ8XVNsHfwduECICk1b8Eqj
CO7IU8ArJS3IgTeHTmYY4VWyjlG3+eVbDRd9OtbjWP9Y1Yw4bWQ2yzObzwL7EICiH6/Ao4qPXiTB
Kwzz8oVvtGEn0FfDmdiP4EP49HBHhoAOGqTBID7Om3Dc903nk4xOD9weVpche4wzhe7TtT1v3vdI
4Aw+VxuD34Dn+zNfp6S7VD504DMi2Cz9r++zuthZetLpzpqUqk4JcMYcUiwhbFgtZvEC6Bz2tmTX
d8vzpFAbMQE+B/2oGIiIRJTbqqIk3Ex8mKBCOzDj3HKTfi7Qb11siJv5QXArfhOhSM/M/lZeqUoA
mprq9hPr0WZe0VgNcTh+UeGKn8aI7UVoUzm4VTGjLa4F57ZZOyc44HOB3MxJibt44OR9xklQf4jW
J/OWpxdDQWpgJMUkhUFi40okHkJxEJ1Mmufpa78wet6N4LPGLeMD9ykHHNbGit/hNTXQueLZ9dIt
6Fhxb+ncxpuSruVdqxtKr4Gha/3Z+1bf/2Gc2txZep1S/FtTl59p+7ydwqmhD0zWePZYhzUzCFA4
kR5y/DsmcvZZpJwaIkvMt6jDCiNNtTL7FHjo2AYt8C9vz1zanBT7QtQzxJsJJJS4e4u4mZz+D8Aw
ufznJDWBIJtaMML7LlyDTIHS05VHCkIjN0NvCzTTsJizqy4bPo1yERPpR56cI2g8EZOkeW6jYbdM
OPo3AurptK2s2iwHe7KS4mDyMHQP2mIc5iienU03Kf0TCvbbe1l1051AlNN9d8yTSwQNaa9PTMet
9K4jUFQeXFNISQVVAZGZGC5cq9kNUTf1lNxYSwuofBLXEMEmbN1gnTCTFXzU0qSTfWQtoPMvNryj
uvckfvOj43itfy0YNtsbux+79Vi1Axljbjs1/nGx+yI8cVtMDMTzG9RUp/TDsGgc9qWuDVJ9a3dd
8NpgiyRvCihU+q3N2HTnlNv/H0Et7Gn4svsXq0e9GQ9QQtYHL23sfyiT58cxnYBKdzlkF4wPwn5a
FDSDeJ6gxpz71gn+oWNgSyc9Ow+2AbLH8EzayBp8Keih8RgigdJQDKke6ip/CHrP2DvDTWzRF2GG
E8h6t0uVBec1jMhCprRiAlf0GVA/mO9xTbwkhwERyWJf2Ow7X1yAa6cKJA7lw9T8zgGi6I3pNRoS
48Nz3om0YTSgvRFAYlMp/djDDaGirA0lca5y/5XfKXmZfRssHHd2ZIOZSwhzKsKwHZ9zpIKnYmXL
f4Oo2Q/Y37O7VokPW7HqjTX8xsd1muGukIWnNj4Ql51q7RU7vuWeQyCDKQe1ROnehIl4x4+qi+dl
tH0AVczBtw7nLmsQy3kMoAvZOJ9rySCstZ4EGvS7gnlqua0Z9O07qyCQ8Jb70DeItnYVY/ITcokM
0shcRwdkY+z13aioP9ba4G+tXSKjDpOZrfKuX1yESkZADNMq4rMwSbKKHbQ01bHnStaqRBm7Ykdq
C+dvqfBEZfXMjdS2za2aCj9vrJgHfgb1AKKNXarLprVD6lSVziafWlhmTb18SbfuAe+uOFVszCln
z3FfU0bdu6QOb9QqI84op6A2tHX0AT/mP1hHHhhWMz2hN+T9L8aVl4C5rf8400RdwQbPHHhMVPeI
HtM3bWnvUIY8huW0ZORc1LmAoZ/RBvidW91DMUDrtET6b+fr8tx0tmTtWiLV3EV5Wd9FTlIeh6qQ
b21YcQeyyMZ31EMK3kwKxzhqwTArNtwJwS73kSUDHkqijdKRAzQNA9EhG0mkRgmOb06vPTHg5dQG
97nA4wxSA/GawSzDJgVKieutOz/xuEmBGTzkZSYfM4Rvd6EgaojpNPSigJEpWstO/YxUG2NM3ba8
mtUFg0QlHnnfLeNVl5KXX2w7uw6jqZbLgkFZd6h4BOw9yvWk5dNT3B3LoCDwNF059zvtjPl8Yp1r
J7Gpag14lsoCHwzvxguvNXGLjJbLbm+CbLTjwFNd+V0uhj2Cb80cuQXgLYACNRGFrznKKPQ2nYFN
hjZaZsA7CHwDQYB67ASk12dIPdutp/ZC8PrFNB/18jHYXdZsxTqE/eNspXq6Y9aCsUPi2PN49iOU
DZs0wZJ6SK0b55KTAGpVxyDF3VbOhCKAoU+EjNL2ooPXmerGsCXlh+sl9R+gU9zWaDr7G6U4ymAH
dMstAIgThBRERPNgP5yENJI963OCbtFL1IDKInLQ6LlHjmS3sQ1peQzNSLMbajQyZpEBv7yg+7zN
kZErbfOsVgu3US1GxlcQz1CYI5iOGycNXqBpsUnjny/eVdNynC1h1H25CWu+LdyjiBsED293HfDZ
8vXORHPuZrS7+L2wI2NLxS8LOiQMhnGP3NJ7gUYWsZpDuZGi8yu6/JCVlDw7zmxWlIXOohBiboKy
PuA+4jUnjxmqZ2YmWIwZ6KDYaxxvOeINmsy2b2btHvCoOtHBBXF0aiMALwg7MmMYnShV3OGOUOqg
S3YsOzF0pFFEcujApITW8OiNt3yMkPT5t9rqUPJpbCNX5ZWwZUEKIgsuTJgvnCSdbR+IkWGSyJNE
5mxOIrF76clWdLByNX32C6oDDHMTLsmXDcYMuYlWuYqLqKrYPrlJ/2oTSvi7LgMAbXKduO8R7LY0
+IEnbj+bCYO3NdV4f6g6Kxx1PRTcs1qGnBRBAvjcfbus5AXRinh0TA6VG68reXR7QJN6jVHE0iIi
T6YMJN3XrDHcbgc+n1tM87EDbPHP4Yv9ahj7hvfNUljzhUMTezSpcB6GOxqsZ15v/KzB3IfsrCLi
XqgIotwiqEbe+AAoF54jtM7Q5xL2OjxPdnmaFDisrRmW6NNKHMvZBsXNM4SStfFhmy69w6ph6D6R
lwJqo0Kw9yMtBUE4DmoEoq37SO89NE4IPt1waVFgjEPIvIl+ZqdbD16TU4GK2oxhBUPDKCcrLwPD
EZ/Bd+vnRzZuln3yHYmCzyRdDdTQmDDczZ3mEYJHIsctK67WZW9TD1e/QCJ/c49ONrA8Dj/OFBdR
cVM0tLeCGj+MWWdx4lRCEKKT4nOU8KfJw93xObQlZJqk806IV9z0xQuR1j2yah8I2PBbf/70hduq
PbBPZzyUVehEW8Qj0mcvixyL8K1w+M64SIYYVEBwG7kStLfN0B2/zHlFMCQePu0fUmlN/o4ivHf/
5OD57VdBy2VBiA7yCPMCz2eMEKUq70ZkgOCQKITPpbT639nVN5R5PTcHCsH0ZQwwjOy6VuArh0wz
h3e2FHlYw6Q2FZwG3zTLTs4tvNkAPSDLeX1TqVKRyn8wh1nmUTn44XmpneTf7I8FmVSVm/8umeju
asKrGaVAeeF7X70qIT8UOSWSoAgtUM9WlSULnLFPZHjtwBjXgXmE1RW5WpZaFqSMIP9mZmAMk9oO
nVKi5LlOkWZhqOiWF/4seI4Q3na71UVJt88YRDtbTPXDD4vY2YopVZQfj1Y2jI+MbcuMTbpugLCK
yaebHFAl3TtpWPsfVoKJ57SUBQMerzcEvEODHMvtnBTjnZlw+McLspNmx4ipU9sUp98VTQTdb9FD
6LMy33urFn+59Gj0BzCyXfAEqZloGrI3lD4t1KYctD3LFlBayAqhTo7ZkbSC4Z89tsWPNeTUwtOA
jPLkYDAWR5/b+nUBXfkPTFGinhoHo+ymc+r1YaSIeeyHwn9o0o51RMJhCsxmaq3ndOla664eVPWd
kQz/19MpAWCqQxzLYKAjloH8Ty+G3y+R5JmBQMmot6CqGdv9uYkHeV2tvHiQLBT/g2skftGoN09h
uiBOKzD7HVA7Qa21U5cEMRZWkOB6skbw/uU3sFYUyJE1mltSr3lCUMziAnXfCW7RxZbS2XuuFIDz
XdlIFGud5bHa7DsQXy+wM50u7hEb/nQ2fTlBFHb3JggdC7aEY+TDvg8HljlFzxTopjmLrviwSevy
RZFiFcevCoUkR1uHWdjYQRwsWcZaFTeC7uroO1F5zwwFrtLqLpR0ip9QsarZ552UD9IavD8wMq9l
u7wCYnyq8mJ+suaF8IZ+Fndoy2D99Fn6iF92eeh5pHLQ1nN5qhDinqRjkFygVs5OgxnknlumPCLG
Vi8k/CxXtvnrjg6PmMo5sL4QMNoXQno5n51R7rqBzK4C8NRehMPynkr9OjXehG6hKLZu5gaXGevQ
vWwGdM9laJ2bcLZje/A/Vx6UXeLrFwWwJm4A76FNINkOJU/DcpbJI/tYhYkmCjLzgVHhnYV9+Fth
dXq2NKQC6vv8mKGkJPe5ir46CSopFYbFWcfwdpO0VcWpOg77JfLklw9U6d3Kmhu9anTqp0YE9r07
ZckWOddXEhJOAy4y6JCsdhAgGIWoO+xOrys3/kbjDoCuZfUxZo2CVMM5/21t6HLLMlrnkriU57qA
0GBX/fKEeJB0jN4iUSgM+ws67PpSlmPx03Up8I+iLo49mYCPlhnXd8lLGdPGBjiE/PWLln05cX9i
bcjAjr7POc5F5vr+36Cz9QWm0g122Se/BZV8nIZrf4lUqO4c3EgY5ofmiIhrfBuRiLHYHdRjpAK6
6x5apGUH+rUnKg6MBo4T0DoLv1fzU2RBtNV97fyxEU1uQ186Jxjc7tEz2n1LilT+HfG4HXqHdCAk
COLJEUP5x/cL9eH6If290+I+dlhid71VvZATpg6rsjE04JLeWSBRZKeKg6i7v4SvNDswEgzxKkYS
F2PggictymjfuB7TXiRchwRuAvYXbyCeh3ijw1IhjqVUQRvmIkOLTVmK+0qZ/A0mUIVYmsIRTcm4
H4XUR1820z1IV5i+o2QAQBYRg8SI6SLuPnYXjE1O0A8WhC/FFLLimcMN5XL0xM0ia7jWS/AweeHL
iLPkvsxWJTmVh+nk2Fb1jR73in+k+3RHfDhRNiKTbecT+UzJW1tGe4sh2qdPO3RZhto5tAgiMJgy
rcU/Nxx5gJ5wC3/kA5ezqKzxHzZAPKv0jJU3D0+ccZ9Bs+bvpe9NMXBaRlEODKiGiEUozQPTdWZc
b3MOuT5rcP9Q/fsHx1OcCxAGcau6Q+BuE9KTrhUYKQNIo96JNqqOoIPVE9ljOEHrKTiteIP2ldAn
zHY2qpEuKmJSv2na9OD/WdCEfPJVTCQuWC8d1rxPq6RlQDzR3BEMR0qNh6YGiN+Imagh6vnYOZl3
9EGxEe8NqZAlc8PYJp3W31pkC9J/bfarUNiopvFdWDaqcdJkJdvYFDJCMo3MKWkEuN6mfHmRRIMT
gWul77JXyXYhsu+1NBmBoKuvgh8oKNNj6bKF3DT9ikUBTxwTeXSizk86DH4s4TmJjd/pAtp/6nZf
a1c/Z50PVmCQdwrYKFKbmoQM/o4Sz5iytwS06vcia8wL34nccF8HB4HrnQGzb/6zPTv6CCaEkNkM
7V4pv/Z2a4qYP4UiBvcX0UzcrKl4dReFicN3MHk6DbGnBGFfRdGiwi5gyK0IOYPiDz1Idwideo6r
tYKNh9C8O8kUYHnVoVbwWiawEhWDAo75WPk269ChXT/tmRyQOUGQz7LQubCe1TtvIpVQOAguAmjr
J5VEH5MP1F/TPV3zNMz/MfREP9Hl9P922Rb7IJdBjMMArwc1YcLMtdM/TsDQmoqXfBsm8yT4qADU
X+siNRooVDEHCIyi5AshguhW+L1KncMM3U0pI3o/Jt/bPonUMZ3q/zWkeDLoid7z0TYf2Pyo3VlY
tWdO4+yrSqVz6Xvz1zaoE+CjfeWecC/KIRp7IhhgnwCd2wrtGAgfTfrACgsrqMvOPEatha+/spe9
rXXzgFcF/ETZs0gZMvyibSEbhVWa1Rx4PfWti8K7L0KTPAp/LpAIWtnWHv03ULDpGwMYVtAo3h4t
q8o/J0YLz7PocRLWMOIVLMp7YgceSS1wnyoTiEO/zPmTawnz7lSIcXUp9A1LekO9Wl14UWHRH6II
aC+FoIvfC6TEA8YSnL9yNFtmPO1r69moYctJ7doocbZwncyeeZt8ynknqJYzYhCRbOOeW4PhX5kA
AUPmM7lXtjMJRnIjjorBYOxUOrmuVQiqISUdD51icm8C4oVpp0lHQujlfuMBw1YzzwNlojdyWuHO
vEBZgXqDSmN+A6XWprGM6Dg3vs2qTaeud7cseXePe5FdvkideGXo/mClnbiDMjlc5jlUZ7wU6j3o
aSClCNSOSfDy1afZM5BIlLRp+AQe98v2/A4dKsO6Te1g0ZFZ41wTsBd77S/DxXU6bh+uwb2Uo3sS
S3W9mYN3BFlBqC8di92Jng5LxAcyBdWott2U0pmF/hBtDAqwxxw75dmgb3gJfC3+aN1LqPE2iMNd
gttTbxpJA3yRhS+P4dDYJ0p3cZyXXpGTQXt/omeyKTta51OubnIqcfqf1UrrE7FmiPtEmt2IoEMg
U+7756Wt9bHJ5/kdx35zDHUD1I0PNoAwyEL0ZVbdeh/1rNTt2coufdS6r4UT8tOGQxExVuILvgE1
xkerL61taWWvcw7rkNgAwKASXpK3nWwCIoyBMTtj2EL2GqYs9T1GkaBZvexbDUkbiylJPoytH8CH
+c9OfuOY1UGSXNxBZo9VO9Z/cK0hg62AmUYj+bOsbMf2qykY0rBttH9Lh3CVRrdj3AeqggjdknNh
jcmVSA82ilCPf4jd9r4huhwmGldcPPA27oSol0MDp4RGEYl0w+xxdONhIcbtXAzsqW7I/ThPcjeL
2R8R3YhUEwGj1S7IsBPHy9lC1+vOrnR6SGYGoTw5xbYphLugu+RWSRR1gbvK9jfLjD74sw7e9Gzy
X+TB6CtAesU+RvJ/SyOQAXBm9BtNXPAhD9x3PWFu3USLP00xbvPqypikhBfu29aLgxPlc2yMQSHh
W8letn7ykE8yQ+dNm7Aj3Pgt00oTmSG9J/RNkMc4wUsqvrkhJcDDi1EQsYEthw3NR0KQwistKVo4
V6cx6sRw39e+dUhrIf5FxQTm4wZcJwkgozZP/FePeHdMQI56Qb7cQxdMFoAWJHLn9axJAyajh7Vh
NVK5Tv0Vs8z6DEzNortfAiZ7VWVOOeQhKrolIMuhC2OSBRMUnOn47bu1vW/drrm2uYxybhA7i1Mh
WPymIXEHbdJSHvR5BpU5kidirqMHVej+W3MV3U1VEPzBgjXGS6pZCtB4+yQ8uTwIql/LaMMwud0m
TK+/y470eFZR851gmHzM8Zdci4yMxNh17eazYK36i6sy2xOAyZqttPXT0IFhcMos/+0cFxWUNd7C
sxLvglyveFijmdDKxfLeGrSvcavrcZ9GIrjJ/7rwHUFH/4fVZHJy3Tp5W9T40LarPusCiH9D6M1P
SuO8w+nBsbEMziYDmnEDpQhQOyEp0KK09Blp5PA3GMy45/9LXq3Qph1WPrFzI2z9M4xlf+/Q6+Pu
CpY7mYj51KTc21PN2oYRpKMfcuqijvDYG43L1P9NSzM+NBD87n0f9xhiT6jq9ozFsKqLXzb+nO55
Zt04ukZ9jzMhsgz0zjOwrA3I5/Qvk6zykTag+1xmQzKNMqL5sxrnDTMd04uB7MFtpym2oy4YHyNo
x+XNGd4wHPL8d2Ohs8OUH0xELfjy3K/MNk3CPduMdXp1OqMeCqUNgPpZ1Rvy16ZnEIpmzytqE7xg
hWcm65E+BEyaEDP8z8+mnHW4zmFqzhrkyHAmJXE8ki9T3/dwQDdyos3aAMbVUMiqxuLczdPP0h8J
RMaIJjdVOlf7fErpMBkJv/lD32CgLdjTQmm9lqA7D0SOhZChbPJHMYXMiE/hHhnsFnhGNg7ouf9l
T+DkcA05uEhb8ZNROdCUox+qsyQ5ojKM5it5J6O8Q0JUxqRKJC9QNgSVPsSkFgz/LZes31ZApfe9
dHtiIcJbIEtYkActnOE/IJz5IzlZfv5llpDHbaZP4P3/Mzg5P1Lv6g/WIWVc8WFVW28N5a7wuRZT
xszvIWBTAkLntN1MlqTU1ci6GStNXsdMQbjHWTbdYY7E8JNxqf9vdxJ+oRH0CFAHHskRMu5WTC71
abVUnzOtjVhasZ8h/pH6pit3PfvG5wSn0W/Sw0ItVSJh4tXev9QfewYyjMTvOHUia+Pz5uBYGdQp
wGMv9/0cfIEthTTfLi5hQyBlji7xejxRGWUbuwbMcd1iWytoVUiTEhjyX+ApnbgvOswTWwBA/WUl
K+dl0mAh8Jtllyif1d+s74drEjUlllzVf+acSmfctCZOCWp9If6jOEWYeu9YoeqDJamH8tpHiLl4
VrMLHZ0fK7vv613kdf1VWHJ9s+pUXpbS8kOEeSgHETfUqPMYpUi+ksHew4nPYj37+dl1avRl86yv
qELtU8Qk+qNUhbPDTFcy2W4G/6EqLI2wk8pMPnWupT5yFpUcWoxQusRbsJOsXX6ckV5+Dmm6/Ein
Wp9UqMvHpVt9zgRyLUJli0cxSHKiTd28e8Spxjrx/oNvNZBLAdJ0qAfr25oIv5ldkx8DWGI30X7z
OcwO8/tbRkVSZ5LRlZ/9lAg/2AQ0zkUS6LiZjJvjxcdxBq8jDUCaga94SjIUUxuwkfKUGumC82mK
5xuAa2MyYqXkxJNdiA68BjargVrTqcIn/NP6Fbtyf9/Q45HnWe67CRnv6B7BwriHFa0DQyNvuSeB
0nyvQ2HBjliZ9heRwXKB3rRpBkophowpRvM5bE42lxl+/yjJ3PuxQxJlM/xHxlnJN0PXFG3Aqb1j
isBNbeE2+UySzjzgV56e1yzVp4arrcENS2iIJ3GVu7A0UPiCdWDpMoU78hnW/VjL6pBHyfQHiIq+
EHpdX8UtfwQUh4fkleUum0RAUszUBhFdLR91B9xmpIkFLoGrX+NWJmKGzhu7tSn0nshT/4tCapr3
zajJCkSPLC4SvbfYOxbrdvgGlNI9i7zD2EFJ5s72PhjVFhigczOBBA0XQic8J7xbpjkApDHnPtP3
IR9/AWgIB2mYzPjc0eLt+jZHxRPNkgCMm4dk76GSem9utPtnBs5C7sDDOWf0ZuyAGEPXPrF/vm9H
u5wS6ZVdI5MnXQds//KCsLYfTIvTMxPwVOyzdlLddkJ9Ml/cbEDTS2RdWjyhvHFIUKK/+XWlsN1t
XbFIuUfzP7SAh7Pik0kkmifCSLN1g90HQbMoZ7/e1h0fBgM3WT2ZvMdysRS1i2mtnOAhMhhHgs97
jC6ZiCF0yhHNoV5n695UN7wMKlkEZj03GzlMQflSRp5mmiXymt1MaYqMTJ4MHUMd9en/UXQmy40b
WxD9IkRgKhSwJQnO1ECN1gbRUrcwz6jC8PU+2Dy/CIfbMkUUbuXNPPk84ka6w1DCIJHkBlFo+Cwh
5ECGfuk41bHB2sGEUlR+jz/P6ljvBWCSTqVhrfxMGSz/CC6QG/KXYTx3erGWMyzL5hUQM0C4jmU1
8IR6ncQyaUX+E5BXNr+kqHhbugmsISBlucFvW4zkJwNuV2hfFVnGi03QlYchHUoqjPx4KI4aKBj4
+wkoGAnQBuwbhHbzMHo9AZWsyj9HTKqMhYTmvNWTTCecrpvgsqQdv5XUtBcgfXB/t5D4bKQztvc4
aLkCyzJg56ndBNJHa8C2CKfZN//lvUEVClkp85KCBOCuWTfAKfmPJGnTp7MFH68U4jyOSsoHkjoN
z31jUaRsGtK4zJYuo9D2rKrcdaBRmktpBfJIJZvZnsa8gIInp9T6s9JNmX51V/86YpT70qMKY5Ox
X3hl9dovVNFATdi3VKiNl9Qy3V9TK64uReI3NyAQ7iMdLfIj5jDnCosO+tpHXJJCC+sxtb7Ayg6i
rIHZBLxdIXca/wE7NU/waTVCq13W/h7TpeWHsmShukP2wpFBz9FhbIvxxUZv/TGG/I2aYPAtcYCW
SpadRIMLOUXPf0ALnzHd4smOcnvGVttOL5BW/AtXGgaPmKv5B+Z5ChyoR0VVAzMf5ToMgHFuCtv5
4OaIwKBL48CkHbyn3fQ7O1m6pzuFy56n0NbdMji22OwZJYg5oH4PyTO+C6pXcSAk/xyFr4OHAXC1
9z1zXH8AdToLYqSbiart2hmfaHTYVoKEOHC4J0KSd3+NKwYMkeRuP7xe4F2cxo5Oc7i4YYnPamcp
j9gezEPqFmN7j4OKkKvXZEe77wssIb462JQigqX02gcyLfKpGZDgtxGtXKAL5nFPzuQTg+N4Q7c2
L1ncyJMpfOvTHYboDCePhivfCOr/lqYNbrlevVKR+1oojO3KDNK/Mxf7g0nGmlwtqJEag00RsJB2
9cbO/as/2dPNgji4LWrTgxxKgg1PQ/LasjATG3fAHwoD8Y68bL0jCPo39Lr6J44s/eTX65AS3cAO
AbDEweFfZGE1j0wAfreOUstxWJ36OVPpZFv+cwL9FUwU3ITSklhXuqYkVr+40CoKYFdAoj9Kv/sN
2KvvAdtEXzMYpX8RXdzcjLX7JIAa7vOomTaObxzZhiF7lz4vbJNwzlV5FpEzr+fFk1b1W2yIZ8WI
ebJgq+w7eiIfgDrkrFM5othzHeOcVEkfRMa+spNmkyFYd7sJqPyt0qK8cJlFg/Pv7AhTvBWtd4ES
HBGGTcyEuXB8sZZidjd+B7+4GCkyrThxQhRldg449Q4YTLgusrtC71A4EmfxX0cqYjMo591ntxSy
1ik3xNcfZRNED8Zk3zJCcxtF5noPKImPqi+G3bxIvZ+noNmhBFfhYsARVaJvvkH4DXvsrMO+d92P
ZCYOSSn7ljkesCT4YiZYFguBKf0r3lLvLDT2486iQquL8NvpjtSzrYPXIoYZR40wRBjveyH+CNRR
V85FYqQ+VUnifbASv4gFo7jVpSkNyQJNVVn/zbP+a7f5rYeB0LfadpBQzfbiRGV2cKR3wq3q7jxf
1Gg6UXLEmlyEcZegItZi3tdDZz8h+fsXkc4XoHpozdH4ClDHZRZaQp248wWf5VdiKUnspgOOjVt5
j+fpDxBIFmwxfZLYOMFFUPK12gtjgqGLHY9PykRLKah855Qwz7Rx4OqZGrnrJtciY+fMbruRSdX+
Z+E53o9tDR24HXENX6jplN5WS94NPBlAWS1rM/lYeFnwiANMJPu5Xb0NjK+Ms3Phhr0GPDGunDyO
J1zUXe09tHg/8aNbyc6kDxdZjZ5yptWdRQoaN7w9HAmLYU0bLb1JdPGvdPj6DP5i3DumwLNvdv0R
mMu47fy0vkbO8Bawe3yJOwepKcPiqOkd7SPn0Ehn+rZMwXXC9a8SBYw7GMggEBfdHuYaUC3Cekeo
R/lDDzXm0AzGtwZevKFWa8AkTNbC97yepgyOoqNMO/lNvSAukbwYa6roib2amv1TEVj6AQPZjcAy
PePCZIvjz1UdOu4cnQppcNtlck7PSaWQNwAEHEZpWqwwCDGUlABAjsxa+mtpKnDJ2VKdnVnUHRre
f6S6hwFjWiHgaUhLcRnHjrmB7TUQILXShxbi0B6wVLtrgyZ9SyzjG1i7Gs9+aoDOJB39i93YBCcD
t/qA57/GN51S8m1Uk9gvHeW1CKfjdGKu5j1YO+oCzcY4ZlI1T3SxZP9xoccflbYunyV6W9rM9RNV
EPJqO3ofzD9unbpoRB352BUwBohiIXtYE1P0PNs76QDdIjNV/uQXjtgEvm3ced1gXBn/tBhvssOE
QPif6wzeX618vDNWPM9bncW9fWL9y7U+/U/1bvTo8Va6oCvuMRP4N1IOV+FIulazyo3Vjp3BR6Ux
4vOGBU81cE1I6fwppwIbdq2IkPLdZ0n2N+0ljvKgzXf8n+BsJkszX6ylij9Sg95qP7LlFoHOpxfI
+zM787921Pq5Tagxd4GRIBkU36Yf4ftIlqtPg8Fj2+D1MuPy2pZtx1bUzjEv52ZYUtezXXB+FBsh
/GY/j8p/Yy1MmqNQXCkVDSaHzO54K7UyuPrrkl2lqI+0KwHliGPTujRTxwuwEeUr+xU6Z3msJ9es
4XYk+RvXKw4kNm5E2Tj+3Ro5IBPsmMCOeqV8ZIf/GK9jI3i44pYvqj071WDvMeXXL1RzRxRdU8u0
s03K272YgGXJuPaFn4q2cjW8dQamuLLyPbr9anhJjWSWMtkyt8FKG2H7fJ8sfTbV9OG38T4YsFhV
hGuWyZngrlcNW2i7/Bs7c9PQ7WFAXJGMhKjYtyHN5Hu+UNwyzdmjKTxeWW0nztUY7Ysu/+6NAsQN
lP8AlKA388skZUawKf7bG4u6kOiBuzRyXsN10Q9uEDjI9Gl3mJNh/Rn6+NGzk/Xl5zniavhxf4it
tH/lVTqH5lgDAnHLofiUnuf9mJOV/eAvg6iSpHVIR139G8noKU0Jw4RKDZ+9szxqL0NcmNhibQeK
AZLF6++e3RzUALdEdt8xXuQtq6qMwNRkHkdR6SvLsbVAegW65KxrxkSHAivjllfINxPcGSTpdKoX
DhqXWPbJ7mYyI9MQp5u+o4RN6aYMkWCrg1CmT45MrfuO5o0t0IvX5RGJkLi/5GaVv/ULexglNQWe
qKSazWGdv9UO56o0YqKukH+Pyg8O4Nj/oXUvoKz7sIA5dklz/JUpcO8Tj4l7q43kMM2kv0anirJd
jwi+6yobonWqRoM1MHsN0bx1eHE27M3BqlgMvZNZAukU9Pbk7tqlXizigYTdaHJthgod9f8FjT6C
4SjZrpQ1qJngKc+IY8kIBwZhHnq55JyeaM7LLoxf8WHCNHHV1SdWHmzY6tWgqsyDLtKQOsKigIq+
wDY5xLL2GbyrXtPUBmHUgLh3UCN2w2rMj2bfWvtWuuWzJi8Y1umqFWYlDVB9wTBceo+xmx0tAnxE
S6f+D/799uC4xryn7Y/h25aw+pRqbnpJ7j50GkYSiM4lPOdmlcFtS9TfZJTTnz7vX3iALFo7i+m1
cjG8s2UVP1zTaWhwiFXf86bobjZZRFpGkY5tX311QhB22WgrvSejjYvaC+JV3WSIygFuQtdGqPHS
5hoM+hEP4XNjYXqeaS3cwCz5DnRVX8DQ1OEwJ0yLem0dz1kcXzqjaU+Dlwa7KSaBKCvmtjT+nsuO
l6M7uXuMGq+JVT02TcerFGl0AsIRy+PIOHRXbDPJCU24kNlDFWPqH3otjRfijqt4y57axqC7PvvW
u7Pi6bKAMQeLZnE0RPK8sN7BiZPXuxjv9LMRDU9FDmWXocIM0WrMsPHb7K+Jj4Bjhgd3EEF+mBCw
Qk6QDmITFqWQmktBA72hnlOlNDU/pDY2mH6zGCfRWtqXeulnI8isUOG1lnq3l3hmlQkGYK/5OZvG
lXsCJdz0YjC8XICBb++61K2OXZZAcIpgzHj+b9QnVxcvNeRT9jO5/4frgHdaoI8c7NERN8nRfjAy
EsAT34sq4uUIwcQK8exypUUsHcZ9E/njqy/iepcKP3ul++Dcss25ObJ1/pGrYVWnsujTIaq7ovZg
wDXKD9mpvce+qUjZcinyyd7ME26dekFRD8Z5ZP2FG3hnrkPHzoiYWgnmU6UdB/EZBPFDYLgjKjss
mNyhKuG8kIu+FfDzz3IBncg3t5FfQSn7e2c4Dw00A1ZcSPMnHP/4E5NgSC+JD5HfZuDY4GnPHpec
vYlStApkPB1vUVem26mx+s+FFR3yBwXcUGnSc6ri2DuVApdqjR7CLI8mBj4aUB/sHq6bdpE4B5JV
xY5nrT4AOuhItMD1c6maA88sMSszd9KYBISUD2WajEcYdnwyojA+mUKB4RMd22KTfFipkWxi7fLc
4IkkXTLzarzYcipf3Cke3nQr2oc6j819nyzjq0UbAPodctG599ApRDlfCk2hTm2XzIb0A/8CsQ4Y
J8c1UyUpdtphCwSAVcapKvb0LDUPbdM7e9Vbf/KgOgt/GH80d7gLAUCLs5fwy8S2y+l/Ez7o4pCX
roevsG3hAqTZEg0H2h1GtqtR9IR9W11iHXvZvUCscfejQA06eVbPsd9wZSbgiQqxSZq+t1jN1PK9
JT0RutRFP8kUQdpYBpzeGB4rl3dA3j9L6f9YKk3QqjrnUMDTCidvxpOc24GAy+xNocvVa78wSBxq
n+emVBKC0kSIKKb7B/96u+7rzAkYDqlbDOtuvvzVQ9r+mUv5d65671DoLg/Zfyc5PsKSZxm17biA
jnnORGl8+U0dUSG15texDxMx9W36eKEdt1xMC7UBLvsXdi/5Spu3zUpX2+Y0cB64OA3bdqBMhh8e
Gkay3uu5y9fnvo4bsvUEy92YjjYs1IO9XYLsJKoUs1zbaSyxc3vlyIRFgFscK7ap5o9e2TWAIVJU
HJbUXBavymFVeZbjmGHb6Cq+ptCtMCsOCTtBBAb6YVI+kT2GHU8eIAf0p6LCIrT1MJAdcK51rDXT
snunFYZoL0wZV5xLyAf1+CCxZ7HzNZRO1nkM44Qm8lqnGPFMdV2wLwNe8aQIlzL6j2l7ubvkqM0N
IXX7iESlTwq8wiuhZQlcBFPgeys1nH6siOXd1ON4yJMAy+XAP26affwLf1KFAVWYZyLxXyQ3quOC
gX0109EIW6697MYMTXQPQaWtQkfW7p3pfbjkE+QxzFcIeIG24sfI67wwDfheYnXHoNGMaLV29klP
TH9ONAt8Lrgd2FLJOoyQvTqb8EZZpqNDsvhnvcCmPMGGSB0fbRmssL/JkJGVdRLf3oCaoi6L7kaf
FAviGorJBs0hP7B4cLKwsDBuYOZPrDc71+/ZXCFDzjOMG2L/DqY90f72SQnmE0gpqrsdjnJ+zOnZ
3agEmxHPz26qlP+A18a7dTh1gRgDaWxdFr+zoFOJ98Hf1FHWPirnhA3Y+B7bDihXOHOQZLjDndpl
UVhAmjxCldNyPNNNv2zSRRcr7ceyLspM5K1nED4SDXHo5oFMCq6eKp0WABjmtfE8WSk5LZZBYUEx
++LUCyrC0WzZAlRBkhwHvyVtnUL4dos+2HXoMNhMOXm/mK4ws0eD+xYl9gef6qqA483dxEZ2XSK5
fFQu/MK6H7G0dTZ1mktaPVm5qUNfz/ips/ZODylL+wis89p4Yf3G6B+wANd1DvqeRTAeEgX/knXB
gGjOmwqoJ0wWyenLt2fudn6HhacxayaljL4yGt8C2vna6kILiaKUMvJZLPV5mK2TaAStkGqMyUdp
wWa/Ixm7qZ2MKTIYaY2CFP7YZPJ3Xvx/A0F+AjWQSQaDziscSgVuy8HFBLpQzx4OQtrcnQTeT/iE
sDjTrN7bfrU6Z5aKP3ARb2TQqHH3pJf+x4vkmZAn/QoWIXZg5Qz8lHot7DFon47uM0wQEgvzMD3w
/m2fJ5KZ84nIuUOUir/MeAxmTg00wIHKGPcps63zgPP1iKhaHrNsoCLEpqSPDV6wYz9Qs+a0sOra
cXaZsGfc/WDaJXCFD9J0WH8X5vcSGwfddrRYFlAW27FA30rs4Hke6VWQE6Ujxdyc/IYuKkxgxmdM
mS/Ix86MeJq8BXJga31VvUqaPe2iYENGSKGVJ4YDQ2h3LhesXlRjNo9+N9vHLh1XigNlcYGtiRE4
ATueLLuwnQqessC4j45d71wouPhjDTTcYrQnCoBabO7d2IOPGWjU9Ffc6vzV0LsGcp8C+8tQQltZ
IxH+V+1oMYdTNi/lxYR5/iKRauszZgH0Ct31J13WIzDTzo8e9MBj+8hCty7Cqc4hPSRzqca98BZi
sTv2flVP7Ka0L1O3Ht6tbl+mfLpntil2dqu/CRVNzXbWuC3Rh5j8moUeSKDnhGK7GOYOHqkYI5sA
PbCbuBkeyzTgFziZ4u80BM05QqfD1oj01/nFm2GQPIxndHQTO1gCOn3TEXiPieRObLSnKUabLDD3
5GaO3cIsYBNFxIFRazqruPgL/a5iLsZr7hZQ3ywZt9ui8Uvettlo2lvMCpRxz6P9zrFe/2MKWD4a
LpdT2C1yekFr1S/uAn08I4Z9tFAkz4Vhvq+E7JB6iT6MTTt4xf48EPVJRszhztCzojSbs2e2/olh
AuRFPskQuzmCnU1JyxNEhbkgk9xm5KHj6Cp4K+WPhqOt8cIOeD5DVvGwbvnNcMRmMQasOjAwZdxT
j1KP0c2yFqjSg8w/57Lw/jSUCd3dpXDeaXZlK9CW2t/YoKF5ijTVQVuWVTEZkYge7BJJIABwAGyy
cbu3jD/4oy3qZq+0G6JW0Ja4ENTd8yPajGVaEILmFI+Wsyej9J4CY7uNPhAzNDFIWiAis2mfzhOB
lXIU+XaWuv/r12zle9kiP3FS7X2PS3bNd9co0zkJwU0Afm/Jox1B2LV8B7ni0VuLo5la2SzdAY/C
Cp36884kJnJMy0A+1Ev+H3TxOFyIExONk+058bqHsl9ea1BVtmZlBJSJehpj6f4NMephIGu82N4I
7dtzJfvFsjA2nle2ICESodZ/12tUpcVPiRUkDFrV4sNKg4UQq5HvVRe5RxO+M57Nov5YvOzgpuWT
l6S/ucchQACfNPaQEU5gDcH7qxnbtRZDSCrCUyPbxgnMpEyB3Y3hgYZVj4BGwK8v3/Xg5ezKwG+j
w3LAdniZ9gbX/pOpnfy2aNL2Peozyg2LoiYKjj0WsmPOLUGScJtfFG3vT9Qm13xpZlRg1ep9Ggzi
gnzD1VmW6lCTZr7GAIb+pTAFgAkDfUJODrh+FHb9KOc5OLKVtnFgEUJfplbue+n/kxR+XygBYuSA
sH7gyIHQKjI+BB7jvZyYEXC0LqTAvPqzYZPgU0O6UD8zaLEVnbKOtW+/WcFU1GRaiva/CXsO+V1I
Usm+SKX9jLP8mRIH59yvuITI9h/8xhAPeATZZrJYpqfWyoHWJ9FzwpZyR7GlLXc46QeaQJQThLAg
57dWDdZ37GECtn3yUSqrrcdGWcw3LVRn81gFnbcTXV0+lkE27RySTXeAhiLYz/ztatM7joaTjcnp
wpKzeXeEbLu91sn4kuvCfliyiK+rk2ZHkpHFmVmQDYlnExAHXrnu1RluWR3R7zwaeBK8thj0fZSi
+TN0sfsfc8xwzuPZODTayi5BMgweeofhHoBsWT+I+Mk/c7YwvCOSF3Nf3eRU3EZXP9YskojSB0TG
xyIt7kul8j19HmvXCqGnbTB6Dixeg/JqyqpOJTde/setwE7TJM1WgWKOuv2XpuCA7I5jHSGWFx5x
ebaEFXLOZqkqILGjde/aiT+EZ5b29uLTyvp2P3JbybamSde9cGW0H6eKGjEaPGBzBDQbsvk8JS0s
UNSreplhGbGQPlaTFUdEOgbHOBmc5mTA6na893ZrTGgwVnRt28pWx2zgd/GyAC4Cy5l73IxdgNMU
9lCaqWFt7OgexaESSTbuLjSZgwAeebD6CNvuIjgX2hF+maCUDFVckwylNdizfhK2lo8AEij7bvgo
fhO5FCdVjNJgt8NxV5n0g4QjSbhHHxfZBVpVsOcbWDzNpfirSf2FkQULORFgDEkVdJuRpy0bCU/P
nqZRHfxE8S8QhMnIjLCGH9CQfrMmRhAfrGI89MI42qIsiO9Vzw53C5zwRBoQdChsiJsEzwuoMFYC
FksQyzPsg9O0fCgkp15ArZPZpTMIdbSZQFGx2Nxj2QOkMVU4vD3tTbeFvC5aUCsiBFwkP0yJKKaO
H0DKqrz6GNesD/BNO8HyKoY+8cKuk/2XbsyyoKuhnNNdNGGC3ZKI46HDHKH0OzAlzDZurcyrpEX7
HGS5EbzQxuaF0mrBsVbgU0L6ou1fizDws+fGkd5MWJd2GmPBZ9LD3Nvkievc2mgeaF7D9L3PgnSJ
Djjcqw4NqNRr5yBb+nwa0E8mux/SFy6AkxOCxUTOrlq/3PXGlH2KxM73DrcI74v7+KhOhm7GbO+a
PVWk8LRwqHmc2hd7TtvnugNPBf04kl/w72X5lCBgui+9cNkrAXmok2fNy6AOgyhoqkdg24JrHz3S
qjlrwp/TXovMEKuIllz7lCrHZkwz54W9JtEWx4z9fgMJhQ7CLfeQeJ9GBJaRaSiSRhizKYhuluJK
TtShzLoyfGb8Scx6RMyg4JdNFQLGqXRljuKBKxJ7b62haKV0MvuNq4lkF9zBNrJZpu4ye7ZVvEyg
W4zDkMrRjDaWbmv0EFxa9GQtf7qSdrqLC7zoDxFVe19UIl4e8V1mXdhFfTy/MaoR4EdnT6sf3+3F
M0NfKQ+F60dEGxUCUl+K/sEozNyi6T0fvU9yzXXz6DSWWA6sA3C3bBYLbXA7J7BWmg1ik4J8mIP+
jIyIMFhqu7zxalrAmq0xucXE4zcgVXPdMpm9MOwGtJvXzomoovjjuhm15tjYxI5XBL2vUWaph5RF
YnGNwdXipMEYdlqyrnQfrBoc742uhOrO5S8XRy5AI8duPpEbjiwwo5sk4Wff5D7cKsgxCvbjyOti
Rk7gbRkEZcHT6trUDChZN9aOUyf9ZDx0qFQ0m/Jt7nLVfgC4kxm/QezxYAn0oYsyFu8t5bPRmQ4x
0zqVyRBPVxbts6Dvl+vWFrh+8lGXXS13Y6SIsGg++GuZCnc84zmrekhyjn/EAtbb78R76TR1qQ49
eMzGPxkNHe8sQ1rxk05ueh3FwIQq2KGGwFvyMwyb4bEYrepormGS2qSNamM0SOwIGt5q7QeS846i
llNEWck4+qqZWMdnD/cxZxjt0k5puFS51H21XndLRYbJ66N0/J0IPNe7SiSy3WPAmYbvwtBB/J3R
cj6eTXu082sxSHXSHoopTUJdsWbRxw5PshFH5wbHkXnHmj3dCSQCA+x6TT+2Vy5A7SnCSbj9PGBe
srG/pRwXk5Ni/1qEq9JrRQYuezBLm/7GeLazs4NlvIFOk7hsybgr6wIBkQ6HY2VmGH2tNs5xyTjx
PdYBzQSi6Mjbq7KgJXLI5quBiXtg4SzSD2OpUNrdinbkx9aJDAywDhAtj7Zvecumxf9QCu/wxpgo
jY+Q4N/bphG7aorMu1831Umk3vAntgNPwjexhYW5klzYJVigzKYpfFuod7OuFI2uKB7oxVmdHhDF
qOcbdWwmB9sh4MDBTtyAE4dml6GL8GzjZ66/HC9WDpNCpgn9TezqT01sjj8URKnPJUfRTIi8FWoK
IYejh3Yx3JvVdmFFzSnqWxtLV9EvOMLN1qzPGVgOAKt5rBDbKHopJ9YuMKVBBhGVdxZ7+baUGMZ3
2ififp9NdbbaPJKUDo92Sv3s0I2me+u4ii93x8IGl0M4ktWG3I0g908vD9VGummfkpkuBnxklPZt
LGXQ/FNViEChZleLBou2P1x6Y1AugmYs/QcTKn8EWCK1/6u5zEBahGdnHRKatc4tmvaEx9Q23oCq
wSKgrEP58F5XnnKy7SzW1VzjehuI7NnPMem3SEgZhdpFFmMrMKN6Lbe2Kjh4DsxgbAq8uqeha1/z
Fr6CWA2+743qnOBXEw5Wj+RNa3jyQhN2MVhuYoV5sObeRM6sTVmIs0+X676OcE1uOwW96pqOytZ0
KjhVcmp8JoSjYs8f4lgc3pwuBYzWxDWX19Voc5IuxAYcuwB+KLKSP4z/fUj3G6aiGLjmU2Czurw0
Fta9++CtDsNhrm24pB2rTbx9NAE9KKvwyVynJMBpy6Jqig6BqbSdmvSdDnAvF1V70tZqDDRXJ80+
a4Lkl4YMy39ArvTKB+yWLi7QwPJbwsAWyjtSZCYkYa5s5NUjE3Ow9g47T/noBHHCZoV1xc5ZYK3u
GFLz+ToNvGCfzLpD9cJo1F5kOdbv5DsmRqXK6D8K027DPC0b65O5rTylTCdsnkXsAX3BrN2/NUTL
ExYvjrczOzaSBzuOoHB5iX/Kyi76K0H1o6Gr5gImOzpT2jxeZWqVkHL4CVwajXunw945EPvI2O9B
ChXYCXouYiy7+AtQPCcp4AVIjT2eq2Oyx0zfTzs3EYAB8VC52McclwUsacUkjC2CwpeqDJK18WJQ
i3/xXBsG16jIrgx8Fwi/1UIVhx76AEuiSppvfrWCm4FgIS3aS1qGOVvKchu0M7h8Epfc4wpOlW2m
W1nQVtc524TZ+T1VMnjkP5O9Hs5dtdpM5+RRstyyN7ZyhuTA4N1jIqZ0Qzx2+HRPhs9ilqD5hOcQ
5Clet7gVJisLZ353LNd7txNtPecqZ20+ro0EN79zuuFm0nVS3QYkmOinZMPHyWFLzlN4dBRbHbli
ojiiNdHSFMu0MNJdQIwyLnhN8P09GmPq8MrBlPIaT6W8SjmMRrahvMYobrPJnQc6VQIYfuLcbzZ9
achPJlPLeDZN1qSfJkTRA1an4l0RqBt/MOVCPuN97iSfcmA8OeBjb8Z7lc0J9S+TxMvjzc286xrK
QGi9lS4ZHVk/O4BqZ5LV3F13Hg06/Npq4hWXpcw0/q+V2fqhjC4LuRQ3d74Tkb6S1LNf6R6hgdzk
0nBK2a5Kdtoi/iQ2Ncw7HHIBjxa/8ugSwZEkydm0IRgQRTHSaMit00+Vy5bJFon3IDQXpDMYxlIs
G3AqM36oNk5XgIRD9v8NYSPGru2gx89RQADWTMq/nuXzx9qYIEP2WaOD54sR+hjNdnACfT+w4ucx
Cc1ZtfHFmbhPb3N89uVj1nqwH5CymH2LsfXAHQ42azzbzOF81NLrDRxeQkgydb5NBlf2eHKhXwZe
SI+DN30F4EkfDIvfnr1DOR7fVTUYTrWj+ar/hJVNZ3jbMIg4ZCr6Szy08oxAkGRbnBCrWOC5fOHc
zO1IJFowJ/2N5bt2ehKuZwWnKktlvrUN3hgbNFjsiIn0xpB413JFAl4+494yu4OaWw/ppZspA1IL
VVZk08Yt5j33WgHMg/Mnkirb5fSGLgR4o954x+0ZnXzZSQ5DsFXOvbardnpOyXvW2baATkROLG9j
X+ytwWq65zKZR1YXkFAJEQgsqHwJWg2GxNEn9Fh9xZBlU5k8wxYxhLhK+C/BDquygFCR1b311YKW
93aqY2reZrBJZuwqVhoUIKhkNZ6tYN1R1YktmnZXQxcJuEbLUcxql418J9l+0Ttd0MLN48D9a08o
MN7FkxLfGan7m8+39Egxtxwo9lvq6e4aJnpwO0aA0AcSKACFi8wlXt8hyHtOMHU7McOVK7oWTy2u
6vGbJVGS/PgNfcM3UtIFwVObdsC9jZAZ4cLM+nx4TlzFMt0Z/Ko4wP6xxB2NHHr9KJ3qkLSRgSbQ
RiXROCrsGk1Y/uiZpEvDrM7qCwaCItStKY/xhO10V9boT2oSMKdklciVORnzMS/djSJiZulYjH0f
Yqxz9kjpI54rNoEtXJxMla/D5Of5NTf9scbgvph/g6S1/iLUQPStDSew+MeBD361PDBit3SAbOJp
ABe+Sb2S1fJQuG8kOd0dkQkFTqwyLiaBZ4Y6tMHa2DWFb1Uw4YoCEkgEcgEfj11Ff5apH0MNpUO5
4MjiBXLnUBn2uY1dc80pst9WxNHevMJovD9mn3Q3DOEL0KWmPmBPoP2ENVLm4PuZ1R7K2MSyv1bo
NtAC3YTPI7NVCGKw41bT9MNetFjUUS398c4El9VvsNtwHfCW1ZLs4MBU04iZt0Crfc/fVi7ezbme
8JVD/I+3Ne2ZeJgbY86fKY5e/INWjGqnfnAjcfTr2GpeizVZhPQOQubPpOcJJmAFaSpbndNNc15A
lBEHl6atuBMscfqMK7xznwFojeTBXO1zGQ8SA1YNhdbNOJ7hKiYd7XwVY88r7DjuUTvbW0GYdWCI
UHipYte68HbsudY0WfLkD5QQbpTGS5hjsc5rcnMmKyiqQqik7MNGjsM/t1j34BnyzLmTPpwbrqTU
XtlD+1ancXBIheW0+9i2Eh8jl3Bfy6kPXgaVD69WFyT/JqAK5pcAzrCi3n3rL7bDEZd5LvQTQ3sC
kiSZMCTkoh15kSfgfTr+lD6oEU6NIU5eDTUb/yESzfcgztyIogkfvi3YPshf1wie3HPEZf1fawaI
RZwF3is4bNqQinxU82MBGP3WBAP/8UATHBpXXV3Godu0rk0Xakv/k/KSugtLi2Do1rX+5+y8luRG
rnX9KgpdH8QBMhNux9a5KN/Vlm3YJG8QHJID7z2efn+YfcNCV1QFjzQxUmhmlAUgc+Uyv0nGWy1i
vIgLqdG9DkEVfHdBYBk7MO5B+uQUOoQSz4WVtaV3TFTTB/IIH/TxK/KUmnkcldMO5D0JwtzoWpl5
htR3jEEKkw9mdXrruvdwXYoCY9cS06DUolV2mwLBTbBWxWYT1kmgjG2Lb8etKBhAI+CGxzazPO69
LXBAb3iCFOR+gQmSvDGS7rttxfT6xk4tNP4RBHqeBKOXIyWplR59Jp9/BXrVfXb0zrmH0aCNtDCc
ES9sgUio6xt98w1Xy7IvbqeSnlAOiIq76iHsmPzhFqwV3VdMbgCoAOKZGJkhM+hBuXR1wGPI3E40
yAjrKJw7AGJUrpW3A+65+ZrBPKOgoK175oIYVWHnazpWhdow+LzhoTPc7rErG/tBhHn6YqFl6D1q
Q4w/rfC6Adfkwm5cY5MZRU3e5xVuvhWoXgZI7ZfhIWwL83Og8Kq7YUhv16812Quk80QExsbFQ8am
lC5Qz13Bg+yRmNGQ6jewFjx4lQr/MgOjfDNVhcBN1Ok/kihxj8Bgyr+bUG/uotBRt0Xi+8leuB0G
SS7kCNp1fRr+TMd6lm2Vk99huKNZD7bHcOuhDrzApTYkJb4dTb0Sd2Ce6/IgO54YxBbKRm6QQdLK
BycsUUMWlvymuka7gWRf95/hpLk6bXcKUkTcK1jHv3KHy/8xVSm9XqYSU+7+NFWtovukbyM6TAJ5
L4wEuFIA2nly4H4xuPs3GfbBxspFeOzQdVPY3VN2gKaGH0+JMEQREoYYmRYTxsETmeaNZUVgYvux
cPE5Hzv/uYJo1m7b0YiREp8CKR8Bu2gtkFRS/uOAZQZrjBFkGU86/UPH9fBJ2NP4iH2wVTzhN5R8
zTKflmrv+haKD2ERQkCbvx0CtSCVMpjMmxr6i/asBIIX2cHwMQ5B2n2s3OKTplxkkLXIRDhv1RFz
RD7bAkfIz5uBi6SH7Zk5qFS7p0pYMTjtNdQ7CnNA24vfe/RQOsW+wSzatHvXmAgGcm02BfQw2lHh
4B/oNSMXLeQ0T34VJqd3ekn0AcJIQ4420hh89hGVK2CX51O1Ya4OB5xWymC/KSzRUAQHOhLdKbe2
mxC9QERnihVXllvdmYyc3i1vQMqjQSMioVOS+xT56YhNaoSmA7IRg8rhOCMAT2VpmjFuIQ10TOM9
TasG2ZaxC3z9njKyAbqXwNZkiC5zFcORgDgCVM5Rk0Y3HmYscyt6QzfkuwMvr86tQ2pkMDX8atAw
xHPMG2nZcY18CFkJarAIn1gvM+24+IVUbrr3e7PYy5KS+5dtzpukxaDjxnYFk8muCNMfQyRFRHFv
TJsOq3N7g483u7FvSxqtQYv92l9TD4P1kOSUHw+hZhf5oxBaW+4qoGH+2ugyldxo9aBb0K9VZt7H
fgxgEjc+iCd49hwG9j+ymLK39F8KSH6yh8lG2Iwo7W+t3kdFN4yT8hHZaq5yLy6G+5yJge6uqsYv
rdcEwqV6gb2QJv4K8JO2BdoGjLBAyQrAn9u/MwlEiyF0dWDydIx8sByFJu4TUu83gxwk/TRFWfhi
0bGldqNv/AOjDlI7R/nVJ6OuonyDt4Jzm3Guv0J3nNBMhr+7pSCjWcQs0xjilUnpMaCknqfWbZj7
/AVU7tEWxHXBQaiz1qrigfFaiPZpMMnS+mwZ9nhAmkDBls0wKaSZJ1etHaHwm8XlTS2LWHusqYGA
cBjSHB5z4ikTUUYK6bQZatu3QL248jVEChBEVOhmyTFkdr52ASa3xaZPI1Hdg6YN069ZAHr2m7Ks
rsXEEND72vLqpl/Hoa55T4EGQYjJuiJDgA+bC+tLjqSHra189MfEOyQghmSAutz4BvBRcS8GhagN
swbzu4tDnAclCedjTH6IRtZem2hepFQ5NO/vNcOLvV9uTt8KrTKCMrK63wq+qHXgWFUNzgWpbpT3
ssYJ+XNn0gDfRa0oDEiYum1vGUfBnPObftrCQsB72GYOhdxLoyb7zhlRPkCeYrLvMzxWbMZAI60P
d5vQz2F+g7DlK/2uAPwac1CSEAdKPkwoSRGVQ4Kw4/YYOUCGbghok/WMnXfpI46ieTU5c8EcMcG2
Tz4mk8zWhWcAaSRhDDLnraZLRaVepPbwk/Y5MFYqzxHUAu3GIqYNiSXW0P2SLk+4NlRIj8Id2vo1
ToJMrVO6QV9GYjHjUM0KUjKwcXitSa6fkqnTOFlB+Y6OjjqUhdFOd6XZUZaGyL3uLGQX/Ddl6APN
jMmIrZ/UGAryGuMt8ZIEpfM+YRHh+zshJkQ8BqI/sh+2EaOLpbzoNctz33ts4ejvsMxAML2Op5fW
QH1v9mju/PZNDYkRbN1uRDsVy7Iyaz5x7UQAntM0y99F6XM8YcEEXwkxzpd67G0aLsmEFS0+5OrJ
0ExXh4xQdh0dtWQCMJEq9WmkPtBvGqwxvuVO64TvAIxQMBvMKsZB2vHkc5d7Ap5QGVMSBb36IjCq
P8JDhlNLvmr6rw16Xc4nzEmptjg57vexG7q9Kw1IykOR3lbGDLmnSZq8k8COB9q/sCgdaTVbzJqR
SkTYv0EJDNjAeJ+aY/UOUSIcXmIn6cdqlXeCv3PukNJ0JLX90TDLnpH7Fq5XaNSgnNQWEOuytLK3
ExUzhBefWnA9Na4Mf3kITt4NI06NRyNyc2Z1cWMVe9FOJKCo8hX7IGwjhjJVib6LIGmFRsvUCx/f
wVLrrK+dB+yhSblhgDDZjfPU+crIufjUKtGhsGGmXd1tef2afpe5dl99NdD30d56SOLaeoLxtS4I
0urGsI0K/a/c1jr8GGQX/LTJT5ObqkMvQuCHYd/RzO6qg4Sg3G0QmUvBRrl1XDw6rtPDhqPS0sy/
6T+ZELs1lBaK5wTMdL41bBs+IrKYKGRDL+4Zr5pa4j9JDXU3PRzwethqU106z35UQSklh/HWjDgR
/kC6C9mqEM6ctuX32cV90es5+GOHyIyfAuqEuUdZv/Em0/kxMVLCqplT8OYjuwHOIkZ3GT6FhnEm
WaFI1vWU9u6GmkjIv9wMAu8a7WSmxOj+6CPJMNh8Zk0oGCAuBBOQdgEjshfZaNhUlExB0X20GFP2
It2ayHS1zJRs6gDEuMCciGDWqLX1BioKnV1/10tI2h0CpnItmca9gpHX411EdjJPyPXR+Z4hOIus
VSDKbMdQ2oPAihXscejz7C1tqoqBR9SOPsjKWbaT6hZE3y4gQYXh2yKqgqSen3xriWDDoxO7Ir41
ojZs6p0+Frb2XiC7ZX8tWhddxsbn3jmiugU6rzT47zTxaJ++onCQkBiTPD+KodXjaaUkMK5fum5F
vDcCi4sgMbps0wE4f+MgxMIn/lIggD29wxawfJR0ojRoX3JcA1+Y3Q4+FgqO/zcC2238qSwdhbw3
SIV9ovEOyYpt8E6YeZruN/yeDDwIZDh+Hxv8jYPEZ8oKLVSunNEHg23rPiUEA4pZN8n3o/ui9fNf
iee4NAAMkz9DN7B2ltPRa5rH3+MReLdZvVfh4P1ihOfk33suCkwjwXWTHmleVb1mSDOgHE8P8Nkz
S1oDMQJB3B/Cmb7HWlBAiiOxg9iHJzmeNQVBx2yBpd5bg94fkkkvbqug95pXwD6DfJ5FAqp9Ixok
CzZFW464ibQecUQFMOZfsCtKgxdGTII19RjOqdRwq9ljVmH9wpmIQjRymoDRUtTuStexH0vVxTfC
jsttaUT6Xza0Prj0IPOBo+FrU95Zk8CnirYYAK2JI7mDp6DrgKjCaW/kGUVQy9lwBqnR3lEeLRUa
Tghq6Ob0qdKAWW1UavZfMj8d3H2MceWIdpPn4pkgI7oRayTZM6wICR7IM6Di74lh+pIxBAMoamRT
NEKD4G5fM5OyZvFLMoxVJ0yneGVA50w3PgTQmKJndJBcIy6Wh8DsKkZHY3HPODKroOSYmfzRBlbx
5mitoRDuGXtzAnij8Q822dg9WVnV3gHisQ845mhwd2IB4CLrkSIYXdudW/4ZEq9u1k3vsilCRKz0
oX/X4UObdJigh+pdyhYOea/qQLLkY0qYuS8MmHjHqeZEGoHMNaF34stlwslNIyN/8d0ixXCPEAdU
ss3Jrz20UY4gUOku+ihkJ1vSrQkchqsKuY5B4Wb7vGUK6oNBVuijgy88pNZgxpz7rjK/gq7Mo4Zu
Q1TSF5gmgJPyoKAbsEI06oHzCQRseD/VaZIjbOB02lM3OT2GZqVr6Y9DaTT6kVgGiZAqrPpW4X3z
FOta4X22i1YzZ8kJUd0EnhC7EiLGEYvd8UGpkZmsFlr3I6VV/aWzmMGu6cSJn3RZ8vANN4bprdRs
sjZqQXudO7zWT7gjhm81U5w1ONjC/MnsYSqOeGe6t2mLr84azVOXOVSEERFUYpwNbpHcj5+4F6Am
URJIbRvapcv0OkrhNe7q1J6gsPQhR3Q4lkjmIQKs6PzifIcnKk7ShoW5A1Kobh+tjYTsQQB06WBQ
HuJGt+xo43M+SXVTs7Vfop7KclO3U091L0ftqXBGDZ5xOje07ybg5P6+j2DqYKPkmt03A9nF+HWs
h9hHgk6vaUuYvQtNBqIV3WQfralhp3V4bepriZ1Bqq1aVTCHKR28QBCzL4Q3ds+QAfyp/NvWq7aD
ttgVIzRKaFHNQN8yB7eWjZuuDLJGf0EvN8L/29MY7devoUQq73Pj5N1wD1BHK/yfLsl25O2Yn3HA
wHwPwOX3TgveGIe1FErvA7XehA2HsnXXTxCyQAjigJ8I1AdzpPp8oKfvTJs2F/m3sDLybh8prWSA
ZJRStfuIi6yFrjdAEMrWdgqEUx4YFwXB16BTRKzDiHfoWOyMDHyc2fz973/93//33z+G//J/5U95
MmJl9C/kr54AgTT1f/5tGP/+F2F9/p9vfv7n35QhqFSaNoouZG2uSYeLv/7j+3OIxxt/9/+RsZ82
sK+K757VlOWGyqffJ3pivFuCegK2HzxtiPOYcte6O1K9VA6T+yFmrhUCT7r8a+zTHyNsmtx4Rbhw
Oi13nqCe/himd6PVc+9/jQ3gHhtDFe4XA05LsxVdOqZ7jFSgA5dxQErxhytDyjdNodvSkqj2S3W6
slDMgLRA69/JFeN9lY7YsliA42zb8u8gR/4wPASuLq9puKePKxGck46h6JmjAWdj7n66KLApWkk2
eG8MQPr63pGthXBko8x0xTyW0dOq59gQmovaNJ5MAe8UIXzTTbidpU1bqGCausH1NdcPFm3aiCZW
1ZIUYLA54xM17K7jISq6l95oPefopxQ2d5cfYvHJpO5KJIUd01VCgbRyndNnELygyfQ7/Xm0jQ54
UjF8Qz2v29ZCR6pLktR8GYXwby6vOv+//rZrpSF0A4MVuphsFNNQ867+bdfmUx0HpmflL0g9YmJR
ZE5618UwC6ERT82adrDNfBnH2ZvAwZ3jyjY1z6wula3YrYL/0MXp6i1Y2aqu9fzFy/vmOU6l+eLX
M0wXfcQrS807fvmg0jGFBJhnuUrNW+i3B62F1BgIqPylbqgsM4Afa8hE1a6N3WFX2brzdvnFLj+n
IRQbEryhY7Ivhb74nCaCPeUA/eEZ10l4C4E7j1noYyAsF2YHGv7MjSzS48urfnyhrGrSwFeGIAk3
9dOnpMfBgzJ8e85jUvTVpFl/BTUdbKZm2vTjj9dim9IZc0wD3dNljGFvljotNu+Z0bl8I1FEtwQ6
Wjh3o2DTXV7szOtUUhm2IwzFoNVe7BQFCdyidT0bA810ftTrvo8zGwcpIAF/jWIdW8kkNMbt5XWN
j/tGsbBj8RWJo66cf9hv+8bUAI8KN/GeQV8dC01Wya6SaPH69Fqw2K6RqA/7qfqeWsa7mj161nHd
4DPgoVhREW0tiA899ZyL/ssTkiWvrtupK4f4zG+0KDjpQls0HXV98RvLoPD7GvGK51HhTLIKUou2
HHxpdZvV+D6GSV6+X34ty4DL7rYFcYp9xishhJy+lYBqeXICTT0LzjbAQPgDDU0B8NEWCs4SFamD
sjSm99BPml2IQe768g84s9GJlwa/g+6WYcnFRo87A5pI69vPVjuIm0TVdJKKxAOM27VXllre7MRI
NUOCiLMA2pDLkKcP60eD1zppYT0jaOduCni1O+D31ISM8/dZVNwWZH4r+K9yYxgeKht5DjigmtLD
5Wf+GKtN13BNfozOk+vm4pZrMHMBxz+Yz1rvCvRuB8e4KZLkC2x6Mv0cKdYu0ccNHNnwysofPzfX
ksOijsOVzms4fQPu1FeuWSj1DOSDCahmDvZmoP+0c6bYvGMo9ZiANdp5rTWDQ5zi9vKDf/zYJtcT
V6NhkFKAtjhdnhvKgTNQG88iIpM1oj4fEH0Kpo0M6+6vy2t9PEuWbesY1SnBsWfUdroWhtP4btSO
96wDZ9zptTsXdIG5ByLdrDN9iPaX1zM+fFUbbKW0CTIwknWkpE4XTEFcdI6eMuXzNaO4xdwwkoeO
iSet4dAzq53V9PpNis0NIlKjj82dPVnyZsTUbnqqkZz8KwdsL1eZquWdOcX9l9DkFkfSqIJ4XhRB
9OAGpvt4+WcvXpNlAWrnQNiWzp+l4S72YlePLaqxRnYrpmw6IBpWHXItNTZM5JJnP9CvHcKP60ld
WHwXtHtd2raL9XRwR3iixyUjSheb2qyHvY6SqIfYP1MLJMad3eUH/CeE/ZYw8ISAlnTHRtLLIQS4
i6DaAZrIQTGVtwyTmzdXaeleKZGtrUAfbkI5yS9ar2LM4AYwIUXaxPuJ8fVGp4jZmkIMV272ZRT6
399jkzawKxE3dBdn0EgQVWkFmkqAZrI0wNizkj/7qPCCv72COdxNFQyz0I+eRPsM1AxKw8ijvihc
ipyjxPL07coLWhQ8//wgcEiOlMRERiuLU8m8zgAz2fBJ/DTp1qhCg1RQmDWxQ81If8RDEiQx3VkU
jbBrHOXObDX976QQYbDpUsW48fIvOrNHDNt1XdPRhTNvl9OT5OpaT+Y/NCACrGTnRsb4gsDUuKf5
IH/pBl2jy+stTu78ArgUDNeygDsLXSz2ZNzigdPS67gtkY1GOxgpp/5exBYT7lICzD84ZWUNDxXt
7VcsNrvqyhYVc2hYbFGSWa5+3r9BIrZI3us2wTamDurbYEjGmwafOtRB9eGzG1YPZPwKLa3gcTav
/ZnOAxtqYMnlVNIzt3BPPeCXhMI4w51hZQOEQhnYcP72O1SWfKuPVl5ghS+jtO1DKBPgICltRnCz
3y+/xOVHc6ib+WAoQiruGPqrpx+tVggaUronNwU/Hcsby0TBxg4fuQPttYFnwfPl9RZ3ieU4lnJN
+NG6YCLuGotjHYgqsBEE124cx+10mJ50oAeGjaUP4W2VpCM3+JV9Of9f/v6ZHIeSlHtb8pyGbliL
k2tBUKDh7zRH1ejFwabtje/HiGhRo+q1ZZbDFsHF/MrmWFzZPKdjmxQDhiXMWc5xsTmxzBtTMJ+Y
Eji2w/gwhaJmPloJM5NDqRfVuEP1S9NuhtooGqb2gBvWUcv458rDy48/xNXRHRFcqKZD6rD4wJkO
vqeC+HXE3kfv7xi2Bc1zCqY85fq22vqLag0Lbm9L128jfZR6UsTWmmF8tbvQrO8apq76Z9q7Jl0S
pIT18GsvZ8scEL3Ibj5EIP3i5xJZDm+jM1xzf9QK9c2tAW6fwBO0lf5coNwaUMaW4OVQtUDJHmx0
E5CmFWOIW3TYF4Z+U6MPhLtPqgYGp2OUa3MhGurhsW/TtsPEMQRiv4Yspfmvsked+S0CYJ88kV+j
STj0w9CKFSYSaHNf3rMfzggFumtKiV4NNZ2w5lf8Ww0iwOzhiQBOyaozJqSx11srRoxI4oip+Elj
xbny0ebNcbpjWZATYvCHw5ebA89vC8Y1/G38yNKj3g/NJwRzixeMUf0rq3y40jhiLENtLTgU3LSL
5yqQcIkAnadHABt4OdM5vKmUxK1FdRLL50LcaClCi5iAB3Cf8CxJirRe28EYX0kwl5GcH0JdaYKR
MWjBuGoRFIZYInqJRcDRd1X/psok3GV4Ux8z3Pg6VOZnHcgwL46UvOWVl3DmeAhaUxbtApviYvmq
DdT58iI08A2BXri2six8TNEy2vbzLhwgdtyA+bExi8SEOKEl83R5a5350hQ1kn1FWq/kP1fMb186
SGsxjSloSj8zgL2CCU1/amEa/vkOFgDbdK5JcLy6tcgVuj5vbdzI+dIT9ETkTQfrXjreaO78qPff
gfPjAHD5yc4cGr6ojVYiORPiMYvNFdXBUARpEBxrhS2O6upbGITA6lvQZabAE+Pycuc2MxrMhg4K
nD/YzqdnptLjsWEkFhx7K+EaHeKK+OYRPIYh3iH1gFVKUqCzMUbFne8xIhidxnjUq/LH5R/yIStg
M9Mip+9kW3MbeJmWdGoAQVD56REZVYG/+mAPzhGyzhB/URiWTqsS3yr5bahB7q2poES4sXI6xqvJ
MTX/Z2wPevHotQLJVeRaqsnSVow3TLmpDNcXcpWTS0bHKJz64mECltQ9loYN3d/VETqq16nXuvKQ
Z6oChQOsFoHOyw/44QbnMpW02kk9SYWlWpT+KEViIi3oxjgg1n/NirH7puuQeAU8hAHg5cWW/R/u
Ud4mf5jgiOmsLAsPkA2ZE3JJoJyXyGwXoC30A54nUtmxM1oHgppNSYoJ57QTYAfK2Z2rey2w5Enu
+EezFwEgxlvbTh3e45ptFDuMfMWPiBzWuLIFz+x4ajL67jYnzKINuNiBY65D7K3DI3qYkwSsjV+t
8u36zZyEk983TDb+vvx2zsRNi7fCa6EElGK55wcrEvTbtfjYj263wVvIBBZrh8eIMLYrpKjvaunj
dVj40dvllT9sAkzBJVqqhG0uKCYvp89aJwbOTGXIPrSwmoXKI/wU9Gcb3qZAve8vL3YmSJLgmxRf
0Pwk7dXTxaQJI8AoSqz0pDPcNJAs18YY/39cQsQpxke2EhaF1SKb73F56EJYz8d6imlpgnIGQKob
GkaeCCuhptDiOjQChvOSdHv5Ac99R1Iz3dKJl3PH+vQBJ8A5bqPy6IijUEIPT+T7Bt3hTeCwfFrD
XIUjpda+mPr95ZU/5sbMHeY4zYblfjAWhxkgu+xbN46PjaNy+zHQ6AFtcUYJXoQvmOwO2DXib5EP
3p9v3TmXmu97qnzIO6ePXBVKjpXmRccCj5dt3BfaagTSfjcMkfVrwIcOOww/h9hCw7W4cud/2Lxz
t5wOvc60kK6anD/Hb5cu+HE/dNpJHC2YdOucv+vTJDz0ACM9vVJefXi/VDiMJA1mgTwkR/R0KRNg
R0aTSBzxdBbQ8DB2ssGdr3yrHrYj+nvMffX0TwMRL3VelVsIkD956+miVQJmf9SlfUwQ8LilzELK
CmOgVTY14b5hAHLlfX68e7kSKHQshyaabnE1nC4o7BQDnTg1ufLgD0CPxEE8iv4uLbwIsDAZV1mY
8vRFhoJ7AN0DuqPY5QPCNX+4m+erybDpPTApYFstNpWyolh5vqeOdVO6+7oB3ok2RbZRlS1XwHX1
1wyS2pWn/3B450W5p+bzw5Lu4m2HHrqYg+7JY1JHVgCCt51AzPTk6yuX1P2IyiGS1LaZ2ocK/Oqf
ZnaszrySTEOQ/hCLT1+90o2K6B6ZyC4xjX+vbBwEkADJ8weAWTFCGX4N4eDPXzNDIIsYySSP/tzp
mpOGj2PqdyRzWIfBSimjrafl7qOD48nen/XeQMWm0ZVdfebUunMmybhLCYOvu1jVYMrR+406jnoq
dSSp6hp1J9+jI2sEgGkvP+O8VU5KsPm9ognJEeIy5/o5XS1N7DbStEwdVUFkaAI7WzO5N3ZhMH6X
KBoeLy937uGoA0gXSTy40Bc7t4XOFqIAJVGNGNN1I0LM8nRALRkSBVdKjnP7de6tSkG6TKa8SMxL
o+wnxZTlmLRYReiydQ8akt27zM7kTQPu/a0JDWND+xJ1xMtPaZx9TIfoRM1FwbkcZFToHyAiG7hH
ifp66gBxnop8jTzOUK1KuCXe1g3Bom3x29Ax2MXAV2EV4bujS/+rkRZC/R60/RX/bIRQJlp7o76b
MoQn3oBYeOIKJuDcJrARUyC60WMljJ9uAq/xPL8KYQRPDkjEDgQochl2esgiSpoxiLUr7+dDosOm
m+ETbDjKJtde1DATSPyiHH0UxtOm+YmpY7WHlZo+XP4K5z6CY+mGY4FVZCcstrZqnKHU9Uodm7xs
XnBZSm+bBomnsJ7Uldj4cSm6F4akSUkKT4KzeCDsCUwNaQqbBLXT117QiG1bKgSfw05eCYTztj09
sHOjRId67BjWR+BL7Jt1BSXQBr/vgLny0UK2Rdh8BiXe7Twy8C1wem8zygKSjI4yy+WX+vGiZ3mb
ATnYI6DJ/+z833IKieISwhOZexwDZ7pLCnUfF6jd0mLzsKMHeygCZAQur/nxJLMm8CKbPUpm7CzS
RhQZMQUcZ9EKWnXP+jSgZWb3EpNGO3swc7yW676DhZ1rPy4v/HGfzrkTO2eeSM5go9NzUTt9UZZA
go5WlFrqvlA1KuloJpfx58sLnds/czU/F1W0EZZ4ik4zu3KUxIsAkYgj/t3FXWgFb5XOq7280rnt
w2tUc9eWD7isM+Og0cNR+M6xCCoNGJvVYEkZVtGt0ffoxsVZ2X2KEzv92rd69Mvkbvx0+Qece6dz
EkGDxhIUAYsbgNq10LR0tI7IR02PHhqBuBlR7/95jKFeIz10OClMa5aIoy6ylWYjnHA0gyjqkDdt
Smcf01784yjDOtyfYPJoOjMkOd0jtG8nZyps3C3Bmn6z1ZTdwieqqOH0n5ff3JljQLLrWAL03/yv
eRP9dvRsFShA1K55HIpR23q6ke7ocQ/rritx2AaARo6N9bLJqPTKNzu3MqkfIceyJR9v/uu/rcyc
Z8aIE3Pgjadf0U2KNm7WQPXgPkW3NrLTPdp+7QZg2bXh05mTQW+S8RcDSRAYy5ORhx2k0qC1j4Gb
wcXSmG6NTRJv2t4J95ff78dbkHTLhelJsNFpqCzuiyDSun/Il0cIxIyxvDHsD6miqUKfGMEVDbvA
ywueiaU8lsOAiHuXfy9fq4YyVVFEhBfDR1C5M29a00XgJJTYKPZ5tbHR/ri85LlntAkyBluVXWTK
0y9J3dCXiLPJo9shtO2Dor1VAgKDbucKoZnYvRJuzn0+cA60KS1qUDA0p+shiz3poyzlUSoBxIBf
hBLZhCtJ7/x5rGYqS7Er6Uh9bGuEzTiUhd7J45Sb7rvRBd3GMYf8ymk/dxLQ+zBpChFS7OWMTdQG
SoBIsByLEgnl0k21zxgCZBu/y0G4m7Wo18gxfgtt7w9xmwQW+hDSdhzAfgq43yJHQ8M+xqWPRN0A
/Jut4MJan+vcfRcGQGs1QI6o5rLsj7eLIB1EM3MuEqQ1B/PfD37e2EHRxfRAaVjtGz/2N8rNvdcW
ZZJNCUEzvJIZntmfAklEOvcuHxLw0emCSBTA4u4pMrumVphch92NyIR3gzsRo3azfrv8fB/QF/Nb
Re2VghI1YCB/i/OgR9Vohm4rjyj7NGvTj9C5AW+4CfsebsJAbrDqQonqRqdsSoWuus9npk/P7Bd9
h6Dur7zwM9ezoMHAkIjLi+O5+MoDbotjbvXyiK9tzdTcweB9BSYFnqqFOeSh6t1iV0NmOJTAsZ4d
K0p2l1/JmRNLzTkjURDPAVU3f6HfPrnyJscL20rgh9N7+5Bp+nEoq3oblLl/5WHPxD9pgF5l5OgA
fBGLqxMNQYlKaSuOUerotzBNkEVtW+tzHk3hr9GOxvtGdvqVKH/mDYMcBwBARTBH3UXQbVzT7uzB
VMdMR80XWXG3nTCHQMhllZTYyq46dAUf/AbtmzUC7fatrfqgvfLk87lZJPHcp+B4TOZhnOXFZ0Z/
MkK5jwJoxHLxa1j33qepC8T056cJ3IxJu3Ue06M0c/ot86RHhi835NHwbOYuLaKmeVEL6PnQ8mTG
pPfP945L9AWpwtckVJ2uh01xj4Ms069KM9Kfg6asIyby2kMO/+DK3Xlmm86DfjFX96SSS2QoEn6+
VqlEHXU6t2sUXwfcKxtElH0RIGB++bnORCWSDyA4cwkCgn7+nL+dCTeOpk4W3JopaPVXt6OqW0EC
xGpJYuSA16vreFeWPPN8bE5qLA4hd9pym0KLibjOHHGEwKXfVblZ0OyrkfCz0Di9/HRnTgStTJPu
9P+OHha7pA5xdvMiD68nY8bomMhv9Csfa/AN9Dl43rIbvmqyt3Y9wgaUmKP5fPkHnIkDEOUchm2c
BiCYiyA8homdhV4BvzLoJw2OvJyhbyjfoL0hBgORIpA78Rp2llNeOSFnWrpEW3hOIK8piqhoTz8t
ROayLvMgIQ0y7RGuoIfanG5hwTRhoI2Dl+Yg0hcG8UMvjGjdOfh5O1Pg/FKNbW0vv4czUYFRKiUu
UGc29j/0k9+2WTxoOlW1Ht9OWmz8Ymek6yKJzD9P5n9fZdlJ7ZAjapHIj29NPfI2wh0U3h9IQzdO
mn+2Tfd5Covq2IbZNTD3uc/MxWJzkphwwQU5fdUqA8jpwly/7eGFqduxQsvh1fVN44WhZfKtGXS0
AG0jsYcrSduZszQPf2iXUMgjuLW4Z6JGExbqlNEtOhDVwclqsY8iA+MKP7x2f/8zSFpEdsf5J9N1
bDhCywSm6flrEruLW7tKFI4qoFqx7gnTFJOLtmib4gYLv9bb+XhFYu47ZGC9D2UJ63jCPxpa0ZXr
/GPoAjfJ9Gfu2QvC5OI6J+mJJ29M09uIvL/EJ7Qaw7VOzvdpLMz+sW2ya1Sfj297hm4TLGFrzHj2
RTiBGuWbuhbhSxsM6T5L9HBbmmm9sYW6lqt83FHSdGnPzGQscNTu4sPi09pgNQS3LbLK+ntghBly
nhxRZH2yBuJ5INKNPrpIJ14+qGcecQYScoOD54E+swganVW0EWay3nFAla7iJq3S+zYMsnxdxDEj
+8urfaw56NQwDmbvGrBrl6tJiKt4j4CuRd3WeUjQQ9t6RYthDE7fSOiObdusRTGD1Wl3ez8uL/5x
/zDOmxkJPK9Nd2ERm3PoHXaPCeXRDFM6fEk7riqz6CDaW+4q8cPySgrxMQbO1Q2TflqM3AYf6I0y
RcMOZ55j45U0Uc1E7HtQLNvLT/XxA3K1WjSG5zwQBtPiVPS2QMcXI/PjSFL9lNfO9KBBJD8mTeZe
K2nOrcW1ptO2odVNZn8a9uzQTgrwTuMRoaEZ2JGiRY0EOGTl+Fpz9sxSFE4zZJ7DBNZrkX9F2Nk3
PaLix7G1w+8YbiVPWaQlG22aoiub8vxSSOoxCQR3uoxz2HIUOopXHTyMfHhCViQ7iFxlW7TFr+Gf
z2xBeBIz5IQkdh56nr5Ap+4w7HPT/tgh+bV3KiS007AH85GjEjj1TXvl0f6hQpzGcJOx+QzIsRna
I/14uiB0Yj3oLa87YiqY4rjpmOHNGAzeS65K86teecbeD8YuWlUprRPL5x7bFKnoDyLBcYZQXuBH
i/Pu5T37MdiZBBwqF8BI9OCWnbC0wiBORNheIXiAtIYY/a3devExQFAGNY5hj0DoHzK+aDpAIAS9
TKN4DufLhL5NVZ8lqHMeJSq+XzQQzZ+HMkA+E0mInVHjWHf5Gc/sqv/h7Lx240a2NfxEBJjDbWd2
S7Isp7FvCM94zJyKmU9/vtLewHGzhSa058YDGHA1yapVK/xBpgYACOB62YSdxZv3RvR18rg7N4hF
nwtEkX16/PPJcRrt+D8sBSEG4AK1NlO666VirRv7KNPaM2JdGeV2GPiGEpqHiMJsZbz21lMRZkzZ
RpG9xcV+woa7Q/0qac9jHzfPrqJ5RxJe7TONDnflBb6xSRwa0TROqIkcazn0jFHaqNTaac9qPSI7
rwjvNDjYqjpRMjyKekKwai7fX1LTcONrkUODcqHivH6VodcI18lVcS6HGbjJDs2TAChahndjjkd1
hOIyLmhjdGR0jyBW6RlZ8At1lqpZGfm+ESnIvbiXNUCJdCYW+UDXZXgdixIMOCq/08cWz4PIL0SN
Ih1FjoIQamcG2fbdG8k1CEwS1MS6y+vZaSYaDbPZnB0jH48T3luHGCWYk6mgnnR/qbeeT75iylCP
7NJbXFtYc40p5lFk51J1J1C9X8UcB3twdxM6Bkp/uL/cbeJhMfXidmQoxQR9iabVu56yMbLE2ePk
I8kPzX3CNONUFeVHTIbiUyP9utD4aVbO5pvPSRpAAUwT4QZ4gWJhMSk49J7Hxoo/I++R/TXYVrhD
gkFqK1Zif/9B36gC6VDLU0PmCyRgecUkpBlV3Vb92YKFBQAtSXErz7AU205Di9ZMI7ApCafYRV8y
n0cKpjz8OxVK+mPU0sa//2tuwwVnCWqR7LeCVFuGi2hC1RxNmpm+Wz2EO5zY5ievT+vpqDZauban
bj+yPLmoOEh6rdxb14e3j0QymVmtnrW6xM8sSRGD32FXZ3yZEBL/7NnobmM9laQ70aXVCuLxNlwx
FnidZhMXuW8XBxaokTahr6SemZHUW6dJqh/aIOJ/y0JBWsaTfsFWm7g/3/2CgaKTUNNagU+1xFkm
CLaa1oA1b6ihLGcmrfuhyPVm54ZNvrKT3/iWNDgBLtGqIgNcQojcxqoj06I5NZSp8aNwxslHOQUF
QhUFvvtPJd/VddYCX11ytEz65yof8/pDhtyRUlh/Oocgpg+MVS30mwvrlIH+O2F8CzCgUcDAJNWI
1ERVrJyhN57UAf7O5+QuoFpYXAIumry5ZJaeSZnKY0MpshkwJ9kgLbeWoL2xFOghpiEApKDhLYdK
jaoY5J5pfa4Aw+81b8o+5XgkYYMq4pUQ+MYGpSnEXJDmFCXDcl4maP9gDz3yVMijAu8fleYM5j3H
wh6p6G95xUG+CI5L+e6rjHkr0goa9SXkdle+gz96QeBj4ymKcIA08AgBvhQ6k0Ny7czzrkUw75/K
E0P2TrItWGfwMrZhktJLItVizRZjQhVb7OKce0OVH+da9fJDHaVIO+Z2hxNKSdd3Jdi99YLBZ8mh
q9R3WGI46QtWPaTu/DyneKYGtfUzRjN643bwAXW7+lUo3hoE4vZ24TFRkwD+IG/S5SRNG6UFkRfk
Z1EbzaM9N9WhHfUcEladHwelWdMQWK4H3Fh29SSriqaeu8xKtA5NXXt0TX/SsjJEot7AyhKT2yjs
npJWzbpiI0dU6soOWsYDuSyjBTk2l4JByxpXLcsigi9t+JhdNf2pmlCr3eaGsFHE7tCOLUINIlxu
ubuIAf5+cMdhfz8i3VyrbH7EHmlAgTUhJCxRwaLGinfOQ93HQKilmVuPxfBZWOCXDt4c1+rziG2n
fQgULwgOFdoh+GdlVRo+DhU99n2EQn28kovfNOj4TTRsDAmfhQsFXfL6YEWhHQJirSY/q2prU4ah
uIxMVrcWtBmgFBFuNzBcty6+UvTw0vBY4bP23pJW/giuWpnCwVQCo3L9IzRueCWGTeIPwHT2jsuC
OIqPZ8dp/1FxNF5JUZd3vFyOxjqlh+TTk6ZeLxeZEyZHud77kT2M4jnNvQx2UjRhB35o2CaJs0HB
NsW9Geu3eGLkiTXCynaUj/Tn9cRvADZGa4JDroL8W1xPyNbHOGmYvY9Pnv7bnqfsayai7Ek0Ub/y
uMseEkvRgGTngXKgwbnkpM7Y/anNYHUo5RUOjhN1s7cpwFauhttjTauF+aHMIwhgy5zRy62CSfzQ
+31fTY8ig9aLXgXWNNmoblwk7jb3T9MbH1Fqr3DJylKcvuf1R/QS+JmFNne+wdcbPvdpST7e5cY0
5lge5nZ2huKmB9gk4l68CbPWVFcmB8tYzUiebIlUBmIzYDh1sY3sKnWQHg8bn02WYFSQmMWUHaDX
QSZJawf5q0KJO3wocwMj7zVlpRvCmVyeR+eKoj1DoiNf0B9XYld4vYMz++zjxhXq3qkXFPbpxsUE
KjugqS3ci8vsT/1SmOjl0U5328obtmJWe/d7h92K9jTMrmscM1uPle8KKnvVwejRQN8rKvIFxwaC
WSi24Ui74J8oEEn2rHWJg0FHKYlQP1wPO+aXBv9yxDTjCCnO935hUCVcExrzGY7JMoUyYy8G7xsy
+4rrz0XU4Qfd4mzTKBlsir4vLp2jtwdDi5WVLPX2wBjgcSUcjwghq/jrN5saOFeP9hT4qgqSNKH2
2kb2lH999+OxCpNhk6KO3bP4fgLr4FI3u8DHuE5PNmHTScEosx/oGnZW5R5dG3D43hlT3QRLmoef
3rs+gBL4G6QZ4GbxQLl+ysgpixGKlefPTgA3lEglNl3PzGmO0uAnHoHhLg2zzkOwy27X+Om30QJZ
G8oZWndQCUknrxdHlq9C3mb2/LHXMAlSrfwhqd38uddQfaxdVr3/sG+sRyMGUT7J+4G9IP/+j8Pi
oXTbR8no+E1aY2xcGkaP46mAXNZUCgVAE9Yr2eMbNyuiOSQclCES07C81Gw7IAGvC8cP51ZSQbA8
n0vKD3ViRu7UgYGEZR2VDDIA08QxyfMUw1YdtCh/TBsvK1aO01uvAGw5DWpOp9RWun4FIkMPgCE9
rwAfirMSjp+RDK/3Qa+mj3mlxCvZzhvLMSGxIY4BbJWUg+vlhiJxWiygLD8cE2RxWoghZTjZey3U
xs2kMl24/4Vv8zuAbjQtKN912V1c3AejybvEmiY8dyV+Bpu50vEkhQav/bTLoHioe8vG6Gsy+y/I
wGNN5OFZUpzu/4bbG4HbgPUhLKJycRM4cptBcmA04LNGrTx1DZbtaRxlODXQJClCZA4zwt07x7n0
UBnnov7In7LclNHsj62dM+SiSTCEZyT1vF3OzPTolU5xgNi/pm5xm7SwlCxPZH3CDGzxTQ2VvjPG
MeEZR3FFP6BEGZZ7S4Wnue+zxnsv2JUno28pC3gUR+Qc5/rJtCqtMDTSMWh2lMbH8FLZFLmdfsfb
eK0x8dZpBRREe4l+FzvWWpyOKjAwEdU6fNssaz4YKS6ehY1fWaWhIS6GwdwmI/KoaMphag4TCRte
Lzrc3z5vvF5uHMpqCgQJg108b5ApoVr1nue3XVcehsH66E5z8hCAQHl/LCBjIHkh8PN2ly2fOPOs
2ULGxu95H0c3L9RqIwwMErZFn4ltFubxO0UniTro9nCp0v2liKfavP6Y8Wwi0D8oaKeNmv4I4sGC
ma/VJxhl7YquxBsfUzbwaDMxA5eHcbFP9XDItRAzBX+uGvoEdd2o/wZVrf1l9yn+KDW86bM5tSNG
z1OnPs6mknzDDtBcCUm3IfCVQsYmBppFeSND1h8nsyrn1oC2XPtjpbg0alt0s0SaPrqlEL5GhX+8
v39eVV6viwooa6QsFFKMiqmyrxcsW5wO8TGpfA/7GiRL7CxXyjPC5I79ecaTggc2ghyVcqlNc2w9
s1ZeRlxR6gdrUNP6d1Ark3W240mxXwYcUjGwEU1u/HSSzg6x5xmMKN6aQRfn/qhPVXfwtKFApTkW
mBltEl3HzBP3Qdx9NyPjXDXeTGHoGd8iz8HB56iJuokOlpn24PXhUujfVWzj/kFjC59FF61wZ58N
SZg+u0WZd5s4EIWyv/+KbiM0MsbsCq4KCBekl9dvqDBKnRfB74+bKjh64/zCxHQ8MRjJD80Enlcd
g3El97g91qTqUsOPnqecQi3WVBQTt2s7RcsVN8ddLPBwVgvLxuOKJuR7Hw+4FGkVxAsqPYbfi8dL
pryIlDzzx3rSv5pYWIS7NnWbcRs4ejceq34EozwL4unKyrflGDN9CDtMKjnb4FevV869MBcC5wzf
RgFohLMeqqBPlBAXF5oh6cE1Y8wj6x4D15kYtxI5bz8rFSBUBRo7NM7ogl6vDuurFlxbo2/1uYE8
N1xCOgnjvqez81hk7vyxkETs+y/7je/qMZJgskbzFcbo4srogEozc8eM2tHHqD71BbTBk6qXEQrZ
zfvvQiTWHAP1TTn1Zt51/YRxiAXEpDW9r9aqtbcbTMNJcLzNnBhrfaqbl/kKCtPRBnAoCxh2XS/l
oNw8jWXU+hVYS+w0s3qP2d/wNIaqdi6SLMVSNV3DlN68TIk9offDdAuUGGP9xaLUleZQxo3fBiHa
97TDrCennrwK/bQq/HL/y8ntcBUnUVgiIwetBKCUz7d4wnhK8N3EncXvmsHbj8y3nvKh8jYhEmX7
CebibkrJHt2ukE7dtbly+97eT7LwkkgK2bLHPWBxP6UxsCg8j2q/NCCsI4vvHc1iyFCdnkX0AVXj
bDsxdzL5BbiK7zAkrnW8Rd4Nbic5B/9HN5/5ATt5qVmTeiU2yq4m/Hw2UKFoOwv7A9zANxmStp/v
v/Oby1CuJdVDDCbD9NwWUbCzdDQ2UeL1rckAyVrgnJlsihYl0wMRxTqYUR1oKyf0rTXBlJPpMFRD
fHoZFkwUNoQd1H7dWFV0qnItGr/YQsHVuqQt9OJAm3/v4Ee+U5NRJZFIjoqXqqmBk41K2lk1jb2u
/NeGQ7W159D+MnVofNx/pbcNZdYiuWAjk1uReS/eaZXEgW3lnfAVvnDSMZ2tiizcZqJtaNkqwaSd
SAi8fO9WlfeFRL2y9lEa682LgotpkGwaoy7blVj8xksnsQRyBepddlkXPwpVkbbF2jr3E8zdvgFJ
7H9Q30fKBthef6QvFTbv/8w0sSk0pS6RPNfXsaMqZstRSiP3uyyvG6bToxbvIhza5h+BmZpfjRbr
yJUcU5dn9DqGwHah/QhpwmBLL4sTNR2M2KJN5s8AO3JnM3Nw4mpr4Vo4IWIi22R6lFVTdDYM/Io+
2naRDIcalzbraap1xGxaaxrKfzScdoxtZWlt+Oq2mODw09l0Qbw4VL1uP0Seh+YcPmCDtYkqbMs+
q844ilM921V7vL+j3vh2UhCXHMK1AR0tJxRRaTROMdYZqNwyPhWKpZ9SRYx7vbK+VG6UrEwfZGm6
eIe0iylZpdY3BeUiDlZ5XmpVnDS+ynzvnI5tcymcaa2P+CqJulgGeh/gCa40buplr11EHgpbcz34
WK/0jk+FWyDFomIxcqhdhyF3oIDlt3ejglPC5xq9VO0ckqshJ21kRfo9nbEbecYpegi+0p7xog+J
iQfctLO8wtD3GAqG+P2lZMrSt3WsMGbDPNP2rWEkpsMHdVGGn+rM2FtxGrRHUPaxcoIySsetEEUN
ExDIgX6KK7PXMIOuHGuTztnkfETWVkUhJ8i8+Udb4lSLEybWXn8XiqZG+zzQzeop8rQ43mcIdgzb
uMEZaJe59Tx+zUwTyZdY1/vfeFDk09NcaG13yaZIMZCpNaJZIz+PikI5C69Gbmij6chqpBtwHZb3
hORh4NKPnLAiur/Jbq96Bh/kilJ7GcL0EtABloXfQBHgt4jpjqem0kecusMozrZQZpp/7692k5gC
EgZyQC6MOhzbYJFYwCAPJ4+htT/amVNHOzTFzfoZv3rHORbTGKf/tnWYdNrOxbjM2ccjBisv93/C
Gw8MLBvCJ0xlOgvL+KQMIgOOPNX0FsbimwGl4pvAeAbrU+xV/oel5Eli4gOTY3njeUXuTHZcCL9F
Flr7NkOYGL4rKRnq7xGdLvPj/eVuU0VeLdxEWoqv+oKLHvbQ1UkFEMD2sYRrHnOBIxwMVz/TRPeI
8Wq2AT1orUTeN9aUjWPKeuIuZK5F0DATMKo4U2ENK6ai2+ldq4utrZj5lz5slC3iNN2nyMP65v6j
3nxESR0D+yApOVjHLIt50hqbwbFjA2QrzEcH0+tzzLQaU8t27V6/icKvS6EjCLFWcvMWW1YkUdAg
oGGfmkipf5qNN4s9Xpvps44Yip8bc79yIt9ckKAvhd5pxi9hkkYZNfTpFftkm/PfAWrXjwOWXTvN
nX/luhp/uf8mb9NfJAQJ+DBC+IZAAeS18EdfBHeaGY9JxzyVqpJ+1DpL/W52JBP7JC3sCPnkosQs
ORnawNcVp9U2aoBo1A7/WX1//6fcFAIG4x1abcBDIeFwlV//EtUNmtBtHP009Ljt/qtM0dQ4+9x1
h6R9qEYrCaUeWaY+zQkgl61dA/o7JKmRD9/u/5Db3eVRNKOqIWddDryf6x/idQ0DzBjP1WFuwk1o
ROpRt5ri2IOl8d+9FOWjdO5hO6ugY6+Xwv8WL/sKO1Bcb92Stk2UGfYnXYT2+I00zfU+31/vJgCj
oiSlf0BoMn9hj12vlzAznkZV6Y52Yg/7Jrejv6cWRylaP+IYmRV0bbcNL6ZZxbv7K9+OSDlC+AkA
tUBJRLsZeWTF7Aokbtpj5DSYtyEq8hJj+XtRjKDa84qqHRxXFH40pwXorDlIJpbzQ9OosW93JW5y
JvqhABPyHfp0iHnlVelnKDtTmHk1lqd9Z320qiH01QGnwywQ+pOpJc5KwLs5nfIpsLeCAA7bnVHo
9QuMgauEJqaHR96TfYnquvazUk22CTYQB2zN1lRjbwD/JEBgQhBVpRYHmrAMdSQDdjFUCaAu04yq
A2ruESN0I+gy5CbnudbDTyNKo91ZOEEafuhA2mdkCsB5HlxsOtTP3hi5yhFzTVptGwUxJXOtsnvN
RK9yOn4j4QMpBcosoMaLGKmgEWy1YyeODR4NZ62Z9I0Qkdg0dVxuo0GJ/7Zz3dir82A8jmVAkYnO
w66tE/xtqyQ5ap3q7jQzxJEqipKP2HCbh8ay6l0zl6mPmn/6gAchVqBoJX/x2ko/eCK2thnB0a+i
xt5YmKsegIwoJ0yDp5WdexOX5NNxfbtglhBcW8qQIfSHgFCpiGMeOsUOelX28OoaXlZC3wVp1z6O
aEbt1LZrHxiGRe8NEXJ52k2I78gB/PICSoWGLPEYNce8nICc1rF7jEQ9b3vbWKujbqMD4FKmAgYp
C6XAknCqwfEbK9tI/DpXPdHvtDRxgsNgiTE5GHMZlE+ubifGjyCMivnnLGj/qSsv+yahgIXE6TKY
/ZDIgNFanC8rHdRMFPyENBsvUVg2W9xDm0dryOtzY3PQlXaeT/dj05uL8sCQumTAX4qLDwi4CtcO
U98TetvHW9GiNI6yuF06JxWPkfmfVNfzJN0WqSmaNaXxm+sGISB2lxyPgPolV7x+5GkQlV5qanBS
BrTAOssB39076Z4+U7rydm+XopPIDI8mjk1AWUqERBQzdpxP3qls7OxEC1H/iIKGs52x4125zW8C
JZcMjW8KPdnfpxd9/VThhAuy6gTeaUzj8KDmiMS5vW5f4AN8Famevne8w3L0mpmhkRzJeej1culY
YraED+8pgyi/V1FT32aIqZ2UCKsspUKg+P6WMRavkhk6iAIy3tfxBfXJItumj6kGpjEoDyYwkRx0
aFkPDzmGM+kh6nq3pn2YOwjy0k4LxUY4alX8hefvoB5TXCLtizuYKuqy+JMgNAtjUT2QR3fz94qi
9DclJVatyWyBWZ4pX5O9aaf2dLSABszNDuOp9GEcUtU+aGOVRhsP5f96G7TjOOF6NQej8uTBXn5G
lcTsTskEX3GLEDcTDzMA2XByksoad3NVB+ExbgMnpwTPtdlYQ3osAgoMW/Ad0vJAIndkuX/9VXoL
63k6P+GDmhnBUQjxtW8t+7MRjM7WMTt7l/QOeJ6pX+t7LU40C1Ngkr9BSyXTMM3FwhpV7GtfGamy
ECENVfsJx0bZ12mr+1pkDicp5nG4vyXeWBNBTmK0ITc+4i3XD4thclxZs1s/jKFrn8IYvYKiq9yL
SMwJkfEw3QG/W6MZv2bFf9y9SIAjtMqSErCJeOWygA97rndLWPOFBo6p7vvenXVsedqsZIamTdGv
UgTDX3WqGJgql01mbl30yF9CLI4RcEjg2W/r2m6azYRe6JNZ14U4BHnkOI9hFbpfrVno4bcyyZWs
JRID5kPeO4sMbMrzaKqxc+NVVBsvxF75CZ2sNtn1U+u4n9Vac4tdrZZt9dFwq1n7Koayzx8cbMNS
WirBlJbbIgNDnSOK63XsRCkYHyIPKHCtwNhhAHX6QmcPvY6tWtsVEB2n8sZ6p4VNIXYdfkOXpoG7
duAeSb/1FTJ1G+bmg48M/azuY67NDyNUul8p5nb/ehAU3U2DJfb7Ih1fgNnMq4wbIzdC3eLKKr1o
8GYkrS+5pwl0xrSf0xTETybsnNMUJ8ZKBnqzzViOpJBkACUiStLFcgIcXDACaUQw0kouTdCbDGfx
BQ9oWx3mzvpVeOE7uZbyEYFjcJTAvAMaWCrzecyDmhGu7aXqxPRiVXP5V6t34mIbzGs9KdZ3/yjd
BFc0AKVRAjhx/Fuoxq6PkoXwaBySGj7VkTUdEVZLHuY5Ko+AnufjO5fividQYG6IKY5kw1wvNadB
XUAODh5q6u1PqhinDfZF7fdsHNcIG6/6RH+eVeAsfDXURF4FfgDbXa+V5m6tUVo2F2JlSQ1mmG1+
tvRB+WEoiVltgHiCgx8Sw3sBXzV0WwUxHu8o8GR9cTH+lew9fFBOrUsnGwYUoh/11Gnf2qnV1nDZ
i/tbxhWpskTwlnhIkpPr3zqHJY3tujcudWlO3wuoOf+QWBgvk178VBJRrfTK5KP/+WroH0ElIdG1
ILnRG14EzyJt7HwozPkCHKe/DPgUPw6tXa+E6NuHkmUKp0Z6WcIEkmfrj2ZH2VX4VKbVcAFakWLN
MKnxk1ZZ7fMYT5iBc6WsbOQ3FyQxYUhM84j76HrBZOpBh8x6fzGHeUJBpNK8bZ+61hHB3PBQiNJe
0/e9DQ+8SUhzFGKECKAu1yuOUzGXSkHu7ES1qm4rA6XzODDifDvm7fRBDTEd6icvXXmzNycWm2OZ
QBOU5Jh6GZUUDal6KGrapbHmfqektr2hpPrdzt6aKvQbKzEOkUeVETwkucUhaqFdpkXWtRcrQPpo
M/WQcCyTGnGj2ZFYiQ6vUInFvpTRj3ElH5GR+OJ1qhCs7DYL20uQKMGu07nft4oAnfZXZzit2Oh4
XLYbd5ii731r9uWm9TrTQ5RVD4yNzBS0zyGDsP5Ud21f78zOSjHt0JVv3INeuc9bqzvPXottma3F
IYJqQmjmg4N1OiMrBgLJ3sn77m+zsNV0iwRP+REBVD09qOY0VSghd4KJidOMa+fx9i3D4qcmwZcR
QD8Mn+ttBIdvtLRaqBcL77ZjjpDopneC/onZxbCSSt+eEYIZHXL0e9BsQBDmeinR9Jo10f2/lE7/
u6gp9oOBG0yS65ONVanlP++M+BTzIETQMJK6M4S26/UCYH2DHQ1oSma6+XvEe2jft3o9HiYnnNak
XhfNA7l3uMCkbSgATILcIuI4kxHEovTMi4XS864qTFQDOPYXqwwdNPj7KTng7SnAGuvZfDSqaE20
5Pbt0rJg4vyqusElJz/0HyEvZypdTpj2XszQHc+i68xq66X6/Mu1hfXBLEQcrHzP263DvcFgBbAo
yoXwIa5X9NI8ybB3ty9B3c37CDMcP+wGdx+O8bwSdW6DHX5VyNvq5N2OinLv9VKh1btmqFFNGUGq
7VU0Q0+dOXIrVsheqJjh/HAVLGnv759Xf7w/Y4K8xumjQgrkcJA+yFf+xytNRBmErhdUFzLmLAHB
6Az5tkfned4LQ5mrBxTfnL9giAUq6N+gno+VGurmFqnvvNzFk1mlGzGXrvGURINzqFTY+BvaeY5+
SOoiVo9ZoIt+f/9XL/eB/NFQy7ArBQsh4Z/XP1rPUSCwJxhlMflh8rHoUlfbNdDH/q6iqKqeh3Cw
3jk7kZauNATh91GUS/z5IojM7mj1vT3Vlzjts7/Jedx8p4i2evSSpGsOXtBPP977lNxBEoBBLx02
xxJM5MCBzaYxaC6ir8tHvZnVE01w8S0J1Q4BR2NNPmNZ4PKEwD6IWUjlguRfKkbzPXu9zPHbDMG5
h1TgWtzuQtfIA78UOGFtbBRCv9hzpWwHvZu/vftpARiiQoBKIy2PpRiMaxV0pwatvmTDaJv73qws
d+t1lRc9jkOp7pPM4oe8e03JcAL2xqiGXsoioEnT6zxwLKzEpqz8Go96jSZ366obS2vyj7GrNC/3
F1yGE+5IOYORLVgS4puyujFtrkVdmS6SEnvKmL4fhAeUssuatVrg9oxQCACHIpLQM7jB9VWBpzdo
hYyXodKMfW2a5bacPPUYFuE/M13JlUrurScjhWE1QHaS9nt9JCW+YzDgpl8KRC+jrYAS3+2GyGx/
WFX8XsFNXNFluiGB2HLChhPn9Wq9N8WmC/D6mI3zsHf0/NsAs2zXI6n3kPaduTLGfFVv+zNKsh6c
JhIc5qaSdrPInFzShQHIaX0stSGCRkxVkz+1neu1G9BXGTQqPa6OY4Wj5CYsCuMVhhbGAJtb+3cX
qWivo0IBTmtoxvLZ1VL3W62IRt8EiJ5+UhtPKbZFrozMm2E1ulvsorN9mCDvCU5a6fZhAV+cBpMo
ou0Uoqm3jZwq/3J/cy6v99eHlJ1yCZ6A/beIcKR0eLb2tTgOnSKewiaJgC+r9YEBWMFMCNud0aaz
qxVmdnS8YFq5aq+XR01G6kKimE1rjQEMgf36mxZa1uou86fDNNrpKdBz/TwpQ7I36LW0u0FRKjTY
4gJshVV9D1N1TSV8AXr7zw8ANAJZg1AP/XGxhR2r9sIUvN/BaLBTLXTIyok2qy8RiN8dNsjz46i7
1odWz3tfaE24r0F57hJbqVYu5etA/J8fgvkOfTBJoePXXL+JvI46xZtdFavwAAwADSukI0OEc7u6
6c4BROnnunPCA6wO83h/D8h/+v83OqFCNjdJPyTPVmqoLd7BjPs2QItIP6aOHX5Ogzl4aMjfVz71
dbB4XYVBIJcbfXuaP8vuYhaXs9qZs3F0TYpyjCq1F23Sxc5LgrU+xXUY/O9SDOBJypkTU2pdv8sA
IFXpRKZxjJ1O/xArLZeX0MbvQTi6h3kO1hKqm0ejY0+hgdoVwzU0thYv0FX61hM0oI5x0UOAUaG7
4D+qHAZaBtv732oRlXg2VD65LEkP+Fow7Bcnxgq5xTEI1I/CatvnueuCnaa47gaGqXZU2+RXmkeV
T308fsH3cN6EVuQ+qm6cfrYLjJbI7poj+xBghFG6u4l06zzZ2J3rThI/xVGuvMx2CnJpQMVZwC48
9qGbw36W3pLIGOwLu6s/3n+mxYj4v88klTEIRLIoXjyTZjUTPeZOP9bopH7idk6QCHDmk5Eagu4z
4GnVLPqT3gtlG2Wzc8oKWzCDVcTeNSa0DFxEVe//ppstxGuW4EUmWrIGWL5mtYo0o2e8dHSN1PqA
8PLHdmqmkyhQdC3L+ff91ZaHX35U8gMuNTqivITF4S/teWRyahhH2Dje59RDv4w9QKNabdRjNZva
poY09j2pCI3vXpm5EwkgQnT0gJdlchqRn8EnMY4VR/McaWBlEiMKNo5TTZ9UI1YuUTPrfqA0awOo
22eG60AjBIoj8Y5px/UhNaxA0COdwlNGm3intV1/MBIc/Eozo7B0RbnPshy73s5Y02S+/bbk1jyu
VNG2KCoWb7uvrEIAbEtPswetqSqdcl9aRvSYuuRnaHKt0YQW6zFJk7YJMm+hjCD6LdbLRhOxmbCC
GGRU0OYPQ6qQk+UUdq6H3vE4o3JKZ7U/3f+0t8vS0IK4xr3OpoIEeP2ChRMjqmwL7ZQHhoL5I0Zd
eKb/MuthPMRzuAb7WlzlPKXsdLt8VAu+Kt3C6+XgOHShiaL0CRcysWs8p9unZW98M4o4+mEpXntK
R9fe8abVTc7XXknrF9vpdXmk4tz/+JTzP9fL23hDdRMaDaeM+/zcAVLctLEyHOsq+RDnrbrP4vQ7
7EXjcP8tX1fwdHtoEoBtITPlBiA6L9YNCzX2mtDUTlkdxN9cXCG3ZjqEz0ie6cfZILtj6puv5KZv
LkprFMyVdPlZRic9RgjP9XL9NArLOCi57aLEQMA0mwjyPYXcrm61NYPRNz4wijMcF+pTSBA3GlhA
fe05N/VTBKrsiCthsEk0rT4aCXIUNmXV1gu65hSUpbWDmKP/vv+ib7czjXXNoDSGEoZC1eKSGJB6
1ePZsU5oP4/7rLPyre4MydGNrGQzq9H7rALlh+VHQhsk8ad7eINen2LdSIc6tU8Jk4utXbruUwSG
A5Znjd7kyrX+1sMhXsStjlegLMSvdy+yF4Uy9519StnDJ+ycxZM+SNDkYA5fcw7OSsq3IBz85+lg
9sGtIPLS8F6c1rqcR6RQYuc0QyrY1IkxP1TDkH/Sy0D2hDXjKCK7OOqZibEbWMnjxB24SahZj33e
zg9JoPcvTYKpOjVC+WxURf7cOlBEKk2LtkCBclAoKinREIRD/r5UUn4aKjNKMv4Em7HEN9Jc7Y0y
SHBu1ob82epya2to6PHWoluTu7kNK4RtaV6ionVAlq5ff5i5D7SicXr7VJducvJ0CDEaKJTnobFB
HsCI3ZZZ7B7iGrHG+/t9kVS+PiQcNq4ogI7SofZ6ZbvhhoxcADwYp1h/zR4/YFMbNZo7haZ9vr/W
G9vP/HOtxdmqEGvFbbx1Tk6o4RTuwFKfnM4+21AItsLsndP99RbWMGw/yUwHCgYyjPNFq+L64eK5
6uyAyfuJq6l7Uar+udC6dKc3Uft5EF70q/aSi95Vlt8jGrJBmW08kKhI/qlS7+7/mJsXDd4cDDh5
O7cligSLs+f0GEKrcKpPo6PYW4SdrTM0zcfIa4xP712JJFcqxwLDxo9uqcAL8sx0FLJb0nPkDZRk
VvZD5eh+nOr2OwMKgzOWgFrBy2X0s3yozm3nsi48zdftOr8UbfRTcatfcTbmL1quTvv3PZgc05HC
ShIi3dIbbQX8fWonzAwTzpFtbkXjJQ9egVlj1udrRmLLq4+lKBK48iQIjCnh4r7txSSwmGFjxGoz
baqpteWemLd5G2j7aDL+FrnprBQoy+PxuiaVkDQPhBCmLnaINSVMJM3G8iP09w96U2o7PEWLbWyL
eN/OdNnuv85l0JHrSSYTPREAQATL69PRZEj8F1QlPnDyetdplbFVR7CDu4k26T+9ghq9OubeDDev
56jeX1z+4390A9A6kIuzNlhnroDliFkNCqfrR8sCQ1mr342qUnddIHDFur/MW9+RrgNFB+Q+/luE
nDKvrM5zB8vHqE052NP0xVBg7iQOstRoqoSPdejUK7feW9+RuQfNHlSgbqkzNsq3VZvGtp8YbnhB
PL7/mNheSgifyq2eD+rf959xGVnkq/xjvWUfwiwq3U7pJPnlWH5RxdA/oFI4/dvHjruGdnhrKcoM
Hk5GMLbN9ZahpwTRTgzwWGo6VVlb5k8OF9VOkjFWothbbxGqOjgx0IpSweV6qUQdisAFAuC7QZ8m
m8AO3W0dZyl5A+JWm94uipV0962H466HbEejSoqjXa+Yh41pZGpk+5hBiCOB5v8o+64mOZV0278y
sd+ZgzcnzkzEBcp0dVV72Rei5TJJIIFM0sCvv4ve+57ZXa1QXb0oQtFSJ5DuM8s4J+VX0VUDXOpv
DwU9p7XvkuKQ9pAVvx5qngMVMUGTK6/uvrVtMN+4DNZZQzXYC5/x7UuhJ7DGFWjEIV164bX8rQmn
tElln6jkCt0DeguafACrErMKM46/B6lAjgviLHo7wBSulU5k3K9fqlGsnysSJFeBrw5xu7olp2YC
QC0FWC0BLT+g8fLu12v/7SpBXwcUSdBgVhzHud/OrBaYEqZLdTUR4ecx6KwHV3gr+V+GO4A3f09m
7eUdVxEaFOBAboDh2dm90FXaWokI4YC7NC5nLshdEjbBhbLQi2rO69MxW3tHCJ3RPUXJ5myYwCNt
NIeWwCkw63ZJ28pCLq1+qJ15zg3r9M0womWQsIo+jGHNCoSohhZQL683DH/kUmp/DyKOQu/S18mF
U/UFq/fm+RA7ol8JNZ43BjGhtlDmaj3nisWa5BIAgW+wf9JHocz7tofwkdPGwRak6qAMpiEpoo5n
uyjispwr6h+0sdOe2ybc+0wGq6zM3WgXIELHlkBcPw0K9CbFxwhuhQVM9HBwtxDRc5yYbOKIxd8a
ZuITxLKazRCG5uSEJrnitrN7PcisjARA1IYl5MJ9+ZOthGY9gMhrRQnb9mzT9nEnEagr5wpIUXto
KcQSZ8ajw4Qs8cIH/vlQK8odTQG0vs6u5r4RMoz62bmKcEHfgH8OuWlgeQ5Ec3FhqDc3ZLyiHtCk
REcAwPDsbKm1EHproIFSHxItaVkzx7/KqHTzhErnKkhB4wtD6Ef9etu+eT8MClASmm0YcLUaen1U
gBeIYySw7ADlMbmrVSR3QVrrHQ/Zpdv4Z0Oh5LlqBaOph5L266ESB3wXGlfs4Ew9jGhsbE/Gt1Nh
ZccvUMPfHEZ4q78PdXY7qlZHc2RTBlWzVOWCenwz04CW+P5fCEED89cf8QwnicNoHS9dEVe4RhAv
ni3IbAZdNhmhB6hVHxXc6fuSNHTY+HaBxU/CydFEQHlEPEm2sxMogP6dBbhhyCf4zOO3GbR2nmai
B+jAIDHph5b8bkiLJ0xgfQfYCVYXJuH1x68SPngsgPoKjv/ulqnog/U98qnFmNssbPvf0y/884ug
WwF4JJqqWGDB6/Fg8EIMpPAbGKxovmV8ETeMK2iU8MTJoV8wOrnx6VgsCN14bkPJrmM4wV0IAM/I
oi+PAXIOQFqgqgDvd47y89PR5Vy6zSELFgg3Oi70ce1gl/Bm8ZsapkutyJ5jqesJFZ9u+Sr9Cg2W
DNz78XfPrBVm+CIEjuo3KCZnSxJweui8DmlzUC7whguBvBXI+902wu6+MNR54Q6rEY1mhBGgdCD7
PEdZiKnXrIcN32FoWv+GdG2SR4Cdb6iXmJOtxrhI4YZwR2PqXlcEPl+/3g0/2XwvZKwIMLwXi+vX
U28hKNhPkBA7cE/bbSpdeuiZKzfD3M+PEZqaF8b76SSjQIQrAUjzVcX+bECzVMvQ6fagYxtggTcG
2JVlGnOTxRTt+IxGxQIOACmWVvlFbyGbg015yf7wZ58dOOi1x4EQKDoPyatBZBpahO0hsYl9tACB
bQlc0w5hq97jJ+ZD4GRtEc+yLuIJxjwXro+fHK9rVAnsAhJm5DvrtPwtvpyWkczVsLSHULUVikYy
vZHxUB8AnrhkzPd2hrGEkfmjUgoULeoor4caNIj72mbdwRnpnPcmMSgPZ84ztDqffFU3l9Sa35SP
Vvw5QNbAJSIYA2fz7PQC2QyoWS+TB9snaeEyiCxKiAiDskT73OEcAiodWICuytqNDgK1gzRNeo/2
Y/Qh0eGlnuybBYfQA/VILLlVJg/A5bNPPfIpbmfH2n2TtFOWj4CI7Fs01QsstQHaIEt3U+M7XM2D
Dj+hzT/u6tr5+nu7DKXQtU4JTQh8DvCV/NdzkAoW9aYHYUwFmQUmXLd5lPT0GlIc9tom46Xy+Hl0
gtI4Lg9UCHB5IC07DxRgZIxgi0feIQt5VIZAv5eBL1QOXyIfWhx+WzSExxfO7zXk+Vt0C4jKKvkI
ECiiL1wk53JI4VhNPYDvzjGd++DAbULvnMnVkPhXaMtOOtrbHiYdHeeXCvQ/HXnVwVh5wlD6Ozuu
rSUoD81gy3lN5B56kqU7OATKK91DOlpAJjGfXI8isYFz368n9qweg3eGIBMKeKjirSfoebGbQU+E
anRzThK4qLLRXrVlRvxmj3IdBZsKOECko0gTz2XdI5nIKeNLd7LWU3vqTkFOJktPQrpL0XiLc/Xr
tzo7nV7GQ70iQHq4AmDPg9sOeB9Dork7tWnCyjgSZC/sBBvwxb/U7v3JUFAjQ00EXD4A8c4xRuCf
17pr0+6ELBfzNPRVkuSdgV5pNrL0UoK4Rq2vl2j2arSzfQiA9OLIDp6VaIQESVELcGCViVu08ftH
BPLBHW7o8WkIRXaCoFiQw8nZuxB/np3H68dd6wq4XHAwAdd0djwaGLY0LU26Uy/CjpQdBKsK8DSD
RxGE16HTQQ7z17N5fiD/OeIK5EBtdi1nnOUq84RXTmZ844gs83UTzSf4TGU/uHLGg4J/3n3qIcod
WPZhypLKLUiESgeEcDkebrjEnTzDN+NkWt8fKTryQeid4Ip4fRYqKqWE5TE/NUvkoPMr2rjQowzB
v24AaJsYZqPzyc43SVc4VTuR3APF9ARIsdxENIS4dIAqIRnS+L3qITKZQBwgKKtu9jYXPtzPlouH
OhN2HTYDJu31o07GQ9vccflJaxhYNiDSQvmfxEVShe6xdhCpTMDHfR5TGb6TPQs2JNWpvjB9Z2f5
y/daU0yosq8lL/csYGrXaDllMT/BL2sBIsJEGs3zeNhFo27yik1OnvjNb/aT/xwVLO5kldJCqnS2
SiunS3TaYZZIEyQ3AK5+5NbvAXKZl40GkrToQ/q9H9303SL0cmGf/uxQwFX5v4OfXdmmGi3UJSQ/
DWjk3UwQ8CtBzYsPtT98+vUU/2wzIvzysTlAEINkyesZTgenov0w89M8VvwzAMnNJmmUQQ0IF3Xe
IRPa/nrAt1cVRACAtENPCxIfb7oVImaDQuGHn0Q9DreCwuasqmO1M/N0B53yGmKmqX3SmOkLZ/rP
lhGwLujpuUiu0KF5/aZuYGbpsoyfHFjL7Gp3rMvIgCTrdQm9dhMo5S8EqJBfv+1PBwUAOYEwI3rZ
5+RVKCCjBzKT/kRrtTyyOBmOAYEPYSK6aFuFRNzXQ3xJG/kcNvqydpFfrDKJAIfh3nz9qn3rVqSx
A5YPbcPnGTr8e9xc80aOTD5IL/oBV9X4JpXOhxEU9hOMOwSKyHFwiT39s7eHrgcICgiM1h7c6+eo
rMcg4zLyU9dm3jacY/XNpRk606atP9ssqo6zUubCPL9M5Nkdt5akAOVEkQhKxGcTDVBC2swzyvy+
gHw7/NSdx1FF4PWnzL4LZtedCjK6y3MXttEWwCO6S+psxpT0/VVV9cMWzV56xMRdqvP85HNAqxrl
X1z0yETOA/EhRmNVxR09oZcDgSWVzmUSiWCTCKgizl5a7ea5NbvfXIHrJYNwFNsNSJE3zc/KGUjX
wIHnJDUlMLoCpDp3VQ+TBgQD3Y02CvIxkYgvzMKbd8WwCLvxB5BHiPnPJmEgoROBEE5P7eR5P1o4
SF8BrtIcWm4+1uuhFtj5Uix6NiZgCCD/onqCxYbWCqQqXi+3wcomMO3IbwdYu9Q7UaUmbXOgavuo
L9DOS6Y7t5pUu838aY5/r2SFwdfaLhRGgHsCU/fcbZ0ttEPBKlG3/bj018jj3qPCBfaSlV4ObRN7
4VI8O7cBhURyiSYQcB8rFyw4K0+qQcdRH0YTmMzTTijwI03UQO4dBjd7YBeDu1+vogyf7m97CsMB
ig8g5srDQaCfnd2Gok9CngUmfHBhl1ZYHxlMxyACEEOhDYHibDfGFXBcpy0/Nr1xHn89/Nml8dfw
WFLI5Ndr6mw1AUMALndQhw8yWNgm01ZfOZ1wAYecs5JZ/ykyaVyAwi3KXw+8/uK37/2fgc/eO5Ak
mCgZwoeUNX0pIX11z3w/ffr1KOcL98+vC04MNgrEG8/LjwQmD+E4yPCBZY3zUWhQGR1kmts5Tci+
H9vsuhOBvvBqb1cQphS6R6hQQPwIKNvXu0VksiEuWcKHZerNFnZxcRlPQDTDAi3Ku6y6hPk4v5Ve
JvFF1xs6Gtip5xoybZ3UPF7i8GHUgyq4F48F3M8gQx/0cwm6ENnGTLBtC1GPpx6KtoVPXXE/Qrfl
QgnuLLpaH+TFmSFARLnaJqyT/rfaUyPT2WtqFj3QmPBNpMb64EvwuJe+v6TQ8pOPDOMs8FfAegJ0
/FzcKibtCDSYiR6sVndjor1DQKLoc6sbIKUSO14i+/5kJaHxgzIqslYgXs9xC9yXWbUIFT3MYFXv
eaeyH7gAnNJAmGNThXMGG8DwEnfiJ7szgAQN6I+rxxvOvtffE6Z1AWt8FT/APg+A0oxNV5lVIBz1
U3haKvApmr5/CF07X/JzPL/r16lEtR5h5FpUWtF2r4euDKy/FPeih2EGBbaNR7RwQ2iqV0BMbufK
hXFlQ+pNlMBuCK1yte2BAcoppGlvq4nFG8oHdy+JuARcfz0PwI3gokfotULWkeEhMXn9XB5rKEWt
Jv62EiWyaxQ7W/+6ql0xZmUVBAD8aj4x/b5TPYl+T6z/ZXAMC1Y0cE+gmZzD16gJUF2Fe9k3OyT1
toELwwEfkZZNnFyiP7++F/4cCn0KkE/hqZgAM/f6PUOGiCUNbPptBkxt1yae2Bq/nfdZrCC94CRg
9meN675L4QCWM/iW/tati5IoBgdcbS22AVsChtTr8aPWswrlbfa9tyCM7DOoK7p3cqQ6/tCM1DNV
7kA1YLlwdJ4VFNZhUVyEMh2qtrj1ISL9eli/Hvk8haP/fZGdA4ZcRuNmAyGqeLxKWjFoWQJA5KrH
AHTD9A4wUJfdzLKjMg/9CpB3CEhUm6lCBn0h7Hp93uCJVl9jqHSj3I0OH/ShXj8YIi5A9uLa/Q6U
JOg1YdN4W1bxSZeR7MaPKR/0JQr+69MUdWxw30EeRTV/xV2/AUumDtT7dBLRHyh3SDhlW/MOboQ2
97qOfvude/KvodZAZLW8QTB7dnDTSWHDwcn+B8h6dXBkmQLWDfSmtH3yfJbczZrCghB7LYkuzPj5
d8VKB4geJAkU6CDCca4zgNo2vKYyy0je6ERd1ykPdjNU/YO8TmJnD8kBfknp/c13BawXWkCoe8D6
ESfr2VTqCm5QXUZhG+skaLM7ZIqKgeBUV25Pdr/+sK9PcHxYiNGsRzdqHej6YVO9XjYOzrDEmUZB
chbF1b7nHfr6bW/yefDqW7Mk4S0k05qcJku3//XQb14TENu1LIdFuyphnA8tFo06IXQh4TQepvMN
yeZq0yFnufVHNAF/c6wVnp+ByAX2FJA4541vWTsKoBZe4TVVxT5D7nCIc6DF1LFbZCYvhOhv3gy6
R6iWghiFch/+PDsbG4+haL40hqJhDJghUEZNl0vWZllucEldGO3NFCL7QW8HrlM4mqAweTaau4Rk
IX4b09wloWswGtRCcxHRKkT/o42aFcwLVkIWzf0pmMP046+/7VmbCWsIX/ZP5QZUC9HTPducBpXb
NtBBRXN0QXwXYsIBm8vBdGl76G0GXy/REwbTblek32gKkf+8mTL34zTJ6fc8v/Asq8/vqu2PFuPq
hHz2LBTR8pJkJqG5SoJ6p/x2up76QWPKEw5HouWSFMObr4/uIqpZMG4DcQvnw9kG8rUiFoVJkBW4
meQDOqlqC3EpJw/btrqiTa/uSRyYMkIQcmEDnYca0DdejXmwe/HaqI+uV/TfolnYmiQi7TSGtgHr
Ps3d8ADz5eBdz110jxN/vmogN3/hwHiRAfpPYoROE2IuRHuQEUV5FLi9sxtQVzUuoT5waR4ihpeP
7ggeeSlsN/MCfw+fgpjafm9b63+Kp66+Dzpf8ee49fRRQo/R5FHfzO8il9debpNuHo414+FHgPai
k5dIeycUBWm9JpFxdhKES/sZp6E5Ti4ox8WE4E3cJT5p1J/JwX99tf9Nvvd3f76D/Pf/4O9fUdgU
NaHT2V//faq/il72P6b/Wf/b//6z1//p37f6u5iU+P6P0/Mg/7FV/NvzVPf8/P+8+hUY6a8nKZ+n
51d/2fCpnuZ79R0Sb9+laqeX4fDM67/8//3hP76//Janefj+rz++9opP628jeKw//vrR1bd//YHJ
+q+///a/fnTz3OF//Z8fhD5zuCc8n/+f789y+tcfSfhPaA4iuEVHALLaKKX+8Q/zff1J7P4T7WVQ
ZFcaFhBNa/TBezFRjJj+E1cnyr4voP8V4yF7tf7Az/6JjYorHV4mAIKi4v3H/3uyV3P1n7n7B1fd
XV/zSf7rD0R/ryPS1b4eEBJsRajyAFECzvPr7aAG4kJQ3qk2HjfsCLOY7zMlQQlx5GNY07hoI3MY
J0YPiFpQHdT0UxOyVTw1Klx/9jcerL1OfWwh6C/hOLOF8bJSuSLg7BV9tZ7bKhXZnYogqbgBFCep
czMR0941LJJ6M9IwGl38lhGldJEzC+Pbr5FEQ+1bFEH6YrEKZdch83vyYWBT91FPiT5NYfIlUZ66
b3nnujmwAy3PU9pB+AbCVBui4uxqjLNSh1PVlK5D0ns4ezuxl/fW5cPJoOVbydz0AiChCejZY5bW
6bKvw65QwGeVkIhUhyFF50QCf3kALl8V0WhsMTn1XbJYt4wqqXO3Hm86nOO5MwbXtFKfZxH3kIIM
fajn2VocoMV6lBGv23whXlK2tmcl90W8i/kChTAg16gEfZ4qtmsbd5RbPU48yjO3Un3hZBy0P11F
/Xu5SKhr+aWUHirwZLW71CEUt9wl6I5eDIDTCN2XjegyAFFJG992oOPkbuf9UM58Yp00j2TsblD4
kuRm6Ax0WRGni/dChHkElcyTxK9UOcoNjXeFGx7jzi6F31Tj1ziyWtp9l7MOowIwuMFshQ9nkdzS
ifrl2pBVBZXRe0eIVBaGkAUQWdcshYWaJyzMTbrtFQxt3s+zRx9VFkzX6GO8H2sD5aFYhd3WG1y2
VW44XEf4bHcuG67UuJSAr931XE2b2Rv9skXbrUTOsPW0fAYZFWpcnnR3ES4nFIkauaUtNL8BxZlY
3npZDqUH7xb0BxVtGr83cT5gyeiDmSJ6R1JCkW+h/mkg2d3O7+Be6gFoXA83Mkr2yHWBCjAL3SaE
hOhdLe1QbaiAnw/MPZEvKwhp5oyl5lRV7ZWYmknmNOzNcN92dKEHEM4hbIcSvxHbqDWJKCOwFEQR
Om4OQWnkNRDDyUeA4qLCl0m9kw65UtZUaClpUtRU6kILpWMIeNoNtjWDiLq7PAIP3IncsQY0jlY9
edWSAO6nSQOKt98jgY1rYGdSsGWh8XGLHDNXFccNM8TXZiGqnAZoUvDQjrmo58/opP/guO8Hrz+Q
YYKoJUMHN/sSN4HdNkMy5ZXIjolXV+9DAxo52iDD1h2IwW3EYceCfVRDmZ/BRXfa9do63Xcfm2mL
NT1bsHbZYItlaQ5xxPmWNpw/hssy1zn8z9VpsbB5zimOnubQ69HeAeDIII7MdDrnAeN6KWrSq9wi
PCvtwuTB8d3uAWTv5JFo9xj7g8/zanDmgxIaUDfDrvuAyzHvx6ztc4rWAbQGYw1OremhKj0DNtRu
UbSSuxTC/SD8JKi/7iz83p7d0YHrJVpSsisWaeHcE9Y2OihfNfcuaJIAX0sxnEjf134u3Znf+WpU
fT7YgTq7CfWlL5p4pNkmwtgub5M+iZDmzkVIwnTLnI78WNjqcCzmqYTBBYpnponvnZnQIB+d9kdm
QvaxzSAAsdM11bmiyuO5I5hJ8rRq7MbhtH6orH7ObJMdRpRSStlCinZsaFM4JAieABIwh8TRcudK
P9h1NREl81IDUuNY82bjzHBYW9o+c/djNnxekQ2HDHZT1xAHIHOOjt5k8tC2bDcNVWTzUIzB6krV
Zjj6JmFzH1oU+OCQbWiNeZ4ADSoCCQoVPiyWWd1u+l6LfF5sr6+dQSiQ4hqP89zERCw5ag/LoVdJ
d8OScPjIEmnARszkrlFUlIbUYg9a7lOQSkVLGz0hT167EZIgBq+seAc6+m07gB3s6HQPg7yU5xRM
WgSaH3G+ioMEAegIbGcRurqRezIPp6RDNWLMWxREVn8s10IAR0ykSstuhE6vsBADy2Xkl1McqSNd
EnHtOOY2yugo8pS1sPWYQ7+uiw7t9ng/1HV83ziQMQhkzT+BLkPfLQo0l3z0/U9BNt5DdafNOZy4
8k4M77DKIVOok3uABZAIe+E9+Puzmy90PFVZ9J3NzTeQniMIcSKjLGHt4t7AyQ9alRnhFgdF1y8D
mEyoTxZmDDi4y+EDrqj0UPM2KQUJ7Wl0h+6Jdz7w6mHabQLHHY+DB8gy0JAQK1oqgaCeQSjyGf4A
pYbkdi89VUIzl+WT4Lhy604eTJ/xHFWaeQMKdQe/Kq3LQYgA4pKwQdD5AMcZeFgs4abLmMgraY69
H8Cpd3iAxtgybY2ESWGM3VZVH0aOJB0Id+hC5jzOtpXDdy0UiYvRd6APUdcNZIBqT31ePM2fJmh0
XdWTz29hHtE7BQOAes5BxRMwqALibyliwZ+qpGaYSLrg1MygztrfO95ic+ZCVKSoyCjZAUJV7Hme
oDsN9mAA6U24is6PPqu9Lq8ZSAW576uvOsHG3Ybo4/IiBTfn/aLS+hDwGBhyNOA+DNoLxsM01Tfo
JuFiWWRl8kS2YKdn7tHWBGpGhh5tmjhZHlHw9RiLuJPHQFx9alDW8QqU8r10i8JydxfPKgg3Veu2
p6np4una9aS1OfQxjxn4Ip8S0gj/aKV/44mG3cm237HVWJK1/CtnbllrHbRFRWFMX/h8nJ6WunFt
jurSEVWkDkoqCBGbDXqDSx53jOzgkMBQnIfsSKCsjYqUdFA+9VuAtHFVoppl6+NIg4e68gGdxzKh
4wY6qdkddTE52xpSalletab9QrypUTnQOczPQfAVUwGzkWoo0gEAiLLOOrxH44eiKcEaCobdZGOl
AG9xw6mAARknT2Sak+8t1/cVcyfQ+wMwyq/CAZFViRmc/HyBZmj/PhySgcBBW/Zim3Vp8uzXxj1B
6DTp8hBBaXVDkUoK0DNZrfIBkEwL78vVp8z46LrsmaidBS1ayENsrYjluNOhY34wL+ENDlDnfQ3P
13LGUto70vW3QKqh2uZMXAdbGfXxrfaxaSEMA1tARo5z36cHyQBjqnv9QVAqtoPnQ7cKhylVhZeN
QJDXHC7GWGllA6EruG/CqMYJY6YwVf3wwcIglBRz7FqvRA/rTnrVkff+vB36qLquOl9vnSp1aMlT
1djdMijHLQntXEDlOzoV8AiYoYRmI9Lmo1iWK3jx1AfDqO/A62/cT8o3W2SCIvfq9ntbh3EO3yH/
BuXy5FTN2gB4PxO42jigLILxxvUXFJLEJlhaeXK7EfoHsSxZMrB7artIYiOg8Q8g8HXUQCMHs4yg
PejC0xxEdJcp51FYtyalTmp5qMFX3TAm3vkkhiX40tCvC533btNxGCRL+T4x3NJcszT4Alqf2au0
935gYoc9aVm8y4xzj5TDZnnNa54iBq8+gLpkN0C0ZZ/H0XP1llpZg4NjUvMOJ3eqDhOtICUWCbPp
O5O+o7in21y7QPuUrCHmi3bgRBVUbffZLEYD7B9Mu0q3EeyShsC5yvqgfaZB0xSTOwua+9Ibvi49
92BkAHRHFCCK2XA2HhpHhT2MqQWk4BYbze0Rsro4KQHbjJcyM6z9uFgNKmGQ6PmgFwYdNW7Ukl2l
zgBDmMrxoKq6qHpCc0w1T1686Azke0Andik0L3lhDHQJcxiBxuSU+ksUnWgUKpAXGl4He8HQYNNZ
YE0x8zHkN6Egoy3YjOMqp3Hf5xV4hlOJf6eDR5usrSNADxnbOMMIrLIhmQn8HM2TccmDbPLnHWiY
QzF1Y/ZCXNEAyBlW+qmNvzDd6bsWaJtwSw0iPrMh2GN8htVtLZbHTMMY9bNoE8TX4SiucBKYjufZ
OKjnBf6E3l5B8Kc5yqXuc9Uxp3CVAyMkETXjfQsHj29NQv06h40SwtC5CqOnKYxqBJYqiYbNMLa4
eGc7n7oxDOUT7hEAGVuXiGrj9O2jV/ttf5gIXfQ2hhDNhEGgWmE3lZjkt5HC/3JrzHCbmWGXBLQD
I3eWH+PI69vCkTT9EPkaJzsTkKTEPSHF7ZD0zXVV1dGXDiZiSa5hQfRJhy2fNhROgNG2gR7ItO0k
AqpOiDs08bGLA5o91y3SowIB8T3Yc4D0zfE0bSTBkVJqFcHgMeCNhZ5GVPmIOzNHRxsoscIIY+iH
2tm6uLxo7rmY+51rGuhy4laFRdTUMLSrIWAWFyA0xMl2NIwZuDRkcUEc04TbCVlj/NlqOYabBl6i
sPUZpvA9wHaxBjZ7ls0GAujdnK9mcfcdymbjlkLYVh1rCk5frCeC7p0Asx3ahF33Q8Bavd32GfPe
IYIRopChXsMk0uy51vym6kj/xc5JOuaeU7sfYphfIs/SlGdHN2z6uyYbonZXo0WCKC7oAf1xA72t
gFZnpwiZWnbFAHrExS+H2P2YZS0FUMobnFNbk3gPeHV1I1ynJqC91f07Tuhcb2cy6fu28qYvAuXJ
YliC6ofko9423hznSUZdjtViEc2iVRTctq4Bq8l6Y0/wZzLQPKaE3bg2GM1DZMK2IF60BPmwRK4u
KyB30s1UV5ydFDQnR8SkCYLIkUrw7iuVIjuqDHwzt+BA++Mmqqaw2iro2H+AWad4yJZKxfAwMfU+
0DgEPvZZ5VYH0AWNRFwPNGdJwYEVBYv8U+IAHgD3ykNL3GbnDYhq8ni0/p3OBvA352pWckcjRAU5
+oCNPfEMtXUYnUxu6Ulef2DLZLtDpmunuZLwTEbQS+elbNqFkCMUZ5AEGWEDFKoNRI/nchE1fUzB
d59LO6LhexuE9dzno2dic+VoN4Edgt8P04kuSNLuJGEZK52M+QJEpYB9JRzKjFB8dqst4lxcZdIM
06csrBonn5QTX1uW+htAWBHWiJY59zNtJW4pNLFwE84P8SpYpCCRV1ZhgIYlq8MbSM/FV6jEyDvR
NqugDO/z1on5xwR2eUeEIOlVhnzlEao09HNLoMCGflTq5QGSdNylqwUmFpweSQ4HOrgfpb41ZQMt
yaMePBdhTtdvYp/LA0Sdl9s6xDxQW99MFM3rzIFNVIXjoLS8mulNErBw2vsemjGP7dCGPyjIkGiv
j7rt9hlzGviijAlFoUprDzkXz0TJYxLzu3SqF2gJtH0Mdmw+JZZnX5wAjckG5+rYfNamG45ixL67
TQYn6vamdoBWy12u9mGVbgCfrEpUsR5hG/cIwb4PLIu+OapyP5g2wZ70xifbDyjgOOKOR/hVbntv
XLLvUnR20orNtwrx3uOAUBv9rOhUDd0+SlMHtjrk/dTg3gMjdtTdFwStMEAY7zM5PAjf+9557Ogr
Nyka1m16aZ996tSAi0xXpFoe0FbI8km2z+NqTOYm0QcH3LVcR/2dSHvgurtPkQgfa9e5NbCNPfak
oiipAW4X0/62s3JFoF6bDItMeMtz1PefQEVzyzSpo203DDIH42DKaRd9HePG/9bCMxwHXYYmhyDP
1m82PW+OTjagRJOhjtImtogUqfMpkyOKRv66YCZ4XiClzj0JqhOYP/tuqJ/cToyowyDqxGr/blC6
zz3tP1DWvxcSGVEkl3yOB4XsHObVpG4krK8H5Dl7l7l9VGM1tSZ6l/FhGTd8mBUeIYlFSN41SwAU
xCKOuKBvqlngjgvmKc8WexuNGfSx4gcUdU69x68Mj+HZi7pHG+Hc8pBToDtUVkuzH0ZXXhlHA1fu
s23i2mtH8psAMXzVsDhfYvSRgUiGOCw9mtjpTnxgLiKD/tbVLeKSeLX4CJZtI2q1bcY6u/KZxZPY
4RYBl4Txs85pxM2mU2m8cafpXTYnd8LLeqD3yBG8lScX5xNaA7CkeTdO0Q/0toKjh8bVwWikuSja
jNdOMy43Xmxv/i97Z9YbKbLt++9y32lBML9CZjrT8zy9ILvKzTwHBPDpz4/q3vuU3T629pXuw5XO
Q0utHooEgoi11n+i1hJB7bp7rzOYo0k9zJzoLa4sm3SG5QX8+snA7GKrivxQp1p62tfx5TjVCHvF
+Shn69oswCR0e+6CBmEW6p26OfQYq+zJBhgDp2FC5Q6eGdD3NCeC6L0D5IdHP9F2TcMP5PQPKFyP
CVtSYbRoKjRa92gqivPOsKeDk2TXNTKWDU1kxOJr09Nas3tza67vHGdZJGHjK9GfViAsGkGCbfSg
LpZmg9t7FIhikgcoeBcYk94sZcEYaWzmCz8f59fe8g54ON+j6HpO6+G4RHZ4ZObzBdOENsAA+dqg
etcXgk3mEeZzSeiB2Rj2PgNROk0Mi2yi0sbDpV8G1tm4XNiTaPbKbY7SuhwDjiGWE7t3WIiyv+Ey
DbaAfB5rQ713O+OlLah+IZmrIG8aN6i0Ut87vUFAYSfOKqGGC4+JWjA0+W3nlNd2Fj0NHu4fPic4
1QaDAT16KxjD5L5+5pRUplGaSp5ryjE0+Fe911XHdWJVVCMFIWQFjXS/VWt6NooV+zGe9WnHBORC
Jt6zGbUntWE/k3aADTPa1rUuGsLCj1UAav/UQxwM43Q591zU6rPRn8ZOLp/9ZMxRrKeHtrCOddl6
Adlh0r8glFDRR2aOiLZpayXavick1d4z52dQWtkwyH6YlWiLn51vqKMlyf3TtDGWm76u9aBtEnHV
JZ556yzZcjpWscCHWn/wabO2iV1AS8W8Z0MuQpaEqp/VXuHZ8EAYqx5U4+xu3bRzdwN01es+SpZj
s4lKPs9J2w0zw39ddO7rUDLQADPZjg1lUZI1nDTj1N5kkVHuOswgYNklJ65S+SGuWmPnZlkVyIbh
W5Ye13l965XLFdLJ25g6P2iH1j0Zia0l1gzhNwWpsHAKlM4Zfs8dYkYn2iRpOgY2EQQQ9hLFEefe
GrlsQ+ZMVVClwjhpKVL2XknwqJ6c8OE6Qc5kLoCX9NDpS3bI+7TclzJeaF2yZTM2brk1UixVS3nm
mkwnyjy9GDL9bm6dvd43zcZifHaCSL1904AC9/EwLeDMpdp4nXWaVr1NvPd0qPzhoNzpuC/L6CZu
hvk0xpq627i5eYgdOsjIzPtHHDYZGS7ZOd7P+ywp8zOzUHLbiTE/TQkzf8Iv7YflLXaAYzmOBp68
WzDZvgUK0jdJ2+Q75XXHUzbh9pL0t51bVmHSiWOiJIMmJYbEM8vqQaTuFExD/Rpr8WvTVxtF9Pqu
tCe58Qv1Z85HUudAbIFW1OUutdhpF7pG2kmT+QYtKX9qLkY+paGPd0VsdYFSxLHSFf/MyDRyEUwU
nXFks48cUqv4SYPDAa+RptuWZBglj5MXhbYx38VlSwcdD3eO1ThP0ATMHWuPH+/1cRX6Y362Og0s
2B39VPZylEzuc5RWDwMPFK8ifnPbiqNpbg5W7hymPDobo+VN6GMSli3w/kalJsmdYhriA4BYGfaD
D5TE0NzCeS6vd+1EHKldV3W8AV2Ljge2qXtTHx4zacut13r3bpQ90Z38aS7DRb7mWLRCnlMXzuFo
2kx0BjOE8R9tqoSJDX/mjedIGh4S3M+6bnmxLDagIWtdKJb5jkSls9H0SI/BpVa8FBmxoxACzSna
xZ4kz6tukdYwyEyroBzcfmN19LfpRBBNiBrYX+dt7oVKJG/To1vA9s0+hdzpbSepHTGBcbdx4teP
hVc7Zz5v+aetR/2LodmP+tLDtMRDYfb4qousvyBWWdMAHO0o3YDt+edUXJW5xxAkwrfWAjDfNopH
EEZ51N1PyCmvkizbkUWqjse4auxg8dzlDovnOQsU0eMSQEpz0iGcigbHd80sxvpiZKoQ84ztpYy8
wKprmV2PSzvZ28HohmxHJ6WS61ITdhHaErhmtkfvuGPr+DNnhH+mDyp7E46MhwDNVzrd2Xkx6uwI
brX3WrM/zrtFFcFgqMnOz7g7N7lIMJCxj3E70ncls604SHJpHjE1I4ipyElyjcmQjVLveS7LsxxT
zBLbJg7SgjzFRswhKvsCfkq9E1Xu7RSGaWaADK451zz7rIwq7UfKWrs08FEj8asnwWUed76KGDUT
0Itd9zEQcbQzYu0n2815tZjbwpX2pvdiBNZJO23GOgmrKMosBgh+vs2IoflpC5Vs+HSszQQV9BHj
GA6BQV20UYY4u46xMVxQzzZm2VB/s8JwxIWxHdtAJp2tMV/6M3H0RctOkbAbwqHZNGtFTWHGuzyL
CjcPmnGBbxNUvZmPfNxCD203X3YDY9F411hj9Ngsef6aYdo2BuDOkxEkVe1sB6cIPSv6i7n2/4LP
0LxVN7J7e5MQGv4/YDFAIviCxbC8da8vafaexMD/8heJwdYhMSAnWN0HICxDmvwXicGy/kAiZsOe
hraF2mHVUv9NYrCMP5BaIHXWMTEjcWx10/2bxgC/AYkyldXqIUEMDKKj/4DGsNKT/ptcs5rC43YP
SU0QXGuIf7BqlwS/2JmMhq271OleayPtiUFe+U0m3Ach6q/LYEKxmiKb2G5xxL+nSlT+aBgLUN82
x1XvMINibZ2K7tARs3qYTeunEgqPl06wR/XVfOlkcUPerJG/OFMhz5gFxtlGVimDEDvnmyvkCMAa
fccxfs+t+vUzobPxO0xoRrBbVwLUbwSnFAVxL/JKbG3T6o+mOqn6oFz8+GSQ01ucFNFZ6oHvSKgn
33DqPli//31pJorIS1Yd3UfaZ5UZKp29XGyp64prVfTyQSLe2qYmYOAyuByrtYxeyiim/0t0SZJn
0j9YAy1V6XRboxjnbwi+nywN3NBxz0JXxXL7aCaVJSifdBjv27kT2EdNmp7viCwrf/z2sfxNrPmd
SPPZZXwb3GVdf+uaf//M296QpdXLaVsnZccMjBG8bYP9/19che8FBRPkRSJW31+ldhqGwl47bdNi
8cMiabSdp0evX1/kPT/u1zt0cO1GicYSgq/9gRAUtbny/DydsdiOzDOMZufNPFb1tUCFRtRvRO4q
lkLbry/6noXERdlBICEhi9Ah1v6DgCjMfiVdR4KGUz03eZ1eLp4AuPSr+FnUFQ72c17u+tIkLWys
7fuvr/6Pt7denR0EjzvKInIf3z/XZeGc6ltfbB1sh22/di+daByuv77IX3q6d9sUrPuVvEvq1co8
1T/sH3FDOYCDY7Zta23eKDtRZ5kTY2O1mAXDC0rvp8ifaatAc886ZcZHiygt9pil2BRD/+aLST43
+gyO0eogxMEqlXmOB3rTIrLVSZKr4hg4k1lmmo8k03BHLkUynBVvJmPLQOYQRMvgPEXtqKBa5DpU
iLK3qeayMd2OtsNIBlBvZOIZ68Pd0M3ptpOmOOk7u7haJ6xhlnTOU57Xy1GW+W5IzGv2p9ta2i0z
4Hk3DmrczLzmOczZlLdZ64xY5LjVWdFlTmjiyLizSUOjSy7ewKiaNwwaaScmqlwQoxlZXFRvIThH
5+VU9wzbpsw90VXhH5stZMhAjubyc8F05xgfyeY4Ac246/n+GXBoeFrD+HbSIOZJlYHXNMbT4GQK
smD1MLoopGo6Ff4b+MWnWZnWYeJIuGpuvAJyMwOkJhYUvX3fbDwgjp1fzOMDVhTzimb7G20prHOd
LoBJdD8uL7FBPp/V9f3q0o6nZdhYKZlraqivMUMbH3uzQGPTpk0A2d62N6kz7T1niIOyLph0zk17
oJ1jJiAJmHctLSda1cZiAYu2LHTS6TGpyV1zzM46spsp3jds4gGntHHotBrb08zBuVZ542GwBkAQ
fiiyHv0Z9uxyCXGdbBTT39SOJi/JN/OZAElnK/V63NdWrm8ELJ5ojG7mQbuOBzkfWl1n/OTO9LT1
bkn76nQgPNgaabUjvWTyGjXWvtNGwQgSCricrDRM8BQAmbD3cs6n44xQyq3W1v2zO8i96URG2Ays
oCZCGQ/BAuZ3OKj0oaDF7HP9ZEgF7TjzwtiyL5nYXWdOtiArTxsgu9i/dCDqHmrNEoeqLk6SOj83
qszeQmQe99h2POPhXWf1D2kWp0Qs3VcxPUw8y+NIrx5tRK0HL+aJFQ4ZEEZpjxsBPBZAZJpDG2Zw
CiUDX524s4dt2q02BVMP14oRpL00QS2njPQKcVMjcthDxNH3/uDHm9xCFeUkWhDN8sqb7SiwMBPe
5Il5oXvZeboosel0q8T7tsqCJgcLDkSX9edWBIzcG/6h91JzM1Riue61SRySdowuoy5/JU8Bj755
GM9EkozbKo8n0tYHLVhZJZuxIsalLOczBllFAP5Hmdz0476vzZO5VfvWmp56Xa8JbKgecWuOoTra
F9lSXWmAFXc+3JxLQRDi0wiz7kAvcQHY5V9WpT2HKdnW5M505MZ0408b97bZdPnZdnPpxNNRlac/
o2GJAhIMuw0tZb8ZNbsLQafuamGd1vZUnEQ5D803nse0GfGXmF/oaeaNVnk0ys3e6I2R0Rh0bA+e
iZA3EgobjRe2h6On+LQsq/yBg8wRw5GTuG10Zls1AfVL86CBJGqeB0SqkmVTFNreUu5y3k/aDy0x
o7CofGzAzMycL2aKPvwuZjNkVWXBrLO0pIy03eT0r9HMZL10kiPlJ8/QBy7qunvwUrg4Dj5PxC70
fKDrJjjbB2GDnhG6k2GUDwukdf2j3IhgEDra1prmK2MpDka72LtawxppnH99TsXlpNdeKDLTZj+A
KZH4bOC9e9R38li12WuWQVVzB/PYjofFCsr5ZWw1Eggs8KiGV1w3A4SDuAvyfn4afPd8oOHctspP
N3pnR1vLrKxXp9R7fgde4Kme3FV99oiP0Xf0fGpFjrz3Z9UaMUu5u3qco8X8cFYVuFYzhXabra9p
y4zIVDXVTp9GwDG7cLU3pj1xAYO2w6Tg4Dsj1tkN+CmzqVq00W6SMrlO05K1EE0motWirOtXxaTj
JSLyx97B3Ky2apTqdsDn6s/YYgoRGpqmIS8sWnSXbT/Mz3PqJ69auuhx2JOiTlFVxVG5iwd7DW2U
5QuugGSrTZVj/6gIbb1Mm4LOWpWaMW0W1yv/dAstfxmY46CXqT3JhbOlaTe6ntV09bGL6emYTuUr
S05cSE3vLnU7BpcRqP/tHSEZ6WVdDzWO5DGB72OkDxlKLexNjtN+VHY4Lwmgh+dhc7kB3snPIWV5
16C0C1kWvRibw4S46yXRFE04JvzLixqKKebQsdPlKtHNaNjqLTPOTY0thrfxLdW64AIKwk1MKdYH
fbn6SmLuW/+ISrfF0HHUBArVrmIzsyJZXnhWhv0kUzH7DtVaAT9UyPyS1tjkRLHHnoepeZMXxIXw
T7U86dHWiGlicm9ZMAj7SCebopVIwgPsZMZr06ndcgOnzsJkT7iQdOm7wDpKPWGcikVHeZaKjHBh
zemg4UhhTvKYaFLlbztTOVNY6ikzmaapTMh/VZY/4MUvMD0dRj/f4A+6GjkIHACCKC5BS1CklvOJ
7+I5t+tsGe0JLrONEN9Zl2niYE0OYFbrz7iwDQWeDGLVq0HPaubQcaP4p+1WYwI9LW7hyY1z7W+Y
8aVvqHjY3nEOZNbWMP0JvKKoKA4SLOXXmZ8OX1pXTcmxDZc6kBlcqT1/jc+MZIRzkpb4KG4HwVFx
7ixamZ+6dudFuLxYVW8cF95YVWlY6VMX4U2X1flm7KeZtOlYpIdsFONy73ujtqKSbfSg9cw84Ach
6tpCgreOM6e1us1UGObEVBv/oxBMxjK3spyGu67S2ZJrN5pu1IgPxCbhNGiC1lZks7qsg6sWtXeB
D2lcYjqVJ1KGjZ1Dhlvm3tg23SJiHmCsT/CunI4NHUmtAXDhxQ2rK+9unDqVj4lhaFcOTLpH/sh4
CPMky38MNGsv7VwAHc6tfcmSB3kbtdQe9rNwp3qjx9l4MZttJYJhAekNjaEjOqRxLPcpblHmwf7x
uzwYlQvqzcaZAi9JyMW8DDhw6aAmXlfeqx99arO5adEAG6w3E5VsS9voDNbraF+nsds5QMdwjIN0
RHK3Ywt3HbiLcfagAb0zrU27IaWnXMZTD/7vi9aPfbSZHMERZsEkn/mGeu2edBseBNq8adwWRjt6
QQ3PiklyXGPgaNgyv3ANvCOnWBNw6iitT6vcbUzOMxXVYatksgSl5/cy0LCjOet8fQbPUdKCsRL3
3rMyK6Jk+FZgH0s3Hy/qOFddgE9Kbh/1sgRJtqIBFUCXm/7jortZcQI3CP9uOGUWJ/ziJIz5vBqy
XT7o04HCxHuxGXfeYSMroLwbBRYoqSKXcsc2Yd+XcwZRaqzLJj8CDVnYwAZZBkJC4WeUNrs/CzKx
tpPWkXdLqLR2rmY9elj8QjjHRMAj8oYUbikOeUjQx5OVQcZepnigWUgnNqKZdaj2ldH55P8sHfN+
/E/mi0mJvg/BeqKr1pU480h9xGFrrPhmgGDQO4ZzV3Q6NAttWZC0p+RUTKUlgqahbdxIAwuooPdT
68a0xzjZzuAXl4sylvQC+QwBRDmKynOmfJYXYhCS6gHmpmg89Ir6E5LAymRumGzc+nZq3RbK1NIQ
Awgv3STeBLPUdlt14bRz9+rDKQYZjJ22CPRZLld0GdljFCcNgYyjbV5YVkRiobEY8avDEjmUkCRA
dDy4xaGPmxksfb/vqrBfNyvYG57RMlbvunvY3W7Mx7imRkz0Wh0AjtIzmP2Jek3qRish3WiWvXEb
0W98p4rhgWiTf13Vi2mGjdMKjiPUaaeqaNorz9eSH42lNTfjTOMSRl7Vv0RIBQ5l7lmQkXTsPsOp
skcZdtzZkzYliwhdmbUtvJGiuZtFKpPtaBRFGlSKn4E5pXLhJWEFbB8ZvYx+iHay3nThIFI1TW28
lF6tvfm2NhR0fLBIN5Af1ZFXx5ycVWPazzpcILltIW08lOz8iFn1dqy3aDxgUVdetNSnpdE5z8sQ
N9eDkmkXFMSI0yfMXsvgGuIwbpmuv8CfnQ2OJrdKmc4rg8qxmCP2MWVi9H0E4pbfFTQNCqBsauKD
y3DsAulXdtXpScs5AEkT/lKlA9c0+WBALjQGCJgx5ctyyK2xeDHjftrFSk/5AmKPg4n4DzjYbprc
AZnElFYOqcBb9pC64BsxjfKAMS/qihzzjCbMFw8sY2kYHwVMVpZtOyfqVqQak3FMOOtr6GHrwlp7
GeTWt9Aa1bV0BpNAV68sL5X0FfUGB6sbkAmDFkQ5tE2bNC2K12Qkly6skbSTqt53/X2OQOPCzDLL
DDsXqzJg1mRMg9RXq4ct4T1XosvdPsinFd724VjQw8QRYuN8SubXZiSyhHtb8gc5SnqZyZWc6Jo2
Wkifx7FojyrIFMmtUxbw24YsedJKMP8gzrTxpHSHwj5Rutee5wwrrrupQjYsRAQdGPuJIQmLwSqi
XTlC0gvlVNRtiFbKu+G4gOWUe3FvhprLEGyXOkpCpNWGPnB1N4oCQzTZyzQpuJkVmgnvgcYo7TeR
Ny3LXR+ZojrYaR8fu8qIngiqznKc9L14ChMOyHnLtBLCS2YDmw5DJp0HzxssT/F2KhKCvWycAwK0
FSOIye36nTREhHW9xUldgkde4Q6fe1uXAmIIgCFkvRGtHFnSFHFH5ui32jat5/YJ6mbq72acGPyz
RvWLBuMEd5AAtGelF0WuOOuxv7I3yJhw+C+xOC52Jv/giLg0yyRVFrAYAmZEX5Cq5I1gPg5CVaKy
DeokAQV1qOegAmsdvE6/t4o3+NtsICKHRbpWL3DVY3CSCwsJzRBA/Oz+BjHeaTJ/H0f+ys35WL6b
Ls6qOkpBgbjv/UQLzfOE2DOGpWjZ1a2wYh8SvJ3il+gib8PVwzJuG7s0TjNUZMiDZLcdymZoYZmP
fC6F33uHFt+gAynQpDjaYE7QAXqdHOpMm4yfWepNm1/zsf8FXv4P48QvgJfiFfXoy+9yU/77v1AX
YfyhYwZHOJpumS5uWbzGv6Sjhv8HdD5cNRysCPCvdRhp/gt1EX84eKR4hOoxnPVXhei/URf/Dwc3
KAxWsN6Fy8G/+g9Ql3Xa/NsaE9h5oOC2SCMBD6IIBhL6HWeA+YCth4QrAxQ4XuWVRBznjpm2rYsG
6tJvD+WTAftfw+13l8M4A8/51bKMR2H+Ulj/Bmu0dgkPcc6TUHa1RYKaTF91t4VfWvRDfeZp1oAM
xeNjorgT6rVftxb2TTGe86075moiEi0BGQjZxRTNMeHcCe3oxocIdmWh4jE2icQJJIwIBj/pLVnW
YVk16jAOmMyHqQ83PiA923vMoxh2jjVHaKRGR3QUmZFRwyYTWXlvJ12J9rPLzKvc6epLX8FTQniG
sg1atTuGliwsegTLSx+7iNMuTgdmALY9+D5s3EwtQZQ2wNh6Vwk/lHkknn1TAzmZZze571cQItSN
wi+CqSpp6mzEu3q4ED9abuAUaW7o5c14HndF/dBPUXmCKDG7jiu3y/bMSKwxLIwKmhwQxRCFFG9C
C7ShbS8RKol4a8jZGN8yN2+ZFaLseY5r375IINOYpHp39iPyLM7/saOODCgmlRNqS9Xe64pyG4FF
yZhnyeP5ys1lVW7QrJJPg2tm+0RERfSQ+pwoG932Vtd6TnS1+mm3M8w/pZ4tPcX8TQDZPIBdT2Yw
T7J8ZeaVql1tzTJd07N7RgFsehj9x75xRaR7ae4tafcUWwuC4EyZjha0aihlaA5oi6jHrVGHt7bK
UyrVeSes2kYPvG72b9k7E0Z9pWcTrVw1EIMczXWekwn/gKCUwnphLKSJsFgyk0yUfEYNUlFRX85K
jq8Zo14rGPyFE6dOB+Q2YEBjG6w46R0oXIfX8kJG9di2S3KE6HnWw1qp+U42ClmcTQpHQ53kjBdj
RBBy0I8rxxEJCRU3FcyucmpjOjI5d9/SRq8rgAG5UmGVW5x68DD9UHSe85NzPaO1K2b9Fr5Uz7Ao
geSxnZux1/e4R/TbBGBteLRQmtHhz4lg/I62Xmzx3wM/SCYQgmhyzD7o6u6X26MLJ9QaZgGjx1J+
eShnjrGDYxVzErJMtFf8Zd1kIzQNMQKrLrKDXqbogpgQZHID3AA5YTLIJoJUq7U3JvABdKZuSqod
/S7wkcgtMYUEV0Az61s1vTIFpNRFXixhBNhUQNtxMVu4zFrai0BvQD3gU+SIJ0Cb1Z8+UtQywK+Q
r5mfcWujX2j3DsJZdysM+ugAjKWBJKbPvha6JbaK8BLUcNvLzsTUPW2JJAbCgZ1h13R6uTZ5QA6V
lmw5wtufizkOS2hEBuxvr/XreUsCr3xpHJiu/KFx7ZJTrYpnbFhRJoihibqVhefGWwu+EPxUG2oW
5rduv5uarq9huhnQPwgGiW8TaGJqK6aqq3Z22sof6NocGQ5jqZtnBFPnEF0nxqJB0SWgBVTJZApb
TkGt7Wid3JhZx6zKced7BDn6bVOM1XXsJ3kf6l0xAmAVYNRL64l2Y2PGW/7vQU03sfo8CKac//NJ
HbxUcfHy861Pfj+s1//nr9PaF3/g5QDEZxLOhXmTw4H412nteX/oWDZY5Anoq9mLzQn/92ktnD8c
ASvOt7HCBBdbj/h/WT0Yf+AwhLYNQgPUUoxQ/5PTesUwfzs+VxrGCq/ibmZA4kDG+f60LmMBhVvz
0/2S1daOQVUGGQ9Lc2epiqPYRGzy27P55MD+ACNbOKqt3v7k8rl4ixKD+/56lcm3yoAs3tM3T6Fl
9NGtNSblYV7G7Gz2Ev1UYPXyTZXwoST5dVGD/E+8MfDcIJrm/UVF76lhrK14L1tbO+2LPNkYlWMG
Gn/7zf19QKzXSwExQT2B9rKyC1YWxm/lSEV05dI4ApIw2qdTf7G0DbM9C+Jcnu/gMEM8lG5/9Ovv
Ek9Xd18/3g+XJxgbN2hmMzr8BQNqzQpp/3Z5GxgKErrX7XOJ3YYqSnMn60W7FPS1IHg1gmtPJtY5
hXr7CgDUH319/V8+U7+tJ34ArrG2YZGSTVYCC/v9D8jVaKOMMdp9NKwvOZ/EHU4d6XMOo3GDrIe2
P+oS66RhF8LVcThCcWAz056Ew8BG9saN6wzTkWcM6hHEpoj/2qX+xxbow3r/9fsI5CE3RthrZMuH
35fWNkdcobf71kuY0kH63fT25Oy9Ypy2Mq60y28eyMqL+PBACL9a3ZtxUSYh5sOCZ2OGLCmJzAYm
RnRuMVA0Au7MQQwS1dZ1UrfZdYZeFmAcyy5PyIhZnzufTnWey+3Xv0Z8+Pw8wpl089eOAy+KJPcP
vwaeZt2teMSeaQEGlk0X+3XA0d0ft8KAaGt2SYagBpAtHZqfDvYxR71ylm1fzFaGmt9LruF66M9W
LboUFL6LGcHgKHsfy6E5dJCHGe4wMKEOkwYTF+XxwdXsL6dl1WqHcj0cQwHisIvGOjpzjVJ//voW
f/mB/f7A11tkIm7wltfv8OMX2EhpYHsDMdqGEWoEVKG9uZGyme6KziEG1G2m+5pQiJWwaPjnegER
uQUeIj0PXlQe2fKAhLp/HQ1bu0R4VdwU9qDjsz07K/O/uMlyo3nCDDk6uP2Q/TSNQqJAkeJlWDRw
5amSSkfUPpr3Vt/r0PerBWkIFfC2jf3i5uvbXT/of9yti57IcGgIMel6/71po4pyNMPFflmxQ1xT
8rCf7e/CpT5+NTzTtdvUseVa42A+8pg8Rm/DxO/aAxHEjxpj7yaS5KJ0i/3mrdLzr2/qw369rlJG
K2TQsZHRxH60X3Un5lRLx+XMso7PoP0c88OmEAHsd+69n3wPHAzrEcuScTCze//4SiyYY7Pviz2j
vPgM7dF0lzl6cbNobX88mGlxUxoYbHx9ex836fX2VgoVPsU+W9DH+FGohL5e0AbtpSXjV5kpjwFV
TjWJVLQ2TESQjnk/o/F5yiXs6JUw+90L/ewJ2/wIKFYWlpP++sJ/Oyc05bjZqOfNHjWrtkltvWbd
DBXIiLDL6Ju41U9WD28SQh3WdoKp04eLjWYGDpXH3b7R3OLGShU7barco5pqI0gKKX98/Xw/jrnW
9UOAD/U8Wx3L9qN9Z409XNr6Zb3XabGW0GJoiZjXrZnAWuSkYYKh5cul4cbVJtGyiOiE2ktPZ9HR
fo1J6mWHmnDzsypK+9fB6YbXUjQQ3hMV4RmTOtppZMnvEiQ+fSPkeOGHyuLHivX9GxGlkzsigRMx
49VG30FlErlFdeKDgd9+/Xw+W/SkOfn0mziPQRd/f6nKS9u+5ZYoh7rozED2fjb0k8JIp/XQ++fV
SWKOzv7ri35yf/RNK9MNsNjB0PH9RRdltbmoEIJN0BV2rllFZ7PqnX1lR9o3QZCffF/YqTHy4GI4
nFof9sQ6mXG7xkMCvyZFZ1k6WXaKwbq3Ha22vxqkMR9wnZAxEsPaPlVeGX+z4D+7V66Ot+3qkE1i
7ft7JezPVRr0rX1pIQUgtJxEqbnxL1Bs+N+wj9d7+bD/o7qDfE0qBibkH0tbCnSsLRLsRC3OrOOp
QmTQO+h/IYQt5j19P8FLXr3gktR++0o/ec4G6RiYFnNxVu6HddR6CJBt5TT7tNXHI9OK0uukBQAG
eoBNnC0ze1eqxFQEuCvw7RV4xmy+XlWfLWUmoTZeddBS//Gql554alQbzd5KdFB64TgHJSN9W6f9
VRlrWLAXoviupvvk9bJjwh+mP3OwLf5QRK0UcL3t2TzjzPLPI6hvBlO+tgTZIel09/Udrg/xwwuG
PixcRrdMOOnS3q+lhg7Jg3pb77GV9c/Tsrsb+2+r1E8ughUlaxX/ejjsH/2nS59JzIKN017GgKEB
ynwfQ6UYouXXN/PJkxM65w4um9hs+h+fXAGwB24AG36C5XCfp0Q4AQADwo+5WTXfrI1PPg3BWUpP
5eIoanxsRbpa5cRFS/yjuOOjMvFTsfF1KtrF8coT5k/aJXZ6SMmV5jCI//cE4PKv1/M70PLZ88Q9
1rfXm13Vke9fmpZxQkkGOfsid7RNN1qvWsap9/VFPln7pLn5LH4D3PIfZ7iPp5M76W65bzWbZbhQ
NCzx1B/j14XbW95C5U39+Lvi5ZPDnG8dLjt3xlH1sYFarAS0sYjKPVY51n2Vz9qlB5f41jNrJslO
+d0Xvg5OPn4AJp0sTricHium8f5Zxky2y2JxasbUJkwcqDRRG2R4fv/Jx+DesTH4MCV8X90tjRdd
+pXCghgbCSbOsZ21fzaWUdyoTNAFdNXsHmmNNOExqOTVtlJq/9yWygwpC6AsMdJDSwz1krgI0d9S
uDQPX7+0T74ARryrPQ1nL/ObD2eT6ei9tCr4mKIBmsW3yDE3LsqUB/wxxm/yeD+51roxcjAI3hW9
5/sn5wqv8WaRU9w6WgzFQi27pdP6I3+dRfzHtwUZgBMI9IhLfjyGZh1/ylnMxf7XxKPX0e/reBlt
rCjJ9l9f6hdI+X5HtGjtGDOsQgSTKub9bWFgpyl9ivi4pv+i7sx2I0fSLP1ETHBfbubCSfomlxTa
I3RjCClCNO6kGfen78+zqwqTOejuqbsZoCqQqKzQ4k43+5dzvpPRUQ8AgZkXEGRmqcp8bwbwOYmL
I267H6qVy2dcmYajVKietDE3uOp4zr6t4bRdhqCrX/CJW8hqzRbZcmu0H//9T2tfL4O//bScQVTa
jOs49Py/vQm9u2pvhetwrOcmu+lmp/tZoT68dHqRCALyPPsYmcw/D17PzBtVFFw+ZW8PWSB7dLpu
FkvLHB5UO6D4AI/y2FbjlKBQ12cIm+EDu63lYOYzKgLh1zcznsb/4dCm4frrUcq8gFIKDwZBOcRU
8qr/7TwrtCJ4wK46ZMUGZMpZjT8Ee0aG7l2DUg4koBh2E/GgHzP1AC85aRH011sPdYnJXs1kfQlD
oB2d0+cp/Ed3iVUYyTCWbOheZZiz7Jpdm+CQtvWD+pAHTpe260bhwlqA0NWoAwGyH1zYKpD4iwwk
3Vqqn+QCwGgqzSu3jsYN1YrrglmH6nBTlkbwYJayOfdEbtyu7iJus0n1Mva8zL4vQAghStJBv8UK
Vf98QM/VfngSnknSCj9PhgAlZbginxi3IjiLqAxeLBdzFtrDHnluGyFqX47CtnS69BYOGHElFOUV
VkpwaHgPyCCcfgd6e9zK5su0WkCta7ClEqtivpbRGKM/RQGFiPonckHi5guTiNGyDe4q29j4/afu
GZHVrwjO3a3TRYhgtcmqgxgK9wXLPhANp5L+yY70dNuHxjYeoCmGJ6g21X0m++pos+0gDLkRxnPf
rvn31UaIt2tNzGbSW4wvz9ZgCCAe4TTG3DNcvLyKnvPeEfcNYl+eV7fBeBEq5DDd0Hn7odPelhog
rpJi7BDWiGAabtuK25Xpg4BD2TuluZ8mT5K5Pb9r5OYfPAgtSkqvXn8o7AEnXfTIc+lCysMoHGTa
ofK9tJl18UjVXA0MZaYfnJ31p7UMuKdNkBVVXXWvUTbByPFGXHN/MnJKuwSqGM6SFDLxpIPpNaqr
GlaSu0Xu3naxFu8KRL/3eq6DXbFUkQIvt42EyUYacVOVV+1emmjo8FaXib3Zbhy2ZvvN6Bt9ybnB
38DfQERRIj+Hg2hPhtNASq3d8HaNatRGhLOEP3zXAKGpkfOVBopisFHfgw5sjl8b8ozu+1ehJnLq
hoV1s+9QkHvhk7u0P4NhqI8NN8HTMJXq2YOddNQbTehoE8Sxa1U93dXwb0vWoY5MteWzRlS9/UHL
oh8gl/U76LvlmVGefcp6v3gBaWOkG53sxRSSWKnimeCYIhnzeTgzr0W1dmU3JU1hQwa00M+0+BrT
XAvYvG25oDEu/CiXe9zO615YPcSBsGBhnknG2YTFTuOYDvAd+12EOh4mwmoOgqwaWANcYgdrMMKP
pc9LWh0Ap/iG2HUugsSFBlRQt4XohLcqu4xbDwckkNOtxP0BFS2vpiS7qte3zVoROqMGvHHYQcdN
jpjSmrwQtE7BYQ0bDx3aOOqYZ9w61aq46lAmx3hF0HM7EAr+pvDYH5Ylt37nvWy+ROZlL4bptx9b
/yDQKHHPc3IerGjM9nhX2BRuorsgQ5PYC+ohD2I6njb2wEDGbELxgwP1gQ07d3fXfKKPTuXLsYGn
dZ43w3xkBZq9j5Zhp1M1Nyjslg2+sx/sIuVxDc6dNT32w2T/9scawSvT10Sby7D3GvtNmw5TcqPp
WUaoZdigbEiTaNXAJe5gzTperhb5f+x3ffAiZmN8c0vaPDKXvSnFkdDUyKnN6biAdPsMoRHpeFuo
ZsrZ7Ks06CYfpXPBshCZr3O/krYM4Ll2l4dGRNsbPhvr6JHHmSzBOHXfcqfBMjD2i/FhFWt+qExb
pgU04NdOyvBmwXIf94pnLXGnDTmggz0lZkPv6HhqyuEgm7xIxWLkR5di5uzB0n42POkpNJE4/XiI
7e6b1zjSiFeJWG9X1sLdZ+ZQWqmlMcnvvLmf8j31UHRZamTf5riNSZ51zrPXRYLhjAMBizfP7kFH
d9MhK+v6l0+z8jQxEvrQzdcyl6wYcIL9ZjZJJmAe3JTQ7jkgk6hwvQftcPgugQhiuRltXFVm8NRb
dXQzDGO4C2A8lfwUE4e5dHrx00cmfz90RQMLdQIAihwT06EHdMGf6+XWqgc/9iZ546msOtZLYcaN
5ZR7R1lVvEbBFV+j+gMf23GP1n1Mt83ld/WIP16qydhbte+e+nW43iDUEO8zEh623YznnnJUKOX3
ykAxXwb2cLTcGf/wOLLe7of1t2d0462xVO6JDX/3gwwNlibwwh/szlMHHQbdU2V7cIECQ/5a3WZ7
7cAUpn3fHAbbrh7GwH3VCtCIaZAUv80LYFlpLyunVyssHUNp5jcVtNc/3Mp1b8fQy2DijD4EjHLu
dguCgZO3ItDYdcxwAV1u8Ls7GBBgZxur3CltlJd6cmECrChezuPgeXbKX/DwWy3TFRNeZQ+bW+Sx
o0Y/rY2Wm418KvSyyPSfkTOYe5E5y7NqjfAgZDiloccSKbBhG7gTsjoAoUy6m3wIn7ag9deEoaYw
MHaRfCaDpX7AVNz1cWcbMj/Mg0V1qgPnN3Fo2d6tHG2iQ+lzhO4eunOQp9auu+bEiDXqTp5HUB2v
fnVxTeO4sm74AAMdnZZ6KphkuN508MUMF0yieblM66Z/SdFLiVyUdOSkIoiOHchMe5ZkSAHTJdpG
zCJV81UZo3XX+dJ7maLGuyK5p+wyVblT7fIO2xBi1GlM9Oh3PlQsf3yYss4+biGxmnYN6mWBNX2z
EsOIp82Xd91KpF1UjNuNqvk18RPQHgH8tnbahx0EgO2npg+IQ6Nq4tXQ6BOhYJQJadWg55BPPZro
BVPXk1C53a7fbjiwfksnatKNauVGN1mPnW5qfk5LxgMfZEnXGtNpGAhgwXU8XbKcpQNGK6xjA0IH
5sBrHC4Q7TvXgSY5qzdsSkB5t9EiszI0joMIXi3gPkiSenvHFIkUTWkGzilfgLiubV0i642Ko7+1
MoX3OSSi8YxjPpNSCBvfuRDmfGfPcwsRjtYxzjj9YJVx7xtsbmJofvKJNVp9KDIlb7cBFij/emr2
fTA59yWevEennLc7g7Qzzq9oYBB41bxCVXtS7OMGgDHLhP7HZIVqruGJZ799k44ykmFW4nUpev1g
zG0BfbYN2n19fYl0UK5Hz0bNG+S+Aug0Z6lTfuf24xRv7Mx6dq1yo+zHGbVjAExjYmVNfptp/wTk
LzsDjvoZSlsh7BjCvY0R8mg17QSGsIf1YShTPVLgfAEJa9+nrVE3k1RvIwjsH4GKPnS3UmoHnIEQ
Go9z6eVJrax3PDztN4dzIW2yentEffVqzIJwedvIH+S4IQzvKKYPWQ8UHVw02pbRn5NRsYUcbRpr
FQ31renrKHX9oU9FX6ubMMIDJdsq2mdijmtdqJMb5PktTQimA0Kk4QOtFrybLXtDFp6d4Ak/uk79
jE4IgK0euvPWGCiUXdFcIge+J58BQjeF+zHm5bW2W/w0svmDYjNtwLz9IPIQKBjFY2IpkpWKcGsT
1FNhahRYtRYS0RDh1cBM80WnNhA7Ck11uxaj2jVqeMW+BJbY8UbogGiGdia6/tiy8oKwBT+PzD06
5SQHjvRSrPUGsMboQXMGVgfPt7VQ4JVZlJJz7t8W1SBja2unw1QbxmHLsZ57Ux3cFuFS3y+F1312
TeMfgmZ5Glvxp7HM3Msxr9/GOZsQnIFwsdv5uY8WmyVP571e0de3KsvmVJdzeZsBDEzM/Ji7zXqu
zM482dVsktEwTAeJ6exo9Vm4G2qsDb3R6fNWZ84n7CBzP/iFxtkSUJyN4fLiXnMKef27OOhceWbJ
O6aNdN7zCs/rgrc8rYaZJ9wSipFAe1REkcKrxP8Mng9WL5kWzV00D11aXr2w9ty79yGE1JMlq09L
58PrIHr3yIk+nYUiXcEqLFzqkE8/ZqDZ6J0byR7UKV81IrufyvDbhwgv5XdoTDu395rDWIfOzTAL
naAUUXhOoulsTFYTHfOGWULrLh16NUfz3lXkYtRyar7cKMgTZ8VdV8BYGhkz5+bRtJW8i3zZA9bn
0jUNYaSGHPuzIsB4Jycx7QOrNRPesiqWnaEowTH6RHN4cHhNd1wOIRIN5Py9HmIjL73UA2helKFN
8bmsibFWal/PZQHaPuoel5IAsQ5ZVzLXpUo7tuNxFHD2+PQwYLrr9tZHp09jGg5GHOUl+rahBzKK
wGBvqMxBKEphD6+zKKfbFTP4t8Cf/BtmNGqPKnXjOfXPCkJQk0TO3N4jEiO0ggrwaFDVncjaGuN1
oCMm1iN7BOk+7PgGc0K8h9qxtodmjLXvWBngExezszhUesSNYrtULQLZ1fTvKiI1H/C23E0NBf5k
bL9cAl3QxMGxyhtyMmbb/moleKqRmL4H3JnV3jal/93JV+OmatsNovAyglA0/fFFTHZz6Vm9JOAI
74Zpemcn0O1cbb41Jc4nY2yrZJSoSu0OUZs2s/lYYVKhlx3Kh25qubcZgu/MAW951TnzTgl3PMNy
zGnMe3EwSRzh074AfHNF9Dpb+BOqIv8svXm79Jp5JSikLYhBveUQEIaVBBBZ/5qorfYDqoaThQ3h
21y0GABgVpwCk2JlpxTrx7iHNfzuTqWJXr8yUhzZ9YuhtbgJ8WTsSwG2AJucz/JQjDt7yVbYfv4H
nrk1Gbcc54mSwUfZI2mlb7KOkXTd5xHuwa6p/S6xxjaCXFkTDZL7VcD1UWw44Xm3ENgjMHVz/NJR
dLHKERBAMENT1MtwV8EaeKlhFHChtAK4m1OeCVrPU+2v4EYR2j77E1nX7axPkSv9QxtN6ucwou43
1XLXVhCigay2OzTE3YOfwd40q/7VducGgl4AAAzhbryFS36OauHviwCuYunnQMTxRY8XJVr9tJbD
jGua/jGeqyWsdt2SlzeOAE6VZfJrM9mwjLWBQJh0dEyGU302BXPV3dR0yx7evr0362VLihpPvtVM
aRcyx7LhTO6yUbtxVYzl0fbc7WuhIr0YIrDSeRO3Ru4MTw6oyT0rJmQxyOESbQXtLweVdez0hqY6
4JPHCMmDm82C5FuBPABFD6fjW5Av88Fzu/NYyv4Oha19M1XLe1Sq3zIvgn2grPY4e2rdm1tkwh6f
6/MytXC1qs6ffhvIqxrCM9rppYhW+VaFBbFD/VehAnpNrzWPtmhUYjd+HQf2Vv/ISNJIMFSOZzXN
7rnsl+nbZq9cITMkoNQWkT6KwgphEkNePpC/48bLtZfvZNbumduJx2zm8BLZVh1zsA9P3K5YNLtG
JAVezlh05dJiFHbbfdUOfJJw0WGsYwtFwdiW3buo5+U49oNgEgWfcxhzyctqrWcniD4UyQNnNUfi
ACy6f2UyHdyvDbbanSzMC9lQ2WVuK9gSrtlGewUYzqRDR0m8l3QYFgYgTCs7cLSgkd1VlcAnejKc
Us9dwSpbmTLhHxh9NyfaXnuqY1ZwOmnRrCtakOd2Xpp9y6T6FJTlN4mzIW0zSnC5hVXsrmUVF+XW
7812K09ohjDb9GH3utXtuuwoZiEv0uBhYbWrbN37gyIE3LNGayUTRlrpmOePzKzYCOBiGbqVcjAI
Smz20eInjr9ZcWY21Z5vM9+JUIuDRV7A3UL4AsHIJFdUdRBbKLFiv0f0O+Y/pwaAJwjL4dgwMdtb
kZH2mw/5WkDY2PpovJmdSMB0dL9BScZWoBTlp7S7F3NycYUS7U2+BrkDkAnE8sZyhKAQj066Nf3+
C6J687PlenzAdrXGEG8z8COdPFh+5twSRGZ/b3w4Z7uMStvZ1Rihf3dZZh0C4b5HXVenc3Q12KIc
PVlmWZ0Cw7rJWu8NL2BzCmoYJXk/vrSWVd5ULkAMHNo68Xp3S2tiXX9MJMqGh5XE3xSbN+evBu56
mJFqP1WLVyaVM/YHp6vG2wVR2rkjc2AvbVcCBOVJ3M1KhkmvoYPbldBpEOn8yw7z/M6YenBvtjEl
PhXfeeQpvaEyaI9tF0RH7WZGrAbfPdf1ZlLDDs4LI4XoZxC2NqlPvr71piX4FkUZC5s54ilsQ+rw
cW26va/5yNJO2fsMfuvDJnL/27LCld4kEx3iYsdrLebdaDAEFG2lM/4sJ6JEgQfjFt0tvIZPJrHn
xs7E9fkrZ6ub76hfICzbCxeGWulmqBvOYsz0LZd1EJuhCG76we/wTVpGcBztsj41RmTbu6BnvtN7
WnzfAtmeimAyT1d75KvFjGlfbiVkf2HKkaN12miRUbq8K2T0xyInPAKkApimABcJ4tMZhmITFG+E
MKonS7n9XYZjmosQu0cWL5xkLbhhA7dzlJWwkrMCx1DWrnxt5U91lqy45CC9qgAAU7V8DrIgcaQn
vKhcLQyEot3m+80w1EMrSvumEk33XJBGRDXRrPSCU9kRtOZPN6WPTTXOimEssUsQdo5Xw7J+zXj9
L9g/6w+z9hnNS38pvk2rxPdy5eD6l3poKALCvi0uOsQ5uit7iLRJsOT2mwvB80uPJcACrCPNjV2E
XMxge/BeGI0tvjVzPnL10nFfTIAW/a0KGjwV1uz5x743g19rjoJ241z8ytY2C2+ow/yj5bjcq4th
SRGPkXXFnZSquen8xmNSpI3+2cik+xpV9fBJpNs1VASqGM7ugR3pzFH1Pmr472CC+XHHAoRxNqL3
KkFevEI37L8A3ZnvvMkBBuM8UulsG5g54MEC2nXDDAswgEtw0o6BDAhxIZEutHTM70v7KKRjP3Xk
eN2tIBxqbsZ8bTCkQtKUumZXNZuDpl5yGZIncrzKgqNseWm2EMEkSW3odN0/fy5HTF6sQUEXewrM
/odeFwJYoDfxZzdw4s0EATF0DKJ7WK/i1iMrifFIJMVxXYLlpRUwXQ5zvUYkHWxbv7P9sexvsfuY
ZDLpJdcAyGcEE8LMskNQsyYlU0bqp6noiDp28VTtiW5oJNwOp3pyzCYrT1UoZB4PU6jIASwVQTxb
3eDGEZHLZMPmUy/GwgHho1kKcSFIRJP1ip4tIqT0JsD/+YSJejh0Yw1RcwhGXhBN8BydGHKjjPK/
s9w9T2lh7VmYUVnUmtUtqT683kTZ8s0FqRNPjDSy74zh6aAjo3P3ozWb760O9Jn5eUFYTFG9mksx
lZhk2TNBCiD1g6DpTz2Pw521LuvZ94oxv4lY994xkOXLl8Q2cGqzsQyHiOeUjl7cLi0PZoxAHyEe
frAfELcEfJEiuyUyAnlWPxXHUPiscZtgzT4sIysu3lqgaZgImZtS5TN4goxFg5SWDC2nuDMjDKgm
MIqnoO6gc+TwS+pkyEeexowUhl+mDvlH5Yj8MjIaf2UigE2Y4BES+doKbju+q/65mJvhswCMFjCi
cyC928gyvdbpn5lqGjR3a+sneYjLA8LSNL8o01FvPRlNMclb4Ss9gw8EPwP+W5XRbat86gMQWCAC
CC0iXEFzXrE2pR4XYHkA7XbZuC9kgVpMk7NuLgZ15cBBesfngBCfheFsCWS6QsPoWAC8QGsIlgej
E4IrG4PZ/N5h2g/jakAByASLJ0tNhfsaMqEnra13eCP6AruVD/GeN5OMuJspR57rrEqLRxQW3LsM
g+v7HHVr0k+hvI1wu32LhkZUewLvXLgNCx/6jfebAWhNJAgKhlWeEYh5r05f8xBov/tR2YP/y3dk
cZFgvRhDrjPHgzmgehwMl3AhgkmwKW6gw1d2DNjQdlV71akUHdSlxKu86FlKg0cepDoJjx0Jlfia
2RzttTuitpoKz4FwACnyNZsiqz4yo5pfDOBdRxOBw73DwuCJ9Sgw7ZkHl2tB3MrAr55WrOTPZRRK
0nRgnP+i2ZnJ5ZoGPhv5gASZgmAjMiMyWiqzATndgTo6g3ILsKCNN+aI36t1s6mz2s7WJxwp8pGr
qPehO5eiOBEwURxVGGTqkvH5qOOZFce7rHi0S7ZXd03Jp3MlUHaPGZhTt1yz72yneDkDy16b+1mH
K0WHzDZA5mK7RjOyuB4RoH11WJ/slLwEjnu/c3iE++L6+SbCZ+zvyA9gMY+DaX8VsxBwqBs4lBaQ
Zjvmm/BFI1CZlQNJczdHtnoanHVmFYVpbF9cT+aGC2APeX+5mB7O0qhpu0dighY2RxZ0RYp6bqDS
518zcYbcTFzNLZ5MxWuA7vebDkTrvZeVqnJaSOkzRGWufp1Q8SYRUUpKYSNphlRd+2G82oVf3cth
mQ790Lcn0+hawGOGeR42yXvBJdf5BFiGDLlxnEOuW/gzkRs4bk74XNxXns8ZmW8O55wnWg4Rszec
V1pK80AqFP6rzJCPiuf7vr+CoGfsKekgveloEFISdws1dUzKGy8SCId6uAmmVgPHaRomrY0RCuO8
1ma17tqWB84GWuFCmyqmg22zcyVGq6fYNpmSHiTrmgsL0y3cFUAy4NIAkSzYmFbIm4exf146i89i
o/zofurAf/I6+EfRY44rHWyHyaxakC34KM8t+wRcZyGyItvqvGeXp/tQwoHPqMta72fFhUKVDE3w
SBTkbVErPV1YhXJlYUozksZF/UfxUBwJgHeOY7F4+yLzeFQmNrQxCZRlPDcoHHemXGeMkoNP3ai4
pOCZom901uqJQssA4BVmPLwDoSXUph1ezRjrIxcm1aF9Qxs/3q/9BEeik+6yk1oj4y8WC5jacD+C
sgasYFo7n7jL2DAWJNDdYpzHcdZnRhP8Nh74MBL+sAqRu9xTAtbBxBlvNBrctRg8N/tPodq/ZXF/
bmv+83dcMLaWz3+mK/9fxikffrfXAGL99y91/Wn+9bX+H8lPRgvzL1XdNZ75LwHKO6BNP9VfLfBX
tOk/PPDhH77puFdaMLpyAMRIVuY/45Nt+w9Ev3hbsHNilENr9S9XHVBi+2onCEwXOwMKXb7cP1x1
QIlxi1zV11c0wp9E2H/HA/83xUyAk9Rzrj+ciUDJRu/8N1yqO+diRg7B2AR+5/3klHYCfcpl56Fa
84BBfaEaKEVA5iS8ht8lOn/BRw5AXQLCu3jzw9630gl4051y8+vzCA634UypLREX9rB9t1yGJLFH
AjfdDFxP8tr4nwl4WTxug8FeVHTqKtE/bk7DRDnKM5dFStixYJN4qR9Gw2OcYWG8YuWl6Cq4s+iw
Y64U61dv8eYUUPZfC7mKyyA2vu2UcVjtFOEUJjSWKiCPRfy2rRIDdpl1hDeVPcqBGahmzeo28O5t
p76X3vDdABK4zOEty+BLWSw7etJknqigSAgGK5iyEEwJ70hZQR0pJHYo0o/8//KkLBzQTItnnvow
2wCMeM7wbQGh+uHZrypqvSsg32b2Tj5PlMe4bdMw4Ngwu5/sopDmchiGxU3XRy9muTwgBKPvKoZ0
s/iblCVoXLtUE4hpLSFVDUebbnt4Im2PVydQane16AEoXPkrLnkabK47sqGD0fmesfhZm/qkyGO7
xmbAcZvYD5EWveRgwyrpvdv9Ev1guj/t86FAMkTszuIlbev2qDDCjIydOftOYBU4EelUxu/ZXl1w
KfkKeF/VYG3chYZuwZXDUshRGzNeUDgZitmafJAI/8ZLrpS6K0JgWES8O+6FIKbgMDRdcFOVLBTt
shgZGk5qogNAOzb4g3xh2pCtSbki1dp1+rro8AuisxSzZ0DvtYSAn2snxzvcESXtaCundWS1I3xf
pyW96wMDX0Zn7HL3MxtFmAR/4siqMAlMMX+Z4K3okiZxpNjMKlBdIkg9222+wOcgvF2mBZ2xmcel
JyIG8Q3td9DqYw+YLdaNlp8r0lLKOa/tqaTr8j6jIU4z0X1m7jinxSLGL+z2NqFzbrDXAuU7SK56
Dc9gyBa4AkvLfBJ6JckEwTBPUSxa0f4aFh+0GfuMN1sFY3Nklcc61WKa8+DQclsEYWjeYOwy6peK
HPW6gMV6MzsSbSGiet63ZepdvducMHiH56zfFIEvH2vDt951K0xcZDXQUQllNuUOwzowJ3o+7x50
/sqlzlrj0yFim2dM2tEL8qHJius6wOEvKqk/dLaN6OFILEAhJ5TdphK/WL6vfDgacd5FJK+XmIVS
VvXlb+3SUDEhXNSFOYIgVUaP/OqTua6UsB2cwktbufVvKrf5M3CUKe8s0Lbqo7za12I56+YAnQqu
ahkgJTjI0K16BqOtCI9Bn1kuu/ESvD//Fepm0avznYeH35HTiflWLzy0RwBzievxy2ZJgnmqW0Ra
Y5GfSqBc+tRCPAtvLUiiceMxT4DEww6L3KNct7HNBwBDTaBnFr4DIuKjYzDlumxFmPssyQa4guyl
5BrLgdTzu00PdDS1Mg03XTIicROR5WJI7IIh6c7NNlQ9o4UoIG6qmRpOakfZlOXXkwblt0NnA3BR
3mUWH2uW61el06y1cywcHruza3UmmX+tWaUoT3OT2Vg0NjvHD0d1YCAUEhvrEK+9H2c/oxQQo+OT
CJhZHdsIs+vS2fWY9Ump5/scm4KVVisdSMIJ67dp5NJ/HQn7GdvEAo4Eea0Jo08wGsSSaRQd8ooN
cQDNDQ3ghBkNH+GOvsk00eXx6i893J3h1I2EIcZR1RRy3y5R8D1ia7Ad5bQ6eaIgQeo9+UmTdbLN
ZjN3tpA9SadoDKCfYcOsz84K+fdsmKKZL3U2NlUqvLE5MIgPx29LpZ07MrS0CRGPNOQroThrjz49
yrwjUM8y9or90MJ+X3R2ir1RWAeHzy1axtysrmz3bLYSz/GJLYPzmf/eel9paNKspu8Dv639S4BT
QqaAX4sTC9nFjC02pxA6si50U1hMvocqamEswuhxHk7z4jU/I9gFF9HPE6Sk6E++M5LpHVcAeRT8
xcnar5OuaNiWYbrputYtYjpPPpLaHPIlHlTdeycjQhoaY/pCGlr7V5XLYJTuu2pgx6RXaG4F+nNV
UVI1Sw1IgVUcfkeDxaBR+pdZe1WRIKhj+8OljlbSsEbgi9vEMpfxDvnvO2c0mFd6nK2aXGo0djun
vloaGCQNy56q2Q7iWSKjTNzNgZGJ+lC/r+OVhBh1cMP2LKODIQ4LUQaUyoVFPrC7bhYomVxGdPQS
tYMvSAwA1dQHKs2qrf1V6376GGkz8rgfR58nVgvvkjOs+M1iEMzmhP8fkG8ziTFxs54div3UR3xx
q6aVSUyGE0+l5xCtLCuy72jgPWTyTrVetmye38Dvsmu2Byhmli7aRBez/cEewKyZVsz5nHTEnJyn
MtM31YSNEii5gBtQt3WeH0LXIxnQrrd8P2Vt9sMLXjMPUA+gzfFXvai1ugsnd3nhenIcREGVxLXk
Z9Gni9wVL+s2gO5dr+MFOc72a8G5LJiNBix8jGrMgEc7jf/Ebtv5dBg35+iSvYF5nzl3n2EDjhu1
gmpJPBceXG0I4o7BSj80QSsvGnIr04LvK81dwCZs9qNdNFg+FXTofHlidn65QRYMCQpf592G21Gk
gxsgPmxXHyugW8qZow+Bf51UcB++Mtgd7s5hSr3uYZCWUMC2FrpaFw3BsAu9viGbDGXvY6tdFGgR
zeLnohswIsHMDjUeIKITGt2avEmOb3MbmZBsU8decxmHFtOWoKoeHdX3NZGLlWDvgGG0j2WwCZ6m
IFKEV65FOcZ2zTIn0c3CJkZtlntmc7gCBCI3yI/xbM37tQvCPOaCNpZkdtr+gWRhIlozmHDvfGaj
X5uGHw7ekdjunbeGCrZahs6J83CeALjacnmsTLd5GHLH+ok5rOUDuTHPRd6mBkYqjM/XdOO6pGlU
1B4L6k9k7Uy8yNZENsMzXE8rzmgYJm66mXDHdpHe0LUys/oY+BMigLhCi6qaKMsd9p7cjf9sJv6t
pus2/6Q8br+GvzdL/3uv9L/u/z8LdLma/v/rtup2/dnUP9VfWCX8hf/squiK/sCiAK0GV43poPT/
Z1cFxcQKrsAEnFvXMdXVAvBPVkn4BxarEKcto1DsY9cAg390VdEfEZpSL8KRi5kbl5L/77BKrt/9
L14KkwQKbs/oT7tfxEf1r84PyW0VuG6LaTQkBI0zKWapA8zDDv4nz4PtO/+Hh4tmwuNiDGz0nBDV
/mbcIOwlwl3WENmVbajctL3Z296wJxqlelP1Pdh3x9qPFQCVMzSO643JOAFlidyIwqSIcOOAQ3LY
tW5nP64yUG8u9N41LigmP83ZVd+ZPXbVy0YKw4BMidj1WDYdo0Y1IVPaE0dSO0nfuVXOVTPC6Q1c
GfABJyx+ok3oFAqa1fZIQyg7aSU9gbdkAwS0IsQ6MefALt9eQzddixN54nPfr0jJFeRL9JtshJpj
hSiMeL2mjYKEZdd/cHQey9EiaRR9IiKAhAS2VZSX99KG+NWS8JCYxOTTz6nZ9GJ6olWGyvzMvee2
zaYsq+TG48X8qzOBvN/qFTuWljr/l1c8WxyyVfeMe33+ZZ/lQUEqVHii7RiTA3/VuVkqwMIgeb30
nzNWyz5cS1kD/vZHcRjMmunYoPEEoAnckmC3MrNnDjRWEHELbu0/NWXRJx4FbW9Kb3ZhgtoCdK0m
Ouq+X9Q1RI/MBMbafOc9fhKVfmapILIGaYnnIv/pQaoNRe6026JrpneVcwkwrMvkCzUwMkTcP+Tk
5knavw62O7y5K0ufbKkY+vdGAFQjdYJo2tb2eUmZ5xhyJSeyshsA9mYTBNQkcWur5dsC0gH8WiTC
2YC7B2I767q9b/OZytMJ+hq9yOQwPOMMsxoqXjaysmS9smHPivotU3b90wlv6TekE3LT2+GgPiQ9
0wuNj4Y9tYRdupVhUdwaiSv8fgqQl7C0Siy9CVPb/wECzEWwFoH+HvrO/vBt1T2sqwHKOKO/yLZD
NaA8ZpCs/wJygRxY33OEOnVY8xMc72E+hzqR/onq01p+/c65Jg8SsfK3TIVzqnLZYvlxncrajn7A
3drTov6aea2mzaS70tv4NFXJuZ56eUnEZFocLcU1VQe5KwCO0oJ+C65zRfkyLaHC6lLAyMtyaZ/W
dRz+G6gqqg2UXaRQdRJl0X5kXgdOg3gJdW3OJ2uL4TDEyleX4p6+pENWatn6icq8+Bj7wq3PNAXM
SxYJ5jOZCADc+PUQwsFVJMChsKiLhKDKkr/LbKhClp2UOju4KaSmh1JOJWGtoPCqLYZHrW5NQMDI
0U+hKDcelmkm76GPLytXy9M6IPGhhLjKC3iom0cMJpIfW1QF/wUFbfoOfSk/XG0zoqWgstGsIRsP
IfcvBEVsVeERpNoPBtWrP7cobIulZsoBo2/+FlO1fnZLbaHDdMaM9Ly1D6++Yvuq0cvnnI4fQ/JP
K9zsNgjZBK1VjR5SIujyNiyp1RS3OsVHU1FZMWOxHZIXOAZG685Cz3MnsyAb0fsgy4qHpMU7NEuP
Y0M5yO62qB6TgyvE+pkyCwrYggRJvwU2PLD/iJgUtBLdaTJcQ9qAh2LphkZyYQ0cvpPkCsK6CehR
0Af4zk1qed5ZWWJ8iWpvDGO8/rkhEqazSJlGyfs6zlcJOSF9aDsWrB5AU0Yz3dkhmvDdOrrDz7Cg
dTitHG/wZErbfCRlCSs1WJn6x9EyW69dJZfkEGXMjPYpuMVs20MxNntOzmU89jyRSyyxlbzzZ/lM
YWG3KrbsMDtovkyEJKgA0M64Gmh+GM79Y8pxY71OWQu49hptyJwFXW69Y1Ye3EdOhDiybzu0IURN
g5/NgkQ/YsBY0RwqHDcbOOIe07wkrxktZZqgjKDxOW9Xe8KW4UtNuKO9EtEQQ//OX8OWgBn2jmr8
JsocPYCtLInpuqez33pa0SQvg68wyATqGwsQz/UogcvvsrrFXFB3A+rkdY7IJdHjwDWTFsoBxpcR
arnN2Al8mTJJnN0odHFbBwgmNrYvi0MxK8/ed/kUVSdXSVTqQeiY/8JpaB+atSbagfgMVJJ9VQNC
njjTzD4UGNX2+XV1si+wAkYbINDZcMLLowkNgGpDCdq5SlwBguaR9cmMG8Kdl3fP4MTcOBBlPoOG
nI+4wA41bHv2IdAGk4WDeyAzwtv0VB4LWkueDBwIU9vEfKb1UyhrlTIiDRDVEJEEplmlTgGucPGz
r3KJho+8bsBtj5lkICHg492nVMGMUu3E/Wdytsac+P4oD9EYsagrmKX8eX4wIM0KF5+An1HXJ/Bo
lTjnBMxEl4bvjnicxRnqnY/D9GZsRUHB7qZo9SSwckQMfcXcSfqQGjc0NhhtQK2rDStIYOmhDmkQ
PTN4MI6MpLuQlkJelLRiDOKBKHjsKUXNGrsE/beTV47rlpbKN9iJIl650a791Fol9EjZIgjZsuov
bxbFyRkrvWBxhIqcFFuPYx+80djIR9FGLjxyHCKfaeCN/9qmc6dLM6eDPs6qCzV1UtU1O9KCONbw
37OkWzhzd5gKijd7TcgOyUDVr8xBZWrdezD313ObywYvVEXfuwVvb32noI0yJPBJzSJ3pq2n3etb
veNq6K9BamS6cECXO4Nw4N6nMrJPJJpiBK3cvJe7wNWST2Yokj8pc8H4zjfz0Sv7iO+v0t0z+/UU
DileHRcPTETBQyaOT0jKDGL7YNp5Gij7EMAgUpnJ9BGDS+OaLmvFLUMptxtSN5zQ7Tjh94TJgXs5
Ip+1GER9ThovIGWzzC+rZxUWMpMCge/QmfUXNcr62pYcx3arvuXowQbob8fB9XEVsCHtt2sb9p/o
0K3PAYUuQUM1lrn+nHn1vFV+kZ2wMNhbnUMBXcWy99qARSC2XETN0TFU1Qle+3jWEmPCBksT/3as
HfvXl4wIk+tpm1GJuKR2wI/clOgQPdSEaflnyCnfajR78ezPyCbZbTOhSPxyp40hxIJxCm9dWNq/
cZTxq2PWt1zKsrBta2uuywAOe/kq1uBY6+ihnNhxVokT7LTdipid+D3dL1OYdCQYV4qH2vYHVFKa
EmijQfcbqo+MsM0epkeYjRabsJFGGVtfe6qzJUEc5XDOkfggnzzjlG8KEwSh5jwLW0cSg6L6Hskg
LMAN4AezW4qZZzgkBMeNcucbsIW/RViziJ1JIsg3zrWrl4H8DOuGQx0lbu1xUTDi61h1rnseLlKY
ZOfw8QCRwVbK/HEOHFrmBetNGrnvNQjd/UA0Ed25sZOP2S3y3RIEJ428eznWNgXipvRt75d1cn3X
eWl+dKxpuurA/v/Vct/G9YJXOJjLHlYsycxD7jkE1lhC3zLkAqEXLUP1T6Zp9DUSK9UFltgUExcq
LtG7LmG6Q8ZPcucbgoNtdAfIwUlEK2wvID+m1EcwatahJMUrjmbs1CofzT5ANPNoytE6tin0hr56
sGrzFcHyf+50Wl408zYefmLK8rx7KswoeirBckIaFJQxFKdij5a5I4apgW3HUCQAl2ra99ZDoYWu
KW5xtGJsGGr3bWCV4FITYaMlFs66JdKnfBFG3HRKG/6PQc06FEM2Z2i7c3T3lszVSQPwezR0e2jz
INCeVruwDsor44UpeqxbNPVitCB5+HJHZtodlAMeKENtskwcvMIMbFpzv92Y2v8rtD1tmAavT/Pg
fFHAA5a10Rgc6U2mw2AhR57Tho+eQO6RQcRkk6IT6NfFrqtH6HRUd6WK9loUyXG0OAS006k/f7TW
W68nHra1EyarJK51RxvQESc2ozvZhcRKtRN68LTGnGM1LzZHcHnFzWbFhvZgPrZ1tyvC+rtvBs6X
1MJkpcTBNn5GkU4xaoNR3GI5GA9dw/GAABWhvC/jIjP3oc4ZrOPdvIB/eEI79uhgnSUFWXhMOhrn
Tq61dZgYm3Jwv4soPzdp/zPk1c5AjiX4rVG73JHewWLI4q26Oq/Z+kJO6Bve8OHiQA1Aar8ihi4+
o849tcL88z33e3UG1lpZaRHhAhdhIzr2Ray6sjhSmCGyzv8T84yuYQlJD/ZJwxt5Am9Xi78ceowe
3asAGRchzUdAeFOinGsqeGhU3AbM55ExMojhSo/Y1OvmhurOPSm5Nvu5agEzz+V+8uo3/NnzaZIZ
6wcN0bgzxPb1/YhiaBLoqQzhBCMmzQ0Rv94hn8gDIkLq20P4kYuM0CHQcvccSV9ZML1I7YzLNs3Q
UsVr3gjQ/eg+bqOmRBU9YOOpKUeZAlYKvABLVTvAUNOUz1oFD2PuPDb9clV7MpPc6a5O7vJAPnRh
Ze1HYNzo/hI+b1u4v8Zfe6RooR0dgqj5GurhEtgDn3XJzyvK7XeB8m63uInZBnAILhbje3jUzk/O
wO2g8cZjJ2nsf5QON/x2ks3sp5+hZR3TaHpoZch0eBgJjeEm8/09CeXTpXf9hghyWLybdEKq7mnz
zKjxA4kn3VOXsChwi3mfO1b0TxOzXm9ITdLoTolwOFUD0nb6A5f3UMqA99WM7/UQ3aBYpwUW4R75
w6/hMsm2QdYPsWytk1bMAI3bbaM6fKDgS2Oo39tetXobBNCzayc48MskGlp4tzIqR1Dj3glIs3WG
YPKbB6pAesj/5NfS3vVFSNqHbj9MCVgL/3vFfgDop/PJbD949cPw3M3taRGB3FXaWqgdqJMuZYvl
2SCeioVIqp2F6RdrH4s7v6lIUknkYez5yv2IIDY8JjkI8CjoLo2SF6LEP5NlwWgYyP/Gawy4Pf9E
cI4vnRrvQ3eems2IZvhiWc5jKk1x2624VqRe9vQL+94Ljw7BPtvcLQMwlGt+56bi0IN6YUZLLBiS
5vCeepu8ioDSthitD5ch8kbOFevkHGd8aVdPa5B6XEWl9yEozij2qmMCWhvu86NZ23PfW3ySUGOY
cLIS3rYYjrGo/KVmvmHhlh5cjPIrV5nK8JOvtOPpcszXCppz3tPsSW9B21pj/PSKgk2+mm+waIm4
Mc77OupsR73mUL9aSU+eXl0NR3TdF0yqDrtP4DdfLrnDW4xWdkxcEQr5Vk+nTBQDa/s+NTkTVyLm
I/Tr93VlNzc1q9iPAmU5oO9pjWv8hp88TfpDD0GHki5/CBvy8pqhprOoozsDGnDylBN77ClhuTMC
uwL0P6wCydV+HdvisaR3wbUedvZjlU0/RCvGdWSbTVuKcdfjCuETzeJOpHdY/r+VkfowO9atakb2
eLgtPlTmP+oZvxgP8A2CCOslamR6oyQq7TYqzUfeVubXNYJHgnBNj2nCo0fkYjSsHE1N0LXbCMZ4
ti8WYf+WGm81uzR+vuO9WGhDQ0OWjHbCT0OE2DFwYSBkRTRw/nesX8z4gaBv8ekiJIPrCFO10x5C
THWXrp1w6I63pUmfx6Lg7Sf116zVvFklWsO0/k76hvWwuWEA/+41TvuAtt7/kIuXxdqu352qexHo
C+h2TcZCcvrrALXckgqwJ8B+3mjpYtTP9W+W2OPZYt4CT2CbSHWeHe+jtMbD5Hr+wRcrY5J2wKDn
87QO7RVg4qpdUS7l/axD6zUy2Z2Fii0OGTFtapqvfTe7fC3TGOLKrVvxBIKZ1nhJR24uloKTT4qe
Q7YXTWMJojdPPqm5y82Y5Y9iZoPo6uzddnRFWUtEUz+WkEbWcx/qo+VcUS9qUNspYaOWFeNdouev
urN+mdLqjT30pKjMlGsNyuHYYubPBxbm3HJT851mGOKQJd9WmMasyGronRXTBhg9486rUBYOIR7f
eJRzge5FKmL2wr9yRukYNUOCRzO/ijuxlq7BjBSO6QwjPIcMl0h1N/Sh/7g2A9TO1hf3XbP1B/40
78Zzb2z+9iZCJbFrHft+9PCwJc1UXy3pudgYDGpY5dBDRh0uMpzVJqodunQMM/zkj6gP232CKYLj
oE+zC6Z9bjVr2Pl9HlNgvZQBhpR4TlnuXdiwm6e0EqepzDI2IRqZii+W30B2894KeWuAGu/Q36Ad
8caT6y8vkGQS9zp4DWJkKiAp2mNt+NSM8Jkjr6Y5TCzUYxzGBPRm3cPsajZbU49DoA866xggY91B
x0i2V/Z3GRde6e6BX3LHIrvg5TcgaFqxQ7PtxZOT+C/KcEAtGdtlL8rFkehCE4d5amN8XU17a6v8
pvOnZyQjMWvbQ+uwBhNy/Y1oUrbDyPjiurENdymj7k1fL/b1TfHyfebLwBYEkQIZrbZIfSqsmUlX
PDNeZxzYrIy/pqktvtbOaZpdXxuuK/ZHm2Luu6Olr9oktAy4BAcdd7bPorep7bMU6VmlAW15Zv7s
BgGpy9BQe4c1Gt8HxnS3fplar2Y2R1Qtb5M3/QfVZRclnKTXtpFTCe0GKWeOZpTKd4LXPXnp/fCJ
7UaIMMnp0Ja2MGEBxZDYlin9NYX4kSKrZAaxZB6j9zS6hHNEqzR6zD+SNmBYW2gMRgO9CRbULdF1
U5y78l+0hObSNvMfVq19015tT7BPTzoKYQxU42/jKAg0c/lCDtVhWtp3Q74ljASDMVUdE1rGf6tL
OVUj4O6VU0JvIOkItI85h3bwWnfFqSdEtFRGoHps3O00OPFcMqy0sqvtM82bl9mvm21FPegpj8l8
+cHhwLwudT74JtedGzj3NRdwtdJoLoJkMvLKGG+Hs8cIoDi443BZNIODrijw3o6C+VRalTa4HDPR
mDXmErmZOJd4es9d0/8l0YgiE5DXR5X+/9BLp/4mn/Bclmv+RZdm74g1mwAhrTf1PHzAhF7jaMrg
E1RZ+FiXar5tuFX6GSVwx2AmQpmM+MzJ9gYiAmWnvDeMDZ7bfr1oP3DuACVmeG8dfY/l/hl6B7/i
rm23V4NmqrnLm2h9sjlTUUQ/MCa8z4eMLhHKz+FKEXxLAvsPjd2RqClSVez7NWLmBs39rWtde8sB
7G59rd+FivDKRPV7EE7BqZ8gRnCE2qwo2kPRE+M9w+1YCXLZjHRMpHcRHpuOp1TydYionV+DSTGq
Yv3GQpiVfYo5EAfwi+wqly4bAAAMn/Ip6qCn0Eh04G6Mc3TSdUCAIR67yQsvoZ67+0A5Z90V1Wvt
e+3P0As0My5Wjk2Tlfs86lp6Q3IGo0z+43puUCeF1DJ2u9bou4OBKNXiHj3VSOyTDSHb5xSsVTs2
G5gojHL92u/urYSCau+W0U8Ik4ku1Tr6S5jezXbvMDaNol3N/mRbV6SLR9jiD5lrnF3nsKdI0DLv
zNgCHiqW7sBw8o2Eyhl7J3Gw0TXgMQrnnxUly41cXE1KSpfCjKrGr1rhJdwSy07u56gnRMbJdGBM
oLCLJOcgqH6FrNCEz8co6r+Xa8JwJ4fhrQO3UW6tkC5m5yt3IuxxCDu0+ImwEVPhGLOoOogGTrsS
7yOyo3daCDiBsuYT61JqTd9arKvO0ArrbS6vtIIWYCQSP+d7tW0UdUW74l+YzXbW3fqMoQS+sOP7
3oUBC6M5nBLNhyfpuRNld/8ZOaevhWtTGzI6t8GfUP7NtFbsy8186ml2eYpWtU8s21wrfeJPNiNy
kCfuP71Vc18ecqd+bsMm2hZN9m8txYpsI1iw23veMmNKYlXEMn8cdpJoZTwrHQzyTnEz91lUxcZO
c56zxtx43JrxOlBs9n5f/bkm/CgcR2zbRIQb6OE/IxnNDFbFVmRoD4keqV8IK1UxycL5MStw5qbI
sM5eRtz1FKzjD+Zx/9BnjPlgAo5PqTJjDL1qvls8PFO0m0TwjnUJMC1JSXBNm/eGLgQ94XeUotjs
7eGQOs4OATQr3MWSd3junWOneWgnK2lODiFrGyc0tGhr4wxMWKGm7CfZJs+qHLxPpydDbc7/rU36
WMJy3xE2OJBymR57OyFulhUpcnDXuSxB/kdKm45R2vwnk/YbM3mxJ7L9GUNFGytYMS/pkKRfiZO9
sB6899PisSoq+VqaVZNJakZ4AN0bS0K+SMuQOy7upwXLbIrtUW114r63jXhn8DagkUn+MxCl+IqH
g+xoGzd5F/7LChxGiDx4gTVYCX+55gYviPUWH5FnHcjy1pnZ+jmYGuOs019QMLqdcNzvunT0r62U
3221l/mnZnb+hXlS8uNF9OLnWO67WR2kbGidouwmDXGKD3WRv7eAcYeieOrZAsbAflDE4dMCWpF1
lL8eeCvBDxRZkV5RoEjrrpnGXRXYzWUFzITnel9qJqG1vfd0+aABDjwEi2aYmJtyHyzijBC02i32
DF2Y+d3AZ3Si8DtNg7wHFFKivrLGjtiJfHmb8SRv/GCOiCGExl13iJSbEOZOu3oE+fbK5nBPg72P
3LCDQHqN7v5biuzJclyWAZ23L3I0tDw5T3Ty/iacKNjEILP9wnNycVrrsETi1Ab60pUkcW2tBAM4
/tS+2Go1vegSigqSsBMoMw1LojIs7BfvMa+zS5CZY6GK7gj4gFUNvo0z1huxY68T7EpdMudK2OWR
FSieuiV00FXN8/pVsZC+wyjMf3bGI5H24k4s5XdNSc12YX4j6RwdNPm+P7MvWHJFwYBhRavwbAed
OA1R84Dn4yQjqzgXsnU/MFsXsG7shjCI8GrZUHbRgGBhoIDyogcEJbNPkarsljHi/NSonu4voUZj
mOu6/gGLTf/Ea9U/km0mvJTO34sscDGQhUPzHY65FW5IZaGQkewKm12Ku4st+jpGtCmKsqQLZnYD
Cf4JkqNMEgBZsftf2ymbmT7y2sOTfpnvs5K840qFNN6N2x/4hS7ndW2rO8tlW81tzFhu8LA3tt4A
kQHs98YMg/fnK04vhg7/sIdR1MPsvUMIBZxUlVbwMnbKRqKVOOJQLmnwuJCNzD0iB+9b9DkcxmAN
6v+ioZ2OrNmY4NT8ABtPQquCYo+2KQ3itvFulLdYlzFv/hsNyc+DQD2rW0nr4VNzhnndPRu3eI98
lyV8FWQ7N/KPLAK5PUVKwWrX9bMmm5fydSkQnNH8J0WjXkGoLZ8WhpeP3ls+zewRGyfqqzxJu/65
qQ1FHI4Tzv6pWJEQyMLPbnujWkXdhexg44UGWF5ZWZO9J6w6+WyXYXobVphmSxL1HzB40IB1LWAR
EAlpx8rD856s1mVI47KYDuIow6XJSqcIv4KSGPV4qJR54VPhuFkmpukkkVHWOoqclW07yeaz6zzG
hlNSSPpU5LTSa/v/guvho81yyAsAVIPNf87uvF1p2Be6IAmOJP4yefR4fmJ6DQt1ZBXlP5m95CHH
mgxQZy13/qCt3YjJbluLQZ3dMvHe2TlhnhzW96Yf6nuTptwfA16I/4wQN1OR4rq32pBvqRoFusLK
/yDuDdqKMwxsXBbzotIlg9NkdzF+KDbfCTfZJ57s4TEpdPqgZf+WJA1HSc8SGGe+LPNbj/QNm+iw
2T/aTqYPOJd4MDtsytKdHDD+OBqIXBkWomhXOzvZHPpU8q05LHJOLmK1qGBmA9GBPuy2A5Nb9SWN
DYD3kxfy9BXgV2IKnfLGGoOOAWyZvCAjIbyF6DdzKmTX3TqIU85AX/be4MGvmaijOKzzo1santzU
0a9BpRz275APfW63XSut70I7x362/4gN1TEK6MdssnsGeoAsMhviWYzZUX31i6ZUX+V1NlEH9Jqo
H59BGRQxFUq1gauGiNOJEuwM1jR8lhYO6aoZLipf3TuXX+iviGT6Qa0f4uJ1m4FPIKsPCLkJQ2om
MHpzSDXq1zn+tETO7StsjTFuyIQ/geyHMDdbcXqNlw3GEKQQfCUmSWt6h7zwULsszPyxvrEs1mIe
ZzGhrNq0v2LUuCWY/uLmRkHvVEwnRefrC+35tHWuUYVNwq4bS8J+cMv1tYQhUmw4WIlMW6o1VoaA
vx72wH0YhPN/hcsay8/YDPVRcm3YESemSNe/O7AssADE/B4WUvxZ3UCCnNtmHynQj3em8sWPdm1f
3xRdYLZD5iwvqGP8c1FCj7+yXbO3hPPsuATgoLp2CQ8EubSvYe6ZIvbh2G3R75S898jutryALtrO
SQ6iIWBc8KDLBs9AjeATlANChh7/LWv5LxrkfuWIW+2npXNKdAn5X1N6fF8N+R67QpA6ianD2YoF
/jmR1OVWW6L6a5Sj/01rlR2JbSeXFbzzXTED2EtW1Eve+GLVY3ALZGvcTUwjgMMU1BShESpBrrSs
LNRXnIn5MBZXm4uONvzTutOoE14ilDuvlpezcLXWBSMQamvuAuOgW0q88W7RS1azZE7cNyShBRIs
1x48llZueW/hS+F3jwDiQnFjbEq7hfVnbgzXVd02CR1nZs1n25v9T2mi67qqrwS9Q1ael8Tk2zzj
+NiSuYWeayL+GFbBatgPAhbOLmM9qmcC8Wi5wiXCoZnaBWJt3LoWWL/GxGNKOC37aayeLEKbbO/T
p0tpdWe0Cbm9FYOgepXDd6WW+T5rHTLSE34SzZhGNxZw8p3E6g0EbA7/c4ppuiAqNQt67ooVKyzH
Tea5ADZcBtEduZ6um77bpPjd9gnTiFSHD2goIsAgzNBoQ60VxOE1bpr3Y6JdChL1piRNDHTreF2h
FkhzC4mHI5yX+eS2KXbcevigZeuxmUBGWb2cq7uXZ6U91ofMInHqryRqlk+QTLqzy2QIyZhsGNp5
94iIYsArKWMpS2LKQMsDXChon2yb6Z0rSS3Ch7F01BgmnI9W167cP1jJN8z+BO4V2imHWe62xxKx
832MHcj3uy3BQV8D2CLkWi7yFlq2N1YQwyGxTfiXhJFCAtQiztuEFoBsnvAy/ZfR+TBECSsP6EP2
Ungj5oqIjcq2TJAxXOc9EHuqhGk3WcrsRzCxXVizoi5nZFag6wiWOM+0vaf2pAZEZoKz3eQ1VrA2
eQcBSH01L6KkXUaB9mIlw3LGTYp0YLwqhchMfbBRLh16Itb+IYLO36XsrHcHhYS3lZGJPtn3Fne2
BweLs8KO3pjh0g65/XSXjanDzILIVyhuo+dkzMjQdWDWE+chrJz3bHGzJ7TS3sbyEJKDwxusH0ac
/SV1SnlfLdFPYw+veY74wcmcX7wv4xFPh8STjo9stKF1FM5AFrzZeSzKYomqTO0dNlrIPkT5PbPG
7Fg2MfMVT/Sjl1EXNyCJWcteYSCbaB1oVGW9xn44/KRe9KwYm58McLsJLfTdHDBKCtIfEAHTFxzc
H+GM0UM+4gRCZAc50ka7x5Ks2U1ZsfPwHh2gynxQnAVPZuqsryhzNBdfHU89ASUhSWMWdpE9zoMX
hXN457lJemwQZm98MYQgR+EHk9TCQyoAbqzb0gtKgoqK7zKxq/M8WZ+mFn81F9cJ7KwCYrleS76X
VUT6XpVFe1Gzfw4XRG/QnU7zUOMYcUWGUDbbJNq/A0bSvQerf7FAI+d6ObfTyhBjBaCBTx+RHLJj
yGoQR5AJsYykD3SVe0MzuhKVXq5MTBglMwhYPKCzs8Pek2Pr6GOw2keqvFkLiWZnqZ/WJXuGSLzE
YxsdSGAK/C0RF/yQEzKJxJYyofm3eLN5KCEEYUe+505vfsqBWHIOFvQzcHuLp5mR6alIlXr0Vckr
dmtHtszbYStHIcgz1xEjg6RS5MEDio6iPjBTdy99WXHtMFezZnMum8SmBeFXscEn2bxpX2BF6ysr
e6VaqM5J2/8NrZ/tZVJbAJHsShSbayYRxrLAXe9zfDcxGSfZB6Kd5l4umeNt7Lnvw51m/Gk2Oocg
DY+cppcfue3fjh0sE5dK724WTfnSuflAeSR9zt+6q5EJ43NYdqguRyYKVnchMTXO0ada7YdQVzu/
ryzA5XQmih6iMOphVPMdFOSd6TSoEo0kUIllvVV27Z/TOejVLeLmBUxj5GAgcJcWe4eBUzjs0/B6
n2VWso4MAApc6cNYwa/lUGV9lVbJ9F9uLTRcYVuJ/FsxnzfcHvgY+OoBAdZ/yqry+pTTXdDTTcae
HvwsGPu4TIR67aJueSw4PP0voer2OZrz8XVcFJnz6XQNLK5Ll+9hWgNytyCv9N0Ox0TzOEyetmCy
JU3zA/Uyq65Hrswv+WTDLHfL3J5OeYkOYm8TgZycmkG59o4MWLoKejBoTl6xgFAnuQyOQU8cfQS9
UI11LNF2Nnsrl67AKx9F7W0zeA4+tLGU7mlaaqgJmSEW81YsDUOwCmpdRinhZOEbwjD5w6zf4qrv
vJavpOvXFySDrDSy0YAgu0a8jr81NxP3pcXajXEY3HswZ5NxGHJKt97LtXXDuM8nP7wASsXzaU1h
MH3h9LCbW1VW1fPohvo5L3vW/GHPNctdw5I/9ui6nYusciwdyNtd8QKG019jxBGhYZ9VjtF2TdkY
Hae0cKJHRhQjPQVTevBb2Yh0DtM+PwsLzTjoX6ws/r5xGwXgMkxL9ycXlv+GFLPiEmyuGskycex2
GyToO+OeGaCNEbBcV5Z6Hl2LSIm/JORZR58SaU9+W6a0NLxir/4Rc9bdBoOT2YhdLQ+3XtoyeNfE
qf1VBbpIVBVh+dBiUIWI4xghj9jMch45s2InUMyLqnOEo/Y6MQDciqRz9el4S02zCWwba8+ao1E6
5rZKx41E9Gcf66wP1n3IMKkH2VTa3f3S1c67bzc5W+KlIGKzhSTL2EPDFjzANlyrLQ8RFAZOiiGE
sj2CIKN+Q1QqcoyIMSZRdwCYkENk30bQ91Ak5TKVuK3MmP8pYpy7OBgFsq0ax6F8KdqiY0zqiPym
UtqVG5/HwD0NrYK6zabJoAcXa5Oh7je1vuTGK1Ws6NzkfcMCwbqvcrMOx8itDFZG9qWEX6NBDyEv
eqV/RPC6AA/uMjEUx1m4IaxU1pAMFxvnf+ydyXLcWJZtfyUtxw9haO5FM6iJw+E9G2cjiZrAKIpC
3/f4+lpgRFWSDKVYerN69jItwzIiKMIBv7jNOXuvTesrrirnc2v0Fvwq2zQKkrSDipUZ9aGAYIw3
4IhwdAD2g62EbTcb3i9ggTIqdLEGYialr6VTEUgTsTWiqG73TmLKYCssIkVWs+wV7buTkSjbcfyp
Y3FBHEVQfzZIjJ0eWvDnPsqjOjj5STBGe+SN83jLBqBgNx77drfgdfqMnZuFHnwdiMyU4GFUOW4U
1kx92/PI4kuw/B2DV9Fac9/7ZlueCuib38qh07RNi9hJrIeoVuAaFUjiPiN5JTXMLGjxsLwiRHPZ
nWIBKeOpxnw1+cFD6KBkRgBJV/yeYTacfT8tUziOZTKDnkPXexnHsZhOeOacgek0Cb5SOMlhHRUO
EFajLawfva2N4rNd11bJJqtKi3NYhUmOxbZWl5o2kkxIJYJvQRLfQcoFqxFDM0JSBSCPgCJUvgXe
c3G7UJaVLVwZA6xNVcKCBWQ45S4WkYD2MKafwKOfl4VXacjcQJG4kN3nMiVRjATrQB8PdWqm002J
zZ36vU73kc3hiHqX0g5tiC+TSTLPfYn0bdjFI57MC5EL1CoSdlW06VBhSr4D9K/bMTN1iFy4m0E/
2UHzXZpOP64btaJDrgxhT0ZLZDfGPqhLMawpVw9nxNFj7cVh5Fz2gWjGS4rUXYBimLxB+EsorZ77
IRiLowYR+A4pN80zniUbGEU1VXYI2IWdMy7SMd1as0RtaUq2Im4fhXWIRRB6oNeCbQMfbVQcpZDg
t49jB72PJ7uIUCOw2Eh+0E/ZhzrwEZU5VSs/lWySgt2oKi32ZNVSHS9sakt4PY6NfifLkmXMbDQW
aR0N/+D6adExQFhyTTdu6+khRONauXOoJgbSx7hvt4iRx24jC2JyDzEJq2IDjj5l96FIn3xGPAeU
OGgWP3M+RQWVd2Nbuq1TaplnqMH8ZCLcDVmnSbtYi3a07x3F6S4KXUNKmaaVVl1OnW3oe8ZxEm3a
pjAfhcyM1NPiFPvxhGai35UcpZ94TGNFfzSxvxWYjJ8EcFLkwkKR18h+BO8y15qvnKhptoMzGIOX
yihKr6IU/pJH6bvriFwJUguR4MgZBLWkbtywI2dW/efiYfv/br5/Lr60f+/mW4Vd+5i/NvMtP//f
weMgUECaICy15YI7+S8zH8HjlrRVtkC6wTEIt99rMx+lYsTROpIxzL4af+gvM9+SSU40Kf/F0Gpi
j/mt4HFUJW/cfIquCfL6gKS8M9YFVG4EfjB9J03qBQXwonVkOImOSL3KdmQB1Qd94f/VOXAfl/oH
5QxBAu60lFu19j5K7eSTosrPoZAxaCynRMqStiN4KXT9dgzD2grP5Kv2KYUZq8eLbaIMs4E5l+uQ
SubDqJXhV8xl5o2tEI9p0UojP2tRwWiwg7EA385DQx21xVYTnFhz5KGBfk+Hy9Lw1KQTJtcccYKb
xGpLdYCQEsQOnBYOsteDT5Wt+9POyPF8cMoLfaJy9KreaKKcbsxaTtG1oueR7ipGldLtrS0H08U8
xUj4zamV6y5tkB5Hws7vkkyLl3PGfI3WcDgYDsIv30hrVxUVFvPZzC+oZ6Vf4edNB0ko5glsc7Qz
x25w0WPiBEHIWrgaTq5vftfkeH8pvlX1PLBdCIuLJszGY5ClIGM1fYu7QZwDi7J1ZWUoILWWxAGq
VOQKyWrUd8MA6iVn7+CwZ6sF4ozKRuBHq97eTVIu5AkzMkGeKMUuCQJxgkVYHTlfNGcOW7cVbaqd
7wcd/hZ13jroxGlMUFQJhLwgj3188umyU/OZpkuRNP2BiJnJSxNF3JW2lV/NktosnRXCWwxTcdaZ
3VefCfOWhypFfwLKo7X2U6EEKF1KK99niRiBLvXalU3f617F67mx5sWxUiTzGRYC1kkzSRuPCS0a
1yzyzQ1SGOr3Wr+UAhuHU5YyhvOW2JFiNSqpYPyo1bGK2x3QY8C0dCz2VONbMG0JvoFAFZ8tg0g3
1tPPCiayI3UisYQ/B5+B3WAAmpmoV0lfcXItK7DSLQYRQP7hTiyB9NghYVdk5ueYORw8eSh2ltnR
TCdsimoYMAG0MArNJ1ADmcI5XJGDgUSmsv2Bojo3Qz2zEN9ben1YEIKp3JNTEHlTZGtbpxZYqEpT
TBdUBZSj0SX0Jueuo2maTABnIMcOqr6DsgoAj4Nrdz2Yin8TzRIK6yw1Vp/AT2EXzzTTr7ppDMAQ
hCmpSC3sbizmMoZEAQx9OOZhpl2AYp8/WVKxbGjUWV/uugDER1pL9S5yTGXeRjnFYvZaNCalpQrt
pgZuaNF6Iq253cDg14Cx4wZR+JNVQHU9IVQpC2VxGLCSb/KAHKS1AQjprC9YDwI7ra0K5YnXbqhU
FM6yZacWlxeRTu4EN1l0VHA1qO8Wxr2tgcAu27FC5542iPhC6QZks+qQAzNQBSYgJPh0bfiKQIYJ
2EbZDA1hYEfbeqielHtVM/KLtF+q80Or3ghZ6ExK6PVx06CsWAFeGvam7OXeQFT9w5oc/xxoflav
p7LV7xDRtOzM01bX1qEGbhEehzIWEDX9+qqSthbAP9YCuaLMrydbhQzup06xMHnZyE9XTauk14ju
pkOXxmgy42iRkY9Ngxsa1lVxNeuaci5M3dpQ4UHJJ8Og2aqo4lFvswvGPzAooGtiOr4rqHDjwDwc
aF9bOy7Q+ThDTk+PYoVq2Dj2gWnwpsaDLa4ZXNNJJ2fAp5Y5U9JLzFqpwADFDvJOXUdBEtGmathb
HQ38itdtGjPmzApYdUrrXKPs0+unCeC65rZ2QjhFiQVv6zSZtYed4aOXH5L0ElGxdVL7Cl90SpGF
hukk1lkgEXKNISw6veoy0lGatsXt2Cp7fBzAmWLyjY+2jJpTZitQL+H4TbyPPSphzrDwF/R7K7Ki
W9PJxofSNqtvNjtHBFxS0Xe9Pw7Pv781+R/Q3f4XcdukZZmCaHaBmJvcYWEsMIB/v0e5J4Hn+fs/
btvH9rn5x0UENuAfVx3Zi1Ee/GOPUyb/3rzewfz01/+5pQHw9Yeq6jhSYQ2YUjeWzOE/sW+ayfaE
F85ySApd9i1v9jQ6NUKwbo6hGxbY6f/e0yjqH8gYVG6GeQEoq0N8xG8hCt5SA8DHgYeyVDY7qm3p
zMlsn14Hq9NFzoKew/pD1QMm6utQ3uBxvkRReVSq6nkA4F3M860PhXaLK8yNRYb/oKJ2G2M/qnPj
+6tHzS57Cor8dRLt25DYvz4PRHfbRsGnw7Z7+3mGuhXKNPXBA4K6JX+CQLCXv7D6o8iFbLQih+KD
jFNt4TD8K/OSR8g+QTqOIJWWp87O8+1FG4OuIfYS424ylaPUai/LUGEGE6pbohhSr+ZowCE0y1wi
Qj5xPPqT7QGVI3gufnLTSxzl6+uzZ4MRsWRV4ty0waW8vX4W5h2PdLRv8Hdg4+ipDxvTRgCqM5W9
KlS5yiNgR8hA979+2n+/sAQkwSAjwB0fuLZ8G0+PNwz05j/+qf2fmhY7B1LDuNHZca4NC+3TsFAV
qNXfIlnfEFNxK7VyVxXi4ddX1hinr2+aEcwXbCDeAOvqWKZhvrt23AvcyHWYnZMVRAj+d3Hxdb8n
ocANtrjXTvKSzs9lu7PX5t7cR1tzXx/NvXVJWXeNM8AlzdJd/vnyc1i1dvmuXV3XO7zUO8fT98zi
K2pe/OBT7z5dm+t8pz7UR3KB1hb/Ov42PEzX6ZGe+nm8kRfBvvS0y/kyODn343m4LsB2XlPrXIES
WLHlWVle7T1d80ufnnAHeKMLuWdluNH6zAbY5di+8V3fHfh/xkrZmV69VrfqtvDUbb8hiuVHvK88
WFmus3N2ch1vix2ObSLk5u/qpbafbsar8Uo5Zkd8pyf9Qtmp2+kwuJXXuUCtPG2P8p7fb3vAoTbg
a3bssC+N/fKbEB24P3ZHLDYr27XWy4+xru2qY7NL3Vukzq7tGvtw67tyb16GW+eu2dFn/GAML2ew
V4P4r+9ThzziGMxnjKe3YwmIE/E6aC/Om/XVHYjHY+UW2+Dcf4NqZYD1QIlRepR8x+O8owq/ijza
o6t0M+8ir9jyox4tyM3z9vIA3GlVu7fTatjh/XHpy63I9fOSNT1EN+WR0+9c5xeT5g6rM/tLmvDw
SO6da/zNyFuUNR3FdbDJ3eXP7na/HrhiIWH+62V9uU+2ZJZqaprDHPzCYXn1zpQiIy6iN7Iz9YoA
s9BgH8YeRbNToGdb2hAFPpNVENjfWrVF2P/ylyw8hF0W7l/+rpmGhzzom22VIcYqLSzJ9JTQGCDJ
cO0eK8fK1Cp172ugRmhEHF7+osXtU6iXgWt1vKEq23bk80wNvEZiCeK5AkSuHnxu4OAEzV9/yQt8
CLOP0Ohf/+zl5ypqRR+MAPl2Nnl5MlIyj+qsawuTdFlrXj0Z6PIjMYw1JhehHRShwGUJb+I2PNnZ
s9K2t0j3af8nl4aiXehyvm0iezNX+56sqpncn6WlrH4PQuOUi+HOismdKJxzZUUHLXGOGCs/d0uP
qOF8nH+LxIC5OdsVI/6kqd5EdXfpFCbq00/gAWxPM5xrwSGiIt5yRfd0a7LV97sR1FsCoznygBB6
BbbvpPNaIqP8gNqvZaIq7Hep73iOqq6FaI/kS12RWbvSKmhWeX5L5u5hQFf760H1bgV6eXS2xoMT
Fo9uYcS+fXRZjKhf17PwDPZTgArmUKFztERqo7ZWc8S/qcnrqTU3I069Dy6+LKmvBjTfGF8YK+AC
gUUirr9bfTiKUfJsNZ8+ez4u+2gY8DO1N1EbsyfZrSLRCz1q6dYHA+bdeFl2ZUQQapCbOCtp4v2b
JAdUfuMg56u40Z+TjEStsK+yzUzasR80EmcbJdjZgWjsxI22/eCRv706AiHbcDSLBo7mIN5nf/j2
kZei84O842yH2kUnMTG4iTM7OdJAJ9XJV9INpaB+1criooCnHUFDvEhksek1kKCOaVyYIn8kvDlf
A1pIcfUTpIbT4C6z6vjw64/6809q6sJydFTkL+zeV+8VLY+oSNk/3FHueaAUhvRcVTkdGNYxb6IH
9MerIqrydYpf8YOxId7O6rZYzrFSqIvzxtBNCvBvn5I2ZLWtt11xTnOExcPge2CF9ps1LksaxRTd
F9SRoHQxN5doC0uUwfn9lKfdMcjxNw1V55zQFuyCOmyPvdC+2FM+nFuKWdu6TmAAL39rFmHlSTFQ
6Z+saNuq031HkefSkOqVXYn4bLWlf4/gZ6bVRMLHwSGK97bQQkxgCPBWdCXUdYgw2W2GvCesL1fp
9TTtDUCrS9Xs5Rot5P3Ll/JbFdz/wTHpfxuMTfAa/PujkfuYfSu+v2VcL3/iv2hs1h8mJxldgiFz
jGWH8NdZR4VxbbDVE/DyLfbYrAx/wdg0QZGW15+DiAWLTTL5/IvFxiQNjQ8mNecmS/+9g87bPT71
EUdgKeUcZpmmpfMh3w5kp2oyRCtjt8ulxBpUpd2aSOjai0bazbph1JdU/gG9hhLdskk252Sn4adX
D+v6zzn19eFmKUa/mmpfPoRhUUPmtULTIY13HyK3YSdAt2p3yAGWFqcK5BOTFEtPOEFKg0uk3gxV
2X8j2TKle9sONGx7JFyEEeXRfZagWvj1R4J38O4z8YKrUtM592DJ5Jz8bulxZDAy6SQ43UorVdlN
2dCTcK8sudNhlX0Zh0XHmsMIcTGEpy40KjhPEQSMYT0KvQZ7BOCocntNt4ZNoihN5E4DKKHHQVbB
D6nZlGuwsWOUQttmlVuL6kvo0umZiX8oCG7Tg+5pKKOa7Z2gzoRZy8jtXRvY0c2oF3q60yAdVxeG
nwAhV1rD+TI1in1KrfqZ5Sz8YUD9yKGzMDOe2Z35gRelAEgXL8kwepNtK+YhTwrMW9iqq3gXaZV9
qTo91UVn0DQsDYk9BkctGMxsW8iR5FUKUB0NYGI7WYhnQjMOSapr3y0bmAn0ytDhluqpiTxd+Fnj
tRnIkbXTESSwCn38UJt+dHIgJLJd8siaAgpmOyXD97RaOom0nh8Co6Dipqe48DdamM0h4DtJubit
k+6U+VnxRSlBXq6dxkF8Ips5+tryS+GtkKlHMk+txw5H45DPI4OOaAN0W5mxEpla7vXKpA+YCR2x
pEXJ+1GRLG14gfJmUfjRI+UeUB9xrFTYaQQjGzWsc9IZPfg49be5wTqNzLKto10CFaA8xYaWQR4v
iegAyFcTAg0HoLpuqPpF8GM5xuG6G/QrIFPTsx8ZLV3TaSRLsY6QrrDFUAQEZF/d47AostMwBeJh
qOced12Pz06IOiH/JTfp7Jq69gm/bNgSNKfExGf1xlONePlyUrC4UPIbsnsRotJ0G6emICfNgHjg
abSUS5JRM5LqYl8nVFVQft9AVyYzPtJinj/k+KMuWhVGKJ8hPfY+uT5uwReN9tAsMbnEbYa9oB61
+VtXLQgKNOdKRPWfi66whXZoV6zhriQfgrtmk7CVJlzQLYJT1V4PZkOAKE3O/I7ZDLqF44ck0Nkj
4le3ZfgFsafkohV3c5kG+omsJXBzNeBzmGG1OWHA7KmFHu0yH8S6GOJpwf6WQGRjUjcuuyyr4TIE
c4vCbgw5SaZmqOMIsKcfnajnE+68Cg2QjTzDU/H8FpRy295az5gDDAyeBZJEZ+xkv6qUqT61kwzk
eYTwMq3EmOWRq5WwU/m8pLPZoQUvWw0/lVm6seLhmUkcvyjAM6+TZftIy/0WyoMbg9aXtvMN4Um/
N9DWXgyF/tT66N/qA+hh/SJBC4Q2CKKgTWs3mMYfFiJYBH8qjACywFA8DisVfhYZb7DGJe9UlJhr
DIvf1XKksUPyIg9oktFhbptNXlsXJao+yHbp2sxGtgb9Kbbod/vaXYF/e1ICphHV5XOs2liQbR6A
NyyiDojXpgzLCMv4neo0NySGrwucPWOYZCeLkLSCQBBeCcQUgBCBDWtDof1oIzF+semh6EQs2rYM
d1Tzi67hi8PPE2iKN/R0ra2R3xOfHHM41BbaCwPXOg55Ke7swKfcK5E0ORgPHIw3SW6xbSosnrLa
4XwWDhiWqXCTqj4SEJauZR0irFdu1KLuVkoVrNvZORf20Hh5NEEyJCZrFY/j1zqDdhHb5VkrKL2H
k/zcEIZaqekVBgvMW0ObbGnf449tSt8t8mQ+5kJc5foXOVCJj7TdDKSoTjT1+xz8qHQtILUBQ1Fa
YIlFXoeEA3vMEYZnc4EfVVslQxZ90pzy3i+pujTphhD1eN3FRbfuRFlBNpjbBBkwEJAyHOk5ZMNe
Gnib6oZ1A/jzmf7dvV8bZ9nkB1ogZHS3B5TT5Q9MEomnwd178NWxwfZBBjk9GQytQzdj+ajSrSEz
xyOL9ibraEMYJmj7frptAkg+qW/fKaO+mTLoNwHUnlucqyu9AOCnDt6koUzaRFiuVaP8EYAnWlti
uhGltnEmJEslhPDVlFc4v0qj2zvjdNUoI2UcwtA7xznjTvk8QFFYtgs208qJrfInzcxu/cWTbTCQ
7REnMwl30tWapH2c5+jSLOMrMgSUTTg92fV3DVZk1dQXDrRI1PzTtvGd4mT7kKB3Q4wmrXGa6osy
aMe4QKtBFMwOzvZVoxPRtDKiuf82kS/nWjUZGmaj3itZuG36/LJDz/eV/rDqpaXKyZkcTC9Xe1wn
YP1Ed6G1Hb5ntNCFRloVBzF4V7BxNk6OdQkAyec+qB4csHGWfXYoEGMON0+lEZxSVBCg5gVCP+oz
an1IdPLmLfEAF4LsIvIZZwy6SCRzhLwzDAsnV4AOkdik0GmqkvQ0WMHV1AXxYRbOF200qi3mrWGh
30N1UyEJ4gh3qrMatfVzWwraMHHU5qfYLzb07lKXKWw7Fta9jyT/AuTtSTeIjbDU8h5OyOy26G1n
+nt4EdDolFFP8G6hr+00Hm8qgXSVT67Ubhs0d3nZUkLlezVWhe2ndwoWK9wPX2bF2aPse8j0cN/3
2D8DszfRGWnI7Wqw3dKXoNdMs9PPo9pc232WAIgAwW3smFgNlFQOpoFPjhkjV4+AX85kmdYaOUw6
+Ow6crasKDhjgr0aI4Ud/E+TqeKjr5odPYrp2CvNvVOgVs1mZ92MyP0B1i2ayPK6JuGSKHWq8Pxr
GWG+QL252L9Z71VzvIh9tUiOGY3aVaXLO82K001jRoegFoJkRCv6DgDm2NVQ2A2a5+pMM3cQdrCm
ylJYiSB8JLSyLTatEKMgmCiYe7l+oZPThM0CCijhUvPgVYEf4RAytSdu8Mqss2xLz4JkkUDe5wYh
a0g+f1QK4ZWTgWnFDbAigi7dYsiJtrjFj1OpHjRO78fRVK7Yjlmf9WR61of6WFewB/JeuaA6ZV+P
BWHCtMtPTL/5dSTL6smxId6NqX+FfRKYRp1vLGm5cNI/NYq+mcMRz25ADrEaMDewD8VA1u1YvGq3
d6SrW+QLYC1ZiD0/QL2vR+uLKvqTBrmGNxkTQWGwS6Mfm1B36Mq7KB/2C6pRJDkLiz49xkqRXMsg
u0aJG+vruhwYaxJmElWqieaHCJ7wAp2sOPSGrDuYRf0pZ/lyDdHvEEd8n2Q2bVtNIDUyAl76GZOr
dkUeS/glxwJdq+xmrBLfk1rqiptN7aohzOSxw3bHtC/3aitBBuEJPDSJfZzUwAOUsZ4JWLy3iBG+
nXAosg0tmvJTOhKlS39xhDOCZzl+VhrC9Vaxkvrxps2i+DzUU1i64Fr9kPBDSomtnxjGVjQdW9m0
qCA1yN7CpUHaON7+IrMfYmuMHkhXCwjzURv7qm4H5UdcAUHYqQ1vPEw8Opmd0Q3Wiv1OQoukgUWw
J5MMbrqNJK7cJqoVsd/CaoKopWjmL3ZeZl9sc+QYYCjDQ6DbGJvhZMIxVNPnPJ3H+8oHEliWqEpW
AwrPkzEYGdTPqRaQPcgURr8RlR2GunhgauxhJfMs7TBZg64Xj4GjsHPHMZGgF59NYw+jjq5KNDc4
JKPEmbrtZAwllmj0BSsBPBT9cjvEPsKWNvQsHm15kVt5yvtihQvwsF6MPWBjqtska2FFWwSDBZvK
H6tH3JPqE5oaqHiYIaLPWiBQxZp27SScNTJ1n8dKcjX1Tn0VOzVUzU5LU+WSZNsy3bQ2J+bt3LXj
bUnQ4n3fArlxI1/FTRkQwHQETUR2MD1v6FA9kg6YMDPa/NUY6BiHYRiMbhK0MGOsJBh6ohED1cLL
ZlecaFS7vXaSqWSXrOiB7jaJYp+jzh/ZQvkFiBBiMCtUzurEnMEWKV9LqTDuihAdxYEg7PmzKHxs
2qqvKc8a1l3pJnnYnacY1fC6YRNIdwVaJgYZRDf4wFE4pO6MZ8nGLTMqt5ipvhEwmp0IacauO4j9
aGeK6ZWW0l2nsgq/86Z3HahOq/apaFUEJqm1HX/rMuZFt8rMYdtOQfY828gHVtYwdt0lZxKTmQrS
uO+h80iwsmkDWVUiQUe5q8B8Z5g1koFK0JLJuO4CMV0aBFvp6yEfJs6nSU3aScZm+FvlyK5xk3qK
lasyNiA06H6EGbXqga7kxJTqaD0aFFuG2ZXk04OSzHa+ZvoP2aBgU8Mnmq+AJqLbTQRbbHeI5o5K
dFhF35Iw0qM1GVmUqNI8oVavDoJDA3E18suAyArtREwelJfoXX9BkFCer8MgNDFit2qmEBKkQdBB
49vNXySG01sTOLgKTDPgPFL1BtYdJ7SzdkeO8VitM7ZLdyphHrcVMNtvGVXVhxDvVugqPYKifWAs
BLmh7qrnKrJRkCtN5n+tjR643kR43w9AK+j4ZVT0X2lFlCbJSDJ9YIYi00HleONgA1YFaxl+I+Zi
aVdPfVr4z0GKKM+tjYF5D7YxWKUKfHu+rhUoqV6vV3RtMyLF6lUQRtVjMCV4AZCRqvSPK4cVNkhk
fm0GMYfgGUXcSiGg/lzbfbsQiwesFlbTNL1L6bv6JGOzHjY2tsfHoJaJ41ZV7xxlOE+jC+1joBY5
m+oD15/p3mFyKj8olrwthmKvIKXNlrZu0iemV2u/6xMbuqL2Sdvh1Ul1f19A9cGKo8Him+pg/eu6
zNIr+VdR/q9LOSZdJrIIkEO+66ZhAbEBtJjNLuZH0OqRQm/pCKt+9ypSg2VsUZSydPSV766CnkbT
MyzflGcN2op6TTASqIYPrrL8lrf3IiktsXuk8mWpqBb496/q14qRyLK2lXJH94GYYqfDDo2torue
MWvcRxwf7sCQj1e/fW8GR0+Lay4tbN14e9WUzULWOn2+m02OdSo8D1ymSyL171/GNFScABQ3EWss
5bVXN4ebxulGEqR2UZhFMIPzhScwJqdfX+Unj5AmBcPBFuZL1sXbqyiJHmJ/0ZsdedXDJney6c70
tX4/xQ57RT/UVgCckg/6Dn8f7qgRcETQnbc53hvvhrsDjYiFFaOFruBzIeEcSHwjJheUQOv9+v7e
9qCW4U7nEIKdo5o0v0zzXTNGxgKzgbqchYjDfTaTmPqTEA3GTdzpyrk3OzidRh42GxwD9vj7L5uk
Z20gALER5GjvhooWdX2rsDTu1DmNDrEzUguJpu6DdtdPXmmep2obvNBCMDLffofVPKp6VTXQk2qy
XO3JfAgcCHa/fpA/uYjJfxYdNd+d/f5WAs5JRJrlzBtjztGdUupnu4l/f2Qwa1CW121TYFhw3o2M
thmriZA2tL2moOqRtfKqy2K0g12UfNBv/1vNnEkXCZRtYcOVqKbf31EEOVfNq7ABiqnWw6qK8JSp
8QBt2zbL9pY+M/o73SrM+3AyOLmN1KK+G/EUZ6uC80blJhYW3Q+mtL+PV75DWhlodXgvnPfCmTlu
W/ySUbNjyftmT52X9oQkmvbTZAbPGnqiVaZUH8w02k8vajN2WFOkZlnvBpDeZVopQantSl7XjYBf
dCFAcBx0otMOI03Uc93YiacXreNB76NtWqbzsQxD/cowUutgC44AkVUNl6lVULHXM0NdtljDhlzh
5IM3ehkC7yZ9FPwqHWWWS9teNGyv50UMWCRfN7zRBBr3a5Ne6xWiKvSwRuuXF4ixQBT/euj/fboi
Fw/N7OIgQP7+0uh4NRNLdjo6uuh+l4OQ2OZV4Ww0qZa7iZ/+81X+rebf/5thTIsA8N/3/27r6B+n
xzxh5D7nbdRO++//8c/lj/zZALS1P5b3lB6bynL4Z+jSnx1Ay/kDqQyzBeGw6p+twb8agM4fTIi0
Ftgd8KdU5sb/7gDKP2iSLdsTxImI8ywpfkfq+G54CIwXfCppMzkuEruXTver4VFS2NXRtI+eVvfy
7EAfOLbIbEiCiLNh8+qpXP+90fdu8P95LRQwqEQETc3382M0QlaATjt6FhQnWhZKfjGTgrrz+zK4
TmL9IwHhz+7NAgdE2BQT/9+GvjWCQc6tkpJr0QA7G9ipZxlry8JH+mAVezcJvdwayg30qkj2lpf7
7XstIktpdFOn/OH4zrWmNPW3zp+6OwsLm7aq4ChcLMjliUZi3Vjer5/rzy6ONcjSuLRu0Gd+e3Ga
MU4zVcrocWrIdwYRLtDycARfxXoE91NqzbWqx/YemGj89OtLv1tYX+7bIYZZchs6chkG/ev5TA80
jL+WTvCvEmcXupklO6Psog+Wb23ptr6aNpfL0CeF5oj/UYW38O4OrXRK5VSQEZ9qYwJZoO1O9lDE
2xIA2W29DKkgyiEzYm1Mrs2mwwiftROB4X33kS7oJ3dMW5jxhMgYt+qLZunVC+O3gvjMTB09/PXJ
WoH/QyJkUVz8+rm+kz5ZL3e8rO9ooTXdZKP/9sEGGP9pYvCd6vYwz5tMS4hVrVIszDFS4K/CMTPi
GMh/DTfYx8FVsFsN7jQ7bbUPHv67TfbLJ1kEWMw6NtORs4y+VzdMFpfT058fPadrzB3V3uCTaAdx
VLoxeIqGntx5jho3v77/nz1lNjhMSnzllmO+u6htVwNUjXTyVJ+w0sBh+zA5wfb3L8IXaEhDkBrz
t4s4WEISqqi9R5vdX4FjgZdYlv8XAwbbzKInV5lfmejfPr+aHlA4JMuAMZwQwV4Qu61vph+cSn7y
wDjPsRtk47nIFt7vgkBgmT28W29MEn8N0qVEJJk5H8zgPxkLKOGY5OxFnsx+6929WGnPgc8fvLax
DU/Tgn4Jd4iK+4nD4FqOeJNNi4DyX39Py2999/YbOgsdYjimGfX9qR9OF1DLuuEJDqD4BOYTiI3M
OSppYh/M4y/75nfXYiQIjXKGwXdlLjPRq9GeEtSXZ83ce11EXRm8dGQ82jZ5tGsIluC1tFlU+XbU
eir5CgUqwqesKX6Ga9lchVrsA3pN8HPv7UJLwg/G60+eg0Oio6Mtbk+oQe9eijnGvUuRE6G1bLVD
Njj5Ris65zAIPfzgi/7J/MMXuUj/HXQwTEPvvum2V4mSGofJs01gb0a5ZX25i5T+oKnBCaRbuJKx
5WVleEwUv1r9+gv/22CmkmSx2dWZYQ0kie9utO98bdJsWNyDJQN31n3sFrb4qJj0t+0I7BA0y4yn
RXoEevHtV41spCY4oSQUHmSNW2DkW6GcoO5PaO7WsBXv1zdFDt37ccwJHlc0RSVY4vDc3hVFsGzN
M1l6hQcDzWjddCQuySUwBe1BE7a+4YaAg78TWEwJng4sgZFaakXRTi1RT67MQQUCFTSMxg3S1Sk4
6GqH526szI7Ibk2nktT2xZMf0CFedzad0U1KzDTekKTBlh5DGBCQ/tCiuPi4FYCmURPEBBH7WrTx
c7QNWxELa1i39JlQpweZcQ4JrI/JFsvUT1Zs06BPbT/8knWpprt6xGK87rIlXKhNca+4zeK99WKQ
R/p9XSujAwdV2vHaysFnrs1ej8NrjKfFdJyRYNvXFbGDhjfBhMZhIeLwCa0FQDl7QmBC03Qqdrno
aQqRJt3dNqMW3ya2T9qcrhFNTQvAcrLbvI+jBnQxJbsSW6uQwbqye6aIkkJNQJQk+ZWrtjGD3O1o
8F/ZdZTA74ThfZ2rBnVjuzOrx9TH+whVOcoJ+LO4ENpLekK+tOJHv6USvaQCTc+EBMREUqpp8wzf
RJ+9jklX3SmBCMM9rYPoFHcOnI6M71p6ytITnKqeouwqsROCwBPkQeJS74i/OlYS+vZJWuXcTSvT
nmC2rwLYpOnlf7J3Zs1x41gW/i/zjg5wAUFGTMxDZiq1OUlZluyyXxheuRMESYDLr5+T1TVdSlip
jMLzPLarAwmBuFguzv2OwHMl3SnNerjFRdrV4A2WHcrnUEuAHDTrHADCEfnVLQC7A711U9J+Cbxx
Rb1nUQHm3sH581sGU+/81kHNIQD5a1PswZqCLQHyI8AJenhyHMdOg8AIWkV5RStMlEcdSV3e8dEl
70NYZjs7kQqcpYCzAcQwxDsdZBo9zhzbyhlptZnDQen92MsCLyRhFn3tAtCTr/t5hLye1CHyEjoY
C3KnKwlEIAxl1LhtoakGU0Iv6f2iceSDxUwNMxAMMp4qp9IHgRokQHEPQAXFuyyWHbWbAbJ9QCmy
198RV+LZ08NoPgFtiiqAsFUoL/bWqh9B1PJV0uAO7e8ycIMzvG6S7lMFng+Y3HWW06s2m92k0GkB
h1MknXYkV+0vnAGWT1js8va6YPnwOVtaFGaCHwG1z+geTeJBSpXZdd+ESJ/Aw7v4PiLfPkGzsoxf
wYJhIEIeD9eQ1Dd4NcAKgIdrYEI+gOaGNuZOltBtwF2ovIF7o9wzKDeCD7NHiAfeaVguO2QnUlTH
HCUzD+u8AnO88V1IeXejp/x9BAIFKIwdZOeYEXQY1BY2o4TtKCx7oDHDC7+CRIHW4a0IgwkTGYsC
bCrcWpJ4XIBG+c4zCZEJDBkB7IsC1T13AYyt/8izdng/axTXQVTlHdcK+MVi/nYpBHiEYaYj+PI8
ArcQCxf8Mhnc4JRisCJx83QEjnpMPwHaBwI6DjZ1uFdR5v47Zf3/aYX/Ot62z6cVtnnRnqYU8H//
S1Ps+f/icDN2cT5Gqs33sEP+lVLw/sVwZ4ALrI8b74nDM8N/Qmkk6goAxT3KjbHt/qUqdti/kD1D
GeixIBSSPdzj/ue/Twr1BuN/vxT0nm7f/0ZCIOHx25lh1Q2gE1H2QFv4UQFQxuETMS7/6HDwd+vH
X31xMnM4mNI4YGYPaQRZ2ATq2r6HCfmFg8+5vnunrVeazU2qnTCp+hWPSqqEd17qdzcvPuArGZBz
rRvX5Axax4CBy5B0qRMh0oqDVP2lwpFzjRtH1rxRUKDSmSVsiJ6RVXrGyZZbDrpxRoLWBHaHvusn
TZ5fz6BCTdWl++Xr3YZB5umIr3gerYAa8BNC6RNLsXpWzTzs3h5w4xz7f7MF99bT1icRRCgXIn6y
dKL6lFeRuuvp2H7BixrfCyTfrmoBqUvTDu5NIRecUURQXrjEn/vLjLsYCJ/IoDHuJ73AA3BasptV
u/8o8fL333U8Y76IAtgrd0M644Mw8FGh85k2gvJLOeNzHTcO/RQy9S5gk5eMtIUsZM2S9ghDffuT
nGv8+O8ves6Ju4SzU7sJW4LvnVyfg9r7ade0Ebyj0+NZIG1doKrxJVc2HbrJda1WBjArTvstcFhb
ChgFJWPZ+XvhEHoDeU5+4eJ5blSM4MW7VJ0ho+Qm0eTC5SZ7n/eh5YAbsdstoq+BZGgemgZiUBg8
+ntUekQXLqVnOh4a4cu8OqAjLIYfQJrCmd1lYnhQOMhndr0374DMk1pzVN4/lMuY464Bf1XwyZ/f
njDGdf8/YWSmSwispBjv6+yhZeWTW8loV0wNDCsE+NQbh7R6P5HBgb4b1Qi6hHgugtDlCq9n8weA
NTTY3517saoME+nv1MPffTFCGs9pQIXBYSFJnRJGHDC6A1ixuX37Lz33mYyQVnqhBdSMMhnr9EOq
cQcJ1tRu00RW9DQ0Mhd+kOXYhQmT0Msx2X0DwvTeruNGTLdjP4KhH3ZJgcTwM6r+t4Brpxe+/7lR
MWIaahqHkWbukrYAeh4+z2m0AyoNwlW7zhtRLb0JyeOm6RIO6iSwxwpGhjr3nuxaNwIb18ygU3Mq
khbPARsV+dOBzd7yx9utH2fGK9ORG4HtTXDAC6OBJ5PugCOCqyvw2i27Y32T797+iTPDz43N2Usl
HKLgLJMEE7tKcXfeADRu92nN52DQQ1MwmfwgUQFcKEEkg58iQBZ2yzU3YhX8PFd6Du6QAPgegrR+
J7Pqi92gGJHaHh93VlyyEreUULwRppZPfdpJu/WaH7/Fi+0X9U217KXDEw/g45A8zeOlZ6hzE8aI
VGCXW1RXLDwp/Ny/Sqso+OjqGkzuQjkXPuqf72ivTUojYAMSdimUFWHScDxu1ZEz3MkMJT8jH7de
WBTBbiZZ+7EQMDhZ5a+1zLxrObP1efEAiaRL51yPWYe7b6nb4M45AgnmFIpQKPeq99kwfANcBniN
TjzCjec2BCUJdT9w8utl40Z3c+F+tPrIJlMFxFYQpUfqJBPHFYnBnGhfiL68smqdG8sO5TrrJVwp
ktFdly0AybB/oG16QXV1LmqNZQcEMlieuSvyJ6r8ric4omr3vVXHjySil5NTgx2QZ3AfSjiZPnkB
ciBr+8OuaWOtqdsWZrGriBJF3Wbj0i5JeWR3J/1NKdggUZSXMxrPGL8P7idUwb/d62PvXpnvgbHO
pAr17iMaTeCTRmPWAW+XUcBQ8X3dq3ES8iteeNg2JI5/QSB4JoqD47+/WB+8EYjirOp44nvO8g5q
8+oOdUtgq48z2739R52ZQMHx31/8ROg7mknUfCQCYbXpovrAdW135wqMRQi2CKzK6z5K8KJRPsE/
Tf6h0l7v7XpuLD+Nm+KI7mFPDCt5B8+rL6g6ufClz427EbMekH0+DDZRSODURcw8ApZkTtx7MI/1
hU3LOfcbRuRWML4M29ULE13V/HO1MNQsBS7Z5HgBeALQW7znYQ87pgaO4le5063XVZGihk+0KIYr
O+cBZRiQU4MEcjV3ZfvdalD/BKe8mA4M2fcm6yhLUJVMoWusrp2g+2TXthH1VREEPUM+M4EE5Cak
KHvqyqK3O92Z75GtB1pVyuGOpqre3cNQt9zDCOUPu54bcbg6U75MFLTLsUQ5ZdfT6JNGtaTdQgvt
0EkIetrpCPT8bqKQfLmqlgwoJwEfVbu+G0HYQgbP4asQJFlVj7dgqj/XMDa0236YEYMw3vOrnqFx
YLgeUYoEZmzPLKeLEYTQX5UTyqjdZO7me4iH4bIpb94eE+fMqmcSVTRezCORySAp/am+78Mp++Yr
nn8IUr/flqqEFZQTROOjX6NOIBQF/yBW/h0uFs0TiLTj1gnm8FMuFxnYfSVTERhWap69htUJtO+o
4NDQs76HpWtg9518I/RotkRRA1Io2JfBNTbdb7AIvyQ0PTOWR1Xcyx3EkRV4QX5QJxlMVvbT0MNT
mMK79+1Pda51c9NFZTohIQf5mvDgEKLqW2T+YLdBmUI7B3YyQYabftK0/geI+67z7J+pnP+TQDjm
9V+OCgk6vOHBvjjBQfgdvATx7v2P1CV/t2wEdOXLIFsDp04iWn9bi3U/OJc0/OcG2wjnZm2aYeTL
mhBCv7U9XNx7iG53dl/SiOcq7EvaL26dgOGAt9LSBdkcyBzLeWJspwPI1TW4LmmSzmDMk6NLVL04
i13fzdIJrgKIHwoA2Z2ORzfQTPqg+IaXXiKOkfLKwfL4cPRyrlAUU7kSZlhwCqM/V9RzXU21aB8l
98UNaha97QAvMLvck2dE6wTWvj9zHqLeuc3uhZs1V7NXD5atG9EK123Y/rKmQuU+zvMkHZ9Afr6w
aJ+ZnJ6xCasMopF2QIJClR2/hYNgvlegNtstBSbhK9cKDh4TrF9JWg+w3kPdd+bQC8Ny7gMbIYv6
OycoYf6WcICcQWNfanVgaqr9jQA3B8/XXREeD1r5P6ua+s8a4RmBTNkKw9t0wV8T4FK4Ua4z7vKl
A1fAKpZNCFy0yLSDJLRM4EQILrUv90tGnCu7xo1QJvBShIm9QjVq1skNG+GtqUc2X5hG516hTMUP
zf2h9ARB0gUaiSton4vtujrVdTPQ9Oj6Mt6hVm/BkduDU3sf+T9HAc6s3TJlAtL6FIgAFOKVcIQv
jvYPN17Ux1bDBgjVySpSSUklBTMwycJ6p3L/55wOn+yaNsK6gdd9NjnDmvgQLxwdsLZKQQ1h17gR
10AfzPC2hGM6CrxQgA0jr+3kXgi8M2uGe/z3F9cZF5/Onbw0jaHe/0Fq3N6EZJZXDrNsDwR+3WEv
mxM+afhETlkczM0lVOW5nhsRjAW/nakoS7x9502/QYkP+wwOziWN/KvNB3AiOh0YuGi7woMbzqH2
/T1g1FEMwYx3IW3x+ksOWjfmi1dPbaXLMoVFiSp3c6HC/eCuUIRhc76Df2gFu7C+/rpCwOJu6j5I
bycOEzQQdOprpN8qAEpYcWE1MWqS/loL0RljfqVQAaug89ID7+hw14VVexdNopEotAeooIHbotzA
Qrz/2E992mwdimJjcCX00O4gJyzuJljY7CqPS7DvnXK5a8A12k/QU8FhLi9wQUYN94VQOHbpt4PA
UWJ9+lUgg3NU3svw0I5ee5W6o/cO0yB48nLCnyyiDT9hjEbjV3B+nLzwUGT+98ztvkoZXNIGvz6p
UHJx2v20bFZaQ5B1WHL4RYIJxDZ6Di6s2+caN/ZQOBivLAJe4pAJ9xn2OfCGp91nu0Exgg2gYCjd
oN8+hP0QXOX1Cqeg/pLs4fWOh9QYFXhbAFKjwuhAfXIfDQp81PrRpt8AhZ4OOFyeCBaGPjrI1X1u
cVbfDICPXJiM5/ptDAoEq7Rf6yE6QO32CCOS2wbBatdv4yqgA9Rv+6j9O2Rp+JA27lcdWa34iHbj
8BDgWuEN8O08DO5yB5OyX6TkNpsJQic6He0ZttkOPYaOx9pqyzjkroCX2OzeaNy4AwA5APP1OgwP
AHNVwP+qWwYHwAtr4Oufkpv1vL4HfpwAu+Ywh2Dc0apZtzDcsZqEqEk+HZZoyiYPjznhAc6N6jpd
gwq+Yv6Ht2fKceV7bUU0PqePkoIZzI7wQOZAX09NiaQkT1fwXVesMHBFvJDxffWEHnBTOdF01HUH
X4UHqDH6bjNVGUjKXuh0O+jHqxsgGNstRKZ/VWeeqPQuqvLwc8bXnkkk1wWJ/YPs6JeoLZEhv0QN
PvOtTRUF3Hx6N4fz0aEtIb6GYwvMfaqHt7/GubaN/QkeVnRsUNp36BlIMEP2NWoGm6wGRsTYlwJo
cMHWcLEvDSL9DOxI8bwOzLNacLgpikANULTOFToeLqneyd79BC2YVQIMXTdWYRS0uV0KQ5VDJddw
8y7yIdl9e7yP0+GV2R+6p6E1eX7u5mWAaQJN3r0HIfYdTLr1tTcPEuaOsthXjiL7lmbdhXg7Ewfc
+FtQ1ZPP4SQ5vEbY3VSAi1w02S8+ewfuoITQrfXT23/aualkrBp1EYVqSRU/APzD4g7Cnm1NeGg5
m4xlwwuZAqJG88MKTexuljnZpDOx2wdMMcZawRwnDcvgwL263mWgP10NurFbTU0ZRinyvg94FxxU
BMvRubpu+/SH1ZCbKgwGn1941zbBAY/z0W4towc44Fo9MwQouz2dqpWCN7KvAnaoIIw+yLbNP/Tw
3byQv3790o7mjeWBUeW6YyUwXVAbJTZtzoZPOTi6cTQPn0HBW65gPDZCzw+HKjnr8R6HrXprN27H
KfziEqlCCvb76rGDXxMQLluv2vtu7dvtzdyIcaWRg1tWzg7OksIlY6Z+slLhXbpSnNlATflB7eY9
9VOkziMY5rwDygOq2tHBjSXt6fx+9XscCOyGyYg52CavLqwR2QGFZMMjC4Z5O7O6u7BBn1kvTDVC
gWRcA0/X4MDyKAS5cNPM9FKB3bm2jd2Yw7l+0XhXP+i2v8s67weetZ6sBsXEFtW0yCS8/tiBDkBv
MHfxbmF/2O3sWjeDDlNe0XI5DvkM9xW/8XcMvmh2jRshp4kXyAqFOwdkEAFeLCm59RpulYcO4K9w
GlRZD04byrQY9hVRg+w6w0UvbL7bdd3YxQDY9F1SRliMCHlKhXsQjp0GFh034zVa66zKsdANQUU3
KBTbQ4NnuYqala69HPNOixUmPwNcydM6dZEpCSvL6WJEKJOzWFD9hDGfil9coxqpy2BHYDXmpnJA
pBUYbEGDuYj6xmFLRxePXqnPrKoeQJYyghRM8wiLY41x18sjbUmL4irf8nxoqgeWVveoDW7ZoQCc
CuTv7sfa6UvkqOOUfuUUZ+rLshVoF1Dm3UM0LsNtqlErisrp9sZu3I0wRRVLMbqp6+Iu7XyBfcG7
WQ6f32762MRrHTditBxQM+iEq3vwq8p9j3xkewvGd3+TzVVpt6wzI1JxRICdJKqOD3OGarqm5Bvi
ZYHdxm2qE3wKF0SYefoHz2FyA3dDiPuA4n17cM59VeMAixpcFOBOEo0XE7DZi3sXtKvdPcuUJxAX
eRfC8uNcp8NOTi18H2ttlyKB08Tp0gtb7tRhJVoHqO0acE5At0e7jps6A8UYpkwg2CGl5Gdflp8r
l32wGm9TZpDmwJr0NXrtVWGyzuW1doaPdk0b2+i4pnnbAYN58GrBdnCI6DZSgJtp17oRoHWaT+Cs
d+6hG9PPTkHgxu7/smvaCFB3hkOIBE4elwWdX0URx4tV5q87u9aN2NTaXau5F/5hdNpPEasxyz3I
wu0aN7bRDlZATON6e8BzwLypSqBJCxBe7CL/T2e0F0d2Fo7dxIj2DwsXsGYn6bd1bv6w67mxi66S
Z/0QTf5BNPyX29NfoWTPVk2bMoO+ECE8FQPnAIlZLYDj9oF69UNtl2M0X8MW2gudUekehkzAjU3Q
+yoa7cLT1DD04O/1OBe52EHpLmgruq3BdbP7nKZoAY/kBQWWzTuwtP5x1CTWtV0EmeDIDEANx+88
50BX/8FBuToQglbVUgEwMKfrrKuBas7k5BxGH3xyyGqR183C1G7fNwULrYwKmPb2zqGq662/NM9l
2V14vzuztXlG4KMGHU4fjkTTPvsZZfljI/y93Qw3wr518dAn8x51Gno5oivJz05ZZj5NUULY9xru
J4t7gP8gvWpEuNdRbtu4EfWkibJSVpl3yNv22Vth3q7L0eZ5HZZPxobceX1AgBHGNWWY683cBw8d
0tB2sWMqDhYxg/Ed1u4BxbTtN6+i+YfMyX9afU5TcwD4FUA7QrmHnizzDYqH3wMIZvlqYfLb0hR2
UJl2nAM4asveGyTZhdNoo/fBmBvB6XuLJ0uJtRAe6U9wOYr9acxshhyoWONoGGbu0C0o0oasML/u
IrVdubi2GHA0bUxD4LdAMgr9IqH8+HbeeED1bBBGds07xkzkq67rpQEtophBblvH6IPCw5HNls9h
nHy6Hjp9WeXZCnoyMr4fx6Cutq0zW1Z9mJjTLicr5PHZnKxDCEulZYrgj+NbJVrQdeOEmAPUOq2O
4yQ1jnI/Zg4jBlnr8KPVR/2zRODFaSUC9d+XA12TOu9/Oq5MouWSKOg4nX+7wqHj5gnRb+HTg6ts
ksMC7CHtJ7XpWFE/93wanux6b+wW8HZSoc/lmHDAkN/DBCjY5k3j26yN+AOMDaOfhdssjAPkBRn2
Td/gnRGS7fD27b4fv99rw2NEao79n3Aqh4Tnrf8VyL96B6uG7nrJ8JQpYb9ziaLFz/yQEbfBVLB0
7EWfyJEGm6rr+VfeiO7jHC7Z4+jLLtsI5Wc2ZwPg0o0whkNml8llCGOAefZFRLYE3J23R+zVswGa
NoLYK4NgzYGySaiCBxYwYfBhZdpKGIDWj8P3IhLKagpLUILCuBLynXA+OPKSQ+m5fhsRHAgfhfzS
D+MVTgXbYZqvVzjv2K1spsSoaMNIr3mLbns+nKkq3mzqJe3tFmVTQOK3KVxlPI/ESAlsxTDAwMOS
92EKSFovmslEXRKXXNzAPfBhoqvdJkiNwIWBRzYLlBPFQTPD0snZ4ABlOSBG1BIYtU+qX9G0aj9Q
3GmgF1NXdvPbCFRaoiZc5JTEOWGAv+WcbMZGXFoGXp+FjikhqV2vCPqKwf9PwFKirAjsKeH0bNN1
oINOg4cpMBT5oEgMvti0KYS8Tv3S6kYNyqQRmVpHRSYWn8SCTM+EFtusymxygGjaCE0Xlhp6gQw0
liFM6H12WzbtZ7shMU55gRqcoA3R66Gt9s74cQA7y67l4xd+sVJpR0VMhwuJKW3e6bXfd4NVagTj
YWyoOmT9sqaIHHf03+s+2IV4obJaqcCPPe22Q1Wl9IBuz5k8zEBM113wy25EjKg8QjAXEY0ElbFh
tm2Y+swGx+Y9H0NiRCWL5NLoFm0LQCOB2J0ffFc9W/XblP7UM9w6pwHTD7yaR9UEKOjVfLQbb1Po
EzAvqwI6YwJKvoGF902xXMKjnllLTKFPkMKVGs6qUTzrxd0sC+4aytfr3m5UjKCsGk9KVUyYKGK+
CRjZoWDMLnRMqc9Q9R44rjSNR95e9cBAAJlhk+HijqnzwQ7mDngBxeoNw0GcH8jcXTgpnhttIyin
aspUn2oS474LE3PswsCpV5azxIjKRoMeSAYexb5cnp3eX0E/UZ3lcBtxKTN/ikRTymR1Fdk4ynt2
SHCJGvL6/cIJjcCMxqxFYn7tk2oVH4uS1fuFr49A2l0itZ4Zd1NsM/TjEHVzgx/oihmGWXjIyQOc
r6xmuam2AbUTJxM/ANAmz0Hxbp1NiwoKy8aNLZMVk7NquM8nZai8bZv19WapJ7tN8ze9TXiky3gr
es5UfZVHfXgLR5dL1YvHKP/9XgSM3+k2UVPXm1Y4UCdOOasvLKpduA936satKgYPPmC1L0zOM/PH
JKB0gs8oJJKA8ngVXGpLlEldAXoZPcE5BjH29lc+9yNG7Ka6Xheqly4ZYDry4EMTdh8W5bcWtmwX
TqTHI9Zr42UGcFcR1GQycCxgBbRZXPh879bML+OyW51H2ddkJwEh3s8tBaXz7b/qXGQYcV2EQLWS
nhz3RO8pjVIgeUn/3a5tI6wLXsopTGWbuPA2uFEyqPYjhF12u7mp5eElIzBgTnHryOboHobQt7Jc
7GpYfwNyd0gu4aqdHTF5eX7o/JQ+rk652qQNOcwdTgPDDbKUpNGqkewon3w9fZ4Uay5M0zMf1OSL
ZAC3NZ5bDuDpVA+yzB500F1Skp5r2wjoqR1L2jb9kDC8/2y6qoOV5frFarKYUp6xdydfls2Q0Ex9
T6n7gOcZy6aNyFWwqZfarYdkUCJ758OUage8irqQJjmzLphSHjHoiOUk1AlQym22GRrcPwqqxw1M
/VCVaTc6RpiKzqnhB4oqsQ6+cpug9e+dQT3atW2EqeMQd3QXuSTU4Xck5dBNqx9WTZtyHoIdhU0Q
e8fzQILNoJx3wQA7AbvGzZuqlHng6CJHCftSbvy2egQ/027KmFKeEWworad0AtpBPVRr+gXo7Evu
imeiyFTyzFLxrIR4P4ZQCxx1d3jPQstcDFzmTpeWEZacheqaKM4LTJRlbPtdEdVWCifumJARHBYg
5+nbMVmD8B2s8t6lZf9k9zWNIG2Pvg+tR0TCBdYWf/E2HjKddouiqeGROiWBlHClzVn0OfNhTyyQ
x7O75DAjNuFAgCNasLbAl8iHArnSMr8UmmdOUKaER+BrVk6JHZROwc+uhWG9SoPPCtD7G8Et86Xw
/DydMyyaWZAuBL/C8fJRjsGeK3+y26ZNMU/rBBOAjymKU1oNczSn2OqmaS+cmM6EkinnKWs9AEoC
5/kKno7XBQkZMOfMjhWAE/zpuDSDl5dwwYGvfc6BFkYhOcoR7SSg3DGxIY0QYd6KsUD1e/REMheO
u9RKF4u2j+P1Iq/UwRYMPii0SOa1uF5Z+n0lcrLbinwjUMG+rPtVh0Xitvn7gpW/4N9kV8UN09nT
frsorql6rotkOBZ1wG+7/eznHrmwU5+bLUagRk3RELwGw9e9JI+0mX6Mrf5nnkD/x0pwTMsRPhQV
8QpRJEJ2BDsdhbt5Xfh289yU9AxeB3mwR/OkDuknGOh+RLmIsFsbTc2NCka4hEYyS6oF7LYpK258
mdo9Yjum5oYOjs/1cMRNkyLdhnOWwxY9+mi1ZZiyG4Bx3LJl6DktZrENWaM35RxUluNi7KT1OuaD
DnUaR0rDvR7+WXBgWizzKabwhsOReyHNgLxbGX1xQ3UnnebBbliMACXZsNaiFMgDFcG19PonXjuW
51ATCaJ1sOhuKMKYlIxelfOY7UTflpZDbgSo7xdN5SyCIz0WfUIObtfp4NluUIxDbqcG2L64GY+r
Br7ZdbbAhqayHHFTegPNQOSLmaSxaMlwE0XONVlqu2dYOICdrolwrQIZZaiC2Odz+GUul+DXjNom
brecm+Ib0VGnm/LSj5dOhnt4mjlXqop+WY36b+KbfCjJNM5ejDfZZ7509xDE253QTemNu4KoG0yB
G8PFrtuIrVvCmsau18buqQZaEhBWppjUPkzdnXlztGPe2zVuROe6VimFpc4EqVB4DzNfbESeXTbP
NXZPGZUwVcqcKWYLjZJ+9ajc19nI7ZA6jqlIWmBoI8CdGeNirSq8zRTTth6t5NMclpOn0xyIUlqv
0htjjwztxvPWn9FC7aahKUiSKEgF2MsdYyLcqznP6Ab2gJZLoilIkqX2NPWcMZ6a8WZV5FGll47/
Zw4sphyJQQbTzcglx13o5TCo87INJEpPVhPxNzWSF/pzH9VjnLXtPmiiP6KcWD4+mlqkYtDjDBjv
EAelDxejoN6DkW551DLVSLAzV2uV8SEePf+5UtUD143dovIniubFubma+r5rRDrEMGiHgtcJlXO7
jIzZHUBNGVJZqAA4nvDYfP6joUi2BlNkuXk6xua5Aq006YINsfTyecvCmsOAa/hgN1mM6HRCXZVI
KIp4ho0GjNVytnX7zDKETKWRz4b16J4p4jTSm0XVO5yv7U7OptKoDPOxZ04hoJVwd5366uJ2azUk
pspIRU3DxhEtD8Gc7Zts7nYZ9ywbD05XQ9g8+RJutG08R2nzrqkmt9wqeCs3V3adNw63KlK50qvb
xm6wwNmydP1huQZLfbUT7sAC+/QPkHWmYRa9jnG71ndsVd4ujya70aGm/mChZJxQytfFdE0ZDNqq
9ySLfrw9MscR+P0RhpogEjKVS4+rM9qGV+pdOnre9+MRTGy8SVhupKYWaw0HCuGw18bjkN9rNcRt
SG1U9xwWuKfjjrecQbOAtXHtlUOxcSBf5RtYYgi7hcAUZLlz5tWEySbWHR5rt14/t78cGI89vj36
Z3Y8aixizqpS4DcnEbNai4+kS4ONJo1rd0AysT5eIwdo+bMmBnHkqWLyh/LlJ5uOo9jwdNyPGvZu
6UoVy+VLO9Dvvs+t9iRqCrLAL0lJXaHlcXK2R9RCu1Crgy415Vh4R1R+PxUq1rSXm9anWxDM7C4W
1BRkATiSTW6bjnGqWPsdCaP1Gbckq8MLbO9OhzvMgNB3KaZ5EYL9n3nLh2BlViINWJ+fth2MYVaE
qd/G3SKjq2ao5xs8WlyieL4+w2F8ftp6561hVfhTHzt90BWbVE9iTQoxsEsuL2d+wFQipQ2wz0O/
9nGYEdZtOgzT1UJ874fVRDe1SIsHGTVgTV28BllS667dzU1pp4eDSfrp4AiVL7DfXIe4LCQgSiQp
0tJK10hDY0cNG9aocm1w9tLlU6T7a8Z6q2WFmlIkVosVr4sVlvGS8C0ujk9NQL7ZDbcxGfNy1LJ1
Cxlrn0Bbsnq3oPbYPefQ35hDKltzVErLuJLe/D5M3XW7lN0lM/bjR3tlJzW5Q5ytI6wuSBePLY3E
LhI6/CKKfM43zcjVlvWq3pZNUFseOUJj71iHWaaFbGRMZsffpjUeq65CCGP73duf4oxVDTVlSn2p
weVLhz7uKq7419WRVB/CMW3/wNt1qJ6bQAKzACh1xttrmMvBTQW2HrT7OFHu9nc+F16zLRwydHfI
cpftBsk5OASPXVXidOF463aMSnCDw0oDOIE6sTpWPX2ahx44jildeHNfENjGXus2X2AIDMfbDWyF
ubDbDkyVlHK5WLrZ7eKcd9fQdP/Rz5du96+jdzg1NVJhGmrwJzsZt1Ktwd0cCRp+ZqTA9ScUY380
6VqGZyGWarrtVCtB80gHNW0mMXhWZ97fzOaHrJq9AbrsuEr7PZKW38BottujzSfdTOShHmANGa/V
sAsjsXfy6cKd8cx51OQtlWE7pX24ypgXvYquxlDNdDeuRSlxnSGhnQ6ImkowKoTTwUtcxuHq7yKn
5bsqgHfe25FzXKxeWQlMIZgkbqPCypXxQjv1COtzeZWrbLD7rqb6yw0cWP1Vo4xVmcuntmm8fUFU
ZXewM1lmAZ/WGl5jQ+wtqdhQ9DoAF35rNzDu6X43hSjCGxXmjcQj7MZLw7uaE7s5aTKbVk2W1R0X
DHqdorwm0vUGiHY7g0DKjWMMDZjKZTtLZHjYsHEzdsuJuDDkZ6a8qexS6djoVKcyTteabSnSUre8
4LB8a+b0wox8nefLaWBk1d269uHyTrFZNFHztWqHX7pJ2xss8SBqr9n8GX6m6T0hqdjNMwUStWrU
jYrosHekyt83noaDd93h5XMu+XCbp254lwNX328c/KcLA3EmbkxaTRuhpnzoEDdZXv3qAe/YFuk8
X1vNPVOEFvCxqajHq1h7xfvVk/mOacjL7Ro3TlsNj0g5ccQkn+ufebbcdtLORgcT7TRmPE83a77U
feyz6EoF1T1cDn7Y9fr4HV6k/ziBWTEbhIxdEcp3mHjRjRoaK7AxppxxNQ9WRyC3iJV8KKcD5Q8p
I1aXfmpK0Ko5EKlQkYwj6TxxlQcJ4eVideOnv9GkJjVDx5shg+bNuK8sYbtFZf+T3Ygby0iqcuDJ
KyTRolZU2zAP640KEURvt85f33dM+VnO5rEnWdbHVCGRSxqmD+VC27uBsfqu8T3xEScrdaFq4Myq
ZSqvsgwmRoL1uBiBFLIVqqk2CxHQ8UIqbLddmPIryUFN7eeui32H3OFeet33q931yEQoeXnTdhHF
4ajgmn2skHN4PwfdaLfWmPorn4k8BzIcCV6nJFtRIPOthV0uk5r6q7qvinkiiNpCE7GvJ/gJ8yz8
9vYUOrcEGxMUaVK/yNNG4LrOf/gZkIdz11yiyp9p3BReTSIDu77C/SvoybyD00axkZpZ3odM5RWq
eoh0KyViSor7FZXtKPvEdd1qXEzl1UqbWk0DHgTEmv/R4TA91NpuNTNlVynORFE16zoOJBnv/pez
a2mS1OaWf+gSIUAIsYWqfsw0NT1Pj70hZvzZgJDEGyF+/c32yi13TUVoMwuHQ01JOg+dkydzBl0y
2uuT3z13UVf1UO0G83v9hcf0BA3t3zotv/ltycsp/yt6HE2PrhHH0gxwsVMr6z/7I/PrqBEXdTWa
ZazWbsDjhUD7c2f1H/MReebnLuwqhtB8YFq4rn6Zu4eIBs+86s2d37Y4z/J5MlWmYqIv25r2Zwv8
1altuedxOuZZi3AYku6lDhgsP9Omfq/H9MbD64pxupgrlYhN7rsdLlnTxPdmreM84kP6zmtXXNRV
Gxgow+1owIQdYkRbB496HG5Eomtf/hIO/3UR7diZWNRGX4LhBGWOBAP2cXUjpF5b20nsaM/5zBni
BNn0n7KZH1sLDRq/PXEyu7mZoGmTobQoYptD5KaYas981IVbNe12sCCBG1/n9FsS5cdcfff7aCer
64CA3EK94ZqwKMvHIqUs89yP6PU5VoOp9dC28sI51gTxmywMvfE6vJKt/IfmaIm6qNYMd6TOkKmk
Yt3/nlYx5mY5zBe/rXGMM9tTFGGmVAKItshzwMWHPTHj2WtxF3OFOnpmQPkoLxoVs4BWj2tlfvNb
2nkbTs2hbUQQ21LevYstvavS8X+/XvrKtrtoq2mpMew42P4y4LX5uFA9FgJlnUeaHp4f7xio6Mm6
j6ZCwmLm6BwmnJZiGPxoWoiLuurtRBTqxP1l4usdVVMD5Ihs/TyuyywX2iBEHa0eLrpO7jt20o3f
3C3mDl9b0joFXR10bXMBDIjkUs+fl67187Yu6mrVLNkwMTNcgtGuOR/TD3MY+IU3F3HVLpug4QSP
iBrOdxATle00+WUrLt5q7iLwo1s5XLhcv62Wf0qm9uevL/mVGOHCreKNx0s/9S8tomXLs2xApTu5
sSMvNvhGKdFFW8Wgeu3UoIbLGJKhYHETf0IXXNxztmQnnlQG6u8kKMZ6vNXG+MejvPUnnXCabIdq
55T3Fzku9rudDWZ7G1WJ85ql7XvVhvjrWzjlQ7AcMp9U1n3KIGF0YX06/CYmvn9ielkLVBPWD11Y
qftOCvuFKLqc6jb9FItJFn03HMWcZd3Tgnn2vOuG9TRBTei+HSZxPxnD74St/uhnFdwTu5PaL8T8
U67/V6qwkSoJ7WLVJWHso8yyP0PwgPrdAscRvYgn0IDo4RJD7iPHDNKaT3ryzBVchFk2tPXUMtyx
ZcZjkhzpkYvJjyuHuAizLQN8mkAy/cLqGjqdc1vYpPPiz06JizGTQtdRlXb6Ym14Tm0EEv0s9cPb
Exdh1vdbmkXtLi+hggxkkPDnLG7/8jtQJ5FPRWgwP5moSx2O31mSPdho8FMuJi4CjI+T6jiH0aSi
/rMO1M/IcL9EwUWAWcx7ZtWKLRFhstx16XlH6eHOa0tcDFgLEYRqm9MaTFNR/xiRXj6FWzbfMM4r
vs4VwGNpsBkpe3URUSjvrbHy4QBYYDjSpuhSGpwCqpPcbIkfcR9xGaiCXnfNhn7HZdoiUAGvKwbl
EhXCF/lt10vA+Je3WaEbMpBBa7iE6D5OMSMTDL0fLJS4yCdrU7ZUCk/BrW2/BtSA8ro5snu/L3dS
cVsNOoLssLhQCPuBtJM0eZv4TfcQF/R0HGg1kKjpLiNKznnVRRLa1+lHvy93knBG42mRClWJPhi/
tzuN8mzRXlUJCNw5qCcoCgcx8NT9pRFbhWf900GH/cZleQmv/wm7WNvJwmeANaKoqTXAcZWlJzKv
bYFpgrEYJxY9UrXO7/tae6VD+GtOkG/TbrUUczKA5befG/VIGfnN4wCwshMHO7S7Ad9c1MVCzzKP
NTM5sbeEfl4WeWuTXt4Z/7KocAi0VWkERJvN7posOyWC35NM/h4et1AB/4TUt/6GY7W6Tdp4OSh+
wMLJfjas/Z9OdPsMSULxIdia8Mthava+DvlC824j3VMMloc1V2s8PkM1Bl8yhKa1RVg1+5/bHMpb
uOGrn+bk9aBOCFcClNmlDY95zLcB0VTW1fDUanCOFCpWPbmbaNQ+DHin3DfpFD/RNIi+a9vG79Kx
sw+BkU3ZQ4roBODX6FOox5k77iKL6lZtY6AuR2qTkyQSw0ZQAvW7UE4cXsjBqKCIw2ucZXeJiWRh
M2Ax/VZ3/AVYPlmw9FAkHPnWYI7J6FMF2ja/1V1wGjTTWLzqAWWHEFPey1Gv+T57vTsgI+d4DEhG
xQuQ9Xj6EpPmrB4Z+FVjv113oWm6albLUqIu8WGKXpK/qyjwE2zJXGxamAkUBRSqAnJOcVU0FTlY
2268mN4sOWBXHBdBtmEKWK/Re6lFUxxNtBfaxvz9LpUX/AV/wvEQUoN6j/asu6iF89O0qHfg5b51
Za59v2Pj4OJqGdoBCpN73DxyMIcW3RjGMGYIzHndeRep1rYxUvBeqMvIkvmrNO1zHCz6m9/ijrl2
oGxSBETFF3QjITi1ZN/qBUgSv8UdazXohO9aG3z5y+RE2j9JHjx7Le2iwZqdbhOvVFCiCs5yQUSV
p3z++evFrwR3t6kcHdpEc6i7i1x2TaEj2pE7FsbiWz+CJGRNmX3a11ief/3XXu7hGxHM7YRVak6b
aIu6S2VXVYxk+jLL1G+b3EaY7RvBBab6Liv0igsEvqxYksXTM7i9MCAGNLPCwLIoiT+bDBUFaJHL
G/f+yim4oDypUAPSE0zLHv25ktN7DkGhPubnFrNyEWt8UlCWuRA2O0xZQipYQFdX37M6e8r04oUY
xtpOdqWqLIKqHn9Ze/uLkuahzpIvv741V3IrF7W2bWhZJ0AiorA3orTfxIN+JIAA3etuzX6rKe8+
//oPvWTLb1xPF8CmwR2dkj2Tl6xO+JRL1o9oeVp9vxzEPGo77sDm7/2U84p0wADN261BlH/qAm/8
abcdmiWQWES4V6iiD1u5G0s+pQsFgdFW67tlCdYc8I+saHULHtikDopIi/YL02n7pI7Aq0WIQ3Rd
PIF3MQyHqMPoeyu7P7rBiyYSSzuZ2K5XcGV2aBPQVN11CrO8eqI/fn1uV9yKi7CDWtPY9wfWPgL7
UcRLnA+mvyW5eG1xx7OP4bG3TdvCr6T9+6pOxIm3bLnz+nIXYYeSdb+hb4cUclWk6NblB9q/XrUc
lrnQOg6WvElNXFzaJgJikm1LHrfDjWzmyra4qLU1FE3X13WHhq/900BrpThM5/vljjMBejsKwgX+
UCzR3bYEP5d282L3xq44aVjSNKNhO84zI5yCwav/PteJTwsCa79s1r9egdvWm0GOtrvUO4nvqool
Bdhc23u/y+JaZxaB10PAR9h5Cj5DseAdhBCPG77v2nk69jnsobWKIsBRezQPPTRGHlHiv9WtvpI7
MseIZNY3I54A4gIRpPacMDAshyypz7brvWrFLHMxZnGa1seWrt0lHsFxuctPmC/x8y8u/HNI9Drz
fWvR6xi+7FP30679g9eZuvxmUigTjWbqLvOeNmfoF62QzZO1X77lwuGNbvuAocp6MfvK8pZm7yTB
LITfpzuGZDXNoC6C529E+/dZShrc9cSLgAin6VgSQTU3GgxeeUkLlEBGRA7NYK9+PhZ3DInUtt/G
HYUUgBCgohvJLCd9cAsGdyVdcTF2Y9iNeBElHZicwzzYkt+Waj6RCZJOmTCee++8ZWxDJYr+tLsc
mIqdWlDmd+3vfsfqmCoGaqJlHDLYkdBfwVusi02SW6M7V7yMC7RLEmDhs3pBGj2KIQcuec+ravEq
a7PMZdsKJQ32eQWSWoX0NCXxVxtRv11xYV8b7aNo5nCP7Ni+z+OdMqmfc3ExXyZEwVmBiPAi9vFR
GvGlk+bWXOmVhNYVzpt2Pi9bNAlwz6tJvR+HNP1ax7o59VqDmJSIBlxQLJ6TPNVN9HNf1+rGi+ba
QTu3iMfBHs1iV2BKp4ASzyB6Ptj6t9cVdRFhI41BS5bFuKIsguYl6+j90m+rn225iDA1ZhIaNXt3
CYLoYZsqnW+Zb2bj8nCxBZgQuhKkTd0Wf+minp6iedtuZAhXwqxLxMXqKUkS1uARNu7ZA2ts/ZwB
bf33LOGUCr/Nd9w+p/NO1n7DL5jknOtVosKnd8+9d9y+nhM60Qn58JA0f6mKXwyIFz0/3PH6m0Gj
Gkq9Hfq9aG/uw73omBc5OMv+Q8fV84NN7aouUx0M54hFd2FKPaO4CxEz2zFErUKOMPFgyoOofh71
4Zd/xI6dpusmjalhSiaZwGoDMgTxY1wBdfC6LC44rKe2najA0z3CpGYxszXrcxGlted9cTm5EmbD
WdFBXVpGP5PWSDzaMy8GZ5a5GLEUUbYdW9TG6iHsCmiQ6zypx1tN5Su26lJyCcnXcX3J/CLwZjw2
x3I8BJ2KiqSLAr/XpQsSi6FUL6xc5IXQZswXSA2R8JYUxrXPdyy1jgDyRSewQ41/kjqfk246j92u
P7bQPL+Bzb1SFnPRYg2pJGD4E0r95BjO/OhMsepwRbKGC2TS9Ptaj16aJDjs6PXTLbFGrCIG2D2r
SfrBNlw98pZ6Pk5c/NgEVlopFZ7imxzue/GDTfvZz8IcA96OLmiYSQRImJL1vNEwuQ/G6qvX4v8B
kE2Q3ZXAMF+qJe0LFtX8tIe7z7Q+y1wEGUYJzKh2+AbInauCpIs+BfH63e/LX67Uv17iWlmZ8eoQ
l52yP9VgDVi7Mi9dM3y5U54g47J0ii0orGCQ/EHSanlHpfYrrLiAKoiHJlQLIy/DXJl8W7KfTTx7
nqdjtAA6cROlRFxWvmSPOzQOTpY0u5+7cQFVQk5pOiWAGUfJ/mmMjDhDucqzHeoCqtKJHBMneJaA
fKl+17BJPc9NNnt+uvuegmLVMBM0zszc/49H+/ue35JHeLkUb1R2XWTfanpGRCxwzcfoWNBqzdAJ
P0Ios6Vo4zzoPmQ3cu5/6hFv/CkXvNUe+0ECyP0CpSplztq6yruU8IdtXtbHZALJ+VLvf8VDNquC
yoDmiqRzjmnt+UFBHuhpSiN2Bymp6L6aBC/ChDTPMVvpya5k/ZiBJAm0FFX4ABp/dtcvRNxVK95F
RTKDivwUWegi11UV35lskGedbRXJ23GhD+lqMP68gEX7TA/7tQm0upvEDhnicO+HvUD7vBrzdTdg
BazlEH3p2kjxYl8CtZ2A8AzKqDrA6QdBhTMhL7NTLcj+7tUiBuDkmyPlOW8S+diyIdTQThpZ9Z2u
ofoM3R00OELUP7/xaLbPmIaNHlOORIeQdHgG5au+EaquvHdccFtzsN6qDqEW5A2XKDpOetI3UrQr
kdbFthnwvLAgnND+2Nr5jmFoD1JzMj1DEb1+9PKWLsAtiudp71rc0YgfmPgYyW/9sNzCD13bmpff
9S9XHKRUpDgp5N1pmhXHHvfnzig/devMpfBSIwgtRjw1LwpsuPlXQiOvURWWuTi2jR/gTLEoKM6d
jR9UbyElhtvp9xpx+bsaO/AeGqio4GyzLiDqLM+Gz/3Z70Adf1ZPmxjiYQBMLup1Ea/JhxkT5n6P
NJe9KwnSVKDIitQvqB9YppsC9Ra/jJ67SLYwkqjNqR7T8Ha+i8X2BACPF8gaXNr89U0kGzDrCQDE
F1tbCHsGpP6abTX98us9/yfO/df9che6BnR1gtYkutstrdP3MfLiv9CGjk87sHj5YSvyrVOzLZaB
9PcxnOGdNiRuijG07FFos7f4P/F/eV0w7hJDJDIQYFtQLeDvvXiiVfRznrrthsN4O6hxF0vHwire
KKaHLyoIal1E3EbgRkXH6TQuL63TaIQAmtd14/+hGIuVYXheiAtvqqc+aZ75TkLPtZ2EKIuliV5E
ES6mPjokWwrP014nXlbIXe5FjToPwQNMYI5m3nMM7FFginavXhN3oW3NsK9JnaYtiHxiArr4GpFP
Ua98iLvki21jzCJTeKc+68Oi0imi6G5uvbWuWorzaEmhF5XJaUSJnNr5cyv25N4CSnQGEnnm+YRi
3pOFNlOpdgUJAiXls+bTnGMWuZqKIZHrh30y8Y27/HZ85S4UzlDF62N9eZtl/I+5AT1pPegAJdJ9
vjFIfcVaXDzchiZPkDVJC8IJZQuCGVyAGGqNkRyebF3R9IMfOI674Lh6D6v9SDIUfNnxtOGn5a2M
b/yKt+M4Rh1fec9f+8hrazi5QDr0bIK0JWyZGZSyjEDm1q1exSZQ9rz6wP9LVjSJsxXYcAgGsXM2
JvacdsHXX3/528RZjLscbeJgZgckU1zCOTQF8k/wZDTbBhoi6OQAMS7nhykbpciPlNocOo1TGXRg
Lv31n7+2cU55IoL0gVqHFq4kiX6IuruH47rxbLi2tJMr6NjyhTE88iVdP6YW4oYQ7/OSSMauOZYu
xxG56ogz0fMOcrVl+br3N4vp/9Qh3oi4/4HGmc3aKkCa01siIco4VuzzvGMaLBf80EdudNL/KdNu
rorKoJx8amNRDUV3kOUhHA56nyxV8K3eOtjJJKtTVMXROwsYE3D/C88hlDf+nKqIeFU8MCv8+oKC
McOkIPRoL2DDu+NLL8GPUT97XRAX7JEeEA4a7FGDRShO84xangeHVzGFu1iPGDiGo4lZg21eC2n7
r3QNPJd+7VT+bwD4dZFt2FxAgnSclmUUT6g4eVEHMO5iPfhsxiCVeD82mY6flz1Zfsou7fz8jYva
M9EQTcFqxYVt6xcuNFh4d0k90zengKXqOGmQ+QJz0BbtjqnGJIlulZ6vWLyL1UttRo3A6/mymsie
9yjaQAJZ33CU1xZ3XDwPp6EbKaZ6E6X+Z9HzqzDO6JeuuQA9ZJ37ykFWeKHBEOaM1x8WQj56GZCL
fVsNBdCrR0prhXqsEKTQqPA0Thf8lkTZdIhdtpcqHeoiW8IiHY3xvCmO/04he7DXa9Zetnr+MUdi
y+M63s5eu+IimgAPTmYcJ8DHCftcc/XcZ+Mnv6Xj196w63SkGd2xtNRDkcU9P80x9/QrTrzkmOVH
uZoFZSbUUOzqftjnxW/DXcx0PCSRAGNoUG6YNC/CoGpzOgzW7467UKkmJd2OHAlfLpfwKYEVfRHr
tvgFexclBa7XuEq2vUGhszs3wymbvTiUGHdBUt0RI1o2U3OhfLwfe/NgqfnpdVNckBRVY1xvkWnA
YW/TE2WLxYQ53/3yWhck1avxUCTEh3cH3hg0xFtnaqkXVRi2xXGH9JhQ0JQ4zrUx5MlQQQoescov
LXRhUmLC9L3YRFBOqq3uIQRrTyugw37b7hhonfJ0gWpNVXb18Bzo9f02Ms9b7oKkmgPTiuDzgQ11
GrFNYkolGCbPS+54xH09Iobh4uYSsOghCfv6Ydiz5sFvV5yMlg81In07tJfUHvIsSMuLRNtbfJhX
oqcLkMpiBVU5g9Vn88FmP5bqb6+vdicvoLLbNlOIdCKu9wfG1nJsb837XnsZuZMXw5aqkIUB0sNu
ph8TsGTnXZTVp7Hv+Huzsb/rTutyrJrtEqzrVqzb6NdX5e5YxoJI1wDl0lz2nh3gRDy2c71rcfLb
NMd2LdPhbmdWXxJs2tzYLu/W2s/ruFi1IMQpj5SDCYW0QxEHx7s9JrXnhzuWy3QtTR3Q+sKn9jTQ
taB+OuWMu3C1bDUpCkEhlq6YyIU+fo+b0av1yV24GhnBnRl0WLub2FPWjn/3GpQPfmfpmO1qWNOB
G7y+RGPd5prs4sEgK/N7CriINGFUsHd0wuqL2fIwY2ddrdbv011AWtcxWUerri9KzCRvRMCKdYFM
qdfGuIg0iE5D03LHxhyT+gZRsa/Z0ngxHzLu4tHqPlOA/0mkeECqP9BKf21oKv0ccexYJw/1ZBTZ
cFuiGC3G4J0BbsxvT168879aVj0SpGggHGF1R/OhIkeUG776tX547FhnUuuRQTejvqSBTYrBxEgi
mym5YfsvP/+NmogLRYMiRwf+jiwoRRBWOVqGUz5yuZ8O0Bd57rwTX0FikJkujIJygUwXoMc1OOKN
5xvPRaTxoM/YImV96bdEF0fcfp7D0S+RdOFo0Rqify2jrGyQyFixPfAw8zNSF4nWxfUgerTfyxSU
f5ifytaHJTXUr3LkQtFUyzfTNTYrg32QhZrC9DRW9qvXbXeRaOnS0hGNTnTZ+Xyu2v39lOobu3Kl
8u0i0FTUgahsMEEJVIG+o3NvHkUVL48bW5LvqFSJO6+f4LbfQQSvqnqbMhAI1KdgtxZsLJ7gTu7S
odnWpPzAM6+Ettj6TkCW7gHjZWevL3cxbrzOuAoGJNmVVeS8jCDR23QQ39j/f67fG97AhbWtR1q3
coWposArToSQ/l1nBStMt/3YzQT3Q6K9BHdnm5tqfU7p9EFqUp1s9qLNntWfGsPY/W7VVqAtCzxH
f3zu40QW45iQ+1U2v8lV1p+TdnwIl+nDLEAjQxKgPJN0a57CUAkgu/g3v71y/I7ZbY0+ylGVDX5Q
tI+QdmbjF7+1nfyARVHEeRjw0rbReGqq5hlAmlv81y9x441TcHF0h5C63VeLlxRVT3wHR5bG9bxx
xtcW506w0iPUSkicldWQPi2Uv6CD/TyDq3u56KAJFBNZKafYzLncSTAUA52V3wwRd5F0WWbE1ERh
VoLidSnMmv2Bdr+fs3eBdHG4TuGabrykNanZadla0xahDtIbGfyVQOuSk4UTRbPQwCd3XT0VFchZ
HkyyinO41Iefc3ARdVGzR+20sKycGCnlqIGz5crzkeAi6mzSHnaTmPgAYQxTOQboQc+yZ0NN/YoT
rhCmyAbwXVR7Vh4LG0E8J/WdDjS/0ba9du0dg02japUUXH5lve6fpoB8tzTx+3AXR2eODT7yGGBR
kT0pfSZD4xWnUtfbN0OrQFW2hOVWd1NRgwwzP0LcHh8flrrOvj4qJZahj0rZ9X/vtflrWKGL4be2
43uBQ1XsEBEpW6GS+zRQSxFzFOH9VncOs54hotSEAynVoSHnET0FVHi5gdT1vQ3gc0OkJSk7eZRN
wr9tynjVmVIXwWymaBz3pDrKbgdtb4FmHv26rHt1IyS97WBS1/uqhYKC3RBSrmZp1CkVU7/mYxUH
f9SQfLlhRleYB1LXBSOX36Q+alLGqk2qgsaD/CSJAvfl0cuCYwIw36kGgDpNeBiB+gB0mXuwkPMR
1PbPZGgaL2cHsqbXcYyobshGqo6Sgw/1ngfs93HlfpNRqRsMwA7QxGtW2XIQ4z4W84QxQYhyhhws
IRXXfhDo1I0Jwx6zdCbZUWqrd2BaDCtUTY+Tl5W44UAP1TLMM+6bsuZvwNLbgna3JG7eztSh+/16
9/WWZTbdw6NMM1QaqIjk781aR2dLVPJunXqR+Jm6GxUI9qNuo/QoZ5bY39M2mYoQk+03Skj/LPPf
VAuUs69/x3BsY8tFe5RZnG1n1NjEX+3I2Z8BEo1HiEg1OHYyTud+O8ITS8ASQ9MwAGXZIbxUcUFF
5VzkOpqaGXMepDzo/1K44nwi7S2mtbejHsDbr39eHe5LP3SwViCnk0KBqj5uu+lGdPqHc/iNzfsP
1DgI0wH9xKO0M6mBtwZGZ8cA9tPS2P5UCd7eJwN6F2ZXuqjoEeYyE7rowh48YtCKyNkMmaYJjeom
51MQnzFpl4Z5s4EqijbW3ouBxOpU6Ul5WQQYr15vh9lUH82y20soyq3nOVNDfhDrhxcFacnr1Yd2
YC+Ncqyu6yYPsnG7Syk3nt/+Yon/KjKRYFIV2eVexitFy8nKvOG1X7jGjPvrxWWEl9J8cFOaLqhP
WmL+BZwXXl8OBaXXi+NRAB02Cz8UhOBJrsRDj3/83INLfZrZY2narD/Kjdo/RtlKpLzJs5f/dLHi
mjJu6lAfJYi/fmzPRyf+9Fs4fr0hC+phkAac4Zi1GkFXAHV5DD2DktNzwx3nLMkh0XRujpJiLuI9
N8NQ0Gm9RaxN8ZVvWb2T2q3VpoehGo6S0SXKQa6nzxbCW54H6jhk6AFG/ThidZDYVzlrRpJvSeeV
gWHk//XGByhV2EYyW47QIf4i5tA+s3kOvD4dY72vV+/B2a+igNtSN708S4uWWUYXv7I+Rg5frx4I
SXsdjlsJtY2fUTiJU9+GfuNSmFF7vXjdiYn2447SjtpEMRtZ3dNprm8Eihf3+t8bg9kIZ3V6xJFu
lr0MWZfe7ZB4laesJemT7BLxI3kRWd3TOjsd2bJ4/iIXplvx2AzAnK/l3sDZjBPa0cQ++NgvYIqv
f09HUb+ic72W6zyuj1UchncJepl+ia0Lyo2pkQyCuEsZTSGYMNs0vQ/VTjxXd5yxGULbIsLOZafp
g1w+4wXv9QwGduH1rsxxFi1HT+dy7qr/kfbvFsx9fpblQnWp2tOtwsus1MlxB3q3KV8M+dvvMB2r
DbYDBbFomUtC36fdPuTdeLP7+RL537j4LkGl1ZNI0EWYy2yYprtksMuZRjJ+iME//k5vVfQjrbdb
jfW3/TJzdZTlFuJR3OCHQKo8zBOVbR/3eRZ/+G2TY8MyW4b9WOIJZcP1eJwgV56DcesWH/KVb3eR
uZb1NUrFaipBZP6XqUiZoKXr9eEu7DLWXTj3KR1LFPS+JcH+R5sFfsGKuQyJS7dlEBHCldfz3Jci
YsPpxe34maqLu+yTIK6CYJtKSHAXW0JInu2tH6KGuSyJWjQrJAnx6fBl4n16GGhOBYMX7zpjLvIy
nrtgrxcDTLs4BIaG1y0HjepHvxN1LDaNIdyegdq9HLrlLoCiXQ5+Tb/yOHOxlyme+mze2FhCHzZ4
mEWm7q2cPW3UpR6Mg7CuGGThS62jz9ncFWrff/x6V65UZvCQfO1/d1RicZTjWMbRzB6qPX0YzYbQ
0RdV3D8HYXKesvR3VpvmnVxq8Z7qKcztrqobUfFKlHfh6rbZUfIx+1jyUNohJ42k9/PIoz910+xP
II6tw9zI2Pxox0b4XQUXxg7+bPDP8WwodTjPT30/DWet6fTl11t6xSu5QPYV+9ZxpLolxB7laQuW
3wbp9wZgzInDxKwinOUylLP+tqPAkfezNn7h0sWxp30C7QxN+xL8pKcpXJ4rdavuc21LXv77v16h
Fsp6gNx02BLDP9+F+Mdvqx2bnoaUWyEN1u1pARL8LqcB9eunMVdnd4jnIEvYPpRwc+NdioGqcxzS
qvD7dCd37pK++ic5L9e0CvOhVvmENpjn4o5Rd4CBrzII+9IUnSZpPlvtGbxcbO9RNQvyk7gvp4bo
JzZO21PU+7UCmQvvVdE4N7xNVDm34eOxLV/VfmuY9MoVdOG9mPhVAuoEuhSM/6FoV+ejaT95naUL
7u2YqrZwtn1JefRlC/YnkSAH91vbyY8hIR2Rdt5lGVAmZK4GUT8B69D6uUIX25vtKyUyYrLk+zoW
LbSqCgige4ZFlwOx4b2tdJTpkmbVj6CtjnxdZj/bd8G9kYiatuGxxF2Zw/MRB/OpC9tnv113rLOv
Fho3wcuuT+QBT5RvE1RBf730y8G9kd0njm22MW2hTWRl2eycfe95kJySA32CGUyuN5rGV+66i+8F
BNHGVdXDk9PgC/g2MBOXBX7vtf9gfNM4Ejs7ZEn3jZ+CdKpP9ab9ph6Yi/Iliq1hHda65HqzRarG
dwd442+Y0pWdd3G8ydKwXQf9UAJtMn9caGROacXH97Jit2j9rv0Jx1pfyOHrird9GR0wp2NeRMHG
vjm3Ozm8UFrMxfQO9XYYvgjYFOtL8Do/QHLmRsXl2r1xwmnTkwMv5E6Ve6TaEvyl1Vns8X5j+6+t
Hr1OAkS37NBjnodSYV6yG6oMimXmm5dRuaBe3saAOQa9KhuijsfaJPxpGPbqBGrqW02RK69y6tit
AU6JbEmlyjAYyOfAGNnmcWfm963gc0ECwc62idgNL3Fls1wur1kM8zQC815abT+w9if0n2/0Yq+t
7PwOAEegcwdZ83I6km9Z0H+Mu1tD7leWdgHKZKqjepp5X87pLM/L9HSMkd/QOXPxyYEEDzDq0sg7
+j7NldjehVBj87uaLjx5ack2ZiZW5dI3AKkEW5fXo5esJ2acnZwdpBlAEQOtVibh35Y3/8/ZmSzL
bStb9IceI4iOJKasqtORR40l2ZYnDF3JIkGCPQE2X/92eSTBKlcEJnfgG4FDoYBEIrFy7w24bORZ
PHbx5Gayw0xXNbw2e4HylqTN82zsPfvN6xf+4qhyfZQXGrNZBaN+XfYxSF44FVV9srxaoQIRi/Jv
LQY/jCdyceWpxK1zHzqNPr3wMV7sh8H66ctFLqu8zgltWL92r03bfEE17c8hAKXoFXdc1cx+tVCK
6pGEVLLS40lH8Pps5nIe0xqNO37ZvAsrt0Y3BSHI0bZ5tadEH5DhK+7Bmzf2rEsrIxOxJNypfiWM
yxOJTHsZkim6Mz83gqYLLHMVCNkuM85zOY7ZuhawMIx7yG7hNb62J0Lj4XFvNbkT224cvy7BLOY+
XI/Rdnh7Iz10GVYK976teSTayxYTd0JnM/NSEL1UG47IoEkTCnkNKko/yb/IBZn7uZghjozB157z
vCXmcYzqeyjbrbm5LoAf7uDdOsttgR/jawPg7CKr8Rs8adVLQ6m+82PfWkpO+tDC6qNdZ9K+arqe
5gICCXxrP/73Rrs1tpM8LHLdVdDO+tVG5d9VMHyag/FOQnVjjbrsloGK0FHua/s6inX5LarH5o+R
0qWEL6+Y0l6NHaRNE78WocjFuWxriwkP5/gZhCKP0Taqsyx45RcqXJrLJt0RoeCOUFHPfys6PxE0
svodki7DZaOtHo590KhYV915q9jbqFm6i9fv66JTW6eVVZC2e9UxTc4yGuJLMzeJXzXfJaaMgmYK
lUa/iq1+w3BnSeW0fPH7cmfVm4qTChCLfu236LmfoyotIT7v+Xs6y151Rxj3xdC8rhwebuH60i7G
7+bvIlJmNzVSE1K/dmMF6nrst5TMfpYzkQtIBVRy08Rr/QrVofYE2ic4leTwu4K66BPKcdtiDqJe
p674vcE98dDLnaFvxAKXfAqWQg1zvKpXaKiHqEaroXjmw7S8rGFP3pVBQCAYrpvPXkvHJaFkLKMO
JmXqtU+MfIK0ZXlCPdPPDiVyAZpqLnUkmkO9GjjQ/bXuy/RQUrK/LJDGvBM6b0Rll6MRRb2XalvU
a6eKJZVwcT3pEbYIftNz/as/nFhLoRM035UYXezPtt+qyzZGs98FyxVehLH7NsxtVL6Kwr4dhHkq
5sNPjyhyZRdJtC0F16x8rUE8nnQZsTSAzLNfTHANhJvYRp2N9/J1lebPpoLKaVx98Jtx524YGw1j
DpB/YLvFp2Ke3rSs+9NnaOGCtwUvhyVRGkOvyZPR/R9UB1/9hnbACuhew8ilHMtXZdC6yvmBK1zk
h+eJf+F5bBuHog+CPNbzeW3nZ0uGP/y+28klabCGqKFh6ILQT/SIhrQOoNrmN7hTiYLzyWGjWpWv
QRCzywYgOS0m2PL6je5sTbwvm15RGeQi7N4pvr0WxsvBHcby7OddX3ZzCeV1GuSJGuK3y97Hb0tT
eB16wsWhqFnLdhmq8tX0zL5NKr5eRjicetVdhctD7UG8kr0XJXgoMqfAcdDKFpI7ecavjybh4lCV
wv5pGT5dGRVUqQz4+Fag1bSDIgFdHg1etM9EBvdutr9+lxUuCQX00ibErEHejIESpy3o1bkvo+V7
opfoAcW27mEfxuB0cFF5hWThAlIkgLKeilWQ74fpvwdJsJxxoSi82q2FC0gRGCWVMO7BP4gMX+aq
fBcbc+fa+etjUDiihf9XFb1o0d2IsyT6DgWA/qyooHcOwVu/g7OP4UKDVKQLytcOkmmvbTQMDwdZ
mhet8RqkmYTz9rLPL3ir9SswAz/8eQNGhYFj5zIHebdhFSc1VEWbwa+7QLgChxWXFqsXtTWyDZe6
Lt4NU3knd7v1Kzi5ciEXVoNDlLmx+6d2rd8c9e6V56AF5ecpqeyqgg4tC6+82GP4Pu6w2xKei8c5
c8N13yLb4czl4f7C4uh7Kyc/nFG4gBSlsNuOxirITTc/671oU0rIPd+nG/PtIlKGo11TlGuRN037
rGf+eZ8Wv/l2Cam5itliSxbkYCa/kWEdHilZwjs76tZ3O8cuFO/acTo2mS9h+70i4IUn1NP8DkYX
kOIaa5sWE46AYV3SRNu/4hCueF6n7r/4KDmMalo7me/1/hlaOO/tsPqlZ64wHV8WVWyhKHJ18CA7
mP2yT6K8E3r/eZP9dyEZaO7P+0ePgkclDpKc9Lp73Um8wHAzMW/KGpr/LwqXiMdxGdYUGsDFY1yK
4B1CXPe8Qz0T8pWTWf8kcinfUQKdpXQkCz8t2yKTdLDN8o2jDeZj3LPmax0dvExhdRa9N3UXl2kH
A40S93FmvivwgX+ykINtCsZGg3Rc6UWXiT4tSWi+VMlwPOCBAc27a9u+rSoCN9ytXlZoxyIRTodA
LiatsGRe+4gf0PWGJUFUJt3zLHS4pryq8Di/TnEG8KL+vCVBtaRBYsUDHIubvGwD/Rgc3fYcreuA
T1qlHzQnXDhs4BWkKxiDanUzq/SoZzzl+4lPChcO28UMTn+SRS6gM9OvUZ8aiiDy36v5168LwiW/
BrjBNeb64QOR5fcJl71nKKf+reK2fFPSfnn67z9zY7u7sNe8DZMYeVTkZAwfi0R/WJHS3/kn3Br7
mqv9cENVkaaNgnF6XsDgJA30fhF89NO1ES7rBSef6AAyUeSRYbkqxKcgTvwSVRf1KizqM1rOSa5J
UqQs+BAQcq/17td1ZuGKOSZ9DAOowMi8aPrkYWF7+djOhpy6+fDTYBaRc0WIWjubdoRQ+xLNXRrx
/bWGRK/nb+rEqvUAnNsEUZKjKPNMjpqcektqv+PBVXWkFhx03BxJvgi7n6/qXKex6UevIqpwVR3L
Xi1BhZbyfJyLb6onXyFG+9t/76Ibtw8X+xLH0pMmXIq8srw9q5LaS8wgAV4nUBeSXXA8H+jvv/PH
bmwrFwPTKMts8RAW+TbUFEW47p1oY69SsHA5MDSX86lSiDr7IufTKLdLucZ+yCBcEH+OB1bwOenE
jA8vQv0whMObci6G83//BLdmxbkJoDWFQisav67tEn5O1qS+iKhNPEe//tUfQplotwiqAciK5jkq
TgEZ61QedPDbVC4INg8xlCljIXM+4NkPMiU2PXj9yW9inB1b1kRdFbplHnUGSjHhN8ULv0ApnMTf
VDBi3lvMSle3T8n41Mej323FxcCGEgJ3wUFkDi2qV7TYwl1XTH5VDpf/ioOpM3y9fnWEBuuwaE5x
Evi1AAgXAEsacnRjfci8hzRONQRbypPGs2rl8l9YdiUr4Pmcb71807VmOldhrfyWuMt/qZ3N0BQo
43xT3WMHH75TnVSeW587u3NO6ko3qoxytamMtcVzsnmm/S7xtVUq6iNRRTmDu2jakfWRTvIvr73j
Wg4PpCLbcdRR3sy/L7x72/TWL4i7Go7t3BdhXKso1wq7XdLoOeTdO7+vdrZli8hEkn2AfuMS5IH9
izXHB7+Rndv4VpC2C8l1roMozElQB0/bhHKb1+guIKVbyKtNexvlqOUJCAOs26lJyJ1E94ZRgXAR
KdPqbWAl0DdDKbb7DmuY01ZH5TOUZpC+C/lNBnGV7skmslC00Rfs5fZpnxF7qmJkKi2bcL1EbBF4
ZgzQXFDiQHu7DbQieKPWBXzZRuIXWF0whMEfLVqlFvlG0uui9vPYEy4BEpWmF7XGuGEUrdAx6cO0
q+9cY28cwC4lVtAZFzzKYuzDJkOvJUtpHPsJrAuXEluHTooKJk05yh1fo7D9bLAb/VadE5o6qKlH
hEqR7124nlU4rQ9MHPcKlLdmxUkcmqruZ1KWIh8t/yCaoU4B/fjVgVwqbJOkx2WeCvhzSXiIt1/l
5mc3IVwqLDBQ+RYBF7nE5RkyNBbVmibxPCRdLkzKEpnZDFELZaO/bSLLlDM/OWLh4mCHbsi4W0B+
ig8BBHPGHqoRdymPGw1hcA34ORHUlE29tlgtVwgptaWu0jgaEiia4Hw7dWXC3pUFnT6GBTRdT8Ui
J5VCeks+dvuynsgy7n7L1kWtinm0YSALetWyexMcQ47OKq+OfuGCVkqhvDDthudzxfJ26HNSlJ5D
O9shUbuJuiFheWjBugXQpGZLfQ+nu7HXXGUvxDQVmo7RfFDmzCL9SA7rdzN1Zb2WQQwz4Eia4yH1
okSVVZu4M/Q1zvyi+vcvlpkrPChIzHTUD/C5b/bvbBbj+WiovnhFuH+kZn64vIxUdXrhAc2RSD8f
ZH7x3m0uHdbXax1CJIvmS4s5icL3g5Z+S8VFwQgSAbnZneQsKUwaByojR+lXz3VBsFCoYRgI2RHe
xvosKxOnULDp/F7qXBQsYANFO1IV5sNGv+3TiHcRdefDbywWFwSjBsZWsTmOXFVyz4b2usgXW6dW
cs8szKXBhN6Oygz0yPtobFNZFJ+HWt67R9+oarryWdM0dapMxgOvZ4P92PGyfq/XsfosNlU+8bGe
PG8FrpbWgeIjl2Lf8BggP6C/Eqzo4pfouGhYQVvwkKtY88Tq/Sko+/4Um9ivD0S4bFgo8YhBeowu
WXxeknl80CrkfivTZcMW+CU0pZ0xK6Zd02CRb0eU8+6k7zfWpkuHHdo004FLZK4QbOBH2ukn+MGW
j7Zq6J1YeSPCu0gYeveNTDp0Ppc9WBYIe52mnt67Xd/6fqc8FYSBpsMernm8xxAGJ0ObQ1VFvbUF
Hx68IrFLhBVVM4oknNccgv3j0xwEMq1RyT77je4crhCX6TXMOTfcznqVako/s9j45ZouEDbqvt7a
Um9oWqkhaiDjdKLcT29cuERYTc04jabd8lD09oExiJyFLfqW/abFvQ6H8L0fmsTmUdKdJzW9Xbv5
Tji+tR6d+7AdmSyG1ti8C/Z3ia6SEy3N7LXYucuEoVw3L3wIp1wvwdl0X8laez2qc1eyjXIRWX1s
c84lac5l119W2/g9IHMXCbMjXza6B1POg7488TJ5H9SVnxovd01vxxhOoXXYz3klPzVha3DtaXzn
+xoXfkiTAmlDNDBgbMP7z6qcf0N3q9fO5K5Glm7gx6aregbXEagUcp4jW/SdsPvrNchdIqxqGcpf
opxxwwQdUdHwFERj4nVgcJcI27euvRpZ48Mre5yGvniJFkYvPhsTa+3nCd+aHrogtpvyoRGvTRh/
2WX9wW9oZ2MeI+RSN7Tb5QXkXdKaLe+U9Dv/uct+mdHgGE3aKTdt+Hdho4+hXj97fbbLeKFyPDXr
gqGLWb8p9kd48XpdF7nLdxlRVIOEknVeEVOe9aDIqSrJvcfqG2vQRbw0dJ/HIdBDPuMV7JV1JHq4
lvD9AqErgoUiXa9FGQz5LrePtCOv1dB89Jvw6z/ohz3PQ7gW6L4c8miPjgfdht+CI/ZrZuEuzXUc
w9jU6ALMl3L7HwWYYpa7ydatGac/f3hcSAknNtXnW7y+RtNw2tfNq+jNXZyrFlUz92TrcrMynslI
2ueQtH4CkNx1ox3AexgOZilHaqtO6D4880379Vhxl+hi8DAjFIX6vIMy8mXgvbnEyUi86urcRbqK
VfcW7O2Y77t8FiJnNrqTovz6/Zi7RFdnOa3xhtHlsmiC5TLaHmTPHJr+a7wt1Xtiq+QpXvXhZ3/D
XRWsuJFRXJEF88Sj8FLERp6aefritadcyIuKFjq+UazzeAq+jl3cpslYtH5nhgt5wV5MkyOQbV5O
/SdSJIjrxCuZ4y7kFZXhMaqlb/MgNuzJzOKsi0N6Zf7cZbzEriQtlqXNZwEmeQnQJJyEqBj6Tblz
kiI+JkNv6jYXbTicezuh+5KHpefozmFqt6Fqoand5UcZf2n7PYfs/72HwX+Kc/8uf3GXcwJ/lEg0
oXY5Zsc8RcVQdenYTTBR5G37Bspe6kGM5Hg3rbF5Xep5v7SkJ8+iC2rEvnh5Xial2/M1GMp05bqY
YQkejVkBx05yEROoLzq2O2YbatQnzZEO9HVpX4+t8cP9oWD7cywODRH1qLB72R5/s5w8jmb3qjVw
Vy2ronG9k75o8nks0n4IYepiYG3utWpchKqF2+5IatSRNC1GtPS/LZrp3mX6xvnkMlSKJZYhlu2Z
7dsnTUzwvVr76pvfhzuntjya1RpSH1mg7Ld2lueVSj8Wg7v0lOHFiCp1c2RVyCA7RWZoWqE7iX/0
+nT3jbPfmmRLVBFlgBDegKNc07qvf/ca25XkCvsNAPbeHhkE6sfThq7LxznmfrJw3IWzorUIElks
exabjWYFhwENFD2MF/CBU8fZQ+2SJEMrRLaZ7ngmrFYnDXOUs9fMuHxWLQs8WpdNnAXCfoxR1Ekr
WQR+4dHlseLw4EMlyghSJ0ykKzLJtC6Fn+4cd4mspcWL5BiZPQNPPj6sc9U8rMXgVdXBtf/nWZ8E
RNbmmLBsFfHnslOwBxv8GqK567pbhwahXDQs6yHTustPXdH7naWuKheeAZIo6hKaMYm9H1cTO6Gs
7HdRclksy2YkGHKnWVCbrDCjSkM4HPhFXFeVq+6iosN1nWbonN3Ps4z5uWZ+JTru0lhJEsu+Gmea
HSOZTluPCgN83vzsYbhLZCUd+riJLbas55X+s6XJOj9VR1iFfpUGF88I0A8GjQ3NsrhCb1ui0jZs
/EBk7qIJVdwHuAscmPZomFKyQgnxKqTpFVtcNIHjFSDau2HLwtVuaV/N8XnCAeUXXFxYbYPn9tZW
E83gyQpP31K/6OQetXo9Ln+RermsWrnCUuTQAYI5zJTTdZifxtB+8poVF1WTducMbqQ0G1nF4TmF
JgArUXTwG92JW8nKGmjnLVtWLzs9NXR5LoLZj0LmLqvWqSM6TBnTLDrpnQ1pVE6eC9Fl1VrDYnEU
kmblxp+gl/XKoLrjF1tcVk3uY5w0YxRl2siP61I8oKXvnnDbrZXiVBtsO8RN2a1xRir2Dh3FH8Qe
+x38rjbZwDo91Z2E42VQ6vI01fQq8S92+HH4rRUns4jITsgUc+wgyHLiIf+P2ug/vIZ29aVC3ZWR
KnAQoRwDc5Klj1IdRMrvquvqS0GJE8ja3m+ZoLgElXg2eqe2zTz5fTv7+eivB8pY1yOT64NpTuMh
eYA4829+YzvLpdRQSw9mQzOz2Yws69N++Lk8cxcdGg8R7XK3NIOg6PYQcIMnzGQNPQuZLj0klw0Q
LMGcDzsAj75g9cckZoHfnLvw0HhIiHhH3ZbpJWYPCVLeS9Nu2m8nudAgmVULeaFxz5aK8BTv7Cs8
ttHL5fWbuuggJBVr2ldwpm2jtQbqQaenDo8DfjUjl2ZaeLzotepZFobVG7Pal93Gvl8ufl7pcgp7
ukfBmgkbyhdZ7fYpIhv3K9nTa8j8oYLcWjgUwW9uzeoDLl1LU+lPcHC95yR9I/C6SBORfMAjWM1w
YCTnqAgvcAXzavXgLtI0r7Hiam73rB5gDRmgrnOC+dHiF7xcqgm3lmicd3y4nEb6LJO9vRRQivDc
SE5MZ6OQdckx6aFo1DNRZsqK9rgnSXhdGL/Ii1yoKbZrxTRucAgC5fJAwph90zJqP7DdTHf+AddE
5Vd/Ivl51YTLpANIipOrz3PytkzUdNbRFF22NglwhjA/uJW7oJMc6aHHNSZZ3FefeTy+Kwr2ySsg
uJSTDmwwjx0nQOGa8C1LWJeWSxT5Fb5c0MlSjmuduo6+xu9DGbSpmcL/+X25s2UnJQYIXK1bxuax
+dTqan27xgw64/89/PU3/NVv65ys8W7CGCz0msFUev8wEJjapGU4Dhfd0OB8sHZ6p6YS/Q9tVbW/
//ff/PUDAvuX/MWGowrCXSbrNRGPe4CrqwqChxCQ2x9jNe3vFjKiEvrff+xGUHLZqn1h/d5MHAFV
2N/QA/AllsrvDHPZqjGqVjHAqDnr1uRk+vl/5XB4ngMuWVXLlY9wTbIoG+jqZAeLt4PEz1eEu2SV
iHUIGf/RZrSJzDOs3+wFd83RL4d10SrC+WCgIWOzZYLoxPUhCpZsnhvZhaqYjlEmAG+TadGzNCH4
n3K7sy5vLBVXZUvQYtiCkeDDyRqctyvJMsWtn9YTd3GqOoxBg4VY9W0JHZw1sKkJ1+291yp3neqm
DbYbuu5Nhgts/aTioEjNPiZ3XvxuHAAuT7XNGk0ug14zC021jwuF2lyqa7zjkqWClt1Se0odcReu
CpZgL9AJuWbqoJ8XsaSFRV3bb46cd6cZtFzTdZHNrJpFClWUBhzt+Kff4M4hP/RCg/pdLY6AsoMB
rnzdzOZV5WMuW2Wxl9pmHU0m401f4G7So0QZf/P5cObiVa3pARJYs2ZTyefHedgSaGjAKsZv9OsR
8EPCCUOCNYrZuGZjWUan8LBtGiZi8hz9ul5/GL0vbL3gIc5mhxpN2szQfm9lf09C/deZFXMtMc1s
ZK+hkJ+hgMsfQkTkvOR98rRHReN1gjAXtQIbXa22LOdsDdgbNAN8X0nk5+jJXNSqI2UdjQ2WOx3q
5SJMuKfocvZ7ZoVtws9Tv7RyKZaiWLKA7/0bOnT2qVlEfCfj/HUkZi5sJWUV4pA61myfhj7dqPxQ
K/HBa0m6RNT1wI6KpbbZysPnuv3Lln5dLswFohLe0Ai86Jr1696f9uWg6cFM7xW+mAtFQbSStWTF
nLBQ20u4L+rM0XvmVRhmLhRFGkuDUSLwhnSvs85UEMOHcZDnt1+32A8bdTWMxLNtMDrUxx/UMU+n
MZm9ruPMFbmSjWy2IFQ2GxPyCSKTb+Ij9FuHLhSFJW66psac97TtLnVXvOvCYH/wW4jOFuKdgrJV
yJZMoYn+VIZTdxq7O2PfiF0uFtUK04DakCaDteF2aodJP27L3JzVWvvV5JjLRgnOK1Uuaslq/H8P
M6quj0oLv7SduXBUV3bhNh7JkiXgWvIgOP4gtuvvIMU3Zsdlow7LcKWNwy1DRbRpniDzp9834Vg/
zyWN7v2RGzHMxaRi03ewgyZLRuvlqSP8jz2uvLI9CIn9vJ3M3nJ9NfjIejKxdJmCKW3C/c7gv74R
osb/8+AK4s0hvIMRH5VAf/1k5WXdDFxbQTN/IAvtTnQow9NYoN3XayO4mBQ6sijUqK3NpmGiJxOF
+hKWh59UAHNJKbqKnUAqZMpqNeebSN6xurtTTru1jpwdrLgeaLigbBx1lD8H6wj03dDhPEJI6E6G
cOtPOElrmKBjTcd4sEsquv3dh7K+rAa7Lp06eS+NunEfd6WhEshh9XTBPVaOtflq6iq8mJn151rt
5LmMZvYk9lB7JcrMfd4MDH5jfZRNth/9t64e60sU4qLltZJcPkuG0GBNpsFmLUv+KIdVpVOJnla/
wa8b5odDrALFGoSbmPFKKP5G3/gLmoa++w3tpMl9zVHGW65HGHiePmWd1f8b54H4maIwF55qIlWR
QcZrRjXVb8uiguun7b24DObSU109KGGKec6SLV2PTn2bdBF+9ZuYa3D9Yc5jeHHY1sgJ5an+j5aq
91OfHJ6/p1P6YrAKABmw95lR+5zOpXgeG3qnIngjiLp0U7Vcm01H0WdlQZYTqzIadiq1Q0PSRqxv
VVwcD0L7vXgyl3YqugilZYjHZaDk1ImRSqRRotWT32/gXG1lKFtoSO8mM6zs/0JBJHyyBIrYXqO7
tBPbpe1Jh19hhgv422Jvikdit+pOQLieiP8ubzIXd9pCbmwgickWvrM+7deEnWI4yJQAK3CStTEN
/FaTiz5xMSdQGwznzF6FBns4S6W02Ls7NbUbx4DLPkVRG9imP6YsjPbig+pgIaCHjjwsCSRA7vwN
eWOunIM/6IPOHEm5ZnLT5LTHaIjaaRe8rtTU50ZW5UOPynOarIRC3hG3Vs+Zc/Y4jN/DpYlm8iK2
Yrgc8My+BJsfH8FcQmqylo7bYclLUFYsLQ4Bntmzk4S5hNSqOZ4WBQbXle5SyPv1IvE7EVw+KppY
NDCCoWUE3ZNk6dp0Ad7lt+ecHd3th7V9TG0mjxWpBINQczY28Xbnse7GYnUxoF2pqIw5sGZtK1Ok
49xXednFLGu3hN3JUq+L4xcb28WBmoAO4daiPr5F6jveik5qgbrFf0/PPwX8Xw3uHMdVO8HTu5yn
DMhrJTHxoJj369tBBbfRC7oEh6eibKbnda/b01IO7UNo2+LC+rb9+78/4dY/z8nw40a3ZsWvlIkW
KqlJ8iUqxi9+QzvbvKHbtnT7bLOAbPBy+q2O/VSbmQsM1eMB00S+IItpm3cQ+mDWjxZkLi60CiCT
ncSDhRDBe9Q+v/DSz4yO/UvbqqsK9FRN2Auh+h7F6EWek+Z/flPtJO+dLeDpvB/j1V39y7y9p8Hi
uYVdC0Ot184sSUVeWtkiodsurJV3bsc31p5LfReEbbrbS4SeFlhDPKwnvnZ/eM2IC042cj4qXmDs
0ijwh3OHBojIjylhLtyIho+akV41mem6z6wVmWKhH7DGXHqKmTAYiliGL5XZP0gefIpNcydXvJGj
uOiU6qO165YgfCnZaJ6CA5kDH4bkTWtCcYai0fHRb+7dfHcJu/6Ii/AFqplp0RRvoG79yW9o+nOa
PqP0XsONkrwUsvu7ntXZwFr2TjS+tRydTVQH2y6iNQlf0APzdxjHf+5T4df4wVyCKiiGqOxKTEnZ
DW/GloozPHGji9ekuAAVtifWIcWHj+3wTiUjbDTl7CcfxFx+aoIncD0WInyR6/S2ZObJ7H4q1MyF
pyAPJ9ukwdDJpk4JE1/KKLzXQXXjx3TRqX7iduAzx2czPA3L/muAa5LfQnGVoBo2JKVKWPgSJc3H
Tg+/J313J6O59dnX//7DNVStFApQEz6bHeTZKvk4zcLv/uNCUxP8tGI1Xmek+tJP+0vSRXdKR7c+
2tmUYdtRqwnmg/bNJVlOW6se/Fa2syVZUQcjMt9rJGl+D5sj3Qe/HjLmyj/RHYqhk8J0THX5ttNN
qpj2u8e6pFS5m0rAAKzN5tAOadJux/mo5nsmKzdm21WAOtC3upqmpnBhLD9WwQ79tGP3vFy6ZFRV
0ZWFk6Iv0hSfays/J83mdyK7ZJRJxnVj9rprxuJNt6pT1IV+S9vFotq+krNdsUwKg/vcUioohhXx
2WsNuspPWpbNXqLpOJvUoJ6g3s/Opmb37sK3fk3nrNRA3sOgJdjw0ny2erpsg/ETTWIukZQkh6r7
5mhAG7IkZS3/37BufrmbiyTVikZFULYESGqQLtY8HmvrObR7aay3QiU2qDMKPyRep9v82euXdGmk
mPatLDYMjKYOBNj+1JrELy9xUSTY+7RwhTfHixWWpXU0beiUhPqI34c718QtoE0hiKwza+pXUuuv
YzT6QVTMZZEWfjSxKuouwwYCQBUCpWUp5MEWv1/TpZHgc2HXJpx1ZpvqeIpK1p4j61vScXGkrWxm
Keamz+p6+Gtiw9cpXv1E/ZkLI+mgaHW7dccLrEiidKc2TKnifjmbyx8dY29pHbfHS8uGM2+LT4xV
98oKN2KKa/Y3Jm04Ae3usoA1n4sDbe9zKzyvsaGzO8M5Sfq+N/TFLNumT2KqY8jt19bPW5q6DFJh
FYIVmXRWBOKvAHobdVj7ZfjURZA2HYQTKeMOL8kFNB+HeXtgSt5rpxW/rBRRV+JpncMZQmayz/Zh
6L+sDQ9/m3qjPpRWskefQEBdoacEGqE8OViXHev+l67bV6pCL/YLyr4/Z54THcOCoM04k32rXvkQ
h8+NGM2d5f4PP//vShesQn4ePl5EvW2r7jIoe7fneGvHB9bz/aHUOzlRwe2pHPuwSIlalk9HlByP
K9bwlzVYlz/xLFD+SXG+F2f4mhePja2iL9uEEkdEpqp7hEblcoKDDikuNBTTuVRz9HDMovPKAKgL
OLHKQBMQ8/6Cx6czDPuadNoa6nWZoC7ftDO1C75COzUxR1q3w2Oz3OsH/EeX+FeT7qTP9cFhWEH6
PlMBQvBJgYY+Q5nRxE81MJnhtMAdRpzCeoT6G1y/noC8BsMpCIrtZGXJL3PDURUUSx2cqU7I/3N2
HU2S4ur2FxGBDJLYQvryXe2qN0RPGyQEAgnPr3+n7upN3pnbEbkcU1WZIH32mCoDpaP/yGoS3xXl
ZI66nOKdhazJUYJJ/nX0Sj6CpA4iuUnTsCvIihdD3qsaxzj5PI+FPkBYNzwEivVyY/rlDLXC9q7w
/k/7i3+OffQadFX0xla+x+MUzc8wp3fxeJuBDL0Gk0t4pIyu61uUJTx+8dOwZHRI5U27TRzTv98P
MQCxWHUJufSMbutzIZZ6qbIBxu7pTV0JLEv+/hfq1qZjqNf44sw0jHchLdP00lUl/XxTbLpOl5Zh
8cXWhF1ksneh8ykWR34u/vB8/iW4XudLKPJxBoGSDfO8uR/OLLIFBOhT1Cq0Azfytpv+X5mzHiEF
n5TsMinefhbBLV8KpsJtIfY6dUoS6NALOPaNSz+EXRQB6LzE8Bv7w17tn88+uU6dXaVZ05bterEh
Gvts7BelsxB19qYTRK7TJ6wZGMSdAr1sKiyZfgeaH2BgEaabun1ynUBhJzCXfNb0UvdE5uC9OZlF
axupm0Ituc6e2obAnFPLJd4i8+axkbpPpzL9Q4r7t6d/dYOjRoa47zEoZ00DA6jGy7AbTLXelijA
cfv7/Y1XWXTch+UypLQ2GYfl7c5oud4G+yTXWa6U0bCtJMQX0lQ9NtZNj0Snq+a2JoZcJzqYkqpi
9rjBdcyTPZTuYQCz6m1+uSX8kGskb+/QSJOmnS+pteSZzrYtdi385NWNl+uq7pX1FPRIp/WS1MX4
3UHv8bRhdvnhpk9/nbYgG9GxsdfzpS/j+U63Bp9bqWa4zReOXCOGKQT6gbnF00m2Pm2BqSPxB6Dr
ll+3ffyrBrX2jIdVrculbuZ6F1upLVz/WLgN1kuuQcNTIgZMc9l8KYAbeEWzMa57a23S3Bb3rx+P
GaZpSEtUDbBuexTzV3sjjYheg6lTuIZhOgducCHKHaQH3lSU3EbdotdPpbWwci6SyN75JbymuoCr
ZXFTMKPX4pJWRrQGhV/fddVss0GF6gjvvNukaug1kLqhi3Rd3dV3W+TZwyLbBfJlN3qe0WssNUDC
SVro1NyJSj6KOAbQs75pgkTV1aS7iBfW1JDCvAMr4a8iCp82wv9Q4Pxz+qDXQOpugvl6ZIy5w6N/
lhH2ibJZbjOkxyro77mjqUzL4SJo7kpMBLO1ATilK6ubxv/0GkENHhiRUTNHF15F3+yAfQtYqrdl
PXqNoC6HJlrLbYgubDVfaNne8fo2XDlsd/7+UEytuS1bDNKH0FcPizNn3zDxfEtEpNfI6T5aa6HV
pEG46R9R401Z1Xe3AZnoNXJ6LJaES96Vd47qZTd2DoZF5XbTsJFeg6SZK3kJ91BgjYgp9lAgWFEL
uJsm9fQaI+0Y/GAj7ELvmjpa9i0tVAYu9uttz/zqdm5Dp7YFt+iCndFwTtS27ZpAbwN40WvP3LVV
cz1qoi7Dxv1DA1jEKW7S28Dj9Boa3egVPg8w+bwEvkx5WyUsG/UU3VRZ02u4smsDsTPkmS89SW3e
k223eH0bqp5eCz2upUS5LlZ1idpWZRWX35JuGG4qu+i11GMfoKZHIPNwMRHTj0XEvkVi8Ledxmu0
shpI7RUK64vQ1WvRsnlfJ9ufuM/vdf8/DF+u0cpK1wHGD4W4QNKAHyRn+gL8st+1HbutYaLXtrm+
I5FddCwuwzKSHfF0/ZguIf1DQ/8fsY5/+gbs7wGSbZtnsa7lJcieym/QUZCvc53Gmd4MuQww8coF
g2Tr5Av7zF2AOWJP1tdV8+llgM37zwF2TPWBJ9DWLuqaHZKqnz9IWsRPHKOiAyw340+kSe1xElua
j/BnOIOQ54CehDP8TTHhGi2b6InwydvkkrCme4RUKHvoWwEhtZt+/TX8Gu4YAK4WIrnwufjqo/aV
YEB026++Gt6RCEfmvZa5RDVZ0XL7JS9F+qc52b+dzquKwKkUMrF+SS7QxmoguuDFllMRyAdiJndb
YXCNuB5oAl/LZUywKijXNzWqdS9r/ad+8j1N/8PpvEZctzGchR1cHS8GiLQP1pfLuULwLHM/pj3L
4y5A6k9w+id1aPEvf+/93/8/aAagR+PUbj65zKlKd1CUWI8aY6gdBMXMwaFM+fGH9/7+Cv7pi72/
sv/3h2Ky2aGagc6g9Uim15arKuRdcGSn6tDkLTxAspUl7WvZJDHfwa+ZgmBO2hFvsA/wCkrfWS80
JPwsbMW/mGQpP1q7pi8AXvdtxv3EcB+bGLjJbQb4JoJ3CYraFxXX+qkaovII/cv5Yw05s/Pogu6z
uHTiDkP7T1vFy32rW3tsQGcNdabYRI7p6tajZ5H7VLM2um9rMcxZIlmVtbXpv5QU85A/PJx/eTZX
QxA3WFcbX2wXNzroGBO37KVhf1hV/tsbvo53YQrYHFhxqXCrj5ABqg5Jw9t9Y0P3oTdr9Yc52n98
nf7pDV8VKnrtK+/SDqkB7gDxuWtmD7stoBWzGQaAeyCM3RcIBfkfoCYme0v1L0Itz0iz1pkBDOHY
61X9ART4L33Hf2FpuSe2BGvn0rfbzx6acFnR4NHe9Lqu4bSRb6G8yzEx5KP4tjRZ3Q9/iOv/8q6u
0bQsKm0lahTvceSWbHIm5HE8J5ncuMpDnN42OKHXQnzWNsKQwlO8KsvyqBiOTt7IlqL/hb3vSw/h
f0kuuEvydydVcQjwivjrfz989S935SrEj+MKccyRcEys0vSzjIflwirR3PNKtvu+LNvD3Kn1Irma
b1tPXuPxQzytYrKeXyosPy8cR3UHR+PitpbqGolPtMe4cGj4xac8XIxzJAuGpK//+2n92z246gbX
VrAY2wt2cdviXBZaVCTlrOin//3rmfq3Fei1lTTWzV1tsLC9tLHQJc91BXX2kLcxizjNUsiMxR+2
eRL9T4MtcuqyaqsW6PzQao4g5WcUTYqQbRb5oMtgLOsq8VwC2jPVeejJOOl8UEIBNLO1/UpsHklW
88/Df65gNiwAMf0uR5+WS4Yl/rg9VsIm5Q9ICVmMppYStk0k67amco/UzPU+rCk9lvAwifZ93CJZ
LNNoTg1kNtReQ0nh61D4cASI7p7atYIRsFsLEM9cEue80ckO4smQZSUaCTgdQEA/+Ugl9zWUfV+I
iQu+izej52wsrD7AruB3aaLtZ/EucFePQ5X5OB2+FHIpHtuyFm9NuoxPXrv4oCU8SeataKrfa7+G
NqsXURdPAeJVXxul4uiooZFSP8mxx/HIelR/DQ65qaLMMuKfUmPDrm/iKoM2Gt7xaie1C2PSoNdl
/t4Qo3+a1neZFfVrZzd+n+I7wK5BD0uOzUSxE5GtcluNzYsMC8yRafDy0OF1PscQeJse07pY2rxI
XPIEh5biKSqkOdVjQ6JshBNHbjfo8WN6vNDuFWQo0Wa6Sb9GFQRVlSwF3bGGfuKliX8UnP4Wq22x
pzPhc5Kqss1ABo5NDvS23YE/leyaru93gQ/joVJlDwCmiQqsciXkfMPUd5+7vqZw4Ko1PMaDTul4
mvVG46c0WkCB09Ps51MVioV98m3n5T5qHX5+XJPlfQvMnc0nKZqTN4Kc8QJafEpXgdp27uYSsmzd
jOnPkBkY41afi1LN0P3sbbrqPcJmWw155Grl7onCj2bMtFO+hTJ+Nk0Z87wGn/lQlG0DJ/tx5mO0
G/q5Lc+DrY1+cssYDgbn/b5e4T88sq6Hwazs5M71hmUJmhK3c3UTuhdpVR0fkt7L+OCwFRSHKlnS
UOy6ZsNMIMMKu+2enIxG9ZD4wuvPznsRP7WKbIPIClSOce60s97ik/g6OmJ4SDeXGwcgx0VwN9YH
uvZzOEC+omTfp2Ey23NUOLiyGZDmuq/YDdgZvpwto7PPKPACU2a7aXL3lMY1u18ACzE/zFYSc09M
j/+1wTNJXuAhF0fZipeRHLRJnDiwPqTqNLsiqNzFBeDdWRfDwy6f+jVVD4WTafkmwUwJB/DMoIqn
WvzAbmvaCJJA88KH4gUOTBDTBNVKzAftO25+QWKzB5IGzdlUPnUMB/GoxmkSl7btKnisdo3BvKEr
R2DMBti7T89WjeW+ClEBSJUv/SSzPp1n8aVmjHVvfoVx84viTYKKJVa4nnwkHTttjsvld0V1NEHr
YDYedipLVJ5ZAyGkHdFVpc+D0N3wi6WhYg8qruzwZkO6qBPoECb6VDa8QwHZ9nJRwENWjOdKzl3x
GT/lxufOJ1sss5lFyj0aGffjEYLHYtzzpo/dx1ryZXyQBOcaovxNJPeeirX7AnXLMUGnWWucY5hU
pcfOjql/2Fg56FNaVY3/Gm+KNg8r7/qS5FPw8VhmsMhk4iwhAOR+hqJ6Z3O24HQeKwJlsFO9NGt5
14HwQE5Cp6jcwaJa6u28pM00l7lNktbshnjh79F1JNH0xW2iHQ7d6Dt2TxGN1mTfmraoLtaA0Pxl
4kJAf0+4VNDMubngZQYiO0CzNWJFc17wnaqXAOZvuy/Sok/OkAtJ6jdXrL28aJg8H0zQSX2sZ/z/
sADZ2mIPLW7lXwoKg8g6q4il7QllzDo3u8RNcX0C3d8s7rClCoYma40X8xgJDiwO/N3HRhyRiMDa
I6kxw3lux9n9kvDYFifaQpggM5CNKrM+iBB2XW9r8nMLUzQeGwLp2CoLQU5rJnQS7cqemKjJ46b1
4/eWyiV+drWzrsoQaUwJlUcS+xJjKoExUl+nVbxlG2mRoNKkMcVf0NGYow/SEzJeHHTxliNvaqnu
iSWT+lG1lJBPAwQF3aESbCi+MhJm+tBI7ocPvMIh/T3RaJJnDfCUj7MuooT/BXWwIZzYxqP4rnfT
4rIEfDv/S07TtOqMTdhkfZHU9OTQGpCWHuwQi+V+9gzNUVZPpbLfx2Es0kdF6l6/LbgIk864nPvi
k1pNER2qYqbiQOW6lPcG9L0o92wlid41lDMI30ZzdLRh9MndDAyZ+Y7ZEa09uMMTqfpdYWiKOUuM
ZBL/gA9tbHb4Q421u/fL0a95Ad37dc6ooyGWeypIYu8NJeDI5xv0sKafW+N7+71ySTV8HzYTSbRn
a7V+Uq2y+iNrgdH8NdaGre0uqEiMyUEYhnnSfhg6ou6h39qEF1pFca9PDdRo1ZxDyWHwp1H7hZWn
Li3M+qsBWQzpwSSMF3vILqSNyVQtumTJxNaYRMCWAJofPBtoF033VHlTZC4tuES2LYoeMvQiDCEh
e6DyhOp3mrmk5Uc5ArHy1hvI2CXHGX5EEMNeOXDq36ox8cOai3ECVK1ZC9CwM7W6chKZcCRSE0i4
ZjkWtWp7eywgWFCSnRGpitwF4/mRvdAJ0r1zzpZU+O9V48auy5gl2lxa/S7pmHND6mbLajVLC+bw
1G1ip6bBSZ2nQATFx8pFcDKEViyrkjMknld7kpEj0+8k7oQ8ztRE3VFj9KR2ySbCnPeyqVAwLabX
iTmQVhZljaXMJNxeVNO2HmsxW/oWFdr1+2VU/He1SUd+yWZi9tQtsEsbKKd5PRj3TKMliTNhScWP
NcoNdZeWNF5go5qoZT0lG2EXBc+JFfl6buyhCNEUf3LMlttepFGRVMeSLja6X/toIj9UQ+MT54RX
RwWX+GoP/4s+mfJ0gkfug9ExoQ/tskKpL8eUjgLLC4zPc9mUDpotzTR50A/Zeo7G4PblPEIsvhuh
LzxBweeYoowK3wCiAmwcXxmAgHOw6ezTTLsllXvFFHDH2QZTIneeUVkiapjKjFkK/ekXBQS08xmq
qpm742oHSj+QTSxldGAy9sulEa2pXiLSQ0CWJ5SiXMPVJVDIksyl+q8yYj6clJEXAnTPWVPIOyLC
pu3b3KXQBvX9Zs2ukitV54T0QeG/9S7qswhTOPOXXQuwH7dJR/qCylqwr0NA5noCxL6hH4pui+15
GhQOoAA6EIuNoUqG5riEyOOTKMu38YT3t9iXTSRwG+8b8xNLJyTDqthOJcyNf0vZawB35slN3TOD
K8Z4Lzu9Vk8MpODkaV0w3H1dGUgwJ7AEGqOzqdYJzCFqtq4HGCL17a+UkCg51OUQqzc+ynF+TUbQ
rF6LsgnFjwqfFfWOlXLT34pBRiIGXWfT4mlr0qqFcEFdDzG+WSxcpuPagNrY8xX3N/TTQnJMbM2a
tTGX5Vlhvn2olhZ4Y6gnduZI7SR7xIrFVk+FGMsIFWUdw2MaoEKTNgBs7ielaPiYiBgOy3lsmhC9
jq033bzHYqJIulNdV/UxlQqpepCFSnUeUhcxFGdbIn8WEEBlPhdTN8ePYpoTc6bLlrQZhcvEcWt4
9SqrpuxQ6kv0cYe2arlR2RyPcfPAVXCdzmylGv9IC1u3JBvFOgrk5yjQHi8uKqvtAXrhemzzqlvX
DP8+ArS5TvT40iNBIPyBxlIA/lT2xu3YGpbuZ1Ks0YvYOLr3BiK3dw5l+rAhotGwYV7Ho/IjTi3U
xyVEpedzr1BEZyByr/EjGbzCMrZIk7S8F7Di5SgZplaNe/zi+mQhI7R81LJL5+XBp6Tzz3NbrHJX
j3Udv6BQMDGEDOw6lIeoiYX8MKaoVg4uiFG9hLTT87EfZXHP1QDRjjQpjyi5SgviZ2zT5ggCFCNP
G8rAZt9RnKt2H6Dw0fvzlLRJ51FRv8/3NJmiBzNWfvrdz9Ug/5ohdPR5FlT9QnOKYHZI1wYy/xMt
lnHXQej75wqDxNxglXgYeii9FXlQRcldjuDDpnVfzaDP+iMfMRH157LpWr9Hg59ateMja+aPutPl
POywkR18uYv4phh8eMZAx+ck7Wf6DCv56M34WQGsWqIzUDlbnbHqMzpjqHmNtoODL/wf4Qwv8yoK
IoJmI0arPNlp7gZIZw7p8KAXFn/vmfC6y5cqqmixo1MXEZk1FXh4Xz3h0byL2OJGm9ltLqYHv8wV
7NKGApXsiHVXXNN9v5RF902ZTs17ixuRfFD4EuMl9XJO6hwrn2FX+W4dAdtSbZ01kXg3jnXQpKdo
d7t6+t6yhJDjqt798HK5RCH6jCDbiIDeNbLrftMwJZuzNNCFJ5nvIGt8FFYn+mFdAmOnGR7g469J
QdBMZ0PZYN3Sb9hMJK/w1rPhvoEoNU2hwTsikxYxy2SwLdIjZgQXUb97hnPoIu/VPCY7x0pGd8HG
y5uZVXSUlPInN65RtIsW/DNm7+yXh6ZJdxgqXz3grIg7rmyKJdSwRvkwdezcsHX6WC2ifR1lYpcM
aqIp2jUMMoeMYFu0ZjEjsk0/Cs4XrCFc94tVwPhgtA7ICYBuW7aUqXhRE1oslCQQgSVoC48GkRZA
8I2DQD/b554FRPil2NjFtE24w+3qSd7CyA6D7nQ7Wwhb5YDXDqi+5+mUxAMKlCUkQBaqJgeHKRyr
bip3BMioU8+S4ijLYr5UBgFKkanNu6ZNHgjBwIborkLBBli64kWA98wW72UfSAZFXJsryuYcjsPt
cZp499ZPPYIWdD13VSHJHkqQAiUCEI1MzV/CkFq0ZRyF04CWe6v7eK8rxIyRyi23g5gz1cJIfGUY
eAyV+Mz0NODIgXaGQFHsI8xPKJ5BVBwGGwd0TO1wXqPlx8A7gaqxRMPWSHwe09olJ0tf4PmXlPR5
Ywd/p1AioAvg42/vBfnU1Qgf3ETTW932c+55EM8wT60+VawqzrA6Li6V8g7xxPcZi7zIAXAs96th
0E4join3rlpQNunURyegKsfd6iuUdLCjGr6Na6WyrgB5qQJO5CM429g2CVYeVEGbk+1QBAL2vmw8
T6KmgGQu2uYV2KMjENbiDmiTtssShIZj2U4C7vaMDXq/FFw1EI9Mlr8AiUQBjOaWP3vbGrT/cul+
gboQn3oerR84ZBeObSknC8LhhodWmmRXVj7e18x3P9w0q7tRiP61XDqKk08NlikCk2SNw3DwSQnX
i6rjp6Qqmz2sKnDQQ+NOtQnrlq/pMB+ayFudxb7Qv8q6MU9Vysqv7WxFRqeoafZMk/Zz7YplPVhA
K8XFxK09mGYQ447w2r0mZdm9dLxOvhekM7/hphrB2FGgMEuV+rS1UcQeYBukn6bgivNMdRplC3Sf
dpCFQQ2w2rE9GiyBvg+Ig/4kNoy5dpUui2OVFPAb5l0d63wzxXoqUlLqfRtH0ZzJ2FZk17VtguFW
P60Bo6NqdDuL9LUvtmIlb32zIC9nBrDxO8LlNnymyQDDmzSZIrOv0cf0e3TrnGf9lupHtsnygRFh
R1inyxpDpGb9Ecdr8yaAN3gQEaRW8e7QIqKtnDBPQJ6M9oNU4RUaplDYDiOMxn4XprJdHqOGeiwr
uggQOgauM2m3/rkkKDGHrRov60jht+mI8uUjtmGdfdxQ/pZ7O/DyidPUpbut9O/tSI36IldI9d+F
WOQZOL/2QEUUfhdDHDbMPOfiAmaNlplDrZrkOB1VmdcxvENzCsrXE5MzrtE8vduISpJAgqcO0Zwc
6JLIkAWZppBl72XXQEWhYv5cS2S/fdMw/24J0hlUkE3yoqnvxUMUBvUzlsbpXMBYEj1etTRvcccl
TjE2APEegBiUKRJvtd3Xah2+ocbrv8B0tfjV+sCSjKiopLmYOUpjPboJXKwFXWa+Tuk04rL08VfT
zuMjggL5HryefwWs5Z5nBep+FscWZzKat+FhnlNxmXWpf4h6SP5CySa/uLiR6MlKN0V3K7xHfusC
9RtA9nytdiXqpMdp6/WW84Wld6TsKYL50NMPdkD1lsU4/zrbprq8o6hAdO4rR/tDsfSbO5Q9n9qz
IG1z8eR9BCLxx9IMv8INqDsbDDVqr+ucgYcovxhV8npXJiNoPhQUvyQfZzgAPw5JbKHULTvQwZ/7
RSKyKY7497xtYxF9XVDVXZKwDHsLaVmx2+IFE1coD9p0D4DH8AqRYnjYxHxRCYzgijJ92bBrPWHi
gd4MQTEuMBhSdXvvhzj2uXRrBF6MR7zQrRf0iy679GmjS/uxJdD03G1yKELO4bcHuLcv+m1EOlh6
/1oLvv0YBsigLrHq+T5aG/eBDTz6FrWNPLZBDeZu9AzlX+K57U/rbMxnsRk27WL0sy8zpKx/VZut
7QkQu23Mw4LR3kE0EE0AHbFu3mqQkZ5AfXaPnQRndl8krQ57zCzElDv0IOWlxFR+POEn0gsFxMgd
mSSi2nERWryn2PgyX1Qcur0QYPjkOpYaPQcwH8NuCJy9pPOKF4rfrX0mtdue4gbMoaxFsoCVFluQ
slpIVbu7uazm7ybp+5D5tcY+Q3iujjEPAwYo64oinPczOECTsbPEcLbUO03XaNsbtpTtxWw1bqoF
VIOe8dxKsU/YUJ1Nig3f7AYSnyke3fdonDF6r1GYPKQMvMBDEXf9epbWtvzsUi6/hrGd7LMUhrps
tJvDhUBmE/6M4YG2+yAxIDtt0TKJnI+Nuiv0soLXCZcwjLXFNJEn1F7rgC5hGnSupiU2aOGqad6B
nvCef2nRpumpHEr7hZtYdy/pQHT0IldC1xwFersco76DQ4pdJXkeJ1d9t8OGRjoxK8aZEFSz2K0Q
Tn7UWqICYSrpyz0ZOlCgYhAUxgcOfPyAnnaKl53xRj51VTT9FYbRQB/TtukeHR4GKyDWdjVsGHX9
PZkqtpPbWFEc9XXSOydQGQQ0Zu1BpbM+BogdyMyaJPqxTVI+YCKhxHFlfj2/20ZXP1gX4g9TKBv0
QqFo7rt4bPyz1Cw+YwT5rOuZPRFYQV+gy4on264tlA0CLSSGja7R7Oj6BZBVZ8byrUvrtcpiwqZz
I4aK59Qs5XGj8I/5OsAOaB/7PqDAb+f7jlccXfq8OL9LlqSMj5Ek3Rff9TTdoeoNLZhj7dgd/TpZ
pOQRjVnWWar2LQaVada0BPZcE9fdAyWqGrIelWWTcdYMH7SD3BKiy9wcW1JvPzUbsRWuNeTVHzs6
hWGfphDbuCQeoR9TXoXqIjGuf1fsi1CsxdRD7isbEsP1bhFbO+0pT9PqZEWsRI7pKGsOEENs5p2L
hUnzuYSMjuhngZ3HKsDLEAYTm4zEMyIq4y59TFS05BFX5sfCrJ3QY5h4OlRxaCU8mRfUPPFaHgR1
aZVFKZzI0DlAAjcrddsM5811q9+5dtUqq+upbXaNB4QNBiqdPcuRiSfMrZNdVbPyURUc54Qa+VkM
FPMqhTY3g/BU0XwuowGuBHZJa5R6VfofU0xe2V2CdeP7VwEIJJvTsfTZTNhwBGNmi7OmZ/V+SZLm
rRj1cKDziKZf9w32LFMaPoyhXb8l8ZhA16bBAiGfA0ru/WgMIgHQ5Sp+1vB2+Vhvm4UCZtHZD5GF
GeKjVzBzQ7M+Q2arxWpi3SdFtGA6Cohyd2wXTHFzXDzpsr6Dd0uGVdr6oS39Ou4w00ceoCPmf9nQ
xd1wjstafi9Tbd3vjXVzlaG9xLQg7lo8JAeX+rsisIrmznEHPG6ho+3Zi7Kwx9BGk0eFPKT3wOoP
z8UI6dK9cEapnQFobdgtMrVbHgpffljAq5zyFQpHH7FZC786IldYllWkOiU1qY7I88hMpW8uDeZi
oBija3zfLEz6ycw4U5CKXevkTvtZ95fVSNFhoYY5w2ks02bZ19Vaf/cYdu/LtjBfZy6mNwiyrz9X
NDYXDOBx6ti6fIR2IthvNaiy6mALz59GtDZnXC0z71bGfZ27ALowuptaMggHsqj/SFo+iKNo2ro7
v0Pk1xzLgfnRceAC7rDAcum3ddkItnEB1TcCRmh+dV1Yf4RN0/IwxxP5WJXYjpXGkzOQC+JunEkB
e+8u6Y/LVhhU6FjG/BrE/3F0HsuR40oU/SJG0IFmS1NGUsmP2mwYakdPELQgvv4dvd1E9LRRFQlk
3ntu5sRTUEbaAZ/xxhBjOFD0vQV70kWA8LeR1HyP9v3JLYSf9cJvtwsFgkwa96ioKdTyJ5Z63m7s
Oh/cfAhKc9/6gXuNlDc9LHsvzpUdmTFFlqsEmi+7DDNV9Poq+aIRSJlif+3DmQuOaq6ek177E7ID
cikrlAlKnMHr3T+VwlRJNgtzhqzW9m8jfVtz1G9tIsu6+Dg6pUMerzmUWWlNGwfPrpabsHT9r/dj
imBBDE6wycjHZQnLer+Ny6DkRS5R+6atCpOTyPZ/mquNy3g2NQKm9jGCVTTcFX3svB6Wx3ziyrLz
bXRl7th4ZQ1nDAedR2XoRVWYM76mvDPjOpx2j7/esZfqNNcSzS8m7LT2mDzJEEbVCVl4LJM93GqV
kWVUr20b04kx5BrrfbKL21hLSt6t1cvn1rQqKyYhuFWsrk/GyDWnoma+Lp5VWaRyi93LHg7bR6jX
tUuXiTOExEl42/twvHhHMfh4O3XwRAeG341plg6dmBABitL7MXf1dlr6snyBHIiyJQj3TI9i/7Za
85G5WM6vKrS6p55lZSkyp7xUYWF98LaDi9pssElQw5zzWkx2vs8ICNyF5bnzyHTBfRS0JRHrSNO+
r3kvezNQwh3kPYK9+nQcxfADEUlat3p9nHp4z6ig7k0drK2LO6MB2FNZ31ZvcBMkUU3LuTCqWE/+
lLBfko0Hse9lR69eN6iQzPUIMgsdiksvC33xHczYYTiOB5qN46R5I543YdUXkCRx7ToZnRarN2dm
fnUPSyfifFDN74EgecpvJRI9TkWdrLJl0fkh6yOTsY6f20bYH3st3Qxj0n5C1O0ex7p3fvOwe5nx
K5l63lYUmZY2Lkfplon0KjspBlPkRbs1n16JZuj1dnmZa6fKwtLMnOKW9QluViBo1p/OEfRnlpZH
py2Cx+K58P+EBP/XKjcsJimzJgi7lyqslxOKNLZooXXmTeF6DpcjtJK62H4x6BZpplnNVUn/DwX3
X1XuwStDMo5sZajPo27wrHZ0+ne7tMMztq+b1ZaOr1E8WY/zrj6DUY55qyrclbKI2a+NtUcL0nBb
NqH/jrIwnxGt2jtbEBkHOlRc5Efz1/UXeUGHDF66aXmfw67+6OyApagrNQAJpblgOGrb3jO3PHp1
ujrMzIQecbKCuE/aaordRMqjT44ltLNicH6T6p75PDeRmXjq4VeqIwjzgZkZUwrJMiTxLrY9raAn
Ki57oguZasGalF7KZ02K1G2Y4flZ7YOnmdMd2kPg5yWbldO1MlXvnfdl5SJsAws/5lkdjV0+9Ovs
etbpCIhWoUotS2kEL0Avtm+bifVwoWw79BtSaiMxq47Jj/+r5s3/LdpDVk92pUOVSyc6pn/14Zml
TfTeijGr5kq5NxOzzOAzqpUt7/i4GRYjXEgCbO5prJ5cFrV4D2bq28wvt979dniOUXdu6/TYjd6y
V+o1JlI2ce1tDrek3Sln/4/keKX+RtYeqCMZxtqZwHn5BaoNxk3vCbsf1ipd/aZE0z2c+Oe6dNTQ
fhiVj9ifrZNP21D8fxZAk7vhsrxX+1r3yT5Hk5UXm2qOFFE3pLT0F9BxbkRWvMOQjtKtPg/V+nhe
heUH3WNdFuqDhnKkRuo4bvq07szxYbOZY3qJ62ivToyVdOw07tR4Q1RxwRnaoh3/bdB7w/vYiGN4
dVi3M6VxzcWv2b21T01S87I2D3IeVZ/GDvOt6TuxsfyEa3kYnoZlMXzSpUGtTdoDwTrtdmfCavB8
kJm7OPb844FpC0X5fbHkET1Rbdn1x7ELMyZm9cf9ox4UD5PrYj05uXfs7g+M18h5bhFZyn8Vw3f/
rSEkNgNeAdXrbBN2RDcrURiuclodL0VpMtYzpc9S5nNUWe/xzlPC9Hm/rZQNmFCHBONLJYRKSmut
B/apLjW68SI29iqkURWt+m2pMGeyeoZ6spJQAvrC0spF99i+dmGv/5x9hODL8fOkLx50V7Gsbw4K
0Afu/WXK48Kx1u+tsIb9b4ykFLmMrZ30NFCPMUldp4prHU2Z66nG/Jv1WH7zGgtHnOlcXmRd+7Ga
oz5rRnCzu84FOWox41n1c4sP0TsXeJ/puM6TNfcyC+c+6h5nPen4HFZNNKoryxtLyiJW3puf/rb2
ZbrbhN+B0FacpqzvmUH/X4W05b1oFhKNKtNzuAYFo6oEI/WSwDHikTVa8Ypp7UJo2D6f0JaIAmBg
TCyr1A+zw46H/p6elG43GVxGlf4RhxBiPnlbUBvwn0oiWdwzVqOU00nXGxrYapdBd1P4Yd1vDKzB
fJs5sMS/xllsjMmg7vbavtjEQP2eWiGElcPbavnZs8Xt68jJjRMMA71TtVgL88ONY6E2nHu+zLK7
cp7QwLFkVrrmu11u4Zh58xLV7StmwbHLx8h2w97OmP2lzK/AKQP92YVr1eJwH0H3S6MIrOpUe15Z
ncao1mpMZ1cYdSsNBjbbHgJmemjkgf5svibXvI6GTb8Y8NuiUvzQks6IYc42odCGfELC3GL3H3p/
G+a8fV20ZdFyTDeo9G64OYLWTJ64S8OoS4pV0J8cHucEn3Tfjb94mRv/Zi9urRK1e7t/cpql4u1v
WZCebs4cMf1rif+VlV1/btQ/esHnqkQ0p+ytjvvyPPql6V6LYOa6NnY/PXOYBM0Vc6sXb21Ur8XT
bnfbcrNG6NQ7xkSxu7SYpz6DWRd5w+NGbbKp6E8VN22caK9RvKIlZQUlo1qsj54zW+b8/N2a16DR
HdNrIi93Atusj4WPoPMpShOMPyG+3D/K0yZCWsBARdbeI/9BYFLTc2BteOcimACuHBl3r9FYx+zv
1IEdBNnW2e7EMB+/+14B2axPMe3FkWKMhupGGjyqT4fH+5uPMSZw4q3ajG6qKqKBH7tcdi+PHVvP
Cf2DeTqk3I1MNgIeJm0a9NdnC+pFnLCYWYvWMKTjoCDR6l65atVpUXRFdWFia4UrWR1sq+PlIc0p
Xf2qSmv3v9l7YOtPe4hcJztWGnLE0e340K6zTRTHDE3+sTmxPC87xJpXBuE19hZkPwFbmrptx3q9
yLV5lRAyGl70OkTBjtlhlcbcYyaTEgogEaYKWWDDA+C+F61AJRo7qyOr3nTPsx+p4Gmm2qVoqZZV
4xY2/V3b1qG5BkyYuYKvB79FrO0qB9iwvxMl295KvlkG/+7qYGJ6H0CDhvb0OsEIhH8CtPlfRcHb
ctHtsA8ZU4hQBkObUvAa4r77d0AJ24tf+wcifz9ErDoU9va4t1bT3jdtJak2vH799MfY04+2jsef
eHn6T1+EfZvGY1H5iVx9H1evJCdiQa+me1xsUdpsTdVzcbDHDJmR/1yphLGa+LLKpDZWdxu7KMiH
st/OIgp1w6aXHRnC/nqRpRvjhhzj9LPaGRuTztjp3BXbWIZIoW774c6b/NthFP5h/4A0b8YX6udh
ETt4aVhEWNxPU2sx4f+wtvhU4JBPOeCkGbN4mHsKk92rhkdx1DuPbY2IciLz1VivAXwHYS/TTr+w
5L444y+5fk60liuKvq5GLLu2tKcCJ6ZsvHSvVwg4cXixZIFm5LVcqMIunhBwyXol8K7t/I/NjqWT
V6AsFFt2vMZtNoijd87WOFnud1sWUn3wVoX7V/4BgWtXrO9+ipGxp4Qvrg//zvHY/qodqRyeIbNW
J6Zgj8E9DBlXdT2T+wriVoWpsRz3AqDUMBulQlhYZjm+bIGrEDcnUIX6uXSlX74iVAWvSLBt+SeY
6Snstdm+SyYnvxAx1UPqBJwPRKbWmbPfWjvrteTsevELXYZpGG4iygNdtWCnobL8+n7vRq/71vrj
wHFZVpa47DRg4SWOkIxOYYA8coLwqteM4Q8gKv0Rkd0RpYLxCbvGPt4Uv6qnhG1vPudS6A/RMefs
/mHYlVeWyn3vNeKuPndub7ysJbj3XC7s8Ml9qCSeK9PvfVqxIh55dndjwJWEtSyhfKqOtip+dqJr
xAOC0FZEaTAWkZ8gIhmVeyoIxS0qKY2f2Aw5XXtZez4m9KQ4l9Ymnu+W6Njfx9moKrGEO1dJrHpc
B4nFee6PtbyGPSf9ZTvWeWcVMgAfBgfn0P14zMa9Bx+12zfJrQTUPvgHP145IlR+F2aVfr7HzDzJ
vW3fpmw3NT9FUDN/PFiL4S3We/hux0H8zVU8ySnLVG3r36HHiv8WQ/HXXbzpZ2RvoTxpHKyNgUGj
LvPOIB2nFmVZ8Nvl7LOqZI2Z8fUa7YEw+dZXs/rwSfZbp47JYsWfgTIj/GZGsb1MpdvdW5Q6r/MY
KRgUZspc+q4QBx7DuoaJbfnNjHAcHszZSNZuUNWzr4bOftocONSHrlish7GHaOHmHI7H0aKsgs5u
2vZRLRWeCuQngau+6rpchBaDNMJuMQK33Cm99wFu7iqdJSifh36q0p0uIRlpprdkF0F8mQb4zm2w
1HeW981x0pVu9TQ6DL57FpyKVWaaRf6gMykBAJRP1SURcYZb23cTGz/ZJ9jBLbVNldqRrznEBjdm
KJunXc6oqDI/gsORKdjyvH7h8u5zN892+dJvzSTfItZpN9ep6tRX7c+rkpjDQ146Nk+86mCpYa9d
AL9zRfXfL0lYHAb2Ba3yjY4klrma3O3RdwdxK8dCXWPqBUCL2HK9V4gW7Wc0W/P8YToXvDLcg757
r8fCHvK61BA7Dh4MiuBezOWjzTbop9axB4HD0M7tqdyLProM4ybqByC+BoF4U0vxD0uhWX6ouBvl
e+EZXCEKqYVvwPTzrUCQ9U8w8EuE9Lit/OK8SHVmvBXcf1nhMV1iuWz7tYPsfW1Wt3VPozsWXYY1
fJTPjimwuisLGPOxxwxjvFvv0JsnnnTt/dVYK4/92JbLQkqCm0/cMLj5IYbaBVRseKtIyos5SIbC
LOrmsbCmv/itqQwGywLLiUZuzrO0+lMH43NVO0dF0pC32FIK1eVxtub1booYiDdIWb7E4Szvls1l
t31sBdBA1gE9NeG1iFywW/xW4n+lcrXYY62mwvO+U1EcQRpavvSuvhHmXzPyFr3vpqtvnXbVz5nI
SZk0kv2iKe36ftyWJQ7gK7g6lhQjFvJvPGynuV9xh/a8V9Z83ZkxzD9TyfBZFF+D6K3VWx+Pbqx/
TXEwnkO92OSTFk/bFxB+MZ3i3YTM9jUUyenwpfLcoWUW6DhFZc4+68S3v1EsRJj62+4M6VovwxUM
YXpV0vIr6s3DP+JMSK6uFAxsr5631UAh8CYutGqh/Q90ok/7Rbptzl+ufOwGFXj3nrLG+Dr3auoy
4mBsly1aevDfPNXrz9IcSw7nRRzBDwo55aPT09v7Xe9uJ7ecRwpCSz8JtUWnpmzaI93WlYGci8Nh
lUllL2dlZvmHCqvNN9HuD8J3+hOJyTXTlHcPa4muKckc/Nxj2fBAji1jCM0oM39e+menKcb+3NVH
+4Q10l8qR/dPyqq9nLPMxXPUx3aaqIWSJjbxRYzN8cynvKw5JWE3QpME9pLS4UKXemN5Wkv8gpeR
y2biC2QI1Zut2dDnx+OagVQwSl2XK7CqP8UQ3bINJ2RBs3NfzLOPJyKnmy9M+UOMvnb/ayZncfzz
TorI/T5NTc3Kn2bvHtzZFm9uFUTfCsi3MiVjVGxJZGESh4RX52TqG/evho4yiR1v+60Scr90XgsE
0xsM2mH6kg3YXXLP+pKo5LOfvN+ebAN5wlwlO4C93fXpNrAY5loa+IneccvxYhci9igJXOZF2qX/
wDdGGaCnArCqdRRbBWz/sYhqJNJg9K3lJEjnPOnqWG78Id/BthhswiAC80b2kFBrG02tkxbVal+M
gDbKy661ZDrByxlmInJXRGYur+Vu6WSk/bqAj89vsp28Ak0p2I7XMBoQGgxzcWXSTqF1PALMwoVT
9Fn/BZuHHb5P29ddb+TZcUW0nDG6Dp0PXIn2X9teXXYkQTq1KcIEjOHueZ3JFvrc4wldGFiNg0WJ
MbeM0+/senC4KwzBHnlm9pxvZQp3tHrFXGJr4WrFNBYJ5p6isGzs2IrviqYqJmCfju4ohjgS9+Gy
4pAeXNAXjkHArGUYCxrMXW7P9PP+ZzzOAZEjf6t00ll++REAt93ZoaWeBbM0/dw3k3QeKTfXInMk
iPw3u24tZEHbivJw11TLPLTRRfFMULdRYFepoH3EFnPY1pkR6lqPpA8DOT2bYa8KxDztKJTvuSwg
OmBr36hUtpXfW5dEMjo5vDMkPLTu9pGOL59jR/3n+1JnHCjlO9ubKG0Za1tTftcmDliQiiVVJXDa
HATIiZziNibAI7NpKbpw5bec79j5tGlM8mr1hThxVcIqlGBDeF4tlXQy7S3kyX5A2N42CtYg5TbV
8wOrYFRzcoBAjmdnVbODacLyudPXOczWOWxJO0pEB8WQkiVxqrw0TRA875pseDIGow6e4l6E5gmQ
r9qvcBFfe4Ns3qpbw6va322hmP3LUY41vZ+td/8cy8Kp/rpEDpjWa9VIHRWG657YbRH9iGXkB8/s
uJ99Xmqrckkaya7MgspmYeyqizZIFw6FIZ3GhZhJomDf1MuxcPdy9JcdEFbKrGR7SJlfVmBGrMUC
zZkeHrDtQ7yqSQDRImZb//H/bv5VEztmLb0XPfSTlMXNmbyuyPdBlx/eOlSfxMOQu/1K7GE2TYdA
vo19P1o/cGP94b7fQ0wfZEqwTXBWBZftqfk02nTQyUZkykVXhQHIWuh4xKJ5/s8ltDOe+jms7fMQ
hdvfshoZXxiYebwsHv1Cwlry4xRCfZa4M+v6qOSy9iezHdH0Opi1tYBe6pI1TUU1TlW+xUP728LE
nx+Hqozm3Pfj4xyE1n4ku+wqK2m+UgbUy315Ooq6JjxCWDkNdBD9gTPzX1Ux1g+VDHFAo8qls432
GtjEmOU4TZQSOiUlY4/v+LZ89FYZ2qjwLFtokrLbvOKyyrEvHj3L2F9pz2XwAMptaLGbz3jg4Yfc
5/ppGIbwSNYjEO9iZPk3PbodNQ+uIDV522fMib9lG5LzMkMVvk1fGBcGHR7ynY+i3Z/cRhjsKEub
Gw+SQyXd7uYyz6J47gxo5VtPw/7sc+nCEJCrywoxa/PgNnUbniJs7p8UW0y0dQdO0TqBczbf7EXE
E1nACfI6OrwNqX+t/aR1jeDBkerHHKshm3B+/galfVCqME32Ym179a3a5+GdtxnjUhTuZcXl/a1q
Yd60FsGDO8zm11E33YmZSM1DaIcB+6xgGnAfAAzrqfnNoItxSDtXHISuhX6wAPPmdJ2UxvUrp+89
gQZa03ENH3uSodwQ3J2ONfQkE1sk8tBdxh9xHVjYaZ35AGLUTwb38dpZIdnBvojrvGGRzL2lZf3o
dBudsSks1K9QMRqHVswNIczL9aQcdzuDjiw/4cqsp72qcdghMe8Jlqo4J9A2/AGNslMSM6j18269
R9U+vcpj1J/sxNAPDmGVZx3qu5YH6UytpN7sTXF32eG0noHPy7tom6artFzoaqulxmT8l507YvuN
LkEaZ66aB6gwUmCudlidFosfgMMjU3x0/HUx9kA57F6XV1MK++Luw3ELOYUBTnr5TZZAtRbfyO9q
q+W/oQsIs+jFetdQQ6/MM9gf2k2vVx8I5MHzmulPe3jWFbFvv/JH0dlQVle3KGjjh3L7Ivrmwukg
CR1inhN1cbeNU8ZJFiE8OkOJGWYfOZ4pLiRAtkAe0zA3cYM3SYqeFEy5BuMrM5n0BgIWWSqh9exf
XBfAUezWkLtLvX/vtx7JFXGrirODoY6XudILbTEbY9KpoenbPL/OxrB3uVJtoFPWws/MvBEo3GnZ
xeARyzitMIChKm+zpUARpkJ2qd06n3MbWlfWQxV3RaTDH9ryPUS5SNzwQJZfR2OtQBt287E7Ia7L
ursPGCz71drMek8QZsiKeIrykvHId+Nq1ZnVlPoDW5Qx6JGtk4XK9yt96Jw9mlcmgesTAanPEL72
sph4u9DMep+RGpf72Qj5gmiI+urN1NpMrkutMdw67Bbb58irrTNsbEs0wY5PmhAm47QL89s4JM0a
wuDfgmWYfpUkaF6wxgk87xiVo9VtZ1akLtyQPEbQx9OaIWC5c3oMofng+QVaUTL6r8DfajN3s8t/
RztYOUYAPSue9aPDO4d5uxb2QlVqD7f5aIWTCs933kpLKI01b/d3R9mONNKNdm90YfbdiOHJZcMy
BCBmXBtWHjkzXEEtPqpjWtJWrWWdsOCTiHS0U0G4Zs5adwUCQlU53hZrHaOT3x7dtyjwUWGR4HL6
IVi5cJubZ5gwVB2EAut6jHF/kR4eIEtyCQ5xRg8JlX+bkblbfwdDUH8nnzFjeoQ7g8b89jaWVf8a
z0cgX3qfFEFVjf33eWBLfBIfTGtJqsWPaHDIRZOo6yCK3KV9HFsPhAuw7NyJprlb+wLZu/AWjQeo
j7t69O17EtrT2cJ76XNq3/ZdUxTC/5FyI4xhdTiMrAEV7uh962X7c4gCRe54WbkI16BhJw9DUjAm
A89NnR24+tIcE5Aus0xxoEltZ1QVWxagKYAPrf3Zbw7x6QLlPc5kSTI3Grhp+VoDbpGdFqjCm0ip
ituUp0x/2EBma4I1Rv4uYCffVdgamFzNdOiVNdSnHRqCXDt+Q3hHHtJ7kXswvZTGHBfl9O2Gu1yt
UE3K+dc2pr8jom7D8/cW3GHs04ABZan4r0JZLZPjK/qXOh7L4F1/bW9MwFnCe8zdRhDNpzW8gKgf
0E2wRU1CsTMUyU4o7UIpGN1UNRU5YjA4yTR6ac+Knl/k2jCSIcGW3J7V8l9BBtP5xiiD+EU7B6BG
qeq1a5LA28kAEkZZT2G/ONd+AtUh8rmejq0k81WpvljTzV7CO9WVTOWTsRz0ncNsAkqzxRnOy6wd
ZtPbo3kWAUV7G4/bloVBZ74VQVWkfcVU9HPLOJ6fpQzmvxQV4nLQUp2M6Oyc+Ix8d03kvBtvc/6O
kvSKWKOCe8lg+e1eV/6sps2twHtc/6HqhyVnFjuYMXqOaBOP5B4C3M4w9ri2nDuIix0dcrF+LjFh
PATmsP1P7b1/7Zfa+kRi8IfLQQL6nnAZI9rbvr7utppuorQGIM9YqofW2ng22OD3WB38bLGgtuWN
QpJiRnxFhmne4wT1S//zg3rOSRwI/k22eN/Ze1MnWN74ctC7b8wAK2428Mpj6Y3DGbltJI+kjtOC
fOAnVrmNVc74Pfm2SUWz1nRIMVXjycejHuSvobaGZysOrIsIlXlX0F/kPxGjTLrE69iQdWlQKoMg
Prlr270Ys3snZzcC8UHGfwPySQwwMPYXjN22l4UpRiwmX+Jnb4rqh7Y49o8vJObRxdn/Lwz97XtX
UX2QpzJ/JmcGFl82eoeEBra7Q0I7Um9a5zsL/v/lK2RI7MXioUhVbG83PfeEaRbX/K5sz3sNQa2v
DBnvnxvXrL+8yds9whtBKzntsRogfVFZGbPWYgLQ1M1EIBwOQj9ci5Ovi+0Rko8hh4xVG5rUnxvE
bOCIADKqjOR/0UZmNuemOZ7KZW2GfGab71tgc0205Ft/6dUHLdIxRvSjTRar+awLB5/JOaDEY7ST
fzakYe5Pa2f+1owiO82Lv0ZP0ebAFS1Wtz5MJbmLO/YW2h/zjEyVV8JWIIDLGDbXqoQxkYjC5dJm
xdzA4NQNo/HOJK+j/o1RK7GTz0clb5DC1n/uiAh9igdfVScZ4mCnLbxjeSJMJP6MVRHI86FIyiRV
xP3NMCS3tz9aJwic88RmVDc9Or4EBmpsm5kCqL+BVLZereJuPjYdq3TkGmBu3SGc4khp+Hb1AGV3
sKw3nohTISc1myDzU60HPSgh6ZO/Wl6DHgBmo0/TsoirFR7K/dljyKdLVzjbK5dguLzve1RWVyPd
3X9htJrRSass3lyaOe8+PP6Pl8/F8QT6FXUPfWF1THOjkG7mRzGrRi/ocI45MakDJFxPtR9l1qg2
S548EagMCN1lhd0U2uPI/8qc99XOjiq09x/A+V92IZ2uReRolBFjTRgS89Axf8/7GPCT4ne82VZy
Mnbt8W2sUGDr2xjMHkzDoHYnt3tGCR7n2Rz0u9iyrbgxLcXdU9QdBRvJzHG5veqlpQ1qA+CXvrD9
UaeN8Ofpho0WRaRNejGVcGQh9F0iymEy9+Mae8OrmSDvnuzABv5OiRua6dmL6NuhnIWI3+3BZlS0
3vxVP6C2HZ9CxsAgCTmZ9SQrfM44mQpwNgrqUAQbSyUJrzC0gCn6wBTypQDAITbEpt6fgY7IZyAQ
ai/FP6tfe2qU7/iE6o6vcH6LRVsgI1g+YY1Q+L8UfvfPktDK3ap8KH1nZ4SDHHpUpRjH7BevC8L4
xKQaus3pqXKWOpUCwlBEEwjKvgSkKQjw/Ri8ZaBPjLvbUY3RO7dCfPbHhYupbrl73Wg+G7hVegQ0
8IyO2f8RdLY3kmtgvFoCyeCkzfRFxSA79mkX0WhlNZoJm5PkcAo6UPZ5bjqBblp0fgaB5D63XSnu
l2mTd5Bt8hWU/pczxjWxvWb+QdnYnGY3aPKj5NWI/d55s6NxeWZEeveu1614mRkcIFIoYvsWTCH5
e3uet+Kt/ZLP08Dayi1TxuKmwbeUJ2c9GHhgVNl+9+NC7R97UYfjOW7QCZhUwmnPSLap5NrzHX+D
0vSZ/hDt8M0Zt8bGKi+ph+pcCU5iKvJ6Gk9Bo7lYtwJekQkGETL7/5XRfnd354ILH73wfTRdbnTk
xI+yiTwGcyxg/VnbRZX8UzHsozjVTG4JHmGG+iNlN97U38JB183JrYxSZ4FxzcmgQ+vWkV6BzSK6
+jNYDVlfJevP2QWDy0EvvGe7UJr6MmByPOaN5cU/GLOEK+0C2Iwn1a68yjpmSs81KEKzXPHu0B32
aZg/d0D7+kq0qrMIuGlWITrkaWPG3TSwiiFIXXc3BOP+qfZwA7cAlfDRI1RkJ95kk3ojdjy1l60f
OBZALGb32bCFb30OorJZzpNwj/A9hHZ7cJdjrPPjYBDIBfFow7yf13ZJQVuWPi9F6Zq8O9y6f3VR
FWi6AZwIUAB1yO9tb47tQQ1EzbOtalbqaCEdJ+mBAGlyqAXGBxbYUzKFNqZY3qIipHrv9fY82CH/
yrYZrSEbC2nEaQzFNoLRtLNJCJC5NDfNGvzzup4rhSsm/Fjdcb4sum5/Rqg14kum2zi1g/hqc7eI
IoH7DVYCqK0obuFGtOKHsmPSO7bGuHidhe02DxPbnu3kWMkIsRWi3ubno8Lhr/vaeZt9AmwZKeb/
MXdmy3Ej2Zb9lbJ8R144ZrTdLLMOxBycJ0l8gTElCvM84+t7gZWdReEyGF3x1FZpZSZRRCAAuMP9
nL3XHjY1FqoSgWpq5QvFRdNCcQvf2SrryWZwlN5LFSTEVDzWFGkIlZC5sYhMPJlWMOqxPrzGhZI/
G1UO0LHNtYalEIzDftEBeKBz5pXMNFVLfBSLgXZ8SMfQew6jqmN6NFPqjCiADCg4IshxnuPs6S/8
MDa/Dp2v6U5EolKwa4inWYVKn0oXWh5F1aaeCCQbFJZxvgDk6PUbQelTegWM3oZOFXjlpM+xQ+97
zGDrSMRrlQH1uQDM+iLpdo52FRxPGt0NtpswlJo6AjfQuJqv/WiDsEh+1olJh5/CfhTvBsAFLFHc
HjiOX8Z+u7SVMkV8Z1kljo7RjwPvMPhkSzzjXDZN3g5mqud3dir7mu9obJ/afax1nbnBydtUGJiy
St+oQWeWW3AD6R2dFPuuzEX7UHd5r6xKbkqy5H3cJ5dSnTTdgZpJeJsSJ/tlbI0hdgwLSdRaNZLO
XceAarZZruWHII2ov7Ltp+ECgkLse547x48K6ymoSxwnGgvW74HiDu5ezVhdfAsBAhk4I8COotMb
hpeBum1BQllXvSD2BqHWNiwxD3ppu+aGgrPurgqkqpdeJIKXHjPSvSoN2peatQ8NcuQuTEq6H2j7
BqjCsCjzRgaBxErXuqd70BX3oZs5iEEoNyW8R3PLPriwBVZW2OBus7Bl9CsYa6j5kZfUdxnl27VS
j/LVAJTgkkaijhJE8mp4jhCN4J5RanlEwBAiUI08dz2JqtB/hUh32J/pgZM0erMLXaE3i65TkBnJ
cfrsxVPxcmyt7oUydHjvN3382vf0PB1GGIq5mkXQkgks2VK6cdfEbpO8QXMvf2rAkW1a0zcOiQtA
QrMV6cr2eO00ObXnjSe6DmmtRCcu4chXdm2ZyiYe6+qqgkuFRbNyzYveQDUT2koVrnyX1aUTyVH0
YDeS+JraiQrlV2nEjp1syGbdC/tVp3qZvKROr9N/QtLPK2KUQlQ7FNg2mqvqS9sS9NPzwcxAcGBC
WYx5IjBDJbXk0p4tA8p4If6OqAJOUBamTNdsHHY6xkMgOIU2bly2Hgu4w+1LYeYdVvuotrtdYw/m
umT5udbLML1GDwWIB5lLvM9Ckubo8HVXcRJNKwXXv0qz0EVQU6uPZiKJaB/GCd7uhh7FlVUX9kYN
bWlZ6vbtIGtir8HgoT3nRvaevXD+o6ZjsjXDvjJu0sK1q0ualY8e25dVaCrZshh62FK25DMz0TBj
WBfjLWehXw4KGwIK9xVQ2a4GFYZwARRLsse3qrE+TfVdxUavvo6BzGBagxPsgSaw0AG7gZ+8StCa
D1lfRHsMZ50zGi7uvqjyviMdrb9aQVqi+8OkD06gAiliWFxeHSDfQrQUpWk1lHhaSSOMLnje600M
zWMVx03FfgG/6LQzmBo4XVNi9zRQOS9dTdU5A1I/Vng3vkCp0B1DzX8kSi6u6hSwHjMMRmO/TTap
PeoPTSBX35PeKulo1PauDCL1PkPbAt+YTaXHUBBobCwTGYcl8o0qURSjMENfnsywgqUGbkdjAdVg
OKhV37HmYOW2YIwJjXKhptUIKtPSpSiYUFzKs4jiqzH6l2hJrX3SFj1/BpE4Ong506e+EPnKhd9y
4eea9ZJHXfVnBqboYjAmJo0xoIKikbzFzicQfNEe2VcGaBBT0bwrrYuNO96s7TIRVFZBYej37FKk
CyPumotC+HG91Lj76R4BoNgbGvm3DH6QIhn21EkG0NhPKfp64fS8k4MLLY7zl6IsxTb3LS6rjqZg
5Wl1uE0AxB4it+kmK3fdbVtibnf0g5ul69XKnywPhgfZVWh1W32RlZSqvGKF7dVYdx0hREYY2luF
MEX8UG7Mkgt897dKL9DsF9iHFjpK4g1VU4YjQU/5sNLYrHpbK4uKB6sU3RNpFB6StVSCgJejFugV
HkxkCtxApDL5oq1alj8VZuGRpeAdpET9whJvOolOKVhzSUyqtGuVfJHUcnrFUq5Gd6ZTCHBHlOSx
XxbbIa7SS9233VWtufWhD2mso+5191ohyY8l9cOSRpeEdSGbWHCLqpB/5AXbuy7GCyIM4d/xUo+u
DcMvlp5i5E9y1MRbJArGJY3Uaj0oPXNATp13Exa1vaSWFu2Z2GjXGH6QflOR2rSrOhkNqJWsOlzU
dVM7iLFK+/mbLAb9S1c10lrqtfCSXRNmadHEK1NFfullVgusDUrSjwjL95/jNN8OphJds1cTw9IK
kv5SNBlezGaswxWgCIH3JWOfBkkLZmdH1kIAMVXbxQoIqmFtE5EQAlkIYKP/GYaZkl+EvNR83Eid
XlRk1SCxjxdAw1gxL0rJ1N0r2WfRRvWccLrmDpFloIUsivOEumcICQcKo+rbVoLWE1oY2icUQcmN
wT5dh+Pi+jUTa2LkY3VF2Zv9BVuXOomueQ/jbl5kRozG8pL2Otnc6xHEiPc6JACn19aI2u1OQmKW
vX7OTD2GZJ2BsGuvQ4RjemLPau7KRlJZ4Gc/79AzNi4ch8TshlzZc3G+FVW/T0v5BEX6yFmrNjje
d/juoNKEGcep2GORxBK2qeL6zFQedSL9vju0JFCnRCyj9309sHUbjUUld/l5rGZ1BsD1JJfaRxkp
e69qrtnufOHVdwJ4feySzNDpg8skhixP2YO5w6zt3UsRgu+z7qQ6e0iMTkYromCTyBL3T60enk0e
9TOPPX2fd9ebLgM6F9Vs9lBsYuZqsQukM7Mn1DlsXMWWqVD13vto6pdqoKggaKzyzJs5I4wjn7dC
XQaFwJISk1O0Rvx0HtVfneUSJEUOmCHQ8z1U4EX2VQ2HE1d7umMfUNHV2ZgseYH67MnyvYH2QnJi
dHDIZxDhBABkz8xZUWajUzN1jBdZyYeI6KeaJ9d4gZdnPYnKbHT2FAd4x6f5Prat56jMbqhk/Dzv
0POxWah1lJjRsOeFei1rKzyu56X9KLOh2RdNSUMpGPYyIHqrv9GH6DywvDIbmEDnApzS3rD3SBRe
amJKV2Fzcd4D/pZZ8m5omrmQC6WSeoa9pV6jlih2KC6bM2/lbHD6Fdriymq6vdG1h0p4GzkLz8op
VN7o4O9OnDs5FvDp232q1Cvim75VZn3mFZ+NTEsFAFiLqt27BFGvENroK7MYlDOv+Gx4wsPC7Y54
Zy+G0L0qe7a4YOuD896aYjYuI+ANha6iVa0mn3jeGK+uq5935mI2MEMbHUNXQozVfTr/tpSxWUi0
6MS0deTlJmZjs5SS3E2UsYYqadYIsqkpub4475aK2fC07MqPoJYm5L+YiPW9i1LLzlsCidn4lLzK
ilqvLPbIKJDYx9iqCwHQ66wZS0xX691jrnm9DoIacjkTOJAIyXsM+7A77xX0lqvx7uDkWI+KHjX5
3hVisqOZLGYjUErnnfrs3WkJpCSjmWV7Lx0tQBntFUX5zDnv4LMxmsJACkXAqWMGiRaQQdYCk+uZ
B58N0SaugqRpebkFcvwA3YVeTNqEJy6L/vYi/uAFLc/GKBYuWR1CnQuDR/ZBkcJNpjVPdBEhpuXk
LMKlySbBsrnLzXHfZ6UzVOl4oVt2Mq7hSXhPGBqjXaiTZ2O6lc1ep8ycaaNDm7b6ofcoXJBwNRNx
vnRodd+6JbtdGA2oSSS8peWAJrFBZagPir4vBvDuXfvd7EGj4l5cUAywbrrUjq5jGfUiyrX+CjdG
sDeBSS18X9rFjXYflPZ1SEJV07Vf+sHvV/0YUSRjmzemfGxuplL3YKVptK4N2Vshq7HXUWlPXdX8
NsJesoq9RqAH9tudQCCoI1GAnT4c+t701mOmN9UjAQBbNS67bIGtS/oBAtikcqC3KCCg8bZAURDx
qJucHvsFTtSMIlQISNYPru3Cda/hYa5kr2q/kR6Mw7E2loT/qiv0/AdhlV9H2rU7rYmvpbSl+eAX
0oNZZv1Lb7MyMORDkkaQZNzc3AoJIA+eSqAEVjCRfk3RAnboWwSYUtUvhJoiQMGrm2LQ0RaUGC4C
r0GwmR1EHu/YtKb3veW6G10Cfm0gY78CXYa1bUDi10IE1JSbVldvWkvv1mwCE0yjZo+bC0O4k7pS
vVLDrnGM0I6/hAGyqqCWNgKJyE0E4AoG2xXNqnSZZOHjGCeWw+osHdZjLm3hlTzk0tBRFsFCyXpz
adMRG5bwlW80XDgOolBgR2U/bOEGgLKPfOsCKmOHymC4kPBa4n3THeG5LkG6UNwlVTfx7hv9xoUs
ujVUgckgNdfor6onqozIEVo6yjD/qVaaiWFDq4lRMToK8C0HsIm8NjpJMRyctXjRDKU8WCqEemg2
WgFhmb5drVb6Li+G+sK166uMh3GC064sG0zfxipZZcHR6XQnaYdtUxsXnZc+dvWwEZHVpKusxdyk
2UZ8V9Gpvxh0+TKERLmqoAU7vmljWRKgM1s4swfcTbVTF/KjQBGylqFg86CFduLoVhLtzZFmrImu
3rBw+mreBmA+vcdq6utaXNC8+WlH1rBMTPzYJsWnXYMlalloGCQ9w0pItBjhAjfy66iNt3VN7NSN
7ZkVGPOqhC0k+gvIdwM8Z2KiA+PKUlDR0HjpLwfC0GChDMWIP5J+EXbBulX3HjkVX7WmwQVZWvI9
WArjQu8yjASwa5MvHbQXLoLWOQRe2cM98JpLnbqG8uhmDUEH2S5SDfkiAOn6tSoqed0o9k0hhfl2
7OgOmf4SjNHOUOnr2327rqZeM/Y2sSr0ctFo1C8tNFgbK/Dg48ArgJfAM+1M1h48MP1tBAlonXTB
vo7UAxyzP02vta5EqEBvqktG9jDm49cxiGOwCEGgb0D/K07WUTNtC3+fyCo9r6QaQEyAuCVlwkZA
buhmMK6LNlAvdMUMvaXS9PIaXvOlHtiKtYQ9jjANGtcKVYUrLdMhn1ZWz75PqAWUk9jRQyN7FW4q
UTiPiqcgoOUtqrRc+fg9L9rRfYoDY/KHjW1yrVH6WStJtqcHz9gAvms3Uw0r01ANIppfwM1hmnG1
LS6DFwyS4smW2MQhWScRlu5psZSocKIBRD7Ln1v5Wgd0seq7QaIPn0/iJrOUpJWFG+bRxy21sqrS
XFrEv3MKXsm98DHXDYGcXlRDfI2wxr0ktuFaYgrPUyqAqiohzkZDQ5ZIB2KM6UCAEP8mjHybRuWW
B0y69rDsrF3TB3pMg8Hq0WllZYI6QC+gaGH0Yzi7xfgjTxFGRZUa3SPgUlATdt5XIdndfShrxtcy
baRLOUP56HRNbdvPNMeb7xLw3RKqTlo8uGXzinBNOsC+Qys5cCtRuDZ7TwJJN3BHl0VtjncsKsZ1
nfj5uEQCjASALtn3VivZT7cGeWwSBhQ5wQE0aPEzhfGBSNM2wjyXKyt7LIulb5cpxPbypu4w4kU1
UXuqVnvoTMqeO6Nlhg0a3H6mpOht5boIviAJqLN9K2nt4NQo8C7CrrVNR7Xrb2WFDlQFJL5vkw45
XVRZA40co35p0D84qV2PyDI0/cFWJzFJjQHRpXGwBG+CowxGMe4PEDQCdIhT5Xm5tdvc2oxR5l3Q
OAH5LMo9PmAfb3Wh3SCxSJYq7cadZMu0HJR8perApJ0h8W6oOxJQNGpN14HyUX1aqv1P2reGeZCg
hhfPJu0dJ+pLb6PnJjgvu3xo/Vh8kbml6PoS3FbgKDIt1/NH2E1js7SKMlOXVqiYX+PWptNWyLJ1
VSTjFh7zsNV0tD898Q+bIhwxuUpa9OJFvpEsKaSnCM7Un2A1rLuspGNax8EPVaZVh6pOZF+bIZUP
eWt7X9upQ17g713GTMhwJjLfDBesaWLHD5oa20cA9yKMRXstNfipGzeBTmXWlroD6v6AQ0vsPNSC
2ExN/9Es8uFaChNtM7U5UARrvVjZCiY0AHR0mYD9XYd1O95o8sjGQ9X3TGgeyMQYAv06r2IzJMUC
UYdj0sctnESOS15ZmYoW2xY0PZI8rQ6oCcFVEczU3HaYHh+ysK0uLLNNHzFLNataV70nZKk5CwT0
8PWaVKBhS/e/z/aRIAUIEp+vkzZV0aZr/JQ5KIyzRZezeZZGDQOH5ktLhOurwC1g6RuDuuwy7bID
lLvAMs2s1sWPWuV2RBW4twUaboF5qYw3Cm9S1nWwatSGT4jevCVB8eiyEHPQkqU3gxdy5xJTOi8T
U57t5OoMSRuoMG1fZ1oROaFS6CjbK1Q0J7aK077qoyXubDOH1bQGMjCoMEtQ/i6AJHDlFXA4wMQV
AM5D1523s5NnO7vQx9/us8rZ84ZhFdlUWDgpvwK4eNto/Nf3/n95r9nNv066+ud/8+fvWT6UOFDq
2R//+ZAl/Pff0+/8/W9+/Y1/bl6zq5fktZr/o19+h+P+9bnLl/rllz+sUprpw23zWg53r1UT12/H
5wynf/n/+sN/vL4d5WHIX//47XvWpPV0NC/I0t/++tHuxx+/KTrX6r/eH/+vH05f4I/fvrzEhEr+
4yX98Y91Uzcp2+F/Hfbv3319qeo/fpMQPf+OVV8xBEk6li0bbPS6179+ZP0uLAAB/CX7Ynj8tT/9
hvo7qkRLZ8TolqwqCnWhKmv+9TPtd9VQhGkjQOMXdV389n9P8Zeb9O+b9o+0SW6yIK2rP357233/
+wFkdYNLzCRKzZANS2XZN9vKeZ0JPBHO22OIaBMsC7nzV6RFmDIYsr7Z2Iiq0MJ7XgT+X2n/pIzX
+AsLCZZTq8QHuUVdXMVo/u/EIGMQNtVTleVfR8jbCZqaoXFyNpOVac/KB13PqZeWUT8W+H9yoTSE
/rE2XkZJof1HNaG/Psq0uORIsCzu16+1hLo1O9fTx/pxkGgSo0L3Vp7sn4qvfytI/nrJbVlRZQUo
osKdnDduyJWBCc3L/qkFnrwRBkLIxO9uaKbKiMurYi13zK+LukaEL2ICOMdCuozK+FD67kQU8lL2
g9G4Gkdfv6cqWSImhGYRDkO0Nt27iLfFAUpbvg09VjV55ZO+1hRsbHjbbd498X89Tr88PtM8Nf8u
PDYKTgZZt1RzdskGevLlkFT+kwlC4IfZpOpN5+eVYysGUsIgRzrbIKlhal422pBv2nickvDkZVLr
C9Tx4yauEhBozYNOwWIFCuOvQt9/NC9dBt/LrMp+1vNZ55eJ6jp/Te/r8vW1vnzJ5//y/8P5ScgU
u47PT9ss9f5xmP7v/n/fvZ+b3n7vX3OTENrvGqOLeQT+L+jKv6cmwRxkabLQrGkdYeH4/Xt6UpTf
EcvKbBFRrCloNfilv2YnfiR0YbDx4Aab0+/9J5PTNLT//XBNgjST/9nzIS9jcelQnsgHjx1pNO7t
NHYU6UTB8NjBZwXDdqiStFA6+dCRh2g01VMeeDsIlKt31/qDkTEd5qNzn1X0W7MeoERX8sEG3FBI
aBxORYBPa4+PjsxVf1/ptOQ8BHrWyIeCRKUYOV6LEiDErc1+WNHRF7Wv532F2ZhOofor7sgHlRZ+
2QsyzRafH/jYpZ+9a7JGGZVAwWrUKAQLKACbycXMrPGcaq1GOPavFyhQrVbqMLIe8Fga+aOZ88b+
e/h8cEvfWiYfXHlrthqUQhINEMOLg9DGtaZ6e5t4zBaCUWdmME3b6wZq6BRjiZtpiwfyxiwLtM7Y
2PX8orf1a08QpRFbBwumauhTYJT3Bs4m6gP59vNz/HU+/nvIWLP1ZJbrFvgZWT70eviVeLJFHqIk
jX6yA9rjnzsx7R95uK3ZWhKXqajZWZDRkD6rqGz68MSoOfJkWNPfvyu0e6lUVnHFiDflpyGKSLZa
J9bl55fmyLixZgPeQwtOgZWTThp1xebFHMlcgsgJ4bJUtm524iuY0zj86CmZjXw4SAoKm1E+6Oqr
0VeHIiY9lZTtAUEtvD/oGZKFgtQERIAOUNbXnmgekyhdDdFko6hW3YBakRSgkjpok+ZrCeM90YNL
dGtLX8eb4kmrQEsvyfgDtE0QotuV2162HQgbMH3RS+H+HREclZ7tkNa79MunfviSN/Xa7/WDm19C
FlxI2E311r8a5PR6omNZVB4yJXaipr8CiMCZ6As2kFmmrOMCbblXr8yoZAUhLwPF2NGMd6qou5Ka
Z1IgcKT+ADCzaAN0XCX5puaPfgyxkITO1CyxtLtwVKlXlref38tjz8lsDky7UPetMZQPQ3pflM9a
eCHAKn9+7Glx/eENnM17YdiWSRMzhozJYE2dHw03cL7JSVKF237YDTUpJNoNnHanUaAawvxRB2vZ
Bf4h7zFqqPjrY+lBLZGz1c0+slPMpX6yJO3LGZr2xIM2TWcfPWezWRRwPLLPkue5bfNVp3yN4EqV
w7MAsp1Rs59aSbC/P78mbCo+/DBzNqcyLMF0S7V8UC33yxDiyrJujKp0XIKdRhsHa/wKSZehpV/X
Rk1pWhZLuHwHnJPIBeF71wScNPIXL47pjLDT9XjgS6EfcshALF3xCeXEXiSOYmsOmTz4pdEqh3tb
ReuufdN5tvxGuhCV4uj5T8FBSsimiDYXQKUXVCOcFLEs5W+nhgTiyffUG7PsEnsrRqoHK3rN8O4C
anE+vx5HJkBz9ibAX99AlOLaKyC4QhSipKF8fuQ3QcEHt9Wcz+BEB2BGFdxW2gk+8SQNyGiZHseU
VyFWvYSStuS9j2dDPFsD+IYIdb5GuXdw8LISfPmlp2VC2CevF4F67xaWudMI6H4K2Rifn+Wx7z97
ARhZqBZkzgwH9uhb1KKXofT98yMfeYGZszeATSKQS/WWVwtcCFtdSWAU1B9JsRWEOH7+EUcmD3P2
IiBGOoRQy0umlnhjP7Xdiyq9fn7oY9dlmlLevb9QgrVRhfbyYNuLot0O+okX7rGrMpvv8hi8RC44
rsE04jbNQtBMK8qdRZKwVt5/fvLHrsts3jPiFHl7xYcQsJkZV2Hx3QivPz/0sesym6syoyPPwiPU
yS+JvKKDtjxx3CPzkjGblwq7sEyZ0JRDLnxSwsoNjaoVJg9yJXB8hdbODChj488pH4NwR5i6Q0Lj
Q1fXSzP3nECqlgKat0QsbDd5odpgbVc6Is2JUFGuPVddt2OxkRKiKyKx8EtjFzQ3VdDftuaVovuL
KnmptBTu1Q7jXV7nu8Bb2fIa/LDmhSfWdEcunjGbbKTWJPPZNVkUlZRLi3VpS2ceeTbXGDni2SBI
pk3KXTgQJR6fmB+OPK/GbH7AOBsnmjDGQ1LVWEeitdz6tJFue2JKzVg+dfc/fikZs7miIDVcIleT
qdLH3rsrtRMD4djZTzfi3ShukgASLAKDQwQ0bvQuxvDLOPwcvAZ0vzhxhY7d1NlMAQqKoBeCWA+x
970RB5c0nhND4shFmU8VYZl3CoJ3qkQrxOFFfuKEj8wO86JY1/vCNF1lPOBXWxuCzI/Uv5a8E3Py
scsxmyBUHUq2GnA5gAEs63YNbPnE9Thy3vpshvAi2c3IHh0PmXtfVdJCc1mFI5T4/GofeVT02diU
Zc3TyqFksW9j8ogeeoJntMAhhQwu5I/PP+PYN5iNUpj7SWP202eU21p7NCMa64SlfH7wIxd+KnW/
f9aDLC4bsnq4POmyYIye2uMfO+5sbPr0iGsr4bjNSwwm4NTy6Nhhp79/NzTz2pKgc+jjoZO3PnCe
cXneZZgNx97GRVzGnO4U/Ndh8zROvPmO3bzZcJSUPNeb6cCed93Kt4I9mHpOR0ez39bq765F3EBM
bqH9H9IcoM/Sz+7OuxazsQj+gWDa6dbZ7GvGra6fGIlH7p02H4nJCJozn87X35h3WbM663S12RBU
bPYhBYoTZuvLQHXacXPecWfDLipYJJYYJQ+Jd9urz0X3et5xZyOujvLANWwmJMKj+ujSR5x23oFn
Q07uu0KLM+ZQqydsY+lHZ16I2ZgDJDK6cauNB824V8b7+tQGdrqQH+x0tNmY8wOgcWbNhQjzWyOq
b5sKHFJHFk9p7VBKnXlVZgPQq33iPTM+xcd7NEj7rPfOmzq12Xo5b6FdQPOTDygY6mHX9+e9C7XZ
+Ev8IOI/lQc63pL7E9rnDZR5v6mR8hDkBMcd2DQ0BGOct4qcu4TUUSB2i5gvumSfamv3zE3D3CDU
1YloxsLuoS8uEQxiIf18nEzzzQfPnTobgJafZlaRcR1G+6UrfyJs3AALd1S3WqIa0Tw0bPXN5x91
ZMqbm4UiUQq3Lc2RfTKlpOZBpH9+fuBpTH/0HWZjMim63KxzxqRM2is62Y0y8BrQ158f/dhpz0Zm
hDgDwzlrvR79oYg1x38+78CzwRiqKCdSk0vflivD3LrNmSc8G4pg6gic6i0Wp6a1GJXr4NwTno3F
QaU7zEKGuS+/UZNd05wjLMHnPnsXlmqThKbP/Uv9Q0wn3R/CE0/3kSdj7gqCJlqp9jR72ESLmWxs
G+UmJSfg8xv45mH44MFTZm9F2VQ6D+71eBDhMxilG99GyTRBydKFEESy6I8ZJnGCFhywXYvBBFAr
7mKC5rW1KhGpPsjbIPBOnc10Gz46m9lQDpogk9SSswGT4bgJEex5s+ixQtaEBjAy6jBwGvOOPLjz
5vy3nv67NVebBXxCEg8HN/Zvijy7Lk9M+sdu22xA92Qr+HnMNyH6LCR8KnOvfbBTn9+1Ywefjee6
onXVTE9bDc2miPHOyvcBXMPPj64cKcLMLUakT6tlRfzHQSmppbQ9/mVvnRoN8JRnYheXEtI9T5H2
ytAcDKEsEj1c5sRNdYAEgHYtdEVZkyR1laXSMg6JgTTlfQ105PPTOzKZvZ31u1s2GqIC9cEQ9mVc
5+GuH05t/o4deTY59BiQYxYrzDok8WY7xN2fn/GR2zX3JmlkZGJK4LgBkglghhosRIJyTlyPt6H6
waCZ25MQvA6pMc1pXUVcCTQRKPEyTI1oAtcp46YP1Z92+EVu7VXY/pmaD5qygYtMkKSxTIsfcacd
IAkN+RdtTFZVFS2NJNrkpL6GSDDtWN3l1ZMu3X1+LaaR/NHJzuabUg4ru+qS4ZCTVBMFtxVO80TA
+RfqicFx5C7OLU+0eyBiq/JwIFga0N/PoT5vjp8bnmJdz8E6pMOBwIiBjcmZW+u51WlEY0kaD1U7
8JqOlISLwSjPW+r/D6NTnPeiD7naEBj1yEnbE3fx2DVWuLvvxqAq9LEEX8cEZBp0FjvHis8spInZ
q7/AxiG0IhsOBk1P5PdfPn/ujp3xbGzbLX4VwjWHA1BX5cY7pWY7cti5pUmi5zsgbxsO5D/pV2cf
drYHJkmsRrLv9of2YQzaP/O4+v75ZTgyFcmz4Yda2qtLuBQs2Lah9K23gpWrxudtHOaSVKJIAt3v
+uFA6hY9w/K8RaY8fZd3D1s7sDSGhYpBKoAXsijOPNvplr47bO/WHrePw2KwuAv782YfWf31qCQI
BXmp8UCk/g38q2cgO6eadPqR1ZE8G3Wlof416tyKsJr2m82rWUdznrlrY9xJ40B4gHcrh0RvlPpC
x6Y61PbKt14rN3XqKTHVvZekfJ1lB9u65cF1BhocykNUfiHCgX8MQw43/pClZIgVux7WUhp+70pp
pyOgt9yt3tzVeJqtLYEmbgj4h0rjKhYI8kvNGQoVoM9qyr4ZRxK/EZjavnAk/7GUv37+9B4bbbO5
odbNpARIOhwAoVfkqJTLz4/7Nh9+8FaSZ7ODaQdBMXhyf/DQ1Rjmved7TiRkTD1fXelWDn7E8auU
3BfdF719Js7zrIfFsme7Br+Xazclr/NgSas03ZL/+fn3+fg6WfZs+oiCjmQOW6Li8NJmZGGe9Tax
7NnkYdo9VDF9OuxPTJxNe2J59PGSwLKnv383EHnjiSGe7qobfpli7+PxzjC+u915zX02M78eX4Uu
g0aa087cJ9VYBNqJUvD0tf/nQ4ML79fjGuSx4eIbe1rb+NQmMxfiCS2800kzTE4txo/dytl8Yse1
ygqcIqBoNx7g0vzEI//xiwAx6K8nD/OsakttupfkOcvyIkxtspRPNZeOnfVsoEaD1UAg5qwzBBzZ
rst3nz/Yb3STj675bKC6cY6mjPgY7uUFeWa3CniITlu6oKv8Rx8x1qh1S7nV13EW3gRwKSVxJWwJ
wCdZLFWxJaNqq2vDPqVxSfDHasJfyZl5KyR9KUnsUnLYra9Nvi2DB5kI7FTgAKMBBLxxGROo8fnX
EG/vrg++x1zTqLWitRSVXX1SGZAhu1WTawSf6k5X/ADQ52TUlzxPpT0MslK2VpCuF2PvL6N+18bg
2htz17Par8qrNidpK06XljbFVMfY87Yh5GJFHhHz4KeD9Koi3cqV9MJIL3pdg1rMhB3FRH4+9toP
FWBXGH01c+leE+1aV5LrLPpTrp9MwGFVDwrZQ5wuGWsV52DaBmQ3fZ9iR3wJRYuxrrMb3/8Sh2vQ
DpeiHZc9bC1L36VkX7fjbRtzkjWcF1C3pS4WlvUINGVZEiobT7jzb3GqOBUgf78kfkEpHQCKi96s
8NyCTk8eQWybmUJilrnRo3BBhuayA+YqY+i2nMTTVpGsXxnWk6VeRJm9GIjosgebCCCI9xaeJfnG
Cg2nN6RVqYhFlvyUDX3lh8/wUG4qtXFIfTlvzn2TD76bxXDVehkR5tRpSKoJnfaUJ/9t4fvBozKX
4tNUtmKzY62d5w+ZdWH9yCBmL0ghwx6aw7iNdm52YngdmRTM2egKdM9HUchO0o33bQMqERh8cbIz
eWS+nGs7WiFBLrP4IrIkFkb5grs3GH7G6kUeP8QZaX1gzG9rgGG2+b3y7rO828cVqKd1Qs5QAeiw
NUpHL2BJa5dsmrZWXNzLTUNmGaUHk6iHPCcM8A6y9ZNfruMYMiixdYlCeAyKasleJXm0QYMG8apr
VkpaIE7rlpqy98OnwLxNvU1tkhp6Snd4ZA6cyzygyfZQB2QeCHnKHqcLfvv57HHswLPXsAu/suwk
rmNiO+Qzle3D58c9cvfncujRN0RQTIUVq7oIy30fbqX+hFZ3WtB88AzPZczIwwsyWXlVtpGGVPAH
NHcnrcUi9cN1y4w9GMW+s06xQ44sKOZyZleF+d65Qw/t8EavHsroUjMqkrtPfJljh5+tJyz4vGOb
8Q5ygx5kXrDKh+fKDhwD8N3nd+LISJlLm6uGsK9mWrHI6UFLia6ydm5F9vTeiE58hyPPkDVbViiE
0eLB4wXNVk1t1vFZWCXNsmbLChEHpOzlHDfS172/TuoTb8xj5ztbUHSq0uj4lSjNRbtedki2+PxK
H7uXsxkvxcUs0tIbDhRUl2aZIp9OnEq7aSYX++cfceTZn0ttS6lpNZAdlOeKp7h41qSrMuoW/4ez
81puHEu26BchAt68whD0pLx5QahUErz3+Pq72Pelm1MqRWgipmd6uoaCwHPy5MncuRfTxfR5mOCf
L4Lj7xKLL17TtY611NMez3ZKVFNXOHJv+gjNfhZ1rnWs/VyXhRq1847h7zDeJd91G79Y68ZV9i+l
4EFAvU201NqDNM6bsoydupd4O9kWGq77929BuazAP4SgayGqXsYQ2GWim6HsC4E5FQXUSO0s4nkB
MzpnpV9Zv7r5LKClN+O1wnS92GIDAQuyXkCxQXiYV0Ej4blQu6MQ+01sOVO13Ff1Q6F2/hLjQ1x8
pLhUY8wjxM0Kpp2pm6u/P/8XVV7zWuWKS3KhmA07q+ieswtCbwKw2HPHzgeviH4l2FtOOr4wNBnq
6qYKTpl+Y5i/mqphKL12khzV8QJQKa13C3U1wbLcIVl1gAja6EZKH/OLn8d3EfiLo8S4Ci/TJAA3
AFGyU1N37NwBr+MfFWHNayWiGUmJ0F8OqbD51U+9C/Hgm336xd65Vh8GQGfFqL4sEPO9KM/C+PL3
b076QgLOSOV/71pLJ0b9YnHBbWiWyE1ph81tOr7m0qkBOWDP4WtIRwDr+BvNbnrNNdRtVj1K4atS
gyOAzVJT7AAv46tyzJTlJ0BIzOefs7F2mBpApvYijaUL77mt/SQsbBXHDxgBjtxp3mCAZAwlDM0Z
LJnmj+ACntuBbRMZ7a0OGhzt4iAuhwwMxPzRNetKXUnCi57exctZaNt4lcE3ElGfi8J8MKXw1mhM
VnojASRPud9tG/1lHk8heBnNfO2afaO74fBUZHWMj5nlLVULd+rT6G7VrrG76LDoox2pXFBUFO9A
2BTDVVTLjpT2EHUiUrh7YwbLfJbH+3q8Xfre7cOzWNwtGGwHG8yz0wKww76qTzMO6upOV7ZLbLrR
ErpGtEvqxLbGUypjfN48pOquUn63sKx0CTvrwI+TwTXb31k3eqJqnMy6fZoZeop0yICD0wo3PLra
//77N//VirraBUOojMz+kqgxWJJ0x/hHLgaqeZk7/3fBRMVcKC8nPneUGUY5LN+F4n96yn+Ikdea
UEw/cWSIJj5YDPCkz6AqW24U3ISwSCPtIZNcJX1Onl6ClbbsBeNF0N6DdLEXc2OZT3r8oU35bdVk
NxogpSFdA4SUcGPRuJ2WML2UnwmjmBP/7+8P922sYgkVBuxiWzN2YvjNVr3Ux/7w+19rS+slVvDz
5/dfoKQQDKPaH6YHZdoOogsO5GeB5lpjGtdK2jdtR/5e0z93uZ/8aLlpV/cCUy8K1aguSoF0nxhu
Nrh//9wv6s7mtaY0zfTi/wU2A9OpGN9DvXuLwFNzpEC2cHsJbsy7YrzX87aK6dq0PQYg2xwnLuD2
xsS8bNs7BkZh8YBL/PKrmY+UNDITZ6FaZKrJVYuj0B4VnQkir5MxtwkyL5Y/wVasCwzpzWrTF8Wx
agI7k7bpJDiBuazCGA5x9dA2J8ivXX8wwpOmHOHoQvH+4Td1lelbujBLecCdvq5vU2lvUMD4+yv9
IjJol//9X8WCZJiwqwpZwZLs6e99/E2S8NXHXgUcME+KkF9qEKLQ2JH+HFC5+tkDX4Wc2cwqAQoW
zZJ3AVzbZDTfiF6/yBSuRa9FP4XiiJf+rjWxkeKmHOn3A4yXvz/2Pyaaf9rRV6EiKiJFjDSVqyA0
zyYydurIMFUmylSlulWofJg0MIHKtGA+FDtPM9IVMbfjOjl2gKznUHg1ivjDEsSf5S/XotkF6XrO
kMO8y/Xut/IUKervv/+qX3z317LZcAxSWEzjgnLdNuB1fJfKffW5V1ElNOW4Uho+tyedjdzo42eP
e5X2x/hkzXAFl52sPzXi9oeiZFO92rKlkuu1UPK4OGVN5qr/tvdxWTF/WEnq5f38a8sOYtJXUc8D
d+C/DAPKtv5g5lg3FvvUGOxw+CxmLhadm9SAnqMbCplOAlbbnG4L8z1KNMZ6Z+Z95VOZMIWSPVfz
cDcyRokTvsspE+RM9Ek+mCpb7Mp1i+hteF7k41Kew9rPsnUv+fBJHKU7je2zEv7Ibl41r1W7iYxh
WA3iZKe+KtW2Hn8Wii5eEv9+Xe2Md3O88LoErP8HX2y/2T9fXBevRbrRoCRSJyn08dXTiNm0nZbU
R6KEto4ZkV7+cDddxY1wVOaeYTzCEvDFwehWrXH/o4V/rdot4eqKlXHZT9O6b13jh12ua9WuUAbh
Upp8riTu++fxu3mHL973tWh3UhQMx4wBdXtzrzPbW5T0SB/gfZft3c9eyFUkUGBS4JPaUxvs8kPf
UoLtv0nnvjhbrtW6sEkkS5N5dl15qYvFlpV9Y1rfHC1fxEXlKh4oGuZs7eXDcejs51UrfvO5Xz30
1RkuV2qIjR85qJa86NZnRjsFh0rvZ+/6alfGQalNkPFIaJjGDuA/ffPQX72Mq/KcIZI3GyWqhw6k
6Lqo/J897tUunKw5AxHE4xrBWyjt1fBnvZprte4iNPjxyj0xDyqD6PX1z573WqtrLpjNdmJK0JNc
ubW17Bsx6Rev91qkO4PTaRUjoeLsB+fh4Ucv99q5P+61Rlx0PnTYN953hh9fPellVf/rlBwt1Voy
ENCXJ6Xs8/cn/afu/Yez99qsP2gL7gDSNO1GkF9JaqIwyfVfo9RjANlus7zFK3jX6dIqyRQnxYQm
zul+FiFdxHOFGZLd4v1YcsNIbgTEakVxqIvHvHrO1HA9Qs+INUiZ4fiOWM6rMYkwYLTDC3U02Mhw
JORti+WBFj+Y8Tlh4qTZaMNRAb1Oq1Qe/B5eldE8ZUO9yRXK08kLChFwlouySSNsoVMdHpXIaIwz
4UophNUGGPJmKNtthPuqNs0VLLfjKBdbs/O74HaaKKjsonDdZrIvt31rS5OM1FULwQALoBPj8zKW
u1jwZn1cy5woQOVGW82XjVWOG8sqfDWUfBzrVsVo3VuxrtlVFOoQybOfXQcuhlX//ppLmLxGMJa0
ioDylnalfhNHvgh+1+qpWmSVT6Bud3G3b+VnHX5gJ/5QlHAtn7LCPq4Khd1Zab97+W7O7/++PL96
6Kvg11apmHTZwnTFvBpMyVN7/GND9+8f/sWGulYmYaI2YlQdcswwx5i4sfpN4+PPD42x13+/wSaf
m2qQeNPR4JOJ23m+umRRf3/of7S2/7thjWsBUhNnTYeBEufMBM5LkdyusIi0j01U4pI+OE2P77UU
unkuu735KejPFbrXtA18dRhuVPU7n5M/vz28Ff/7WyZmKHUJoNadaD4L5WP+s5zFuJYsxWIsWSFq
h51cPbbmSfkRN0RFAfLf55X6dsoBE3LNXoUP86+/fxt/fgmgav/7oaVoiQC7YppCq/Awf7N+LtnZ
/37D5rUKX20rq+6HaN4Zi+Wq1LQXWMqZgAn+d/Oal+/oTz/h6vDXukCpx5rRDCXQVwU2SKI2uRnZ
ftzeZ/Pzj97NtTQ/RlYKY5gXnm3qww97FNeC/FQKdDxmyYYwenio+Xf4s1T5GhUitKKGX6NAt1Lt
vFy5rRiu+Pt7+HM4wLn0v2ukxhRzEplAhgW96SeVFhKy/OS7EYUvVuC1ch59nzxJPc9dtIhy7kSm
0H722Jcf+K90QzYW4O4T0TExXmthuTGz3sb06kf8LhXz0P9+fB7U7VjErI56ObXz8VvOxiXI/mFp
S1c7EhfSKRUCeqmBGTgVKjWaQtgfJ7gop44gim4jx17z3fz3F+pW81pSH/blog8tXWEl8pfKcrvy
daLSBkbBH7PWV/PBwUrSqxqgPyZdmf6cBu7fv6CvvvmrTazo5Ti2MbEnvaVl800++M9k5x/e37Xq
vkkQmVkVwacwwx2Q6S4t7d7UTgUV9SCLgaM260LVvIrcac5LTxQFKtUwZFGdFIU/gwnPpRc+wRkL
PzUfc/G0YHYdMq88PCZmvwmZSglQEAbS8Gsc3tL2Lm3X4rLp62E1GabTWL8F4ztryX8GPf7061za
Ef9axUmuzIWiAbtXJGo9WxXFeFnl3ogFmtgXO1Q4arqZ0xPTC3krOa10E8u3f/9+vgiy1/MASaQx
8pxw28yjQx9eSJqbVn7KrN1o/rCvej0VMGuY/LIOkIQ8Yoj/s/LS9UxA0yRtlinmtMtSvkvDG4An
/P2NyPzrj9vzf6yJ1RHNTVYWZLcaAIfekctf+rgPxWezfR9RF+bKOhxOaWU5hfE2RCFN9y0aEjxB
G6cHgzQM6yjcm9WEV9nTaDyZ+naUnlmxNrxP35RKtxWYZcRuzRLPUrs3lI3C/6U/FwGKes3plcZf
yt4XEPiV+hp/13WLGVoXQVuItgBjJzXYVla1k5p3wwKiWqUAcyU7mPBaUT9Krd3Ixr3QmMeyQ0Wp
Himxe9gj+5NY+XKMC0QZu0M53y6T7KbVtgvOo1RQetThqweuCCOhEdaBwdVKr5j/Nu1eKQ6lBRF1
bD1azg6j8m6T3OYUJvKlcibcy4ZwvI0qcaUJj0X1URnShemzgh89Qh/IzMyTg7si3AaZvAvAdU/K
eVn2CJudoobJ09qGcACZBNDUiUbF6XDIF/YyZJ9SWqtJuAI/zdsc7bIsvTr4EMc3HKRtfKXtWUo+
K16RPvRO2I+eIML6XItj4jV1uU6lkIGqZrIraIPDLG6mpfVnEUtD4QMq/Xkm6tbFZy1u065dK+br
eFHexiUl3JVGLy2Rn/JqZ40fMQyD+FEu4d/mFYXGyJ2F42QOfptojy32zGj4mya/BZUQzWxgi1Z2
OK7wQ3DHVHe1/nMsK7foKmYWZV/UzlbS27FyrGHpCoQle5xXUmitslB0NThCCtFICBrIRjBb5vc0
OaiV5GM+7VRMP0hTBQ12cVXjjqoZFSMbdpEfzJ3TxxkuzYCQ5F3TpJA/Pow6PqoL9llMc47KccEB
0cTLHy2mrVhv2eSjP3bHRveXSLKNPvc4SFGDtBBdLE/1EvVOk8+tdR9O90MC6eE8zKuJv+0u/10T
LnaSTl3jLPlQpUf+WvDX4d7ye2+pV3ROG8tzUhgr1M0BUlM791u5sWXu2cNwHNChRPTv9GPe7Gr5
uZtrVDUE4uLTlF/a9F1pX6HRDMHLHLxI/WfGPzMkP8X6LjZyJ8uEQ5YAXDgEy2sgrxMNnXDuhMN5
yk5VdpSzDem0I/BCJQtGh4Qa0w3GQ54fgJOM4q0Vi/YFYV0LxwAtRRJBTppP1HFWoVCvazN02/x5
SArOFyalyC6a1zzZFH1zCLIZo8JpJcrFqgOVNTH0EgnW2iymda6eEAQ7nXDUhsOow9rpvBHAg5S/
mdp9MZeu0Wbu3PT3E9ZlMjUJXPIO5EleJ53ykAdut80iOHn6tJQbrZtA5e36Unb1sLZjbdsUg62y
SIXUsieijgBZ2ro0ZuuVTCAymPVLQM2rKZJsXvmYpHYPLyuVEZgskwPO2K1NH96fHbOnoqw/WPFZ
U0+GeM5NdNkugnR6YlIf4Z3wZjQ3kjztQ1W+nTJUKIpqC+ljQl0Var1Q0Nvlnm4Wd2kXr61GcLGP
8DBILQT6w6hws/42r343U3rWTQ0KOlQRJfEV5RbYvZ2ljV0KmITQIJlaBaU5BPZc4z7au9Z4b1mz
XbWqZ9QvOtSUdEZ/XoVuF04PGcWUHk51It3hy2tr6mg31kPfooFi75mh6lrR5BjmMeUNWPlbrCG8
qQ0nqfI1PX5HwOmjZ5hZ0fZgn92yeVAldHltvJ6yjcbcuTG4zBsgtII6pDxa+l0gP/Zxc5SxngyZ
dwTL5MhKtUJa71XtazhQdyna50acfkko+gxLOEwth0CxZBfvTKfUcxtuzDoRMydUuk3DjWlImUEQ
q5cSCXw21baISKLPNLcyL95NYGLa+7kubKsPVtPcuw18PaPQVsm8AQu8q7IVBI1OoESs+8V0t8AF
x2296HdZ+zyqp75+1GUG+G+E4okSqlBtNRIe/sRkQTsTXovoZmQFgZfn+naxjM3tBEl9qpwkVozc
34UlPXk5XOmDHzWeWZ6SkULVYxLfqWyWqOho1W8D2drRHIMfk7h6+jqV1ZZgbTFzJigRFToR/bXk
VeLtIMl+wsk3KA+KcQsgehYzNxuZPKufyoBZTyvlJ23G8FAWpafWKmW1yDPk6T5WXotmK8H/UaLK
zQWqcYyXodLCgVYYX9vqtyZvlJakr9qU2k0VvkMGYkfsMdFZJ/W6y35J3Tbhkcpwi1hqow8dGeFu
0GQ7SO7H2ReG3p2DRxREUim5FoS1qlqJBtqr+H1iyM4ab7TWDds7q35uzFU+nYRh28vxputuKfZw
hGbz+L6okj00iScLgp8trKIXvXgDlWNHUkORztgOhNikwlAh2cgJU9WHopBwVShJvpp1WAL4KlfZ
fCyh7tUF0StyW+kspaVf4AZbtwtoo8SWwtCLtTPDgJssPILe8rJ2PQofOh6GiHbEkt0vUfhsHMqE
3Iw0HPpCBvyKYnaqHEYZ8WYpWydou/ueQ769ydPVHJ5UxZ3SfcSYpRH7ouJzGKMdc9K4suPMFaU3
UVxP8k5TH5b+JKmPUnZWsp722E0tIOBigLlX7UA+Daa5kuhB4YORcByO0VMXunCMaCVh6nAbDw8C
Z19j4qTeVfgfLw3FW34Gox9WEUIKR0udCLumewsHgY2p2uPQbOQ+cBOEZaXoDRYJ2bA2yv5gZi2k
otxRTfKCpT7JTZCxoI9ZTh+CrCVPUxd7YSfsNoTno1HteqJTWVVOHIZOZLW+AFFNNkZSLWxVi8GT
GY3vqztLCFfpcEjG1rdg1utSb1vxijmyc0TxKmopz9L2jaNPcT6k8i4vP7CKFKRzFm27/i7Ie4hT
L90SeGF7jmti8HSo4sclxhJ3aVxTgRHfOmr80uZPibwCkcPRu+qZrzFTIljI8d4nKwOvFjhhBPDP
JlkzqOTERcwiMtyWO8xCBJieLOs+M9ZLd6y10q2hi2X9rrTyo1SNxzREp4Ux0CTE+xpPsQ69vRBz
vuiTwc3og8llfyrb26qunSoI3HjJ/Gio3rupXk+9Z/BLB1bjlEG9z8cRZ9wbkkNCgblCbaNnbwDD
bIhm7twJblu2K0m+R/1jF2EKfnE/aL9kaZMHl/eqnNtAtgf2UNulu45XoHPDiAVfTwb8pP1CrFZF
+r5wvuVkL3DbPcWkBsEiVsiwaxBRY6q58vxL4IDTcQPum+McvpUk02AfeyNaL7xlaEhOpC2nXhO9
QlUvG8CK+nXYWoeOQSdF+2007So1TA9S1yoOik03i7bSWE7Nukmqcp1JrxDuXD3rSAQc6SB1ChQs
2Wu6eCXFuje06wYw15QxTChcvDC2aX9I9f4u0T919Rzot2l+JgHt2tZvytFb0p0VIi+RaqdM1pjE
ODpsNhnwEuqyJMkPmaS5ahLZua4d1DJ125rcsJTXeTXb7ZL7ZcbBVmd+WzMOpklsDZiXhOdO5a31
MmNVqj9ov0cLr7+ZxsNgVE+KcVSmh2p+JmdYD+L4CgyCHw+dTkod5lIIbiP6rXfIHWKogTwM3UU/
ToNhSzLpPGA9g7S8qodznGdOK98UY+uaWsXG6ByBhKrXJ0TaIxeCyZeMpyhXVktf7IdCs0FiYu9U
3zS4VUaNdFY1jpyxt9s63clKwV3A8MJkF9duQC3CyiynHUynzjEJ02FlsaKsheymMZ02NhxD3NQN
2WLKB+S8lKZ1tXQFJBJX6eo896e6KlZV2h5iA5igGa2RkTsC7hcmH2qgz0gqjKL1hSafuVaqdD9g
+K3wmhdh2VsF+jFVe8kIqA32OhJJ0SJ/dgz66YFhw53etONGmzKnZoJossjwMaKRtcxT8uk2XUa/
YHOa5YAJS2/DQLGnNDrDNzwsHeYbiiY6XfFbN8qTHO+a8q1VAk83ZQ6v0dXnFmIdKv3o2JbMOJm7
KhVsTKg9nPS42zLnVvpYG9vB5xDEbtA99rq1FutihX35TrG2/B7w0CIt8qMZZpenKBMcOSbPFH/O
zY9kwCrHKrzUmNwodIGoAU3swXuV86ozTobCgzPVV4wI1fv+WFeGp4+3sjz7HTWgUjRtnPhWUyzf
NFW+r8G6oPmKBcCDXGNkPaI59tBxRQz1xzAqnRpxPJkjxEnPDEsvXgzGVWHCmfWngTe4PXaENqNv
D1V1h3sL/Mubvox/5Wp0nok0TEEWtR8vsYN8Ic/xRZ72hTSQ3GEHLhG143YqNjnGMp1SHi1zpzEn
hsGOPeoFM1sl6mRzHVS3bQN3TCc6PsfWL4z5KrvCyDONI440bkBxh4SfKI4nsNJLx9GkzrM0oSPV
00oSSzdtlMOIx4AhKS57y6+Wh4JpyZCDVwMNKCReZWJVHpT3ozbdi/h39xm0WTQ73FFayc9UfuAi
AP2d95YwesNorGBFIBQAOxQAjuttPbmXwsw1ZMuZZ+4TXCTHZHFGtuAUFF6/PBotKUGuOrmury1Q
kbZoCX6BCDInVKYd3vvNdLZApuHQ1Lm1FjwuTerkWnRcVMuVxY2Ypmer/jQBEKkMcLbK5C6MJy9o
zadJdTouC7PZHtX5flFOxRjsICB6csV+1HZWcLNwKY+izg8sbsFh7cqd6sCZ8YvIAD8x7KtS/VRx
pcelvy7PnbIyimMogTrXbUt6kePHIboZrMiGPUjcQs3exIc6oaxR9yihVzrW+ro43wtR4gSB7KRl
dqbNRf5Q2bR5fX22bpQkWgeztenS8KDm40oL5d8pGao+RPvReJyHmm4VGQPE0gIpVtwoK3DxTsFo
LOhJDHYEX7GirYgUqx1mLuQUGPBtwxxathUFB54ctDF3CZq8Kz0QdoF+VLhptAbN5PG+Nxb4NFz7
jUXxQ+Uw6AzgXrzsy8nO9MaTASNqZuWkRDtZlU6xEB1GWsaj6KqMgglkOnnIjJLsCjKggVl/ncxP
K4t2dZvaUvyrK+IHujInqiKYN0jbIuKEy3rjaKrNfdsFPnI7bgtnsyxPVXSTTLeXi6mTkwzHneIk
4yEraDAb8kEfZ8cE6hoTeuZqF+rNsQo4BpY3bBEdo1DgIQveYr4m1BRHdhF1I/S4WUSLfFjsjA5x
8VpmjK1fKjnRbde8JZRrdFUlM8vcOvyEfkFdK4T3yCAvRvWz8jYhjJTp+urWO6DNO3NgBc++1ptr
veeqUiv7KFXcSgdocxmlgTeaa35ueQ1PZoyfpQEHrzXWWnWk4uhIfPVYifuhuY4Kw9YzyKNCDCuY
r3FQueCzJ8ACdCYz2tMl8GyUsF3jVqR1T4HeEGQ/FwJnx8hnEkCoFIZ1SNKaKdwnpBQFcuLIcfY5
Aa9Cmg584OZSFpE4x0a1u0vktVkfaboxBYO1WfER129WG+xiEaJszbkjzec6yj0j+xQWHzbqSg5g
ISv+FFlOtDS+yKpNFPLPSVtrZA/cjSVl8aJ5IeaJyqY2TO61pZvk4TrPhnNhvRZSfyypRmmaYvcD
uXooHhcerWO8tQXFEBvP+bIVjacBiU4ofJTzmbLGbN5pbuqN8e9GNvcWVaHUOM4tbGlyqmJMmfJ+
lbW3PNiOVNqb9dgVfquuWmaRhfSQkskN7XNSbEqKGGrvQQcO4g60a01+/qvASDmJdBvutt3E6mpZ
PicSloXb5YQZt9LuU2n0agrECaZKGuNO1NeQbY+nfBSeGowt+7Q4JsTpOgOekGebqGaixYLqmyBH
q26KYXLTWLFL7qXL5ObctNF+7+Hk7o1IWeekcLke2tb0mnf9TgxOVRwziX8C2OgKde921pvaqrhm
xYeE1oXI84aiztsfNp2angStJjP+zM3B6YLBG2qyv7J102FwhzCG6xNQrnwIlmBtmb5Jj0uH6hMb
2S5vHqsicKyF3KrUdr3JSI1IJbe73CO1Qx3NW6t1mAtwGgNtup47AqSzoM2dGZ26lar7aiKIg9rU
o9Yry4lSk8Tww+jkZAVTrVKxQ4gKcKUeWIC1xNwLk8pkTk0JBrF4NMKLNX1yCmfDE0Euh7rlanXg
5tXIH+3dKKmdSB73o8lCydN9OB8nObtN6uncTAWT9gSxRFipUuwPZUAdgNn+YlynhKrGeDX0FAyq
ZKssF1kkDRFiPo24oT91zGVJgnRTq9ajhqsL1YkHpnQdvN4P9WI9pMW4UVvp0KnDYQ4mv0VKK1LZ
loVNnmG7TwHy8scTVSAbLzxjSuxsgJAO8HpuIECbpGPhcOjmX9Ot2Sm7rute5BEpiswttAcGGsoB
Jd1SYx5YuIugFNoNejSJ4ggc0LPYmGS/zcIBjyeDMcTrcW7eRavyc3lxa5GRvVzd5pLgdaUm+GP+
ugTqTkNuMGugS1JPjtOQCSiG/8XQncuXqUUUXc9HOZDcYtiXmHRMLwr87TS418LnsLG2fZXu8LZ7
iRYitzX6zTIDUWaD6E/mAO5G+qyHpxo+hxoZ3iIA0ekCL0orL5fHU9tkk23o0S2XEtQB7gB1UbKe
o87cjlHxNo1Id/XyMNfaRgKMzOChkNqJ0dGSog/FRWgkEKUJOviR9TV7oyo4Rr0XpHGvNLzj+S6c
96ZwmhK+snUb5VCCw4fEgNhOmm91YApMvCrkUndVrQHmsohO3dxoeLj1QhKSRGnOEhxv63j5rFS/
aipQKgLVt5Z7htV0q5F7f2Q9iM2tkZQ3Ql17Vipvi3amfl2vWmx9QgU11HRnka62tbVtKpm7GSvM
HMABLhXoZzjEdzmFi8CSt2JnUNmsS7trNHKmpQS5e0zSTYho+1KtW4VNuZblG3U5wntfmZCASyAN
npLVGXLqWy1kjGUo3iCSO1ParyJLpgnWry5/DyxmpdCrqvnPjibB5e8vs6JBCT6RZHCUTLtiTK2L
i8u9B7ckPjjvJVLEDE9J9aLH3ojYtSj1viNhaJfoxpB7W9Aiaqna5xSUuAthRdMCldc7Zlr0M+OM
bkpbJ92NOUWYhlR6Upq7tjT8aWzska5zAKE77Kk/WacwVlwR0Usv1k4393egXN4qi/mDpnD6/DWg
5Tp9as29EbwvPcekYKw6rfJrlXIwXh9D9duo7mtjm1sDZ27rNeNhgr3b9rGn9CfdFFYGf7xaPrgd
ewMg7r7t/dZS4WcGzFBYNgnAruvhSB3qJvHD+bWYN5G2y+Xczou9pT/WYutVI8T2RXQFqgaJ6Jki
s5qS7MS6wWj+W8varyjxwpfnMkAeXlIwnpmlkFB9SZEfC81zPMiP1ahlbMfRp/R1m5tboVqnRuiN
3WbWljeRtLOZOoymGIAMN8G4Dup63QsYexbiKoqpUvX9KpC0lchGmHnZffR7Sou3uM3ZYZkr6CNH
7W9zBgo8mY+xgs2kZaR3ZiI5UoqYXkB/tiTyAUOYVZhK5NbbYdxxbGxY4H7XiJtGIg6kw6dOlCpb
uO/SfQi6ROf5a97+HPeUGAPDnU31resGlHLxjRXC2h44o7UCN62SAtKyFOtiMHPXEFV3Wm4ABUmO
RblvmmavUOI9ri03MGP2Y5vuTX1ZR7G8CQRxLRYmtzp1H8XFjYSQq+taP+BOMOTqqk6HtTpAHqFt
IWWHUHlI56cyebeS92R8CzkCJLxN0n2nvIEVdYzuFGrHUb8ZuLOBopdDKpEUTAQh89LlPWmfrPkp
7T8nxq2K+agOa2r4yARFc0UFVYk0T08ZUzhc2teNFDKCeaahKDUFn3AO5RuTqgy4bqHbTuNN2hzC
6qhmByk6xNJBnN8n+eLnfccydIcqXfWCcIMpaEFoWsTEyQIGk9Nxfo4Y7GyN46CdsssJeF9H6e2s
cyGtcy+rB4eX8bss3xttVSnIG1tO3MmbQEhPsUMkMnFwie508l2NInwR4fEZurVSOQvSFAwCt4bK
BYxZWWWrZMfL9XK2zqlwanqqR8VBCJTbRWn2GkdaqNIKXGNLTuvNbzXGhsn+l7M2boL/4+y8tuNW
tiz7KzXuc+MWvKlR9z6kQzp6J/IFg6IoeG8CwNf3hOp0t4TDJHvko5RSJBJAROzYe625059ASpFb
HFv5TZH8raYxocRFFK1r6bEPH6p+qSp7UgUZ1KhYTJya+qAabqE5qzQf9hz/E3t63ofW0i6l8LJu
rgwddAnVXoppPtnLg4j3WWtrz9GouriLDkn+ovbOUWtv9bqHxZzJ0Gic1zZvrww6DdLL9dWQH5tA
2XDS2vhOSMdD2l01dEj+zpp/M/rOVpe0iwmPk7Q3dvCUtgjb2wcpfEypFzV3drGKCnuvB3ub0Hyr
Wz8kcWc8Z9FOqup1PehuLV8q6RVWfsoay9q1O+SmdMT1APbU2v2QKsuE9Vh4Je/tpZZ0N2F8adXB
GkC6m6jesxncBKwIsgHghxiRggEHPztcZJZb7TjOpKa+bO27Vkp2ksb5R+aLCjoz3aOUXMstWUnp
rvB/pH765pT5euyco6z5B1Mdj2pB6bmutWVpoe0FwJoQhzuhvTZYvsNyY1J8pBNKSBbgLuZIqmfR
RjS00Gnsdl0F6JYCbaV2D/QFhBNcU3M+yM2bWokNuqmFSuojIZFhpPKqUaS7vviB/aqsyWUUfJJF
D63I7+z2TpGl9edqgo/1L9acEaYHfl21AqFgUq+kjPr9F+yxU+POlElRn+bsf4xr15vSuSiss5Tx
1hwLJoehnBsD40YUMtutfK5gcqaRzWhhphY2CrChAibNI/pCAHbC4Gf9rc91Wmp9k0psSpq5i8KX
TurWiqmwx1KRVXW3j8uln6ib1Hm3vf4uCepFQf7Vd2jJjuU9+27G8RfXcuKZzJleuPyNJJp+Y0kL
ZHJJ5z3qOZani4VpxzmPRE4vB0pZFMDPejftmTjWHk2nC9MUx5CyaqN1+JXg52NpKC3I/5QzhVpl
x56Kv5nNJjNSV7MvObYvvGT8QvzzS2T6d8EUnb1n3yD7jdSFkoBiSrquXLZj4/oFMTbF8U7ZWZG8
6CV6EGrajhPjITSMta4+eUNCGHqVOdRWOtZhMiOKl1/KVXfVpF84NU5e2vRyvL3ehpk/dWn/X0kX
j3LgozhOyXrTLhav+hb2gF8Ux7j9QQ16V7bbrHlA7aObFwUIdROKhVRaYBziRcIZgpMQXQGPXnqv
GufZd2kO/+dV8ThykgkOmNp0Rc6ZTqnnvUKTguq3X1vaaVvXMkrXhtLsoL6353HZp37Tfwws8iq3
qpGBdVdqFvTwOe96Z3JES8SKLjkmyEZ1KWscQ1dnjTtn/FiVHpcirLjcQV35qA8N0iDnDT0TB9IR
T83GFidi1hzkZBP25630c55PQDuBzO+G4aC8jU/5j88vVvtYT2j9jeYTqpJlDBbLsY46C5lHZ0w0
WtIn/RhSuE6uwlQjBPRuHGmqWQMGqagviuRY6M+UICTpqEf7kGiiiGiLpeo7KhGbmE655fgj68DK
iv5yqs6HsuN2yjfZe+3KW0eVXVO6D/wOQdReGU3ww0ymVLn9/GdN9/qD9caarTeWGgWKSsb/kIi7
AVaJqDp6MdTiWSvK17DgJwZef94rOuf8DLGRmknJq2RFV2O1sezHz3/Did1pjuTRMr3NFD1ktfeP
eTSdFT4f98Rqb82WAFNvC1ib3JtOylmI6cIoeSSWbDqAfwWI/fVOfnT/Z6tBF8maXBrMgUgNlmN2
k+VHWb/Pu5cmccgyehSQd512rPOjlbxk9RXbep49lZKE0C1ekMUkdZ0s8/It7V4c6c6znkL1mfbq
5kDClo4adEKvp6qlBGbHJ7WTJ5u8fNeok9IJ21QLtvOHMH40whVa5oVNySZyXAX4klUGy8a6UFvX
EtcyeUT5exjdGMqbMz6TfV52wZXSX4/m1IvtOq2cS6k69NFlmCM7yEuKjC8F+R2zrK79TEMXiYLH
vwVnaFcjPXbzu16XV0X62Hn7En22s/fb3edP7YQm3LJmK6GJKayJWphEE5uDwyDCJ0o1sDWHnkS/
ifjRWRq+QseNfFVwEtZJvjt+cBZ+js6yfy7vde/kksDodejLC9/biq+k1Cde8jlzUc19PZDQDxza
n/Z98cWefmpRM2eB0hBKud2VyPWz7smgvShSUNJjS6hbuo/ztyYd11ab3ldWymAuZHmkwzQVCd9a
FfUuiHec9kXjGslA0pCbTVXDMtQLPx+/yWF95egZagPzxs6CFWRBVyG53Ifmzh+3qa8tgzQ8DuST
Y+2Y0psl1L5ydp+6V7MwrdETkY2xQkywh0AgzqPQWHOMVldTza4Chg0vqcaFXxFTPjaoWHOG1tRs
IE5T3hjPoCz3A+PE1qzO3AvNWXgU1qKtSthzh3CEwbBOoy8C1VMXPVsbFSnFcV0wbuCnS6cj04GY
RJzXO9Ga05pk2nWkcgu0XHmjOnreaWPOVqolNauTHq+I9c27N79/vtqceNXmXKXY9GupQ6YzsUnq
aFWfeeKak5RMUeeemO7A+G28/Ir0cWJDM2azPW3htOteSiznlG7loEdHg2TJyCTsZnXe/ZhNPT1i
QRGJ1h/yl3aVvZ836CxIiaAxy6HNy1Z9K601WZzzhp2e6W8hflqFHLpz4kRUjJS5nOfPhz11l2dT
TjX8ShKqyhFOa7cWAuDUL5ZWrbla8hWA99RXzGZfrMLWtFHiwpWnKPHemTcRjeqd+Aty0YlQd04u
auUo0CSlYf0cxLH3u4WTiINNOnNQrzHznBem/2Jy/Xb7o0QXZh9DzlVTZOZbp/E3nz+AE3NyDiJS
S71rh1rBU//o30vnvdhzCJGp5xRsZUoEhuLtSOrjaf/8ak+spPpsUpqeD3pzOq2E8TZG5ER8lQfZ
+vPBT92K2XRUHVoKp7gdp2yt6HaDdubdmM3IYogMMuPc4rreDJNefPH59Z548+YoIhAGpQo/bKAl
HKLgBnB9jGbuphyitaePX3zJidmjzyeoGdt+E/ElpEUnXQf1BR3Vl1aft9HMAUGaQb8Qv4bpYJZ1
uDB1ZZUjN/z8Bp16oLPzgm/YStzaPFDDgwYH+eGLqPnUuLOg2YYnng4D16waK/EmRe7nl/vrdPzB
+WbOBNIbYTixI/qDjCdsgAkYoUnr/WMEnVXqf4x+h+IRX1GNV2MoV1IvY+HamWguZXVhUs5KctRc
V6ZqIwDG5lEGblRoFD1TV4wPejZMlf5DYKtLxJITHVQrggcn1df2YLr5SFZWcxWzW5EwW+ogNLzs
++SOkGIZqcLLyCGLbg5HE2BfPyYHXW6Qat7VSLtDk/o5NNnUeqVEv1Y4Zfmk+kxKLkGSuWPS79Sm
Wjfw/exsJY3mMfGHnRPxcftuUExtHkbF3wQ4k7r0uobn7+m3tooyIVXxoz4AsENd8EUUYljT8//o
Ps9yKViFFYXYVEDubvDaPnr9g4HeSEJAmdt3+cD98V5EJLmqo+0Gp9k0cbUfapMaxt5qBuryYpta
F5kHuRx9qg65vHcolReLzv4xZSXifF9ZmInU3J0QJL22jpEB+PIeqaDr6xh2+HQYr8r4R6S+Yn3A
4XCfUTjM9O1I7blvN72OjmX0wRuuRJmuQnTeoXjL8X2BMFrqdb1IEAtbfY8PaKsr0SamujEiSkoo
1Bs/6BptioPWPneJ46a2cI2AJAkK7eF7rn6P6FTSi12ELkO5apKN5KC7oWZbKsuq2PXqT9L0S2G2
D3GdXRVScxhiikodlUpMyrWWLyskZR4ak1iDASsehxqldHc9IJn3U+5EdGlRk8OghkYKCloIdl9q
b+ugRAOmb5NAX/aDdJs3aD5fFWVYtBw2iyDfxGP82NP/Owkf87Ff59VBMze5TK0enmOrVCuLD0X6
ONIKWRjiRsJBXur8ZzXsUMhK8kpDMN4O6oJpUJiXcLAWfbE1i2ZR1Tc00FhmYbvW9LekPBqDsYrM
bKkJ5SmrS2yKaNK5qi7Uvptg3Gk1tQ0dqOuiazfySGdrPClpUN/2ZTGpvzSjvh26ZmXjpGhVaYVu
w+3Da3TTVpqtEwDllqQsRdjtOlT4vpUsaSs5FrSdCMadhMFKv6TB3ipBju4YMY0y7KXCJRh8dYmS
pfORYk0FxrWqeyvdq3aKV286YUI6dfYKVk/H6/FUpevAarYttbYmDNYJYoW46t3S/Nl03iYMnW0G
W1MNtLfMRzqNQcunQGun8toM1VWW3A2VNiFilqYE2rdKLhP1R2hdD1gZSJIuSYcgTXXon5cubavd
NYGxHCbf4eghJvqWOMWNPcJkooJiLCT8CJJ04UTNRUHht+zXqf5toP3uGB4t8HftloPQNfmyK3sU
R8W5VYL33setqSBJKFC2G/my1+9lIfZO7JJRoi7quQZ6C7560fsbqnQwOJYOGnRkQU5NC4cLocjI
xTJEmOVaJON9a2MIKpGNyvoi44np2VPVP8m8iUijeooEXuctUy9HKpUual9aVgMMEtq+jI610MQT
3OM6DJZxj8UkRZk6phuh7WVkDmYTIGejalmg9k0wAbzmsYatcFdG2iKwNPokgvlLcTZWx3DoN1Cg
QA+uo/guTm2EA++dZi/oUKPUeynDnE6eqO944J251OAFafKtgesa4w74cBV8Vm281Hm6Cahm2NF9
OtzWMgJz31nyMNBYHVQcw06G3t7hPSYZ2cRPUlpBJtLwYqjbRNg3vuHcddYB+VaK7LkI9wKiedFv
zMq8aFmgrfqblOAJjPGKhvVKLoA1R4RWELcom6CeTYJ4nTTfeoP52SLToeNIp71DbFyqMgasQV8V
xmuJurXpH5s+c+XQovZ6E9tgM+0t4iCliZdtQO/IyfzYxft8vFLYwpTwqW5RxUevjqlvi8JEblht
HUsmO9ctcqycidEtJJlJh+Hnykxv8pjXuDcWNrp+2dkOzoVn0a6ttiBG58uuebAV1Jto7Fd5HLzL
UbL3g7uU+jpzadoQhYEAynrSRcYSma3Hxn/yqHY1yIJTJ70w/RfbRwrPC9egnxP0h1kMiIYKpqhs
P0YoPTJa6OTxeG2W8kOKJn5IsRf3Gety5LykEiti0MeVm/Tmymz6ZWWQezaq/LnqzF0nHxGlBtBi
YDxgHYZAamYbLTw03XelugiTC1V+tkW/iXJ25Z6iZD0hc8VB1dn2fwxNuasLzY2jW7SG68HLLjgB
LHWeG91gqvjOKGAyYwNsHPS1DcUjL90qlnNRqRdd9b2kIu+LZQO83mzgGPrFerB3RtUvSuuhsV/I
La2isFuV5qOR/tTMuy56pm/YSsdK4hN0tNl3Cx/DSOcdtbZuqui6qGmX4t9F1WMabphRrvAYzUjC
Cz8ergU9wUJpHwsLLR0rMBpc2KpLKi4Y8YxyEUc1nmB7X2fyUqSIB9I6WrfRrZc3hy7Dp4EWx0Tm
XaLdNIlMOEyZjvPsDbdynKHDRcDiB/f+eMdlrGRER7Ldfdc671jJN5L+IEK3ISeMlaoPxS6R9pZH
Tti5iCkhFYjYJ1xKOlhvbc6O073nePPCIdmkbX9sLKxuDvO3/OY5yq4PqLLWKDslXtZElvHLeAuD
It3U0lYKe0JhQaB2a7RfEfROMC2sOeMtoHmihyFGHJzhsqmVVcjaXFc4w8ufuojcjNCqQegSVhlN
oLCz4x+g++/aN6WlCPC+hT9HNb2NPTY3765K01Vq+MR56ipnekY5eUd717QdoisM72GzrAJpW7U5
qnAHr+adk6AMzfKN2SCqQhj8eWSr/yIafxRyzQ5ueRO0cRF0ZHo79IoJrnfgNeVNoLbbWipXIYsx
TuOt0NyyGI+28lzZP9DALtTEXFl5twhGvJcYsQpUHn1k4Mi+osPIYsQWIUYMpNK61NsDssKwv4mK
ZF2AnDfj6zbDtBqph3rSEhYEqJT6Gh1XvFUsk+w+Vm4awAdjI1Z2rq1lb1hxVv2RYkJ14nET+lCp
KBoMNzRM3+QYOcOdwCcWNtcGKiZtoAeR/NCBZrQwk0TeRRK8IaU1im4vzNuIfSoS2drnLGm31kUU
o0gjm+8RWWFgo86Qx7RJFFin6z2kIGWRliGW8k2F5V5Qna4QBbEcjNXLWB5g/hAJYVe28idZAn1N
KnHC0LbS0Sj924aFa8AJ0Ncbp7xwjMuqWjXhjZqPWznaDTz3GjeX56MqlvKtpvpLxGnEBXuvcL1k
p4p6aZrBamQ5Myz0nJgtbB1xtlKsdfsqY1GWy3ahNjmrOJJPjETaq97eivQ2wH9GFjafUtXhTYFQ
DmKGUzmbMCYAtV3JxKemyccwuRylF7YMFJlipRE5Fd3tEFEn9TeydzGyeVblnT3aK191pX4hbq36
ouzHhTfVWuSDP96o2b2lXBtxtabZ8UKnSB62F631rcaXmex6ljWTcNlQeJMnXTw8gZjnPoYvNrCJ
GNt/feeJR1m+CfzvXXUIoycPb3XIu5Dy/mnGZeF/dyq8VAwc3edVOHW8JtZgwbWx7lPSor+C59vX
AS6c3kK3TCO0dYsRsUrl+z65yamrW3QeQGi7tlN156jKxja9W5pyr2PnQCMMO642RYH8XlWPTR7s
Mk4/HhLxPDFRTvF4nIFyQfmY1y+pd1eHD0rq7DEJAQTU7r2+/SbJxSFhSufW22j2Nx29P+m8QJu3
VUbjs5r8U5vf6w0rhIyRIcj3HupPLeQG4JYOJf8OgdeyxibayWwCw02eerQq6xeddznQvbNA6Va+
esptp+aLCiOGY8Ev0B8MALVpiFtWjo968dAlbtt/i+Jhlbd7cGVTo1DCVlRYOgujol1kTEWtuKHr
8IJJhgceHzOtG5jsr0p02xJeyDx95wF/F31HGvFaeQeNqrB6TbqEcH+tIiRuxgtDP4Zd79q2s4IA
0siHgf0j1V8inA6986jb7wot/cwwX/tdfmvp/kOGWTsEMwIDpQEDv2o9pPEBO1DM+dOH7e3yl0oC
1GEI3FR585phbfeEAajCl5W+1QN3ECVO9oNCETMxOfvWT3GUY4iO0c21mNrBMHT1gy3VBzmnaUwZ
NJyZTW87El7nbf0tAJBtOi0erMDVHUAGVIlMPIhdg84zbdY+roNaL+/N1tnB1L8UuPqtAVVrskpN
8GkKxjvFWQpa7ETTUVwQCuH+b81rA/N/4F1OLhrgKZ69aXqH2hzLuI9bGbBAOgYbDE0lZwAxBXO0
1XOkfhMg9838fmVjmrDqfSgf1fyxJ4GmJQNGkXEZe0TkeDkU074tRvqETM/TGdys29bdbtqE1KT8
GerJNvK0JZbzpV1hiNDvBlIIKdkmCUvWmPgrDB8gK3Zhiwza3Pb9vo7sK0tPMdaGF5oGJDdBVFg2
68B3I6Ardp3eeoruNjhh/Kq99HRtDzfNHQKkU4Jmb1W/HXV7Z7XyoU54H1mRbEDMwniWsP14GQtU
fesj8K+ql67yNlaKvvmenj3F4B2HzLpLYrFVbJSHgHC+2M5O5A9miUKcS9wMPNOHAWMhvuigev98
4F+8uY+2yVmqUCidKXS17A922zywmF16YHp6kzhUAwxBj6iB+N9OEX3a7+AaiEHMJeaywygpV3Fv
7+R6fAzsn5HjXzrez88vavruj65pyoL9lnquRqdEP2+CDUv0RUwQNEmURZF/kR39RX/7aPxZhlGP
7a4rE0p6haytmlF+EP4+U2lVJH6G0p3fKhTmd4pAadzsBXtiO0SXiXVZftl+9xeQ76MrUP/8hQDK
c5N3kF9IHmXEYa8OKX6Qco2SbO8JB9cFXSbzq54+CiFO55q9KlXZZbJjUxyQuvZQFWxVPi/Xr83S
lgFGsDCmMH4IJFcRD2P4RX6R3fXEo5wlLi0zw7/BfnXAfL8o6bFLNg5f4hZpxB2HZ8wh2YEAiFYe
yTKj6p+Fb2UCqF5ZyWN9l7OjjIG+KjGpsResdazSPb6FJOP4e9MVz5qvbwyz3eijvg+Kbh1IzzoK
8Vyzr5z8myi65eCH6zR9LEdrKWLccMWuro/e8Jg15Qq6kYMjVmmuqihapkBFKhLNpXet2Xub1ZQ1
bVmYR5x/ZfkUyy3pNdg2DdeAoYzVvc4xBMXj0iqeQYUkHm62fdNB5JZXqEDa1CJ4xCYvNU8BC2WP
46jP0ymTsPSkejFRBsq2IKp4jQOCxRihLgCNpMEZGtgXjdnvJB1F/0TqWNvJ0ZHXmFj1EbtieRnk
u3rwlgYpQpU8RK+l2wgQV8yxIG8w0ys7vYgXAN3wqObDQ9Tkq6oNdgBTIW09Wxphe7iLy31Bio1W
S6H/OvY/s9w/FBh9ygD9NC5GCC2q5hri6ICrzulrQInsOI7hZRWG7MbE7eyqQomYK+nK73GAC+yM
vuttfEOBNmXxqLG+9s+Rrl5k+U8tL7eJPaySdnL374vgPqzG51gQ/Jj4Bk1lzZFzWYTsONj06uy+
iy/U+AKhKHAnL9o4w3ctVdaDHN1azbsTvOlqsCoE8LjUIvERcdaKF5UqL/tsKxW3jVWsRq34Keps
20gjZ7ZnSz8gJMfu2hxTTVvDM+Egry+hKi06M70eMZML/EZV129E7pFASo4Y3n51GPeD5NlGWBAk
+botvsUkiNvJXglI0Roj0kjWIVUug/GiIXqsBv/BkJ6GqDo42bsV4Ko10lWvlesBX0ErnEs90PaN
r30PNTIQCDcc+V3qNLzHtNWqDbC1BY3WnyJ8W9DF2mLjwNfIUv06suQv6iAnijnqbE8p46jjlfEE
UUdH1vCu94OVZCMhCXDHjV8pHE6s5epsf4HWmqlAhMShiR9S2gwb9dHB1vr5RnGiLDLHcztjxiGF
SOqQy9vIp2FeP3x1fvx43VJnW4TlK6FOZlcc+vqi7e7YAb4Y+ER1a87ENR0tF5lFprwFD9F5I2Qw
IHI0O87kr7a3E8WGXwrh37ZPw8qSOh4NHixOjiJu6CFoki7bRyBLwughkN0hs1lnwqWj28vPn8Sp
xzxb57NRka1h+llV8KpZU2SIpw8EwOejn7hpc1iuHQdBOrY8Z9+Q6UR+6NUGAyoQOvHj8y/49dJ/
sCHPybmR16CkNTR2QHOYVupdWIWXcaF/V3yS9LTmDVlZG+XN6nqOt8ll6n2zK44kUyc8DHdQllZt
ATjMH7ZxwYlWzr87Zrpr8FtSvNtUnbKOouSQEU1/ccWnnvJMySabgy97RU+pEYehGVBWMPOjSO7i
4FkU3/y+gbLmP48guXSgH04M08eSQJo1C0mg6iqwdtaYkexcpqT0mklvERD4z6/t1LScVbtqL1Kg
y9nkEtEdsokM5Ac/H9mY5t9Hz2mW1Sk5ByutzpvQZNF1agxumfprpxE71RzcHFuapBSLOk9WgOuh
/EDjyPJHB4OQQlLbz7Z2JJaR+aJEKClzbU+1aeEFaFKjZW599yNW7viunEAlpDUVhTCDnqAyDmEB
C8qvwWnJIN28eFvbzVoLnmPvNTaKNf64bTHEj/nQb2Pkxkl4rVHMz2iz2jovnqcva8fNQtAPY/9d
7/VbukaTJdC+uCunpsdsJR9iJ/BLkPwHJclJgiTLHmAwzd6o5P6lX//Pt/6//Pf8+n9ucf3v/+bP
b3kxVKEfNLM//vsifKvyOv/Z/Pf03/7vP/vzP/378rXD+J7P/80f/4WR//rm1Wvz+scf8JWFzXDT
vlfDLX70pPk1PNc4/cv/3w//4/3XKPdD8f6vf7zlbdZMowHRzP7x10e7H5gjJm3qf/4+/l8fXr6m
/L9d9iN8/du/f3+tm3/9w7H+qSuKpUFM0E2TUhCzULxPn5j2P+nxoji2bOB/VuUpps7yqgn+9Q/N
+KchKzT1tAxdcwCY8FGdt9NH5j8tU+YvbdKwukKKWf3H/7muP57N/3tW/5G16XUeZg0ujw/nn6H9
Dd3v4SKOQ8fcBgDljKu6+0IL8/G46hzd71DzNNHoWevGCKCOkEAbngLV7M855BrqnN0fWVI8iD6z
1kEFeelWmKPsw/4c85+/Pb6/btPvt+XDacL4s7XDScfYbmPPXMOkqsebgkQXZDYtIlaVdZmegrpW
Nt7m8y87da9mc7I2ZTMSfmauYUvaGulEzQc3Mpj2y+fjfxi98WNmcZXlAG+MnMFct0qhXyiK0NM7
IUeyeRzsJutdyRpJVqRDWdx+/oWnftD0979FFYUtF501fSH1favf50FLnxK9boPwi2Bu2rj+trTz
i2YhF1BZITct+RoR15bYm4MGowfAlhocjTiYXNZt3AJ8rctssBZyoivlRs6Crtp+/gOVD8+qXIA6
+4VWWoM0GUgYUYIqYZXarqURncVaKTi8klWnZDBY0jEX0MzWrZrn1LckGtWl55zDuYJpr//tHiNR
SbvEENwCG2yaVuU/LYMC6ue/79QDnIVoOTOV/B6deYehtr6hrASH2rXRF6eJE6PPPYiJHYVmrVXG
OtbC8F1m/8DsHcbtF/HlqeFnIQW5CaMoA+x0SWN1j2zmOomA0Tpv5ZkbEqtEREWhlgZID2kc13Iv
dXj0ixzs4Vn3fu5MVJHo20MSsRrkehstB9PET16WTKXV519wYm2bm2yANQgjan3LTZO69G6tNC3b
Rw2cirxvpMCxbgY/x6f6+ZedehiztUeNBgnITQEbLCfmv67DOmge06aRfp43/vS9v02D2kZcLnqw
4WOupOvB17FU9mGMRO3z8T88rBiQq/8cH4yInrQqTZlzzruoLSpOwOtEDPhfyjDQnTO/ZraeaHru
2aKQLLdpWrXZZmaO6X6kntqvi7AR/Xnzeu5YLPOu9LQ+td1Cjcf7uBqCKw6Yzv1592q2aghyvIog
xnFVqQ/BvVZ0sff1ISchZtjgCj//lhNv1NzGGNh+EdtWYbtVog87KR3lK9rckPU7b/j56uGFg8zN
Md3WKkFWyFGvP5tjXnyxc526+llg0XZWbtkyuoEu4Qk0iZ/SikmyzmofZahza2MbatmQDJHt6nUX
8wwGG9hQLQ/hV4rbU9c/m8+xA8XK6bn7jgJDZ4eUKhPrKrJGcX3e/Z+++LcJbamAZIComa4D7OzR
suv6ug85spz5eGcTzUJR5siyYQHI0CGBN6NGjSqIUyGfN8V+yTp/u/4+HEqzUSvLjWu/0JFMqZ29
iFr4gl98wfQifhD7zE1xg08GPhU84tIbCsjiPjmU61QaO3PvN14ar3tfHbJvEEi0FxQGSIo+fzCn
Yp65Hy7pfc/KR8FSCBOw2AdSDVkP3Y1DWGc3IgLxlzXR2C3DwCzSTdyPmMtMXWj5XSc3ZvvF7z/x
Bs7tc4NnSpZNZxo3taR2pYXCcm0LOuAXv3KKnz64vXMfndE16PDU0nE1eawAfyhe16wNbxyTbeFo
1nDl12n+s5B0kW5JsGfGJe1H1exCtWw7+gYX+bzG3oZqzo4FdhYZRS5CMFiWB23EHJ33oqfoc946
OvfAJZVmKjTARX0lFcL1G4XEva/Z/o/Pb+SpxzSbx+hhTTuKfB3mQW8/G+xul7UsnZXN5d7MtmVU
+VkkSZaDYZGTzLJV7HRcwL2HV/v55Z+YZeZsnajDko52fWW7zSA8dQf0spK/94XCjAvUgHIwWl3k
V+pownEv0hFQ0udffOq+zeJ6TcAHjVVQ+aY98bmLUq1TGq7o0pkr+Nw8N+pjXLZmhRK5NJS1OXQT
Vjk/y1xjqHMXnek5ckYZZATF5zfuiN5hYVZF9MUadOLm/M1Lp8iBRGVkdCN1YpQ3SrTyhvwsYy7X
PtubOfXkthLmI/0sETTIAdJrH1vdWc/VmM1mxSwytOD+6PrW0Fy0QyazPZeBEp05/mxjDqK2KbRq
GF3JS52d2tEQwtNglp939bPZrBXQ25qY0RtPBViuWTWka8BU542u/bnn25k62p3FY5UavPOxhgLQ
jK2vnEinXprZVI5kqZKFV49uqYTJpobev+wM/SvOy4kDwtxhl3lY/kdFEq6QjHeOnXG30ZHtZW4j
rK8a3536BbPAWussQI2IYFyNiXvrNKARFCjs5x3H5yY7yoeaLkZTuLlumDvbMdpVNNCJ+qxnO3fb
KQ0gTnuMWtevE/0QJlhTCtrenDf4bMayUXtxrGiNW+aRhz3EUOulhRQqWJ03/mzSGp5fx9JImqfI
wp7mS7QTaj0vOW9S6bMpS35U6pQ2ajZV64v6ThOynVwZlY32/bzLn83aWAm70u9UqHXAfpZxYTwP
zpBtzht8NmmNSAKfYgOyLRP6hWh1qy5Kx/mKz3Tilf+b865AB0BTr447Lz1XKvFd5vRnkXAM6Nd/
rjdxMVaSVJt/XTqSJmj3nXnupc9nq2F7rR0o3doRJI3VafT67Bszt+HFcld4Sc3ofeQEIOzoOWCa
2HTOeqjaFA79dnoJdIMinyozuq6+lyjqsHj5Z2a2fqErfhs87tPEDn0Gd8Y2dRMLp3YQI10579Jn
c7VvNMtLhrhb05RVLHqlUwFoe815W5Q2m6tpQAOlXJPbddZN0OwgfG8jlIjnXfpsnoIQboo8EO06
jcEDmjR7gESgnjn4bJ7KnlFpQyA1a6uUs1Xdh691S9+h865c/fN9KWunj4iE2zUmH5SuUQgYtUL5
dN7os3lqaZHkhxLYYMtplYua8si1Z/lnNaw3/keH9tvr2Le6mtGbr3VHhRomLZ9t01hJjQSh+KzL
V50/bw5KSSdtC79z/zdnZ7KkJ65t4SciQg0SMOVvyMaZTtvpriaE7aqiEQLRSCCe/q6sOynr2JUR
xJk5TulXCjVbW2uvz8e6h8MUN/DlXNny41jzwVqlTQki66ZxspZzd5e1qMeYVesvx1oPjlY7lYZX
XthiyTjewNm7OebvjjUdrtTZt6hQjpaiqaNHbI9fPUsOpu9CDVHWNDqhwNgX7VqnZwux7aDgk3ys
48E67dUcTVlqAb1soIjp2uRNwlDAeKzxYJ3iWXg14CNGl77b/mw8/cyEvj/WdLBK02atIpzXvkCz
EHXsbIaNvp95dWzrDVVErhK2VvEEF9QsI1/iBftAPjc7PRZpsOBAtWPHSFeCNaqHaUepUPK9blDq
dGhsQr1QmTYjqsInWwg/+ZPWBl1Xr728/iaKCaVCWS/jxkR6KfDanz2kc0Ufuqg0n491PViibEHZ
OlRDmI51WeeoivmSpM2xT0qDNbrHQ9aWtbLFJBzPabp9haj8WIo3JG0DXbutDUfbUTs/x9ajjmI+
4tkl2D/04n/t6cNaltXCK2CxSpQhRW35poH9wLEt8UUK8u/giFID9ETEoosk2VvIVb+mk++ObS00
WKIRbAGxm2NMurp/N1TDtdT1wW4Hp2gMbye+Iad+GXZ3M63sPhbHRB7/ZIr/NdrGi0UOBnc7qWGT
MGxFP5XHnllDenbTLVttLTpt9McdstY2+XRo0ZDg1OyydoJdPD5iXKvvE5wRYDF7bJ8KOdV2dEAq
AaRaeBBSnne/gCRp+Xw+1vFgRfK+RFVkk8EgHDYVUHKrm6zMvhxrO4huVdfMMKhAnaJoEN1GRH6L
M7C3jjUenJqY2OMIDupS1C9OHGJGEVaWJa+ZK/9miyXBokxnlyyxcCixlB+m4Zwii32s28GKrKt6
jIFWWQqbQsyxcij66CifjzUerMkV7+/e9+V8obW5WTu87Y+8PeTcJVio6ZqsJSrq0HjaiSduzY8m
hvj+SMfp/+i6YuHJmGZgPWj+JND2Zt3RtoOliSqaBHw4irQxgvU3KG5t7+CfIQ+tHxpKuuo5dh3i
WUwUscscJICPnawPBVjQ6/18MmyZjcGoxcrfuF9QQR+XcjgzREDNoa0FasGff8CsOi7xVgMH6dh8
gyj3Mx4fPh77osHydJyTSXKMi7WVOI9WNSg3YcmhOIKGSq2pdqhEzaAwRlnhkx3I3YZyqoNzMVih
rQbiAmAm0AEUf+ggOETtXcIOjniwQoG6hebSOkCkTPcujrpTOx0yFoXuM4hnJxH1vuJ6LhgTcLLR
FNzvuP370OcMxVUeLwozfD5mCAzkV3hX3TWJ+HCs6WB9btNSqpRFU+EpcJ/dkIxXuJAcU0bQUFg1
gPqcOch3gPR7qRfeh8eEg7lxrOvBArWGzQqFQhPsGpCFymGFGt1Hjvj3x5oPlucaceyKscUXdf7P
GRHcNqffjzUdLM8FB09tJLx4YVD5fjPmlgALf6zp4Oh0ZaokvPumYndjDQxkBaJU1/841niwOBug
5edpUwAT14AQxv5Rg6v+302/jOr/PtHTUMW0RsgHO5NMRa2dAKM5ke3DKA2q8ltm/em/f+RlfH/1
I8EiFarfejUIWKaA6w1TqM+RUc+Hmg4VTBsUj51MygnrH6BeN080pw5GBcdaD1ZpxWoB1CRDx2P6
Wbuohy2y+XSs7eDGWcNdSk2knuF71MTABnMLx4Q+hRHP+dgPBOsUKJIqtWmHKblF7xrNnpvx2F0c
JLGfj9CuESMuzGgazM53C2nelsdcigUN7dBRp1jq0fkJZTQa9hApW97Ram0OKX1RQfBzx1niiHAN
ZmJJUNrrp7Hg8UHBGE2CZaq3Mlq2uZ5QS28IbA+S67hWx7LDNNRCoU7K2jjDkGN7vHeewRtiO7iG
guWZrVVn27GaiqSs+jyBPWA2AaB7aBaGSqcMs4RsDHZJdHBPnI6w7lmO9TtUL00NXifkGo3FLNPP
DZ3edWo8dImjoXKp3GKtKtNOhcTIAHGKIscRkOVj+2GoRlp4O0btALfhLqnH08TUOxtlx0LQUIpE
CO5ZvSBjUTUcPlkrEhUXSyJ5cGDinxdQ22ZQpbUe6ybzcIqzUr7vGrIf/KLB8nStkCW0dmOxZxM7
0Tl+xEl67PWchjIkG/XpILYB02XIYthj9KlXM8r5M7iVHZrr4ev/iDxWGlltCj616R8JMn3ApGp3
c6j10P4b4l+SVRuo2VVVwy+jR2quQI3beOyVgoZiJq8sLPU0bILgdwKIkluN/ttmyXrwShrKmeDw
SeI1i0wx1X6G/bOEY8xci+uh0QnlTAkMMlPiiClsJ8F6kVCtc9ytj+1ioZxp6aDvm3lvijlOqiWn
O1PflN9gM3Os98FZvTWTnNYNYzPU7QDbKf1x6+ghYQcV4WHNYFYUJRbjDqb4jQfU7grUfH1sVv7j
A/avvKXjjnvTraZoS7F/JkNZAUGXwgTh2MAEOwLHLiyYx2fN+nKcrwnYenEuykGOB3+A/byh4alP
Db1xGHk+r7fTlH6sx+5Y5p+GgqZEaQYF82SKBOjppprfrWr5cGxggkO7Kv3Ku64ai+SFMD2sNIc/
12vK3Zfd/BcBeyg0Wki0+Z2LocBagikKpC955KPkcqjrobf35CO80XdoXThvc0HNnepfUzH9I93+
VdeDlTQ2G+R1Kfx4nVQVvEt132I7SJpNneBYW6kbbfz6weq5u+Uzj2Sx1PUonlHiloxPcSbm6UOW
aHmj8C453LSqj2WedA2S8dU2pmTN97gdp49w5Abag/ixV9+Guo7g+4TAkp2pQK79khgLyFdHkSU7
SbxSb7d2jNK2YMlWx7fl0ALjTmGhKb5EUPb6K+XtnJwBJ0aba9cs+7UaM5DrSMd2e9WMbft5dpr3
f2xJHJdPC4D37feZinEs0p1lrpg2/L1ns+zi0hIn4H+bwDL8JH1S2ZuKDlUGO+cedWFk3NkHlsKs
yjE53ZpmnvaCDFkKCw7wyuOzm+JKXFwCg6+L6GrAS6rOaDB2XZYBPj81PMn10Ez0fu3LNrvtOF3i
YsdoryfBlQM1NdKPU+/gpBkDIL3nbTmV+4eOtkNyLAoJpTUTQNPOGTcU8Cy3n6Z03JFD7dNXXQx/
Pf1DcQ0wqwvU+dlQZMjl5YK1b+q9OlZzQ//xg/zXhkkwciJOzVD4wZT6PACsXmwjSA7HgstQXUP7
hu4Rb00hKy22C5t7AEOTSKjxfGj58iAEXPS4llG9DAXeB/5eTXwnovmYkJ7yYLs3FqSt0SdDUZMM
8p1lTjZgtLOW/X2s78Fu78S4c2eZKbox29M8GUaOp82UsWNP4DR8NF0TFMH3euqLZtqi77pd+Q9w
L9qDO2dwlOsttlJZPhRS1AOynRFwwDw7dhKGlAEeg5cIG0VTwDXprzJWwGY1x9ZryBZweIHcOoZ+
C1sCWt3dlYIeS4qH4kbhoMiCIbCBhTu8zcsoAxqho685oPzuIAwy1xOpuFR4rC4q1rY52KJ/y3Z6
PjQX4+AEb1HW7fqEDIX11jyiMLEBhnrRx+KyUNtYy4bYnsm5qCYVg7GXtah4scvXQ30PnctW03eU
wIcTlT00zm2CGd40zcGbzj+uZv/aIk2ylu1eIUDAC9B0gl5Nnky0kmNJvVBKthIUYgv4k6CMtuvu
JHdiyUFkk8eqByhLf44o57avIJMaMNl7m9zVPSd/4MbsjyWaQ9vgZNPjrmfEq0iUbbdlXAJFR5bk
2N4emlMx3tmsedkD2kZXp3kd4aSy6EMAWkFDQRmd6Gbhoz0Uke/5XzW07H/t2upjulIa2lJBlti3
datMIWTioluV9fREynUVr7xM/qZqj4buVChmLUvZpS+cC8qnZ6MaN5zKpGfmDDJV9Ixytscoyrr2
jBhRZYAO4zJ6rSMhhmNfP5TNzG3cD3FPdYEQ6DF5wUyP1SvOFr/Z6kLVTLXh1UVOQ1/MG9yCaQfj
fTi6rAcXXXDwonwZiO4WYfnqYSZ0inRbwSaj7mFlfmhHCnVzkvAdl62XyKFcaHmvmwrleH70CzkW
V4XKuZ3YCYXArC84p40CVaNd47xVsTt4/obqOTnviBsYfsBbBjX3bj+jqOHHodEJxXPdov2S2b0v
zNTP8Cfif+8L2GzHGg9eMqpxp/OsEl0g5L92TN0xdggaJGgondNRRKoVxirFErv5pKIYLzDr/v5Y
v4Noaqm7qaKr64sSjrEXWzOYBguAI461HoQOq5JN6hQHDlulQwUzuHS8qxPb1wfbD8KHONsGLnui
i0T0LSx80xsVg7ByqPOhZGwyfVWVWdMXIE6tb+ZJA2G5tO7df7f+MsC/uKOHurFsVQBcUpzA3R6P
CH3IXGWXjtBhuEhEt/2xYD/UkIF1VKaSV0NBLF/gIQYA6sscItlrjra/2TJJkGvQUTOPLmuwGwv2
wS7kfUXLY5E+CeYmzCWWlEzoO/Jf4txMSOXvFsZo//0Bftfxl3//V4DVYzJGCqrAC02m8r3zkfnQ
1+JYNRMNZWRd01NL2Ny9bDbpO6O5KJZGpOdjfWc/990gu0BK3Xd4DEdWYhhTkCCq5uDABIvW+gVW
gb7poBCAhRMADGb8ChwWuATHOh8sWhjSgPmwwMFwn5LvyB096KT+fKRpEqrJYkfwWo0KQRStDmWb
A/Pr/lo5UFXHmg+i2gZ5hL4uX4bdpCXeNub0VkthD013EgrKBtbabZ/Q+bKqkXaizORwOTm2FZNQ
UpbJPfFiRv6Nrgtga30DPQIc0/vWHbqEklBSlrq1NIg9u4LCx/IMvgx5GlDP9/7Y0Aer1csGN/11
jM4VrbbhriWUPDJmxGts6H9SQ/+7H5NQWCZjzjYpLaaOtEK/HeHAaG8a5cbpiquSZWBDx3I+j4Dc
D28iMBL2NyZpR/2VUR5frWT7bRJHXgBKWFq4K/hIqbe6Fxs76XH0zWmv6nL/PpS+sdfeIMoE0aLd
fnAdx/fOtMudb2p35aVd0QQ8MOqc6Cben2uK+pZ36sWnAtS0FNQsXKngQU/0tJ5qAuXnY2vqaD/j
/z3DdZ6BsPBKxPTrM4qkwQZMyiypmBnhNr1xJc/1Mk5jk7sJqczbZkW90CuXil9vxSR0P4N+cmQv
hc+XqqTtowMW8A1rGEgTx+ZOsKENkRIDsrCqYBv5S7LxXUarp2NNB3sZbp1eR3JVBd+h5+1YfMuG
WbzS75cj9BdTMpTeWRvpap83BUoMPEFup3nv4Kbqoa44rwi5q1uZya4+lM0gabC30TETMnZCFZGJ
5CVWa3fdTVd9PDROoRiv9qXFbZGrwg0xrJ7L/fPSstfG6XfTNAhBKKkaqyYLilpnmw9Qb8dv07ra
vm0tjV7JJP3uUwTbD+QJlXWyqy5Vsyh1tWKjUIcBDwriIQiTUHQfy/uQ0CCsqpHdKKcOf0zPIgjd
5GdsRAcPsJT9HDdEMBzBVb1XBcWD2cLXK2hKr2zQv/sIwSJLOLScO2pwz6oak+U262YgfNIML/Oy
ch05pC4gabDeBNqWTZNEsOmAkSBq3asv2ZgcK20loZBu9hms6f3UFkkilis010DY1fTYZYUkwQpz
DZKF3IKt18RpfDXOw48/aw5lLkgS3D+JNLTrEjDtqWvuSMnzeJDHxjz0APOcdPOwoOl9B6o0G6+6
YYcyIjCl/Xk+ehihNXOmyrMCsycR0f0IWMGhHSfU0EFWiEGSTXk2LbgW7TwvRST4h2ON85/7XYoE
dC8eYbLDo/tiDByafdbF12OtB6uUZGoqBYmaImlmcw/V6+ex8sfMYUmooatkUkWO2aboPOuuNlv6
GzJ2x6SoJDQTi/yGhz3g04umbcezqdM3UTLNl0PjEsrothZULvBYs/Oi42a7AqT+0UxKHcuekVBK
Vw/ZMnZxn517B/BlNxQteIbHeh6sTl9vW6UrBDggbIB8ZYEC3Dvxys77m+gpVNI5qPN3VPhhEc1u
yKEaAzgEjsLHeh6s0B0mPbNbDJgbqfbApJhhzMupz44J0ogMDtZMe9RcKJGh0GrYWZ525XQ/bKo5
VgdJQmMvK/uyT0YOtuwLHVe9gwrglZH55znzF+FZqKWL5Y5SjL6qC+oj7u5JowUKjCp4eT7DKQkw
ZJHtPE9Gp8VFIp+8nsZFCQeHTCP9dbQZGS+7oRX7phPBXFGmvEkO5chJKLoBVhnUKevmS9/L7gQv
XHhMxOUxHwUiglO4yxa+81TMlybZpqsoFzgWR0DOHZpyoYKQr4zvnVrmC191DQ3H8oyCzddc/H+z
WEJVD6AJMOFJ/AwYCt0BeFLTKVEHd79Q1COUlREfMeq7hgHEuvi/yQS8zrFhCaLcaDd6LDtuLxX0
+OdsresTYSgOO9Z6uM4hrC4bh606Mez7rPkHXbNjBZskFG1u0UhhArO83N2npboFdia1l3oGAOF8
qPOharNvmkWmFEDmbaolTkvf2v5UC0n5Kxfh38yaULY5LcrurjT2YofaXDRgkWeTxYe0iSRUbeL+
ILjh2l7oiwndKkDm03FySOwPI9KfIxWTuHguFzTuLIzEO4D4ABxmxyShJDShi2sLawbb2wtrqTlx
RcEl77vvh75qqNkcVJoSwsvl4hiwQGkEbPW4xeRYkBVqNisIn0kc8eUyQOaVD2qqwFnjy6djfQ8C
xHg1hlMJ8F+U4a0pVnt1abw4ODDs52/aTCsd8G6/XGCYyp56vanvEsz2YzF5KIGpNVLKg4ntpSET
AVCelZeyhIzuvwfmZT/5xaEZqmA6qkamwEi7yhLQ66fa6kZfPRCD0zWeDE7B//6Z3yzYUBFTOl7G
tMUfAQvu6OyYqE79BvDvsdaDu66py2RZgGy/VBXY5inkMKds8H8eazw4XFWLwxt6xuliNuNPjR7b
86zLY3tNqIjJTEwWLcR0cQrYal2nYMTxbD+22YSSRK+5lPu0Tpel3sGMn9XHnbbi2CcNBYl7DfDm
gGzkxaR1ctIdmG+QpB4T5pNQkdiDILUkaWkukY6mU7ubHhxpf8y5iYR6xDKOu4m20lyaZaxPu9Dd
KYVz/bHjLxQjWuqRcp6q9Nq2/f68E7MB4d6/ZiX/m6UUyhFLvq7UQqx8ERNFPcrLHm8YfS1397vW
g70MhBukq32WXeMIqXMX/RhAqj60kEJ9lqKMluBnJFf4fJVd7nbIZJd6m78caz5Yp+Ad8WEnQD8L
o3sIEdtN1m8k7fr02FoNNVpmTi0CJ5Nds5nmbcbuwGQ/dviF8iwYcY2LZ2haxwhWXx7++2PKWBJq
s8BnaMo6GbPr/mJ9pFbgfeM6XY/tvKE2qyVdvex+iM9w4brpJ/NE5DE3QRIKs3DLwaVG6/gsIfhp
++hN3DfvDk2V/xFlwUaonngfn5m0mhax6VB3Xa/afjzWfhBt9IaObWeH5BoPdIOFejzHdy+leq/5
Cb4Ei784tENwYBOBRpeupbxqE803S+mcfpwTUlUX1Kkm5W2l97V+WPby1cv1b7aFUGgkfdzroZ+7
C8m+tPGzdMcmfqgvEh132zyjXd68TyH+acTBREOoLgLOmmVlkyRX2W8E7MPMkYd5ytRrBuK/Ed4R
+vJx/qVXgCCfLVi3yRWFKVU+gg633Os1GqCYnSczFitzLYqnQWdiT9vMFlD5TBuB8Bltw2tWpL/G
FwsSqj2S1nPpQEW56jSrAaTNeg/0JcX//vJ0kZ/ioc/wL31Me1k0pn1u9+aZ2o6Lm3JubA3ifFVf
YHP15+Y4PDDzJdmX124j9P8xY7+aqUFklnhW9q4dO1wvt7XfTrRrOmYuSmGr7q51uakuHwcNxlHe
8xEB4dZ6gN9vh87IWl+RjWmVzrtdOX9blz4qv3G+Qk3ZEwjyVc5bv68raPMY8DdKArT94OZypfJ2
i+JkBAEWVPCoyQnPGl7lEzCwiJ4HifWei2wcqm9mqjUgz7FKGn3LdwWP8LNHFiipzn5063RSnrfb
B/gOrq7JhQIXCt7wvtlAC6SZjWScZx48AXVDjZLgJWgkuhedoxils+jgnAz9R8M0Lhxt0qZ/a6Px
z5MdY3eWKFbgucUIqZNzK2uK3dsNqC5F+Nx/G5DpT2y+TZQAgStSWdVf+yZW2Q9dWdChUP27D5PO
YRHX+i8vEsYbs2u/5T2cxubTujYzVecE1bblBYzljV0iVm7zqUyxPWUnwL49QLTM7YLc09TJ7NoI
u2uU+4F6eAO0RH9KpHHyoSW2Sc+k4Ss/1YkE5nJLdXpONVyT822s5NhDltsOdXVeMtzLkxPSals1
oGdjPyWAU8sExUauKco4wV0DB5DU9g5fa6hBWUxxHQBZPer02eqe/TEuWp5Xv2/JD9vsnl/NNAj1
uE8slZ9qcJeTR76UnL/Zyzq11bnbUdgUX7PVUtho7DKx3QPKelJ8L9M0Bp2ryJ5V9kpghY0QXpNh
Vzde8m39Pqa6GarT4PCCcJugQjZ7pluyzf7U9THwc1UavXiHdrbr1wilTzu0rbBdSqyzF49vOQy3
TCD7ym6l6tM6V1JlV6mA4BzktmrQ2YWPZvdyHXHzPbGzuoAizvdHOVS2fd42VvUppsPA7LXlYt5O
Q1XHDNbCte/OSF3V6dd04f1wn207cnu1IHYDaNkseAHKs1QkDGH3snDOT5ngvH1HVTrJK1x51Hbf
s5XiKYQsMOTboU1YHLDaNfGzXKBzlXDmI539zroIhVaTS2LzIRGapue6nEX7HemttMOi0fHgznMr
hvkRTOlKPkPTN+pr6xPUlmUDGcTdLiKm3tB6VfufTd8NFmVWUzTEjyMWbX3pTe3ZrdG0HT/XkU4J
w5moKinyRMeZeSTLouj3uC3L1OdllemqWFfnxB2Zmnj40q7SixNACQQWBtXKaQY/cCG7H+WyVqrK
1ajS74LL0XyGJcFen/AkiYAHRRKDf0D1y5ziPx6i+MfQTm6/1cx4/6x2QunJ1FhJP9oY0/ymUmx/
XDJSXQkb0/ZtOtlEXkjamPr9qOptf1pRHcEiyApgNgF4Nuyr5e28Ln3/t8JzX33fypEDPTq0XVmM
QLpN93bMEnZqYx6zr6lkcfYnXVX5CN+B6A5vj/sP1IXovF1Fda7gKhWdt2ZP1zuAR9x+A8cp/qXL
mjg7mw4FrO8SX3f9I63Kht6uQ2P9JRrrdrvJ/ERkkchNkc9Elqp8X49ZZU7GLxGMNFuSzahA0RL0
R7fPYnqYyb6QW26k6T6C9lIOb63IkvpKajUk52VrHfbOVaRTfYUsnk4PY+bkjw5GEv2pRGpvfVtv
ZMJWUg/bepFiWKbqTPDE6e5VC1fsa1lZg9qUKHHVc53OWXyrjTFAD5fRJL/XddaaU9XPamlBgacl
AbAq5tvt3Ol5OS8rI9F5mXsGCHy3r2C7Lxl6cBakovDA3NCLJqrmKW+3aO4v/YuPUw4XxF09jiuq
GS/CTOsfjPhVgslXAQx6Aj9EPiDGrv4qsYSTU9vVTJ+kXsXw2Y+AesIVS2v45OVcAWt+uy4ofn72
gBpOZV6PS7Jhv9/NOgx5uyC2W3M8k7j5x2odF5/AbZlwIChYHGXvO7Ty8iHNYqeLyCSexy/9yrTI
UdLbi6LLaKYuzlW880A+L+l+v24zmOL5BhxZdkNKj4sFyh/r+nYGmi/Kd0DWow9SqImd61ja6DwT
R7Nz4ve9/TSRnbc3btnXrLB6iMrzuLLSv+Egvj0ROrfNBzwOMK/ypuuW7ArUQLXcZcBC60eP1FV6
jVWD824pSzFCBR/X2xtdkVadhn2iyyk2UxKhHGWay2ZFyeU+0/cLURo1Nn28LE/NRhJ2M0Bn0D4O
sEdsxtz5GNQlmNHn4zpl9JbybF7einmM+m+s2UCwlx2fMcf6Wnf1n7xLd8wEDZ+/+TJUaeOu+Mu2
9iK0iuePUrm6vJurpuW3qI2W3YOdGEBtF2xHnTyDr8XLv3b4a8MIf65bcTMPTVVB+Y3yJcyRFOZb
d3W7eHNjWs2hqGZQWBMA5oHKzN3ie/YBv5l+crRetj86kAZgNZCxeohPIzw7q1OE/ak8bUAsf2iZ
XPhNmhlU6om+h8JZuymNTt7YBRzCaVg31AW5hJ7wCpXWT+iuEG+31VfNTdSzGM+NTaki+6z1PvR3
qHAAEB6X1H37gVNj7hWMdQmh716e94CD5/WY7A87yWINFL3efXmbtvj0cCeWoNS9WbEhj2+BTJmn
W7LU2XKzLTITLyf3VsNIosIwznO+ZFjlBCaH1W6r09is3r/j2dZlOeh3qbwmscb+liu+ttNbstB0
/LZPs4nbvFvcJm59zMn2GGP211/aeQO3CH8kH8q3Ci8e6/tUYRDvdtZO27nnViw3OP8jU2FwmXaX
dU+StULwtAw7PuZUuatbVaQ/JtQv+slhzNzd2EJL/LZ1Td2c4rYe5i+bSZj4qlniU51vDu7mBiPF
u+rPHka75Amogzj7NsQyU3+M3agYLuVw0eQn3bI2udHJMnvEbzVJ5ZCPkfU4CrsNxweiPfgMy0i4
5DzD2WPwEHYm0XegCHx8IjjU29vdjuo5sZjfF0XWTp6abcezmk76+LNgENOcuE/L9oQERpwAozkk
tmBdIqTL+Ub0+GjqsUadOoXnKy4fbTc8cG3WqMsl6ke/tcO4bFcBsrx7S3sywbQZj/PZc5z2a311
HfBKTyOr+Zd0BhroPMcl8kdpEy3y0femxKVjalf2Fo+WvH/fqWTeQXjvxwEbZoy1gaIBqBvTQsF5
d3oodZeZ7ZTGcfXkIZeKTptstHs/7+uIKnoUS7P1BO/LUp2SjDbmrZqRmMxrXXXjhXsUY3dXFNjS
S1ryvj9PpGT4Ek3d0YfYmhf8r5xfgp8Uety6OmWpE+ys7UiozdW++c9t2sFqK981Sv6eDUpz+adq
BqJ86i0irlNdtdEJGG6X+BN2d5cnq+TLZ2bhZnFTydXgvE82gjCdo+rbLLnncbTcNugCeWeHfklO
TMjxrHxt+0JtWOpfBZlWd2WJ6ihwNhN88mjc8PTMO2jK85nT/ZrhMFqXfBJlOz9a6OCy/qSlTro3
ai7929S/UHP3aef3c5oqckmBPdpwjCLkOE97jG1/7VxU3SrZi+XZdiV17/vJ0hPeMkb2h+/K1Z3K
tY5vEK4BtapQYzTgMTWftra+qRcDv5QYxfg4bPlp35fM5AMIWvK8TITdVIgHPq864fcV/Ld0LrN2
nE81ZbKC0S9uasMQt/IuXSv/Z4yirvaBYenoYm/nPXsYIzY9kRW+wLgC8eVNJVO2I3ai8fTkIgOt
97IlJwnvgQe8u6DC3ySaw8IeNbwPfkrZx2GNqotirVS51tty71SXva1WYBfOCtP4JDa7nlhdNjdx
HGdvrKz8XUW37g9fufZDxrvp1BD5rhOT/ijarM/yipgZWiXbKTXmG2mydc4rRLv+6oEc9DfSseqT
pJu5W1qfZmdMZ3nSu923az+14s5Dixp/XKM0+VB1K4eXP+7USXRT6sStXV5i5qbwVvA1+bNZSr98
FEJKn7tGbyn0v9St/ty8mEjcdn7b4bWTTtQb4JjHcWa4xzR8aM+VdDS6czRGKTOK4ldyN9W0zB7n
aJuXq4M5BPm0y47JU+Zjt9zb2IjqD0SueryIhUXsxjSmid+0m+tACK561+E6bqb0E7edIW9Hbrm5
wH3D9/CxmGV9O0Qu675GNQDU7Un4RjRnMrf1klvRIBTNFvt/nH3ZjuQ4tuSvNOpdPdooioNb/aDN
d499yXgRcomkdpEiKUr6+jGv6Tv3ds5U96CBSqACHu7hLhfJc8zsmNE6nTrUKDYpAycIumQlq6m/
LzEJ5Hlexnn7hiQzi3Ko0jHB3d1hbRGRNBinanJYL5X+boq7unlYPABG+TiEQV9oin0nQ0fD6UHe
VMW5pL0f3GHkqCEniK4DL/PYQtjBw1DZ8rOGgr+/M0rHwk1XxufqqKQK3CiBT0wMGnNr/G59QGtM
fXTB0N9uJwA7CvtCNVDrXUSPJfnUolm1X1rSskOIkHY0yL2lXzwVtM5HDyIUbfIyEiRngrmoUtwd
KJaS0szY3dVklmzu+RS/RTCC0K+xxd7+rpRkfpMRKh2cV+VAnPkpslsDUMbxfRokWpdTn7Iy6Pyr
2uJl/RnCI6L7MdWY9cvjBvGTj2tXLQwuFWSc7hEMTtolH2ZYAu9Y7fjjfYRVhh3RDSYZY3uqFgqE
uRqAAe2bwK3sPmir1u2zcJtQAiRdFEUc2QEj+g9UfI1M11ncahFk/2j70Ohp4nbHWt5Or51yxrkY
G0ezg1LMEHxjG7NTJv1umT9aRjCzH1UtUx/athJIFnd7J2Wt8U615GWUShDW+rw2TcjxldAaM54K
1Ew6iVmiKJURXIJezRayGPYOsjyP3Ac6VS7xowz8FWiPJtsm7tau65IJGa8JRua4CRBKFzdjsdqY
rClHLK45bIFCg1YxA6RJ29ERiTbaqgfqWVr9nJGHE+db67pVFtnbuZpwhWCS/Rb15NuKdMW6SYLR
YeURGd5hFKaq2xoH9ejqOrtlwx28w4nv0aPGZt98ZVtdZTjjw/Ju9NWU147cDGQzTukcUN8GOnUB
PqvEibUsU3hyBS/BrCFanG3FxYFVtxMDV0t7sAQexzrFiST6VwLexy2aqhp0JhxS23xeMP2Cps8B
ALnRyquvcWNdNMz12l4xPGAOXVlHA1ZkaY6jC6Djwnyu/YMpdfcRo1ix16G16qglHboqi9d1SQnB
xgEohpcf8Epp6oz32DvrZmovWrso4DaY19hDR+MqFduKMBuMDLn7mk5Bd5E6UN1lKo06GSHG5qs/
LXGbj3E7PaPpDPLeCTBohPcTxYd1o0ix65bQvhI42HxOfuQizB6eLTVuYtQZSWdpXwSIKjepRHk/
pjG0KzPyFOMFlAD2TZVKOS1pZ9AxorARbEkxJrXyxKtw88q19btUQF2FyQOY0viXkQ0a8Ip2NtYf
qZ1J9b7YWW7nLVzW5gXeMKN/7qPa1CrVwSzq0xhDewXfvWXJ3KgBAFrO4Z2P3MtsHunSwPWiROTy
gHOePnhVgOa1VGiNkgh5icetKZ0FmlTZbVkLnprwpNSYPPteDshzOfgtSuekhLNI/DlqgBA4s1Dz
I89xcSEq2jS2t4sTs1E/gdHyp7PFNH93N1nkjF5DA5OlNI4nYe96EI7fwm1w4F7Eia7eqpFjIK3V
QnTQ2vXhc+8zXSdI3a0S2yKHBB0z8hax983irarRIwKRU0WrzOol2COWsk42IHcka2lUVd1ptRRt
ZoIZLu8DBfYQpCMa0fluFXyzD66QDn23pRzMnZlrVh/jivG+zntTtvVh5tXiVdhvffKztagmP9qV
WxTYGxNwom5Hub0AZ+2h6ZnRkPdLsuAsn/ZLoyxWti9f/aAKCvAo3gkWAzhIYgIb8WSwkaEvWA+2
y1mlK7jrxN6wnG1shvaL7dHAJtMEjO3iOX40fIqGsTZrx3Lynx1/6+fr6qIruZYjUtQeYgBQ/h9t
t7kKFQTDTzIoRveLxzs3DUOYUZ9xkHEc1nwhvs3KiC6xSJFDBWltunmQgz3NcA5yjxFckNwTbiza
Hk0UhAKxeO4yXJgAHJVEIrDwEhfV9OmSoK6u/lYOUNiVbjvsYeru+PeYKaTRmCIhabPgRoZVFDaA
e1wB4Y3oU4DHxHwbbK8chAduOj44HbrGd7frJUr3CPVd5k1MNBjURJ3ZXw1gkjbF7IFWJoFhjuef
3MgnqKGJdoZ9DQ3C/M36K1P4VFGpd5bXsc0mIkSbd0EQy8xHWotuEzn1a1Wg6O3YqQxhHgZhYneL
zkKS2Jg1Vc2WY6khWk8x5cMZyeAj4Cp4jpc9uF7QhCM/RvMSbNiatQj32CdHMNkSR1gCuMlrEwxT
bk0m+8F0RbgYT37SmrSdgxLJC3WALFg4zfwUbd9h1qkFe6RVOvc4DsPU6Sa2i3zhr8uh9eIgfoWf
cq/Pt3tuEfjgddiEaeMtwXhHaN0tbw4+DXOSytPBaIqb0zPq7jne5vBqbo3CqXTGdsEZAy0pzJfW
kvO7tfcUarLJBJE7oydDa05TQMoERbmrejZ8r1ds2ZAarbR3Pyc9O7IwMH5FXYhlDtgcSS7jdFRs
NPEdqZqZ40SMm+1HWwF0/WgaO7ZFyMPBsbi6IhiQUxxN9UOIqgZHg89oSAqBrV1+ViIkNk60x+Bk
bGlo4mcPMESNaBTAnBo0SWjaV+GY0bkfOXDth/lWj2NsfY07P6WzhOcvRsrE1B2qHvA+bpJQBMVE
Ud9FOTIGjTxhOo4Tm26AykcU9PVEa5pBxKXjkxUAzM8oIuLo3JowVE9D17TTkfLAjgfHIEf8A6xL
6aagsyIMvIy9Y5KO+tY5jy4cbB4co0z97mzI7EsZCoAhX00fT9daaQyB9MSl8/PWQWGVxq4Cll0H
3QCDlIk7+nscKVE+B1ZVqT/A+7+Zt6OzIdp6Qr80Vt3BCh6sCcqMBmAFXbTZryCWgv0EMNHuujba
3FeAJ4Qc6xaERyrcHuR4jllbd4pvZ/iGFv4GHDiFnHzfpEHUN06CNXeJhFpDUCoEHgmF60F2LIva
8QBrRwOQ7DXpED8WJ6tcBMmmipJwrxfDtr0IF8cdYHfmW8MAXXDkiI2Gec2ZeJNSr0TBcfyT8tD0
ZxcQIC06Uhn2ZC0Q6KzjccMxuQdp5X09DF10Knk3tE82xoU5rX7cqqNrEDdzmfFefaR9rxu5bwzt
+XFpwCO+oJ6tyzl1TbTWMmvGuAc6F8K/rHZTg8UsnBQGENEqMtAdNGZFC2Hrzd6XfoH/nqu8lDHY
N/Z5D8RbmQPt7YQLq2kjpvtlwkUDNYQ7AYHfPmXrU4DLjsEjRqp2ewFIXC7FjJVcsG2jZ/QKkXPy
nZKB2YpcOLv5N7Yi9nduE0Vi1zZUkvPWjZhK9vx11F9sbRicC1oD/4hCI8R5rRLPRoSCyvEhSHKl
iuc0Qv+mPvo5jP37ESYcyi9uNqgeWreFIPg8njY2NynrrW2ztZ9uaWtaRVcyleFwCDHlavdyECbI
+LyK4ewruKwACXJBK43rRE1RA6v0Ekd5nlOAitF11sWcoboWUgmaREFfB18XioT1U7nxZnmEXUGo
ATFW5bT9CAYS8G+iHd3u4AYYzzu4ALfkBRP1k37uYNdcvYwDCZezFzpq/blK0ojzunJHAcdY/DhF
BQNwHDCaAYRcKwUhnNThxbi9sqleEap5mPAWmsxsvt+m0I1HoAbD8Kb2m+OCQWh57Wak5r64tuXq
MunNG44UkXCoC/AJS8wBML0iNV3RsPkGNMMJsobEjlCwGkUhlqoBd3ufA3tvAQ5gI711M/ZWjzBn
moN0dRxvwmKJ5YRRAkFuV5AJdOU8cSfC7hSdOwej+DWtf5jb+fiDGlgLYM6a8IMcGUoRF/td9xRM
k6+x9jjppU5ErDBxjE4aIUq0cms3C3ziQHoScFle/YpqW2AbhU/g3A31/KmbRSzncaM9eUMxEIVL
0sjGHNeVbstbTHsx3+HU5sFeoVxJejieyARBOfyGCYplxpkLnuYexTGjR1VBhX8FHtxjGBzRABs6
eNmiOScIdQyJ/ophSxknGLrxbb5EogU4McnqEWywx7N5RmDxYwPVH85F5E/A15DNccleqXAZhK+D
C9h+3g3lJEed1JiFC5MxBl0apKD4JvOJfpkDo0Jf6uqvaMq22kkiDcK4SUCylxpQSTdiEiKBgbuw
vFgw0ojgnGEJo+oLpo9XMyXGIuBF7nq0HHWTWglvbXtEP7wQL5uCCox19s/VJNH/W+3xq98IB/C4
1M5EixHBjl1WQ1J9gY5KpjieAaoDYY7/xcj4n+hKfg3umqRaVRgEUYHZaEmf9DqWJhMcZQ0GXFH5
py4m4TsUIcs6/ItBzj8RlvwxzPHfVBQNpDLYPHxSRDHiCTQcOHIJBOVffKA/e/VfhDgC4WaKVoyA
D+2/tZP3amNR/gvl7J+99i9KOVRlshe8JMWKBISkmtZDDV3Fv/niv+gmtOfpYTQRKYCs5KAH6qT0
0E//8xvqz975L0q5cplrTVgdFdx1FLbwuUSfh83+33r1X21a/FYE4LxxXdAZwKZUMwTubePTP3/x
P7lDf3VpiSavt2JpcLtUlPk/1FD3NnWj1UfESuz3IhEGwtQ9JPZE/FtJZZhS/EedTxVzS2FfQQok
Q5K3UE7q2nhAA/74QP/j+/I/+ed4/7+1MOpv/4Gfv49inWpe6V9+/Nvz2OO//7g95//8zj8+42+7
z/H6tf9Uv/7SPzwHr/v3v5t91V//4YcchY5eH8zntD5+KtPpP14f7/D2m/+/D/7l849XeV7F5++/
fQdKp2+vBuOt4be/P3T48ftvUAH9t+/09vp/f/D2AX7/7bROfN2U/vp/P+nzq9K//xa7f/V9Rmjk
eZi6ZmAnfvuL/bw9ErG/+lHIQsLQesQRvanGBiQsVr//FgZ4KIoZw3P+8yE1mttDAfurR4H3UehM
Sey70J/+54f/h6/nv76uvwymvx/rQSs82/vDfOy/NE0Ri2kQUxfbYRTHcNRzf9kAVmdoQWmH1V5N
07AktN62vC47B9ZNvr8PhAIUG6Hivi56M3ucYPZA0YLl4H6cPQ4PcYKxaPejE75z13FV30Me+xRV
3oZTPnRkrhvpHXTn2yBBeLW+NGgIfoKD8LoEW1mZkaELP+e5Uz3SrXunMAYARTusVKSgQWee9ouc
dv0SvMp4hXIC1q71PXjsAfk4OLJ0wsohfOchK79jE3aOzQwQJKlVCHyezE55N/Sel4C/3CpAgnBG
G/kedHJcmK670rGCrmzUxH8TdRN+enXNd8pWA3C0HqKYhS0HudCpSyN4YuSbotFDXwGNZbV/M8al
CnjJrA4oXOP3OLJAD8VkknruxN5FpLfOUNEjzxhZZ9UzAax2dBHPDEmRld9VD5JkwnA1qLbqbq02
mqJt8wGxbcMejN03ICQNTnCxZbgBK5zGTV1AeJSEKmoKQ5uzG6zg/Lo5B2MyJw2P3rTzXcn+Lo4X
VFqkMx9Ox5wMZh5RghpNp8byDwXjimu9Xbxwz6fo0wLHS2XjPa6l+ID3yLvQkD45fg8+DGxtVN0Y
F1Oj0Rxoky5xlG8DvAthQbIAZpy+WSZSDOwgVZ3KRDRj96VGjQjGKXZ2cVVfiAigHwCQ2w79aYqA
XtFWrq+hNrARJPng37Qy2z7qA1xFm4fuuu+geUmhWDmiSA2Pw8B/WKuzuQHc2JqSwPkEUb9NXq3t
TnWxc5YY2E+d1eL8GjcUg8DP1h6t4fRgfDXuQSd8NYKBGwyBxClGYHIC160gKFli+nXf2uqdUfcV
o10IhpYgVHuwhvG+dIM8qkovbZreHmDTgswxrC+zR7SMk0PNQ5NlQqZH2oI0+C5iFyQBWpc16SMX
t8ADaE5YLdhg1/hojBgDJRJiRio06A7GbjJZv3pTDr4BN0SIgnlXkj5+Vm5X59vso2kI28cNQ0oY
eZhxwaRtvncVmAoCIg5m042DMBEIrhyCtGlMz9bBCTjQYw1frsRdgziHSf9cAJEHy9b21ZwPAbnY
KQSt4K/v0Iosu8Uuh5oNCVlHVZQgHw+krPU19rHE0DiXr4YH/ZsmjwT0y45OutnxLmJPM8RqSQTZ
1pr1cT3dCzySi9bKQxC2cJFHa3rTG8zTy4YsxWY24BTcYUi93usKHQlznBrP+0nLmR8at0wNFIL7
EcGzd27lLhlgETCzGm0MIMbmQbhSHH0M8qaxZcFXhzZD5ojltPje2Tdk2Leqf7Tc61KJDvNQKhld
mFtyjJCKfTdgC8E86YWMHYNXnHZfwG46SdNL9ZXwJmk6kmIuVEIHSTM/MOlm2HVy1xv7T/cOGh+I
kK7t6kBx0AxjHreCJUt31w39T+VUY4JGY8PdT7DbwCabu/alWRc3FTLDlrMe8E6Xi2XjW607yGmg
yOoa+YVD5Z/203xUtn7yDC4kn/2sETMUe8uxWuMDxrnzrjtvtHxYbHMF23dUhuYBr16BP5FE9ra8
rt6S1k31US+cpYiSHpO+E691M2dB1B01UE4H4GOTINOyvUB7t+1Bwe3qDpszsjnwrt0vUST5qTF1
8xhAsgDzOCx3qsFkT00Gt3rQ7o13ntngn24awkyHcQ4afFdu6IZ7d1OQcACohsHCMvMeam2Rj06d
rb4joN6o+p0TepmFMCFz4TOT+PGw7zsoO7QrEndbqr3rPjta1XsYm23YDepjMG3vwnVkNmA+cifh
3Jiolby7tXmL4DGy0k5kUQgkxmMddj/QNA6UPydniLakN+pLK9UXxHZLdKT+mnUERkaxb5NgnZc0
qEO1t5Y/Boj23ptwkncb5aexbfOqmiCxZHH8DOP2tx5mp2dKpofFfXfG24YIN1ilxZy48XqEVGiH
AZPci+OL0/RpMDk4ZlgE4YcgKRpgeClCC7fijxQCOTfXcDb62CNRAJDLh9/ZGmtO5qC2VjABQn+s
PuLewtj7CTFV8LE4XpRAkHiIJGlTV83vzCthq9WSjxh5u7FTuqCsBvddRCc4Zzp3S9SvuIEr8Ui8
nWXDMdI/kXmvXrE6sBHW0XpdwONlUFtAWdCoA1WE74iyO+6yEmebvELbd7+tTTb0onwZWfBCWdsc
lCBL5pNWZc0c0LfStadNtWvi1fytss4pWoa8DMHpzpAZZ6U087E1whZKSD+Ffom89NMS3gc67O+h
woKvORDv0kHoZ6jhir8Cipha/S7dEswozrwQHqP0MEdRXoWdvn15F15SSLgYbP2RVGkB6kNGhsFK
ta8l9WClVekd6Nm0rWGxUEGUhNa3ManHe2iQRrqLhXjrmG/PQ9M9Bhbc3bQGp8iHcYdax2+tkB+G
2Qy5WND5VAjXWABMFRWfrgPS3gNQyRjDB6Pedmuhy2rXUBWmI/F+6jY+BCPgpkpAG0qjOcTfirMG
Zl/QB/ZeVrbeg4QqPB08ByrnRr4Ir9l7XJtkAMF5GSEMeoqAIxbjwuu0mjqTjdPsnj3stmnUeKmz
DP4jd+VwLqEBS7jWGNoro2G/La54lYHcdhUiESKxJpoDbsaEzN7vpwSWB2sOppOlYBiKwIY5H+Ma
BpB1mIloY3cI6csgV4dhGJuPUdjnzFVjwpx2249wwPUdeDV1lhQbAtgdyHpBvVUoBySEZu0crjvF
y90yDUXLoSAEFK6yULtvAIabzAMr68PhBoJzr1hgC4IlL65hWD+XIG8BgoPDQoAiBMJAl4MQcQou
1CeZO2IUDOJtbOHLlKqt1Pthc1IdRzHwR/1wQ98TLcBXe7LLoHwCaDdAeh+WXT56d2XM29w0qB8o
Kw9dW5cpSF6dwIs+WcutTUPlPk3Ocob6kCaO5119iDYSb5DsjO4XZRY0p5hy6QCO0CWBVr3b22Ad
co565MIjVE2GXmu4p8U128flwg/UoliwZo0TAUy6HHBk9bb/mFHtH5Qzg92Yq0ewYjndAPphur5C
0geFpt6vuHvAsOeUhi4EIkOnvDfO5ZQu4/SKNbP3PNCJUBGAtLHNJ6gQXUATQ/cEAo0sWg1uudr/
Zug4Pm6VfFBIAMUssKW5QoXlsbjB+YvNl0Ky7jyhILXpjYJNtqAGPRHt4C3xc3SM9+CABsSuPVx0
Jw/b8IeXAzp0of4oe7rU1c5aAAKfCm+JZ9AhywECj89oMxqWrmyPAI2PXvvxqSTllC/oFwqo8aqv
lkawrpsjr4CGGrpTX0TzPvJHlyfC3T4gU0HOTLWUu5oH+lRrdz2DWQCdaHFbbRDSvjAZfQ9KX+0k
0W6CfFqKCnKoEW7qLrhFHK6f3KkMkCaPSZE7OU9fiOwXmwnopD5CMtKE1CVP4rAV9/UtK6qJth0K
sIP25BOl6xl+TIjWxkjHE+zt5hx5UuSHAQOeTiMZzk7LthQi8yZrof/PleAykZ3a9mT1gJ9p6QNG
RJwT3HkmdSTReFxn7yc0eN+9bTSZFPykujYrS/lB6rG8HzGZlUN4Tnc9C8Z9R35CodinVRjcx/H6
prkLABeU9h78/ivoJIwxDxFU+GqAoM5oYI6h/61S/R4hVdsFReKOoqamDaAsDt+/pGyj0+C4Xq4I
63OICJvEp+6czvUVxDO2mx6W4FOEol2r/RLWEFnGTnjvGJJU3f3MguriQJGWa9o1D02rQ0iicP+T
9RE0wrPB5b4Q5uKf+Ijdr6zWUA2bH14pvPvOEKgS2/UVgq1vU9w8Kh5cPYmwO4d6y31J5ZCwyMfh
JaY6iyiUoTK0kF+vHAlPtvWX0+oRII6oYu632Gx3EBttuad5dSIc3ExDUdsLcHzZFPfu1VivkFb+
LBlPO2+49FsNP0u4J0CEgkoN5zk3m83CqTK3vxHkvKvGizWlfQ9KCFy7ypmf0TdCBTNCYoJG1vys
qSmfMWTmPZJ5sD+CGjQ5Y7G9+sL1EdzpRd03PpX+uSoRU50PkSnzVdYGldcs3itwYkho8oPvNRIT
Tl2w0KRqUL7MwnkQHfQVW90W49SxArMSCYRTPyPhJAqcSNISfAVQJbxWN1+mFoa32DXEl9DbUgM3
u4xATZCMEwh5xDCU2QxdDXT7zXYIOFQwVbAlHlqTDLk7dTqIpgDQ3+1j48/nthEHMzdNilVnrrPL
RRHaSGRcLlD8Y/ccYJ23x1DBdx1uTQJb2cxneD0TmcSRzctWe+ANgkDIxCjrXrbZu3ZjfVghENkJ
yPuOhHOR+CVPfaZQmrA551TqjEyVughmLn63FbH1UxbYNZd8+zJsSgGYdiJ5x8qWHcPI5sIG4Vts
mycSsv4AcjJA32cxFtCv3/oK6xDam+FHW05PRC4FHHdwWDc0gZoyZxxyN8dpwyskYWgMDo3ZO/6a
ju0hcrpLPYjDSiL/q2U+yaFieaumeB9U8xUt6gafpOlz6hmGeLFTav/WWN4GzDYvWRaaceatucX0
1LmlZXQaoTXK0ILKzAxTkA6tyqvRVGklN3K6aY5T5Q7QKPpuXBDTp90q7kY9FB2u5pOIAKD0fgQu
P8Q8zdYfhqg/uQRVjN0I6HGY2KeT45ZvyEh3ktkumHqisvfyMSAttMc6uAc9G6TezOMjRgjQXLrQ
RjYGnWY7ItEPMsEHRQMLHLGJMknJmC2CeU9sAO+oYRy0pBGH9W5h/XHKufAWUGR9+cSYgGNUCX+3
HOjVfF6kL557aKHO7jpVCHnjFnIM2Og++qWM8hba9ALdJIzmWTsc4i60ewzAlZmZPaggIDYy31W1
gS4NwdeJ9mvnwBUnUzzE2vUgr4HaZX4S0xafuId8JOJqFClBV/hVNebcEBCWa/sWwL9BC7iVdFCf
XKA2mp4kFWfM9aHoxRpO2ARZQL+4bZxDesROZJbH2SAiSbhkO7TLKBCCMM4p8LSmcJdY3gSj9Wu5
ouOGls3ZGRD1P8IGNU0uOiTVLMEHHPQqbPG43igC0Ll6lf8WdR3KTRm1AnMrDJ4VNTKiSr5joGEQ
97agCDVHGkGlTGztoWU3oLUhgwO5b8pUhg4/9svCMh52SFvd+vgVnvlv1YJCreuicW9RiWUkwOLG
AN7HInDS9MJ/Hld90n477DAdD4ki1N7RWo4Xf8PKdL3oCH9BJxsWZKaUE/gyNKlOsYqoflHY1OJJ
+jhWB8wW8B9QWOEw4vMAQjkeDm4jeQbJkEi81n9xjcC4M/e7hMdkgYqArAfXYxercBBUweKnjvA7
/C4EK4lu2M4rQTDGmKA9j974rirI39eqcdF1GDehngww9ifOPo4bv2EzBNwwCzMRu46RC3Kw7r8t
ndsXkHHoHDRUlTRQwziKBQmIcQiOSH2BIPc7L4eH0lGf0NcWbsufqWiq14mRNvOk46UEoy5JudX+
A1wP7zuXsFcIyXDc287eULA+WR2fZONSOT9Gz2l2cUxeEGDoJWNPg3x0acGb+BT0IIdWjJ6gol9B
g7YnaMshroSurfA4f/Jm/64fl0vdVVVuMCiCOrVKhAcZj4jiV6mAUy412uKAn0uI4noe1lkt4nt4
A75LtTw20Ofi5L9CYYNhjqggcswwG7QHyRWA8IJMJvZTSK72NLLPZTc1VYJRB1l4vvsIivt2SwEB
i4ZGJTMOCixxpJmCZk8sh8ACoanV1zJcAB1q0AhF3dX8C8cMGLIyqjUBtMILFUBruGgEq24RpoK6
7dFT3Pladk112dYhq/A/R2ldijE559UDPvopRpw72vRHAi4wmQTmk2QQVEXZ/uiXAROCrZdxzBTy
bS4iDHvlk+leTTPvAcgMn2Gl8fZKLtPR6XiBwcNigJroGdqMOV2amN6KzzqvmcEp4gf6uhBot2Ud
eLueLs8CqZXoi6b5DR9xPIxB+A6MF+9u4MAZKAaqHYsEjZKyqPCnuPrEiPDjABAibRccYEglKW5X
JJMADBLlA1DQ2/xsBYAqjN+V2N/pnI1mwZjtDGhT1LhGiHO9C/B9A6FaH31osRMge/MuwGReO0w/
gMTAxr1bER9HNDRNaG1SMniAgW07f0hshwl2m2cyhQdMDjw2VDx0kAfst5XKB7/Ftwx19RtGWe+d
EljNXGPiqbJBiUQ512bGhv0jfGr8x9rets+h3oW2/DIKfjG4fzHP4DyasoKBpdqqB8wzHzWFstNp
1oPdhjlFUhjU2yNcRfiSrKp2gHn1Q15583GadU6wrF8c+L5+E5ZgHIx3wPkglAX8iLw61053yJib
gOVOe+GIb2YrU1B1O280tNhKnJ8+O9pu2xLR1x/Aj1+GYPmJLb5N0GHJ6zjMWUwxXSfC6Qz2g2YI
G1weBh/DODUvZYocVQxGoQaSKcL4pnxq2LKHlZneO8CCazZpdJirvZf9eJpVo7MFGkB0EhYmr70Y
D9Ye+7Y+kopAVDU6awJjuy7x6IaqCJt9wkuATW15ruIA08EEonNHbdnsyQ9HDjKHivKAktZJMXIS
HvEJoetD90wwEoJU4PLWCkEohQ/I0amMj53eNHJHBgcVuvxfzJ3ZdtvIlqZfpR8goxrzcAuCMymS
GmzZN1i2ZGOepwCevj7mqe5y8ljyKl1VXjhX2k4IBBERe//7H8YngSnX3i3nXTgEKaRPEmEoFFvg
5fQpGoERI5z1fFKx7Me24bURqTikadesIGZv4sH9ChEgPGu48we1eVe7xrCA9buHgPoNQsJZm6af
LlUuKkl3WeTBrmZCA78cGMMCfv5ZBOqlJQWwA9J0lSpakMa8qvNQh2f+0+ghQgWC50q/3vp6q9x3
hnYq51FhhtvFK5zSsmWSUosN2pWC1gR7Ay/OE0aomd/WevGaO0wxtOm+C8OFZUFeg/5BxT51kDkq
iDkIDIyjNaJnnCBZLxG1RSzewlmWdXNo7MpYm0il8OoW7BBtiag1+FvpsbCDcj6lBY+dQzVelaOy
6OwvJP5Vh4Jou0VSjotAylWGL45nUYc+WDBIzozj9WUd0MDkedSfsibeK0Z1BbroZJLiinqRIhfm
/UOm2XcBpaYsAcmpo3pmMBlJwERCVUG7K3A55jwHuUvZmZT+YlunSEVqoraIEHBsJHC6TKRnhPpZ
wF3cu1CwVlYMAlIjk46pizXRkuw3avPOQIdN+IdtrQTXR87Srgy9P7au2NKjgrKY049CT37oCAcQ
06YXzssMgWi4rsrGjzO73jhDh2znk4PpHZL5IKVtgP9M8xf/cHrxJaAMgg+iGlsM5pRFG6j9oh2o
GNJ4PWbiIsxrDFhSb9EVT141D9l6qOytTE6JbW/0vjxAebN8E4y96xToR6FNA6GSLVJF0MI6NT4i
eiqQa7D8keNHG80cggOUsnCjFmGsrJHctoBOzyR5hrseEIfXUOpPFR28F+nJ3iqteZHV8ypx0Eqr
XVcfaC9ekD0+QCWJPB7rw2A5JFs+qEWESTMcU0bG3T0USrhCcRgvG6hjgQPnJ4qi1h8pbCCaU1L1
SfAt7yZrOUEaXCJ+qJeaqnUbVIHscqNsPvUSDSobiVE/KFPfPzJCPVRJf9Jgwf2gvbyv81k99t0Y
53dm3bWUctAnv8WauS0pneR1mjmV4aEIreB+qkprSaXZggeZM5uUhH80Y8tMXj2jgjrPxP0Q1me7
VV6QM2VLmeQ5YP+wYVJQekNtPFSYiAJPzmyf/dp0OzbU0ja/CUO5swOSUNWDgxbFyB2xlXVGd9IU
DICGVHHpk+R31OPzMpDzszYX07pr8nvAWfaCHgw3HsDCovqeYKx2VeX52c1K1BhgpRB9Fw6BJUsI
CRv4enFS+SBj9+yJYtHWMLLaMHxEY7zMZUKiY6oOw1JzuldkRB29np5+Mi2DhnVIVkOf+kqHcrTV
8gtt3yIgNowRb8g0QSTnNDHhyaA7GVKEMHofLknRXMmh3IhKdReKC8GbHojWV4PvnUIBJZjYM8P5
xaFs24XZiwpfe8U+aFYQ+UeGJ0p1N7WpWAv8r+6mDgbLHB/rQrobVJighgKHWQ+wrPeSfnC2aQOr
zArmu1gZmnUpDX4/6gK0pq4LOZnvIWeXy836LnDaz1CcEk+dTHMhWucRo5ramwwr8+wkni5xa6Xr
OA9G3EQacxfNaAFUw/2k6FgfRBxoi1RHsGKfq77ZDaV26Zj4ehw5Gow4OGnqPDiLqbdV+v/8mCKe
Ivr2lPbg2tGQ+DMNUTWEPsrqwB91ohEjZd6oo9758KkL0gyCdjFDVPfmaAZJELrwGJ3oD4GiWb7s
3F0UTix2O18AMcY+ZgRHunuvwdZjY9HDsN/0veeEk3rQC/1n3mpAFpIKJSuYieByEfRlYPiuM0db
GG8ZJVBPivMw9tEaun9oQBgbtVXjpMbGbaS6LSAre4yfgsmbKOpDX82z9NwllfCdOtGeGMDu8Q5Y
WVJdtHZy5sjctA7MbWRHEOb6cEJXGdtl5sUQPh/CSShrehE+LiTdvFCqL5rZaw9mmD8P1TyeTUXG
lZ8bTruE3pyEiy5UzXXsDqNXD5WTLJ0JZUniGqTMJPEp0vBbLwyt86Fua+dgrKavjUX/DqdX2Tsi
/wRiW/mUqGIRCTveQ5WPmD2NkT/M0X1qyMSXVvBNE8adSnEyFs98sws3uToAFNEyGYecW2BCG/dP
CUfbqCVLxZ5AZHJzQ6V5mOvrSKDfoR5kDoQuJWjR+zEiPVVBdj+1srqvCd+BJUq71Ml1mQJCZCaE
A6jgSvLF4lxSsuGczfLkTmmaLvqOnJVpDF96/Vtv1YyVSf4IPUJXmW6+mMadpJwaTHsFp+/iVKAD
SaLvoJ/OG1dtYwT7w9Gxrv4fV0LyKtLbI7zPvexh22Is58cgXPdxqb1ihTIehUxS/+9bTqdXF4od
Hp1+hkbrquZgR+rHcxBkEVv5gFSn8gYRveAE8Dm0NsU0rPFj4PSnc81V7Qt+7BFepOMWVywMamx1
dFcZj4HxAxF9ePJ4hjswoFBER5iA2LqoNtaFzjYW6inT2cz9Qq7KfVPjfFcbd5mUXwkkAceGSdNU
6S7uCvTU5X0yBs6OoEUU3LO+MyuexzgF+h5bq81c1qdqZtT4N9SaVw5opWuejdpk3NRDNS0UU/g2
MiHfJXoZD3l47nns9J+mYnR9a3QN/jsoPo1K3C0CU0ALV+19bHZH2RcbB+eN0dQv1ZUNntSF2Bcm
xvwidejs24YfNshpMVrxrpsBE21oq14WFRSc2OMkpsauk4QbBgzd0mlKGu66tI+2mmtLRWnxyLKR
AAhPZPNrkRKt0TZhs9IhKTxiapVDqWlKlHJ1qSeeK0dnGze1/tnQYKR6kzWE61DVxHH4exqRmRkJ
mg02CZWHmC3/kqjwVWQ/h5y1pXXXGJA81rGKiVOdi09GFtuXiUCGY9ICKa4Si9aapA/e2lLr7lD5
RocQS+EzLiDtlyyxzVNTSvc1GJLK8WY5pgfABswvZoeRxVT3aeFBTea+6ijfMnwMltjM6Ps2xlqa
eUlgPLYDiaLqIG1mv3a6tNEBLXIzI7tmnKz1pJjpK77W40IPoOh6WKAU6zLRHdpSNxrXfTyMd72e
ybXCa0did2ydMkRFz6F2ndsqY3UHX57Kxm7MFynjg9TV4QXQNl1MQbTKGA/lSrWppXpnlnVy4GlV
B4iH+ldFnZTzPHT9qlP1clnGA2VNFtIyiXwRDFqIh3U6r6ep6zyznsx73enV19wylSUZajgSTsFE
sdeuHQtSHnKP+hBk1mfX7D7BGNAYowYrIx7rFT5IxvfKKLe2clRceZyMgHmGrSZfE3OiirDPpswf
CiE/D8joPGlG9lpWFP2uUV0HrNZ9kAE5JvyTeh3BFj+LcAxPRVLzIQcZHNxmSK/6pKWduS4gqYRt
swpQuh0K5amtYPf5rRRx7NWweCFtYZwkiPWbknpgShIxdahxWDRyi04ky+U+Uae9ojnhgsmQixak
9XE/8R1dREuSKa/LqmXmC3fr1dDqbEHvDz9Gg2jAQYCup8m+xhrt7CCHkT6u7ZZamugXB3c4BMdz
voi7ZNPH4QA6h76SoaG1Ba53llAdVEp/x1YfozIboJZjbkSMOY7nnha3CdM4J/4R1fhsTJDpO0Tn
JSg30mmAm3+V1abfZpHxZTDlACukYnZgGi9Dbi+gdOcb5wq1RPOArsgWhc9wjX5YcbLd2DEIsxsw
3Rxx3Q5qmtgO6eR8rhtckAqzZkxtT2KXpnZ+UXRnxjIkF9NdI1nhTAOKK2Y8eXNLxRzOFh6qEz2O
13dNMXlWrxUvYVrlSwjfw94e23lVaYSdZYVu7FGdxkunnZTP82y+cix9tXV3i3+FeQB94JgnKtv6
NsWhs28yrAkGAJoj4B4BpyzmA8Zs5rEfavlQAkfz9boCpMFQn8So1YEPODschr4qX4nCbTeq7eRX
tbDVcSo3e6wy2G0KkZTHSrdzbwiC/jXpovTBtPr+WWq1GflG1U8zziAheL02zsHgh7gzPErNGjdx
38Qb4KrEt8PuvsjG5qJahrqvWfhbqU7ltmNb3kNCbw6Y/EA2Ms0gXeltDr9bKcRr1MLVatI+/E4S
O9JQrRqZ6SlS5/jtiPuc0IDcF5FW+2OCCm+ZtTI4RUahrXIBk71InQzvp5ZjDLrI1bXopMZ88111
1CielzTXNp4n4bUKtOMtesZkmVtBdWkqPG47C76LYdfqA1HW0dbs8o4RFf2NJy3UwgXAyabPphle
2DDqnqaH3zLI3ItYLWDLpWO1NRMj+wz/rl4YXeNyz+ZrK+JmYVZ1dVRU3JFUoUdPOJCMNvlk2LTZ
fXSCmKVcaz9MJT3TDodtEXbjd7svqkcVmuURTfW4CMsjpDW+b1URi2DWs/PsxsOXsGzKn0rVqdDt
zCzf6LXWH3XIOwANSjQ84wRVzAuLPO6FqkZAykX/M0JMfxdks7IExJXLpIEwZ+ZWcq8ZOl4eWQ5J
RA7JZchMWskuzZNN0qv0+yFGThdtZCtqFZa2khTqgfXV+rOj2PhegHlNrmVs9b7Tr+rGjG+slQ6f
wA2/iM6ejoVrQwsDI/Eaq4m3StTMq7jTm8Usi36lmUa/d8ZGUBBGkR8NAZ87a5H0CVteKrRHn0Qd
5xeulO7p7KzvpoW3GHMi1Hle1uTqEyyBBNQRX51T5FjnyG4/G7gXLSLYtn5mYb42l467iXrVuVdA
y5q1ULT0hP58OOZY633FqJyRbzrnX1D5pIwKdffOwu9ig1l/57eovy5kVCsrPW3yu6osLaCwJlwg
s7vGOHblIaev8EqEOcs4KQOYcml01p0MlYdbRZs50PBnjPv8EiDwXY9hnqwStWCCMJf2nZq18R5h
pbsca1zHk1ZHbWfAeeun6NDiUbMw5GAuEpTRRAMzY/Pc1AhPyAfGr6EpQQWnGpVz03bu9yGQwUMe
as3TSPqRX9a1+xLGJjraLBsuUp+CU2vKelwy+co2TBQw4+Btx4wpqa/FkONkF4SgEe7SxAO/5vMQ
fxIM6JaRuLIJ3Sa9E1H7KXEVdyHSzP6W9PIqs0bOgAjFCf1ALeVBxzcNyHsGITUzFPd6mS7avOH3
lMpajYK9Hh887XE2CSfyEszPkJlIS8X7wIJpRU9bOcd4Lo1NqemjHyJ3/4m1o7GaFIzouhKMji2Q
W7ARwG9yfPiREUvLhyWPIFXLAEgxVKQfjJUTzWsUbwQoVONBzbSvOaHYvOVat0o61wZemyjl4hJE
cYjKotoNFjmUUGh1lfa/7F47Z6h1D08zdV8ZzDwHUPDtjHGE74bQ82SIbzOThNlDo2XusFzsVh2y
m+3kzv3BGIIE5mtvDgzrOmMpxkp5Dip3WjI1Y/TWXvQmBMinhUXpjjkawuLaeVAnPTyZWHI/TpbZ
HlpE7tGiM40rD6/IL1NmwNscCnWPNjNfdhVsPEOAzcdqJlZlOLZ7FXOAcxHruo8hhPQGBedJKyjq
TZo1OMuo0gz35IYM2DrR30GGu4oEy/FzTBqhV2Ftdh3uwXiKleJVTyzngvwpf5FXc7OFjVsemUwA
KW2uvCbmqAHY5c60psxtVgKbuGnE2BdRFOp5yim3fNEGS1ytK3TfsHQ4KuaQPbdxXZwns6+/0/zD
lIFOGFYawraXckT5qsOJmmSa/FS7MveRl07Hqbbq1istt77YUAOv7xThAmo2WHdJcG7jcASP1asH
F7sI+m2RKk84U7d8NZ1wH5nqwa1FsrmcMJXboFs2FY/zMv6BIhdXkUw15wcszSK8MHP5WumQElQ7
Ub6D/Ub3jH4AhvGygmVVis9xz2abYfoHuSQbYJq21JqObt2lecg4QJsQa4+a9hTmY78K68w5THlP
UWGV896EXbBR2pYJWtnA5FEY6nhjwRbCGBxbepmU6UXwCXfwMjSM2kR3VoUz34cCD6se36Ur1Qtf
ArfJK18ToemHDgEd2UTWjJoHcjnCWLMYvCF/RjxtcKwIojuU5CKl7gtdqe/JWbWurM+Ejwy1zp9j
zHkaA674fgwbVP+ZXZ0D2l/MRDOV7EedKBQ8BMbIAwrsH7QYTNQrx9a8OILBWdtM/ZPQOuvJIKlu
PcwYUKJD7cASZJXN3lTIDUz2dofLWvHSG5SeFqZY9Ixtvy60OeVYqN2nJu+tVxFQBQf1tBZlpC4z
LuiHvWz31HfQ+5FQhp4lgIWuNkz3SmqKJR4AQO52zMNyJ97k3DGf4S6FB5qR8l7N5hzoM7kWnDKf
MdKQ7iV0UnEpMZxbjtgNwgIps3ulq786LVTbaaasI7AqW7L43UUZlJJRShcfklm1H0rjOtpslOsg
v60saFpw4OmlkOvo2Zg84/m0U8eyOdKnoNIl1/DLUFWJP6Rd/AOClzRghIXddpI4ACSNinWI2ak4
74cgoOekgPMEUUAcsizIAMr1NtmQNFLelQNkFs905xyygRXG6MKBw6iYW+2L0VnRSxQkPAE87r4T
iAVch7XgOsriYOU4kIwMllqzMzQgTaDeMXzWaxhRZuHkR6d0mm0coO3zJluPNmYW6u3GFaDxknbP
G/OcDsmKrBPWW5nvBBl2lBXCwcUcOQqUtpjTDxnJ0zjL6qsAx7u33ajZWy1k4DxFyumZmoruvKDs
krJGdV4BM4lYZVzAnyIUcN3slAT4FXgFXnRPDsD1Y8YcRzKgUe1h1494poKfdbrfjjJfJpMBYa/G
9XCtxx24JoQFhizJqGZPfRh+sWcaZkS8pvwCLRZYp8Qr9TibDGAXhYYyOi0nFfO0tInwMI3MAy+7
i5ha9meZVyofnl7TE2VOH+J0Kqi1lTgwkoPeWXZaY+ywbmifAj76HkEMLgl11j0DJqewu3qIxjoc
TXw+JPArepUHPU5Vj1jaYiF73B9s/GvW9Zg/OFp3Qo4a7Psx1pfSCea9bSv552o2AywRSn6xAQrb
RLP9MaTtpFlNobEV1bc+wUh40U3OdYavJZtGIRlJlXGyKgvYWSm4z2NmGhF5r+aMT0NU+RK92knt
RLxFOjrsp5hLT3iWrvoZNnbU2sECYxh6wxkSaw6sJORjSCG9r1QhvLzVtSfDrQwEFCI/hw4mO33l
lg+ojfPXckCN5OXKEB8NE1mf18IgWmL0Zl1HUAacpzlUvupQlE55E0xQPDgxLMU0L4lq9AuQfOVr
0o7DwTByDsGpV05OSH4G73h+0smLO2PdknzWk7BbtZBrDm6Rx6eR2mLH+B7UWWswfdDp2Dg7mKqH
jhIvAQicZZGa9skdbeknGGM+1hRWn6sKBBtT6eAwhNW0SmrLecXtNPliwDn+MRbYH4UwcBbWrBc0
UEa+cjM0Rx4GBdYdXnH2VwuzKk8aaYo4ZopdDD4xzNk4iR09xRiTYyUSgAuLEYbuZLY4eRK3swUR
Dr4o2ORdQt2R66pJ4ufZSnO/KO35e1jrJaQGo9snYrQ3bXElWxlzOAEtD4rXC4BEJebGhSmSlxy6
6qPpZP1hqNRmN5V6tYuLmSoAqfNZYEqK/EY1fHQcSJPxBF7Q/nU/xkgm+9Hok5dxIFhUplfzAcM0
3QUFS8ye3rpRusRqk4a7h5P3PW8QOnqGpqILcEEMK860byp+rThLpfcUgHLTjiZOu4wkXiClt/u0
T9ItpuRWC7WPdcop6yg17oxD9M2py2Ed4Xnkua1TroDoup0DnLRgO2VCHSAoaJG9LIoOWmNqSX07
olL5Sikf/XBhNT5psF+jtchdbHOdkAPKrZk0XDVJLoS+PHwME/K7sLgQ7ka3peHjoM3I3jYcBoOj
XNOkl0epIbaRDRYVvt1bCGssu6QdMrdiwnyU02om/icY7QcspJnhITUL9VH91mqu8alSrW6D0Yi+
CK04elTjkvZftiYwZQo4U5cRjLMqHHigvSHPV6o3C36YUugOg8SNyJxrr+DtXY9yGukfgh0bvcYc
XQtOMeTHn8KpQUk6FatUTYwIjeo65t1WUUhj6+wM0WtsFsZGLxHma1Chmce4xUZNwmqBTHqk2HYt
SSScw4A96vN021x7LICVaWc29fASuFrwFGIQaILSMrGTtlO/4ihsr0ycxlYa3l6+qUzq/UzotB9p
Vzy4kc3pr3JgvjrVs7vu9Dw5jfagjwu0LLNfg6Y+2n2SeRHQ9wbs/FWLVD1f2Gxk4CsaBWUQXO2L
cMSLlrMY8o2WKPhEatBS4P/VQb3jANIuuoNmfnO1jHyy6j57pn7B11hxGv8vZtZuUypRuOkDt9nk
ld79TGbYN/Ca2SjzEqMHRvpQTdSRbChFhajVB/Oyr3EAAFURa3wb220LTduvWq0E25p/NIz37yy3
gK455iPjnL6wqAYdVWesauTZY88cNFumTCNQCRZMiPPOqBj8MvbR8GFLtINi9tlmSoVxaEgLP8k0
HXdZiHY86fSYVjtk+OLYMv482xWzS95CJlaURRcqiaPTxf332E3lClveZokLQvQYd5CSl5XNpF3q
0BkTve4PeQ3Z3oFE5g8FC6Ttwvghl+LZyqgkcfbSdrarRDsc2dsnOUcSxUZuXLCWc3ZFY5S+rWDF
mSRTdPlL7wZ6csOON+1MxJJeC3dVmbaz0i0Qq7iC45uoT5xPTOMxH7zqFWJIXI05022IunsJ8Wb2
CVVCLaFX+Tx5YcEbZtta85XdoVjSuswr9MG6j++0Vnl/GWbsIFTUXWQxfbXi7FIvOhPLg0bq0DES
wfAZ1n/1FEKU8f+KId/IUhmtdUL1s8bEDDJIS2P8V9dGlhPpWbS5htqekwD+sbCmFMekZFxjHFqv
e5RFH1AtH+MX5Evlz+5Wk/wPGfOp+lE8dM2PH93xW3X7N/9XqpeR3P/f/ycQ/jf18t1Vbvx/9mXz
49s/Nc/8X/+SLyN//g/yvlGhWwonmHuNZviXfFnVjKsS2XGQRroGYxb+5L/ly4rCbu24Gtu1qxpc
jjP7b/my/R8WWmjHNTSuaPPr/0S+/Dvpv6Obt0EzZBiAjjDkvHdtgCyqRHVNuJXyAan89eo3Unnb
CpjgBLW4FAnGvbyS3gSX+Zfn/F9C7F+F12/d+dUd4xejiFbtUWADBdyzs5wgOjl+a9rmBy9+k7ao
gxTUuTYEF1yXvlaWpoE6olL72J1fP9Evd64PLYBLwJ2315gLAOE9KjX9D14Ov8tvuz5y/Z8Xd83Z
AOXIwntwjmDZkz/yLSsUmDCMSz5gonH9ETc695GfIGZyNO7VqZf7ckxXdqYEHwhGvV6cF/7Xh+NU
bPAQS4PLnCGtwu/ok+wU1tz/X5q/eWXeejY3Phf48yTzFMfuxR5Kaq2GipTjM1o40Z9ym65R4f9t
BSA01aBM0s2rEcGvd9+VUs6FxSA+tKv5mI1VtWlMnJ2kGXccd1e+s9p/F4qdrt//SG+sgttUm8xh
GtmBKV2Svr+boSaCtRjTH96lty5+s3xNvKSLwrTsCyEP6N+HbFE25uf3b/zvR/K7R3WzfjEFrHq7
7YdLW6tLrQZemEvPCbZa98mZn8oGJTCFeHpK62SJIhXe5SbrX4Jga5P8HmxL9wW60R8+6N/xVL+7
mZv1TrOOQyqDi0uPR9GI7HIO9wIpdHK0aFRN/TuYsifBLgdtOzjPNq1+wZLNamox5ZDjfvhf/6oH
8/p3SLZg6m0zdyGSofx51cf/4bFdH8/v7vRm86C8w94oGoYLA8atrn+fgL0tnogu98gI1RHNPHpN
gcvaXK9EXy2wTvDsTC4InGMiV//B1OXvxf67+7jZZyB5J6LRJgZ8+VUa4UJYrj0n79aqxRNC9KXR
j4DgXqCEAXVTzh5K3LxV3BVgsAVG4MkOipq1TdMVkh+Pqun9J2S/scr/tun4ZXuFz5HCD67iS50P
yLcaezsiPXZqA54SpLoO08mxKTXUptUDITO45rUDVHkz+YTfxaFV6p9x5R7iKn/GoPZem8Sxd+Nn
AhmeRIuPCgp8dCC7kVqyiaa9o4qjTbgfatd2SwrNEzOX72mu+CNAAoJV+RW2yjLKap/4hn0vmHYG
waZxSCCYSX3p5AN1wQ4C1rrv7b3ALj0Syu76xGIsPcAc7toBDzVDvSRYGMZFfSRNTIF/XG9cmF1R
nF1iy2XwKVDMZMjFs+zTKMZVJtNlYyag4QzVcQ7emXG1Q7m8bod6D3p5p6sYxWfVKhzSAnpWcAY0
/sPp+dYueLOHq2MeIjdM67M2cMCRrS5RXsCm6jMtPyptYTBR0ltcnJM/fOdvbVS3G7sErjInmnmG
4CstboAp8uX7r9Mbl751L8JUP0ZQpVVnY+SFmDsLEWb15WPXvj6/X95Uo8yxd6z0+lyjF/IiK7hz
nPj+/Wu/sQpuXYoG0SJ0s836jDEO7g8TRIlLgjziBILj5h977teS9tcPAJ1uso1was/T6F56I9sl
Snp+//7feu43O7LdtKqLtruGXYyxJUaF9z0MN//9i7/1cK4/9JcHLzAGFoketig2nXEhzBTMoE2V
dQp18YPvzc3+KE0iQWpLbc5If8+zEHCGrOIjYaiUGbdOQ72LEm5gbHgGWCAqywybzdik0cdqCuVm
+TKSTlrHyNpzJrMrPOxhXv7j/Qf/1rd6s1BzN5piJeqbswprHxRqPhsKw/CPXNxwb4ov2xGEk2CJ
fiZ5wVi43PmiyO0PrVW80f/5yiS6KMorBnROpfsyZ6ATZaz8oRb6/VMx3Js6K9OaKTGICzznrbMu
GjjdLYPhP2zGb13839bodLVZ5OLEH64Ac2b0Lu2frAjfuvjNKg1M2aA0ddhl6ibaIJMz/STA4+n9
L/T6xf17jYHB1z+feT4wEcGCszuDD/YezkcEoaQPmDLumVT9HI14V3TQRE0Q2A9Eujq64d6s2paA
CJIgrg+rSn/yPi3Ij/lT+uFbz0r756dxSztMR5gvZ62p2O1dXAVKw9i8/6jeqMcM92bRIrx1wrhC
AjJ0dvGtyE3xZbYxw8eKFA/+WiqrlNcMT5xau3NsFzOBGjEkwXwqWQdZfSoGM1jNNsNJOVv6XaZA
vCwqzGaEhb80xJ7xwOTyNWVSxahUtfz37/uth3KzIUCfsSW2vd25cpwfoUR6QXTXH679+zLEcG72
g6DPg8aFpnQm9UVscpPkwV63PynYFODk3Rx6JDJLQjja7Yc+i3OzRczdiEc1oN8ZfaanNiSKqB1m
Hx+7+M0eYWvIr5pecNROVrAQjd15rcPe/P7Vf38gGs7NJqHqiKpQCXdn1JkxpDwz3xtjl/ttr6of
OtAN52ar6BOTGSdhT+dIkK/UScvA6gX21fsf4I33yLn+/i8nelDrVUeOWHu2yXRjItW+WhMCyvcv
rl4X0W82IudmW8ADbspjxqRnwkcMcrVKFGVj/GJriJn1uprJKBnQMjkR6TmMPphC6vUyixi0vH8D
b326m62jtIkO1a2mOc95e19Wzb4v3J8fu/TNvlGKxGianNS20jZeKsV4Zd75+v6lrevt/e6x3Sxu
2Ih6H1xdzZJS9lu1niwAenKrrE6g6QmRs/oVGgUfM+rPpCFgKlurNemNUtkJLBJxU0Ki4c6ovVCn
9w92XogjtPRgNSIqoLuZBGZSQb7Aj4/jOEib9axZGemSirsm1umxHoLcV+ex9rFR05aDYJ4UOZEJ
Awm3hUHt8k0HWu5DG9dXDl5e+MjUNdxbs9pGKJe8DqOfO3G1xWYA2vq5NjvPKdN+Oj/o0joqxIcS
z93nIB2nnVqblc8kYFpOjvLST22yUEY78ae0rbx5VPGtty3UEpb7bA853BO0RZj7DVgsyuE7jr4E
a+TkDb7/8N94ZeybBYGje0bqSFmfoVHgxD3hsi+6/A873RsHs32zHpiQO8aQDtUZuyVSE2LXvvKf
fiBeBXPATQgdcBVgH57QeczEwP6hMH1jl7JvNvShiYw2VKzqzFZOFGJQoHhy83orteEPP+Gtp3az
hWs4WaaWo8DoaYKDIPrUK7XmTynd1830N8vBvtnCU20sgwE55hnssIdz2cCRc4nSkJGYtuok0j98
O299iJvNXM5pXim22p7bqj4RV/lVKcrH99+qt76Bm01cxin0tXqszygv9C9Oo+f3hTJj7EM6h//+
j3jr7m/2ummu08KOp+qMgeEB7dJrkjqf37/0W3d/s9c11aQlY0iN1GSxtu96GNYTZLejSXP8h2X3
1o+42fJ6XUttHA+tsxYrGGJhX8Vsvbkmr0L0ff9TvPGArJtV0IvenppJs84WA3aIFdNT4o6Hj137
5v2fbauOh4prk/jRe33SHKv2Y8i+Yd2+/nAdQ4vp1znJFo25jj7WDBvX6dmvR7+dOmIycUQ4Z0O3
zd3xW6i7H6tZrJvXXZPSwt5Zsc527EIwC8LUS0bMOz72sK9f8C81S+OKOSDYzjzXkYryCpHmYlKj
3ccufrNF66McsK3NrbMpiLFrsu6OtPQ/GYZfv7Lf7GR/H/i/3rmsO62H0XeGCFfdjQGDlNBF3EDa
BmY3roEw0Ub68v4neWNJWTerFgFJY7eDbp4dWcMuTOB1k84k7iBsFqv3f8RbS+pm1Qrii2DXq+Z5
rGKEavUnobk//pOz89qNm0nX7hURYCimU7Jzt6RWlnxCSLbMXIzFdPX/6m/jB2b3/jwGdDQYj6fd
gZXeep+1vvXS9tVojbFPmHU78yM3Wg7TtIPlZ9OF9b1XvxqvnkP8BCgsb3yOhsDw5OOQGN9bRuzr
8ZqQBaQxsz3LrILWSxt2Uou3//6+zcs3+y9PkH01aB16KJIMEdZ5yk74Ore6lxN03pjyKUogHdU3
U2qvdGM7lV+m9VlYr7pYjpZDTox2df5bc0iXHLzGX+a9f+7L/u39XI10FMfVnGele/bIOTsTclQI
KAZtQbNPp3V04qJCqDu3yfb5cCslnewR82MjtqBmsuZyidH8fwT8/yLA//1mW9hX88KYZdXiOEV1
ZnOwqQob816bqe9NOvbVvIAqJa05SlbnyLNvgMEdRlP720z8h2s0YV+t3Qn4PCKiXnn2YAn8BCGg
LhSHD4rz6YaeFmqgDXAk0syfSTQ8CaN+gZvlPUwXEUdtA44CXQPLLQd2MDjcW1UDDjirNsc7DJzx
fdXx97rec3dVVb+nHV245WT+4LLhBv1F8c1v6Gq+mbj8x5/UyjMRod+mSXITge3ylxe/PN//9pxd
zTRLWTkNUafy3EwFwpuejggOduBtyg8zHr83csXVnDNyg0QQdCzObjwhTomRzLz893H7h4lSXM03
dLuCSaMl7Rxhxyz9jL6i+m/fu/mHiV5cTThpnyyoLqfirLiz3OOfNh5rHKw3pgZSpobMBM+mq2t8
wk276mNtuqUDvHiAXATndKyLzUjf+AoGnvOZpNVw8iypb+KU0mHPSZBeCOPJNidzE/Xj19RaABhG
AhSosDi1lOn3buSFuJrZ4gLiqkLzSiUC4oGZXGxY35vtxdUkRfu0tIo2zs+Moi0EyBe7L/4yIf/p
h72ac1zP5uRa9Pk59+SXX/tvhvOXqfVPr3w14eBcN1xdVdk5bu14LTqnJSPVbb/3PF5NOLbbesJd
xvRMZqRcG3FjrIBI/m2wXrqs/m20/vPn/7HPsaRm1wud4ufS3QwAQtjVUBy7l2rPlXt5ScVkkAqq
D+uytKe03ULgEsTTyDNTmsuNBTiYvSIkS/3gxRPJxoZ4EPsJwS2a6Y1HxinBgKeciLNXv9LYwB45
yC3zMRqadUd1kn+p995G/hR07f/8s+gQw+99eVdz0ahrJh3lRXHGfvwJ/zDsLm2m33pt62oK4jba
yKy8ys/tUHFXPm2q1Pzeb25dzUF0gMaOlsv8HDXxqTK7u1p9b960riYgglwZyOryMm9S8vFAN8dT
8fy9L+RqWiiYYBKyhOXZdvaRODffXM+tqzmhKgtpjM6Un/F3mmTYynhPA6+7+d67vpoW8gjVBAdO
Xr1q4IerN+pyr9976at5QVZNmZctNHN9ycGEqBzYJMmB1fde/WpiSOzKc6bBzMkB06PdVXhdI9P/
5otf7RDqynRgr6rsPBfxq+EkxE4u/JHvvfOrURktmJJJB8kzerx8E9NgjZfzez+neTUqc6HT/8au
9mxkWB2HERRj6UMc+9Y7v+4lXag6xY6RloBFBNh/+QlI929XgYZzGd7/snO67iWN4jrPlSPTs24i
Z3XHE8Pedl6Ya+3G2+tFG6TlvkMywxxN//866V8Bsq3N2QzneAFNyRG71O5jaHE417cthMux+2Xl
T7xCQWHYKuyTyas4RDEtB+/iJVJSznvLOBFTwT7DQ1q9oo0OsMORNYSh2sMcW85M4Di9d5XaD/rm
MlV37hjUerblTxYeC23U96wfjZXAq/0xVZUbtv0N/6OZCzYIEAa8+dOLfunes4H5UIg7DrsnFgNr
8X610x73w4rZX+PH8ghUN1lyWRYqddEUiC3/euP2wIKaYOKDpPVDVu5zPo+WfEVzze/7s1PQkPh3
eEmDWjDRpmDIbvhrni4Amu5tMLZeSQm3/J+vsYMS0FrbXrB/gf1HyqkcAB9vsuhLDfWGL4TVbNDr
Q1SIlcITWLqIrdvm0OsbP4r5r5vLGjcTESiH4q4y4HJNzWvk02lZv5r2Ph/jk+JYY2Ayjk3nlfcQ
U1+JSeibxlvbkcCV9ju5yWMkYS80EnA9UYiYWEF/YzonlwukBAaTQwVVoVmN4d1NC47hVu0uX6GB
NIRDmdI3qnWIjW76/h34XaCP85E816pIaB+sV3lNbgEbj3rzcgeWvg8NWF813ywq/HNI+o/NQzJy
3evDUzx32UWyGdk/yDv+Zem+rEj/NhiuZv0YuCYRcY4Rbj8+QV0euYGCJW/B3A3SNulBapCE/96w
vloDvAoYwUBPyDlP4hN4mmcRO8fvvfTVGtDkDQE91eVnRyViT/YStOnkjt9841drQK0m3wGnxjla
q97KEYhGX/6lBmtc3uG//QBXS0DDpbVtj1Z6ljz7yZSEGAYODLBE2STWN5cdT5ffg1jrh2SXLMat
0b/89+/sTz/91fpQTL0spizKzp5V/ObOSztHflc/lY6X/7ZS27/1SJL8ZS3608e87mdu50g49eKk
Z0/4zXH0CSHKLoJVRMwlUEqbbqSXpWGcNYr4KQhIxqTh72uUEZAfDLUnY2v8ZXn5wwe/bnV2Haso
2qKUZ5148w15iOIWUmHxluoC6JWYY7QVRfe9Z8e4vIn/GLxknsEszZmENjR+kEp/K+f447//gH9Y
yK71nUVvLWVLE8vZiMESlr4bw6kgBHfJQO31vPV3ml/MKxCO1feOYNcaT1Kfc+RNeXE2ZTaENLhw
21h886LxWtjpubYJoGouzvlYvUvitqVu/vjv39RlhvmXQfbPU/kfP4KVtJ3mCVWcL1oEwxl+UO/8
y8P0p5e+mhtmhQ09E2Z27l39Jeoy2EX238pgf3rtq7mhyrq214l/gwXTX+Hzb4qm/8sG7p8Yx799
JVej34i8ShW+SM+ta5aHadZJWtto/jqwE+skM9M40AiqT+DDGvPCBb53hUvm1rfLbJUgn9tWVWJi
PtDKlTY3wxpIPijp2G9WFBWMXQuAOxBD7GxyPsRqNA2Zw7Vuor98gD8dqa/7adtuRoxV+8lZgWvP
bbKezCQgAXABeMEk79nPzDRU8B86HsN84D6BrdbovNrAEzL7fNlRLQSJWNW75Wzm4K4PGY4+7Ohb
/oxDde+U69wtMfUgKhDry9YBF3B42W2l1o8yf1AdUi/BnXyHOnz4pau3Qf1lXfjDT/9/dKSlq9d2
xqdj45vOW7TY/30kmHjA/30wXDf0tn7VjlRHs3Nh1MnjnNZqQ/F0eRbO6O0GKBVrLJjtOjdKkGtA
k7dSg3hxQftYW8PTCSjCiWWHg5vLh4JshrRZlC+5mVCv0DqB0qQzylXaje3t2KYUvSvHCQY3IxKs
Enxg/jjcTpWdA62hNaypbbxCg1kRfnd6YwMSLD+OvezCNi7Ng97W7ETgmgybhJ5DfiGhPXuV/6AX
+sqejLukx9pgTVA9gV/YQb/MBbiUug3cpL7gVKWLAl4OEFrT1DppiW+xk58JfavSehajWDazKQEA
F1r6W1Nj9uEB8vgaqqH+Suqsu1uIu8OI9PO1D+J7Qws3ZFZlqFfsfvGaEeIG2CglxWXw8Wk26aeI
Jv6NU0/F3so0b1VZQNgM+zNLrHkdkeoPAQG1BFWT6UCfndsAR8iw3/jxNm+ajxRrLjiYQdx4ovwS
lhm/JEvy7iOsecVHYx/xFUbbEQL9xtZxfOslxpNAWuNwJ/Wi34447Hezoxxs54kdXkQ9B0GQc0Vv
BTvVEVZnWaUvBF/r20yDkaEVUfPCmchFeuDVzocAfnyX9e09y3XYa4nYzY2I17y2DAwdRVg+K4O/
wK00vNgRi0yVrwvXje+ivEvvUvwRHMJ7jdh19mOc4K/NOdPIXILQHMrZXLWaMYQ5NJZHLXMZp7X4
TeMQqi4zlne8LJ0erfasChqq83iiS3CARXJIh3Tez0sakcrPHO0TlJC5sqTCn9Kl/c4yGi2IFwvt
e+maqy5Ohl2cS2OfCYNfh3w1MLt+jve6LNwt7vfpXQc1ufIbgaZETvq29+nBQvUGjw0NzVoHIn7W
PCU/L7h7wr80BG0I0maHyMnigP5udmXuPD8VsoC6rGsJ9X1YKLACCsfrgpa5lfYx4D2q9+lAghUF
F8Ig+x5ACxyLED7scvJZQ+/bXsRfvRNVBOAL61PEoi05F0ao0IBqbnwNVruhdH1bRaa3mn0N1rs3
QRxcdOu1tDuL+LkW9R9ZYbl7OdbxupuLOcwSHWeAqYbuty5sntBKzw8eebsPoNpDKGZOl+oCb5gN
Ld+qBijF4MQZMAMoLFRwiT7bNT6/QU39boG7sm/B0X9ENuzeenSBFVRFPTEienEYXWBO7cCBV3Gk
shrEYOabDeDGN5N920KELSdn3DWpuxCV8X2ASok8SH+x3js9tW6MRV3sgbOfHhQDk61nAc8JrMl9
0tX+OmY12eqj1zXrrHfLF2OQ1snWBEBi+JHcmGEECHy3sL7s3CudMLN0taHBpDu2inINhdPUuE0S
P492g3FRsNT6lB8XywYaQZbH2EPQlndeo+f+2vRNekdtu3wZpZ1tSxI1z313AbfaFs77wE+8CfFA
mQM4aVIDbl5FgGpJTM5m8MuXRzBUTjg14/KrsxcSK6SwZ2fV25M+b0CiEELwvNKg+dXTWH5MUYGk
cupY0Qc+9T8zDT4SL2SrF+XnFLXydvxdQ50BRakuIpTBtNS9t3TOejDNclkXftGtlGhGaMYNAO0J
OyTeyYXoYKTq28Ysh+3SV9barhXpKuF25WqJTXnI8OVyZ8GnkQnm37azUIughVy3aIxOJYLbY9MZ
2rqsWoqYlYcbZgFxjTFqite+HNW9ToFwNWWOvu56utryYfTDVFoI/wAagbxxq6+s75ePjt64wJ6X
CFZ0GqqmCaOK1PsiTzX+mwrpDk1lkgd+Qj+lubusU+bK1QBozo4PMyC1RxFEA84q2Et68ukNDUmm
UbfPVmw4S8BUIVZkC8jS1T3GMxs0FIA/gOEmUi5lKzBgDsqhwkiWEGcP+9cOrGKd9NgqgSO0K5F1
vXNrdJV54Tn0P/qxV68j2qpTTCvurnHVhIsr8vJH6ETRfdKnA1WTFja7ja9mpUw/gdYSkcoKhNQn
3FDc2SBaAA/oF8C/Usf4sGa7/5yhkIWw6pvbHpgLW/W4PIgJlYeVTFQQDIl/o2IcdXZTw+uwnDtn
TrspyJ2K7c3MvbyM4MIn7YA10hzEWvdL+Qw4X+4SEv+3NUzF31niENObpjuvi9i3pJ11x6ey4DVM
41cUzfP9QJNz2KMa/Cwz4W2WedBeBQCP/ahq613hhOXpgj0ITpO5DeB+EGf6DyPNfuqle5dkuHqz
zrDui0osgZgHLByGGrGeRI+jyQJQCkCiXifRP/h2tsJzXfPkTQrrsv2xiFkEJmyb0DOnAi0Jdxhe
oi2YEOC30CbX33Xl2CF3Z1s5DBbMQwtPYWpAfy8sE+QM0YmgThJ0JxZ7uybXwOAUtGgCJrdD5aIG
ZdcazCV/HlsftcygUpQhNtkyRL5W37Of+alLrE2ZfYHolr52Q3K+3Zd0x66K2vbYtE70upgbvyn2
c9Km27K9fKK4jzdtYmDNjJGC6bon8Wf27m0LTmHj57X+MDqFsebiLl/nIrLo6tVza5tCZ+PfbyHt
SbDcT0geLWtTdUbBPktpwDwt10xWuDr1fbTokkbOud0o5Ywh5h5nM1veezuonxXiN9C4ZrQu4I5u
Hfbua6tMtVUBJZeHfyoPoO0ZEYzRaG2aU79xcwVgP6pEv65M298MMv5CQAi80U0LAdBMDmmYlhBo
SU6m7ZMze4DOOQmsEgMPKfjAfNv51bxlMqKGh7Rx20p8m9klm5lC4TtYxgCSvB5JjdZt7O+HorFO
9K49iBSVk0jtJliEhlKbADOdDs3XZWd7S1BXBTD6AY/i34htzICcJCozhv6YtPgSdVR6qV3bW82C
alrLBFQsNJR1qTKYI6wkh7IyIYID9D8Wmv+WLJmzl6nQTmU9Psf6AP6fbt/90BjWu+MjX8hE/rud
MQjnffXi1jiZBRs5Sqc5/SHtYmvPAubiBxVQPWxrW24k2zlkMfCd7NYHsTtvEttT7x1vMOyEIW9T
zTZ2XtVEz46CtbqwfK4u+U4UiI9MJuOq16bhuVn05KcH1hj72bTszSZuNqAquxUjtgpAwUwMjs5P
t1bR+VsJ4y8kZK/BRZ8s8yTHodo00gUcZA0khf22R+BmPILAYqPok42tO9c5IVOKj3Xm5NQfpXXI
2JugRWylB7qonb585JVuOHYzduRIAg0INAETxWCCCGpRjC47Gp8zlObNoRrt4rZB2HNymondb2wM
ChHg5D1VbQsaNzZT6yf+DGPjDG18hDx3x57RfMqG4QVvTBSOtP1DdIv1Feqn8iHLK3Ya9ItAfLf8
uzZq1ZeOHfMQ++lvx6/1tVWnJl5qkIMB0XY8XLFp7BJosHT2Z+5NUYF/RUZC5R0M1XyKGo4UoSyS
5rJmN0Glhjlgroz4YgAM62Oja9CiXfmeS5RDoQP5HdF3mjMXgq9NMh/VfNrdzk3sHsGppz+gBGZb
Qs5OsJRlsXLTZN5NXvmbGj7nG9Ulx5x596hImGymHrx5FMmvwnZ7SGbo+/jCktvZwvgQGez4anNo
6To15k2b2Qu+MssnAJG3gcBbuDMsi2lRJIJb2xEzrVILHLllhqLlZVM4a6mfrnP0RkzYvtlu/FYX
fZgI1DRceEN9Suq3Uo+8E1xYdodsYojm5j+rZgBwPFc4O3DA8kTpQIODQSwky6XO7qL1zeOYxGWQ
efjE4ku2t3Lnaa2l+ZeA/HJvWe28VhRoNxNelh7LoFY+AR8riUCUVNZ5379UXQ5w62Js3Wbmbqa2
draQIsp9U7g++10lN5BKaXPvx/q9cQB+1ylCWctd0NpRHYfRlQIryptupQ2j2qJg6U4j8JkdzH55
oyaj2rX9AEY3mhFt0RMfZg72bzVY4rnFSHuy+xbCG60Agd/zSMUEKrBNMr3BEiw4DKAHqyqWm0yb
ETENFaJwQOas85EXcuvg7h2rli8eGir2DY5+0nkLoG5Sh/ZzdsTODJ5ukkV7ayRxzwmWu7NGQNMW
U5WswPogpXNV/pjNvAMq5+6eCE2S8ttpPkxi8HUB/tb3suuFtfaq2HtperfPgmkG7+0h2Ltpo3G5
K9h8hEXtit8LdYUFJhMIYs6xUfc0zBgNPH1yfsX4igGyum2YO5D/vMkFfhsn0ya1nbdKjV446PAn
hK/9FpaubwDCWLCkIvhfpMKA1JGafvJjVj0I6+UxFso5zpVurOrKh0hWQPTn4y0b8LiXS6LeOejS
oK2lluZnBfmtlUS+Wk4MHG8y425cEO0EtpDQE9Pughz9sHN7qMBFF8kaRtWvMUrSdYn0OihMQ+26
jhW7r0FI6qrTbzkJL7TBE6nM28bezDkzlKe6+W5QzG5zDdd2zOL5gaOU/zCbGqKZLJnWShvTldT5
gUg9gJwFDsot1IJII3JJYAivupGXM4ltKn+NmFPfa7rnrC2I0IfKc5cAc6T9WHgc6ZmFOOTN2iBD
j6fvoe6qZB0RcKDjZ3AZCY71KK0G8htHTvhZbUVizSy10KMpb9MbAHEHpIUhXs7mJZsm+jaYyJFU
p7/jeO7DocdWnYyesSKlVGwM35TbTKphWw2OsR4zksHSnFAbD1N9O5htChO+q38nVZS+YUiOjyyU
7nPV9Ples83Lcb0R0FYRoC1xFEGcbTk9LqraQwibbyu/wKlcLGJroQq8jXjV7aQPCKNzt1kZHm2Q
0YVfViu8Z0SNxnvuaPnyq0TbdYO5/Joby1lBXeTytvaXczpz/TPI8idYLO3eKQZtXbeV8+wtZbSr
2X4fG6q/gbdwmJhKaJLetLDrsLx0IzIyUoRl7aeyBga8FCK6H1rZrgab/EPJ9oRdfpGkeNQM6wGn
EJB++pv2cbO0xAHt4ZlMM6cKThr7QQzt2mnGt1E4xOqAGnKL6HpcVLrdrmeBwu2VqmPElUKQzq6L
UJcbVtVI76bTlTz1EzaK3vFntIdlPOxmg5YDWYqO50LKrYE2FvnmkL6ZJV+TdG2EM7krYBuoH1EK
NpFloHzHEdptJEagdhB35jD722lOAHH2aXbbEccL3Go0z2jaz7jIdAc49iQOepWoDjakjvdmcrVk
0zfei1O5BnjH9M0DHmnqWY/wZ/niBPZWJNF73hXlb0jdadgqd5W6k75Sk0IK54C1Q6Yy/dAjtPMe
MfB1DvYwtEBpooFF48dtNEYpCjmbLq3zdZVMA6GgIT3NtkYMSWMox07frBnsH7OZ5AE1C5sx5X9F
cMMolSFoNHrOscrq0gOFrvucLrwLpE+ukZug04IuOwUFu6K1SkBZFKqwn1qzNQ+VZLYSctzNU6Me
jGXSNkX6Cel3Yc7D9pmL+czxyN1x8B5C94InUkX1miXxnSgHnuS2GzmdOdNr3+nuL7TKJqNC1d5D
zs3z0cw08yERKflKS5UvCFPEOepbpJYQVIMBiOMaHTxd7jn2TQonBi44DsiVDk6z0/23Ti23ViKO
keAeH3ZqhTXaRINUOfMxSvJ0NYJpeS4pN9zobE1/ZQqFEwKKbDf0sx/0+HLzKnvmO4O5JupfRW80
lJN8tR5LLNBz1b/MvffIhuwMS4Bjs2F+pH7x1Jcy29PM64aoViR2VRuhxhKx1EwjVYjZuuWs0gcM
lhtsqWE0ZhJz4VLsQYlX+El0N7tRqdadNDI91BskMMPCm3+gbrtsMloj7BEp4WtrV01lo27xT77K
RJBLzUV6Eyn+P5AjFzXjKXAgz0Piptjtq+TF8BNI8t6pL0xr3ffOm2Pbz0LY04vF47pLjao9OWXi
PFHqT0FKJ/3W6cH7tmXk8XPaq0ipbdV55S8VKxTIrTuCQrX06pA4BYhx2es7UVlOyGEAvevswAce
Je0ngV3Skj3W1v1FuKRLz1tbMgUIDyDloFkdxAHO86uqTDFUwn1c6YkvdiWqACRJpb2BZ4oPuCmT
dcE+aOVomgtbU8yh0Uzla5P4zkGZ3PeqBAtFJrPbxezmwAW2t6eN5KDXF5tal7COGuMGTOt8gpWp
3UPRz56tjG+dX9o/eiaGQuX37AI08871DE6Kts3w8gDXdpITJLuBn3YPGDutRBdeJOfMW7h9WTxv
mkUcVVSdXCM10GU0NFfIoUXqBJswsuYPUJRJWNZsUmwXCXg1lcVWE/nADmD56VyqUHT7Pbqt8kPc
N27gelCquVdKwW20P422edOSS1uint4OE61+XHcsVEmN+6koj6YVwSeIrZeldMG21D42F/fUjISF
zE6d2rbFVMNjEsC/PnUVCH/M0BigBuOnxdLWTDWg8xITiT5onA3Uj4FqisUe1Jiie2H7HNqXct7p
ZZu+IvDQLmae5K7mQLEf58o8ApWzw971nNDx/QutPTm4i3lwOu50TWPboFw0qHq6RvOcNKZ3Rt5S
MbXo3gFRD7xIk3PehDaXW4aBZdnTV7njKJyJ/j5NqmmdIDkJ3PziUbDBt9Ngmv00FLqjWn/miWAJ
1NIUmVDvBoap78YeShbMGvZ6O2coTosef3QWQseiusXSlQWlNgEQvu8WB0DjtE2TtOF6YqTbw9bi
lWc77UYIc9eYOFNczQ+WRl72fW+0BwMVlv5qmJnp5/JhWKKD52kYYxOg/g3bzPsiX9aN5R97Fri+
9zYzvcGxXAborhJ5VNneZRAYW02CjizVM5enZ9g6RyOa7ruOX18KhE5GbouwLJZxNwzjOaYVCpRy
qlazncpznvvVZpyW4dGLHSri6fIWS7PepNpHW2cfi0VdX0A7CB1gurwpeKvc6KUbz23xOJTLoZqH
YZcArg7SjEclYZuGxM0v6helsqeCO6+2d58LIVdNB9J/0uS7mzdfcVfQSc1iEcnCuKQyTykLPdYv
40aT8QNXLOFSLvdmq5d708Q80Jtcpi0NRHuvTF4mTf3OBmtnOXS/1v7EAah9oFyQbzNn9FbeIpMg
noYTZ7pTMeo9Qj1jN9EHG+Z5lIRu5+c3yaRrt27C2zfGZS0y/djQyczUU+ZIYBP/cen1hD4ivjOI
yxRC4XYsvSjCprHXoI0ebTXLUKUR2Ci/XPktlaQxqXdpHtMda5bIbnNZBLJQ/WuDG2Ytkgi6QZec
8kbfQYd/I1Wlr0eDbRJ7PAUQs/PDoYioPs3TTV3TvGtMn63od2wkNWjpJYKa7KfT+sNh6RNFHazd
eZPcyjp9z5r0xPn8aM+s/VGf1E+RYR0b95dtm6+V3h4sPV610x1bg1WeUgxx/Dw9ZllPVzClec41
oz7iHJFd+iod+bNDYclWN9+0Vvo2Rr17FJM3HLyemp8ZN9ZNaVYP1HLtgJb1p5wKe9COy6Hr254O
VWLQmjFqoemO76nJ7NJY/U1ecx1q92cxV4euit+pfVao5j58WVEAA19N23wTQGU96Q1H6jY1jH3S
mhfBJnq+Nl4NKeGWQZl3AEIB+rYoOpmbsn2jyGr4y2vp6wgCxno709gi4VqFiru00BV1w3NmisOC
DBb5M1ATlC5nEO91MHk/mO5vIutr7JBh01bNbk8t/c3kgocWxfQVC19htGSKmIX2O7e0nWE6zZ6M
yp4jj9zT6ZVx1aKKzzGqCu0wGLNnb4nHZBSyl9htV/SFFdxoIx9nI2+pgGP6c635M+uKZ8VMme7k
08vmtj86E8e7xtUUt5zWfWIOz8in+aEhM3OJ4HJ8M2rBZkUb6OypfQq0A/qDnAC71qjbueWIXjbs
IDju50/U97+0Qqt3GqnSBsT9qshrtNocf9EJBnlKTDPRdXttDc47pXFnZdbG767wHxzaBw0JHC5O
ij6kqNmsragqt030mUJAnjVVrbSp7Sg/5q+zkXqhKEo0MSf6x/VQx0+Zd4xZ/FRx4CLdwqMWDEX9
pdj/6SaMMzcyGnaykh65WefmRxcbjZZ1bDNY62znWGBar2IOV6jUCiI65XHgKxpmLG16Cp5aR8DE
XyXdi72z0B8vy5nZTEelt/JucqYHojLrxOq3rlCvrp+6gXR7/xekz63usOBFHIS4E/8ZlwZY9nH+
yvIu0PFp/NQ9XCdtR2BtBoWmFWevjR/0hiN3bUmXS0nMWk60GbwqW89RtgNXjFe5lMmNnZrZ1jf7
l7Fr3XB25A13nMjXJ65JrAGwScSGmurMZ1XQDKdYW5eLXSpGSZsa2TulLmpjTpJDxuOiTalm1Wno
Hyrs7o6TzMw95aM25U+6bfH9dLeWTYNEVP/oeT7DrumfPAQG60SqhbTp8qMx/E9UPj9Mv/vkjnFZ
a55Zh4ac5IoFxsFtVz2qxTxl+i9DtC5lUjvbCbqqT2rMi2CJe3xL0hfPE5v1tdUlBwM63kp6XGpk
mtU8AI23V3Vf7cq05+iUoAaUJnXxCAFCoBlN8SudWjusC/21HrR+pWUUHZq5LEN7oTmtsVigXFPW
Dyrh4BTD/+YsObevnAIfIihSW+jCtHi6U86sNIudF2ltmLpDHerCyHeOGl7sSutu9SiN1otn0Ipq
SwSEUz49FqLJX7B4UhgWSffouZTikiQeb7j5c9ba5DmPrhrc+7pS700iZvYfHooANgjLear66Iaj
jXgstVR/YiWwHtwYU7CPzgjb6gTxpwWybSq2KE7ivunL0GzdspN818zlkT5aD00tx/U/W1Xo5vjN
SfqoU80SeELeSzdhN1dP1lyJtW1nD5WHlFEDSBtwKpGrxVD+/egs3tFsJDMJJKogFekHUVa5Ldkk
A7UfQRkYXGPRgWBuuVnA8Nzg/F2a8gl7a8/MbQ33RWvjap9kHvgKXl9SUfxGE6z1WnczsDU4OrWb
ogHCD1lpUb7KDYX6COH8bhmrzWLw9M5Jpq2d1orfmLERW6ruB25yG1sE7hviYRqgcbvCiOjEzdHI
a7HXJtNco0qaQ0AMx6I0uxDEtn9bxL5JJTBShE6Izj0lhpAn01xS+CRQKd18vsfuQxdArhO4s4wM
SqOdsVBGMPOKzLqjMWG6Txrt0n2j/7Z6fq9c2taTsGSxsrWei8dWLaup1F6bibuBsS9aThNc0o9+
9Og6grLdwMRZhwwPq2EIZvOK+oL2DDWDwtJExpkHCBO229kop03V7IyBmgHVRcdepZ63HKeEL3GY
7XYfRzg1QtpkYnOFGewimRLpk8y7+VDZWr0q/h9z59EcN7Kl7V+ECSSQcJtZlGGxDKvo3QZBURKQ
8D4B/PrvKfad70pURzPurCZCi5aoVqGAROY573mNdvS19s6Qg9Qeyc9ZQSFlqEfd44w5T21AJpe+
B13AlpsxumQ/D/tL8pqC4zj70cHqSFcJxww+gdbNZlA1CaLEVhOU4OCTVdkqvBq7Mdm6o7LfaiXn
1Ywv/EER9NyQRMski4gEDgUnjjedohVJmbFtmPraPLMql3slQwUMG/qLWrv597CVWAMNuaBAhEdi
wRCfzfAbmVbp1g0ca9vV7bzVVi8P2EmTnhO7Sf6uea1O/OVKLuPanB/docO9KesIPnNb89Yru+xV
ppa9I3ud7jQOqyfpa/sbQzIXDgzxwwmTvCX0Ls4KEFO5UvMUX4F8Rssxiqxj4TfBwrHNHATZBUxV
KGAPVjESw9WT+lopD/lc2rbbps+A86bB3zCFtp+a3BTXAw9la3VFt2+obu5TKvnboE6a79FgTeQJ
4j6+MnOzOw/b4OMLKC6qgzojdG2sZqOPr0dAs5/SiPONmIFbidAr9bAkNB7gOwuDYlUmaYZdTG2A
5HdEBSvim66gV5MQ1kNLWAhii3fzkCZH4iDn7/ZcdLwjDW6eQ9W/NWZNf1EWwWU6meyMhH5s8GaX
P1j15EJE5FbAX/Rv56Frlz7Jqzj+4w81gUc7zktE3PVV0/jFRTrMtPiixG53wYRWItMquzHeTF7M
NejYbVcE4TUHbY/xdVdE4uC1kbHKlVeuE2JbibdlZAcY6m9qvifcHNuD/1aP/lsv3fxStADXqu/P
dgNkchsA1Jb16rojWVR+UU4/wgxuKNNChqVREb0Nhqe3pml7916dJS0WM1KvLKsdmdew8TKQBuMD
DXBNgrBkAAxY+vXPhJUrkqI9Jh4PE1qc9N8cZq03DEWLN0u5+mcZDP4iSUIANst3rrvGY6Ovx+jn
6Mr0VnW5t/J6m7FfGOod2aPekrgIJjnCTi5ySZkbcdwfMtmiwJn0PnPtZpu5EurEmLr101xy+ATZ
tzjyovaM3GSXhlXrpa4b7FkDGV6mxJ9qWO4EfU8lqJKBbqDUPkp3Pz4yF3tMK05OEt5YJWZ4lwVJ
9TA3E+mFEahGuc7b3H2XkQZaMvjXIz1mu8BiH06I1b6wRCoOBLiaSxL7Oqhn0HhC0O430wiiY+UN
jJlSsgkZ+3qn3pZYnNQNKX1N3ZCxOSv2xHh2fhB7MCBvA2dJEuJBA5/AWIJ18isyR7t0UTE1uS6h
5V0QPRTftW0FRUAZkAVI+AChK9jqz8Tti5a4pQt74HKMPiq3FXrVVew71tpIa1p1r7T3hR/Gb0nK
ENKMs6eoLIxFwU5gLDEFc9SqFkX96kVu+aS5J2vPGTkd0BdjrAYFaBqg1SyUUaSbOm7fdEooXyub
V+V74wbtdHud1rolQDuwLi2cK4+ZdO1HL+3aS6mmnCmcDTQ1VlT6rTPR3zTiwiwJ4fOGDKaHk+ll
Plew1Uhm4lIoZutyerWc6ZxZq8MLpjg+rbPvrb2ErIMiESlsfObFMxkPF4FvMC/WQXfVzqnLwITZ
UBRiwSy03S1qBjffSYwfgKLJmOoh/ixUhqZlJupkY4cjQJcZpVeR55AL3dl2tLFsyaJUhbNyW7KK
lM+bwPmcvcR205zK0X93O7M5WDpiU2jPUfOEYT6w5w/r2AXz7O5NTKDu5FQBFTSlvQ17sh1k7KX7
CYzsUFhMzbtiMMj0aH7muZtjRNXlB62TmvI2wZNT6+5Ow89kru7oR2cMEwacJvMNLMIRJKcANXZR
tlezlU4rERJ6ip9ReuFm2PBZOFOdHNm8sPy9LQlh44qOLb8c89Z8Sf1w2E2xZpzswV0i3cJ8SBoD
Jmda3VKOVeRkk78ehbFx0k5LJq7neysYaoLGL0sZM0KGVWGnFhha0ldHLV8/gdJJrslrH+kZQpBr
81o0xdqLy3Ld+Q39WlUFR0j/yUXnUU0bTLeXoZt9j/3K3wwBoFUcmwRskmp0yWHc7l2OoZJJm7b2
Q6lJoyWL/FZZE0mn5RhubCN8DsPO2owxYVRj3FtvYd3w27qbDqk3ONsYmfaGQPd4m5KWt6nKIbpN
R3CBxaAd46jqQS/lYA/vHcmUJd9N3gVksOI3PMzwa2JVbbxwZozfDO+EvkEiptu/JmFkqpgs++Lg
RF6ynBwmUrUt5E5C9iFlve2bt7QMRx5hTx9BRvB72otiT+CWe41PJ8T81Hgmwz07dDVjSUta+boO
AZwMb+hI2rH1BtRvOs6J0a+ivCiW3dzNz3YUe6s49+ylLaf2jmjy5r7WeXOhG1tuseQkqoyz4UXp
4gLGG7H35QB0Ei+lgmVhmP0tQDoweGvLBSF19SkcRbpWlmtFCwba/Ntl2Sy7PGY7FBY51Mwhmdet
5aCGiyquYQLnWwbhK+1PMVlJbbEjupy7pc3hfsimem0Mk7pXM6QxL7L6dx+MCtBtbnb1VDlrbwr5
baSYQFBDlAtnlI/8r+3O4cwl+NV6j2FRcj+7YeOGKnub8cV70DLtLtgYwkPTD/G+gP6J4YQdrN0Z
2cMk0u5NwKt4NWTru7w5bbjKB/Ox51ttuLvyNiTC9S5w/TpeVE2v1nU516twJDh4NOr1RJzNXgxY
jVmdNd0hlJzwkJP2ypuy4qYRFVSotIITb9V+cooC37nEDo3auxH9DuLCeDufQ46TcepWg1UHVy1D
qSdaZTrMmFSYd2MkFnwZVvRBVeIBbfdWd0jEMJ3ooB88O582mKmSTi6ivj5EQj9UM32tVc/1crD9
t0E51r7BD/scmLyYGDymjCJhRaI2vMVD59VJync/jBKgAAW+ilkDsIVb6Z+mNTP6SclbZVMtuhW9
KuHDMT0Gbn3mN8sL7U1eOslWVkGFtI2RYbiwosgmcbe1xgYbeP6YFFTjcnKi9NK3XY9I0uLV0BMc
0BmPuks3UCSyqglelI/S0asI0GuKqmD+6hA646prEZZMuDzV3EztPN4rD5O6imkdkjsm5nGe6k2a
GK/Z6CdLmFjOpVMxOknP3pEbXBOjfeYTisxQ1F7ZEZsDpqNDfYS//DAZBJ03ssq2Bb6Zy4H4STLq
nRcH6spe5YP97PjQUZJ4iC+CMXx0s/Gbwrxvlea5XEOIQAxYsqSa0A5vy9S/NJ2jJmk6dhXBem6u
jrXfFLdO43JQkokEeUXMykA3GM941MN6j5hdLNzMOM1ZRSS6tL9VbMhLTvefCfGRnbOJ6hvTbruj
RZLq0UWdOPdutA4J11r7URxcmdn0jWjtYiWqAbC3TXzOrr7gtAW3y3KPFodgSv89qHFiI8QcNlU8
E1452WZ7MaoaXz5winXnQAJtA9h4KK2eh7Yko8/qMd0xQ89YQfp178i4b05EZ8bXNQyIl0SV809r
Kot7y4SI4XW9uIXYkbIR9QV4u+ER4zgkT47RIvuE90fcJSTHFaR7WJqGdRn2RrUzAjpA8rqt7KbL
RrhEYLY1Y7/Qq78FFvpY6DrVuoKEdSkYwcLTVphlE8UEPTgTS3iwHB+6lJsJbSojLqO6joHmtmNg
qcuJLEiGO6I94AtOSUkgQdjqfJ9l2iLFsA8Zu0eRvush3m0ge3Fi6Swkg3oa7muzzFZU9dNlFSbR
UoC1H2JlRktoEyA+Aw2Oyzxl8WFSGxrAElGQBkC09je/CwHaPGEAI6azEZz0SCGuoyTYBJDtvtfM
WGnHZ4hO1pCu20EVj7UrS/iHDVjIsidzbuW4tbVBRWD6+9hPGd9l9BZX6dQSAIHgUsG2cZ0b5XWc
lXg8dHQTP1tg/GMvE0U4qzv4P73Ch6LWw9sJmYhuwnx2jwQnAv0oVdzpc3Y9ejlQyS6ZvgUwU3el
gZywSoEPBwc5TpgMycMAcQpAatD7rqkgQoRB6V4QqqgXgnAgvggMYGMKmqsW5ipQfALdIMq8W8/M
oZQYg7VIRth8VCrmprLqZ8BHMtxKQnLnCAr5HA/f8RTJvwXm2B3pwcOHHFxrE9RzuSvndOQ8UzQl
FQu0Ue50SUdkLYWdN7ugL9SqpzF6nNVMfEM7dJxDBKAGsUtifJm2u6HRiAG8BC7HaDnDxify9ViE
RfA2DKB6jduGay8fm8s4pZoph3IkvIIJx27Wg3WJZGOgeHWpZwJatHiCQzmm0ZwAD/v1S+PIeT2y
Fy7cRI0HTyFUpCJyyeSkfCAwgemmLUgtJb6t+9FZxqiWsi3LZ+Dq/HZsoX2UijjJGvujtWcz650F
OWFd0evD2EOmxFQUzUxOT3IOAWMGlrm3nojvYrMON2aRMI/LxQtEmj5ZphyGvt2ElzBmy02hQ7Ht
Kg8Gl4zsZFFGrryzCZk7TDDmWPtNuqx5j8B2CBPUZPqhsHJB8g0ihTUWwk+85MkxlJBPaZLzxy7A
cWBhaXcCv/HbeB30tj6RWB+9Rvx8mfgDXXHC4VlWITYek+p3IveTdYtF8LoKIsJvNX1+5oBqRDiz
4WjFngtef+dAbV/hn8kcMVL1t5bIDPqBRF9GELeXwpj6/SDIu6uVTrdF4LcXag7Gn54T8i4EnKAb
jp9qSURoynBVk6ZhtAOalDaZozVyHPblVmVANdH0RIyhtwQffp/Nvl8PNsxK046meIlvu3Ep3fqV
6HrGlhCM1hB3iESAlKLRiJC/AU6KxMOrx+/amckYTRl/9t4QrxKt4k3NG3g0kxm1UW92z4yMs3WZ
ogidaVa35uS7u6zyE5gEYfGaptnLIEyAzpg9RHqIOsJyejGMckYaIx244a2xrODz3qYoGJDQZ7zK
k+M5KewRwmrcqOd1kEQPfoi7zmFm0Y/y+i/5XvsRIfZeVhNCo7j79Nv/vi9zfn3OQ/stOW3zozy+
5T/az3/p/2RoGsK4/5/M9Edo2t05yezvQtP4v/4dmhZYJjlnxFTYpNDzk3+HpjGhlr6Erg38d86e
+Fdomu3/FxHoNliZ7dkwJ84K2/8JTbP/ywINAR5xbBREAeaZ/xPp9tvz+ffz+tWg7ZNbHEMjLi3g
6qRnBygRzE9qTAceS0S2Q3RNNst0HTuk6w5O3iycXhtHMhNLZo3si41PvjSh2xXT8qrLLkkF6g5u
m8XkW2XSX6Di1lcVi39FuUyEUxh4BHda+Ex/IR8U5wv6t2z044JJRZPSMx3T9czP2ThNFRNQ1zXR
NSIS4wYKCUCblfYXWWNFS7fPn+tRgvQWAaonAzBhU+O184XY/3f99vkaYOxb3DF+8fg+LAF/UfV2
EKQ66WE7ZCSuPIWzZ73lg6i3EH2ZU7Zm2q5k3cVPv6ysfz27357V2RLh96/OA7ICwTc//8d5Jf2q
6I7V2JL+25bXcVso99QhhXpxctc6TlapNrhIeYe5qqJ7LG7P4omhFNYiqGbfh+gepuoiHwv/xup0
SAJ7GhVr+J3ii5i83xXh5zuDYbjwLc90ZeCAtfx+iXlot1NfFdl1F0zFQUvEKnHQkrHpwmSrL83a
E1uEgs7RHuLxK6emj2f/6QYFvudZruRd8/7MPjCbxPaCtriOVXNMzCq+J7OXmga7uiuDsfcOT0Jg
UbIEiBCVotm2UCZWQaaSXTrFYvWfPi9b2qbnw5ATtsPb9endYhLolzC2xAl7k+yeq/6O3T0DbU0L
NAin2DWl6W/ooPNbFQ9PwzAwxrcM316qoAh/pCVyvbMgy9xkrg6v//nq/nhStpTSN9lepAtC+9kY
tif2gq4hnU+I+Tj+c/c5VZRv2BDEFs1MSURFD2oOqb2qw+ALGf+fT8r22cOkCHzXt33H/rROwswp
XO3VGMVEih6DA7l6EbhL7eU8If5VaX2FefKjJrwQA+uusq/tqox/pGZWXmVerr7Qcn9I/H9bOTwo
aeLZ6XmuxYV9ciOZE48WtCvVNe0cu99Q2fp9RqRxNIOxzS9iI0I9RLvwUAa1xfDx/GQsp5oOkVEW
0VVKzDgEkGHqHsyvX6o/9zzQG6j6tmlRfXnu52gAEqAdhTmKf6ors2SKU85HX1vtixCD2nxMPfwe
2BOtUrfPksTYlaJMv1jNH7vL77eIGC/XJeTz/IJZn01s46RDswwGfD3Cntm4Tl89CGrArYYXd9MW
pBAunKBD/JfGXb3MYycFoB1iqJNBV15PcUyDZCSZhztmlD1OUt5RMY6LyolbcnZ7BMZG2zl7Glj9
Hmrh3YyS+DwiVVAhpeN9PfYadj8e/5CgocCECW4epqjmVY9eXC10VOSPRTix503nB2Wac4cAZpr3
1HndIuqgi8ZzUL7AFOdSCY7GKa5KJrGaU2VdNqWaTkFU6Pd/fs1+17qzISLf4oR1PZxgWVfmpz07
H8iLkGOXXEul3YNTmClyuXF4jqUloFphxRqXsUAHV+WMetviC3OIv/t4x+Gsci3LtR2HOuLXIyMK
shkgWavr1oiNHROkdPXxmrFKm8tKlxDvIG7UF3gQvlfY9n2xyXz4dP6+aAITvhyljG3xxn8OFJmG
MAA7jbJrc2pYFUMM77QOnPPB5Mz6XfgSscZ5UeMDIY7oGYqfovGRJRR1FvDm48F9UzEwRoEM/W7V
oV5oFlXfClo9PEgWE+F2wNphDOmT3qjeGmoUx6421SaCz5otBBKdnjxq3pmF4wTNXWiM09OM9TNq
WKTeAt4dkU4r5YxclJEX4ki2Ox+t1RjpBeHgtDp5M4gjNvTmuCz6ontwAn5viEC/I0l39kCT+XNs
DvVDx5hy54JP7eOPM9htTO8Gg7/qJVcV//5/vrZ8i3vkWpgX+8HZ2eeXMmRwWrvQjZNeG1RjcM7Z
464rYUdby1ECG6l5+oY3LcCQPcVrY4rkF4vrvHh+f7jsSJZvC4dt3LY/1445+gSQw7A9MSqqXqYg
O79R54fJ9K96kUXrfFF3ibPvyKdPPG+BFKvkD8u/nCV++cadJ/I+Mxx9ohTlJU5JINhlZPygByTM
sCRkc+UohTzQ9AYkF369GtFCGYg5vjDV+ZsDw6bW4QR1hIfg7HPgVci4Ext+fzzFZJQfOr8lVbtH
vjeEUWwvOLPVFcPMcK3TPD10BatpgdMCVl6lB0UBudk8J8Ozr76KffrzWKcrcB0ilWkSeDznn/9y
h8juiCrqU/PkuVptxDg0O2nZMTOT0n0RJRxdGUxiEZWz+mI1fHjwfHo40nU4zflUX1ifTynh9JGP
2lMi/q28h2oYMk7uoiwWDe7+74DT4ijprK9tyHvLCOe1xUxunabdZvSaxma1mgqtL8d4Ki/9yOvG
//h1YcmwEQnbdc3zG/P7ranNliFvbcmTaevuoe9sWvm671+BnZpDfI639eY0HtCVCAfGVeZ+++fX
9W+KHvt8b2xPMGu06fp+vwDTxUcXChwdQxkYT+2UA3STbLgSVoS7aNOpjVcLdRU1RgyBNpmixyEK
E6yq2GkeME/5z/IpzmfT79fzyeUHdkk+pDqWJ8Z/zxD2dyJIfn7xnf/oWc6fwSfRrwkq88+LwhdD
0viRD7O9mZS59OeuJ/t2LLcFerxDH2XRIUkxCS9M/LCZdDiXERyprTcU6TaGVNcvhRTd9xJx6loE
ffDFov3zdQmIAaNf8V1eZgrh3x9JBFqSSYlReTSG1kGmsiPXTCEkAy0xVQY+GzB19grp7wihsb/Y
z/7cQAPhmj68WvRjgfXZbNztMjKraEyuG0140CKL3e7Bz3zz6OFDsPQ6m/76n5/HJ9clnjnKCtt2
8bSiOaOc+7Q/xCmmY7nfJzeOypplH0fSBukqUe2UJeKb8zZK61phtSM6Ku2uWWYEoV43RW+svSqv
XuYigEDZeKSxtQFc+BEqbOzN5VVHHNwNtd+412h5wkjNjx8NZlr25v0/f4uPpK1ftxoc5T2Pztt1
BNXoH7WoBw8X2ubUn7BgqQ5BY9V7R9bQ51t5N3UZx1AkUpTJA4o9eAnpe5/WD42YOaWiOkI2Q6W5
dZVMVnAZaHqYlsarQbtQM4L8qkyK5wQXM58uLZ1fzbEvN+C0DZJ+v773Y1v/SJH2XX9UAGXiltvA
VfPtSB36HWUcVtzmWZubjs74ms+W9ZSC80H9CKluFSJU02+4Qr+2L62phiPM0OKi1gM+3prRKeze
4BTCOIZNi7d3Nzn+enCNSrAwg3xTauwd/WBSb8i3ZYNxTNah0EQwtFFjwickpr72PRii81w9Guxy
h6QDIB6cvr/LJYXX7JwsOSdM8eZgAcnTeMuhWd60MIjWbj47e7/rRL9JGzNGqBDDHLa69GccGMWD
J+1yG3WVBVdhHMoHOJnmPmEaeOj6ZH73Y0u8qDz0tr50apw0KdaK2rHUF6v483sjHUoAAb7AxE+Q
V/ZpI3UCXUwJKq8TpEcKsbGnWXDOlZt08nUwJOMXRfzfbWIcaCZdGP2h+fmlIQttDgYXYiFHaffQ
6KbeTPhM5Iu8GfH0+ufF/SlO/K9tGaSQVc0vHwrv73uS4XSjVfiI/1AnUlGpqh0embPEez9vx/ec
JgtTH1T9C9tgKkrTOawl8SIH6ugHnwEjTtsRdz/CBWMFm4uwFxE1mEmYUbs5i8wvzSkeii8O1w/P
v19fSQ4TIE4pbLa0v+lRZydwtGO1gB19daacMuFfNlTuB9giXFIRuMhPq8bu9h489XtPyu/BuSTu
YRn+7LSrdxYbBQa3abFwWyO7H3hJH764teft/PNFWiwecE4kQVzt77d29mcBEsZFtrU5YFYDEedY
eGlxIUXWb6KsCrZTEIT3BMWLI+RaDU1TrfISU0ZnUD8cghe/8kP72xvHfkb57HAKiY+f/1Kx8Zlo
b2sID+3sOPu2Fd3DKFCjhar07sjRUHtSLsdtZiUzqqCsfB26gdrXgL3om4l9Z3S9fUjKjraEYdW7
jOP/1W37QKptafGKf/aEw0CIsG7UN0COWhxhRWTXThI+BbqCR9+2cDKTKrvE36fcm4GJuqai3ptd
f0t73p2MKP7Cm+4P/JW1RiUHDirPVfhnlDFCuIMpoRanoNJARoWqXoawYoPOYnipk2c1DKu4mV+s
nvO28nn1eD4hOiBFbgB89vvqCXrRZ2cF1Skqguib1WMq4PRDtqTYbNeGNeubBMLzvgkq78a2ZsTS
H03g/+IqSEx2A+6BlOQkf7qKVI+RMaKKT2HpZ7hP+C0EOjdeJ66IFsx5v5n1HL4h4cQr5fznRd99
FVbwN4gUswchKGKZXwTiM65AXHzv2aM1n0Ae4n1Zcv6L2ZfvqZLi6IW6hC2VHWdNnDtqRrAzkjM3
/3wjPlqZ3x8H1yA5/SUlPcXbJytwT4sKrqc0TyONB8Jw16TNPr+4EcPibBEiNsDMLU3di2Ka46OM
a3E3FnX5o+xVPK9c6VQv5GEBS+AY2D2kMNa3xiCtGw9rwL1zbl8jNZTbRrgtQ2UNqTGbmFujm8rU
BUpN06LBUZQJvkfT+wGpk+TwZZvPbT0/009fla/JExcsPfsPJDkrBqQBvf7XHpExqzxKr1IbCJze
DUp0sW8IeliVUf2WwPO75VT3b0hpdvZY39MYR47cKNOaDk1h3UXKlevRwKeoDPDHyxxnxr1C6h9I
o+0jE93nxh5ANcZZo1giUAhdcPvIwXj2M2H++RdEOo62fapnuFirIUBODJe4ZmgdSyyvrHG6xZSk
xv7MwmYkmTEGEmc0dUwdhg9GaTt7KpgUJ4KBOels7IcuqXd9i4A3SDtnnZq6eK7zCDzDj4s1QvoS
v+smvXHkGLHwBWsrhYjeiUDccu6VW4NHtXURBe6wGKrvp6Dqf84dBqKwmeDNDVZ0FXPubILMmuGq
GvjwDIbxjRG5SSrUuey1+T0dKwpCEKbSGfBiKexNguLkKsz8cUPPxlKhK/NvBl2UW58R0E0d4NCS
V/itzGm4k5H3ZOJggJOH3ERmhIWNUfXqvXTRP38UzsPcUaaIyt9h6ZbsiAVTGwdEecyT+CKFBLdD
Lz9ifWHVGyscxv2sLfhFZxgs6QcNP7eefhRenB5VAvabFyF1Zp7pfW3XLbFE0njyC/2jmNPgSGxX
UsGtCDHCC/GIjO38LU/7YEdPZlz0XYqtVCLikx+g5MlhX8HO6tWEmNq5FlkyrCCZHFRq4Iuoe1Fu
UQd0D3ltD7eYjHECMTh89ERWw5BqxUigKOY1i4+/JM0Mh7W4ce4akWIC0yPt9BLSpaTGaqIZg+yv
swqvSgs1C6hv06HDM6Aqv8RJ7WxziuprMpTMje1AxVrUDoIaEOU+XwTn5lHFVolnFphx3dfcho+H
BgnYWoYMU78laSqvQGO8TdHCyOiHoIBGQul/OWkcEXS776qofLXD4SobhAcj1ke75hThkgPOpYtw
4LzgxLzKzDDaOHLq7isM9ZAtOM5BOa2/a9JsXHaYVCxSq24hFsk83X+cRmiwFXqKegbDNAr7nvay
uhJTipO+9I1dlZXZGu2CPCpLlcsJLPibLuvyusDiexs5xrBSI7yUoRAYhCpdrbwh6jbwpz2ckgKc
Mey8Da7qIrgdMMI6FEE9XjaQFFfKICE7ZCWjm4vgtlYyFi9Q4BHjmhOuN30OW3LVobVdSmnGUP88
sIVJGfFKQJtZWlUjn9paQY2AXmEQsYWVcwB/yK3wzIBhtEQ69yhaz2IrDd/yKEtvu9Hz3nQfP4dt
JNZ+IfNNhM3ldQbVZFk12DR87Ioxr9kDx9AFYxQuTBX9Ci57vuRlfJvZnI+1yV7atsOr3cTwRMai
HN4bv0VNcm44kg4JOPqlAW16N9hv6GXaB8re7kGe8dW/oPyxzliEppRo2qYyfksbdj8jgSLE92RY
gzvARtRo5uaQBmqamugQou3buLRBDzWm3OsAYvTFeDaJaHuzvU40tluT7KKTkXfRFkoIzilOke8N
wVQaKYOBuYkv4dwsPKZWazhFCWEXfv3kJ2Z4DCs3BrTx2F5U4oxrr5tuye8grcx0qxforGyE3chY
gtiwtMeMwWVWajucMm2T1C9xDUVp8YGUfNy9bHJdnIORKSVz/h7WqoQfSTzZBrk2Bsr0f1e4m2bv
CMidZ9tp9fc8Gsur0VD+yc1L4w6N0sTo0XIumrG1t6bX6q2QM1TZsGvXs8qrC3xOsNsjxRVDwaTC
U6apl26SdQ+ePwGFZzMl8xyD03xsZdNodQ9wqpGX47dmXcZ5y3Q5QflY96Oz48ixHt2cXT2wy3tL
mVfzyCk7F+SSLSqjcxaWQs/dl9jxGmLe5VNdbvAZSQ+tj2mWiiY+bZpE9SgNBI4j7ErN9yyxWO07
HCPG4DnvZPWj6kJmcV4FYRwpuPlSuuq20NYEGx9RFOTLvR/Z0aWbZvKiyWb/qrN9eyuF5Vz6+EYu
rQHW7tnytVRVdzdZyNaDxnfWFvSjqzzOr11XJ/uh75wb/1xtBr3Hk/tAuElFENWSitDboFrTOh/u
LNMGTJiDNUXp/APn2/lqmLLyL8gxORdHiTIk9OrEWyoe1SYbbAA+OzL0Em4+OuoINYtrxOYBCCyD
SRS0mEKX6KPrJOJsM+JnLA0PruEkuCdFem9q+La5Ls37nJH6xu/q6b2g7luBzETeKplxxlvMftc+
IOOEJdAHtVpVofguzbF9kmVlIK5J4GXbobCWWLwCzbXJtLMCScJv4+WI2BpmamGdXjUKU84ZWS8e
s+lRjL2NWDolpoJRyQbzIqjZuf5REj54JeAq7lJGUmu7pkfPPKnurNR0cQHoz87HQ3iBLCi8zYyx
21teV56yYgLik2F9duTjrYepbT6A0WQnfGHIBoknMbxiY9ZiBgdU+lHu4fOlbmo7zX/MoQ3z4hxr
WLRptGgN112VjgwXfkqPJzSXs7ASSMVyqr2T15ogExIKaBfo6TGbDGM3V0V7ppI2R4Ke1Ia2ptx6
ZiGXtln7yFG5kTisUGquLLsF8uEFfwp7LEeZmgZXw8cJWSczAS6yJj7ALhomEBb+DG2f8JbPfcBp
Vs54NduVRqJ4fpctiraoLu3b/gyeFQHie5z51mBKQ7RKM+5U7/tA5AktoM1r5gd3k63dfY/kf0MZ
JB5MA+/BFEYZy87xGS8oD6LOkPg3RVSeq+Iz0UNHrvtqZqPB109j/2a0BO9MkJnWS0VZQRPRNJzd
NXq1BEONlp0HNyf+ROuajvJcR2IlUb0gkuBH2BskvAGu398mLX86w1fdR97UPkdtxAoMfMTyeEHK
HQhOvFOJcN8DHCGPTZBife7D6NtCl2v30MUt2HZzW3+TsubjMmazQK4zYkfYUPdR5Rsnv1TuRW3P
IxYdYi625ceI1zI8DJgHLImQgQ3uJK8lmg9jPdX4PRyTEDamUul4qwt1SkO7npfDcGanK8cb7hgw
td/N3hieOyZlB0yXsVpxa6oJ3xxnb/uB8uBaaH0nKcJ4Nql6YTLXdntj91X9o2wsJtHYvWV4PFf0
41gX9Gg22k5h72Qp6ODWBcqdGX+penxh58HoYHAdAG3cqLBs8UlEairzFaFE9P+oO5PluJksS79L
75HmmNyBRW9ijuAQJMVRG5hESphHx/z09YGqbJP4qyVLs9rUKtMyZUQEAnC/fu8537FxhEfDxThb
D9qrnDs0GTdT4j6oTPoPkz16R9bRHifHwIc3hUHVVfCWlcxGA2brFoXGdpKJseFZR8xMvRIaa5kT
YluVFq49YAMrW1V3biDSI3ObaVtrSAyZId2XSFXDpZl6zi6y+2Fnq0BekHV+chK3oIiIAUep6AtS
Gyq3CADXecLFtbZwIuBdQHeVtlO9dyIQiBlhLQp3oN28jl61EJpCOSPWLozmK5L8GlF71gbXBXkj
xaYdbeeNZy/wj8C8uuSqjFKvWUty6A8qxz9cyMq9xoZVfS/8Sg47Y4ojEOS+kzxlk1h2ADqf2CVH
u3n2+kgbl9DFezCViZXXlwpb72cs5mpTmdoPV+M47TOdeesAo+gKs9459+zTNOTdyfKG8XqQwAyt
JKuvkkB8q2PYyVjh4uw2Kzw2b/aB9Asroj2BQRj9fC1jFrOt7FzrcgKn7K+GyldfdE8tDzVLR/qU
FoXzmIWEYcA+78Zzr7Xf3WBUj2ofFXtWp3uCR8WjicWDv+eNdP0Voje8q3O8h2hdbDNQTrfAe4I1
PjqHaWHGCWAWduGu34fPP+qHTNbaW5HJE5yr2O7O73Pq9x5tbeBTZvJdHmvJOdaaRqroPDB4v628
59Wx8pJX5/2fJcKMpw3st/IowoQzkB2ZaMbea49qWWqTnFPK+z/VAfVWtsy8Q7rl3saHqbVzGvDI
kbTbG0KbvA0cFvOaTZPpo6Qpledx/RInzfDKej5gmOEoxzbMFYPl1BzmFUUBXP0ngZmeuAaJRXpN
SGT1goqWMCt/jOV30Crkm7/XklmxHAiKsEsubFm6F1J26SaDJZTgVIjLx3Y58Ib5QF8WDQpSkthj
rXMmpEgr6A6MWTr4mqzNS++vTR2WnbGSbcVLVfkteuw2xRfqjbe43vXZcFT7YLt4SKUf8hpGgfXj
Y5SV5g8aYfW+SjrctWHRNuB0g6yKlt87AaXBYYh35xorTRlgnijoi5pGtHTQ+OZRiCk/8up6p/15
PEx59L3rPXTo9Tgd2Q5uhhpIUm82xTGP/ODA6qAewoHAqCju2KT4iivK3fBgpEF2Mno/gWFDbWV4
WfhJl7l1xTtLEpHv9+M6cVrzrmy79oGfnftHtQlue4zCbZtC+IOsmt/mTjDPa3u2xamKjN3QucDC
Wg2RtTD4L2H25b0TYg4uh3GNE8YSabDxZ04RnpmGb77hzVeTV5tAfUIRfS1irG8rDXOBQcpyc5S3
PGKF7m/oBdsXo2HDYJ4QuP/4YbH6PZijSetQpfKQs6NzOsn6DT0o9y6tchB8/LRzItCrOakIsm3h
cLYfdJt/VRTen2Czl9t4yJ+MLOK4ijkDllZi5lvHTOR9LlLzyPkPstgsaH6kwMRLFKzX4OpxE1Eh
fDLils2WdZDnIwxiIAQpp4Z8YAby/gQnKU29EIINqBISF1bvG8WPHdUGqbaumbwf66VjEY1qPNIp
nzCzlw+REX9VtuOekxoaDzugM208iyM5LoHuctBAxExmqLfd1DSvOIe9Ox3Vqc3SwA1zat/4phUd
1nU2oOYBE4I4anDS6jqc8K8aco6m1ZyAxoUrIvCQ6Bb49zK9rPJ6/GoCDaWvJSgTpy7IdvjIwP4Q
IndwokwcPUNl28Eb0/PcJE0IcDP+/N6gCTNwmCsC2EC6zLWaHn8Ip5TEKhr0mf1AG+vJyRYKaop6
/bOhU4BlrY2Y5l1ilIVe8ZaNQXDz/rjXIfjyktoipNzl7U6z1F/TDbFv2zG7T5f+tZAl2WuWWWNg
RbTFKhLSLakHg9WIGG/9UEsDC5lhQ83+sRyZFoZ/hQlwzfvYqtXQxnO5ylB+yaVvvBeJ1Sw+fEKs
IE7QASma29iZKOBdY2jICsgyxhQzx+4cf2oLJLYJMdKMQU2xIyAC7lqSiHnSAyv/DCK1B+VtR+f3
1c1BTXGwXPdT3MTeda8p+XbvXcL3IxKdjjqGUpCZN4FduQ/NUk6+H+/Yj2gWIqbjUIpu5haKDNQO
dsngkpwE73ZAifAwvy/EjeBLF0F0kbQl8LVoROXUoQY4OdCdL0CQVdejBZoOVgH/E7zdGhbvV7eR
wdaOa3EjRBMRv22kL248Ncd4dLaES7jXNMeMO1LLOLwsnb7KRorVmgX8N561/Gpwq+YlcxrcE0j9
cMV34917Z9uHdXYh84FDzZjvhtp1ji0YqHPxro9aWlvvDUnkd+VT5hAzInUISWSYjHVTBeHWKJcW
ke5LfZdCzLvO0NXc9n5PxMLY9dcdapG9B3HLW1XK/WJbKrsQy8aH4627jnycyWhVMRb2iaAtgmFN
NKOzc22ssis4CwEoDSroMRekF0BdO+TtFDGDsP1XNU/0bJAB94XqYOELMgOn8tq0ZxMIQEuaiS8C
qiLT2xkaPaNKXB46t6Yq772pghXluNG1GzNBdkbNI9KGwG00mA5O8W0Wb10WqWlDhwy4d+pn3ZsJ
tcA5dRPIZ3acZHjtXEar6bvs8H2fJyeAPUrNSyNA1YJnTaqM32EZAJV+HKxL31Xboo3DW3D5457u
kaJ5Ad78/VlC6G3uSt+haQD35wQip9kX9GCPXVF5B692q2NNIMPRr4dtVQTi0hR9dN+n1Re8NdEl
BQ1FmZuklzBBDyAIrK+6ctqHbNFheJVyMNhAYQGEGF2ZnA6AwY7TfWr54z2U3/Ta9ykMJAjWvZsQ
w5H3vbUrHe9acai+9EvDeuN5il8AvrsX70/8n5v/HyfANjpu4dHMUJDY/il9ixuyfLrA8M6VYpOH
IkszXCznEKFoNaUOK8KfL/gb8Y7yPVMib7fJY7HUB/UQNVyfVHlonCeDBTGjUZWuxlj4b6Y1ifNU
lc6dUS5269Dzr4CPLvgqPtxqqNvmJGPpP/75A72rx3+dCfCBGEUtM0O8ItaHaZQVO2w07Yz5E+fx
rQoi/7WZaRoKMM+7VuvvWd/7+9D2sMXOI3EdQ3g7tV713XcIDUe9LDrQUxUgWkMk21E3wYUoIsqo
OPYeHJ6iQzd08V+GNr8ZbhPJaQpl2gg31D9G96LHeNl6ln3GppZuZ121B6OOaEakMAzqIfiMmLa9
CYsEyi80kX4bFIVxqZIgW3clg8QluWWGnAn4J4T6dtOItjkMIViD90XIw+l0++cbbS438tcbzUdG
6Cd8Jse+/x5n9dOAtnTSAsNd5J5VqjLyBbS96yMn3cdYGnZ0Kd2LdqBk88LJfRlBne3ScHghYYqj
1n83Kkh1mKbobxr6f05B+VwsQ6bCCcOns34dBGJSqXAGN855iHTySChrsE+cuHvQCswMjETrNh+T
TdKQBFMG0j8pZgdkBKEGuTK7WZ68ZXe1kSFuAlvq1w7vxoYcoGL7l/v3T9GmJzjOSD4jCmT1ccC9
KDaHELDcOX0fG7w3VuIprV5iascVnwwIBWEsR7vJvhRxkm7wE9K+W4ZEf/4k/1w0PG7U8q7wCNrq
o/6OjZyVTDBFe58SCigLbz7meWQ9YX4dLGOIP1/vN+JrtCKoilG+YRXyPqgNgHFgUeoz62yXQSLo
Tr3S4y/2ZZU4KL4892IgU+EILrWns89O8+er/0aP6QlmszwdlvCRyX9QycQY1ees4FUbAxOefCtp
k07Su+78jM5o259oW6eXXu7EYEuRfKVuXd+6kY9rusiN17Gs7j18/7dIXP52Z37zS5joHfgRbDRc
IOR/fXSbMipdMWh5jjOkmO+qs3fxElPI6gVmqv6L8OM3vwRrjkIpsOwXaAZ+vd5ENeWg33PPxF4l
B5dAKqRdcfkpz0pmA7mNWbIhqyfDAXFyHVf9TRzzT90JvTgTIeSyimAJ+PBTGI1JOErluefUcLsj
tofwUHhZ8VovWQNm4m7MadGlMjd87GevuLIm7177JJIm6SAPIflWf/Fp/e7h4APRuZMmykNTfvgF
bNyKlV1JeaYRJB+apAxRhtlJuKtQqXA6luq749CkjhpekGAyDl2dtnszigpiBixM9SbRVl8HEQ6v
47zM0P/88P7mB+MucatR6rJofNzcKsgVRmgr7+yY6dJIbRzmIl0+vCbL5C810/H1vQJ7X6/Gcabf
/ecP8BuFA5srEnPXROFNj+2DuqAdS8ePycI9e30y3elwSQ5KUmzCU3pRum17kYcAj0yCEw7xOGb7
VNIL/Mtz85s93mN4zwriWA4phx+FN8joSzmzqN/4bndCp1ww5BnbPfxfZmzGPD974wCTraGXwITL
GXdWfJvKtLuwy4hEmKxJoXtZ+ksXgniA6xADHDe7szQ4o9fktJMvqOg7/fnW/WZfoiLDIeTwuiDM
+PBoAQvieAJN+kYvaxxtEHXbWRY6nUoupe4yS+rcf2/T/9PW46v4tSl1+b396D3+32tQ5v7//w3K
F1/mL2mk2y8FhmQOC+10fPu//4eF99/+ZE/9Cz07ti6WYxIHEO7/25/syH8hObHQ2EgPJSKCy//n
T3bdf1F7o2WnAJHLy8Gf+29/siP+5UpcfbQZGXyg0XX+E3/yh2dpcZZYLqIX+p88SpTdvy7cRQRm
tG3JlykJdgM+PAbpN7OCTw+x0LAuwIe71zir4vgvz/AHwc2P6y4fXuEXULhZf71ujFEgGAKBVEQC
yhUMw3fApTjvD5k8/fR73PwoJH+29X7YC98vRTINZhLmDmhMP1QJ+cxEt2uJ6OurQZ0yu3v0wS3t
rHnGimAZN3++2gfB+4+rITr3JV5dXOT82j/7Q4aaw03SjphiVE9ZqkxYyZyxNxDR4101DMMaiALO
NFl++vOFf/M1qQDZ9Tk/YdBzlzv+UxUdD6a9ZBDyS3oEo0Zaiu+dzKdtnMzmVme6/Iuy/3fX85fd
Y7GdWRi2f71ew8A8ClImaHmU5SNcETI/N2Ez97cSHo2/g3vX/i1kfFnZfjopcHM5HiDYtXhgeXE+
7hlatgh9BrfZ9SD04YszGvdK82/Ct49XkVROwsF1hO6Nd+OjiJWKH4Bho4ad6y2RuVUbHeokkX/Z
gT++AVxFWXwhzCqSAu2jMyJytFHg0R0X2FNBWzgb46ekggK7wgYqjn9+OH53Mdz0HAyxBP/zKNNG
NGkCiQtGBBzkZTQ+hBbIDju2Xv58od/cO3y+Dr1V1JOcwT48hZWdFEUMsWVn+OqM26QBJuiPf3n0
fnsRx13WLZzNLFu/Pno80ZjCdUsIju282g4c6HAOvL8sG7+7ZZxKuVusiogCP1zEjoJMhsRk70xP
9vtqnkHT+eVlhrpv9+d7trwpPz3VSBaWApEjsIS3wHb+YQ2W1jRAN8zoxW0ZC/5lof3wxzEHLTuL
wCJPrcVv/+GPDxzCCKvI0x0eEo0jLBZBc2fLxGxvy5xwrMPY0kZZF3OQuNiyiVJ6pKEZjHd//o4f
9pnlY1CCLIeRpWBBwPPrT2ZAmfJmcHS7VgwpZVUZ1FATYmALRESkXnVQRWR/HnvoE//Zo/9+ZZZ9
C/yGCYbj49HEnSc7a+Yu2zGoyvYTc+PdlJCF1/Bw3f/nX5Jlg11+sTuZ72bdn5ZgJrWFjcaAWLGI
sCcj1M0rxWd3ZMI472cr7+7S2uv+ctL43Z1dXmnJOowH2PlgOAoSS0Dibogwjk2oV51q26cehu6x
kC1pMmNodURY9KX97T/8sqy/Euu1WBTb8DI+/KKBJcoiFVW+gy/UfjKkojMaFcWLzoZ6P+gOxZ2V
OU9/vuiHN992EU5w2uZQZdsc6ezl///5Dg+WowrfzHf1ZNLJb70h29hDbPd/eWs+vPw/rkOVhSaY
N59S69frRHHgD5qQPMLEw+DKTXvnprKUS6OcgPE/f6WPvx8IGkn3Bpcx95IndNlnf/5KEUlQaI/J
V2jX7ef4/Oe/vvRe+AM/LS8khHFUYDFGciURdPsflmS7cwippb2579uIhreY5uLUR6lAOY6hGHZy
2kMOphENUUyVicW0t/AQXLDAmsVqMENykTL498ABHJI0VTXF/mpMQv/ZaV2HCWqk5yU1SGNU6z03
DIkeJtaJ9ORavWD/604ZMPlwbXvjCGDP1mSo2X38WGFTVevKKPJDMpCCudZpY5+6udHuFSJiA9IB
cgNkljFN8NyQw5MKFTj+uLKiuyL1AWpo13gJxsm5NpPWfSXeQL2JXhS3eP46CI9MrF7i1A1bNC82
XFjQYG7DdJKUknWkQ0DfFWrbeCPbcjq0UanJQgrR1m5zmmyfeImD6043s95o12t7JCcpxEg52wuL
sHf8tbb78Oi22kWEZbYxUBqTUIIDeEH4s0bqK3wuGA23o1ePcu2aIbefM8LoHIp3yLXyjekr8zzr
OcpsoD5TYebZCocOSVBOaNWnhKV9iZZvXSxJXVdWxDeFYFkVMIbnMA50TsadyG5rJSsEOTUxIziT
mIJnpFMGh6CVob2qvQV62JD4TEuXdll3oBEF35E6pyTGbVD6PkhxaBYxmJWNP6FLX2UN4bYgsGUy
HgL+D5prfuvvMxuqPfVJnh1VaIChq2VrpLsh86q3AJPbmQGOIKZ5woZ0NNIqu6oAqNk3sISHG8QY
4LqHkFHkZRfPxcjKzwx8NUxNURwcrzPf5liWGugtGN5xsuzPlhkPQK0j2mQw65gbIU8tIiDEGO6q
DXAzwpzgsgNTTl1SppAA9AMRVZ5NsKpkVHTXp2lDhh1hVd+xrVUeCigP3GpE/fgSqLi0jqoMq+QG
gd54UTuZb+yZilHrWe6Yv1D0mfa+JBxZ75B4GvqQhQ60t2mIcrTWUvMJR3vA+6dnskjahZux6fQ0
oVPtajJo2pkk4zKVWb1pytoQ5BC6FmKBvO5ewduacKxpIhbr0e6ti0pakdpVZpeaUBA6ccvHSZiY
Ct1hFw06mmiDrk1Q6XImjqOpmVABsq7oioxKDue5oJWzhlIxfYaEX9FOCdWot05QtPoyDaa22htx
TS6FQdbpHrOC0pvcdHW5DRm85DsbRU1wBFLetohyZh3eki0SOJuJVsSJOzEl25Qq9YKMsiW6u+yI
bvUiN3swA9+FBVVoUZwCc+KRW7R47nouaYUDzvMHlhQ7UoBQifWBCUouWr8yGKhhuWx1jYYIoVbA
GcKx8Rc6mskdwu2KHJpZtOHXpgHnu8nrzHV2YCQsclsz4n32BM+3xb3vlB26vCptva0z90hcROuZ
wyZqwM6vokwNz7gZ1bx27ah7MpEZug8MYNVjHOMg2KV2Or0ZfutaZBmL1jlqkCYa9+hY6hWpIPo0
1sp1CcXG3x9Ahm2PociY2pZKNk+kZGfppsdh/xYHbmFvJjeTJM/HqexYuZA9rlXdOTAhu4qpkZfN
85ND5X9Z1IJIVrewIg/6HlJCeLsidHaDyMt2Xcg62zfTZERbty8n5GTScMKdX0Xd96EfDXMNtjC9
DiwXVbGrs/lbVRf8M8fq3MfKzM1u7ZUFj0ClbeI+lGqjL70flXe9iuFZm9Dy8XKVcFkuUrkQBEoC
xiYEm7IhcqfCUbhHXQ1hOQx8o0fjGOeclYkL9VfSJOR3NVd4lU8aJvAh90Yz2NIrQ+bIRFNk69SS
xbEd3h81ndeMLWdkFmHa9dbGAhcPHhLMfrfJojywtlbkBDfS0dlrn46kDUyKf1aLhKFFPacYA9Hz
tja7VOt+64Q01CXOM5580Hm+vyWIXfpg0ueq3/JbRPzvUxGTOt70JNZlQyfBO8Y9rGaTfUAezNpP
3T2CPhPTSonSBkuGJi5qnliP8hZS8qChoKZ5AipXjW6ALLsonqvGbcBKIAhfu11rQDPxaRX2bfwV
KOwbZ4WBOJRAnHO8Y6sCV8HenjMitUoqDGCA9R0zZIIIy0yQFUXpAoxpabKQdBxAfFUcarmz+L2v
NKUCn4nwxQuUO32198FNLx7r/hQgqLrsKMdYGMpt5/pfCgLtsFL42yLP3zBD4DcpkeDxk7+5nZ4/
DVb63fLULhKwi2LvU1Z3JZMy8Yw4f4OT7xku9oFR7p0bluVa1FqD9kmSKzJ9kQPPpAh6GTZnxG1Q
nuvLOmqmi2lJXSpjXq2JXW6tXAP+xNCenMXnI4kuh9NVrvHuNpcNMUqPqD6ijZPmNzhMwi3SmGCV
6gaTQh8zHiWvBHYwEXUkFehTMvE7dUW4M6p5OpqMxs/gsPvLYapmvdURC99aJ0v4qHB558m/qb/Z
tVm9SZ134zaBw37fgIk55WryVjrndIdKM5v2WppIp3HQvuq5tGa+O8/aCqq09WmGc37n5DZ1bOxP
9zEhopAkKxpeCV9kjydI7E2/SM5OjR3H0eZnPw3UJROn/gyHOA7X9Ffi57AKkYuZDB3ONbBmg3pq
yOP10LbOWy1zGiSQVQJx3+BnwhXvpKhPh376EriQ4yf3TnY46VMcFyA7NPk41qfWE6R36NG6g7/i
QjcJpvooe1vdqXiwkbJpuWGwNm0FtE8wpmIzj+xK+GlLeDwmeYVbhnHN14BSNlnTpA6mtZcustK5
b8TWTW3sOAX/YWzQVlmfbW2LSySthE4y0MgPtdK8DeWgbxiQW+Cy2/oaKZT9NUE6NDy2+TTYW7zo
hLsGXZkl60pgnZotPZ6mcf5WuqrbloPRXgV0ANBN5+5TH4r4DSmr+033XkvQZUph0UXl48j85Hb0
aIcsrwiPWyLwK/chpDua7zYqatF3R39wxHcvjD+P5KDfWgTvwSKYDpRH2dY0TOO7AQv7svSDeokP
fY68unnCqUwqY9eezJpRyipFzM8yFc7N9ZAWx4RwszXC6vq2bgdY5l4H7n4I/RwWtve9Hxlj1ROJ
6gHK123aqnmLTkxvUPfgCcEuiGDDdwjzxV+whVU37GOYdGuBPOsbVnkCESsCIE1RW1zYLO5kPBx8
MZ89g/C4FfJydardEuxxGEj5TUdTwTYKZAd/HGCOL3AEs36JKh62VKViJUHZ7ibZ+9thEEygLXs3
BMzSHCu2CGDPM1KwGnIePDArR6gcNnHX7lidgjnnlTWrcVcTx7HpO+lv0i5wkTBrYSEND+Taj8bH
oJPpp6rU+GTCyp9OtUBA6QcC4e8QFC82kPv7Fg3HpZcQpQozTN4kHQ6sguyWO5RgRE9ylIe0Hrcm
Od9Ut+d4hvKKiZOHKveG9NJhT1uppupOFaSzPVz7YSNnglLGyWZJcVteOcgD7sGAu5sSN7L1+n5a
852j3Uj2MKkOWlOvtKBktcrXiDcnArryrjjhvtdnisBm7ea5BsjuSn64HDYlxbWh1xMRtzcJetpH
p9KjvbLTuCbZWGbQjitk5AjbMJpO/VRt84wNfTfPVnimmzuTdmZPuVr5SY+y2yonVo3Wm08Dv9Iu
8s3IWFMEVrxHk9q1PVXgqikyWLTDbEXZ2pVGMEMxHiLOIQOqgcSlID9glnRfc7Ps44ucJFb7aEu2
0yt8CG1LRFvdD5d27km00uAxqFjMwt7S/q311qtL6g8vZcuLS8O8dyKDMCqPwnZVqygM14hu5wE1
v5jz3RzXWKywMlnTAhaGrMl36BKZtGdiRMpmO+WSYO2BYegiZSZbw/ea6F6itOxua+FU0IaMb1Ul
QPZMkG1t7Yu17lxjZ9tlzscI2wefGudbXfodsXTI+u8WqO22jLU4D07y0tmmQxxIeo7xGaHujkw2
acqytQo90tkGomS6VeNVpIyg8ezQhkc4asKOgms1hf74MqcdGjxkIcV+HKZ0N7LJZmuknAXnTSLI
85rzaxEbBqa+ZaGVNDyi0FTHIjKvijl5Cg2UYlGI1ruwk62k+DllUaWulKjDy94ouk8Ygrxi78xz
BzMuj0AbIzbs06Ygm0pW8RoFWqxvsCdXl3HnpFteHusGIytp5LLC2bBrRIiWkxn0Zexoee2OBEUY
bnPoDUq7OQkF3PA4DG84UYEmJrZ2RXumPpDQNeEuG7LknBCW1VS63NtqMl+hnU+Prp1GnEosTkcu
0tmF14+NiPVJbegDVTvuwCOzBlFDzofjAsMb4txu9tPcWQ1Y3O1VmEGj2vIuFEdKQ7W3m5qU2NIt
AQwm0WWTeK/WHPpkZPpXTjHl1mrM+jAl9yPuDyo2nooJ+XhsGv21F3jiBg9asdUIKtGAjl/lWOfn
ynTzM0Ps8Y0n65FOG6p30ptKLGMquuwHUnzxtIJSiPo7piNHNcTkv09lyL0lS0QczSKc1nFRvjBk
XfZNklvNzMNtFJnmfBso2kug12Y4KCi/DnbYyTU+iHJdFLn1RPEQ37dZB8G/QTU6riKjDatt0gTZ
sPf1GN57OQGhy4sdknsWwExcKvvP7IzkVxXI0j3WUiqpnAJDgU/PzPA8iiI4eo2sn4eqFtE6Gdvi
ATKE4LaSIrEGURd8Ihmqx0onA6SNKldyW5lAxiObtEO038aDWUxiXCGj9uJ1n+fNZujE8yKr/pSV
shnXQ9Z/mTQGo46yP0yJzsCDlGBRwBkdF/h6IeQN1c5DEhX35NEB2wmoLUs11oufjv1H5uIey/Tw
Le7j+IDQ/0kvVGGo+wGhu6Lq2UhThV6yoOb4VvnNYoCMYNRfNflYjQ+iaUhncXGf0gcuXojHdJ7a
0MdVYWOtQFwVeV/VOAWEuUli51ZzK8wWxIg77cJeIFtQRS5IQWZN3nhx+U0mhM1UZmhcESbs5Sc8
VsZtnS1nB2TY0wthRTnVOEXEdUBefb+nr1bk23yY3Ic4MjTHCqq7z8ILnU2ST9k3S+OJI5l+ehzc
XnyyzWqJcDeI80Mg4GcEMqLCQuhd9nthmPj65qTwCG9OiJytWptAcJsUvSiaiS1ThQVzvPPQtVXJ
bGyqwsCT68+RovjkdqCI1u2EC3bUlo+zgV9/ncfg/dFxWuPOcWfb2qR9D9526mT72HkhpT4aHnnS
WsknJ0oJjoq6Wvas2F7XbDG5uvye4VgUm37G5a7wPoQ7HpBsgImb51cWoZnGCvpPQc4l0IQvnU1F
uY6rprwJIJKPTIUsU1A8mWayyedp6jeDOYvXWLOob2C6SnSjA20UDEJdfp/4IqMIrYTV4eckZW0j
kQaHW1YP3MOq9vTdMCZgqSwk/YSxVj0kWnCk5nfDE2DyZ91itnW1quUKhG9EwG+aCXwfY59o6jvq
r01dO+WelkK6BFEmUmwzparvAXPiYRP0eUYYLP2mK6Sq3mUyTRyDk0Sxqnv4iW98e07NDZoc88bA
T0F8IwHmhDbVDUcJarmxvfTHENw/YYLMxOj1ciq0Eg4nUdA7ZNCkHFEQj8/2ukGjTP6e083PNGx6
Qv8G3WLQsDty4AJ37HcqxdDOv3MJxWMDn/fliACIk8wYUbk3viK7bJgjRh9IvpdIhIxpItr1bu3A
WAYA09b2AnGfwuKImQkEyUx2Qkf1aLqXJVRhnz6U6m5DtiqDRszIAc9hqR0JOFVZSg2aKeOiziaV
bFXTVtWqicrmPss00atyNOhUKTIFv/YL9WfVOTEHD1p/PR1tO4vdjV/K6iwSwaaJoo0VSdo+iSp1
TLdikyKlJDzZ7/PPGJNqFtCxz/v12Hfud7sK3efad8iX1JVPaKSZub3C9Fp27tq2xXTlYDQ04Xna
NUg+RRo2cZPhV/6i/F5GFqVm0OvwxbVa77u2x3mJ3SnGnW0QaLtOILdM+8lPIw5+k5YO+DwGglhJ
rLralnKgZ4s7pSVkAIZMvMPPaz/DosCJV0lDuAdZFw01IjJfnMDCoe+Qim66dNvabJcmGN2NoJrD
fktnqz+H0zR6a8PzR/LZfcPwNjX6E/rVbj7ihaIq4rUvcNXugZb69bHo6pBoeWrF24h4GvuIPiub
V2EfFXsXlSAO67GGTWqWRqpulJvYzdqguZVt8QAwk8K9uwRGWJEUq8yW02elYveB7+x/ir0JdlJt
2aFcj7HfNKei6/laCFMnNk5Vpc4FeU0pLKG0dZ5FHXGqbznGPkMUMvAuBdIi2Hfs5CcvsSb+VIi0
Aq+H2U4gbxLSXTLf6h5j0WCXkH5bOF8nDwHFtWfgor2i6rXrVQLp9NtodmZMAEGP22YAoedcthUt
ckzMbumNK5vWl7Mh31poojxq6wJrr80lAJaDfpgBuH+nSjW0txZ45zVZ08GozPomTCXolQsfiXzO
nonqcii3JDgR1rTqXcaI5F+n3Fa5hotSGuGhLN0MXXEPdWFaDymywxuPzRixFG13TtNVypHdEsBm
N9milNtO/pziielIKMOmQm2/KQTJGpuqETZOt1Ln+RMuPAyd5ZL6tA/Tulfrzh+zYMPIUJtrSV+v
IudNeP0mTeuOipvFmm/eYqTEaZ3F6qQRH5rrPl3C8zKmxUlwkaMQrrdBnYXjc1/V5kwWZeoldB45
am6wE9GhtowhibYEWvVwMJqgavyN4/RyH9mDXT61TjJQfyCKjnn8k8LCbirKiJiRIZoxi2A83NaV
WZVf2Ec6+wIiaPnWm2FNHIkXc06bBoOhCy1hBAy2DjnejxVVLco27YEGbFI7fKJ30ATXaeflFLvl
5JOkagsCMF3OPQSfp8zxaRP0Yf0tdTQeZUXipLutxtz2XwBqMEhNa1NTX7lOQRAS3yg6ySLpnpKE
9sgau50D85ltMd4YRtICW5im2T71eeCAIVHLaes8RwvGzgsDr6V35Tr3tlthEyMUY/zW9q64q7Cu
lKs+nuCaBFkwPlnAh50LHAMi3gfmSPq0k9C4YVGL1Mlw7VFt475X/Vr3IBNvurQM7+j74plZRaM2
jJ2oAovAsNALfZ4pQNRkspS+hYgUycxzgII+vHTc3uluHHoK6V6qwAA8YTgEblSF/C/KzmNHcmbd
ru+iOQ/ogmYgDdK78r4mRHcZkkEGXdDG09+V0rmQzgEE6aIn/4+ursqsJBmf2Xvt5Q9EBkC8XEp2
wMgMhcDWT2X4K6fBYeLMbCOG3RFxXKwwwgT+ZuQ6sU8gh1sYM0FYkPerC0rsyQnYhtu9BNZSe1WE
4zn18mpdJumsDg23ZE8SrGqqA3T1+ZeyO/c5Y8jpecin2Zs/8yptCBtqHHveoOuo6m2BA9/D/I2L
EJQV8W7ltwuddaHQWYg5Y5ZpXQOvrzZf7KNTtWZ/nj1F5mpRR+SOzRcgb9dhrmqb7Ad90TVcr/b0
E/g/RJP+EjpPxgccRPQIHAqTYgHd11WAK7EnwE7vXaNC0hZDKNkbp8aCuiLSTObHYOqLDWHscXvW
DrG3K20b7175jf9EDGdYrB1bDd9xiojpbNic5auFbNX7xhsnzl+Ypk8+zfAf4Wa1vFkyk/56NmSo
FWDyxnokzjF4JE3S4Z/1Oo4/Fg9K9D3j1Olpid02ODVR0JpzDGgpPYwLPeRlsDK/2JW9Xcd7HCpD
zbFSmokgIDD14q4t8vJpTsPR2WlvsTF9uwh64+tIiGYa4kUsk+GbGRkduOkyE+3njgEJ0Bbi+W6T
bEhp5bnSxrUoDXGuWWWEv9Zc3XdGJ90tdRjuOTAbhDuTGh1hQbCXYLoMBD1Za7RC4iP3cquhc6WV
3Tq42OxVRCvLPdnK5IvSZTgrOEoNQIgyXU5R12Xjbk797CltY07muLKpH61eMSVvLb/eaEN1uq3a
tHhptSSnBuZXR5Ey2ITnzFVWMs1xgEgVaNu+m3TWyzrNiNnGpeyIvN74QWJVZ56phXtLV8xWxGZU
23OjO94O0KH6tcluzzZRH4uSy5Iop13n2qPagABUzrFYZFnuxAB5dB1g4WvSFV+uxgMMOl5q0KTE
C1+8SlL0y34MZxTW+JzWc90CVArzvK2fqsEpp20H4Ij9x5J4A86qqTPr1q3Sd1VF19BrxZKajOrQ
Gc+I32mzQyYQPnAfUZS05YMuyaQT8jOeTeNsOvA7n0oN1C42cSfZFlKKzfUHGlSV3HRJPt2mmD+p
gbEL2ucegTTubt8EP8LYgrAh/l9uErsbekJEhzlcecZrbTIfQ3XqF3amG8/25r++MvLMIq9gh6YL
+6wADnDLT3P7gVkypIEemVtTFk7Zi4M1rrqNM/bW7AeKZc9HwvYm4aINtg6Tw3ATW9oc8r4MWOUn
tVgAGpnY2g5Kheml441QXXu+liuK4Q4ov8ia7ERCtqf2htwhCYcCT/d+xskOT8k4TP0nu6GD1pyJ
qHox2H+6k2IDzO6DMTvTHuYorDgt9PZDaV5qWPP2KZZ+NJ38hAb0aKKQ6jAl4qHbYsMcoq2OMCGd
rvtvRJ+S8agf1Ez7ZjvEsmpreDfbrCfbYyv8STurEZvxYSqn6sfWLmrGDDknuU5tJrFrNw1JH5BT
6sMkUirkjiDSS0L/TID0MvCJjRAR6gPpCj6jVEGRvavZ3RJXzug1BG7iL8W2JEHTWvOQs9+TNrly
5IvKpCfFqvvvEqdzscWpVzPQ0v21/mIKo7bQ3gPnJudwbHYoWMHsdJy9j24wVRG0Fiq3jbW0VYDd
0cviVR7zMOf0b7zpvhwbrkg8jq3zwa7Wfe4wPj16NgGdh8CIqFhrkP0WJ5YR9aaXheofOyoc9maJ
sn7MElT+gYQKcSyr1n2lKCnEpuRYVxv4sMmLX7tLseF3fW1ITcHD4cqkHta9l/jLNircJTkM84hF
uYSlr45M6WuGhREBD/pQcL29hWzfiZXWDJG2iDrgwfR2iXlWlU5WPOX4MFjxk341wT8IhOl2ZgpE
+QcHStI/CNj8l4RA8eYyYJlJ1/jNBf2c5ebzlaQmPqtidvrNtZhMjm3js0JoqSHHnQuYLHgSsovv
BsLYpm3p+voRvsuCH7spG0yZZQP4gn1j47G5DqbnwrGXaZ/ZvRCnzvKj5GChDowxM0y8RMqbBfib
BzxihzvTwyjnmKm5K1rc3juT0snfjiWZq5u4mDBfsiDxJMGzkLS2gzU7jFwXEdX4hysgu2XShftw
SHT72bQFUR5rVTGRgIrBQOcdSYD+nLMxHNb8HlnYy7C+GquHlli+RPpfcInls+HTIxanWFzLv4iA
e3YLcCu8XcoUX3McLDUTXejNiGVEooZ9DiDcO5JUFwZs9gUToK23TKCDKbDDv23kF5J9KRwgKBgK
SoMoZf0nJaq0PlQofuL1UjaD3I+cpO3JLS3G4ob8XXEyaebbn4mTaediZWIQCxO7BGK638ASew2N
y5D4gsB4njd+AwD4NcwUlQipwenclyvy3LS/nkJF/+W4uZrOmVlUvBrBfg07OFPQ6pq5dsfTXNDm
bcPBZNMh4EwbFUIb3/1JcNQCZci8olkJqI7ySE7wRNh1FMkvr5xYkGJOFkiV56ALzhPF2nchprLb
5C28xFXZdiJ8GIj2E0+wrqZytRBQSmbAHBQ/IxIJj3UEfdgJVpz703eW982CkxlMB/OmPaBSGYjf
ndtugIFlwmCdCzGdurlzh8fJHecPVn9ZuQVVREqkHseWEb6d+b+6KCzrlluqfNHzaL9kIpg+wz4n
gJzei7IW+sZfxEwgdCYvhOYwCaEeRvykVyRlO7EfwNCebUKySRYgHKzOVrnrzL9BJ68wOvIj9VGm
wp221cxe/EbSr/OFdYlFks2G/0kZxryhBlWmLow6KZyQ22BG52ZW7+Rl8J8WXR/S6y4iaxUAw5yx
iujawV4XYGbzrcMvPLgsoSWjHQQzh3BGL8pgcQgPFBSmbWaj3pxj+UUQrdM1AfSa519bGLDD7iAH
3HvCL7cNU3/yuDwXiRJw7H4dTV4q14HlehU1dchjmFyYNDzYaUq6MS0YB12etXN8QbUdOJu0gDp7
oGhO3hk0aKqCAlbYNkBQ+B0ITGqaRwux9D3ZHFswUBoTNbKuP1o5LWlmeHXalQVWsAMMOIl2OZTE
35qzzuqC4O+op5ywCCZlSbqMQKwXlxgftvUhkc+mTHwm9lNTn1NG7NcA8dF/jC0sd2vlx9WZT1/G
aytLObcLgEPfeaHBT9UONe1qbivTrMs8BlsRMq221lXOeHCdj1Tha1O2ildNNccIy/A5naXvUPdW
bp4gxR/418cM2hqR4hXLzHXpDs1d0NsmWIfoDyO+fVE6G0fCa4KpWLTh2uoi9vl4ptvLBKq73dhR
mX1hpp8V5fRQvIV6ocrvSk1sqZZsNdeyk+4NTBrri5i09gVtBBSpxC/KX8dHLbPr24hB3TQLPjIt
luUW81fs3iHBZQ7NywI4DiulWKEI0PnKFVZwP49UgBtis6fPgXGEu46onB77ZirFqg4jIpyX2nMb
yOZKwJmh4bkf0yq47dldvnIZo4uZ5EQKtJXObUpuekaTxSjLe/b9rnZYE3NJ8mjvJ1rsoK7uvbif
GVyV0bWkKRENrtrAHt8Tuv8aCEaT6uu+VN9lANxm9GEFF5gLdn+XB/7yhW1VPIRe4X20omRdI62E
4idmxnpXmLnxt2la/WGiGR6LaZiXtzGLxJ8p8NOfkBlotRJ171+SwYZb3ZSl+2jPYZndVU1rMToc
uLk2koHbF97DwiMF1+S0nKkKvgSEQuu+i73eWRUOaqiDL5PgNwJ7SQw7gMcd7t0GEZQZa8qwxc1v
gjlnUK95NBADqywnOQ05UPvPQHtk0NuJxJeXNgXeKllrNueqSPS0cloQTQ+tsezwboaDxddoXuMq
EQk2TwVnzL2wOAnNxik06MkGsx33qg9uljq+ETdRIXwbhQrsmhWqYoqMzvT5r8stPBKeHGIZRiXT
Nzt0XZF17Ej55DPWOeMZMrbHaAMgxD5I2u9x3SgmWzcCIAqegiqP164M3UsmSQfZLXHm3tfKsX9j
p+hjHqgL6cFuqusbXHpAGlIs7L9CFcULUE0e7wCa9DfH2YCawsLCsOr9aboGERunQm7Qy+4Zpppf
g5sQqffd+aVsL+Y6gf7Nc2nnX23U5sVWqawgc9yv52Jdqjj/y3qU2OBhGkBu1ykV8CosR8RXWTwv
5Ocubb9RwyRvWsRPEpmpXecv7hBkVAc6E2YfNlnqfqEuGIdtznzOvPEdFxDE9kybk9QhU08WI1Cj
zVQhy6nrSKFXAUGxgxgYiY1Vlv1CaqrSi3/gfTALHImkhocXhzOTfw137qRESqsBQbFrPWhHMX9W
2idpeGt1GTcE8z32b2xtsmEtbGb3yBSS4A0DnhIfMex4c9EFCTRoLUKyhiU6H9KRqol8IyhIOQFC
qK+etFv1Z52A49kUsD0ZGTfDNcRvsGR6YO0nio0dBktxMFxnICHy2So3GLkQrvoBiKcVhvAxIUkj
tUuK/gqoUOtRh9KpSTfN1tPCfLph5MsoDfhGSsH32ZahMYcxTu3udbRhmN1R4eDDkpxk6ksa8Hgn
1Tmiu7EIfM7ym6XMazagTlHPTUJnVkdmI9IxZb9ZlI27jejZo4uCtpseEOrV1cWC9sooRWgCnjG8
Wz3s6qFHNkipFGGmaQLbAkQVR3YKd4bCD+oQwVQphyRZuTz3duzppL8e+2nJBVWEVdWILAI+sq/M
b2V/AqiiNeC/eQInlHZz9UUtMna7bhbyo4XdXewGgLLdYeYCgduIVGTTs4JiYm/N3R/bVGlJcDkh
mtsJsY46xyTCKBRx08T0P/BnSA711E3vOUi44Wap3Ho4oPeDQ1JNJkFpOue17e6XwhbvkkT1X81V
rNYtJKt5A7mkvC4lR8I5+Vw1Ox6b87DjYWW15WPDrQglDFXttJkN5twLEbfyjct37vYJS5afkmzy
5Ayef0SbueiK0W9Jw3dMZABvhvcYRNxSSGrWEtAtQHafLvOPmtPI30BvCKN1hgA6szlEbJb+lmo4
P/KR6+TWB74k6WqT/g0hG8I3TxaswwlLy9MDEJ6IsSy54IjIIqmGv2KAm4x0yTQBWooMTh2Djmo8
QZALonSNsy3UB+M21zjxmaDs8AFVimIsYXzvK2HuK7e29H2b+U7FL5hRRppvk6zSqGDtqhBISEtU
Xc0GQGZjdn44hu9Z7iFRkAoxwK4tANAwiA6a8STKuFp2QVqH9a5nVKJO0EFldUh83s6mUUXJYW8V
cto486JjBnSDJMQhnZdYb2OxWMM+7DEMnJEVNvY6Mz2sXBUsFQIhd2B12afdFO+TGHnVBzZgKhj6
n6U7uIuyszPi7MrdZNAtGzYnOdnF7JfITkbtqKiNFiaeK5XRqN8Ndh94xLo0to3Qq+/0DSBSdJF8
1LY8z+5EnkiLRJbHDD7P6Ym7oXCebXe+LijhJdkUG0SvJm7TBBfHSmxSHDvT4kONOMyOrdUNzirg
RLcIdoxwQgFNjbj1cgZayqvek6BL23NNd8oAB8ZZ8dC4yZLTyXnMgGq3sdSb1oY5Pfr3VP+xJFvC
+6JJav1KTF/qXGJXLpgX42YGiuXUcDG/c9gnA7ETGQNxh3pMMaZ2J5+M5XSqqupBT7UzvA2pF7oV
9g8fpuAKF3Vvtg4ZofojYKxIkcfSnvhNXLElRHNDkcPVPzlO+D6hOgkoAps60RvApc3wzPVvj6C0
7DLuR6A/s6tufdwLJcTUEkGQlQ1LimiI8eO4iXOr644SjFl6WsoQNcfSNB0zCvb40Xedg7l8A6Zt
W0fi5K3xwfTdgnylTYrMuTMTURQoRLQZPuq+cNybxs4j4uhNHoK2RC6OSv6KJmcHXBbS9MuZxO60
KM5+nWoCC8a4hCuAMt5Kug1w8KzYNz4BiLdM2br6wspS5G9BiIzmnNeZXu4mXaPYq1Rcx9ejz70o
Y0On1ZAMjznYn3YVMCRFhBhLSVwpwKADDTCLw5wqDiVIh1jxSvK0xMqmK/oq+wbdIPShlmEbs18w
uj5NcD/yF+eB3OvQCg+UhmmIgkkgDUj2PXQ6f94nE9Vq8xTLnNHTUQ6yEtWBRYiruj+RndfckUWJ
anE5R42DNcCIsRseRtseXGZJQpVh/zoya/FYEalCNsuX0jXd345HW2D3JwDcWRvtprlnTMYBJvx0
4zkG7uwOdEfmIHvIF11uR7UECEGbJokpY7NWoAcgnDxteXq67AM5jdMOAmkpM7XoTT2Dwl/2WT+m
cb6dbE8Hj0mSZLJbseKMPH1EICbm+9JzbY6KkdcWP3lBnkyHjsUKRP6wTZmLQojswLDqaN/Xnnxt
i4E1cG6n9sPkGfWb44oh70VO4odjbfQpSdvoLYSy/Bkj0h1WDbLiZzlE8X62HdMdlGsVn07XijcC
A+J3koSzEUOMIgNq15F7yEisJwR6i5PIwcWS15BrK7bb/8td+l9y6///WfHvmp/qqe9+fvqbP82/
m/avP+/r/wgi/+fPv8Z0/4//+bWkYF//54rJ6peH4adbHn/0UPb/GZn9X/nLf/rnn5fm57//t68a
Fc31u6V5/W/Wehxu/3c//uVPrf/Vic+X/zMp3A7/ERCXFtgOnJqApIf/dOLjmv6HDYmCk8gntCsK
8Uj9Myncdf8hsFQTMkqeDWKLGMvZP534jvePmN08NjTgoVdzf/RfceL/q7XNwi4YXv84/2Y1a2or
jwExxUff3CF80fb/w1+Gk/RfHWD/+1v/mxe9yFLiKwerZBJUYWlwB0SMhIhEWHoKs+28zH2s41Lc
OtqObxwp8fvnFVBe11AMqNzkDDyY9vbsvBFMr7yGMIKN6bxlF8JQ3cGfb83KnoV/WnDL/tArLvfa
KRmr6CXK3vokjra2F493pu+b+0il04vXGjK7pqD7IC66fm0BnjxFbdT/GLwAmwlbQcqy32sepNXH
T1FvQIPYanpHbznfccYCdzRD8tGya4SsKBi/zTyVbbbvefGrQfQ95oHlrWvteE9CDO3fmKHpps77
SaOgsh2Sn9npEICkq/7gtoDdjGIXTwyF6I4KkS79PjO0rRFJsi4pg4uNgkr11tvohGyNI2izFCre
gdFk4IR44m/VxMM25pQG7z7k7VFaTr7VwaKIbsHTounsv2ejis2QzDlVBGeHH9fMd4kj8g8YqYND
a+kWC0TsMMXp/BvlSnmOSbpJN+XspT/4SKc/fmpUth7jmG1REc63V2wEy20kKbeSyfK6UOSboR12
t3HfJjcIhGBRw6q+C1o2m9iClvlrYm78MeQ+G/BemvtKJcWWHlM8Ip8PN3x87Lea3H0KZRYPrG9E
dIiXMaFXZ0O/cAgrppchlG7LXrZzbhXE01UtjacTqSMvSMC6d531zO/2hGQ4POSoYMGnOL3+da2l
YTxC/NIzgpPoBSYuAhi31AyE+ATTp2EQyT5xi+AwFi6zKtu3gOiPxbhT3CDP6HoC4hzU6N1Dphhu
8mam5jQej9WI7MKnIg+tVT1H+YG3IM+dV9iXgZax3BhRKn89NOyMQOrYdwJW0bXVigrykq0p+UW/
0RPP59h7f2RBtssB5B+GKGMuHvXTAyLPbpPGGSTxKhhWwRRpew0tNHkx9dKup4rGFYtndUBE4b9C
hUrv68HNP6VjshtBLs+dS4KDZsiqi8NcDu4uwfDNJAhp+UsQzNHfSeuhWvWUxRtAn81NuhTZ7yhy
f1MDDmIP2Bgbf1Zbh/fLMFvHpWe3nwwp+ifQTuhsyuBbaT97GDpw3E2m8j3TSdh0kWr/6jDzz1I2
CZoNgdC2K9uHMeaFKyuSeGaKHgZzbMXIQpuk2xHvTrQtnSMtAO/vO/I7fVQWy+0VNsC+XXVu6Gwa
FkTIBSpqUQJQwgY+I5wzucG6h6pTlZJ8z3z6XCiT322sTxcqDgA1oGtfcpv1JOt7dScjnDQ1ysu3
3q38l1gvKfR+M/wZEb46tAyB3gX8Zk6jSe0nwfV437rEU3hjqCz2Szkuo3ZsGBHDm65Z82xbwpKf
0oZjOqxm585flNeeGzDvvCjA/Y8W3qadKAfrBvke5PjRViP1VzXGPrttUeMboqW9J30mPHMp0Ec1
3F/B4s0PLnIePCVF7H04KkQ3h2bD5SeMCEdLkQxHviO3FJusj2Cx5pfEot+YvWF+HpqQD4+Z8boY
yzlYDYOZr0IU0N75EjEetgfoppgD26Lw3m1onu+pXzj7vJu1Wo1dJ44Dc6ndHGRYzUKlz/6swp1o
JoHgMStPobRYRudyeo/RVGxIYXR2zBGcYDUaazov1PQ8GuUwPva4/AmO6ieeckADnsxs28+LFzBl
gvzSoql3qCKRmIbHMmPQsIrscL6XqDAuOut4NWy10p9sseSvB6+835RgVbdWAhGJoMrZ2acElT3M
uUGcaZuoe0ScIjZt7qb7MZX6TjqWfsAXOx77YekP1WAg2A5Wfoe/SdyQOB3vAmsc31BIRqvFpM3y
4DkpAXsGDyNuwNmtbfSFjPUo+HWS7FjR+d1a1QkxmmlTN6tI1PKPcNyxY2KRIJcEV3+Xdz7qaFVJ
l806M6MfK68DVP/p0uxNXjT01KXsHkw8d8d29sXTLOfxMPpWdOnscoF16rtvfjsu+bqYVfkyFfZ4
MShRPgnHNjtWT+QSO4t3xwyKVcE0puYS8yB4IGD0qlfMux0fLZLKqXik+PjM88W7XcJigSuCxRBh
7Sh+A0vOO8y3xc6RKn5OqgCOgC/jq76lONsBguVNPPCYacZOfjVNNh17JoCA5qT6yGiIXtwp0Ce4
3TZWKKQNz1lRTPdZm+njqBfzF7mmtRkggd8Mc4VeGClCheMlxeTBkTedHVaae9/zZh7AeczNmhoU
anMHozTK3xwKp+3Ydu3TJML4b+a6PEy4nLIX5RfuhqR6huc8zNJLv9TjxW6V+Rl9HcYrO00Mmbth
vAF6Zm3sKRk/6tmzwJ4Td2pF/bKdkJ9i/8wJqrIkyzcwIiQAdMJGh4XFSiE+r6Y7JlwJZczUxLcQ
qEgqCkb7clUAHkdaAr4QQ4SrR4/ZD+hxzyZWxIqz4AP5I26b2CDbiwHCrQJ7wSLl40sFR+6ZeR+3
KnpoojznECtYsDZDdoymzj16Vlc+Tc3s3QR+7Z9Yp4a4S5aWCQAHD76wrEd2gEljG6aVA1HWS7B2
qiB71yO1rTeR20p/g+WZh0xVnJ1q8hLcsU38KHpPPvijUz3zbG73yAUQls/Q8bF2LpibEydGVMiS
Alq6qGv7nLDTuhF26J00psxLuLCWTiw2ytRDKIyTvo9vErCia2T78BBCUSd3biLkSWjZf6H5QJkQ
5dsWRmOOqbHA1RMPwVs2y/ELBrV3k2jfvxiqXKxgJQ23Gh3PUAMl8wGpBTsxV/2gymZbkgzE8RUF
3RP/5DEu5JiumX7XTDKi+BETu7z25qSMNUAh8E2ru7ZT4WkhfgxrjGDLifc2+PRTglaGuWcBBRue
rSwjJYAAunsrVCDhGAX2mRvX7KtUAsnPluzUy9j5rSEdIRarY1g5xE2GyOi64TIGIX61ABXBB8l8
EvJAHe0Qt5D2kS7pTVmGySEs2bqzffBuZifWxz4bNeH2aSjXMFsnFv/BAgOZUW55IrXN4n4bEIYj
cIdL4HfOK9mV0cXrnPmxlZN3LBrtvwkSldATu80DWiNxiGus03vR2NYbc9qeksMazB6pVbzPeHbc
z1jQHlVcFjvkJGO24ppun0QWpJvaz/CONRovmWhaP8WcJ8tN0vg96TzB+KefHEAearztKDH2PMGS
o0GtPFFIev4OaYJz5BGdvM2OPb2CoouebR2nz1My5ReQxf0nk992OwWVOCJjxpdbNMFPEo0UJb5+
gxKwNQ3mrZp5y6bJy0SsKTTDx1yTogMLujpFec9EE00NWTwkMEEtHKzbSHA7bFMXxvSoRbLGnzG8
SAPEYK0zRb4nOKeH3EuKL1G46R/0JS2yH8LcGBO75gGrqdpOSHlvI7eKfwujWsjxTHdnlF+KiZ4I
eoJlPItZXThx2q/qTAWnPkFMt4LnwFggqKZlh8x+fCWDqn61a3SYUAwR0tPS4XM2kWy+OitIbsp2
Iba36wL2Gzpxl4PLTOLeVK26QJYsUTWNbPPqXo/VVjl9tY4x1R6qnOXJOlELdkfUnAczDN1mqGR0
y0pxOrOOD5i5IAnbZ27iJDjmMGUn7Cc8Ju9Z8BzV0XhuKhGdm+76jsJWhWtnod1Bpp7+RW7V3YM2
xBQzz8G3LAf/KQOFfpgVq8FV4WW1tQXzrR5AJ+S3hW8Ic08klxOsjddlSblVvakKn6mrsP3hy7mp
Mhe2WYkm8jINbNmq0WXijE1lJNWHnBDslTUib4+SeOtGbE/5Kdr+hl4RrVtrbO1VCFprt0xGXRq2
wHvLqciZQZAcrKvEBNt48MyzE+fpURNxci8WlFJx7tYPnZqAccQRw73JnmC+Jx1Qy7FlwjsOuj0B
dQkPVtbnZ3J0YHmEbm0dks6pn0tjYZqkTVvXQqaX2MKJ6Y6W+xsOud7Xgde+541APdbD42iKxP0m
TYL70K/E7ZRmBCDy2FzMdpwbdQmLedpj7hresiibOaq7FLeeG953g26ecLPkqEn7Fni0J8j38+HF
8lxMv91aeq+ucSTcnMVdHLqQOQPoT/ZKRgggducIpE6FrqiHNpvEW90JYL+aBeKK5G+isKTr3QxS
x3sfjMIax/hSrbWJ090gBS2oZzvX9XzvvTtOS5QSecrdmi3aguYoxEWWjMUHe9j6la0/B5z0bW/l
+Bjh6kCgO6SoE7iL7Ajjigp/kGsTB9TYxZqhYnVrUsecMV3bfMozUnzpToyksXA8o0bEkELfKvYG
Nttvg9KnX81XpWHM0uDNxd9JUFDcsVteRPXckTh5HOIkfklqN6Qrlf2ybiOURzwerioBJIAJI2gx
sKnEG4HCKXDuF22HX6yUsY8VDsZxQaV7CwsAa9MUNOq+1Ox5U2x6ExLlZSW4kii4Z9W/eiqP/qas
vbpzv5Dwsx7RlDHUToM/MEFLwo8c9x4ad/hc9ZL9BcLXaFPwKq7WXB7p2iTDJXeLArFGT2FBfCsf
SG/SG5eMBYjtgbiIIaSQ5izfFDLObyFCBR8gCeQfpy5xxhYieASNlW4mRdw5G65UHD0dlfcQ/+19
wQ7qO3KUt2tcyoxVVI3vAysw5ZmB0XTXewQUQZlAheAmpNKl7Q35TOENij37tmEyuNOTCe9cYXFV
FKR73S3ewCK3A2lCfqbzApS228/sp4HFDPqJwCH7gr53RnVey3ZtkYxzM7lddXJDZMgE1rjlVMDT
l3CfXK5TeRQ1lg7RzfFPiJ7xE58+wmejTYrec/Sek1hr4mdU8QRMBW+AiPG2CGfcGXZTrx6O+1+w
OHrfp2F2u5CbsIbohB46Eupzgs3P0UPtv7J0o84BJ/wmYji+ph4oL+y4JOSDbEKdZGIQ8aMysHYI
7ZlpAkZa74VhNdai4uzyUvb+bA+7OI+9V2ZMxEvlqXWgcH5mC2Geoqr1AdcMeleNVXtT8fy7HurD
ruuoFzl9wuY4xsQBppSV28V44zpFAHWLlJujEKgGPhbZfYQCMMTW79zhI2Muu8qhr7wzbaBdrfrr
tR/NgBjasHofdPJEMN+IP8pZbki4oevjzJPUXlV90IGFo44EOmYoAWkHrBsdy/wNw+JF20W9tbzZ
yXZ9MFgPgFusm7rWzdvoOfpHWpX/nRXXF92OGs9VbSc7m7Nqu2BhW9v4Fxh2A6JcmsXQnMSn2dEZ
OlAeGVQF1/ftq7E5XzdUnAVxecBNZd0IlAJElFQxHAWDBHRx6+CT3UyC/gBnIKhy0gXHjhx7Np27
lCDW274Nyr2Uw3Cj1Vjejky054032Xg0E7s2O4OnS6/QkLHqjuy2udesQNEtqUgfqEycE/04BRdO
afXUe0X6kRU1A562HzfcVNVjOYbxd4i7g60mgtYL5hkWiF0Dv5ipnEdy6VhG/PuW9itk233HhtDd
U+MhVijCdms3zlt6VQqKrqnQb/UjeN0KfSxKizndzYygHI6TxT05i0/JVNQ48ymQ6/bRU43Y4yXB
2q8p+sRa9/xanRn74a5l3+2ulO8SM0mXw7PQ9TkON/0UyoOWoBGgcs17uwp5MEsadMAHqcvR3MPG
m6/wiOtzTierHDPbPZ1rfI67rELUYlfNjhF/d+v1VnDpWT7YlF7etIWeMWwomkqW18hMglXU5JDn
iIoO1Ak8g/Pb5EX5Bg8Fa0ueFla/6qA4/QQhu9sVAK32htzO6N4bdO5s5qxX5jtMzHI/yjCodzwA
0ESSOkE/M+YT4aheGHAtyVykj0PoMMNxjSBaD9ZIxWyw9l/9spmOFUqwq8AZRkbwH9Sd147saJpd
X0UPIA7ozY2AoQvvI+0NkZbeez69VtR0Y7pLrR61riTgoICqOpmREUn+/MzeaxMZ9RIG7ColNkI7
TUrzLRCsiKzDCDdMVVvDsarxSllE3YJNX2Jt8AueH8jSEDG+xAMaDRRJJN84oVZ0flEHmmRbbaE/
KSpHxDlghb/KYW7vmTgYudcp7LlzdLCXdGDr2+tj+60u7bhD8vYwtLYN6UBGpxW+rg/j06T1gkMb
qT6Ngi58m3hfVzqbvIOeExRmU4CRFUvO1MpQ8/LUEYX9VuDtBZ8iCg+Feb5cKkkdLpowhFvx4dOh
fjeJeCInZHLUQh2udVjGP7mMmT1djFS2ZZ0gKatadLdJBdbsMTjfD0TSsIjIUzFqfBwlvs0A/wyu
8uUWVW2H1CAmvScrBOG35oDL0B9bxVabjNS3cu78PGXr3c0UtLjh6AJlIrF3pVgKxxR9wgYYQIlM
s2UtPIfa8m5OEfedwbAPlbPwIMTjVJYZwyLymMnzAycV3NielW89uIcfRpTGq64O4brLiuZ76QX1
ICLUfV/ChdwbEmVXhji+atKCTHZIlHpP2rb6XsrtfGUlAFTM6HNlS9p69gLwqF+BxUrZoaNdixNF
ouuu2rB9CpKaTXaR1eUJtX7zperIR9E5yt0JS0fmigE1qb0MsQo9qiw5QmXzGT8uELPUUA+jIGve
IKYgGOZ4nbbhKUCEQb5X5hK6s5bYTHRR8Cp3Mdzskpg8YzSHW4D2idQ77HR2OYgMuSqcmV7cokAT
q8x8YXYeqpxcObtD00TtjPKgNF9JDVx+h1Ganua86Lf6pFVsCZuiW4VWyeWr8VDbyuJIPC/zvuWj
b0KOHDVH52kRzMeVmajZgTmp9kUmM0V12Y+Bi4cR67wkBfiADWuV6NNSryTUp7OT8z48nH5J+YhD
I2FW5SRwBBEikE0gSAZHgjiQnYArg9MVJ51fD2r4Bhkxf2uMcLnJjGGuFlcbw4kiPMSRhfSG0dBq
7ARhVdH59HYi0RPQOdHM1DOkoz6aosxedKO/94aY4EUS9C3RIgPjMnAZqPURbM0Yce/awukXhjqu
uopQhFgdZi8TiQRo66m7zBjqHfLFkF8NdewUTSGzLE4MLyPt9QIiAcpGtAgkf6ikLjUSvU8w9Ns8
LcrjyFT0JRG7nnq4F4pNmqA4pEiNnnHyK6ccp3Xjd6XU+Doqr9bO5lL9QItRr+Eiz16qdoQ/EdXo
alHbYPD4w6VXAF+31T6pXT6wfC0tA44zNcB1OcbZUcwClIthjxJeVvUjm+BmHbZj7PFAUPcoZRtM
pLP4nGkiy2AzZKcbIAvyG1Ynu2zK80tWdtgYojSkF1bw00hmmcDPEczPbKYbdSTdbOsVFOxkRQRp
94Ms1zx0UW8kLiqtEAMzZ9zHGGUEORZFIr1m0mDeiwaSy7Yo2ShvcKzpoqNnRozEWDT159kwxn2O
W28jReOwF1o1ExwVWZT62hYj4v16gGTjS3I5FhvGSsPTMggiKYl6ex9EEj1gcKfE7qK2Z881oM6J
PKp7fcDlqEgfOGj7ZyaVMPziOdgn4CpeEj3QDs2gRkyi8VJ4IkgB5vQLwjfbUEzsk3OUGKbfmUS4
PTqmzsJdFmdrrPaUzDx2hNa18LPekl4CC6NKXSC4etuNd5CY0hHYvPBeqArKk7pbGDTqtTpa7NeU
cs2p3Pec70vz0ky5NuJokPkbKA0llfwphh+eoFXpvVSbQHJUTtqvLpgH0e5QjEc0Lm2pgSYEwML5
pUArGtj3cZLgg86dSYcXA9U6sC4FILPMn8tGGdacZcGqJOks3PF3q/FjVqU8eNeg3Q3rtkV6jWJF
WOhwubIs4sVirFIc25neNJ6eP05rddTyj5jgt+YYCaSrryJrkdHURh17jqXQDQIkDIloUyAd04/Q
CBiL6ODaytPMhiZNtRbF2qC3JW1cSIUa+WzVjtOmi81cceqS88WQiOXyTXx+19ykTPX41mWNQsRQ
mXKaYSOtyK1N/F5kj+SEhSCtRJGbZBFAZhEHN0frBJ3v5MNhb8BwDUq2Zl6YX8vEapwgi4SnOJaF
k5Tio3AoucuXwjCTZYdVqLo2VZZ8L5hcVlhhmzMxx2QQ0QmsSLSDw4cgDA7fPBrTThPkBolOmSy/
eULYkg3pqmNS3Ec4ZRSsu3ZFLDb4Cb2lUcowSD1pYZEbXjMthkhmJDTReVmeCAPLMOoklYEJHP/D
2hhxdLGxivtdJk/DPX7kbEZio29E+Cya34ZDZysZxdUsatTfUdetTNIUD+gsZBKB8K+iuWn8RAYI
iEHPSnZ4dOoXnFDLhvu2OFZGGK1BKWUXFq7hNrJqhjLo3dV7lRXqby/m+Vs3Do+AUl3DhqUwknIe
4c81J0otg2KocX5kU5JgbJCbn45TkhA7y0IuNkvtLZbkxMNzRfL8okEGz7TulmN7wBPUq4IN/6O/
NXMfX0EdzQ5j3/IqR5O047bCyG5G+SHU69xRiIW5Z4AXIFel+r5V5HkzaQsLummQnTRdMl+MMNcM
VaX9ajgijlZYzOw6FoX9WxyyqkgWs36eQYxA767T7SAqMhyBmflOl5InHqfF+NzFudnZ8VAnG0RL
D2hEoX+gGjTQ0mWt5E+wDc6x0ta6x50ivHRpgLw5qPsI7lsYDr4iAkAaSjVh7jGqz2HXEALags07
waWIDqb8YBSRjK2wQNTrI/AIOghcCoJXGBlMLexhoWJ3isZOXyTYFsNPv597dNNGgXDXzCGV2KjZ
RG8Y+8VBihC5DwH2G45uhNNtmQ3vJFSlpsf6x9ySKx82SAL7jE2/Js36CT2pBPVCqKXvppBKF9jV
ckf7OwjeH+qRf0lIcy9z/vxZG/O30pj/sfopjx/5T/vnv/T/ooDmgWr+3wtoDh9fH+V/u/07gO+f
/8yzeHzNX1Q0yF50UNMQpxVJUY0HsHj8aTtCL/g/GrZc3TBEEdS4wtf8p4pGRinDylBUGP/JKlKU
v6hoENhIog79WFIUXde5h/4VFc0fchkQfmFZPHI3/qJ1QbHzJ61LmJKLXFv1sDMG1QusY1oqT+xt
xvBh6qYp8ZhxvfSDP+66Yv/Y4v7NZ3T+jxf425CJPzDi/+h1/4TBRnvXdlDMhx1ZZQuoY+kmjuWx
CJ+kyFyLteyctK75CLLK1UPdbQ0imMsty95evdbdmrPGAebj6MsPqauoPwvPmrGv6qcRmvKIVMew
iGxMyep1qJN2D5ToPH3+859d/iMe6R/98H9i3BtWP+RJGA27NN5M4k+ifWbxO7WeOmdOUrxpzMWq
r0L6RW8yfEn6OgrdZTyLyUxq8NGazyOPHyM7Cm/xJ//2GFyUC3LgvSTvD52wrfMbc5LUomDJfRnK
QGCPrDVaVk/b8r3+TRndPQZ1G+Ys6+JQvLfsQ2zVhzLjNyvIfp7mVm7r9d7kLi7G8j2DHDv04Ei6
sSM4iZt6xUmwP1nu2q1HVHy0T/byjDjaK4MXUn8cQ/bl7C6Px4lnaL0JpDe9OmbZUzFtUe0aylOK
hGkUvTF7IQgZNCXHUoGVDUdn77TDCXupGfoDxuZs+94yh93ieNIeIgsbOYHiIH/WmW2V/AHECmMg
OHYzeL2JRF67Vi7pfIJ9UXLu6eusufOCA0qPBm9RqzuQlxK01ziKELZ2z3WxZSWsaGupWuu0R+p6
Gs51fzJDDsCVOGyU4VsvZ1cW7H5Y56A8HzRP3HvzNRrZOyROyexnjUex+ozc/gm0hJZeo+UATxsk
CqMQL7Nc1D5kkJR25aHd7Z5pHPWWRn921eZkPZa9vrQtIxa6WH0YKMVvo67b8mgPH+qX+NVzqtNA
oVQmVttmowxuDcE7yxpHuk4GnGIIUVDevtg+mp8E4L4Vq5YPttU3wrQeb/HrJHd+bUkvo84TJDy2
wWpu72yFHIwlYBJrNwBsk/JrFw5xD68AckeASOKDzFrMrM0q01w+p8ibDCpXIJ0UMG6UrRVjxxZU
eV74h+VRTOWweDfx/NwjRFZSArO3nfXcDn7ty/7gtRvFY8n3ZK3lreZbvuaLnuU+YF7qKv0s4v8C
0i89KO7/yx2msm/iv/8N3X1iVBp1ptXvhFt2Drb1VlpHJ+WoHZRtcZyOxbY4SOf8v8jFkx7M/3/0
an/KAqAXICwj5dWKff9cH5vzdCvfYQ+sNC85Nsf8bb4VXnMwj+X/7Ss+6PZ/8/6ASMNnwDG7k07i
Ntjqz8umXkWn9KDvzZO2pXPb62v5xTwq939+aAFv+ftoi7/KGi3r8Vn/zWsOUH2lSdL6nXKqawcz
PBIKuFDSi3WMt9NG32b3iYU7G+zneStt6rXuLX665hbYNn6/5b/5jats2m2xt77A/O2bc3eq/HhX
nGPACmRmt+soOOCSmsC4Q2yB2OeyuVZHX8a2JXthykTYiUV8xM6DrJF7oNBZiDD3kA/IivpPCYzo
JZ5c5g7A5+rZZeqQeJKHI9zANeHsj6V/Ac2B2qOfQcg72mu1l1eo2etp3w0XsaHf96tupYEsRtRx
tMZd0O6RJrNpy2p7/p2ZlPK2nxESzr8TwjxmBcxYfxHJMZfKV/lFZCJkPyQeH/W1Plq7e7vC0kSX
jaeXwXF66NZ0NVCb+1diqeczZM7AfwirNKxW23DDC5wYXDHc89hAmC6TVsi10JlUjhJ8SN26D31T
XtX5tq9/LE7fsvq1gPJ/kT7dsUcrfkPmosbaTNbTl3wYd8JbKjgaEBL4biu2uHA/ekDmP+InzOEN
IiUI1pnbfIWfy9to2OjJJkrrz+ksXtDVcWjtpvR96Bm3uI0CtQnmnQvOtWEVna1FUOkB2DePC6Jl
a2gvX/ERD+46XNfPSn2x1MdzBGkoLeW63c07WALjC0ufq3jJNtFdee291MZDwS2ZHcp17zTcRJ37
zeje1X0c/SfrzKcvjRyPvtU5Ye0MXCuyW3H24h7ZKG7mp6tiTQfuLbbqLL58GRl3OaaH+MdLj2i9
RafaQwTxrZP4G513oZvYjRO7/KLskZdPHJRXr7WHA/9Zz7j4bMkl/l31xgMPvY3hBT4UjC1vsdog
XMMJyMXv8uSGavcyn6Rj+N6mq866hPAT5+eW+yC8F/Q7ZcbmXnfm4lP8sXb1tXpr3rgIav6knpqs
msVt2jXWW5WBnaN5TW7Tif6KzDq8+Cnb6UB6zGGDraK7k+7gRCcMwHb5BNaIL+Ub6IXD/kW6ivPN
ZOJ9Ec8mE4Diqpm+chU3wqX5SI7apX6VLvPJ3AseJ7Sn7GWvdhBjup2duIt91x2YUlfhFXnb/vFh
Cg6b9+17t7H429iBnMIt/MhPD+hE7DdgUH5/1/1uFXloqfy3yfmaPNOf9+k3Y4/4rfuIz9kxuPWv
6MFY7WsIRM7pFufr47vhnN8uW55ZLlY5Eqg/UmXVxW5CPkDtMqpuR0/6hHhYuBiQdVvVd+Sq2NWs
svXh9nTUhfLC1ucr193EMxhzmEo1Z1u25Rc+SwyGA9/4EcpX8cEf3Jn66FApOhJoO+Quut/eqoOO
RW5eMYfLXWFV7rkTmZ7jzvaqiP57D63/GF5i4bl8hy27Hxh2gijN3fF3JBrD2sxc+DIk8hWhuSKJ
Coo/WT7GDK110nf8tWtUS35CtaRvpBfpRVmrXrdRNdtcZe0GmeCR0fKxPmJFehZ2y3m8DF+yZuOc
ayOnqV3uSDa1EVcyO0hMoV8w7vKLrDNYhEFkF9Gqhl6cbWLRgQofQ6609ma661lE9W47XTRl3bS7
pTvLhAKISIpbG0yPkbnyAuHwOKFeWk2SN07b6qW4pbtw12Gc3JbVsyy9Vcanlb7rwovxGi7pG9vl
NRvJIIbICSO9vYfzL5zLIvGSp+ySTd29LbJPNh1eB50f0QgiYn6OdXKYyFz+tCJ70k2P7QVDD2gF
0bfwOtxhEr4MWZU7ZV0/xuN7AwliJeNtlB+8OX7xqV3/5D/mm3GVz+J5PuXLZPfUe5h8v7qP8K27
DpfwtYYrMnYrhnOePNUokuCkUBPKXl/X66xzgvg9zFZawSKLMr9C7OtgbFWbTZSCEXFjSqjmivPO
6W7mT/eN35aqmUEiYd/9sTupb/qNIqefX1VB34DzZ90lQ0iHrcQZAd5m/ojj0zCswmFjycRU+Oq1
/AZ7NiBLZq1zM5/F4TNtv2dpI7zmz92rehG54gbNrsk5oLjFUmh9YkdXWPHz+TwCDnKniuC0Py+9
H6CKrnA78xlSfeIDNYZpX1EK44I6WO23YjmYVUFhVyMOWnyQm+ipykDyI/bpXlTXOICHXGY75tjm
kNWcmhQy65pLfhHslO5cS36FcQ6lieg1O6pntpj6HszKqb4FPqqk6Bn0PrqbDN1y7xSzU80uq4iu
otSD1wPTkxGhG8K6HHYEMIEVHVVvYqKac4UxPH/j6cZbC/aqa12Cr/D7IciGPkYKzXnO33R2UFHv
Z7MjzJuByPuZGtelyhzDlagwBgUhhubPRgFHk4G+S7ou1kXrdtjCOOf4nSa/8LvSs7xnts61V62j
5kNRdlmwz9VP5MUBDaC2YZZBbyc1T3GD+Q7QoDWuU3QiAPbxQE6kariatFNwCWafEv5nXebxrOfA
gp0ofc4ZpusTSRN3HpsGBUznE5f+zNl4waTRctcLO6U/av0xvahefE0/tFP1qpTvGcg7u3yJb+VJ
eQqW0Ja6Z1aA5aZ1p6v0fuZM8jqneordsvaqmk4LbnWERROMSeqxiNFCB+8ntivYLubYIXSE3TOS
ZPCCX2wXSpItDoMjbmaeeis8kWcQP9m8nj/D8iLfNGzVkE+AQoDbu/c3UhoQ0Jgv0kG812e0M9Xi
sNGn65iA7c72dBm/lJljwuaiq2NvyDZoDRqn97kg06/Se+wWHfXFuJt+e84I51jhNMawgTMuvXXv
Jjtb0WeLZFU7Q7031Q5IG0owtpGsZ9t1ss7d+lPF8PsEPsnc9bfikv0I8PgOXOFsYh/cd5Rwn/Fv
sgdEgqCF3fBTtE9fgiNYAkFhCuVI4ZqF6/Jdv1jUZIg5qkdhI8uQ89FekVFiMyVvfPHKr9l8LFuc
/47eG1ZSkA67OEhGlPOzLfbKWjeTi/DKtP0JiTlPgBSULtpD+GvHpD0I5C8F24Z2qW2f5cklk6Ly
R2HAlliQf+GK4riqcPKqwptUf/RZ5o19fshQhtJOW9Ir7DhvKn//KL//pbHY/5m/7PiB7/e3/P9i
MIYn658MxkpiWLL44+/nYnzJX+di1r/hW5UfUex/nX79x1yMBFhDVUjeUmRJZgKmM5v6y1xMY/il
WsRES7rxF9/ZX8ZiqvRvmskYy2SiZuEMVo1/ZSzGRvJPkWa8uqgTmKbjw+GnIKXu77umoBMQColG
fojUCKSBoRIw4UDbAUVXi2k7HlpCT2LF1auabebzRNY3Uxdwn+wBWlMWqqcErJv4o0eSaZ7wf8Pl
7/V5/GSRnhsfqRWU4hq5i6p/sDweJbusFXJlE0y1yxYPe9WfweSkBbZitXFbyH3cIF0WoNNLxBET
EGqHEEVMI6EkSxXyrFAw6S2aTCG+Z62mOEB2xvzetuBOzjqWkXwvWGp2RS+ii+QWLWyJwyJtL9D1
1GfANomwnS0tKdFbJEoOTHHq2zXBAhpj7VTIKfl6mA+KZBdjm8cHKWyA0+qsJ9mqWjCvatwaE/3J
1CfhjfBEVgz2CLTlW69wBsiJBGER0hgjEVajA0d9NJLHNUgZLpui6IpDC4uJnmXQSgX2AQoWSA4w
ifQdq2sRA15S5t0ra2TZOBJmE0cbudHKdh1Kldx+M6Oswg1GfkI9hH7M3sOlYiudxsJ4kkqFisss
IyN+gixdurmoQb2TTdy3ujq2q15roajnHTTJJZHV+yh2Ru3jwEN/r2bZhnk6exYz1CpYBngOCtlJ
glGAGKrBQ/iJ0bhRJxVqMbkFwTudHeYtjDViBWSUJXpsaiYXRVNb/iPg4Rh2PSK/nJmxskfEkeDa
niIiSbwK99tjrAYHmuM5ZoEQACVoQDWUBcQ7F02K1l7wZFTBVsWszM63loW1MSX0TGNJzcWVR/Oe
PWQfsjGlau1hxBf6W46wcV71phFTk4O5LpuzZlYhaictVx8XSzdgzXWheJB/h8oxXyixWrMdu2Nm
5lL6UitIRx2zDqApm6oum2sz0iNLhCfQm+Y34K9UJRYhmWaNzietZnsYiZLEncHKB5tKrhkuPqpu
5Hw3u/0iDaP6JnElKC8jkkxWtUWTY/YaJrTWTKmkWCtQ4qay8oQMSaTIBcKtu1ZgUMxqQxHkG9Ra
Y3QGkqAQ2JamjQDofMg17AZFKE3vqoKalW0wqWm3rs95OM+FSeiGpYdBCHxbRUI8istkrK0gZmOM
DB6s8aTJMVW3WMCIR7hfjc6A5B/ZhrI0gvTamD3eUBJcLPpZiXc+u1MGNppfuZypyUE0GoRLZIaF
5py7xFhDLNSRrgsQYSoUE5GraurUEP1bwFUn+SftW1WBSzlxFNhR2WrWizWIFv4x7C/x/GNEU6l9
doY6snaEH5yKkp00KcQtW6wHrSOwuKy058pkrQr4ebbMlGY61QPjEOG/EEwgycBi/Sp/SGy3cf/g
7G57wdBztrzs+rWbvsTmtJrmsVHeK2Wmm1EshGGOAW1Xvwewq2hFpA40cZdbQ/Y0oI8CHloobexl
aODhaC1dcA1EjVpAlQM1xzohIlUMFERHOwu4MT3irMW0kopgWOewBMnjjAkxeCA6Mb12syogeImE
HPUjfkOnBQpQMwdW1XsuFCZ3TxEnFNWxqKF0N9pYedXNcuZg1OKmXvUzzqtXshOEEui8qNLHBNX8
qhOhEa/qCQ/dvS7nmRIVneBok+ukvuYl6PB6kqaNmkZWswtS0nDaqYXNqgCj2ZN/hNwsqel9ijAO
tZVeQp5ObdI9hZpCIR6uAJTK1zoMl6NSxoUt4SfbaZk6nFqrRG32WJ6fVESb9P+MFshPiMk17CUK
66jCWceeXXgLF6F7S1taAOApisXkoTGU9Tjq5rcINZN2mK+1RaRyFJNtsdVHiblChSTflKrgBDAT
rQJCxfDZnI2Qci1j8QAyvvbiaUkvozTmP6TMLK+BFKO6BSw6Vz462wl179KwMA+4iBVULnKFKiWa
0ArNM0tI+oZGO+AgLj9TIRVf0wkdHZOuGpEwEbTzTUY/c9DZN9rYHOdqMxdIBtDZqgDTg7YH3+tA
Zzc7rEFtxAi6CgT9QPxiX570Lu5vpWTJ2aYcW5FvpSnXWakjP5ARfPYwkJhLFBVQ57nM6VhE4JBn
ccnuadrzkcwC8v2wk0w27n9g3HBuE4IEPWt0okZoSWsWAMPprFG7l7ke0+fwQWHweA+iE1ggr50w
VKtDXUnzW17M9WYEaXwKRZNzIURClYdSdJ26TNgSFBDuUSVw/kCQ2aGfb4Kbqg7CbiYVCa6IwAcS
ag1gcrwm2WYMJLldYR+k2UsLDdD1rAhviHaYjvWqdYatiwAp68zDOEbztknZ/EcteSZE26ivJgI9
NOhz3exwzS68g7Z9GjCx2nozCwcThIkjj5q809Xu1iLX5SKTU4AJsymxcmmRjcIiYwTVNyLXMkvg
kQyJb12o1nEigNltw/TSGG1yS7GkrOHkM91QBMZxfcMECMmt+YpqKHuTZ3bdoqly7UDe2AZzFb6J
C6IGu1/Gozxl8y4YhwpT7Jht1IwHyGiE8dY00OLFBNiwdpPxxYhG1pe4bonJQ5loXHUSY4C56DU7
dmPR7bbp2QEZKIjsVJ2SDzUxVcxiwHJtMW8Ei4am5wrNROuG8jbBMIgWA4CfuRuTpV73xcxgtFvS
p1gYyFjMAwaPRmId9REjIcQN6SNAR2WP8JNvpM2IJFoNqfUqw7qmYwmlo4FefgNhsnPUbiHNs1Ss
IwFc5keI7THNQOlWQWdccA6qKxDy/a7KZVYShmhdGtFKr0FMnw0EijHWIAvKaVDK/JjFdURgRnau
YxX7HKUmnR8EcTyu9CISJvq+MCxsg1Gx4zAmCAlp3Qr5gOjjT4HThF5/l0hkOrDDr82dVUbxejIG
495KIeEDqNL2k5obFyEJ8hcZMcLW4rLkuGQMXi7pWS0goVYEjPp6qaov4dLh0xeh+5FExApAlKV7
WS7HeVLppLFUsnEDO3zQLUrSDvtVIlUAf2v1TeuGrwgu7irUlcA3sgQlsMSMAgolpDgx/Opwxt/N
Bl18zGN1neRJxnk7y15bYVtDc7LNuljcVx2bBEvJzzO4KkwwdFq4zo+GAiG/FthILWZQrVpjLPdY
8h7y8+gxy63rMD5zTSgsC2PFylZGIOnKuUzS5qj2QfijGlbyrpR9eSVSpiZppyvXgx7N+ySYKtpy
nhYTh52JYy3HCPVdLFLzXKt4iUVNtfjwxXMBFId3PLU3U35gETlpXLDlvm4u0RpyNPCynIlTvowG
AFUrf1cWZXygAxAmwbdUk3NIhhd5Bp3aXSpqwj3J8dquXHpcVnxErCwhVmt11mjAGaPBZErUWDvU
O8umQOVIi68/Ufcm564FcZMOfRatlQn4gQ2UYAZBSyKu3A3lAZYPwcEJVywkd8QGCFAGBVThFIAx
JScwLI0CulD0Kwh6t1qAxjzyTmft1iVtBONwEISPHl3BLsja/tgogKHgKlW9z/OV0Sysy69oZnGu
mmIOjqmpn7isTaeZTJ2KFF1AMUuWmyNBpR1qWQNPhnxs9YSgj4mBejeF5aHUqN00yqFVmYAllCN6
gDi1EvTtMttCha5lFaHvsemHqAoJpbDDCJNXE/VoqqPY3LVVGr8MAFKpsK3Ax8lUHCbuuWaSmYsV
arsRCBr2Ed21uCsUxjLigikJyV1AB0JjYQuyrr2HQx0gAE/73axyxkzDIL+hyh42Ylvw7NCL3EW8
XvyCbj4CT5vRXs7NIS+yzo0Mchtltc99s26nnbTUp06VpGulIc1Ss9TY5NZivupR+1REoHqQqCH1
ijIG0IspBm4tFPuS0msTKgX6JNEqVjDOC3xMAVa1xYxWFivkm6TWr32aY0qXqez7tsEFmvccOFOR
cD82hdtGk2LTazXXMEyytUagJGoAjHrYr9tjjQuXD2kMZreB9+yMiCMB5RExI4fWsG0rdlMdCayv
/di911aU7bQ01qE25To3efHWocimKlzElUXCUmabcIdHl+wB0e2UpfITfTD3ENGlXRSj0xok9s3Q
phiMp1zEciLfUsus7kWMKC9EefnK8fteYCRZhXGOdFynthEk8kdqoLJ6Z+Iz1tsPLrB5LVIdevqs
lte5rAwyDPmsG4Wh6aQH6VmyIHf0Q5Ef1D5SXYoB+JtTdVPx2iJBVeet1pHdIjaP/jdX1d9MYRG4
SFjP5oUBozgzfsqHlpAYgce4MTG4ph4G0cYBZoe1luyKLCN/OFGW9bwwVG9n1MO2IufAwRF1H8ex
AIiIayfwTWClWwlaFYunBSdThnWLVCWjIaiuw59pTNXBrMZ0U7T66CmZVd/o8snHocx4XNZjTmvE
cmmK5ouSVOElLE3hBjtJXS1IOnedCModpODDT8ZZilm4eWqFyPqw+rG6xCV9Ih0qLTIOttIxZxK8
0bunOHUNBlxiF90qI0hZ1mT9DfraV6tamDvkCg5IEtZlb5cxmDAN6BgfFpzsE3wtpp1WOF3BUkPJ
MpVkQ4JF8USzO7zN5iyeA/Bbu1StFI8Je35qIz3ZYgGf7OyRh8jpkK/aYuqPBuAHhq/Ti0pf8GKV
cfRuyhjZ2DYbHrcmq1seMV6ot9kWzp56Kcv+XuIWkZqUaLAhmXaWONUfqT4sWx4z/VoSK/Ut7lmi
PVC1p3Aop+eKm+WlGshtJ+yMqi6KelIDGuG5JubJi7U2O6C+JJyNPvpDjygIzBmpMlq3w2Cow6qc
9XCnLxOzWZFGuzCjdKsYBr6iXLvkU6KyAupIyctlcroClB+tUuqvdCjTYRokgjsUkKarjnN4WxFB
gci5uS8WO5NFkzk7Q+gm8YSo3eqi3UTu8L7DFrfp04ppxyNqmcSP3q1CJXCtQjoOUht4kbE8VUpR
e10RypxSjBPipjtxYI8/S6OTpSGFFRr0UDE3uE4f0cgQIlRVkzbG1J3VrJdWhqwOzzEYRk+qHg8V
3ZoAJhIkGJt9vQrwYNxLS78QxyU5USGHGxJ0JhsqhekoJvGtcQWgAGOodLDw5tjlSF8viGJ/bgwD
KFqSaCz3x9nKnUhqdGSfYd0QRJNlhLkoR6MEm9mQROPpkvhRi0G4Ds0Y7DO/CVtOBn2dNHGzxi/C
lrdGl4UQv9jwPO93SNzny4IZ/RKYabMDhEDvKSkNhUakbXnzxTZviR7XlKqm8JTvGBMUzxL7bSyl
BlrH/0ndmSzHrWTZ9l9qjjR3R+eYRh/BvpHEqwmMIiX0fY+vfws3s6rEoIy0O3iDSkuzzBzkBYEA
3I+fs/faonvEWpsySIiMR6zP2b0QuNPgDQMNDSrr+5BM8zovgS9FuQ8iwVKNS0vZiQ6VDoKbJiVL
DV/cKzaw8AKn4gRgmqg0xXH3JwFw5uKVSvBr0iA8pVlNpHpE0bYpiA/Y0rSEZsS3eLGYcqg2O+tJ
6bl8TueKWZim07ihb9MQy+lUt3VdMsXlGAQm0k2W6VtkBQc3wAlBzITzQ5AWwTTDsLdQ5BzKGzxi
TjQgLq2muj/h4RLrFl7fRmBmWHN0zU94ErpvWVwvnNLBuW3CSu5TiRtSuLb/lS2ZcGnTSZ5j00fi
NWPjKtAfUssX8QXSUjgxwkccFiF4rbSJz0l0CCCogDkw2nl6CfKnv7AGB7oPTBh0ErNxGmR8xRy3
3+Yg81E9zcOChs5JYgzI0gYCIUhh83m+DVlJ8KKDBSkQ7BoYN9tU0rFDZ+Blt9EYSaZ5C+ogbvDO
Oqb9XIelvNQDwVfVWHKGLmYTEavHdxvFVf5EuOl0JcouOahaGFhzqvbWxgdyNU05X+qYo9/OpxzP
Bna0Bi/V98kKJ4+4KpepUqunmxE2/Dfy+bAhELzyaBHgpFZgSuqrFD0favCIoJTJnPZsIEimUPi9
OkDw/FWbZSaZUExSibUZ75tYv/qumi+zcR6OKqQtsyoBUu/dLNC7iKhLvOERWaEc76+cmjkv9IN+
Z+TZsHUCQ9f0c4YKz4af621sGsYdPVP6YBiC7+x4ih5CUNwrus72XrTWDAghd6J1nAnCnhwTqBEJ
SHcDtOMLQwl9H0LFufQSB6i3i9Z5wJq5Kr0ep6tBAM2uzdkNvXjAlsq5fTeWPZRwp1hUbzH+xxYW
TRNjO1GgBcgRqEx2PmUyS3FymXA+hRBKd77bJ7odvkhE0gjBTRPHmK87qLZd6N/h9Jy2RhvOCFm8
pc2ZkLHCnoRH5LUwWP+W3i69CRo66NaRfYcb4ncxZXdFV69NTICb3l782TCeHmjDj9Wh0SMiID5f
OPaxSPcq4Fg7q4wM+TgMOByF9VZlXTTvJrdvfjiZs9TPYyefjaYNH0H/ktbJTjN8CYk0oBVV6D0g
LzTpEjmgsEsCIy3E9wuVm+aPP9pEVEJViRGnTM9DkKrrbqDeVJNFRWno8UF3It1mYPl/FnicXkUk
Lf4MV35HJ0tuPR3mO8spvUtIRYbk4I41QTuh/TUoOKkD/zRvROX2TNTH4Og4Bu3xzqJhLAUBOWRY
mnu4s9hOG6cmqrK502nh7izeTs6pNrlkDrxox1ffM4cImzKi6CATOv/W9CPydpxR66wi7a2t5kvs
c5xPQG/QZiQ5gKi+A6XtTx11l0YMC4iu0Yuuu2tQywmGKLeWt7NZWggCJVixZJh3YZwI5E5zsqHr
rE4kkWFI4n1cURcglprIEQV1QWtBf7VGFvSRzZWapbyzouJURstGkRp3CvfZiuL1sXfQnqC9DQLj
r6YwqZzIRPori6vXANAOzQotqUBiSN2Wym4mWTIWtnjilBHVyqKZyazebB+wkTLO9gqdrgc/QRUF
63lnFC1HXifhXOVk5a82lem3OY4OymbRdHBpbEKATsc+C5G9FlHEsT83a6b+tnyeKpYLDub2nmX7
YbToR5hEGWxopl3NbUUdKBqop8Tb3EU9pogEUxpvsniq82D8WoVmu6kFiW40zEPC1eh01MYc3dZD
WF4Gtu1fOdp0tpW07umhf6mY9e5Kw/hiT5gTfF0x2AcOx/cUgWAd9S38+At8UOM1bRvNm8ZZdOz6
q8Rt0pfWYkHs3HKEiE1HAe8IxyBcIccy4ESqJlJsrHHoty0hFvc6TvR3KcH/DsqjcsNZfRyTsflu
9gpttK8UR23yrXDp5w9mQkTFPCXNUdTVsLM47B38uTAWbIfaMTLxbp1AImNyM39FiIp7k9vewsLv
m3uB45TxfDzcFxYf5TBruQqtoP3qx4g/OAql34ZkWWStBERMJge6a3YmTTQdADlWkcFHXCnVHMQE
vxRI9rCPS4BLq27hKEeh9V1LGqzFhARiaMmwrmRu/GhoCdzBQ6oBDvACd7B4ToUom9vAyuZ9E0zx
lfbt4TGQnrFfjEEoZc2ILtrkmDs4h3+v5wQVV158O+iw22L1qQ+QfO1HBlHFvqRhd2pNNzq0noNT
orHtYyZpBvtFcjk4TbAfNR1pq8CgKkXmX9bpMJ+6nmIy57Z+ztpFj4dDEuysSyI9DiYatIEHwtWI
78ciZF2LO2cHGc7/gvKbTm1cIfWZQtQucq6HRxdxKCIpKKgXTWq2nCV6vgTcYCirSsl67Fv2VZ/a
k2CjG5AMkcU0oZyWmOia3kH1FpcOtR2IOcWw5oohGE0X8qSu08RWwbbEEoomsPnLbU3II3iqTYzD
KaZrdpWtNdJFEv1Im7vp3FthahYHbAg5+Z1eDIe4vALFTy8O+pqlkgcfXtKt3fjygoaET5QT/qoD
aQbRNX1dkjarLnpsS0CBNRgdFjEDuL2pK7ABHd31lZlHj1HfPnR+mt0UoFKw+Urqo0b61NrpCPwt
sOluAkwo2PWnYt9HHenqbVpcLWafA3ojTvDMqa50n+W3XqutZxUadDxpeYz3MZHekGM1maH50B/I
rnUvmbpkVICdSWfWC38YU/ecJxVQRmWG9VcaU3Gw9kwnvGkdlFk2aKxTWbIVEtsEeiUp4ApgT65Z
yEpvMwtFhIKy0W3Q/CUGeYgBGvVINgIqoYOu1B2AieGlygjtmXrPoHtWP3mKw8hK2BXRil3zgzTd
4cjxbqIZSZHkeinhesx9S7u4UjbV/py4KK4gMBMLa87TuFXE0iA640I0b+oarjEpq8OMFDtfSLps
fn5Z3jFUzu7jKqD+9xLLfORg71iAtgrn2xTjX4vWVdDnxbph25Roi0Y7WisFdfQlazs6KoYamMFo
O3bhXbhwLp/yqsuZyU61VZHEnpYcsAA8NVu7i9QLRnOPIW2r/P7WgnxEnLiv7oHIKcA/mTvAJCgk
2cyjDS9o7UV2KxYHPLxylRIqHAzKvG/aKi12DfD7L0XNDk+nsoDjNE75LZO4fFeMTnAyGIMFx6jK
oxa5DfSpDXEt+juOMqJ8mK3zv/OOtCH2HpKs+KG/dW2AvHQ29InuWHfHkkl/QWoUeQaOdhQ7Vfpg
TE344treHQhD98fEcGirQuA1da5va16klcwjnW4aZh33UebALfCFP13KYi6ZhcvGfDSUIp9kJgDy
WKa11V3aqV/8LHJruBO9zVffc2Ibjobv2nd1ElhPUTiY4tjFZUy6fZOiGSKFAoljqklIm72iv7aA
Xc0nQYPJe0wsXdPVCVkbnk0LjOh6INap2VoeWbykATFWYP3l+Ar+lIfY0UEL2bqtpLxuwtagI4UV
7AEyt+0Q82SJ/kvoNbVxTFsrCF9aw+o4pBm8PTYwDY4oTfELPpUVHxyL5zqbqr/ppyCC6kJpdpB9
k/81sXntgL8hJstaG6VekeNMyYcuguEfRT2dUwPfomPYOx4YoFxD1OjD4JI4qXq1Bhb0ZUm0a7I2
OPdVB21U9rXNUeE4tkP3g5KX6CezXqbMTbqxhqTdgARALmUnNXAYusXFPIgD9BPCkyPSD2plZWvR
m9Mvj43gIVNgacg8b50v2natu4Si+kUAmXmch0F/EwSnQaGNXAd7PZNcktXCy06BnYCF578Udglo
BHI/K1dnDvupYlTL6N3G6d+k1aVDhixdr4rO70rTar5y+8F87ZsqO/QVw6lkaL5ZfcdialYnu6iA
tjZZUz22I7HGWN1JwgxTsWmapbwalPqrKMbngDT7i8iRxEvHdovSUfe3kx/S54kCql1WaPKQQopN
Fbe0hOvBOQm/1/sq55MdeqrejLdoDdq+uCMFWB1CwymuQBLyChtk2cBlaPONI5EtKCqDq4iv8pi5
8ls6hup75Sj5I3Z4fxKjCB9HcKLXXo1+rfSYpVQ5QUBksMGEm+Pk0U36+chs5oGyWyGGJ9MR6gQs
94TMkCu8ykyxun7SF/hG9YG3333oCB/74iBMvdMFHL0iJylyFeVmsemMEnN10KNhIB4RwmfsimtU
MyY2qKL/pssmeQyIEbkSeGE3yB6KKxCcX1iR1GNbQdrqSElAT9ZyZlVkDzEzNJcMxXgJRFXtgGCD
9vTs2AXequ4kBtd9MFKynad+vvcr8QoSeQhWbUTTQdJtPeVi7jii2R7jxUhu7WLyNzMtijXfbo4q
hEZcxdRtJaQgCVTmpJG4+tAIJzwmOOo5cZuVs5tZvNYji+7XZPDnXesWL3OgWDJYHIOV7h11TzxW
sSZVrXiECOZCn+mxJVDaLB9dkl5XBWIAxwlLQEQmn1dgUuwHAwnOVR2GV7Ws1JbG0g/C5uF5IY+R
61TXIzHbPcPdCW8ANuvmwOelDoyqbfBDFPEpLyKBdbO+nzRILugcd4HlYL0yu+5rmKbRr7YYJWQz
k1Arrx/VVVtWxY+RFPGHgSUAOZ8nH/u87X+hUxh/VV7hHjIjJgKXkbhldiBkhT9eGorPjCyh+0DJ
29jtCK33/C27AuRWZabHxPeQO6Jt1KpCccjfEO1zoy5vGEVBNbDRn5iGmaz8YVb3cTzhzknHF1C/
zz0xP4IQKi8/zGny6BDIiOWsqW7pW4IbgLMdPfqNvAw0Nu6tRcrMhTeOqIjJYjd3Sxd2ZbiMWCP2
z0OtchzUvdswDR6ZBYzjgPDBgpOUmEV4kQTxkw7DEBJ2ErdfE5y2eJ4S+5FXAzliZSVQXx3nQIYr
Pq2+4k/qZ/eyQz9G089W0JZnBPAZmk4B16Re9Rm0o1XlAZRUnMqvPMszb6ss3uu2qTeTKYZn3npj
M1OhPcRFn2xbD8VJSAoVeZ7g+O2C8kN2rfU8MjM4OCaZqAyAJLZmRuYPgZGED4yKhkebHv0xanwE
921PhVAlOF5s+FiY0+CWfysYJZCS4D2JxndOru9ZF3UBC9hIgvAn3Q/6sSFpGHLNJpQzXCkGO3wt
rAxrhB9lc36pe4tYhKQ+FpJv9nLmYdyMRjA3l6hwnB2k+inZNSBwAJxF8dpgzrrhLWNc1czVA2+L
/xeERNJ8wzY0b+rOaWnnWYrBvQEIkJNP2h2AC7hHubBVE8NyDoZDSBC40/bScaIu+prBmDqJOVhy
fmp7nxCwtW08hV+sbeurXBJLuK8Zt0ybqBK5PJEPFlrkVpVDAC8psbBYMjCNCThWwhhPc4VyY8eE
BBm4486XpM+hdJagofpdOztm9Fcs6GbjFjTGaNi3hKi1vzLdYfnzJeqm1TClVXxHFLFq8QlW9qNb
oMrbWOHcSX4lDjXiq0Vyob6TLhjvSwOUAyd1hrt9tPUyAaKRthVRCaciGG3jcTAjW191CaqjCysz
IfSaRopfoU7CrP3RTsoybtCSpcEdo9wBUkJlWe3LZHl9ggwsgiX6NBuVj6tCauiMKLvpy4t81ZMu
5obPXilk8is0BsPfMvRlDpsm88Gmgj11djWDJyhpaxC/Rb46Wa3XuRrntdAoryOayw/0Y2a00EgL
L4grm65BCulDqJs6PE4+SRCbVqKeGb0y2MoKBrPfoXrvI+FtOmH5Dy3i3xzUJ54OQl1lchkzKv9F
L6n+7gKRfrYNO3Vpnikn2eTxNP6kQzG9zuUgTy126+demq17GrKiBDs3cdja5SRCW6exqHjnpsYG
ehiFxrosMCa4KKMY2fhgY5GqGWKf2cP0ywk5Lo2W5bNcT+S6gQ3pPXsLXxkrx6htuWs1Z6Is6MqD
zV4ybrOittkKO8YN963w1S8NbPRYA4Y6JCPRBySB1ZNPiwIhZrGaSa9172zClVpi+xTYgzVDCXu6
saOyCDZtRooAmWPjEKmnroICCMxJJmP0iugzpJumnLju+kcjcYr0BsKsCBDFmZPbVbclBEgDm1xq
pSi5Ul117nUbgeg4ac9LvF1QDhElttZtd2+pUpgx8kJho9lHJxLQ8g87H1Xc1g2jYj8FY/rNrVWj
N23Zjc3GhRR1TUt7IEbdJYQLv45ZtwTfk6hLBNBfeUFMPIiZJYXX9OgiTRvYsgyat8VkZcE3Fsc0
+dY0HL6EsJr0QF4ZsAwyhHzCb3sP8CfHerdFppEWAXumYZpBu+11Ufc3MbGZySMaIrPFKVD6vXH7
X4sS+f+DHPv/XNyHg1D5A1H2c/qMtu6tKHv5v/yvKFs5mkAPqZA8Ax/4b1iB5/3LsQTaaxORtac8
B3fpf0TZ7r9MakPPc7VpKnsBGfwPrED8i+LaXXy82nY8S6PO/iey7DNNtnYdB02sYLTFf7r8I99q
smG5crLry2ZvdXN50DZVH5TqiKGpHx9+eyx/ABT86VI8AXTkriWVqc8uxbkidxo7BvBodhaRmdGT
HIXYToqi7uMrvbXlun/flDJtgWgd1gOgiLc3FSZpMVINNHthcY7nBDztdR+VW3hzza6Qvbo35q66
TPu6fAJ2m3z5+PJyIS78r/n5P9d3lTalsixpizPL9QxbRJWDaPYuMZEPswdKkqZTvGN053+xozze
z34Vv6DEjU9u1yQXFZK2Fe2CYvPJX/LWhv3ff4m3vHae1PLcqFz1XdkZip/XkTY9ohYB9x3ddMxL
oZMdjSbDXjs5ZXgR+rLG4otCAC5aeO8PApJSP4UERrLAPyYO1vYwbsuNaIfi6wQ18UDSnnf18d+7
vAJnD851GTt7ruIP5u99+8PZY0S21Ti3e2+qkbaonmk70mYWyXh0T4WbTJ94uP/wTrou/gbEJsrF
OnH2TkaJ8sYWMde+m1HG5EqDdvCxWRIZKD/5LRS+jHc3p23lact0AIefv/+TlytGrjVvBbV8s8pQ
kB2BIBPkS/cwe3JdN986qPWW1Z+8OyyQs36gbYl2OpvN/CZRukfi7mUtpjxcb9/ARgMTlXDat3bY
09Zl87ZOTpy0O+gps7kV09jl2xglU7hmFjFzeDNdtoyPf7T3z9BVNq4OlhBuznOW+/7NDJ+nRFRP
MCT3SYNkigMGee4xdZE/Q678+FKLQ+Tt+8GlHJPDguWRbW8vH95vlyK/1As70J+wIXvjurOYNi2t
pH7lQyO8CeEqrbqcU9nHV/3DDdrYVvjdTMYQrONvrxpORDuDpmz3ijB1qgOCuF23afDkddHu40u9
e0c812HdYiWWCB69ZbP4/QbzmsN+2/agR0YxnJrR5lzCCeuTX+xPV3HYXgQvvZCufWbEKfPGIoBB
V/scycKj55Oy4yOdbT/5teQfrsONeMJ2IOuA1Tm7To1QOo4rUe11o/34aNZG8koUImZJKp/+uz31
5avPNMja0LtzmGAmKKRWM3KeGLGrpYEpd4EFIjG10ayiHMOH8PHzPvckaXfZRl138SPxRmFyevvA
CRciJqKQ+b4zgMjb2s2P5dBYP+KgsA8z2amrOcTWaTpGsMl6F+wMm+kh0WrYOF0nTxnjoROY3uqi
LQL9CdPifDnUQiBl1QJMjGvarr28mL+97oz5a4aeQ743LKzLcd3ck8zMaJ9PvZ2V8clr/m7bWi6n
KUgQEyulbE3R8fvlvK6VWU0kx34ooq0rS3vdm90Xq8++1sm0AyGCL9DizJUpck5neTHW9t3HP8f5
l/b3X+CafALa0yzHZ7+Gg0BGVJWT7/u2yDh1Thm+dA57rIFy//Gl/vBs2WT4xpR0QT55ZzUCLUdg
7kpn+8ixaRjZxipkqEd6d32hqsr95Nme78NaQG+kZOOxEi5hn5dZVOC5G6sp3Us3zhijG6AA2g5d
+6rQWXWLqgJUU0N03BaS5X+S+KB/kX13++/18Xcy1J8uDvWKX9RWNN2X0Lnff1etx75rdZnuTSsx
yMIpJ7VhDqFOKmOuqqUJ8V4x8R9IvxGbjx/z+YrNjbtsq8pa3i3F9d9eO5h8qxeySvdzpe0r6YTJ
rtdGf1MGQNZwa0xfIzJxPnmN3l2UcSzKCE+x0ZqOMM9eI3oUhDaas9rHzOgPPS/1QpiGBzPkP/0E
0g+RrPa0/fhO3z1lLuoKAHZ8staCSXx7p37akmsdEsk7tjGpPTU5YLXdqcNkA3uGZC33cZonL0Nu
ZJcfX3m5nd93RZYuc3mNWcYgLLNxvL3yUMXeXDZwUJIRzgZGvPwS4pe6+cdXsZCQ8I9XDgeF85RA
lfV0wHVo7nUAxZLtQ6KKGqtPnuIZPc3V3IxFd2/BsCGiohZ8ezONnmOQRbG5Nxq/2g0wJOGly3Lj
4oytF3apOHXpNIIiz8sj8FcAh4y81mJu6T+INr3mmA2R5eN7Xy765gnbnq3QTlHmoFDjC377R9EV
kFmOq3ZfZ1XD8kifoYR6OiaiOn58pXe/5VL7stiz9wvJ57K8Zb8t+TU2RaedQ0WSh1uAqhTh0Yyn
/pMy493i54il6MXW6/Fx/tup+9tVaDX2OHm4ilkhjGsWmLWA7bivO2Ud2h4V0z+8K0fSbXcZT/Iv
fABnPyr1ThXNs5XuS1cmB/Qx7oaw5fyfLrJcBbE9tZow6fgs5+nfn13c50Fne5Dm27kYX4tZOpdV
k+Gkj7UTnRAcQDoLlMA1ImmafXyHyz/7zRvCtVlsOPNpj0PueY1IWd1jMBsZ2zW9T9Zbiw1mE8uA
0rQwh2OSBTbYBrPBsqbSoIVCTxzFx3/C+x912cmWhY8l2yZ1+e3tt1Yzs+jIdJ9QidzpFkARTpts
XYOoBoYyqNPH13u3ynLLLqWCoGR1eKHOVtmodLSR6SLdZxEjAl9JnFIydB6AagIlItT7MNZhe/j4
ou++xL8v6jqcoXhrLOtsrbPcesb91SKZ1Y29EWbZL+luHQQGszCqT56oXP5p578qi+r/XO2sHDf5
iByzaDDg+B7opHFu5GuH1HrdGmX5tUDLI09YCqa/KIDraT04KPOO+CGTT+76/U+rOH1YFssP/+U9
byxEiUDJAGUB91OWAEmyEeGsUD6HxGAV24+f8bs1yFk+I9Y7zVrEJHf5a35bHXpTYFfE4r73o87d
obJ1912G7eDjq7w7HWguwwcrlefCJlDi7FiV47oxYhD/+9Y2HVgSUno7q5z6H+SPoFaKSzehBWHH
5YGccB1tBj2Ezwk83gursYwv5MW7JEYSNg+6RCQcHz7++94/BQ6zbKswaT0Wk/PXu+5SJoJhk+1V
yqPWzax3PabjT3aWdx/RMvjiKAOwgZaAWhp9vz9rC/FMiuYq27caGUtXQHWMZwUKcVEutbXzFae5
/OSa7+7MZcUnRhgeqs2x4m9S4G+/L7EZ+ZCjgd9rKvmnyLfz68aFavwPn99yFculLpHO0rFc/orf
rpI0gsOLWsD+ZecdbZesRCe3nE9qn/fPTy5FD6s+bVFHWmeLHitBiN9BdHvHIBfOMPGhdcakrpko
RCeqi/ZmrpLsn74arO9CLOse/8VS5+WAz/5SGgVdo1bSvcHLBh+Z0LVPPpA//EycmhVx0ZLsIk4N
bx9gitXa4N/tvkRkAfJTuIR6ydi9//h3ereissCRnOjwHvIdguV4e5mhD7BfFH1OLaCNzRRb5O56
drfJiBD6p2WAqwRHSwC9JBIqDtxvLwX9YkyV71bwNu1ml4bk4ziF8fLx/bx/bFzEc2moIxZg5T67
nx4eviYmt9oPPbp3TS70pRf4/SdH8z9dheWBkp9pMkXF2Ro52HkYzsZQ7TNEEQzoaPZiFDA/Oci8
/21wUNnLyU2Az+ArevvAwtjuq6GhAYDhRV/QVEdZzsntuuvr6pPX4P0NmXohwzCGsOkAnLfWpIGR
MCCJbR9JvHoMi8ZHwpDEJ+Xtu41smVxwLON8b/H4zreW0LcrGmmkwKXBSMSC0sZL0mX+yZfBcE9I
yvTJ8rC8UW82cJfPgrXV5PxL/M95SegGOKFVF7Jxij7b137t3jMuI5jaKYBaGqP2ToDT4/UQZt0n
5dH73+7Npd+dyhQxZlOcDvuwKYED4kLbwGSQW9gD6ebjV/79U7WBk1L4Kknb/N3L6MC0sfGasVKQ
0XOpmgwxfdqNP8H8WYfBC0g4+PiC71ddkuo9YUkOKay75wdsYyhws8O+oHkyOyenlrFGaum5WxMR
/0UciewytbNo+/FV/16K3vyatGksW3tc0bOkPl/sK7/2mYGiMIE7D8S4GbL0KU3y/qJOejjQcZCE
T/CCcg1oknXtMJIVNe6YxBCBjDeMdEUvmO+ZgVfdKp9FDns+0kVwMDMjw0hdGZPeWWlRN2tUIvZz
Hk6o1T6+h/dVz9IgFMtkz9IWjZGzQwqyfaRoY0wSiWHXqErKIESXTOgEC24GCVjjpF/EtAwAhsRo
4l3Y9uNXO+6XFIzeWMhn5O+AEp5jknlQuVTdJ2/TGSnY9aSgXWNT+lH8UXS6Z1UvCJjSIffEPDp9
ybhOxen0iAGv+IlwL3g1A4JXcDXECiSd8spkM3eJRLczlkQAtDIe0FHrwpBboZR/h6Ad3bZvNTig
m8QmUfbjB2rqP3xojsko1GNT4Qh2XqhFvpUL/H75HqOYg6A5qXW2RVDdvlaWB+XNIJWZfEK/sDBJ
GaN6qqJg/IkXM/qBfA8bhdvWEDVzMSzS7DzGRGgRUUHDlfUrhpvST9c0VQBfZlPjtluRhgSB+A6a
PKRjdpqsbdhCF6W52MjRREaLzlXCNe10UhyT0U62SSetxVlruF/jDuWcCuxvwm/cibzrlHj5Rhu7
qA7I8tBWSrPDjgbRo40D0rHFgWQ+JrqcCYMo5ogwJx8UFhgH2tZEhjuq441wURM59jxYl8hhbHmo
CspneHAKs38juvvOMoeGZKA5f2nyajh6PV2p9ezVDaA/9LTZXUUa87hFO4JlKqcovi040Xcb8DjB
rSUzTJFGJzrzAsEyOMMkQWwl+zJ7GiZ6+6u6nzy5IjGnHndFXITXqUQwseK28UViCPP3fZOYAL1D
OWYgAUjUMTY5IKhmgyhIxZdLg7QGNCtJGkmbKSyXDBkCYFlVkoiqpNLPXVkjasjctE3RfAWlHW6t
piImL6iRqq8HK0iJpsrbC4JkacNZdVTNhwBfzs0ML6zZdYNtBjtPIVh1Q4UYxdRj8tWMO+PZqFLz
J5ge2sGSMztSG9Il9nNqjt22ZlI6rEhXLr+ksOqhsFaY+rYqauHH+CStwZp1QufJ8JG7/HL73LT8
tSJEXuxdGDcIZIqhehalN4tqZUJOeHHQBT2lYynxb7tpRvQypgEo1VOvXVJ4Asi+Ex2Mdp3Vvces
iVwd5Dlz5KEEirqifvWnuSIN00RnvA/G3AKqM+Cw2xAE297UWQM7Islw9syJORF1S24UJjJZ1cFB
4Ev2L/t2wNBTRECiNhJ5Os4npuKagMQOBEAqBKa7EbnQg8CySrRmYco7DP6AaFWcRYDlq2h6UlMC
NirwwnEBR4iHScJf2EaKAB/e/6x/CNg9EPtmIGKgO7XtgLo5BSiqymh5uFgjw3WPhMpCDRPUr9i7
je8l8WSvYZq72OL8L5wc4R6OOl6TE2luHatHItoM4XzXERbmrfCdg2exROFcEoNEfJvlJsNGZUVn
HrAdV19kPcAMMzub4Phoipz7TlLL0fCS/t6y3XHeGWLwPBJ6NAdrKpHJXZkMUB/qRNYQkuRUXs5m
7CXboQjjaUsh6eerMfcRrw9R18wYV9IRiarygVEJ0tzx4k2BwSy/mGfUzCACmtiE5zEm8S3JowWw
TorrblX2BY2ogqPlc1LHPsj4hrcK94iU38diILScENbptmWNJjGpEbGzlu4QsTQFdnhREJqMtTpK
iUOwksXcNkodIkVEDjusCLnGBOaFif0lxKNkbkQpjSfihsuXBjJCt3ZFbR2tIOuq9WAjP9z4qFpZ
r9g/6UzVSBBd7buEFIllA0TGPN20oyIB2+A4OW5g+CWHqsqT/CF15qHeVCqyeE36FnOOIlbT2fdO
7dRbieLR2cYFJKcHZ4CXtsILHMwwJzoInwOwny/E27EZG4NZmit8R942zW3V7xDb5QPsB9NsSKyg
e8jTHWfBMRzC0mZE1otEnThdxI9iAO+iCIs+8b1Ow8XIgPybwlv4YrK74W4ObfcHKZDeQGSEMz+k
IquWYNu+hspnERKVVk3SreQ4jsYK00/2U/j8DXwSQUwYAb+msU7tud0kiCQzJu12/RJxFy6UjJi4
oa7J6PJ102Sn28SrjAT3R9xUqxH24CPxT3CWFa9evulDUc2bxszqDB9jJ8pNzXfSrRCpiKe0Re5+
HckxCTYGOXFAGtzecbfs+4ocxq7hD/UlymIG3GZ6W4Z9ptaEUEbX7WyUzobskZjkvLrCcdbTtboY
UMk6J8zaSyamJkXvCqtwBzo0QOq+C+cQ5oLQUWUe6iD0/ZtiTLJ8q4hxdmFcsBCvzRIi0MpF28wn
1JrqtEgb75GluS9z6pntuo0V8C5B8ZLsAFK1aDVz6TZfMiczp0czc8h702bAO9XJRv/KTC/4yspu
irXAc4fQKBr7+4b+C6VbC6GHCa9v9ptYcexa09qSlxaEv349ZCG8e2glEM6CQLPhJsHIGpdFrfpl
BVU/b8zAS46UFy6KPFGmhCmSgV6vIq+HnhQEDcETyciseu05YfHapLSW4OkA+L+wWp+dchz9JVBs
Dq0fpY1JYSXhSEa3ohXiGwOR3N158C0kGfNFZl5AocyJlJJ2Dg+WXb7fdH1jiisTJy8QscDorMsw
N7MZ+6Qn1CdnKKXeHmr+rs9og5qAeQQz6/MpaTe5bY7j3IIPlnVXrG4k26sMMAa5FyRor5OKjizu
iIr8gFbUYGBLlsSjIvHtsWlpZ2yssaTWIJSTui1CTiW3bqv11QSL0duQpGZJpNqp+6M2tJPvCK4c
b8BnwqhWsccu9nEFd3by/PftLNMe8KPCU9ZZReyRlFzkVWEdW9vviBuoR1xJg/lJ7+GsSvz7Kgxg
Kb3R3Lk0N98epe3cs0OrKvFNp5QI1oCtwwUXddQe6bof39AfLsV5zGZ8zUnaQV3w9lK9MQ7uGAXO
0R8YeyATNmlUNky+Tjba1X9+X/SHFOJcm+PYO1Vd///YO5PmOrG0W/+VGzWnAtg0m0FNDpxOsnrJ
sjwhZEmmbzY9/Pr74PoG1rGuFfmN7yAzKjIrzQE2u3nftZ6lBkPVJNkeOT2D0OxHY6/NwMFCO/2s
x/HhfXFXqG+AUWIkf39fs04vd6465yjNqWG/NelBDtx0w/QSf/IIT06069uyTUPSmnIFJe9TBV2t
RGMilbWOuAyzhwXrwcFITG3GOR3FOy0W6SeHnpNCwX8vKBAN2g4KI1OevDOWwczVqLcc4bB9Y/O0
7bL2ASfxl7ZLf44TZzJvTtJPRv7HF7U5cdHvQ0F1ctAaG0/myPLsY6jL+Fwt7bCNO7Jj0nh0tn1E
zh8UaX089PhUP3nAH3x0uB2RM3k2RTL8ee/fpbcYLbiH2j5iLMaejlGCWBt3+eQG/xwxa/XSWVWq
FmUYuc5kv9WAh0FzXeSlYLnCdbfjKv1prcZga/c++77/vCHBTGitilnEdbzE95eCPVhm0EsmRI0c
mqzUanayGx7/6ZdNX5/umkshc5XhntzPvODTNFurO3ZZXV7GtWdSxay9q7YT6hMp5GkjnBEpCCtD
6kcPYq0xn4zIEEtMPdeyPw5pF5+FUWWcEYNrfW8qcq2mVpuusTu4vukO1VZ6kXfILQ+MS5H1R+Is
OxLMC/sffyQ8W4mEF0mHSQX3pLQaoX8bjDlsjoWDqr4QwFtLR+svapuUmXxxcW87XX6eZ9L+xwOJ
jhR1fsdbf4A4bSBHRhmJbq6HIxtLmGA4Ss/YJFWBXPR6//d3/OdAQrPLRX51F5GhrlPTb2O2LgHC
GrK3jvpksu9HohCwzf5sLjXX9ea3Whav16I2bTOV0oWnCXTyAbZeF2a14tv3coQxUVQTkEGo54by
6LSjzGUeKdhLn82J+eI0Q7j1wq6B4tBXZ7oHUm40GkKV6Mtt0inWgtgek4dpFIvvwPTY2YJUK8y0
cHsdcms0x9a2QFZhjvz9Yf35gfPJMVNTzGfl5t28f1gUo5NYF4l1bBtHf6iNnqNol3rxpvTyzyaT
dcD/9sRWCf0qYGJupvlrUzx6fy1DKNOwp0EhwyRiyJaRcadavIjwcru9BVCExKV8HD/JzToZDtTE
UaTQT6ehbiEVPNWJTQX84FLzwNQNs7vt6Yb7thdanzzHD67yyyHA9EXPVf5Rp7bjaQLCDcGhHA00
z5yqDohDzPKT65yWH38NO9SEQMVtnVnfWoflb6N7VHkL4NEmHQOhfrK3Vai3/tIIszsLzQEjYNJr
32fphoSLCAwygjMOeUvEqZK14g6ESM0UJymwsjz/pEMUfrYQnzyJ9QdSqF/7hRSzOdyevOUpkmm6
UDo4WmsScy3IMShnqzz8fdx+dBVJb5LCD0piFE3vH0NdUKWU6/KXxW0EOSUUgV2AAPunV7EtwHus
7/RUVmXK+6ukUy0bRMLi2AzyOwoCOrxlKRCC/P0yf36EbP30X+GWVG7RoLy/zNJ4xuAskTiStKzf
c34RmMxs0Fw96S9/v9Sfz41L0RxiUWfDTrPo/aUsbTU2I3I7og8YjjYoqR1iJTP4+1U+uiEbuTA5
BrDO5K+587dB2tQDTsZiMMGFFPYl7vHp2p5beLCO6q//fqn12fw2qTDc0HSxb0a0RzuDy72/oS6B
UDh7oYFChxC5oJErLWgS08GyYggaNZhe6ke1gtbWlt0/v08MKox19PPswk4dAeh0OgBanHySzlNf
ACSqQNr6fOb09mf7vQ8eKfsVuR4ZKXr8saEmXsHC6GJxnwvlNGEQGDXEFuXOrDL++RhhSyu52voX
jcv3j9RVJvSTOjKPSNBT2AYE+dRa9L8YIw7dd5e5jAMUncv3V8lDZYlwssQxKvt8x82F5DToA0iD
avzk+/pg0HMpj59Lg8GwTnu9ULml27NdO85mSfnSlQntw3Da/X0kfvCGWF1Qy1KlpLslTh6bVUR1
45U5gx6PwyXVqGXTjXV/y1z+Wb/wZCVdBz2X4hvmhMoce3q6KmOCRtusM4+9A2MloWCMt1O3R3Gc
nIJMGYBeDwmOaf2TQ8eH111FIas+z+Xq79+Zni8ZnaHGPJZ1/NRQHQd2le69yfthWTDIdeLs/xfP
VJjrbgGxo3VqTZlsq/ewUJosJh6NLC+hTYWWfQtd9J9fidG4nqXWcW+daufJkM7bNE8EGLveuFG2
p8Aquv0VVcF/KM/yOOw7rCh8WqyTnm2sT/m32dEdQ4kqhRXSHKMJUfHSXrTe8j9+zv+naPyPd7Ve
BaEv3xbXQYH1/iqy0VQ35wx6SJeEsLqzqq87V9O2tlWCS8hpdticxolX/fsrO3UhsNfiI6D4vh7+
ORLrJzsUw8zdAkpIdeyGwSVtBM34vbTL4UGz6hU4b7eScutgpIeOdASH4JFKdOcyHiIKl2WDb+Dv
P+iPr58CBC5JnDIcO6gcnXyXFZOc7i19eRxUvhDSBglhnIT+iVpgfZzv1iGugmgFKygqEXqYJy9V
m0LbieaxOuYCpINGafMwT1W4MyKi5dJJ/2Sy+eCmWAbwpDq/jKen2js5w8WwraU4dl2MQ7IWJI+p
0Pin3zsSTTZyKBIsygBCvH+Vf38Nxn+1XCfPCDcRQ8JbtVesmydD0imMNOzDmAw+W3xtw4IuSQxf
9a0fMvVGMR2ijPIcLI10StqOtGFvaP2ChsB1G43at5GdzcOIG/SnPTkGaJt0ysA/J+MUblmq3HYf
C42857IkmCsuLSMLPEIO5KaOjZ7gsEUXF+0MtAomS9neegONKp8wi5iIm5BoHdJDyvoM1C0usbq2
KO1n8QyYJE/ihv98gnC5qbCvlYTBxMVKgK8q8B2LAo05g5N5ntyWsnpC1IG+rUoYkn6DbZtGJd3H
5xr2V3juhksIutUAhbOxCkI2fE8LjVcbGki2bfu4/hrlWFv8NKXFj/U+F9+qbgT1lQA5KxvRrWBN
OZXBCKfttkaASfhSO3XFBjG7jR7B0IjwKArS61Y81u2EygMtppTAQPs5J7TF7CMaGCsH+A5TrYx3
euIqe4PisBD+jOTwuFhULPaQDOLbskeyELDRiy8nJ6nybT627KVMmhgvRWavUEbJv+6xw0SElaCW
zkOMjR2FaX/JZnW3GLiFN3FSZ2tE4eTSou6VuFCuBoEPjjiZEHra1HdtW2Lh0QzQyUtcdTd2rFnu
VoMFgAA6mgHP1FAlX6vIWm7isJoktKqkN7YFQT8d7cWyIsQUvB5JeKVLbXyZlxzA3QCdSYuNcQCo
YXl+Z0e5D/9guhDpkhCd2vOjA8kWf01msd0nL3IHmtO4fKazzCvI/CwatAQBW4v8i5bNBXzwOnTv
JlczH0QtKdFkbdc/eqM9p1vIoOYTwM38LexQOgRtYkffI2uCKOfYKWlRUQYIP6gHV1sdDxW/dsBs
zLWZMVOAJp17xMZmgNGEovc1Ghbj1cxHTniI1KS1ReoxXHFS6RiTDkPar7uU3Sem4OoVXFIaB6me
pLwETnoHbU7liy2W/jw2EYIEk+gXYrg5Tnm+GXvWSEwr8BqCLI2+2DuNJPgAQnNIjdbTIsoSng7t
YrIUwdwybcwfHKOnZNvQdW75j4CTkcZkDAYtPKjEXbgA3JntujifRFOZfmUI+SyXVt3AuU2uSZZJ
QOQ6U0bi9oRPedvOyM+DUpTxox55C4nvJb0PeHXdzezE6hE9ASrGMU8Qa0R9P/GLQOgSpLwYRACl
ixefz3XVWvTOo+xIU2wYQbmwZ/KHQUyerxdj9AS6134hmEjSdDT18adB5EERgGhiZWq9WAkQsFqL
Ko8V6xvw8eUH6D71WrZJc5MAbX4g3kuOu1Qjyz6rsu5iUtieCesl2NyPQEs8enjCnSAeEBz5uQY+
x5ddnL65GXEqe/IrCvO8DpflMcrX/AYJQyzzq6lECRF1nnwhREErts5Sy6NT0SY+LJNO7DDskBwS
2wQ8T1CeISSC1MaxhCy+qorUS591VPHi0VrDdxJFpKC9kMIrGv1qNh093tIUXe5sCC8aR33aSVtj
bIx8AzWmfG3xNsAjtLWs3ttjRN+57BAJ+bVD2RFhGMm9OvBOmzAB9ElHNydBy68ipyGUqStcfnk4
d8PGGTyiRzqrJSqk68HnbKBnurT7sHuSSJTN8spkREMHhEje+DRQugVpijVfkb9VHQTEcOCt0B7t
YMIje0Nz14gx8KnE3i0a93MeuYl8MSudtYD2HOWE2ZKFgEKdM1JMW5HGOEQ94dkAhqqjR4QXHFEt
U8ahcizuYllU/Apm3PBgDOPK9Q2bPQfMVqlqXxYxhmpTlOZXs1b84WFnyxvbqyym8L6JYAvp5PsE
MQDYHdoXpmpbTfGzIpPiZZRZbW4WLyG7NNLtdD/DtOTdAABedWxWCyd5ibzJr9oW0KZbpGW4rVFw
ml+jOmuZvazFeVQjAgW4cJaC/qcPziN83ZHVhRoS/edFlj8byNzT1mZJI+21b+wEnr+BMoFOdvkk
sW+dq8KA29tXNpsBGEcZAZuls/SkbNd5eWgIXXrJTTdh6EGSeKrGkpxJp2+RFKYGGENYzblhb1B3
LJepM7vP89BUyR54krXNc69PIBIDWMT6UjQOSbla+9wgOak2lNXshzqzte8p1kESZCPbOTgRYjF/
HtP0rQMexETTk0MUkCiv3APKnOht6hP1bSIJziZeXYMR7wJREBs0R7RCsyxvNH/WgamgKOAmOgRr
UUDh0gA2pUxtOB/cyWbhiIe2vs9V7JgH6q1CC6xaK4agnfmBvkkCT+4TS9S4e20asPqiCVkQ3klL
XVE3y8ESA0DyVi7mQL54M6Fw8uE8ZQTi2lbn+Y4LCNwHoNPr96RLAe8j/gpEb2ZF8nUyUPPCaYt5
sVDI4CUNnaY9EvTSir2eD+AO0pmFzddkS8sZxU94m8CK3cxT575ZQzm9hXYUIelR9gQZOHdbkxgD
twshshH55FNZSeSmR1n4SFHDXAHC0zd+xPwN48R8S4Jd9hNBgfc2kOkjIOY4PBdN8UO0Slbb3plG
Zsw8ftIQTPw0RgmcvCOfkFDeJNHcQJvS8G0M2+whq4R9g3pR3iz9RC4Jr0HvzvLaGg9u3yCzoAxJ
pQFuoLkElUZqCTRaYScBikvEdp3W6Gu8mS2+K0Jjkoska5s7ZindJXbOIR4hqWnUbsFpdlnQDv3y
2lFPI/xW6gO58ECRvU3RlqhxQitT4b6H3Ii4AnBwvzOUB7LSmjPzkk84HIHpGGm6pek7v3pD6cR7
GOyW5pMtNz7oXZSCx5DLYPip5dbXys6T72kY8StzQ4QI9UyVNZuaxgt8SGtMnM3M4v+V/EfNC+RE
4c3pM6/0p0iQedE1SHh2TC75bdoW45fSEv1L0yEG5DYgPW5GOKPDpklacj0EKDUyXQoZ6qzztfTH
0VyA+45lm7IPXL8WGnlsFUvKxPVmTlroZTJvoxul7AF5SUeUl2TsA51vAAf4aBLZauoQtOuALWEy
7MxeeEMA5AhS2dyuqp5VfXPXjWOGjcixCatGRZT87Dky6Ee2ruO5VLGaDnJoX/QpeoEHGSUbNimc
/Xo9nfctG877tnDiLghtRDsr2qm6zESCNpFh5l4o24p4SKmZgLLVLb0PLNk5ysdIKkJ/MabkElaE
oIDY90vE73FrEnVNFY5f8T7G3/Um1y8WPa1+kLIzXGpsW18NLxfg9ifQEkFeIRHyq9yYGnqzSwj2
j88WepOh8VaTosibQKSacg5tbvLbXa+2Xp1wMe8jtOLNTln1cAYEz7kcWOfmrbsoeTmFvYGOMUtn
uO296Njfo9QJd30SE6ji5an3bTGAQ5EyVvG2hGQFDYZeGxTpg70xnnsLGFsotkSOMpvH2usKQvQ9
l6IvKNBcnCkOvgP40LIeHzTgjXeij0jyri0TiFpsLJYEPOmw6cg6F79kBKiYxcvkHYJrba8SXQwv
oR5X9UbWXkt/Z+nqCwt4FxnRg3Id0OU2Ys2eKEDShFXDXq9L0xotZmqlRCvn6SKReHjxYTLC9AvS
RRPhX4Jq2S9cPX0BbKw9WQiq2PKyr2NUPlelAWvSc/18Ns+1vHtSYjyodAbM0PC3qJ6CaNYY7nFI
pLXbXNfEZNmW3DrI7edO2804nB4g4uM7J8OJUGmhGtZklY/PmFIuIJb2T1lPSHCMtpZNIP8rb707
m53AVaqn5hMSVTJIl4i+765PK0lMlzCId43kJaQAe9uQQZm5VbBk3Y0YWQIRosIR7ofU2FKtQLGW
qrN6dO8Siywqeyp2o2eR4x3yzfkowTlEafYXhD9nE/hfHagn8sPiUrg4nZswI5gGUa6FNNw3xsTb
hK51ZbYKESg5K9+N0Fy27lRG94UWuxzZ3PGsTBr9Oo0879ro3c7YEIR1NnvVWeoSJ6Illnvdaz1R
5wARyVgn6kVa6KHq8J6YKhuwXrh88bwwu53jsgp09awlQdJN481oOpcpIjC1JIeB+XH1m9MDhYKi
P49MiXbUX41L9hyaiEIxwGxRt/rK0XxXNfA3U3iHDmlP5qEvxivXXQKn6m/16AINaZCm0Y+IU2KW
HXWjV7g5x/tcJ2J0yWsEUYPpL+59wzZRMxcy1Gu/B5MwUh+PZrIohdig1KCkHKRO8m1Zzt0BdtDg
EmWgEQavoWvYcPwI4mnZ5oBhdchMZEiUW9qjSxB6eFRrXgG10YG9AJEskqzVDQg6dzcXJlGhZXau
iaLddkb96s4cLTSaR19c+DePrPh8CQiyTbUzgJsp3zHieW/nxAc7DvCnsDuU8RJYrGmDV7EIqPw6
zWown9mWrKnE94bOuk6U/aWI59ckL5aAQMRh62Dt2nudui1klNzrdWKeD32r/+jV3B0RycnAWcjq
zEYvINmj2iau7Hx7tG8crE5BoeEuSfPb2BHaeZPWpS8K8WSwYfVjlNlEPwGg5BBwgbm8JdWg8V5c
t3oWFPMCw8nt7cKZ3Leb/IIcxL1knfVzgwj7vkm+009oziMF/LmQzcHRqztTpLczMwNixXEzKecI
SujHbCb3Qn0lb/RV9hBThXFWS6LFnS7wZmNvJfJWYWvP9ehBlwvxXi0+iMHhFMOs4AH4CGrNOxQt
/6pGF1Bvull+z2Lx5FnW9zgXj4Kqp4nePyQpPo7gAvScHxFlPsxAPxno6JnrB9OKXty2jt6idJcz
9UIfZP3KwiAf56dpycsbGotI36tvkVbPl8i1pzurjN1zg5jTjdMaPt/vPnOIlbUyNut2Cx0Q7K9R
tOTjDLW6JSx02phu0Z0RpHpggkaBkGf64tuRpXFglG8c6ZhfbDOQaxBzlXY7m43PhpSTXdfVuyru
vqcEJPmraM7m5Bh+YadcvVqJ470OoUzv+PLVBpgN3Vlj+BZyBCflSFyQlHWXmYCPND2aLkOHuDba
pZlOBJUWkySL+J9t/vmkuZfErfkCKeHkVt9JXUt2XVyo1FdyuWZZ24lCXlrJeGjY0veI9pI2mjZ2
WZokS08q8ORk/Jw8kja80cPxonZwy68YKz/m6qEpqYMo7Z4YA3b+jfVAONhVBB0b7RQMVn5cfW5N
R6KZQlZLnQZDb/TOmSEqceZZ3xnnS4BsXpQ+ZkOIwLCXjrgnblSeFtmmodASkN1qnJmqdbyAoEHP
D6VAHKVAIYRFNA+BV4h+zT2LBD2YVE07sy0PadGULiuN4bED1jvqLTo1B5+4JapjETGcxG7NUX50
AeM5vlLEJR0lNPUtqKs4vfV0chgu9DY1tTsrb3CJbZDCOvoT01rr+kbjCu3Y5FXeXsW56h4rpLg8
0KlunUvpkGG1G4vSbO/nksSfTbzU6thTwciBfdJiJN0R9f+e9lyEFpd/UOEidePxpaF5gq2g1RmY
uUeGs1XWNRC5Osxl+TDyJpof0PxnaP88oMDqx+SHZdaztuM/ZyKnXBaSaCQLbZtmCDO2cdqiG5fl
MKLR7Kcx3rexqAkiz5rqDXusNm3QSZkHtDwGVRQ09m/l6LDkdR0Yh/1Q1t1Xs1DJD68UyaMo0x4o
phrI5xupTn8j5Mq9ZRnALzEOVvVMXcUUPiWViZhByvv3nY5w3x9LGPVfeFA160Uucssn/6q8HmPB
O0NWZc3H3MReFehkJ0ZXFEPXwNkxa+7iWHZwTeJ4y8mfeFKz9XrOt6oCQDZRLh18IHLZCHzeHl8I
a1D80cukYe4wJhvaad3Wd+ZYJJe949jbSCfKui/S6VJRzth5eq2eTIxM9cEaMTvs4lZDHo6qn7o+
fHpKrwMgeLqW9rycNzF6KEq7yzBeV32cvKDExlEyJ3rGKVMaccuKn7RsdnsS+TTSWRuQoes3MC+y
/sZ7BH3adb2H7UAkAwrZRagfbhPqAn+SdDNeTcEe1lO5TjmZyBp5QbOBshPjn1UyM/r6K0tC/ubO
BG9sGpNQgK2Rm9nF4gL5C+IuF+0bgdQOhTNbaH5sYmHBKddPL3mXxaR8zqSrbCJyVq7jhaQMyE5l
3bN+lR4ruNeE93mTj0/GXIZhYA6O+UqICVr9NBSz8ucqH4sgLx3dOCR6J0c8Onl22y7uRUTJ9Tnt
YcZfCcKzzjzbCSfWSTkzc7VuRp2aeLOa2S9JKEiHQnvrvDF/EtksvhixmLStPunsz2ST1ca2qUOn
xQ/hLED6Z+1uaNZImn60airsBtCQTe0mxqPTL+6dF5aq3JnE+t0Q/lGKTZEa7ZMZO/VD3SzFnU2W
VbehTs/mTHREsW3YIq+qyjDHYqHj4NpXKhnzT9oqf/Y5pIVQejXamfRVTlu38IzsVmUhkbwT0H6Y
Mf3VYjntJ1f5s2fFqQidHqyEFRkAwvB9ZyIHzUqKUKMfZ602hj1bd+fGS6tvDdKFLRY5YzuTw3gw
a0/cofXLz0YqcTtR2uEnfZ0/mshogVEPCXpoKNfoo73/IWlJJpkwciS6TZw5G/IAKRqWWj1+WezY
/eS2/+xZOauGFGUU/X5TnraRpzg3sgz63pFQEigOHOMeRpaQ7ezYfPm17dx/0gJae/rvG0C8TV4m
mrkV7HmqlzV6xhfH2f4oMy9sX4zWcp4B5iF/I5quowzZG14VFIlFTjwFcXvce3w5pLiCS9z//bf8
MbDoZ8HoW/Vo0DVpuL5/0L0aB1eloX00B6vmMlO7r8zS+afKA5Q2pJlK5NBotXArvr+K0SSQ8m1j
4Qm3w94rs/wLiYefaRH/aPWuVzEBLqHQdR1QHO+vMspcwcIPl2OoHPKbOfYdlCOGB3JodY5bUb8T
IXEmf3+AH4xUnIioB4GUws05BV8g7LIxbrrLsU08GmWsaDSPAH4gHVk++Sg+eFerDosMRpQiq3bp
/f3B7G4a0cvlOJnF8mZ0tbiMpNV+MiI+eorAXtcQGfFLV/b+KoD/J6dZ9IX0mYzUart36k0+DPGu
75pqVwiOkjoZZp88xl9y1HffBDe0EkTQ8+nIKk61UnZMrKHWOMuRjhXRrmTXssN0usx8pRpLAs4M
BKNf21nTgy3G+XGmauqsxyIvo3TWCiI51bhuo/XM+mI2kUYxV+n0KFtjtV39/aV/8IwQ0CDGgAjJ
ceFUJTFJl4jvaUQPPlLxshRM2arLA9JkukAnPGMT10hg/37NP2YpmtwrFQ3tKK9fPzV+JDlOQMjq
yzGmw9aaSRYUIqUvF6ffStq/f7/YRzfIRmlFNzNDOfJkqCmpxoQdl36EKA7grooGiGxKS7rt6Mb6
bYnz7n6ZE+P575f94GNCxA++Ehc0GIBTVWdseRNuYpfKXZdn56GNeoKQxPGqsj81sH9wKYQuEOcA
96zSxvUJ/KY+ceYc0aYypyNROaSOeVD2NyJy+2NRltknWpCPrsU360omfKQop0oyGc9CYvRdjl5n
1U+mPdNIFRSTNnk+e5/ofD8YJgCA4fwg8Ae05J1MguzhY6u1eybBynEiDto5/FxZZGcRr5M4C8Q2
n4yVD6YlLNRwGVnQVrTsyRVblulJX2fALKzUrrRIr6GbK27/PjQ+miAAWCGlNJn50JecqENB5iMz
N7ixDNDiy8LovcIlRaudFFTzUXMG/aJIsAmjiC1vPBbTc5q7zvNUoELcmCKZvoRhMm37JERMQckw
2tN3nj950x89C7h37P7tX/KXkx/ZJmVVN5a2HC2EaUG7tFXQ9V3/yVTw0VVWsC4PYZXJnqJhxmj2
pqHx5mO4SHNfJHRJlBF9pi3+aNR6QI9QDDowieSJny0ujC4cwmY5zu6iHczCGnczHRmO/YhLfr3c
/w/d/xfz9W/jPHjunv/PW9kl3Xz5XLz951+Xb8T/gtj/9Y+Or//57///v8R9Kf/NYBfswlf2OxY8
/qTxre3+8y+p/5v5/79QJbFyuPk3/0PcF/q/2Yvg6sHd9ktNzfzQVn0X/+dfpvNvWB1YLW0Hgxhf
q/lPgPv8lPeLBKZSC/UjjMB1Cvpt6ky1Yo66MW0OLgF3N/gz+6s4Dosj+u1la0vya3WzyqnvdAO2
joTYQm9vNq22T5lfb6sM3gQrMzl3TREekngm3kSY/c+iSJwAskb2YxT9cJCZu54u03R4y+PE3upd
kfvV2JsrQnPcIZoy98gY4zu0++1lTBzOxopLlYGzFhUN13G6kEUY3VGWW7aIJfS3DNB7kKLQbGgS
Ze6BYlt24+l0Qaph1O+XmpgkMjpCeYu80zg6Xie/Dfgjj2mR5z8WaCdPOKyh3ihNqZ1TUZAfu0Ke
a4aR6ptIz+QFbR8Kp22ZBQgPy7Nxct2jRdf5SM6Xe7sWmC6JalaPylzj27sRuj/FC6N04RdYYjcp
Vb0l6DtuFJluONn7WHsiaAMjytCE9SW8AnXh6AMAkKSwrzvp+rLSo/M2yYxLfFLTgbbTfDukdf6t
MO3oIcmUw+yXejQ6PB2uiRWL5ftQdd15UWgwkHNqjBQBMzVtMTTIfZZb3ReS++rvk02RBzxf+1Pg
cr+kIdm/ZtBJv6StN7U+SAi69xOdjk2fDcZR0Y95nJzMCJp2EWczztwEfVQc5ZsZZDDZz7HVPIY0
jmlM4017qdVcvFRmUR6Xrq1fMxtD9SbVBgF+YyQOu9TnoEUHvmuF1aydkTujhGshOoqDHp1yJFAb
lVWPU24cHPoLYBUib5NkVM2Xuk9vScO9qS2PTvZ9WbNV5BjlbgECFnsXmylZyOQeZdlORbF1iI3u
UqwB1Asl64ij0i1EX+MQpqMItOon+cbGPiFB16cPr8gj6bdluvxw5vZgeMVeM7IG8VeTUheoApNc
m6G3btuScDVV5MuBTJlt7EVbWi7PSAIAsshrk8Plz7SkL+4ayPQ3KGH119EkQRkg7c+6HsavgIjb
rcL34ascZ77FX5ROnwWJMAcvjx9Hj95HK5rsHDJmMBF6bFITtTCad5q3d0eXeBv4/Lr53Tb4WVm2
bMNYOxJWtXc1r/xuzpNNZNktGryaeBy64FSRcv2+x5RaFfEFjnDnSHWb1D4XesyvwMzhBp8DO95i
vB5FSEW16/cRES5mXL6gKCUlDWZNQSvDKaejsJHXxMnirM4X1mmJxkBXVxb7yDNSUIOosp9kEr3S
z76iawYy3bTfyN27zhKyxIqxrul1d9QlKcptrCmGzUT9DCkUwe1d9KVYaA63AC4oJF+7MXll7uiz
aUfD1+QavzG5JUXzpgjd5kF5Wg17Icn2TZ/uWzrhl4BwCNQpg8IhsrIDrzG55NjmMHdH/G6bzpXp
oSa7k3qWVULuLh71Ff0jCrWrejQGRHFax8LK70xV/uzzB+QFug8XrN807Jk3gu8T4iK8DsptW93o
qjPIBOZGm8XRMzp90/DV3buDKa8RZDJApjeHHfUZlqUHaIDldT9p3LqcNjXdmJ2HRqxjjs3I3YTx
hd29F3elQo/URDfSpfKPZ1S/mZvI/Vl2S7iJ53BLYvkapJiJS9dankG16ilGPDqh4JpQSsaVR95n
GhNahAOhuHGapn+eLF6aMZXN1WjZ0V7riKnXKfiQMVcv3XnNsSgYCJ09yyra5xttWYBfDEAgYqbY
c6RkV7Ao6pd5XMSzVo3JyxJ75ZsodHEdNS0WEUWqMB4iO8ilRQlvHL/anUbVwQntg60ZX/OKnoFn
1Gi1Uw5x0u7HjeONzdlCLY9zIBFOvpNZDulK4hyaE/mObUT6o9QrhKPdd3LuAJSV9Dm1ZTo36JKc
lfR8tvmEoMno2ktQDrXfFYN1X3t1f2Na03lZIpVIpuG5T43suhS0nN1Bb+ONW4VXoesUL2EVui85
jdZ5I/rSuvRSPtXsF8EI7KAsfSMhg1Wi5LkhmDRdF665J87hXhsHsv4i46aIjJfFWrpdbCfGzkay
cz9o9YrLIroJ+sQyMZ1lE8FieKjDeHG/dZO6U4U+GpsKUczz2rfya5QApN6Oe6zcXwAUUTpn+WBK
jQpC75FKnY2ekR+A1cybFbTKcV4ERtRaY5BMrW0Qi+raxHXHTvOjduhpoOsfz7vB4iyby/HSrTRi
m1jcLQbfMhr1lmmMlM2ExvkmG3tCGTPGWdNcGEnX8QcNR8vMKa8MXhR4qbI31Cb9gTO4KDrnsu++
5XVT/KiaWviEqgHTUqiUOS/Y2w6WiEGrC0lqnu14FQWLMVKIVHMxwqTagZfIq8fmUMWmdtVM3OhG
R725QZa6QZhUfg8NOKroXXWUytPoPaZxJuRGLi5Lg7fqLKUmG7/xWsq/SOp9qyPtbqmbLfCZ68gm
5hjHMU3j0O/IzYZwp/XB0NlwNFIUEw7BrbL51hAwOk7WT6lPoEbUBPrOaUOezvAwVuAXegz+Fwlx
IeRm2Y6kM0gINlmRtSA3NWEzdo7fdNjMkIx8p11mVLosHLT4AySPqClVuKvMVwKvhi3MJMTT/E6n
tI+V5fAO+/FHkakv+LnWEHdEzVM+vg3TSPO80Uab6WWEdsLsN1h6slnywfy/1J3ZcuNWlGV/pX8A
buACF0NERT0QnEmJ1Dy8IJRKJeZ5xtf3QtpVTsmZqXL3Uzv8YitTJEHg3nPP2XvtLeJvolYHjLjW
uLfjnqmw77aWhjqsNN3aFGBOvMJxidUid0WqAGecZRAm2Fm6e3VUngezzJheWtINqRkOYwdLK5j0
b3RtThNaINSq/V5XjK0TRxdRzHhnAExEklmJslV9tWKmqOE4weBxDDeEObPQer1cWXr9bVRNPEEn
U1ZPXaqfB8MfN7mulHvo+gvPRghvlekban4kmvaStQhBml8+U+Q0h7Zx+BxE2G4cu9CWk95ftJ2M
r/z2oI6esiDxXoBAKg4WnLd4JolpNSKn8oJAgu4x7NqtPlwj8lXd1ntFtSaOvmaugFYtGwYay0DJ
XKNuLjMlWHfYY32IZnWTPQRZixIyS+81mboTzYlRnPFVXyTNuFMZ4u2jEmElX8tSBsELzEDGn4bp
5g3z2VifrjBEHMcwv4TWcu4aeH9Bamw71uitFITToyZb20Ozk3F9YYcmoH+wUtbe6LpFabQBUfWI
CqkA9lYW3NeJYtxkk/1N5OMiYaBlB6WbNfFjMTBQBYDz6ljTtIJbGPdD5A5J98WcQrQkHu2blJtV
YbrUGumzTab1EdmVG6v0IdBSoiaXl1YSayRA6iDNhkdY/+GpaI1qOV8mIiOTtZnK8sIwFOMyNm8Y
Gd6jwN9JpV+VZZhc6+3wjfEAc7I8VxddzTG4t43qqxLKQ+2jbmy97I6Mv9sebvNCTesj9yy58FP6
aDshA7SiJ+I1sSeesnhtxHnPlkeoOkC4M/wWDeWRRAWUREhDldh2qzR5shI4UShafdOo15rsxUIb
edIWaaZ4G5kGhgtzrVjFWXTZZ/kxRYe3IDPmuvXNbdFAUlTsW73tqTTw59y0UN1R3RHInmSo1nOe
6Hx02/BrZMtzq6ubHqNOMAsv+z5lcjk6R62YMG2XTAjbs+knh9iRFwxosR13iMedMOu2RdzY+RLc
HaN4oHl45KEXCcB6CoIWHK7RsiNUeyWHGDxP9wqmK1pLqyDucciCDVC+XWUXAeea8Y2FX0n9w0gt
ugPVtBe+Rk01bVNq05BtpRZobZl1FDc0mVDLxKp5p8T6HkyiPKpFfnDIel4k0TXGK2L5jGSbOCUi
OvsQKeptRclDQPyXsqs4KTTy1NUsokWnu2LSTp6MqXCj/MiedFS9/F4ZptKFerL3WcRtO9/kjPKI
iQ3QyTcnVTuFttjV5ng1y2X5RkxkVa3gYRVTRClXHBAf3Bhq46zqOngmxOsimvB6ELhLsPhCKiHr
dFXcmnWfliixneySSbH5RKjyQkYqx7Cu/8INyz48VsGGyK2FEhBRxgb6TUo8BWyPx2hkXOcL/1IZ
YGjZ6iPF1JzMbMtlFLYUPo7ar6wqu7FCC/W40FhW8/i+g0XKc4KGjoEtt8NEVI2ZY/gDV5ZnSrlz
qq+ViRhzRF6MFnS6sdhbXM+7V7Rub5mJsU0TRFCIO4xEQW6lsrOYRe0iwsKXEIuAgEQ5uZkt7Fci
UIfn1nQuQ2UfKs2ATNdf0UE7CpW30zQdWkkIs5x7SwqghvDeIEKMbzXVxonzO2Uwtz3D1biF2UX2
7rTTY4NIVWOTFf5dVs9liFOunbppdnYuYVvqcNrqqrlJez3gESttrmcr1pFpXmUx4iqYgKe8Dl+t
RrmytGnbWRJnhNDRtDl7rRL+pmxVKPEwv0GeacE6CDu307kQaXcpIu0RfFfp6iI/ok95G6wpvETj
Fy0MkX0Z+SONJ5JlR2+JQGmxURztkYzVbMnNXF9rCIl2g5ryp2vOCGFiRsTOOs/Q2MQqH/zunNrp
dEV/r15ooeqalWQCHk3Vwiqyc14216FmGK6TYvEvuuyoF2a164q2WiqZ8iVtg6+I4V8sIwYjSSwR
43mEWugoHy06d49Zb51SewiXnCOKJc4EPkYRb0wtOapWH7EUzUP71LCvpaPclkoybiOvkBD87EPv
FG8EBfSYT6rhoOtW6np6PQMANX8z61lkMez1Xr3mm8fqIGW4mmMKkxrgGB0ce6nWiPK5PdOLpqH1
EYt+RT/Dd5uA/oAZil0COSPrSrQ/qXdTG8O6rwowSUpDmlfTHUov3ZqRf6tVabEZyrDZ1CJVl9Dx
rxjp76POeK1D5CrOKfJJi27tVz9iiXOa6C1D6rEQlbHSBE0BokTB7Ypz6vRuO1JSW1ReowGmxEGL
6ed3XY6aE5f2xg/CQxkl/qIK4NwxK7dxL2sIf/uAkpSU035EwNdEKg+qsFZFNCISKBdj4EzLEL/U
clIrbTspFZ+U0FBK/6VnjmgJu6ZajYqBqLcLtWOhmEh61UMqp26ldP4JVuJ6qvsJ21q4GvlWF1X5
ULFK73oNBG1gmtHSL7wnltpLw/FuSIQm4zmidxSzYYiqBwFZBafcE4/YQs+MQeOV2ff1MfDsfVGo
X8LefmvzcDZQaZHbqkqKyGW40jJNuFZkU2wwRF+wr66VrmmvMr180Dr9ziZQ3DWHhqCFdhWQ8q5q
1FYN3NYmQXc7GLdp065EIdywrxse0mCnhLBNRf2lSeO7CLW8EeVnumWt68d2vZiwaSZjcoU845vn
+fOdgogbzxRp7lHoKlD91gpBOWUQf4uhJru+rlzrSnRWi4k7PdXcUuZzVP2cc87eF3P3GAFUDAXB
FTYNnw8YQcebEkxsbV+/1lrvLVNprH0RUI9KZ61OxkU+QrXzq7VnBN8iLVz3jVyo2tDd+RUyAYVi
tKC9Avef00kxlvd6KL4kNjtBV9T8yTqJVpEqTmQ/W5uiZK6UDJ6YkYFKcGUmOBxGh/qBg9MSs9cj
79jVu/Q6TUv4VWRkl2l18oIi25MiWD50ukTHWZMCnzfhEwPR8zjm9arSzZvc5yJOYliOIUWACOR9
MQwcPEYLjR5NnzYub6IgWQVeCPInGja4OW4rzbrIpv4iCjsOB+lFIu+AxdhLQIIPIS7vWBnfsBkc
a6U6BU28wotdrnVbwcVjt81KUYynNDOWCnaiVcj1YN5MYkmMSZBb0UoLPAD5Tkhl60S6yo2ur1Kp
B9SXfrEgJndvMthAGW+j50G5/FDNiwsAYE/KhxBciQbebW0pxa7OpmNtTmvSUa47Gxnm6AX3cRus
U3TBa7AIh7LsLrVWW+ObuWr9FsVZgJbdZ4BmT5w4es8tDD8+0hfgumaHykjqtRNbeHT6tZo4524W
9LB3upaYw48LrDxSzS+BvZ4cCLXUz/HJM+CtIHbbelm2TgyatexPsRpcJ1P2YAxYfM1uRv9axNJj
p8EApcWunalX0Avx65AUjPO73xA8UPJw++rNUD+0pGqH+noGyrit9Jlq0vthyKHiL3idE5rqSG1W
baBZ517GI4FbcqP53iYSnr22KwoVbvVdpyMjjA6KYR8tJz9x8NynjfxKbsMiiLXboUtqoMfKfZDT
wsLVTlE/PrR+CN1QUAMUN6allEsrf3BiKm0chIu6GvVtP9yoGD66irN/64UQX6GFRGpbPydAThW1
PigIyhCZVXu6p2SQqSbSxVZf8h/nBtmdOwXjLRLRE5aYPY/UUZ/iu64D4IrE+p7sQlICqxA5VX6Q
mX2ZT/bGNGfp9lRoV2PeCs5Xoyu75sBDsYQo4mqafu9xJlgYirIltf4c9dVjVFC1aVbVbtBIMK7V
veIgqvIQB7T5pHEKJSBckezs1j6R54riK14OeDQtNPaEp8rY1eiRJSVHOzGflavnosAg35q0ZUVP
0PVGFeOlHDNWgTrbo8RDa4k+z64Epb0vq1mOXC5VCn3DpPic+vDS0jn7pTARGNG7QYn2qyeEOjOY
0+sJRDDtVQ2Ue/wJqlvi3iQIx3nDopAvKof7W+1Y67o4Ga/bug1XSt4UD/QW9Sj3lkHPScanOkf1
tyxH+WR1zRNg43CZYOc8erMdVp0q/9J2qq2M+71ZTtEaTMpyrHLKrG5yjbTWtznwctnstTD51qPD
uzNVhL2GtCpSE/lSutjprrIJ7+UY4oyuavTnJmI1pDIcVu2oPTAOhM2dxEf8ddvMesQcG6/Guibh
O8Fu0q4mg+ZZyqByGLoNc0q3q4o7W3pPSepoS/ovwPFenMS/VbvhaHfeOp2uE0HhWBIM1NnffCp1
g8mEbenPIqleM7WAexquBolZQCoPsrJ2pjBXU59sici7n6BBTln0FWj/2ygpV5rgRhFXSGepHa2D
aiZXAtrvojH1Y2v7Ry8qVgXIJvLrAzTBSrRyhJkvSCfv3dDsxoMa+sZFaIa9WwV8Cw6NqfE+EqVw
aVj37LzOOZ+i26lKzsxHKG9thgIeraOK4x1hM2iih96/NSva0LbDmkLHiPWO7KrSEJs2C14aNaaM
9dYWvpi1qRt3plf1zFG0czwoYHWNQkcUWfdrlHUTlrs2X4+0NFfleCGwRg7FddUagUVTFML1mL2y
e3MkxAsFYYFbVwT+ZdPgJpbWS9Nr2DR7ubZUqGgazRGrpi5pcMulwQa9sO4GuXpZc2fV5nDDAe5E
0vHIj03zKG3slaJcOSG1q0Rve8S3ZC2rQXluq/iiC2l1K+FXSsp7m4HUKi64Z2Lqt50yatYC9Ku3
ioW6D9K5B4qRMJxNsz7CtoXGgCB03gQO9YUVRNshCGf1feuKTpN4zlQ4WpNHm7j61tDrwBsULDsj
zA4ZI5chaZdhmosrwOrhlhN/cXBCSjQa0VS47Jc44pxi1QmHFC0ndGsIQhtmdjnWEnxFmN9zVTkX
rUq3hbg6Khh1G3jCXEclpvJQPOstD86EvzAoooMswfoMapgytmh4+hKRU7eMpqJedFLW2xSDzr6L
JvM2K52GpDAEq+dBzyU8ctt5Bmc1XlRelr/ImiYai5uPxKTWtHbdmikufadGAFTHg73Qc7Duhn/V
jz2Jji1T6oFm/2DeJoVKYo3ipcVF30a4HHPV65o1rtpyx7pD80C0axFCxh9VjISyPjttHuBGiF7V
MTnmGur1KJ1hAdMFPqt6Jgwsa9ssLifaBV/KwsvOQ4LhXSaRfeUbHY37dqSVltglUIXOT6JN0SR8
V76oXiK1y3jEqYEFSOC0Jt4mFEvSWKc9qPzI4gAzUIAUhLl05MDCoG1VtMgoos1yVNfwHjTMxJHu
fC20SGF0Q+Ma/Jx9yMmhWCUcvFbkf5TrmV09lxnaasJofIwhCl0GoHWXRd/imjQkNHUvK6q3Efat
i/+oWVkt7zHOWhDnw9Q3W+KExL6Hf0C+YKheI1O2YPDZEr3IhGFxQWXvhW7c1sLE0tE2u24y2y++
WSY704o5NDvlhP6rXnmy4PCvUFIWmHjcPB37I1e0Wdvsx2KtRFM2uAPf7bahzhGuJyqs/bTr02E9
WRhk3Sypho2Kyes06oN99JTZdOIXWvVtADiO57LgkXFQUt9NXZ2GrtF2dItUTbEeQKr1qzou8m0l
Ro7XU+zouxQRz6GuqK3WkaewE8kgC3Fb1YZ2LP2euqlLIdJ7foKN0A6f4ylVvio4j6dFULXmWq80
f+dpabGWvFxGpQ38RueOffEHfAt0P6ZLWQTTmkmtleEVjzF0kZt7ZUyFWHqdU60bHpF4EXmESI9m
Uxx8GkHbeEif0FNNt5qm5Bvd4ZTBfuUdoT8Olzb1zJkexriLcuxcOjRERNgGXQZZGDtTb4NrsNHG
KWiHeKViSNl0CYf4BUYAoz9x1mEsZ4OLoXjHqz/tIBf6dNR5+r9UQWRd1mMLdCxXnGtb58DuEhai
XOj0dlbFEI7dQomc8KlxgurCCOzk1Gu5cdB6p3rCtlWN+7iWePFzquIjPXZysFUrVOonotQad+oG
qspcLdJv2F10PH5EB6x99NPh1vZ9bWDWFHU0RfyR8WN2SLKWmVPS4QFL4wbj09S3WOalGOSZBcSk
RxNjXRRzoiPWl6bwl1bBNLvvcuxygv7FZjIU71otlGtUfnwFis2y6GlZup8aZ7iflK5+sOnlrkpY
Dm5idf4OpvBwAQ1N3wj7ObVLucGGEzhYlTXnJpz0FB6CXqwmeIjEJjdhcFXHXckalDcwFvIqjTct
SzxB8oF+JkDbzDc87Z5/NLqeo2AfDvTa7b43CwwEnQP2xpsOpR6YtBlxDmuuadORWdt1cxZmgkkv
aoMLm2MkmChFGVddivlM9yIn+cr/K/RXyBV4tuEGVZsqzYgxYGNoBlRNCQIHtW9ufV1YOjPZXt63
HK4eStMCXa9YY79vjXY40mWD65pL9ZiPg/eMwUTSEqF/7ubZNC7tQPMuKgg+qzymi0+nmipCjfyX
1Gjja8cETjpX3/bBdxLjsRzwZ3dGio0hy9qr0iqNrW5Pch1nw3Bfl8ENqrLgKvI7f62R/IHnNCqt
JwQDfr/uDdNgIoiO0+jMTD0r1dQqN0CdrUurt56MpFTfWnrFOIR6Jn0S3yf+7ILzWkVIittbqUPs
iFl4Zw2bwO2kB9NdyqZkkjxEz228Y17p3HShgW8QNWi2KCBbAnTCJhQOrApDFvWA6gfEEGShGlg4
c+UBUbWx6pMch6fdzF2qiGiKVDfHBy53euwNh4aeonjxQeXgi1WUNg4pXJXb4Xk4jjjIUMIahv6k
BrbzMDFm2EgjXQcEmKz8zvIRbFvyoXVSCyCZVK2dE3BNFyoaiRX27/4WZKPcdyheVrGZc5Zp5ZTg
HzCiWz1v6WyXzGxDHYehBQpqTe64t67TJkJ2YA2EaJACt0Txwh5O8vQpEV19GOPEu6pFjz8o8OmG
Jk164QWjyhxPxJxpByJW6B0hjTEJ3eRMFTMiiAjKuCxigVF1yHI9XhT4Rzt3SlpnWPjcLxeVUTXV
dmTGGIOaSLvzNJq0Tj2rMC7GSfeoerOxh1tlTbhTi4LTBvLHmsPCYBw55zUrHyUerW0nWSQO3Ven
FbgodY9OYD16OmsfExSrKvsvnkJpiDusO+WjIRemZxYnSZabq2RSJktW5hGzr1ZYt12eMKUnfT5U
0a74xYuJ4Tpf6Qa1UZ7W9FsVP2lCyglo/73KfqTDDApx9OTxw2hXjo8dOO4uxqrrXmSsiSu4oMyt
QOUa5PpF/SN+Y0ZtOlzWlW/HnPgZ/aYnYbRmvRVOpS51bjGYtGgEhOIEl1at6EuaxNl+bPrqm8mA
atHn1nQWUq2PMBj9nUp1usIKAA7k3+vmbvOUf/9j1tq95gUHRYII/vM/3v3X5i2f5Wb1xz/07u/U
//n9x0Rxzyq1d/+x+i5Pu2rfqvH6rW6TP3//X3/yf/rDv0Rut2OB7u2VW7mZf5sPE/+d/m2Oe/3f
39//X7//nV7u/FK9vL4l/2tXJy8AWv7xN/9UzsGR/2OOgBOOinwR/Op/K+c0TftDIwZzhp2BAOCx
/2/lnGb9obHKg2BEX0/tPiuC/1LOafKPmS8O0hZZsiEl2tP/eofnPzXsXLxfEum0n+rmDOu7++YH
3ZzicTFi1Kd7pEKXEWmOwkv3caNexrmxnAaLBobyyL52OaB0FxXtdkf4rAX+VvPMdkG2yGs2eC57
7faHa/jXO/wxWF1yPX4wpPyl5OMdfYBPDrIRZLSM9T4q1L2tlD469oIRm5NmkOiox3OoYcj0SMge
m6MtiUcrjVpdpFP7lW7qfWk3wh2MaQ//6MWwSn+hKba1BOTB6BhCzlrLkluGOdaaYSkL8gT0x8yZ
PiHhQ3dE48NL1X3Shk+GPu2nKb+d0uiSS34/TrXP/KvqtxmAiG1aKdiI7bxZUZ77TGamN2l7Oz/N
l1B2z2qe36JEuy3T9tJKY4uzYgCFRkaPOqgPt1S0175S77V2MDdZot6MMvcXdOX4TY15mqAw/P6C
6u9V2P99QT9aifBkwL4uh27vREiQutJ2Wzx3rh/YiBwRcmCcWppJsGxDhJFecRyL6CnPrB19SwOJ
k7/saqQwjDFJSsy3qW++wbpZpN0z43v8T8O5iaSyhJHhr+2sT3c9FJ1lIxD2OZHoVtWYzgSKroXQ
MiQu6UosvYZ5S/+eua7VAdqwdr//qOK9TPjvjzrfUz/czTS51Q4pZ7cfvf7M0O9QZRESIv2Ci7xl
zM2ebHSJG0jPevB07l9sHE9oSaJVN1GiyqZkakVHpvBvKG42cHRfW7uB9l2DmrP85FHPBfVpoWdX
weifW5/B5SdvnYf9Z7e9+kH7H3M+B5CjlvvK87fjRG9L7kNwFxhil4jrN6rhXdsMp3ya5rQknjpT
vTfjhqFSsIyrfkm3JHGTmNtXK5lY9Ny0kHS0o6NDKLPya3/ob37/Vj+o3/++yh+0tgGEURlbQbVv
aQVoYbbMcGnGHR7Ajuklx6vXSnL72Pltokc3U4U7xwt8dUvF5VZ5cUx5VBZD9Zll7ldf+vz/f/zS
qRo0KRG32Hq7aDFfypYn669t7Zcr5HcE+t9moL8/7Sx8/+HXA3RlfqVW5JsTWEUzEWP22C9Kk9Qi
OTcvOitr3EDFdl8Z2obzBLt5gGc9EemNn9JfjtTg5M1SkRqanJ/EG11iA7WS8Il4nxtN1Ns8st5+
/938YjlX57vrhzdrYXoeRtAH+yFDIOW/OWmF/yujf85Qz7I+WVI+ZHj/fU3E+5chTasOQfyVey3v
d3NjzixTro+/QTq4MOa6qSouW6Zsjhzd338yMdt8fvY9fLD/eJlfZ0OSlYjJJliKqANiFEyOESSL
uje/gY30lhB6lLvYb6HfRdvIlHQnlGmpUPdxYzS0/Dp6j4mvPkYlDcC66r44yAFBLEAGg5r6WZbx
z9XoBqaI99fHlKNieqNd7Ju+eypCghkF/INZOzOBYgBtFpbJxvSdOyFqtHfT4NpG+lAJDMy2j6KO
7WU1qs1j2ipLz6dRqFHTOt4S+aMbBwRQDeFrGYprCCETQkShLgETrupU/SQoQ/x8NcK++P4DTHZd
4tnRy/0UUhnHiE1rDJhCN2/VSTwgZKDL3m5SI3Y7v1qOhbkmJpFjg3JiqH4xguzCMHylIPWdRHvd
54xJawt0XrT1UtDEKJY/i039Djz9531BiMX7t5plDLxTzyn3Ua0gMWiFfZwaRHoTx4xLp5/Mlc+Z
0w0GBKqIxkCqaPF1bhbqSWq+uUhnbQ/CShpMPgGXKU1u6SH1yrxUZyBV11sC6O6UPrqnl35HXN+z
Q9QX55VkQ3fjReXkTiUS6m44qDnawfFgp2Q7mtK41bPPTDbar76PD7uDV85yHUMrmHAErpmFB9P0
9qkJZoxASnCml3H1yNd1kJO+5oh0oKWyzpJM+eSB/45s/9lF/rDkZ3ZTtQRrFihsE9VNphFKaUrR
g5otOBeUFMBDoIBlzHZJ/fsS68ZrAeQYwJqFn93Rq43JGUq1cZklI5NSp/06pBxxIBjA/KgjHAep
RmxZAdFzAZEjXSLsvSqK2NgOvmul5lIvqkOadAdjDtoAYNIvs8CWK9g2zjprxdEu+ngDHHObeOJl
EopNadYBGUgRi2sK1RRH57vJTnY6vswFmxLjgFK9hpjdA1eqniXIGSQTHjT8gCF6rlx2WXMXJ9ZD
oMdPHYs4qhnEWr6+LQJ/NfQz5iowPvFqifc27P9aUans39/Fllr3sKtEu1cHCtraL2/rDgVXgQN6
gciLTk4gODdWMI2UttEXSZ+JlcmiuGQnjtc2pYjLWPrFCWhRhcV8+vdIvyVrc1/1A8khA4Xw71fi
7zEqP7sZPuyIODXIhdPbbs/k/bLqLgjNBrhxNnQCGSscFkYr90zexXKwAB1QF0COoImACcChYKj9
ZDNAisyDCbNBdYqHp8lPLizF3pT0eQq73BYD8CMocLVlbKtJ3ySGz2clyRrOYxKby6qEVZ0/0wbd
prrQ3NGqriHY0Jpm0M0ocvQ0QEpXiXlk7aVxcky7r4Ow1j4A0pBJ+++vwy+/sw+brUdwRxj0XbWX
kOo2dL+T2zhjct3gLd9pdmXBccF+kJOu6Ob0Obkz1aUyOZtWk9MLzml/a0RTiUKJzNNaLa2lXmJV
0ETHUNrAAlKPAJ0+ebPz1vyzL+3Dlk38Mv0TRHF7oDMSBCzhi7vQjMYLLws8amX7hBwI3sX8ACJo
tlwDnZTrO/nRMDUf5wgoe7TEQXi2GSDe9KnNNHUyqgt4fyASs7yZYV/YO4o4Wpn1J/WM+auF78Ou
P6Lsmc1a+Z6mb7OcDHKZ4yY2t3GNsrBzimmlB0WDziJC92agzuxSIqqxVyK39MsjJOFrq/SQjI5b
qSFYLCQ1M6C2YDW0puF2cF0WIZZV8FFRA1UTmbeJlW0hRGSC4EjhOcXWwHAKUYfjnxsoOIiIhLHF
nBJvdQaOWJDBdyUBPyg1zBTIk8dF0eBlqMboWnoUfXPV6NVJvgzietuNyRMEiXNImlxhgODhKdqV
HkNhJVtFHsK0hQVYcOXrKlArJKQ7b4xjnqO5qlezYVN35kMTz8o+K/dXHbpGVyQJisHe/iz46xdF
7z+SebQyNlsOr8XeU0Bmkk5ItVT3sEn61BvmtqNPWiTNOytv3wYDj0+jFAS2DnWxcrK2X+VErq7K
XHvQarmPJ/2qi3QkBkHJ6USXp0F0RyNDLJLp2idb1C9OJf+whuZ9kRlWVCT7OLYfgq55bmbytlR7
iFQiOJOQ+CCE9ZCK4DSgb9uQRc5KaSpMYzL0ZeSsnutUexmj8Pr3j9wv39GHykRnyQ0GK6OTUWrh
SRtRG4HQFc2Np2fbQDFxmQinXAI3kqtAM7QlLrt+m5TKvjLywNqwwCDrnegZXfjeFGIT8vxPnqtf
9H3IAX2/34gOpmndqMXeDyCQqnoJmUuv/Y2eABGiiCJ4F9CMpZinhvBqaLoN/EyyIFZWqkEiw7jC
+CdX10rfCvoJ4HwKbsRPdphfnC/Mj+EtGgozu2hRrWZGvEPnu+lBYamKfWEx7DZ51GfgmpS2m2rB
1f/ltyXfX5EUWSL5CEwsvFDbNLG3UVMJOTS0D+jvYKCqm9pxlqUkF3dATxB5dzU5YAL3Ix0UJNiT
jiI8aA6fvJ2ft8FM+8Mmy5cu+1LThj2svzs9SkxXbzqkdvFw9iKwnHFNH0XG2RvT3APEs50e5Dek
DgDpNCa50hs0ExD+XvPQQKxQRS+mrXxi6/+eKfKTveQjaoL7Ui1aZWj3bYA8gx6O/+xRM3/TRs3Z
V11OUxpZMCBFfR2G3SGmG5bU9bMq82MFPsrt8NJvOxuLHx2DcE912V81vgm6VkuuJWTFyYyeLHLX
0fyPiNOa0+8v6q92bPvDJuglCrSdxm73WtndSRjfiLiGxdAo5BBU6ZMWN88AyxuXeQxTqAZJLiHE
aDYDegrBJTjyizr0ScVuLX3tT9zvXASBhih88zOq2t+/S20+ZP3s8n7Y88xCmQJsNO1eaCj6HTW6
0MohxveSfdXLltNT7p9MDr4L4g2OkP2OGrF6C0g6vLOUt8cKezvZbFil92BVFGdtv1QK0Wy+v79/
ZZD/HzT6L8LXKq/zb83/B51+YXCtf93pv4urlzBjif3bG//9b/zZ4TfUP9hAQDXR5lchN0m+zz+9
8UL8Qa4lWxKJxMbsgOe++8sbL8Uf/ETTVFI3+OGPHX7D+GOOhDQBIf3ltv83Hf55vfj7ZrKwhJPI
Nqc7qzNbybQ+nOjToKU53tIojGLh7H0rMvaxT23yw/U4//n7fuza//RV5jECllYVXMqHxocVErsQ
FhP3mxeODGijuNmyDY9ffv8y7xfF+cOQ3albSC+FyQjkIwaikWlBfyHoliYFyKIM2H7wsSNmJfho
b7VZfadk9XTIYy369Ag+7wPvLyQvqBGWIoifA+r0YVdPvbJO1CTvlrkvNftLUqJjRVVa2gHGtS5L
p1UzhgXhQWJmpBJD6t9zINCeMiCDSATTmkmg0jKwA2JpCX+VVhCBLiHP0FT9198GxAWGRLyIgNXw
kfFi2F1HHUdwF/y55pp9NPJ3Jloj/ZM20ftu4/x1SBWc4TyplRYv8+Heimoxqw2mAc9a3HBK0JFP
nESTlv2FnXNQbgEzdlP0GDh+2PxLjtf8oOm2IERs/ldwQ7zft9umiagpI6JOaoVdOBitg1421fr3
d9w/vnUbrBJCN2hHPJOk7rx/lVIfAZZrpbaMrKim+W4jFJZ6cS/D6fH3rzT/pnf3ly1J/zN0A8kE
h9fvs40fWrhydIqUEwjVYKkN9KHwIC/gx1uA0AeF/FeoZf/2NmGp4l7WmTQS+mbJD7Vg2KLREGZE
TCMZDtvA7Hp3MHPl+PvP9Y+b5Pur6Dh5qTY5M354bmQmDQy8vArdDO86Mv14nSD3WkZDSNyWij4/
H5Pz/9trfrgxUUyxk0+8prAJBBCpNy21uHwtUpMjlA2e3fatz8YQ//ycLEl8Vkdlnsua/qErYPlD
RUOrE7ym4s2Sw+as6RORNUpuULEhNobVSOCKt/r9Z/3nfWOqBhU4SxM3KCPj93eon/WKjTRSLIk/
Sa47Ca4ymTxk3w39SDj0afxJFfWPR4IVkH80nbgcR6BHf/+CeWxzpkV2CSbELk6aU5T/h7oz2ZJT
ybr0CxW5AKOdujvu0Sj6XhNWKBSiB6M3ePr/Q5lVV5e6Kq1kVpOcZCYizLHunL2/DREfk5QD7TbV
zv/ff51h/yzk/jIxADmBAuQf8i1dJzN2lXj1v4yqRktTZyRJOGE+UH2dYYrjPe/ml7Rr8vgU8UeG
x6iYzfK0cPuh94dEDSH0cHxu/yif3rm46DZclCyjbNPK3IsupsYFLgtIE9FTJSaJAFPJksNVnlpV
YDTQNYNyqMrhxLJm4B1wWyXOegqbBqrpBIeJ6fXJEkY0FfKmaYvZwp1Md/NinCF3v3h00esDXu49
DBISiWPfCAQ4CvatMprJyCAxsPtmkVoDlcQjpuzLWDmQ9Qe9942L1Am1D8xTo34gH0K+Ygd0ba5A
w7w0V2LX3dlDjygl7Kqq3Ed6tdjpQYESfNH4AwbEZpppaMuOsJpc9tlVSsIxznOAA+YJIF16O9Y+
EUwzybnDLU7cWBxr0wXmOmXYeNI5teVRdTX+BYtcJbT4je7JvdHQ1PJ0sDZnTqS3zyGgRbgvBkRY
2pOlnKIPVkdLWYGkWjLFuBDbmqGVqH/IWmpwwz91uiIBQlbTzBB2wEuwzoSmGSAeNfEnINZ4nlRR
Ricfn5axU1VO/SEy3by5nHF4npkokbXAytzQ283CCu982Y36SecSQmnQ7Xq0ctNQO5f6ODYu+c65
8oyHke3CuLNqO21PBbZc8zTX1tIv0PAvRSjJs248U7M/m0e0P4P2BevtYvcjwsR8dKtCIcIkD5aQ
CMeLKHQAHNACOC05lkYT/u0tds1yPh/qjrQMQwf0cx42DuSCfoxI2PLS0nhJUw1jTThm9mXb8rvH
INjxK6F6T/zHCEmYgfI27KnyyqF+htlMQSpGD+PvlSCMA8VnKqcj2a7heWixAe78GIvrASuC89A0
ITKDUGR1dcm6zmGj4Ho6HcoG4x3OxNJ+b8p2we96ENhIlRLSe627zvqkEJhM+2Iip+OoazB49lyJ
gQWrVNXPQye0R9PkHnIUQsNXV+Wo6THSDAaagiglGK6IMtyIy2fzgy+/wupfyUHbkZYd4ggaamrY
Tt9gcnMUnFz0qUyLBP3JRTXbWPPU0Mk7KKNRSf2BCNKDxiQiA6rxe3GCYR29VHnZ8JBMo30atSaN
bfTP9TcRDQY+1bRCy4sUb4KU4GVkJ6RYiixyhhYEyzgS5OZrPelqliShj88LltWef6f7sAsTSopH
Q1Y/tNbIZOi1BnkoTlTsNvx25JQlMQoeqD+o4o+A8wAVoNaZ+xvJwYoMtphYlkCHRCYfC/xr0T2b
YJogHR/ifs/+Vl9PoQ8uED5F8dZHo/5KqkV64xGaZ5169JoLm6PNEnzTOVwD39dM78mEa3fB1NXf
6CJOUdBIzXwo22j2v2bm5EVL+8HW4n3mGY3/VRB7F9+KloImimlk3jynIJq2GHYSAkx8qpFMdrtS
H5sXwyqa9lYQI9NeJshSHwYBfOJcpxmCExHZdjxlex1TQH30YBJG5wKchtoj2Y7TL9BgQWOgcW7N
2zpK3PZ+dCuTxAd6RNpwVsy1IMykTLLme5plhnrUaupaGNuJNwpG4ku8zwg3QHikko8fFrxQrBN/
B7YJ8+s4Q48pZVveu77mBFMDzIZwjrJT+4boOHxOrv418Qi4gWjqYCrR7Ta787TRbA5GKLN7DtH6
czxbXQGmSNqo8oomPehjXl94cDPfKsTRn06fTz9KTgHiZDd1fCOVl8jbQi/qb6lWyq92JcY7M6OV
ubei2nvS+85+1psO3LbrRtTAfNbFPaJv7z7Nfe279Kv5tR1FRQoWV8Q0kJ3duhfk2NYng8UT3aTO
ARLCl124u0hE6VlBnbE4EzKX11rpAjeYU5IfvDYdh2MztZUCjhT7UKATv2UIlemRY+KhziEhvHkk
wYwVa6hZGUkSmC2w3/GIlRAZxPOoj0uwjgvM4dQVptse0Gbbzc7Oh/5z9BOI/0gGtWfKt+ZtqfWa
oNjd59GhJan8U2WpDWu6JvfzIp1MkGdRTMmhjypme9h5+VkFCak5h2rjvI+ZB6XbpLX6CnERIWVh
aWl3wFGr6P7L+Q6ZgNbsAW653i6ynVjbScraM6R6imxkDOHS4OdOq88it9N3QTRMsuMPTlvIXAha
Drlt5SM5fGajk6MA6OpYaXgfKBPVzeOISz/aG70Y3pef9iPnnMIBqxsdwmM0/tKdgT8oOU121l+N
rq48DK/KOhVDKbqAPO/oVrcKNp+0nOLXiRw0NJNe2pYBuzBZDyi9MKbGWSPGfRSW2e2szTUcH/Qf
3tlQaCzKoW/V7OCunBZcU6J9a8pwlPsRZ4txGOIxdgLw3+XXznRD/3pSedYf8Gqo8lGfBsITCn/I
r0CKG/BbSg+uDUa18Myl2fIZ5zCgcO64bUSwgS0/nNL322PWp4C0Wkb0R+qlDfKACQsIK2tp8YuK
Zghsp8OFqPKK50lzugmR86tT7fqzQ5bPFNu7qnDyF1OlSXssQx8/qB2OhNl58KZnTNscmXfpbNjx
kRKkLPYa7lv0Kn6V3CrU4Nhgk8p4byM9b4hGSXT8mFmGttycNe89z8vwtQKdbkLmqUy5D1GbPgHt
0cBDIWQEl0vm0rumlU5+WKKFM5RAVKPhYCk0Vk7Tqq+eSVDlsfGT5j5K3ZkQSF2QXwSYuhpP5ei1
Oh0J6YKRAlaiggzu4FFrza6nBh3WFw48rCloyAKhHsaR51vConjvsTkD1iKjYd4N3ghHpykJqEdX
qFAFdzNCQqLLltSQhM4dhDdr1nGawMgHy+5l1lvuDQR6Zf0M9r2NTEx0bTj5BNbgBGEDl72OjiBD
zaPI/3ucvDjVz8My73GfUzBQBz9Bn3s9oj/WaNDSQBEZSJl7l3OpBlo4w4+tzIawB9knMkBebDtH
HNDDt9QbMo6sVYJcXnNSx985ODihZi3NC+B5M+B47OYDx6omi65TkuzGs87AgnRowRvDrrOkcZ6U
ku4j/zD0mjgs1VseWwh3iFyMB0Rvbne/BHJ1lD11JMH+aMXPciCJE76bJUngMGNxU0swUyd9dACV
uD8bZgLTCxY3o01exjkc3ummp15QGgmKS2tI3B9hkWLYbEUY47tmmf4x2KX/4KDovtBHiSOellHz
PAg9e+7MSEhWk5DvOZ4LivA+TT86lW5IERZyrMRuMzXPI3lm7PFuL7+piqI3lPThqW3k7C0uRnnm
Vh1/dCPBHO0zG9z+zh0jPz1Mlu8dZjQrbMmZU96VasAUXQsZE5dEissLLgtp7mxAUBeV5sxQVWhs
LEUd6T5rcSZhMkykVQYExfgAjoqBN+K2x9nUprwB9qE1wbpYeL5RyU7+IoMqnRG4geW5l2bBBWkX
O4a4mjNgSNB23cbdzcpAIjW4XIXxl2J/23UdWoC9Zw/SR8Y4DcRDho7zULrKyk7SsMsrVKbzK/E6
dRoIVXBM1FufAx3JIJa+F3M9nrvY+15C+EOciKqiQAbDOgUnxevsPflf5p3TtdPXeCbkDW9AXjx0
CBweTHMqn9iBcCSJsQs/h0TVgEqSqb/1Q4U5pkZ7Dh2mmLxrYn9atfcbFT37c50QuFnnlb/niK0+
hriAcCDIldtxhMmGnY2KqA0GpcUcgKNFSVygPmXV6vTyXHpJxwXArsx0h1JVQGJwFfBcVAQ1iqIG
QayYUwYfzAtgn9Rh6oQcWO9mVshmcWBVYHpwPz5MVs8mkis8yNNE2lmQkCdBU4KmMcAmVX+zHBOC
kRMLQHJ0WnGTu1hmd8Rx4jbuOl+ixsNqBWDNQsnfz5xAAJSJ5hBHHQKhRDnjW4QKZiYGsravCJQU
JerYsXpI+0hjcZaJxT0jAuKxq8FKFhehMMEZQPOvngaZxt88v5QKI1Fo3ZRkP8WXLJHFWzuJojp1
o/IeIGo7C8Oy6r92DThlrAOjOI2tsgsMt1X47PEhZPDNquLF14dR7LowNbqd3lnaF1kvkciYOfz7
vOD2erCchKwpDrY290HO05yaslRnwpKkhxPDSZKWLQZbPLfdyHh12rg9t3NS3XexbOjoNznS/mDi
sviJ/wUNs25ycQ1UpPsKt0aB/YAgH8mZRkPQ1mWLXRovVa1oCi1WTEfRQMH/reBbQalyTxbpebjR
W3Am+xHvZHyCig64EMiNeDSsisXZxvn3xrnFMg+GnUp4GMjfdw0+dbGjbI2p0eQkcFkPkggisl9Q
N9JKb8O7XubAEEenH98G4ZePGZclWub8D677xnDqa8qCiPA4S3D2aKRZcKJSCMEClE18e1bUoubt
OtIWKQtV9dfEVAmxwJqPQjAGkYExKh07hIK9VzwakbQe9V5faIDkAT3EGWiMnZEOXKFqj0Mjt/MW
N7019cl77GZOvbP8fH4vyMbl+YXHkt7bfOlIrn18kn1opj8cZYMsQFgZHyE1ZV9Jmxs+pQkb6oj1
lq2J30OzT6pNoBwOtsWvSucnxtvR6c4PJ9WnCh+nwMleDzO8x8rqcQKHXFrdQ2pOZnFc/tLPWEsH
IJgwJ06GXVXxBTIiPWipIIlFeQi3DkNS+ploI6VGKBLgRQvDBBLnRlbm7F3Irs3OHPGsio5cqb7P
xZeo1WF7LglEDJbnmO+mUWhfhkZ1b/AUEm1HI4oYqUqk3X3debZFxB5pKMfBhFMLYdfOGcgpqsoj
HsXwG8eDvtxz2J+4y2oO75FWEb5lvWE+oDpzPbyimfsAZkR76t28fg/DfGZnF0n0iASX20waVj0x
WU3oPCgOUTFKabLfrtDa+OLkgwbEJdoTSkMkqtV+N1srfpW2Lp9CF48uRK8k7M6iDE47+rTZkMv9
qf2Jg5i7cy6pHC8bs0EhT9qsF57k2BWPGT80EZmFbZ9luEoxHFs+ETQ69sfLBkjdIdZVeUlTwpaB
OenkUbGizuO+RkGq7SNTivvRISI3SLp8sKAW2vV9lhGzhGBeQBOq7QJxWDTP0XxwcamBSKgjDqBI
UZq7Mpx9f8+lDVRNCEBOBZpXJXJXaAPMzN5u5Q1kBvPN7zpz3JtS4/DIuuxEO6/vKS9Jaihf+mKq
tFPouv18wL0O2mm2ykXt37hWcxb6YeK9l/S5zAOENExtaqysF1JpiUyEh+n1+9HQEbGOYFZvVO/Z
NWASY85h2XcqPpB97p8nU+cj4Spp/R7cHDZA56aUaqwOuwb4sFjjFkTcAhmrfJsXJHIY0dngJ5jj
zEHLjiQ8TTnpZ5Pv7M0MR+ZlQa4v/wubGyo4Av0VjWdk7zHID+IcDgHvUAqNbOA5458ps6HwL5vW
rzQCeBWWXvIL+LCsoedfQE/rMTPK2LHPME0ytP3kl6ixGr/Dr5XJ9irRjRiPg9+Kedf2BXtcl3ZE
QHYynrR9C0kUU2/SVX5gQSM2ke3iRo/4+YZjCmU2Pzgt30qgA9CWrzrFqvRYEMdWQn1TnQcf05a0
+rlF9nu3NtqTkbYOEeV1moYsWqHpHcxiVE/MYByPoqVmEle9nZ4BnuPAWBZh4+8aW+qAEWxHfWZG
JV65bKBJquxu/rA6x6av7Cja823kvNrW5AIpgl4fFZaPnNeKscbparQ/qR4vMe1kk0IS5rQyHd3R
7L+ProJ4x0G9fiME1rjxMMUqDh+R98SuVbk70mJBcw3DUN3R49DdK6+x5FMnCtx5qNz829wts1fq
GmF2cLUY9lBbt21/aNGSkqXkLvu+pjw4WKI2Gg1EVVIS8MXt4oPANUoyaUwbs5UpZINQkeFyMDs9
kseBAO9vItXBUHl9E+8LN9TtK6TMVY752pi+umIiOs7ocqpNWjMQtJk1WY7sJ6FWSFBG3FQH4bau
Ce2wBn/gsMweuhFto32YwxLmGiXL8tacTWZEnznyRwn2YTgTDvFyBCsKZM9DFZOynOrzUAC5S6un
qaaXs0vmTj3KprNicM0up4bO5hIKxKxzEcGONqoSpVL5pVIty7k1DlCuaoCPuIZwMTLcdo3xZKD6
+aUH3pZTNolleIg0FXnc9ZPkriGliSjtPlroBUaYvcfIDfvjwCScjtAOK1Q70vFe9MJHUauZEpxd
T4YG/3CVThwJyJu9IcbLs85yi8oHH1EcvfgaxR14W5UJOiRG1bVvE9f6Tq+hMQ45q0G+SxsJjrGs
8vQtqYGi78029cAaKBKBd5U5Z94ZS/Pw6gHbi476ZMNiVTqlp11U2IAZc1X2IZrrWr5UdVV9WqFu
PBC21IUBGrSRH5Py1b432/qJFROWG15WaBlcNAFrskD/EHmbfTMnQa5KkistOk2gokRgTYPxSpgz
8CtczxC+hzHpr+za06N9kvm1E4zZUjrRKjvheTQtYeLisgmhXnIU22dFhZoYwAqqwUkT0asQZX3r
5xox8pQEwrsJhdS0iw2V3voqNRGP+8TMRSIb/KNlDAXW8QnuQkqKpg+pLPSe3HScmMUtMk9AHsvt
U+9y0zvCGW7jgNL9zInG7SfvyK0q/BLruEn2xFF3SMgKWb2GlFlB1Idm/EP3IzM/liaYn53yc/lo
0XPlR8OK9ZWw9JA4MgahOkpKfxHSwBySuKj88hbijPcx+gIiWuxFAKQdbQrRGRvZUzLgLQ8Ms6Rf
1KqhcPcdkdRPg8IIz95fAHcjSzH7oNlMESlFyK/tmya35y9VltkzX4xZfi2nSXBGSpCUfRvkYoHt
yIKnNNRl6Cerwdbz8wrI16ew++67UVskkbLTNP1F0tGV2bUa5lwiI3PjBqTBkO0zY2z1wO5RPh3q
2re56FC1wC6O24B1EWGna5EmjPndal+QcGkAtzmunIuxH7B0ycb6IEfSq/d1vQBmNccrXzC0e+Eh
1CfvJiVM636i0vOhUwqjnkSUxLe4rbgpQdxJwB75Nl5323DljzamLXqgFRBdKzYMsbNbYZ7R1EYo
adYO/vSpr6FKSskpFTK2/PT9mWAKs9eKL5om3XBftCTmcIGfs2/R2KQoSzGjUt3vKxo6pLTZ7k74
CSftMRUssxNHxGE/dmA9ILCYHkdAz6i6Mzj/7oXm5PX31NbjhHWU3gGr5phYQeEtiZfWRL4nPIuy
qTnyAv+4nKifmcSguMmbAXSAoFswy9WeQzyz2MWhDyXbnADtWqBPauEzfTmKJjOwTa2tTxrNWo2C
z9Q8xtK0Ps1yxsdNYK66JuPKGHZ6KMaGjaAijbbONONexD2ni9CaiR3RJpzjexHxWewFC8cQYGDj
oIpRZk7P6bLZNyMCt5arqhiodoxUFgOn8agQCEo2ZsDZAabhQFiTx6vEJMbo/ew/jkURhZhWKdyj
T+xL51I6JHsden8GQ9q1nn09VlK/NZZvmyMWG+6h7uRiZc8FheeIpvBIa0jaX0aVd7SMSnvWboSG
TjRAY0K05JhNzOi8qUw9wErKrBWNFnqwamhTHv0+BE7TlyobA9nmCzW6oiazw/7WpCciXYQEf4Dy
e4evta+uMuqi2qGi+jaDeR/Kt8JzNGTTfmYkh5DL5h3nEY1c9sHi9OVOQ/6U19wLghQ+x3Khdtwk
IBtuqE7tPLv57WiS7Rd4BcqjvUsxmDDGUFIACXNKO0dEH61FAUtGzj6NmjTce/zAsL2ZKIQLaYiP
9mU59zQ9Rkpee/5f/g/fn4hd6FzoQ5BHQTmFYrmpw6NxrowqMSGLoDFi9cL63e4LE8wmFtZlGxj8
cLjsMwkftosBZFM7wYGWxB4Oj0YXBIn7kDQ+rRkizSGhJZiDSuNefeTmuZBAQAkZe6NK02rXNc30
yLwl6NOwOjblfmZVOEpXD2+SXFjXeiXIL6cZMO8hvJUo1okd5mYXqoye78xRaG/kqVMdbOYcfrya
ntTRDyWEC8Ocwns7x09wAjUL8CA20gq5ayS4uuqDr59xGlYwIrKaWzR8tlm74Bjs4u+DFRw/6hS0
u49E5zh2lGKK+b6LEK8yu3URZjeVLJ3mxGGfIn1F1bO4HGOQJDvbtLyMu25eWXAhuJYd5dg2l14X
Dy/smZ1JQ6Bmvy0TR2+PdPPxS4kq728Mx+77a64JYX2vZ/B/dxXrFjScyB1ekQRQRZ5pgyGON3PP
AAefZkl8yNmlrWNCzwEzTNWLI8d9Bf1Dz5Gpy1Lr7lEtJV/bKoHAOeeUa3d13Y6s5gmn1d72i4ei
8/0rJC9TdGVFlpTLcTbWji1dgQXxVzoZvMiSkLlJ1dzdhT33ANy4wnX7Fn5IyGJkWj6JqMOgzkRc
hM5Ribl401y31Q9g5DSa6PPgvDVygOHNmU7v9oMJGIpY4qJrzvmX8zd/0PTLoW7pz0q4ID/8qcpe
VYKubifnvP8ghU0237nFIMY6xnpiW28Vq1VRA5uggFwv3OsC9CGiyfYFbK4WYXhWhtyTI9lMF9TG
qj5onJ4GYujibeQug6Jg5yrJCiFyuonkJyTe8IPEFDgtdUuOCuXbMiJTnNTEjjvV2LyPlsv6ocWL
5dxMQ8c6jbheKQUOPl6J2g9ne58jKjiLtD4yqCT7iRfoDeKlIGWnfCi9lPMvVaf+XPnIxndgbvLn
GXwwGFrhV+2lR8NfBP5s1PjH2SDmB+LOhDqByWHaw3RNZxDwmj5Rs3dkfFE19CKB6dpRTO3WiUmD
02rwZ1nek+0rR9u/9TjsFYGrkWpSUBkjdfGMusxQLy4Hjljvvt/187OMAKmcV04sZwJjGwqnnNNN
yfU99IqbpE6h6Oguc2MpU+dYgAhapeJK5BaVsKYthcm87SsgQMJhW7HLSpths4x9vJSYnPFiHHuF
yqKAOx5KNjP6RFYHHjxzuDQQjtsSva35VWXSI5z7c/6jpJ/s5QpM8s6mKMLATQb+XzBd1bJMD/N8
wXBhh86NqONGA7uIknlJs2AnpdN+79imHrQZ6DwedjENeyNWcmGrWPa5FY6dG2Ca76kvlqEqDga1
Xsy7EHhtGtpGN5HkTiF/X1SKHqpdNt54qdkD69vod9C3jT5JwRLT5L6ap84EBuzmxrGsUwf7XgYV
6gSqEDuAhZ4Xy0icTwuRNqX83jdmckJyB4abUnU1P8koS9KzmMReLPpG7TcUnfku1Xmd5c5H5Vb+
h1F347zDF2uOUIRcrXKuuDvgUuzQLsANkrpbPNnU+AkYyFQuf0A7bE5ZO6bF9YhzBUwl9VL4NYqe
QACQL76hxNQCS7FjbeEnUK+Ldghq+vJ54vpKkq6aW/e8Q2mp7kNTjdl5bgyddWI3151j0iAfCJTh
UfTvepvOrpX4uvnFiARH+Zn6ln4SdBRxYjSJRUgKmAb5arIplrdC80kQsRXSjz2lC6qAInHqf+vC
/ivp8m91yVjC/4KW3MjP8qFrPj+7q3f5/4GC2fCR3P5ewXz7niVt9/53vMnyf/m3hNl1/+UR7sXC
Sc/MM3WBHPrfEmZH/xdXPySvKIcNcngXsfr/jvdy/8VFFPEnGMqfoWCIgv8DKTHFv+hsm/iHCf7j
v/et7RLm/3gjTbDwfxeasarFmTOXTlAh+9nnPk0S4Od/EHj+Xbn818NXwk6Hj1plIQ83tOIZ7dmT
ydT4ZYj/KIr+69GLgO4XJScrjJWlfmEHFndeZDQgEhEO/HdpuX89ffmDfnl6xpF+5EDpBJ6jbqTl
X5LMnf9XytC/nr3SME4T4ibO607QD9rXQtkIy4j72jYqK9lgPCJ0CXvQKYhGHnKVvbdjv/G3XBkn
IkurrVkVToCJTiddPbQPo42DY9uLM2t+HXAxcDW1TL6UUHb5PnKrcyqgzmHTw62VelNIm6N+FdqB
22AkZAv+UYte7rc9fCW99X221wzvSxC1Fq7NQlOHvtS2Dbq1mp2u2fQgd0IrgGap3Q2d7p0Ty8YO
ue3dV/OTwr0zeKq3A7vo38KBW54UT9sevZqf1Tij1pQ82kWNg3Ck/lKA6tz27NXsJGS+zGcTEyTV
Ozx8JiLupuk+tz18NT3DtFdhE1b8nkb5PcVcmhT/2SF/izv5zXJorWYnX4mPGYU1K5qoNOXeYWzD
P1jalmH9S8f7fxaVxWrz6/xBhUCDXE/JCcSctusg591ESdRcsvz+wY/wu5dfzdCYq0lqTOQymoZ+
7uraZTR+3zTiYjU98Tn7M5ogOzBG56Kxh3cZ/cdO9d+O+JKb+euwkGJd22DXQRkU+nheeFD+esP8
g1b7NyMiVpPTIWgmzPVQBQPNHWcuzoq6C7YNyWpizuMIhn2Z9xZQ4dg0LzJ9PNv26NXEpMUM+UiD
7lBTrcOrpLU/fAFzddvTl7H6ZeOkyEU0HLEMAerwF87b145tbRyT1cQ0HVLwQj2ZAk03v88jYD9b
M962vfZqZlKlKG3VR1Mwemo6LvIQboVWvW2ZXQ5+vw4K4jOnjoZWkQ/g3CIKQ2lZP2578dWs1Ij+
wz6DFDyR5tNoW99JM00Pm55truZlbmUi6hPujkltX1q5fT1kw8W2R6/mZQFjWMOmMZHOnFNN69Lr
fPS/b3v2aloi9/CHSh+toIScuMOmdbJF/77t2at5aUJMr51EKdYTwP+16//QinnjmKwmZttQS62w
IQeNPn5KrX2OxNdtb72alPQWEFXRHkG3V1z3VX+tR9w8tz17NSuNVNDQyhoVQNEpLimu9Y+9WUXb
Tvk/EQq/LCdOM2k0hqUKRuF9IFh9KHL/Dzvm8sf/w475E4X1y6ObCng2+YZTgKodM2VsXJRh7G07
FP70SP/y8GE2FqJrpYKwH09Ga4L4UNtm5U9j8y+PzkLlab0vJwIozDsB7BtG67ave+0iy0MbDW5E
MvBAn4wkw+RLjLx443uvpiX18dChYTQFMsmIYskvjSLZtjP8ZET8MiSR50e5t3wlGbyqgw8nDWYK
quxNX7ixmpehJ8M25EtEXQcVvo8JJCCjetvUNFZTU2Bc9XCTMOQ9Sb2leI0gpWx779XMjLQMFbTB
B55ZOqTIkkqRyLPbbQ9fbZgp/a9aEx1bmuxe9YrM6V7X/2Bq/M3MNFbbZV4jFrBclpQKBeR+EfDP
SbZxU1sTUOvK1Q2ktioA0nzfRfErWoNtA75mgaYGOKaYcQ4Eh9l7rU1oPOCn2jTgEGn/doaoBRlv
HmZvkozKR1s5RB3n2xarNR1TpRW6jKhY9vms2E2D92nZ235KfbVfWiXtirZFR+6O4qLwLZoV4nHb
gKymJcVuT4cvrYIW9yvRRcVjnM0bn72alRHZ5JqBxjKovGQO8s6gt1AVx20vvpqXnAQtHK6k3PYN
PgPVodKAnrrx4at5OXbEO0Qi4Rs0B5QtUflel9PdthdfzcvYrEmy1xnx2OiuRGYEdptsO3+vmY5+
r4ucPiaf4Kx9qtH/IOF3y8Shuro6xcYVbqHYaqcgBUR4QIAIiU77E4boH5cqHr6alQNhEp3N7SHw
yume5CDSaLLsDySY3z17tWE2NBJlYrA1WMitj8p2oIEWo7Zl0vPmq5np6l2Tkjyogi7W/SAaaRBO
Wpls2R54+mpyulmqCZnWc0Cyif6WG52PhnQczzd8iDx9NT1TBHaF19qKxqv9pDvpvdttmT48eTU3
O4GzQ0U2VWWtI3soweogMNdse+3V3Gwb8g9wQs/EAVp35UQqRlP+4e6w/Gr/12GW915NTc1MBwD5
9RToxGbJQQ/0bvyGfONgJMlh29uvbpqAnDOyRao5UPViXkJt5hnbvsW1u96xQx+JP2+PSpeQD9k/
jVRUNr32Qpv/9e4dYXwiWbeaAiwti6F5Rj5va5/bHr6aopneTE6Grj7A0fecNuPXWm65+Bj+GtIV
unlsDqZgHR/z73nnfnKXTbd9h95qchIgZCOOmlWgF9VbZYa3evxt23isJiZpx0r355CtLe1u25Qo
7Tna+I2sZmauN0ldzqxXbQTkSuFeItdtU02M0V7NTDGLfEpHZuacTA9RKR/w2AXbhmQ1M9249gZ3
kcVgiT2zSocYV7ltsfLWM7JAcsqKgnyr0zhhhQ6+qa3vvUYaDR2RKEgVpqCuzQs91B99bJibhmQN
+YlnongaG/iYPQ8vHJovnM7a9pW4qwkJP9cjOAxw5Vy4D2nkvM+Vu3GVclc7ppNQZ3MTRwUNYDIS
D7E4JbH1tG1MVnMS3pmVZbo0A1uqS+Xpd7PfbyncG0Ra/H0FnBLcerrFF1gIiV+8zYKoH+yNA76a
lhhHaksqcwqmKiHmCLtE1N1vG5LVpCR0Man0gkcbpfmaWOoBjPefwNbL3/4P+6W7mpVJDFLZtJk6
ykwAN1B/dL3+Zdt7r6bloLfCsaaJy0MyfeRyfvOWbLJNz3ZWh1mOcajMMurU/oQSLoI/AFPlcduz
VztlrhtWaYYVyag94ueQGHsR/2GlWqbfPwy3s5qWJN2Ws3RmjidpLr4lA7FYpECTCbJzmfq25W2c
Rs5qjmLxzbW2otLpivwNQ8Uh78Lv24ZnNUPDzsz0eeZz1Ll44717mh3vddujl6/0l/qVq7dqIt2S
80/c3WeKFKTK3/jo1fyM0N2Rf0O1MNL7m8jxD0D+Nz56NT9TKyH0NOGtZSLHPTnz1JeqLWUxw/+J
Sv9lRJrObfFqpHOQpFId0nxS58japj+clpdx/afPcTVDseENXu42rIja1L0B/GyvihDD/qZfcw1s
U5OHnj3iwomB5yPqUojqg/O+7dmrOWoVQAO65aQsi+KuV5CDx8bftm6tlUDK8l3l4EVe6pzxLs9q
VOd2udv24quJ2UJMJbOH5p07uFcmKPJI/AmU95tf015NTEGEgBOXjMmYh18mtISIIrPHba+9mplj
7pBZ6MccaHMkpPU7kt0tFY9/51L9OufZ79vQFRFAw7H0TkVfppchzoU/7PnL3/4PX/gaH2ZaYwnW
geEm4LCtDlGcqxu8JN19G+ODP2wanHXfPl2CpLA/zoHt1Zdy8l4M6Z22PXr1ncdSNCzk8YJ7NN4x
U16DS9lWVrFXW/8kiV/qPJqxYW2Uu0GvPvop2bYk2quFBaNwAeedqripd6fU8I6m+FNh7ze/6FrD
VMYo0WdsugEYm+rctnHD4XV2HTB4/8PZue3WbXPR+okEkKIkUreS1vLZjh3Haf4boUkbUSIlStRZ
T7/H6t4XDZvE2ESBFghSmqZ4mJwcc3xeQ/4PkOBfWy7IX4kG2QUJZqM+orzg07GLv/yado5/FBNv
NJIdnqy6GQJghmKVoK42v7kSOVvLTGAG0GtkxrUc/07rGBgDCJj99q3I2VyiVY9BmeJ6RSQcJoDM
/VTBMthvWJzNBZV8bNf7ZSbW6fOq7VW5JV6PVrDPcs59VOp1Zgds+JSiogreK8m3NYHpmF/HnZM/
bELNRYyOtxLucygCPLejn4QRPXfW5zTPhlY70u5ghoBqAinQMMJqzK/nzgKVQTotUmGudLD9yscW
1d9g8PlNRFcPNEK6bpYEq38l+3XVtafWLh+8+v0Pfu5fi3MlzbC3HJ8zJD2qHebbRTVvfk07MzzR
C0ry4aR5OoJJ5nHCmuIIpV/ynTlTfAJxdmN4sj5ZVO7AFP8Rjo9++xVzZnilZaw7eJedhqT5CucW
VM/Fz35D4sxvKOlEnQ7odS9h9oSPqcV7lpuXX/wnB7MrBaKqA0GMr9sJzimfwn2+g8LBc0CcuZ0k
ywYHD4q5HR3nclSPc5P6hbSuEsiUYz2LvTtQy8I6lG6zO5jq+HX7gu78dyAUWANRZB3vyCsDRLyh
wBy2Q17f8R+C2L9WTdmONIKjALYSCGeveXnIGwHbCr/GnWPH7AEqklJYtbRxcNXv6TUQyCe/pp0l
OfRmS63EFrhGW/+I0urwBmWKfltJ6CxJebCGRhC5nmALKLOxhZlj1xm/9R46ixIXiGCQXCDMH+gD
sd1daaznoDiLcpN47R0sQwAE8yNU6yffOZwL/AbcOXNEg8qpacAcRNnW41SPdykEDb9v+h/Jz09W
vCsFYkRIlOwhbRjDXAnmRqDtmgwmXvDoiqLx4xJp8sCPTTyDTJ8nu14fKAAcn2UUrncoYBoHmAsm
4KEvG4vmq23p+oc1XMcnhuJyXHUmUt4gOS6fYasXGB9lK1y5nYANvquoZaSXsebscxSWd3HfXf9+
PH6xAbpanbBcEgul2wKHI/0W2ummVKgg82vbWTe77Ltes3Y5HenXfkieUQj+6teys2hWivfdKTD9
aW9hIAMIdigazwFxlozeLOoH6NafYNwBkymGDHDid7RTZ8kESw2D8w2Z3zVI2gKlzOA78dVvc3VV
OpJPmG/j0Z9KPg45HBg0HFhXrwIczEDnMAP6qwKGCaMykLY9HyUINUKF7wRqly36J0vSFerAAZHQ
ssXX3KDgfknN8llMO9x9+LnVNvV7eHQFOyMvBwPpYn861qkmp7Wc0kckEG3stx+6OsCUr6qHa8hx
StbyHlaGtxW8r38/2y/r5Sfj4+oAofLoh4lgOxTB2LzZACFLNg6CwvO7w6j9/of8YiNwVUewd6y7
fzz9+n7ai2Vt4aAZA2Ho17p7OqfNGKnY9vCRVPDV5tOV0bXfZkAuw/avsGIHOYqGCm6EMLW4UiQ8
d83wP79uO/vMsawUvoAAfR0wCjLzeBsMvV/ew7XOb4OqBnksxcarR1gic3uB3GyQ1fr13NlrShsH
Bh2PIDTkUbEik40K0/A9ZtqvJotzQA91lUxtAk0329fPIbBC0sJzxa/nzlZzqANV6cisng5i76kE
AP0gkdf3BNrCmSpVH4tOKFQqwVv2tEhYAuot9mzciZwjooZ9guf4ScYJLFHq48HGxktiI1InAqh4
tC1cYFBWe3wbl+4Gbi1eB4dwlUcDUKqgyAGjVQXBCNbmuGbruHsVElK4pf044rxlsFUc0XodqlOw
N7c1W985Nn4+CYUrOzJ1ecBNDTw5FHB+lklyLzavQln02gkC6MjhQFqi3lReAAKySv8uOSINnwkO
XM2PQ9Kgmg3ATPSbzBXcS/nDwvzWpXB1R7C+GRW8GpITs2FwGpo2l7wVhV+/nYUZ6WGa26VPTvBi
EdekDj+u0f4eYPQXH9PVHKkj3CDLaNB437/NC/18dItXRCdcydEyhE2/9hCRHWv9OiQUoE+/tw4h
nGVZ18lC4BCdnJKurcGiiM5RrP2SY8LVHEUHT8IWpj4n1BAfORvVp9Ak1u9juqKj+KhUlZQck7Ai
j6IjZ1hp+M1vl+a34nCI4wEsalhnHDcTjOCgTJWh3y4rnKWJj0mWqELHt3J5Q478c2+TT14T3JUd
ySXewzgJ0fTKl4wbm9eWe53HYCv9uOiF0P22Rxomu6a/I/twpwfuOd7Oulx30TRwMkYBO6dgpFr1
DKM16nUaC1d3dLHQgOkwxkQdwV3NYbzdR8TrWiv+IzwCz0BvMzpOxKEKgtw1DDm96sCpcKVHvIaH
2wHaxGnf5jzh3WPcmg9e88RVHsHlI2mregE7FACb8ghOivsJmAWPf5wmMlBlckDDfBqwOq8uG0pF
dz/tG8BUPzYOLI+GZQyGJF7tWzmTq9C2XilapCF+bDoBc3iP2BqfUJ7TAZALwgkANn7D7ZyXfCbg
6CwYE7FDqNs25A2m2/0ffo0767JcRyE1x7e0m76Y+2sC59H3GJy/ONS4szIFDToYCqLoPhjEQ7vD
wc3PiQCYNieSJSjAg9n5kpza2Vw1Tf2hFuLsNSSJE8cGcCIOoLK+WAX0HI5DNElRbgrrZL/mnTOz
AmNjai5TfI+mMwzo9SmoqFeBIobFuWduAazazI6+R8EbOEswpApmvzc8kThrk0JAD69iJAz2MvoT
ZB7stW3qp6EXibM2YzGRNb1MlRl+T681/PyvCIxe/U77xF2eIcY5DuDQQOn2yCI4qPk9oMDs+seF
TzfoMbCIklMAV8tjX6/LqfeL21zR0TgQM7JmTk6RDh8W0COhS/McD2dhEryy1eKS+wG8z1yDrlSf
Lfg1XhPcFRyZLZzC8QAOBTShu3JuXtWu/YYkdpZmW3U15VON+D6Gb6OCV1sDsGnu129nYdJL4SMg
HnCUqQHgTsfqZreW+4147CzMxfANPrwY8S7Z9MVKrP6610HqF125miNpLLbxCKYvfS95Drh3+wFv
b6XnB3XWZm/ApqwIRp3Cl/IMo2jyNCsTf/UbdmdtlvMSAYqD6VL3LMxHWKxn0T765Q1c4VG5b3Ib
Qa4+KVN+2zgFjWI9POeLc3T2Id6p6gpXttCAv7US1aGsMH7v1nbZVf+b9BSudmeLAo5nFGyIbcTk
w1E38I6bW8YW8H+W3i+Sc1U8Qx8N+B1QcapK+SgHm4FH4vX0Jlz9TtLAr13byy5gYwqyWwVr22Q/
/GJ+14goDA1y1z2mpJYID1U56HyGwbNfBOBKePoOjU/w4TwpG8OqOHndOv7Fa7a7Ah7VVnyH2zZ2
sCWJHmXS9m8TQIwf/Vp3VmqDMitgwjAlGbgaS3dc9d3ola8VroKnCTSClg42YZOdTa4BzIDfMqgE
fh13jlG4b4I3wTAsKJ7dALhUM4glh+eYOwvVGr1MgH8gtijnuOhD+BtG4pB+u2PknKWBBaWzBo3t
JJv4HnHMdRL7KbJAXv0xuNArsBxMo+NAZqBWWaoRL/vU78VDuGZE61YBjdAjp5okUVZHByzWt6r0
+6Cu+CgCUACeqQhE0yqqijKkf2rj944oXPVRsyXySDbcyUFMuqPwZiv39woXLwvlJ7suc2JcGcCo
/P9OlbQ9bwv7TpblxWuKu9ojvaVVAOQpNpWkbM9c1t9gAvv/B8j+f35bVLjqowHO00usGWbKdNyk
NaSYAOx8/33Hf3ESMWdtxsHewstXwkNpkwCFHV15j9OpPptl8fInQfedFbqFuO6LDmMzgkCShYpP
t6mdrF/UyJwVKtItAVWCYOTn8lHB9m1LhF984SqRJLiKLDjQtCAcdW/ia9MuXnJM4QqRKEAPgKph
TOKRPCxI9HEwL/1CF1eJRKIefE+OV4lg3NXtuh3iHIMI6Hc4u5R2CScOCYPQ+KQD8bZ1SISAn+1l
8EOFi0zvqriNUbqDBxW9gy4QQkWKu8zoN1VcNVLalFEbXraWtGZ/gnFrUcIYDp6NO5EuMHuA9Exo
XIqpqCd2J9R70rJfrFHXmKiv56qCNSvgoIoxnnVROH7bOkCBMjaBEOK3qbseRftWDmU44qesVdPc
2y5Y8ghG+p7TxlmmxjR2ABgV6We27/m8JGtRhfE7ke4vBsiVJxiIvklrsUGuwdK97PIbB7tcj0n0
Tvu/ODhcjYLmPdLycP0GL23+mPTDDaF+pRkw2/8xCoiiEhCK5ZJb7EMLbkR40wgwW36/uf+q3869
1Fa03Cdaxaep7x6Atr2WTDz7NX35FP/SJUAu3fag6GGldg2DYGMC6mcQfrlz16hoMJA67h1yuSUE
a6e2I7ddcPiJwgR1FmoDj+1pBan6NBvzMNHuKdGpX6knSlB/HBVQUJfARAHs4NL6EXSGa+5lNEfB
k/6x5UOPB5nIZVMX0csctw/AByrPaeKszZBWYowipIk3CQJgMw+ft332DP5d/dMWgP5wNBiSZd0/
yknepAYG7F6T0JU9xVEAUGKAjo/bkZW2/RgY5Te/XcUQpRGsOVbshrwLL9rY4xzARtDvhHadioC4
78BrSqKTgB07MA7Bae7Hw3NQnJVJ5bCJssNMAT/+eWkvaHP6yW+8nRsobs6RiS3WJcQILzsh46lB
sU3x+8Z/sYm7miGlWsgRIFhBkjj8DDJShlq4q9YefuczcZYm1NlysRYGoYmcdngudNNLz2B3//vO
/2KnJc7ynAZQLMsJX/QCpi6WKoVgS4atX7rFdSwKEtIpchmaVg0vMWM3CfF7sOCuaCjoxnVQJZaQ
UoADNzL+UIFy4TUVuetYlALqxWow0U7LoG+b7sLA8BOvcVczBMh8FKoUn3MGjhdUNsC6N754LX7u
qoa6aNGWWsRy/RoAMmTu9o55fUruSoaSwOA2xxGqMHN0IFA0Km/i/W+fWchd0ZAGCpekDP0OU/VQ
DX90Efvo17JzaKqELEdzucOB8VtwA0aY5qufIp67miEiQC+iyFOcehoA6/kGTvWrX7edZYk9liSc
M7ScJl8by/9eD/7Vr2nn0FyojoD9QtMo80ozIMABwvKzKAMD1c0NCQbEl4kusTh/wSvUeaytl20/
2hY/RhLzsiTSjCE2wqUj0PYoAN77w0vAwl3NkEyBB0pmjEoF4Dco5E/dnHht4NxVDE1hbatwp9Hp
SA5oyyf7PG6T17Mt6gl/HBMipWWCYbzrCUDevmcZKISt12nPXclQJGbVTUAZnUCEtc+NYvpV7IDK
eTbvLM1gUXQqe4xL0zLwEMOHNvVLxHNXM2SXam4ptA/YT3ZDswBIgzuxQjbodz64uqERUMpZRyQ6
7cf6GI2ySKXw22ddvyJqI/AqmcWT3ByYzBzym2T7m9fSd2VDRwxaOkB5APSF8nEhCbkDyi/xm4qu
bmgZKEnJho7PCX+cAvER5uMnv347d01g0kJiZwibl0kBzTdVw3zT8K15r/zo50EQSDI/rqI42as4
KSH94uPypsNW4gW69ZwrrnjoSCCdbgFPgjROnAZWPZarn20bd6VDMH4NumjA23A/LOFtMpckp1G7
v7M+fx7X4rT5cVSmIAGFFPDKUxzKCKCynv1dga0ItNYkpeeXdYJbOVsYOoEJgnr6VYDotWZLAPyc
37RxDlEi9wN3TaggiB6iBxPAkxgFM37lntyVERkByOs6Y3iQPrvbFfuaDm3n13NXRwQUWlPXI15A
h9iCSajEjW3M8s595Rez3VUSEbx/tqlGcLuPSbHIssnBVF/8dkbXxCgGTkOANIgKB9Ak+6wZa9RT
zdXqtzu6SqJ2HJd2CAcgH+b6TKr243H4lSKBJvXjdAd/NljhpoOnxBKIxKpuATHf/fxVcUP+sXHV
6opi04UgJ92nXOhjLEYBeKnXRP+PkGgj2wJcLw5qXuWpTZ9I4vdgDm3zjx2nA9LDSlGkyxJdZZiY
f62T51Rxlmc7rEpVK+QhbZMOoD826qSrwO8BFPHyjx3fq2RIN6gtgXZbZcZIfRdMs5/hBXfFRJ1W
fK8oSU4djKYfo666wBsr67f6XT0RDceZxRtF6+FkM1Ivj2awL15TxfUvOjowvuGknEAlt2+3/ADw
vd5q6xcDuHqiIZasYe0lRLffwib9AyjQL379dlbnsAHdDbI99vK9/FMnckTqTPqZUfHYWZ24e7bD
YTRyZtUBoSyvd3sfJFv6ya/vzkGa9kGrLN6HUN4IMQuZ4mu4AvV+q8jVEvUJ+G5dOVyeENgVDEtP
87sVoL84KFwToLIXncarGS6hc1w+HO30VbBS+d2KXCXRhOBC0RmxKJuH4ETM/B3E68NL/cD/oyBa
xmoqrUKSBYjTU5MMAG9OqZ+zC3dFRGrYlE0FWu+AEFYNGNKr8SzP5v/REE1g6+IfpJ4OOmUNZV+Y
XLzUMlBR/rgnGjOrNJlxoesncqeG8E9RKc8Rd9YnBRIIlHKkQmhZfrg0ncTr2Wv5RM7qTKu0IyC4
I0W5pYXomwdggL2yn9yVD2nWJUG8ClzNy2XKN4RCqSaD3zbugszM2M7DMaDOplPNh7IbHtb37nGX
Qf2vHoS77j9VNaZglh+IzGtGTsDTxV/nMUA255Br+uo36u75aUoSBLhinSB5uAEVXGU18qBebbsK
ooCsba9aiS8q1fSs1UGvIIfqit+3fskH/WR0XAVR1w4xKztcznW5Nfddb8vX2C4QWKLQItBZqkN+
rzGo37ceRFu/bdhVFk1tuTTDUuFqPbb3xyUHU8Ll7J3GL9mzn/1Gzrq1CQOjrcaxiuJh8trauA1P
TSosakI3+LKdhnWLg6yzx2jysuQRDA9ZMPpNBFd8ZPY2HYE4Z3ALrngOyOrbMMXsnW8V/eI3u/z5
v15jSY2S4gXg+FMfJp+NnVROaeln/cxd+RGbrY7SqmSnbVxVdnCQfHU6c7/l7QqQ8LAe1PuOSRw3
5Cnqj/A62YfIb2NypUdwZ97KdELXh93eLD30niX1O3hd3dG2dVEX0Oby4oMEE6br+gy9sH7H0OEX
i8+VHiXA8KZ9M4rThsKG7lQLKj4RZfDku0w1kJw4MslwBuJ8x7vH3Arrd7S5uiQymg2sSKRw0jmK
AQuJgvS+pB0Q77/fVH4xUf+jTcJ7JEAeWAUJSOlZ19M1C6jy2w9dadKRjhPhpeYn1rfh6xLNzVO9
2Kbxm6muOInVpFJBjcnEwf4eK3FkY089n8pcbVLYTyEQ7xgYva5NsUt221fSM5vgOiUlSZBqsaNx
mjbDmQTtn9Ox++mGuKtOwh0rsEtw2dikKK909zYy0/mFQ64maYGspJc7joMyHZ+Natsnqgj10uBx
1yxpvGzudaWBMSULYs9E/O9Sh/P7ef6L0MJVJG2G7lqRFPo+OcxfASJqSIbAfGDF1Ov94+9/yC8W
kytLGlUvFQkwOirY3hBATxntqN8F19UlkRFlRPuCbZkkVuVtDWFyp2PP2e4aMyWkTc02YvNMYlZl
Bg6SZxu2zTuD/6txuXyUf52GG2vrZALCCpHL+jUs1T1c0v32L9cqCI5SLBCwTzgtG83hvvxoqsjv
0u8KZTjFm7NhGJPjIEgO11UIK6LRr0SJu1KZKRoNNxq5LX2wNRO4mdPdi9ZLuauVMQchLWmglQmm
8RV+hk+GB/U7MdsvvqUrlWlBi7fD3F7SwypALag41eX8XsLiH0HZTyJC113nqKepqZcI6ofWivZ6
rsjKsyCVQXTV6lF/6EjZ7plJsYPmQtb8UwAF6VLQGE4I2dAqORczRHCX/x8EpfPal+F7HgaU/rNZ
/KR3rgyuSsVBqgVPHqhBEuV9NSbjlNWiCYNsnuaKZ7Vtk5e6mpXMaWJic90Ztpn+KlymeTmyfj/g
hgthVLNT/NmGqo4movKmnvn+fa87nmZQT6uiqtL5ZjFTuJ9lHKip6PcOauQdiPsZNusz7OLiNejg
sTPXPCuTvn0zR5OIU7rWW1s0x1KqPJy78mu87H1X1EqtnzbSq+oB8kM+Z6UY5JDv+zK/rPty8O+h
aksJA6xG2dvOtOvTDqxf9NhIJZJ7mHEd1f0RA8pwp4JOVsDYHrZ7w+sjX+/2tTGmzVYaT+WRCWv7
DSB0AiAg36YWtpEAQIntDLT2oaCPNRQCQqbL6RqYVlVfmRUJsM/jHu7p1b4LHeZ2tGX1CRzH4UNr
cPF7OkSsdaZY0tW3KYka8tg1lrI87ZHNvg+MbNcPsR26jWUStjgxNjBqUiRFNWitba6VZsv9bNOt
/t9KQ9rfVLtKZooissTWzwEDZedehscM1yU6E26e52iuejzbUsi0s3BeF/psZ9KNN4joK5G1mxEj
iD96P86gywK6XcS21OMpkpWJ/zd1wTrwzDZzqPdiJHwUAo7nalxBPJhblX5b+6Gk30FasMMr41A+
3fc6XrunIOJBemfXIG2fZnEs+ABiUeWcgdq8dHGOcv39uHQSz3htzlHVIF+XZo7NU9XEoonyaABy
q8/aiZrpHiyBRLyp0OLhaR7VUcrrhmCUUSNSV2chj9L0WQKV10s1x3R9mtoWSQjeyaXJ13btxr9S
s5Z2Pk1DB29/ZofxDkpnMTFE17FICMqdt+VjVzZ4V4BJk6avupQsLHpTicKOPWmK4GgpvnocEVD6
usjInBxrc+B5pp0eBx4Oj9VSR7BErNr0SxmJvrpNBLe46Y1lZQ/8QkGjcfcbIpMnor0MTn9lMAq0
YHS1YzGpuP5MDmPGK5a2wS0ykjZAmla25LTbPvpAh5beTGJhQ961pgkzurczPxtWKZGlEXDSmRg0
GJlpFJcmWxaN3LQG3uFLW3frnolKVDRrA7xXqZHYKwFIxhkWcvwLSr/xZtvbw+SdnGpdROVq94yK
tr+y/cr+WG2yx9kY972CULkWawHWcTVf9XHE/qqnJQAJtUk+cpsaAyp0c5RFzKPKXJuhxyvNYo8q
I0ucvrI9HosuTdbtPMLuRD5uVRqcA5AduhvIC8cvw0Cr23qW8s9QUfRKKdgV5npNVnYzpWVtXvoA
CK9cUnjqFIduhzSjfZva52EX6lkb1Mlndi3ph61UQhZjQ4goEi0akNtac2PSo38u+wCXtT0OyqWY
uvFFj0NyvXMQtoqN8dWeg7bb+/Nk6b6eED3HKoPVxvy3rTpGHohURmZQoAzNXdXOeEMzKBBbb7pG
mdyWge6u2VF24wln7j4+QBV804nV/k2PCqPTVk0xBktVYZ8Z2I0ydHrrZIS/jheLYcobvBM9S1Tj
iywke/xhWwaubsFfiqEFqJoxPrNoEx/VQNV8F409SoGk6Vd1nuejDu6NbubxGryZ7a7TwCVnoocr
U75ULFw/hKyBxyEbDn1u7b5tID+T/fjUd2K74ngjua8j2XQFZSgwjiMkNe7TI9Ek35LdoFrSqPFe
J2vSfber7vi5ime+ZakSNswC09Xb85BKvIVU7Gjx7wgVy3gBVIKe6BqXqtjbboEiaEvr48XEcmUF
bIRRWUdme7xEMbYMICbSXn2Z0wlW2SDiLayoO7k+lFD34oFbTJs+rXvI9lzUsILK1Jyo+arWGmzb
LGaLzhgqve8ok+y8tI19S3ewDNfdCns9KCh6b+2+7/bD2nZ9iTcniHyT597szfyAs6iMH8Yp3T/t
aU/rc3Cg8PqqEQE8F3I1MGDRAKlJvlc8GVE/nhJWohywVumtnmHOd9PBnVeprKkG1hfzBBesh2mp
0xpYKEqaO8yo4UGKukZZ+9pWeH0Fque0D5Kuz92FkvbE4sawfFY9/V/E4TyHdF5bwWL+4pvySfR8
kPqOVfA+KWCDScoarhsTLepIkNNkqu9NH0xvSNgfBYpRMNFlmg55wOFlh+tBxJ813qw+J6NZvqWH
3oaMNjNP8zIt45u+Zj08+NftIRrJ/FI3kUhyY2EJ2KuG3Y3LsnRZtJr2DhmbKp9QRpfTXpObaOzS
u80cEylWGD+AuYG/1HzpR9n/L0L97gdlerk1WVT2iSkig3n/AoHYGF1bdpAu2/hI5LnRKm3yZtVL
XAzhnHyhZZogsx5M25FjVUdBZsJ5oG9YVHNZbKkKhvtKHxIWes1hzmos6+gKMqumzzD1xjsdjXBE
JwdtbiQDQDgPxBwNGaz3+LWRzTHlsKKw8lqolD+AIjfMmakDvV3FsqmjW1YvtJ9zu9l9WjNL9pE9
9UryKF87AIuKVOnqWQ99MhT9SOrXKrSjzki5sikfGz1l3QwcWGaTRK2PQZPyOa/HVN2YTrft3cb5
oa8mroLxJQzpMeeQ4+C5j1UIQSqx1+wsRB+Y67ppODI/c9Rm8Pn5q6VL151tHDdjkcYVvVWbaeor
AX7NcDIrqQudiDFn0YJwalSx+byAbrxk04gzINup/qKFTe9qVIRn8ML90KgBINuaNSF2epTQqEJu
VIznEBFHtmExlhnbKQ7phYjmcdOyzWqiVgIW+HI9Kdwh+Ep5xgxlGX6SKWxaPm1z/cfeAxvMtphd
b/UikIXpE7x5swnn2Bw1cPcMNujSnycyt/FtOcu4ypetH+eH6bDlkidjBaBSP8ggObN+QHlphRK/
cM4QxFTrDSUdH3I9tY3KtvDY1LkXyTQ8skXOcz5NLauuzaHgKbzVqeS3E0c8kg1Dv8zf91DHaRYd
Gmi/BUH4WozlKnQxDFVI8poidoD/+kbsZyHLYCwGKsq5MBVAnejQNr4iT9bX+QHz6XsE9ajZZ3G5
/LXOAv40JipJna8Ks+ku4UP6iIzsUV4FMYKrK23GeH9NrdUx5nK4kryrpr39MMiF/dHHfYg1sgcG
EUpaBkMuYEHb4l08NHUxjrB4u2IBXAjOrARo4AYsSJ0WTJCqeqlQ+0Qe2zQ+eIZwoLpuOxqEGIE2
nB5FiEtGIde1TPNep/TzzINNIfdWJ6q7DmZQNrOuRtyap3HdskcNhYLMVT2i7mbZRvW0hBOeQWUE
E4csOSDVu45TqfTdIAV9RW5+4Tn2ze6Kh1Q8NdtOpqJJ+np8OahdX9Bv8pWJEqaIBqYH9Q05wELJ
YFIrlm/HsovwBJo38nRbO6170fB65G8oLk7sdYKvr3huOU2rr3M7gYx61HilzaqtS19jYbYGps4y
IacAUNw634OJdOeqg7tuMdtp3u/gMTXbPKq6cCj0DCe7HEE/ua+rblsQ/Y66u2vhc/UZTimCZKaf
4T059NMGY1Heb3+mYbdRCZHJunbX44IN+nrUU2dOo1WojkNflxR8+SaWEEfi6D3NbAj0E/ZxtX00
M2qM7o5d4q4abrtqb7YtTsPCcjCbinKjhyjoFEZRftBkiK7rNRTYb5ZQwrJ7mvbpmh4JroFrA/rx
G745i+9AEm/t332HI/QqTqJj+FOFKC/KWUKr7cMey50+syWY5Qk2QaUouoa05yTi9A8T0ulRMpz9
RUiHOcZtoZ1Q/8BQVFzoaCiPIu3MPF/349awQkRNF9ykEmq7ZwSibM4B2qztJ9Eeff+g4PaGiGvp
NqQ+5GTPBC0/duWBALNtJdOfmjBu5/umi3n6R6DjyPyxhC1Jnug2reJ6RxXv68Ji1mOe6f7JLDau
ry34PnGBsJqqfIDff3fa5rQLcxQ/kPRvxqAtNFlNjxWyv30O7gOelNNt1OPZIz/0oHusmN4c2dDE
KRS8HJI7fotZn2L8YeATPNWkLIMP4EIhHGjKACsIH7uRiUY5Fb7Tme1kX/F0AvOzjCbTTFCvENnX
aNIJJh3qxjfzpTdzs35LYUJZfptUSY+/0gUzd/wehlio5MJq1BZXVFBQy3zWIZmznZuNncbhgoir
63S9m9Vom0JvOL0yZStcbqt6qv+M2iT5YwPA65KV7yuSABfPsQLwSrRW57nFmbkXLMB/S0AA1Lxu
d2W0Dmb/QEG4lHueLkwtfYG9QHb4qLOAJUqDS5MpwmbE7WWSewhbPrxBpifY/I6qYLXaxxwchJBk
UOJUPXaFDS4hCy7bb4tC0TmS0ChNbHmBsJHA7D3hJcTAmVj0Hv1Bw4ZxRBqGBnkkdV09LXRl1d/Y
ZoeuWFPMpbOcBy5uRLz0oC3E6WbTL6m04fgyS2QIXjrDe52PcdJVuGVUM0DCmmHz49hHy1NMaVWn
EHhN7HjAZ03quwPck49hl/wfzr5st3Idy/JXEvddWSKpsVCZD5LO5HkIh+14ISIcDlGiSImiqIFf
3+tkZ3dlOKtxGwYuLhCwrXMkcdhcew1NeyAzm81tYBmh1YwVpr3oe7M8IgAVia2DdiK6Hxo5ozoF
VhC+u5hFZJeGkBYeQWqafTmi5J4f7WbDuYi9Ut3FZhc+H4QlDG0uT3+B2bOExdLX6/cQIoLHzNUO
cpBgsCOcTR3TVde7aLhMl6V513rjdigshbcYSvheYhQSRBzK/dKFaYu7zOD1b4cbNWT9EZPQvYiw
41nBZpcdaeKzX22Y4riahF0alxuaJXbHZJN21xPeytAW0jig1MU2qb4rfLswvAnn4zukX0P0tvlo
LUK83mqxUzRXNDb0Lsknqi8Z2nUMtQ+2t6LudDyCwNk5Cuthi00PyZc521MDT9VdPlAm31ZSa7eD
r6iNEG8oSI65hQK7HIYRfZUpCCEuWeMuvqU54u3uYiRm9SUDDK1Lj0NyVzV+suLSr01ssb51ghUg
S0Mk3uD8OZ0YDOivN+fqtkCq1JJd2WgbcYYKetbYAqmyyXPc2ewnW4Nweg2JteutSKHE2wPUhaks
7WOOW1h1jCQwsNNEmSCI/h6XMPHVnAXZhHWIEIdHDhc5+Akr08pjmCwKgeku6xNWwruCfCUhkKdi
hdXEoyQpUBlEunCcNNekz07YbyAnjECWOgFZ7xMEm0mWA8+BBUMZBmZsQBXAMgejl3nFMSAZwqgy
vAePzana8MuRaI8kcpJyWuKIlz0swuRpEeZLpsshs81LAlO009TzkZY1VdkTdxnY0mbIxRdTm+RZ
ulTGJQll8x3yL/+YISYCX3LBho6TT5QXs2D5XTLz5lsauo5UwSL1CR+y3bGNBTssrPJe1u1EUSyt
iyodz+whrtcpPKl2A4M6gp8CLwcZI7CknbPY7j3KgHoPM+2hxj7nkD61cCyZF8G49OKxPhN/vw1y
QJlD0YmJfkGWW4tHBXo9WjQEuxTwGvixlg0H0HYj86m7slsc7loXwManweMwu3FsZfYAU9xwKdOA
YtXl2LW0q9A+j3k1OhT3BgMsIIDSgm4s4hUoUulXoWA6DXSkiJt1J/P+hsbp9rRQ6Y51l4Xb5VT3
enyza8ixWahpqi+CzSqoIMOsYflctJDU3K0hY12ZS6NMEaUsCO6Y2cT1xEQWlvU0pCefrQE/Wb3C
/7uXvG6eVI30vDueNRFFjUrmtXRNXd+HKUUCU26duontzBBA0vF+u15xqD4xs5jLjdPIlTg7wWUo
5thIJxzJ5J2OouwHUV3XVDJFZVL0cZM/MqSLXqAVPsDGys0jqsy5Wb8Co9GooAMIXXG0afvpMhjT
BI3Zcdmew35ZTjwYPSu6nLc3w9yrXx1JU6OBQxCsFnzrvLpUMw58l/OY5W3hPHFruckV5/xYdwHM
oWK8s0PWdrMVBWx0Gv6YxvWQXQZt0Fx0g+yWcozkGlxQ7tyAp5lO7wgRlHURu0mkBfHRZg4RTKZe
Xbauc4k6jt82dKFXEc/vnRMgj8LwLlsrLJv+2rJmoFcdmtzvENKn9xkMCF63DIeLCy1Ix48j6cL4
EEbJ5g6IeRmnYjJL8xBDnngfTVyYYuTp9grZYvpC9aIv5MT0LtTzfhPAWmL9tjBMiSKydnlB/yAq
wI5BtYZuPVbOPrypcb68ZcC/kZ1lQRHYzSifvgri15PB3nkPDY0NTipZAZF2CV/uo5z6i9mmcVNs
PO8u6uHwNvilmDYkna1RuFTpYcphLVEmZyRYkLZ+pF0tXkiGwdVkjQZ3KYrdAdmRkOWNoC8O5aQk
XkWLGKKbre7oTVL77TsHyPekYm5vtyGfyDHX5GsebsW2jL/iev7iu44AWJ7q+qKNPTzPMlA6L2Mj
xAkvJigGi5AV8GgWtVWTHRdV4PHHTzzw61wlKJ7H0gVdA64QMLZfzMNgDrOBAYNGkmP+kOPQfNvk
LrsNWKssdp2ttgXBsMU8tVt334bLOu/9wCK5E80G3HUOI/OKFJeQYudmDOi8Cu5JHkwnwsIJ0S58
0W9R7Lf3bJuHEADkFhtsCSr7peGE9jOK5xZ/mphZlhzrLgfuAWgeSKSgj7QGQA2J3eJeDdWKFotm
MDPoxnHiVZ+n7VjQOuYrisNtvXLr2rRlDHz+C1gwbIUTT6BrHErt8g0Q4aD3c2Kyd0wsekwSf6MD
pm7ylshr5sdZFsnA3K1J8voay3X6QyqEkf8J6+L/0Wz6aA0AX+fJDnEDWnw60xO0q1vJWP45H5z0
ozlAFwLaoFKDMYIhHswotzoafI7X+9EeoG6GxsztuXlI2mM7YzkidPlc1E0anh/Xv/RTzRw1vUVo
8G5dz+NnQHJ4413wOS3CR903Yf0mOLbRHbw2SXZsktBfUItO6Od4jx+F32CrtwC8QalcluQh5Fc0
b18+1X//KPrethZQi/BgXUW28HVyFyT0cyPxo+IbzSUIPjTGSl3zH8OiXsmY/Rmx738e5clHybfT
aceZwLXjmj/bzJdt+rkIvuSj4LuxTRe3K7q1ItDfYoU+Vj1/+8zDTj4KvhnWVwZnABiaaSQ5xEvC
0AR9/9y1PxAD2WREjlMhRNmKvns0WHJD1k81sEHc+n3yoHUEQYw5yzPT4AdC4qaK1F30KRIaLIB+
vzhONqtiMQSacL9pqxYH6K9ooZlPMRKSnP1+dRZtABDteRA6wq8IoIqB+c9enP5+cYFVfFGyBxnT
2Ztka0s62E/ZxyQfgyLgFQngPYF4KprWr4AWkaAunj83Uj7QebMJvbIAap4dHzd210gRFYuv3acW
lOSj7Btt0ST3QkBlH6CVs5jglLbicw5MyUfdd7yEYZ6EA4y7GLBZ9C5AXcC5+lPP5aPue65XnnrY
d4F6l3+dDXpSAOg+ee0Ps1OtcOYH0g16yUiPXep2nSaf2nuSj7rvOfGGpxm+NrDc/aLbb7nsv3/u
iXyYmiPsM5P4bKyXMufLhcnt2Fjrq89d/cPUzDYQC2oOe8fW5RaB4WNFEErxJztmiin477yT5KPs
OwaOA8teaGG6xaF2rBlHkOoYrqBdsAF9YcBarRyOKiHrPyO0/uNt/c/6vb/731e3f/8v/PutH4AZ
IJvpwz///qVX+O+/zn/zf3/n97/4++G9v/mu3u3HX/rtb3Ddf35u9X36/ts/ELkLluw9msHbw7tF
CuI/ro9veP7N/98f/uX9H1f5sg3vf/vjrXd6Ol+tbnr9xz9/dPr5tz/omeP6H/96/X/+8HwDf/vj
i/jedN/1z3/7k/fvdvrbH8iR/WvCkoRFOGAlSXhmyi3v55/k6V9ZxGAEBTyMnIM7/viLBrNb4BPD
v0YJjmN5loeEJUDf//iL7XHK+9sfuBihqKpRfLIU/nrQIf6fb/bbu/nvd/UX7dRdj6OPxV//Nj7g
wEDzNA4h2wO2HOfso0wNARcI4clae5xVMF23FNLMQgITL1omlPgT1u15lv/3YPzHhyHqCF8/z7Iw
pvGHEY/jRoNGHDNHJcRUwWzTHIMG489Pvj4uEahJf7Lc/E8fmAH/pvgfo9HHjI2WuJ5lYzMeaR4Q
uBxGTXATUnizAf3TQKkX9icf+DvX+x93mEcgOhCK9xpnH8tskIiEbtcOd+h6tP+8TNLLUGT6zs71
VvZcAGSmbvhZx3L+k4d7Xox+e7gMg4HmeZSHCRCgjypPEN64JqHBI20ZmrwJ+oZdIP7sU/5tvOBT
cGN4mjRN0Pk6rzf/co5QDPinj/EpZp2niyY18VdVB3Q/mkb9mYPk72sXHub5sxLQs2DFB/+Uj/76
fOhj7afFHJelx/q42mKa7aNjvC2E5A+L5n9SbPxPN5ejhXZOEceT/CiXYcsYeF8rA8u3AIw3IcQx
BCh22NL47V8WiH9Ow3+ddmATnsuM395XliYx7DFR8eUIrPxY9zVAb+sEWZIHmS3zNZVd8OraVPtS
isnfGwWcqJh5ynY9aChtOYi6mtospUXeRsHPIM+Db3qbx58jOvMRpDwg3JXBmKfBviF5M5ZKeLfs
YyWBmwYhC0Ux221+FBTc/XIFXOx3ETHksTZ2vaGehn3hTLO9LDNM2YuwZ+iv+56Re2ls6xAXF7DH
cGqiGP2Jjtliqw1Ni14TBfZY02lTpViH5krmEQxopSC2PnboXdSQO1gfFe3i6T0RNUV/G9Da2INz
J7sJ34s2QXRGFmaViQuvKQI+ihzfFe31lmQv9Iz3HoPQpOuepXSSz1RQuQ3FRlMUKJZ5MXdoRnb9
pMvW+lHcGpDiNmSL6XhYnt2CfTAuPHLFl8u5bXIAEBC2C1XNUaJAOJNoX1XMaPOawdN1wvmbzhr7
pAHLpuoW6bpX3XZ1GxTosBi73/QIPIm2Kk2vljCywW3YbuF81bMcOlzGRdpcOEqDLwZkXQawQzlf
zD1Jo70WvbujeJZNhZqznuAeN2UCuhnkAlzEQzt+MzyMHfqhDAQ1jWfSUb9HqgeUlUlutboEkquW
PQtb3wD/Q+THfosHYi/5ItVSEjjzghCxdm1UhaFOhh2JqUlKzlSYl1A/jOFjqFnagoO6Qf0Q5zVl
RTuH0r3QlTRPfW5T97XWng6wQGagr9TDZizIGeAUXQqj4uwaAGQeHaQwuqn0GExBkYP7B8ApEfW4
T+s63H5EQpoOXRQdJM0FLhzdzUEt0HkCY2qretXMoHBJsfr7POt5/LTV4zBXWjTdvJO0luqSAMlK
dxkQ924pbL6k+TciFhpMBVKd5/xKLEg2q4CLD7z0cWTcAQQugZRknsdzIdac1zdWscwVA2cxQlYE
ogayQnQcvcNWkLVDcB7VtC01G5q2q/I6A+IVGgXmAQ1mjyeegE5yL0WfuSucgpfwq46JC/A7NL9x
UwckmgabHx86kuf23A5I0YWoY/00Dk3dlMooNuwdWtsMEqPBPTPp86Qims4CzkpyFOA/RPJ6WK1p
i6HjqT7C8D8QD3Nah75aMT1UCYh1iU6RYuxadAIRpUyN1uybNKRdla1JZ75gtOdPNWxKWIEu3PSE
2IMQ9A/h6QLmM4B9MIg1uMc16FTwLz3ALVP8NJmW6DlLLIg3dkzTDjVh2vZlhDXXF5Dsxfo+AVK3
FLUZLKmmFQ2uItxo5EVB2EDWI5vVkuI+wbGB3dIq0fieVdTtI8dn9AvraLuZrGyHqkVCUgs0VQMn
jSUJ2iMni6TgHccyKFsFA+udjhUIPEzZxd2wbgOaHLeLet8msR5mNQe2BIDS/tChqcHyrNORl/Go
uDlgtru7YayHfg/0YnrTLOE/wjZwWbVm/daVIVU1K9JUN6AEptmEhQ2mh7KSsBe4R6ifRf+Hk+A9
7jm4oo4J/zwIsA0ukjjwrgC1ieoKOVfNxQbHYfQRsCCNMKxrvd1PMgCOrVZBS45FSZZdpN0dJKij
Aqeyhus0A391LjoBqB/twxgAb2c5O+UZa/hZnSh1uQYKI6KBpHwtIuxNDJxag0RUBATxp9BN6+Mw
Ck4PvBdjt3ez0MGNbsDYRPMiH29FPmWoaZo8l2gVrPlSDjptnpkDo6bsaUPeEleP32c/oskd9ls6
7rmNzKNDyRQVcyrQpfdgT+gK+QH5cF3bSexWqiSYSYFgokznzUaFyaA2buIudAfhwbOq7OaTrUh9
wk7Ao3AfPUjrBryTNPpukGMuMRw0FSWz4dIW7dAMrgCiDX6XpiS6Humi53Kmnb/SPtFp4SGzfWqC
Vr2je9D96MHW2WsAAK95sg4H7H3qJUaE9AuxOfqINl9bXqRdk53f2YJNS9k2Xk+sT7qonIBNpJie
BG+bIO1mP7eczUczLcGvNbTZLWpvJNM06dq8xr3KXjs2jl8mMmdgO/amHcseQjEofjgMmw+02aa3
RQVclLVK6qG0qmnvQWXjLR5lz0yhqGnfKdGA1YesdnhyvR2+okEXh0UmsvjR22X4toX1jjVTX7lh
ynYg3ddnThgbf3QNk1cZifcyJwSs7d6CTokeNjijRn4BvQMsmmUtSadB+lv3dEJTiyuBSICJMvCO
TfAcjnnyPPn4CpkV7jqA9DAFlxBU0snGqpizdq0cBS2iHLXXrljRyriagmHZjYFTD0YG/hKJdNeI
7nCVsrS/JhGgsCIfqb9rTDId4w4ktZSjSTjwNt3nccCeKVJHFyYeBvAm71S25dmOweXyl9loeztx
oi5CpNPEJWx2RJHBZKNyPlcVS1lfqlA+YVCQukiYyr4wdNQQshffI7TKXURkBm3HBvqy7ZNL3EJ9
wdDOwYrr09fAD/F1HylcE3qB6CJIJwGHnV6AODB2bnyHfyp9CwIZvVNHCd+n25xhP1ufmyX9Bf+g
+SLKPbuzuguPKp11BVaseY83gQ7TYtstB9401qqk6ZjVxeDg3BfrxJ0pVQQd4WAizwMfwhs4iAgw
+ePpIgBvuS6axWc1iEEkOHZ5aneegcpdNHG4fWHTjEgLgZn43nSgGBxAikzuUzyXmz6mgLVX8Ybs
ONAGmqieLhW4K9cDhQ3H3TggZDwC+XNPu8yjUDKgGxRdt7EbM6Iax35Un2UOst7xhnB9XLIza8E4
Bdt4oAw9L0ZDQYdvwVgClzmE+0EBnuYQHqal7VB+DPGAGZyJUizC0d3itb8fYG4fIUdkUWTfQRZB
cEyDyLcc3QaLpIlQmLzIHs4VBWdASUDWTG/jsZGqRIkVvww0y9FM0/18FenVvYDgarNXFEHg/PX9
oh+lkuSHmoZ+PFq5LsseoZDrcCNI3ZeZnMf5HmyZICuVhx/ObWrS0R98JPPmFESzm4GmMxL9FAE6
5KdtYOsLiL6qf+m33F2shhBbaqStgaMkQ9EXPp/8Wg4z4oAKjgp7P7R0eozyOC3qoG1AdGBUpgeJ
zrsuwNtqXkB0QgNa0tgyBDYF+QoqPm6qpGujXsH0GGGhdaYDqNnAMMH01PxSUz1ft+BpXaDWGR6Y
Q+r0QxDn2NwbhJr9WmGUA+0ASNN6B05HlJa6b9VdaLf8hYIJVFfAZobnM38eXKZEnEnKkXsaY5zF
SwoCGTQOMGgJShBuFGrvZRq7IgH7qgZZyAtdRt2YYKrztnmLQM24NxYhtbk8by5bPzV7ND3VJbcU
9G2c8UrNucT0V2b+KqN2e7NLhlzRvku7qzBw/NYPVGIFhHJ8LEk28PVSZfzMaHYNb78nORSvVROP
oE/lG2lvEfMZfEnGrV5LFLVYE8HIM/q240pOBzTL6hfMWFS7o5rc8wpfvEp0VH43PMAhwUHCc9dz
gnUl9I+xSHvUsY1jVyafiQVH2eQPfbbavJDIWXjaMvCUi0nPei955C6nZMxLEk2DhYXXshy3niyH
hon1pHSu7j1O7ZjSSX2hpnitwkAPJcJx+WUi22fIhHCAou321UBrXGD1lFeuQaHZBxQaByjC52IR
ij6hUd8VW4LqAtRiSBOIQ4EN7x1Qd+mSfB1Vfq+wne3zhaKXmo7m16rHBM8B55+jIyh59TqYAmFa
07MSg3hiICjrXJuTH3tQcPglQ77GbabgIM8bZA+mCuu4lpCzQe+Dw2EFpvNlzUn0C8rUE2kS1LNg
hYJyt286PxdB1oJ5Qm7BicGyk2NLTXX9LHVXl5CGEZiEgkgoeLjPN1PEok9vgsnuORgYURFtbVWD
QOzX1B0Sqr6iUocNckAOdcjEHoRpW9YZ34dteOcdFqC4hgoHrr3td5NDsUNSdRnL6AukRuJJzB7d
7AEt7SAi3aHOUf2j6DKnhmZ3G2heUwGKCZLTswBE4EjnX90M4Qvco4KC++FWjPIS+4SFSMiuR0MT
XdQo76/1Of2W6ngr3JkE3uHhlPW8Lg9g6EPSYcQRjIX4FIzxcgicfDQouwqlxUU2CrwX14Imsiz0
GMEyuRiY+Qpa3j5r8bdITbPFko56D3XvWsDF7tEKTOzWocqDTpD41zw1NyQyOLp1S/2Gy2870tn+
rPQGB2Ic3s/yg9Vyd+etzaeSpPJqTPO9YhMpDe1XFIc2v5AgXO7RC+PF2osfiUebOo1NDNL31ux1
t3BQxrJmx+B8U4WDvQ/18lg3wbgHof16y8h0PYHr9QiX6hW8wrwPTtFA+Q7+geGXDqgGq1qwQVuM
434B4O7YCZwzl1TbGIgJSo4G1WgfRsNBNNPy3ChvBD7QimdIVTqsMB0kMzxnN3KZui9Mp3O1oCxq
cD3/IyPyPYwUAdRgkb+nM4KZg7IftOCkyDjfg8mIw6LNzDeXx/J6xbG68s1s947JXWt4vO+mXLal
DLYK/hnSLy9Yo1wRNWu+ixo67KZ0wyEO+DUyycwtDCOhlEzC7DrtAgUfAwp2LxCGnQmW4J1hc4Dq
exlufKp+Yapd9Wp7aFk/lajprolGGQtV0JSkJ4CDjzh9fzHg/V3lvXqSrp0Lx4Z5LyfwH8+CNhxB
gAoOwTN4dTvoe9xX5cK+3UF1Mpy6AMwMNrDnFiqUEqvZL5D81qrP8j3OGKD3rFl+C055/0gW2l1A
JAdy1IZ5UrsOKkM9y30CIybYDI8PiaF4BwQ8yIKopf8Jw9nkLnUzKrk6eJ4jwS8RiWW+oKUe7pEc
cmykxcJoxhnKtjrS94hwjMoEB9YiTutHaftHIyT7CtnrEwicICXPhF2kZr2MHTbrhKYZtHQ2u0/B
xnwFYqTftBSnmo/DTWcmLDAEow4+N5d1UD+4rv4GZn9XdaSXBZ84ttzUkW+Eqxwk5zaFjSxbu2/4
jNOoZV3N1oVvNonT/YKiF0oOMqBTEoz2IBu/4ohE5B47cgQICuKNJ9mo+aSJ0z9kGCt2DRrwOu4w
XHkOfIBnadUJSIFY4sleAsCiIFkYspNnFn2D89MtmaS9B+VpkdWQgODDs0x9i+Gde706Ex9lDUae
m1t1jbo/K6epe3Qgt+IlQOP4gzRhckPyKcFDbfWXDrLPpIS5Z3fg9Rkk3lDw3w6L1ROqplYJnCoo
7mlNoWUAJk/2db7Y45Sw9S2FEhZFdY03rdPkQtNxPKIp2kMoFXpQntrJXmzdHG4IMmmX59mMkO+i
TovvTDxpsNucUHfSb481QDiopxJ1hdxGasoEnSEPRmtA5sIGqjlsrhaV2BBJUWJ6NgpC3Jymu3Ds
x8rAU3XPfBPeTz3Ie0VSt+oJOFv8qsjkbmrlQ1OGvdh+QWXnK+s39wiIZUFPNdEGO3seuz12NgMy
+GDAj4eDoAHXb6LhfBkNZvpucBp4VeG06XJO0vgewriJYPx6JUsIVMAA6ylvgwruHeIq7WvoAQZo
kF0xbyZ8mH0ueRkBzfUX8Rl2hQ4HaZW7sFXdo9V1tBQuZVDJJ/CZ68vAJwMiMr2NKBbsLJqLMCI5
ALRzKm8BmlEH5gooOMXkOU338QBUvxAOfTnIr1hLCjQC2ivoAsE595GY8mqTE9RT8LrrznNCqdNi
bTTv4zgFES8amvHXOuUtZkiDnNiDjiFCKGy9UJxhV7Byg6QntwN4sKbY+nnRoK7m9oXaUXwzNUE9
idRNMEYpVyvAWRy+apxiqHpo+rnXOAEvElaurAYbYcoAVCGcA9KywoTQqUKywyNbJuBa0SoObf4K
VdcYY7wv63PAE9cdo6nx93bAsMKGm3d9YeN5SgtHYdlxgsK3zQsRgGC/l1kXo7uwoOrfs8bJpErm
sFOlHztUKdaJ/o5Fyr+RIRnmEtqhrDs1yxCF+zAW8tCl68aKNZPt9SY5J5DwivgbdFpLUNYjlFQn
wLgwvGxALDeFNtCvQRe7hGBcZm06I19rZgw/TYcfG/SrELitY1/WeNJp6QeBNYYNXPZFZ4fph2w4
sKgMQtwnvw1JXkWJQ3WzQrJ8fhpxhGXHA8UB0RNrRbEOJMqqRfXQKCEsaTNnvcJ8HyuVLai8DTAa
fInWoyPepbc9AU6606a2qCqBt6IGYcANnwAljvcLcyTAiABijaHbDNs+9RB3cYDoAzBgABBFQph7
NvOYrBjQ4Tqdy4/e7/sJJsNlowzojw78leaYoTfwlGy60Tj8yNYX8DnzL2AXrBoaKsKWU4gF/A08
V9HtunGitwPwgHdMOgjtgnmAKZbvqbiQDvkqFfIVcQeZiqasmpZx+hLwKLro6UyuFPTg2LmR2gVG
uh+yZzOO6aW2ZweD3PbLaUhU/y0H/lfywT4vW2MNGIUpH8sFuAj0/nTYXpMlHo51MqEnNCeRINXI
+w6CNby5oULBDbypnRt34yM6BTdZSDykXcsZktIOEuIdqjZAtHHXN5CMzk1CK5Jk/gdjVFwDD+M/
BwvrKtRw/eoKBMbl0D+RCSeXbd0A71PIGV7jjM0/YHO4NBVZdYZt3HqDl+rPfQUJKjs0sP2cIecU
6kEYJYVBxjHz1yzcz8tKCBiKXfqGChGyxXBK1X2CIgssXWsQYiZ1vjwkYQ+6uYrMnGCpTeb9zNK5
P27o+mFQLgO04Vmdt6hO6yhM7pLzmnXgsu26UjQIoS2MUC0v2bo0bTHnIEKVlvQEGy1sFrKdDYP2
2Y0tVRcJMMIXEPbdg0mioa0iE9PbGBjzXPB6mDFtwhx8+6HzIypVnot83wgHXxAwzpsOh6PJvoE7
GZ563p4/t8PzLaBVxTTkW7qBtg8FNpTdSavJLmczOE2WJ80VtnRUkc4ZGeGAjf2lCKTy7zZOJ1eN
lHQ4HzZJPxyXuSUnTyz9lQ5TBFsCsjj3njqexKdRrPF6wfMmPQZyyX2FUQ+zKN6u7tcImbbbz3pY
BfxRPJavjoXmbhxN+AIk2P3AzIY0INtk/BMSKLTKXDoibGhLNshTcKxqrts1M9AiYgPCsiWJ/gLh
Xv8isI4Q6HPUOqKtEKqfgLP5VsZyAIqAu5KXUo0wqYAbBgolYC8qKWqoECmGgOpv+y5jXUWDAeAG
d+lmCw1zsB9Jusa6Us0Au4wJnfahrCPiH5AniOYO7VbdF8af+TKEhwZqERxKf0nWTl8F/AKeZBYp
CNJCEQM/hC3xl77h2BQbTPPnsW1IX0K2B+PmmgYRdFIzoLwC9Mn6Fd552OdY0AJCMOsQ0cMEhuxt
3NYYecPYWqxkqnNhQUafvUZo3L4Fhum2ypn2S9lrwFEFdvEWvg9QRjkYss2WHVIYTah9DGMAHNKi
+nuHSOdxr31IrhJ0zfghbYfshBti+BQosd9hRWEekYSHAbegv/2Omm4OS7p1DdSAW5Z9B7afXyWA
YnQxaFB5q3iGgLDIEWmsjyhEaoD6Q606MJxzs++yhRxSqCcm6OYDBvMD1Rv0XPowePYrNjxIrqEH
wVtF/+cAnSdOExrW+egkzG4j2CIz2VQJEH1WBRMkf/tGD9YW6dahI8eyoAHLHO5S3ZNfovFljur4
DaNLb+X2v5g7s97GkWxb/yI2OAbJl/MgUaIk2+nZObwQzkwn53kK8tefj9mNe8u0YcH9dICqBgpV
naEggxE79t7rW1rXfC24y9wBceWkGeNy5uNzqvFCqrFsvMimprjLw1SKk1UbhGJ5EObXDayQfpNa
nTaTk3RIOMmwY4W5Y65mNzH2TORVhi78VXVR/W0YuyUwl/o47wUNN2QZkPUrpHhk99VMbJW8BYrt
5CakGjw+o2UPn0gL8iBEH9HBLmnN+BVmXAvuW7N1Ek5W+OebsdHVcTe4Gi2eSas1+r4sqqH1w8Q2
o73dZoaxr4egRm6waFU2jTlwsJaFEaJCblrzO9dDqXhFOg3iKqpjDUGxC4643TWUN6t9ntpKtS00
PBU3uiBDSdCdMMkmq8fsgjbWwUAsyO3omr7H9uegRZm1d+2i/EY5oS73i1Qz2IVUzmpST5xlRw6J
yWadZ7o4cS9GzYa6TCu4LHCGUO1A4L3rWB0/6kivZg+973JnaUNKlLXeEj7FtT5e2ZE1hx4hcaiB
3CTZuoA+9PJmEj0ziEct6HZhLrMH+iftb+hLR7EfIUT2Sz2Y6gRPsy4Ovel0X908HcvLVEfluyv0
UiPcqsoi90KrQRVPShPV+pywkR65ieqBN5uWo3nJ1GgsCkQP5XXgjMXvDkLkeJcLZXb3rY2fy74U
sfJd6BFIGVM3CdXIuS6i5gjdy16wtH5GWWl+1TgIFWJI8NV3FAD4ztuktN0Hm0YBonypEyfEajRf
5ypUrY3jBHbExmGgmM67wCq3g0VK2kM40RPBq415dEwqwUnZaNMG15PuFETu/DPU9Q7xZ5Raj41T
J9W+qPKp2fRJQ2qIy6Ga0RTrFsmmtkZMham+qhxHIeKDpora5JrHa2lboyMxPJZURTejo2k/cpTC
6RamNfmIUjbGM8EnSnUn75ZHHSplu1XlkNzUo0WGMAhdLs4AM0Nq2o4JgDDJ9IANhTrrkRignbeu
RoDoWUj+sTgKBZAdIiL9IslURXrMqLpE1FI7LMYkvUf6T7ElyUcSM1SLIerVJMq1feNqgc/VwIWd
McXizoC/4+zyIGseByUxA6+eW/1XGJF84bY/F2ea3960/9BWwTXIwEXJNHRnTSK1NMUSfVVyW+tH
67tQ++lrWnfyKwIdCpyxmoRnenBeU0npWHF1YfD4uVDrtkkVfNUdQ8GqsRWlO5iB1j9HKuI2atci
VCqPxkfXQTc3yJhny9XHjwuDLE3RZ7lyZt5v+lj4GaYKoV6oXKfgebz+GcbS50axvT+olTY8sMoV
r+qdekcer/gUeG+ZsaGppstQtqU7trb8lH/2AzWGmIguugNYE9FuYE0nt+T+sjPN0W/fpKGRIHDJ
j3Mts9dt+qIuc2XU1O4w6JxRCA2zTVi6EVe2oPKHOI7OsDPfPkHGc1WLZj0CXZrWXk+LbbajkBp3
B0zmCo/Sq/7YxkWzEXVgPp1pBVrg/q8agXiEOsEVj5JOJ309N2SBth3raNFTN7X8eJ5Uf5Rtu69p
6GLE0Q12ZNCKC3uyJtLw1oy6fGhPjV7Z9x//lPeesm46rmbwe4h+Vy8zq2gVoArcH/I8OapW+YIV
yfcAzfG+Uv+LdWMIV7N1g+Yufd2fSt10Du3Q6Q56GCQHGVTWQUEt+inpxb9XJ72TwtSERRvmmq7Y
mERkHbo2klG0T/Gl9Rd2oTVn5vLeY7P/dt5ZNlrINRY4ShICnz7qDvjvGoHfpK7S3kyIMuVFSHqu
9BDAUu39+F2tVyhdmxqn1TI7w7JYq69XqKhU7qCVVH3uNN0f2xIATckpRemumpTgjCTpr2rqn2t0
GY2OU5UtzbYsa603QZKdNo7TSp+qX/5cIObjcLfVZAfqQT266khgZKj6o9621q8qHInmcmEcAnjf
u8KQ1aVO/Hj38RP4K4h686MIU9ls0dpZa6WKo9LvSD5G+uGEFrZFq3ZvDClpfn2ettwkql0VmcO1
CTnDszNq611RB3so0ec+4XfehcEmyFbLjkvVcbXfWvOcoFhsZ9+SbehrcVD+yZNkvFU7IW4+nvS6
y5MXYajoL5fuX1Nj6q9fu5zsYqTHbfYdShzbsu31I5pc/Yxa5L0J8aJdxASaUG1ntbjGjhKNObvS
j4VKOnLAwJvYK3en0J+4H5wjhb833DIY27tt0n65Gi6FLqNl2jD5cxDTqDeFNLKhX3VCu/Y//fiE
sIEyGDSX0vm8fMr/OK6kqxSKjQuvrzsDDS2GSh5Ay+X+41HemY9AiEDilN5jGr/116PkGrE/19HO
B2sx/mlE4hzcUJW/BcZLZxqO31kP6KjYdgx2AdteizaMcaRKZlJfVU113pIh+2bkZbn7eD7vDAJt
1NZVeNG0ia8bcTtsLglh3Nav5+oliQt3N5ld//lXY2smfzgLzmDJLbHVP16NBbqSfkC79WeFLCfa
7ehUZG5zJpB4byq6ZttEKrRo872+HsUhRRTYvTn4NMcl3uykxUkjOfL5BeDQ34A1KFQYhlmFDxnn
d6U00eS3U6nfxlqOzLzVhXKZ0DxwTq+z/OTVNugYjlBVXej0S68deIwCwJMRN9Inmh/II9GEqHp6
MenyFPbTAMGuKcYzR947j5HLC6cOH5GJ1+LKsIjVnTb0nkhormL6ooHT9JPJdPLPr24HXo8mOLyJ
jtYI9TkuczK/1HIHut7r24oKlNgPrVqon+z8Zlsl6a7qmsX65qxc7UBl7pK9cIPRt4Ucfoyq1f3W
uB7+igf7nO/V281Bs6A1oupAlu0SA71egWS4yQSSEfVzxzJ8AyDOdig6EJWA585cR96+JW4ijsOe
alqGpVqrw6J2AzlQEYPfOYoEcBottJkblS8f7w5vJ6SrxFaagRzAJFpefVKxS5dJbYOnDXo18fOy
kBd6LcQ2NfP2638zFJsEW57DFWe1sXYSIGwVWJpvKlXvuXFOkRjKjGcbIDw+Hmr5RF9/VczKXvY7
im2CtM/r10T2oo8Ax2p+6ZL87QdoDp5rZ/pzg2Jd7kDtPhQzzQsBxYozu8fb18YlgK8ZU9vlYrA2
a6CBXiSBHuAEYiTZvTsHIIkGVf/0TkiPJQehu9zbSJat1iFlTxVnrdD2czJBh2K2kVXrzTnJzztz
WTZ0ZEZ/x1mPYkpB60QWMQoAN09P026noiT4dFTE8UevlkkgSIS6llrTX8rrkqrNE4sD+n1HoU3b
IUqmz8pfbMtwiPMoZVusCWeNsqapN2spy6rgi9zEAw+TeqY0bPQocN4+XoBvnxwHB4kLXcBM4lhc
b7FjOdiFOVlL7Tf0GjMu9moPoOLzo9hsnssGAfd//UVRfq8sV2ss31xKk+HU0dkBkPfMx/TeXBDw
IMTSl5Vmr7ZXZMe027md5fdaMu64t/wOouScH8XbfYiMi4rQztSwKXfWeHQFWCQU7MLy6VrtrkOj
cC4Nt+y5iWTwlD792PC0XYR7bHt8oquXg7S/oiJjm766tIFuBZFL7DWGMXx6YZsWFgOsaY3UAKf8
610oHgKsJLLR9CHgTPi2gHAsaTQ983reRhAEdvSYkMmxKdeJ1TlhANclHVIxm8mxLloTlH89ROqW
gl4Bc1uqZ8Z7ZzlYbKq6KpZwkpvb61kZTQN/zlZNX+GURKXjzAeq+OfMLN7OyiIXh0iN9BQxz/oS
w7bG+YeG2U+booyPYxmgD6IDB2tY2u2nYUfraZeeuTktP/31sUG6zTKXzmj2CGKK11PL9X5wqMBb
vi5hk96l7dyTyO97Oz8guE3IY8NdLH3oDWjaHJLq5k0+l0N7Zn0ub2z9MwjQdBNZ5yJHXL3RHkIp
LTuV5eeiaU/0a2nXllIGe3hE8tbUBnldG/Xnzy0SEahO+MhdYvh1UFincI/aNLP8BBni1qIffasV
Y7/7+NPTl5P39dwcYbAlkp0jQ2esTdDmolWSOlZbP25GGjcb26qAXKdykfgUTvDFacvU2SqxGZge
BI5y9mlySH/BJla0IwRYemhEUenV1oqsofFKtawnr+pwhDhOueyeui6G2Dynpgh3lrGIZtxwhJHY
2AmCjcGaxXDUSMCec0V++85QBHJ48Rf5VG7Cr5dO2rW1lQxmhyCwbTy0BUCviailPQEScydn24dT
fEY0//YbYUzLIE+uLoLVtTHbFMtaVCg5fTdP5jtieWVbqJP7rOXO8NtpeuPMveGd8QgSeW3kScjI
vRkPz4FIn5TW77nzez3ysP1QBspuUi3r5NBDef/xYnl7JnAQMEMmR2aOAunrZxpLM08zKMU+NMj8
SMf4tMnoT6avEgfqj4d6OzVkxpw/hPa2hhR3dSQQ0iMTVTKWZd10f7IiBHbaFXhcEx95cSg+xwvh
ps+NiPIGImNHEyb5jNdT6+2BInAAXj4uVXFC8yJ8YS1Q9o+n9Xavdg2dnBMxsKtS1FhNC3vebI7j
sfEtmOBfJaKabQoe/cy2+WYUoXN90DRCEY5ulv/ryWTAq1Odxm1fbcvwwiQ/cHAbTRw/nsub1cAo
hLykGQQaaSokr0dBkbMUf9vBp4qaHRDJRQfXiemkyQbhfzzUexOiXME+wOVVoH94PVQ2hw0ABn3w
ZWDpjwCu1KNS56X3+VGESdxrus4Sy6/XQEubLCrPwQ9UerycfjCfZJ03n7MlZqnx3CjvkNzUuCmw
N72eDB0tvV0pTu/TBgRBKozRhcig+GSy/u8oXL3JVC2QAG21BmB59rIYssEXYUmuNqgHD+MI8dn1
vMyFS4LJOLpprncENJZWIky3p2m+DO9p1w83MJGTn59/MSxji7CNl8MO9PqJTSaE5on+cZLBUU3T
VtPq12EMpv/TwywnvLVEOPjVrB3HglkhqgP+7U91KMtTUYDSuwxjO/+cb+DfFQAlgj2AGykZpnUl
tcSnRaMzccEEOuGVQgPPPpG2PBPtvrlzk8Wn7EZ2jhZTdoL196kiFHLysoflbWjJPjTg++0iLASK
KxmW+k0WqoN9NbYD3F49tarw8x/tctsnz4QcxDLX1uTFgBppREbu96BfwF6iTixbeS6b+jed/SqA
WYoVqhAaJ9Lfc/f14kBDLSVGD0AKgbmedLxVnlJ8CPv9HDXRbaRLipuWE30roUeA8QzcnZXG7pln
vTzL1Y8gd48zCvkzg+h+9U0PQ0p+RsSjbwVz+SVq23JP41xw1CVCJJob6vHGRvQybj9ese9swUtK
ipiU/A2H5OrDYN4BX6Y7+PC1w0ssKypPtQblqkO69F8MxXNGTspLpRdkdcuwctdBVKSCGraoX9Hp
Mra/JnSsl20eZudi3/ceJ1lKl/fJynHM1eMsprSixKQNfu06yWHmIL4ssMCoNnqnVXvIfrzoVs1+
f/w03zllWEakwpY0kcb5+XolOfR1UqEfBtKWgNqSoB/BbLfy8xvzcql2NS7WKpmp1YO001AaVhOO
fpdCjx8qtb2IEEmfeV3Lm18vSD4HjhgixGXbfD0XvoU+xomH7V/W04FIwUnQaTV6uTErusQ9WJXx
n88/Prp3VBISkEb46l8PKY0J1qU1D75aB+kjFUtcUUldfvtvRiHKZgDu1msITUe5Ad4Bh/SE1vjo
zmbthVl2zqXwvaVAsen/jbLsrf8on8R5UxgIwwa/CkBTloQ5237UXe+zczFUQEbWsnVRdFgvBUlL
Ej2Yce9TbS13c2XQzar1+plR3m4SFFFZCgQbFkrgdb0p43TQm9oY/MYN9/TtOt5UQDJIQzCsn54P
I5EbJzNFQL3ueMB6uavVVPJu8F9GUtt3R5W+iDOpvLfnmoGlBUcnZ6jKt7raHLIGMyY7SEG9yFmY
tHg2ZK8RxNaoleO++OYE6k2QDwECjawc/4spUmpY3hfXEg6d1wvDyXNTC3AL8u0W9XSIy+emn8Zq
9/GDfFuMp6D6z2FWG3sy6RQHAefik2KZFCKTCVEZ2Z0e6zPc6XDPxsasoU+yyzfRPEcoaGgsnqFn
fP/4l7z9ELgWcf1mw6I1iejo9XzjJmTxYjDopwE0d3Tn5q2rlOLx41He7veMguyMexHBJMWP16M4
lXQbNZ16n3zOmH7RSwXCwVQ743dOF3mRTMrg7KCx2/WZc/ud6VH9F6a+XDaXNfV64LYpQH8bfecP
Y1hfiy5QPMNI7TMrdnlIrzdj+oep7zE7epLYj1+PMkZJkKtlu0RCsvSTCF1OJvPCp7+1ObNy3huK
igY9emTOKCCthuqy2RyHlH0fghV6BaXLSRDT+98MmvPZbAd5I+qVdBvxCOnPW32HgdsMPTm3we+i
8ApbBhC+UnspCTVBj+ln5vXOiyJ5T68BoY5Jl9Py7/+xIY+0TJK60Xtf4mWzz4IKPVTdR+3Txwvx
nb2FeiWR1HLPIE28+u4QcyWwSLmbTbMOCSCJ2h0dtMIzB8X8iu8u18LKhizfF/GZmuk7E7RAUDpk
jEmuUKZ9PUEy7aJwkRT4wDqq3YDv1ncjwebgzP71zvrgTkjzJo+RUtv6KpVlM31wkNx8NP5TfNQV
Oqp3Osrr2ivR9fz4+HEuj2u18Kn10ZfG1vH32349KStvXOz8uLi1oZFv22Zu4Gza9YRDyN9OeTnE
gX1mhm/HJAm+1OHYs6gHr3vhCr1NFJeCpj80tIuS7Gn8QHF+40wxnkxshM4EWm/fG/EwDRBw3DQa
yBbq4D8XZpRVTlPX5BkjqyJbNdvlqSR35X38IN+55VjcoymV4WHGvNa+rHGiyEa1ueW4TupDO3tW
ZZNsgRy8hKHYmWP803QH5Ihc+RYp+qevcsvoZFKXlUMPzmqSWNGEIzEK+zMayD+Nq7eXUJimrx9P
8r1HSTFah9XI0zTW3TfAnJBcDHwCCQVbfI8SuWtNOt4/P4pYahjEQyS916Xoou3KFjcX5qIY4QVQ
CfeQjefwqW8/Mz5m4iAwe2QwKZu8XhVj48ZJV+SNT8dAtK2T0vqNxdpiwmomtx/P5531zlDcWogf
eT3rdFLcqZllJ33jF3MTtxhjyPzBdirVOFj6YN/ldVM9fzziu5Nz2ScJWQ0yz6vVELeATykJN35Y
2cm9G0PrQFzQT5WHCKLtziz9d0Zj+6Cu5ZDFJzu7Gk1DwjtjfNX6jWk1O6lOjSeSclrMEZJPn9NU
bYnqKN/yFwHP67dWAaxwgM81ftL1Jt16WvJIT6g8dkFYn5nV24iHZjZOaJvqKt/Vuobb101QKJLU
/UAJpdo2OSzVGy3V+3iP4qhOrgupq79HNcjmM83Y72wlpAUpgi7eBqwbc/VA61pL6hA/Kl+zq+ZG
Vev+ckw8S3mKhzTcIoISHqymalu3g4cOOfz0/ZfhHR4wQy+B5XIE/+Mk1yNNb7IZ6hU40Wg3tYHq
x1Fy5uB5u2iWQeBFkwanCrTuOO+ozUet6EFv4Ay66RDU7PrERVNdn6uLvt20GIm8CORX/heW7Ovp
aM6IRF3MQLzAZe3Dllx7Deb3zKH23nwIHLnD8a2TMlyW0z8eGrJKI08rwp9J1xYh5SJTTFp36yZD
ciase2dCdABTCyFt7HDBXv79P4ZqDKXVa5vzk8aq9Ecc99ZxGLN893cP+Q9e+ObfQcCKY7z6x/+5
in81ZVv+6dbQ4lec4+vqpbjvmpeX7uq5Wv+X/yfxxiyBD/DGz0mMFWH3vGIi83/6N+DYtv6lsfmQ
sl+WLhdc1sK/AccCwDHhIbmaJQKglY9X8x/Csan9i6YTlSZJkoCc0AvL/D+EY0P8i7sHiWC+Bu5W
/ImfIRwvy/n/R3SEU0vFh0ZMavKUmAh9Xq8O04qdrJoN1zcdCcUvGKrHrm3HrwGZwysbO4LLLqm1
WzpFziXN6Wx5/RUwOBleQn9BTZyA8s3lBsKxir5cYt0+2ulBi9vqkTnbPeakaOwxhZ6LXUAjweSJ
QHTDHn/di0kUkBjmKfvVLoYRZa8at1h7j74jXfvJjebwXnWdFtVZMRrUvK3IQdcWh7dR6eqHUTeG
W9Bi+LL2ltVoXtSZEeBRbGluNGiRP4OAvTPJ6E/eQny/rJwZ6xpoCbiNtBuQcs1PAd7hIEEm7okf
nWdJTmzeKN2IoGuocelrhGXBcZP5mJywQ+ISBfoRNT+y92FBzUWtGd8vJkAXEt/eP0QvGQ5cYa41
/jSGTem1ep/fml2JfBH+2WU1BuGVpjR0/XYDpB+IH9W1kUg03llf1b/cca7u05K8lNdrdfSrROj9
rU7CYmej0/GcFu/KrdmFFpxzy8RfDUfqQfMqNvRHZRzab2Y2QhJMs3mhQ7EL4W4Z4IIC6QiPoBH6
5BOUc7h4iMQRAdtjurOn3LnC/LI42m2Q7AY21EMIt8kzHLBDVTMpB1yakxtMc0v6HsN4n6tq8get
qrLDFI8mhCBpjI0Z6j16bVu/QvOneKQh5ZXmBtVDZsfKfpzV5pAGaYqQb/GoaoFZ1eVgJJtxlN87
C4oIUM0h/y1TmX2bg1C7mNTevBqGEAemxKif8ILCq9Qawkd0V4i84jkksKHVdSO1BOUtWfEU+8Oq
/k2kal3jxdt5rJ8BPEdYxQg2y9DLFPKTm0RtTgpdNF+qnvaUKQuk5/R6t8eUpn3uHNeDgffFVZud
ZpoztuhjeUDX0R6J8erbrtKN60Krpbf4KFtZFf5mv1BOmV1iMzlr4T4q1O6iUHJzD8hCOSZYZj9x
tcQEpDQ6v4w1nNEyNf+Rmp1929rT9CePDRANZjrF9xVos3mLf1SPsN3svEqbhssZSnV/Kkp1+m6n
3YwJMXKBTQxcCAKI1c07wwjyfV6E1RHiyRGowS+UoQEc16r0+DB+1mwiG5HjWmEYAEfMATm2pkw3
llCcF8PpriIYkJ3mljtrkPvaokvBakm5hAMSm5lHFmCgeYP4Ml3snqyLWmK/HYrGj6Lg1IXaXYXH
HryImbZ/89jLgH6jCr9Ot833RY6HH9pLN9WhU0718HXUNdT4+q8mS3TPUMMXRbvHpgKuEXpJMFcb
JKe3Moufym56aERzCmLjAcrcPTCdOz2qD0kPqtHAsy4ZfdHHVwZUtiCQMG4TegLyjo8pLYCRhs1D
UTTPSjI+NTYsN3AANLECfE9DjbYkPLktVJ/Dz8gwH6JU/zFFU3clYKBcA5cOtrHVGTetnvyeojCm
dCrll6pTLtNJnAasgLVWO5hjRMHzhdamZJOZyqkicQi5O1zEns1WZO2Diu8oG9TWCAoWYQ9/yqyc
yy7OIFUnzYM5ZZela24MVe6iEVHhbB3UGqxQjDtwa0YxppKdsYMQ8isTItnie9xdUZCIjlmZpwew
Eg9mGlinRgK8ACRR/zLwsvESlON7qVlemk4ghMpvYFOcF8U1lINorFMyjg/jYhxF8zcMJ2uAM5aF
X3UJva8d8H/VdRgN0WnI542ZfB3LrvOF1u9KIBjblP0TJBukkx/WUMDCNcJtmCYvmOLewSXCg8xl
t+/El2nMGuR8IRjc/JEGsofI+RLF0QOWeRC20uJ3AMsBNieMFaBeVxQPNmaH9WfSj3d2DiFN5IiQ
+61Wm84Wu9hTBmiXTuUfc6le4+10RYQM0mO4BN6lXA1iHHZTXOFPqHmycQ64IFd7VdoR0qj2DiSi
l6g2tJuSrJGIdiU4OKwIZxCL8VXdWDur1LYcoORAXInlYj1/0dmpxqS81WfIykoJuU8nBWmL+FsY
i296BWTD5V3FDaAsRG+xW9xCObpOG+1W6+mZxeP61IiObnTFvUyUNtqiBofQUIFdDWVMBiu+Tgzl
mo/6nkZRVGb8aaEQoFrdo4ZHHshxG8asLLbtrCNRH6zrwQHBF1fV9TgMl5XSf6/G4kvgWFuuQc+d
gVn0REcX6mvbn1TsTZ1W2dTIWbhtX2mTDQ64EXdh31+QpftSzHRaJcqTZRSX2qgs/rTzJsqH25TD
Qmhl5qn2tMOSFzvX0jiOIQCEbnZhKABEsTOQNR1uy/LQWY9wVKAFKTY4CWx2d1ZTS7TYbnDotOZS
5taVrETim9UL31fk0VdhbGdD2hdB1xdbK0xwfmODv8RsqN4mk6qh6pAPUTWaXqq2E3xCXS1uirKT
D7MjlFMhzLsMOT44blOFjchoc2JMnptnIYt+ZPUoucv6VjkGbRZr2DmHZFZhTJU46UoCjVOsFhMp
gEjbtP2064znCumAN5kISywXvozrAg2o4yC9iB3lyg4nhYWTwgWIE0zf0jq8V2L2GG71cn4e7P4u
KPMnrRPXs5EbT9LOpHM5Bc6jQ30KYhFUF3tDqzW9XzypzNrRVr2nDudu8kReOcZlVz85VRpvBpPX
1CrxTa4u3zQd+eX0xQwzb8S3z1bsR6wRgSHT+OeayXc9J5EWBFEK/54igC2L/LrLIDaORvvDFs3N
LINoU6B7nxpxCmdOpFk72Fr35NQBhMkwee4bzNw73dl3dCvXWlRsbDtdiAaYdTbWwMZZmb+Hwn4E
/oZK3wKN01bZTzvH9LJT4GLmSb1tO3mclSZkQeH9GYaAyEL9WCniUNTxTZtW91ESPWZtfBEo5nay
I5wNINDZVvalaO57tT1kMvFkDp4Ogk4WFQ9TDWAZ43jIz4S04FpPqRXVnGP1KSHVAsPNIrytvruw
0oagPOqNugfkF/Fs1G8A0L00LqFYd3+SoLpyu/rUmLnvYhgsk/iuUhSm5ey0xLKgoXV3RokfbTTW
5jaq4h8AAdpNaSKcE4p9Cu3pQoO32+YLSrFj5U9KHvilqh7qKBDbZta2lRp5s8SOMo89mHvWVtrF
ZSuDxsP1ft5WLNSNOR5jGdW7OqkvE6eHlcUOJmoXsimIiE2tNDdAG342asfbMouYHE7Te7SAgiuY
MH0Gjh02tGfqIxmAShV7p68uUgWb+V7oTwhwYST38V0ydIMXc/c9qNB5WPEADeCdbvRxOAwqtvBq
XJt7E/kK1p1qt8UbIPQpDTxKC4ShyJp934M6tvqdRh3fB1oP6FbXgEs5obFRW00/xLlWbXVi710+
Rd+o+/tRlp2UrLg1I0KykR1l03f2D7fJk00jI09MgCPDioZUhfDCG0Rc7ynw8pDj8CflK6wWMnZK
WqV2bl2rWyrnTzjh3AbzfIWUbvRKu+ZGHQiefR28yMrylHy6LWnXg0BjK36mANCedB6wZE8kZcLe
BEXuW97G8Wk0CMBZW5D2p/YpJ3Q7hKFzDGIgTEOD4XjlmJuoLLf9HP3R3AT0ddE8pQtr3dafSJMc
woCGatiwEq70tlsWpQDcX0dA3hPXvpaZsy3LKD1Ch6w3FEev4DE4eyOvftDjom5UHU8CtSG3XtIu
uUkyyBRljpMrXpSYQwTN7dzFT0mHCwcbNaY9W0vU27gD4BbaXzFKqNnaBsOnYybFI1o94AP9iLoz
3hoVzrU5C1WbuieRTVcm5eNazFhPDV+x/9zmuXWj9+4hruXjiCuAmSh+2Vm/J3ERhm2CxmwCjD7O
F/MgL2JDfalbZ/AWAwNisws96L4bLWGOi+kraKFxSyNe6sEkOxit1T5XfbCzG37DUOtUQJvpR1GD
EByT+Znf+uyMkHBb9UsdR9CBYIZsdEOBdVYMP508uzWm6LJpodRimgnLU1gVrBIrhCfaYG0b2np8
UmbNC5zw2JnaZayqG5zGfRx4LwuEMFuzDh8KMUU+Nphyk44pDtQNDsPmdAWbCCCVq+1Cg4M9jXsQ
RWyuoem1xh2VzFNjY08g4nkPESYydyJl21EbwUafPBgQ/bb0sHuzZfyhSwQy0ICgMdoJfXpQVDHt
arvzjTJ+agwsEdKauJ4tt+9Sr2/rYWMq3X5cau09oO6HzAjVwmszy+g8SqzlASvzBoxP1HNhzJ1v
rp23Ry3qIdM53bgvAT8cQfOJ25qwe9dIuwGFCVr8qE5BcVQjO9/rcRz6eI0YL1Vn6WCmo4lyymjP
h6IMD3aEuUPHXWKTSKnhk6sG1wnS2ZoohowzkF5VOUWmG/yyMmF8oysJUhFhBryYqgriG25UYE8L
WXOLpbMv3GYF5IvtouJ7ELgn7cch42bpSs14SblpsGfEWrYhamj+jKJf7hPRCIPSirRjaSr1bqwq
Te6tulGuJWDP3+UYlBdDGSsHRXPMXTok43Hs5v6Apanyxe4FCC9ZpO1GBjK7I9lh7AOa1uNNWRfi
G2DdAZKWgLOba2PpiUh19jQD2fvJdurfFnv9ZakmhQVMWA8eRVMPv3SkZSenS6tv8D0EWFtIjRs1
m+QJTAUusZFtl1t71IqDHhfBfdKVzj52FePQq2H0W5dzNwHQb1JlYyhjju8n3Gw2NLd2tvS6yj9d
GinX0F50WF7BScpp3JVukQPssGYOUBdkvzNMBOVtpxKf9aa8IbLo8f8uI/NLqMwxdxjZWieZYssS
CeLkLsVXvNag0Xe6az6NtaI9lwbvAWHty1y49j3s8m6ntyldsLUMv3SGccyi9Anb4woqTaz6sDXg
PdVOqe+MMiqvFHeUflP3Dpct7HgAdy15BsU9jLRzs35Lodx3cJzcbbC482rcMyewZK51CqpeBx5n
G81j7DrRyzgPw49ESLCoVj7sm3wiejZr5Wruc+UKu2xOxWDsTpGrlWBEsa53ue/7coii54zNveYi
NhG6zUNmHwbHTm/AviZHrbTaC7cP5X4aI9BtVCI3g1ZJOO9BAK/XKr/WYT4+i7b72ko+gXK8CLlW
+UVjLKTkUMQ/VWzjAdmjPU25OPWwwUyMUvCnbnBwkAPtSNLsk19mVCYXZmmO40JH5tunlxrzDhu4
j5EEN0LFB48cRIVH81Bf1aZIPYrt1/xs+ZCIQviN1tV7wB7NthXWl9rgWle2KlYGuvzSFb3gC1dG
+9CGQ3dRirHcz4A7fyqmknk0O9DzOGjS57DJbushDL4nNAgdRUiwz9/6XYuhwFUNKpqrM46njy47
yaFB6JNsOlEn6nYS0QTJurW5htnWF5liz7wxAjPfU8ED5AKgflti7rIpQa685LGVfOc24fzuQ0iQ
UzAGl2Vl1ps6jEAFTXr4EIw2jN/Usq/NbnR2kfO/7J3ZbtxYtqZf5aDuWeA8AH36glPModAUsnVD
2LLNeZ759OcLVaHSGS05uu/7JoFEIkUGubn3Wv/6B4xLK6VrPXVIZ2dhMCCwSUhQuugut0GRx3eY
PrKBT8S8N82UvKhWV5xSWczvjBD5VqwmIpYUxniftuOwj4xleU0lDj096rX7iBzrlZxK804drP7O
KufllaNCpUg2C91NS7X3xgg/U47TLD5UAzMoW1/K4kffVlSTlK/7Cketk2ZVpGy0ivxcS1R1kdxV
OwZg85NotBw4NH3401nI+p1hwViMKa7sL3HQOqXYDjsaF5hqRqXfWXpUYaInLG6uqZFjLqL8VBVR
to6CMvFrUWs9XFuTdY8huzskdV86nShV3wS+a5dTVfRa1PhuaPCnsR0LnGwIAsc0xPxlNgMSJ6RS
8SRNCHaG3GG7mz/qtRGvrADvfcOkvpBjAJ2mz9XHxWgHR9YisFLEVzTJZcglwqX7Ap+oty2EPbum
LLrLBEzdSgE2YoKWmLSQJrUYqOUsPQWCaNUU0pO0lkazPwloos/h1Gh7vGQRvzKmk9ZL2ZruAI1E
dwocwGCKaEAoyPSmrwUuyrU/hOFXJY9zan8pF/aLlBIyQ8R2VKxivt9HcoRyTxyx+erGvJDXEPOg
YKR9SIKH2BTdU96U6TNKVUJVZsvK7mptLojoiS9tIYZK9jjVIANSVd9jl0E0esp/x5J8Nj3dipqd
MWoatrpT9ZqBAJ5lLK5l/GuXRNBsBLDtmnOSOKYsPWgW2RYY/pBFFxdj5rZ6pN+pWtvjUY8lKxml
o9PJjdqu81oXvMyQfL0P6Ait0mw2GWZAB7WeRlACahZNJk7dHqJsENaDTm57pFzKfzE4SYQw+emw
FHDbzITV3olPg9L8THVcecuuit8iWYDvjE1AScYQuGj6vWkExcP9vAA5E0AnFlaZ1xMZ0G0rMxa2
eqx3osMuiempKVgXKyRw3cqvs3g6GxYJUm4Qsn2DlTR8DqNEMJXa04tC9MW6c9YJSDOzsPzWJlH2
PZCAQb0E57H1YIUMY+e4C+gRRyteR2lmPeHCtfjdZLTxqRAnrKVUI4QP2hg1e+Mw93R8GYlzGxW/
DUrXsK1oBuKw9+idFd74NK5GAtdPUSKb+Hbz53Fi6Pt9AbPIHw0KTkTCFpavwODJuhlC66zXqUEu
lCL5Czg7dqV9PbG7VNWwXbQipxhWo7qmES8D2UMYIe9IF2nWE1F4TjYX44roC/U16FL5qyoM/SrL
pWKrLokmOxUZECCU+pz/CKW+3UyFFNxhfqqeBQqbO61FEWjH/H2YerG5acuEE0GqKuUZEVqMhU69
xE9VJumrMWJaTghHojvZZX1lCV72OJqtpEJSN1jZcjbMldZgtU90FwMiEU8zjBLvmqUSDnGhT2/w
+GXwrqV8jKeqNF2STeRjXxXjKZxz2S1Go8XFnyBhp8qyRnYuLi0WNs5p9FRDjIGRmfXPGGQJmxmN
d2ubwLBfzKT/EQ4zXo59CanEmROvGl19LwiyIyVIR4biFIRhtRZI0vIs/Mw3swTf5eJsPcGqofAW
UqD7QDymemXs1IlISNCZuNnXjSTvgr7Fh0tg9GuzJkpHrCci1RKQI7a7H2FfAWWXknJQtKl5aqu6
ei5DEcgpEsZlu3TAeI4hxIInpaBgSEIN0ip6dbkbjYDUOBhGsl+MaBMbeaQMUKnLCuiCuHOnkTsA
Kj/TDAa7QR/KHY1p48t4RDyOxFhuiZckymFAPX4P7FZulUpB7J6q066xWhqhTr30gRGOmlKbsyoU
MM2oqo3HsAwQpRHC2T9VpaK/JKHZroifKp8bS4iilQJS/C1YIkHAz1cje0KLcoPc2wKb22YuvAgD
ekwiGWDZqhpblyLErO2haQl+h8cqrxQA8umMM61+R0ciFYdZhvjkBrA8U8jCweTnY1PWd2rclHem
WPUGhocFBsPsQ83XttSSt7o2iXbSiyjaxVXbneWEeC0M6YGSESO/LUlV/MrltvIpV/pnEpL4FDJL
/YoFPZZURlpiKR7p5XpScmODWynArZSkwqGQw+yuzfr+GKgkJrQaSRBZrEZ3JU6i+7rHCRypANmn
mVjdAUqxoDpL/habiVyssm6mEERj0HlpOAzPoGgtGYJx2HphkSqOOZOBTTuZ+6HQR5uYzWiXUhc9
syx+tIVO8QAYhcm01T0IndU9LS1xM/aEi8V9zg4TudKisAKyPCruTYsphQjQSU4c9fVQNoPHzKD4
wdChXo0FGlVGLNJMsoPAJ9PWvSXaajPm+6wA5Mfd5r7pAcskuNpPXVSJHvEa8pahYjvbUEczz2h5
5REuxD57XLNCW1a7MUHhrQvFLfyujaaceXJc1q6EW2ivAzJhAdu88V4VOriq+2mQcOB2nSCedGta
jp1oyD5qN9k18P08FKNIr6UabQeqkmnUc3VJwTU2J/JmhFMiLk9WbD01STA95EaVe5qgd5PNrWoh
bVhV+wjAlufsws+jBxnHHtt/iHlOMKpmg5G0KWyWhXmq0EqBK5Vm9dCYDVhDYzRuZobFax6b7St7
y7hX9Xk5iER/7SLaoH1cqMtzKHNudYZevaaYmXOsISfC53r4niWl9FQE7Y/cCgF1yyjwKxCYvawy
crPFWskw9c+ZRfXk0e0kNcjvhmRSvuHQsEYYNW3lhnvN0hIpcji09QYAezrphaliAN0CGDrAflgX
RohR9wEN2aJP2SnBh9dO1Lza5aJRjcwSio5zXqjeBKR9+A5CqUzoaFd0YlRg8rKbJbN0RSUsQAuV
HylqRtMeMC9mmJIqTe40ECXXCkeQry8xTqdFmZVnAdH9T90Ad5RLBntTkM0+3fB4aJZl8JIZR+cu
b4vt1Mi7zEgalon+oqgNBtHKoPhzKgWneKwxKa2RVq9qBZ9LB0+d/NhDv7BhQB8zYsLeQl38lppR
dLZKYLIm0Jh0YLil5aB+tGX6vkot48AH94Lgr70I4meVrDXCTGydlw1UPgMfLZRpZqWgnK3Nc0jS
mxumi+FMXeIYQ79RxJL0qbE4jCQwMS4QHoa2UXZDCnxHtzzaUXBp93uM+9tqfikSxi9EgoX4a/Oz
DWasLtFEPGpYaEYz6o+THG4qVOc28/yFxnVxygj3aCN/JiTjuc4Wc5Mg6ttQW2xnZXoVcMPn3rNO
uA8T8y5LquOYFB4Q714pxdegKHZmLdqTnG3IEHhIpuI+GZsDkYE5j0LJ1qYV3Id9Y5xxOsN6vBgC
0nVwnxcafZNQq+q2OE7ii5WDhvaCCjrUPYw6ioFBE0S/EaYnGhJQgKxc6UR8O4gm8rcFdHq7JLOC
e7beDCPJnob6PZ4IBKPmsgxHmOJy1aoabs9lgsO3D3Q2bydBQXA+ttXLyNa3WiCGOktsKi9WnHZO
GC2Bw8jugkxV48OFvZc7aa8xNIVmDfbdpkpot3OC06hp4b2eBMl+0kdM8Kcx33QlJDjIqPkrM3H6
7qxt/FrRmBnB4bU5i48i/eeKNM1qbdHb9TZpCL+SauJHiCVk23KhdCQnkV2yjbL7lKPuSNsKNtxY
c7GS9GA5DuyFK+KSthxYw0vSl4RBMLl3l7QD+ad7R9cWBWex1ilwR4tBY6eqNBapCEpjywQl4odt
jj7RARxSwtBW9yEOuuMaSXRoY3WV8pBKZnGkoa0SM1mwO7SsHl4fW7MjhSPxN5XYNc/QpReHpLd0
NyvtvKejVDFkBEQtaKczW4jG/ovFuPFHWkbAaeg2u1cy78oHHCEmRkwSCZhLPu9AjgvR1bRS2+RL
Fmt8Fni3ioIgEX6gtXuO6vE5E9pmj3Kv/6YLPQmdNKv09JrUtT/qqpu2U6JHL2Sdtzt8A0vmw3Os
bSxm06tCVDGMbmFyhM4QVwqVlxjGbBR9mZOQhMDbXmLkMI5IsQEIM4/SI1Dd8IwvEkEHVoK7I1RX
q9jPkySUXthNcrCtQ0WoCfBQm9xn7I+HccLs9jEzh2RrLoZ6MEwiW2iUhY0wkz2qGhP5aGpcAzkU
C9ZRcbCLdFnQASvDfBuIcZU5gyWYB8KZTEYqsxx76BbNM3EFdETMMEu+GGJ9ztmip1gJsBEPdV3c
S5MkafZ4ycmTF0s6UCeqG3BuIcLMuIQob5UidVkEN5N8pmzUPcDeElayCucgs2QYm51pbMXKeMoy
EzxLi8Lk2NC77mKtJkhNkBhb0QGTC6lywIriSg9S45fcpPFpwRSdkXBTKXdKzwfoDAoe+a2hZxf3
URRTYVffJRU7IDO6wcfpQXD1NJYdTmx+H3NI2AL8vHhUh/shKBg8R2EteKYxzk+F1pfPehCEa3KA
S9u0zM5fdC04Eh9WrYOLfrR8VYr4RasJsCiJnrQtTRweCbAq1yThSV9UQidOBK91LrXX8NoSoYey
LxH2VdGSL5SKpe5U5Cycli6KH+e2r+4Hch7kGJDPAx2sAKjIJSIEArkSEoo4YTiG9XNKibQk6a4o
Uv1Uq6nhGqRlGE4IQfttJDd0k8zlwLxclRhKsIkJtSj8kniJjqgl0Rnt8uyzHyibsCGtLQ1zJSJ5
YIkYp0r6gaCLCMqCNWyrPqdlqRrpeyUEhssEWNuLzBi25DoWxzmvzQ2jxdAPjeJ7FFSPWSCWuV3R
J4LGco061RIQvpIH0Csa+xfBh2pj5l4jWb/adFmeEpk4196MfypV3e4EI8s82vT5YJL6ScBBaD4x
ahcfIrPv72emQIc4S4FLg6VjFsIkzY7E1HpUBKNW7d5IrG/ZktM24VpCl9fl+v0kFwBTy9I0jiwn
NJSGORfraCRhQsOD5yfrH4ZI1annNizCdb8oEXiUYPn0oWsriZd1r+Vkb5mlbviDQLypYhUM4zIs
8kiwYHykdSTGktGQR8fC6gIXYF2/J1+FmScN3bIy8hj3d3IQSHeoNfSxyPhACDMp1DYgXdIpL8zy
1CdRfyRjojwkY6SMfIyQAjAMlTZxljORGOHfxlnd/srFOHrpBW2ObZ5gwmhkFEyvzPJn4k+kFyA7
8LW6VPfEEdEgLlXtlSN0oizMMR+vB2MfEzh+R9rM4FcNkR5mp/VvQa1WbhOTqLHIabEnAiPYZITg
bGe5YZu1jO6h15biqMxJ7NYYtzhiXkiDnbacn4qYM9iQqeTGpZYu6Qb3SqTObmxlykNZpfMlW89w
xsqsz8bo1XAZiE/pTnpAXHIPu0GssHaq4EJ5ZY+qyMn0wQJ3s3hk1CfBrlhUw+1nkfSBTjHiXaYO
2U4futnFjzGB+nBplUMctQICk7YNNnkvAJBQasKEyV3JlwKYcwenOUZtUqfPy6J0d7NGUDL5DPlX
ie5uFZZL/SVoI/MFE3v9h5o3l4KCwHcYbZNjTppEaLaUEThdPo9tDoyiFHfm3NZbMR+MYy8uoDph
rR5ktZuIou7r3dyWwooRPlb92VCemBHwWyVlknrXgBawAXwOzkYiTqs0FavIpQwTOJ7r6q5f2B4b
SQF+1caiv2trw/oWhZGxlpS6C20F7Iic5TR5VBreF5Hrhn5g/jGurU7KexZ5M+7lUCZHp2TvIOnU
ipUf6Kl7l+HAwSI7GsSFaGfIExf3XvkycRfSWdv2A3Vm147MaUat6m1cjbQniYzPShUKbxCa4Hua
EzPOgR5PP0roPqeeBt50pUwk045k9dorCL2AUPmzyylDomV+Ggjmmhpp2HIdZZcCx3lBhA2pnepl
/dpCe0GHEy7gpKocYeXUORZts0dsW3WYCvBBt8mRSWhxBANAo7Q7YjCTHAf4Yh5qzNpT6mZTZ2Qn
2SH1D7N1VYUjmYYqc37BlEaHD0a4Zf0kXwitfyO8ou1R8UGzVByXTfna4rQkMt6Y68VaAYa30DQh
Cs2BkX3J5kF9NvR2zNeBKcj3TR3U20CjWfCURMSZVmnLfC2IsRV59Bts6i0TWgflbbCVIgk5VMnU
J5S7aT10IVMxCqkn4mcWV4RBG/u/cYz/zbb+r6LPT2VcdO1//+Oa9I+YBl8CFWNn5BpQ1bUrQUqX
i1PM/hqv+yAK0QVi4rWJE5kds2MW6EPNaTwVgoVX0n3uTbMn6bFv4CP+v7HLr+/j2ho0Jp94KsVR
XxHtozhpFHVerLTJv/RK/59d/g/sVn578+637tt//Sy6uJuP3/Kf//2Pp2/xeMUsv/wP/2KWS7L8
T2TgIj4q/6KCo2/5F7Oc8u2fqHzhh2N7Y+C+zf/zb2a5rP8TFi6yfvp2MhUw4v0Ps1wW/4nBK7pd
xTQlU7nw0f/3/4K7H/4s/yYA+Ovf/7ZEL+qav740AacQNkSVJfV3SvkQSqaAK560r/bS3bQ3T/la
BvS29V33fCvLgd/x0TWMK28CNWwIhIa2t9fv+2N0tkdfuCGUvvrC/nP7xoUx/5tewrDSWBAW/rSy
Nx6C/fBS7ktf/B7+Um8Kdy4f6QdP6NrzYAQ+7Ba5FfdNNKQnIj0hRIRgCqi+Gq8zYFi6udVM22wU
iOZq200/x8F6RKflZ3IPvSup1VXeT4aNrhqmQnaBHRDRuxg1xMAIign1I9fWc93o1Oa1BN5bZX6X
mKY3qnLrLnJSef0oNUwQEnFlidHoXtzXPB3nL/aJtoY1CeYpsWO8mBJhOXJnhm9ETJS/RivVHaPS
VFhafY60iPOK8yd3rZnxwpwUEFbRFDQrHYy0gNpMA/gAHLDurKHCMo7o0iTrI4ioqWmng1BvLuom
L5zy7CRm4ltnwnqGV9gnj3JcaxCWLBMOk6KuBiYYdleP3Q+R3DovABVa4SQf0n7LJZR3U9m1TVOt
ZJzFMIUx02PQ0jyURk5Xn8rfyNHmqO7M2AWekA5DpMMYw6XUE8J43OGmXe1TGAa2EISKE86txSVA
3jqC9N6MtIcYrWaiQ6L16IyREG5S0WCkpWj1To6C0ZGDcYZkHIROnjA/KBUO6SwgBRQu+tdcigm/
lqn6Cim/5dv+Lmv/aCFdaXsSoR+CZqqlvSHtBfWAWVezrC9TkYmGUDB2un4/xhvT2oQQ3n7bh/79
uf/+ef9dOPLX53F18FhBgRxVyJR9jrs66MdA7NdMZG3TVyTVy7XM1GAaPCGS2n9JjP62wfzfXPEi
mPztg4R/b/Rk8Uh7fuBad8XRVlYyHM8bP+hdWPnRQ7yoVH77+8ZshPV8+eCbixuqTU3We9OJoEpb
6LfW4CYPUbFT7diGCg5RJ3QlZCXxthBgIjz8+aFeuTf+9VQvVctv94DWp4ZAai17s449K2yfRiP3
ltZyozo5ME7witw6FqXCbC1J3dQwvmrqxf2pWcptQw4YuFlM0toovUSXFgdOJeQ2aI1G+XUUqh07
yo2nddlgP3pYV5JKo+v0TC3aZU9bQ7j7PVM+W3UNgmDjdqf96G/5MMufnCLXgkod3qAeyeGyT4ZV
0zyB1gVkezHJ/mJcQoN8Bd4x/WAZ7YztmDmx4OCFUz8bwqnr103+WKU3rCU+WfDXjuRtR0OwzMK8
V1dM5/rRLZS9Xn2HpOIRB/Xn9//uHPHBY73WN0oS6Q9Sls57xabv3t0NvrCfHSiJx/QwbDS/tWMn
3/Ru6QAyeKENvOBPzhGK38q6r/3H3C42s/fYOOZxy3TC7ne3Ttp3Xe5Ht3Y5gn9bmqbYFz3GpfNe
MleiSKdvAzfkULDH1i1/KaW9QAQYt4ygbBQI9fc/P5Er55T/fBH61Vc/zWUxLFqyYNiGS4pdt3ZL
BnaZk5jYHstnBv7LTjeTG64Nn+2k14r4thfyDiyHD3AVriNHsuEGOhb7jLIN/VvP8rOt5tpCbQi1
LDItrqKvglV/LjYAlA6D3XXwaD0X62Fr+uQ1e9Eh8CBdOzce5d+V5X89yustG3MsbHu6ZY9hi71o
30BpEsVrTH+kJoiOIy21oT1FiDhi0HQRQqIG88xW5Rur2/q73u+vG7ja3XQDlBUZw7In1dHp+uyM
dfiR9sY3tcRGoe0kxmawoKe8tqHlllgCFqnqI4Nf1RHMOyw8vJj3ohEZm3TfskYx7U4zsMzZpcVX
C3TetGZ0G8u+ml8XM3YofV2aJj9qBl8ZOq9uN2a/EZJ9Wz4gf5GNAa3KDoNQpy+3QnVuxYc+4RNS
7mPtJZl7NDVn4BdbNO9l7pAoci+NRS+QwwdpvlNG+lOoXXP8RmwjqaObYPnSm6sslXdSVp4w+djO
XbKLhABqQ0efu+oW0zXB65ToFKrdBusKNy4MX4o3YXvoCn09aeT4jg+UO+N0gA/pVIG40cqL2EMl
AlR/1IGJOqt/nQZO8nZEwNVpR2WM3iKpP9QkEP55rXy27WpXnx2Gn1nXL2y75ireabItHrKdtE53
fewUJ2ndecs3803cT8/6S3cYH+V9u/7zlT/bZ7SrYzgmjKPPI64cCicZ+Gok5SS2m02Qefq5lEOH
dMsl316e1FwfROV1ku//fOn34JEPtjjtqoySjA6cmIS9/ZT1B5QDziKqnsW8mYTkcdWYwwnayMYC
UFaHcwGRwhJA+U0gaXOl9k9hW39prYdl2hVN+xqlsw0E6U3GEwMKkgsDX5RqP0lDe8GgHqOKWvSy
HLphw4KECTtdbMnqFCY0shQUSWYY+eWYHNhzt0mN1Q8MNAno20iPS7iXgm3YNHaQfm2mvajfBT2M
u8dozOycHF+19mDK7XuZglW2qzS9cex/th0rV3sIbItoQN4q7S2YGk/TIwzMF+GnzmFwSAVOnT+/
iXdfng/exHU2UATfYqwWLhOey2/jw7IZf017Y60/im/lk7Bq/eXcP2Y//3w15fJ+P7raVTET9fGi
SxVXk1cCL++woLh8y/pdF3kLsLKUOONJOA6bKYHL7jaEL62Hh8FRcycWbfksbdLsqwKZOHVxKBPt
1idEdgyP5njqkR/d8pl9z2P76DavGuocFo6gkJm4H7czcrtS9ttFxzXsC+7hQGp0Gm/9cIq1YlPq
uwzDmFo59Zsqh1fqlzfwnndjpg9u4jpsBtL01MYyzwr3H5FI8uleLtbao4ZGo9eoxu7i/VTvDBiN
ceikt6qAz06OqzckMvM1h46jq29LiM2wgZFsoykdCx53fpDyr1265gMlWX5rAn8aGgo4eOVCfsPl
4rMbuHr2wZjHTZtxtEDYdfIJOtZekYQbX9U76PjBQ722+k8p+yAd1/I+bmrxdUqiZd2gbvG6oQjs
BLMlhvGB5pcSqo0mmeStESnSNpNSi18LXT5Vl9SRM/ZKc0ljXwp0yMMBnvqVajUOSXOYalUCTk3Y
B/v48UCP7aT2QYaNwc6FldNbOoyIwf78PX1SZ1znOi25oJtdyLOiTp6HtUmtFi2GnU5vf/77n+0O
2lUpOplZX6gN+/S8HY+Wj+LFExzBaTiWJO+X8CP2ScW6VTV9sjlcI6zoQiUVk6R5H4UEcwSvpqp7
Yn5Py09wPOQCKO720LkMPdRmVyZ3CNr//DM/e4zy3wvuOBqlKoPOuidBumBoxXS0FO5wmrvx9983
049W3dVHZY1DmYWFOe9zr34VPfPrW7sZ3Y1k62c/3xq7xAe+tifPXBf2iamAI7tvktOtGOd8T79T
LP748w993zs+upGrj0sfqs4SA2PepxLh829z6UvlGulD/Jqf2/sh9vUV1EPofKbdrIQtooH4KTmQ
L9MAf4nuRVH9K/86hOuWGfC2v7HVvftDf3Bb6qX3/a3jGcImFAY1mfdIWhjmv6bmuUN3iRPq8itN
ceELJ8dCNn2s8QeutkvvxtFKJoEEcaQQbNrJ1dotg9kZcjRjJO1Wj3J5LB/d1xUyWYfIFPqE97b4
7AfCN1LovdyVX3SahRtv5JNFf8GNf//psqUvSz7oLPp963X78aE9wKpjJLlL3GJtHfQv9SlZF17l
9La8ys+aq9ihL51uXP4TWFe9qj7BrcUCgQ0fePZiRatOnuwybWwsM9Fq6fJqKQRKIVeJdKZlblS9
ZeskOKPThjxCoDRyDzjh8VfmJW6j2+13k6jped/fKFE/qxeunZY0fYnyydQgrgQitLxDd9dp3XGZ
dyh6h+EZnhl0faUxnGjwu2EbrvSGgTXUvZUYHzEjmSLfRM9TnItyrSnbFmMm1PBQWTbZcEDIM+Yp
Ar5TWxyjBukn9hB/fq6fffHXoSCFUaBLutx44+Nc4SUOW5er2XAQbLLLXcS5tu4IduB2du6EGyim
G91dpRvy2J1qS0tqQ9Fb/flm3sM4P1rGV6XkILXanEkF1XYc7Rp9Whnm1xxRvXEfi+t5FJ1eOTal
ZRPl6VUQw2c4x21sJ52MNAH99tT5YfK69JwusAI0FGjQGOCb0MgO7qLcj4LhkFV+y7LpPRXmo/u9
2o9TwbiwMy+fHbWHQ6cpgc6E7vK9PkKUKG1RcUGyi6NoPEMMqi1Xmm7kP3w2i7g2Gu2EAG+WnqIL
EdFz5fbfpPX8FXe24ph4f34byicFzrU1d9DAVrVSLjEzhz3GZ8WvHyq33RareQ27YLP4+bfsJO2Q
e5+Fg34qV/Hz5AxnaxvY0ZFSzx398ECnvikfzVvr9ZN9QLnagSN4z8Kkc1PltNZRatXbMnAky2dU
URFGY5d0V94s/JJPoq+ljoB2mQBj2ySoS/KaQzL41vBLlE/wqXQVqsG9Odl1vq0q5LXUhxTpNrrZ
EAVjbi9f//wk30PbPlgnytX2rORA49APpX3vaD6qlZXkgxt4/XPovXCKrqaV6ou+tG13txqYz/Ck
y2jw9+3agOgYNgOXTDZqZk/7cpetJn/YKG57iGFF+p0NrIMafTOfJA9hRP79zz/28iI++q1XGzVm
JtlSXC6sb7U9QJw7efi6H4wbVfdnC/99tf52BBM+eAke4u9jXSFAN3Osh+qMf4vkJYfY/fNv+Kyl
ed/mf7tIV1iztWRcxHoUStugVz+Sy+hYaGm+iG65CU/p3a2z4x1A+eCJXfvKVVkcmUkTynvROvYp
sIATmG5Nh4nAULALlC35oSpRQfgyi/bOag5CeRp1u6asOMvjY2h5zB2gWxZnrLjk+0lyqDggChm1
PxJh36Z+nPtq8hU2ediixcDn57QA5FnrqV1PF4G3jb5BTH72mHEarMsREw83709hx+zsLnwoa89U
MCa4UWa+/7KPfvHV4jQlVdBzxEv7wU29fGv5ske0l1/5aK5Wi6u7uh09zJtup7r1vnOiAzG9O+00
r14zr3r+8zt+xyc+uomrhaoPMvrRnMeu1W4FPebLLGzgX86r/hcZV4rkgbt5k2bXjwiEra/fgFbM
u+aZoyZxctkezlA9jxV+LLRTMV+YajitiXnN05/v7zPU62IO9/sXHDOQN6AOAniQu5Vjr+WOzRnb
hMMErc2TN6gDux1doQ73+saW/+mLuRR/v637fOkjoj255oTLoT9jHJV7Q+snhqtdin+I+LVg64+L
+ZyuuK42vQCHV874M+wdeT1uSiQh7X2p3wnoMo/FLZj4syrlfTj2231dRoZGKnJfqH02pR2tzpIP
DOORjOlEfJiRz0zM/ikx8mhdnJvtalV7nfs8edVKctpNZD/++a28b9kfrZqrIz+vshotL3dS5m6/
hhmpO8tWzl348xaUr03J3NdGcXFuX9Kjuk5WdIEws3O+r7vQU+Z1vvjJF2kXdt70OHv6Y36f/wqO
unCqkhellbxbJ+Vn2NA7jvvbMwuzCS7lZaOMgu+ViV74AHJAnLIrd1h/bpXIzbad8BitIGHB5Y4O
wrK6FXvw2Qb6fiz9dnFRqRCiXk680h69/JhuS2ej3XvkRHiPxq2W5PLMP3gX1xmpS5Y2qXpZrQ2L
Ydj3Hpba68pLVyKTsMC1Ds0xPqlfGic7RCt9ZTo3uVaflEbvz/y3n5crKLjggklg4Yq7uJgk+FDo
HGXLerhL3WIbedqNs+izAfB1JKEKySEpLpVefOw26lZzs6dqb25z4A3ByZ+gO69Um4P8lG7Cp8oR
dpZ7y5P6k7P8HW357WfKo4gVDNK5vXkvuU+Trd7htnF7hX7Stb7vfL//eaK+hgap4F7x07Xo/TRW
KLZWwubWo/usPv8/rORlsc/aywLpfFQxnCztSnfNp9ipbNGVnIg2R/B/RLd2z0/gGemqfQkDdByN
yuVkx1zp26cHDP+YFj6o/GNxJf8OH6y70ME7x83d1juHLoruGxf/pC6+jjdIyNhbrIZrp7bq5Q41
uXcLelc++11XqFA3t4mpX95T5+M1qa4W3wT4Ee3aaza5lz8gj3ZCH0G7o63xvrShK3GSn3S7+Sa7
pR+w9WHZtWMuTdPu3oqvfS/5P/r8rzAiVYkXjMO5rcEVvcKf9v15sIetZDPt28RrxFCeuupxEvHa
M7pPe/pV7oO73s/3k9et1uAvG4R3K9kn29Ab19Em9P+HszPrjVQJsvAvQmJfXtmhqL1cXl6Q7bbZ
92T99XOwZiQ315hRv7buNQVkBpERJ76zFZrWgu/S7wV8aUzEzx9v5jh5vSFavFYeKw3j2irrNDp0
mY50rk7lPt4wilyrgC5dfBMgpjN/vmIZAOooHWPKndQT54NWDDmSHjSvDNJLDKloiSHzUCxtxKfV
W10kc1IXgNcyyIw3vVNP0w2NLRzH6z/IFl4x/McfywzoTHV0uGvv8G/V4+8f4tXLLtI3GHOWpJ7v
t9azy/g56SVCfzivOojH9RY7LEYlCgbQWw94JebT879/i1ZxRlB6gYTYm9B1+vC5a1udMbqBBXYW
Wh1pB+q+Kql1PtSVf8wB6UU+xoKME6cAX3vjWTkiT80aM/zTYVhCbTEGS1TuBV5ZaiJdRnEfbflU
rN3oIoz1GGqb4TFQVQ0vjHAH9R0p75Z/9lq7cGmcTag4keoOj1Fg1ExU2X1wKc1kz1/pJ1hGMPff
l8d8sv4hNtCLkDUMmJeGsyfyjzGV0JKiEkx30E8lAcJPkQEoK30ckYZ443Jr7ZqlkTrMEZHixbge
RiIwdXvAuPS92sdHUJKgDLrVduNNbuRAuf/Z2KxduqyJ3oFOHkKcbH6/5ZUIICxduTA6MWHiD4ul
/xR0f49jP/cUnwBFn6wBXLNPzi0v9SE8i5d/vOCirKEMAD6B34MTykF5V/wbGHS4kMipvaIKH+wj
e41aPYw18U/glzqzUU1ZSYj+Q0gPcwnOqjJW0LG7FhcyP+PmIT32euZMn4obXHOrw8LaFUYyqSLK
VdURkIGNSu/PmwOS6L+jAIFVWOunwIdJdKj13SWs7m0jbB2Mf86IhC+ZzLcYU/VKRWbHBaiAWJc4
kYE5dXWuwE6ovoavr6+0PRmTMX+uyo34/VXO++9W+UKNf49rGH4Pxm7AHeFZemHs8dCJ+mqGgh+A
bafspeJVZJZaf6Qf/UfJJbKWl/fIES59b3e5CsXNhK5ihB8Z7YdP7g7WYenKb2Ap9I+Yq2d34Tnb
WOJrD38RmYp4CjCQiZ8KAYqR3KKNb8nPae5/DHmotsVIaoM/KwpPPiyHpJeBXIJn2tflRGNG6/ft
stLTEpRFTMJUXQaq9hz53qMLe2AczmQFNXYw9uYb+Q1gA/Em7OUjrwYPop6q+KSgSHeo5joE2Rcm
hUbXln/wSmoMu8e/1/EEcAVfNVhpowHpLNZXqNFaagJfqYr6B6c1x9CIzGpj16yIh/7jKUmNUSMD
2opto0ZGhOPZZIYmxlVNUT+VKqdhkF5VdLCQdTyKfbCxtlfaMsLMyv9rbcO1kpJGvNnWnStorMrS
dhRpySEEkXSnXLodzCl27DN7A3LlROn8uX5vduEL8BIOizOxaAqCST8RN9vXx8Hwd/yWS9OcHf2w
65YOOHzTiSSPCBYDeUrBsCGQ/bCQ28U0jRbFlhm1uHaZRbhqMXYYxDTDeKkIiVyYdNoE/Cx4sEYi
vfvipEqxvIfviQDlOgFbL4aSWSaoFhTPdXclLCi1kFiCmiAmrU1HWKwQEJPkDU65atgBMJRimJEc
IqITOKigHAKAxJmCmIkDUXYK33jazDAqnaOu6Q95q1ejYAKwYceyOcNHEqPPQc6k2dcU3TBwcATO
joO7IqkiRLyQHg7jSx3fajC+Rfqe94wVJqI6taAxAs0BsoIVp49JdUww6QS0gemLtU7xHcr+QqT9
vm2/Tm8/valF3lcCCMi0fYNU/p3H0H6pU2+gUNdX4sKkI3unfW0Cnm8jFK3tS3mR8WVtCnMQYCq9
mnobQOWgBgN6AyBia4BcjCE/iYPd7FNRpdDwqZwW42coTKZoeMes+fsdz2vjpxteRFma1JJQwLfY
a2emUIJvgimxGC2s8o0LrPRDgFr7e1sOfZGl8A+aCzedPhqJDZOBPbG7N8rgnff4MhfsUovdUTfo
V36/qZVyqiAvoi+f9WGdw4oAYm1QqA/DjtnF18AFHMEVTWJhVmTc5Vuhfv6jPz3CRXRNwxTWCxKm
L3p2vAmj73DBcBunyOxHQVfiubIeH6qQtxgZxIiRMwY/wijpn1GeVI5wdtm3WgTxGKlfeIhDIxE9
NIyv/P4ovirIP/y65YhUlvMV344cagVILvbcs2Rz1+4Yo7arc9mLWHgSir7Afnvw1PQFo71CksuA
7qBNDz7k5pBUAVaxseDndf3Tb1lE6ConcdL6eC3y+FrLtxZM39/vcuWjvpykiuSiiAe/REY+aj7j
1qhIM/m9E5xGeRCiwsi2/BjnX/rTHSxCbBajDEkG3EEDjXQIMi2QG0Ys7cA+stJw3wyfv9/QWiCS
FoEIeBYx9gssKjSljsVr5fYPwVky0lf5abp3L8nGG1nMw/6fJluQFiEICuwGVtt4crzVHGovdUIt
1WV90hR8pkUIAnCk6FRwVnblQ2pD4fi49b1e26TSIvR0aO1mYOIhMJw44B8gMkZhJ3iRLrkNSNA7
9yoD1MRv69/X3t0iEDF1NMTCfKu9Rh1xRDQmfbBDM0WZBpAfK9KfgWHQBmOrsbh2vUUQAlx87P0R
1+PQx1DUG1h33ta00kpnVFjOxfAy1QqgcKFMh5L0eACTQI3tASMfW1V96eeVvpx3CcEYxSgXFmCa
vnD9H+FcOT2th92GimktSVyOukR8QfpgDtGdWbiDXR8zF3R2HS6jh27X7YhR6P0R5H0jdIHi7Hdx
tfFx+DIy/WEPf6VP385dQtf0JOYQEfFWngDXp1UI3CffSgTgwOwJMDwGAFI1tYEEFVDoSY0GCJ7n
AA4LrTHugHSpgFGALmKcXQ40SY+O3Glj2698jpfjLlIPu2O/x1OvIPY2RQ350h/wfakLxr52ypnV
u31nZTocajYuuPaaF3EGTOdarhgaB8L75CUvgHFG0AtI+8nyr+h3Kg66ReKBWNFztpUQrJx7l9Mv
Yzo2CTNfsjL8c2LPbxswchcDD/8Y1JY2jVUCYJPP4gqpg4pdfyZO5nKPaKXqiYfJWru0R73WBDd9
zXG4pi3ptlkLXru5RZCRIpDYqjmfEjjwFG+FNQODgE/ZDbEb7sINRdDKh3Tp/U0no08pFU6XycBq
I8hEaW//viDWKgTLSf54olgSRzhFwcMjfgYFPrlwjFYffe45Gy3Ax+NCbzvgkTWBoAJ6DfiLwpyR
4ksPXX9jbRA/0kN7xHhiy2nxmSHWxBvBZ/MBLDycTSLfRA/ZjVHrsIUZm379/XevBcSlhpoP/GAc
52gLkwRUUQIrNlkHikVLvvzjFeY4/y1uZDFXlpWSz9Wgdz/Tea4E0KcCDkrvwAxsWmhs7tszvSsb
cylyTqs+TeSix3vAAKjRPUlHnIEuxMnNxJnO4d2/kgPkcOVrsbEvVz5Xy5GfUQCrGVzSuUhQuUyu
wtcGWqKPzQLiSpq8HOwBfHVigDaaZ/WxpB5DtIrKPa0jqKl/Nt7Q2jNbJDOxH/E5TyGyz8Zm2Oqx
0XSZmopWjgNniRKb4rFX0DjZ3sXX2eRPsFWAcMauN7bl2vUXGQ1o8DxdARrrodTTf6bXzvWB5trq
Sax8G4RFaGECegShlKK96Tgc/dfO6QG0O4kP/SVwezD84aENwCCoO5r49vsDXUmrhUUG44MpTstw
CfG6FlQXmOWg41Y4AAiBefRvVT5hcXiKQRUIqRKPDOfdt3QX8urvP33lYS3F2/Io1GAp4u/6QOCR
rlE76hBW8BLb+nCuXWARDUpaKZVykAFvgCXVIb/J5wBlD085d5rvMS5l5UZ2pG7+1kjUSsjn5zX3
Lfo08MSJxkShPZDs4Qd9rrhKB5ENbllRCOaAPkHgxWBY8lDcQuGWt+ffn+PKkl5KsRl2gg/B/BzR
tn/AhtlXmwfnle6QsNRRU7LAZoOPRxgcxnt8Ku4c+nrA9E6vyXHr/LtWY1lqntMaXG+Ig6GMcXgD
g+E76WlwEpctYZ+Duivs18JddcT3Uw5gqrOx+lZiKb8IBKB4TC1N46kRBw2L4gGmcXb7Jm39+bWX
sogEow+gKt0jv5EU1KZoQcPEAf/WShu/fu3wudQbN0A7DmIyzp3IsVZBW+x6oC5VqE1AY7v4oIub
LaO3ZCMGrAiIhK9c5NvaBse2gmkEPj0StWfehH2PyfVYDZzw7GcYp0P50IMEc+NqK32Fpah4JLnU
Ad+P1i6Of5gltP9poyxlvzI9NDVD+YjOYqOS8U7BUku4CwLMwDbUsNzKF3Qp8y2yrlb6RMLnxS2h
gRMwpRO55JafpB1Uxq5wzvXyCNKmWKilRkOvL5qRHkIkAk3uXd41BuBizpYGZaULKnwJSL69NLRn
5F6J53I7tCC5SbuslaCi59/KXeuhl6GNRmjCxuMg2r3d2pSO/E/nIcwSNnqDKxF4KQ6OfAGWBT1O
kPUIzw0No8l9B+Az9sTvb3RlEy91wbCCaqKKKlCCUTmPOgCgolIn//L7H18hDYDi9Xc8b4uO4AOC
vz6lL5EXkt3gW9JLV919Voc9RwpdRxuqW/2otWLLcqJ2pEQ4U1IDjkSYVJgM+RzHcHtgnCnU0LyL
kF4msk5jCkRL7+FWi3MtkHyt5G9rhCIinTRzu7Hq31652uxZsxPNyolhlwGygN3Wj/4Ljve/P9Ov
jfDDyf7rxP/tciJLBLiA4nKx7EyKI7CfbK5FucEnRiFoNHi3Kc5iPTi24BqrFe+yk00nThmqKH7W
cCGDiinTk9qLIP4WEmA7GbfoQ8BmVT+WtITVK0zhtRVWNuVhwCgmzzz3mqHEjHncqnz6/TZWBs/A
dft7aRBK8rlCwruKvQkyrEFRi4tkAkOk17veHNTyhqYoCnTiafgMnofX6NgAvHNvtooQK2nfUqM+
BLD8DYCF8gaTvrf39hC43AGtSl0wCi92UTh+F6G1zS+0nv5jcssu0huxgXG5NJeDZq2vsCtcyUzO
5S5Ci5Jo1DO9I2di+cbGE5432Q8L5SumfVsoLBzh5LLDN4Ax752JI8me3CorvkR74W3wfKfwQrtw
oKNH78cKtPjw/5DqrlQIllJvpem5iY+QkEBWajMgObfOBAflVJ0KLRyNDGChavy3A8nXCvt2nwyw
uAqTImkMOXg/Gd3VT58H5c4+/v4cV/KQpVK7rFpfgkv4nGTD2gcuLaB6XDD8NG41Ttc+Ml9l6283
APoSCGm1gBel8w+Twz7QiZpZ/ol7nJNsFMKgIB2h7oT4GvvCjeeXZb3kOAG1G0FlJe9eKqthxld1
8PTiwbePOxX0133RdBtf9LViy1I5nflCzAsCbg82bMDXO/mNZk0c7XiHU3SimJ384Fcnsbr3uT5B
Alwa1UUeAch/LGD5CU/yPIPHhzNIbuvD2bMHAbsDN9btULbBoVDwOkGNeGewephjUjaLHqKU7coa
VtNw1eo2VtnKh/Kr8/ftJRViHuEYh3RxOpLggSOXmW8bmbDopuKNt7B2VliKsMWS6jkGmEmPvoc3
ziao5Q043avpHumN9vtyXjsrfP379xtpxFZqWoKzQiudW45/Z8IHFu16wc4U4GY/eSUBTx8OwBXz
3MBSGlhdOHXB6RnzpUJxLJWt7OCryvNDgPqSfX37JW0uC4CsIsOnk50wYrSNBrf7VrWXajyKgNJS
IZyfHvkjC7xDFANCZtXjZBYHsbQ4CBhCYLCmRs/TGVRDsDMxP0Hb8THjP8o4NYHqi+EIDW9eoAQV
eGcXNPzovYl6bBWYLFgRA6kj0RXcVqoFcDhkP2gMNTBwDOLTfSyh/NdHKse7ebSvq0FvAx20DoPF
1INMPJp/+f19rHyHvnKZbw8hbSZFKEt0jmmtvoruR+fmLqznrN//+srGXurFRx7mR4xfIw4L7zR5
9oONTb2Sln7lQt9+NUiCQZUFeHVTdkQ/Ad5rMChTg01E1cr3Yyn+nkTYveU8Ts197Ai+nj10Lucy
Bg4eoLxvpQArH8ivbfjtJtoBNkZSh1pnZwI+oSZq6TB25sSmb6LoqJzSjS23chj7quZ+u44Iqzam
hseAN3HQy6fPsBdT4Vzx+xtea24uhdlKETQ0VhEWEE6xRwbUSFDqkEZldu1AlbRDF8DAiq/t/A7d
skvutZXcNlVXK2FxKdJm5ZqEfBGiggvPGg1ZHH+H34UXYaB67q8oWmRNRmhAVqw8S8+/3/KaLpRe
5FFFAs68LGBVp05n+lZjwX30Fu0yQ9YFSzbBRJHfR0/6x3VCz5vg2/sbRxrFoRxbtHeHo+wme0iK
+BN1gR+vBl+O07hxXFrZrEs9dlgXXZzJWPR8CoI2JFOxcNt4YitJzFJ2PZCGcHKAoM+07T7hGhSE
Q+hf/KPEgSYmDAbXSFrhPwy0aFQTOuE+pwsURiazBidt4pU8B5/Dz41fs7Lx6Pnfvz1QH8xVQLJx
LCR6bzSXdp/tP2BThBEM2e724Ua6vbY02b+vkoRVWTQsXlvNJB7NwrBnKIyugtMgTIJhdu3kzbCx
CdcOukt1ds+Dvw2VwTw+xbuY33Oh+1E9OAljWkTYuMiayoWeg+W3xwazHkaRZoVd7rBGY80XCYxk
D883HYpDC2Ow9Q5TlFZwTa34QTpRTqioI44UysYvWOk/8UtBNhRA0GvMtwnpCUZkYMEM3QSGh7Wt
mKzgVv6bEsBv6u9bHOW4o2vY63oJrGEyfLpt+Jg1JoMJSOK24cZXcaUWxyuLAFJPIOZKA54kZTeq
//XKMEfiYrIGEIhRT45buqm1+1mEjomaUoVjEZzhEwr5SYkB28iJTvV5S23088bml/pqwfdhoiLh
AqLbqMiOz8N+Sxi+9qfnMPVtuZEOzj5xgT/NSQ8cf+98k0uAYziW4UbZ/ecNyiuLMFBxUitRAy4w
MlZ78QG3UFClqDCarYn+xrd3RZnHK4soMEx5TOF8hYefGQDrtcVrmGoySr0uBwD/eGBwwGjAfQlg
5Iux4+qTVXTQkCNw5beajiu1Dn6pk4ZzLTf1DH4DzKTAd4ERkZR6kD1K4N0lak/fZb2g7jBr1+PB
asmTPNoiCA/ZXjY7qAZw9in3lAcK0J+NADzf/E/bbBFJRj+C2UaPHzRdO53aFQfWiM4WYwmCinmK
jQLE2qOX503xbQHVoUhFdI8jExkfhcKpxx0Nkx4CnuAkvlTyqPKtHYUFznd6jDZsyLqFbI/UThpu
9Gveq1GypZVcgUfwS9k0lUtSwCqoEQg9e2qD2oyeI9giKpJod4IZcf0+5vYRBwsXVURSEd+BWcsY
hyY4SuwzGmiBnZ+HG2tyZWMtldJtWYSKX+HHUGOutQTjTiww5xIGqoHiDDe0Rz9n6DAN/fvh47QK
148QIa6U7GlC1064VCFqPRufgp9zWl6e//3bu22nBLjvEveQt5hGYmCdDjpuKGw1AucQ8MMCXYqG
YYYEd8T5Q4MZTKv0JrXbcYdOw8ClAbUOyh+/b4SV8CwvIhCloJqaybhMZ7avIEur83gC7W315VZy
c34pC0Y9teNhNYpmBshIp+A6aukxcUVdespeu0f2SQKBAZydYM9oKewp4Uqkw05js8e1tgYWre2I
KdO87ebbg7olGRxg2ZUw08t4o8u0EsCX7gcp7PZgCjvfHoaDqwPSAU1GB31jm6xUKvilqreZArhB
Ukjz5QTBQe3vuSlfAUU35F5t9cmF6eBtRAlTOKf27+thZQaTXxoitFM4FcV8XmZ7XUZgsBm7oNQU
BMxYHdBqYu061kX4wFnJCRa49WHcuPKKVBBjl39vKJi60lHB4srDO+bt0lqHhY2IprcRWPwxNSkt
voMbgjtV9sktwWw+Ui9jK01ZmeThpUW0UKJAGRNMlqPrFrzAR9CdTF7zESCvge3r43Nijft2D42s
juGd/EKdp1oFBXsf70SzsFv4Nqnhx8Y7+LkDyC9VwUGo8CHLIXL1Wq7nZrebzo0JXzqrcbeQPqvv
eZHb1AwPY0oBEsTsoDzlsImKtM7DVrz7eqUBl+z5pmDwpg/ZJERcG9tlJWYutcBsPjV0DFsmT47Y
T4pAeyiPQA3DzPb3J7ey3aVFqjOi4h8WIh6ccgwxjNl4W4rNtQRGWgSSpAeQM+ZxYMs99hVFcOyM
R/LOmaiXlV53qvbRA5aoEVkwV/HY2k4jLXWFZ9YbNx7dygEL5lN/bw+pAiX4S9dcA97zClowbCsw
fQATZrjKaMOHDGO8rYL8Sn2BX8qCx2aqwlpA56SDFhjOmVqJ4YE/9AmO03B0Rp3rHaTs5rF3e1fc
rMvOS++HT95SKzxIFO2P85IkT9m9whgH0tF3UYdpskMMepeYm2O18zP76UqLUNOVHDNVA4Qb7YUC
r0GVLJjRm/m+QpjbOHuv3cwinrTy2DFTRNBSlrPWllm4IDZJVW98ttfOoUuCvVyJQIgwWI/BKwhg
lNFpwBoF2gOzJT5ZC8dL/S7cXsawbSvag1n2BV3k+NZ/8ncokmBTEEUYvcYsIXMaXfjO6rCpHvV8
v+mZs5KdL5W9CR//r6xrwiHArc1JOmaWYuQAESSmFBu1Xm1sq5WIIS4iRsMMcTrxLfRWKIZPdKOO
4kFuGRhpbgGdVzKspYhXiqU6GNlZAeCbgHbXlD6GAI1mUCRRuVaDExRvnCZXF8UiRIwwE5qIhPAn
9dch0v36FV59mgQAfhs8U0/U8BRtQSZXEp//6HB9RUj5ADrcPNI5TJqWDsn+tIo5SObQpPo/hfMl
YpjPGFmgfXiS+/BcexXjMtPSIQaWpO7DVi0zpVN/v9BavFvKcLuQ9QOmbCcv1OIesuIkhsPJU+rr
LSSRmQ4Gs86B7FRUapE7/KR33XNehzq3tdvWPsdLWa4ky00qxd3kdb7bFzs4Kao5kFe5QWNQEPRV
OFJPYMm70eBkvjO+I+y3wUeWemVGbyyfL93XD1FxKd31iZQp4PKDG1rfMCeoMmWs99MzLRkh58WD
MfkA5snToS0PCXkZKx9JA68xxVMGE9iq0Lq0euiHXONpTG7CUbocpUuc2hwQucoQGHVbGRlXaZlv
o9IBimaKI5klgvrKZDu2LI0sfu3RicpZIBtpmK7fGunP2Jr/+IoXCU9Ec1E1JHjC1M532c/8BnWF
K2mjmR5qmzkXtzxRr/HDxtVWdv2SJx0pfc7kHbw/Wi2waRCcegN9XzOYOT6ADYavqPWCtQy8sLqx
WVaAavxSOFwwvszAgAq8Wkx/s7emQSUpz49sAMBT+tCIGDUJTrwAxs90y2PBgruwKuaJkUa5J0rT
sapuwJLAqABbAGRYUTQCDmqFECbWgwb+WzvqJV+oHZPDEWFQpdDg28NIxI09+BU6flp+ixRLlhIy
SVwPDyCfADeBdsrEm5NgJ7GESsRN7gCBb7AvUaJp2dFiwz8JdSiL+g8ozWqQvk/Ja1sw1hh8yOlj
zqCg5fQ8pda8TeJHKj62wDQD3qtc/cRKUNWPQLIQ4n6XYZeLgCw3EID5qV4xjyIaObSQH/nCKktK
pWiYpX6AcqLBn1dnQ0rN8qehTvcdZaWK0cAoY8SfAxFH4fK9pMiaVBsiRnj7YqNFuqKwwkv6O/mj
IqlKiAAqLY1aAKNTF8bOdRRs75UTQndHbTQ1V6L6Uk4dw2q9rQR+9GQI6nkQgdUANhhBgdHs8aZ0
z79vjhUBF8/Pl/9WOomwoNJeAKC40/s9fFMUM/msLWhQBZu18O1tVPQHJ0bWWiv2pKeOMeBoJUgq
qxV9qbJeguKleaFm66PG7kKtbVDMBEejOxAQQ+SNBbn2UVhqsVuG4QHpx4ZCQE7yNzCxd/xxMugZ
RZQ8SRohGITHrIzGxPrWQWNlbI1fKrEFXyR0MMQ0SsIl9P7NmZ/QXMDIoniMHktZD8rjxNz68r1t
TPpc+dooq4P8xDOD2pDikcWIJSbY3lt/0jl0rejI7Pr9OGphqmco+gn7OBQ3TuxrR5KlsjtmMQ9N
cUgRmQZ+55OpxHgmAKUBs8AYTfCsYGofgu/6ma62SiJrK3QRxWEDXQ4JjUsCDXZJzcAR7ea0dTxd
O+UtBd3xmDdJPo8pdBiwsHD6Zg9CiSfsdG/8DWVy0MjBVNyNO+GmnPPP7lKn2nRiwIC2it1Wl2ut
aswvctJR5JQibebNfhbd+BleQ1a8ZxxGT9xulx6zPSofFLCY2R8eP+X3PSmwXyvsh/j7Hzm4zEPW
ActfL8ziG08rZ3p8KqnkLe/aM7x+iQRVSMioTAJV0QRGAdM+ccwlEgK3jhq9bvJ9UQU6iyiYn0f/
JEdmUZ+74hoLsArME61C2wHWiTCdV/RgGE4+0KOwsf8T+q1LgvFQC5ktF+jOxyXcf2JYj7AwnEka
JEA1DpuKr2UVbCijejf5BFWY3gjSwOjBvExDg/Mx6kuTC8Uoo1orIvAjhamwjF4NvA6QuyqzTp55
aVvte+VaYdiTox1o2gySyyFG946Mb5BB1ij2FZ88nfi92crFaxs5tNBpDG5XkJ/jmIckB/B/WvXb
t6yAHUeaPo9KqeXSZ9Aotjw0WjKxlY7PTULMcnikM5MiqKkXch1raQAsQtJFKjueQj7NVI4pD0EG
F1157KFzivrSnEhikHZwkSzJtQO7LJcXxBc/SHfw7Xzs4lRXkvwB/rtWyfPPoZJqQ5O9hUN/JEPo
MIrVliCBkpy2CVFUDDywTeyVUQ2QEo9dOLJxDoISH+Wt2hTwfufg4pxPAOsDccU+J4mVsW4c/Cma
VudBAKJlXg1jGdE3V6UOo7p8h4mUtqTJuerFl0bmDkqtxFYttWJmSJkYv3cZW721RZUBy1IB1Z8r
A54gaFowdaKGXA9gIOlQAawVsqqRVDzFUe1qCf9lx4rGyHeqwCF4YdDfyBX421D1UyjWwZNQ5I9x
9kJS0nlCIljMIOhFl8h2yo8vTDOmdsEJzVMYghGu8PnnVFTW1DcAJxsxufrhsW8favEYho0Gn2zQ
wUcCTnJnA+qOjF7Kw1NYa4mvGFxgJYwW++6YZ2D1Z7BYlJUWHRqnDmHYek6qEaNmf3xeZaMTh3Hi
cBcHThbbpHSH+tggFQ4TX+PaUveBexpUMPPCXqWJDlorlm6IOCzqGWUNgLyTyONbjx61lj/DWifl
bRxEAYCTqUs3eGEDSQvslmsNBWzJgJMvp/nJnZ72MDvIeqgka1qvGdWnxl1KV3sf0JAMfRSg0E7y
FF4UGDaOGEgpykOfXEusW+lppGExVsHf8irIrVfUH1n1MWDP8TXcHdjXcsAi4bpLQ0JLTvhHtOsw
ISbhSEINesTHkPvRIfjVrYZTuhZijzPlLedPk38rerZwpJw+AjZyTGtmX7O1UcHlyxlJ8NgyshmI
qCdOl4Q5ZBhsG/qXKSl2uI2xR2+SArinufvVpHUK2Y10AP214vacrzgkZ6/cyF/gacvdZL9v7AxW
uFSoU9yQ7oQYRQls3jLL4ZyTA2SFpcGjgVWD9RSrZUFrfPrIVaE+jPEN9O1+xDsPYU1bSWZRHbpp
qjQZdu8SZ2RdZgwJHC9qMxumx67CgDqs3jqFQi6qDsGhfU5HEQ81O3Y9PHQp8KTCDqXyCPJyeHRQ
ARpZxKCwVIQ0MnE8w9AoHE3628DEZi1NeiFwWiE1eEl05TCVnrMGPc96gfpSeDmVBwBz7ylJ71BV
oQHVNmDfo89/h4cr5ODlAiDRrGLFkaCYFd0UNhdC0a6I5XNV8qeSHX0vC659f2yrDxLXcC5H+9FK
qpuMty5GqBYRHXMH2B2ZWGhSS2sNtxMpO5JzX8/bwwQ2uRxVHhWmToZif0AnmVZHys2HubDe4WvI
UeKVJQ0Q2lTi4gH3VpXuUXlSAqMlau1JiGxHGqVr6dQR4J0xuRSmZxr+9ekLlPmycoX1Bd29iYov
qBTkGi+pYtGjDQsITBvHokZSjXnD/1lNTky0Es4QsgqLeAZSRjQEOLWDJ5UYHXoYyRQePalBdimY
UwTmVW4QHGCCypSZHfHP1PQZZhjRy9+ZDPgOmDdIoLAnbfDQ1aFNxakjhukDLNtBWk8K1moyN0Sj
o2oyS+5CyeQwhScocAAeRKvB96rlWJgPJFrT1oOWAEMLLKeAT5qAKDijHHcBd0Mkj0b42oxAFr0I
aCUEwk7B+YrPeyAopFITBDukJ6LlRYkrBITsq1yK3phrHZmDYPgpZv1EjZ3bs9BbZhYnSRaGwQC4
HSSNESMVi8cIGl6jCihQIswhBadeYPVJIiolw0pR2jdwipEDBNHJyT7TCWwXjH1cSni3JYB7O0RM
NFLAoy7O+2e+aY8DAS0dQHKUPkYjTz1YySUscGVwsuuMlnFLzqBCo+LQMwbVhuC6sqKFfUQwYoGn
9holhwak7gTHoh4zmPt8crgEZ0n+g6NBGuD1sTjE9EM2UWqBSgBxJdFgGrRY6gegoyyh8QJeD0LM
BVbtWSgOZWc0QHbxKATAGDWDPxG5TucOAp+YXDCKmfs1nPNyA5RuWTLaCG4P/MM4Ih7lgyli9Lxh
W42MAwyr9ZZ+keM/EpzsCI4xZvTRyggSmKQtEKcgeIFoFoB4xikUTmNZk2EMpb7VwYNQuNwcKlSx
2xf5Dt2oIDuIo1GD+4sKNa8WklaWiHPP1HDNpluBQwvf6p3vsJhpa62c2AqcP1Hje5qCHfqPPDbH
FL7CBsmUWcVTxGqPLA++vT0q+RJDjLbKEIfi8VKOghPgjZYBfeRxCk3LiHgxfGfyukY7Cu05ja8m
Q5kGNwZ8xAjoBp+YMTnCn13NmdCIRfFVfglrI8onLNpY40TWDpp0BxSV280PHxVduU/MFg6h1QTS
e2F2CPQl3gUqN2QYXHA7NKZq9Xw8pOjSd5V0qommEDcNic4OlTW2Xa79D0nntdw4sgTRL0IETMO9
Eo6elCj/gqBGErz3+Pp7uPdpI2bHiCC6qyozK7Npm6MODmCQpC205tL0R1W6hVp+6NQ70crlErKd
349XLZGurJw4DQahuEy+DCaYkrQ3JOJPGywm50nZiNlJrfQ0zY3G9VQaZHRW7WFQzcqx14XOStmq
0cdgAhkNwqSpkjuaPZqyWDX9pZiL73Wk4Kem5qaFj3gZn3i7CkRk+IsYcGHq3GHVNgPoP6ClfDJr
zm+2owiYgiXyat2LxfLVkrFSNYK4mS7z9AFfvGlE58h4B7bF5KpkMC6VcGL9aOc6uuxyOdhrQzwx
liIUtsS41VPns1hJfiRpsmABtlQQnyzHH2VoBlJ4l4EMQNs2q723zSdSTgM7Ugk+fbzMLAKFpdhY
T20b6EW4r23rb9EizR1T6VqUu7CW70pKkFDCV62PTaDWE08MZP61h3ZaA+uGkFzXrY1tHhB8N3Qh
a/u1LHNgt9g8jW+F/aXKb/36JhbaOq/On1biAJTeXwhSwWo63MV4VtIKOKqRPk+q9juy3+XIRAHi
+zagSisuTVKfqtFWN1op7YyaN1Zqt+boq1UgF+k/YTZebPdY6D5oxWolPJ5w1rY0vCk30g3b8zOB
P9GhKYvpOBkdqW5lH+/iZd6PJKtsWOZ9HivlZPRLvNXk8bOihm/ZvbSDqr0ra+qVqf07z2SsVqkz
Gm+pQfuOZB+cPbkS7U4op1J8ZymDyViQ3jbh+DI2bpcj31qGPd3srgmlQ6mk27gOA2JG37DvOwgh
BctEizOWyZ9mEz0TEZamE2pvWl/yYtKk8doZ5JNzW6KSqMozxfmgoS7u2uOafiX2p6xzVZzNzI43
GQe+HAn1xLQ/82pApk7vPKnhKhlnbHaguw/dOhPvzCrWJrGH+Dj31rYNtUtttkcd0i2qi8M626yw
MQy0oZ9HqVspJY+vlreiryDK1+U4R4WfrImjL++yML7qmTFNKQ+FwoECcU3137T7jOmQ+qImMZ5N
AK/RdW8duoua9I6s+bH63cH1Wlp5k5TnGvOUdnolE/VYiPw69xGbBhZ/E8Gg54F/Qe0WYkzyhaZN
e+/a6nPR7G3VZW9lPL2p4DOzem2G41zGvySDEN5IdBchT+MSUhfhbwqJZbpNWL9ERDsqvIG3noAh
zkLmZfWZG7aqPLU7ZJDQir/YQZHfbMYBeo3H2RX1vrfVrVISvkX1bybeEhLEX8yh2TUJ126ju4uE
MlS5T/KLsbhDyuaQUH7VfPjQpx9eQpd5jPvDCYvCa+PUDbPZDZt/hkncuPZbjd5qNseFRq6bkqOi
yRup/zUsaaOQSl2+atZTkbiFiQs3UHeFDcUMlqqVn5qeXu1QIdJDynYL6ySNsXDHQaFOlasaH2uc
7xerem0S1ANdsVVlp5AxtGaJJtdd096b9InavzRyuVv77EuYPCQnYQ0j5ckN2zrxRPISsl1bfsSa
a2HgIUtHS94W3xCMre5ExJaWn5P2oVs7uoR1DrIOJEPZJxPZHl28N21fb6jUjCkHfR6u62SdIgwz
2DeSu9KVoHv7npYWw9TRcEbcrPoMz1R6ov5nXsmAJe5C+wiXIMU3vmVdPCkiT03PorkbrC9ZY0qy
H6Pd6MvGKQO5xQSTwKw+8xtzb1Rnbs+WCjOmR41dTflJxVhy5vzUvWvJBJEQtics17a+Iix1WpKx
1Z0OBxnel9cYYULz8B8uVN9c32ZW+rrc6QGdSAFQdjUHqjmHmq+HJ8smMMph0qnp+HrJHcxzrxXc
RYe8x+12tc8WXbDIGk/BDwpAeGgzV8kGkqS4sumyuyLaRUxcmp15EdOCmnGsZTi156UE9O3deolO
GN0FXc9EMfd7qY99W8EzM3kACQkxqY0X9b8hsZhJvvjNWHHHVZukDcYoaPUcJ8jXVuCxExSKZ+Yh
H6I9pHnkVqlGb5y4hjxfpsrc6RF8u9B+5AgzqqLdUtqv0iR8KfdDHBbnj5D9jbbMd4vsaca+Kv5M
rp65ZOzwFODSMN2pKCs3FmvbMDm7ofkyxW5EXF8t966+CrY+yg38Uk/8FzdAvqH7zkYvXzblLxFG
m6Yy3opup8bnXvog3TuQJkIqLEwCMJPj6Vu9SxCpZZ+UnM4oPNiU2rFiSS2tK3CySk9+HtaQTMum
OTzF1TR96o08f4qw6YAqrUHsJanytWkO0rL3wCcaJ44z3yAdOuyZfFVWvtPqz+KsRWWLIfsk9nk7
76coCVSbTCRjva6KysZU5vfLuCuV9mc1jOREC/xiy1G5RWri4Nj00mv1c1NMf1HE4CawUwjD2Az6
uHyuLfanQst+lhfb2MxGzPSyhMSwSk+VujgdcdR8Lldehm8rH+MgCpU/yVK8agh/luk5a85r59Rf
WvMPjnBg9YOZZ3C13Mn/GRiMpWPrLcOjgTP7Q/UuqeRU4EaHRZ0VPMgWi4lMnOqEBT/PlEgvc5Vp
s5SeMvt9da8SfvqNUF5Et8lrJxaP9YQdJ1ZUXpLvLcXXu8gJW59MISCGpfjAn5JGsETy6/byQQGx
qxvC4HdkHtv2tahYl/4zvpWLeNM+pcUn3FsJlMFVDLfu/Dy5Delp0DsH5li/9hRrPXIBK9hkxRc7
joOsOrf8as7Hm0HbNl1+GtJdifXm6JRp0OB4aV+0NDAIz0ZUXJpeQ8wQU3C0l2h0qlcDU6nweWxU
byg2Y/YvMfwQ1bmyEycNJWK14rb4babZJg+hPN8atta6baodiqLepUZACDyrrlP/HQ+umuzC9FeK
7+H6EvX/xmzd1Yrf4kZVu4x+JTBh1GISvCFStWs8u75U5sp1ipwtAgPL9jRya135qXW3x/Sc63gK
G/w2jodO0EFN4KsonTnl1ch22U2rIybQ5yb1qCVL6qolFlhpfEJNHDRdfBTW0bjo9ZEtcgsjHWQz
tWv/k8aGKduLzLcCZKK8dONOWUmEz6DqsQ1rDObwQ5vuaRMk1vZlcg5YqrRfC3tX6x+xwgJiPj0b
4p+JQW8KwERI/cRlVn6IlnBCyfBEcyxKN5Z/OhW73/LbRj9X/NXjVYf919gtrzyMPhUdgOOkFp/g
TH18Cetdo9/K7NTqx4rteSTgBdvziJtkyaPoLe1OUXc0BGv1U4ZeTm55XrgmoF3vYYe6UcGq0rl/
rCHiCB+Phhv/UZJCMuJm8Vp2gmvWHySAFkJ0hxPtSM2W2T96PLeptwqWbO9FtbG+KSrdW/WrN37U
vOTGTrCTT849CR89mx1YGveaPV7ConoignOj1TxMgurlZzsMSGCMrVc+i1k9lTcRv0XzBa9haX1t
NTqbOHHSpDzXPXM8Q7URF0iZhsCQ+XDrKXwvpZWVacJb9J3AKy6rQW4OuZ0HZply4rEItF0lvkp7
gYd0iXP4sWiqN4MqmdOEqTHDbP6mV9do2VTFU9jzyp8MxplS8A0gCZQF9s8ERy5OZF2X7GavK23f
CWZ9bC/I1TameVyqa6m9NuFZp6GtYMFyXwvdUd0W+SFhz3rQAA8zH9wqLXfdc8U9iDlzp/LKMtfc
6tI3ja9h3RcSGG/QfHXZdmLx17xrZL/JFE3WBucvPpcZB5NMzJnyrxRbwM1NXu31xMeEhRh02/SH
X06ZZHu92MKATnQg6zUxX+vyd8jvRtM9gbejQtC6Y907IuO7++BnLdPPWWs3TQtlaD4jFrX5+jpb
3sZgEXX1NBefS3JecQiJProy2hTaUxoGJfN4tDHtVzG7wG72OW3BwbRAK3eosxyTm2pkEAMEyslg
N9+V5mAgO8riw0gryz1iOG3H+35MqfuDwTivcKeskgs0REvRljs6IIblhPNIqh7vQjizUb3BmR3U
y2aRzfZDal10F9W/Kf/oWkewU4QJjX0pq9LBotcAK1EOXQWOYlwQMYwlaX2BmV6ZnUqVsmnkG1N7
s2grQqdaHRlFbPfU4CVZUDz+Mv2qVdcid4woiLQf3c5d3XjJIidPd3EbDGILyUEZHk1nIs6hfsU3
OM2xLZNOS3nrCIOuz0N6jbt3vQTAPXTS5I3sDKT512zvNPmPjq6RIsegS1HpY+JDtrLClrnSjAbH
aRpSMTYl7zzdi0w/solbazeF4tZXEfwJnw+jFvLN9E33M1VbTkodu2kbWOm2bWleXjqC4broNzQO
RrhfEcHGrpkH40+T0qrh4MSavu7FbzNBsrOrdhf2hukFOwY89cUGcT9q5PhajCiASzJnOaEEBgYo
iZTumih38/YtM4jzLiA8DulA02jupO6+WqZjJPsCv0Ni4GVzWyJxJmlDpZwG5jmbPaG+rb9a8q6S
CS4x/L6HrMlzLxulIxd8+wQjulHpmtxYxQkpiaT/dMCtL4uwwLY3BabxLfdoTrJr70ssTBLXCSMw
/8zC6w+4kS8KEiDgxRcqkBniYKduVeNfNn+014rCEm8TfFto08JfI3+fUAIDZeVctcLR+tBFozMa
tOfAjuAfm6nbLagldfMz0k6dwDEn86eYhzS/qtOBNyFvwAgdjXW8xrW7s9wj7QTsdVXxngA+mNdx
dnF/0pgjlTcJvluAJEuN4Y4zkBhiDHNjNr9VeJ6wlbZ34tMAz4lpm7eLdakIjBw2hoXvwNskVS66
x826/DzwwE9kv6Z8lOenGUkRo39dBUvn1akvT04luWHndf0O22o5+bLGXZaW7jzBhMnDkzaGm9W0
gijCZ757KmdOGOOnTrIBKr1LWj9Ho9fW22bat68Noaw4zP8xe4ZIIcV7hFrR8sLbgKD80/wbMjdW
nErGoX6r2hu2fKxpO+57+IPBU6nRv1q6V34LgXM/ZoJRKLwh+rL6j1l5Ei8aNgTq+NR9aEtQ8RNp
3rqsQJXPZaRs6UGI4nSY4sPka9VkR0OyhXmCXpo7SjK4DNMCzyHIHpAdV+8l0u9Kwk3p9cUBsN5W
f+PIzbvvJA9AWol4tuZXRTp0rZvN21AOGPiMP5GZTvuZip96uAPyknm8Sb9UWupbVlq8ZPVD06BV
QQHynp/Dudm1xgkee0PgvKDqSgMorF9r4IPzTdfuAw4A1pP8V1XPjBK5sRVRtWnmg15Rpmfm1p2Z
/WuUH01/fuD/GEFxs6nF9T9g6fHKiU16TOIt1jG2o1db+AFUXDLAULx+G+lOJtJQfs35yif+8MqC
dHYDb97AtZrhTb7Bm3SEHBpz0Myven5LeafiGjNxrGqnZ7Hr63OtBebihrMPWoIgjDAATLgL1I3M
Mpwu/I2CVt41is/7Zs5fA2UhOva6Z4bOEAVhXbpE9FbTbY2xPDjYzQ2oePo3RI1TfQhx42uXOzfH
qdwIxtYHqp5YefhejUMaEmtggCUMTkNTIzV8a8ubDj2TvHXS70qAPS+OucB7HB5BBOKhY3PsqHC0
2rOVyh2KH9wezMhLr2v7rgnwFYVKiPX+B15xUrali64Xb0QvJVH+iZ9HAkBQX/tNnLCtH3I9SLNt
rjg2vSsRORbuYn1gWdzRfs7oyy1E7rdUbLMh4GgahQ/CLZFiCJyU+7L9Ft+Xnkm9gJtSnTHe6uZZ
Qeannvpma6v/Jn5x3Y3mrs42pfQe1q/1vVTDfZi+wpw8hh57QKTfYvPVfXQnAaTfzpqj5U+tcVBG
irnC2vKrHb7PMaKQyuFLoFdTaLRX3U2hxLiJOzpnA4Z83MjjwwApcbMKbTf/tVc6qvpFzMVhNhja
hD/xbmWsoW6kF4Nlh+JXaMpnpbB7m4PlzRAZbFe1qkblOCyl2xv1yfx/eSexoSIBapkmJyalqaru
gvwDNleMJ7NRPyQAiI2kDw8OuyqcroW1pwxZIM96kYESkVYTdS+t1uy7Jd6pZeUYQ71t6/BPTusv
e7S+JTUJGqjlTWYkjui2Rpb5xSQ80/JUY6SwbMrIF0yzV4RMCEg3luJW8Y8af6uoEdRDaAWM4KTo
ttpOqQ8PGC52ZeMPyr74IUZ9m2iYbrOzV12a29BE3rD8DaPmokDpKFxgzlvB3yxrnrJqQzD3Texg
3+aPutcq/mr5JVSLPiR/s7FXoU5ma/gshccw3nSOsKZT1uDB3I+HpecQF2BiKus1gNRqcq6e7e4z
0mU/nbB1azI/MrMnIAA/Gx7xXerzOD4Ge4DamUTjun30yTL2/pSguZ29qOF6rdcTmFq4jp+KdUu0
9KkKdym/W9elZyHd8BZtM8oERvfXOD5RN6fFX216rKP+F02/E0rrCARgQ4OPBYXpKuIwIV3UcMuK
cNRyuGofTS/McP9AHxaA7/46Rdty3C8gsZBVUAla9GSX8BfwPDtdOawGkLvq1Rm34LqvFmCi3brC
xp2owsngWIYv5luJ33a7CQ2vYkEzJMUkGOVuVy3n6sdEc5WZ4xVwGZRiHK/SsJee1/5InAU7lKP5
qVsRT9fN1aAwt3YdoW34NbBKqS7qbdZ2RYZ3346Qu01GPje33jj4DNyifRH2M2oX7KSRE0jqTeXV
p0/mO5qEO0eHlC5DpkHAr8XCSg3CKMJIqtxMI78R8Lr7zs3PYdqa6m7BqYi4rvlnRBNYQOBdRu5y
MdCtFV4GTRzO+I1r8bYbL0X6ZhunZTpnsKwAvfpe9OjtAHcbt4V1bvx8SED7P7DGgT250eTRoij4
M76Oy6VRbv2f/ZMnxmZIPCP8V88AWElym43hU6EyLPzhIX6v6nuOEsyeDuN/ub9T4kOKar0rsd7V
j451bEaFVuIzo3ukjcx98Dtt3thbm6Sq8JJnQV7e7PHYjp6UX2S45SE7EFxsadb78tGAev7KzNrg
nkH9U4W/uuVkNkM/WuVMdnjusn5eZ1fnec8OzrmGswgaV6d8SybSkpTCi5PPujnJ3xa/Z8i8ufgJ
q7cBR1eRXRkBISFhj4Q4rVXq9oL6ycZgp+yjqjuIFg4QRyIoxkLerSOTBMgxUJ/PWe7pnU5G/pat
0OnIWQbEAXnnCx5v/o71zSyWQ0Mfpxqu3R9X5ZI3zjxh+hxgtOGLQ2g+sruFtzSfswzP7wjtd3nI
KVDU2B7Th4ZspaHZeMw3mUpjgYokdyoQP1oGlD42i77pZ/eiMJrUTq9t59XTnu3r2L4176nt8D4A
ggJWKBHklvSXl1+4ktWFb3+WNJrKRwvMEqVbubTdpdxEKGQLVzM3dSy76jUpocPdR+/2uSx+GG7Z
BJKt74Yg8QvoOSvWMEUXm3JQKTz0KRD9vh6YaGyyP9RDM3yzkns08fwWqy9BY67f4YhaonyZPqWH
E0x/lFBptDWBmr2fcGnIu5lRqVox+jtFGqrYR52BVVBrLxxOa3TOls8m+Yhiz5a/ZCi6RLwbmR3o
x1n2ZgPu8ZCDwNvQPwR3yInxaivy91BIh6ih0oQYPb5ZYPtS/WGkXLNuPNwVTNDHO5b5ceYya5So
DK3jomNxZfDlINQXv3O4L1IpkOGv43AnTzyg9DaMjW8XWdCYcDgQd+ulRksXQYAixB6Pdcg9EbkG
R7uu/qXxOQGZjiKnRUQStVurLZyFdDYGhrj91qUXrZgQB01o8ln35IREJs070scy9tO1pIcA1zao
Uo3hmdnkLTp6nDwCeNCyS59Pm1oxTwOMPv7OkqOpT0N0I2ISrjuyEUht6LdHs2W8z57jGkeAMddb
NFAgJmq9zQzCbSym8CL3Y2ZFmGcQk/7dqu+WEvBeMowDKUrTqa3uuc07kQC40J1acXVWLNUprSep
cx+PenwS/aXgH4zyO3+bmSJjtJ5y8RPWuGW/pzLyfIUBXH2RyI+PdX9ee2yOGHbpk0NU4VwVxVb5
UwHt7dgHGWmWFTlkqAq3NN4l8tbtQ81VuN4r+7uLoscfOfD+p6hijIgx4SRM+u7EUcXzNMcov4pP
SralACeaxmZEol2Y2VdnAKHmM5427+AgrOkgIIMY+JC7Yxn/dfDwC9Pu+LeKzv1PqHJZ9fMAtR4x
ozXcibJlfVS0REn7MebZXrPQZMXpXuUHjyzzQCzmoZiV24AnwbQvxUuYXQVaxih8k7upc1dbuQz9
GHqt+ug2q884T4PiIM2ftgJ+jdDNGfgow1tiP6vq6M/5vlvhqcKnMgJR0p76aF+pMIfPirTVLW+1
Q9cYf9vKi2FXDHMnCoduVy93ifSaqCOd9j+j+hZATEm/0wV0yyZtSZwsQd4zHGGL537qz2mhPucC
rJr4srjY69goFv9Ei1yiX2RYZ+Lsy/U+dRTS2L5hY82Zm9tvY05eJRuuvV51v1RG+CeUj1pb7ZqB
E94POvea+W/oQUqowMokWdshs+5hvOzJ6XuJhv2svprIiitWCJLmXZeipw5Qu2XASExpPCWw+8Bp
luyUCcRuRtPi65oc+7WqP5tGlNw0gUCoiejpy7XaCTu6VSbhPQLhaPVPjTJP1bWd1KBmLNb3VX5A
QFw5kUzqunrOY5hchFAifCgDmRuF3b4XNlF6kjXuxTSyC4Cv2kaU6naw49BpUjNzBrkZg7gX31Fr
Rj5MKKqFJT5ZIQISoY1khyp09+UllPw+3wrFZr/NZe9g0qY3ifoe6tdlfGH8bNODbbE70SRuiSKp
/NYN4ZoEIawbvWWcyjDTt9iEcdroL5GeNUKKGEJZlbG16YmIJkg4BWFDprBjNvcaMYFN9Zxb0qFR
pMmxJM3T8eVQOai2a/W3QU9cpdwu2l234L/UIO95G9R7OzPiF6gp6hKuBM7SehB0uBBXmmNiZLTW
zbmN63fDUG4RdTPqVQ8xu9inin4ZMd4EJljoYi0gLDLdaYO3iQFXoH2KGI/KOB53bVccx2kQsFoh
bBcGw7EVNI3Ml8nCnGNaReiEUic2bSMUL4543qYNTTKo6eJC8Jy6sr0Wqu1Y3CLSXJ+17stOCTnH
aKQZh4oEJ92dbXSoulb/6NLRrIpdEg3sxg0J+H4RyOFFH/2UFBSbtSyNSOpFumgWhrY4BZTnVKNx
dugiTWVLCIVGtZijE3tKCV3nUrwuxl5qfdXeV3oQzbfROgjSTFkP4LT1df/Eax35PYEd0FliBatP
JfBIDQ2YgjRL8dJZA/dXzFdW1SnzJSZNyfrVze0efIVptOqdon2pSc2ImG4u0NuSeRDxs6F7HVYT
nWsn4EwQvQmVZWCyyNctE4DNghQrrZblDWw0aB7yB7/CwHZYTFeL+Lj1Lmqs3bDE/oACYVAZLJu3
ePKaYdg2ubZrRC/g3miZUjSHiJ65f9+a5wo4dbD+mdzbNL/9eM97G8Ma7bNufwDOwrY891FyVqpt
rk7H1f4VFmB3wYTSqvtF7/zF4DnU0s6KvzVBaIvksn6GW9Q+V7rasUv5LtsBkY9uWyN/sdvw3pYN
ATppiIgENd6sCFeqjHtiKiudD8GA3fDeK/JWTePbEmZO2Fik3QlHDxOUEJWEDnfslqBrTew+52qw
f8a2lr1BXixXUqLEU/TwV6nQo3KotaEjULLukQ2nMnkLha5V/A/og7imkq+FjKSzIxHMjOwDEmzN
hQHkdHRD4Wdpuh0a+xDPM0we4TeomCYI+WqOwMZqfXbirvKB2qpKIDkbgW+ssUwP6dyAS8XXhqW2
BnhkyMqTBBmnjcp2RYk4D9XnpNh+YmUX5LnnLEmfwseCogbuNNDer+ytFKhuDMOQPXkoB9+oHwqx
86wfZJFazyvSzmoybL98iHbRuTtTjE1+GO+McbNaxdZG6q/TUAmmk5TdpAqVgnbrOfIN9FJYtLRs
vewZ431cv0SzVZk7NeRkLUqbmPaEHT3JjYznTj3Ppk2vU7skW4eqvlF7fsS/rsb6LzSOGQqElka5
NOnSjXsmNUwwkuHOxXtZZ6+KtRiXBZobLCFnNH+ot5VMc/PxYtZXI36TWlDqvVxWjwNXJvhOFsZ3
bfCiaR9oWvwhYx1NRkEca81fjZQ/c0brI4miQEsgKxpQuEwWtrP01o7YIJKX/jo8YbqZHse+IeFo
x8tY/mThdzwCd3KEreUXkcFEh12k7OP3oBSLrHit4a+D37EdIV9HEZjhU6ictbCPrxmbmxoqxJs+
rz9JPU77tHuz8qDPjV+9SIhZGQMduRhZfj5K+Uq7GBO5AWMOseL2tZP1L4mhOgb+sObk5KhxM63f
9g/lHX7XaENmG82v5SV9DsRwrZrTEiN4Qr1qqQUsf+Eacbs1YpTYHvZ25kKSA2/XZsJc6tHUlvAT
MsyetLVzieXJD4ovshMkXC0qEJmpu/5KcPYrFK5X4bXldF6nXRIeVOvS6akTccVk49vYPkM6QS1P
BUSqb5cgb4hObdZyHUnR/VGmrMHQxGP2NUrxJaMbF+1hlr6Gyfa5tJ8S0fjS9Co0gfXqxG6C5paZ
pD/p9HpFjpxh7Lhp86fIsPRt3654gND+e1U4wJsqT/z9oxo7iJhokDm0VdYfEyaxolhPkYJTNziF
BgjUjym06nKxcuOhYlKCQt7m1X1dcPyYhdOuqqMon31Y7e0553OwBZvdTRPtFH+we8CB8JDKXzEg
gFW7jQkm37OrUWl54gKGr4vByilIR77ubfKr1dUt6hiCBCPvwoomdAWMvan0W1gGClLUjQjtkzSI
I7/GH6YCwM6S7VgvFvPdrrHG6ywvbLeMXVJjqgqhXeYQ16Jn/GwwRDG6BcxB88fxL25M6xllQLMZ
43K4DjGIPtf+DK8VxcriyjJ7HjZAVXqUh7Rxxlq8mchQWPCoDP1al1qQsOeyb9lKZnFFKrdWQZyj
ROM9LBYHdkVEOath7D4cnT7qGt/fZX3P1lFCvLFVermkAIKOtEkfqNFpJsmpNoW1adT0UkpejkBk
qDCY0zTGRVOCWZAtth7zdquOEpLWGQyQRuxpkKJbNObuMmvWsZ+X+yyBG2q63LqWinq4Mu3nRiE6
zZ6fQVyz9r19TMqdGv1VNi7ziXLVaERFPWVOZZtXtYNVzi9q+IJKPfey9KshcGR+H1qKZt3cQutJ
w8AaPeEgkyRgvc3Zv5Dhq23e4+lT4XKLrZfeeJ91UF3lVQY0TB+KoPdUQBZr/Dsur83ZntgdCOOm
OZoLJFOo58rWTGL1HrKtWkCcRiucXBWGrk1zJY++9hjuBojzcG1skFRzN7WZuPdr401qw0Jz+DIn
41YLTbfIZuVFtn7CQXIoC3qTJG9IpMhlMBBktFptogiepO9WjthASe9dV/xGawxK9l6v3a5JwzcJ
eEEeXpIZSDY2ENx0ep5tY3NWOT6oeivZLXj9NtxDlm4qLAJER2Fsc/nfEhMyaGnoirV/RWKdAC+G
1ZKhk+lNWMtB+sY9rldcmGZQln9aaUAw9lgSzcpwkOdYwSz4XzW9GwN7QmDyQtjUuyzolmJrgOJF
w73CJX2IX9jEQu6OCnHkcXM9TK/DhDRUyCXTSurqICrqCjtkimTb00aDoINNTY9Pk7Z+2TxBy+ZM
8rb12Znyc1TaX0Vd0ECDXxpLIaEteJg7IHoMiqJ96w3aOwC31BhPGBKnko9uPOrnwGQhCgWzgBCx
3LZl2mnTh0ydiIxNLEFvQGgXGqoX3UD+Xad6+AHwywXW/Bpq/T3yzaLjUGKko5jtZVeMjIFJpGdp
OFvE0vyPs/NajhvL1vSrnKh79MBj48TpvkhvmI5W1A2CpCh47/H080FVM0NlMZkTFdER1RJFmI1t
1lq/WdOS/GLW50/4OsJm0dxp3FLlxC25Rtal1OyTJHNxapxi/quEw7xqqnUtQwIZxJYupxNkxZ0C
qaUQ06jyl77T08eY8oz01Lt8sVzZZdYNJchd0VD4FuZRcdMV9OnYbYtvHX1kkzpFPwRbDYdnq+L/
J6AfJMv9sMSeaV0WLCwDa8PsZ+tQyEs7+1sdFkDPHlm3hMI5NnXqMnq2QJzQ4XG6h9aer8vIFqvB
zim/evpNElDtIxaSZ25q5zuthmkmlAKysbxxVILhoJwFgUFW5zILS7khLkWJUhpw0z0btFB3TmZr
UkCyjL1kiTsrzKeKs0/74sYkoteEtygFxWIxZRvbhjbxCgCYWz7lIeSUtlulunagKSDQ3QM4ZI/G
Ytm272pubePAnuuCLwz+xf3uqe4Wcbtym3zt81hKCYe/eUiVdmEE39n4V30ab33bWjnlkuTYq3fG
gwNnJ8vo7Q1rpUyVqUNtd7CaKTTsjec8OwW7IxMFco3nDzeZaywq0G296yjFiocMi7i0pSuNeTSh
eiO3BnqWp/nwrsPUqpx6nSffbXoxYf8wRk4t3Ljkh10/Sfpdbf2AB+b5L64MkAKPrZ750kuLT7du
2rwqFY2C1hFhP2uzBhFZAHsczI0Sf6gfteDZaY+Ep2lFDStjFUO6kKyFXEl3alqsbE9bFNjHT/sR
i9E6d02WvtQEDPg+XTXSU5uHSxMnW9vfqt1jhhhJbejrpstT4ZcjzGEqUTGNGoli5LjoWzb2AMOW
+s02Wm+lq846NKzvHv1tmzxadpZOW3EEbwnCmxhCnhqasMwgJpjK1icO0hFvOqW7K5u7tvWXWY/0
z8w2GhICRIFzDBVHHXytM1JSA9gJ7crSJ+TIDfL5lGoZaZJrdJsQtodBlS727grzVfLvZHOGvgj6
2nOvvqrZmwUur+S4utbPaTKgAQ3at75L0dZnybOSBsfMx8S21Kqj0lkP3iDjXxAP08zut1K0zWws
5kq624m1QlUsIKscx8H1eEwLCWLBd0LQIrveD0hJnMdbasesLXbP1AqXbgr9PATK3NXZ0XPuSGa8
FFB4G7ujbHKR18G8MoI3g8Jpe9dLD8T7fu4cGwPoqsMAQHZbyNZORb5BSZ78f1OF8MCNtj3JUFIH
mLZ236wqkhMh/GiiimSv5v1sMOJN7xnqLf2y4MRqFZpJv+rmooaBqygue3ekLDOjf1OF9ZqoL1Z0
HEQ9jQoJgotaQsmKbXcvjO4FBnsa2vPGgUTudDJV5XSMjlInflAKqvmkwDM3qGrmRTIi4aO7A5FN
l/XkuthuaAlQVk9OnLnWShYLpaDJog+7NNnTL2dRqcXUYjXjja8LbRvGgMuVcDZdqN3pgbcIDW3m
2h1CjGUWLBUJZinU9lqfqcUyCfaScG4RQ1T+W9taJ7f/Zrg/kPoC5ZOFmoY0U71bxTgFknYsqbMX
VraXOnlq6mKRmrJ5a3UhTCjP0hYkcRg4xe0CKeJ3v0V11eLQFotAf7GcELfZJqcZaNT+Ga5LEaRS
JSQ9EbkEcJYjBa5rvpPRLQYPzhGCyS55EuIF5t+gvWWABRqUh2bWScQwbCjZozCHe3Kmtcmpkyhg
I7Yr7xtEUFL12g3h3oq2fQ7S4aYzP4mQVliQhvpV2PVLT7h7Ca5B3gU7I8g2qmugkemMRZ2p6gz9
zzwycqpO8iZ3qBr4mfdYhPIc/16GAN2JD2M4LRdV3O7d0pm6wCvp0MPLH4KZJqxZlLZw6MpceckG
2/QorWDxKj2VVjGtbXbUFR0cKFyvVchtLd0ATNRqs8ilSHvQ2mc23lp5Ev1ad/hoU2SWBPu3g4d9
C6z1WwLszL1jfuj2CT63KNc2KbMj7rPEBI25G8xFl95URBJKTtFAr5atcO5YX4mMnZ70nkKS17pw
Wug1qyTKICbaGVSpIJNmiiaqqe+WDLCSxJuobPGio8gbBLOCzN31Zzl4Td62Gyszb2m+lc1KIz2V
5V3vLTVtpvvaNqNCrGgPVZ4SQrskAvM0crRJniNJSxcyqKsmumk0ui+RrWjJIehqhONPSNrWtpws
XSVUl4MyvHXmbUtslg1HW/oRd0/A4aTooyKUpjgY8xpimDppsACujXoD3qbY5DAfRLmSPeW1KTNI
xvGmoxCjJhvR/HC1Afq5/2apEbVwibPPxhfssUr9XYcJOA3pxKs3kKw52rDVQfAHYom6O6B3oYrS
z3sO8v4gsbAb2UCKoEz8uvuGZKiyf/jaT8VcDWV5jI0DSCYwcY/eWMr3XpHMNBT5gVHsouFY6NGS
nq/zAuxIi09F8mwFj33BOYjWXGyjFi57AV1c2xd4U4WFoEg54hWL1EI65c+ikYUIPmsQtMJCKwdr
V0g/NSxzI3TDZoEMZiQp1X6GNl/MURB5+NKV1Yo+Q9PY9+ZAvD0dE1UUtwvIz6oppm7TzNJhr5sJ
/xhEzgEQ8TlbpZzSIkRUJIlJtOqzm1i9UYlv5GU1bPCMpbA/GfBBsjoErcPjCHy58zRbo9D1qUoa
awpGur6smkNeT2PKXO6d7s7zhCAbdrb+no+9sSiMiPBBgt0BTwKmkncDmXwSaq+C/Bk0AX6V1AC8
Fih0pX3tQUWh/W0IGc8mKVc1vhHogH8A0ZQMjleYFbkTT/0yWbR9e5OVgBs7v96W/XOvzwLTmKrh
tgpOZbczIYyq/iGTJaamFz5nsb62hGD03uzsWEjJxrRAeQsbVibSSOmVsGNNWk65D6E2daR5GXmz
oRKb1LZpC4hwixQ3rcC1O+NR1n8acQKvy9z47vAQ5C+2UsfoVpA65K0yQ50669UK+kO4lAIIsmLr
jm9Uv5Km8+XhS1GdRvpX6848qbIHualvfOCY2sI4uthKjYtMTJp7hXvvBuOs8E+G7W9yRlp1lAWo
y1Qr6nWl7YTcGziiEsIGbkm3v3AlV+UesTHB3b1w028INSAAAAgsaMM2D9S1E2KU3BiQSvohmfXN
q2FolItqygNutsQXi3pqQebf1jiVW1PV7teK3PezvNWx5Exu0iDCmcUjCkuaiuqK2bjdwhEVvdZy
0t68q5cDHcK0sEDdSeWp7soHv0hZ7aUr0+HOwGNFr1T16EqK+TD69skzk/x+5jZGvbYVCgeuTS1B
t+Ftig6aKBIoJClS/5QPB6idofItLNLpUOJUAB8+B3t+tjjaO/cuBwQyEE7YxcIJihe9OhYmYoke
PVjbxe9Jidi5Lx1i1Bpmv5I/WrQcLuKa8Kut3jxNvSlyZSNGL4gsPmZ4F5mp8FdpcyooHIOpDUo4
cSmCCYBjS+FYRDLTGcYiN3/Q3Aifo6BbO+27i0TZ9kjgPOdkN4RJieizQ1JAUkNf35B50n/WQNvX
KgdnzB4zoBBNfo4U4xvWR1Jar+MoeNZc9LhJ3N9a9BK4o2q6IvSsdGpezbGNID4pqBrmJWutqG8F
dj3Q9n3vra/Wqi/NZXUurHoNurLMMHrKovjOwy+LuGmAqoa3ICE6nRlg9/X6dzc8xPHMhZ4NK9Tv
YTf0Rx9X8wlxNv4BUH89yTrGwzDVWmcalHOvLN/UKluylmZN6W1rMictlKYG6KMVAV3nzlKlMuR1
d3pPYGbeCaqus9Lph6kVR4TYuGNJcfMzHiecv6Bt2VIzbyDs5M5dq9OUUeTLbAwvqLrl2Xckv3W7
ED5qNvpTmdTIeVekB7m6gEQkUlBq/IxS6yDD4QvIL5QQM2cT/bFTdB2hBJI39IueH82GJOEcH8q9
1UqjJvJEdScN7vN8gfAWLf7RBwztyd4e4IviHyDz1p2rohujyLBw43tRz53+VsGTRVqzLJG0Zvai
kL63FcSaYFEb0674Du/bpb+vfFs6G6+975V146xCV5p1/tEJbiK4p/asU++ifNG3P5J4bicvPqi8
+d03AKceK1BU/9ljr2gf5Whu0YSq3akUOKUEe5qEfHYoye/jYxdTMRfKSPL0b1yLwOYQsmnYzck0
Zkm3V5vHRL8TjXmQXON7xtkZiT0x8Exu9kCTpVw/5N6mtp80guWMOnjUOOm8tE3nIOp2qpZ8NB+N
R60iAiNZoeWf3tbWwc4xOyxh2aeRpW+1UVSb5wLLT2DxaYHHeayURKLl3jag9gwBW9QQU2OMtUNV
wMbS0n5VSwIkKi03jpWyLdS9umwgYE1zZFdK/JTLb1HQL3O0JH1Gl95iGDDAaXz+kbHtNWetBMW6
yPJVJKGWiqSlgghA4AgT33hjP5hu7g0/PDEVTnCQ08qmxGxuMkUm81BgT1PVXNuA/iVlvax99kIa
2ScqAYwJtqEsNdu6a1KieOjA28IgIOqR4+Xxd3znbjyZJDpFExx4p8ZK2H77pcAjp4uXlXnQ1IOq
rQUlIRBI2bqJSNXLficMZWLkebHRLc+ZBZ7xDWwCwxFg7sLDQgpg0eOLN4r+5qpiFaDxCgcQ7RAG
PiiH12gscW1iqmiyMMiSg9dYwHr1gGZ6VV9Svs10gloxbAot3MVaeefrUH6l6EFy/a0DN8OQ3L1R
+tpEZIjQqmBlC2+lDggicFjr0n6G1UYDAJic8P6ZaMVjFqBnaOepdOPUWEb3sTHNRvlRCEp8qpmq
DZurNiqVzZCNLs9N2N2mpvGe1S3VbaD5dOKQLXpqh1jAL+NJncvfpNx5lgJgYZAp08TtwDN+mBzW
RTRXIObb5brzF6ZPuOL1P90g2CY2DHaECkRQRkqRrh+Zncmytuu5BY3NU5K5Y548199VcHMMmSrF
GJ9HKHAT094oBaZO96qFjZwFFyiksAuyVuWzAE08PcwN1IWl9OiqxcwGGagiD8LGyeWJoHUHRj4b
BrDdpP+R29BAJCAZTF+aHkGUiG8sqoYFBNPah1IEK3CigQfGUTIv9fzWSZODGXlH2j+vu1gcs3oX
tJgq1fU7RJpAWgnp4IbGDMuNb4rjbZ3YlKehhziBKB8Y0p5Qw9qFDhynoINQ/LUdlXLB/l4/M7wL
3WSILbtFbjORp6/DE4LnyWiZeGonaAavWCZesKM+7xGchUFjyKoBg09feNJ9Vt1WzuOVFxhdCz9x
0zpvFJzrntxHmqpsZbnNRoKoWux61QugIhqgQ0qf5c912CKNNQqDiN4Dc32vXQGspA8e7IMrz3HB
4FY7szoOKzUpGht2ztDtR/vcCD07EOBimMHvQqekzvNoSr90ME9H2gXUG+Qrt7YuDcH4SB9s/opK
MwfT4mTodIx18e4yXUdGkNfNqeXBlr4Lac8JdoO8Nq6jbaOtW2Vt1i9dhdFByQST8mVlo1VEDeJX
3/JInQeS/YNTrPRWrF8KcwmjaU5yag96eVKNfqr2RGo2L5Xfev1TwjZcvmi5svLhf8g2IvPANV+8
9oEzFPETksypQGHmZB2tJ+pVYEibSC+h1+P8PtREtAjnmdgaWvx4Yrr3dCSxChzOclb2i9wgq0xW
eV2slLDaJJ4EF0mnSStR4Y+I/EDNNyp/10Uo7zRQ3K8/6a9P99nUGqfzh3FtsjBK40QeaMTo3Rxm
8cY5pkt/8jp7LFdhNZGXUEvkyZM0RVoHV3ayaSd39UxMKE5P3eVPd/qGBmknw4Wef/1EyudfmvLj
70+UmK1j1LoS7/oT+zESQvM9zhYqu9MIF04p6RARf32vz9cshqS/38pyvKxOJG6VBp6yFkmB1BN3
jG4skX99h8+tWzXzbOuppCJxLd9nhH7qc2lvwoTOdrAur1h3j06Ff/96mjHe9sPX06GXuAp1oV0P
PSQaXqPy2pbz+Z6pndslO3aZmlGZRjtDnaR7TnYCLKS+Neflz/5e50Q3Zs6Te6W9yoVhMs42FinF
vsvveY+Q2OGxuJduKcGOxoTplRuo5qW9axzCD0PlCUktJcvVbly1WeF8JsMckvJvNC74VljqJLM1
it7unILwCK3ClYaL7ActujeNbA9TUDCxqCLm39SAoA0JzSqnjcJrUD75ZHwxPrnGMfeOthKtLPQD
tYuXfw922WKLKxvqHvL0sX2Ts4fI2HY/jX68gYUN3LCKk9tAe5Tw3szmcKTcg+zhhTaSTvZqK5DN
PTWwPhNzg4par+eQaE/0MZ9bd2Adg/fQGwsZ05UQE9qdRJhczywSC3gNbFQb97lS0BlAMkPyOh90
lPyLpAVIWWJ7eTuKdKn+/2wtGFQIWqf0C5J32hvGhtmxrV80TnsiIracONxGwIhDdgDJ7zLcI6QN
NN9CdJMWa7xm4uAwllBVo1bZPlpPkAIM7UYjOCILqZsVgBgyyrJdm7hR1eF+9H6LtfsOi2bIieqP
MmNrpbLiQFKhm90AC6d9NXRY7l698ONhj/CVuMXz1Iksm2yf7jEqXJRm+mOk6kc/2LkpTCv7EENq
xeYioPBYzqt+Xao67OA7oe5r550WSVV30Lp8buSvQ7JFqAb/4bFA2WfSLiZj28eeC62VQn1UvQvZ
qJX8rtD9Gj93cadmzbGok1c1tGY2mbRCIBknVA5wP8RxpN+Ghj0lP/WLeYf/BCUM8oKJCF5VJ8HW
I1t4IPd0UM/cVey8lPI+IT2jGJTpAkdkDNVUPHIgy63CiLNM2xMZDWA+GoTuhKcK2yWcZcieQ4A7
TkbqodF6T3vqkZigAwzKh6Lf1MlWhbdSwKCHmZkHmAn4AaeyUf8UWAE6MiJavZ3S6NwcqDHRfhFl
jNUda30Xxye8hRR3bZsYL/lzEpDW2uYl6sYQvaX7XKr+N+F5j2GySuSpnT2E1SlL1JnSuLcS2UTc
NAjpaTCXiKlXo1cqNW/ZpeEESn0GsbaO07uv99Vf7Uv+vvMhEvp9OTNFGmH3GURhPH4QP+EHKjUv
fkn2BAe2gR5tgiN7pAFDpJwk/RAreAngRwq7ovWKCdSpTkPPGlJJi5xdm1s/JR3WfFyNEp+XjMKp
TLGC7LDBxN87QWfHdmPrQZNHsRPW0GLNYgo7OLeIkVke4VopS0DAXSttqmgniU0Tb2xTgbRzH4Hj
RlCuovKU9as+KI8NZcbIBgDK6moZAQdMDM87Gb79ljrGNBU/SmfrQCKTEY3E1R1IwzyrulPYta+a
06z0rp9quDJ0ESbUqrvXh+9dstaqnTUM/+zkMs4Crk4UbaJjBbKDFDVAIdybz+o9VP3hxbhi3Xwh
LteMs9gjzCVFaAG3cF+6t+Qt/Kn/LE/SLYlWpSzFW7VTrt1pjB3+Pls042zz59tbqgYBftf+pGkc
uz8IJ7TqW1XHsXxabLz3+oqP8aUTeTxPPxwzgSSbsnDkcCclbNbW3NakKx9EuXTp8eU+XNprHbWP
rCHceRJUvNTFMq40anSEZYQrYikDIvuYZCTxYMxbivgzqbLo9GiW9b4qU32ZRlW6UZLBuRKpfR49
6drZq9b46kb05FJvnJDV4kucomzccLNS7Bq/Xubi83fWf/nTf3jnRLbh70dSdwNQh14MK8YCiz7I
yRgGG24wEaWOTjxawDfaJbBosvBG8t8c/OklZ4DQ183iZj/AFZfewxwkwg/Xbgn8V0gLkWy8kG1W
AR/IUCGU1H3jZmbE9kyDPu2Peo88WTqAwGTiOC2Gpbj1ojdFufOCZkbldMqhWii7EsM4raRcHvrP
dbJPIfHjqGJHnBnK94JOqXW3sKXHzHtTQvlUDIC/QTxrPFiaCn7cdgBoI9V0M3zM9VNDz/Uq3kO5
6TJaYXTfMx/zerpi1ABovb2RbNhe5Dw3bfLWDQ9qAXDnxfuiQ8ZELQCsPAC29KPMmn79CS7E47p2
FsLKFSUZwywBmaqlJ2FxiCr7m6S7D7qLlGnjxDgOY4fQXMlIPg8FdXX8+49fPEnaHnKNvK3czLyz
irA8gFQiKInT1MaHP0kwkYmsGfS7EAM9YRnHKy96IUJUz5zkZWmQ2SN6bSuVBSjv4CSLsDfvpJq4
JYE1mFidi5TyYMgVNdL3OJfnjVTC920pq9RUwVOKq7bsiyuTX730QGdRcevFZeN6ubb12lJCpRtV
jka3gUR69lMZty8fVPhHq8Lk1xsLCNBUZXgwBpuBXkWYv1h691aE0UisirK1iSM//qlJmWyrFslk
HqrFqbOIXNTUKe9b2wxgR7cK/Ipx0WET4UPWjAa8f2pROld2sV/T5u9bsf7rZT9831pRg0DGmXZn
1iZujRYVuXSRYrqJjG5aOxbwLCCenH2X4D4bIiW1weOpP7iaP6J1sHpK/z2p47ss6pc6hPUYaqRH
L1JBR0kX1nFR1Ku2AMxDp9wWGdAN1p6WP49dc/P1TBHj1P/sHc4Ork63HVkN7RRrsBYQE8bVVH5x
XvAjDwCJMMkRGtpQsTI0yoozSLMZTP534y47+c1L+yCRQ4D2vrZ7lhV2TsthK0Fm4/VRHvBCNKXB
RunVLDBlWVnBC9Vs7IfVif1U/QyjG+QHzMP3KN2blN3Ikp4KmryQXr4Rc0rwcXpSZghnUjkPNyUW
E2jf6Va4RGNQJVjoTfLvSN4LeRIfcTEV+jwsT9jYDJ4Lg3QL2JJc6TTxq8PXZ+M07uofvrXaK3k6
YPt1g53/QluFGwCsGzi3E48+49LkXtAkTp+aG7rtTr2FDV12ItGlLluYNOwyqTKEM2dCRLqiAjv+
1iyeIo+dYaQz1anhvWhz5I/LaIoO9YDgZR8tCZJv8MWGRr0ENl5Hy3pVb725WCC6+6cz+OzcM4Xr
FGbKW9Fve4o5w1JdyidEyziD0xe+nWGwNTfXDPOkm+gzXG2n788P7ixckNtu8QPIr4QayrgPfDa8
ZwGBP9Rhx66v0toPfHqGzmg6DpE5oVAyxQJi4i+8h6+nvDJe87N7ncXbBdtDGI73cnbSXbKmgcWx
f8OKfZrM/2EFVT07aOwKylCh9taNYyMnyMO9UOFtJl2oXvlyF/bTXz0SPkzHSm5y0YWtdaNIo0i2
pidSHqQ46UsLO8qvNge6sDv8asv04TaJZhcY8w+U1MDFs7ae6f0D+QEEFWvRmvS3KLeCUo19LUi6
cGL+mh4f7lenbZM7EfKIpqbZAB6mUr6JKdFjP4jNTjvLVHrTJFcmwoWg71d/kw8308Dg9SgCW+Xg
WA7yi4YjgHlt6C5Ee8rZvurqZtaHukZbJdc6NTniTWw0v57Alwqdv6LqDw9uWbFITa+mdl2keFuF
BdyL0LPNaorSBkP0ziRsli2E1Rk8rIPSwQnwDezIaPPgzWPDI+ak8y926BruEnVeUfFIbXfSDXIN
k1zFPqaHNktXI0z0ZcnfmqUqryPhydsab5FZVyF0atD8Y0uWiGddxc2TnswOdER/sK0bESs4wToO
ZmmRbP+osSOeRlmHyCPSUxwuMC38eiQurYKz7QucvBhgotIRpMQsCRd29pApfhMT1biy719I7PRf
m8iHsfYLw0SCxS08LfSXBVxKfNs9Y95YUBMNxZLnbWeVO7XJnIPvFfUmitEgYsEbIH7LhlnAxnbl
rL40X8/2La+PISZYZsd3y8m8/Y2A8tb7+ZXo+NJgnu1ZkqmZgdy5/Y2U7+h3oXYLYePtc62Ryueb
rnwWC5eNo6edRusGPyrAFHDrLXeNKs//0USQz+Pdyo+jHNbyjSnw+NFl+3uJga1atq9RE1yZbJfa
CMpnMSxiYG9QB5mb9JQy6gBOf5w2myDWiei8rbCHw6D11gRP+pmqQxf6+t0u7CTy+L0+zMAc7588
d9QObeJDHT+nwZU68jg2nxyD8tkOJSyw8SLnuq6yCZPR5BDOvIIG1pubw5W4/9Kzj3//4dlNv6rz
JB2fXYI5IBZ+mFw5AC9d+WzpFziFWEXMlUcXuyq8a+Urvb4uLAP5LBKp6e4aO5LChaMZBtC9MoP3
jafh1x/zwhqWz9ZwUbauK6lc3bC8Cc1IHBXb/uXX1770Qc8WMJSpzg3GJ7dR4MrouEbPgORW6FMo
rV/f4vPB0eyzVezFjjs0EUQjXUWGrwHqmxhhvFE7/Pr6n5//mn22jv2kHVwMidOdCXHflQdnoliW
utYbzA7pVCiYqOy9dgTXIVVxZf36rp8Hn/BDfp+lXgQNbtCTdFf79WsaagYVcS1ehhFmF2lYo0DB
4fjrW13YRDT7bDWbdZ2igxqCHaqocC8/DDFC8al06h60yTUo7dJXOlvZme+LjJ6wwa7SUoL0JPdx
9M3Fa2DBzM3wMrjWD/nzGafZZ8s76nxb0ZwSU1wkBqieIv/R6rZSj0Sw/NZ42ZU6yudrXbPP1noe
S5Guw77dNbLwH3I+/NaxU2f19Sf5fElq9tmC99zAtd2sCHa6u2j8+6A5yNmVFXnp0merHVy/khw9
CnYSjqmx1eFePM+LKyfqpbVyttxbi4hOaRiV+BHP+gR9G75zCgaP0wHb3Gv77IW7iLMVb2hBA1l2
HHvgrWZZ/AD7COid4Uw6LE/ev/4El1aFOFv3vVCqpo+4S4DjWDELGhpU4GUxQZdYSxsHIUd+ZQe7
9D5naz30q5Am0dwJmjU6BQqWaJlFOceBv6BhxpUXuvDhxdkqt+kB7IQpLpu9/dREz1FUYkby9vVg
Xbr2+PcfztQqNmyn8+MYI4ljg/YYl3Kv8q8Mz4UV/at4/eHiyOFKTYXkv9N3WObXyP2oNB/lfK6n
V3bAC4tZnC1mvaqbpkm4Q1094gqHWvLKo18al7P10CeZyLxWQkAydPgcv5XoZ6srO9CFWWOdrYJE
KtoA9lG4C9QZfiAyDh1Y642yjVmO3+C1dscXxsY6WwZ6lPWJGGGRFP86ST1o0frrOXPhRLDOZj00
O70w/TpEcxkzXSjVWTrVd8i0RqI+fn2PC6mSZp1Nek2h5iECP9y1boCtupk0/UGRkhoeNNuR4lHP
G9zR0tpOgzmsxHZuD4m2ImJ5DSshrRS3aa/sjZcG8myN2Ibj1YmZRbuyO0j6Df2erkyyCxCCZo13
/LBASq+PRB7F0S7DUsMGCkUlgZHApH5zvpXoiWnSdo0+dOklzlZKNii1J+I82gUQ8HPrsSqv7CCX
ZoP6+zvUAGeDZ9rhTgzSUscup6Ds79PwwLp2po7z6u+5hfaL+vZhlOpIL6Qs4Q61RPeECh+aoyP9
rAqcZ7Vg9vV8u/QW5+vd9anwG/CRAqTotX4XOlAFYDmkw7UW9Rc+wK9a8Ie3CM20N5XOAwFX48eo
rGBTS89fP/yFATLPVroXaJJdDGG0G96ae+U1++l8Qxr89bUvPfbZYq+0qonQu0e7qjcN/PDUp0KX
rtQgLj332RqvsMv5kwRWQwKjPeajufBOXz/2pUufrdlOhpKZBy4ri/Ye4IOQP1Ud154hMGl/hxO0
E9n/cITGkfvwYa0sNmu3YoRQItG8rMY84+t3uHB8mmdLNsnpS4cjIDOmgkizTRby0U622cu1c+jS
9c9Wrl2XRiJc5jz9TZV7cP+x4XiB+noCg+PrV7iEzZtnQWuTpb4njzy/2pjE+/IlO0q3HBjad23q
PovV1JlDl/76Xhdexzi7lW6WaaVlSrjL6SMLPeqb+2CM3KUJOoOv73ApsjTOdolSblGu08xwl7yh
9YbsFolJ9KS+WSfnG3Hy13e5sOLO+4PbeWrJtFSIdpZH7ZFiaFoUV17g0qXPN4pMbuG88/wytdrY
oqVp4Fx56gsBk362T8ix1hfof5hMA+yORELZrzVZh1Nkm8++HphLtzjbLlLZwh5iaMJdg5sXOnks
PUwKw9eSk0uXP9sy4jrp6afLYRzHoCzb3l+23pVKxIXdSD/bImJZq2gpyaXbE5bdNNQpZt1LfPf1
sFyKInTt9w2oy31DEi1ED3o2dvfNEcbF2A36UH0vD8338vXKbcZJ/skxrKu/3ybKfewvQl6C/m70
junH3hETbMyUpQ+mQtNm7cosvbCQ9bOF3PmO7fjQJndwC/DgMirMBpetM/Hfsmun2qWVfC59GJtX
67jdcWR6tLel4QqKH/a/uVUsgPTx+BfXUKgLa+5c/5DXcUnbZYYtr3CYklY1O+HXX+TChD1XPwSy
0g1OThW8kbByo62y9JxilPX1xS899tl61lqpHmwU0DcVzm8yx4Kj3P668v966/7bfU+Pf06Z8j//
w5/fUmzVfNerzv74n/s05n//M/7O//03v//Gf3b+W5GW6c/q/F/99ktc+K8bz16ql9/+gHrWr/pT
/V70t+9lHVW/bsAjjv/y//eH//X+6yr3ffb+7z/e0jpBnnb77vpp8sdfP1r/+Pcf6JE/jO54/b9+
uH+J+b17GpyhMPXL6uXvv/b+Ulb//sM0/2UK21SFKSuypasjFtu+jz8x1H/phmwplq2a6GU0m2WR
pEXl/fsPXf2XZdumaUFHp8ypj09RpvX4I834l6LasrBhEeompJ8//s/b//aB/t8H+y8oIsfUT6qS
h/lt5XN1zRKabmuKji0Zxbiz46NxXC2JDPwu1KwoF62OQ6Wn2MpoPW8s29yrr1TNf597f95PGDJv
Zir4W5zHtapZ2omNy+k8DnMKKzQYG2ZCcp1ruPfZLvDXjYQibFnDfNI6Ry/UIBepJFQBwthh0hTk
dRktc92noZ2L0yKFJAlSsYnrYYo9kekomyi0tQzuO0DUlQX3+2rmWXTFBBVleHVhMNRn1QFd94Wq
G7TapH1xuBK54t6bgaDPZD+wsX+Yfn994I8f9Pcd9te9BB/SQlhrIY46LxF02F3kmJ3Z87rrJLbz
XD5WBoa4VWPHT0pVeNvEG/yjpDbXssWzvP7PWzNjZd5Qw7VLPzttA9kLDcVsbDzTlPYG9ah34ows
dmabcpbgmQtKIhQTu3enKQ8e47yMkHDel50BSVD+39SdSXfjSJZmfxGyAQPMDNhyFjVPIck3OHK5
HIZ5Moy/vi6jsk51RnZlnVz2JhYR7iGRBG1473v3NiqGE1+Xr//6DflLjOPvv1boMjDl+54r/toN
95oqG51ARntZt80hzI0+Vf7C9OgiQJCAeGHuCKmR3wHLcKB7w0pwqmtkWWq3BDEupX/9+/zTNy7w
QkgIAe9TGPEs/GVrr3DBTtJe5vfXhWNslreKBGbWkSadymm6qpNkLf6Xn/lP37rLz+S7jniLL7wb
/uWTsWW5KLFiqKpnRMNFweCPqiBZ/etX9k+Pngp9V1+WOlcLzTP4j6cJYMJ96KSYuLVpOv9u8EZr
wJnlQ8UYrFN+zU6ZR1ejqHRzqvMSkea//vmcmf+ymrGoRBAbePyiwNf+X0MVmcPceIdG9NDMrvLx
6+Wwuze+Fq7A19APn6MI3R/zSvu/xebxGuSu191ES9QikOib+pNIZPFdJJcBj8KUErmRmw7rASOX
B78p7UEOxYpyBjMwjhH3lVDF/ZTBwIDsGSwvRVK67esSWvUowN5j8QwS8TuootneO305uAzFMnb1
mjG73iDSm1sqp2E1LBJWxNJxxdG2YErGMXnfAeMQISPN7UjdKOg80WzBcUc3KTU6u3eGHA6dkivA
LmGRR2R5mvIWL1D5WyXRJVXC9adjLXoDbc2pW6jjfSuVum+pI/7h1zoF8zdfJnXnvmyjnyUMRVi4
OG6Qd267xtHET02FEK92c+Yr+h5A4q7xBBxJ5ve84DfZ72B5HjuwE6fV7Yv+wbTe+rtcGlHD9ijN
V+sms3PwjQxcHGEF/cZwSkn3YrKz3oZvJX2PabHixxRoTp9VbNYfqbC9w2DMgI+LhYRsczc19iMP
osiyapRcoebZzT6m1ZmDXR24F5qv0D4JIO8ysCwgP4ZIz0iJb6amTSxKLxbDTdn6aXTtpn5n0aNE
GdkxJwLkkq0CzM/quH2w68GslkcVj4FzaqRwoIaLYbm1egqw//Wo3RvTME5FeFMyKB43xanQvuIU
CIGKSYveQnj3/RZxJCIAUPpL3VM7i2s1/u7qyIANYFlUZ7eU9ayJixSAinTe+R/CR2/Eq1aTeTDS
rZGSFl2Jp8iLM6JOZjTuzzXqIi6pU1dXz0uTxt611L0X3dZaRKk+8vHMGQhAxmPfBt69+ZhIWzC/
6U59CC+1Zm3AI5+2lBzWCfuAB+qNRYjmhh/IZk8FawxYJUs7bds55qmzgeVCEGaaQZdaTjRZhjyI
kSk6aX7OixlKDuzMC3OA3R4XhhMxKjf3I8kHHYqGF74uEdDDiCDsvu4ba46rLBTZwb7AeNrPPqpf
0NowUrogS188fRnNWZZ62g1RIPNdK/0E9GgaKfC5ocqOcTtjogG/bZk0IyjfYRqa82Ln2aK9A9RF
dyutzHDFUurwWoKoBYbSFoEF87QWn6nfq+WIVbrLDusMZo1QuyHFJLwMpbSCCblRrl2+M/7xmcc+
87YcETzxzuOq7M1iqsq7tsgPa+ZiIqQV66TXAqtp0Y8/Ur8SPOCjnpKfc5VgVJfZHGPQ9kCFHUe0
8R+R9vJizylodo7RvJqMWkmjcCoGTc98dlJjeVj9yZ1JsEIbuaxjmB6Yt45Rhvn+unPLiU7UrJNZ
nMg7A+6TBZLIXFdojbPBNgr6/QUvXbUaSVFPfJ/c6MCk9L6IeWe3VQ6sCVIHwHM1hqnetMWEGgu8
BqqsInXD9zVJ07tCDGT7myZFjFPALRp34GdjBoMAM/4q4kBcTSkND7avwLupV9P9MFnu+8diDZG+
SN86v516TBj+7Rb8LG2SRXbTO10CgCvxGOObMn+8KXLOBww36NY9rS1S2V1aJlJl9IoTyYj3ksIj
2/KhQaMUss2fK5U4n32pwntAr8hQnNUDa5zXtQAtnkaZ3XV1kP4ReivC8FiEl4Uszpv6uQAPRSbV
xDGQsTW00Ak9L1twdxSW2SWo1i8rwgh5I1b/opSwzhjv4LgwMtOkDSNqftw0xaEnAjcfw2qMhpsx
kOF8dDD7Dpsoh5Ww76uieKvGQiy7culGbh7JpI/F4jvfLMsRmPQ4ccjNGeH/inKOx1uOyhQ+vNRi
Kk1cf0RZGrUA4qrAr/Ysw569TisonaduXiHiE0Lo/atVl6Y+MxTQSZpAguVmo1cT5MfJkZ1mNLJC
lSIG4QjsTk21IviofXPjN7i4odxUzdPqE4u/8BL0Y6cihi8qMFvDjepbdduEUwhDIYhJKHf84xmk
xIAPCDS9hdBZZb8d2TAdCs0QNYpuZHjN7b4Lb9000KsDn6rtPKAJY2Gb6xnTNaq4dB6hzTSQ/Erb
MHDcjwsgVnclCj4UA1SslNWP9HARQ8rMQqiS49SkPo4YxvA2map4iXmcRVfV6kJJsUSGbmrOG0AU
+jp1MeOafrnXumnc6yVuZfpmnaKrb9qAaMBdveYGNmEROd1uIhuywg5AUF+Je6ZtposWnXWSIbfU
K3Pc8P4UYfLqbDaiUfENfDlbBh2IiXhmAIF3M8l0yCilHbx3dgo7YkKItLqmpteQ1ijcws7nbkrN
8O5LIRmxz0ffUlGZRXjMc6+8AjzaIWeZWrt8LbrX1b2nEqLstnEIywe6rSey/UPlAkPzmnS4b7LC
jXcTj+1b17DvbdvJr6D+67TAmTNn03PXrcnyao2s5tsxb2PnoRJp/6ChODEc2XpMFNSlI2+dLi4Q
BlO+xZZsyjR5jhwnAQa9lu1NVysM3WLuGAxcx6bIzgz/Jf1XLKYWv3Ixm/69axgQgdUYVNODaoP+
Idbo7j8GL43f0sApslMBKbbfxTT2JFNDirlN3/CVf6vBYQCqyd0kPYTg4jgapurJejPv8zwAQD64
uZdACcP9d790EdaVfm0Slq8mSij4txYKs9ctxbtpYtwx0utZU+I4hr4o0WKAAudMxMysCmPM0avL
HH09RpDMFt1EX0Gaja9zPlZq3ztR+MA3X/yEtWIQGDm9wcisll9Mva6PUZOhqnJiv3vOWkOYYU3X
9i6LlW6ukzmbi+9grJMnG6k1wfxRMP08DRd5gjuyIdGwNs5PkBWc+YZcF5xCeOXex1RZRX44LW33
3Evj3mYqZLTROgGNAK8TnQXQZSHlGVFgGC38POZA4ZryMXXHC0xBau7mJtFvLjx4BzRjiMFO+7lE
NR5EkimL0O3aK7mwt+/HRUOtyMoIgGWXshaQlO7I9ZINwP2hExeTLn4aJ9yNLHUTWlOWGUzjiINx
3cRpccozmMW7hEoErjtBqIC13jd/FHnFp0uyZ3pxBh9dGvOo+W8vTDxERkvJkM4Yru/ZoKARS7Y8
WArWkMTiE+IXStzMfVWp7j7revEZRbfCewf3jCJYm9X85KrW2Ntk5XQ2YnGadPcYyRoe1VjFOYK3
dlb2jeehD3/lAfnED9dtxXDF2RFUx76Lx4SDagbVKduVfZDJKzXH0YRIQEdyOaWFNPUnR6P6rsro
gDEw58OuLIPCj57hySlz7WO38Bh9XyKXWd+yiuPjGpJNZUErhOyISHPOjtgjq8T9lqIJC8hROuat
toUrkJUSmzbDOP1w1jxlmnsahlcnbafyLuK4CrBVdFDySx/dnllmsMKds+SvuFJnn1EkHweKvwRF
uJWcX+u9ooRh9torFKOxi0WX4nrwtVQMvP0g4Qq3/PGyYXrPCWa4zk0Xf7uSHhmSzT66WXgDI5h/
sztsOqlBDLlVXJ4WmWf5EagNXLuhLH30PqnUu7UL/B9J1zsfbDaBBa8ZF3CiDNeQbd6k4w8dZCPT
P/KCkA77NFouQ+GQuMpkZjfxg8owt17ozh60Wnqzq+pMD/gWcLklrUPiMKkvqOQIPMFjZYk9HZci
Y6ix9pcR409csCvnqDg95tEjm+wat9VfLs8JZOGGbzmoWEujSUTFzAaVrMiOBLvZL5nW0U0Q6yje
Vp30kYrV68C5skkFcKem148w7vPmtEQ2hBinPfvmL4nWh3q6IIVlnmq19UuepnpKx3WfDLX3beuK
hndduRhXaizm2UmA7F8INNrVPVvHCT6o9vnBKeZ7fGes0b+lyHgFwHcX2IBZ5D0MsrnQ2vKU52MN
GnUzhE1+4aUmmblaiD/89vqLFa9H+MuPTdooPfrBLN5spOcJj40zICtZLhKAtUz1zVp7GDLx8pRg
0yN/4BY/eZO6Ta0BvV7acOYDyINeQIpxe0a+Q5aHcT8GbcOdya4jCpXJXIxtLpn+ORIwKVdikwH4
Vu3g5eCHHz3tOelBgAx19ikXY3eT4Eh+oxRiwr0zSy6xRZ3wRLVdOga7mPr0p595F6L3CizgaKth
/BizHM9vNY3rz2rOxmjHowpzdVkyKAdtL9bwgl8z/nGxLhVAv6uG/iQq0Ra/SqmS6sstwrm4UrJz
5ckABXJOJlMCMXHC6fpQSdjc96xPatxK/gUYVZuPf0el/FvV7P+xVP0P5e375rt6tt33t739bP5/
KGpfenn/57/Kxv9U1H5df37n/1zSvvyl/yxpa/9v1NG00lQt3UsRmlLQ30va8m8RIifpUmly/chV
4r9L2vJvkn9BYYiitet5mv/0XyVt/Tcv9GQUKhBivksR6d+paV/qTP/dzVJRqDlwufyoS3Wbwt5f
Kmy2Rw5gfIRXZZxyQ3Fse5yddjomesn3VS/EC5ff4eH/eof+H3XXSw33H3+o4kVTy+fU7wXg0v+x
+EWmItJZoEGjDCXx+BZ2FHQxq1gyai/HpltAS7nNfZFwtChMj6jNFLP3b5XgLi9dSeErqnxeIPAr
/fW3mOaprQs3O3G2u0oBqsWC6ahkFRf3b/mjFOtLhCr3X790T/2Zgf3HVw9UQAuKv6HrSe+v1fa0
W5zFkX19dBDKvA6yv1nQnyxPI1PaQF9if35UduDuFatO/krrhlpLy+K71R7Cpk2ezctXZ+cp+IHK
SLxxwsaAl2arr15nU2VEuuFANTtPyao7GZmJ4lnmahA3nB4x0bQgT/2mrO7GqBvSI9s5l1lnUA9U
h+/aPsdFG3vuLHa1kPV0Hae53TrL4L9VTN9uJa4SmgAFlS4+uza7qsrIL7bZPIXIUhJW7stWdtkN
XJuAjilE/oq6r/rO6Z0CAnACRNnqakXrgpRgSr4j5cZgPH1UqBMIOAahoqNY84cmGh6iybzli0V+
VljnEUFIfHFH22cqgu3VQpHvnh4BLEBVub8Lp2QQfqyeAVSo5yQonFPcXAC0rnexIfFDMp0JYnpV
ftTt8uf19F61K6Qygxrba7ufXKrfncKHklAqcYwa3+XYl3BIXS5yQ27p3P5tgdDPgfI3ihKOiYIW
IP1C/bRLeE5KcJYthK6tWr3quwmV/ArHpoH1Oo/u05gEb6XOuj3K3+tZNkN2mBwVqX3azqz3Fafi
01BwV7kdhqq+DzSe6qUc26PXOsv32ja2v2LcMphB34wedtaoSYqHYXb6HF+sFffAAeXvupCwMFXR
5ljkVDDdT76VuArMYvlQFhW8z2aBXWTCIdPnSA+TvjfU46KtzXNUyU1dsV13s8dkIlKCsn0S6Tp1
z5IPaj4V+Zj8HCKnH2/bVvds8VUkzorSJqO3ETTcveWLFmItWYjCrfMEEYhUpL51ZqwPW0lHdbhO
cI69EDofnkyelVDzHSoQgBkGbHw1OPq9EW7UIZ9JS8PvmYnqqE3KQDrcBf0kcqP8kwZlWV3NI1KL
Qw6x9iua9fBarBViwqR0GHOGCBx6zFmO0sVGPRQc9OsMkQzD5Z66D6ZwwRjqByn3orA0q9wFQQ4K
mOd4IoPqdezkm4rbxCEWue3AJ1DT2y+mbp5yGzRyJ1RW/dAsrRfDUFM4yMyazDsGqcEsowirXxV1
5TUvowXSB+ZmYf8tixzPEq1LvKLtCN9yqzt6EduxdyDSZKFR1WG2WZ3svYE8D/7I3DCB71QRdyeH
s2VZsqjsikAlDHJk6QVxR+UDPQ3B++Xg00rArqHaemtsccGYlkU4nKFBYqt1mQXhdTHVeq8xv0Aq
5aYEuan0w3gfupmweyr+iFC6UAXLRzYY1d9MYx29zir3i2d8PVGBE1WEL20VT5DFlf8cSXfmulcN
cwG1vM15j00qxW6qujT/4AsNDDzJhQRV5bc41tPFMdmm70wYncrcr27BvMBLTzKxYCE1Wa+eh8Zp
1Vcu3AWdWbnM+szu6Hf7gDJbeR25QU9bRHOqTXSFn3ZYVlGQI468Ea2xWL4omTfmGosL1V8Cn9W6
oecp0E0stptIzkbrISum6drvK/Mk53KSIHtCrD4BFW5zYI6r+lopti27yuVayzuZwvWlHz68Lpns
6MZmYnjuqzyEOUBR272iIITzl3cyq6750voxvlkqaXsqmutTMNsJBlErudvaao7qOzGXF6ZTJKZz
62F+2QVi6b4jytyIsLFNorSScjw6QSHX3cIC9OWOwZAfx1Q1L0sXeOWvRkh1J/OxxR9S2A45lfIn
vdeBHj/FjCbm3GWV5SoH/rpFAI17ItflxQ8wwaXaeQWNtC2qzfJL+0X0WHu67ynmIu/dNnRBYfbr
+RNVU2M3CxTwvUPUH9EUrayN1qHzIr1VPDiVO2PGCwwqlrAsDTB8CglACBcA6CiLFO67CVz92EcN
9x46+Oexz2V37BKg+I/oJOb61mvyab3t4riGpt4kJqXvkiIWE6pP7/UyVcXRaTXG+2qhjr7tlZ/l
JNqyILjLOyBJGwmR9CGXRXPv2JqRnLppSHrTQwFWjsQhx6E78+DsYGXwVju1ABbLaBKNBivnFnWu
jzXbZG6Hcbrukge7pMCxcfQxoMov8oN1M7kXBeahjZMWxVmWrsFHafv3oF5xLJTEoeuE/Quoua3e
saPMTHJFtr1WYwfUTI5p/ZIlfgPOnpnQQz304qPSUfvZDpS/uAR6rbdfdb92R5Do4ZMdoIRf3GcP
he/eCOF1d/Chm/EtygQyKEGzyRwAZg+vOQTkB6reA+jVxKqHYYpzjN3GhO5xCkpT7VrVuwGm3oWo
vXCWpeAKPNCvS+Uy3LGfXg4+oxL6OqdZGR/adqERMCUIoI9BPnc9HNx4vczWFb9kwU6BbGUtq6Nk
hQHIEJCevOoIcnTXblj15jwjDeE/ovmewlzscrdwwrvWW+YnKktpdx2GXW4O00iq9hDkAWjsOrD1
sV6gzm8zPNvdbQ2VegUJ14XxdcQpsL/qkZBxLgiC+tcwu+NNmDnLfBogD4y71WvlLTv2FKG6H/Rn
k1vT4Khee2wPhbeizLBp/A1CxC2vh7TGhIi3Ag+l6rC14myMkonlwZu+M4QGEKldkL+nEdHesBMD
B9jNYohFs/EkxaWvyBBbrqbvamzLzdgP45fV8t40nnNdD2G3hyUV/qAMCyHUe7OBv4+kY89uQ3wo
FQPyqYj7PmVmCPcedkjacyfP9h5w75a2gqJo6G65irIluk4FLqQwTXazFn34GQ6XWBbX2N/CRPE5
n0x1RbQ3OFFAggpqqVDV7dRsHMdiIqxy+610CaoYAsCrExX5R0LYAJkaxc3rhgFYvdXumN+QhfR+
WVO2Z8cna9BELTt1iiFURFn6g3q1+5rJ5mnqQkF/Nqc9WcacESZvfFoj4OHeUB3apriJff9HfanT
FuXlG+c0NGRz2wP4jcQpW0DwZUFPbzG1yZGK/7ntR/c0JIneLcrluD/a5WRcm15r62V7RznlVkdO
tk8hut8VYXnPMaje2Yv1K3DDp87mnAD6yTui+t2GIrptKQLgO83P0quOuUmaw4IeZRcW1WkoqZAH
8joYcPkMwfQe+gFOqXSyqNchAjJEk26Css/2/txFt/SMhgONkvHE8vB7iOr8SDXoR4+TyCZZfHJ1
9IfbltFGLdl+9sb6Po8ZmCfafubPxOcFwQXk6vy9TlidSRqJY74w0CzpQZn+0EflIwdkmISO+xjD
dqHVIU9J2YO0UJiSoDhnZxqBRF8tjfikoYQvFwby+SW2SGvVOa4ByqYlciKPsVdja+eWTxAHsfKy
J7P6TAW3QhqWqwkmB2OfJDgmTJoFSCKHaBMuVo9aW9M8cHCf0daPU7n1hB04+zny03pmuhZtpV6Y
XVKf2MbNHUXyH3Id5YNvCkthxo33Ta2LM2KwB+HjeO9l/OJJpO7xCC+R293WXfS7pnDbdQhGuQXZ
z8YLqitZqqMpmVqvZS3PvqPpYk1QL8Z8PbamQFpiPsSgvN2UYbDuxNGxzsWw0rzbihgwQq4IXdLa
HJsu95FL2Nt1zq48M6f0kgwCAORKxG4xPDB3SIgrv43cXyF9kd4jLFs65tR4w0vTKTY6/l/nHmba
VgflnVKwNPvQe+PksjibgtmnfVXO6t12+o9swr4145mSUHyPOMvm/QDqnW0ogSrMY77Ya6ZDoXMK
PCV+UfpPQVnW1yIMHpdVP9HTx0C3CnWnpir8KSf6JBP6PLxM7TXP6PCiuvyGEMxNU8XVjYH5vUzZ
beUHIPHzhpYl+eINLQGwlTZXVxL4094HrlggDxmY9sNIOB3cyLuYanN4hLBLpnMQdccgCJ4csRzz
dKxOPU4caOwUCpelNO/hNOLW8IFC+k1UvC+VFncIAotmD2kruDNmiJEDdTgcSuU9FhdDuxOjEx0w
yBDCScEae311dNbF/xX7KArLlLMUHYvwZqjoCDqRmx9iqJ/FWIIpjJrmTALjXLsZT6gfD48Njo3z
ZNYXN8IA7pK6+Jg9KuuqowTQ6Joc9ajtgVbsOYBKBVjDSc9VLvxTQ1lwr0lRbOsphnVeL6b8XBv3
eWmn4GXw2e6mkOJBzOoPY169dNpLnsaMFG2ZFxx6hS52sWvRBvlpvVvy+I9MdNctUf3DUmZ4Mutq
whSmaAZSiLPqIxEqvl1ZwK99iBw52uICYU2U3pZDlx6o7h8nPpqtO9Xo64zv7rUadrWHBSU3Tsem
TON89SvvnpQTS31tM/BaTnxMo5zO2RCktMw8YBseRpKzt9BN3wD0Gj91lNjHLGkQxaaMD7JfxpsA
8Od1sGTtAbP0NRfOdCeX2XmJ16zKkZlV8qfW82OU2uiTrMJquFxC/c7uJtOE7UUeA+F+aIcrT7nn
mi8PB3JoYHPkulu6IvJN8zHfgg7DpqZtBVewGSAs6RAlq5+UB29xhiNab1w0MrEvVVZAnQOeSLbg
gjHNA4IOnAbWNc6fukEhmimxCdRtSEOOssVmpHJw7/ujOpUu5dpFciUocXRcG0Mzsp3R8g4cHwQN
NeQFMcIBY6cbv6YHkrdpj8BOfQ0UODEuQdG2AdBR/7g22WFGRw0ue+yifRytzRkKujgXFY9rD9ef
QEDVljPFBJ/S8zQSsHo2cpz7BsAuhfcHGHeh32MLiQ3979kl//CU2jGJsIWSPwig5SpWhwsKtVPI
Rbpe0LQH8wexcpO2ssf5HdNcSrYTGTIER2uccnzeT4UwlzAPOPafYRQPI3oAp5BBsptni743cFbV
hAfXp4DIZt4j6fAPmU0o5395k5dED0HfvtqpQnSbilRSFs5W/lR4O7nuQGzTlWM30IojEL0pioi5
Ou5JaT3qd1pwouw+8yGrZHWaG90re0EQdiEHpLSrUnQXBKD8+biu0iM5MSq/DFH4DPQZVirbPQMy
Z7p9vZ8hoFlHFy4Nt8TZdw7mz052Rr9THWqvqH8kfQNjqw0EISZaAZuw6MIDDStMy7C7t32Q9Nsm
7o5RKb7YdO02Io7x3LVMRaPs8719kDqoYoN5ot5e4luO6t91MzYHeCQw43X7Sgdjv4b0xiZV33dM
M2ctXJwMpiNODtow45pBqatx77SsARvyiv4HGZhu3848mi0dYMIb7XDqiL7TJfRG7wJXmy63Mfe9
lH155qvYHRJDsz/1S+cWXiZ3xoFObT0xOAgrLtzY2iXVNEmn3UVWXUPNSYl0tS7fJzKqSMfYSayy
j+nQ+7ycfm7ewjWr0XnZLvHRTWOviZuWu9PsOdl9VC35h+fEGS4/lR/aQNftvmtByAAKI5+wc4XH
85oQTyl2DhVLkGdJQEViaQ3335VuxLyh4MhZwosasiYmMkeZimTcNYv230xKKmpHRMScBR/tjuYb
dBKkqFygp+LVpfG0SU0337T9pOD6LXdzH+RXdui+WxTAGd7lrezGQ1ASDKLVsDfz0l75VY+1mbgV
saV6fQzWKT7VfZfcV3FnXx3jbp2u4KxRrOYu97h1bDiu/vaI3OWbfhL9TWdH78ZxwLqmRGEcL5K7
nmXogFL8dgpL59B5/q7z3OpcmKI4RiNHW0aBIDymw0UMCxtcP7lykvTsmGBI4CI9t/6sPmnRY+lW
SOz7EZ9lMCXesVLOcO5T8db4UXPl4bekf7y8KmzRWOkVFM0VZaCbtY/+1LPND6t/467jb/ozuDJt
Ul9Zja4e0md/FQTLKau8+bGeEJGmfNXvTdqqqzSPxLGBVEXesK7VfNK+79wOPf7W3UQh4yGetCVp
yFPxRokm3hPAbU9OWZVbE7h655CUoDGo4xfOitkVZnkeeuHUD+0onlSALbXw8vKxjoTmwBPPZ0xm
HnnBOsW1oMpm5ySqPKR+mmw1rjCSaJe0joNIK6HCafStQmKfctZe47OALH0sAtwX++BiHbpIX2+S
vHegIWbwCLEWDVu3z3h9Y9fhbqonS8xj/HClbv5Yc/6KzCIoN/rP8JCcmLJ2IG6WA+fhLhrbZzKg
3WZaAKpFqQFxZzyv27AewOuknX4MDCM62eR5hxKRS6PaQxdZ+3Nwg2UzUaw9ZUPN5cAp152c44nm
adD+yrhiYEBJYGO70hwtENi7wENzMti4ODjRyuKfL8MbN/ZLIMr8Zzxq+TMr5QG4dE8kSshQpTP4
cjKEzT7WTY9Y/JJr5fd/obYx7yU3/B9WUZTcymT+Q1Y5NK98QGHntAWUrnlmLzSm3TsWpZtHJXqc
vO4ckyaJtxGZqz8Wt1p5dzUGoQLLHOzl4IhkHmVqDCrfMjfwansuv0CwvF9i7X4nPYdkqsWVRCpe
js9kbJ4WN+m2MFaX3QL39DauV9QV1rkkfDhKVBO2z2RJDmngF/ssC95pOGDeWFu16RYO+R5lAc5x
7MBhigOzrUdxU/Z2PcUzjmNRWZI6a1VfdUT+DyUBzfs58dXGD1F/UqiL/lguyTbdye9hjqsHP8Xs
p5XHMYSz9ldDkudQ+E53NxYz/k23h1lfIbggG5ScBN2Qxym271SiEGA55BM51ckwOQcXq59Ly38X
Vx2lh656klCKrxgKInTnQe8m/jyRM+XaE3Pxafh6V6FtnyxiTtguutrPKSbaPi9JQK32oxTdjCEy
NDfUSMNd0Rj/ipZ98+AOMe62NkIdiik9PzglwbNF4wiXAJM3U64bGvND5/9UQjrHsvMSs6lrHyg5
Uw79L0pR61eeS3UmF8fmXbIteAux4t70qK+Ucu6ZihivnMKBPEP5CtPFZM0LZYDqIOg0bFfTQPHv
hpvSK8tr6oxERMvgROIwvEvNdNuRz96G+HG1cZYr2/bzQxan5lQtcfIW/pl37OqwMFtm19FYzkwT
PJLXqjiQFiyn9YIDam77q5J1tJ3FM2Xraovy7RXGlT6YindnEvPdMrjDKR/aY1dV9CAC+UhMkifa
yBVPASWo/tYAxv/ZCmYdyMB5BF/IZvb5QekoO/DX3R9UEIhsLn/GNzmENCdq/PqqdWOn2zpR2WwX
TutYaKgIn1WdVcmV/DMIiqF5t5KtofzZJL84WCyfg4zYs9xLlymSosQmpvZoKN/GrOQmDihKFz1u
d6FA22fNTe3LYh/KgOBJLzkIL35NSfLPMComBCc56MgQfPU0VxzRelt4uAw5C/enSNLqADBSfy9+
2bMX1/OOomZ1R8pavMQkZs96iLk9ZX6aEfpy5GPco9zMKwzjLZW2zTyONUc4zgKMx/0He2e2GzeW
relXKfR1M5vzcEsyBsakCCksybohLCvFeZ759P1RmVnp1LEs1AEaaKAbharKksvivPda//qHvvYS
kw9TK8OFsxxPd3kpl7w2s3QptLFdNYbABhwVOPFClEk5SbWNb1VhNFM3iAa61jZut9g/wrmxBkZa
owRKmopqcR6FtHiQ2N9sGTR54V5jYhR1obJafH5XrYTOCIg5vIK/dGscnBtnEBR/H020YA30xgfS
sI0jAyVrN6WyfDvlona7IEYX8B1tJ8dNtZveqMSERXSk1CsWYhJLvfTsaldMfiE8Z3hTbilXS7Kf
GH+Q1Dneypb81Oh58hXBDvzk4Y2rLJnLbcnqSXqa34jMYZSzrXBGNCutNj21fT0/SImpo2IpCYjL
5jr7PukRs7feNHk/aE9NCOugb42ypcc2QaiLSN11SiAcpDKtdrGk9ockJjbVH9MOE8JcdGF5L0mc
OGhe284oNlZMCA5MIL4fIBknyAY4mAkO6MDDfxC1Mx3myjcILziAmI4gTBCw8jdCN+wlMCZSAOC2
8dUratmCdxbdvIneCOHiGzk8Aw30nZpW+bUbW5obh2oa7M0UzXY/iqbarzOlTCa7mmVB2mN0Rqgh
wV6kR7xRz5mn6YQuBFGWrzqpLu+mrpm3qdXBUIXkvw5qxYjXOkDKaRrI/lZKFBI2+y8r06hU8k2V
QGMfaqN3dbNQ1tZYyydD7ij/IdMAsb9x4QkXDu8HoWYwwOxFhjccS7Wbika/I8lr0/qFIK7acmx/
N/OFUw9NFlgX68VrnciUsfGCrcuQ6AZV3FhFddeLUWunOhqEKTzFS/xQb92WHWNLSKVuOOfXqDae
rPrbjATs2A7V1kQ0QbITb7jbjuqetdEB2U52LcbH2tgzUphBgJnzbkzwUJC9eDcYvm4HqX+YYqbP
eqDR83Z7LtjWoI65OnKoWq6mdSxOxVqfh9bpChLSiDC0jUK1rTg/a0LODIOwg6kNT0FZrLuRuJGx
G5Vt38m3I2kW0G7IP0PJSaxcTThIE3/NLPxVE52tItKIIoGUKIFVbE0w/yALiR0tuzW8V/6cf1sl
MDejZE+GDqYKKH1DFHCDUC2aFn9YKeij7gy6wFUcjjeigK2CSZIHKYwkyCVwXYfyFIndqfcNgku6
5tXCpXymkyBRMIwv8KKcuu88WYuPaa+Z7uI/OZihU5Vjsq0n0TgT8b2X0q53fbmEQ5U+K6Z5o00y
CKV+Ig+twm/eeFViiAvdEm+fwAm/ZJN4LLPxexrUg1OykgKS6AR9G5usJFymMuHsmjD/sdeUluwX
EtX8nI4X2n60jxaZCZ07xKE0NODGdeExsEIS3SqFEUY+lK7iV+k6A/YLZnjQGcub0wYKxnVA74lw
TPL4kimgL3VNBeszj7YjCnonCMTMkQvS67KseeD+bKc+hM2pPChWWIaOqlbGvmYJ2VDx+ewpTJ/i
cYyO5lAPD3wIuKhLOaqipucNndWR+UarDyNJWdriHCONfIqpGfApT8oN/Sua4FidmPoA06J1Kd90
L0YiiSeVwgbMVyL+PCti2BQ58gSp878JZSavFnzCZsT91Kmd8rqsX04nZsl3nwlMvUtKlBtcOnXY
OYzhPh99BmMjwOKgE9KiDjR2QyXr6o2RTqQJogwO7xBPWRPFXadn6JYsFq9dkxdRcGBGFGVOoPXi
a8d6av/PNhPHyMRKYBuiDEq/ynLer32tasvHXzNR5H+K6+C/mJYGpqiBfDJ7E9879SGms+pCDIOt
0lrhJVXT9naQKponkXZidEczFw3y4HvueNR1YNAVDADcEFvL/5p3BYxwJVcFQpTTlFQCVdOGW5iK
JfKUARzDRjpKZmeNTWm86iFXEvto5VEHE2GsDgq55l/zSQVX6pQedgje2dKq5On/KSH8/8S0/yFp
aAd/eOb/hZp207R10f9radW78l//61+rtqiLtvuX1xDi+fKjcPvPX/UHYQ2t8W8mXaSkLZIyKEq8
OH8Q1iRV/83ULFXXNY2PRV0U0H9psCGsaRoNEkw2dVHUwvn6k7Cmqr+pvO5M2RVLe3vT/hPCmm4u
/gd/86f4NTDVOAFDFEXTVOX3SRDllOVYNaf6l1qTXlCQoOwDinNquNXHYiaXD2bGawhHgZLNOM1S
Nq+JzDm0IlhuJPVHDIjVl0GtoM/jsIyPSSvTrcjVpWnQRWWTOZL5Xbe3/kI8ob3SbsSY3PMUINBW
5+zQ9OSqMqsjmLubghWD7Wnfzf73VFQuRokALcurxyyUEvqAhbskBi+kL5NGL/imTRrhXTYFHr31
V6lXLmWpRluG3YDueb+YkiyCi0whejR+xt3yyWfgZk9mFAMtm9e6MBo+SYFuiuBOAHHm7YWIBNaa
4ieQ5Hu5Cr7IYfZUBKDMRml6ciZ8CyXDU7v0tfMhA8SieiIgYi0LSu1RTde2IjcPU13iHleX0mNW
Jc+RZF6bSSXLCx2OKHPwsWG7wfhI7AxhpeQl8QR5uA+7Bu2iKpuuX9XksMSm5kTSnG/EFtSuCzm7
WKJqQ4J4j9kpOtHMv3Z6SmkoRLqdK9ysKk9f2dxEcubFe5G6kiyrpqHhl0gyC/iPQY1fDKFZimWu
m9zv8saHGOj4xmC6uHWfm5neEG5saotZEb7AdsC1O8q7rdo3/tNQav4jHLlw3RExfk57ckj7tFTd
oBDcUlo8rsZ0WGK76DvqQN1Z7Vx7Fup3p6nIgobgpzlxxPGNWSyfda2QHruSNyAyAlDHOS3X1cyk
XBejF6w1L5Yh7KSBi4aylDlCEb7mQvjKTPUVNgGBrQrx4RNz6GQBNgODzoaocd9DeC9sox4LDl6T
yGmtQNwGQ3lrJHluN6WkbaeZIqSrY4u3VqWgH7l8vgUIgX1/bPGRtRHcofGUiQMP5Om+N0N100OK
t0E5ay9up2THkp6sc7JvH1JgPTsIecECv8GwfbhnHZ8co+lDl3bq0qi+Zge+pmwCUT+xGWqnqFSr
7yR0YHtq1rEdlOoFY7hyJRrSJSniF1qG+7jivNGQzRhPCeOXrCNcp215i4Juqh2F4pFBm4xhnRCR
hsdvIcbmnNfKJYEEx3hh4CmqChWqhU0tCc/+1a/iZ2Eu70jxQRwScw+SEj/Lt3uelw16C0m7CBRx
kOcZqiBCWdRTZ3Ho8clJD1IkFQTX5iWtMV8SQyXyhHNedrAQis1R26gyCe5xwaurIc9wBWEIDiAK
npWLvNxFfq4UI7qw3Z8A40LQlfJRGBG3Cj36K6XQtkVb3InQU7YYpj9VzXwPdza1J1G+91veEzgs
SIozs3Vp/Q9pnavrKIB4WWLQy2UirS0beO1SZDZXGO4GieWifyXVq3FjxA9AtdoqFepVpHLttdgd
AzM9zCXna0zWtZHLc9HzPrG/n6qZaxIHjh6GdOXNIM4YAbaDa8hwMgoNOVrZ4Q9VNK7C6ALhqtw7
MW089CYhcuBz+k9v61+BbNBW89RYAQPpDr71GD35872AW7cj0lOsUC02jl6FhN1JPOMqHS0Hzo0G
8zB6bmT1IgoasLQJTp9nuUrHx4BejDDXj0yF2QkKYlup0tLJwA2dopaYRAd9Ipc2oLIODZg/D4o2
xfDOzO3MYvEwqvoxl+pHiJ6ijVt9g+StMt1xyu+Muqzwj1Sb22R5kNDi1xDT5JUQZabLmnpPwweK
2ZhXv2cXEDkZ28jrxy5kpyj9b6oevmbaUHtFSlKcAby1evvduSInkO81r++Mq5/MASnzJGcnc/I8
9anoNgXBeE1Q9DZ6X2L8hhyt5KBs8nC696P4VW6IWp59UdpZPanuklA4A20GoY1a5BRheiBV9lBh
fE5NqJysZjgqqFtWc822ZKrxE06Tj3WXybvWZIJEEtF92ZAhWfa8iLKG67EykELg5Lpu1escxkSF
4kHIJ6eJ5/poIUBeR/DoGHbJEX5d5kkplUs/8N2JQXlnZflTJcRf4gpBQhDyLlASBq7R8WhVv1Js
BOWRo80M9FDPnqQgQME95+2dkpTGSm5jlJMCz1JmOxi75jGthmQ3SPFLKTEGr7pWdoZOmJxBl5Vd
ChFqG8gqeUimKaFeJlKxH+A+trN6GZTE2mhIzD0sE1ZBT0ba0JQ8W1+/QtHOCLQDAhsE3pemDV9n
aL7zgpxoydPIaTlTwP851qLnYOKvBnJ+iKvpXmj1U19U1SaWe2MbmQx+FZUH2gb1YzanFkNs7gRu
mb9bEDZc5BJebqVPvAeP+chLDZ3uamXWd18IX0TTGFeyPLN6RziAK9Ps3/pjfk6T6T5Iy0e/mWh0
ATyPSl71ttZACLN04Xd2mgbNbfQqiEK7rjLguzTLnpj37KZSR58eBi9CsNx6HAVgV4c0S7ks2MPY
PMKeJT8t4BwlbnM/+ZYnGNP9SDsHCtEXOFRkdJEJrVYuBXtdDIXrQOLjqlZrTkFLXtIxeJ3GYM0I
4yXpWGXKIuy2QpkW26lkJIcyhBzKgb0OCSZTYhWRrirOhEAxVeL75MGyYYW8LYNK0NbATRLiVyvi
a6sFnp00sAdG9NU0T9Fzrwi7TONztjLh2mks5fB/THvWlhuiszh3Me8+Is1kgWtsrD34JifTRIVY
V/ZQL3cw7AtUdgFtuywWQBOq5k/HupfUewkyFFpjFl1tKMPJVYvoWVPYeVshPZdwJVxRlJxa4dKt
mEmAIoz3yMrwCYARgQcDkJ6c+FdmLZc2QldrzTUpeBofxlwZyqZO5/IUtFJD/noY3hDDMu6WldLp
mvE+Qub3re4Z/sHGelzquyZChx8lQ76JZwl5PbUVSVMUNSVDNlcGZlobpHGRzMA6y0AjtwUKwRVE
wgPhvN+KaeG698VTVqB8o27etENL55kHLxF23/nIcpUkrP4iDPRVFVA5Kn5ebLVJr49iYeClX9Xy
KlStZiMorJDEXiJJLHk1mZ+mdqyydgt93Z8GeOM2HOiLGBNHF8jSITL4amCMYSpLAnVHoms/cH6T
iAVYqAOAz1HPZoBtF3NBbreoRM91xrKTZmy8Y6vhizDxN2HEFw68ssZOjfCuF+RuPdW8qIkK5iMv
+4uuBC9FmTwFA/q3fimxQwhiOKmjQmXJSlwcMyJAvGxwQ9+8IkShnNYJlhxnyQtqiC/wYOdnaL0g
a8okPAcim5laQvNslhxFtPWj97YYRkwWVjgj7bJQY2pHNi3Dosmh6LmHwthuh1FuNpavJKuoJx7O
0lJrDQ2RkE9VmvZBzv62LCzBwPOvyO1YZgVXZuyMYBflfhWRfhbJI5r+mp0ojkduYwLaLYZhu3nr
0f4PNKwf6q2WY/3bT+z/DmswtD462qKPdVR/Nqv7Lv/WhFFNu/rXP0Y/a1j/+HV/Naz6opbCTAdC
r4qeiI7xr4ZV+41gBVGRsc0w6Fgx+/mrYVV/o45VFAO0Bd6yvARC/9WwKr/p/BJUVgp2VKoly/9J
w0pb/K5hlS2iCeAbQ00kYIGOmj//wSG1KkwdgJjJjNbHiAcElUoA/oiuxc+06yVfcUTT2FXlMzMC
a53kRuGydetHXS7Lb6g8p1Vb5fOaHUw7TQJL7lsVnjPtPqo0qDYylns4HPKqTvJu3dUta3xYU/lk
wbTpRyXazsyiV5roq4DTQ3GAkovyh8nmZpYLWqEGnloz6+tBSr4pRj55WRNxlJnflpFNRGVYhm7R
qpULKSjdZgZtBMyIxh0gJtOAsC8LJaLysmRdmItwT01suhJOJMa0dKcBhUZDlWPNDBVNOODs8+mz
NCkXM88OUR2/ZHP0jNRZwXgwOxCjd6+GrNr4AK3NYv7apIsRAjqHzkoPgggRCap5tNFxmCAjs3hi
rIiMu4DxDghZAuDSpc6qjiEQomlA2eRVNv2dyoR2Z7TCvI205Dmc0L02YXEXGP1xLJcGL6Knjno6
ZwCGZeGPn41lJw0DzDDNkPMvazG+VpQ3XpRF4Y3Zzi2sfsyp9r7WTht96imPKUzeOluE1RROo2Fu
FomUXau+dBhL/dQlFU2uPp7L6klsORoT0Ke0p0VBlMJmOHAXlh8RtP7ELPQunwjUnNtyJeONxLae
Z+CLMZt3L3x/a29MSeydXGqP4cTaVmehwRhfhQEQ6tcupy3V2YrhVjxVVBRrUMlx16QkpczyKGp0
ztDZCiYcqx59tUO01sI7EdlmeDyyRa00iiH7Wt2TYZ3ErwsMkEzLOXbpk2UloWsFEsJmEabC0n9E
Mcncad6UT2Vs0R1J1KrVrEgHlE3FdjA19TQtr86oNEcLgrRtFX13GP2uOxh6oFbYzVPN2I2Rybcp
pdWzBE/iQqjdI9PgjRx1psvkYVtU0XOJepIerrgL9XY8lWP+1Pj1na8ySyQ/+K7hbOOK3VTMzlKD
XdM8jOG6qYVkBSvq2eiSlwmegauqKTRUWHW2oTTjLi8grqgLxmGFbGJZKOxCpjfYHxFIHnK9bZ68
yIVGDStdKE/gw2dFQlYlZVCSsNM1UxKdCpHWoJC11NHRjt93UUxR6hvdaPsJ+2Y8pWe51rbtKASu
EuR39cR3NlnhqzZJlx5RjD10Ka9dlL9qJcOqNETPosoodvDAyRlUqRPMSLq2JobXbGXDMY5CRnIg
KUJApZDG3FoIX+iYQ1VStlY7FBhNTMGBQLN23fuavmqD+ThovDOjxvMUI8qKFNsV7kUrHcoxGm8i
GYbn3OBiYCVEtZdag8LHQoiEooFIdIlmS0z4BZpS4YtgxjMCO9rPPKwemZiVTjfpizYdiKEqgvCl
LazvUAmqnS9Er76pbt4KXsmAWqZSOwV9pZ0NlkVFFhVPzzOVaGzgJCvgBnRm2rhywBHxZKLYoxni
TsKes8RjCqq1LcxEdHuVMPNQIwhBbMKXPhqOY5a8oo/u79OYmkeG6Q1XjHoKgUoAIz/MnCFu800X
yOB+KUGdilw/JmbwXMviN1PsIV0pVQSFaCkI/S5ZS8BWtpoAPSRqIWONRw1jaj0rbQ60UcBZx5aF
0q+ctGrXiTHjdxCzG0zn5q05+tVjR+e3MomVOWR9Xj+Xhd7ZfUS/5ffd8e290ZAxLB9bCPuBTwp3
c6xLknraihIvGfVJtBVM+jo1iuib1O6PZIb/x0sQRdIXz+CPS5C7sv7WptOf5UbzI0D+59/9s96Q
9N9UQzFFUdfe3CP/bVIqSdJvFmC6vvg6YiC4ePf+WW/wJypmf/wlUTKhdi2p5n/WG/pviow+fPHc
FS1VVkzlP6k33rl5CovYnH8pyjLv+aHMqMNB6ZmoGJ5S77A2x4lGdzPZ/5JL0kaoC0ctC8ybbjqU
DD/cpZ/Iuf85SPr7gO+cErNisW/CQMEjINlFxL2REdXY5hzdwyN4/vUx3hlm/n0QKrgfr0oMpCFk
ED95SXc7zKqr5sSrarobBOz447PPAL+P5H1NFPYMH6JlQ1b9z8KsJOT2P8wc/j76Utr9cE9TnfRF
whwET4yxB8zof30BtGq2pSajuDiLKkANBGWAPkcYs0OebT+57qU4/Hva8feRlzP64ciKJURWXgnQ
kVkmzWLT1pGn9RK+Z0wbxP48MCw1Et2tYZj5gGefHPaf7pB/H/ZdrZowFqk0syq8CaDmpjulN+1D
CMJ0j+Nx+MlBmBb99NLeCe8FKZTbZi58L+8Vt1QtCsVhM9U3zCzcroBjAOD0yeX8swT/9+W8nxWR
aiFa1TCO3qCbG2Q1oI+AQDjoakF0TmEAMPjfsAzTi1w1BbJKVq8+OfQHD/B9bLiOhU04S0PrqVDq
evGMi9hGq4MtXotAEoyjG+6ouodH74a69Mmt/afDwt/Xu9g9/PDWmNaI87xBelgiizBuiazHgk3o
1Y3FJ6OO/safZTsa1D96VtrInzsjf+S9/jZj/uF44AqTWbWm6ZWP5V30uwChZHSY7/gP9dFHEvvp
e/nR3Xy31uDvFJtKolSeJSCgVq6ZBMIzWW+vD0E4bqA4FewoKVa+iJ8ucNLb2vmTr1B+t/poAxXT
4Nfwf6HDOdG99Jgfi/AY3kWVuQ7PuSfvhg5TPZJq3P67Tz61nZ7yY99sR5ze7O9+vJdCzPV28JlO
uGA29zHElW/9gURugqDNQDlW34pTcZt2K8VNVtVG047CisZkXfPjSxx77dEspYe0YlD5AApofzft
Snbj0TWbbavsGtXBaM6Ovra3/W1jHqFROsXBhGazabx4NW01T9j7kzeuRzK1FX89bepdscLDTXUn
L99CV/Sb7+GxPjVb0tbbbX2ybnV+Y0oW1njNboV1d1OdKwODgovqP8cPyiHYmP2m2gb7Yhsjrl/N
q7h6SS94i4q12z+ri6HqSdgNkTtu6g3q/XjfbZv/5soov1uTpSGzglSYEMBboF3twlximNT6sPj7
+GwsjaevYFcl2yb/DP79ybf15oz7s5dB/ufHJSAUQKcpyh7qFLvEwcrA6LaGseDLTyF01aL3GSE+
RRLBEiwrfVues0jeTEzS4BN/chZvsT8/O4v3K7Q+snjKve+ZKmKugqGnRZltugO0qga1DLILxALp
QzqIex8f11WhBbs51Mh9b1xN9ZHflxLsLsyaxx6lhSqTYQViuUxNp0GgEO4tr4qq2zhy6wBuEJVx
v0MBF60p0ldVVLvsiZ1byemNIOCIOwgA9DIdQzZ0DeAswo0G19vaRNIbPBhTxMs2fYkDyYPYgsBe
QSrUd9NXGEg3zYjwdxEkpIF6HiXtOMGBhrlerRXsNbDHdCewTcPITmGfQ5HPXPruOxwMt4HU4Mgl
ZQgyk2qNl0NHA6OdcDtEUQEhqXwOzCep/STf9aMyRH63Z8WqQg5dVfqeH23j6tGygmdTEN0x6s5G
yR2cV61e3k4mMVATVpCYTdIB/Hon+WBNfx9P3oWB2GsJdAbJr55DRXJzU3EjhRLARwwRGPuCV7Gt
lc/W9A/2zPc55WptjpEuZr5X5RsuTVu4Y7zky64JQ/o27KGBRbchUbFzHEAFNj65zo8K2Pee2DMI
VjYGgu8huzvnSWeTQoeeSXFDpjtWXO7Ved9ryGdvf31jP3qo0ruKWVWyvlG0Ot4hprasXdrUXyD1
b5eHunhwwGXr6/SMd+K50OX9HOws79dH/qACelthftg2J/wek6bU411vWnsEU0xG+31j4WeoT/uS
/72UQb8+1Id39d0WVogDkaxpJHvFJJ5DX9yZ2nWZOndB8wVCJZUR+vZ2BtpIPyt9lgXxJ0vU2/3+
4fLGualzyECS1/vtXohm2x9uTfhvWZhAZ5b2EauhPxk3bwgAp5JMxmeLtGx+dPDl5z8cXG0mXUkj
Sj58VJPB2vowNEw2h7hoM1saLZ+hPfAiWdagNe0hD5N9llo3OFLjAXSCqrqf08FLK/9rqRQHBWNN
DFEVC8MWJXaEFrLO2mzWibKr8HkuMMhlKdok9Vrg6UlrQhqw1uztSd5OtCQylYEpsMrC62bRCnmy
PlJtUs1z5MJs3E44M/q6Veb9UD6rDLIoEsNNTzio5eXmFjbFaGznemuMaxGnOqBXbCg2OgUdauvJ
30/JoyKfhmzvq4+aetvJV2t8KNXXVr3P8jup3yTKpjde+xa9vNc3nohCV9rg3SpmG2lcTroJ1zVO
dv1W6Ldh4AUa8mJGhGsgMjwx7dIH3BNK+dCbE41IH4847grbWFFukrq7wohEmRlzWTMD4mRvlZWH
3GOrT9UKRMVRon6N+7PXI0Lqq9M4Jd4cK3d63W66yRPF+aSaDzhX9QWY1jRt8ZN3lslvW6r7ONXW
ITZ/oTm+SAHzWHO6s1LGMY1ivgq5dDs15he1PUkFTKZUv6IyQTOdfYfOuDei8VaCAQwK5E2NvgrT
2g0IQQ2h80uWsMKN8fsgmGuLKidrareM82+zuHgBReElMgFo54k1R/2SYb04Vzhlx9wMjJ+Y/pji
gfiGa1wZ3kRSbPo7+i8bZ1K7qQAgX6Ngi29lii1pPxFIrAzHkOxPrGM2YqHNqzTHtGfQt1VAUwdr
YsSPC7nSblBkD8fjFb5j5wnrABOAqS8HJvOLp8YO8eLeLM2LFNbbvB1XKDRdq0KZGjpzwHYTylu8
7+/SMb+J+96FQk95InrYLOFwscEvfbk1N/SU1zZ5UJIJNBTmH8N+xgTLWCIbvpc587xcXCOd9Qy1
89KyOeqpuJriGIcEAy1JZP6uyiMWPcdKHRygKoT8CSRjg6leP21lMdoNASzkUT2C/N0NgfFsEiA6
Jy1mIPIWId960rQD2h19OlcJ0s1Ku/TYdmPeb+ez7g1it9HAK5RM2gp+gY8L8L1hbvXwDKsZbZa2
N7FWibsEk6ivOF3y/Y6XMFADm3LbjyENqUn0jbEoIk4QASS5ivjIymonhuHk0RmK82f75EcLzbtC
TILmD/7XdV41eXMzklXSMx6HqBPieLy0m68Z8WKtT0mlzzvkRb9e0N+SUH62ur4rRQxYf6rRKL1n
kmIGfesYtHzgWb8uYvGkwMTP0MVjt2F35amBfF1kd/CpyTJe7H7vqolXC6UhRkVumeqOWCL6bjvX
yBkAZJVDFHTcUUFKCFHwUE/xFE+MBDLQtcm/iiLVzks0yIgBsCWXVPZIfHVNYYMAyiGK1oUHsupk
RHzWJegZy98mBsIrVOfGNRtm59e34B2F+d9trriUSj+s8XPYz7DegsRTCA+Q872f7lL5motf2WEg
9RNCPHbM9sl0CfBfns4NxCTSnFwRHFkkK2n0xNwZMY4m15TNL3ItWTlQuZ2ySl9dwiT4ZPN9SyL/
ybMSlwLghxMFIQxnvPlrL5sUL2QTNgREtMGwgXzUqreidSK40jGYhycyigfpwPjLS/L2IPvtGtK0
U0c5z/EcyUe48gMvmbxPxWpXldzmsHbSxOk67IjSR6XldXtmiIgjlL9pUCgnleGOse40uAsHSe7q
fo4srHAWit+sQRyFnZ8LqwZ/G0aRMDWxBCuuWYCT6exkSsPg/3uavS4tAMJ0B+PUVTMmToK/tDRh
DqcieatFvM0ZSbTfhOFJCgZnkA+lxlhdmC6tMqHhF6GVXhLizEMPS2oV4pw+J8BnvIXC6MDnPxQP
Y9muC9lcm7CPorhyqgFXgLhZ5/z6WtZszHVRZ+iO1X7NW9HOjCsO9bY6Phssut38WVqjtqAkP3ta
y89/eFqEeARK0kj0zbgMSZsCB/VNKuvnCZMi1LFMID2tvevi+wAxXzV+rcKLlvXOQo6Z9G41d6aT
ts0Vm421me5jxgtJBC/5rclC8jLdaRW8eghbAU5HCg5hXbLMnDDdtvxNnNQ32HkfYgwpWPrsTJe9
TPPh0PUu800XDbXzFk2BzUSO0VrVz1tsMZyYXNI5zXaJZWzRwLlxxr5KGstcFas4wkkuD9DTGAhe
P8vtNT7oEMT3dbOPab3JqM3T0q8+dke4iR3ZvPci7uRq0G6ZXp2qyLrInfpSCtG1EzehIRIKYlyT
ID0pOG/3enWRak/lNY8n4WbWCyakyZcmVB/krPH0oF3BH4NcXDgQRRwtX5roPqAn+ao39WEIxr0p
FFtFVm0x/Ua8hGOxl85BAh9Q2JgxzhG8jVMu3AhpdVMOuhdg8RZWtVN13VaanlRIkEg77H7EOrod
j6XReVNUos/0N1kGq43/rkSdoai+EcPOje+rIV7pS8dc3Plxaff1QmCziTRYoWfcJOh3xtqk8/9s
8XhrQ372Or7DvAo8R6AFxuEOeblrWsQbls0FLytAy34/tTejwI9Tc4Nc2K0a6wvWoTB/RzuV2nM1
WbhVfAY6KMshf3Yq75qIecLWGwhA8MwYxhGE3b043TRTIQFnMu9L5u4ZS4VDagxXym9Pme9aL0jM
PWxp1l9mvFV7qW0DR6OZHFpnmh6m9MsMJSzUgRWG7BlTfQ9Yfydb9iIZ8jSzvZ2LIt4pEPFkazto
Xpt8Ekf5Ud8nvkOQjFLVjHZIda+CEOFP4aMColVijCwhQnL7WN/nbXDPDHJfjHtdEfCmhUf2673r
w4O/60+QaEP1rXvGNADCmJjCgDf3RWl9y9RuH1YylLh+j3IRuX97tuJ0X/NYSf/57PgfIPziu7Il
zeGeyDVcxzgzburS3ysYZTHXPPsxGH8BWrlgV4OGUC2+//U1f4BgiO8qljrBCgh1loa9p4WrouKa
5nnp6xfkJKU0GUJ8srX/3tOVrXfFgRiJLfGCluLhsvBFZ23GLX1dai84p+0185pFpVtg4a6G9VnQ
pj1e+nuNPujXl/rzzl623m34fZVLkD1kzPSh5w+4Xc0Y7elw/bjMJvE3cvUp9r58e//1m5Tf67fk
fp7CuaVPrKYbaSDRxsy+iFzjcmeFTtjUr02FE6sUs1U2igs5kX2A0jT+LKj0A/Rffqt6ftgvc1Ii
W4J2TC9ht8xk1UWf7UgJWDn3EwopTuMSBgCmA79wnXBav77HHx733cKYpkj7BnUyvcVZMjEel2+3
8u9x4ll073uJW6/ngjuWybkqPr3fHz3ad2ugFWGetvhKemOHzz04YJPfL8N/JDWyLWiGrUuwLig5
LcKFgl1uqpcxeMQH4QlDqnMAHq3UcK38z4ZbP/+qIJn9s1pJiejqNBi2XpnK30hzWDW43EWitkl8
fLQzcQ+dZy/52mf9zs8XDsTf/zxepWRMkfvS8gY5fjYZPWZ6vauGt/XKVMIVzkRuUTxENMP/zef8
bqlqtCAg2pc3XOPLiVSip5CYKsOjH5gkfzTn4X+Td2bLcWPbdv0iKNBvIMLhh8xEtkz2/QuClCj0
wEbfPN3f8O/5SzwgqiSSVaqy7g07jn3Oy1GJYjKJBPZee605xxxpFsv7Umzw3v6n1ioSO97/liSm
WUOP74mKvTsEk3WImZa1PMHzsujk4qAyrNTYdf/hd/zFVXU+rFathSS4SkxlF9D6mxeMgud0mAx2
7/GgV+rCN/GA1NrKsvzXn/lbMo/r/78SaHGyIvPkGv5a5fFdaHoVRklBEC1C0x9//LMx8sfr/VSa
ujoCDk0XJoe3ufL9Q2mKBhWWP6QegYHynTXS+ITVFvEn6hDrT0pTah4Vx4NpE8RokRrwR9DA+esS
/5oY/NdT2I89z9kaaZomr0dC6gwLMz4cYGCiETeRR9MNFvU7c9T3VZhfxJXGOS7NMEgYB8Jn1rzO
ASm8AE9TvKCXuvKd4rY1rKM268niml6fciSx7NKfunXQyGWf97gzotukIOUdczrUAj/eomYdEF3O
KsoioOk3Xo1VcuH2+S0z7R2M9UensA4o569HxG+cZxRk1ZOxIn8H9X1RvHQJFswYdvbCatxrcjGu
MqX0IlvZdgESz4JsLMSV9lfW87O2MU4GyEeOJq4LoVyjBj4j2QV9VLQFpLttHWVbDdlDxiE4LzgO
DEYBTFPHwJIlxUuFd2shW4RWTc+kyMwxVVgRBA6V2WxP/NayK8bHIqeJFA7Jg0Ixu6jiTK6QWj3T
C7kiPwDPg2aRocFe2s+xjoFR3Dq9GvK6ztm8w9aWhhtPby6VmgYpyZp9Jm5rbQiWIX5Cjxbd2jT9
LYANWphVbSx6s78KEvrjyqTv3dH/qvdMgudcJ6VL/YXrcm0Hmoj0BNsSoLnKCdniPZO3Re+65qBM
HtEGdMoFTlOgbSX0sbG85XvpdDtiO9oQ3kfQEamDbMxq+GvHFKcoWQGvRJyXnLgsl5lTvgDfDRcu
gKNlB55zIUzsRiQDMc2u+CSmuryNg+muN3xvVJUzmoKHNOaMmk/lpdKrn60CaZ0zmOVC0zWQPXV1
CcD8WnXbU4VpQz++0NM9j4LoIdcSKC11/hIArqAxtEYjOi58J3uZsipYQdUAB4EQl7lPjIsghZUr
69jdDvF458YGvIjh0WoDIpzFaSoUd2EZytc2rDdwg6H+0+6qx1oiG1Qizxrdrank/kKCBaAKRAEd
l5e4sLZap951aXmbaJw0RHGbqs2FP7XHUc8vtcLBDlNkt+QxXpGfE2AJnK6iFLxSUBirKWrSZTrG
/mIygObbIc3WTrfuO6cid88HEEtb0wrNE1enAenXuVyVcfWSaHzClX4grfSicwGuw3sXwEvQY+zb
snrpnGRLmpLnxNlRi+aPwHcuBnNOlOwqT9S+pzidtYjpm3ei3NildgIUEXpd658ZnMmWPGMPSkx0
GgkFgzV+1bV60+nKVkWvrUod6mP84Ev1sUdw7tClafv0Ahk4DqQes5bSutegMz/DEKR9bu1kk317
az0Fc64qX5MQXg65OVLh4pi9dmK64fOoWteaoR3GLiPbsjf3qZpsgYJc1slwpZbKlqji7ehwVyhm
+AxF8lLVh0e4hV87zuV9iX1C1w/xOD3Ghb2DbvrY59nLIPVDb3Hqe7PIf18s32Y9f5BwfV8b8a1j
GWeHgN38fmNHexeRJjxMN/msE/VLeR9r6NadnGgrGXzuB1ovwl5PAFgD6N5x1q1o06//4V28b5m8
vgtM8JaL+YBGtvhQRGWokcqyqlTeRSY9I8B7KRNrW3YK45L0xE2Lq1gSPoKfS47+vqjQYAcRlpbs
dTj3W5v/Lw0kb/0j/08l0AvVQUXJrvzr/f/4lD6NT7hLqij9n//xP+pk/q9NNT59eaIW2D49F9nT
H5aT+q0G9Mdr/6wF2NQtnX37G0iD6vSPWsD6REYC9gaG39hBBOeTP1wns7VEBZ7gfkcr8Pn/dJ0Y
tsorkvbqWo7rmL9TC7w/FAiXwxhlCNWQDbsHz8mHMnZ0kyrVc7W6sX00RUCJMtNeYR5dFSpoc4wZ
SSY3cTH+kz7iQ1vj9QcDZrd5zsjrdv4ke3M1vWwao7nBo+dVEKob07yBcusps7VWBTij9Hgtxqk7
IjXs8FvgjSD4t2LcYEHDtjZ9nqxqs96bg72eWQbxNHohnblc7y7jSvVSSKRk8u1wtp33xbOWWRuQ
EEsgQhfka1wX8jlkQGuX2QmEfq/O7Gvg7keXsBqQY5OXDAXScpo907AxYvtBNJgSLdO9hvok8DyS
Suj38XNoyg2AYaLomLOa0ZMRWO2uq5zrIKMZXckH2kM3pkkbp2yACUVfQjYayOMXdjVcdnbLPIuz
0jKunNM+FTCTxsv5JUF2wAvkrdRKv0sq5wyMvb/IdT9cA9Gg8QsZjLheJanX86FjmBmnHKwbABse
jfMTMik+jxBud3mfb3Ml/gKmOV4jwTc3opf3rg+a25geh5F6ALh1yNSYmNGp83QbZdzsmTUx8AuD
dL7GxItS0sLMqwTJFGYZRvZwbBkKpvVecqbOzexEc3AqMdwxo9FLYRq/efT+YlV23zcUv90uUEwQ
UltUHvafDrFlXQIS0pTqBlPPSh2sQwid3y1HdEYWuDuQx4bdn+nkHXd2cAjd1DOrfJmk4jRi40Um
fyUbsS7Hgf04qu+DdLhNgW40hdyEgNUZo6ziyfdCrVtZkbnFVHKBlWZDCutu5ES7yAr0enZ5XvjD
bQZjPwz52GP7BFnIPTltnDZ9lBLDoczzpdIjyJ8/HZgiHr3JFZYYVHlaC4d0vsEdw4sCB8Rm2C3T
lHN4iOYSxIJAo5yk1gxY7Zadkj32M+mjJVBudj60o3wgTXc/dQl0L2sLBu3CtbPzTBcncTqcBcZw
Jsvyyg18oFQKkCzzhjScreHqN10VrElzXo5+dg70zBtCYjH0ao0H9NgFn5GJk4ySnQfEA3ASWKZY
LkuNO0Rr1kaa7UhT33ODngBZ3v/956p966H+7Eq9frCa4bL40YM38NO93267pKqyvLfrm0p1r6Xt
XsfQgOhWQxTE067iduo1/CWD5ckmBiPGHK4qLv1uU5hgDK3hLB5hFpbxSYQjXC2CtYwLDK76UcI2
7XN5bvvKtTm2qygVJ3JCdWDY4GmZLSnacKhKwj1nuAPermzIYUJ2S4LJvVo2dz4rYe1DXTXMTc7z
FovxECV4j+1i46eQPEkGNKr42cef388IWZWsxjLvbysnXsnW4B2hxIgyz67bVdI0a0rsDbyrtU6l
D/Zh3bUdlTnwj2G+9NhrYa+PVnuUbrccSDYEwuEJVqGiAS7LjD0wurPMYMTAJC0TA6f+icNCvY61
/pgBlQVXMS0bDV5DhdawJeqhcE/D8ta0uzO/l9si+ULYGdY3zg2DWKjO54pMT0PHp1VV+7aWW8bA
5/FsYOM4tZMGKz+ht3//iX+QyH7/wBHvaWw3lFf6h6YctVNmW5Gsb7jW0A5ZUgJrE4wz9znflvQo
3d6CsxZcYDFC5uJ6Siw3pDaulIHLyM2B/OAB65bnmpFchFjUJY5Eiux1ZZIcaZvwLJJTJ2tXQ9He
1Q7aW8O4Kf3o8/yU6Dy3HBrXFSlL/uju7MI5rVz3H4pICok3rdbX39HghI/3A5+GzRb9bkBIBFEp
7GRqbsJYECfKz+z1FsIXPOEByPLfX9FvKrCPjxBh8hYmVVBMeFXf/7ROqQxFEt91YxbNHo/ZWizE
yuA8LoJDU1o3EHCova2TCnMHGeqAVXGHAfEOOTzkr+XiLxXes1n33a9Oa2H+hR0Nf4tKe+NDn8qw
mPsafdff9ByEprjcKSDVyFqF/ZHbiINszJ9UGam5qQSxJFJu+8bCMGatM54nNWkhwNuncWOcNvjM
Wa/3YStOCoxiA1A8mKGHkhVV7/Jd4bZHvSvOLd09j6zqzpyCA8Yw1Bv6TaZ0l3bDr5nD+c3a+NTA
5V+lxkkFhJwMrC9ZVm465mHO2B7V1FrB2H2p2bV1ezirY34IJVDm5Fc4GCHGBCMYbVFCFvTHW41/
syh9+UCazwUMuYrsQdZ5XbmuVfsE0uRBpjjV//5Dnu+Yt58xbRqd8HIcyurcHfooQZSaj/k35LLa
irGlqb0xUv/1o/s3r/SxUauMP/+21D9/UtJI+RxGT2ib27e1/M/vfi3mhfuJQnmul1m+5qr1RzHP
V/hJjo53DPo/VTmf4Pdi3jA+zQZx4QrDNviWecn7Xswb+ieKfDhoQiPkUVi/F9Kp2e9vk1ehC7k0
H8t4Vx9lLCnztkVBIJVvs4PkCrzFEWz0oxtQOg66S/mq9Aihi4hpC/Nizx8jKKR6qstd0WKFTBwn
ehJdVewrdQhuLZPsFXBc93FfPw5tWZ/KXigHjMXkkHQDUdQVxJWEx9QKs5GmhpTLyVFA/YCg36SJ
uw/J0L0MjUHRVoXLNlvUzhn5ff1J6jbJrZUk5j27vwnKA6U4MQ0Flvd8Zk2hkHAmpCW1L30KXoXh
nGFdadaTnmbVstOARIVR7XM8J1pbxyWs1XV85PkpjjkRhttC+ohGqrFkwJHzLkf+9dailv5sRbl/
FdLrRPQDEuakH237MVBtfR8kk/BkKUrOPhPRC/UIDI5svmCVIxRlhfCLFyM28TLAq9jCAa84eueE
wNHNWVeTHVz7HORvBXhMjNfk9OhJUu0VV9O2eRAZFyWpy15t69M6TZN2H2q5WAEkngnHKn9M/ABV
PPfX0ha5i/LRmXqCSUrEoTmBzrbpBqd9kCPqgHq78y2feM5etp9rljYH7bslwDk5GOt0tSIxjotJ
Oj3CBIsIbPJd8m/U1TQ+djKXx1Gx83PMMjks3xnAkiYYPUI7aTdGVeRHs7H1rYzV+NRmBH3XRp1c
kkIiLu04dM/oBikneVB0N2NB0llVYFgJkUzgisrSs0kWyak7AI1mLy7IkNaRFEk4pIus8X1wjw4c
5SIMyefBENvEnTG3fJsVRT9AD8YcC9OZNE9VywlGSBhjX1Urtca91yydwWBp9yuvdp3xtu+M+DnA
c320ou6CPokCbxinLXErzpmo2N/qGHWG3/BxGTrjXH+sX6zMT05b81s4ut5vv63S/weW0L+ep8w/
6F8MyCEYjLPtvNmt/sSPvI6yolJOXurm5e3a+eM7v/dBdPEJ5COPgGM5jmPPLa3vfRDd/KSamsUt
/G1WMq+P35dOxcHzSpkI41sXqkWIMQvu97VTcWenrGWo2LC+r7m/0wnh9d7tscCpGcsavKIOz4M3
aX8YI8a9LS0TeN9BVU3YWMDx3PUYACwcFGARsaTLHkkwNjJ2EiIBzGo3FVV4R9i2QVXd1u46LxwV
HJMfwo1E4OUmuv+1I4weja0dxp5GGhCc5JBshSXdhPC8iSt/H9m0+rjHdbBibj4dYaa2gLaJZzkv
hEC8lQv7sx372WmrtER7kj/q0btM1zoBX7Dk20VqmtUF8bLDUgW6X/Ut9ACrhfKUu0bxZPW8C78g
yH7ZSxemQGkUROxia+dvEOzwOKE6nM76cbK/EMrpvHx7L7UvEh9ZsgUxB2+AXKahOl3AB5fLYeii
i0KUyjU0enXH6TbhVZ3WMD2WbvTgVRYUiJWj6SgaUZxMxAwB4Ks6+Fitxi8H25tfBMPRvSGhb6hU
4ageFJWAYU760zwvOMZdXCtLM06gOw/lUpkEGOocg8LllFT2SVA32XWTgTsmvcd/0AZtgKwERow4
WXvKrXO2o+nomDCw3FhDT2QGJjxyK28JhQ9w3Qd8iM5IvIkti2EfRy0i5S7PyztNL3xMULp/3Qwi
w0WMUmQ7ooRhatHRRPHVMrm0up5EYTAL5q3fZeF5n7AzLUAvtkQPm0N9J8lQeYylKrbEjIbn4dDV
15rmK3cdzOStmGp3l3RBTgCRY+xUN4M4QoLhUmccIkm4frRQpHyJSBLVadkb9dlgo8jXTfdBxap5
OhCHxQmZ2F6RwwIhiITEh9LJzk0VtKWTzBoatdcfTFVLzoeh9R/6NjFawujgnAT0bVYQXQEa+d9k
1N0a31d4OkSxc5zyrrgfgka9L8NwvImCzD5XuxCgocM/MRMzue3IUFq0Pok6jphHC8yZvKLXFA6j
mU7d4TgbMx2rXRlP3ZKdJvFAknc31O9nUSxr0ga73IuKwXgKZxpVGvrk1uCwmbZ1zfOQuzZ0Mxjf
zZIgDPkAs46GIE4+0PVacJ4lbfBImdFvvpHA9IZnE80ijpGpSo50RZKjAbXkglhH2GlzXrc2NdHG
DBGNNpZBZ8NurUMAZHFTZxghUzdE7BuDju9TyGId8QhXtl+QDKi3GGFaUZ2HRD94WQTIbwbtuTPI
ASLseDT0Mfs6E8BO7WYMjz4nwi++HQF4SUBb1XGsbqMkSo7pSATnYjTM23SMRES6tT0H2JATuAzS
quMUG1RtuSK+s8BaUSOKnAmAmt/hekt6dLtpVwfGovDnrGVH9491UAv4MCYHJg3fQMR0aa8MmgP/
r02ufN8kU86yxnmUOSTXaqgX98EIfCtsQ/2iyfr6UNmYMEYjDygSEnlTVH6MY8Hvm31bTe1ORgJA
t6HWbK1Re9sF6Rwe0aDiqCtzgiSpl+ftlLYnUkz5ZZl0SFrgxm0D1pldBshwPUgsMZZa2k8WyJa9
HQb+jTFKDYa1maxymX3fe3958vzmsf15RPq2fLNVuZT7hNW7zsfGApy6WsvB6R5MLUhvCzMAAUIj
F1a+0wL3azT/YAetvSS6CtxMrnX3El3WRoxNe2/FUQ8rpek2JPXqd9jbqXVV2BqKrV8R9Bbfk3KT
HAz6D+s4l9NusErk5ELSH3Kzwv0HlYdpz1Omn7+MY9OQ50TP5IeRgclBei7030imCKLnkG5IeWgZ
7N45ucmqGYEW+TpMU/sYztewqsshW9jfru58ncf5iufztQ/nT0FWtb2NODLAYlTySz2FnmMOiNmS
IVbPB7alY0emBWfsUoPoH1gRSLP5Y9fJkdkRtd3szbFLUtDn3CBkKwT7er5p2vn2IXZCvwjnWwqT
fnFfzrcZ8w/uODrTxaGdb8Ng5IZkASNRSWv6IxYnuP/zjSujUDmOqs/BuUEdFTUzv55sbHgyifnF
LXUWZl2yIKJsXeWDpq4su2iXZTYe7alRCcUCroNAva/9XVznOKAJEoEhwxMdxNGuVcWZS+86P+Ss
+4zLV7mdHkL1MYkO8fSkWJj62Vck8R2XsXFfoUtt5FdAm8rwGLCb2o2xhBq1zI5ZeJlXT/lwUxoE
ymQ7vTiLh2fQzAsDdTITaGnSYLjXYEm0rrYKmkN053Z0z2jzsKkSjyFP8jjyULA/MaSoAkIgAHA2
4truK6+JzlDX46Bk72y7Zzxvkb8ETrlLsnWYrnL9IER9GTxLmJS0KzFw9SsnW3fTg5LekexiqudJ
Ttg55s6MCJPPjr4dnwW3TB+dte7aGY+jluJHyhZpW5C3Fq0NrnFquB7zZSe8A3SNhpXAtLRfWgjy
nByeHYeBXWSS0FOq+k2ed6dZN8yZ5vuuNA6sXd7sj5lPIXauccC5tMhuCIEhoSHGcFUJ18SVqTQ6
9hpdWTV9r26lEzZ3hk2MUt5yTQyHPK8uQ0CioMCmONEoB3I6Y5ZOBjM4yXEyTwlMWTeJixNjHPEA
5sO9a3UnbTqtamotgsphC3KjO5F5dHHTxVa2tkjDbMwHwjzmFF3j69T392quf05HdUXVQ4CSG4Ho
uc4G6bVVfgMgejuU9aFHO5U1xZ6zlOVgY7vX2u2QF6epSQx4HalnhopriOXmqjQJRdGJx8uuAGNP
+cE0n6cWW/vY76FkwzOIlxpcgxZfOU5flwHRUI0n1tTneNz1ECM4Cd7elEXkRvoMAKwSw56TRYi3
YsNrzLA+VR3/vCKu2nfGU7UYNjFH1HhynxPgbn2O7qIFINwT9bDE7ax7QS6uUnIrHAz32X4QT3XB
x2IuR+fZENe47HXGd45xUvTrLv5cGHS90bwIuMZj3Ht5fNT1BaRWGoGhNxK1VWcksxGig+ogEfOB
Dm2qhnZukyp3k6QwK8dVQ9ZZH1/MSRruWpXRTq8eUAr5EFFz885qyEknbUOJT2v1IVBRmzgUs9lB
+FcW8U4DoxpCG7N6zzFt0QCRZUfuOnAz1aJE8i0xCgVocoNDZDyE43kFLuYu1J1lgBSapIq1Gu0C
lfpjtpa0PCU8KTGN4+Zucr3BJuyV/LdGO3OIE2hJLxfVFxHA1jgaN6N2Dq9pUT2ROb+04i8AU6YX
pglLrVw2g1zm3UlNnKR+nupwqctTnkCrbraFCzL9oEdnHcRJo7+q2hx/qLbV40snS04MwrnboV/G
BmABZNkzH7fqj0lIBKG1ohAxsTlZaovFsVobPUZo+i7DzmiKRSeg4Onr0dXWFdXnVNYeQXwyPTWt
bKO2X5up4IsAIMhMZPo5IXwpetAZOOmAA/F+a89pLkj0WhHedhJAvIjiFjf83glOKdRRWqbPYXBt
VecuNJhYu68qiFQ0HJTsq0xJO0mpe+OdnuZe07Xgr5NboyLOjPhIORCMHV602DMjbERfArsB/Xtg
NKDU9DPcUxOOQXqdY1fL5LYiuVnzNfoP8k5lBIXgqokYeVGS4xbtCc4zxIkYHqDhLOCN7UbV2dI/
9rRg20f9wuy/mokGo2Et1V2Tl54ePpUx0DuSCizvzdH0/HULfafv+DCA+La1cs4zhe44AnooFKV3
WyviKxkYWpEehsLnRoqrPl2ZjsONFLklqqSoyEfJqLXJzypzzOCjCLV7hGfgUs8MnDyM7NioyrjH
EEZxUfgpKNte4+IR2+ZulG9FwTjXBwDEpx1M7XStkul+ULOR525SHIRRWnFGtGW1bejt7MNe7VdG
K5j2VjHcjS5meXPT7iBhea2SIL5gjb6VWcQ9MlfFIW6hvllHAlN4y+g8HPejeinTQ1RHO3LcOIKQ
e2YkL6J4LqRXGF7SlTdFMq0KQaepZZPYI1abPc0qz5W/9YHQLYa62xrZuO70cEtAGmKiqdlkpBiD
s2un/lRNqmw9yWvhjouAeaN6JCztaGOLQcFn3MfVhdI7uyysFqYkJQUAgeYcm+wyGLMDh9sXUrxc
4zbVA6RPzOgs2XoJp0QX3wZ5aAzby0PSi1M8ByQHdGhZCZ8ldsCeDGWrpNPOdhl+d/lNw6cjQNJ5
zbh3fMa09ZcpYjtWzkfzKQubXWH5F7m44cQTLm3N02nmkaWKW6ciSNYl0bY5TI640lDWpRPk4rAm
L+q6KJMFmYePYSEPBqbg8qs93YqxXpLXuFQFJb/rqP8wJ/ogNuJeRIdIV8OgA4xK9E/yi0m1qrSy
yu4Qi57SYVJBO6cMatpHaqHpmGhJuZnyIfL6OpDs+AxqScZR14GkAPz93tVfd6XeNqV+rfJ59682
L8XpU/ZS/7d3Ha3//v4//zWIs6+V9t9KgVdMRgtEP9dPyUtNHMPT2zbXj+//3uYytE8OH6hL/Inu
uDSOf7S55q8g99FVBjkfJgTiE8NvASUO4dksBcJL8MeEgC8ZHAYYD6g0u3jB32lyfbjhBLMBy5wb
XY4qECSBmXu/+KEJngpSP4uLIPsamzcDKpYqqVcIlAikzb2iCuDNMzkkej1kbSel9Z9u+Q8Dwj+9
gw9dNg77ieFWvAMoKTx/YE3psBeMzPvjuLOQmDhQPNvHzG6WMw3HVb78/n3+vydo+688De/u+3+N
G/37LIuT5K9Fb4cnNp0oeXt///y27yMw55NwBKuW/qpsn8/Zr31c4XwyUZObNGpByVrmnO3zxwhM
5wa3DeGig9Pdb6jkHzf4/LwQjoK2XajcmFihfkPb/gsElypmbuLbE7MvWEKLevQ3QdofyeptFipx
JMuwS58BD28wSW46GEZl1y6jSOwiwGCtne2L5Ipc4AAj+0Uf4ECMO7vyALE/BTquRZHqERydJEEW
rUE4TeuF3mf6YUhpYPIHz6jz+8TW16570XQw4UPnRGjVJqE3OpHfqiUTbun0fCKuHKk1McgiOetJ
XvDCPlw6oMcN51K3wi8DruuFJVr+rr5J4vwzkR67wNUIJQtjOF2Wfmpr9QkNY5qYTjXbd2NK2bBc
B4aAc0C2M5FG6ioObJpCPFWaOzoUeKnnNrOKLKhflEpeumnPPMRZODLBwi+jQ983d10wnfkjpInw
i6C1peSqzvhFXM2QqCa+98k1rDO2Iee+D2lHiiG6i7Sz0rCkZ7Yd/R38kGpxU5n6Fyvm/IPS50JT
J2/kXExGanydZI5+rKxE3aM4PqOljps8SIulm3OAdsbmUYs6dRc1heaNen+bSet0Eka/J19K3ouR
li4BBt2myarqsYujZacPlEVNVQkPeH4t8aXbiIECmw7v4Ohe7FfhRhelqdH7q53zqdfK09Yu+Yda
fZ0lPaLBmMgLNLYkMuEwGP1IMljSoxu7mOKtVqgnKWq8VdGNHc5e/1Xd++88Jvq+StDG+vXicvWU
B3+xsvA9P4brpmphjSE4zFDnALE3KwsqaMyYDkpvk//nK3+sLPBSsWnyP4ZAxhxS93Pr1D6hksWa
wzbMOsHI/rdWlnnnftOT+2O4Dif+/crS+4HJbhT5G00f7ruo1ThuNTQUKx+gT0Dbg/TAzLPsKN9H
EwdMqQ5EEOVU6m0QQXNxCWaVwWx7Bg23Kse4XClZkZFrlT8yWtMWHVka+9KR2VMV+N0uUvxsTchx
4w0stjTeaeQNwAKWkFgGY9HUdJ7ixOJejT6XqajWaaDLU2bKUE0St3mK3J7etIoYE/lMtJYldv+F
qOz+eewbdd/mwPhglar7vHSLZdUCI+9ZtffS7kzPKWU1R/rqxB5nJow4gt8Z4FqqBrLRsS/chCiQ
QRT2bRnp7TzEkZxsyfEb+6lY5W2PrEDzq6V0M4IdwCSx0kIF6zp5p8RuA5PNnP02xK5ELkGMUxSO
LwhK27VbCWRxDky2XIU3otez6jKJQYgU+RwXJL8qqtbgeOExVimnF73dCm1RCJwtJpLBUYVxYWnF
OqSZex2kozN7I+j3aoI0QU4Vl6lphV4I/KefWpdfooQK1wZ9usXnPACNmIIvaYOoPo0DcekQerGx
i346WvrYrZSm4rwU1f06EYWydpyu3jMH2Oa2fu8MSehpdTguQSzXS9mocuH6Jgwb0yz24GqwLydV
IubkUWdDh+g6LOONM9CoAggOttqsjt8mBmA/Q8IqOgW80QAmb3A2hkCpx7zqekJMaPexvxsFnRKt
hUk6OpCqAklcTdnRN8udIdiWCFcJtG0JHu2rE1qiCUJjBFYIX0AfNKn7WBv0Nwv0iftgoAIzpwIZ
lq/K2w5h8FUHIGYVBq1AP+rYHJCMxmcRpfGU9kMPTjKqbtu2bjdi6mvPVOxs62Z6evd/t0b7162+
KOx/vUCePMkmfEr/Yo3k217XSEf9xIBaByjN3HvWC1E+f6++3E9ERzBX/z5en/l/f6yRKs5CjIgu
6m8UJCyFP9dI9RNpjDZjhllaohuq9Xtr5Fy9/5xbvK6RBCl/k/u/mVfUTGboMZTKRifna2nUczax
k+zzJNrlsu8Xcggfcm4bc9QeBs4nC8YITJTkzurYv/0EolBrFA8afpY6Gx7sIrgfCw/0/t4BmjnW
5iZuL/SKGWynZV99YokVfbwPp/660eJ82bnTalJrmM6NtJdBHRHSZ4SnhR/siM1eFIQ+rt3GPW05
Ry9ckWyglhLYILAQyBEDnjI+mSGUibxAiMN0eZIVWUkteqb0qxuTcFdEJ343PqaNtpWweoBiXeu1
7S4NBPFL21G3Ng8ZYhYGBt1lQPpYWNufB/rRoxq9tIDGmCYSGqHrdzE8lhZRQds4z2lJ3WbMJjF/
wJzcirOYHPC6JIRNhlcDS/GiJiC7JqrP0eN+VSBhK1LtOiCAZjVa1Utt9Jdp4WtHLlYeNjXt3Qt9
yNuVM9HaKbLiOLpdRj5PAx8sF4teD20igbpTlS4YC7w2wbcPvkhw5HQXphURAJtSRhi9FORg06Sg
sCJvnJxyg9fA2HhpsWgsrbRnYms3F85UuEC6Tl0l0XY2DDlFFeFNAhjIjdwH+JY9UFuN4B+IeZHq
eFjt3dWEIsIbx5HWqt1sgzGhvlOba3DE/Rq1etewWxbGpmRIvonaaDgJLeZEZZ1s1A5Z7+i23dkU
VNYXIsGDRWx8DofS2bL+4o0aaBZhbgB82fXLVKrnLjkOS6k3EWOQoILCX+ZeLEidLsgZ2pqJg3yt
SeyvYVJ4XTy6r3SJf+tSj9Xj12vY4imsnqL83Rr2o8KzWIh0XSP+ldbX3B75sXrxFTQ3eJDmlciy
aZP8WL10uPd8jS3dUUnvwS/zY/XSSZOlp0F5B81+zozVfmv1el/gCYPOCxEX8wkVPaZGr+Z9oWcp
lsGtMZYrO3QIqRJKyWwhNbAkOOJkKpV0ZcQYbJN4MDd+6E6PeoixQh19WOFGb+7eXLe/6FTPdrQ3
a+nr2yH5kI4RQtNZ/vvh7ci8V5QholqUU8upNW7dvctwaPDSAnRkMEQEUZtlh86twSkyyZQEKgkj
DPNPfGTwGj4y1zPPKeme7QiuJmwe48ofmSAvE9mbtxqsvKUSmMqDUdE6XlQVbkTyJMwUxi/241s9
oHStRadsRtFE8HgihXTtmOT2eQjnu0xsDXE1Tlbh1X7cL2s7iaCMofMyUUkVRwtMKtnlQnQvqSMb
c6GpJgdY3e7Hr5oh4BHmSUZJ27mj/ThWjbvIFDX+py7rNy/Zz03p9ULO0QmmafEDOC28v5DE76Sx
gv5pVYrW0zi16ySsjoOLQYQjaqP4xy77oknw62nHif4xz5AFhJdlhzlLDdaFuPLxyoh1JJnfxsOu
TFsi6xi98tcRIbR+Eq2cORHMdLZmobymbPxS2DDfdX9697ROLBoubOFzb/BtY2Mqk6YIYtiTyCz+
F3vn0Rs5lu35rzLo9fCB3izeJsiw8gpJaTaEKg299/z082NkdWcEQx2B7MEAs3hAoQqoTOny+nPP
+ZuAIjNK3lIUpOvLq236LfNW8MWazJd5aqEzcNqKZBCJJySjHWNI4aBrTGnqPjUJWk3J19HoxkVc
BJl9uVH5NFxgZlgKk0GGRvdETZ9TFzx8+cJcr0sHN8RkmauJeNslwwQHCsT+XZNDhceBijKNJXnZ
k5pAIIJvL/rf8ixJbrVgyG5jvBofG1WkUAOkTrgVQzn8FBZS9OoPSMkUkC7WvT5oaKGbnnolm3kw
BjgZNjrAaQaD0ZQBds+LSRwkozZ4UekA6uudUulqW4tatDZhjy1kvN9XJYQje2xdY6WLTbwKBoU9
J+aGnUlmv9Uqn+q7gKZur+MiV8t5hQmXEDkJlOr1AM1I0yv4iviyJhPxIZE1407KhO6hg0S8xsbn
uR6H9CEKvdRpNO7oyzPEUX26LDR8SDirobKoE69l9vbVWgEyatORb2rVciOXoLqwRgAbqf6EB+GY
xnhNLe7s1KNF3PQgt4K+Mcy5FGKM6xGIOlrMy/JlKIAvDE0nO5EAUqlSrlUDzxYgrU1Eb/D3qHJw
i5wu+yyKxLJSyadpoo4oH45HOf5GdqoGAik2xYQymCCN+UiAZ2I3EfQ/L4/v4RA/WUC8nDmW6C0u
5QTos7OpcYUSHJ9XOJ5ueagTJNDjG0S1Y2N00UzUXMcf5GLZpKWxaIrCsjOl4KTRjBwPkxgISjRW
t2JrWdT2oJgp9QsEwWGpAtTGCqhGC8dXeb9HuHMqVMB4Jfodv01HFbaC0OLFkPOT/kk1Q3ArgPge
kzQqkFvTtGXXWt5zFQrmS4uB8zoGd7M0QtD0I0++pdb7Q7KoazN7ZU2KdlNS9+5JuQWxEt70fNtb
4BfNTspy2LsGU9dHiCYfhu//QXj1kP9I93X540d9956f1qH+vyxLaRzQ/z7KsrMs+sh/aPqpXw9F
AZbQhJ0mT69PejO6yR/9eikKkg7xHIgcQDlehb/kaX4DrlmJVK8UHIZYjYZKkPRPwLWMaxEGiSSs
VDDSBwj3H6Tqp6Pj98onbuNg0SgDg+C2iHAOGoJHT0ZD67VGR7TuuRIQIwwionPVz4x1rS3IH3mi
4ZJTIpE9jvujoXr81cQxBOD0Qj00jPgOuDpop1Cp5sL1ycArufJK9VlJ3Yxtg6PtaIz+lfDt9EKl
FQTcJFlmWwMQgv8z1cGOuqelbdgkTS0+jYJyJxjFD1cSfDsQ+l3UfQeLnO4M7BUu9+z07Dxvc36a
YdeH6o4oPlXAshLfM9YgLgaONO/RzK851pxeDb8aU4nlESYCTwHq8rSDmZC4bW3RmJ92QKyiRl0W
2Bzz8lqM+0Ts/NXlzs1k3A4NckKbpAuJ0xnfWe/aplJKtzYQwPWiZ9lVq9vSLbZpFKGH3b2A1RC2
pCR3BSzQ5l6rIeRf+YCphHSyYmEiTJhMUiy4germNPxHU5op+VBadSY/0ZRy26jyfWBBIC+Ezth0
Gchv2AGWLQJu5wWB/3W0amXAQnmehsidpVthW1dtfSU8PJtzWYb1yahwVZI4mQuRecBcpDwOjEfq
TahbV/ja1XFlLQygufjIFdfW2IxuyjTQINU6OObcWDIK1aejgL1xpeO4oT+mmjVlbIM9ZKobKckL
uNdDh/a9PL7EaY+SfSHYWhfaRtdRVsqHfCunWumAeNyTYTSuBJNn5wnfhT0aJsiGTL16OgqPZwfN
mAjLl9F4zMRi2aINqtbY1PNgW1JXkNBJE2/BNoebIZbKX9fQvw3RPxwTCv4ihQuILch6nbZd4gle
NS1tG151mxh4Xw+t8ip5/Yqv7T8ZVvNAaEYBUSvVJeAkb2tJUNgNfFmUdhhurd6Vncur9aN1AeOQ
o5+jjsLJ7JMEmfPVK2SmKS+jR3SwALl5zY9IUEnEUY+73Np88DG/ZTWAOiOaEqfhPx2ALgB03nEK
4t/QvAPh3Za5sGqF4qXvyd/BhO4DZBhSJBYut3vY9Md7kpAJm7xDclOZGEezWcePHDPZepSeVWsf
GBkcRs/hnbDwdp523wq3BXLl4Cm1BEs2dREGEPnaL1e+YWrj7BsAcJDb5Fpl6Z12PvNKRR0Bsj63
oO/uDAXJgL9UedXo91ppsxZ+ohfUBxtdADlr55ntb6mshtfeImeL8DAUR58xO54gPQyxR4r22fup
q6vyG0BWyUd8whaM3VQfbRZoZsfvOm88aadeUzI9CCNdGoXZEuCRCvB/oHnwdIG08TAaCJDBWqQG
Fe+N90poiBJ5Ob7GqRN8TuPHCuTajytTccrhYqFPy+FoDGbLAed49DRBWj1T27e14ktLHasxJ/nm
b6n4lLNAyoPzqnrl8JHnt+Gh4UnVAFsi0uzG/HISywANuFh+VhNYizZI1nFSBLH1ft2Oz+4ErVY2
XA2LCAfWql+U3dcxu0/V3dBBBXkxPLTzlU2rwNFAZ2oXqNsksj0dgO7m8hDNtJn/HqJJdIebm2ts
/tKPNaEps0iRnjEj6XF2bhcPOi5hvZ01CLEuMJXuoUpGy3TfVnbxrf1ZbZEJF9Y9cRkCuem6aCCo
LFBgTtHvd8SV9lZhRO3bGJypkm01G6jEl795lif49c0wkjhkiBYRr5sdZrlv4mGrtPIz5bIu2gzv
pXwLLlFIvxjqMk7swFuAkodmly0L1LclZ/Sexu61xwgNr4E7/8ppp360zI6/ZzbbPWbFaQYb7znC
PJ46q2cb92Z756H5ElA9XfbkpSNoOlu8Av1+lRSvobKZ1PDN5sH7ir9IGD+hvKqJG3jCgraKxE/g
YMtsKRc7AMJtieGfus5xcEmdGJfZp9jd6OVCfE7GK9fER2fXcU9mZ5cl1nUD70V+DsavtbWxjFWc
rF3zvRneFOXx8jSeRXDwO8kscU3yvpDIaM6GTRV8kripKj1bta0/Katkg5TKxrqzvhq74orElDb9
spPzaNbYrGddlquGD1LvuemcHANJKueYbujkGIGNZAhlLKx0F/lrNbppWxzvbIH4qR+fg26TDTsl
fGib+xoiMtLBt4W/JA2gPYm3EM16eAFoFccL/C+kfbBHE6ZAT/CzuqKWH+l3oY8CeyaAFX+plA0C
VlA/sfhOhlvFc/jh4JueOb7wLKfX1HSmLp13eUqlWRP+an7nE22qAtRV6XlYQ6YW0WzUVtI35XOH
u4O8cgMYb3YLX8S/xRCgvKa/q53timnEuYT5z5QrmkeGQher2G8x4mQyQmUR1jZluekERnHG5dLB
IeY+RQWgW4arXsPmxe6/q5DlsfGRFml21xVQl1ZdQIY4fENHgModjHE3eUpbR2Wvxbdj9WZmC3Uv
Q6yzlWhZ/ihyOA6frezZE+yp+F9AnXgZpRsx3wiOCSKhu3bSn6aMOIsOvSRkRP8BntZciqPKK5J+
kJueY39djXbUO/K7yOn5pnsLoJONhGAZGj+71LXze/L0tb5QRrtHpwfhoWpNFvzyrprxls8/aHbx
ujUl0arvpWdzsAOYsvJbqN52keM/CKHdxndF/dDCXtB3DS6TOoAEp6Gmt9eAeGJQi60Wwt+cn9hQ
QJUiV+Q7PZOSLrwH07f9zG7+qt6Mb7mDMtmT9q67C2PP6nLH7UrvHNhTmbkon82V+1lHuvpNgr+h
L9SfXC2mtgDNdU8MYD1Yj+G4KJIVhFFZsCctN9nJd3+DO/9tIK6eXcPT5Jg6KQ9SGyT8yV4cPwJk
UQdHK3TSs7C3HrRv4XdLsbW/QOzV6hbCkI5LJcf1LWnVH7jzYhZVPND35J1A3PpMBTh7R6siua+f
lWX+lrygDvWzvGfJYV2YfkaVoubS+RY8p7fuTYoe61N1W22za6+Jeeh+WGGHopaBRDBVr1knjDir
e4tOMLjIz7RIKQAVuRdypyzXubaQog3TZvyAZ1akvCpQaru8pGZp7V9LanrkUXua+PCHJXf00u1w
Qkp035ef/e8p6MFXX7CDNdo8FoWvDiAQcvw4V604NLXQFj9joXlTvaTPTGizRQ03hbKq8rK5q18p
FJujYwjry184AzL//YU66RuCfwqJB2+Woy+0EqPMdZMxghE0QA/Gg5T7X3vCy8SuHuvXq75408qZ
n63aUYOzyLKMk0bQp5WVljwlFvoPFFtzcTGUTgmM6U4FLE1Ul145ba72c7YWUgwdzWRaC+7r+A1e
XXff/DBfpKfwvX233uIr8fPZM47tc9TJeTYaOM/frXlvkzclpMB3QJ2+jWABAi2Xp/DjRfZ7ROd6
C95Y636l8XQbRoQLtvjbeMNDllXElQXuKZ99A3kZFSMgY5lROMGJlkq+uQq4gd2Xxthk8qM1bnL3
XoS5ppVvKsIlEy6Bl5f24Bb7rI+ufPKHAczx+EyL5GjV+aEgNErAUYtnkuI7w2uabbLS6QJQHNzr
2CMhE3t5mM6fdbM5mcW+aVfHuufTpss8SIthWAooTVR7YkzBXSqvguGkz4CB6br26ObXNtpH1x15
FRFxUPK+4mEWj7oseB3k4zGRn92f4rs37NwvlrRM/8pv8IES6ocguRJbn7/op/7+blCZooyjBmWv
TSsrK+Rn3VrKmOXA1bNWyfAC4RRW1aJluwf1eqLHEmdFInp62ZUh/+gSOf6CaUiOvqAtrYq6Nl1u
X0qQnI2Dexhx+hC9XJ7as9h7Ch84ypA1mTKah3jqqB1Y/10/uK6473rejCU83d1QrNrERSMEgQ7r
j/MUs/bm/Yqa1CgD2qNAFJubJoH2t44LTKlsmEcov9eJIxcI7zkRj+fX9glAlb5EwOD/rtuzTdSZ
quZ2QA73prQzTdvtbNigkofRLxrjf37KzDo92z5amI2mi5/pXgD2Htg4a2XVykeOBFQXyuLqstUf
kjuzs10T+NBW/IJ1o+LdwSRVfUSZFvzjiasB7jBYWWTtJVKapPHBFK0uD8shSXhyw8y+dHrQHC0H
zCtaM4eTCKOXUqTt5be+shzbNdD37N6vtl52k3vrobAr+JTlOmVD9C3Gu8O3Qr1XMah0MZc2ssRR
QN+BKe3M3VjcRyUJMGcQZAg+nKOIeAIO9daN6NsoqiPUD0DO1osGZjG2hJtMymyRh2ph7JP2++Ue
zkR/WelTD3VpIjhNZZG5EQx17rAJZHrYpg9fc6tDLdbu9W1pIO/1RYm2Fk/78REdm1q/do+evU1m
TU97/mhwLTOwRF+kaV9dGtY67BgEJAMcy7crtgLKK+61Js9OzlmTs4ghTYPu7/mMbzNxK6LRv2uh
TOvfDQAC4h1MfKO6clwfLs35IgLGKU5Kc+hGzCM3XxAxZQ4HaU8Wri62qrjGgNlXSM6sNKT7Aa7E
i+ENtRiAeHKwC6OV4a8R9fe7FR5pLQDtfpvEayRtyQKhDhEKGGsu0QnFJFV77r5Yd6K5ddVvwtfh
i8da9PjVNegHoMwL6DXtc6msVHctootxB8WdNGMFC+MQqGJRCD3GyiEHq59MAPTezkSTKOEBcWUr
zVQofy00WdGp78kAfyhons52bIWN7NWCuMc0gfZKCt237U/dTseV4T5Yqi2mDqtAxcbgryZbj4HD
9ik/9bseG7mF+SI8R9kCM4DQvyPAU/0lhGUFqWVzE3zxXqK7hH25QJM2MHFvXfvDTVOtUGHT84WH
Flr/inNso/5ElDkWbQWlimaF2WRgLuQ1qSJ0MNRPvk46/oeb4pRmt2SFr+nYn0VyLL7jEZgdsrVV
WVUTst4rFF9ynhHIm2z07XuRmAv82S5v7IO2yvmq+z3es0PWF0y8qnXGmyTLtvxmMNVmsuwwo3jP
PE4yG2lj4QdmGRDkkemQCZp3vDF5V30rv4YRHMCF+1d0LQPEJJ991HTUTOKKCMPMhgDQkRggOiLt
S8VBS7DFxvLa2/s8WJmGGWwI6ESZhuYZl7SIYikpe2lvoJCEvZMF42lRf4//8mTkdOy6c0a8b6GT
exvv05VBn77/rH9Hbc/uC6VXLF9NaBvlFvXN+CT+QJmEJah9aj/hWZqEi3pYGDzHv5DtqVDe+eSS
U9lEjDUisFds1D6KZY4HYpZt8ywx64K+k/YIGo+JnT0lmi1WDnzSa6Wm8yfRbMxndY7UGgcBgRBp
Xw3pBhUvkr5j66CwgLKIwa0u8HBZCeLd0Fw5Vq62PLtEIgj8oD3p5ETAU7D2XHjdsgP3yAsFyRMs
PNDiqvHIvXaVTFN5aapnVwk8GFUZNBrWvzZvyG1gfvI+ovqIkvOb8MMX7aJwYkTfriW7Pryxj6d1
OmaOrk2tSkLTiBhrTXmG0a+2jlesxXsCSOUBzPyPpl/n6PHjz31lcX+8nqZyO1xOirqzE9yKjVpp
O1GiHoI4vqMotjCsSnetWbUzfNXNdtH4L2X2OTXwEg2/Bd5+eB3zXal8KSRpkUgoslGBoRZLKRA5
FoTJdHQ40OCwFRlHz3x5+Xuvfe7srPHdXGprWt67JAFUO+eeqbau9Eb5sSmupXk/CiyoMSEtLQKF
IA95Oil1LMRdrubSHi/mAo50lyN2qlIrAGpw6yODObG+/N3V1OfBF+psGR41PFsNhZCZqORk9JKw
HUESLEZ7u4icWF4i7Cyq6CzgEu6MnyiERPKqFmycACLkvioywQtRWcKdq5qlnzp+tB1QMKcYXq/V
cKXot7rx1Kp7L1iFLc4HO3TQMV5wq8XlefrwWvzdg0Nh52g9m2kgCVVSsKxUuyYzXbI+yIYO4Ze6
34zI3IV/6yr8QUpyOq4OtBzQoCj0zd6z6NCpWVcTkfmYQIwTfvW2khreH6mjxlt0wSustpo1Vu6l
uhmqZNXzBpQUW09WMdy+9E1L7uL4jqSbXGNO8NAjayjbrYBy+6LMt0V3Z/BqMrJPpfglaO6qdolk
b6xuS5TPTTx2C4gctzlWQeDDkfwhXz6ZK0vPvnsbVPvLwzuDMxJ4UQBQgKLopMd1RFZmZ/MQaIGv
9wQCVn6XEdqpJs4FNWlmc5284dBn1E9h/sBuTZIbL9ka4WqMKcs+achq6vCA7EnwH5/tHzXcmp8S
POnEQS6oIVYjCCN4uBeEZUmiPeXddlOv8X0qVjGOBuWqMrbdZ/lGxNuWMhsgGMdMny5371DFPdkA
s+7NLgBBGwdo3nRP7ZdWwwvRxl0rezdtYWdt22jlFXYKxxApFMkxYP2NS8+4UTUSUiu1XJFSy+mb
apuaI8loZdpW9zMUnFJeNgyTss50O8T2Sljn+Zq+w6Dskf/co1ClYsBUbWoDKyxb9B3tPjFsCct1
2SmxrPLsZFzp0XvSLGv5jhR7FTiN7FCxBa3ZwBSEetQju7Sov/bFIv/K87WUV3E+Ih9nq+aq1D7l
1u3lsToPjaaxmjRdRdy40K6YHYmlFEggbTxCI3U5yCsRy/WxfkzRMamBBKnrDKX+5tErduMUe/c7
fZKX/Rck8vHXtBzj/KbJOJusow+YBaVlK3c1wvPS3gw3ZvGa1/cGelC4RrnO5YbOb8lZV+eRWK4p
YKIItkV3WfO0HBCF0zFb28JVbbKd5W6i8sYIMGRwqmxzpfGzI23W+CzyEhOl6N1pTRaDTTlajx2L
xdDvRAGLnNuq3Wr+Suux691BRpbCe69c6yXc+wXEi+Ra6kw6e2fPvmZ2AIylmkpu6Ev7JL2pjY1J
daJZqvvsO7i9AvhAdS0mm2bx0izPtiSIHrUcZboPwDEdvhftNoGDrSufxOQ5HZwCK+zkM6NO6OL2
1fby4J8/fMB9wEhSNGRgQMyeAb8qOe7TUY32iQbMWc/RM1XrJFjW1vjFNbLYGeNR5XHZfPUKWIDR
9PyqNGjglcFrKIULtR5K975DBt3GYvGnKWfDQpKEH2WtfyXmG9ZIMn3zPWT/OuOOG+tlrMrySrB1
Fl3SCYXH4oSBV1C3n+3UqVRvKIEU7ctJ7EnQi37Zc22tL4/VefKc5ziS9ROVBdwtwNtZ2GJAzoNa
7e8LU//SZ8m4VIIagG+GTSGex9ISqPItkhckZOCzNw1FdaW91tfzY+nwFcBHNY0E1JkCDt7rmedh
5r3X0dxYRJWH4AzCfWlT6Vu1RIkG2BSklW7JCz3JNoJwW4Xy3iik16YLxiurd9oNR4sX5gsgayht
8N4UPGTnkVzR90XtYwW/72nEKYJ47/cV1iy197MrS+FK8CPP9srUHA5VJOCo6EEnmkMkIzPVxNHK
6Hur3OpyIK0kpfbtopZf3dhDrlINNrWslHisJO9FxEsKGQHhphLHz1nLLZ5PPHNVz4ulFyffKIB6
0KAwpVN4bfaqYgccLJLWRVv4A/GVqHeOAZo+fqpCmKwdwl5Rmy2fYcgMgCya9Sz3lD7GgvRhKaXq
ynKjrVvHkM0MaZt6fb0ohMR3TC8RVl5JDQkBBPQP9OxtmDS+AlHeyrnprRXzRocziq9PH9pa0yxb
Tbk2v/L5BB9gVjK4FpFUvzaLmDusqVzZ8MR9r0v3PhylrkC1tzOD6mYM3RchiIQnORk9qu69sYn9
PF2mlSyuQ7O718K8vul7koXAS2+HIBkwL5JshG7vAnDdi0EU/UeXftpNMxIF6Fp770PWuQ8g0UH+
DUf78g6en3ZMgQ4Aa2JuUmI3+Ge2g/UmtPALqPZtaBXr0Gf0PQHiYNCnxlIrA4BY4WfY5s1KroiN
XA8gjZFEoOAQlqI42vQ7QejIRlFZTqPKvQ8DUnAe/j3Yu9lZWRdPtWxkBEFDsqrb3FxkQuk6cs/r
+nJXDiD/450nq4BFJ3muCcMxoZlPuyJ2vdVaSW49hyhA3uCV8YqHHFbVxr3GQrIzPa/sOGg22qSs
rfRad5/4AFoUCVZ7LEXLphPCnYKPNw/VzAHuhCmNwnV/+Mz/4bf8Y9oJ/wrmziwF7CEvm+qYRDz9
/V/MFkXFQZmLiowbrIpfii+/iC24qTCbFCo53JneA+XlnxII2n9xP4OMQiSGXcja/RetZfp9YNGI
UgH2w7lAXOYPWC2zY+qQDAQ3wVE+YSdELA5PF1Zmqa1UucFoJ+1YUtOzukJCXzxCwbg142Zfam37
JESlRCZcdf/qYF0iiK9K5V99iFcZQi2VvDESNX8NpZ4Mai2Y9Xum6flnFPkR1iwayeDZH9ao9xtt
4KerVEZl6srFdJrPmHrBIQurkfHSTKiz001y9E4uc8S0xFKg2MVWtMug1BH+DDWEkVX8UQxvSWLI
9sLmy9EsfxCyf9TsVLww+JcClHo2eFafa5itWBKISrClKls/wv9ETB7GftzlbXvXlRgwXG5zio9/
nwS/unrc5uwk6PtOUPJ6ahMQguSCr3E7F2BQIX+93JA8/aZ5S4wmxCo0OlAqmmUCgAgbgZCHOJTA
QofQmeEfAF0mmiSE0lZ4qQdLvUmQ1R4oOhdhsxDQ1enHBtHgPvD0G0HIsEbTxA5MUCRroAx9hVRg
FzTRVspk6V3UEuStewW6OFhdK3vMFQLUBbmpKL725jkgbGa9kXRlgvybbELkQ06XiNSkqpxmXDLo
3I+x7eewyuzOxTeU01Dql6jtUKF008bol0YCwxzVo2L8bI25Eay7Totvxq6V7lw3HbtVKTWImdc4
ff7w1YEdo8aFuTdTCaCTYAguwtWNmjULrHiFbiEd+ilPXUZnOtrWUY7L9NjEjAklt75duNNQddOg
WV43TopuNW7eCiCW+DC+1TTUwTToRTR4xQI9N+aiE7piqaLBLDkoMiJerORK7Dt4Xas/hjBDqGLk
/AA7qpgZGh190xeO2WSCA0mt/6n2udeB/UchCnk3tUMlpLaUn1EejMICHWV012pZEDwQKq5a2LnS
uj1v9E4lIeSXPb8cC8KaYnjZozRQhDqYcVVBsASxU1la4ifvM7kDijykRCQv3KOEsSs83NVDCdPT
XZdScZD0kboUEm5yvkiKpP+UakYWkCiQE+ihXvPsQzF9GSJYEIWWi+KtLxlF9Sh6YIyc2o2TZ8jG
2Ra/iqFdaWPVjd+1MSFWR6GdAhaGfD32E+i1ALnphKBYooQ0PGdmNmJfrg9opQZV7XprPY4UDRRY
WEb2UKuJsTBrzRAIVUo8Nk2virc4W1KQSbwgqsBx4ItUBT2JgiqtYZf6aATAZsJuHYk8Q4vsTtC6
F9kdyp0sBkmy5qdYJrrReLKNZhe5SHQIqr2uC15vV64n//RdQHRU+FvlRxaQaMZgmysatY+2eSc2
7t5yKetUuwmY6Ng7vMzCDJxHD742tAVcK52+bYvyJmHWehv6LIkm1887F30/MbDxv9LJ/jRZ8bma
Duk2KDAq0aejW58O8e5wngN3Lv/KKplT3pwOfHc6+qvpEiCRVu//dwKoJaqLEosSS7CWuZfrwMfF
gL5ZGLMuVJxZTUevRPy7FD2yXlB0H6/Wsc4OQR3VHi5ASG0wQlFqPN3MHaKhnW8wlKNsPKRK8t3E
DBcHPCQZsia47RseI4Ys/8wbTLesuqKspd+qGprIrtcC4Bo2BfKhl8/LKTY+OWD4JgTfuEkPiM65
VunvgQkqgx7Lh86bEb5O6DAzJtphfOJawIS+mIYNrWzr1zf8TwD2D9gUR9NxFoGt38f3/wVhOsiP
o7DDD/0Ow3SAtn9rsiB+8E9+MQEVzzSLaAqsP5iPiXn8zzBM+i9k/RDkQ3NKl3jz8kdV1tT+f/8D
dVziJYjwaPWh5Ufh/k/CMGV+1/KiRgCfpTypxmD1PS2uowAmrWrdcHOq8ZUW16u2EYz0vkXn00JE
wUVVbSe4ShpTmra2lQzWueN/GbpWbkq0VRA/9wsFa4RIVkioy9GNVljUn6QOS0mdZ2K1aPo+fKiU
AYEHP/VKjkeuHAc2fuJkTS8ID5VY8S6NBfBrQxpo4TqtgFO4uY7oeS03HkybFL5APIxV9it4+59F
+w+u+0uLdosbx8lynf76r+WqTyaM8kFohNcrIQsL4terQVX/izeBQdQJt4jH6fQU/OdytdC6nUi1
vN9J8pHo+9dyRXqIXIMO2YFY//Bjf7Jcp+P16KgjpUE0OFlDkuKAQjYHRqUj5sJhIctL3I1wPmkr
Objxw0pyN73ZKtZXLcuwAZFTD+H5xdEIPf5q5DhLPjv5D03zMIIlCk0dGMMsKE2LMQgi1RWXahOE
jpCGw0unwvxqWhHY4+W25t1ESIQUjY4qAQwgROymTXu0KdukkjTcrgfH75JuVVXKd1QKe0pAnv5J
Kur83vfC7kod4sM2URogvymTNprT3TQhwoYgMQbHVAdlYSh98QNVIu+TkEfCfVTkzzgtqlfanELf
4+mc+omtp0RCGDIvSgCn/dSa2hArFcUllPApe7h1qDxEgyIDEEn7eJ/gl/B0eWQ/apEnLwR1zjwD
jfHTFruhGsvYzwZH6wp8isQivNENvCXEQuneEEJu1n/c3qTcQ7Kf0xWdlll7VRxW5ijhBlIq2K23
kW3iEXaPq1SwpWh9DYbwwRxa8O4P6UtskeaaMCVYpiDo5QF/4AKB8n54kIT4LgCRv9BTbaOY/v5y
904z4pStQCqyRidtDCjF6vwdiuSwZ+LahZiBrL9WZLt2VP6SK2P4USMobJAkMOGNkow6nTNZ6CFn
Vjg8jK6EBnrVZbj6jJlpbi935nz0SIxywDFw0lSOmz2qiygvgAtKg+N1JZYOeplAB1L0TPZWjYD3
4hKpLp/XWIjyonblmThvm2OV4A2HW05PbRJYm/UxgZBb+CU0sHYQSPXl9avkt+LKraRi4QXpuBtT
BvrKOTMf2alVlEo4m6eaBloRp62O0egayNeP6PWkbuKoukti2jcl71p+96whTjLObur7EmvFnFMY
akEvM9/QRqc2Dgh8PyWbK16jMn7UCjWTidmMN5loTpv/6Ng0MLuLBc0Xicel4WsUWtVU8/WlayDZ
s8kiQ02dVicIw8LgbJu1hZ57YeaODsIsEcw8TV6Shk8eRD1pblJuEhsJrdq7MlmzkuEkzzaJ7k3g
Oa5lJBSmG+qoe2ZD7QF3tdbR5TV2kIsJ0lX1a11WNpXAKz60sPxq1iLuRX+2MWCITWwXjTcPClfs
kdOG1WaoBAFnJXThFJyAI+iZyBkNC6p4KCF7ajZpFgxS/Xi52fmNi+gZnqagoIkq0NCdv7WM1GoR
C8DWzDXLQV+qpTJO3Hx3KHo7hlYcXMHbny0f2kMiREbAS2T3z28jzFs7sXAF0fHKQnJiPcs2rhWF
q8u9mt9AeM9DxAJqSTQk0dBsMI1WYk+bYGbzYNBu+sAYHsshHVEEFfql3wfjlRvvbBRpj7oryojG
ROqbHhnHq0YoQdX0o2/Cw7Gq5VhaFIUMv8MjJwD8GlxZKmdjSGuEhiICc1MRap66a9Q+qQOk86jb
itG2rE13Mfr9NR2Rj/pEOZmB1BRyFvOsa44dnyaMpuHwdDEQLMiybyoOd9UiJgPhXJ6vj9tCO5M9
ZxigpE/HD29Tkq2xbjit6MbLoquCO9LkwW5s++HKgv9w8Cgho19I2hMJw9OmPACEoT4yeLIX5jfo
qFX2aCTVFbjvh62wqSgxE5UjhnPailxpVteEkekkRpu9tGke7hIvTK+QMz9a5gCb/tXKrC86aItq
8sSlVCQLNyTfhsdBaXxn9D0FkTo/fr08TTNsCafjtPJwgGH/ckBq5myeSkF1W84vwyn1unvN8zDY
d8jj3kTBEK2kUD9Yg8srM6pE0I8CeLu2UZxRhvWOSPxK9NroSiV2avE4uj18EVqaoB2mpTOv4/tR
bhgDlTLHqNpkJUhSeYuKvbGqutS3S7H5Lnal/HZ5GKbdfNYmamHTi+uAJjqd3CZJx6xPJMPpATIs
xE4b11YsJOvYaIQ3T4H+ja38XR1TRL3c8IfbBM8cgnPyW1wYpw37pYsObKJB96PMvUFpaVwGKP1Q
GxSNK6+G6VVw3sffTc1eDWY6xkE30sfG7xA99qVnuQkioG5avpCUZGNSh98XWHquMgV398v9/HD3
UJwAjYBwAPz9035muMRTCGFSy7AjPW+NynqorPQ/OXR+tzJP6RXeoPtdaxjOqLT9DaamECbx07S1
XC3t/6BD05HNXiXhpMw6FI+dUBA5MXGy1a5Tw8i+GhhrX3kofLgukbHjXkVQBRnJ02ETSB5rXsiw
9ViQ7CxlNHat23mfestQ3zNJS3e857W1WajX9J0+bnliSko6O3KuPOqbqYgBDS3HXSRB8Smwq9HF
QFhpTebv+gIsi64DWOnKNvr250NLyEuQyJbAuWf2cBkDkSKM0NK0EmATk+JyEMi9d+Xk+2jnHbcy
G9rBqDpRqUYD+WMJ120BvGAhVSju9lbzRwCoX2fscVOzq6PGn9IwKYQ4qdFW27AI3VVV47t8edg+
ujoobKpkIiwSp1MJ+jhiMVKxynKZDqFBbgEAVcFpWkRkEmXccDGaWfUf7LbjBmdXh6iUIsrpsoHl
dRx/SzUsDiM3Dt6qrlH+g91G+gogBdBfoonZZBVI6za9xbXYlqXyzSjbYQu5tb5yxX+0JMimUMBH
O3JizJ6OYAGopPCAZziRauEzJGLpLGM0gkKz6S8vT9aHTcn4uKk8zGUy1adNlb7o+XkWmk6RwqoJ
EhxkDQpWm8b16yuR7EdHL+lyHADVqeIxXxfUyMaSR4Hh1ID9bTEv8iVl3Ks4dD54frtMykmk+aAM
EMSedsi0IjCApUcpiRI3uC8zvx2yrtleHraP+/K7FeW0lSGqeMcIzNBQhpzyXissAyVL/qNWUAcm
nYit2Nzrq3BNMehbzr6sGI1FNfQyFEOMlv+8L+jo6Kg689bkUXzal6h1R3VM6AsvZXVhyV7C2a5c
y858sNBIunLrIqyK8P28UFHJ/4e981iyG0nW9LvcPdqgxRY4IrViJpPJDYwskhCBACKgA08/H071
mHWzZrqs99esV53FI3CAcPfffwH1rF6Uc0jqOoEatbIJJyE26E8BxMDkb57Tv77bDgJh68rIzeiZ
/HYkbASHTyJnF+ozh2BVhb2zpotcbOva7oKh/ZuW5q+3A3xDQHuWRFAE+Kn+/RI6bkUuD/nzB6uX
zolWqscTLfb+5mD9f3wpiKV7OwpbZQfQ//1dhniCygLseOhG3Riky8rrMYQoZlgcZLeJ//q+IOTO
A6cATAs4IX47x2epaSnYwB+6yg5+AHCRlmzaFZOl/3z/XT73vz+yIRa1u7QQS0lwrN96T0XqgVEB
YoFtNmL5nrc61NHRiSzbXIvEjND6Y5wKxLtvIp/8kNlb+myWLqT/GpV1EDML8JcXQG+3OnUM5/qU
OMJmp5vHSZ3xN6clO5zMDtQIwwyLY56d3jv/5+/x158HPg/iyF0WAvn099m56CE/jb3HvDDxzGKk
HyDFnDyfRPJVtN3Lf36336ssvrC4gAIncZwitvndGIZfbGPuwTcbcrUj4V1Y4mPSJVTsgn+HTXa8
5vXf/FK/f0PeEwtjDzbGxYnydwRrGoqqa1o/wVN7S+JbhRMmZIoYuvMBzwX5d2uU358q9vT7RhOB
DWgOGNJvR3mQVKtOBDKGoi9xSd7s0P/ow9n9m1P2r1dyp3/tbCWuI+va397Gitu+7qAnH6wm0vWB
CK7op5G1mxZBrr4GYnKWw3/+7f76xYh/3P9HjQeT+N1tHiR4ASt2cx7kpb9SQ1tfq2WI/+a42B8f
ToR/fbIY53h5H79OYhU4B397hId+GVq2QN1xIfxafGvs0NJEsdO8vFQupBeEPPYKpQj6Lq5QzXIo
J1c8Nr2MH4vZW2FmlZuH2YJJWutQdOX4Sdci/wZRxiKb2SKXi9Ow+7KJAv6RQ0w2IVuOSx4ZWsXc
87grk/zBkXTmYSiXJxrdhkQNkJfP5YZkEMZQ/Qm98fBiuQkWT5tD0MgtNCulbpeAtIGV3qq8MtPK
ok44jnnA2ANDuzGs5GswTsvZy3GQtOFQiWMV1SiCi6THwV2bB8vVP5VrVcT/TJud9nnp/JA1JgGL
M9RfHZMMtwpxwtNiOZRVq+vLV2+q5CnyiBXK+SQE0kHH8gPzXaxtUaWTb8ZPhGl02AvMpkV2VCMB
SWdtRWsKwaauDqaIC3UuxBIWR3uTMWKvbQ4sFPYKO7zR367CRca3erQkMT1eBJvMwkxAY+L8IIeu
PkbB1BMlPigXwyVteynTDxl380RAur9nh4+CTKjUI0CiPvpDE6eE6A33ppBenSWitT+ifF7xRQMR
gQoVZCIY4GKrmuA5qyy9n747uzNWGFYp03K6eDGqjpw/d7yqMRF0P48qsgpIQcF+pdqiiB7KeiHD
ExIUcmdZgESe8lASVRFXZRC9e16zBKR4a/vz0vkR0ZkLLnid5STyoGKn+9bULf77gvTbX6RKtbdQ
wIrp1XLw/krSHgYswvmuY8WImIUEQFICy0ktP+UWlc7TUPAPD17vho+RcZL8hpcdACc34QMYrKGr
TuyvWI/VuAdhSOdN7nwkTUJd5UXj9xh1jwo6UQfL0pW5E94WNgmbePWXs3pExoosJZJBZf+YJ1mp
U5vo6F14pXXTu+NWHSdI5+/uWr84pekOppuGL65xodoPWGFjL9LhAngsxg3V2jp3yR+bM4ono6YN
IkZTOhnsNXG/WC5iWQIFfNxSm9E89wPEUE4zha0coCcMM91WBWyudpEdniCVMcUVmRoL7u2E0Oig
m8lAd8ou1cLHXNpXWylPbZU0D0VH/lUqunVYskUP6mEceLNsITIxSHUXV82hDt1RZB1119zXqhKe
fOkYY8Ba1iIX65s3rQ7P0aK6IasbCPGZlNqULxTIqT657rIFGInUqn4JIcjxZC+QPgsCWvxm7h4T
XVvyoRgHi/BBLoc7ZtgxD9NhG2MYpomIBGrZth8+6yXWcRbhuFZ8bW3ReldR0RIWGNaFReZFPA6P
Fry6nWM4LEOCVZ+xS1aeSuZZhdmHe56jAf170kUY8VnROPPC8OTyUxQPdXQMY2JtD5Cs4MJVQieE
MUC6Ovk8q9Nhsdu6O7UmVk/xzJN0KtdmeyqSLW4PeTi37JlWw6jl6SL8IfN+QIaNEKokFyn3nBNp
69BbYr2QgKSwv22PHvoDdYhty42P5SC2z1ZhBR2C/MR4hLXWBWrlZi0fK1UjH4n7VsHgtN3HYM2R
fU62tsyhcwZcIXvoRZATt8o7xAuSksgtIusmrpziR9FT/Q5Q7FA9bIZMQvqZoiGYqK2X5BD1+fZ9
qYXtZaqN5495c0WEyNhhyWJ1Q/EtJHMFO86usFm3lvAcUl1XNZ/XEeV72Fsa3qdeFuvIit+qTkQo
recF7mKZ2RWs5XRcu1Cm/WbrMS08bW7NuGHhQXYnViNYcov5qOyB1BdVeNJdj+0Yr/WhCtc6uo4W
Zwnvqe1gtNwD0rmxyYERJ1tW0Z0wlUlIabQmIjqSiLxF31/d9xLpWHUe8R3bjmiW6jDd2tn8siFL
lNdYBon1NJdFeJeIipI1B4r8Xi9enSdXK1NlTr/htFyNZfRrckTyQOvk+VdlNQUfYThu9o039htL
r7VO6itfQbnMpq7lHOlq3/mplmrejj7yto9GtiFfajEdVi+mIBBpjZzxfUtGjF7iahPqaqR0PEN4
dSkQ3TYl2D03HsYxeZRghsHcdpezt/lhiS4KEekvC064ehzQ6GsieM9OZzxkF1MU/sFNNiLNog47
R2dz+AbKM3NPIF89+Gk3+k19Lufeey67ug7w/bQkLghLt/7oupozKA7NUB4mkufGk++3ZX1AGrRE
mZIRlnIsiLCBtt1hYd3o1/SjA3fDV49XdOEX5M2SwRHzRqS8g/Vh9773dWkqUOBZSu9L7UsRcEUH
Ic4OC+arIYh6L3X0ut9RkmSe1FZucucEdYEXturzn9rycaOLgqVDwtv7gc50WI4Dxr8MNqkMq+kx
dpoQnVJngWWA3A3d0Td+g9AeZDZGVlys3mEgOu9trLbGPvTSE5j3eIueToG/rN+3nMP6IXTL6S3f
REWiqiiXr360iTsxNmin/WpnSY9tIX9aE2djpsaxTJ67cNnqLK6stkgd9Of42spx6QhxXEsEOHZJ
fcPJnR8wwYjQO5hZYOfYmVwSltXWuj2bbqu608TFDjIl0GnRSxTKTuu1sbe0Z4f+RxCvnneroy6q
U9Xuuc+tF2/JDX4aKPHF0sRdxiNWVVmzWlOcboJzNmtmryRUOyo81DXCwQVrzlExCxCGhBaiKhKm
iSQwV73p7FPXd9LJomTppy9uzkl/PSuBLscMS+B+yydTO8fNdwfx0LUbC/u0K0tljrDAFwwJisbT
z5sONjEdvaEr6++RW1Xdj3G1whz4kRTZ5uwv4bwR0C1Eg3v3EuGdLE7tZG8FcYm6INXjGcb04uan
OdjzgY/52i+Kqd5y0GmHwm2CPvW5ft10tNWmQ0IaQysc8Gra1rn6UTWlK75E0LmJYBuHYOEoomHz
edL6rj0pGRqDJUCFKCoYxTClVSFH9Zi7DWIkPkC4H/EYreaD3/zkvB6LY6R7Rf5wWWI9sEpgqHRO
NHqqvlrKn0Nd4OPQuav+ZEu4TCc/2IJzy6ahOZUsOKt0nPh/DjzA7r1krUNRnflBcUijJCDWpxG6
7323Tk5GFv2Hz2tbxxgPirOnx3k5W3JEHhX3NKWpnAIRH3O5Ls9NPfrh7boI68vsUCVPfhE53aHZ
0AIcFwlFOjnpOljxi7cLPKk8chzg1MvaZNKKp/nUbHVxYxfaaa+nTq3bW9/P5XCgZqj4vUE1huqh
i6pvM1zAjby0keq3JfOWnMQkey9bJtDRbNlM/GltxlZnXEGSjMtpFfmpWEvszD2X+GAcQ1qnPsbu
nLwU2ugHV4V1gF7Mmm9hzYRrys6x/IBP733UdduVr7UiQAm3gq1+RMvJidXrarzpzbJg0pBgBHi0
kqamZWTZ9RE1qyszF7yiOPWO02HZM8V+e7L9Pn5qzdD8cjCdidAEDJOdzoSN0Tp7xNcdfGSLL02k
2u+ciO6rbB1D9Jib98V58+o6SmFdhCxct5BA5XYkwx2WhX+Wwp1+GGvobEaYGHgzJ5bjyqAmyo/w
4Eg77aj7KUCNXae9GOendc/ITDH9yH/Wbjgyu6iQ1l2bTfxcMWBdjl2peyKoiCHLJsulMncEkDDD
5U5/07a7i+c8eJE6NVSEkyXAiw7I5dCMisRTPs6Hm8ZRuxLzl24L3vPNqMxuim/BghB1kPsX98Nx
SA6+mX6NGm+7JV945byZHx3C6B/7ePqBgKc6ADbV92vR8gWqoY+x1A/ybngqedZf1bJWv/IqcCfE
qVNLctmkT6EskWjRJThtRikciDmchxNLFetUi8KlQ9ab/D41s36vLf/TyiBUpstId5QqqJxRalrh
n9EItIfaHrYDCh8cgEqcZnacK7QP9OPMMnMVQiiu8xe5xLhXdqTT3cW5db3VcXlYzOq8+jaBz5vo
VdaPJr6Py0ifXJMknxMWkLd4K+EKEbXkZU/2Yr2qqrU+pC/aT4uarFPl9v5r7y7z8xxLt07zpPra
IitjCN0QtKRrzfS6/2z9QW3xdlPS35+rXJYpB1b0XsTD8kkmwZbl7jY/+IFsslb3NFV4ycF2lq/b
2l45k5IQVsbtzp3DOVt6nmz8o7FunW2kbbQ+u76t9t8r3VRXDurTLxsV5GiNIsn8RbdZkK/xPeqM
quPedHd72Zyv1QnzaYioh2SF+TeLqcbrEgQ7XUf7jtzG26j1z2NEqA0cVRJUcr+jFAL1JSEhjGJx
yHAcKvfdZsS+inB8PXfd6n5sMNNBAJv6c9sK5EAhcVKPW7nNp36NbzHdbN+MRSbGbBPdKEzY3+Z+
cmOxjfll5kFfL3P1JZF++eDZlsyUbxPrXTVLupKe8F7anr4zfdC+xoE/vhhrNOFp9vOGiXVx7Su/
MePR5lb0ttk7eSL6mBk3083Y16yZ8GmZgHW3pq2PLuK+1Mx6uGUIrQxrVzv5qHQdlSef6PasHBKs
tGUfX21FXRzM0lXXEPbC22aQ2684trwroRtaauHuviLb1bbYX0MVWi9NIvKr3QLvtq7K6qpSwBFp
aVV15qzFUzcGw5PfONVrVYU4mMyTuC/X1boGl1ivTKQ4y2bzc4KpcZL56qRBHU5fwKPIaJzEiMX6
IP7IRbHddKwd75qg+9bSezFZeFFaK98/DLOpbhfZVt+sQnav0H7dm9bqh6POQRxSE4Zc49huYMjq
+VTTUjZZ7luNh1d8X59qhvp04JG5hor1vCV9cuvP0F4zP2z7dNtwka9asbiI9OfwoNjw3dhta93A
rr+ZmyW/9sNO3E4i+OznnvW0xc6atoOvSFwobe7Hbe3ew1JFOIK4LxwY0U9Z+9SGsPCeIpH/Gv3h
feI7fGP86Hps9Jvu69ok2BwSlBceA1EPn9xNjjfNVvVXnr08Ne3k8dxwqOK2ktewjUPvCToGbZc/
Lh/VXCEs2piA1ymv0DR5TCLUJc8pM6lgQqcM+h1+BL7MvzieEQjYCdxBlDgNCst0d8SXECnRdtUo
TcmuVoH7d1f1a3/u7WFesSRtEXe1XXhgGHVe5qKzV9IoPCJokhZU4TDlkzCprxsLvyOwh5d1Ceha
475xb8MO4DYlE9b7ogLZ4WxehO53GNnyVPrJkJ+E3yHe2qawfliLpJ1S4CFcsAlgXoqD5teqM8UR
0WZeo3GA8xcV/+FwxAoevRCPi2RymzMRmTjPRULQb+WDQJJHrmDopZXfAskuJWhPifF4klbcQ9gW
WYvtn3xZAhQHfY2JpGz6WmWV8ibnWrTxMmVbwMVLLbNaVOJyxvlD2OXcHULVRE9WXoVxpjcLVzgR
e+bDql1TolcMczdtrMJ776zCIRJGOmHFEOgSfxLbwXLf+Toi2MORyY++s4bv4TiOTw2plAPCQr8o
DjOn9h+tVcXiQG2T3mnsE82NCdeuyOI6cgeSJjr/rVUWRxucykogLowxc6/oLdX9BIyCW8u4CHWa
GYmSw2AakkvqIRw+tXNXhWkCHyNKqb4jtwJ7u2+Na8gMqmQfYbK4jCu+tNUYAIgtLYEzgVPEwfNo
/Px+HByUJi1Lpzxdq3p5SALlWJzpxQTgFGr1Fo0G3LjdhvzdD8RKve1NRW4SrdivqReo3zo5q2+d
mLW8XlHtwPNe8DG4t7x9aCYMON6ytss72MS+oNC4raGlnGj9sZrNtf5Qc8x3kAbUNJlBjrBtFlw9
tyA9PY0RW5rMXZXSB4Ja4/u5beKXTc9Jf5J1LkLQnd6sh2hlFj9EZHHa13qmx4Zw0C+nmiDJJiMu
uK5PzjRzRFYttP4DZA9S1JM2DtEINr0tz509WFcmDz68QLrlMWiKWhwXYNgRPjJBz5kx/R7HLotx
PDac259D7eU/i5rKk5lQty9xVQ3lnUtTh2xo39SA+TTxD8VqcsbbacR1cCvK/IXM0jgiesElD7WD
+ymPVuXlW+Yzbr01cw6SzQ1I/hIQU4iTFb4aKrUAinW6FGJecY3x8ZH3XeOJU5wn8/3W4cYCojoA
IKlYRlg42S1UShcAKc4GZcdMjzKa3NcuJrnkV10LgdlcI93h2gF0u29NoaZP9tb56mx1PFKMIRo2
7LH1uRinuLIXBULSzfKAbp4CYntzEByqTYVdtrZJFROKsli3EdPKj5oFzpJFm0Er5fR1ax8M9JAH
Ldr6m7MmdZvpqjSP7mo4ACciY5E6bW2rj7kfjA9TGbXVofQaizuylM7rPEWEE46Tmf0DZDsfGwUF
Qzfzi7w06dwzkt3o1uGHP+hyUWOYOrmPX7Ua1eq/jWyAxHOvh1bf1xB7Qj8r3abZaN8atsCxt+S/
tGkYfkgq7SoSRJQdpoVUeN8CaE/mLd499I4tZx14bRgJ5hw210/d1Ng0xrpZMXdM3EUfiEzzl2MS
Lk1+r00QYS0YVPgml3mYDOdWiQHyOlR6F2aWGpaJBO5lG/EKryfk19HIOZr6c7DFOHRJoZ6McHrn
3jYtViDJPHZMJbKfbLBxT0znEPI1o+iiuU65V8joep0TcgZAJUbr3QAPzodpoTs8BR0sNIw8EQ3Z
n1fSrYPgtK4sBG4TE9XrDUDmPD4NA2TcI0e+O38Khpi56ji5nsUvKWVVh+euynv9WjcBoVVTYy3L
c248u/jVd7a0bkpIYeomXgO4fRwsuv+0JLMLM00RLvu9Kz0VllmLtoVIDafyreAcsBlqrwe6XLK1
WyfE2Isnr9IPFZhfR+COKufdX1qyRcK8Wk1LZ2fj1injZJKF9S/CrdfvImBSyxjHVmA62wxh49/M
qlmba+CZMXlr0A9CIRXS2giJaZM81Nh5F9oCKm8GZwjfklV46+M2WFHyQiYX4I9TobPPrya/NAW7
Yd9jDjBJIILjyiAtv4CfN8vRKv3Bkql26pheu7a2QDyEElaVOrOu9LazEzi9uOpc0KKssLTFCBks
c1IxW5o1pM9r2TbhZjsM64C+L6j1WZFpao521JPCtuS5ZSmyAjxFeDotYCE/S70u0znS60y3bVHK
rZfFrUpLoFTvrPUN4nFd6oNdy1Fi22aSbjkPedAlT7IejbnNu6QqbkOG/Ao7ntkXB49NQXXQau5r
8kPAbMSV1fSjemE7lbunoBUYxTSh27GITyat4huRQ6jd0mlo4/ZRjV2kv7UOy65PprG1DCh3q4Ul
3WXZ978qxf9hL/8ve8+/SGtRKep/Uynu//mfKkU//keIq8lOWEScgLSKxeU/vU3ifxDoHcIzJGGS
fCVW0P9XpEjOL5v1Xbn95x+hP/xTU+smiBSROLDl3LlFrFT/G5EiOV3/vjYl3xwa8u7AxDIYUlT8
G9ECuCto8hnvbM0osWV9P4RXRRt0Xra1zG151VzlXc6oXkQaCF8BfpU46IBTvwHLUeXstQzK58jR
Uryye6YOd2yZAX65Km5W0BoFqT0MKAHlaCf1KaKIFWd7GdbilFBhwhvYsJI4w23wSpKLht7TXyct
ffOSdwqcK7DqpLmpW2IuP/umGQbOITQrgPahxIOyZPv0Ya8So8lOANvRt1mUhvxyvk+Xs76/nPtF
v9cACgb1YNpLQ9wPTQVopsnDSS7Vo1B7JSkvVSVfty1M7Uu16S+VJ9mLUE1eqD6SGYrHOLkVI4Vq
npFj3QdT5Itn+muqGWYQVDaj9UiZY0HF2H1A5bfggXqphvJSGWuiU+t0ulTM5VI9E2Oc1+pSU+dL
fXWFmB6sP6vuJKjA3qUa93thHhrz1oigY6+yl+xYrYAn+5B3aCfhtam41Pd4L/X+XvSbwa9j3F72
XsC59AX5pUfQl36BkjkDVQSVU56GS09RoF2gwXAu3UZR+pt1pLfVb752Ghxc9n5kvrQm4tKmqEvL
0lzal/HSyniXtsZMTb4e9aXdyS+tz6wj2qBo74iWwvPFKbg0SuulaSqKiQZK4OOkcPcovPLYDL2t
s7UYVH0d7L1XX6zWlqlLS1Z4e3um/mzVrCF/KS8NHDRhmrl47+tygS3O0bu0e0OHN9qdpuN5wfmJ
hjDae8M1NuazNECrRz1Z43ZVJwmNZI8PN0IzwusHjE/2ZlNP8Udh29aVd2lF80tbmlxaVEYiWgv3
0rqaeUWK04qYN8AkZTmxJ0K41kZr4VzHlwbYy9W2HiZna7jFLk3ysvfLZgmje+/SRCeXhtq7NNfA
3PiktMvAysSVZfOI4cm+Mtq78okzfTo4l2YdJtjOEwqkHs/rpaEv/L25Hy6Nvrk0/dCEenmt9lmA
rRFjgbdPCHE1AUYEl8FB7jNEeBknQPjV21YGDBn5ZeBo5nF5qOs+Ic/EaUQJUY/phCGDQQUEm6HF
KvcBRuE1Qda33olh8jLkCCa5b4lToKvIL2NQdxmJxD4d2dSy+rhchqbmzwHqMkzVl8FqmZZhZvG7
D1zyz+Frn8OSy0jmxcCj2XAZ1abL2MZ2hxFu2qe53GWhdij7gDFFr/741FbT+F3sMyDDKOOgbc/L
veZWAIZaBAOjugyPAfvFd3EZKQuxj5dDpMxHWGmGzsLaB1BThuFTcxlLlzCP2F1vCZtv+zK6iqZm
jGVfzkjbXsbb8DLqBpexl56MEbi+jMOJrxiN131KrqYF+lZ1GZ6tyyDtJcXaHgK3xF7G+Eg8r9hv
rizKkCf/gZcOM7m+zOdVPjdQIi5ze6cGsmbMZZ7H5EA8NJcpv4Enmp8qC9JHAZb5XV8QAb2DA9EF
J4i3yb01F/Rg24EEP4/AFOYLvhDUBlNRD0Z1l7GIRNJOgBVZeS4YaNXE4wu+CKAVhYfy+8wkB4oR
QIxhCbGDG1NeszwzEFfmDOUS+EeAq095aHZYJLggJO0FLXEvyIl/QVGa0eee81gmYHi8eUwi20xi
RfnYUqkqV2J2nJeYuFXlG/tQ7zpqFMilWz/AXp/v+LmKoyGnXQTF8lhG9aEQajdLJmR8Df3bptb6
CefEl8YfqkcjIYnH1m3Xl59y6DZUBLLljHrKF72BOlt+hjf5E2btePDom1BAQ2TCU+RhcP53V5Ku
mXGbhNJFaf1MH3fj9/Z1WRBBkQySHFNv+EyNE3yA/CVq4/pNGJxqirU62nyIkNgW0U/Tj8Jez450
P6P6vc6rEhYsQvOlyMNHJ8efJgm+s4d6ZQAJM8jY/CK5q67mcFMsHsT9tlPcBUbDEI2+d6F4G7AW
y6xpvNE49/1UznoyTOr3IwqKm9UbRjIDYYh88Qt8hMNyNgThkW4aLuWr5hUcKKVYMpq4LLK8hswE
wMT9nuaYeF6VvfcAVOekPStxaZNsOipOOfL/Zlm4j66Z45NXScw4CUgtjkxLxSF31/g5aUP3atsE
kQZOacGfsL9FbDOhLXZEFg6dPhVVc5sv3c3IWjbzZuJGBvPYVPK5GcWdNZsR36U+ED+mPrgXlqxv
t0Kuz1FLRcHkVBx4IXhO6wOpNNOrnMHOHGmsK9/Ub0tftff87FicM2De5WJwsXZal3MM+YcRkUZZ
2P5zyZx8noPQBOdE9Ge3taIryxdvWjYNgAGVl5UeEHM9YXaeg9LL5Er74j5Pcv/TwOaAdYF0np3J
JVE08J7XXhNQGi/t18AFLYqljp9yi3KyhbZh2KJUw+98GOOkbzKRgCYdAtY7n+ZFtb+CyHR3ftw5
ZzGX5mQmO7wfrbV7tPvhh1sX3rW22kNnGE9SYwk2vYFLYH2JJcLQOY+DW7s16IAvr2xTdJ9CRcap
WMnWk0PbpmB41VNdrHPBQ9XMD50uo4MqiSlWyagKGADLk1AJ80eJM/9avttqtJ4dWtUMVRfRq5V6
z6d5Jjuw+KNpxq/A6LQ0O8/2k1XY3WtoBd4p18L7ETn5W21LoqJhb6aIvelfNiA7g/PZ4lfz0ZFQ
c9g1ZrpsxFWhvK8Iwdx0nfwfbGSzMILTgevqsUoK61MEfWc6zE14CAwbPafO75SLinMdDZ8/omet
ujuhl+CB/SPbOG+9HyBNpPC4kvocsdq7Hv3k2hJYzyXUrq5tt2tjwQ9rBrbIUAhPsRM1T1NYEJbn
NS/5sn0xbvmrmiys/qzFvLogxl+LUcNBuS6DGiC7CjDe4Mu3yj3rzh/aa7ynkO4cOVBdtPFD2eIV
ZRtlP7mOO4t7F6grBlwcxRr80hCc8EtzReV7hyXXI7/R5A/DSz/iMHLjyn7BUNMv56T5lTMYwy4U
eb+MoFedu6nD2tl12z7oPi6RTzRLNMPHEIK94B9zzKhYHTuEz6uEzVR4rXhgkTR5oNMa560bxvUJ
sW3jSthwaRyzr32uS2/Un6CoWOtHIGUR7Wtc+ijvJjQb8pZzKUvIbK+9tBwXslEo7VXcFTCo2/Yp
dqEmD0+zSFxRf8t1jxkXYaQziXNJGVUEBEUdH2mAGPbVR3KZ6nLoNwDE0AH1m30ytidPhS91gmeY
tHvRnEIFaWhIwxlS8kNv1Zb3ViPk+OJ5rrKPrVs69ruqSt/6p2nV/061/+NG6Lz+/5ad9107/mx/
Fn33r7Pt5R/9Odu69j+QayeejUJoDwLbFcd/zrZO/A8fDi5MDebY3a+Bv/xzuPW9f6DPhwns8pTD
2A1QEPxzuPWdfyBdxuYpxuQJTxliUv8r385dtfYvnOB9rt3F5GyR8MKB3v+bqs0KLKQYXiOyxtuh
mKHr7REXHFZBaclyjD0q49pXf6ywp5tmw6K1qDlU0rUFabxqHJiJR2XW4ThLjpdjW8ThHaPssBFJ
asYKuMfYr767wVaVYR/9EF68JNkgZdLcBe64HJaGJ+eg3UYDG/v9zwjy13r2seg4STMGrKxB6zIE
SExU9G/zo9/6NXRFmDi4jjs1Ex41kvAPvUfPa72V53jC3b+DsgISvSjvDQRo1imd7bpntmywVc3a
fzUwdO59ryCkqRui4Q2sK6kynytgZVHu57gxkmddZ43cGtpWBxdSiLDMXKqw7KsaQPGZPtP/GWqY
FySR9DQ1et81WmVXycMWVzHxGmPXstQYO9aHgLaExC6WDz8/CNQdEixxE9sM8A/sTt0YOKyD40jm
6pomW7DvVI1bvDabV9xU9rSt6dA0kcg4m+WDCLfd3YPL/WE1Y/DOMs0dU8My4jaCVAOzbWInnI1J
jW+1Srqjs7jKZLo2aqRFlUy4/uLOT3asNIxdX89v2gpZ5pYFhNOd7L7C2cqhyqQT61tW/74Rv8QU
+PdrsAoI4b73PWD9N52ljANWSN2UhLiAyaTfGcjOjVvNBKgtzeRcJdJpYKkk63Pn/x/2zmRJciPd
zq8i01poAxyzmaRFRCDmyDmzMmsDy6kwAw4HHNPT6wuyuy9J01Wr93dHslg5IAD4P5zznSHQUc1r
/CAYCrMhGVPPQLesuru6mbZtqMMr1y4tzoHhZD9aS4YvaFZNN9KxaR99rfF+lxlcsjVyXoM3H2xs
vzDKF27wMiWLxaOXDoxiKCMjrsNkxdhQhpteFRDk0W6ruwXlHw66JZg2YdYQE+hw8wUHw5fWSyVK
i9ufvVJUjlfhduK2bKiSuCPOKzGSd9OLNcCobrSeHc8Y3jPIusumm/ox35ZtMjVIhRyC/GY3oRWS
SFhz8rF99WaCC3VgY+rpknDkpOuktjlui6boH4qkjy9jPpt8j9AhEbIO0mpciyYrD8gPS7VGzs4q
NNXLUq2QAhV3uJR9Asb8CU4C9xA20WChjF/1yCKQ/CaIgdh8c2CsXINXCfWT590EFGp5ZLVOf4v8
rzEihs2D2qDgy75TsaTNAR3ycAmNLjm6vIH2vjCYpnpNXwN4K2bFMejY8tA1ftVu3cpiAxIygajX
ljnk7mrR9oWkKHMDAVTc58BPnNWYx4rlWYaYcl2lnXlfZaZZH6RtTGfOSrw7aW262Vq0WAWf+srv
1Yq36OD97n/4ryOKwSsTy//8iDo26usvgLjrX/g7zzD8G0RwNNpMXUHgwDD5x/EEz5CgAA+7KWyT
KyUTI8w/Zq9Q5VDL4qMLaEYZjP5p9sp/+NPJ9e8cT39J1uFzBn//2/dnzgbO5a+8jmHKwr4Tul+H
7FD2rqj0OV8aCnYWM6G/Z5BJZuiYmPnB6ZBUbQ2/2qBWmRUDD6c/JYs/HjrLfsE0jr4lC6Z70fZv
usk2Nm7um3rI5meDuKwnYaiwXgMxHHfSzqctEuHlPMF040yU/R34l/bSuZXXHe3RCnk7TDQOkSA7
Wm1DyTL86GdFfyVS2BU6T3BwGQGjtCAX+hHdE9Pm1RkB2oEVF9+lexWPoCdxYBrZMNPIik/SgPeg
yaYmmqdYdNfAGE7MYNM4yTSxfcbggfS9ZpEyOv5pbAevPUk/DaJFzrlJ8B31sx27rCpNVVUo0ZKE
2l6N44HXt2CHjlJ6ZfVLDUKMUQkNEMzeqC4yq7+KYsfFu0F+m4q1STsmCDBhDvAQG0qiPcnNoLkn
PyI7dP3kJMdxySyzRUfOLAqzsJ8lB2XL8MnueEuPLKm8zkEVwQrn5BbQIw3LqN7g8k7+uWwlJXg7
YdNLUPDfYlYo1vkM5SMweaFcnDCfOBBDyddl3++zS6tD993WieJ3wANWPpkem0Sm4b9V54uVJ1Wy
pTaO8+sbsq7ktpuGeEjBCgZ5uFFiip+J5Endg8wDTrQ15G+P6KIC35pkOB+WCFfBXX0mHqJ87Ce5
659MVGV0RdxEPUlsXjlh/9A1KZIBWOn1xDdl+BoAjtq6Xa63su4VYcKlt1Tvix6I81BWTNfnYs20
v+syJXQolYSvLuOMxHfMYDmvx6LCmCEzl/KLee1nL3K4aNO0WO4azZf5hlYlS6KKTa35KFQ5Axj2
nfilD4bkvXSQoSGjQsK2crMiZOqVp8WjTkYOYzeYOWzggrBpNFGkNOvUzMnPamSjT4HHW39laO3f
uo4kAPmKa7rtEh9vAvtMlpgW4qx2gysoO8QEF//yHbvyVmKOgxNuVoTwkDjiYe00sqB1Nhz/zIJP
IA5v/XBf2shUV2kxLg/YdgwTta7DxZonJ7wUZoBOt2QHeCiUnSH3W3IHXHyzzE/KVWm7zsZCfwSZ
7JlIKcf/Sv1Oh6vSn8xXMG7zsy0bMmslCNIa3WpeOBvKAos8p7apirOo0eVd9AwhfAc9EpAwTr66
PiWq6K4JGU37rSFOxdHgVHmKNh90BGO7pK/3sKSsizMkkBCCoDxZbFGtrSE1wRWNcIZlMxXzYJ6T
wKRojRWuVC6IJ5vtgppSRA4wyXLVDTb+09pDz7PpAjY8haheDOUuMlr8gbttYWz/ZPbINj0krzee
WXfFmgFVts3qGpl5njHrirw0peZ1XFP794DDpxIltC1ffJV03zqsQxtGtTG9ZqoqHmBQZ4j+Jpsy
C9QlRq5mmPAQ8IX8bev70y0qono/oAEDujBbVEdC46dQOzd2Ame7kA9UbG1xprFkKqmvwqDeC7bI
cKuVOfhO8ruR+L8OYnrF/+cG9PFbfWTvf+4T/7kDFfbfaBEFRXBoXTGh/3EQ0ydenbYBk1/gWGBk
/nkOO97fYI4JIIf8AQf4dT36jzaRUAgbLzDaHM50KB/ev9MmWl7wF5OqABDr23ZAPQDlE187P/gf
MR4IgrLQT7grGdQPxywtjGgoG/do+EnzbjeW/iEUgzOWLjxz8/QTRL+BPqVXt0EXk7k3Zs5H3Mpl
HQJUP7CdSX+k+bLAbVmcM5om5h0pLfKrlTcd+XZxnZ5cP6zvQtGX57Hpsl9j4pj3Bn6UQ7j0xo0L
UvyBOry9YaM3rops1HdAAPrL5Gn50i34FusxZWfiancjJt+Iij7rIhadxnPet8RT9WZy6Al6kGQJ
KJSq5tTeB+7sPDpKLjvbKBgS+4zO/DQbD7a91PtJVv39OI/Laeo9d48bVZwX3FpR0y3V1vXoWppu
vJAzcZfArk8m/6G0ULQugvBIwjPWjAjIpesnhoO5Hb+HARN6ZM7RRGAOThX2KIsUX/FY8bMnWZSR
iY6k76gQQu3cot/mrMNWtpcehV3eesnzODcPhluqfZq4452mJ96ifEhw4iTj+KNmBn6u2QTz0+v+
Oxils8vKstpbCzipkoZ9Zc7j/IFwznxkHdsejNl5apZ6fEMbYePvdEhTs5LNmNo3OcTg3WKp+j4m
wgGhViCfR/yoke9pb+83xvCUZOTzKHCKeiXMcjymLXSAq2HjpbcnSvwx5RhNaLNvQ51+6raKrJwA
bfiO/qqMK1x2Afr42u/jT50O6Q7kQH9vU1es6jIhHpA56kZK59Y1Ymcjmv7O7/pXYyAaAW71epxx
uJqTc6irZDMR2DG6qb5p9fSSSHqneUK8wtlC5teDW9hZNBXFxWQ/cEQ/jx6nWtKt7eRN1LjLCVPy
qcX6BgNrXUr1kQoFLVsT8FlXw/MgglStOhZ1Z6PtkLagz+eH6PBIbkTtNRu/CA5B6+sX7efFyUqD
8URiEYHFpDKsOq/imJuRT5oD6vKEnNccD+HYfglWwCsdLuPKFsl08NtjDIcZgYCNgnhqjJ3CI4oY
nctLfNYRrlM01QxJFQi4dRYGuNW7YBfkuPWYUSBFZdawbVoH3WeX+lBqLEvfzbjPHI9KIqhDlgrz
LjNnY+XO5VV8hJ1LGZHpYDWhYrF7CCPkvDFWaaZ9K7L2KIbwWynrYEyBXvt5f8LtNZG9MVurpPen
SzpMMlIuyW2C5nkY89MgdLFZmBtsJEazaHQA9crsKlhu0xWZmVtXWd2aEb99QOJq36CGuOmGwLmf
KO1Xhd9+doZ69oexubUYQ9cAPNb4eAtKn8rlmjtLhFbvfZKqOHdelj/g4YAriaILDWWzFs6UrafS
Y2TlezMxkk6jcAU46n25mnFUGji7YjZ9HIQG0tQ4ue17fiPEXm+irMzdUFrji4aNtyXxQD9q4V76
wOBapcamlvURXhP4SvtXTq2knDS7eCwgX4p6ERtZ3mLgYFY7AzpSgZNu7HH8rOcYyRJu7hd3qtqN
VkF2CluDZdA8ERFvvKL4MLe1Kq7GivQpXiBa9Vmzq+dq7+Mo7jZBg2syY7GA1oPWO2/UZ5nm927t
6rsMm2AaOkhWrQPzt5fGZxOYUaZu/F4+shD8qmf/3dftjTuU8sbPCH8Fk3QNso/3aZnlR1eiG0m0
pw5GWQwvLeb0CxQIY5X6Rr0SS+tv46ksPllEqDNGLAzluGd/AU0g8Rb7d9SUXgKnz+92ukAJsupM
3B+YVKnaLMc49mzFt11OS5OzxWDwL8c1kSrLTs2BuUpHbI1TyvLcCeN0AzjN31XzTEuxJF5E6uPH
MqKxQewuMCjU0y5xRHCamaScwsFIH2bfFz+zBn3vxk9762agP7slmOjoJMV9LOg9orIMs23iLJeS
3Mg4DGr7KtpLvzxWHXtrCPPXxM3mG1916jssKvd74mM7Fkt4bw05Y5YA16GbG8H7LElYU2584heB
b1Umgpjo5BBwFEVD61oHzDjlY+VnX30PZctpWntj9Fb90uCcfZCiKl+6Gf++8JZDqkwiyxNR3xvN
YGXrOQ9Fx8rcezUmdwAXV0XXOezs189x5TSbMV8Me81r4GZoi8+R6h4v0XXdbfjlxkzLJOXZbsW7
TLNOXg1K3UsWpF7CrxqnlOQ42cCQlH6GiLltH+qFjmjdAdwNdt1sOIfAmIw3e5D1mfIDumQhax+/
jhFQ5NdSv7H6FnuGlPUdvt3hEIZFcxYU3BsUNCzjRVbRh9rJoM523pEPY8VKPMuaQ2rIBK8BKNbD
hzaDMSArZ4j3VtHKFwG188khGVGuC5kujO5KSul938TGe8uy8mEQQj0aNhthIVNST1QerMRYe+vS
092qqxIEpBZhJzAjaIdCd7qFY7xc6Gb0MS1KScm7FM/s3F+almacI685hXKyj9mipneuR8oB7LXN
97xI/PVzqn8l/E/zpsw6+9mHjz2s8kTwhhySnGZa2XdFvWsQtq2nrh4ehHaR8eA9AECKJz4OHxEb
rbrcZOcUPxiFz0ncxGt9HRbqsHz25jL+lanRw25t7Ltu3pXuV4AL3TDRCZPdWWTLB7b1IfaLDV4Z
FMNFGF+3q018DgrGIkM+HhxreA8Gg80YtFbeeKQtfVzLxZPNSPauSrqeKf4Sd2sktCQk6ea9HWID
PIVGG+3GF7fVu9DnGSVSaSPCftgZS+I+OxYwTcoI+2KWvI7NAjVa7aNjF/YSkV/e3Q+55T0rHqeK
l//UPuY4nCLcUOFdmtTde6a0e5VrkJZSijbS7LSZUuQBu0AP14xN9Zf0Um1xKXrfnt99zKXP8rPV
IxenUjtpsth0ZzeNqL06TlCGFlpRpHWtdXKbpXx0C5ABGauzjZq83YjTbgcn4sPPzRdm7hqzvFvf
NCEJ00ne8lZv4umtjDMWve1O8Fy6Rk1D1+wEGWPMR+pptQjHfMGwL9SqZvh+4hCqvwecOqtqGbE6
CIkwL85Ge5WXefLVdsW7j8Phlq1glMvJPdt2UT+40i9wwIj0jtQP8daqYTjVxtA8J15p34667/Ze
OdebzptINhwnZ8csO/8cUPVGpCD0tIm2/TwmJUppu26DX3YFdHAl3NbbCUk52zRIkRxmODjBCm+4
nbGFFrrZ1NXOHX0mx463r2Ivi9BIl3cJuo0jUzO1nzrimEKG+rdmgG86yhYy4X2h4SyAEo1cTthD
LbJ7vcz+DxfG8M24oPAAOjFjpkfF/IxqrGswSlwNim46w+7K08w2IgcXZ24Sj3TFXuU/x7nY2wab
Vyt+ZNOTBUuL3X3yeCr6pd3pPABT5SFNOuTlYP3CctXtZZUSF2xjG00y+1RKAqow5M37Ip2rg1JS
Hxbtix9tYGHNphBGOCyasFy7GXMbYp9A5gTEOkTaZ1SypjfqVkPpxmcMICgnFjNPwkhksXVUztQj
WFsclrvsgAueUsegOBNz0q1+u8+zZpY/1ZQxIXf7HcT25hWkiMP9MWdjteHGTzamieKdKgovE1fZ
2oiujk8VD1qNdlI5Jp1HakeKAf0YiXEMUVj7ofEUKmNeWDb4CVulmYlSDr5uL7u2H9FxT0yV5KJ/
jArvYBugEMH8pWZ3hRHbfKrRWgm+UTagoM9LcEvlaMZcODN4sTDmR2naYD6Qtv80Y/67rn+uep7c
rnZGEPvbBJ4s2nKnbfGiGaApREWmugxgRswZMY4dM/4n9uLd2rPz6pb3f7LNEwq5jukWAetVdhsb
+JLsxFXvAh0TMWVgrn4Jo1veiwY1TI/Ibzs17dPAHg0NUKjG9VJTaDg91Zy4agBE3No3xlUhO3vn
yuVMstHk3ThKKySssmQUiyROuTR1HCAO+kB+gBEb70+ujj60aeFtUlaQ6wbuylZK3z3HnX6Ttulu
kFohhECy4e5da1gOuop55dWmV9/OOhN7LM79ypY4EXuVU6rYBvgXDudj23vLDrSuieuI7FdcS2Bv
Rm/Z6i4wsUmaRoSx3D7UjDT3uesYUQoDwFhL/5qzDK/skMsAuVCAsmTxcA5Jv5r3/CcOVFPRtOwY
c1o/vHFYig0N64PZhh8V9y9DJBaEOKtWfV8lGEdbxsYsp2i+WtqidDJ59fTOfJsGib1Om5Hwh8Iw
TlcDYPe4pPbDqJwjzBM36j3rjobhpw6/7Ck5iLzbDUjmDlmVUeNaBJaa40NDx7ca7DE8him2xSl2
sgP3R7HucVe98oO+xUNN4mHf/DDGLET8kPfvXuF8j3l6GurMw8NJFB3J67i6L1M7QduJJQwcP/1F
stdVzC+9taMFDUM4AIvJqx9TIP3z5OiXsDNERNYLDp8qvijUK2va+/JG2U7NG6jE8TlPQbyhL3Yv
ZorVWPJvKPen554YWxyYrCMbk8ghc/JjqkObPTQTcYOqt1ty++zoGoskXCH2yWtbFdsJ0+Sjgme4
xXe77FrLfRviNHjlRViQlFf8xFpJ5FFjyIBfOrOMF7Oel0iKxt3x0Tdosjp338fF0zjQIfJqyygv
gJWsCxp6JL6yxgUV48OzlhisBqq+cpeEZp5HLcOzNQqfeGPFXr7jL7Y4c6bHLF8+Z9TZm9TosYXV
ud7kg4zvkE7S77T+C+Z78g19N2apEeb6Ix8sE6db75YrHp3IltM2Ya27wpVi3Pg+Hn0Rsrtfqzi4
XI3ige4vGTqnW5epzcluM2/bztrber0Tua6C2eO3iGFsuiO7my9MdEGDuBSYbX8TtuFnrgOP4gcR
WFV20WSIE5NascFDF27moH3WrvGocBSxsrs6mK3uDQ33uKep5H51+TjakBky+4kB0VcS8BtyII3J
TWxZWFrcebm1pvLn4pjD2rcHljiEZBAKrs21rtARtNkNy5jkMNEv+5KvIYJsBwkxRSmHVZzhiogY
+e8y5ITSnSl44ORTgPDdh856z3rWjeYsfuZuG0T1mKHntvGADxqUB3OliE/PpiJmPh4MVR8FAXbN
plxQo9WPrdWSXs8ryXDncGPnLi9hx5JbK3HOnLf4IOPHQnwY2M53junObBpU9kFsCuiVLj6Wg/8T
PPipp1xvLavcjYrDuCmsR86K7laXWh4rv2FMUcOT06NzinGfH/y43gsvTtauwyZC9XdtHSLOVKtq
DOe9LmD1xCMadgs/o0zq+pAy71u3vTvsLLN075XnZGDO4nkbjnLeeHn3YwxdfduBAEP2ELyGmKFw
Lua7ItYkVxbxBV2U2MuYzfK8JGJlV90znImtrfJzU6kvCfI2Ao1Jp8rvtZsJMjjCpnq1rVrdw9x6
6mPAa/iDqWPHsN/VToC5hnkB1lRjr522O9CiK9gvhPPEDvrj0km8bZN7/crEwBPpStyHJIPyLjWs
D9q3D88PCor5ShxkaeOZBCxQtDF2T0YwDmU02xzJ85Sk7JUGc2LX4LrssFDDGRzPqyExD5bHPzSp
mZ1EldwW0lohEEbMgPwqKjKsnjnukwsbDzgidv48xfaNiadpHyiox0XLiCfEhEcgGi7MZajSzwwy
lV6pvHffke6G6yKtH6WY3nv4oSskLGpV1BXXKFlI2JaIZQA8HDLVq0PrTVfEQhwyoTAehNcekzak
3cQ4um7sZJ8AF9yZVwN7Lqle56ndk1Axo7sw3ywOnlunCi4kPvITzZu8t9p1YRansa5/aGXle8O7
YkzJnj5bQcVto6ORN8qNiD2kMNwn9d6euMvTKg53cx/cU3iYkadDXIa2RgvrI31owyOxmrxGGhpM
zQO6ogT8lVKUfQdz+mln2CaGYkaskgRsAAeJx9MM5tu2tfdtwMNJPZXtWg0LMA37Bxfoh7cgScZ5
2j9URNyHWflqi7w9LIJVWpUitCEE0jTkvVd7O2Ub3q8gpk7OUO7K5U0hL6fGpMFYKgdvDQMLJEiZ
2hme84piPvkZhiCL/CVe26I8yyH9ZPuJPMXmuvmUZK9WxYVHobv2SpfMUsImmyk/iStoRZYKD4ir
1/1kMzPIQMMQN8rKq35yiirdTc506pIOGp+Yx+0y2wTBe8cq7s9W/NMfuK/sKfsu8VUi7+EOhGJN
+KWMLCWp0V237k+uBs2rArs4Lal3Pw18XEB5IIymlE5Ed8b9skSpLzlqCzAu2VJHEHMyr3rKvPBg
FWhvmpK+ryyvnhJkmvT0AoDYs5fav1zPss7pbDmoANGLGqmnzlo3xjnofuKOeDWcfhMmub1xVfvl
t/WwlV1fkvJpyIgdW4W9UhKl6Yz1B+cshNhrtqhtq31RT2/TgjAJqFm9Ue23ckRkedMNQ2hM6+Wn
7qZXkbseXiLENLBD7H2ukvwCSGc5W61wnxbc8DcG9IqhcH4YOn9vBKEBWFd0teh9K5PPoiFKdW7N
6UxkF6YOEElb5t+ULWhLUaNbmXkaNYfJ1M3ruVBslqV3U1XeJdVzFKbFwtWT6TocyUsVrme+Zewa
gkmgCpJxt7dJa54M5LxRx/3fTncICaLRQplc/JqXF22+DQivM87GpSjrDQyp79mtt4EsKSD7Or/D
WVVudGGinewBPDVl+qPLS+OQGB68tuXs8zZ/Mg1nAeBklF+QRQAO1LZ59IVa7hlnsrkzelgTJgLl
RRr1kXI0Po88WRAK0OLGN2jSx90g2uxS+miJZDc9j8D5ejc9pUnCu18TdoL1hW2oFb8K5MiabKqo
WYz0BGigBJ+WTFtDu/tYQ+bgPVc/Ef/Cm0pCqdDGqxsOWzFPEWUVjhm7GghlBckwO5Z6xEgAcyUQ
x8RaDgVP4o6S5NMzsgiexckE/6X18FXHzQ353vGW9ugrZA8jGjymZWmejCbZlWHCFVvyqBKSAYcX
GaUoVjkAIwdaFut4F2pXVtrbxTd3eoqtUzq5Omos6fyYKZSgErN2dkaETV3aqVWDwuKSxE2wn+JO
bmmnkLU7srsXQ24cMjYGLXnINdNbr+foDpxvQi3RVSlgHtMnAOFk60tneit42GlAclbrj3Pi7r2M
mxDiV7kjR+JgYY3uOXFJjlpl/pssSEQGO+RrTx+TMZ0vC5uirRwsBIzFqs98HAtMVBiLC+pf7nd9
p317O4f5IwTEZYM9vfrZ9dkpjw1mX+OD7t0Wn8HIqay655qqKZupm5XCzEGChn+cBtYWdaAY92f+
51Q63tqjlJhNjAi537on5XFSMQRTJ2euo2TUM4orBgitz4MQtlgHGMzaV6U/m3fTRxPPyVij+ALG
MrorbxEkqOnBhyvD+E9epkWpUwGaiLnJyEtlYDq3ipPuwoD0V4OcY23ELS9ei8ovWrAO3/YDqvEy
vSIyHI5JVKvJfg56hXR8eSJrxN7DKG33hmFlCa4m6h7HCsbNlI79ylO43Lp2wHmncSFu89pNebPm
cbnGUew/+xPn9KhJyUZXUR8GhGzVGgZYmhJZo+tLbDW8mDiDgKS2fbDLZ1pni3zqDd8uvMuZvX8Y
ZgtebQg6Y2026Dv8dmTGvzTmu9Pos1F5MHpqIDHYI38It8djEfKaHyYgcYPT5gcxwXGL0fBHszU8
9pzL33y4bQTqccxXEHCTVVXk5g+j7MyvlNpGruK4TL8R+2d0k0zEAq0lUcVh8el2DvHRpW++q2zx
dl7dj6+NP00vBbPnddnYzZZg7vKYegz3W/KSGYdm9ptwHOQFhGPtckWhifmquwVZ9FwtfXyeirC+
TzvhfQxmB1EjpE/YuKEhN7O205c+b7DGFPmw3NR4SC9l3xOCM4GwydEnXeZRy1ftw5UbjQpoWzZ2
VLVlj7IoFpd6UmpTLfV70qo7J2N/kJrMkjq3NQ4pqMwbbgi9tUL2CXxgZvNI2SdPsG/dN9HMaHdS
NxlfgB3kR105kBuL2LmFatoAHQlH8xg2i4PIx1oep5x6xCutibqj7jHLTCK59Uvq4bJJvF0PThRS
pwp+jM6kvgYXLijQlmYLe2uORoUvdUANsrJszbE4LpsKFekDHK7mIITsXmvhzmeYDc2pyZb4SwlG
J8yA6sTymCPCUzVQBH+NPoNsJ/NtqE/dc29YyJE6I1m+dIYV38iseMeo1D41cHG7wnj3pz6mM/L6
PRF2+r5Dq7IJlomdXJ2VO1yK+drrQnXqYrBOc0txUeAV5OFpZzTTFaHbA3URNV4r4jtsZuPeFJZz
wsXnr+fJrakQ/PJTcgGumX/VnhEDciuymnr2k0XxoOjwo//h8CDjUmR6u+SDv6rgH5zipXOZay5J
ZCcEGEBuSXnFOOru3zek38rv+rFX39/95V3+z6uS4xM7g8qStP9Nvfcf/3bJPlXTNb/6v/5ff/pL
3f/+7Y+T7+ZqA//Tv8D9zKDa6m81P3x3uvz9G/z9//z//cP/9v3bV3ma5ff/+u+fjUZcxVeDofXn
HNwr4Po/10We9Egz+Ec5Bibzf+gisaQ7tolYB8St/7vx/HfVPpoLl9hIC2idGbo+2qJ/yjFs828W
f8UjNNckn+Y3LeXf5Rgi+Jt7JfUHpODZLPnROf4bskjLviYI/EG1b3t4Ajg7fJPIIp8veFVr/CE8
cC58DSAL3qiFSZzNNE5jQGQmpiK1NsMrvWnFGIspUuyC6F8r7Y3TypAmgz8dK9NaIxFitMg8kaT5
gAULeVpZGh954nW25ixqq7UXTipeVVkqCR3RKY+1YuwZX9jqFfh4wT3Ue77T9Ek1OLO7j80rBRw+
ur0p2Z8frwxNvFxDYN3jY0ge0MPLET8AKMp16EgeG16qAf4mCKCI6qUFd9tsigIG6SBZRFPFHvAa
MmCypDIvRhx4wb7uyvSsssqBAsJ8HXrP5GR3lfCX+kBx6Kc48To1bMa6CQi/reM+Kso5uzWX/mbp
i+AGD5BxEWHiufyCysnvSe7I3rBLu5jw4BUOe4MtxrRy+bJ0l/GLTfgLGDfMqy91D9dlDR0I4z2y
KQ+uSWvYjzGtu/4KdW64UZnU6DVSVP7uEd71mGxLT3ldhB0o3rRzk4F0w1yAbyxlmHGTGHPjrtwh
EPjszEZYN3pIwaZ44MOQhVnhHjSktezwtdvpfZ2GGgdtYvd76WR9fNer1qb1s0Fy2Ykf1LgSGnma
2rZ2PjzIxGC4rF78wpThIqEL8ztMrh5eSK4yZN7Me2QkU547FD1MF6Zl5r8OCokCE+EaEuYkP9Oi
X1ZMK3zn1U3EuC8xY1yFb/LGted3hmfEnVRcRrQCLixT58hIofxB34A8EI0rw4YEX2Ri6quAPxcj
Pg0HxS5Mhyyy5um2L0P8ZRrx6YCQr62TdeiPzbCaCvRGu7yZ1L9Isvst3vLPjw60H4FI2bu6a3CR
/fnRcRqWy3m36I1MMvbAeJV3wiRkYoXEqkJHhCseZDSi21VLlwevpSM5oq5rbw+aUZ4gR/v30m+Q
8gcyvcQMG5/n65XDBD1t/vA+uvv9h/pjSLXz14QFD72Xi+zKB0BBKoH4iznH6efYLMpCbxIQ0dkq
p2cq7uKsCwI+6bxghQ6jBxwqbkWCA0T3EyCDOaGvEEUY2W3HAlGR0MDGx1nUaoLG/oujLvkVTi4j
fyOs90ZYOI+C3Sim+EqhTPXzvDmlqFg2dVr/8vLgYo9+c9PwIG7BK7IWHTsEHYkIwu9wdvN7KZf+
JwcWExExIFJgyWbZPiW+Fb9UrmF8z9T4960TlDeVB677OsOUTOg6vsS6VGnCD0bky05X1zlXiuij
+hc5FdZfcw+ulxG1IwHHpG+DE/lLokhuTchHUsGctcjcB+Zbw6tuveciZSMwJ2V/cM2kWNcqnaOW
nTK0zt4nHUF3d74xWgdvyPrnGDPupiiH+RSkRkoFSgk2G2L4Fx/5/+VHRXtnMcQM+NxJFPrz3RkO
dQrIkMyBRQn9A0MHArZcLttGmwLIF7E1SPNIGOBRav7VZcJv9pdD5YpTsYhi8q85U+FfLlMYIoap
ZqqyZHK9Q10AYLTgGADpneUTmhfr/7B3Js1xI1uW/itltUcaHIAD8EUvOhADZ4riIIobmESKmGfA
Mfz6/sDMV08KZYqtXrWVlVlZWVq+lBCIANyv33vOd67swur3GpXXfl46sFtVpSmKqz3svGVnZupb
WETGBa6lAts2p80JMP87sa5vmVo/vr8+O+yqRTR90unNo3fCT8upqNx4YNaTsp20ebcdoi68rYeB
vWOZOQh2cIxiRnWDRe4rY81Q20vQeNmjirrxRCf0kxiQdrT8LOOqDY1uJ2gFc3D055PJy4dDVFri
RsRh/Ffq729pX/+7FluYQP652Lr49vVLeVye8Sf+cqG4AIB41P+C/si3OkriPFmToZT1b8UrppR1
2bZMR/AHFDr9/1K82ghoJfgg3h4qN9d1xG+VWPKoxLKwZFJbEaHoUgeusdo/voltr8miKDJB+4GR
wi7VWfSSK1tDrqRTfUm+L4CWtM8+09CfD4ZH9Nd2mDPjyfNb19+hDqheBiZKIwPWPL9P+jH8itXX
c7Yw/hnUIelwYBQbBE8XhOU8RZnJgDRvcZCZmZFdkO2Ylfuo5eiGE10MaP0NziWbtNU+CNd6PWBH
riB3wFTh+Jo3St6XuUrvUl1md4hqIBGUi+HdVh6aO7oATn1RFMN4h6syuTL0MPfMnZLogoZy7+7Z
tmkR2e7AuMqYzBY93Nw+9kjrQdhDIi23rhyiq7ijVxh4LrixQaPX2bZGiQprqQdCWgSky51yJiaa
8ZBXTKLkUFNZzGP2OUrql3xss3Stgnb8hnjjGzgf+UYzvY7Q7zOqDqwIlCvGBvvSc4GV2rG4ytG1
xTuDJIOSmVs273178JCNDX20t2KOUfRhG2uDxIT90LSIP9o4ctZu0E2meVbnuoRGCxLmSeaIYlGS
6llReQooCUw00LXZsZ/bgYjKtN/yb4GAOUZTBRH6f3cVWIy3OvXTq47W4rVtYqrm5mYal3ml0gzP
KgepLZ1ZMzygBZQfk66cn3w/LBTDGQvJQAgUG++BKsddQXsA0SOyj+t0wFQSECEfUjuBX3fQc+TD
Jyd0o3KLXMD+HE5MfwLi1xFSr367kwFewnNe6exgUo029KRE9lrg7n1JYngdZwuwJhFkpeF+4+vC
TG4uBo1Rp86wIpFde0pdi4SvVkPxtZ272ti7JqyjnTMB80HxGGGKbxMHbhxeQzg1YCPbm6QjhmDT
hyBVqUL88M60l+aVLgf+HuC06yBUZt0dooXiNgdEmDMiRQyDtqNuzlp6go8TzBTnECEYaU9+/+j6
jwfSHw6xv1xz/388urqc6P55Nb0ujgx963/+51Iq1R+UtsT2skKuNoI1IfzPZVX+exm1XOBpLsY/
TpZ/mvv+axkVLMUS1DSV8er+W63nv3FSfSutvt+tPY7DZFsxgVUe6vvjeibpST8pUsLcBKIOxv6u
hPQJDdu0t2qaBWrAxehPtfZ1c2mUk4LJNSAt3oBGXmVwNa6yDe2a+rU21vE6w6MQJXqlw01TDNBc
VybCio8XCj4RmbPPftejpUA4UpM0r/wM+HFWoNMk0U7eGqXWD4i/YnRpxFwyNmqt0tk6qqaKds3G
vOl7I34sl0Uy0I39FbhCFTJtwLDWcEoJMs1OSH6W+TkuxBj0RtdOnxkEihaLASoGWmIeUUmM+lux
lxJD9Q7tZzXsLZqfZwRopyGqdnyOdETrZSG6ul3xznMnsp3iFeJUIfMk23eMK+07BYoWp0EWe+Tf
2Cn/PKXwVpNo5n3tIySmTJ0H+NcEUSPqxthknHlVaGXbDMX+LTrSGqnWnGGMF177TnTy20Hph5+W
QwnmZlJbTCHZi4/KxTwUlMgkcUPiUDUGowHoL3PqohhP3DB3b1IWyG0ocUL1VuwxaTWxRbt5AqNc
jJ5/wl9c/tnL4lWmQfQ3ByZ2/x8qWIzM5KhJh94Ldi3PPKqeBZqxIh4VMeXg3a6E4U5kZY4cluKp
P7MIYtl/99b9311PKcdzuCjnHcteK+rv2jBjaOocRTTXmzqkQn2bfKah2W+LvuqeBW6+w6+vd3we
xAix8gFpPVGPWLZ9dHYd6i7zSYGnGRhxa5kRjWdONaaMXcL8nVtjATn6KrnUmv7NQcDhyzzy+3RQ
UF26Xf7WmAkJAsFbPSdjjaz213f002VYfsA08v+xPqGKXX/R777BZOyrdIkSbxsZZCdFhCLsoUJ5
71zFso6qOfrqFoZ1pWyH6Gbu5+h2MjSWY4J0POhDIh/Vzp2kMSE5Gu35TNt9gqqF8BH5OXewqpKb
bSWvFARWvYM1W/kh9P1WspfnjtSsQnE2TdfTCFYRhO7ohJ9TEFE1AsIKwAAY59oCMGYVY4im1ozK
ExCExjeVuk1xqSI0ZyfDtLifnNFACQERgAcoY5FEL1c6Etk3AVlEuiw9YI5g9Mel+BwL0BJjEKtl
LrAYAyOnViwx9u3BUOS3o22wRvQayuE2za1aHZKuC52b0mjWepWeuAmWitEtWAoGLe05pyJIjcwm
0MFgDtEswDIIGVe9cWpjOQNHRXiOYcaFFGSUckb7K4oKLCI5E8WVWIje2PbukJY4VjpaWucDSfU8
iUWRmbvIFH2Kpzap83JDP2UOLwq6k8lOArTOGS2jEbtnOql14IPSlV+xZ5b5rsH13BxipsLluVmV
4SPQJ6PbqgXs7+NEFuXzkpr5DW1zQqE2XSOS/sMC9DJ9KFSctjf23Az6zlRenZ74SVYll0tW1giw
87LASRXWI4C6bSpxzu2dLpyHk36pdUMExZRmD1EyOyltfMw8EdqxOLla0DZY5wt+5PkrCNCSj9L7
uJc0/sl52xR+G++5og/zYaoTUrkSR36dszy/HI0ImV2sawbAcHi6+oWoLgY4m7RHK3SCQV3ZG3SC
nSuhXbWGcW8MufLuM964KkiSwc/3TDmUQ0+S7t59Fw+Vc6vJIZwegD1H5a6L/ImAriLXBL34xqyv
82YpoxVI1+ThI6WZ7Z4Jz2mZ0EHsK5/4LeIoP4n70UO8ithMW18sphRGf6hhHjXPkZ9744jCBqUi
AAqVECIX2dqAyZwIa4vOTN72pcuQ0DfGLEKb7ujyPLdDn95ZO3QIdT1CXs4ADXoHwsZs91A7FfqZ
elphdj0/LuYCPeDy6A3D9nY9nxufdLnE5b5plwFBEjaCz7PFM4ljKEORMvSIsrfmSLYK4tgoDHcJ
CBJesXEGY+KNbdif+Qjl8ePXtGh36DSTceOG/nzvz2F0YZZO7u8mWya4jrlVtev9DhqGHJ2WIBLm
x7APJ9CtoEJonQ9gmhhLWjaJGlM503JLFHCbTRnHM0NZZvrRBZgYhPAmNvD5JEaMfZ72iVUeiL9R
GE8Y7e/xA3vR1rDgp++bJvHcUxxfcb/xlmGlVK0Ynk2PgWKFrPnlpZVpFV3rfmjlHcgdyzip7AFt
HJG1JU4o6dWsRzXumrYIozv4Kb0TgH1mc/HZZ1BuigEB53I5Y1vMMWAsygYgg6ODH5dPnntcZwWG
xglHyavJSLGcFMjWLHUysW+wAjkLVusDGGXXipozcn4bOAvbocxz2td+0nRbw1vqAvPgWIYieqfv
dLSpOdZK8PVtXwj2GtNeeUvfbwFlGUaofNIYiUrpXKvJLPBGh4h/F2G8s6m9uVS/q1nermXjZH3b
Qilvj7YB6rSaV86LsVbpco9RHdm/P45bB73nwyxV8rEGUs2/s5Ar+mimqnVy3GZxffrrfW/d144+
CKe/tTz3CSXHBfDjTavG7Ox+xcNbzuy5Jyzi0VeHlQZdG8HE6sJvQ3QCv77m0V7r2GQrUaqZkiLJ
9S1z3SO/22tTetUOMp1xK5px3vYl61Y+Vb+ZE81VKL9omjgUK5Lq/6hG0VAlYuQUBBqO2tlFdZQe
tAKz/bv3gq/L45tjN6faO46ybSoqCuTogHzj3iRD07FOR6Pznn99FfHzV4bnmKR16VMFufZxS5Td
rcdgGZKEO6UY76HmM/2+alu7yVAeeap+mApjXE4tiHbJwTQi66lnBVcXJcqZ/qLJpCkOTTmZfkCT
ZVbEp6KKvv/1pzzq20Jt5yvgqIY5g1eIb+XH39XurBEqRk77qcm9nUQxEsg6F3tVKXYIP5pQGqN4
e7vob3Uy/5uevRVf8D+fvW+YaLc/TI3X//6vw7f1B8duTrxMZ31S2R3+l78O3+YfnjRpUFr0LiXL
D0/aXzQdDuMCug4FPZUwp4mVcfOvsbHzh+OZ6/nC5BFnDv1bY+Ojh9lm9rxembYqIxCuc/Rmeg6P
qkAut+3a2rkUXpGCFbNuvvsy/uZI9NNFWF8knTHUz0x17ePx2sBxE5Mggmu8hJx4WyFPmmYOf2/5
hHTAX7+OEMDjMSzx+cp+WMpQAlWsr+2WdE3znA7tXQxydp9og7rJNMSfjaZ/PFeuf913q/Wfl2Pe
z1fnO6a//kLfXy6cIkO5HqKQsM++DF7H/KtVNYg3bM+EUIzocObknfP12l/++Zq81bzW0qMb/eM1
q37FYNom18x1fpE2kTrts3beWb2tUSdr4mXxDUHAn09TiWzy1z/j0ab8dscelwYs4bicno72Cj0D
ty1yrq4aXCIj5octHZUuiP0+eudGf76UQL3P1rw+4evT8+ONJqiOc93BKo3oDAeVSQXVqK4NJDkP
21/fFe2An75VeIuusHgELfBjx6PAglNF1yW0lvKaE2HQwKs7SywvugXq7pYrMa598ukTd/Rw7NWH
S9zSaS6H4ilvQiRlEoPyav2T5KLo8IEpQlwh386SV2Ceb24U73FqMjSR9WTuQ0acqeWzqbc2at66
4gyGPLTrHucljz45UIqeDBEnd6HLwCuQ2TKIIAz73txasOjDoAtjNK6xM43V3o+gfxZiVZ/5MgkR
W6NO5ozpgkEcGig6guiOB0nR8YxpfHB2JHTkHf/WoqrQsaVepwpuXuA23UwXHikTSVSlG557qSAh
Viv/EihFRGRoqx76zgpfvSrSaIjzGlnVUDfidEw7ybGvz4t7Ws5LviVCcKVBD8t9Qqv3boaecR+3
FSP/MnQnTtueRUJARN3xOfXF/Az2WCTbQo6poMot0qvEHVeGX+qRczX3cY7+kePKsJW+jiV/iZzw
a00opoht6vqt7F3KWQe5LhNkPC9fOopqGn1uDI1Kjq5xPijOUzjz+/m5dsvom+kZzaXOUjyuZtvE
j6ZMkztzTDpvY7fSvVt6e6TWTb38BZQv3XkaXiYsPqO5slKcQL1nRthbMYcGyxLH122vzDPIGc6w
cQzDIGqk9TnzU0OAhcIwZmCJs/txT840A5q5EiQMaqhOg8ThCx/ZvRJ2102bQqXqhfiV7gYcHkkr
Jnkt4MDzlj4oGaSYCsDyDkGM4PYhZIoCZ6nuQ8U0mDk1lmIy5uo6wwpPkoo8z2xyV/di1kCo5rKe
rq2OfOydFkTcmElkLSexi2s8Chtva6DxyU76cVpe5iJFrzrNS98Fg8gZmoLXn16B4VYPOTzCLx2z
8k+G2S4VEgiQlBvWZGSHk6jdR1+ild/oFoJikHra+sSxG9MV9v5in1S9Sw5t6x+o7TF6+70Nl6Hu
tkm16Ne+76A7jaJziNQozRtrEF158etX/bjjwwqmVt2WT28S2ypNsx+XFWLXSTKgs7qdG1QoRIg3
s38Y1X2J3QUZzY7RHSJIvo7BJZL8tm6eR/sc5lHQqCupLqbiekybLZMoZh60aXLL2E9dfnj7lP9T
Rf3nOs795yIKoioP6H98KV/+4+Rbu3yLKp2UX76vqtY//2dRJdQfCJ0EOiuqXLnWQf8qqoT8w+MU
AIeQIHeX4QJ/5l8EXfmHxfGDQ461VlBvMr2/iirHWhV8nAGx5VvO24TkNyYcNBB/3FIgI6Hr4y8E
10rjHkDTjw/aNKyBWtpJGYe1HfzsyQnpmRS5fynekJ9EWeGQm4DH0NxfoaA+vQ6Y8G+wUACxsADS
N4io06FYjPpR0O7Bz7INZ8yLWK1bkh+mZfSiXa9XMOnkY9XAabhCS2s3Z/my9IRgeOoKRHVkpXft
lTSnEh9lN5uvJiNMxhBvXNRB5zBSMZDmD4bEr7yhiIsItZOp5yCoU1AM31iribLUg1oBrHDzsov2
jcoqcl/ejm+81lBmrEIrjfs0zGuC20PpjfyLyBInIlm5r1jYTMg6/the4obzlwMJbe25r2lVIuTO
XWLkhvYcMZgig1mJy2QO863rrkhYm/z6q5FQhKtkJlgxGPAeFZvFBne/cQfc4z2Yvh2fPnsMI5qZ
uHJoSjXujLAwyUYZbkxs2jjByElmemSnzcfWGPtX4OJFeI4Rbaq2TWYoc6uKBBKbPeatv8M4pOyT
xenwbeBcSzRWAzNEiW7mAAxchEq4EcmYHR2TLWjsPXVtx5mM8eGNEvCgzqNLOn3uk4GQd9wMXqmf
q8z0ng1mo3PAUL4576XCdRSuvrcoTH21sX0CLwLN6P3eMwit3Izk3ZK3bhJLUdDeueqszjQ2lq8n
RrhxyFNGBTbSR6SbcuFmdfhktRDtgHIk1gPdUvM0wz0ksUqiCCtcD7cEXz6gCDqhLHSicJJ7ojBy
rGo+AKfUK6KvZUwQELpQYFdM1YrlE41NgSI+qvHNebPzdmmTDTbPykxvBMecD4tOCrGtas+1wN2B
54Oo0lrhuevSR0eZX7Xezg9dcZ7OK064bpOVdJimsdgkbtzTynT4aI034D3EW3Gak2WentY0cL8S
Ez2SULpkX9G19VeT61bgaXQkLpYxt8hblG54iyQhwp4G01+AjmIXC1oSeO018ax4HNEuUMsVxMav
2M0DArTlA9mPRAHb2eg9IT0jlGFheAcguiyIYVv8Lr41GLkQB5bM/nOSauOTT7kOrQvA1Bc+0nzD
VCDUJ8giSIY2YKwb2KvG7LwOs1qgktP+FNioYOEF5m2kthPqjAfZeFgeM931d9YY48kx7KX1abzr
qjtrLRfTK3XmCi3NvLS5UuM02cEslPNi5hB1AqWM5UOGPeBTMuXWswqL9hucwGalTRR8bXN205Xj
+FhIMT4Sd599tBn9zQfdmSXa9CmuxwOKAXqulgj9j6GmR7QJPbbejZATlc0kZregE+a3KiDgsNc8
bPl4o+AaE7LZA+XyeiQc9lB/MgjEeI47L/M2g5m0RFIIs/aQSS7RHYrChlkIg+Wzvqvp3/poUF9G
KpTPoteLve2Sdo1E8kdPBq1uo13SVCRojXEU57sqytRN19kWZtEalSVW5rKPNhrqYXNQGHMhPjvh
R9jLE79KSOIdgE+y0Y0mC0GHzTM4h3bqm/mCt1XyXnv19I0U6PxmGcOZwAfT6F14lqV74YF45TWz
GgMf95KNz+wSxEPIqoGOjbW4PjeYN7QBr4AHlNhNc8QnBOl+6iqrHPFJJxTy/TyQFgu4gwgF8tBn
GeA3YVxikEno4Tc2++KKYPjymeN4umaVjsNNqGK8TK2s5EfLa8xv3ZTZJpm88Eu3IHCR/Sz9YqHP
Vkyftwmeg+wMoVGMWaAOU1h6CdmDoAwWdNJ+naLbVrVCVKspmE86Dqcj6QrtKr0BI/QgsGB7hxgw
oHOCwd2/BebUkrHh1rncG75pXvFgFSpwyROtb4DhuOnW42SEuSqKiIMuNQb6Bu9tervUS05Xf16Y
UgC25D+P2a5UQGHdix3tjN4/j5SM6u1YC2XsBrbsJzV6mHjFmIBfyDyv93CuGdaV6WbLxwpwg9gq
I8YiYXnu9HUoy/yTO+DlOYEr6uECE8AiyqQbnnvYe9eaXw+QbOlF5Uar69gcSr1rwZPiteqyKNuG
Qxw/fVeP/E0f4+igyK4O/JJGib2q/GkZH5WP/zZkqD7tPhSr+YJdm3LRI2DTwuS0zVeTxrzaNf6n
Juzn05f/9Z/WOpD/56Lw9svwkvzH/26/HFMy1z/2V4NN/oEk0CUTEMrQWrzxs/wlGqRVpiTzcQS+
/wJZ/wtXbf0hmOl5HAIYaEtb0fX/qxZE7YJRUFK7yXUErX5P7GL+VApy3LAcNCw+azbF5dF4IZqB
ukCkMzZ5I8D1UZ0U3xJHgUguW0+eTZLDL4bRxcSwaJlgNOx+fliY6YpTPI+NCky3yF/bQsy3EWos
e285fXqCSSI9WPHSZRgkYqYT3kigNCEvDTaACLlrOjdwRHDlvsgyak5pjt2XCwPd1jfLc7J9ejOw
7bD9lKQc/6wyMV5C2lwfvboU+1FOVK6W+Mw8GAslsZukvQwjg8KmtLtTqHrRl8nK3c9zlEGUT7z8
Iwd54gBphWWnWeQQEcZxic8NbocTGVO0trbkK0hdIBB5q8ctFnHngwyx/dmAOoI6tMcblM/wd7Mh
YpG1w0ofOkcPNm937Bzmru9ZxhC+MKroF7a5uikwmeHA8uyzLMvJqQDAmN7iX7L0wR6nuWbxCrP+
ksF8cqjoiF+mRp1RjJeefDQRIU33lhza8nQJ0xzIUNd9C2M3PzhxTloWflj2BBhV+T2BrQlHRgEc
5bZIwbmNJ+T5htlz1lQZdV+hsyEvHlAOzgrHwhgWbnPw/YWUI007MJJbEiIaERPopIdGv47YuyyB
kZuchQ4MgiyGUBjfBHTU4YPVSIjiih8sstQOPPhA9sSWet+vzcupkH5WBNHCuPcqYTxcxQGPt1FB
CY4oHDLko5YoKZ3hFWNfWPTQkmY8OHAkrNIcXkY6K3xgnqBL+lVdezo2JDQEWqaVf+EvHeZdz9U6
3Blicj+F0md43Ll+o7fNQpQgTT9ffRkGuQjcmZk691ot+4ua3LHF30zt6hoM474w95qzTcIjb9FE
GLDmX/ZO7uiPmFw1jxb4HuezBBW1k0tYzJtqaLX6hJPSv4O8UV25oBaHvRn32Q17ga8/0sYq5ekY
1m33AIfHfQgXlb7EZmk7102l66dpzsrkAFqaKeeU5FHQIGAcg6kq5AefTkkWDLVRQFjGKxnfd6OX
UQ/RgigCquvx2SUbCxcfk2JmVLnnP3cNmRcU91YfnxPBtUCrq0E2Y802OnWWj9mCDlbS8QN1Ep0v
1khQGr4JqlJvSqxk15YGdhKjjMZrPxZ6OtE1YrGFIYHa2+iCb+pisO6lZLC9JaZk/lwOYOe3mE/j
KuiyIdvrsVA7mfm9OEOJPjO8RQOHd0vbdw0Hoy7ARKXu0zW+bdeA4jptq5mUhdGoI0Qc0diQeR8R
wfwFoF477loqMgjcHlHYZ3GaNd0JGWsUEj0ZwvBVo76+BkNvNttpMbLlDssBUrZq5lncjKIRzjWY
AzhJ5mx7L/CrQC0ZqGYjZKltfTegbO5Pa/jSRKEORTxvY/jvBXgOV+8RCjA0R/u68grbKh5xC7vx
lzornJNKjPE1QTTa2RelkX1GgpLOiF0U7K1gFBY/Soid7TyqiQ/fpF7ifFsYuX8AuGGdKTkiH6yi
Jn31/Mkc9mMOs2XTK7zPICFgfjDkypPqbKY3BdrObF3Owx6BgOZAZNVcReUDKgnrcWEuXmz6xa8+
IX6Snycx9IRSty6+ZyIix2ZTS3BSPCoeZ50agg6pKqD0gdBNrk3yc0Ia59w4A4xLRsXbJYqaayoD
9clgYQUljG7K38e9U5xW63lx7zcC+3qxyjJWnouCvZA2S14Rcq/LYt/A7MNQlZR5CTnDAMuInAGQ
m+6RRZ2T7hh5p1aDGT/GvLpap0AooZnh6BPy+BzsgXRlMgYB1Yb7XrfxstpgTVQbyQqaFxtaFwul
oWGa2r2oKzcl+iBiiiiKDfz98Yk2hNolVmO7STBYeNJ9vS3Sqk7BuTfRbIT1B2+07MzRGxIRG40R
eWz4TjteknFx3CvYWHkpkF6XcK7umtbqKg7djhEbqGLE4O8Sm+5qsZ3eAgzKtzCDxpZNmzG3MBpo
/GyL4oLUwon8oGQQ/L27ONKIPvYzCWEblh0SMS0CcGcC0zOy7A6+w+SeYz5HX09voSdMw7Ajbt0e
zwsZwwPEcZ25U/YBYkOI9612VNHsUlAszzDZCPJpx2hqLpyUHxT9uniSI3Or2xnCKcly/gD7B+ZJ
eZs0yqsCzCZI88dCzm5ghkXf3qRYA4aL0Ha8EYANoqwTOXXdK1L17s6YVD/tejxdER+wLr7FxJFG
+1C4XR9ArWtmADCT9YQcJ17uSB8vSnT8XjZutGFl8lDQ9/euLQjF9TlwU45Z6WQC3o9q1F8bP2GE
wE8A48ENfANW4KHp+PC42JOic7dd4Wv5CBm3hn0/t+7SX8MLhhI4FBFa+5qDbLf3aNECFBibcgHK
l7Ic21ZMw9aGyFZcUF5Hp2Du2vFiLAZ8e0xTyHI/mBiinStEbJP1YTFLToYT9q1s30yli9qT5FZ7
u2b+PMEr9mpsnUut0FH5aXc1oic/8cfZv+65I/WABqryWVQcTUIFVkHnLDc1OxR9FwMAjO0Is7zu
M4GS1x9NeW2WXtYEtDGKfpOuU7TnToRRFfj4GT7njRHR5SCcDaatMd/KOgz3XuywbLYzYWe09K20
6MVGWIP1JJI2rtdFx6meKm9IHnPRJ1FQr1m00MvR5Z1S7DfJDant5a2YcRQ8GOnkzWZgaBgtZ6wc
yLLyxgUIGERCta9OxU09VH4BtalKCx1vOywJtKF4+rvwvM09xzykxAoue7/LaFL1YcdAjUwfp0um
IG8IWT+LHDN9xq3g1jtwBAT2xjyL8wddTHH0NBDE+5SiWQSLk7p8ULDZ62+al7LeVZS8yels607e
RaUh6ZUVUvbFntowHJD6DBOQE+x4FwOh8ctH4S+RuIM1bqa7pakUDFilGuuJeDgcbwVglA+gZr2n
NHfMZkc4gGUfhj7hUSmFVbc7tFNo6lbTKRmI2FM5udqiSPTTkJrSZnXoOGLOvhr0SUw8ix1odGHN
BiHk7G/y1M4fEZRR4BRx0cqDrcIlPiUGGcah79ZsBe4CM45Tve65RbtZ+/OS07DGBi8FEA8Y5Xvq
rvhSTKP1qcyn9NoiXuTOx/HLER73ISi8BmFn0LlkHB16sGE3ZkU93MVANwKSSlFaNrlj097PVPvJ
JMixJjZwGIYtXgVI8Tmo0uw6k3WfXQsh4WcPWalOlmQ2urNZESVbMFRL9hMK6LMQifiXsIb/GqCA
9p8aBprjtuChcW8N3RXZ1gzJvd7M2TwQK0OB7xIcCcXFYACXDk73SgTidF8PWhw04p/4hIzB+iPQ
nnHe23PHIwpMGSogt3AaWeRa6TAxb0K6yNetIbqXlU9v0pZLBitYa8fAWAxT8tTbTh9UoLmWjTHG
PPV+hOR/2zEFBEulRpqoWA2XlZu2hNC5GIA7sIscFFgbgizilyJDq74nnSSEx+XE0JO8oujUaaNt
97GCj39e9ZpjfkTmSw+hufJ1MGbm9EW2zexsbA98BlhDZwHd1uVuQV0dtt4Fjpb40hCAP0A4tojY
O1mYK59s8D5QpasvaEirfQoBSW56G7srWtqB98VOmYMCzE70XUw7fDhZ+nj+4OrVcT5HTnqCRnvg
4Y9DV+28vp2+ZmaqqtNCyzWaA81hgyZGeBis5DiQnzoNotiNZOjA+p1Y2P88yP+jauBogm8xskUA
xbyQ5Qpdm390GqxadvkGRngwwcvGWUz3/zYtQ2bPeZwTgOrS3ddUqh/shIzchY19fOcTHIkx1k/g
YVPi3C0c10Ve9+Nogs2yWbKEhbIuzPCqMwpnH3Zz9/rdKf1vWiXHqrq3G7WZ0XirbdT8aai+5Oth
BPZIICeG21uv6QqY026iyBQZK2OjjGpAf7xMfAvUUrzWonGxZMaomu4wOMX1O+qFn+/b8dYDuC9x
tNKCPlJE9alRhbmz0jRmwO3C5RBdhnN08+v7/rur2Ih6fMfmvcGU+OO3m4m40l5MDS99cznleAJ2
3wnLdwzr9Dq+14Hw5aJwUwLZv4WPGeLDj1eRk8/hLcXyZ7qcnllGLQuSf9nM9+kcRdWfA8l/fGZ/
viePMB+ES+SGMPuxjq5m+5zTe2BGlEWKl2ZG9L4zw1p37zyZR/pH7so3HUZzrr9O9OxjdQtaEohA
0NhRO5Q63VeGpGoM5xXdaMNoZ56dvKcZOu7ocUkEH1hD0bS4IIyOXgYiNRUbHCQ6RgLda5u49gcZ
x/rcjAf3zlzG4plFfwpMXJbZO8/jqg/6TsuDGYu1FjeFjYQLKeGxWjFzxGRJNPNB5ih2zYxDxesk
V/Mj7QFWrx7p0YQsCy78O7/nT08PXzLKMo+vWeKAF+vv8J3ms3LNWrkzpOgoyxG14Ow2aBV1xYBq
I0qtd5qmYn3kj24UXZbD78mscNW6/Xg5q07qIlmRhIm22XZ6NbExpDTo76Um5jvg+h7x37F88Bs/
LA+y9cIruGzJ469fzZ8eLyRLLLuCaYZF+s2qtvv+tufOTC3bkAUcW5RAm7FcOEII4pmjwATsZ4Ou
dN99pv/mV3ZZ521LrEshUrEfL5qEqLAzn+wW2Uv5UFTo7EWQgHdmulNCjD+oyF/SeEMjPiqufn3D
P/3O0rRNhGK4n6hvflrx8OmvZ+C4CECQhuemJMuRQ6HfvUak6rxHCjj6du3VRLuKpwgeXAfy6uih
mjvGVpMD9xpQZ3U+gB4DVua7n3M42xAQ6Qy+8/4crUrrBdm8WGpp+HKHxxesVUrSDqF9QdV79ENT
qbf5++v5T7dF/JLHO7q2gxEM/LTS+oSW14wl4DNCRW9VKraMg2MvqEYrPXHN6b2N8+iBoU/NBdfL
rVZ2/JhHD4xbwO3RYc1UKLKtp5wD66eJxY+OiYRpQB8oRkWUvLPyHj0pXBRpNicOgQuK2uR4RUDy
0qLsWS0uxvgS0oIJVDW85JY7vfOj/c2FoB1jHuP/2FOco7UgnhNRW20aBWRcZFAEo5l8PEQ3qUXu
xm89/es9IQ1wOV5wQWZP1o9v3miOs5lwCIAkUqObWG8qpzzdqvWffn2pn2yPXIupHWUFSjpCMI8F
rjmI1bQjgimobe5I1ARs0/Ace32ZNnJJz8LFi27sqguvloKjFmPWpSfAfCoWyGMOQTSX2G2ISfn1
x/r5y4Yd5+LWFaYD/MA9+rLLXjMT7BJaxHDudyFp4JvCH9KdWv/p9y9l8+RwRKZI+OnLTpY8nkrG
toFo9L03jPe6GO5hkN7//mUoXtm7hFihJEd3lCapU+O6i4JekCxbijzfOakPy6Zv8/+HLw/YA4ZR
myeVh+jHxweyPgjADAjB2BUzg9YlvMJkOuHD4p9+fVc/v/IO4IqVJ4FfFOXQ0aVosDCHhYYVUGWl
J3Sbeb8BRC6nRcYaw3wjuiSUQj//+qpHJxHeD8p/NgdUxDwg3vHOhPbECFMbdh0rnPo/3J3XjuNK
lq5fZV6ADXpzK1E2ld6UuSGyTNJ7z6efL3L3zEkxNdJUXR1MY6OBRu+qUARXRKxY6zf5UuatedMb
bXvr1A1xGgT9lymsALratHOguKUXMuUT0WkRnzZPA8Ba5MrHC8xjubdRyhL3f1eod5acqN/zROQG
qZnyg87P9vNoTBV8OPRUx2Hc2eWfpiCSoGEDCarGZ1AgFL7N5vl/cRZ8HohWn0VmBamUW1AQ7D9m
GUoEuaILEC+Pp+F9J9A4+6udgJoJwDKRjtv44c5WrynyIRTiG8vSnDo35Bu9lAOaolhXjS9/unQm
eTn+fsQK85oHSt80uAwoBUtXR3ht98+pHO7/Zm8TCDAQyEe5AknQjhcuMQwy4JI+qa0H+RX11l8p
DgD4KDW/zs/nU+IAwglBGPhVJu803mHHAxmBBLOsodwR4RS/1Y2+cy/P5sQgqAGinESubX8epMHp
Icxxll0kWpY96kZQv7Gj9PUfTwUbSI52BwIJz85ZspD2OTSKevAAE2n+PfcLJgdNe+lN+zmkLbFe
KkwxRAxpUR0vGPltiAJI4y3U3FQ1V2du3QYPVNJnB0m2P+T+cTAxBmQZWCmkInC0j4fzRlB81kip
VM378TkBk7wrR0oVCWyL1fn1OzUziG9kkjymjU+bVSunEUUnTgVMU73BxbUov5JjHu5YQdmXCOef
QoLyAzpcQEjw9/n81oTN7YCkdoQ3hqyvJd5/Kzkg+M5P6dMoZI06YAgOBuLBeDfP/vC4k6a46nSG
WYQi3Goqrm4x2n+8cIzColH9E9cxd9bxN2oLsHBmFaPEz6O937aC+sorPbUeyCX18kK541MSzmiA
ODiE3uNinjUOrVbbpl9izBPG4YumYWCMPlP5gHAv/fbI9C/oiZ1aQ5jj4Em4KcjrZicERh12SUvd
WbyXlCUTRbcB0Nb2j78U89IcnWiQtU85k8fTJkdIwFsEieSNV3I68By0vaEEG/mnIwHeovJFfkbd
yJBnuKWxmSB3hSgPqGnZIqg0qMiSR7bwKjg/kPEplSEkRGYG+hp0Df99HBe4uvUZ5Cdx7HF2d048
XIfYWfxIQSMcilrzAiAERX5bODQ74Z1qCXoLYwS+A4dGG+/wODKFawZaUyipS1fyiLk7+IaaWnaT
Ig9pje1NC+T5u5GbGjpDQVLfWDjPvATOSO2Awuf4bOoNipclALB4bWFVAwfD0kOUMklxkEgxePzj
F4QrX1zTadjSv/xSer0WIe1v+N9qoxmCtSpeWc8DZPIbauq1hp2ngbCdgTfzcz8Vtn9TNykKqbQB
tbsS2cLJrQE0HJxBQZLG1oHyYn+l4WnGh3F+T91gpgvO8h4/wMoctpM/5vYNBiDK9wiGPG0rq6Xo
c/5zfI5jCNQOT3Jqd1ys831TJ3YNRdVyFq1PDouycUbj6WIcf96d9vtdSneRQi+0reNv7rEcsqly
Peh2TjlJSwbvJnNacshe8m6UsZh2fzYttGV4aAGqEkq34G9nA+Z4ClMiMiRgI3H9NjiQ0JOsu0RB
my8eo3CQUl+lQka1fM4Ki2wJ+hJwjwU22qTiIWnWZEjp4/m5zG8gRsGt2aH2yEFASW52g3tJqLaY
QXj07tv8ClEIH8etxOMFkMLluvDQODElXmhsUFJ/EuF5ugAKHMHrvJUWLSawizzlWvBpXP5zCPwR
f+UpT/lnrgdNxfl/oRp99G9tfuc3r+nvev5XiV/z33/X/x/S0qogz55BMqKd/XrEZhH//j8QRugn
GlcNscZ7k7Na6Cb9G8IInQVNH8q0JPmCDMnZ/V8QRutfaE7DZ+JPwvB7F0v8N4RR4+8j1UAQiLKO
JvMX/4lgF6HBLzuq4ZIwm/wEcZSQatJ7ON7jdWtUQ9RI6hJbv9RfTho4uibA7ep3lqCPzGGdqtGy
CGs1fVXSrAbEXEftWrNxmV0nEFSKBY1TNEQ8M85thIHtdFil+QAJIU7BDSxznx9w1ceSrMJpKOyf
9hBnmE5UMcfLom3x1907rRQ2kB2MDr9vrDS8Z5oJMaB6GG6QFcDvFBUoD+xhYZ20sjmkaLOUShmu
RqUps59mmnFHwjuwA1TtlMZpsuxGSS29fQytZkCw2MaGu4FNa8JewD0KrUdcFqu+05Y448SrstWa
YZtiUVY/DF6J/kgaBYbmllWl4rRJGX8w3jSl7SgbqE07xNctetnynU1j80dEhqNASBxpCwyLdkBa
8KVM0jbbmdlQqljyWBP2oZGH+FeC55CNiVFrA1VZwFmIvoNnwYYvMuvbskXXC8TgEoq/v7XwGvxZ
S+ZLjnNR43eYHuE4qSbNZpTlRTRov9swuC8x8AuX6OkgJ4Rx8yJD1R8kv0PjI8qvJWSJnqegrqjY
1tVBSMStjBxISepIB37WFy/WWdOwKK/rGLuuyL/ym+Z16G+oGa4zbNlj7BZimBtL1ABHPJupaGN8
bD2YjXFw/Az3OvugC1mRRscWHHxIbQJbiIuXcSqvC1ZYvZbSvNz3VX07jQEup+NIJwT+0H2P5tIa
4mOkLfKm3Q9DfTN5qrGuLaH3TcFihbhk/HXS8+GGIqmOWjaGQg3KDAQGD4kthJxHTJLoN7f+CxYT
2rYKpPg+xZBm0Y0dplskAX5fVZt0GAWTymZpdR2fAJzFusiKFimeuhu6slS0Gwy9ogglzBE8aYyH
tLOlxi8fgKE/Uql21Sp9wU/Ed+lkoVtXtVicm+1QlEt7KoLnrlLzvWmCulfGEu+j0g+uZOc3LyIf
yoxhpTgfTcky7qtDL5UAPS0yXfzxepy97fHGz0w8/XJN059y35H8VYFIcYXgO8aZDoGAblCxBfH/
EOpTtbDwEFt31XATWrgoOXx92A35TafJxZJv7wYR/htVkG8Nc3zoynxrFSEOBFOTbehfP0MRWyPd
2yxSL+3vBIiAK0PRl5CiiYXQeCebVzsjLqhKl+nYXiek0sIlbR8k7XTlZaa2rlv+y6oxrlvkpnnX
UnOSdnKJbDBN74Uz+tGwRJLuh5I1oJDL8EeFPnCxRLrpl1W0cbEEKfCKzKZ2aPpicEXKuQ+dOLyy
zEK/NgXIQY8HXMu0EsO6tsTQNp5UjI49vcAwqK/WddbCr06164jUZWFGknddt1AVVFAtLrNy7tTQ
17sVpX0zX+v18Borya8eVzMQMqlyo9tqkm31XBoPAE2VTZQAMF2OEDzgsxWW2/f4QPYSMh97y1cb
fzOZGITQVjdoMTW7SG36VdZS3lur2B5rqNCXGyw04HWVWYt0O0hutL4mTJ2g2cR+1x5IRTHaTEvp
TZHa2zoo3kzPBEirhRL9yTFvnuqhs/H+HZ5iC5SK0IENmoYqU54sbc7ag2x4e+R7vmINnUg/Uq1U
IfjZiwrbjAjzC7RsZDy6FS/TftYObwG5z1DBlyoHV2/lBqFzPIVDJ6E/n0t3uhnsq7C4CbNav+I8
X7RFot8mXcS/ZEstJxqgbrlrdJDofE0fATDq4MobquiOayY4uGkdFlJ96r1VgfU9gQ6idU63cLQY
Bp9c2Otx8L543XiNupG0G5p0elYzkMiy55S7qNNuIExrMT6XJNTLukjjV8yfs1s/64FnGoB6Kx05
NRybUFG7GWO/ArgKbnbdWZICxUQhsgS0DKUEG/AmhqTIwUG8NzAAjPsrJZquAZprK/YT/5c5yF+U
Eo8W3akD6V7xMePhUY/NIn+Qd2/+aDUebiAy/6NGxA3PLEeCLG4HSGPV8kbTC+MG7TDgsF5Tu6YZ
2P22KDkyYLXT4IXZN3aGO9VcGH5e0xUdrUdPC74ZXv/VMnLrMMK0z8ptbpfroRMGrEl9mFDcHSO8
Sx2z/ZpSQFhYTrvLqoMx7QaMIbukvI3Lkdu0h4qtGcR+Xr74ldxc+d6A0AxVkFUAkQno1gBF7Scn
XYtLr29co6GmP2iD7v/Sut9JkaxQIGcFpbqO70IOB7TL7p0GPzNl2OB5eeClgVRSUd6GNMIWSWrK
342at7iTHZJAezDt16IxuoMP522oq201ebjD1ddy3tZbpGfRKMjLBK+gIP/h+O0tVq37PlCuAePt
xyi5j9UdMsqgqMJF6e0Vv1kO+A4MVY5FTX8the3BH5V2mSnS8zgaIMWl27Khx+ln1S5V/d8cvr2P
e6KZ4QoZ3FK5Sta07Q629FYo960AaNfJmuTgS+dM1GJMTDM1OPROETuivrDR0zAJ3R4H9YJzMi+e
VO2HcATqAh3Xv18gh+mY57fkBmsZGw25ukYHdznAui8y/4lCGdtM4SgCxyX5S7iImMOFW7O5qaTH
VKq+lO0upKxPL48j2XP96beNOw0yXUvTktx2KNdJ1G/TrL0xJw6f71MNCJcTBVz+ojOtpWXf8NS7
ZsvekU9iN0PKgyp7OQGnayGjZRzGYeTGdYFHcbevMV1tlHJjWj+Tyri1Q+0uSPNVXNrg1TDTxKw5
lb4Z0iHVdFTjSnxA7Aip+c65TltxKn7BEd41IXYmOCXrvypZ5ZxSwztMKVgvfz+AC15Wk7mqPNQq
0E23pfLgIKWBvVTfdVzaTn4/4Q+tB/qeV906wOAWVdfbAgnFOsbSzLwr64B+jp8j+BBE2BPlLUDj
HpUtEDbFfYTwMDaQZM3L3gC3jAFB5Qpdxy3I292kbWB20jDRNhQDXKUgWgCD4q7T7fs2iV3LGzZA
MG77Ab01s1Sw/3CKgmvYn+r7qZTUnYEF3h64Sbj1R/JSGyR5WdfXedSw97Pmaz3qGl6+OahIE1OR
GDG5sLpX+/AhrW6tIMq3XaoIZ6fpVrXrK6XqMBhcVRpuI6qVy90iTrFTxcfkwdBS5KE0p9tSz7KX
sEfAwwpZ5lx/s8b4znGGnc8fWfS64/Zp+ggsW4d0bLRbfBTCJZrS6zSuripUMxd9MR5sOXgstUR2
De479t8uSTZ5E2nYafSoOPcFAiLZV5hrwb7va6IbKggwD5O0J6Jfv7TV4BXn0J1lRV9yHz4zRNJH
bwxWAVYb2MQuRqve6UbypDJyVoUVLFeAq6r9omMM7yDPsZjUG725L1UR8dRzilZbQ7FZchcDeAyX
AJGFlx+4PZ+FWcRQegNLirgxlmlhb0NstdeT36w8kuMxhDXZE6zhsE2wNIOJ0ywEjhtAtBt46bqQ
5K9aSK45KFDhi8dUz28ixKTxkNKea7n6Iv6UWSUv8hBjqit9d4z42uqaBzyf3hqpe+6dMlpUpAQL
BzeSpox1KkKOdDv1yD2M3rpMonU6lNjbK3tJS/dWqHDX42EuD+qjotfPA9wgLf9RJ2wvC4EVpPOu
5MQkAszvSj18c0Af25V17beYa06ZBvffWUuqv8nC4nnIvRsdtz6Mssx1hKE9j5HMWPmNrD33FvQS
05S8lWEbI3+25MxFZlgSNr4Gbhw7NdRXFmB+WWqDksqrOWKHhf5GBPfGmPw1j4IQ3suwAf3zvenC
Cs+Oodx6FZ64ZPQIvK2wvVm1TQkUPbn3vb2Tad+oOF7FxEoz+NhZB6RIgcyPBQeaVM4aXtDeR89T
SosSqeZha7Q8p6Lg22Sb48LIxnqbFfKrinbzoIYYEGKww+kYeSiywEEQbY9G3+dW7kJle7Vq6cnx
rCc/6TZmjsFdik9fZw4/jPjKk1RnoRdw/VUlQMLNuTWjbnBTJ6V5P11FjrzwJ8PYozMZXZkD2bVu
FFuIf5xCGpkyKpYxVFkNblcvb5BoXKlquraAcu5xyF5b1vgQWuEOljPNzezg4ezqkalwyqzKOv+e
xOYKMRW3p1WuWgAWhQ6pkRzQj94H020uFwv8bmi0r7Tmzc+htE7ZfTh2iEa3C6jtJH+NO7BGenYr
wybA7Sx3DTJjryer8uX7ScUtxui2Ordb7ON6FjeunEb0PKtryZRe6uYWnv9jaQTXNb6Eiv+KuoPq
DqOz9k3zOg46PF/7l7zT8FdOuD0mHAGeqO1zP+CVqyxr/yaqATN5ofRmasNKtasUmZkJeKc/XpnK
YCRugmalzOOlTH7GvqPDV7AM0jw5znnheFU98hrS7OiL1cY0W2x9IBdHNMX7mQQhujZg9IfpIcid
BPGdrHD0jaV5vHqmdJR/W3Wk/lT6xse/LNOZuBKar0FRpd8duU71pYaLyxskbo71Moq4XlLNGR/1
MbE0/IvGsbwOelj/WiPE89FKzeIl8qIlMON3gX0b34XbjjcchoSGUpvLyNQqUKxeU72ip4tQv/ou
2m95Pk3EGElfCoTvwv4KmMieOwu9/8TOYVDWeiXvtXdDALltTW7rd6MAWAmSjAaHcBGwhKEAPt3D
2jIrvJ7id8cBNVBuzHcTAmFH0KqB/F179yho3/0K0H0GxzpI44iPwZCtgook2dUCHQt0O6VivQjf
LRAGSUKso0grDxFlVAKvYAklZFcdjEAXyQfz2X+3VODYh78Q4u3gtu+mC73wX9DTVvg1vXszqFpb
m+tYWDZMdj80rldG4Q0/rH/ypbY49Kqkga4pJ+sxtSyCJhRGENFQxE9okxrPeAb0bxI6AQiXyZWT
8LjL4nApK8L2CNoqL4t+kLlejcSIUGTV8UleqrmORuZEjXtCMgpA99Lv4DC6FgeGtdRxtBQP5cp8
QAbEeLKjCSlWWoZIGSmF0UuHqEbjaNkMgE3XtZn16MLJUxrjTJkNtmuYodEvLCqmtzoWvez+trVu
7TIZKDMVeXtFZmnjKa1Ybb6MBy7LpW6POHc3fm80qDIp0aOCqIZOSuAYMPKRF0IYGALFKwbo0otS
JSPGpVYcygiXGKE49XT5G21GBTYAjNnR7aXpZx6CcYemkIag5hU5k5ajIE/9A0v4o1rp/03FRFWl
+vw/V0Ofs7D5/eud2P0fqzSsXpvf9XFxlD/+b363MCYQWHlweAoNQOGu928BReVfdL0p8oGAAHYF
7OK/i6MIKALqNUB7AyWgCSJUPP9LQFH9F2Z9NKm4Bi00GY0/Ko7Oa+pUbAW4E5wZOGzgtLMCvumk
aZmokeryW7o1WN5sF1L5+Kem/j9CsEV99QOGlpmJ+aE3+q5rRNX3uP5qa32oFRXeRcD6sWqlOfld
wuqZO08OD4plAc7oUDKB/KAJka787sO3uftnoI+mY/MuBcOjqch/0DywwdPNhk+mMBWGnMj6w5hf
YVfJuasEmqtVhX1hpmK9ZjNlKNr/DENfVJ0NpcGDUFVp0F3Ma9Z6Oj31wrgb9iFsZqsOIcShHt2o
4bfzMzzxGVlf0SdDsImlnjUuUR+RjCSVmGEQYXDoOdIaytgl5PW8VSbWEblNoU8pg90RogMfwUGw
pszJ9gzDlXkTHsYhyb5LjLtQwlQ/oO/T/jw/qzkLQ8SNgP+BjzVR9wSJcjygU5S50iK7QSG8o9AG
A2wnUQejgu+pOUqZdJ7bpcnzZN2qqvmGrPz3EJX1NSoAxfOF3yKWcPZl+S1AvhT0sIB/ziZfU+iw
lMDX3bTD+BkUiDsO4S1keSToOvzb0TxY5l59bfCbd2DWUN3Jze9+RJVHkttyef7nnAjpo18jOh4f
cBJ2WsshLGPM0al+09mrX2XPl/cyrebgQkifiC0DUKgDVYouP6LWx0M1uihJDJXYPRClUIJ8TIpa
vYCRODkfVkUAmwww2KIz/2E+iUVVJMuA5zjs1D2AA2oSVhRsMfooNn+xdB+GmgWV7jX2YEa65sJL
4+63AgonbXHd+PUf6kb/E74OJBkB3UN1dNZ2QlqdGhMnkltQSoLUKJdXvdbafxwKiMayOzjXQC8A
AzpeOiT4G72wbNJ1Kvm7LJ3GHaxOVMzatv6LoQAAAcGg30cbRYTKh6+E8DooBd0q3LRPmxfEJKTt
ZKfqC2Z11R+CWIQuLVmOLhDQAJPnZ03TAi6hTADxvbeKTZDz9uZFdwkINAd88Bfz92PH9n41cDcc
T2jEEFbWcuj13N7Kb7PWokM9mc5SNqmF9oiy/IjUztv+aQAeDypOmg+r2A5WmVoeOavpKTYUflzV
zUi2moWCc+iFYP+8ecWnAs5JGILuFlnNx7HyshxQJTOpZfRodzaDgxi+jj33+Rl9vhgAixrv0edw
LbxzaD7MSFNsEuvOqF3qmspWqwtri3oldMk+ZRkVybiABDjx2dAFF4rvluAazIPDSAYrwGaIOl9d
inLclPdLzxqoD1M/3JeR2a4cyNQXDsLPZxR7WBeLCPFR+0Qks/LA15wUm8bY0bDazap0n+RV49qR
Ul2Y4IkFFTaBBCYqGDIo4+PPFgQlbsaAqHnWtN1tblTtozxhx5EXFFj1wLGHC3M7cdVyyxpkmuQt
KsfI7FSs/bge1DKsXAimGnSqJoNUZZb4HyU9csmIfKjRwswr47WA+Zsuq6Zt7h2lL+9Dp4Qkez6g
xGjHly3JLWvMkWZBa7NmJ2fYZLGVJk3lGsKMYzE0iQKJBI94CCToAT3U0QifehxMBSHUSIkuefic
CDDOZc5sHJuEZsbsXECET0Xag/FbBy91LcO2Hq5Z4/KmfG0jJ9iVLUjv83P+FF5Ug0khAERzKIGN
ns0ZVxxlahq8SpHAiVY16qJUG20ebnn2+/xInz82Q8FnA0nM3DjIZ0MVDfJpJow5unm8J90UFcCN
Tb9qV5mNhghL2QNpy8GA4T2qo2jmBdbO7vV2byV9Gbrnf82JeYPlsXAiEJrxgMiOY73PEvyCVExx
GsjzC0uyygcjUYInEGvRhUvl07YC7CsYCjycRJi/C+x+OKemDAcVKHSNW8h5sKrCCJFoyR+evYBK
iT+29tfzU/t0+jIeQEww1ECc6X/PtrEp0X+vPE6MKnCcnzFv9DVcD2l3fpS5pQO6G+RD3Jdgo3h6
vCuIfTzko87zAHv1TKuIvSulpsFMCzFP3EaCQrTHRaVaxUNbCzxFgNKLH60sVKX2fWE36MBBqaZK
7evUYJpwdf63nVoBQyd1NEHwCbzo8cc11QSkbYZ2viD77TtNG9ZTngQXskcRr0fHBQRN8h/+YQiw
YSLEPnzXsEVlJjEmVK7isAiWQTfFh3CKfc8tylbdaHR2r2uOVFel9bo1EAuQLgSxIiby6SdATec7
iGN7ztfySyVWcq+rXcRlVYCeJt7oXpbTP1CNqzYpwSEkQe1TgxysZ2LUuav7Nl3ZiGe46lQp2wIZ
7wvX8sllgSfPqojcfX6i4N2lWmiksrO8PKSdUsi8FcZebmjDgY/ZQukatlQaq7Wa4SM0ForkXTjU
Ph2kfBlgVzBkDJPMcZ5/gNfElMwSoRkp5W3BaiDVO8a7Fmz22yTZAzE6KRe2+SdDdMprBrL7wEc1
jeb63NzAbOVB8vOkdz1L+6JXN1neoHktuRm4QYG7hZSw00x/OQQjrodrioo7dKE6TJNqJH8Nurap
P92e3wmfV0KjS02NBQcki3f0bCcEjjIEckXTw0B59ECjW72pC6W8m3RSCCmaaMWNVvHj/KCfDzxC
EtYwuQQgV1jDxxtjLLO+RZtCdrPaiq7Gt7gGblSkK6629EIGcWJ+XJlwZ7k3AWi+Y6s/7MG01zPw
XvHkokZf3SOE367gjmSPMX3bLUBR+zBpunrBaOFzhHNtwOCnviPujzmWVtEDbO5p5UAhYhXxeI/2
tEXrbTIWWGqlmR1uYSvI2iJx2vGmUS+CeT9fXoyrkzBxsVDZnlco6GIZILTDyZURblriROZfeVZe
f+urRL1wzH8+SuF+kZFA9hArPC+iFVEh8rFpdIfE8H6lmRe+ZK327XzAfJ4PIGgBF0YjFD9yR3zl
D18R01Ckp2wG6eW2eiwVxHgkRFp/xhWdrfNDfY5NhuIVIEOuR0xkLl7Qj9iUKUE0ukpbJTuz1guc
R5SQM7tGYScIR8f+48tI3JAyCGJxV8AYPp5cz7wAVjYo8uJ0s9WqUrpWEVa+cOR9/k5ilPfnFjrt
JNWzUWS/arUiYaNLMX6MEZgZhG/i9fnVOzkK+TH4eEpSSL4fjzKht4dWbz26iULuktaRedVG/nAh
5k58IzQkUJsH3U1RxhL//4dwiDFto7pmkyjCutjleSmkpLzyQdcDxAfQebiwdifCT7GpR1NhRLID
iPzxeEPcRnQsGC+1Q2mvRZLkgMRMMgvNp+HS9XhqcjDDLPGVSLfnjjt10lB1rkE/SV4TuBF940j2
32Q5uiN6sgvRfuJ78a7iJSFOKnE3Hc9MQXzNLEe7AW1bOryZcLxrgrLdno+KE+sn9pICnFqQjeTZ
+qFJQ4lSMloX987fqRfqJDvat4YjafM3A/FI431KgXYe5FJbVZAqtdZFEjR7KPsMpjHlroM3tX9+
IhENEM7EPQ7HclZ+lOy0C21Pbl3ZUYo7LTe0lWRJxeNQDNqFb/Su5XGcxIna9v8bSz3+SJMeqL5t
8ewuC8s/dKCaqqUGrhnedKZ491pTd+Y6lRQF+UqnmjLSqGJAri6zSPzQtcqRkEYyA3Nx2DYTLTe1
acB6dTaOJBmyk0+9lBW/K6NTUdCO09Fy0wkNVvf8t5lLlvAewEANfi3ULNIgTG+PpyFVQRR0Ut65
eJzKKyDD9XU7NM3XMWvQOnMQ5rQ8DwxLqk/SQa1DbztaevEXoSgWUyinUD2bc6nakQftqFYd2CDw
W75KngvRpkX7HP+s8xM+sZFFnkemg+IEqdUs6kfoxDCN4SKWSRlfZ+CLgRv6UnGoQIYvikArL/kO
nhyRlgI2LHhyfXItRrfb1Lu46Vydssku1Mx2iwIKMEsfZPu1FhfB3fkpnjg+dBIV+jskSfTr5sfH
BIVQV0dc+5w8Bz02AuNDyf1C5JyYFqwkOkiQOEgC5qIkTYLhdtdjp1hGeI1HfdLuyziqthPa+LdS
jSTs+VmdilQ8/hB4obwqnFBmkZpGamSqeTO4eMt2Cx+vBMBUKrDvKMqfgHlIr6mGcZGLCEB/H1aO
88NuSYL+Yt+Tw1Gj5yag7GSI1f9wzaE5ZSZIX2DLaqL/XsVxtsPiwkJQBAm9w6Anwa1w8Lga1UBd
5iZIiAYFyyWNdjwHkra4Q95OpgI5YnYORGMd9DUY7s7P0XRhK8JXoE812Wp74Xo+cdyLfhS0NTIp
uMbzwOf9AvZF6t3CHkN5gZPtsHXSXrnLMFD4ef5bnYpAIp4tLdzRof0dr5HT+wiupilrFAD8CPKi
RGHO8Nd/MQqbGaF6pBXoNh6P0kuOPakFBrl08LxtUkf5vnCQnzw/yokHIvUCeEUkgfTQLWe+cFnQ
YxUufENT3/zVJyXyuOkUABGNUdrbyanvtEuVwu7z6KUZWFy4gzddLSc7RzPf5B4VXoOMZD1asX9n
oG7bLUaqHNtBkbuX87/187uKn0q6T46C5BZGuscrMoQGbiU5606RY9qNRZgeEr+KgIx53gb3kHrR
KoX+4/ygJwPLovGKagK0KYFM+LghSuR9utzJwa818ZcKjP9SlgH0+c6Urs6PdDKsPow0m15NhTOS
c0bKugyTMzDU18GU9BcqIafnA/OLtrUGjWN2zrSNCaPVqgY3t20fmbAWPcgQabJFpjrRJTWZk1OC
ZkPpg04xHpjHixfFXouzOYda3MfKehTYu6qWiwtTOjWKqJtS6xDl+nn2WloDF4ZRD67e9+1KGQNc
KYrhkjbQqYX7OMpsP8aKXJeKBnUl5R332ObIVDVDPr7ohYeS7flQOFGWhjItSrQEHQpL865Hr+ij
jBJ3TxggN+rrNrwgJGP7feen9pe+cpT9oNnV16GQk2eEhaWD17ThlZ6OtnnphBARMUsFQeRg+cke
oAtpzuKyA8CFWVTdu6OqJJz0Q7hK5eDLoFjVBlvFt04L3awFQB429bQwh9BHIDa88Bw6+Y0pFqHj
Q6KNsNYsklovkIcJhVAMyIut0SkNDlB1euEW+aT/JJx26WspyGghGgBs5XgYq4D6jIlM7yLnb11N
qR/fx+SuN9y1te2qyCfuw9q3VhEq9T8koTrvIVX5VaWk9wobRLmUh58Kuo+/Z7Zb9SK2enRRe9f2
UJtqKxaAfgaywKr5N3tVd7gEKNGrgBxmKxzHpCW0QrgIRg1BbE8HlFzE/oVDTuySeTAB9RI1SV6b
2HkcL3DV9shN90HvRuTs7SIELojspeg93etyDDi8g3FwkNH402BzCJOk8zvrVBzR51GpApNAfpKB
o2frW5Nv9G4OdXRfdlG1RL++ejg/yok+BDsFmBW5FP+B1Xs8TbUMYpiuFD0qbQxeE9XwQ9eaWulp
BMp4peS4uS2HqKuhaGXBTwwYhmCBKnpb7qZGkb70aq3TifAkGrshUsrJhVU4dZOypgJRYFEU12Zn
WRmXwOo7uaeYIWtbxMNHmGONdTfZdro1cxiBup4aT+cXRZwT808v8kpdVITgaczSJt9vQzVOOdPG
PAlXYVBDIswjpGSNb0ojvZwf7NR3tlh52hBk1ZCqZx8gb+F/jWwXGsbqXittHA8io/2Lmwc8n42v
PecSOcnxKJ0Sw/QMWUfsAwD/Z+nd1HTV4/mpnNoyyNyK3hntdojgx4OEAKtJsekPgK+uX7zGUXCP
m+p9JlXNd0/SnVXkadizyL1yYXqnvpgFigFlWoc+6bwuSYOui3IwQq7mw4AKEFfflwWWtqvURB93
kcpp/Hx+ric/G008FPgA7ynG7Lwrc7Sg+UWD2/eO40IW1F2pC6P1+VFOnarMCCQdBgmoXc5O+TCo
sCoLlcH1PHihWj04e1oxzU6G931hp536eKhh6QBbKREBMD3+eEmlm6CyY8gUvtbfxFD0nj2rybZD
5UurlM++86Ww/5qpnvYXS0nJVRZlUa5NfbYDCtmq6ZBK5CvaEL6EeaEt0zTTL/RyTn0wahrUo3gJ
oXqhHc9vgsgedonGQVcjSpo6fYogq5o7f3NuIxIiOngCc+iI3/HhXVpwCWdmwbt0Qphl5fTOuDHH
onTPB8apc5GmJYkkCB4WbbZmpU9EVvowQMLy+us29PCH61uFyquMiQhW0CkmL3LSX8C4nHz8C1VS
hhamtvMoKfDDa2SF3LJvdVi9RlZad14z1s8cjubW64ZuVwMB3Ux51N32eM3dJVN5Sd73VJ6HyRaI
Qp5YQqjieIn1SalzZWBXJL2nrhPF6TadKRevUe2FG9xKcS1UJ+0b74Qac4gaKoQfNcadn0TThfT3
VFB9/CWzEy/CcqKIg4mE3ixaiHuBuo6c6pIY1YlRwIxzN1AzoLQ/F1FBxkL3Ib+TXk9dHCC3oE1w
PpJCufB1T4xDzkr2TD2frGDe+C1SRS3SulFctOPSwxDhh4Wy/yXl1xOhS5MXqSYBb6M1NruKcFgp
K0MLFFe3JVg3nTn+RGk/21Tgc2gC+gZ0LPAOm/MbxiEmZnc64YouvIXcrUE/9zhmIhUjMTweFbcv
A/UerlGwRhlzWMbwvpdYl1b7KRpKjFWCUahEFPKFSDlxkgOToeoIqF1AhmazrgI8SrBExHBQaeW7
lIfQysqq8dGCon1+pidHoihGykgHiIA5nqntKJOfwBZ3+9oer7AIKldTXEqPsoZ/+fmhTgQMSBk0
B0Uz1wa1eDxU2EdF74W24o7AyxaDZfYwdQLPPT/KiZvJ5uUGwAKIAMDP2aezK8OrKlTGXB/mT+g6
Zh188SO7LVwPAyfhaNEEN4Fq1Praz7I4uzDJUyny0fgitD6c6GZcB2bjhCqOuWX1BtOuve102LZT
KAideapnG/yP0pUuWTWUAXtQNjic6C9qKF2hQr3KQ4RVfN2vf55fl5Or78gCc0fy+0khp8+6Kcop
0rpBnkJkHcbEtUZTvTD9f2Awx1uHvBskCu8QWuY8hY7nL1tt70i13wLFmHAashBQ+TpBgtSV6Zs2
QlTDtTXeGJ1NfwxdmeAJx6k8duv/ZO/MeuPWsiz9Vy7ypV6aBucB6CqgyGBMCs2SJeuFkGSJ83Q4
s9H/vT/Kvjcl2WmVE/1QVSjkhZy2BgZD5OE+e6+1PiVyUAF3QXESSgxUvJa8GAl3vtIaV10spBAM
l10cj92MV64jQxCSbh3a8r7OHXzTRAja5i7U1KRax0JY4coMw7hal9jI7oKxwhiMna0EziFNoOeD
aJy289xNbOrbRg0PeYTz0OU1TCOxGBNAsFyA4t3kAYoq3qkQW0ssRgQkcsJ2eqWoYYPGpSGyYxR2
4/jKkMUEJxd6ZvtEvYWHyajm66GcE7pqBUm17mjXgLTsXh9CH+RZ0O7TYapaL8ZigdsuIu+Wn1KS
2qMOFv0yuUuH0J26IFdXpPuUXwRJb+q2gJxTrBuFtpoXVYlh+aJHbOM2alPZm0yZ0oiJTLm4UKJB
Mzf9kFibJcMt29uia6ZtiuCyRnnIuOqo0ZosXKHfCUOv1yvzMhixt6x0CN+4E20nHogvT2ALlE1s
pNdaGI/GdWo387lqDJOgNz7C2GHfJdXrCLLwRLyKYo3Er6jxjUqzATMQ6RrHZS1Vt4bRwENTLbGv
JmT/cNviqvQy2L+XBa2LFH37VEt7qadeInugm0FFBobiJuHkTLCZAtsCHKcl/VGmAmHEK9g05DnG
ertS7JR2ddgyUN5knZkCuwkC65CYFlE2ejCr4wZskXyjhnkyua2RaidxOEWk0kSs9TsaP8kCDVYb
1TPHKKsPNZYiFad1IxZ7b1cfOVqAvo48v5lU0W5x9SlBb9Xb3iaZ+FS1CukzyIn+VkwpEYbWwNSA
kNjCfJi4Yu9NuxhOhYKV0s7nnPGzPKguOx15MUcmw5WsEylM4KsY9laJZ95FY6OA3grLtnW4W/MR
p7sd2idy2zjSdgCkOX7pbLs13ITAJlyQbQs/DbxTnqyyXtaexwKcGYknWrLpJSE9lxA4dUIy8KuQ
HlBwxcpEY12wWJKbMBdzfmPkhLFA2qNZ4tEQjO6SpLJ3ZKvmTyBv4rNBGfvkNAgt/SaNiS1EckPY
tgulJ5JXhIoGgismR6mbOy0e4CEkGGQHAK0BU2lM8U3Rk+uNUmIIyrNRheK3IkS3zrzZicVXA6BN
6aYZrl1Qz1V/15IPWm1rgrhS30pC4wZU3tBviPcPVI8xknYKZhiWMOkJ0TpCTyP5bebMjRvpEzcl
mLqc5KXUqWTfEhbARVWandM0zCSszQEvJMaaFMLhrvqFjDgpXwVbHYIBtf6BXBJJIr7KiGNYdKl+
E6PmD13bqmaQOFESp6sRDYrw0Uop9s7BKi2vYsemoCscMnC8ppnjM5V7mfxjghQ7rw+wGnhY2QuJ
CK2s2Dl6DHolrgqNcZToKnrWJixHNxtromfUMMmac+DDDJDHKO70VS2nBbBi2+iTY1OVBsOLZ+GQ
RSlF8Eck8rjAQzVaJFZsXYpbdZAbYhX7vEw2kyO4O1U5snNk332QbsVgdsT7qLh9obKwKDD9DlqE
XY5WnI+jbVxK0VCrhA3MWLQJhR2UJfoyhhDVNRjbAzS4EwsOHQoXlT4pNEaZDpvRFESDMgoz533e
NwWQ6JyUDDS/nQHWEBLsKAVK84BMrhilc1kaZpOYNuJ7pey6HFPbhMg5Biqjtf9V1PjsbFRSq76J
ixN6X86lwVJ0ZagC9HVfO41vxma2T0hEILlhiFlYSKQStaVeT5GS8GmnEddETFVcUVkpFR/UiD8I
Qm20HkyWcAvQoEdAo7190oWIG3tyQvRVYoaXvF2EEChQ7VMhZysQCRSmhahXWpB+5akE33PBbJcI
cl0Hhp9Xdc31yxP+f7y6f+PeeFXsrO7b+z+eijZupyV68V//9uUpfyremHOXr/9uztWx4DIQQrj3
Dr6sK5+YqFKkoJ94iTTke74nFy5y+T9hy3CY+fQSIox4f/EP/dv/fuOKJdvxzd9f21S/xZ6/ro5Q
SSyOj5dymx3GD/t9XI4GD1LTLWF2SBstiUR1Nqd6FK+qsHUwwGfZCIbNDetGig80WHNjQzNuPrVm
FrGdSQjLEt+qSvVG1YqaVnMyt3gX1JzSzsqL/MtEbpzlLXjYG55E1he7TGfyvoK0vLE1zJVuRwau
UmG6LyVr8DoeMTZpHNriQg+ErcO/pYAuaiLi0mnih0RB318rZkgsXpjVEaT7uBGJ9JxmnZ4LT+8j
Bf+IzDqVsoJLySJIR5aOF1YOFYlMHI0C72AHCcErdVNEh1bupOE4G+IiWs2ZrBJ+kU1J7hrabDdn
hhyb+o6Hc6QV7jQL4tqqCejuvd3KzF/syNRC0net2I58xZLSzBVWavBMQA8fqZtkwAh1iLq2Jb8t
QNaATG/ojHtqP1u+CpzYYK6fQpslziw2YolwwEQkJXhkDYzw3TQ2o7gm1XFUvEqMOdECQxHkS6EA
7IDUPLSSuUflrE0ncDHV6NyZA+duZG5e7YKx7KPjEVuombkDg8pErDRDmgID7wE6C9VL+GG4WxFg
VqTCooEjhCYIqzxcC01lCelW5cCSTpRFUokwv+S5lOgTvxjLKoFkuOqMXbJ/lgEKGpEPxLNTqUWL
KoqupW9cZ2A9LZTnUMvRLLnQj0etPWTfQNAla3P6CI0P3q8BBIRAlBzUXb6Fzyji57rTJfWSvUex
mWNLRKQlOel1IFftPXKYhJCXBTztFG0gkX2WZEc1yohkR8Uq8mOLgTtJDgu7Gq+A0LaMks1qXwy5
Em6bSJ0Cr5x1nv+dk50PhKivWt2pz6uuI3fBhGAduc1gKueapLW7Vu0Hv4aUea1Wg3Pbynn1QBLW
qSoq60YOE2lCZK7p56Um8keVuqj2dK3TMTQhar0lFgg1y5jo2W0lj/JlHWIMKPrK+YL0JDwOQ6q1
lVEplPS14ZSULV2xHmLpUqv6mV1FmR1NcWa2rj4Z7d1gjNV5Fg36naoL8uNU4jICUioX9m42a2t7
IE6rlUAo5YMaH6WFLK2XnA4Nit6OfQaqjYacInvUCIjJjWfk4KVPlIaxamb5qs9aEqk61TwAfONH
6Kq4CO3ion8plTN9fCa+ShxNU6n6ZRHoHjdHClSEzcFlkzdl6TmjkZCQotZLolWa5KafFalsHlll
Bik2BdmR7msjtpyjOFYcbWWLobXXvRM06UkmK2Pia2YV5bdcB8nwdbEtOV7eDAFyiD7P6lVuhJL5
JUyaiV/vNBLTSUiZQSxONIMFLGZc6SfzGDRAfEmYtU4dqbVMMkppnbjlnEbPKcVZT81lVhe92Ttn
QCjFg62krbXEXFsRnJlWbflJcXntSKgoiW9iD0CCCDnat1CZi8IXcq/IaDfauVqVk56omCvaCFJk
orSNJ4eyejsovcBCpmi1YANVAQVJRZJa60gv4+I+b6JU7CH+lclWqoCJ+sT1E9iEJiTU4Bo7Q9Tf
aGZtj5sw7UvV07owiQ51ZVPpB6No5tYVQW1mT9ZQqMmZXtVVtW61Ugh5OwPtmC8djXkPQay1mh2J
gvTtYtWgpw+JF+wp7l894c6+PTJeP0reb+eRBFBdA5oBlUYD7n2HiuAkxuNWFxD51kJ/Kiw0FriD
RPubbYOX46CApwXOQAiT6dsix6Dony2tD9yZBLGHKhqmB0VEH7kBl9bP68fichRKuCVsni411vq3
R5lxQmYmW+IlEkXbYi2IgV5mxUUD3M6tq7Q5ngJuil+/hT+0p5ejIrnBTkQHnun4u1ZFNhSOzW9o
iZ2nrddKo0bWnEzUl27NiQ9AIt7QSiFVtaydmrCdSgNGzGzu869fx/sW3PIyaLzQnCeXHiHCu7eY
pHkLzg0BpGER3tjoIw48asmysiex+/WRfrxo6PAtYiPsOi+Uubdvs826GZcKqYJtWDhXoO2V9dxM
H43XfjwfOqdgS9EZMIgi1v/tUQorT3ry9ALXdLgfGkdtVlFYBAeyi6vfvgvQv+IeR2JIYx2119tD
zZPBztAsAtegt3Nks4mLBvUjxdpPzgeD05LUwnB9EZW9PUhmGnIb2Ynj1lJA8RPqZF22AcY6Nc3a
jyQyP/kVmYvanzubMO0fvJIEZJl9iHhmkUreSnK/wNrT+IPr4GdnRB1KhxnFAIO0d2dUGbUGl31w
3FlLysglY6pNj9K+IJO3KLHRrX77sjOxZC4ipkXM9F7gbWLCX/LeHTc1m26tCpxoKN0+AmItL/r1
GkLyC7Iik5a9vsTVv3cWWAzPcCjpjhsZZew2fZQemR03t5D6bl8W8tdfn9RPDse2ALXkCwJGt98t
HlZrA4RuTJjPiRTfjLWuHUmZox6JzilPtGnSP3BA/rhEIsKXNTK4oQmyl1nGXK/6yuE8JHLdTJYL
EdR0sza8p89buWavnEwmWXFqn39wxB+vEo6Iv44HPsscWoB3R4xDjTQujogDv1zPVj26PCIcT8hw
zX/9Zv705JZFAwcdOp338lxDL5oeNYDlUn2TPpcOwxoYTndl2aJch0oSX1vNQJfr10f92Qly8XMX
LIpg9BtvT1CYWcgK0lkuE6h+I5EO76tVWq+bKms2vz7Uj7c1Ln9Wdz7SfOcX+fZQVsgCSNELXr0P
u6NYspY6s+m3vz7K+2tyeZKgfkH+yB/cCe9X3hZU+2jlXPNZHz0sYHrE+Hnht1PWn+aGFKz/ieNZ
JHggFeEB/n4dSYIwm+wE7o1j4fKKdBr7HbqO255lpXN1K8w/eBt/vE6oDUjaQrnBg5uw/7dvY9zN
0qKjsF2FeQb9FZPSW42s9EqH1rZHPU6C/2TWhG7/+kR/elxWFXk5T1SDyxv/6uZrx14RU0cAbz3k
+lVWTYpXZMTGFsJoHyckwZdSSYf/1wf98ZpRIQ1DNca4tOgT312eeuxMltTAAWtj0UM3z2TtQaV1
+8Hq/ONdAEOE6TiTRhCiDDzfnltG7UW6CNmWpkQ8K4aSr6xB5SZxwHb9+oR+eiR+JYthhRyA9ybu
PpHFVAtkB6WsNF/YTovK1ecGCxOxiR/p/n68F6iNaYQAEwHaDJri7WmNZig6xaQJClV7o2az6UmN
9TiEWrOhhfGBS/XHXxUD8IU+gfQEV9t7K0xilSKYoU/TW+llTx4D4kSN0vng/fuh47iQMlQWZc4I
0Q396bfnFEXVmEWFZbtTMA/BqjMH0pG7Se2mlSmVhUN0t817mkD4vpV6WxB/KBMv72pSZFXridvD
WKIe9BzgTiF/5Er66ZuwlBT4ZZbYiXevzmCnGTQaZ21VZu2ZQSevJzP4KMfkx1sR8hoWIJ72CKlY
e96+BzYz5MjuctuN4AUdSgyfZ6HM7Eixm+pystr6NqZf+4Hf/MdTw15EpgTqKuSznN/bgw6SFXRE
Dthuw9u6iYwpXzVOFn2wui3L8+sKBoMxvDIe8qhIuT/ey8qtDIKDNDamK6ZCPBrxlEpunKV0omLA
WPVKgJWQTqI6IYwNGqH2UYjfD7cMrkxkhdRqiNQWyc7bs7TmJs5bs+L4RH8eunCmbaELZdyOxZQy
q27jj7wBP6wIHI9blABEimjUce9u0s4BJByxzLu1FenFtR6Uwezy7Aj13Qyp0vng+fjDr5Hht8nG
B+k5+lDiQd6eoFrBddFxKblKC+fKCdD6YEz47YfUchRWVIp4DFbINN8eJRNDb2NJM9wsTRuiZUpl
Y6R64ymlqngwBaqvdWD0H60Ny3X/9uJhPcDpwlCEeDVqxLdHLeY2YChObm/qhAxhlPE2NpXPhWOd
2FFzZeT9gx5Enm71V1Fpdh8dfak+3x4dARDSQ3T9iz31/Q3StnM7KFNmEC5rCF/SQRRGYdJ56WyM
Z2ZNG82q2+QcF86wkZhUbzvPGGr9668fMO9+v9SPaHCXl0FFR1The+lTopQF8zuQ9YlVgFJoSfCh
F/6bOpaXowCmXXT0OuIg/d1ikKXhNFcxaBoDFJ4X1xHhYnOqfPCWvlsMcMwT3MNvkmRExUQw826d
iwsVEbM6CM8h6h6IDa6l+7aJ7cyTVE1M9yCdh2TdRDV22aGbsvn+1+/lu1tzOT4eoKXkoRxf4tPe
Xk+GGlZ2NCNP0AiBu+DJQSI7vLhRXUu439vf25FyNJ5t6JrRQuLX/sGfZ9IiC4vRbL02ZAyR8tYD
BEmTLndNa7A/ckG+1ImvLlcOhzwFFSnSf3RltCnentyozIGIlar3ZM2WEIUovVMMrikaa9j0QELa
fZcw+UOVQp7HFeILlbjxgs78xnQyqT7RhcMcG8NW35v3QsYssdJ76LArSw2Vq94s8wi8TWxV+CyK
gRh7JpKdtcJ9J99NmSpkP0mVylmTD0ckqttSOZe3QSLrybff4v/MBP9myKze/zi/96T8I78v/qX5
I7svWEW+jQt3X//12/d9mw1qBrM9Ym95HCw5bC/7l+9UM/0TjndWEAQMVBuoUf+aDWrKJ3YfmOJV
hvtLi4Yb90+q2ctEEcw6kSzct5TuvzMstN6b1VXKAF4T20Yejlyu79Mls35AAWCg3SY6c5fEh1po
J2FVPpSVClBHzVgU4jPKgOsusPc0J/dYMY6rxM309AhLlwm8Rv5iVYrlSSa6CG18CplXTHl40D1Y
ajNeuWCtxPdNq94xmJ88PS5Dt9f10kv69r6PVa9GV5TCZZqb5lAYUGlwz3uqXt+r+kZVt8mlk5xC
bRBIE3R3qtaB7ZulV+6dCuX0xrD3tX122jJKsSxC5r0oOuAI6Ta17ucaChE/aD1VgQviSu16Sly3
sQjvZ4ABY8UdK1/WV1V35qTnsBzi8iJIjpB01aVnBKtlDJrSm9io6QkcAEffZZfZZbJC/oJG5bm+
1uSL+tiQXXBwfNRSnsfzIVtna+NGClZT7eZ39rSpLumdIE24khSP1OAaIkr8FCkXxSUwnqs6Oyml
z4wdkIHMLhqp0JW00pvdTK2O62QjC3szJ14jjRuwFfDlBjfK59UuGw8YurZmd15KiNrWdQc7TnGz
IvMwvLrKhiDFViWdyOtup0fpTrqbHuWXP+WXP5eP0X37/O1jdK8+ts/q45//65+Te6bCG/2xf9Yf
DdYkd5BU1q8JB+s6mNbOpk4PKmAw3YFLAoFB67Ad7bMqv8vI4F/LtP7U8kutEllM2q2r3mb3uub1
XeamVzjQL0Z5l7bweDau4pW7aPZB1Q3hxhEYqE7JBlSM9RCtEM6Y5amovXE+RfSC14mfZSkbPi58
yPLUFluL4crMtA5GGR8KYx1JPvaVL6Nn9+jPM1dDQbuv+e5FSXs5eqNwO8d17npPP3WFz9fZ96Xu
Q42x7ja52CYVA79To4LEMvmavAk7z7I8c1yD9pjOOM+I+H5khu0KBtng6lfTWfQQyGunOcuhchX7
EQndUUBk6zbq4Is0S+zoRSg9hs1pbh7UXdatww3fXkafx/Fi1O6MYn9myutEuuVSDXUWeRLzAP+s
CCTwFqKUPZVr4qgIBiPFZGHk9Ls0xQ7kxfqRMISrjWdRt9X6jTyDUV3Vkl9wwqWxtqC2HqOG8SQg
VF4VbozgWAuOqwPIg3ENlqI92Od3Bm1ZBwF05Dmnot1HEVBM7m9vUq8a6azpF2MzLX2xSuQzJoHD
c3QVnxyv1isbxd/zusYTK50M98eSa8QuTVjHK3Rvntdg96pm1etec0KGRMM40ne0g0CCcCWd9pHP
T1Qn3wj9ZvJHAF0LWk49pPlzEN8gdXLTCRHrYfB0SHtIFxvm4gQxbVSDXb1kuAZRZIRwA/spPBHL
+MSkrRMdZRASlfgBUgP4pb1IDml7KMLOrdKDw941YHLKa3NavzqT76lkYxSDnx1gSxd5/ZwiOAon
L89G36IcuZipGKKK5BBi9G0WmFNV3yeNvC2+AsqGskYES+8BL1ggPx6iUv5ufz1FxsBL4zeauOMO
bpDG1MdTrLs0mLzIenIG6aZNoEJus2o3aUdLmkZWuXZ4FSk3um1wpptCXqfF50L+LGd+RWzAiX2v
JnSdI4hFKMfm/ZAdaQsizPbZpbvFusvO5OkKBYBerfvw0B1bNwProeKW5/m5I2NzcskWkF7+T3Ha
HTfHL//Mv337jMzyCt+pcOdlQYMs8O0/o/Gap/KY/JJm2LEwzkfzzQRUJ3RTBs/M7FYE0oyufVbr
J0bgKdMDlz3GVmmEEJMzmT4xpowr6UaSfZKv4457qib8ALahhKgjkwHfzSsKQEtIXhjuwkpiS1i4
VrFrUABia4WXDKRx2uOtiKqdMK5zPxj8wV6ldI6TuYMNE5i3ADcbJvyMgHlXC7pnAG6wmxtoeYsH
2w048grazOyont3htRfOpgTe1bnMtJ3qNhvMdbYq0EpaFaAr17k3D8lDN3h12ng6YI7yxAw/lzwe
AwZnxZaK0bKQrK3nk2oiBcUDXTOqtwUZ1y3bg7CXmOmOfmxz76BasNXZn1L1rIXglKOykOp72lR+
sTe4aeP2RjdGv8KQ5rTGWrVmPymDdTZUz6GReRXucpWOStKVADaHVapeB0r6wIP9S5IxjRil0dXR
raD6WYlFzE9CS9CZngyBZJ7P5ZKJfNh7oaO5dqd4na7smsL0paw6WlhBxmSvNIkEz1L4w/A8hAe7
uUmlYWOawKhiOcJCciZpBA1Gih67DLZX+hSfx0ah+xJMtTGe6dhjdHaVBuqTc5qPl0o4usSy+qmq
IwKtSW60mB9UYe4O/byWaOJK452h9Cdpohygspxa2fg5z8yvaqEfQv00Kv6JKvW0eiouW/H01B7f
V/8FaLpLnAgzn39cgW5KSs8/LruHr3HTivixfV2Ffv/uv+pQxpfLCJzsDbYif5F16VXQb9ZoI9CW
fV2Dap8Yy5iUrDQDGePZbIT/rEGBR5CvRVH7Atx9J077pVhtKahfb+qpP1nNNBIN+YiB/H0ufFzV
ErnxjuzVgTO7dW7qgF9xFpNruevtbJ0ATZ0t5YbU/jOhU4KHnT+V1jHNWN0v2+bIyM1tjteZ2P5T
STL3Za+fkPJzZA/pZ2I8T+RovgY8PvIYtPYZrYFeNFslBTxXqA+THO6FLl+UOi4mKXUKD+/u15zh
V05kmQvA0bSBqbhNPmyyDNxVmSQPVpqaT8iwm0UqpSrXI6DvjWHUKEjZ5+1722q9IVG03RgxJoGL
1X1uU+JmNDUb7+QpgGcEAc2T0K2dR4i30+Y+TOHBk8dBZVGZj5Ucj4BJDVwsosn3oTP06wLx8imS
2GirJw0SgYo28TKhs3cowDKClIV5AQL2MpSN8hGd86LrxjclqbJ+0iadsUapUxAhi2GFaNMaNFVa
2MZWLqybOmcZnDrH9hKdR1luZ8TOGAJ5ilydIa/facmYu0FSpxurE5cVZiIgfA3e6yzwRcnXsKXd
p3kTnjt5tWtrMBU5yyoTBS8o043T535WTruhL3EARvsJxpyVHjVDemQnxc7WhCdy0E/trrQ15HQF
u//StY35JI5rt5ootpIg+jyFPV9QnkQ6jxtHtOxBqubBCK11oXZn/Oq/jNXsD1XoKfYtasD17NRu
rBe7Ods01EKSdWnljkcHndRtsKuck46uJ3HMgxJJ5AaN3VlRT8WXCsAwNWNvtQ140LB6bLTZWCUG
JaqiV81OUYv0s7bIibIiOMHovxNzJtZjId+NJINdL0w2aFPydgyS5JQsKU0q90aQPOn9EYy/NTfb
2kqQfEjqnCKTMC57NERcwI8ibbIzahtj23TxPiFUMA14iXndS9gbmTtp/bROFWz/kFm/ch1I3mxB
geNlpYivg+ooz7LTLLCQyqlse5raOIzEV+00fULVJQM3tOqGWWQbnurzXLhhGoEQc4Zb+t2W97IS
/VZb4L/agkvkHXyXJQn+H6+5V13x8MeuWfb8zevl9u/f+10VbHyiR4tNbNHdLE19NvHfkT30BFAh
La0oel7Y7Flav6uCQfYsTXn0VrgqMeUtjvXvq+7yKQ1TPrHwvEKEDubv7Pzftf4wTeHeXma55D1h
kH/RLb2aNipqzu1hIPq3ZICpHRTToYxuEy19yLtIbBzsrGssKq/eqLNvza/XgjLlXcPv5ahorwh1
YIQDyOtdw5F/iE3AecZKqSDutiAbaBmgr5/ifN/r8ckkSgpGU9skeXaG79LympwdVSqi64RVdsVz
BPRfkejr379W/3siqL5flb/sY/37Q/fHcddQUP29hfX37/vraibajCIBBzmKK+JqX13NMqmJBHuS
8EQ/16GL++fVbHwi/JUEfO1l5PHirP3zauZT/BhCTnlQcc8hjPuNOuKlU/yq2bpAUhhpMbPDGEi7
/H0oqwSfb1giZld1G+61icJ6SgJomRqZujyjfSNKUn8woksHOJ00m8O2R4SHcDpd63Al18asTNsx
NHfFzP3QGHb5T6yG/z2vMKawRERpDKZtZkI2IUC/LFn/z4V/6V989lf/94+bp6Z9EtSvaHbfXHw/
/ZF/1bFoXGWN5XHJxEdS8Od1SKeV609ZllU2PmQqvOqnap8ohh3iCfguevHL1PHvtSySOypgJFYv
663+O9fhN4nUqwvxZ+/FaxUHQAtNgCNWvDAPDFcYxjZUzMgnQ2Lexm2MHWvoow0JWMdGJp0nev+Z
jdqqC9mRGXqylzUov6IrNuRdn3R96lqMnTunOUnrJruz7THwegkyec7U21XVUN1Q295oJEgwxSXm
blKoVm0x6ady6sR+Es/PmRF+waZXrCfoiAcpC9gOk/AlZ/nFULHVzTFfnHfthKGwL/VdpWSg51s2
ftNQrIgSiZD6ODF76b4U9YVQKY6jUcHY0MXjZsIJ4WYWtnVwE+tyxCha0FjIbX3t9MVNmkTVmR7T
dzOgArg4VK9KXbuPRHxS5OaFHGEfMGTiUWsbGXkSnZSadTKX8WfczeeJpBwYBB5HsbrBoTH7edp0
BwPNgdcbGrlOSTV7hgqoWVjORpc71S8a+Vir8mecA4EnwkTx9FE95N18mGaZLBadYVre2507yPJT
E2X3TWCehNHY0HOWJD4vpSjFhbHGm0pp2Ng76I3kouHNPRQVO3Slp33TpEdaFaZeUDiXaZDtSsc+
7dRw3uRtOT6Jpn5GXdd4kREu89lp1yrZqknJti3gggfjLkhxjagrBOAJc3aX7Y8/BNZpEWfP3SQY
TlddS42aYzWwRHVqzujTuozuTJKAodYimW5IE7bNTp1kPKtC0k8KQceUqZLYwIe33A66px/I47Zs
FOtyUB4sMvEgaDfxfoqjyyhUZyrsIq9cg6Aa7H+B2+Eivonj+TqPLHysJA0TLwQWthjLswl9+6EV
w3A2L76iXhqk/Vw0X5omcjY5idu2lT32hVavUaRjCVYDXzd6a08Nn7DlWDzAynSwJLnYSP143bTV
5KHNt3VPrejsqsBjE9mt1GzrWPlpmjRXzKx8zFm0GyG0i2ecEGsi0jyYzpsa17/bdJrXFZHfV7Eb
hdWupDMuprt6Uty0q2lGml4zFedtoWwE+pU+r47qUPUK+UvPZsdJRt8QuS8FpPfjACL+nbBSg5sD
54CdbSxxJkfjZmj3iYNK/CTtbDczEUJqEJ+N44IYt8CGhyxJyqlFkeeS2O7L+JCLnoCK6/+PtclS
jT+WwGDjMGrZeX+vzhf72pu/+C9WtvPuSUwXT02XtX8+bJev/I9+8nt5cDVVGOIeMay0y08Lydl6
XTlQaf7j4vnfi6+4Fd4s9nz9t6Vd+WSBuGSRXpRH1AZLst+3gllh+Wb9RlPBQJRiYhn9fy8xdHoR
SH4Vhq1LpaEtSvDvSzuf0pG5LD8ItQROOON3lnbnfaeCMhmuziLMQ3AhIz9/O89VnUJaZqiJGwSl
/BADZTnTx3J0J+5Pb5YZIzciK3cBDb7r3sra7RLgeB3U1aGG4bZhpktvbyL+pdwlkGC5cAbb1XsC
hsDigVA2dNtHDmMzZqIPkYz9Yy6LO5Iz+lUvTedBBS/a0vLMHzsn8ma1THeZOXce6quSBBZd3Akl
vqtH+0s1cNsVpXY0jcG1bEbauminaBPU4kixcwk8dnFdmUp3gt73KXAyty5h2Zb0ZsnnyW/qqe/9
pp6svUqq7kZT28lXcoXkPqmx3VYZ20ddki94KflxT7jFUA6CWCEW0ULHQi6qST0NZzte5wrjtqKZ
Z49nUb14fPtVIJWQy4f2qMXTu57CrvChaM/rdhChX5XaV7i6dGqZx7upkW86O+qvkqy60MLqa5BK
NzouZ97p2HiWRmVvj3F0FaRC3xL2t3VKVhC6OLVX5dW8n2EGf5Mr/9ae9qrM+e999/D1ffhv/7FC
b/NULt7S5v2P+k94T6u/LOncp+weA/frRWD5hu8Fm/qJHR+3ITs+jd3w3zcOqvaJgEdE+2B9lk3w
EqX3/a42TD6lUpERrfvnbPz7XW0on/CWEHLGCJzJum7+1sYB5RKv7HUHkmpxMecwnWcDwb7mfVhw
P2qYH1C9rZRATXU/JqtgrYy1RcbDbG1DAi/c2bSYM3cKzXXJ3hlZeNpDsFrGgPNiUIytTaEXd7U8
m67izNycpdF6ySTtnHnMeMapTLk4ER7L8jlzqGmb22V2aUncU9mgM2fvxb5Oc8PFPdO5jSwsf5QS
ZhNNJ9GdD5u9XYiNmc9ApmxaVdHMsDmAx8dXmZ4zxCZwHoaEDnlSZI0sNHa7rZjiWErnRpaRn48k
mmx5Cn6p9AbofcJgtSNLPWAgCTnrs5EOOtK/SD4o6syzkFQSVx4wv8pWu7ZxoW1MDbkZJWFzlPcZ
N5iDXoh2HcPKOhyO8nj6OkSFDZ6yAGw/YqzLhmNVLhqmhdiI9XBp0ymi3Bdhoe20CJtu0WjpFnQw
nhpNDVdCrhfueCZt06CJt2oZSzyuo//H0XksOa5cQfSLEAFvtjD0ZLPdtNkgesyDLVTBm6/XobZS
hKZFAFXXZJ4cz8Q54IkCj5TvfNJh9hLEVh5irsUHl5tuNHVt+cvw0zbUt3l7w4bqIn5XKRCFUcY4
Opbj9NBr+dN2sZ1i/G8Y/QP15fbSZNPJdgei5IXRh51vXAgJd6JFmhfanfVUirTqQ/732YbO3pBM
lf+vVaaocQZPZMKD7cey2yzvbWX/JS6rOw9eL3dB17mnTaXqkG7Bj6NtT03P9sWyK5OQIE3Rf1Yt
Cw4UOtoCL3J2Ztivm7SSwejuizVVV82T37YeHBYOVF4Dqw6OayvJpukJG1tSLzgU23i06nRkmTli
wZVwE1SF/oDAIhW1Q3EuOuM7yNkDK62A1cLK22DzxRMk6BXz79sKgexe+kH3bej1FhVZWx/yuU3P
WYttF2ZFPkMDYZ88uD+lYcc26/bV0C4ZxCoby2ZVoeNYeI6O6i9zDoTCcC858++sER8uuyBeNp5F
h9ZjO5QdY/K+QSwAS6sVOfH1OChFZh9QgrAvagoKws7YDuQe4IJz6uaJIotFuxxpoULUKwGfp93/
Goit8bECSP1UF3N7Lhate58ol4G6RSmfFlt1u4n49c9d17Gh24yo3dqS1RmtUofuoFcwMlrbP/RN
4T/hgLX+lNrQsIo0EVlkI9lG+qh2wFNKI8zbFf+nqQ0XQ1+sU++0sEXBqXmJNDxC0+kpoHKi/aiI
e7eb0jjZPd9Eb03FFbKk+4zzFtEKbpq/c7XeAjEkY9nvZWHJGBCKAXLdnGIyu3QAuTWuWncT77Y0
JMqGrPscVFbehYI6AydiPc2VKqJ0yjvs7uOyr7YR+cU4TixhnWG583JfvN4cXzfcx6gmNNknQV9+
mmnPBrccDuwBTjVitdiQa7q3W00iY/BRWCDKcE5kDpAlv82hVc/zPs8Q0dTMSMhBK4eT5f14buud
p6nVD15RFZG5dssVqsjAO4WZYkf2QxOPRleFgbtpz3jzgQNNJScRgUpRPi/sCgr33c3Xr63Pc7Yh
/j6oRHrMJraEDT0ZOroXV7JBL1P22yJwmnhxSGVe8Ujtm3LJLkWvlUnlp8GpTVOFbi8znJtUqfZi
5hwXrEzSu2Tn40F+4aHIyC9c7VbmwX9qYkWraBKmovp2OsTb20Tpxvlx1b2ZebuH37QkffSi+WnB
soBdKLiBhtz76UHXEq68lE4zHPIFqcHUilsJCwerft/ect+p3w1v8lnpoLFYqADZyKqHV8RTSdtZ
am9ZvXHZIH3sde4bFUJjqJJJDPiCRiwsYV7biV1aAVrS9RHw3UiJM7ybkBKl/Q8zUNzGIqly40kE
0BfWEb3M9lZxT2Sdd1rgzwD+i8AOJvbocYWtj7VGVFJuiiX3I7Y1IRTm32hAkfV7/NnFJQVwMNrm
rV78exYUJ8Te5KeDbBHyOS21Nh5MrYPlU2axMlihjxMbrGH8EoX2NEwfs52/OnUQ1eX6bI9YguVq
1mHtI8rAwBguAfNbDxXSvES2Ro3I4RStIxzEUh1L4/dU+tfVxO/s5MO28J0hFCGNVX8imMK6qK3G
cM3OSCL4GQcyssWMB13Wx9WdgzeV+X9h2Yt40J33VC3z3gFowx87owpqZjhMq9NO5wkfFD4FWrNB
z//jDfMPgVNWpNS3qrhpmi4SHD3U84MNkIsviOqyVGlcVl36ZNQTMpCev7xfnFBYrXEm+ORq5qlr
seaes0NNYtfVbNea3bxPqZqvyJW8ufVflPSzHw3O6y/XL7ir2tIb9nYH7TZMhVdcF8uoTkGTtteN
Cf3nUFqHZVit3zljhigjhOl3V6FN7cecNyeYqRmsRfMSJHTOQXPBIYQV6qqjAh52aJu6fZuRJN9W
T1dPfV9yWuQVY3QkzM2+UqLlnXv8Z66Z/ZPdDLI+cI84CEXGAD5371XpfBKcuR6F61Qh58EpR/39
JZkhxDJbigOUDD7Ouhufu44NG5nhcUXe3p9tW7yakwl8z5KP4pIbffE9c/TvpOW/ynTNIxysv9Mm
G8KtQbUiGIbgIdyMY+ardufJABm364rf05QHV16sb+noacgjIkuSzYV+bIu6pqNw/JdcjN4N76MR
rWQrM70tbqmff4nUHI7s/b4aRxzqBd0Dlhw97LrViea10t9m+L/HoQrqw7g2DWvURX4IIZ2o5nLm
oeftVZvBsIeQ1dLjNs4+6kE9SDTFlaZQpOyKdR4Qq+S0J82w4ZsW3X7e2JuNrnoqg0aEQ5XpCNvG
2WWXhnSoLCBmOao7DELWH27g0MoEvEPs27z1p5hS+dUERbezlb+cUtwQdexDPoiYpmQxNu3sMAZO
nZCi/gzAIN+xBEYv4fR5Qtm1Hc26KfajMYtf4DGnyBm4vaZZ+EkxdWnct0ogoqvjQj9R4nXXPtMI
2aCwRD7pXLWBngw98DvzdJTEzmsrxXebT691pSP18HYwvu51nyVL7qb3zEiLIw8R9TJhXbFhCFRc
aIy2rXI+xsWJxFqstLay/OO3mQvHYWxO4Femu+z9J3eVGk8TulUkiuF3uaXzbesNbSblyagTR/lN
VOfZnRFU9eFptvNuCWk8uUqAsjAsMBhKh4hQZPKt5le8BBk718LR21BOHmPRae1Ywc9mFTkBG3K2
uPEwpcvfiuHMufW1nbXZYDPyeg7LVPzJLEQAJsoeJ1A7r5qRdGLQwIHmPiiRhXuQuBhCR6kXb9mO
drV+StRI+HtzqgE76V0fhJV9Mkv/s1iWj9lRjCX12+w5FHdLttfdCUyd3uShv9owycdgv+ZyOgiW
16XrJFAKUb624/M8btRtoj+RIXoyVsBm+DbjeSqmPbjAF1+5SeXUu37WGL/90RF197kO9GOtQ/6Y
7lto/vco02NeK568L98nX/znr+YuLd08bPhakZHfLFXO0dZr12Za9pY/nLC2k7iSAWKTr/iJuS4M
N1KbgXvNfMnmTPyb5tqNGeIup3YcnYuqRj3Zcrc89xrqpx6SICc8LKoiZaQGYSzUMo8iycv7q5YB
1sp198nL9C9CfrRoESZKNNvkaXHW8ScV9YEZw0dTdG3YG5xiW7BylxbyVOEFFBs64MZZ79DJwmKp
j54qEtCsiAlJPI2rcq2vD0P0gZGfcVdNUR4aT1X3BQXWmM03cGUXKwuMLwOdwffg2LcMCEhYzou5
T8Vjql40iDgMK3sRYtZ/IAvWu60qQYDr4z8r19qkWbwUeR1cSaMbCapOvflprYI1CUrUnsHmWE9C
2DfLH5+XemBiQhzpj1fUqO3GOv9XFgVqtEUvfzdbf1tA0R1bj09nmj5YWTbvgaF2s13GbpPvAfNG
teSPEmgPncqYI4/cjZvw2r8u4KTEsrrh1mzcpJZeVGFToaHoHBfVMNmnK6kqka7Qx7aWdwUJ76OG
VK1zdkBhn4pG/gMj6MXbuprXwMree7M7FymK62Lsf5flOpzEWFuJwVhxXxjV1RzK7CcoMRQxyOzL
LZJ2l5LOgAyxXl3xA9mqPztTV+wmf0sqq5gTSk8zmioijZbe25Fk42oh1544rMxiekdeXW+bX9e1
e3Z9VSPla58l27c8yz8ZjV3dbkB0lxW/2b2BVMyKhMyeg8YCg+vtQRRE/oC/2L76E/UCx1Fxzq2s
Cf1+cGNd6AAxy/qS9lRuQdtse3syOP5K3/pIu0UnZkS6P+hfh68OSKs1VPFmaXE5BR4dPPhTtgC5
cn4JgT6aNuhgz9ahdiCcjF1wAOhi7oHPTNEc2KiMfXmGpvk+tWAjF399Nuvit2unTaILv9q7k/qZ
pBGmo/PPd6qfYWZxoBbLeysqU985DmV0rziKUsR39og0xijEctFd5uhtVd8ZqT2lqe6F5mAdDO1n
ElootGnnzLZ7KEx1WoR2dxq3/sEgjGvOLOujb8PAFBrfXwaZInRgMB+K2bHe2HDh/nY6f+daw7mD
M52FeKKiVhl6xOz0D5BTMmpbcSZ7obzZGxrXwKvGqCR19Tyb3WtQ0dY46cPS6qlvf06Dgz/57gFp
FPrA4TErLA3O1mC7W5p4d4zGSyZbXYvVIzitqk9W0f4CksQ0Xpu6A9MNpFkFTd15g/mY2NT4gPU2
u0WetNA9W13ph74uKJaF/Y59osaFb/SUX6Z2HIA7fti111w0z8Ga2E+ImT0xPA8wHVWMgoU9A2Sw
x+6LDrU2UKo2wszvhULU2xqFjOeckmNwmulCwNX0L1hFeVgH5JeuXqwX4bjvrdeoA9Is8TuVRvdW
aa6ZAOZs/nXCchElrM3OW2yk1mYKOskSkDnTUcSWaaWcOVa1k25TfQIIDL6UJcYfMDrsxgrnX2mO
KNz9emAc5LU7rUROzrA62+XC1xCY6vLQ22Lcewu3jpxzddIfIu+0tqpkE9v2u8qVtm81d4mcFUcq
gEFNvfBoprivA+S3aZFH+uouUzQyaQ71ZvJe7bFsw9K18+e5lNbLYHlFF3faIg5Q4WilxgWhNAyl
iCX/eIeaqu504/4FdsUc6sHgnRcN3nS9VnVU+eMYreVihO2C/2KUcou1XGUJDI91V3tucSRfE7yU
bxTXtDbTWGhedS3NIl4FYFFobP0J/z6rvU4T02c78RiGJViPti7146o7r0Xd7ouRtyWbhmnnZ67i
25k5WpvFns9jY0Lj8riwJ/xNyeCV6GD1FVmbarf5t+21ak8J0+BE1POD1xnly5hvn5Yurtk8tje9
Vn5iyYo3M/NY58jBwBbZsQA1Sq5/PGmiQwaXNvT4S1+/LvXyW1XaFgWizV7rHrV/tqLFiYMs/TI0
U6LaTZkhmPTWj56+3atcE4lo5MqMsGcEs6Szd1tZwcVmlX2ZRE5SbnuTGdPgXAPNG8LM0SxgYLI0
v9Kx7g+ZS/6fNSh+N7v4soUawiLVf6cO2XwmP8+ZejNHlr0VP4OqX/N0/dLm7hKkKZYWZxJxOxHe
lbnrSWseYofee3gsJuC2eZttp1X43mEC3PThV5oFpnYxfGB2mr0c27nOMHWAFkPbR8aK0RtQelcm
F8Ok+0SZjPWHNRr5oSmEwS9mbOeOl/tMzGkB49ReXooytz78WseeoeyMYy7lYG635XFO64wks6ZI
NEelfahS8zLr28RbuK03B5YePV2TP5MFK076BkHFzjRrlwdsNSjP4LvKefjHlAY0DXCoE/trk30K
dPZSm89uaWl7vTWNp1VgPaUMbRt/Z1lwnOSypG+qkf9JyrQ4HakT4OFVGyvs3Nl3mwlziVDHkKEi
lFW9146dQeP7/+l06PYgZU0ta6KlT1WyBgaNJGsNfZbFvmocQMXFwA4d8+8u7Vw2zGgpSyzSre5R
b1e1HbGcLPgM1PIKSji79JBGdyNrxuNm1vNO0Yd8uWBD68HaDl2Td2cxQ/+j9MX9Ydyq3KvflNPT
L6mC8YmakXc6NYXn4lnX1G2ts2mnXJ9Lr5+GYV2uRV2sTxJFJWYb39ybahDEA2UMP+3uMGrbsKLr
8nZO6vGAxfSjm95f9IlfdV5Q4TY4l/T2y6ihYKvA5WtahB62Dx9h2Kc9kDSCWaO6ql2W1Pn3Yj6s
/biYijjdTtks48kxUI4t5WY8sws7Lm2/QcNefACtQbDHBy6p9NrnoMB5NQxPrdtc9U0Rw0AljPY2
sduBkohRS9BqJueWGhNXjL94pekdcwevjzYgztc/acxOoHeS3nNijptpL/1C/scMA4+89toIWNxy
abO/qcuD8Gt31+To4retgx3MEf4BGeg0TPaL7iiLNVX1X55T+TFzb36JXHmh/dCouxuyhtZa8COU
6S6dq5cmzaakQzLx4XZ4wAaz1esIbC4CWAH928i/FOOUWdkvmt+EljhJrTzrGj9kUAf/wbTZMRuJ
tGoj+m50sULl/RneT0dbr6YbMZHuQxgvTlbXRZvvXPwc5WtQjuzoxvV13YwhWbP10+6cPKaz+M/o
eoS8erovlFdf6tUMc2329zPj6ENRNu15UY3GUhyRrbeO1xXd8sEaQZcXwBjOVeB9ee6c/jWZcs7p
9g7Nrn3L3BrXRFFbxnkWPaYZ9vk1hEtMeR53yVoYu9ZZI0n9izx6Kux7lwb8111R4Eq2NKdZL/2o
Vx3DW4xTtMGaDC1vKJ70YuPI6VbD6q/DqstdP0E4QS5SAfibqtFok1VNufgNuRqPhRQPUNQoRwvQ
ppX5Lv/45j0G0lNGdu5UbPvUcjS6gjnFZ7K1tfrrDoF9k7iHq1Pql6TFp37hfxmT1WPzYaD5Zwm6
wI9bsyt+D2WznMw+m5HQGPnK8Nqkp6+a4dcKbCGyt+V7gMcX8q586J4cjZAmIz/5mvXiyC2kTsov
HBnM2sh6u+i0Jq+Nh5nPhrq4r7RK51sdgluW9eJ1bqqcDDQSmuEmQ9HU8lSPpxQflaXZbG8abA+7
Ua7ePTBo8xAT5GcYmOVeuaVLPOQj8aIkZBCE1jNAmjPcsG+VYwUhy+y0sSoPleXtV+/vYPMpLYZk
Frb+G4tSfJCzyHK5t1PkCRTj1th4OzXgp3HXpt0Hq8naZ9OCaOs4z4Jc+dGqsnyv9/P3HDjPgzGV
R8ihMsnWOXsJkMU4bLhCR+MY0poNWCfimjBVg7dL2ZKZVGCcrnO535w+qTC/dZVdnyaI1o2RGeHY
lhMRExY75LQu94vJnqMWTLhL+GaxU7YvRusyc8ufjUUP/iCrX376VStvxcb9h7sHjMFKrADeaD45
cx42H/B2Oj6Lcb0Lp+TYsB7FSuXeViQqiS1nvuJZ1jO1nLm3ii0/9ln5Tn/zzktqRh0KQGnpXw+V
iofhavS3Y9cEz6R5Wv8x9Gp5ZAQfxXrLF5Q3VZ2MmuC1SJ3uzYdNeUST9DebV0ZGSJGqcLbKg0Tj
lNSpbhI5oW7l4vyzN27jVgMh3rHisd3CZQaqM4BON52iYOWNHpHHfDN1BygJ/IJ3u4LMSjUC9Br6
tIsMNzQqYo7HTsbS7ZcotyHMjHhUO204pn3Kriigaea4t+DUiykBqI7pdfPKPdjrQrDX9937IGYc
SKkYd1Dfsi+m4P/XOCF8XDz3M2Afzxmjp/+NVa1xiQvtU+/WlPuE63wNDa9oXqp2rD9ZuzUxfJKa
Frm59kvx36aAm9baH4Pk5MTym+JLr8tvRvPjXsnmr8/bzbUemqUWbmS+12bB9qRqZHtIyai4DVsb
7Gn934BPQnLqKH0IpvjL9VcnhUojgQao9tPmWlrOemb6viSd3nevtluZ18cTHLwMfmxn2Xg76hdd
1wveto1MPNC2/lynZphptYw0BCyhn25PolTNXvV9H3uTWyQbhoLexVEnRfVnsr13d2lOc47xVqsO
meUwzs4xgQw1NpRWdL98tkNJxY9NyVy2OytI2c222t2zpTD5IGzxZC5iotUuyHXtV3ycFv6rzp+/
+1n3Xg1r0H/NZemSIdBi1KdBeGkEwKelQtHP6LxMbBP3MqvG/KVdMcEYrKieUTSOl36QHsDv4NBK
GeyaJTOiutCB7zebqt96CkUw6GkQLyLQjv4QlK+DjwmX924cQgukakTAzroTnlAx554V67NbnTO3
JdZAM/9wW5r7tnygezqWmaGvGH8EMt0PbfEKvsA9W8LZaW5XXVQ+teGscurZuv+VbY/pm6ni3m3/
mcZwBFfLXS8K9d7l/nXQe6xnkvrFwcqqtFimWFUd82eEr5F0ix+LMjNuZqbLP40zwo32rDpC7IYR
z6MXHJQuj7yMzQ1uu3NOVy58pXehLbKXlD/8lPUBUObHDqvvazPW2R3TXjb2Oag7FIuijBjSfAxt
w9eKAw2C73CVi2afWredD0quuBSH5o22EI/fbL5pA6kcypH3hkSnxCdPhrja3ok8uikoSGyryJXl
XV244qyU2S4BALRIQKZbM/2/qe2PO5rFEDYQjJ9dCZpIaY2+Bx35VbnaX23MBP/X8GfLEW9jWbbB
9YFw35ijmzY74na52i17XHedfw3j+A++CGzQhh69r2kJpPz0s4UQEY1JrFlb/T3fHn7m/BTgiBz6
NJlIOYkFI+NItuZbm4uoGcpz27r4W8HdbM/ZVqJ5dGuZbGZnRaWu4ryaL21PrlJhcJ6mHc6mQWRH
0x/T2APZFVYD+4gO2+ykWf1xmGp6s/E5mNyKTE95Kab2lrVucS0gD7EVJTwphF2r7fBtsgj27PeJ
ZckhmzWyHdpGi70OHjaGq46pKEzs07AwUw5oj5Zi/RKsLDK+0CO/0JM/20ZEKAuTXd16MIrwbT9W
fzZLmsPcp/beyMvx71oOtNNLNrxUwYamsJ6cFQvlwsQUI0ziNBIa3myUpIZs3rfDQPBs9BMD68Hd
9Y0dkmRxZrBtkdRH9eHLzn71ZV6yvV7UwR6kG84k+Zz9fCxvLakZVEg9nGlNJwRkbYxQb5n9DuQc
HcisurdN0J1HIAhx7ix1HBQ1Rh/Z637sNfaAb7OyD0Hpfs2Pow4FaQaBZGRh4bJvBBMrjrasuwQ1
WnZOSTIxtkbbNzkDysr/6tUA12/B1TuWUzIQE5y0BadstWrWdYZ4CW34kOXd3970+EXWaFjafTnU
Lx5EnmqCV6kiSNlvVssnXrDuNVxii9SnwQMqNszbZCc7fm1GyvisFfNkv33VHKYoBRYiS+vpz5j+
DoQqmLBhZpPpamvuB4lPH0zksPjzTk6TjMxg/uBzPc368Lr5I3FAyjxWvctAbUr0dYIJ0CQl31HT
Vokyh/0y64/Pn2UwyXHNUOF0EhaTBO6xXnFKb5hfW2EeFeq4QkPSirrX5EspfZaDGXEmXc9HaThJ
i3a52fjL84HYt7mgrcSg7VtH2gHGC9opx5TD/lkw22dBCLrNoNA8btI2nqCjk40zClm8S2+pwlEb
iqSu4TMzKL1PNMv7qqqXWz6kiTmr8VA6bIcYK/Eb6vr7NoNikEtzJ5kQB97oc1zZfv5kji3k5KC3
QrQ3a2wOo35wIb4fKsaKV2M2vz2vQBgijerIt2FXlyIT7d1CzBANRZliqhup/CW3md4TbuE62p6j
8WlrCIHSWIpyb9vv5JhweBV5/cltgUigkVtEJxPs8676kj07QdXmdVLraou9Xv/nN/b6VHjKjIql
H2keizW2jRHVMgDEj02MfMA1ez1m6e2q711JBHXp0YJbXxYtipTNPjA74Igcd7izNWtW8UikdMjg
Oao4FhNHGofUawmjw0Rv+MVf+pakayVCxjU4ZEV/MpTXJqS9YgAvwJ/RdpbE4xBoAdEg7z9h05MO
Y7KZJvZWjnRQvgoIn6F17Kq7LB7nYvlvbQMQ3HhAJzfnqC029JjWFYg2MygKImTKr6hQnL3Zms1G
TT1dCf3YOTqTfWm+eIZmPPd0dXQ3/gvZUZ+aXc1RvTCVTUcqDIN1DW5MScsT3HkS2pOiUfiyjJ5G
GySWvx/tBsWN3RfmbWbe89jCsJQfYw/Fl/rPoq1jhSgW/zBNeg/DfLWPValHo5Mz+V+CQj4WwO9s
ws99xhLfNLjWSmsdk7z2s0ug1a8B5P3zmDpt5LhoyxnO0JulhUYVkzO+qM8ZHb5E9a6X7p0g6Sev
aF82rfiltGm/9Nke5vm9sL0XsxAWpv1ci3RST+LMCF4zE4x6NkxuYpSBYMOWb+fGbtE56TyvcHFy
/T8gNeUUGprXfRgyF4lu5FYQwU0u3xuDu2w/5cC4diyix4CMVabeW2vddBZ9DKm9Z9lnETz+nVCY
9Ul8Dq6BzkOcS2eTCSUooVW5ozOE9lqZ4yM3g3zvY0cw4s1sN/ctAFcHLaPPj92U6e9LsZQl7AlY
YTH/OJ+zI1P/xakrvnTdVTtn2ORz5QuStenQScyxHjMsnXNpMozsX+6lyPVSP0RuH5MtAJHDq8ip
aW2ReI/BpoHGIJIrBZFmTzen94Cq6Ii9JUE4qHAUuUp6LIP0tVLu44i1MA3ZZnb08qy75qgdEw+0
JnOk8gNtXB5D+v9APkZLYI3bUXYie15rrmafrQMgsQRx1z9C0uMNvD9kCx9EAgrcUGyWFbrBpBLf
LWE+9ErfC8N5W2V+1zmGsCk8l7xwUZ52J1XLm76YT14l3x/zz13vGfKI5TqIrFmvd5hqoKiOBAv0
sgje12XpYm/Rbl1lcii4jBhGNnks0LsXZGasM0GyMG4PZZ3t7Gx78rEwbO5jNTxtViwN68XQ1oSx
KIlZev1WNcgVcB+/Si3d2BJ7IC00iOOmhakWpovTcYczMBOkjtxUP+R7LQ9GDefFkhMYt/4W2lLG
ylsDEhPGLLIIXKJJbC+TR73atFuVZD0axNlb5Qv1JOkDoz5y+zTaxRB83bX5/09qynbKJlhINiUQ
i2B5xfrAYktn0uzDY/BSvcUJMSHsM5nUKw3/bTvZAZ/UjOLJGPXIg7ocE7tg7tZiOVGXtGelgOwA
0Bou/CKkglm1+MrG3Iy8TfmXpqDia9X8qVxrPpS2jrs77WWsZ2Ayxq3b9mzr/FvRt/8mlglho7I5
Qfld3LWpN0OH8zlh/570QfpHNCM1XZ7FDbKtgzYF805Mj8rVpipjQJNeSCv+ZvHaH9B0cn16mhWT
fxbETaNnB+KOmM1vc3YfmcfGJbanuBrZt6TS1m+I6brINdXyhjvCOPFvvRdW4cRbvmpP1eqDKWOK
lN43Df+IU3I+dIDEdq43VW9U+lCiGB3jereCe0em8TMxFjUXO6UQ3Yf9yLSaz0C1tmuglmyL3JG0
6sBPnaPtKkqjYKz3pTGOrP5F+WzVjnnWA3O+KlSaVkhCA9ssusYh9t22i5h8rc+ir4a/s3AU/XOZ
+m/OZN4pIzcfuNFEFsxSDCxJdSK31Oead8uQVAjb6rheaz3WWAqzrmAHihGeRPGpgy61Wl1D4IWZ
t98q9VctqhEF/2dOrcOhhpQrzIMVDZ9ybJS8OVanR4CdpD5S/bUb8qnYDetD9VHzkvphIa3sXply
e1Zmw1jGt12KMblkaPQzsH2I4gMXNa1lknH2yGzX/ccRjXa1axNlKQ+VPF/GGGx/lLMOe2fLIZNA
+GlDu6Bqs/OyPzhuFo+bfzebepcTgfwGpDh4Hl2jB0ma6me7Yz+W2EUzWUfiJ6Df1j56EI35HgE7
CyQi803JoH7KZ8qhdaousx2oZ2Myx11Zjz+ytZ9sjQ6nfHC5hG+2J1EJDQM7a2ohIYGZGWOzHPQ0
p5H3NcjNuBpDccw0AtVS37iDCFgPk5SJ1WBk8hm9e9NnTk2bBmNiBcuuH6azztMpyvZHBtlH2bHC
ziECMQm4pG5wXMY60U3metSGiSrh9EHM06rdyO3Yh6iuslObjVPkEW5Ek7Nq563P2rgccntPFQQT
rJ6tc1Y6/JsoeB87o+nb7NedkjrAz232dka+UGmTuUp44qCfpiVzXtqcBWhIRKjx03vliK5BpdOv
jRytKzE65c9QlfRH6xAQYWylddJZ+hgNFLc5kpEuveCWGz4pwJ5J9hkZAS+Zf9Cy/zF3XruNY226
vpV9A/xBLuZTZdmSJTlUlX1CVHAx58yrn4fuPTMWZUi7zza6gU5oLGrFL7yhbNYhmcsswBuNl60O
3o3YD5cUuB9TVUPjXO8PnpDfUzyF6PJt5aDZyUG6YpM+5EgGljAq/ELbSWnx5CT6LxivPNGJRt5Y
IDa48ixHWnWBlL0Ygt7wDAw3Qip+ORd5WADVjQMY1Poyazoe7VHOUyxqq4usn1Fh0hhQq1FzYUjU
n4VUxK9dRWTnub6m0l9Gq6mRoq3aJvpSiKQ7polyqNuibhc2Fcid0VJ6npHcu6/eMO7SKDW+ha2O
omKXRFsqJikxqEo8zJtottUh9mTxEocRgb3nA/bJa+/e9GyN5oLirFRJEq+UWR9lekF3ZsTxIEGQ
/sS1LoF89lP7Jc7YJmHax3cis4JNp6Pg4MTq8ANi4Ggdo0TvICjSvRb3wbMPXJa2hCRtE5EzH5ny
s9HF78wm+rX8BHsfJ3mtcZXak67032UhnA0Q6uLUA/5Zl6BYfhnkCNs6y/ODLGfaEXS9uBdGEOxK
JvfArUzvoogiKtisZFgk7dYMwvBXVdgggkFm4LIdsAZU+dS+qHeJGLyHWOrjpRsXi95wg2VRKPYG
uSj5O3r0vwKvqe7R4VMA2YHq7pjwh0Dv8XDvtFNcuWG7CfNIfXOTsluYfuo9cV7ndEnxSfINeQs6
GsWs9m+it9sBN+z7HksHUCVN0G8wTyqapa51720CAsyP+oQiU79KnbpY6HX/RzKbalnikXmyMQik
eVPhvTMo0clsemqLsqWsnDRCHwppDOMJUSKXTFg35pGclgthht+BaupvlRbi056VwaKsrPqPyQWH
li8AZFJpjhdFfopU5aBka98U4iHDCGmpqMGv1JVoJLSadWd45XsZ+U61oQAVr1KpNp/IwMQSU7Bm
lQbMju9nb0FDi7HF+WvuWZa8yOL+JZUQ7bcpD82RW9wKCYkQ6kHavUrmA7SAs98Hw6vpAcikeWyX
VFqSJ1MJeQrKyOg3OEK9ebVt7+KxzWF1SfKCDpGGzBGkgQFdVNJuoCcmSvN8QvOeYss1b0T8jdIp
ReAhkcWKyh5QrBp9p7WK4u8iUaVh1ZYyqPvYi8xNleqUXzq1TJagxWJ02hqdhrpCdwrPNUScKJOJ
ytgqan1f5QKcVeZo9caQdedeCXNtbVZSuPVJZKl+KM62jzXonErdrLB7vdeh2TxA1bKoT2TxPGwh
cCboeWQyZR09RMXQCDzr6AwVSvaVKa05EQMtqMF5FhEhR2LZ1R1CrMaGcCHCstYK5q0J6Fom4PoJ
BhAkpKDWa1JVJ+6DypmDl1rqhccr6CrfG8dwoYnZoHlbqozc27L7Rs2EwMgo5KeY5v3clVx7XhpG
+RiV9p2tonCY+N0+Nb3f/pDVc5qRwY5mKBJqYasusQUN4Vsm5DuqWRgby2+GZQYsYt50IcIz7Tec
FH51tRsCk8tryNN2t6kkrV52g66s0rJ/RjW5/9Z50gEENgVp036pfZGg/AwH1Ib+6hAboIkygodz
e4skzEMSaU/wxEvwTGWy4AUs5w0kIGrr+gsaB+46SRx52eTpo+CZPrVlWK5jScNR15ODjSoZqQwT
NobfBvvlRSTZCbSBPg+oIIKaHTuwPdVYOehxXlHDB1oIyzaPtOf8Y3Mkif6ogtqY+SVc59QjUhOC
CpQdUGmcVZaF2Etftgu5QMtPJn31CwOXWMiwiiJXWzCc/oZYm2vHGKxvMLE03rKccl4q5Zu89a25
bYQJWENotR52wBu9gPIKqzRZWi70AhC3FSxvs1CT3+BnzI0faq8u9l/zJg33suTLD3WNgqWXa5DQ
I9GvY96elS1DsUh1IhpgIaTlVc19AwS3U/MQe3hoVXVDjmuU8swLlOzYilw9lBZIe9Xtad1LVVd/
Azbeboom63aEXtj9ddLvofHG2hAahGzqQ1ZiYgedMKauNMZabtyt7UFtd0YZ9P+Yzv8rkt9V4Zr/
N67f/4c0PuuqDMiqeE9+e/9n1HFJ3stzRYbx//yHzychf/0f1MAA3GqIGgMT/h+aroRW/n9MWUFh
HgmbfyRq/pvRJ5lIgSAOgQgDCbShoDr2P0RdSZj/wbOEWwrTIRDvJhy8/+Yn/19VmauiYufy/ToW
Pchaw/pF6RhPGXnkIn7WYMBLmtg0aPt969fOarT2uq/aoD6AZEt4sNtmX5M4Y+NWWVzr6nBXJ2my
FDIVgLbAthrsNloBUYl4l+bJtD0QvavxoKNpAPa4wyuXMMMAUJgM34qufsl7/yc48xomaq2RAucp
rVci509E6a/Ec87V1/lZhqnjzIN+9ajZhiPV+c9qc9dOMzPp9lE2WFsYD/JbNvZiigE0zPihMFmg
D/jekbZPf5fl6S1VcpxIP3Ml+QS+AHEVjBFMW4ctwhp+nlm6mNxGmSLvyVJWPywSeySzuiDdNCGC
o1bRwZx0ZG/hUgv5oUAzzOYNhvPfuSPSE76UxJmp0WvtrAJOsIlDQ1ZnpmUmP+pUB0Juwv6nm1vf
tSq1i1kCMWrbqa2YSd4Q0F0vtV1B9TCdRalN3lzVAegchDECCkYRMHulkuDHUWaZ3Zj6kdv9v6oe
H7/bwhQGHTr43ybK7+e/u8i9uldyCE8x9sWPkVvRsDEVG7JmqiH3oPgQiWZNBMTHoI3jzbrW0e46
XSHIz21IMENZzgaaTK+mHKg3ZfnHWT//Os4TxxEtJ651gELnXxeEfmBHrSL2AUp7P5PIIyk3y9Dh
Zeu1V5XgvF/iRuoeAjfr7qLGxsNYE2hGGmXW0R+1rIjSehs6/8rRYpw1pFUEu2Qk52vG1JCo9Ete
nKJs94UfvMHBwDvEwub9+tpoF8eC+wRuPr+f9NC09HHPflKyahzdLXQpH/ZyInfzomgrtp/E2QVv
HOY5kY2hDu+KJ6QlvFlcIuNIKihEVvFzHI26EQYFQIO5aECkI8/XLHQNVVUyDLxzq6F5rvDAxWAR
/6EHXht/oSp9tTRhu55iRSoShIrtnz1OLOAwvB5oKY007UnrrPjNjIs3X28Gd+n5cQiSqfQWWpUU
izZCqhOgXxWg/27SZBxCI//DxgsXGM1EyY05Ui73L9cGVy9EbAIYnv7zOSooK6YBNqF7tU6rHyLs
NWum94le8LGqNMdYCE1no1lRY6LQYoLufjK8PIaSYoJhWbTPyRykbvTn+tIp48Y837iIt7I7UJM0
TENM/QfoxFdhm9n9PskayuLOIPYhgPOFQ8t7C0gfu0+pJalJm/bbMKT5qg90cwPjKv5x40suj9Do
7AavHG01Q+OaO58gZdDcIMkkeS91KdQ3B9Ec8MXIQ82CUkN3rFSNVeCmAayJVO7fyKhBlqUlExhC
4c2WIZHtaJPTGYvrXza6k3yeolGdDXErxdRGRxHVHD/80+6uVDQeo8ppTmaY/MwE00TJOJyj1aXO
w05sr4823SeMNsrVwQG1DQj49mQaoCOjRdEa8qkkfHvVushbxUGRbK6PMjHF1BG4MwkR0OzA8ROV
u6mUBim/jkqLq5x6mZZYg44hehO0ZAeHFmnfwHyXY/UtM+kC4U3lvwVxe9NZffwp5xPLlGIgqVHT
wwtiFB/4PLGDHcGrT+r+VHd2tybgH8kZcrmEOyqo4FsPsAX2FviQjekIykl24+xNK3yIZUiUqUNR
eCarzTB3NOeW46QyfWZRxkM2BlkTi+UYrfgm3xaUei0iJzrZCf0ho9K4dGKI4B7yTrMhgChvhHm6
zLxKf8QnG7Fhpdbpm9LQIOmvbmzBc4GEcbX4GvaDRdhGCj2qx36eKayaO2ChanRCBCRa6y66zWpX
ovq8eKhczXjSYw2IuurI6xvbZHo9TAcez8anva+JBChgIEenrgWorWZA7zpZDegCJznCKpAg/ASw
Ym/m8rLO/AKiQbKyAtu9tV8vDiFUO/apibYYp8IwJjPQhYrWJQDjT2YGqsQhKl5kHWRgp1bxZwuS
FFl2auCJ5CRwSF5Rf3gtkaHvCqN6acvBPAa1r+6NoaMo4EXFjfW5PE58njJuZtQweAA/rtlP81RL
tlo5ZuCfVFoSYNDN4oSR4UbHn+weyAeXfCHXD0FQ2fdGgxSs4mbujW8Yd+TZaeITDCQ8RiUPBHem
Bm9jZc1T09Y/yZpDs1iXHzW3T5djy2lbVooC3MXxHqzczI7XN8lXS2Ooo3AQ4m/4ukwUJQX/2o0H
h4FzHSOkmu3hxdDTAdt7K8wXoxt74cNl6OKXYtkx6noid6dOovA+CmJkgILgpIN/mjdOgCa64SC8
gHbx1q9o2mVlIZYwrKiUGV1FndXy161M47mWRgoR3ZscpOqqL/JkSZWa1o5CIZvyrwaS2OnfSo8S
gt5V34wiU1Yule9/ElzSUhi8x38+9rMM55dzRriIE6YQowLo+blq8OgG/Fn7J1HXIPRDkIqIx/0I
lESaKbGm3Yg+pukYRjpcHZbJO6ZwmUyNl61OBrk/RMEp98xnHMGbdRZb3koevF9pYO9SG17m9U0x
0RnlyhIcVVlX8U9hnWhLnP9CPfSHCBYvGnJ60aFlIcA0ls62BegMkCJEiA5dE9p5j7b1YOvpg9/6
1S6t6nWBfc5SzEqJmb/+TZeTrvHTR29OYfB39vjfPx3SBESTJ6XcIUrZWXMtNb8J0Zxg4tLidkDA
Xx/twxbzfJtq1GaJZUzCPUWe+rwNTRbCkqr8UyINwIaLNsB8Q9JdATm6G4o/WqIcTctaAREgxsEu
KJn5EIGg3ZfesG7g9VQz6OaN2+svNPCin0w35dHrXzlxn/lYJ0WYKntw9KBCIOh8Ugi849xHreoE
uUo9NHgmvVRN6209O4J4kGTotowNBtwTangmWCm0dFFSk7O2UGCBPLV6Uz8odhT9ttyx/QL0158B
MkLXVpSJuk8qPd+5BvJZCc3GH9e/Xrt4pgUXnmGxmNQ1/jHw+bykpuUgr+cn7ilK+mHm5Fa+jHCB
3CQ2eH+/VqjpRph+x9QdF24Yrp2eDlVf9v0PPJnsTU+xFLh7SMUbyquoEeWRlcqjbNstDDAEMDrC
9k5ILRJ5EviCUkGmhfsUyrKz0Ar0hNJG1+akvu9ugiKfXjxacNGeHPjNC02j3wk496kLK/GA2EyH
LRxYtjaPrVVOz2hOT0vAJQ+qtVWTgdyYGxZusv04eNQoqMIoQtbHQPPTbkc/SIZyNUhHsOU13udl
tkj0wb9hifnxrFwMw/ZGo35UjZvm5bZbKqnSAaYozRzskp6ZW5FQpA55i6B6Ki6WHzn9DUkZngJq
RfMy9+tDmrXPnpMMeyGs9C6yowF6ewZzL37BfxV5DF17Nvru1WljD3wNYJcyb9e5qJy1IyjuaKg/
zfMizm88ouOkTH4N19aYK1sWeZE+yeMtGfVHdpR0VLGdBDgsoiNqUsHv60vzRbjAPQTbU7dGJV8k
oM/XxpEyqkyyER99SB8zByr9Q+x2ZMdqctDK6oDYOpReJ8FyLpb3eqHHN96fiVrveOz5An4gKCuD
Z8GefIFcAUbuej0+5g08Wdgy+oPkYL7zK9C8ZV4hdYE+POhvu+1XRd/tVIDibYfvlPfXFf68C+wb
lYqP33w+9XyRRXXH0oikdHlyO8MlcSRX7uLj4MLDVR2qT0rvi9UQaNG8DZP43kp9+Rm0HtwOvUzW
CQjIuewgaS9b6OOpHSzDFgnNP1JZOtDu6GtBzq2XaKcEBFyh9a/3yviYkLwgQYuv3fTmNM1WA+eo
xccGo9Qlulxw0+zw1jNykSSxUJRyqXsxDAqKY9j36RhHsidXva7GR2T4yjWcOXcOg75cOD2KmNe3
5eX7iKHkGF6j5YRi9HRP0L0w5LS1gyPEBXgefQVM3olH+iS6TKEq31rxL37a/45nEi2c/zShBUEB
CyA8BpG19REHm4HPvy9DewPMAWSGt0+s7C5SgfLExsyXNtBX1y2AfqvJ79xudf3XX+RYgkL6+IpQ
TscMUR6fmk8T7cZVVXR0lY9Z6HhgT6gqaYEHZbXxNoK2zVzzLYD8lUM7SUJK6froX2x/k7oSRQPq
DCq39eQd1osGGRm9C0AIasPaMAtgB31u7k21vfOkAGIFhpD7VpNAYIIQtTdq3z7EiYQqblPCrpT8
pL/rw0LZuHJpzxJHdBsp6929XeEpVynO8/UPvkw3aD9aFiUEnLIpuU4WL80MR1Upoh3LoQe1Atpl
bjSBvkjw8p27UTKAfZMOuEXcqjZ+cXlSulDHP5Aixc59vMM/LZQZJS37w4FjDiZ61cb+Y2NpOIw0
4o9sucP3SrHRbCjAqiMdO3K29fhG0HS5cfmCcacgmo6mIjYAZ18g8g7XgWbwjnZZPiZZIY5FKbIZ
GkDJjVlWxmU/vxUZihnmRPKWKx/SiZ9+bB8EbZ7VYA3RXtoEZtaOJmLqvqaxf2/G5UMGtunBa+oF
GnOzGriZW9gRYEPxUOPRcuN3f7HmCgYBgkxCIfcSkyMiWhO1U7X3j+pgS4g2hSWkkFA/CWv44ePp
UkAQe5JjGEjX99q4opNJwDrYUMZAT+fBmsy3oSp5booyOCqOrq8lQwVoIIDbXR/l8vpjNcfyAlWx
UUx9XPVPU53C1xtCNfGOQdE1WzsAbkWdL1sOhvZU0nG/PtoXe4ibHeVLmXonBabJaFpuhG2VpMFR
yu3nCPFoxMGpX1JIaLfXR7pM/kiTLc0ivpcVzCYnJ7UQOcKwYRQcm1b5k6JyBQ1QFN9cK/odAcL6
o9NmWl4f8qsfx6AKs4l6qK5Nwqg092OoCZJ/VOCJ7wwVlpJtSBucrt6vD/TFmlFRp6GpUFfHc36y
MwD6N0PJ23zIfdGssqgyNobfvdcQA8DgICV+fbgvsqWxOM3eIERhRs1J2KRkkUOtSSgH1KfMvS6U
YmV5/oCmUknBQ/cXORjtjReaw44umXWX0yv6AaxnUfi5uS08R2wKVx/oZRSm+7uuqm5dZ91f1evC
xyDPMJoZQv9w/aO/WH+uqnGTEULYrMr5vgZlaTkGggiHAuTZImuy4CSlGihags2kkJAwtUEJXR/z
y4lCppkmNeVKyqeThekdH6muOhcHPUzWo8dTVT6H9V9VEu8EVBtAnLOoR3MgjgHBA1tB/mBmpnea
A24mnoV682INks0dY8w1R9kEbX3jTrmcFS4TKiI6PQdzNHs+n5XYsVQ14Pk8ilQ+1rX9CEFQfcjx
utLkAl3+BLTf9Tm5vMXGPJXjMCYXFHMneyfLSsB6ueMeKaQFoyKTBa1FqdfXR7no6JAxfR5mWnZI
iPjb1DDdo5GvRFEtEDy4axB0mNMt/AG87cdgVevYlXaF1v0yOcU3rtGbHzCZWb33XdUHtHVkd6zQ
Z0Eexx/Ra2m0qjP0V23EVSP7R+zcAVpaxjYC2ten4PJSICxhtyOKxN1FDeZ8aVsH/mSjptw+udrO
2oCx+vqv4mrpIi6/Xx/ro9h4/jaNpS4yFxXhHPWigYaMBKJTQnaPah48ygpBGH4FwBNRwWnmQkV+
ABrpXzIX934sRr8qcm7dV5qRbLSSqzhUEOIkzLF3JRTgv0GVfWBJJSPA6jJ/z0qHGns95N+oL7Tl
TOrdNQovDnIJWhffS7bnwSWPzGxhUn5e+i5qvHEX9fvA8uwVkKLwQVioYznIZ/5SpTyaI/zv/Kh6
xdkB6LJvXDVfrT0nCjArjTyhUZ09n3pHzWsbcoZ/rIVt3yGX/G7RGMY1EvkloM53uon1IMRoKlum
my5pHCsvQLA31xflMk6hm0laTYptj627ydta4bJlIb7rHXW2IaD18K895P4a8dlwR5aTL5Sq/hNH
lfz3X49LAAH2BocolcRwvHM+RRBCR+M5KRv36EJJmQUE+qe0tuDJ9uIoE8Rtu9goN0mAxs/1gb+o
ttLGo9xI3kZIQQ/1fGSwmnWe01M4yoLWnW5Zfyu4bYsYVSW0iF3f521sHfyapW9AwO1TL3qxVriM
DqC3vaVe+uBwMu0QWObpxqepDD05IHyRRe5Kjc5Up0GjLyXFWCOyEWoUPzNqIfPsO3q43g+DSj0N
1PDJqMJdbZBttiK+q83wvQyVfN+HrvHvb+Cx4kKpE9Mv25g2HNOidAtDD+yDX4TdT1BswFHNIbyx
Cy6DH/qGPC0EP9S+lWkvKEUPpkLJ0jrEKbK1kdftysBGsLIp0Oe7PrlfPGI6flD4iAkQGHRRz5cd
Kp0KNBqz5phy2zK0m2CFGHgyy010/nM1beZRJpQbg35RO+KAM3vqR6SsTVc0yVFqLJD0PcAyBk6k
FZo+L1OwvWgwvIZ9gT3yyAKM6p7rN0hQpWoH56QOlrextTzHcK8wQaJWmXSnyGY9tzJL/lvW2rfr
k/PVZQREjtoMJxElRXlyGcEEzZsBibiD2xrxJhW5ASUSH++qEPV3LpCfiaJmO2h/8h1fZW2tXC7m
Qe39vvEd4zjnJ8DGE0mjGULsSCtgfK8+XQt2iElJlTvZsR6S7DtqQtGWBBKi1aiG3dPbRWmiTzfC
cF4krYeWRBy/aBAMyKQOEGzWI5ILTrSV0A2thshfddkIzOw76T6KYBFe/9zxa86+luoD0aIYCT90
wKcFXUWnap5ymRzlvMPaoiuo/FeIdww4zHYDGOrrw11sYYZTSW8FIDNi02kuHZIqIL0Jg6co6wC4
4BBjsm3lC6uAaWN4STnqvEU37suLUGwc1BjvaR5tzZxGCAVb2MQuwT22VGLm1KahU1Rxf+MZ+mjL
T6ZyPJVjocDAS1CdLDx5K3hkObMPYYk2S69S1k5mKf4ldb21fRNHYHURu+u2fo+a+1TadqF8aJoX
gTbZrMvupQ747iz/3fntOs0DZN5fHBuRc7/hr9qNj70AKBG6cKaJerm8cJIzpmliYsoDPqRIS9M4
WJpx82gORbAe86Bn8GrhJvKxQugL+9HsSzxW4ZNAenHoXcmdnFDql8Er25axvb4/Lm8blZWgLgZc
ha+iRHZ+esjIw7bre9h0dNNXLtzijUuSBAsVeXDPCDdaRjeYlMF9sOQgWNsKp0prvXoNARXUWGUh
bWIXTFrV++8u3cgTsKthff0zL07NSOLkyh8BimPBZtxxn8645mZFpXiKeESyTKzi5JdbnTAtTeDP
IPd/fazLohA5FYEGB5Tml0aBaDJYOIREi+RxmWQZhyLVoBp3LbqQDWGjm5nIR5fifox3tdQK7g1P
ARUfy7/UGgKcRL9xdf2DLrM9neRh7DPxEAFNnUIArKG2CUGEfcTF0l53dTl4C5I+ipRghx5rFAD2
RWO/IqEv1q1lIayAMgaqRrrKGuZdvM51H7lTPS+fLRBBv7NcohosOxUMPbWG4t3b1l/Qwag+XP/y
i2Xjwykh0oMhilcu0lQtzIZBkR3tOHgoqna+OYdMe6JBx3NBA+jfDwZEkoYcQcg44PmyAcdyNUzl
tGMMVWdn6EmCfxndxsrg6JS2J26Md3HL8eMovmg60lSUEKfXT4W9x4DyED8uQR8Ahme0MBv51i33
5SjsQuye2Yng485/VRwbWQ6zXTsKvPHm8B0A4Nio+F2fu48q1dldyg1ABZBnVIZMQ2XpfBhwyUEU
SZ15jFHc3slSVb+kodsu6rLVHy01QRVOjckwAnOQZmWJekAFttFE1RZkzLJWaoiTQKWQxSY4cZGB
652/ZtWbP6y+dJ7ausBcw4W4jvQUASui2JRvyOLkFn3nrrCWwkzdBzOMwxeA1WB80Gsoi1lHSr9B
SUqnVIiCO+wmtC5nRCXxNiisDvUj/nkOZDL7aXvNJpMp485tB0rvfHCFl81yOHDSPIDMsaBB4vAA
gnWE0c4JUaQKbbQO9pcWATLHOgHuJLZWzkLi2XJvnOGLk8BLhXEogEDScjyBxpzq0wVG1jJ4dWbL
eAWiGVkCuEX8EP15WY5CoG/gUq4vqHoRFQFgH215CY0Ilq3pG1zFethUUTcc4CrdWeYrinFvVW3t
EM8AD1zM3OAut95Sr39s0fdXAFTnQbRREZR28DxIiqVQq41oa1ylsVv7G2nvNIXpFQv6wmhw5NGq
oqvsO9IiEieVHgXmhvcZjSRMcFax9GI1GIvQjjmhOLxKkQCTI8TL2xv98YtkYPyV9P8sMOEUDqdE
iJrgvZXbbDjUPfIMM1GUu87Noz/+0Dxfn9AvR4KT8E9jhNbu+QK2ruo1FvpkB2zRYFXK2j07G+vt
CoGb6yNdZpv8KArKJLmwPKBCTC4yEIEKfOF8OKQ6EqSl9ruMopNlAARMm3LjN9CYtb76Czl37elQ
SIPo2PIohx4OORYFfDm/sZkusTbjF/EoEkfi9EBKdP7jQyF8ucdn/uCVWL+HtdC2qWigUlUadEng
ctmyEJ2xjiPF2gVNTK/GuCshrh7UDqU3U6Fa0hiZ9WCqGbaQbVTcaLhf3JJwIRUTmKtMVXTs+59/
YCqT/JmpqRykwQ62OkzlrR2WxxsLM/7Ms0uSUYhrx5WhT4Lt4fkoTWtXsB2EfAjJ+1aKaFs8RO1I
37bEosjwO9ZrndpHNbXFBs3JbpTCAyMHE2Rt+N6o0ZDV5r7xHKykRkQU+pIsJXbns0ZCl+P6134g
UCZfS+cQqhFPInBkaxLGhIGWKZon1QfT4BVs7MBfm5qvQ8cfRE7mUUZ3ti71e9+N0K/VSnlNBu8d
u6TwvjmuWhwjW0OMQ4WEJ8tg6dDwC12MJ2xU+4p6FBgv7e2g1KMtpwZi2DfddVObEspDbsJPSjXK
ZnKE5hHycWtbHVaICpS/Q1EipQsUxNnmuoMKRIUoQGKj9a0pLbyb3vRXlBHEln3eLr0qKBZdL/w7
mo/vmDHU6yZTqyc8K6yVhKeKhRUyGzHDGbBFXvFQZWm6oqHfLZ1Gf+DV3pVqYK9ROGxvnArxxaaD
/YHN+EfySYR2vh2ysPDlUK26g5EKnjdbr9yTi5hZ6zoDCPtcXnRl/61UAge+7mAefE3r0SU3/GMx
5NYB+wJ9V2OXss7xZ10jOZHew0+EO1G63UMGvuS+d0LzXVNQiaLgj26tlJUbm+rrjY19+VbQSCD4
50+QP5Q7zn9IY3ShjgdKi5Jjqyy9lkSE7YvRJ7LT7+yu33nlw7qs+qZahV2h3EIqjOdmslM1QPk4
bCjEpOTw5+NDSxZ2KcfNQQSB+U2RSnDPZmfddS0RKQFIj36Vn7/Uulu+lRJZSo2wS6k4LRYUlr+4
fm4+WuuTr4EBBeQK1ZUReDu57HpXFU2N+CcGw1GwlY0cnKs16ObO6PpHhL5k1M8Rf8WwoVEptQfl
zxhJ199KHfWPNBzKZxW68Az6frwPCtk+5SDZ73tkIx4kfI4OyPaG6I2osPUzOV7Qmw5W1YDSmdG5
pDYobfG8lh5d9VgroHv7lfEGANx7SrIss2/s4YuwZERrgkInOqeWdtH6RdqDkmdh1QdVyYpVEJfB
AcxNsAYBrCD+3BY3KgOXabA99pgpQ4KYBXczciQ/x0Et2PpMEYl1UBypXJlZMryRQLh7387KQx0W
8iIolHrF7m/WWoflWRFpzZ/aM9OfoPCw/B1kgTMX7LTrq35xlikg0ACnLw0O6DJT6Rs10BKX2mWW
0+REd8XYZqJ1b4wyPkNnW4uuyZhs0ysmTdGmmCYV2WVZ+IN9sEW1b7Bd+1aJ9g7SoPLr+s/5eiAy
RY0EBT7q5EQFMUq6jWdgPNfUCVYVeTo3HeQfslIEN1Lzy+yUHwWYb+y2fxTJx6n9FNoao/StJSLr
IDV9/CdJAvVEDiq/GkVcHuxg8JBx9n+oEgqeHdaFBIgxilxyr8/sIS7fJElCps/LjE0f9zFPixT8
QH6+Qfuwd5uZSkkRKwjdfr8+Qxdv+QcTl9Y2drsKHcPJV/d1ZAVpU1kHOUHYoJOVcmagjDgyG5t2
F1q9vR+Fn1+GPPRuvMwXNTmGHiHbI4UJFq89OQMNPiEkeqF9sOohWMrto9mZ8qK1sCGvEFYLe+dW
9emrH4ufPDUN6q4Gv/Z8iQrd9dUwlKwDpxOrkEYyFk2WuOjUk/7DNgm9nUVvqZoZXnerwnSZWvJz
qaFDVQZlI/MV54N3RWBj14ULSOX3ypOcFO0Me8xqgW5sug+bWln5pWOvequoMrSykBDTI4z6ErV0
V36XEzagj71r9YJWHSp9b0Mw0mR8Y0Bxcahj0sh8dHDHc29Rh5W8G3QJpzQ0RxZKxKuFoQCq+rqn
G8sBxuSmqrxRbEpx3SWboJq1Xh+tmrLoDxD15y7FnNFLUKoa3G+KZIldiYbcC7ZUM1CS/qaQff8O
b7psjrDbLELAf4u5NpZvblPtAzt05mneojNDgcNHaAh5SqOW1efrm1e5XFDI5yNSiKwfPoo+qQoE
haf4UR2qB7RB9FnrN5AG87jc+2gjq5h+oVlbMbX45agveRUpOOUZ/iLTQd4QKz75FTYBnpI0EEbR
fIUK2pZ709F8BKLELbDC5V3Et4JRAPtIYU3RJt+qNEYtod9L9ysqlZ+OlSzVAfK0O/iP12fl8jGj
CaFQJRzbQ/ztZJd3g48smlGpB2U4EqwCUm1NlElE9twbyo2Q6fK9YIAROMqbCVhtesGaaZd6aoRf
Emi55kEpK5zCmk5a/OtfxOPMIlFKB4IzBfoYndDoIkjqIe/xhK4a3Kqi2PvlaU02M/G1vpFNf/Gj
wLLT2ucqB4HzYRD+6SbPlbjOLY0+5SC19DnN2qGl5rT1jXW6hBhSpOV3oeNk8ThpYhJv9mnR1gb5
wUF23Te9xo8K00aIf6VcBTPZyO79vgtWOAsXywDZz5PwwqfrE/sRZ5y/xPT0RpgIETy4JnmyKTHS
G1olH9RDNYThEqfvdoPUqHWsdOcEnKJ/hZHHk6AXafRNyYx8blC172wo1nXQq/tCeN99vccB2Arr
+7xvu5VUyRYuZCH2uBiCYCyHe6w3aM3WibCIRPX9vo/Q8XYLCNGlyHDrje+xjksfIgDbKao5hjkr
oAovCtf37gI0J2/FXuNFO/nNqmbQh+CdJlueJsmFhyWtbdfawY9rYzaYZreLUkIs1OXxMzet/Hsh
2UcqUtx4dAqANShm83p94i9SDaIB+HuEWiTRkFMn8657LkXpWFUPFuSkba3rNXXpWLtPY6texEn1
s9KrZAVa+WDkvbq+PvgXNxHS22PfjTwe4MrkgkCNKPBbM1MPETJfoqnw80SKal9jBvav0UhcRJht
G2C06H8B5jx/9BCV75H4T61DigjOL9fGPBtDpBu7+KuDxDISR/LAUpgwxxvx04GVjEyWJJVR1N6A
YBO1EghHXj86omMLqQx2ptSkzaxMsPeOnfd89Om4PqdfvEQUheBTqJog1NQnkWaIVq5Vq7F9aF1z
J7T+QfRxfDKoWs97nBd3dsCTGGfNjRjqi6sKEsNY7yGeHpVYzn/5UJW+RrXRPiBtr6wy21WWLkqX
s+s/7stRdAWkJfmKDUb4fJQYQxmvqB37IEE8PaJHv1OVLjr9F2fn1Vu1sobhX2TJvdyunpXiNELg
xgI22B73Xn79eZwrlh0tiyNtNhIRjD2e8pW3XB/kk5wIehj7e+LBT/2S2RSisuhUTW/abh5rj3QJ
/Y0CgeesBXl+l5t68axl+nCvW+2b8Hv5yQhQqvcqqzrEOtJs+JnV58aoVy645UZVKanCBEZzAle1
OVy3ULDcgSRiu60+fEfEs74VBfRBz8lasRVyHW01s4MdLjiCzpKHwNn1WVmuK25Xh+E12PPM/2xp
lxiG4A1BVoEdEMbQKV48FVr9Gy16QiiplFKEnixnDdo0fdDLIxKOAIHV1G9BjWB+M2EahEVZoViu
NWbvaO0CN0M4IuvEM63bH5rUtitH0pIJT5WeXJjGqwO1mVV2ucSiNlL8qsRCndisOQ6lER5zB5Vy
4JvlPdJwB8sulVtdYPUGVyHZ242h7DpwDBgHa81aJeaT94eeQp7AuQXlbJ4VYezTkaByPOMrhVqo
4JJCVFAk3yM6K7dVOuRundrKf7LjS8gX4J42RjiM9kCNIJBrb7qMlo3qjcm+0OXgMddwJQSfDNXy
+upYbkwVsjrPR6DCwTcn+IowKeVCJaZU9BA1aCe9j5smWNkCS4SLoxJIcoBPlxb459m3AXTcCIVu
mYtFGaYIiHmiZRzW/SEZ6lt0INMdKszDPm0QyHO05qVC541Kquf8uf62yya9Q5aqycDt6B0RDs4y
Rk9CVk3NJcXtBvTTfTFmN7lukABRQhIo5km5/t0LkJw30yY64t40PIZacdNAH/xW+bmNWi2KMeR8
JWkNJjnJja8myRkl69/Xn3R5ahBayHDMqJCDAZnH+iYNXxzMFdMdVWn87VcIFWWtgtIvttyahbe4
+BIr1fg9Q2NqZUl8FE8u9y5jUz+kzzY1nOfIGqkZNdE5vek6aG1TE7mrCy3fRA7SVdJ5HH+VyX9F
2//K8GMEoHaTms3ZpiCBkj5xHnQWx77pBQ6s6Cbbt8JEVKDG2dJof+NvdHN9mpaBCGsXsQUgtIhd
UTe53PRBkIEN9AMdZ3X9T9qG+UMS+/kON85gZaRlTjRlDzDgp3AH3uUsDpF9UUlJ3mkPuTLoh0JL
NBTvrWxfAbjYT4n7SjiwbF4xFhJSYG+IMh2YA5evZshYaBp1rD2UHWIdGF/qRwnVSwA5sflLTR3j
bBYYCHdTvG9ENv/zgj0lER0H5ED67tvCOpRtEW4zYa4FDQt1L3YRRHFqESyQCTI0fZe/4yVO92zQ
atP1vQdAAXmZ77Mh+BXo71Ki7EIEjtrIvG3T9C4zYlxHMDaK1J+1MT6ZfoVH8Mm00RZ6laQXHwe8
jYPetHqPg43ZgrgNYhJxbYdT1HaSW0K3edNXCGMeW8laW+yfRH68CVE0dhEqIcNHb+KvNyG5H1OT
/yiwBW9BaUQ7aSzLTY3A75Pv2dGuQqvjfRJQ3qIAlR+rXFph2CyvCjIJ9KhoGHzkirOVhdqW6vjC
VF2zC5W7PJaeEs3ZN51+r7QFaL+w+3J903zkBvMNzqoC+AzYD32BWUjgK7VZInBMNmwkZ90o9y2N
isDIdlGFL1fzbIP21yUg6XJ4GDFebgKgkWZ2kxTZmy+b22J87u18KxvnwLvLsA9DXtgdeixGgq1d
q6dY28Ilx5Oofr7+5J9cJMwVvCmOERWspDNlZn99rULOrDSINNUlrcZaI8miZx/lYtfKK2XLXcYF
b2EWYOiSfKwq3dh7IR6j1QgQ/fqT6J8c0BR42AZsUHLf+ZXWq2FqY0ino9s2gjvQbwWqm3miPkZ4
HjvRsyKwHcN4QApOxVDfsIlACqCBj/o2NaNHJziogfTY5m+4jICcNMo3gWw8quat/Qv9TAP9uhxX
j+zV9NHkdNJTZ6lvYXpjyjjC2r5r4Q0p0Nksqc6lNFb8ACBEHf3yVONYqHj3WBhLpgUFvJo+yChZ
b2nj3E/KAaQuaxz+SchxFu5p5MEfmi5UWCAbX34XE4l/Q8lb/D3RZsKU4BYH940ZfZX6btsQ+oTW
46S4HJ4rmo14SWqh2yp3Qf9n1L72moKpq0s1re+CQ+7DmodJjc3sTWNr39HCMzGFjp/Qc8DEBNP5
LxmyQrJxuv5BP0keEJeAGUGKydGmWbOlhW4M6m1lM7p6YIx3gaQieUC2+JjkXnLAYQ49+irr7nFT
F0dZKj3A6FEybOBTNzsJV4NbCwXYm8Bv7TWywjJGA8BAJMlJi3Cd+SFr99ei79pIG3IQwW5fh2eB
VfMmNLGzxp4VL1nNkijuJvV3AtHhQBDX/qrTMTwYo5A3jpO9Zl7Sv7dltXKIfHZw0vSFWwuKgcbF
xwb5+6l61dNFDKWNWEg5V/qkzZ0EN4Iu/VObBOHRNEtpr5UqGDUqzWcr0NbkDJe3P6UPpAMnJjJT
Y85u/1ZyhJFp4DvQyD0pyASAEYCxdTsGwVqgseQ9T2UWinrkNDbkgDljxPCQ7Wtrb0CQdmjPqG3d
YU0dnw1oa/d+hBJd0UGTKVM5+OYDpsXkQSQs2BaDFG5hnLxEzK2Ya2Fz77Sq8sPBl+Gklr75JA+j
da9h5btyryzb6pQSWNJglzjmVUTzLjdlg0+TjWBx7zZycoZW0bthTeN7g8o69cDQ2MSc0Buzt/Sn
Sh5wlQxpnHsORhb4JfhnhAjDjWoHw0NVJr2rJMJ+6AwL/SyrvisjTKbIoI6ThyWAtCJ6bGrpp28i
zLJy1H4WeenAEZETI8gDMHL5Gkkz6pPpkPYgymSHSIKHqXXsYizSbJ1cXxlsudeIusiT6WMBebLm
gQ3QPTswCvxoeqlRtoWkWbuiKn9fP2uW6xbWD+1izhSyHi60yzeKxCByoKix6+lB6hZ29TyEjnE/
Rvk/5/7TQLRIqWsZXJqzOh3Md6/V1Sp2LV9KT07R/lfGzll0IardSnSHmreyKaPkn2WcgKsbNAMh
rwCVZfVdvl+beZEj5CTDMcrx37TR+KYOwaueIy/eOnZzioLMO1yf0uV3m4aEB6DBmiEfmF1AHqxs
KxnrzJV827xD9ke9q401cNQyUpsQgOSvZBvwRS318r3kTsMmUI+JdYB+7EU92NRcM7G3zAQ7T1Xt
N1KMY8b1N1sGGiZVVhRyoKuRDM4BjxjaYd8+WrmbDkZ35AqWnqtcbx5KYf9wMH6gPa5Qg9aGu8yj
xLGyH5bcAL7l38NPj/fXMR9aQhpFVOXuKGNxlzx58b0EKqtrnb3WNTuKiq9e0p504O5Z8zOzW4pp
aAeV6UshahplX3CEP0X1cZzceSTsTbXvdl4+On6YIUv/HDhrco2frQTyLdTcaNpDoJp+/tcDO3Ka
5vYQFhSMkWquPUfd2w5e4de/ymdLgY4L+Q9XIIfrbGfJMhRpzK5yZHAi/wZbZCYnSt8GO0kxEWjK
R2vU1+KAT8ZEugj2OMe5zcvNPoVaDGY1mkbiTu19E/SrblTPhoQNF5a5osBkHBHlpv2JuMSDyF8S
x37OWuxjZPusdsmjrgXHtFvbE8vTGVzChDZiaQLkm1d2+zEbmjxSUldk3dfatDIqIrJ5M+oJqhpF
vpoWLycBBB6nM+EQPRgOtsvPm6tlEfLOjRu3evo1inGcKgt7fAsHFciVGsJNj3XRPUSVihee7jxj
nGV+ScOCaAg7qD32mio8C9PXnpM6DW9Ebo0/EoyXX68vkE9SlQlAz8FLfIR4kjk7LDK80YKuzNES
J3g5VZbq3dWdZmIdZ0bvvVM/eml1KDNKfHilmemXYsTBAK9abeUOWH4gEltuTiJaMGnUIi8nTNiK
38UV6EW5RJxUkzrp0FROccxyg26hkq0ptS3rzYxH0DEdlfSo540pEIeFyKBkuWHrR+h5FfneqG1x
n5T6obZ75S7r0BVosGXbrcz4FM9cprVgUGiIgsGbOij6bE+q1qhJdms1bhTKxj5MK/XYDoZ09nDK
OyV1Jz0Ffg9lKK+RSIPS+y3kp5NlteGOXl7tusRZk8v5ZLWSHwKEAhTFIvjIm/46jCKt7OWEpo2b
1Kp5IpL1zoZR4E+X2Nk3wLbOvo37b9fnYXkAcleAiZkKzwaSWbPbtx78rsjCvqUQTkpqK5G1HRU0
z66PsoxhQCp9kESQO6X/OP38rzcThSGJMi4LF7GMCvxgUh1tJZefxsAJV/qtn73QxB+CnQtAgG98
OVRex8Vg217u9iFxgwemhZpQOa7csx8ticvlM1F/gVdwuDJvcwUr+KCkM6nsPYiKLrQ5xOkNAdRd
muBho1YhHlyZ8TMf9P62RUfut1NDadcsMuy4jGBu0EXYSzFGIKYx/uiJjA6d6oUbKPQaWgIxctC5
mewHqdV//euXYF2RlkAYBvtJzfByekqztgYAFN5DG2DC20Xw9jIzrY5dSfn2+lCfJH0EIVNAKfPt
OfJnn6JKUPMFDlO4UD1+1GR5z2HZevsu8v1DEtqTm5gOm0qWaN7b46TFWFcrC28a4u/PpClTHw3D
BrQTKCrMXxcPEKtMjbp+oN6J66gd+nv8E+231o7DUxdl4ak1qsptA+0ua2N811amYL6lNZScphMG
fWP2lj5HYYVDiP+q3VkPDZLPt52tFjdh4R96b5J6k8U+xa8MgTwdIzEt+hY2pncj4X58qsk3nnOp
xe80LoLDEKjvmKZ1pyxUmv31Z1w8IlND4kc5nGXMpTxtqL/2puP7cEYGPXxsneK/oOvw48Zx4UY2
oszVSgCzWpg279fHXPTfUFCdeDLEqASc/DYb1MdDEdfZUDwmmu6/dJiTbuCwoyAT0/K0e7jXyKkG
J0lTa8wupfQOrXIciMwxNzD0zNcSgvm19/E46gSVm6ITsq3LOWiAEgDJs0MsAJ2fQq3fEw3fRyxt
NmmRtStrcnq3izU5vftfg822IDlzSLneCh/1JrRvvWgyzkzRyr0+xctXgrg4tXIJbgnKFzer0vrq
0Lfho1o7yasde+QgfOVt2ffmSSGjXFnq8yOeMocCcJEwhp2GMs/siFep54Reylth4/VzNPToxohq
LKEHae2a/HSkqX9DisrNNT/hM10if2v68BGXDtvYpGh3beK+1cYNyaPYXp/GxUH/8V5EvaB6pytF
nr1XF8Hk5IiHPaDU21wTBwz56F6FSAh2fY8jsNc85xGoI8rhMHGsveEPJzkZD3kS3Q/jAL+CojiG
c1sCmw2yKgdf87Fh1s6hH60E/fNoanrWiXCuT4A87vPZsyKjZ3kCQ/bHIB9UCCCp/TzWarrPW3Qo
MjnsdtlgeHs979fyzs++CY0uAylHsln6gJcbCAPxEsM6Rg4TA5vdRmi3Yex5G1/W038kHU0vSWd4
ek+QKFzxl0NJGJEaZYgMVxBaybbDGmErOV238t2Xm3TapUDyWGZEifO2phdEUi1aXzzm8BppFuBw
lcEkPFxfXZ9tUq4G0jOWFgIm08//OntNRA6hKHbho+d4D7HvtW5JTfZcSF3/EKKjdvP/DDfxdFG6
wEFldiED3MFdJGePQvNAiNT8Q4hZ7B3J/qnGar+/PtjyXmEGqY/TJ8NxgEjs8t2QW1Wx25Q55vrW
2PQi+F3IBVJdjeiOcWI/CrX6dX3E5SLEhh28gPFRYQb1ejliO6p50OgdbXDdBFcc9+UB6c9m02pF
t3K6LiodBGgKxB2KHRywE8z6cqwIq7tKT1UDyIZ2UCvv0FMF3fV2BR25q89SV0s7O7B/4lus+uqp
D+9j/THrvwTJY1UCOdTPOKzeqDjd+fF4CKVe3ZZW+gWXdA9fn/pgxxpKUtnKYy/yTB6b+h61ykmm
D4DPtOz/WnBdHpq9Q3rpRjjSYCOq4b5pZMSugbB3UWHkXwWKgRuzrs0HbK3bc6ug8iIsp15Z+Z98
K5IcaLmkHgahwOxbGWVdmiJCnLsOa+V2as2feuwXnzTA2ysvPb3T5X1rTQ4CwBQ4nEhDZtU+ZPyN
wsEE2k0DH8UmVAMPvVymX68vvuVWvhxl9kKZn+dm6fmT8b0NNl1TMXCwlWOk0dTy/Px4fbSPjuH8
pSa/M6jpFmIJH7H3Xx9SkRDesctqcP1UOUiV95rbqreNKkiFAZ4A56L7Jgn/rlHuUvFodmdRPIfi
bRCu4d2p/S/fdg3xqEbpJhm2TdFuc/MRmJwb5z+q6GdVnpPuP7/Gl1tGgOegqv/Z48+xQcoejwFn
T8ll03jfOuTFB+fs2Oi51Ih/v9f5o9/fhc7PzsFP2yxhXJ+EJLaO8qIZT9L4Kst7Mlupe6od9MLE
0Sj+OO1Np7whm99SjsR8Y2MFfyRcs40Ez5GTOekM/Uz9r50UbVLxi356FEBhqX5Y4e80/ZPAkLc9
nTDjPFRnRf2aOw92AwJK3aVICUvgt60YF8e1aGeR2xAsgxqbVIypy1M+mO1/xBDCPiCXAj3Y0KJs
HOUNGX7jV+30/m2hBj7y8IlyA11Cv8uA9W3Q3bXWDF0+wuTZKiCtmNCCRO4ofE+77K9VkES9DZnL
69y6zDEfkM8iPw1G/QMLCQpFQfybJmC8G2Pjl4L3pqz8EAOVPhxFAeIUeNZp5zYc7+Lq3e7/G5Xf
jnKKbfgc0kOj/5BAVmRjfh9lt319EJn1Vc/UJyP5YfV0j1HG2FK2WzkVlgEMEGFyU5odXLkLqq+B
c7PVmbHmqiH8ay14laicbkNIOgc9NdJbNPs3mlMYK8Mu2rnaR5sOPOjkwgbIYRaSK0WKxJnRD26j
85GEVRXHfkT8Mja8+qgLEHloD7fKe6h5R/xx45eo0Yz7MIvzxyhr9fu6abytCTT2ny9syjL48qE3
CqZ5AYzMosgIYuHLboUgbYZ49UFvU3tLzWxTTEC064fK8qDE5IWzhLKf5kwI0MvVJNuJLw9hxmhI
3h6GvEkhwPZrYIhFc5TJ5pbm6J8kNBE8nm0dC3ququQqtPZEusFvWqtvgDJv4vilTRLWYBvQSjPw
HpJ8PE5BZ47KT+Glv8ws1zZpWb2gNXosI4ySezj32miVK5HL8iifmHXc6tQtSJzm2WAo+HE9IG+Q
50aHxJcmvRqOFG49vIxeaLFof67P+/Iu5B9k6pEyBYkMrPty3hHeKExK47KrSjCzayeoDq2f9XvN
XIudP9lfsPS5qAwaiRO95XKkMcF7XvKBLVjIne38EFgjtN9m4wXjnR8cKap5vzqj+XL9/RZAyumL
E3OAIgJsDQBsmvC/jikNq3dwqfHodrDD3xJAire0vjIE95XBTSlou0FadJjekOPrkvQrqyW0q8Ih
39aaD5SCPO+I9XJ7Y8KA38hx2WIX1UXfrz/mMmC1uU85CaiFTLj+WZwQ4u4hhspEu0PzMohdlfKU
FpX5kOtjuO1CQ+y1tlnrfn7y7SmCgEAGd002M0cKpEi5lV6n8EXImMdesal24wcBFKBdWWULjCBf
AaY5CEioN6RPcyHHQRqAadkOmBVVmDullc3HuBy/xHk0grh0av33UKHR5eTxEx2AjYkv5bfcMfqj
jq7it7KPXjW/LQ9trWn/HKHBSzHJ5Xg8qhVzCpkaJ2VQ9Xnp0trw0UYypE3e58nK8fbZMpw6fR93
y/SdZ8swLnKAM0ZRumE1giqKg+HWRsBvo0AdvK81ST+IvtjLah0eCETMXWh1SIGnpYtWhLYHlJUe
skb+Bu1s3MaTA8sQ9f3aQy4P4UkBizYAHAt26BwLbtUq0txGmbsBNLAvutHlD/hmvyd96LzjjB3d
C9P6oThJ/YzFuv5QWWEDwLNqnxCn/irCkh5FIcdrV8NCnQubbdAUkD5wMpxcFGZ3g103QMPNJnPr
5j1Eh+ysemV51mOje09TkDyp78DN9AbjbsQj6LHGFGYvJ3nw3sjduUvWnCc/myWWC9w88H1wymaP
09SY3zQVHdXYD/LXsMqCQ5tG4/76ifDZKOSu1H2gYsAdnsX0DRjuugBm71p2Etw1Y4jqrzmsWW5M
y+4yiAMZNnGzaNROMi+zcyeOQTnIRVZAxCcfgkxZ7AvbGHemFACy78U/NkimL8lY1KIJHDWArJeH
cWfY+djnaubiLlbfyo1MANhZK33E5bHGOUOTl7hlsmKZbzW1ln0ybzNHpMP3IZZXT1mvxL8cFBiv
f6LPFiZlp6mFxX6ZZM8uX0dVxsCKJadyucgQ8WgU76Ra4miKajhmaEL8l5fqKazr4XvbD+EWmGuz
bVQtQilaexVWuqZPtsDLMr/TGQtJmHmGxzALb/IaDIbAwNWtgu7U6MbGFjkyXZj6epCZk0jeZkmn
vQTsmF3myHu57pzdKDfNV3wXJ+an7mQ067Nu4wTo1jio797xd+1NlNTtXnQI4nI3Gu13OxHNBmnJ
4bWtHfmmynAqlOO6HDeBFgKfixPt5/XJnsKDi5VKN4fwZIJz0zPl417Odd70I2qfg+zKFfAVPRhD
pAAz59wo6IQkiR3etKAxXzMlD29CWRpXanLLb825iFwajXJ9Ir7Ni3J2HJTOKGLFjfskevVs55SL
sT95sXYAaQnava28I3Jf39NcRFsja82dhZ2DOmKXN4xdutIEXCxyHmdiLNFmx4pg4WLjK2ZNcylR
XJr38TlW/eBugP73o0i8tXxzcRJNQ9FvhHTH+kL+5nLmvSaoB8PJFKoL2fgoGVa17VV65Ne/7yI8
ZBQbl1ZqMjAlYJJcjgK1IA6Qt5fdiRy8jdU6OWmZ0qE3NvQuW6t8KQyj3RcIrq9cewuOAFceRV0y
WOpq0ATmpWvA4kVrO3XlYp2MrVwSVe8SLiG7PunU26JWhpMVGF9TGSCiyHywk1j9uUMT2C+DhaUs
zeQW6xDfe4kRGz/lLb66WVl8B7P+SJYub5TIqc+D0yeuFFTc45Rl/ujxxDdBIFE95chmHbQeV9Yu
lw45CIldnBrSN9om6mHAsnVlKS9iTV6XKixkVX7RLJkF4nEWOi3u0nQeixJZVOpXO2vE71MMCkYB
mtOga2VFa0Wj6Wi/3L+MOrVogBLiCrRw07RGO0pavXJR+TuC6rCqN4MKoJS3QKT3DbF1oUdbNTsm
5Su6OJuuO9eQMaT03Rdgw5Mnv6p20zGb6zq1zievQzBCzSf9s5Mk8LJyfuSdeohqsYuzhzqQcEA4
IN8cNHQ/lOSUexpWlgjthPXW1qO9rzL9AbqH93DO/cjYSnW2C9ruICxxgIl3suJuDw93hxpeAjwh
KJH8TINTr6f7SsS7KVCMEUWM+WseRrX9qdZ9AJ/AVcAX23vNKA+pjfE0v/udjN2yfdDjcOdJN6C3
j7GlbCP/p8zT9PqxUdVj5Q3HhBoJAlJlGwguRqjx1/fYMv2lwEF/zCKvnOrG85Z0alYyvapSdr1m
3OTS2G4iTAbRbnPuJG3w3YHZOvagmXaqGZdwX6oRAcqoOA+m9UfSiuwmNlJr59Gi2GIM7e8lGAe7
qrS1e9K3NVHhheYFaHJkvyh1sWY4+udGG05ke4oUq5SYjDo7pXlY3KHSqlA07KRbffSVh0COw00A
pFvpbH0vl7W3r2JNucVj+hsQBze1aJFPYjLFdoxEd/A0J33UknHt5l2ekWAMaPFT5qXrQB/y8vQy
R73WqgGsVE61YDckvX8YVKt4uv79PhtlIi3QrCHwpHV9OYqTy0YLMbCB6mdjJZYhhGvKKLRdH+WT
q45oBsQa0khTSWweFJZNGniyVjWP2CBZZzph31S8EDZlov7uZfh8mp7g+9geqctto7JCwMYSo7NJ
/Ci8ZX6V3crzTJN3eXQAB6NNTpIGShfphsvXzpLSKH0pyh9LJ9W2WhZ1rp2i2p2GvnEIi+AHHsXt
vgPgt00zQi8M7K1tGNUv159jOfsTjIP5QOQa+vl8WozQ7wW+L+nj6Fg/HF3gqObL2co1uBhEBwqP
+wUyTvSYF02S1Kl8zD6E5I6Ibt7BR6T6V/XZymm8CKamUZA1ZPFDUCIBuJxREbJMNWWQXEnPxn0d
t/m+MbP25OTgIGw7EIcm7MwbabCtI/hAaSVC/9BCuPiieJYBDJ3kySnPUPe8HF9Tx1QTRmc8GF2I
GDv2rBulx62myAJ/R4qnw9CiTrhxQir49oB6Wpj8Nzittgmj+FGrkCqr1GjYIojzVbQtQCJfarFX
LC31sXeEdbJpO99GVdttBgzf99cXwuICJfuD04WwF54zkw7w5dNnfZLUdW1EbpQUyo7qUwqfSlAw
6upjqYQ3ZtjIa3tycX0iOMNdPWnJ8sn4cpdjlnpfMo20eBJclLY1diaPnUA6xOoz/ZcVauFNn1Gb
VsbRuMcPA59Lz8xvqjG0jwPyjtvrM7CIPqlNsgkmzVLUxqjtXD6Ng8a+l4djDtfCxm3FCLWvBYLC
f6RB0ld2/3JD0DhTsdGlUQdWcr7rgt7QvUgCrlBIaXSg7ABcCRnFlVEW0SezBkoXFsr0VWmrXL5Q
A79hoHYhXM9q0oMI8EGNkC87IHPuvxVJF36NMi84lLS9VkZetkURBMM4FNcteI5TFnk5dNR3nt6Y
de42XW3s+kBu7nFgEPgPikOm99HBh9e5KeMgu7HwOGgRa9yKVG9/Xv+kyyNhEjfiwgVAQxF+jhbz
rE6nV1MlrmGAE0FSpD7WhrVVxNA95WIYkEGnwZPpHRLLXqWuzMJyS5FUIZEPePJD5GMWk3YqLhGj
3CUu1Jpgk0KYOuqN0e7Ygc+ijex9qog1T7VlTQ7wA+ePLZPVUGOZV6SRQx0R+bLVBy4ufU+Amu+J
9PJkV0e6/82X5OQUyCME/wzJ0w1ln2CT9Q1y7L4Z3ad5pG6zesxpPmrydyNv2PRRHmm3Wiw7/7rf
JmY1khiwq2m4Aiu/XCNiTFs773v5QZfUL3TJWypOOto9Xrty/Sy+A/gMkiDgLZRp4XRPu/GvarmU
gJfIMwYaJddKkm8WtpNphvREWUZvXuKt9ZKnf+/iIpjGo/MwFaA+ao+X442lnpa0+uUHqKf1JrD6
cGv6cbzyVovjahoFyWhyHcrPVF8vR0mj2EMsrpMfJClBBxtvuBuVE3tDmX1cqXAtgyfG0qGyfHDZ
OEhmR2Peh0qSjJX8EJjqizYBazF3ibY6iKjfetO3x7aS771cfQnNaqOCsy82Uek7Rz+hW5r29n/X
t/WHSvV8hnVwDoQUNBcIHS/fXWvsMuydQn6w/XzYpWbg7ZECEWcl05pNLHvOUchBdBo9WfzJTZwx
N3CSg++OOmoot9eJs8dQqzqWvlVvsB5PDx6tiqNpx8UJpcn/ejMOTsAnpaMcGb+9KMp3RakOHFOS
dmt0UfIQjlnwozC94b1Eu/0UZ6px24S66RZprWw5z7Ff1dvijovMeVXSZtVdZzq7L2eAJibgHOIN
GGz4x1/OgGVlQjRqDrtQacyd2UEd71rlKRLq1sk6A1Yyf1x1Jbp9mu1vi1IqVgKGZa+csgJeTURd
IIOmcuvlI3imJVQ/hQuiptJZM6S7RvOrfVFa/W2CVt+5CuIf3diK21RGQxCDyRzegdDw2oiS8C6O
mVDNH5UjzrTtH7OO9Z1XlRg0x9DvRe6fSoKco+DK3hdEP/tO6eW7yk7ycxFq9VaWkN7fjgOMynHQ
zPvUC/WNnSXSnaIpBX6LKWe9hWZTmD5eX32fHLEIg1Ann/R8EG2fnydFL+WiKSIYNoMmHXSU6D1T
qxDaCJWC4zKsm7tEcspdGY2nuBtf6iLexRrWt3JbGTeJoAdLEFh7L/Q/nR1FDbexO23ldF0eejwk
HBDSKmIMLoLLr2P74KhKu5LAiuvFuRoCJBNjmEvCBqMSlqLfVK0mr9x4y5OPSi1NJ0peDhffXHlP
YEWUT3wMt/D98QXNsPJeDsRai29a2xdrfyIfaWAyJz0QBNBm9yr6zQUvgYCCzPpXB73bZ30X7etO
FABKVz0IlqcfRQWaR4RR1PeBNExv/df9YZuctEY8KK6IcvS988qkJtL01XvW6dK+8EqcCbTwYagU
9UZogbGNMnTjVamvdqqI+xdgb2uh3eLrTo+EmBexBQcbDZXLR0orKZStASUd5Ofe+ZVs4yRPfiUZ
MBVfl8Mvg7cmxL74th9DgmhHvIc850M/969ZwCC6N4fMU9whNPxtjezpTvRZ968lYFSQ6FlOIq80
iSiKX76YLCNbHdEQdfVS8Q/2GNvvDdLtp0TKtJfr+3gRHBKZMQydKCYQpthsh4i8E8gOI6Mnl1Hz
EEa3jVNiBOg4UrxFXEiTt7TY9ypq72dIwiuDLxEymHx9iEdSDaLdMsdEjBF+ZqFZJ26H/N0R6UXv
FBlWSUFCUSBuYm8l77tCfpXtIN+3VazgUpC1+4Si+CbvDG/r++awcqQvw/bpoYAdMy8TpXDOWbej
VuJiDxI31PTqhqK2vMuyzDlGfmlsIppGN62sPgdGv41kgWpTGJ08NV4rqy6xYDwG1ZFJ3oY0gkTi
chFoQCox+OliNy2U+0EO/Xu0NrU9UTZAJqXIdjGcjp3TyNGuTzH3jqN0Jbha7i+iClIHkgeqCQub
jGT0I66WFo54o7/ouuTf1ALVLCnI6x1aXvtYK9a29CdvDU4LgDQcHRmTHH0K+P7aYDFynXWVZLE7
5GmJDGvufC8DCTe6OqJ02dky8A4qB4KKGYu0KvZV71AkuL4plrv88iFmcUVCjSgqyyZ2pSiUDoUp
iX2cCf/LP48CuZ8eDw1aSPhzeFhSO4oUJSJw1S4AYycr0q5LITFdH+WDjXp5UVCGoWUIbRsRQGqu
lzMaDrJe1EMauL7T7bjMN0n0FmvhDq7SoTfeHfVRGOdae9O7dGsJfQOIduPEzW6QsBpuHixvQI85
xKdQ3tThD3WMHrT0bOi/G1/HMP5FDb54Pa4SEdDLptvaFVCTIj4RmR/stPsCEerO9tu3vPye4ZG2
L/OfqB3/+/eCAMgdCIiAi2DOSob00/hNqPouniq3diKpeEVUqxHPolgJSMEGRIiU4EQSmMfbaMz2
RChF4EYI159yY7C2Hgy90+Bkh0Cy/D0WHeW2s4WztcDSndJYVTYAHKqVL/rJ6pxYX+Cbwc6SzM1u
hwpRD6dBX8TtWqHR3MBsUJ4qpNfXzXLzwy1j3UwnAHK181Mwb5zWD63Ud9OxfO3k0XkpKqt+lTio
cEEJLVIcFvDzPw9KOA0chLge8NY8oA8qQFSBjbTQKFfxzYhRxC3AcvxXvP4QR1K7IxJdczpdvigp
MRNJqoqdNuT2y/1R6X1AV7hOUVUBH2iYwniT7bHe2Wmv7FhG/m1YJPHx+ot+2HBc7kpGBZwE0AQ8
DioVl6M6CX20YihTt3bcMfO2SoC/oRGjOJZsMhgGY3do4Ginrz0YXLl7jSWyOX3vdTe5d8qpVZnR
Q93cINyyseynNvyuF87WHIZTNJwUDXca6F9ws5LsoHXBRmgvSnKvBQ+WQxnYN6onc1QOgwxmvYrR
ePwfdeexXTeypelXqXXnyII3vereAYBj6UUjM8GSmBQ8IoCAf/r+oLzVlaSyxc5hrxwpKRHnBMLs
2Pvf36/CnGM1yOt90tcHBSpzNPq4B5fpqfJrjfB5t1RoZv0OwWLW4xY0ddPx10Oy3ZT+PCKkJMjQ
4TbrbcobBJKvR8RbWdv6lE8fGg6HY6vji9ZiBnnUhG5Rm4Oh0Hujt6sH+70t8kfU9urRsG4BrRC0
b34OpBJeP9oP6mzlUKo+AMo0wx4A7f1QObed2acn/FsooaWMdeLXyc4qWN7uMNnHokdJXrsLuKyx
NnHldfMz/B87YhNa9i1bpod56/1aY7s1J0+/Hqyf6n2gJbj5+xt2kFn0k9XjPKdlZneudsfV+whE
RZ6Fp+U3MqvUTpNOd9QGFVeOLmNtIoBZZt3fJbZm3BZ+HhznHofjgZS6u5jYjY+Gdb/4Yxf3Ii1v
a7Mw35nuPwV6m2KHhnzMSdhBKX68WWRCC9rBGzvrLjFSLgqmrfY0EohPKMy/aMkAhQyIQaSbibhK
V98JWzcYojIfh9hXXrnHUmmMcA8v/uYRjGyPyt52jd06OMgUv37xpVg1EYjZvEtEmu0KV1PxkGbJ
O5mjtxv2j6fQIoO9GT34VGlfP2WWVdZM62alseRyj/0ey65t+9Ovp8QPCsufZzECP4RXSLtR+BHS
vz0XxtqojL7SnLvCCNq929lLJCG90g+tf4UMcJ5Kq9yVfvXgboyORQ27ZizkbpmB/gZ+3+1EPZfH
oAmMM7CVjx0uPuGQ3WdZnoFK9h8LR5/j0WrEmTy7y+7ADQiyShuZqZHtGttrL4Okdo5ZJpvIWLVy
T3LWiWy99iB39lDf8KmOmta2H/zSrSK79Fr4cX71zsn103JmIBgFKgpsrsShPybjn2LIXE5r0GMT
eEess3P28N6jJRpP+Y40/8UciasspsXvRn7pX/L75J0jbJsyb97Cpq5HuLOlI7klvn7ZgJZ7M+t6
8w7B55EuTrvzYtc+GFwXfv2+f2oW+/E1UV0ApKIRHaX36ydhvejXrH7zTl76B/dQXs97eTL2dFqH
6c4I9X0dWQf5NO68O+fgnfW4OaRxFmr7X3+Ot+fn249hvv4YszsM+ai35h2U4NABBVc5Xyx56EwX
+eY7c/ztSiJWRteyxV5EJqBE3nxl29qyKRm0tdlonCvPT59UEwTv3L7/+iFop0nrcTC/5d4SULVd
UtWIp3PcFEVe5DsM5PJ3vsp2wL+aJ3BJkEBQ69/QdRw/r4fNmTJQrqtsbtwhxb2ZXmtw0CLdOvOT
GFjGF0oD9W2LZi7SyvW9yfPzd9y0hH9kc0hrv+3YIzm80IfK01u9dOmeXMR2w3rPuPLNUxB7bSoD
/He38jopPOv1d6wrMj814IkbMrj1EK7Ijo8VF+q7X8/At+LIP55DDhwGCLkw1vzr58AYSVgNdn0z
68V8ypp5olIrIiFKj+Pc6DEX7WUXdYnTxX4J0xUx/PqgHD05GCOedH09ipCZIHaG1Y0XS7Zk4VrS
+t12g3tI5XwasmM55t8mvP6i3ugufFne0xZeHIQpnxc3Kd+po78Jhv74RtSFqGFtCui3+ISFrvGk
b6z6pg3Su8Um3dvxnhwaQUMoPnlopzAqpaH7f28x/3iuTYWIHZyIivLs65FcEEJ6MMxJyCjDeazq
Kj/LgStdb9dpWLXeRyXfs4P+i0mCIgWFMgk1vu5bxUJpc5BMbV7d9J6dHZNl9aPKojXqxxz5z+f5
f6Uv4vaPlaX+9V/8+VnIheJt1r/5479u5Etz33cvL/3VV/lf2z/9P3/1X6//yL/892+Ov/ZfX/1h
19A7utwNL93y4UVhKvTjmXyG7W/+v/7wP15+/JaHRb788x/PYmj67bfBG2v+8e8fnX7/5z+2s+M/
//zr//2z6681/2ynetHkX9/+g5evqv/nP0z/NzCRlEW2bC2tMVv2aHr58RPjty05DZMCMjwliw1R
1Iiuz/75Dyf4DYIdgdoGSkfBsYm4lRh+/Mj7bevf4kd0rTNL2BT/+4O9Gvv/eRf/0Qz1rcibXv3z
H2/CQeqc3Cch2NGkzhzb9A+vpxkt1Wbf5QUwcXDrF96qPsnUVQfNWJ3LfqX7k1Jbc0GGNIDoU3kH
q1vqMvQ8mi3wYfGC2BHJcG6QRL8TEL4+vX98MGQYG1iFaBVi/JsPBugAfWhFwNzOsr1o+oFpb6qJ
D1p2SeRo/t9LXWwPpIPYIzImoIfm8nbrsvWpy9WMpbEnkyHSkSGcO0vrn/40M/79Av484K+3Ew5M
quE8iy4t0sk/k8PtIalTkHc+mLZBv5yTrQJYtbmeh7BQHhvTTB9TJLq3cpneE5S8KRxsz6Y9i+Q+
Oq+N1eS+2ZwTzMhG4aEotFa3/JKS2zurRq6UBp1xRP1gNTgUutM+cAsc15UPDxR7ZfNQQ1u9rjzl
3gDF9T//ekDetC398anIlIKI3LJiqD1fz0BP2rglJoA8k5nyFYot79gaQlEJ1ZolxLUh+1DM003e
DupCLl4ZZotBOdQd9Y9lUzIBjeBOG+okizvLo/T8zsfb9tn/iQ7+/fEoSpIbQLr8UyO7v3r+mnZN
Es8pFKdNMhXrhd19ncUwH72lND4CtxM5NndCPxhG0UdB52QHMnHiQqq0f+cG83ZZ8A7hb7BnbCIO
ELRvRstdscvMVJftnMJnIaKiGXayy/ydJ3XtU+YEyzvMkb+aNRS22YRIxIMeebsuUFhWRZ61+S5o
RbVfIS6ZYSk6/b7r0CxkTZ5FaTNN31HFZ2FWqP56kU65E/SA4mCSaY/6NL8nJ38d6f54KUzlrQcD
bckmbng9Z3Axd/CpcPNdQnR6hyJ13nW6OcZ2mszHJh9V5HV18M7Qvz4eeSjVfRbtdsdn/bBhvn6o
OUhrCJK82AkvSQ++pcbD6lTinfH+i6eAnKX3YctF4zO8TYA/XZkaV+uCvEzK3VwqBtTtCxcJnlV/
+PW8/mkEEfvSKIieDbErFKE3QW+Ts02UBX2CJWyzK2FmNtYNSTWE5Y/2xCF3D4VWu7e/fuqPdsdX
q2nTGBMMcW4R2qAGe/3tehurglbPbZh3q5YctczRvtvGnKHYx29wX0+GSqMFCzicG7VuwZm0EVDU
unUyyWj7WidijbNxDMFW9Pel1mYZXUCTh4BRFE6kHDL4wDcW+QHahteGnr3OH4rCSS+ZStZNMRXG
XetYytnJnigobJdEXaarZcxRMThLFcoaP/vMT8R8GNgODkovTHHNMDoO2aUMrH1jIUfSzHEOu9mk
n3KzGYLAmRn9UyZn91rHE7nZj5kpzswTknzg3yYVlXZGHq3MSxp/zMGr7pWf4+LsG20Ky2Aa5Hiq
zNFt7uaxSY/SFRW+Z5tdUFSuY/Wld5wVVYm1VE9zYOZJ5JcaWVijwLIwTvTe4oqpTd43zSy6LtZq
6mHu0J6UDJL7KU/aJziYCHbrrnlPXPdXM4ntaEvdEK2wOb1+pZUqVjPB0iD2zFqLBVigA7dyd+e2
Qx1bazVeZxXuhL+eSNsC/2kemRvakYI716c32+CUJCnyDunEm5H2bjWR0LQ4+cam1vy9rPS27Kkx
sPXxDfkPqNnr76dUWhI6BTxqHfILY+n0fZKhzZeWtM/M82XvupRof/39/mJQUQzTpIzuc5Pmvx1U
oG3JvHLRMETQX5W05yS0wcW2kXSx7hGf0Jqk//0x3cwLCAQ3LQkXxddfVICE1dIFbUCd5zbOO4Yb
ydxv9lYLnPzXX++nU4zE8kaq4Uk88ScsqCrsGr2fcGLlzjVmEwE8uibPyUEF6xXarvmd5/0o0b6Z
L7Dh0Z7wPOLqt51Plee0YigzL67dngCn9oPv/jpV33J63B7oyzQ/2X4zTAdddMYa1x2mFnrizXJT
XFkgM6UvDu5UjgIJRafftqkhs9hu1HLCEcTv418Pz1/MbhJW9Emja2aU3t45ExXIiVYZLwbiEVyS
1amjViZ65Er1Hjznrx5FPAr+DMUUR+mb2T2OI/jXJvViIwNWPPkaEFxN4+LHrvzOS/iLOY06cFux
3KPZ+99E9DAOlV+MhYcDB5CaYaXWsRKzytBXNN5OfVVcoLMZ33nqX3xB1K7UsDdaMuSo7bz903kq
AhD2mbZ68eAB5iRVv2m/sEIf0vm93PrPs5obBFgNKuYbwOxtfTebV69aFFKAhlJhXGCxtmvXoQMw
UumxUfbVO75iP4cKlk4cCPuItg2D7Pnrr5ZkVlkHbu3GwkWWrrSlv6TLv3lnMv7Vt/ojKb/t7pSt
Xz+l3WwCAls5ce4uQaQZ+XCw6my4ttxARG7Zvtcuza/kN75erOwtqAhBBoDMINp9/cSqDALuYY0e
9+6oWXGRz00fNYY9BnsySOBtGmFhQoOITJ4VVsbUuafeXcNEGctIa4UsPng0j4IngtddxbPr1g8i
HwuahjQrKaOp2uDKyBVoi6tXhC5pMT4RtUPMSRZZPeeJWA5Zbk3fVZ2Lm3ToK3PfegMnd2UhDce5
jrM1BE6I27FXtvn1vNbdl7lA9E0rm81tXCLdCRtHVZ/bAiBjaOspltCF3g0vmaCRNxxlSlfVZJnT
t0QQfkVBIlB/ZmvRXnBJ05/tDjFyxKuvH9UwtI8lb/t7mankOjHnICcYWZMy9LseRkqObh96ZuvV
GYsJEhHOW7OATWb3yTnw4MEyiMly62jUkSPbrapkr8p8KcOlzjoEz2gbse0ZPAMx5Fpx+etz78Ia
Skjp8I7mF7NvPe77II++urJv6908SPOBy8L4sSqXZcuVTgY0qsqiqzBYlvlbAr+qCpX0bVA27lra
4Tg1/cds9Bq57zEqKcNZmHW1L/OWBjgjw/LuAIwG8es4W70V8qHYkOauqp/XRWkwGIOiiHH44oNM
TskQDt3i2hCAU/4PIaHzDGkj++6a48T3KvN02Hf5lH6oqJfKyGwneUOVTj4RuiGD1pLcWcMcvyc/
VDUeOfh1a6TXphJTSmqwZoFrtW2MjMuqelx2+tlqQtdqdO+yWudkOA2u3z9WonazKBvcBk/1dmnO
4BjpKyhXP/gQWE0bHNrZnS50o2pAcRl0QFAJChTDmuODF+ZFk1zwBmf67fC9FVhvQyIMl1Tzpu3d
8hc9aeT4QSbWAGNW9NhcaJ33UOiNJuNclL5/Nfm1OOGqnv1uCjMoaRmzktPaT+ixyqJtTrnVNG2E
ujK9G93VfOBBULVm1YmnaW7WD8zrXICIkeNLK7pgOJRi5tOaNYdc6PhJe+N2uVftfn3Gvc66b2EV
ixzzaujtOsqbt5tlPjsUyQzDjNtMx6SogYXHEWxeDa427Qg74NLq0xR7yYQIrbLfyfn/fKvl8dA3
tgYpRF0Erq/3mAbdVmvCrYllo2VNaNRrG3cV7k3+Ysio7h25H2yJsNLVmliqLrghKe3dmLzw2HeG
6VIa2hL+ekh+PqpYzhu6jyiFSMx5c1T1Wu1POKa5cetzuwDvV95qfhuEbRb8TXfUH8NP2LV9eVCi
wBvfPCsokabbXm/FpB8n+prGJV4K0VzicmBfLO6svmaO18RjMYL7BMe54wIiInrVEpZzkkXesLBR
+fbfU7ptn2sT0v+4/m5I/x9dbX86rrGzI99d0P+qd6K/1IcpwNfepWdb+LIPk9JtnrR+nN6ZjG94
xT8ey3nDnZs9C2HW20NuLSSd5xlMmDoZ02uZs+GTBpSnZqCd2U3cYb9anC2uVnq3Xt57p2od0LYm
eq6+aHKtP/16JlCUeXsGkjBGSOVRQ6YLkv691/PTAOOrWaOVEkGMwxlR9+rsS5drYdhatIVFOrAL
89B5w3CdpgXXEVMyfUL0UNY5ZQ7/Pi7kTKNgbbzTXBo6c7rCW3ND6No6qnjiS+xKyk6euDKz1zVB
Mp/hoQRD3BltJSOZWs5TOej60XTLyeT8bUequMrojmaRpRJogIDWhpUnx2hisknCanXcj5mTNm6k
L4uhYqc0LSTv/ZBfV6aZYQFpbv7dtV/qOB/UmvsskfZI2n7aaT5ZtEPj7uV006Pvd8IKFxu1XCTt
KT0ZvIdPlrSqPrKmVGBV29b+wl/OVf3cpsKudvUy4G1R0YvIuZZrvqHmyANKIuy9lUPEdCypHt11
Wns6+CxoLOy7VpT0LsJewFD6Guez2z0oj1TCbjDn2jjC89bWuHf0q1p0bnM7sqdgPzgjzo4EbdFP
7ZBaUTYjZzj0c0PCK5NKNXGrIYanXtm3aTQvS+1E1tD2t7Pond9xr260A+diVb/U46L3D/i56Nbj
GmSOiTuc2JChS1foO6uR3nDm4FandUra61lJd7xsvSKwo9JKsIhdKho6MNnq2+6wZH2Z7z1n7Iw7
s/SHvZbZVhsPna8nEPLpUImcQbYyEpXKsGNoAzeUfTE96Ons+OQvKDjwNlO3jZehQ3Eocmm0sakn
2LB2lq6esySZ7jio02ePSYSNXJk73wh6XQtrsQYgMeRm+QkCHQdlk+nqM/fJgeRV0SVFlIm8TU7+
MuHf6KppJFdXl2QKgj4vaDhVmo28OOsf1MamC615qQ79InzaSJraexDt5El64CsK63kuikh41jCE
uqIZZtdr86DvcW0sIVmoEohcZo/eTbHkPnh1p8CXrUv6bAobs1dPRA1KD7UiAAYvurxeYlQunrHv
qrx+7C2h1Ui7JofwThvly4SkMDtKWyKorBsDtgyNRlUVVgN2B4d2czwv1i7Agi5PffMyaLbnoIRX
x2a2syF0xGKCiLaVe5BJn6MGWyekNEzCWV7OKtEfM6NhAlIH0b65U+F5YRPUyovppXJKWgHL7FPq
zNNRw8AFtn0SzHrsGZX1CU6L+3noh0UL+4GW6chEDGnFi+oIC/sZBvl2a9XwC1/0pWVKNfOXSSOR
GNPSMn9atdVsozRgpoUo7cWh7eYtskn9T5rQ5jyEzx40MU5rLYBdqfTHQfWpinIm1Xle7eIFRokG
MEIfSdJX+fjNcME3RJNX6Z/LNtAexhk2/hZVYmHZWxNtxaRp7lnqSR9P7lh9Lgvf/TSawfDgGEX5
fRrd8aqjA9Kk9iCXOaxttT6aeOx+q3oPt6BBH4Y6KsreniNIWWYass4GXBRwsa52VWv4xM9yxjSZ
i3Xfhb47zyJKksVzwsmjjwciMto1007LMoakYOQsyw02Q1BdRW2Or/qhIez/gmEdNhlV2S5nf5wk
y8JJC/Okae2ItUPfQAMw/dx/VjOUOuwO+nK+8CqPjsGVm+VtMrfTp7luXDs03cZ/LIfUOau2NazY
rPCn5DxfU+w8k8ICW+IZS9RWk1/FclKmHRll7dEg0yyWc+Rgoa14EpPZnNIK1vJJDl6r7cqxzq/r
poOp1/XcACPLrzCe7dx0xVvOcJM7KYV4oqlMd8M8sPN1Z5qj+t3SNPYzP6X1fWSXTEnpN8MY9Qzs
QE9WUVCFmkv9Cbhx4OMJrjQwIisJzig37exJT0yr4kjpGvits4S/lOuijSe9pHyV+tAsodz1jRsD
epmXA42f6XdraUv3OIlB+8ib7lrqAlZNe2s2EWY7aeWOUTYaOV5g+HF8GrgjhLJNi3JX+AWpgaou
3AwHzcF9HJOGMysdRPV7bqx6Q77TKz8ComrvWp1CQ2wMOMy2S75akUxWwExqsGdEArad5bFu91q3
m6ymptLlixlzOlOMoUnc/Ckx2vUb2vZkPGai4RTtRwseOC9zuJztVlBj8hxytb3QFm+XUGeYvM7K
Q7/forNBDManukPWcMwai14c3azHJC6SfLIjrQL5GM41xYM/MoR/q4x+lT93Qonv/eua+eva+/9/
xXbi4v97sT1aX56zN8V2/sEfxXbD/w3CmonAcTPP1c2tN+qPYrth/kYGaGtPomKOf9rG9fjvYrvx
G9WcjWFOzR0d8CYn/3ex3fZ/Q49MGEZvK2nDLW/4N4rt5DjfhviQ0mjoRxdDbMux8lMOLC193A2C
Jso74d+LprhR8xocIdY+Fo2mTu0SwFwGSAsCLBFRN3hfWS4+2H3d24FBK+LO/6bb5V1OQS6dufRL
W12OkmhJ6+2rVTgNbrEBqKSiiWh7Z3NvvGtvyBCEKXFaiYns0ZJhquaLqlNHmRlOuAa7wimqMBDs
v+JKawrqiuIqcOovbq0/C3qB7L77rrTgylPWWZfeh8wc94O9y6qnLHgRmOAETz1SfCc5p9O5KfJL
VIolxomq0DfoUBXp1HKB7wSyIYB1ngP5jU8XjemV7nLhTYx1V+egnIKZ5VPufHainJrF2JxgMCLH
2lMhvlAOdT20lMV6v1ZXJimAvkym0NGei1J/XN31NAXrNQrccG7roxY8TORDqEzcFN3ntXEiyRqW
nIUre0CandNZXC121Ln5wXO/2Rlxz1NaS+pJ4UQbepBfzda12Z9bfY2Avglcy1+0VHto1GBGNXY6
EN9xv4gNTT106VcoDqFBH1R1n4gMuFZxNNp5v3DDpbB2O2XrzsnM2O/0qwxPvFWnaaNGZH/lkfjQ
nO45mdOzshB0j7ODSni69PTpJlu6kILvcczzb2W3n8uvgvb3sNTraCEMabQ8BmuUp/JuaYxjgMGb
RYtlDygjner+RB2zuEt5bEacWlpna0RK/VSQPiLdEMnpturPRSHRHY97wmdob1mQnQAUXY6lQfAE
oddJug+kqiLPwKPM2WWeFVddd5u6433nl0PYOstBWY0TgmQbQm2pP88CRZTnLnep8C+sEX9eL4ew
4q97feuQmHV7Lyf9g3IY5LUsPxHs9ZHJ7dJeje+G/mIbvRezOV8txZOu6kM6VpHCCqIbP0ou0Kde
llGBNbdeEPC1i/mokjkcE1LIehHVi0cS5YTqNHT65iK32yIaFTDE5cpyh++FN1+rgCbwzol9TMST
YfNL/1zLLh6HKaaf9wLuZGg3SM/uOV/j1uzBUH1dhuqRDvJjWiTEfnXs6OOtKqQMhQ9AZogQ+O1c
gNIkYTJj3dtG9bE3h/sEj2bO/HBc/XhZ+utgeRCbZUju3ClPYgJVnSpbO07WREuZ/hxUzmfUDc9F
9ylYj4oMT9KvYVB3J1s8eZ13HpsYT8GbzvHuB4s83RxkYa0zDd3x6JfJXTLW37PU4a30sBDtyTCY
5QMnmXM9rGP/1TO756AT5+zHy+j3hOkdSTAstDR7q2G2Z38pPnMSfgx8FonmWN9VoL/QfTmGuY/L
Y2WwTSTod9fiwtSq3dClcZHWt6g0djrEsHnQ2n3trBIUFDhVY6LdtEg/B065xmlbejfaYhHfrf4p
E/YaLelC3sHXcEzKqhsKpSI2xu5xYR11M3uDXh11smJN83mVu9xxPpVJc2wTKgetdZ/3zwYiNW6P
sDSbNZxl9s3w2+vMW0KTKJu0HNL/svJElGtU6PTEXm+qwZk/sI/SgOUtl0bDsqbk9/uEKN8XYO88
88KsvPZeZNplTj8et9LAph/ycWhKgOjmSO3HI2Ko23AU9v0ma/RWKld2r0g9Y4EW6om6X2Cr05Bg
3tUKYacsD/Afo8ad/bNfkT92U7kek86rdwI48n7FxPzsDVNBLJl/KU11IXyazkVy449CC7Xy0hf2
8uDU+seuWm4p218UnnNtNCpK7ItBS9dYjvkLPLYPXBRtIj73pUvMAt91XB/UUmTHYDG5YFV+ce7s
eqa/Zb4doat9tvqAFKeb+WW0OFghAovuw7ErUK23wBUXVpOtJZfJtHbXedsSlI+pCqVdXXpO0h6T
fpl89tSmv+5bO7/K6wRxSDDs/NxyQ93SxpPpCxHq0nr0ZFqfigQ7SJ+Y9V7rnCH2ujlj/wbWsCTJ
p37ABNF15/yJaGraO+T375ggBfq7NL/06ny+SOkfiVNlCzqRFHA6X7a7KtXasGaDjfHETDgVYUO2
xnrldQHNH9zSFs2PtSE7pJYWsa09OzqmIUbRUQTK9fI+JcW567go72DNipOxShpxxO+yT+8NTTta
Lf5li/lB5cK6TOw+jU2MHHcdO9Zt5+UsmzEA5N1Zdr+36Mj5lmkkCdbKXowT7MI03JQ87Ldmc+1N
/srdb2xvlLUOu8V90JxZnubCY3/k1h3NBMzb8ZeaX+xG1+PMN+NgsupzKfsZw6qYQZZcjNoE5lJZ
nnqvsXfuQNSfLeXnHrDN3pnIk3lB9rFKq3DRrct0lsPJXrz7vFyaK9sryuee7HEotak4J2SqQ1E7
G3N+lvFicFmmfwn7h7wyDlgHunvGnbDANb9BCmiRuxpMWLet9ppQt2Asxp3TVElkS63fORKfiLrd
fhvqtpAaQH3TNOZXy6jmgyO5saksO9at/0Dh48bR/QnSmNNeDjqBgveEXi44rOliRfAA1kgTyzez
kAO7xJxf+M6URDp+28eauOugeNWR1l4t80FfCZbW72mfGzHJcT2q3O7j2jS/j256VyI32WU+rT+Z
WV0ZS/Fo5YpWouUqq427VfP2ltUce2d4MDGUNmxOlGR9nr3yi2iJ0jTk8wx7nlcHujpBckBknfeJ
fUlRh9r8FjM551w5h6DsooxrTGFgwlQn0aSy8woxlRzDcKigu7ZLeyWc8rwhKlNaaqrpplXOsWm0
ayHlIbHcHXgt8LAEbrC3dlrJ0rANec3YE0Hca3YRnOn39z6LROFqPq4pzeEZ8z/TRy6xGoYNqp6K
Naw9smtl3QVkAHQ7OeEI4NMybc77rhnnuM+EZoX9ZOMZ27erXsfrFFQ7e1US2r4anWPqUSXScvT2
3LON4NxKy7sgSHa/lRoBZKYn4oLyThllaa/DYlyzOySsnIxoXqq9GpGBaLBODlBm8BapbU7nsXd2
ljJBiq0cTE3QrhdjZmsfjCwoDsO0OschK43LsRPFF25w7QfBvWdH3ZYoSeVrct8moiETvHA78/XC
sule2UwtTa88tdLRj4AN2o8QvFAzwnspQ33Mx2jRmuYodbk8FOtiXHWBM5yV3TvfayNDlA5L7C7Q
ta/OhBUTKsyiv/Z7RENzKohnam6V15jYl/vBb/IHUtH6yeKrh2Ome3eIdb0Y4b5zqgxPHqG/cLXF
tAW/MLNn56OJ0J1mJ5qMqT53ucnp4bXWsmf/sKwjmczjXLnpeQzyT6ZSs01lU3c+GpWZR+toZLHy
huI2cGdyDeSDwMi4mUf3oPSTR3ccgpOtNSsvFZRMCl+ena+ZIqNW2kVTTku4FoH10SrqBKM7VZ0t
a6KlGGQOoSISyq8rGY5Qa41025zUcJi8eriaG634RCrLP820yJDiwAGVCLOS4+9rJe3jTOsXHef9
F8ftdTZES4s9bbCvTOF/wLD84JDeDNM0jzvX38OniQddO7fp2ERYqdQHRlILrVS7QtF17Xfzk13O
8bRM1yY5TKbSOM8XhO8qJslCvWvRVlxMki+WPe0rRLtkI5rLXDcug4wTcPGrkz6IB3+qHy38lYCx
cShhV2OLB87Vs6X8nd6MfTxT2cSxrfiMgbtB+t7Yk5WSu1YHyTcV6tYcKlqnBvqtQXJRudStsCiS
q8oUV9LITvjQMAcFuaBJgvRJn0Q5IxFLbhQKMAJAXZ2EyLIzFJMgLM0RghXNdFGd2h/XSTd3w2gy
+F4Xlab/LZjdkXOAapO75PkZtz75YJot7FryaQ9rlQ/0vHpB6E7c/EAfmntRGLBYi+5xhaL1oSxL
RLE05UV95Z5rtNdD7qX7JEGDSHsEabiSie+nZRIiEZK7WWrn1LP3pgw+LMYXGIORJfuIDPEhIX3C
ibLz0NbZTcPIFDOWyCZIHG0+zAs18pLRG81h7wjq6y1yXBBpB7tW6XVgjL8PygG4QIQdZ5Xe7SvK
eZHh6NrEqso7viFfmDvAVF7o6zDG8yjIi3jlEA/EoZwTWo2kOz3D9bhONYWAXMfUJ5uMMIfPd6gC
VNG5yg5S62IHw6pYkQaiwA+mcVeNNYXhCn3fntPBu8Kqi/jKTPMjiDzro96xJajMpfpslMrd27Xu
XFdkpXa1qtob0NnjzjCAxNZJ6l9wlWMRGIlZ7820AganV/YRX/nsrOVV8zhrWrCzfSO7rcyqiPrM
+t/Mncdy3Ejarm/l3AAmgITfwpQvVtGIpLRBUCIJIOG9ufrzlHrO+aWeme6Y3R+96W4ZVsFkfvla
+0XPh2VrqW277SFiFG9eZ/eloWb7aoFgfpHoKR9tcxA7gkT7zQD0nPpO7povwkQBkoyNPOel4j6W
uUIRSpUbAiUBpJ9KHPJeU9PiZcJV8RTnZfE223n/fWS+OPTroBxUVIbdZmi0/os7Um08ZKU8KImT
f7PibKYwJRvHLWlfQLKmW7h37mT1r70poseslfGDNqRsRGRoM+diXSmeBn3Rv1FHQHftLeocul1g
edLdet4NMot8IUr7yWwbQYBANt9lZq0eVy3lCGbzYFp2oT1GormJ/lrlXBrxsi9au7mLIAYEMoOa
pV7meo+QY22sE4v+elwNg1ObY9LPRe4SbmtzwRGotsYj8ToJVdg28kU9WbqXwTV7sUG/KZ4BEOZ9
G0sjRPNchYop4bdRKs1xeotI6FvxMGvKSoMUQ20gyiXj0oxszE7n+kC1yXMuDSNsaJ+4umJMPge0
JJrXxUaWeVFF6LkX2QmtHCZNWSIS2mYdbE6GtlIvx8yN2RPIyUVrMkKl0CNPbYhOUnt5SnhqU3fe
a7P09Y6CShXWK5sBJYzeeiqU9so+23nTyHQQmRSyEd+hFglHmCwK8mhKd9qsAN82SuLp5aq9u8Vo
eXobBU2mpz5gcfGxDGl/N+Zyn0bFGJYc0MPB1Lw4Uhy6u7LXisiTrbCTzeQaodRZs+0svZdm53qJ
MzF2ZV/LajY5movXtiju6pvOZVDU+MkxWogLmnO9sWwH5gY0tnW5jsccEW2RfK5gJfhGvXFQX4aE
+PUhDydDGzzR3fwCYkX+GEVBT5XdXDaQbhNFI0U+nSqRb8bMbj2XA5h+C/ujwpPz471jZxb/cxp3
VjS4wTLifsfNunpLDtoAnkRqdFANyROZzYADekXuc7buVbvamW1LhgMqEw58Wn0W9Ucvfvr1J+gR
L5fFHagHWYqZZcLIqZWvTCAZdlN7lhO4LtEBG100Oe8QDFSnxh9SI4SysD9Ik8u/lIVy7uapDe0G
AbJbRMZOo/XPWwTnqUzWF05Sey7lu4Jb0dOHSAnjrt9k8fxmCevKIsca39PertfvCyyBWr9Gykra
GXCJjMaJ0FxOAn1zO5TJ0WFByMyttaoMisDWbEzKM+xKiBKFM6lbH4d2HY4YArXNTeHcRZYbtk48
Byv53gGqr8YzI+5dC3XpnPR8E0v5tbG0S5zVP5SEeBGqhlUCW2/5rUrkBEVZGVt2HQctRZmFbVUM
myQBRGmWWg+Lqmh2iFAUvxBUOZCCdsvtc1haCqxt3ROCkFNEw7GfZdVzGzeBWztvBIlCHZRlutXU
7DziVx5AJSDjPJEh4mxVLykKP5HuOY5U3R+KPts1Eka0jpBfd3oN3OIu36NcPSGrt+5Ys6eQmq6j
gSoHzUHlhqUrpAfSS08XKeLgQKEVG/ItXiUPodVUL2s1f2pTb27W28FTbXMZQsPdQREdXOoXADPe
cpiwkxFbp4GaYYAz0sCG0nLP86TPl6xr7e1UoRtOlmNVRyGtI4JdyfxULSQwue2eLZ4D/E6PbltX
z/q02qGRg9/Cn1OtWOeTN+Nb9NSkhjbIZ/OkgDg94gsf/bjBwtPjhyB4bWul8X1RMtLro3heOGtD
7Lt3uoi5XmWxqkAyXcbgX26KMeNpib+g0Mi3Lrl5RxyIDOxlQtRstXEQxIRtMl+1vDCfCuDF1ME3
Qwvi6ht5QpZw1dgbUS1yi4wiJ+K0cu6VJPvRTPFVrMaBT/LMnni+qZ0K26FLrgTXWgRLoWRvjOJ0
b6bQiRpKybku1dBUqmsT0R3nmojanCzdQp6hQC77JlwM50iQhd+U8/KNzUpjtk/DESjoNGQaIKpQ
JQTR0l7HVKsvjAZnre+O1u29GCdS8Z1J3meuYh+6KP6gGiwL0Sj9sMxUeBDzzuOcr7z2WXWv6C2L
ZDsPmzhvq3uEhxmzRzVQYqeNDnK2VRxqszZPS+4SP0Nw1K7T3HSTTkj11KWs/MbQfTaua26hB0tr
6xmB23ZaUO8Ku66vbDzbslHdnQYhTBo6ZG3JGmyb8qJZxaNjQoyP+vtYrz93Je5ItDQBj2jm54w2
QSmbL6aNbz82WFGpciNexSukCPqhedatb6kBEh3Pqn5Jhn0cVYEt7kcSvXL1TQGHe3Qqc4KhdJqD
1q6k8bea8Qh5nG2dfh2fyqirvNWZh4ssdSXUqmzfIvY4m8mwhGThfx2chsEwbZ8bIDFgdhZe+DCO
TFOOX5TynrpZEr4pvLNU5yxwqRsnEyfJjkkdBaV6GYU5H6RSNV6b2Z5jj6EYFYBSGpOsykA5ywsh
LQKje2XJGVQAZTEYZG60VzXlPMVIEnWcsM7si/QLQ6/wR5pZSHqUoWn2oVw5EAO7vqDn785Jl5ie
URBK0DWDRrfyuG1ZczOJGiQyHJIMOO3rxa7tAUVqcti716zpSw8Zt3kkgHyguW4wdqXhJiAGjF1V
33VntkvqWMaFfVDWn4lCvUSVNajJ1ASiZJUbSwwdJ71EMQ+QljASpq1uur74IWL7mDXlabZifZ+R
99IusXocB6s9ZNm0L4q43slbfAIlL2PmFXUewFnQ9zJ02odDK8t2EsMpv112mHp6zruG6sW8D7Vl
CUehcy3b764WUeynRJCSpTmdaKsXqGjsAzRNuykcgyjeVsSHQut+DNjtnkhC/0hKMxhj4zCAIE9J
qWzGIWFHim/WaYlhlLxQVQvmrOi+N475ltWEz2SEeD/RSv/EY3AdCisNaj3+YPoRp5qWDH2yzONs
Ksd4lIRAxkDALrqMEGNLzMgRhWqeoVcmgCoZlGkfk2HoC9pV6LXRz5mcr6TZX6w4flGGBciBoHpz
jeW2keJQxDTGtA2zQE6hkpDTwSisyVdIrePYDlYG0jnQFayzVJlhUUjyLSbX0+WZxim72NnZU5md
oVIvHFORptkb2HuLvd/KN3aDCJhkwdJWbOzgSPcKTr9ghhv8lGf65y6jod0PCnhm0qIKaVeF4ca9
6LY1e+s0zxs3/1Acai548Cu1UuCwi8yv0m6nq/117uWj2RfxHnHfRWubQzuR5GSI5W7IoI0a9Z2+
Llb6NEWtmFKdKvkNF3uIJy+z+sJHEsN7pi9Bbn9TW/WTUXtnK1SnLgpanMV5dBt5Kpf00kfDe2mk
+snpDBelaVGHIjany6LERxStmVfb60sfm3iD6oqN+65Q8ns37j2gQj9d3QMtEruyN2Swut3Wmt3D
5HZuwOVPfW0qva5Z7kdHveDjPU3qlwYRxlgmviymLa0rTmDmcVjQssht9RiUCj8aGZK6yL0u2e0F
xuA4arxxRZtdSK4/DguWWO5mHAOIlSu7hh0hNU2QMGC/9IQqAIDzah+b7guthKVHgO2d3aroDK4k
0rKVKy+DmVqhSjvtWEkECIRSIjWq1gvmYjKs9CoKssE292Aqr7gM76uR7zLPLvI7yKh426wK6uNZ
2Ram+1Xnrxx4pic9g/Mc3kd0ZXajBq25ya071y02sZVscHOem4jAEVxlOadGaqm9XPtKENjsF9Z3
0gO+xextVj2Fa4k6QnsiHNQqlbMxDwf4YN9Rld2AjChNo2MVOQ1bsZSMgKlfqCpaC7C2R0xa1IdW
wgmSpgF+szgq5+r66ELsPjXIQx5re5E+imLticAMSQ2fSQm4B2BVHTksH2hwzziqUYsYD5zvMN9M
Ad6ce8n5A4TaILGzQXxMhMs+rpQYY6zz4ZYsjRrkLXqmlSTXKmHjHpfJk02LHr/QfGEsSHak45e3
QxA1n/m+KWTgjsMF3TQTlbq4zIFUCUeVcp8N7UHJ4/tWJuDpxiVR8uzQJsVWydTeM9z+KISTHFxD
mTazE79kNcU8bbbX4hbNSj4ThbuathcDJPmyy0euD4m7YIhfZNV8EnhBPwByfHTU/ABlch9tVkCk
y8TQdGVubPHz1UdF9Dtp5EE1rg+FEGifi+J+7Ax5n/QJBJqr8J3qlGFKuMqppkGzyHr6GwRu4FuM
+4pa7EePVFk1H8oq2g3F6Juoy5nLYYTzaiM6sTWW8sEhxEv0tB5k7xQ/bBjrd72TsbKwdO1TKTcI
YrYqTt8UuK2JG1hua+Oi1Km01itrbIkovrTRt6tjX9ZBYjxZWXfRWc7jpLlLhRLMPScwfapvd834
igi8C9FSGX4/ZALtqhUj6o85y0yY2HAWDXw7kms3qfWUxAtdH89GvmyQZt4lxGvF7V6OQT6fTDvZ
GvEPl2P4sJh+wzSgLAgqW+GZ+ScufnbbmW/lhmjjX61+3uj9j8TYqHr9igLvLVqUqzrdtAV6ENPA
uiYgQFkRtv0pJ2RdTd9KgoNrjpuSZbihENjqwl6y1QHK5NbXoiBqNhnTgIEe72F6QBET1Db2ioag
nacaexUsPshdZmg2sVy5uif1HTY7qi31QeZ2/NjGXXNFf8MPXptx37UE0CPlEL7Q2/S76kbGthx4
opWBdchvu0kLYeqxIDRAC/CPqeocaasxbloCvirZIOeaSIxDpJfTth/Nmtik0nguU8Hhbe5Y6iWy
1MBtaSKak/piyFL7atq8wWa99AC3efzZGXa8VzOWaGmo1cug9QihJxWfZyud+mHOI8tfc0kNoUZB
W0rgnycNZznMNhZ5Kbor5szsaWaoxwSdB7rWQeSZr40b7eyiepSt8sXuUQABpX7FWxLWlQrrlbOI
VmK471TDYbN6hjCvttWCVSKaysgrOCaUqeJbjoUhgcf5QBUdZQlR/oNmzytk3bMYDcrlk0+cEBwx
anSFbQ4syEl+sB56xzm4EbhuPZsXF8M/nCSxsilvS4cmC78471L0yiqfBlk1gAmTeMf5ZTShARHc
z16j8rZMCB9hMQxRTYQT9PfLhJGFSOtrO/W71dXv4ty4NKb9TRHmgz4pB6n3pxVZpDTR7JPVkHEr
V2UXZ/KaV5bNXBg/kgtzKPT+1WB39ZZ2ZQc3EpRuubIBH6UTz0gem1m/FmoSOAqodKXr/jTDNw7Q
NFp2jqJKBSUcvpvZZ6sNiq8y3PucUlGSAPHSS9l5nEQ/e4SVXE62thjRmq3R1uHyL8vMcJqPppco
yZ2hD/dOj8I7WqOtPmffhluCaR3XH0OUfNfVivGaLDl8vuVWL5VdFJu9NyVYzBVtqxvNxl7jg2tB
+0RmBaMdH2XkPjMY3unaLRq1Ta8zMZ8Ukd4RH+ctkTl7aVGcSGU+xZXu8Pa1MRjBbU3W6BlCxBZN
1ECUCGR3VcMXxQj+Wq/21knGg2bMN0Ix8uqSmO6qzreky23LqP+21MVFRh17v5M8qoml+E2DpHeM
HgZ9pTNQfCuNZW/0w6Uv5SYGq8Dt8SkMRd3Ewn1KK7QTXbPpFftmo1cDY2i2TunoO3shz7YvZj1c
pXD9BC+nRyjH3cyk2Bf6lTa8vSWL1ucw+YaD0PFUS/mmDQt2n077lBqOsVL+ZL0BkSluT2btgob1
TqjxRZmiwOr6V0FNWknxrGIvD7b73R02GKPvoAtr3+6zkC7flAOMG+ST6fecfTJ13BFJ8GFCh2ro
4TXeSXWMfYErXNHOOQS10QGxFGKPhd1HAv6wDI+OvUcxv8NYcj8XjyJTgr63blIAstNW1aRakTwr
blG2j9352BA0ESaTML05MeFdyvSWjZKHjRZdJOEx8HygVutaQSNxsgVRZrhV+w59cmNvpe22RCZy
cnfzxFclcvq4sN6VtTgh/Xg0hzRUVorgqoG2HdLo73u60NEkL5tkBjcf2dN8Le5f83o5oCt9j9v+
QCTEA9RaYEvnDMZx4Li6wIfBa3K+9Cqrrfx4LAhoaSisKastIQzbgUI0uKBWC2RPjgf6ZQB2ZM08
cjCQjGG511TjaXDUd0MOHqL1L01dfI/s4kgR0MeQN++KEm3VgdpqCxmBL4b2R+/Ie8U0wKKG9sEx
mbZHa0/SG0qr+OTKDhoKd9EgYfQ+VbwaoWF/dJnzhYLhOwx6N8SrEHdt3pwo+Lkk06r6RTuiYHAL
ugJYR4e1OlYJEGQ1I3GpZf7KkLtXm/YtH5LXqYt0eAj7OE/aM9HrnyVEricA8IC/lSeVV1sDgNqu
y8dqduQZVKySsXD8wbHegI/JBEiNISTR4spefBDOcqWMCVeVQbzUurNzbQOpPyFPT5CGD9nqOdxR
cxEnWRYXIDvbT7Kk8typPikFyqUkUyo/0ZbPdIC3aplU+8kZglyFmc27OoiV+NR2NWZeEDOvE/0C
tYGj1x5A8KpF2TvNqHoWChke5fmQkstCYwPILdoUbVNb7kXDJnmKsiTxuUbYAUnsq4Tyfe17BFHJ
06DYWy0d+RtHmYR65iTHNFm4fDWsWCz0iudRO5YQD36LVcLvWzJfIt5VtgecCGh7tq01Gn4k0k9T
uo8LITVBLgW4XbF14/FbbxH+aJzKGgpmabnQiUwDMiS/le18MjgnJJvaWCLPqJFkWOYzmn66KVQT
lKMbw2VUUo/U4zellV9MVPHHkgSDIBO5+V1X1E8KmFlTtbdp4pxV1PVXkcpTio0DNiK+EVLf+058
rdTGN2FOZU+LIO8CaqKGFe51JYAxmHKGKF0UJ6TXCBnSPVG6V27XUXGRokEpXSV1DjUpirWAk8jR
POAJ9JbkMnRnN7mb++eUwOWgt6y9FPUhXttd04wPTp7Xe7Xm1TK16MnsLcQRAyKYRUPU6E4HS59f
TdmQ+TALHNS9+rjWlPi4xVGbxzs8lE94zLaujpkoaTcGiJg3FZaypf48UGL9a1Tdtwpat9pdNzhT
VZhI+KwieWjApoHkqGB17zV0jX08v8RW/q1ZE31LscBjp2Q/RgSHkf2hMzZ0kLyTqcN/mAfRb5Vp
W2f7xaRWJ4V1zfLz7bWQ1SZPVp+kpgFezx0eUvCAKcyMYGk516qQHLX0MKNs9AWp4QJm1BepOJTm
QFDolJ0SG0mYo4ZfEtenFPXGsCNGi7P7JrGSJ0rioodW5YsiSVUPYunTDyzX664YdOUjs/MszJOx
fFyRP37qicMOI7DiZOxEdD8ld2lhTksgaACEal36F/ye0x0qWkT5jrqgKBjkkSRsZ7+sjX4r1OhO
CyPQqTCz5HtUJi1bOudWPcJEpEFnbopIbXcKMZ3eBCf6OlnxW+SiZTHlG6nQRij6qoNrwZ3kKTaZ
f31Vn8Zkbc85fqo7Wy/UvdaN5BpyGdUIFDTUlfLZrjMTclwM+kHLnRhCM3tv49ZnzQ2TWNmsGtWZ
lJ0kpXapuuSFNFdEbNZzl6Iw1dKyuR2irvQSi0ApWd9IyKifGgJP7wcX4FN/qxgsCF4gqXNQz7LO
rk1mevFAWAoAxA4cSdnCKBdhY6z6Lh37a5PaD23ipA+TRVVnBQbeiXI+tAilgxmzj2fnw11laa9p
2h8r8UMOqp+OnEBgZjDjTD18vMy22YJQHY4KT9uro56nyMWye9KseGPDucTWtbLHHaS41zDY2dqH
MsEtJspODkqw6M03XX5H8Q+G/Mx764MHu4iF1m9KOi6bQQHtizsFhUiHhMZZ1jfdvjlfkZyaVmX5
EQQ706J9yEjvBim5i+XNmQaJu8QIBkX60rpRfzu9NKwqcbDKLjSwUmAVRI6lXCuHEwMLn0gDQ+yr
grzGmx/DSYdQp4DnNUPfuNErBmsFseOUJ8G8Vi9JuR3r9Fily728gUkzdtxwUpxuv3QuJ9yZnqx2
fMwH9xSNjkt2IZaY1UnnvVhlHMbEyQRUtoNJoZu9RqriPIMMJht9dZn7a1x57qRSI3XjAdCt0VyF
FJSalABnaqhlt5mlTS2/cdha89myvTzH0WEmZ+L+N+Osvax9e+x6tLmluU2XGLGydN9dwRIJvKJ8
tTWMwwuOO0rjG6B5ZT0q1bTF27HNFAzxSpo5eIznkTlL4H/Ct4w0LHpPBAxgj85VccdzMyQnm/zV
TkWYYzAiGeay+sOcv7Hl8upMqN+q+bVcq7Aqkbg6bOlQ5Zk3uVXt4SML8kL7Ycsfbd2hQhfuebKZ
/wf+w0Qy6pkM2Xnd9n6tErsQ5blkIZmcMNXr5A4lncfajLEQ5xPxw1UYu/HT0sdV6NCd9VG0NSYk
8LYAM/IB+v/cpuozDHfiD0Y+obg2C2zOeVfwKaBpfzoL/iuPxV9GFf4WXPgf3Ri/5Rv+7wg0dPCb
/mePxeatrT7+z77L38r37tdYw9sf+8NpoVj/ECZWCVyBKnAI5on/57RQ7H9YFmnqtDa69i3CBA/G
P50WlvgHbdoC54NjCpX82P9xWlgav2SohN2QCkOmD43J/4XT4s+h3GQNGzhnWeFoqScl7acP4xcb
MU7mRDOG0vDxoHX3nXS1vdHGVIr3sFPjApfdpl0ohhXRQK2YW4Hj4E5GuTikkvYOrZ0Cp7aSx1jN
jN3K7uRMdk+RcZ/dz5r9N6lYfy6G+PlpuS4kUrsk7YufqVm/fNrJqSEGFHpX50jrnqMSSZlfV63z
VOsVZ+LKqAECpLsXokYNPTGDPCRoK2evtyVijJQsgZBEkoJSRd3Z6Wauc+akNBlf5gDoaKbrwMK8
sAvPaNzUpujvZIOTu17wF3rCkOt9YgFdDdUKZOlEbGeGq5C6KkmRboDvo/cuJobJc2b3o4+i+SFp
TABVgR/6qgkGlzS3gaDKNsq/uVlBHN4vj9/1j+yPX1MT/9xSzBXCMyNILXcQHBiUI/9uh+6nHEMX
MQ1+XNkc793ulGScXEYtBr5PAGz8hC0TlM6ZqKCORaF6hORND3VtV4CrZYowj98A2bYkWlhatcBB
g9MSibtZBAumxr/5xD8bvv8nxIRPS4gk7Qn8i07WIvf2909M/lnndGT5+S2it8e+jFCsVab40ROG
RaIBbvODKuroC9ndgAoO/pZdPsSfRlT1ut/gAmjRzrRnWw4xKHbcYICcdHV5xrTc0xJYA2MN7Jod
NGSXPODQnEkOG4aZrLRFwzMyLrVvstgz/eiz/LbKjC70PMpx8gsNvbHZTyCaPDDJ+0Ac5Ojj9DdL
Cg5KjkpLv+RBN8/1/Tr1fRgp9dD4toIXB+tb8mQDQdODpGGtoJ3ngUG3fhtUvgZSDgjP1a0H/K90
APozZY9fE46Nu0Vzuvcur7GrUqTGh6dymAo7ugbOOlnV18m160tVLKSiuL2W3v/1A3RbqBh1FpSa
t/zWP24HAI+l8s/tRftTio3SFG3LBq35k96k+OZxZtCozCXRcyeCbIjRs4aTgLklQexWhRm7G3sY
jAc5kUbnK4qFbVnlYNaOV84KNlIkxD5PzRgjOc1J1rxwKMcoaek95IYzxfLsLjWbbrNGpDVOWr2c
h6jCcFW2k9fWKTcJce5IDscQcyQeTyTRZYlv5sNNg0wAiw9fm4ckjbFKl8qAGarCuo4CA8F2Fyfn
ss2R21CTKR85t+iON0dL6+uqxP/bjXGV8aWWBX3fpCwnG0pOqw3meyfC3o48FX+5iuIg6wTHpLjo
zvZQmdZG5KKmmBKXMSkLyaGaJqasFEw7C5C0N6eEKGky661Uv6bCupASOhMdW5LK3GT3Ymg4Y+EF
2aC5jTdlHdkvFvZ3VP2ViZ/GIc4lsFPlqFYxVl7NrC8SJPUrcvLbQVLPH8TqQiD/zb3/N7eehhb3
1t8EuSxuSSS/rK6EemQ0gPTCH3IerpQAt1NGVexdQzzJdkUtTKBH3n2v1kT9m4CmP6Xr/vHUUZdA
IaZOWK/4c99AgVgzQpMt/E7UFUKKev4qGWuOrSmOHQeDGybXbE0T4ajKkJi7WH5EOiRnWhqM0K15
VKZOLf8myFL8m5fBorTi1nbCNyem+/cros1GNTs0yDGepnqYGDY943XXehG4KnjRtG50nFbYkzgX
ljQUI4SL8y9xFfXEHjDXWbi6tigbMTTHuopU0raAQaIYvjGfCy8v9R+MBxzFOwDPv76ZtvjXu0ks
FIMFs4Kr6j+7F365m8vwE3BwNT9CEX+ySrnMYaSJpdxFmfZYRknf+VK27quaF/iFZdZeshoxQCFv
1hQzGWvPngaq1mmQRV2UF4V6MTKtQRwAqhnKSlCdpzbNoSAdJgkmhA3wZOWERUTT8Gyka0ftEikJ
ESmTocl1fMlNe/E1F75iqqD4vbRW62PVLss72EqLDG9epyN0BxjtdFmtFpWsatnpkwCA4sZnbnsp
eK+/Tpq2Sj+V9XyGB2GjL4b5qJMj9mDm+YzhGyXTTbVgsFjhK4i1o2ItsNyQas7RJVVUotis0w0x
a+uuzVipDL1bXkUPKpxHEpdyqgkQaJGMIyDKqj8YGYiN3ZozeSaLdVL79EtjFfjEENEE2tJZQfRz
3xiXBOTgr+/kv9vTaYliOVbJIGX6+VMe3CCNkg43TSPRAwZJDJqxIyWJ/JEyH7H82J1vrh16ObbR
YyPXZqOp2FizeG226TAAZhTq29JrcpM0SCLawkB6jlDMq2F3gr/+rPrts/xp+7DxB5MlbAtTNX8+
lb88dV08LjomWraPschemkZ3jvTcomc3tE0pLWvD06RvEcpo4ZBA8aGB+NqM2USdxyS3Yk1hAdSb
/ki5saxoyvb9MDaIaR3A/lhuNCcxvqDcIRHRdhUS8rT2oU6kEroogb6SOyjvepKmtoU9IIpRGuXv
bsbtlf/tCxqmxcaI101jZv6Xqj0FmtshhYUvqGWC/DLNIbR/nV7E3LuntshsJEcgX6oR6Lk3ujNN
DNbIhx/QKcSD9a6yrf3du/4zcP7PH4qMczZSejWokL65qX+56jU1P6VqwWhrpSGvhl2OobK0g6/Z
4z4jjnyHngw9kvNKzFvIwH+YyQva/PWt/92xzRJO3x7xgaRUkVur63+ulU1T2c8N8YJ+XU8/EMZZ
u9EdtQ3Fh39Xa6z/y7LMjxJkxxA2ypGKg8vvX3fGqafkao5JJp5zuBXbfeaLMX/bNs8QmtNv6crE
jejSrK9gPN03YlDiZ7L04pb0bHSKo4msB1c8ElfbzbXvsHs7d8U95zW5gbJ4XaD01yJfbyFhSDUq
gg7ktmDNPAvrJt3RO6P2WqA/pJJV+1bmNmw2ovTmYEOLOKGhy7/JO/4ZaPynm0wdvEuuMmGXdHDo
v39rDnGjCixGdAhTD+3MS4HqxipPEybVLzBJ+BZje3poCcSlhyyWqHcng345wy6CLm747aZszwX1
9mZQOuXy2ORKGuOx0JTv8ZR2mPjqozq01dMt/LbzMLRUJsF3TvsGhOY8MzeYm1GJca9oecawbY6D
N2kRgRpyIsPDbdKB4NXa9WWSThe9WOv3qVWUd9Ut0q9xZTmv+ZQ5R10R9vepN5iqa9c0T1kjSGtS
KgScUMLI6roESGntc8yKpT0QDuJ8LcSYv9ZUqOShW33hlDZqW8QN1dbQJD9JjUIz6UT6xyP9X8Ea
/xGs+A3S+Evw438hrHGrL/jPsMY2/Q5H1L+1v0Iatz/yT0jD/AeyRJPuQoPcLV7D2wv4R3qEwi8x
Q9NrDdtoM8fdsjb/CWro1j846rFIkRFP/icdx/8/PuL2SxxZLQRBJIu59B7/V6AGf+r3VRpVLCnE
6u0TUjXGcfg2HP2yIEZrnEi64z8hupP9uq+figft9XbO730HY1Jghe/ZoTgg7zhpuxstuJ222c4+
usflwzyN7/2eheOufMr3yiV/l+9aYO7yJ7zb9o/pmaK65q0LVZ/QBb8J3Z3w6328Yw49rvvx/RZs
JDwygw5oPu6bg/WWXI3PdAdJfhJvbhIM+U4jUeW5fepP3UHZgElc+iDf4BHy8z2aBeqRpjC6l3t9
Uz0g+wjz6xI299CuFQTTUxGmOwPx/aa8VPfTl4mjLIKp+5VOpfk0PPf75kG56D/EwfAxO2z7061p
iVKpLRaEXRaqB3uT+NanvFYHPuWdfrR30XMBw+u5P5xPcN8YnRay7N1AHifMp+XlXeAcmkPED+29
9uJuzJ36JZ4vzaF2r9+Hc3oo+Gvju+S6HNzL8swlPPEdPkVIRfue+MgDSWchgtSL7dlevSH64Qn0
ecsH9Dv/CUYuLML6pB70UxKMvroBR3qKDuWGeHwfuskrttNHGW3aIUxezV110DbuhgP6bjhH6LH+
L3fnsRw3tnXpJ8IN+ANMYdKRSe8nCJGU4L3H0/8fVLe7xaSajJp19KSiIkolmDw4Zu+1vsXscRa8
iF261QFeeNM1/drOcIINDYsW/xYsKi+V/YI/Hx3rzAGUpJwh1hzPkNIRtVVs2D5yX9M5oP7ctZ67
27lAX+aOpmM8Lef5Lr6uzuotWLhkX+8Mz3QTnotACl5Lso/2YpPvym14Rg/orn2RLvKjdcUVHuGw
4jHzI0IPHYvXDrlzi1v8RtvVrZO8h2BiH9Oz4XLcWr/mIxad4dG+obvwqJ11t82lRYMG2e4AFRXT
AB1DR9rJF/FG8WWv2rK8b/of1mE+dIXrEbdON+1SumV8Dm4cFZcx+qSN4pRH/n8vdlUn3JhnNFJk
1BhOvEWV9Nw6ilNfc1CvnahztAteWl64pjftQHKhTFTupmADc17KNxS96fpsUNPmTv5qeJNXbyOv
S9zweJW7DhmCN8mGE/5G7LL3TXeHW8x8UAuP8/1o8ZpeONYBXfUDF/2fr/p0oQV3Ub/kx+Ws2HSX
8O7Y5NPc5XtjGJGau58w1aOgpWKPp3E9pjtNv1HMp351zHS/WEec2f6VBWcG5nLDnbTdpB075+qN
EEhkkX52pjvCBXfrdbKr3Q/X861xn3O0Jww8p6niGuhvZ0BvLkJicsam+8y3FHfXlD7xVbPqAl2S
s/Mc9TpL3YSpEFbSQD3/sEKO5p38Nukgnxi7sh9s9caZf9SH5bGQqUEeIBJ6CiesQ/BW3vVXE3kc
hW/iWZgO9R7AsviRHeJL467+RX1gh+08uCB2ze8286E417d45OWfxn3tq63XXva3lVdg2tE27SW8
Dwdp9XI0HnDDurRpPYS7KdPRhj54IaguUcBie0J6gKSj+RCOFoHFckc8jenRXO50muzDVrtrDnzC
jnkvqy4+kaG8hjYnAIIATLGEkxzLK/3dwl/gT5u2ddVDHaO72IvsmP2Ib6W9uUWOV+CP3U6/aG25
NPIf0XnYWLOd9Fry+aj3EVVV9HHaD96v/NQ2nqo/EgEN7PBn1TyiUdG9dFsBIoTAs+x001eto5b5
xesoObG5E1ha4sAhAy932mfKZMTjjTe1a9Hm8MzoTMNssfhQtRgR+IzxjZIzsnIE0/IFuacC22fE
P/YWxNlG22i3PV3W6GoC3zscVD99QEWsPOtnaGCL+zrf54/9Y7yAaKFHtKs4fdLX2crHxjLdF2Fu
UQi3DzTxTfOhIypQflzlaTsEGHKHMNBvM0+m7fWEYctYtjTraC3bP3jX8y0SXGs33o634oEx5RaM
7ovuRh7ctnKomDWH7jr1bsVeMVwKCyjIrc08vkfWeWhfh4QsP7aP8rWMw2yzmmWlTeJ0WyRdO633
invpyrppd+9Im0Hnyt5KEz5K+g9xlLG69081Hj863xsjGI9KeAOn/pJK2mQ4xYvo7/scGCDCDdUE
FggWZ3pL3HkL7SN3xD72EMt5NEz92Uei7IpjguHOie74e54yN7qOcL2V5L46BM9K0aHx++pIY8t8
zR3+Wi/xB2x20Z55g54g57lHLcZvsa1NvKX4wGeHQhNg3lwnFdwFFSIGT3rITCd/tnUiPWDrHuMn
uXhSLpvuRQn3onP78Lz9pRGQVldvRnNvXxokwB9y+1yXt17t08m/BJgxTO794PvjW976ZoJ12E2A
HTn6Y7i8D0clg55WqV7IROlXR3xmTO4uw34STKwp/+G633QA9uYBHx6CyitWLNxnb6tMyCoedLj/
KIgfJS8aj5zE01vIjQhabHyHiAqc5NDvR69y61frxrqghhJ73bHGtgQt+JV/dMfsMJ8Hl4abe/Ur
ZKY9l+JHRXDkZ+dInakxSbtqb7K66C/Rvn+tamc861+1q3Gnn6FnGAcHkWF6VZ4jeKyfRuNK2Zle
76kbnhVaBOKcacu/cOCXKXGs1GK22HBsdoxVSuJxT3VnZxCHk27rap/Eh2ChrQHg4XGkefBOdmxD
65datl/khwAZyrQpxfYQHRhkjObhCAcHa3O/i70f1i6aHKUkEnAzmoegu5LLAw3aqfPeZfRi+vb3
ZvRfbcvvSlDk+Zc4t+3Pco0da0//0P+L23H2p19sx0luK9qf84fdOP/Hf3fjKttqm4ILx25s4Gtm
6//ejat0GNfUMvbVxEdwMuf/+u9uXLf/wwnahIrPdtv40GLkP60hvfQrqX2S6mH8q8346WFd6EIg
d1RUna6UCcb641acHkMH7z9kgDSRfWZKQfog1X1yIUopOgOzqXmk6ZFLHlbd0ZbbdtVjDE5pxOKb
AsVJtoXBowoOHfyDV0LD8zQpsAtyJJYoPlid0xLlVfwSIJk812Z5+DVjSSodS41erNmIKHSC7HB6
TkHbxhjD566VEPCFqKGv4X/ou44AZWoFphLfYH1evjnqfwyA+H2jWOcJgwWxDHFbnJSdB7PVglHj
ldVDn5A6LGlbfDaE5LiA2mo3t4Lqm0r36YFpfTeWyflL5WS3ZrOe1P5p+1hDoNJRKek45Uu0E3IZ
3UqKLKFUnUusIrPmoTt4ilPIjSXlbIc5WENIi6gXoTf6M5hM2zElr/Lff+3/nx7C+RS++OpJfXz7
+eGb58//882rxB7SOEVOQHooBtNVOvDPAVyx/8MPqPMTIhwgoM/mZPy/vnhiFHULJYKtEm9KsY6j
+X/xjZr+HzLlONGvvR/KzIr6rz75j0VgaqO0uDnpW0I1DQEP8mQwjdkQF5JpSNhm5vJAwttyact1
tJMmu/PVpekvdDEO15CzkfiR2oI6qzR2f7ysv3TCP1YA/rkHQiTXmVHhM1VPqmWTGY8a8TSEZPW6
sisXub4QitSQjKdb/4xQCjx/z4ZcP8f/U5j751K8V56WmZRs3BME+UQegjHINhnG9Go9MI2oeiAf
oJD/+pF+Qy8/XIjYXfrhps6PBYX9tO6ZdoE1WjLPVE6B4SP/nXYEBtCmzbrBvABOgxUR2hgmnLqI
LfakMyLKPYEc85thzMmRHDrjLggLlM+a2VRso+kq36Uz6qjdOBT04OuxQ80QlgpesS4YWpq5YgAd
LUsrBnse1+0beu3qeYpVwy8rARtpyhSt9cO6G99FYQofPEBYOEOytkwiS8Syo86TMfuL1WPpUkKz
Omuw5S2bRqLX5PYjwB7k9EulH2h5tt+lOX76dZCKsDiCpuafMmXjj+vPpKlZIKA4AGGa3sx6AgQz
SOk34bcn86dQ+Q75Gi2DLBb0Opa+3sUfBSdcbaMaS4SFi7BVdlKoj2dzMOkcIgF8YjNtfEUyZvQL
Upns7BBzPWkUbD+bnGab0vVertHg6awK5evAYPpm6KxJMH+OHHx55KqukTu0jwTJAR9vr1EJ1ckq
bm9pMeFVrblaNSV52NQ18VhRlkh3X4/Vk0Tz9YUoqE9M4nYAyRpsMD5ecconKDOYqSDEDfG9kqcW
bHN5yXdhmdVvYaqjrS70IX8UKjA5R7OG/pXYaaIKlSQ28I2NCD8woAU5hIyc033W6KtVBKn/DytY
VJg3KunsoM3byHbkqsLI8fUj/OWdUT2U2S5orMNCO/ms+6VICHkpGDhyfr80OBhjHWpT3+nHSrXf
v77Y6XTF6yK2G/olE7BG//1k/Eg0aDLCXiRHh1h/BMCob/Mimy8LKdC+Cwv/uCP7/dMgnkJ1Zuua
Sn+ZTeGfYzUqAkSPvRSggoZL7edZhf1/5dxjiSOsY1dbQEccQAZYwGfcuvgDGvsKkYQl0DFXiuHI
WSijzzUlYB/As9P71p7ElZmIyKDEUGsgJrohNTxZJwfIk+05uwhz2epdaAEAH+hIxJM7xsNwVRpV
gwdGA2uJ/VvtJBd5hzyz0RlqySnDQr3qdDOwcd2r5vW4zMbrZOBThBsjVYeyoMXn5GHLRNWZJU3h
MI5g5DFIQMHS7hz/OXr8X6f6E0XAP++OBiebWdRK7CNPfqfUsonAoTON4rzENauoVQ5AXZ2oc1jT
YNwXZdY8hdhvFYekB5PiHQFofo3q4rKx5+QdnTHiobjXmlfAHcFTC/78ykTWfCWwFiDyTcaUGIGo
sx+aMk47B4NS+uPrsXayEf7nIRgBpLpYgHNNcx2Mf0xWXdakQ4a92S3hueXwI4uBrgykBQjmJGYU
JOihNlatbWfUnQdkb3IyAyp4Y9YB1LUCBDK8MhNdltXfEzqikUHJsuPl3Yqy+Ppm1xd6MnPZqBjI
9iMLTdBS/nivgQXegV4eNvJUg0WK9NA1WpH4X19lPYR8vIrKEYktN5tt1tVT2VxFokUY1GTZK0hx
KM+I6Vyp40jDZ1HCuklHHBFaSMBdYZnN1dfXVk63S+viQWeEfRdxpjoiro+P2DYzgZnZb6dYNL/W
nEk8I6qwwhlReI8AKCvYkmsKyy/sPkzSpA4QN2H039zH5/mOOwC+zIzNycP+3X/8Y1SIGul+j5zR
kaIF6E2b1Od044iMmgvI0zK4fPfrB//bBRHAct5ZE/XYlX587mmBpoy2CnE3mRxeMZfmrjPrBjtT
izCvE/nd19f7PJTUFWxOn5zMNJs+58frdQwbICAQCcasxkelYLBt2c796wHLVdgGGoaJRpUNx8er
ZJNtN9nIU0WNre/aUW480p3EN9vbvz6LuUqAOaEzctc5/o8fa7QK4ldsngX50OwaUlp7ksyl/v0b
Q8dh8N3Rcya29ONV8oApetBjYstq8hB0JHq+0YXfJVz97VmEJXRmcNSrMoePD89ihORmW9BXXFGt
Jm+j07Ld2PXTzdcP8/kbRx/BeURdhdUaOfIfLyOrU2yYcPlA9o3jptQmbVPxR7cpyp09n/X8YCc6
TZW00L6ZXX4/wcfphRQvof0W1vGP09N1BUOpJm6Ew0jNXw7du7zrarzUGF4Lv1xsehBAsdxlhXT0
+lub2XdsggIyOeLym49unS9PbkVDZ8f0zbGRqszJfGqgfogjvYfXU/XVj7BGJjxrcNZtfZ6+KSr8
Huofr8VhhZMo75rkMDaCH984AKVmkvU8oKiw2A987TYshgRYhMvJQddds4hHAXhIlg9Gk+LksbIk
OM/BXBD4EfbRQ9WNIrjM+VtuJr1Hxy0bHCs3OQzUjMSeHuTRvMRARWytTQpHH+aBwqmSwr1u+4nq
PHStgZKxXvIes8Q2t63caDudtJLwm8/+83vVGVQ6oHixHtJOazZTA5VxDlS8LwPb6iIk+UgKu363
aGb+zVf5ed5k+6CZjM3febvaybzJaSGbdIUutJRX8k/84d251IWp16n2L2C83Td7ns9PZqCJwxvA
2cFm7JyMGNINcg11M4y3GT9ggjaTAnaXKPRWFVl88xpPpEzr3oSH4rzOGoySyfq9WP4xseWDCBDb
rfR4tVmcShZEBVptdVgqshiDpZA3Y6aJhzyz1Ju+XfNwNSA8qWKk+387XWCDJ1+N8iiiVBQFHwev
NljxoJPVTk9irh7VcGyJXSQRBaQO0GZqg8ECGUE2fBzNxjdb9M+vfJ3XMTgxt//lzJrOOtm+5Is7
IPx1Yhw417dxU7uRREv068c8nXzRSVg6mbarTAKl66dTTgC4t5USui9J/4Z8TPICoYbfDKHfS/mf
MwEHDfRhTO4cQhH8/z4+//GrJqlREiJIuFoFqQLpOHr77RxolIiGeQJLaGrEB+/wYxHdI5kFDKUe
jsAMD3VS4Jgnlg2lv4vMliZvCiK+aor6vO5SG9zNOA3imsmArk9hEIiO7EuKHwfgc6GzNMtYXoV9
nSI6gCD0nd/i9IfiuTjiUjxF0YJo/tOnKMxKqREougnpFBfw9rCgkaJ7PmhG+c07/PxDoWihnM/h
XZH5Pk6WL7iccOHh+4AQyLvdClwFAkPKwNfD4dMBh8EOZ524Kpbi9Yxw8rXPETWcPsOFZmCEfsaB
kCQOZScp4bgHfGlIjNxyZRA5t10LX4wzpMRUEJEN9ZS3XU8BWSPgxEElp+JSBssP8yCKO3Kj9DE3
sHJClfKqPmgID4Eojv6uCDtMagsQr2+Wuk8ba56FwgNFA+TsisFP9fETRrQNTxWNM8CP5E4hHuJH
O66aljkWBx2EoA/uU72Zqjy+C+DNnptqpX1Tyv/8q/GBscwSqs3phYPjx1vo80wMWaBV7hgM2SYO
wA0TUxp+syL85SpsA3lCfrb1Qif7tHDokmQsCf9Vas4slaoa+yEYvss9/13E+vgVI7zEkkYONlto
ekMfHybqyjgGktS5uZiCBpnQiFGxE2lzqw/69CzGdrjEu9DeVCKeLookne6rydTGbVPZVeqwMYPz
btEBWnPB5HHXDhZE9yGr5F/1gJ8YukhmbtKMzJdNkwz5S9AMqJsiYN8zZCMDhsua0XlP/Rro8kzu
5AVUNpStQ1MHxzhSuscyKxBxjsGctS7ZPdNxSRvdcuNpRmzcjqSpJS0ujb0xyYQCBUU9vOaVtrxl
5US2qwLEaHWy2sV9FpJspYS5KL/5wj6tcLqmmwjTSNimMWYr6smQAITDwUeZ4PWBfnkki9j+BZ8a
jW4dWHd9rKVeo7bl5NuxjV87p4BScMrAdN4vffXdzaw/2cefdN1DCJb29fz5SSgXKbm9JIVBgLJ6
Aw/bJUYFty178fm7K52eclnNWM5YBPgOOGaeqtjh1A15KIG9IrzE6M+xqUGBNQuDyiwONAFJOxrC
wm2EXsx+pfZm4pk9qN0ruQ/Vu69nOeXTYzOPqpgn2ZTy0ObpLmNqyWichQqvb8SyAHKYjgXjZcSX
bYZx/6sVRjuRNWBkhAfLsXpG+0Kh4kUQq8USJMcP9D900JaV1H+z9n8eH9ybRjlw3QchNLdPZq1c
QV1eSymYkgnG2kaZ48CfEqv/BVa3zPZxbWdESKZyaW+WNTMTkKPV9b6uBNJZNULZ+eaX+2eH93GQ
CCYW3hXD1lBZHj5+930O7ikMoZUsatLSwQnIpXcKG+LoZgI2E/ucIKxrrQgQHuksFs9JV3Spk6ZC
es7jWb7v+lJ91Aszuc3TufGJJs/us36lstlSPz4qcjvdUacK7gJDz1PojoQQqFkEZY8dNQ806Zp0
pwetFF6VbTpnOD4k8zeoFGaOQXzAUaXw/5LGivQr10CmuEA6gTDbVhA8EI+J+EqtCHhtlc4GGTlZ
ZIMwY2HpsRbIUpBEgCdZdiRAObJfouth58nrqsQ+BDRHADCpGFbgAxjSz1itx9sl6fTA1+VwUZ2x
NvB3a8wqT4TwhgsSrKh4qQ1mG+rSCnLQXs6odqtmI4aNUs/GW43onAnMwnbvJZQTzU1hzPAB09KG
v9GV1iS7rZF34/k0yFm8t/LZeCF2d1zrchH6EzoYzFOhKQ/wewlgdAZ1HAmRHECtb6GJWckuqW2g
AdOQNja0YuoFHhBP+74tilnaAnCrbnqtbO4DbJOIyejPIRrDTQlqJejTi3SKuweNRaTyBoC7P3Ho
dS8WvJ1zUjWi0Q3l3oo8M1+KN3kyAQPmcw45KWxQlNt9aRI8m9TNGVQ3ewLeXko/4fPVKFXjYnmg
o80Q1oZQUvetodL9SLGyBI7aZla86fDvSWShjeK1NJYJnFZgXxvE/oy+NTPzUyHu+x+dwvgBNpcs
cOKAev3IjaKaCSVYlmMB5XPZQuMmbcesi6doNJPHuirT3iUxFsNo1dOz26CYIKdUMaUSjJhGWRma
DuyXDnRUfiybnIy1aVJhuoBcG0Jn7oGC23lNZMJSaOweZKi6zUWPhgGYZZphBpZmUkk8Q+CEcBKr
BsTZBC2PKpuLrfhqSYS3V2o2K0ve9uInLmKJanipjjml2BQuHQHKJpAHneL7pdBmQYuOJEaxHazC
NDGrSgSfGHUDh2+mO4AWK1Fo1A1GrDhC7nSAp1mqDZgTMc7kk92sL69Y/LKDueIlhrwIEL8xXAod
hT8MBFJLEXemYtpMedDdgekf6NjkSfRUNlUn3HFZhpc8yBoLFNIEIrI3RQDyghPTeQCn8H5QO7hs
/SDPEtiZimgmO9X71q3zFAUo9JKi97E8J0AVQOas7jeFascwmXZzRq27ugcTimdEAf3KN7mo1XUG
YB4w1RzPP6fBgjZbtXDbcdIOd2leNC06K7b63E5ePHckgEALn0R7HloWcWcKmSp7JTbEcxZG/dNU
WRqSQfZgMp2MpOPDVjrEomKx07tenk39LJ3NDjAnuXXnw1hByc1S9qKYy5h7CVbWZ5oWrYwIU5n6
6Rl3JtgxUQ3zVTzpcuXIoun1Q1VlKiQXnHTdmRySdUL4cI94e7LWjPshLUDIWEG5HyuJOBy+YFs7
swubwC2OwAMb7Ibzt0d4hL3tpBSqdz5lBDu15gQ/Oqq1ofFoI5DCl010SMDg2jOn7z5XvJigqK2t
hAqa7qQaZ9ey5uh9Cusl9AsraDeSWYuDWQCDVDUKhkS9BNUrZytEafCD9assHCoA4CZzt5uCAnsL
V3iZq1USYVDQ7qnKKHRnjmOG23dOh0lzmSYS24dKUUx0OoskIPhFRACAoi5AWWkNebWT5Ty+7zoV
lotR5LR4RKClpEi30pg6mt2hwsYctdBTzmM0yTM+W9XTuxTsi243+EHIS9DoLVd9+x7bMjQmVR21
xmlzQlV2U50iNq01o7gRSz3/JO0HgafoOu1J72YkMsRNs3iMbWwnbjupdu4T+dHCAG2WwctzMuSY
GUXREzMcD6m3cieXq8JqotdeZNZ4btgservOklvwmN1Ijye2Obo6CadkIkt7uURQzrIL+ZdEpQX4
wO2kShxkIdSGNtI8OlTKTJSbZG2HpK9vFzkx8N8pRypRmGqC4Uw0oCnrXL7I8YhJInyVKvGaA5oq
QjpGCejPnM8ddShMVl1y8rS/K2IBfre4swbGDP1JlKKXcV09Z3q659RIKlr6U46TjUocmzHIrkWb
Ga/yRWDKtC1J87OA5+WMZcuAQgksbCsi8zap88eWxR0q1RmBcsltCeJhnIczw8xeIWI5RlMeF+W5
7O/SMMfO/aZ0KPIVsdf5G9o53mRd5Me5tmFlFUDBrNSLdVhqfWtCE9AaGIIdj0EwSqC9hEDB4INS
ua4C+bLHxwXsWIn6m6AQ7L0pUUw7eg3EKMn8WQ1JqGwo0GJbOb8KA0HsZY2tUbR3/YAoHT+X0ufl
MRgzpt2IX0mIa33K9p2kLzwhOcpN88h+4w4QFPVFUqdf5EI0O3kGAD8vL2Zk+HULel/FnWA1N8Cx
7iEYEZEyzE7aqTdWFV4nptgb6b0V4sDPG68nHtnJWenOGGWdX42/0jpEnoVlIUe6lofdvVKFRz0i
JiaZxmWrLdG+nTSL7uR4SzL8dhwkhRwesW9k7T5okx9KU7h1hzErG6ptMaqbYI2W5jCzEYr2NJGh
o0TU3iK6M3Ip36pwXmzA5G5lGdSvCRjiMU3iAtVth2xLQ70f4Z/2pCFMCKhY/BpwLbdxZeYGOMvx
UaqfNDyMoZS8JV323gY0uKa2OKrJdL6GCtuYrC07vwyyiQQuSdknoaK9WDE//ARFUpPG6aBEqPuD
+WxEK0/MoTeq8nvJAPLrbHknHXqkRz8a8+UYGo8Z35OzwogXU96FvVHfjCgFiTRmGxfyrY++bJXv
upLuZoBglAS2Rl0b2EbJH6y65lmV2pL0lPQqi5sdSWggCULZJU3ilQ//srQArZeg6/1eMMXV5XTT
NzBcA9CuMMrR7scScdiOkjdskibRuENZHMeuks8bOVhDAGrrMWLo6Ht5NI7IKHbW3O7kAEcBzOzz
dKDJLKzz2tDBcBLc42SadGEmmBVQENJGjaddwD5mG7XpO8debEV58zNR87vRUp5FA9+hbX8Mg4lE
uK2Awe7HcOK0ZXQ6wRZFWQbnaW5MDybE+hcVdch7rmYwbuFPzCC12IMARiX4TXIycAvXtlVhyAaO
qLGHZINle1071zdkXNb2HlivWq6sz1m4WOIUSAtEI8dO1GYx0aZqtzwlS05uJFjYuPCGoALG0EQD
IC8LPaM/1xTPMm1dW1oVJzsYcd38aY8B6SBaUo6DSy6mvO2SkFjKpZIUT2+VGFblmoWQ81VEToTe
Rrg9yd+dazMbvE70tF9lIrB1pyP9ZU2nGchrRQpDrgoWWgyxcO9I1RhVrR44WeT1YZYBMPjy0nQK
1NEC7LpkpSTO8tTKD6I8i+tajaYb3RyHhHiRiMI/zM6GcK8sDTDdtAu2k7qxrPcItMtLpw9gsSat
rK/FwMfl1VlqxW5jpcRmdZ1EAFmlzSAlqQvhp5nw5wTaAqm2mhO2jWnUwR6NxUKsWRmkZe22WUYJ
RG/qGnImi8uNhQ1pYR2EYynZrb+k8ag4RapBKujRuyP9GaF7u4o+sQ0xJqV5q1odJwI52uaNTdYM
mVi6ieYd1iuTZTWXKXzkoVKAXY7VSAiuaSm/5kAnmX5UGzh1YZ0NOjIeW/SeNmpGwjICq4S3mJJO
GFH0Gs5qsSAHm5VBu9Ey1B4XNRNsiia7b4VPWyoklaIhD1CTxzZ3Bqk3fiVFzc9X1n34qA/oVB1D
ZASG2pJS+WbaNbCZoXCUc4tCFt0TsURG0Nc89tLKeE7VNjkKK2dpNxOixPGhiyVyyyQkHmxESwuz
TdQ5Y8eu2quFJia5A5Oy3GcJgigP3UXwQLZM8WpIsUoCqlEoP6CN2PxrL8Mmpix+TGdNwawxLDnb
Mi1DHBTXa2MvKno72bDZHMJDWef27Fk9EYKM0BpdAgVc+ZxaSGftKHkQNBSadnyTjgpcjzorH0Va
DRfwBnh48Hm8ZfqQ0lpNHkfLaUvZwhWjSqtIbqE1ZZQFu3OS19QXJm+Yr9BsWdmtfmD7phu9bYPu
tzAN1EEV7pN8iJ/CqdDwNySxGICumkjpJlXrX2U9LK/kJtH4sPWMGB41yR/GNCNqL8nW7i5aG/AQ
WcDX6GRhYT0lNkIdPMpE3LpZUY37VlOydYckk8rbmTFmJwpZeBbJVr+WwhZDChUx+rax2SeXgUl8
HPSK2dR2xtIMJHLmFvzkphhfOWeQFm1pIDM31ZCWR0XUUe1ouRS9VvwPT2aqYSeWa0vFdkCrnVJ8
TkB3Urf4BoH8292VEmTFj8XOaPYNvaT+KM2gPCJD6sFoDBL1NImN95vExvkarP3CyYB8LGubAzHP
OC/BPnHZdlYkVyTqb0QMR7FNt/SKcBpdzjQCNcs1zQppTetXC1buXVghX7zS9KqpPDEu/RvFGbnz
rFyzb81wLK74a4fnTCk5yqfIkW4jm22uR8JAjzGnrbtfSl0EN3WZtM9dYyqhP7fr3JRQNOAQVOmR
6VApAgKXjF20axoY4JtQnsOKhCCdHa0ZpLQ1bDum7AFLZq68MdYllObq0iW+ZSvxoxJG2WNgI38l
K2riv80VDPM8M/PLRoJnx9efsaGUoCrXTkGpAENivqzs2i4fzwkOWyNfZks13KHjyO6iD+d7GdgG
7K2QQw1HiVXCTpNefh+FHGPxMuTmsaz0sqPmlgnZNc2ebBGigXV3gkpowchlAJB+NGHfSdXc3BI0
cpYQrgQkHUYqEq0CBg2nVPobhnXMZGJ/+HCV/i2eBmJOCmQtGRgTdo6tTNoYkc9SD8A4SPjAG42c
R54kmd5wmzP3W9CQ2NmmU//AjlZqfQWuDxjQxZhYVcAHX81zEd6Fstnel7C6WcDCfNR9KhaMCVIn
WbjtiXqHR7KK6DZk10GKGBWgt4w5AgfNfKoMpxnTucVAYETK1igt+aB0KEO9qRX4YYjHs1qiZe3w
KhJziasN3BddqC4Fw9gOBmeR1i4BNiy61JF0AnTfz8hMqr0qGnBU6YkUAjGuxXNdmCDIUUID12A+
UzdD1cjPvdksP9V5qF6DMNDb/TLV4tiNhFI62hgG13MU2+o2m5vuVmInUbtZGzPEYHGSlJIAWa+3
HKLXCheAop9K1isMhqiOga23VJ8cDd3Pa8bERfBUVs5QHKfajvH39y3J9V3fbYF2E+06tkvf+haR
tzi3emK7nUACm83iVSTXlAN0+TCzdDV8yuHSbmtB7nTa6uFlR80bpqBMnJgThQMY6ZKSP1TKmvWL
yLEwvDKaisFgttREndSOyf5J5qVXnV6C8wymXcme8q433hWZRYb1qVfZM2sVK7hEGXsC8rFs9cUs
X5LUzjVfTCB550xaatII5vSN+qN5BDLeXZStyZhK2RObFBqb8Qdw1fo4hDZFJuSEv/UAupT/S2kN
SwwtI1gWiIXWHvRJo01NFqUMkhgmZVskGA/H6cjh+BttxKeODRfBIG/pKs0KeCnrf/+jIaoMNl3k
gtMpR8/YbzJeFDi46Jse9idZss4XQDKAQaMBTwD2oI+XUSUtaij1VPAww+o4K6ZgJWj1RwK2ZLK8
sEFXJKBeagVlbWrthS9l+Z3aT9QJ2B0f4HkY3ty2HPV0NlVfF+E/9U5/3xtcJfTZeP5Pq8pTUcIY
ZztMoDblK7Vooo1RBjeFlUz+11c6Ieisak1kdagRLdXCNwE15ONrQCGRqA0OI6aPEU7H3Dbil01U
uGvkZYJ4ZCg9Y93glYnZbUyh2S4hFOEz1BmgLSimMV6KTj5vQ232+yktDlYnU+9KKDqUjRrcf3O7
az39Q72d2+VYi5JcQ1ZOE/bj7U70wsmPH4jm0yO850lNl1TY7WZqWnXfx5CDI9AdXsKEczC5eZ/N
RH+IZdLoc9LcUrYvN5SoQg42mny0WtjWwEz0CMG+BdF5UupvOq1/Gc2oyhk9JhpG+gQnTWN2hYD+
Z3Q4Ojyun6SV2K9RpXT//ioqdjaNrq6tImA+Gcyy1uRVErdYUrsgPqew23lYFIbN12//cwecNj7l
ttW4QlcM09rHt8/Bwy4F6HrSO8C/VpZqb9ATN+8GeSt0QCL7WEx4sZcGknJQleaxntbae06AM1Yo
cioBZA0hhkkFuLzcCYuoY4CzFP2iQ0Zc1badLONWN2dS/Ni8el/f/ueviruHAImUA+0KTb2Pdx+X
gIMLmQSiMWbvwO8lUa5EHdgaeFe/vtSpDmn9qjj8wWGTET1BZfp4qWrMlLEbcXlUSyk2ZUzOdgjq
Fs+D+Vb2GKK/vtxfGmNYGNFY4SxCLQoa5uP1elniMK9MKzo9GC4SFme/1PXaR1fQ7JHmgLjoF/lm
FID3KJWVniaI8KVHnV99fSd/eXDkEThKBKRE9Pon36eszPkkqFVDO++7n1LS/g9n57XbNtau4Ssi
wF5OJVKy3GM7dpwTIomdxd771f8PvU8iShAxG4PJyQyyxFW/8hYfckuf7UxqbJTdM3MF+nG6pnAn
Z01Gij00T5fo5MGXjaAayZ+ctsoeTL3OfqRmZ932ehytvEvnhuK1mK/meWmXKBNbCqgr9BSmKWPn
OhJo0IVjnzo4RivOmmTU6bVBQss0yqaNAigfd7ygZEmDpvEwQYOBLIWVke4GKc/A5dX6QlcurlOY
bexQngAH2Nzi3sjjPrIjLQQ5MzS+gfGi4b/ZwMx8zOayCSJVrCktZlDmUD8qUxtCVTUAhmwSurDI
MMaDRAxYdOW9OlErx/UvNR/U0TZfujpCqtv00wmpbtg1r1Mn4+J2+eefWRFoXypwAdYeKOVikqQC
NXK9CwqgD6ieqcMg3YeZkt36Smu+Xh7qdF/z18OQ1YgY4Aaoi6Ck7PxKGe0p3Ra4Wl9hDjcdJCUt
DqVGPzLWimjlrjo33le0xbXOO2cuFibyc79oyQERaB2Nfd8KdATohnoIRtkPIcYf8cqNdfqwGjwb
dNcJugAG6YsbpGuU3lJq3qkEbDZZAIbPkWqXd1alWPu4jimrtQLxF8WeqJtmcbLW2z8FwpkAdcD1
GXM8AsN3EVzqZOANYNh0azZZ+hFEinODBrNDabjEK8QVY9xLwGCHCguiLJY/Kkfo9S2mQ7CBNY4h
wqdCDKOXSoX9ZqLqPtBZqWqKnqlFS8SWc18ibxwxTQkinRaBXyXBHysMwAnUYYZlQG7rtXmg3YnR
jjGW8TvuJhJCK2E8Dndx6FOmpluvU2INi2rA5qhBMclyItly27iQQrDgQ3MXNBbCmwj3Wc9KOwHg
AgVnovM3Zqp8Q+w7J6ggloxNo8rUCAE7iNe2ddS/U+9TUI8C/a0Oy7Db+G1U/62xy/uNjFvUIqo+
DSilxrO3ZVql5ifMTVx2Hc0eSlcnCXbeuqrJQUWqDbRxZ9YKdoes9XH6NfvwvVGz8p3qR/MoSApl
l1e+eQ3ahqLsmEcFUGFKfjjG14DDbicMHFBnFjgrUTekmej6mdGgOZLoyY8qjIGh5pVhRdS2SLmv
eqrLuETQrZAwGOyaQ13YzoduVfmTGIGAeQXGXu9DBN4fx70pU3YyfpEIR1t16cOLxBVM+GSTm9Gm
9Y1FSFG+yYref1f1WXpDzyN6jmVnKiXirwrJcw9SBtGbAXvETSLVCcuRhcq9nmRgQkZk6oULZBzD
dcwus+eYehh1P4qUt3xd9DcsOuqAzZh2kle3evhXatMSPcUBtVKMMoKXSGgTnqK9LW7CDpe7uKho
p+IvSsOlQVgVcXqccX8rtTVtw8boXi5fN6fXv6nqPKCKDOYX3vHiNJaDGjppiJuaYQy1R2tf9cwe
7tjlUb6u9+Prn1iRMA6QFAPhBXb8yginS0Fz0NNNx7Jya8mMf43MT7VJaSweSMdDr8Fbwhuw29tm
ZVi5HcBfEJZFjjFgZd1ENnL6DaHWtqCRGm6UWsi3UOCARlRO4TYprkMk6oVbYgrrph3lksufcOae
JIvjyiLwsVEpXExU4WeFzilLt2mYGfdaHwk3U8vqWmjozQiNrXN5vBO+AqQc+FaMyE5l2C+53n+y
017kMg7jhHKoujxNV8aPZJfu/avpL+4pmEukK0t05oVmPDYA7Bybe8dePAR5hL6S2mbF1v15ePp8
Ohz2G2971W/cb/1mJcA53XTHQy2eU7pnqVx1DDXUbwP661QC177mzHIdfc38E/6ZvVFwi8rz19zs
XnZ8yn6///t8823lQ87s6/lLwLZC5rd51RaorLyXBYBbhim9+vtwW27Hx+7KuEl2GHdu823tDnvQ
Jgca/diAPGIb9355l5wGJowNv5xcjJ9wwpmjNFNB7kZLRqcQiah2Zx84S8WuaiZ75VtPF+3/htDY
IGRnS+J74beaVJVIfY+lKt5qwNgE/c5/JToQjMr8SzqPu4JNAn68bmqJf5s9ViFxYpi8lCIznkY9
op8Zoyd3ee5OocmMhRQi+x3eGxWFRZI5mf2gj0aJoPpottf46yKF29HOKIGgJLSeZPETWebejWCC
7KJMDVo3VAtzRXf73BJCjcdQGyNxEvjlrygkegYsJAV3pfFoNvYHzB9fnSqQV1KYcytIO4BdQlHN
IG86nltIY1Fuoge/jaSwPwBTRpRxmLS1i2vOvBZ3vcKepA6BHA4MksVFAtDHVjtrlmuf0q7dYzuI
TNEYOA1YHk1qvVxylJe8iYVCdp/K7yhQ289pWgTPgdDVW/o9E+UFw6pBKiUzMMWgr4ZWlI9crsjL
5r+XNNCMgL+HuRJiO85SNqCOaJ+BQ5rLgDV15ZnfaeVFuTL552YFZKqlQKdhtZdUllZ2amWkrUSb
vsP7y8ysb4HWoWCpmNH3iv2pAXUY6pXNdWbJoSeyHGQvZC5LiiJucJKTaJQ4sV43Dk5pFS7+tunK
t507SXOxxoFJSkXVXL4doZLQoNNEvI3QPka6asB5eyv0MiInS83aoRxRBKrnayKFVZZPYIztKOlu
nGKU65VjfeY8qZCIwSo5DtHtMqHBRqhG5QgsM8ly5NoqRWSEgMe9rVaBe/kGOTMUxUGohMSVFDW/
iiX/PDIaINNBCRR0HWvL2mEwh5BfI+NQQAh4eaRzMwwemR1KjQ8GpbIIoKDodgbxPneVNpGsTx3A
LGjSxYNEzedb1OkCm6eg+hZXk3kAZ06fUcqc+8u/4iv5XBztufBHEsxdRT1k8SsKcwBxY5N/DE1s
1hsEm1BAxAsW+LiPe6BkB3+rIdA8IWJ5L6l9+I2jpX8M9oAjA1Vo/sCCqc5TqL95oh+qCe6nAvQE
XdRO4wUDEzLg22bRWo4wQPA6ecb3pWX0OoxYpF7+nDNHUrNhUCAhPj/h1uJrfKWEE6yM7I9cG1/p
c9jP9Cwx56P87Sly73xHACFYmcMzewZWsmKDxuaBO2HAJnkD5Ljn0UF4A9xGq0S3dVsCpLMDeSXT
Jak+vYppotB6wFYI3tIyuqf1HAcpyuzI7oGv2RhKhzBegEs50jAJcDO5y+mo17oMuA3Qd/wSxpPj
yUIrv2VB7QAQ0NzRaaXbqs1CgvcQlWc3Q/j/ZTJnVKLRJKA62xnV65VRn9RIGFLb2Mp+rhnXAoH6
X2qcK78K9Pt/57B0Uk9qRvW+A+WO+XRmIBZp+HQcIZPVKboeSo7AYjAM6fcR71nCmgLp7w18YukR
j9wep9HWSe7hs5o/pDizbvK4QD908uXhPi4n8PqdXSr3wMNF4+qdKgVbqymLz9ZscxzTUjUHYD1a
NZ6yulQkG4zWzZe2MZQ3rFGKHxpw8XLmxRbjk2TZiN1iN6TigZyW0nXTF7Qk6RhE144TjGTrNHyf
ElmY+mY2IPJB8PRVt6H+KRkPeYyIiCf0RkWnzxAATWDuXNOdA4ZZirG8wwIoLF2QOIXvjqNdc5rs
vncg/sv86rnwYkOF0SRkbf0UbJ+Tgpza8uwC3TOdjJaNoQpEFWVQ3yh5Ar58sIVhiE091oj9O3U/
3rfmGGu7UeoApyexWeJWk4jotfJTMbo0patfZp6imoHrTxx5VgJJbGMmGX+rkw2T6kJLr24BTNmS
m0y4JW6QuG8wVJEaZL6lRCezZXcVEH31ArFHe2imZj9VAmAh4PYpdxW6Bde9k/qjWxR29x39FcBW
En2y0sWrpTgkhm+lt+nQIVGV0hfexFRWP6gRTBOGHHKYuHFjBnddG5po18Icu0tKZ1T3NdAsIHCD
DCgaSKr9GVBpYW35tFurkNXC0zHCY68OcW0AXEQqzqN4IaMu2Us5UAa9GHRvlGP7g0rRgIe8OlYq
hjbAcIy2GCUXLPlgeLbUT+/FILAqauSuD92QthDgAZTfTbRkQyC06jDbaFDCoorRG454kJtRYxPr
WH1DjKxGwDYqXUwvl83kDzcKFbYyjzNpM/XzVGN22OGCGYom9bAzGIrdBJ0SEc2iLssrH0qZDRK7
ns0lSqecdqnZ6yi9ZXlnXk2wsijX1EqhsfMDwOtsxJTmWpBrN1Mn6Y1byvH4s6oUv7s21KJpt1Js
JhbGD3NvCKOnothMmhNAZC4znSJTlTg4tgeY+u3HbqhwEACyUdzbbQZm0gFXHV3Fqd8DbykkC0nK
KrSyw1Rg9uoJju/oRZXdPwsrF3iRdVS4N2EV9rcoy5tvHQ/WrwBaTeXFPJIAsVKnxLwHbJXiScJs
tQenjdHSCnFlhDwRio+wkbOXPo8Jw61aMfJbve65KCu5ZbNEJmUez+70FhB35fu/9XFsXmsrxpeY
w2R9lsQdsN26Ou69DGzqba+Eufze2bRecQqgtQejwHfeATL6IHq66NEAYPNd0gb1KUh7Mm4ZNb0Z
TZplW8lOJoAWRqNcR21aaV4sm+JjhEz/HVxE/nr5cToTuRGqQ4+Cr0vdfGnlYMC0NVDvD7eg9O1t
Qvh0n0py/HF5FO10GP5uGEWUA8mGoJ8d5wSmje3S1DAMcj/e5DYIpiZ32gEpEFdzs11559wre+kp
vkKOeocw0M7ZY2biKV6+MzwIJpvsbrzCG9yVV97JM23z4182//J/gquqsFpcY/hlMXLlifuJJJr3
CZZl8xzvQhdCz0o0cKa1dTzg/HL/M2BOw6EP5wHTze+nzeF96337dnm2T9/+4xEWAQemmGAGB0aQ
LGR1y1uBsBVePpcHObeitHI0cxb+4z1YfIbSaA29Il7rghakZ5UdF4rmrDHkznwKuRJxNhUqh27n
4lOiGphcgCbQNpaS6mA0hrwzoyF9rIs8dy9/0GnDAHk/ee5oywYqCMu0NTYycPXouQCczYEWiYq6
dtGZ+e/en8zrtBsgkyCOUL+UUiXQ042EtLY11JM4Cg4gHE3SGwOtrq9T9M/WAGdIn6zuk23XVZH8
BBsxLbZ1q+DoTmrvQ/mRRPDYAzR5lwLNvJY6KPh7RxelV8DVIrUUU7h2QM4sNN3BLzlVZgce5WK/
BnZb4XWWgKeq9e8jGBNgVszhjZlnyLXXqa7/6dukwF+x7QjTTKEkDu60PUCuVtbSX0Ygjz903NHG
7TgG2a/Ly3amzYL25VxQJAOdqw6Lwgb85NFSOkD1SmxE2S09D7CZda3AHstGcNIgaEMD9LbtIxxe
jnXzYQy+je54IRkNYO06/lWmdvjYdfU0Y7+xzSJkbAp44so07RM11lIoswakNassUUCXHExLTNu3
UdIvMDRyy7Ys6pXdeCLcRZcU/AqdQIM6qQkF+3jas2kSLVxJaKtxTDs/bmLtLsM7/KMaqx7v7rTw
tx0OLy1p51j8yWpuV5QFC/1ZCgazAeGlDZ6GC5Z0MJS4fQpMKsr4tqMHuM0gSOje5XU4kzpa/Eoa
iqj62GzixYVA5axsB4cOXzKjZpDzm55tLW23pZXFz3XXYouANtafKZ7CnwGp8g6GkZqu3ErnfgV0
EcoDKqKZPDiLpltbIL8j0I+hRNA70g3BO3CnvpvC10Qj9trGTjL+HJp81voupqH3Umowv+opi3+v
zMe8746TWNIhMi/yV4WHb6ml0iXo+cU0/LZG1aDHWTT5RkUf9Uao+nAdaQUK8HYpe3EWjo9NFAzf
2RAwc5RYerAy33d7KiAe7dvxikwKCXrFN/c0tfW7hk79ym6br9Hlb0WPEGwWFy0aCoszLiMGRs2M
MwQiQOza0k+R3JG0HRIAYouFYr0yOWfuFAfJFQpFDo1Blv14c3dtH1mpPyRbk7bQPYDd4qpsxuFq
ZQlOeOgmGO+55IYKCeDMZZN7KkXqRCJMtmGY0PDxhxppAkUYErjVQZoESMcaxyfLbOCRJXKXjfjC
hs27mGRz5Ro9nWHM+dgOYAyRiKDbcvzFk5Vg/m1Tl2taB2VlJbfxEGjGV2MytGtAmuH3y99+BtpE
BgyoTKH2AAlsKcrptBmtRI1WWFbZtb8jtaU72cSS/Deye9xt0sox/5hakakkjk31aEBZ+IvQfQWj
y2zpEltart8h+NDj4+5ryH9MIEW5WfOZfAVwp/wlkkqgkT1av6velAevheW7Wj0/jQD4DmRQZoE1
dGuWB7r0q1xDMj3eWp0jfSY1Ogo808q3MqJGUAaJfkfQWcJy0DssSozo4NtWjyEb/NaNNErp46Qk
4xUiTZSGJt9aKXyeuW94eqiYsaxsZNS2jtd1jCpHFQGNzTrOgadqfiBh2pGLoeHFsbS/4SjVT3Xb
i9eKciQA+EpScUGt8jVjuDPzpFJ8nVF5KBgRxBz/kFqV62gYVUrag2NcYUJvQsJq9Bsq72tozjNv
E8g8ULPoIAPOOkFnqVo4Qj5BnrGeInMnD3ZznU1m8mxYcfisICrTbjj+Ys9r0G4wpasfEs0QN7Vi
FlcWRuUH8LjZfew0ziYOy/wgSZgzKuRd8UqT4PQOpgBGTZr2i0yQsOwHNwHohAb5y+2o9fK7NtQN
PEK5uckjhLSsWgog1XbFAcSqvqYSfFr1Y+gZ9WETG9D9WYQlrexr1aRhtFxYVTdykaOMs4vBe8KB
G5KcDrIdDg+NLMIbP8LTftNapfO7i7r+uyN3tex1oKlxqpey+jbD4we3kTq18GfqRsAXuNsp2soj
cHopA2+zKLvSCMJ0b3lFWXU3TQE35VaL7eSWKoZwTaUa/x9LYpugFqkOI6qw7Lw5JSl628FLskXe
PceYN6IEqZgfA1HLY1OXA8mwX+O/Qzi+ItBzRgrE5iXGXJNVoZy+BKGZAN4TqbfjrU+X6MpACOim
NqNu28DD+gu0MPIGJ/eHHXTk8SFxAMPh9q2V36EwmPswrf1vZTxVa/Xhcz+Lvrumz97wnOBl5iFU
p6I7hzURtZJId1PoP885joQbK3awkw3U6LdeGZB+UpVLrMqUlzaW48FDnsk6+GVawMYT9Ro2/syF
Qv0fOUh0/QAmL+N+aQBbGQfwdKaonZ5T6i8edUIDk0n6bJcfqzNDkUTS3UApB3H1ZdPKHBUNaRa/
3uYOIhQVkg04/obxXd6ba3iHL4/x41BnhtjhX/h1IQAxPr4nA7+tfbxRm+1QJPr4AE0w9RxaiXh7
KaK4hw2OY04cFBC3pLwB81GZPgTS2tHe4qiiPpNjmfBSAiBUNqHcBo+anQvgVRb/0dUtaWb/Ycx6
jT/l+DapGoLXDrGOAS8nla17u2s0c9cATfkJnlV5Q2WlfkugZ74qkvJHdQr5Fcqd/LMy62s6fMlu
6sq48yanCxEvySbEQvy47PG3rSuxzyOrlnd+2GjfaqeWcRTKZbBETcn+3zRaCPUI/hEyK1ICWnsr
FR2duU5KAyxlCsf/VHoIkvs4cQYFuyeKfBtE9tG6ybMUMx/RI7lBXS3BvGy0YuPTAf76GvqVirsO
Nh+/e5PZ20T9gEVPFnbTmzEOqCAoKRStTS6HEuFCY5ZA/Xpt+JuoXCd7HUjLCLHUTF40YZprWfzp
tUuXDN2hWcb0yz7zeHlhu0PP0imGMp3+gdxZd/XK6XdFbKhX6JYIKI1DvXKnfbXFFpuKxJ0Gz6za
Nrcmj0eN+6Gd6oowxBlh0xnAv24NWPKPUySb1GUHy3RriJyA8KTuqqe35dLLbPeJlqrfKtmZdoDG
9IOAo0U6J5fOLXa4xkoE+gVVXvzI2amBxvCMASA0XPzIopfVMJixdkaUKy61vi5zbbb6Z9sXBblx
qRuNFwyy9jRChXkZ7TxUAWg6EtIk8mBgkDUYA4p+nAJnkzslVGPdmeZosJb7bNPiUkAgBlXvTlO6
yAIxjyWoqxhIWaAnbRNTwswPB08v29C5gpwmnqwozj7ggI7h1g4d7SOcyNU2UxxHD9Vo+n/qJmvb
nXDM8QEFl/KalxCbI9XXpM+mgc+y9mrPp38xR3OJclb6m8OGZTinGX4qtbQathZyBZ4lO7FLuTby
MoAdP0NhdfeghW0gmTRmNEL3h5wY8zbpzGE/pWqwjZWc9snl2/HMlqa7Bvx81ogCGbwIMQE0Cts3
S1zrJ6l1S0T3PigDKW6VCn8T0WyjqxWs4XVPrmQL6AbgCio/oLb15e3v15j8luiQbKtESg++FdXX
8PSIZgprLXI9DScZy1bR7JNBLVDqWGxMXljaKgYGbnaGjpTnD1L5QeNCeQn9IPop6S3xpCEQhqfH
2j+DmsVngnK1cReok/JRqcpfs2pRIBy16cUorfET8cjmW1TZ09vllVh410MuAlcBEArDHrSzie3m
pfqnQEcS0Fh1URZbjG1taz+JpsQlscdrY6cr5RjeKRGEErdQCuwDif/8HsGDoafNabcBpVKkHKdt
ToV/3LRR2OYPaVdoKynJl9Th0R7mR9K9p3/vYCXOPj7+kRkHg9XTID2PevxroFz1dzRS8LlOqvpv
ljEhymsN5vhHFFH02k0ygkdQuQl2MtDz+lYo0Pa2iZWUQGKVPhUHuStgQPQtwokHdCiJ5J2vFLKB
DbLn+9AuEXoBahiFmbhz0UGyC0/VZ2NCWwK9uHe0fNJXwtXTQrqFKw612lliDo7vklSmW01m9TEw
mrpL9UMXKfRdtFLf2YHVUW9JbBdBwM5rKRRtg5bapQONFv4dzeaVbTGfwMWMw9emPI31CLHlksTV
8IhqCbxXhknfbZqhG9Wo94EqXYtQKHu1G3ZgVQ7WiB5mOaW01ZK1m+vr9j79DSboIkPXKR4u8j+f
6zOvrfk3qHV/3wsQgwgjq+a7KXTb39QCy3DgIwQRlkzDSSAR08sKDimgHh5neIlbB9l06DPfuqpF
IN85On1Iv5WD26o32l2Y+SWiOsOwT0oNsxOf0h4NNRkaf5x4Zq5XO0638NKyglRfN+XOztBDyOUG
ufLcVm/sqmpeL0/86SWlAolEuoikF4i/vCiqRBEClbVjENjUjv8yyUPnNXlr7dCWLZ/++1BM7Mwr
BJQIQub4UKFkE1dNCJuu1Xsazok57IoGHjgQ9nylbPWFljpeShIw4I8cYYwQWM3jsRpLGkVZRryl
2YQubtmPxGxQWBLqEK4SB6jB5k5GvR25pU1HnuNC4B4w56Gsg1X9LPw0jBvZKuWIh9v8KRdJe5jy
BAp5n5dvqgbWP7RZTlso+mMapNIDxW/lUTgW3itRWFzpZSd2Q5y2CVIMmXzQzBEjU9xEbssxL9bw
IydlOhovKKdqTC1oZBofx9+rjMVooeSfbmNrND/lIEsyF/Ul6TH2wZPseKs7aZ8MdQvjmCJaeEWC
jGyloD+MhNQgxAeBSalvmVPlamhaEeAGahiFO/S6fFUoNiyDsreCFAGSxHhVm0L7c3l3nDzRfAF+
QLxhHD8qIosnmpCwmoIpRtgn6sJ7pfWHh6K1+oMzqTFYS4ciyRSuXTtnB6V2ygGY+SVLQWJ8OJpQ
x1gJXGnfPJLGZcgJIiKG9p/5Y4qH6UVv7FX3uHkxFpuTUpcM5A2OFTKii9clzNE9pM4H6VCL8yvs
D5SroiKm34BYca79WM+3E3+QYEjoEI6znk0vBwhctEoFeSHCX/jy3J+ULZh7dgcFJUD/BEmLS0DT
EaDsE/Q9jZCxSlr9+xk0unIozwQpKoLv82fz0px6SxkiLDJHR4VjQNj/GUlRzIVlP7JNN6LfdT0G
PZCFdKjHbhfkU4AObRf0oHfacvhOQFFnHno3beBJbQFAZhL26G8oJwIgJBsFUREEBQWXy1NzCu6n
jEPIbzqQIUx+/2JfUmuIYzqXYMTHyr6tw1R8H9Uy2ULmDA6NUxuuH6f6fY6w2uOoA5pER2a4Nauu
3iE1Nb5f/jlnrmvKPpT9KVJ+2R8dn/N2CvseIbd0q4Rt9G5GKcLgwvR/ysIhpLo81mlhlk/nNWSl
6J/RBZgj/X9CtREpAc4Gl4pw/MELQvMabt2OanWPZgW+rNIYvrMtkXayUZBIk/3K+GfOiWoClde5
1mYfvsXUa0kMPBTxmW05RulzZJSBp6NCA/SbV7GYov5tpLn9gANM6yl1oe+nMKsQyUrVl7o3xpWg
8MwhIXcAgcEfHJNlhUWqulLJtACPZAVUjjAl48pAXX3tkMyTurgciHtn7V9axvhpLW5yS58CNcAH
eBuR8mJ4ZNdP6qhWPxRH0HxUpCa1dnIjIe9C6QDf7l6usbPX4oT/TecxizNZRBSU06T0Lq/HmQng
3cZ0x6ZHTAy/WI6gtWVwtCyHMCguNoiv3phxaRwuj3JmhzMG84sAAejgJVsYfs5o6SEmPqON8tPU
hVjhJRFgbEQRVs72uQ8CtENmpuMbADr4eH/buUOH2OHawyfBuSEDB9ZqQ657vvxF54axYWI4lDYg
Uy7nDf8JVNsa+Ej5BE7WrnXnBmWaNa+tM/NG8ZNCOZtmhsou8qo8yFUba9h8GykiQwFOrj1N0jGJ
lqxJWTkKp4gf8IRk+LwVDATQYxEpVwaCPwH9c9BOPemBhNpqWinZQ5YiY5rkCsqAkza5dpZbd6qG
l2KcZxKmtbrzQEdRclu5IxyunObbAPBrrQJxZipAuPMD6WLTuls+Z0oBZgGeVoYWaOVjEA7o9FOd
hPl7RmjYd6NPzHiIoC7fF5Gm516TZN0TfxP9TYsN5yPgJKf1xrYGlFM0lRdrUwFAXsOqnNkXEJVn
RDrYi1lU/Hj75SKkZgjscEvNojq0Klz8SVt72k8r4zSYbNI7xKgp2fNXHY+Cl4sDRLStsOmqkPZH
S5a65YT1NQ6BoGrD0LWQ8rqP8jq4z9HKTVw0zoN3pHLfJkXSXJMa9todNx+sxR2HuaQ2CxNgqWwu
DX6yLq9As+roJuVW/63Qm1mCroz/ouE87fR+bK8AEXlSlH5ijtB5+uAU+56y0MqFdkqkg3tA9jvv
ErCjJ2m+3PgSmFCZ8mIPs5Nm0l+nL/M9clWJR3sreqyoDj9lYmpQ5UWbNOrGEUx8/xHb6je1R6PH
rjr9byWXaIyAjfHMMp8OQxMglVJY1sp7OK/U8axB+0ZqiDI//3DEj1cSqVvHKDIWUZKAwTZ1bt+h
p+rcJNqADxLcsr2U9PZKw+fMoAjvc9KhTeCxoi826VRkXW20KC/V/sSljwzWHWo8zb4c8nFb+lLm
5nQIt5dvzNNiMKa8bBDsbTi+UF4XEXIXmLGqt3W5Haq0fg/YRM85ILkfdtHr96g9IouGApzzyzQD
BGaptqjKNjMQvoKd7CevZtAEv2sUXu5BEagz5swa31s1M99WfueZ2ZnRKaBuwOsQJM3//Z8IqQQG
UUZGUW71DuwzFz22fomiTz9stRIpb5aa/i70aHxUJDG8jQjRzdRzPbVdv2gMLwSqr17leZpGXkX0
el35UfyJImOKvlE0IOx8+ffO07bYQex2ED2EjtS3lj/Xysey6DN+bpholRvJEKIT6Fw7KUi1731W
az+tJkRNOgCJdnnk0ysZPQ4TW/WZWYwX5GKiEihkMyly7inIPSGkCO5FQ5WjBVW78qqfGwopl7kR
RiIMWe94TVD3pi6oUcXpoLl7CCk6m8KOus2Ivu3KV51Zfh4ZJFaIUmekyKJnEWB0KCSZnoWVIw8K
eD23f0+aKq4lRx5RAkYJGyy4VslrrhhnvpFjMTPgCFyooS6mE0mvBMFDGeEWpSo9UXeOm+lZvHH0
TqzEY6fgQAsQGGAUYHQAOwmVjufTziIQPoh3A0GPM3tbgMj+zCqIerPnKQq38aCRQKvwE53dYPlG
71ncTdNVkZgo6ksSQpgbIjpsZ2EUSejbpnQpzdQOxBZVvEo9CKwNkdsWbek5Qi19V0I/9WdhRlm1
6YDWO7gkEH2v3DFn1o5W8czbnr3W2C/Hn1WUDiiK1C+28WAEr0Sk7c1MQL01MCN8Al0iu+kURd8u
H4PTJ59wCawvST85DVjZ40FtQWUPvxYkXMrc9woqohst6uX/Hp4xDB0BIMWQwJAcOh5mUHCXrxUH
1nY4qlAYRvObOUyw0yGr0I2kSXtAXBOWoV6U14VslGzYCCvhuQiMoiQSRYRWmzGs/b3Sq5SgL8/C
fCyOryEdSBWFKmAvs57B4oTaiU76UshQe/A3+GkmAYQEpInc0UTXddMkZrC/POCZeBUarTwryJET
seKLAoeEA8eIy0G1VQNb7lCGNh0XTwfDQbJHmZxtFPQQDALcZeWNLjRr1yptOaGlVyYJCqO+JTZZ
nVg/AzmNH0K/bhGsbJOVUuyZUI1tNgPBkXmYdQQW88K1L7pGwlY1zUvNQ2XO3Kky2IoIxZGfRMtB
BLW2srF81strIxn6XVVjwYjIvHgC6Gre0JpeA8GdisHRL2OlWCUiPdLfxVWTSpmC/rCKcA/mPgX8
Sdv6ExdB9B4YxfSZxzSEdw4lGt+LC0goXpe37TOFqzTf+b6Ng0JCKwX1CHQr36Sq0T6AvNe6a9eT
Im+HCSyxQgPiz8qCn0aYxJXUDdhn+LUBVTg+AX0JyE2uZAnBlA63ka5OaDKNxnBQyzH2gPvq0BqD
YadUZn9fOlZjuJ1caB9IIpsrxbXTu3q+N8GTfUUINOiOf0qBJC8xOGKUtSh+QfJVbpxW+9MPZfNf
af+cdgYBlQMiFHb6fPn8E4xIgRWm2IYyUNX7W0WJI7q+9C0uT+3pFUbKB6AaXjSuisSEx6PUqh8F
ZUMyFNcBm6LLbG/I0X++PMrppOEyRLMA3iF7j5f8eBS1y9GEMJV4GwZ5tZ0BkzuUMMV1rRofl0c6
/R76A6bG5TDblhMVHY9UkjfP0vNYw8ZZduPoBjV9nBC8y6OcuYEAVOvUEecoiLB2cfM32FFpSunD
x+1j5y4shv5TABRxqxrZpp6t+SaSJtrAycU1uZ26baK0nYv6arkVWUXHE3Wdm0SE6MLHrbXyxp/O
NqAuhUgWDRMUX5ZNIPoKiu8nCeRTvfzw40RFALPWniI7bn6uzMPpwUQDY1a/o9EHdnl5MDXUf7hC
YmmDNGHD8ZuUeBMpan0N+DPy+mjAnV7iTduChlVd3wzqlxaYziuhs/qfVRbo9EE+B3SioJMHbux4
6aOMxLCnUcRzF+JzJ0/DwVRFvJbtnvZmiA4d0nCg/bOf8mIvC6kdwRshxJipVfzdIQjYhDb9GaSX
AbHockSFAsn8uOnaD43s0kUGo/t9ed5PVxhkNOQbOmH0tVH4Of5UaMzwHXmy4DuY4S4YSRYpbrRo
9Jdrs3rmGeMbyYh4yaBdMOjxWDj4ceemeBjaQY4dkJEnc7U+TBrlpsuNDLHewDD+JvlkhZs5iLkb
R57nrS/rgKd0nGnx65I72iFTbUfWSth37tcxDXPU/IXUXy56Nmp+r9RpStWlJfzqUGTcq3B/XxrQ
li/IulfXkdzJ4VZosJfsJBR7dLqf7MyGQjKSSByEhmjBys86vYXAAIOxp8FASMTJOJ4zjCeSQGri
FPuVNgHbpqcHEznu//oUgbEG1gySnT/nDXE8ijJEjUx7K9vSl5J+F0mY39BKn2j3G/JKEe7kgxhq
5kTOlzgl8+UHoX+lF5kNIMXpseTrIk3sydr/cwWX5gQ4WHOWkUDxcSn1lPkSVoU9Yu4wFIorEFdo
d1e25V4+PPPhOIpXiddnZRc2DSf4pPAdJtY0+GjfbhM7G76Xcah919Ake7W0Wj6AgzY3wpSrqwF5
djQup/y/r5qumTotKJZszjaPVy30OyfPTHIswCpzsdXJ9oXdYhCTY+R0+UtPkiLAIGSyLNtsjUnk
dDwUFYM0kGp0OFQ1R7gq3WSqgkXVdUCk/D/Kzqw7TiVd03+lVl03dZiC4axTdQGZqdRgjZYs7xuW
R+aZIIBf3w+u6m5nppayvW+qvL0lIAgivni/d7CGc46oEJNOR5bDF8JE/qFEOiYDeYpF3mvJBOFs
Tm6EkpjuhaBpOhSUylR+KPKJDImptOI7R5aE2M2wu78UHQhZ4NWW/T2NIQVeJCJWX5bBmq/pIcuL
FjtUMywNx4Q7X1ZsMXEjZsT/9L8XKDr+gqDaLCB1LrEhH6E+OAMKklYXT0RKSDtAfABRC1yU9K3E
mLuPSWQOIrRjhelENCic7txOzeWV7ZrwNCsWvBA1Nm5seqwRxDyo0UDHPNh5ukmc2rztNT/K8AIZ
+2uJXxIW+FXi/SiTedw7zVRohB1lC2b48EoRS49Od7v6OmW4GioCF/1OWklIJ1/7krmpuvYTEnEQ
wqcW8yGOicyWytX+qnFJ/BS7kUkTu5tfpdtb3+Os1v5q9FRUWPqIpA6kmbs+667UbknI1chXt1WD
YyAVSXszrm43m2YccPiknsGSL9cXbHzgumTa5aIn6cVkY8BzUcZOsgSt2eAB6dUNYn8y5PSN1pv+
XyV5AzwgYrHXhtBbO9ClTpiVNqPiuhsSm0XBwCcRMl45EYski9lxtlK0ZE0V2YKPM861vKaJpPRs
Rze1+TyWdWliet4v2HQN2fRxKFrT3riYCjyTw1BWG+kPBJbAvu3coIaL3m4QvdByEMaMeVGPbLsJ
1NzIl4V4w4+4odNdzpp2qHYFsySGCNhM9dYnQ7G+Whqsi3DprUr6ARJ/WTIKANc3I87bY8Asc8QG
X2W6U6QIkXI1VQ3GchwezWnjrHK1Te4uxfds6Sc+InztzSCePOOzZUA5CWJfkDIEhUq+SL9cdLwF
R6o6oN/cI8hM1d+hR8jpyddl+5LbwobTBw2KGcKp7waAXjfCwehhVacULAmMKGu81wcsF8MqcbtV
LO9hxFHOSbNGnueYSPA9JUEcKfcZh4+sDq3E926bpRtvLEaTX+fGa6icNdrLdkHjSCZuuyio5MUa
UsBEdFeuXU6gWV0TrQEuy5L3/sJzusSyMRnGWoWv0N3xzmRDAlhkQbFrtAhiQvq4yc6HJnjTpqn9
sExiflZFg1EJaYNBCbJypgI+pSWuvkurvAw0yFiPN4crX4/Vk9+MwHUljhbI2fxqw3dbXraO8uBh
LM7GzLPxArNfK7Q8UsMQLwPeeFCzDCgqAXV8umWJGh/fH5g39lEgUAv947/9wo8KA4hMC116G9t1
vfHu6qqYnvpe988M/2lVxONzBgA2WoUlEDMPHx8gxiz1JCtDTdH6UMsusn1CkfWPIhY7txIvcIlu
Mm/BFZLQ19mGltHG+l1Xjmewq5NCFW410nGo4ChbDIrmwxsxzMYblImKKbLm6KtPKMSmqpf+unXI
N/rToeVToL9AqgAFOrjQ4aWU3aqC+nNNLmjci8Yqop9N7/5xdAHtvbW5BIaKQIXZdXgV25+F29NR
IjlzyHfKju2PadrHZ87+bwwb1JrVw80F4qKbeHQVZ+KM24DPdNGYk9XRLTvizVbXU/fMCe50QkLS
Wjt3MHne4MN0Fh1yl2DuUHh8FHnqzruogZL7/rs5pd3wRojFpDmIu+BKtz98ICn6pM9S8tt9PEhI
S6rAbcJFzxdvK6MqaoK6nWSLMQu5BIGWzepTazmqDiehstVovpWX0pLFeOZDeePp+UrgA4LosE4d
d1D6pC3sblRYjHSVs0WU6G1zA+efM09/Whex61AVgY4Ckp5MGpPmYWrWa/iTSok0mJL8CV8ZpPZD
0+5o5IpbwEL/wZgsYrgrgUTO1IaE7IlG3LtGkT0zNqSngdf7H63CdwKAdvXnQ+FwnjVg5uBHQrl/
+IaiZcq6LKeZ5MdEnej6QBXuo5Z5fyjeGHB++y/olrqUQ9LhVXKz7QnnBLl1C4NIOV+qW70ojDPT
7Y3PB4oRqUr8s4KvRx+pkLkzqsxo1sCbDnccuHaiTNt9EdnVuXd7goCsGv315UKcgOh4kgMQ1TX7
ectpwh31+4TkmJds8ednmYpkb5Lpfi+lkT/EUZwSYWE6n+wxFx/bkdPy+0P766h7eK7hTkC94AWs
6S3HbzBpcP2OUvh4Dt5i6dUcLfprksvhK2eRFNYXmvk+UK2qvGtcwawXQ7VZcjU66VyEpTfYTxGd
mmcjrwkArHKpB4VZy8t5cKdkW+DW+Q1DVjilJiDvdeHPTb9bFqV/zwdFLCp1K6h61pTlTy9Snbmp
4xpAMbUX5/n95zx9uTRaIDfSaTBWGffRFBoyZ2oMyIYhVrPZhq3dxrc4M18NFCNnLnV6fkKXjhcq
hyfYSziQHM5WAYSMpGXgUpaVmledbi5e0GS1fetZNM72Lv8DN1yJ9lymyBtXRmlCYxWUB/zgmADs
dO2MPRDhQpOphpcqw/yacI1+Z7mt9ZeZ5NPOjtr85f2RPV2mgM9IdOA9sl7pv1qHvyHO2GH3zCAM
Ub2lhzgaKSE+4eglPvRRulBK5OfEyKc2eavVLP6fABh0PXmthwOcc+bRCxslRZ4b7VPpLYQkG+g8
rV0be9K6nGMr7shps7THxPSRDHp5Uzy5fiWJJBuK5D5VEaedutFw9TLgkT7l2HpvLMJEe8gGOMle
0vlpv9V91T0m7C60AUWSfiaxycf2kzSu+x75MzmPFY0k4rA0GVhSy4ptE9d5fjNFuaMFxEG2aLdk
0yEJ87TS2Dg2ZJoNxzD7p+bOfbXPyIO2A6pdPGTbjqDSdMnn107r3GSlNkZyP8WUCUHFYV3+6WoH
p4LPfgVO1nSo42KvE4SSEmBINtnS9zcA/RK5AgHKNkqFzfsz5IRxAGThrWxVXhr+A/66vP82Q2Kk
Vp6ejhJM2y0+5CbCsNWjq9uTTdLuOXHHSChc8zaqc9wB37/2ydbBtVnNqR7A++hbH80V9F5ajKIS
+xQUYVcwENDgmb7175PDf32b/jv+Ud//e73s//U//PlbTXBNGifD0R//9SH9Ripo/XP4n/XH/u9/
dvhD/7prflRPQ/fjx/DhS3P8Xx78IL//P9fffBm+HPwB0CAd5gf5o5sff/SyGH5dhDtd/8v/37/8
249fv+Xj3Pz4598Jl6mG9bfFpPT8/T9/dfn9n3+nOv5twNff/5+/vP1S8nNhV38Z0i8nP/HjSz/w
w/4/AP6g7+JmA9DKVPv739SPX39j/YONfK0aIBTwZlaQqQISSP75d9v5h4BN48A4wEGF/8v62dfy
11+Z/1ip40BFLADYrMOL/T9PfvCO/t87+1sly/s6rYaeX8y0+23nY6UCnOQXObSEV0/Yo3JZx5qQ
FmWahElTQUbo52wTm/14ZvL/4n8cX4aGn8UQ4MLKyepw9hfKJG4qwnOVfAL56Ji9/tI6uqazy7Xd
YzTV8tkEz7qWom70oBqqcQpG3ScGNPNIr8db0tU/JT37Fomvo8fZfl7Dvh2z0K5F5ZQfk3wuyutc
IKUm80EXt74a6RIDsmvkIcspq7eWOXoqwNBT+1xGhvGkihTFWk6s4MWsXPhKSTn4T2mNHIrWt9A3
5FFm122OiU5o97l3x7KKQ9JvM+U/7+P38T/aONbx56AJo5uig3PRsasM/ZBKQBMFEYtIPsT91l28
J7t6jgXz7b+OXvzvF1o33KM3cHChozewJOwTqudCeDl+mhsCXQsvcCxcN5W1pUoLELZcDTiWvX/Z
492Yab1W7vBwPRr5J9TOOE3laFU6mrGZ8mpE8LEF4SdwOXKjnU3iO+q2wT2z3p2o+dar0j9YPUVW
UPXY4r6lxot8NUXYREp/NQJIt3nhIjOZS/O+hf9QBb3rcAjNzWVDE7e+mGa72RR8LGeOo/Zxzwtf
IoixWCtxPEDrcUy46MuK7Npy0oLBqVERodoQH4BHzSlIram1ArwdwU1nuNC3XhyraWP3RfmhTTOR
7uOx8AkrH6R+g2JogI4bdfOntFbRo93m8kGTtT9fNZ1BQOWYrzGvNgri+cLGHrzZtZ0DWzFbZutD
z7//IPCVvHaTyLmfNGtUQWmRWsfG64qv62qj7/TSMHAS7mxnJp40mx+beASiRD1eomFGjr8D9eqB
TMcCgx5f9NlfnEX19sxisc7E32Yq4idrpQmQKITH8Ro+eLhWgI4T+TtLousB9xF9Ou3LHGnz12Yy
z/mH/Nrgj6+F1w5VG+cdgcD18Fol6lYn5nSNvY2BZYY/eE7o9XK4schPus8GUqwQH2hh75r6rZZr
zRY1QfeA5n3Zdxg/F9R2mrwRVlKTPN1hmGpl2WbKbTrY739IRwvFr1EBowGbYhqZwAGHd+oRJ5WT
OxqHc6WpizLz8xHHHNL8WDCbR9Sxqt6+f8W3Bgf8ESXkigfSBDkqG2RCzswwj/g98o09isL1fkRm
WY1/zU0XVwFAGObhrZ4Ue9TSvo59LPlBoYXp6uuwevSEoxbNl+2S5mWgUGMLvGbL8Tml3wgjPR17
8+L9Oz7azNYxWoNAMHci7IFl54hasMzjkEU2b5OP47G1cKcLLFHxsb9/mZM1beVqQQ+gPYmNFGDt
4auYRwzfigU+yWJj+kEuzrDF3/ep1ZbhvjApVZtmGs4s3ycSJJ6Nb4JGMnkLqxvF0fsX4L2aKUst
0CFUIgeJ5iW7EH676hxq2Xy2m3lZAtW7sQXJcCrGi54QQfYUx8o+vv/8bwwz0uRVJL1C1bRQD5/f
nsc14LLWAgvXnXAiJXaXpEu6e/8qJ0D0+sQr0Qq1iGlh+Hp0hCxFARdTNPBrllG/LJy83uY5uvEw
sSI3D9LYtv8a1VRcRibMYqyhkKaNeZl8A/1Lb+vCIxtOImVApIwR7fs39+YQULnBmwCrp7t7OARz
TfZbYhHq1BbJsBFEDF5S4sR/fpUV8QOHRtK6bmaHV2nijmAgv9OCODOGe7dWZUCfyfr0/rMcn0wY
55WJw1eDiw3d1aPP3EVdZCwT42xYSbnTnD6/gNZU7qPWWm4nJ4/3li1JsCzd6N8nhoMDwzs1yfq9
UndyggVEXVV8R9+rSRi0wIUYH3e8WbGnqpM8DZhv2kNmz/4Gc5X6AyYp2qs7r0mZqonP0VBP2Ejr
LSBFoju/Yj/cx+EQ93GrS9tbNxuVWiEGWcWmy2BAprmTPWpSFQhSh/iilxZGY27TXSMHkfvccKbN
UrjDlVEodtYYO/MBIt85kHX9ko62J74w7pG2B03h44Y33tSYJqZejPluZ9zljiMfYihga4t1GW+8
wmi6M1/dW5OBfXBd2CiiTraZqZpSq7IMSGAeFrUtvcxrG/fxrxUaf5h0Vr9JSan7gNxwfn1/Gr6x
quJ3Q6UBRrWiU0eTwcehtBQ1HXALB9RN0RFAaqCp2hBk16Vw7BxowjjbnFnL3rgqExDQBsCIVfW4
KYFndzcWEy5NrV6mga7a+LMay9bYdpaCWSBQl4Ikjcu5+JET/IaXCqsAsIgMZ1IVrKMVpEPPoaTT
4jo/L7a3yWgwDnvHqdqruKojgaxSb7QtLVHjCsd/a7yySqn9nIc1dVyV6Ab27ajrP1NYiPGeGCDP
COOcLNlQ0lWlJerPy1dcgxZz78u2j/A8gYoEdmy3BczUaFE7o/C8j15sl2NAsmwv94YtxXzZmyUE
galc+irsLaerr3ty0cVurgHgWfH9edOSTfFsepNF+qVm4kOVFNInE6OmBy6rzJHB4Er8Lye/SKC8
T7nfBfMkBa6OpToXF3MikVlH0l3F43zHqwDhaDuyfK2QQl/4hH1zuI5ipbaoqEeLSrZOoCxVMszK
XN8QVaduCEusr/150m99P7P3c45joDfL5jJDvHPbDrp5N1qKA+b7k/uN/WJVnEHxoH0Jt/loJZ9N
EffVCNHf1CvnO00aha9CO57pSB2d8db1FNomO8WqpYdme1SY2H43zbx9Cq+k4aiBsgDvM+VAsyN3
Ot14UT3foMCznI1HOGOY5q5+5rj35nPCzoF3i1EoiUqHy+mgcpnOM8Cfk2nGq2HOfZjhaXmGnPNW
ZcpRCk0wVFXWqmPJAge4UufcDJzQCGdnF6qm2S8xpYnscjcLiZfGXDb+ZW3r5oUwu3TntVN6b/aL
f9mkOfkW5dxVL2jrocDr+KD5RmLHwZyd7aecrqd85ISDgS2inqdqOhyQ2dfzdMjZXEm7YI9ANo1X
tJ59amoV3y6zbwDUZp+mQXfO7K0nfUP4gpSpa+HOlYEej7Z1emO+XyfkzCJbEfvCjMVdBX/qUp9j
sfcXbGvddHR+OhrmH4hVe8h+mbrtakmmeZW05xRCpzOD26FLxi62lue/bvc3/HM25sgkFIeiURPd
pqxhVZQzrKT3v7MTkv761PgMrosrmC7L6+F4J73ZKFeRhTol5rC1ckU0WjdjNGa0o3lRkrN5rzjw
E9Gu07ntMkXKHbGnGzRytb0r0HVvcfMiZ7XPRKnCKUu+mu7iXpDvaINm296ZT/b0sMv9/jp60nWD
DH2066k8LethAB5Qqv5qoz1tgkLXhjAVUz6cGZzTvQ54l+YEc8KE533cGYlLuyZtnbFZsJq4k0tX
pCgqrOd21p3ntF5FzERJfD3zRtYRP6xhaPaviwEsBjxlTyqsEtitmxAgkGP+7NJ72dEoYXU2c70K
iznHZwaulxFqHKnW/DW7CqzeG7E/m1JUKcJpzhAy3xpyTtCAncALfB1HO29l1RMkMcqLqcbvMG4n
QCitUV0dqHSKztRTb01IQuFhVmD1g4eEc/QZWokDLuAz6GalWY9STcjjrGxqqTZ8PfHzfW1q2Amv
hkRqH6cRYu2ypGtFjpw3dCFdp6kgEcxOL1xnSaZX0nBwlEMZNGR3fkus6A5BPalDs3ASY//+u3tj
8cL/FwgGcIQGwrHtRKnFWIpI7t0dDfWAdV22r70Zuz7sMC7qzi4+mJHMcEEw7XOyh9OtjLUCmOMX
ZM7AHW1lmbF0oBJ0g6QHtzQ0KcFehqwciNTVxlR7IDG9v+myWIgfuqWWj9NoZN3m/cd/4wTKTUDQ
p4XJ+Yi95nAxmUUeTc2IwkPaVfqRnq8AbYldtAni2eu7fj8uHkcF3Rq2BCiNrw38btJwjTl7blU/
hZnAMXwfNRhgvX9nb4yOIHcIiAz3GFhaR5MqnRu9cOKYCLPYWD5LRWd319em8SEdtX65UI3fxdsp
bcfLyJ+t9LLhcNE8v38Pbyzoq04C5Jom+KkwZdYiXELdNAa5ttuACULSwRyfO4+88bE65tpDhn/k
rtPw8BVUHuk4Hj6kgXL9uAkEffeQMtMtA612pjPVy5sXo4oCcUCcSDDg0cVKxx/oMtKCrMcar9LM
+0La9qtCGv/yx4MHwMmoIbtnj/aPXmCOt7Uw4vXLwgntMoE2SzJPkZ4Bn09k/eyGmO0ioAM2pO13
fLpxi3ScbYx2qcSdNOiaRRFpPfbWZZrW/V8OJpPmJclD/mYujGKlAGdNEGvxd1NJieR0KL540gBP
Q+/9s0xjkqN0J5Uhv8xac+/MFC8gHOCe/nxwwDtgsXPHcKzW2f9bqQCqKLyZdOKggCy6TQd/DpBp
2GcWt/VlHu1LoITghXAkIYqJo8qsKFtgj5iraLTEw37VWqZmbzxbdeLeUMf2Z3YCc93Kjy8IaMZr
WIMIoc8fPlab5FpPMawFnAOqoJla7ZNpEiliLb28iLspDlJiDG7oB+ZhXGB9OGC7lQUp0dabJk+X
S6ngLovcK/dO78W71uvMwOd4fFlr1o3tD5h7Z0PfnSm23/jOHagiUCGZq9CDj6aqudST0biRFtQc
ljiWdulem/U/pSCuM5UuKXvMqkZBF384OMnQaVIUnG2hOIqrbhEJzOxu2L4/s976wAViPWxVwW5P
NrSFhGVbYQlK8EDkb7rJQd7f+NZqVVASifnnF8OyabVcoMNHZPnhI02L0MuumLWgIc/wJiU5/LLu
wZLsOvbPFPtvvSM+cVzvWFDYGI7eEaZHcJMgxQeL8HA7N7r+shhK++H9B3qjfoTfAhcV5cev5szh
A+UECHZIbJnAqTuElPrdrl6GJKz6x6nHZW9M/9RoCVUcnD98YyFO/DKSP7yiQC/bwF3Eno8DbZDb
U3MnBm06M8NPZwU0IYxhoNr+OrQerTeGgS5i7tnJRombpa65EamBi+FuDTeJL94fw9M3teZB0VRZ
Gd7sMEeLgMww8tKgVoQr1XkDJaYNYojeZ9a2N6pOEDyC6sBXmezoAw4HLp9xYaijNW9l7LVvHQ6T
AaKc+IosU7WXmZ0GfVZ0j3oeZ7eqTNprkeE1A9yMNCQmiCnPHOjcnfyWq8p/muBLfLDNJXvp9So6
R7l+Y/iheNKUR366NjiOSr1irK209JlWPUETQYu/J5qSQfm0YyPz8/vDfzqFQQvwcsNSjIocst/h
uNgiAhMxQEh63UUNXdHpmzWnDCurm9atr4ufUk8NInj/sm9UkofXPXpGNBlyqjHNDEkMjLais75k
TYNzKp7oG9crxceCnuhFhikzMobBufPH/EuZ+wuyCSQgu3FAGzvnqv7y/n2xz/HAh5sSN7a2ljih
QH04VuOWzkxL2cei19GTtnno50XTnvVmKYorfFtE9rRUIzkgZhwbPwn8TLuwSyMH8iA5RM2DaMYK
F7pO028rpynELkskLhWguN4TbT7H3vPiC/cijWPzJRPdjKmBO3V0q0ds46iMfbH1YQXOYa0vhhlQ
liRW4DVRpoUebuKU0L3f5Vcj/mRiQzsLs3iYg6hJxLIY2WaYcovDgXL0H72oxaP0OVeFi1LyAZAq
M4Mq7qpvY22k/fUgxZqrKBo7JzTDmkTIXc7kRiqm903hgniy166N26E2CVeBETJ/shzkiFu/M0gx
jqMFBTaBhM012GE7h5Dpcf3Jl1x9m0zCvND/yKnjB31xA7llcEiOGWZqJqQED7BU1I9OL+CV9NPQ
zni667Lfxl0eucE8Rpnc6lJSVul1P38SFAuPkSGrQE2u1V5YiT3ELEq13YRDb5kzZLHRf1AGcr9t
0ta1FfYjNb/hKWxXvYbDdKAPI+7EdWVan11yMr/3fVOYm0mM9lUcjTX2ZGIcL6qmItXW0Bs3ACPs
KD3IooSy1w/Lt9aSzScHeU+adRZx3E1konmZOAqaVKxBpyxiso3ScsudqDIsUc2sG2yIBZ3tB4YR
eY8IXMFS0XI36iL1EpscBEzXrYukS4vHEpHzaw9R43WaywerldlllzqdsfWisvvR9qbxLR/b+lPk
a8s91nd1juhtEN89NUGbxd07a28bOgrlpjIRqoa2Ntb9VWRxdAxL0ylpkMfx8NEYpTsEhdsbLxUh
Q+z7lcvccbPGn0Ic/huDFCyVX0fOKGD6YG5ZBJ2BnI7QUDU/OEakfdE7Z4arYXjapyGdvW9Z09no
57w4ebKqtes9Tz3adD1SthPauXL/mivP7TBwqZd716kusIKHtq8GZ6m2epqWr21bYOKaR1k1hq4X
D0bATI/hpwsnekLJaZqks8TGjSLWoAiySR9uxzktvuZZqW4L2x2+5t1cZ5euMrLLFh1gsFSTw/w0
jP6pzrLECNouTUUAHjuzoFuTcY1qqXO3wpEmMcJW3SQ7x5h0Z5v4Orb0DkyQGm+bCOo6AcpJRVpw
Cg9StU30xZ4WDYNiok7mMF4IRQ+ZfyVGIU1yMeHC5QS+u4gnMWrxgIug24GmugqXYHvyuuIik9n4
veozGCNtb6A2bHSM2GqjAgYB6GpeijKr6k3R9ui/NRqVX6VLPiF5kGknwwbX6SXsS+wLLgjHJbKm
UZjWbCcI2OV1qrfkYrQ+7Ne9Nop8/Q5nAja6vk6D0pit6zmis76SxcafueFWHw3JeRP9n1AyxKJH
XcGHd93NYiYKzaEq0x+1bygiU3QtenWquL6p0DsrqFKR/5deV+OrDU+cJWIB8A5AtxABga2hkk45
7olQ92V5pxVlbYcaMORHHS70q1xhColdUA9RoqpJwRjMItkk5A+/6K0ieHdMRH+3GGJGWbkI87M7
JtF9yqqNOXafykcAgeXBn+MCnSU0kTlI28WaL6AosGOjErLHq9az04ZX3hnkCRqVf1f1dfFt6I1k
3KhsUVvRZAj44lRTD0uXiq/tWPR3ukJZEjT2qH9VrSzc1Xco10HGV9Pnnp2KpNo0/yk7oX+aM90k
8tju4wfYXER2aqnoHUJwlGCIG09fgrpeHHtj0pd5VDgxN6ExjVMW4nPgXuG4N3Qbu7URSsohcjbC
Hlt1HWmynDZ6lhYfY0u13gUol/3RMAdWPafNs0fda5OvHNkA0aPI9r7AZco/pbMcnmxznJY9LqUm
wkYXaHPVzA+fcH6Ofi0/Jas6C0Xnkv4d4EVOLqNnadHPGindJwR/Vv7kWEvxyuLtezc6FnvkIjVN
/W1wojzZk93QwkVUMzb7g1M8ewWm67uIz3S6d+KU1McZhpt5Z4xV1e/Ij8fFoNUtDDRRemN/l010
QQLYJOUNIafdDYGC3o2KJw33uriFFN8ZNlLfpVqtsbUyw+8TihY6w7SW5hfw4IocyUzF11GX9+WV
zEy8+CN8JjeZnxq3Q4HsMxiE1Rt7k5ALlgoryu96CVVsA5MIThgpSfYQJGCTGeQhls4NAgv3gyQ+
wwkgHk90V7UZmTOW/jioTnSQnsq2jR7pg0YWD42/yS7xBqPeup2VPCtv6cyLCPZOl2HMVvCYV7Hi
W5u1jn4mSxqWkdJLGyKvJaZXm5rZN+9jb9Fue8dPkjCWlfO1Tdxy4O/M9s5ouP2tIZNkL4YESM1j
xhCoNxntECxJt6gLHa+VxxwHnnTHMpBSQbgVFklla41FMBZu9C1mgX1ZOLh/tzUXN9oaETttR0eZ
94Nj1lloE7lsbtmWWieo6C4RZ+8XkOr6QWjQWBaxeBelsr1X012fRnPYOAL6Fu79ZBj0Yic9KvjX
VZtgyxC5BDqjlNU2ja7Vd/Fs+2mYTmLQL0iGVPFeGqP/OpqeTC+ztps+eEwBkoeTovZvi8ooN6U5
lD75TCthqBeVfYfidSa3GfGlCmL4b2Q0NfriBHm+SGzyDOGVaGaHNtq1tpZmgZsAemJ55hXyJkpd
/7voXPUZFNMmTDuL3CffW7KRfPGsQJ/ZtoSnWqIwYTr4PTN6tPF/MoSyvsxTwV6ZUOdp+KBPOoHq
7iSMINM8ltpI+mazcfzMvHV66d9p2TA8NlGS3Do4mN4lieHOVxWmwx/N2cLTorSM6bGrOj8OpjGz
cY4Y4TGG2dzPf1HweU3Q4GCSbSJdsUnoRpqPqGynGQ8kMfYP8VyYn3MSwFmlljm3N7l03NuCPIHQ
t6Wim53oG+QK/s+sd7Qv0qSnqS9zIuA+ErUVGmyaeGhWcbUzU4qknWXNBgG7nSKOxtQgt6CcMHcu
ven20en1KduIwRzjR76PBJ+wIY7qsBasREEea95nNedJcUW4RVVcF+QCjrhjyjm7xh+gg6dS6EVH
2EGR5Zc5fhMfJHZPRti4rRShRhHRBibsgu6DwBeKyIO2zMttKwqiuFrZVsOFqc3Su3DNKm2uJi/L
TXDArIt3WqSL7MIfOxvSk5wHQtLl9Fx0WvZEkI5PBg79BJK9e80WgYsxzrNe48FMrIsYyZIychzF
28GP8+0ksnzeyNHPP8GIQoId+bX+Iko3/ijqqTSvTFRKV/XkGstG5A0587kPC3xgqtx3bp50sE69
bE8AmsquPNI2P1TAZLSpsMgpAhgbstoozGKHYJzcQm57p3dXClrrw5hJl2lf5R4lmuVPzOtZaO5N
PulGuXULIuhuipoc3oBiSlKvJJofh4p4rEejdJW3q6mLv4/jELu7ZSrigvwYYVZ7Uwp4zFXtJT9H
N4u4N6qTD2Rm6LciMpf14hAZNonyzG9sl9MLH5OYSKKbi4faUgJspCnvGyNJosvGjLrPeuNXd3Cz
82hb6qq9qNWYw1sgIk0GfWOMUxhTzW87GdNFpx+AVMSWwxiKRp/Lm26RWrxd9Mjots0wkUro1Fm/
sRVVQKDPwlx2RT+7/a5zyhx1F5w0wRcmc5YktBiSeIKZ6r+JqinsQOEcEeSyYNm3VbK8wJVvbwXM
dWufLDNSRpzW8/IhV0nebD29iEZcP8e2DSKjxaYCGoM9Y8c98/P/K166HDdB2Dy1oJoKqAoxURpG
MpjouPTmGYTzjZYzkAbOUauiAFrLsY44L9C2jaZiD5hFAwt5+C4Tm7PdnECU8oyIcfAEgLPSv/ad
7K4SfeyvimaKfjjOlPw5qoNJo+7aNB1XSuja3PoNRSb1Qq+6sotpaprJRaPl/Q83ryIU9TaZDmfO
0W+dole9No0QROrH9A5hRZTT1sCDcxQLMC3vN6rP+p+VZoqAtrd55tz+Bm2N1K2VEwZRaqXoHsGl
GPKYeWMDI9kObWJOehUbpbb45MUV0/coIXHLERVLoFG2z7nmNXft7NtbKcwRx/oFeXsS+U0bFBoZ
LDn+Q/aZEXkLaMESbYVzoaPgx3I4+lA09drpMRObSa2BQJVwIPWnrMH5w9PuyfrRQ1nV85kZeNqw
hDGKCS2uLf+2iTm8qhuzO/JFcVWrltfaZGBZkA8ZFoc4nO96F2le6llyCdt6OududXptJv/KU3V1
Ip1oXxxe2yQaIPcqrt0t2XxV58rbkyXUf+7N6gtlcHQ/lYADvab9scRCYEsMv4MOGU1t+oKHF55S
jUQkJShkNCWvOO+UV5YetdsF0DMJqrl4pRmenRnp9f0d4kZQX2Hg0JqFmIoM/PCiWmf4xbL84gBn
1hUiFk4GC8VPLdLkhr84G4FwihKysBDRRDsapgQoy9EF9VRObQMVstfqelcPCA1jm9TYZaLGZE9z
ImPjTjY7pcf52+ZA0nKmgcqZPPp6W+0WSLpXxiThJtmpn4TKtKmK/3QZgBIN6goUD1yNZv3wHlU2
ek1iTjFFSOMEKgcg1+ubJLN2emt8f/9a61s9egFMsnWirzzCkzhqpelFOVUuFKixrm8ICuu0fWZr
PjHfCf5d4fC/2TuP7biRLV0/EWrBmylM+qRJkiKpCRZlDgIeAQ88fX+o6tt9pKou3Zr1oJdmWiQz
AQQi9v73bzwzeR3WWUkAj7BU8XGAwKHw77/En4U2wDfoPxhgkmJEO/HTjANunWUnG6VEj5e+PNX6
artBK1LzqdTa6aZIqX2e43EtwopjB2NTQ6ewQlvhflMU1fuVG/Bf4KwuIklGBaTPQmb+Pc7s3zb9
1HCV5nfJwpi1eiSL1UQCRIHRrLn7WIoaULsUzT6ppetnkkCkYjDkTg7xeGizbHwfwf+ioeni8O9v
1J9fl+17MXKCBIWi5WeOdavPnrH0rIysKItwXqE0OOQeR0niKodilb/iG/55M4LSypxhc/XY2FY/
PZdeGVXJQmRWXk3u68J4yk/7vsupHraWIFmorrMceNEgTO+f+iHQicD0QRnAithGh9vN+LeHYA9Z
ZjTxArV1Wtp9i9M2bvskhfzjW8rK44VDFINU8k/MOtvOVm2jGgpzNZ9zKNQPLRF+O2IruqNb2Muv
FDh/3oG2MR6GH4zAQHF+nh3k4BKKYnGkDbJN7i2sk8Iqq5zA7CGZ/f21/cVHIRI2UHhuGjYk+z/e
wbHUW63HwRoS0LCGa99tYcIggquM518MpP6CI8AnsFiob3+3dNu+y789rcRBazYKlUN6FuXZHqrm
FSFP0TBLrPDVH5N58mMSYi+lp6iHadX/pY9pHUKqVIOmBzAeHKyizBZSpRyUNQKiiXf2YCIuB6Kd
TkRK/MrF+C9vj27gV8NBizjip9Ju9Ga4nwlvE2BV9p2J0XjW6knb4QO1Hv/+Sfx5R2EYzbMmrYyt
zqGS/PH2jOjjctzuRMBwWi3vW5wgXFzF5PwtE0TJI08bi3cSVjPcEmcTtzS8t8T4IXEa6KN2bWUZ
uCUssNBgZKE/NsJLvMPff8ffCRE/nAXQJDCYxFaNAhS51k/f0ejVLi7UVQQr48DlNUlnrL4m5Bte
UABXz2GijEuxt7VKTPt+1vHYgEDUQRHOnTicSeiakaXbLaMKtvidbGSNyg/nmIlysoY8zuRHucOW
VW93Yy57Uo/MONV9HUFS48/Y0Eyn0jLa61CmXU6KSDJHXaKK+agMscrMQcnn5a6b9UH/xYvy+xD9
p0tHHLTNvLkDuCv+tNfEcUm7WsdUXZR1+0mRyhwWqpt/Bnsw6nB1BxIFAAydPMwXs2h2nKlb5h5y
xivCnnnBV6sm5Zh0aOepG5zM+FwwX3gy0mz5SuwyaGHmmWsd2D2P3qf6Gj5nZa0DMZAMjEPUnIqO
aWIqnv7+oW479M8Xxj662SzyD+vpH9edJL0hp94UgaLS6BFQ6gRNu0y/4EL+uZHYkvIwpcQCwaWK
3HTm//72c6fcVCP7LciGuLlk5eDN+65aOkEegtnu09VV1peljSuw7bQqD62bYZeQDk0djg0TzUAQ
ra6EydyjxAbpiPVodOds/QWT6c93A9EbBFnmlJiJkEr549e0wba1mTFewORm3idDx3iLBi/6p/ec
F51t0EXVtb1JPy0mMBEr42UFRBJOAggOYSAYVzIMf7Fqt5v647OFFbL5u20W51vD8uPVKPy/3mE/
G0xNI0Ki5jQfm5A5Wsq+qvdZMmNg3mrEjXWz2Z1aK82t3d9f6Z/qA2QC3E8k2ZCfSJj6aXVNajUa
cuUbmHqt7DqTXAYHpdmF6WwyAuH1BCsrmrfXmQs+/P1Hbzfx54v3NhcMPhWd888SAez224E0b+ap
k1yDCeXJdcsAuLHpaI+4hpTB33/eXyydrQvFIwWTIdrzn252zFsOnRawpW9y9TgX5rcFjf0vnujv
TLofr2oTbdMJbdrMrSL/8ZHGdMJ9sYwY9tml9Zq7Lepy4W3IfkvVIKKsy5M87MgXGSGMDhUp7EhH
lwYm2AS2BAGjNsb7Ou2Gr4qpFb1vMkA8O4NZDwcmC8UrbJL5S6yIgX2g7kDVO31ab/DX9LvCcXpn
p0+pQzj6WhudD+7sfMbrx1OiISfCPFx5p2xeHgU/dKl2JWib5dTDfb00eCxg2Kky468U5YmI2Sz+
7haGHA+oZuxkV06z4UXMYWNUvLCEizBXIAWEvUlGUQTwXJqhlyeJueOgn7Ge5KR61WN01WHbNPoj
PclUP9fAP8t51vMVlvk89jKCdj3TpnRzoflV0xMtlY9J97ZCx9JCgU3pHGZCIDBNbXD7fZ+vHhXF
atT3ihI7PSaU5BCEHS/LYwLRyiCgtm++eshf4oPQkcK8N4yaj5bT9ESLC7G2f+wW/+d3gt8JO9Z/
mUv8ye/kMFTJR7v86HfCb/zhd6Lrv9F04BgF6d+lFfs3vxP7NxSC/D+dCd0x7ib/7Xfi/gaagIMS
8lOs4QEU/tvvxPrNAdsA2kBIo7M1av/E74T8m582oE1MjGXS5kmxfRI2lz++qjXg7FB5HkFOrvKZ
elqTxZMg0+nAqNQ6GPqWuNeX6s7tmEjq8d1oCfXglDipZo4wdng3W0EO+hxmefkSM3Tb4V8OtuZk
kJKnSfXjqjZ2nIFTBPRqXBtD7w/olD42t8wHJ3Oak71iSdrXtetbhf1O4ve30dmXQ/zRdnoR1Y07
nHFzWB9AQiSYe2wEeluJs54qStSkncYg0529EyVy8jAnNdh2b+l7zJKOfYPWBYrzg6V4n7OlYqzb
rJAP54uizbmv6L2yFzY+BvGgKbtRUYzrbG/et4psGRlXax3GbkzqcRGXe6F2+W22E8rDwcvc54QG
OlJpIyNJ9/NpHt34YFiZqYVGl4Lut/CC9RCGsPrcKHqJDLBWnhsXeheOUrLisEnG17yjRi5SvIP9
lIr24A4tOdKukxT+LAd1PTaOpzwP/MR2O5t+YoIhjGhQe0uNqnmNmfpB4jynCjHTmGFqItBUXnEn
YcdZlnQqw6SzzNlXRFW/YRC8r5xaiQRb3WeCbBmt4ITbQWkxlc63Ryd/MpPRxCG2XuHjDC4TkUXN
Ei9SuFAc6eNUuUAj7vx4LMqFXLw0jeKeR2emNkNymA6gUINGoqHfuBqGZ4Ojv47IHZEULtim5nI5
zE3x1ViM73WxwjVZ7ajArPFfwOVA/UIZZABhQ16ndT1rzaOWHJB7l7hI4CdWy4LRXN5XzOEGnOAd
MSxviya680xR+6EM6hl7Dn/FcQDr787YrxICjruYT0tSV8dutL5KSR6aorzPznrUnfhLnSf3ebvu
q1k9lFp5az2HCyh6niq4wMOAY9/3Ttim39Zru1UfZWAnwsRvWJ3pB7SQZIAGtsh41jO32A9a6T1w
FoQuLITZaqMlPngcRZekMcq9qykyrKz2C6qtw1oZ6sfsKSblpmgTEGEd/Uo6qtWRgsljoMh42i8G
ffmENIw/Z6i5siOXsrjAYGwjNZePnSygI0yN+7zIrnycF8jb1Qj3QBsn5YDP9HjntcgDKAYMEEIH
eqotlnNeQWqakz2kVf3IpDWJMj1VowJ7uBem1kQvWH16GRpgilaq8dHuiuSox4X7Niq1cZ3GGvpL
NjRjoPbNC4FM7w5OywQIcs4FPWeOP4y2ExKkoASSbLPMzN6aqawRoUpt72WGG5YmJDIkzi8jXeEd
E8qEqEOGgvk22arprfzZsNKLI8evS4GphL+0fK84W0QwLCpbRaeOblCbsFNp5Pw+JbbQK1QRpLWm
kmJY21dGEMlt7Zr5YnU06+hiqwsR3/Y7AqInqCgOASLZUyqqk9IYqp+ArQSGR5aV0Y/iNm3kNIQi
1ZFiAYddb48PIVyPfvHjXKfZv66GSENjduyzO0zyWm6cde+pbksvglbS4bkKXcMkvnDN6A4VJCH5
qKs7y03q+1iql0Gd7D1Y5nw0Vse5pciz/G2bPjXs/axBM4msvHSusu8KP7XZZxMFzkIeTROOlKN7
wIn46mnpXrrVHtN+dgh7PLqVcY173rdu+opixYCajFwZ0odfDnCVEKiMYeWIi9U8CsUcfK9ro3Xw
8ogQESeY3dy+xK0VMif+Ll2wTC7nNC5tGXjVRMy5KBq8tZnkqp19K5syffSq1cIuO2cuTLDPbrYN
vKpnhEFFk08P+GVmB0x9mmdLbUm2m0PMBNJAQKGD5fKJbNrVbxnS5pZ1qsYiWivtfdFUtgrXOdNG
mYFakxOEpso7MoZXwejs9FmUcxH7VaX2R2mVzIqRAlSZG0E4aQKVwRaG/665hProvMxVxZ93UyVC
usMzIEEvqIdOcP+rq95NKeS5Ij6Y1moHxvINVygIFkNT7nnp5kNqrK/jOOicDhamdIscXi2vDEej
Hi2IMN3EIvbGh6yFUJAMCcLwvomysU+jfrWCdpzmk4gZPzpFCY+sKX1om3cLQ/jeSJQHDR7AQyxx
1m+ISS1xu3Jjcc61mi+m5qHTpQ9K3LxPxpwyTRVLZOsyfbMSSHBmWnKR7D6BA6lId+DY6AOLx+j6
8d5WOkguiwxp1iOm1sYd6LCBs5exXr1Mmz+NiewPRbEe3SnL95bIoCoM6hAKvRlOQOSRVqgMXi+L
29l+hi9m6wu30fbx4um+kF3tNxzBuMgfNnzdz8rmbewW3Vf65olALfdU0VdAuuLcRMwRH6c27fb1
UMbs4e2EoXv1iBVNBKDVnxKj2pd1VxxIdVNPPQ4Az712h+n2FA7rCCmqIGhTmJka1WisL132vrrQ
NBc1dhw/q/sb1iPWIYbNE7a9gjFaLkIWoXZwpOo9DDkaQ8zzyDYzXRPr1owZbKJ7O7WiJA64BHtv
T1Ms8e5VW99SkozfhthguCWdwnDFCKq6x0D+xcjSvWH3kTSJ/MDKkdB7ce8l5bdWd0KCXDg3RPy1
4F5A+OnfIW3xs9k8IVvE3ste0/hNKuN0S1wOvjhTrcCGLLlfPTFferVhcjna8jPBRiNe5msbR9hT
rWmUsd0A3aSHck2MQEwN1Lua1TQnw45t/XWS/W7ptf2SKue1yS5z/paUHJjZm9cXd7ZVMO3sInOu
91aW8bIJ4wb2hZvB61wvT1VmPSb5F6+EFeMVJENh1N8qoZZfvZgMWOOY18ObPnC4jl049vU9CqqD
LEdEOPjHCTm7Ecb/7ItGf0NMop5kBZquMdxLSa+1s+TVRKOIKb19k6PoD2JizuG2xkMNYknia6SM
hhr1JCBEabM3Jm9X28XJTN8Wae0G1Wv3+Ph/5HNxr3Z6WDT6Ex3UW6OKk2UOd11v3re1fOhZMOuU
wv1qvTrsEBFFqPHaKJ7qCTG8dVQoW0lFXNIwHuHsYzOS3BUiOawNdB5GhYHqblkNZfXZzaFEi9T9
rOSTHnUdy8XtOR7GGlMWybs2+7kKx5eTrPbHvIsj+J8WtCZbP0x5tSdo+32VDQQdMj+CeI4fpKOk
B9OutHBQYtIRZvMJFQecXXUZIsdI5a1p+Vu2bJKvqdJ+FmLMIl0vOLHb3DpbQ13tvYGYDadaAoyI
YyKSxbVclO/Cc66tNbG4oF4bsv22CO9KDD3DZRF6vdjlm+esNMzISNsuMLav5cj2jYKNv6EGSSPD
dLM2UWaxvBVaz3PMxvKNhVYyDW9ei3y6G1z7azWoTyVtzB2Dtu9UZ82pRiT1ZrTGY6n2fCuYVJMQ
vq08maX26BKstkv0Mb7XuukmhXYDFd23bAZdvWw30dgN1lztFz7ooKpJ/YGxVvaEmnc+ptn3Aaqo
Xro7pmjVdS2oetBsBIMJZ0o1RXl1xxxn/abx7ssix71gLeWNd+rBLYtvEICj2kSlWiulehyXfI4g
RkAOGnXDDFuGqRcj7iZErKYVSTU5112Xrz4c4qdecYWKpGxZXuDrOV+Qx7iBqKf8EiO0DDeM3ZcL
Zku2dPtQjKSqA30PoQYmAIBgFLB+28r38hQloG3fq8u6RHGOiEIk4ohAsLnUda7f0SkNUV/n70Mc
30Ah0/e4FReHk75vRi8SDVW4LQp5Lkmv33Eit1Bj+I5aDQBaT4P5AVtZP5QT4x5SPZRj7cJY9DXI
3362aficbJJnTLefFRICpI8LR3nWvWI8p8SFoePZfMFbazjVU9M+zWLt7scY9iPAa/msLBCSbUeW
vZ+U3A6Gqt6R01KeEW4nuxRkCbtJxYsMUscGQmC8z26TJrs+0eugY0/fr5NZB2OZEeTRuaOfTHUd
gkoPJ4KFCrBy/QMnG+/bwvsxwirLblUBdplJwtxnp1f9SRXvws0NzJcS7cjcvTqV9UAQc+IM7bFt
E+1l1uw1RIZcs0i99qsej3KXd8u5wiSq8Ktc815a8I9o9BQI6GrvnLB+EWHtlkvkuuviO+W4BAPf
6hOMMXjek7Sc+1mwJemT5hxypzMPgz2V/ohFtHJwdS2Grr68TsushYnTQCrEIm+4z7wGLmc+vwvM
hqtQIrNAcSYXecU7IL5vcyhsbeEs+4WdMuobZb3mQ+eF2trI/dKtxmfgIH032P100jZSYOCa7MTE
mODC0SYQLHOIj6M9hT0o026oOnnqPE85eSNdMQ4eL46Wq6/TqGuBhe38p5Vy+xPKYyYeK6JVdvdy
r7lA1bDihqAWCA1UmIUrASRSPcdy6EKtqiDQOXF3LTDgDGdUWffS05HqOVn7r9Hop0B6uX5tjX6f
atVt9l6LSii635efHKZdH5ooSXl0pMJJHusHXYGSvVbyq1d15n5aEq/x4yWe/Abd2t5RZ+OSkeyF
vapmPsDJfyf+1XqpR62Fdgplsuc9e130jWdt2dUlhoS5j0XTkqakWNdcyOestTa9hWkdmbmWrNby
vS9ZX3E7hwsRdSe7GApf7yjlCWx1z/r2RuK78ynXmvxxMNQZCkKuhXCGHowEYhI8x3AyyupSO9Z8
pTufH+SoeVE/VG+jRdzpCEvq0ox5j7iCFIy2SKazw0jnkk1xNkZlbsUYq64ZvMNlvSughXPOUut3
WCnsOUFWgbrCHXXzbtLa+M0dankYLVh06RhbO6/myFEnxzk4NIaB4wjNn2yCcdEvnhSNa4lHkohG
xulHchzsRyPxloN0xnJfL1S7YSVX602X3vKIeap+o1Czvhhu29/N6pAOFIHGdC/Z09mJhPlNqRBG
GOWWWNbISDI1eiztr0JiuNA8YHb2NUFuVkoyMW+i7gPXPhh99WXhTD+VK45zXt2UB8/p5M4DJqfs
nAgB8aSlPGL0bvkJGOsneHdpqMik+sqKxOnIhZBRwn29KEMamkq23jLCm9648dl5Npz8uxmbMy5A
rbV3c694xnuDjTWDhy3V9VnHKgZLjHj+JErNe6umnr5l0uX7PKbVcYmN7HNrwhxdvVhj2xnxk8Ik
rKwPy6CFeY2h/DjI4ltNmm0a9Aw4O7Ylbc2DdlgGNVIEhBE/dg0C7jcfUN+0k/7cCyPRI9tVVG3f
k6iaB+ZsKreZopa+Dn3Rm2kmSk79XwzvCR4WlS/Uub5VdlU/5FzjvqgpGwP80PLLYpgTYpNKavfo
udRjapTwRRdXloLmXGhXfW6MVzvNyru50GeqBw2o2C8KU7RBNcXT0zBX0xoafKSIamnfqalWfFIa
zTyWmrLeyq6jM9Wcojm2hlt74SywBxMTTACf8HrnwVxz63s8CCaClMQcYi4s8KnLbQByK3PO5IKn
+1rHKzWQUrghjaj+BZtLsqvmWNnl5Loc2JeayJKKES7a6tAs1LRMGX5Wk1P3J7UZCCMA0ZD52Uae
pwS08N6XxFsfSkKqXuqc3qKsZHfW2xjIhtbK55jznJAspMQOhGu3YSoXumqtWLu9HrsfRFMdx8Ej
/GmoCRIgPzYwAQJOYsBm3Sjq5po02XzE5Og0ZzRMmXKuhPHctlpgSqQGWNrtetqRIeniR2x2m4O5
KWhlVXcBAZJ07itiUK9tw8Vd9615bUoE52nBCRnrj1zFUbf6N9N2kJGYUTa4IhxseXTbCqPJbRm8
yYkkXkfblx5RsjGGqanr99NdQul6W1ynCy0sFCyiHHBvwdGFY50U3yyw0oIjZkorPUScUUYt0xJ1
/pQX9iPelaFeTjukVc+mWkapjEdGQ4ep+J53HGijOfl2at+stauf6QzHvTq7/0LzgUZJpbkdXQvd
2WCkQCOjXM+2sO2TR5ZFkGbZzlWTr1MivhvaslzMND9YizUFsC8IUdMR26Rm8Qn0IvcbgEUfB1Hh
e+6yt+a02luud0YsQK8orLNrWF/dbqvpxlSQM+56VPAqzABaT5Mz4TEXqxGQpvl90Sm+HRzTbpzA
kdMsc6AhGTw4EBLhkIB36CCWwoSIbhT35bbhWXDIYa1lS+hWmunbNnWearkfRpOHaabvQPei0oPT
5hKPNrfEMde6DOYmDoecRjuxbhZTmQwIpZyISEu7b/rs3K+udiVnC8a891JB/AwUKHG3lhZwxwL9
wMTF8Lf1WCMb4+OWuzpZ6E1c1BfqwqqomGgZ3zu8hvVlRz4aSjIG+7xKc1QY5ITZ6pNp1ZGL17be
WefZSz477kFiErFKiEaO97wqGzbmnrUJKQoEAEzq/NZpzqs7Qr0X7kvcWDepaAkhYkxEe+Xe0I39
UM8fqsivScYV9/pMK2BH5jJ/Jo/Dp27YzYXD4V7eZfGlFWL2uzQ+TUV7o1K9y01A4rqws6iK3XeZ
WlO4LtuentzGakD/kxJhgJjxuCy18NEbh+mEkEc3Vxj6yr7KGKHlMBx9jxbGr1tpHjn1P2U4RsUg
j+E447SA6+68hkmhHzX6fnrEsFYtMmhQRTGyoma05hWI2zRYjcR6j84JqAZ5deuw/bT47StVfuiT
/mQTaghwiOdf3xBJpjCptMZgcevD5FQIScvDYjyAPFL2T/OuqTlNYnRqy1ShA+PWgIH1pyKnv4Vw
6/ewXINiquZDuzQ+RjEgWDA8AsC/h8ktdl3e867BJuhHD9oDOBtA2XFMsD9TpttqqHvSAsLE/pgm
l0avjTnMvW8OhE4jg2pc5N+bNgawN9f+qqK7fGy7ZQwd0bC1yjHHMYs8SJREZlibenpoYkhmOHU1
Pn3QR6EPvDaC1V0rV7tkwytmYvPGMUS7GsO1YDJ6ElKGkJXf2/aT5iLK97x7pvaBTL2dI9G/jkO+
g1C4SdwMklfSi5e6YT1iEjmZcYhdlDdpiBZfG+073IYPivPJ7zTZRkrnPuSVER8Taz6TxcoLL4f1
PDMfdWL1oezlNbOAXNnkv1TqfE8Hciyn6bWb24u6vHp6d6skTDoQJieaOkoCjBdeszTbC9oUu+Gh
NJBBirg9pUPPgTsrL4p+JbuJmQbcfnU4Y3HpuyWULgyedBXn2PKy5NVRSd0D2cbJueXnpuGIhAYn
rIcyWXb1uFfaiwlORRFknlwyL+PiBdzBz+MXOd2NNjuKsz5p+gDS3+9Sbz+CizY9Gt6FYD5Alll1
grh0r4xUfDGcM/nKVuRTcyACYqyBwsNpbykV6WxO4WIjbF6NB9t6cYcu0PR3a/mSdy+MW2j2aAc5
Dzr23Xqdzy3hkU6z69y3TlWYr2sQJ/qDuhULfXXXK2BucGbyij2NfvJ1VjotcOvivKqD4zepNz93
5oIcjcCQSGdaExS6+zwyNt9Vs34znWG5yq6lD9HR5Kz9d3N2TiU2wKY+3Be0eDsPwfLJbJg1UL+E
inC1cx1Pz03T3UliGluZbqu64pEJr6RpJGpROPV6MRHHrQZxJ9ngHIRKG8rAGq2G+5itph3ZyjI1
XAP93WInZ10bPleWAY9daQfnapQoOokvO7i9tVyAs8ziEaH3d44g0A+HSsYUwwUqIQrKfNvJ+8W9
j7N+3qNsgQCfA3yw/TLReIuTZCQGZO0eJ/XFUao7wgb8Ai1o0AnDvk8JdTmSxAGEOzyZOeiwTVsj
JUfHvGrhGidvfW8uF2eydtTWzOvwoGoWn5mogx9UfdH1h7XlpNX3eZovxO3M3g5WyBRps/OMnCR0
PeOsZup903ya2hGEu3zOFcfvxj4kJMZFJ6edpszcTSUTtmr9HTTVl+SUTsijrcKNd0Dh2QHRGv4c
w9pcTXW2jwh6r6lqAeY2oVDFrQHIBWaBWeJV3mOJlJtexpr5XUoxBcRdNVDNxCWYkod6pN5ky2rO
nKNDEw2GnBXXJD5nujUcinFJ6ENiiRCsbh81z3nL0iQ9dh0BDlqboniFf3hKnTwQ3IWA8b9zxRXg
WKY1WrWdNMiyhE33pebXfEsv1L0y5nGwwJGafe6xdqjAVveaN9lo/bz2UNspBRCL0Elrf00gmBu2
8m5RG+aeIg4UD320Jdn4zA+KYPbGeSddiiP0ZiqFhTv0dwlF8/OyBYoi+qEOdcrbnHkfiA33mj4i
8XbTPb53r0uh3AElvJAAc0CxdNAa93ElXTHs1QHEyhtB963TKtxHg7Ju6JjVwl/2RW+kUSn7l1KS
AwL1IzDW3gT8TckrxRnmqnW9HlnmNEZoZf8lKKH9NXPbw1rnX8QSUyFanFdjTl0FNecD2ytnlY8O
vCMgB14ndbnitv3i0ikqwO/71KBqSnCc2tHLIz6X1rGEVRhkjSmCtpFPMZbBcLXctTh1ZDnvvU58
LVxGeWJzp+EkTNQnrNOO1coYviZCNVAXVhuJocRQsLrjOlST/KI4kKbpBZghlEolTvaYnYDY4t1U
j8t+lMiHsYErgsQ09vW6BsJu+ZkFsp49TMe0lkqwFqv6kpSu5s+TfYdjLtWN3XjB1qEgr0Z1X+Em
MTJrDVJ3G7nJR07a1CcSLA1wzrX3spq+Nzg/+oNNYmicG9pu7ZIsaMldipLFau/ywrhPs6knJpI1
2/Zueezbpjwl0mC/aeYhjIeWdKTOcA621n+OxdrsACz0cGpjESpduZsV7YmX76FNgWrAsYgNg1EU
ybVntruChMVqPr/ZBeUjabsTnVorz1OhZt/s1sTBVor2tJLVi+RyMEHwFn2XYtyFoE+1onQdUsRn
YjrK2eqOiu2ScluVeVDn7VbeZRrGDdkQbPqh0JjnDm0dbAc1BXwd0kpGbUJW2Zy+KiU1HTz5vTbC
OdCNqQjslgiC3m3eEkZGDzrtRugCRt3c2awiYKMs0GWhhBMW21djNZlX1CNJUtnmweRlT8vQPi9O
/F4MqrIz29W7UBpizNIz+k4R1pFIuTEPVfta0wCnbtueFVxajqjkshfcW91LNzTWsR3As+GAgTAv
6oO+zZLXprivbb3ap15ff+uRBB5mvVUvuky8L8vUKa91Xs1vqVqtODINC7hnAvpfys+aUtm0Outd
Y4v7Reg3BbsLQFm+gFuv9dMsjQnwk4kFDFO/miVCa837ljdGKLyxihy9lQEwNMVPmntQFCgZSmpx
hPGZWRzNAkcMR5/sW5Kaelg6zYvtUc9kugu7wIzHqJvd9ZBU3vLcz7htudjdvqBcvZaamn5miELA
NoJPX0NVXNrcQzIn9mOaNkcH+8iALEJUqDBZYvxdfQNBJyAULiulEUEvLI+iX7SwNab0WItsB6sr
31Cvax0X7T3GKR+x1RUR1Ad2tG7Vu2ASlA1IIrrQa9qTp16WRP3oQQ+Eou0UiKK9UW3YFG8PTPwZ
h5DBMHxGsE+d2g37uijqA2p94w9G6D9iX/1tjtQP+VP/Yy7V/8a0qS374X9mXx2/fi8+qm8/sK+2
3/iDfaVohEqBI6uqqvMS6HCd/l/cFND3b5AUVZIqCaLZ+JBQIf8zb8p2fiPIwcQLX+W3HLih/8W/
so3fyAbAiZPfgc2FEdc/4V/9qAu0cOTFdwl9Dtww3LYgYfxIvlrahZy8oR4jh0liW8PDWDI5M8+f
WV/LWgSF2vzKS/RHwtf2mVtWh87rz3voqtpPhK/BtgQbc9MB+XbpB/PpaqdN2mPluuPDOKm/Mnv6
UZ3wx8dhecv4A+4bdrs/UUF7tSfDzZBdVEGm33cm+xnClAJ3i8b+Be30Lz+K1BqNQ93QId39eDfj
ocBHRcuxEdIUyDmOt8ngh4VxH27G+R98x//PtIb/vC4PE+fNaU7DOPfHD+vKtsYlr+7IuGnzOwGN
d59y9H2WTHeYJE122Ba4L/u6PbRXExe0X3z+Xz3G/2DvTJrjRrIt/Vee1R4yDI7JrKsXCAARwVni
oGEDI0UJM+CY4fj170NWdrXErCdZ9aoXtchFWiYZjAiH+/V7z/nOLtzTiXywfN7vz6/P2Z04BMST
SgpM41LuGnAGRWiWt6ngvqdZ/5ab7x/v194txKQiIxd8+359rvqmCcso2pKEadvWddfOas2X+uJ5
l36l/T+9HE1OZuMQXa03OuUO6f1ik3UQSVdzQ+ApXUg/wGRq7dmnxfeq0w+7xt0/tMk/hm/8q48T
9BfmItjkPPn7f//B9zMomTe7QStS3uowzHKMO32p/OvaTLvbxbTkb97f27WKSZk8a1zL+w4Erf/N
11fZNB5FiYqr4Y51B1OkiBE74jOA8fP512/tjS0RzPib13ojb/c5XYuG6XA0AWU5l5iaIGoSnQuM
vQm0NJ0oyU2wHu363gM9cyOXVVwlMkHp8eu/5F+9aRYsuMSd0wsW/+cPeSkUokESoyLl102oXA1S
vZ/llzTnl5dfv9S+Pv6vAv2P92xiBIWYbO7ZR28NI55tyNTesi6ysx0NlHNzsjdjvR9VW/mHYVy+
pvxgHWUpBJFfvzTi3Dcv7dscObt4F1KS47/ZhqRR+gwA0zqqn/JIuxHmYfqkHScVbvf/5gvtOTU2
Th8eENyFYtf6/7BmUzGiJ2BmHZVL6QUtz9FhTNwuY4CEhrX2U/cMNc6KtGoePsmxmo6/fv2/fMZk
sQi2g92Igp3zjxzhH15/zh0r11p6VaKa80tcXfoJvcx65WWIkrrUeF3gtJ1T+Fe/2fv+8gkbOIGw
pNisJY/DeF9nP7wwyriGhNSM6I6q6U+8CD0bJq8XCnY7egaiOhAozsduRopipdyOf/2+//ryJoUB
FkGONA7Rt1FMDEN9bAFDFg1QcmIzZYxhJQQaW5LsoMisHPo6lqL76Yyjd2opL37n7P3rJy9gpyMf
x+S1w0ffHj5VA4ps7GS0DnJXbhevuQB61zlZczRIYmMQ3fjxYui/A1D/6xf2dEASe1Km/+aTl/mU
MiiQCF4Lg4aT3/pRybj3uBEVcJMWk3hc1fwBGUX+m7N9f0c/Pc8GRnK8u5gzsbtzvv/8leuKjErm
IUCXCm8ItZVEP90jiA+aBA5ioCqBRLH8m/3qX7xbj9wfnwgFWidQBX5+UfQVxTjDlYuabk2vlgwh
5eCY81nWPkrJwTQgeg3efePb+W9W+F9fmfrTozr0XRP/lb0vwR9WuLUs7jroSx1ZNeyWpNTaz6le
Pkkldom4sM5ELF9XKcmev17ab49BYVDtGnyvtqW7uPbfLCxGqlrVciQw5GNyWSwQp/XNti4hUKPE
9rXzr1/uTVoNu8d+2Jp7cDPqG4dp/c/vE7Oh6XfFoIVcu7dnrm1gC8xsBDcDrejkrSDCEs1FByHn
IrtKNz+/dlHpv4wMlKMur8oA36E4y0UOD5ro5xM0oOU338Vflh7POMEqHCMGuX1cGX7+G5EP9lmR
MDVxJLQubaa3Kuj0nBxRFSeEU/OBvWg8/uaTwT3H7/1pyQOiQO77R81Flem/WQOul3RjWhlOuHdR
64Nuz/32xYCsUn0XXKi7G3hmzXpVg7zQL9MxLyykgsXmHLFoWNVRbotZHFfokNX9kCNet+nXYa4M
9Skx8y9TMunE/lh8RfdJNtU+c9VB0g3sWhuExdpkwwmUfWN/mU3VNic6UFsZolDptZHWFGHXUe1W
yXbhZVZdnSbL0EnxMeUwxsReV/WNtVje8wAezvmYjEOWXkPU62WYtJZCcUsCM3A2bRxfaJEq80LL
0vlpUwO6FzxYEAwblnqOcrLD1mWtEw3M1WId1GZZimi1CPuGytkirrMy5rl1S3EYN76h9IfJW8S3
UrawluwGe0C6onfw6Bvbh2n200cuSDrtuHrc5yRygdAAUrO52zKLWYOWdb4eyqp26DxsUrvq2ARw
SYz18OyL2SLcz+5JnPQpK85digeGRvDMzX5zUdDRGGME1GEiD/rNTr6QbNTNF2mvrSiJ1t69WT0Q
FOHCXYghJeQjeSz9RELGXDMIvJmwtBaVUtUwdJ/5f0ktMHdElyKNbcjN4Xln+BiRcLWRVir2GDJb
SJs8aGOPcq4YivUZKfR8M7Wus8SLNibz7TyvO4pxktkUg9o0kJAbEi8z9wYN9lNuXxkbYLmM3wcI
ySvcGzrb7XfIDWNzNHuybM9wBcbpwPvOadiDYSLFwcth5Sf91ly5hp5B1Mp02V1kqa5FOqhe7djb
9pjGxqZBHmjMvBYHe1SAEBHFOzcuSa6CbtnY5aGE0VlEvjf3M5Aqk1zaLss8M16c1S0vclGgZco0
NcQc+lYSFRR1QDzqel1CQ2XMSvSBFiBm84nolK5IR9wKxHJiQukAO1eUtdPZN+hbx6aSyTfEUwvo
Np0sU1JD+yUCf5j6h9Ld5gcLT3ES5LCIs7BeoNGj9teSOoSF2iKFZIIXiX40GoQPlmhiwcDrwWrS
nK+hH3FdqyEZY2vLx/YDieZaFRqjSUifDhk2Mu1yrS+RBOb1sTaL0bsdW4a+DLfa4Qb5sZVedpRb
98jnNSgOLQwThLV64t3Lsemv5EajLfKZ1/AKND1x3RfzxIipVpgmmyy3YEsoA+V6MxXtcbJFcieq
fqhPVBAFOjkJkPygd0NHIVxLYHcNxx7go7UYOWDonT4ag588cZ7hq9kyHey05SfIp9eE7hrYWwen
UQWYmdGeOTHMSVX74qQDZxQVqiYCd/FVHjd60c13SGQK/b2ZESsQ0eSo3u/6Du1otbqMycZB7lDl
fTvyceiTf6ek0/l3XHxof8sht+Q1Uqj1Ho2jUV74tT5d5b2R9ZHJcPDryuwGgsY6zUloe21ybvIV
ne1KyVYcYEBi4QeoZ6L4qXQDi6QNhgFIJpTksPHrSUU1vjbkn8g2COFhM38tRlPfonTzzGutEihn
GDRlp5mwKh+xvqffjvSFkwIpfkafmVjExM6g5tpcnjJcLONBr3B9H7DWG/3HVMsdRvRyQK0HNo1J
j9e5Y3Y7SQOnFLhzmV0A0pXjuW0XHnOUR74bk+KNHiU1q2WJbSUxsFS1b99MPhvaYzmXYqYEQal+
LEboRx+E3dlzKCqdABilbO9brc8JDWGHK3KUOzun0iFkKFiLYa4PoyW3+xHsFbOWxljjDRFJwwDA
xdSAFh8vDUg6gwzoxt+SQDK81s90wIvbRkkCIPFlpdbtpIvpydV7Vz+l+rQAlE6zh8RTzqe6qblh
zc0wkEPOsiEOksE2yhjsuUG2ltKHrj6JPCRlSHSR464L9O6VaReZbNjwgLLncuPcWRasVSpvHss0
sVWUJ01x5/RFA0G7yxTt5po+ayQ7r75fW0+xgSrHuHebJv06+DNyQQpE+mYOk/5vpaKePMPcatW5
5DlPYyIbVXncANUNZ+GXHlOTzOVMByXLceTl6bc6LTsovJ6ep0dUcO6jD82Ayd9ilDgOPZUAYq+h
9yD42qYpkJU6rsPYXDhomzHgt8l4DwKzACafacvlNggQrJAnKxSWsG62I5FfyIqa1tU+9cO2fW9q
a0WNWwCfO01b4h2GYTIZvDQZuhIS2RgK0ECq85glxbaUQpy/3vx+GRDcJdo3I7PH9xhwlDwDBkSW
ZbmoUgtD6ti9igJBeabp5gXaP4H8Hp16FVqwC7s4KRIejGWwoABSnXES7eyxXWEE4T/0ll1cmTlW
Q352PWtTkOYUHTwfynxZMnKG9GzwX+wMtHCcrQ04IayAXaxkDzxybWvEDaWfby9w+DR5II+5hLjh
LFgpmaU6t53ZKaxurTPbkauXzM9TR8mRm+uCOanOhousbV9TQVkRWW7r3liWO9D6r8vnKa2yi8HO
Gj3cllbsKi67ebHniihHDYXmNafgMGOyUu5LK7qBPJCOoeFhnUym1WQkAalWZT0yFyJcS7/Kx84e
okL1w7Uw8u0hddfuc6UYLwZoor3+Xrkgjo8S42x3cFMjfdWm1HOO2uQZ2WPdb+UtE5BqAcVpboxu
YURSj2pV+VVhaDz3Tjo5UeIkGP8AjPsPimUtsL7oto0wZW++bGXZh70zl1+TpMBPIqG+wj/10J1d
tPO617kWpY8roP4GCyXcpXKnqTrXYkVgv2x+eaGPxvp5kco8SegVYEoFurpDxRdeh1I1jRbN6EYe
09WdY1OwuUQLg75vyagv+GCw6ywhzTX/bmXMnJ02dzZoQsEMQUOkoQWAOe2qKqRi8i7aRhv1w9br
6XsE0Hxbg8fUBR/91hvXjuEMQ1xNEivW1lt+ioPBY4wmKqNJj4ajZW64CsuSl5oxNDmb7IzgykYP
d6jXld2rcvpGnDrTYFTm80DrgbnNKovNKZXqoksr/2lpJaGG3gvVpLCuSYLaZ9AZbSprRJKYb7j/
7FV+BI6RPzUi39Ig7VtAA6N0h4IAH7E+augIIzHn3kOzQaIN/S4BI5JRf78uFKI0hJzMfGi0OX1A
UjS0FPhV/XEjoFC+oo/HvCjGzYphxq71dQP7H9kIU3ow+6g2S6rbtBuvBqQBV2hebHk72313USSY
S2LpNpJdDK/hct6wXbkghlV92rTaQb2GMRYA4WztTkd7dhpSX9oWHQ3gGbjZS0fWOUPHqo+zZNTq
m37W5yz2mDhBjXCGeTrJpcNKjA0JTDMpiouFgViI+lxJb6sh2S6kOdKAW/Al2UD216zpvUtK3jE/
FT0BugFQBLjim+mNz74i3jhg+obFIUdcdwnlQR+OZdrXVDZekp7aabRghA9S4UhaM+ukLVbLsY6g
dCLzyxheNGsyvkoiW6mLUnSRW273VrhMTLlJ5BQ1oR+MXh6gXOcqcAha0A7VyMws2FC2InQSabVi
CJjq2LVR9mhI0hlb9x4L1vW7BQ+P2PjzMjPz+YX6NuxJ81S5B3MsvTlaVeJNtFNl8b7oRvZEszOA
pQ4cjCdc4XLG/e3zmo0yvdcxF65iear1q5YJhD58a+x8rljGPMykKtadOt1ScWZ5l6NTa4GLdrO2
K9gqdxnDpTb1JOh3YI7V5MXzXNIMOg7kqCASm/zmOq8SH0S7dHMraGer+ljQYWkINep5QnMPvjud
qsU8k/AyUnYKSl3KSUNg5QHVLfA11S6KDK/rfMaM3tIczKIkY6Dx166hEG764uxthnvUGST7SMFK
e7xF0uqBVQX5gKhBDBpVyEKGcAZjJQ0Za0gVKaUhTelwo3ycObvWMOtxkUxiRQ6qGbLCxIxoGvBr
SZ15sVZwfiKTUg81P9VrMJO1c5fVk/uQrvpw4TKiRSq8JFz0HH1d4lbYmh4BU6KGNHcrPMWZNooQ
PUcTWX5fnRptMOdg0qbpqaQn4gauK8nXLiRe1mNroI0+mHysLEx3lyci9ZFOJPEWvRYL3ccLoTWD
flnk3WC9et6oToJYzykqqrx58RBjiHhK1vprwSrlSRHTxFnRuJYMy4XRH5hkTroQ2EpTBoMgEHg3
sm1H1x8RiSCyTRFAZilGdrKgi7gxJ8b3chnbs6ZIvT/Nbq195TPFUGG7DSbJXnL3DZpq9i9Uu6oP
3GInDvANQwBRoDxlhmauxa22wQPuzdpvAqNLt8vO9nApTp2lLVD7XWAJVbG2H8oZphj+btsnbWDi
+whASi09g3mx3bY93Hl2X315nAvqBH4ccRB/EtIDQveSJ82p7J5wEbqoAWRx9M8Cy+ShgXIvkUFA
xAqbdKP0zdakvppoHmAWZrb2WNZ6zjJJBdsf/d0p4B6Tm4FZVdzOVh7b/uRXFpq+bRkp6TLZQOfB
t07FYmByWCnPHS8eRo6cnivdFLqVSbom5vns3q4xyaA5zfXHyquRY3Zp60WTGmaUB8kAOUJ12nAx
5Lbvnz0SDQhZrHVAvQiQ13iUWR9PcMVQSa2jaUeGBSc6sElgQ8DBxQgQuLW4HaKzcgPZ4gwkiqWI
DBAjNMaLM63ZEoMsd++9YW6ucjGStaHXmZccsqxYqfBa5a8gI7zRDC0359SzaIukt8yjnAcxbWpB
9gbGQkDHEmxs5ugHFAW1i0yOxsWlVleqRWAH6SvIKy1bolaNaMnkPMob7HqTOoOBWdKYQRsfXT6g
g8LXZ3oI67rMRSHQZtt8wJLTimNdOBkegBSMJZ9oktx70Kv3Cypc0cNU1GKIbbnJ/nZytCH/VuUk
QELlmtirw4l3xZzHJJAjmmoFHZ7JaOmfu8JNVdDjtgKMTPoAfohC6F1UgcnY/kBB1vTdAAqQdT1t
D92cwJlqvUk9eTqGyNg2kuWctA1mP22loDusS75+2UypnVYY0nXgpAVnkp7L6Zsoh+0q1aaNbQR3
wXKVb8RyouYzEetWZTsYYU7ZsV4R1lijkW7cCZmYMTD4bj22YXg2baKdpWdChLZIP3mf6CvArZbT
Y7htNE7wwLYQuqOudDPEfBxkBIwVppueYM8yEu1Kze/iitp4Dp3Wd/Nw03rg6gnUaEozkVrxPCm7
CzVrrb+LSnOvpW9uZoz1g69E7wWQBDF3TuhwxUJPn9KhJiqHJmXAMhg+u7TDvMjDWIQ+fFhm4B/+
uADNQL/7xdtcKrRVZJrzuG71ZHP1No2LddpS71Awo37vKvICsOCJXh3sCVBESGL2iIXNwx575Tur
+bWte3gcbMVFj1SvhSOyGrt7lJ/p8Q3beWEc1pbDHEcMkK6Y0wor+DySasucS6aPOhUYSS7N3KPS
HwdIhKTmjQzhtsXLjlCcM/gftQdUI+20pT9sta4hCFVJ5kYliuSBq0VvpphbS49MHUrPc0koeBYW
xTJd00tw0ZqtyZIjZrbhFIFM6HEAeGZt4trI0ecz6cufV3OYbjKKWh7U1nJ2gP1MwA/dDej9Gdlw
GBzxgz4Zdc5dPTHW9QqbFaYFvL7u1Sa0sTwUjky+5+y8L/XoeI+9BhLsQC4DOaO5mJm4bJ7s73lJ
W10gpmufiC/sVySKWfKaKQgeJ+krzTxl3CQ5UQYbWEkjO/eWCnFTJ2fO6/WO6BqkY8wmSQ0vBPQQ
Qhyanr1n88iLqYpxuCmGNMP4j+byxTXyHWRBZfZNU5X7oo8dHultmOharB7OgaFxwJdUFV2Xy5bG
TQaS1ravipQZ84kshi0/wyTRn3qOnI9ixq4QKIJUHvEv66+da6zmjewaWmRzlo9WqAt+8LxVS3ps
ZZc6MQ6aAsliajK2pleGIHMTXxkZHiXHjXmYUwsmB5bd/DgNFnfYtqewD5DYbXcOYtazKlT5auHR
9TkZNOOF7WPqPlBDZ85pSJRLjolLARHSZyhZ71zHsghHNdUIrSFSfLgjd6/poCXrgVszwns6ZHpk
DxYdm8Hd+KLF5mhfBq6GXJh9LJhHVyHTu8w3fJ8BuQuYBfyFIgqpoSSgGve2xfUUlv9J6ZAI5JTL
ItStaqWdaPUqhsFCr4HeI55xWZsuV9dym4EhEMT3qbZKjVwli9M4no1Zf5l8wQlBC5OxmI0S5b6A
yeERILIiHzTFiLHQKKqFFetzkbx0AF/GaTfh1nZJP9jJeu6IIt/an1n8afMFB1NdxqwFZnutrFYI
R1Z5W1nbSh3TjiQnF+lgJkeTPCwrzgp/0riVOdyiZtrFX9jqcOyxHtKbsvTTb66WZihQ9aFAl6Y1
BV9Z507LEQG9r5NFzuNwmASZDgetU1rL/B6iBt2t2Z8iJurgHfgaD+2EHPFkdBb3KVRuSRV18+jD
vegnskxTp0OrWFdujxt8bj8TmCG22Enm5UOzW2ER52zEgwypBxiAJI31bIx1T8+hc+r6VA708XiF
gX0Icox8SrHiG2d/ZtO/p2HT+1G9CcIx8KlZIp63yQZ+ko4ZnWq/JbCtNDKVI9QfuLmzUxiEKIi2
xaxs4vg4OMnUcXHBu2sxEZjn6siiG2/1lguxQTgEV8Pc2L2GG/kwIpFwCNSWDXRuvW13l2gpXmUa
vPVNJqeMVlRmb0/0chieeTqgjGxL6GvomKI/DaKj02A62cfJn2b7YBcO0doj9xCCB/GaNIEinIBv
m64xnM9ZzXQkIfe8FmxYNJVcoY7YhhA6urbXHZey7x75dAyJUaXKLiWjKj9w5228dFtKoADauX1k
Q+AmMy/bSnZTXXltiHASQzo3PomyVaJvhQHt9AnzFtNtT1QWOqXF1k1GvBqSzntD+cyNxiu8FV3m
hqLA2GrDPTABnaersczVrZYniR8TXGsPMRv93F6BTam9o7c5vn9aZ72mqklHD3+vnfdjbBqy+0w/
t+QGtBESGKZz052Uy3KBw0ik9VHrzOphhLdTn2w7xRiA/MdAqjl5n0u6uTDFNX1471i93V4S/JFe
89mPUOqQkNwm8PsI6eBQSA6yzAjVwufZ0H8eEnGVqyQ1A8cG34XJCPZJRJcr24IRruueRmTifO3M
OtkD6HfHO3F55QcwGxm3EGikzxmkG4K8msQlE3ex5qc1B8sZbhtu6HVjGhTK0es/aWnLdVvRd0gg
HxF0FXqu3QxhoZasCCRcjOk0sj6+9Ko3uA7NQ9NcjwVEggA8vvnVnGW2W+Ia76tTduaDwH6AB41e
7xQk5oqpuUjNMk5VZn1zhx4wlcJN9dHBfXnEdkUr0U805MDSJdCCA9JJgDtl2DFBQlG1omRaPqFt
mF/WZaFPkuTIvLVh6apjDYqb6Qg+UYHdl98PyaXi/j/5VeVEbdNmUGU1JlxHGAf5Rem46LX9dOu8
Uz0o+4PPzahgH52c4S7jpmzQDiKgigb39sH2hyKLUKa3+VEJ1DPXVH/cWOAlzcmlgGqTfMiZTwwh
Hm99+d5pOGN6vkp3cB8Zt/h2WClGkccWWoV1qam1yN6bNUSHm2ldZ3XrFSTJfWjNvnSvBKSf8Ytd
+ha+F8IdobzlxXBn2GWNJlYY0vmdrOov82smtGgiHPj/ngCA+0ZWJWqpHC6Na2gl+XJeR2wjOlr8
iE3OijHy/Mm4/7d0t/+jmvYnze0v1bn/P+puTSQW/7Pu9uJbP3xTP8lu9x/4U3ZrvtNNElfRJiK6
heGz48iXb8P4979p5jt6RR6iCh7kXdjHN/Sn6lb472h1G8SaM2lHhrDLegb6SNnf/8Z/MhwLlaTr
uvwcLPB/R3W7/2E/TdaBzXq8hL9LD3RCgt+I/YpkYsvsBTrtHcpKVEg7kC+otTJSYmE0VrVN+ZnW
7nQC2IpxF7oOeu6OpFRc+sv6OpQL1vMeahs99vIhWaa6D+RUNB97NhTU8pX/WZS+e+cxav80GIvz
HUXms2Ar+vrHh/6f9fc3YLy/XH/PzX9dP6tvzc9LkJ/5cwm67xBV2+hnLN9C/OWZSGz+XIL+u13v
DXbTQKHHHrfzPf9cg67BQiNSAzUdUQFoq5D8/LkGXf2dZ6K62vXgLM3//b9+kgoPb/79R63pGzwu
eAHCiFETsQRtneTjt3k1uUjl0GmcWTWMP9LWW5Wei9kQqIvc8pRVCUV3ClZ+jno8djddak/5pb7h
FAnA5KTViXOFpmmaQAoNGGJwjcrGhcRWDVoAPQzXzz/ONu0fzGPu8qWia+nG2ZisGyNBHQjLauhc
yQszZZBr2fNI3brpgTQlTkc9X78blx2jEu6Z+LjQYvgTl5HjBjy5Cxohm+diGzfKD2Ja70f0SaOr
IBiX+aA/AuVIGXfkfn25aPrWhxaz+3jYGPtgIKPnFtX9kF0sjl18haQB3oVp/aEgneFCrmLlEHXk
9IRGl0w4tJndcYDWCeZKN6pj448PfpPXVcxJFnZrl51EAlm40YwWTBaj33jDhvFsYlZW4MwYeEJF
NJ9XWYxfGm+Wp3ahoWqP1LT/eQxHdX79+98Ia//VY3iXj1+f8775r/Ow2zCGn57G/Uf/jw8DtwVs
b/Sw/q70Io7kn0+jYenveA5I59ZNU/Awclb8+TRqpsVTbDg7z56Q+n3j/+fjqJk2jzHKLBDlDicJ
Cuo3j+CvHsk3dQPHgYv6m3AQvH2Qde03OjSHIEE5M5q4sVfoqDXjXb1PU+xMmP5SDRP6Dx/S3V/V
5m+ywWxez0O2byAQ9ljLbDg/a8p6gWrL8DPzRmt4HPVMVJFJ2vNhmB04ZuYXljuxPslYHLXkrq4p
ZjuLpp2pfiMz+0PQ94PIjFMYVDbaXQPbhO96zpuCqUWeRWBH2xIdnAXdZuKta/IuMOo1u+yGZ5Q0
yRGQxBK0nF6nvre/I/m4bzilQ7FO9k3jDu+nFht2bS0PbjvA/6iF8cEUyWks9DZmUtKFXY9vYB51
K2QclJ+3z6YjyQvOl/Y3YHxGfD8f7YSfkAFEMAW6TdclPf2NWE/aXVbba2de16D9QIX2waQC66vt
FEGOhMi8mPSTgC9XntMx7kEgDu9xvvZ3vjwX+8DnROix863FWA2A4TjI58GLNjMCu7CS7WHfdHAo
huv2WrVXRR57DTMrBqUBTVyMqXaUnkmKt1w8mB9qnw5h0BWILmLzlb4sGDOkIdsNPWrZnLKPxpdK
4bQ95gMxVQTKH5buTPWgbv3mydHqwGq/NsaF45wm9+yusGPChLHbwZUHuwpxv/r60aiPUG+sPq7B
ktBAdUMkDSs0TidgnIDEKuN+zBXkw3RHiiIX0uq9fHQ/W5+ZJyjwuXfMcXSEJ0VcD2DaA78I2wTs
TqBdzbFzfEkjH8u4Gxgf2/faR/r2un/QnXgl8lWL1PB1HaOZDL8MFOph/Jr3pKkxuAvxo4TJl04/
2X5QQrmB61sfFcIjrJXXxbV7xgx938FZ5Sb1bXBjNmrmze1l+sK3hlOOd1VwFz3QAHAf0LIck6M4
Zke6vdl1/nFLw0Sdtu6MrMm/XZ7i5Nq/mi6TG+UG9kN7OcbV1fqJ3oe4bpoDZKc5DdMX6BP0by76
GITSB8Y8K9qgDGDINYGjpL5Zd8iBDMiKIX2M8tb/XB21q+1z/dJce/axphNI7GGcHMzj8r1IguR9
dcXc/8o/ZxER5vh/D/KLOnvx+kT4xgG4VcR7PJc8U1lQRZCT6YyDXZPfi+/MF4rvjSJQ+AzB1r4A
bBW3lwscJWafd8W1aEM+0M/QVg60BmmLFYcpNg7la3luPyliMD94V9vRv56j5ex/m2+qG1zkkMLU
obrZnnls8QSBMWGgC4Pxzoggbb4HXuRPDDgDSKMFpMfl4CC0tP+xrf2nGv0bPqQfdvi/MOCvnsc5
f/7p8Nt/4B+Hn+m94+BzHALB8NtR+P2zEjX1dz6uDI43jgAMiLuD48+jz/be6QixDd906HfY1n6C
/FmI2vY7B8UHDXSuUQY7t//vnHyYgX7aMvc5EzYCbkT8w7ls/WEf+kFrXq6uYj8vXDJ57OZ77Y/+
56ZGPRG26XSsUEd+K5uZ+RFjN+9zAo5xijw1rde7mFDEJN+JJwctjAw0Q+vhbBRMgCKF6OxYbJK2
Ze+5oL2wz7tQZZn0DJwlFbA8Munaz4nh2ExrKQNBFK2Taxz6aTY7tMUlbXWwagi/4D23MWd2Yl5a
I93Owx73+cCnNrJJV9v6dRVtrx1rW4zkPkqP5nAKBJpJ3bKoCi8G6KKAoXcHGbLLjbjMhI5neU2Q
ASd1VXyyKg/gi3B2Bsygul5GlpVZdmDNmvVc5SuR16TJC8YLrej1k7mU2gU9HBXYw7LdzX7SfEfy
oV2UdKbgi3brB7fa+veJXRKcomMbXuMakv4ztA5v+qiMiWGzBdsU0EatbmxTgeOiFQ/nW0F3j1ZU
DGcfjGQNpNMDh9wg/aYfxGQ77sAWfeoJhMhgKjbyeS2HntzqEhIBk2sdLiU3GNDI2awhFPbQC772
i4b8aUNbAQ9Q5va1OzlIY7oOwHRI93b6ntlp/pQKXgajPeKjQzPgukP+n2aE6uqLdm0wutwukEql
j0oK4iX8eoGLnAPgCpopsxkGeMNWhwRmTCNn4pA+jaCo2Avr1u+O/ezpHcZqp+ee7LTLeAGcPRn3
fF4Bxr7KdmZTaegQhRgCnhfV0PVM58J4nSbfurCkVnvBYgD+Ypxdgn2tSBY8diZvh6/XYvADA59z
T27zdKEIqpWIuifIKyVtIAG2pUYtCgsI9BOzKdmf5nYywON6nR+sbm+xe5pzOLWaciPE0bUeKEHq
U6gzs7qaEDk0Yd42/A2z24H6mEgkf7E0u/kkYEexZpjWvQhCpBjvixFP5iQEELMRGUVyGKeEpdSr
nDPSxIF31esanIMsH7r3ezb3R5wPenNAlVq+LgkSqwO3Neex3oe/UelBVuKrIp4umhdiTXFk+J9G
mAxlgEDG4b7k7l99i0oJUICPhjtamQV8FKorndNcTel3Uo0WdWxoUjghSuS8vF31kljrFpQ8NPpV
qiNdQgwARmJaMAzMPntKttQfdmx70sNvlpz8xWhtTxLcQQ4JzewYGyNPkQzDe/haGVOYLNZK2GoH
yj/abFOxoINirlKg9V96LUDiO35ZUTh8TOAWJKFlbOAxJPik4dryyrkIDKt0a+JXy4LoxNptxDlN
AeidiWyqcUdWhfAOkAPs8cgMLi9uCVqkmFuQnzFSHja+cwOoO/i/PqG26Csf/rbK3XQJQVbtsj2P
i/VB+j5Mmg505nrBwDp5QFbCk6xv7ZKFuczn917vtcZFrgmoAWsPBeh+RcRofMkbS0AvwyCDLqky
Vklduw2fehaCQMe7zIiEegvBrakKpPQ0ABQjWOkUcCUCyQxF3uZlZifv0fnAycsSDbGiCbB4uZoQ
+ANJmaFB3ZSWn38fSQBGhVn6s8/WA0k6sPLSGo6zs+lPGKR8D/KqLL4SH+GOSOUxmMJqbq30RaCE
/MKkM32dkWi99lmtV//N3pntRm502fpVDvqeBhmcgsDpc5EDc9Ks1FQ3hKRScZ6D49Ofj1k2PHT7
R/uuL36gbMCQpcpUMiJ27L3W+rZR0VlM37t+0V7h0HwmKYtIqop9ZNs4BgkvROKnLwTMOmplEz9M
7Sqd8MXNRVtfdSQtuNuistVLwWQJsb/VWJgqx5H0IdwVaIdtUFHkI5Zor7ZkgDrhvUBLJx2zKrY5
JpAPrze0cdUMRCyuR2fouk0l7RnlXhGb55lBPHF8utGV4MpcrSYbom9S8rD04KjQ5pgr/tr2pbay
9sMcUhVsCX1u3RXeco1wUcMqyQhSGtnCjd1J8PAICg3is50y9jtkgZumy4zkoOma+4PWy7gk4QUm
YsmeXfwQoLIwt/ZgsF/FAYpsHqcU/aG0ancrvR4fiqyqHMtENHoxvx9nUHvEivI15gAwdhptxo9G
J36UzSNx9E0jCMs+MndS8z6K08Yj/LdSn23DSGc1qno+a0YQnFtXypZUTPmmuYybCH5N5h2h1M5x
DpqBQWwZnjrHE4zFWpic5PPgaijH8txYUl0zIc1/LJIfuSNAcNorDd/UmkRXVHeJXf0YNRRZqwyP
LIfJkDEKJjSXk2wgoHxc1UQtf2P7dp2VyyP6SlyTMZy1xJAPs3TUi6yNlhTfeOzuXMvCJpHOwfCS
orhCC291ZCTyAdk7F7lLS1r2lB0QDJAww8R2Kv2mdhwueG4yUuGnkxAbum4YCAzV7yyw5Y9ll43h
Ju/TMthGNnMe5n/0q1aYA7y3vsqRHlheEL2nbcfQr6wSPUMs65WtLwOufuu+Gk1rxXY0/+D99M0J
H6zn7aakJyA+WEwIG2gvzJQlk/vbqIkmLG2pMaIjCr2KG3cDnmldGgHKophQFdJztSgCSzAQE/bv
qjj+tTm0gL3+fkaAgDrq3ou/FsZ8z6+FsfOLXBys9GgdU8hLx/dni3YpjG0X3gnzAKE7CKJ/L4yd
XyhUmdcZmPJsl+/6vTA2YS3BMMK9qC9f+EdN2kswxe+dEReDL1Ux44vFDsZL+CtW0wrsjH3Xrjau
G1TepiKGslzpBfHVmgxVuimZm79Qh/TnZhy/ZYw21/pM0pY/I2wwtlBpyP5EhZmf+hYkwHZucyxe
ZqlJbSv6UBXbLq57764IyX0+jaOhTZumdcbnP/zK/5tWEyr//1Lf8xZohmOeXTo9f0W+4egxXVRP
CKAGxNL7OayjjrkwUttjPTT0jkF6xt9j0XgnF6XdV8xx76zDemDkyIEIiahBtcpqs+c62jD0D58Q
B8R3TmDl5popSQbJzDCTDS4H9aCHWMoogzwnhtcxyXQJGROIF6TMwj2CsbHet0Ihdh50XaMJPYQh
zQhm5K9BN+jHIe/JLpTtAFPAbJJB3HnhkD8TJzwimG71rFlH80JnCkuVfVYyyrkHo9zPNhHx1QST
QVpHmxWrHlblSFMR16OT2FvIvzkUlann1p9ry6S5p0EHrzbV8D7ETVjdRURdZ2uvShGrti70ar8N
gwE1Lh/yFeesvHdkRrcoRGLY02+OSXzFt0NopModo907XqgNPvbD5opJ8CSP3KeCame0CMoQ0WTV
dxm79bGePfuUNDJfpwnonENGdf+WkDrE7TwJTX5JgKKblYwMcLqe6c37uunCNxux5R0EBfSk2SjQ
Z3Jw9DdIzDhTCIqkehHarDmAO1wdWVW+dPu1CSTJCipUcpvHvUn9Cqzle6CwqxHhOpg/ag6nljeR
DWfizHsk2GYkvkJB3j2cpSbeqklLbsgxTMRtORbiqh6cAaRSVrICBl4xIc4NnQQ3QWFt68MMejg0
hwfY8mqm44Y50R9xWdzqOclTNFiwSa5g+wkTXAHWQ9kyC1xHQbmoIvIuxzHYWPZzQW7bZ3zZizEO
sC8nlz2aEpz92rjs3dFlH3cuezoGXfZ3b9nq58uur11OgPlyGmiXk2G8nBL15cC4nB34CDhH9MuZ
wpPI+ZJdzhqrH6L34XICMd/03iasb3zNguKOXWw5r0KjAoQzJJj1BOcZg1BONu1yyuFtGog2CzJO
P8oOTkKM65yKTGuyA88fZ+WwHJva5QTNLqcpRorhhcs5Z2yTy+4Ozwonr9ajBguW4xitwDycTdEm
r8nlvI7lOHyzEPGOTB81cBTo7VBM2wVop8N0OfVJ6K5+aEsp0F2qgnkpEPIKgsUOn1v2o7Andc0V
uzw71BQcslQX/aXSyFjEJ30pP/KlELEvNUmIzw5JonxTl4plJiXvPC1lzILrIqp8KW7I3qm8g4eQ
d2Z9L/WPuNRC7aUucl3Ut1NHvbXT2lq+el3XwwK51FOkJVJbeZc6C4Chu8UbQ/WVXCoxww7IQCTn
wjW36aVam5DIG/gcliqOoB/3R3up7fqlzJM/Kz7NVca2vVSCetNQFWqXCjGCX7ckry6V4+wRCL1t
loISZ2b7YhchVaa5FJyLEibd5Zc6tDMtBdsVvvKitDbEGd0Fi3m6VLDFHFLNRkNEZSsGroRpIMpi
G4yAcJlahPelaUCHI6qC/EWCN6mT43FIym1/qZ8TjYcGsEujXlK2Vm+dCvTI3AtI+l7DKyHiV8X9
QCSlm+fbNgZxh2ua3ODICdIXeOkM1ogA6jF6jDWKmIpg64fIwxe6Njqgx2ujlUVx8vSponFqIwhd
WTVQl9WIVshGLW12ZA87Y0uAsWPExl1IIR36UR7T7GFckJe+wx0DkXjXW66vUpSZPk2X8IYsOuhB
GrrUetW5gyuhYafMMdDzD++C++NZmq2F1w1o73eBAG/c6gjW+ivsfEP+3YkRCBNwKhzSmwOF19kg
1nyVNcKbj4w2M6IuEweQZiWK6cRtCRDPIPXxPUVnex2PqqI5EAyoHEnX4h6L7H9FyhNbVhnj7F2B
IhOPHm7IE2qa6SmaTNA8adsW92Vbyls3SsW9CMb2Bxc9PG19MTZ+mpo2qsOhg1YWtK2bEciXCo8V
RjuFe4Zymm3Gxt1xYEXhbZK7HBXlYBckmvJ0IeYKQuNKVqp956afcl3qPCBJ5IDgxmqqCkZKrFz1
hNGEy9VIckjMsMe1pz0ioVnnR8Vd7cupV9/qSGcUAcegJEU6SuMRio2dfiIaRVxb9LJLVjUY6mSD
vcE6x8HE/53lqpdH1SEnxu9hGneOmWMAtUMNzVKN6nRaAzskHZOKpo9WIY8Yo4KhpVfTxeike9uy
0yvRlN7d0Ch1HnPyRVALD8EdIZCLjxabPTeIGp3x9lKg/Ltp/B/Gkjr09+XxY1b27+lfq2O+5dfq
WPyy5G2RXcc8y1rGpr+NTI2lbmYYqlsUz4ztjN/bxghl0D7RAzIECUsgbPimX9vGlgs5FMkBbWOT
/C4LnvM/GJjyjX+tKwU/RvIS7EXMYPMaqTv/0Ddu2ynFGgYDMGgo8N6W7ZoGo6f3ABX6Ba5QMYgn
95lKEO+HaWffZUJLbgbJgEWFPG9CeNGjXpANGlnHu3nhOEwL0SEYYDvQJsTTvPAeQoqZZ4AyrCRg
EHZFv49YlG7TjlV+prS1d0MPX2NaOBKZqpJTb6XR64AQ84H8xw2j//Aql7O2h/oxbt2mLz7Fwqcg
F7x/Rk9KCvVCrwgqpV1VicvMi9z+2rfdId8LnRb2VJOlagHBaPTnfmkrht+yyPVR0X4OSXHnpXeR
9VwtIA1SOMmcWuAaM0eG0w3Wd3Ry+aPF/n07IIfvyPwU6sZdEB3h1IuHjgjmezeJnNfiwvKglQN6
bgF8YDlz7pMMube34D8SHbYNHj11rEy5dm1mdzhukGF0idwHC0KkrjLHJ57U2RIHXO+HwQ5eUela
NwR5GNyZNy2pCbBMUDijSdRXzKVn0h6Sp86tNHqgmCz7rbNgTcy6Gk45Ag0St4GedAv+BFVvsAsQ
lTit/WmkdrdRtEzuCpcg3N4EngKnzKA5gLS1BKwizcogDXNhraBkvB9S71nQXVmPC5Gly1vewkJp
IUKgPZaosTeVAbglZ9SmNzBKJG87bmw4bE5x1mzIL97CgEFgPe4A3xdXo8DybZsAxoaFGoOipCEA
qXWekgUpo4f2HfEXAaJp17wqCf3cBXFM90MC4VvJhUwzgagJkgrk9JSbe45g7SgWko3ZmOU7aEIH
cyMmxaS5d7ROXA/cDta9p35gEIGNk1WdcZsvwJzCKdX1yOsifgLPilPM+mkeF8ZOaansQS7gnbHv
yapOw2KHOpoQ5wXQ06tRPRuDO4CO5RfXE9b6YqJhhT5NrB48vxOm+vpYcfz6wtaGTZiVNExpwOa1
0HGF1cudrOFkEaMYjqDOhO+YkfUNgym6mWjyMPNV+jWBGePWVPGMC7kWYAMAEyWlrHG6MB9AP5QQ
xqYl41shRjxBC9aoLBYvOdhWY9NDPdL5lvU8IsQ95KbKV62pW/D2lLtHmY1Vs7bd28ZbLIOKehrr
7YxnohkmakaAS9x+MHmPwj12C45Jw7G0beI4eMovtKYEbpNg5ONj1Wk+1QJ1UpWBvmcBPWHQaQ5B
EOvGorjGFJtVxsHQG9OnI/42uApAlYLKQKoc+FJYUiPiQpK7F8AUT8+7l2jM61FeH6MFQ2UuQCo4
wORGLZCqtpqLXQQZb93qZeiPs/ONHGa8RvoCuKLA4mYlksjP+xoY1wLC4iDmVL3QsebZSTezBTJr
TjV7RSwKlqQFqJXHcX/UF8gW6SSA3OK+P9kGCK5ALDSuwfDOTgKgi5vTkvWN3bKQC7/LWVBe3SCw
/S94Lxr21jsIYqoak3wBbwybdWYABLNxfJykqMSjFguxDTPrSszltb2AxIQjH1rIYlrcdttqgY25
llZdRQuATEvDx3kCSVbBJgM5QldzwZVlLGnK15EycuhxzOKMWtk1g6RmQZ1p2jKYxpS2CS8gtAWJ
poeW+2EtmLSxHWM8Cpb7SPwDucxYw08BxeU26YaBcHxga+BDLdaECuGlLzC2sup1AmX0u9BIPmKx
tyyt3U6u8LXO+hZqe8dBywDY1FkxDvDHqv6wLGGVKByGqynqkMfVOeP0Qou1B7rN860pITsMFaBC
bdjSVMJF0ZMvrWMt2JDhXW1xtAZ+Xw3NgUTOlh7C8KIBE97qer6OSVZeYBP2KpuZGYQkTtDpIHeT
RCqR9idiqYtDR2TqqlOF2Htz+2jJ+HYyQJiWdi+2RMDkNx2Wk7uhi8MXPYA61gnsLoRVQ2i05R25
ICZ508WCenotbPdQi6V9PAnvOFgeKVLyqNtCPbpz4htR2u20Ab2HAlsTkuuEEZXEhinEt6+HZK+H
dEr8cNCOo+n9MJPkziYQaYtbOUCvF77rHh19zRiMGxyx1dFy4hqzKFVr08j5k54IVWPLOsVIBZue
gJvQoe7TUp2gEhE4Nvf5lk9/qn40In3DJU24n5aLM8io0NczEqXVOHwhYBzxJRukpFhBtp+FZr/F
Tkz8dEXjVmM6xk3DOvVVKLcl89AMayqKi5i49pKj/JBIt/bDOa0pmLvrkYSYo8v8qTGNexaZbxDO
na4Fw5KVO98YMk1uO5K+PAd/0bYUvXnAusYIlYqbfnAPdXnsuVD75HMZmC7L6IfXB/2TbZCjn1nD
sHNnU78ph+wbOl9zF+LoOTjtYB5gKf4AaIueMPKaCqdzKR/TKrDWhbT1dQsv4aTJVtvhZG2tle4S
JRBogf0Abcu6Cb2uupMLGYheHoA3OlEPTKT1HaM059jNKrimQ+P4dd1VNMez8kQqzgTcgvvsOLQ0
YJpEe8LFz9W9JPdlmhJOOzXHHSDQ2JqfvDBG4SJl1X5ZktyglTfVYtNQza9dzglumzbWUdzUR6/A
B5MxOnxOSCa5I+mHIZ2ahu9FZZYp+mYrPNFBD6/zJJUYVYFjD/2VC2HSt3Jnb5MEBuJcrw+6IlcP
i8fGSnDqVqX1PR0sfrEc2YdMN/MraHD9FiMQdxIdGAxz3QzOb+Y4W93Ugtsxmex9TZG1gQ8nGT/K
8FurzZR68kAEMn3C6UQAzAo6lu/Uuq8jlTLRbIHCDJied7hTi33jJadOChgnM5v3oJkRJqrs2q4G
rCCTeSS0y4LyQtSLmZH6kHbZFRZhy69hD6bdiPEvqO6n3nHhPTmEyecDF9lw+mT6cwhol8wt19tx
upvUKVYhziGorhjM3CR8Y5rOIGgsr0l7v5EhjvFWm07KRgBY8iDvOrt5MdL5undBLS0uFEdvWtgz
mCahfwQ5yQn0gdZa2ms70WJfKgkO0bN9rlmHbJoXC4q+qT3vM0KMt4kSHmLWiB8vjjCUvt4uwmHZ
pcNHrX1TAHZj1qgxXkuOso05N/mq8bCUY/GQQcPdn9/k2Bqmz2j0KunSpz7E1ehk5VlG6POkS9UV
lmT3ZdUuLm69CZRYOdu7NiSTa8JXSlsNkIWa9BwjeP+9McSwMQemSLpW0KrO6tUEqTt0qcEZ1OUH
TQSfZe89285xElg/Kb1XhYk1UdMBp8MfoMt8MpG8YXbGFpcpk0XDRhO5nI8ZTCNEhmJVecG8nqx4
Z4XGmUyYvcG4iiiJdroNIvUdo/5pjLDcpVPubAc3elYWvR+9I1mhfKTp+71vwh9BWm8HPdlHRVpj
rib8CvQEGgIAKmDD7wM0+eu5yvMrTXcq3+wpfju8UtOkgC/q+dEKhR91YN1phsfbdrhAg1q0Zqkt
Hz0+b24EPcNbE4dP/xKhQCCcxaiJqAt9jJg3oY3GijYsWCua5WTyPRWLX41WyzPm4GMybvqRPXWy
c3U/QhQOjPCAHqA8GhCBsf+Hwws8dcI/ehrOH5oyz/1cIPqLjPhKYzVLip2K0JJp7FBd1ufKjsXW
UISr5LENVihLbgi/aaADFvZ+wqrPnJ0j5RWrKM3rXBM/sjmxv2VY2lG0rqMpP1LxL/MHBdiezgST
j3U2VjcpjyL3izECs0xeGmEHtM/t2m2+elrPfgg3b13WPOnCsnyzduftpEM8bOICOkeDL1Q5xgfv
7php2nXeK2fjEkdyq/epfFLSQRxBI+LGbeyAwmiW21pzGiQBXb1pJJGEoFDbFwNW+dr1+gX9ZfjR
nJW7XtXaSbPpLbuzl1+DGXSeyOwhIsdxqp0o3RI+1MNkjrxsj81Obmz4kW0iVrHAp52o9x4bdeZJ
JA+MZHRnupIDzT8IGo4lbsogPlZxXaKzL+JjC3Fk6pO3qYFvnChbEMfSH4EjsTsxMCDQItyqQd4g
2dVPrQVslCAwA8mm5azsYTBYBKPPursmnedbqveOb43zNXFqHHrEzB/6JFP7dh6SQ1fLO44BONlz
cFLkSGyzsh5frMDgblEPX4S3jdx4QnyxKjii+KDYb7RhNQCUoOxvRiD05jXakQdVZ/AKhHJYzpXF
Oolfs56J+JwjaMxxE972unJeiSAJuaAj7HQ1q91GmvrI4hhKHYEJPnnlru85oY8592xl+XOhp2zn
nvOjN7xHUWK7K+WmiGP6W5p7kA498EY4JDcsLcWOEIr1lE0TGDCcgTEDWwIheJ2Vh0BoUPM9uChw
CkX2DialYiubtE2aOBQREjy6HmOyY1y1K7jJo+fI1gNmSb0IjkVaZhvN6OGEySrchnaVv2Dn2JIf
Zhxb28bG2yEw1SSba+I+C4P4ncyzj6ir1nXmXUUCDzW6ofFQGbgX3JmNFXnWQz+hqJlt+zqT7pYN
LNjghEYpmxHfSnAyWrSlmc0Y+ropnWnbx+JTCWJJdHWLJCi4w4B6L+z4RNPvTSQ1UU4FFVCOeVLK
IKAySYxdZOgvcHNQ2loFtbkUwZaMtYLrUPmMrRDzfhTp16bDGImiN9tRdlaAufLp2JKAxi8RuXJl
kxPm2nb3vWMAwFM8ViM+ci+Th6nQktel4Xltu4ROuozx8frPzMqSanLfi3wWu8ax+oIbUZodRZIH
r9rcmy9EayJXc0CEwwAckEaTZ5qEXckwZokmi3Lv0DRz9US0X74K8hZprnTGFMOTS5E5LalQUUJw
5+jl9kuuZQO5Kl78GiWKxsDMLr1C4oh01tWn6capTVBdeuacq7z77MY2PxBelx/rknyzlDiHTT9R
HpOyRLhJKIDukmt4pcWWdSg6hYhZle49gTrMW9NSP7DrxecCCbfPLU+78eaJk9dVLlaOwGpvlCkK
sGm69j4EqbrvlIfq11L2Dy3n3pfOE8y/BLoWEUpLjGlmr4Rtz8WqZpHS+Ezql7gfdbygMwLbeuxv
WVACAPWE3supDGYT9LKDRyYRhOpXtJC3TlXUD0NTJt+61tG5fTX23o5IW8WWrD0geJtPkuvAWrTc
65uqsLcmiV2cLYH0Qz3QdzIh8laVcea7houcuKrm6N5D7rIbGuR3HvbjExzFxSTaOh8MPNyT0bX0
/5MyxkvKNGVttT1/6Uz+86o3zWzb1TPH+FhYebytCKszV5qssOOGYvQHD4l43Q3ylKaj1Nd5P7RU
Nm4Mf3N0u7VCGnEro6re9q4kfbII2v6UxbbzRiKWfo2VW62nHtW5W6f1MSUHeNPkRnsQBTPZPE4D
X1oieULF817Tv7tHUfpua3QAS5JKd7UXNQc7gC+WebSnh4jtKq1pnPMRWlvb06n+yg1haRsmxdc5
FQq0eNp0wUxGIlHeagYGzhXfmf0073mx0RnWpAJ3EG3ACRnf7c6VRwp9b6O59ryPNYywdlVVO2RP
OkJK23wr6g4SJWkPZE+S1IbXO0V/3Wh3RRspom/HPDpiZ473jWZ5n6VeVhC1Gu2jQpnlq1J0O6eJ
cGsrot6e5KRsLBDzV6J57FYuwi9CCM2HWaeZRBAh7L+xCe+0gBYDp722MXLwUrU79oTsD6j+ROWi
nRTZi9fb8TmMAvdG18cI+mprPgRdyB6QLUzXRHjWYV44rwXAVyZKkJDUuGBg84UIm17gsIwxNY/y
aoHGEgaS36BMM1/MhSk7yjqPVsCquIGVC3XWWvizKGdA0VoL8ylFX4fOc2HVuujg7kKd0CGLrg1t
gYVqS8oegFsiWsLX4YK9tdgSHiPm6enavoBxIbMBySViQp0yM3FW/3w28C+Ns3+y2P6tEfd/o73W
QtLy97OBq/jrM1JfRau+4j9bHJfv+zkgoNWPsEx6mKfwJKLLRdj9Uz7j/WK5CGA8OiM/Jwd/GBC4
vwgX0Y2OAENit3V/l88wIEBoA0/dMS6aG8v9JwOCRaLzB5Mt+hkHTRcUhMV76fycRPxxPNDpA85L
hGCrSuTNpnMQuczKuqUlhnIgUJ0f2pl5Q5pyt1LW0qEcsa+YxZRudL1zzi45XBt2ie56LmnWEvBB
sFv4oVnxK7FRzVowmmZPsG9x5Q+blMFuooCYzWQpoLh7SZ0BDWMmxSGtkN1IjkeS2Bg/biuYxGJV
x0HNbCIvET9n1cYqSZUY8ywgTqKbn7S8pPJKhXuoEszxDg3nVRHKwkfEYt1iKlwwnTlZAnp0p2ko
gKWOqyc1BhBTZhLvVFFEvmcU0Q7So/tg1Z21+ecr41zm/Pm/f3q6LyOdzxIMYhxG6v/97ZL408LZ
fZU37/lX+9cf9aefjJ3u15neYn/4039sC0U74b77aqaHL8bt6rfB0vJ//k+/+H++Lj/lTDrrf/7H
Z9kVavlpIbpqHvjLly5+RJ7Kf7VuuvEr/2DXCv/LN/1cNM4vlJS4DPVFO8ZCMHlsfy4am/EY0ywc
iigqcQLqfOU3M4b+i8GDjFKNT1p4mIp/n6qx1giuR3SGnRyvIuqq3978r+Ksf2VDNO0/GxFZNawU
JmqsbFoBkuHfn4dqU2VHodmF1kq0mBnMbpy2Kifh2Suz5rOuYPWNpGXsoyQ37hmdMQEB9bNN9AS7
rMEp2aczWoEACRXWAbFzQEA9U1h82O2sdrMxcMFfcla8UL3HufNeucFz2Vhv80i3uuY2IO34Bwkc
Z30qgExHGZrNaGkVNma1VsWVimzv6E7hg6vJ75a1BANaVX0Y59qF9krEJyhkZy1EBobbw/FVR8FH
PXrDmzJIuCKdI34kL2wiVIWh9RwurFFjSSt2JqC/IaVnj3ifJ6oEnVvB76VVP/syJBA5Iln2ltrJ
2wfOMF4tObhUsYQ+tsSUQ0Z8kkXwLeQCekxFeh8FJgZnJBxy7dl9vUvsKT12GpO9FHE9yU3GN+SH
JFQn4w65xyeZN9nRU6A4c+q70QhOMhpBwoem9Isy/yC8zNzFCq0UjdDa52AOiCiiItHJlFjz4dQM
3/oWNVxIPFlu67wl+T4oR6z6IVYbtPzqSGRoeGqV/Fa1DT1AtxEfJSYJLCONa+8ttslTlBAkixxW
wKd3n4rFUUBXYLomlVZjnkrEdUJfGqE7RoopA8grtashbg0q46a+GUpgdooA73U8TcMGff8D0w2b
AYjXImCkPBexuM7sNuGFNrTvYq4/NeX52q6aZ3MSuHfQrfGvZfLq1U9mMmUrKoWJIaP97HTlmRQ0
uQZ9CRs66p/RNSg/xb1oD8BsB6qxGxFgH2UoJfGDs/Fm0cTVUJv2MXRX0nuIJouM/kUNXCwtUT+2
Rk3nuu2vlUXfsyyKcqs3uNniavKJFfTt5RUkMnuHR4QMw7iya2WRcsz0Akr9zdwTa9wG4kOfQoca
OOG3V5V+ZelvnQOXJWWaYuRRTlPIPGWMC1bhwiwFFPDR9NzBsmK+1cLiCc2zny7CQTGCN2jtF8jX
ga9AbPnkXtVb1WMsKKuxWTeCe11uds15qCBUmJG7agLrezjY9EmK4cVpLYsECHqNERmxq4xSf+s1
3RtCy3NF+NGjrdVgKkJoDWYU7STOsc2EL1W0cs8hj5IsqBzuIS4oa96l4cclUlFMVrR1KqLXaLt6
xCc2b2hULMaZ0kAq4gb7pGNY2SgmT3037ntlHvREyr03mbvKLkAi8ny96Kr5UI6eboyi7Dbl8iGE
kTn4DtFSftzLb3oXfsq+fmKeK1YjXdONzDCntLymVe7N3g6JvsMFhNeZ9dlN5Y3Rerb4RZete0o7
WknoQ+erEWPBsS1w6ZMy720Su6SBuDgaSiNG38IUOKIryeVD6CjD0xdaQZkfWynKANzFpp28xfGw
VXM1byT9fhT2TbYBWke8soGSjr1R7KwWoX65RNZ6eR2hbjXInJSaurEbelT4GdYEtjHJpwe+twn5
9pmO52g3dXoTMrUeJre1z6SHyw0GlWxDSCGDw5ndf2MY04k554FuUsNSc8gWyMgnEmmLZpfrDVKN
kyiYsSZabKyLd4topwdm54fArGj+krK1CXIcVt6su6uBYb8XTh9NMKQ7Tc0Ols+ANLqQINi64p/Y
ffI8AoAQ3PL4hYFaxVQgXeF+9KRyZn3KEi1DB0tEbfqw116ywWPoPET7gviwbV7rH3B4zV3mklKN
SyYg4JvV2RBzXWrddEpczd4QUUqYfcDrWbLI90HsfqVNhwIgo30qzf56FOP3EvHgKkHHZeIIP0Db
cLmEEZL278rlf1K5iEWp/vcV/6IG+vqLVv7yLT/rFjQ/lOZYRYFVOov+nZL+Z90C4tJ0bW685Cqg
KjQXxs6vdYuFUMh1UMRb/It636Wk+U0NZP9ikZqAUJ4/pkAo90/qFkO/kJ/+KJeHrSlwt/L3e7w+
0hT+XLiQR947Y4eqrUTW+NxlRN10OjO3VTLb6Akz04oHRmq2F/tGEtUPetTMw84ejZqgMGPsORcY
fEYAG6NoH0mbUV/YRs1tE7m52kRd4XzQv1kAPIjZbyoj6qe9npEktulw9Ag2UsHNfjJQcq8BgtE3
NcPo2MLpWnUM/azKawVRvmn8FEpllERglSryB8IjzZVNHjiS5TZ5RLOKNb5vzKxkZqlDX85HUoBX
eZHI67kYRwZOjuvggakRd5BHZpK3AthjQOpvBuktoaPIX1rbbI09Mk1qKLLwjZuSZDhnI8hBXgdS
VzlCEzs8DZZb1FwupHg3kCoT6FIkGdLPwqPpVRtWXKyDsMb/0oejhlLKirwr2sLNlenI/CodDQG3
nneJtJBA1ZBUMiYiZNu32GTgY5jiFl+njcRPy6iDgtpNlT82hXole9LQsBM5fbivvYps1HpOxlcx
W/WDWfBRrmpGgiMylbRHlb/Y3lrpNa95aFtvrhHaz26IBjmtvfo2cGLw6AaeLqqIhrQXv0ItgMNu
TG5MytW47wAWcEUKELITG4+4w5MIRUrq0rA9Qd1dmZpJdqCBuFTT2RO1Wzd4JYcTce4pYENl+r2J
PGvPq6ANsobqws6MNB1dwRRDds7GdxkV97pxVaL57+X8Mkd4H0U5q5s5iTdeWNPx09aYbUGqmPnH
rNHDCaC22ITOVkZ9a0/5up66awNvoZPPt2PXnfXAOxIm85y1X0k13NXhc+bEX0t+YBLqr3FXXOX9
AoGXtx3dsUwb01UcHAwywUmZNndB1L7W6VK+JTdMbHeNVd/jWFk5EMPwaRa7Op/wpZY07o/lyCYc
dgzzHOHnDdGyMoh2Kq2uZpk3O2FyXiuvhu7kxZxgSpw92zEfyZ8uPxO9PZgjz5wE9LSJ3ExLaOka
56B3M/JYjW0/6O5jasfo9KCRNHgCpG1tOUa1V8fChsjd9IdIm2sw2Hc2w+ZTsZSHNAiHc0sR12Bo
ARUF2advblya+1bIwLuvDwo4tYg3pFE/WELfxoRJz5b34hnv+nQzYdUE9mxYFX6MF4c8UEbfC0GH
9B8+SMaBAmGpwNOV6StTevM2RgHhwHPTQLt7zKnIDmGW8Y1W9n0wq0fTHcBKkQUbcqcALU1rFwX+
TebYvoQaw2j+tvU0mubWxvJGP0U0EUuHIl73x4Ehr5acQi4rjNj8OllsB8kGCjt43WJvmxjaLV6L
hS+4VOVjpz1F2SfjgZPpJqDRX4WToL/hkoDCWI9PcZD5OCbo0u5RP31GDqbSMNq6lOgIvNv+jXB7
ZG0BQZqPhO+d67EoURl5H5rmvfOonfp8YkVQDdm1yDdaej94VocFpT7Tz++RJo2CqZm5dmV1n4+u
HzgFORLOwEZVvMIUvELeuAK9gmKcTPJcVeKgnGrTL+xujQhG9N3b/8/eeSzHrqbZ9YnQAW+mcIl0
zEx6coIgeQ7hPfDDPL1WVqtbqo5Qh2qmgSJqcOveQ540wI/P7L12PhiXKZN2Zjz/NSbAfRysqnpj
kTz7qraC80yKa6bbaItLigyAE7KGuo88Bp/LsQqVzCiOSzktjwu/eu7EhyU1CnMUcV5z80HbijfV
NHaN0CCSqEgkimlvbPZThfRLDHNIHUVU+0XOsoNToiIsJYbBXL1iKB/kMvt2UuiYCvuQtsiMzNW6
EiQ0ZzoOd8s8FKI3Q7CdgTy8a0L57Kolsuoqf7pXXTrCNpxHN1j62EpORiafksLetaJ8Xhrrwapx
kLiwOkXrtV3/ZOXiUZXmPZ7JQBmuJElt6AgeZ1Oc+q441GwKBcZqZ5j6p9LazgmHPgl4r6vWPyKr
c+Y+FL31MraF32KcrGKvVscdITYaTQq76mQ7WSi1e4nWRsmzC1DqE7j3U4m2W9e5G+chXLtbyka8
MaWTUW1U8w+lGhGmS6agbXlFQzczkGWgi4TlBztMOR+toLHYSCAucBxES6JXw7xrbdr3lUMFvbcH
hzSc1Ph3WAwUNUWUzVZ8rGun/6oMpGmysCPCIy6WQAK+3afxhRAvOuoUN0WZRRqckRRBU5iVN8y7
Je9329iexlLfMUUmbcbfxks2Gqch/ulL+aQgcrDrJhxZyxUFZ32+BD0w/SxVd1sxfd/dPOgEr0rT
u6q2hfod24XTUjW+N3XvbPXFWi42hq9tuMqV6s/yUUeMZ2rE47Rp5CAMIp8IgNmXto3wIiFRN95U
DJciBi6A68ta5fkra4eTbunv29C7+ja90yAdp5USWdM3f2Wdv44U+iOaSAVRv1Xtu5maPTGfZ71U
3+wZtaJqnaS69LKiBep+P2wbrXqZeuPD3nrmguZPh/grl8fvrZ/CeZCa715f/cF6FbD/dngGXVtV
3CG27WBYWYkTj+TGffOeSv3sD5l8BWJNS7ddHWUPNd4d5JybDLYneKdRHgLbqiKt2jgFs6/M7L9U
qK+uPFzAc57VcYk6DnNFaTYW6/o9duZ0X7dMyexE9C4oqx3PkLP3XrL4vopTMnfKDUu6L62vsjwO
EnMFkqO2niwCuUPlJo2h0TuAgHTy8GyDOxUUkdjKaNXehzixj/227M3ZODOP+DV4rBVIt30ISkxl
M89Y56i5P0sLpl32hYArneQLno+vwKQOwJ3cDUHtbYyvdmK9LXmxR90SYhLHk/JtK9mATGY5dnIb
5MbkQTredVp2yJ3kOZ8AkasA3yp0b5M+ArRP0aMxdgr6XH5zHO2nb1o/y1v0D8PDNN7HCNxJzbgv
cBW6m2aE8A7+JAxaPMPIzoM9Hea2uCKBvWPqGLrMq/JsmMhR6L3WvTYC1sFvdkq0eM9CLcmIm9r6
iHIrfch5bxi3ka/uJkUgTkTOk7MDzZRgy/80GLp4WJtwlBtPzyvO3OWrMk16YN7g+lSSENjBYO2K
Ty2/O9nqDxIqXIFY5x4dpK2fyG/dbGMFuIlbNuRBzmoIxqRRC+o1FaNi9tDZ7LrSUwn5IgOaLduR
acC/MJMIqece79MJZdthIDKBDe59Peyh9PesgRlJVodGpWA+N91cWq7OZMCHjT0NAR0SDJ7LzavZ
1LR2H1v7liK4ZUKTVZdMUnhGqUin9fA+4ykKcuLuHjWAmA8zoR42MCc67U4zSXlMqM3RFpCwCXmJ
vn2Fp22vx8y23vvOeJrZ174hzUdLl0dUJVFvKFSksGdNKUhRnSY0BPqw+mTzhS10AgAEG3CXnupR
LnFX8XBdWBvPvJBlI3IVS5psmlyebPpWeXvBoRBsZDlA3r7N1N23LF+JEMsE2LIWfVFrJGiZtXNb
qK+i+4vmbbc2iCCOVTsGIFp8B5ohlJWwbL/tZQnM9GSJr6UhjBpgAB4APo4diiOt/hsbYl9UF9SM
B2NsjphOk3fBMH8QC/TbLij01CW6h8AXSQ1GXX8qHYqtEfjXOOyUcib5ALFyMI0gIsoxaIwcrdDG
4jlpkkBL6DAK+hnshJlFC/GudQo1cH3NchT9nTq+ZnPX7Q2Uto6a+z0vAQAwwZ01wxeWptpTXZlU
Tj7SJ/AXo1ctCHw6Xl+TG1/WsDPYB7ImrpfVc2brD5E3PikvzwYDNmdjdc1UduQpXrachYi9pvtK
dLOGb+Qt5Ohpf8ZJzLcaAppG6tQKh5n8noNu3VWIn11/YE7oxcigK3HM7fS8KkaUrZNxq+Fby9sx
k9S/lUUF00j+0jM3iSmFiN4LBhm51MQdFMdbpKIdsYidwJEZ3OsdmNzufZ46pSQ/dvlztvBFGdU+
Xb7nconKXDuDW91ZrbMbSmMn+r+JXAdGpvlm/BOn82VkjJXAtcpLxm9gSJKmPiZWGZq94+ZpHSri
cbCiqnrktZKpgcKrShlp8tChV72pTkV7pniNWp9zRl+TbUU6CplN/GrMM4W6PuPNPotEPtkclg96
Ne0Mjd5z7q9Kjp62Qtlta3lQpprmD4p0Q2vypUB+7+RZ841eKWBdiGy8i1zd1UE4t8XSk7Zh27OM
k7UYnwQnV1GSW9HStTGUd+TL2iZdiAyh9JFdS8nfS+uxtAWTV9nDf4GiB1KGbJT9l4Zcr7NsvORE
ERQHJe+vMcOeQGxQFzGHEd1Tl72PFeGsYaJo0gl3oLnSife/W6LgE2Y0rPmYagCVFfJDTPkDKnvO
qOtLVFNdfk42ySMjI+g6HQwJFjWEVtBHEXp/pjbnuUoS90apWNEWJ/JXgbc5yvFTBgiGJleaKH+0
+lnlTq/oP1YQnf4MnBd2hDiUzOHxezoY0LgHxyyLMmMaIscArNYb5RNmlZjkQIkbGPKnzrpe8TcS
I0JoO0DFnfWPRbYJmIi4P2AxHo+qNZGBljTSX8khKDhTpFNRdD8dBhYNsTJf/7JzZi0NTJvsUvA6
x1xDrIUWHaNci3tvs7vlhMAIsxDp1gL+mslub1q0o7GxRp8cvxjsMxyUt3rFqFMAjrebzN26NOEp
B9fcGb6qRCDQUSV/VTon6Ak1gQNukNRxh6EX1+6+LoeMsWQzxNaI7AHYRCY64tMYgyYm9QkJdMI2
XsYI097aYTelRB8JVDFOszfX6ZfkiPt3N4VoiPgluZ5RwKh9Tr4eJc/ySjBWPHhjaQ8fGfx/1EVT
PP7iQojViGTaHD+oI/cxi0rDrty82CbbxyErm660TBLVFyFFMwVocwf4Kat+mZqKXqpUx4r3X0No
rdKycR5kJDcg/TuUqpNqT9m+omZ9j4nwSKLkjtnamQ0GU2/sOgLRKsJ7/IZpK5wOknjckbs1c2dF
aSUWLytMQsemLwAzwAeqdpXzPhOzbu96ZLjC6xt7jHmrGwL8tJVhX2n61KDDN1XIJB3BsVcsaGQZ
aKCVZN5mMf351+eX/3dr1f9WufD/4m7V+G8nlOem/INj8Z8Wq/ef+PcBJRRXEN0W9E1dNmTV+U+3
ompiSeRfOpoM7xhZAj/yH/NJ+98g2BFyTZC9xTjyjqb43+aTqBpYq9qsMGhH/iXIHUw95qP/JEcg
8cTSIGDosqJaFsKZ/zKfdCgZupQYUtkURzFL1RxQjYy3vOgk4c5C6SRk4Kh2VB3MZW4pAcpy4Vko
gy+FLld5hLlYHsJ+yhhfFXY6qpGxxstjba4HPMJ5KNnijwZ/yB3HvAvlIcWyYCVsWGjQXmX6Ea/p
26PaMnkhjQ9YjRPnjxvMJx/W1dkwJWdXFslwkKlk3b6Sfkn/XM4c00/m0P7htgVhjzCqpUggYmh2
lWESlFhdt+mHlIWSm+rq9LI1VfKgG/HgWzwO5SsZiYjLlURAss3lWGVH0hEM/dOITE6fi00pmYJS
jUTEUSDq4Yh/3qr5EwsSSM5RZRXrborKvX5PSrR4jDpyRB1C1GC9ShxRiYHGPdtW7Btms56F2r2S
qSUxtlLX+BG5XLIFYjHiyUslS6cuX7K9gtcnds3cHIDydLiph/FFrVIatGTST4s5YEticsJ/TFZw
G1rt0BINXe0RTUPedgFPaxZfZbEyOegbGUdCV1uXUlQkFVhLbNKgLvFlSCsqPXxoGJTu26zW1CPO
kPiC0z8Vhz5xjBejQiUDlaSrKFKteHl2JMW4DXqJeHhkHP8jszvzTdJjHKLiuuEQI0ZnB1yoPOpl
B8HtNM3Tl0EU+gntn3EQeqIzWu1gb5aOnged3Qqs230BXpYlWNb39SfGDVZ4SUFEq9Hft9GmZBzF
WBisf3vpwuDPnPazE4sjBlSDtDdNf4nvL34yTXimA4oZvLcdT1bVfFyda0NZiWq0FpzKo5F/qhC2
vTt5DS+Xei7EwvnNJCCDx+ZkZIH0MEDRxxAxAhbUkJbM1+8VZYLlMhLcjlCYqFU7RjpErGdOOPYL
bc7UwPGupuPS2G+JCRWhBC7igmaEGFYzncPATqep+0m3nk10+CyQddIqrNyf29nYOVIcI9MBlDsy
8qgx2PcIOvUVd609qLPXSSaqffVmLol14vLytR7wVVlYOeipTMHlT68EUZx453r7wJqhguTjaqC1
WHetrhFiqIuQtJPZM2jVQhGDI9ww6vjQ27I9goPTjKTaYdpGhMceLEeFR4wHjXZXFNfxOB7sTk8C
U5ukwwjiEVSq82SQGrXDL9u541SqCBiXMTKW8hWQFVsGgK2yo5R42nQU2BKQ4KySCKAhZCvxF/Nu
eCgTHuW8Cb7kFTNRcxlW7GNLfIqb2CYJcpxDWZdhHfaUBrrrSOWLI9fZy9yU2X7Wc9JslReLCceJ
EDKCvu2GG6JXySiwmOynWva75cR79vb8vbWWGZaif8F2Ddihs26rlb4njijPTTdyhVRExaG6BxQ4
LQsDqS291t267pOqYM27ymFmmub3KKCQYVlmrCH1qKBaaWQmYcuvZHxwB9a18dLbSgXytrU8ZNCM
rrjdfg2oW3fhuYKxaRIL462E9Y9vFnntsRun5xuAY85x9rBt3Oq4FQxqb/QXegpOVJQv69YSn6tO
A82cjen4UuNhIVCKtlfEJ3OdaQiHCsSyjt9LqwoPfMVtE9J2A3tje9iq/k4k1xxKpM2RpGTmrpRN
FgorsOmoTaz1QcnAU2gQR48d7uiSlHcaoJbwQbWZmnM24xJzay74V4PorNLPSfJ9Gi3wn5Drl1Lj
4NGSEPJDR63DZB1uSH7jQiHmeRvVD11e7X3DxR0sc6ffqmGgB2M4C5ah7NvXVipjDspUZm5hcIra
QQWWnnoW6Ygq2ekAiBJYWzCT6rabt7J0W+6NkF2Ksi8R2rDNXgBjpOtdiFA2WODHwfyCnQT0vi0J
5UwxglgNvWVsM1HYIMrhUcK7lwaDoUyyV6JpYwXsVDtZtMAsxBLz8AMPJApLJWLMaU9M1QcvRSXx
mAhJPyGhjwP8/Eh7xJyccJP2ftLrgBaRhWqPGYCrBtNophv+KKzs01w369ItkxPKRlWcySJkBk77
MHEbnoeif2cKI0peuWH2kabUQdqY2bk1zWszdU3Qy/zZuBTbEZppeSHjFJtXH/fE3jGS9ksIdBi8
9cq3J1P11SQ3x7DmWh3ZMvTdKL3VcSIdUnlormWiGDQ3a3wlx9l2M62m0tfo8NCOaGZzyjqGBVVV
XyoBrKUnNoZoVBzIAtunmJlHANjuJMk3DDUJ1lRoATjN5RTDRQrraboPaIeOfNTxYA5AV2LqTZjk
T9mSfGf2SkS8EFI0WE7PghPYjLIZAu/WmjtlALj06mhcemvaPrCyvWqy0x60Uh/30yLpT3nZ/Q6F
ggNDaU4toWU/6zYB61C6isjHB8temKExtY0MrrzHTuJNu2itn2om8e6G5+iUEPocWoOKXdXMqxNY
SPmK9ic/INuZ9iVpgIFaJd0lr6v2KpUyr32olG/FRqvZMHYJ5QYcn5Pr58xyCFxYmw9VIWsBZQvX
46S+9tK2MddreX4xg6HT1w1uiTSOGNfSeuDZvXUo9J5wINFHwlmZkHZ46jyP3tLM8UPW3qPDUaW5
XTXN7miaj2IBCK9znkeqJWc7EvM04LV9+U1ULoYS1p+Hbpxlln/DcK6N9KRVs+2lMqmLqGi+mL22
T7Is8qeimNujCciS+77e9hjBKZeUfD5rxlQFfB4GanjzoySgYseXhN6zXhWO7EW1T7Hetm4rL4cG
08MJ/IbEM8x09iay832zbuXPMKs63qBVhjk5v7SN9ZondVj22nwQCrzdwXDqqyXiJcjGu0Mpra2X
mbDcC75f+4Ka7kWx0VdYRCeDX0OIzmP9UVpj3DCJaKJGdppjz7HyRHDgctxatENZk+BPV7GjMb3a
rOyj03QJlRd3h7HL1ow8bYZbT+MoSQEiNwPnB9auY6tkVeOPfTFjRahRuJpmU36RsAuXtumdr613
mndllrMzHbU970fkXIGkldvXDO4W3Os6TJ+M+4xHc2EeDBaqea3o3K9MT7BFpMZwMAzrhZ2XEWk8
zY8Knl63X1L5BsAKiVU7pOkzi6fkYzZT8VssSR1Ax0G6jnUAy54jFQ/bRGbdBs7qt1Vq8SgAnh2L
Dv1sLDkrQ8Op+lNZU3fAJJ8ypzD/5tXELGk28cRBs2VoWYwnOZnNx1EzRnifxuyRatysvpgrEpJX
XU68siHwcdUF8JsNzfp5hBEl+WZpWM+MwPjC85lDkHjBBuhvbfhiYIJdYxRmiGrQMrixlOf72LCx
JY6GdrCG9GHJpj4ybU5Gicg+zqdxC1syn5m7d+pPYbYGrwj1bj1uwy/3CPslHT5VmHWMOSksHf1A
DvUb6yoPQEnxd2Qs4DalZr6OneiPXH/tdbbH79wSyX5JKBdyshVA+JiN30moAykWp5cW3WGIHf3D
QnUZqIozhbYQKLrsl0RgwNHlPcEpB8MEM283VrxL1aHdtfPk11txqiaYC8kqD89EpT6RAO2ZgPx5
3tGR51d5mHBISBtDgOHBJrQOHeho7RLVcphcpeZuqYdrbcsTvobtq7Glh6xkJ0O74KBThBlg9FXs
69SUbIDhbHeqEmBAo75WrWDQYQux2aYEyfY14r8+19pdPohh36R6ceA6rmApaHPUCYJlFP78UcKm
SuVTKqG0Epw9yZZ9S5OyJk3NkUKWCOm5gd5B7oHDlmCrnSgzRe6DhoPYuigccunyasxsGSl1QP4X
gvkOJV26KT/FAlEgFuoNCza8WqQAwV3pUZolqvQ56GRjDWWqDexxsCHgRx2KIf5V8vbAvMfZxzQR
nrRCeYFMGO/XWbHxkie9XxWiPIz30RQgJecwwY0Lizxj/JFiRdm2umXeinOMCPEsMhTpwNzlPraP
20jgUDoxwLoH52JELeT+mxBFnQ3j4pJiOQQ9uwNf3ebi1E0arpg+x33K/TxQN+BIXcf5S1aU/FxJ
knbhJH6rR5ahdW4QTDmqVFor/jBr1SPAdovPH+KBXo4dd05Zn1paPZdA0uqQJMAYmX/DgFyuEyqQ
e4bOc5myAiMZK+qxMTesgGd72aOoT5Gy5gu7EOd15DxxNMk8IfxFRaMLrJJgT8jESCBTGKm277Vl
COdN4gBtptw3UozirVN/S51JCjCRsb611PZJYV51se31wzaJIkSWckCUBtlEY8fxBhzwbKz9EMET
h4NcGRbeG63ZxTqB82yCAoOc07DX5S4iEB7Pqer0Ee7FFzSLE8mxxG07w4iGIE1fSqkoP53knKEP
umPKZ5u/CXZHXaClHc2BqXeeIvVw4kee8SJc9Y6tKL94aAVPmzhyEr4SRTRQwqWgg3BkKPWL0THV
H1H7UaN0UYNoM5DnCR2OA7aZP0drDWS/WMO+0F7LPCfQKZ9JJ+nm6ShNI1yX0aixjqHlxnWUWQQ2
F4ByFisP1YIoVrARdZikbEkqp3yuEwkzNmV+XMVRLwaowvGIRrquWX6jyczmfPCl2S5Bm/eF36HB
CCVpSndbPhEOpfPiOfP3KsBODbAKxHeYEELOjGiDRUNoBsIqVamvWMr7iIEhsZDV2ERrPsSsq5yR
kxv8ubo21JsWtfIWINpa9/lCjm+WM/7OpPzPkmrXQSdyxMyviYGJe8amRMro+N63ClPmSvvseG9+
qRQQyzkaTk51mcTfmV7VlTSDmeQ9fjTHSg/Zg+L6vTDF4pnVZ5G3TbSpsKXKmUkOCgC5Nv80Y/Up
WargR+iE1Wp6KQDhINNmJT4gIjLO8+Q8oBd50xb7O06cjGyTofRLwzyO2FVckS/nmVmP5+DGd01o
/ZKaM7mv+23PPp4ytSWcmSc6xJ1UXo65soyhKInskVW7BXFV0UJMrF+2hMmubjTkvoi+9TYkGSwL
RXVMZRmstjHegE3iVBvFg7KNH5aK49LpAJDHNU45WxJ0lWg/HBb0tYxdtGiywTOEfePbGUI+BVyl
zE2mtEiC0t72m2mwrEI7ZSnjyPwALPnAEIxyIkWf1jS4w5Ct0MWa4p074uEOe21wnI8qaIEZHB8V
Zathg7ctxjVjF8SiFiw7BrTUr7ZTFL5A7HFVmVtx4pH2pd+Ni7GBSivFcix367YHNMAWRK2ao1It
WPRSJsvq0NOomPmAkDVxdGgNULrkAXN8ZwcrwHR/kbqrSIdL1c6XpJzo+u67zO5O+6tmNkjWfOC8
SYDYLf8Y1x3FXbvvTGZABAEFiqM9Z5p6TpnXuKaRTr7EzM/d1m71yKW1A2Vt9MiuDHZgonok78Ll
PoEDBBdDb+ciwu15cZwWtvVgt9+tyjpdE232QJZYGhEI9ZuxOWUe1bb7bsOI6BgbMwq8QN7C4s7V
Vo7MGuMW+sH6U6QzrUbOR5eNunRQYBIcAK0AHxikHwUnFRrqZiN7Hk1QfdfIZQ0MsEZh0ZYZG/Gf
0GWDXEOnP2Xjcok32SExmUQ1mo7iTBl/70i1J67cm21P4VrE4xmzMvu3NhFBLLECr5ackFpFfbba
+DwTIxo3xg8WqJ2RS48VHXnUjdkjMn5Gj3L52MOZParlul+r5GY37J+UCoLA2OPaSl6xgP+Rq7EI
SanS/B4vgadX9eRWau/4ncpxqBK+tjfjW2+VFVXqQhVVVTd2RLwaTgnDgWSySPIuTQkd0sachso+
kx4QzBCUyfCo8T5Wz0lv4ri1eSkzwnG/pEcoJn3niOVNOGRHtxNEnKUG09En6JStrvNRwF2cNGMx
TKDw3U6N/2zRL1qaH6wxebFmsWO7je6kTq7s6sY9mwRYWorzWycwG0hWBRDcUV6ID6a1EcqByyYL
qMaShYLjb1HNX4M1rUyn0G/LiYz1S+SPdpY+5Zv9rQ+WvKuaFSObreF5QN0fTiL5KrUynFM+BVXv
Dn2PJD/HxSF08G+rU9DIpEjTKzm5DVnB49OWPgCrfJqmc2U4rft8ihkpRlNYKWyToE+7gMo8KR9v
0iheGUuQZtKy11sIxyPGhE29BZzZVaFdeOVWxLtirS+jgBthva1N80tAAmeRpZVunFZXxySZl8Ku
vMLjlkJNKTvkakxbNpXspEyGpbQOu6YljsQcwPOYq0KPQYWX9khWpf4oZ+N5KuGSKUX3d2F/nfQI
UHP1a60KtJ8oXl00LowJMxLEmMb4GoMwj6d555OKsHlitS+krHyyBPhOm4XkK+IpmEPkP8JqMRgv
Gwq0RIwU25SYyOsLxKxAm9FhhYlZ2u6a2/t5IQd8M6cbvDzGJHKXBI3GhU9WxBPRC7nn1Kgt1/W+
jASRyowTS/CiMBiGOohLO5Ya1yy7F2mWPws0Hm68kExQau0rbRv478m0eF2IORvpqdn0z3Gsf6x6
8RMF/aGp4QFWVrQIBQMZcMhq7wrN+kPEJLFTYwsJJs3Dfq4u5jqW/pJw3TKyzrxMqW8SP+itxiwD
VFb3cHUOBLEwIjXXFiYE8I66zld31pcELtmqBBoEYWr1QvbYDyeIKOzMvcevQxqS/uhxY+HyMYCv
2uzjLZgprtnkMJ5rximpCmtW1SkFNBrzGDFUy7TB5G+TMp5qZWlHCTedi4dBhRG03soeP0RXyztG
TE9xDUyxRZkDj4fwliG/Y2RWp/PnVvpFZreXuuIvpnMeJ8o1Xop9b01fib3Onrppr5mlIp7R0stK
zHYvpdG0jEdFRfq7zZg4ShSu9+H2dClA7USksC88vHNIhWKqfKtK1zCVbQclhwMcAUE7JqD7mnQp
Hv8hFWmI0paUiIga8zVPy+Payt901/MOeaBYxA7C0xUn9MtSrJCpBPq2rIkPCwX2UP5FNv5DdMMh
NcT7BKlM6b4y1XmDSP0J4cp8rUh1hwO/WQdF5lnU6PF+7NIcEz7mmHSdil0BZdftDJ3lv1VHir3t
ltF8NVT9exyV1yIf0ogdk8+nZQN9oRxo/trUWS0BO4lWFr7ar58jEgO3ytV3WklICotq+NJd/s2Q
q/DHpEYDR802m9phMNuflkejL1vFdIDiwQtAXbzXuxk5T+wYkanM4CZFS1Qn1WBX9bd1kpjPl8/2
rN3sVno3iFBGfSk1gSqPLCpayiG4CH9SeezOsZD4HqZPu2mEZ4u7U8SOG9RCcRGkGTi0XlrJgWNN
7tqS3h8Zr6MWdQiQdk4EYyheZm0k6EIuQejquI3F05GQaPbkldT9tbZ5WRHNpWGPgVe31Bw9XXFb
ppHdjK64ypQ8N7F+rSb9uuQc1ArgODHIeM7nLaor4zI2eI5qA2kGfGndw3uwutk8VpFNyYHalxxC
dPe0SrNyExOcgwprgUbwtw/u1jdiyiYZgyLUDLw06WChzzEB+sr24DymzCuYc8/NpeyG7/+/PP6f
WRAGy9v/s73l3NRfP80/7475gX/fHVv/xnVhOex6DVNhQav9p5Od/yI7MogG1sD/WBH/r6heXSM2
lAUxnDmsL2jdyJX4j+Ux/0nVLbLALZ0jlvHQv2JuwVzzz7tjVbbJrCZtQtVUR8Yq819MuVbKAIAg
dpRm6o25b+JPx5vhr94Wpl7uiwjuDxVD7SZPwBEPc1D7FD0767Kt4cbRO6/u8TUhgKVqvJ22GwOB
efMde+lhCrEm5uH8vkasDoPxMCcRcC2ZqD7k0Q+vQzC4VQQ5NLDDrT+BYgahFYBsU6tXGd0J8DTs
Ym7jgTOpzsJ4bDNX8MKQ0IXCt5VgCePZTT4Nf/JuE6/iRtB84PjlLt2bQbrLfFQzx/SGbspcyVDM
4Oa4r5ObnuQH9VbuZd4O/V+oHtqTuVN3rW98HCW/5JdIPqCbqD8QXPqdhXEwRa8Erj3BUHfvfwON
p3UBJqSd4lBDRmS58qP4UM+TN7m32BsC5YIs2XBfD7fXV8c9H+//Z/X6U7kfgk/dQ+jm9qf+xFDu
QIQkr50CyX0Pn58T9xtW7AkobVA9AgJ2i9cOKSlIFCbtR3nHWJmvI8MW6LjTaxrWzBH43Zb7mbnP
fFZuvh/9kX+3+NaP45JMhdDe/e4/NL94HH0o/ydMFg+rk3vZC/jHR2hJ2S7HjY0Il1U958it+9l2
8r6NxuN9Q8dIWAsV/hJ+7mTcsithkLshmlzlMm7sycAuVYF6YYczDQf+Z9qX2br271tY+rafnZI9
18HrEgDo8c3P8oBdSmuprX12+NQBmE/8srzC9JMGr7i13/rMAsad/rYXhcylv0bY3aYdUX3++ENx
1RfuEaYV6XXG/nMhmkkC2+2vfNfUKNtfcTYIK9jdM4V2dJJvNc0DSssXWIlQ1K0zOGc16D8ZO5Z+
ke4Rraf7a53uP/pln/5iUsknF511HoLEOsp7cGun/mP9nNlfsQlgq4s8qYtShO/EbhK+qcy7Tvat
0yAHQpDdSXgpeZUkjPrtzn5rz+lJPWtPKOF304tpXaVv57vZZF+2M2C7LjUO/yAfiofUly7wgLxc
Os9zIHt9wUIK9VuIThGlJP+M+Al9PnSw+WTtqcyI/1JSYoRIAmLKctYGQJ4uXq7pl60mBRo+2pnI
uOfpC/WZcRovzOn6hvC5A+lUTRppfnxIr/k+P6HpmH7jG7/S/wYZ5F6vpwOvH9/JU+dLHAENUgmK
zndqyPaZPbXGCohW+9f8NM809ztmhDYWbU8KtEMRSlxgd4M+A/sfQta4BpSdzySHYBIvhu4JRNod
aVFmX4IX9c5V16FOfVOuBc3+B0pvN36Sf/LQxcjsAiWMdPjLHg5YhNA/vDEiw8I0nMLrGkGw95Li
SLoFnw4WYqbDD9olfpHCwr/fwbL2sr6lhQ81f/jmdVG71l77bnBuWB7erxsTmuPyx4Tb9lf6ZiRM
EUDfiei4WyJjVydvHUXk+ox4UInWcx3qXrgGd3aWO+43/wKt9vgtuexs2I0f8z/Fg3mANG1+IUlx
i78xbjfGYZ79UX4zJegj9eOanJ0vEreYJedX9VG7Zg42dGzFH/+DuvNajhzJsu2vXJt3tMHhkGZ3
5iECIamDMvkCY5KZ0Frj62eBmbc7I1iX7Hpss+npmprKggiHi3P2Xnsad81S3MgL7Zt9XpBg4ucL
0jZe1Z2YLuyrFYLSjf3kLcDQndOdXxTfteudPGyspbgMfspL+7pb0si7lftLFMxbIiVRT0IyiHe0
HfUHveKBqsv5yL+NXabl1ctLsKWu4+zUxW2wza/30UouH1fFIlhcju7KAB+weqUT6frL+k07568W
qqs/ZS/fJJM5VXpUgetm1br9Onih6L5gK7cQy2E1rJKtsZxW/fmlRrLrJfvhhzpw9atpzyMsQkTx
u/wcKtrKvsp3Kv8IBJNFseiW0PXwFfPPoBVCfn5p7HuXG+J/Hs+RWi+SfMueyJGQfpbxhfkt3ukk
qP2Eb8tfJj+/WZv3u7hsHjjEUcXZ4NB/sEgiQoqAoHdRn5fnRNigXV+wM+1+Rtq+dqFrUxCF9bbG
itzyX80q3fGX586mwyxssFQ1e1SV3lWSuuhmxKYd163Ln6Hmu0mMtZK40HUHhqd6ob/6dBzRicuV
f21svpEtyTPg5QOWiAd0w6h0rQ2cV/dFvtwjC93fLrc/FcBgrnaGo2t9D7GcoyRGyoXxAk5sh55y
b12IyxhFy3XIK2rXRE67cjP/p1kpNxYxhc+ssdy+teHA599lLzhYaqTE59yU/YQ99bI/p/mPrLpf
BBdO+TxCDn/j6G0RqOlTR7jyVjeOS3+JrIUNEg6ckzqkYdZDgoJdQugke1h7XShb2W1xvjUqaXh7
01EWf38D+W9wX/6TiC4mUsFPNo4vSXOsOZz/+d+maP0fBr0tCejod4DuP03ROsQWqUPyoXSjwU1g
R/lbdChNknVxKzuWxm5Olc6/9o3S+IetmpqB4NXQUFXJvwVzed+B/qk5ZKM456tjo7SxNKrGjI35
E4Gk9n6q+LFC5YOEUYwSK63XqfLSwqROkeHIDMeXRsprkbygxbHb+zbfNByGzDG4geq/kdTshuic
Stuqrm+h24FZ2BJBwF51S40EtREm6TJfVhF0hGlri5tJg29pPE3FhYn6ZL50X9xpwwYdzbI7U4pX
QN6OQvVz69+bw42abKyK4UYSn7UMhmzX+JQSiwXAM2Z6z82pppfJhjXVpFiQBNU+529ZieqS7mWn
Kf0UWqdUWcLqR5LOXgUW4/q68Ol46T/0/BqY9yKk79ShoouLn1PPLOE8jXNBJC2/Ywq9alSYyFSi
9Bgug49rRF6A+VyHKOSH9MmOv1sGVdDcX1os3XD4F9ixXeERmIKmGqmFGr9qRXGeG7eIGzcBjg6Z
PxhgdAevXxsjTXbZ59vUe3A6TACFv07z4IwINGiShE0NYkc1kJdI80h069yfu0rsiq1ii+zZFcPP
oUcoEKDSvxlDUpd2XTAgVPjW+mcB1WjDAuEe482uLonNWUqADB6lkd57ZZ5JRw6g2jZRf4jp1Sb0
0XkRqLobWlcC53Ewfp8TMOkNXRN1eNfaxL1aW6PyV1Ucb9SaTbz1BCWTTKdySe+Q/qmyoEfA4byG
BL/xKHlQg6gRwzsY2uBpb6gRXg3zUotzbE4djqXAViWBm5YU8dtVVXQrC+ir5LBSA7qgIqYm/SpA
fdQrxLsgeA/KlyxBxI42CWXPUj3ru2AfBjVhzjAD6dN1Y3hWqBoEmVs5d4TeOO8vS5gzmdW7qFgG
W19U1TPeeVfDJUvUFDW4Cle7ye8rNwPsLNNIVpnlUzZDzcm/Svo1QO6NkqvugDUaPN25ibsEASso
Qp0tSbjBZ100xlJaKx+pe6Yle9986LpvxVSQRnaRkL7Xor3HQO/OV/SNZ9FC4pmjAbJv8bzYgdBU
5S4KXy1aukU1uh3w2JKvzabDgc3e7ViXcI7jeMEZDqC6hrdBDPY2C+be2sxgJUVZDC4leDeTr2kc
Uoqg0z1kIyRQn77CyK5IsG8bXGoaNMCuTcRLCvUncVvEwxUN8T9mwt/4qP+Ttel1HmZN/d//ZSGd
/jjBoLbWZmKVDsvheIKhgqM5QYOxWUt+hhxO6vQ+Zifee5Rqe3fSrn0J6wm5yFTZ53oZ7UYrXYku
WBXTsFa8fpMn3hqD77qTYt0BGfEpunjB2nQEfwxfs/ieDYcJn7btNj8gXCKzoy9BBpuDuGyki5iv
+4jNZewstA4z/2Eq17mlLJGdLUfQNDo6Sks+0wHWJGBb9cGZ6018zSbxm53NN04BaTo39beA+nGU
KWdmfVaiXEnqXYQVFPvkCI8Bckp/ByqVKJca+pAJXQl57yHF52kMm89fqmA5+fSlzoiuP3JtWouy
NV5l1FTJvdrE13oeuTN6ZsLin2bPYwHzRX2iHIwpQYwV0rD0i9+V+sTHW9DBbL3XPDBhnBQcso7Q
un7W38aY3qRJmTXA642SnJ4FLKnv9ITwyk+BtTKqFacfQzvo5i5TnkprN3irOL9iqlC1BzU856tX
RpIYz3x7kyAQNkPKs9tCnT05V5+/uRN22bzcEVOkMhbnO6cic/ziBCMGC1lCB8n53lLmblUaW9b5
GE9fvJ/5X/QHa+T3haT5Di7RAY4cXwhAZtKqGBQXfGUaZ+hkkfpLe9iElK/Lr65lfXgswSaBkrWj
QV5BO6wfX21OHgN8HrSLUjm3M/NgeWIX1v0WeOC2MzuXuBMwRwHSDPnUF8TjGHIjjB3ZyEaqLuL+
IrEQPWeUaOIxup/T6UWckF/C6SAByeQrrs86H8xJXWq6TYCcRz5KWfmAlYw5uHlDhrti/l86SbkL
O2oy82zeolzyL/v6VUBSb4zxehJubfcXA0lFw5Wu3pR2u5KcBv3xpgoE/jHDBew8GggRpENxnya2
BUaAxmZH6VqdnCU4ueculbtcHc6HBMmSYCrph9kDtdV8+Bc2c2y5Kyp/7uJufWLupp+pcu3H9b4C
ZVVbFGipy3sDetBLaEpaPiMWqbQLzLssiHZZLRvvTk12oV0sjAZjGxl5SPisYg3FbCGselHxGqxv
kOzXffGoGA/zMkzZe2NwTtVx+9DABa60hSlL/+y2sICfEOszqhf9wGF5fBPqeWyXrjlv5JW7MUJ6
lLyNdrpXZ/mfsR9bmjTOT1u8WbwCiaMaBXOfvbQxLSfryhKHKL0imxBybNwcOlYOkySfUnn0446G
9vsKkOaPDRaw0jaWKn3JVimWtXbeC1dGBP1hoE1zAoLsllCYcTPJ0TWDgn4X0FU2bY0NQXdwa1Q3
aj4SZIBmjWOXrvLoMJomspknuWum9M5Omk1A/2QBitfV0aUmlr4dsLDUDRw4VBc8vIyLORqGVC2A
mtGrVvLdJ+Js4gAl5BK5P6ZJn+S2yBMba3yFvOOSWI8JtXTnjBWfta9Feu6fJ77j5mixdfZmXC4L
CJGq9F3UecT6PcTWtO/NvVZvMrmpA2ORUXChMSI8f9W15dYyr6HbM5Vb23lJldAw6Ti7BRsZokO2
KiI5UiKWjnlphG9eSy0lXnmYDETUbBh6azVep9qTLaBsGfyx1t/KQd8Qn7LssEbYbB5HvLiRs8Np
sehtc0GAC9J/7B+onLP6MGnGbSLvO6O7wA9G7dHcCxKf/HvIMHMODaoWuayDFSQ5l5hFKA4H8O4b
W7kOPEFcIoLVV4RD7L7gsONt1NU9iGq3Iy2xt9a9Xe+hubOHiVyN0O3eZD9irkgPPGQ6Uuqi3wlK
J1rxM1e3ZnMoKlKGJNIVCILYPXtaGjGaSsd/CmdDnRphJFAWea7tAuea7V9v/5jAMCACR10E8J4l
UjyUkGUM4QI0JkMQHtlseXRYqJU7I3xshztVqjvF5tfpA0jAKL47PJ0ZBlPtylOVlYVAp61flZzf
S3/qWx0EQOBi+9sHnn87bymRAq1aZ85nR5MSdOugeM3qxyIuthp7zTG+0k113bTf1DC4h/vrTjRg
TNqq7O9kvVU8APcAzh86i5WyCmBqYFhiq2kACwxpKAoyDJBCZWuCuMEyqIt8VgmnJgIti6F6nUB7
kwNjZQScTFWifbS0C59ptu4e0egvcDPi5IDipk8rnbAC+pnuqD3l6r5WEJDxzZNWFOS7jHqbB+VA
atdiG6P0wIuhBQ+lEux9kj7GPH5wiOvtUdzZoTHraZetSK4sC68H1DuylTYlTAMDhZQcqae1+mxr
dBVMiUMyLlSvviqFvcRQuY2cdJGYO1mxbzFhvJh8xpRKq3GNwmfHr4Ua/qGN7kX2M2OvpEQ0yU2k
5Kq+I6URAdQD+oDVlAs3uk2GN4NjT5m324F0aN6CopibZpz2QUrZBLInhKwbpT6U8bTzNPa8dLDM
Sl+auGOnHmwehQwkRVo2LiY5rOzslqWhFsEC79Kd2p8FmEmnZNfZZ6XyInoKwdxKk8NqUq5jgHcW
5xVgiCsyOZcKCg7bwORjvBIahxyCz1atZi38gkLGOBQrjcuVhoJVTF8H7Gp9gReEdSjmZAu8D0g/
yirr0RhvU52Ykxp5Y5zvI/tNIC9iyms9ccaBfOPTYggolEO2+G5P+87Z9jpFHIMwBe3Ma+7xbLZA
wwj0iLttp37DmrZA5FuG1IysbGfoV4qxGbCP9DeV4obd1qc3jTu9OZfDLS3s0tvOvWtbnFtV4eJU
XdJe2taUoGvlRz08eZy92Ps4wMwxRzEXnBWxsYjMTV8+T9lDMV8nTS7J5nlWSDftjPLZtJ2l12bL
6IHYTdeGIcnufl0PdxVwDkCbqEb4F6q0vSNKfr66bIer2Bhh7tF/L/zlWFiXCufvpi/XE374qsuf
7XAbd5qrDCUpEFjJ4KVwho1XALjvRL7Lzcsu/tZZz0JL7kVlLnXxM6XCNCIzjnJ3DHBGDYxTGlAB
oQuonKcAYMsz3q5lPK0pq3ociIJwJ1H1Kd7KtqGgIQrEPDGq9FksJvCYmQheuXMz8YNFE4UzYbko
AJGNRMuhBQnA0bWAKIHoTLDIaHyjVbMu5zYwpf1A7CsmU6PYpI3cduJ+Qsel5cZqsAM+FhrSVbce
bGdWej+WTPV9jmSS41VQ3A71eduiXnKwMXnFuUhusTIuGrrFdh+sHOuJw/2ltKmTlPfe8ENRxsta
Ej9D40NDgD/W8U8kiYuywXkT7DJnRVWCH+abIjFfOs4qC/nwkmHZqNmFgybYo9fmxS19X47zdwT5
LZGyU15oV7XkvMKwLkyc5gMCGZ7fHjkfBcB8dHSXakP6ib9pM5AEOXgSGi/2FO8neJSYMCmZgloa
lJWp4hFCy+doSzDsKe8HpxohKeQyADMdeLuSJzQQ1ZRTdqFpxcoMECywxCQd/ZiO9RxWTg6FIFOR
VEb7RiVzoxhpwSBGRP8mc9IAWXzzJRQtNifUOsmBSdXhUuFbDqirNN7PckjdWku2QYZLzromMLgw
CRKHphPSeSd4g8SODf5E16LkE2vGJq3Ews6NxZRO55ITv+JFPzrVWHadvYjTYlPRFdLrZJ2q9mUw
71JkfRWFA80i1Q31rRjTNexWt0gYPWpxofu5S9+eQ3vuxu3D4CFYA3ZieoxU+kEKsIZouExitp1x
elE0V2nM9iOtVsN8ah2yF+xklzhHdmhTvUVKAm3csZFo32qmzM5M9hhedz55Jbbec1ytlkN5PY3E
96TROjKnncNGFLWBTWiIZaZv0gqwASbLMhMUXZ7Bsa61oUY0WaK1N1yPEKcxFUsMXGtCYhY2opkO
KXmxatQzqU4I1Ab0TeFaN7+l9i3eoWXns/xlT4xm3VuKUd1ARIE7HrixYoIRDdzEe64FOxMl3eoj
R2UwPn3+UGnTGs8pWS/3U3bPoUArasjBxlpPJuawdVW8+Aml+W6OVHryK1DFujgroyfffkrjOTu6
2/TjhRxwxDt1cgUb6bKnnzU15SbU+g1FOENP9mRZQFcJD++nut8s799Vhl+Q6n9yw0/+z//5NyrO
/54l/j+pLi0/rUufhVX4/aUJjyQN8x/5VZrGJqz+A1rnDPHWZgS+zRm//1E3//1fRNUAIRemQdlG
zFzOPzQN/zAdis+qCoPvN038/2kaFCFm0vj8t61ZKCGMv5ffe1w64hLmrLOg/m0L27RRNRyfao0Q
U7v0m+561HuCanKOXXE3vnVJ2L+R4GbtAHMabm4i/YxVHdS9QH7at6Z+ppWtWH1eOdCOCx7z3ZgS
Sqk0VN0Ukr88vhsxhEkaeFN83c8iz0qRCK3S5GEgVYUISk4QqcgwfYQiXRfO1DA/c+6i2LBVpuxZ
Rr2JG9JO0TnZ9d0gk2rTVdRqzV6qF83gDed4o58GaspfFAfEXMH/VyXi1307UNwp1ABrd4yTAtyA
Dq61OiW6Vot6l6CTQ2iP71rUdLAdPb7JKww89kRmb6N1DoYZ4a89LU424Ir6s7b2q9c27eqHIvEu
jWGfCvHjizc738HJHdJ6MGwhNeixUOWP3yygQp3NO3eYikQ94HTsfoaoyZdsDw2WWtU4U21qqBPR
yJyDagUUKMhHk32kYUM1Cuq6vNJTHSCQn9fA9aZ8A9KUwsQcDFqpabYewi7Z5ravXpVN6587g8qm
kjOaawyOd/b54xinw5Y4VIGwx1Rh4yIWcvh2/izOhW1EMUApqqtYmj04QbWSbAhaAyyUTX2V7eWA
ATyYDjVOf4GrXv1eKo15BSO9wH1AqYPOtE/bIyHyz1dqcNFN3Mx9bY7BgKSU1zTiVIVdG5lhnygb
ZTCy68kK2h/ZWHO0hURrkcZ2K1EnjHltn5dlCFl/0pnWy6YSxABOkim7IPBxGKVKfbOQyaNplXZE
TbW7lNGkPYJbxUVT1oC+cqlElDmLIHum5TJRlG9+8HuVgo28CqavBa9zafE6IFg1YfGkk8C58vwO
KCfpu9UX42X+0P4YLpYJblaaJi5LPn/pyJNpQY0NYpLqML+dxEiu2STMdWMX+uXnP6M4+Rk/XGau
wf5RY9Vl2hh2HuS35F0WGyWaApKwZk9AnftIh4R9UYjgmRFI+i3VsIcMWeydI9u7FHrG5/cyi8uO
H3lGj+iIEgH3aijG5rnpz3vBQhDJ0SwO7ILwTkhzuCSDaI4yyO3zVggwcbOTtx8CBa9FL36OTo5U
ginrLK5wwma0//Z66ZhLw5rfWdR3bjhazRXSY5KGlVK+DSirN5reY4rv+VYqitwijcXW1NlUkDHA
FgwvyTaB6PcYqN0AhHIsriobBIcVUOkxilq9dpJeHPgPqKYyImYwzO3t569CnEzD9FJVw5Z0KoUN
vMkQJ4XVYTSl1wCpPxSSDLxxuoh4DzXRbDgOKP2be5Ompd9E67DPb0vO8l9c/8Pos/kdpCYluTHk
2agnk1WhhY3Z6LF+8EAR7wncsni7/d5MOG2DH0m2veqFt6GScZ4PTZum4UBaL/4Bl79fLXsKq4Ce
xv6LwvZf3palgo0wTNUGmXU8QqBgaq2sB3nAkvFoNpqgihXou88f/mSi5t3z7CzEkv961zMeX4Sj
ETnXcpIHH9vAxuTET6B2tWur5ouP77iePTfMDZNPm3aRxq5EiJMyvYbVotZlnB+miLK5AmGgXpQV
HpY6G4eHNNeGL1bJ43L9fEEmappUPJ45w37m1/vHB1YFZdcmQjYHnwRCtRuvCC1dNqn5NjNpqhC0
jG1+1UL5i6Fsgit+3yppqgE1/fiiUaHGtmN0xWEAHtNP1W0AzRik5wbGwXcroprmoHsppatGwU8N
u83nv+bHZ7Zpg0Bh1E02gGDRjy8fmqleBzBQD70S4KJAzH9Dvm3G0bnpr4gv+M4taXvdbruvvuGT
wWrTgWFfp/Ga0RyAfD+ZwfUMgkYby+pK77PpUi0gwiki3/cWldWF6CC9JXU4rQovz9dTnHqPOmxn
OuXABMvWbl9YjvJreGvaF29EzEvzH0sLU4vGNnhetDXBXb43vf4YBnEHBYCZ2Lwym2m8aW3SoFP0
6pzFa+924gBoDsmc8RETaFs4Z1ZNbzAe+jc7xtZWWlm4bdm0rAPYF8xHNJtTlXFUGibLAwF6689/
QDEPkKPbBRLFTpS7Jc3ekDOb6s9RC4IiEkoMgS9DAl9Lgjm69lwYFw71fA0Qrt9AKlQUiBXTFz/h
ydixsTHomo53y2SPDrL6ZBb0ADhEVd+MV7Nv3G5G5L41s37Scx4tEsgWObj2rVMOX0y/JzPQ+3Wl
KYQuLexJfKrHTyySiOikICBSvQ9pMtR5vVKsOl5ajt188XbnR/jz5dIqZIPBZEBggRQMhuNLtXik
cZqbMUZSEh2tXjnPJgAGDGxnmXsIkEd9+PbFD3r8eAh76FqzExasMKptO+rJOg+8QA9Hr5oOqoWx
UaaEn0iAFSmW0kogaiE4ye/8dCfL1tqNtfnqqYSe51Ym9upEoWTolW7tpZFNbTTFgfn57b13R//1
St5vjx26prLMgCrT9ZNZ0hiIg2b9Gg9p1tznpEyv/LYKNzifnXNg/gaoLdroaqsGT1E49ueeH9aX
YUtZL4Zrc4ZFLF9NA3rksAcTaJsjncha0GIPsjr4pnd1vNOmbGlHFOe90CwuUy2aLqpYh2006E+t
PQn0Iu2wlzVuzM8f7oS+9uvhTA628/rG/7JPJqWQurcEcTEdkmhuA8mwPZOEw846BBBMWFKVdUKi
JAXj722KGCgoMNs6bXrDILoHJFbLZZBO7evnt3X8oXFX8/mX1i7DUJMMi5MPTRplF7feSMuvieWb
YbcZpbPSWpYpSS9BqAzf7DSv1sKjkf35lY8n6V9XnpdFmywxiVPhZCyq1qDnRpaLQ+jBKK0ChTwo
nLtfrPQfRjxzCNI3k7FusJU/fT6v8c1elDYcc6l2FPOMx7Iu8SYK87cskZQ4/0d+/WuYHilRjr7n
+XlA+/EyTWnNYrfTHrmkMcG0klcHo4n8JyMX7crInDNNUIntqbmFgUMh//N3+HFQUQZho0i1BKmE
ZaonZ0G7LIaO1aA9RJwlyDCCrGOW2Zw2oTS3EZPPKiAG66FFBghIvmtosBEPWM8IIYmbbhtmPY3F
yKq/mmmOV7r5bcw3Nn/DUlUtcVrNwN2Uybrw2oOm6mxAQk08h5rennmeJNN0LLwzLwY3wpoGH53Q
0D1LS0TpgIZERrEi4BS2TnTD3xgTAtykbr7nvv1Dz8jibLKx+2Iu1o9Xul+3q/EOHUBmDJNTmaKW
ObAn4MIeKg1B/FT2WDBzU/Whl3bQlotyz0eabnSr0teO3Q4HysMAM3ptCp7NAPYW/856J8QUnHuy
9i85ZTXfjbJJ8fmG3lnqF/kPDWvq3q/QqQP8C8+cgiLBDJdexoUxJzaDS9bbsLgE5/eswmp9YGKo
MNYLYV1CS2K5myh6BnjbDh1MLRyIKPtaAYamKHVsvzLDpdGmwe6LMfYXPyXTg42qhbmZIXbyoRK8
AmrMIq/GUqM7Z8SZ6I2lvu9zEl2VnBK2nyCF6Pr22sin6dFLbeebN3ZPsV2lUGSCZhWbsKY0o8KV
48REY4C4J3TAcA52AUTx89s93tq//5Im8YTcqWZZrCXzhPDHFisC5dySdF0cklFvyP4C8SxD+GT5
QL27AaO6+vx6x8v47+thy+UFsbtH6npyvQZEgk+v8sBRQ31qIbTkDsWPKnQoxYyNuXMMfAefX/Pj
pDYnI0pLN5Abkbt4snVILZuCTeWXh3ygS0wGCQyXRkcJoQ/qF8vWX7xOiwhGNinOPAg+VPeUrjP1
mkvZKa1sMED+ZR4hMw+DONsnrRf/7etBT5WIqAT1RFKUTlZJK6UpxD4kP2BDVO76oken4wUjigF0
m0KJiovPX+WH9Y89ObY7ABAclUhpPRkudd0QlNSFVD76ytxOosJmEKIEMEOMqIXpAdot0nxXqV37
xfr3Xkc62u3MlQZdp0s9Hws5sRyPnMFszYKWTX4IHaX/NpTh8L0QxfTQZMalVqKgonSrruNQ1S4R
6BjrGLT8DgEy0k3ooXOzjY5fl7VPMdFHnJRrCeyuH3B9bkz+te4wPCuChcez62qb6VJZlnpbPbZJ
5z+i8CP4D38X33O4lmWDH4jKYL9N+qY9y6f8/PPX/GHEzs9qUfCfdxsGENrjZy0qb0z7jmHkBzPB
uvRCTM102IIxGbefX+rDB3lyqZMtvNeO2eQJJgAbjhlRdPVTkaGSITLusQnKJ21sxBdj9r34cfJL
clLhfE8pAaW7ejIH6B38c3O0kwNDVd0Pug0VNkmgi5l5KVxi0CX6riBbVb12XVZT5zJF5JcqMuxl
VaXBqk1t1kLFnrnaybhS0gJHhQJpwqEpvS56aR7yOqzOSomZDWgkukul+TEfLVZmh2R4MVRTAaQ2
n6Kz0p7ccrDzfZNmXz3oyYGQB7PpubACMNtRR/9YxlBGkq3sNj4oE1ZNZsNzMYLY7ya1WmepMrjO
oN/CCoSY2yYOGqLh4fMf98N0NN+AToeI25h1iCczX9J31OfjKj4MiodlDcWg/iPtaYWyYW/uxz6N
N59f8KSI8uuRbX0OzBU0izgOH49csibLJgJOcQCCTwZEh5eT065BYuwi60W19ZVcv8w6BIEFHA2U
/jrWnGD4qjT2cafHkzvvnTRQ0pzLTyaqFswU5RIfLkk0hpvWcYJNrM+pOzZZAou2/gFFC3SgP5Bn
BPQIaz+hp0XHz+TFxk3nVTYev69+jo+fNZ08jrE0rKiy2PbJy2lrLattxcgOZCXZj5ZFt2TqCYs0
YkXcfP5DnPTH3n8IKvIcDjkzU0M5LUY4tko9izPDoahBd+U2gJ/FSKcFoTvKNux2qb9vpY7DweYL
AxqhrTHAtPuRgKF9BtpgVrRLqglZFG+E8HFFJLnHm9OoxDVgjKx5w0fejmFsPc/Jgy8W7Q/nHbqM
ML7n9drUJJW544GkC1JN9YCao26jbsoAlaypddpfzEUn0u3312RTqWEyQoLMwe6k6MdsYNha3+WH
TvF/hJ217UP7MS+RmBpk2G9bA0NMHoTejVSwySleKzamIcb7mELPMgGJ9cVj/9UHhD3JsCzdZMPy
ntr454bMI4FUDZ0sPygZx+40TpxVPGrRPizMO1PiW8zGqzqqlTOrnO60tG+33VeHkZPdPYUchqlJ
OWdeaDkEnmwqfEW0mtLk/Q26J3XVNhMKuVj9CSotWqVWjTwUlB4yuA4/NeWsNO2+qJ6fbKG5AZxY
0mT4Svq7Us5j449NqYz8eLbqV4ei6Uhwm3qAyXX0ANvjxa8LBY5IoCNqLynPStF9sdE4GXi/Lo4/
jHMwo4J62vHF1QQgtmkW9YFYrzdNGfVzCuLp3eefp/HhHc973/kd85CWwdd4fBXTqLqp6M0WvXBq
b6QO54/ELWzcGmfixSg1gjIKEwKW5pOgFQZE6YS4mKHXeXdmMcWHOLenFzPK48vMJpJaith7Gp3C
/+bX4FB1IYO1FgwtKpIRyGPTGOugRVQSpjX+d4o226bnQJJm/pXn9dRO264+GwKwIJYInlDOpBtJ
LhT8mKC6BM6Np9PrFUhbo3M2TUN+EQwlWFLfiu66wQJshIpoDS3SAS/fgY0J8ucSodR4hvmH9A8L
8p2//vwdaidbF75bXWXI2/xUVEZYbY7fYdqJuJaDnA6lE77K0UbrRR7kPkkdpF55Omnzud6eU4xQ
vHj+WDwT//0tbqkZV0kcfi8Ip7joiqq4gc3vrXxMTWulIPiui0gCLDLCLYw0769AeiN174zMNTQw
Ygu45jjQO09Dy+kn+N0m9YtH+zAGbZ2Fm509h0gKTaejQ6aKBa02UA+cHcgMRS92k4WBd/33XyBt
Fih7gv4th5aTF2iGau8MXiUObTLgSA9X/mitFIrlZlCtbdHcBra5VZBVh0x7MYJQkEDX0Acz/8Gv
r7IMoZocL8hIW8yqYL/ZkiF8F+O2snv4RKh8+dgWhewfIE9+NVH+xa9PZVbMTgvBdKVaJ3vkfux9
2O2NfWhnbZqVx4RZwx3DZaQNyY6QdaTeRFOhyuty8DMarcJF5Uf5hV7WEN50qjtgpIIlNNdpWXb9
fgrs186xio3RGs6+pKV906k0GWxFTd5iB/YMq1BHiA1aPcM3aHVqGllnIJq/WLvf+2l/bJAZ2PN+
jTMkWFdbo6B/PLBFpPdJEAjlMMTkW3nAYmkPA7WZuuF6mrriAhiS81BDhnJl3yJvt0bjsi+7aZmP
dIdDPVyXqjoS2wSQSy6YUiI6SAOCM1jC7ueD6GRPw72aqsVCPXdqKOm993D+mKutOCeA22m1Ayg7
QbE5d3YVkFacpJryxVHlLy9FzZDTn8YWSj1dl0Yg5z46j4OWRh7nL3ymDoKIFQjj7vD5U53uH389
Fs+lcbhm+6yebNUGo5ljgQp5QHzRbmPdF246+h1lI/WM8+8iqPJwl9gxkWECdKkzws5WwYU2oT+5
muDrUKP87+3m3+/JNtnMORKdGPPC8bDQc4cG3lRJOOr9T/bSRaZtOpB5ieytL37Vk4PDr0uxCPOD
UhiirXV8qZn6bBnoEA6DSO8VRyU2OMNFCx3fBzrod/svXve8mzse8cxAcHzQElj0d0775b5O7nMA
gvfgtDL/TnaGsxS+Desx1AEG2CgfnoZes2o3DLLt5NnKm22Q27sIQfkRAsmR47oY/ZWOnOtRUS1v
N4VhsUOPq9B6y6Pxiy/048pD7YPOkm0wEJGDn8493ZBSU5yi20kGmatMWv8qBanx6ITADyZauyMH
wfhiV3S6NeRHYZVDMUbNlV09veLjH6UruskRXVqifdbMXZTTfkozrJiEp4xXVYMSJCNv6oVpuXDj
3KmugDTOOJOp+fVz/S2B57+n3vyPCzSay7X/f7QAfY2X7O1IwDn/gV8CTg2CACXGeUKkP2PKuV/3
W7/J/4fRTXLRLFExYbr9ky1g6P9gi20LlCsW20HIVP9iUjn/UOlzMtsBjv+lB/2f/3vUX/kluv3r
fstJMQItynzkpI8Oo4Cuy4cqqApQraKhpi6VqZimlSRxtllHws88LAgKhsN5a0+GRAxDklQyYg3j
WA4brdWqr05dxxP5+60gGUKKpqsGmzd0qUf7+w7oXFlTrVuS0krMI8nvq7aqDnAq/17p9+OVTj4Z
tGFKkfmaSpygqMEKsQ2JtCA4RBXsxz9Gwl80tI4PLb8uhXCX/j9yHOdDaTSxxBiTikAyC/rdzQTl
FlikXrhOyPElC7AeDV3duhwGHGJdHO/b55f/q3f65+VP3umko5vnMKNiSQzCKylLx039tjtYshm+
OKMeLw6/n1RH2STYfLMFO1kc8qGuPCNnJEHkt89z4iKwPNos+BhbHaEs4N1XyvrzxzuecX9dk5AD
gw9hloLYJ49HXkWsGwGPF8UxqTkKHO6VpijBEs2BcqnEKlTOAOv951c9UaD8uizT7VxJYY8pTo8Y
I9FEWYyIGHt6lz/aEALOMZxN0aruetNb53LwcMdamYbtzgZlqzteou6qsbK753FS4a4ZPg7hVaqa
Ff7J7H/ZO7PdypEryv5Kw+8scB6Adj/cWWNqVqZeAlJKyXkKRgSHr+/FchmulN3OLvRrw0DZ5crS
pXiDjDjn7L12s6A+a5sY3psB/HzVAW6A0kXatrmJCBeIfrEo/9OqYLiDQtOnpHA+D6OqEikKNT6p
rX7pzgRRiBLoR0Lb2/N0+4sl+KmZwt0isW3F6yWIh39/DH5+rsPWDzvh1Zgamsm+W4IOfMDg4hNe
yAQ94rWBEa+8BE2sislD2YXEwVwT1QFWI+ysB3co+yvSvzLnF4vn3xYs17UOnCh00MpTdP98XTmx
kGW5mi1cb/5m8kIfohZjRKvTHBr6Yv+irvoPH+cj14eN7NK/cZz1S/nTkbhMexnqCWBrQqgN+Ygz
VpQM9gNdjx/r4e743xfpz2en3+86D6ODcg0JEMqYtZj808f5Li+43A5yxnWZGF77lublEwGe7R5p
jjW/oJVxytfeEFy7BCr8xZfOx/Dz/3V2+/0ZYSzD88F7jZ3q80iPTLAE6j6Wt5aUF4BQDHASNpM8
vyWBC1ozCWyd2Bm/sqrtmBKmHZFij3mrCzo4SYuAi0BXWIzbbloT8EiNwOBl0R7bEVUb9QBMGk+d
DBKkZtdL5UNQXNT0QGMCkzgPWvtIB2KqHxfqnmybpJps9CJQDXhn4OmG7iTIWrdr4BhwFxvQdDVk
BEj7huyOKC/m3ezF8JiijlbgyaL3y6Co6E23s3Xe5DeyjdDhdj1OM3LceqfC1VsuLw2RY/icCiiQ
VzLW+FnBRVv3MjA+ipQg6yjcmiXANIh2Zuv1I+xV0aECShYr/u4QRkup2jsS1lncx3fOFCO4iDSW
V+UMGcS0DHE8J+5M6T2FpkXEtnbKr8rukxvt1YJoXul3jwHC7OhqNKa9JRkvqIkw1gB962qJHhPV
pRONzMr9Esmh/8ZtYrIcj65+R/0fzaRopzmhE4ugJTJEafAx+tkqfnSMgP5TVcP30J+j57zW4Vc0
IKBKWmZw512glu9I2xemYgTnfA1KdIOyIE8LAPl4a1pJmi/BFuVLiVI53slmAUo7MN+9VeXkZru6
7YKnGYM0vRZGQfeFbFpNo6+17xF1rZYp0Zr7uOziuyWi6UBstjsjby1i4Ox0moh9CNqqAWJSazzz
+BGQ1seDApcmox5EIzGKoN6Mib6HzSQK8uat/IcqfDwghW+Vlz5hbuBqqjIxu2W2I/MlSAf3nCSZ
EToMyx+pqx1V+5BhMX2MNkr8BXca9O5jSEMkPM+a1vfP89i4At8jw7riiF+leGyEdKNtjG5Vr7ru
0mDajuTjQDnhEeuW+Njj1ukqibB12B4iM8Ce9uMMOJ3ISTyHX9NCwscF6A+5ez029UKghzOsGneJ
Sncv6366TW27cbcDp4o1Fwel1NYRqNB39dRW3z3eNdOePHemHZLYXayms1EvHXF7/cGyrMXeEr4V
zKd5WKCiFX6Em6BQkXr0OLWQAI173NsuyqxBjvlCti2n2uG16kXqXPb0rCFElaChzVIAwDWJa12n
WHGCk5v19IhkiIboqlw6Ge4aui7jkSQd4DExqdrhrvfocPP6n1G1bQq2kuYiGIOgeGx7Ts44Og1u
6iZcetIuyymer0Q0j9aVK/U8P090zs0e/mTQH7pGTdOHGJjSnKVjxn9g29NQ3c4kEVRvLg+ZT5h1
NVy3ZBVquiUiM19c5ZbZF1uOuMFBw7YXfjpnVJUi1fZt11vec2ArOHFLOLcS1R7BvFOdNw2mAhZr
tFWE75ABZydorFkCybPdzV145s+WoPNpdTijXUckyxlZRkDHdbLkd0soIGMy0fTvG8fNoKyPuZfh
90hswi8HeNIEKEPwVPkM6ajtE0ufwrQKkLs4Nm8QXppt4DwHlpfd4A4e35xAL5AW6y6PFHW5EP1L
G4ZywXg66rKxrzLX9C6qJkcG9YXwRB+dyE0LIXYZo0L43p3s3c7ZMK2LfCyVlp5BfdgEkxFtRvAI
WRnCqm1MCWkePlQ6wImaTAvt/6EJfMh1GWLzK1eXdX0c/Y5FqN3AaneiSHWMpn5SDz0q5+xUk2sB
L9COabZpfhgjd/Dbz3OA1xX6eQfU3VI6JHvR0+mxhQBeX/kDeewnglaH9l4Hcw1etWjCp1KH5iE0
TXJpORLgXhQiA5xKZ53uBn560Uo9HbIyzKDvISiZbDp/Gb2yx6H1xL2fTQSVpL0JdiMOFZB8U928
imyFGY0YZ+axme+GrBseMz23lyahtYYjyTwJa9Y8zqnA/BnupTsoYhunqyrrp+uiqF4BexO815Pn
tm/GbgG0IXGvDxUW0ywxB98dSXwSsMMzZdE6TmVdPQy5MfYm0I59MYN67cu43Ntdv1nG4hsZdenO
96rYxsajglNb6/xgSdKRSw0BYonSW2lUgKO/Cy5r4pqv8gV+D3l1h8BgQR4nO7ywZAxkql3MgRdQ
eR5qUGzLvNyT0UN4SERkX4MeFESZHe4hFJR7zzd7Qw78nERrHoAJWBsxyR5AHoZDXhL4quzuJKL+
uV8ypoB+N8WvQw2+MGqr+qQbpc9KKapvyeROcNB8g8ebF9c0BfExSSveKpGzzPvOn743SftclqI6
SWhks9ezBbgduSqxMN0hCqbiqpjWIIbIGy7KofNsjITixR99h5yEkURUHUfijTPsWeNZ4lQ27vcY
bxwGqtp5AX1gbRUZZxQhzC1xCtvZpi1Gkh9E+yymMXwWw9I9eLz1CDJd4ltrXuAjG7gzXqR/FBlK
WCvJLoah/z5FQpIKUd22xH8maVscCXF5xm12MyaMXPAfIjdf71VZVWqfIlWHmkXa2VbYElhs1Zgz
kUlCMoPsfMgdosw9f4uEsyNZgOEINI3oVPgCwkzpgjXLexiwFsp1zdmAqFHft7/i71C48GU6H53G
9a6LuPGRAc4L5DyCJAEnGejFpuxffKKx7xsXdDnQLNUHOymm2N1HaXdTkUZ7UL0RZ5QuD/Rynesx
D9hx3L75guT0HPXVqe7cjlzV9i0b3esiEeeuXCyShZzhLFbtct6m0ZecNt020QPqOygFIkqwNzXr
a2XM0rnYUe9cdqbJfnBSjN9+jxOpEyIYszCBzG/5y0WxhANiXu1C/IDRwtsAphtNOoKoWgYdPHDu
ZTYDkJkrX+x9mZ11+bLcB6P3BRvfh635d9AzuqdgKLamtX+MTXjgkKa+dBa+e9PER+N6w7az6u8C
UNHOX3nzGP6+ZMRBfJ2CwSK+I7staXBAfiiIcXNd0rXszmpvF5sJgSOnBhRQdfCGSB7qBkx3jKs/
Gvq9DidMV3rZTuPgwuJVe06D4iwPRnfXVrHZEwx42/oowLOofkkHE997KMHLGBCTZWMjYbq2SUR8
JQKQp1H36ieGqtUa7nHzn9FC3g5p9lV54mFmwkSQA5D81nZ3kAVe64L9bXXmblQvrusKfkDe9XsS
lrILfG+8Yjj1aOV8H3qO4D1iw23UO6SllByXPVHFOygQNr0I39omg8sfNqkvjmlRkKaApin8SgSJ
2pEW8cOukPJnEOoGTdJGLt+6Gk+hK3ATDkSotx3YgTyaX3w70/sMWNhCPsulF8+8b2emKxyIGZHl
abyplnR8jKc8D/dqtuSxkYRe7OxwHLdj28PBqidpNSz3RHFKTUgRhQLVyq8ExhAWkvngDl2Nw3Iz
qZnXXi8K0KulzE+1JsM1BzB5P+dT85yNoSs2EWx/7lqd1pDlvCwmhGl07Y+I8J4FXIcGXuKw5vpt
lYcW9s2lVrB1A82tb6ox2HE+CZszJxtcMLFWsOivCUF1+RFuRJ+cdUukrgtDHYu4G0wl8Wod4aIi
8U6YSrJzlx3YJ+cuBAIjpTud2UzumZ0R/UZsmy5YOUNTRhs/yby31AmrahvY2GoI6fHkD25jRcCj
aoCOMGx8l5DwwEsI7ZPY1EckqpEDNWaHYVTRS6InH3B2MwfmrEPaeT3Q1uM2WrZ4KOyVJFFlkUvi
WF61W89yimtbAcDYSTwcr2BdHDYC2o4uizoYckAhYZlt+C0Lse+k2+NxSGwFCzAWnHzdAJnUGsbi
DDuDBveJXsc9QRJpjBYu5sLssa8I4W2yAiZ42vG/jW+AAXbGyn50wkF8ogcffFU3WJ06pm2PwTXU
FpneHlgTcIPzfgyEywwlwB9TaGt4HpNIyt00N9wlglHoUI4JPKltF6fhZV55yoZUaCT/d9ZIVjpb
Fyx1R9dPYTTnT3las1Cxv0YPTjyxjaH/JPEkC1OD4EYIwA7dUHCv5poJgrA0cLQ5am6yuU98PBQi
Y29Iy4kPj1T1EhU9+CiDJuYEXGXWZ8r1+w/hkl9bj425xXo8EnuBe7zSHXzRsW16bx9VSfCspFD5
tmr65VgOTqs4bC/RtO1GuqMbt0hCDMaLdt5MlifPvkh4H1VBWvDeLS3mSB7RJI8IHsD5SRYm7BOv
Gu/8qG/fS0MYLQVuD61CTz0o/paiYOsv0lCuaD/o92XujUSzepr8XBnP/otdi+DBC2uA1S0GtBZz
c9CJDa43SV9SY88+ZNOqACaTdHwPdeNJYgIGzH4qNM6dX0XqNhVBnZ8PfMpdNXI62NSjsMzRxxPN
fjmGFVDLQY8E6MbLm6iD9na20q7GdJVWT6J1+++mshe82P6aZW6h0WQxpP0DISaKyjckkHPXQ2Qh
3Q9MCaBsPQACmdqQQ4taltTbJSLwX8JGxDO/uJt/twabRHRhCxK5+IUG0NwALiG2T96t9jqKIF9F
w7DjjLB8jZe2B1EXRw0FtjJzcxzcrnqcBuEQutvUzTupaz6I1FT2d6aaKFDtpWlRufKqJSENw/57
jzBp2YrZHiMgbmlIkHcOtmM/zeTubpZlJENpIbnwMveMNe66YLK+VZArSSlZrA72brVK0Ew8DeUB
n/1EIkFZxdxkNVNVBUJaJKaMeoJ8V8U424zLfpGNRRohm6+COw80Soy3rHcfqzny+bFDrCnVFIgD
qEIYpU9ZaDf93nJld2a0mdPDrFJnpMgLnbM6mFN8O1mhJsLPVaGOcIWS+SqoNER6xFjFkwVWJtpE
hZ/dRpxbnY0VjBI4IZa7btdjD0FQ5iEdoQMhKY0sWS4fsTdosPVkSHPIJyf3DvkCkRT2EJFB7QoJ
IiDo5PgYWjKEB5Twa3LCbvpbZ8lTcDMj3fMTOu6ItGnybW6lmhJ/u0yDDRWnzEzOwnKZFpDzTfhX
NA68z8Eb99RrhLjXEO22uJjiZ5HTmt5GLVvUIa2Eqw+DI8rX/95y+w9tVYp0TkpU3H7kB58aig1a
VDpOjBVmnudVUohkR4U25Lpm/EuT2N+7ayuuNcTthCkClffP3T0TFoQmrh81SVhOfe2VMAM18HwV
EnYKeHf/l3+19ZeCXIkxB2//p+ZlpIfKDjqa+y7BkbDMsumCJcBDaVm/4qb+211cbXWwOxxavsyY
P3sPPMbWEqkoH5WSPxrZbHBNwFHRW5zgHxSI/z+x/Bs99z99wbtX9fo/PhqVq/n6tf74+99uWglC
47X6eWbJv/IHdCaEeg57NQn5qjHzoBX+59DS8pzfsPQzOECBTmd5tdb/AUT33XXSyQJBU+z+Iy3n
n9AZz/6NlYqUKGDMCaMA3elfGFr+3FrmE5DWrVk6LhFhSYix4ufFz05aLb5dRNt0KKNrHDz5LWLd
ntDiND8HXNQyr/R9sembMr+ydZjd/+le/YeZ3u85Pf/qba8PgrPOXxOU+JCR6el/uoAuzZuMzueW
K7UegX+wNWuXpAi/mc4MvbhN184c1Xw15NcBsi0Oq1Tr+yU2nDiQxCwXUxB2T/UcfhN5x+bUT974
QBS9WY4QPwJQTk20b7Aj/GIq8Gneu146IxgGdNw3xmZopH6+9J4OFhNhCokwnKf6NNs5ZI4h7zhS
zvTIvs69q6tDMllM7JRY3PyMaZZTXsyTCwnuv9/Hn0cUXAsiktVxh7Edpj2vlZ+vxSphUPXuNBF1
GVDspY12whPx4vBhu7akoi2ZYRRIPvJkBGBms0v+9wv4jN1Z7wZvmAS0frKmMn1+jfbzPNRpRmpR
i0F82SdGs+P65LDZh4mkvTc6y8Ehcvwi3omyXlqcWMYQiJvUyj5OXZ1n57jIych2rUDM28qyi2pf
jSl9Sj8f8uHCtcex/8W7/5MKab1vvPN5LCE8BOvd+7T86LCWoaOKkeNTJupNZhao4WSiTkg4KxTL
wCCTIju3hW+sm9qfE5JAjW6nlOihNoRY6lbjsFeMXhjnO8iVsCQBn3n6xc1dJ0w/PSXrhULU5Ntd
5wbhpwlUnORICQXxyDxJ5USlE+t7W7blodM2GnHb7RV5ia5u3VOxWG52jYk3K45T2nH8dO2ln/YD
fmlgb00fE081eKP7CwzQJ9PJeisReLNhoxlFRhN91sOzzN1ZtgQKJm2QSoLavE5uSWdeG0rzGC5w
CecWl03iMxNEk0tEY1zRwLPgnpwa3XGsTsciPl8wm78NGWRGmmDleNEH1VvRF2sW5FTKuzZQyJLB
Vhlr17BnEsVpjcLezzJJfVoIBWJpus+C4Bg2ffEINnF8jOgIBGjn1mNqiLsl/dU6WpVxP31BNKWY
yqIZoq6L8JD+/PxFSwX0U0d06wFHE0IYuynZq7bNAWq065Sus+hB/o6jX+zH2bWfs9iQ0oRpjsEd
RC8qXbdwfyUyY37/6bqQUAEW4ajhE5+R8Iz+fF09QETaK0A4fdlWAMTasT8DYwAHOKFD0LwR6UqV
F4m80RdVrc6aXLfFvhg9OkQqvkkaIC7oO6fxLOqgN3LsPAyFlE/a1uPD7CVfkybwziqRj8z+au1k
QEQ60uSlnC4T1VCmNDDmI7f5kjsIKNB2kmAt41odPVsW4Hpj+6E1zXvTAMj0ouqxQnN6PcsV00iv
pNhbgsCCALI4+aLjnkHStnV8BWTaGw+oT3+YPqQ53jUvky1nZsEMvi5GSw5iX3e+fXIl3FgOWvWF
jCVXYuFga3q1YIhM0uy9lExUN6bnelmqUbwf7AklOE4EoBJztabWz4QpRRrbxgR1H9zYMYVNcVow
it47YXpPr9PZpKyIUzXh3fenqgcvJRrgyWnfHbspjF+tvnK2ReplV6LOHXIlRfjCq/R88CRpNgx9
T3Nrp6egcZvzCaApraNoTW9WgLe2lKuGCJ/UDZ77kGFjGVn3S0F/aQBldFY5c3ok2aY+1OSQEx5O
VHWkxvGua93HRPTlF7djwuvkFEcAhklzq5m65M3ljCLpq6wn60Uan3Ta2i6YkNiFWoiXG8MxOE/C
Un9Muu/fa5CtwTTsqUDK41BN1Y0Vq2nfx6K+7zKFkTqZDrZuPrzJ7Yc9FIw03k1Ix8Ga2uFCmqos
3myJl3A7MfUKKM9F8WNQQ/TeUwPcJL4On+Uk4o9OLuCSaWARtaUy69ovwvzYDVecO1y/1mdhtMAD
aNtxE9jNhR0M9I1oQ1CO8D3sfewO9EhxNuwKlPabOkzz21Gp8SxdpDjz2rpuj2PRymuDAB20ORb5
zZIwcTRje+YN8NEwlDVH14TZkzfTvWsW76JIxbhPktE/T0uc1ZuxrvyjNhnJLGYVp89Eg1K/MSXv
evPdlKnEbBc08hUDlXxzR89lgY7+cohzt7kPFJW3osokeoOTDb0rYD+vSUP/WWcWMSGKAXY8dOoZ
xRihF1ad08iwHfad2LXsdku9Mt7EiaYbi3Ao3vS6Ag8elr4ueJLKhszxKYzkWTZM2LIKn1S6Ov+a
WoF3H9Mt2Vtm7t94sZan0Xf7l2xsqxvE2QR+2RRZzlwYjB85OSo1Q/WSF+wDQSIuGPcopGoGRgJG
1S0kceul+xis8OwM5y9noIlHNmFcdFb3uiRhoF+uUpoqqAvscutm+VUV4BJNMj85NaizLzxDPmA+
2f6xH/VbZy/60XFZsYTzudP5mIfyYGK60HUNR7MS4w0z4G8QzUHY2rE8ozmWBVvqx2C/uM5IsmmZ
3yZGCGaSpXMbM2i/o0VsnblmbHZzSCdC1hHc4TGTDxNV7bCrI7itHGpu+Lv8qSDa9lRG8Mo3hD1E
ZwzT0gdyAqY3Q3/oq5qpdbcNXFOkF117PRtnOTml4i9ThqwPR6l8d9qSmNOoKJpvqpzNaQZZQzCW
mU9CThT1qiL/duM1snosl+nWqwDbT1Y4vyVLqrb9rN5qP/hI+h4OfudZ2YVH8vd9LfvyWruF+THl
vc3Z1yvaS8tPk6MoCO0d4gUczeLx9XnlGI87pjDQhtnnHutheZd5rr/62I3uaqceN37lxedgF6dt
tqw3YeI+Atgb8ZvVNZEWKCUTIhWdej8V9FmwkpPB50t/PqZOlu4dn4as41oA/heTj/1+wKv75Jax
B2AZknIQ1dOl1w7hybGz8twV3aujhLllmFyc0zuajkwfo0MYWOW1nEJ7343Y8HUjhyfRdOKyGglc
nuNiRgxg1E1fDSXKej5t5E8DtodtXaLsYiwzzfuI0eAxHRCMcAIbnyHqqutS1iY4hmkrg4OohnAh
ez3vv8QM7olEGpXc1EGaftg51ifmc7z3yzq/DgcKiTFUyd7iDMV/JyTpVh+oEM1VHTfNPq9DeaML
U28z9F7bISwKpp3zE1NyXCutEuRATeHX1Up+oM9I66bsES5ovD9E2NuFZxE1ETgUVuY2lW55xTAx
u3NGV6IzFmVL+FJF24aJRX6GiMR+6inMLkVrhZc0dEmCEhnDEz7aPVaoRfZyTe522sn6jtDyI08A
14vcjc858c8kLhr+EgneaBvhjHKXNHnBxJc6QPZduy8Zoh4mGbsP3eRY4PK0/24N5ATHWa1RSyht
vuTaPaxjvsLq9OOAd/cYGDt86NrAPaip02fAxN2XKKkPQxzRf8zU4nwEXcLyn93mRvipPHIInb5N
uluu6VPra/x+6Flg5JyFHaPcTd8RmN1U3XTh5QuxU3LuT0b1qzzBITM5D72LnG476qPu2SxJcm55
qE1XM0Z72QkfZnhW0fGP8/Iir6i6FtbJEZVMc+43njnVk4HOISrsXrnrfnShPzIIGisShHi3xKYu
tnE/xQ+B44VYW0wFcXxynUMd++09T3Z1saCGGrZS4nyJOYFDGPbmTW8t/n6GUP1ExId9nbdl9G3y
6oicE+Hkew+v5nYWE21DU1II9cxEHmzRyqc+tb2vGOJ5y0fwUT8cCtObsFkYuQ21Rls/KUD4PM2v
rvHv65hA5I5NaIpUci/KSb5oU6X3Bk3cj3Fpy4806bLbPBegQZUVnuKBKdQGvYaEUs2cb0vfbzoL
Q4jceZe9qxAud1kSTuMJ0hTyPOl2rczKK7V+Z66fkmFpGvaqMu/yUwFdZlMWPCLebPf3bU7KWbH4
nC5wk3vHYlqcLbMmIOSeydNb15UtiUxBmRP2kbgXrjvQ/+0aK/jeEZd1Lzyj/L0axfw0ms66RQeQ
EaWJrIc5RjKTjjYWoLNJ+bkHq8QQvM1n7MJ1/J65YF12qC95A/g0vkFS2/NN0EJrHvK6885nRvlf
LEboiF6ajCYlDxYg8ISn/qCnObusDR5XjYCVTC57ftdAfsB/17N0Dwy0om9uOq5RuA4NzQ3Hv/jR
R/JAkJuXFCu8lI/0AlmoQ2LV03ROm7iIn1CY4uutdMKOCXCOp32knZnw0pZwWQ+U4wnNU6St8Fgn
BCe3OFrm2WOFhl126lO0etj43C48Mc+ab1gdJZRWLEjjoejDMNmN9myCg4ukpN6mbtySG6GSRyfT
9bvrqe5kKPZ+pD1wCs4WmOwmvaQ3sDJBZhsNx10iHdO8dxLNdDgibX6jm+Yqi3RLOLqTvDe2itdA
DMORJ436b+y82WUXOfbJzosk3RYTvpCjtn0x7+xBsW8wzwiPwspJXVJel10WidNbW1mQYlEqzjc7
dp72W92n0bR3okY8hjIe9AHl2NJtCQdrx51ZHAITIivs3UOamOpdjV78CHLVup5GyQ/W69CSn9la
r4JtC0w4MrVyU8RR+oDVWrzaSxyRMuFZ9RExxAR5HWXf45hjnTvSV42+NXjxhy2EGKWOTjIncpdz
LJfEX2TRa1Iw6kcewomQFFiUACjRImVnW7sdymuLVDYc3LjHGSWioYvJ65Lt3cRhmzMJRjsUA1Zm
N7uxp4u+6XI3u6xaY12v7rdqu27X1XYeMZGel6KJHx3oCAG6OEg+F8w8cNWWukyKlwa5JvSwqrHO
bdvS6sjxQC/HYg5a8Al8DHF0xDlUF2O2AC5G1oiHTkthP8VDyXyamQyjxSq1WK8uoFNyp+weSyGg
NQL6/KZD7+ZxbskBptfRE2IEWJzWxDe6jzsdjIeojzkcN2NNXo9oVcKp3K6iW79z8mvCSNDkJQXf
VlXZyNaIYiADGR3DlaWn+FsmIbDvhI69fRMSvNQuE6lvWXjTE/V33rmF9epmDgR2IkK4YUWFkXod
GxCtgoLsaBj63TOAYWuoQwfnoPST524d3sZt2Nf7dprlhdap9zrx8r5uK9DICb1I4usmq0X/5ite
eZn0QbzXNTWnRqTRHctQabWds4XB3hKjtTpw6V54IDqA7FxrsBqigYm4GH7Ryv+dCfbnsh+WF6Ra
+vgBRiU6uZ/GFD1jk8EIZ9hEPZkKJD5Q/eQpwo+ySLpjUhcMaCrG94gOdRG+mmLx0AaOmDLYot1E
baNKpeoLjGHL30OgSesNDvQACVTgokdYcqW/adyW4dYqx/rCnlME7CozmCZblj8uSwvB3dbYfXU+
VpVvHXm1JDOVmq7I1suWREFARtGwnhfKYJvXFQq4v9icWmGiEUISjHNuEOLX+tRjwEbf2tTQ8D6K
9Dt0uLrZGjG0H/OImIpLGbe21zm36Po58LOhgzUPF6jMKiidK7QzxRenyn1Wbe5Pv8Ct/VuTlosD
EwQGhcZZEvifL85GVKw6INBsJn3xmAqHwk8Sb4Rite5rczmmcXGs4BTle7UUQQuFuifL0fJ7arP/
fqN+Vq2v7UXGTNAW0JAjWv83f1DauS4zfEPO5jwz5TPyokZpsE9DT0H9LIJfLM6fhz//+Dh8rnQN
GWxh5vz0tfhNMsCMtOuNmP1XZU3dkwoHDKwqTP7SsO6PT0rWLDYngTQXrc2xP+nj67SFT5pCMbVy
4ND5nNjnfZ2NW5WYP7Ajf2nM9P+SfLB+0J8jFf744HWq87/+55/+Zv/7hOdWf8j57mPQlfrnjGX9
k/+3//CPOdHD3DEn+t4i0lt/GhDo5s/DIncduvyfHXF3bf3a5Hwj/xg6nb3//W+//xt/WOKS3xjs
ocplgMRG4qz3/h+WONf+DeSYw/KHFhNFNLj/NV2K+Uc8CtEKzsGwto4g0eKq7O9/873fICBCg4SO
ARUJpM5fmS4xkPqp/wh0kGtY28JYErD4OJ/pH3FrUSGDxt12Il36C+Q+ut11HfSEU0i40nJjHEld
hFJmSeu7LoeNf02MDsZvjjCjGNVu0W3pvGfw5+ozyuekOCnHOMm2b5263idpLtRuTItM7CqJBG7f
xkOQvKKyyBnMVKnTf4nwkDqXsz0t1kkV9VRxGEplmj2UldDWFQJQP0mBj1ZtexlgRJaINyPnZIou
DenFta0TnbljNtzZPbgFcEPNrafzYTnLdek/Mx60ut1UdwEigHSsv1B2IfHRnIN6ioXGaes31PwO
rEXlNaO4FFEpRxufszPZjzbHV3Hdx/bcHbM6acL9jEiZXCfgObRkEBD5nFqz5puf1SI8uJUx06mJ
WQwoB5NK7GfO96ghtKdIA5uAOVGwsQVuGqcJy21sxXh/6nBMrUOaRm23a4ZhTK8qCtyr2pvo35U5
KlbZD4RtVyMB6WW+ZifxK+QvSi3qbg5RiWxgTEzO1jKNd5hlQfZ8TZPVP/hFmWc7TuAOqVxeumoj
sciZiuiodvyKk6EjHjCXUb6vUpk7SHItj/xBFCAf+azmpzKLd6lIZlKL84GQuCENb6tJtpccHiI2
fRWmdMZzJ31var9EHiqsu5rxOemu/jC84qqoGDekJErxFFxmHDqeZ4S9UU+WVYAy85y2eNBvh1Xq
N9o5+tHcXcSjakRx1nVxdeU6ib6Nanc6hMZ+iPvQfq7Kon5LvWVGzIdCydRe9d0OGk4rfd3UNGDZ
279EZeBMvFnHkvAuR5PYUEzFSwWuQm6jgniLbVcvHb/WOMU/vKZDAUW/KHrQ2UwbCOsykYKCnN1N
KaPJ3dGcb+/RyGb2XiYGQELiE9fXlx7ozJSVe7VYk6HPvGTYw/EkYHLrAltbh56+MB0mt4QHkeL/
2C99l5F57yvS5GDXqpPE8kBD0q3VHfUlHTgnj9tnrfoF5VteLo+gEKTZjjnIJNoopoSqG4XNdZtb
rr2hHtJ0LjMjH5o+z99jNw8UCWOFeR6znORCHPzzgx7CCAUNfW2S9fpe/W/uzmtJbmPNuq9yXgAK
IOFvJmIKQLmuam/YvEE0u0l4k/DA0/8LFCWRLR3pZ8zFmDtRNFVdBSQy97f32sp+TjoaxVp8tW+Q
oeKHhh+edFg4iWoXTjGdxdM4118oNsA5WYRNelOyS+ooP2yVG1maqU2Hk4H13GmtXOWDHvLncRiy
dsPelK9CKJV2UXRpi62XnfAbxqduPnVxNgp4c7p1o6VZ9MDGwKCT0krDnWLGzos55K7rN23rPCb0
AHBMmpP4FiO2MgSqItOrPMKRvBkw3XwqAMCicvb83oaTBVD72h7GU0S6/j7J0+q26W263gy7FYes
dElXkUtqnxQe/d3Jlv28HwiwKHieQvfMvosdet7KFHtm0TcqQXqM455RWOoV0ajQ3cK7JctCCKfu
j0IaE5WbOPXeako9Pld6Q21c2WVudG3WsqD4VlPnMHAxHclPS2iKxmtNUX6MeA/IOVavLydO10oI
wlZpNC+GmPnqRIUxbZHha4usgGI/dNNQ2NR3ldgQU3yhRSAhvjxoljKHflf0xdPk6gODRexQr005
l9fOmFOllJuSBBHJY515Xh8zuVE4C/LiIfvy2c3re7tD3cK56Kg5ncYCmrs94ZeivwoGXRR17ZHj
J1MFjkjhiRaTydnWprZgQLQQMIJ2DlVn22GbbDdtqzPvc9JxDjeIzM6DLoAXbKJ8LtqtqQ3FZaxn
g7uNzUHswynFOxBpU3otGRHNLD55eBPmStF4hl7Ka9nJ6IMlOkh3pMndaM+LDpM3c9ANiZTo+KZN
vrbOH3SXFisJ2SP2DTyAL4U66rbXjKx7vuTmpgM7dtJ8a49jiPyt4kLzqfBsb9jaUjI4hJWFwzKG
5+EZqWpgfqtz5VgbFRhlbuvl1Q4j54FW9+7zUjgLjbSCIVfrRtnHNh0Mpm6VVYX0nWi8d2tUlshv
iii7a8nA93jTjbqBl68NNqJvPd+RSzHT3Yismm9SvJaNj1OVJI3SDLB6hFvSP61XDoXwWeyWj3xr
9NKZURW+OUPKapSbC2WVjc5i69m8S+JCJUexxFmrU6eFzV03OmnMMCZTb6OF5sfAKfSmhO5i9Ad2
+sAfLTEPtwvbTroYw7RdNnMD2jFX++jKnhuiTPUsVukW/qPjqcQnrgzIJirqTjTy0IUH8pZH0XhM
bERHhsatNnnaNHdEjvAS37BfwEHPM9f+IMtJf9asjgZRBirtjHuPcDA1cK4BTxJ6tKKWNLAKQgFY
2YYa6phWomzWqalLX6XtGmi9YuU0brqKkXhqqasvqm0wJWth9MPVKQvrupxtHkJLL42WeVle6yj3
xnytZLwdr8FY0/tVJNrH3ojFDeN1R9nyVFMTBIpEe+DRVWVHc+gFzz1gVEESJ7pCg2sW1puyaHuV
RCBmbxrumzn2Cdb2/EFQwB/wtvRFgF6pXLr4+wtGToBpvULWI8W7heV8YfDEDCyWFQkCfelRn02l
7V/5N8I8wD4kniMjTq5xByQ6JopacH/Fi3YspiyWnlPHNnEbx0zuQFfEIZc830hgsIlofIDkLVRk
akcYxLgcN+OZRXNDlib7tBAeuZSToNzMqKTBCc7gW8T5XnY3GrmJ+QhHZNilOYFLKiotacDFmyni
s0ORVhQbi3XsEIXZB00PKaOnsUue8p5Exya0UW+9AiMcmw3m7E9mRQaLJ1SrP1SZqy073RYLykyn
LDgOx2kducz0OQTGgrVxM9W8kofpEh2yN0Bu7quytumJ4aZpfTZT5r2VLJUO2JzP35tSal7RCJIh
sOs+MU6TYLgamBxywWQ3ijNvRos9My72QXzqlYm+OtcJyeRkUfSxIygqj5mJK5rnfN4B/HJa5Zao
ZpP5sYMPGifonPRbLUsNhxTI0N/EsdJEx0ViYToUDDyHU7M46600a7Vf80hIYVcayJx9MpiqB8x4
JrjKlOl2RDm8tYD4fhxt9CqYW226M/uehr0aUGfrJXC2rOvcNjM2HCo2eIbBTsw2d0RcMM/sWB1j
q+OesE5LMoC3041VmVbSXNif7ClOeNgsmoKnZHHZH1WbZNJU+xQxPosf2TCn+Q73bzmeBFEe92gs
FJTctk3djtukV0ftIEcnbOE/a1r4aiaYSbfm1DvOPeWtrjyZOifQW+apuvA6jenhP2BbVm/FHyIM
ZwwDWwxfjMkZSFtxnD8eP8NUKIBrAV4W/PbZaDJy4ZVdvH536voLp9o7JeHry1DxZoONIoPNy72z
UrhNXbZKJzO4mhjn2WXk051md6ydbDlT2j81UZ8s7NCpN+tsEdUGu1JoJ8391zfyU0fg/5tsGCqf
vvtO/uS0vHsp/3V+aZKy+uEwvP6lXw/DmvjFBIuAwsIKp8OGRYH5xocRv0CHAfYL+93CB7PSSn+z
Wuq/rLhlDr2C64fTMN/rH4dhVBp1lbXwz349Qv8mA3y7YP6OD/PVa/P9daoxOcW1qdFYD74G8OaP
12mXYvCwRoPDrj2vmzTm8+46rDOxc/kVYe2diPUAhWq4UhhhajI5GGlXb1WR3dMDEvTleGcmANLM
KZanpjIf9YJnu17MfaBQ7xvErmSTMOjNwWJeviHhRaOuHCpSmwR7bCX8nIuRdOygp2y0mN1Mqv3F
pn0tGdxi77jlk81Tzh8mhwlir90NlrpXOEUx8hLsigv+jNk+11F/KOVH4hDjBo904StGeF8M3+7q
n7rM/ytKz/dCz3/8L+q4ZBn7u5vgkX7LV24EDwPyD7fB+td+vw1QO9m9guc1KH5YzaB/3AYGJDkc
mqh2KDN/3AXaLy77G+erdxTfyLq6/XYXrL/FTbAuefT8OfzWz9wFq6P4h7uAs6tAL8fTi5GR2/Hd
XVArDNwmfQ1SsBXsbxLjJuxeiFhviMe1JTbanT3dkVRP3f0Vza+3bnIl9Chg/u2bVMICo97qkQWB
AJ/Veip91OtHc36Ixwd1uYzlNUdbP4VbB5Zy2lmhNzs3VvXq2JfRdLLDW1O7+/n1+L9yoa53xP8w
SZKaOcH38u9FyUObf/5X9YXl+Acp89vf++Z8N37RoY8b7mqNXOlcK07v1+tQWZlcqqmv4ARgMRqU
0d+vRHhdBsqkgxscu+KvkK9vVyK/Bf2EhIZJjwdX48+Jk++s7/jtMctaqz6Kn5Yp8rttQ0PUWSwA
RZgBpuG+C1+mhuAlpEIGyVVi3thRunMmNw7Yo5v/MDN5R6dl/Ye+oFHwgWd09fW+T2aonGELrGG4
RmqZeD3U02FfQi33SuLph1aqYO4a/CjHgiawG6U3Mqo0Em2Xq2N7bKmPhpdQQMPyTIM4dGtl+UU3
8j+JvX0AeEsXeBxLPFY82/xatzVcgVl4nWjFRJu8UjHCU5keFWv2J2rM7qkhmjuzQS+6fTEn4i3R
hnHyqlYf4i1hevb7SiKqwMnnmob2Zj6hT7o3DOxRCRcDomukZDVFLtzaj5hRaX7JzRcOYQmnUb3r
ieihr+IPg0aOT9muvkC9N8+OObrGrx/tTz03/m9ujxjg/Ps78j+b/tMPQwL+9Lf7kG5jh6wIS77g
vvn1Zvt2H9qESSwyQr+p/d/dh2ymmBzpJgmTlWyHN/73JwK/xfxKpY2MykJmn7r7M0+Er1TNP54I
vC0mDswpdOzY/Gv6+8oLxeGsZCuZ7cOvL27w+mYWIb9oP5q6GR8KbSwO1pgU9z1a9lGbJcNys8A7
WIMsu09gyh9V9DU/QlWTRs6xJ5mkdgUIqO59Vhrz2FQhDi8ltW/F6JR3uArpJhIWxueffxL8f156
w2dSQ81nFtC6/de2L994rFfl1wnU78+CXwdSv/+Svea3m+C/c1qlkXZhb/DvL8RLBh4xP9fr57fq
3dzq29/99bIUOjmmFdnIUg9YC5fzb08HJlcGDDGwn2sgj0JZXu+3zbr4BQoVuxTc7Abw8BVc/ts2
Rf2FGbyxDlnZqZOc+plrkh6Fd9sUolUrGpg7gwcX6NR3m3V1xqQSd+j/ig3gbQ+lWzuls/hMHxIo
hg8plv44hbqxmM5Hra0/cLzHazVaL+CV5l0ZN28M82sMe/01kbBVC7fMao9NDHWDC693n/GyiS16
yc4JtRsN/jfGp2ueHB9qszauqrGLv5gl1pOmkYcMU1dichSYoO3kX3R9gqGUY3LPVTe56zq7ulpI
qWSHds6Kuyw2M6wtuCpShCqlIkZKBOC2kk1A+N7PnGJXWelVNHW+C0pmo00VXj9HWc7xnKxidQmi
ykAfxO2Ck6N8wEL3KIvljER91kBR7JaZZolS2aaUJWM8n3HulHow00zoT1VlXZmUhJ9tPM1qmR0K
d0DYCalNzR9Q7NxdawgvSYxXveMDxAzCYIOIxFVbyc9Isvi2GVMDCUNVBlTWyf5U2NVbnGhv0lHg
UuXMuNTiyR7UAJOcdi/lom/7yMEZWBp3urYSD3plMxcwEvNpfGrAfszRci+z+rMeK8NJyct7qMrP
S2EfzWKKtnoq3sqp8FKg7hhiVxZ4eFGV7rCZAINsyjpPvbDI3Us8wYbfhWW67euEwPPnsAEoUH+p
6BtJOrv9XGiK6ksynZulleeFv6xBMSETbjAIM1o1gD8mNh2oQnMS5ZtdMA2yRlamWOT3cXObC/4H
Y60KWJGc7pLJsb3cbe/Jnbx0Ofl0I91OlULSuOGtFlq30MmSFJ5eQXEwnblmBt9cto3ormxjMfxh
7oYdnguNc6VV81YjyxN9tMexbAVxCpim6qBpSQW3nl1QKKzm2o5WRQQ1DQaC5doyECqud6WsiAdI
8FnTGH+cE65oXYEcXI/2talEwRQNDtRNxQk6dt4RP3CgiRUQr6sdd0FhgCRLI6+qi09JXB1GbWn3
Wd3sw8S55Dh8xeJubDQx7GZphkwIwz15bKaJk+2liYUJs2CT0eMRQ7z9RAGk4xsd/i3yAg4jOiZP
nhhC61k47bMdK7AHbRf2xkbgxmfgdBNX9k3aAj5gH4IlFg9221+gSIHOatDMpPCAdN3Di5+5P3L5
KcV9Cod5sfzIVIxnJVbQkSsjmKRyp2Gbgw2HH4pZU9YNfi34BhSluDarqzwOnysqhUK3PjrlNl2e
eirkGIEFblgctLSHaa/Y8SVe6Zs2NzCGO1p4lTZ79sgl4JblMJdJAP6q2DRF9ZkhK8Elvo/AbikO
092Pka2inTN1NMn5JcmzOeCTU6KKSqrEZFKgZkbAptPPOiGhIUzzHmRDvTdNe7zWaZjYQdVDKmth
ezPbucsZOfcujT1xvCckSStfY38xFv3sIpJfZunyYs4hyVAq4TCLXcLjZtuY809bEfAXgAZT6h7D
4ZREQt+reOgDjFnabb9IBZocMj4Yt+zUZiOVACa3mDu5fhbpBwhGAM7G/lVCd+ohxm3rBtu2KyvM
gnw/VaE5/Ff9OiOK+A72RyhXn4cmOfZxfB3zNvbZXFWemF7cjiojdgAYJQemabrw6Ta5WOfnHawl
KisBgpIRIxTZcc1qO8WdPmpQBjeOwKC80Z1uL2vJtSLAVqU5bCvGEk9OupzSURabflEpOVrs4xTK
D/oU79SFasglnW+HbOZrzZS9VaYaFUiU6JWV2DnWRAI0b00vz5STk9MvYErcrhTm0KOnHDvd/jgX
xcWkRsllU5RpYJvFGHDgf9YS2ze76RTlykD0fXp1I3VDfBO7pLZxjOVMPUXhmyvGFP1nzyDtOumx
wel0pnp1P2A0HpjArnO0j1GtlZu4lubZtnb2onwgEkNl57TsJaW1sdq+4J3cdXK4J5S6QYh6gkrA
HFROz3M/nNNE+s6cb6okkj4Fdu45ssf+MgcmdCT+4y9JOm0m0IF+J0cadsqyfK0Goq4hvVrcruNL
skSx57jLDak75hbaEPCpf9EGvbsIZQnSxxav7TTpGyt6HMEbnXX6dD4mMiu2Vmo9lRbgp2oKr8GS
KUBej73IJa7ZOTmGtQWULJcdA8n4zihia0ulS+TPblQeJtfmW2RyWCmRG5QGj0LLkldGA7Zj+pSb
MB+pr3+23QnJAcdoWUPXSHpr6yxB16mD64nW9hU1uUy0+lpT2ouksr5ENeEp1WIIX7pgCfGmcJhx
E7oqB4OB2fBar47lpMbTp6jxQ2R32g4n7+u8Wu1dczbuVHWSN5HBE7XXZrYGWudEh2y1u+thrTzk
XdIi8WnK1/OmT8t7EgCIijzXiOtHHGXduQ2z/tpUGUgvSSEvrZA4JDHPlQ6YmIdqaNWbCLPol1B0
+akj8UJ8IizjCybZ7c51O/tDTFaFsFBPtEBr22VbxHP8VKOuH1xJOksui/7JbUNiGDxG2FJkVMHM
E1erHuPVHOkjscv+KXKi6qWRinGUuhvicLf6YxtPajCZWXYLL7TzIwzGE2M12GVgLPPbbAkFg24l
OQLq8FPCkp6ZN+a+TxA43QTWz0aPqxazZ+V6ap+WnuEAlbAMBuaQ9syjQSX1VVc04mLR5xfFDbu3
zF1Dcmkh7yFm9T4LBcvu1BxTa4amABvyRsUwEZC/DF/7aQQJ0oLwPZCysf20kzgpTGzqZ6gI9YWe
NW0A00W9Upc8Pkbc1azrTdNdm0Uiz2prTSQV8q3Zv5jO5IURxiOGeF0eyCq+KkTcX8HONLOgkZZM
fLNpmptxcpUjSa5lM/UCPXeJibWlpBAu3bSm6igLWw98YXRUIrI8lKjgJq/SEFzJitgIejBKH7op
mq7iTL50LiDNfO7GT1hDFY7bGCm6CEIR+zCdztR8deNaab0chR3KW2xWxDTGzHzOJJlIekJES/5F
WXZRXCUXdkx9blld4kW6oI5vq4e+xTPMbV8GXEm7vite8xmQ+Wz5nMYumN5CVBOrBWHoHhh8XOZ8
xKYzfkyL/EJh3Lmx8vEgmjG9Yi4F9LWLDLZkxEJq8+sHC3yzUHehADjTNeqpiu2JRQXHcAfQcmyy
E0kv38agcgM4uL+o8yUw8vaWiSQxA/DOTst1m/OUWOJ+JMOXv1mTJuDTEBmdw+GxXcPReoaBG0Zv
EdA6utfLkqroyr2oIq3cylpUV4pbYfdy9o5lPMgsQznJXXk3UfuTDdYNULpRcBMuoVJ6tMhDgCrV
SzrjrU3h1sRCpmu8LZ7anIl5sQ8dQ18SQeBTBQPV6kr1YCrAyWF1G2I+9ElPvMje1nmdrL752zGi
FWVkyriNRvVYJOHjsnSVb9edwsTeKo721ENBot/jZgKxG4Dc2tEKFTgmYUTg1icb2XQDgmb1r5Xz
Bw4VH3hIX2CymvwekqFwvkiqaK5skUWHqcJHMfJnX5SSFNBU8pRIxtZvptlvrO41ktpy7N37ieBB
NSrbQrfwLk/tuO8UFduEGcT9pELOcYsNebNN1j5NLiiahL1g3q4cbvdaTEuJnYUNeyWvQmc82h0E
RpMyxc/EJZnpuumZYDoPl+5Ri6Vy0p3sXJo03fcjM/A0Opvtg85hnGHacFY7UoPGcmSeXZKKBPMl
8uzONRWQw91xlpwy7Kr0S809knrl+ah2szZ8zmEhaSPdklkjqWVSlwstVzbsxmpvdLiM+o7mnIag
y/ZrbmwySQcN7L15dinIyJKbmFE7yeS2mXgw8E8oU86+39K8srQu25yXN5ardnGKjV3yNt1uG5lG
8pQlKQnuWabfGmN/SsH621qH7wXj//i3gsP/QF0ZlfXvpINNQ7q1jf/1mMBALf+FyEwXRPvjlIN/
4DdZy4CeQmM9GrGKgqm6aAHfZC0LfRl5mIJPQeGJwP78u4KgOb8gSdPwodMPpsIc+U7Wcn7RqYY2
8ArSZku/7E95X9c5xveqlmM6AOkMS6WIkwbQr10j35mi56Vp6qklytMaTe0Z48oEpcIVKgkGlS/f
fUx/MZt+Z/UmfOBYKBVrI6NBWm0FyXxvwIYru+RDS1yJqlYAWVGUBpZU68CN28e/fyXxo6HX/PWl
HHp3cXqrBsLIjy/FHQ8SNeHHWlZYt+5eDM4jrsjRx7xA5p3gPjfWcLCyUPHDsf4wrwt9qF7HSVR9
LHScK7dY5NKA04vqhzMWwdkFlZ8RYjD0giOp//dveP3R338NNPh+nUxQbfAegJA6TWGOo+b6/fqU
4lCuevoIbswe4UrVGvEm+BNG8Pcv+s72zKf01XTP9E2lZ5AWh1Vd+u7Lz/ME2NdcuFhjHJPjdXUD
GfdLLmiysqbmPIZxuSmUkZI3Gu09pmGBMVvueSCgWTLH9mWd+kni3MRGh4kX+rTefqXrnuvhcSIK
sk00DXsz4ef1ZLKiF0psPZH7cSZXnmd1dTc21s00tFPQUTK5IRpjeL3lxDhckl1G+ZAfFjaE4BrU
StO4ZKGjOmirOn9qG8XTpyH5h8Jd7U8XDvVD6HXrJbqOJN8TajDCkrPLOhd/TD/5jV2Ynj5nb+wQ
eTAxR/L7NvpQdJ3laW14UkNWeYTGTY1isfv7b+cr1OWHa2J9K9wnuObX8M6qPH7/7cwkNo1iqF0f
8Qw47li0/lxPM5Eip/AWmXLURFcLaLHOYo6iWtsRLsJIOpJMHAer+Qdyyp9Wih/fjr1OTL+7WKAf
VHY2VK7vKugbkc4Qnxm+6+n9YzMuqff3P/061nr/w3Nd6ijfKqrr+7FXMuEC1QfXATMXMu4auyGI
amv4hzvga67m/cuY1Citcq2K739dsr77oQqjnnMNX4Gv5GG6Gabuoz6hptpJf6aXd9hE6eLP4MaP
dUw0OtRg9Nr17C8by47N/Wr69dBs2p01EQvQRemlOROy0n7TSzAig3vucy08LyP0G2ovtiFg3qCu
kp1iKBaY1FbZuMOljt3JA/b+0JjaVR+2xkWN589fWs6EMqKv18U6RQI93bD/6i612Xe0pD/IqCiw
jFWEBRV7VzpsKA0qWQhrhS9gid6ycnyOIlVytifz4sKRdKCPbEyXJSVLHoYEoKdjAb22KpRMXicO
stJhsz9QGfH33+ZfXssYbRmlagQ5+Lh//JxjeCMj0z8i+zlNzTMzuzRa8CkiNnemch8PMRWXKgdk
a44pjol8yxGTn5uoZvy1Xwcg7Df+ugIJYf5P1xYLHtAF+vUo0uTZ+v2Xbrt138Hqc3y7cRBW2pGd
s1rhIn91xw12sZbta6f+wwX9ly9KwstlnEqb4/sXVZexYJHgRcvoeug6dxtZyHNGg/xK8mDjZPD5
o/T5Hz73v1rOsJw53EBrJ4e53tTfXd/liJtikCmPd7M/tPTJBSgo2W7gMyUT6hI67D+iHyrkR1B7
1Cy5AEtARpvd7D+8k/VOen+nIUyyE2JYZ4r3DTphB0C2BvHLAGw0vBmqPKxOzuuxjZ9YlXHtLS7O
ZRlxNMZoz3m67ZxA2MolpLLpuEJP4PRDEm/S/d+/NfNPD19WNq5Lm80CdDnGPT9+SFmCnRdHq+O7
xbNuy/wqny/nrNuYI4IN431uHrXeVYZ+0OlDsML5bPQZq4WZ9MiIZodSyDNKU4fNLAB+V7X73MJK
xkgfI9brt4loWi9uU3c3uQv/GpBHzy5hyRGACQcOH87oBHWhPE/J7Ec4+OCkvFhIPBQCcXVM+Skb
0707hiHCYFR6fQV8heQEkwQrfjFZ1iDcz9u20paTHV1Ju5yAoBeCzEF7oaCG+2OhpF7OBx1FMJUs
Tik+slfmaUDNk8z4B6fjXz0pbLw766rKNm91sX1/0ZmxpDM1tB1/TFED9F7xIqcLRJc8ADhofl1a
fuoY8m8PFz8cQa7+104zXbwnsBm/u6z/5Dq8qNpq+MFx+Ptf+jbI1H4hJ4enkNjcj+cQBpmAeQT/
m8VJo7aO++O3QabO4WWtYcR/gpmU0fwfg0yNQaZND6FOrdQ6r/+pY8h6t/2wQNiCJz3WR1PFd8jG
y33PUs3TMC0WKytp1ZDNrblqRAqbrYNsKPkMeRgCV4dHzmM1gkO1HVCKHm2zfouq/OMw60fRdy8I
+25AV8QSUMfRcRAf9E1lEuumtEJno4mW2n9VqET7EiXTuJ1t7leCrjwaCdcpcryKYEvRaR0+jvbg
0zJagrErYEPpyT52ZlLiDGHmOkL+i7Qr0U/XhTonEMcwuqPan50mEXfNeKwc7Tjh9j1S0fowJd1n
8VVMS9CmS/zJDKoGvO09vGpLM7GLJei+Vvy1zwBqr7wsJ/M02dkHyJwIAUV0ERlSX9MuB60uAMy4
2SkUZs9uub4VqqCLN81XePOU72lHveQEAWlFyS9suzpBAL+wOSadk8S86dF4S5oz4ZYBcpndqtrK
LL1KlTkHW9MTwa7a60LRlaOBgtg38z4dFHNHFLLcuWkROFm7syuIXzC0INNETNqE9di16mZhM9gw
sNqkdu2lLtOFSdfvWHEuZT2gTlS3Kplv2dd7ZoaIxs0hgQRZ1vrBUaPToOqBk/SnETVukhBCihbE
YYp1KK3v84yoWilpMgLx4iWh/jjbLiwBGnk3wtKIsDcPYoKUMYeEJxdRnvGo50GqKoHSNkkQ6ryZ
MXrNVmO/vezqVVzNylgcWKsQeklJlnEIwQjdvDCXjZEtOjsiekdbnbmM0QRpzPyjwKk/97kPQPFA
5GovSrmXpnVOcod2jHRXQuT2IwNnd5S1F7WMLkZ60Dwl1VnKGQ2iS1cfNI2xCAigbkU3k88gLtna
nxOs6RujDoNlyJgASOZ/fWJDTupfB4OZ/ioia+2MwkWtUF1kO0Py9Ki0fKeKjhDWEu+pqko9Fdk5
V+eP7kgjrSNBw/XlacmLR6XNrgurv0IG97N2uF8x2aGR+9lUMgJF/RVdF7SptkvqFBp6ilo3Gs4n
SQH45GRYpUqheKpWssUlr71J++o42uo+1AjsDeKg6hY8JUAuHPs2w8yAJetVdEBDT7dcP1CT7Es0
a4Y1vXVL+xY/yAgdKgGmTXvCPpv0mv1AGcwLFBsIZAjvPc2FnckIS5AyMaK7GlpdxEbYnsOncaZV
JBPdJ4kfrF7iV0Moj3NZyqMeGf48GK+Lbb80bXcRifjVVlsiRpN5Lxo7f+2t5A5zw2GytZNuzifs
yUCP5B4Wou3Ns/RHM9mllnbVlPXOzqYbVzE7Jk/uCZjBQyxTTskiSCr9ToroptaUW7Rt2h4bEhSk
8V2rvBcpztEwg6OUzztL5XRk5O6TXkkfegdabfiykCmktV7e0FXt12EH36beLyluN5gQ8NTUPQZr
EF+uuQ/r6g3+/CF13gS9x6C0OTdraPZhpm5QsDFTN/2wdUoWiQzAhNlZNHCPhJ6swsBR2gwHuAjF
tp4edTW6CKPKb4uCDxiay0aU4p5f0LvS28Hc9t64iGcu0ZCpoLgk3VoEqZTmRmPBgbJ2ZIhCn5nI
r2SqlQcLepVV9fdyaR8EoeJBi2qvmdpdVmnS69SOAwrAj93oInkvdfzgQJC2ksSTmfuEMOk7ojoP
qF++MyT74mLMfNd6dMuH2HlAyF6IKFRbei2QP0YdOk3H4r8gbjI+LCbxmDXNrnNDv3Xm1wrxvzMi
kpezNLZJSwK77SYRaFApVvukOSWXpF8bLvoSDT6xLnTLPhfYBaqeSCn7vmoDXszHivhg2uU1xVgI
2EvKXSKwDM5hZxHU0g8kWp4T24SCvzD4Lfaabl0Lo3/qTYY7oc5sO4zIeBUNy1phXMaELCg0G96o
H6p3elSQzqrSm34aPhbEu3YjUTq+P+ehGcsbtyaTNoeViWZSvJBcBaFeNDeQtbbFwpBamCy59jw8
jT2/ok0BKn1ZJWjhLvOWkgn1pB9HtbxmKVgpkuOTlWnL3TDFj61RfqKQ6+SW8nU2xHVU5B9Yzg8A
Ww754C6bvIdgo/WPatPvRd+qXtg3B5Rs7uaEjxtT0TavZxLbC5590yrVjaS3wVPn6cgo6ZNCQR0P
MAaPiw3rPu/Os3Be84EWFcbnzJ8b/bEkLe3HFh05YVpfTaPBkylvoP26X0Yac7ezACpTSm2lJyVR
kNqkjyoZfZxG9YOT5sfFgKdTJTAlpUCBcO3XZRouqr6+Sjh3bJZSqbc1FC7sDoKHf1Q+lVoqt+AV
rxN9fixU5fOgETtGTTgYpO+6GVhWY9n70LVvRjs7G1V3XeTyBZfKrYACtHGc4RKtyOv0pPe7drpw
aLTnrEaP1qhh7mZUEYDh3Xd0QsU9CXfyyUwMdPFmp+Kar/OBhas5ZVm9zwDvYBdyaq+u+1t7rIcV
87lwu7NkzBZA4n76PEXaXRemlUf/2UXn1pc8OrJNXlNoR9Y0aAjtFB3yrBTVNlHmm5yD0mYkxrY1
quyazt9jUTs3sL5MLl1yetCL8s1i4N1NxuhTOzlggV1lDVZR2+ccYzcEJVQu6ZkdDXlvFw4iXpon
0h8pLQttsZHjHFQxammdVLdJXZCIY7ZEpH8/DGXqKW5WBwudV9SUXBbrtqvrTyKHj8qQlKT0vlok
ietS/1JUU0AdFTpsvByKGjxhP6o7wxg4IERUQPSi185J/WwBM+4XBjiW9OdsOHSmeokct4s7Ykpu
t8CL0xaWh3Y7FvOW3gOSf253oCmG0wxtjAmNQ7NWgKyJemeFOl7NNjb7enmuQr4nS0v5p6sJQxAU
RT17aYUBvnCeLrDJUejmDre6gPkGgGGn147gum+5nEv9lLSF4RkK6Uq370nmVcWwo2op8dzCfNH1
Jfe7ZDznuKODwTKJBOrtrnCwBBnDSCZ/SR9MpzjMsnyVA0Obxk3OnHU1D9hh5zVdsrfALmy1LjYY
qmf3SqKehEljIQtZH4QD+bwIrGIQUViK4a1h7Bvl6bYx8MD9P+rOZDluZFnTr9J29ziNKTAs7iYT
mcnkJGqghtrAVCUV5nnG/j5Zv1h/wTrnGhPESZiqrc26F+JGEgMIRHh4uP8D5DqCrTDvqyzrdlND
1Ii12wljFPT4gi/DWHXHeaqMkyFanT51jzZkq2LyIWhBiQAqYwHdMjFNg/dGNJCOa27r37US+62a
s+CICdsjce6uN/p7IvlESIwebCf/bqd8rkgx1d1AzQBNFfItZJw6lQux0rb065IoR2VoFIeqSd9Z
k2EeKOo8t/r0ASeeb8M8PehZdN808Xe7gzRY2y1PI5L+gIlgshNtYwCXwOLBqkpSAT8F3ZDjP6cF
9s/S6KwDcRErx2R6N3DimlV805nVQ1X6sFb74Z2iG7E3VMb7diQwa/RJB+R1WxNshzO29qFTlI/Z
MJ6msb3LdOMWfBJt7c74UeKncWePw8e5dJ4b0znAtUTOznT3mD9xsy+PbeEfQ6tEzkJkxRF1fraW
Yh/SjCMcs0vsX/IEJeLChtykIljhTsM33Df2nUlBO3SH+6lWfYyCiPhticOeNfnnOPWhUfZ067uY
Nmcdf0/G7l6jsoveEoqZ+Ms/onEEkj6Ozb0RSmhEkN8ghsn5XXXvWX0hnGb9R1sVz76fn+MJFElm
HErQLHtzmj9BM/CBnVSf8oZKejIZd40+fVVsfOIUg5oGfddPmHTcj7HxCSWPd04yf2gQXWYNZ3zW
4RN0YvBamvi9cfuHVkWSPFDGWyNObyYx3JmhcQ4sEHl9K0ndtjhMMQmVWXRPfYqoWp0pP/WiekCh
IiQfSNHyg4IYCKipwAbvhrxAg3WW3Nom9dQO11QA+gg5JP6NUOjklu65bYI/fSPsTsKGM8ypEisA
iNBxEqj5DF8SBz5EGmS/IaUHQ9Y9K2bu3KtOm52yNuluk9B6NF0025m9HbHoGCTxA+gjQGHuAcG4
rxh6EHVUlCNVlKZvTMfuoQmoHeArF8KsGopzKAjXbhF1N1MHLLEkrN5OVAwPrZ8Ot7DNb2EgP/uV
eTcZNNOryP3edySuTdqS4NLFoDR5W3YA4/K0gYzdKSlpioqAWQR2Ev8jZBJa93YEaHSkvRV56jB9
bdJS52osnkIESCCdx6DvdG6hdLyNNrvXi+izU+V3kY/mmV8YNt3i5LtRshvNwoZWJzFwtTtIzB5p
YC92NfquxxhOqqfEeH9VdfrUz4g5RlIpQRuq6H2NHj5GlfOd2YnbTBjBvq8IiaOhnEzY4CcsRX0E
XLmO2oH6aITZUxiK762oDYzB4sdWQT6wqoujIiqqjYw4QFdB5jmZnUeTLBb2Mb8ERa1aqQ6qU3yl
TRpx8YPKl4U082P8h8iep9+s3kBfN3pmu/4BFvodIFvuFzUVLgc1W7eMSszsw49W/gc6NV8so86O
tZEdTXJrbrAVDH8U2g+tkmbHJJm130INfUEnLMODpeGGPZcK0NukTO9x0fquhQjC+xr/C2lhlbpL
+BELw5AYjW7sjA4IBWmVGprCBcIFVRRjCm5GXmndg03+GofvMxLBNtXuRK4hDhnln2YkJLiGgD6h
0GuAHNZ0BDSj/oeDE/MEZrcnBTHOvtk+SZHmDClMzQc5GPbJB8t45+aYlVXUb3a6Ta1/atCEmW5h
tt9aqBPsFEccI8wMcQyz7lwVBKGm11/zIKRqQntpB4l7OiDAhnHObL5v1a8YXfpnvTSPyEbv58w4
W3lHJdqpvoyUNNGDnD9XNsQ2A9NVorc/TI8wbOqjbxvvdPphhWuf3DwDuzG8zxNf7KnsPaIPfRc1
6gN0qgd0VzHZynHcrD8hOPTRTYrP2qDd4IVKUVVrbgB2HcJw+kQZAb0St3mC3YkOqauTBeko+6X6
NxT/0BBs0EQss+5rHD8CBX2mSap6QdgkN7o1/ahnkF0NV1OTDMwf5DUe9E1S4gSsYhG/92cLZWoU
CdIa2RnVyG97N0atrnFB/rKPd4Yf3baY1Cn+H4b+ZSAg9nP1Hp1DqQCYfr3L6HWCBH7oe+1WRY8J
r0L/XYgC61k4/m3OOHWGz5ewwp+NXd2XKoL/aoadB7dpFckAu8vA6wLxtqKvc/a9AhUnzf7s/dgm
uWcr/RFR0xuCqLrvmoiDVKpSt8CiOxv7JzQduw4CbkSXByrtx8mwlTt16FoPQdfkWPU9ub6tPmL9
9KlIEBxpQIsg/0EGAFb9JpllSnlIjeKHmFFCsKU1c2TvZx1kUleXN8ikPZaNi2Nwf2PVzSfwzvUx
n76LWHy3K9s+J+OfcTqesXM+Zbn6riq7+VHQO+oK5YfGE33BkWWnqs5XbM1Q/myTHxBYApQ9p/5x
mjCYBnaw1y0UVO1KwFaLIAenkk5Zur52tFEBwHOXah1SdwoYBfzSOuWkUeczgAHtC4wmdwgC63/W
eDYyZRLsr7f+STeL+KEXjnIrGju+s1qaGqNGGWDQk8QzfWXeN534+FJM/b9RZS5/5h/b+ufPFtLM
/wdMGYSANNoeaAxBWZRUlet15v/1XxLtsgZ6Wf1F/117pv0B5R3AgavRF/hvEo3mwr4E4IJCNf4+
L2CWf9WeLfUfIBTo0ElcxCXXV0AVo2CMLBzNJNArkIp/get72a6A4ojmohSAU+kBozWnL9oVKDFU
tIAjrv7FiF5Z1w1UDiw8wOueYoE1Hl/V5Z/+ann9j7zLngr8Rpv//I+14ahzM9M2nqpQ9i+7Iy1y
I45ww9lDmjakGcyJ2regr2sAoBTgdHuj2ylhAn89hRTh++v1MP9xDYkmAg+4GE/6G7iYk6gEHH4A
MmkfBP4LT2oKxm5qGprDfjG1ZzdMg6PLtXejvXbZyf9rfFfAH7V5AjhUsjH6qgWZYFysOSUwGiss
rXOlIsebxyLdQEssugfyI+oo9+mmBdjKYjkvRqnBketol3l6iY5+rDcFdDar3GdqNP3Vcfq37eOV
CSXPQq7QIsUkYZZ//+qFajwjHaOcZi8xweS3rjIfMoHThTMV6Y0WcfIIBBaQkVZwbkRXfeNNtbXx
6dPQzaVbyRZZtCtNp5jzSlCqqmZMXvexlWpAasGRUXJls+1QkK1PVd3BK1FB6DxkZojLNt8YweVc
qcKPozWgtZYkZvI8D0UY74O+J8vETTV4mnVz+hH5nf2HWkKZ2liL2tpngkuj6/R46B5JoN3ruYtd
gLF4MbP4s9I9WCGiUVXXBgc3djAuwjEBsQflwc99DWpwXCM/G2O5bLn5TVMo6Tv2TQSAlBK84vvK
+frGlEtksVF0w8WshBawxMMtnm2MnBZpf39G74e7wVDZ5SmA0EHRpt9HuAADo0WPqK6wfbg+8EpE
YGChSckWunaOcTkphRnlOHIbs+eXdne022k+Vz0aSnk//lD75q+j7N8u3zefgHcDVohkIBgn5DMX
r9lgnu0qyFRDjRjEMddr94mbHgwUnXLe9Rd7s/XlUMhpCtizjg7A8PLFNN9qKq2B31WUxQmnTvhT
fZVtvM9l9574wiDAo2gcqmCkkEa5HGT2S9OqQ9/0xhaBqUlrq0NscisQdQTjoZ7382x3GyHgzReT
Y5pgOQkEqiQDX46paB3iZ3UsMEXC8WPI0wpQnB96boK+j5NrzafrE/kCw7xYm3JAQXhzXVvXAX5f
DpgleP1WFgNGWYI5Aa0QuCtB5GmmE3ntlHxr+mC866yq/ZixqW4yGlcHNMKTm7/zICwem96+lK6R
q+tV8OPmm4GHws5KzMp8Q5mieghSbuID5kq7jN4kTVsF6HGT4kQqxupcI3p+6HoO1etP8vaz0xO3
OLqB0AJbXe5WqyzLEIlB4ZVVBmAC37FTYbYHx0xN8FJquUtaPdgKvW9ChMWg4ALBpBm6jSLD5dtb
uUGHhz62p6OILq3q92MKpU2lpYuKKwAqYzDzU6DIZ3DQHsyAwifCdI9GODd7y4/zm36oUFW1jUej
quo7SgoG3kqi3VgwK7Pj0sl32N98JsdehJSuMnNLAV/ndV36wbLS+X1g+NmHtLS+FW1EPbdKnXBj
zDfnElxok4P4ZXJgoS02omlFwJtUTfWKpKru+kZVuAVZkYfCmf9JDcc/CoWF4jqVfwzMItuINZLe
fRm+5fAy0rAmDERbFseypRfhhEQRk6s2NtPsVM8Ccy08FEzTa1LQd1GqaIfISVzP14vMa2OzOE2q
20C8MsUB6ygdvmxmeTVmQzcJaKWD5dJIoIyfedcX7+pU2VDU2UCW9caFcJqKklLPrHq0CugVDUrN
BZrarNb3pZcUEdg+Z5+hbkKqmGzgOFfnyWVZcN4ADBOLHWxHbqQNDZ+pbZvuMfHrcE8mWN+WDbXc
QAtosnIQfhpFaWy89duThy/0auTF7mloH+ltZbEoodIg/k561uU95mncOq/P79ry55ADRoKykMHF
5nKfVoXIKOB0qgc3pD1UdUk6MeKbFmhaeBK6DjdPB2p8fdC1j/p60MXruYOFlZzNoJFjZCfNRM4R
u7g/ZtV8sqgn0zaiFAoB2b6bw/JXUwgWvwDCyvUKVA4Cc5cv3HV2Eyc++70oDQPMbFXfIzOWI/mK
EVWOqfvGIlr7lALQj0XWwsBLsA5NERCq8B48M8ttKdqSnPzE+l2KcGyljPLRL48+Xk3eDjXkndje
i/sL1olzUXP8e3mWtV6UBL2X5z3doYZ2oIvV9r6yChuQQp97I/q5h9illZ2r0Lauf1+p2Pb2SRCB
sFAiQSzIWXxgYWL3DGZE9aQ0KI4ydCT6iNpqnifpwS5KDF66vtwD0jEPM5aEshUNWgX5x3dGAmSJ
8sV4W3BTPm88mJyC5RRZFqrqpo7w0BtAazh1JnYohub1ggZ4CKyldsr3wIyQJ/dn0BxTNpwxZoLx
JnAem2okFtyaEJhrxnC4/jBrW8+y0fMnCrMYXwD2rxIEPcV9V5t7zRug0uKkihtWaUmrnkmx36Md
HrzzURXdWCRrW49YbGGRqjqGkCLyr7MSq+tD2+41zctiixuFiRSGlU0PSutiLq+m0SEXsEK7ulMg
97bJVlogP/xy/m0uZOh5kBC6Sw8DJ0LKPAX27AVFbp0BAJf3mqpYR3OAjaX4KVUuOuH7XN7RoCfX
cKv98ZF/Nu/TzKW/aKCv2pepdbYaExsabm0bsWltv+LSzMOBeAYMvJigLLHqMQw6zYtzJEI7O46O
ZhuPx0a07i+hP2U+jr0CkA18vLn20x2//BY6rr9NmhjsVy0RP3sXiHxqp9jGAZFDld2xNhbc2/MM
fJsgMbPZlOKNX8VA9J8Sy9ZQMUYjNqV1A/cRV2YfYQIQOdoDgByguFrw+fpCfxsNGFdmBswoNpjL
y43p6xZ1Ty6qYtKjD4ErTQ8dw9lYW29XNqOA2jThgLgkgouYo1dKKUxfaF5H3H9yYJTvXaNL9mFq
tmc/QeAEZm8GzROF5NFxNsL824UtRyfXJ7Ejp1p+y66Ps6GAjAbnI4QSYwvdC+mwPaeg9rwAt9uN
ffw2eEgWnE15hEKOxY/LtQMRVOAWhvgLKhzhoYITsRNzTrc9RREaMY/gMDeRefPrH5LKo7xMUJCz
ljcJw9drJKgZVM3N4SEga/OaBAux66O83YGEBg34u8ve4NQ0Ll+to33m0ElFZIMrwkETBXCrauro
+Tqz93eGsqUOoswHlicmpm2RDzqTb1XGk6dlKAeMs9p6WEH/cjGTg5kSFCwlNrqu2/KDvor2TdB3
oZmiRtKr83wc0uT3sPcDutktBbAJhYW/8WZYBauUaak3S/W/18OBvZfGrIgyVDGWmw0edxhjotei
J/y4PtTKlVsHi8znsrjoGYiuXo6lz1VSG6LXvTHvkuPgF/0hBLHjjRqqy9OQQRhEAeopyYsS0H6A
FSy64bgeKXjZ/B8+yjKkKmWF/3iBJsugdl7vlM4+4Pg+Gq06YZ6Rj14bAAzkeIy+QvfUvDLDdEyr
a7ExKWv709YoIupUXKgfLRZxz1EG7CPR4MDr8Y0Tw9jW0V+gNYnEPQ7FGLpvjLgWgTjYNYs/KCou
M3kl0NoSUQFeCfD4IYkt/dAYTuypZYjboBJtHCZrL0jbHCYIJ4nFx7/86M6U0EryCerdFEVnQx0x
aMZ+ZZ91+XshxRZwYAo3Pu/aAUYOTTEU8RyUgReTGlkaSGTflAfJFGDsqZS3WDD1p8Iw6/c0J/od
jQL1ZFWOszHy6uRaGA3DyyFVM+STvdq9VWh0pihj3YtLoAQFYO8DVoc5INUiPPAxt/bUWgyU/AMN
vgH+i8vq74C5qjkozK7hg18wso7OtcjDo2aztq/vmYWluExDdC4MZAQA26nWLH3ecY/UgURCjmwa
ZXwo2wpQh4IETR0BK65CPDMANqVTfnZTzQX/prr3te48q06Jd7hAUoA7DpKswWDuQo7AXahZOKch
bmbMY3wz6Kl/UtPCggMZPat+gKoQPednHRzCHZ6tyVG0AQQc1RlOPlw3vDlcegUNxSJlmoZzhI33
OdPn+k4MDjBXG4RfYGjd8fosrEy4hjodLpgOYuDoQ19+YDB6ejKPLK1wyBLPKvXmPVWO4hBWwbyx
c7SVrfN6rOUxmkSZWgahziUEkYn7zMXYEaPHmYqlVZ3x9as9d27aIwaE5tEHKHvscVU5xnECsrnB
jTyujO6UtoAv+rrP76op7HjO3tqYkpU1z2NaNBSZFGGriynxpXRZWXJXwvVDu0V64VONGePnluYZ
8X2eo1/fY7Q+JYOfqxk8mcV4to3k6CATOLfr/ff059ubxnfFse4y42jioLzxHVY/OZVJQdmDt1wy
WuGHOW5rKZrX1FrwEE8p2BiKyocehZyNPfYSfC/vPfSh0OqQJVGuX2JxRCpmPCixLLNkddZ+nkMf
zY9wNpQPowAwti8SzB2S0baf3Fb9MCRj76G8E90YvuI+RmlVfi1xJwor/WfcNdpDPbqIv2SNCRYg
LNOMZdKGDdTbcoSo6ONwQk2uRclKrTGKdNthzxVzREggG+nS+H45iP1o+T3CdUo+5/uqKu3P6Pvo
KAaFvrj1lQqZNk3BxmSnz83wNLpRfeumeQadtze6jxDnzH5HxRQRZnJyCZBJw3dpqmPtg7O99V2k
xggJF3JnD0mgSKsTFqK5OIY2YnVIeGlATsUUYHwj7KT95vppgpBU0dGbQGXmVJmR+0UJDecLbn8D
FCe9e4QHOH3N9AysP2GsPpaiK3TO9Fb/knHrSY/uIOqOgFk2BqomcfvbAB7/ozph0gwVif+Gr7T5
WOZ2+Q0rGEDNHbnebpj9A/UgwKg51iT5vrUMhI4ysDM/AtFF6Y56va/uTdOU/qtcPk4weYBxXg8/
ayGBu5HKXRAN4betGXIIu6saSo10ZG6S3PpapR3ew10F4B+qF9bDgFWvj7m2/lHuZrvZHOBv5OsD
TgUnE4xpZPNwBseKomETTodmTJqN9b86FLrI0leSWuML6fnV8Smgpjt631J06wgleak2J/hpxdd5
5uNcfyttLWyRZQOIAqug8n6XkVxH4xLYcY+Mo5vYnuG2eHlloX4DE+2+KewO0SmYUUCQqqM7Bdqh
NiYcfSj83YJKy/dBlA6HKjXm84BvJwpHnXu6/oRr3xparylRBlRBXPkCryZjdppRhwyAWkaQFUC3
63RP9dvaF21b72I/Ge772N5IDlcqcrqEjagEcvIKWjKXgw6dqY9232heDng1Ro4X5xrUCmt4gn35
R5bGVrErjTh5Fk4gHcNR0XzuY2f8PE2Z/3GoAJfuoqQrntAX1fKNp1soBr+kIBg1UOISKrkVneXL
p8tgVFVod6hegp8giD/kBRIoWzW6AqExOnfdoGlfE27z5h7wMbgIJH1ifKIMMPOU+aKvOVDEP+Fa
ZPdBhCMzTjem+jiPaG9yE2u+haZw30N+wv7cJ1H5vVIa+3ksI/NHZ0y1tfE6KysQz26KW8R5ot+S
JQ3krWyQUKHGptj20Y6m35oSV+XRUaOji63Xr68nXaeVZJr0O1HSXVS0OYZQPcEqGgqeCmgcm0Ig
/cgoWD42vkmCmoies62vL+KVHU31lIauTsySJNTLL4bVTV/ldstto4oC6rVFA9/bBXQMqnxjqIXS
yF+rg1slYAPOT6LIIu0HCFuAt+UFgcQgC41n7sF3ODrsAeSjoei+ZxdI57rDzE0zc+5gweRHpZri
3+ymGDc+7kqZ6eVGx6UORDNE4MsXj5vBrX2RkihihUOMgczTZ+F8W0Y5giPqkEPcAIUKmA+kq4jb
jeHf4kIs1pZqq8wESAgsci7HH+xY6G1IAdeAj/Mj07ro42zO4q7xhwR2pzDeJ61DaTuB6Ok4Sfex
nEtaVm3JVIUWqg1tjkNJZHGLadRpI/iurXy27wvcBjjDcinOIw6WcUHtS8kq7VSqMe4940lXnPA2
DeJp4wBbKzyAiEPgiZaHpGQvwgZcVqTQJ2oqY+NjwGtJ+8Vyrk6Y5DZYR0msMXWknd0asIh1D8KU
CexRDzZON5m8LZI7KVTBZqfeAvpg8Ul0Ac8YyoDuBXKHR9JeMxp6faP4trLwDG4onGpSkQMYzOWH
x5Cx15p0wDQjtbT3xaRPEFugmaV9Ox7BfOVeovb1OTej4NxVQ7rxkmvDazQMkJZAmOONKgWdojDt
Ycx4c09Vzp/H2cvVAuFFP0uOZp8Kz7V7tH1hTOBGpjxdDzdry15WlriaGXTvgJRdvn2YJrYadVTq
IsDKu7RKrbtORY1mcrTs2PYO7ox0BShHjg6mBiPCjnac7jufq2WM9gManClw2Uh8cMqh3JgaucyW
31/aqAAORSAHYOTls0VuP4PyN3QPxZveC2dde6pJT86IuLIgDZgKE/L3G4FgbVC6KAAgWf6UgBdB
EQVKoFAWHip4hHZ1nTwaXT4fIxv2fdrN9t3UbjX15G9cviZpLjGP+5lGmfvyNWPTDaEMMqI7GBBv
AdsfdWD1SGagZRjaoSHbix0C0WF2mtHzk4yV8VPi1t9TiSZXBAaH11fFSrgxEO2gGC1NP6h6XT5R
mmGMWVQYWBhjVH9UbKs7KX353JS1ddKztN6INytnHtdhl+OOezEl4wUeLAkoeBlpbniRJiD7loI7
Ukcuabmds/F1l+ZksiiDpLZJWQYbbhu81uWrCfZbGrip4dE+bu+QiqdnErbxfhi1GNY2BItiQJA4
rhWq1dncnkt4BBvRfG2JkZFJv3XcHKgpXj5DFIimyTEu8Wa4sOz7It2ps/2cQ4yB7RYrWEUWv1//
oqtDglSSuBQ21LLuFWtRMY7mSJCbw/YRB8mUNKYGWRJA/gbUMoW7doAXdH3U1ehCZJFAUdzGAKte
vmlRm5jcaT4LKTH8c4Xg2gE+mXVX+dN8crDQ3KHn5Rz4Ynie+FD/jjNAul3QYsuJLK97UGPTOgxQ
o6Fy8YGuP97aMue0J/Bx8gNCNy+frk1nx2zg+XhQcUGDuGjw2qWPTR0V/gOCuu7WTpe/cLnTAa2h
goIyNwWLRUBjKTTmnOgvX8E5awl1ASvWkqPvFOXJN8qfkZWMtwki/+/KpGjOfkZAKHsnf0CMY9hJ
rizZ4XC+Pg1r248WAxqQNIZk5+tyGkQ5dDmXYuCYgBaRHwY+1qST19pGvjHha6uQ/A6QqQ0uBjz4
5UiB20RRBFbPq5TAvrfNNKHGO9un1hwzr4JoexcY0RbmZ21QkDz0aiQ2y1ye7zEQ5SgwW9ODhzcg
/IUpQ1snR1fTsJN2ik9AlD79+oSCe0PQhAofa3+xrkZ8veO8jk3yCDvdD5VJv7upUItoonkjdK5g
zshYaOthj0tLhK735ZRGRhgIrR4M6lqq8ZsVIGKA2txdFwfdHpUxAlvmRoeQK+cJ5QkdCcV5vM/z
ST06omvvzBiTCADx5bkksT3ks5YC+qU2PWH8e31W1hIdEkoQ+C4Neo7zyyeNgyZIkqZFcUGZbNri
wfe80+rbsK4r+GdJctuJucfMN8SCQacCdX10OQ/LrQdYFk1For+J0Nbl6Ijr511QoMwROFN/TFti
LhIDPQynpjxRXYQ3luFr4IzT39hdLncrliCNFZqGlwPjp4q4g58ycIg8c42HNqxeNCi4OLR/ZyiU
uTFpMaAH2It1ZxYGlLuKld74eY0aZo8SdKhPB6dCuvf6dL70Ht/Mp0txlzeC97CM7KGTwnYYqSsW
Rtw8alDeAKc388FVtN9DJ68extCNb6ux+oOOmk4GI5D7mN3xlM46uMLuoBaKenKbBrptbsAhIO5q
aa1iZOGo4IPS4S7guDgFVqZCDsc1XFGqLfnRtdCAew33TdgAKhKXl99mqpV0DuLelH338Riij3PA
uLi6reyq3ne4upIWIMhzferWUhBAqhIkRYVQIuYuRzWUqUvyZmDqqi66S4hcu8wHMzLaReTVNFQ9
IzU/d5kVnIqiTe/6AqXs68+wEvIJTsLmUOYBEMS9fISQbpef2KyUUkE/QgO//K507G/RCBP++kjr
b4sPMbkWlxzafJdDUdl1x9jXTU8LerC3LU36Uox/Ig3pHK2kaE8oRnV7NZu4eVuKsh9dV9/YF2uF
Dq72FFPI/kxCz+I7Y/3Wdyi2mB5kDqx/NNywbb9w0M8bhhtWn4MkUxUdLRMbiqKlfI9NgAvaz/WR
Hw+MjfRv/XHkmnMwG5OwycspKTIUJqOEO3NYDHiVtDbsDq1QoA+2wsvJA3ai75EAI2M7DNRcz6lh
wEJFW20/cbZufKGVLAiMgcqBzBnC8yyeJtKQcW9V1cShwenuZo0ANU+F8iCUHtGpQtsAZ60tPUAo
shUFNeBFjPp1lbYIUyECpFXhuNgCZxElOWMxzZWSGsDGRK8ORZtNdtt0NvnizZrAnvJBr00PnQOC
iAgJvQIvHLxptpaYDK2LcPhCEfzXUHKSX9We8yGd6A+xoeLCDXeYhKoHvUEvZGMzyYX6ZhhZkXkB
veDLeDmM7fh2g/4L+lL51H63KATtQfwkuwZI4LnpE6KkhiiSGiCV5qApgvkOpeaoA23ZtGl4cqRq
5MYzvUXHvtROYL3R7UY3erG5wrFuqlEecKiAWgB/QQ6GRknJQK+ro25l9R8RttbYDeTzwwAN5xzW
TXiKh1Y/XH+StYVMPR8yBmGG7bV4EDHB96oLua3iEpJ1VsUP3KjTHaYzFkdIIrbSeRmo33wNru2C
hF6T2rKXX6M0hC+qEXJRqT6ZRoooUT7+FiiDOHVQiuk7ZDPyAyJxDlEQVw9DHbrHaGySz2E9hBvb
avXlYeYAGHlpRywiOuI42H0VDQtwxkTS9a351KRVhYapXRxFaHdbErYrZydtIBofkkAgb9KLl49b
kbYVioDc2NRdPiBk1JRzgota8Y3qYOy1YV9trLW1Df0CwNaoCLKcFhtamfqiRITS8FQjCG6zNB88
iKXoDUfV1in9ci4tPy40JyI0u5VS6GIsTMGCQdFqQIZUgQ8qrCNawsiEE7+weEbX1LMKatT4Wrl4
UpOvpl2m7YHAK8caxVOkAIbgoCcazmltWZ4RhsvuHRMCpEN76JhUueLRlEeyxdTzmyEUExZcAyIQ
ZlqcKpGF+3w0nGOo2NW7FCrlMYxyHayKvVVkW0mMUd6U7GvZJX1zJ5tNlPA6fKwAPGaRh9GT6+lh
aJ3QR6ulihZl5iScznU3txvRbG3JkotDRUU4HmTYYgVBW3Kd2kRtqHPQr0aepHkKLEUKMcU+txNV
/RtbxKSYjbwursoIzl2uWJxL7Eg3sREKG3va69GInFqBn4wofQ33JsO6uR6P1mb29XiLLWmU6ixC
4NTQjzokf/raQMMnvAeM054bc0geuxr1YbQ/68frA8u7zHLpyloaf5BHBVx1+aKhiGmTqQAwwAcn
fzoid27RwOFGME/IgWHZ85CxmvZRZQdHBHK3MF1rnWJp1WiC9pGY6CUuWalrJUu4OXhz3Lk71S+i
bz5p+G2RuuM5zB38xhod/9zR9I+D2eo3FWyK70g3lbd2Xt+7XaBJCxZ7Pwx1+thHSb7xZVafULJs
uSu9+A4slkKsxaz5qdIpeYAitPr8hzFWXJRs0ZwqCYAvbWfY+RPin4ii6UenpfcAuVq9b3Sr3g0o
ej0MVWk8qgFuMD2J9sfrn3CtBYMiNNdVWoE86BLnqDVKpSG5KJsrChIo45yahyLDbxhXp+NQlzNa
tJXzJQ0S62golIGxMU/fqX74T3Xjf0vWXVtMED5dOv8qwXAZB0XSau0oVbtMjWs78mXJPlMS8+zM
fnBrdZZ16nrz20wGeYymke7h9YlYC/mvh18kVlko6ilwAdGNY2M++1QpILZQxEQtRn2+PtQL2HC5
b+AHvcQGVQWQeLlvoj5GSTosAGYlge4N+oQ/0qBCuDZFce5gr3wIHL25R50tJ8+Jp1Og5uG5dDj1
xtwXH7jN/Mj0+KPLdfIWrKbwhDbaX8kLgevminikBYQlV2oBmY8xXMdfoNnpQ9Leh92sfcMETDto
ObpTcSHtgURSnEa3B7WjB/m9T3f0iFiCc8SJx7gXtKJvRadXxy7Vu4OuIQh1fToWDiYv7WEm0aFm
zF5FOWFxAjIXZq51YCU5rLr3YQjZF+KeDQQ48PeIAhj3fdnZt3o2VQ9xP5dH9IyGuznCmSIycAIq
7Lg/0F4qdkZlY1uBestnNPj1d0FX5ifDinO2eTz9nBMgtaK3txora0sHEogmcyJO8iUckFrUoOkZ
yp6tz6NPWVifwFsnJ1oe9cbRIuPFcuXArmEMwCdSA+Jy5eBy1DtdTxdtypLkSI8n2ilxlz2WVPJ3
2FXl3gRf9+H6B1p9PyKERgXQ1vESuBwUqYJMMzu6NMJOu6PRi+zzMNjfNeBiG1fEtZGAXchvaq7c
4bXM5gKlMFJdI1wJZv3Wd3v9KbGNrZxgdST63HRCAZsB3Lp8J8guFTxdAvPQpuVZz/CBgMnlo8I/
KBvre3UoLNbpTFCpJbZdDjVXlOsA0vHNTGwoLKtKj3ZDChSFTrVxU1hZHnB06LHChoAaJuXNX98O
s0lQ5fRpg9RN0J6x9g1OQivqPRBVuNcJDdVJ2Wx1rbyfoLdEmYfND21nMZWu2QROXrq6Zw2OeygD
MwWNJcYdOsBbpd21aiDNHTp40rkaf41F5GwQGXH9iU5K79b5abIAVUZgRw4q9nkPSmTUhxE++FFR
apzwwrzahY7UKnDQt4aq0pwwhqMI7AbAGZEK8Ti1xRFjVOfe7gP1Q6HHOtBoo/hZ6i3VCbwaT/SN
ghOe5r9d31NrmQF4GFpztD9N901tRiv16C+kBayj4iaCc7ErlSa4r1OU1HsfLxwd08Wd3SB9WSUT
2sqjmtybiC7u/TLOEMqLWw9TT+Oh6XP0WV2r+Hz9EeW6XMQaizoWd1xAXdw8F9kdlSxNEm2BlePV
fDBt3CriUPV/fcu/GuXNRkQMOR7Ugt3RFaFyG4Zoj5noC9wkIaKB119oJcNg3dBwlkoWrNjFNRpT
iEi03OeBPCDZFdhJf2rQaAcDhLpdhLsfhsR5/MHNjfIMHjfb2Jwr+4RqCn1nwA8SZ7BYu2o3sa4n
RBBGPLl43ShG5rf9Qxnq5nT9RVdHIi2XZj+kY0uKtNYaYEgkiicsguIjConDqe5CCueGMfw1p7+k
FnbVGu//QdM7meP+z3+paL2xlzghaJZL5a/XNnfyv/zT5U7T/iEPXkxSSEy448mq6z9d7mz9H3Bj
4ZdIAg+yEPKk/Ke9hGP8g8Ala9MOShCQrfirpuja8D//A4kvMLwaoYC7KYgQ8SsKX5drnAhM9Zka
qjxAgS9qS/WUwmonunjx8FCNXQUFr3NGDHDMFoX90tObwCDWTVmEPgWmkYPjnwd8JqvPvtNn5cbt
cAFZlc8CRtamvQkJBvzBMlkhtsaNTCseyCstPUagTw3bWwSAB+W5zezSeoAr3pAyDW1M3egUTMj6
f8HM1EGz1YkADbRZUpwVx/3fzJ1Zc9RK3uY/kTq0Lzdzodq8YwyYAzcKOMdImdq3VEqffn5p++2B
ogdHz9V0dBzC4KpS5fpfnsVaT4kSXvx+tBqxXf40vfcvJ9rPKmW/DVkM4TQ0LTtD1IEZ+eulqbQd
ZTrwqlvLtSusB5IZFg3Wmt7ymWYePjW1Q1nttAxYl6fKCYsBog0N3c///WNA62XmyAgYsLMwwVv7
FrmZqrqtc5SEvw+eUsXR9WpZpl4N7f84QyoK8UZv8i65lraqpqt80m38/c/PcdZIMWI/Rr8I3yYi
TG51+2w8MjlJitxLclWj+lI4V2E74RAUTnOd2NedyDf34yTKBS2RfrUg/jRF2V1KlzxDZ429vnE/
/KfHIW6iZUAtmnbjuYicToI8W6QXXXW1GzXv59wrVjRWjVEy9tHJ2PjHfCORMjVoumB6HyjfGmnw
loiDv29HxD3fyOrNAPyfixEpERqsoOAhtyM0QJHnLOCpvFUsOvOiyxn6d7vu27wf8pOccli76Zjj
CaJTG/Ov0cU+Pqjlj2AaLNRO/zxPz2XmXx6DAiySFEB7yNy95Hx7TZ61DYB7t0sMG4sm+xrhSCKM
GMaYBD1y2JboMD2we0w67qJZQuDeFT6cYx+VzqhDQKqcl17+sH0d2LtmbaVcd4tFWRXnRysvgKW5
GgbXdT5FVvit0DoeDwP8WCqIaor68lstPVKRXZJYbfmNrhf/neYun+L9n7/p+RKgskTtm/6dqcRC
CDj/plYgQYqKJTtS3XHgT0U1SMb20gvGkqesR6exqt2GoaP5t0pVXpPO/dRX0RFYUNJYO7yqjGLW
nx/rbBlQ2DOkKoPyMq6m3Am/nhtd4IkVBos61pOEBWch+NJdWc6WV1Bj8/BOF+ze1M8LKz7hYNLk
b+2MX6/5gAeAzfSMVyUz4wQ7OzGwO15wLUDK1KGGM93qeKN4VKNH+o/vLnZ1i7DwON3j0sNfY+4x
PRZ52aEW3lQozU0gj5ebnESkO9kcfCuO1bbevmxjhRnFn0fKJIg/rVTYWSQlAJFofJs06JyIFqHa
Dr57RSurs8L4iPCpWwDMKMbx1jh2f4DRo/Qbm/S3RQNVxRTUDVWClYN45q/TM0FgsqKlmI9zu9nx
HaxtEX7KJNWSd34xLuiJO3ObfyCf9vuLaGiy6rYfAn9MJ7cm6n1jsZxJGXKYhhynBowE3jGgJnz2
OJkrl5Im0XjcKMK9i9tZOYfZEfhSQOrC2ybXhXofdpjUXtRF74BJlPP7Wg5juCviaPsCqzELnxJL
hrfuaFfWgSiZEpkblh60zaXzUGAnnWl2Xi4m67+7m8zDU92Iqc7BMYUFd5ZXOviMLEk7Dscym2P1
vly0jLLdJLR3CjY9uY/bGm76neo20f5Y1NAislzGwdOfl9FZP/t5DNn9rHiwDGALz1kmYKtsq2ef
09xC10iXnvN+XkjxdzJXWESmIocmd6goMHQ3lZhkfo2fUQ4bU2dan+reyvwfFaZPS/vWCXW+FRkg
cJZ4y6IRYGSYzs6CAstQibdndyzcQM0ITFEg2eVVL2dyzKKr9/jqrN6p6mFN7cqsmHukjQOIF5X0
q+ij77eZxgMqX7sPVVuVwTuKLkH5jpVdj2+kIc/P8utuBGoLvYXEAPKke36hQn3GS2KK52M3RvWn
CTOC4oA5iRog/o5deVU7DvYuRKu4kyDaj2FMuDo4QHVw2T5Hq4c0UZ159Q4J6gWZkzEojtHizPqQ
Zw4q0H6/NUjzS2u8nLIt+oZwh9BXGmmGhyWye3TEBd3hNA9UeCXQlcVhV3XaoofqRjliQ4PO+w+R
t8yIiOOHuByjpuVVjvS26dufF5RZtmcjEVO64H/8h01pTvifmuk58cvQxcF41M62ive4NmM8Wk1D
H9x7TF5/KbZA3ES2VX/6f/hg4EhQV5/VIs8y0Sluc2iQ6LRNTV3SWwzG/gT3NC+ONr7B85WPxl9F
gO5M0xsFxLNg1+xklGkNS9co1vwGwogadKVdlEmPUF4C/aGWQfQ50UP9tNXNlHyJ1oiKNKrmCB/U
XMXwtbMB4P1//fUJV6i+0TTiNojPAqjWq3Lfghh6rISNb1c/a2feWYGDG0wXOPnyHv+BeI9nSf7f
ge6fTxDAOZxiJpRk7M+uTKfX3RLH3XQEzDGHx15ldfZjZE8je7qEmAxNsTNiQBsnw1v3kUnvzxYb
CR4EDCDKACrOhTTbspwbjSXCMQpmJILp52iT/zjJ1dDNyHvZlqSR5br43eROlFWnUVnI+XBZZuN1
a9sMzn8/CxRzgXNSKSSkPZsFibl03RTLyDnQNsFNGSfdUxXXyU3vWlb3pAYdXm2xpm7w5889j5ti
k6FCd3MNV/Z3Zcmta+xuCLgJA79Cyn7VTfxxgK//cel6C3MW+l3VbshdiqX5HFry8OePP09L2QLU
Xmi+EEzSOeQm+XXXw0MTg7t147FcpyrBirbp1UFBs4v2vqTFAs7FRoFduh1Qwj4OrHctWIrrdpk2
LC84h94pxOzp2pX9MKbOOr5J3P/9XDLDAxvQhxZhSIG/PuE8xHNnZQVPKGh17csyjNe/Nu1Yl1i9
O+Nf1lJ6Yo9j01t8jP80NqTqINfopsKDOq/l+jUADoTmIGd7S/9xzif8yCSbKduFTh0C2fUb/blM
Jm9MoedA4UFx6iZ0cve9XYcbzPDVAf50E8CH/+aiAhC/cXn9h6jOqAabJyPeJT89u2i7Qm2bv2T9
cRJb+bfyCpSTg7XB82J1a5uGUODKL4KJf/BWR15WlKbVznPq7S2I1O8HKQcJ3FMHrSge5/wWxYlQ
dV1XD8c8CQuLtVzHYkir1rUuG7d16AMtgfGsQL5n6a5yN0Otzwcv9fDGajZXxa/HChElkDDyULNa
zo+VBN0jFLkt2nNhuwFuL2dvO0hlPL6XpFY4P4+Z+t72Sx2lFq4OX5qSOOi4VlVzi2DBJk+s+ebT
UjvR/NaRZybj7Nkiw/okT+LWIVP6dR0XbT33eEyCzkKUCs0JFVc3lg0MobeNO98S1J/mSTafrDZe
u31gTYOLMXTQnJx2qZ8G0WM3+sZw/Xb4kDDRYobgSH/pd1qOtkH2aMVwxcvo0WDHuONTloy4Q9Ka
RFho07F/mqtQfI+XSt/CVathsIQ26XuDUldMCDcxfIrDud+1OhJkeI1cD1OJdxgWI7V9nGc3yd56
7t9uDy5KtAbNTMPoIZ36dSgROESG2UIkwV9CaN77qKaa/WmGvlTAJxzX6GHSutP/TF7elN+GRcbF
PXVsPXwJSmeyUrcGDvxa/P2/tuzPwANcp/Q7KXYaRWo25W/KMz62WZYX1uKI71OL/Yceq5k823L7
WLxzsyoOr+Z5tCxu95W48LFqt0g9bMuchQEeo+0mp6P2/ab98Odpds3d9cvKo6D6jKjisgdsdF6i
acJiUzTjskNgNQNGZh4ZHZVPLwe6WKYQ6QP/onXXYsPzLwJM8K1BQ4fqAYoW4Yg0bsBfSbujoiFL
G2pernRwAZA+mG46sSz+1QobYwjSzELu5cJPRmn/E4YxSI20H2Nt1W9cWr/dCDTHqTFwYVLRh9dz
diOsG8iEMbeTA+IDsT5iyGS319bUZMOhjJdBYOWVIbS4m6Otbd5QxgNL8+togtpFXo3zlo4bS++3
Hg2qcdrjMJGntes1LlboS2wMVrJYmj8QvMhb8NRWsij9VXjKj9RlyXWAzeS6yeZdSDN++rI814yk
N1JzKny1sE6cuTBFMkQ6Wh3vLFvntrywuynX84keDs6PFwDb6u1RN7qVP7yos6qPud1uwRfZcx9n
KVXS8APukJgC8AB2v8Y7pyYVw+B2U1k27RDqabZHb+UT4J+Vlc/UjJtMsuRQy3aw2dzlxNviCTdI
a9oJkBP8ylK3dt8d7Wruq+Rkz7Lk5es6QM0G+Fiaj84CEAgxEuh9Nsb7OsLnAj8i8qqZZlJSmaVT
1A31qa6ITU0MQSg815A3ycdRnHJpIc2TUsFvQv1Qqyhc9L6DKLJ+nWtM6D47bb46zZUfUlziEFcN
Px+0HfaZd8qUZUmN1Xji1nBpq8bHUqZAQLHa1X2D5giYSKscZRqUGSO3n1Vi/q0rwzG8GwJRmL8j
vXOCi7iuEyyBS3/aAGlFDLau3ll1GGJCiqth7ton2U+oOF92oZ9lsk8tdLQCMz+CzO56sVx22L3t
KKLnu9enBSVJS+C4bTqiBif1HAS4LZJ346u74Um7PWYrpZYIoFjhWEEqm2Bkd2aAavnKLKNqaa9t
PVJjDCDnYreXBS6p6TGfpZPPV047eyy8gqooQ689aTPmNho9DGzh6m0m4x/wwHpmXIIF2fKRHV6G
nfyR5FIyT93r3m+XgkkvxxoVuX3WACpGxfzlp3YFEBBcoP5Q8+1Dt0/aRzd3KxjIo1dtj6prhuku
CbP8R0hrYPyEuuHSfROqsfVN52g8JlJSyRlRjN7ZCqzMxJIUzOVcWuZD4a1wTcGObKJvfh/01ntn
FaaCCUDMzNYAeaMEZNHYwafQpfB67MSqlv2MFsT8GLqV5JGrl2ctfOq336I2a3ByHWRJyPG+cxer
TE6TZTsjRnjz1nYoJGqg3dNuam1zTvtTTuEojeO8D++SZBOJd+kuq6mYlgt86OTK9ptkqm7dNsm8
NBPBMK5pXVdVCz3ZCVuRqixaxnsVSBU2ByHsCYG8HD61vumVNeHAR+Vv6+W+T4D5n/Ih8DgVCgjK
SbDDPSAKPi5rPWCaNTj4uIqp5QTCSWwqNfaX7tZ6X7fWMo8s2UsEvboNt3LbyU4t9Yx4XMt3PMKp
aNlaUC8D9WBXXc4Z3wR9uT126Hsz1viEy+0RlLH5Nb9n8VCpAWzldPexIzaWYAVih790aJx2Hs3g
qQytuwrnbfGwdZm5QkQDEe9CZvnEYosCmDXiFGTK/FEq3TCcIx6h8sfLLvOAYfIin+SZfetuiVTo
PHiYGScpxcau/DajxMlzBoVY2SscMWbShQ9ZlmOtHVircpCe/MuxMlyjk8331VfF0ech+YJqe3Ih
fS2yh0a5xgSh5MZbcEuIY/fJ1liJsI7y3OwL1M05O3MaCUiyiHIKlbvramVuuyWPrXg3S2qI7xNM
gMRj5852eXJ6isZxik2OgwWD77Wr/MAJqJIHZ/U2/iUqvQ0RmoJwt73JenKgfvc6T+jG0Y5J+W2b
o73Wigv/5QuLAj8BhXSFsyS38zr19P8qv5v/jiadz5+xaBbIrwbeQmMQXmij7TTuWzBwB2fp5u7g
56yhf9rB6a1bZxiasjnSNoyH99OYABgIOx0CEC+sGcmQcd6s63Kac1Xs40p69YXKaZvdDZRd6WVl
WTnJw1BZ1oItaCey/BHzWpcHzmRNofZ1S3hZwES99jQYP3zBU6dxc/1JbFGLkcgG3KYt9+46mH20
TPO2XvdJP/FD1uam5zPnkbkqYxU76/UUwVL+Bs3SLEPdzH1wiXt6AE8Qi5c6eZh6f+SltF40c0qV
3vQ1liXD4Cytgwnk/S5rKBnPHCzbFFJKRlnlxpuVEDcs2AYLCmhkTuo4FZWbkWUSx1cR1Aw2tL9I
ur67IhTmjOvGyeWa87iLLGvfgOGpqKK+XGwEF4FWp6LzRsDneBw6xX0F82L5vm2jua9fYyXfycxx
/XqXl5XMCDAbazH7qFhXj/dn75sO0ev1Kw0cgSd5udJcQBhszcHxTbj0Enjh523uK4X5BC+LptAc
4vXcmj1hb465i2UvzKXaLKO5PxsQd0xXhZOwGSo/Mlv/9dYDVIK7z47+bibc/+nV4d1szs0oxCES
uzpoO9HOZtRx2w1emkSA/Z/fecIOEip0q816yIPVNJ6aGIUpC40MmyBmqpect8KMmnnaDaFkywZh
UYz5w2pnWzV8klbWW+Fuscu2P+LEWHaczv64sCv72Mo5bf2XuJT+OGKFFD2WpFn3I3sw9q5kxs/t
9TT1AweEtvyWF0S0DLhD7Cmg6bWzs9HEFM7L1VdGtVk3xDVm64nGDy19UKDqzQn08glRCWQUbfSV
ooN9qEVlLtAAGbcSjqSnu5zMMASIMxFIBGE/fSrdweqqxwH8CMOQZMKy5dfCzcyo91s0cFzuZl1l
bU0eDux7cO7m2o0HzkY1mWXutY65lscGL8bu2HpNza+sqnSYdLtMzLcgoq4YyI4l7V90tvI2597t
qxpTWOyfvMF5lzdByVC0QgXAzVO1WLx7kwIGJvYTuAmq55Fqish8fgFuK/sqrHDsq8fXsMARpZi+
d+Maz59Wy/PYjLjYTKZQXZGS7vx6MsewKCJhHrrzTUzoGYTEhBSQ79FDRciSa1/M0G2GCwy1S6bj
NfYQ7oBn0w55GvMl6yIhIv6wDH2oHoYYgwsPP8a6yeDtVOYN0eue+TrBPLdsItAElia0SiGpurhX
phwYre/D04DRyEQGdmOal6L3zKO9vkVUE+y2l0M3tTxa4I0g3XdrMdZsEYyvWt7GaQW+bIY32w/q
Fs8Ns56bsTVTh4a32UWvgJCuqEMey6s94gBPqOePAw3BW5aUPmiXBH3byB/wqfCE2hPhQ6Y3K8R8
TVkNE5aci5xL97qq8lHA6rZFadcHy7Oi/I64H8fWSFlD81dSZHH/FCV83m7GpNifTkk0ds1fflfZ
9PV7iea2sVqsh05dOBrf3H1QVwH+3INP5LmXtHrKz+DQeviysEg3MC5FT5mzTcU4JvN9W27b+rlv
Wq9G3XUoNqztmqF0CcMwZCLmui0meCZjWiZBK8p0a1E6wXZaLHFRfdL56vJHvQ11H+7wUq1mDXAy
01GS9rOq9aHXNJmSFEBnhcdFWbGg7nnfgNJFAYy++UfAR5pQ5i/cLetTxqaMnBsEblrZPcSAcmyE
Du1KBdM7P0HsZj51OCs5HHbIdbx3HApW00WZjObzAf3HWh56qzU/+ZXT+RcIoZe1dahdd67fdaMS
dnyhexSjtqs4WqfGox+/FRhFbuNQimzX+5iiO0d6g9nKHdnIVl7osbV5tqJvQCaINNGbQ/en9orG
GtCmbMxCWVje5sQDIq4espeo+fXI7oSbAIshtrEqTuIwNGc87ZzEwXk2lqv8No5dUGDRmaFG4Bwm
0qH6g6xRni04nKs8wLgNJuFn6ZYxM7sgQxlO6ZxsDk4Gk1MtYRpYEabESFh2QWfv4kgsE1qSm8O6
CUU2jC6NdUcEt24wm3C1bgeTtnkvl5zU3DPVzpXrylfwXn6lsXM/hsFYb9ZU7WnFmqSMBGTkyHjJ
TYOhMe/lI6u1Xg9NwO6VkKM2fZ9l2h+PLNqEK52FQjC5PacnMpHP90LFa67nzjN3vbdSFvEwlTWZ
ruvn5vaGQalmYO2rm7X6SOE3k+Lu9bgAhNFwI8xdZ059Ar9scPSupYtZDDdjDYNFPJAnZspJw9JH
8GFXOsLkK0OkzNG+jpaJMWVcmwsYf2t2KudVxMmOKICbTV/RGUKEBh5Z+RyTZgDp+/QVL2GHLWkW
iu3mwIuXOeLOGJXNN0TVQTGmbtMZsIisra5Rx3L25VBehGj0rfEpAVWmD2hCNv17b/J6l7meGTZO
DVZNYGely73qdNqQOV6u8SaUmjNyDcLncXlJY6xxzJ0ebHQ4NvthjFWxo0M0cbLZW8Iq221FsvEq
rwXEdQHh1ZyigriVBOklcJ7yhJLNYHkGkNPAQuYX6pcjbyqgA6nT6+WadZZgQsrYsiqRNnlNRSVt
MWxjDXcvkY+YMnPmeattQgU3zs2hOr2E63lWm3SwpVtjEooVH2f69Z4pNTham5sunsXMBRGPjgm0
7B7l4/ZQCSsprpduzVb362oletlO6P/PetmzQuLkg+33U5vvGzQt8icUAabsQ6LWvrzYRGFl205J
S3nIY7N+aj/1i95fdzklCmfAJDAu4yfKBPbHvs16/bVYPIODKnKm8eTXSgBwV3m2PnZZWS/I/G3e
dsq7yds+Midbb53GNgm0uFopP/ZIA5TtVj5qPA/sL25WO83BVZBSLIrLyYLrSu7M49ClCPrO7YOo
+y2Uqag8EV9Q97YEF9m2ruVharX/zckq7V5azdTL73JCMlnicROdGk8nfXOFMo4KL7dJWepDTUcu
e6dyYfbl2OSSQdc9Ad6PbFMyT/bhiB773geyEpKzoNkQXKwtJ9a0H+vORtWJa9LPxK1JzVCsRuey
aaiRMXIEj6gIj0ePfqNT3QRFP27fXzOu1yibMMBEPS9Fgpd8xcI0mcXkzwVZZZ50BPARCpYWfsbt
DIAOmmYTsSjHl0Q95/u2+5f1r19iKPdlV+l1o9y4UD1ieQjAl+W3l5S7zDYTar7Gua9bAua4Cat7
uzZRuOVNvf2FskH3vVeriOiw+Gbej5uHEBpSF9Fcdy7knmxRHNpuzArbF5N6DUdMaC1kb06LsdwG
eTNRIpPvWjcuZqzHLbutryK1hWW4X3NtjgxquiYPskgQ+PjE7zSbv2xrlFNSahmkkl1fOj0h6Owk
JeDIjBluETHr8P/cl2J28h+cSxVH19atTnIoey202JGVLdVHtlRYGCOPdbCXdAxAimAGjmfPHRPY
LXd52cbIwwnb2/BUw0AWWV/Ql3p8ghQwj0/EErNE9wNW1CM+QDbLcBzWSX6fpIXWVDpFYHtK7otw
8OfdvNkmnxLrYnBP8MKb9SsOZ6b8pfEyCJ8kEBIhT9lYK37PX21zCNq5Nud32ynbYZU/F48ievnt
AHQKhKNMS6szw9H02uYgHYgYiI16EfCDGuMhvMP0xtwE2nExuDm+nmHsuJjyRDEqDN9t4fROiXhs
kCUydQIUQur7nlYkExa+3EOz7dU8TvUSzg+2Z7IN3DPN8ZU4G7FoYLlsCtR/xtrHUvP1kjZFJ4a9
Lc0aKJ2AMki4uHM4nNbABrpI0TTu3JsmaM3iE73dMt8I1Csm2h09U9Dow24c+TA6e/AldOQpeNZh
oDMWpn4FD1IErhJqHjWWNPsWPZ8kSdHaLWEurC81gNpuqJjgbUwSjSA1+ydrkGoId4kz4cIbT0rZ
n7dOUHEHaNmFd5HoXIYN+b98+Zj7zqw+vt6pdtM9F08XgJ7rIYuybv2e+XnvzAcPMJcZNKQUGeuF
vghfm5DbDFNWaIuT2bLZ5W3KS8duxxVobs3BcdeJW9PzKQbvIsutGQxbDM44pYgQVnNz0Any3SMv
QJhvuX4tA9CMNZEGBYiSw2F4reVRhyVymKbIHCKvyWKuspGUop7DegNWgg6JxtSyV5oFPKk1XE9R
76mYMHldUVfeDWOwmOpQPlIRuxButzAvYPlDlHspjcYoIZbIKxmtfWS8oHo5uoc5xxoqaqZuAMDB
V8it0AT4tWiYd9F65geraAJSABEJVU/9DtGN5/uzVJF3w7i33V01Ue972kSV28Rejt7u/MJdlNx5
Sbxo9/Nze+a/Ig18bGv+f+4aTuvpb+qQpI3F9L9uxd+Asdof0x9/6/TU3n2rn8bzX/r/kHiAaMRP
fazfmAe3T1r83f5MO3h+wSvvIA7/FbnI6gHgcYFsgJ74N+8A8sC/4A34Mdg8TPGonP+bd+BBSXCg
GxiME2ALAp9/8w4c/18o54NJBFHnAIHH0eZ/SBH3L7208eznn1H0Z41VtG6A1ITIHoYAPY1S9a8N
ShoxjgAK3t8WC1Hhvqe75rwr/b50/7YGDKTSygLQSgnMDaxjVg2ETz+N1esD/fwA581II/uDuHAE
rA1DE6BFZ91msYiqoJejbtqxJ0t11RAmH/ycsOJyxU25u9IrmJD7bBj0aKVSauiFVe1N+HPmzmCK
luEIsO0tz5NnbfSfepF2RM8OCR7AgTByfn8u1/aCibvJuXHhGo77uMU9dDeIeFG7UuLxl5JOcGeM
2iPHKGudULL06lWA/4IcdY8NK3Irvo9Cw1XQjrPzRmvxTDuRBilIMLAewCoAtpNInM0c+qa+23lA
JgWdmXlvtzbVEa+z4ntL23X3QyPJO107JXDro3LBYafaj5r4O+fOPOAHFAwPSenG6jp3ESI5VoFK
xP3SKBHcvzHDZ11dB6ImPGEWLZp5uL2eC687LQGqpV3nerN1pS8VB54Re4wp3uU9MNRDEdbNU9sW
8/sSpwugK0s/Bhe9ryfxRlPULKafJhW4Bdh7uCIw9Vl4v5FGGlFkugqd5drNIoXjm4OF6e2ybF6Q
buUsuy+C6lmRvzFXZ6AT86kGzGxkUAL4B89t758Aiw01dkRm1gk8mBOo/bwNmLGTSdk2yc4W9B+3
YJA2Wsm+0KcWQAwKZ5Yk6vjzRJz1g3kM5gGgP2w6YHzJuS08CW5VFH1XX1P2Kst1N3etz73dJ02h
T3/+qOC3cQasB8cB9UwotL/hHmoAR2pslp52oHStKy7McL70a6m3tO9a0b6BqT/rswNJ9M0eoHHK
xJqj8ddTrM+ouOQ+tuelRD1t370MoVOE3nUdEet8GhpCrcuVWvxb3my/fbSPXCBsZL4k3Bv++PWj
LaRJvYRGylVoOVKf4rAmNyw7N3zXio1xtSRQzEOfz9ZbygvnY/zMFOYGMFhg4z51BgSk/Anu1mu6
q5GAyt71E6YSx5fjCMFxVtKfpxS3tDPQEhAz8Bkw5omajcz+OZB7FJ3OMH+Cf9laa3vIrXH9QTq6
qgsvRzrswL5umx2sj203JDI8yEr513UVZcEh6/r1nRfhtKBKP7lcu7XaR70fEvG08XVG4+qwuM2y
GyBLpd0wqavKr73PfRIuF71thQ9LEoqdHhrn4M3TnQ6y4oNpYmKfXCUZSKpjT7pS+le2BbLdelJV
Ne5GQuofyZQN37t5VMfccqrLwtuCO5bD9xqw3imwy+mWemW86wJ72JGnOxfIvtYBPAc3vh4A4Zzi
LYk/WjqI34k2aUB7t1g2dzC7bBDiN4Nu+z3ldSQnZINgaW65DZB+8Qm9x+GhiNwyXRVS3e0cyKsQ
OAA28/WnpSu392px9SHEO3avyKFPUzKGF/nYFt+6efoRTTAO0sUv+12ylFuaLda2r2lwnpJE+zuK
uIpEO6C/2xR+d0em6acOWNQi7TrnYqJ6nC6B3T1mzkIxKNRlnA60vr8N5eyesjWIjk2QtR9zcC+H
zc6aPdezA3qKDnuKGAz1KZALt35Q3o8o1r4P4on2VTg572OIYw+qtdUP2pV6F0sUqa9waIzTcg2W
5r2HkG4a8SRwufLVHndBE1JAnAHBfQ0yMpMdTIr+xm3X4Ep307YLimw6oc6VnOawo97YeFdtEVKf
8nvqYm0P/6ng15p5nPpDCLrBuqZvv91IOmofs7gsvkjVVNme40G+K6nwf3DizHsHF0o91r6DYnOh
6NxQArjuQx+0k4hxHlkT3xnSHv2HE9374kAiN7XpUMIG2VPCkX+XOrh2UX4fwz3SDrmkX231Mqg/
9LinV+OdhoA1X7XZ+jeVMuPrMzppJdeRqglG9yrxo79oeAjsgzBvvChAU+XpJKLporUHEAl29Q/y
Ag7yIONykl5fpkVYqbs+wgKsW+TRjkqyb7un5aqnnEkNmk+rvwlEoZkh5W/RsXIFGSC9zqOcIxw3
XAQph2Xdbn2qTRSoHHUAA5nVKVXdD7RYbqRLK3KN2n9CKk7p0uWXTrfWH6hYfkbhmNp6DLALPtqS
ro62vzgiPqEa4e0mFDlu1nzGjkfM7+C8LydgvvrgVSVV6Vyrg3BLELhWtrLqICFStyYDIxHZTI02
ObmuBBNUdy3gtnX8EG5ZfScwsLinhbveyNzrDwPM12urCwGdjZECYbEtA2pYExqjaBu6SuWHIKqz
IY0wjFK7rCj0k0dJO0CBp0zoJenq1kGpu7yOi6Wq/irKrLK+CIWNCm8SL0hprUkki9suoZr+j5NJ
50fPzEGCabzhoVkpHO+Xpp+muxhWZPg5oUuWPUI0cLFLFJuQ4kqFtotgUqsUyDh3HcMPYP/sf4aY
phfh4Dxs98qPcySxRGz8fXKcj44vgVljhXOD1hzZs3+pC5+nGlfpHfDMKG2Br8rii108qkEcTWOj
IMYsiOrGmS7dMZGtW1wuY5WhGrfWvIPyLGMQt4rytnByIDkoxM/xTd7YmIaPuhHlFZrdwIiwuNLt
cANVyVd3ESex7x/6FlMxQE8D58rjXJSavDNDFwszOIr5O6+q8/Hgc47ijRO1i38TdFVQ3oKk6bd7
nwbWvHct/JuetpX9cVt3pf/NHQgcr7p13D41CUss30ly7fAuDHNuJZAeWfCX7h3GZow5O3ajBQ92
czEDz8FWhVTN0m6Dl9jWKXW3asuOnjNRjK7rPkf6t4BidY+DRhx+rMO4rQ6OlyzJvGN1qoCSJoaT
KRObAXLouembJ2OMBawWzef22oVfWVzaSOXkEnGiWCz04G1mqDhEjUiGAfn+sLkNp8X1js3Yew/A
5pjvm95uVj/cWXBKZH3rVLgGw02aUd2Odv2iFWcXpzx9jtVbbCZ3bvrmiCpe0mCF0aqRva9iD4er
mJI0fayy7ICqFtSsqQKUdvQP4Ly4qFM0viIc+LSaVusQyVFFpyBHb6QVRR7Jva/8cj5h8rvEqeUV
cXuDD0qZXyU68v3HRIMkfKqbhWmxYrtT454wT3JbLvxHn0g/Zdwf8nb63+ydx5Lcxtqmb+XE7KGA
SbjFbIDyVe0d2RtEN9mEd5lAwlz9PCVpYiSdmTnx7/+NGCFGs8sAie97bV5cbJrAx/dhmhpUz31r
VlAri05a8SVq84pDOGviksGMv8QEELQc2T2AP5rrkUNSqEdw9MCiTpyx/dBmXZq/dIONOo3utpVP
KrN6B6myXBqOrGSsEbr02MyJd1Tkpwg/mliqRBNVSwbJgt6MHmTkKMR7wQUlom+HTauWK5iEjmQs
no0+zN78tLC2Rk4AcBWEPU2xquyPqawSFY99IkDt3PndBTx+sRYdnromg7vPrQ4FieW9Mpa/9bjV
j7y9Zjc17EBR6EBV4dc6o42bql0/mksSdXU73Ifj/NFr+OWKaPp9EhQBFd11gkRh4TqzO3X05sR4
MpFs7VeCnrAyCxl7wm/5lbP5QJlSsQlJprjLfQ2nl4feBrmkC9nZW5GksR3xaeiP255Y/x2mxvB0
Tf7ZdmG6IiqbOViCdi4J/TeH6pFOqIo4bMhSuiAh25FjFdUpC4LKiUa43RvfJQT5iMjIPNoIJw95
XVoHx9KI1mt8t3k2vVrEBviRF6YqDhuvj8xauGc9y+UkUBudbcxgEd8JMcINV7U78FlnXesFGMQ7
99NOu2rvELwRVfO4wsKNzXFogv4B5HCOAiRGR7nmatuo4kustXzsU7eJFKJ0sEVUHNbcZo9twT9H
qq7/4lajRRu9CLqLNJvGiZas8++KSdJr0ThuygNvteJQDpaOXarqX5DmSaBwMHqeedgGltgBDTO3
cpisX2GC+rBYhPOKZhnrZ9W0Vaw6ozej0KQ/fMzVoCN2K9lvad52X0vAQ3fnh2kdfBcSTeGtnpZC
RQGHL1unqwpGQJVlm8YNGjvqmkAyDNkjZOvKeIBmthq7p5yH9SlNc/vTSdvkXDqTfbTnqtWxpmR3
73SETkWBay+HckgXYyNbPKFRoeV4mtOBdIJBtvfocxioePcB8iH4l6jz/PK5QQQyA+lr+y1Ht/2S
+8VMArpqHwcqMI7ZdbHfiGVWR7OfgRqkVPl2RcdWxnnuip3pdZ23RW44wNOLMvk5kF7y6lp5H8Te
2A1mNIJa5hEAT9hEEh1wE/VB1kbVWAwH/uEgjXpt5tVGDQDx8+wP1m6UI2GaNIBHnePw3NIFxnXy
EWU+xmLsxsuSS/mug7x8sioUEVHYj+ubc5XlYxkiB8fH7+/cBkga8d2YdT/FuDkLCB9u+1MQLOpl
YOF/4ECn5cEC9L2TBMYehpHGmHnG47xTsCT5lpBUIHgDp3gM5u+Nu7Be5pvU8VJ1KMJsmvh8AXkh
xkvXuKbzVWd7SY2tla3zB1pdfzvL3HrSowpj1CpNTOZrulNydvcySdudSur8uSRkBMkPdGUuXR3j
nnXe+Gh7d7NgPtrYbU7EGdSAh3M8I+ItUzSBsjcRWDamm97xHQgEWWX6NmQ+vO9zc3rxcn9qOI6T
6WV2muFEUVV5Kceyvuma+obGrOHH1A/JjUdk3x2k3bAz58U94C5FrOZMPhRAnp6oCynAmEqBd78s
5GU1Cy4xZWO+5LQwDh1ZunduuxofAYvKHFfGuv7gZrVJHXK85nuVL90HyPO0F2Pw024YMHk7YzBu
jdURNDimE8tVHhYHkbOO1TIw+g0szldPjfLJmLgvZJNb+0JV637RlmS/atSNPVRyi3X3cxxKMrtn
DLDYZrX15LEFb3RdZwd28m7bLO6XOxvZxlL1OfXHdNdPSfhgJrb5PLADnEym2NiW4XQLqi3iNWht
WuPWYUvwnv/NVYm6NQrUpoExZPtWlLjjRecfXZMIvFood2vVubmpAqByQ/QXUqhsph8kjv08KbSz
cNpB6VWndkq4R/rG+o64ztx1EHNHtNgmxugqj3WgDkniOUxjugudneMyUa28oF2Q18lmNcsf0vEz
xGRGuNUw7Qw6w3JovKTaLN7IOgqtv63DdOj3s+VMP5ZJvHRClqdSeenJLdr0Kpl49CrH/8WO1T5p
9shb2HlTbWEXymY7Bcb0mAgG5E2gxu4O43jj3yw1dxcejTQ4Z/Vs5jmC1MAd6fcZXHq22sW7zxvX
eCbpKwz2gU7y4lA0ZOxFqGmTd2YfKi2HcIWK9OpH0zHtb4vs1b7NO1QcQVqylFlW+RrMNM8Q3is3
5TW00CxpFlnLsDrmrf19nHT3OGUzc1Sf6Pum66cTLoeUM9u3zom3oJJiTnhKzIDM/hYtTz5bjHQu
laK9J4MYDbZxlxf2azFY9sHLFkBAs8o8yP/qZsTRuQvk4J97tFubQXf1D44yqOvMmN9a2iVLBJF+
dVyv+S7YANEnoGOhUTHQ8+0s/eXCvU01oRbhZe4zDzFe+clqXFDO5odYDXr7oSFVZ0PF3niYG9vb
pWbKUMZ1kgFA9OWxRjmIKa3Kn4qw07eC8b87aBQDMa7I+l30Rvet6/v+VmD6iK2u7g9V3hsfAKcc
4mvV7Lii/fIQULS8A7JeIfydxPolJzHEq+9X206IlLpAV2xVKHOPxBPpoPoqfcWWx8m4FS3mtyHP
8GqX7Vs2yPLeLiv5SBlVSXY2FGZmLGaDaLO8CXNmMxNZ5aHr9M9clHKIda+8FulejmDUL7v31S9E
hPCfBbXhuc31h55pyzT8gapH1nFOK2tUmNY9Htr2hNKFhPLeVmdH9MHNrG1xe60ne1DaJtlsrX37
oLPkjLBb4KVaKz9mq8kcJHmWsx9yY5q3WPuGp6wImrsRpvYjrAZuwHw1f2UAGkz2CevqhGxxA1CX
PAlzMG9bT9vUjzATXhphDzuZd9qModS9U5eYPu6PcNqjLjlqk0q9FPUfsRTKrSM1WKuIWNGHrxGs
/LpN6k0z63ZftWKNVlF476o07Y8VLAb/48g5xrzPBxYofycZWbd8AF+VCN+6tERCX4vwUaxWh36Z
DsclqauDNRHtYPWl2k+9LI6poJMkTed5iaSylotR2ch3mRDdN9Puh4erehpIxHV5Cf6ZldZ9MeQy
f3j0Ou1AgGuxnR25skX53fc6nZb7oF9cHRkG4gH0hNSzboAbR5qGyuq9WqtJfScfBKJztUK9s5qS
N9bIVvwI63T+4mFJQwBf7AV7W4F0Ez9S5E6LeBoFvh60RWZ7qUjV4MTE3UmlQJBOm7zVZX4GMkrS
S+IF6BlLkKNPc0o7/+Bw2I20rHvuG17c6aUqHTLJLZaX0GjCqLC8ob+Q6ZOMw9vsWXrqYf+Ftp0+
jwcrGLqavLRckT7DaDhPN4uVWW+Fton77cSb5El7Y8qy/gIrYeTo0FyL+3Kw+rlNUO7AgXcxBk6j
OOnfdxiZgQzcYoFkl0SmV4k9CMzgRR5x1DwafMakc2/n/K2Nu7O56ctAIpVaEv7PorIEkhcibu25
w0xf6gqlvhneriOkPAG6WujnNBzETUUts3fTTdL03sfGscubdZqWZJt4VeBvfGwSzR4p6FUgvvYB
P7X0FSBilqOwuYTIGd3HxXZmmKmGthi+E14YO0IOdU198e/rMwd3Mv8wMnLBoYfJh09eJP4eZ2dB
BCjsjWlQf+WhGtZHf8UTIThTMP7GuGAWuV+RKGXnYE3X4kzuuPbvHWOwCYp0Mmw9YAN2xh/CworC
pJ8GPYfhXJt+egyWfCwOV7/nbYWZY71fCzfJcWnUDpBmsrI8joujfMKZbOUHJ4QZ9nxnO4rFn4xW
xz4jWrpmkjkIbmrCjlULPNH1OI3iAJdJfT+tRmfuWl8oUJCSWfrYj9VSn1FMA32b4YSoYOSkgdvQ
STq/uWnRBCK2sGK0W1iJROwDa7CHPaMpYEFazqZ1XHKiYmJYoSFMI+Eu9ckEXhg3wg9FeTP97i8z
ctmxBGkm9GNnUTa5W0cTA3oExjwsv2iskCspq+kaeL9IF0RJGV9bfbxby8qulFnb8sE7huS/CAWR
wbkmFewNaOcKs+clQuWXCuVqca4th9/d+Iy23ziMC/ueWaiQTMhW/2C3lfVRZvD+fVSzrUl2eEfO
ZPuzGnPndBAyyXWWMb2FMI1BX4Fd6Y5J5ISG96tXhqWf/5RvVjq4SlTQx14vFhfXohcNRIIyPNV+
wjbS0WEcZQkj5rOykhR4eF6CLvLXqTjZKvPFTiYFh5Qlh9UhfGtt212fdHazY0xeii1Vb40bGam3
NvdFUfA+M9WWAIurTf7mqcpT61tS+AMVESqd3Iw5DpYs9rg0DjwCp/CyMuoa2yvxJW6aVYk+4sG/
2g+ZUMTeTzn63SxBXgHMFYQ7UhTqYdebK+8asCM8W3KcA7JG9RU5K1O+TBI3kKwlAxPBLne8qYYc
K5pkMymrzOKp75itOPjm/tRowU8JX/sBMx+c2wll4Rqc3AST1ZGJh3YUvEBXVlT8/rVKB3/Fk12N
YR33ePb6YyJdE0VFaej1YqjK01Fbd4PeLWMd2Ntw1VNzO6n+mrU8j8aZi4tC+FGK9ojY1ZePglq2
7iNUFjaMxSc0GCC76E6smvZyhhgb8c/JwGsOhC/X5mOG6KTZcBC66ybEzl3cor5zQ2AFSzU3s2jC
DVrpLtmtDPvMsE3ohRcWoz6PArOca8yIWAdpCrBzwF0Ryrc/hOl/6OOAaYYwLmf6HX6IosQUbQnd
fy5og+7Tmq/ogN5Rqp+k+4uSobTl6x5TWSOYJxz2za9q7jdURSxT9pp2Px2+6g8wotI5DOHcLjtv
DgMUlXmbOJuFgyHZXu8wjuiApf6ARIZLYyiq5fOPm3OQFtdoYMqwP5gYFLMSsRXRTYdGWwjDM88G
GERXuqqTXdTutKsYFL3dIEESIYVQsm3LQhVn7AEN9jvHGZpNhrxrOXmLLdM7h8j4/lwYDa33jKJX
S5zK2oK9csitQFPIPFH7SbO2n28LLly6oIewHGPUxcVZL2GfHn00Yr98ZU7ZL6d1rRXk2U68gg9O
gOzQ/0JwHaRIXX8TcuSez+3+6tmV9VX9mrYV0Rzx6vDm7m1bc3B017K6vb3W6X6ysRVuFPWwwRoR
CthXe3fw24WyqwV6+GrpRulbgO2UJx4DXnnj0lyMKMk1uUx30L8g64bbUSvZFeHy2tPlcrGXElIc
IkJyfv6huprLhrm7kFOfxmXoe/XJXQuThAWRXy3jQ0eH02vuZ26/Dw03MCyAciZtzuk6me4q4n/z
u3DOs3YXFBiJdvYw5M5+rjR8VubOGMDjSpUG76Ej0L2OyOWrqpOqA8PfTGZQHFbk5O7ByqqhOLJu
hC/EIYlrTSPk3rWSd+B+xaubbepV9Z+mzlm7B0WH584CEvsm+yCZNoJ0Yzv+4xnxB1U61+jytsSs
Wk9u7rXpDR+S2z60YkmALCBTh9duyQbv9o8T0+/xGr9oicSRPCDq5GMsjrazYnh1dLY31MgXR7Eh
xK/IsG1wApPKfqDIYi2ONl/lsdOZKOJldAb1E0toMmxIFblS814lPcKK7fEFl3FwbQGr1PfO8k1y
R5ZgJRLKb7vJHuJsHj0mZb5kk5ktRYF7oKOby8JaEmZig8Sy7h6XE+BJtQyzsTebfA7vDJBPDCJt
OgbvFfnq1Y2YS+8HMEO/XJQxCNpaeCzqZyYiFy0rk+96n9gIip/9dOy5fedWH0VhePpSNam5PiIR
5C89pEUjMAhXUn5MDJmJH0XjLVefDOL84exgtei/eJ5UJQ8UE2lrFYFfr8YtkTpWt58wSpkHMtWu
gLAx2qT+b1ihk3mKM43n9EdSyxSzHRl57SWQbt1m12PKWjeGGbRrtmln28C4YYUQCtO5QTbaYSAM
2gmnSO3Ueuth57PfZU3B1iYhwIebCnIghCLIQ3QokQVszjws/azRT0pWuntgmViwbOLlJ/W5GicR
F4Vd14cuqYvvpSQ1hEsUW+EVw55hOQ5N3QfWLfhT3W/Z9AbnlEKaArZjtF1f/5yRXHN0mLqWFAuT
okiCRxeqDH/gLq7r9TY1S/3TyhdOAMOzriJBOjKS7l3SBU4fponl+eZqCZ+fgo6IzU2ejlxnTdDw
pZkFTpUj0EXXHQzDSGVcuXM5Pq0mM83BrNh6Dnr1jVeIJnWYJnPpYkGsRnFJtEtOYpx6epmR7hjp
l+/DfX6wsxrNt5Qws0+Ej0X/w0Soyx44zZnnD9HUZzMzAJxlRuXTUNvpJybsKfs2hXOffLhLwrWR
AG+GvyBY5v6wDFmij3Ip8o2zGuUKhk27ARNRQ4bTDVHkVrBNtKfMpwU8q4vS6wd7IK3SGC4NZoTm
NkGLgaYZxX755sLzc9CXeGTayKIiRlU7Sr5sAX3I0PUzy3JPB2j2W6SkzUKC86UqFBuVsrKUz7W+
d3Abc/v6a6j3Cy95yqPRKYv1AY0yj9WW5gD1WTejXBBWpVOOZgcWajyTQtS1B4nGzrqSLPl6WeVg
27c4+IMmMoiWXIgenVjPkmg1aFv4hiWzz0FHGne6qfuhEY+aBGpxwOTG2dyzoZc3RTh560nrqkEP
1OGQ9ufYKBeVH3OVtOF9kfjCvw1WgrmgWphYPECRjrRyRnlCO87sDCM1hhaYyJvvGnm4BQauR7X9
Uxk8Tq4EK6zSOuk34wD0IkFOWy+ttjWaCqO7cww9WOGNgRo0u0r1GXTH7cqvpfDj/6/t+IcK8Lq+
u/gNfNIvMIahaPm7iMVlppaelvNet7XnPA2CwKu3phAogOfMhbQLLRj3+7XiG/oWViHD8+8v4L+l
pc9L9/U//8ePdmwGuTx+pXnb/E0pehV2/r9DrQ9t83OUH+rffuR/i0ud3xAAXWs2A/4A2OOL+zPU
Ogh/c+hAMuEfiU4HLUA+9GeoteUThQ01SBOFECimrpJM1f4eam3Zv4UBTmb+LUSPDk1p/xVx6T/S
8q/6RMKkPfRY19dHAM4/JEoEN4+IOz1vNy/TskWAxg7XuOfBLB4cQ4GVevOGUBmThwOmnv4tAUc4
rWltH/XM0shms1lpMyHzM/8PWrjfw7j+ogR0XVIaUJ3SWUGKmg9j+/dLHp8VT26hafudrOT71Xpq
xtQSpU0My8E8P6l0Ji9A1UefINLq0hEtXUYeKRxHMzGWpxU0fds7o3o2Mq0IP7iWqwnDag+dNTEW
DoN1QWGR5fdFuw5XvwNPctz2tf2Ze4VJe3ibJF/IhUNaFJGIkExSJtbFEEIe/3LJ/N8Utv+QqF3f
KrV33ON8AyRI/rOoBfenU2fpnOwyhFTPGNiHCef6nAHVWv7By8f8KbeM9RgYpbGXxph/r92OHnm1
ZMEY1Y2fQ4LaxR0cvrUPkjD4CbtFZ3Habf/DK/2HpO36SglLwq7EF8MfzjVO6S9CSQwitjbDPKP+
D/teURN0SZvfVmZcFlf++07LJXiZ6RSkCFyLuzXsgmOBqX9Dtw6Nxsloz8RXtvnZw9S8+w+v7h86
VgTaSJdMxNislFf19fXV/+XVee3MmT4XJHrgw39qh37ekB4bxJNFM3idl/rVXMo7UfXJSfEsurhq
sv6D0DGw/6Fgvb6Ia2g0Wk5eB6qqf9xSgCWh8GTq7HzlGRXF32nKZFMHHTll5beUM3uz4HGNr8AE
c7wSMehfCfzxssJjbkoUdOeyX+2t8ifzYlwjYfppih0NRqJS3T5OCuI3QuB38KDId17j2vdO7k77
WVg51fPvC9bLGACteG3dpaLVrylfFd6AuPb1vpp44Etjes68rLshvqzEnwM3HZFbkz9nDsEtkZfa
uuFR438Ubmplm6q0q11i2C7SMK2bjZeM2QtG6WpvSvOCtGgNognF0y5shNVg1Ez1sZVhaUTpMphx
odzgbcTiHi1FMji8DPp2ImbGcBdCFYdW8eyTo7xRBllNmIDEj4l0sPfAKvtD3rOpktfpbWARTUxB
60zrKAb0aTthX26jLiPSDM+hhVa4dOOc5IvNNMgk8rsCpRYJPfmrWVDghAR1Oqxz3b+HnhS3Rl0R
wd0Fy36wx2RLFkl+ZKtqD1BT6iMJFMkoeXMJmB92PQLBEzbs9mo+LSgireSxVu3t3JQ1oEHvXhrs
cPvWq7xHy6VEpNNGB1fEepMRNkRRup19kfdSbu2g10fL6J6QWVSbWupvje3IXeAn054ii/WbX7Xd
tm69kNJA+vvySedgPioM0YQk34Ngul8XE4xGj67z3OLaiYkrfCY3vas2GbK552Iygl9p1RXZeaa8
5BZGeIYzB/727SbdaoNA0mjBTQTums+3qZ2pKjakXT95LAH0klreHvtYvp/n4WlBEbYr/Z5IKTSs
KKJFNeBxH5/Rr4SbtLKWMV6gdiLqU4xtmPMlznab7Xprto7JpPIvSy1uzAxcbdsp+L6sLY6ddvpe
AVN/GTiMSDJR2b3rtO9zZjWxR/AJZJY5bT0KtvaUGf0wlmHbJ3N4nKtJ3pF2/Wn1VyIiRNMHuGXE
LcErLfZ1Mskyd1sBfG9Jx1JoPsWPWs32Wa/GA3KWhwq0+b68evEkYueqRNDB3ZjsxJgMP8vKvXet
ZIVAyG5rom52WZUHX8bq/2DKg3ac0iayEuKCCkQc8RjmfGNQ0LGNbgdDVIKwE4PfedYJkIVc1C1n
jRmynmX292lFbtNaVL1ZiPMO+UqKMsyMtDaZSFFoADNujS784lGtIuWmQ8w1Od11S7nuyiIfnskR
DoE1enHfOy5M7WoxrFZ6Q+BnjUOf+JiL24PXR26Tm1ueGvN73czhp1P34ljozPtmIAN/7xpCrRFW
5pekVqYTjxXGVeKdw+zgqpWennC9na2g3gNBe3dB3/wAKnhLFelEnHfuRXXXwGLfTXYG0vRX6azq
CeHGaU2q9dTWdfJQEn14IcHDidvQO1irzmkGXzwAfYuivjIsDHJEiiBHq4Cd4Bdy8PydiCAjiJLK
ru+qdE4PxM6hnYRjJuCkOC7tBF4GoL4fpBOCJBVz9zY2hXNEQsPtVokTMPb4y3TX6bYVUm7dVTbr
tk3IXo9SryzuCYAwYiKbvxXdcpGkux8zyn1wg2DWx17Sn/A36G3NUnW+mr7ZGVIPTUHgN1cVWXPG
xgztKfLvKizikg7IR6MLIBjTtDqsuhqzqJ6ak4VcekPtYPg8NauLI76zHjGZtxvTVsDUXsYIZc5E
7UfWnBHLCLyTZqOzAwV7a4VHtKVlaNVtaj2uDyC+dTSkmrwJStwkYZK9t2/9QZ5M9rsNK2qDSAO4
1A/pwAQorryoGKoHOtxR1fl1dqytvvg2FQidzbIxf13Tg4iCrj9LMu/OPiZpQlIM9xmDLvGjKZ3d
1kSMl9c/jVWI9jAcv8HdMFFlKbKsDJnfTboUzbEkrilqnc6/6X1rhOTSyV3h1Q/1OrwWgk5u2hCf
eExlJ8eZrS0a0fmIhXFnIiU8eXK6FJ668+HKttPi3HZ5aEWGat24RKNy9DtIrZlchQNLon8mDuOU
aPOhGStgxmDqotabhhlVzWA8aHp5o9JbktjBCLsxZZ7tkiL5bJbEpyE04XHXe9UhXQg7hlN7k33a
flh9373kdlFtczG26MyIei1H4e5z30aJVIni3Hhijh2ROQeSSFJuUGHjWNTZUWS9/yCGINtkK9o/
2muJEqnBcapAijtip3qSSgTXN08+fTAaTbYtE98LuV9PRNb5PwFdbmhpeSFsbQZkT+57rbstC3nx
axH1eEOwTH3D1pofcDQ2JFckUxrpOXe/8I5Wv4CUplu6GNIN6SRFxII/R5qsj3uiAzu1LSEnwYB7
E7LBN7rCp086QTlapOCGMcG90JVIX3Vw0Wk7yp0xUgZzluSqGegfU4gAjNCm2Jak4Fn7Qc8tstpR
ITZ4wh8tszTKE+Cw/YoYe4NuGv2VOw4yjSrXCqs9htL6R8PDibh/XUywqqSe4LMM4B5+1g482wYj
L6idyQXUHpqwk1Bucz2UT13j1xcM7SPnU9h0kcaZORBv4rTI7QERiUYjRT89mubcezt7gul8GAEo
ugj1Nu+t85VzXvE23ZATk/4CfghpUM6y6cmGORK3XOYjC4zs9mrOmosbqvmWSB8+D3shiiRaxgRF
NSpGfUH/hxpnRTr8JqzKehlhrvYCjOEWrRmH7uIa0Ix1+IEtwTlIv3W2TREgDCA/V9GumXZZuW3c
ESm5NtOBQC9kns6Yie24LtRFaIWhO0afMu8JdZ87LLR6djYStXa7JT2FJpy19akqHoahePGhCoz7
WkCsEO+X3o+QiDu94BfglDHPYPzODfYe60KuX/KdECxWlQFtQ7eB324XNHU5Z1MoC3WTzp2ogH67
5GRA6Z9K2+/NjSdUc+wab3pCkdGf7HEke9M2tR9lOeoPvN7LJ58Ac9rYJNDSkL2PLdL0U0aiHo+x
emJ6mq1dsjb6s1OUB5APhu5IJnkO8J44b21nOu/M2g6tn3r9xKu4YjNOoahbo/W/EFtlPvXPSjyR
vPokiYxl72pe615ikw7zt5zPLU6COaLo6BY55ptasyBegY4jRtEsNl0sGsgGHnWvnUtLq/oFimYl
+xJvwtCY1KXbXt88JpyyyG3sNehYYq22AZfUCZIBBJxEXGkZ47YAmx5aXCB1Ru7VVvijri9dtQ6R
m5BpdLDK0TJuMEMo+yFfQyCfldyxn1MoRkpyU++nTA0MVYGGgrTs+gjshcwdR0rrYYycVz8nRtnr
no3WM0CL0v7U6ZDz3ae4wtBFfmRu9eNi6aY1KiB8ZxTgZAV4Tu+aUdGJbIgAhhuBkaD5mKZJfQah
Wr5lovKOwu/VRQGz/qyK4vtcanVqrdUmjIbGdkLYZfbu5S0L8EoeHPK4wf4okqo+ouVNbwa8W1Tl
6RcKd9wXR8l1N43pDdlS3TdLMxw0M9PCxuvG9gNtl5ewR1fmS4PcDQmMl02EhpDTheTBg+6JHMJH
fkJK3FOnUdxy/yKjm+2iIDdgXRATgGtsDKtGKrimLrONF/yqS3S49TScdKf319SskzmbWbENSUi9
KRmRt9Akwx12wHrLJ+FWGwFYgYS5qfD1zCrofuZe6KMRpq1ZOS2hOy2e7zJopndCcsyNGQwPRITy
I00Z6I0JcflWwocUsdEEuFsENw09n/Xd0naHxoavrXweqZnfy6gtqoSkOW3EaR5SAt5Lps+A2A4n
RXRyzTsj1eqr0uN8Rzjokecup1zSDL+QVs0DEh8dhIfRE4O/kcbg1ZTNDu1hgOChu6uaQkKKlrLf
pygM1LETnbrhM//VmPnSxCEyQ6dVFAk5Bu3TlDoENYFsysmOaJOHh9CsHyZ0cYSZB29p36+xUD3D
pCM/UohhWky5v1zdJc/4Kh/wxVo3c+03L4G99kQsu+XyLc25KzFpiYR2n7DeeVU1f3KirHutSkQH
k4kQdeL3kZNEQOTkRoSTW2c1Btkx5QDeJBnzF+rEAOAIuoiLH7dmem0CD0NakSqmHUJl/OK1mrIi
dntGToZv/MQt0kNGuvIsZGpG/TBPz54rjtU8XCDsqyd6KLnYq5pkAnwneVTItnnpVhS4GVHDOioy
BV9H9iyI6Fzmb0RX2nWEUhD2eZa2PGdi4ZDvOc3DxXJviYq1aQ+Zna2ynfQ7Txw6LBG97CVpHIj5
tbkRred/mKN87SrPv/XKpPisy1qd6ymctkRfZoys6phWxRNNC+X3JNO9u0cRmx5D6RQ/BmblN1D+
aZd7U/rKYGuc23C0LtdkyI+R7Kg7qB2F3jPngcsrK+kfhtZDatY4jA9ra/8wJ9IVI2vpgl0tyfuJ
TR4GR+pMrIuHKHDjh1Z7RqFXfP0On/w3xPsfIF7Wi7/gTP+WHvD0QVnKv+7zLym//kV94b9u8n78
qv4OE//+b/yJ+breb9j0xbUJAdSSnPb/EyjAX9HzE3j/hvgK/zfQNFqnRBCCAYbXDs0/EV9BPgFe
aJqNiCEgccCz/yuIL14WQLC/4Kpk/EPSmB6/5GoQxZH7d5BMGCNapOYKTayOOvhT/sbv3PWqvvg5
CnpBQsz16YMC0hqy2M8eyYw9r00S7AIwDm71dMuExcJY1Fk0WHgGJzSSo9lvRQMaaef1WdTM7TK9
OquexrZ6pwX+l+hEjKnxPHrGiSAYUuNQwUb5XPwv9s6st3Ekzdp/ZTD3bHAPEvjmuxAlUZL3Je10
3hDpXLjvO3/9PHShu2xaLaGqbwc93cBUojJEMhiMeN9znvMTrPSeb+gTMnccid7QbNQ2h2g3PdlK
YbORm54iH81yHbGO6IP/mhJiuAvF1OHrYGfQaeJ1UupffEMklGBwtsrOkjaxzKedSuYdF3yt6dm3
UFZ3uRHLxJRStq6RW64CrSK7jbZ3ggWcc1o8XU3jNO2gIMFro1eOEYVfEEa/LdivZC8hBPWN8mtS
pN/sPN1kindoaFCukI4fxk5saUEOG/a0r7JR2S7UAyouSlb88bPCWuUczHqRdFkxlyy+2NLNUGi3
02TFm87Kv/WjeU0hmCyxJvwJ0g9YC78EV36+zkwMAWEjP6V0+m710sNqxFfYGXo4Wyp2jlZEPwk7
ipBUv1apn3L80SEXFe21nivPac3GNe6/deb4VNc8uTA2hxWZ2q/9JPaTFRUOOHKKVklYOLUHNmHi
SxtUzSbNklvJnp6nnvtECbAD4mqw9W/v2qa4jeWSStnI9cT2hF4GygAqixlBreC8bZsD/NOx7Mtt
KqyvDRruPGm7bdKxA1LDFs77JDuD/kLLfkVCNMse3byVloevXj2MSNOSYuO3KrWlUUeNkaO5Ikrb
Rzmo35mEdEcmhhxq4/DdOKnsQ7ZpSH+0ZgtfDtCpoQ2HxIN9h06XwIZKX8ezcXXECLPKBn6ClHaw
1Gt4jHTYHMlumw0d5/qRksVAv0Mjma+pIof2TegAUsz5uHiHqJKBMQ+6O3hUA0MdAUHSaSszba5H
gWrQAJLvJLA0V8HEZDc5fYiCo7CmOFpk72fvDWXSbxOsZYws5jYolYOix/cUhG8F+x4Ags1tCs3T
j7Yons8kJC/q08R20TuS51hOegBwTeY/f18kz+Rc91vhu1ZSoGDLDXeMzB3UcaQEenKmHP4pV+Rt
NKJh5r4lOJQlWqJrFRRYgee7wiK8zPRttxKtK+XZV4JLJy++7g1UQXC1mJD113fr9LG+yjLc4W1w
FlUTZ7SBCmKx1GXIAdEOqr4LTeGVZly+NqXRUTk3R1PPWvP2IFJ8V15yaWXpJcW+7emfsOjsvN1s
hUaEPK+0BL0tmgG6ZujgPBUflHV3pavppR+Y+7JMnVGnIurFZ263WAAA5vGEqvK94ECMmnWZ6Jhp
ck1Bhofr0UReNRWOv/Gpim/Q+warijxYxMv2I5512wmMnoKNedUUr2oJFRlzV0xtxfLCrdFkJLzp
T3YurdP2ooy6Jyu3tq0a77SivE7t0p1+QnukPAb+UNBnUybWo6zV7rLRsuj6iz0Qie9Rj9nary88
7NusRhvZCn6Z5QCGrk2+DQlFv4LDKwGtlcMPJ26vazZRqRCShneW8/v3UrMfU9jwaD606kKtJok6
rP6TTfnXCGrdSucT5hatgqhRr9nCgsdNfGDAMOaf1JLl01Kf4tF6DCb5aQRmvgor65peKEpcKzhk
YbvNi9mXIxvO/+2lsiZsxnN7Kfrb/75bvvqVhBO70l9vf9X+5//89zxB/9kqp+lNsLZl2hBY4CnN
/fA/W+WqagjTnpctYln5k392yi3+JfAeNooxepOsw//aNynGPxBM0IszbIWgcdv6K9smRni/aUJ/
wV9ARi6ePv4uWSxyQloVvS2b7xrsf7C3AmsdZhVypemvLRd/DKOwY6TrDfzmDXn0bm0ep9K21Wms
3XY+NzTyFsmmp/3UBkjhenwGtbOMzvxjNIOwJ4aac3vmxeTdaDGXpBBaV7tWJa590rcdiiZfQ0lU
jiC+wqn0YjPwgadBqKwrgm9IyvmmeCm5ouFVMQX7AZ2tGcRbojdewSE9NrX09G5+HFvCPwtfuPGW
zvrNxhXTz0L4ovSapw7gmlnQBrweCqmJBSSLAtnOGofXA+6Qx5LqBczz+yKm3oHInSyNaLiFP3cp
022GJIerwEhmnnGOG2tIzzy0t0X83Y767T4yxwhVYFtNYOVCqTAHHkyxiVNLE1SCvHJcKdRXu4gC
EXvbA4f2r5CSVhZifGeKMEQGerPSSuEO8POroDUcWWpfgqr81mfZw+Rnuxx4w0rgU9qcvp2Lvf8f
v5RjBvoRmdB0c9G+l+Yo9URwN31VT90iHWuyJTx/pVGvjHNb7GhDQJmoMmrhvbw+Pfj8qD7dJlPm
NMGhiNyb+ce9m25yaxWcp4vaTVimsePxHkkvp4dYvqYIWIBZzfMZTNksvPk4BHickMJ9VLupbF20
Y70LDVIXcvPMZ3a5q+H8xDjA4rRZ14OCYDEroayk9EKC2qXi+svPrOKqJlJuQwBjBlZbJC6gDsSG
Y4I8JkSJSQbEGXmMycL24W7OP0HBNMXyJ5s6//l4qQaqjySJpcqNwV1fxmHUb5BndwBixnHbwG1m
59n043NY0HfvJE958WMDm38ChUI24iJw6LGHv7oC4Cvy29yaUQ3DfhrpkivIMIutaUj1t6HyrqD3
XBf0lK4MMLquEnf7KZoKOiPKDHYE29kViqu05k1bSK2rEY+x7n1x08X5dogm70ueN8qK1NhLW1a1
HT+DsLKq2yDuN7aeMviPeiPrzkA1Eb19m6ygo9xA0hQbPQS6ZcRUDvsKQxo8iMs+lpIN8cz7Brks
XFYZuLHwHdjj0jOhE/FWtv1s4+vDq04Td6WYWDQ9WULQutPUXt1oXWPTAQjOvFhvwpf3k3t+HIY+
J2Ci1mK3u5h5edpaWCXqihwzEunwaNAijvrAYWm4F6xaWR/eN4ENAnSwhmxdFEHriqzS90Gpyb/a
0HhqW+QzfYuLO2dmO5j1hVunOZ1X0kSw5FCP7SirUSkD6Cx86Xmo+MOioi9fwe34hltnXIVRu+Mj
Yqx9LEQrX7Z+//UXDAUQMhsi7Hlai/3s6MuDQZJ1xQJSS18SP2yu/Kl+xEj06/RAy3X/7X7y6aag
xX91bbGm9gpJoSjiKreQk3iXlRPYGYyv9IJgQSDRbPtm09XJC8oOeXV66GOLiKlqOsmdEAY/CXhk
La+Uoikqt4Yo/Av80hVnRuWFHkd4ZqTF6WBeRoCN0Dm3WFe1TyN5U40KRPYKd8rErdGWoKES/cFn
m6FPOuid4ufpKztyU02V2pOYQ6dhzM1X/m4Fpr3sZX0sV67chFQcsVBAJF3Rk6CGWyhXeqw4TZKe
ucgjt5NB0eMLhfMPT/PjoFJeR8kQ9pWb+lq8ts3oUu9JJFD14ZxI9tiybKpgk1gWDWhz2mJZBvMK
f4T0UFcVxS9/BL8u4IHbBmElJEesjX7Y95C7SrnOnDqNf5y+u0cvFMAcOymhksq4mLJmaXWioq3p
VhSEUsO4MuEE1OVw5n4emTRoBYHCsEvWmaaLi7QJUWw8L6vcfFK7rTplT2GVrFHww7dJlEcMdvYf
h5l/H0c4/5WLxc3kUMk3m5O0MI3lvCG3aBoqqXTVxjaeEUA7KqCVILRZfcfkniZqsCavsNhT81Y3
llpFL1ZdbPrGzLeG2U/7YPynIPnf/6hPYj+ks4D1OCkYKmbC5bwySbGzMj/gYXvythEtQRLW+L2w
fxC0kGC0G4hyl9tbhIKU58hxOLPrO/oYbEQz6tvhnqrsh3dJeFpkVD0nYaOP7husz9D/L1Uzux6R
9WO18tenZ9exZ6Bh/2THwZqE9vfjeKMp+XyB8Aolk31Qy/yZU/mZ53zskpAu8vHiqEVtaPENI+yv
TbyppxOFI2WrN13mqNiit71Ck4hg0VY6M+CnEwgLoPluRLH4nKA7yiAGjoyYF94m8qTupiCoYZ1m
3ffaKGjtViKDtZ9bZOtgoTfYyrVm/EIwxnViFjsbwJ3rifp7l6pXfgk/uhLasItE+Ov03T/2busK
0pUZ5cohcLFxHmt0FlnXlm4sRU+CANNeK6+NKLj7z4ZZTKq4xdBttl3pmjXdeamJ525VvPawwZ1Z
RY5sH833F7SYTjnaoXCCMuCGMEjwoG/STrpJWvOpQS54+qKOLstv3zkqUjYyjMVTJp1epUdNFHuk
5QkVVMgqtokRRbmuLeNKtpK9FCc7OdRzF17S/enRj7035JGDdp0Twvm/j+9NP4RhLxdMsVTNAH2Z
VvdaI7z4+p+NMv+Kd19WJICDGrAzc1FDOtQKyN06V0o98vG2ZE0xqEKAYeaefRxiAKLpgT4rXBRV
Vx0aSuJl7pU6uhWB9yCXKUm7NplNp6/r6LOzdPpR+BAIRH7rJr27sMxEsD0VonA9crJdCTXzZhrv
YdxP+0Gw+AExcWSzVvDqJNreU/THMz9gUcOd90hUfFjaYGnDb12Wq6Nh9AYV1a6LdedbXibPEm5k
wkV7R/HTL0MZv+hF+LtRk2zTkGm6SiErnv4J9pGXn7OyreMQ4mdACf545/OQ6RUXWeHmRoX+qUp+
hZNy32WDWFXk6aw6UtkcQyC+6yvtkKYxqpgOaHKoAzTinLqmmBLf1aMXuArhHH6NESmvu2SLimCt
FVgsyiGO9wnRI1VGj6vKp2tcdv6W/A7MdUF9ofj90yjh2M5gXg6DHbtNQ45AqUSxK4jTQN5F77rp
pX1SZtPXNgw50/mkFGVSTVwQT8yUppHqN+rskJAx+hEx3R8tfugD5H9mrt8WldgTJBdgecXzZwhd
cVBWX2V+0VzqMlwBdQo3beM/Dh0wiyLWDkM1XPoWltQYdppD+x971YRRGzMqfXRqC9hLp5omUphs
O6l8MMNRhZ3om3tv0m6CAZEAoVnZJoj77EWZUMJAbbso06p36wlKVG0hVUNrvR1xRTiIT4hRUICj
YHtUDjHwo7lQ8Ts1xGtYEyWcjftQipK1X8/yxbwyLubewz4HDHR6Phz5TFo4cyxFQMbjg7x4170o
0+wUM6Db9FkEeQhgT+AHd3Id3vp2dM+/deYlPDYgBy76Nmw25rPCx/knMLYh4ygLlzij0SkSC0Fj
IG88JT5Ys8C2b7Izl/ippMVbZ8HBxmCksbfCnfJxSL2izwsOKWeTCfK9NIidofAVPeTYZlddFn5v
S/7Q7GJ7U9jGXZqmv4q8ueSnZVe+ChTDK4Jkr9iRujbCYbyho5C96ri2t62CxDmyEnDnpx/LklM/
rxS03FkmWKUA/CuLBXK00ni0bR+VH9RfSxSHdpBAWKbBjaUVxE1YAuZYNIH/K9XfnWQ96FXfnlkr
jiwVFvH1bP45gsz99cV964EuNK3I+dqkjpHQT+8bwwkmYZ252nmSLbbkyAjm9RCjCxWHxZqkkdJI
1N2Qu2qcfjOxvHDg+MPy92932PN279MQszFNt/QZX724n1QryISpwPTEvfpU91XtBFlG1HgAfiwK
UXEHd6av3YnaqM9c3LFPnTl/cmQD7pT26aOD5ZzQRDmHZBYeYsv4laBfwul1OwbZrYGpxcmi7ur0
9Jln9KerNZjE83GCmtHiycGjsSa5Ubja2Kic0ZseSiPdiBDxIwzKM4Mdu7U0EqgHz92OT9WNdiTY
cbDsAp29eSuR8OfoberEmnlRCPLHdfGglSaiYflM7/fYjaV7AanDnB1cy/h2ozeDXNJxkHdknin1
BqbC7McIZ1CMAhRq1ifE8fPpO/t2Il3cWoqUhEeQsEGJbGnLQouY1gYfNreb7HivSzUYM45rem28
avGArtgfzZU1pPjumh3lpXUWxxcK9hlHQoXgkG5bbiiqplu/HyfHrzTDIpAIH4SUs9xX0Q9dL6gF
SjVsb0BymakZjlJXDyI2XsH4vAjAtaRgKl+0uDVWrQJYSGCkq4kOW1kzzVtDNUbV2KfWaF1Qp+lW
sBmDdWTHwaaqS3J5RaVuZ33JugvLh9O3R53fo0+3h1Ia2mJbU/EC8efvtlgYGMzChtsONzVlMyUk
NG/zAayoEd5NuXFAxCa2MLYO47w7CCS1/EaM75acoOlBDvR10wb1RuTp3sBes1EE+PNeKvHfh/qL
aWFHitAtbvM5xff0Tz/yYSJCAF8ycSfonfR5NXz3yxsfs2VcFXwlzMF3Bn7PikgfZd3Xg39pFTzV
FvLimXfnyKFRoc9CTwgyLJpOeXEWQ51o0Ak2cncmtm1bGJiOisZwjbnFpgQC4whhcuoQauxtiyRU
wC1xsoiiDOqop32B4/A69M1T23nIY2SsFgWBJUOZlBs5B1N/+hYd+SrNmwRNAzSNiRV74sd7hBHR
L0WrZy5M9VXVRI9a5jUwJeh5I9Uf5n/MzwRoq0DNphFTprte7ZUz36XPCw5uTfYqIIyIi6T98/FX
DBFwKM/qM1ca44tklK9lGYJ1PW6aABrLaF/2IVtYqz53zPx8ftD4KqNeo8ip23xD5hXp3RQxKuwL
XhfCemuLEEiu7RbBhOS+scgDe60ICWCWgh9sYXudueZP3+LF0ItrLiGZBKmc8IkE/0jUKE4i+gdF
d+YJnxlmWRK3OjVBJRzzEtjdVZZg12xq6Ovn6k2fPvjz1RABhCGaR6gt02R8OTVbjahptx8wIHsA
4i8SRU83Z6brPB0/LEbzMKqFUgfjEDvAxcYPfXwLNCjK6VPEEGf0h8DUr80weO1s+7b1UZHQ1Loo
q3KnttbfGnzWTQqISALkwcfJUoDk4TDgM3ghHWY1SetFP8e4gdlSfC8boNJEBTtW9ZgRFXnmwj+d
M+cLfzf24sIjSQqDwGdsH1WIYSebypw7tRz6RtiXXfdY6tHXwZIeh7q4tBXjry6l8/DYqulbUmGl
6/Hx0v1MDBNsMVy31mswqqSO+Rd9eYOSfid0+8xg87V8esjvBlvURCaAbxygReamhJ52loqVol33
hkrVOvkPh5qn9bv33yMP1+ZomLkgUkF8EAnF6qd09ypF+dNP8PhF4TXis6CADFisNBqk4xITXe62
hBVuChN9Na2igaPsNF6rJrSavzEerWYKS5YKn2jxGUrpSCIV5MpGu2q3mKD9FeDCYutVqbpuBy05
M0OPXt+78RYzRPRxh7qdh0Y0+K1Q+ivCU/al1Tiy2uz+zqXRXtAMdsSf+ijgo1WF2PnMJXpsptPq
13adO1WCcB8W4plm+qc96Tzz3xR6SFFIKVw8t5o4FjyR83WNaLhME5o49LHWbjZ1Oe2jBD2CpH05
fYGfv8p07qkHmm8tdDTSizdAr2RJbrz54bXhTGWU1rUXvDYlAYR+sZf09LIMYLv5cw5zIx7wB505
XM1L2eIV/PADFu9Fixy6lwfe9zJEdpOYO50ORWL196cv9MhXgynDCY6SNc2Dpf4wKc2JiAFuLgbw
4MDevFz5cXtuaiK4+nw5FAkRqMvsBJU3Gdb71xwaJst2zB7WVKVvYSh7qHBTc8uOAEZZtql7Obgb
i6HfjNqIpziieUvJbx2roUbxS36IpfK3lRclLk+1QysaVfumpb6WlMUDaFhzK6YKSF59UebaVTSo
dyiOceOHJmllStBtYQ1JyAfxfLXdIDvs8SX0zMUX6lP15ZgjO4VuO2z9KtMvPAIdZ8kLGR5mE5OH
1HrMc5rldoUeMQ7dukut3zn+vR2YcOMy78IdJsnbrtXSi5iR1rmJ1Nnu5YPSahZRANqF18fNtptz
0ifslH1nx7sOx7ObCa4+TqefRRPr14QhfPWpb60Her6wrvyVSJvOtXTpi4YN95KH9M0AufLQcDrG
QI2TU9WKaTf42PLgWsECKXJsI8CR9n0nwbySmtxRAV+207DLiyRZ2SmqSpG05V0Q6ZbbZsK70fVU
IRVZQUZporGY3VO+qTRrPzBCTJ3yS1G3j73kSSstU2+Ep+xjYmcKenuqsa3qAowrDc+XYA6nCQ21
vkyF1lDwk8YrLO79Oogn7w58f+dkYVQdaJZbTskbBhhfJvVyLh72QRzjpddI4VLH4lqu2HrOWMAR
zCFO9sYgZ1SNLi2D9CE51feVjJVfNxt532f+Jfpuej9p0u9DncycTFMeYEx899I+WkU9bBStP0B9
T1ddUeVOY8U/Mj0prrupeuWYPXHZ9hqfEdpxfWpcTQNf18v5rkdbQIzKkPINjMfVLPTZ2YpGUE+k
7Doip2wMHo5pjxpk+8hY0zbWdgTFQeWbeHa9h4kC/5PAnJkbX8cCANAKAX57gThnqAhf8LZJ1ICx
j9S8B9ceHPoqrL8oiFwQnZekTotUdZXUN9di0vOD3tYDodc+tK2oBDrj519zC0gXdK4YZX3f3xFO
43E61Nq9VHtXBci4517yjYOv+vFt5RV4xPI2EqvaBkQ+6t6laUn62tP1nvyNKnIzbny9wZvWa9uO
1Kdy1w1YGk3iJCvKxxXREIo3AqaDZSD8YAuEv8Zq26oubgvgOqYZO+DDBod6brYypqK4wNor7yUZ
pHRdR26U5yb/ev4kgKcpaZ9/N1oz33uRcc85Gna5YOuDwVe292VnNt8DrcBmoFLDXmVj3f8ygkDF
Mab3XXmw1bK31hJBe2TttI/hqOwEBQs814HTeMOmkKBHaHazTYLGPAyq8SKCQbkoZQXdXZGQZSLE
dIMosHJ6X4IByzOZtJYTclkTsKi0nNhQCnuJk81As0QpcaxFUt9fqr7/vZF7E9gp39dUMyJtDddy
QkaNvMz1rRF5IcceXMQ1uSRa1carQsG962jppJJLnFP2tPxqIhepRqLk+6XqSqLtI6eoBiETIZMX
NxIW8SuR2h0wGt6ZrRKRjZuaUv0QjpKC4SvXgXCnevgD6PKNCECSTF1tbvKOJKJO9uQ7qaO9uupz
VrIRkuulF/X7rq+vCeLtYQdlP42WWDSnCEIAaaU9VY4UGtQkvcQz9wqcCeDycdVfg3y6jzWsnA0n
aJsqzEUcBz1cSU9fl9LgyLF+Q/jiLVLFu17Rt4FXPBdV9LMaC2klbOnCSJJry5d3IuwP+lSMKwEY
ci1EEDhtpTyTc0BZRkaC0VoRlWQwlSMyG3eq8wvLTO4mGbCtFVbZZiJ2aM354yt6hHptZmazjWXl
WRh8MYijKpzR126t2b9CEoviDkFzS83uZ2oxL4Z67NdgOvZKoPcOn5wnNeEf2434zUAtuATvqim7
C68Iv2Stvu61567B3Mvje67N9DmQOZPjHOKQLBfE2TUPsaVdSSkMhLiBoxiKTS/piJ7K+67RX8mp
CVe92W9gM9OUDnc+d0YZ7Tup8XjFnuy2qleSKW+wkm0tC3s/6QLCguqr2L0CVL4lsaKkkGpWwaWX
GY7XpL+ijhtoPwW57ZSF/SXLwi217j3Yzt9e5LtRipM7CS4Co90MVvtLTrIvCOLXQa/0hylW52Ip
u3gT0VikPQhFuuDr7ygcSsfQcCmeX2N7xJOa8JoHz11hXmmxUB0mZun0cXYLlnNnm6wFg59k95LC
mx5P6ZPWjat+tFzFyG/oFQMBaozZP/Mj6LyO1dW/1pV0rYfKi6TXdzqBVnvWmRWJct94p77F3egA
+Nk0g5K92hT8/CC9kKvKcn373vQI6lAG63uax1dNakJIUBIn6piOfSXtRvAeDVirncY/GDQvv438
IFmXujGsBcFjsUG2GRsS4gkagphGs3F0a3Jh+NzH2fCrH+vuUNK7x4hU9745uIEJ5/TrGAxdeGek
OpD2O7zhQwAZh1/ih/F0oIL5+/Q27FgZZBa2w4SyIJka+uKw4A2eINiFSlmkVpfEuKMHROdnvaj9
zajKN6hxn3y937VWeO5M/alGR/mcKQL01EAqQ9fq4wGsBLQvMY2IG6jJzgmsHQx1J5Ye8qS/tj3z
lkDavSfTUa1JuIvNXwopYWMl7hpFXEz1dyzc6+acIuDz5heVrsl0oyg0Hy8WW/5ezyXft9rM9b3O
6eEwwCRyJNSgp+/6500p3D2aZoAhUetyuPh46XGserYHHpKJT+pFSEaTxCox3XcE2ssdFFRyiE6P
+PnCZNQz4GlUSl1oReY/f3fa1WU4aM1cPekNc2+RkcRm+2qSjPXpYY4cBeduFxYeOpCatqyABlEo
gxnjmXZ1eyAo2E0DCTVktZVL9cwVHZu5jEV1V1bmNpBYVNHwQ/dRIxhLpDkbAG9rjt/V7EmvC4Lo
spqmkKavR0rLhXWu7zn/1Z/OSH8OvSSp5WnlZWHD3RxnVFdI/4D8IT79xb4nFQ3TJPligTh0uvXX
j9rvr3n5ztTSIFUpqFVX8+xHwNxbIyu2LThVdWgOpx/lsRlDCcHiDeX4hCj/44wZAAUNRUbZSco4
amrKHUcUzEntzelhjqwCBsA+FcufxnNctmB8NVfMifa+2/btyrSf1QRCa6vtgjoGHCPOHOmPTRpM
oLPlDQcu1e/FC070k1CLpOE9GOuDKXeHNO+kXWXFr1NVUELk9hL/pMGbCA4meW+nL/bIPWVQOtcW
lmp+hfrxnsZBEoNJzXl8U0pHoBnJ3xQYOKtW0c+8iZ+XGBnv0VyvU5EEsNJ+HGosiBIfqjJ34b8Y
F4VBTneaqh3Nhz7cxfBu1lMNLRyInHmmbXTkZP9uZDyGH0cupIy1QXCRorb2c/cQRpV7+j4eWWbm
GhCP0Wadxpr1cQh/IhKQWM2c7NcGLNLOwkfNcQLO45mBjszO2fZO3Q5FK8zPxUKdmnYVABPOXSuu
vqrlfTXGP3PJ2pS1fwFF8czbfWx6zChWc46/pie5+CJOkjVUgHW4c+SAVI25rXL1zc57+u4deUDz
+VBFQ04ANY3lj3evCpOJtA9eOSQJ36pZmmjod39jCFoCFOtxZ1HR+jjEgGtdLnAlu0M4XpkgulZq
Yz3+Z2PMk+TdJ81XB6AuNgsUQQAObcdVE59rOhx5IAAzWQANxAx80xbvK6qXvqCckbmNLWM0DX92
hb4L5PFvfJ35+2c/IAdVNMOL29UNFrFcJuNkYnrq0ui10zCboxrfnL5lx6/nz3EWt0zoPlCQgtoe
Uh0JmmG37i3rsaSif3qcozPs3fXMr9W7RyMBUEODx/Vg8buThXYnpcG5VsHRMQzsRbOfyjaWloF2
NCvTJnuP46u3aT11V1bnthjHh6AzSQFRsNgsarEgOK0BWQIF4EY6RE122XXnMuCPrGSUGhF1YCM0
uJbFYil3NupEm3IvaVi/da8lqy14LUFeTPa5dv7RqxH059jWasqnPp1SeYSVlEbmDuxP3gAAEdbv
0w/+2OWgjtHQv6MHE0uXt2Lnsd3FZuaiQ7q2pbxcdVa31Yl2Ikn2TKH62PXMmz8sdXDrhVi+nH2T
GHYuM1Yj301zwOy5FebY66JjDwFuPqtbP23zlAqmugFwluTky/lUOfviUxGe0b4cGwYJykzlVWGt
LBvx4JxSy/f4yMCiW+n5QImSUw8AkNPPRj2ya+VzKdid0z1R0NJ/fCsnauGWlzABKELf5CPVxGAL
hZvouHItCmMrRSjQbLFuKmNvUM5RfNXt6xdAceCzlFVYZk78I4UgYRvTSgfSRIyHG+fFmv3wIev1
ByLiNhIBdpXWrhTtGmr+mQ/kkc/xhytYfPdrqEpWbWuZmwDrVcvXRlfdSM6vVL3a6Grlnr5hR0cz
kLJhqOT5LM9M0GTlUBRM5hD6sTzdkH+6kgIyOvPfoX2uSXhsErDT+Ndgi6U5HbDvWaCXXDmgVmsR
0dSKlTCf/84laTQi2RiiolzsMLIgbmqLIFF3MMYVL4wDy4xovEtExLDgxF/f7rJ0/jna4g3tOmrO
Rc5okAO3QhtdQ3oK1DPbzeM3Dh0HdAm+njMy6f23xutEmaQFMhZLGjdSdifbIL2r8sylHFvY2LH/
a5R5rrz7oiXdJNdwWmnLRd5Kti+mNyDFsFH0//ByFlO8QBzdjRoDdVq+ttIfifpiQKv8G9MApRJo
TU7Q7Dc/Xg3fOqtLW2XeB9Su1P/WzNLNCeeh3OUQnH3m0HX03v052tJLg3YhbOGZU1TR683g24D5
x9VoqUzxvyw+nWtK89cUmQh9xeVkMEu50GRzZDLIqoMVYZta4sy9Ozrf3g2xmAl1Sz5RJw3MBKFC
wT5YebsOSOM4/YSO3jMMu2w++bih8f/4hOjnhB7djYxz6pURyDg38k0hcyo+Z4I8PpCOUkDhfz4J
Pn19FGBP+Yo2tNwGQbyt0jiNCsEkffyrl0RtTeH0O+vy1E8lqEwt5mhttjozWUjTyn1d0yEp25uI
g/fpoT5/6RgKuxiCIYIoWOo+3r1OLQKlxfLmepLYEpD5hPzBDZTgWooDN9UuaddmUXNm0M8Tg0Gp
sUETQqiLVubjoNCLEzPNJnYL8bSRxbOdJ9cpHPHTl/b5o8QoJK5wTmTfyKHk4yg2+VeTSHlefTSB
Y09pAKYQxZ5DYIHaZJ55ZkeviWMzFVEcwZ+U6yWmMsMnRgy6SLwGF+YmEv1CYlpPX9SRYRTKabyw
1A4RJS4uii4keVLRmLLRUh123Jdc+apsszML0fzXfCzbUW+nd0bq1OweWB4Z5AmFbxgDEfdrOTbX
FtE8jwRUR+dU4scuBz+ZsAVi+zk54+Mz8rMOiroNxyLN9QfdKNZKb9xibvnLG+BZXq/hheAcjz5l
sUYoU5xoidBSFKRx5VgGGslQMs58j47MN9KPANgga0UPvpRJNlbUgaCcUle1x42h5pepbF92Y7lR
YbBkevZ6eiacG25xTRyte4++beqW/bilJXFjqUR50wUgLWFd5fXL3xgO4gj8HorViEQ+PqksyGW1
MzuGKyA9WbbrGZMbZNoKwj4orvrMy3tkXULywgpo4ozgfLyYGEQjBSTEpqlLkt5qUEhRnsoN8j54
cNdEhRFyKnZz3Nfpi/y8xL8xxv416mI1bM0insY8S13UCE4RTqjcIM3VRKKl5h8v8v+ROs/QpQyW
mn9Pl8Iz13z/r/vwx/f3hKn53/knYUr9B5UMjM2UMnA4Y575kzAl/oGvEhoeOm3wASw1/wRMKf/g
X0CVgJeHlYb26b8AUwboKfZ2mP1nv5Ggi/X//98Hc029+P//K2vTWxxtTf0///3mTnq/anK6pjZh
4LiClcBBeLHhkVJo3slox9s+5wNBXB8stB6b7kHCkZs7djri9wsS9bpCtruRJJNYllxHspNG+WuM
SufMO/tJIketBNwSAVMsRxS3l/XLyaezFneW2IyDpTwGtaXtK7O214FS9LdZ24VuZ4b2ZT6rgspR
9p4zVYDqD6vp8d1TvP3jHry/Nag3F18Uk7bp/HmkPqRyy5fqdRPbZw0TUd00sBxWk5VKK4P88H02
+sqFqtg/gyoZnKGqcCFY5oguYMjrCyvoxAaVv3w5GZlyayCIcMZJ076qAOHdsgIENZGrPrZZsm2D
hjyWEKPmVSP8YVsjrcF8Id+XRvPDU2t/k8N3voRubF0h8Ayu83qUDxxlGqemM01qXhVWtzWOs3sR
5DSKyLi5sNuCCGmkVHhssAH91gbdBG7deheJEWdXyBOFk7fJRd6jGMeJAKdbSlu318gtaZCldHn8
jR+C5sgIxp9oFTI8FhKiklrXHF/493qSXAy2rz8ljVmSyZsO32NFD7ZDcJ0kKFdKWfshpPiFOKvr
Pii+9F0jtiUdWUfNwqs4D5KvgD/JPSyU4A5hbrASKPFBBCrGZSX7xJkr5bjp66q+mkqScbXeG7Zx
YNRfsj6LiZXO6j1kTXyciaLtbYKBAbrqo7ZiFxqjcNBu7J4MdFRL4cYoBhPZU/SD1Meh4GAiyf/L
3Hlsx41s2/ZX3g+gBrzpvAaATII+KVISWR0MygEIuIA3X38neOtUSXmUzHdP447XOUalGkgAgYht
1l7zPh6UCUGJQLJWG3GK2k1dvldrgraqVNPCB4Cug4y1OkCeKdCe12JqsuIKf5MbRUuzOGrxzs6n
lUCmjkCrAwgbP0lLfbYdXp9MGs8v085GhVF+UZb2yujSH/RtGSNO+x3HOv6uolejBBMWpGN1ey3U
zo4WRL0hJKmvnhtTqtHARXv1dAl9d8EF3OrhNBj9xWBlkAoWU/iWNV3Dkkw/6pmbB7nZK6FYmWYY
V0Zoa+OL8OJ9N2vqJQK6MqTIyVAgFulPDkobn9nZm7RIIVDK5ZtACrajFM5AxISzk65MatDa6XdN
yAg+8XPerRritLiPpMwnv8tFH8W59ZjMGJuBtYocRUUo6Lgl9qPOvYEOqfAV120u1V5Vd3QaP8RD
q08+3fIAmxv1IAvMO/YDzDBUZrZ5SOJkiZZ18D5y2PFKG8W9WaWK93YDUeMqzlTtvrbz+ZDB/C0D
d3EkpOjOPlRFNUJBYkqQlcxgzk4ij7aCQZcIegbFXnMgRFN6XbObhJnu4nxayYSp4mF5zVQ1f1Dg
myjWtgbX3FQc6Ja1gWcqAIX42vZGmd7XI63oIEMhRakMqJWOSfu0oHSbmT5x/VQ2s/ag1ta8Rm3d
LvXesWZ+jjmBGEWLkt9P8X62kvwZr99L3Iuf1ExaYT8mGT3lIQZLi817vjJBtlqryl9N5ZVhTtaH
Rax9AKG72usNjrG+0rQYEdf6a4EV9ysbHto7Ky1qPy7Rwo1Mw6Q0/hfrzxLCync1dYYHgNPqkwIu
+daIS+YZ4thpvil1vAa1njd7Bc82v2gXiKqqTG97bWr9Zp517Jk7fDEAhF3GcZaGTtGvF8ZUlENg
zSmcEE+sn5F+Df40q93HJbO9C9cbI13rpkifMudH3nN8hKpGhbGuxuYxrbAWDtqxtK+nVmZY8EsN
IQiIILrrjgcuxIQClVnUDjCKpYLVoPexFhZaq7c4wbv2nH+oWGHsaSzXQzlb/ac0R7blryO+0vvB
UsQlUJ04/7QC6HSfhKGVLlBrF9K576ZWK7+vbjNvgj+hxXeZaYq9B8eAS/fC3lEmVPGXAXF2KyvV
C0rUuvYnp1a1p9ip4CzHaNHI2g+uNbWt3yYCSnluas9AzHZZUyP9aqt2+DoV2sDklwMmyKimcBIq
xmIaattaetLgxBIT6HBr2omh0wIX94lLQzpEa9UgSlb7DI/di+cr2CArBNd60J4Y2oQC2IzdgrDL
Sajtqe08HxIr+dOA61MFLdBh9okqvmlyp/hI+YfR/CEbdCOoaiG+Lo71CKSDCuA6ufOhYjrqwJKZ
Dw7DtjdVLVPpN1UKWLEDHvS09S6fYIrOB88trMspRsHTjGwYakJabaIteUzddoooqpePyVIWj7qt
HPjep8uU5387gO+o/DVW29vEcpJdBsEeN2VkkwCEiyh7Y9eIivi4HuB9tSMLfFzLDzZkjdBo8Mz2
ReG4Nx6sJTkZ2C0bWL09tWtjvCwIDYagnD2tf8y2YcNeW5J9Uo8iZ+ivRyea1m6rIq4z5a2TmvZn
yT4ExmOoxe3IIw5AFiVQbBwL+7C+TMawGbL4A/+ruZhauBJZlTOWVsv8AUgIMsNK1QdE1639QEMS
8hA6plaDSly5u6SR631lN2BLRtyYNVsxip2dG8UHBeSZ7sr8o1WXVhJZS802MM79U7k4N7M5GnsW
oXq5ZG7Npz+WO6/AgTxUx6lm+nQahqcFGvEhEe36UI214XtAxS8AT683pSaVT4yaQ0/T1QslxtMR
haF1BVxywoAub16KtXHDJa6NFyhQU6AOwovqWGnYHNLqqWtF85I0qn3LlJo8LPjH3Qml9fZ2YqLX
W2Zg3BrfXeK69n7h2MjQ5BqwzrBWcHDCRFAYC4NdKxPP9OjyD3jHoGlSp3aXrG18veZu/6jq0IUC
e1DVzVtMMS7TejCQXothQgzmdI1PRipfIOK4N7A9n9RKyFfQSKzD2YGfUQ3ua77oHHWKqNPDmBOk
oifumv2sZkW0TGny0dYgu/BXdfvBaJthAqO0lJ8FfiEI7IvSurJShcHZ2IjRrzo1Z7/du21oM9u7
YTXS9srqCJpDozO6bz24xDDv7V3jtPneVER8aFfT3U/S6gJNMyqIF4W8VTHg+pYykAvZY/sG9bVg
saSVjUsgBFPmC1Nc3DmurkU8iNBNFjXSCwBNBmg65EpjcQXJWr68bRBJlg03wvPil7VAcVz0Xnwn
NUDYRHCgA+F+VtnloimpGbCy6l2MRze0rdFUk6t1MgbzVq0L/antS5yNx0x/KobOzDL423L2AEy4
Rv8Y45T8LRtHtgLbnthm3H4+YMDTZR9TBmU7IpHUMaNRsfnWDObswtJtWfAzSmdsAGOiOrvS58Pb
sdzoHTZtY9d4P2AfezceMvFvVad6IK2MxNSecqHybLWpVhGZt61Wh4ajjWhhmz6uAgz8xLwvk2Q5
tF3vhii3pmfqOIxkjkl8SEsb2QyKVowSjV6+GPXa3caeNiKtbMz58PaHRBosSGEZ/KeN8Nzga5nk
C+Yh7RjWg+VmAUUtbgAsPPub1xAtpLO0v6ZWmf+wjdyE51fxr5k2cn+3hPu2m2ZtPuD1IV+Q48vn
jonuze5dMFGs9Tb/yB4lCMFRPYxE/sCjGi6eFW4T9IBLNMhwnEOP5VhO1209Yj1iqmxMyTLwp645
JAdPYGLw9vgTb/TuTav571Tlfy0x3y70tZawOJO0J33868Ibk+KX/8PQUdYvD8P3DVmMWXb/r0xz
+5v/r//wLxvmMzn31vA9nXPviv/z+FqMr9/q9ueke/uX/pV0O38wcUxhk1o0PF9EkX8n3Z76B4o0
0jrmWbcC8s9pt/kHeedmPMSw/qbTMf5OuzWQysSezPmp2zwsyeC/bv6vXPLdtPvfiojUQ+nOIAYh
ySUa4Do/d5x0pLGLlY3WfkwxOU2k4Tc2UPA+vyoz/cpOqoGdLUfY7nJ+OljJyXxg9J4R1Lr5nFeU
y2x37Q4/PcPfZLwYGx1lvNjlk1hAp7B01ULMtmXEPzXCHHOdF+rMwCbH+GmgHfeYz0r9qrf2GvVW
Hhd7Nbb63eBJvnPIxRwE47ghF7SyPfRJXQR25sIbg7jAN9LpCnT4yrSWl1rrIJ/b2MFDlEjm+wT0
aBqoeHjg1tLPYZVpFbF/kf0Z20b1obONlTE4qPMPjCuREntafi03bo+TJIzjQN+y/XID/Dio4MKy
dpwvbe+JULeyFQzWMtpiF7dFuxs2JScNFtX4nL4Bh6yNPVSJTi4blEGFq9Vh09CspfIg2qV/KLXS
+iazCqiit6a69IeuwekPRq6JWfGoNz0uDRtCSVuLOjIKkqsg5j6csLAyx4sEu0nvN6VuS19jAP6l
rUFTzrqW7xskFX9mPeWdoFcKrKSKNxIUIbv3WU6J+ZqX1nIFHksNi40gRZISA6zcuFINgCmBK4G/
bMwp5Q0/Zb2hqPI3LBUvoGSoPunvCx1qVdzCr9LeUFaYWqhXjJ9fVGCuiG3scAV8pSZW/5ToGwyr
p+dO0rghspo3XBay0fJW2xhaFTAtk1ngb5g4ANgSb7AtWrBsyYygwPqwNh5XQgQQozGA0lW/Abt0
OFJRv1G81KV/nnOIecKslKgoc+n3EqP8vpvaMBb6S2n2RhLi6KCwqSt3sbW5TY3jmPyIDdfC9o4i
RiO0j7nW3nVkk7dtPBhoGDzzzxG2GOMia9BbSuYQxeP47ygNwMCxwEm8mRiHbYisjUxekc9U+4mQ
/paA5naxh7tkc41w8tK0g9KdOx4K0gZEIhv1TymWh3iLkPIKm61tlu+Jrkz+1eoxOrPg4GUXlmSE
gwXkup/XVTOoTgmCQrk8rWmd7BnNl1Fv9PEKJdvd0MQ6Y4Nd3827pO3J/0VqMeIGzWnE6eVidq0g
KbeygNsXu9KoftgTszXKrI+7pFOU75aGJ8fcDa9tJYSvDv3zpC8PRY3hiJprCDg0ikQpOWwtFMBz
6fCnPZeSNLWrNirWl8Zuy8BMbQgmOlYTTkeBCpSx48eWq0CdGZZLTFKxLU5lt6+8rg0nhv7m3nvo
4py/L7TqKW+87xRoSL5rvdwNdXuQVp+HNRGLX3esU0VTkhUjRJyH1572c1Aqjjn6KPmVnTS1OYIa
nP1Ze6r63Jr6uk/0aSKqXGR1kds6OOhCf6jVvA6kK2iO91q202d1uu9NKmZFaX8CmFIAypuNLwiG
bMsftc54Jnm1WEBxO2DT7uYyaCrhqSR5Njmcrh3aweJrAu7MWl2McLFq3FcUfB17TLPh8DE92NoL
AHZX0a8S3OYBUUIsFHIw0Znr3geH0oXvNLW2axfTo1QGEXcxk25fx1qdML5iK7FPeut90uetQORK
oGSVuo67OS5cIzRwZn4ymY+0wrVhO79TIefszYVWhGJkBtzBxflgyhUurHTi/kD+zwxa03SfmTmK
H+dlmcwDHg8MImkMYKVK9iU3kelMcH6vvGmaD0Uh7Ed0q5YIjYlAKc9SW4SJxuDa2nX1YyK9+Kkf
nTUy855Eve27MDcdXLxU2YWCXWOP/h5u6UIZkVpdzkDGjKIYVxFhMzHIPEG1VB42OmK+H4mWbuq5
kAsQDnIF/nGFFylDUL60cWRarTm+osI7HxYhmIWHnTZ+t4btC8PBAOYVmJzAm6v4x+CRIB3ixG0+
tzgj8gXb0n6sGqcDLOn0GBq+f7q9ydN+LnVvmHaHnjvsGTJYXCh/PdwMgRosZSBpPyipEcxK/Nkq
pk9rPdm+zBqDid71SVvJrofqq8Fr95ui7phWVZ7yzL6jhE9IXgtCy2043au90LTK0leRvhqMqBPe
Dj9Qf68+A4lX22t6/+e/OQ4e/3wNlTJdQTy+kKz++vPt1ulkEpv8fNLrCw8JOyr324RZxzdI1OZV
ZXv1oaCG4Es9uxCFalJvmn1jbna4l14kY1xGjOqcUQX+W1OPx7oNEWyiY9tyAF78EjOYCmX0Hu3T
3ilkHzBV8KlIS8PvLZLlBMmB0Y/R26P4Xwt3f452/+/F9/rutfzevQW9fwfB/x32/v1//z+Jiek4
no6J969FXmyguMtu+6/ul8CYf/OvwNhy/nAIOBkTpa28xb/EeH/xTmztD0JlNDYMLRHn0sH4ux+l
WNof9KJoE2M07dAq2ppYf5HiFEv/w4NDgZ3B1qnWNyX1/yQ2/rWjqSBVgTrHJY4WUpthAzyWWLLm
s3U/Azv2mV7f2KWZsZ+BcP+pdrny0TGK+TnLZR7U2YoESGo2tmkzFC3aWBfqKjNm/GPtU96OTfjT
8/xNfHxkAfXPLztqkqWKUMfONfOI2n15rXNm3eSMXwQCYeGtXuVxoLaetWsSR6X9uhSPvbF+HJVU
28MPbgp/2YbUzRUsg6oW+j7WsyY06k5jFMCddwVpx4czv3Rrbf+zWfzzS49kKmo94P7t5XmEuYAb
MGLa+oUiS7928vSrWpjpNZjpejeuKdPxVmxmYd909RklxtEczj9X39KLn9IHwyUOoLCSRwyEWRwq
cgqVLLF2bmPpQZv2ZdThFoDB5yRD6r/jtd1QqXz/1rdV8rs7P0pdajRVK1ZQebRWIAk4jBi0xFcH
EpTVWYEFuPhDZmSLh4Wbk/jvX/PXtOmf+z06UUYEyrqyAebJzkriy8FmuLIqbutY/fb+FbRTt3W0
67umDTcZi55o1JL0epUgrea8qp9KO5siKBfpTtAuDTwqTQEY8ypCwtvv3WS9y4spxIxsDj2zmm+9
vPtSNbYJbpTqiKZo8ZmXrm/yht89+O3Pf3rpisKgcUeLJNJzMQcgw8XOdvGhIvjxIqiO1dVkFTnz
ghs1PrbTJ3RPYpdojYdpANqPBYyPv7SFc4ErH2Yhk6bfyXWYr41GLpcq5hZBTlBAurf0ZzQ2p97b
kTAE3VbWF65VRWuMC4PwrCacZ0GKJJ3H99+bwZb5m6fCEfjrUxlwC4bqPtVRMarFVeqgIUwrgm2r
kPP1WFKS1ltE4UqHoBXFZHs5tE15NZYaEfMMWcxtM0DabWrd1zlibCUd8899lZgRqO8hcsTSB6NO
kB2vFK4Nq1B2NJ/HCwsdXKB1g0afkQjNxMq8jGN9v3Vxr02cxC9nOYtQ4ugetp02w7o3Gzp66LyH
hGOCyaVbPRkofCatcWYY8PdPm/GnXx+FINQVTHoAX4+hLtYyc8LFXlsfe+xz3LsTOw+J8K/XaFrk
u94y87gd0e2zggm4kb066KuB8kr5eYrbF7NPK6bvnQaWsbGcedFHQop/7QEMW/96ZanEg2O2Zh0R
JILOti3gdsGE998nNUnH7yVShsp3aWggSYO3bAaDxI2u8/Dno+YzW2q09lpfn9mRTv6coy1Yzq6E
6W7xsCVSyIkpIMxZuqyMFiiofl2ZV5WbFLuG+pgP73TaKVqOuQa8iGg0y3OqySM1xz9P5Wg3HisU
dKWq1VGC5BmwtdhqJwuE9iT+2BiTAcisbHaLSoclnRp3t7aee+G66znh/e9jCQp9v74VpphN0OZK
EbnT6ASaqrgh1anmusL2PcR+Ltm9/52fWttH23OM73q/jm4RjWIuL7rFJmGKvYbO51813l+UOz/L
UX4Ns/95kkfba1t43hpLjH3woxNhrOM5IHLF4w1qw2VjCA0fk0X7/P7tnPqOjtXcQ1Wla9msSTRX
HU2q3M4fitxROHjYdXLN7kIGD2Fym/LHMJh0U2ZRnfmS3kSH/36Q4LH56ztznMVdlqZXLrIsra46
qRiBWrvrC+1L41ZqWrWzDOmtgUIz9yKWerI1mMdyq67Y1he1JyLzex58QhqceXfVEsdG2FrLAI5r
KveKWSWRUWbQxGfTk19y1S2fzQyrPdotaU87rSRUa6pmbsOM7gFeTZNc7mkqev3F+4+XWi/38pt7
9I5PnhmzFSZfq8i11eUbVrkVVTfu/Mq2VsXbdxbP3ccBGxuZoUVmUySqK3BajefBl6ZX9IFLS2KX
27K1MePJb4U9sfiyPsbxCjuh27loaUZpYlG/WnofvzZlrA2hCp3sJV86cG/0WsIy7SGkUN8FQ9ym
OcOIFmeVP/VO1fi4vWL0bseZc1DdAQpt7cVaEwA9HFV/mfXbbhiXOyMu9GG3FoN3WVCTJLwDh7vu
ijLGc1qtcjmHNhHwBd0j+iiZYQwHRZdNiztO5dwnllvifASX/Zphm0ILZsTVeHtQMf68mG3+A859
OaO7YlYWUOecvFiEbdfZIGb3jqk6TIPtGTWSsMqECqnR6nSOxCTsrbvY2LuU2fa9MddJf6Gntf2E
/U5NfYgRph9KLJSvk8i8HXos14rQPxsPjbsmNUm9Yt60lFmflg55504z40xyUTrrYQLqA4egemif
LS+eFN9LuT2fXtja7krXaK2bZcWIR6EK1+mYVQ9GcVWoKwKFas4ABCCVgqmu6YN4FaoxPxlZmd/n
3Sgvm6roL6xEV3rIqRZvHqqvdKliyo1XZJuMdNP6z5SQclSLzIC2wcWaV9ozE+4jPjwyR/8zaXZ+
bwtcca7S3uq+17ZV/JiE9K7bhtIsegscwYjB6h0i/rHDkaftG4plPVYYsTWUeaC1s/tU4uxODpNP
xYeqrKrSh4ZCj9pG/vKsrICp/LYz88lvDI9arjNq5TPl0ApHrRWPrJ0p80r6qZ4oZeTNqfEssFOO
DOarPwpKl69abttfS9qruLQkSIs+Nr1qfwU6sFJlNO25D8Woz8mDnRlVE9DprrGLFS7xvJ7r9QcT
w/dPmApUAA0LPVejvBkaGRgayMq4yCsTd6dOB72YKFgjTi0a+rKjCIWSMbvprMUzfEMZ89aHTjfG
tFAmnsycqsOD2fPdQ5JVmymg3qs/DrjGg9LrmQnwtaUqQjrBdlh6KQ7WreddW2DCQmGs8U7T4gnK
YltqoStITv04EeuLt1jQCVJvtaHZABd/bKRV4V1l4iu1V1Ho4axlphfmPA0NpVmvf0g01jWmcC6L
veiTH1ZaoeMzqa1RHdaEtWvrPLF8Z1ibSPG0cj93jRT3U6/Zj306D89Yn8l+p9g165ClA3hqxl16
j8hcPHQpOAS/Y+QdazKbiW2naJ3HeJDVD0zO7K9uMuLMllJM/d4sBqYFWoNiKxibYfwolE4XeLE5
3pd+7ICzW51RfQdwID5mNT1dLOwWYwgLc55NJgPNRfMbbahe8Rke7gbwGp+XeRj2MH2GJ7vNZOd3
cWJc9m4dQyjHLlkL4lS/czsUFbRqUQwMQ/ZjTiy5EyXMb8Q78gpLxPkJ/mHS+rMom1f4PEg+kDC0
WMLWpdjnU2oUaFNdA0zPgLEO7hZXm57vkuZzC2FMaI2MYLnVkO0WMUe9WeBBFA/a+iX3WtlHSyeW
dacnQrmhJzR1PptC+YEO+syuSUOaPt5SXqk4Yt9mg7FeNqg3HR/1Tv3J3GBjPpgE90Zr1hyVX9vs
TVdBTzUw/HmnNXy+vMgmspqJ1tVkYX4eePkq8F921nApM0z0qn7B8m8x+9JvZ8/7btVqFu/wn1O/
lgmWhD75upVfVt48fGnICPB3kmyevnRgkgQ2WPbbxauROxVMT0+4R9FpaSsn5bBM3B5zbmm+qF5f
vo7FxG5bdLpR4tzXILOw85z13I1jHLOHs2fCZMUdwVdTnAi92eQ7fP8IPBEwHRNtG3QL1oBdXsTN
bgYnRnKJK9ji16sRnynXbDHmb87YY0v9eSi7sqESG9n50l5MPUrWRKC/f/8Gjnqlfwdkx5NA2arX
3uroVTSXdbHTqly9IJww/cFKlsDM6+6xoK68X3WzZsjfgzAZG/bV0BIaenWW7nPNikPXGjSaYmhY
U07BvbmK7JMcHVA3el+Gc9FlkbAYGOYVcspOuEM1OHViYCjMc5nC7/N2e+uC/5y3z2JCJtavRYQo
R9yoK8V7SyhZKHRzxMp80XZoIbevzesuG8LQiyJu5htNgph5/0meSJGP7Tccwrgyd5sMeZRQ79G1
xLfzJMWz0iirT5etC7PESCJlqNILsSbL/v3L6iciaucoN1icpRjTwcyiWIjmmzBAZezhKtP9ciZ5
g9smvSUrGfBtHJty+thbZveK6rShHjkso3rBxIUBqNbrUCo561zuZm3KmIE3x4w/iMfmE5l/S/cX
899lhz198qQUKM34mIra29npaL8o/Txe04GrOYNNI2YDMekqvH+Dp57rUU5SmVLUbK5plA6zTtST
boUibHF2wzx1FtK12CJP1WUCKAdPxm9pJ+pz2LhTn/dRtrK2NbJJg/zBq+zyhU7/ssN1Zw6FFPJM
3+FEaucepQk4u9PzdztB5KYHs1AYxKo0Alkl+zYby/9syvnvr9w9Klokzpop6PvyKBsN8ybp5jFs
S8LvySbIfP89nUqS3W2B/lQ5q6rVVgpjLiLDWtN9OyH0KjKDuvdSa07ocPwEsyWWQ1VtFrFD7WFA
tYoLNdHj72d+wrbmf7NXukfVC0cqvTdSoeIr6+tLGS8Lo2BVetDyPntokh6xAwXdj5WGIAVzWOtW
NKX1sEK7DJaOPVWiVjiTHJ34LI8HP6oWcJQ193mEpgDFbqHmQalak18XtRJoJYgJx1vG/6wmdSx0
oRrmoGJPaqzvGJuy7cQNaqNWdkYb1x/ef7YnPgX3aJvpFw1/v9bYioxC3zdJXhHsYMqST9o5h5kT
J92x45RcPOxRKXJTVZx138hgc3U5lKr3b+DUh3b0LbvxRC3AsauoaUDTgLp/qtvSu+6KabNlxOrz
/cuc2K6OfTiqcXKrhuw+QqfHaC0GqHdFotwmckHsqlgU0xY+b3tAemCP8TkXmDens9+s/GODuWou
EYp2VR2Vsdp8yt2MG7IxyUBjXZjrc2bYaFc1VaA+WqYkQyKPDtvYJCP4mcaNkt/0BXbCSOqz/Efl
1vUnJIed63f22CoY0o55Q0C3JdQKAAi6EgU7vmHh2bXIcjrIch6fnTmL8VptK/VS1+lVhDEa/tg3
YsLNCzXvyM1QtKDw1t2lfdByKRO/NFvQTnPfjQ9ZPOSfqgUpt29WTb2eeSEnPsRjZ3SvZ5LCK3IR
AQtK/CJfJUyYfr0xCpzvRJaLZwbCkjOL7Pf9Dds+2gNtbTJk7Upcy/T1u2H0D8hpOtIXcVcoo3bR
uVPxp5lA4X5/sZ3ac+2jDU+1xSJQiMN2HtIbzR0GRjdKlQu6se/oGX57XertCy9/jVdHefasXPUH
TuszUrsTm8Kx60iuxYVcZ5FHZkclS2WmHEPgNbvUgaKfacicusRR6bWl5YIgoEojWnHDJf6TatCX
GdgOu1zPRNinVsjR1ra6VV7KQUnQONHpT6Zm3LFH5Dey1eTl3IxIJzRT+fr+Kzt1P8fhzDakt3hu
EpE7doE7qfalh+FpwOiJs3v/Eid2Ovtop0udal5XUqCopOB00Fbshd0KQ+6+z9eLuMeC+v3rvDmN
/mbTOZ5I9vrGwuOR8EiL7epayMUIoN3FoVab5r5SDOV2cLv8qlOHe40P/+DgrrZztFp+GvDdewVk
gYVoqn2vSDH8qtZq3+3Vp2QSVTT6CJFkVKQN9k9J/nnNMnu/9gWUQAwFgklRIC8OSb5X2v4irVGu
9LK0diMUHeoeY36/aNZXQQmWDDfryT4ULxrrbRjPwRVnqAmAZjstHype7y7OW45jMeXX+cB0SNfp
m6ww/tPps2bvkIOeWWinPlfrKNjrC1mjZNDJAhAL+algngWRfQuXsajtsCnoGqStrkatwpTV2BTK
S9I1Q2CUhXom3zux1q2jQJDpr5LhCy2JutJJ/tSdtXpcdRT9+qBq+JFv4sa2Nsfv768QffuEfrNC
judxnWZUapwjE/xyHfXWsbt6Z8TVGsmubS8naK8Xvd1hrmJ0emg6Y8nkIzVBvB9hH2Z2HNDd/+il
ireBxttgsFp1b4Lu2XWluf5p02rZWoQitPCoDknDkfMvdX3mMzr1qI72VrTtneJkQxI589ztsLlB
tIhk/m4trc99lmcPTGhkZ17LyZWxbRc/Bc/LkuSilE0S6RB2I9NYugu16JcvzriM19mYjVejnXfX
DDmmj1Ne1sGaii5ssuzc3Z4IvraB759/gMi9LIPmwd32ih0uWasEJTrjM4fwqU7MMUC46Vpv1BNa
FomWUL7VtSyqV4ZsnM1/1oM+di0RiO70chWXrcUMEgww+0yKtT3D3y3Coy1X1dZMjpIwRgUL4dfD
XIVqLrJwqjC1f3+hn9hyj80SKDoJc10UBN3Loj8bsT7fql38tXPXCjGmzijj+9d5Q2D+7l6OOi7u
UiEnsp00yh3EH403Lw8GBg2MIfZ9qNexfuFahbqfikQLEThmD5U+KLvMzgj5bCloY1Db97sZ/6kx
cYyrxdKrELeo+D971ubRDmckidEvLsd1gbj3IdYpB2urzlA4rh2f3n8GJ17nse91tuBiJMchi8Bc
QSRRhjFIVde6NwfzHE/qRBhnHoVx3VSos2NkXKITHXJrDR2OAsMSdbx3ASlZD/JEG3b0jOSZs/TU
TR1tNkppNKt0e4ZRqZYH9qznVyzZLoBqWJ6JpE6Ib+xj0KAx98loFh4VKkdJnyjBlkyrtvqhaJnE
XRIFPXFTj49ct7mkyZ5G+pw2gZW46x6A/BDOppbvLGc2g9Wbi9AEax1QROhDLAPOpU8nPqRjy6CB
2aqJ5lBG+mRRzZ2sPFiEs8BdpMvjZGtz8f4iOnWd7cD6ab+F/KbA5mD/brXFopleLtdr7Wn7lHJa
kJZLcebIP/Vej/Yer8RiXDZWRvV2WC+LkbkDJfaUXcv48Zk94cTOfeyKX9MN7LUVccI4TvFuxcwH
QAM+2O8/qFM3cLThaPY4V6z6KmptBu3xqbZ2sc4J4S507f+jS7yJjn56F3lT98aA1yP084Seku46
d/ii32MiNJ05Xk/cxL95MHu4EbRLwU2kngvMhLFUr27XwziCuHz/Jk4sqGMLciXNVuwgvTJKmrj/
FMeq3Mk51y5ttWPopoj7y/evcyIqMY42Cn56Ow+5ISJ0lo92J+8SgTeDVmMQMErs/rASP3NHpx7a
9uc/vZbV5mCZFtIIs6IfgNfF6gungbmhpt6ZS5wSEBhHUUef6FXvylFEQqDjmxTU9uqcKZArKvw8
pw73ja1lo1Ne2GW51vstw2xXLU55O2aqz8blp16e8eutuqlFWaAijU7rRs7+xOQKc7IWIKm4qaX0
9QWU1qjHg4fCYHgtuxrE1NDJOhgH0/jaL8p05eVMzGJtsmCiUBWkEW6iUUB5/62/rdTfnPvG0T5S
g5whvUezawyNn4tVfVzMgd49I6h6m7e7fqbcivQQUa9du9ipLF5AH3nYewmzxGZhWSHSreUuK3iN
U2FWdHv/i70z241bS7P0q+QDNA3O3PumgSIZQYVm2fJ4Q1geOM8zn74/6pyTJYUsR7muuhqdKKAS
adgMkpt7+P+1vuU0H4dIE9D0SCoaC8KA0F6ufhFOEbFJaeUOWXzRTt1lMxYdrhjAJAOuMZVuIVSt
yP5ox2IMCrw2ewKoLniDTTD2Ck6CJNKvQSn4WntqjnhlRd702k8HY143qV5rDBT6//oh1YCftDJF
d6u2HBZX/aey4jqM2laemLjNxyT6Xz3yo5kPpWacwVROz6ZVqgieh0pcJE2hVm7OJmz1Z3WIAkvk
WHPqUMFjllTjQOGe+t7OsJLE5/iIJEXQMm69hJVWAwxTs6JOKSyEFhbpOc230dMtZT+2UUQ1quTZ
bpb+6UuRL4bjjpUSBn0muoOecC5wcQbO34mLaSc3ZtW+tRplvEHWZLzLDVy/Q2Nb32PYB5rfqWPe
eX2X2FcTbeiEAJ8OE1Zq6OFNIRWr8kdFTm8jWqujH9V2NeyV6Btd0rLCORPq1yWOJbQfpME7rr4W
5w6mLzgua98Q8GwgVgIOg0I9oX0IWTTJIgIJhJOfDetMV1BxlDX35aJlzi7soFG4QhHFD5tCjj87
FvjOZDa6z+2oJl9FT2Y4KM9W0o/AK7Lw09bwq6oN84dKLd72djydWwv91Q4WcB2NhIIBhY9cs42H
2hsXW9likx39sppKVXVz0pxHN5Qd/XjuL/k+5LlGqlMUWpCKh3DwEcm0e7Jf46+603b0NQm0hwWS
FHm8M0ooGMQ76ed5XDa7mMCoJlCLklKFBjkgdbNpakFd1GFzZijcTjINleMJlq74tmA20LwSs7zh
USuff1Rq3Y9vUU42b1MnHWmVCwkfBZGL/NaEXW5ASZH5WQTyrcLbZmPToVJcKKi1IiKleqnk38u6
tT7lC6dQEDyZE3rEnKUfBPElJCfpcfZxSmLL8WZgGKE/wMR431f9nHrjGtUP6bDwqUDfg4vURst4
wMQJ8Vilm+6hSWj0PRIdDO/5qtu0KenCQ5OxlOnTouEHIw9uFO+JC0t+ktiGC6fsiiLzt8Au/HRl
anldW9KWNxdkGK45GSlyB2GFuWtH/WAGebZM95w4SjRMQ9Kke04kEJDWsjDnIJtMWBjGaOi7Oo1M
LG2xk1xNdrJqnNQm9W6KwEeC+u2Fm+iQgSIMUckVBkTsEWo9q3ic1lXV3GwhZ2lXFRL1VtMp5QOm
VLvx5qGXXyZH7kNB3dur53K5FXIBkZLl0glGECkAoBJQJ6ndwV5ItLy7nLCCZXuqWs3nZUyir526
JntlzNOtihWnnm4DCDgfaadVXiMcfvpEG/R8SjTyKgwqHXeDE9XijO0dnS/RKk6+G9qaF8rsbT7A
JxjeK2FXzC5fhXOe6tpMOlRZqp0LSjC9sStr+BQOBGzRcmyJaROtlXp0k+S7CPJIht6Wfiitbdmm
b6k0V0GZKta30V5qn7EAV2cIC6Kh+6xJ3g9l6HwHI5CxaKfFzCORHRCupMd2jdaLTsG+l/UaMWuH
Nd6rOcn2hpJ3d5FVqosnqHtY3prJkOlKtMPg9lgdIreKVwstxTBl9wq0IFLfO714jySazPUZE+mD
0CpOmpltNitWhU2f01mmdbOKTcRfZaOd+6nThwFiuTbeKRKQ4Z5gYus6L+ZsdGdmkMTN5Kox1dSE
5OE67JCTDfmiEH2p1JqfG7gGdtUq+r2phvU9lhnk3kCDLjNjysQ+lkX/fRw1S7qr5qyQP6RKm0eb
aIKYZgdmByOwgALFaJD9SJ3c6Ker0exE4vLvCU+fw+isDbtUPx+GtTZ33DqywRpG2ncpx2nwi0kb
9pBLrM+SIFSmrqxfeEINDvKDYaKPcovO4g4YvuPFvGaRcBHnWDcqTNEInkQ/HQpjJrlMyMS646tv
kBDGskmB9chh8ZdITF61lkMbRFTxHyxrvBJF8yFS7YTcPSHkxawr0Y+Cv89IQMzjwhBJbkxyJb+F
cYRVYkzrusWIqFuHCHm9szdi5qmdXBM6sCV4obt67rJkX6lb1XPOHdOFStyWUKAgvrHV6ekbdGW2
gFpPMQsvhYY9luqM+ilcJj0/64vwpkkM56YwRu0+qeg2rhlRGm6j1zZDMc0lOgGKPyHaq9K8zOm2
MdDrKbyd1dwyXbOvtc9OBXKD5EOkRmipmpsu1PsrwjjeI1jcZBMyLe+VbCXBkJJt9z2f7WrxOoRd
FZrvrPiSy5wfVyXZonlpaLbnVBiL1YOVNPikhSmTOydYoX29z4a3KNKmt3Eq5y9RZXZLIHpD0cHc
WG3v5U0yLew9c4n9M1RU2lMVeXwlj8AlNal8mJN2vAdhVVzXRt6bSMWiFSRACVDNx4GpEOrGwDlT
4doZbpVVU+SppKINHmyUxAjIABagO1L5mY0BCRAFeuMamV0XojgcSTrc9LpZ6akylOQ7205IJk1J
sY+O7nBJXxss2dQZ5JHqiotg7TIZ27p0Z0vv3v4vSYxhwq5BBGOZFh/R6/DTYqWsP/5+C/rKDuyx
xPvkOJCGzJIDRs4AkFbnaon2zZzy7kYydx0KnJw0t1hpYNvIE/WKV84fx4EmTJ1zGW8XZD2q7zKE
wD8559oHJ0++/f6WXqtKPpqAntzTpJpdbFqWDJyRqhggFZV8gDjb24nWPfS2QwO6H3O/Lrr2LEFu
6Pd5NT+cuPgr5/bjVGEVlaitUMULRm26jyxN9ZYxxsySTZAFI3X09dFKdmS8gSxiVj7kzaSSZj4J
/OdZCegnV4h1HL/+/ue88nofzYJPHsW86nVRj5MdqFPFshONJPqsZXctE5JxEC7mXqiS6R6xSTlx
xVcOXY9lqidXZNnsN6c8RgklzT7o+IR82IvsOZiwDqj25//eOHospT65jlZNcIn1yQms3ix3wD/z
K/aWo4+rOLv7/cN7Zag+mp2fXGLNwzpra0cEcCeovkj7Jp8XJK7hekpd89oVjg7jXVpohkLzKLCF
8r5PDeM2zSEx2NainigsvPY6jo7iTVHm9MxMGgBJo+9w9RcX1Vxpe1yhVaANYj5xlH2lgHHsWw9b
g9S7eFYC+F2fOMQeFG1Ca1zE35ukWg6Z3TsnVDGP5dpfnOAeqw5PXosNMUVFlB+fhQOOzabKo1tH
tuMNnSbbXXsolYY9oE7t0vIKDxph0W2k7Yibmn2DxeODzOXPYiJpukr67HIMZ+1DWkwGHh9j8nVO
RjsRoV4giHHxo6Evdmii7Z2eJ/at0c/1PnHotdrUpVGslc5hUtLW6xez2Cl0IfeNtiBfl3p+E60a
YA+nzq5Cx6aHOizT5ajU8y6GLn0o8oz2cJ6wqpbmuiunDaKOVN13BqQSnER79ITdcqoks52of/XQ
tv/9yUNrojxFQpcrQWMDJtXYZ+4AJMQ+JsbON0Mz9UuxYLTNMuW8S3r1baxpbMhEfAqMfwSs/bdY
7XG2fvILMp2g3zYswoAUXmAuAjTNDV1CA04hbooApECjQ9TIwZY2Ztd9HfWx8G3AqIGo6pETxJJp
oAotCyIj9ekT4/aV6foYn0sacNebyhQTZ95oQZmwJqHl1E+UG175vh/zcJ7c85BpipxDvj4Ll4BX
5URQAcTp9xyCT8kcHhfOX7zZYzz6gME3NuJ1y7wxpM9LXfZ1RIEdplT0LWzR51bpOuGtbdZdVYbR
58FGcZzOKhAWfV3OyQHO3VC0UbBOPU7MToZXYTQke4oVeDIjeVvB0r0j5vdba8lk//u59bWW16Pw
9cmjiasQflROv2cNV2jOyPa8YswmshI2G/baO7etYX+bRWNc5otpncmE1oyeqCbrtpC3hibnaySy
fHqhKd+ZsGpcvZPaiRixV6ZNffvfn/w6Ec2ruUoeagjw5E7aA2ILaqWeLlf8bS00ut8/hlemzeM8
gCxSiywijy2I5XJLAGAVZLIbSN2xQpeXGKwkv58Y6a/d0tFKUAhCoUnzCwOggOPlgi7M46w47XWh
4jvE7PHXo/sjAMZV8q2tuupnfwyueEa3uBl/tP3Q/vjX1de6+9d+KL9/7ZOqPP4725W//d8FgNM2
NePrtItreOvt12hg6/TjkUp3+A7dfPs7/wDg9Ddg1ciDICxGBWu22Qn/5lwI2HBUGuiHQ1IREODY
0v3DXbfeADIRG/2CqC5VbLLAvzEXmvoGKgVFRoskFY22gPUnlIvn05bFf+wtphShEtfXMc88/wqc
XNUl6ORu35aUPbrGst5BX+v3iD2yE9u45x/A46WkSvaziclaAJ07Wp8q26gt/G7tHrn5oSn6u7TO
gljo9ya4zt5R/uh72y7HI9eggNgmKBFx3DTNalUsU2JRLxyMezMUO4PliFpRimJpya/WNI9OTHQv
nyVX5A2rW7oicJ+jrd7Ydla7IHXZczTJvalrdvPY7MK8PJVK+HjC+M+F4K97o5sGyZ+RsPH8n781
C1h3ymLeIucNuzOjzTJSwCGYgfGOlvNKi7MLy+n6exwN9b4sx0O8TO/4l76MZv2pWOygrDb1jjNJ
Sod2e6OalFxtPTyUVpO9xYbXnJhkjw5q/OItc1KVDq/DcXhCjOens22qk9qTyyjfp0p/BdH+cim6
WyeSC1F3sztiB/VHyzDdYsRfy1l52j35Km//ejZPbcsvsUXbD5C6zse2ZVEdp/XMUTwQACPIwtVA
2nrlXGUXlQmSQOL2SxyF2omMDlJTPDEoHoLjS+Kzz6m0flXV6aKKZsXr1fUbScLTidl6u/VnLxO1
qRSkA4Cjcvisjz7BRLDRtZyigMeSEWy/hnZFRrwBkrAfStWzK+TIhVFTU5x0i7T7ojaNEzJQ+1Fg
//RHMBFxlmJOsQQ5PObxmT1dnQpmK2t/MQ3RTwVYwpcVq35M8gJQbwXAbOXGG+q7TPLisxK29+G0
rn4IYbh0S30ad2O98tx0ATB8Q4erG0TcJGB3bzjjPcX70Bs21rjgC/FlXd2DBzgsG498Dvf6aIh7
swvJ8Y5sqsu7GSXZRA5QSqEWpWxS7yqprMOlXqHo3IXmqD7Yde9QoTdy7QHWCZDAkJwEPJKK/Nw2
Sf+x4z8fYYyrDwtsrfq6W9vV8XE9r5U74+W9TUtaM5htw4VqYMppfmiLhet3tL9IfLyAqlVeO9NS
tG5cdeOPZDWG2J1sHDme07XZV0qb4Yc2K5cD01Bm7ECWr0HZszuDjIloKXGq+SNnAi0NllBd7HPL
HmUwm2l2cOzWmNwt9w+/YQEIJ1PqHwUXu4ehYdtuKUR+GTfaBtxU+5/6AsHRzTQRXuddX4Fk69rL
OiO3wjWpP+KhWxq+52RcxyrIhyq/NFqn/xnr03JmK5X8WEr04XSxlOJTiWboulzldKU5nIFGLdcP
ObI4BOK1OfplbdAdoHXVZx6bQes8jnvywEazWs7KPNT0fQfHlwSKYrBmL5dsMOBHyCmI9Xkcgg47
qc7pqqY9pjn2pVw7CD9prncPdRIrN9FgQVPBF10vtCrBpO1E56jmrp3tdfVC+hAUhikFA9M0gQ+f
F5Q1D7AbkGK4lqAC7Q9T3yw4wSwtO9QsJz7usdjyqjhx9mwRMwqW0GlYyrJC3OhJsiDNW3Q1BMSR
GRfrgC+Vsrytta5p9O/NyEpVPzS6+atuNimRkmk9NudZq0kbPFG/RFdrFympr6ZY3uYsQxuVmbX0
Bpo99xHcJKzIzUYObSAc7oZshLhmUd5OqHnmNnnYTq1Xe/aT1h3arTA+CPq65Gck+c/WWcwfoqdr
y6+FoZKFDntllWyMxhL9FQ8u/dmOY72zFnFL3Xb2jDx6T8bnVRYXzvdVlu9qw7beO2WRXSi5BDCA
xZkgoxa4Efxk8yas58Ilm2BxEeDk+wkWCXTi0L5bEGUfgMzpOyuTkW+asXFG0MHsLXjGLmJHH918
MK1AGGPrx3RQ3VRP8128yup910TV1zAtPyrAqj3dWPKzvMaqS/fR8YfReVAjAXtyTmY/txeo11qF
HaHtFTI2BFC4FLszbueEZ72Yd9U4nwvMqxeT2WhnShzj4E3QmKaVbXqVRbG1MrTrSomMnaIPqIOH
S02v6vNCktlAb+SQqq22W+N+PVs18Y5kULoD4AbdUSn2VZkrN2pl9C4FfYhFXa8dpsEpDj0dmKt8
BthvAKckpFQOn3R71Nyy0W/1Kf0JFl0/aEmU+xZxKfeKiqI8XWVygWj+oYk4bamlsf6cUy15XzBv
fmqdIj6gDC/8sS/vohjBouFQhXaLFuCQRiSd1/FM/NrpSeIoUptsNToEXTQqfLgmn1g5DuvdHC4t
zXFS0pA5FvlH01INkOjJDZKu2ke4IDlf0r6n25EV7NpAq/ttrb3F+WdlLux7ea87MGNJKIGyqkEB
sKIoZ1QV7XXeKvHbrEg9x0w+m5lusjWqygvbyhxK1+lqfWwyLbsO0yG7SOxi3BHT05yPcT9QR9GB
/0yVczAocQCJnfdllSfXZZHc0UJDHAVJp1wpcLYtX3Q9XY/5MvyMFWGcz32CJlafhNunc/1xaA25
1SlxkNm1lvttlB+KnoK7JYlnieruOxkM9GX1trnRKM6VvlmpFDWqePjZRzxrN5epkrkrrKYzZ2Jb
4dZzm0Da/kDZOdrhOlgvzdmWd2Uhl3PN7hu/lGZ67qSO8SFmsgiwKumB0tb6pdbPjuc05beMPK2b
SSO2DXTiem1261tJBfdMKIPbDhURE7oxr3R9pZlcNiU7FUSY5pdirZdPOWEg53k5ywe77ecvZM+s
O+lY5CjQbDQue0ybLJ4J64ogcCQAiGPdNhW7wjRN+nsycleqBeF0I3IUhA2t6t3YNEQVmNFymGJp
eXgnCOzVw2o8i0A57/sZObaWroYbGvHnNo6MIOuGVdJYX7prlmTzG3h3mo3Yvy/VIu92IsGBac/h
oyxnhWwCaME0moexXM/Hav2a1Q5l9DDNvZpbQM4fPnRMTztRlG9lZ6xomo1bY9A9ZMzt1wKnbkCt
R/VIXu0OdRvttJEAoDW2b+p4eld2s37R1Pq3iGqcP+rkj8X0nH01zOZ9pGlepyyK14zANq00x1+n
NA9LPrU3bTjLQwhjf5XjuZk43xJtCYMyG6Yd3WWa3fZUwlIqvhRLHN+uS0nUWN0rP3QnfRthJY+Q
OcBtjfNdrbG2KSgSf9hNrR36Fm1DImN5B85kds1EzIMHNGTD8fQmuQYVNAYVB5Cbm/awT2kI2jDf
Hxa9Gb7GegzxdbG6+XrNarmPZ8a6G+mt+Yndhn1NL7uIwWDxyZzNtM7eJ0rfIKIQ430NbNZrRWfc
j7lAUivkcBv29lDv4gxsDeYBeYPhcHUHfvS7vErGL7JVkhucpNlAAlKVJMgbde1yWmL5ec1WG7QB
YFjV7Yld+MCXkBzy2CAJJFfK5keGqqWHPWL1nzBOx3eaMs1BUoeRQ3sEQSPuTaw/HsMXDj6OUnDH
2trDwCeWpmEvgetz9ZOaZBjovcKhuqtJ5Pt6FjWFB7ddv7Fiq7pVIPfDti3a6kNoK7MKx2vWm7N1
lhu3BW37fZWk6+gSwwL0uqvt9INRlCaGENF2P7thoN80KTOucwPDW4Wkpqvv82Zlr0eblnwiNKvW
mjML1Yp2icLWvE6atTLPMyNywnMwC3MX2EVrXQmRpN/tXOQRUJHYOHR2b1wWbSzOsBX3b+VSEHKc
sD5/TJkDvA6+xruZnqWBjuGijk2zdW21L5my1PDzks1mUKCiuqCMOp3RMa+vkqU3H2iNs8N0ra6U
X5Z6Ej9zwGlIKub1bnKi8KyM4B/5ddcYAUBwzUUHS/19DEeU3m2GTAPh0ZoQB5Sv0U4s2XKb6pE9
vk2kWGJ/SNSCJdBGzer0Bv9sl45oIBxZe7Ysoh0oSf7roDPJVH2aXWaOSOdArcv5kzYV8kptBiuW
ftj3qHXaNGZTGxtlXLwn83v+5nC0+lEPYnmnZSP5ZVhZ2oPQGmnB5YgyxAetqj4kHeA5l21S9a6J
ypyoC6DqOcidYUF7M2N3rJZK8i7DpXrbwDyJAiTHynXfzEvpNcWcg3+ayp2Ol/GTEuvyU8e/He+o
X1Dh7fPxTuOMcJ5Ucf8WPaIS5EveXzoTeOEOEHDChnptQEqr4/yhXsiRYVM1hKMLyhnsSAPruzqg
tMEqbhWrsXpo3kb7Q55YbMTa1brSH2NzYKzbO/EYpsOrTffFY8TOWMULprp4i95hht9yeBJjC+Ux
alSx92qXx/mHfsvtoY3HjkDOiHfcfEv2wdpBxs9j3I+zJf9Q3p4wOW55QNOWDISmjIjepiWyOyI0
Zk17fJRzgjtmJL3qmiYvEUNGLq2L6DF4iKN4827d0ojSfgsmwrDv/NRlNp1l4KGaTZc1bklG85Zp
5GzpRj2IGKKMtsgje0s/0pHo+1Rsq4O9ZSPVW0pSrECxY/MQX2VbhlK4pSlFJeSPcEtYklvWkv5X
7NKWwCQEWUxr7Ax3jyfsPyoG3lcF/3dc1Xta1Pvf/7V64f8gGu5vy4P/QU2Q4uC/Nh6u+7V9GL4/
KxT+Z5kQ5i0xiw5fuaODCUPZ8e8yIX9E3cyw+EPCtKlkUdb9p0wIRJeUXiJwYNXagG+pIP5TJrTf
UPUyyFHg35KPwRN/AMN9UXEStm2SGmmbGkY8nI788qf1G4LMSlETTODnY+G8S+ahO8cuslQenHX1
AR6aPrjWmIX7iRbtVUlI4YLoaGFRycbYOeizbO7IIwvJGlrNj0IYHczuHimaSycK8g0diiBc6ctw
SC3FCb7mo7b6aXWDKGhNpcYCbNjiiTyat57U+hWVFKilsiY/Hqzl6zQb+rts68C6s2RXEUvZftDG
mEkux0WNWkb3bVrmxMRSmrco6x5IS5SJqzgIpB6hihZm3Mx4H8UALgvVuXY0sdwOvTF9MjZfgtus
hnI7zsm6d/gGdzaYo8FNC6X8tEZQ2W/QvW1UG2p4d3aaxpch9F4SBNs88SaWpsTFe9cEXaKOp4zm
x0XK7VGA7tYoUYJItsyjtoc2mGOB0nj2TfgvXt3HEN5mVfFkrZ5qeR8XfLdLEY3taJIS95YS+nzM
JFVhan2RYV1ylnaXl7V63qG1ocMyCtfpQgd9VPnfmIX+a1PM/+CWBO/09Y7Ef5R07vL82Tyj8Tf+
7kfYQLJ1ynyS6GiKfc+428YbnclCZyohqV19pAX+M9GINxS2mWEEGbA0JDarxz8TjSCQRlJSZa6h
dsj89Cf9iCMfJb/INpjQTI4xaBb4Uo8GzVqM5dCRAeZXBOH5lpp8jCRxZsjBvlWyfxCJuBsaIgVi
PavPu3GISEEg4+XJE/tVtXiTiD+bMJiHTQJ7YACbYoORPx+6Zj5ajqCU5Q+Gql4MYjwXJfD2NL2f
le4iSZXSE6lDRGdZXRLkNQUnrv/i0+H6wM2lUG2KwuySnl+fmaDWuoFzfAG9K/Gp1xoe4qHmBtli
DNpNXYFzGQrp3NTvHbX2E9EoiMw62qtTXipuX9D7cKMmkujUsjT27WZAIEwy5Fme13X1V/f7jxb/
/+c/OxbX1z+7bXUnB6p73gf892dnyTeENREEpRNPwNjZJC1/twH5I+LbhS4NjCkCxCWD4Z/PzngD
Gl+DIwwF32HpotHzz2dnvKFhQLGPb5lkYLCXf/LZHUkLmA7YJAg+uW2+Vpmxj/ozhJV0pNaaGHgs
7VKVVgQC0YyS3ZpZ4bDjHGK2OwX/2OpKVvAEq72iKx6NrrZHDam30B6X7qe1jtQICN2bfmAFwECL
JT3a0d3AfdQb2vRdCwHpkdZsv6+sMr1qSRI0/vp2/v9QfNJg3l7f60PxPv7BZjP+Wnx9Nhq3v/T3
IuDQlNZZ/pn+bRITWJ7/PRqF+oYRykA1aCvqjFOWjr9Ho+680Q3I0gI/3PZ3tj/6ezTqKtEL7Bik
Q2YCIATH+JPRuOkUns6+9AKFajDx0oh6HPzPZz8L69LCxwIRNx4rzzImalOtXZ9o1x7PsX9dReg2
m2qLb2v78yebwsgaMH3MRh1EISrnnuigkCRRj4wedMdAQf2+PGn//uWdmRodDR6kIY4hQysKfISG
dh0UCEF2S4t8W1FJv3nyun+xfD1qSo4fICEYhFeoBLrT4n9+azBNMQ2FXR1UWgGH2CTuxga+C+O9
2sCLhPLgb0HDnUSoRHplcddIyc8N0uCIg9Ia69CoZHCh2y8eEn2SJDaXBGe+S6muDIFeUz9246VT
Lpe4VPTbQYMaux+SZUkvKFwLkleFeVNrRX7WdeRc/f7mjiyHlqXqOtl4jjTZzXNSMo+a31O1ymGQ
NLq6VTGh+erRAnco1ml5xPr7gf4cpCQcfh1Blvu0VcczExTdfoEdVhJe7EwnnvaL3vb2g9iqsKMS
tJitY4IhaTdxIohmClZF2Oemps+fk3kkCFStlg9UCHMKZga5NwrixRmgi6+os3miwf5yYLGqYKFk
A2ZC+T/eMFi0ssexdMrACfPpY2J3xRWZXsuJfREf+PMP09Bs21A1lf/HidDe/vzJJ6MkaqlGU5RT
UxyxmUxVfq7axJfnxFGdeKovvk4mH07EGpMNFyIx4/mlTKvXtU4FuWgWZXNRzJTweoOkAVdU5Xt1
npXvWtSOqff7wfXiMXJVx0RowN6Tg7hxtO9baqNZGDdREFkxLgI1nfPzIeuKE9qUF8+Rw5etaQaP
c9sMyKPnGOnO2Gi91mCkccQ5PYlslwu+nj5vTpmAX9zR46VInnTYpAsUgc+f44ZsN+duagIFJMJ9
HJoXwFHaE0LdbTv6bL7hIrwnzpU2U+lLdUep51jI6jpIQpm7dBCyMx2y5A29r/YqH6xT+QovBgeU
NyYBLiU09kWsNs/GYcLiJe1lboJKTLe6kVxirCPBTBl3xax8A15+iu7wi6cobYtLshxxyDnmSkCv
mtbSFszbwo7odKYhSgK6zn84+rgtGx0WP59qDp/y89tyUKUWNnLiQAOxDWtl6HZQnU8Z3X95L1yJ
YznSL+vYO+EkPU80N+tgaptwt6TTw6w53YlbeXGOo0rETgFli8ZSR5jT0SsK8VM1jEruxaRei4EL
ehy9BrddtQ+FttiXIgQ/1uhr7OloRPeNjsEJxb/t//kzdSh5WNtAUVHbPX+mejnit0fiGUx1V3td
Lo39Wlrhib3EdqA+/gKkYzA0NPKs2Esf3W7SZLboNG4XBxAnrl7v3TQeweJM75ZivI8bnLzQ511D
rYIoaQ5hrX2ZI2ruEah1r9JCSO5Re+JX/epNO0xkPH9N0LA+mmZM1DWhpel1ABf7ftu9781mObWN
+tVFUC8xSTNqWQq3ueHJmoBOKQHgz0XoxJWBoowl/WUzOjGefvV8qXySM8QSRyLY0Y6m60RWpc1c
ByGUwrMhq5P7jFntfO6c9MTkvP1TR5PZtpCrOuq6TYN5tPIAPQ2RAg11MFbEgoSlKHZCtUpsJylt
mDnbtC/NsmvVpT5xky8/GqGqGvMn5Q/2Niiynj/L0I5Cmt9VHVDcHz+ng0UTH/VJUIMs8A12ZxeD
M1U/Okbw1URE2XkOtNezQ+uUZvvFhC5UzXAcnfnBZm9jHv0QBcVo1dPwCZD0/1RVJd3Vy5jvwj40
3AxK24mP9MV8vh0ZOOdy+8xLyPSe33cHbL4r6GAGqVkgzmvLJtJdAjWz6zTsaY4UVbjsitFc3v/h
5MB1KZCzbAky6LRj1Vtv2VObTkMZTJyWrmyHrxaRonVidXwEuTwbUdtl2IdvmXRoX4+5frONY3NG
MIQ0S+nfN0Is1Hrz4SxsC+ViqZuRNI1lOsRFDFYN4/G10wmDzAA2A9hc1s88uOVgisKqvRxbbu2b
U0qEKx25e2cwPxUmQbEZKZ6XnF3GwNY7XlLWwAJKp96f26g+N+DqYhzFqaUo1nBnkIi6y6I2Qxw0
qhclvaMLZEO9L6il7QyiYT1anknQ98xJGQzqoMjn7LouVghjK/PaH78GA12mpNRFct/jafTpFKJI
3KW6Q5pkjOTQp54++U06fv79RV4oQAH0cRWH7RahlRpHzOeDbNKJCKPFWwZtmH+L6uRmtglFSKCn
eRL5gp+N5W1sKO8ITd2lQLPdKbSDeEDKhGfZ1cqavFEa7XMtT+0uXsw42y/j2EybRtsm0aM92hAm
YyWaleGvz8Nh1drWX2tDYt5IYftpEV8AURaBmWjixIf3Ylo9uvLRM7EamYphUsugmIgOHUY4x7iG
Hb9IaJL//vm/WCe2SxFpzg7R5hN/seeF9TFhPS8Jfp2tXWk3sdfY8Snw1y+vIgmIZBqljnx8qM+M
2iBYZfuiu0ELjIL3SjjGhz+/FR2trkBZvm16j6YrVbGaREVLGbSaaPx10Em0wmV+4t38alRQl6Ak
T72dw8LRu4G+gNihTnk3bC5gIZjZpzicLH/ppuoqTSf7fIr60c1aEoXcP79BCs8WFlq+S/p+zz+V
McP2jKCpCOLSTD4gNyl9pZ2ss99f5ReLDKdVJM9bQclAyPb8KitiAnwRSRGQeGRfIFOcrpkVUSjC
doB5Ycb0OP5dBbv9a8J9qgH/xQPlhVF84YLWVj14fj19nuZGt9MiUMZOCSyDqOZ2RDsFiBf//4Do
RB/RPBXE4J14ntvG/WgBIMmUyhi9R5Vz2NGVJQKVcarGPFhRE/vkliAkG9bWN+CXvrN5qbvIKVs/
6pLGBVuknXBe/OKjeHb5bRZ4skUbGES1MnR5oDTm7BVVkyFObecTu5dfvM6txL2ZEljpbOvoKhkq
kZoEeq4iMXPN7DzPUgpN5Bnow94y2v7EhPLyoTJZMqEg0mC/ZBxnWK0KkLu6ivOg4s/8Mq0+EXdn
fRZii18abNbAKjZvlNgBjDPDdvjTwUStnm+T5FomG9LGnj/TycDoXdlqHaRNdsMcDTxpcJQb4mpa
L6/LwmOQqdcOWau/v+6LXjZHXkHZa9tSsJLhH3p+Yc1o/g9n59HkthGm4T+0qEIOVxAEhxM1Cla4
oGRZRmhkoJF+/T7Q7kHEsIiSLw5luZrd6PCFNyADHkfVqQHl3j2JAqn4Q5WZuKNNeWP8BCIPqgcB
k6Z7nWTSPZEGWN1hBIJeHYt48j5P+eIeJHKA0JDn1v7adtrgBNS4lO8jBoF4wczz1ILWRMIEtZCe
KqizzP17VSCresAVh7RFjyMN8R5sujGXRQjhr9Lq5Rnz9uqbjJ0UXJ5bo78Vj537Qp4T6I1iu1+N
2HWxPa/G5Jtwi/bn7aV5u81X8QzyL553rIW3EpYjiJosQjrjhPuU+rXjxfb7tK124oi3sarmoSeg
WwaBnM11crn+5bAY4BV7PDMpcEQxViSj5wK6KT9CyAE317l7dJ+3BUYa6WtKwngwybgvL4ds1LQD
OZeWqOtAu7aLMbqfQYQGnI/43tOjzI8E4KupwAbBb1s9e+kcGBm3V/ftvNcfwfNNkLLmKJsNX4A5
FXoXrdKTa3SOQEhzL5vFPWtTjFs5qsTagxq5yz+3h702eR5ANrrDlU3osGkI2zaSKItlFqc+dWDv
IMT8zNOvoDrcZsE09v1zmmTut6jHm9WpujLMmmw53f4Rb68aiEPkZLS4V5PxbVThKUmLg9PCy1Ea
IBUNJz3Had8fAbBlBxknAuwcZPQH2Asj9AXh7Ix/fRF++wGbHVB1RDJNpBcniZvca9Mv2etkWrC+
hlEJIEzXD7GtOiGYlPwAVUPxU0+3dx6xt8frchHWRfrtFYn6WXWi2ShOTSq/x33pvrfMpdt5o68N
QuOfvjvVPf6+KcD2HeXtQVfXXWYk77rBxAVOL4ydyOP6KDTXf31RNtblVNAlH2UNpodquakG2Hnp
71o8NHdOzNuikKvTGqDEhgKUZr65KgyEqFvTRa01QSIax4Qx+TB1cx/QRVCeeisFOSmn4V0Zkc6X
ZY7/VjeJn66ZG8dlUuznsrbEXTxLEZiiz/44KLj8cZs1wKC7yjyt43O6FbhCSCKvSuTI4PbJsVjJ
y8iHUX5hGegrU0rYfM8ExYVGaiwBdkD5J8NoykdcW1LcopOdLPtt+MFIsGFBtWjU4bal+wgUupAm
NjBYACLz1pbIPThecqzT9hv+F3s5wN5wm2tJwR4QUaGK4dQ8OhiVYQc2rrJn4C3Z2YsUZWchr45H
h2cF+q1wm3VL/3b6uj5GqwjV05M6RPGnwqjw6OoSO0gap6cqXUV/HM2xnI4Lyd7kGaEncjneGBW2
G8+MF5VSeczH2DmK2awPnov2kh6Nw5+PZwBoYDCiKppom9ulLDs1wc0lPwHBXdBNksnRtarvi7Z0
D85SVOHtffmryr3ZmKSjHrA0EBka/NTL+SlQQERUKeLEW4fCdoZGEephcd+HVVy+KGoKmRZsIAKJ
j5nS3KeRi3oeXBsN54Iqfqzo9QVCZmFql8D469DIqxOhWJCgYrjz6a+8vJSVV1yUBgCU3tTlTx1g
WpZDTQcRp0AV1bHaN4wXOvU1ZMreC4pW25N1Xc/+dnE0BGd5d+0VwLf+ot82mxPHWoIYjjgZajsi
cII+Fow2cVC77Cm2S/seXyqV0ond7VyZ6y5+MzAIM8orKiC0bYo2xOimKdUkTvMITVSpsybowIzv
vGS/+NGbYUB3EUmth8nhHy7npzjqglhSIpDoLN1DTkMrdMqke5lwer3DrzO91yNn+Q4t0gg8TarP
4NK9s5W3AmrW4CLG2lo7M18/4vYnrbz+FZ9qU23c7MfOa0v0/zJxcipLPRtlT4SjphoKeu5ek/Pq
UNwk4D8g/pNLXM6+waCX4i6zF72JMqSakfjGPaQ44X2+fcqufE7uK9qpBK9r6Wezjwq9UbELdDNy
lagA0de0IczSbGfp1t+7WTqQS3QgSOohFG+rFZ06m3NRV9mpGNg57qB5H2Q2qIGMIvi4zZB8vD2r
K+vnmTw0KxybDbQVlKGvPpAPGtnJizXzngbIFDppO9+7svx/XB2I+Phn9e7/JvF7yeLqUMyMvge2
nvQeLz+VVKoCOkGfnZJiWHhlktZfZkM/2zIzd97PXztss4yebWh0H9kZiAFsP1anVRKpmZQiPLpm
XoMusTeI6oSSYxu0sA3vWrXFJr6cEzRYbfMJGbQSPmA2PhhuEr0mqWkeZypi/yBLY0Ennqyf7RxD
KYaeF6gDlDNb0D8woHU/2CK3DxgaDy9i0SNIlhNWIeCf/xQWAawOWP2aMtNtfyPJIFVbNB20zdNE
swMn6BpfdEuKnbdrXZnLlTOoKXFhanRKAFZvVk4rIui8Q52eqmYZwsqqoQ5brlyp3tXJxg8nRFdD
Df90F/Io8Dqvs6Ix5mwCEGNOepDcSXqi2iJQrPKsY1OB13Gg298e6Ur2QdZDGPd//X13G5RPSpao
iWMkJ9lWymmUrhlqRo/AZtUYxzHRUyS6mv7FwssiGEdPP9hxWwa3f8Tbq4T+DIAwmjAGb9sWejKQ
2oFgLdJTC+QotCp8JK3Jqna+5Ea6agUUMIxJcZcbxQAtsYlXpVTAS3hecsrBxhECxIp2bDPY4ygb
TzRrI+MOn/H+sS6q8pxEbfwye+W3OKqtxwV6tY8bYftgzLt2B29RT/wwPjOlB4uyM/9yeRNo9F4M
W4dZJFslOispbHD8yLs7+FA6juLl9FzqQ38sMiS1cn1xoHPDr1vadEHHGYTU7a/x9l7i1wD64PHk
bie3ufw1lj1B165sqLSdbX3FrlENB5KhIJmEtUPeeBuL8NWZL/Vo4rU3R9jqeJ6NHqEkle1NxbSr
fYjT4J5jtHDtEvJmH08l6s7lXqnt2r4nd8Fa21GBBVHbvJylLvt0mI1GnPQM5weoVtCcWRfqLsN4
1y/1Iy7aT5EVFf5czxi4JEb74Y/XmZwGeSaXV5TQeP0Ovwdio5QSG3NBFN6sDkxqe2dUs4RSqlk7
B+zKJabz0ABNBOlP+Wzz1Bhpltjzr1dN17t7JbHde7D4vc9vE8fOGjDf6qs/xqKA8eREgyZF/4Ro
c7OPcHWs5wxThNOMUuahVbQ2oEm5G+9d2a466nIrdclQAURs51Y2LvJGZnbi4XvG9859gRiqnr3E
RV4aj1HkDep+hJ+sEcirSnq2O2OGmGl2kKLjhsanqzzSOnjQaq3+688/sQPAjboSrT9utstPnBhx
bkNZz064Uj0L12weM3dAANaD73p7pCtXKPIrv1rQcBrUrdGxiRxAbedFdjIaO1t8uyig4ZhIFO9c
Dm/jMVB0dFigivwCuW42LcGYsmh1SShmIOwbmTaK72n3Ew2gF+6tfGe0a/t27fRpYPZ4Gba9lb7V
1QQdeAFxVo3CpTOJmdOmhBZSNLjCoOAwyNzceSeubSiACqQoQFEtd5sgIY/sNePkEXKWVRrWtR2H
tkd0iyj6Xt904/rz60lacwKVmJOnydhihlUv1ZJRjdggivYh6W0/bftnAtDHyNKPkOvwyGvOnaA2
Gmm+MTjvVSyip6p7dtMuKGOq7mP7bEbTJ6ce7m7vqGuvEvpgFLd4ejywr5uD5ThCmQn2shPak/1B
pKYDW7jWfEdLx8AuhBWOWVs/L5ZenZlifJTRMpwcRdrAaeK9GsKVvI4KLWwd0E4EyzQCLs9S0xET
iZazlA1zfUwh1zxMRfs9l7V4F3fje7Ql1QA0OI0BYKsHJEune6g+2D40fRcmgsbY7QVaB9xEhqwK
rMO1Hw1keXO4S3AfKF9w8WS1A4uwUDwfGlxziErkRRCCoHucePbnSk+Guxknk507/dqJ92hUeDBP
kF3bFlUGx6mgf/N5PIwLTobWIKkCkOv0Hya5kpRAQBswVYzLVY8qNKEGZWYU2iZwQtzmL7TXtIBq
NMpEHPvD7A6qn41m8dxVprGzxr9m8WaRSTPprNrIrG5v9wmStuJVA1lmrpG8JK8SUwAsNc7Yfx2Q
gTs2BiwCPrAtvRej5AZCrP2FmuDHdqxPixaFteoEfaf5hQbUIhX3upvf96Z46MCkmGX2oxf1oxMP
jwAXIaOLV7Ue/7Xm+hHhqwNqxEfLitECmt7NavyslcYBjMwB1Izn23l2mjyBbIj+bprE56KpfqxR
K9bhIcnxPZDdkFTuyXA5H3N/FtiGqOMEfzR5GMs1Q3LPoqnD0bDuMns41Gn0MMXePQJ7T2MvQ1mg
uKxo72q7OKtz/EMR40MymkdFJi/o3OpIjFdcgnnA230Y7epLrxh3g2udoqk8R5pEMmZszkrXfLi9
Ja7ejw4bfi0fQlPa7HvHkHEzjhzEpKQfmhqTGhZ9kvIzsG++PdTVPY4XC6MRsr8htCJ0skhPrO+n
giUOIpupH0vsCv7LKCbjUGIgktiEgo3wMlBoanYqY6+5H9lJ+Jzq1X94oWFzE3GuTAKgcJcnqZkM
RK5txFVMHAeCOFKzQEFb4Xx7Llc+DgdR50WhqEDxa/Nx6skSeUkT9wROygRpVM++K8ooFPVeR/ZK
JMBIdOhp6SC5t8XXWUNrJhlyCafZdrEeUoR5UEWFzUIlsiATdbWTK1zZC8R3CNmREZMYG5vIAwMF
utA6M8upwj/IUWbPsx3tYZuvj8I9SbV67cxu7juKCLJQiSJPBYpxfl5Y9jFGsWcnrrk6CmKFUP/X
wH+7FxyiVOyeWLvSnpsHO/UwvgUluVP1uboXVsYfoRMl1616PC/2ohuJzE4y0+LQ7Is5GOMSyTGn
jo+3t92vYtXmngbm5kA6ZtlA+m3XDc+gUemhdCCvE8MpatICRRwn7UbM/OrkRSpFtRxT3REIW9oJ
Aj4LReLxvjULN/PbJFoeHEU1G59zUuHboOric5vozUexeP9Y0bIclam3/ppSu8mPwlEA65Wzlz9p
MwAHv6mdwbyXVq1bPn+i/xCrI5q/iTaiNDjNNo7rpaPN8cEks/vhgEYNRYqPoa/Gplfec+IbDV/M
1jOPw1AMXzAoytAQaouxPzXWIB20RYtmPJTaYJ/yCnzxIUKM96tK3p5hXGwiCK5B518p8z8ApFiT
bxR0FEqnKl7aZg51rJUd3DwkckCVikbU6ALHAHio59/q3tPX3zdPdzbKWZ3fe6gtHDq3sL/ktaq+
7230G3Fh7tvPq2zg38tCh/aQyKT2At5s8YUjc+b/LJFpwL/jCLnakr6HIit6QfpgfzVEZrxvSYMs
UFCjQCFzsDFdaYQjMGx27Oq1Bf15JwsNN6lukdojayaX+xYLoE+NcJszsgnNu8JO2qOccRJBGEJ/
aka8VlRrLhB3dlIV1x59QhOn1qhmOnazfEZ4z6W5EClJsXNjX8kL1uYVtRKa9pR0NrGg0mpYwKlW
eiosSsO15/6URoebT5u9U9ta3leda+4EQteOLIG3w9UDwpE23eX13SK7Q15JTd3pCyWYOmU5Jqmd
7NQ0r12qnCJEgSn68SBtLjkZ96wn3ePTSK5HLKNbw2lBgSnUtWh+WnC7CW8f3Gt3BCVUFIJXQWJr
21lF/1Qd8QFC6b6nGgabvPPNioLMWLifbo907ZthRAnxnSL0Ktt7uYDlUCwUq6b0lNpZj6+Z4b5X
ypnyejGPp4ZM728kFaOde+naekKGAVZDDZjwdf1Rv9VYcqkPUVqDdi7xtb5nfw5n7CyqE1ZIP+iv
qTub5MpqUiS2wLTwRoFC3qRMbSQdrbQ7svA6KQ6YD1ZBXaf/LNCPdiZ2LTtjKJo8v2RbYNFdzszV
l7YTqGXhPdEWH6Ocx0R1Wy1ogNIcUnM1awYGcDQ69AHGKLYfWr3ujvFC8BkP6h4b5crHvfg168L8
ts5ukTWOGtHLmDCdRdqsP1iFiVwidhKHBgOsMyJ9e8WBq4ttgN1Zm7wEbpsx+5570mk5/53MvaOJ
MG0g69kKkbs1du6bK9sIcWMCN5g26HKvEuC/T49rP3Z53Qh5MW27A4auok+ZIVeH1cFR7ajR3z4r
V8giNGp+G3DznI5uJicdgPDJWcDpxdkE9Cg2qRK2URNYZTcc6HEq5yory1Cv8abpc8c7QpvbCbrW
Q7l51imYA7igpER9zd0c2hGBHFtoJDoruSMY2r6mKF1+0/NJPWaeUxz7zsSJrxXKnV7LveP0RpmI
WrhJpd6i8koRAhbH5boDe5pKZIK5M1SEPFGVQyrYxdSreURn7+fi2EdzTkNbtH9FY3YGj/JIAIcU
mxcoff110qovDsLXuV28OJhFTrn8qEtv3jn0V14GlIcAN4CPBbm5ZWEOUKNi9A65s22kBBHv9o5C
VntK0ldGQTaFdaDE6a3UyMulEEDe1VKJ6ZHM7uhLBK9PwhXazlyubLyVZ8z1jJGvB6B6c4MhBQln
PSVtbhUg1GPjFdhw9eKuWCZ8rxAIePSUrH6P+Gp0VNvEOup2q56KLv339gl4e+LWRiVJn8PdSGdk
c7jHSHazEzUU/RK9ehRWV901iqGfVu3L701jODvVrr3x1v/+2wWmSj1u0VGNQmfO5sDMQHKt9nDH
JkEkr9bbZofp/os4fnmyTPoOqNivKjCUNjZXiu6xaWiomCGsqOR9jQWIhUaBgAQd4X7m+AtAW4nl
8lB/BKeRUsvurOpjim9n7xtVJI2w0ZwyQ0lubgcCstJ46JPOnYMFTGUX1Ghtu8dkyECSLHPnFIfO
sAoVK7BIex/VHBc/71IMKb28yvRHjJibhgKrzGI/kS0usZ2cjO/Ss6oev9FfglZgkf/xSjF+h+Bc
fEEAuyfgBU+BxqOZtUPQL91ybhNTb8KsWyi5l+qIQxVitOjlaoqC4d+Uq+/RLsIPFDhz7yK8E4ni
LrKqxjukLNXjkPa5DGJbwbbHUazF13LTqgMbLa/hYCFOnAeuZdRQ1orJFsFEdep1Eo5Mj/OcfhaW
0tVHNYqm/OBgFfdljgbzdXLTpvaRVJzyB1pmkxvQyh+dodPCHFk2NAy9xQYNNBTTE78+exzaojUP
Yi5FdBBSNfbQtlewg4SsK+bUpqTpct4uN5uu5Bm4PEwws1Y/C0Maiq+YOOf6fWVkB3NGUUtUM1Lj
rhn5Wiccn9+FYbVM0xe3idBaRDAdrTFUhBB92EOj/Spwb7YmYAv6Ys4qHEP15fLnZRPKw2njemHn
dLPfxOoBdGPlG6UVVImjHYiD38NvxJfQGJHUp19n1ZIZmOAX3tsziOWoe6id8gM78/jH1wKkZrpJ
yGus6eYm6nFq5KEi3qLQ6ZPHcTGc2W8V9bVMK/OzpnB8bw/35vkjVqXIhb4cIjoUhzbPX9w3WZI0
S3oyY+Ro2VHuYUmy4ck1KQROWQx2IupWD+yvU73sGV+/ianWwZkifRb61m9Qc8tUGHJIuvQEpz/x
CyN+h0LuX5oQhV/L+l/LHN7dnu3VAWn7EiojFEZH9vK7p8riNmM98JBhWo5NbNl/sDHlxTGYOqvZ
WDZKtlhw3x70zbsGqJ/mIK88i0yEvrkHSwVuXDIwS1XaRDBj7mHVO+/t6TfX+zoKMQxviQEAbVur
98QEbyBmak2M2HdsqZRtFYyFk26WxzESYqfAsy7VxRFax6NQRdGaHgF+YZdLWU60LPOkWfM457mp
YP1SVHKfIhu5dmeUzmHQa2ttW+x1ba4u528Db66WBsNK5GVJeLIiVf1iiYcwGro95O+V5eRlJuwG
uw/4a4uxm2yzG/R0BrBQlfKkLMIJ+2VKj7Y6T08CHeGd5XwblkBWJhJcK84rLmELA0OtW9GzqElO
Ua3rd7bMjfd1PBn3yPhGJ/xh6zM+r/lpHqzoQYuxiIxSI/EzxMQ//vF2xRjBJO6FsUFfexOG1Xg1
KEkZJwTE848Sz+3nFJPI8+1Bfpl+bbbPxSib7YNokdUqmLedoqTFjtn08DhWup9UaVbXLxRs6cOc
vWYKs5iGBCW+YK5mtN/paPpelB2S3m2P9NLMYBTqMbJXCtWcHOeUjkPKiz6pGDl32bu+oGkC4BEZ
Zaf1gT88UFSxj13fdztf8NqOAXqw9hJBenAGLw9EI+shcnSRnBAXM/2RFOYobPUTsDQsNVEa2xnu
bXrMhkFfxYa1RnlD2/bDJ6dQMlzI4hMu3/84aa4H2Wwa7wSU86CIrPcWttBHMGPJIxdwT+UoykPU
9pSHwbD+GOO7/hbE31YkBFectcEdlYbbVzD945OH/8ZRMcYYlaAORwx9pPyR22bo4vS981JeuYHW
DgCaAyt4DXbN5YKTMcaF1rNR065/LeNM/+jFsviggRH4qCVmcyglxWE/r/Gz3dm9V94Rhqbkwjml
Q7TVk6X4s2hzmiYnzKAeYm1JfBFFWJyMOX1shxJiL1LI6dOXyZHcU9Fr7uA9YDc/qGf806BcKsYG
j4pi+NdOBO3cnHBPGb7T9biLUVUMulY+QaHIEHxqvjtW1R1lUfbHuFb+/G2CAEz2u+IM1/7n5RpK
WSEk67GGU6n3oefgYeBpCDXcXq8rVzZclV/fCVAF+nyXo1DkTFPYBfFpJI0M2NE6/MLZ3TkRVz8K
mDdaQhAoOBaXo0iBNaQYUT8CDLMckCNQg0Tk2hmBv57Le80kqKDtbIWrU4O3sapMgH/ZdtaEmhbe
4BjxqTO9H02vaUcrToudnf62SkAgzSkH/0JReO0VXk6tavG/dIEcoPSQ1S9ms6q0a4t6jMtEhui3
Y2yOtMcR+J/ySakbfBLaXD2C3Uw/AE4bD+MwmVS8MUMflt4M6AZqxLCtszxkdZljDCP5q5LvitRd
XR3QDAgWUMV+o8uIQ0Qa9RhaIwHijb6tI3FkD8m//2F3UXdd6+Trzbt5SmpRRa3bMIhqd/3JyArr
aLdlHfz5KETJMC4o2VCK24xiOL0Y6WnxoRcEKsrZaQ9yjQpuj/I2ceJLr1CZVewHyuQ2Qi2k8MzI
6blJYzX7qxkX85yrdJfsJUWChxpNAD4M6sQIqnmpp1d0XBwQAkApBUj4u3FCQh03CNAsZdnsVBCu
xSgU7VVGWbk19Fcvt6Ee06iPYZ+HvCXyO2gyA6X2fDmoxdJgmdVlJNK8LZAMTIRdc6iG0g6zrO72
VmkdaBM90D+ABIhEE43MbRV6Waq0lKJXwrmovJc4nR6bWHFXnxgztDKjeCnrsTgkXvQvTaniXwxO
CQCWYXqtrUp7vf3Jruxx5PyI7OmYrIKTa1zwW10l9rqx7dxKCXFHaQIEtjQ/iaDW/OkoaxuVaBsI
1Sr6uHnsukqDYbGg/GTn+uSrfdaek1zsCWq8vUIZhfVcb1DO05ZZaGLzJUptiUIAfzrOPPN8l6LM
d9D1dLrTwZcc1FKfdk4WJb43n5NhaV3wptJXQM/mcgm7dDZaa+qjMJeISaXaY20U9Q96Qa56VE0x
nmpwyR5mZ1VrHGTR5e+tyJkGvy2sSfNHdeERrh31PUC7+RWcmMIjrL7Ymed9iAdTfMOrwzWPGBWQ
NRiLXnxMEkP/0Rj2vBxqR872YRlS9ZvMNVwNGtOdFapIfWGep3ZCndmjYYsPeSR03J2MJfuIknwe
wWpMPaypiiSKfccAMxh0WuZNQWpVcRREg6V4B1fR2wzsSx4/DXOfPraFjL5Oo4Ki8eTV39NYzrkv
MoiMvg5W9nWQtflJG6fi37LXy7+zOm5S5C1Va6QtaQ1sZy8lL8ClS5i995wicGQHXakyVESZe2KX
2xMRmDPWQFZsCO/LIJIfmdtwAirRpd+V0dMKH/kBpKn1Sv5lLzPMd8gff2nVUuNcYbAHTlmil7hA
9BKEELjWH5OpyRc7LXFchJHT3s3gq18LjT4vqCNdedRaM42OBuCdu0Qa9Kh1Rc2/YaA0fi5rs3vN
TW3xMVvrXl26R4fEKh6FLBQE1fBzKAEM1RRcyjH6aA+N9cDt4nzMqY2+NlkWHQvKRV3Qlt6Mk6E6
ene9kqVI8yOHpgTY09Tq37Ujetc3Ry9ND+REVoucpiBVQK9N6fxCibwxhOcdf9PKZWgCqWnyORsS
MZ9aq1bMw//keJNM2GeBI0mdBC52bXqvisDhblBL61OOSknho74ZvZsar38fg7+K/dIVoKe1QsG3
jIQ7/uTmtoKjVFH8dfv0r6f78r6jRgV5nHYY4jBv6ANx6zlTJLIojPHQOkQJAg2y0vST09mf/nwk
kDsrAxUNDDL7y6NIZNHobVxQHUds5KHukn97KZpn1evSndDz2pwAiOkqXqr0uLZBYZXFcTJMCSOR
GoRNXLQPSx1Zh04qX27P6S0SHngtymQo3nB30p3dhE/CrV1XYYPiO90h02QsxUfFodPP3WDc8ZDM
mMR1dPoBGAdJPMCTxH1v75ZbB9l8Q34EP0AlBqbVs7nkxtoASjdGXljEGOvlk1341uRNYWWWn/RZ
PkCUxs4ncseDFXXfy8yluCG96qFV+p+x9y1Txoe+j76mrv1gJ4b9r6yX+K7LjHrnlb/yXSgkwS0k
k1W5kjeLNTXOYqoVe61XuuGEGdE/eVfII/zoyL/9Xa68NiYUTWBaMENovW0yZhdDPVEaeRRGll0F
Q2HR7pOOE1DIVlGCyA2srkCC/Pm+o/mzqlWtelrg1S53eByl2DrJtTTtxOqXoddmzLCy8Y4/a/+H
pYTlRP2Ig4vk8+YwOVpveknJUJ5IVF+mIvEBDDXoSfbLzqyu7nGiUva3C8cG8unltDwLmzG0PLxw
aEdgMlVUOEdPsbpjt+jeMQdmcR55fI+KpQ1B49blGSOkvad8XbvtHkdChxwP7VvMajdri9NfPFOp
8MIl0/KQoiEN8mRyQ9zPjABN3PZjM5Gd5Fa591WvjkxbBbknLhT27uX0LTzMMiWnbI4h5XAs8Q/y
zaRx75UBaVWRjvGnucraIx61+s5Hfhv/AaRzoJ5Y9PHo521GdmPkVNoYDq4E5Y7TQ63R3/D21Kau
nUqN4JuP67CbtijhsaFNk2LSF5ZKlAZdZkffYXs9gq5zdhriV+dDFgJihqLKG4FqkyCoyYXuhWZq
N890DSt2broHNlpX5c1OAXtv8chgLb4VNrVATHgEHIxSIuU0tEYXGtqUP6nY9DyVVF537pprt6++
6paDzKE294aFjrPYBMrIC5UyaV68GdGbuO4x5q2Ggltm0DG+NDCl6IzkpWzHvT7/tauO25Q8gb2i
W1uUQYofXKIWDB8Zznh2ksl7p2eO4ksdWRb6XZDB1HT6fPt+vXYmfht0KzE11loE0o1BO7qSPzo7
yh4w9UxDeHgFHqo4+FVGawaKY3+8PfDV2VIJBZcJNYis/PIw9jYWg+CS+Lj0zxANaavANfL8Tu2b
Ft+kpPqABNeP22NeqShTgtGB6q69JDKJzTmUtpVFSDlxQrTke5WTv5CeJ/8Mpq0cpDEPIUIpC05j
pamHThaX9y2avX6sdFhX9xZ3NJ7eYBqVmeaJ89lS2uZdZ/X2s74gUFCwRULIuvZdY3rgf+gPh7Tv
8R6muAYsE21V5OBK/ldD/mjLIn5/e3ZXty9y4ujdsnuBPl+uqJlNVVKNrKhVKqLzVfBWD7LzCORx
SviR5uioCjxiH1QnNnzNi9o9uZUr9w/VXR4Xk4IrZajNzY55tkO2xfPSV23/pKpp/pROrnxqHbM4
LEZZPanWUDy6veP5HdL1fpM04zuFPC4oNaEGtnAwSpWTezciLebPcoiOOVZONKEbbJxVEJX94o4P
urKoPgatGALG7R0qW+hILoX9lOYaJol9r36y3GHyu7pzAg+Rv6Mad0mg6qBRJn7LwV507QGJQVTT
NIPWMiZWdLiP0qCJYqLwRQPVTPrm5BZL+WSi+v9F02Jxvv21rlyhKB8i9wvsgcLXNohWZd4oasue
svpieKrdwTuqaWLsXGlXjvcq9U6HCsVr+pmbPZEUVhrpbkNAaSnOMS4mxE5rLQvitqNUNIs80Ise
F2Eek/D2/H7F5pvbe8WtUNPl9iYxWRfgt5pHlWrDOFi8tmByi3OdGM3wAFFdlwfXntQIFc56/pZb
mXauYw6Engh02fLJOcIEm+YDuA/za5m28kOP7bp5QPJJfXTVpMJPzeg6JJhTLT0nizP+MaNpZVms
TCbupdWmbnMziVm4Sq6sa4bf9Z0S4zfq6Ph5tklTBYtuysC2DOTmSChCxZN7IMJrp8gA0ct7t1b5
tljUGKzHNLcVQVoBxHbWI9Pv6y6/s7Ro5wq+tgUBbFEq4gICzGtcfqG0cx1k8Jiolg5xmLpo6MVq
rO5swbeUNdaT4H0NgCygw7+aVL9thCkt0qJbWiK8dhzTUOtSFyfasUOAbyJUy7FpzYYPXdvGr51n
LfdjlKf5XarkKe0PsJ3kQNXcC7+fvPTD7U36C/m63aQUzMBWUVGisLS+Ur/9tspzlCxyci8cezto
FO/blIE0VGVxLGPrrq7Ew1Dlz15EjSQ23xej+rcYlqd6Lu7jtsamazyOdXqw1PLDQGG87o2DcKY7
RauOOlLGigetPmbDSAPrTOm1vo60zM76XnlIKfqtsAHImtTjNglEmttSQHFwQxIkkK4SfEpRy9UJ
1nrUvL4PnBUYurNu69bYrhv9dfAK5MoE8pt7JZ9VIZfFdsPZkd3HKM2sFw/YREnRexJMt+k9n+y9
/Rviuv4FxPXY+p30vistJSm/GdL5ZYZs/iMC29gG5jQ9ZVTnCz+x0uyrrmgIXM4opX7OhYXBd1uh
oXqYo0j/IqJM22PzXnk4WUFaJ6gqAnXa5gWTRMM+KWc37L3veV4sD0jfFueyBlHmDig1t6qw/aRp
xdGIYT7cXsorPdpVm8kCrgOiFkLx5tXMIy1yavgkYUY/2Hey5kGLupOStR9xmaf1rZWhIvMPpae9
T2zlXxOqjJ52e1K8V3eRQ+uI/OjX8315EDTkkGMBGC1cYu9ZG5O1fr/wXpZpfPSipved6OftiV+7
fUDbkw6tUSBwpssRR5mj9UReHNbaiAZR4TqHKuEKuj3KL+TMdqdyw+HBAL0YJvP2hKcqSi6S562P
52+Qdt0QV2eIKQDEA10UqV8LmuE1DZXzJMr2DsSxPHhaYn1yownyauqYJ1uLm9OCXXOYpeV4Rys7
eZxRbHxAjNAIsRvO7iY7yZ9Rdf/zhuUqqr5iglaQCd5Cl6vU4bJZdrXhhs2giwdafHqo6iM+07He
nrwlU55iRZl2rpSrn4YYGcYzDDMQLpeDUg9fUGZZ3JDKTEYFs7EBWzbWToRw7dhRqIQtRbuSLE+/
HMVe2ro1otENc82tQlhLNmXR0Qvxwc4+WVbaPWLD5j0U5eB+aPMm3xn+WjWEIsgqMIMywUoevhw/
aofGyxXGF7gdHy3CMWJJkZ4rkBGHPkq8D06ejkQB4+KrjqB6bkt950dcXekV9gWSj9dxC61T6hTo
1UD1w01MzZ8jx7zrkdwIbh+C26N46uaoWeAVJyrnbqgYbfcouxLFAE/p/8tcwMtpAMyA7eOSefGW
UrWZKbB0bFVNYjUgNSeIXURc/sNcwLKgd0RIC5TtcpTcEv/L3nlsy41k5/pVatVYaMEbLXUPgExk
HkMemiLZ5ASLItnwQMCbp79fUN1XJ5F5D8Qa34mWqlnFSAQCO7b5Dc7mw8jZTJOYgGy/x3h8DwB+
62gCwoMvCM9JaqBfLoIFdY9kMNFwTir9qXDX9PXqkYgpi5udjcJBM2TuEH5oav3ogTbbecZbdSqz
Ln4B/kxwS7cs/8gx8tpEbZlPI3HQmcraFZ53PmBu0Ljul972sr+bRj7XPqZKKm7fqqXkjHPjxryn
4sw9H+seEeOyU0X/GEZ6br6n1KN7AGjkMOuoLJRHtYXniJtaQ22v9WD62hmuoEHeOOJpxScuDoyB
/+sreSMnKY5XviN8xu8Mr+i+vPxSb5Up5NrMjcnBQPZv7kBQGYkYm4IcpoYeDsTdInvgVoCiOZ0z
aupjbwxWMKvO8v7llW/de5IkzESRGATD4vJN57re2AzUuYXWOHnTYgdxaOz871rbvncH913i4D/6
8oo2f+P2Qnq+4uYAm4ULwEXlHkJL+cAY5Vvh6OsZ5lewTquy803eSr7x3gADJr03KcU2J7lph3TI
B27ZYsKauWzrufEFut7HpkOrIiHzeFw71GerRfmY2L13P6FOeZgNNw8Gd/gOuj7ZOdw3ghGYQQIv
E3Eootveeusp7qAwBAljVN/OVWWO9/+LquPGe71YZfPc65i0cSwD64IowQk1cTNEFdBmqth1b/J4
SZ8U9U/UU2iwuSDNaGpRdhuXZ4mzOymeDLNGvU4UAusS2LK58fL5uRbwgp2Pjg42K/LiZBMvl7Hx
JdRqoIo0l/TxrTV4CflK2RzmREuOXay5H9usX8Kli9pDZy7GfW1U5lfmj+MThtjFfZIrSrAOwC5e
/mE3giaFgESFUj2rNBUvfxdqsWY/1ijUJKvd+gTJTnpOUikNqhWUecnwDD/fcLSMT67ajh9eXv1a
RMZD0knuCRIJMPK3lhUlhcjKMCMKKRnHNvCyeHqVRNYoghT+BhJ9+BsecreL32mN1E6RpP7ETxXF
eVj7xsLpEcyw71YUKAeFqfERM6YiCbM6LeS3wNfl525h7vzsG5EPMi21sSSFAozcxB9n1i0lm2TH
ydOnV8swlPeN0gwfvSJBXmREL8Wh8RWqXWTvcG9ufIeMI5gVQ1UHMrKdreaqRuNsQBSB3tHwXcvm
IcjG1d1h399Y5ScEki8dny7gKZeHwsuKbLRX1wm1Ba9W33OF0fmWKcqdqHr9vUM3BWgpeXpEuW07
WS2c1qi70QmjzisOqpIn75KszQLLnJ3TTNnjl16Uv3v5zN1YVA5bQBcBhZGgmMuH4zgKkWtYl5iR
3jX+6nrLm9rTPkW23j7WYq2+tc685zl/I6TTNoSEKRsW6Iptxzx4GqX0nxInRDw7vqfh2r1bLHoL
bqwZaKvSL200Eb1uPTAn82x7r5EPEWFtM8TsXKbXpiN+vWCgTcanTy9TQl23mKBkcKPY7Qw7LLyo
OBt5M5xwuG2OL2/39c3JKvBc0eMD1wXN7nK7RWEmKd5ldojjXXFuyScOKIkcUNSbKVLqPRHZveU2
R7czvK7nVNkhLCA76FTRHr0RBK/qDNFBT8dfz9L5/Cn2mKhJR+yf7/1ZLyotlFZZlcUOZ0O0p7ln
BlsIZdq5fq8DDqvIBJ0YjdnjdsrUdraBpUNnh3ak5wcj6ua3oxEbQPAU1sMS+dEBcRCs6bxHLpT7
dZn40GgEi82tT1OYgffl6yti4ZXFImzs23MlWIoOOTyzaO7S3Bn3RhHXS/F4wDnYUIhD286mKJDH
IYG0wrSe9DsYedGdOudNthN0bjyRFADCJoPpPTndJm2lZ1DGkK6ssEiU+CFPM/08AiMK68apd6L1
jaVg1TKokUhGWFiby9UcEsQmqgRed6rUSOetTYDziHcQ9brXCrq5lBS2k15lwLM27ynpkrRrJ88M
KyutQ2VCAjee9OmkwSPcOYw3AiieYLaK64UEBGzh2AzS2j5ZTTPEBRuebR4h/pjE1mt1TfNPWqup
J1p2685buzGZYBv5CkwY1ZCgtpR5VaNowp3aQMeWIriZkLabhXuICse8H4u8RQdzNN9Nsf4t84z0
fW4AI8QLJg3n1fNOSW5p9ytaIge7MPswdvMiFF2r+j1iRo9ONH18Oerd2KOfTTLyZdzjEDq7/Gyo
SCKKwJVZQ2m6BDtiQxiYINHObRkl55cXuxHzqDsZP7M3Eictz8azGMSMznORfzJDXNGNB1IP66Qs
yojOIQYoi1JOv4z6J80C3kO1izQnCMvL9aZCTHzCIHKjFdhmq8FyLt0y3XmqGyf6J1sJQ2cpS7H9
eJxszBpRpKxiL+Y72yuWY1ysPXL/hPOXN1D+4E2Qo5CFoM7wCAj4FqaKI3lRGZlDV3BptafI62JE
CdK9VPsG2B/xLKI4ItwMsxlpX+5bUzqzhWSrHmJWrNwrnhu96/JYMJVCxyT3U1Opj24j5jvcx+Yf
Zd0uYTWb812LPsQTIxrrwbMZh1ppU6+I7hQF+hRajvdKmviDk6xdACjSfmMVyRL+6gYxHKadKXu+
fHzOJpD1RlP3tnD1MLdoshci+ua6bfxnFpFSLoiBGjIjvNwerVnLARFlPcTPewQiV3df7Lip/nj5
Ua4/FmySKfPQlqJJxNz9chWzjPMMMQJayyjs+cxhkmDte8oEYBSoRKe7/L/ru/tyQf1yQWWC5J3N
toPYhdLfL0Vb07tMyh9Tnaf3yWMC108bxoDyzEHqZaASS+ckRBZq+lzidAUb3PHedV3dHJ2UHic1
ZHXqBAJ7L+/L9efGzwSHLtvHDFS2Az8jXRtAe44TLmneBM1AIigmdfDBAhg7L/oG3YC10A6giUu8
4iq53BJ8izwwXNhvpzFSiFDP2oNW11qgNNkcRpWgU458950q6u6AUtNyGHNTCeyqqXZizPWHzw/B
3EB2cinottQ+06NCg/HhhDiSjecpQlveWLy95tGNpjXLwCRgHABh5gqjFFdr0UWMr5k6xND9ISud
4ygZ/MZtqK4sgfrLgmRjgQvZgwANjUKkpu2831uPKq0u5bwRHN0Wl1VnCWUPM/8wiR0Tz9WkDgx1
MH85kpLoS5Ax8AVKi+2IURWuVktDpjDtJ+cQLdNyziqnOr58Vm99UgylSeHkSjCoLs+POrQzLBpd
UtocQICuNp+11fkxJQ5Ft67BeJry8l4nB9hJfW59JFLmXLZ4pXaP/GHPblokZfuoaEw2cRXOQ99Z
0bGLCqzCtWpvqVtxiuhE6g3EFHGSTV8KTwVDEQvvaxrm6jBmTLQ0Lc1wVe651C3z1wuZnyUaIyIQ
tJKAc/loGkrXnTJPTmjrS32nD2nhF2Pi7qQON5+K+C6/ehmAN081aosE7s90FirHDZiaCMrwtDqn
5fTBmJvizcsH5SdF7PJm56nkII5WDenj9gNP6fsl4AP58gA1HeuqmYPIG3QwyEsU6rER363GyAiJ
TgTg1XS+1/GGhPQhinM5o8dLotgfNLU379TMQDWiHItDr6TfYSLqr5jkaUB+rfqs9Zq47/Px81pA
r/A0sAljVA5PVeUYR0gPsY8WSHzQkGI/9Bo4lDiLKpD+a3J6+YFv7S9dNJIzSfVRt3NpoxkMsax0
VJS20MOiyKOQtgPrwQlg/Ghoe5hS+cK2G0xYk96azAGQ+r88NjkDQDVKXDtc+rpCZ3/wAod9PCR4
agRxbAi/gx5zRnPXPk/kXyHME4wBpjZ5Ss3JPTfDaPhKvC6htWKoUwzmFCwqTJKxKzUfLf3x1YDp
z2PM/cjcxO3uvcidz649TodhlWDPKV7unNVrAyBgau17qAmfRRvhj4yzh9GhWmvXrs8qrl3P2G5l
1klfjOyhntEW+DehtX2ctq0T5iUESqGs3X2Rce+tDBk/vfxyboWt53u1OfxCaxLOGAOiztMbv+1L
46PVW9pTE2VG0KBIf0Jezgo8QFPByyvfCP7guRCS8yh5aSLIY/Msbs1x7ZmdkxKWR6t5HGa01bWi
684vr3IjOoKO40pHz1TGyE1qBUp2zm3YzeFY9Ng+FpY4p0b9OFtztxNGrssr7LierbQ5dWVpIHVe
xISROLYCQ68mLDEAaSsrkCNHwTK3VZX2z2wi3AlyYJmkbp1NFPgcfdNl3DpWNZ8qTyjMDLI9PPOt
TaQbz3hMDoCsbaMwaZJYmIJGYd4OKNSoSoVe2qTf94q1h5m7uRTRQgJowPJujY4TpU1jSyscks28
OTSe/h62b3bualAKL5+MG+MPSp5nS8kD+uwA1mUxgNm17VCxLeeV5yQi7KI6fzThYIWzF4kvSl38
I3Pn3rfHJrlPXXK9oWodvynU9mGo7G8FgP+dnOj/8bOYf6ATd4O604+Vl/ZlyXdhVKp6cjRMMw+L
W+v6Ma1V23fhfiFLkU7LkyhXs/Ujq+ke3MkU3aHBAeNsLzXQM3SOmr/nvTrvNU9vlIx03+WQE3gw
XlJb0SAErnj5I6/ITGykJ5JQ1PPD6jlfNG99ShRQVapGAWPCfEuyN8Ywn0c9eTVJxPOQp28WodzZ
WvWxtvpgMdTXnaME04oA7cuv9zq8kO3RuOPigQ2DONjl2+0YP/Z6ba0hgvrRHSpvQ6CiA7hziK7v
NrkKFbr0GaZIlKOsZ2fIjVRrQIxsDa0uaagGildRHr3Wxs4OHBWq568+E7cRLWtASPBarjo4YohS
C6KSHg660YSQCQtIrJ3y4eVVfqbdm/tTlh8w3MmI6DxsHoomkbN2Be1xV1EikAHDtDx4Vjwe+7RH
+Qs/qrDUO3GOcT7xxVpPZ+ztmgN5cXFcZmM6KlgGHPNyyc5KUZivvSFbH+3JBvvO9XrM7FX79G/Q
MTRQ8BZ27QLTa7VypiO4FtOHMbWHbLwBjePI0u1HH0wiiLcyfMvaLLGTm3YoNfa+LaKrffR1xkOm
mmi7R3MfKMaonxS9XN8kXgXo0ktpfpSldWawv8u7vz6b/ByaVJLZDtNr68OB/+68ZJlnh4nEtnRt
iYqRHpsnKzJLPytWBH9dJQ1KqU+oFvaPdqxGiOdF7pPZj/7UqkPYQmPdOV7yvV69d5opQMmpO7kw
Lw+zp4DqKUgWwi6JHkmJqvd2Hjfv+xExY6GqP+zUEecSym9orChUvnzqbu0JVRrjPXS6YOpsLmp9
GvPMziI7pFRcDlo6r5gVpXv+0NffK3w1lEDpF5GNosp4+YiDFk0dzW8GbTXuvFY0TI/VUnww4Wkc
s977dSQTy+ESBx7ToT7bQhQkVWNIW8cOhyRyjtFspIdGR0n75a27MchjGTwrTHrRVJ5b0a+ySwxN
mRgwVXk++MgoFQEt90+r3niHhf//y7QgudG21r0R1+hOu69cxTokw/zx5R9yvbtYzCMziRQSDDWE
XS93t9U7zY6LSQ/npfhMsaoHlgIBOvYKF0ha1e+c1+tcgeXgjPE+afujsHa5XGONOCPblR6aq6IM
Pg2kwR+LMnnQ7dr85UHQ5Vrb48mdiupjTiMwUudH2x6/Ozpymn9i/1y6CGTFJJNbcZGijnKrtUFm
LgscVXfw1KOxiProtD01qbPsdUZubaAF+VpuIsB9U6a0z24vLHkXCRjWwtkRvV+jV/dEGlkdO0ub
jy8/2q2laOCpNEjoaTN9uFyqUksUJdD2Ap5QqcchBUKm9i7Wa06U7yx16xTa8rEIIlAlt+NPdH0h
kOMKQalpmk9GLcQ9Mr/iGAMDfIhE1ewcQ3mqL8MmdzFNERgqkpy5xfgRrpc8SWsebVVpCU609Y4p
1q9UfH15jNSmPCiwEg9z4e19AddBk6V1ZgQwcck/tj6UAM5TvYsLLcTovj3VOJj4FQY3Oxt6exW+
Z2SOUN/btn3WXlkazU013Hw1M+gHOkxoH+z5m906IcxAKQWRHYLctjkhYmgF8qW8NukKAMtrWbHu
FJjImE2780C3TgigHG5eCicQK5uPGSltDWZZo4Vq1hV+Fs/2oU0G/RBT+fs9JOKd0vBG/gE8WMNW
DRkvC8kp+ezPPjSJ0lsnBZnrQuvTN4qLYJCpxpaf48lwLDlAiW+gJ36wvUg/q4263pl60wRt5XRB
NIlq58RePz8/h9oHGRkp6rYdnUQdZSpDbTWkk2Qfl9odQPHlmLpBGz1Ct/r6q9/+5XKba6FSa20k
BOF72LlQoNQmDSfuyxCW8R8vr3R9Usn3+fClYgx52TagdSgplGXFSlLv4+Q10XQstKrZsZ65PqmM
Erl56LdSQcJMu3ybblchsVt7K2JzXXVHSh6HFfDPO1pveyPmnwj5y+ACEg35IfRjgQUxgrpcy6ua
MqbaVMNh6CIjmNQ5+rJWumUcmgnlH39Uuig/TEW0kpXhqv6QATQVYdzWyXDPvzLFx7rTE+WkRLkY
ESZU2rfL7BqfRzMzmmCtnfWQ4Nn3ukmmocJAZQUL3Nt9i0ptlbrdO10ZvlnZKD7gFZZpfiSG9VO2
Ru3k9+0AJTIZFZ0JRTYVxVPiTtQBpZY1Gvq/CtuSt0BfZ6f+oBaTBt/NmMwvVjcQg2c5bzn86uu3
qeeBotA3kMz1TQjB1YmZqT2q4dyV/amdU5UaNUk+v7zKDdksYq7sZzKxoCmyVT9ISE6hoqEhH80K
c990Sl5X1doioIcqQvZoiUXJ4DlUVnbAyqyBYuqO/RsvGwx6rpGxPKaKNT3kQ9Q/9WsewQwEZ7VX
mMoYdnlwODe0vORgBbunLfhihfRUtELr6SjPaMvbIgmYf7hoDk/uOh/m2lRW31J0Vz01Y4FdZxR5
QHq7wrYm+iCT2R88cKEPtESir1bXpqU0x+qLO2FHRnl2vJ4cIesbA2xD2h2tzkEm1GhE+pVB8eid
4tRigQQR2dXvDJwjoWS5EDNrsFeVTzFTaT4QBNEEZldHZ6OnCwjzWddfQ/NZH1Onc96p5owDmdr0
VXeIHBzDfNTKkipAbXI4ajpiJYEWWd7sZ7U6wu4a9e5xyUQRZPBVYQqXefW1syrMXTtV0T6nJCiv
0hrHlfNSLnRvUJjXjy7a7zWQEZDqQZShR+x3SWvOh8K1hvHR8MqOistI0EtJGEfSCaYt//KBuk4g
QOKQgIFaANFkbqGNk5qn+lzlS2jMdvUgOa0HY0rK122vAGgpvQQyeFc92fm8Jzx7HS9ZGXwGHUQK
hyumBW6pjIE9RvOtpY5nHVjqwXCrcecs3liFqtHAXYWbz0G14jKGkWSaypTRJOmHbEJKdsX6wJzt
XwaIYlohv33JviTx20RlzWochPn6NYzrPn2wwYgFqV26f+JZnq+ySR3yBqq40bYr5KJmOJTNUoee
AZ/r5RNxfcPwLIA+yBXYMBQkLndscvNJQfmKHcurxq/b1PDNvFqDmAi3Uzz+tBzcBAqAdGAFiZkG
ddumb90UrTE2iw6uwxxoLiRzWXxqqara+0LRVyKCUjSP3azG1YOSt7CmE2PCZyZWl1rxM0Nx7WO/
mv1XIZLx0XPNJDqZ0dJ88Oh7J0ErFLhvAlIgWl6Np/heuw6Y9tWV/rqP4MwexkbL9rrIN74oTpvs
JEjjBfBul/uX5xhELXRHw8XN3ftl6mPGOJ0k1qp6FVRupxyVcqEjnyTOL99BElXHwmCsSGK2RKyi
mjIccTJeXWyqhyKDHk8LWf0zq0jEoAS7uZSKlw8Yg+t10sVdQgoh+qxWOR0UI9orL67zREkMoF77
FzLlcpVWbUtIjCYUgMVIPq7W2J/AKRanGgGgoPQQnnv52N/gWNLhY1AjuxjgBbeJ6bTaRTswiw1L
kM8PRa+PdaCl66fYiBDe5uP2Z0E27C2a9RG2lPcGF3lxcsBK+oY7Vu/aau3u1DoesQLDu0EZVeTf
0hpM06Q3Z7NtyMBF9t3s1eQD9KFqJwRd75eMPkRTOiDAFraTZLsTzqA25hy2pjaFU1vlj8mS2u8j
a9Yx9h3sncT6BmhFTrbgHCJMifKDuYkTJDdjhLLLjOaTB4I7S+P7NOmi+1lXP9izkYWIlEAgQfPw
TM1RBlptDq9SYXx4+b3d+h0MbGTSLSf1dDUvD0qzRJmtzv0EYLUSfwe2VUAOYvr3phZx+w9FoSkD
SGAqq6PRTMvbSnNaBz8452tlTuWeVMV18KS2k1pvpIGSC7lJmecitTgaP9W8mSkarTM8WgjNHcql
0H/5NgAuREuDW1siyq3NneNkCaZRBUuN4xR/GRdlOHTAd3bqjVvbS/eafhC5geSWb7YXHyzPHu1i
Cmlw/4GoThQUI9PaZUUwZi4e1966n53JDBR9vLP67L9oN+wB4W6UsJSKFFWUVeTWgKIvX7G+WM5Y
LAnHOkdDyeIk4bGox0+FaTQ+vb2aIYBnhHM1lEE/Ld19lOHlUKdxH5TpaO5ECnmwLy8tfg0dK6Y7
TF8oqy9/TS5ofYyKNYZlahvvRCfWwzTU8Q6b8MZJQuMdNTU586Rbv7lGtMaFHtGxitLoDUL8cfe+
X+0h81XF6Hae6GrqIimLstkmJUkpXbe9nGmCEk4+3UBnKxu8Rr0y/VQIY/mHracJGXPcrrVvI6E8
kLKKAbV8/Gf0shzMI9znjFquqXMT4F68lv4QG9PHtho15R43waxFKaGoyGBhsrytXbV+56Dw870Y
a+ydKgxxs1HlyOD8Ze8VS9urWD4WPTjCkxx3AM69fFOqqBQT3TBMbACbHak63c8z0szfhsrAhq9P
3LdFZBVfXCWP78x6cl6ZQhE+Ms4Mj1JkroU5tg9t6eiLn+Wqx0Npzhn4LQjpBE75y4Fse6zkj6UN
SocGuJEEDFz+2FYIxY7moQkns3KCZF0dspZp3cnuttcEq3CWEDGhaY181HZoHzmtFAjImhDQGCzR
gRqnSETtR+nypQJI8vIzXfHZ5HL0dyGWgcGXKLjLhyIZc/tEopqQL/5mxXYfrg2piaYp4t5o5+Ls
rlYHprIx3ppzYp5VFVNTr8yUc2c1/5W1E7epHndHr4bn0c2l81DO6p03KMtenLux/TpTZYnpRceb
+f/lLy1AKScj2WhYJ3by2lma9NEoEu+t3tvtnabUDId6I2oxomjrd9Axl3eZU8um/wJEJTMzoQdr
VxtvV8/cU0W/9dMIwPTLqC5ow2wCTrVgh26JsglnXNph8RlJmNfxnq3DjY+F9IdV4BXQX9o2MJxG
xREmEvhQL23xGnX27hU2U2MwpJX1SkSV/QoZ2vyYoKu7U4Ne4UE5JTgJ4KIE3hww+JZ5FZU64ntY
nYSFVX4s7drzY0NFh6XN1eH9jEPY66iD/2p20WeR24gz5/O08/634RYdSXr2qksjHUoRHZbL14+H
s6VPjjGG44oLedra3X3T0rpCSWNPXfzmUnJQJRWLJPD6cikkUJW0d5FZW3P3R5cvxt1Sp5/sUuzx
IK72VT6UTTFAcUVFgDTs5UpIhdelcMoxbCJ8SNUEVx4nz4339tLGxyZHqWVGNe8QTUX7R65W69E0
fplLwG+gKJaZmUcqb2yvFjtmt7XRG8LVBXRhpGXPZdHvBc8beypLb9ek+6rik7zZ08xaPXiT0QDT
tcrBUXZRQIU0PJQU/4eXY9qtpeBk4fQMHAl8x2ZTkw40nlPbA9CTgkhmxsV9XS/N/TztaeFtv0i5
dUBC+S5olkOS3pzJ1TLmKYmZtyeOWgWxwphlcK383OKa7Rur0b3DvLcPAQntmWRe+YbJpdGTotPM
VcHYbPOQ+LUZ7STaIYzTZcAzzNB8Swxw6r249bVkrWjUJlXzvktk8a2uJ3sAeDZorXhYEk+cI53i
ls/NCg2jzLE3NNc/mqjKdoqeW+9CGrBLoI2E2sg/fz7bYIQRJeBJQ3UCkWCjUH9qYzEewQpbO699
G4RBTHAF8B7oWUm1sU3VSyq/DHjLN6HXCzVYTBKiYYr2Lsyfyh/Pk0uWseiL0TeVcDd4uZdPRMMT
fERcyy76nCfHuvXElwhg+QpvO9Puma83VZDnlhd/rha91Xx62VmKpqYxRcjg2sYhafKlRCXPyI9q
keinaYq13reaASaJGKGw+2VdjBDV6LHPwENxXfGV0qkUuLdd+qm3IqqiDKH/N3VGo5n2em+Btcra
tAsKu3K/83eoPyxz6D8I04jjQzZ2Y8VYFQ6cz2ki0HSK+nGw+p60IrMSwKbmrGRHvWytMvQiC/EO
t9KGt9aoYa2rq/Oo+YqW1g+NsrZhV5VW0PAWHsuhwzCQWUGcBSm0OuGXfA5PvTli6vHyR71Ni9h2
BFPl3S+Zndfh38vMycwsERb1OB9UIxenyfPxYRJa6uysJWPR5hWTftG+p1gHSGVvXjEaIQvQ7FKE
QFzbQ+np0QEZ3xxoDSNq4SjRAc3Pvdv9p/7X5apQ1Gy8V2WHiLxvk0QMAoon0O6UJ+wU4KGpWeSH
0m6l8fi4ek9WU3gDQ8EpA+sb8ccoHLbqN8tJ8JJeF3gpqb1EXxDhWafjYqfL62bIa+tk1n2XhKaO
wm3URnbOYKpYxXFGM3+5s702fbdA1B19JYHFfUybPtL9Cm+HY+QlaKUZ1OdzoGTGjI8QxZ9+YEwL
x94p+xhWNBnjEDpTnOYIRWgq6vOc/9zHHGxej5ObGstdm8/LN9UsR2ZLdn1nSlvLRcUKi2XM4Q+F
jxon+XX0au4FC5bJyyfn5/z0YmM9EjO+EgT4uGLJIC+/2Krp1VIRXU6/g9eZKRlz03IY1jfpKvIS
Ukmd+7raGhXfUJ70574XRk/HrFe+rAWyVHfqOtY/jGFNwbfRKvWHskSnaUkyx/GjZhzeDUCHn1Rt
bI5et3b90dQiWzuheMU+laORT7C5pX3DVC11+eblx7uqvQlDHBZpBWMAAOQFXD5ekgxGnw9tGvb4
YUNOGs1hPZiG0ryJFk9x8IpMPRHkSsI9UcCaaw/jLLwiEDPksWPtmhqd6qj+75Tx37/N/xH/ILIU
S1xX3d/+k3/+VosF4G3Sb/7xb6/Sb23d1f/o/1P+Z//3X7v8j/72NP5o+6H98durr6L7LRyq71/7
tK62/83FX8FK//wlh6/914t/OFYADZe3w492efeDmrT/uRy/Wf6b/9s//O3Hz7/lj0X8+Ovv3+oB
ISb+tpif9fs//+ju+19/lxPkf3/+1//zz15/LfnPgq9L+bX67a4rvlbfu+1/9+Nr1//1d8Xx/kLZ
i3QliTWdfIr733+bfvz8I1f7CxMfmu+EBN4xEen33yokbZO//q7xX9HbJXMkUnALyUsKquw//wjC
I4cBdi11NS4Nv//rF168tP95ib/RdHmDS03f/fX3q76DBMmAnUJoS/4KatLLw1XN41RVIkFPJc37
U0YV8KSXiT+v8Hy0bo7D3tDSz8jIfHcnPX7jqDM+Fmt3UBsNQ5N8jIgQtYfc8lL7cbtkhi9SVz9K
f/o3nTnOgTZmd4M9fi6w4/3GsEm7s2dwjs82/p+PdfEY23nnT6wPEybatshJXhm0JciIp63BoHw1
OKZx/sERi/D1ZkIH356T4fWyLKekWXo90BNB7pSJ2QjquB7PzPbSp1qnk1xos/3YKLNxr6o0roRb
zSCpi3F437q5eDev4pNa7MlD/CSgXUQvWFsSssA5MOS0YtN10N08bWLAq2GHyn1y1Mz2D9Rl5s+1
2SA648FeD+xZ1F/rxazeiWb6gBOm+qqKsRVJy6o0AtOosjejWoqPWbMWi693XgRo3R5UP/bK6UeC
PPZdlfSfQbEZd6WajF+BeuqkAEtZve3doQ4UdWHIii7WXUud7/heQk7n1z34X7OoRLgk6SfVLqL4
AJ4m4ipZrARxsJRu488X+f+jyrOoIr/zF6LK8F/MAf47PMkYJP/tf8US8y/Ss1xmSJBZwJs9iyXm
X8Bm6Uy9XORrwBqRXPwzlujGX+g20VWgQc//Tn/+eSwhjwYpQVEodVeMXwkl2/ScCgDyMhpEgLhY
xtrcwnXT9zlel+Opwzg7bA0tPqSJvu4UAdt6Q64i3dekZCzqXlugsFBqR0x2MZ4UAYFqpukJ1THJ
Dqli7KnT7i3Fbj8vbYBoT4yay/HEL/pm9cg+RW5kBgjnqDutD5n5PQ8BPBS6P1K5iSkC/ZfNSq47
FWah68OprhU4eehJPJbj1OHy2CfiNHqewBRe7Zg1a93nyWuNnUnSjVdH+xUZcUR4pQbR5tWBpYik
hOVADanbtLcxz3Yio/71V0eAlvhP2iGc4U3+24mk0yKp6aMJRXlYsya9j0tdgXb261QJNpQuLueQ
kYl06bh8ddpUuoi746bbzaNLnibh14m3N2q6sW0M3jiM6H941hWVszIGEbtO1J90NfIYhfTOe1ow
e3C9W6tIcXeOveQrbXXaBmdK00KY/Um4vfmw1HOEoUK3R+7ddjo4grwXiOfEBxB0W9M37OddSerq
T7FetXeNZva+oB95B+bHucco1AnQc/AO+CDvqVTeej4XLzvsf36mIZtiTM0UKo2q70/DQAILp00c
Jwqd47MgeiNDuP6YGVrRo6C5yI9lbnR5IpxVReuu1MWpirQ6QL4QI7E5tQM0HtpfbIlQ2xFq0RDj
nfFFb9VoIhgMaidmcWq00rlf9cG5K2u7fd04VnX360/l0NLjPjCh6G2xQ301JuZapgzB6WFhYd+W
QY23c6is+i/bt/JUz5faJIpGg6dnXxYs1XfGuTZz62GOy70Huj4Ml6tsItE4KoPABa4+lXzgtEZM
DchWnJ//xLZJfA3PJIGim0iUltlSNnHMs6zxcrYSfULX1EohBJXp4eWlbj7Q/yy1jURjlPQRdsX1
KVoc9w66Po26VP/x8iK3Djeip/96nu2laA8g72BU1SeRAXkCGOogV6FoTKPH3n95KfmaL68qyVyX
whGUpJQ0m2wVsaxoiVS3PmWd1Z7iHo5UqmL9kLrlN6JhsfOmbm4fbvayPEEOY6vAlcTKmkEUqE+F
kyqhIuF/ueLkv/yS5AyfOS8JFNJ/WwG+ZlScCs5ldaI78HGYx/woPHMKX965q5dEc5TkjQYmfUyG
N7KEedYprftMx6FWLU69i82lDYX8u4E9CAS4Fn+2l9e62rafa/2cuUodkS1mn9sqqskUi5MY7flr
FJOyU4Sk9c4yV01qbnOEkKA9SE+QawpJzUS7TKq+OKlunrxWbC+FUNXhZpDjuri21fCk2cn8Cpfu
5lE6PT3ldEw+DUO1ZoGmuDXY0GR95QxKQsIxZw/cAN37CtbLDgT/6tTK38mmS6YE0mdbXnGEeISV
9mlxGuLB+9L2kfVas+vmpMSmc1CRltyZp93Yf3pSgAek4oHE2l++axNZv6qLneKka8rHRUWCuKBB
9KunFqYEVCGEz6BdoRSzyRrzFSB6rjbFKY+KNnTKZjyiUzrsbN014VcSMgCgo6IiSVtbpn6BgIOq
DEp+wi0x+SqKxFgOtmJUNBFNl4ZZl4kxELASg2ot578bRuKdGmTB/iCS636id+K9q8X64/8h7b12
5EaWcN0nIkBvbskqso261ZqRWaMbQmZE7z2ffn/Z5wC7i0UU0bMvZmFmCVBWJjMjIyN+My2N9aHQ
WAi3kcYpo3DWrWeqEpU/1ZVSoYU91p/eew5ArADfELAKYZktzuSbM6dCI0FIU6f9keMBXgzgVFrE
tw9O9lXuhHKWaA6DowV0xMvschQpcuTBphYbUCAP/1lqNDiqaYn8ZTSTx3Zs2w/htPxroSbx9+3p
XWPRxciY33DSaTOCsb0cWatpGthmnwZWHKczMp2p9rexLsaPqm6XxJsGy8J8wtTmT0sqZ9WpqZcG
BXA0vtYPtY3qkRv2nfM9o/3/PYrNZfYyA0HnI2eM6+PH24L8Drw8ldorrWYAiso0U0EOQPhp0BXS
70Zc4mzdF4u3rNpRQXjve9DCkYW4EK+NLS4uFxWpVl7TAJC95qFSjiy/eHp4Zp+EgZnV+ncc3M2g
Xszyy+0vcn3wwbg4IhUjVweYpF1+kBgL3qWLhzSYQ7M693FvelhSZsHtUa5KwjJ+KcD+YAqCthOy
v5fDIBZpTkmbp0GTtm3p5jKirOZYzKhyzfqDRSnsYVmU+MtKHcer8Jy5n5ox1E9j2c/3yEE5772m
xe8RbzpDxAp63Ze/J0E9UqlqMwm6Qs7Y/MiNtslwtI12FhcEC+rG1Cq4rreArHZd5nVAryQYYmk+
A5Sqz0oKHuv24h6NsvmEShIutGoYZVqs4pxxn7tqmR0qql+nA68QI2oldHkJ4JvQFFLes4dFj4Nl
LD7apaz9HSdRi0lRTB/IRa5/6Ly6WXQ49pKZfM4rmS5wpVaxb4O2vE8Q3iv5V0f9rXKo/tSzlRz5
yO6tBKwE6koEUDAhm+jSV4mkYJwaBykaAHfFaq8veq6l59vrvbcQJmqkQixSPNk3o2TNqkQpFh1B
khXTg+E0GBU4Q3wmcx8PPq04FhfJK9uU5psCUIFCKzvpcpvGU97BcujjgOrKnzm1PnaJjllYb32p
69BPbfXn7aldQzepDlBSQcqcWj2UQ7HCb+6f2FbGtZ3LOJD6JgsKPOAiNwmj/tTwhP+oKOsUSK3Z
P84pOkGrEZVAGrT4hU9pfLv9U65XWVBiaT9AxQBRYIsQ/eaXoIgpIyOXxGSE+frZpJN9ioW2iQZL
4iAYXEf7y6E2walatT5OR4ZSSat9/B6yOwPJvGBOnOiDOSCGdHtqR+OJ6+Dt1PRulJuQ8ShiZ75Z
1drvJMtmj2YMSksg/fzb44nk7XIX8VVFbmfaNEzAD12Ol5Lr9I5cxYEWh8pdk8l67iYW/TN8GUfl
SaKT7E0Wkuth2Nv/5Gmo/Ln9A/a2FUsMyp+7BjHSrXlJrGVS0yns46hRm08t2NevFv0ubwhD7XHi
K58bq8iDfNGzBydqwvNgx07m1uN7yw+EY0gjyD+/1qe2pN14riwnyts4mCeFOh7HzhvGoXUjE1zO
7Tnv7V/qXwDERKGUgtvloofz2CpRFcUBOgaZtyIJ6WbLYnu5Wh/pHe3tJ5gVkM1wbaYntokSfZWi
MJlbUdDIcfygxfN0BjcRntMlkdwlztOD/XQdZim5ii4g3T5BLtqMl42t5DSJFgXZGlePZTsqf2Sr
PGInXMc+RiFnoMqsMrUtiryZ07rvMEcL5Cocv9WwewRMWPFVa4y9mXfZCf+po5Lv7tTYoSQHBrDJ
LfQsotZIqllGAX3p+u+1GqZPsaJNBwFgJx1CLAnKCNBdIfPyel7eRABJsuc5l9IoWHO9+JSt2fIr
UvTugXZk+KxOjfWAgWp81ku1pj6Wlt5YWvMLyP7CtapydW9v1WtBDk4F6BKg46IMTWXucq/GzUoA
SQuWWnOqjxkZ3NcyXiVu0K7BUCLT/pLt0mhdY9Gaf6tU0c5yseh3eNKlT7UaRfdamcVHd9/epzCB
AXPDQvmj3nr5owpZmaREaqIAvIn2Lyjf0SvMEfDxweTFY2cbHQlJaHqSDFIc2IyzTNrSmX0cBQP7
4Wel1jiCt4DSnGI1HusBfMjitPG9E8HCqou6/rTOy3yUKV7hLgXUmce+EHlBdYJ6y+Vs2QvOEFoS
emhLuv6vnFrdA5c4nPo475CS7W1KwE526mE1P+PNVrpF4lT/u70UOytOyeEV/E49HZ7C5W8YLUIW
cBLJL7D9+gT/3zjbTtYebH7xt2zWmwaegF4SOoTz3+Uo4tjFZjlJ+KP2X6V+7p6SuPDLxpiJX87B
g3NvMI4XsFleIDbkl8vBNMhDazb2kj+nGZA/Hntn8gkDgefSfiTqHzlj7C2hAIUhFKjDsNE2Vy3A
Omi4+cDkNAeOh5JNnpRY2YEo/u4odE5h8wsG6dZweCgRQzCHVvKtocpRuErJBcP5qFyzE4BBd/P8
BQTG+djq1dDkiNe2YZSxNdKXaLELwETi7GMrjPBmMz2CtUkOpia+/nZ3vB10cw4i5MMHWOaSn8LS
fOrrqX9s+sUJxq7Sf1ogFu862x6DsA6PZK52FlUYrpNpw8GCJ78pgWWlRD0niSTfiWI9kEei/jrW
a3D7jO2kBWxGwWBFU4vjLv78TeRPBBbdQHvXVwoz9+Z2jTyjclQX2+AjoMbOhLjHqODC60RdYPsa
GsNWyae4dXxod/YXe2rWxxbR1YOU6hUFuPlipJXQCSi28TTctnTUvpLbFSEu32yhyICni4uzEqZI
uySz/EtTptJfUzn5baZ2vnozZLdf0PoUvMPlLLDMbDxhqhq9dIMmRS4axABUQTRKXjeu9VNcGvYJ
d6DpQB/p1fF8+6tNHoro2r6+5DY5jMyjJrTCBBvqLK+f9XzqwmBVtNZOXLsATneXSkOMzpklL38l
+aqPriPHya9MqrK/1MwIX+LFUhO3xy4Szyc+ee2aiHSV3jJFQ/Ty7k0jUmdRjaLcTy/jctM0mTOY
kjLgYziWytmpnQT5Vyk/Wy0Y0P+nobZtR3kCP9n2wpixS+aPXBPdvarO01Mzr+HBN9g5Cm9ntW1i
LOMUhlaF2WCMO9VntDfkO4veyYcmHqb/MivuVwgb4BUQ2b1cwKHKotShO+wPctsOJ61O48HLcP/7
K7QL83x7CXfOnZCy4EsRnoUm5uVgmNYaI07WyOMb/epJsb2enQlZif8yCmR7AEwICWx1tHOGX9KW
PUHlfnCdspPcOi6PVI728hIm83+H2Wy9zDZWec4bvN3GpvmK1yVt71DSPyi1/CftI+WHFhoDNYHE
8OQBR0HXNMG1/oepkgPCGxdxeZuXTFauhLqMwabUFpIrI6fhIotueP9hFAS1weojL4876+VnW1cn
U5KsZucr+GryXzGrWkQH2c/u5iA3EN7brzoWl6PYS4qbTFHi+Cg7f+K5iZDxxiD+9lR2TxYPbdEB
4aG2JfEMFHF4b7Ldk2bQn+NYyr8i52QEXR0eldyOhtrc11WLwQKIa8xPs754RNDeCXp9Wr10rovT
+2cFTkFcnq9s+81QqjnG/59v7ShHSKL0afcwL2Vycqbe+g9HmO4EeQDICJ5pmwZJR9ON2iZHuIIt
RQZXtWeyDvXgCO8kWOgHYOcK3Yp+1ZYfEpYdehljymeaRuOhWZLkIQetdgdhX3MT1W4fxzKuv91e
xd1BaX0Ca4L8BGT3cgOO6BWUY4aXRjpO9Vl0wPC51qfHqu/Xj5SNe1oNWnIQ6nfScFgL+MJxrJCc
2+b8detYo72w6+s0M5+LadJ81Zbqs5EP1pMVa0cexzunTJhek8pR3Rcg9M0kM2Ot5Z6zjG5aeRqS
vjoZ1XTkebOzlNTBMUAEPQi4YCvWjcuYvMgjo8AyGM9TJNunkjfFSakh3LRZ33xpnOHogt6rHdCv
ofKMhqZg6m32Zgo/rx1ZaZ+EIS1oTardJzVKyso3h9L+Z8iJkXqtlS9Rh+dYnYiO2oQExGOZReo9
oPsjcspOCABMBhUSVCa58zZwCguMBesDRL2rMEG2YGg9WQ4bH7ne//JdkUkETQ7qD+rn5mrVAWm2
GV4Pfg0G+tOImrOrR6N9kNLu7R4DIVSSWsHx2dIzTKma5I6iNPwF9uggp8UpGbp3+8EyA64ZAKho
XgGh3HzHaFi7NEwZpQY376fW8GNFODe4fdr3pgJBX+dJQ1efjtflQchwsqrzAmh80qUr6pwom7YY
X7z/6uQ+AzgGEkW8ocVBefOosZ1VTfIc4wvNaXEgVTELmOx4OPgse/sMNApMOuEEQ9/6chQ0Y/PW
jDu0/7vFvpukSHkIpbj4BDu3Pd1etr2heAMCDhLdO4745VArqjGoBqEg31qleTIjMzlLvEL8Mpb1
gy+0NxScCWEPCOCDjXA5VBYro7XO6PCDWKhPa94Xd7ViFSe4m4fJnLghN48e2khkc3Q9YQpuC8WK
ksLZAObhK61xn2QSLKNKOlOk/p8l9RheR9aX0kF5vCllYkanfp/65uf7V5anDOK24BtEx/lyuuGU
hFlGL5DoNZQY0dlU9TK9PLeNMx18RJGaXs2W7JjShSAzv9Lb3uxKY7b7rJDxlexqVXqMKkM91ZEa
e1WoKE9GokJlnsrmDL9l/GQ33ZEEyd7R437Fh4Dnt1DHupxp5PQZRDVkyXPcc10L5wNvJFYe5BDX
rRWhKkLsFdeqDuN8k6BXOC8vydhgC4BBBXyuJCxdSEjWbwkRmUdjVXDkQOPl3FZp9WWY9NFPyqF7
0dNVfb8bKpAVSgEigxae22JF3iz42ijqjOib6fe2XDzqZpI/oG747fYGuiLPgcpAQQjBMcxCKTds
G4NTPSN+Dq7d181qWM5rMygNRMgC+KU8DrMPT3T5HWoZ2VSDjN5MNQHFw8VZa8u1tDhvobEmynzq
p6qYg7GXnTEYja78g5pHhpfUbHGrtmE9PspD3sCxhMg4/j23aBRZHW2786hMFfZPhjKWONTL2UGY
E8Hy7baFWUNLQFzxguoJFOhyFaPFmWq7GccAfbjqqeO14JWlnejs1lW+q0fSCjlVpX9vL+s2DL2O
SpEIj23wLrTqLketjSgrVAUyhNk23TnNcpgz/Si7Zdt159tDib9qM0GikFAgEgbMXBqXQ8G4CA2b
uw4sSIHJj67GL+uqWx76PNJLXAs5VATDfvSrnR3QFrZLS1WUnMkiBSXcciuKP3+zQZ1Yig21XEfw
Afryh7rs71XGOaxoo+YuM+3obl67+cft2W4X9nVMKs+C8MnAWyWO2FrKVh35nHreqqc1mpHjiSvb
A163HFzD2yybChz6lIJ/jzoGOk+bUGDYqRRppdkEIdco2r3CFK2SOf8gHl3JLJ2D5dwGWDEepXy2
qtDjpqB/uZwq2pTFOA5NMJdah5yzut6PUdrM7pBk81mJp9SlhW7ez9zbj7TYsYa7vbbbEPv6Ayiy
oB9Lj5Bi0uUPaHDZtkMzb4Kl7yyIvlxwbiHPRXIQZK/3DbcHjQl4vwI2t9XFtwdkeIi8deDYSVR6
damOv2ZzFJSDqkzubWXQTgU40uD29K63DsNSdxdsKK7tLcsGc21ej7RkgmzMv2PclHpt3XyG6HjE
UdpZR8pFEK4okQlJuM2H1Gp7khplqQLIlcZ90ZiVu0TScvfu6RgAooX1CE8yKACXX2uNJtmsx7YK
UFSZvk1aKN2Te5cnuZSyozfJ9YyglSFSynygUYBu24ylZNiAL2kZxBI+LrrVKS5gyPx0e0bXBw7M
nvBKILumwr5t2snVIicUEYqgiQaY50qPsrCpBZOuRF4nhUfCq3uT4uVDxY93H7n8ZrvPaVtnJS+9
QKpGxwM0FPl5duizvjMpHq5CM03jZBGlr5YuXYvYqILBzJCYWTUvzfS7ri9Sd0Kx7WAJd+bER4Zo
jD2tyIA36S/MacQkDLUK2lleP2l9tfiTI78XViseWJpAu5IJsiG2drt6iPaa0ihVgB2u/mGCN/tV
q+QjZf3r88ooVASEdjrJiby5ufOlRAap16EarHLow4CiTI+UeDAX2qE2Ax/h7R0qJkSTEQAaLyHU
CMSyvrnJUtloskySq2BEccWVwf/Rpx+OlL/2Pg67GwCLCpDF3KYiEoVsI59zaBrTpHhqvfYQDqSj
xtvehsPDBbAtabIDSOlyLs4MgbesnTKYssb+X7x0ynlYHPOcOWPmtVYTHiRYe7N65aVxa1Cf32JR
80EpskZdy2DAAc23LSn2Coy83n034XJJ9YBcVfjOvqaxb77QPNQ40kx5GVRgi85ll4PbNyvrYJSd
LUdDCMIE2AEuY2ez5TRk+VsFh7ggnkZUrvWyOK8sG4DT/t2SW+w5Ho5CcQv0I9WETUyt8z4ppJRb
ggpt79qpDUhZ+0av9mcb53+KfHyMh/LvanEe66Q9aAvvfDNxdYDYZXBByLzcI1Mb5hPFhSpwhmjx
UmWsQZyWR1PcW00qYbCReRwjoLQJsCphsQv1ilGqDkBwT4DFceFTYrdHYe86daL4j8cT76VXm4XN
SNjYmxJkiCoAhh77YTMYrt1pQxDmXfqsrZHqVeA77oB9Rn81uX5kM7i3nPT06XZA0oSiLf78zeaE
0mvVzZBUgVU5i9dKquHTDH2vHq/YMBTQhEYuPaorOC6JRiEbIyyluDe6l3SVAHknGK3xksm0wi0z
eTw4DteJmvCjRrkRVyHC/LainilFKSH7WQZ5tzSPvA95/UWV/tQqKKW7aGGqLgCD5si87apLJmaK
AjY5N9uGx9Nmexpz1JVSGBPCZvziwyGRvkTI6T7Yrar/Qrs+cYch1l76pGwfVDLFrwMon3cnqRR0
XuEgJIv0H0WYffNNE72YlEF2ikDpHekhndP8SZepeXdGD380VccnEAHvxRgwcTB64nZAro3wvYkJ
EN77dkIvLmhBjt1hLOPgHRn1B5njznY1yPEFOQmuPvfRZmpEa9so1CKQMUb7tMY1YjhUFs63s7nt
u1TMhY+IvIwQdQYYcDkKNnLlUOZTEYRNj8DGWqsf4asiYNb18QnXt8lNm1hyq2aITrdH3ok7QjZN
QK813sVbrGhfDGqqtU0RFDU6uTIPJTfTkGpfVflItPAK6/c6Sx5OnH74JiRDl7Pk/wU8NNVFIJnm
L6UuPxhS/9QnzinN2xe1H+/MqXDIKOz7ZmlOGSJcjRbdtXX17facd74pZWlyZgqRFAS35W+1bKKy
59IKhqElAiIM4vZZth7snJ2VhQPMa1+8pIA/b+JsZqAjjcJsHkiT2d5hE9HdldP4TUJO/eAb7mQx
LCivDoFzpgi+Wdd+yaUyKwExz6WSuJ012CdQLO6SoA5evrslzlcURDo2KwkGecwmSdfCWRn62kLh
sq2RbW/K9h99nNYDa+KdcCoeURBXuHSFH8LlXimsaEo0JcsCw8nm7/GsdmeckVu3mlPnIW9G5SEd
I+WIC3plKSomx8xQNEMPgcRwE8ni1UnLGN5GACS1mrApyfKggLFzZ+Umkj9pNJ3DYlE/rUqhoAu7
0nLGq9mfOp1erWHnXlSvGm55jXWQhVz13vhl3Gb0fMXLW7Q6LhdkkRD/BemaBZVWjW4qhZabxSVe
AbrzwdbT5zBMEl+Vo49WXHxIy+m5aGzVTY3597sPD5gP6oQkmCTOW8xV2pY6/iPw0ySzVx6GzmnQ
vB/Gg4C4c0TFO9Oktcce4Dq9nC2lxnkwSikN9GbqQESb7UPYG79uT2XnhEJoFJ9aKCWCVrscpCtz
u9YXMw1C0HanOY5Xz+ngSA3OcDDSzgmlpcNGpkvJ4dmCrrUZ+O2aLmlgzmvmRQkhrrMivh7J//pt
jbKj9+BVbZ7tAl0KU1dh3gVL7WpuU4ZsIqw3e0Xq3tBmdJyKSEr+xuHBCGpnzk/SnLSnLrcdd16W
+LFdqtRbzaQ42Ll7nxLVHMEnNkRPa3OSRbI0K2GRBoo8tue1KiRPAlz5TiEJMV+hZQ/6lcY7WJ3L
b2lbcZTHlZzCvK0ifygwU3RA1JwQgpIPQtP1hF4LuFQOhB83Z/JyKHmJ9ckKiyKAgyXd6+H8s5t0
+f5gb4rn0+Uzm1EsWPZczDS3txMqm1BzhjIugrpE4cObljppPunkcssZnlnYeeWE5tQ5i2c7cqex
7hqXK1X9KBD1YGTDaf1J+TcfvQ7kuEpNiIbYKdbn9pPcZd1M8Kjqn0ZlRb8zFLVh4UpF2D+uZjcs
J4d01fQK4Pa/UWtNPk9FOyP7WyznUVbbj1k6tdi+K1qH6U7elkUwWcsawY9CJv1OIgJ+lftuqoLO
WFr0sky8NUNF+95oAE5QJNCKc2028o8EKd9/pUWXl5PVT2iM2a0j/4wbaVHOfT6Ed7pkrM1Zrati
dcfMAr2pojbq6jhLJwcBZyePZr15ehEKBBR3W2hd5CZNe1WDIZ7W67exdcx/mtTAw1vBB6wuYuVJ
KXTbB6KoPlglxkOKnb23IUsmy2+gbgh0j9rK9g3BEzRXkc/myjHXyJ/VUbh4oDje69bRc2VvE4uN
RUOLAXEquNzEw4SlXOegeqA2CKlVC9ZoPDTe/9hzKNTTN0fcABLY1nzFqTWjbJw2D+Is1O6MYhqf
c6h1B2d/by7kk9BqhSITTfrLuehRxpKuEySuuvqMvVUUhGEhHXQcri8LhGPeDLJZsFhdkjhbGCRL
UtqcqZ0FdWLGHr3zI5LT7lA8JIVKME/07eVXRutQWe2YB2MkdxDEcE8NAay6w7z0B7O6vpiYFWid
15ouTYpN2FxB6yyI1fGB8JR86OpehU9bFbKXYzIZu3k5H5FerhM7RuROp6AjnlTb9DEN28RpU0Y0
mk57sqj6e8YyWacW33ZPiLP4Y6q9v1bFoNRfBe8JuMs2rcuylFqmE+eBOSbTw1hpCf3YpOYSXo4a
NjubEYIJG573nLAa3pTF7Hka17J0smBJiukpL1TzR9ZY0vursHShRRNM2F9BGttcQlZXgA9sNYYx
1OlZ7arun76MioNbaOdjcaLIInhbQJ3cwpG6oiD/h0oSpFUeeXHdKPcIKiqzB61aeZrGxDyNrWUf
QPZ2R8XBXMBEAPZvc39YkYO5NEsWRLDT/EbHfVHp5/TZDDPZryI9/WqujhHcvnD3vhtzpAEkHOOh
GF4GEcSIVVGYyoK+Vsa7xOlDt7GS9wqUEeEV2lAUTYGFcKlvoghLqStd1WfBtDbRh7kO88KtjLE6
iIji2G6Sh4thxGTfFGSWPjb1GfG9wOjt9N4kz7XcuS9+oSuT+ZgQmkGeYmLuLUVsP2h9eGSXvPMF
UfGnDQwwj/fvFvvV4SkWxk2YBmup988jIl/erEdYWY54x46d3t5LRRF9vf0Fd55IdBGpnVIRQk2M
hP5y1km3FGndNGhZGGPSnLlonOekbi0/Djvtz2Tb7a+xla1H0qoRkeN0voslSQ1MWI5PcpGFBztq
J4zTBAQcg1sg2ekW+V8QO9VZqtMAavvkwbnMz+WiyKcm1uKDc7qzedEkFMombF4guptoUNjhouYz
jzKyit5NEVU/l+lwlCPtTcgS9SmdhFQACC/XV0/kVg5hXgZhFsPoXtfaL+XUxnhjeq8oEOeE1hIn
RegBi/rJ5VBWJYdKYzBU3DjfI9MuH+QkPiJ87e1SgBEQirkDwWptDuMwx5BebDUNNDtMgI0387ku
l+iDHi+SF0emeQ/k8+hltvephEESSRHzohl0ObM0LKoBY+8UcYFwchVbnf6ax6r5cvss7NzrtAO5
ZF+LpM720YW0WairBQ9Oy0imjxmWSC9lGqJvMpRYa/ehZhxEnL1p4S2PBAb5HnXMzQ5Ml6bux6il
cKJUdmBIeudLi3ykTLiXpfOSRNyMpQONu60+5JJcjHo2poGTj9ODHE/z/VQomN/UQ/YSRVC2SWTy
exDlyY+uWw0/iov1/5fzvlDzfqugvHMOWFo01lDIogyyFVrrUmx57TUiztir/tWRcDRoZIQr2nA8
olPsLCuHzaBhw6SFieHlbhmmYZrtYkmCspLLH06iszs7pzzd3i17o5CN0TzT4Lzj33U5SqpOYLiX
DLEYSfneFAAzNexk3h8OQesI4Wb2PjJ14ke8uZOoLFPnKOMkmLNI8ijrjV6pmItbqAjM357P3gcC
DQ4SXaDwr/g0xTqVWAVYcaDE0j9NNIenZFJfJDw0vf8wENueIYThxlVF29HqcbEQpqksM/KqpZPP
WAPErhK+mxdCRIS681p6ox9+pceCG5iKsIKKBo7eUP/DUdrXpcg+357QTuKA+BTlVhzshBC7CJlv
P1JrjIUK5C+gD4hsBOyJMPEtbIy6M990Pk+LaS1eCABmdacckgePcck44BBdBS/ePlQ+RGdHcGK3
b1MBIe2jjvOFiGb1MRnTzhsB77pkitYJ1/LwoFJ/tf3FeIDtRWlVcLA2IRl/5hbJqzINRsvC8kOe
BtfW++hg/++MQj+AocA5iSrzZv/rJqq6PLiTQHGmX400jCdZaUP39vd7ZfhdZH6kqdT8eBdQZwR9
JDpNbz6gPLeUkJMmCSRqCTU9gA5MiITcXR532l924mTP5oSXrKq3UmClypC4RasWT5aKzGDU4Qvv
OcqI/1EXdW7eoPraatN8ngET4nclSac2iQ0vboZV8iytWV4kbDu/3p7E1fEVc8BphBYN7zX6Updz
KFCWbNWeldKxWehOTVMigl/ZZp64Mwnt6fZo6lXzDbN4UiY2Pe8pka9dDqcnepZG0oQyi6qi8RAt
TXq2Q0qkDzK1k/ChswToNm9nqAXh3Pxu1yV6dqqpQrlGOPvaoWI/QNouf8emJgXVos6F20VG9ZSU
1vgcZ3p0HoYwearWyQLVOpTuiHigV2qrft/3qR2Uo9zeFZOu3Teh9ANU9RGf/nrvMUWkHaBTQr0i
yl9OMVHkUgEZgZhTlRvPS9albqbXycE5emUdXW4+lNbIO4TfAuu5LfeYeN8oeTrEQagmjjusqi/X
6l9x0wN8d752g/qoW+ELSny5qxe6z6v43tFxUg7L1ovL5WUux8/hSGdjkifZbafWb/JBcxfkeipt
Pih9XK+JqEgJbgoJJsDDzUmB/e1IOs1GXy/HZXTLSi8wCh0G6WB/XUczxhEPAAAksDu3KUuUIZmB
gIGNU++q/Y3FZPmzouxf0KvPi79WqrgHA+5NTNA6aG6CBuOfy4+dddbcDlwNfuiM0r2T8u7S5jh/
b8IHbk6gHQS3TnSPN1vKcBJYiTQ7oDi00z3+SslJKO39l7mAFSFBF9WALSfc1Kp+rQvmkvZL/BTJ
zeTWRZYcPJ+uAw5JFnhi8Wwk494SE2NbrcZsghnSN3VzMpvYHe3q3xKAysF0dvaCyOYA6CFyRrly
8+Lotaiv4s42/TKKlsepyXmCaxZvj9GYvjSLeXTu98fjrhH4QxDgm5st0Y2+aMiy/AJ2z/dpQGgT
577F7RHePE+VYhxE7p2tJ4h4AFK5t+Ggb87UmpW9gq6X6dtqrz6GsZGeqRnN/u2Ivfu5SIXAiUJe
Qzr8coND3neQLxOz0kAPxWBS7jptmdEIMo8I9XsLyF1E4BRIN+BKl0Npi430oLZCcaH6+7CujfZx
nOl3rB+MNq0PtuH16gn5QGSA6KwTRLfiVn1iVJUWJprfqovpxm3Lh5ok7SDFu1490YajpUoxlMvu
9Tp8kyFUuA/ODKP6duP8XM1M8XAZd/wWyslBHW9vPgAgdLJjHoWg5C8Xr8dJl4iAkVvrSDlAeWM4
FVEevjsQMR/Ar/Sk+Uxcb5ejLFokT1GkqbSh09RNskH5InXK8Pm9ew4YEO0ZUGsUQ+GBXo7iIEEZ
V+GEKd2C/CFaNImf1ob8d6ca4cFQO8vG3SlItuAP8L/d7LlVRwy5smeVvLu570bdeBwK60gIcHcQ
Pg4gf1yN6GtczmduQhmJYgYx83Kh2m/ZD8kkHXWZrktyIutgR5N6CFjFtqpajjkar0Wh4KdZtp/b
uM8RWsG6Nf6EE9eYvijh1HVuJtf4MVthWctuDbc6uq/WbkVoakX287yaBi53tz/n9fTJgl7hgQA6
Bf/gcvpyVPRTArfC1yMz+zcHdEn/X24OOsXX0YOyuUwlW9BfaftvMkunWIouN0qZRaa/ZtsLMvNR
/mGMm9ozirw9ONm7w0HnpDONthWwwM2kUkyiwa3IPgdmvS9rXfUTE22maBQuVfi+HcThq0UUHBwS
ANF6F2IjItK8iSRjmOitXuqGr48mDkc4rp3lFb/k25/qalaMAkyUW5mnGWzDTRTBrhMBugFvzm5J
futjb3ltt+jIB/S/JMkoDt6ee3OiSMFTwNRE2WVz+OY6SbumlQ1/rvXcQ4W+PkeOlh9E+r05gTsj
6QQ6TYFC/Io3K9fAVExqSdd9JzajYHboAujjOt13tQVsVI+PZDivxOdfibe4pHIWX0UlNjsxGWjb
DOil+mkT0kms17EP8Q/p8hZ/Wx04gK7XdUxpWkXfvVtz1XCbNpq+YsZhpCek56ra00ZVHTw7nnrl
nFeKpHFxNFWPsWgPKDuf6uWoySVC98V7gtYBDxew7FSDac5vNvSQkkmlSqP7bZTP30pAF+ellMyT
VkNlQzfJ/jADGzh4Ql/HrNdRURmmAiLIpJsLZZjtVbYi3ifRGufP1TI6jw5iH492buOA1mAf4WZm
NZ2MqJZK1sC0fQqB1bNepeHPUTOHu9sHYGdLUtgAjwZxWog5b45ZhM4DZvAQ9Z0y1p8XVIRcOV+6
916jzBrBUEROqKsKm5TLLUm5rMdepkcdo9eXD/pUm1SxLPX9xwuIBfeBIpS4ryz0Wk1NEP/IdH/B
hMMzRhSwB50ddnvF9vYNKgqAFHnaQ47arJhaypmlTbbmY+xQhV5h5/NJcSBKuS1m0nc8ifR7Knrv
bv2K0jcEMzoXwo5wSzCfM2tRco38TaKR6AJGgLDbO+3BEu5MzlbpYRPhiYYE3ssPNZX6IDeDrPq6
UPZ2FMY5I7amYIzNfe4mBEV8Bc3+6+01FWF2cxZRP2CHgEoio94K/5lLrqO3uZAwKHPkDsucf06n
2Tor9WJT0goH3DND+VNoL39uDyw+1vXAolkC+0Oocl7Ot1EsdMuJPWTFQ3fux2J4ztCmv18GUzk4
aa8Fiu1YaAOIFwwxB/WKy7GydkjqYVgUv0xkeNZtXOceCmwds55rKTuFlNx+xVjvnkBs22ea1MPZ
TK1U93BY7s9IyrUPXBmWl/YUfbpUVx5brWkf8ijG+8XqkfuV6Jo5Q5U8NpwSN17UAs96pe4OKtM7
QYPGKyhdAgcd/C3tzEGhS+b7KL5jtOadNGepF9I4OThou6MgI6IygiCTbNarK3SZKkqv+JLZfmy7
0Hrpw1Q52HniL9l8FK5IEf4ZgbtgkwBUHQXNWR4UP5FWom4y/nTqQkVybLxfOt7qt7fb7pTICS26
glQDtuDwMtHiIexqxe8xQnHlXrPusxWDqtujvNrEbSdFiZ0bmVhIPX8zqRJvoDafa9mXS6M0PBjS
7T8Yi1EWpBpi/5SyIv5axWqaeLOGlhv1xHnq/HykUOlG6SBDjbSV7k+jzWHttsh+/qtZ3fpjCtsx
c2d8MvUzlIg28aRWN3KvBWedBIj5cXnleOLWCG475g+jqB3npGsLumb8D+TbSlNw2661EAfgJNXL
78UU2r8dOnv/KryBP4+6PX2ZewnHZWPR9H+wbshmF5a38U2POigE0GB6xZVh7YFuVW0gbLkeybNX
IHX7l52Nsu1haUJ7BH5n9XeeTNk/UdvMkafphTp6o1ytrafU9lz+H/bOZDluJFvTr1KW64Iu5sHs
Vi0ARARJkRSpWdrAKIoC4JgBd8fw9P2BObRIVada+1qUWbKoYEQADvdz/vMPu2imljEffPUO/wy7
ICjCqSV9NauFH/s5JOHY7ML2y09uzQ/LDS4pGyygE4ct6uqne0AU1v0G+ck80poFB3up+5i44p6A
qOVnLk4/KiLoJMFKYe3vbsPEbzx9L9NTYzVtw3YsaIaGhL5vO6dtbzl7m6Ycz5dRaAO3wEKotFa5
/57wkf6L3c3NS1W2mUrWegYldau2u//lq7CbPDGAweqIhfpsfS7L0IsO6RJ8zcFOIkSRKQNEK7b7
4WcA/I8bPGf1HgSyB37vu/zTi8Del0ejV2zHMbPmA2657tEwwxnOoP7ZBf/x7OSt9gaek2wnJD8r
g5UpDRl23or1ZkbfaQ1Zf2ttLnm8rpsbN7ryiOHJVwcfq7+/nD/uKiATJnNrBpJgcc/5DJ706iJz
l/W4ztF2UXXZt8ibzZ9UBqyaH9cuh9Zes+7SDAgUTy9lv5HdvFjRdMy6uYrOhkiuxqFxra06ONm6
fHa9Af6w2eVOF/sy8t/rMhQm12H2Yd8OU5alRbfUVqq9RtgxxreGG5fSGcrYsmarOCxR79kHDv/F
PRTeMrxdoq0rkjkrFwFHGV+GM6IDwayGJlqGY15P6NE9fIgPbZ2tztk2F32VLBNwa8yGjyMKmQEi
T8oM4Ou6bxqCUNatDkTSeHb+cVh1aCR9qIswjdo+vISGlrtnfj7AJg3GLor7arbfmkoNeaznxqAK
yUSuD9ofm+qQ5U1568Mibpi45KFMHo3d00yZ+f6lx5mEcNqIfc5pZXXqWKtPEHJmNx/LVWZv4OrX
tzrM/a9Dpow3sNKIdB+M3noTDJb1QTkqNOJlDGtFnFNHjz1MnedDDLbnK7e2bBjD3hK9atXYZXFU
BcJL1rULluNEBjNmxoGxdZcNTkHMVbcOMYsuDZUzdQtpyIY+jMpr+q+GoGZtyRuw6wnNx1aY7wYd
1mVS9Y6usL3YmibeSq/J4tLBauM0+H3RoOKyM5EyD7Reu/NYOoe5tqf+rClG9d7xCueOYajEoGNn
fZejr699wyjqOMx5at5lZT+9LIvN3g6DG83FLgzrnJPs+rZNQrPyUxEuTRi7Xu5+i8bM9zDA8Va4
ZW6RO6SErdYrPbPFxlU5m+/JYnHHIzVIHh1YKuNt3Rm6w1PfIj7J2mwJLuIXkYyDVRhn08AEMsbU
0cjY5bf1UzVVAxctNHhOC2WspGn1E/2Yjnqe4bJknBRljroPM8/9YihfYo7RBOXFxqu/6HxYuTNj
SNE2b9V0CUKyOcd+0s5braNaUYOZheSpz+co8e3F9gnaUsW31uncS9ubyxtmhzg5GHVY3tSUo6/D
fKipC6Og1akcQlB7U1j9/bjN5BipoJ75asZEijyb3Yy1uHL0RVdU3pcKWgDDLcA/vlkTbe4hF/n6
rR8r7409az/AWt22mEJJf53TOaDSTwhNBXUkAqdgk+pCtZ3Bs5maJJO5eaN9A526z8ies2POSbBH
0n7ehOEC80WU/Te787LPuP0Mn9oQhWE80RXdTgDeTmJHtJIQ+q3xavJfBTq/HMo+ezv3g/GNhmmq
kkGrqU0wXg0eZoQDn4RQtnUao9pdj7Z2muZl7btc7LkU4z3qJK8lqK4Ii6OtiqqMx1CL6xaGrUgC
dw3v+mHQDyUIyy0XJ0MuwBpaEhPv04cuKlSQIDI32ngmPfMO73n1dl1nsz91GCbz/waRlqnTWE6X
KJycs3jrK/EW+LCsE5P5lhW3COu/TBFYx4HIbdtL1ZqxQKrayz7yshJel5r9uMpnUSSlNwQHiH8+
JblnBK+lseIa54kqjB1rkje102PQRbJmwKqcit28vYy4BVMbFH3sQEd9Gc12Npxn2JHrI09U9MrP
3ZCUsGVlNu5a3ZjHk28zVCwxvwtioLH5LaXQNsbcwVlQP1nOy7Dz19dOI8xkFg7C3Nlc3YthiyzW
rFWE88Vkzz3KVlogmWCsmjcxX3AmLC7wp5eG55e3mS+XNq3a2iNQRZvum6zImlu/GCafW9hZZHn5
0jrzAP1vushH+RMwKKG8wrpmOEwuWQNGJFsIcKq83DBBfTu4trUd/aD3houWuLkBpo6BLmSc2UqT
UlfF5R7fwtpwZ385djxt+rgtsmtPWom+Bcxqw/as6kcNbaRs4Hwu3fSxBsWfkoKp4inMcpcNt2/x
c2+m2bsM1Ygku7YH69qE5eQncyPUlTVMeHo1BB+eiLJkF21J1CsvyETOJUEjxWydPF+zZw4oRd6O
lajvC9uY85NXhkt+lFq05anGvIo+iLrWOZXeHFGj9gVbk8jL/jNvsABbFpQnyE8j6w0JGBUT6dGg
EhipxFqYq8ZaJfix2x+2hrzQ06h0YJ4R8GoXscddrLgxJRqbJWoWL3ZUFnYx2kb5sQlLE6sCYSKO
aQN3+0hENSlnWyPt29Cu6nNHMfCPy3nolthxUOAfRJCX01nGZmymdq4CA0e1LniT4wDuxxFn1tXI
QxdcBEFvmHiEu3Ud26KtH+pSjRh14RL0iYn3+LLDvzWDa2WNwJh9QB2+bv16k0WboYmDaRv28DHz
ljgQAum0MNx2SCY8qc/rJfPijm7gpIbATLZcXiI7mm40d5+ziFpOxDaBX9PR63vNJcDxgdyvfM+o
ZCisbtxyyUUM2yv/NHlGoxJv1BDgGUmJC1N5/dcOiI0GzlOeiIVrUmFTBxt9WouWKjhb18GK897v
ynRdA+NSNdh7Aqp4xSfHlf7Vtg5zeWKjdJa0N2zOs8ISRhxEgpBE1bgD++UglhtPielT02V1lzhd
UK7spV6FWGq2+izd4GlUcTfPnk55YOrokDda3m2MH05YSq/hxVyU1dkwcnSkIqBIvau8yt8OZTXn
1nnRGsXnwNRun/aztlTCYKo863yhDnIpu+NU9mivXKcarKRd++aSaynow8pu6pJyM/I+sfGqu95q
5KZf3HUBYFWV9N/2o+c8FJGPwtWf6tk81DLEE77ly6pYWBzXsRmObA+y86dX1TgOD3LgoDthJghj
y5myleaObXd6yGcVciqZ4LJtZq4fLGdpHvRm2VQHw7i6byttzPdy/FrUR0s021eCmMNPS721VHQ9
6O+SSdgZNjSCMDZ04A8p981j/Ekw5O2gQnkvVa0/dHha1/GAZvd9uQT6K/0J5V3vW/0cr/ZEeefi
Eli/2cuT20KtRnHSdYEFZET6lY5h9KPHGD2p5gQTjKVItmVDY2NGpX47jnbwoQ89+bEKy0ldI/Fv
71H+Vn4STlYwxk1mjNfBMpXfPNnaH23H7cckd7PsGxsbR/Nku8AupKg2eczfaV8rt7XeVWYTvNHD
akKEaQwc2Zn810O6lJRgKU9jHZ1TRfnLoeqs5dzfWE6waPfVUyETwG2kQDEa5jK4JT2rquOl6AvU
k5hk3Zpd7eTpbMj2U59V3kOFHo8iWujoneHZhYOK32sepiwyXrXj2l6J2VoOpbaq9dBaY7OHF5Tq
rmm64X4dJJKsJsv67e2MIo0lUS7Fm26OKNqDvLICAgsRCsY6w1CQ71CtCILbrnrHBav0hcYZ5X3R
GWWNoKEz+uttGC0j1SYAZRqw3/cxuBUHkqhKLzj1lgVuia9C7qV1Lu2SRmVqxCtz9tfu3VSyaSTT
6LhbWi0mVEd2AnmLkfjYJ20UrDJuWKrX7Tiat0jSfZIlzJntjcqrXeMeJLSJrYKM1DhUIlrjKsL4
L2YI5+VndkSsG3Fvy1jGDHR7dahkmL8nMDb62jFjgjUXLMUWS7hvb6rBJwVH+qbxuSGBZKOSrovX
s80pGpclSNQyutkW2wUsmXjp8q6LjYzbyePY5u2FJ62lICdCO9cNBrn2afJV+W2RraKztqssjcTS
BEi8lr33EI4lE1IiepWMeGoaFzP5UyWmDGHxVgS1dtn/VmN5T4Lvqs+icJProaELJA7R9AcG0mSM
csxEtuGBYPqqP/rZVrZnA3z+S3uUck0rRwAXb3VUHbPS7iaM5Bzv256yTCk6t6F33qlu+QrRMugv
GtfJx3gyggxoxs6bpEJm8NFxOp6kSgYcJN2olumVTWZvc5aPqo6ScfbKKrWWbXnfOlLdZVAQ86RS
upgSe5b9XRmVY57AUAzuW7ERe6radvPjsOb+JSUx1l7sGnL8IE2GY1ClmvCu7hR2e2hJwZuaxssv
sV0fjIMpfUscnKkvCHbjZHbiBVp4nta+MPPU2HLN5dnK3Z8vr7bmpO0GxYIdaFGSS4KVx8kPauwo
Zl+Buuaic+ZrfCPa+UZPgf/OCLCOSaxZsmubZhmcaemoKTazENQK71gM69CHrPBFwcESL9eDeTZM
tWN/qgkLUdfGNPVhgk1Re1Ws+dCdR9VaXDfUCX6sqtZtY/pQ+QnbHXkzWkSQx8vWeSKJDIrRhCcb
udrm2SpLWtqMjoKFQXIcDqugahd19QbHpdqJlW4jQjEnNc2xj9FyywwimuaT5HaHpzIi6SIJ80IX
L+3WidaXVEYkKQS9FZ7XQ2/CRmvxVE1qEYxvaqtS39qKHTGdq3V4PTMhum1URc0vctrDlyKbavYO
VAVEdPWdLC6N3hiXOFzHXpMP2VS4YpcLT9xSzN0Y477j3iEFn4q08r3+ZlnIGDkzKANOVcUE8dBp
M/u8VlzpdKS0q5JQDuZtrwaKRmc2O3HQShvjfmkCdQv+3EWprJSc4nCLBicWrcOFk46d99STZqeo
YRYWEhgPY3DIb571sirZeC4KPcqOCiTvPwSGKcvzCuHOp9DEZSDdtnzc0iZqCeSu5xWfQyooeZIK
9BPj4IxwTbkGy0ODV8HFpD2aV72RmRWjDcN8x+yHJmO7ChsdI23PryY0mzdh0fu3thGyZVtD3piH
NRwyO9Y+1TMwqqgCgJKyiHgvVfVJVIQRiMA2m/ehHrFXs/tFfh0Ec6czFGLZsVu2KEv9dmrv1eSM
ZvpPp9BdT3zYfKz2hrirbIrHwVhML/ln79OyDw2DeOD5gJJdzs7boAd5yj1M1RKcZInXwk4hKmJA
6Nzlvjn1Gz5z9DP/yh9BNww74YRi/Y+rFiKYp0iRT560Du0aQCpniMvOwVngd+EEScz7mbfVj+AX
s0W0xkB7SJR+GPopmCazJfr1WHaas1m50atiLuqvvwqxgXcxSg9hVwOmPp+LWaVeO2dtl+Oo3Sv8
NH3qiwnE+JeRvCCAUIffsY8qH4j06YUTqzJ0b5nz0URTCgMY6VNrrj+z2v9x5kFgMcGKaOiYl/II
PX0XTpGpyDGDJxFKiatGFM3N2ET1hZV5znHoQucnJg3/Yei9M/4hxO4GCpisPUNGt3JwNs/L5+Ps
kvTnsTM1o+a8dpb3BgYocdgObjJg5Bx7G+1II26FT18w/moKood4yNn1e84+vYLi9/SLj1JTo+S2
xIBIzGdzT25Ti9PBL99E3gXHHLjKfGPrublCZSOsyZ1ZHhFqoqseg4mChwSZv1+RPzxjOGYytIKL
b+4shufkVZC+uuxyjdd4NusrURMjA77snWgQ6uTv3+qHRwxPRhilzIYebVOev5VcZJ9vum6Ogwym
ZCza8mZayvknj9gO+j8dWqGogSyFEx4YMyYJT28OH95tJu4LN6dmrqMpXn1xv2QaBNH4hOIMfvfP
SOU/XES8vcxwV8uhGgISfva81Yq8R2l63KpWVInVCCMN4MMl+PT/sjQPrQHrguKKR4AS7dkzYG+T
t2WeXI8uaTVxSfN12rDo/smq+OFWPb4LUg8EGgy0n2c01aJpZ+UOzCB6YzvQEWzxZnW/7Ou1vwv/
28PV2Xuf85jyJpgDS7Yro5TFjz1wuWMpyXjcJuMP7+f/eaKHm/79v/x83/XrSDqvfPbjv6/KexL3
um/yf/eX/fXPnr7o36/0wyjV+PCPq7t++sdRtV/vZNm1z1/z5E/wTn98kvRO3j354UBOr1xv1cO4
vn5AFSQf3y5/6PZ/+f/7y388PP6Vt2v/8K/f7tE/yv2v5Xys3/741fnXf/22a0P/5/s//8fvru8a
XpZ2TdmW93fPX/FwN8l//Wb41gvA+Z0lh1iQPWenFcwPf/4KlylM83b3rt2/i/2u7WjV//Wb5b1g
LIw5B5wcKHB4Q/72j6lTf/xqJ4CgJWdkuPtSRr/9+dlufn9ef78/XIo/fv5ezvg4a/7+sUbohYs0
AAUjMYSGz11JOcxEIUtrSG25DxtEiFq7dm0jzgxExUmjHAbQQY89auzicBjFeO1MqWdlfjpUTdDH
szTDh6oVF65ejQFkvL+x2sU+qcn3Sa8DngaINgggwJJn6WNvCcBU7AgwlieZQYNvrENSwMq5HMNZ
XYpQrx968tvtQ+Hq5r2vLPtdOzTqRJradhEN5fIyW/puiMd+ZMQ9kEyMQmm77i05qOPjnfzv6v5+
dbPp/nx1t/94/dCrL3V5/2Sd89o/13n4AsI9C5UVzu6DPOSvdR7YL3gA0OsyWd+NkPdH4M91Hr3Y
1aBwzjDNgEeyF25/rvPgBcQ3e6exuDupFSnLL6xznppn5xceDjxPWBJQ5UC0f07Q6o3aFqtTzwfm
sWHwUoA5r8dOYsp1rKpavLWZ0c0HbHBAkLdsEvo4wdkZYjUN9cvJMjs7dYwq7y4mr175h5GpT8oC
905KVZR3m7IZfm1153xlrEYIWQXToon73lXvWsFRkAQz9JjYlrkhgIHKsT1nJtz5ac0D8a5srY5Z
Bq5N9K/SkWtctqFbYegnBoIYghUMFSFmWF21dTPl8ajniEdKBZlIoGqs+WnqRGDAtKic68qW3nvL
F7JPSG/Elt5qFtyGx20K+kPWBfohUl4ABmu0y9uRTro5q8JwB1Rd39XXQ9FgNZnpqR8SIypwZYqi
7OvujadiVHm2m2qAgzewmWv/qrWmPkoqGr2rOdKRuiBA1V7jtZ9CMKFxaRqOgs1GKjSz02BDhlFD
YgEwjUdphWVzzW4s53TCYPdNI0CZzyyzVjvio6EVMz690R4W7ulMBPGdteB1GAc+r05gHy/TAa9H
/KscPzPsZDbLdk67RaricyFb8xXAj9nH5RZ2DBoobfU1raQ7n6ZyHj9MjacZtUaoVvTBKBFEnA19
X70FjarcRJdRc+mUhV5ixtvNVRZo824OQvGKsI7gC37o7hRnNHlsl6R1L7GVQ/hCQraKV7Ubyff9
EFVh4vShWcbtgv40LTLD+bIFS77G0yK2dzksgJnZVrYwj/Zhnx0HZAaMJozNKJO1m2DEjD3u14T6
Dl5wKwJgvJh4Uu2dNqMbnAvXLQobYGDOdNKhciWVy7Om15hNBMMRX8Xsqve0tFNQ0eBhp7bU16C1
9mupCau/FK62/bNeOXaVbu4WErm9ZFWThs1S4/CeoYd92eEfNJ+3Bkhzou3VnkFxskmmk1z6PKll
joWOsPAtTSw9RO4Ro9TCSFXj1VXaV06dnYwhdK9cvxEyyeUEvWckEdA5LRZz1WNVrjBBi25Sryer
CMAKsmC+t5p50bFvYK0RM/so9GUrGWLCcMcZtABNWJKIYUofB/YYeolR6e1cudOEhZA/m7gJ+Y62
Umm1GDsw4BmiNByr7g2uaBmDtdbIowSDRwuBbA3b8ZPyjCxk7IttP6dTZXyQE8bS8eQtxvux1POc
lk3gvQ/n2fwQwTPIYvr6NuCO79kvgPLjwSoZ7TrhMtxH3YCznytMDrxWlCvzplF/CdpK3xjLsuDM
rleHuTe6iG/gvfjprxVEL4ye9vGTbB7WDI7vafG3dUm2ssqsWEch/nklgTpsomOT1PXiVUlV5NO9
hFElk7newss+h6cTd2LgsQmKcnlbqMq7dmF+gMO30WClsN6aY4CrD1h1vgZM/7o+P29qvm1qSYlg
WGG82KRdXxlDSq3dd6ntjRGUVkuChzRs1IQ1uSN5Pyg3mXBGZImtBwDz4IoBntUnRuAxd4wWJhhJ
q8tlgcbVzM5LO/ewPmlM876xM3XXji6zFG8mVxGxde268epvyjotCCTfuUK0IJPk3LzxWIQ9kuWi
ZEqXe+qD6YOnx7nEXAdW27pgVYVtQp+WmqUbz24BbyV0ZzDSkltgwdLO8y95VrhXpqy8OTaV7Rjs
nVXUJPnim0McdgaWga4mPOwYKqcSP+H6/XjqOLCd8eAg4h3nq+e2KT6iv23zJM6hW28dMjuLYnD+
nwVpPIpJvq/isH3Z5aW0LgGUMv+55Yc9moWalhEGFV5YkgnmaPiJKXkYlNrEVSHMEXqDyD7PVeG9
tDYIAamLuvL3eulJM/B9Nfm8X/P5lkhr0Griug0+8qyJKiZnmAffGQ5+11gXIP36k9eL6d1Qti6F
xV9lyH8oXHdK+tNvjNsthGukRUizYK8/bUfbNousqS571AiqbBLtLt50qKyZuxzJPrQux6GG3lg0
NixRUChTJZPoyj/Mm/9bIX5XIe7u/n/dmr29etL/nMaH9u7rk/Znf8GfZaH1AlsRoq5hOFLhQR//
qyykM2IGA0BCNRZAt9wFo3+WhfYL3L9cXCD2m0z9R2f0Z1lovYDXTJ7rnv7DaQUN7hfKwucLFtAL
tQNI245/odPaf/+dFmclE6vtg0GkjjBEMrmDfzAsPZ15iwzS767Kf1iwP1gN7O/Fx7V/N6jiGz99
LwuSmLXgs58OXmRc1aDocZa5fhpN62e72qcxVV0cdlkeWd79TQ36S64nA91w5TiEbSUSsj1Ps9qY
HDCu2Em0ExCuoU5z0x0b3QnO3DFi7Mo4vQ2rKSbfimiYmlGsX/ScHFG3UT9K5/bvv9pzaIhvBpgB
VIloZo9JfCYfCUgfjaqMt98Mqz5KOoDEWqbuwOkxxA5Sp7hWkR9v1AU/2XCeb6+/vzOo5b7E6If3
3393/yjeEVng3oEdc5sf8C9hdGC6609Qm0eru+83G94GHSzW7PQj/NdzGQIzV6tUUVSmsyf0mI6e
2R8qVajUjBAmccQ7Y2qLMKtJx8mze3jw+acVJ9FhFmuQWJXhv4HvdxFw1p/gOTKT9mgUvhVzWN5C
opRtbMHTU5xjXQ4dQynxcgkt8VmMS5Ai92NwAxnQeelAjDtXs7d8eLyB/93FvtvF6DG/W9U/bGNn
d6Usv+9tH//9H7tYYL0Aq+MU3/EWVttfe1jg0qTS75K0AoQCM4ql/8ceZpsvQHaQcttQfwFmdyuG
P/ew8AUWDXgV757/RCegUfqFPez5Sbjb7LmkMFq4N/EhfggNDUfHIPYUlq2mWI3LjnyNElfU824t
3SzO7ajDalMbD9D65Ct/GfOfSa6e76K/fwJKHEoQlOvPYyhsMVQdVJngkEM/OI6D4yRu0VoH5um/
KlTbvaTJDtkzm3Y56LNT3xtGI2ugJBwa6Aqp2W9eWtAQ/2Sr/vGK8o2I8wA5Rd+CG9HTXaUIa7p9
5boHQ1fmq5G4rYnxR4cpjqCmco92U8sznGmMax+n8g/w2+zyJxsbB9yT8mbniu8HIAR8rG0ZOT39
CNBLoQwJGyHHnovY+5N/Va9ZlHKANHQHsC0dMzPOvlvx/+mIerSg/H6jA2I3mQyypeAmyPxi/1jf
7aeR3WRDbY7ewWx7kcddURbmueHW8A+3wu6jQ7RYY34uR4us9SIaaIMy06MJjPqqe5VLw33Xb+a8
xhrm5WXb+0xWTe0Pd1UpI9jNXZ7TMNJTvBysDbpHL3D5ZJbcojmNnG2p4rLINh+qdMtGyCe15GkM
C/etGe6pmaW32EE8BqJ0v4piAm4MkWHOR7QD2bvCKcVHbpZ4HdSO+yWshkofV+wN5FkjLAS9/hD5
r/M1Kj/ThXv+rWRs3Lxz4VA4ceTh/HMWKsP/lHtr5l47NbTUd5W71ie0nZsm37Oy7MR67EBM2egP
xHvSl1iLG/XX2LnYb3I/oHNZ9yZme+xn6JI4++hf6HO6x56n3dsfmCHWPVNyk2SmvTvqHjul7LFr
QkINSXB47KZcInqvIP3SYxGpQ78VCHQEsRLSy2MR1jU9GYvCObaPvRrgBX3bbp7fAObu/VxD9niR
QtzOz9uRBp+KYe/+aCOaYxkGIz2hWrc5rjPlXYd705jD/KJDabYNY/i9rQxmpCgJWU/hffPYd2LD
QA9q7+0oRFVxMh97VPo3+lWfB4VipO4fDEZjb7bHzlYvAm61vTe8Ax52BWTrvQ/mcuqblt64e+yS
a9G5CtawV9A97410JrMm2TBzOBuNWQeHjFiz21oGxWU0+dHHMdfFA9R2uNmOYe7s8XBzIJnq4dRP
tTwFrhG+bKo10C+FEbmfBvC/G3twOvAgWGEXMCYCcG2AmatliUIYxZsV3WocE8YUnhVMApSOcFCq
rqQjtoPpkIE+wExtTXdLNE3m9WIVakjchuCNNKIJKWPPNor3faWL276uauNQun2kznBs98uknur8
QHjVIt43movWxjlBoP4F7EqKpB4hdnuxuCLbLsm8IPm7t5vodRlEg0oKaBwi6aZqO9Hj4dNgr6E3
pCprqRA3ZWxbOhWd3525c51/AYb3kS9GtdjlDH3oJ1JLNx6iTtz3QYfHF4i+iQs70FCX2I1vOK8E
49AsWcmhkYeKyu0a8ZdckhLXotdAWt2nEFDvHv+aEk7MYGS3xAWEr4pKBIiVvD5/N6iANQ6bbXoI
UGXdREgozYRJgbhdS0vmB5GZNTVS2YjpGHqG997FzfHzaC/tNxA4KIbRUOvP0xZmXywUY0wEYEFb
sYeZH1FCLoHKZ4CTXvZK1+NqQkuEHJGg1FYqEXW3WDF7eU26qbnMgKNdxXNiBSK68eGGyNTWrfUh
a0jnTaxWoTsAuungs5WtfW1K4VSxH0pLpZVaJf89MDdLC1vt1SvjE5wUzK53U3umZ9mRwe3TYPgG
RkG1bO+8vEOuZheyE8e2UQzcIsdAsN1pynAeVrKY0jJ0CrJ81Lha8dZOERiEsdX5K6fHTzJxqkaH
qR/2ZAAp7WC9bcwmhFzAqZopZL+MdSx5dmDxWkMBl9ZCC05PW9psLjpc7hY1GjBKuqA3DyazkSaR
gWNsMXVDnh8GMTpzSsSmWVy4WVl5SQ/dfCcUhe1dmLvNzcbqhbuOAYATO2O3vfJXo7USJO/ZPapB
sWvwtfpU54b5djBAZXgisLzAkC3ATGw0bQjtkyDwJmUUNoaANxgbpWSyV1E6T633ljQBGZy1nSPG
tPVD3V3MSrIyl2r03ym8tEXcm22IsMGfqp8JexkhPDlKcaNmyI+KlABLus3nTjRhxw6E/ME7GIPy
buvptoNIcSG2un/tBlyrvz9D/9O77WI42hEKMqrCpyfo1qHm8SfhHUp0LjfwErd0no3wqJ3aBYeR
D3//do+qte9PbH8fLYKYojxH2kZ4wdP3G8d2G9lC3IPecnVbhGVbxIWnAsQVY7Sp2IOQNSZzIRhu
CFxZ23dQj40sBTqUkKgiCHLp4Pr9ipplAidT7QQBPHdyLCJ0u85XTgTRLMWtaloT5gylfGg5+X4W
nPojgoU1IfI1TnTG8OTgUS1/X3mg/FXMqPG0rNVsQBqegsj64hZ64iDaqsh/Sa202OeDaEzsWixz
GuG077xKBoK++r0A/G8/9H0/tIOE/29Y5+KuuXs21SZS8i9cJ/BfoCu3cYAhXsHFQ4hf/THWDpgE
gvOgniXNlYHydz2RFYLr4HkCbhdAsmC4/X97ouDFIyNnx3Z2w5zwl8bayNyfPfUgAsjF6bJosajx
nhvh2RJWW9Rb4rhZJp6pWFGVd6SZAx/P7BJUnl3b7yB/ZL3uLLOC+jy1g06JldRrXJuwrxP07eSS
NM3Uwyg0LJeAaUiMAChFcAkrxWkgKO4M5MUBhFd+bZwFZY3B46z0+q6Noi2Ls35QdrIiefzQS0J/
DgRdXhRZ0bxea+H0CYwdXHD9PKxRUJJ56mJ75FKq1giJOFQwoc8PW4AMLC5zz3nfkJHipC2yycs6
s7uPQ408CL6Kzwe0nexVWHct/NEK3ygimlQkToM3WTfTbDbRWeE0y3s/NFBEILfbBlR2pmqSZphd
ZCgTpRI83/C6g1+/MOGzlofcipjYo+lc3lkQA84Wq6qbxNys6pwfG3Vko7c+EGBkf0G5ghsMIF95
p2x/nOPBrnLcxXLPLg9S2Ys4/B/2zms5juRa168yL1CM8ua2THcDaHhDkDcVAEmU976e/nwJDjVA
gwLEfXX2OYqQQiNygHKZK5f5jbIO8h0IOv1z1iVFsoOQ5zxaSdOc6NNkWAFSiVLtyUDxdfCjaZ76
w2pLN4oB/9JDXjC7pwjXmUZBMCRfG2I+TqfZ6X1tdRx2S0yd7QI57VTYU2G4uFYPtMZjsCJ9BWE+
KkzyIAluIsCPAR0b66GSVBuhKSnp70Eix99EO852K7MOz1UE8hIXZfVW8zEG679CONE0xhkqyiE1
jah1j5RJei9BbvY6TuHRT5QsJVmremOmkSMlX1tdqjNXKoxOh3LmaD/GZgBSgYjTXEH3bNNN1xnJ
/aiGWh6YERNMSYd5486hOiHwCzcUFpLkTKE3hrEwqxtG/dLsIHLgbBlPx/qiY+jEBZAo+OAUe1PR
Pyt20Vpnp9JoPWSAp1UHwB6o9gaIUhkkfESSWySleo7qDy71tthGlQicF0AWDjHrsKTPhySPWnK1
DYSzC8laUwbiE9Y7RisFcO/EuZSM+5p/vFBSefqJffxvpH8Z6cVw5N9H+tOHFgPQpBlIPX7ioQTo
Cd+PfwV7U/5EP4AWE1JxKkANg6TnHwwTjTEyDwtQEngNAYn91cTXPxHGhbu7jMSyJpR8f/W/9E+k
nvwV7TSho8658gf9r2d3ppcpkNCqBiwqRM9o0ZFHvE4d8m4All7FJa2gBm6IY1nhLgUMPLjmsqw3
xRjrkO0yazNP2urH0TB9NtdO/1GYcfhQS9Zu0Bf8NtU6dZDimtUGspS0LfGeRBRglq71HrGpla7F
TZJiR2JNab4d1IlmTFaXX5uhk28qBOV+dLVxGUVWY7qLJo8+grbNSTqq8XlXGOExyPfYM6vW0lx1
6fQzWxDDrQLyJSwJW/luFoNxzwZpL5ZRI8tf5+46qtUOflFfGLjIJlp/nUqlitZlnT8BsIDM2CxK
bwAV0eU7her2+5rCxnQndukl0IvBjbS6hyM46zqlHkQDCFcGEN+8H41qo40dlINKWYJQi9Z70wzR
POEIOa3oP3wNi8ZynXaC1Yh7jrUZFgvkQgY2+ahyMvV7Xo3RtsmcDZD8izqclFuQ8PV3LVn7O02i
zhRcHnlnqdglz2tNFZTXANxJxpsjJtq5DG9z1Y+h98OnXuZhcmOIw99erOTfdLRYY69yf0BypCGs
WiBuwoFd/P2LfhbMCUWnk1T6htk5Pjwn+UhepL9FLP4oiJzXP8rrvv3xowffeAhqfAWL/N8LhHy2
XHgnkFRl3/1o24f+dSDhcPk1DVQ/gYgWoz0cYrBKFjHhVyBRP6kaHV3hLQkDnX/8J5CYn5gm4ylO
IUeDUmgA/Qok5idgLaR3/CHTGTAjfxJI3gjlkcqivQq8XwN+rwIWe71aRnvqqDHIfgZT625TWL9f
4mzeDnouQ+LRJ+V4kibtsmjM6gd8KvMCUaL5uGR2eEzfbPhiRpkKuSUbTlR0b46WRM2vTIVOzM95
1B+tt//XQbcq3/KdQ+sC4G9f/XWVfKteLrbnn/q12IxPKuQJyn4Wlmjlvzi1rE98Z+GrwbH1LMz/
z2KjRGGdI6EPZt8g33ux2qxPnDGwDg3Q22JwbP3JahPF06vYRH8AYKMpBLqA+lKnvF5tZTJGKKR2
BaolphTU6zD5eod0BYQ4xO7xKaIwBzl8vKjWtS0PMGizMqi1ND7O81VGw91MKDjoUcW9bbtjKtl7
M48fFyiAx3HckJaWzYkyoNCUSKNzHsFSOG7ypQ9evPffhNjDSQWyuxjoEGaZyWDwcdhemWpdSUIl
KQBihBg+LkPnF2FyYVCne3gPQPJMlennBviPcSbkpSQNKIKBOGUieyg9hmgDDFtGBEFYy5mvOfmT
apVfHbn4UwnywwsdzEMGZ14TxrpRQFH2tU1hXNqFc/P+CzxcB+IaPA3NG7G6CD+v10E/aPRsego9
mHu2204dILu+rT/4TM8F78ssictQY+AzzoCHNvazKNmLoxAAAOpadYGJgz04PtjNk6pwPoeJsXWG
9n5sh9u2UwIrQ9AtXZXLwp4v3n9OkYa9uQFwG+T4MLQwqHj9nGY1Kk6dQrF2smqfQxM/XXu1cbMR
BRgGlx8Rz950lJ4fmEDO6QA/Rj1kE8G91dARFqpGQ7N4IG4fY2B/iKnZqxvm1nnpGB3Mc/0SqYAn
ZlTX7z8u4P63D+zgZMEcUUNPTHQ0XiUfWjlL+krHNUic+pjq5iyXVjXQzfQpGur1Ev7lJXoC5bYY
a42hVv6IGtITPqr7Wu1TNy7qzs8WvBQqeY03yGDoF4NunzUJDFCr2NuSebam2ZNMLlkmNtzKhTnW
MkmQgAe4x0pG0lnAgrvIFLCODKi/jznA0lYW6NJQu1y1THPLNbk2lOZrFpo3na1fVq1xactcWbei
W8YCTM2M9NGixHabte18cTVmBaUrbsN2TNB4pXUzoV3u1rNyqQ/RY0iLD2ig/MVeUscdxV8ZmWpc
y+HcB6aK7FMe2+3O7GYV3D+XyruyprUIDJX+5Hqpt5XtY1PXufVY7JNUvUw7yvTnJ1NT/XQZm+VE
b0TMSyS8zqQJsw6ryU6TrLtHDI2ngt4O0GUtvGmebF9CWy9wDPOs0SZmSob5RbK68nNPZe0jg+J4
FcqdlNGQ+I1s1Hiiztmq4FlceAePZm6dkaCfGWlf7bIOBE2eDc5mMewbUzReiOHrqV3ro2fFMdLO
WpSgIIk6ECfPmWKUIt13yPEl1H1XS7uss+IxW7Q7NVFV37G6+7CI86BgZomcUbnciu8aWuWejrnt
5nMenw9OGMAGVryhtjuPwYXsj7UuBXrcaq7ereTX4iU/v8ZZpyOf2ui0xYBzby200ZH84iUsEHU3
pVI62yWWHc9OrDM8MZ2t0S7LFvcBG03F5FEvEezRsr7eyKDp3QiZm6CTkGebOm3dVZVxWeWmASyY
pUAGZJxMvIYYINKmRXMqSFdnOQ2jEAUrSct8g86Qx9gFDHXJEdc0+ZM91fdqbB0933seWeVWLq2j
slhBMM9IGI7qE1juG0SS6w2kkArlHB5ybOInc4lA6keTilPNgliTAox9SMaeodrS7LIxvyxMkA92
NatBonHfGROTjRN297CnZd9IzYwWjTO7OapfvgIj2HXiJNpoablsqVxYNWV/vxosAMlInqRIL7Fz
ae/72cqC2Yb+PElMXKnYSsRBZ45XJ6mBVCmXjoL+C0Bh+jdpw0+H5V5sGpn2OWgt/iW6gBrofeMS
aSTa1pR37ohJGmD6kF89OLa7FNmTMbLJ8rV4RJHrLJ6UUzWczhvZuSnAA7mM5bLTBgaCcNF2tkmo
du4w6ZdrCIa46WYbiXHzrCxR0SvzxHL70jlTFu0SucTOVc3oUXN4MUulcI2wvTfUak976l6SeFOL
lXymhwacaeKDKUxGEIiKpZsU8+nT2IoXV8/AUhuj2KLW+m3EftGbbftGXld0UQvphlx/dsWfaBE8
sS5/LCO2LEKbN12sSIEIvn1vZX7TtfdpoV62Sc2mhf+ONA4LXw5RV8IQKWAUiJSFOhnocCAHpemE
jNVq5+M66efjucDUWwws0ZeRewZ8enyGpMEaeshPpq6FOZprdNykjN3XqcyUH58qmy1a549GzxDW
KJDugBAQbaSGwWo7VsW3Yo2PMt1OPKdmx3dpe99aMVLOw31btPegS4VdDva0ltkSlC3WiR1z35Ud
P+UJ6o3P+1SqrZsil9ct8z7A3JC4vbZqq12NT0qQoh3iQxxWPXuUbuYlY3FJzrGT5fXGxnrtCoXn
/G60Qsjicpgu29wJf8i0R3111qRA0vmpUFYv86zQXI7M8IH5El0AkfaFjgiNzazsNQutDwRNDGWr
dRPO2YY1nSs935LB0HxhawRBBrRZAPpCOxJVsTu1LO2w6bvF5aNIuyiBmpW30sMyR/GFZhcq5iRV
tRtUAn5mVPcmnQa2DTXcXkcndaNEq3qlrAm4+lFa2pPRWoi0WiYVbh9LMtTy2OAnlUHaFTq3jLba
so1gTAftMhLpC+2yjWlorPMwemDMM5Mebdp9bvM4Ps+kMg+M1niAKpz5ulJ0/uR0cMdiTb6no2Gc
IMpZo/Yj118UyZ63dhkup1LOtAxNtvixi6TsKpGlB6VBzgCWjPh+qYzcOpIqUqBOihqMU6N/BziB
cqGijV4WsVnGnDYFHi15MCNg44MtsTdWM8r39H0e55njWQQnRNHnY40D20ank5OqvX8+FslbL5ep
VYOSgajXyeJczML2BFUQpD1s4ww/kQQ+D9ugJmBo9KJ9tTDaE13pJa/rpnPG8snXqiSCP8eILDHP
5K4ur6UyfYzyOqTUZDDeC8gRIV6cKfkN1utM300L6Rni8QwXyQO48DTU6kWtDadtZX3T4/xLaWUn
GQo8gB3IEroZ6aeqLOjgjLKKOhEbTiXEbYaERk8l51BH0bZyGU8vJ3MjZ/tltihUQrv1K5mRBJvu
SM3G67Qbi42ay4Pfz8Z8gaEg4+CpozJGat4jo7y3S/GYtOa5KPsxz5r165A48DLjxwR5WTdrkydB
YvaURmxakWA8pwuI4twvZvaIP3vNmdVp6M6MH1k6HsJXyYufG5SMH6kK4c0e5GkFpV45r3GQ4/ce
mJZ0M3Elgmb6NCWtCg0Dlx5Qfon3fob4TDl7lRGbcD51oM/CXJwy8CBBZMTTDWhkQmq2xvM4sfy+
j481fbwMMzTjagXNvggxalduc5985NTspTvFau5TTAetrGR0oXOer7pGyobGs9w2KIE0m7RdryOG
E25E4ebFXXcU9vI3w+4lBE6kz/RWro26BYFl15tmNuhMRrdKN3xP1XynRBYAHJb1mIdPdQtrJy6S
YzQ3SdPycT4zpD47Lhb2chkSuBnzHU0id5+Y3rhizRkp2KmSqJNqQn40J0J2fXa+2GDB3BYlEg9c
N1lj7rAlp271Jnsp3KLOZk+qVy0YJPUDr683BaopEG00rqmx4UccOgZVtQV8LrEl31RJQuDJk6Qp
5tFqRU9pTfTkYH16/8M+Wx0dfFjMxeBi0IBgSR1arqmDVvZNmEt+Kd4UH0fH64zUVosdlMG79ctg
W4yyOVWKXN+OoX0m0kl1JaAXzqh6Pc5waGNy5oqcSZ5IgcRXbkkGFi17xJAv8wtiCEp7dJlGv0Mr
5qhS86embu+1mkxnWKlrUu1ytonzTgd9J0lqsiCOfTVO8mDs9UtVJ3UU6aa0kjkUJOGdzO5EhTIL
QCstbgxGgKyNouU5pxtbmH6rat/YHVtE4nzKslbaKRNfG5THWb3yb1JI3c+p0t1UjoqyVzchXeNE
gmIWcoz/PBmpuaKJg2FaZCmY5xgFDadrAYlNNYEV4TykdTgVHGeRRGLX+ZQqj3C7Ml+kW1rS3KPF
1gckz+FxhKXR1+fP90fttZuq4D/v9nH/sw7c9kcleOLd4a8Sd/Mvqvz/HTx3iLEv1vkbhPT1Q1L2
f+2Hb8nDq5ab+KlfLTcGRZbA5SJwICDJoiT+1d9VPsExpxaHm0WsM0W7659BEfUx8BVZWOUxj6UD
8qvBq32yALhATgcdgqMx1/qDSdFbsrsqwCWCcgLzBGwCLcaX44B2MfqwRjHJTxZtA+EvcYIOl+6N
XMUwy2fjG5qfzTV4zX6fKwhnMcjp8m22VCeMDkpkFg0dxaLeWi7LFV6jaxT6+oBWWbzvp6ncr6ac
gsirmgZVqzAeztW53WuFo19kkuo8wEdMLqIFTJ2UJIoXAXZsTrsFvd7GJjt1OzTYV1QuFnlTgEIo
g95oxjvMk2gTyAO5YR4Wu7n/Wy3ij5b7f7aW//dOLkCLv7e0b1oGoN8fvv/1UH7/66Z6fIhed5XF
T/+zxHUBQRcDUQYOr7rKUJOEigOzbORYECxhHf9a4tCgkHGAaoTKOVNKgYn5tcThCWCtocsYswn+
HDORP1jih81Eh2Vt0roGi4+TBWItr1c4c9pobiJUnOJpGrbjSMY0zfNHLpP2QWsLMybs42AbqADP
xM493EhTokjmnIERC9PwJtEAYwQ5Olyta09t/CWLdUnCf1ZqTF9e0lkJ1pE17Cr9PJ8vRpksG8RW
yGzMWh4hcQvI3GZJBgjimgmZuItldd7Xmj6cF3R78oCTcX7U0b9kAkMNvI3mor9jhstckiJSNvyx
URdOoVzpvqwkNxcoXEbRSWeuGIpC06YOTgaajUM+tL1HDFqg4ChSAQZU5gQ5ChHaHI5S0vyLlC1P
pjLW89kIKdwMHIacEpj7pWm9JtTLfVECeUHorByAdcMpBvGp83iejLz702RNTeSptC4oYOLkLsEF
IgX+bA53DVOhyYO3nrQgbcplj9dxquFj0epHaoq4xUIWtbooOo8r8wCjmdwCVGzmCiVZw6sy2Oh0
qKpFgFAHhMuYbd5gk7ZKfsUk4yxGfZY23WSAP9alKUMvPA83Wlmijx7Oemh7ep/T/EwQ7kCeVMrU
MwgO6mMW2QBjC3O2v7/YRL8ZDRwsRpHdguUiDyKmqzIzmNeLEW3zXrWWVqLM6ZxdN6P76uCwsXn/
KopoHL/Itn5ehkENyR3ywZAXXl9mKUO7d4YOO82unI6wXL3qRkX1q17vTmwgtgjMh+GJklaDx7ZN
93OI3uD793DQ236+BZQlDINZDtQRcSS+PFiitAa+X9TYIhtxd5rPrbZLukQla4vrYEhM1X//euLN
HT4yQYb3y1YkqBxcr9c1RAqwbPLqAuyPDsPYz3tUu8vSUrbvX+pwTiWejSKF68Bc5B0f6mU1dRwm
nY19+tKXibRt1KS7l5YRiU+4/iiAI19orDRZUwPotNFdVIz9f0yo5mQbDZDbHvhmbHtzWY3nzch9
b0PwVA5Fxph4PWKOvQf8oEmQ0nVW21vM1A5mQLQnYB+yyxhxUYSmqvanO99/D70XEB6AOS8+9Zt8
7gZd5e75xPNAelbdX0ddzvnXvUruxK/4++SDBKcwOWI6zhAJsJc4w/5O7lB4Iacymb6KTSB24b9O
PpVDET46GCEooshKiLn+3ycff0UeBj+OXrIQH8KR6Q9OPrHkX2wJsk70/ziU8IoDDUCK+XoLLtIi
hXFPa0+dsv5uKdAqUJhL+GYuZFT65GnEtPVOUyqy239hHH4T5A624s/rktbKOixYIZD2+rrrYpUT
ctyY6+oyWucIQV6lNKa8RC6HP5YP4xmRaxKajeJlGwfbnlc5jOOIkW9uRyhzFrSvUZn/SE1A3PHh
mwQkRUXKAU8aczCo6zrdKkxF2AXbVhH0XTFtrFDJdnQdS4Sx52IvVWGg6tu2m4qj99/mYbHOV4SB
ZuiIJZDKkEq9fpsG0nyrnXPtGWnEwIpRhZLWU9Rbk43aJkrQ1iCZ3r/kbz4g1QUcdNpAlEAC9/Yy
dmtGyGRHRvJkCpvEC0tZ4/WmGNQ1RvwBffE3bxa8ByqHcEkFP+DgpHKcuEZGX6Kn29XJhYryi++s
ZXIUGnTmANh/NTL5xEbLb5f34Erff85nm9qD7ypIAuIpcdRUdZHUvZwAS13GtQ1aeGNle3FtrVtw
zpoLQM7GgV5pfU1dLZhZy7BJ0pUOWD9KvmJPrrYCvgUx48VyYnzwTn73+pmPgnplXavoR7y+q1Xh
xGR8xThLz52N2ay5Byi7hh5FK+vP3wDQDYEHIRmnTX2wf5QmnZJcT+LNGDkVvLvQeIwrO/8KUs+4
pcU7+o45ebWclkdDtpdQLPHIqdIgwQcDI5aeoa0SKqv7/m2pB9mDCCEOTWwFtQOAUSRLr18BUIk6
6jud0DVr+I61uVVg2brYlZ/UjlJRHub2DQ0Z5UwbVw0p82mJPZTBlzMHieTjSZ2kz4M581N4EMZ+
h7qKF5Vl3ezVATWBUrPgexSRjyCuvk8i6bHIwE7HcUzPTkKPcpeak3HNeNZRPni0N5AqegEIOFqA
71TGCqz714+WWVVMrcLXbelZbYxxHU6Q6i9oBFcy8i1hFctPc1ghN42O9uwj8S/UfZZRdVHuqeF6
0h06Rb2KLKEea+czaHxz8ZsoilHx1pYqeP9TaG93KIcXzQv2JzGW3sPr+8Ua2Viq2QiZsoWV37cp
FL+qLJG5hvZ4ghGOctXlsVIRfMvhdE11+yJVh2l00yVE1B5TKXSYda1HBnpG6sudsg4iwYTmApMb
B8LqrGLTgUhNdI0J5nSRNHJ82dJeS1ypmi18dzLjgi5pfpXkBgS6chOR/Pdwx3p9C/lLPQbmYVwl
ZmjPntLNNOoVdH+mtVxvM8gQtyn54rde74eNMrQfYbUPEnoWKpwOmYMa2UL61vrBXtVGYzQiTQ8B
jCbjbV4v8ra0G+OD5Pb3V7HBDIO0stEAef0N6jVOQ8mRw8CJbGY+6vKjqk37g2gofsnrYCjoKTwL
7tRQUQwRll4EQ/SzkrUxpjBQJrNnOrxa962qFW4UlbSHcIxyh3pqvaUt1Q+OuN9cWTigCvKyyNxt
EQ1eXDntegdkYOcEo6GlGQ5EGcV6BoGh7SCFWrfIF8V3kl1aHzyxaFocPjIxhuVNBoFa8iElpo3N
RIpTzQm0SsYDTJvt8E4b2+4Bm4YMTafWkPxCkSVkuaaCchYwxq5i5mp4Q6rWHfNdq97Hmbx8T7tw
30wM5NSQqOFiP9PehGoqnYyxpd0Ig4sCK4IyvpKysvgGM0aH6uikF/OQhR+UJ2837M/AiX4mDRQW
5+u3Oddas9S17ARx7YwbfbKda6A2V0gdEODxjt5AnztjKhdvHYww/0evlA0HC09GREZADF9+ywyy
jqRDtAuqrB62favHXiiVrQeTxdqmWTOe5ygou/UC1ERKK05Yxcg2ay5rFyhhLUFT2neZFVaos4er
r6srliyyVe7qSqfxwBjXK9pJ9Wu5/hEhdOUORfuA6FF41qsIWb0f+94gxIR2g4KcBXEaGgYe6a8f
JppnZYxHywqaSLWuVsKJG+pOchIXvdKDv2EUxtTDOUr6UPdzo3GO5qKtLsK2i+7+B7eCK6JK45dm
Muq/r29lLsGqJ1nFHmkRsK/loX0YB4x0TG3ojuxVkc6tGAxko2OJBKZAmNpYe0Vr+6sPbkREtIMw
IVJg4d1ngiU7XF4OXxO4SMyNNO2+HNQj1LzkI4SOkj0ZGs7XcOM8PD/2SyfpO5oNzpZGQ+7XiWp8
sNh+s9JpthGpTBPbUMZZr99JjKdbIZHYBTjNabdRnNmnJjv1pFPKxgdvbG2tSHlwUM09Ad/UfOAv
+JugrPFFiJbUcLp5WF5VDfZlacPVZycMT8POsTdaobc/1+B/y/KXZblYzf+qMN+U5R5r+dvD6/6z
+Ilf/WcbZWBKCKiV8GVpP7Nif41YnE+UhfyxphKOABySR/7qP6swblDZciz+TqwgPu+v/jMFumWL
6QvFq4zN2h9h6J+LiJcbhjENI0+Q+ArVqIgjr1fpAvEfvBgNL2aj0ve1GeOzrMVm5GSsW5lpHkKY
SFWWG4RREc9f5S+rraYnYzdbDm3CBuuWCKshcl/FCRJ8+i4TGs3eqlA4uTpkcoxc6q69jpQR61NE
4ECepJW1U2Kny3eQ1rWnEXmFo7UkuceVugKVVyTBmHIWn2KSdJKBeQGdlqxfbB1/J9dwps4K5G71
LTvWdjpWjIZHn1bL3WkckJbBpK+NvWVsqUn7cPhgOH2Y+vOxmBRAhCVywqzi5b86QNDyQhkB7yJf
GvJjlBMmbxrNOxl4lECU1f9lu71R60ak6b3t9XOKeZeU3+C6PXe/+vjHXz9F7JLyR/eq+yV+1a99
R/cLXgCwZXEOOKg3/bPvlE/sHL4gNJTnDheb69e+0z5BcIOYBrlRddDp/2fbIXEH7l/Q4xh6gh75
M3njw/AM9h4Mi2ICnrCBPh0iDjCUam1p7TD6GUswTFNRMlA0nRHDsdpBwdhNu0xF60bT7lLgqLGr
Tp19MfZ5dyv3jSsjVADuo1LDjY5oWwr81UhB6lky4rVzta/xRI0xeFSjG9vEPQ7ZmuF66atiCQZk
KnZpp+5ffJWLnxHjpZSketDVpxmj03EmiFDty/xHPPGLNDlxJNrSaZn5gHE6P1rs4kKvMYNIUy32
jKVDfrfrwBc6GJnKS5Wfam2nXw52nW0BMOKSpPUjnq/KRcpuPkZfBnnYGPMvMzIQ4+yWXV+23e79
mz7sXnHP0EoUFgI615gJHAQ/rNlkA7/ADLQtusf9tM5BNBV3VGcjYipYrfRhN32QFhyOP8SLAteC
3QRxVxPzxdcvio/kaOj0pr4zpuptli53NUKyrjIgklpZOmZQrblJGT56QPOTTT2Uzge5wTPf4mXQ
F7cA/1L0lTCJoDn8+hasho6ENXILdYkKmKnF6NzqSnk/K9rg5UZsncodqLEYWdutIqVSkC2qKPN7
4FbmEp/EoO9crc6+1cUkuSmKPh+8pN+IL0LlEeML5kQMTA7JACvc8mIoLV6SdpeMpwMgshYMHNwD
d8R9qWmxc0rPwQl5qzwfo4qzz7XvMIBQY8ZlKzT8Rd1KUbElnffWwfY1q4R38mWxUxRxP9ezRRoq
bRLnuh30nznRvyW7HB4RvFwYNujE0bODd3R4603MpLEAjOZ3EurQ69wiSIQRqedkSDeN0lp/UJ++
6ROChoMwpYOXojoWPLjXX9M2Rt0Z0HaiHpGWzWTnJ/JSp9sK7eMgL7LwFHzT49Cn2JpC4wjsbEWK
eULVvAPo6dro/m/7cMw/uK23r4G7skSlrtgKvhYHhR4o6RaIIXfltPPoMVhTvaru2x0xtvIXCdrR
817+o1T0/wdSJy3XF0HuTTp6e/3XHf5vSfnb8ZD42V8HpP7JQG0dYo8On4mSiSDwKzE1kEI08Lqw
NHJTyjq+3a8D0v4EaQxcEKAcm2GxaMj9SkwtyJ06zF04QxDLRab7B+MhEYJehijYQHDUMFRiM4lD
+qD1LsEwnSLk12AfjRs1WbaLHQYvXsxvjiyxAt+7xEGBhhGF4kA8CP05xoSqRq6uJr6NzvX7lznc
CD+fhMSBLg5oKvWgW9wzs496WQ79MJ82lV7sqwobQcO5k6rhgz33JrCLa4FaQZwBuAvTrYNQ4Bjo
OsrrEvr2OJ7ESg/zQ+C5EfMOYY2UmN9q40mF+4AeZ8dJsZz1i75bIm0n3q4zLVsZ6dP3H1+8xcO3
jJiwjE0VoYC86nV0UpDZz6t1RoMqlq5qLd/FU4Tw83ASiQ+LlUKUzz+Hxf82An90yYPjTVejhaEV
LZxCjj6XC5cFozKXOL8PKZyPyDVm54P053fL9eVTHkS73oYu0jY8ZY0yTIpyV6xnHyQrb/o94uPS
XhE63RSA1G2v32RqLcyBop6PG1YXq1x+xXFiJ3EtGsCnZqGfjuZw0vUYIPbVBZXjR9cXtc3hl6QD
K8YeKvCCwy3Z6saggiDFQm/8Wuvt+doX/kIVl5XO3g6TY8SmjlPDuZqcfNcU9m3c9R/Mnp5bWm9u
gW6GYH7T9j/EBjvhYkfaWMADKxh3rukXtS32Nc1fbKluga/7VRK58jAFWoTdggLnxsYZ1YaaOyiw
VeCQRAiigCw5Yinsc2c4yeCgjHK2G+sJc9Dq4v3FL/bb2/vlm5HwkRcfcoabti5NzOD5ZAvlbJd6
uQQ3VQXYMjnX+FueoIFzWsrd4/uX/V1kQ05JKLtTrtB3eL1SitBiw00lq7GcHrFyvairMWjN+Or9
y4hy6M3jkaUxX4Ddy7FwEKS1yFbCtk9DP0NSI6svSh0LvwJUeN1XeO6h2jZikB5FGzmT9iLEIPsR
gBLeQ7HbT2V+WZfrlg6dS33vz1Z0aWZTUKCQ0UsD0DKYbvICTySF/1PlO6duziEd+GhXYi9S+PKs
HcuYgXBxPOQ/6FMjbvC7h6N+hPVNGkeD5PVLXGPbzqTecvxScW5iq7hQ5/EEqN6p2YV+jp8Sk8vM
VTXc1JP+aDbryO2zh6GLAuQfj1NNZ0KUfJln9DqZwNRMxKb5vGH5QTP16oXmd2h40HBQ8kPrzWrx
jcaZPQeKFE/mbl3Tq6VlXbaYZGYSRF8E8ZVlC9l8N6sjIlarH3XRtiwMF45FIN6kDJEjVImsGM4o
3fRodRgMNMau5Y1G/HnsTGdG05yHxVdoG+DPuiPcc/foj2+GOb5aJjhuhrP6YYUUSTaiXx4Ve8ca
g7AzPKdJv4BOD8QF9aK6YJfvhyXyLBimET71vZl/aZb+pLDs75MmoZU0b5sEadg4PV5n9RianRsi
fQluaScm1obcPqh6cpyk5cWYwNSW4vacacipHS3b0Yy3xoSfCXBeKwqvsSp9kGp0iut2PlMntq1u
3xVKcgVb5TxpcsOv1+xmXOrKbcv8InX0HVqKgRTFwRD157YtMSBOvtswNDiMtlWUBHk9ImGlfk5S
vqhp36XiXDAYqyxO0FueOaSBsTW006y1Qe6FgQgklfkU825F3BXvul5q4HqB3nwlcIPYL/kjzfg+
RzoW4AwWOfZ2lllf4de9b8PcL1brWpqmkzyRNm0p7cXvqsZ1G63duZPFx1YcBl2f73HhPS4mYbZq
LFsEuG5weQvGKD7ugBgKZl8hrbehZpyaBgtPWo+Y7p320YAeFWwnZ96W2BXjkrtrJOdSRB0pkbeR
op3aebyFW4jEpLHD8d3VB6yYy5HZUu2UHtoxjwt+p1h6if+6SPVybHbgLHPnmiblLZPUYO5xqx0R
E3MnpdinjbytB8PFwQ6J5+6oQ3JVDnVqs/hY6qdNmaXHphEFkzWeaBV0oW7x67A/ykccXCd0UHte
LJyUJBquQnCXdtOeM2sNKn3xtSX3o6bwy4mfiViE1tR7YHy/dWWBGbyMdLbaHg2dfiw+dZzz/xk1
Z7Z0J4390aRPAUSynRyNXt4IuyWMXKN5w8TLdjtoHeU4HPVTdEVyfJwtK8CO8HkNgOw+Boz6tCDf
2qgweWNajWp0bTLB1nNOFw5WU72xlQEecnpsQOCMeK2t+DSAfJQ2+dIxp9cL0KCskxE/eNzXbgt1
/iBC/S7IA9WiRsYXlkLrIPiuLTbtNkNqX7PbcwtJu6hE+8RQPzj23zR2RNohWmGMiuil0bJ6HQfT
UM/rBvEV2HzZU8wubs0IPlB1kRuL3yn6cbIUu0H0r5ZqCBqpvMBt6V6cqbIRfo6RWnO7ubhCsfUz
Jpt79Ke9dF7894+iZ5PVw5MWhAhEBoQEGZcepJkI0MVlEdqOLykYYNeYUrmLs36bDH2XqtrxzP9K
jnIMo/FxRURYN+atRbfKjaqPhu5v7FmfX5hjUYuTKMGcEHnUi06YauRTruWm4y9TfJX09o1ero9D
tmz7ovBNqw9UrT8pp+YhsXqvsQgWkMPffx2/XRsvbuHgbcxjIRUdMF/f0OYzq4lgUv4f8r5kyW0e
S/dVKnrVveAfnAkuetHgIImSMpXzsGFkeiA4T+D4Rv0c98Xux7T9W2I6rTY7bsStqOjqKJcdAkEQ
5+AA+Ia8eIlw/vb75/xqchhAROPmH6eZmCOzSdgmZSjIXDHtsUueClHdg44HRqm25qP5FiM413cM
Y7AbpKFSYY9DdamagqsgC5l+tRHE1q1Mc5dXoZc2CFvWnDvsmtbp2czA+g0oJBBcJv4wGwsd9wGw
bJNMu8khvje0DoNVdQ1QVxTDZyNp3YnI3AjmnRCA6A17dPr7MfrF/m+SrNEABQQGAzj80+kgRIbC
yl40cVf/3NfMIb78KUQdlGTntn+/2PcAAYODRfj6oSybHyoLBfRx4wT+WXK0gRGko0eyHfnELuRh
pRQqMvI35tWHGy1crf5qcBH8kN9BBtLeiqijuZ7okC3jIR4JQQUnxsLRaJpFcPcyFbqVJDNqwGh+
+sdp1zkxuRuFFNTv4vU0IyBhbaml5g1K5wxq66ajvNaGZK3ryQ7W4B4MyDY1Dx7HsAeDV1w1aeuU
XetEemr3+E3at46BKqgKgj0OundpKNxDM+Wmj5kTlfWlNEQQ/zZ3YYzFj2ker3CwG2geFC29OgWG
rYqu4GJHjVZbl3r0DL3dZ7Bm78Wk3FXo9PR73kOWPmIOL5Q1UF8eyTWqkMaBfZUn9OxxqsYaPA/k
0K1WMqdI+KbNgn0fRbDz45fq4DstqsAB6mkSKOcE2+wpSiD3ifWwuhSRMc1EXU/FUtc1VhMHj4Eq
AKE98esjDzfHX1sSrxXsldWmvy7N8dBkMKGL4XmoFygRw3ojoQ6eKi0Diy1vW6xuydpngsNE4ZrE
wUqTghVWO2hQ9p9UmW/HoL+Y8vdQqZ4vP4elfz0WCc4GhW1twgvOh4bqVIr4LdkpUbBJ+r3Osmep
CVY+9EjK3L8Xa5TgOtnhGALXbQA/4Tv4I7fqArPADK8CVJ8lql4jB4eSm7vBgK9MxbwO5gTTGLa8
vBTT4NqEEr0km6vpd+GIwhArqthra4i57gUT/98JN10Zfu0xfnnUbFNyW7UDdnqahXNPl4sgpmLB
l+MBnMX4KsZtPq53rkfDdCqO+ilJ7E4cVlMho0bmPVEh06n7yr4WejAdjTsf+xHf5JdGNly0YbtV
Yyz4Eb4p5loAR2ExTneaDiptejka0XVUoeiun4GSswCpOUxnRsRHWaV1K6lQvC5tN8UAWjBWIa5C
vjCMr8YhtIK822bYnOZafJVhwxqZ4O4LFYYNP2ZthCK5YDfTWcg0R/QevHukqbZDesIcnJZYaMNs
BgOs7npcqWKK+do5pso3OrIr9zE/QXCTq3FVMc2avk0lNDAQ0HGhKtwYOQZIwLYT4EF45q2lCpVc
d4uQvvt9snu/+EGFC3ekuHCDvhQO7mdbT1wMRQ3e3cTQCjfTfkBWm+2IqnKaBlmkrsM4uDEAZQ3V
YVX7KAMV88y29F3CRRdwaAmMDyyOJguY04Sbi6VYiUpv2pOEf5txsFNVkIqS9ZBy6/evi53uPAFO
hzGAvuEKH/hUpMHTh0GgRchgUUhsVYs8AXoqAIhx+NnV7NoQR1sZUcZDD/8KapJOiTwcldJ9yfpn
eEdeF0MJzUtF9vxC2LWsc7GRAcCze9XV0CJ9gBugHFtO5AYJl2gQIkGlDiH7XRSHXjvC3ZOTqcyZ
BhebtKIIVk0IP84Bm4Iwx8lHt+r0xpoOu0aIuEOXu1/pBTROOtjM5Gm89v1mCxSolxvKHjI8nqbg
/MgIr7H/uK4ROsAyXZi4AqoAh4JqWUfhSYHif1D3eRJkdggmFQTQRtzTBQ8RGRnV9fEikwYoDk07
0AQ5SpE5hEYyZMEx3amVvu84e8yU8EqI8wOv0oyS3ncqDZuKAvkSFsPIsZirGTaOsn9dSf6NCJWJ
rBMc5OG3t+dwSEwy4UbAYgs/BHYNJ1dwW8Rkrar8VajYl6HXod9ClLWeFQeiN5sW4SvgKAISE9dx
FOtQ9/Bvcl2zJAVfICiFXRoHD1zBjhA7x6zNYLtatg4ygReE6QoCCZ4PlwSuYVMHmLnHsFmTM+yB
89YNSrC86iC4LrkIZQZXibHWcbIDg/QGws4ejsyuJJ+74pjsSlHxwLzYE+ynE8F0prioAbZVMhVi
zYONaeYN2OwrOkIU+4xGa11eMK+AjXtcBddTmoW2053UQayFN1ZbVaCmFYL91rgZrcM+iWHeFVoG
sKxamay5jEVxnNSb8A8NGEegrt7IhTYtwZBPUszPhg6GakO0jcRqATIgJUAVYDJQCDOB8voVnLeC
1sB4UtWHkp0QQ1Opv1DIYGtcAxsve4ljchNWDRxYkitwDNcGz3fTxjtCUh6xkSpE/sqqhECxSaho
LIyDVwzJFfRl7qFWfF3L5LpEcnbMJkXCwrVxUPt30xabRUls9dByECqgY5HR5D6wBD2GpEXg6AlW
yhxQxw43WgX21rngAIC8EbFPhprVsw6u8FRvJ5KJi3XkTCgT+dtcUjwc+XuJod/CgBT2omN/ERvQ
TM0NI7MgB5RgbY+ezKyFhBdsPRpckWynlb7KgjO18y8yB1B7qJkBJ0H1ND+r5zjeSocalo/E7FAd
YTCx8AIwt63BWYxxOvH7VPX+cZPyHmp+wAWBRpvzXsRQhwA3VIZsIWm2U33CsGsmWfYyzfSi7848
7hcLAYRDoQ864fZBv9Vnx2cDFKsBa+oMO0fST7DBrkJI3cajCCkMbkF8+1kc2E1H4l3IUrDvGqs3
o6u3d/6jO8H/GVX6f6MfMHXn/zdpgOlk/GPMGmRiXsLqywl2ZvrFj6tB8hdEM0EDgMYh/gC008+r
Qdz/TVd80MKEB/KpWQAwa6Bz4sT0b3rY31eDcBSXsTnETAdfCMopf8SZficLMIGwJpwpECfY0L2b
WvkgR2BbpJJdAOn6wHQo5Pdc7aHBDCkVnFr2sE4ytdEyq6S8n2B2N5Wq+ps61MlWM8uCQtvj0e9U
KEqVMWksUap9EO5ECc6jbMSteZdIKe00hbl1K3Rg746NM2YiR+kc63dNE8CKoIOm2FOcZGQfpKr+
RQiDKIEnCyk3fS9HQAjHBKvdoOvuQGBRMDQpczEwIDV3eec/GbU03hx9w8O3Le0xBGe+/ZuGBadB
IKdICDmAmE5LkSoJRojvy5Jdt6WPs00lt5OsLRytVkq7h9fbpoaoh5MKWrr6fxVn/8SSBBOC7OOQ
upnENpym5i88bOrTyMIPf0SWDCFb0Pwn7hqEiwD++hlZyl8iqPkQQQMtGWh/EZ/vx6W7ARsObcqm
OlyDIZ+MBn9eukMXF2BQAD/eXDj+DJb2vnTGxAGuEX6twKWBeHU6hbB9HuIokxBZpW9YgwGltv4l
6AO+zkxIftVaZON0VKnCh6SbcJe4LZa1yUYIGocR7hKwJVIfIcAVuf5oQP4KCJwqqQ9SJ1Le5IJN
jPwG9gniSom6K1jvWDyKhm81+R8l/X8FIAiIpb+dkG/yL/Sl4uz//HfyJR2O5+Tbb3/OSZweT6ot
OKwEFG4Cqv8AgsjQh4EhNtLS22ydQuDnnHwjJk6CqRMacsKI/JyTMBLATg8EQWQjIJz/BAjy/pJx
wk2jfdyiAkEI3uHpnKyrJjSEBqyKQWSq3UYDpz0XQvzpTimhRxnIq5IbX0wIW+hhmlCcR4G+BvEi
o+GmxeXw1t+RipiuOpjQhJMNOzOVTTZEEpxb+T0Hmc+K03xvYvNlCNC1gq9RZrWt39jROILSJgnt
yuiNEgbxfeUM8PPYimPsxb7w+c/T6L/CzFWg7o/y9Ewy3b9g7n7Jjqft9x/+mLjImJOHqQFCIvbf
J2WK8pcELTOQNCeGy9sU/Hvikr9wXwLaMBhd4BHhZz8nLv4J8FXg4N+EYjCl/wDA9ObjenLurAP+
ZgILBZQn4Apz3hjPcwaSoarYXRpAoETSW7hWlvdaCNxucc+hdkj9PLttYNplw7xTteIkTKwCuyBs
cqIHLDMdEKDs3E3JL04scDoC6Q0gv+D9+g5/2iU4jM60VoH5NOxned1ma60St00yvDLYLjqQLXqG
ToREWTIeiqLCdY7RUDXJ74dRHDYGbmQTMM+qgtxJUiXSDsgJnLTszQA7XCOAUQQ4uBrNUnIYR7+2
jc6ALmTcllZVKZFrBzEMk0wygRAh1GlB1nAlQ9FSJ7CggKTcAGKxuMWGM7H/PLr+Z5uBf94iZdpJ
Yk3/TWS9rQrfLGT+8e9u9QJc/X+chNi3Fn6EGOoVaH+j1Ia/zFtS/7k2IMQQdzjpA7IFtkMThPfH
2oD9w2Qb9mbkherkGCSIEEPBQuC0jO2FhrOzP4kxrDGnVzsIMcCYdcACNF3DFfTp0hD3YOv2qKrs
YZTkdV6mqsWUUcR5StjTo2H6RXH9/qZrCmc8Cdg6mCXCVuD0WYoG+9Q+MhU7qsduDYPRtAJ8H0bw
qqXkvRV0xkCzFqbvlQ7/koLjHLBPXAIJRYrrIXXFv4ZigHuxeDRtogLwLYbMVqtsZ8TiWZv16Yhz
lnumE9DJEQHEQDBVTjsrE26Ai6Modp0b90E8xrRvSbIjhO1zs6N9AU5ziQCG3y/ULMu1KA7ZKuqh
C5vWRKSaAHHVooklWirkNQ7LWwO7d6uA5GlqlJORZKPYMolKrJACjCxjxe1xBr8KmOHhFKKHXBIu
E2AGSuzoQuZ1ZmVB4QSkKq0O6pzQ9c1DV5Ijj4jRtgJUWgnDz4z410oJ9IKvCbek9D3NzzXnz3PA
v8IKO0UEzl5AcAHoDAh6bA2Oprv9wl++E9wmrcP//LeLvPqaJ/F3yPBxOvhlQ9+SA9aQv6CXr05u
15P/y8+9zNu/THsILM6TMdn0L99TAxza8KPpAHG6pv8mn/ajbsSJKFZtUGJwnwiJBQlyD3+w/p5u
ZaBoqL+1hDQEIStEAfpwfAsPxRWY/sIj9aHxIB4G68DH8QwXbMbkeP+I2YabSwqvpBGPsIFifWkf
k8vWwJM6OzsnOXGa6N49ac7SSwxc7JoET8qdan1Ivu2YPrzG/fWLvCk+aKDuaPMr8gBGwrHKOvYA
uTNYmVyMD74r3hYX52S33uQjfual7+9x9KApbx1dF6tST6JC7tlDhqzJnBSWzm4lUfOVuZuW4gbC
416x9Q8ovWmzGezqQsG1JtVt4sYbMBFdqB9Lxrek8PHr/3J0j3o1/ftRr5IIVy1jMrCHiqxxgRmv
3fyL6eBq0ens6qW/b597OPdK50Z9moG/G4zZ6sUqX1ZLA48VPcmubvvNuItAT3mo79qt5Pm0PtSt
FaGS8rxzuI1ZcfrtQ0DXZiqQJ5LNO6hAKUS6GnH2IH2CAyWpaP6cW80TwTH/LZzL1cvYDWVkcBq/
HiWWX6yjp8fQ7x88C0tTruRKlKapNjgTbrei4/2nfP37h8wOn98/ZRaZtQKYFwTL2INeUTj0FE9i
CZd0CnVsPBCaoECXhoLVKmeKBAUHo+8+KSoSbJexXwVCe/r3o5nUhvDZBlyUPaipU2U1d4NgGJ2O
mAUtcL4DRqwCiRpDv0q1aHJR28B4DojZSudbQxISC1vdkgZtU1ki6/N9IqkXJgc/Le4NeMlVz8Kk
P5CSyElh00BDaYL6CV/zwWBrIzfgBA8fS7dXZDvO6odxGGu4eBbfBUg/jpfT6uLH6P58y9kpUSYx
Y+hFmT2AY3XJD4A6XIeWdBHQ9n54lZ4gtn8OwzO1OA+V43Gd5Y0MpN62lUf2oNyoxILEjkBVJ3UC
Si4FZpFHIp/7kufecZYT/CGp2qqU2EPppC/l2ncGYjVO7yY7EZBXCwIW7WGkuHdyIJM/WHB2n4C/
xGrjNby5OyjJrNkq2dTrZIX/HV8Ktrw9R2D5VQJ5O+xVoF86KaOczraRtCLLOPpY7cateQHu8xl8
zxsXcT7uBCZuqP41qIvNoWxgjJaKWoXhA6SKLH0F4YZ9fJ1fV595QUdaWoLzqYtoeUeexi2zh0v+
IAFj5YTPfDs0e05cfTMc5BscDtLCGh4C23f6iPoBNTaCK930B5SeUK34As7CE/D3nyvVjiXnCnyV
Q/M5Pvg0ot12oAUFZiM4vHT0HFjvTdPyd284m8sJKyUR3gfsQaONwzatnV0KdHShIpRQgJWd7lpU
aeyxG7JRaQkdVMunsp266qtOK4s9i9THf5c3ABpTQMzOrRFTovpd92afeIAhZqZKPnsAcmA3eCKz
6ntAp1btmuc2mPGEr3pP8sQdECcHcwftl99nUu1XcXA8A2ZxgPuDTmwhhPwQ02KneuwJgslrkDG3
3SG2bo11ZPdbYsfWQ+XVNuTGMSlKr7S4V++ZW237q+z18PKpv0qc0E2syHrErbWtPMHU0gS/lEb7
/EG+rrc4IC723bY5E8ZvamTvxg84FNSh2LLBxfQ0RJgch0IPBfUHbnM728DVUl+ZnzRXsjM3cg0H
Oblw9JvRaS7Dz9zid4H99fcjOEOmfsuWoOvAQBF9ALN8NoIyC4SB6FH4EN7L9/IX4Vr9rDPKvSx1
gDRSgShQwP8+8+IzstD7p86Ki7EOYk3J0vABRr2X2lqgh3rHV0Bfbc+F0NlHTUv+0aJXFUYB3RU8
Kr7IOE33yAi+G24yx79A4jwn+fVGTn73SY/Gc1ZBlIqZQ6YsCx/Ule/1NgxtLnyL2/2ut5GQLvpX
wRmexE1to3yk3aa+iW3DDh/OfNVfBuZRL2YVhjGkyWikeGkE5apbFetxlbyyS/ZqXgSe5oACs2/h
7LT3L0TkztXvnz7jQX3/ujj4BAMcezso858OeZZkvZT6GAPcS9qJHV1CA2ub2MyG87ZVfO2eSrux
fVp48jawK27viSUGZ6YYzLp/lZwmsBWuUHGiO1diHBozgPARxuBx85rSkD7e7F/v3fACJ+U2Zlxt
gWtIXzf7V4Nua4rqxE4tR6aOtyooo4eNaqXWpWyJVuql9FFfPdc0ctPVLXIIc6+d2FrvmO1Cyw3t
bQ6Oivdr6et94N6k9BL3ufilu7VAXLBrqtB9gEfU9Plqb7jbfPV8FdPLEb/VqGtQzVZXIr3qbbAr
3P1la3dObfm2lVBrNdiHL+7h6fqTM1yCHy47oxvS/aVoaRScZbptbd273KvO8y2zFPo1xpvu75/t
kt7el/jzp8oerMv9SNVNStc5vU0onk8lV6GPrr+BqcbbAEiubjEbrcLeCWnyy+Wzgc5d5XZKby4G
+nn/POIV7K1gO9eXtKK7xEK3N7Z75d3ntKN7vM9nAMvcu/XnwCXoHA6L6fqusXzr86Pv3D/7m5Dm
1gGm6si0N6BIWLl1ibGcZke/fcX3AHWFpnjn3BLoRqNX+xu7tfcbTm9XPX0eVs9b6zNE/fBXzz1e
SrRGZE2s5ZAnt+vV5TN2aqi5TMtNrdWIN4z3nF5DXcIaDjpaSS3VRty5aJ9TB67wNJ7+8MnRHGdF
qAUDHsu6cbwLncarzcHt6dP6Dl1VrFVrbWp6wNE45u3u4eJmm1gX9LAbMZ13a8+0BKu0HW/nOdc7
Qj3Tfizpdt3Qm8rZaM4OD7FQaVELMqf06wuxawsV6YjxWT2pVMWMOwAW6xGK9L5v6EVGnbWGWiLH
p2isixuZrh1GP4+uhgFVvE/MXnWu4Ckeld0XenEHWsltQJ8h4rjSMXDONf6roF4wfbuI3psUd0o0
sxj+cvfFsByvWPlbx5OsqWdfcsu1IZ1ot5Z+ebHDg9BPq7D2l6HtfHVsb/VlKnSci8/7xvKAg6J3
SGg4Vz84mbP6MlrRunT2jXc1WPvWbt3Wllxur2O63kPy05K9e0T3gGm1v7xtbXewBqey7+73lxp9
XBuIiNYmK3HlrLlt0Pv99go9j21UZE5hwYuKbhvn8j62aW5/VejN42fM5CmMDPo1tZ313b3lHLwB
E/Bi9YThS+nX+/VjRzG6Aw73XnaQkKcXT4H1NLi94zn8arAJHZ3WEVa5zWi09SnWdvzfCnZFNHDX
GOzCYzSw0erUXmOBpmALU4funDv0jjueb91cPb52dNvbNQbEoIg8F+6Pm9t7EV9MXxEM4ZVhJ3ci
TdbFReVllndOHWSmjfQ9yx7lt9mRrywQPVRL5DcD6eVR2D6O9uu+xqy5x5dCwG6YtVctGUOfW6+3
K+6km084Nig3D4TuptoVYHVXsW6WVYXg5EzKtFClVWcrbhH5EixVcQsvetlGdALI4K6KTQDo303k
chxAdZf6muQ0cxQrw4T7/eozEwn9Pi5Hj5+twCYzma5m9VQTylfP+UW/MZAHV6GjXPhr/VJ3Cy++
LM/s6X+12YEEJETNcZ0GPdjZO4swG2+J0oUPNczoHKb5BxOq/VSQypcMrAg4Yxa5FfSVce6Ub1pL
5/UGVLKBVsN+Hjxe+XStTVOSd5KAB3fOuBG/kq/qU/coP2JHUuyNA46qv5Xcf4Rf+C8ASSZlwJfs
H7Spvrw0/8i//uNmwpZA+frTP4M5zVQlfnwN9V9VADmnMHs5PmuefvL93klT/tJxCQsxWhn3BdCB
wGz4oV2u/KVpZBIBBSzBeJOZ+Hm4LP2FuyoVaBjIqU2aavjZd1CCoEHUQoOyLe6dAGuFqPAf3e6e
lj7CpLsIwxxzDvdWywY6sz4MQIOkeQDa+9Vv7o8G4vBtYh2juD5oeY7PTDRYJIKPmTg4XacRbo1G
EE+XNT2F1lGBHo4DV8teiZ3BNA6iIhwSSTmnRvlRt2dhWUBOKvNj+GKKnQLhbw06QTg70e1lPZ/t
YmBNa9QJzHIdqYXpD8gSYeUsa3m2K8sjESREAuessc9aD+C+xk7i4Zz2x0ejMv390YjLfjV2mZEn
DjRpDStUI7DWoTu0rOuz4h8nxkaHS7YYDJVYXwcZf+nEmCwcl1m2G0mNJc8QE0epSxzUjDuIzayX
9Xu2nGpQJiNc5ImTmCuzRvZbGDkzgBA+W1Fg9w8TtKCWL2otaz4pUSj23/Lyh8eeH3zLyRDh+Fv6
pDVIFDaJ0wzKhlfDbaydk/r9qOlZYBplV3Z6AtvMiDT9FuQmae8T4YwaykeNzyJT44bawEErdpj8
qQTGCUJqy/LJ/Nrd13W/N+A+CJfjDJZAJMF9L4BXi2bJXDcqbOu4VnMYnYYFlArkNlhrRS+6ixpX
Z1MFrgJlxEIeOXWjQuugUT8r/p+ZPvy9NLydpB3FvKiQvKgl3HvDoTn5NFZpsKkj2dws6rk2C3oV
rhh93ta4VX8cC0spFo72LNx9aDwNcHBNnA6epQAplRHcaaRluWQOmcgg9VUaGWZg0EegaHYyrAv6
pT2ffco2lnhRhhWsEY0AHsl96MOasimXDfccS82yxB8DkBMcYiZIVrA4hPbVd/XcP80ok2rlcUYZ
03TsgnpMcAEWpiCOwat6MDhf2PVZ3Oty06RjjtaLaFc3t3lxpiD+IJ+os7VYldUMaA+Ye4Vyu0/9
JILURnFG4Oejtmersa6MMDkf1cgBmGCTx2n6wnJNOXOb8VHj098fBWapE2iRdEoE1rAeP1e6WL/5
V2YLc8osMsdUDMtQ1SOopITu2OUQ1JKEc2IPH/V9Fp9JPjRSIGJg5CTJbV/LQPfVIU+yKKnM5Yki
SYWWbQQ5paoqIGzRWXL7eVHLb7zxozHP+BgJCSMhuFmiDc+rZyaBZr2s7Vn4SHBfKUeljBwgoFQa
QhU0NdLCXtb4LHp4a/ChqtDxGGzpVNEimkTx1bK2ZxHUwog8lTV0PEKzopLd1Wl6WNb0LICyfrKA
yNB0BbvLDVcMT6x6Y9kMf0NoH33MGNAItarReMoiaOTYlbqw17PQ6Wu1rlKsOc6QdBaTkWB1A7Ds
ZUMyC50a8v2DqDNMkxKCS7AoVB34CN4ta3xWyya+UGRxk0bQWEjUZOVL5qA9GXmXF8uqtznqHYAf
ED95EjkMiBQiPLBKWfY15xYvA8D0vQ+nNycXBo8HhQTM33i7aFjeZF2PZkqhsahpDVhzR2n3KgjN
zteKclmymtsGwsK8gfcwUEMwpdOvI7G/U7VA/iMdv7+LtzfLn6OO+1kZhorZhE4gsX0mcOx7xK5e
tnJOVInjBciUuSCqYQppiO5LFWxItmxD9XZTdtTpWmFJ2QZo1+9EIBIEG34dy6bfuwsmnmBLKUHV
osucDsQ2qLkuC8u5f5QcqFI0lFCSEkOCu4Yse8KG9twR5QfL5VyzzS9idJuDah/yOHOIUJsgulfL
ipQ3hPDRcGcCzqlC2F85RfgEZzCHMXFZyTY59R1PEEEE9x0+PQyzrye0KiBWowtSvmxuz80nxUjU
io6gdT+AH4zCrmSen8PLfDDgc3EbXnWB0AgIyj54waIMSgOkUJbNlDex06PxTkgodU06zZREzh0o
X97XgUmWxc4bQO6o8a4NU1mGcJdjQBwv0lZyvnAfOEflQIEL9T0ECRE3HNZoYkcbPT536f7ReM9W
TPBvVc5ajHdKSpFGKVTSA1PoFs7D2ZIJBp8QDYLMHHloAVDvgGYvAOxeLVoc3nAER0OutW3T9gSt
Q7vtIom7L+Uo6Avnymw3GPmV38oMqbASIIMCHAawFbW/bOWZmJnH4akGpGtLpjNHL6GZDqdpDtfv
ki0Lz7mFmVwFTSAO6DoRCmssDnrxuGi8xVkpW6Vk5EFgMEcJIfYddWZ71XaELGx9VswKnVxEMYOO
lT+MoAr5NCDLyuS5hw+UcrIuLtFyVEYQKFon4zk49QfRI05/fzQDq8E3u9JEy6mQM8qU177BCday
0Z5FJtguQyJM61rcVZLN4JptNX36zRDkT08MxFlgQn9PSfK8Rug0JhRYRtwDgy65sOezWpbViZ4y
AcpVOd9BaDttl5U94iwmDTlvOAwEoUyUD7siSfbjOU2LX39H0AVOv6NYkbEnJkePEwrAYb1ogQdz
4bTZTO2amtWQRkJlstGhnq34zF4yO0B+Om3aLHlGGGsRi6MObc+9MoRnMLIfjcUsDpNBEbtexXID
44HoGpqudxOaf1FugrffabfhFxZAHQWfME/Um4rsQQtflD5waTdrWVUM2K9hIVOH26BxMrZo0sFX
+LRdKVGFqpqESiHG/GmQRjqOyrLSFbCr07a5qQecp5h2feE3Kz8eSgs6zudwVR99yFkYgiQa12I/
TepcqJxRnlSjG2HREoYr/NOuK6kB880yQ+NBVrwYpJB2TBuFelEKAfHotPnE1Ks2gk2N05Qj5HJZ
vwK/VVnW97mRGrxWRVLmqF+1uCofRj9vdFcxGq1fFkETVep4VQhEqFNHQYHaIYlgGAtQKhnWi8J+
zgHOW4MlbY34SVNpzZIhg61MvOwEHLINp/3OS701qm4KznRlqMPl0H/3n/rD5QZ8htOWh0jRQjDx
ka0yAnn3sVxBTy1adP4Actpp43EaR7WuIMsOXC4G1wjGoaZG1EC/Zdmgz8K0EtMBuzQ8oBLUcRsn
zeeolNXrZY3PorQpxkKROxF5S7rVjJpK/bK7btDjTsel8RO5A9MOxTcD3k7xa0s3U3HZmBizADXK
HDjoHo0nXb5m4X4UwkVVPTjCp91OiMxxlIm0FZP6kBABOEc2GPai0Z7LyxoTr9fPGsNpTd7uGlHM
diXue5xlrc+WTh3KD3HKRx3u2RVgsq2abYau/M45/dMgmrQzjtNKnElg7FRcd4O2SFdmxceNz4Nz
UOAPVgtjFqKGUfBe4iEyod+1oBQFg8P0qF84MvMYFcg4dCZ8qGKzbtYVhIXcHtv8ZQl97uIgwhfT
rLJSd0lTpBemBk3/ZIj4wr7PIjTT/HDw/UB3WQyWs6ZAQl5g0rnpPs2Nn6iwHweF7/QeMyx0mQby
nJtGefQJPgvjIaqVkeZlGblSEeqLKv53cm16zHpeQEfINfxK2mL1BtEkDPxlcTU3Vs8HJvfdkOMt
TD27KtVS2cSJGS9LNpPWx/HMF1Ezlv1Y6C5v+uZKE8p+nTCjPyyK2jfO0tEmLkTNZ2hqprtdQ3QL
KoPkMVWbZuG4z6K2SkfWx02iuxlUxtZCzJRDW3J+tazv86hNU5PLHLMnj2XAMyEtu+9kTVhWyOiz
qBUyQSnhRjzNzQboz0Ivx73INWFh52frqlj7qjAIaB7GcrlbCgR4frCsF06aWdga0gCB1RCTpivZ
VSnAl6JoSbdsZ6fP1tZEwclhFOCrxmEaekqt9WtfhO/ioq86RwhBsSs1swD5TFP78lbLM/kry0Nj
YeuzBTZsg7DsAwxMz5vU9kUjXzeo+pbNmbmLgCnWipFP2TIlA3f7LgetTR/1ZcXBHCmUKkOcss7X
3KBp2Konieq0RIw3y8Z9Fqsq8HpRpWKF5VEsQ6pP4U6tpgsn5BzPE3Y4kG+YgL5rZW9zEXYkja4t
A61Bqfg0R+pxWdaRkWLOaK28RjlGrFEe4mU19mT7dpyB+7HUa9KICCYIa14yLQjsUZHOUbE+qD3m
uJ4Ugg8AI3W6W3XZdSloqtdkqr5syzQnFTVxnBVy1+quyPPPcV2YG4VH5wjiH/R8DusJUjigiCPR
3CbRdDtQ4mbFBGEZFhYY5dNRV5oyHGO9h+JjJrLnUk2UVWQU4aIrOWCfT1uP1ahSklTRXYkTYZX6
quEJgwIm+6JgmsN7MiaYRaTWWJrKZrB8ogw0Mfp0Waiqs1D1dT4k0MrWXDlKwffKBt0iY+QvSzPq
bFlt/aKIFBmhqsYQ//cBNLWlgpjnSJUfzZpZrBKjUftWwZSscLW9jSAuZIlwHlhWDc851nJi8rSP
EU1lKOtUTOPQFQg75942DfAv6tU5xIdEcpinmqy7Datr2tdlvY21vt3EeUnsZTNntrj2cOwe/QKp
DLrDwyOsV6orMzWH8MzE/OAN5lCiEFQQ3MzjDSozzy7go5RZOMTC5C8NmBQseoWJbnCcL1mhE0wa
XXOVotc3JhOCRyzj3adlrc8iN2vDTMJ/NFcnTbgupNBY1aDtLxt+ZbaLTY0olCFurrnjSKJVX6mp
a7a6v2wleePPH1XbMpxGJSx7mkuC0MAm0DdWwAUky86X58iiRIsbbDAxdZgq6I5ay6EDMLe8LLKU
WdxqML8o4cGguYPOOieD0J6lxKW5sPXZGgu9NKbXI3bg/5e7M1uWU9ey9hOpgkYguIVsV+vVubsh
3AoQSAIJCfH0NdaO/8R/nHV27Ki8rGvbOJNUM5sxx0cMH0+qm5tqy/R2XbD97lL4x4p8n2Nh3cAO
IcNZCUVhcYJBxnWNMABW/3x6bBsPv2JEfZEd9c9VG5iccxler1rvlwojm4nGxRpRn02TZJ8QXwJB
17HrItZLjZGLJhx8BNF2bx0QYaRn8y/NVXKdAhCzzX++m5Xls88Cnm9CSGhVbIwdG0dBn77u7Vzs
15VoIWFvnx0gx7Cfish0d9ug3D+ET++f8j+c95daIyhdXZe/r0qTCsfrAR24uixV+TimXbprhNmq
Ba1Kft0muJQgOXQo4Kgq2CFFO3hn6KwfMC3XX5fqX6qQkLRthWxQoOPDNFVJT8G0Bxdhf90PcbGB
89Xna6QRJAcIEt5wq8+gP2305bqnX2zgDAsmwJMcP0Tk3S26ivawzfY6eSAceP9cpHDfncXKs/yQ
QyET13JWBpYl3Zw21/XRLiVJMZruA8fRc5jGZPu4FA39PZfFlTWcS0mSkKl3LmPIT9y6vjhYnDxS
w4d/2AN/E69dipLGRCWCYXj3YJLYfgBiM67ZOKjrbsRLWRIwx6Ql0rBDab1qzk0RqxeLhfpPDLe/
+/QXoTLBdJeOEhidZfNSVg0G4A4kIN65alleqpP6iS4F1aoEn7NPH8ZhjO5KI9jn655+ceNSkRWy
beG1XBgM1JGFlW981v662tylu5aJMBIZL2l5YHTq3ylLY8X16q47bC7lSbJR21KQvIR1OZxoAZcZ
f7Q8Vb+uezMXGzZgLqB0S4L3npPwEYIwO1Y9xJvPVz3+UqKUs1aUHQvlgYhksrtsG3JRl00Zriug
XYqUskjCp7dQzQGGRDFgQbasomhOrzuJL5VK4A55m0jZHIYMlmbTO7pbZb29LkB+N8j991AKoLBS
UcwNA81jSbWMETlpO5RXvvmL7doZMLUwrdy8l6OHW+CNUuBuC3vddr1ULI0Dxso4mNuHViM2hkNX
+mDlQq/UHEQX+7Vrm3IsWtccJhVFe5KS/tsoR/v9ukV5ccHOqQl8SSQ5dB5ywtz1ySFz6D9e9/SL
C5atpWpQsCCHthzjtzwF90371vy87ukX+3XTIo0QHJNDM4Z1vwB0ffSWxFf9rLAJ/3NJjpLMvSmH
5sDNMIBvFMQHlor0xzWfHYMffz49rEqs7022AzCkyX0bk+kVKfo/uYb+5/uJXUqZtqgdbb4EcnAg
X30Gk0ncNECdXVUoguPyn5+dMviDikU3B7ltycHr/qFrRnVVnQjUgz8f3ow+ngzoKweWEb2Pw9oA
igau73Wv/f2F/Vuq3Djgxohw4Ay7TO+h+e+PPgGg67qnX2xVUDMWnm0ZOVgJ0Mt5ApT3JW1yfd0Z
zC7FTXy06JRygLtjJlIIPrzXcZ0sXXTVhoJt4Z9vp2dpEU8Un3+MbL5DCbn5lNKuu3JDXWxXkYGI
aVocNUuYp9s2hP4M2vM/JVV/s+Qv5U24pxMWigyncFiGc4Lh4Y8i9+M/ZYTva/t/5mxI4/98NVoj
UwvKk0PRLhmvm2WNjphyWw5igutJlasckL2rVtGl1gkStmIY6UoOwTBfKZ4mGDBS5sqnX2zeTuXR
0PENR3K6pjcR5bQCqnO4Kvxjl3qnDlqqkowcLG+feXoTpVn+plAYmQ/XvZuL/duWKti1iKajXeLm
AFdpf+q1ufJ0uJQ9WZJQNTJljkrwYbcEJ2S1qW77fd2Hv7hr6ZK1XYwB9CMr13ln28zsxlb01x1t
xeXmbQPJu2QkR7ogumzV4I9gyF832cUulU9NW5KGpFlzzAK4e8jzSf6LuplfVTBil9qnCEMHrRGW
n0RCIljzS7TFczGvV676SwWUM5NSDZjHJ6ZpVLnELXdWC37dqryUQG1pyTqgTOaTWSyowHrgGmYi
7Xjd+DIMcv48fMQi01EsxXTyIptrXeBXlfAruW7hXIqgJtgqRY0A90D3cP2AfkA/idT6q8rHoAP9
+dmVWDzW5UpO3aQ/BZ/JXwPz5stVO4pdXLhz4Xo/dqM+u5QOX7O41z+1lf8k3sz/6tv9h1P/UgUl
ligJNFn0GcDYlN9mqBY18ZFZWP3Ku5C0QJJjwMf0gKEUitF70FpIcQTfPDS/PDBJ7w062c9wF46M
0gsQ72Qj9p5QBoBpTURI2YHlpO2/T9KHsWJJtIYUBPQxT25atQg91unWlKCWdi4V38maasyFbTT3
8Rf2/k/gdpx20/YMGvE83Mim7MZ71rJe3mS80PzLIpdpgbu2Muv8Ek3TMuhaBGtpX+FLNPw7SXzM
m0pEiep/guNsQfxay2XlgC63fnIVpaTFolNhbh5VTPv1brTrls+1iV1hdzEdRfOsHYwk7hX6toBN
9NCM9s9sApzCVX7l0cp2QYds/jjM89AeMXMg9bksQDStuHWjUzsXDcOI798u23TeZlpiaCAi7fQ5
0UMqHwoVl1NX+5nm9k6VLplGcLjXovg5Uh1PD6zNpujzaAeXRDsXjx2yLwUrGzbXEuauHF/WFiKA
MotnTtPOTAWNv29DlLVg/RVT38H6OF0b+IBCs5wwVZUJQsUZpZ0GdD7e+EY99EHa7GnmmcETCpi7
JfB3hGN4FoDNwFX02Bsp+ocy2QD2LpGbaHyhhqpwsCZG3rkVRTc8gcCmAcrCBa+2Y5uFzNybJR2m
AW7n0Bm8AKme2KG2gDTyqcrWjetTC8YS+TKmNhhZdVAVsrZy6yhXhRrImnkgggrtzbKDnjGdfY2R
vJCmt6EfHMpqEWjDW9WskmX9Ea5SAzf1tBmSoRkiiyaHLzhMefU3lxrv35YuKdq3qckmN8MZAH43
HRBHyQpDA5LytD3ni8ryr51Jhv63jRjZYGfHyZbIyuUE/6zOgcpeT/2KbxUfw9iYgVQ9HAziqIol
w/+7lyVkctgTXi3F78jwNu2rrp8azCZOxSLJZ7LZJQOmpd3S7QcIFYH8BD5iAFCeZhbOo70ux32q
/bTKWxnE+wZjE7i4e8yTq3LdtVK5cr2lnUrj+dBHAOjKPSlbC2v3bEnbRu5Y0Y3+V4J6w/JcjDx0
ZmeVbfJaLPxLvs6K7Xtji6kCqBrLfJ5YZ3/EBu/o59SbRHO8vDEONzKSI7vDELtJnosJ/c64Qt44
PI153t34WETwwCsH+lN5B1ovLL62H8lmgFOhgcH2J+bbKxWx5z85EAD0yFnZsq3i6dpOzf06KCvu
vBWBgjq/0qYEeH5psajEPd3aMulu4DizgknlRTm3nwxOBwr+RA8kb7tLmtyrm+HdmB0UGNVzwGDo
EHL/KSeR2X6tZHb6LTclYT2owigiR9WSUrs9tbCzBjlnwM0Qy3rwTPSA806QfE2VitBm1AeHPv6c
nFjk4HB1xKhjbppqhOvQ9BvDYRoAaA7XFKshIYd5SgHQeigSV7Gl76cvADVCvXBYEcwNZQ0HIQFs
tgG/kJfVRugEFEAUYHH1GX7RoXyeE+nzL2kgFhTp0o0zxWfzztPfg51T9dS1ppg+r2pU8VjRlerl
oYn6ZP3muesHWLWFSHfHocncDAeqScMpqoqWduzig+c5g0xAhDkVyZ1wceTiaqBySt1uLpoUOoIh
ISb+vC4+RHtGRU5/LwRJGIzjFS/VcGAChf5DHCVmfphcv0gFiMHq4FSKRgh7aeHMEH3Hz7qA0F2s
RdaNFa4GX35YpE0Y1FYKmhT8GyZX/71P1Qw6MuvXCBgEwuWaLEcxaUsmuP7onD/mbUqmXWKzLTpH
HbW4L1juCtgsTr75GcTg2ifBBr88qmbKkiPeDac/hoKOMSYMi6zgb7jolx5OlMB5cVe1ZpT+XEx0
m1bo2QsPG2L0h9ADry11MvE1W4aFv9EyVvYUzYnxn83gqYTha9a1wu8Hu07W19qvkXtaJpwz96Zv
h3fznKiL6xjhpNjxYSthKW6Uip9YS+1SySF0CVznqV+HT6RZ8k09IbbvB7hCA93Q69vA9Mb2PjZ6
vUWnj2RRlSTSwFtdjzENVYPaGKjVY6TC+D0bVtoBxVG2HsXJdpqpBqGkhWuPgDsDbx97tsw4sptm
pd9gPjbIcbe53sa+wuzNrIEwT/CMT6ZgpXkcheiVPLZR34riKGM3F9E+5jHpbhMlIxMefeFEIuvS
hIRv9+m24beqptgOMwQENkRNtFMJGUGoljl+XFlP+j25ruyWEv2kbWGw7TCZGZJpv3kU+WRl54zL
4nGYPP/SEJUhJFhnm6y/Ynz3rakAH+/dT+p9CVHaamIJzDoBuv1Ek8KnNSdR46cKXoK+eI6WGNJV
XprOlVU2BKT0v7tmc2E6aHSOyjecgFHSVY52JTlESb4soAfk2om+krJNwvcwbXq+bRIRopt+Ypt/
lcNm3D2NgrJRbSfRZSliiw2HAKznsR+39m31BgukToxl8VynWWo7BYpGMq4fcar35OvCAkt41Scj
dAoctK72V18Ocn6diyVV/EhV2hZxPQ35VN5l0VTwvF4WJZwBkVqr7hTk2kXlrnSx1K6aCE6nZ0+Y
w5FM6UTlhzT3AMo35Wrzpy0SwI3Ds6TLgB1OrOXS1DPeCVjnMU+h8kBICoqfaLnCWBGLk3R4KaXC
VV6prM3sV7J6x3/Bz5UaDTnw6JdQOXTjQSAXGk4xFfFDn36KXdmngJXPCglM1RTLRgAYbuHzFO/N
JrXAfgsICLPKDTT0t1nu5vwZzdm0fOk2cOAtfokknlCEzadOovwFoBuwOhsX+qagTdZ/HLYlkz9Y
0ukkVFSmazxVQwlq4Y8u47gGqqTLh+4TD7wBH4YXBLEPOGJZM51H0/YNrJtTqMo/mmHqIlhkA01B
8AJza7G0mtAxfsw6xLFJ3cG2s8c56DISY64DHjALIqgZaXEFfKduzm27GLxBEdb4DjEHLT6mA87G
g97id6svucEi7nNQqRCHdUr8LCpqxrT5Mm6lMk/4KBkOuWYZxnesgDLJh3ykBalKKPPiio1ygf11
KWwMHAG895pn1dB1PsfrMCSHjeL3QcDtVPlmWbvOGHk0PHwBznYWSxVako62ittI0XuyYU88RaGH
+KzSU7kJVXU8z4YOR+xgS3z9oDgAPlCPyVEiJKEdFfu0NJz9MgIOZrBFBo8Sf3/s0WA9ZSNuqU9b
aBi7WftCZZ95jPPkx6bwwp7EbDP32KoxdQ8rhC3tDaRQDON2SJ99cWOlme3vWG/S7SM4l2ZL5Za4
VafGpf3yWWjYbrykECW2z86TdFGVwqBy+Cg6I6YT+rGtjyswu5j6OEfomf7cxiKW8T6d3Zr7KkGT
0L+KckoQ0DvudXYOU+87dhoBvsbgadeSZaziRi/Zr3gRfYb7VfDxo8chgveDilyX4R2spMGvgP08
TbfrBhP9bxHEe08BqVZ2xxYyY7zZLtGHVS0YOkm7uSvfuq7r3VgjQ5qzeyJKIb4kcJfqHwWKEMlh
7rEPv3EzYU/WImvKDFNZcZlihjKmv1yjSPkU4BCwInnyJMpOMoJRzxlN6MK+qiGx7fdQzgW+Po56
ER6Zl8OI3TYEK+8Bb+iXKuGtl5/TFWFkpXXOonOvuZ7uZmB60qNbOiFes0y3o6icCMl4GjRVE04B
k35coMbSj0vjnDia3hIyVS6SBXlt9cSTX2Kwfjni5pvWSkJAF1e4FhlWZdwnZhdZ10d3M12a8qPU
cqA4s4tM7+JuKfTbKinqkXjLGzaB2ZjFUMGSIyR7IsZblJ4X0ch+77KJiJ0rnGXPhJs1uZkdp2B3
bH4YMIqwlsNDOmxi49W44fR5XcuwZrWS86Jw2/AGZPW8N8ttFPk2f4bX3uhE3Ug2WL4v4mKhzyjD
ZebQr07gJPTAHPUHuoEYcNRmLNg+0sZxs8OIMvV7GDW08g7BJ3M3rOBxvh/NwvmhT7FDb8ZN5s0+
o1uPZJd18XTXOBG9m5EuqhO33UhBMK3wSwp7joJdil2CfHd4cBBfmTP47eix5u2gRl4t+IT5iUne
5Q9rhknEuzFCS2SX5aTX+LAY/4KzNy+26LaZc6F+8HwszOeFxVP8GA+IopHAYUQpf+TaiHk/w7TZ
3eU+yfWZNpPFmR8vLjp3dI7XO0yQwoGiyntLy69CdXo9FN3m5KvALoatQ7/F03FOkdQ85s5QjdCq
6FnrUDFKyvF+EDLZHlyOFy0BgiIALPXnLHBKth3kfJ2EyTcJrITrZpKTfyJX/U1lm10U9rJxionq
KT+vuBHh3jKqCSoY9I2/XldEuajLT0mDfeXm9jys0XSL9nr0IKS6bgAA3s5/1n+S0S4McdJ2zlRr
Km/i6TUUunm66rNfDkmxbJsnmSp/nvIuvknaof/0HjH/Q6PrL0XWf6j/XE5JcR/PPIROnAc1tLrf
UzDo+iqmc3POoEXC6BoMF/nO5gnBsg8jdIwRPLV/daV4B28qnj10WEgWBVOEXttaU13OoSJ0Diku
ogLjhzu6jAX+gtGUN8dkUuCQ9UInoBQO0Ljek5JJc8NdF7dY1gY9sWgLwz85ub5XEP/TF7yoLEIs
HSzvV38uGdKHg5tLu55ME/vfKrIxoGYwUfmnXvDfrONLyM46iZQ4E8zZwfeO3AydKkkGrGgcqV2p
NpRhqqzZaLZDNYEUS93SEvUzSORikqEkBrBxhRvDg5eWWTIf1qEx86kc0yS7y11DRK0lJuaWPbWC
lAsKAvMgzUOXDDkCMmv1Uli4JRuj50cIBv3yAIuAFsmDaYvp5l1fpsBZbQSy6n3Xk0Vk+2FVPdsl
cxs8TkycO8lR5DxZj47PsX8dlUFvoxpyNwKT1AwNDLmQzSJ/D8cpzWIUYqaNm7aOmjCpXeLhOrQf
OVmNu6HFWrqHscg5/MCEN152u7+2xP/Ko/7/Okv53QPu7x3sKzV0rvv27/717//gX/717L8oqnPA
K8ZgLEbJu7D5//nX5+W7tX3O0L/KKc3+opb/C46KP8oxvljCFYpm7xByPPFf/vVJ8l9wJElyAKT+
RTv/X9BRk/QvBfH/35bgtmaguqUpBU0BA5MoBvx5eMLTaE48IOF74AZXvm+QIY+Yp0zmxd3jykz8
K/krO0O6j+smalW+7WYUacP3DH7y3znXDftqY9vzPao8xNZpngfYZeaUp0utwyayyioin60q2+6A
ME9gWMX2mPdF1x1WfpXagowfp6GwAIet2m9VNqfZdBchui50PaasRVoY6wxIKT9JRLJzptK9E9m2
0nqz02T21k1BfBwwfivOdFIzyGwz87/9qO3Xns8JOxRomFddYPketkL9DlXshxV2Bq/zMkpsKNTi
ul49EhhC78W4ePzV7iPyVfUDFkfZzrgZoDUevsOuLr3dcLbwiDd1yzBb3Fqks5sUU6U7uCe/lw2O
8D29jeJC3wqRmZpxYQ9xjqQmuPI2M9nwmArJ813L0pql9MmErduJWU+7Lni+d9DrPmwiRQkJmqKd
Yu0TRAt5VfTzQ7as7dm2YX5ZnM73hePFGZl1Uschs4c0s79QM8Tgy8QekYTM58mRG3QOfsckPKWZ
2OpMcXKY1+5tWNxyROK5HVjo1VM8JN/Lvqf1jFrijjZ6etMjjPZFMso9YuvvhBdfUQ9OqzSJ1DGP
th9p3pLHKF30PkFttaLzBhAXGiZVojr3Isrlc8AmeNYaX3UuyIJOBW/eBAbcvsJ9uzxhzlPvicnX
2iLwrmM+IqYrcG6ur4BattFPv03iY+KiDnRBz5b8ZZJdOMMQoUlvjHM2/dm4oWBYkIqQ2qRj5pOH
vktpedBdZu0RPcToTicbLfblwKf2pl0K9kJWK2Nkw4G4oUd7YYLF3C51cQFaYWFpm39gwZYF3OZQ
/8iK3zriNoQ7zhZTJh9ayonnKGDZKO5uzJxpuUOU66bjlI3wVqB8W555hHbGbaFQYsNlM8cvSJWS
b2xjRQ1byfW09O30FAPNCjMu3DFdAjd5mEhsSPxt09Z5Z/PPWLZpvZGlqBQQZKjAR6M9tXA/uZ+b
Xv9GqdxWkkuFejhIFzde8vCwIJg1Zq90MxDz0XQNph1YL5paIJ+oOffdQ7ymHzhT6W7K07HGFJnr
qnLMW0AXmx6ruECw625HnBfFTRIPQaOCgbLsdjKoldXQU5BbHw/RCdZLQHw3WVpTQsK+bBPwvLpm
MncGKQ06lRop2c7ItZmRZWJK83uJgvNpyJxeat821laU8+a0NIRXYTJv7ayyr8TDk6sYXYvJZU/8
ISy6/UBVHo6MoFJQkrg8qEJGBzrNYNyAPVYXTZFXyUiHCvO28EVHAayxcjrHHljzuZ+2SoCyW5Wy
E09dv2037+OhVKB6nPbFo+mS7nZutDxriFQxFoXcs4hmj1EXOn9WYyC3yvp055Ut7ovN9984pmEq
sWLZA+uKl5GipEyz97+ytbLyHk6whfDF0Zi45ZWYWXdbzA70JTUXxwKl3jNi96jul2yrTKfLO8Dg
iwclabpTZR+d4BLa3/rWk1v4YNO3LoPTHDoYpjIGRudh68+mXaeXCPuk+uu/FDZMLzQ0RRWVf32q
8iMHtxS8MFd2+Q4/B/7fzs6f//oFldHRSa1buiuS9yeQHH6k6yxReGi/CYXq4+opuZlV68+8letr
EfBKcPY2jxbqINRazVC3swbbz1l7MDTH95u8P6DMUh6zRQDnrMv0jKR9RG8uJI8Tc35fDFg9Hbxh
awxXfSma0H/76/9XZQ4MMMuHozD4G9HEy4e/3qHian2N1tGei5m26z0fMkCSsfV+cpMV9zJt059r
b6MnM7D+m2GD3Jl567+JJZ0/Q0a6fV9HN+5GBvVhVbiAow9C/C8iJusZ7aTylWFK4mXeJPnY6RZ1
Lmhnqz6Godo0yOLOx9DOjknhf3ceQbJAzfa2jLeyjmdZ6uJTmmXoapx1gzq6eH/HeZK8x5VqcDew
ptV9iypEFHNVoeaWtKjN6cXe0Cg2c6VZJs4EGdCr6bL0ZgVI92h9/tio6AU1z+eQy9Mq022nCg/I
kT8mgzlLthySJZyWNP2ui0LVUc/pruBG3kQMzb1WF48+nbDQi/hDwbdPrivV+6gTWqs5CmfbGJsj
esPIB9yCxYSy8KGb7VyV3IgDpCN636giRSUV1aSCdBxEqTKqoAyltyaFZAWYWUC3XJfWuWSoofGM
n+YcS9z4fIzrYOw3NsVJvS4gxDY+fIQbdYf3r15F0nxd5uZHBtu9XSzJSzz76QF3SVmj5yFPcZyM
+37xWN0MR/GCvtPebQV6nFbkb6vK1l3SbuZzaNHtYY6R27lz5GgUVHsSWfcxN+0Z/duAg5sWv9fI
HLbAThGawyNMpXFldduzsc1yi8rS0TTpzvk83ekQi8dEEHavs7XdFd7y2rCuuA2DjGohgPIac6BB
dfvWSHR4iW+AQJvMDZL+T5PdjhpdyyofXH60Bdw/plj86GgX0C1572mpZEb7EkaUhJpoVxowJuYu
RtYVh9O2kGm/ZGzcR+WKVmEOuB31xYFTdabBJbvQ58MdH1D+BRZ03WEMsdjLocUxmDFy46JtRdtw
wQAn6Y+YMcn3S6zPaOnirFZtDYcZ+a0PaC2Z1KZPAMWkR+5dU6NSW34Y0eF8jk2OQTg2RDtZDMWL
mllyxPBXehJjg64vGbp1x0fT7UwUM1izMCphOh+XTw1Pz4gGi37XlT6BYwiaBVh8bfewmXF4LId4
POCshoQnDqiMosU1f5oDzSeowLrlXHSs3CEgBWORK1wjeUjsDSubnyiYh4cGJZ17JLhDrQSNd4XW
41MXTarepomfY1zS+2bE9CeuvNzuGrqkx5kJrFfqWnTk5HSYo35+HbWAjbgnSu0W+F98laUkR5iF
zbs1m029gepwdm7Mb0Lau0O3TgQlpUKcM2ni2zTv2cnjvPq5LgrdRdaTR9iIOyxTLu7ict4OOBfj
s8tpQPl89WutMTeNVg/FIdMCWRXQPEPPBdchS7aqtzrseEc8yud5W951G+M7ptmCWFHpe9WpedcL
gRoc+k+VXKP5RfpOQC6AiDEvMKWlBQtfXUJs1Q9Jx2s+M/6cRKnfscxte3T10OHIVAaf5qU/TlM7
5FULYdx+CWjxYbgvqyJE6rtm8+EDtAHlk27Mewi9YhBBkAcPNewPPFh8KD3IPHbC+e8iu725NRzz
htoqh3noGS2km9QHustFCL94MuY/C82iI8kZOk9c7DqR0lPXo1KYNY0/rnD7x4WIzgjEYo1FfIw7
qeib3yWQqft8YKzCnfzZCm/u47lTT1TIsvZSfQTSQ+x1G603chbta4mQcQfYenfO0bGqU4sA1IYl
3/cBDyqY/I0b/XlLZrRFcJVVZVQ8uHJ5biIKCncCp2lcywksjGbcJk3Zjk9oFXdo7Kw41aaVfcL0
9WuP0P4G0oufrFx+REOO2Csj6U4KTdGfjnGZ8WTLLY5LOR9c0n/PfQ/WM++/sWHD7beNwH0u0+OM
PVaJgtIqZAtuWo15NYQa4G4WeVLlIhqQrUdgI1p2P0qZ3L0rao5yRcl0jYb2Y0RpjJZXORS3PMV5
rGB9h1A5qct3NcbSKn9YJc7RGbldxYnUBzTZvhVouJ4QcMlvmPXDoVgON0HDUZu0qjw1tNNPUGf4
eomH6RaSQImfKQHxYSjdzRKtIGxG4SXIIj/RCZbCXcqSyhk/7JqBPsgs/1YM5q2XNDlETGzouC9Z
HYucHMzU5LyKBoFNv+lnwhBTwg7m/Uf9lXYFkIBTvnyAm+u6t2L6hfISAt1pHuFvjf6XSZ18SVq2
PDkiLUCcHVRJG0l0nU1Fj8W2NB/RTScafBTMxntES1XQEPCIbqbHkkE2hPb+D4zUiFrki6wpHNYr
MyfN2eGqOw0peRUqPacEBZiG+uhk0y5/dGKCQireYAk18pu4pHw3KFniFGkBj+VofWoyJ/WwmO3o
8RorXNup3CNJ52eeUSxnROA7223Rc4Ne+ScPfkbl/pu9M2tuG9m29F/puO84gXl4uC+YOImkSMmy
pBeEZbswzzN+/f2gOtHHpt1WVz93VVRZFkkkkcjcuYe11g6my1z0X6Slyj4VY2OrnVpdW0FJHkNV
ljeD2igvxFWtD7z0W00v3T25JmyhUZ8piJwXsTzlRrEZTTytIkQGmJJIsUv1fN5JJfKVLNy3dIrv
ROb1cyDpKFZTs4kTqsu0R7P2KXlAuwlayem0cHa1jIY+g5ylG62TZdG2qEbcjWpXXEfV7FDuSWpn
DoAzpHIq+oO1dNs0WwJPLULrMAQh7pnwahRRfzSsAY32XBi+B4nZPJFPy10zjy1fFUYNznMZclhW
wZNCrvKUIZm/WXQtOI6SwBEWmKILjiojDYfPEzCZOpLS96OhFC6af9o5LqO0cnSEbR1AG+NR69AO
LyRFO2qKnDtR3nenBOPsUHWjH96c12Tc5nzTVBNZN4ko3kHN41uhWoubTNFwmZDgRWWGOBRnRbdn
taNKNdT9mxqpE+6bPLuZpCM3aOVR4UxC9xYNVJAVA5wSmoHyRo+1/o6a3ZeRetmLtoxUnai97WOt
Vln/EAlJfTzPYxY6dTKlNuVi8XMhGM1mrAPjMWsN8RIOnXqXWBXJhWkUcMytxQHfHR7iIr0MaF6D
S9MVv5Czz2Yc0adTrTQXrSMDsm497MbBbG0zqkfMhh7Xvg5L4Z67iz2oCyd1WfUje2XUHpZEfWl0
dbEnxMJ6u69U674oisWLLbl9Kyl6OkViMum5FKS2JuKJ9H1BHYUCtk0DomxLqlM8FHqyCo0SQ+Ft
WBdVyYaH1pRDYvYkkd2qVOZrVIaSRyycbstCA0ASJv0dIWrnlUZo7IZIat2+GdPH0srLq1LMHAMq
dvZYU1Xa5uBoDkqppaeeXmrf5inFjuc18J40Cx9y+qbbGTRfbypV4bmjBrQtrV6xs7W7UC6k9YtY
q9U+7oWossM0mXypxrh0SN4+UXi+UIo9qgT/YSS+ZpSAPpmks5xUNjK/GvFdCyuoN8ukfYrrTPNS
YA/PtZzVd2lYmbYijfHnujKyuz7BCZCk5UsjA8pLsmDeAOhY7lRApSJwgEM4RstdMMojKfp+2irp
1OFN9LSmNdlyqEu1W7WQQk8T1NyugvBrOSmtFyTB21ADKsma/NgQfrVLW54bYyouhj7rfwXg8SlB
hUCG8fguQhPEGyPul9gGWVC9FoWW3TF1sWsAstkYs2y5ohi1FwNn/L4n2KLNawBClKSDA+Qnk2yt
7nVX0Nks6xwB67AsmYJrsBQGG8KSXDHSNXeJagQ6ZhS2r3Cmpi0SFQYEJ6lzLC0fN1ZhCI7V1MKz
VQWqI2pL5JZ1kD9QMZycMKKRAPNf7yvcIZ/qAr5yIo8dcY8mswiViRJsWiN3nM/ysCmVBGXYLqhP
adIHp8lKWweHFuwKBczXcuZLUR5MWvIctb6Vqzq/LrjViAJLwie9IzyJmqlze4jmm2LNEohhL/pC
wmk7p+LOqsVuy/eKdtZEMolcQ3ZUh6zZhGoX/5UtcUaH2Ao4VtplW6PM281Q5/NLW2F8xNBqaF9X
gGLS5VoBirqYX0ytTL2kKvrtonXmVm+L0p9J2zxnYj97CQDQyI77Tvpm9WLx1JlVC6I07q0rojPi
uV4S8WthdRQxB7NxOvrwfe9JJ7lhOodumZiT3c9J4Vs9GRo5YFFa0VQ9kYIK3voiKU9B0nVO0Rkl
JUUAiSFy6F9jgAFKqKanETWwbd+1ODaaNZWv8zSpV3miy4A6JdOLCYITE6Kab0OMVk0liMM25eDO
HfT+9GuLdOHD0AYY4bKuKDusgXYxC/tykhaQqxF4zIpDqIyImu0wL0TFVkvJPKapGR8AbMZvSjpm
zXrshDqVyzy575qFRsyADCpbb2PUf9vGOCk6+I3DuFhxtYl0pQXaoXuC3KWuWhmtAoIi5tBJpOEA
zLmmmmpKxGphbZ2LKTGuZNvSowSI/ksmA6kDiJTHdjMujTNE5vA5pyeWS5tR62tDzu1RDfXgYOm9
gIykIPuyFY77MgZ22ysFdXwEnr73VQkyTozv2zoc7uXcmPZlkJM/o1BL954a25guR0uyws1AvvEu
MdLgIvDYcEpn616ecokEp06jbUDOxyoQgz22NT9FqaR4uVZPZ7ZHZxtz2H2zcISqMnxTZOsNVNmD
SnL1TiiKz50UPMTKgj80iIMLunZyDZaJGcnf8rzvHVmxXvU+8bIMOE2j5OGB5GL22EmqjBcku2Jq
fNLHKnbQAjYccQ59SeoUe1RFxZXYDZ4yy66GI2sLVRQ6USbTcBvdXsqI8wbMLSa+GnEw52o/lGH3
QK8Elk2bHocolDF32eIPSUEnJkmW97UiD27WzU9h0T+XtQUyVuu9thj8kmgUoIc4HCWJDGIQ5Fs2
+GLHkhAcq66TXRqBFAdDLIztJGUgleURdw0iqxsCQHXkpEt2uq5323lq583coOIhWum+bILuSJhE
V2dpUt8GI0lcGNgTe02+KGU9bmvAZOqgxI4cK+Gmahb1OyKuzYOetoK3pACzR2Sg8BSyxFHALm3H
iH4qAvJwAIc12SO2QlrX6NPjWFjkXgF1j3atgSA1k+S5R47RBT0o3ifANI5xLaygxqVXPY4U66wb
pHiteHjM40xypdYIKByOuY06JIgyTcn8Wg+iy9CRPRBHQ3DB8x6XEI++zUjf9j2tf6xWL48FuSQf
5WbiKIUguymZe1PUnEaX6Dn/fmcsh8epmK9WgascD6lq43fi9dVU59fISrYieotrIr1ltWkf9DJ9
0o2iOo1JuQNr/7lqw+NQCd+qgSKwEMtAgmYjPolhC14JCOba5cwJxcDYAgnXXTE08f40883U24Zo
pXgmxVM7g6izuoBs72ZQEk4VrH57LvvlRP536XNPQCT6MlQKC2AEFlWAgG4JJxz6BNZOJgyCnVpK
adrTaJ4jNrejylXsDUma70yAzV3XItFQPgN+1ewZrZtyrk0nVePPbRKXHuFDYOuUh3zgo62vpXpN
dWOhn1zcHNWkfJy0hPOtISdbKPpdYaWNrTRUDJAgGL1aMSZvyaeY5qqVr2cq2b2oolV7AJJSblLl
0RDal94iTSfTaB18ozFxYgIFgVbiJLM5QqAy24Nqjp/a2YpJbpWin1fic2IqIaYlHbZ6bz2WOi5X
3SnTUY6AUqHi12wspVL2ldZfDb2iOjJlwwm6ZqiQBaDGbpVT7GvF7MMDeB0i60ELSImAod5g6Xs3
7eQA21uZu35KxUfcx2QTW19RrVPI3xUkoEXrET/ycxhPZwKNEkB3GT3EffFtpp5zSiVD9Ht0QI+q
IH0zAtA3VuWK8WJL6I9srHoptiO6cXvFnDacmBk2jSVhSPG4mdcwAMCkn6nVt6HLd1EpfwrqQHXL
VLwuYMP3SZgnd01OZGtJiStbxRcdBrnd5MQ9UjxQ2gLMuEtRELfngONDKMzibkmSPVFSuB8NsdrI
gvQ1k6rHMI2/DDHYirASpG1Kn6ltbmVUknBYD2EXahsFVw38e9pExNXjtoWe4c36Yp1nRf6m5EP2
ALdk2pVCPTtaVFUXxYRVggZF6YaINzoE780lRFhxUxT9C0yhPL4bw9GNo0dM+rjL8rGylayfNzLE
QkgGZfhaTZXk9mXBEhfbxMHv2nVjknA3Ago32rBRinyXjctL3kt3bdj7izJNdj31+ywFF92zAGMt
ALSdJS9zqV6Y792kqJ4G5UNh3dnKXIseWddNm8YPUxu4U0Lpr+6L4D6OeNPQ54embmdXaKsrlbar
MjV+L0e7SjNduhYBHq0DT6KXqr0A3j6oQecWfXTfW9KTELLVq2mXpuA7l7r/lmZT6gaC9Nbm4k5j
Nwwsjc3YJ8dKNHeCbD5IupI5g5rvpzbca3QJN1TFXqxUvp+SUrKpr/U01BlNVxfFfVbSUsvKav0p
aopnNBpwf4vqpZ6Eey2NHFVqH9Q6mp12kXYjlciIaNGjzls9i0tyioLJFvLO5Yhyp6z6JEbQh/Bi
/UJXTopUAb8Aib3rrWA+hUG5LTu6utKMUfXiPA+ozFLrkoXYHcPpbaGDxF5ozHQ/CPAXui54Ro9d
sTUBD0rPehcuyWhXfdh62Ty95JE4etMSHGXCFm1A7aCpA2wD+yizDCq4SCSFFBB8szb2oRlZh7qV
YiI8pTA+kxDTIMsmsV0E3XhGFfpAnwMSwISaXq53sU+qoXoGedPdT4aa7IUkjo+WQKferDcSsql6
Y2eKviHPEu+iVkCyVM6gJVBYrJ4QMxnf1BqHnTalmcsiL7Ivsa4RreNXAzSjbAA/wRPbpvImXDkU
pL7p+qA6eRxGFGSQWpmsBbS93lLTzcWWeh6pp2hQDU/hyeiGlcCLUTi9cU3UQHKNtvG0nkxySDYj
HoyHGBT9doCtgAhb/1VNUzIPFKnIWdh9H+94gg7eYElSvS/ceiwbjIam7eUxv0q5PlDSgPTbz09q
UOxrI+3sXhTv9X5JPdmoMicP6qcs6u/HQf5EKTSlazT1f0FXE7eWwmZXLM3sQhb82oS1RGAugsJP
9PKxLwcDgHJy7RZ9ZwaW4ve1Ejigk2e7V5eLXC2VlzdDCaIRVmQ2Z9TjpRc0oVvwMVXiaCTnW1VM
LxpP1DBS3QZniuMaGpuZwqhtkqBVIqt18ixI3ckMTtAWrkZB0qI1oC90UWdz+myHKEOAOwz8stde
W1N67Ycpcxpqit5QxSstp3sKy/6rJXZuHViUUnTNG9QwZh0r99AzKr/M6DubZeJXHRHiraDDV1AN
6nNGGhm4DjLKuEvt9ll2aLrBDftR35VG8iKUFCPSTMZV7E6NMCobNaolf2nrqxlIhNzatdON5hxO
xuQ2waTfNaXau0FHenvIOZUxn8reLAzHGMPSpQYd7bshVn3giCVUMtx2yuck0wOCUEMvc6cJzSfJ
StoTwHLtGHXxoYUW4YGj3AJHPieIfOFOcNAEBBhNknpglTwql8D9U6UhA0QFN5WT8ygasV22omwn
Bp0vxjhO/Z6CvRepOAopncDYdXO8y0yS1qIuG65AWADWabjTaDczLIPuQUC7AHciz2iIT0gWgYoL
K5X/ldEuHuQvykQao8yPQO9zb5aL7CiGaoYDamWOpBKoGLNCdJMLRkEWl8AONteYkPdUngalmrL8
vgwrSfm+yFVQu0FN9R5YPHJsO6XsjfQwwUacAXe3mXKkJgvrQNKGtNm1NDqQ7uqqiYSKVEVNJaoJ
BSHxtdYa4V/XavMlqaKMPH3XLp8jUnXTpSWVVNkxychxw4ujduyIP0sPKtQc3XO+B825Ecr5ryWd
zMaj1F6Rr89pLbXNcw0eUBwUSBHYE6WS0snDuhTdRGsE6Q70Bw6hPhvRS12NISIxmmpUV5miGN40
6z6N7yYtLvvr0AQWjmtII3S3B6NU7IswsnrfotxN8l6zet2plHoQN5D5G2rN6VKmwiEk9zqfxing
5oKgJKWlKWrbuYmZEC3AmxqkeLKbjlZEz0U9LuLeovkO1LtkUqXOw+/RzXMMeIJ1POa0fQMwPLsw
geLBlnLTugdNYZ5UQ3qbau3ebICKq8OgO5lexJsubcerqUArrZOqBkIYBEDm4j58zZOxuhdSAYpI
Q89h2ZFFzlJHLCRzB9DjugyG9piH6XPYGL6eRCTApcCR837ww1S5N8ecBvAIVYHAQY5pbtQLhfNy
HwpmZTpYw355UkFam38NTSOv4w/6wSraT2MF1HysI18Ig6+R2kubPDM2qFFvqgEfuMnuZi2W3CCR
OrD9ZUwpJFoowsRkHQ3Zp3gBw2vgxSKhLYSUo13T1BawH6ObnuoFunQzlYegkwnecHsPYz4Xdm5N
8iHXosg11kkqtEIh9d1sGkEpdy2Y7c2oVG+FYJ4iAMXESPV+rPDxiI7guucwsNiWNIoSQuyoLleN
I0bskBEyzaeghfYpTLJ+zFRRdclezkAZkmAnDI36eZ56KGDj8rnq0m8lTofbTc0maZdga1S0jA87
i842iwZAtrK+ybOZ7PqyP5VwJjblMD5GUzwdBjJfl7o2aWE/GhAnY/G16IrIiaOWU0YRyEc3SwUM
nACtsKMhKelTREBrLYuvTtTJp6ilg0Y0eQXYNYKqmkJEPe8p2ilbw+IQtGa58lRpnDdZmOl4CQZ8
xoRIGfGqCyBs3da1PHR02aLrmxSEkFMN6wiR96oWZvVoWHBEk37RL2D6rO1Yh4ZLcaX+GoxZao+x
FXpWTdehUGmlbTuA8aLTFLFEQqU2aqAdKdw9FDEFkSmQwzt2O3lX0zzEgGm+1RQOSO4v9NQZx+Vs
yrPoFClchUATZHsM0pdUJ/5sY462Uk4e0mSYnBxOn0cZ9mGZ8vxopQFlXavGGzT6znK1PJmeSlXJ
cWbASO0peCPdHFfMvU1aFDoQqlfLF+Bh8ltmZVp56SyCQ5msvuQXGSSJe3Muk9bvxEjca0levS2D
RT7QHrjROzWjj7wjZOrnNJZiKoxl9Qlkm3YA9NhD2KXA2S/NfllNlt21AbRRsyoohxV3GXBBpxbJ
uVRW1brj6txIrbBs8TmSJyDICDlO0biX22DaY8BwrM0gS52mYh14RdCMkdP0El5XW4yVuJdkeqDb
StdP5jeCPmhWQ69ZnjkFxV1jpW6p1uN+Ckv1Kmh6uzf7XHanSNDvrXyafWoSyambo+IaVcVXGi7K
RzZx4aR5JlzoNn+RaYi1a2gX9EBZBNZB9l1rEtNFpAn0LySGclHVS9UD9ndjKRDcRQ+TAAxQtHQH
ULavNOf7ROWxd+d48fpaFHZJQIgsx/F1SinkqTO5Kc7hrVkrwveiBmNQWobTzuUmkYvSmepl3GEh
fE0DR2SySbycTpw9izxVXUkLJE5mPT2GhvgwWNT2RNjPVL4qW1bHQ6V28k5WhNYJREt2hnj0FzNl
7sexje8NUR1w5wvqkV1kQEnKQ1cDIPBJrjrjFOq5QRMjmA1OmTSiY9DOZydF6Wy3kdx8WpL0STEh
Io59/Y0AqLsCwQPlUI4PEWaXxo8w4b/rhvpIgij2e+otVOqvYS5GTtBYBv73+IgLmkCjxE7A2h99
1J0+LwhEk57Nxn3QijwaqaMmPupQ4yx7bEYRKM48WV1yF2qaBnl9ND4pkGOP2ahlPkCGeDOBpE7A
Ac1WvnhrKp+xyW+ZyUIevNdLLwdf290ZUV2oviwJb71o6h55InMnQ/E7mf2ssutYYYEETmWEIOiA
5xLtNtH0rQI6YLT1bqbT55JKp6XsXlOtHo/IDqSbLGlnD9aqeqAY2Z6gBakrpedbwXp0K8hAh7oB
tmrnRfhdj2KQQrU3dpNPRh9hB3aaVT/A2AbORtFim9fDnSEYrmQN0TZXAHQo3SLhjMP4KBUxZqnL
Lf6PBTRDp+8GhYYW5A+l973VS9uekpw8d5kLicaBg2xyB9KDFXYnI6/uchncK8S0wa/yEIAtDCro
zarRe+FiVXdJ0gjAd5LI1kAquTTloZoKMwGBkaC069gMti1U121P4o37BfgVW/NTLnWlkxkR6Xxm
KW3jEFhvgrzBlFyFVngS4JRT34JsYGlIbHXjvHDUa/cltKFDVqCDPVMxR9erPQjpWPiAQbeU6qDW
S7jkZUmiUoFZCfjBfEGvPyGDInxVpPlhqXoZ3nBIsymIOOOYCL4waPCb54XwUDNhe5F83o2L8V2C
hmM6kj50NOSMWVzSsuwKJutIP6mCCOT/A+LDuCx+xLcraAr9ARDffKGScvv+f+PhZfNfNCzQwSzL
oi5qxK3/Gw9vKP+yEKCWVc0ygMVb60v/xsNr/wLurqFfZ6LwTp19pchQae+i//4vQVH+ZWiSJIki
CClRlZGh+wdw+FX47T9YeA3wkkIXUQPKvKys2NsbGpQCFz6RQ9gztdZlwD+irms2VEvJd4W4NZ3/
w8zc/33h/1X0BA/Urdv//q9fh1MROJMYCmYAELcbielKMGiT3akTRbJ21r5NWSotGbmFmBMoVIEZ
ff3zeD+zYtbbUzVxlbg0JDaBdks1Eqk8k2TH/6vhD187Q9Ef61hPPlLVe1ej/GEaDdDmokGtH1KD
qOvSrU4av5II4aTLYXf2z1vX923bPxx933X9o8Pfjy7/d13H3vKTezz4O3vHe45H/rp3XV7bunte
8/b8yLv93e7sbnn1yId3vNVxdlzN39hcksuvb/FLPr979M+7HVezuZztrS/7O9955S18BdtZf8PP
/MWzbWfrbBmX93LF+82Zyx9cl0u98pudZ3seV3x2j/Zu92jvPIfPeJ7neI7jrG/z+DzXWy/m3PHD
kTvhG13X4TdbZ//k7de3evud7Tknx+Vn7nq7Kbl5h2/ne9s7x/F3R3/9ony3DZ+8Ol+46pa37k8P
2+3DOk1M1Ppp93jM7XXYB4df/3lhvOtz/+GJ3fYFzZOG7EgiXY7++XXnP3JTnvPF2e6dhw9GepdF
/tNIN1usIyiCaStdfPfy/HYO7bPtvZwc0f5gnHfp+j+NcyOERoOLKjLWcXhEz7vrlefsMN88ku3h
6B4c5wNVsXdd4D8NeKMTFUhdnSwMeHRfH1ktPKc/PyPs3M/W6XZb3fbKRRAGpaCYES4H/7AuaP/4
/i9/nl999saZtXp8Pfqvx3Nts3GOr688S/tuw8LaXTe7zWbjbTZ39okVtncOW5bzy93d+3K8s53T
lufNzmNbuM7l4NjsT29/cQ4HVt9++wFF78OFsBrHH2QyVXEYApIGF/fZfWTfMGMfrWrtxr7+MmHr
hP4wxIIlB6eCHfJfz6HHtmS7n9cNz7Rd+Wdnb/hp3dWhzR3u/9pSC7f/crfb7V+jfXn4aIm8d9H6
0xq5Mfg5aIaE1MMFK/V49p2/trvY9jf+OulHHxvnPhxXM8mD4UF4NjbQWf/qnv1H93F3PbrPJbZt
Yz8f3nwuwK2cN/bm8X5g+lysyHW3Yd15e9Z5ZXunL4m9f+BRu65suxcWxKtlf/JOWBLftbeud8EO
7Y+rgfnzUn3vWvWn+7xRsgSTPCkSKxWDfbSfsbmDzfd+2fj29W/LzO1hRA+Oe/D5Eh5298/fQHkX
pv/TV7jhBC/GPM7jOtXPmPcjs3Bc7drxwT27zmG3w1pvX9ktGGssPqfExvNqzKvvM+ccPdv1FHCf
eTj+q7s7nzHYrJvzNbTtz6win2fCKeHt2YXPWO29/W7LdpvdeXf9vgvt79f1om+P59fYflzst9De
YeywQ+crf/3+ndWIzd86pwdsLH9etg/ew/YvB5O/fbAfOUUm2w7tDVv1893p9Pm033qfdvvtt4cL
J4Vz4ThwPO/Btb/ccRBtLwf3gS1qe/v9HTZ7v2XqXWb1fZq587+Ybg5XRuRs2R45l48HZ+ud2Orv
b3x64NerUXhwD5fnZxai8+2DJ/Jn6yWLNxRwk0IOGlDrmvAP/Mfa3Rxdjjy2vu24+78POeeDdSC9
Syj/n9eBLN6cN+lgGEPJsIzJdBzP7H+22jrqenrXNrvIflvPeswl+2Jn80asg39dT2UeNA+en658
YGefcAh8flo/u9ttTvy5fWDS3L1zeXdsmFZ/PTXZUSd27u7dXdju92zIdan76xo8+6s5jewtS4jp
x1r7Lvb4sD5Gd/t8xNNxt2eXz/z5Aag/nR66QvtmeKMSCQIZ1ql4y/MckOMJxb4AVEibIHfuqmFl
Hn7UbfXnp/zvUeD/GSpunyzfdmUpg7ZCdStvbQQnLC/ooVU3xZS9hvSiAx1uCf+oC9o6HhQaURRN
UVLptHarzphJqEtQvEbiorFUPzbHyafVtvR3WPd/2bv371EUjU47qFjosnYrey/1ZkxWJAB0oUby
ZzGu811XTcsHi/XXuYOIa2maQRCCe37rNjc16bLOsBp7SlXwMRG4rh72mIaES2nNJfmZeowe/7wq
fj4i3+9MEkHjmaJJHCWLN26SVSh1lQ9zQy25kPc0StJcZHWSo0hT1Q9u7zdDEfkR51gQjQkRbg4F
uUJCK+8BZ0CQqkgtFgsczb5y2iTPPpB//s1M6qqlqrCZNdP4RRBCq1CDE4qcGnrckoOOE31L7q+7
Q/fJOo/o7n3gzPy6tyBx/2c848a2zV25lDqacax1wN/bHKEPwUsGPf5gnN9NoSZLFhhkhkMn7WeH
JsjpxxyX5JkpvUeDkyRLMoNC75dXJRw+ElH43SRqBkR0kbgczbb19R+8J/LLutmuzIlwllO3Hxr5
FOk6DCKVko0+meoHBuq3N2cCspbfSfG3bWsHxG3MLoY0I2U9pT0rQSOhQ6MijBGk+cerXl+bJBjs
Zkkz5JtDQUIFM0VZBdxoI2YuNXj91CYL9as8bD7YYKtL95/z532D/TTUzQYbFqNqWom7Ij91jiL0
rxAJrZ8MSVmx+Gn9RMbx+c9397vV+OPdKT8/uEGlx/uYItwlRSJ1fhBjftx24Qfb+bejSKpu6gT6
yFPdrMXWqqJmQbYVUo/V36clVXbBLJR/1Gjk39PHYmdz6ar2qya0FoAjWYEZZQv0U5noVR0P5Ud9
aX+31HUqhySlJAsk9M3+JUMNV7WGoCY0lkJLSitL95meB3/lCH8/Wtir7v9hJzN1mEOLK6rqzYiJ
QMkt1pUVnG3om2zoXzRVfZNr2fD++WIgty/K68lFF7N11/2wi3VNjMJRW0tTAcSbMW9N9DmpOP55
lJvod31OJHUs1VQsXV8Pkht3OxJMBC9XaFOtNArVGmV0AIsnXgX3fwVro5ela5sgSNMNRWr4EPVQ
QD+AnvWBFfl1WepsHV2U0bVYv9b6+g/3C5OKwJLSPDqwXaZfilalXBgpfd5+8ASldRv9vLMZScfX
kRVT06Rb1wOYlBlJU9lA8ovSvZjJg1/XlfJYDs0x1AUKWm2FTmoKeEphfGeaQUbxDEDXWzsaZ9Qf
uEK/WhqLw5UdidCIKmrKzbYfZ/wjYUA9FUQXjNcxhNNvyx0wABe5Tbj5cTMA/e5pM/rB0/91zhlZ
NjndUS351T2aZWUCBMdJMYHydJoSnO2iwMX68xr77f39MMrNEpuHCnBTjdEmrBug3WUypfeAFrjg
fWfrpUQbxP3ziL+9Lx4wE6cbEkWzn9cSQhRow43MqDKD4Bcs1EYG6FMfzN6vxofZ02kjg9iiRFb8
5pwtSpl2fEYHZRDe2bU0ZwDcaZtsxD5L3roYsumf7+p388iSBabHWOIvFiFISxL4GieSnoxq5Q61
KRzkQAwd08zbozzMVudOIV7gB/f50bg396n34VTXVGjtLC+aQzKW5a5Ci/uYoPZ3QKcbfglMgA/M
3+8md/U2RYU+ECAWb8zfVJl5DYWIyY0l7bkT+qn3ZGtYMbYWGB9ahXSf/zy96xV/NgvWWpBQFEIg
jsVbX7BXwrHQWnS1h6AtXB2otqvkyQAAdvrnbieuNB6MrmiiqAPK+Xl9puqy0DBYrex57DMPiE5P
c3jtnzvTlqZKOCQ4gvJatPl5lGJGTleV58oWjGrcKCm8pjQxLmKNsE/WiB+szt/suZ9GW1fRD/Z7
DGW9nUCl2GKcBZKjxID1UG9ulvmDlbH6JzfPyYAqL66rQ6WsdOO/sI/jLIoWYFuD2O4jU8g3ZZGL
gMQ006uQO36EtiekQB1R4vjnW8ES12oV/jUBuXJzkwa4riXtOP2hqFoPIFjkM9rOqCXJWr0rG31B
sTgKtA/u+Dcr0yLvwglBtZd1c3NAEJPoHUw3XFEpgHoONs6uJGq+sTgI/9xWIzLx7l3rhCnvmdkf
nqJZocGmooy5so+Hg97X/Q5peW0fq5a87QIDMboMOtwH0/qbR0qKg7wDjoipye9Vjh9GbaJaXrqO
UZVel0M7i2PTHeOy3SMXhRSbWsIJMAF51kh6fTD0L8t2PXR1VZEh4UicgTdPVAvQI4c3DTURmgEM
o0IBbWAMH7S8+eUJMgrZB2uNyXC3bm0LsE6k9xfW7BJ3EmrmfYIoZNxmW6Uyin/UTAPXaR0L15QI
0CCXI914qNAvULquugruRjFVdt0Ly+sgyJnxwVL57T2pq96DSWZAvzVi8ZJUyIH3FasynZFRmdWD
mPX5DiR9+4Ft+d1QButfVPT1oL3tANONQVGWec5QoCds0h70UVnml//h7Mx248a5tntFBDRQA08l
VZXHxHYcx86JkFHzPOvqv6X+/wO7XHAhbwPdaMDdoUmRm5t7eFZcacsZ5/DUdsAX4gggrqYQH39r
xRo0U5LZqGuvlVqyawW+bjzBDvj4qjkxynbNcDWyeJpzrNqJfnBMuU2CCUMJjdLZji63qnD//QPh
UG/xPMZwjeOk+KJHtZF21IFM1ohziaHaVbOb3lMlu758PKETH8gkSmlJbhxyyP/lFV4dYMcoGvQo
qWeSzRDu6aDq/MwcN31VdSYXc2rpXo+0/fzVSCUtRuGKZDNy0OMT+hF0mRphfWa/bTfjmytG4XTw
osT+YXdJ8b8dREeyHlwAGt26XWk3dIo3Xwpzqi4VEgIrusvzfPh4/XTj1Ii05SkTjQhGPfII1iZP
86lhRBkpFrCBLj/TO+aHCh0AL7bC+KKcx2i3AMM8lFpj/BV0fXYWGhKxOWUPH/86pxaZD4lSoU58
lpKKt/OP0E+GGMzOodJwDUQt0h0hgj//Pohj2YZErZzoqTy61WyqjJOuthBCT1qD/v0pRRemo9fJ
PnMOTn1NR1H2SsMm9uMdNRBtEs1c2JxlWs4+RWdUq09w8qzxouzFcma0U2vnUimhXEfSUnjsIgwz
qnhQa2pKga3wOkNS/7LGigb/vnigBpTEB8KPPA5sO7nTmkuERUy7or2p4FVQam8mZ8KxJ+bCsvGI
wiLyoY5XDqVf1LoT+vaXiWqxfFLS1xMr/tdQEfU/yCESizJ527j/pc9fHWl3HZG22vZ+lpjFLbhO
VAvC0j1jc99HOrZhqA+yHHIpvNy2yb4apkAf09LQtKJEOExuxAJjRG/yq2qylGdr4yd3sh7otw53
TeyE18S7r2xV12ful82dOLIsnG/dJE1AtIVGo7e/xNpog+oRh0KQezT0XU9NdHknZ0ujZ2KYJpM2
b/TkL9tRGefCtCeOAa8BarEMNAdxszYb/mr+oootbSioQlyK1ESTQ7Mp4K+TGxPMnz90If/85z3K
5WMQgzaBnFGK/XbAwXDmYtWwIjKOqaDvzHbvFIjXfTzK+6sHQRGHCBk7yLLV8XOAmHM0tw6flUrN
iG4/p7pcytWhJV2dQ/+9X0GGck3cRN4fVCxvP3+1gthKWiqAEaOJaCUiWKq8cT2N2pGvqjOt3/FU
wBb5eHbbGr3dL4SqDLlFGjFf8hjWGmcUrEcNetB1WSD/Rln3UzNM689mcPJA10uDLnVtvq5js7oA
udOdkf1+v111kwCKwUsHTxKr9nbGRdlo0TjBGtDyFqUd2/mdt853qyRA1Sg6cgZ5zqt8b3K2EXm0
kk0jyroJ775e426iD8mgs8krgY/RPzog4mCP5Rlj8O7BoXSJQjQ3HPuTu+fIzaODnSq4CtmiNhXt
6rtlkjw3CNTIoEUv467JRhQ8MjcmZuTkeXfujjixZy3Nxp3FByR6dFw/SJuEk5Wkt9FqC5u9hbAE
uh2hHj9WXWumZ47hCcNHqoSnMtp1xFF4E7xdUjrqM4nkKQff7u6wi9mjDisqGGVLH7zsYutLZhY8
lWkO6vq9QXeO44mua5D1lGd5eSdWnnwsNZou7vVWNPr2lzHyDr0JGhC9rEHigPh5/3Oy8edLbVZA
UGhC6Ohea6L4n68yFoE0OpEz6jXJ+r0dV6Mx2WrorPCsReYVMnuhuR7oo0jOUSRPfVseXtSgmjwn
dbn9/JWRQBcsDak8pTe0G8Kv45Kazm7RVXjdJ3JwzviNpwZThK2IQCqa+Y851D3qVDHV2pW3Elm/
qnWadiakXwAOVNPjx5bohPGztyE0EooOyT7z7bz0UFoLoCJ8wtQJf6e9vnx1e2c8ZGWeX5DQjL99
PN6JqRGjp+rYIiLgUirwdrxciqQYlgq7Xjm0csQkMNsWVaOK/+fMCTkxlEvKmSuRqREtPtobiV3U
UdengP0glAAKmgeEC6y1NC91gFJl8PHETthUJOSYGFZO2wKObyeWzqWdR4Ogg6koUj+EfIA+ZUPi
zw8Rkf/dLy3New13zZmX06lxCTcypPlfMcnRyRt6tH9RSmDciXZQbx4S+YkmJvpFyyT+OlWyunFH
ZKE/nu2ptYUTQnoY54t/2X7+6jiMDp3pvUCkYWsqCMKSU15nqEI6TmefCeWc2KEuds6iMJuoMUXp
b4da0ZxzRiRxvLBbVxq3V+OwAD+7QL80DdBYFmcCLaemxrN6S58QL+ax+HY8dK2jZnYVHQ8o6V4a
YA6DIrKqhxWU45kduu3AIzcAvIlJrgH8LWt5dA8jwWkgDBrC34mS/JOkbzlIEXDaf/ytTo7CvWsZ
ENRwpY5G0dDeLGwLawJmrdk1oeZexyKe/jkWppN0JCKByI1mGc72FH61I1BAJlC6IHuBnteMmoxG
2/eFTMmrBYvlas0ZE3lqVxCh2t4xOBXSPZ6UBo50SLBbou+/jP16DyKF1iD8Kc9pENL7eAlPjUaM
byuhIkzMu+7t5OqyS22z5nC3SxNdlUlr7rsMjTVtnuvrdVqHM7M78cmwyESiFQ1EpE6PrGTmGPVE
uz1anWNdk5eNNVR/oJXRYPvxxE5sdobYAmPEaKV2XMM811Knk5xzPI+jgzYztQOBk1Vu4iVJ2H75
eLATq8gikpok0w6D4XiwcNbh1iFj49kqttBo11Tzq2w3NbRQEMgl8i/jf7eO3NhES/FJcLmPr20Q
XcUcz4BK0xHNikxEgTRQceoGS+wk0qTePKNv/PE0T60pTjW0CENucaZtGV6dhBjiXV0IiY/Z5VcG
2cRdXpjojkMVPmMaz4203Q2vRrJrysKoCoJxMPTJeImpRiwWOOqIsHdW8yk/ntiJq0Y5W2J08024
U44mVgAFyGMk0zxgwP1hXSxxt9qhQiGia3aCTucrp0nCb//DoPZmVjgOvJaOBm0LhVqMa5aIWrOI
CaUgX4vF/hqD6t1rdmPupy6WZ8Y88TzD8ONVU59K2cJ/bOhX69q5a9WlJuK1vJR0DzG9K4Uowbcl
jNNfgN6K71ahtYEltPbSmObizJl870tvWSFMKB41fVfHh1+TlTObOfJJgzPr94NRQpSO2+iHCJvh
dnVFuOsQ9b8VdXfm5ntvdbbtyknBjyagcHwdlRCykp74pBcaFA6R0oh2qZka9x9/0PdWgFenQxyS
sjLiaMf3Kw2UQ5IYiFHgUMffozUeYzC8XVXuJTrX3xGyjX58POL7Bd3euYTUHJs70Dq2O3FfiFhr
8SCKHgAw/ZOldacQQYm8lrTK3jJLWrLLSEMkHfX4c1ULp0b/z4vXLUm/u7X9/NVmGkWlJTC0eWyj
W54HjuBgErtHzd9XU45ISYI0/hQgnlpndLcL/c/Hs39vJJB1ZyNzSxJrIFL6dnybjARuMkbCmDPz
kr9/ZLVEwT523f0/j0SIlMgQqZz/AuxvR+LtYKg155aESe6UQbm60+KpjJz+nn7tJT5jjt6fUpN9
5GLX8dMwDEcL26UC2dEePLaNcOhvLpAAraos0LOQCFxfVoeoWJqXenLqQ7qY8unjyb4/LIxOKJ2C
Z83RCYgdTXag83ug49ejciy91msbDZQU8ej/ZRSXRD/ZHkpMjxwBTohLlTbScoS21VW6yE+jO4vL
/2EQ19hOPdWeCI++nUpHrZ+gKo2FnNb6jqJ0VPUTTRvP1YKdOPkEtw1ClY6idPA4nUT+FBFT2ny9
CM5SoBpaHZVeRJfU+81Xrou438fzOrHzycNtyQ6HTtJ3FWFdZCxVs30iFGDMXT66+SeLuBc8rlne
fTzUqb1I5aX2/wKW1KW/XcIC2QzeW6iBOM7UXWppI32CCVsL+JRf1l2rIdwISR79gvqFPrj6zFE4
YWNw41hSok4UxB/XBlt5hrCqhvONmBuyFQ0RxTuJYD5xzNlpHw1QwiPguqR5lEm0tGcm/94vwMOi
hZVkDxFw+7hiqkJQy7AIv3j6WmkvfAxEnkuDw+gPcZR3lDpm2QMMNOt/MDgMTH0BHxmzcxz775Nk
0w3lEbDoTecLfsNL1JriZx0tyTO+69Fx5+RB+KKqkAcANhzP7u0HDse4LJRckkCbOivQUV8/6NWY
nrGgx0G9/z+Miz3TEHDgUf92GECChZaY6E+m5Ch6hV4aPCixq7QU8raNKAP5xPIKqt5dOIfzviHb
eR8O/T9u53e/xpFFkLU29Ti3SZCg0O/NFkraOIbToXIKM8jUuqtsWEecZgJvFDPuPj5MR+f2v9Ep
8KNiRSeSSgTn7SK0CJgngLsTWCrRcGU19rJDWhiF02Q8l2Y49VlfD7Wd61eXs72azmIVYxIMSiW7
3szhls5ddeazHhm+/yaktsCwizfHw2f7+atRQG9kVpykcRAmUNCuEL6Rod8tNYpV5pIq7YtT9+E/
enPboFTScxrpMUfN3N1O7atBzUU2cNlUFExhHCHibjbBFrk646yemBoEci4Pymf469hVHmgWCQUB
pkDNi1tcgzMwMzT9C8e4oF2/owfIqbH4H2+QI4Pz39RIXW6VWozNY+Tt1KrQCeNkQfa/mDW0RssU
dY/Vd9YOeCcgKGdWYLTicTpEQ0O2/ePB320Z8vnsfaoVKLbH1h5dyS2YCCnCUvpW00cXWhsuvk3h
65lRjiy6tImiawZuFGlak1zw0ShDntDAUhm6HyVLNPoLWjaf02ZWO2HPYtct3NYF5OE9cj/RGXP+
7vgxtEvymXo4g3SKPDJ1Kq20MEsL09e1KtbvDKsem6cEAWEhYTE4XX8mG3VqPM4Fdz6+HOXqR2cw
XmVuhAKexpKhiYOEpxsg+5D7KCG2wcff7sRQxO4VIXwKnDiHR1Or6ehqM0pqAAyigh425RrM3MuY
NKBMHw915BFsH5AqCFLs/O2gln+0R1P0wfR5mJhVp1XXcVjWBxGu6H8JUDH9SI4/RO7TT4vZvJlM
azrzEd+dy214UiM4dVTusFPfHhFDKIUPHBs+m9Q9iLU3PGm3BKY1qJGNrLT7j6f7/lSYeFgsK5sH
f/G//t9X1qaOZmB1IWYNvoWEWwHuvEni/syivp/Vm1GMo1OBbLESMGVDn4y+s/FbELyZqbzTY3U/
jqZ1xs6cGo7o7FacTSMF83u7iFZJ7DRBSSrAiGlluq+REk1Q8LTAVQ/o2UqkDUGv5Mg2/vtqQosl
DIDrT+D7+EgQaqSG3xCoc1f2S5yRxqy6fywH4iOhdkJRNBEdMkCc+Lezy6slj21Xk/7CdF6UVpXg
Osr6TATu/cagAUKzicDxXsIXP1rDFFmBCC4PmsQGWR/LRUFaIC58+a8LxihbjIiUKIGp49BUV5lT
XLsoAdfSwDOj5RUIT3duP7w3HzYmkScuLZpkXI9xxoTqw8WEgxOIcam8ONa43hBLvJhDkvUfT+jd
FbdVNOFTmTxeaBY6vuIguvLVkOYMGlrFfq3ZUDxaVtTsmxRBps6tAJ4SRD2z30/Nj0oIk/wtZQG0
vr7dES1i1nYEhyZIk7ghZUwpe2cAqJgFYOOP53dqKE4U9wvvFeIiR9vCykG80PpFBmc1+891jMBp
Nbr6i6TA8J8P09a9Rw0SEfUtrHe0z7W1SZZ6cLMAlG11UF3+tzXtc6UH778X+4F0BHX/27V5bG87
U896SWcrG9BZvg7VugarkPENfa/drRbX+W25ivZcbuz94Xo76pGdCG0Y1jIOk8DUR9Rw66Q/VN1o
XHz8rd77IiQ1iaBxbdKCTn7z7bawZnDojeBRAqI7uSuyYfUWUCl+IWvjWo/TsPCSKTQvZNyHPz4e
+tQEucR42Rr4QBRavx16XrtaiHnmPWTbM9rRRnaTIYsY/A+jENQmu0+0lzayt6NY6UDFU2iBczHG
cW/WFTLhjX4urvt+y/OmwRCam3IWubijR1XlaEWp93EaaMMaDodqqjtjv6ZtVlw0hdH3Z0zitq1f
JReZBsPRkIKAFq8oXpNvJzVGpWyaFSnncG3kIcqa9b60kjxI2y1WpYZRndkmJ44AUT9KcLa4Oe7x
0beKeynF6Exp4Dp4G32vk7NyROVe8FDpQVjU7s3odF2x+/jjnVhW7DFFN4xqc2cefbxebM5XMyLn
zeWDgH+6Xoao7qMMzmP+XNP8iUXF+Yccupl/XlVHi4pe4+KoCJHeru+jivYzXD+f6gPX9hNbdfFF
JiuAZ/88Q55xhLG44JAJc498OemgGNkNA2AekqE+saXw0Z5682I1q/HXx0OdOG8krjjmBIpJ5x5X
UPWDQxYghtJKHb3jj/po+fmqfv8vgxCJJs5BK9jxc1jT64h6vr4IKIAGp1pqIC8ntZ65Qd/tC8In
XGPk/YjZbIWub/f/zOON5GJaBfSWN/c5YfcAqfbpEC+6/e3jCb0zkOx3a0uI4SXSznNc3Va2ZbsV
VzdBWlnmY0hlVniZrAtNrkEVthqSsFEzuejwT3WTfU+nQZlntggp1HefjvcTpZI4yFslCM30b+fL
cy6j6TNrdoulwVf2xGrmRn435msXAVopZFesYCOLNQfZ57ZdCs3cLZA/RfNVLWhhqkTTCzRtEbuM
fyQZtRjycsrdWjzFDqSm/lu4ZGmZXjhi7MTvskhFCDw70QAweAmq7Vm6AySnheDflnKE3dOPpHvT
Q48As/k4zrUSFcCXeNr++3htzJfGiYv+r95r9fRtheVofmoLpy1+N5ns4e4MS6LvUlElDYLVEO2L
q6FOkyvNSe2U5Fg6Ls9zXPYkyMshalNnb8gEIi4Q2XFSHhk2t73V8k0tITXj3H0ivGPIa5teSu23
6uh9+prxIEQNu6ItCkAsK1M4wZiLFDX9fqzm8Aoh9aKHjzKU0xfoqTbtklWfhmFQkCTP4JH0qv06
S7NNPwPLFuZFrlRIgJC5VNZLky8D0GCzmWbHumibNVpNKEMpiDs/13IlnYsW7MB06AtKrRB8n8lW
A1tIXJppC9WowlsWqEZBFYfw3qph1cvfeV3aBurbKAV+azqes/CA2qoWn6iXrcJPfaKAhTSD3iU8
VIBKBYVNZcmzPkQaTa3mCovuS22DkwpUhHTEbu60pvcHx8pTuPfo0BSBMMWgvlnh4nTfawBE8eAT
ZCqHL12VEnT1xjLN25inbKj0i9g0+vnBTuY+4xURrUNDvjLVBMrAudEO6zd7dvIIarY7NmIfcuTH
/HJj3cf3TjzU4+jRNuMi8Q38Cu5Pn0fTkiIRih+FGuliz9W31qFjn3cXQs7907qYE8CKBIVRce92
ZpT/graSGZFfCAF9OVinNjVcMv6aNXyp7Fiz/hjrKqOMoDQsLc2PIyBGKFy7Y6t3EBOaqgV+oSoQ
JB6K9bl6TMMFYediqG13PSyRVZYvrpVpaeZRLxGj4FwBkJgQypajoXn9ILP1rhlcyiAPolMLvAsj
LVsLDGPUm0PrJe5qhH+6tjQstnJod7QtiGXRtWcXRG1Hz7qc13b0oxRkyksdq1W/moxarl9l2Q7R
F1MBUH+ku3XOA0uFYvJpi1gdz9X6sAzGKlm02wJJJxr+CcavT7mgeqQPqsFmcNDOzs0Cv1g+9ak7
rHs3rLBAAAWGLgYIH1Z6JC6aJSfz6pWNXJaXUsKfj2FWLMg0eE6mrZSIlKkoW+3abI2iVv6WAlda
EPci7oCbxC5hQG81MnIBwMPo5ATMPRbD+tuKBVmsIIw7qoA8vVq0Su4pESpdOuZ0sS66l2prOb1Q
YSmQxaerHPlow9hIqh46P5Qle0vlRtkPq2lnMFtOpMH5tOMa8QS6dpZQpd7aUyIzeBhYa/hVpGDh
0E03oMgN/lYP0XVXDqBV2X/KKs3K28u2z+N6OLQzrcGoVvMocOygNu3QuinN1C4GtIugvsSXPdY6
pUZaVz1IGjRsLN+QAtSHnwyTWxuXKzrf9fQVYNwyDA9lZjaZguihnEn/2oYVbx+8OyAC6ZaThGw9
9+s8X8OtXztjV0ernLxJLYO+67oFWaBAiSlt74q0WZqLBj0PuDV60VdZimqvManfbmGQ89j3KZjC
vk4m51rXsk777iRGVz0WDh35VP1RrEThIY2k1W8D+eTQM0a8BX+ak3G81myUCx8XHsjDk9ZXbX7I
88g2rjsXPSof86X9dHroERC+FgS4wzU/TIhdIxKB+Lru2dEU3dqhEX9G3b3YG7nKPpNXq8n3FI7q
rEc3sYpsR7iphelE0ruKP9v1ONG8W5uQjJ8Nk9j3L+aUmM+9nXaEBQYh1IFfi5QDMtfIpVOHkJsH
yq21/LpbytAKoPsO0s9SZTTP5mC4QgNaUzT1jbAylT8YWQI+UucGDu8amczLDfaufl6lvsTA0lQT
/nLWxC3u00y4zn3faKt6phaoqfZdJRIHleN6XA74qkvvjQB9F7lrRBH+qVSnt3eUrSbFfgbupH6y
ZSv2HArVTXLf2kZZ/lahTG0aC1vWAbDO2Jp/EjkSnfZE1RrsavaINt9bZkF6SpRLb38pl7VZr2KR
gnqjOBWd9acwcnutvJBTZ3fOXrPaaNYvZh4KCMyviGi3f0FyT9ofyGNNCeMbBN0g/K4H+PXTaOd5
MOmgL2d7DejQGDsQUn0VRbOnVJwAfoLRuFWltrHZQB6wFxTP/zhDoWm5V7lNR7cswLle/WhkqtVP
TiIL6FR2xUaP4bOo1Tb8rFpMIBBorhd9iSF15/bgumNODzp5j+Y2EdZkwmSKkQxyqxl7TulBN7wg
Z26DJ7RnNJ8NBPh1P6MOhBpLvQKibc1VQlmRliXSfZojEqdP4SSK31FZpy7RynzMiAbX+pMuiJj5
JnvR9J0maotf3bC6DxR4cWMr5M3ne7uc5ouI8xXeZLEJTxbr0zy7OonfjW6cvXQU9TzkCOz/Bivb
Fxc1RND7eprsexpPo/6/a+ElcnVwpQZM9qsSoMTwBU8BJJcVW6o4NCviFgcETUKQck4Iw9asVGtd
rB36+h7lvsVTpTt8rGUV6Ncv2oacCGMNKDuKBz6FeMgRWE2ep/sULu8Nr5sFSf4iX38kgvv7su6N
RoLb7iZKsPu+2LWQ7PeQx3W5l1oZHXh8oBpSL1kNsYW6oDiowQBpPpQ7ONRkL4bDxPX2YlKLmftN
yB3jW9nIR0mWHGWgkarW3l/aacguO0BDC1gPl9ox1OJUhILQPCGpD3lkvoqQvVi8NAUamBVtPyNZ
M7nQSgXXEAL1DOUPlZFR86EPIElbvbJFYM7GrFNkF8UPmDvjW2dW5egZi+q+ytSJvlrRHP6Nyezc
wz4rZlZECG0fJxV5JM1pNc5DlarJU26Hs4pwTG3f1GExZ/dVtZbdwZBdWl/OFT06+8HsjflrRqd5
E8jGEYmXWh3Qs6xia9qdKuQuXFyt8lP+n8/bdyASviC97vdhaMCUNtAfC+SKL0Jd4lJwiaROAbSp
HIwfarIKwBLVChLSYaE8unJ685CItaGrfE3S7xWfJvGTKRd7k85vi9+2pKTIsuqSsr8iM3weO8U+
lTn/ShgWHzzKIKF5ZqpHTy1S7eGFjADYeg6eCiUYqasqX8Fn/JzlINz2jgHq3lPdYPd7E2wPKX21
Zsqr4HYswKSo7PWEpcewCJFLsHYAAOuHyekK60uRRSmkTFvAAytmB5xHFjfzfGs5kN2COjJV5JfR
5OhBxfesPwHxMy7gaRXWZWXmSMQXs5B4lw7IB8+kM2j0eqfHmHVrIvN9WYzis0FpVfVTr0ATCBeb
6TU2VBIAkQ1/rJk5KtuNYGjyS6DzVkSleOlcqzx15AEf14Vhlqsy+5MBa5v+2AivPBd5zX2SxkkC
6r1Tqt33a6QxFx00BN4SRORyotzjKpxb68mwls69KkP6APzYHKOH1YlKzaupvL+exxDncpwmnLxx
rZUR2JWMZh/hKbWxnOfkbmkM43snVXyT5FUhvV4zox5jqNLEL8MRwzituvzaGtryXVRZqDyBnJf+
YAywmjyLEofiOWsb2JdB1vVD+YljCaGVenhuPjtMNHEX49c+roNA2kWrjOS60q1B+RXK3zj8WZVB
34xi17zgU1njfh1iCNMp/sPDSLtJugvnpA+9iBx1fJFMorH3GaU6GUwnFz5V2IeEg1cRFvHGfNCf
5SS2gii6OdM9Qchup8yRatBwjsPDaoyA/yYrioqDwJ+u4R+ZsNhcJ0t8iHnYLjIbQGlBPqi6uGjp
d70j9mbkAfmjUb9snF6nQ0zwZuF82YkYDwicz+lFKd22vsZX4dWW8VlS5P0Uf46WDiDlulnSDk8D
S/yNtH7xx9DX6HdcV9Nv5F/iH1OU5TelRW3e3uSVfremQ/ZYhgLioMaGeoYWq3UHLTPLxzYTGjaz
AGG0d2Y7xynQQiUCC4fCPNj6rGeXZl50j+TZrWj1ee/zelv70nxo6bFbdnQg1ZAQU5u7QHBr+ZTx
oo8V5tJNcAZLHqgjQLg7svKIU6w0M6k9NfpauxdO68xf01LBo+5lhjvcj5qzW/ORe8jrkhJ+XY1e
XeLZQsQvaUTnvEfRmlY8phCFu2AsmtA8YIqrW4ooQlp8zdWm7WZQtifXFK0ACinUX6015r9aL9Tf
Tlq8bEcAsos/aINF0tLtuM8osMsT3iGFsQstnufUvWyCkbNeND+maaLTJYrNAiSoWs1fJEt4A/UK
5M3ai/arGzrVzwK0sHll0p1+0DXbBS5su22DFgdR4D2dKwCYUyuk9iQGafY0VuHIcanW6Ltd1tMn
e5XhD9Uv4n4wjeFeCTVl8JVak/LJHtqj52yMj12Sps1+kkWX7JQOwc0DKrjcTk0+a2Asp/mngyQp
IB6x9L9SE50ElF7ghQZwQJ1DrrWjRuAmWn90GtBobk63BIeddebPaZLgvdWyVD9qjMe6cwY3vTVS
Q/trDMX0aRTEwfdm09k/xihPH2NAPjktjXl3NdgRLpJFMmX0Fmp8xoucIlwQd1NS/J0bTfwESZQa
2Ldl+ZJUPbIsXbXm8ec0aSRp02Is/+h51y7+tKgs2y1C5jmVm/lwLYq5BiRZLs3fyJbh98Wso/uB
K/zOzuP+Je4twHIjq/bLafr2ei4aHV+/5Jt7aLDMup9nAj8wz+OtbVd2lC1ocslhEcTx8Em1PMOB
dmU9r6ol3p4JrpXc6UYxw+nQEouIvI6i0X7slnEASJtYzoHMpf5i95llo0/Sic+ytTjuBm2XDoEq
3vDBTFt760lndniVUkngkm0Si9pNoDMdTvJcXa3kfOV+At687oymJ+3Zy74/OClr7am+ALhVDQYc
qqFz2GThKOXnsHHjJyov8sfJGIgD8fAbQEnVqgHWhwIDtD/bnR/gzFt/4K3ktwBxgFxCBoLHqVyc
mH07Fy7cciCHhMtDPbrUGyfv9/Os1CN3epUEo5WU1ykd3v1lW+X292o0xe2citXa624cg2FV63Dl
RK16iAFXQrjsMnoMiLFYob/ETbNz9dnJLhpdlqCyZC1/gwGCxNmXYX4t1xbG2DTUvd9anV0iebSI
yVv4MoeCVOS0H8d4fQ4jCFg3WAurABubGeBt3H4CO1xDTNHqiMddyORZnUUtzzy6zUcrM6MvWUuj
r5f0jQUKWuADBEa2aH/zJC2uaffbTDjRK3vfjknt+HTR9HeggUfEe9F2YAHWyfZX2rI+o+tmzn5c
r3bpja6wm12E225teCi4ouPENBVNEGhBFpPjeJxn+YsMX/hVq2X3TVJO/500wXId5UM6+32cq29Q
vKrfRALzu3aoi5+ptZqXFdNsfbLkPH9nskSoZVDzTx3cpMJLs+xyl3GHhR0lIHHuAMyOhqfDyGRl
sRnEQQyre8gR9+Cxb1AVgfV0mjtYyNnkIeSb6tf1Iqzv49JZt46dtj/yJJPfTIcUGqDIvP8JzgY6
zJwT//S7orLBbVppbnjt0Lk/yDDjJA+xim5WoN+tt7CIt8A8tITWqnm4qYcIJ0XTBz1YQieHxowy
gQ3MqEpeBKVZANptye8NfQ18aKNXB1mnIZjRsZ15AtFWyuN/TarmEBZiugWLDhjEJhULhjI2nMjv
4soddnhNEBVlt6bPlOmHd8ZgT6NX8D5a4QJuXlsjx+qitNEk9Mbadio/MmnYv3Lbpf1hjIt8hKIr
sd1iLe+rsne/WZGpL5cqi7LHuk+rXz0l1rfIR1TLPrETNXsVKhjP2kwg1TO4gWn+Txr9IR9LroAw
RjoTE2s793OpOd8Gs+YpRxWxfIpHSGn+VC10/dhtNudXvZaa13nHIxnf16yGwCx18Zy4FdJ0vBlC
HqSuRMypw2u5KVYIK14tc7i+HHH7pxBTHu3iZkL8CHgW11SUZZ9Lk/cEcSByyoe8CSEUrwglHEKh
9Eu3y5w/USHLK+rX8WLyERdD7935kciyA3KzDMPJn13hxoFr1RTQ5wTEkMukb/42Idn0a8p7BbK1
r4y9ZY949GWfrlDI27Z70ZpJ3dkU91FrXyJJ4mVWkbe+Qv/xmlRmBbW7hfMbFVlf+3VfGjmirCO+
F9zcxvR6Myq+gFdyJh8Wsbn6vdTnG+lGi+Iq7JMHFyVexyvqPnH2pjvoe75xveK50epcGJ14obiI
dnea3o0usHKru8npjpsuMrJEj46Y2vgK5Uguxxi3OvawReJCxdo8HrSodpygtVy61K0IIyMJll2F
er5+7vq8Ubt1jrPrpVxaiweYtZieEksHxdHmVishhCdBPrTlReKQKAIyZcXPVlivPxo1a03AN8xu
hrk39EBNHZs7z8LiWy+y+qcqcgmGDw/lF0mG5TZ1pj4OeDOXn/p5EfmdhhRDHz2omiBwMFdmD5kn
HJL2RTfBlyEMPMjhkwyNyA7c0m2Wn9kqtM4rs55TINyer6DhqvMy7MzMPGwFALQ4J636ZVtJW+6a
tlunlykc9C8uicOLZdRiDs46QrovJvWrGKo83rt6WT4hni6/DZVIW38yRfGiJdy6nsaL++sq/o+z
M2uOFMmW8C/CjIBgewUyU/teKqleMKkWdgj2gF9/v+z70pUlK1mPjdm8zHQjyFjOcffjXgQYL7lB
uxe9yyoN3GmpdsYwBf5OT4nKz3qw7iG0Gim2q7QKqFnIplePrhyAF4W2cAawAbCrOCfrSofYlbZ6
5/tFWwJz2PVjqTFOwD59a4xQ95l+HWVBGWp5ovF2dcUfE7dzx6O133lDbG6rvqZ47uhl12rtohpE
L98xnV+TUw8n9Gass+un36vtCCmsZtfd+4Xh+zsLux6KjaVbl2jLnQZkiohBMzJWTbwW6FyvohZO
+5e1euY/ecR1bp05waK+dcmE02niTd0x6G6jrVk9ewLpIa1MXQzSMipsOm0bdAhzPVDiXmV11Gyb
czcVS3k1m8bSxJqM7TxKN2R7UaZ7jOSzflTL3rKoMVDApMiAa1X3JDQy3PdQ9JNl8n+f2xthF9Rt
a7GZNZm27SojMkPd+7pCNRDqdVIgbmXt3WBLZ3vhqNzpBwPxegoBQ0wVu/zMKq57IwOwUkF6N68Y
44QAJaV5mFHtLrGjcegEhw4IZe1AIq6rJBkeIFVqevu1bcTx+CayWcuJYxp/Nf7xnGo6NBIxP1mb
DG5VrUd9QK5f3A1NKqzYwSPifgwwcMTTm2C+qHEXC7pKZBOVgDkQWbefAiCj5zorUjQeRTqLqG2b
fLsuZUmr5nAN1qE/To7eqc3AvNOotqW6zHtfnPVKjXOo4P+fMlbViLKm8glRZ0o75TDO2VA5Wpk0
1Mi9aERdJz1Mqe1vMebECiozKcY09DEeTyJ3SvSbbKrRPGR0qedgqvZt6y3ur8wOSIKsl3Qk8ZsF
5IVOVW3mvtzSciOM2JqfFseojVCIfB3wxpCVBwmTe3WkaoXge8UbS/uILuxtAeZFD1veLHioORE8
7dJR7S/+NSRR/yVBImdC+AOF4Ge7bKB+YoQIyJduI8IuGdCPipy7qSL2993I8g1QUgblUwJDT0a0
ZwRrZNAf3AW6oHJiuqjPQtMkqDx016o8T2yLud5RQ8uEDs4MTexRufbRBMdX80tuLQ2Alk4fOYWS
j0Ev6KsFQ5cPUD4CCKMTE4XQNJXhWBJZzS4Y1d2UU/ISaN+V53WZUWPMqTF38bxk87uVrGZFvbeQ
w0cUpTi3xsR46gk2v0f7u9WhMyYBCKvZ9P2uhu273loHACxLnfHLPyQDubuB+mlNvb41SCZ/NpK2
q3ZB3xU/CXLnOlWz3t6X1ehv7bXJfnYtFh40B3Zyq9bG5QhKWut5riSevTPo05lntdb3hKS/r7wq
awxedJviSTf9N68xAOa3bcZxa/KzipFkrFzwayucHfecvIVBGx5oVQk9t1NnfUEkbXxrYCa4yIJM
D2E1CaO4xrEUPikdu/lRrX62ovffiD5Qltf/7E08W6jW3Z8GRo5mRDPq31jWUoD09nr4Yuiayjob
J/O6Ko4njc6y5L7h+hyjZRTzJeQI07cImT0jTPJBuNfa2aQLNVNX91qs1Ls8srm1tOFibThz3/ne
zGHVe6750PlN0V0OiWdpCKZ6duLUq4ApsdH2rbOpk1hlOTisOPEomvUXX+h4WFFqlpECTn0WSwZY
Wk50W6EjgT1SrEmcMy5BAa5dJxDh1la39+XRaWAfNNZ6xbFnE0SKB9Eaur7R/kqMWsqo0VlHKzzb
7UOhg2GJ4MvzYR/IBtMX8ivFPXHHhRm5qHzuBsr/nuPAzyCfGB+ZmIzXZk+RnWoc4JNazWHJWcd4
0px767lkIvCn7xSFDGsxyTpikawv81QYT6ko+hwquO/fmjIBrZ0JkysJdpzVnYs96feem+cWpFnc
4dnbWncdWvgEyK4uid84MsS6aET/NQH5Mw+FvU53tSmG+jJxx20LO7aXu2cYEf6vMI6mx0e/4V09
DNTytp8HOWqewSDycraz96YEm2WIsqehNfqyhCZSZXZnMQ077fpx7ndpMkDxa6R8fN/VoqjoK9O9
J6Oz7PjUKbVCixr03SwhpnfNwFEcrYVmxfqt6f0abXN9IJt1Hi6V73LlrMzciMibHf0GDu7JaECE
fHCxviVtXCKPP15zeGIq1dqUf20KbocNjZVEwLrbS6Fn8bqWlS/C2SI0m6H39qdL3rWOMHrGcJVI
1+7rVHmzF1ZmDYfvpF53Xg8G/2ZS7DtKWulVTtSVvvML3sOB7UBFcCSLa2auGjnQZmEcb34HOwEW
bzjU5qiEPrSu1r42v1SG7CwCnjcnJyC78o84cgIZ72XgvzFecu1Dudjru0bJ9coLkdJCs1E1O4/p
EDeS3TyMhwX/9AsAH3MJW5bQI9VSU8WpnRjE1vqbYR/Ia7VfTafJn1GpZt8msNlX7DxFdoCnrp+7
Ind+9lub6ZCixwTzh5t7V20nr3Xgd0u/c+ZAfEc4rrbQSgpMAEijkOW5WVbL14b4LufCykgBjkfU
ICxkBjt/sR91B3rYwRPnc7VS4qG86XZuaWRqN/S5vBxwm4Bu0o38mdg1SIBo/STO+sVd9l6+oSbM
J8c06BhaY0ivUxKPeWeYASPSrNd1306TXUU1v91FI1oTLpmBzJ+lWsZ71WwUtUYyJE60AlfbO6dx
dBEps7LNyy2p+oT46s55NSwNI9SkBOnuCxrYB680hIoCxzDW87zPrCfksDgDmCKjNvBaPFzaUYDO
pMc6IEyTRN1Wja0qDveleTR66DFuaRI/wk0o794c3DndL8ZYf/MU1VGUN4DVYWWkDveZVamnsdPO
D2YuwGeacmq9sB8bhi9eZCJLcW2vq7VdlT1hEaSsJqBNc+p4t2h1VRn73MMbVLvfcSgZzsR43Yw7
xD4lwKU6JFXnFZcWxwfIc9aNYkdWZf5UlOkK3OMsRr5r0SVJ4DwLWFmN7hZZ64R6WJRb+cxcl1uH
NX4WKf94v8VuY21jyBUJxzFx0/wcMNGVMYyPuHCXOinxsAzcC7f0DQ2gv+jHjE/5rLaNIWNdBDnp
1CVnXzRnVoblcNN2ag8klN4NBD3XTHi44tkws+kr8x5sv2ZKEKCstdJDnEl/kFFqKKQYMvGt86Fg
/72hE+CAlF4D0WXZHLYlZRabs7F6FYociAFzE8SR+CYONLG5241kA9XCPlQjvm/cBl6yk5omIpTl
GuybeTSKK2ddCB/3tanzMJ1xJoqqBkD1zF9d56dyuuxrw5GS8RG86bwVlESxjwZKPmxlNV2t0mzz
K6oz92pRptccnLmZ88hxakQ1VA6gNULMoo/r2TIAYLaUxZM5Tvs6rxMv0tl5el/TdH3V9ASM+Bgt
Bgebr5IvpZ+qlWnKzfMigH9oAKje/lIpypR9DaZeRpVa+4nxWbu/EdPSfjcqw8kvSYp3zpi+nr67
c+XsTCubuhugezivkaHIlUOpc38Fc53/WOFWf1agr89SuUgnEoWjT2SXKdXb2FGax/ms5O2I3AOF
GBwsPkrzqqEcZllGq4UNOaabS//mFS2H4JSBlnOTjF4fFWU+8FMsHkt/JHtchk02yOcA6dFbRr75
s9l5/hTWVqPfGkyiRVxks3FPPbGhUOn44z2//iLl1D+XujWDkLNaFMxAoTtBOSZ7ipY1VTmWR26z
0bttwxjmGMAANeAgD8ylvN4PxaTlmyNG+cU2veleGjSo4eDPw3fLTBvqEZogFSfQmuc1L0hJl0z2
ZU5J6kZVPg8tmhV8qzH7tDGmnRUiC7Z+rQ7chdm7JxdnxF563Wx8nrrcjaXheHmc8AFFhCzXY68m
rIMot+wc2TKeYfDnCsFWeDyTGVrhB5ZhT6zUVeMDd8LIleoZg6nqR6nnvkWFv1W3TUXluVsJqYbW
gt6t46CYpd7rAlq7027dRatXSt4sYUp0tyVcMHDjvv6mSrN8oyFgjjuvje3JEqvJ1IrRLU8yXYsH
a50FoJFYYOG4PloVodeAma78sb2dx6S7qaVlf+kbOv17YCdbRh3Kq28rk3WvabvWj4NbUmKjAC/Q
hOWJ/Zw5a8sE/prbNwY0d3bWNmn3ls3tUYFID1KGCzZu42Eym9II5yngvjDWqYBOgkx8cl1ELUWG
zWW4dM34c2bg4ptLC5pSb9jsT5sigWoCjivYte6Sj1E3bOkXMQrERApG55iqkUFXOO3Cd85r7KfD
abLEvbYXfV8TTqaALmXxhqKOJmQd5x8aZXEdZsNxFQ+DzNuzTZXNSwshzIIOKp1HBsCAGcIdZOSg
V8Bw+HyW2XU2qsaLemn13MML/9C+y+SUEe+RAY5XprFWZ7JOEA4NqR7v0yFBYlEchfahlEu2okeb
jBd68+rWdoC6+fKFcav6Mb1jnAbz3EQ08twSIxhwf5QoseEcB4PIsp382ANUewZUVK9muljOzjMr
cNm5z8UNmsnGjZgrAbiiX3NhpQvhrRHnLOINSq/mfp2IiImNzuYHz0ao5JgtwJRHimLvxchspWM7
W82zxYB+5wxP9ZuvnOTJoYrhO7nG9C7sDZYfB8+cmBnhrDTqxpI9iyR3kgssWZfbpsMxZs9W4GBD
msdd2TpkIcPAzl1K5W734E21crkq1ra/MiRnS+iN6VjGYyW7jWT1Nbll3mJ+mC1/fJ/lKPszgWfI
ZVNBxVO5tQm0pHTewPEWjj+vT89amwl7sNi8PZhLh7JHS0Nd8qoD0gbPyrJoZeTqZ8764Ql4uO8H
s3Z/KZlV7s7o5+bteDzQpcF54OVNJXHuJbrG1hC+9LXzF8G8Q2anDTeU4QPPgFHcVD3DBchj3ORm
8yoS/TaAOLQI2dbOcZC0qaIkkvnF5jQg2CpBpw6Agfpj3xlreVMGLZdn3dWLxfLp7YvSgXPC88Zs
K3oot3wwR118X9rN+5ahB0eQmdnm12HraIqcCtcdqTPUNqllMmOYTmZCWe7O9ldWYXGFFP+7Toaq
i+xGUe15OfW5t/kWjpBNZZ4VlkLPpDdITg7sost2hU/JHs4GnWhYQNchNgoW6xxRTubvcLojm8lt
DPutQQzHaWVzDRfNbJ5lQ8eWAPgP7gZL2XcKBLqJk8VeXjuLW5PFJ5d3qyFuKCzKwr2cB7RfYRO0
+fOyQpeBSS3ONTPYCysccWW2mxD29XhDKUk375WwGG4vzAt+uB6tRqmNpzLQKUK2owCxdUgcOszd
nHPgJs1rzxDpy2IP7U1j5to+Kypl7htDj/LA4dqVkTe2YyZRTQAJEgcEnlDNF2UD/ymOTCKaOj/0
mCidz3Tg1PANde4OnEAWYC9BKQw64JUPvT3bJfuJHyHp0TGNjgvxMfvXhNyTaDbYwOPXDJWBHjS6
dD2yZXr0ucASoBXcG9m4m5VX2XuSgoC0i8nuX9rCWn4uDXcQjlwwznExrt2jFwijukLom18WnBZ1
5C3HrgqOmT8CuUyehh611ws+pMYlU4vQ2N62FG8yk8tPOD6e2pdDGcTgVpV/28saQJiEw41+AP9b
WNfGd/qvzMEp5zJz2vwLooNxpOCa1YRkJjfQjGhGWcqoVyiwzlIgteGKcdrhekZoPkU+cNd2RkKi
yrNbuFZtPaGw2N4pvGb08NqTyfA8piWjILseCy7v3IDKf8Ple3nRqa2nA5y838YBXTEai8nAHZL+
GnA79TbjNcASDdsu3w1usqkMMtRgmU9x3baPAzQ+wiozN98N5BFNvOWlk+wQhwRIo2hN61gOaIRg
uo8bQE4rZoVW489d5HOnuFTYHkozmL7gaWw7/36b7MWErNx4TSaUuwNK2+V6m4cN+G3jZIghRqaH
FNH0BD8kyg5M0y+fc+wR7Hhq2x7XH1SAFJllvYIVDw5HTi9Kmn4fYYhAMjaOI7oUIyuhGAyWDfwt
No6l2rzkrANbzjEposCNWtOCMoSCa9w9tmMKbyas1Pw9yH3J3WRbUHMSGTmecf1Gu9z0swVpZRvp
I8XjMu8yHFQvMJMRICxmYxg0xwPLd9EmrgpdUa9JWK4c7/CIAD7nuILTTCM48dB2bYV4c0qrZH64
wUYTt9W51HFtz/JHtjWcgUZOGk1o2DUYbVCgAQ4nDuuHvuqqLwgTbbWjq9fPc5rV2blB4Q23kSv7
3kstHLa0UKzI0W1GAWsoxPVCcfPWFbP/iF1wgPiItKJkVwUbI52bbY03vZ9b37LW8py4KLR5vjlp
q277oO3vl7VxTLQbPgr29lja14ld9pE0J1RhVOQGk9eNO3xtsoo+t8AWlEMeEWcSg4zLe44DOCRm
zJDk2k1lGIjfjOmOY2qbI7so0TiqAkejpfvnHpBjMIet2Y7XHI3wxOiIkhcmMaqzFWdVHSN4gB5E
5tO9rszHDXGH4K27IDfF/JXqxrcPpgHGFwETCK4S0yVBksPF8HdisWk/cT8ff9SpNSwU1GX6jMfu
fL9m/cwNo9z0rRvX9VfqIbPbl31Qvgdc0v3OZWPBRHSF32FBU3joQldKzogVD9ktM4N9wxQDhR+t
d/kdjL55a5WXL6HAGv4ZFheMZhnG9bptl+AN7xfUPDDGTgcLsBVIlm3D/1EV9fae01vxVqJC0zbV
3iyjIi+c8UjnOXNk5l71LcfbleAesTFuL0HqYD3z40zHMAeIRZt2qxGfmCY/fgptdzEsqzWGpmct
DvtAGhkqoyLtd74KkF1ztxCp5KdySyMI2e6G5DFzjT3TNa+ctCFsIBdL1R6oH8uvXcupTBGH9Giy
FEc/gsf6O3LT4o651hGdYW7Vxg5FeHI3cj5lEWW+oE3L2+nRQiv+RcHdPDkuPILkdryq28p+KCpb
NvddsUxY7QT5vJ5Z/qwfh2wYsEHdehsbIFWNyWFt7eJhUvYA8rSsDK2s5gbaSO2Caepm+aW/o0sy
3F0uW9pFPXRuH1sju2aXjrnmfAyWvjlvpLYmxnEX6Qdgqw7ng2OP/M8Z4zzfVb4pI8JrrcXRoBBr
8e63CCcOWGTMyfVMj4Ogi6T6B41u7qekNeCnFkczlyYFa09khpxsRQGDvGE0q/el18lTQqX/A1Oo
I8y66kVyEFAD7hjFsV+ZB0HpUTMe9Nrlmou8H0Vw6KqlhGVlQqg+0+g7H+hVFMHGhTUgn3cYDlrE
1oloqJhEDEvLqioUJoAkcZIwJkMd6Xl3YNNUmw5TAZdFj/wuzomY9CEPJq4nxDX2s7V2+bv2UfZG
VeVR5TL913dRZ/rJXVNIdEZU/hS50K5ZuW/t2n00agshz4RpyN1giHGLOj+ZlpDxN9RMyjPbp9LL
12/+5IpHF0LL3IlkM404CwLICbKh0jwq+5rStDLs5l74o/9AemP7ahqDg2CpbVMr4jwEPiQdrrli
JM1omGvu7Tf85BF8Isetz3sGr+adwPd9jPh7zKeEmeeLbVtaNCIAqD+GMk9fLdA0FLWdrnOYWJZY
aNm1saIUnI+6SwRuiAOQwH9NmjWTMYqkDRre89UBhT3/pI22ruXeg32jOEaSH042Pmm7tB+9m7Fw
DM1RXQkH7K8oXnpV5k9BUgZ30IYgLkuSbMYR4NJt6LsGoy06l5T7KyfbG0UDrYaFyjIcW4YdQgar
knc3A6rYD0FXyHhFCxGg8xrXC7m5NV4X5vGGKcyuyndyzoBlKxQd9k7Uvnd77DsdDpVpOx/aIe2j
ZJrB9vBvsq6GeZNf0pJTLMTgMieBiLZk7/eKcgbz5v7XwsDfVd7VoxXPvQlfnvtMFfClWZCRM3Zp
Fc7barwwgMhvrFcs0f18E0+29rBq6dBdWkBjlGjhUrYWgzdlE9yPZbI5Ic16RtGQCMGGMC3jy5Lb
25cknyeBIPyIM2MGN73JYrC7aFvAYaKNBIrk6Cu4QriBGd3Vq0oN5LO01eFqe+KacbH+xg9SBMee
qKnsU+mNhEUFatGc9NDzkM5QvZsul2SPUFSmZ5UYgnujyXDRCAIY+0t7XmAzoMOHOOHYHxix4K4/
twoZGOEwkqU8Nr1BLzpCu+9oVpuCMcSibe+tVSALQDM2MESTmPBdzMhNu05nq4p7UwsZ+Rsj0JE2
p+ltthdj2S1TL4p9kAUleyoLXCotBKgb8rk0LWIBJJj/0CnAzG7aDDFHdcsAPIXZWiK5CDorv8B/
LKivlzn375y8rLrYnreKMa0Wjd0tIz+Q2hNzCnyMzq5/iLIRw37NtkTHqway2qcZhXEs+Ip9vHGI
U1sUsFR82EoZAlTISh7yzqOW6Ii+MBB6zhQhK3v1Z9VoAtVz5j4e2nHF4eUYA3BNIML4gmZWQkK2
g3vdOfDOkb2tCmmxrwq8GGUiUN5ycoUGRMqNSASSFw2SihJvQZYdV8wP/WgTtX5pK1HcSlTp5lEw
CHYMGuvRiLbql5/MNH/gumCFoIdUXIUDYTN6lfmNim8ZI1qUhhJ07v1boexOHBLpb99SYzGvGTGd
zUuGyewfiyPsIzhTIc8kSyg9BxjONvhRs7lluMAWaPjtKYNmJ+AgQgTEjvJ0Yd5nhB6UUStNfrDZ
NJ2naeihlbvJhd4tzSE4X410XA4Lv/fjxg2uzyRoxnkBenI/2jMYEh5n0xWCCG7JFvXJDdUB10Vl
Du0cbgMgxsHPux4Ay2Ka4BFMsqIEaWcLvVRT+vdu3SKG5bpJb7sKJXE485W/olCfb4+NHlIcs2Ie
zDDa4Y45yeR7qUCQo9nWdBhS+xUyESJVXoNsZTOnKls99FkVcEVdYKy7ww1Pfq8A23CGtVT2lMlm
pPM1g+4VnyG3AmRrqu+p6HpUEEkJpMQ0d6XQpDfqSbQoADhk0V9IB8/jMB8IJY/Zxeu3YHW3mTre
RguyANU6qHAoG9FJy+pB5swyRLBQ7rvj9949d9Bg79skhedm6fY7c0x7Svxe2So6ns7r3ioAd3aF
HoGxHX9DGJn59e1Rg7rGme70NZVLM7hnKYz2usuk8Dus5Trjepi5Nc/KtrXPfTARK/QxmKeFb7US
twPDgD/6xNxuXaZFx3BBWDGdjRv42x2zZwnepobX8m0y6bQ7UrxG72ob3Uo90xcYz0YAMAoNpEz0
+W5BlTsuSrxWzSZNakDao+9BWsxGSPuFRjERDE0dVIdq/KtHamgA5RI0DoeEDTSGzjYFhEcAlK9f
UJfO5G0EjC7tbcUsT9hOK1m0f5+4PnoJ/NvcgPAArD+xazAxOQOFPBnursTqBB3CHwhhaX0zpjYJ
p7KbDl656DvDqDB7NZKUn26c4qqcxOHvjz8d+D4+nqxWxvF9bGxhwX6ftWaGtR+RrdQho1e0QxVS
5unMRCVoM92pbuEognBzZHrZ6wpZ8N8ffpoqRsAcT7dME9bRdo/+Kb8/nZww14G6a8Iy4crd9SJh
I9XEAu5KuoocWRMoWspkNvx5TkfFjOiubFCbUMQAeHfu+PLJX3Q6e376F51YrCB4Trq+5udIW8k5
DIUZF2lgRZRKzx2lMAcPXHjPNNquGhcHfy9/PTQNCIC1pEjDVyAH9CTBJ1/q1ALgnz+LEMOj662w
/3AW6zQn9CRpiZs6BW5ldi5F2FGBRpZD67bx37/CqTfE8WlHhw/v6G6KJubEJkUtsiHmHSUIcmD/
XeaejTyOcSnKQu3od4J+rU9MdD5ahljuCdc5rkHhnFhfIJAc2nKAh2cc0LpzkZlQ5gq0uKOpz1HP
BQfVMLvd2u5/i384Rhy6KI3d4wrk+eJkBfotE4joX6D7MMJj5Ar4N1dfasldcA4SBLX990/754v+
/ryT9bW6BoMpSjF42JgLHe2yXq889xI9ho1WvBvjzu+6h8Cp0v3fn/znyubJmM84mBp75FEd/7J/
+ZoNq9OKXLKySUgyL1K0rVy8qv2PXi3/fE9CAlk2TGQA4vz+FB6d20HHjrYXMV44R+mbX4sLSPnl
0UNv/cm6+XNf4L7N8QF7DCHIr/n743wZJEFtsFL7kdtsBBqOQBy/Mlwjzv7++f7cExKfDY80cuge
/H2Pn/dfn49Rrr7XOXdD0lndORUMs1iMD+cRAk+mknvg3E9i1z98oo0RExPwjCacuhcKOuyuntjz
KjOW78kK0BWMxRFJ7LPyDrdG/xOfkY9WCNEJPoMQPvZPp+7iC4kQEuaW07if6FeCTQ0qVt4wN//D
UiSCCE94ISW/2sm3zBGTU1HwLbfO69A6jwGaI9198pSPvh925QLxFCkoaOJ//8UWD51umfGUEYWA
y2hhsJ0VmdXvNBgrDD5Y2N+XyEeLMTAD1AOUZZxmJzvMbXsnXf3jEhFzcL80GINEOk09YzdVFDWf
nCSnJkXHnRbYnslXlLhGnMaUtMFUUQMzedyLtH7LIfTQh5ZIVzZ15Q/NMZLYGOfnv7/iB8cXFwMm
ZIKzkuA36/dvuiX+ZjuIREM8BZjoFF5yGFbwVrsu9l2V+KAQtjxIG8HjJ6/7wa+JCSxsM55MHC7y
pFCZrbzN/I6dPiST/2oxeF1wF4v5jLCyaZ8yH737+6t+sBuOBRnRLLbgSjo9WoYlGNHYVXBZyENj
B2fL/WTYn6WSf/ArehaObq7ApQjr55PXwq4mLZrjnkusUmhU7+VQHOxhEOZeNCZq5Lww11uB/jf7
5ED78MlcBIywERaIX/rvP2WC7l+PpIGFhT/RRzMMk8TJwN4AJBnEO2c7YteFUc7kkwd/sE14nkl1
gdk1+rbjH/avk7Rn5N1jwpQPWyp9MTTmvMMJ1rgPQFA+OdE+eEfs/2wCTNgqx7jw3x/VVaa1LU7N
dD6zf7HRIy3TTs/gbQ6BdK+QKb+UIvjMr/iDFwyO3vDkBzkgKObJb8rANB7MM5skFxjomD1yJEZb
kkNqMqXwnxdpgOYjIGWD2BtMMH9/wYKhc/AkXjDBECgORnRMS+d85vf251Y4Ji6YhKw6OL65p5aA
5uyT4tGRA2NgIHBbLiV6vqyYPynFPnjK0RuP/3B6YqF/cnxOzKvUjRNARntoRJVoHNQ6mfuftzVV
NFvOwkPRMnE/+/2LaTObNeU7IgtEI/Vtj7lOG7e9MX62vz54HQ5mgZu9ySXHSvj9QTBKMm3AT8Nt
wZk0r60+QrD4iePwn6fiP5Gi+GUREU/5c/I2FgXLohtATl63vODwzNddPqD/UJqp/x0T1mp9/a9L
DjNewhqRqDvHaJWTcyNH1g1+QMVs24qWLfPVXq1ax39/ygcv5vmci9LkcnPp837/egv+rWlfdrTi
QQdlWGXeFWEyw973pixSOv0snOfj59ECEGRKfXfqij9b5uR54DpIEIwB/o84UdjVJGXSpjCL9n7S
vf3976/4wQLhFYkx45bB8/+P1ht/fKZW+JBr1uRM7rawC+24/ff1jicPwJhjH0/d4MRoOBhcZtwZ
OginykzufM3A01CU6yfplX/WBUBRDleJx13JSPzJ3k3cDLupo32mTbQdSm1cWZiaWR6R7AeHYPGZ
wS1TDYU3jPXh75/xg1+Ocgu/QIesQgGW8vtKmXMz7zoCS8LWlekLI0DOC6N5cthXLbYdoVsiKdr/
/ZF/XisEU/Apj0wOt+fppZ0tVhMspGiHid1sBwdV1rfKgJG8Miza87uECV4Rtl0Gnvv3B3+wZHxs
PX02oM/+O/WaJfeSAha/wXDGreqmcGQdDkot/7mO5fUCfC8tBq6w/D65v1qlmeX3EX4Fld8cmGtM
MHkzGo+tUFW188kC/WjpcDWDBh6/KKK533+/ySYSC50qfamv8wPeXmjrqtzAlT7ximv8CNdrB9Du
YFNcP/33z+nxGUkb8Vk+znFp/asS8XKw69R1UP8jZroTeD7tWjwVP+lRP1qgnkVPTA3p0Kqe1Mx4
Pikbx3mUyW7phQOChW+2xtUT/W13xpzIcPY/vBWtNEa3tD0c1b+/1YadSsuIIKtTtiqPmXJXLjIv
TLI+WY0fvhhd/rH44L/9k14fZypkoTg04OCSMENAMjCEydAGujora8ccHjYmfz5Dwj546DEkhb6H
j8kVfnIxbBYyZbUxZ7OS2AZHxQjXig6+xdcmrev475/yz0qOxUGH6tCncivYJ2dLvZRM2WKrw0jU
yHBRlG+6q16Y/fI6zYT4ulifdXX/5KL8jgcfI1PorHy+K9XDya+n6yBLXaiJMGDb1bt8Hs3rReMg
FuRjc5b4UEci74ZDhjKSDEADeipMVw9CsMYj75Ol+8F5E2B8wpFuu5ztp+VltqDMJB2qRVvTpzuC
dJHwpTjF//0rf/zO/3rM8Wf41z4s3LGazYT0m2TbtBv209Fci6hI6US1HYy3Tp0Z5+YCv+ZXONaq
Cioa43KfVJ7C/CSn6qP1xS/+/8EKnAwnu7XFTC7xJK+coh2PJGrVn3bflUjCzPRiHujR/v7yH31i
wG/uEm7OY6jb7+8u3Y1sCmwZQ8+xO3zXmCDy1nr55K0+WsgeQeICc3yb3/L41v/6wiiDZaUn+gQs
9LrXpEjhETsrfSN4+7NS4MMXouc6OpSj7TVPPiDuyAgEBAVHT4h4nPQoAiFqsk8Kjg+fwlAJBw/Y
B+f37y/EXFOiLGJTiQlOc3+PTZGcYjotJqD//vt89OWI7+FqBXgHfDgp43uKe5+hVh5kjObeQJke
e+3s3Ssmhh//l0dh/BwcC2sywH9/p3rQwxgY/EhKj+rWT8YMhtNHxouaaCm+/A8PI+0KCI4SW5x2
4djZZLhDU/DOEDD7aRoJvkQhHs9jVe///qiPfitKNC5A7Ji54U/eCw2TdIca6Ma2nfoeKwv/xvVn
/5Oz6vhvOT04MUn2jvAQN8SpF3NTze7/cXZmzXFjRxb+K45+hwf7MjH2A4CqIimSovblBcGWKOz7
jl8/36V6bBaqojB0tNsRCraYuFvevJknz5njhX1XtOAm3R6s6DXOcfwckaHaVz3dPpeHdW5nkOwD
oghaiRrW6vrTOprGc5PSGXxahZcstMc1CSJhxPXRxmKdjo1sic6m4OIjk7Ee26grTtaCqRbd1M0h
Cup3pd3cAJUzr+QmHjYGdsaaDe8y8glovgi42fE+HHtNQm2c8roxSuZNmDvSR6SdaN1R+uUBir5g
I9483R9k1hWEc4gjVDpdV2c5lk0A+1JJUzs19m+Vsszk3NTx/eXlOmsFlUOOMakMap7Ho5KkwZwW
2JlAtMHAqg9hcw+Ec0tT6czciViIQguPA5LO4ucvHC3perqjbHD1xTAPD4oSCMgEXb83ej6aX9Q6
yH69elhsQZJMKmz1VHhWw9LMrInDiCcBDGME67n6My6sV2pUk1jgPaDjlnDoXB7rkFKVIJsoloHn
XanBotvCHUN2WS88oBg0qMms2cZpPl0t/LqB/CZvSkLMdUGwHio6cAYHPF9W97fWkgR3cj9q46u9
Oy0VsoVyuYV3V+2Vd7dz8D4AQFKYMbpyl6f50yKgZo2ZbMlgnQzI1BRe4JbME1lFvXx1qGD6baRe
phFRqef4W15K1S7tolfn57HC05RwQoglMKDj7QcQFLS3Bd1wQxtu7aaFDRXOOI+pdjf0FbC9pHUA
0dEnz+GH6bLerJOdG6dwG7zI8SBUHI+/IOOlIxp+QS81GViZuNGiWz028tfe/1wnQmOLi5mbGdd4
bEaGHr7XRRqPtjDbd7TxqQBkfHX5bIlY++hKIeMp5EJELdwR/zs20sRF23St+b2nR7gqpXdmfJXL
1r5UVBfFGwIcmr7Qa9jYkyfZBWGVZiPSurogDFqtIVhC2Hon8/vU3ziRfZsPO7UMvMxM/GX5enmA
a1PkjmWqD4jkkHGlA3rlPGJ4JRagoXQFm1N4D9tJ4PVjPryR4FvfySZ9amT2ot1lo+sd8myUGj81
TZUQY53aS2AdMsZyilz4O9J39Adku8Webf+ylfXt/NuKTcyraUJYb3XeKEKH0AEztIg2pxFQiSRS
sbAoefSVbwEmzhgTYiH0oVHxRiJj5fWbskSmzBBoxCjA1ljZ77nQuDGnLnjlxmdcR6ZWG98wg8Ba
akzRmzjSxJAHB8hVXhuyCStkftDGIK+GJ1n5xb5XIpD3sDPiZIzDSNWYYtti7S+v0elOoDpLFwR+
imwT+ZHj80XHwZIYJs2JQVxVvGLbCIbF7LWel8rPkZXVKeZBAifAxOMRQtDAhTfrm5wq3y6P5HQD
kI6AmhVxDlFtslarMmVSp4YLVGqIFpk/lQk+h4wGXcErYW1JJT1v3ZduiQADY6QIqJZQX1or1I1w
JOjzQBWLKjosMsSMEs3aVnvbSHl9D/i23Hdm319B/qp6U5yo17DkZhu+8WTteCOjeaKA3rJFD+dq
xHkNw3oeWV+dmA6AGppFbzLTrWjqrBEQHswpFRtTXhuB9gUa4fBbOte5s9Nqzbgp0KpzDq9aPYGI
0XkIUULBEPonK1/RZ9nkROY0uojhRSCXK/sTvCm0kOpJtPHGW43otymiXKRaqWEjZ3i85bXAitOC
4NY1c5q/Wwbo95mkvM5JPFuh9PM8GCQw10iEpSyhkSoiOm0iFQY2OqJvNXnZKtit4Xu/zVBdEOJ7
PFeN1bzBmzNQP5OA0Q9Gc5VM9XwLi1x/b/ShcYh4MNPZNRk0YtK/NaaIqNAo3YfXBrwtHku6ddBX
h/D5c0xKAeIIEhCf5CPtQoVCD6qIcp4yt9XT7M0EncE+prdtQ5D7GRf24gw+2wImp7JxKN4TGx+v
o67nUD/PrGOUNB97mnugztIOS5BeQVl8ZZTN9z4ev/cK8jl68KEw+q8TFeiZqK/u0mt46bfyFMJX
rj6Ii9zmQneEVu4aLUSLBV25NhT5stI42lMO/2t6U7RUOR/gzizSfRovufoeTrj4xxLDRr2BVjoz
+ULGVgaqBGAC8r3jCQmaRe2h/xxcoGFw+Jpl6YMfrvw6SjL/8nE9c4aOTIlPefHGqpVZjWax7aLO
lK5TNsQtwWj/+pOKFYczCpJN3IXHVhraWoMi4wz1SxjtVWeS9pUK19R/MBaeVQolQIoQ5mofOags
ZFCvsY/KJPlOV3R7Lw2S+f6ylXObA6gHR4L8CLXbldcBcBFWQ05XdRoryQHJ1siiI0QJd6Eedrdy
BauD2lfVjTYkw6fXm+aOAlUG1uP0oNBaXShjTmuhRnLublKM8RFdBOmaVm/jIYdVDuo003zA929h
A0+3CcB53lvAlQimcQnHCyiNlHakJoG/w9bruyQtyqvIabeqLadTa1MBZOlkW+aBt87XR3I9mHKV
zy5tee9l03gcdPtjsJg3AwwucLZ2V5bevA7WgvMhI6nCFkCaVQWiu7oW6T8aeXYXM52nkBV8dSqI
wa8qRYtND4rZKoKzsQ0pwkDRmXy+vJxipxy7GVvh3gLPQPkFSM3KNOAZmslSTNsmgGxtCpJdWUX1
Dq0jmh26ZivzIH7fqT2dUgiYZMCrq507K0ughyp8OO0I3YE65cmXLAyDPTjrhOZGq7qCi3hL/+/U
l4lyIBAlYKXsnHW2PEJrkMZo+BUhNJK8VC4lP9VbZ1/Br7Xhy86a4s1OEyhchtzYx5sUorYFvUZI
ZmAOHFUuEDmVd4ETF/leSRbFfF3UhsqMzV0NoIItK2r1qxtbmuidtg06MIwJ7g6pgd+qShFOe+Um
EUh1TOA9QSnysjwelBMAOFvgoIIoL7fb3TxGSeFnZmT8pDfMhgutSrZ0hk/mcWVyPY8ZDYA2igYe
rZ6Vr+jpU2IpnZ/X2bAxuBO38gzDB+JAdEXd2lzdC9EyRzKUSHCJznV/DVdJ7tEbVGzsi1Mr5DWo
wlPo5EqFu/14CmEVHRKrpkvZSVtjV0fDAmOTuRwuL9T6dBG7cKo4V+xy1YaJ9NgKnVkKmk8gXfog
kN9PzoBoUthfz5o1uAgQTe+Hcqs8dGKSGePhImDbArW9fvNliqVNWksjRdw2ij/BX254TtlJDwrM
Sm8duxN8dXO3uzxQsfwv3QhJMZUwTcAOMQrY8nig2TT2g5wiBNXtY7f3xl150O5Ufyu1sa5k4jSO
7azuHKLF3qwz7FT+98+Fj/aG+/Pm4fHyYJ7fI5dGox2PZjLbiM4/rKgHAAUuWh475R6aFx/9E8/Y
UXpz3zTuDfT57vzlsu314/NkhGLjvgi+eD5neiMktaQr3Rs9QPDuD+vOunntvbqeSXHgX9iZsgI+
iAI7+rvgUNNW/xlA802wsS/Wt/fayup6oR0/ySQxmmWPNogHcaBXeNXGWT55J62tiDPxYixa3Ch6
Itbrrt79mXofn4zD4+cPW8qZz+K+l7bFyu0CZM5mJcZMvQN26sE/4H6GbPPt4lmf4O+83tgJYi9f
MrdyuQ6KlbgPzI3en5C+uj8K9+aX92Ej4FDOOIyXR3f9OM/borWgAhWjggHLI1nkoRnk2b7pPx6+
tf4nuIK2FmzDXawboDpbq5xI2Bx8HnYcsHj3ZXF/fLqP3IfWf+RN4EK2uXGxbK3fGlyvQdKhZmL9
Zu/PZS8fUMTatfvoPr4O3OzQuxvrJ+76C+unrrxIqtNDSXuhGGTk5fyjuzB+epCzbUzn+m5ebf81
ZEeXkCKKqFy6AtHuDgGtEGXT3wyptTWmrb2ychq2lbR2IQ6abXztg6sYruRKReysSKEi2So4P+fZ
Lk3gynkktqQaEI79nsDsLToNvrVHA877FPux/4umexyx7P7aGuVz/HnJ8MqfjGGOlkCNYe2DetN+
Lu/rG+3P4IF0I7Tb1eP8sbiJ32oPxseNHbM1vSsHE3ZTbJZix2jsGZgX2J/DFVGeF7iWV+2KXejb
nu1tQbZPki3rDbTyNLNapFkrDgYFyH18pfgfc29xnwK3YnrLvepu3uPnHAAFQUD8olsOHPexx25T
Oy9ksWURId4pnA/Nd4gcdM95k3tI+L1rH2C0PjQH/da53pjlc371pe3VLMMnM2cUSIhV/HFnfs72
0X7cz366b6/Vq62c2bklpZ5A0QJQHUXx1YMggag6mZuqdRvY32WF7lvoqfT5qS8aP1neXR7a2hEQ
9pP3JNmhaYD8AS0cz6rZxWoQZfriSVqn7eFHglVZaWI01uZlw+foK+eGKZCdFPrpQbIteLGOTWW2
ak7qgHJWQJf6m9IpCvDAWrbhQ9ezJ6zoVLB4DYhu2XVeRUelGj1I6I46unLfQjpp3TRD1nryrOZv
kyrPP9HKpDy8ehbJ4PCsIminCGqK/fMimighSmjaCq1GBCerHbys+FS9y99BV59t7UXhwl56GgbI
G47EDUB8g/ar1TlAjadZHEuaPasYCseD+6L9BPkbHEqNUWrpx0wZOghfc6saXTLbreTCjZg/ZMkc
fDa6oishEBiG4brOTfUdaJIajaEmrmy3ktFNujwvJ8E3NVdqY6ZCqglcGLWr44nREdEoOstCxFIZ
BjRHpCyc8YZw1kb+1KLzCg20MUzJHoXT4bGh8vgjbJ3Q9hWqg8s+qTRzq8N9HV+KT9LYH5S3oHpF
x+j4kyRImmJU4icPiYUUomFNdRGjyL+R+IeMYKwG+2auVK7deJg2QtvTw6axaMDTyAeToddWtxNM
rtI40x3iNZ39vQa88amDfOgtjJtbKNEzlkQnjUkZnqwCWJ7jQYatkLxz1AU6vcQESkGvk1/OCWyh
1KmeLi/y6bkmhUnOC9oAejXkdUk+tOQpL6Gy8iyocHZdMyHwVIcb5ZOTRw7LRlelBiSTAjJXgBjx
iyMWUpzQkqUfvECKAndCUdRN8lBz2VD5Tdwv5c7Kgmynyol+RzU/ezLyWdnwYKdHj28AdyO6lYCZ
rTNt8zKMYVlzumy4nM1dWAbSBz2VwQQ6HVw419AXQ+Xy6tkVfowGH6A+Cpn643HnRpRrZRbQaN+W
MODMerrPc0u7er0VwM2iWADmgE7ZYyvhOFCbmpMBmhf0PGFCgmUYMe1Xz58uawxEIbNGrfJ5jV+s
YTprqdUBDPHisSruMr1V/FiCfWaEPdTP+ynYv3ZUArMBopIKCDtHX+0ZdZbbDC1a+OGXOLxJSmm5
DtBk2XgknDoUWzXo2WRQlNxOQId0/VLSm+3WQx+28GUZ/psMkvYr2TaknZ0bI8ywUztcB1L7FyTr
v35M/x0+lQ+/3X77z//hzz9KyJ4EbGz1x3/exT8a1v5X9z/ir/3rPzv+S/98Ozw1Xd88/e3usWr/
tu+Ln49dXBbrv3P0K7D015f4j93j0R92RRd387v+qZnfP7V91j2b45vFf/n//eHfnp5/y8e5evrH
Hz/KvujEbwv5rD/++tH1z3/8IZAb//Xy1//1s/vHnL+2+9E//iyb9V94emy7f/whWcbfFbpmBNhA
bLvni3l8ev6Ro/5d1CHABWrkvjjVHKyibLroH38ofyftpkHARlqWJktxzDlb4ieS8XcqCuLqoEzM
3fHH/33X0VL9e+n+VvT5QxkjV8ZvPd43ZG3otuWrQBSpNmHt2qNJU9lHSAtLyGiV+95KP2po1DT5
r8LQr6h+X5fFoc8e0aPKrFvbgt6Nq7Cbyuta6g8QuR0i+ublad6IL459nPgqkLoEg4A/aPOj5+HY
E2TlFNg1uptQ46LhNkzgaOFqRHU+0vpdbEIG9mK5/pqWl9PwDAv/dzyDQYgNwFT9Tt4K/MSxwYDM
/iAC4R2cuQQrtYkExj0yAmYAdCeF9CbUdOKpEe51DrLMYUPkuJA+tCTjZV8J4EKAQ6vO7vtlhiw6
DwPZcFGRQYx8lFvpHQ2r3Zc6nWCuLNLETuH75Pp360lXv1bwTaLCgNoicrWdAdePNYWHAP3Pyh9s
e0w+oBK8KLtcNRYkMmEoDPZiJOauzfoWSklJN6KDCaly5lboItg3Wi1WM0uKdHANfM/7oKVv3ytn
CKyqSRkMqIHt8AD3dGL4dKhl+j6DSH8f5SFMriXxzk0NVm88xGSaYW1EpvdLaORAPFU9UkzIbYoE
XbVh7L/VugmhatLW0b4KkgHdE0XNUDmoLNhnUDgELYxcBdzLphN00LyFAhcaKai3ewmt0N0e2l4T
XlcEvH/YAXRtLnpDtXOThpVR0R0LzgjhTkhgfHSc57ctSnTwTONUeWZCWh8J6rDSdAfbyjs4AJ2R
mCmCbhjqYrhm4RHLjE/9UiNoCs2iCe9nXZCezEaluwrlKrlXJHXYar4Wb4jVZhLEAMQ8wKXQDVvd
llKfxNmUz9pOj7X22pQz597MahledkmBPCjIpuoadQY6sbKM6qAnD7i5rR198g1AgERFTngIiqyr
ALNVQRtnYFt2ZWMhr5vFXZt5y2Cryc1i8WyGS37MDTeY5BquYbCO7ca1t8pagStSAXqipwu+TRUV
rNUXLO0s0YJO1WqMRw0oRN0+JFE7+nOPmlE/9MW1k4XFPlBix1uC2L6VRpA2VpAXHoK0CGwP3esq
v3wSlz5gLKImbkrRTn58yuEhreIZChg/UoLsztGb/i1FnebTZWdyHIr+ZYUKDT1aYG0obR9bCadQ
TRJkRXyVdr43c1xkuyxYtN1lK6tYVJgBv8Y2gxwCHAJY5WMzdQIfeAkdql9BAfvgDLbxvm86/UnR
Q5/ioX7vzM5XXLPuV3rYel2dRhteenV3nHzBaqA2SjULir2KP07KL0uH0qdsiUsRdaDntrZoCQso
stfIXl0e+up8ndhdRVQB0tV6HOeKP0T9eLNUpnST1Pr3OqrRoe0qtFiqJJzR/zBjEphyOT9ctr+6
nZ7tw/8BElJgtznoxzMvFVKC8pUk+2zqcB8ggOBFkdE/0Iee3VizZv552d7qAft7qQHFOvSB0SrD
7XhsMC6lPFAXU/ZVyiw75EItv5Ur9RN0/rKnQocIaiJ13iE2O9wvELA+0TZrfYAqauo23Mrp3hbv
HqJMgESENOvHYwnrfj0DwPYDXvJwTavqe72e04180HH65Hm8nFBeN4Dvad1eg19Gu1SApg2opuhy
8hGxwuW6SCfroxEtjjuX7HAUwLNgA7t1OjY6nsSrin5GniDrJ2SPplVKuVjxDbSfQMj16W4Z4q0y
sdicLy4HNg8ZE2aI9n6wBJBzHK8lVLrGzHLKvm610X6CKvtQDnhEaEazb5f3zek+pWHUocNYdFCr
3PDHphY4hAUGWvYX9EzuaE0vP0vQP0A5LemgM8LkVc2EYtnAptP1RK+OTd/iOrcmTRP9igPS3SW0
1QdjkABwp2OCjF8ebZhapboN3DJOj34unZYdAmt9dbtEltnA7Biau66GSncXKoUJZ3RllH9qc4DW
UGmqKWTodg2N+Jjo4xVMvWXhz2FdzbekpeRu14X19ICEZNDv0qqTUY2IQe654Qg7+cbrbLXofC2R
tQncyKbVQ1BkHK9EH3ZwlyB3sIszuF81tDv9tEumPVz34cYJfc7Mvthgv23Z5JdAbPBEWBfS0U1c
+iKd1R1tv/L3cZmAFI5ASZC56Z3Go+3cViGPj2gdjuGtR7k6tPUbxUrG2eNZTiWm7VK47814cR5z
FGHtvZ4GaJXnk6Z/bNsMan+zbKGVQZ87EKRWcA9v3Cxn5ouwSQfcJXBMvAWO5ytF70JB5Q0e5Vmz
b+EztG8WtZnfIF7Qv798SFa+RkwX3ozYHiARKao1lLioozZFYJBgrYuUw6LoyztjCVoCy6Rpd1Sm
UISpk37Dwz3X7FarBHqZZhqZ2r/otjweIfI2Mlsx13Z5Ebfvk7oOEFNqGmmvIFy5kMBSoGqn92+6
7tIJ1ZouV5UaRvuoQ+hRawsTJtRGsVxNQMpiM1nKA/o68cFo8rz3hhak0I0yqpnxZgphET+Q2KFD
2u4GO3OhyLJH//I0rpzn8zSagrkND2BB8Lfa4YXdje0o80pRm7C7c/rK8a1piTasrG7+31booDNh
u+DZvM7dBFU+IqJmK3BsFtmtOfTmz9JMzHAXd3Z0owV5vU+Ncbktet352HMxbVwRZ+yD+ISS+Bko
dUIrCCYGuRToNXZlWNw2jfamUvWbyKrvazN+ynvYoQvb+qxr1Y/Ls7vy5GLctOJANEC6xrJpPDve
LXUhqXExysYur7Rhly5Ney1XGWKyQx3vOgl28Mv2TscJjQj4VnIMZPkdZ7U7c702nVAqIQqa+ubW
oUDyQc+j4jrlGQ0XJ9pAO0dSpYOOjrCHTqAZbXixdcjDiHn6czbowiPUIqt1POIgjhEuAOi0y6Mx
+GBZud14kGJ2Jk/cjvaqUrEGshAmSgioupha4qFV1zuuiZj3J7TKjNG7PCWnG1ykDNlyZAGYnDW3
SxMRhUuNpu/4KfpOdfFLW+xsw8jzsP7tFkQrNAageBC8vyAp1+2NliF10Ks78g6V0wCNSqCqP6o2
UiZQXoWlI4239A9xocBNknU0i/kt4G4Vkusi+mVOVfaNlrUyc61+WiAryg2H57xstW8iZ0HGVUvi
QiWFUyoU9aMl+9Km6ZLDy2wjbxaWJJHd2FIkaX956p47t1ajEuw0cMnRJ08v9mo7OWFQVkWsq7uB
HvI2VAlkExMljj43fyzTMiFmomTS93ierAYCB1iOuxL5WfQB42nXLpXq6XFhvNNtKf10+dOOLxrm
m1ouNSH6Ivk4/aT70pFYbOjULd+2YtSRAXhM6LfO8Ts7VIzPr7QFqA0+P4F7JOlGefB4S/f9WLdA
7izf4mb2Gxg7/L5bag+toa18/cmwxGOBqq2oQ9I0uEaMOJHezcuMhBr5JO02nUZrR+ZmOBhWZm08
hlbvfKZQ2CKDabK0cEmte9zgGrZlqBZtXy6q+4WvwiFRIelzxfrhaCS8bI0cUjks/V7uHfUmMpPU
dWo45bU+QTYTIc2N9+Hp6AnfudS5WcWrac0BoXZNoSmtxeglHeUGpTNI6I3mtd2gqPnaNT02JRzp
i2KCpTeyWqAC4MdR2aBhiJ411O04yg7xlsumjgMVMc8kKGGyolGYvhpKJMemVDtBiru3TX+BGfFh
kJv5cwkH9vtlmu134LoVP0W+dePCOz26wio3LjuXwg/Xz7HVZkaFwwFySuQ8Wh9SOUE9Y9KTa4SK
1KsQZk+vsgTwI5rLnRm30S0+vXxAtqX5SQVaNdzBMYb3CJGpr19knjXUFkWamGab1WlaigHkftpZ
/mhPILBrtCaQSxv3TRzIu8szf2Y/kYpn4jUB+kBn5ngOIGAr9RFGBz9fSvlKC9FVAIOf3sullX26
bOr4lnleZEyJfL+4Z0geHZtCaBfqeUpxft4i8W1keGQ5nLfcw3Hi5i8rJI9EwEu9aG0Frumm0mk5
g53fyhL4+xXjG9qBxRtg9AZyCqrTvzXLYnljDxAnXx7h6mb/bZy+DyYTjAIdC6shoqC26FHYW/5i
av0NmXRYWtNaf2vmQeVneeQcQviyPpPWyPa5VWfXRP7xY2jRrbRxeI+jnL++RKXQwKuMbNq69iEX
0Nk7U4G0SjpndyD70x8tSIT7fLLbK61Al9kq1eqTNcr9x6rti9d1a4hVRrKFM4XPf77yj9eavis5
6VLJ9JFont7kkqx9hqwmQBuv+0jk3++Rlou+Xp79s0M2wG1QiKRJdH0Tm4U5S/aUoxhZZouXooHn
lzx+r1ExlP7kep3fLLqSfx7beTogUj19vGz+3EkidQQ8nueW2H7HQ+4hj0+cqbb8wFbqfWRr/cOU
p8Fdp6r9z8um1uDa39P7wtbKNctVOaLNuVj+YOSNyxPcuClRtDmEUl+/mc2oubJSSyMbvwzvDPQk
7uVwSr8VWmne9em8hRw7P3JxtqFgsKgLHI98RjCAxj/2mjzXo9/V+FE5LH8RDL0S3/HXuP9tae0Y
pbBAehZLRYa4U0CibVco9ORApVX7G3MsftdRYCe2ME1H/zeq1asvk5VgyLLW8pXKHN+iiBTupjlX
30Y6RK1mnezspnQ81LuDzGtjbbhrxnGf0fGx8SFnZ1e8GMhNktdf60X0JCp1rgML/Z0ZJR0jQP97
BEo2KfEr+QOep1ewghDIiRSwtdpWUdDOStbivrRo0g9Z0xl7tZ40KDoT9ery9B6/+n77J2aWPnsB
XqJucbxnnKyyJXMiOB0BWbk6ElXfHbnp3+iOnu+X2Oo24C36mdVkfDhEHZoukBjH9sIZJa0Y3XaE
chXL66lKeaWqbiEVzrkgsDo4AXJ3NB6trFi5nqu1gpVlUdqbelykey0iVyfJDdQZRRrCZh9rd7mu
FffaOG6RE54Jo0S347/Mr7bspLWWBXUWTt8gb5+1kb3PUjM/RKMBrpp42SNRlBwur+TZmTXIwtJe
Rc51ndA2hpBeMY4BK6knfqYX2fVM9LJh5dwpEJAWwl4CfzK+x+uH7FleoSBv+Ukm2we7mIyDHPZQ
NQTGxs151rlypkgQCG6DkyZYBKhQxuad46dOxg6BbVC/MeNuukKKxi8C2IYndSj3i37VpX31tTas
5ZFiujzvKvK5GyHF2XOCRK0YtOiYFfPyIgiv9MbqmpbZTQbemPLY1Hc6/IB3baLVfj92/fV/sJov
7InveWFPjmZo5ULspZGDBlIX6q6KvY05PrdnSA2CZ4O4hy5X8fMXVgLkwktNxre2dKK8V5ok9BGf
lv+Dsby0spq7rkB4HnlFzry5RIc+LK19Wy3x7vKMnTvzBOqaKEaD7z2J+Sayl4XEmY+zurmZrTCW
3BTtv2/DTPnMRckapHrAm9m1mlpRDpmKdtvlTxADWV1VFFt0AIKsHK57FXpkTqIFQ17Y/jSG/Zs+
Qm0PyrLUK6iibzz0z7gYiGXA84DvJP++rr2bcoDgnFRiSg2Lb0PWTEi6Gl7bltX3hisMxHGwpRdw
ZrdgE6YZ2lLF41B804vd0k7IgGQzNsO4Xnz06pUbgLtbxauzVgD90sZPuHxyI1mDuSzwN9l+3xaF
b6vlL7g3XgmeFjcshU54xbiKRO1q5cayVutnU2GlYi23Au4FO91B0GF9W6xefUt+OX03JspWl9TZ
oZF6s5k8TaD7jyeQSFwzowGrNbmJO/Kt+ps02qzkittlvQsNQ+YxTZTCy3rlOlp1iXu4xXAd45Qe
0t5qvtA8Ue7tKF9uK6nrPiaLtiDtKjeeJNP4m1bqfN2qWWpAsl9vpaTO7lSwpKDPZOFjVlONQLZc
GhaPaJK7zuyOcTHttVGtD1k1d7jufESFCIHlDdd2xh041MP+ZVbM0ovNGsWRJRE0WT4yyQhkVUPw
tEiVBfGZAwQzpNHBtbTGcUfbAEI/IXB72RecyVmxxUgPwVJDgZSTevwBcYtGaVaC8G4QK//MBdfn
ntIYHUheu7Ue7cEYfy6tCeFg2MnKx1It9Ecpo4zqdvmSl7sKNWaZFJdFNWbj087ODZkNUjywPlBL
Pf60zuwibYLdzCd+BTjSm3Lqql0m3fNatu9jOGG+Tr1+SNou8xI1WHa10dNP1Jvzx2XU9ae2Cb5Z
oJA9KYn16xqNuz3Emsnb2IzHGNKrYNhIEZ07OJToqEvgugRE4fiDZ4jx7Vw3bB+0i+aZoRVdy0Gw
RZZ9bqdCPI6CITvHpvHn2ArKUTUVz4QVywbNrdDpnFzHCsa9ooXTwSlmNfRCsLXGRmxxem0IoSWR
ICZtS+wmRv9iqxZFmCSWwyvCVqrQiwD37Boryvag2Le6C8UNdOwbMEXjBgTuNCOTvzw2NSaVBDs3
tRyZTgCEgns0iJNxQEIhAoOS71JNTm77Trby71Y6TFuIMU0c9rV9wESiIcGmD2f93Birfs5zOwz8
tA96erjiOn1KpZ4YCrShfp9kqhOipi2bt7DqT8vO7MYPkgxfrNtqqGi6ehEt5s6R+9z29UZoaKtS
bk1uawoF2cDokvAAK4b+CFs20qXTEgTdnhtSvbfnME1c1YqbcQeSv3lPaK6+E4nJxzZEe9NTlqws
93DXoMZZ5vX0tuiSttxdPnqnG1mXgWhT7yIzRd/O6onuUGVWi4TnVmrE464treQ9OvOvz1tiReAy
OCtcWus4pOrh5gidlNwbdNa+XSzO3liGp1TNpw2MxLn9BHMl/o3qIRt4tZ9sYIZO22MJzGp1baFs
80nuFw3NyoYknzT19S+VhvpRMrStmsDZqYQACr0A0Yq0pvJTu1TPc4OsMY86RbCEV+2OezU+aPJs
fQ1gKTlYZgW1m221+yHmKmyoVb/BqSm7BM4UBJ2Dd0YVjO8uL/GZd4t43vJKEMgt0d12fMa61uCO
ywYSUHNraJSdWvWDCRz0I3Ug/X4yKmjUl1TJfsyhBpEQLTKAJxebQ+hNyLbWXm7286vzgHwTzSs8
hUmmUFs+/qYYkQw4JmfLZ1eW91nSofTZD8tPRYcraaoFe1yNfMTG7jjn2OAxeoZEIieyhlg3asQh
RJ/Gh/4JRjPVKPa8o34qk7LZDysGcORYYFKlw0/oKQqGB301wCZQWsch0+nXsi2E7SXdrbQpfI+7
6W9jO056V0I743vWtfm+T4we4XZU07O8Tt6rS179sGs9+llNqvxgSlNdulmrx/7lnXFy7YpvZGMA
h+KsKOv8XBCGUlQBoPNrI5seeqORfgRNEKAJbi4d4gxxJB8qM5p+9Xza11ld2sPlDzg5MqsPWIVi
zVjYkaEXkt/3GXDzyPm0DNFWFvLEJQgjPMAIrBEsBK9xvNWSzjKSjnvGp0f5llLeTZpphTdJ2m1j
DG863XhvtM1GfHB29UHB8uYir0SV9djmWOtVBGOo5NsmUaZLkzLdwIXZ8JqtD3ERSl8vT+QKGEva
TAzStkWUzStMX3PZGBIIRkuyaLqW+8AP4ZzzYbeF+W1O9ObXNOT1n0XpGID7aGmdUae7M/Otx/vJ
6RLfQMAg8Bpw3q7fMBP7LAoN+IFiULJuhMOjAiob933VVx8uj/fsxnlhahV/UeMMAcywcYpi0m8S
K3q/5MoWq+O5RYTPyuTfZ4Dfyshs6cMUSonkq2qGdnyxVIvt2rUtH4K8lb9MIN1/XR7WScDHa5ZZ
EjITwCVpZzjeNpKQD2yj2iGbFLRvkOqe76zWyt5lEyLM7tIn2b5YjC1hjy2rK1eVBl04ZHPjoFvv
lHsDgNEvtQ7Dfd06g28hSnwrze0rec7FBUlihN4wGoTQuV2jA+t0WcwpQmZPT2LrDbKz5q2ihFs9
u6dnHytgUwhxUJTGzvGEjrgXe1GHwM8cZXadaAB3H+lUbONxMV1Atnl4yNNZ0CQmWXx1eTVPX1xi
jPAWCUUYmLvXzJMpLbhTVhpQHTpqct+KZ5Y3FF390dTaW7XOFa/I6uoaqlfrg1WnziNPNHlvUsu/
oatNu9ZrO9td/qZzE0KoR5OV0DoELHk8IVVsxE3R1IGfNKh5KUWZXk1wSn8OGvSkPV0tjbu6MMfc
L9Rli8sZYAS/fX0pCkVjvARQ1hNI6KjkMy0aQ7iLtM5+EwpUmxdO5YKQulXJMq9/op/Sqoy3SMpO
9OEb3USrSDxmMgdPNROCJ6lp3NRAK/tQ9FWMMrcmZ1+Au0RfKMA+lIGG7ntF8UffRW3UGC6S70Xh
OagoU1YupTneBXGpf4363okOk1ZaADMQEnio5UDTIXJXxne6Mchve61JYzeR0RT0UtIXMJ+0Upb6
NVS2pkvZDLx0n2uAkirIxWQ3bwbtJ90W068C9P2ts6Sts0utJvkydUbRIFYdOeTZp0X/oFVz+bkB
AsN4qrn+bKSWfBcM1lS4deYUjgu3K/9fwEc9e3NhoTRTAHj/sXSTGrmG2UmdSx+QGdPoUurTjSUP
Q+d2QTNHnlKO1UQyPO6unDyDT8pa7Jw3sFn14a1kqLTmBnJT/+mYdhj6Zr3I10BV+i8TIOlk11Va
rPlmZZfRO2lUWy+3k9T+mGpzkw67eqwbOFEgABwGz7ClK7kOHTAYRd8oi18teWOpnxRqRTyMLMaX
174NXKAePSOvgk//y96ZLcdtZOv6Vc4LwIExAdwCqCoOEkWKo3iDoCYkMjHPwNPvD2V1tyx729G3
J7YvFLYlqkhUAbnWP+aZA8WRB2b9YMmMFMHT6FOwATE40ypUOXLvmEnLuThYUodOTPeMFoknRquj
017ClBit6b8Ni9Sv3QT5FSszbIvYKVy6JP008Ji6Rz0PUekt7P2bhQk/tvx8+TaRjnDXQEh/kzNO
2MgUpVnQ45VlfRLgYNie6NvO5qOoWlJLe+G2U7RtJq7tZYEYShrLEHncjQFjW7v2073VV0A5VgGY
lTQ9nVyRrVvfjgqno7XOx6O2XTE745UG5C5k1ASrbSehdDLjkGcWaqBhW4zva8tnYPEmC3jFzbpb
kJYO0FT7KUlCjA7GURXpwEfdmcRN4G0U4hSj2dmxrL0i6ho4nLoQPc4maaxfoQN8lRBYln3Esl0t
kSVT/3ZCzkh+Rr1ULRuAg+7K8Er9slYZ48HU2cUHxsvgbljb5h5RAn2JNEM0wJ12Zd2uTasQR9tL
N++fynl616Z1L46zb9D+YyEmmKLerHsd8c4JIqu9xfxkc7M9gvRM88GzQXTiLRPdZd6Z5hQpr3a7
hPlo+QzhPL05Yc9fBBuIx9Ao9eZgxZu2ey/NzHuIT/vVAxckX2jS9Rqt49Y9VEXvLQdA1MlFFZwK
kdB9Y2bR2Kwbt7gK8m+Dk65XagLqjvoip4TOtZfhyrHK8kobDT1ZPad+ENWeXLrEpFEa3eDcKmjy
DBF4C0uYURvsLh9pSfVft0l7t17v04opFJ06TE/aS8o0sPH3s6W8dw21LVFR+f6XeQyxxmM9nsxL
wxD2FqENVGUSrJiV4hI+cwMXl24djabTj8laOe43UnC34nYiGoggPamM+UKYqxVEBTsdDRP2UueX
stPVp5aOmk9WmjlPvSHXLDLbbtJUUHjha0Buah2tdtoAXTRZscRlOZNAOxCxPMQgjcSq1oPHTEYJ
wWlWzvwgFm1f9J4kC54AxC1qtqtRF/nnZUVMFlm6UC/SM/M1ko3ueAB7Xve5nLLmIUMqb8VDIIYX
ayiEdUGT/ervD4ZRxHrU8tHMhHi01aj7oxuopU/WOS+XT6BmzpJMi+vpw5pL+27J02k5cVOkfNe5
Y45f8q4t7LhcUVRHpcp7/zrPVmO4TAmtdo5FBzIVWf0C2R32KZEa9pqS+N0YCJQOa1bo/IhBqi5i
c1jMK8GUWkQC+NwAd9bma+PqbbxY3bq0oomc8hyIiy0nIgPDXBO/d9ciWcamtiKR27goKppERRQ0
g/86LX325HoZwq+NyLk0bqYRi9m6mEafaCUK87KWbpbFDf2WHqVv/nwKFIndMXYQPV5YhXCebGMa
01NTi6687P1pJLMHuVMYIRxK+XWmIPs4mmmZX9vUAJ+k7M3vdrcbCt3F1OO7wivnLgoUE3U89u6c
PurB6Ktbh1TQ+jQU2zDxeckEv4vHVEXNBHGXFIGeX0aKoyiK83IdxpbT9tZF1WCPe3QwwZZfB63m
OWloHaSKWPTNtTWG8ykTuXg023B7cZlAnQNPUHeLcifNn4XT4ehVBAiYN3rAunTQblWpz6nBqRNZ
NnZqFAkhxKg5kljaOdZqRnprxjD2fWm8TUYfluAwQBNJoVW3JJst81f0fsvNVqpZf+SjPdfE4TTW
hbJy40tHrPF46Yxp/WbClegYp/FGoblIM54dIfn5DnEUBYdATdm3taf1z+5xRuDjHRBhoibAazDo
g7eK9TkvB+vJcNK0ibNc85wwmEPegjzMKOjQnR1VtPZRwuMO7kMmUuOl7d2Jld1Z2AeMfnImYm6U
GmLVafnsVL6VxbXuq8cSGZGdtPVkfTfaafg2O9v6Cb/0zI1H0vW1n3a0JDXV6k+Uyrs+d5dhNtdb
B5J8rNJ6zU6FnxeXnteLNVpIeL8FSClebV/aN51X2UuyrnU9PDqdyt8P1eZ0SVhv7U3Pn0ojyNlG
HExb6s/SsUiJzVVVevG6ToxzIlDTN9uaOawzMxXvVGM2ryPxY0a0mJYeDtM6YEAO6sW7HqqwHy7z
fGuHk9toI4itorLRmYzolWN3kjw/w23zuiPGG/fOldVyn9Jd2Z38Jg+am2lzZ2LpZmBQxrgx9GEV
+FxHWEDqlpMUWXvEFlTJZMUylsaCDrs3PVSUpTiqNPp44rq8N/waSbRf4xnHal7UU9yq5Sq1uzme
nfKbM8klj5vWNd4XjlQ62aBtvFngbs75CHHagCFNJznU+roImjY4muGsPtXcj0M8jUaRJ1XXjFtc
DK7xEvQWN6E3yP6tW9fFiyc2eO8gjCa4qmqnHqLOoM6KGa7y36olOJkO0Z3ZxPcb0TVkn1Tdmf3n
cvEz85CXhZ3HblCm8BYLfURJw4JAh1/bpzmHv79dOWquTYKljPmaOhx5g3aMbDZz8N2PRa4JFfa2
OibdnJ+61Irx2G1tjpLZbgocgVPN8V2nWz2ggSXdBltzU7UHp86W60AFZnpSBsKBgz9n1hjx5F90
YtG1dmhLklRiIfP2q1su4/fAbJmIqkyU70OsNl6UdRMy/GJVwsQWFRhlzNrUOXFnbx0BMAsG7Cil
T7OOrNbLxhirpm5iJl8eZyHkPf52z6uIulVcmn3Jsv8JtT7TAn9cJDDCQMDw6w4i/qpOLTvUnPSZ
GAmeFIlFiD2midKubq5XUKQoFatDfneqYEoc/SHwh/nW24I2WYo8vSe3zbg0en+7CMfM/1huoQcw
nafXVTd5kTdNzqkmeOOklGvHc2XmDBEj4vVtDiKl+41C6fbx79eyv8Bv8JdiaqbL1iSc4lf7PJFE
25wOZprsuv2TJUb30rU2K24a13svCDqJCytVNwzY0o0XrFs3/Sj+qUfwzwAO5nkWevaz/eL+ChT7
Szh301KEiWsXQzybavzIs4ZxvFrby7//gf9iD/3DS/2yhxrG0La1AumgAlZeSG3190ZWWMAbZXcq
VowSW9M+uIzHz3//wn9GjvgZA7xU1AOEmIv2FfUnbkuUbjfDe4fsFZ19KLSm6o+ojX9Ys//ySiJn
ZsNGJ0gRwR9fZTMrHRRKhQkOsfK5JJqHGEYcbCdQt3906fz1i7FOgwDSUPcrTUjpCK7+HPzGVUud
dDUkKZPnx3Blb/r7i/fn/Z2LB5jxr1f65eLVZSdRn/OuQYgtF9JP64tgXTbEhz7K3ayZKSHV8uHv
X/TPMByg2K4ewEPKzX6mN356x7xxTmVTjGGyYv5LVpsizdy8kc07K03/yYL1Z0Sc18KCBI1jCUzE
v/yAXZXVQ++XYZK2tvttDntvThxvcO/rZTCTYsqrB1k5xYs9btZpqT376e9/1r/4dAKdUqVBhbcL
IfrL52YWKWO3DW5MK4r/1BbYGn0n/9FV8iMy6Pb3B+UvaUW//Of/9+FF3Hg/Xfo9HOkP6UX3I4Vl
5Bj9HF90/pIf+UWe8xs+Yhw1IgA5xxDIO/Ujv8gLfgPQQcrt4JuHmt+FjT/yiwQhRYBr/OmdrwfD
5fPzI8DI+u13fpnbB9kAlNd/k2BElcIfkDQPlwTYInohJPwUK3Lf//EBk9k2tXygjzwmczbFxt44
dgk6qTvyVUQgj4FVNPgZzLSOyfean0tRLddels521Gu6SS5cZWVPUgcVVHbeV1uk3ULbDDdWSc5Z
uf+rLdrqoLwhP6pJEpwi58I4gh5aecyGq16VsdHhVxb+6JwgNXPCMv3SXJJ09srrFafem0uMDnE8
4Kxj5Gy+xIdPgzTyvjS17dhZNbNNiMGXeTsfmw/hCjgUrw3ekwOJ6x0Qn8G+U+d9piJlb0ObDMIH
fNog2f24CDr3M1jUQjhovUnrONLP3Fxmvc9Ey0JXtDED5abv3BRfdzRk3loegqBnfHJqFc48kgUF
63UhWdyDQD5VxjwTNtwN5RJbcgnv3GxJv7N2ZI+pN+Mmd2p+nDDInOduzORHe7EXK2qHsTyMjl0y
UwbGJA8QudUHVWG9ivtuIg0oGEpZxDbbbnBJwvzy1oVKPdewhq95XjV4l5VcRGyEgu29thAkJ02I
ljTRzubEFqEy78Nttrnzs/TjbC/+c52NBeiD0sVD2ZWyTMw+Hx8qs087nh1OcNPKrDNiYNbwJS/M
6a4Y7JZNIZvKU9OYVn5RlSI7Zhjlm2is7fGKrM68jOwQBDRJKRRcDhsQDqpS4nW3OHc6AgIIiHTZ
FVynuw8s4o+i1piqt1QFNni2GrB1ZEW2U9xz6H5X6Dhk0i5V4LAPQZUB8rrbAIBqtPuubTQudTKd
u9BfkVV3jsVpQjzmUsaMQGxxappbC3G07+uYDOr8G5tD/lKoLFOndc3LJt5EZgwx5MyAB3YowObS
oiIYqe+nRsebQyE4+3Ul0iP3EalUgNyQY1Tidlm0DRxa17LDlM5mYSn5VlmjkV8RkrZ8LwN3MS4b
w8/IxAi2qrzLiqYxjpMowru17VBA2VAbyega3ctSDEV2ZbmFqS4F/On9MI112ids7Iv9GLiZ137u
Qyzb1zCoIIfNPAXPFZIYWtpzIbLY8oxmuWg7I70fS50NxDhxxrB7Fj6dkUVbNB8NsZU+sVpGFbSx
SUrBfCE9O7uZ0nYgP8i1QEvcvvDlqbKUo97N9jy/t2rbH5PZNHcYLBvKHqCstvQBeGgbblPTaETS
ANCR52j2u+LEFQv7qADG0HHeK1Ud8Wxs7alalTVeTZnn1BemUYsh0mXlLlFueeAdk86md31dGA0J
ke3YxtVe3wPy1zQebxE6Gb5BYd5ZtWzv6c7V8tBq1xsuDW/pH0SfGT4KsyH8Ws0Y3xIVauOtmCv9
IczxCiF94b3gYirnzfXV9Do3UmLcXbL5xrcnT8VLKpeHZgvzMjaptFURuPFmRER9TAZmr7rh3+22
+QQEgfHUDnrxKaVxUcWt561vpIynL8Bs2bcW7cH3YhEjUiscYW5so+EBYh/q2Ty1osAl24e+fOcV
TdddB06qvxKxUHH11DZ/sEC7SIlkixI3rZtbNigElSVEE27BZ68qHCt2Mj9Y46ovCnWZYQO6a0Oh
t1OorNKMHS9vq7jM5SDB6ToCuo26aR7ISSvSA76Aaz3se/s0+XoDMbY979RveeEehjzzCbaXfo8/
MSzGA+BteePZddN9LtoSJI+VCD8M2a6seRJhfHloXe1fzXrs/IOU9WQceLgRDQmXhf24617pluXP
Bm7XGvGKrDc/rN78XgumZ2LPMvNiGXcksQpSmcWkRzavOugnoIQKW7PYumWKCppdP6dTyOJkKi9c
onouqMZZgnIq47CyHUpRiUlqT0HXrToiKKR9Jmeg/jaJavtarYb5waH4mGeO6sSarIXt8slfekNh
awKAjbBq9NQ9rDtrotGpVVGR99Z3b/aorRvL2fOSlLfrjv3TeyWCZD3YgXNFLEQQI3ZlkZWIbo7z
uggQbPqJH9whx2M/Av7f2/yF04W5eGQJDWY9fs5HYcudBgo/5/NAUXjqSlvFYY40ODLgw1WEESg1
ojVvg0sIR8uNpk3opwn1wRg7W05AVcMx/j4tZVYkc1eO97ZB2UmUKjcbTzgTyxeR8vNd9vCJF9pa
B3kyICyhA0jJJePJn5QXAarLB2OdzOdJGNwdZcUYEOebkMGdq0YT//vafMyqktyE1LOkCz4hPM64
umwQ9cBK/WD9/2+Y/CkJc+eN//ckzGP3rfoi/99pzN+qt58Hyv3L/jVPEm0JVLHX2ArstOi9/zNP
ur+hjIYMh6dGHkxf37/nSe83lCt7/C7dUugNafD69zxp/4aOlxkTyyzynb0c578ZKH+PgfsPosJA
iRAamQPD5B7Y6f2Jjx8sCKxqxjWepZO+HA0iFOPVpZ0IoF1Dtaw24BaHrbcU8Zy38yenk+54mmlZ
JqcBxCiuF1D+BHd/bdIQbJYLAZJZdvKC1XKPiD/1MVfDUB4Gj+OrZh5xD323BhRKaGHMMQSleJMr
3F80dDL70PVGnR+xhfOkyRr89XFqN2D1PMY3jt51My5xO/bfw6Avn6amzBkZ0mbwLjY/JRCcuatu
D6itUvPkrkwbp04RzRf3qUyX+xG58dXcT/0Sc/G7T4SuyiEmI0bctfXi3IlMT+VFudbqqzbW9qM2
Q/0ptLKJgo1Jti+ZPVDY0C+TMm78al4uZtNp9wCtdv1W2rVpJxXU5xcmK/kykEz30XOKck3K2t8o
6Estw+GmrbaUcGHPfYT1nXRMv5YCVJ2N8qtlp6J8ojBNBE+wkxbMnUHgyCGwJudhqkrAycz3oYHN
zRt5GpVTASEjlnyMxtUQUAQE/+S3ZpllOtIhmvZoLZ2Rd1FOiwOBMBrte93LsuRaE61yIuI+DxFI
ZJSz20H7FbOAmRPd7qj22PlrQACqQjYV6bSzdz/TVt+U407bWqrvxysCA3hUUqq9EQltoXXkFBjb
mXMd3zWxnp7+UDVTz9tpi5IexLJSdIvKavgqw8UmGlFDAV1iKOpeVtMI3ip7dr8KSatqBIezPrnK
yJ4LEyIlYmMp24PduILjloC/LHLKcPThXea+b2JkBPZ712/db1nVVuUHIhhd6yhzAwVsNJWLehyY
SNxkWCoPnKR0YO7skWsbkZyn31P1q6ooh490jn3RjOKj7zcdNI0hzEticna2e4GLTwSMepkUfpvJ
Bw4vkHXGoZUQ6rbhPosnDwdYV5kcmFmXLZ/tGhU6oO2S9wlOse4FQS+NT+dRsitFcFdLYNSjM23F
Hl7fMHiOYT0bl27hzt+7gRa0q6JXUr4N3ToE3ASp418jQ2KUJW57SBN6chlxt/O4W5Ulo293HoPL
bakEqPY+HlvnUXnyq3SI257BEvPfPk5v+2SNBEd+a8/jdiX8xorwxDCGd44z0zAhmf2WfU4fziO7
g3CFT5Pm857k57G+OY/4zXncB3xn9DcmtgCDUFN63s/LQXheFMQkqzf/vD7M+yZBOTtLhTwvGK5R
sGyQ2UVJ4SjrYTnYKAesxMj2rO9p31PmjpEOvJ3txbIbM79YjKo8LcprukTum85Wt+lLc15/umII
bsrzUsSTb3gozqtSaBPWn6FH1tG071JZaYYfm6Gwb81901L7zlVkYqwTvh05Jnir6jbp4FNF3EIu
7ongrXjlCZk/h0O/vKXeGgSXAWhyEfOkbmnmWHKWv3TfAyGgWAnFbHNvZpWab9eisaCIWUVceE6t
qwhCH6R5M7yQ5N1yDixcRnpcdu7Gv8gYIyCJVqNfrkgjX6YkmMeUTz1B7MWhyydG9vPp9X8n+k8n
+jk7438/0k/j+stZfv6Cfx3m4jdSXglpRGiJ3pt0638f5sL6DcU83ATJ52gIfj7Mg9/Q9O15lrsU
+wdu9G9wiC+w8bEhUAV9JL7lvznMSR78FR0iT8liniBNe39S/Zp4QDl3IHRFmJpE+WnxOHP8ClVJ
7TZxtwhILhwe2+tE8Nvj1kirYJIPVR57G4nNCNeH6X4mJq+NVks7r7iFOUnsDkkKjhTjYUWk8XXe
ACgS4jOu0E01H+ci2yUtxjJPUW20y7XTWJXJ+T9lH2vUF35s7DjMOA7eO8tNfdj+pfOeFp0ziDdb
VYPFFM2MWsld6fIu4AP4hjc0IHNmhk1kpyp76c1xuMlljkKpn1NrOJq4UJvYT3X/AkaWzolbOfvZ
sKAS6twxu2ubdKIZd3T0t6yXqEO6OkPogA2tQ3I2w3UZXQ/bZ0qGmrUrM7Aq0Qfuyagq/7q1Uy9L
StsYmN2LkrW3c3mxg2XX3KJitrJPQ5+N76cB3UGUBpB80ZSV6520CH46CTn3V6UZGGNCj4zxoWMJ
KI7QYwRf220IkETnk7VF5UhaTMLGvxDjnKnSu2w2k5yZjIfwzZxJGPfMW/xPljek1IrSXmskaa9D
ecleAEc9nheD4bwkZPl5YWi7Xp6GfY+AdNTepTN790Bt6UfjvGzMPbaqqCkG66NxXkfafTNxz0vK
fF5YMsffHrMu9d1ImDK4NM/LDSWMAUWjRrqy9JwXIK4hy1Cx70WiWxwZN8IbPlvnxck5L1G2WXr3
QIisVoFRTA+zLmC+Lbdfj002tvCJEomEPXpXeaW3wzzn5OfWY9i850nIDlcMHCWotX3re2A4Rhml
541vbC22v+m8CZpzyFa4nTfE4bwtAhE6DdHfLJFqdNevznmxJEz2O2JD84PoVlCN9LyEwrmxkDbn
5VTrgkXVdo2Bt2zfX6WYgVfgPVf40H3DnfZd169q1t719xV4dbeL4rwYb6zI23lZNvsK7G2GhR0I
1mKfVufVWrBk27U95UcqOQf30BLPdeUNA4Sbj4oFYdB5US/PS7s4L/CrkRY3yChY67d9wx/Py34w
FaXLSr6DAGAgxYaebbS3xO69a+CfMj1w5jYPrlk6QYyKH0hB7VhuvORTZcYYj8rtVHdquutAZtWl
j3R+jcUZpAh2vKI5QxfdGcYIEaeJm8WwxxFSfUc6rBYqHJN98XWwgr677nZUpDkDJK65LDt9uQMn
g7OZbtxsvBc7W918N8tK4vkBb8n7enszziCMbQjxqULUBlZrus2nQhoANvUZvDFnhkEUXR6gTnsG
eNYd6wnOsM+s7elm+h0M2qzx1dsRolm7K6CP2rs0yh1DqrbNePNHFp4Ek0f41T/DTRv43AMeEH+4
dHj8SaSiQ3tfoci94zMGYCV+B6/QDahD2qMkixFwAXAtjsifgtTMK8Ip+eCi6TDtjA4BUuQPFcE5
I4aCJrSuRrOZlxs6WBfArdkPqAVbpnG4EnXI5XBbVE5g6LtAY7QNWlMxWnbiAY2qdmREnDOjF3Se
4iFXoqJaEp2jEgDKq/WN1/S5f+iQBuWEt2l/fa9mSZ6YRZD9Z0NBlwODyjQ4FcUmGCvo3FGwncOy
fGgx26iL1iFF9l3tdXs2rGi827Ew1uGOum0TDBDbR4pOkGDGj65lSPuqI+bKvDLafEmvurH0qAfY
cmGNduRO7SqWyCfOk4Sszsr7Q7+O5qO/zVgdCGMzjLhyiRLCQ2jw+ZbSqcYbO8jW7okA96H4pgu9
p9+7IkB7yfuK+KQNgvWkMzpfI0JW3WdcwsFtz2cRsMfm65Nysa3Pu8/gM01FSkVdCtCIEjCfKSUI
yuFh5tpsBE60VXhUbe8vR8PNxZL0q5Q3nqnpgkRa+5KrknIXsYXq/WYxHp5SqAR2yDUw2nie6+ZL
NmTbF4+o1A91q9Vrg3v3WkphPafc0F8AcuUWz0PIQgVEhRB01pv/1Z/n8dFBJ2ZG3G5wAk6VjoBW
UyrRYyFP7JKuT+GDbVIMn51pCetrgcyQtPKtZOBtiXUAqmo3wPh2B9VmZm8UDTVrMKJuZ0vUutVW
PIXmQpmlK9S73M9Bk0Tlrhdz33hP9Yy7K1bLuD6iFeGzN2l6oqO+zVyqx+cZyicfsEcfNdzBltT0
TbD3dxvLn5WjE2F5S7U8WpMNI6DJy4LXTdvxCdLXdWKDAMs08qwxV1GxYRGNxtlRj7k/90G8+iGR
VQNRX+CiPstFpMJUv9tCLMQRz2NxMLxs42OW1/YrexdK4ZoHysTxr4vpiPzLexWZV373s5B0WMSt
TXfEj6k+VXW9PHk2TqmoSU3xeUCV9wDVgcQShJgaxcLuQ07xZei/+LURXk5D2H8N8lXfhu1Yq3h2
qdpJOm/XnTXSK+7WKodkOnHahpV5XbFoPI2KpusYsLwdYQiM8Luuy/X7ZGbhd8ttTJ5OpXuTO5uo
o1J3/QevMsqLJl3r9325DC+g84VMHGuoH/Lea3W0rcpso9G1bKRUVuNfsAyQilClQfeuGNB7RtCU
znDwzcoeExyfw0Wa+vR9WBvLcCyDFXEm5mjzq5iXbU2WBunoxeqhIkschV3CXKaQYg1l2w8gyu5D
VassPNqkxe8lHCpFU581zFyLCh6GPq1EnIcaJbXfEE0Rs9mZ+943vYRmNTgHZLpo3qvecfKIvJXt
BhbUGpN+HPtLvNSBG+VNoW5GNyummxKVHrnhSKweOVFMfQlybz35fmvPsbP06VH2uzJ5MczBTVYZ
2NnB8cfVOdpLVRiHqurE40DiWH9C5u6+7A5jYqKJxXnYlNncEpaZQy6YhtkDq+viHQ91tt/Qnb6W
wAVfmWbXz8Wo6tdg0yzx/rC/dU6+2XyXPm91zD3vE4fdEGMGyJMOt7mfysd+KYI0zkbGsWj2V2RV
qaH1w6zGVGP6tcSndVTbdZXlXnv0nDkMrxp/sETUIdCxLvs8RSFt4k94asupvs3CtS4v6qZYAG2o
bU5gjVFPpuMsk86trCnuMjbZSKatfzmMarKjwSKoYt42VSROr8TVVmXlFo+544BEyx4og8+w5tC0
J9MB7W7SU+BMPBs3dAOwcp4HcdcslLpl9WK9MCOUEg6PITGhQKZ/lgNiOnCuEW0wQIKmFnkIQeOc
PDfUBVUjuYoNNyWUs6LQ7uNabUiJ3cCfH1zVyufaQUMIMlKlMK+VLZ8rY52/USdaZEmlGZ0ioliR
cerayK/xvMq7caf0IP1m/6FsFE4JzvjsJu+CTkaW2axAiITH0PZWLHx10MjwZvMt9KSK26xyRuPF
oWPGuVCGg+SpHufqypg1boDJW71L3Qr3UU2K/X5Gl0fPgtenHybH5nuYqzSk8W+1MgrknNnRcThK
tOD/txD/WvZE0/3fYdy3b91bNr6tP8Pb5y/510rs/oa9am9uQpRPpOyeXf9DLyHs3wTeb2BUVAuC
MAN8dD/0EoBuv9l7Ni7NfD9+898At2H74OKCrH7+4VdBa8B/Ufr0i0gKOnXPbAVdp5VFBADtfxRM
oDQI7BlU9+BkxX1l2SOpyTxhG8TDyU8X5oe45udepb9+JeznJo5a0ix+kWa4kxaWQTIb5p91vWlG
07udN0189tLX/6DH+quX2tEEW3AFqUb5RS6Eimgc7IEfypTWraQWNjYs72Pbpf+QO8qb97Nv63zx
HFJpbCQyggj3Xbb0kwQLTKOljShURGPbVOr0oG0RTwbrugnYoT2V6ee/v4b7NfoPGyF+f0GM9Ohv
SIL7HeD46QUnlbk5xkDE2lVXfAjrgBVKde+xD7hHAqiMyJP9P4Z0UoX668uSi4zSjAwvhHu/K3t+
/jmxdbZG2DvygDrLv0WRXHyrmjU94KGQF46Uwf20NPPNqlf/4Ax9c4H2prjCU+7fpCwZidc5ReI1
unwOGYaPKuvmqwnJ3u2G3yl2y857J9exuwzh3i8sFvx7NW080KwFjSktA2m8lSGxhbQ6DtfNVARX
Yqn1p8L2ygPKT8YbOJq6j6nrHBJz6lJmqoIjIN2mIe4c7X+aMA+cpGMMbtTPvfEBk0zwJTVT99Xl
rcOWtQFml51eIBTHYX0HGzy8+XXxVeqJOHHHv5l6X13ndojUutGhlWzOoLgevs8461lxWzroi7uu
uEBhJCI95Maz5crgxvPb+WCV03AUYmzzeGHwfqoApU/A3fkHPQe4o/CsXbpdOFx4Zvlm1i0dvu1O
brZk+TJe1tZbR17mfYNUh0MWj90Iur1+gQgj4Nucg+LIlj2eOL2CDNgBh4YhRo8NIm+4wAUc/AeP
iWuIRLsUnwcCKeJ0EO07iS1Axf1o6gQSt3uhl1Z/RLIxP/iysS6DvRPMNhAroDexPyOvNWj0ofOh
ZwxwEpqajHfkWgWJkdPB1c3B+CUjVDSCSrIeDKdBbhTUqZfH61Cqd6Lu9MVUFuklvWTmwd7aLEm7
sL+SGWJkVXTZ7VC06aXlDxtLDv/zYixNw4pVWRToN1fvqHPlCiClJY1zcsGu4E6G+7X0WgHyXc0W
c0LpXw3Kk58ywhWsaAsQem1TIUDqNXlGm+lcoaes3uyshyKoB2V/gZVmh9dlP17MdFtgChw6wdjc
BRdWnrNJtdBxh/9h70yW40bSLf0uvS6UYQa8zXoTAGIODkGK0wZGSRTmyTE6nr6/qLptVqmuW2m5
v+tUKhQk4MP5z/kOZicjtKtm2gGXvyeAs/ZBt44/B5aAY7WIsUNt4JqxsSxpXAd9kF+jrvenPE7c
g6vzw13B9W2zHjEx4LIFP6juUD5ak/NOXg7dW+dOycGdcmuTmUjjo9Do9rGgP2CwrGsU8GwNLTXN
+1shxgv6T/NgAtaM0qQuAqjq8as/rDn2tNx90+xKP/pVWrw4+kQ8u+vKD2ivuNyJke7y1f8aDOqO
hzrz3tAxOK+6g3rORJVc68lxqVOwxbcYtxtzPdff4W1IjmJI64vO27cEKjb0b9aa3uKgbXxngNbE
0b6SdUhjRw+LZo5/ZnRH3tMCkwer8oqTgOzxqDl9/4ZpyRsebW7zZUQgpe5/aClcgMhUosr3Q630
ZgvlEmOpx2Ce5I5K6cG4yqK3ul0ymV239xd3qR4n3aS1t2Nmp/+sRTmXzIluOaJ67fx6Fzt+xjhA
WE1zSZl17KnKEPm3ogAivUlUqf/ssWF4W0W8SEVJxoks6PymILfmEI1FdVoKP4jVYH+sneYO4YKZ
0NsSgBmHUIsLe4Zy2HqIIon/oA/V3st1wwFXZ2M6kqK155ADPCfL2uEf++l7anzOpsYuQge7gReh
RtsX31+Z5ZXKruZj6sxxc4S9Nb3iU7An9CJr+awmBPVNZ3NvCjqzX36McLdXBpO99cLAQ3jHwkuH
X1XbqydDVan1nJNc5y7FiBGXbGWu6UFqWmGHlUdfxinNuYdhp7fKq0wSf6NlJFDjQu50QmAb2A2U
0vXD2dExTquEMIPswSeMg4y304TQiqrFoLKZjwluyo4rfIANPn6xpoxAcJXnv+xUrQECFIyFTrQl
h1V34Q+2vrextWbYYZc6SiwyJOKEftJGl/WCn8dBm7Sv3PFIUtpa+zDg3wz0csTIhJ1439ySHDz8
TwWPVzPo9IkZxV7n83bGgstkSMVzP/b30nX3cV35LZ/l61tSJbs2cY8ApMnc1oyEawJz96atXpDc
gxrMITtQ5HfyRBbi5KbaoWq9U7mUL/PcvTkNmJolVj+czvi0pm6TD/bOkNMZJe+br6fTN/ahHWLP
Xne5dLqSXHXZ3YbN84AiazLvTZKR3sxmt5oO3kt3fSlIY6JEETJu4WCWmTw3RXFhl0SYlr/6xtg1
ln1v221Yle1T05WPtSVqAiT2bnap6cEs+jGyNmwq8LMh/ccHb+LKVtS9fTfV8a/Unp8zOdx7Bg+J
qEn3jnetRzNnk4pXeaszEtzLN4rU0Tbp+0e/5Tma1r2nd6e0RP5VNCatefpj0QXeA6hn4osIKfle
R4T0RLxgvxo2pTOxZMKn2RRZSeoFN2ZXnx1nec9cbw/lgNoZOrYb1t2ChhaSQPYwfMqJf/FqnNNC
3RM4QELru42mDM6b7cqf6LY91Ccv9+6Hfq7IQbl3SWOy71vjxbF984nmpAg+xK6blmdyyQUxINlc
Oj/eo9jwHJnV3hmNrWoFV/lSvcdYCAMyiMd5Hmhg9MuNSUyUxVIjwTKJBn+sZu9Ggr5hsmjuRuG1
C4xZElnyO5JyjsL5KYPGLzWQVOYOIRLNWMkHLcWXZfhkV1vLlvdj5j1Yk03QJyY6fy7XMUWlYqwx
jdnRziYRcoMk84wtNXM4GupFfUHcSnZg+rfjmh301T85ffpZNsXP2tK7K5HJSHmp2timeaTVhjcK
Egxiw5Oo/JPqEus+h6MQ+LMm9nwAXz6vIy9WYSstfesNGvrQ4r+qWH3ZBDdx9bljwG04ZTkdiR73
jKTcwfAeTS9v77AUMrWna3Wj6/KubauB7Ks2PupDKw6icd4wmPEj69VJeHm8vaU6UeL0HQaU4TpJ
SOVN083bSov3YjXnT1Nb0kvnrd5xVPNDnNV7paMq2swMLoXmHDpfa/bAJg4y6Zdw8bQPi71+bzDH
3VS+ccEk9lgvc7GXZrIghOb5e6H7ASL4XZmK/i3lhhTMEv7B2Js7Fc/XuuqLcBizt0G4/VYu6Zty
+cSZDwgWf3nsp+ylMeYrHtaTmPsE0bChuFUQO51N887wtMuMSBekLqONZkifFqXfGdZ0sKr2UVjq
OGb9eTLksuCIIJYpUjpRCYhfUKfWyNerj7JLTq4t980yI4zCUFIjnhYHE6YyfhXZvPes7tql8QtO
9KvlWHdJIc9emT4UYpy2dGLQcLXqpJtHTDBq+eEiZCulRXbhH8Qg9/2MI6Gz6cYkx2f7aku8/MLI
BUxUkW99P7sjXfndWirCiNluGpDhM8USZGj+h2F310RR9YI3/x53dMSUdIudDzdRWQRg5EIjXbWz
q9fPw6p/rw0ybrCxwlRbsrApG8YNHFmOvaUqjoIkYH3kNbUs2GJLIA4pfAGIDO7NMLOesXCc15x3
vZeStbBhCpVljnX1uuHO4D/ioBwNiJKYlBeJz6ltUXiGdvQ2giJDrTcOdeO3kS5Xb1PpkzoQWDUD
TZo/dZ9fYoE4KjSsTEah/WhLWydiM7pHotvQJtL+W9nYT3U6apQRTZDk5rra9KYjmHJaMnt0ZLcG
N5zphrAA2PuGupvRn35MlKcH9dReRnfWjjAFo5VXm0dFvFHi8bHIOvT6fH1a0ck2rSVJ7QJQCnp8
Xdt2FsZ2mMpXZ5gUf+X8rirjUpXsN55r8LNtKyfQTLLF9to3eGz6/Kc5ed9hOe6wYJ2UbD5vIdFo
MeN7lqkIYnVBkXw5bFvQypvONdZtnmLtkP+QpJPpibQAm0vrHvj+fBW3vsuz9qtc+hMRx5SdZlHY
fq0MwzJzbTMp0tMibM5vOZFTp6LXeDDL/hRPvb3FT6IdVtgMWMGNpibNX9S7ZnVznZRym3NmTTo4
4BZZhQYb1zq2RCsnnEHWiMO2buvILLtuR3meU+OlzvG19PryspZqOTJXcn5AwyieCyHv+j4H4slE
+WmFEUJIQ6vDOY3Nc1XQ8kM43UVNJzSMpZTzMTzB+XuN5zcJzCql9Nhq/KfM1DkBJNz5bu8iT12C
1xqNpfkylnQ9a6BcXrBkC5RyIq7DbAGHdKu8DVVGGtMnqCUinw7lALhPekV+dT8LvVz20rYuqxWn
2xnG7F2pzOwLX5w3hJAYMLXQMx1ga3fYHjhWE3KOC1BgnTiA6kLCY+qkDtnICHCTL6a/W+uaS1Ni
VOYZW11+HIgWBPbcdWGdDetD7LvT1p2d5U4WzfA0DL1zjxGwushCvDcrHK6Mqd9XXBpGvIkzmq7w
9bhBUvCMNmJozpJVcGczhzu3snCfpKrzSLdG526oNVytZrlANJZd2JIpCGLdme4ZvbsvaqLZgrqn
kUuUavuLO0/eqc+MfsTP38ePraCIqDAaEhIxc6PN1I2vmUrNE+kH4xFxoM0xw1nFBRRb9gwVguNv
rOtzFxROXGx5Yr0fTMegdrCBvi48hb88b5TRlM/md2AK5VkvVkL4rmpPaSUzDM5OztlC0AZMaiKZ
gW85vPvHYp6TnZlM3r6z4+HixHh6ykz/GmF5bLE+DKEdp/5zTmnhfSeM7mleTS1U/czxrDIOKbV9
m2Lyf07SYOrLQnLsaTAsSB7ghtLbRpH5WcerpMgaVcPLad7sc7OrQ/JsRnbElqwBHQC9xqnJfCh1
nlt11iuTUOOvuqeIsIl8h8fhgfi5UuNFt7vMmMOO3EweetVA1/SwUYzvrIjmuVwG5YxzMVpKr2xQ
vDTj0ksnth/cwjdeB7vCInEb1GKUsJvkWtnqbDg2iyux+YOeJhNWj6wpdphDyUgoaIXDyhTAjmec
irRrRy7/eg6iqUVWXppbwyi7c+ubGKwy/4ZymfSoUd0YObCzIqOr4h19W84W5Pi8n0bS1iRtI2mp
LuDvCGHl1AzBag8JJrcDSFJDiE7ony3D9jf0kjx0M6clYxGM65RYdg0b/xrkuUktusevq2gn4vrl
cmSW1+648j+piUJnfsH+IVYZHd1DF+XDnFzyfnm3/fXLzZacQRj0lskatGjSUuuYovADD736uPIL
6BHHhM6/QDTkKpZEDSEGUGe7LDKNpnYcjwOumUs7+DMt9Wt5SnHMHLOcrIymLOstFu6Phfd5l4A1
C21G1VumaDTIx6OKmtp+plV37ymn3zLAo6N8MEmctIugeXGI3dNgYpB3HI3aChpDt3Fby8PQOPgj
wZOyV0KtuSPu5OJS2y4DsDevVcXGcdbvQqY8eaRegAZZ7lYZHS+WMqEMV6n76Nj2SYJeoBlrPfPv
cQIHKhah6iLvNo2A+tj6+mHNGu/Mqwx5UtJTouEDYk6a2veybe9gRotD6urDNrEXcezEDNMLESt/
7ZuKqXoP4+QwyvJ7C6EmdEtYDxikpqj3i2a3KOzGdp9gnNWtKszm/jNTa00fS90ETeZr2zROwKyQ
Er/vmvHK6NINPZm8TDrzBE/NRSQ79YHjFJCjPpHJMBux533Hobe4hAs6wW496dumQoaYasN6U1Xd
beMpldSwU9E++9YdUqcimkVZPLfKKuSKMZ6cgjmu1RcaRyISKVuGPJuGE0dQGTyYiV7EuAxgBtB7
FZ+4qH3qZvFLuvUp9Vma57Uq73LqsC6ZiO99h0GoI83p3WI2fhAKY9OmmSyml2bcbTpjrL85E6tg
WSWP9L9mZ1+rWdRWS2wnPU/3JBv1d4OF+dAWugyHuvMuLPF54HT0A3GNKSM2AkAYvlcGS56ZkZKe
c9B7Z4xK01jeVuTVqKdg7owOXt3ny6y46OT1dy2G7cWg3yHJJ5z83RnqImp9Iz7EfPmoJ+kSdeZg
zxsk/PgwEmo7mpBTt7oc9Ktonfxm0WI0n9Aa9M2n9jogQOECWqjHp7rWrBN38Ta6Vb+/wvGZAwN2
ONaIWhy0GAbPxl5zhE3QKVyOctHCZKr8+A5sgRH0XfeixmI9qLiwggkrbeBYsg1N06yYa5WfZmaw
D0MPA/nVvay2dWckrX4PDIZqSE9wKvO6Or8Z3meYEoUS3ouZayWcUTPZLUJqR0z+5WbF6oEI0Xwr
8GUxyTeauEm9IKbbm8MibokZr1yoFsvfGM76xuOQ73u5EvKZc5NReiNw5U4cQeEWcbqZeFJsDsq9
8VGBY9hbg4HobDGL4316cJeph31d+duxQK/PMdYHwm/dh4lc8Z0trTvZwlLarAxBge/o7gG//beh
NL4ZPmaLvk65yDcO5z/VOZu4lqwSPBK+xEhtYVe3Bvelu5llaht/dLVuV26Jc0HF/VhH9tK+e7m/
z2PrwVL+R7VM3zlKORxx82nXzf5AX87y025Xe5vbfRXFtse1o++/pwlVQUWrDl2mccnr9OFgyNl5
4J2Tl7UphrNki99XudGHbVaqfdolS+S2VrFNMk/THwqzKY4kES5Opl6tTn1qjBm5sc3qqV71/mrP
CBwUWCQqwA/sRuZg3rdgzZmBLhAeqtmYafucT6NJs1oNiO2V+pvl1bFa7lGWr12akcNzmdkM0TG9
Jz5kMAhkT+7kv8AkPhGxK7dlVYC1cdjhZMLoeOneaaHqQjOed+0Esc1L9xwaQgTds/Js/6NT7KNF
qoNirfeTNz7NEgfV4ocgsa5ui1MbBX7r5Eghmd5c/JU5MkkpwukwaPDuZ49EIUIE8FDyPzUOz2I+
doe5zg7e4tx5mXgTUj/lWCxb28TwnR+Tzt77a/W82Dp1MLf0XDbux4b1UmSPvTY+T2l7608OZOPv
0VS36ULMFTlEVNMx6bOwTOGAxcbXwICgB++v3P6hhkb+YZpWKPEGlAab7dqSO+w02mMlfGm1vuZe
tV+h8TipE5TTLUzgkVnWTrLj7a3FyfKMbRVPc4DqsF20Bctj/0A97FY41UuLXyXN5DvNfJseNWa+
XW3W5AgGBD9Vuy0MfWvjZnqfKncrC0DHXb9ppQkwD1PuUQn3W0zelp6uqLRHnqI1FEW3VQVD/TyN
QfBrgWuyvxEvpmQv3iTVz8pqu7ulEv1+NpuQXeNIvLJ9my3rWDlyl07zwU7Z1bN4OSSJFaYN3Sg2
7T6Iu+ehqXdcTHlWY+tcD/MBwSBYUvg2/EuLpHlvcxlCEgrYP8Kqbh+Yhr55Gsugn7BpAx6vnPpa
9whIeGqQVugyBwlHS5vBVMDglzEGueeeF6/fpe4UoHk8WFZrBQkJC+wqkTf4W00U9Zkf5UU48fMA
XrIwf1izee6zbLtkxYM92yf6ngtqV0hkxuWD8kmSrgt/Ceozlx1hTtsxSc6JaBg0ZdVTrHeXUqF+
saNbgxmumCHCxdXbTT1bj0lKDHQVH6rSKMKi647NA31U2y9mTq3FauLHWM4YaC6937Je+BdtbE9l
34XEiyJXaw51zLV/5B0TC4O/TTuPUOia6rEtk7M15R9zPz6opM4YIQxHM1+DFLbNFWFdcQwowyYe
h8h1aDUbyalq2k3AlAQWm2l5tAoTWZtMHGHk/IEN/7F0h4vkSLnqBQKCibTGty+mhcO+GE5TnV67
rB030ptObdlH6YgQWxIKzVJKGG2DBkEqMPtZ4FdK0gc8uWfbqkpqAeYrDoantATLm5snMPJTUFv9
HI2WLAHjsJrGGv7ZtLHG7ZDp+yyNuXvyXHG3jdzc/rD82EeRGN8be3yRNksnHoo1LMCi2Sb07KSU
P/WZ/I0Yfy3pcoBtcrAbES519j6l3iMTo29QrkHJqfGjtKbTWvjiwCzi2WbVapkNMuO8DCL9riZ1
TCexjXP3QYl8n/gxyyXDHiMTOFlisfUMeZ0dRAVzFllgZMups42DU1S3fM83f9XuqYHvsX+vWM0S
+2nM6j6I5RDgFrrMU/WVN9Zm6cxdu2j3wk0/BaHjAN0FthsXv9tVruGrz1pzz90ktPTi5JTpKRbL
tXC760jTVJA6/bFu+zv2v48mE3YAXvxbmaTLrjIHzk+eHyVMBYNqre89WZylORa7WFtfmWBv5mo5
ERW6L1NoB8Ma62d/1bMnI+Eero053LGVqdzsN8Q41GSOT2tWPRf5vARpjExS6FqicLJKrl0kuA6e
gDRk6IU6z4ZO4FWsd60Eu+n3vBe8H+WhV523SxbbvytZQ/ZD5xnf1G0uqCdAoWvDH9TGMwdxKBfC
reZYI/j4sgbPx3H2TctVvvLQifWUkQK8mI4zBMXQl9226bQ0MqS8HYF8d8sgmSFyVxb7YijTp2qN
8++FZeYPpepQfQqhOmx/sR5Slm5eJ5U5D5aX6nwZeGf7Ki70rwn2LxA0Yx5ZiGIMQkm80lOrp9/L
dInlPs5osAGSm4zvkBLh5dpzMz8Y3QjzZRH+yGZlQhPk7/4+lrEZxFUtHzumh/umML0nKxPrK1Ew
/76tJv9OE5ShBehGMhJZsob9ZOtRKoGQIx1a77GW6h8zSvKe0DCObKeM261L0CDIGcOVADRvlSne
UG1jL5uv1Opq0S03GMUtxk/s+VNU90n2KTrPQrFYx9BdBoCITWtxHlesPvkADGNcrC3jBEAXTSyu
TlyWzJh77o0lhwsYXZppbQ1UEhb2ab7gHswuvnJcfkfE017KOl6CmJv7cXJm/zOtBPuziQqaFOTs
fH+cwtkul2+EFrDikS+ncboPG0VCeDPMbAAE0tp9b9bj0R+5E81Z/5N814c3OMN9hnoQGXignsfK
1seN3fTTWSxFc1DrWDxJB2G1nTNEGXTVEC6OEXiNUwcFoxSdLD0/iTJhKImASgvZdwoeSVikQsyH
RevLXUuRymbQV2/r+V176hpZ8wKxtHWJHtqNcdeguW8XZLer0NfilIEgxZjwyGjIutLawzm4k/xx
HVdPuPh1HU2ctl+XflkPpQVNyeyHugc3xv7vJPAc50xN0YCEGlIQNIQTeOKHDhrGJW487U41KdQG
b7oFu5wMJCeZ9PLeVDMjs9pOTrZcZvaOOb7tJjguNjPRgbsMmyIMQCM/xaAOHymm/eik2W3Rf3ra
Vd0SsvMqsKs6YOf0ho2dPszhTp+8JuMJ6Bk2FQQTj6NTiCdQ/QL33dj0P1cDQO7NIFhtO28e7/1W
r7iuuaDqxtUcd9Ms8LJSC7Vwxffs3Wr3cuBYkDNMJ7fKQoMr1b7EEjJ57yfD0S7aEptrtwL0c2Fp
TttqWfL9yAD0RuTIY87+prSfCbFTTeosFmZAoaMAYD8W9yRYST20SlOcGAd1txQjUy2AD29Gb1T7
YspSylRxGy7D4FzwPDb8nZp718bUqDkYpPmZqgrbXd6Ym7+tNY6ddjSQEoSpACn4iW7GrNcxV4mm
jI034eZu+gYBCpTeQuqPW7C76Nbhb0NqdEbHKDJKJgxWjDfoC2c2NnT6ndt5/bD7WwGnrncJBqOL
CeZZacZnBYpnfAnyVqUvSWxxJ/6HV+h/4mr/GlfzcUj993G1hy85/tGZxx//L2ee6/8dVhAseWhA
Nl1ptwqc/3Lm+YTVgB7Qrez4VAIbJv6y/+fM0/+OJ88zOG16NLfaeMv4j30zDun/+V+a4f/dcvCd
4c2jr4nfpPgr1rzfXFf/6C5g3k78AtM/UXb8gf/qukph/WoJVX9RpxPRahtn3YH3jP+kkuGPmbh/
NiTceq+Y+PuUrf1eaiSZfuHiT5g2yvZK0HrXiuwTb/vFRvqkDXl60Kzm17/8Fv6NFfA3G9s/Wxmc
G98edAYJv99Mh7Xf4nJOey2cYwWEVIu1a+KP8Rlw6edCLuay1GCQ/vNn/uYJ/Mdn+lg7CB8SUTSs
3z6TPH6i2C00JPHs1RDpQG44WTfEEst/vng/lv+dfDX/5tv9u58oSp6rEycEC+feXIP/YtIzGifz
En9Ajl76+aWpdbBliV6SWeNeourY2Fv6PGyRwcrDX/yOfJ5JmJKCFYtjn/67H3HNLaewzQ693Z+Y
ktiD8VQ1dNCFRQzO9k9+ov/f88m7Q0WNbuCwpCVP/+17On3HbNWwZQTYgetz1rOAG1zg//N3+ref
wid5mNmwPeq/eTkH5SnAMK6MRoKAF79mXyd900Z/7VNgO5qwtHnTHLIinvHbp1h1S/g9i2VU4j96
EJOpbU3Drf/kJ/b7M3j7FLhppEzpcmPh+e1TWrgjfV0mfTQON6B3ZcxPDaTuY9sZ8e4vfyGPjzFs
ijooKiA5+4eHsLCwGeBVhzbK3T4Avg0Dvpq8PzHa/v7L4Qv5jE5NfsGO79Dg+8dPkWopRz+j0Kmd
ETo0znSbWa3JX//l4DrVcVBzQriBCP/4KaXEZGu2XR/NnOo3fYVDrhqZwPy1nxgLA2s9SyBMEYtD
5m8LhHJym4RhTtKo454HMmMh+jRonf0ny8PttfgXDy/hY8zbMEtM9hbSA793HvNLkNMoOp1wS79E
cOH6vanpxXti+6jZPrjoh//8xYxbXdAfPlHwFKCWsTPxzNGc98efX1o19ThNWC6BV1GY1FnceAyt
2Lqmnh9tt/1M7ErsVg4ykeImeTLtMjvDx1V/8s0NQJ+//VOomOJ5YXfUqUNF1f7th9zb3jp5dO1E
c2LaHsCAZqLteVo9hPW8alvMca0hrNDG6Glu50KK6uV2ZofDH4+J4po/J19Kh+l1ZOa89JduAU33
BtbJHh5Qi/3qKGDAo1pZlWR5HwlfZAHTR3kFZ5pnoSndOeHKY69yX+Zz+9AbxTxt67mVZ72ZKkI1
lHmDGzHb4pkEuV3tU7fH+pMlmEuCRWV+GiKimQPzq5FqRp2oJRcEUMAG8euZtoFY5ms0DfFqvyVG
1y/tJnUhl+sIiwVKAW02p76ARky71QzcnPvaFKDTzZzvVbuqO6NAztVO0BgG/0zwG6h+QlH9ucka
+F0UYcA66x29+eb7IoNPpfdtJGonJrqNN/yU10rmYQGM/nnOPHyZc5yoczxYevuz9qvK23At5ZV1
i8wDn4t8rAfraDT9FlmBwoKmHCrCOIurmZE1j95r70ncaKY5SD9iLKAzhjFSpHgHT+IDdES3CTyp
2SebnQ4CBxexPNSBg24brScQXCeg1MNKdKCorMwkp9bjA3RCwgYrHIt+8a565cEL65fb36IXiy8j
wnTql7ZKNBbdzpj3TH3c/8iHboa5V6VjEjn6knykRi+u+EmtD0rDPOD8uSLYvthFyUDbnvV5pxcm
SbwsN2YsQG07v/dJu/xa7ZqdmbzW29jZ8jMjQBqHVTajnMYgBHtSQov7ZpN5xIMdC5sAt917Z1fe
1AC0Be0eKmv7o8CUle5zyMXrdiA9XQYNAwyS9nneHxMuPVxp6bZrNnHDY439K+23lmpgV2HqbGCr
e/qd7Fz50tfwFHbW5Ca4gmXW6syQYrFjcuNaG91sqQGI2SmcTbtMWRFOQ1rttCL3PoYka99gW7mv
s9WS9nvwJ9D6zaPQ4369jMJoxjEaPLPeZQz0IWKlprjyKzNtJPIZgFnBsWje1GIRLy7t3HMEY/yG
CZ+RJE++hqllJz2XgWAhC1wDGSV4dWAWDuUfMcW/TDYSx7u3ixgZpCSNqm1sBc/vnKRJjo1Lgk+P
3wt/lfdJssygaezE/bmaZfvcDgsO9X4dFjoUxLzc7rTd9KHNo0MKrsWZBmUIOjtgePROpIb6KZ1R
c4iMxe1905jEt9vBYApp4oDGhmqk07M35ggR0s/FcwGW0zks1ljcpbKyJ7QX2+q2ZVnT6WvNvv2u
rRNBe2NYDP2E2Xoh/iVd04pibcjdYCT/iGhdp87FrCrjy8vouQJt6MXH2aX6KhApQZatY8iBAZVg
mMxcVrp9culyw9ACP1tHai5iw5u3kBFiTPImLCG3ridEhlRD6tBxRZ28gvWKYSzms0hQOoHBUENP
wfkEXjoYYfb/mm16bwOMmRkuj9oRE15hjLLTxOj1CFqj4aGcNaqlGyodfirhd7NEB9Pti9O26feG
rUxt6gGnCkUHi/M12lP1YknGvjs5mva78u30A2dt9rIag/VergsCXZy05BpUUrl5CDZmeQLGxAio
Y36HXfFmVCUewNlCz5qyjhyVaM5G0eryXs6W+j6rrrnitslzFMt46ODcLd6EoWIlDkB+F0Kf1Zjx
s26JzDyTS1VT0FJvQ9+h7ek/GpvZYzQmFS9PyVsx45h1gDq4We/+4oJWYt6VDOz2sQ26iWKRxOsO
eFKt/QRHgeWiSrvXkshGiosTgRN4qt18yWzUkHpL38BLLIx3B9z82y31IYKcE0a7KTTaldFDMjpD
clvxNnpWYacHv53sHc+yZ5Mv7pbPVZ97g1wFag4qwjj1p9HS1dUHb/1L1CCAWIo5BTBoyFYtxGnU
fndYA35qeaH1G7g+7qPZwZ4nfHsLtieCqfRmYg+KCO72zDeaKX0QhgmlMF7IpmwafGp0IE9W+n0c
eu1G0M8YrMdyHOdIy4WBvxdG8lPMM59gBTW1aZdJoKOb0WrG6tSCVrgvkOqwGVtuQyA5LccyilPZ
/TLSzJpCx04abKNehnFmyTqgP/DQHi2HXE8Jr+nHsEyET7VbuwXWBl+R4ZXyEwy8JC865trzLYj7
tqTjAEMpBgS9qczW+pmwB6lDqStSI3lctROSTUWSQ9mtIVH9deY2BlJgfyyS1ZYb2mTyh6msC+wS
+Wg86oBY2g35Oa2DeWYO882x115hJDDAMvXUsYOYNrFfAhCC2pR9Y9fEgzV17kdr8qiUVc2jORD0
hpUijBSnoqucvWun7auf4T/YLNIgA9rRefJSEutkFuw1DLlSZalfKFiWE4712MizXWP02GuQThPI
LI4lQlfqoH1dmrK6U8/N5eqXKa+2kq53NHATtxv8u/W9MVDfQFynKrGRjhjIqqG03EtXWt7N+U4Y
mVyrMZ3gnWCIJIsfU/9S4RbOhlG/SM+DmdgVcf+NNYf0Kxu7uMvBqunYNif3q9PNmYpu2X+51kro
s1RlrnaYGcenCR+Mt0nLIcVgLtKFIQRBiv/L3nn1Vo6m2/mvDHxlX3DA8DEBxwZMbu4gbeVQkm4I
pWLOmb/eD1U1aGlXjeSec8b2wAfdKHS1AjfTF953rWfZDjIpifD5bL7rZBM51iS65tLXImTn1Ugq
yEwX/YHRIqWq2jNP5YaiojdnpHsgI0ReysaCYFLVb8U3eBzq8wxOedvROMzdMlHV2wIpaOTOdSSd
IbVCCGdGWogMuWrOWAbIT4JeU+Vk/G46xyqPA11AIT8pjVDOy6itXlnbCVrIgd7eEIGT5g60uuZE
Dcqm9lrL8ucVGSJUGyskB2DBfOlayhR0XzYNyH1Xm3PqYjTun+bMGqpVpw68ZGhXkx1cWCtGb9yy
8EsskmDalhIna2Kl2+V4S3xmWz+5ZIOJ/8yIS3FFY8kgsZhACSgstYxr2DIk3LYC0FG+KksMTQ7h
5kDdjMGOd00dypCFGuobjjUicYLDY1nnqckI57LKMkpvFnZyHVMExraG1+opU5VFbu03eBWHapYW
2QntrbAeZgrmcQxPQNWmXF7NkNxu2iqzTmpBC2NTSZWfeiJrFOrhs08sWZyhst5KrBtAkxpTg3yc
lrEBuLghMcnv4XaxkC3z0RO9Tfm3DS3MCEHSRNlKL1BFevg/Ot2rOwMhiL4AXRy7rUXFwkOykOuG
zXgLBKdsVVSVfoUSMlETojMLGxMpCU65ft9arXzWzgU9L2uIWYjh7OMF4OpLT7JcohMCh5TdUEe2
oS8rSkbzCxPQSjbU/tzMAgR7hPGwjOvzpFjXS7aVV/tRGq/zcAyLNQrCgG5glcD7Yd9ExNxg97T+
ofSqK81S6ueKpiVjBkmC6HP1SWJGHeALMrvbETus0s5eKrMn3qQvhXgp6LQAMKtolDoFgj3mYmPA
1meYEtgL7IGJshathkhumhuSlbSAku06qSrzkvVch5OuyqObnt1B5RXWEk9YZD64nGCcaGbNSf5c
N31NxpyM3wCDCy1OHZbwK+SC/Kwv6uZO1urxhquWvdJPrVS6yzSZHIEF72kmq+8SkbpvuH4Ysg6O
0tx+oGuhFk4z1Q1+00mzT9n9yK2LCJZi/BDFag+XZQSApooRvLGvtTQOgRnnN30/ZdeySd2Ntnll
3vqZlb6M+CaMxSlf7UjjYhBOtFZPdwGyNIbNdOA8IsamE7WrsfmJMDGvSowQioO6FOW2LkUpSq3I
zx+UWgzY1TBUlGj9dcNyGiW1nwjs0jrXThdhThF34w3vF1H2sZSP30My3PVNYs/No6Glg+Vq7N4Y
YhO42+uqGuK9VpuLtyMZJ7wLdP8ey26wehRecXeP06u+MwkBgykxq9NLMMpl64Y5FoJcSbAXaep0
rcflIBwiq9TiuG1BwXh5H1gvVlJlR5qY54bZSO0eOn3KdUa1wN9LTZKeBZOuXQu7HM5CrJsIf824
Og/plcAuQWLFupp96DYUUDnoLIzktPVNAQGkLsZvYWH7+Phy0n6QnaNGd8q+0Z47ngR2I5FqyY4J
IecxChLpTCrS/gWVICaOtstZ0PYZVjIoYrHuZW1E7z4f6uF6yjvzuo+XNzOLpfC7xXb1alS6NDxq
JmAKLMUHwdbFxsO4mtoiQzKl0G8kvHHKL2IhA0AyrWKEoxAMQ+xmA7pBgv3yp8SaUJiSTYlYMtYL
hIuJPNWTo2AcAceV+/nkhpKZP+sJNlRXNWqLFZPRyjQPu4B1iI5D8tE34VujgAvsO02KkN3gBZiE
h8bWpFGTqNAM/ahEbDKYLCJiMpSODSvvI4e4Ket5SGkvkSGn1OzXlVQ+Aly4WAAxK93p6RBOx3Fp
Cfwe2FJUL+mX4Kq6x4LjGGWbg5CxLOWmnFPjAsbHlHIeTZ2silqT7ksQLK82+nUWg0XSnTGjjOWa
gTo7C6t6up9Bn9yYaNtBy2Rj9N2vq7r0+jFvn7W2DV67fkwaLsOctysSqyOSMY2h+j5xSVHa94aJ
SNM3mDJrVVwNUL5Ct86LYAuqRAldy5z6B9Oww28d6HKiLeuAKnuT2yEGN6s1IGJbtJbXRgfiYuXH
trZvoQPRi2O5TQd+qmAp09Ozh6O2VMoRDXtgMj1EOmsEOzcoWdQtCDvPYHKfPNSFcHHSArkV724H
fkd9y2Ssp6a/os65JDW+pTYOI32rlVaV2O97v9F5kd9SHuu3xEdzXNIfk7ckyNlYUiGxWwG/Lpaw
SJMdzoW8BEhKUhk3LuoUciWh080Nz3yA2kV9y57sowyeU9UvmZR6PccPfgWCTsRNBevJ6MhhaVSy
4FaQ2Mm1RN3bp17xlnfZsYPhY73lYMJaDaZyH9mNdgIl1b8RsT/k2nWrVL6h3pgBHdvV0PV2jR2h
Gy104XNLnusFNQjEzHacI8Qy+eo3c4n1JIkF850kE/YJfgDaKEEXTbAHm73EcL1lg0ZLTKj8lhg6
htgKkPNYlDbLt1RRES8Jo4bRSks6VEjyaAb49NnAx5syASPxBGEbk1MahTl/2v1C4sb9SmoXEuxb
SV6yLdUl6hRQkbiKm4z4q9ZYXlR5JEFuTMLapi5IWGpP/tt31ZbUlzbOmejUiaA7rD9jg/SnYasP
rDsme3U0F9ptqqAhdFVUfbabGclw3mrheSspwI3KLKxRPWhG4gSYB8MNHitxN3YSgYPyaKaYxguq
xS40wMXCWE8hXIYJXxIVmy7Nd4GZGtWdEneWTIJrroN/R7POCNjQvcKnpnCnHLUGsgpiFwouY4dQ
5QjNWWMODC0pUG6NPaFvxfsszn0avDPEc2tHDl+PR0h/ywOzunDR9xIuk6r4EwKk9imznlu8hYxV
cWgdDeVg19djBG70NKZ9b610zJpUNRGhNO2RP1t6d12HA5lfFPJGTG1zQgXQKe1WdDjK7Nk/LkcM
swAHsr6OVjIpHfqpnc48lA4Rm4bv40ISpXRbt1i8LzRAfsMDcHwjPQ3Koe399aDCmN0QWWmzJJAD
VQaEQz+3IpUuIYeXNyC0SXejqz9HF0gKLMhvaWva687UFDaW7WTb9KFamG1MkJIo5SrbKwDhQKOi
EgaItkI1jSbQMWA1UdlQGwpaZJl2k4kVRpepKzwTXmoTikyrqeZiyTAVtbUl5pKsu04bF49PItXh
2k5NuWCqSdNX3IDNSZ8HTa6w4xqw5YRqLObN1MHY9UYktwlTgkYxUo+EyY6bE8ip0ERVNGG4JVct
0W8YA2NAPNIsphY7QtKFPQFoJQOowvVO9OzFGnqCq+VgQl1FD6LIXrN+XvJkqZ3lcPhy006PZbWK
ccg2QUG/KG64Bs+R2eADzeU+UlQe6Gis9qMVVMO1jtjWIMKCCAPtvMuFbFIoU1MdJwzJ2Hi5YbdJ
XeIMksijKyarJrkFWw3iLQmNOQR+qVfxzUQSfLHxtcqqjpNa16PLEXU4V8IYNWJP8DRYxyMyTBxt
hJo1GcYiUhsEQepyoZLTqIrC0FaIrYrcd6oK4+QWDYCk7RJaK6qrZ3am3mXEXFzS4ik01RsbzU4j
3M51nIy7SWlGZfZa1BGBtcEo1Eo9cjCif6kVJxoGSmrI7JJQj2ty0wLHQuXBCOuMZZnW+8GsNWbi
XkIYm+BVD7tm9gwzowv9o0X1n6qBd6oBVdCT+fuqgRsyag6QPm8/8Tekj0bOEY0vYgnRuSOWpJ3y
UzhABJKwNbqIiGb5EdmmX/Y34YCGcsCiLGCTjoSaX3/HrJc08Vd+hqbQ336p8Wd0AwddRsQMtqD1
ArteXlo+xkHrrzDaXoiB6v2c5fJ9ky6WFhh21yzX8Fy8uzJf97p/HEuRhcYZs4axD1pzkyxHWlQl
mmfmJnGvPnD1XjWtNVWzbtPRtbhK4gJdcR3Of671+OPIHFOho4qMQF2aXu+67NaoIa1VgWUlAaa7
Qof1VWIp/Pz0fnspNc7PAn1DV33p5b07SCa6VksKDhLp1lVjYf31+5NkXn1+lMMG3Y9zeXeYgzum
9EUzIbvQKDD00WmXg2UYqlq6LoUEdw7FUrcpRjoi1HIQOelp8i2awemOXfAF0EhdjvSuVfjzkwhh
8Y+gc3zQKhxYQ4TWwP0cXLJXVo1bnEhutGFO2Cj8ScluWLMBcDC0uSyGL1Cju9kT2+wjDPc764un
66C9/MunWb7+7vIz9kYGrHHN64egwAKg7yViNv/kPWafhZ3W1G1uMJyuRVH0/iBCTMPgd7nmGWqp
rykAp6doGRBIamOx/fxGH56PaaA9oflJOxZFA1Trg0NpTYAelxGfwj/5WAkTS9i2X4G2tAVR9uEu
chzTRMXAM4tAg9fy43FkUipKFG7MLDV9JAfhfzhv1aKbGnbvoZ9vRN+F4aaMNPGkIVueYdr7Wkk3
iV4/9V22JT0wJpkyhj4MbHJYVPvlBobSmFwkfQUwk9qrLM70FI49IVgl7lZ6dbCb2RIr5Oqqqtkc
12mE0xl9ekpPJi+N4gJgJdgNOkTETxdkl6euKaWqdZJNXJldnJCMlETFdGotGm1b35NtFqApr2Tq
NhJB8mxug1GBDmP2YgVuaLoxhxbIBK0AYa1GIbXpNlr+3JRJ1NjbsB7L+EpT85J2wVBBf7KqCh04
6nL7FnSn7wOwYQcLKUPRcfFOeg/ogXjb+Dlj785ucyiVe/ijPiT+lJqFF5Ae05ImwwLRUiyDIGYb
gEEd5E28aYWIqGlnVtCsiQAOVVfOarFpSOtlNRqHKAdLqpRrbWws3K6hr1EvV8gG0ayo3Y0ZsYZg
7SVCe2f2qRS6W+tFFGOpnNkpTGiynINWdcbeB/oUpkqEnbOTpZOItne1GeAwT95gpNaLLcdYpTam
PVrHgTRxvrY5AZ6UNAvZQTK26aOGUqjzapZm0zqPRqggCTYDss5rou0wneZkh/uBcq7WKg0Bw5is
8yonUBs/tXlBI8R40nlHCjcl5OvS7kMWJ0NoQ7aIEiLJoOYYc7/SpKn5Ho6sblYsuNhM1CMJek4p
wuE60SEj4JAdZjpdoWmxoVWqmvTxUk2fmT+pPA1KX91HIm8zt2GbBfBDIql7kVY8S3gST1EtSL7D
C0ubNSxD2GOlGQT01togvRd2nirLUliiySJZ5feE/uwJfkH/OaCMfI5ad0b6Ho1B7apm158NU5l/
gwrEABuUQXAWaRqFQ5OOzkUDwW92tLyBNWlGUn81Yl99GZoyKnHGDSOluEqqxbLLCb/N1ejHq0xG
2eBYEcxdRyh1egrPhjrzWFntnsZEBBbHaPoLtdNSmjvaNJxqAeEIruhB1tYq+LAVG4vmBvyrvaMa
W1OaSE1KrLCOdeYFWaJHO2UEkklRL19MYdbpzhzXJWCsIKfQAd+ZaK2EB/1MlepoprJiSqSUpdg9
BExNuvCJor3QXOjl48LO2J1iw32gZVMpGx4z62yoesoqVLsGktfMVH4w7NxMHBnWSQkAsxSXtt/z
Xvp01r5jaTYe23lCwWLXRbzAI5T4LPfL6YZHCoxaAE96haSEJJBwiktQOgyUp+BCuUwxtoHLhjFE
wXvCbUBqP/FSz9hVT3w9E6yJDa29m3orw99LFvcq4om5zHIIc/Bl6uw110KrdOpYS3hu6WaC5J7k
knkrr1RjK6o4O9YVJB8uJf+UEHqVlxujeVmR/awCx4exYWInnGpiaV0MbnghI1hkIejZKelclZLk
A7B4Gjb4afrzESHXSHy8Vb3KsgQ8DH0crKlJUsY9O/FU30dJ1TZOGiLwXpuROSdrKMO28AYdR6FX
Gb4uHEBbVHGJ+9PHizIu88SJumKiopiVlb9Si0a3jvymrGtn1qu6h3WM9mIjZojEewUy8i166w6Q
NXD7q7ChFrWBCSWHrh/1GqwoRdNTj8i5ej5ZMt/OZ2RzKuxoJdUcNW/OgGbEpacrjTnidcA1vljS
dPwWflfFW3maKni1eA+0rYAZxg2TWyjTgSHKxgVvTAkPc7R91VMLghkQSVg1cjmXjY2B24ZhsDYk
gOWZMvYb1Q5oRFFE9weXhhz0ZOQ/YeuNVkc+dUbrbnYas5TxRWPglamCllm5xvZtDl4SyV2FgcMC
w5roJs2rMB0ujbqMsL34uqodoyYIB3zNyC2ZCMLU2uYC0+qKCBv9fFSHmvQbc9R0L5QJ/HHnPALD
oBR8+HWmF6p0rHSqXlNTLUCtVSYjaqzU5Q0LzEB4Vtj3p7IiS4YXJHFqeeggUcMUyIdlxIKL4i1Z
rEAudWGlcg05NtS9DlWThmygp1if5FBLvbKI1fbaoFsxrJg4tW/6WI3mFmflaJNi6HPByFaoxnWo
yjUhTVjfB4f3Sy9c3hxaFaiM/B7OfaRJHkQVTXb0jq6Jo9htfMKwSnfYqktjJ0gV38okGV4pZhlB
AOx9/QpADO202ldzFo3kNK5I4bENND6hrvMr1LSO95bVD9/LJjFB7WUx9fuM+ZzN9ZyjYDcjxAJH
KbJZgaI/W4ytnBub1NxUv6HtT8+mRDXu2hYs5F4KpaZgJJOQvJDipu0rrQGbJCKzTdY14LSHt1XV
f25Z321ZF0Hq39+x/s8M6cLzY/6Xq8es+BC1tvzcz30ryue/Im+ktSCrNhDPJR3l576VlBU2p+A9
hWqYSDqXhenf9q0KXxKmJdtIb1FI0vV/p3cXZLdYoEg1ltACXd+f2rd+FEbqrFj5dEgwdY5kahhe
Pq5a69aueqH35pU6UwKCVkQ80zC1HowseefHbfOFWlrTPiyTOU+DgDni1lVNMwR5xcvX320v6OGQ
STQX/bVpT5q/ivoWP0qtUGac7aZbWVCH9tDKg7VcCW1b2CLYNBPJritFBOFR7Pd0bbsI474GTnSn
RdoEFrW7p56LC9dUFHFZiyl9CCQt2QRkm53ReiJUUqPQvJsgNz8iVAtkbFb0dhfsFHAmkR/RFF8r
/q3ZWWQkyNWseuVYZffvno/f7Ns/7hB+nLrOUkHYAvm3/bYjfXfq5KhlPgXQ9hoXmnAjC4UeCPI7
HFP6F5vbj1r/5Uhk/lg6CwlMFot34uNFtls5rbHEZ9e5GRFTkwY4BKsQ9ZjZYhcVQVkcd8wGX0pN
f7m35PYJU5V1Tcga4qmPhwVKW4z0i7PrutKUtRp1JpEpdr0SGl1EROC0ht74cW24z83xGZHCeP35
JVaX3dwfe+kfZ27gOFh0riwA7IPdHnyMqRZIx661KldPg6qGJWgRyUtD7BR6k7qGcDp4JQ2zdSjP
FzLNZDAAPIhykkBJbnTVg5E1bIy0Tu4TQYT1RFtoF6v2fGTY90QRqOsmHMCG1JP6xU718PlA0o2X
AMmwRkiuzUv58fIFcwcg0o6kq1hG4hG4hXSE6O+LR+PwhV8OgoWAA+iLceHwhe8Dls1LA/TKQM5o
RK9tRhhhaxNadvtPmyHK1/wKNOtre/JY/tsyBT0XJRzeIGz/x8e/Ehz/c4ZaQtQ//MXLqS9PF91r
PV2+Nl3Kj/4wjyzf+b/7xZ+D//VUvv73//JcdHm7/LZDPLn66bzgvNZZ9/JhQlh+4G8OKAI2hUl5
AOMPPGljsTn9nBAM8VcqXoR5odAW+gcHlKb+dYlWZ55YqmLq21zx0//ElxBtM1kQ/6XITCbqnylj
GgcjB3lgpqyYBlZlSL2G/vZ+vRujqi5DQzW29XpUEohOyaa0OsTM8KvQSKrDatQvqQ+u+mQ6Daxk
y2i24UPhYCY7PVROYjPZQHd0qum2J99SaVifIvSj1YgCq9n6jbUCLXJUEjtray+ifbBNUhmqbkt/
9VuZ1DddlwPRwkYcxlvElG6Olicu1mM5k7YOUpyaQBC3G2KEvgWiWSETWpGxt+Tn0udOHcnQNuzD
9wRAaPYW2Tl55wb4oohUAT0j4kLN42tN1iET9Zcz5ZghwkyNsd5ACYzQqwWV0fF7FIThn49MB+/d
Lxf2YN6zZKMnt6qp121VHC2YosE4F13s9ZX+xTAsPg6Bvxxp+fq7W1iCyg7Hkltoq+eSet8rx5+f
yVK4fz/GcgBE7rKBocuk3k7R8uMBKlPCqBwP9doKTmBYgli6Yq+VKL5rCEQM14FauCg4KPskp2V4
rBXZmoXqKo7PWovdAqmrWgmEbJFQSPrK6L91Gkok5XbkwQkRczTo3Gj7AX5lIc7vaqtpb6OwNFrg
R9qFNFEiAlwXI3BCqOBNZeE1cYOGNYCmBUNYSrY56lyNzV2hH1WA1T6/AMqvV5gLgIOOd4TOA/2I
jxdAhkvvl0Nfr2uKA2HBFPMcs6awu28gS4hLXgKZkBKNnCMxalyUVPXXPh/v88/x2/vw7mMczPKZ
bGgG7JF6TayNQ0HSQZXkKAh+mWq/eKYOpqYft/zdoViPvn+mihLpGnJkhgVIQSpdcZ8VGFE0X5zR
MjD++mhRq4WBxmDHmvTjceywJgku4co26nVY6rtY9qFbIHBhlqLOU9t7qkJuK45qubucpdNiQcTM
31QgEDNBQHkpO4Xv+T5p343z+dVeFi/vVhY/L8EfH+1gdhYNmNQm7uo19V+YR+YKIZqTkHKdV4HH
rLohBNujwXj5+WF/f5P/OOzBgsaWxskve24yqe/IBem6kPXdlP069b8KHfj9Y/3HoQ6GKBQGkOsJ
0l1PiCcaZNBB9mPX+Hddml8d4WDkCDu0nHbNEYbpoTavm+6Loen3Fwt/sc5ZaPaShfn+MTVYlJax
ySDbKWft9NyZPB2Bzp7++fOb8tvXYUnHtrFhMucevA5sqm00fhyHiCV2+5uyu5Xnq8+PIcRvnziL
ZbyukHWhKQfvd6MHsixnPHGo5RnhhnUJOyOMrJ06y2CpAIUS42uhmSVhfh0Zx/iTAKgD2TC12zEA
Flaa31Udbj4WEOoU5H5J46KZhJ6OUgyYCt9KtdRN/H4rUT/Lxps4kbcCPHKoJG4ehmcSdDgSjry0
1DdYmYJ2WMvU6Tr4Iq35LFcvwIHcxCyPpFI+UsLTHiCChcBYZ2NFduYwe5L20ogbCBsz7D4KHzEs
dmpPO8L/VrnJ2w2OSZJssHf5OpgReiBVgVG680dQJ7JJQHELmA+4l3IEa2dLrXjbwq0qYSs26ama
v8qEPBdPUW1+10V/a+jzleWPl625adVTSs0XXWp+jzsw2sR690j2/Vi+CnsuXBwet1y4JjSP54JN
CuWSqLMR78qeVZorYzhHy+9Iw0OdkM0ptI0+6JsCZnaJUCEJTtGLeDwi51mbnCL13SfVS8cSAqDh
RVs9J/PGZ25cToFkzLVPMXuSLrviMTeeg/mhE9/qxGZyetSj7NyHjGdM3UqM9ipBzDmTL1QMsdfa
CH1GyFYNuXA0FrpR3QzhzVBV6yop2JBs1AwmD20KeY5P4gnTC5zS5XGRopcqytajHG9MEV5ye1ZI
NmA5+Kji8bYV+h7E6IvVjWsskFfDCGcmkiGLgnjfE8d2UghhYJaiRt4PKE+HbQfUaayu/BDp9XSc
qVCkqshD5u2qsnFM/4WWV8Jqa0vIpjMs00PE3R5xFxQ62k0dOXm9GslQ1NsnKYtJ4WIcp89ZvUCT
dCDnwTieVtZTa0setCIPb9+O5tHODI4L3jLdDHdx/KhpMYszec01z4Ei9u2JkH+sCLACIUnZmkG8
RJK4S204KzUvK7JV29vXWX+GxmnFOsSegCSz7Gu7J1idNUQnWz0tOhi057KgiF+Rt9GEl2AcCYoX
xJxlK0nr74iBYfZbcIi8ZQm8xC5waEGt1ZgqcWczHqsndtivqlRd60V6WpviMZHjh0jMZ7lRnBbz
cNkM1j5jKUs3BST6EYoH7Arhpu2eO2E7qNFuNUB9vnnTk9dWhKUbFE/t9DrghZMpuwtIHTWOO6Od
0FU31Gxy6quzm7LHDs+7CGlf/KJAz9Ba5kNF8SI+vtm6LJw2YjC4DuVGMVhJ2xEhmhIsZ+KxCNsk
zC1WJC8F5VsC7qnV9jirCjdUy5MxyB9Kflunqp5VnFG55RPQR4iBdbRnRQJFBjMMPA/6Vf06ksLV
FN+mOnuHKtsCC+GBJEGkfIB8e+53mhcaWBSHieZd6cJqI4vhClm1By3XlRAZkWmKW0r1GgktF4tJ
5PVA/i9qgmgHcEDRtGh/Ri+q8zWNH2RZhCBA/wYTsrJ4+hc7Sh56GYmfuCr29mSepbSrQvIPdarb
eEh4LLNmZ8MokibQb0sbEx31coaJ1V5RkNj06gOdby/Or+CiJtwczDhNkZ9HFJDCPHuwaukiAltG
qtxenQhKCYbNKO0ltE+o5fDWPcQUOjTugs5wDXfZg8nj8o61ZbFWOJBSlmuiJ3bCT9d1I7aa3+3G
yOYV7teis70eTnpS2ODNz1loIhYlJNig8wQ+n4DUbSCt5mDY01b0kBNs/IQcyDr4ZjNASQAJM/W7
PNpOI5+Hdnc8kVcrGdSMg70eBRcmMaVa9aCrwWXdjbu+PynhAGHL8iTMOrBR1vXCHcp3uUq7KU02
GsPdAI2KxvZtTQYi4Mbj2ujPFDM7mROyYoiXJ2vGIzd0FzVXddB/URNRlqn0w7KLTS0tdaw8ukX3
3jqY0nF9NCEtmhrVXXG0gCcNCuw6vVMEvPhG0nWWsyWENThOmBzAxqEQ8oQVHie9fIKf0q0taBrh
LYrELz7aL9PzwSc7mJ7NBC4CC7J6bWTWSiPnSkbgD/4NYfZtyr20m2xNoO7q82XBL0uPg6MeLD20
LqZmQYOKoAFsU+KWGL+NUNOvFrvLWu+Xy67gl1N1lZh4oCofVlIhwkAiuBJOjsYjQvytLrHa7trz
TqbJIpmrYrSBQg1nywIAkLQ3YTOw5+64r6y7gFuBgKRUK0S8iWt2x2pbAvIN3/bo4YCfYYme6MSN
qDQ2jbRJ9InOtbkiVAYUI2+NsRuM2/ayja5bBVKbHbhJg4FQ8fqtxpawtwZwbq4e0hstSMEWd6Xv
aYLVyQJ6KMHiEuKKr37TGNMppdBzPPBrS3uNkuCcTsn58s4ZSn+rB9kdvoOVPgfnaWN7qZ2d+H2+
toPhNjQUD48sDmb1Ycgm1wyvjAD/01iP62yarxqJCnLfbZckFoSDd2kbXM5sTWS13kigVFJ2Y6UZ
fx+xz3adtQoyYoULuIaophCBLEGZOM809/PnQ/nizr1tsd5t/xkC/Rqpx/JYnsqMiWF9JaT1Usax
Zmvfc43n2+6oa4oNY69vP39++F/qR4pKfWspRgH6Qcy0PL7vjt5U1qhjlKqJptg0Ubcud+FplOmo
67sfj+if6kBdFxn/fqwRvtX9/iggnkTPNUSD7+2n37V5LU4fs9fm8Js+FCP/36g+Ej34SVfKLZ6L
5i//9fj1NUX0/9/+smvSx/yleQ9kWn7Bj2qkbfyVphR5hss2Bs6HxZ72RzGSr1CHtHU2Ugin3qqU
73pTaDD5GdrN6MkFP/OzFCkp1CJhJgkZ3gXNBxA0f6oW+XGApVFkqgIUE3s5+l1LP+zjszQTQJLC
r1c3Rg9Iuj+Og21UH1sqGLJdW6+MDEbpFX0qxC0sPuXt2G4N7RgRDC1SDanPUU5rmWUtuOsQPK9L
4I5Me904qi0mWs+g0SzYSq+q5qqPN5q0IUiFpXNuunrFPMpC06JFtDZjopOIrd/7DEqhR76Jnq6M
dgPBsZx3UQHGbxtN1xmS+uYkPDZvm+vsZXzUv4+P+UYSp1N2EcX3k9hl/hfb3YNK3K9X6GCUVsFD
1gDn1I0lec3D9Gp+Kx6qB9Vw9W9gFFHSPCnlynwqHoqH7pUC7uLYehpbBy4jUMV1N71OJI2ojgUY
B71QsR1iCBnPxrKNqUgsO2k0d4rXU7FDeK4EwEjvU+n7lJAONCBQi89Zyb17Ws9/zDDvAyu1pZ7x
x8TzyylZBxUgMy0bzYdesRnMu7K+sNKtTEqPdFOq52xITufv0oV11+2za4wy95onsUa7Z1FFfhIg
TaJk5AzPm1NeAjmfWPnVLjtdjR/8d37Mg2rQ/6WP+dUDckih+Rd4QN7CUT97QJb5790M8//fqPCx
CPb2BtkAj+gVoTcA33SwLs2IociMjEZIlFfQ/1No8QgPqfIYwOBb64uS7VdHOxik/51He1OYH9x9
m8hG5he6vCTMHIx4tZiLAL0e+WGusZncwRNuvEL659qu7THEuzP/6C5KvnWwClZfdU+VN1LUJx/A
PBifshQaKhnXaMI2g4eqDJD+ErHlkC5OYUy/I2pnj9C2BVpxbT2OLyQdqDcY7zvcyeSuIWMFYn9U
XtkyyRxuMG9q8D1P0RG4DLrQVNarm+w1uGgV7GRs/93kRjrVTKc9jm7kweG/+DN57SmE/fwLuiA0
CxryrphscqeLHdNjX1/7dLPBJTktbZnrYN9+J+NBukFndYltEPuhdhScB/fzYzmuOuHmp8OqvwwA
O6TuHjvTvr41UrdMnT2x5cadctu89JvkbPo2HAer7LLCqOREl0nlCoLVdOdaW6PIDABtg+PR4ZW4
Q7ie7+OdspDjnOg7qePB9/I5fy6fa+hIaCqJiWRncfoin2pMuz3QXD6wq5U3SyEncNl80ripdQTG
Tmc5+QPM6lWDRj8nS83prtqNX66QdIbHSKVT9/Ph/evbfDC+/+dt/le8zV+NJofOi//o0eTjZunH
SI0SaKnwW9ggtIPaBoGKihVOqdiUavA6qOJ8Giv4EGYzb+1ag52gkQ76+ZP91SEPJof/iEMeOG1+
nibtYoNzVelnHEwRCcKfytZyRPne5I74W66/zV546v7cEf7d7tKXBzqYHP7hA701eA8nAfCObErY
4gq2Jh/XIBEphqrVVGLT+0gjCKaC5oVMwVVFvFWjcVw35RhsTbsxXC3357U0RyilDfoIdT1Z6H8l
4jfyKdtNgBeOQknIrojoFWOdrNYGBAi3Pq1KlO+GxZAc+0kOTeR6hBEIiQNc9ufPhPq7h+L96Rzc
oLxJaAgB/9tgCM/ccMAT7ZLlNSBgr/kI8Opg5a0Ik2Eyw21CLuEdsvmxOmfi8HtHkLg3nuSPxP1Q
F0rcrybd376m7z/fwX0NslS244zPB2Kg3Em4s3Z+6qDzja/qM+vO2Fpb9a5kb4CA/qk/GTf1SfSV
Set365x3n+GQuvkvfsv1g/nt//QtX564T14wfdklvlvkFyEuSixBYlM9ViTCJU75SFBUePIVHPar
R0s/2E38Mx6tr871oCn+D5/rgWzlxzgMRVtF70vjGL3vx4vaINOP5yERm7s72T07C5zWub+/ubr6
oirxdnMOb9774xwMJ4GVG729HGc6Ci7bXehWjnzkb4Jtu3sqd/VOsGw3XBbIO8CfzkbaAIB0QKE4
w748zZ3Hx6OVJ228I4P/qbAyLZ1vwjGc3DltXQT6Xy7qD0Sjv16Yw/GlhvRXFYwvxewkl4x/xBV3
F/Y6PIdNn7i0wuRdPbt55BLtfFSdoUuThWtWjn9j7r4Yi39T/7DfXbxFS/7+yQ/+iZ/lqwfmULD8
jz4wv52335/zwduuhwGlyIwHpl8j/fpf7H3XcuRIluWvtM07aqHFms3DukOFjmCQQTJfYGSShNYa
X7/HI3u6mEgOsbVd3VVlkxZJkQwBh4t7z5VHXddfVlAyuYOYKBg2hn4B3S+t99WF/k66gM2j5vkK
6w1++a8paIUPyW0ZUlAUSgEYnUzouwK5gIhzuiBzNaTbuIPzkJYmOlcmMJeWEm+WTsx1Id4N6A8/
MYsrNnPz/7Mrdi3S/USkCDOkXKut0cUhdkiW0tzhYRZTz5VlU3iTkFxKQMSF7I5/8iTOxOW/fJcs
TsJMrv4ek/CRAxG1GgaCgFAbhirNRKMUob8Qii5lxzS/5ORLYffO7ktKGvPBjkzy6lsEyRSmfnik
p9qSiHs+7yWqk9F0NyN9cE33LiLu5wuDQgLIwB92w6+DkmcyMmmRR5pPGBTvaASZO3AEqSeFoJDr
VnXakYBCGw2J7Xqdb1iNfPOg7pC2d0KQ6CteWVDOHXH0G1siF85+KV3pEQ0nqeF6FEVvBHH1Ow/G
ycmzThcwLR5Va1zDX+KuwBBFdVNdwZFGB1c3QwccaBRfVkOcIzgR7WET2K/ocWdNFPkx1mu1QYte
+fYI1xRnATu/5jvPlI8NeeWos4odzQLRi6kSaj2ipg0fH1P0SDNfE2g7i1ZkjUZydvAMVf2MOhg7
xKeCAtYJ6dejsiPp9qibmqVYK2QPrDRaYByqmRCrthvCrzqq4c8yXlHbBhoKeNvsPsQlVVO50fbM
XSY4/Oo+emvWrX3f0WGN+/ka06+quX3szfu9Tu7h3qL3x5uUOjIul5F81ZtIQCHOPZ4CZxtR1mtL
J3i5tEYixURBOrrKyHp/Pp1SEpPGVohqbWqLPR6QK0Y2L8MB2b82uPzM2mrMTUtfLiJEf0pA52dG
9EXB+9B11qrMbJuSzn7YtGSXrBAWNqEgzJ4+7DbRqjJLC96hQ7DdZFv2YYVZ2cGqX3cPaBOGXk1o
vk/HdbSNwMOKXxH5Ie0a7Ybt4SjCfRhtx7V0YJdlI/Qo0kbpBVnDeMTkZf+oOKAwJU/uW0suF/4U
mqAx5AkptwkBNRxBx0KTf7Ae4xXI3Uhn5atHNF8zexOMfLa2wzRzdCArnzigtiJuRt0e97dwEhg0
/OwgzFB80U4IUrPTqZDaSnCnuIGdvcqdkBx2gznZ2ba3zKPmIKN9/VivLGGNIdqjbVFzAfUtSQp5
psT/LZJiaX5m6L5q0DRoqK7zwzaVt9MOvbXjSE1K+kUwwbdIUrp+GrfUkhycgYzwtn/crtfn08L0
LAutGcz/KbR+Cq3/mUJrhh3/lYdyST7MYOW/Un6KrPLrB2GOsBYqe685V/O4HYf2zlOASgvopsqs
TN5h+rG2Oht0p1ZrgdMYP9PLYCNl1+kpe25cl9CSzfV1LCLFnhvpZCPLeCXYgo2iWhOUgqZiixY4
aa3YCq3IBNO7q910LrK+KfImTaTE4icaiLgKOE2J2FKtsrNLaw5UJdvWtECct+6sJ980TB1NinqE
3qIVWqCfR2jRzkRvGPwVxesm4jSw2YEYEqAaSNN9RAJy9yTRJ+ReXk18gAbnNaX6MYd2vImd441s
NgBGHbnJ6VZsSbw19uVXyZnoFpo2I9vj9v5RhVMgIC56N5NLTgwyXbU21PTL5oJWJgT+DI0AAY5U
IaeWvLC5eWMDOr9BfeN5VJFdQcXLywuioWsaWWBotsHKB/Aqk9FGopLFpiUw67vSHG3VTs3CYaBA
pyhidT7X21jPhbWeQflQH4LMR2dLp8DqtZi9Fj2dWjwqE9zxFlvJTWeyCCdbRnmNktVVtgJP2Gow
R0uyeYQeRThRCqDw0FLcxPatwI7wvwz+9dQKzBgLLpmaHWD52d9KJ7BR6kYjO7TQPBTP49V2TkNr
clMnxrODG+9g8xaGyR9S9AG1eHsCBI3tcjs+IB8X/+SD4FQWcuZXkzWaQPqeJRLRHiww2QNNF8Bg
uBk8BIwqtDzchoovsFiuFFMD4ga9AE03pSUdVEeweTiCklVnF6ZH8U44jkHpjZXJ7YaKbkFphnwa
K3BJecuvpr10yrflStw2Dg0s38woHMAEDcJtYZ25ISGA51bpZHZq2f2q2YNe0UaNwRqftDuZSH+j
wTrFu/INCDRwfGABmDxNACQBDGl46fB/tEI1B3wiqhmBpdEaBvu4sRpMxQZ+JwBQ0ckt3VLxpeGG
ANrZ4YFjwNW2xja0XYOiN+7teGhtEq78FUUbbCdY2j6LomJmlf0UFX9ZUYH2gZ+Lirmx67WsH50O
UdHZIOPCvlWdDgJ/sEFZ8HfF4OEsiZAR7BmUtjpMPggmb404gZ7D0xFZEpkZ2eCvoV87GKzYtNYq
lGj+UMMcaM3JSs0Q+1nDIUxo4qzNbNfs+pX6gLYoBEQw8MNO6/GAtAMTp8K3MlsCeoZ9gdM7UgT/
8ZHygSd78SG4aWiyBrGz0zg4fLbkIPsKWaD5CkF9ql9PDqTdUhqKtqA+WV7ie8dpBfo9xuckOxJc
AuxEgz3Y0ndgLsVsoWvX18nuzAJqcbKVh2Q1QSrJkJBgm7l+l0w0GydgoHESM8Xs1VS2ErN2IjvA
vPn43Yek9C3P9MwBP30rd/x1aCV27ZSO8MxkL6q0aAb5Gpm5E5zZ+1Jkp7DXhiew/kA4RWa5w/sg
e4Vn9gmCG9ngFHDA1eRwVkpBWIMJBy+Fw1717ZX1K3tFjkdgs+/+OrHDteCWDn7iiqEFaionxbhD
rEtilzTBd9Rs4Su1Chtjwj1m0AKJ3WIETOp7ZoD7AFu2me5Sh90P81z468ic3JyNx2Y/MU7cCTq4
muzK168D0xPsfRC2+85NIXKZ2NUAIDQ4FEJ6jFcpMMMWvLHAD6gVOinrepXcRDfyQ76C+IZubfb1
rbBGMbmtO3DYXEHOAMuegRkFD8FsnQyrIFNQHUDLtRY0BuS3aiVOfpXRudns0dEP0pxpFxHr5bts
Pw5YAx6nxLNQXkIrypseiW4UKiCgEJuBxR1DO7YDK7DM6BQAnIDOAOqdqa4SCqGyPWt0E8eHShvt
0UzxXGPDk8AAhYyxdjZT1YHD/BQ69pdmRlZ2M5oC3ep28aYAWHg02HkADSNRjojtrn3znCPrx0ng
5ckc/SZyQhNq3oNe8yhACTq+U6vCzCmYSYRkwBJMc8rtNEehhlOu6m291ZzzroSqrKDGdqBsRzNI
zqxobD4ItoKbRh9bDLDAtmfny7NCJD/FNrp7IxFq426MVU8u7A51TAyGjOGbbusinguV2+KAYLQm
yB7NHK6twtJOKMfDtQ2LQPV1hGjwGkz0zgVJBDw8Wxeu8FW9ktb1VnDEB/mr+rU2x68+dibakW6R
ZO6uYFej5I8Z2kSkgF8p2cCVY+4m+8HuLG6HpQXy9B1kqR259eAkFn3LIB/e3hJ6ekE4nZ7v9k8R
ubvryQtQn4cFo60b3al7c8PQnkAmcsNcLDW5ZVcp8QuqmSiafxMN7p4U4PCCFgAm3CAm22al1bvG
0ccK65ipEnh6xNZiS6qY6KcJjxT8TU7v5pscC8NkIZstD0sDfm+sZmgiLgTUs0XiFdx7vS2tA3eN
lWRwHBXo2HVsMyFaji0EdnAKsIztMGK/oiG2VQJnUs3JV5ojYOKktfrAwTWUObgtuhdN9G/ExGxp
4DL3HrEMx0Lx2sE/vOUWGvc7HvZ+hgfy2nALTFBL+KuBJUSpohXgY7gFlwV4MhdUz8ylIxegmeyG
GnGSq7cOHGtXm4QdWIZQ2aFABOVqnwwPzPZgBzrfQ/nYaMRvKfZkVreKLZgyFbYCBGy79zca/t+s
eEsKie/KlJ1dle4YTFW2hf2M/oF3kGJmdrgiVUg1JseAWG3Qoa1bp4S8A3o9jXetU50Ts93VDpif
8TcmDSGJN7kDOQ3JHEECo4EAJDZy0Cw0zoaDFVmCeMDMMMCVcRhO4lk8h9v2Udgru3jrr5R9d587
A+HwLsNiLlJ4Vo8oj4IMh+xmkp5gbEzKQjPEToxzq0IWfvtsVDNSfysTlHxZMjAsto3r2zoOGVsl
5mAEtt4IFipbL72NV8Gd2+E9/bGj6mrYQDI7ydm32BgbFw5bE467xgKCze58E2wANvzS9/195bRm
CdwZQr7F+HzsAitydIiXCIcYhFA4paP9VFEKWF1he2KdsIKBUz8nMGrAK3iCHYfzz0ygyBFW8IZi
F8JdytAtfnY2W+kKrlamOploZt519hvcjFD5JRJ5KjhjYZ1iIwIzOOFhhI8TtFt25iQ4NzrEIx5W
BKFdYgMzpYxGmxC9kiXAP94CVvOQsIbTw9wq3vbIhbS1LXPSouQNYgwNoOBMHU0wNeA7zA2bIfEW
LtYBs8bePljotWobsDkkwo4wO64GBDY6byLzE+cFc44uhsf0HmJu5dEU5gzWCjshhWhjBi8MT2SM
sgBGg89n5k674gmFBMdxAmE5HteZcTl8pPbYb7gVigshDfCwk3XngP5lle15JEtml26t7LBczOlO
gifuBEVueWdQybOttPdMfYWv61bUka76TaEOpLiPMQRmRCh73ZTwxZRrfOetuBso5k1617nDhilm
tuHYJ3AwTbwrqAAosTMzdJkxOOEQPcPyrlc1yh9CAj2EB1uNCEJbtLeirVlf2UYOAQp6J4AJCNCB
KUi34Cw8FI4b2hmlyWsLR7WO1QVlBVaOibEQWxktV9DogNAX7GNMEJtt+SZw2K5mFjJ43/AdWhHG
Dvb6LVND3C17LfurTmuX/Y5+Do54wzQnswYDB2YUrEG8mmLbLQDCRRtbnjl/f9rYP23sNj2ir0BT
/+d/CEvmxMxdj6bxzZT08MZFAL9McdQAeU9MTIq7paRMtDZZ0LTs+XcJAD+Nl5/Gy0/j5afx8tN4
Gf63/5ofv8XA39cRMg/oPDL+LphyjVa/E6gCl6a+wcQ3Ug3gk145GjDxQhHg0jVmCUL/X9dYNsJm
oYKfRthPI+ynEQbc9dMI++ONsEUUPQtU/VMo+tpe+BOZPy/R4PkyTo0BkRL0HrvGPYoVC5xnW+nA
AqsscwzxRwJnBaK76OGHGGIB21SD33gyZUtEHAO9iqwJfhjm3/7mNUKenm5+fWV+2Zi+gsiZf7mf
1nBvo17SUhx0HLFbOHEGJD3mpo/0N+aQYT6Pb37WDbOPl/K+Fu90Fuv4697pYvjrGkl/p8j/h4a/
hCu90A+bX5VY32DWYnyeQg4SK1EQu4Ztfnjr4K9jPrfL5eUy0mc4VXNkQVzwh8KEN32DNMEe3yXm
Wmf+PvihVpP5fDORQ4mXgs+W3N5y5IBUgnV2yA61ox+be/Eo7aXdcJJvC6uAQ7tE5oiGcFUN1xI5
Ho9fE4QKj/BqJuQIV9S0ntb8Cjmp68kpTfTXRYZdDu8oOq3TfDUimbU0WdXHAOM6sAne3ZFp/ZgQ
7fT2dg7IGWEAjJUzX0Lz9IYYgIR7iBHYS5HncWFpm5y9uWzg+N6CqZC+vEQUuR+I/MH7f6nMC5x3
8Asq7IaRwomskJb9ZM+wuz9dMBfXOcInNza+4RUsqeD08nmyx8de9HcrM7PtkzA2Yj1uZeQqs8cG
IR/6pbcGMycPGrFvUYhz3xGf3Azk9lrL7iB5mVhbgvyXLTJo7lAjY/kEvfIR8mBhuw7BFTtD8Cqy
wDnM7iWCz/XyglSb8Tprb8h9iay3kXx+J9cQ6md7bJYuNUgjpwwgxnTUL8WD94o0a6dfa+fwST3x
J/E0HGtQ0pEhMMFcj9JH3iADuHQnou30M4oDZfAoRayaZnjOv6oI8oESinLoZop2vzFF4aB4UsE6
RrrHz8c94xz4Vt+DbvD/OBszoG6A5LcrPJyNcS+EiNO+shBoSr8KiBmZPgl3oU/vUhs+XYsz43N8
DnbgpULkLkREiPm0WX7w52O6Fth9NpczWN9UvizFBYutIEIlU0SiEAqR7GarI4+LxfOQEENq95pr
gk55pBGsHJlAwn1vr5G7hIopRDYRBayvQRkJez7CUJETgxhRjxBmskPMCKgpc5RHlKgubAX0AvrI
wHo3pzPNHmXobBlyGD+LFugYLwvSIm6wYyk/I0K2LDrA4kNoJodcMf+GpS91iMR5F8R+kI/WHFg2
Wn2X4CcLb7Mgs4fwMwuns3QmFv5mSfZsv4c0RfTdAUG0L5vSyb+tjE0pm6VEMjieRzdC+jXITpGS
HW4HeOme1MNkuSzlR6cF1D0Cv1hFHYHTGnG/zr6G0+CEZiNOVsM1LQmdN5G/Jh9YvkJnSWseEAHt
FZFH5vSblxfPenu7276mzs0RfaWzjOD8QUaFJr4FOIPnN8OskaHGvOPM5830Pvvew/ONuDUCBa3L
/s+iQMxXjvAinOvohAuPIkK2/+T2EmclEi1oWb1RwpZPCX/NQUC9rsumt7+TXPQDRPQsJAENIUog
eNdrSIxzQUdS0Due3KXm3d05R5DjeoeQiaeXlwy1d0xGfn4OPkaIv+6ja4HmO/3ODxmYk1oMtLxJ
DrIK1IVMM6dzcpYF5qDFmzltxfuFiy5py2uF2Lur/tSW/y5tubgfZlGb32U/LAljcebs/+NOy5LY
vWYGvtu4P8Xun0vszhDSn0yrLwGla6OId7vr3wGUlkDnvNf6nwV0LsF+cQaQ/rywX2PehB+gqqaJ
rKOYAhw9k45KXvpoOgKop5++dMjcOeSDuzpk53onuEjyNl+RSWEl5DXe+UByyD0w2zuk0dNwDXjh
pmvk9hAk+8C8+zqA07hGLhl6VjmqPe1yeGIigkQ9MDxf8yoyyqoMgjsDyDuMaXAqHPC4RqeqJKcE
lh6KNReg7OLtzeyzv9jtXTuu/rB6Og/qMx6My6jj/T60rKdgPmsYwOJHmt22SJGR7zXzgUFzlgs7
mADjtLqF+QEDJHbjjXrNFS1pu2N5oJHNykQ6dK9BV17Saki0Qt4eKx4wowOSrOx0h5bV8H8heQYR
cpZwiVQeKmFNfTo4PioIcgENrB1FsI3W+hzILd7cDC38pW5O+jDz+93Kzc7dyMd+Jsod+nVocHZs
Thf4NS4PsKORe8fDC+I4Rxkel45evZNH53gqUC4jUNgjC+YEU1uf7aHZESk9dDJKFIzkYK/W58/X
cPE2ZzrzX3ibCpvRz+5z5ihQpDxU2wqumtJiuaTxfoKTxg4hvZ6Z8+V5tRfJ0+PW8VE/Gq5Xe7hs
0J0GzxyekeyIl+UUPjTmVhitL5JTr2Q7PYpb1VU3upue/YYssZuzEX024pkbYfIMLdcHjBi9be0N
HHqfL86Mg+TvrpN3e3CmxZo4l3NRg/SoDDSDIvFI48szKyYTtjLl8TNDBibIfZGhyTLRE1NwbWHD
0saZBR/YgXlTp1R6q1CVD48F+tZTAcLBIxJNbiarIkhOI11veTefD3xhXoy5/TuoPBdMmJf09IjS
sdOSgf2x1vh1YoyZC74oh6CRSlxg06CKeEJWKLpl0Ry+PbhQOXLLdsYE2/sZflV7RRxUsoHXhCj2
8wTv3iv+vR7R6+auIo8FMG1FMEoUtDEPYQArfF2RG+hCFDid4cd74wmPtLy3hdWV2Cx8snvmbIlc
MXERH+AmIFVGDP7BIA8lHMDMW/xlx/4CPguWzgoF31jbR7Z4nFMR8/PFWjp3xkyM//nPncEkyTuk
/FvP3dL2nQnc9nffvjOh+9fcvjNx/a/avgva0ZjJ4N+kHZcE8NWT9W6j/WkE8Ic9EnUdgSgN1Nro
/DiTwFnMCbWi9rLzHKA8qXZyNO6Bs/Eeso6eAVHuIO9M1FKwINVC5YLAM4Hxo2D79eIz6ZxMjQi+
7gH1tSkt9xEqiibUwo7W7trZ6wAGQjdDsj1L5zdQTDWg2RTyPM8KCqGeN9XZr0BeCFJJKHIkXqOm
i0l49NSQ3M70HpGSbu/3PO5DNN8i3EXn6BsQz8GSSVGVk5sSPfP4dVwNDis1iuCwD23ejdA/xEcV
CYI0zNEaWaIbw/5J7cgCUwjFk6j+EAGgRZM3RfOJ4egST3wubNF3c2FyZhbBWIboQulhZUwNldQg
trhK/E0O1TMCVrL/8hD9uy+gNEQ1DautQbUx/qKRh/+KYrEq7AG15ZLNdEROWG3AFwPvLPFnhppY
JQ6rR2Sf9qUkeO7bIziy16B/MIzCW5SAIYmfpfkXCGYgZGiJCA7qqIia6IDyLhZlR8st9n+k+6Mi
CWXhGioGumuBRY93oXYqI4bzLXtfWAtQUAP60Xw+Zf+Nfvp1O830U+oLaZvH2E48rKSSPPtkVdKb
Wx9QD9CwJplpsz+wPZJa2erLl/vRvJcoOtcVAD1PTy/oYAMdHpGX09s6xK4vaIDNkJpLa7u48Wd6
6X/Sxv+wbdR7iTRTqiUIjLoixSpe4TzzVLAHWzQG3yL7dnWLGiLUEqGA/Ar6Q6zv7fNzCWB2ertc
0Hrg9VVH76cY9rC3YggP9bTb9dvbG2oJzy594xCOZYu7Fgk7z/SMEr0QJToF6vAyBwVuLF4brc+B
NZIFmbd4dzON/te6u2WhNdP1P4XWotCawZI/TGgtIoWZjfm7IoUPgTaotQUQ2giidHVOvINXnqeG
yThAF0JLgRITRzqHgEeru4msn1SbJ8l6QUZ/2HIW9MH/uOTsdkORa9RIxCUDTXgZeB1dKfQKBCzN
sxyg/LQTOieNhMqM4zS1swk9UmUBrUblmBi8/ND3aLRfplkNvrzimHbicxGAZisbK0fR4poYfccv
jfhDwPDriOUZlEujOFa8GoITnUg61OEiJSegxUoi4w7+QXAdd26BNiB3TywpYb330Z9/QQNfvfw/
ALp3Q5gBuhRsiqMqYwgwrJmIvvEtVijH2tklhLWFYXWDPvKETkBX57cEuRCfYwCRoaLPRjBDTenQ
1nFQYgQ7Zh2/nHasIeLBRk+/Bghle7eOyGnhkkvzPocdv/+8XzuZf3bXMzxRF23TcxzuWrBLIDnk
hZUUvi+4OkqkFZTOhPPCGiOgk09HenOPOj4GDVNyypBNEJpIkBhdLAlDvwrc/vByIEnp7fL5TH0s
695tj5lqH/SO48QMw7xAWz8zhAlUBtgJlwaDtA+m01H0IyrIkTVZ/CqjsRBr2+jsK2aHsMJu171l
SIANvWf+GIpC9Mvl7fz2+UgXNzJb83cC5/ffyItLOtOkf9CSLolJxlr2fqL+eDG5dFpncj31Y6mP
C+zBlOyOW/fzfbPw4fPc5t/24VeiiU9O+TU/4t2mjAYJTKo9VBJOS40DLKBNCRqT0HgX3Tdky6rg
Q5rsc6RUtWg5hv4aaPdVkD2aM7CMpxcWcXi0Pr/jpTM9z/z94860sAAi5k3kfw8QsaCNrpP3bsV+
B220uElmMjadQnCBVmyT8BStxHwk8gItQQPUlLW+ZTqBI18GEza/oyCJboQDJLa9PXIRHeQynlGb
TxeQyeKY5tL0zzCmmXz9PQ/TbyLL/D9t3VRPSfiU/Y201etT+7f87W/n5qkJ6yb8+legvmQi4H9d
+T1RBGg+NU9/e82asBkZded//sc+r5rgtcr+tnuqcJNPH3Ffsk/4xn0JbttfeFUGZtB1XdUEHfrl
G/elIMu/4E8grAE1pqypCjbV38kvRf4XRZE00CcIoLgEOS7e9HfyS0H+RRBEEcxkkqbKqqzLv4X7
ciZR8PmqIoIsRxDA5AYWzJkuEbg4ywdPGY4xV0kmzwlftLgEE0zGa6TMsokGFcJq72br+E3cvy+Z
ZFDunRLANTVRBdWvLiqCogpzeVvUupZJmdAfp64FlTcP9kyQeKerz69yJTCYXUaSdSgUXRJkA1/f
63WhiJI+FYXuWAlBtg0isHAH0WAmkyyaETd0JKhFfxf38WrI9LOaFL6zMIIfJlcElbTBg6FUEiTw
yM3MmVzv2nGaxuqo503nykVs2H2hKDZvdGhtWSvxOk15+GEDH3nHZSeuuBiEalJuJG4sVApR1Grc
tIEU74RG8Dd+V/jPktoFCzM1h4o8L2qGrIiSpjESVFD5fT9T/BTIkSrI2TGSssBWswgQOvM5p89S
xZ3EqYO1N9UyCArKfcgh7Z6fikchCCKaytNLE/rB10xspH3EV+U69ZJhF3iR4Sai1tpNL0lO4euR
retG4cp8e+zVsX8QJHCs6Qp41INa6Gjc8NkXNRrOC0swCzzi1nQB0y/KOqpVREOdLUGWjtzYSXJy
VIxYXpeZMFBtUsIt3/s1NaqEp61c9XvZS3sryEbezgwQL3w+CAYgv9uIjNga2UyCKoqiAUbb76c3
r9Ve0ZUoPvZZI26SRLmPfDGzpF5tbRDHG5OPSLVaLXVv/PEAKLoB6WHw4NyVRW2e8dzwRt2pWeof
e20M6KQL90nQoiVQpHCmF9WGGzbBWfMURBP8uDa5quPI53c+t2VRIGRA9jFCLsg5AzTx3996Jhh5
FqmZcQBpVe1oPodc+nLSbvws7C3d0xJHGM+yHx1qcUS8AsyqdVh5ttCKcO2DKmUTS2Vg610ynuJK
d4MwdcSMQ4O5RnhoEpE26IGkTcZCvfUPAkoBoSXCSaKsYs0UfqZY40Yu+oETjUMVGtp5VPrOasbS
W8CdAjtW3+0LfLouYX50WQHZ+hxaiUOe+7mmT4cwSleD33LOIGCTIteItLES2UJTDU9SIT+HLRoM
TepI0lbXFoTx3PzheVXApXWNrY/EaNO+XyIuroKsyyfxkEkev1eKbstPQ/LYNQZKsbwCjJOlFAtb
EbRYKon47llRSjUw20LTsXHKOH9UlF1QG31Om5hH5pWuVOIqU6qaeFoko9VtUzJdIldfpraSXj/f
YXNIzIava7JmiIIORcZrM2Dm57KqVLHBHwKQf1dc6D/WEvZWpMkyWkcJY4d0wNaIdqBiyXdaKGse
GYbOW2mdwku2HMQikcdA+KL0ar1DGoaHXk3S6O8yj5+W9MHMtsJYRUkRNF5BhZAmG/PO9aIxxGmd
dc1BitLyRlSUxulLTwOsjQWb43w0vu0ybZONxXCX5gUmMBVyODc6HaK2jLqaxnJWRKRIo+bAaVJp
B1lmdN8O7W+CcP9vZOaH4jU7N9Xra7N7Kv4CjOaM2Pu/h3V2GIXv6cvZq79BOE7Q9F9EiZcZ2e0/
0Jsm/6JCr2tQMJIONQPE9w/qcvEXiA6IXhmqVeMNAzvhv7jLReEXTVJVkDHyiigbvCj9Fvw242pR
NF3msZtk7CeAQqZdvj++pZ6EjYJSucsolaDB4vr6oQtk7jmrK+UQSNl0iNV0ND1Nb/ccKmBW8RAM
tC/F5Dg2fRAuSPyZULuORwG6E3hALtAW/tBcPPIDn+857SKLkbRqZLSkrJMo38iTZpDO0NGhkssz
e4pE3UrCxA8JV4jUa+J0gUjveyF+HYgOhKlhcSQeTFcz1eNNouRlRitcvKxKrMAP0DJynGr33Rb5
AMteM9V/FeLsMgLWEegSSwkdP/eXjInKeY3YeRfOS3yQ1Eoo7kp5RJgDTSWx1+jOoDYbWTQmKtZT
/zoUFUorPUVbqVEcUSmuEjsVytYZUlAfqtnkr/Te89ysM0SnqcPE9NJu2KgJN9hxUcq2wAf1XdoU
aUbqNDIsOatKCzzmS+h11vv5253pQOe8yCwDpPV+v7OUsRHTTpa1C5dlm6LlTCWs9rkQbssM9JJa
5gIxEnVUzCJHKCMIqTR2ptxCXg2lG/itJfOeLUroy5lpALq5HUWaO+TduVEUUnCew4kgyeF2ny/I
j8sOQ0uAyaTDnpLw6/ejFj0/l/qm0S+BqJYup8cGGYuyXhDlH14FSA7KRdMALecuisHLVT3M9Muo
tArVInEiY60N9uf3MqtRui4BI9EDATVMPl2VZ5fxpRL8n4kY3AMAhadWSFQftYlDB7zsJ/WpquWS
tyU9Ci9jVbS5aYh9tQt0vkKbXKgKdJqtxB4tQZPSb0kxqWlupcY4RQvj/GA2RJk3oNEU4EywlX4/
53FSJbWkpd4lKgrOMjhUkYpjrSyIlo+OGvahjAnnwYaqzE90X1S8HzScd9Fh8bldHhabUuQLymdK
QyNBEWhRR6CijorambJBp2NTimejjLNHRQxHk8sUNIKvgtAe8+wlBGZx+yGbjlGjxkQNuoaOrSpt
jaLm7HbqJjMqVMEe2zQD2WjDn9JxGtZiJObbhWX+cP7AVysKBqSJOJ+/LA1FsZ0wf7yX9OtqxJ3A
8nsWNDl2dDXLaJsn4GYYCnRiLeNql2l5SfI8kW+4SFDXLe9zVAnjJVnOVMd3ok3D6VdgtOiKABl6
TQF55/pTBl/W26jx731R9jdDKKCXI8dLG90DMB8rKacQa9WuTuvW/HxGvgdK2PfsyqqBKgIZfgnQ
sH+/oRppatUwiPz7VAcXlGCoZ42L4JHxuFUTqUuseN+b6d+upiJQqkKDQpdfc//f32efx5LU4ZQZ
SVxRI9cms+0lVD7naW0WZQFC9bCUFhQHM/pmk8uQK7O5GXa4OhzfXZThVt3IDf3iwXraB2Gh0UyS
MzD7ZvmDFhiaNcrZvdROk6N0fbdwYpngmF8d8kTEP00CDcjMwomEKYavroD88jsFxmfyJeBztEUe
4yV2u1kU6Dq7KqhA0YoQ1NNwhs0uVcIzpiRKaFy4rmrRV6CsVceH9+e5K9vALaV+q/W65gp9+awb
03jyWsGdqkExDV976/gUzR8kNT9KofilHbzJ5Ur5EbhKsydObMkoxp05JhlnJ3L8FstGuJdko6RC
FqNHNnxfMCO9aqO00v3Ej7xVGFFDxlGULaHltE1Y56E16lWxmQQeHBOTaslaeywTo1rlKYeeB3mY
Po25gj65vNKs8qpHy+66QJ/WKqqpIE+gvhBGfkHUfbAjNQXKS5YAIkX4L77f/7WmDFJXDNoFZpRh
i11SWmnqoZ9DmaLZhaojFS5Nl5pDfrAjNQNOShx0Rtw6r9+JFJ8vpEI1LpKUq9uhUyVT0DLOTSFL
V/k4gnpjKgsTdph28Mq+XTgQH2xJUP/pgFA6jr80LzhtFB5l5EmMfRJIPGlTsTkWkn8S0jxfQIYz
x8h1S+oiAwiSzuO7wATfu7NXhXGkGmNgXNRwyo56y7emFEq8Was18gkDpbdjrQL9jD5KNO7ymqhN
P64/F3E/AmW4giU4KAGVNRXW/wyoDGnd95ySc5ckT2WzarR8mxZC6cRVOsBylqq1OCXSVhxD9HYe
GsNugzxwa74MFrwdHwhbLDo8NFDg8JXNc/PDuJMHJS+0y1ALiSMDmhIjyvN9NCo3zcQL1uc3/sHe
Rm4cEmCALCU4gWdgIRp7ucsySb9U4QDiXdCW25Ge81tOGlUniUZx3/9fzr5sSW7c2vZX/AN0ECRI
AOfhRBwOmVlZpZqkypT6haGRBGeAM7/+Llbbvkpm3eLVeXA7FG4LSQx7WGvtvYX74/01rxwsPosi
C4MzM2GI1nHUkA96pmTgp8ZMMGRRll/1mPENp/X6Ki+NqmXCjWDgEs4U12r1alvWiyJrB3mujLr3
qlkBNsrs6WYYXPc5Yro5EFuMx7hQ8Ge6kfuEWMaxlqK9L1DgEfbGUG9d9UuMabnqcKEOPCRd8lQk
iZdXPTdLYI5Vg9CiK8vQBR5yl/bDHJAsyg+tM5n7xLYxvkMqGSjJh2MzkGGv2mTaOPY37jvgfjgB
TgXiCboOmauK5EVcVfIM8D+ByU7ag6jq/gFpa/QXc6w+lCMr95VDxcFJiuxY9j0BbpS0+/cvw3VY
Y6ENBAO2DEAS/1nBsaDNTGuMlDw7RqrQ87vNyCdFYqTCTZ5A87QEfK2nizg5t7yr7C3A7drOUiSk
lCLgo9gG5P8X1oeOKHPtRd+fo0zNflVbdjgACfQ5bZSP6HQ4DEbUn5XM0Wg8m8s9dP/qIyclP6cR
He+6sW/+clxRP2TUij92k9l7vM31sZnhC/uyKR5lw5ugdBPD69yIef006oPKrdnPCofsU9GVXgms
Lkhz3QcAHd0N/3VtUigFfAUMlZnLk1h9IqnyZKqIWZxVFY1BrXNrz1PLDSol+n0zWuPGnl6/byTW
CFTRk4otQPvqljs6n5uaJTjSopeehpZtbxsJ3fBQ1+kYQ1BmOQLve8ksX0u1fvMbrsrLfBZ2dZ7c
iXuxco5WISzECPMY2ulkB2oeu9AEQv1QOEO8V7L5MUjL/J5mubzhbYE26ryRJ8uxo43fdu09kaFj
fi6MOLKfqyirKnKjLawyO1sytoMyrrKg0pX9ZNZoffSn74cyG3Ey4gSsBuT18v5qu6tHq7LK8zyV
5eOgq/pbN6XK40WNdu8Nl0/EarudFDPbsrDX1owyvFxq4+EsbnMVSw7c4c1sNfkZCgHrY+zAQNhs
NEKzdSf0fBqqb2lEbB+RY/WjhVoiYNxAeXBDyB9f8CVZs/D5sCXCNJcL+dtNUIOToF7WKc8GGFSf
9BHGyLpVwEpRe41Zlxtbfo3FwAA6LqA+iy5Yo7lymo5V5GlpFRira8/juXXmdN8UZnvb2g24Os76
J0UGPPRCo1TSSoGtjIXyzFRZd2zMUbIZOchsEmTHZVIYR1mPiGzSAfMMchl/aDhG8UkMDNw7BZ+C
tIhMT0zdeGu7tX6q1SA3vuc6BoAVx9ahWEcwzteZfFzlZkSKJjk345B/alKMATRpzINeabHvrUYH
s5PyrYhr2aRL/wzUAHMPbewj/rku1SwqzmUS5ekZzjJ7jHLCjlXUm/vU+Yu737RZ6rAw0uk2nYv+
Pi2Z2rg011YKTDBAQg4HuGC/q9vbtJY5iLTIz/CPbUAnAPxDUvcbe3ttCbCKg2cJNAZ8xTp3ngqT
za5i2ZmaTQ5cbuxvs7Rme5BdesOnv7kUIldT2KAXXXNtCRKXjUOX5+e8qgqvYZEK7NR+SR2Xbaz0
RmzlIjenIMpgfxG125cPTkjDNZwpK85DHGOwC7CBndEpTHsYbEyRyAxMd2q6zwar+W5qp/axy0bM
O+qGJNQulaEoxbCRQl+fJtgcAAaCExvBlbtKImQ2GpqmBX5R1Ih9AQzPn4WxlahfvxQXF8Xl6Ivm
4PNfCdbfDA0jEZlqMhTnntfyrmc9RjHysdw1VVIcBO2cAJrZYeOiXp0rpCXgLYQL7JwC4FyfKy5V
Pid8OoNj+tk5Otn1TWaFY9y0z+/7kutUDEtBooGgGUoNkK2rXTTNmLdmVs3nrshlOLqiD4GmAv6O
VXmMwYx7xtyiRao9dndlN8dAZuiWUuTqJPmrI8OjBAdqXf0Ga4lLeUSt88AszLVk/ehlYK033uXV
SYKpQWdMgMYmqBrQI5c3GDCQKk3Drs+9peWN0RDnzhwnjDMn7ryLUx4dWlWnG+/mMhBDhAmiCftq
Mrbgx2B3LxfNCB10x0XzEjvuHenSp2ZIB69IyEmWxa/3z9K63Me/F4N4BBUODAeK33252ESntiB1
3L0UMyIyj7VO7RmuzvausDG9vhLTPuetGyjIpEKhCX2IQYeGGTOcGziZ/nZ2mzgw08j1urLFRNKk
b/ZZ0Wq/4DILdTf1z4TlwkfuhClE5cT3ymkcXzXNuOErXisN/q+vwLdwG5EUPDsQEYp/ruyNxJMz
5mjuTlNtFMfCyKBDxB35EOWqQMmmtEIxDb1vG6oIqxgoiW3ZzaGXoESok7NTyywZmpTWYcnTPuQu
fGhWlNnJZHm579Sg73Gl+TEfHR62zZB9NBDAhlwpdAmmkfZSND28BYfxa0zFuFdlZJ+tlCkf2Hj6
nQsodrx2RItLUrLsSDHS95bHGp0AEoeEMjfr3agGNAQkwBXfP+arU8bOoMp2uVpLFLwmsfN2IJPi
rDsNTYqSU7fFTLsBS72/yirWXg4AUR4uLfJpE0TOWjtlRUkhWhqZp6nnFr5/wrS1saRB11f953nK
0Jt0ls5OacM5RJLnSIEmibAnl56F/OOuKXSx053bBpPN6o1fd70HFDAx4ghcXIqkf/WseGToqXAH
/DiBHo2UoPsoCC+x8XjX9bOvewDKmUErB7cHnunyQZUppFGyc8wTH2KM20I0GtC+016X0/wBVDW+
lUQJD227rX3si/rLtAzuzcaESVmOidoip3P9qOYk9zonuwfNMGzsxGUyuxwT4LMFYoCUDzC2u3on
NJG9KblBTlnqOAEyM+4bcoCmgji973QlekEqJ9l3RvyDN3gm79+SS0f19+oIpkCMgfheuKfLDaqj
KjEqN7ZOOR/TY8dGjNKNgVEWydxuHMaVJQVehZjVNWFQTdSar8x31NazrvPSPiGZKHa0IxiNVeWl
b9cQERYIyzc2dkXsv34bUmgEcahpFwBwVgvaYH1HeHobEH1Ev0wFtW9MbdcPgjRoSQwUIUinYl6I
ffvGMGYMuNNFtJu7LHvMMj1uhARvfT4wBQYlGYJKOMrLnU7MzJDYHPskh3oKAIBjThsSIM+GWCoo
O3Tj/eOTxY0H/M3AKSJZWF7gb3GPVaLDXaaYfYKBj24RF+IOVSO5h2qr2Nrp5bVe2nrHAo0POBJs
E6K51TNzoo4XfYc73DUVe5gBDAf9YDy5Q+yGMx3YfWLW5tlkKdvZeY55qEJbPrLUCUCN/mRVOIX0
G5rwQO8ZGg7BzLWRbDmkN38j3hh0upB7QHZyuR9uXiT1HFFyGnqLPlO7HD8MTYUJkHWHfrPgendF
WrGg6uf08f2TWHb6ancERGIoXHTA46xOwkDGFNNSENg6y9oNmYWBgnzWN3+8CgAME8Eg4fgvvrz0
387bYTPNZmnQE28T4qUcAGqT5NnGUb/xLbi+i1gDPLILgu1yFTYmqUji3Dk1wCpDWpWfNO23cOA3
jBJFvA61tw30CyjY5SLE0BXhw+SciJu4N7FpYPpkV5W3LkTVT3++axBVQghOYJjYumHelEESZM9Y
qi0TTKItQVWWdtFtePw37h4wW5wLbh/IyjVTgdQrQbOqkZ4kAp39HDO2L6rUeRqmIbudqnq8q0ww
1bYW5sZ5kVe7srp9LgSSiMoBKELZsbr3aeW2aW+79ES6USShGRkTRlAWbfw1z3HrIR4uDds3IPa+
lbJPX3Rr8GcgV+roFpJ/R0isPtS5K84kiXXpzz2JvhplYzzFtlM/tHXOG88o2a6lJjj1VDEZ+WWe
zt+KCTpZ33TM7OvcTiUJ3UkW3LcyF7gA2Nr6TswWZtGrPoUTGEiGxhI111+JYwOCNKTDb8ueOyFn
ovRg7ZGOTl1UJ0E716P2hG6d75GM2DehehTlNrONLiCx0072XZJI9LsoAWUGudPVVUhY46pbnQNC
9yXX5ldq9+wHhrPXTjjOIwZspoXR+hmpFKZHJ1nzcaKt/GjTrqbg8KroMbKbD0mVVbnf2lNp3uiW
su8QwYKAkXUzhAgYB7lP5xiQcUqaDB3royq9FU42CC8SssdEy5K0d5mK6tJTAMu1P5ol+zINuJao
ArE4tIiSQPwz2YiVo7xv5rDJR7sJVGXn9wqR2H4p6sEIx4bOLRr8OfrcZhwYlAIDnuwGNcCdOmNU
fp0LqINa0GPxTTlY2L/Inuwf/dgC7EJYB+PblO69AoUnd3ndldrvimHMvEqkqQ0gq9LwkHNiyoNl
dtHHHtufe25W9qe4N9xfosuNg7TT6mFJUW5gVUlx08el/mFHBY89u6jRI340estEd/moe7HydMRY
88htX2o1D5jwStruMx+5c0it0SGeY2v2I0vy+c4eGwWWuWYtYrMq7dFspC0zhO1ySu4VgRLH6wxH
5X5No/mG9nMNOpqW06Mu2j2bRmodphTJtke7yC68YtTT514ZFvNN1Nkf89iuRm+snBaihDRGEUNu
ReqLhfuIHJm0aB9TEEf5zNAaLUKghPk1VCPwNCJzq/VMc7bPvNbZc5TMs/B0KuldG5smWstMKcsC
6o78wWrryEcRR/KZFIXdeiiQc3dxW6adD/i6cW6qea5+vW/JLrPj12gHnh5SALBn5kIcXBpNY+6N
HjAmZHTwLS9jNUHeJtRoQK2Ly+9l0HWFXUnl7v1l3wixHTDtwPLBkC1c2coj5KypxyRyopPLB+eD
kpE6i9KwMq939C+lHXRZr7o0jEHkBfXQqaDPaXSIC4s+cUeWocVriBAUcj88SX7MKltueMb1zoBL
hBVnYC6pC++7zjU6HVl2VWbtKXN6eZ/FTR7yPmU+nZvYR1EDeUY4sgU4v7WoA4cM+AA4ItC9y+Mw
EZdxsyt6RLss9VOLoU9PbGEQOhqKiB3ryx/vn8M6vFw+EqggOMrlEKC8vlyvr61uGg3Vn6JZ7TVH
Zj+mUwzdE9EHSIE2HJp1iQSj5mqJNODKwP8B9gSweLmcoqU72b3Tn4a5H3bUndsgh5r1Ialkf0jh
GfzGadC7SUhM8ynS6JAgx/MjbVt+WqcqaEFd+yzJRYgfrsISVKNvVEUaJjJtPoiIYZBwN00b3vCN
Q4FoYYleXkm1tWyB5k0jEkcOp8ya3F1fUP5IEovgsZfkYKkOk94He0vb98bJ2EskA9QVNDI00Jdb
BeRlyFtVDiehtDpM3DAOPRR+HlSnQ5C2fbER+L+x3qIh5EsFhg2t/Cp66rO8beykGU9x7D7L1FLg
QGPHz2pxjOmkN1Zbfv3v4QUuAl9aDQPAXsrz1qVoRTsnAxCq8dRoowuTJIl9V+itDOONb8L3AExC
9A7wb93Worchy85GNZ7KVmGKhTMVx3Zwn+EO2luk6FuP983lGM4KpWcEsrbV7Ua4ZrJYWuNpTnXh
Q2cyhg5E0DeTUf8A8FRtvKY39hAgGfQ0iNIA/K3Vi9XYD0M0l9Np4DTZQaKMiQosJi9/bCHgHZiA
oYaKDN92eQ9L1+ARytGmk9k6X528exRW/zOexp9s7MuNXP+Vf1pdC0h7bZgjsMriSt4bJ5yNNTQj
p4JNXWBlKTqPMGMO+xTNqSdWJ4cBEZdn8F7e9L1EN5LSHgOWlLHf5NL2a9NJghIxwvt7sM4sALgJ
WCtAiWivDE+5YgGFzA1dTqQ7GXHf72qe2kFrmPxgVnD57y91BT8sazFYSWixULdC1+8QlJwjZcS7
U4cQ3INU2/ikUNV3N9RuHdpNBamCPUIBKnrMIhNkOo60qffRXOc3LSLx/f/m58AuAKkHDQQO9PL4
c1JBoEiTHniAoW5mC64XAo3hvkjo6E0zsKemr2xI76HUs6KRBkU3q6AjZXOQXTlsSKauoO7X3UGF
7nLjl+BhZaXqvipi1hqAh6GvvjV7VFg4I0JZARlC4Fqz9GhSlOiEnXNU68j+fpSR2CueIpadBtPX
tQ7Z3GI+PBhcnxuZ9dDMOQ+d2jHuu6bMj3NuYUwQqp58CP/GoEuSzGvzatgQCK1zu+VDYNgBKQjm
gOpZOd5OFH1vQAR6svI59atK2PcZRYqVJK3p8URghgwohFua0tP7J2q/dZlRlrHYKfgW4IGXJ2r2
toaHrvoTTEcdIK+bP0GUivB4ZOZHu08x5UZTZzc4ato31pjtp0J8kWlkPXVzXZ8rJ2WhgZDQp7Ep
98CCDU9kxAn1AKqb24aBWgSBm+vQJuh0Qneu6iO/cp3Cm0VSvfC8416BxwbWSWqPJLq7JVAcejZL
5rB2Keab6Sl/NCwLk4KaadqI667NJoUgywKhD/7LttdikixpIZcd5HRy+JTuZrsakHhKZ+N8r3eZ
wmAAIF0KFRBjrZQxk67MoZDufIqdqvNR4sk8iI/KG4VuOxsm440PshZW2wKNt4TwK+uEpvDImFvT
PHXQce6buVe7nBdR8P69eeuDHETDi1gb5nmpmf8dKIpByiITz8gJghfuOah68uZaPPKCbPZ8x990
6QSgj4b6FlX2iEMQm16ulNlMg/9QQN97cjAzonyXFE/15BxdgH8bm3f9DkFtEwjCIMMEwHdl2oHs
Eh019ilzM+YZ8YS+65OrP5gE+F7UpuZhqszqnJvzFsZyHS1gZTg7lChDLwAw/fIzZ0N3yOET+ySG
mH1qYvqVJKb5w5CiCwRjw4Ylf+P8EJRAaAymFcD9a3fB34C+hpa8rePJPpmFSQJTS7aXHC0GLMPt
Xt6/KrgR10eIsAs1dhS3AijZ6giJO8Z6SiN2Snh826i65KHUbXzXVgCrUA9C2acxbZvMp5nBP1Yt
VCPBQPqM+/PglkdhRdCUVxOC0K6lCHqRAzk28AGOunEMAC0T5PVm+gVwbfyiGQo0Dg0lmgQ2Rf7q
p6KugY0XReopzfvaa8sxsf1YVoMLlKIc0pAaCCvgRKk9eRz94I9syNgz5I/wXVYtvAZM46ltJWSK
U1wB7UWoCkm6cagbVj2zqGg7FCckDkpVVP9cD3nl+vGAjfcs4FJN4M6J9dmtiD3esHEinxOqngdn
zNAO3WpTDEIsjPxLSrO023OUGrReDFeaB1UzQUNfS/y2eGyMGws15tpL8lYGrGZIhzuzfXJSSPGB
uUy9daBwYZ86BOo/QEcbj8NYzJg2xuroZZoyIZC/m33iKwi2jqaqEE4lSR8hFDYLTBzQGpp8DXE/
xjMC0yJwOXlLPVWJGiyDdDpAKRkgVz9zh/FpUiaAOWeW9YLhxNlth2JwyBmr7AvpJuMbrAMAOJSB
1bCnuXsg2Qy7b9Xu0HhOlSWjJ6y0+Av6IGAxC+7p+NU0G19KSEA/aUUzFLW50iq9HJ4TiiA9Ny+A
bwco3yGd+miaY3zbGnG+11PcfmxMPv9FmDHofZOUBB3Wc6oButFhdvccUs/Uz6FHGUO3QVnmSzlL
FT04g5gxVC8ek3sj7d10I6l5w5agdgZ6CvC08O9rPoMAe65RQTOfStn4LXPrQ5llfNcmtrGb8M48
EFckYGa68bSvHQAGH4IlACKNmBGZ/KUlUdKp8jExxEmN0Jti3IKLGHGzNuLaXi3lrgBeF0YU0rbV
m67pHBl91RonhGftkQq32VtDZfjcUUlYOHQrEr42WFgP8S/KPJcEjq7s41BFCZNo+3aqOXTLUSVH
r2/s+wZFhrste3VlrrAU6C4UPInFFayWIhGKQ0fNjJNsWHKbCDKHBIhmYLIW1I6yMVswFfFzilY1
Dy1ty19xHReBcAY7SN3a2CpLu1RbLijJ8nOYWBpIgF9dMz9g+jqECZZx0ug9ELSJko+NjqYjagJQ
0G9Haoenn3gzjZ2jdmuAnLjdfjvLLUzgrYsF4Se8MLJM8DarIIaURiZjK47P6BCYBR2dAVRGXbTx
bN44aHhCJD1QAKESYl0GBpRay4G17slKEtT32HkSNpNl7d26HQ/vn/QbH+S6jC69C1B5cVXwFznu
ZFRRJ05p3tEbKy6zoE4gOn9/lZW46vUA3QVGQWcHE+zmUrv+e6xUiCHjfYaKHmolkWd2srkdi6LZ
wQRPoSVAXLhlYoVzPGCSSDU7gZtMxgZ9uNL9v/6IRTGCJheIdsGLLT76N4efKp1ldqyTc5T00PI3
rIzukOVMGIMqaRVDvLC4SSsq0P1AdPXLjELa+ohXwF8sYaBE5P1NWYzQZVS3FLqg7AQF+phRtA67
VabMOEoqFDUyPVs+6qtitbPm2qmCxIikHdZ515rHRsUi/uOlQdLBl3NAich81qXxscXHsYTdPBnE
7QIJzsqHVF34TVZ8yRr7JyaKG+H7X7ugIpdfi0YDYmkPAAExXMEqvUuNznTnpTpdjZP9M4cUeKls
aNQpobkBBUOkehsUgmgr33WkheG4JVRiG7Ht9W1H+TK0i1C+QsAIweTlDXCrTkjZWigPNmkS0DZt
jtRA9cH7n/oGaHO5zAohml0IT9ICyyhRg6lCDzmPwXTcMmWRR2YUmP86cv1S5NDBYoD1HCBjYV6e
yeS+1i4K/7pJPUwq5Rsp2Eq7urwAWFK4RpDOFvzV+hC6JiJzJ03jZFhutcO/ln+gJtiXIknqu9yd
RZihJCmQstB+GXcY2mrM41+GpUbUIqeYKRAP8Uby+dZmAfZe7BxUniY48csz0UpEc9yPS4mLPewz
lKSE0RLnGvmEOclTD8qlRH/glg8/oSAWDzUd3ABxImz+SG2f8ib3WsGHPzaMyN9eWSD4XAHjdfmz
qii2XDBMoIF6e/AAlxZBjVK8jVexbhqznAgyxyVYQWIAkcnKoSQFqhtHWaOOwCjST4aajV+WtOop
lIrkJjTyJEXjsxb+trNnTIWLym5vm2kXe3Vip8KzaCMeBejeJwNqERY0tXQ8ko6mDNtoZBto01s/
F40GsDGobwFa7azsOEki5pYZT8/2lPH7eQY9Z0xZfA/rjk4KMwQyNjOa5yaJ5NGZEDAkU18cqcky
L3Nps6uUWe9NFzXMTqdTX8yy77wRQoWNh/7WrQLmjK4fYNPM60ZiEwPUlVgjP9XTjOm6eeECD7XU
PUVJ/bd4jPofyajplyrO26AhLWJ3pxkhAEW149IrA8W6TgUcB3jRn0nVlzcIgwshFWgrwF3squhq
TjuDpqM4tRlKKZ1yKIOYGuguWolk4w6vijX+XgtB3CtS61Kc3OUllgZ6Volujk61yYubzNIx2N5m
8FFH4Yaqaws/rYrI08k075vYKfZdHsUP0A1gtDaexN5m5eCPRBue2aNKsCkTdO4GGvGsOmvyckQw
L73i7d4RgwlFhIm/Gf3VQsE6w4/jIj+9b1ivzTeoMhsNokwI3cHOruxq3SeVifYp2TmDeOIwsIQf
SVV9fX+RZU8uHdUi9EKsyaA7h7R0tWeURmQ0BjM7J6MlvCQunAC4ZxdowqetMPvaKUL8A1oE1wBG
ACLcy/OxUllORhxl55okrqc6tOAz0lLf6aJqQxNv42Agprqraq0DzHYxjywae0CKHfESmK8wngv3
AaWWJOSF2wQsTuOwsUW0d0CPfYzNebOGfgn8V7sDvB/yNAHhLUT5K3sF6DaP63JOzwgbXQieI5l/
LsZRWUsX9iFb5CbqAdqK+ux0cMWeKbL8ptfNCIEMnToU99B6V49VcjdEU/TJGViUeKWTFs+wIyMQ
UGfOTn0SiaehqLMPxgg75KFxIQRtpVUnz6irMFG6nykD6trOju5SEanCJ1WLnjdx08ivwDeLBOJL
iWvSAnQn2GM3EIVEvz38FUeelUWLdLsvPmrKFSattBPRvtuOXQ7U3ELdFB4vMaB4QH+skuTdF1PF
JaQ2edtvVbC9tZ0IwWD/IRpdAvHLC9A4jpHDLaZnpyTJTjiFDmqgUt+GrEpCrP2nKvxFPAdRPLpB
AXlZZOWX6xmRBT6MGikKf1w3sFUtA47OSD6lWoTWNI4bifgbgT8ozYUARGUFLNBavV6NBptrkrbo
3NFYAG4mLs5Jx6ZP/dAnKmQg/D+goB+Fv0WeG5D8mBK9e/oyj7Y6AJLrxyYAbqOpCWh9MAxi9bDx
NzqiVUZ/BrCib0pq0k8VH8SuHuqji+KhI+IP5xFlA5hrxOPvKoF2Wwro181O65uZOHFoTnhqYiQD
YmZ0EQQsmobpMP+FrKfY6B50ZYYgcIR7gBoBuRlBG8DLk+IQlo952qIHQoHoUQLeymZvKP4VEf9R
i7V3m6d9H//re1VPGq0z2//+fzZjW9b7z7/W/PdrB7Z/Nay9+EP42rz2qfupp+efDfCw31vb/v/+
j/9qgftpqtEC93uFCozlbwNYWf7eNG0Rbr7TYk3/LL8n//hYdX830P1a/vjH/5TtV/0djYH/cYc/
Nuu/7O8ObIz9E1cH1dLAfABpIY/8dxs2W6ALmwB3vxT+AqxfNJD/acNG/ol2ppAN4v/nwHgupar/
bsNGxT8hakXBz9I5EJnxv7fk8W+7i93E5mIz//Xn3/vZrlJK8PlLxS0KtKCTQOehNQGeymlsK0jn
fNtJmk/gDbKHdibu196k0S63ew0NWGaGv23cG4u+1vH95hMIumqCY4FnhnIBrOjrsJPf8mpjbNBo
lQrgi3CTqrtHPVHOvmlxN6fPFKl9r58a61m1mPlVaS8WmJiZflLlRyoh9hq+dM7gVcy8KfQ3bald
D9Ob9QcrusnZeFMk/Y3bPZVNv+uj1B9o7Mv0zhKfFOFh2cDhpDHYtjmkzYimSeW+h2i3NlWY1nsL
MG7LtoQar+KW9z53BS7aWsHzAbPw2Uf+Qd6DJ8QAhTkwdpWvH8BIP+Un1BwRDPkUN+/v9JJzvLfy
KicZxtkwoxErR27XefY4PET6c0zSUJXyVzc6N7T59f6Ka1Xa1dmuHEbluMBpbCxZ3zThToW7Nlhm
Q+U7Zx8dqhvXK3Yf31/y6g5f3qZ1uc1UgZNAzRrSnhsMV30AJ7EbNgZHvbkEQZRn4j2i+nZlW0nX
z6S1jNQf2feZy9B1HmOFSabVqUi/vP81a+Ln7w38ba3VbckdzSDMxVrxfYlpHD9QKfaiD+NttR8+
l/fxz/hoPVCQ9LflU7LHtFwbPJA3nN//FWvoa/kVwkRdjI3SlNceepfeBIItpFtpnvmNEdok4Aix
vHlpxwB6GTGuJ4lnbYFMq9jmas3VbS2Ids3WyrCmnYW97PZli8k+8VgVPnzZbuMLr1dboprXxiqw
fGAuL7+wgRwMDBIpfVYZ1I+tfHyKBY922ZS4QVnZ9qGbmhbDheriAxV1E6DvD/86Kd0dGmWr2xq9
wx6AmVkPhuTZzwnp6p/dOphHkMXAsWEslxhkLZojjoEOQloaHkpIpK/h9wMhJDJmY0p9FHLJIIq1
s2EyVikTyEag5SjZWspo0WDrSttACpETC9lvlziNB02x3kGIJjcSzcUK/GaYgJDgm1D5BBBn8Yx8
9aByFCCm4E6ng8snkvlW5Xath27LzidtmvUDRLTsVhdLd6pMu0z65uxuTT9eY1vgBxZ56tLWa2GR
USh5eQFILXrbSgX0h7yGfIXkGM2oB/T5ltL0XIqGg3Nc/5W40N5L1M3cpuh0tssgFPchIoyOfedm
G2jJysxAS4HOq4jc0CoBYilIWy5/0VyJtoybuN61tjsjM5rVLchRdUM1/2lLNhzaBMnyxjtYQOzf
jmJZFH4YBSXo9Yry/vXw1Mqu0tYoEyw6jcXHuujMnexE9oKC4uyADjsQpFtI9wMaR9wNHPQKwXQp
u9ETOJO+pl5HsnJjH9ZJAH4TepVAl7eUukDKu4aboV5PqkHNaBKMtjy+LKbsNmK97aODYLQzI/4j
G/KjqCRqSGNE/61Q7tOfbgsKq6CRQDIC64DkZ3U7nDlSQJnUuHNxRRKfDiXBrch7lCYmrEqey2U+
2Y4DjJ72CPHMz1Gi1VeUeFXuTpSgUL1kVNG3jV+13ICLw8K7BDGKckmUG6Hf38o50HhojF5Z/c6Q
9jDuZlfMzym0N4cSot9n5rRSeSbta/D4EBh+bwvp8CBn9kS8GVw1tCZFQbzBYkYVMjXPL9KyYxls
/MqVaV3c5N+VL+hWgRYZ68ayAG5bNrDSPcAGRHdjrovPZMighy9i1zf6iewymzQeZ8icnJQYN2oa
qrDhLUboTOjnQSMKGUPrPOLFZfsxbruNGum1RPD1F4KCRXKHIBqCxBWGnE12wzokoIcymljuQVRN
QqKa2Se6RlccMg7HikT2oZIag2u5LsI0Bouf0Ih7Jpu2GjKsj3XZMNTwY1wGFeDxrNVlq5XdQlli
uoeU/h/mzqS3cSRr13+l8e1Z4DwsvgtckpIlOz2kJWc6a0PYOTA4z+Ovvw9dPVi020I27qIXDXRX
oR2K4ImIE+e8AzxpQMTZJgnKgb2lnPVpXUUQQ6HijbazutSreC/y71/l3kBQuwgOkrVDu/+nXAMf
H2CAbDKKj2d6RusDlkVeZC/o3vCaXdS8Vve50lTVWBlJsJvq+PvkQHyHZC98VYN4HKW5fqSeVj11
IDJRqUsw84vr2jPoYngwYoRnDVVxZlev0fMvP2kBri2qAgvTbXXCIo0Z2JYwgl3QtvGPMdX0z05n
7OUwlbxYS3A4FlFxhcCXs82lWn1QpqFzh3hut+MQUdAPpO6qMXtTuFZvtwD22vwymZvsoi3i+L7i
Ot4o/VmG4dvwAG5HI5LH3sLoX1eAU64vW22iYNf11vwpiqAVjV0l79JAPgfUXyd+ywrRWgQIp3EA
Yku9KjAZSejQXzCcXVHq3dGu4zDeCgv7iySrFMMFlxj+aaDz/1MEmrZVYyXZgUEp822dx4Z9piq/
ToZffg2HJxx6ilAYkqx+DXgf/nmPqEbb1dWhGILksz4azedSjKhVpwGwWjcypq71WqOXfuRsrcgt
9VLfzLYsNdt2jtuHAmiqvYcX21QXMaoyC98odZJt3/bap66v46fMiI1iZ2UGzYasVngC1mU8/+6t
tiytw05QUFzhab9+9rYir/oQOhDBJ6xt1k2WFwxBu4u7qtsYWQoRdkEoNRZSnm09w4dTre7i47P5
nVDiwb0IFNDVM1ACON3+JoJFs02XaueMFgY2ZTpfBH1qXmVqck4tbtner+8qpkt2R8+Qow0h+XWf
Dr8F0w5nWdqJNDD8TuuFT6kBkeNptP1Rl/E2b4zQbQsIYB9PcpVdLlGDOiO1eGqk9C5fYvzVGZfa
+TDFVHx3+UQ9V5Kjp6KEeqdVM6d8Uua+lOXyJqva8pZKeXHm3HtniZfsDX0FYO7UTVcxG8G1T+w5
DvdlERqfAkTu7nJiz5VoL5+Z6DphXCb6eqjV1xxbkcl2EoZ7tqy9q2Rh7Omap4hEa4Xfww734V2e
YyK/Oz/aZBgvwWqgCn0aQpnWc30AmNu3IUX2tpGQRYyNG9kCZ/bxd3x3eohIgL8Ae8Az9HQk+nFq
axcK0+NV4hs6QBDZir5ZoOIutSzQD4Y8//nxkG8nx9GnsKy8gShQraUL9HhIp5Al3SepU25RbKm3
jQyOdZAz58wb6O3+WIZiDyKhSry+9OJeRamkDfWgtcRJE9NUc2Wz4LkfzUD7BkPLN3aN/GFm02wv
JHFmlm8XFiwDYJJF9X+RaFgt7DinscNxHu41Yed7yY5SkBT9eFNbS+YYlYEvj3N2LulaUovTA4EN
QYl6SevZn2+KjbGdKspkh/tClOPIiGrdkpbOU+ZCTc32VhZS2LDLsO73thpAGZ0cqaL2l4ffilGc
qwC8gAlXv4cMg7YkeoCcE2tfY45oJNSBeO4qGwG8QW+ynahJP02Enj2dE8Rr8trw1RSRH6eJp8tE
8DYzQ6m7CCy5cvs+DT5nSSJ7EP+L3VA2GD/Gw/SYWXG9aXK52WSjZl5FQVzepQiS7y3QjPs0n7Dy
4tW1b6cwu1PGQLuGO51eylqk0B3oq8txshe6dGvtP47ut9+d45A+6PKkoie1tu0Z9KgAOSQ7u7ET
fq3ezDUm7MZjjjdWr545Bt8Za0lWSGqhfppwJU4374imQ53VebiPIktcV53zaCmhDE/BHFynRDpv
BqX28fTevBuX9wZN64UUu4h2rysmC1F4Dlsn3Idx8KME2rwzW1Czy0F1O8tds+uswKEN7eB00WrW
p6CYgjNL/Pbtw0/g5OehBiOYHOp02jg/xe2sQv9OIIi4VNmeEHsLfXOa1Y05YJvx8ZTfnldAK1hc
mqsLm2e9k7G5y7UyDMUeTanuUpGi6noe1f5TOk3tGTDQ21t16RZAkGBmyMmsrdbQpuumQeRiP9rm
ZVi8CD1lyProDZQJVpP8PQgOpgzaptKHc2TOdxLTpSzFsYWoPm+2tTYFkA1N6mcp4lotbC+fIntf
hZrYwPupPeJ93jVTJj03fUpzuwjm27yQENvs8W75eMnfBjY8yAUWRY8SFtUaK2ynsZGNwon2Of1J
M61GX0Fw61uXDtp1LTS59+Lp78ZG/7ZPs+QMp0fVMiaQbtCstPjW11JQx0MzUwjbmxpac4ESi2tS
1uFM7L4NJrhM8DwBwoC947A+jd3OsTspr+xoP+SysQH9ou60etZcMaPX+fEivhNMywpSX6HISIt1
lSQ5tTYgT5PG+7Ro+ss+MI6pbCZXRRDIO4VnlKf3dFPjUjbdItenM73St5t0kX2CHM5TkHrny7Pj
1dVbKkWXBHYZ7/NmTDcoKhfbKjAq1Am0/dxbzZmds7L/IAuFOks2SlWE45ea4+pQ0Nt2gCRexPtY
BogNZ2Xc9PoUbib8E3dxbks3AQjXSzms8RrUZGRZ0ZLBfaztwXjU+bZFC8KNuyh6lrt6ctuksHZT
awQ05OdgEwxGfKXMve51ZYxtoRyHF1KAzE4wS+gwU399Mvr2s2Y27cPHX/GdA5eJcc7Sp1wKU2vt
A8y/RNPlTbyn7Rm7nW1mG1utMEYM8vACIuZVJRr5chjbzrdH/uUYTedIQO8uLlx/7jVeivCrVhWN
Rho6kDYRXpiBUsGI0xW/VEfNdotGAWlvxrdSNfFxEcjWd4YltZ/U3LAfFaWfLmT8yXZqUX3rhgzR
D2GipG2aOFyGhrGzJc35JOlh6Vvk15cALnq3rwwakJKEfotdDk8afzeztPyiMWf5DIj9vXMG6hs5
PqcN6fYqSauyMoqFGOP9oOjxti2VfDNXk9hIKGn4ahNUtVvm09PHX/S9I2CBcqDtAoqfbtfpEaAr
sdQb1Eb2ldkZrlzAk7VnQPpObZwjX7+zCam+4xWBUBb5wUsn8dUmjMKmA+dREztSobhRIIdXXSin
W1UDVYLCb3rmqnznDFW5kglWgCxs+9Xp5hT1AvQlVpVGAcqiozIijKo+82Z5m9XDWsSZgfOaXj8n
zOkCSrNVQrGZ430wmAgyGLbw2ggEXZPy3sYp1LmR4HxAyGmCM/n1u/Ojfo9UPgcNnLjTkdsw7kus
yeJ9o9jdtaJIBXwrpz4Din/vqy2ieTAaXs6yVVo3hZ2guCFxlI2Ogn6kHADH6aUdbLDksxk05Znb
9v3xgAnwWlne9MsueRUlCK9m9dCxnn0Ub9DQLraq2YUejTEd3cRzLcj3vh5JBrKApFSLoNfpaJjp
aKFjMZrVKNmVGLrEb4183o3JvDgyXpvV+BhK0Nk+3nXvTnLRcqAwhDQjvsgnk4RJbdYBoLa9KFVx
gdlYtQ3BkblhMEk4P8rGmTrou+OZnH0Mh8Lquv2GKIYOe1oke6NEXxGzjvwTrqqlOziUMvticM5s
vXduezwIqQTRQmdXrK8JLU8LO6p4+1DnlLwBnP5ubEgbW2Dse0nWCyRJlYIaK4jWQZbEmWTjnUON
fBwMKM0IMFLrnBwMtMn1ayZ7yO+DG3TGeDPG9Z8jwk67jz/k+yMROuBBoQuua16CzrWTVCLdK30c
bMLIqXd1RK/csnCF+Hio9+5eOPw6GDnK+BBgVyfNFPej0lB33gu5Fc+JNlf7aaqsbTXH1T4yu3If
4g59jcR/4JEMNY9G35x9cS2DrBJTlYsfn4SlQgt57jRySwjBOTrP8V6WEBySzYY7VZOCjZY5M3Xj
XtmkVqbsiP0QZ25ReKGpCcIgKHdOJp3TWsD/6c3vgahCXxdo/ALaWxeMdUlDjxRQPLpilaK4rSWK
X1mrK7dWATf+AljTpO/aMtF/4PwWVBemHgyf0Js1vjVtOVJcNpWDmY/1dYt81YwM96h+jSWrvzSG
Hj1LfUhkTPna9G62xyh05URMwlX7kIpFgvFsfk9Ro7vtyrmztzQ4s59BlCNiopaj8W0MMY7mGIl9
Ho6w9sv5XsUY7yZv02YTkFTcZ6ju3knIqcVuPmTt5CYGOgxuhWQmDg2BmSw4VQTbXKD9rY9DMtAm
XYT26A+S1lCDpz2bukGTNhddXJXkPEYChTeJG5tBjTb9Xmiz/SXLIm7cbOyGZ7ucUrxjU/FVl2ZT
eGUmaDqbgxa4XWfRmhddkak+cFbzk1wr5TXI3TZGK33MHtWG07CuwxFXrImOjTvhBIzTky6ajWIH
zlM1Fc2XbJYMy1ewtzDcqGmlQ8vPFm6ThJniQ7hTvmVyHh66sYhsV8LPDoKejAQcBkOldEGzzR7d
uQsLN1Vi49Nglz+HKP4SWpKFglyaK49VG6HVignzjLBaHw7PlWynm0QOTM2lOBwrUA8tbbest3Wb
jVGDNRaSt1c2dZ3cyzpyMC8adavZaHU0fbWTPnm2BDSbjclN800vrCH0s9acvjlKa1qXNLz11O/6
yLopUdx8MhIEMva1ZCl7pMs0OBdIct7MbdE4rpNhRO7WFc7QF7lR2N+jIkPtTUsLAD7QxoNrZzTr
Q5AM9FZqYA/KBuGw2XZR/rC46tD0V3z47PMh0yNapl1Q2MkmaS1U7VLR5w+ZBjb6Aj5tu9NFUdwP
dWLuUVKmwhSb8jWEjPLesmuK3EFX0XCw+r7/DB4bcm/dOEnrpnOnHOWA02RXp138aZZr+c7ko+vQ
GsaFUQxxEZ0Sc5DFRRnJIaJWlTZ5QTZ1tq805nUxmeP3vHIc3UOaL+jdcKjayi9UOc0I4Ez+IeYA
hz99nmXbV7uwfFSHsn8OmwQ+SilbVew2tVx+04yo+OlAoD5oxtw9zXKkYCfVjBrEqwntPjMc4ltM
/bDzaibDeDbaoZa9YIQigkGpLQ2EoQD6Nxr1oasSm1piAArRyzvDfGoaMWXexBH0lMQJ/HWcc51H
NbHii4jiI9R4OyozGO7L30khN3oz4CB9Lw+F8mxQLE0ugmG072guherC2dZjL+FJ4zut0L9EyOxf
5tUUD14aKR0klzCHyh1hifenM1Bbde0CNjj13SmMNpqaapeC66Ogw1tNGgGSaAZ2qDpFsglulSuc
kp2kR7SovE4WdbjtclS5NqmIOs0dpjml7xWb6V2m5c1dEYdT7mqjFQL6b+rvRTNmXyUt1vdZAWPc
lQWYTjcP+mbvDKP2ZUZP8MdACRgcVxSigqNESdBA5lPsyIOjLAEoE8DY6wE0voe/WPNnGGt57aIY
Y1dbxZGD70PctV8GPGQnD4k12PShhp6fx+8WmS8Am+oUkvWp2jv4MH6BCJLdpDhGLwrkNSKSYdYa
9zGafjy6S2d55+b1eCf0oTxGDQBrT+0I3W2HZOJPUc+Q85FXm9DLCKe7Oq6FBI4gbnOEVnqDUI9K
CL600HtvNrS5J9am8Gmg3DajwQUtAnXZNvnUx8n43Ae5eLYmZVDhqIAxcYNadnpfS2bnfmoGR/NR
w82Hq0Xq7Zh21hi50xBSIR/MBkcxdt4o+AJd4tGsTz9nctV+N9DwhDz8VZ4NvduWCSgeHjRdqO9x
Yytlv5SGys9AnQ5+AMptcNMevrRPLBTirhS6vPjoYktbqHMfXjaSsCyfjpWEXoxmxpsonuv7JurE
vWP3zvPAYh7Rn/+EYtBXno7w7MyOywaBTE6OpM+7TwhBz9MmJoC/lV1fvqgQOI9yGiKLgOj0pHtZ
ngXzxk46xN67JIqOcaqF35AKEV/487UFAsrhO83JFFxCt4NuGElsFpeSTvGr0AMMDJVWyh4y8JAP
XZNWDZNK4bwqqOGVviNJeYi2FLkIQqfGhDbNrBn39tQVF+lYqp/SKtGJ7VFC1CbvWqneAK1HBb4y
goBgEtgOEROtE7sOzZGhFUmymeq8bF0D9br9nDXowYyVaAVVj6wr3AQREMHPG5192xTKt74Pm4sh
HHrbRUo+U1ABlIYrglmjea+VVo++xQB91yzaES6lVrQ3becAEJ5ys/iWVVVzW5Igdh7kNsQqTUHB
GamPJJPdoQwBgapVrzxKwrCv7XJ2ir/ekf//cPb/hQh6dAZe5bD+U/v0d+T9zVMG8n7386n+8bd9
ky7Y+eU/19/9In9K//HPmtcA+pe/9XcEvfYHbZpFsn4hc1FJIukbfjbt//6Ppf4Bp5CGBiU2isKQ
Yv6FoDfUP0iMeW1Y5KBg6Rb29j8Q9Ib2Bx0+pN94wpK3ovrwOyD6N4/GpW7gLAANkISANJbX1qsn
qgkqK+izTNpLRpdtnSw2N2YRfEP4HydQtFC3nTE9DEX38Grx7v5Ksl9j918M8E5yb6CCC6+NZj5I
G1BMp+M67WzDAQziyz5p6rtSbpyCtDEovpKvZ09pLqT7QkGDt7dAu+xbfZx6j3YYSV1vJhuRF32x
0UvlKiYFQgmNPvpVJPJU2dapXDyicBgKH0ZX+VPrOr1km43x9dRF/S9BMnCcZlH9klBf0VOsw7wA
BRMOnKS7Nksl/J7X2UOtK2XncUAswv6RKj1OUh7dpU50kefYuKUmes9ur6JG4RpyFY8uLHb51kqj
+K+V+q299G+ZKK+JKP/nQ2bLf+OOW2DL/560AtOXlDp7av6+60422PJ//WuDsdf+ABS2VHDZMViY
/HODLf9mEVhbEGNgZ6gX/GuDKfIfdGQQBKB5TR+Z2tq/Nhj/bvlbC5p1Kd0sf3HFSvmIpfKCjHkV
6SYYB/Y5Kkgy+xzoFiO93mGONodJgpDpriob7VLF63hwKymzhF+WBja5TjWT3mQRWOVYq7a6A52i
Rv46g4r9KatrXGeVRn6OrbjcCzO84yUGirdX750UbpvXt3F9UwlIIn0YzN/7ClMMKiNT5NJ6yPd6
0FwXcBX/wgP9VlT+365p66c0esr/htL0z6fub8Wvvx3aJ0qC0IqaF1rUP2lSfxGj/vk//ztYU9QB
P4rAm5/D37yn9OePIo8oRf98oXPtf/zv/7z8//4efhzjnMKLZiriaDTVqOD/db7TW/hjiTBOffqb
C3TqVfjZf9C3x4cVrTkavnQm/xV+qvoHwUcNe+kt0eIB2/0b4bdE16voQ2mAbicsKW3hry8iv6fR
V9hWG9IFCO4zeJbkWvJXcc5HfVXr/2sI5skvpj5Ftf90CITM0gk5yOBei2SYSI+tE21050kJj22v
u68+wDv3xrqT+jIYd+WCAVs20xp4EkTOsICepfuBRo033Th0TaoLmypV5GX6Lr9QrTNDvje9pSW+
aIjQnV8jP+S4VUodiZD77lfxZ/GgH2CQnB1kVdR8mdaCEqL8g9jRG6lacvDB1nIjuC9jG83T0M3C
2tMNBArDc/by78yHfBp0F10ZGtJrO74AVE8Irj64p6DvSfpDmT6aZemqDn7LVPs+/l6ruv4yLxhH
4NCpm3LUruVMLcoCZUGR4yCAW5n1rXZWBncd4PR5iG5T56RGb4Ua6Wn0DW0ikHebwkMZyJ9s9UYO
8WbrzklXrNIk8M2no6wq+Xql2v2EL9oh6DeQdU3ta3CLFrRdu9Y5GeH1ki1DgTFaDE9BHvKFTiek
NGEX2E4oDk3Z116SbCsDgZiPP8vLqrw+Fl4G4fbDDxobeqSXTgdBM1XLY+plh/qHnfgTbMISEOx+
fC726rPg2VPgpuJizcarhBejs/14/HW4vwwPsJryL+oQ6poJrmI/vfgji0OfPkx6dRBDsSuU5PtQ
lZuPR1pXml++HOoT/xxqdf1yVcUWJvfi4PS4dLnWPe/VW6SHPo3X2ZlS/btf7tVQqy+3POdR4mAo
xez3tUDEr/1NYNIyG5Id3gOoY6L5uYbMyGandE5aMxs5dO3JuDIizMDszGsVZSfyc2ff2821fB+A
vy+kKm0t048kjFZOGm7HI3pVicPh2qLQ5X/8id4bZOltwGYAcwuH4DQWOzHTj6g5IwqR/JLUHR6k
D9FwVsyBv3Ia8TxyYExAU+AVhjTy6SixnWMTKFRxqFojPuqKoDxsBZL4zQMPfBoOdiSc3FC8cNaX
oTxOSIrahjjYGbWXubI9jEDO+S6/t2ILLZvUgqcjuerpXBonjfveDDlVh3rTpTcije568bu6gkyF
ZxOIuhfxdHNtfptVs4kq5RAdsD9BnFPxal2azhxE6+yYgD4dZDUVlIbKET2j6OBf3x61naq7zlfM
yX1Yjbvn+7vZm3zZL/zyUr/CXKs4qFeT+/nj+Hu7bfkJC68CQiXEkjXiGpJegfJcg3EL3dEFn3IT
5udszM6NsTpvBfLkTiBXfDE93dnTCPviTEvt3AjaaUxM8SS1oi2jw9Ci4iOMzm8hTZ3Zqu8PArMW
5X5ACOtqwYDY92BnXXTIk3oXU28V+e4/+Rj/GmF10bZALzPe+ozAAdfIoSfyMwv1RifoJeQA3Pxj
Estd/6rkYVmdEw/RGB3qrXoBR+5i9iP3mHm2H/0MkJ+4jx7uvlsXg3+Dd9DzILvBve3pZwgV764k
JFlKjlRw7DWB0xBD39byHB26pNuHKCuG0jks/5kh1u3NMKoAX0dTdHBucWBGz0g6c4u/9J5XZ+oC
FYFrBnjJQT/sdCX1CspHMGhs3meaShfZrtw2F8V1cm3cBEdr8/3b5c7y+Y7mfXqdbNVdsa0vcDJx
f/wHMfPqZ6zuXZHFDQI4SnSwzUPeLWms4X88grocQx/NdBWWYL/nIU+s6EDz6CK4nH42yabCeRjl
3o3lme7k55t0U16knU/bKQO/dRtuz+Fl3/2glCbA3L9kbqt5zm0sReNgRIfQrC4wxcmeEKsLfn48
1eWPvJkpjC268jicvWlCt/RAyOPN6BAVN4GGzIV0NXWaV4zn4CrvzubVQKvgQSLQGYqeJQX/5lGp
o6d7boh3AxTMIkww/oN9w+pQHKkIznB34sP1c3aZbpUr5WuIjuzO2lT+7Gle5ude6tmb7ir0U69D
3OLzsBOX8tXuP7hjSOhR5AQrxq9ZTbbLI3KCOYsPetHcaHF2MyrncDgvcnSnXw7I1uIrwKLCqlsj
RdB7jGbMpJoD7TvrZzNL/QFtvLZ20QMAxGXow/itr4z5V4n7+yPmDe1Tk2jpQ6n38bWpjep9FCbR
JdrBYejWk0Q3GCet4Ls9VohO2fPSVs3itrruglj+NYbK9L03MzlyzTIV14MMZYeMR9FAG9mcC66o
eymDKdHox7RSC3Q0Uin/DE9evlbNgP9tgM9FhjNDrtlN0tJOaJ5P+ug5TjM2rhMp+U1QjzRi6Q3p
93OViWu7kUzowDh0apuxNZLCtdPaamnu9bTnolodIuQSBUJXDhIhgYuV7QwH3FCKx8mWx4L/ii4j
XW5kCFx7bOxfH++e9eMaWj7oDQijsK4prK/FNrJcL/MoivsD5OGbqbwvdOOXky5N+xvugt+9Q+Aw
8RiAyKQud/EazD1HUSKGMZQZTEZzE9OF+sxh8OIqfBJT0HyIWuKKzBw55mUTv7or5VJXw6zQo6Od
anyfqU3Lb1h2aT8gH7Q4aOi5fC9ptdS7xqjVCpByw7qsYxH/yqIkvOucipRKbRHjc3NpSuuHLuyb
+AWy8CVoA16amGcXPwJbze6kcSx/tZ0p/1CbuftzytTFBC/otQiex4jiTdbZZbWR5y4vXVhbyb1Z
OWBYlULDAK9REAgPDTX7bCfO+GALZKM9K66i3DUEIK4NqGLUxWsodNdYErawhjIlMS5GOufCpQmI
cMLHsfDyGDtdPCp/lH/RvKSmQ0XvdPEsqWpEW/XRUQKpci3bCA7ISodrXpgWhbsYPP1pWo10aQcF
NJwg1O7DPPwOAmHYCMcsLj7+OS9E7PXPQQVteZgY4PDf/Bz6LV1VFckxkZNyW2VK6I9BYO+kSS43
RauEV8DdgW9DgjrUZWm53aQVD+hvVoo76l2zaSq7v8GbbbwEKil7c5FKB6cMkXJDZo4y3GAdgiDd
SsNUXGs0WbfyWCnbdDKmS06kwm/AQl73qeX4YtDpc8ettvl4ji/s/NM5okdFtQ7xXd54PJJPl3xo
gaE7rSIfHStdDoFCb3/1NsxVtywU9SpCLuVbVvbzXkPnESUmBO8/D9oLgERu81sMEtRjbk/1U2fO
0x1YA4GIs6Ycm6nEFnAKFSADUzGUd22WcStOpARa7wHNU47gJ6rPRpSQx1lZl1ybQI4id65gBXid
E9o/4XmMj6Ju6E9T/oh+9gWULM+0RSd7Qqqq9FYyk77ykKwdATY2cNxxWna+SkBN7oCqm4krxz12
gn1mJY9qH1XfaVcHg6uUpfylooJ5GKS4vVYTWl5ubzqSH6SJBS3t40V+U4MloB2Log1QUxUK5bqm
PFkmavr94By7xgkdvzXjorlunIBWfZN2/bGbENb1K9GU2DB21Oe8rmps/WIG4EOzbQq6Lx//ojep
BN0dBMBo41A6gxq8ys7mRC+DTu+TY9PFzo6LwvDb3LLOoIffyKy+iAGA1adyTxHhzetHDpVIMqIs
PwZBqbjV0JkgT6XeR/1gl3Ry6mXOJptC8yJQo5YLsx1vhyxAgaWZAvDa6O017MHtb88dKZoFNm0Z
lI7XvJeiDYWRaUN+zAfb3tZtYWzmOZvPfPO3mdTCM4Setogqk+ivCVRZ0iDaSUP2mGZ1cyVMObix
pdDc2ctzuZySQ1tU2ScltPTNkILBmRH5wCrKyLxOH0E/dDhnViD/vBFqjjsEcrZTZEnz5yy5txtw
Ph3mFTvTDIwdPkxihy9ledUaCFXZcdJ4M6z/DXd85DWBdg5cvyRfJ4fGMjdubDqB9Gs4Nk4PjdAO
jcpqquI4VGHoNyYw30aXKe0m2F9//LVWYGL6gNAS0KaCX72oca0lKduZMNWruTjaGOxe0f82N1Yp
O+4Ya5ST09zysj5Njo6CmluJUOH+4+HfbJRleKADKLCq1KjW0iGmmRbBZLblkZRQ8kZzDG5kUFln
yB8vPIH1gtJYWDITuGb0xU4XtARq1wCMqo5ASYUH/gVhg2Ru501SmeJCzaJ2q1MZug+zwOSGV65r
LVa8Hq3OnZqm0yXyAplbjgks2nZUwfFE1q9IQiUtmSuslslfBbd3Fnm2HKrbscxH/+N1Wr74agIK
gU51bfGKUl5oO6/SHtS1ctr9fXV0xg5dFWPB68tO6BmNccD9F9QsTJyPh3zTYeAZzTv6r2EXufLT
NRNaILi35+qYSIaGuQyav3Y7axv0XFgjqbNczlcemkmqnKnBvTdZC0cgsgJZowC2+lr4YfVqWM31
0UnQ17GD1g7wRZ7TjQ5kyU9kvTsUtnpO5+CdUGRtKbfR9lrE2VcvIrnOdLlRtPoYN0XrTRi1QVsW
xplz6+3W5iHLww+zNegPuFedriouTjjbEFzHcARpZo3iuUXKwutQ9PntkEGrmW9ocwnxAlvTk7uw
6UtTGNoxzNlajgOEnrt+vpgk9MgQw1V9Q9LCM0GzlqlhVoQoJRj6zorCE3d1dKmhjWYCNizHOBoB
xED2bnpA006AB1E7XCIVf6WI7rhITbaBDV6xN+7bQC/dIDkHp3/7QXnXLkimlziGKnG61LXW6JFm
jtJRtLSUlNj6NUbd35Fl/5ZLusTi6cbEiRfFO1TPFlLNunGUanLWtCJebJ8qZ2OqRecWKiJQWmFn
2EQG4Znz+m0OT67z0oznXQdNYG31bk9YLMlGi0NXZP6JF8xFGNSJG+vi8xgcDDSgG+o9OUI7UZ4o
QNbVbYLt9MdHw9tJLyKsNrwMmvhsl2XlX51GFIR4cqKnddRyx/BydZovJ9IT6vHFdAFVXT5zS7yb
4MHnWV58wA+woDkdMMu5vrgt7aOIEAH2xayq+DTZ2l2jznGPfbWd3+vT7HRAD9Gw9iS1GMQWdWz9
R8u9f66Q+baHx0egqUKdFJjBgog7/T09kquILsTOMTGndos0U7OpyLc0V6oc6bqrLf2WQph0lYl4
vm7wx3TLJnO+fvwV3sY3/dIXoBEaEFC3Vlstq9Kxt4zSOcKndFw5lKQFZf3r40FenG9PA5xm9kJT
X0gxuFesitNTLddpFOjZQxSUPXWDPiO67bjdlfWszJ6R9u1enoSiX7R6h1diUllT4mZNXtBLBVWN
zYjdP8uloyieDgMz9G19cPA9B8PGM9cub+W0MLa82ZPHObOswjW6khq3QPFZckMzsO94IuZfS1EP
4yJgiGHboI6NP2FfdhfzNLpV57yW/TadOp7hUtTv1S4WIGiTQPrCQx5T7Dhq8IyEz4JagmKVuYey
apn5ErI29zoiDg+FM4Pfrp1cllzsE3J+WVB2oZ/jMdZsmzjCl61E3eIWb4x49DgJJNMTZXGfypX8
4+MlfyfaLeSNCenFPmHR7juNLqH1mIRVbfkQOka3rRDBxqpBk1IXO2gsN4Cae0aQIrEUx5dGP/Xb
MC6Thypoz7X13kYY6lWggpY+JUzpBZz0ep8XVZlZJfY0D7KVhleTGZYuKI763JG2/JnTEFv8d3jC
kNkAM1hnZ7IBFLxOgvgB48F4V0WyfRVaZkYFCdUQhGqSXWBHzSbqJHGvdIPlEmiN//Givz3SFlwd
aBqgSSDt1qTBIkhNfS7M6EF2aueaZvb4MIy1fAPm/6hNY31Ox/id8aiZw4vE8ZQUa534llgSJcU8
Rg9Zoki+JMJ+N6vLfWjI49bA0fZMk+ktwIJsAIgumjFLN5gH2um3pNCAUnTEt0QBtt1NzcKFaPRw
s0jqIM1SVZRKBzafU5juaDrptghszZeCXnV1uxDeaEX5Ae55sxcoZPgxT5czP/Ftwrn8Qm4T3nO8
HtdLggmj6KjPxQ+2wifAkAk4FcPDcBxhmSXz6I19Vz3k0dmy/DtxvsArQTrxZAc5t7pe5AqdPND+
8QOFMziTpLpb6pvnGv7vXN22BVIMbDF6CVRlV7cGdtyj3tsmYAKLYhryvMqWLum0NShYXIRdpG3L
3tLcJDHrT5PRJZcGXCs/FzJmlCA3zkT88sFXu46aCeANyv9gbtb+eZUyVrWU58lDlDm3YzL9Mu3i
aAbht8CKb5qif/54g71NfMlGYRFCI6Sk/aZ5b3NTWlFRJA/DbJRXphQa95I9P1JIVc5M7O2TFvgj
D2h8yIGvkTKcRnobBgbmZmr+YMzOn0kot3cO4hg38aBP8AWbYYMW5bDPWqXxIxsnlt+eJ+8WKhI2
ypwwMVexZHdwkxI6nQ/WbMmXWU0hssRyZ4Me3v9j7zy240bSNn0vs0cfeLMFkJn0lMQkJWqDI0qq
gLcBe/XzgNX1NwmymUeznPP3rlqqikTYz7zmFPYQ0u+bNcTTdFWVXoU30WHchLh2rVfp4kXtfc0R
rc/UIcEk0IU/hA5tV+xqU8lqrLyM8ftizYZ6iBQKo6hgpNWPssrT/tKJ8rw4jAgWoceIOHPm63Vl
3WluIz7NmrKInW0s+t6wq5xWRTK2R3wAAcGrfWzs0G3Ib+yElQh11KZ/aMNo/pWiT3c2aHVrXtjQ
239M+PnUfqI6ZNZOQbjkl05fRpxlIoJQtG7y6FX93B+cEezfSG7+5Oq9STOkT8xPUz+bT6XIvCSY
OaC7wjaQtZS5M14ZdemNa6Axf4li/p4/UGj44pUpRCOSnd73oKTed0Kd/ZLjGMYrju1CrUv8Wy0+
rYMJauF/ZFi1tINhzJ27Dv/0a8fqLXcfpx0CFVOvoydlN2WBGRGFkLO5ZhnA37PEfkyId+70vX4h
qLceq0aJ/iINz0a6Cb3q+AQXw7dF6+k5LVaW7/qqVxfwc85UBElZ8f+oQGZGSHsrtEDtl1g9ZFoN
XUtUMu4DFbnM2l/kHBPmVqNz8BSaTavNa+PDDZiX21ZkyiMOQKoMSlMbegBEjeH5NJpmNxyrVKff
YxmNFdJvi3WfiNFUQwph2c4uo/orhlG2vpsH0txgYt3sT0pT0bWpu1SHleepPUw7DwJWiIiqHYVZ
bOdwCIe2xESkl1XY61Pu+C6eAXJXURFzfTk28yVyJd5TQln5KRrMAkUDEeMh7rWVvbOg8jU+VtQL
jMhSj5KwN63kHI9haA0DtMx73gi98IfcrcgancG48QguS9/JKzJkNkb5CMkSBY+Kmrk6Td2OK8C6
EK2SHBcopYGwkinUFxMSxhRHyxzq43TzLEZ5a3dZa/gO/QhM1iona4OlaJMvHi29O0SSUxmW9iIu
4qUsroE6zT9SCrl2oC9T4SI+0S+q3ymOkfqiR3W308rit2sVUepPVPmPrRfhFKi6Iv4sOXiPiOI4
8MXc5pMi5/x33+f5VWvaCTBhYVaXk9roWA/bnXhqZCe+0rJU7NCtS/XTAqi58nHTuTdHMztoeVPl
YWsA5QvI/ooHpzL7y8ae44Pb1HHvm/oYu1RI1KQImq6eH6qZmgJTlC04r8YmNCyhl/bF7EGH9Cfi
mq/oEzRfqkxXvzdd67W8/Un7pWlbp/PbjiDdX6LBuvYkLslB6i7xvjZtpdyl0ty1s8zuZ90cbmot
GRUfahrSj4m2oFljAS1jBHtMvpeKa9+KpRRPJfR5zr6C2tIFLnvrQnu3Q+na3yK64S0hjwKL+9nr
ji4qlQPY4Kgn2MJIwxbnXo+CmlY1WMNnA5618Hp/Na4nL4cp1c/cbmQa5iYOMkjQ4Tgk6lU2qvav
uHVR/I+r3viqGst4y3Kw8wSlP5jOCuR9TJwr4yHhz7rQUyvkJJPc7o/LRJh/zMZFQ2ZEesuvScu0
29718l9C9yoFpk1d33kidyD6dsuTY00mfT8IHYEsh/wwC0fshGmUFIqbevlrsGy/K5QbjOzPPbWY
zzIYEL9suiehWWT0IkEDfBVmZjcBG1uvfAMnvmtFkNmAH4+aiyIzpUp6lyCxIl1trvxJDIYMdHdW
/9KHJvpEtDbeiUiZHyA+zhdeSbTuK2NkE05SJaSYFTfz79T1Fqav6VF+nCxu/brSJyVYWV8sWZRj
ciOqplF94pdUhObC3uOOS3SBZP6Qfi7dLLlSx7TSQtauhFWNd9HXVrOi+UQR6S0gioSDIi0ROYBS
EqBNrGriL6h7vdbe63oNdT6d7c+jNH8UiJPdWF6j7qq2KlEgLZNDaowybItiCsbCyXe8h6yD7Ug6
PNK4MseB6zuf89Un2/PBses3cCmGQw1w+zD0qb4bzcU9l5Oov1C9EBcmVdYT8cjbyGetWADCBHnu
IBC5xisvqiUpt+w0e1Z7PywQX7O5Qpg7VvqgL7Dw+jj4WEOb1zHdy6HeBFmeXqlgBp32fu5jHFWT
Ec7cgujlx6O880HI8oHY16l6UVTfBFgT7p0zmmblfaTUP8bB62+F6zaBoSjWXx+P9M73AFABRU+n
a5Vr22yEGlh2LxK7um9XWulEkdO30As4/PEoRFBrQE4wReVzk2+jKOk29iDq+3jiipU5UqGZjZfF
x6O8TW9w4SIA9ihpP/NsXm8DiTGA1mRzcx/ZXXEhOksPKtfNQy4k5MhyxQv7cZjPemGdyjW32pwU
Zdl6dEepF66iaVvgXTvZRibmvL/PKBnhX0MweRabpdhBWLbGUK0ct6DtIfPMn+aZQK0e03kMFMyv
grzsutsuUrNr3Ux1iNsIBVyombP8IILrzmenQ4qpHDVh+vQtWgjJhSVvPYIPJ2RCesAyY5vc50KW
kNt1sqpOczgHNJTy+BAjZKZwa3eYo+gTHRpfRpr43Nu5PZyY/+1eQtXMtgDAUKHgBmMuXs//rCoR
PfOhech4KYKqN5OglsBAPl7l5yTu5RFkBDaridcZDScILZstu1TSkrMeDQ+V/z1s/M5f/Cpwgtr/
C0u54CSkY3sWt8Nt9q5t10k02QynBpaPOkPYBclO2XGXM1a6u1D9ZP/xF64JzPYDaSsAw8bHlx29
6WAQCIDugaX7YNferTSIzI06fcJ86rfSVScKv2/XjDLAi7E2+U2Uenmnm8rwMBRXpvUzSY8ff8sz
MuCjj1kTrBd3s64hip7hR/pw6fmN7/ky7HdDeP5kBrnv+lrwJQ4OPC2hvkdgO1T9EwSNbUmA7G2V
K4YHt84ntgWb3QIVpLJL3ZjuswZHaOQVqpky34z0UlBneneBwDaQsrpMpbrLKqxpAZPNTgy4Sc3N
HTmDdZur3VKeSGKfpblezMvz7+J+JxamXQoteZPFqm0SR0rVzPfwQKdvvSZ7xEdIZR0lXs77xowC
TH2iL06VGPSSPAjRlR75QunG27ms7X3vte1t0wyfR63Lr+TcynDGcDtMzCz78vEabvbI809dOdv0
uZAqAgz0egkX8kuiOnu69xZHCfFuBuMykVp+PMpm13OUQeTziJPUw/ZDOPT1KJ05GApKNM49qq3u
56RQ1CCruz7IKLudRfb4b6W2P+Kz/n/Ksl7ZIf+dZX2T9L9fU1v5639TW7FD9/5FAclFB3+lQT8r
FPzNbX3+IyIs/DFW5KHGoXpFbvWedQ2IKjGV5iH4D7lV8/61ipfS4KDMvRpzO39Cbt3AsnncyQsp
O8H9JnZd0cqvt8li5Y7IPaW+V5W1mDLEahvvJsO4yNF6ocm5OM2NTAD++YU+U4rpBxt1qlbXDvQC
ltGfkykFcFUs4mrEkX4gPSjGX3NmOljgpEQoajO2wFnr7rru1PgJZE32t5zr/+48WNLcHf995z38
KPsfsn+9+fg3/uFVq7CnqWGgm8F1jXzG//CqbftfKFSirL+WUml8s73+x3nS+BdVOYBQ8LtWXuHa
rv1HN0PnPwg/GXFEWI9g27lT/oBX/cZgFQcW2kVrlR9hAaq6m62XjrqT1YXb3g3WZH91I6qdDWqA
B5zJyzPpUoSLkWu56rpMP0/aPr1sy0z/QUlODyYKszsFRw90kJ3lVuDQFhrCWG4J/p0DSDncu7Bt
eXoxu5/+fk1eSm5srlROMU6cTBdNK/5nm5uADDeLBOQK8HAAeEuYT8uyGyr0fSq98/ZaHp/iCj07
u7x41P4ecCWGrECatQ/y+nCmndW7C8/l3ZB46oPZeLd2scwYKSnjrp/cr1luVheyzNMzz0ngTfQ0
HEtzyCl7OK5fK8N1JkUXpPkYBWiw9lfDiANHK/OGWp3b+ZWXOntzNp1DaloedgD6fPbxlG1zCLqB
KxyMDgl2Xn+LRLwMVygm2rz/hbxDNTtGD63nxkhFEnhGl+9mKphq2nbnStfffTzum5YkAz8nezTZ
AR/RKnk9dcqUDsVSTvIOuFZ/MSt6ctBFnVwWPXZSnjRbf3SU/rwS0XhWz4oSIlTShXg9nRK/fO+X
MD5tSQBjPAXb5BM7PaOO8qa/s3DpOkvzyrhy42W4Skj4z2bL7D5RctP2slPbc8dKAXZ1mGWZFQXV
E3PyzmLQrUIk2aN8DIXzTSAMHkwt6+WOlL6nVZWjgjH2433DDjo4cz4d26lD6WlS4VwSFd1wmrId
JmImNVRKxz16yZ9HzNe+gmLRrzGJHB5cJc9hjHvGiRT3TftvfTIBviFwY3PZvFlAo3C0PAf2fufi
Pn/txE39M64LAGRl0l3Hxgj5ZGrtQx/N5V1a2+2FPZRssXkptb1aZdPeqOxlzx+jN4NkLTaNREAf
T+g2leEn0ndlXdES4g3fUsCVXjSmoHx/ZyadcUjrGYUynfgy9bJTrOX3pgMdCo6Qw10JkGP9LS/i
fhoEsUc3Tr8bGhMDKLdIysWHdglbQxZ5ogcpkLvjUEpL9TFaUL+QJ08OXn5zmu+8um1hpGuJ3qEr
garl3hGNZV8iLah9HYzG+PXxxKw39+t7a/2FkKwRQyay2EJ+Oqu1FkwxjLu8WJJDO0SIgZpDfVDl
3ATYm+qXTb7M51RWy5CS4Uk43puNTvGA0shzmxqZeXv98xeT1Zt53edotN4Z2mA95jMozQtgIJ2+
qsmrdxAFUN3ryinLAOuZ6Bs2OdWw0EEEDf1GtbO+Y4M5l6GsNe9ci2or9ydliu4NM3d+emqc+87U
WZeA/ZwusLMZd9TYdqcSNGXs/Exa24QIhTCn2HUFYswMb0Ds8ca0O28BiNRQaxoYO+OSaehUTMO4
hLLXlyXoqrIoAj2azOPgNVbtC4C10keaMftFp8P75eiii/xoLkQWuG7WHR14kAtgOW35nYEdq5Bf
tPUmrM0ZAUSge5l6AFa/0Cev63zYe7L29J0ci/ogBpfugzvg3hXk+ooFXXLw9TttWGvcOJ1itzz3
WtztxdKml7SXFdAUUWvkfgGALbtOq5SORO+gehsmUQJkvOzqY2q3CY2QXmShqbUGHeNW16PDgNT3
FDbZkirntTUia67KFt19vYhv6650ZTDqo6UGZTfmp1KhN+gn9jR4EC49bJnWS2Vz8YnS7MY07Z07
u5i8HU1C1Uf4M9kPSm1+r2C8fMIKD7W7yrLudN2If01xbp64LN4ED+jUkDoTYqOAzM2xecu1qoqL
uJLOnVI02UFf6iko6c34gyirs8LRx/DjM/jmcmI8gj4dgfXV5GbbaXVwMJulHrt3ipKMZ3mMEZRV
CWdPUf0USfCdTzOpT3FRA/UFRL9JNbljU8UaF++urWKYGbEl9pkCoWjqdLEvdKAZf/xpPGMEjsRF
hI2r9M/L4w16uRfR5Hp32ULTbGlMm0Ob/S7VXP/zRSPahfXIVCIWsCUENiYwsahQo7uRhg5ioJ4I
Ra1EZwMPQji20XSqvLJFFrFTqUWtxRUCPoAlm9pAUWdYXHmlcmfmenWGsJuxG5I8o7/NKS1tXrRE
AmRusC7aNXljnnlZesp3a1vjQXJGAywJzp2y4OqVuImdIk8burZSrLsZtgb6wwqo5/OsadQ2BFnn
RqE1FSZXWWTSk4ZM4I2BZBOKoC0d4x7nzgQOeL3avn287m9DKYCkSD6tmF3SYyR4Xi+8YRRuljaR
d2clvR1MXnReR155rjW2doetpHNZIcvre0Y0hKri0PWv5vEGu0b7xAZ8G5gTz61SB2x7kiHy+tc/
hNuvsREszo65LJSfkeiSb1blmbdNbMhfPZMxh9os4cM1aT79wGFCLwK1T4QWOq6naN88xHcfYpnj
emxY4iHFuAemvKMA5M8ght0bOh8YJgiBpgGpGvV9dS6Y5jo3DRzt4TWU/sdz+/YMs8dRaIIOaZI0
blU3+raWE+Wh6E6JUcis7crw+8WmaRyX/R5i4qkz/N54zBv7HDsbV9sCUnsjt9UCW+c7T2/PcIGJ
woRCG4LQt610+xMb5531WiGB3IbsG3wEtqV0qqadHqMRfFe6Zn5XGTK51SMBsSKyawSCZ3GO6ZcC
Q0Fvw7iVY2hM5AVGr//suJmvhQT5mYDtOuS6lZ95qe2miPRSlS8iYXV+PHfuuQNWfZfXzQLuMGm+
Ac86BZB/b87Ybuz7VQaPkPP1rsM+N1J7JRGEeaL0Ezv6PqTLr27Qn4BJ7D7eD2+fD2YM8/HVfZxC
wFbKHr1fvRk7S7kzQHIFZWF8j8caOqhlPH480DuHmpEoKLMVaNLRPX39VSMaecVseeJYxY38jmj4
gq8Kmrt+ZU6jEsyNlSpBmUZdQqI9DIsv0OH+PuIJuPgFQI76BCf4nWiBH0SQsAYKJJHm5nCbpdSS
oi7FMbdb5wyv5PGThOsdjC1gTzXt5E42an4FsqPeuV7k3pKW1Cc6yms08CqCZu5XkD4hP7EL2dpm
UtCAd7s8jo/07cfzGvjQzkrwff947t8ZxUI1iKSCChEQt3XDvYiTy67t7KyZAKJkMg5jArAwAXZw
4vS9s21XaVQSOTI5Lk3j9ShFWzn072iFyG5pwDt3d0C7qL83Q6j18++PP2nr8cvjRe7JE0rVS4Nj
uWWRIN+rKy7+rUde7LAUiMtfjVg9lAFAllY7tLG0bsx8oNkX5VGRfgaZjwZki97jp5FSpbpbPDnf
53rtfRpcpXrSy9o8t6OgcZqDUdidQbAMZjuA0dCeffzb1/P7etFpT6/luOfeMSSN1xNla4PigeJI
j53aXaQ2PUdIdfdVbl6qVv5T17rixKX/9pCvAyIwx6StTuubnW6lcbZgWpEeR+wMCCoUsY/yXt3V
0eCd2ATvDUXNkWIzHJs1rX/9bXlpicJAO/841rOHGRNm8qPWWv6s5ad4Ue8NBcnSYwtghMPN8nqo
Vk/xPul4nIl/03BpKnGw20w5j3XtlDHbs07UdskYg4qgxn1sbJunUwzi2zBldczMpv/s2q3+TSyu
82TTHHvstdn4ZQy9cr16XyAqWmQO9GUFmAq+kVCbMeNW7oeKacf8mibZ2IrqZ5YtZhYIJQUigjpM
q9MishriwGWUV1GdtUvIljSW3dgl3acysyqTc2SmUAly2T7aSm0/tW1kQ30wpqEMhhZXxItUAyTj
K6o23iqycc5T9PDzK2EP05XaCfroi7BHMru5tY3QQfNDwKiMR/R7F90OEm/S50sV1IQT8Hi6n6E2
AA3EmrmU+zZV08U37bp5VAoT1rsexfF3tZ4MKA1p1ea7xtFxQ0SZaPxLG4XBs9X0+1ShYuoPlWdj
jtvXOa4+81zdtErdQX6CNUFoL4ah9Qs7wwc0Sb3uymiksqChME03aJXfSyWKUixG5vkyl7X6/ePj
aKwX02ZxAWjACKbwS9ywVRjSjdxsMq2tj4UoYkTU2atjgKAHWsWTZTlRqKlLirjR7NpQeiY3e4rs
dtaCJm/bz9XQjtwYRuN8XYjZ6dOWUt2DmE9jf4im7pyWqXFezqJ+yMVgIcBcJjdZG1cQ2ntD3gyw
o/OddI3hc2Kn3s8OnYou0ItxBOVpOtnvxlKTxK+KXHeDMZbatHNGmX5LJqmcSoOeSXCbmSCdZC7o
ElHC3PqCpZDxJAix9mhmuvfTKiXPcAtVvPC1oa4HfkUSs4VidBn8Wa1r9WArI8LOBkV+LzC1otoX
BRC4IPcw2PaREYl+Kg6tyLBqG932E0N9lPixp0DQzPKaT6qHwKyJ4f10SbCJzpSMGrbMhWb4ZmGV
N5IF8BsoZfb5x6v+9hKGGEf+s4rRIg63TS7rvkqdqPfqozrpyl7zyugi1oafUjHqXezOzqWTQbz5
eMy3NxalcQwfaNRS6qQh8vrGQvamld7QVUeNqnXY1G201wvT2antON99PNTbJ5+sbq0iwtOmAb2l
T7cD8iuVljZHocFftLWu33nTtJwILNaH4/V+YZS1XInNOd3FbcGFArIlrbhpjhNSMmGnurdxrzQ7
EQHmieX8pWxIMqwhm3Yff907qSt9KRxKWbi1zr29j2fNrBM4Wd2xI+z4oTqLeu1Uanw9O8hlVIui
faozme9sLr8wszP3hlqp9xujPecsaYvoxIP+7s/hyNCoXXtpb150OUiix9yWRwCh08FMiqPetiCX
LLx35jpmj6vu/BmT69W8xzEO0zIPn4soUy/0OilPBLbvLD3iA4g5IW5EJrN17rZT2MjmpHaQ9CGp
FM0Yh2o5nMLavXNXrKAlQAdsZMx/t7lWI1woT8kwHlHx0a5VMcw/UQQkaEZtW+7Syp7RU1IEMjSV
2V0U/NZ5hyZTnASN2vfQ0tWch8hWMxCTrtK3q9GrkAWmksnys8+7rg8tG2IcThZNbIfLrHdgk5W5
CF3Q03qox0OdnWE+bP2MEqkFulQKL1jmNj1Fpd2CTgD5IQMD3U01EIWhwb+JbHvNHUyRzNMRPGt0
0IeOVzPrjOa8wa5aUsc5lEbXXbEi90s5pPdFqdcHnHEsP6Yrti9EOlOyaKqLKSqHfRV32sUooioE
DzydSCjekd5gAyHtQbkMEuZby9VZsxOI99NRqM78gG/tEACwy3M/wet813apEmauerakANs09soX
ZZmU8w6PgYvGEd6tHnvyEUy53H98ZLd33zqH69ngyIJlxMb49d1XD33cWXY5H5syFn7dJMNlrw+A
mfo5/n8Yiv0IzwUgGHHoZrkwADFsRHPnY580iEOoVhPgdFUceiNuT1yA21dk/Sr6HsgTcuJW6fDX
X6VKwHsW5JHj+jIGgxN3x3mM3ECkzXBd5pl7rdkENR9P5TbRWgeFhYk8Bi0PCDabQTWv6RPbGRi0
MXMQ9BPWQuak7AZBPUpt4lMl5jfXGwOusBaydhTigKNsslQ0QXPZ9VI9Fp037w2CkymwRBJf1UNr
hnqGw5q6NhOWyaIeMmj3Q4sPBjpA3vVYivbEFn9nzlcK06oGv077ltne157C2TLVI+VKTC6SfvpS
UXPwx7HQ9k2rTztrGucTc/7eHbCK14OfBEsB23u9dV/k0G5rGpleu8vRwjnpcvGs0s/MBAOsSchD
B7MMXzGlOtZtme/VJVOPHa23kFpSfdmP8lqh3XFptab6ua8ViRtivVwR6VdhYyt/LOVAIMGup1VJ
w5N6ywZwgRYTrWWnWo5tnBQPadXra3Tl7duhq08ctXWrvQwA2BlEGcTOBluDcvJmZ1TaxAVs5trR
dPrlnC7FfJ7PKI1YOYQWMQ8qOUY14b2cyRPx2/aVI1CnxYJADPJctP62HwmURKX27C1He5jVC9nq
8yckhn58fNLefh4cc+6t1fSQhtJzCenFos9I6pHi5uqxrLMiHPjHr6VqFr5nVtne6Orpom2K4aYQ
cjgR4RjrIr2eWRi/5OprtAiRf6tyMg8CG60Eka16MedQuor5pQCwD3PE63UkIM0ka8MFs7UfZSeI
nGXVT2MokRFBOEotnB09TFUNaneAeIWZVX2vd7F1NtH6bzFJWvgvQdi+MZwKivpSzstfkw6TLKgh
PyIPmvR3iGU8WtaSf3JbkAt7toGAKQ+Z8i9zsapLDyzJciETR0z7qMuS773Atr1NwDYEJi3GBzlb
KKMnJIi3uedAUDGArDQnQurnYsmreULdYuVUAq9b7dq3qF83H9ZOnJ3dp53aXELdUvswtarpypmT
XCAPh6LirULXAgMqxyw+F06ZqkEVFajDGOhN9cG0FJXlmw0EBT+SSikDhId+KEWfrk1buGMovCSK
P5VlGablMHk+7fiiulSkBDaBG2IKaK5ohi8LIi5i7+nSgtEUCelrliKTgHpPd0YnBUk4s2zSx4+3
6Fu9KTj92ooQxNiFKuJWBb9SirEaDdncO0YcX9a4ZJ1pVlolQSrsUnADVVXiF3Hf3JDWpGcCMT1s
VXq7mgOzUZTGrwDmx0E7x8bqOJkPZwKm0S4fGi/2UdnQrBACyXztNmjj+o6XVXWIe178ZNKXkju3
zdL9sFA7CaLSaW+zUaPGWNiLKfca5sInkvU3x4KjCEp+xWLw8HH+X1/D9C/qIRNudT8MTbtHBZB7
hpWLL/C7MA/skmpX4B98porYlD4gxObEvfOmjs3divI6bGEqKau9xub1NZEh7no3Ge49KxvPsqpo
dpUjszPIjla4CKs/V8YMcV9X5zHGcCwYKzv9HDvFfPh45d9K2qBA9HeDCgjGCr96PReDOiXI41XT
/VyM8tHRRhfEnMQMFC6nm+aBqC36R5Ne698WdSExEk4mbktH1we0BnP5uTAGJ1CzOf97kf4Xqfl/
6Eu+WKQ33mc3P/q2f4XTXP/+v3GaoDHpf4BwQskDjyWHCPnf/jfrn9C0WtNZApXnLfUPThOHJRDA
NrVbGzSiC+WAVf4HqMkfwqBZq8gm/XHr+fD/AVJzAxIGH8yZWhMdQBREOMRYrzcU9BScJ5sq+sRr
SFwXo2DTdU9AROaz2tXPCIAUHynZVbZWwLr93SrNUVGXIZQOss6ygFCoTM6D5gZRnEznSYV9Ik1N
EfTDT2XRn56n9n93GbuMlOW/44FXt6Xvv3+sBnuv9xr/1j+AdMcGPv6sF7Zix+EX/WezWf9yWT8U
1Ghr04RgG/6z2XQPJDFcQBLeZ6e5FZ32z17DaA9IIcHWWgWne00T6Q+22ialWMVFSJqIp/lvPUNK
NltNpzQ4D7BHHnNnctEVEfPXkSgTRkmN6act9W92J0sttPN8uI6ixPkCniL+MUqLR8jysv7xxQx+
+jtgeIn55atfhFvr7yF4QOSDSBK5FUgbr7d+ssQRzePEfNSKwb0ck6S5WAyZB1Omn4I3rJ/2n4iF
oRBGcNaIxQKyw3ibJ4xywUx8NqXf6+jgFnhcur5rWyTCKJ0QKuP7kyenhBvfHROcHEY5bArAlq8/
T1reXCIFnX7vIH5VBzBgQbrDR/ZEOrB5HP/9bS/G2aTeljMMYy/m9LvcT2G5Fxdi15z/UH0lPNX9
2SAl3w61ScgaoPC5Qa/0u+MjjeTbcNkiXw2T4GcTno2+4UPqDz/eJJs2EKIZfBpzCKJeX0lRW7JN
TmUjatNUf+pphgC4Ll39XKStib8o/Uj74KhtLUIHE+xdpNVKHQAfqUQ4QO31Al0QmATovoklqI0K
AmJL0zEKBqu1Y4JT8uXA69TMCIQ+FjpB9QiAO43xJcMzMctuDaeMSLLHyn1y5Qg0gARksnxj1ooS
j21BLNfWlv0YFYN9hsjHUNKL8erFn6DMHbpkGYyg5wA1fh7p2QIAv+v1XT452s+66nIgkUYnf3VV
YuMpQmuo3U1uGmWr2yRt1kmtIuQA83nyO+6X4zTbWo0YaYnVerkkmYuAuV3UvoHuvndIImPxgqKm
keWndU9lTvAaeKgtgPMPNVmm3aXRaDW9g0JLrzpPtiKQionb9IDZ7hRA0K8tekIJmMalm/VrnIxX
NMSUEnovRaR3AR3iNg9FL4svMxirP+uaPy/2ekOuDFyuRHULXfFiz0usol2eYm2Rh1Yrydj7WTkR
xW0vHupGxNeUqSgjAVvZFqtmg9ixViP1qXYwpoaXg5+0k1WB1+K1+/H2fXM6n8fijlu9UAFJPuec
L9JZnBTTNuly7UkduQMZrAavOgxaCYCpU3PaUHZT3CVTnBxt6UW/85q2pN8jWv29dyLN3H38e975
dBvsg8s1CHoY3sPrS6nDVJ4reebTS2HvkT4Z95Em67N2dpYTEk6v7z8OKpc6JUFaxaC41hrW66Fi
N0qF3pfFI7djvs+STgn61M2CeU5EYNJdDBx7gpuK3MIVnOLi/k++dB1+HZjAz+RRBnGyufIpSved
phXGI4JopY8vH6Xxaeh3Frq5J67gTV1kHQpdbyIIQJoQSrZ1A3ec3Tgl0Hxs8BD/NNJk3rtDc4pj
QCDw4g17/iBquMwo3SVykC12phOGPjuyth+rJkak3rHbax2V+iBakvnSQ2Xk68cTuCnEkOpROV4b
kmiTESI/6+i+2LlI5PZeNDrye1TTQLD1RQt60x73Mm2WMMYx4pvRTPIHBkXLifmktb39VnYM9XTY
Uh5ZFlqPr/eOrN28GJCr+TEkafZUaIsrDoqFgKKfyHYor6hqAOGIFLt3fSxvRbZDEKjUA9yja88v
l9hoDoXd4HRdaU7R7ofRAW5C6g0o2JVpvKssPLbOe10uvJppVD5NyDhl4VhTRMZHAnAB5bTZRmSj
bMW1iRXX+diZhA1C464+EMGlvxbKRT1e5aJJzksH0cJDPFvajIiOZNKS1BBnrsWbtKOeqkz+YozT
A3SVtDkkXuyMvt0q0Q3TF2WHtIkzd7+YTu4di8Exr3XkeQCWZwJtkqW0xxQ2vqGM9c5EC+MXAmVl
TSBTOMN5aQyV9Odqkreo/NRZ0LWjVR9GdbbUvYc4jReu0OmHyazde0Td+ctpr+dVgN82ru4Cfwww
twtq17zt2nRmOSJJg9mNPPO6ijpKL4kQNv5tle4s1z2NoPTMKIEsf4przGPPcq1QbeQ1reGWQzDk
QWRreXbWmG18gYQCpHoIJWl8gMdRWJy+DlCKq8W5Ghi12kbhpNajdajB3nu+h58DS6bnpfbJK5NV
cghMantwupryt2JMoOoX9FHAM7AuMwSHcaTe5Ljir86pEFCBk8l7bzZau/NiqDNcMbbGg67Sklsd
GtQRcWRdyjCxMmTsxcjdk0WmeFhs4X7JsqKATlHqrgA/guQMhX7bO4KEHh+KSp3zgGqL9RlFo7ag
2+YVuV+NFjJIMnLMr8OCZFRodF4azulCK1LN+7QJHfjH+Le0fbM3mqHNP2v1/+XszJabZtY1fENb
VZqHU8l2ZhICBPCJygTQ3JpaUktXvx+xqvbCdiou9vHPn7Zara+/4R2gSAA4jr3+pkyDfNwsXimm
EEZMNVzlbpW+DG3Qfu2WJXkt5iCxblsrb+8mBr7xtij72t+Ow6T9HJVaBbwsms9bPauDL0tnpr9V
hcHFNm5ReYgC1VscZ61JudBzK31pZGoboQPI20OAyyyeNM/GiH1ADW83VCnSTcxv3KvE6pcX15YS
d1851IRrQ6GO3uhmthukhRoyxDZ0RuvUdftdMfZqvCn5qR+nuDdvFRNSmppePWWRhgJcE/XzxHRY
wATYorAVR70LjwMW0dLmn8uUqnhPEudnPwtyLv8DUIT0MRmE9sXpe4PbUp+L6V6YZp7f67ivyLvM
maDj+T0EnFDMgX6XaJ1AI1KZqthVgTeN20XGTQ7lIZ8+J26p59tAKvuhmnT/C/rDwfcGEBC+ooZb
fKs7gLJhYYGPDM0l1p7b3K9Jm6RePmazYfSI+Qj/Y44+wC+DGv63lUvja4/Ykwodp0vMm05b+B8c
1bhrs4+KflMgCP68FCUYbwRg7Y8Gf7KiByzUdqB9NEVW2SLFxI9X7ZYZXlKHwWQ3j07S9Q+2SkTB
BrYDeWlZtj9Re5qcbe47JbX/EMyh1Y8uJE0ALFY3YIjux5UHYLYzPzLyzV7GthqwEbdq6DdeMj5r
vZ/vUzk5PEoaIPeP5iD2lrwssLelj6aor8fuxnEKAwjQ4I0PwPPg8GvapGEUOBZs1SDGrguT0e5f
xwndyDDwR90N9cLxfjQFlLYQiQANa4d+YfI5x33/2/PGadPKYo6hAGrlA3MX+SlDYz4FbT1PT7HB
1ASYCzbnUeEI8ZQOKaJHRe7xJrBL7z9a9ZyCjLWKTIXsJWJ2QhuTn7MD+ImAKLwAo+6BlD2Rid5y
jkvrqXWIa5vJ1fRviV5QuuK4AvO1Klz6zoVul1GJtsv8AZ6WQd8WA844BPGKgDuIY/Pamcg474NK
9STHppFPG1TagumWkGVaG1D4dbcFalKqKG7zptmOpRqcUKja/eoqoBkhY2btsSX9yLaVVQ1NpBXl
goZVJsrvRWHaXxh+YL/Za12JfWppzMsGH5jgu0SiuN8GPW7FUZ8H6OvKycXN3U78oI0YNi6ERvxu
HttlVQzqe5VMDD3hUIRZm2AZozCmHzcjLhtqkxjxTJSr+h65tKXxmCLgPoEwlkp1FCyAQt7m1tyI
7dSY+Rd4o1W9RVhZ+1kaNTlFr02VBCxVIb+2JNPAOaqxjNjYpjQ69s/NAL/V7tBH6RJUdahXonKi
0R0Ga5s1pY4gn2y/K6FBqfWdubqZhrmbITR0nbkrU6/xb6y6GgmakO8koCWDQy1oPsgQlFvq7BRj
yGYTJz4NLjV0QR7mmhtAtR1n9xklw+S1EiDwkJ1P5Z2ZN9mzKADbFo6eIpmXxd097ZTGieZhWLM/
tN1wPCMpU6Hd9e2IN2DRo7el5fHHYXT6R6soadlbyNH8pk2y6HgPx97eLJAx2cKvWg4jhK9lN1Wz
gm+bjF98NTag2rVuHjaN2SaPXma7PwVpRB9aQKn8DWMq42OR9u5rv8TL78pK5p2vxcTA0m1bxDuk
71YbEwA8UmRo33zWqykxrmA+Uu45fTBiMTjNTb81zQ6gctJqM7Kwo7+f65wq0NaL6XOZoZC75SkY
BRBFqI+7uFye7KmxXxN0CeKwRVdNhHM59T/yYe4fpahR09VgvqRbHM7iH6pVM1vmqFaPbE+MGyHm
VmIL0iU/Na+UP2XFvw0p04vf5M7zXVLm9lbWHwVDujKq29gXO2jhztd+0jru18XLnStpeqqMllFD
dxxcivfgMKxPtw6KeAgWEpnuBx/hglBbGGERI3CdDK3CcX/Uop4N5MQGD4qOG7cQqe2es4HQ674A
x/dlYhBUbCpv7p979H1aEH96LTfcmOkepbvie972LieycKsDyVL+WgFIJnAxq0MSRw75kzMnOPm2
6M8Wuxq5aJPtH4OvRo46qFUplW65FXMb5UZL3VRpP91DPX0JnLZ+rEWSvUCpM+xwquXS7RjleQv6
RZa9b0tRjFGb1EG6E/o0PM/C99KNIuuMGWppk+Df+USChO8kDQ1DKdTs2k7KyMrz7MEcnKBiyGhM
1bZVRZsQ1AhTmZEhwgSgEXnNEVr+rd235rxFFULR41FNLrecWiWvU003r6s5HyJOYvwAwwRzZD4N
+clsBWmkoxyiYGZPYRKnIlyYWO3Hehy4pI1K2ZumGhWeZKWrvtp8p0VkmfSl+TaJwGY+5/ewkXR4
YdLwN4kL+jCCvJlJsM3JrG9cJZP2Nu+SchfD1gCpKcsqfsRZrTo0eu0i+qhGy2eUWvpmqC8xW5BO
catQCxIJHY9qMlUtYDdmYriKDasat+bg5RYZg9YQ/cch+JqKtn4Cpi4fgPjCnWC+1+OjVGijuU+S
Hshj1rvuvbCxKhlQ40b2XZnT9Blgb2NGWl3j/WL4HV5GNvlFSO8jv17jSklK3AAedWQ9iasYnM7n
fGzXXk4Bk/JqMFvChz4tbh+VTedM9NqNadmBjPJ+iHkun+RgwczMudpvtMwfiSTUVB/dBWOwW70b
/S9x7MjkZm6rvtkMi8jsO3PFx8zbpMmbON803tD2HzE9L/owaWw72Wka8N2roqqJU8bUxK9ZAUEl
oiVgPaKYWSD6h3BDf21Kr38su8KUN7ZJ2ISZqtO0ES2SqJFhz+aynbUuhYOwuEqEppz7J5pio77z
EPK66/rZ+FbVVfCqN4SDyEhqvdpCLi26cNDJQaIEtbwlmsoKwqlnC2RI+6wYH3D24VqAOoKyouku
2WMbeEWoxYuYdoqZK5l61zXzxmWU3YdOVWuPUuqL2rWrKgs3iT/+9PMJwq+BNYJYdU614RrjmSlE
DQyPagFYGRkm+psibGZb7I0OCdk40ZsbhxrO3bVjmz/7ybAgpLdkhEtJ/fLUwmNBj3CcrSzygtn7
FfyxlCiFyL9S+cWPpDEFZHaz6a7tXDBzGTr0ykoiFnE4sfQfQZ3MiLt2xXPLpwayBbly+Eu++8yh
8H+4hXe/ZCvA79lWnLIw913/C1UsnP946sbpjst4OJjCHMrQAY3y6HeoMIRunGrZpmzK+sUkpMUP
s4yLLItsjAhRAUgn7H1MXSYvSW9k3f3YVBmyfeP6YMot+/S2Ggbz0Y9Tr76bHWdEsgwvv+8ajT6c
6KiQdbbBSW8TdESbDQGo/jl0FcEfxxuM6LRxylCPYgAw0tFLgjjsUmf8mtJB+WHmCoSFRw3LUH4Y
nNssS+evHASsjwors+yr0awxcTLoW23SdIXPp4h+E8qKPv5YBbgTAVFv4g3i0t4dvltoTsayqz4u
mQ4nDC/3vW5PyODGbqkB5xB8hzIpuheK8/RFqxuxd1p7wM62nF7GWFpdiOyAdt+URVM/jf4wAn4G
mdi19HXN4dEy3OWzPY4VSE8P3QuSAuf7OHsg6II4dTtev1RZuDrV9z8S1YvXOfaC+JYmR6zf6ZoJ
xFGCOQJyHuTFN35E97XSRvdTrhr17CQzgcjD7uy+sDSsIIU3Byjhpi7jAi+e648VNg68lSr1u42J
kZp7k3pZelXVCeZMrsTzwAcfoMCsLPMrxMkfesLnDyvGyu8GutzkBsJfNkNONAmFn1HMzNLq7XDu
F+dL1wz0cbM6CXbSgLOKjqyXBiBMTE9smrRqOKf1rC+hKKaEGj+1+m89zSHmC1NS2w9uhhnWFfoO
qby3/cRrtkVe0HObVKC+5p41aOBS/Eogxtt45aafl766S023cbfIcjne1h+68dlTzP1DdCmn/mZk
am1+TRYoGaHVZQkKrv4k3K1RiPF3JkbL3uV6LbJdqnmZi8Rov+TAYOgW3Tgx+mB2TFsXZw69/mL7
zKCeEjbt2klE090E6+cVzY0f/JiWbvBQTpgGA3uaTtw6dTMY17qosTLh5h2LXdq6YoBNruKGTMlv
vIiimcvPMvPJ2dVm7mQ7Y7GVvE2UteTbqbUsQUqjdHGLpERQ7BdNtF2UV/bsoLibdAgO+63C5rgy
qhaETRwXn2hACPslmx368WyIt1zzXrxpV2rrG48xi+J+y830SUoL/y+FkaQRKb0aPzcgi75RH6ku
xMy0fEkhHJLk6cgp7uKGEifISXyisaI3uSkAvT2USrdj/mbfVldeqmDoB8nMuKIk61szi7r+VKQy
/zpyrPJocL2cwQv6a3wKTVb316ioUWfH3URiZbSD3aIbnc1fBPoiOHfRlvmYAzMUISJU7VejtIck
iksOxR0Q77W+tIrKuTPLuEG2oRDONx8o8xRNo1N/rspZd7ZMEmBx/Q/dftMB6WJ9H1y3/tUEGep0
mZ5ZDEz/b676xlTwrJnq4UELzmwdzK8N5LUN+lfbcVlUO8tlxqKjdKctyDZ/W5fGhUXOeql/FqFD
jBIKTP4/MI+/FilKlwYNvdzvCo2Fzehb8XXtYOEOmYZ8dcgvgefPeqmsR4YMcg8ADQDhk1EnfglS
4iMff1+CHg1I8nOKu0x/oAUqdvgavKR+Nu80teQX5g/nD2pi1UKzn2yWvTzVNukmaWeuLMQ+8KS4
gmfb3WnkGFFXLXDNi0F+/Me3x12HLgIUDwZ2cJ1PGrdOaxgD8mb5PpjS5UoVkJr0om//aYpBK/xo
FWzjjs+IVzvTnFgWPY1Kq+/MmvvOTWWHp4zWXJANODuODO45IaQjOogvIMDHS2mjJOn2ErFHZDwg
SS3bx9kRw+f3t+14LLM+EP5JQOqgA7MKKKfjVej/yFgtpdjr6LYAx4eIZiN+P9CGjd5f6a3n+Xul
k89LKVxpA12IveYn8saiabexgub3+4ucnboV7QCChukPkwNg08eP0066r0NTEPtySopdV/uYlyZm
+31ue+vD5C/azfvrnSLw1/1jRgzfkkkPA37n5C2h5V5CxWv7/bwiKBOtEVUEL9H5hKZ7ucFSo7kW
Kvkc49j3BCdP7bTOwoEVkIb7cXGlGzrx1H5TttQvDMHeeLGrtQs/DmWFFbR7vBPGnHRjwwe3d4ia
V73BwGuA+n2zNMPr+3vwxotFm5MvDxlmSjv35Ah1DC24LlW7l1NXRV5tFqj7W/GFePLW8+D+xBcO
HI+O9Por/gqcpcTOdbIruc/LwKT5U/1cSq2KUmbSF1Y6gav8+SaYuRArOUM2ckenMZOSzZuSvt+X
2hhvq6E2r+mti0eKDeNaaxERQOkofehRgn+BFQhuRU7Nw2L05i9nTJILceDUoHg9YpT1KxQBvBaR
zTx+ctXYy+CLedojlpyjzuqNFC1BmrtXJckBgseUP+Y2NlvoTi1TiI3b900AFdNPnqaxtr+5sWyR
ebYRssU5K1Cwwyj5Y2YWwXwjTChEUeEKAxfFckium9aqHjRPJD9Lq9IefWdqls2CVfQXrM9rPww6
WqXRjPf4x5Hw/6gVMQ5c/3ik1lsSH5z1HUA0O419cVXUzPpc/3tWZcZ9nSvjKyO/Yvf+Km8cKR9x
GwzUOLmrvu/xxnp1Cww8NYa9RXm/J8dsH0bXqHZ261wydnpjKRS3ARSiN4P45593/NfphcKDyskS
y32JKy2MXXJVsMlf87YTFx7qbIAJumA9KAasfFY8o95oTgI9XCz7qfO2i+b6W7JPtS2M6ZebZzmO
vJeMj8+eDVIA6sEWSc0qaX1KmMoGxOtr35L7RFK6OaXxidxWR98q7T/94wtb6QeoV6wPB4riD2Ln
r10cfVMTZZuMe3+grRNnxbTDmcWIfBPe7vtLnQcB1lqTQY9kkCjqn8Qbb6ZjFzf+sLfjdIFeDVDS
6B0VQRJYonoZ023TQiUF+fxdUVx+08phuNay1NnomXJfLvwai6P4XxgZIYlfg2o/hBRoTgEg8OOj
OpdVo2tZM+5zyrtwBCt8rcYA6S+T+Q19Av85zucYW7nOffbGRt9SbDsvXVXpdD2Cq9zs9e/v/6S3
3vqKk8Fgcc3x9JP90bx+oldvjfth0LN7TCT0bTo47S1t5UsH7NQ4d316B8qJzYkGjAj15PjphdtM
42QOaq957pyEjNdxzKHLBIZ96b35EcwsZY8/mOrFR6SsDK3SCa46p2YMj5jP9AEzArWEvTnTzvfG
EgSW7vXit53+aSNSyd/SUaPE7NioHy6tihdj0rSXMk/1z+9v27otJy+Sc+WhyqOjZ03mcPwopkI3
r8wstZ8WIVBxG/FU8WNx4c441X//s2O8Gx04E8XuWRQomY8acyXmvTDSbqu1nvthaRbs7a2mek6h
7EVtJb0wrVrjg5dn3RMOzOzYrOQW2Ztk58lquAPkZl9Teanr9/dgPaynewBrkZrAZJiCctrxHhhm
V8hsyee9MpwhJE+ptmmbfG9jvrF0nOp/vUw4PRAmTJ+dgD/yh9v6V9QIGCisw/x5z9SAqWOs8m2T
qEvkqDceCngMbSaQKzAFTuNuZ8lYz8xm2WuuvjY+M1gBc2aFtb5oD2Zv/D+eaqU8EhAJvNwfJxHB
HDRgHkE97ydX126xGmVijpvf9v1X9cZxBcAOIWklfCEQfJJ7VE2CyHjSzUj4LLycctR+VHV9SYrg
VDWY4+qCQwerCiqCtfzTjMsxJ78NcmMf5153O7QwWmH5xDRWbYY5Fb2zK9kN1SoKxuy/t+N9Te8y
RLilvM8c0dJzAh8007J6sHzEOjU/I+UOjLuhYOgoplxcOMLn+0IqisINzXRUMUEMHh9ht3IaEWuG
sW+KJNs1bYVT1WCnFz7j8xjLKmyOjV4dRF/nJEHpNN8aXIzA97kI4qt81KvN3MXtJpCTdeGBzo8v
oDmirL1eM3yS60/56yPJdUsGOHU5e9+hzw6z3oTg2rkPgd2qW6bi1ub9g3WWpnBmWUp3+WAIBacC
ujP2y4CK9GDPcxtXWMrDDkbjxcX+dGkNWuPZfIXaXPPt/WVPaTRsJoLo5PQ0eLhM0IQ6fk6Uvmgo
d1LbA4oyr4kKUvvQtIh53tWc7g8afKOHei4adF+AyfbMkFPnW2xWbR4trhbse5uZdIRtCF3Q93/a
+ZFaf9naLnGo2UDmH/+ydHKDGtPCeC+BjXzi006/VF5WXFjljX1HSoGWggufievn5IOO4QfFmsy1
fTHBZ0Ncsd24idEymku79kPmZtmVBY33Qgh+Y1WOFm+S6xuY4inu1WitGMc1hijUEdpNgnX3rwJ3
pe95KdMrYxDOtgjK4gJ1+PxIA4pELEinEwCJayXn/H2k+7ldAjij1aEj+b0JcgWWuezok/d1epXr
8/Dyzy8wWIlZkHsA+/Mij9drTU1HA0eJA2eMFJF77SEDWHchJpwfE5T1wLVySGAAQgY8XoWhX2t2
0m0OrrP8hJbZb/S+unSZnQYeqmyXUpOPkzblSi8+XoTZkdmAZnIOTew9EJjcOy9drDB1aufq3zbN
MmCsUD+Q1JNkI5B2vJKwqO0a8tRDJf32DvUPO1JJEj++v8qpViACe39OH4UeYY4+4Ul48wwNaNjA
WViyqQIXOQUmCmzmmGf3rac597gK5w9MCIIxnEqcZDaND4AF66DR6UKNPjxIfGnu0KG28GAsDWEB
ekmDKxUYeXMlMr2XYTYBnd9otTF+DBY/eOl0zSDRrLrSpGhGo/vCR3V6vv88E+earwXz3nOA91jU
A+UzWzcZWyjn9RZqYHsrF/sRhMAlOZvTc3ey2qlOPsDIIBYBqw3SKDeWhP9Ye3Fx4ZnODt76ntZr
iJwD0udpLUmuIQ1EcqpDmxdaVJYW/OYA7mc5jb/ePxLnK5F5rvjwleNEd/wkEKb9kCwLjn2HpOTd
TZpLQddQli+QDTb/vJQNjdTC3JcUjNd1fMYr0YJLLVV2ELoy78p6Yo7UwhsmursXwvtZ2UoiCIcB
5go3OaHvNDxMOVX3KOziIFCpgSFiy00Nph+IL1paG8eG20w20+ihPYv412gJtbE6a7pP5xQ1r5yZ
zoXE4vzcHP+gk4fXEtQIe08vDuBrGMoZlXadlOh0Xnjwt5aBSwmzEoADZkHrDfRX/tIZfjV2jVUc
si7RN11Q6U++NdU/3n+Ta3bwd+XC7rqo6BJ71+SB2vdklToDKjZJRIhGHVWMUh/u6YqoOyDxwVdZ
WdSYiN5sl7lZtkOc5hdmHOdfPOkxTQACpY7aw2mN4dkgZYHn1QcmYN59bdZIvq32fUOW10ARUrKn
95/3jV09WvAkW4rNtAV859cHWQzVlZsgfjb443jhiJwlZWwrnU0IhzwT8cw92VbHVWDb47o5pEWT
fqsRgAOd1mLkORvDtikBQ6WGzVidMzpcJS6m96gBBnUIoGOJFmI+HTUn2L7/7G9stgchCDf4lYN+
pnaRI9ueYLzbHWyg1/el5jkv/uotZjEUfBhkcsk18Y31kFOgGamvmSmSJ8dnqygHL0MzuD+ARVwe
FTj9p7b1VJj4Qn9obCQ93n++UwIwdyK8ZJuZD7cio3/vZEGraWvPAgx6iL3OcHZ5VTlmmPVIOoVy
9NNX1Nn8l2DRtZ+yQFgoAzR9nfY9Xru4elYfOsVJ3bTcmTcO6TF6b+4U6JsWnpYeDnXhVPyx0tt1
jcDR3Va+99uVwDIu3BhvHFFGMDQE+fphWZ426218W0tD9v0hKAcDHIrf39VGHF/YrPNVqE2Buplk
KgxunZO2zZBNDBrSRR6cqldbtC/0a1xKL5kzvrkKStjoJ1s0iE513LJycqUNou7gLn0ZGX5RbEAa
W//6UcMQNmG++szb7NUr6vigIT8O49UqlkNFqbfTsyXeAlvNLnw+Z6HS4kvmviNgrlXeykn+OyCv
fIpOR77kwBBF67dpasMkscrc2CKW0T3kltJvAMpN5Ra0PpbGXlBeyJTPPih+AThM2FFrfsQBP/4F
mOpQ51j6eJCpZt/N4zQDQh6BOlUKWMWKL3//gzoucrhzmdJYiKOZFMccydOTaIhh6DHQXRgFNl+B
WtZN6A6LwlXTsa7RVsm3abZ6tLy/6h9Zmv/eSf9ZlphBGxZG4Xk3DUCKHBrHWPZyturnyqslYjzT
CDa2wNvWiBbPy249L8EpxbbSUb9xIWGTweXYHl/4So5zqj8/xUE4CnL2KrGJWtzxjpsZ8C5h0wOT
i1+BmBZLZGQ0whoVDP803vyzFM9KGQ+bVSc6nywlgcuWonPhb8Bjuarhm4DHSeNrQJ6XCvOTQPln
LaoDTjPVJBrSp+rDVqxVJe7c+j5ossSLnGUunuo8Bs9KWj5m28lMus8jzhnNhlwvcAD7jokVzUXZ
3uP6HNsbtLuGazB8sEaspNEt5GRE+yicINaegqRAydXJtM+aweg9FJyuz77d9l/ePyjHH+R/noK4
Agvfomt4pvcwZ26HZLLO8UQgEkF9XxqPttHLqEVA63lRk34Pc6X9UVlifJhzT1yowd44HCtAY+2P
En2Ytx0fjmzutdK1lmU/Gm6/6TVAZhnJEvwLLEPef9Q3l+JyA+xOsD7L7UclpEQQV9/bGWztwddQ
q4pLEF89/Iz3l/L51SdfH5foOqJde9nuqYqGVZqzJbAI2VeAOzcZWKdffVyYEfKYHaJhNDVkqwW3
Kcbu/9Te+M/7XOXoAtqPBFjzJMDWTe6NNbSOvSrb7jXn5tjyr+21C5reLGWfX5qLv7WrdDWstayg
wX02uqhF6pSobe51WI4biEL+Lbbn/iZ1jO7C130cutdnW2m7XOo+Ug2MfU7Pymhg9p211t6uCKkR
2mv5zgra9hukc8hLWSrSr++/xxO69H+WRDmDxgoZPvt6siRMTxmP2aLv/bwbvd3o2027hfGUPk9B
P+2FasA2Z0VWfBxtq7kn5op7z0nyqOUvXrhJzg8VBgqINyC3RkLMB3v8qYCoHMn31r4vQIqMXgSi
UxkqomVkYn8OFTIvP2edAl4pGvP1/Y04zkH+7MPaLuPuXFUyzmBHi1YjGi0ta4/T0YhhZFxu9ABU
8PurnJ8l8DIM9GhE8pkienP8hIhvLCkEw2Bvaq0f6SowsWgYD8ksiwtH6Xwl4C+cWaI36TxTxOOV
TNVPkliXH5jyGhsjt6ud02kDqlaZvFTHnO8dKa+OByNwDXvlth6vlTKVb4dAFocmCcT3QjFSAzBp
bpMEwG83JvWDAfNsC5HWftEm1ybsS5S0KgG0E3JJ5A3AfzOtvZQJvbEHNrgoXA9gca+OSce/a9Ha
BtFVrzxMfp5vgj4bonrukyszYyr6/ot9awuYIGDLjl0U8kbrf/+7Dm+FSh1k4RGqU9WVvoh6W6e2
cfP+KuepFkqcyCQhgkTPEODR8Soy7hE3wJjqgEqfdd/R42Guq0+wYpwM+L/yvgNzkJv3F33j0TwK
NIo0RLORJFm/2r8erZFmqeDeNOTNSO1K2xY3s8j/PYeiyYmU64pLIRydhj4v1TWl5rylBijjKEvR
ldQ1zdyJIs4vJMh/Bq3HlxcSVZguMb4nSSb2HT+RC5xq6JaBjrXuJVCdAum++omW3llxoR456S3D
dtfBDz03HAQUSkA4WYhetudGk5+615TBbgHdotQQBJlGi3F7s8D6JPuFIyO80ggna+k/myrtip2e
u8atk+kogqMkjp+QAYMESxrlcSppBOu/BTQHP1SqdL4oWg5N2BJ74Gqt9VAoPQsiBfDfbwj6Dd+r
xuE3AocYog4Nrs8AXcefw4AnPHyuXDSbwGTscANEU/ux6FVjh1XT2DtdR2wxop0wwhTGDfe1q3Ue
MwMDVIUgvaclxCzGvOs9WONMDeL8pze2eF5pwlJP0yTondVxV6uN3xsQIzGUX9BdyztHu8NjJNGj
qi70FLqOjmxWDqNYi8xCmq8JvblnmaTqd+1AcGb2EkNxV17ZHpzFR0Kgk7r/Q1jI90ZAzusHV/jK
CCtZVPTEPZmLzVjm8E7FYlUQ69TiuJEJQQHmG6gQua38VeED2p3/MqLUeamLedJaBLTErUgCtxq6
kHXwTR2flqYAKiwSKX76iJgOyW/E33fwYhf/s6iRMBH0usVNnf8osmcDPs/7H98J0PJ89ZNqzhAN
WlbeIH5OTvgww+N9rT/ZD/Kb+9GJo8aIsuGq8Tby6v1lT5Pm02c++eaF5TeJrbFqaTEDWZxX+IK3
mtaF2FSGQNTd2Y6GfrwQ3k7v/9NV11/1V6QpXNgEsZx4Vlgvnsf+vgA0Ltl2CW82ti/E7DcKHMKZ
x5XFCJ5u7WlqXipz5IMX3QEvohqjKDA0d4U1/8rwwHlqgpU0nmnqOjMGUDYmnkptbDefO9sZdqib
pJvWkMVuHpz6xuZmv1n61N/2gm5Sokt1S2kP+bUpzRuULewL1/sbQZlBgY6BH6rdaOCeHIsUVqcy
MYE5iKlrKLU7QPVubWzfPwZvXKC0y4Cz44cHbOVUFQQl08mdVV8e2gEaMaaPwWZeRpgXyez8P5Yi
N7K8PwYVACKO331iWxP8f4u7Gif568pN3I1RyuAGban5wjf1xi2KKNuqrwm0YL3ZjpeKLeiYo1NW
By014Q4ztCIvSDpxN2pLm4adjINn2aj5+d83808dDQKKXtfpPYoOCUJTXiwOg4MPCqbMuD5PsRUt
mZ9eSDPP6wha9RQSHA8wBuBzjp/QsEQeKDcQh9rC4dJboK6laVpcT/aAQu3U5bv3H+2NZgy+7gaN
bGA5AK9PBWo1LEonuyxXlwIbUlPLnKPIsXPtzZF2qO7FX7USi4aOdO8Wz4Nsa4MvuPA5n8YsCl7E
pQC1rur1aCWbxw9tDbOK6VDyWnNYYZJZ5YPlyPhDpRnZIzrS8a7iJ4bQaIptO1vqQpp0dqpoyLAD
FN7oDgIzOEk2bS9P0GepDGYkRv+NQ/zLsO0aIfE8v2kA6l0HU19feM/nj0wWg0obg2QqJ/q0x48s
FhHkZDjmIekXpO0hbrdho2MHgQ9n/1SUE0oF/VA9eG3Xb/2lv4QkPotCPDNZIRvP6ivu7nj9yS1T
6BqWebDjTm5mx1b3+eJcqi/+IOn/zteoXgCAMq7kMMPXOP1yJsYf3M+Vc6DH3hthIjDbhTnaB3d1
k5TDqkuilRsb8OM3u4dAiABLgkyNTuOljtK6kB9SzXe/ywBrnqjGtMXYVNZcm7C1Rge3m2nSn1F1
8e+G2hoeRhHHWwmNB4eaEnpvzRx8ZWrFv725qF9jgQ9H4/ZVvjE4bVbUt3OebhBCMq6hvDcuBrwj
dKPEGpfvmjmZKdz9GF69wkjh1UIPCCB0aS5t5CLz9sWPO0goMcai12iS+TfGPPb6leGOSAUJUq0k
1NGjHzGrrQ0ndKCXtSDBYPVvpZ0691aWjFMI/rV5rOvKtMNOCP2DNjj8epUr6zZx7OpVFZmNthwH
N6pECot4QdFXhhCZxn0Pv+8K9BBCjbGqtPlSaDi71E14WITZVW+Vq/bUu1Ul0LdbpezD0sXxjGDU
WCHdW9suKbbh3pBjAks1pjp7QmA7GG+g5ULjbTXS90h2aZVt0FrPPlqa5r00Jt31cFKe/Txjy/HB
YE+GW1EG2oUPC+w4R/fozNnwg2jpOlil6kzRTi5YJBmMqWigFVtw1qFTDzB/O1F0QeihO4xGNo0v
GMardIRptQHewbGhf06XvD7YuSr9kFFpHW9cL4ntKwyd+nvc6+UPbKK0T8GgOd2tEiYaHIY14ByW
BZ26k5qSSyRqPfOuxmFEJKaM/fwVtr27hEML3SYUK2tzlJP5wy2hK4cdYiZxuMSeineqnAqgTdMI
rx7FIIT2alNAtgsQenJ2qKjnWWSUffOKapLWbYoaj213GtV8BbjdNrZTgM9W5GmNgya4HhfBJ/TX
xEwzz0daLcbh8xOqccqJsm6qHymmk4cceP//sncey41jXdZ9lY6eowLeDP4JAJKiRMql1wShTClh
L9yFf/peqKr4WqL0i5HzjooaVKW5grvmnL3X7n1NVssPL5rmK91NRRQktYyPfd5BgvFmBQOO2ubL
nUManxLGea1c9KMNLx/ITXaM1X6KwoSkgQoGBeCWUMt777td9dqntJNFvkm72f1ZxNVyFBg+9S04
MkUStTWiK2hN9WayuvkHlWfwDYNqMeMRYe08m3mPsZAJOLorc+EOqPqq3Lvqiip+qCQgLD8jo5og
PS/i9JQnIwAZo8182+zae6sStReo5MaixCx661c+Lk3Eza+seoN5VwECRSDMZ0JrK/UoOvgUYebp
U7arPZIcw7EpKy0kkW9Uvs4KgvEwUbW4CbOmm+Zj0ZBQGBCuMDxOdVXP1zC2lewO83eUPdh1ZCno
Apt+xJGspYq8N9SocGFGZHGVXfTLMA0gy8vZLo5joqJ3QXOr2BcOAgAlqNq4+pJhqpR+TcyUGWZx
rkr0ENSbfOK1+h1SDFgmnPQiOE+zXT87dtd9IzmbP6JZyTwiBNLl58iAM2UT0GZslyiSB6EoiYr/
OdNX2HbSXHJM13Jfxn0EwHIe2GGIRvey65m8bwJPaqmNu6rLySZx+qy/GA1ZE4udt/WwiRQ3WSNk
lTm/Eq5aPFNAsg+zmRHqlkS6BUBo1Owj9dH2l2lIswlo9dhX4OsyXJxTxKFrquG5AF0CYYbuKJ0A
J6kCBPPcu9Nu1fPyf5DqJBvSjIxlTz+2VC97M5uVDQU4/eDIKTFDoTRwec0eZe8e6lRzH0+DUu6B
PNf5gahdL71pR8PB10Gpaq/1srrEGVw2YOeVpfiVJJFz7UYumW+1QaA49iIjbn2tFs6R6zSWrTKX
zFfRYDfXsFCV331Xo7YnidiAhDWJCK5FkUXH0QTzcjlVWhxfIBD3LrSEPVLAS1/IQO2MSg9zY+z1
7TROJCmZtV2kgdQiKbZaNUCdoL8MxSGrXOEQ15P0xgWCQ1BvkRpjbF5GviG8GxKkRcUP7lfuVP9y
IGSgOtXp6W51HvR3D8s2GepxMYDV09P4flA70fgNpe8fCAYia6MpUz5v8iSK9h3wFscH2VP8GrQG
44WeJIsaErnHtDXmernRPX6OsPbi9MpK+fmgyWl56idOk/wyZGoZu7Uy0KDFr+27OIcXdwn3tLqi
TQSXoXVz3F5rHLPFaqnM4FzNxVknSr344kRUU3wJCuzzwjL7u+nztvM5xcfI6mEOefDh5vQhki4E
ORzaXg1LYJnSndtr8bdpaRGM6IMrbeanTtMDIyqo7JA4aB57FS6p37ZLaoYNRah6Ba8lFqUWooi2
dj/T3ezA25IwKXNODxGUs5gShL58Rrrl4S+Imu7rbFb1b1eWxgNzOUywyojNb3k2Nz/rpmN7Zitp
xp01nKTazW3tPPJwlzqoO2di0auS/LNSp5oI2V/0pFsB4n8yi9zRwoSLZBffadrGSFsgt2aaTLVv
JSmJi5SAisFnadHSsBxGiucaGIuAFKRK3XT4NGff6b0C4q1AOxAuo2vsqpgzWdC0avRFr2xZ0hVT
si+4660vs901FdUnmeqbDiTUD+qpsRvqk5ffjJPgRlheox1aQ+kOkPH0T1lZ2o9OBFzdB+DSH1wC
iuJAq5T0JxOHKQLpwXLwDZIMmOKixbwm1gHCRDTPwLTYSVI269waZCTqdY/aFNQmSlZR5VzYMw2n
0IzUjDXPUBMFWpnduf7Yp+Y2L2pO6WXFJOvPtVB/mGnhfaXZLxIomk1vsQHLnIuOMHdWh1rTfyeZ
tIugVfP0V0XGoIDjkBVXZlcsPRyqSoUsM1WjHgIIm360ckhG9tFVk22rcs4hqObwvQCI9LDTyjw1
7tjaAWyrCeD4vihp0V/m6Bwge1RNrPtz6xWmXy/KUG+YaajhsMXhw5LlAvFNNZL+oSkV8atJlSW+
AL2m7rI5BZkJDGC+NAaR2rAEASb5uii6r5YZdw81dJhbb9SS5qI3ezNm+XH0z2bp1veI3urbkozH
HCBCzY6w4Ni9LSO9Un2wCfmN7Sq/7MboSvpLghl1nJSeZO4iHXja2eRqm0nzFIhmleZNe3oMhB6V
YJSv2JmoFEbTIX0ChyggnFEQj3dRr5cZ3MjaNL4we5sZdLRFh/RBg4jDZ2eUtw7dCAOYw7yYOznn
tLLGoh+ZLuzUeC4JsdNvitiIjmmnjrR8zAkIocQs+IVZnVVmkpkJtLHLtfvZFV6KMjWzvlD5UJ2r
1HXLfKfBhSl8+pWR+6lkqh0D0C/j/GNk39/7xjQ7/a6XsJi2lOllTyeNbi8JdSZL/jhDMRlBg3Y7
Nhx8TRXEmPnSyxY1ejCpLS77PNHq6mep2hAO1aVZ+m3vxvZj6yrZ7NvTktwbZqNDhxolkdo9J8Bv
9NRBSU94F5RLG4Ds14R8GOqoJL36ajIPdmi6U/XgpVoBQg4c3LgBIKLjjapc/kTCQSigE5iJu0mb
k/G6iNra+s3z69UfeYQ+DYRpqqqXDdNMvOm8Vi8OCZMGOO5ON+5F047iQrEy0V4axZTE25GwQPtr
DZH3AJbe/pxqZm9skXVovwFuzG1ok/CThx2vogzFiHNsK3ujz8OpqMya9mDfLHgPjf4K+Zmnb7KO
rcbArPwA6KbuQ5WKVBrizewqbAyVSVHNU5ofg7boEzpWdZiOulYszu1skpW4qxa9nUIndcc4cPmA
1ZA+5JQxcenE1RhdPj732ewoAarA6kFokVLvZ9GyiWhtRLk+XTwD84kpxC+js2fWirnJ8605F3l8
gHiSklNLnTrUIk5y0BegXW2dgYp5EPUVjjDK1OotEuyRnbrryK9Dl4zNnmMMqCSuWDzVtepc1/Og
KFsF9MHsy7ZzxmAotVQPLCaiW8sC87kDEzg4Gxl3tuHPeSufOSmrnyEjdY9M0Uq1rVSsMp45ihjV
mK3vc00x52Ag0+ebEimL5JZzmNi2aa8eMg6rzBhzQnC1O7SO9Pkb5d2kZg1nDtEo9Q6QUHttt406
bSeNE1toCH2WPulTanRV51p9EChvoECMcdHBTyATeqNlhTgWAm+Frza2/nNKGlbvwQEAFURDo21i
qeBPqICvb814UU2/64e0/MEOLNu4k6wCDILgpGsLaw40KqBqgRc3rGn6PLPmZu0SB3JAk+knei7D
uBFViwbGM5pggFrHscLO45xsebGkoC+pqO+wLo7tTpW6unMKWEqHumLSydNWUw/5oum3wusbKzDb
mGTWfu1dc9pRFTssyGp9mCx1+q5qc17CzJ1QZlet9NqwkopDNBqV+iiwBkd1YHYt/aG3+Q+/SukV
8lGZ469c6uZvz128+9katWxfKDbwQYWkck5zIvquNv1yIzLFTP2xU63HAeinCUtXcast0+2E1DYT
WndNuqnVXuv1tPyyoqZqL9t5hOIeDSt7GyAx53EWnN+j0drDZpi9Wg06sRITdXc2PxXllBFrx2s6
bkY5z0DsrXmxfR3WsndwIZgt4dA34xiO5L5dFz2+ZxgDIwufhrBsCtKSDKQL2ymT7wob9p9OFC9d
AEZVhRAAOIyv3lBo/2a6SJ6hDwvjczfRGMJBJscjeuh5uIg8+lU7SqHT7waWHhvTcrJ+rlm3dVgB
FLfC2o49APcrwyzzC0TMnwsgc0lQ1bQdmbVIr+DecuLkYtP2scpyN+G4oqcljaV8evJgy8NHy4hn
2PRKb95wYHRmDsjUJlh3TOczhAEXl4quxyCcqI52AS1l8EoVDhqQxEqUXUNcdZQ9OAkB1RL4p3bZ
amKG82sMFNwNJem/pOPKxDRt4WAwj3KxNTLUBGu3jf4Zzk4cdbGVtoFlAiS6ULShNDb6SBMeT7oA
igmxML2Vdbveg9bSvk5TSleMBbF/nJJxvkYZMN6kmZijvQn3oWHDVSvXEGViUqaMaviBp4ss4WSa
qiOBQwK8HUp7JEeTYfwaklRGl96yoKmdHWlfNMJpnpcIdu1Gx5Cr+P1iJiL0SN36DNqyvUoMClN+
ZUNh8wtimD8BRO7xOnfdTClT8VR5UViZtG6AqTiwVMdKcBZHKXIx6BMbX/r05hWWQjizkUGIQiDa
GUqm2avZcV4083FqHWfw9Vxj6QT8lZiBnnCK9J3JkqPf20P3Y1kqOA+V4wiOkknqXk1AWaIr3TCp
e/TsqFR/Smz5eQ0B+bLA3j94Rj0mG1kRGBFamePcRIlpX2dpvTwJqXRmwN/V/E6K3H4aG7bNvsf9
egAVKeELp47+iEE41xkymTI/qgrjO2W8+FM+wNXidJ7qgz+w8Zeg/bz6toHci0+PCNacAy8pD0w9
wNo3nWpOJDnyOZlwoyF8UtDoI+aRmgWZ/YAsDzZidTCRhD3InWG33fd2ytLfH9fFT+vwrxta1JFe
10fBmqpqHtFGsyc9LAoRzOpvoqJBICZn2idvqmyvmpS0qF+PNCr9GOnDUD5NynBDoZmRjMB2B7a+
kK26re59/vjSTku/p5d2Um2vS/DrkvSapzqnB06/rkxvPx7htPl0OsJJcdsq61gBOlo+UX3xV/+a
8muczozxpsq33jbUOEhlEa6gDjy5bWlt0QrSyqdyL3dm6OyU/Z8lbPzbwH0xxMmNmhZpde6kl0/o
yDeteEq0cwK1Ex/B2yFO7hQWQg2aEVfB6Yi5uNR9wuq/NmG7WS69u/h2CZLdx8/mtPHw97N5cVHr
2/GiU2vhlpWQ9sunxO2Jgt41PZWpnVmVuyK+KJVvuLbOdHfefd9ejHjSXtHbWbZOzog2NqKIVDx5
ri347sf6YoT1119cExVGVg3qW0+qom5NxdzbsJij6DKXZ/Qnb7plp3fvpLYc4fpNnX4un3BT7FGE
BrPTsu4VYd8ewWYHqia3WfncamexTe9OEyi0QCStCmLr5H2nnLvUtAzLJ+cTQo5L8TW9rMhW8POd
+Yljex5mRxD0n+bD7J+LTXr3lXkx9Ml3QOl+tlPdLZ8G77GfvnBKiMc2dI0nNb5WimRnGg8fv6Pv
zh8vBjz5KhA2l8bcOuWT4Ivzuq+Y+gMVyPfHo7z/MF8Mc/IpLLT8HAFEjClE297f3gK/DgELnRnm
3df/xSgnrz8ejcToKag8CYccB/Y9abr9+ELOvRonr78+mwoSem5XDbm221A+0FY+RTCRpnXOX/Xu
tPviak4+AMXMiVXSGKtyA2drPTgPgIvFmVumvRmFOGdahrznmke4mH3yZJqlik19mbQn3Z7GW0Rf
4GIHO8bQni3hnKza2qaLj7SsDGKWyiJg95b/zODzh/1kolnPpJh84dlm2FbKEBBha6IMrd0zP+iJ
S5f529NUWB1/p64zM65pdS9nHkPv65XZF/1EMUpvnAPIlAcO4VYJIbNOmoZdY7i/xXqw9Os+A3mB
B4G0ksGQzp02eQYoWWspr7w5Wn7mOAPovo/G2Pkoarr6Ei2AQ0iK61Fc7RWCycXaqPYHfXHx/hqw
eSMdm9vHr9P7i9KqP1hhVqtF4/VFOQ09T7Eu3252AVPdqnz7Uf6Iv3h3lA/3SXVNJsy5lfDNE3+1
C3qDDBOZ6FLNYBck3IzN7MMS3czcuJpubHwuJ+2sMutkfkGHDixJsLkTj+l1epnfuXv7Fu2ew9n7
QPBZDLv6WZxZO96d1F6I0U7e6UgbpIWQgH3e/GnxvtV1ANbs4yf37kT9YoiTt3GuZCboNrLSoqzz
Fe1O4T1Uutu8HX6Y1JPL/tFLfv095v/FXP43+usXt/9NmOotCZf9q4DL9ff/G6ZqmH8hh8VzgKaF
GOH1E/o3TNXQ/mIBJwsH1APIDFv/T76l+xfHPQCIEH9cNBOrFltWfZf8v//W/0I5vKINYHvh7OQ3
/Em45evlAtPV3xtmZ+XXYAxGJPb68x50krsrjvEHLxUd+nJKVQkgAX/SgF4P9Qy+2Zg3ZmqIzYv7
c/tPC/7/H2K5DowCBESohWGQyzwdWCXMxwNsQd5EsuT+YGd2YCh6eaGRORh8PNTrRfffoTg8g9P4
R3J9co1Fk8xwFttDBSA9yLvB3k6Wfc4x+DdC4H+lBn8Po9MOWB2DK5TvFCmWxnRR1eLvhgmdbbV1
k61ULdpcsz2QPa6OWysvNJow7eRuOj1rqIjblAxYtLzxEdUIvXtT2na46E27I4M2IklEq+o1XMfR
b2rSNldIvZ0+1V5+zfvW90R/zPMXbZjlt3xoxqchTZQf0MiBfi84udYEwuF6oHoZU71I5vtM6PoX
sx+bH12sOVeoeX9aMlPvUJsQbjIQb0QAjdoQD4JB7cFbNEQ4f/wsWEvAI1C2sGFhnmwZdE0KXRvV
7pCPDvJLih1h1E/izBNfF6WTR2Hw9fB68a8JBvP1E7cz1Yzl6MqDtSSE+oRGf500Y02BIDqnK3be
ebsM8mFZH4GVQbvku3+56gNiABZd01unV7ltZpXsTBE2kbHN5qDof8XZttYtshZkUOdpMFvtth86
2icEO3T4ONpbvX/M1WxPv+05VsxNMro74d0YFFJG/Zo8kyAHkJ+MRmiJr64lwr4RBLMMwWgctPZ2
SC/VLqjlPU01P1k9Y9+y4ZLKQVEGNKKCxFE3MYDNzGgDiv9bheJftuy0pObt+yajm6ya73KUDF6E
6Is6WXY3288Rzc8lI1v2nklpW2iXEXKfWrsmPiQY7a3hxht9gHZNo9Aobtxavyj7+zZrw4/flr95
Rm8eJHYMhD044XB6v765ZFqUQyU1eaiSlIiXtNza+Mm3WV4+pzmK0hlm94Hw54L0qrjaJd2QfNby
/DpF5761CA4IcVXaV1UrRl9EKkXE/jtyy+1gPg/amsiTmUsohrK9y2hU3UZZVRMqslzRGSZhMjGM
QJMTpe5Reypqq9vnjjVcedXgHO1VpFcqwJ5aAkw+Gbld70nSGXlK5bwjLDXZf3wvTjCCf88vCNdB
yOCE0bkfLAkvXzQ0G2qd9XZ3sKRrhDRo0y1z0XwJGY9yKXF2v72RXX7iUDvIIM9/j2WpE3M3qRhq
PTsYIrvxUy3TQosyOJAx0/A1dUCRb5F9Ar+gupgiyd/c52Jjmvm5h3lyxPrnAmDmUSyDrc0KdrKV
VPrESjpH6w5iHs2AxlMTyJisjq6mvCcB4+8KFy3J6II6qrX+m5Pp53Lo14/x9H3idUIsDFBp9W69
vodjaQ5qruf9QXHJ9KCzlV0phD/syBu0z8xB7w7Fsoqokm6ZeroclGbSNHLp+wMAGCSK5qxtCI5T
fyT9kJz5TE54if/cWTbnDiZO9JXO33PUi5qHqnWuxA0vD9g2umvhChdDijDuRjRmV9wMWvHJwhlt
bPNDoqmE+Oit3FpKNV84qCNu5r6yt3qXyesWQOgZEZ72djaGRLz66FHnWni8T8qnsVMto3S15hC3
kb6RiT36lq0SYJLJ2g2gcPahEwP39zrje9SkRmiMWXRhleO4pfdn7+xiXC4UpRj9YhnU69iazxH8
3u6CkFmzaHPuWE19p8pUM4oTGydsfSANEhN62VabhJxD1FFtuXNo4+0zudgHbe22f/xVv1k9cEkS
gYKGmC0DSAN2gC8/6iZWtd5JyvKKdrq7QZlahzFZkX+66pps8NhQ8g/9VGSQr0epB68emikzr4RK
P1glmMrHIX2uNPTmOYM9gv22wojNdbo++bjsWEVNNg/LlZi1nVG3LcVEtBxsZJtQIWXi7zv3f2cN
zhq8Jf+JfnjnrFH3j/91/Tz+17rgPT++PnbwR/89dljeXzxuyhJYYbHGrFTKf48dpvoXvoKVc2Aj
5Id+/J9jh6L+5eJ/XM2J7NAdD4Y4T/nfkwdAyL9W6S/08pUbqUKC/pOjx+tX33VwPuKgwB78z1tz
Sgwk5wWvIAjugwSUQK6N0Sm/S83UL17cnHcOGq/PwX8PY7HdJLp6TbC3ToXLIloqBbmse1C6uvhi
qBSNzLarrgG7lN9ioAXfCFDS9yCu1W8NuZx/5PBZh6c+6+FvB0Ongyw8WbUJo2qlVVrxsVRJ5tZy
V4RiGu8/vsa3t9KzAStja8N7vm5DX3/fieqgiNXi5AiKmJV9JqiFGJRzLZDXK9o/l+KQscBZGPIY
9pDXo5BJGEfenCZHFQGjryB3ID14Qd7mCjX88wvCYsKKseaZwx1/PVTeN7zWxFYdyU/rf3loaZi1
Ws41fz4MNCoqi0jEWapPHk6XuNZMcFpynAbRsfMWKmmZeXduAVwnvv/ddfx941YWPzxzsN94Wk6O
COkgK9rUanIEi1kfJfmtSAnVYltF+vMoJxjKEtC50ffudgQSFQ7TUtFjsr0/fxeBSqz0UMjgq8Pn
9V0dyPyOFJyvx0TCjE5cYZGp5hRnCvavl4F/rpYTERfKTELhcf31F5sR5AEUPg09OTa5+jSCgfQ9
u76zyKklPGyy//xNAWXGe8JURaHkFFuJlkJrU89OjikKul2fGdKHcdScKYO+8+pja1ZZQHn1+ZJP
7hx8oYE2UpsdjWWKwCYWTUhV9HlU0f7+4StpqpR0LKDX606foV7fPZG3WoE+TRw7LNOYWnh50HZI
7cyM8eYhmbwI9PeoSq37MlN/PUzUuYKMmZoZY8GaYccif7LjGvVtL9w7WmjnQCNvZijGc/E48oDW
ws/peLNmyLGVSXokdT0Pk4w0bcVwzxWV3o7CORzYDaxnwPfgAl5fVYMasXGRqB4n3dL2JDcPqFty
Y/PxIzqBbfCGr3BC3jeMEyyS7FVfD1Ot5qbWiQT+IbP028lUkeY001NaVt426WL9BnvlneE28nc9
tNUNLf0S4XZ1zpTz9nItTFvs+sFtrLPXybuSWsVcacBEjmZizvDrladISc8Z4t4ZhHmYNhsbSNgB
pwSKQupV36R8YB7y/U1Utjh5HLsJP76n50Y5uRTCGiNZGHNy7PScbGLdhBw3khn28ShvPmOWlPXj
Yt8B0hKn2+sH582go1StEkeh6CZhnCNU9UTpNygL3DOShPeHwtSNG2u1S62//mIWVCt3dCtHFcdZ
aPYnA3RV5OvN2H3NVxPzmXVsnX5eLTAmqxgzIPWutUl2alpcWkn0nlNXR2ittxOH730zmTpRgnPA
CT8oGnDPbjmeIx++fWgMa3EfITAwi5ymBxGCNA1djEzK1WIMqSKNfGTB+R8/NEYhzAWOIRMir/vr
O+kmZVYjZK+OCFbdOhh0khuvGmwQNNy7Lo33H78j79xLDkl8whTdMWSe0kZITl0kDcT6CNxBcwmE
J42O4OYesZa7uNexs7hPs9Lbx6kGd3jmQb6dltmMsOdWDcgg2CVP3pqYzPPKmJzmWHU4X0POoE7s
QwrLfiRJYTwkBLJrwcfX++ZFZedjcuplWVs57e7J7dVzwlabWMhjjF7MJ2QAoYmXoSSPNOsMQ+vN
+8JQbEA0zrqQKfG7vn6S5MZkjl1X3ZHDqv7bHFPtulYlVpo/viL2N0xZa3AbFdmTVQAhOLq4shiO
S68NV2R7iK3oZbyPIXN+/3ioN8+LnQenE7Z0fONrcNvrK6q8vDVxavTH1kVuXfCQLkeCi4PFVboL
k7LMmR3cOw+Lwh+nLzasGqDN9Q6/mFVi+C1W4sn+qOhcEDlJXViusYPEbzoXH1/am+9gvTQIOFST
UPtzfHk9FK9eO6l53x/ZDWmPJIxi/YkHcZgIdLwul5bY78ob7I2DGvP48dAUP/jLX01o6+AQlPn+
6Jy9CeWyasUsAMnqN82A8/BuciYq45QILfcONtFaw+B0SlWtWbTlEKOaNy9FC8cDPyDAB7HNmloM
AcmUctwQIq7anU8spFuBN4lovV8jiWcnapijquzhorUU19sswXFsxIjXrX6Ivip2qbA/ng2zuMjr
qNZDHIuV3AkNxoAfNXUj0Rek2hSa6oixz/OqzHpos0XMQR2J5VtR6ml+C8mH05ie1tK+Kkn9RY8Q
T6SzftLSHjmuisHM2pIh0mePpAOP3dYYdJOsCnqB3k2eWfK3JVttWPOfleRAglVt7vXSI4CwL+K6
CRdoRYS/N3ahXhiIktH+mL38HovFcUJseW58cF3CJMDSGAJjpDQS4ScFmsIDnoX6oKpT8bXrnNbY
ZBwN0s/2bKV7jeBp43Ey8Otck/hepzcJnop5k5aL+yDZz39TaEoVu8XLO9pc9ljFuyUfo/5bkTe5
csCznDn7ycXJD9d7JgTiLhs1q8G8CIvuZiG7d9zS/nQekaCSi52I0s33VYk7J4ym3l0uGqdGL9gU
xLmGxPVi4B5INO/2g5mlwi/bMXO3ka5Mn5Rh1Y3XapN9b3H8JSRhO6LaSOx1bmD0BjGiaO3TxzpR
6eY3qlUmQccReq+QpIv5W0qclTVeqswXeSR/RqNu33fjxImM73dID2pnVitd2/Se8Ta5S+Diz0qD
tGOK3kVJNItwsZXaPCrlYI3bfHEw9Pie5MPcJOwQnRuBehtQIRlLzk8gdFhrlNzp4wz3k9W4m9pZ
sAlWilf9REBNgg/SZVK3UWT3W1OSBHiXt6k+obsXqv4wcQ5KnhfHIwBCSS232hWRWsgNftKaSJzY
TvrtMmFF3DpWVqj7SKdksJUWZszA9WhgJD6npHxh04PV4xImrbT3eUdauAEa3u1NzHmUjcMStQpu
jhzdbiiXsZkDmRPrfWUXDqG+A8lx/cM8a42kizca6TbNSbjdUHuvx0uJZURKfzasqbwigs3mxivW
qj4fcO9ctbIs8qNlK532NEZyKesNUI2kPvagk3AcSXfAjIeSRt930FnTnZVFtfJoDwKpSQ1qdQgr
Xa2K3SBTD5F5XNh3lG8S9Oo4IzV1NXQjybO9BPCRU9RVu1v6qKv3ac4f9ufMpbuztB2RrnWH+/bS
YzNghzagFAKuWaaizdir9a0dlyORvSNVpRvZtl0OWbjW3e9xUeRi8Kn3tOXXRRvs6GnRujL+PpPO
OkLXKQjoCUtVFUm/r5fcJtKYhoMhH+uisbr7nK99Pig1y8oudwQFh642ui7ys4R83jZckrF6Gua8
6QhATgCzl1tnSvtW5V0cLQuCIMEw4prABmPZycSwim+r1igPLNIBkkH6TeuSbn01TdLYFTP3a9/a
YmbGpsg2Vp9qWi8KKcpdX92OIvOWC2J2zeLOtFvLC5Qm1ZRLPi2op3YRD+lFi+PACuw2caubao7G
8te0lMt0O7els/K9WpyoQaam5fg8t3M1/M7TWR/uvbyKu+uMFhsnZXYyxq5uMSg8C10VCAvU2lqW
z3O5RKjtVUjrw2VDFFT7q6gmtb1VK1GmocpLkG0kYBLvUsy9wYelq8W9Ig3c9fQFjHmnZb0QF/S1
dKAPbOusLf6vuPot8BX3WpAwPWcullZ2sn1gjpNxiGLH/KUhyfIeI77reGNLnCIbu8Rm7Velq41k
aeVpZ1xkEG7mMMefgYW0Tiy9CCYSDPF2uJP9fSjQax+Y8JzId5MsyUNFj/PrSk5eu2Ej6SJFloP3
VSTCZY4Gv/3keTAP6fwqy3TlCZoK/lTZNCeraXStDVsHYV4k2uCpfmctuNe9hBQVv9PVBDt1qZq/
y46QU38UVqP5vZFXxWYssvSBVYDwb8+zoDrXdNouE1x12CQbA92ZPruF2AIrVm8n1P5eAAnA5Er7
SjE/A21NfjVizBdklUxEh0bzSmZOXDV56I5dr153VgnVyy3TUobcl0oNZ3cy68CRcf3UjTLCWyD6
hY5yjHN7Oyl4BW7LSSztBZiWVCuDSWnybhuROTHv2mjxkkM7JVibfHwJBrSRDvPFJqkcYYdCXwWz
7sTpLFBbw0CpNNgtUWldg7PXF8XkAUPIMg2TSd9kzHnEGVl3Dbr/OIhJY7mvPbZlTOaYN24Sgpcn
ALaWNO/70o3bW9q19KmXFIZdmBnjnPrMBLK69jB/84G3WPtC02rs5iLVRi3ajQ4W0kunTQblTmDA
KHzRqPUDC4lNohQ1UYTao/T8LJ76dFOwdXtAsKuKy6YAC4Qbxsi6pz5RmwMmh8GhBZuADdkxv1hZ
0PV5PkwQ39K+C6Ilssrd1OidHVRDAnAiH9i1BMNQqbrPnA1Qg8m8rFfnQ5RcKLA+ky2C+BE3Fblw
IMxk09nqFWWscfY9hTLGtnXc7Pc86Fm657enn2JTdl9li5oEB8a0Lj8JKM48cAENEDg+VVgc8tTi
rbHMVij3pdE0Ho2pubY+NXE0gMSQGuK1QNoAIq6msqifrHVvsse24JRkMCQZRZEpri0kJXym466p
NGM+auoUV9t6KZmzIiqt/U4XQ8ZnUWY4d9H85SJsR1gFe69Tkq+pI1rTN9AmfYLUkrp+A7G8wvod
eU9pqukZRj595OF1EWXhtl7iR9SoTXkxsw0st0W22rqNuMvaPz9dsNGnVLry/g3jtA1vlEaNNIe5
ZnRz3pRU+d5ka0hdNMfbj7fB7272gcLTUbOImTrt2tn6Eg9G5/RHrxaYqAzi2CT5m6SdaucqSe8O
xREbla1OxfbUdwLifhpmPLbHhchVdn+q+l2N1OUylWZ5/fFVnYD4uHXcOJo+tGNcuvCcBl8fLKRu
D2Oc6sPRJYw29dmmZdeLYueXePPjIyARVGDT6knzc3xfWK5joT+DPipvGqKQ7lp2UOf6v+8cTF2O
cAZZkHyaLPavf6RanRqVWgbg6BHD4xKN5qU5pNGZysJ7owDzoj9PSwM12kmXZkkXpVs6RlmG/+Hs
vHbkRrJ1/UQE6M25TFdGSsq1TPUN0UaiD3r79PuL6o19KplEEqm5EWaEUWQEwyzzmyzYKVU3nlIq
icfb67uSktKaoc9Fh45awtI3CiGBtpt0azjrA9WSmCrGg1oncGK1rPrRNU1yd0pKmA4lDg13GoKU
lC/Xbpi8CEKYOiNMZOn7hA/Fu6BUe7if5eHeqbFpgMBQ36W8yx+XQ02NI4o5M9VzotZknnnT6JrE
J8bRQakGJwDOM8K7uD3odR4sHUuoBaE1Cv55iSULnTyodC30zmY3ehNaOVYTPyCAjiD3bLhBeWz6
VvQfM+w8i3NG78zZ+AGXaGh5XijU67KBSFmK6sminNFFulppXaycbbd2nwen1D5MuUIi2miosiUN
CfIhaYLY3Bj3eruSgNOFcGgVQ7FdGhCg7BZQXSmC88wuO6KZhABNwbNze3mvR0FsTTalpNm3Cxz1
8puqejCNduEG5yBt59NkorPlyAjj9ihX9xvihwjNUOiShoQADy9HyXoKJKoHbKsrMiSLaV3tCXUq
BCkzfeP8XU1oMdSiJKQ2WQ8hd3LOztBp50oV7gfKRFsQ+etRJNSUVqw8EZw+43JCbljmlSkG71wm
CmIx6KhC6vfajRvretko+FOJZAvSwdaXBd4exQtTy+rQL9HO2E8ok5ELmpUywmT1km+3v9HKlLBi
oy5Il0jipBf73OkdgFnA+KARhWr9QdC1x8m7s83TnePI2hI3Flr+GByw+S6Xbp511H8ajQecgPpU
mYb2pzCieeOZuz61l6MstoFdxVXYYVR+NlAy6UwxQg+OvcdcKYI/kiQbeGWSYaNLeTUmDam3Kyj/
/k11cLbn3IuUPPJbZHF2vVCOWvNTcYpuh9TOfEJubktgdm2D0IKiMo/LJyAT+U3fjJiOqIPJBMKH
B591KAUP+TP8WT1+HKzpf9kF/4z/L/xZfPyv/PcWMr6yQUza/pxfKrsGutmXg036kChpqEZ+nDv4
/qLa6hDlj+Wv2/tjZRUBzMhbAmVRqYZ5OUwTjbGrxX3kCxypfBChBcmjJj7gvxcA4QNxvQNCvWVr
s7KSEqZD8AWrj/BgMSqFvrQupi7yHRGIp9oS8TGJIUJXBXK9tycoD9JFcZWyLoEXnRRkNulMLT4a
HQxNK9s5QrGsQdlAUdPzhC1KvMtxj9vXehFvsF3WPhxhj4GwJ8qPIMMuV9QJMZWzCj3yx9xwfoSu
pb2knlkcb09rdRTa5jZ4Sy6QpZauWo1dOaLF5CNVUjWIppR28MGbZjW69wJh/WQNHrqxNPxdagr2
ttkjB9HGfmUZ1ZOeNfPRmJJ64zCvbQgeRqxUyTSAzS4WrWybSIHEE/sAiMJHD0wIEjWJODsZmuW3
V25tQ0g7W64PQg0aQZffJ0PtgjxtiH1LrT+3mUceKFJU4czuhV77j9uDrc6LfQdjm7NFBnU5WFJE
Tu1aU+yLJjM/qOFQ/TM3Yw0bUt/qlqztCOI27nukKwmH5U95czuJTGSF0WakF5oRUkWp+6D5pnhO
1P9xe06rA5E+0YLl2qBfcjlQZsaxMBCo8YNAtJQfMXr/ZiB+1R7vH0cCN3iMSQhdiRN8O6GMtN8U
SpL4iLSDj57sEX/Euczu9IfmGgKzRjzGMeIP8ICX48wVOlNzx4ZAM607hJGGarTjRl/unQ2tbuk2
gTin/EqLUZo2miiXVKnv1uP4Pqt69X1up9kG+up6vxGegkYysITFEeSVXvpmE9C+Ub2a4onfhFny
Msd9dbK6AjBShuLPxkHaGkvmEm/GStzMRalqTv0+1udPwBHxTmrU4Ui9ONy4Hq63nM1ew0dCUsuw
UF0M1dGvCEKkTfw2N4JvmRJoJ1pyzr3JHdxbWRUgLeZBvEp+crs0zDrOE79P48Y5avbgwfMACNXv
vXR2jY14c3VSfCpQoRZQhuXdoAZa6FidwZ03DBSoqV8jAN1t+dPIm/Py/QMjxIXAOZJgoVfN2Ddf
SZf5hdVxLQRITlKbBHVQET1b/WOtusX7zh2S90h7KD66o2ODPFO+Cche2ShQWsBD4VBDHOotvh6k
q6owpyrxnYamHxXEOYj3XZEU37UQePrh9kGT/9rVhHGjlVkWz4m6iEXN0ETMRakTH6mw5kRRjqKK
jQQXJI/k2U669l0oGv2x9qgw3R555YO6iMaQQvIey/9cHgg05mIvy6PET6YsO6AzGB+7QZ82duna
KHCqgUEBf7GvIBuWO9IOqdrEj4HLfbfVBAEe/sd4i0h4/U7a1OJgeklYCK/yYjYBlffAGllHxRjm
L3Zrll8ShIH3dkCMWNLB8u6/T1ADJ+ilEw5G1VzckLCthjnE6s8vG7Cak6v0p6zBj6ulPrlxGcvf
vtwjoObIKUn34GMuwg0hkM1IzCD207DpTpyJENjhuex19Ruqi/0hmfutAsPaIXj9YLwBWGUtn+eB
fmIWI6HpW71mnnLi3mdHGRWUIZ1m47ZcOwFUT6T0OLcu7oaX+7COW5KxkXsMX53six3hUVS1Sv48
tEI99JqVWLs6KL3nJnX64+0jsDpLKWDAVKnOLylHI409OCBIX42a3fxpeG0C2LyZ25L2aNBuVeNW
t6j7KkTA/cINdznRKMqryWUM3+1QCQ9KozzAr02PotfEO+zzzJfbs1vdNm/GW2ybHPPzVKUN4+cD
XiKJk/0MOyXd5WOSPNN6z99raZZvpNZrK4qRKcAzxMgJjBcJvCGyaPCQivLRY5/eBUnkDrs+6sRL
EMGH37g7F6w1AjoeibejLbYOXRD684me+FrdlOZhFFW3A74QfEy6ZHwQiYhARdCXnFq3Q2DeMcR3
GAdbkcVCh+F/fwZkiVdvXbzAFvmhF0SzN8QOL/EwUB4TSCH/W6X4SO0wFqKB2BchBmvCBvZAE74Y
PtWWHnzs4jJ8zEsjeRprdT5GtrDKjSt+bQfo+H3wjHFRmUtWn+s2gx0kKpLRWhcd0yIZGmhbKf1K
6qZd+jAI528e+3Ijp1zdBCYRFP9f2YlZbDxKoUHQdUB5Oqvx50IY3+YkUI9VZisbd8fa60KmTJQl
kdmA8i6PVOUqdeC23B3GKOU2ApEc7KlXT7cP0toNRSoO8OQ1NFnCbNsCa4KmmxK/oFDvq6ixfcGV
oXmvozj5eXZaD1crs33U8OTYQOWtriTGp3w7lwTdW6ykWadq2Qgt8VMvtY5eg75VqPfGszT53Ngr
8p9aPjIUsBGbRe4A97PFUvKAdTFheOrPY/0z99iqbVPNP5vK0F+oVEwPUeROL4Vb5D9BbTQbsLLV
MwQvXId1BAbY0uVWfhP4ZWpY8TdBCstR9R4UBf+wZ6T+cfHUx7L+kpZx+93JcYncVRB+x9x6mURv
nkq3M77UqgJ+JbKG+eX+Dw+BwfJsnb4QBMTLH5VOU00nkxBJLQxKPbWmzaegxKtZH6aewkIm/qTJ
3XxW0ATcWJC1PQcLROXtxeIYedjLoQcj7b1Cpf3mFMHg7KME85Mduo9ArupcHcRBAUI9QhJOneKA
7qjXbRwtOcDVfoD0SOfIAGe4DDoUI4hIBprE1+dU+1ABDvsKNSU5SxGIQ6NG1oMX9cZ9CmH/XaXA
v6E9UPCQZ/py2l6FV5tqlYmf4fYb7qzCxGMAaInyoaeu92QIbYsZuXbEkLpgaFb72ls5nKIxBWCR
+LWBKd1+yLvCO2Qj8qY7J85QLry9pdaW1YQLDFeFyiyRx+UE+zlQczfzeLKi2mWcofq7SUOQh14U
RydESL1fEZnWt9ujroUegN2lYC9VzCuaL0SLDh1oHoIOM4p2N4cZQpY6EKAHya3rTkanNV9vD7m2
rmSmKPuSFKFWvIh2xhbxggTyoN+NhvjgROE4Hco67CPQy2b66TcGw9MQqC8NbNK2y1WNQ3duJ9GS
3Ft19s3q6EaeijHO/kbQDh+X24Ndd8kJOxgMTRgb0h6GspejjZ5oKpjDQFUL8hglSYc9As3hEYDQ
vLc1XDIyU/sUqw0Wa4keYejlUKwOG6fYKdgV/sbFTceEFwLcJ8WGxY6SXYfOifMUKFCXvgR52/pp
EdFFI95xfSMdqw94Fwb2Dpnt8r3lUrLc+AXXpBu5INxVgIF5qbjDLxcEY8C6spDV8+u0Mfee1qjj
+7m3Juw44vkDhipKvAc497HVWvO9Ejsa+tyaVEQfkKa+/XHW7k0QGVStScnoKMqT8OYd6cMkqrCI
SP3EjNwTfYhCKnyF1buudKdT10XeP+aYZ+eyKOytfSG/+/LKlIRSg0amAShksS+aupvCDIMVX+R0
w3fcWuaPFmGPH0prJfXenhp0UPsucnfzULZ4z4hqxHuhgoS7EbGs3TJkU1QxIA+wURd7IhnyLE3n
LvW1bgKgHNdUw/fYLYGImifqk6c2DYNf8PbVeSP2WxsZGrKuS2DMdRm0ZV5C4T7zEcXW0MQphRod
O1RpP6OtrGL9Bn5y32Eos9XbXbtvIKPKBo10flvaw5qjV0zmoPByWEX2XhurYW+qovrc67GzkXes
zRH6H1tMmrFdGf/iFYT0P1LoPuxY4xSMKA9Q1LKfwBko75o8+paIXt1Y1/Xp/f8xF+FZY7kAm0uB
uBCVsXfDFH4G2ibeIQ2SP90+QWtvBVVLOmwOHQd4m5cnqACkXKmA3/ygqBwpdJNO80Mlug6fGV2E
HY4QSr0R7ayOCY8NqrTUBVpeIIFnwGiZytQfBOiwndnOuOhxwiHbpIZ3RNRl69lfuycIKGVw5bJj
ljVaRGS6KjX01EchSD0GmLjGe10E1aOup/a7wYlRq254JQ+KV2+1Clb3DxEVZRUZbRvy79/cURGq
6WGvs3+UsH4u1MC3kxEQmd19UmJEkKZ8q86xmigjNfB/Iy4uaOHhl+uOSeoLHQaASeh1aMoqOAJg
qZ+dpsX6wREvOcYjD3rbzw8xxhsbV9Jaqob2Pg0LoFxAthexNDVbrQErnPp6LqyH2FPLnWsH/Ua5
cfWzIiVGmPMf+fJyaTP84+cKI3c/Ek56sqjt4ytnu4dQ6aP3PRCZU99OUnNvgj1w+9ysntA3Qy++
qo1OL/rjGs0MelnKzsO572vlxkB/VUfSIG6PtrqckrAuDw3tzsUXDeOmr80my/xJwZts5/Y9kVVZ
DeNWdWNtWuC2gat59FRxQr1cUbwm6AfEMjFzS63YJbY1tifC25yCQq3C6rk9r9XhiMYlP+xVe+9y
uFIvMTIKXXaqTcdhF4us+g6Mv/ml2EGX/caeJLeTjTTZqXmVuHpzELMxiRQxK1x1XVYeGhhH+7kY
o409uToll9uNXU/7ZMmvhtvUFKEXZ35LT0Pdm/hb6Q+GiNovQ+O4zUYAtHaVEgpCogYzifH2IghR
Gnp6XldnPk6L6ZfWxLqtNrzoB4oeprtvKCH8RpWJhE323QEakqsugo1AaAJRhDnzLUdxiPHz8qH3
WqDxGeSafRFN5scqaKbHuzeKBy2SZIYCPIJVch3efLvWwrLNEARb5mwEw85F7IzmIXBpzAwafSO/
WItw4US+JuMuj/6VTa+jBnaNuQrlCQHzrLeb5xir06dqQlHMDrHuxe4tx1ykYnmtWkVVx2ycH5nW
iI3dtPJ9Pdo27CQL9h95yOW87SZQMm7QzE96cyyfujoA4B7kKtSFOp6NP1pRN3/eXuqV9wqpGlme
B0XKtpIb/M1S1wLKVT8PxHTUWf/WihDWXR2rxxySywcgpsEJCg8+B7dHXbnhKFtKiiNnE2GyRU7X
RKWH2afKBxbzpBzqyGkBWQ+6mx5vD7RWe+KGg/5KkUcqtCxiK0DPjlKIOvfHejLTo1Z7NOBsvci+
zm1BugwpKXlM+mqf9FZyJGzID1EVQshFsOMcZE31aItR+Xj7V619Z9k1szjFxJhLiOdce7idTEnu
A9XQjm3VIwylaEX1ABVQfQL8Xr7cHnAtSEARTRb/TBLpK/C3Hgxtj3lM5hMBBftWtN5+LvXpiX0x
SF6Yuk9pAHeQ+CBpqKzYH6qSio1pr+01rkpCT/oxPAKLd43+EmAGj2NNWXX+A5urv1wlmx4Vs3e+
lFZsn9huWxR9uZMWeZsnlS9pNzMXtNou9/eYZiYaWF3mu3jWfu5CtLLelZTva6zn8WtC2+Y7fC+8
3VrRheivep4xf7u9+Gtfm3CQUjY4Zpr6izu0HKDGWSOnGisq/N9L1PCsg0V6+NOpRd++82Y80Dde
irWl/k/mFZkKoNuLbV/XRmSnpp35jZL1X/VkVp5yNTHPztSXhzZTlccI+PHp9kRXB6VcT6mZxjPS
O4u1Hq3JqNsw9x29L45QUJUHdYrhNWRq9ajpY/sypCgh3x50IST9WlaklMkpkiBMIOrL4DNrg6xV
rNzHr6b4TrE3hr/kDN/quRgeVAO1QzeesDGx5p2C4tzBRgxoT0unfNLmNjq6dWE+FCX0443fJZd4
ufMsXWp6EXJTwll8ggDjPu5s+ILChdHWK613AEQ0oGoJJmCvaDBXAwOeYx+jR2/qDU1Q7GJBnAf7
opowwlSjZONdXduJpCVk0oQQaJgsftKUTCWGylXu02Z2ht3YA31ndTpJo45V5BLrfhLaxkKsnUDZ
dpDZNH8u6xUahoyB7enwJqdSO1l1pT95QGaewOVWCAJL0x5XQSYzx398B/t42toga9vS4jmlOU84
cZWSZfGA0B9dZ9820Sc4DB19OsTfDVht0KvmB2+KrDObC/PJEjeugcK3DX18x6VS72slrZ6Tpp5+
RSMY2N1Yu8W/QRuW8U7Vh+zf25tG7tXLPcOpkxkONB26rMvXGE2Z2kwCAG1I2g/dHvKe9tXIanPe
OKnXYSvMAv55h5uRIueyA5EmIxIcsrfWVlTtJv6rxSNYdsWzljkQru+eFVxn0Oxy2zHYYttVc+fB
nrOBHmamjY1bVFS4nYRxNdwdVrBuoClUbgGCxyVuwyhFboqYrribQjIwAlSOIXNtqZfJZ2rxkXQV
F1x2NKR5OpOX15yiGw2zpbxAA7yIgX+5pXsARhKjCx0b0bdcEdKktAGssqtUL+3/ur2c1weK1wy3
ApnaEB4v8RsucQXQsDj1QVo5Hz2ItPNR6L0a/iiVuqQWiXjCPzi5xTwtbds0xwHB0bvZMYhuUIOU
RAhNAhblj3wTN1YRHYlYGVLfiafsiB9VO9CEj4uUE6NNIJ4ql8NSZfrL7clfX2E8aIAPJOSTM7IM
nZwwDgtCFdK6etSDPVJac3gcGzfHhztn+EPUm+UWdeH6BmFQKBkmOReffYl8ECgJlvrIF6/NbP6X
cuC8d3qrfzAzo3pPYh7/qDx8We6eKVBdGnQ0WqR+0iJsUJTQLruOoqdtDh51XsJ3OIiZmDx4qF4M
MzdT3f3tMVfuBRmPEilqPKlwIC+/ahJlUZ7OlFhmFUGJQ5f32G1llVEZOzdXuj9uj7byLWVTQ6Ip
ufBMQ70craIaUARuTnJpI7ONHoGq72Z3VL66TYtlp5K2ysYFsTI/OpDSLMTiegXcdTliAZTCLr0g
8zW9Ve2nuVUrjENpv5Tf4JfVdz+3DgkVpCaIgZRblx3+2Uw6NHMN4RvZXBxUOF1+n9ewpSllPZh0
Kb7evZ5gk9H8RcmKRs0SJ4fKVipcNxN+kNjZ49waBvYr+vRT4Fc47tt62hRyXDkY4CYAEUt0l058
fbmeGA9pSTx3wgcGriuHcgw+BBAFdzmOw49W33nvvEzTtuB5K68k5QEuYCoS4ISWvRhqFRHg2Vn4
XED6VwX+9t/Y1k1Pt1dzdRSUk9COlO4CS3S+Vodml8Aj84uxQJfYaPq9qwxbYeLKGWDtIBqwfhKO
t9iRCH6KyqzGAmgG+fAJQ+rZ2w2xleinWXcj/dToEx6+t6d2PSj4VwjqUIJJTEDOX342IwqxS208
4UdtbH12otn8guG5+DlHgfUlKzp7y+3lei3hU5DxARKVrKUlqSIRUsJUNQq/s23l2JVmdwr6Vtno
o6xNSwrsQlIyiDaWaEMRmmYS2S6j5A5EeR3laisvAsQgsGVsZt043V7G1VlJGAcQEBlwLL5dMgVO
66Jz4tuIaZ+jFpKmUUwbz8D1EePfN+XrQ14F9HxxSbaKQpetTit/yETyLII5OwZh3/PO5jpw2yYe
fwShG2gbW+T6ppTDUjpBWhoK57LXWuKRnI2GV/pIQPUfrDDRnmmNYypp216qHO5eSGBG8NIN0DAA
QxYLGXfkcHoYVX5t9/90Zd49TOH9vFrEB9l58qR5EKaXu6NCqWTy+qH2k64Sxo7Sd/Vjaqj8HW9P
ZmUXElp7qFSCO70W8JoCYYYZBS0fP9Z415dO+Ky5+i89K4U/KuUW1Pt6OG5gavgovQOsuVJdmwoT
2aB0HvyoCF/GynX2itp8sq3e3bfZtEVZuo59X+/71xiMuvCSxJm3lVBR5xl9fOlt8GqBWu5xwGjT
I8+39170eeShHFDl1XEQ3rDVhr8+DFyWUIrp7fGwUtG5vLhcAbRfpNXECUczWLj191abv4XgqfaV
NXzAfaI63fk1edSAOkqcCwUGErPLETvLgG5Reco5wk76UI/mUdFjJGmEy/s2a/dGDK+jYSxABoOe
u7F4TzW1gSxdaso5znT1kQSthSsdt/MjD75d7gLuh40Rr845BWcCvtdEUKfZtFjReOzUIqvIOJGO
mO3DWCgKVr6B7vxbq9FobZyNqxuT0Xi3ZdLE5IilL1eTJqwBikKyZ/qp2Jljp3wyu2kLcLg2J2ID
NDI5WBx6uYnf5CbjUIcYxzixP4zzcEjdSTtgzaA8K5kY7g0SmJCkhXHepfT+8lLJIisRyOtisFyM
5TNInuw4aXhY396E8iNcZJyMgjajzOcIfK4Iddz2QW+hJud3lFf+KACMIvsZJxQT2zwMxN+DiFM1
2+GFqYXvOiMYi52T1rq3paSxtrDEsTS7WD5kQRYLGylqEKYjmHpKjkFx7PSqaA6oDln9OfHsLSe1
tc0CPJN4lnuUsqL8NW8+o9f0VofvC9m8AGiN1UeBlV8h2nbj9VmbFS+CBNARidGSuBxnqKd8AmcD
oCZzEgRbu9j9N8Zbea8FsWL+1mBgRyjAkdot8dNBG2gwOhgMEGhP1QC3wSPc5vrznGP3t/GIX68g
lwiGiMC18YhQrxCXajjmUUjBvZ9K8xijLYUI/uzd27V6XTuebuCA8k1YRChDHHqtPSj0QPPKg9Fl
1W2MIpKR/AORNv6g23ly96nja/Hc0SejAqItA6+8RMGL+lju062QPKBBmmq0GKptySNfPa5MjUYr
suAEDXCO5QK/2YJ9IoLIqqld1lnbV0inabmyQ3iumA5OX8bhrqpkneP2ab965BiUM8b3IlFlmotT
ZmMursVVHvphYSp+LP10FVQC0eWp88e5bF50tOc2osyVidJr0uU19uqntSjRJbRIkhjkr28mI6b0
dWm+FF41fOblSA5KgNLMxiSvDx07UtpQ0HAFAb1Uqy/dwhvHgQZFOlL7OHiF0/yjqOH0R61MiJXd
XtHr2dELoQPjAt0D/u4sHrmqUE3cbyg05KOiFHtdr9XyMJSTUiEJ50TJLrbyasu24fozQrYGESNh
3uRZS7p/4pmZbedt5nuzhQ3yPCJymE1m+1knfNy1yRgi59jF2sZbcX3mMYFxOO80+oiQluAndBjx
keppO3jDDCbVS4Bnjk59d1gEOxNmL7mW7Kwu1bhsARxvduhgps78EyP7+FcmRPfNNUUFGJUW+pfb
X3CxXegRk9Lhyy5RwEijLE/8DBqyUfRiPHOnBntN9u9chP6w2nW2hJkXCyiHYkfqtK+AvTowbC7P
vAp4Si1dezoLBL2/1HFhU1Gd4424a20UGjEaWa8sfS0/UzsjW4iL4HhWzYZ6Ce/PMTGNbGPjLwV9
5WTkgaZKDDYFMujiDbWCAfvCyJrOks+T7g0tqfSj8GrEaOOKs3Lw+sYZ907lTL/CVsf0EKiL/T4k
OTT8AWXZFy0snM+F2lbjsRG5oe9iIwtQKIwbjH6Zg6pIc0Sz3zW4xnZPg4ri5bNZJEp7bnpOyL4Y
8io70X02hwd9MoropGZBbn9QRmOyD96slk+hGQE5qoKB1G83mU4Yvk9sp4nOaek24uiVUz3sQ7VW
WSmT5O1RBXYzPQmvyr+maeTMWJqXxnjfHn9dO6D8RP1UuDhSi3t41rUSzUBXPVedaJ6CrPSOWp4l
J2S6pRV9pd9HCJLjUTQH3kNLhlx/WZXR8lQxlXzQzsZQmXvNKK2jBDfuutlItvYFe/hNQPnfUDrh
Dq82BIllyENnordxO9bOatq2uy4E9TA34dbrKRdoOQqgcbqNbEHErBYLaDpRhnzVaJxxvVDQiK3H
4DQ4jXYMtVTZ61P3q000uzhNPRS62/fFyvFiIWWA5QBeumr7G8rQ5/GYjefKEvlBKCL8pOqZs7FD
Flc8y0hZE8wVhTuaIZQiL68KDoJqj8g0nD1z+MOO0XQcXXVXiehniAgGnp5bmc31tEydk0eLUAIo
aOFeDqiIbrBroWjnxBblY5OIr5OJ4+K9a8cgr8pTFElkWHc5iFc0XZvYlX4OWyD8XahFJ+6L+XB7
lOsbndq4TgWXCpNHJ20RNbZZ2RoKvfMzIIigOPXl3Fg7wNXUx9HT3mQTrnwqimiQ4lE7A5i7nJTj
tFUwBb15HiNPe+kQ0n0yoMU/g1gIzxXU/NOYTsnGW7wyR/CwDAt1BZDVUlxIsbRmQjfWPJMUK/+a
bh18nYcYgheWG9V9UTh7EVA3pw3/VZqs5rLNbg2TFteJa56RNEJLUbHSg1lGsMtQpD0ENOU2Tph9
dbgZTzbgpJYCdRG5Vd+ExmluD2FAQeacBOlwGAMr3ztjg6Rx0Xc7lI7HT7f3y/UHlBHxq0UErUca
j5fjxUUMcRCtjDOxsNPvA2wD2ydHcUX9pHmNU71r4OkA1s/y1NqIVa/vMRyaUcSX6odA2Jewy1Yl
xBtmzTrH1VTsg1EN/gYIDVgKnNTDWIfTZxM2437U+i3Jo5VFlqhSoLlUAGCJLsNyOtrh5CJqRz91
OJRJ0KJvPAU70KbuTohxyzzzejyqJtzUFo0I+Toseo4QsqsSIizVLicUOyjk6UM6x9HeiLO031X9
1P+6/VWvLzTGQ2ORRBgALanA5VedvDkys7hVzqy+uWtbgS6IW221H5YQTw4Hw0ChkhOj73ElqDfO
ZuqktnK2FMsXZjofmr78a7DUX1ZrhDs3br/EkdscHHX6MGjWo5vghXp7posazn8/QVrIwh0ihFpG
YuDGAXwS2fidaXfRwR4De/iSFpwxlIw9t012JboC+QPuBFHws9M0RIwdFW3fjXv3+hwBgqQRQ85F
WksX/XLFZ1OvojROQ9+rAm831V2p0advyr/sEgJumcBcNKOx2iqyXE9fmuSRfFGpJClaynn2jjfS
KM1jv7An+xFyQIO9eZmX6q6JdHtCbFm1/zL0ybJ25Wy0X4VWmT9vf4HrvUYrg8KqIRtRPNaLF8dx
atWJB+BpEVpw5ybVkqMlqmFjR18fIWpJsvSPMw8bbomxSkYnSDPwwr5QdHU3JMMzvSN35/XKMziC
rVrBypy4EqmkEg+Y5BKLA8tl1VZJ2OY+7iviJTWEeXS9ZHi8vXKv2chlJMekwE8i86YhR7msu0e4
IZizrhR+nLizre8qVi/d1TWF0Yeu0+KfhTDV+eCJoUQNW8HWYXgOUcQYDq5AW88u1d7Z2zkmO18Q
pfL+DemSaDvNA368Txq1Kg6T5oXGEzeOk2xwN9aWiGozry9tA9k6uNzwedI5hei83E+0zsZuO1P2
ToHg/O0lun7qAThJ8z0IR+CNr4qVI7KTkxcI38HiCitI1z4MQWZj3m1uRZ1XE6KoB3pL6iazva4Y
mV0w26VwgsJvNS/eD32k7F10yzeaqVf3BKNwVthT5ED0/xY3cxEkndCyoeTA5his1wahRD3Zyi4I
UNDcAYbvT52t36lLKwWipJ4F8ZJN0sp2u/xahjFkNkomld/a7bxvlA7WramNx9tfa2UJya/Ih7FU
pWq5LFlm+RinEzYu/hBo/b5t2pC0s4wPt0e52hPMRd6ydAJ5T9FpvpwL/hRWXMUDc0GR/nGe7OSc
EdocqPxsNR2vh0Ig6TXWhKcL7W2xbOOM9HTvzaWP5bP90HSmc+hDG9qiEt39gBAAQT2BnkH1TiLg
LmdFJSY1EJuv/E4b9e98mxQVFNzqjkk1jfGuGroA2ZtZvze+lcNi+YQF4CuScDFDtU2EHpV15Se6
AaGunZJjPwTzS5BG+cnLM+VOthI7kQEBLRBKk2tdFc/jtpKVCFH5qpuVjy4o7YcoTdtjlzp3tv1e
h2IxJfaTjjFVw8slHS2tM7NaY6hYKx/VBGHBJja7Y0pt6F2C8OSn2xvzevujqUIwROWODA+56cvx
TKdMPCUwKh94sn0sckucck25E2T636yoEHIEgPxTQrkcxao6M856r/IRTFQPoavlu2yw55OlT+VG
MrI6IcqQtMlwPoXMdjmUo6X20M5u5c+WFvwF0mr42LTTvHHHX1+JLNubURafiZZXGChIL/nQRKx9
bDvtuDcSvcbZB1zrv4o1/NPZffL1Nz4WJinyruKTLRO7yhGWBrG79ufQDZ8HaQBiYMlz/wqy3QGx
kEeisbB0/rXMNlCi2q79DiFSjnKCIVQUT3ffiEQkEtospcegHS7e4gBvmKp22ehNkKR7E7FL363C
8dnROuPj7WVbuRExn6aBJnnHPBGLPQ5wMYS4Nld+2Hvhl6ye1adJi96FU9xvREerI1FTAA4rsbfL
Um5M2c4SrVMhxqx2B7dx450WJe5+iukv3J7Uyj6XGvzcu6BlJHz7cp8TxrRGnye1346hss9LXZz0
0Pj8G4NQiZTVBLqvywg2V+3ObiJR+5rM7Nt8HnbtpG0dpqs4+XUnEPpKtghFyMV9XvfYvpRdz4bj
pD5VJbYz1YQJE8Fa9RTmYsuweO0r6RIoI6NYvGPl4X5Tr3BiqlpeNzGrOBgT4sCpU05CidsPXW8V
3caeWPtQIAdBo0kREQp2l6MZUE2DfJpr6N9G+RCHKn61Fu5lt7/U+pz+b5QlNizwoKahsVr7TRzX
B8r8Yl8luGsVUfjz9khr86GDQBBDYGaAAbicDxzEdqYwWfu1EvdPyTCb+7AZg+NvjEKGyEdi+11B
nkNdFAgRerVfIm13qLXpHy3H5Og3BpFiOXRDiNiXkXpcV4MSDmnjB3qEGe3QDg/RZN0fpBM88/Lx
cUAIXmF/UR50vc4tGh/AhPunZvSW92Ti7ag//MZsIMBKjhtv+TKpxUyvtecgb1CKred556Wjau9q
IargN64esIDcpGh/0AyRe/HN+Wk9q4XQFbNs+TQdSA2cHRaLd+ez3NkSsgDIHnEs3rzLUbLOGuPe
RFoOtz7jGJQN9ncOUIy7F40cTYrqIEUFj0FfjNKDjbZqGwG7rNf2SRIrB6Ps7r/hCEbAk0g3D/nn
YpSwT2wsiyxYAzgjfdTjWP0HJpzxKZzb9GnkEvrr9qxkPHWRpFNWYj70+Sh3UVVfPK6u6AtndAFj
z06pdo9F1FbKlyGauvkcDFNRncUYBPYpdjB4fqQR3YZ3h+hUDqkEo21GCgJ0+nJZh5wlH82+9NO6
oUQbhaH2s8xwsdnDDlN+IDDUbd2A168IWQ8jSr1k9swyoDC9BLe/yeSYEcF0eyEUMz+BY5gfcOeD
tuzoeb5VDr4eU+peSdA2lRsipcVJUDuIogkwOT+c1CE6eGpW2d+z2ejDr4pZK8ZfZZqEG0UM+W9e
ftvLMeVvenP6wmboR2q+rd92qv4+pTh2sKO8/TGlxKC3t9H1VS+vE656Ou7SzXfxFV13bkwFjUcf
xpZyGGtQ1FkVlhsP5NoislUxHaFWRs1nMaG419pebarOn4z0W2423W5OkvfdrD91SbEV3K6tnnTX
oscN/VhfpvtFoc0pJd3OxyqzeUZQ7G+QzdODO+NlfXvx/oez8+qR3AiW9S8iQG9eSXb3zJrmzGqN
tC+EVobee/7689XcCxw12WhiDgQICyyk6iqWyYyMjNiNJG4vdjQ9CJS1eGJuv5OkgfzV/dxf7aqW
/BS1UBqStM5N1qU9GGr3nbi3eJFhS+uEM7vei2JpqsTEGvgalqh+Zakz+GlfHx2wOxMiCoQADs1K
sKc3F3LXzKOSqOWI8knSqG7UJ3/PWVjgkW3gWP3uxQMdNyEscJapQW72hI7JcjPZ6ggJyazoUq/p
VcWRz1Fqr8F792hqu/vyjVEPO45sRNwfm/uSuMlou0Kfrqo98QwMUA1LD21/s33CHNOgbLx02DpS
qhu/N6R8w0Egsl9aAlGhxsk7BNi1444ueA3wieWrmefJaQRq8TolHC7TahzpLewyVxBiNiaNepxt
6q6bYBty0xo3U6HB8sUmWSHOIjux0zNWcPpVzVvrV66FyXurnxTMuJt5k4T0M6nz7Vmwo7mhktta
18GmN+JCBSgyLmiyK9iGjdJypLy0Pw+groaAeEn20K3Z3FvzNIxZ1Fc2zc2j7PWxYrqyeng77j+a
sGigCE+PHGdvm7ZIGvpmjpau1zymtdxv7Z7dafWdXeJdi3DYwSEXx+vm3kcYlroVxThaCkSz7u0a
1koq/HYW7Yr1oe7HFZQnc7Hbs2rMMi52jep1Q0I9GRD4qWvUo7dgt2/oz3vTz6YYyC2zlbcxYzgc
xWCtV0Te2uhsTy1DdFrX5x8pc7UG1sh46mKcizvG+fFlsDudDA1pBG4K2DNplHY7c12JcQgOKwWV
cruuz+moxcrZqeNYPXFSx9nn2TVsz4jnfD3VUqe/U2xHMKZg0rH68K6FhdkmYWxMoqhKGfVrumKG
amSO/aLExFLx1Cm/4SZ9VGTZfWpoZwrNUTZRL3XC7U3bD4WTrKtp0CMltU+qFGbms1EZOWVK3shT
Vib4yE6NBTVC71WMOHUyZe30eNV3h0j8CGFiKLq1LELj21WXYEkUS54ZAAwI73Al5R/W0lAPagu7
Q0QLAPLR5CtgrCq0zNtRiq5e7dFGHG2KlerDtFiZX4P7+4NxaHt5dyhRboU6zyXrbA4QlRKSFsUO
r4bT68u5x+ys8CKccFdPH9CDdd+7fkgKg1LzD2EwEPLtzCytsYp57K3r7NSRa0ZILTdJUh8kfbvg
SYjbkezBLAVF2Ulj16pDsSmzresIThdYdqv+ZUFkea4nvBCdopR/Pp7VfhHZFGTL8C5ZSD7c7azy
UdLWfrCda7zYGW0oyCF4FHTzVxPZtffeeLxOgO6iWi96+bdeJK1q5LhOd+GVXvoSlXVpaX2pbuuT
3OkG7tWYlEOVlOxCPSlSbOaI3+vrwfremS/FJyqeQvZdFG9u55vWhk09hU1Tofn+VCnD4CdFZZ9G
a1heHy/tW+/4zQ2vEf2CWfM6U3aGE307lqnlottiyoI2VJrejXFwry8pH14LMrkZ2pOZcOH6uPvi
mdISKfRnuW1b/VKPyyI9cSPm5AJG1NGJMQm76lSL0+UbGi9le5bSZApdtezN7GO7au0Ib9Mx/m27
xqjcyhiVZaKNvBhH12xqRKjjzNGG7+2S6IyCIHrrp0M+9P6SpxUCTQunSXezqKWtki6vMvya6Xo4
PclZZUduy4UiuZNidpcFgDr0kBXStUum93OgFL05vYaOGYbP6QBd7pMySU37WYmatvU7p0ZPYy4T
XXsuVaNKMb3W+wICXa4XP+hvW9Zzq7fh7C3pOhdfB4vm3EsbyVF0StW+W33ZIC9y7dyc/0TfpUw9
WeNAnJKiQCCwTmncPdlFNNvuZK9a85p16ohRfWsa0hOqwuHocc6m6My6yvppzZDreR1KSnedqyzL
5JxlDF3bHzH+73bq5mRjGhIiTdPrQStNDUaDsjJ+S8fWLn7O6jAUL1LSggNHdZSFX+cGP6fRwys+
Dj/YWlIOL+GsyssXR6u6BU5KokTP69QqtVsjT1VfIDgZxL9EnuYrxFm7enq86fa3/P83YiQwA53c
+lmNVsIFU2l1ECMKf+owvXJrNepO7x2FTnu69cAC0BQgNLvd2YXRFXU+5FNAIj681oU+ntJYPaoy
7UMUqkvkXBotskITYjNKqOndMkrigjdz1cfKqPrayqjvnspBwldH70rHAFROx9/fOzuwcdYOSS32
hrZtnEMDImkxOkoDqUmn2UuXSXdjuzHLgyxhf9dTWUCuFYl6KnWUeG9XsakyXR54tYIp6zlkY6Xm
/+Y0BH9n98MjanPFqA8+nPhf3l5JDMmMmB7QJez02yG1WMVqtNGyQMrWSj2rXRPmp5KW4PETuhCr
/e7dSJqDJCSb5I2vu3ldkgqQxpYRRyiQrz7l46Kcw+K9Pe+Ec9T5YcmIkJI/OJuYo5ynaKXbMbxm
mt5fariRX6phHZ9kNO9O+EHD53vvBmFAPphQDBGVgE38qOqpnuIKE15pm1MvTop/BW5Q77SME9Oi
nRKWBq/Vm/TW7bcqgKBK00zSwJl0PdDW2PQsKbIOPtF+E1IMAvyn0QMmA8nP7SiQ1TuMEIssID/V
fk5Ns36PNVxZtNouzpJclwepo73bgcBdVMTZFxRzEQ2+Ha+clRXltrEOqik3PiqE+KMf4ofwg2pV
/IGZyp+5FMZ/ulmZD5C2e0OLEgR7RXDWtwhOlkfF3I56E5R0445PdZkjqIsgyYph0aJZ1WVBtKT/
MCk00l1WKmUHXQD7u5m6KJJMOEJBPaDd83bqeaSuoAbmFOhquXxA6zp0C4CZgw96bxTE7UV6JQbZ
UlrDDBDfNPI5eKN3NoWU/DPX9XoklbS/ScAcuEoIGTkCyJXfTqaEMkZH0DgHaVt+jEPJ8rI+SrHO
oanm8Wl7sym+vbQEtZuMnNQFdvAWzVkTvdFaLV0CPCfXEiZ+FH9pzGXoPStf1dIf1Wm1X+ouauUT
8YfRvMyZ2SvuRKvK9GdUSOBnzbSWkZsag2SfjNCaPhlTJBl/OzFmMO++Y/FTp6vHFAYK/N7NpSdZ
eaQQ9SwBAZBAInP5aVb6IbAtopnHS7M/vOj/EV9yltjVFCJuP0KkyeOw0lYXENGOrdvRN/xUxtP4
d0X59atkTm13fjzinc/O8YPxTv+1YG1vsiAtzNopM9I1GLNh/EC7YuEt4Iu+vVrKwTre2cgOWaTo
zUdmBwbN7eTCNpMivc+KQF5k5amP1tij4TU7WMJ9kEGAwRWL8j1IKKnX7ShWImurRDNtMDTj8KSm
ev2djknjJIELug5qln4+DMtBOeXe1KBgC8l05Ip2qatQhI9mp2fQmkb8OikLTwUjPTo4dz4WNw6I
FsIpvPXbQCZqxyGV0rIMkho4waGQcYGLVHqTrGUv+rLWPweEAAqXprHpErbTh1nWp596GuUfcnwa
P1I9b09RBc3N1IsjdYvdGgBWCnFlwRmhGe9N3vW/dQ8nWdTFGpRgLEpAAsPuXFmy1OfH+3U/ioDQ
oYbC7gGz3J4QqnI0mEU4xscLnN01yZSTDe/+YKtulSo5ekDoRKmiH0kwUTe7KCXnrTK1H665Wiym
6+gErv8g8TB0n6LVaOTP5UBK+0RJeqElb7Xs+pJL9mp/aKIyUr1wSNP+hG/0OruzOY3AJ+tSHAm7
7baDUFXiGWWXAzrC/rzd6qZCkXBo2+GqSmrjpokGzw5RH1dSM/Vg6+2XXbQZALHB/Qcr3oIlsAhI
wOjjvlJJab3RiquLlmaO/96PK44sI4hBhJjN7YRyxIZxWW7G66x3cEwcNb6AnhbvjfZEh7Hg5cA0
Bi58e57+s1FlPesUuPTydZVM5UM1ZoUvD4t0sIV2V/nbKHSDgBPiTrnlMjf0tMGTbxmFHMcdUuPX
oK1PVYPxjBlGR4at+60AiMVGoD4hinRbmM6YUpLPXFPAup0wcbWMdhCjayKQ7lz78fgr3R1L1Mo1
GqawNdmcjSrsaOFE7vIqlSnq4m2se5XEu+GYAL6Ph9pvO6YlLHVQLYPGum09xy8vHxBhUK5TH5me
Ikehn6zNUZV492TwqeD+0kCMAgmX+ObVXbN86tWVxcNTrvKnoVzAZwbpt16jdafVqvqsmMlRE9jd
qYHcyiJR3CfDs2nHHdChcl2XpTtrJZhgnA1HEN3dUQgp6CGB38w7f3uilKGPurjSlWusmYU3dGXz
URuiI2OL+6NAoUGcXDRtbCqPZj8vcwOfE1+r3vDCNG2eJak76rC6Owp93txCNFDs2JWZESPRudjs
u9ZCvz/lXm566YgKcncz0L8lWl/IqLdkxGLJSnMk2bjiIrV6apEEphx+xSX9a1rVn8cyfJ9VJy8N
m+9/x9vC+LGcGvjj8IXSuv9ZRlidDE5U+0Y5HLHBd1ULMRI8AWreJIY7a54O+eRBXyTlqk2YcY6q
/ZRE5ZMVIwSiNeu3Zq1+hkP4it/DOxUk3ubIatIJC3xAVVN82f/cuF3eGn2asD8QQggv6jAucIyd
8iknZXxvPMskBb0Kcg3pBQD47VBZz7ZYVzZJPDiqh1G27VaOBho59Ud5zL39yIULEZxnhIhkcw/K
AM4d5VoVW08HV0KnkD6YdFFfHl+B925bk8xa0ODI5rfUpGTWB2NpG/XahpZ9wobnnxB6hG9H2VGR
fWuoxmeCEQSwTV0XSglFi9u1o5mjq8OhWq+llsXol85wj5Za9fLKKi8TdhbBsMbz52FUxnOt9OEZ
vLN+KvtoAga1jpSU9ssLSZw4kv5mojGatG5/TVFqi6Gv+nqdjWjxytxBbHsttXcHNiSicLAEZ4f6
7dYEiNpPGyEzql5LltWP+vGnMTdH8gT7qXAtsh8R3aGAsFPBpOSbAcpoyzWSaumsRCM+aHavH+yU
XcSBdAlcDMrdouGcx/l2wcIwHpTYia1r0pifFtv4PMIPdGPkuyg/H22W3ZQMqi3IUtMhCScISsbt
YM6MnOiYdsYVSS3dnwod25tCO5LcvDcKbZWCYkh1h290OwrE3zF15tG4Gq3RuKY6Omc9G476o++O
AmhL3yp0BBget6PYdgsZhz6BK23uCU3DkobDfRT+9vgg3xlFaFOIRxJZAApmt6PU0C70lSbRa6RV
q48RvHIae2n2H4+yuy4oydELg0yv4GvvQuh5cfpullIbhayu/63JqRolWtb/hS7KcHB07g2FthMN
mnweQdG8nZCdIOjc8kOuxTCWbrWq48XSKTImTtq+twrNrCA0CQdUYiKy39uhgE1zlKQKKo1SFvv4
r6I9IqNP3hXrES3szmfC8Eh0hVJfZ9tthkqqqi+kjqJmJGP4OoTK8Fmx++W9r76YEN1D9AWQ6FCp
vZ1QG4P3JVrChBz9jwRb6GdtcJAdsOf3oodCuAFmEhZyxJoIHNwOVPbouCRREQUaakMnu1b/qhCl
e29GRUDB+8fzIUSpdqn/0EQJuIUC5jyVXzBSjL9JiNp9ebyzdx+GAwI+pZC7WVSottVmKjtDMmZr
GYwyRZy2Q8TYUqXpYFPTU8iK3KCTJDXUHEhDgSb3zWRySViomoN9ndp2qfxataOXBsu92Rso++kw
ttXKCliQJvfjJZui78lSzfarhd2l+iFCP2v6kSdyVp6WskEnziQSrj3qpeq1brMx/KFMU726sdZT
y60UaTRcNR1N7bk2JLt18Tyg68btzW7G+xn55PKCh2vW+YWzLLlb2XIk+Sp2P7OXmQT357DPO9NV
1HTST5U8T9q5cKa+OTtKNxWXCKPH+cMw2mZzcaywOCcoo1mLS6VoVr8sRbVOv8Pbo1ZsNrP9Icpi
vXlCT9aJnycnq/7NuU7+IRbXlPM6pXb0ySljPTkLrfyhd2d9lRN/qqHmfJlnUpDXMNPj+LJMSgvc
JCVL+0mdbAPnBgBmHG+VMp9drQudn1UxcHaJtR0Z9QLMLNykKovfzBguqzfXupq5FbrH5Seikrk9
N3q6fpHzzvojU6a84tfmdezPq6T/tHVwkJO9lKv6mzlqRv+U4O2renSxSaqL0EWDTrMV1qZ6MiFj
1H93xZC9QnpRFBRNiCLPZW/g+lu0mIEFqYJk24elrafpMnc4R52zlA73p5BEFy0LNN7G1ylRxj8k
AGtoPzzrRu45sRTq/4CkRrJnrnO+/IvnnKV6Ka4qvVfORd15uZmG1peVaNE5N6Nej15ZjOt4MZTS
SJ9605pRFiiqZZI+87rTmqm3evRSsUTJL8eawuwkAwDG58bOtN9jo9Q1jz7FvD45U1ZYr3K25DSu
j2H8JZokJ/dqs6slFKTkpvFHK51kNsYwqv40xzG2qLSh6x+zbMyUD8UULgk57+KkLz0N18uT3pbZ
6vIxJBgFndXYXoFWweLBW0jjf9cl6m3PidrirzDqyi9mhIGaaxA2dl4dTemXYdFm+Wu+DtrnRZ5z
TJzZaYqDtJopp95SGlLl4wxbrc99Lxc9DgxgPa/Gquep38e6lASKnkvpJSVNji4QXsz4tEqVrZ6W
uB8gmIjP8KOplU49g3Wohien6VSf5yqt5Qt0l0H1lMyKG5favTNfKA+lixsn+foTPUJzFO4lnCdX
b0I99xMkc36OCsZLfge9o3bRH5hV39YaxfBr3O2NU9t3svmPojSF7MVaq2ZQTRz1pdHkxHxR5Kqr
Mpfmsu73jHOreKaRRSpEuFzpz1Wny389vgp3L68JoiRU8WlVhiu6BSyUSZ6mXKraIALCOvdOnTwZ
iaR+b3skfR8PdefWFQwmeKFoxuOUvYnzcB4xYrXr2sCoe/MpHqfC00ZF8x+PsgtdRUgkalz0eXPt
bitpZU/ZCwPsNmjIgz7AaG/pOCTLgXp+Rvj878ej7ecEaQkMk5UjHifiu30TG8kJ5XxKh8CppgU9
MrNy5UhuTo9H2WPIAt1BY5NuQyH4sGUl0kRmDRGfKlikopxcRSoxDWrqiObaMFXUwc1szY5PXVYM
xd+KswjtykwKoRFlU9V9KvOsms95Q7Ps58zKjcHFxTp8d+UC2gdVabpJSZoFe/V2LRBcCCnEjH2Q
OaNt+MU0yR+N2ZnfabhO7xY96NQHeMOpTwNW346jdtq81HTYIc9JE2mdxWPhQg1Nv1HB0U8zPKhz
ZA5ldLCxdiViVEeh9msQNYWJ0rbPJU/iOewncqLGGsNny/qVKhPebVFH63FWQpWIe9NV20F6d3cU
zEya4GEVIBGNCtJmvpGMWNVam+a1rJX5oguzOhSffnu8xfazIx4GEnhLjgz4mbeL2mqrVgittKtm
h9LZlHTtY0oV1DdqWz/nmfoxT5DMcbpJe3dUSSROUo7eJ/EMEebtwNrQ8BBqvXOdGtYvguv2scOK
7iDq390K6NABfZArCfO9ncci2V/TTKbkXNshTF+dzErPil5LP/oYAhTqDOu3x8u5v1Y5sMDoPCeC
ObHt0VRqDlkcOlPA7Svz1LepnxI/uvEwH/nG3hmKBI/qEtE/99C27BpFrFs8y0NQGMvoo0uXfUM1
U/tYV9JwUJu8OxQIM6xFKoa0+t9+KyluFmeK9SFok2i2PI4bkI4RRQMBltw25vnxIm5tHHkpwNEp
zgmjGJIPXfye/4B9S533srpYU9BzoxUBrZsS9lhrbqAIaWPt5nUD/9lzabSW6lbaKDffbB3PXtiN
dWoh/60k0ROO6FRMJiVOjrCYXXjPz4O0zW3ElSzsZm9/nj1JfQ8vfwwsSUk8bUoJ9iijfUpUh5KT
0dCeOUtHFYY7Lw6AJF1AtJwDrKniR/1nTWINlY+FwmvANTXELo43xkvImhys/f5Ti3eNHSXaGPcZ
+ZKju5kV6xyoAyVhT5OqNcCG1Un8YVn16CA0uDPa/+t6sQTdeAcXLkWyKmBna0CD5PKUJAMk1jBJ
PtEL9Ovxntp/M9EpCcwqsmVEqTb3nFNhbFss4RzwckuvaDVGxjOYueqXha0VZ+RgmsXLs6mNvXcP
TLEdFJln/E3P9va75VYE5QSmagD8UPtA6pIbK9LkD7JTBUrT5E+TCIIfD7q79pAAJxxCpZIHhH+L
v//PZrFWRLmrMVqCMl+cL8m4Rh9LyXCQ60vGT12RoSj/eMA7HxJwkqyWKwKf1616qqIPHelUyYAs
/ufIStE0QRP8Wxj2yeXxUPuDwLMBTsmHBOt3tnVKswwVbbWKJehkO/6ophkqhEVy5JRwbwV5l+gX
Rs10D7VVuhYppDRLoIfx8t0yks6PFCO/yEMa+gMK2QdEsDsLiH0kGmIqJ4GdunkO+9XskJEo5UDJ
HRNP1nogasXMLm3nI+OcOwvIUMjcCD11wSi83RxY8YxV0jVyoEVTeELSXH/StfTdiCjoB6cNqJKa
IXflZkJakedxieB1YEy9/pxNzvIZAORI5+HOXND4A2/lIoYZtK3uTmXXUZ5ulaCzYEtkeT/TWToX
/uMt9+aEdgPoMBmB7iIAy8VP8fB2ySYriSTbCuVgpGao+WGtQZ6rQCsQEaxm+Zc021Dae0jJr0sb
N84Z6n8XRUAtteQ8La2sZp4aOvP3xZqX9U91KnPrVMrWYHjYg0520KqlnHuyCWX6Qxa27V9WmJj9
h6pJRvsbgFktoy2WUKnUjDhOz0s8Su+0h+fRpXohbJph07GcW+ZEjzpbPpaNEuhFYl3JbdD1z+pE
sBIV5cfjBb1zukSzI0eYvBAobLM55rbgEkllJcgrmb5txYA069Jbp70AFLfdqc1T1TwIBfdbhTeR
wjIQkvCg21ZJ7R75snku8Y2RMvWi2gk8plXvDraK+OW3OwU0mzZqllG066qbmWWqMpYZIg2BY1bj
r9zoxjMbV/tSroBBy9yaP3R8vZ+VRdYPqKz7G4T8CCIpiTY6FNwjt3t0CDUoQzF7FBGN+lPeLsr3
IYOwOy0gf48/352lZCjqwACptD9t6Yw8OL3UVQwVavn0WWOrfEjUwXp+PMr+ySYiELxJAk6Sy61u
ldWjWY0NvBaAlrZ+aUzGuZhL+/OsttFvWWLmfzt4x58fD7qfGorcqKrBYaXzk1aG21VEaTlvq1LV
Aqowjme2WfLddmLj3QG1YELxlZCEp4y+dUhb6lRfKqyjAkwdk08483LU7cn8bDbWEfd3vy2AXSCd
ckkSVPPn2wkVs+XUEkXQwJHjX+3q9M/yUC/nKe6O6nl3bknU6GgAoT6FXCEX5u1QsQkqqzeaEcBe
zyQ8jWnwS09ZivDTs6Lj9+gn+lTTfYSpkvLBjNe18xuzqQLZaez2pCZzvfxIktlBqXTURYVr1uX0
KbLG5KVZsmjxl1Zq/sbzOUpeLXgi0ZOKxEZxMks5iWlRsjF8VoYicVw4K01I+1PeLUehjliw2xPO
AacPD4049gBg0+0s0Wcvw8mutKDtkn+rvtE8Sx+e65AGIDXp/lzG+HnJWjzNpIMQ9s7WFKR8UllC
EkEIux3YzLt1AipWA82pzE+rLkl/5karHByANx7eZn5U2nkE0GRhnC1cN6LI0q52awS0RNkeoLlx
zW1z8KO0718Vq+sCGRXfy2IMlTcvU/2C7UDiV2Z/5BO337nCtpg3naCScqQi7of/BLEkcUOCDIEd
WNhOuKCVktfOTQXkvWan95560fknDiMPoFDbuh2qN6uoCKmlBbpkJycNcwtKCdQTHo9yZ0JQiskZ
AbAw7Nhyb5c1q2vJzg1CIoDjwkiiy6iuOGLH7J3HQ+2fIUtU8QlcBS63q0cj7pY5Q90ZgRJZkr9E
Q//NVLLRi1obFFCxYzoCZ2VJ/VnL64N2jv0+ZWwqeVzc7FZg2dvFnHK5TmSVsdMkcfwVBwmSHTXx
H8/w7mLiZ0DjLXU7tKpvR7HGHMeabjSCZK2HS4Rp76eYROyMGf1RLrA/8UzIEkRwYdUAc+x2qKaV
ZixVZSNYoGSiHcob8cVJiu5HzLb1M00r/s7bdPg9BGmL3CgynSMF03uTFQa97Bpqo7v3Qk/0eGTv
GEFNp8NvsxSPn9FajH6YhXGEmN05/zy5iPWxQWFi77xKqlZHqiJUzQBBn9F6CtdRstysMR26I600
tbzKiafvVZe0BcHrnI8X2emS5rPZKjhONRCyyoOM7976EzDzipHBC3Dodv31bLFQAG3NQI+6BZw9
L6hVLl/rrjnplWm4Xaj86pzorFT5u4V+4crTBgVtRAGGgpl/O/SK5ckkHGoCQmfbGxM5hJEetZek
7YeDWd77xkJ3hTeU5acL4HaojsIJIGVsBWM5qy6cJkxTehONkizUvzw+O3uaFtNCuIYNRQQC2rMZ
q5/wZG+iyWI/9aPk0xk3/ZPmDSqNhVSsr5PSLYtrrUMeLFOWzD5dtmF27qt++NKlhTlftEyNj5AS
MejtwyNSegIvUAQgxC2Paiyjvmuq2A4mudWv1ViMn2fYZF8fz/3OKOQ4CDiihyosojZf1Eyimh6S
wQmsaZjhnJRd9XM0zOXgAr7zNUUfA41QZNl8rA3tyKxia1ilwuZFKTJoR8vyZTKU6azEpn4wIxFw
bNaNa1AsGTEyQsqbd9JK9dUaRtkOcrsfv41GHH6EXkfN08plV9bD4fu7VxAhG+jAtI9AydA3N28p
VY0KpmUHphXmbt3nNOrZ/ZEh+r0FfCvmAaWLd3mzgMPYaZFjZ06QFeVwCu1h8JTKKhDklY/sre5s
ibeONUhBQlpsq7lqGJEVWU3uBN3cLP7U17WH4t2RzMC9UYTbAjw+Vg0trNvzHbftPA+gP4HR433S
I67np8A8T+/+ONQ7kLsWHFnqEJu7clbiksplFr3wKhqXspoGV9bCo+aWO3OBTMUuYL9xf2xDMxM9
YWQ2kISqJy33hsTKnjNuyCNMbBfFcE7fRH4pGxOcbQ1S7XRSrAJL3Re9sIfVX7i01m9K1pXgYv0s
2VhJ4X3m069dK17TqTK9vWYPszufbb17RcVcnb9gmgljAWCgzT2Cc9y3hcyElLoG19wfiYzoitvg
Yev42D05/DkbSukpDwGrPtv2VMGCkK2SukpiGMW3FiGTl567JcFw1+xl1xkmZLhQV1jyXxWOne3n
ykJSwVWiKP+yzomBV5A09nXqUocKcV5qEJj5WLchRBotkhIUFvDzdNxMNdK/pgx/0S9JavTVU6tW
qnHSUTaaPs5oWlmurIAU/zG1crKiWaUs5kdJTxQrSJy8ap4TjBRC2lAmlKVKdXEo3a3duri4YYy1
KyFRmrV+BF9Q/6X0ePH8886NR2hEwyElUoqIdEJs0qJRa2Fik58Fqlr0576j2aKIYE2/cxQLAvMb
jM/VulfxGgk00CRZ7GAgzPBNrYj8vkCs/vEouxtVjEL7EH14IgzaBnydJCkqjVd2YFdD+mJiiuQW
Y6R/zLV5PoVT3v3+eLzdcRLK/kJoE/iGRdw+Fo7eOBV/qwTpkFTnRkUYN251492zEl2NhLKgGwDo
5uYCMmgNkZG3UIM2slq/stL6TN+b9NGoZ+nZUJsjrYb9KpKpCk0IONgKT7s43f/N31JZGsy20wJc
nvQXXPac2I1hhH+PQk2KXHnANvrxOooZ3LyEgG5Qo4V2gqD7biGwpXP6OtNGAsW2KCzfsOrmH31a
4vpillzyl8aQZuOMtcNsHgA6b6KCm6Fp/oE3C3taAPibRxGin3C+c5yg6OZhudazk/+VWWX2e2tN
WXS2MnX4iakR9cI8m6MZHUkHDZfBCYd/6r7opGcnx6DK1cxccnz2pA2lT4Pv8S027U69kJa2q58k
ukWrZjP39R+aVUTI1Q3pYnh11g7JqQJTav0hMar+Nyc0zX9DdbR+0MKqjW6yoIPoypAE/xw7CsTn
xwv/9hpvpg9dkboaXSEkfVu9ZUVSlsFEeiRAN6B2G6p6QepMhu6mi2P80sble2mP/oJ6/19tNXZ/
6K1ZH70W248vYEIiR1Al6OTEj7fbrY3hWiHv4ARSmiWXqW+Vluq0GmXe0mfZAdi6e5ls4i3QQSFC
L/qtN587nLS+7NrOCZwIluFEaubSI/vTnAvdLaXmUpbqa2Tz1Dxe591FYQOHwAUCDyW5N3dzbK1C
NrIkfZmSavh9kqrcRc1Y/f54lF3oJUahZ0KBesRFvoV3jWbF1isr05dulLKLVSjyp3JeszMQ11F+
tbsjSNwZCKgAyAA4bXtHOFNXILMG8JI7uEmY8x9zFlleSEt+P4zxwf2wnxhdrgLc4gVREV3YjBbF
5VxFdR29tNNYeyAIVJrzWrsqxfBuS0LgD/jZAORMClRJvd2NxTyjkoeHxUs6VxR5mrY4jzmiMY+/
1H4/MAtEFAEnQCPJGm9HkQDrKrVseKPaMPeIO+LnKo2cy+NR7iybyJh4PKhjA1dvgMcmtiorm+KM
Zcu0yK8rp/5pr7TzumlXxrL/eLTdJU7RhDeQGVloBFPRuJ2TESaTWUy8u7IRra5RoKzmNNJfbT1+
lNKxukDDPNJdvDNB3iio2sjSiLdxM+TAXWGuWZ+9QHOvn0Ojp/S19FLO6erD8Y/H87vzzRxRPeEh
Fp2Ib+Tx/zyLsTVHuhzViEZVXfTZQZz6a6oX1en9o1B8VXl/hYrLdhXBSGKpl6ziZVVWaHKFJJ1Q
56gOvtW9uYjyK7qVHCsw6dtvFUepUiJcULyogx2e6U8x/4xiI/353rmgDaNDkxJC5EDBm1Ekp86i
1AhZsVqHS4wgnhuNzZER5v5KZxSDj0KzGHKW2xO7WvKqVl1ZvlS5tl4KurpOzpKtZwSn+mddUme3
QT/8Y98U5hENZr/lNaFHwIVERiIaOm6XMZyUGtJxXLxUijVOX9S2MNMrvTHq/NKSSpZfF7Uefpl1
aKTvFnp/c2TQUFGhagjCJX7af3ZjV+edkk5d9ZLH5mR7Ve1gRIfJ7vuPGNVzikIELXxBBIxux8mT
JbRWO6pewhG9Fij2hWcUiJ85uWm9+1IUkgu8X7xc6LZuo0AtLSpo2331UtbrcAYdMV+qtK8OIr49
TiqUHWiRQuqGuAKeze2Mki7VBknKq5cxzaYnM9Ozc2xJ4YVcLDmpU236RQEvFXzc9maMp06jPenX
kjvv4Hrev6F07XPUqWuLCsZ29yzos4JTWtVLjdXOZWpK0y2muDxpUhv6SkYd7d3HEe0uPiFoNK3a
W3y/iHRjrtu0fmnasfIhH76WeF/8HyZFTst7LRRBdnXYUs313C6G+oWOmMhbNSf1SiekpVQN61Ox
yt3T40ndOYJ0CcIrJn+A47hNVsgp1nZprfqFk6J5vE7aKaG6fXZySI72CrIATzX68/Gg++sT+QjC
H3IkyBeAeLdbiGs7RGRRiBOFquOFiGEankpoaR98sTs7BGQLBJsmLhyatnQLBdrwbCxy81L9D2Xf
tVw5kiz5K9fmHbPQYu3OPCTk0Yr6BUYWSSATIiES8uvXwZ3dLR621dkea5vqagqIkxkZ4eHhLkr5
k5olPxeZWT60MPjz1Yr+bWoqJsUw4oSjFIQm6OZdpSW22gyGNtjVEXR1bb1Iagf5MNqebN7CIn+0
BnAlhBXAkYheSFiv8vCmqcH7TPBkQGE0v03yundRhmA6qVYz6JjQvJDvzQmD206fihVWLX/682f4
FwsHYDKGvEBFQwC9hvXaTq37eWbtESGOaz7CdaP6mjJ0xdrhSlWvIG0gnUsuG/xGPf81vvyt6Fqo
M2iQ4uxYMsBrBfU0pQycoM445jV8NCycT0YFEVWIH1TJGvqfNV05FYhR2xQC581nZY2zFcpDwdpL
ac0YOyMZN2fzUzFbXm/g0O5MoRjVul1meuRy9ecXdb0IMRqApYDPaOFXLLXT98XeDRg96GclP/ZW
2Xr9nK0TKT6WevKI3vHfxYmWi4GAAxBnKdN+6KyqCu8Ua2blMeWtAsfXvIcHq/x3qxdcBdLNCFIL
lQml0tUjtXmliqIUzRHuhaZrGJITYqndG07FXTAlxI0j53qxL5cDYw8FNgoL9OiWN/zbWV3pYG7a
9tQeaSVZodBxxOROr/iYqOrdwR7zsJ0G228aM3HVqU5vRJHraIXLY54NORKyIxzj16I3fV8r2dxW
4pj2cQy4FQMPTSz3wZ+Xyc+rYB9/KT0gKiIkX8UOs4X8rzYn3REqNfauxrBYEY1FPdxKkL/aIr/v
HhWj7jCIgOfF0lI1r9MEs82l0um64QjcBi46qsZGO2ydWV5Db3Yug9ye2bNuSLVyShsITswexpcg
HwtmgIBWki13bQ1oQcWIb14l9I71mjyHmGtjo2v3AyRmph5qMxixdBgjXWbac5jEhfmWWXJxR2OA
BqRoUganZTtxniZowWLMR5buNbM12d/MifCwQA1Q9oKwtfgOXnVTtAyjfmNdjkfuSC9qr6dhypl5
Y4f/GFdarmIjCkJCAJfCNv++QLU6Ue2CVhMg015R/GY0hE5qkN4mb5ZKqD454wi4ShqFA7XeZEzK
Y65h94fMSOw2gM81gyBLA5SPjNC2kTw0mrThb1ZGi/cCVjK2LRq7AFGuir2qtgegcXN17B0buXah
WHup6NC4/1rH/+PX+D+TD44iAGT7sv33f+Pvv3g1YfIhFVd//feOAs1q+af47+XH/u+3ff+hfx+q
j/Iimo8PsXutrr/z2w/i9//n+t6reP32F78UVEyn7qOZzh9tl4uvi+BOl+/8//3if318/Za7qfr4
1z9+8Q6hC78twdTsP/7zpdX7v/4BTslvW3r5/f/54v61wM/tXps2fc3z/1q1+Wv53v740Y/XVuC3
WMo/wa8DpQF7b/HrRvAcPr6+Ysr/XFgrCOCYrkOiiUO95Bg8xA/p/4SZNfqqiIEIhV8DAy3vli/p
/1w+UaRw0O3DKQxRgX/8n1fw7cP6fx/ef5VQZua0FO2//nF1WKHaxPQ+kA5kg7gWwt73lTwoRV4M
Mi3OzSg3rlIrZJbtSz+YGoFdtn0j2V1i2m+h6OtqQL8WFX5j4c9f7RuTJcOYS1Vxhm9dFhQndU4O
g8Yw2iJ2XEspQSZOo98+lP888e9P+BfXRM8Y3CC8YkBI14TzgsWp2hVjdu4n6zBSh0ejGMOqpb7c
cyukarahzi1S+F+81i9EDEgSssIfr7U3e6fjSp6f1dmYo17YKzE6j0KyMWZm3hKLhAf39XuFhg9S
a+TYy3vF0Mz3TxFyXaXNctk8o+naB5hN1KhnZ+/ySJQxgTTmOwV7pCyfuuSiMDRf9rY4aGVkwOw6
duXEU4U7K6/OTBbOf/puJ+82vx9rKIMf5X4l+k9NX9nMh2S6SIOc3entwUw3OVhzhk9710rdpgjt
9nmG43CZVGRsXPWua1Zt6ulbduKpP2nvE7/T+0taQnftMFvPMHyYq9C2w9g4axa0A06yfrYNRlol
QVKrAmw+CVkKIWLRWRENRzWSEnisoOunne14pYXWWgNmlhYEGgPOw/xqpl5hCHfM1/RZf8ze1MrN
pONs/MqlYkfNygV1vebHAYRQvfiw5efJvhj2aw2sYeo7UlYntX4DN8RrOWzr1Y8+fgHvFjb2JOmC
Vlv1vIRyYA4FqKd4PsWlB0UBeUB/tevxxAj305PFcqJojxLdNOPaNGeSzxVxlI1cYY6TtMeSgh4P
XqjLk8RNnABrAQJWTbbRY88anjvJNfUQogWUr9AA+fNGuO5dAOkByRGKDRDE/Or7XZ2NcFRvkmJw
zPNAi9o1zViHjvgUe6BoLxlOrAd2S7VtOdRABaX6jgv9Fvf+x75Yyk6EATTT0T35kfRMlkCLYjL1
s7BfxSRSVwwtrLCrwSEqUsEbidxfXQ0o5yKci4YtSvjv28KQoErJAd+e8865j9MqJZbZgfPQs+3Y
pOLG1X4EGuC5X6p4wFUxRHttJxEPVi912pjfjRAgJ8hCPF1Y91YVr8RQbEyH3k9NeSvf+WIgfAup
uCrwSNRGSNHRKL465ac4gR1BZmV3zWQ8CytKCwxSOCKWCbWz2ldYO5MmNUfMTg8RuutYy1V6R4v+
ZA6lTdrO1laFyLiPygqlAzv/edF9gTLf7g+tAThtQeodByFsoZa39lsuT1UDvCA1cS5ltbO6EJ+2
pbnCjgzVczQXnUBdjqYsUoJxJQ9+FUN+gaSVL31kWIQOmqekR8vpIiImuSwods1GWdcrY20hAyUd
+se16+zMDs/o4hubhuDnlMGrMWzhYlhdywmkxgKZMCRoMpHepW275pFREXPfviWXdK1umpd8nQRp
iBkhXwWnQCKqRRTmxWfj+c9v4ysQ/3wb6HCjhQcSzvUBmFQor6c6cy72/TC52q+kdhkmO7EFGgJt
yPjT2vD7XBD1mG/wIqDnGcteBUkPh8DUpXmAbLZUu/Wl2g0b9sHf8BxWRfpbq+pLVvpP97mAAb99
avCgGIa5T50LW1VbfSJATNNVE/ANj6SoRBj9VPBun7L9HMSn/kk5lNtp3fkWiaFEr4bAr+JdunIi
lAXqWVtpizFXQHnkdD7PPan28tSDJsmcbZnu2uO9SL1SI0NNRkGM1sUJ1tsk89OBWJG1iVfDUTmN
Z1DchUWqAt/ojQahqVd3YW4SbT7o42Y2gjbeOfw4YWCdPwtxLmtXa4j+lO9jwgM9ggPJqdrxA4aU
+KXZsVAK/vz5frVDr98berIgG2LkbKGwfn9vGehQBQwF7At9kNfKQVnNB7Zt98XeIUYkPeoPLSlO
XY3VSrKMJCMxIPTSutDqkuDYKdzhpRj9vHRt7rbjqhmOTQOxXLC0IOLj4ufyJuxs36LBbIRpDfcC
zx5c2nkTC22oSVakg1eu7iup227Zxsi88gXnDsTwpHRdV9h0Qf5SX6R1t7If2Yv5qOz6PaTujzh4
NMjinlDSFXATQfC4dDIx9IvTr1LDw36oeaTpnsRhvgIrN8/pfXhsyIIUKWE3eNVfvuY/3+IiMop3
uYxjf3+LE0OOU+A0u8S7eEcfurW2Su9jt/LybZ268uhLMuE8SFsXtFGnIMXOXHVBvik3NKw958RX
o68GegB7YvVxEiTf3bIaQZGHe/j9HoFDwy8NsDgaQg7GbK/ibqVzyHjG9XTK7ZAWIVfWzCGwMDOx
H5NcRfzfZFVMWscvklWSrCu6yq2T2Z9YuZKdNbhObfWsO/e2WLeY0E92xuTKmjfFEaNu/auyg6Qn
APPF53RIYw9TJtqpFKSRiaoQ/T2rifMKWtqnavodv0+mJ7s5KKOPr2uNm0+EpdBxdO3ONyx3GCCe
FDTco+pl5l5be9Ow5myPiZIm92Ia5mmAQXJhlchtUhceZcTRMLK27uV7dMVhT7Ofs11Vhylbgiyy
P8osMpd7oVO3sxxPLe9NDXrHHjZmD6KHHdQitGSfnaF1070BmdLMS9ZtmBrw7NRLoTm9TcgVzRL8
LrBDzJLUluZnmPduoMOX63hE3IzOAfI1yASZGxdEQoyEQT2WaJlmoHhgHBbOIYZnwicSjluksbbF
eLbSY9/t4FYe9PYDte4wi0kKhrd1S/3qOrkAKdAE7RBbHY1vlFBXWz0u1Bbqmal8hqcPpKhGtorN
SfPrWG3dubZunBw/rvblGAdZEFSD4GpdJxdywXSTUwiFJbb93jZI3bQsY0SGgBiOS/UG6+Ma4AB6
jlIVrLBl/geO6dciM4LKZgssOLkws6hJp9Tg5JTlL/SVlzx/Ddsm2aXWqux7bZtAMwkYq6fPSQPj
JmvdcO2WNu9f3NDSlUehitQKcNZ1W00amE5lqECcYXr22AypESBxJKllbhOtQ/s6iUOh4VCVCohf
SJB1tE6GyQtUI/LJmjDG8+dAf53rIcNDWgOVFGRd6N78sPFT7TGBnMh8hnJ8qEMuEF4KAkJbkBKb
FcmbCx6TpQXzv7GWb1DL77XsElS+BR1jkUVE+gAUHKSY6wbxSDVhgaonnztatb6ctbLbK0kLDTCs
vL/7hAuMhiwFEwF48dbV8paSXE8TCI+dBYSDCY99MVrQrZrTFJXli6Yx08sU/cb5ieT8xxNC/wf9
TPQYEPeBW30P/WOjVlpTVeo5yzAp6BZslervTq65GYetNZSMo87ZW8kr5MCI1juEzQgK8t6Wd4aT
kYo/G/WdLs5x9VDKx3HclONlqh6m9q0WWCXjJc23g3ij5kYXW2TLWbnBWL09RWW9m+YISKWi+7Aa
QxEHd1u9cJ9ArxNF77KVVUeZyhH8UOHZhxm43hw1jIzVyaLY9cey2xlmVMjPco0Arkv7eo70aZdJ
nxw1Bxyz3ValBNozFo5e/clMzp1ztvhDbaESiizciH2QkkDVfuX8wZh8Pu7bxBvMCGdcb51yeeUY
mwYk4PLTsRjyga3pwFcDD114Eub1aU96eBdMZJZ8R3q02b0679X0jArbMr0Yz0TxFqW1qn/AjdXo
XxUO8doTre9ylLeYwWZKmA4V7GBWDO9KwkHbeJa0paLzqgJoux17mrGDQmr3K+USvMxeFQXv1HiB
rCkEzkhlhrnipi206NAoRbETNQtfeFWh9aavUD+b1l3f3aX4VpqZbqNdYIM+2g+dEyiar2oRMAoa
o3BeYnVb+RrbDLfmUX+c2kjLlp45ZtyBDiPMfV9eNS2HBLrK+jmlSY6CHULfVWULUsI2jEyG1LhU
qW716X9k08BgoYINxiQCKS57nSukc7KMYMjaeTbfyx5g+Ax5Xl+uE2LzTVZ/ttIeLRt9xGGanDSx
TqDrVYZKvNPrB1EECCjt+CzZQW7tinEH7SuqQgjQONkoBYzTpLzA8FnXSQU8AUljsx5yPwG0Y64n
UNt05mkMb3Za1zzoHQ/OJda2JIV2j6xuPqLDYTonp+98OSWD5hlJ0GuBCoK15Lb2GiqspJLXpbwe
24+kDHTDF7nP32MzlPHu5LVz6rPdftZIMxxS9sQngxh5Q2qK2aUOw5unyuLEah4sbZ30Lm0OuRZY
Iynpjal3jPX8CB3glYDQh+F3iBSjc//9s7Vb6IVNpaaeqbaG4DOyhX6bryAe4+fu8NlDQHI396R5
0i3MzrrxhAE2sDZN0scneV6PvCYQ/dPc0dpV6TbX35a/JFDtp8VDDI537+UlmStP1SCI4EKXULpM
ez6vmbVLy92BA2vLXLkrkTXrKx1nszZ9wDMTMtRPnY1XwPHHlo+rQqkCEFWd/MWhrxPbOcB80BOH
AxO9pCBUjJH0Vh2Vdod5RiXZJL1Xmg/xdN93vWsnUOmbXhP9pFU9CqUdPCIl81BpREMeICuFWwwI
CM1hml7tbutwGQXTWaKYjei2vcdrNxZnWQJmx12IJ5W2iq6FlxgETZ/GDFONFMlda3A/7t4UOmBu
IyNGcwcp+eWVTagHuyyScQw0OxXFNUMNT2EH6tbZSEzLmx6Ubafuai1UB2LKe52em9cBeiLHAcMF
c0dsaZebOknqgxHvYzZ4FJKOzbuG2Jbu1G6MqIBu5GBsy+bYGg9KEkdZgnK8OtTCfzWgtG10b3w0
ttBsWEEpiNhjTaoRSmVeYX3IZkpqsHLbOcWIXFg20EmqA0v8AhnZKmLE9QBOV0spFGNseYbEZYOY
mU1E0u+Kah1PqxFmLB1wva47JhomV823Kn83tDuVwGNSGkMjC8E/bvKILarsOAuQ5gfcJvf4MMPy
5UF9k6ogBakqDmTZY2fpvpM95T2BJTWKlzpAj8fhrpOhY7TL0hDnQX8S+3FGCRxgPA3dYpflIeaq
WRBbIZcp4YVfZ+sp96p7AbNLFwVcTmZ/ROOoIlqykj0wO8MBIlWQ/faTdkc7P7UCM3K81kd8SJ8z
qHO8JBsn4PvsVTrWKSkU0p9Hv1sNUQd0+NABSzVXFnCXc/qSlGSUiBzVF8pwd5OOs8ylq2rDHnUi
x+50anRPf7xljfbVVP2e2kDDZ6H3LAwjVNBXOBFHLl9kUD49swZcjZ5WMhnBcUCBmBIYq0KWSXF8
JpcqNihwrSTvPMwSbCAUqhOIeO8xE3vfSta2lbMb3eirRi3U+DD8DlW6hXuxkO2XuPMbFuKA0kql
uBvPLM07NzFU7mVlf0vt50dGiUeH7D+mzeCXimm6q5NJEzSubTbJZwYtNVIZ3YOcyke4waHIn1+F
PB8H5tyImZgevo6ZwCoBWi5WNXjz6CF8fza0+iWVsUk5F2j3zq5seYUcAYiiMyJBUJce8O9RA7cr
KtU9k8IU63R+yBFjgcJXK/tDod4bwk8lFsiig3+2ck4Y5uWlZ6uu3bHfUwMxYzOlH515nIcPpXiy
2o2cv/XdEXRezh7K/nO2A1sDiuUqDQyCSC0RdBoy5kE1BjmnAhSeWHWANcDSoJxc2PRi8Jgjk2Jr
2qxKyxsHT+3cnLrYMQOGCyaCzkOar23AyoHh6pG6AaARIRE5tT6KSRd4oQfoKlSCya39Pmj9ZG+f
4hf+Gd9nn9UT9w2Pb9BHwfehaxTUvun3z9lj8aY81xtlpb5MJwl/GscBIt4ymuRoo8B0zcM/ZRLN
SpDN516KpnKlWdtxOJWhrUVV8dZnv6YCyh4b8AmkfiezgxhWUlsSyLcRWkW9cWH1VuZPhVfWW2zw
WQ1ovVayjQMQJ1nlNCq1wMnCcSQ4sOHrBkoE/r8/y3f1M/RYi+cJMDeHVgNBM0/SEQIJdIStZ/r2
5wIBhe7PxWPZS6N9QUB+ViOTgEKGnXfzOVU8rY5GM2Jsq+uBMgax4yOpxH/XTU+lK7TgiFy5WNj6
iwN7ed3vq7vSeuv4Hli8Pe8EEmtIzCphT0mV+ukcGLCZRfnGYDbrtuf8WXqqCpfvWxfJNRCCnJgX
EfuD4rHCVw/xZXqCaXI2BZwT46Q/9Q/KZ3ouHwqshlOyrSLc0LrepUGGX+C85IM3YmpiGx+6wPJx
j6vyoXo1HvoQBgAlkQw3uyDcfxoNsbDgIPFhelTxuopQ3GCUHqwor4j8CoKPFZmrCp4Wyh2Gp4Nq
nb6U3M11kvvtSnwCCcTBqZD22dhluLWdtjN8x5X8IsxC02uDZGsSHCauHICGmxHplQGgwYZiroZx
XSJf4m18Jw/AO4D6yO/qKgkZMB54CTNS72AzvteiPjLfW0Rrnwfqm/rINhjLM05gSOl39UCw42Y0
t3w2e1nmD9PaAIaq+HMZyehZ9e+VdZr61aRd0moOjXHrpAFrXXwNI3vLoVAS6yw/l4/ZznzuBtgz
kWRX3Nc1wT9W5eMf0C9NKTJ5ADlfRZDWdNPMhYDFgMsNkbOoW2/sfscHGWjdUzutQd6xEN/f+sgK
7cIVM1B7f0hDqnn9KROucj+8Gx/9ThXoYpAGv8kmBXqUGXyRsW2ixnTzxI1hrZGFrRGqYp/lO9kO
LN3DN/PMLeFa+5FiRAVOCMwdmWdPntwFsbGOHa9hG0h0G/Bj1VaKEth8nQ6nDBBrEpndp06RT100
tIj7iNZhq++g06+1hwGlCfOF8PAfO4vYVci5JwaEOjJjucBxA/IPBOK1k4P2HTqRN2r/nxAIjEaW
Tg9IojpS3GsCnm40BXiUxXwuOgsCtwN2eEzHnGQ9+h3gxa5Fdlaaral2x5L7tlGonoT/uZikAcSr
ZTdQ2h+IFG4HxwYcGpYJQjS8vh8djdaMGLpNlbPy5JTO5MsGxokrjrbGaN84p9Dq+xFqQBdGZuAs
zgaABq7QCDmPNYhvV/N59IqoXnf7cTs8qD4LHH84YmvQGnrpbpGuu/GuylwwExVAxPfqUb+bGLGP
QMlZf8TYPwNiLqEeQSUcQD6nLV2VhnZK7F/z/SQT13gtoNpsEFO4uUVyaNrbQYu1fVQtvxCHvHWH
3reK5YDqmD9yr0FZBv/2I/tcNvpheu76SGN3ib6feh+KsvJxOlYb9bmJklWxFf68TkIaOucslHyx
mY66l4XAVh/xfQeE94fyddhWezUYEJe0va6Rmu0tLMnYa5lvzJBgXk80FNluFrD63BU67sPTjyNz
gfjq9RIOYw3tL1+yTgqOHMXVLXw27nCU7pfYuJOPuP3kBSr2yb18RH9NftI+JcTIfAOc2EpI/DzP
HvowKIgQY8yjdjY90+OuQoxg3iK/DXSC89ZTg/kTLDHZIdJ9+QbeMnTbcb/Z/YB9Z5P6Ay96CTXR
vDaf0nPLCb3jdyiFpHV1ymts0L5cTk3n3TkOkqsrUEwn+O/tW4+ghVZShgKDdJ/cL3f1gT4BNlnb
+27tROaZfSQ4n4d1s83vjF/TWt1lbyD0I+xaR4DC+FMa1+xe09BW9vQOJTQRysbQlq06m9u8P7Xx
xm73g+NJQcbXeR9NI/SpTp04Un2X6AFtgs70JM2rlIDaCDoID14uhU4bOponddFMQwjhgxQHFEOv
XPMFgLXZInB7ResaDKuFZI9OSRZmgURMfxLHqtupajR1gTqdVX2XtS58jVs8d7mVul0uoIMBGp2x
c+gDiK1xS6wbuO5f7Fl0KkBCWqbCwFm+aqzYHfRe41HM5xnTiwcJnu2bvlBGEvej7tfCmP52jICg
M+bmMdCyKGdfN6cZNyc2DFJ2hgSy6QpqI2I29ZrL2ftkS7dMpr78xr7VEAB3kHNARgn0zUU66ntI
clilQfTfzs6sjSsPLpJvhgpXeg0GGyAw/pIVBMwJVVIqOEZewLhIx9LNyxJHKtS5XFFg9gWnlelM
UgiOHmx6nE4ETtL++nPqdP0x4M0DDVrQdQiwgbx7BXLWYyczwQp6rmaHo7XTYZmapvBQ7LjzoHar
P1/ui9P/+3tZrgf+OHqSCw0CI4jf30tWOcVctTk923QeNnk9bUcW20HWpi1GbedftYmKamIa9Sd7
RqMlta0A0HDpcj1vNn2DmhHP0xCJ6XEETYQOsF5lbWEEdOOM+5q4/HanGLvDuDs4b5h+R21y9Wba
Qqoxva/NF/Wlw/UUkvckv5MOemhc4tBeFz4/oV+aXpI1/9AeEerRFKUveeZKBfBa0tDAZEedBxhP
BVyTgwDR7QsALjSQaJBlHlISI/ZUQD8Kxfl/6fS93kfOuWCbRNmUsWvAbwqDvbnLGgINeg1j1NDD
mX3D7jHUvYLIftcgiQjQ+nQG5NdeXexKFeDtSYrPA9J95tPaByaARGTa4F81idA37k+nukCTi0Ci
AFECSEavASJxKdIl5HI4jx4Foh84VpZLmZsyr0ESiInn4cYr/iK9XL9i8MTR1vkaw9evYkBmKhbg
11y+zFWzBXMw8zRrNNw8xUFZSaNKsGtfe9iEkypDdlXIB12JPxkMTlZoihz/vDSvMTsTcsEQY19c
fTC8hzHB7ysTpXBqYsuWFxVKeeji5AddH/owpr8g+o+s9X7qecSG0bnBhbrGgb+uiyE7BCfYDWBM
9vt1Sw2WFmZLy0vvSIFQQOqqRjYTasKWXKUqwCyzvdFQ+bHp8aiLag0KJnQ4vrilv8MIkq6IVtHq
4sI46/3G2kyaGaPIQzbPiiz483v9i4stGwmqBNAHgK7MFZqAwXuDVoaB98rqJ5qWSLA1+4Mr3f2U
01uZ6XVyhl8PEAHUBqSDy7FylQlqtSYD3E6GSzxngNzKFrm2ipbNnx/p67D4vnChuQEcHa2hZTTg
mtrNQOxuldrsL1DGBJjFZzLepYvaCJFnbH8kfa6NopdGdn40oGIs+9B+M0BoLe87uuLlhqVnyTlU
46YyfBaH3DFcIw9yw1cLUN79bvTg9qw1d1Xr5dBXbMNR8hw9ajNP0MCIN0KBkv6qdDaJ7k+638yR
E/uOgRa1p3yinETXGrq/yBzhtkXvijvlwRohdetr1K32yL3w9fwh64nMSZ36Su1C10DtXXi5c7QM
8z2magTFDMCeWZCtXIp4uP7YkguhxaYO4GINZQe2EUUkx2E2hP2uDG/5lF2jUPgoF74ctN8QHmww
9b7vC12WCji/yN1FzmaY1PYH9PjI7Kij24vmqTP4ATPStyLSEnG+f7DQ2EGfGctoWazXgryllUIm
GE7WF8z4MpSBowf/59QHtR3crr7VPczAABLqx6iUROLXvLrVXv752MtIvgaKNkYGdOvrWPoN4pOT
Gd5Pxlheckl/yGlB3UZPY5fVZe0Lpqoe45+w/8hvPPnPXYoQDD7m4vEB8vW10UfbQT+T9lVzmSAf
shZ2KIGLZ6SGWyiJFP55+/xgfwJTRA6wmA3AMnrR1fj+0UpC7uKh4bjYYF9quMpDXYihJfCZDkcu
lVDOgYOwOztoIeUVv5EI/sXVwTxdhn7BAkTpal+BqBznfVrC4uoilbKDnsXsQQZtp3VG7RmU7qbt
UDOGJmDygM7c058f/edrhnQFPOAh2oGBCITe70+u6rRKertsLm3RbqCetMy0OIgXnUlGp70Zp36s
ZlwNsBjmnBdW/zWQ7UDUDRQ/o72AWiEiAFmDWI3SnJBONR+0RU1OLasJDebMvrGcfnBBQQHHU+Ij
BpALVoqmfn/QFE9jSRU6YAVU49Wske9S8KHL7tIJaVM2ECnqVbSkR2FJxMGB4IIhavs6XZlOAgpm
lcuBmOXAGnTz0qLP/ueP4Ud6jtvD8KKG0x6NfQiuXh32rMolkHET+TzVsMRKxukz7es2MHnVEjVD
dx/JgAXqOlqZTjYiMgsU0XX6KKiKZpde6IGwO+4XJtK9SjtjirTzmwKMt4rduNUfKwZ0VcwOYWQZ
GxOZ+tWd9hCxNsfSrC5OBf723KJj4lS1gsnV7Bc8Qm55/v44QBdONuROsEAVTElfG+A4bdcqZWLx
C1TTNVDKwVvJ4y6/sQeNH3EWE2Cg0AC3QSMATNyr4D4Y8Odu1ZxeapDVKCkc9VlTxnObzqu0pnxr
6mCrJdOMJrBeVxvTwH04Uq7txs48xHLiHHnsQB1lBr1ntIx1D/OlfQVvxk0G+TJizk+6XaC12zDz
AJM38IbmDlZ46i8bRF4pjd+cJJVWuA2gpQCF1XzcO7UBtBteCi50vME2kJGoCF1aS1nMz05RekwT
+ADmWQ8rS25PHdDRWNj9abb8HLPEZ9AKJoiIHa0avpOC3khPf1ZOeGWgIWI+BscTDqcrBnlLYQXR
tTm7zKJgLoyYNbeXa+5ZucJdeQbkR5mI112XHRHM7zD8MxAhOx+ykHeY4Pa1Ue8fIXPqzg1wgEZ1
mgACcPqN1OhLA/bbCbrcJm5xkdRcXFOuNn6tlknn2CW9GINEQ23otYMiuORDBU2FwAeWUxdzsAmq
kqBBDuqp6GBbkWJB64K7DYCAY1I+F1VerGdoxRQWlCAyvQshK91udSnZiFhRoz+Hgx9nLpYgJgGc
5djFUMC1GKHWlY2UGkO/MLqcUMOi2KK3RhIZ1HXbGTjJbbia/f1rIkBCrwbC+CCRXqX9g2qAoWv3
zVll4tectx9Fmj/mcbYq7BiHIPpeknzLil25FlBY7OAgCIIFhBwHSujXJwJ0cxvVhGPDuaSeVu5M
/WI50CYeH8oSflAdSZQno9hhDknU68IEZwfcTErwVlCjJlDBqn1KIbeLeZ6pcGXMZFC79TRUau0E
XkE8k2QGFUN9swTov28mxJi4tmkA+GH2R+0PPYSbcj1iJYwFz+q478HuqbIono7if7F3ZrtxI1uX
fpXCf910cwhOl51zaraGlOwbQpZsDsHgPD99f5Sr6kgpH6urgQb6Bw5gFIyyLWZyCO7Ye61vpSt3
XGeSvSYboUOdlsuuuFPGt75c14zvWntP4qMf/UD2m0Z0Bp1tQEddiTsn33n3mbPqswfLOu0x2szk
uGV9ZXvrdmQShuCHMamzdtrliyt0+KEV1zBmF6pcZcNeuufCuXSru4D+nXMvUrH25CVGyUV1DY66
yzdFCASbTuzFWKxGb6F9YdVl4BXb+8DduLPMlB+1lhnmCl7nCCG3RvHB+/T9W8BnA4qBm+Qjkxrt
aL1M9ZHcRweyYm1ZKCcGmptBfBEiq837Tn5wa/7ExL19iDkcT4LP28Cff/v27R3bSulxKfrrVmx6
83PuLILpsq65eHq5tOu1ndIosB9c79EvzkkyRZR3EzUPUXtSW18s8d0Q34eeFldxFRbfU+08CuCT
rYW8n1ooYczaTgOdGcyd4d2NYwvG6z7szGXT+gsgapuYMZmWLJuAiQaiig7NSC/3QXvdR+e5uQ29
h9ZHIlU8m3UFpoL+BVeobuOlgYe3KQvu53s/OBmjagH1m12ZTXYlfXU6KUPd7LtIW1s9kN9lj4BO
9C2tk56mHI1lCeqmQx7BLM3P8TMkcCtHepI6OavM/1oVLjTru2E/x1qxyIwr/2FgM1Xh+9IQ8md0
C8KHMlfbjo8+0s+u+FMTC1MfkD/pHFDFLPQYnHLN20Qy4O6+2F+xDvT04qtFcugQK6VL0/tcFdeJ
fBYMjyXgnWLYe1G68MNbP/wcV19y51pHMRORALvwndMSSvSEoQihm0quAz6M8Pd+vm2LL8inkDEP
q9RCPcEd226JmfPQpdOJLveeuZgOOe+8ZRAtfH9Jn4U5Wntn/jBuhmjFBNwQiLvkmYlTQSxdPnC0
bovP2memgt0363RQS/rz8TbPlqJakzFJJ4q8qpp+Deo1c5Wj5OMlqa+k9603D5q/zsM1syAVrTrS
mOQ6tJZY5p126yY7ENY+e+PgJEbG2H/1a1qSe9Pdl+MmqTb97MYbKwQhZ8nL/x7Gy6ZChI4/rh7u
9WhkHvelzb8MzHFR4fbRyj30zxOs8HjdelvMhQxoK/PWlydguzIif5uH0NsTLep2jxN3pod5xaPc
mGfVbbSWrGPcJ0xF/W3eri1v5Q2n6OFZCvmVdWeVdiNRRsk9e7KBBJkU4cCZatdJceEgFMnqb3Ke
Jw8LWe8z47Pgw2vFc2d87tKbYLhJGDbWsEaHU6/aO7zRc3mXRedZcGEZWzPcRupEhNsgOZPtSZKe
lO28vbemHerIbLo0slPHWGVio+zrsb/HyGd1d226Ufs2vxy97SA2RXxbSayB10Z71TL4D+5NHo9p
2Nv+2vfOELIre2dmO58RKTKoE4eB5EeG/xeA09FC4qKCY48HJJBy7131mhN/1Yzd9cQAMEZbmibN
ws2acTMa+k2SpP1+Kp3+UjSlWNQqBHoHtT6AOrONdLooZWvSF5bDzGpFMVdKyl+3s5ql6yh0DCpg
hLJo/e7WS7LbJpjnt2a+Tl0d9cMsBMsQazUqGrblENKB6Qp909W8plJfl0s7uvcby1gUripRy0Ix
YQvilM0yTh30nlO+lR3SrN+/999vP6mJcBzO+0DY6vBa3q6tWmHXiRFp6Y0Z6P2VE3Wr0spWpgi6
xdQZvIw7zCxe+G1o63qh6+FHzHNjrsDeXBM+wOwPnL2P8+57rs1fdRjsFsT8ZNvpDZs3cRYSJqFb
46ZoxI+4RjrYNG2LuYfmcDUO/ZJA4WdM48ycCm7035+L+eq/+yQEa5iMf+bw9qOStp/SyE+TTt1M
qf4ltCfe3SM7rpxSd+uYFzA9PoqJf1+ezl/eAaKNhN9m+3e0Ac+URaSHKWh91uQGe3nWLxvpPlmF
710pEWKcaM29U2UKPWwdrANRXRIqfGvxMjwpvRFFn6PuQmA7GAfHihIo65ZNJRe++d0deGnhfh4+
OEsvqq63pwmXASEv5DswOdGPS+p4CmI5xqVEBsf90RlZtO0G3Vz2QdutjD5u1kXaTQszZLvkoNZN
fBVeNUgsQsaNbZZ2GxH6xnbU9XZrtmJhl3W+lBB2N2FQOxs7y/2t584eGJUgxqibelsbhbMbc1RX
EG+exsytz0ZDbfvR/Ag9OFcux18OSyaXxBbYOI5xivVYDEEuJnljYqpY9F59O5I/8/v77AV+9LuD
HF31ILSlacoAIU2tM+ggym4TG1WBjob/CA/Hn0vws+OktGJTJ147tf9QtpfZkBabxAV+Dih2aYDx
HTz8QX2H5Iup01JHyrCaYCNSxPJmGPAuKYBQaPe9XSFCbAmF5m78FVfX2vz+K/3iKZ6b6SZdLKIS
UI8fPcVFTLi2HU3atdMgbIK+Nq1LvaM54IX9PirYtMzpEW14Zg9zezcMK2y1noNAq/c+uEGPoUg8
TPPkwkEsOY8w3tHQGl8EhJXm2nVbplu7sbotOanxWpvEPrdNTAom6UcTqjwhgW0Zo3Xpxw1FAj6J
dWhThNmKSUvifiRk/OUHIxAA7SCPuwWk4u1SlxV9lqRVpV2X/jgtm7C/tqZyT32QrljbMP9mzZeu
DVZDwDWE3niq00dYuiMqqY4AEqI4o5tcDQ+/v3a/WITYxbPqcfWIzobl/vZjVS3QlTEswps08LKL
if2sY7XbIPX60ykL9k7gV6tCeuFyEIO+FPytpVMXzqltG+tEOx3yM4spqdBhpod1o6gVnB+ZH42b
csx0AoLynzfbf7gq/0UPGDgtF4NtDk02LEa8o/7nXxCTd5wVdJtF8b1q8uxP0spr0Movf9ZP8IpG
o/kTczZmGuzibCYbvJR/klde/ghFL8+QxdSKipqC4C/0iv5pRjfybmQCwv0ye3j/RK8Y+ide4Sax
RpAU5he190/QK3S+3yzD7z66d1SoISwg+akVyb5Vp5FIFq7xXZH1LZg7a8jujPGC/YrZkwewHKe7
MsTQuuYuTey1hxI+OEnzRcRYyV02Yp3LnfsknYVAS+9cl+WVE1xM/hYLqkh37nSPHSBxn2fhf8aD
FjdPpfhsiLMgvCXsOwpXwIjxLxj2YxzdePJCay/c4qQ0T2ugkt6ZSK66+lTy31MtOJ1iEiRAdyCe
CE4NtixmfFFp9CJ43qfmwp0RFtgR5Dc32wVMxf2DHV/mWPqrbMHAvcK5X/uM19HvpeeKeX23d4xN
F5ziPHCyW6zd0lqa5UpLdma1j/pHs8MynaNCCOpl0l6r8Saybid9r8l7Y/rayb0bnQf1TjV7ZzwN
+23Fz+k3TrFDTW/7Z44RkJh88DEyyyXJmbm8HMatE+NmuYz8M6NfJ4RyF7shOrH687G7QglWB7yF
sb98mXsf6HPR61rJFY3zwNq5KBCnB6wyO1RG8698M4n7aPjcytsC87SWnCpUAfZFJW7K+iZIz5No
h6Y0wdHurWOacOVCTqsm2Y7OSaXtsAybaMCMjVlsy+gnLvwfrSO3ueLXfwPkEk2y3y0FN49QjP7Y
fU+/Z4//44//VT99z2qgTX+AX/rjtorr5jH74/nxj2WbRY+vV4mXH/vnqiA+wdlkLE6nheefGJRX
q8ILW4nOII1UsJ8vqKY/VwXN/eSwSuD2Jg6EchY9zt/Lgib0T4S3/L3K2P9oVXjbpZ9J0DZRvAwC
2K3MRfNR2TQNaohVHp3oMurSTe2Cdk9XGVbzbFdlRqfuGPoX+bdQioGHO9Ksiq6A0bIDS0w3wsLz
6gRf/azXXltOj2oeBsFYjnll8qXxr80t5rfvTdLCRun5WM9TiM4I+8qWbX2XFKqylo415vGT1tUe
XKDcVh1Kpnqy/Xo31JOl0R13SX/U1oMzmbSzKv8jQdtRb9VhlunTmSNcdSaxEVl79OlCX6U+e9N2
kTOnxUhTqLakL9C4Ecl97IE11HdETGBcD2aNGvWInXrlVZKlg78BUDyrJMPQ0z8Q2h0NDlAuzdAT
xKqMuvS5eTjvB1/t90xEEZnmxCdVZqf5uJ70VgxnGll16EpKIv5IOakcc6LH1eoyKw8URqyC0vBj
11saXRI43tLqtXFCgO0TVouQfqyTW2Wk7j2b1XToVrJKYqwaVWe3yA4DYyRY9+Xa/6Ol4/8M7fbr
BeYNC+7f/qD54/yNjPv/g/wG9fHVU/KuIrnNs5mA+xMiN5PiXv7+X1WHa31iZDRDrrEOzYvGv6oO
1/+EZpo8VKABZCPNWdF/rS+G/Wn+2x7JaMQu47+nGPiz7NBM8QlS5AwV8mhIgyH3/9EK83b3Z6Ou
m/M8aTXPE3EwZUdlh0uugh3Fg303eLl/xgSo3vuJ0lZZginZ5tbamVLPbkVMtDPvSohpIjOHPZk3
1ZLtDtEbDbkXpLtX0wd9Gk7Nq30pn4zRJMhN0BpsbcCcHa19aij0MIy15i7Qo4pBH03+0imNK1Q/
clNpIt28umy/WNzenYn5eFwOpuUWoJHjrkzUITabxrC7C2uyt9IeUyXQWOOjJfTtkv7zayGPYnXi
YHjpj054FBTSCLKouytcHBiZ5uf4iiJPg5Pj99ckPkHXSbzmTJmOtWrcultqZdVe/f67zufuX9tx
PgS8LRLnkGchoWfPf7RSxjIRdeB7+UGztXFXm6b2MJYYCz0ip+5J7m4QLar2yixzHYsfGvLfH/6o
BTcf34SkzTidaFc4DvrR8TVh15ORz1OvBn93kKOzb83Bu7L0xrjIbbdbtXZinlplPVwkg3hoWd8+
uBDvLjcYRrZ+M/eeMh4d3ttFOWukNtVp2Bwq0wywotDmbCrX+eAo8xd5e6I5Cs8vGwUiVt+RYYYh
6UsjGppD6VjV3owl5p2IjLIqoSj+4KTOzbq3x2ILBQeCpxhPCFrrt99oKrreIA5nPIxGba/CoU02
ECMN5Fuef9KZZKgv8iLCodFoD06PxTdFQrWLtSy+D8LAVEtCSz+KCJrv5uPPhLiZTZ5O9WDaRw1G
QWM3UW3VHxxL+9oiC8IflO2Swf4M+3ERxcVHipv3J5xKCQUZvSzWRyyUb0+C6RH85RTpeMiHBBkf
cIlVCK0WMmDsfnAXvzsUtQaVGUUH1G9EFEd3UFPaY80LvTukLUZjFeMlnwBu48etzZ8v33/L+pjH
fW9OI4eyAPdaHI+cpWNNWlaUSREFfXtotUxtBtfXToLWqZZBZdvX+ejoa8OtXPLO1Efoj199SZpj
lL+zqpNd8NvzmTRtVAhZDQfFeGFnNK0GYydP2S2NHwXVvFvw+ZLM/sEjUMbNuKe3hxpIqon9yRwO
gQjO3Fo+kOeYLgY3Bj9aW99+/7S8uzHnQhFzLc8Jr1pO6tuDuYXppl1HTKQcCnzrtCWypUzceleM
qjibYk2dthkWhX98VMOmV4CEhHc44Ja3R62mSdLKjfTDJFXwTfZQdEh73lqxqe20trYYwWvWj98f
cz5tR/cOamPOK00KWhXi6IngU4iu80v90IVAF/w+kMuJH7D7x0d5IYILonJolrxgL17VuFnXs8lq
gung1JG/juy6WXjW8FFQ/ZEznBcHXcQZxc3ijTaVyuXtCQygzXeF3TmHpPDOFfbDIsRt2xSA6IEa
VGvDgntoL/xkF6WHgQCDRB9hvI6ACSgfhsPvv/QvHo65UqADPJOIqOHefprSigqyMJRz8BDo1zgg
pnxYmWC0f3+YX37rWejMxmYOfj5WqI/SBcDHfPwAcAexVA929DQ+9256sbaQQS3MfflEHyV8xmIU
fCSP/9WXfH3woyeFdJbUV1XtHDL/XLRnrnsRRh94+t4fgj00PXh0ijCdMMG8PY8d2eN6qiXNvTXo
6TadyI1S0u0WSWrLf3yf8ibmwaeuxKbC794eSuuVEJFs/UPZO/1ammxjsfsUH6zX8xbh6KEzX6KO
5juDCl4cvffIjK5iBoD+wfO6XGIWyZvvIemNwTJIEDWsghzpxMLJpxJAS6q2RdNEP8osZX4fGsOc
N10K8UVvlU/zPnAiuUKRlD0rO4NbmzVzvFEgopIGtSfjZhvZqUtbq5QpmDerGU9FUXZXiFrpHnqY
iRDbEoPUt1qu78K4nHtuYsaCWmAdf3g5PYYPFrr3iw7f36LIxAvOcPHFv/pqObANWTIM691DVqf5
uiBnnvFl/RHV/F0ZizyGtXuu29nIINd+ezEzshcq06v9wxiwdsrAAKgTNLlrnph+zBCmFGNz1vb6
dJUEcgag1qn6R+rQeUFiqP7SBeJjoGc92qVMbN7rIdbCg92b/p6w23pl6lLutD7P1jJClPD7teD9
iZ0DQKndiZcEai+ct1+ZQV2pjKqRB70K5cqdYK85Ci/T74/y/sRyFH488RqoluFWvz2KORjBkJi1
PES8qZGbWYW9ScYSAkvf2VdZ2FWnYcagxCpRno1hWHywIPzy+PO2FEHgnCd99C3B14p0Ikjy4As7
vigaOq8lxqo4p8hxFGGR/TAAubFy7QHl4kcz6qNG0nxR+fp4ABwa/sSWHZMwhrT3tChykkOKbbyH
O83rtTp1iVxZD9ZY3CZRCOpmRBuCiTJbOuWU7srREB/cW7+41qg24OghA6a39aLtePUQEfoj7ELj
KmDjm7ZD3CCNbvN6+/tr/cujMPw1qHGwBr6glF4dpZ9Cvyxd7qi8bNS6TofhpNCTjyiCvzwK663P
W9ufbV5v76i0V25me1IenAYnX99HBe5kt/5g3X1xS74tduZazvBwOf5sBb49TBt0ZNd1enIYNenB
/83rc82uQC6EtU1kM8lwTGbNhT8K/z7vy+g8Vb66I3pPfyKbFERZEAxrK4O96w7dD1dvUS4PvYva
TZuy8YchNXMrBmsChdRU4zqNJcizAF5A0Bno3n5/ZX7xFPBlcITM32berr/9MuYQMjcL2uSgJsa6
rcuzTqYW8i7NQCE1mmKpBfk3Repm0Y0fyWOPer0vDwFOPKiGFI5cteOtW64wiZKxCpQlrew15w5p
n1YY+0rH9ygLg4GFNbi7vmz1TWn3NuH1wXg9BHq8CWUQ/V88C/Da5lEyHWhxfC4cOj9+r7Lk4Ke6
u691IoP7SGQfPAvzGX13+1AbvByHFttRrdz57lA13RQfJq+Xy0AOsFD9UO1jpab9lNvDB8f7xUme
CeycYmxLtJyPy2bG5hW3a1Uf/L77Urg2HJLItBe94Yz7abCcB6PpHjoB/K/L+2RvtDqoDJ3xm1Xl
cv372+1dV2YW5FCBUWZ6s8597jq+7lNHsUIdNmbNISTvtwTw1NQnbJTUOvTraMtdX99z4rKNEwp0
mEU0+3NK/YOb/ghtMRN+6ZdTB85mcTjt3tFdX2pcZ2m5zdwy8MAIlc095Wm473VUgL2Ox1dlOKJI
O842oy3Tb01rjbeBZn7PfKIvxuZ6tCv/g4aZOxdsr+4M3gU0rWjXvjADqTeOC7q89zKE4d2Dy9v+
LGyL5MGpa/TGAaZWkGCuB4SyrvBuLFAK2+ehl5YPTjmKBnr4BIxsTK30osza4GtkNDM2zU3tc8eN
rHrR9RjbAIylDvaGsDNulRhQOGtjlF82zsRklxJcfwCc3g6Lqemz25KULUaLlp1e1X1tfKbdhoAx
xi5za9aFNWBVLmH2VXlYfg3jNHoCxSduU5UnMCSmGiXtwDYNHWwxIQc07aC87not+5qpyjiMns/U
1W5zKETCChiXIOuNHk29mRAdR9I/zQcnO8c+Fj51ysp4K8HB+mZNY36bG5H1jKUI2EIilfnN6shw
XprOQP66H5afxaQDyCX+LUR9UugUsxP3ElxJK3oqfFdB+ekpzi27ncWGvl/danWOAFglhT+hF5xA
UeZRkXzRMxX83Br8P5hw/HcLryEb5tVS8G6EcfOo8sc3I4z57/89wjA+0UYjH9ycWzOo31+NMMxP
8IfRb1CpYYxiW/f3BMP6RO4efEu6fkxDkVf8a4JBng0FLKUAaZU8TzN48y+9x9XPR+5npNCvQ2te
tlKvnky236TIGAR0YcnBPXPsqMBKPlVZN1i3RVyW2hd8JP5lPITcZopaYC/Tjq7uFGSPWScL3Laq
tDcVviQsZsFUPBdxAGOqse1FbkajvvT0skqXnsG/gFNvyhlsrJc9wPoig5/j+uDB+l5Nizp1nCvB
LUlKgG7VchnK0XRXiTnmN8mkfa26GhhNZvb5N52CYZy5ouyAcExp12xnpmjewaHwMNNuLNatbkfP
yik8Fv+MOSHM7goUmmrS4iq2hNqUTd+Vy97shvaDdf9dacbrFBMebyE2MLjgj0qzigsbU2AYt6ke
B4Bp22qplOhWr26pP6/b69nxu1crRzEQ17DpnS0U1tGWIq3Spi2LmMUtE/U6i/JqM1h1u9FwQa6t
Tn2E3//FfcFXYcIxY5lZ/+bR/uu3WWuqjDhAe7x19AIhSJZ3XwbL06xNwsv1h6QXIZHCJf62DPWI
q2y4vVrUVoHvZchprBRNkJAUkYknlenN90DPfeJdQB8gsXF7fFThmIsbERO2szQLMd617mhjhrOY
g6/jAgFrNvZVvWYPj/GFQb3MV9NkABmVbT81y6hwCS3FyZhc1kYNCU1YxQgajdQEzccst3JEASwo
cMtrOfXDo+YAC1hqdWs92rFT/RBKJiRGCMTTC0EnU33wIn53weYGG4AYgspBMHIS356/HoN90w7O
cNuE2Y9gyk9DjXMzmf4OQ168ebk7/rP2/tc81/33erbtd96S8ZvFd/4HP9de4XyCMEkdhlWbnTjL
219LLyIT0ndfzYD5kz+XXmGhP7HhGeP7tdlAz1Lcv9LCjE+syMwPaE3xpKNR+ScL70/Y5b9WXhyq
rPmoQby5HYGf91jKzWjHn+UW1XrymlJu0zFBGNW7hXOIbfpLm6gN9HpZhp3lbBxRDXdml3qPfOJh
H3g5PKeOwojwi6gVcF2RhbQnuk5q0mktLf/BDlpQHE2jfLn0Yl/a2yyUPY6iqesuB9OtS6C9Ji5G
Fdbe1yZ1EH7Uvj4CpvLL4DzzfHrQVd9EMxo+1/IlLUXolFLvh7OmMaxg4aGUWYYuEorLvguSXdzp
/lnjpONFyOTzUdhJ+YNVf0bfRvrjNI20QmjryS+5n6UkRo9pDw8vjfSLGIfEl6bs3Ds/U328jaia
ciCWEYEUzhjCCQx64daLPlUTtNZQ1Y9gdoznKFMGeKopVvdmQ9dyoY+hRU3ZTAr0qtGVwYpIQGI1
DCTuD3bkTKcZwBZnr1Ggb2MjvTRFBdm17f3qxIxYEraqzrSLKrXRH/t5kjxHidRofwsxnlRO4eOO
6xrXIU1lrFPos1TgS9tsYPKKSuu6FY3uOl40QWZR/GlMvZDDWRY6/KwtqPyBpZznRRx24GFa86uo
M4PENietPiOCCGe7DrjKpJnYsOhSpPaiNBvvspIWMVdp6EXTslQ1eIxBQMxfa5qo7q3c9r8hNJCY
nyxJXVir3njs2ONWyzCi5l7JqG9OuqjynF2AD4+2ZZEooinMrMEoUYrSW7iqna6c2jRsCsixL3Ze
IpJ6EbpkQG60PjN3LOq9uXL0nqSy3Ji8O5X1sWIHnbjh0ofRTOJxY4wxSvQs1rbt4MNcFkJzy5Oy
LvDIpbZOnFCZ5SXGpByf9pJFtzB3TQnMdxA+zg2GeF63jvyogbgdV8DH/KQyb7we8HI2NBEvmclj
izxE3iI2M2tENMU9hsxhrKGb1t3dIKuJDDU3Adxp+K1yTqYoS9plorviMQ1HHZW767inpdcG1Xp0
vFxhVwtmBbdju2ptqwLCCGWyd+5OuSOXone9cWEiCcINmGoOSTpuPU27pCQtaiFiBoi73JvDU8Fl
Q2qLlAQ8PQpj+JoRU/el0ExChkTjpZyfWtQot/yx4/dpP270sfK/VVPDTypbvIPRWFTnk5UZ8CKN
RN81qiMYpk9yHlvLGebGixNB8/A1/P5yMOIvbjvhzsNi3LBhSHhb7yPCseylr7NCED9YVj8MtlLW
MqH/LVcGnt15K0ylsUgtLU/p6QT2vavyTC4tMZA5iha+5GQKUR3qLE5/pGxsvqq6KYkUqorge1MU
0Kp5AvsLuzOnZJUW9D6WbZ0TbkK7AzKT9Ku0xd5pRPceecr9srdKx1i6Q6SHSxr1bbuUsRFOcLsT
4DD1JBKYSQaB2dA9M1g0cr55lpmd1O4JiSCluRBNJKKlJTsYjYVgg4sUVZuuvGHsYZjakVIr3WuU
jhCsaOGMeloGDyiqXX3v1F6fbBtIwKTepEzfNvmUm/1m1EKWJofNpbUbfYkrmL0vy6EViioFSFNl
WJhFocgbKHqtAkWduN0mKIcUYFUnxUNuEyS99LwhPnhN7j/ngd4+kJUptBUpkHW3pXTHlEESZXPr
D6MTw6PupLNri8YkaH0EVLAJtMTt4fAaYcHKo1vJEx9naPexo+JhQ3CI+Dr4AlIoX7y9jlwZRmtV
aF2/q/J2srZhOhnNtagi7hBNG23nqh2QQe85jdpjxlxBbvq+JonAl2n5rMd9s+TwwSZRjlpRTn4W
ZTqwCJdtQtxA7iruTNXszBDKgB2AOqymmMvKoIDLZ/v47GwS/hxbbWOKvLMpz86T3sRyqIK9zaX3
oOB5+XhFCufaDwnUjo1+Yaj2QoZYe3iMVdFdilJ/qjm2bgPwsRLjRFbt1mojfHNBv4gcPkAn+5Xl
4RFkh4ueCgC8j3+3wN4W0yyvK/uBSJHnsc5uBuTNoi82nWE+GuFV15TnSo4QmMedVUf7uiF1K/TX
IzuFCaOoARZriMe1KqOHqvO0VWOX5c6t+ts2C0hQS+JhZzmwqbPsmqKapa20AUh451lkmcuUjEYd
krbbPpFZS5YEWfa9z9FSHe5dhSO7D7wT30ru7dGKNk2qM4RL0pUZQA3F6NdLcp8mmUKlHU/iqZAn
ora0E7RCt2hQ1cIW9QrsZ77r5c7MFU/qWO1liAk8yrwdiYMEDHfXtdHuO8c/8Y2CtSchr2D4NnU6
dJLeHff8+/ugCu/rRNSLIBM3qYxPOjc69aR1JrsRZpI3EQanj9uuHOiC6PzYAgx+lA5PtpZka9VF
tb/sbaNzFza9tQywZKZ4UKtmrQlzg9SLR3Q6TYgsSDPjtDcI3FIZPkRbXLbAf5YVKw5SzP1szyoW
nlc+IGlfqUR+zx0fm0+6axNzp4/eoajnCeIUARVUnjwg4lzqTnFZm/HaiOmCTJ46Zy2C7zaoeB0N
Sb6OJnqLUQYRimR6UJRzIZM2T3FuXlelouXFw7hsJx0ERrop8/K2M5MHltMlvalor9Hu7eDKUBnl
rAExbGRRMu/cUPrclG5+Wpbpo5lG9wNsDJJ6DePWNYlvEGYLO93zcdngYdO84bymmbZK/Ahrfz58
7rB7zkZMuc7bEm62hhLxFOnOkydw1eVuZ5z3hjEumuFBFOD0/MT5zuFWCQaBKK4Abzed7YO6DSjR
lHGeEJ5iRUG59Sg3VmahPU9YnzEErad0Ck7MoipuauFSmpgTO64Z83ElElBXmXWd6Nj8Ur8FeW86
cA30Tnxpq246m2S4kiUzzrRsFzIbP5ui36gEq3Rm4iHwuIZJJq5UVmyr6qIKu3DPdOUim4DEaM2+
SjOfMx9/m+LofALKOSGGsIbwQnPsfTM6V26TkJTFSxbx4Qqr4o1pwxiPehCnTriOhAtQHwrMDMcL
F0ihMTaUjbkSeWAuGql2TUsklybPxyokTh5QrKGuMyaztQtqkBU11P0rwpeXNo4HaRjEuAVy55fc
bH65DccVvEpSCr9GErJxVd9RZDzEAL396CkrvDORfo5H3BgVt3N+047WiRNw+YlvoQjUljF2Mwsm
uBVO/VUbHlIY6K5RbYIKTqH/rOXN2QhTq22C4JyW/qneJBstRXrnjQFAou+9YQHAFMa6jCTk1YhQ
Ad4xBTGNJvS9qt2RLrRO6IasuvlQEPO+BiTsCSQYxjYgvnzBmGwVSsffdL0kfJZ3tO9gmAhYmc3p
SZYj8DNpTyt2nO1irChG9Kl5zohOzZFbrpIJ8XKfCRzR6qK3awJ7qmwlU5aTOn5QPTJQvhpEi15i
R7bLR0preI3542DOW1NHH1HyOLiNv7oNF2gfTrr7bIFSNfqgjNgWNI23jjTdrGl/enpG/lhbjQCk
lfyKHRm2Y+KkXkI4Gkh5DAY63Pjc6XtACK2GIiHhXVAXbQwlsq/VsotjQVaZo8RTZSfq0RAKzC/T
nKBYO25A5khQKDUsA6y+lFpZFlcrnG/GznY6CKj+4PBGbGCCLUQR1KeFp8hRxPRmwV0p2++cW9nt
TSdw45VDcjro6sJzPiehUj9SUk7B/+pgChDiYnHXvbIPFwPh4gc9daPuTBsory6dIG6uXERpEYO9
TtwUZmh4qAB9ka6igVg9Qk+G4plHC9jOUKWVvlF4k1FjZiBsFoPHF1sVboNh3+DV8LnvzboG692M
l0Q3E2jCLBonzdCooSerbtA9bH0hLfpeJHxABVUsPdELR/Ba9My5sPRT0znJZazd91OuXVCYjOWp
HB25VvXoPhv0ux06wy39Fdy807f/tBma8UV1PgPj/n2f4Rqv+ts2A5LXv/oMGm74T9jhXV4g7OYR
xCKk+DOW3P80+2LQbiH9Q4E0N4b/bDR4xidkj5jjCHTVMUcLehD/ajQgfDHo/9JkwHWHoOcfdHjp
B7+evczGvFkizHhsnoLPQ6G3najAyiOdHMiJZVcXIYZqPXaWYZtU7f/m7Mx64za2LfyLCJDF+bVH
tSTbkjyokxfCTmzO88xff79SDu4x2X2bVwkSIIAB765i1a49rL3WeTCaIqGOEBVxc8hLoENPKn0K
68VznCi6I/1yx6dKGwodEA6NaSfd9XqcdndRypDhJkG3AFpvr1Kf49zNv9HXdyCOTWmDkUfGobnP
A8uzno3A9LwD8EolgNwky5zKILxX8qE+1DG0ZBBvREBq92Up2hcKFCqZjlDUJ4jm6r9ctVHg/Vbc
iFdv0HjtSJJJFfIQfWeaIjDhe0ZrnrVWlx3+iIbjTu0pnhOkMBNn9h7PcRyGNJF6oyGUyNoMolAr
tIP6EIVm/KLQsIOlP+qK5KCKTrNOKk2nxDhY9chWJYpb8jI2buWTx/52jK6Uda99G5ASEqHAh4Z2
av5tSiXrBHtmR4BP/aii+VVVdLSmwn1IY60Kd7fNLaAZ8izI9j7A3rd/wcPN7XkhjXxDaxiQjHAP
xkZ0PshthhWM/ocqUqKAqQnL4CHP8jH5a3Jr7UtX9PV57GuOwBjWwxqJ7rxLzy/C10qMDF16/sfS
F7+o9pUp8v2M2LuOVODGhpKLHVLTioD5W+8nqFX6AP2dxK2Jg8psgMM8tf21nyFkmf6/1TiDqScV
NUQGWKlcM1+wFFe2rKydlMSjcBBACMREegjI7FOcxVDbx0HTqwfDUzw0oyibxw+Db+k/VS0pd9qg
MI8Vx4WYvut+B5qKI+9AfUJNJiizTey0xYRj1j37xWj0Pvjce9Po/WV2Qw0psUrxyFyTJ8d1LNbC
RadQKeGeFCuXLQk1coIxbEw4dUJ4wv+caFeneyvQIam8fZ7mRW65aWBJ2TOQzTbAwLfj9hv4xcx0
j9PhUWEL7KGxkMBwEu2DkQ4IT2QM30FRZKZkU7etLi8NVrkyiKjAAiY5RhetidTpYV+zAsomjmSf
DmKm83Ur91CjcKt/upr/J3T8YoUQnIBP57rAOaJCWTC/MD6QtUTECWqqnpUMBVQIcNHdNWPWOfdw
L5rioWlBU7krfkFiBWankcEkuuQoVMBxYjBvPTdL583R09q3CHz8ydoOWh0/pV5E2J65Xv1NG6v6
0NDvojT+v6/a/8MdAfyh5Qhwi5I0EM8lR98k0n7MhWFiVp2mkhnmfvjQOk7RbkKGI/66bY1S+mKR
hg1KjRo9ZnnvFosENCW6abIjH53FuL2rqsI+eq2uHxUvcZ9qxk4gqNQnJEWGYeUIMWx5YZy2KnV+
jfarlNxYGPe8uBRhqXN+am8oMn8bu5RjX+qKbOd7Ql+ndkE987uPjjlBBxfEfoxEg9YpCQOccYFs
NfPgdWMhEJ3HlTU+2UPUZYw864i2qFmbiE/loFgE3Eksmgg6/HbKp+c+r4f86PGB0+d8ykgurF4b
qeNDKVuOL0WjWlCheJZiPU9eF06/9LAszP5Ora1Y0jr0tsr8etgp3U8AdZOPRETfkZdGoxPFH4w+
FMbHkNJP+Qyewxq2vvBzdFv6RPfth1iFGwLiFa13kB/rGadEGDM30v2A+ls1HvwpFFO7bbUsRPuG
lMfqTq7hpwZq2JHtJl+DKaGyHQz+pA1EtgFM9pE+DROCfCJMdn5nZogax4VvkcjbbaA4pyJJeqiW
fVUPPlJyySIUi/PUuOPv8N3pEChD7nXbGMvRjyQLGu9RyBIcjHeai+uoVUtx8o+BHTlReuLk2ihU
FYM5uLtm6qD4hSpLUdADam3hmfukFOmgP6HEAHjkV6ZbWV/dlUWaKOEu1xFXEQyNGWVgb1vdG4ng
/bFDWcoPU8X56SqpC31Y1cfUVy2zsMkJ8sAufigIsogt5N8w+YU64I9m72q9Uv8ksrGbHcP6QfTT
dZMku1d0j5iEgklUCtKIrLBg1fenAKJLTR3ATBtNhF650ddtvhWRkyWvhphIjSpLy/t70Vqpe9f7
fUrBwge6eQqyTlE+kp35vD4KNBn1Z0n/mz0RuxS/QHY47otfKT36F20BcvhMWcAPeNOpPiHtFA+j
+oGoMBSwAbqu/tANY50f9FaMVPJjKzTvnQbeYESZgJUMX6lBD3e+a3vxoWAcit+lxQlE+kUaISEa
2Fn1JVRTBORykDSkzYnit9b0w8kUMK/oZiYtYoaJkxvxsddqPWse61IEmnUsMhouVCL7OJiAVftw
gUxKA2cwbHLTQ285nX4c6jROTn3BuzIgGtOErePfO75i2uXejlwj+mLbetp+o6o/je22rCI1ONEH
VwKOrqOlwyEWelJAxaWqsORsGpPaM72h1lDv887vrHTTwdA3URsfEjNHgYlxTFvftH1jkXsbStpD
4DhCI6EPXaFsZbWb2v6gxKp4cqyRnSX9Kyfjh6h8DSk/qwyKveEBSdqlfhWDnI5NAlK1R8T6z0FE
CCmZ1KDaj4WgFfY4jY42frDSlrI19S0FSEIs+hIYoKd2w+OY21pwdHpb8z9opuOH3+wk9OP2Qxel
hVPvwX3mzbjlcBjDqQjVxnN+JBVVtq8kqjFc+xO4jGHkMe4bsNzO4LnB17ozwvDOMuqib+9TRmKt
Uxfbse4fnCFrKvGpGhOFqpOaNnb+nFPQrpVdUut4Cgo8mpH8MZK3Nq+tkjroqk0QgnxL7VZtH2w1
RYRTqfTG+6B4AYXooTeMv8YGcNbagzh312RQjPnibMlfwD8QJ8q35LdIw8vMIFYc+CrLkYYK/Yr6
VKd5uRtsIHTFYHcrD8SlPYm/B9ArSfIlwHBuL5LzZG03uofY64M78Bb1XW7DNu/oOOlpQjz9PW+h
XJ+QIbnkEePAMQ0zt6d4Vtc1veMiw4VWM6dxOAxBN9E68upHp3U05Cs9Z6dY+tqswSIneDMNUJJB
YYHzpCu9eAnbnLgiERMJWhvUwX2Mqxi24wAfiaoG5atqIWOcMFWHgkZVmei4pn16iMoIMn8rz7R3
SUQSUhJUgopywT2BHwfKON8IzdeVkI6N9yugl3sftZo4mXKG7fZ2zz8vVmz+bhNggEljlXb/woqn
tNBeDUn1K+bBLTZ9oag11FnElTDtOVV2cEsDwdbbRpepDoOyoBAYVucTyzxs8Y0tj2JRTjXoV8kt
6xC2y7L4WAk1Gg7k6D1gqzBGtQhayIn81Bubk+MxgHW+/Ssulw5rrw71hpTPYJpu8SsG0yo9Rw9k
4BPQDNWPxeBD/Y3mqaNXH0ryQz/dwLkAT+ttw/NwTwqRqzD2uTaeC4IJfTmgCCH9KARzOXd6F8Lk
6AWgNI+OaLWXDO8YHHPUcjcUSzspbwQV9t1t8/OsQR5zFbJ+/gEODq7D0ucHSxG+1TIOYR9GmJTu
El2U977og49eRqC08qWv2KKwA2xP1nEAiiz2OBHNpEekqQdibPcRmlsGMUEwPRVWNOzfuyyAhfI4
cZYlUaXMBX9zjEmrdgBmSwU8t28jKD8AAPFzhbawCt/3CheH/N3/TUveXAUPrAUuEVgNtS4xNzai
54ISiu8f66hyTlEV0w8wEEcURYuwn5Op1iaPFH3FJVyxykwyaQkIO02Qn8yt+k5N8KsbCvoiSfOc
C9GfLAvEvhhU8Rn+D7iWlA7s9+2NfcuSZ4uVQ7vQftLiYJqHsfC5WQckgw4vOvSw9hSrxzTqegJ7
8InJhsaERcfIV1AL1yZasfskKdJ8W4+q3W9ctYr8NWL7iyNFaQTcPr+J1iav0uJI+W3n+VSCUU2O
NKXfFi2QwG9dW0LnP5Zh894tf3NUJLwG5Mp86cVzG1WgrEVb035yqq46hHFa0urW+q0xxunOsdP6
79YKnf+wpPw/s23OF3SeJKB4Jd4icrOFWaMr8yEovfrYxwP0qrroX9Ss7pHDbVsF0RcNYdLbX3nu
k98sSsoKCiUk2zjDxYlWY03RW8K/o99re1Gl/qeMnvwxE03xyqE+CyPKXtLGHx59wrnn28aXHpHP
SNGL60RJDue0nEsfCkNNSstrjmNO0hknoN/jMK+/JAYqDX0GQKBXCiR5o3hY+b6LMQG5bsj7eGEJ
pSh3IVk8P9yenyl+0A3dsWv96Rg66Ia6Q+r+VU0d9CShATNy38RbeszhPuna/s4CN3WMAcjt7BA1
QtGCdmo9gVDh7T25OOccI5gt+JRM6+NqFuc8Lyweh6Yaj0o5MG9ttsVRqafvXQpp5W1LF7uPJeNt
pJviPYPXi/tthmXKONg0HpMQpt4hEypooRq2/shU/miUoH5EXs3aKLbfrAlYXVukJUlDDRRy4LFf
hFy54WeVMbnjkaoaMZ7ZgXjSE/+7y97+fXuVS/ok5lGk7IYKNx8jXXDHLr60oTBgSetNO7IDwGkT
NArVpkLTnYb7qUysepsLGlTCKf2Pgztqx6aOLHDclfq5mEbrMCXlq5GKYuuTqAF501IQFnHwE06m
Na8z/yJE24xLSRZO1Ay4/BSi54eySdMSQ060M0PGfu4TZTCmPxUlAX3Y+l78yS7s+iWl+5cDcaLR
/K4DgauHjMIwYU+QzymEG4udintn6BLbnA49/fpTphTZs1l232Mt6I5UEJJtHfTufaaEzeH2N5o/
cP8xbBPswm3AGNrFuC+YvtgCHoXorpb9nShxn+4Cu1KHbarbBcA+w+q+hbSLvt62Ow8FpV2ZUMkB
NRdQK32q+X5rIs59uxrVQxs64kjRXeyyfBDHJIAR3a375PQv7PGNudgkV1T95vaKUR8o9lBKNz2U
y22mxD4oEV2caop+BNqgrrjXa8uTigPwutD6Ikyam1P0AiCaU6qgZ3P3U4Zmi7kFfmbSrc8Lym6W
Z6zEDFctUq6FRpapdfzY3GLe6G6oEb0fekMFwumW4jhSNtzrXhdt0sHIVwZ95Yn8b4jyzwfku2kS
QIwbX5aJEwO+uKEQbKgBgM0PICpnGGrYddbo/AtT4FsgGuCtQvtycTnkoH5rCG86MNlBO3wcFUY+
8sHZx97gKe96BP5ZF94RwQjJ06WKhbFG6/3RcELtEPWD+VibgfNolRWSBVTrXm6fycstlPM1XD3i
Wh5Ce3Em096ypj4y1YNgfHHvBm68URno+hrX5RrD3uU1BwopGRoMZBovY43GBV7K9IR6iGHD3ZtG
i8S2H0FYhULSgQEWsE09okDvXx8ZtfxyfCKIwOZHsrWCXu2cRkWbO7RdoMlG/mUwej05ERelaw/b
0oNzGJk7ZOxbNoVwSIsrJ9w27oIuFIfQVtryk5bb5bgJs8ZhTm6oar3cJYHw0BQwoB//EvnFgJzo
7QVf2WX8OBVN1ivZqRYLhikbqr8OtSQxKTXtOSAkWQEPdkkhAHkrwNvGFCXvSozkgWVw+q3lpvN2
wXo532V7SlJh9hgtLRv6bcL3k89rh3q8DSBIH81d2o7Vu6+knANjOg0hKsnBJb3Rb6kfm9uiXInM
VRhZ505N+oM2glo1U6f+h/j0/4zLr+0pk0BkmC79Eqgp5paUOhxa8MIIaukE4yJL2hN5EzFiEk/H
TpHIKXQBVpqLV24mBAYOM/UOLKJk73OjIfiByJxqnddpDHaNBVa7Laf4rpYwzNtn5tJv88lUGgrM
fvBeLM9MqFPIVawReeo0FdsgVPSPvR32j96gBC+JANV3296VpXFCifug+gEbshwOT628U/oIeyIH
GKtNzfBkBOnfcTk0d7ctyU2avxDE+kR2DBIyXMzgymITy6KP43acDtA0NWe1zYDtqUkWrbzsl2ao
PFC1o5MG3SqzhHMzLrpugM1g5K/VwBjpmlBi2opc6K+3l3PpX6irgKghSKKIxNswt+MAfVdAtmoH
NYH1HvEL9zBRBv5bDQBqdx4URtS3ukMEbHflSbo8IhKqA0O5oOlMEWmRKDpGE6b+NGgH8hJtD9uh
cshK/ddYBMOHILHWaoXXzFGapEOJEJkDMf18oRmJg+bTEjr0ICh23PIi2feSikG4fnsqw9Gud7e3
dmlRltcNSOao6lCiIyKcW/SQi85ZYSNJFZEkcrWfrbDvBwtmXPrQ/cp2Lm8A1njXqYyBegEXtSTn
yLS0c3PVhWNO6dRTSVB4VNLcSzYpEMLsnWHZmzFCXUgTIavnhM6XZpKr5kGDsaIVwVEwxrOL07a8
nzofVdkit1Yu3byoIEvLLA7HLBFhlJmXTABOyBRi1xnNftAa85T5xfjcuoln7sYWcWzs1R+8qfJO
orbMM/9XvtO9SPvMt6EBTeVKvTirdUzs1EcK0jF+MmwpqEaHkQYveoDVtHJqLr4jGAwmUyX4A0AG
uIz51g5u5wGA0It9X1vjH12UFMFTUbZ1dG9Bf/F0+4heM4bcHC8eJTCu4uL260DWdC00iJOKLHrw
nBgO95wWaePWxfvXRb1R1iJMDqez/IQDxCFGyQjpftKCsgKJ63dg5b1c0rj2ZfbnuxcmNaYJmUDT
wIe4cC5xa3kgwbh7Pj31A2mS8y0u3WjXBAD4b5taPuVUVXgOQM9wLsi2l2hAOPrghPBssKde09xb
tQVGVhh7SfIHKYoebYtiWpNRehPC+f0VwiiVSwJfSmwcl6VvCR2dDnWS13u7cLMnxeSYMOhRNXdT
T4MXAhjtwRatdwACp3pbanXjPhyMsNwEk5I+g6qm25fkjCK+ey8s0JVU/RwUDXAMy8MbN8wt08xH
5jc7ZMPkJtvSgGPap011Z6VVeKjQQVnTKr74BPx18LURH+syb3tjP/stbmsiw9eBivRoSpojYD9Q
hUbFEBWgremkNhVVB61ZeaAvro60KXGGfAlSAXXp3f1BGYI47/fGmMS/Qr11DzUBwykv1Pq9h1ma
gqvZ5atT01mGHHoE9YU5hv2+N0xlk6Ry/KxLylM22vFKXCrDitm5whTJPZcU1hOckFz1bzsZTlOJ
/BZMdLWhGGh9V8VWVb3+vVdGWqFZiNoUOeLFhH+YTBC1mDbkA7XuHQcRM7AY2smBPICUFITaQ9WI
6fDOsymNyp4HdxSIkkQO/7403WxavSz8YS9Koe9ccyo3JbCd5wDGhY0W90wGtG32Xq8n/bjE1cl1
SonhudEQyh5Ni1qMMlC9U6FL+4gfGveaSMv3r492Dj6BS0CXdxngoKjTZK1DUbcXo/43FKqI8UVQ
RwHTD5svuaEOR48E9cftXb1yDd4AkRaRBzHkRQ8ygAxbr1CpCM3ul97mGvx2mUOZzRhXik/XLYGP
ZLSU4sgb3vS3o2mkGQVuU+fChap/N1kKrsWtmfChk77ixpZBMS6VRf3X1CK8sb1A8RA66feOExdI
k8QokHfMRGytWG8AhnnBk9L5kB9Ueb8S6SxgdIQ60raUnmWN0B4tw+IqckK7aKd+30BFLSeN+pPr
+8FTYg8D8OI07vJNFtbQ7FoWIw0W+sVPaucNn1TYfh5KoXwTSe3fdSG8sQx80Aonp0Wi/vZnv+In
6Lnz3vGQQ8Oy/OweWaRrUG7cM3vxS8uSkaEw21lxE/K1WDgjarikQYA4oE2xF6HQhJY29Ru+eN3Z
8X2BFz44lac/Ol2g77Vh1FZqDhdRJltPg8Ry3pIEGKfmlxVsFSLDzOfu65KpvLqhta23RnigBaDt
pNYyY30DwqI9yP+kGNbIvq68YpgnjSUik2wJC/MtmmetF4JoK60h+aCVWqcea4vBODuHegX5uaT9
1JiNaaxob1/dZjJMMBSyb7aEbkxa0g+dyomDEardkdo6DzVjQDsrTRgQip21rsCVIw5DpeDUcYuh
NlvSx3Y10MbJ0rp9wWwgMiG1Ff2k5Gl+YSxiaDZdUhkHhKGtv7uo73ZFFfrI7ahG+TMftRgJxKBA
YLbzkmbfqUOYbwBK5zvfGZzvtw/5pcfhMJAswtnC97hg/qrzLqUo3TFD1ZGYFlNcaHsyxhzlN+os
3kosfvkZZDxBE5GKEESXkr3o9/eJy6ZbBTi3vR4z5Qp+ZfqDQQ2cjNcErFbR3u1PCSpoVkKFzhUm
Lp/b04pkQiQQfgA6eaKCMwgejJ9JM03K1uEL5e83B2MHeT41aB3Mw+L5bSDoLls1avdMKsfHiQ7b
q+qDt/aEH0Xb2x/u0jvB6ENhgXyRBXLK5ksDRDc6KI6M+yBo65+iQxw5gbN4pXRyGYQTuvxuZrGD
tdFXvRVO455BU3NX201w1io1KkluhPhV6rWtfND0HIEn2grtKwhRfZeBwUUPq9aPqhFmn8uw9taY
Ei+OLXGOTt7DXlMWpzQ6Xz2zeGDaiBIOKFIFuxT0010eQK47knDub2/0xZmlvA8hD/kq5WlIShcu
y4dUFyLbyjzkYdc+gS0z9n4K/EsdS2SkxrgdVp7HKwYltRYtWEnJTj18vragj9smgIn24NRm9qjy
8b/pDrM9jhuYH4LWVoaVh+7iTSB+k8TMRN20NNjZuUESuKTJxkgcIJLMP4nQt15UPdZ/+QbTKJsU
fCjFOZU2yr3fump6V4fKWlJ1EY1I65Ag4jNd2chdHDNCPVdP4k4c/Cwo/8hoZn6ECrE9q3WTj9t4
iJgkb5l0rSJRrhzxy6PEXjIh+jZxx0VaJDl20LeGZ43iQGtFzjahnrSHX7A9+SmMpSuH6eL9Y53I
f0CET/mDttji3BY6DITGVIgD09fZDoEXeMnU9FcKXw1yZi2C0L32/rtC5wB/CwsRby6gzcXndTuF
jIG9Nc0+/hCPSt3vyqS2mX6bxBitkIZeOUzAQeGlf+ugXhTgB91VTKNv9ANJbLgzxDg8TKVT7HJN
Lz7rRV8dVD9OPnQMsMGAIPKft2/rhVvkoIBJZRSL3gZB2+Ly+NHkTW2RaIfJilMEG2zvNLmoUty2
soB5sY2EEBxWPiP9IoBtC6cAdayRwoAHz82geq/lkPWnOjS8c50mKKA2rackDIDVSbBPJnMotvko
uj+pPtvGyi+5sl6TeVA5i6LJ+tbih5hgE+qCHtlhiH3zWwnq7NQldbmSMl+6JAk4wjswwkKssHy3
rWpwmoy87JBU4S9DMGS0UV2+LMjx9NFzQMjf3t8rq+INJV2kHkm0urwmemz5HbkJet5q/1eASuTO
VJy1/o08CrPQmw9HSACFIc6PWHTh9mqFF2NqauNgjKYP+XtewAyX1XeuaOLj7fVc7B+FBiZzWQtQ
RynDM7+CTVaR2DGveAh7MNtwaAERsqBOeNLq/NmL4m53297F0rDHoYSqXecZoVm0sGeLsLGnhr7D
EHhfVfBxO+D/Wb0zqgoSrtvGLnwaxlAOcWCFlHNvy5abYqdGXkeRdhhFNn5m4r/+miYT8GR9Cu5J
zmjI59O0Ev5cMSpLyIYpBQXQlF040rRVKiYaWCEgz+Kx6Fz1wcpt84h7tfaIAI+QtDAa+66VUu4j
RZP3nmooAeMSG5JDbwjDlBaeExHUYpMW9vTsAfHj9Ax6lRwSO4aluoJVZE0wenGA3iyDMKKMRHfg
chxbhzLWGCY7OAeJ6n3vYrANsCV3+qETwZ/QSjXVyv4uTtA/BvFxODJZKlsGWPgv4cFcG5xzFAnF
Vnjgae/j2ixISOI6Clfys8X7L80Ro6P3B+2hTsdscRdLRy+gKUnCM5WWuH6s6RgX29r2GTeCBroe
P7ZtLOo7O4EhahMq8Vgcbn/aK+ulIU8YxFA1L9dSDkOfJubsvCo8t4EmdoUo+q1oTOfvUYNa9Lap
K98Sh80RksAKk5Rjfjm1ERY4iHsiBumzYYCf0tAKmFimAF1zkNjxtnezsVzxCIv78s8Gy+KgnJiW
Vda5UaslDc1qIzybZaftIPkN3J3na/YvN43Mh8pPkqOnTcW4cowWjvwfs+SXPBz8QyA9N2v7zMOg
d+a8MvBLQluoYVc800WL/RVs6tX1EZ2zQongWCKdR8uDLaYa3FfeMA/SJQg5XDioHBs2Pz+sk+c6
10EtKlXWJOf3f0/uJQkfzkhWF+ZrNAJRpuqYuK+IkOePVmEYB+Q5m4ceRO6u0WACvG3v2p7KuX9e
YrwRl2ZuD6dfJtHUOK9m52n9CX62cmfaRdKvIEUWcF8SdNnkICyXih+At5bprGk0dHUBw71mFOZP
sMEF22xS+tNojwoUPmH8RaRqGR595H6rpFf+Bi5QOTR+G6u+A0hcfckZgi1hM9PXJq2u+QuIBZmE
oFsJ6HuxB2U6tZCW1c6rb0HTfV8mRuTfCbvp2y+8ppayKRWjfSEi1sujoeWhf7r9Da7dYYBfuklL
hsBIX3xzu+sYCpk079WGPeoIady4G93CO4yDZW5LYtCVe3TteJPvEkTgOSTkdP7NqxSO77TGHv0X
44da6CIfN6jpQHkWFpMiKXictH8YmIQJn28v9dpxg92AJFu+PAAH5qaZdyWd0VLlFQFXWP50pWy7
PWN/9V//wg5vHDqbjHWTuy/s6Hae2oFwX/UJPrW4qGz4MeHxNVeuzzVPTySLAiM4QfKihZ080JBB
NBX3tamLZguLYfoA5qY+dG0efr29pOumaBowY0Pgpy22DtgM9CXSlK4gT9Ol6o/Yq/qvRc1b+i8s
kbqDJhPIlyzdu4C1ksw49F7TMGh2McTLm6ro1EfOsLfyVF9blInKEMQXfCq4FObfqYzNbkotrp4W
MnQ+pnU6gu4vMnj+CvedXbQ3F0QUAnwHyADwiOUOJlAztcJXXq3AL8JdqPYT1JVFN6EcZyT5yZ1M
dYI8b8q/3t5QeaF+Sw7+Yxh/zuQokfQSAaknqVeYTeifw8quvnM/is+Jrf4AC4JeeRR4xxCFKDhV
w6J8bIBIrIQjV+47o2fA4WQrD9jz4r4zIjQWDVRq5yZ1s88KQKlxO3Yu3NRml/xplW74uXLjRltx
M1fcGnnzG/CTFBY8yvzb0rbLRt+Jg3NiO9kf8p3eOn0NZ4GlxMYLUcPaMMtVgxxZ6cKZGVqe2wam
bbTlIuJaf8q/lVPgPQ21/xn2x1jjIUnWZIYunZlJP5ZtlZPBknt9vsASjoYq71TndYRT4IVBZd4r
gjD9++3Tc/H5gNDw5WTlX6rJ2HLZv/Xx9EhNM8UMinNtVclnN9McSv6DDbeKPerNg5rrTEXXqbmG
N1uzK//8N7sMSZBu+SI/J77Jo+DZ5rPT9/kxVQAORHaotpt+9N77FsrFAuClqYM7APA5N8rseOcG
EKmfO77mbgonA2nsgjDWCsSLW7T5e30d9qiiUUmj7it9+Nye1qs1VQO/OFtmYHZ3FJd0ddM0VqF8
Cr0wXFP/uranPH40uOnu8fIuQlhIoHJh93F5NnOnlLzIOZwQY3ZHSbg65oVhbQ23sVce3UujXH/q
LPhnhjuoic7XOA55kRrmkJ8dM4xOg3Af4H+vg43VozkCCbiCVkFfrVR5Ljw74C/qFDypEpxFX2hu
tPfyKkiFnZ+R/VHtXWBqzYskGB93ZbOaBV01xjwznxLEGeCBubG4MKFXrZPiXBLvfGvzvHhmUsfe
To2irhW4L269XNhvthbRGrXGCsBAVpyT0TKHfRP7xhvJRfzOUQ7GTTEkK2UEamzgMosU0FRW5tAX
Z7sonGcK+dmBLiCqRrYv7qPBaVdC9GvHRAPRyow4yQD0TfNNHHgNKl/3snNjq+6p4XCcEEeDf6NI
yOrsvFaeGfPc33ZuF7E3i/zd6OKYwAqSQZ8Z5ee0yqdHTobSbu0QMvG9M1bZt7ZM/B8BNM0biFa8
Fcd67dS8tSl4FSXORcwXjGilM9iQW59bNHAmOFydbjd0CmynsaEPr7cXeu3YMJbAGBBZFsXexUI9
J6HFFzX52VTK8jkelNHelXmW+bvbdq5uKLA6S2Wwj3GZxWUXim4rU91m52mMcmSxXQQp3eknqLYf
A/wR47bNzUAKB2Vrs1Xyb55FOfJT/q9luhLz7SynTvheW2XnivP6rXCgnbGmlLGW1i/ukrZzv0x6
AScppcrEQ7mjVb7cXrrcwosfABaEPIrTC8x2/gMMSPSLItTzs9GbD0IUxkdRwVkikHfmwRRrkMkr
9wUIHcAvfCqItmWZqXBx2tz97OzliEQVwIemTetUYoPziL/YauU8wiJhH969SGbXyACwTdNnWTaM
naLJ3NbJzj2k9A+hmntHLVCze2+oBFIMgwVp1m2LV06unAqEowIdEWAP8s9/iwPA71e1jBzPWdHE
+yGoRHlXNXWyNnt55TrO7Cz8T2722YAaQXYe2wo+JhVhCmaDgcmAGqb4cXtRVw4ryTbfTbJgkHcv
Eo82DQkIwjw9S8EYbdu1LpzlLWSPXj745zKOFCkHRsyHNFhc1c5LRHPGPd7+EVcOLD+C3gTRB6/z
EglbtaUWUvzlW2beSGmJURYfRp07ApLpODVJ9sdte1d3mOhK6i9bzH3IE/3bl2w1pax7xHrPRSzK
vdLg5SRNs7ibJjdbowC8ujhUXcGC/CNONDcmzLLxTM/PcURhu0UKbXpRu1I9VXWgfYQg3X8f6FM+
l/Rf4KyjRcENWSKYNdsf4h7tgjOsu9XjgCRJvSnaPsh2Sji4+so1vHb5jbeGncNVJLuZr84qhF0l
dZifuR0DFOupA1WRrT5rTts+8ahPew84w6/3fz+DAXfGMlgo7ay5Ud9Ss9gKRm6IoTkf3EJDSYPJ
wT8zO+1Pt01d+3oSdQ4HDuywOJq5KS1H16Ifg/TcNFE2PKZ6FCr3+dBCHkWMPHh/oqwpecVvW726
q8D5mMugGMl/c6tmXlGuLr30HBWq+oV5F0c/NuoQ/9BK4XwpvfhDjtTT2qznlSeT3g+TehQhqK0s
y712Y0xppdfpWfXq8KuLTu6maZkC3zk9hGFbmJ/QHQhGID53gYK8xkoN6eqiJaCI1iNSPEsAI72e
3NMUNT0nCcQenueBXkIAx9koTaXt22BCoSXp0G25vdfXvjCQHzYZR4DvWbh1sCJNUAQBzqCv0pOn
O9OWN7JAWERAsQSC/l8sE5A7voAGEK3LhfNxk0LPgsLPzgwhJH8osVbu4IyLnxAU7E5mAzINJjK/
WEEQXPu2nGGmBskmAYMvYjxHUT29dazkPAgP6ZUxU3aEQf6rptbwW/Wtsm91o/krboL48+39vfZZ
JQyEEwWwFOze/CxnU2UlXm0k57Jr7A/o7DQQV0mJiqIoxh1EHzDRmUX1Pkim9IJ4FwYkpVWDIu/c
aoXUHRVcn/US7N0xj9u/9L7v7zJwOd0urAurh3e/5VkLXM98CarO/nF73VfCBc4wAQPFLqYLlrDq
Ke401Sv5BZmYnOg+7NLgE/0TZzjctnPlMcOOzFPoWgAZX4SbIoL6Ef2C+Fz6tlOhMzq27QnVlBjx
tgp6trt/Ye6Nr0oOV9GfmW8sNRhBOd6KzijwcZLyvAnEI/P73oSAVZ4gbLDiC6+cXM6tJMj6x6D8
898e66kHzjtGVnyGeMbY1QjSDJuWQdfXoiIJrLo6v8uGMPsRl/30dHutV1yDhFba9NjIImiKz03b
VS7i2C7js+43IGustnXiQ4a817fS7d2/4yg1Vw7NlcuCRRhhQDzSyly64N6xhsaojfhclVXwCaJO
sC0IvCTfQyoTvzKlczdJbnXByh5fiQJnZhd73HZlpmjQrJ1dv/qeQ432gNoP3JhMx5bfYRV/AMT8
yWzq9h7K8nxtSO7qNlOOhoQddC+B0nyb62wUnmj4wlNX+OfBTh/K1B+/N6oxHo3G7t9d6sIRUnwC
tAAYhsHfuTkx9rES9XFyttrmR10xZOTpvnZWOg21ytsH6OrZlTMHTBmhFLlMUrS29TL3fzg7j+a2
kXUN/yJUIYctSJASqWRbHkveoOQw3WjkHH79faCpumVSKrF8NmejM252o8MX3qDL7Amz50OM+OnB
auIJezekOvdJl6DcnkuMaio0j/6XWf4x9NknDWo/Tca2zkCWKmyuvHrVVNBs51tHGHhhrPd2Le8k
SHBgHNx4Z0+og+qtaaa2eirzfmg3ajG74WDW2dDuGs0LtpiN13E41IazXH28wO9dfhS6QPtD0kFa
/2zrFL0Iukzz8DA2vPk4OWAo/WZ2ftp921+IE94dihiQ8HolLpy3uGLUEnpDaurJKbTm2sd9+Hoo
C+9T1k5/qYTx+nhRpqSGABqXltp6YP648jRMjtNZyfQJ9ym191dnsSntURP2eEj+hwVEfMrAuHsl
VZ0toAecHpl6zl6z1MMQDumM2L60+2EnM6+8JPb83nkAWfT/o51tlG5GTMxXKOOasgKQ31doR9wa
WApukgwrlNqbcihVrentK6ctLoRA5/jC/5Z1xaWC2oTI7Z4t6xLEWCwNjJ73BIQhINWs3baI2OGM
tHIrsCydzBvKcM6XPGldfbOgrnbIUg3Xk79fdQiAXHnwBMhhzqITs+5nA93O/CnHE2w3yNQ70phv
ItdJL2pdvrdvAZHZgCoBIoNdO91MbtpVXm1oGU+KUGGSrwZjVYLa71R3tJ4/nth7a7wCOVeBWOB/
NDBOR8sATmpzUaon+qYd3hMWBLlo1pc+gp3R23voEv24aY3FnQ9GZ5R3GOlp1RbUV/3p45/yzqVE
fsjdC+saKddz3rAIlJzarFVPSZl5N0UyWsHG00bc1H7Gebp+8xx11Y/HfOclo/mNLA/SqSuW7Wyt
6YS5y1wB8KrHqfvhtEZj7LwmT7znUTV1gP2nX1xSsHh3TJImstRVqfVcRbQzS93Ulyl58nHTOMTL
VGLSG4zTFaa4+h1kae0vSfzrOXpNTR2GA5t4fuk6WazLyY3VkzZrXjiYSIu3msoeHKKkjasEZqIf
L+s7oTTpKB+SEAEhifN6jTV2pe5hbPqkDATR+s7EeiJFSO0SK+G9LQMJmQSYpJsH7WzztoZwJ3yF
WMpBSz+Zqq3q67y0R3EcaXGKfV3h/RPG0+BdUsB7MzInhtbUil+jTASq4fTYJAloCdMQ6qlAd4i8
l7o5YvbCqrJN5uM1uHHMOWs2TlB4vz5e27cjs2941kjRVrWJ86xbjLOumV3QPwmD9vjGM1SKv5rm
QvFGinyyNkaxdLt5MC5dFW/uJTbsSgMElMJjSnXldMqq8P2knPLxySu75rYsB4gQHUYoSNKP3z+e
49uh1uqbzcu9SroF5wEm7hdN3AbSe0rtdv6W9/b0ORGx3ATD7F3Yqu8ORUuYGweAAwWc01nVzehM
g6G8p57W5xiVGngA7OOc6YhdeLr9eF5vjv46LapgRM3gbsBNnQ5WKXiti0IX3PcxxhKtWP61R3f+
JvHl+brus0vx7NvNQioLyRSiI1Up1IBOB1wqK8N7MC2eR+nkkd20jQyXPMiPWVAt30drnK4LlQb/
wzTJ44GloePmvsEXxHHnFlPQ5M910LjbotA1PfQsE+Qj/mpXVas6438aEX2LFSGzmjadzrPiJCqa
4dlzXi0jbmS9f4vQuriVsyoQ4/fHC+O9iYv4kMTNK9qb8w/A/HS82XJxNp38/Hly+zia+0SLOt2Z
vtJt6XeNFLIOc/g6qy90HFx4s2z+7T+6RTwYZPHYo4NH5l5/k3LmhZImLjXqS2XgOVQsm66/+nib
vj76fw7BQpprj4FnEbVrgp7T6dXOrPVuaxkvqxfErmyq7plS33dzXvTjRJL7XKF0v0v9tPtKGaC9
UX37CThU9/jx73gVxzr9HcD9AF6TywNw5L49/R1F2YEU0Zf6u2NmrlYhlYU10FFYsu+O2P6WoDvK
xbWTyKGVNO+CVAmrDb24VeM9LlSLfSV6v+x/dh0qAxDkAv+f1R7vh4dVoJ2uYJRpuNaSEiAD2NZg
uIPm1/4Gq+ug2d/pbYiz3nCHxFWf/LwwtfVeOZ0aDCjK/ojcrFfd+b3Tud2IHIGRfJ/QzlR3IB26
72pOnCkk7AVbP3u6iNJO+c5VYtW2tXKF9cyKiqTIluOsV4bx4CWazMIFzwK5nQsl5o2Z44261+Yy
je8MINXltUJ03rm2Jk/F11WOBeSnNOWPnjtYzgXkxNntxlsPcIID78M9Qo/lHCm7AOiLPa+eX4Aa
l5/NPkj6MDBSb9OhvISD93ChZGi98htOFhGeBcAJoH4USAkez+/TZCy0zCq1706WVA5qtzOJWAgw
vsa+Op88EdWDHYiNByzGuG16v90GLk4mkROXKAav1Zp8h+K0/12XUjO2OEzjmAv8a/A3deJWcocB
e4OKcZvqaTiWi7h3eqgYN47fWXhkQNwv9tKvjeJba8exODZxZS/1/TJ1Vd3ddvmc722LHsvnRQWY
06Zlnzu0sJVW5WGDMf2wpxvTHHQUz9uwyXBOfFgMMd4WbmPiLa716ofbSsygSrtZHu3C8/Rtqw2c
yczD/FvN8zRcdbmWxvtSDVixTZkob8osq5Xa9VUw9YfJXxoqcKM1x+4dROfsZ0pZbAjxfEE9ybO0
InmZ7Tnxwxa3ErXJ8hQTo8nINFvt3GyMky/wQLLnYGbJjgWNcm9TY02lbqu6Ks2eYoFNaz7snNrR
jhYCOd89wiMZWXWQ3dfN0nfhHMfK3Tu5UCJqcf21ryckKqttZ4KbjJahGasIA+SsC7tsCj4XWWtC
LR2dNkDlXk/jcHa6OdhMorWabVpZc7fD0LlPrpHG0Q9KqkX73PKYxVdosCb4FSfLJB+Deqz8qDBc
6W9X3mR7U+j66iAbYxQzRMJI8VsFizt5x8EuDY/mQRsXm7qOlR0uM0pCFmVS9+jNZlA/kj3Z/Z1T
OugEmsaS4jdjW8WXSnJmb5qime50p+lXt3aJ71leL424rgcTs52iaJDds+EH53utDzx1q6dm6t6h
1oEot42N5gKb1FdITPoSFHu+FOXVYE/aMelpyG0GXY3Fd1FJ0W8mnvkfvtt686Z2y+qB63NdNXRx
psguTTkfra7JsjuvHJdfYkGz9TruSq9KQ1WiMJTCNmxizwyrIRkxy4BoM++FjKf8bhl1zchCK+Vy
rbZaLqW4tQlM4kdD+fgm17UIMCjTG624jvOymcqN1ddF/ogtqCZ201BP8sUY3Lq4b3Uv68pt22Wx
GY0oXfdV6OWJrv6JNdlLM8TexivNTT4mufNFB3roHvMSiNW1V5cC16eB7GHD0eu7R93XzEKgSGlZ
ldiMieah7527dnwY0f6sODXYvDRi4w6on3VhVvtJ8K2JzVRuTXeOqay3Nc3OWQr9qxSN/nmhOSjC
hntBXaOupBu4genm79gPmqNtCGlt8Wlc7VSHRrceF6nN4wusTeRASM169XWsBufO1ixZ3zg9b1PI
DWXSBPeF3hxQYwswjnLMDkGFwAWcM+JGrX/G3F397oG6Oneo7Kinmcqeu/qM5sumVMrZL4YvjVBv
PPeHuxTWt1o1ymB7S6PZuvOCzXtcWXghBJrXtmEJiVJsTEjZihpMW7Yh/725y+y8mgAcrc7j7bxg
tW3IOd+0qZY/tAAXfZSjSn+6wkkXbdGhFciJOl5R5oc6nep2p8tOXi9WZhnbputmLQzmbu4QP9NU
r0cEVRhri3H07wdt0TDqRfrJ2NqxgwOFZSvTTiPpZJq7axa9Tq8HmEstWIQsC5xnaKr5z3iwOddZ
n8FWd5tgsO/9pOr6Q9aYsX1ToQ4xYI+iL7Z7SJpYfnNww2y3GZYxcuc0pl1svFo4j4tpqHGrLbM3
+KEzOkMpwtonj8YUKi3vhZ3G3VMWgFza0CYyVShqfZ1dWQ24lsegmHdEAeYSVT1X1KdyMIcrfSxM
krYGLskmn2S+HNFwjvv7pcWlqMziVH9qaB79y/Nmi6+imOfdZLSF/rPzXIHfYrsA9XKkyNq9Uy3F
gx6kuL6UbqOcyJrsvoIX6NrDpnJre9ppNDdBcKeFi9NxCvLxKqNLIrdFbHvfCjAe83Hs/CHb+jD5
+uu+C+YHgAgoYIxL1xU3TQrmK0LvfXKvC2NkPxs5htUhfcSy+YzcQFLtwTINbhTrBZj0tvI042YY
YGYa23Z0hPFjzvssudO1evGK0MH6wrwRayEVNIBgPQPejH4Tk81U33o1VmWyR4DB1rwtMnXY9H4c
DZ21M2j8wQBDTx+RBV5yGMuncR7N87gP5nR5UcJph6tSdNljXRuiv4+xSWxDn2cEk3SmOO3KrrMq
DH57/y8p4uuvoMK3sohRNYPfe5bTWx3+pbp0jZcYM+sk5NJ/MrogLaCYZL8/nvCbUImhyN2pgK/S
ovTwTycMeUFJ0VXmC7di8dTOnTh6eJl/79CNRzHd8FK5+3jEs4yFycEgNoEErwYkKwX3dMRUySEl
sJU/ggznNaT5q/HOGHLjptOwphVVrUKvrCxe/s6oLnzesxx77etSXaRY8ZoTwhc/HbvA18ueG039
6LpqwrdrdpPnnJLUFvmb7FLOcJ4eUSlmTdeeHEAhGzOO08HaRvgO/Sn1ImSnfVZworpb3o6y3Brw
GXwEBijk7gtncIL7HIpuHdV6Vw9RIxaCstRSMAvglNXXMaD8Rxs08ECZtwuGf7Gzwpxt2xhZn/wz
alLXd/BMcv06CZr2V124bsa96eflcQHkOFwR6xXWBazrm42DpQgi4qRmHEaS3bM9OqjJbSs1Oy8L
0TLiinpjiIfUlM1x1IaGTVv3ZRN9vHXefD7GxNWSlioWRCvO9nRFm77wZ5OC78v6avUh/IgxOfQa
pZOwRFK1v7RbzlMjFofSyFr3hwXL1jmboxiXIkc3Tn+ZFPT6XVUZRf+AeO24HB0SmXGV5llg9fD1
nG1hZv530BmDiQ27D1tq1rJkykIFozP7ImuLXH0Pk3Rp7syq6I2rbBZu8HlBL7hKsPIl4ivCyrJk
9TuZKxzTQ32AnTCFZR/rydeKl0xEcYpK713gr571JtDFNDJ703jWpTMaoWvXNdjJii4aSU6l2kOZ
y0U+2k3lNA+iMMu+CBdr6sstKG9dbDS30TR/01hjrK4hpKOMhGWuiTE9pE0t8jDCUwNGZoPh7Uz6
9AsG7Hbrtbgh6oTGKsoHZ5hKrH67giZarKqh/WwvPGHfgljkxQ9PNg4WYx/vgvOdRxeIDhfpnY6y
BLWrsysr6SuVIIMzP9MvEFGyFBo+VIl/5y3Wj3LMtAt9rvMnwYX9RoIMl4tCKsz2s2PcNXIyRtnp
z3hd+8nOnVOxm7XUfNCxMhJ73V+GrelnlkJhwqpx5HLL9JKsxJspr0n/ekVTAqHddi5wPwpdE1lQ
mM+o+Fobz0/Tx2IsZUgF3ybkgMoWfrzGbwovzBr87yt6AmjTG01YdKd6B3s489mziSqSziefkGhp
jmUch9roLntMR41NkXT/aImmjkZvi41fo/Tx8Q95Z+asPIceUQgKTecSfHiDoi1QZ9Zz3CXJtQ7z
KrKHZkZCUerHHtnaSxWnN2ceLD01Hh4o7FZA7J7trmb2+tEZXfsZu/X2l4eN9F1A3uMeodN4epj0
yse1tEuXbF+SqJDiNloT9eZQLdt4BJ+2A2sRXyhonFVPaZbwo7AcgMfwKtW3Xox/tHWFRtcfqpv9
DAxIot1eOJGPI6UeLkiQfkd8avF2C1IS+rePV/+8Kfc6MB1M6Da8mquJ1unAOLuDb+NmfJbSj/8B
Y9Lk28Zuq6ta4pMRyVLOyzaNlXxOg7L5RvdURRBvdeMvX5t1ASD+rVp1VKapCZ7+DjtISuXgI/Hc
t4P/oBrT2+CL6XYEgTV+noZfpv3+7+YObgjYEAIIyABStwaifjpmp1WBtxQIaRikdQ+GqTUbOyHt
B4nMfS01PSrzhSzHsMtdr5fOoSn8S0JMZy/e628gXAJlthKBMDA7/Q16MfLt3QrlkFw6xAfDgJPG
knEW40vdwLNw5XUotv0KB1tFCc4BRFWvUYfBEXVnxkF6O06zOC4Ko+CPV/VsJ/83isf9DXeZ83Le
AdSmoKBowDVRl9LeySRWmxSnsp2mJ/ZRuLl9BCx6yU7ivVV8lUSniEyL9Vzm0O29ZQVAGLuJLw3O
rcgOuKAkuK7hFfvx/M7uq9f5+TAMEfohfEd66fSD+XGuBy0K1yihKX1ba5a2MTzVQguvkxtNmM6F
8d5bzxXuRfX2VfD17IBaPMqkRtQOmjI1782uJBQrjDga0ynYWEDxw95N1YVL+d31RBYEFBTnAuDt
6SRzc3ZVjQXjbvR18v4ubUJpakGk45F8Yah31hMxTkI+7Nt574OzQ4gt3kT9Q6KWlVFMhkiFYBYJ
kR08o2Vgb4XjXaLdvbOijMhwGBWunfizEWFuL2MdowkG6nPaikYtGOiBK+Epam7MWX6f4ZheeHXe
WVC2JWNBrkMB6fyYS69e3J6vjEAQHFt3oOA5ej78QpW3+4836Ppt/qhUrxuUeRGxo6RK+HRuAwLJ
xjbTINZ31lQ3u5R8ZFtMotzSMG5Wh+hl1/pLFcXx+Ndy7OvIa9bAUQTecR7EwO2di6SHzpQmMa/I
rHcUbkrk+wL/kvDye7sGrM6KJwEMiXHO6QaF3dO5VoohkKoErjn1tGxUP+T3UEXq0NS6S1HDe9+P
vhCdKpCIPJVnByLF/0/0MxeMWDeOO2PQQcE2v5L2/Ovjz/fuSLT8IDLzMNHbOJ2Z0urU09OCScFi
MH+NVE/cTwYpoBHOpliePh7t7TrS4Of54QFaPUHOZZ2WpTGtFDbxrgL0QLEoSKMEQcJ9OyfZQc8Q
u/94vLezMzh39JdBh0DzP9en6XCqWKiy2rte6s6VneGdIU26bq4fy88fD3Ue2nAQ1rEosbAXEVU6
J4f2rlvAGe8BrU1e5XQbd/SyrA1F4jX1fphaJXZOhz/6HR2QNM032AoWNI4bq0RMHunW+JKIyduL
x1j1Fkk0KRq85R2iotDVpZaiOCzi2KlDXsRU/JhcuBVb2LkipzPhYRHmDUlqXH+8Gu98aBQXkdAH
QLLa5q1//yPARGCiMqZ4cHYixSiTJ8Q3DwXd3R0+8zVdq+kSbvjtNfR6w656LStm5vzEZMkyEoIU
wa5vy3TXz0PyFPsDBf1O6pGqtfY2t8g0xngoL8TSbzVUV7QwDIqV7cTuPvefkV5nUbSboFXKSo9D
R/DxhxqLKZX31csyWCviAvPzxCncG33C0o76S7kvl2l8tL16ivJgMS/sxrfrj3gqurgooXBtQb86
Xf9hkaWVuCVhkV3Ko2O2fZTC3j3KslzuKsf/9LefGwgGAp/QVvgfCnKnw4Gu4ZnrUZzWgGd/qc0s
NTfKH9KKwu2wROj3BNmFd+ft0QamRDrF0eaLA5U6HZKP6VcGduA7+jpFG+ZtuZRhSxtgNxiBuGRp
Yqyv9OkzF1CcAkaDghhX8nmlb6EVggk2L2rbJs3WhnAVum1vfp66pdi67dBtnYWGcJJn+Q9uz6cg
bj3q7TSvnNItL8x9DfrOfww3ms61jXwT5lunc89TvH96ozER8867fUYRPd3gLizLCwWrt7toBUqQ
IbHAq3zr2eOgt+YwZBLt1KSY5WOue8nRzYycltaghU7m//h4F70zLZDpAENXcWWqfGeXRpu6hZA2
3mXpxBpLJCHvfFnqDx+P8s7GYTY8CatWI47VZ3u18jtBH0M36TQr+7GbZJaHQTqOx76oezP8eLC3
dzBQdF5VTiKYFhbz9EvNdTojrxijPttK+SK1wHkB+SKWa8SGtTbinZi0fdLY6V9WpnmNuJM4G7Au
mSmv7unAneF1a7S2pkRLf3Rg5iSh1vY17TNN//rxJN/ZJowFLJlwbI10z7ajbyBAOdmopTp0IA+S
H7ZVVmWHFAJkJKn4/13y/t/cVnsBPiOH//xVbykb+L3n8tKmS3yVKT870MkWIOFTewup4i+rZf+N
R95OBMhrimLa6VoS0jZu0wFHt3LlRoGJRxswFG+TrokY4IPu0ovy5rLhveZwE7igt/JWDowurbT8
2rd3dIe8ZlcVnfcFrkSN3UfctJHut54RKq+hVqdVbS+3XgagYJnxGdALo9mA67l05bw5NfwkGjsr
lhq1Jnhsp2uw4GvWOFrl7ArSvyO/eo6KCQOQzJv/sh7LNbu6mpMp4bCOLMP52yVVsySQbe0dsv7V
naj6aS9BPUQdKNhoMHznwnZ6c+0wHkp7vFp4qzDq2VFxkjhGx8uydx3iBBq6PZgogJIwOvfCZfBm
DbkFyJHopkJwAAp+9igjCklkOKTmnqOpdt1kq/0cNGbETf7t4xP5Zkr0+bh3+FAUXR2u7tOvNfla
6wocBfcWrqlf2DTOAQ9MeaGS/XYU/mkkEdcLhq7NubBFsngmGmitszdKzcqjJFWmKQAlo+rl//XS
cS2Sha/IPRCt5wLitO7tbio7fx/jnfsT9XL3Ki7magvS5SLG+811BvoRHyZA3tAhcH8+S/Yyz2ic
0qr9fZLaiJPrTbeNXc26iZF2ynQtvkAGebuK5LBAAWGJoqMJI+X0Ww1pn6ZuU/l7252nCFXd5RjX
tnb18Y541SD+M2ag1rq6ZoIpo5yA3fLZAR5cD6O5EvDKqI2GG1pGkxXNdTuWvbsNVGUKKDc9hka3
nBCW1MQ2NN6jwi+tA9aXbhbSMDYD3pDWy8KxAdK0yVIU5EIxtXOzMzB6/F73Tv4bRnHzZawW/x6L
eevBiVFyIx7O5q8YtPXHOHXNL+PUd3oo6L8ZG7q6ZhKONMh/KlpX/QZTef128vXpRY4mLdwa3eFj
p6jlbT1zBpOeN2awHKhhcf+ldtWZId2i2Apdr9E/iRWXsglMDMLv9HLohpu48qwJqEPq/gqsFhd7
U9ryMUbS8iU3F3CGg0dx5EYAdKtDLp+6u4qdTtyV7TB2uz73tGHnOnWybOla5uWODkZehyLVlRe5
oymMB7+p2l9jX+bFHv8AP4qX2DCAzk/L+MsS+HVvxcRpjEbbSkaUFxonze1Nk8k029LGnfLq0Bej
TxDndk0X2mmPuNbecFRvWUCnRBMXWzNI+/y+aDMBvroRTvzbsqdeRQQeDaQlPbHya5rQi7/xZV6D
kU/AX9Usod1TPSAcTepdbo3Iz4S6jzS2tgtaqabrsuim6Xde1U5N+c0CPmY0/Tx/oz1hpUvogR4K
9iDzMCa+sCPZ1ycbkvrGijOGYwAanhrn6b5HNHsxKjnQcROq3KvK7rY5xiRZKIW97HqUr0NRLgme
6wX6o50fXxj//JivDTDg6oCOdUxEKK2ejj8sbTljba+i2J3KQ+e1L/GAoJPra/XOM8tLkN9X/Yk/
50vyz83Fowb1HGGhcxaQY8YS0zBPHYSVIyU6Bmbe7BY0YpyoLOAybheZo8MKkMh0rumJ+l3U9qWJ
6KfeB3tvQohu79kqWXb08PU4qutG94Hj2fMcClB26feylZ4Mcdyb9NuyB134BcoM3rxWQWh7N09C
P4ydZYHgRuqt5ijb+aecMHz41gnPKCOzHs1u63opZQvHSicvbFq30zdOPhrxfT6UZbsdhFkAGPUE
kRBtjKJ5bqFTebsk1SSK/zg9P1bm2KX3KWaJN4ZW1WW4Pro/9CEZ7KgBvlncIU9sWPux06VxZSoz
/dewVeoUoV6TYoXcGip4GD2z+tyqQTzzpXJ3YwzLcquMNhluPciV0TjWXfJlbPNUP/Jbp+RH6oAp
+kcoTSBbtcz4k8QWdPQ9QuIefl5Firf9lZvibgjAqR0fkgm5qf2sBWW2CdLJug1KY05+WSiv7Mln
MTVJ6cIEduQgt44iW4/ZgdxAjHNb6jWqaeZtmjS5+VR3op6qqzGRsrqiZ7kAKVJKGJgBicDrwoT2
pnMwyU217dAEtXiwkF2bvrjWYvzqCOsMdB8NQ+zRYgqQ3gf5mEcx7D+xsRvXH54+Pnj/tZhPt6JH
H2otC0AooNJ/tvXB3Y4mV155AEJtwLyrqeV44I/WAy+1EpRS6HDsm53v5e5jNsXTv4HgWnioipin
PS3xoQvbxgS21VHe6a+AWiU/dL+Qd6LkIaePb6MXhPZWBWmcAyGssDF1LOE7Nc0oqyfSLO7Z46Pa
FGAUm7CaF6Pje+ll+TBoYqw+4eKn5TvHz+My0kHMJpuiLqxG34hR15ObofGMNOzg80Ey02WBSVg5
2RhgaLlKkqhAt3dAg3Eqpf/Nnlt7eXa1xXeeTLQ9fvittLxNbxt9e+0jzSDCXukWYuTcB2Z2F8zx
4AOaiKGS7Hq3VfMdeNbSOMx92kc5tHu1C2QWNA3LZFnJxsN2qv1Ob8/bzFkVo20lq6A7qEU6IG+k
cGaAvnFdo3C6DOUSGlKJeEfXMb2zzTJo75KiKOJn180HNyxsrGeuk94r550SnO7bOBMVnkpsxm4T
JxbUurbRaNaK3GnnTyOskT409bVn6yQ4kqYguc1PzTgWV3Mgp3SDVVOvXyO04cdHGADBJ83JpZ/C
T57GlqfSbBB8lo3Xqa8p7Jenpcnjft6M0LVFuWm1WjbbPAMPtNWtRJu3cValztYrfUfb0NmQpbtp
Td46OJal7Zehb835giXIUA1j6ILu0+/1QsbeTxAV2nKlZqvMo042/aiHgDdV9onAxflnqos2faTy
vGw1VKf8g6N88RPMr/G56mHLXrP8q1ihN6mnjvMjrsBy8JEVJIta28bOYu4tXSkPWFtp4es+CesJ
e8bECWXcJ1ueTuSik7ZY5pciGQLjHq6gN79UAYpTeWiYU3Y3pTJLwNrG0yMEC0Djpt6NW8zqaMx2
Q1ZcidIs4SSMlWAfx4kEla/7sTLDbHSK7GuhzfF3W6s66z7pjIUPrkZd7oA25VfOqM3mo7dAhrhp
Rz+gblQNZfKILFGuzP2YeYl3DTxRjD3Y385q6i31nzSPFnss5sfFmJzfNn/Ee8ReMFQLrcTg1IeB
Srt2XwieuStRGzJ2oxlClL1RqlrUiwdbwv42xrGtEZy7eTsdpa8p+wCUx/d2hZFaN3Dj2/FqroCd
3cqg9qzjEmu5sc06IDi0pWUqsF31pyAC82Nmv2igDcGRf8shWEXOpYp0r/b2vTuLrNqKRE5WNAgt
AQMMqykAe9221ffBqK0salvX/KnHdAJ+DojDtVswqZ34pPVW849twNAJC3ey5v08mjZyecDQj30/
pfNtgzPvRAGK1yXKEF6/pqahEfwNAzF0COI16FU460W/01eTzIkKfC6fdE50eavGvP9aF4Gp/UsM
ZsGQwNm6OlhaMhrhpHTjl9CluiRjdB5iQBhZG/70v3GRoVx5lkkoGxgHAl868v/gAffGEs9LmMJ0
7xGogpNrwHACMfXl0v1+Flmtw1IbIaSxqB8AMjqNbASMGUNOlXNICReLT36zNAEMmnlsflqmlO6d
0wxLHKYJoINI65t82lcy5zYDme8sD8HUcWR8pLv+deZ5cTZtWQxdH8aILrX7RYvbH+PYDukYduOo
e2GC/u2NHXi1uc2Hvh/SC8Xl13b6yXNFR2VtgVPTWjPnc7M9m4wsRSxoOfhGK3AHt8o+uzZ7I2i2
RdOmhM1lm7xkRel/tQv0fKI69yrvwbdni0xgovtxoxUi0dfUxrDrsKQDHX8myVJQS4UwrZDIPbci
DTti41sLN+lglwgCfIEnaX/znc7oQiNBKv/arfrcv6Dm8AqEOJ3e6r1LnR4aGLqF5warqMu6Riys
4TACCqx2GVyO294lk666prhXs54GUWf3KgkDMcVyq+ntcwOz3YIaJbuD5s/PNr2d37gtZTiW5fPw
1e6HX348mpdMzNe6wflPRcfRBDzDq01h83Rn2XRcG6+dxwPczrmCjwjlsQwF2mCmiTBEolqI5Uq/
8/RxKner1colScu3Rwo4NQEjYelrRWD9+x+NJbuX9EFjVz901Dy/0sTqohruj8ULzpMziZzY9ePj
9CpSeTppHWPJ1SZhbTi/qT0w1a7ytcI9APRQOvCLFXLrDyQXR6+ylH+H/V+ubwaR+AfNpBQyh81s
esvG6L00NkNUEwPvUzq0CyhcSAPDo1Kur/BCcwokxsc+MTdEsNkdZDyzumsyelQX5nBehl5tM9a8
/7+SN1WA01XrM+GlIEz9g2j98boiILqnDh/cNPXk/e6bUdvwfwAu+vHKvR2VIuxK0UVajB1zfm4D
WDSAPyn/VtCvnH2jmmC8KkfIDQ8imzP5mAZWh9MNkouXGs2vO/Hko9H1AkoMlIUwFw7d2T4pUkuj
NlTlRwhuAWY6flvuOqxvxaeEtugDiq/oLqjasqFCtpVj3su0bp2dLea4CNMm1ocrPl5yNys1NEU4
142T7afcRMZLIF+6tVSF1h75TfFvyxytXZXGVXCBLb6+D6eTWM3y6FviIwNe7hxCJdpW9qZeaAfP
7XdzkIiX0enm37wlzgNvoYhmQ/b3Zes4v2dniS+U9171OM6GBzsCYNmjc46hx1n7xxyQ/V+mJT0O
i1UbWxmI8SbrapdqDaFHvsUiJMW61JL/R9mZ9caJdGH4FyGxL7fQq7tju+04cXKDsg37DlXAr5+H
XMV05FY+aaRPmVFoilpOveddzObZAS5tOPmt7lEXZKKh6skK54sRWVW01R0K3DAgWCAsvrvFkHyY
nNCtdtnMlZNwpcrpRh/LVKlsc/bodvLNwdX7R0kk4nnSE3P0R9MMla1Qa0I0fFzrzJ+mpaB0hVeG
dCLqNbvfJo0RRyc6Vp5+GiZduv7UZbXype65KqdH05C2GwBZ4YPkW1pP3rwah526f3/WXxEBgA3J
NMDug4KLXsd6kyzl7AGMqelJ2tE4+wZaozutm+U9CHq1BwdITx69cV/Vop/16Gp3ZNb2397/EeuZ
wyGJPQXEB6BMWE5ruN6ramwF7EGcypZO0DFH+Df4rHEtvaOnB7ZpGKmtbkytlcZOsSo1OZlJpd4y
V//Lz6AjvlBM2QgWS5C3+844z1Jz87g/Zc7UGltpO2Mw1Ko24iIRF5ofu9hXW1GmfBBjkfuTyG+5
yf+GVf6cxIwEdmnYcy60X0iPq62v9WIguSRuTjKcI3cf914/+5A+W/c494OW+AkuGs2ZK1b73Wx6
V9+iwavus34c2tlXROMQPxNFMqhFr3S7oU1Eu2m1Bjcbv1f1qT+4i3puR5x9d65mNH/fEGKF3p2Q
lYt5WYgUTXHy+q7D0UxyOWqb2t5Zw6zsQwUH8e37H37dY+B16cIvL7oYYPHOb0dcopSZI8WpTopr
/8DiSBEb7Js+x01fm8H7j7rqiS/PAj+AYMD3pe+3elaa9m6ecL87Can8GMk1Nv0wLxJrK5op2eP0
Sg2TtAS/7IhlKl5kGMfkBxTDFxA5cYQUd3PtrasDNvolHoWpD+uEEmWFpU8AmrKd0vakQH1Ngr4X
kV+WWdMHqgWEGehdMt9KWjeWv/TtDKNbwCAYzG82j3W5zXZiq2PTD6dkoQ6cbAtfzYOodPReMut1
4ZtVU4jk1EG6V54nMqnrh8ZU4TlPOWlVcwxA9eoBdDwksadE29LL2xM3O90BGm214adZ6nLcOfac
h/sU9L73Zztykk2ZZan9RSBZ5swy8BWy7glQzeSFUGEOXe61/atiVtDpd01R6FUgBFs1wI05umh6
kRzemHy/O6GroYBotTgr0Biiil7NiFqGillGojrR4+vvp9hapP5TV+cHjQ6l6/dhpkUbNBzN7Jeo
cX/MjTu6Oy1N5URkM5P0DjGhukkgfCRBndrxp7yOqukwzpqSbupJN47CQql9o1JZyxNUJg6uHlwz
kIIsrTn97bLpSwgARD+0J8dhBj90FSf7hyQGHdZIiMtPTbYIXOfWCveKjhD6QRFm1gWDYWeYlpZZ
4nz+58UFpwW0GBoPnWcA47e/SG/ViaQWc2TrNOrTaAs4lMNoPGpa9TA0bvwo0RY+UuPrx9ZCWuGr
9Yh8kLNg/By1kCZvDNFflhZ2rYhF4JMu7L3Vp0U5Gko55MapA0gG75mxLXVw5NmbDf3+WaUNfeOJ
VwcpdMuFN0uvlN0FA+nVaq4GkWsYpfUnQ4qoDWTtlGNg9CgLN3zMoi5xGpB696Sl/EcIGIBZNwqY
EZybLDesG1/kegB4fX4EPo1k0F79GumYYaTWdnuyOsdOjvlME2yjRqawvzuRTOpNVxWmcnx/Giyj
+seCokyAcARreFlRGJesw32xWh/ZMW1aBPZUiUCbhvmjMjW9RVmRtM2NEf/L02jFOLTQuWdTuCwF
/R+XK2K3S7YGZxEGaHO5nfNZnQM8AoY7A1uE/95/tVXfk1fTEERgpUNPl0X3+3T542HZZAurzmZz
O/czgruS3ghtScW4gXZfvxNTBxIMFxG8iSBWv32n2rNGNNGg+ElRzfKD0Do7/iwHmtqHyXTD8Ab4
sr7NLz0ebh7YEi1XeayQliv0H681qSIeQiu1LyXrSEuDava6jCviELpc9tj55F4qRD8dC41CjNB6
fRrExhvC/LuyUF62dHrizA8lM4sgNnPuZmyZy2imiWrWpA/badrUqY8xWKVr+/e/yXof5NfT0Eel
Q2OMfAHa36tfL8CwHXO2Lx2GRo+0pbwUMNH0Ch+w5MNc2cVXZZgjtNSpax/qssqfirqWr7WJR9mN
+8fyZf6Y+8tv4SdQzy8udvTGV8XjMKlWWZVm/FRGTkdclBnZQYyTyFfZxs5zPI4OqKOX32CDrJY5
T100HfyPFUd3ZN0bKdOeQkEKQbJSGf4Mh7j4GCruPH9XyqarNrkw5XTD7uUvo84zSSaFqsxCgLDx
dtTLAnYNEL16mfg23rEe4WKfarMq3cIvw1x3Qf+LzN6HXVRU3dYb7bz+onDSz5vJk1G7BZ1Xxa3g
31XxvowE/DGMfDz4PrATVpVzPZshpkTdeFGzeds7hOsETI6j1FPTCsbaXBIuTHYiUPDSOMQQoW6l
1K6ptex+iNU5l5F1w8PgLvV2YDIHY9psCrVLiWYeDTDmHva+rTFpeEVjqj7OfSlLzKVFK4Iunrr4
BT8DWdyVSBLU7M6Is0rzIZdbCMFdtqNbPezfTeo/5ig/kI0CeJcOMvd0fujbH9hWeI5kam9DO2i0
Ob1DdeGRnl00cU2AY6wWytlsJzEewdq9uPS1YXa0IG0BbC6qKz2xayED0HiCTGVyxJVGXj7rpRF1
p1CO5XGuOHX/a2GFmMkSesk9BPit6HYF5oahjy1LqoH5laEejgFxZ/1zMRYxoZxyqhMXNVutuP2G
hD3toBWTJfF2mLziIfTKOtspXpRmWJ+6YrpgRGCDiCh93G9bQS20TZeQsbsqTCysvIdZfrREnxjb
XPThoAdxMaX9PV163bzUuMTThM7xMrYfy26cEC9PDQCYHYf1cNDHRN0rc6YqT/wqbIAXEjFOKVGS
B1YuE8pkNZuKu6EZ72Hrm8VjWJV2dwsDW6+y5VtpaH5IFYCriBR7VcHUSgU5zuy1i2ykOJdeWAA6
TFMZlGmtFUFpYhWxyXLMincRe/hGHyVmIlG8tNWIQ//4/la7glL5NWjj6LxQ2WH/rK2FXX0lzWio
zOapn8MH2Y3xwQN+DmTegXaUYfafa5bhQRNhdWO3+euDAScXd1BWuL0qLBVp1npW1u3T6JnxgX5Z
4TslzDr+uHhM3Ul57bgx4OJkZ8Xh/XdeV3TLS7O5clOClea4dKDfLpe4zpkL4xQ/1RLl6aZrBN5A
Yw1NNkBhkwV2H+bGx0RgWTSrdfIkcYr7nHvpLVuO6zGAYciP0WE0grCtKfsK3dKWwNvhaXCY6Wao
6b6WF9O5EFO7V80m+ZYutpd5byuf3h+C1aHGCACF/CaxAaBDcl7taHmt010tKuXiauGY7nJLxNM5
SdvU3MAdnBCD9kLzMT73bm6mv9/q7WbFu6JyR41pQIBeJxGoCcS81uvyJ7l0a0CsjSZfbi+TquVg
MwvtsXJzzvrZG9WaOAKznJ/H0eK61U8exh6bRBlTeZaKoLPAZUiGF53tbvxvhMs0pb8mxIrywwQ/
hXZmWsh43xNbUQWjJ8P8PNYD7oFunOmTb9fjSILH3Gp0qrOyPVUywoMn71iF217QqyncVJ+CQlVH
FI90+aGkJVpUb3QnFO2HcI7NbAdkW4kduIqSpn7YZEP3kcKserSNaf4asgOGF6tqGns/wvgot1Cu
Zw9FhJp2+85JzCaYe7vP8A4aVOfH3KNiCCJISeEdsvmczaHHNW8Pvpnaj6EbFecypfu6nwrP6oJK
V4hl9WcGrL9r+6ZzNjWI6bBxBOaGQdHpNvQAelfNM0z2tHssQ7cvTmiOUwObLQ0vVb9aIp7LIC6L
hJbwWIzZzmlH9wmRiFP5Thy2nzOYDVxCu3Qev1h2YX1d7vMuvLOhe4R3U9r7gTyHlF4n4X5BLIVs
4bGq8uASUSk/SexJDlkypktus9EqZykp8Xy3Jklma+N/TbNClgIuR+BpnZn+bCWt1Y3IKh0WTDQ1
ZvPVlZFjPy6ipfkRxrOiHWEFWl0cTB4+dB0VkRFQxRlzc2hkqX5I2YHTZkdcQounCFGfLvbVE0ua
1EOj/9LaGjnayEBzQA7YgL/QnLmPpSzkJ1KPR9fXYTGUm6isam+DOwecZpHr+WbOI+8AKYlLUqAW
tCIDL44hLiAbc+9iTJ6nvSXd6mvlVTSFpTunn7lW5t5mUhYuj50bZRPocwTbYQ9tT8Uj3uhSb1/P
Nbno9Gkh1rWV23koV6w4DNpJynTYWmbr5cfJGHP16Gql+N7kRZRt8Huu6olNU7gvHRdP4zxExeAg
L4sxkKriXjjFgSBvPQ3YEMRJcwrHfO6nxalMxblDSzZL+vH0wETIi2+dTplzj+l3JY8K1miWbylK
Wu8d3BoLeIcyK06gDL31ERVKJM5zo1qdL8ZY/zHPU8bikrWnnqReuFZGwzZpcAeO8cTbjpVZ7wtH
mtpHLJGUGb/CJO6OsJ7KXt8tRQ0VVeGoL6NSuzQXNbsOEdLgfbVLXWgdxX2BDW6tbMmoa41gTrPu
gqkcJsv6PEyWP2SF8o/2BGySqFtonFOEA+JdWddC9IUKYif9E8wXfQMLzt2m+DOcJ7WKX6phyO5q
Ghf/eiCz6JZ7PRLWBUJd2+uAUEPhQMD1lOV0W7BgST66qVv98JwOpLpiPWsn4Ozwoey99hYZ8fpA
siy0rNw4aDKC9qxq7cJVO2OODevCZJ41zR/ccTAK32aBovxMbHMfh9Pi2FlwLYg3XZIl8b8fztgY
4WkLN4yBcNd9aLsr5tQek+SpHFVKozaPsoeO5tTRLJrw2RCqebCMKTnY/excRg/5itInyo0b6Or6
tXz6xSiEKwdQHKjqqkgb03bMPa0qnnKr0Ehwyfpkivasr9HdRnBZ1aOltbZzA8r+21NtNHzuAhLQ
W17VJXkBgGvmc/3kqGp8wTEx/tWH5YxxuZ0/qB3NlhtIy1+KURtkB7Y3Wlgut+uEeVGjG2uMsnrC
S64sD0o5ZuMWzpfpt01VORttiF33fmrkpzJS0j3N5Q5mLNXchxYxz+P7Rcn17MNByEbpBf9cB5RZ
ipY/MIs6hvOI7Wr9JNsq/9r1hF4XU2gFkp76KaOLMwZFxK4gR2W4sequ6yEKErS5FrACsq+resjh
lM7Hpnoyhi69F4OhbkZpDd9GwGV/ykkiKNI+fXr/fa8/t0UBxNCDcmlEBKzu27nWKISt1OmTGCBj
1knKKajIqsiWwO8d/SJohu8/8fd7rGovA5cpYrbwjYf/u1rg0m6pFrrKvGTJDMe1VCoDNMN2Y3GI
OFk1JNBWviOOk35c35ilwv4dxl7/md1Aqc+1S3Y3UYRR1dwNJuZA92AUHMphqM/P/HIY9GwumEv5
RHYY3s/JKQZ4utk0JlWghcVkkHGRtNRym/df7GrqYDEAO4JNmqg2HK3Mt1MHnUkFmUGkz4WT5vPG
66zmoMB73Gvk0x8cfFawLQYigjtYOrdyMFcIBZN1wfTYtagoaPIZy3f+Y95maS+NYqzzZ9OK5a5T
VKYMlRIi27wJylZkh1LJjAcDWuKdkqTaLaxvKdbffFRYKIt7DFJMWjsAfm+f7yAJh7KM9SarRRoB
yQNeRQktrF+jJ5ILuJXpN7PqdPu0scuPQx3nuY8PlfMCy6CgfVhYn97/HFfLib1rCQQFjVhUVOZ6
ZtNzb5QcOXGaJfmTgXbhQCbYHMLtNq1DmonwLOb2lhPD1Xpacp4ZBo/+FjSZ9bVuhk0egoSbT02o
hO5pEkZxDpsCRnnVeNlBwlb98f57rlBdvjw5iMvw0n9EF7Ruc8YKNcEwRtPTMCrFx65Rqicn0dJ9
nFNdv/+o6yEF64d/j8kFBzP9k7cfOYpimMTSizDErdvPldS/yMS1TyXX+8IfwiHbYuCd/uslnSoW
lSqX1CXaAuDi7UNbmnxQ3ZrwiXiU6MSdzQ1Urako80Lr3m4c59SUlH0+K1vcAECvh5Yno9inuwsg
xux+++iZSIsxy4f4uQKbOaC3ghCrkUP9ELYI1W6cgzR0+OveriEaSmgwSGxiFTF33z6uYjJzh0qc
J8qPpr3AnpAN1dacFRKpZWF2v1QH1T5Jxa4aIz/QCmBHSvCUSLBhhO68HLIYgfa9hnhDr5WfbtNk
ya5LkuJRul4R7gzIIBjKKykGyhooU3xHJFVn5D4O3D3u0EMfd7Tr47DZ9I4lEnyZ0GYcpdSq4ZFq
XBt+aInr5feZ5TYqt6zM1MaHfml/+72C0vUwyK5MaMk4zae6SIqXJs3jHCpcYi9QuYjmbTSozQ+N
DSHbVHaKre+UdoYgyK3M7rt2QN1CYa3CKIrL9pfbmVPhT0NX9x/IOlO+pBCdh3tYkN2nuK2UV7cc
uh/5rBnpFvnV/GhbRWgGkYit/qwag/VkEn38A9Ywl8+iLTU/E0DLAUof8iwTnfwoH7fA+IM09ART
BJVYu7u+SKunIdSG/lgSvm1tKjoTQe0l0Noimk+lP/TFrJLo4spiq9rjHB2caVIDxUWa+qkZNcXb
D1FX/ydTDOW2ZC223T53VRk/l9zclV+tLprqERZ3uqGsrMad5aWVegqBWc5RauSKD7Db/8c/8Ncp
MuUPzxbS2Jr9kJQ+oI14UeTU6J/x7S/v2o5z4Q6lluFuExkO6WaKteGLwZlebZFxYQoAgNcJOM8Q
vH28JRMKZ/7c3uhDa8EV1rOqsu/JvcVsWFXpcz263JbGnatWU3s2wS6SF6tLi2YTctsbg06LjPww
jtRqPjZmwgkss7IORBsWGiR7tAv+UA2pubeSohg+NBPYSWDPvSY+OVaThXdYRmHJu50JvpyzgPuW
V38tdAg5vtVERKujYss2UySGvZjc2Hgeq4VTQb5EC7+EUjT2qU8nw491jwsq/lrzuEmqyn0FvPfs
H00LTXaDxUj/0kS4QAe9njrpibDcstpMvTaZ58JFBHiEjJ98GyIDR+MqShSu8sIYRLURtUx/RBxT
nyO4e1+LvCxaXyGYfAcTy7Pu0yRyP/Qtao8tftCh8wr8XdUboLsJe129RqbmMP9jP0FZlSAhG6yf
bP59dxkwW7sfFBiiG6jGNA0GNrfBJ1mBrliCgfdrjvZNfcz62Q4n30ls+8kNAf0hnBUgTq3w1AOX
QXYRMIFMNoOf9nEzbbssaZIHszXGcef1ceS8VGI0iVjXHTOWPj91UtONXdBCCqxYKQ38vGVe+WEH
O+pQJ0w21k2GDaDjdPwiCCKG9SGN2/61LeXwY2G+/cw1Jncg+bTjuRNe97XECCs5l6FIq+M4lTXm
D5Nt+2aSjs4x6wqrOKpjqAiqsTJ5tYayK36GrdubQAKDbgf6kOo/GiSt4SGrB6/084LKeyPrCVqH
FtMXPELFzi3ADVmYFyj5tR1kRiv7H2E3iexO9FhkP6eDlWuHsplwrqKfpWT7Jhvx4df7GjkF8xER
hMtpccDkaqS9WLVEnRX45eJjlCR1oEKTFxv4U8bI3uBE8UYVbmge8SdPozvHCUvs4h09nXw3LfQQ
BC9PNIymWxNzzNGZ0k1aWUmyo1y1AQrNvH5FLpxIf7BChKU+ogBjxljLNKatkurxrqSAsF56IxyG
DyIETgsKzS1biJX2UPk4Q9qfZNigBAvNtv0wMKqDtWkm6P8no461eacLQArfVLS02I2WVW+xlKSN
kJkIkQOI7qn95NnQI/ATJ43UDsaGfK2NVmVET5fo/bb8BXqztxHC/sqmRP6a07p8MTStGw7C4wPd
kxXmjOgo1LnDMaciYKB0rO5bLWC53qN/cQS1VJvrwYR1enw39SrhrkCF+ehsUIFV+l5BReZiKDm2
/1XSSxXfySvll4JaX6Bk8Cx8eY3QuWWAs6YpUxK5jrMYW9JRN+g9G28PUqeuewgzonl2ozgej50s
3WPc4DGwyXAm6XOMXDv7vyjzElzOG0VBh8hq1Eq1pf00wAHcouzPrCBPmElbqzGLX5rTtuDAMqz7
wPJ66Fpp0sqzMyXFreyX6yoL9cZSPlLsQHVY0/Qi24ElpMXtc4HRWM15NXjbMdeIXLZVoWxNOyYr
N4/aWzlC11cICtbFoXsJY7puCnmtqjBwff1sIC3kaPfaqtj3gwuTnqyLmB237yWGpWKSrzIbGolR
eRaNN8qg6wKa0llfiHQI/egQrL5dAxCby0qrnmdEId8bngv7KZZo1OJKCdBWqcd/LWpRVXPbB7mg
300N/XaymIY0Gc3JeIINEJ272ErrjWq65eNoTd2TgJmIwrka5D+/J4+FPmMDtaH9VVcXprntCr2L
pPEkY4/SbY7jHUeKe5/lc3Fv29Xzv78ldyEgYYyori/dcFyn0tA74wkyZPd1nFI8kNMlawLy0BQM
VtkdmkbN/xVNoYdP7jBZRnRscLpaXfUx48+1VMT5szVwHfEjr8E5pCrEAyLdHgX9VCt+T3cN8WDn
3rLsuZ7PsNhgjsHRAmq4op8kBUbKViHcp0HWSKmgssLT1r0EU2Yr7jZDZiaHbgZcDGrkSJ8lIRa3
sK2//ASokNhCcClcLDXWEB7dhFEMWfncj5nik3GLz6LUSmJlosaraZGTzxyp0nktPcUTuAhY4oal
wvVyYiukrYfZgeqi2VjNbpBcVWSN0z1zzTH2NBVlj1uTZt6ZUVo+dXpbvrw/0a4e6C3EU8zEPbLI
gJVWn7xRu1SB060/Y1ucfGgkMkWZmNYdnZ3mDomIuIG6XDdSAQ7hQ1iAOr/R8hVg6VR4uyLCDJ+t
igwWOkg2xt6lB3GERGolqvBVTuwXObvOR9Me4LvrhqweFAiFt9xT1ixgKkt+Cu/NJsK6Rqfwditx
LMSOTSrCZ7McJBY5Znnvuk2NJQGW3rRVy2Sna4S8Yzodfsn1MA8SrTW+xtOgPdXujKfE+9/iLz/I
AsJdiGV8C7rNqxvlZNAGctnfPmrYJJxVWiFfhhzTwSCxEExhlNUlmwYmE/CYPk93UaRxIck8VoOl
1+r3XtS3vMquVgTeSNZiUPv7WwF4vh2iLPS8ptXinA6M2o5+5yjut77L5Vcznq0zm8XrZHXGAc2+
esySyqpvDMl6euJGCGGW1vvSWEFEt/pEHqkBFuEk7UVpkjq+Q9fS5o9OXbrdAbEXxrUYFiILfP87
rE90HsqqQLeH/pG+ytokt4zKpEhz133McNn42ffcmvcdf6rvdZUzYGuPRTvsDFk07Y1tf41Jsv/h
bQVnDE4vCP16A1KHFsqaApAPjcX7HvaF/aGuZs3cpjph6VuCCpUvOT4PZtDZ3RQf33/vK2h/IWrC
bcAVh/+zkDvefm0Ye22LzDq6VGUzfht1BT1uORd1YHR59gUpVr/3zEi5eBVmtyNmHy/1IEiLpgC/
hV1d7RP8lsX4EqdNeNML1P32tyhNaHZwHfKLRvTK3eKYt+UWlR5CnKVOhha1tj94XhTiSdIV+9Cd
s0+inUPjcGNMluf8ifLweEBaD5sljiXEdKszIU00Y5CAxZdJqOWxnabi3mxHh3sgFKUfLYZ23xxz
7J6N0lV+AVBGiI6tG5v09bSwwbVgErNnAs6t+WxehtQ/zYV1GQQtzsAuh7RCHGGqL63am9MmNoeS
wFq0SjYZYs6gb98fhOsFwWGIwhMvBTQBkHrffosBe9N0bNTxggdHccm0sdjNzuAFelhW+9yQypEh
ulVXLwP7duBhUOJNCU/NQge3xudDxTJEXUTDpevnwfPtsPRqX+aWcgTZSffvv+HVPsNjGFuKHxWT
E5xV3r5hAmugbQpNu7hqPkQ+rhJgFUUX/peMariLyGAN3n/gemNd3suE0gFjzKD9oK8eiHt/J1P0
uRdznr3DKObygx0TsnoP7UIcmcfZJzrZ1hYM12GFzXns3viof3tldnUKHdjqKG5WC8ysJq1q1Ua9
zHhfhTswLzHdRwO252GZaNoxp4WX3/CHu5rIvDUEfkYPEw+dK99qmOGXkNs3qReLpDjsWfq5OwCt
DGagusIxzqBIxSuIYFgEZhXGP/95zJezhC0dsIXCevXGdt+wZsrWuHCmVb2P5q79XC92vlmP09CB
04sQmhiUCskArvoo3W5ssFdTmlzSpXGHDSerGK7129en2VCrk6Lrl5n+T78xk1oxj5mGdVtLSkhy
Y4qt5T1LNcedjI1L57UXTd3bx3Vxif8UKs1LmWL9t2kaQbT2pieM+QwVoa/2Q5dh+VGEJBggibSh
ZVZWNirfIZMYBoi1EMZhKOGZRYmX4E3riTw3fGHGkJeCxqy74tR35F46WIWSB0avjFA04gm4JdXO
4Pq13sVbZN1Y2vizDaM1D7iqwsYVXQwkntS1wICDLBFrM1pL0d97Zv+QiDHtb7QGrvi4y1hQU2Oy
uxQ0XG9WYyGSvqKbZF/yaQRyEtUlxYXKRNeDORe5MpTzcZI7pyGpq2039nJv1nb5bXDj6RUHGbGH
O6re+lFXZws6mYW5scxGY7E2e/ujYlMXVox1zUUrAbv3iRK13pn0gWLQiKwulT0DXoMyYj/hbete
L5R9xC6WPKVaXd6yfLja5PkxWOHBB+ZC4JE0+/bHwH2LWwLb5ouul3GOSUocbpJpnETgaDUpGws6
lmahceNC8LfHIndeEgKoedx1zYFIysH0pdIuDm4r1pEgHhuuehWDWjcN6XDnDlrUrmv6/kaj6i+L
kfOMXWA50bhxLv/+jxbs2CLkhNenXiCjZf/ZrTtv4lbRBeQhT21uvOVazLmsRdiLPJD7LZX9+jQD
Nyq9eRbqJUQz8iWCIzQEA/eyEqAvjzcwBeb0BH1fbuKhdvRtE0kaFlqZtkcNjvHZbZ1JPGKSY78K
PTN0v1FmkuHGqFU3rd2n01bWdCOeBwjacYBFTeJsMDRqDgmSZuFXWV16G1MmOeKRVizcd23qEx+7
Tq+4JX+6krBzoADRWAtNhAsWddPboSXyL2qkUfenUuJJ+SEKO5DxWaTY7CPMSMLHOjOBNemPE94U
5rP9o0ahJc8YAcf3HimCyc9SgqntBislTFQdvVzZIzSCWV1B35YnMrTF11Rv03ybTIqyC6fMKG/c
AtbVMGRrwEisB1xMSaiF1wl4WZpXsw4JHZFonnUfe6/RHtLcbujO0Fki5ChM5+QO8Fg8tGU3lBcD
vG3wNWDn+BPi8fKGqmRVMnBSU5kjPvpNhKXDuqykPyYshbcXN3Q4zxlj22bIf+dsDtRM64yN7dD/
U30WU/VJT+xSbiTZsFh/KXNh3DjErz8vl/flLobkg7sKe8bbH9JZrTePlp2e09AcmyEoK9nJ18qC
eRnQW8rwLJyclpZB0tGZ9stO2M5mLrX+TFAjMdHSbXuLuEm+cKhxjlQUXT4prFqrBZVRqO4vM4lG
rLlg7pydup2IDrOiqgzsEJbzjaJgtf8QUKy76HQgdXPN4LhcjWqM25zso1A/A2kN3We10pIjvVip
bYCk63QI0EOE1m5uUWy8vF+P/PZQ/qPE/f3sJdMG6hrrhR/wdiBVQVQb/VDzhAedOULnh0Qa4gmW
oIHHv7CQxce0duKY34I3GMo54oBFEuShbLvObzK9HwNVS0NMX3s7ekXbjWq1E5Fr7Uj7TTnCrT47
FYMKM1fHsA/2KbxwFUwrL5QTPLHmi+4O1RNMTVwSssLr27MSJurSZdKnIvTNNqOXl/RF58fDSE6g
5pXGQz+6eD/nQzpFZ8yH2js3xvNtix9k1AeGgChKS4pZ+Fp0w1TuitwdP+BtyV2hz0QT7SJNq8cX
pB3Jp17Ao930+Pb9UBz4JueqM2NkJl3l/nCTAuuSomjFzyKkZ+FT6XRccJiYxb5aQoL3tqPUp7yy
sOzsC51beoZk+oCZGnoIJyTBGSO1VCTuuQalR8HcgSgToGxN3gmoSWn2snG0Y1Z7VcILmmLa3vjC
fMC3HxiQi7OU3tFv/5/VhbqQgJ36MMdnPG9quaERMhxMlfbOHhvx+dBno/b5/SdeL04YaTwQ8HjR
Xl7NZ/qeDidtGp+bKjGHn56Q+lds112xzz09qskYmjUOiCYsdccHQncCvJOwcUSFm1q0He0SS7AY
a2FycrmaRXdZlmjTfo4qa9yYKXmfOHJ5yadJqWVyb0Vu5RwGqETGjd3ut0Lq7dihQYS6QtnG1nUV
BFCok4UTsBKf9bbu06Ps07LWsJ7A09r3CFw8xjpB2Hce6YoevPC0ivUiaFtn3EmCDRCtiyw8c/b3
+rZy+yrt8JfU1c9W0ngPhPnF+H2bRNhHvtThi97jQT19bGrcZratZ+Y7z2CXv8PRNXvOCO8t9ywZ
Ff26Zbdzthm7bJyWsGDsGgONpEAkAZ2Z/z5WHbcHn/NS3Gbf/7ar2xPbBbILgFpuEDSa2DrfbheD
Nk5N1HveyYFy/qt2HQt6aYLrnWaGj6rC1/IF7RGgGZLKbn0O42oqk8TxW/tC64Uvs3q450zRjDGz
e5JczziI+1SiJSAfeMk2rNLohYtU7mBG5mnfAIqs5KXDQcD+brmS7O0EAyYR2IqufcP5pe9bv9Sc
6cGAoC+0Oy3NpvQFABCSip+7uRjGILZq5ROLdMamyQqL6D5sYjXZ4EHpdnIzo/TaoYPIvE+RFnsP
bjgbHbOaTa4FKsDaiErOq+7xm62yQze2zfdRGyFN3Lhj/R7zt7N0aQmx3FD50b9YD8tspazGWrVO
41AXFc4GmCJ695rVDFuILEQcG9zniVlPy2wfW0rxairslXSMXauZa5ynIPL/atrYTu7Iuyfituz/
p+y8duNGsjD8RASYwy3ZSdndkpxuCMvjKeZYjE+/H7U302xBDQ8W3osZuJpk1akT/qDQ5POaGipA
Quur2OGyZDMpFpTJJk2ePmRi3bi1VLYlU08ykALmGQS9POOyxXbOrPcg/0WOCd/o2T+tnHL+WatH
t3xw01i0G6dNWr6g5U7odI5JbN40WM7Xz4w4C+NLiuZzfy+h2gLuiMa5CgYtnjBLB39BCZBX+BXr
nTsX+6ZQw+EZvUxeK7/LOTY5shGPnpMmpwLMJKCE0Z6aCn2Eqg6/4SaeCC4s+grTFhVHM/luhwY6
Fy0nR3kFO0pjTxZjgp4zxuaH0ASTg1KYNyFYWChV828cpy6ahhWF0tfPj9Z7Lbz+jg5jCQi7mEZc
uDzGmWqhm9Jpd1m1TFPttHF/kaSK7Pfc6kX2W3MTTJulFs44j5pTvJ2ihdzaOxyATedokWj8Jpxa
/YH0OtWemnc8dtJI41Ugw7+I0OUI5v0sY6t3nkWUctVa6lAb3Opz1H+v2syJftdR32wL+Emht/Xq
1vQCTybc/q6Yx2ePBlUMQwIAQRWRel4pUT6ILvwmjAVtsPQu4gXn0QX2kJu5uTfd2SAhW4hEXvfF
UEyje+DM6eqd2fRQCLy+i9uHRKpzPFz5AZeZmOHAoGSMThvIuuBOMPIZGXT32l1n02Z/SKUqHhqz
k4gHZKFKIyHJUcVCTnludp9//VUpSGAlAYM5QSrI8BNU+/mjR1lJM74rk3uUKocUWr9SHEc9w7FO
tSrnSiRd8+yX1Uwam2SdtBwXfarz1aSlNoaEVH+nibxvKIBcYYhDmKVIIBO/i/J7V+ODEAzGUKV4
25qKRSBUFG2Xq1J3cV/vpna4q6dk3LsYfJm+OoukPxZVkek3bNchz9D3LaS48pouPxC7YlGYZxSO
v8NaIEDVUjeJ4l65gwvpanvEDFUYmHPl5qcSbgOXgdV/1Tri5ZWFP/g+sFp4VSj38eeacsBsqBwV
mcT3bpR0I4BKOgavaieQ5wYxNFr9tUHw5Vlg9o4WEVkUXEvC+vknAlvU1VESJ/cy8UpzR8o2mJue
FDr8Qjbtxk+uGmoV0M02euswEGqPn2/I5aydRyMIrjSp2CjoAdG8O1+fCstJUFzw7uquSG7HcCn1
CavqsWNs8qBn4dxfyS3eGxDnS2JYsegnoIbE2V77FDAdzqpcFQ7VruagLYX9fH+EoNe0d4paNvX3
TMi4DdKxAYsaoUoHsKawIveLJqb8hy00EaJU3aOp/QwXFXFXXZ1y+9qI9IP01kI/HaQQY2u0MdY9
XFUZnMqzG3FfeyG5oz8pfTr/7gfZPSoT+id+k8ewX9JlaJ9mUfW0uD4tCswy1J6iopKF2MEgUuS9
LSEH+LaeR8qjV2Q2QIMJEt1BGQ3rTQk1pYk3Hd+g2Akn78WV7sLlWbJM8ECwD5i2IaCwCjlFV1dz
y1T7vhw17TYRCfigXo0j5RBHGRBqXzG4FbdwNIvqGp/cXOrK1be2uOeoeheUAcHvfHvlhpWk6Zg4
d0M2VF/wzey/Wy5Iv8IH7A/g2KkGQQiZpepi/yPD0KZ0YS7Nn1qZbCyHiqoHoTI9T+haN9zgXZH/
mk2wgK8Jc9X5K3YKHRBHJfbKH3U9GQfLTnsRorsaLeW8FKhrbT2Xtk0wznkBtNhx6nbbDp4y3tca
FJDfTa1UcfMUDVHbNttI6ZNC+FOVlkyaht4unPvRYPr70mN7cINYXGXu2hwBPZ/AvYCmcQ1rfYRJ
i18c1Y5qBnKiHQj62z8HQxVjtjOrbNGf+vzoXnRpODtLl3+hMgALXwdJJ3EqgH01vQ57VocgdXVc
OBpdyb8JgRZnAEQKRaidVgFiuo1Lp/iVlJqpdDef/4wP9he4oWWAxoiHWcdq1JCiN730BMS9S8TM
N4rXUh240Yw7IsjcYT+3trtJGwsV6L9eGAIcexqQB9CwNVAKoUzKEYHvBciCLiWNx72h6aOSn6A0
IArzPLmHEnOtNnrXE1rtaRJw5mlEBrzq18R4J8rJZPtwvlsw3Y4TNElvN7sJydPMLzO3/6OOVRL6
Pbrx3m1ouvNDI4tCbsN2MBXQ7CaaykOcuHdJMrnbnkzPWdp6WribPXTZYfV7OarfKtKc38I0RQas
bfOpfSB51dxDSDtiuou8abHHnqxe/somXAceFQflq9Ncm+mvfqzpmij1gBiMFSKoPWyZLqCwv2nN
NCz6DbpU11Rv3y+q87eyCPOS1HKPwWTWV9tgGRk4RqF6QKnLBPozM/xmY8i0mE41EjVfObGkCUhy
eC/UBuUPtM57d9xA/51bgNGMJ4p9USTKPwBoEaz9fKt88OsIQQaNTXSfFxLFupHYgzaIQhcOcNbN
sPSQsxiiG1OLqTO8OXWdvdDK9mGIOjt81asxJ8nGLySu0SOCZvjiwf41Nshbxeavfqqa2PzrzUz/
l3QHkhYsMc7ReaCUDt3dEebqfW8Nya3qJhAtmoYei7gxJRtlj08zvrQmAOuiuZInXuYAS0lpA8TT
F8GLNRZkmOSc9sjYY0XRuv9iRQOA02niA5CDDnSSXcXmlTTrsuON4yYtXZJwd/FNWBNodCep9CTU
83trhGF/12VhbB+8cHD3TVwc4ZTM/6Yop/loB08vdjMAaK4Hrzyq6AZWVwLYGhX8/srp5ZEow7K8
7DIDVXUrPWvlfTL3yhQH4J/VfkO7zR3RjbFGzfxioWr21CGNqwTI1FvZsZvrHmsdZozwMfwB6m2E
c4MKfPG5LofetFE9CKXy2maKGR6JQkp00yIWVh0WCejoywwkzb6WNtsXX5IgDFIcGeGFG0UWe76L
MrwMcqOO23tRuGnyMzGMqDgBC3aRmmcye2sCSy5RLCdeoqiKSCF0hiwevjZiSHexreDawdWlITWi
0BIv0HGmARQQU50fIez84hmsfXFSGdahQ5HN4c8w7bGCr+HPZ5uyyt3X2KG68WttItwz9wydvVZk
8BaQ66hjM9sgqm8Ot1aZxnABo3BchAoSV1PkRuL/lB/CLsxddBF0S/y0MVXqN6aSqtaWkW6JCE4Y
Ud7Oeotdj2UVXf4orMzwmDR75s9wSDTlVo663Z6UbLSX3MyG5AAbyAXOqunxQVpNzPQzBZxx07Ev
a18bTCn9SmXuvNVmxio3Nnqm4SEaNfQCrUwntUPW1MGUXTJW+2WnjNvfnYYrUfmYt8NUyOzUBSnX
Dm6mfLORhkciIDIapJI/j2IXNy06T0sZR+YMnMJaj2Us7OAs7GTEvWIXWvcWWT2MtxB+5y2OSQr6
aBFZxwLAuBY9LzINFia0MzhwaC8TJM63lYwq5iEuIOhpXgDXreGN95KXIhGntWrlJ4YMcXsb11rl
HBoEustgIqC8WUNh/5izOsWvSR1Tb/qhxqqKDSjDAX22/SEui+4mtbE1uBWmhj+tL9G8fou4SK75
Ia4RjxxyAMcM2N6h7EwLVxAFfUxnI9eL5N5TaIPstWRyNsZkwdIwmvCeuQ3q7C6ONjSzsiHb57RS
osBMNMN30tTBGANB9SttiMsoyG8ih4NcTdhB1GwV9BHDUGWT5fk9O19OGL+YZgLmuGyc+1ZAOgow
aOG2xkTE2LWibt4KJ/R+QA7DjlMxyqH7+vkGuwwf5HHLnJr53yKvsioVhHTIZQCO3pNKzKpfd1O+
kTUKL0ifM7vt2msiFu8c1LOs4V0IcJHPBg7F/GJ1L2ekDVnalZgPpG4VoRZc41uE84eaggfEZzGg
hRnD4SzNrIn6YOoGXsPGRWcNREUulLr/osHFKO5IuQWiqJgEeAg3mzQuBt8txZxHVw7D8k3OfrHL
oJmpJJRJSJkk3+dnAcFRZnbdYN07I+puXVo6z24mp8bX4Vo+Q1+H+JaDL34q+si5Mg+9LKfcRYFh
mVaQYiE7snpdeJyj4g2V+J5N4xbpjdJq1VdpqiWuOoMrsCqRjhEx6i8q+Cf61orbxAr9cWqwtXFg
1sHkpCaF2cjsTfUj/EDeIulO5UOVDWlzXGR/pj2kxgx5DRyx9KBBHvk41P1IwxntcCMKXMXr5hS5
nTSenlVVMd3fqdakf8y0iHF70uM+DbTcmKJAZ6b+EsPXGv0JfTlnG5oOFETshqR3V6hjqWPx1bce
LCJA5zGAHlOvrWRDrFG0zaSqhfihd2VzPyQRKAU/A5todIHA8uE4Ghp838+3/0W/jOhAZNAQ1XAW
P3RvdX0yBaQ1W6vF7dj0pQWoSHIKtNlR96CiuxNcVey1rMVfidLrbrK6fAfDrzyoFa5VBG25n8xG
uzW1yD0lxYDyuo2hmI+f3LUiZH0V0KLin6UAIV8joV1F5AiZ6AQGeXMLdd46uFkW/1PS7D5MkJa2
la6WT1n6l7JchMAFvmIxYURtlfVXa9JCKIewVYbbrEa2IB6rPghVvQig+A8HjcTEjw2nv7Lll5Dz
3+PGxAEgHaBM8jO6xc6qP1UlFQRst+4OhTnnL5aDlKAfMTyQfqvS0b+yA9YB8H01YhGO8HSFgcef
H25HegoTPbU7VBg00gcrYtXvkK2qNpM2RmxQD+Gqv8z8lzWXDgn4BnYdviHnawq9H+oa95gDAHzr
G8JMzbypXJEWjyboNGyvlCZ7ySXZ1pWFP3q13IaUaiBOFljY+cLIL3h43mvdoZRts3EGq5x3cL7j
1gdR4VzrVly8WpqxjFYXp4ZlVrzWgWhsgEgFde9Nbo7RZkztZOuRBuzwAH9rKlL9z8/ye9vhbOOw
HowLFgQMtZiinj9dl3sDpNHZPjQoZ2f4LtWT6IAuL4j7L5DJzCFwutmen+x4qm6bVKns+wzzkupL
nTfU3PWsiZ+4pugx+lyKgrSaNACPJNAAlY1uJ9YPV8vUXzURbdzqE2pPG3sok5cigai25cLzvEPs
FvoRFTHULtMCzYD7ovHs4eDFWR69etOMhtaukCF07S0bzgx/xyK3tF8RY2GCB1rbch6CWu1k9ruh
BQXfvRYWHOQ8seoI4cqSVl5RxKEM6i7vfutoysV3KgJu2Q4LGEd8Syl5u5sWTNamxjNN3GBF19eB
YU4W8Zwoq98P5MLbwgW7FTS1AUpSH5y+rAE/GBpFUBFBIC8mUYBVdvq+eXESLy3/fP6xPtgbtAc9
2kceOaa6dpNVNJNyCDmAm6kU2vyiR4kGjixX/wxjM3eP2ZTqVw76xd5nrL3oRtDDIZ+x1iL4XtyT
61lZfJM2WvYIglRrdmAV1Z9KLONy+/njrVMGDFb+P8YwEOsmbVid8LwsJT2ECbQPNp0GfQVah0jk
jxs3xNwUKGa1LVrUrXxPya/RWj54UMBGi6Qn2iPU2at0xYoHN8zhQHPIxxAUhq7eCq0yHsxZ739/
/pjrXi+PuXAzXWDX5CfIRp6fuAxzOeq1xj5wjwx+rZcJliQ4myVXvt0H67igmhndgeUEY7t6JM1r
UXcuY/cgEEwwv/VqP1i3eWOq3bUIeXHLomaC2gY0PUwLCCWrCBnHOgYX2PYcgJCHT8xih5MqXJQ0
8qKaMa/NmJ15Q59dmcms9ss7gpOtSTcInWOK+dWyGmV71/SjcawST2yzFGdP26gxMm0MozpAnM8K
n2LG+VcpIvPw+UdcZ+Tvi9MVXaCjMJMwZD3/iiZqgGnbhvpR89DTggvupWEdtO7cNzcT8q/Gc9sn
w350KgMLLsUqHjx4uRkmw5Z6J6LZnbbCkoNFHx0LxYek7YenNC1cffP5D13FjPff6TFGoiAFIkjf
6vx3agIzH0zftWMzOepXvQiTJEjbsQsI1lmxadwmfv58xcvPQoebUdBySS86VasVacWpIB8a/YhV
2SyeumJqXyNdyabN6PSahDKmaj9QEI7EjeG05tfPV1/V4DwvZFHmg/y5NNnXHbNJ9kbFOEA/dosA
ejtq1m8ntPpAKdCcU7Dy3MBY9XZtxtC+Vez5yr64fN30dOkvU0YvIlbv1tn/gYTylCaQ8dk4igo7
mr6ssMa0cv3VQwtYCyrXlPOVqLmKXO8PzB9IF1G7o36z2ojIQnYepvPmMcSmZwxSx+xflTKh/2DG
tf7l87e7Oun/X4wpLLwrXjJ13fluwsJP1duqsI5yok38ODpS+ReFCASObUMdH/CXi8jB5N/TNJDG
djX+50CCc9fPyCtNlJy9dmRkkb4pCqiIgH6Oc2uiUvmXNcP7M4LsXQSaNG8RoTp/Rh0BikECgzsy
NiK7TUZFOdp9qD6hqwlcL4LgtSnbbrwyf7zk17FnF+L+gvS3Sa1X158exXajl6F5rMTs4ZVgIt3f
dJ1TBVZsjJuiyNt/WqRl4J0ruNLOlthC+dJ/fP6FP/4ZuHQtol/Ec231iZUS+aNRccxjbyga8mdG
urMRekZiTBTKnSYj+9ZOpur3FMXuI6ilEK5pfI2DsG75LB8BLAa3o8YxtRktn38EPNJlWXOT8hHa
rr7RJjR+9ghnCGA4IkZEsweh9WVOR7uA6pIiz+INw7wElCg7QE2upyuXzQcHG3047muGxGiJrpn4
ZmMWWdqk5rHOU5BhTRzt0N3Wt4njpfcyrJorcfvyWKMCRxaEfjmrMo45fwFRAokH993wy1xDN8Bo
J6++qRkg94IeRXMlhlwGTTIRzpeJ+jx5yfom9cI0Uiq9So/aWBXdk2yS2diP7dBvDFuJMMF0497Z
FFFd/7CxDvruqT3aVldKkcvYwmyIaoTgTZsP15/zJ5Z0GZXSmspj2bX5G7+nC5JhMJogLXN33oeh
0O/SEHOfzzf8xYclTrPbF/VMWkYQz8+X1biUejEg7ACQYix2jGV96NRIg8qq3VXMva885uV66EcA
oF3w5eBb1w3WEh3/CYxoeCzTMQpvpNEVL2YF2gxhJNHKbWqO898NrkCzsyQvdOmBEEHXiXWB8j9q
TK53bC1ZdTelZ8X7OnNwDa6sYhz26myb6ZXXum4kvy+6EKepZdlZF/yayGZukpW5OGWaLjD4wc6s
+Y4mkzu/jO1oJpumJUW91Wsve6CBAJt48rCbXWS68/GmlnVTb/vBjpQrB+tir6NehA0ERRSgWaAm
q23mRZNVQSnzjrkju9e0wTALeScXhSFKevOpr1OqVQac2bHo84Li24mvsMw+2AGw2EFuqXCImVCs
fkGv5XVpTJM49Thw3eoi1n+EJdqarmxEGqRaJq5NTZe/8T9F/vItGCSywbFkIU1f45THED8ApD68
I3Lqs3JXGll+k1Wuy2keMfxO3bkyN1GMN3NAm4BZ0+dH7CKWmZBTEHWg1oHSxuT2/IhlWg+uHm2t
UwToJ9kNqZPt2yoV0d5ihnTlfF0+Kw64y3MuOB6LYfv5Yr0h4yIc6vSUKIq8qcBgv8xWbfyEp/fd
QyVuh7AmgHVkh9Dl+fw5L+/O5ZuiHUoeBoTIXK9tlCjwOuiEnhJkcL6i+mvusfxSb+SgND/syCpR
rwO5IEMFiM5QxP+O6FRdOewfHLxFDphuGbTwRUJzlRAWNm4+6LA7R6PFX7RhNizlczwKxXpiIIA6
AJrpZC8xLPrFMnZUwoOpFOnoa/WQFHg0Rfp9M+jzfGXbv9fQ57sQTQ/wBfAh3rvzq21QyFIvejf1
yOK42rfYblv1Bv09p/ezRp0wOMd/OMQ/WqjdnWu3cR1goNNuI9Bl4uBi1YK6VzKESYBWR4LeXDnm
37A2c41bKD2KSXd8QhQ3YSSw6xxv/JdGdP9FIio/n3AIrIaA2VRdbSPYC29XvvzSX10/GzIxHsaq
tCZx4zjfdUmSzpoje06Y7SoNZnuGE9jI89JJciQs+Vig/q+ZCDegMXOXTToEDqdJ7x21v2ZIcXGP
mvbSPgQ5aJsINqx73h3XjmPDlT6C5bKYFGeG+CpsrXG2rTqI3s9dF9yWsJvk+fOX8MHCXGp0qKDC
UYusGw420vhlSAg6elajYdMCi+M7o4C036MSjttaOvcvkYiU+cqxuwwvZGQqsybGvrjYr5tUBAIc
dLNRnKS0tBxJfK0OQEzXGs6sY3Kl0X6ZmS6mG0i30uagyFPXFZ5bgVLqkRM/dVkm/gDPadO97BND
Pg3K4FnbCXWgxQfGBtGYA0ctn9FSU6qNoaW1sWnVWrlyrj6KOpQry3X2jmZYFw6KENKsezs6xUPh
vFbc5o9dqcLL0gxUTlE9r32mh+NNnpshfBmlH4HeRXL/+dd/FxZbHYF3UYyFWEuDbI0JBp+Lw5MU
3nFQuqK6MWNldn1cGXR8geAtzts8LnvE9OK0QT+xd6zvwmrRO6zMLOkOY6kU4WtoTDL0FTPDmRi0
dQScunaedJyzvkCSinI/o41VB+E0Fs8TlgpWgDO7JR8R5ZpivzNz8TCLKPvjdCQeNLsL477xkHbd
idRI4mdXjbsoAL7hotRooZ7FBCFFVRr149C+1bQm21odSMhdVCnxFIQ1kIu9VUpl32UuoulWiOg+
dF019Dbo3pTx70SLalrnHUY7aTIZSdD27Hv8RdoWL0pLayN/AVUC3fGGRPXJb4sv4MT76V7Cmhs2
XalE9a2qzarxy7Ayc7ptpalP2xFjLrwzIrcEJBjX8xPGn8bPyis0qDtpEr9+/vHeq7r1x0P+mpsD
BTcIB6ssuO/KzNJrOzxKs5j+mYqhnveRq9g22LQuNoMS4wbIIxN8QT9v3bx707nKBFbpXp7t0lY2
vd/0tXw00WcVfu+W3W9kKOs4SMOyra4kFO8zl9XPXXAAGjU/9QI/+TzcxsUIpUN4yjGai7zfQNqE
bFSKcFJZ24qiu17vs/pJyFZ19wroqgZnnoFKps3D3vQrhFEpqprB6GtfGTvV3LK1O0ZLbSL8eTC0
tzlU2QdGpla/tCFJn51cTcwtIp/quNEkwmNbuMj5k1Xh6b5VQLuwcJvDaUMzVK/Z5X1q8n8os9xk
Ne/Lr6J+qrcSBMO1879kNOuXAQGYGhG05XL3n78MlYYMBkdeeGSUbai/uOhwG/HhN0aCEdVUmd8L
hmPYBQ9ToT7CA/ZuvVhVylv4UOpgBWGPV2pJ1+daDXuZ6ALbwCQLoB6hmUrg/IfZ0jFLezKKU8oE
vXkymmj+kcBaiR+BHFsHaD3tlXv4ckW6sbTdSOwZwEJOOF8xGg1ZlamXn2BV6So+Psxdp9zpG1+0
EyOm8hq49qMFEQIi3DGdpBe9/Pv/9PsATdHsD9vqlNuDe+AGxJNl6hgzV2CetL3ahlV7+PysXl6z
tNLB03KPf9R5zoSSe7PWVSekxFvLN7FGbzNj1oIuL5LA6HL0FhuGW1eWvaybyG+WsRNdPyTM12lF
DuHDtWKnOA1eHTqPMQrMZZB4Y/0PzkRwkhnBzx7qycvkd8Yh2QYWpndNd+Wy/+CFc+Kp3hjBII/n
rfZU7/Sx3pDBnFACw52mBfNGPIx+2Cak67Iuqyvp9AfrwXllVIO0J7O3de0iRzEoiDk1pxKfoH1e
hj+9AoQX5KR2j1lhdPr8435wmfNojGLZNogNXrhmFugODdNk1KcQSwJtl0wRlBoXQfKQJNmYdg35
RrQlx9H0u55+MpdSX2bxCZ6UTK+Uyh89O/wewuM73mntd6qihIJZRN+cRBgOe6HP1b2RasYMn7N8
wjoXUPDnT/8+3T4PZQvTjxySU4y41lqUg4mViZJBBxgzNnHIDCPVeqNBNnqHuXLopSdN17gYMwiW
VjETAm0In/RJRSmw8Ml3BxnoSe0ila0WioGsu+ZATEe00kcIPKXErg0Td11RqEWgdjPwiI4wEsH4
6owfRl+m/S5qVHiFg4vsNCjMsrW+eKNzze/8gzO8ICcYuAMj5jgtKe1/woZnJoox2jI71U2XvahR
Zu9gM8MKSIzhtqrm9IZ77+bzl/tBYcg4ZKGYkCrakN1Wl2YOt7powtk5mSh7nvicoBn00fhZD42+
t5U2+cZEWe4ir+NNC2FXt7WmKXoQgmTKMS/Upr8+W0yJdBx6uLMW+czlLf3nLUyejJ0WFciTiLUU
B+YJc+Ic960RiKmr31cpWnZXMofLLb20k6HaMMAAWr0m2iDkMKRJnzqnDPaKgsY6Eq68hOk1TtDt
gNzZjFdSq8vqhBUN2GNLw2+RyD1/yAHXFIBvrJiG8/wjiqUZZPMc235TF/32808Mr4K/7ewAod2M
hNFy/xG2eM7z1UIrrUnyIo8o7czdr8iUaH3AxQdb/EYbph3bnYDd2qNaKWMdw74hRZZaRJ0wXznZ
mfcdRTmlVX1OVD3doTyqYKQQtkl2sEo7U/9w3lob2ZukdzdlCpjul9RDrD+tcAaZlmDr2xxgu4vb
UcWJEMCoJN9CUX28UUfUF16ENIT5uCgxp35lQWHjRWhJZ/yiQQUl4nbUq4k8v6d9l20AWCnTLQYd
+oMu8tbqAkSbVAT4TavTqSgnT39VqNG4CKpofKHG7Wd8EE0sOK3cCHcY42AHDb2zS30lCZ1vTm/0
j0tCnx4asCk7axgjuakTOr+bgfOYIf4DMtIXijpGUzBgW6i+Qv6Uqp+ScoZBNTTz0VVqz9lmlte/
RSb+lhvXKtWnXA7qszZa2mT7VmH24U2SlFV4b0fCBTMba9Yxd8O2QBAw075ZRdpOIMK18EtSjpAZ
c/jyzaY0pP6HfNQyvhYcw/KuFBZ2rVDq6rcZ05BfTUf7bN+pWnvHeVYQlEFDYvbTtJzil6Zk4Gpg
rf4dY8j6GJuingLmSOEpT2lIoa+apkHe06bblHXW3qGqWiZBXI/OyUbD/2sohv4lddLwd596WubT
fS/ym14X4nsFOu8PrUkt3CJjXYtnePWzEeQpdYCfIeZgBJj2yOyxMPpweEzUoXxDAocqatIS2r+1
4UUYAGTYjyDsoWPENdEvrDax16oSrfmifZshjLh3kRYlNZZ1Lj5EWIh50Y4iUZgP7hxK7wgOAU8A
Rc3tO1efhlfanWWyg5dd3JGmuV7Q2Hh2cCtEyLJM8VQf7bmQcgtNSUg/SewKX3tyc+fk4Drm+Coq
Nz8txyl/dZU+pI88VLSZp97ttjMo+ltAzrnum4PaDc+TC2VuM8+41m+bMK3/VCGSmKR76jAHZeh0
2WvH9FDHMaFEBd/sW815wao7fBtMyttnyLljf+eqqVIHTtWF0T7KMa6lITP1zSasy2kOKiifpoRd
YEm2OdO2X41kHAKWXFPzbYJP5HK8BI7AcSy1cdMxbsddb4w0ajGvQgg7XgCKQaLWCI7beq997wts
D35oVW3qTwLh6u7Z4PV/p4NT9m9m5GCo6WNEoJc3kciGe7XXmvKnGIDpHhnFzmhVDQ3OiRiNt87v
rhXJ8G8bxab92CKDOe9ypA4mv7JdeVuqsTf6C3vD4BMhWGqlrfdUmWFj3aWiUUcILD2Mu6nBezsY
poGqaRNiG/KI4qGV3/IfZluJ08ZoBwgs0p7MyJUW3WdyhYMbUnF+za00wjlQreRNNtcDuaaU0+xn
oB9V3xL57Gym2aydE1J6ouT7pq27UXK17QPZ1MNTM8+zdkP5o+ztPrG8PRRUMGlS2Ji4xN0U97vC
k1gk6nU2oUGMuIW4sWdQaC+9WXnNI88blq9JkoxUk1mDPJ5W6/YX6BFC25q5zP9IBReZK1flRcLA
rQ2MYwE1MHZnCH4e1w3aJRV21BPAGt06huiPplBFQgThepgNt+YMR2sfZmF6DdBwcX0xqALvi2wY
6TaA3+Xf/+eOBoQm3J4C72RnhfJPWooXScsi3ug4gbVX0r+Ly9lC45wykenfUr+tbRNVExsmeCou
WhV9uSurOX+LKG1qP5ws66TLZrqS4F5m2wwkLEbuPBnseUAU508301lCP0zHVQah5y36oOpjPJbF
P1BEtEetacdb1W6NvTZb/RQgRxXW/tib3z+/tdeVFUNuICv0LonqtMYv4NRMOXOoQ/mzPhml7hsV
UzCtK+M3pcySXaMmlFIz9nUjfikDIo5N3v31SAoyA5ZC9K4hmXkXtLq8BPyJmVj2DDG3Dndqoo9/
lKxjSpE2XLy3WJHqV+rJy0aqhbwgCSlPTEFLvXP+7rGiQ2iLKHFqjbj0MwvHl8SpxUPd1uQGmAhW
jwPW4u5marP2rSohBtPunkCVmTR7/zYv5HwtiuvUOiSjsO3Ofwy6aXQM9WI8uQOKmVOiyQCBA4mS
gyWdoyeVa3TzD84VM0DqO7BCoArWOF8Q086cdcZ0sqoMKnQdWYfcSIevkyzDaxz9dfBYNhgDftoh
i5gkJP3zh7MTVwmFK8rnzmp0sfEM6SEhWePJ6TmJvI+6pvnCADL/8/m+dvlr/5uLsqyJVDDjfMhQ
TEVW6X00VIjDNXr17MIXC5/ComA/cRDbb7MRiX0l+lJs8oJ668HAS+jb56uvX/Cy+uJHwcEG/sbM
d/3QVthXKDA+0wRCKD4vSueICll/Y7c9TjWfL7aOXNj20eICOkpGjkq8sUrynTlNDBv+07M+SHXE
y8mLfHCLGI0yR9PfTFFF0ZUlL8ZpjPIpy/EMhAmLVv66BwrKciiBQNcvuWKg++wv+lwGNkiFk5CW
1bk4gI4ctK+lOpKrk8/P3gbAjPFWCp3RZ+MKbQqQzXIQ0Ingm/liTNxkB9ZWv7eM0OaCNYTSBlGO
WhwVdu/tkMFCjR/prkw8cyGpk9+HKEL7GVJ09vPnr/Ry0/J46N5QOi3I4zWjoUvCeKCakS9SjPlp
QSveN1QIL6kcp0AZW/tujNPo388XvYB1siAzpIW2Tr8HdYplT//nuss74VazW5Qv2I+jk5Q3CF0F
nROLO2F1jnUTYea9waMyh6M9NZZz62oV3k+t0hh7ZLf7Ch5wN1V7Ctrx4E3kOQd9UuR4+vx3Ltf9
+dFaBFIJVeS3qCSu2/WxBSQmrVv9eWqKCrlkuiVyb0ATuxIWLw8R63i8Vqpwmo1rPVxNloKOs6E/
93WbTLtidv6xwJzFgdarjDn+/qEIhzwPRSzHd31i87QyW0TWnpVCwboqFUV042CaNV25eT56qP+u
s6qRAbEn2aDisEE1ULuQVUAi+AilTOGGuQ9Qss8f66PlELhWDUCFcHPW4zm8m5xqdGfjOWb+TdJW
xXeWFWe/1SgtrnVHL/cFrW+w5UvkZck1ACFOCulEsU6tEabDj0GpQtvv6Wu+/u0j0ddfaDjL+YSN
sLpQ6lpF6ZUp8osYaw1T2E7OXJxM24I4afS3zxe7uEYWRZZF9ofRrkqSsoqtNgqlmosN44tRpl2z
ifLCe6P0Q5bc7czpHpxY/GLFSfXvDB1r+B9l57EcN7IF0S9CBLzZAu3QTSeJFEVtEDIkbAEoeODr
34HeZtitYIdmYlajmWq4MvdmnrzyAVzMQuvgSBCxE9P3ZcV+Px8gFzCWnIrEI+cmggM9LNUGDj/X
87MoLqJ9V+dlqEX2Ev77RcMYYA+MHG71vL4fF0cMnkRspo9J10Q0cwj+2ZZOHz8u5Cg/VuB8qU70
qp36piXtf17OkDBQSEEzBvUO1e3Z6A5Rd4pRS/xUGeVSY8xxr02l8sNsZR32SXutKnfxiazjsbnm
pUXeC/Do/dWi7owSgbDwEb6yqxyTURP1buqjAv0MZAxv8/HNvfhKYIut4qsVYUW8xjnvS7chcrL5
Igi0iTtB7USYv72lvpbEdYGYph2/6u3WrSUuSeN8U2maScFKK+ZHN6VA8p1kcAPsrnRjwu6aob+1
C2ppB723vWhr0LqiyjraUsp9aXnzsXBSq/ALe2yXQ5RaHVRWq4aEQvBuOyace+dmOUpbFs2j6yb1
oVLVRiNjTOlFkA8LUatAbjjX+13Jmb7bY9EHJkBGnU3ufZP9SNIWTMPHd/biQQJVZcVw2NOvMonz
bknDXs7pgA88LrbioMeYnG8a8ZN7affXaByXQ+Hsp6BKdhEef1je79+ZcdFjrHhJ8wheu3tMktzT
gzFtPxPwZ/W7jy/rcq/1h1KPLYn4E05Hf4AS/9kWoLhNOTzqzWO/mtH20dQWB2c0PSMAddI1b57a
Ze2qcFmsfWL09Rc0/wuV82Wi3KFFrQD2UC5LUm7U1lE+zaqQeuDIdkI2MMQm2YNmvPzKYpdeBGmS
+pvFfu1A92Cud0oHHwhudNLKe4nDRlxRtFzMr2vmBTSc1TLBRvkcqcIn3uSpLfpHzWkH0H4kpgC1
r/uHSW+q51l36q1JNPY+o+585XW52DavTw8fMV8iNfKLPbrmCRlHZDI+1gnVPKiCNa1z8mbNPmhS
VbZ7kcTLtRSGiyl9/RppH2Id4gNFKvX+xemlyyKJZ/lRk1o/7RV6mqhS6ozIBbZr411JwsyuaPN/
XkoYlwYiZAV2A9hxzl7YprHiNDWa4VE3CBb3earqMTGW0MWh8zJwQiYb2dav1VQuPpN1d4j/i4at
6rCDO9vsDMnUZB10o8eyp6pJrhdCDt8blELsotEp6u3HX8rFqZ6upYN8BFIeiwfT+tlVojZC11bO
ydOMWv2USprRWjJmN9T6btOm2ttmqt2vuNM7SnXWoeeS72Qztv/2ZrF0Qbpi9aLTheCZmtn7hwwr
JbGsmia4I9hW7JyZY+rO0+EgFC05s4EN8bb6t33lnzFN+koENbFNQQzwfkzIhALwcaQQhOVmHWYY
tK0os5rkbhb994/v89ljZSwEAESW2EjJ/5w934/lSEsWRN16UJjV9tc4iWjbQ0QnI8eZ1Yd/HYsw
S27kakZgxPPDrYgLxY2dMTm6kQX7d5gsoOKAlptNV7souj4e7WxO4MqwgbL1wWvNd4JU8f2VrSRF
G1R6FNaFZx4Kb24f1GyWGyKH3I2ui/ZK6sRfxmPRQpZM5eHP2e/9eKXCZJyZiR3CoRt8F//6YVAr
oDWdbLx9Rvb3tX3B30eku8+5CrGKdXaFmo61e+kXKyyl9TV1pfbAwt0ecZ6OQWONw/7jG7q+6v85
K643lNomimQAA6u342y4vIt74GYkeeSoQjZwi0xfsdRqa/S55keqMh9S0S1oqLxiH3mG2H08/PmM
8Gd8JnduL74ZKmxnm0lhA25TusINieNNXhJXFqe4nNQXSgrixR2Ujs6ip+eBYZXujTDVeR8hMD2K
xVSv/JSzle7/v4QuLPUoewVqnh0wLYPm8kQtOyzBNW+sfpl/QdVwdg1sxHtKfjkqLQjDhxzM6+vH
d+Hye8WICzmdhcdDCnUOVltoT7Rs5+xQwRh+RPtH0Hgi0i9OJa/5i9fnef68WVV56ur62N2zaUjg
5uF4xFB1ada7sU+rDUse6bcEeuztGb3/x5d2tp7+uav45LivaAc5LKyX/p+9EQy2xspnjddZm02D
UmbWnlySSwOtVZtNM9MdDrirzZVhLy+T7i/hfNQfVn3ZuW8HSQ7gk2gyQydNkm80rYRvL/20m4xW
DWBnalcODZeXCZaBnS1GCva2VJrfX6a30PJS4tEIh8Ik4npM9Y1nJt3nKCojy5ecBh+UXqfN9PHd
vXxxGJYjPb0BrhTt/Pth4zJS11nXZDoc0r0WSyt0W/aDhB/anz4e6m9XiNrHpbDE6mWffx4ccKN2
6IQZzrJR31o6l89RRmGIvHt7mXxKdMstIaTV9K93lqIIx2zIlGzG1syj95cIcFFGBAJ4oY2e6lbq
sIOCUvGsm07M2o2CFDZoXDu9slpfvD/rqBzNVkkbprfzq3VQD7WiH1zsUKbzEDsdpCQdm9QP04Qk
5YvcdK+MePEoYUGovKyMy/zDxP/+OifSiSN30q0wc2ad6JRSJId0ViM/KWr12maE/Q7/u/fzAKjE
/zzOs50fPR2dGJgWiqZtjJ+FhTEkrBsbGAwGpNHzp8bLPR9JeGPdIe+t1Z/Aq1qcV4bThWo5TBHw
99QCTjDoI6AP1BZ2E+gLtVMY+hyg/bbMxLytbBAUWwM900OcrZpmQ53VRxbvqQ10WMQKDuh4pOca
W1X/oBoiEttliIR81lt7nG9GoTTuw1BBuN06iVdbB3OWZbOZzSjSvyHsT4fAdHkvj4teOcXOGHq1
2gxNvQxfkf/pxhcWN430FUEohK+iIhJ+mRfRU4UojITQkvifbaVp8dey0pR4o4u0v6uNsuRkxsXe
kXEgkpMcR/lZyaaJLnBqF842HUz5pWDz9cPRhfOlM6OFfDzDUw5jExtvOokoP1VraJUAN19ZIVpX
0syvCyCUfkeee8jPNFFT1X0utxBl0/4Y923yMC5Ct+9cW0BmaLDB3zupGn/GxpK/lGwWwaVw+3yH
wIBjFlldEhjkPFYBpEJXPGlaiQB7zEfzG+TQhrKlpi1yG89RZ+zdvqTDLiblVyPNQt+OirS0zWKA
GfD57/oTXHAXdqdoPB+tW1GfUmf2osJPcmO4dQYP4UQGMtC+dSN64gGFUoVkKDvR7dskG7mtC9D/
L71s4mgvhjy5bQhkbnzVrcdfeWwRP4vspYeSEiu/MkcjwgX9V/ESFxnkJVQEjVQ/KUUNY9kqRFE8
cCw0lZ+5IZdjK2LX+zl6uch2U6JLsRkGBYHpKOvJOyp1q95QHUSp0M6zRIzWTRNgHAurx33pkDHj
C70uzJ1mV6yujapVeytBeHaPDR814CAHlOjonuJ8P4IvnoLUjVP1V60NWX2rOpD9t5LOjv3Wemmc
BBbRWP19JTpj2caGsN6goAK7Y85obpwWKC19lq7VrPvImtDKufZS5TsHNNgGQkvUf1WLZpq1wOwM
86ZzaCH3PrV1OZLXMk/Kq5De8skkc2n5QU+hmsutiHrxE1JE1r3oc6T8qMeOr0fio0G6XEdzVZDA
0y1wbEjdpYocV01fdWQzJWr8RSaGU25yZR6KkzOXFZHyua3OOTN2mqtBh2Kl9ak258oXvkbknIVe
DccRcwvk9qRtnF95pysO1f3BaXaERXWz57N4J895plAazxHqre2szvqlEvItD0U3Ahsj+AvNHga2
L509LMZhgoL6gEBTc452q9QyqNK5eG1kKk06JrVUtiSyyoHf1hbdM5zDsTuSnywOTt4lEMJmq3JP
cVWN8lAuGg54FsOx9muo1/Op6KXZ/qYilra/B8Ws64ckr2nGBEQgDPXB7azKCkzRN2FJtAMVtHkY
Zx+OM0B8xRtVaGmdYtU3VAbM4j4fpwJPtWHMvwHZetOmSJmyIVPOqYKMH2L0ljurtw+0hU13AzpP
e26asXxILcV2d3HjTpU/65WVEhmXZ3wY7dJ/KW0CWaFiVl7jJ3Xbx7ftmssEEKiDp6ghf9dpqlPq
QAyjOrc0ZJEs20OVemEGauCphEMN7dGJ+QOeMbZ+79gxWrSKV2UHyrs4NiYBfBgcbP0klDUNQZRd
gTiI9lO+LaJ+yjZzJ9WvnliUZjOStAR7LJ16yohOKkLXaEiR7IhRo8qyLDCZCYzUzb0kMcC8kTK2
v5dicu9BxNAhbc2+R3tTmEO2dQbuw89mzKaYDkYfD8E0VBMIWHiVsNztKTL8hnpWvKutpo+JnGxS
aIgIm8jF4/j/qtAGfxuL2Ps5IU98tBtDWsF6vq1QOXnT76HPmH0M4JenrIuTz4tdwZIfvJGJo0gS
76uiDEYR6omayT1cpyXMeE3ptkVV9DzFhUQH7fbp9yl31FtHYkLZKEvd3yZ67sZBssz9sHV7ZQo9
r62+FQoCZH+c9dpBW610+OM8461R9NYJKruVchuJmiJUPznpb0JHSmqplVN5a9RmwSQEnV5JwBGY
y25BpOXtiUWGb9I1g6IF2El4SEvb5fdJQpQmUBp9/qQTspKgFbP64t5L8ukrOsjiU5ZG6bJTPFtW
92YmFfOTYSq0DX02zFEbThDW37p5jcFqjFzmn4ppsU5zN5JAqyhz+b2OuulFTaSV77BXe/oOTm1z
k6ztPJJ5O/OunXNb88fexg03rCWovdQW+8YpEfb6DlKXx4Iq8Ct0Pk2G0+KMgLRky1MxYeFz8Nbc
IuhhPojAIHCq2Mkq5pQcdXWJgCsC5n0wBm6un0OIvgWsZZosOKa4HazRfhqjWsViKi3vSHM8tjZ2
a2YibCI5tqHBya/bErPYq9um8hSSmrIeeWKRtfLGSIcC47+dJu0mrYhRDKyWPqVvp5013lokrtyP
nHrlJlPLVqWoKlbRnGGnN4UXe9POrUrbuDHxI/7OmgglYwLYm2yBUXSZD66i/ewK00EF66ZFtuXg
37/2rqhfOgP+15babXfgRKvS8AHNb/tRYuWfRBrVPSJztRh8Tcl7/A0eD2uP5aH/jBKOrCm2f9r9
XNUOeyxyil+8XHeW+7IwXVSoGUF8vsaZpfSnli0MK05ZgYAlxUfxzVzrHKYhT/vlmGk5AuEfu9tO
cZsfSqyO+Y2hju2rJqgn+UtFMsAXVRR4lYamdJ8Nq5VtoI1ieM0UbcrDnmTE8qBrdRSf+BOGF9RK
mzh+qyf9vUvfPDu5STv+doYYr2RiS6v7qlVdXm/jtlEpvhbC0A74V9fwpmWGe5maWqfv08XtPltJ
n6VcIGfCTWtErkvuYdRE1E/0+m7ua3TjSZNrmd+xBzZeIUp06d5d9CjfyNoetl7VIvVh1zi8Dqwn
3a5yJ1DjYzyh8rTy0Qa4GTvxN89sUQDS4NCzDe/z4AVWbJuur2MBTMKpEnO2V1R3dvymV2V66rW5
NCmhGlF5KPIx2SJbt6J94bTG1zSRS7XtCBEiaa2f2Zd53jJ/AQE9yX06sY3cErJqU3RinwZSTpks
5yA8L/+spMpo7GLUkG5QL477kMUauokSafxt7RlVfGw1iYTamDUzP/R57L4mXolXDrj+YO/EVGZV
IJIkkqyvrt5s8rrnqXtVUnZHvFO41yzcHcmzRCbU4JfscQ2VCBw39swGD4U+2o5DATKCHXtta+I2
gg0d7WUdkRuYVlGahTloDD7EEQ+IT9URjHM5p4jGdMLaqs+2aWnjMeGlR8RcyujRWRKl8XUl1npg
1F71mwikHAOJxVbQclhtjqMOFrofCz6API9g5RU4PojXpNiKvVbti23rxfgrWpTDC2LnhS1dISGu
+yaB0YSKOj0v/cZOp0FdX+pMUNuP421puomKF71ytAc8THmLJ01gT1W9DjTWbCX5KZ+Wyd1MS5vf
25VeNSch9G7TgtQSRNtUHd9vWy9T92h1vdduaHzxC5zFEk+lIIbzUa21aAwwnXV8ADr2xN3YKBWh
ykabaCEn+17L/amqu+lex9mTh7o1C89vK+gHTOBJvYu7oRljH509ApAV/Mgu29EByoOYidrnym2m
hiqHO8QbbSiyakdkh+NtW9krn3LK68Z3N+H/7NcYlaIA86atbGrwecpDV5saWwNmrnrjNjXDyl4X
1S0w3JZtiiiUz7Jaxke38QpEArLvcjCyQBmVpmP+dtmcAnhSurK6obuk56FpDqjhNa/iyVXaOPd3
MB4dL0AGUI+3ZivYzlBkzJQHdtZsvaxYls4XImeUF+zURvR9GWVz10GQ7/ZKCzrtijXxbxUFukvU
oCggc/o9K15YOXWYvovNEO3wcRkQY+mIZYOoV8ydKua31Sy7/7iI8acgcn7shdHvUSAHh4r34v0p
ewSFIkneM0J6FE52Y+DHNDaCDTxw6mwa0zV5l7RdLWmkfowSpiG/Hgf9kFtKo+8It4LLa7MneUIV
EifbmCnc8anlpr/pM/AUbC1ObtQG0dwGdIf9aHq9Wd6Axtd+UVwrd/qczMmtY+U8vI7ep7Lphx5I
Vatw2PxcO1mqn/RpFBOQBSjp29ksBm5Gm2dBoVblvTsOTIq+QmDc9D2vsTr41eKab7RbIjPUROI+
gQeP5ptKTtaz3YHr8EuWkDfcaBwCPTtS0l1nLkrB6ctFbMI3KslWTxsXfnA+dsSsVAUuqg52krsn
rLHujqlD+F0I0kntdpSGltNsj3q504gG1LbJbOdPs+f2yVOtRLCuORICSTR7PNWsDl10pd9wUbgA
joMvCN0DzQ3KJGdvDfW0dgSblxwVrzQ/j62x3OQi1WmOL8VEiTp2fqGSbPbJ1D9+/PJcVmhwzaBA
ohqFUgfRyft3J+ZkT9BZlR29zj66johegfmvsrcxvWZhvig/gbHF97SqzBAjmOfKKuKMJhUPiB1O
KY2/uePbAyo7B3UjMA1ExZV7+pcqPONRuaQthsoXPej7S6NZX9MHiKzQrr30oKdL9qAsIxHbRWPP
X/WGSCaHF+Wkpz1Bo0PksAfsh9o8qvj4Xz++zRcPGEUNmRY8ZDj5qL3OOgJsC3WvK1HTEQ85HJq6
13EwkJqGihRhomDW/972+s8siSLnSq3xb0PDxOD5QoWw0Ju/vw1aHVc0DFU7NOJ1X8fxZcdWodl5
9EjYqkZl/83hNp2cXBl2H1/13x4BLQBoySTxIBb9E5jzn0K5YaL8EM5sh7RDIOaV0nB8poZopRAo
fUBdhHDjkfKK5msdkG0fTiNI3I5V8w7mcTFdmZ3/8goChOTvlddIO/HsbTcMpx5i+DHhvAztvh5L
T26USVGP/VTUKZW0bLpmUPvL7V8ZlACw0FpT1D5ry7Ye0P68Gq0QJri+AcYQ70cLUDB+kuSoa/O0
bxvSpIzFFJ8/vvt/WYpQxiHo5Ns2TObr9w++1SbyCSa6FF7XubsiirMfVF0H8tY9JeyJKV3zMhbx
768bvXea7+unx0e33o//PnJdRPFaPyPTBJrCj6LwjGQ36BjWRt0Zqw3llDgwsXRBIp4X75pG5m+3
e+068ZcGvPd8+FmZls4BPhp6Oca/Ev7ayZ3m8UGOnVMGbdJEv+K0ag8lu3hxZSG+bDuCikLagSwG
1R5qoPeXXmL5Kyhw0FftqTT4mWRSCjioE7XqtWOZ+Rma72DSOTHZ6WDfwpQu/rl3wpeMwYCWNYZx
73zOq/rB8FqiN0IwhTp6XRmHCIZucqdcrmhoLr/tFfhE3gH0VkC0+jk1sXVGaJEL80pPTXfYGSUM
Y1ZIl8KZSMxC3gyiwLLTkM3m7DyZZ/KTR5092aEcd2/GQRuuteUu8gPJhfTItMRduyprmPTfPwAb
/K1GDKUbJrW09nrDJt432fXv7cJbThOapozA5Wl5cArZFadeJangZJZYLE4CtMUGljUVi1xLm60i
WiT0//hB0uDnpWT6Zz5EM3/WpvTcliXY7bNjUQ/UY+0M6zVngY0WO/rrYlbbAVRZc2XQiw+CQWkZ
4vdBoYF69Wz6X1qzpf+Q50dLaEriN3as3zVOLk9JHBdL2Bap1lNDmbPkEKu4Bf91OmB4Wj8wxzRS
TQnHeP9ILFXqrLkmwVUjvteuRDzutzTdKC8Vmjxk+CqRjGBcwG1nD18+vuGX1473+89mHFII6t2z
jTFPftQXutBhFDek0Og1rCQdFloQt/F4xAhZhY3djTKQaq++fTz2ZWSEQ3eY6WDFxyF9Op8NDI5F
cy3mNFQJKXwi3rsp96rWTZy8MlrVCBq9+mYqJfqSNhFd9HXUSTjZ1P0gDAoJRDlvzK4ayjhYSGos
fmjuVOsnYqRidZ+LxjjYfT59+/hHX6yP62qx6qbo2a22oLMPqC5HhdqfWbNlwsVLkeLbTPbKTrea
38PkmddCIC83nwxncX84vfDPuXJKGyZas9KuwyIGdG9SWH0j/iffdaXWZlea5xer4XppdJJW0sTK
/Ty7NLUifG6qEPPGJpLJvEe1hVXSsAmC1KY03Y7uoD6m6Txc2XJczpPcUZRENF0RijLjn60KK22B
mXHQwsYTw3SkqqpvO6McblO2Xi8y4djaAN3HJO0VIvKzSmlfm2qg4IyuIb4i/bm44zj+UIjBM6Hq
DyTx7C7Us0KhpZNGqIGpecYBO96bRmx4ofDMofw3B6cKhg5pMy8T9kbUqudXTjjHaJUVMhyKW2gd
yeVutEPKi+eGio5cgbiOBoP5jO20uIIWvniRXWZZkM1YOPEn8QveTzsrSjctOeSGiz0Vuq/z7dwa
Jb2pSh/u7dq5/fi7ubytDIdcQSObmCPc+T43Jhh4oqY2hA3G703dzdkDJsZsP43Ftf3VxXvMldFK
R7aKSgIR19l+0jLxuadLOYR6qmZ7YerRNgM4FoiYUifRPPqd0OLun5/kqnGkl7/eT4yq64/6z6YO
GYjTIUkeQq8vR3eTlHYxBEOh0umhcWkWh3iR8jWTYirCj+/sxRSOXp3ZE7zhqiFlb/N+5JpqjQNA
cQmRj0XP5hLrnyjX6tbWiAa1Pc6pQ1Qb2VxAO+BBwXf4ePjLu/1Hw8XxGFQuiMGz5asXolE4nZgh
IYgeJnvVSfzCLKpjN+b6Nm/Fq9QgzH086OXbhM5xpcKwe7bYxp3NGOmUK9nMWhpWaZ0fC80ajIDc
O6cJFOpL0eHj0S4+FdLOsejA314tZxe2zNFLaAhoTnOqZT0KqA01Haw4Tugf2uX4SmWXO/zPQ2L+
XdV5aGfRzZ69TmlJzpNbjN0JeZ5Gp3Ms6L0VGRsElO1TfKxj2V25yvWevauReVSLoOzgTlht5edb
Q6JJyogXqT+pRJ1r+6QDhRvWHQ3D14+v7SJQlGIRYikmPPwkDHi+y2to/dtZhvMfKk9Vh6nS2mWQ
UrpNf8ftZH9xrXaavWChMAfEA2PNi8r7K27pp2QPdGnH9FdVOqPtkzjuXFNkXz5sZ537OZ1xJiXn
3nj/OcF/gNUW9+qpFhQnfR0TtK+jI/jkEot2EO18pQhz8fmiskfhtHLzNYQ55+wqIhKB5E4ezdti
mpxj6yzmHUlub5OmJfs4srX+UyYN9ZANY7b/+EFcfEWes5Y9VgXoH6H/+u//M2chwbY6QejZiXjL
we59YRhIlK0pssUNmWbJlX325Qu2XiqCWgpciLrOT9tLZ5BTF5XVyXCrxvyqOJVa7ESBgeXKm3x5
SzlZG2Ql0WvDvH6ODMAmRV/WVupTwY4mnbfg34aVNd3nz8Ka3SlUEF01sJ4VMfyyI7N6+fi+no9P
lMQKLcAGh5gM5fL6iv3nvg5prDYshckJvq54MXLdJNPRAguvr9SOqKmyH3ifl72pDEW8+Xjs8+n4
z9hrdYH1b7UXnp2g8kkqBJAwdsXq6qcNIElaIHQUnXr51o2i/DolzfT88aDn38w6KG8wh0qkxBwj
zlZcPvbMnYsmPaURn72fomn6bI6SJKhuItwzo78eX5kgzykNrLMrKICwVmwMLLznyFXkjjopK0t2
IkY12YL6iUIAz92D4aTdxp7s4gATvw56Qpu1oOkQqzl4qq7c7b886bWWgBCeUEze7LPJIkPXIlu6
VSe868azR5/uXgFAfHIHE4GaFWXT0XOUcWNBYbnyNf1ZWP87X683gIMIQlA2O9hWztb9FgWPBqws
OyV0E8k3oAOMyTymmeWXpPs8NQV6LnpvDUG8S70sIY5FJQryWKFx3o0DgVmNPu/Iqcx2KPaNDSgm
+1Aj1j7RSsh+DG1yFcP9p5R69qNx/vNR8GqyWzk/a/clB067KZdjM3rZnT2Bx90oI7JVH5IeRKS0
KwE3E3iYBchaiukhy+L4re2NNeQgy0HZNiwoj6Uu21dkXeOTMaVxcVAy3VZ83WaxuPFQLKYvOFqK
aRd5VRrdCCMm5X6g2XyD3kbEXxNpJq9Tqube1int8Ssw7GHYRbPeHGbauSi+61h5S+po0iBPGFEy
06nJanlPg6K/wY3YLKVP9a7MNm3b9+3jTI8+301S1iA/YTeo+h5zganxJFRL/BCV1LbMqkryXS5y
bu8q3eslbyVSmIBgWuOhn6CbPFWdFbe+Mmt93G2F0VrqwTTK6jUBdHyvJUv/vZw0uyTJTB+eYtpP
UI+WdHrrRq1WUHM2uQxz2+Ck6DHlDb5pdulJkZFlbvvCGXdVZFFpWkhh2ulG4kZHz2vIS50KjbAH
hDVD8VghesnuG61Tx4MBGuIOj84qS3B6YBSjtXTgdys6PQF4LEfZpo3MxW1T5FFowhycfC+zZf9p
tuWkBVpFR5vdIHI4AGNtG2+kQ7w7IGzqAZtUFePT2EWivMf+E1dBVS4EPqruYJ9mDKxRYPU9RWEv
Xbowr9uq8+cKVlJHuuvgw0Vyv2N+JV5W1+WUbzI6nv0mJqb2BQCnqfrZ2AHTspxk+tkDP+/9FOnY
qztCp7gbcoOU+67Q9c9ePzfxXUls53xbM0/gxh6kcIJ8mdCpiLkzTnYGE9UHnte025QewXe8me2n
MVnyNczYmdv9EqdOEtDDT4Ac9Ya3c0age3stMnlFkN3PAJrcNt/R/od8BpJW1wOSmV11J42lEYdR
SDXesrMhKU4rZfd7mGP5S1VrK9sO9OSLB9OJ6vxmcSNT2yuDJbVbL5IGdZnedr8uvbXUoTcgdbEc
a+w/pUthaDdUEYtfzpT0qg9wgs7JPhvqlneNA+EXNyaE8rWXU1yf6s7r0AT2hviOvMON31A9JPkn
axTO9GbR6cu3JW7BCB5ZbUcHI5Y1GdJ9XiJQoDq1Hzl5cEqdjPmhNzKRbk1Dxl04e1MMnypeUIkK
voF6A/62bTdRNBHl1lbMkuFkDpTZUR2o2mc+XMX4Ek0F8g1nSIDiF8Zo/qIdOxabeFgVT3lamrq/
9EXXPSGE0p/dhGnvoR2zbttWhao9pkmP1izS4BRvZoeZ5Vs2RyNHaUKYbI9khcX8rdncJBKLTbUJ
nHwRn1b23pMo4iTf9IlqPVGKm/IncMFq8VSaztT6BZXPNqziFNzmECtFo0CZrkYNtwxauGGTj4tX
/mC6bn/QJ1y+l1qm/lYJFEiJAEd6871rc3C7atO6ezjAnrbJjUgO+0gbox5pArGwm8lCfY1hYeAP
ml4XN0etpRbjA1VSPwPrXsuDU2fdjKrAuEZeF6h8MmCi8iQbQocDc4jJ911aQwsyR8XXi7+zv59a
SWlbqs0iXhQ6KQhBSTPk+7AG2QV8D019Qw816reqJBUrUCeb2pveJcmRTD1WE4OF4QcO3zr2UeDb
nQ9dzDtpvTk126UaHWsXlbVVITse82lbZUv0rU3nsQkobLYVbSuv+jZgWpUBcNrm2+zVfLQR59ln
I429l6wHJXXr6LG3URMYfkeliaK9V5mKGgxx24sDFSOgR35BEfdYL3qa71GYsrsRNYEwU5CRLoDk
E6L6Zy0pZ/NYkXyahDrg3VBaS199qmlh17oPty7RNkgp01vPzPv52LOwHxWq7doGCGZpb1c9/Fev
QI+5YasGSCxqtVFhRq6Ml0RAx9nXHmroPSe2zNm4iFPUIJnWiBBba+Hp+DOaDiDS3lBWXzzB8vZs
poVePtR967RHgtWQCWW1Xgtcu3OjHKqkjl+j1tIwBjNvD+a2E5o5bYCWIj+ekUISmEkf3v3mxbr3
TEJtugTqLIRDfjq4jA0yXJs8+RgBfYic3R0PaWKSDIVMu0M/lfXUfu7nrouquzazh/FE6WtBQy1Q
ZiDHqtKy7V5GNanTcARkcFO4Xp7fiKGZjgIEqfp58CbzyHkJoh/RYUq/me2u1thNDzI0NADvG873
ugjrYeiyYCSm1NtYnFu+TGSePZngHc1DU81O8hyxJR0fVjHZCxNI9bMzEuV2wf5aHJMZH/U3iyrH
uE0gBqqw+hWhbVwAdfkj6i1NHnsXOJ4kPS7dqpkVaz84OihAQXVZ3ayOmBCPO6mborAryHl2W+sW
GiCcpy3+x3Sp91NfLzVf8mTm3c0C7s65W7pybF57O3Fek6Kqqh1VMLM7qPDjfgOURQ8MmsNGZRCZ
Ga1gjQZwtVl1FIiaOFnsF0s0zU8qpWO9sd3CfPUqfkrgzbD3dmjENXMz2bGl/aoTWytvvAVMMrp7
RNnFM2y/OgvJktSSt6iPdBOaZFQ+TwWWt0OcgiEI3EIMB0CYphsaSmp9LTRqk/1WzCo1ASrAycmx
5snaNmWjGIdZcaSJ3d3UixNZ9+OP1EkJjM8sRVVOiQQscDJ7p4gDwrJM5yYaXHUPtIJD2P84O68e
x3GsDf8iAcrh1rFip6qyu/tG6DSURGUq//rvUX03bdmw0TuYAXanF0tTJA8Pz3lDkSPc+6YPerAf
aesgvKVjSbRD66PIfwrihFjnRYXdl+ehyrAewJS4+5T71NjNy+miGBQG8Uo1iOIXNjA5uBZUvT4Q
oUS80YUotlGHQ8L9bHMkkWSOFMoFpaHpJaxyPztoVgIqs9RaO9xlucWFX1XInIGqMfuNGedmtPcm
ZAp35IgdgERkDpNVZyB5+JyPYKXXWi/qdmuIVLQbt2mc4xD0o1iX/MgCLdHKS7Z9EaQ/q7GaidxB
B3CxiVNv59tRRxrjFyEZWlCB2rW04M0Uo6d+ekkRa5KcWm//8woPqFjRJFATOz2mfthFpp881/Zk
mM3KzabkWeZl6tyPnh9v0jCLna02DRb6llbujiuj95SzzsvSCrekwCPoN0+6NshTzYu/486dkutG
/fBRUkLFCwFYZLuJc7/zP1CPUdHHzMuRaRzRStxnOLaT0tHRCvZao7wc6GQhRqBzFWaTsHPKQCIw
tALJ6X2CyyPL5zqmYvKFClJyQD5tyu+GoEbAlAzDrDY98nJftaID445oY5qZ646WeXmH5isWX3Wc
OtoWLhro/coBptblztCte0QPBrixwMryVVpFWv/LjAvRr7yysOwtmxuQmm9mI4VJatlrAk7mfpfS
lvUWE4VeEqko7W0G00PwoooxoheNpsS66i31HFuucj94JfyzYKUDFy4fC2yz0eTXwAWvI/Iy3My1
xABtndrIT+u9H+TPIM3LmsJrqFXJuiA5zp56BOcT9myqAbIAaj1n3BT5P2NN0Tokj3aleTPmF/GU
xM2yERB1rV6HOnfkxigQtNnGnouHhzXgguZOiTb+6idU+DbQUvr7Spc1aDtkPIJnEaYTpHWLm8D8
VAa9+jzpopVP0CuCGmqBCmqRwyRClONpyozou6s5UX0ftsFI3KIyYn7R/EYi3GrNuScsVCW2CkGY
CB0uP9W8VVAgK0kvaIqsHTdqi8psQk9k06g0F5tc9Cly88hYPUeYsf0EiF/SXm8CL9prMu3uYisY
SvSypZSrBhiO/tRPvWatwfrH9cagOJXtsph8bY0LWfjK0NinNtU4FQ9xVbv9nk1UOdCXkkFfhyqw
5McxVZO2d5SRUTEso2ptIqQWfOjamHTJjqLcOGTTjBlNxzySD1FYIwMwyFapLQDb8s4VaaxvEcbi
gWeACsZVQgK+3DhFodNpphWkhfHKqYKqIJJVQb7utMRDXixvZP/T10hIVmnjO8NWBEGqbyCXOeXK
gbQ23pOPmM3dNJOppypwa6QCNS8EAUsvEaelWfFufjLiCBpDPHCkIf3nPBD2tOUrw02OcPTrVk05
ua+Za5J9zjwU8ajGTFWwjVy4TW0zQPtJsyEmWBVi26f+FL2i8hruArJ8kW/aPqgPXmh2yUNlF/Gr
EY/euE1HeLHNqkmgvK/Msk2K7RDnCKB2dVund6qr+PdzXdh/pNCkZSQ7NbB+wLWtgzL5IEG/Z7Hr
fAunEZxnaE6avwUbSuaMm0g5IJbcTA3K2dwbxjqSxIhiFWMmIp+G2PXUs+aaxbNvDpl5JxQmcZxk
+JzYlyOJ26/6aNBZt2yU666rw6+uD/xn5cI/26CR4/AlQZdU67Ifcu9BIBTnbZFC7r6Prd0wB8sc
1JYMJOTrA7h2D7h4l+Bj3b6TD1zp/hal8ynfICUW/KmJIDIEBeE29a9GFsm3Crnb4ZClBZQ8PYRf
mPex9QseSDU+ewo06743cvEdnYxufNCxLhoxsClk81mFdfOQ2bVRbKI+s/o72ZjmzihR4AAtHFXx
Q1Z4AveUUU55su+mIHI2AntBLjIrbsFCUA3U/FfcULr6oef99aOahPFfGaOos0p9DB/3VsvaDlxk
2TYYHH3a5K2FscGqtOKqilblpKABkZ8DgzQVPL+VAO792TAHqe8AhKbTQ06Fudl5U1EOGx41Tr8G
C1K8jVkFaBRshRuM26ySRFLdmeyjhwX7sB270Ci3BsBzY1NZsbluachnR8Tpp2CXYaXrvphgl9Vb
pTWVu4knjH02YnIiezd6se+t7NiZ/DWq5sb0PVTuMHzgEu6bDZE7c+47itO8fB0dhFmF+vdAwEw8
EzzOlMoHu+HnwxUhiom1SKgV77EldhXayWC7VxM4k8heYYKZ5chzCqMnSXSnZstDRy9WJIJ2/9zK
Wn2GJ6KSvevmprOfeQYPvQvgamWkGbQdJ5mMaj8ZyGCC+sC+5FlyeH7UMYFiYwVh4u+SqktGSARV
LONtaEXZ8CFwq8Y7cNEa3huS8aT7KwBF9Q8jdFTyqYIobDz5iprrGjfqanqG+GSA/x7HmZ/qVcFP
Iiv3WF4MUYnxNtnkSq9GoNq1ghWzTVutindDIvSjArKpr+s2AkAd4gUP2nXsxR9XJI3OO87VGrGy
jTjU8htVxvOaruXYKHXSJ/D5D/5chfyrnlwbk2SP6fWjgXRU9zFxDUGw9FMw/fApy33tUY/4krFz
/9FWhCIrKAfkfB1g0eCXlnx610qUn8gifbQKPd8hTk8g0jQ4oCsvTpq9QjC8e0AryLVulXfn9vNp
oZAOLooHQAJo8gXGorrZoNOcCpORQYWQwvHSTjXqXqVJT1wIHUaWl/0Ug4TAYaLgsHJr0123FFl+
G53IbjSvzxAKNP8smoDA5kBG0sZddEqUNzi97WjyMfOBX3DdT9MDJcO0oApSlm8V+OPmcZQ1TSuY
H98TL6IkAHwFGp0BC+N6tf2s6Ezw4G8yc3IuB/mB0+2gDWMaBWYjnuLOSQ9mOiX3ykBkgSiWQv6R
JfKSjQexAt347fWhzwr9FhgpUJp0JlHe85fqrRUHtLVBoTx4+K9+Nds63Gm2BfPDtrpHyJe37OrP
psrGR2QPPAq+GFC1Ft0MfLTElFujfOijqlhHfe98dJDHf574jWyBuRbVN0cOY3RrxeeWxcn+Y+RZ
i2X27oPju9RjGVwexrUdpA9qANG+laNfJ58tpx0HGJjvMIZW4OY3golZ+9GQY6o2kuHsvBzFlFGv
4Qe5YzsG21p2eXBMtEGf9pLoZO8cN00izMMwJrxPfbTskDs3cd+7vlTLBgmNYxbJI0egLQO85P3P
/4oa+ZBlwE5k8qaEmrY2bNZsZUeKMA8zi/u+hOb7RFWmBFFTygF/AhyxCPKuCm7smkX8ev8l9M9n
9gh4F37N6YadX8e4IwzJm4U4odxEaPjt+3iK9kY51V+DbrS2aJXewrm+h4i/lpBhgWMgh4Z9GafF
WwIjVFNPXTx46ZvM4/IjEhUSKr6eWfd1X0zJKpzJ+aso6qpyZXNn7msf1IuPSxyV3BK6J4JVeMnc
WJXFCZp/FAVz1MWJp8i+LPtzSRgYvS6IGWWWR80K1nC78ZTVwsNTyMGsoqr1yAsh+IhNmY91ReE4
MSHypoX26g9V8rsizv/KIPzkKysCQ7k206jdqz7tbyCEln16fqs3S4/zAamgme47fu+vHUQK4qip
isYXDkmVkxQirYWJGTTMFYZhql/R6UTDDhiogdEa70Ftjdlh+p/dadlX1kaNj2NZFIc2Mcx/tYmZ
fxvOoYBECc2+Yc/N5pPfBjTPaoPhhZRXPQLTDr6Yyon1VZWX2b3DF70FjztfOUa05juYaOTy1+mI
uR2oLtfa4SWNQ1haso3Cp4D3DTIDVNHiVTlY6T+qQr2vANOzZ5QYYLSlK3Aru8zsvGF4iamBfvFc
f/wqYXEdjVEmGw69/d/17bmIt+/jAShkvWmeu9z7p3Oc3a4a1nF4sScHHn6uCkC46fhmlp5WoRGu
kfKFgfrEY7C8gZa+NDRIh7k7iKIY8tWnQ7sD2hekiOML8u7qrvU1Z5alcn4Vpa52snXse70T/luW
283b9UnPkzqNE7Pmp40dMT2ZGd+zGDkzQLorRuZal5+RF6hqbIeorWrCtG7AxC6MRWseuhmC8jYQ
y8XdLcoqGDN7nF5ka6ivxuA3j7MQVotGBMK9N1rEF3Ysg4Gupe2ALtJS745OXicBHY8vOHZhEdCQ
BhsYfrYtAGO9RalDVqipXf+YF8eEVhCAlvL4Z3FK+qbTgoG35wvB4xeKWn259pUdaLtC1jbqSI0q
mxvp8aVv6qD+BazdQgzJXXxTg8qRhcQw00R186U0i4+5ktYhHcef1+d2fo9xKv4aaN7Cf8UcGJgz
JngaXwjPM4M/wXS4RrWnbjPvLcT26A5apfPr+qBnHxSkCJk/qEn4GjPC7nRQp0onP4294dWpYx7e
QdRTTAll4FS7uAClg2YQpM0bq/jONPv7TKCiBbBuDv3GDIdaAhtUVU5G6nnlG4hgC9m7Cbnz7RCk
ZA9xmWSfigpF+HthJuZdFdH62PlTZej3uWm2wV5ElqoeJuPouWV9FNHkfbKrXO3gnk9PVW+uq8ZZ
p14HvTd0vahdZ4M76vuxsqTGS95B6Ju6cYDYDIZJ0Yuww+GuCUVVr91I5e5KlAl6LKBvrE+WiGh5
YPJZH7oYNQwM28f+axJEVvibIoaYfuTJUP4uutF/GswO0js2mJGCKW368sZHW74SeJrxUIFJBJSL
CAp47HSp7LLzwhGw9lvNUwHyjkggc5nNOIR7o4bUBazAoYGSULf4STOPsnfq9B5KOw5lqnrMsYn8
t71DWKP04s6y6Tb48TMT0LKMlOeHzZuR94ENuKLAfzbMNcxTeMHITabq/sZhPMu65jGBAs0vJrBA
QFNOP4Kg8F71RdG99bnR9quYh3a7TpDIyCkXTb299QzZ/Q4wZ/bXla/0ZxH0/YBkRmdj+GtMRQ1W
Cc/U7Ma3WEaJ+Xc54No5RIR6gIenv2soYVdYYV++eU2XPYupDe8AFolpvtAoKfzzh4ejGnCLYigH
uW9xmVEjcDH5pBpjO5H1Mwxb/5ctrF5saJH0SAl4fp/d2H3L4MT8gPHNUCDehAgamKfzU1YDQMGr
2jctoxVcB3l1AI6n75RK+181EbF4TNGV6W+A9+eYdxIoANjND2JGd99NgU6HzRAwpN9ma68WSqdq
bzau99FqffXN8BLE0zKCPuEq94rHZEqKW4v6/vA+HZ6NDWqSCh6wa2+JKaxDxA6onnuvqCvR/nAG
Px2+TYkYnY1Tu17zpixcwPysd9hyRfjmG5bm3I1jhAaSaTfyRyasONj3NlF2TztXvfhjgmqLNJWh
tpPd4RXbjL2db2i2mAl2GHXu8shv/frODqtB63k7QF0b9hhRx4CusXZFIMeQRt9uhpL6BrIHevDm
jzMWfQrzGlqPMJKtZneR3MuCnQDIv63abS9CE6P7NNaa52GIgv4jXYXgD884v/zTJ+Nov4wYc5Sf
HYQPGLerRwjCKx3d9/rZDfXA//2Pm5j9C07LBQMLuI8E4nRpY731Kn8SwStKFOhSeMjPvOKJlz2W
Zly6W6wwils6r2ebGHteoMdsJ56tvCoWVzmAgQLxCoqhQx5XoB2SyP7YjHlKz1O4Ylb2oTPyxRBG
Ee6uT/biyJxV6huUucwlBxhRkIl6dZe/cev1nBSqknpjth+93NBRfx4xNEjD2yjGORD8vX8dOB/g
1JEqAe6Npv4iUHhScRFz+80tESSJa2U4R0QwvOChwnvC21GW6zscSidsGRNNf8SIRCvWLTIo0QOm
UW78EPgFtVO9i5sfGd3pW8nV8rtQ8HqnYxNcLItfu7jTwijRCwujurdWurW9AlBT/kAUsi624WgP
PwZnDF8qdAC0zfX1WIbr93Eh3c/MBl7vS3pKVHeAV4ZcHDQnLMHjFOg11J3/Oe6iYnt9qLNKyf+P
BSidSwsC+tKveewNcAaGpr3VQ6keG9WUP7oQZz0tNo11aVSxtc38LHDWCqf55J63gXvfOJ4KbuTr
y1g6/46Z/2yZUIK4sxe7X9p08DFPDt/GbvCtuwnvxK+pynJ6qT2qN/YMBlrnop3MpyzmqvzHS4u7
ymT+775BEFfNxVJPhi9LDwLoYQh1PYFPgehPV4T9MaF1DUGXTtyNL38+4XlEAjfXMZWaZTlRmMQe
DeGrA+JP7YMtnXLTZ33/IUvhvq9qi9tZF+5YwIp01f76qs+zOTl5zBYEpmHCeoSRvCwwx0BokL1o
5KESqb7XVa8/FWkbAghoEgecVt9tm8RyPuKIWG+pjec3Fvt8g7/zhGxSbB6DgPBPo6uMxtAH/ykP
ohv7R80ovL0DcH0rW1u7dU1e+s7s7flxRBaI2sPpWMqjXRIacXoYpjLfdZGTfVOe3a802GV7iHfT
N0qvONY3qbz1Bj2PH7O0vQtVclbugKtzOnRb9Rpt6EAe/MkF7V8HyYsetdW2Ah3zMKmgOoYa/Zjr
a7t8M7GTKd+CrvGw15lpk6eDDkNG20ZRHEdBCzYtCCaEgGMDrYV1HCdyWAGxMm7RGy7MdH7Y0yRH
z4Esc1Hl1Aw0puq4yA5g/tyHpp2aV3bWRDaLkwJPHsv92kya+PdthJhOwIelWoP/7eLQJk0QTq01
5QeQFg80+oS17qmubM0+RO3q+me9cGQozyBZTWltFi5YbtmJw4pqbnYowrD7noVDsDVstGxwTy7v
0fA2H0vqUt9wyzKeIXDfWtXLwwM6emdrU0c+XVU+vkAux2VV2yEbHoe29vMVVBKquFlbeF+qEb58
ZIR0CyMerJsK/w33Roy8tMiUNRC11qHbAb0//Q1NPFCtDmV+COESHvhfqI30kE5tBh1l0yAZxWrQ
CvWPtbF5PyNaRJLrYv/OFjsdtczioO7LOD9Moyvu3GDQ3S1S12pflMoV66FoqrWeBzB2Kh5Y1xf9
0lni6fRuwAVEZ7mtebEmksOaH7wRvNa6B24L0kQNf0Kkp9JtMaHLe2NPnz2kqUPS9/E4uhQhZkbJ
6XyjDoi5F1vJsdTMsaW0XMMUjfsm2jYOgjigFlOAhMLQPgwdmcKeBNp58GpYZaCM9CS98cY5TxDm
3wM7mmcjoiiwkU9/j+lEmPE2UXwcQ2EBdSz6LtzHHBVii12CyIx4Bw3bQJaxt9WHJik3Na667Tqm
GubfWJCzY0AURVN9TlTMuZ+y+DijHod+Z1qCPDFpfo0gGp6iHtfXfZsMaKU0SscjJQcG5axb10yS
+9wDG3J9U1z8DVSDdR49GHssF8gacUqnaR8fa+VMmx6ex51WxukPKbsfvT55b7GVoYCah9G0FpWM
bsT3s1PIJ6CjxbXNmaADurjPir7sCwelw2OuC2/LeakSesNhvemaJvhm0LJ/QkItvpGSnpU2IHXR
S5pzBiRiaUsuAlCBBemkklo7oMEnNwXO9Po6LnnGpWYQv2X24CFzXI0zIKZ5soEc3DWjxD1U6P3H
no15o5Z8aRFoj8+len4RN87prhx4kMCk8cTRGpAKWUU5pIphLCYdpZFEX1nZ6D2JUNZ3xegXG87t
dGMXnKUVfI+5NzG3iXgfLh/fhjPTcN0JSWA3Fq+geILDrM71lHp2+uZqtouaT1ylv4ZJ9ofrG/As
KjE05rQux5InEF3O07mD3sUK2mEHGIMq7lBDUqxERTGpiscHpyv9/fXxLuw4nqP0rKiJ+jS+59/z
V+nXmmKjA+ERH8mw+pdWTxueYqa+dmNH30xOaH+KBLvh+qAXJsnetoEg8jqktjF//78Glb5E0bo3
k2OA6O9HmN+ElcpwkTZXWFZrt9hZl+aIBRKSAHxbrpn5z/8abuRp4MIqkzSrhY+2qDatTaoO8EIj
dDZdASLYMtPgRnB1+H89ycNhSnKXz512TNHObnWt7GGlD7485hb+bnoeIa3WTjrcGUm95foHvTTD
wJsTURAMBhni6QztVhFSYQ0cOg+L9YFi9UtpjEiBT4kH5s6RPGr16PP1QS+cEtNEV4PeAGoENMFP
B50iV7P0LtMOWqsF5UoEiTxafe5tROp0G7J1q1vnYD8fvcT1bpzQCzcpuShVWBewCMXpZUMPgQfd
TBw3PIgCw76VCeWmhvdUmxEyz0YIAtXFPTFFeh2l3DBv1iUmopRh4V+vZJP2++vf4myxKZHTk+d9
yyLMGfrpt4hIHMcS3P8BMXD93h0dUJ+x6nR/kzYAD24s99n5mUdjX/EAmff10kOiNk0hVatHB1+L
g23YZfq+CuVDm6MWgxj3GLxcn92t8RY3c2hWQzNAmzy0QsZ/Ji9U0cqruj5Dz9f9GaeiMf+HGaKZ
xksSfAyZyWJvYVJUottjR4e4Kn8IrYWb1HjyVQFXY4J5/PXfJzj39hzwYJT3l502msJJQrkxOeiN
ir+ABs0eMk/UOy2ka74mIfST++sjnm8Yno8GhbHZVBTP2UWcj13RU4Yrk4Ort9hNBJ0BJlGn9NGV
mX7ra56FB9jiPBz5nHB5DX1ZA/SRdTSouSYHPyHWaUD9w4e885pyM9TZOG18L7TujQiw9e76LM83
DgPPzXdqEoSKpTiKMZrSUa4TH6IBVNl6LINU22h2LI0tmHz1Bs0Mft/1Mc/C0jxZ2okYrXNAgOue
HkUoDCiIhq08NE1TvIUx5Bigw0HwwdMG/zWc0vF3aNUZhgVpJG/ZT51n1FS56NhSaIV/RO6wWNei
iWNbk5Y8kNyE37PaR0o7iyyx17LQ+YkeYIy4RjWY0Lkj3u5qVMMWEkH1z/GIn+Ei2j0n9uAlFolk
iCtlBjMrOdCYmrptnThSbHXZjzTpNO/1+hc/y9fmOZOvzhkkOmPL7QXZelRBqUnYLjraw0E+qJ/1
SN3W577cxQElgxWQvfJ7ngsw77A25OH6L7iwz3g7vyfss57pssCYxdHky4maE0oErfm5nMpoLwWt
oTXOCGKnT2lq/GuSOpczuYJojHOuztpuBk2NQbMceZiqtlabSgTUr12/LF40CGp3UGqDX5Btmnaf
tJZouA3C6AaO6cKxpplNLRGoECqyyzQ1xVVCc7BGOADT9LVVaXjpc1dr3S+dsnKwpRnR+0c4psWN
Uz3X7k8yG6buE5O5ewES0kU5PWHQPUng6jA9ZHaSqG2Sd+Z4B34yu7GqF+ZHy5WXCeUI9BeW+8pt
QdhnmcgPQaysr07jwwSEo75WcIde+Rzi4wAD+cbNc/4YAlnHPub5h50OpafFZVcZAwY+YZIdsOgd
xA8Z2mW6Rzq0pQClWeKFVLK2NzrXevtTb230Fwz03WqYuV17j8J6M221qk9uPYouXBgI5sCaoB/K
22iZbSEPbghUwbKDYVVRtC1hF61oi/jdI/Lf9XAjQ78wGoLAaFnz+SFJLJuuhQ3UoS1ZURhtbfUZ
4DmqltQ8PfnbgdEX34jZl4bj8U8mAxocNuQiZtMTqwu9BlEHxa2DTW7xxlpT71L/aXiUfbseLC5s
X74fexccD6IPS2cqQ7W4x+BBARHDsaZ9FOIk9BAmuXy7Ps7FSVmziRqqEGRpi42EdEOREBqKw1jK
8psRQHNClp4ueWF0NyLwhTsPMQXqNzg9I3y23BwojKLhg/zEwfWnFgMpo+oeoYgZd+mEuVOuXOMV
hetkl05We0NW7kLo5Z5BPpeHK/2dZT8rB6RuRdaYH/Qqw8zAdmv2vwy9vYLQ+tI2yS377AtRgWg3
7xKyX5rzi1R7GAGHWqlXHDxdmF8C4aYbxSsMHbJUPkdhWYkt/SignNdX89I80fADa8Lznog0r/Zf
j0ijqZp4tKrygKJCtcYhId6Wliw21qgA6aMuvf/H8VhPsOgm7QVw2vyX0/HSEfZSNabGwaY1/Ig5
gALcYtN5h+cLMVXBFL3VLzzbsIwyn3VKUBRtELM6HVKzfcrsOFAcBEqquygd1UcZNTgRZIMCTH19
fueZEg1BmjagItGmRyJwcYukVlMA8zbMQ2KM6sXLq/6T38Nj22UZECQkA0unuusMA7ZsqqUYYlXe
PWiBW7JYZ9tp7ksSCqiAkT+Qup1O2qLtiFyCYR0wN9PvoJ8OR2yPIB34XY75oLPHrCy5Zed4hkAm
V6LKA+2CdugsFraYfJ72xSikbR7wkUqPSdQhGIhG7Kd2VCbMqmGofuqDhRud3kzHvKyTzSA8rMqw
R8Rnu0KrYKyj4c/1JTnb4vwoijK0aDEmpFKy+FGFlErXW8c6aHka/+xUnIa4WvSBCf84FNldHdeA
P66Peb7nGBPNO/SkQJehbHT6+Rse60kxuNahzH3vR4I134cKtQX4Y5G5vT7UWdyfpzfzBoDrz8JK
80/56wRDVJzmC9Q+dENvN2vkVvJ0U/faLfWxSztqrt0SEkkO7WU1VfitblejcDBGS8sn2vr2d9Hh
FqKEoX472H6kq9aybl0BlxYPqVGwUAAacBJefEhXG4dC8osOTatLd9U6HdzDWKHLQn/d+zq0AdI+
1z/opbWbleTIzoj9ZzDcuqloY4jaOkBDsJ804dnVPu0H9DGKzr+lQ3m+enRMmBhZAsGJ0U5Xr8BT
V8tkYh3q2DK1Dx5KGda2qZXu/ro+q7O7lFcT4AxWkFYNop6LUwAzFcDM5GBWbOkIFNvN/B4PZKh/
iYhlu9xH4XzTW7A8kLD10hub9HzzMDpxEdH+ORNa+gdTNSzzqHWdQxkb6MNrJXJffVXdoSFUbwQU
TG0VuGO1uz7n881zOqp5+nFTWcVpamqMqo/dS4Tiy30BHwpehun8l8CTvnG5XfrGZLGEW9L0AI2+
0/FqVA563AvdA5rt6Tb1zWhLKTFeVa5QzwiTVOskRLAZC5j2f5gpc6U4gGIrl928zf4KAkkn8NNp
J/eAfhUOnKmtx+son1S9LQLE3aJR4Ibz7x937mxRqyO9PSuxd4OHzWKduocqlfYdLLRwa7dYWW6A
FLrgY6Vb/bw+4qVNRJNRJyOku8e5OZ2kNgJRlFh0HZrS9Y9dPZjZboix31knwoQ8bWQFTd1GoTR8
iwd0eWiGBTVpsP/nP//r+w7MqHJQuTqAxo8wSwprvAtruod1bah7HJr48mD0b7nNztHt5EkKwYFy
y1xsQuMY++3TYeU4+nmCseIRSQ/9zkHqZwDmVvzxaak1qzSFCQxU2NsgViJQZHP/dT8DIqQOPdP5
fMidy1m3XaNDPNbKYxsLE0Em1RyN2Gi3/LtwXaLq/WbUo/XoZXV0Y+Sz7z3zHzwwubQ2+OBL6IJV
DI5CiK86JiLJUWgw7G3Vd8Xe6uMYDZZSPMRZWt+4tC98bZBNYIOQYgRqu2w3VGXpQ7pT9TGq4ezU
haiekASs98g/+VvcnIwtpvblFlvQ6ovdN9qNM3yeOtI9n7uDs42yPS/76WqXuXCCHKWzo4sCR4vi
gxb8cUHlTh91a5zsvUeyhG2q62iK1CXO8zsNv3P3XuI2eiNen92B/BRWHB7TDCFwliqn5SBtFkCq
I4wpjE/FZGE2OcY/EqN3blSczLMrcB6L5gKwMup6wBZPpy3qBKkyZddHaJZlsBaktS9j77XGFtM7
9VSPrSa2JLMhWktJlGPeNOvOVZj8UH6KYqiR9qAlCqfBlNI9sQ9qCc5JAufaRPM+WZGjhTtkFV3E
pMukmdZBW0zxCn3WFj0tmPveOirk9JIqKKP/GLGYGiUXblswRrM/9unUphQBigZzgKOJbOpmKmYD
NjeoNzHmbfdNW34grytvUGHPLj3G9GFuIjvDISJ2nI4JJBIgpieaI26jHnOd7dQHeknThBye7pf/
XhueB5yR+jNnAUz5IkiBLQrq0OmaI1ot9rFUNB8J/tpOeLr2QMEQsEvXVsnWSKY8W0e+1aIugl3y
P39qZkwbdG4GBHSaT6fdIeFRDHrZHsE1RR/5pd/aNBb7zh6yrd7W5l3YmLfAXGf3PYLlDqAO4jPS
1s4S5zOIBO7YYLfHtEKpe11wpsGQOAjMtKNuP/Re5u8tE2e/FTWnr9fn+05zO70b5moPby3+xr7M
Wa6zWSoo5116pDodvfVSz+78oW69dZWLHLpwpcYdNsJoYjVZ1D8NRlB/jxrEq7Qa7a/7VhktvLlO
K373KL1/TPCr2rXIuNwhYSxWVvkpKna6ZgZ3Cby+fdwC9b6RQZzHW2bAgwXwOCGeoHe6ZHLUuxpH
lfToyDH51sDNemqQcjNXNjIZWy010o3R0liAExytqsky769/wgsnBeYLPRVKEgDJl6yPoAlVIfQi
O5a+FX2qUFX7EGlYqGJWiIaRKL0bNaWlmztoQ+Szgc2yYMgMm8sla1OZYlZv5Eea6PWTMj15hx1G
h9LlNHW4xdnFxyAQ0Wtlelm7CrtR19Y5sk2fJbTVDynCSy/jVA8tOnE2dOPJqw6U6qcN2Ptgkzpu
swGwqH2mhynbVaHSVq4HZwrvasvMXiwYYmtvnNAjzSzutzir7CcpI15S1z+rOae5i505t/94/sJG
pke2OIqDFiDbWprZMQCHjF8NFrNYCLh1ka8aR/XfwUoF6O5LBHXo01lii4m2LO9nDr+1w7bFb9ZZ
V8Y/1VRqX4MpsusdxDTbWQ0lNY8ZKDPGq5Rj9gBcB90oz4zc59JMc219fSZLx5P3BWOZqKPMeBk6
m6c7tKLHUxdYgpP2xHW9tc0EkcYSsZO1SdH4bvSCYtxAHnc+0MtI5vvF8O6Rrw1fBZbgn1Vv9z8s
nebZBofqFNHTbHJ3pq6la1Rc/rv+YxenaRZYtkEnY8oFpw3Iy+IJAAQccGllhw+AJqodjXtjQ7Wg
QAHVgqKlKm/Tobi1R5kEMdiuibfXh18cpvfhqXVAQ8aKBObz4lMlYaoA/Qcodloy3xc5VjjSyKh4
+H5Erh79o0gBVVKa2pxb5IMo7JEjni5NOYVenWtT+jAiM+SC4epN9wvmy74+Cyd76leGUjKswzS5
SX1eJKfvQ8/cLa5Z+pA8uJZDjzIsGpGi6p/pH5C1yOK1BQTjTUN4LFnndvef0KPxxgdeYkPeh+XZ
w+MOpKIBMvx02Cz0XRqvIz18XR+tldXLYu+PefIlKvocDSiYjHu39thsTmP6H2TWwZMraTn8cmvU
tq8v98Vfw8EAGgK62NWX9WrHxFhqxog/NEqLsEIZsnDbtan1amsIga/wHjRnja1gOtCfTYjpfamS
Ne7SU/KRUndzI7YuruL3j0ODnAoRhVdSkcX2c8u+7fRMzx6arP8Tu6rbTnmNClcRWlSNaDGtPBNt
Tj0ykcu6/inmcPZXuJuHhpA+cyepwM1Z7Om6pPj76TWidQ9aRGnXjYxiXBEdftrcLm/Xh3qXol+O
RZMAhQxqy0C7F9NElipvu1YW+A5E2b1lpdDu81TFn2HIFcWrGurim9A9LdpBWAXdui4bQ3zVGgrA
jzYFCXMDBLBwVgCUqz+923lvrRVJY6ejcjG+XP+xl74LyS+Fd/Ij7tg5YP31Zk6rqeliqcqHfjTG
V1WJQzLW7bMVuuGNOH1xJFJeUgift9sy5UXxuPK1XJQPQtPN3eSK/+PsPHvcNva2/4kIkMP+liq7
Wu16XdaW7DdETuKw985Pf/9mD54HFiWI2AMEQeAEGc1wyr9cxUYQlyRul5XBkOzvT+vGTuPKYVYc
fAhAS5SSC0Fz9HWtfMKEHkAx4nbDeMDpI/g0KLWGinavZ9+QIzCQKZkzZ1jZ6DfmiiEDhX0K2o51
XdhX45lCWlI+tVUWv3ZhZn1u5mb4qamD/vjRmTKQRnzLCwYQYgkwVIq6N5op75+I5NE/bnEWVXLF
PBBOpC+KYoUvlPG/dyJYKzUvMkIwm8BEOVQuDBiaw0sSW5X3qu0jGoq0sBM9Zx372ZMp+8pSXt3j
1Hdh8lE34zqVahKXG7R1IisSat09zXaq7cZWEei/1/ODqkzKpq3r5nEMqtP9Nb16pSXrlw6YAx0O
I7dlh8QiqbZLyyyfagEwfOO0abUrUGZ9U0ecHpE1K+zPRVmbqEj7AbJhSZ22/9z/CTemDfwMJhdZ
orREW7wjDTKboYDjc6D1YiORPZRY2ot5PsbOgIFLQSnKS7u8X9lN1x/VopBkw0bRiIOviAlqnsTm
gBbYU4G7fehpvZJ80VtE5u/P7vphYu8QsFFnpuAsiUWXX1WJSqBRGHs/hS6mNd8HqAnIfAFeKX7U
s6uN3hTFESrdbqQph8QRebsfUC8LPMdJ86J9LDvcfL/e/1HXX11aTEk0OnBkF7WBy99Ug13sxaD0
T2lHBY9aZYW1uJGMB26ZXPd8d0x++7E/7HCyKQ96i/nI/R9wvfj8AAltkfRQ117m6EqHJm9npsOT
pgb6P/qk6J2npMb84RNFKRggniwdSbC3DBL/vPKtoZ6a0u6fesQvf6Z6+oNijrMDaFk+w54bHqW4
62okIjfsxaNIxxVgOTEI2BYqEIsvHpUtcrCWGJ8mdu1n7P3KcsPHUDtPq6QmJTjL4S2yWx1Zwna0
CBA1v9rnmJFNW8Q4KG2ObNfokxkpIQBC8hUyjXQ0N7o5xIR2SdPY20yDZrlBExVtRpjcPv4EOHob
hF0N/qC2XUOUS2LAUmPWasdWU3MfC87R6TMvnP30FTZsWH5LHCB79AMmwNp233ZvgWvl/K9QISu/
ISpco6dKidN4M6xC6V45UM5jHk2J9kvD+cH9PfdaQ1Kn6PCGuqgfrGdJNNM8qlu15fUatXiyyRAy
LGqcLZtMKdoTWhzlD7/s3PKpMgv9L5gqDSTNLK8m4XE/aPkWrQDL3JQVVoX0dbv0oRzLNj8Rcyq/
c1Ss3UfptYlcJstSeDAhkVfss/HfsBjdZyPHQs1j77UOGuv27D70IIicTWBq/bM7RqL2cCipvxvx
lLwlPVV8PMx9F0uCvgFS7SNTOT4UWPu+KbC4WC/sFQxvRjAfoxi8psLTLEZfgDgz4vF3EkdhRQma
0gfalpgCHAx8pv5KG3NA47+2deUFae/+W4xibPWTPm//2cdW3d+SQZbC6+05mF9L2ACVp4vaHj4L
KCGKR4Un+uYjTZdsAstPk51RlZVz0KoWf8sqznDBa6IhxKzFjLL6XxYJ6eGKrla+6WKHwh7mC84v
P027YiW6WWahPIfcGhKNTrwBa9Bc1ElmJHotYsv6ydEH9UfoYGnvRT4qqV6cgSATSNhPGyXOjPYF
BMko/A0KO3KDlZ36mppugHWJ33YjBqVUYfdZy+wPcTijwuNZpDAISrt6Oa9dxDLuXRxL+WshDNMS
A0e5eF4TJwqoYETNk42g2NbCfrb3MhEXiOh3HQhWe/yKTF+BU1adfWqwzYSTJLSnNqmdX+D/5jUI
3FXkxDK6Dk89DxAEGHfx7vWI4WStsGqU6XGCj30DGcpJGdCtCrRp5bFb1vLlN4N4xkMnLejAHSyS
AhjEMdF13jxxvPlQvD/jgOIj6Ek67P3nTEN2vnZIku20yL6GYxXu/RQw1MreuTFnJCEAY3Dxk6Ms
U1WXRLHr/QZbwWayHnCA6F+yuol2qV5oK0NdFQBoXjCSTd+EOBzqxOXdL0BCE3IMxlNWi+pLmuR4
HvTBxM2QFmGlbfoyLM/3X7WrSAYqCnkFiwy4nXrA8rkpc7sdKlE9GVpofinirDgAB1deRJHNvxUl
QDofUO7avpY51sW+tgzp8SdRshLjvkSlxX0ucredjCOOPJR2EYG3fkEp6tHCtWD44QnfBHszMpt6
Q3A7/WeI0ZfZTnOrRNLbRF15c6/W3UKYzAZzD+yPpGBJjJ/TtiGqss1jQ5fmMJOw7NvUULaa6JSN
GPs11L08tovpU+yn8E2Nidresro39xYghTo0jnVvmjveg+HvOBW1tp9xdSzoMDTxlyBEdeolzxIE
nD74ycE2suocEhlNwj+63GXG1ISjhqvO0Tc5xB1CaogN1MOxNk3E15HYzT4bbqGo+/vD3lhkR2pA
optDko8AyOWwZjXqTt854ogzhrvJNCeqf6QEin+nYZCrP2ILPcP7I16FjFLeAmAevAbZklzCOacQ
Q13F9bWjHU3ih1Oa+V6bNfGAyoj+NzaWLgY+2P4g7GyIB4PSXrkCw77xneFe0XSGucn9veT+BEMD
bkro2rGGenDOxk7/ptTwHHDnUx6TbFQPqRVUL6Uq2cz35351awEg4/uiPQpNhhrb4lyLrs34Q1c7
JlM7NR4WqfObqF2EwAMUXVf6j9dXNaMBZ0LxgPEAmi7CRxqSQwE3XTtyWKU0r4KoA1x04YXEuNuc
e+0RIlj+u0IX/xv2mmI4jGKMP7zcl79iMWejB0mPhId2rGo/OJmFxZVZ2rOOR40/zj+RJTY2ZRYE
NYy0PChW3qtbK47cA6h3pOtADy/WYMqQ3s9HVnzsfDpIyPtjOSNADtLGsKOVz3u9s5DGBCoIvF8m
wUsUdpBZmWpVljiG6pDox051cDApsuCA3aEVYTBhtH/7SjJHL6lfdPnK974+ytToTAFEh49NS1Ye
vD9yFD0OpwIfUuuozD6uUAFS6dN26qLp1S7taEvjwlyRA7g5osStwCyQ5IrF5eGYQ+cW1EqPep6V
uxQD9MZT1Vz7Urq1tesVIT7+NcnvKTHxIksZcvlu/jFFo0NUAX1Z+1hp8D/1edCzXQZ6WcUwqa1W
BrvxNSGUw2UgxKNos1Q7txTVxO3eFscEVuPrqCfWN1To5yfRz5WXqPmAHKGZRNui9O2V1O9q18rm
Erhe4ho8Cq8KOEOP0H2dzWiVFYHR7NVkVImMk7ks4GmiYLiyb6++I5VudiwXAuK6IDUWxVcVDypC
G7VipkkpbZSiA8JAyTECKn5IUT/66MqCa+QapMkLY5xm/mI8q47Ru8OG7GiasbIvK05m6UbtJqSX
udOKRDslShh919Je//LBC5iRiSR0mBLSs9lYbCC3V8zeFFN9bONWfFGtWX9NgCluYmwuSu/+WFdB
HGOBLjK5eUEagdG+3Kxhxs3uRkZ97Ax8k8ygTZ5qXnMcdXpACxq5oCfiaq2Ke+NbgrNn/1AwBmek
L0YNIig4eTCKY5O1ZrBphkh5qyvT/dZjr7BD2Klb2TzXzwxoGvRe6JVwFcCBX1yxcxg5lgJg56j4
RvoVTwi//ttSY1tjy1o5ZT7Pioz4h29KtZ8M3NEBgSA/dKlLRcWq4uH10dFJgZAnIUuh9b78NXhO
cbRCZzrWorD3aiadUIPpb8K2tfv2uiAHoZmGDLVk7l0JRr/8wEWbdWFta/MxoIaQHcRskZz3ql89
iCGnsovyuTNsRx1piArJmvpNnQlnMJEpjGkCehSX8ff7W+7qyuIXoQ4CS1VqX8JpvPxFpZGCw8ay
61iObYDGkKU16caPSJGOOIQhIYhOtxNtgjCP2oeczNt5u/8Drvc8FyW3Fm1LUDNXmO0pc6aAZtl4
NHDoACwPJGZDFyO1HucqEsY+wmV6+AU1TF8tJiyych49CHI02MnU3rt3+uXcubBak3wheO2QpJ2P
qc0nsI9J1wDU9xTcGpGHyYYiSP4auzzpdkEwFzESfmniftNi5M/dbWmaLYYWTM3WVm705Wbhk0h9
CilPCS4DXczF6zzKIVCRHV6DdnKN5nnMFRJHcF5tYz86hYLKoqpnoUFpfgwsbTf7FHhTb67sqjgo
bdiCm+POmNeO72LLsFpsGQIkbgyChiskpj/nLppfLiadFPImb6CE3TyGwDnqbW2hQNhP5vRiani6
7st+EtkHk045PsXN9yyecPxKeq2hm6qxLuK5cvTyIeMzWDwG4Iz/7nM7eBBlP6Z7d0qTJPNSbcjL
A9Jd6oSAsz9uEL7x05X7TJ6RP9LA9x9EdoI8AM+h4Fhf7qM8TRQ/VGL9OcWM7rGF6DJ5IT5ja8+D
/OCX40BNolOCIQC3yNWjm7buZDUpWBw7VXA2xBFvTDykH2x7k+Z4WO/6LC+sTR7NbeaBbgGHVY0N
OMn7J3ZxXzJdfobsXVBxuGGG3tHIrvRCcZ4TE7srL1P40V5dIYYAMRhm5cpw19uN4ehdAL+kxQhN
9HJ13dSEiTpaznNniHHvJJNWHAzFxzS2CJNNlUbj1lY0a6s2iC+tfNlbY0O7pb9JMQc1Nvl0/hE9
Rl2VlWOfOs8KmT5yRJSu6EP5gzgAeQ6Ux5i8z/XCaMq/wepEw+n+Si/uRrnS4ApQXKeNQFC3bBvD
BYv7iYT0WWmQnDPgmGy5scz9rOBaUE+T8tiE0Vo4cGPOkGiQQKfPydOwVErQuPDNRG3dZ9LxuNqm
eowbJ42kaWsZUXwMmgEzJPDfX/R60MTK4b41Y7JdnGpAUlKZvIpFerS1KDY9c0zLnd276eMU+/qL
pWqnJg/7HRV0Z39/ld8ZSBfnClqloPNJECHlOpfcVFyBgnGep+lFTQI93k6x0Tj/AUqovRWmgTB3
YPauFOHre+stV5MpOI91SYeSPkz0OXNS8xt+rWn6FeSaMW5SM5hM25tGOw9OrdX5denN6qx1G1ct
pwcMU+Y15uLyRMrONDeCFL95p/fJC+qPbVr3jlI4raY/Y6xX7CY31uKN7tbuS6dGk7JyHpefiEIM
rRbSGwhQLNayqaiKbBY5JbFjgPvjTmti7Nm1Yniy4n7GTjnWvna9uVYGubr6mBgRE1APAzcdYC2X
MxzDOS0NBWxbZ8da4IlSa+w3erdap27sGGGctzYDXUZTyh9pdqVDiKzdppEsrBVM8fJ4MGlJY5Z9
VXYMB/TylxTuiDMidf6XCRtCXLtdZZ63ZaENvbVXlGl4KCt7aB6nHI+zX6gNuxja3d+v743xP/er
JJ4hgE3URqYgCSCXPwGBkxxb6Ep9dtEWDbZ85DJAchWwsxd3la1s/WBOjvGkqsGBuq32vR6g+9Ht
1Rs4a0OBO5y+QYZ/iD/VPldARf+rsOcN8muu76PTH43dY+5XIn/F2M0aNwxoNW9lEIbWLtV0PHip
H4X6l8wfZvNhHPvxbJZaNx5sv1PVTdzUXf8QmFnR7wIj1MNNK9TgtSHED/cgp1v+IHXRxnD0GaQ5
Wmu9UCsadJmzxUQwbz3yB8XAhRa1RH5OM76VZJxt6dFQTJKtAh4f484ewHGzM4Yh1b4Aoh4PdeAG
46umNwLZUyjLxnbAy9H+GQ/z/KaGINU8Lcxg6Nz/HlcHAk4e9/R7CkU11l48EriF2iFSreEz4tiq
tjdFX70Gla58arBR3JpZVhWPBJNrVdFF2sbp466SW9CARgaTX27UPw69PgdD1pil++zo1bwplKQ5
NLmE1efTaH1JMEz8YAeFEQn4qFzIC1jKnyy2fu6iLIKylfvc5aaz9dGX/tK15rAl4sSc+P6iXkW/
DIaGNzY5TA4ByeU1k4y0x5q6DF/Auc3aY2JGoNcAbau6N9PanKjJqYWzreKple6YNi7bdjupyTYy
w/AoT3G6cvKvF5xfBNKJNrJcgyUFqPEd2t+Qx15ypzb/M2Ft/50UnVZ7Ix2+tNZeay9cXetyCbj2
4GrTNIT6efmFifbGCCJh8FKYensUDLunpRk9WcNorry7V0Mh0QaZDD6iFNslW7kcqgt7nzzLEs81
GMZPnYjGT0pVRzioQnm5/2WXVznqZZTi6BuQBtOMW0bL/VQHHYAm65i6UaXs2qZyd33rm5Y3WRxv
Tylb94D0LirKRjj+dPPJ/nz/F8h1u7g/CamkojAVV46OteRHjEPdlVWddi9qaFvFNkVoP30Oqimb
/ro/0Lua43IkFNtcdPdkTdBcfMEqgPmXYFNPOgS6fdPMuv08Djh8bMvM1z9PBeI1XjVpZUgSh/zH
JhhEpux5d6mBe9CzLeVN60B8v2CmpJFbpN2Aj6NRYBDuxCY9esxkLfdHS76OpxaAlh9+4Oq9vRKI
Xm19VgwFVxTdKPqBbF7MQ6vrjtIszE2qI+1T19jaKzpH2pOPAOq/Xa2sYXRujMfjJskr3DQ0URfb
UesbrdZwTHnp+rnYpIaf/cVLJSYv0bPPWVlYK1f41fanEg3tQUKS4I0T+F5u/0aJzZ5wtH1xZkQw
m8jyeWusZP6LVLR7u78prp4LORbPBYg+zjad08uxwMG4MXJj7Yta1eJFi0dl7zqxf9SCSuybzhz/
FeE4rXzAq0FpR0NDAOrDtc2YiyRqsANnwIEZlUl7lqwv9AItMSQPWleCrwPiY2/6pEh+3Z/q1UGT
oxK1oY5CaYnm9OVU/akQ+H236kupzSAKFTOafoIyDA/3h7n6eiCniInYLdLEiAv6cpiSHpmBN4b2
YtcODrYiN7Ij8av1RQy2trs/1tXOZCy5ITnNzIoa3uVYUO9GNcKY+GWMjPyJMyD2+MHMT2aEUhOe
QHn54/6AtyYna4ZYhYAiIzG7HLBUI+pgcY8vNhJcqsfuRVl+Bmh1QH5lWNsn7/jgixuLlJ6XgCee
BQIRuTjpkGwhAU5m8mn2A8PZxjXl4e3oxh3tXg2+71xVuotatFn/KEorOQMAQtU4QLDC9AoXoxBU
g10MSoKx/aqDVCo3mQWlSoV+PnjU2WzlF0YEdgMVBguov5sxYytOtZ32vwjc/Czfp12JP3OfdtmP
IRmcr/WoEyOq2QTeHyvuqDwBilVwlbi/zu9aU5czF6bE8EveCKu9DOx91DbAMwTai5VYauOSQ9TO
jEcV6dq0C/TQiY4mVkSv1NoCvDGDwPgc6yUW9LFB7E+HtMm6J4jYpTgk0ehQaopNe/SyLGmgoaMN
5mKGIUTyoxjQi8t3NV304TlL0apoNhNSwzVs6kgU3deiYfl+Eglr0dZv2lFZue0Wl8E7lYfwhYiC
Q8ONJy63VI92GAqldXmyUk05T0XWf0I2Ffd3gEi70G+Sx9L0s5X1XRb9/zsqdwAVTVhfNDwvRx1F
ghJgaBYnWjbpYSRAfuxxrj5KnYBnVc/nHwmFUHzIVPNpDNJsE00Yat//yDdmLh8V6CqgjsicFndv
O2ZqoUKBPNUg6jxkKdFHHJz0p96V4yddn9otz5G/0vOUgfgfG0tOnGSZvyjbUd9eAiY0IyWprfTm
1BdWvRvoYUOBKqZDGIrv4dTNBxODTC/Ppn7l0pdXw+XADAgdEi4UZBnmfbniLp7YndYUw4nFHQ5t
owcHbi9lN5bqX1npNCvX8PU8ZXVOdlEEjRR32UcB+86tlI/9yR2At9oWTJdqcsZtYYf6NtDT+EuD
4fGXwe3WynTLZIElJjZhcI4vFQLKkpczhQigpWPUTqfSd/unDgdxaoKGS5Mu1b6rvprsyzTJYN5U
hJmx4kzbBpLU46iItbxlcV3/95cQJCEFQTWGqv/lLwnHucqKoR1P/jiJ3y0Bx6Op1/GpqSpz5fMu
o8v3saQqAUknMqOEEpdjJX2kWKnZTCe3H11y8mie4Tr2qCJuktl2Qi8tQTnSNMsj14vMcv5P12uY
SrQ9DY5DWLjhd6IsN9t0fly96iW6i9uoHHXlKcmG7JdpoqnoxULLDY9P2gabofPN7/dP5K31QrWH
Dr0sbAOKv5yD40wVBQFzPLGmdPamEswJtqxT+YAqVr0Sj1wfCFuK4JN4yMYPhd3LwcK+KuYWmubJ
tiMfsZfaT3ZzNuNh2dstVjmVcIY1Aoc8ZJeHkDSHB4UQ5R2FsDiEZtCnYEI77ZThJrgRutJvSRWD
yVMn1TmGdag95BWamW0i5oC6SDKuZDs3Jg3Qggq2XGHE6hYveopsnYW6rTgNJBe7WFjFc5ZNqjeU
qvVvFBX91/tf9PqOpb1JnoDqCx/0ioEk/LqaQ7RDTkrr+DvLTrJNw6A7S6vdvRKUwdYJkXu/P+jN
Sb6jAwD+WTQMLr8sqQJCyUAgTiXk1Ac/19JD1mXtJ3Nuy13Odlo5e9fbFgCEbFmyczETuHpIWldJ
Zwi7p4A+0xnWUdt4etBpX6axN7WPZcycczasbJHKbSvxjYvJzbNe50mjn+y81kJYGS6lsAGpgdrj
3qdOXrSkkYExxNUOawP7cxYp9oc9YlyqEURHSCqCE+AUXf4IepUlqkG6dQL3oUWegYr7wwQcc2MG
hTp5XZMh4WCuSjhcPSoM68CpojwvBUGWKUSmIHFqwhE55TM8A4u8mA4oJonbOFbMk4341dFuxPTg
4Lv4+ME95cpRKa2DciQcXuZMnGhFCfXZPKFGHf/C3C5+ciff/mKUIt8NEXZE/8N4oHfQ56PCTr3g
coWdaXQmHnHzZMRGzrVt0/4B7xFHn5y+CB9q7FRXZnh1VJkhQQkBOfVDkI2LcAg5HegfnNXTqCjD
97ws4KPiFbBXtJrGT5j332tgaGtU8hujonIgeZC4klB9kWf5j8Jlks1DCgxYOU2R/d0NA39TaFq3
zWSCL82Gfmdq26xBla8OLFcweRtda1wnuI/lv/9jUMr0KbaFQjnBh8j+KluLd1Cvyu99b9vf73/H
6y0rh6JGKkt2XISLu8hJVIOsaVBOvhWpx3IIywd9DI1zreMgNRgGyU3bk8Qh9beG6785NK1hkG5S
tWdJ0i/6stPGKAzOOtqD09c0aoyvrpnhJZtCwqkQlFHMveZmUF7yAebPykV1dQvLKvg7bpTLSr42
l4s8VbHk1dbh2YjL4l8nn7qncbSrL5BeVZPgy1nzNbk5IHhVSISyBL5UmDRGVxncUoTnMQyy0OsF
6h+wdX4iZpl7ipqaKwfmxi6SUpaMRAEZNsciWknbWs/mQHdPUxkFDXETwcRG6XB/8zKDK2hlPW8N
hz0J+pHvoMJlobK3sG2cdNun9aknO7Oif+mpwlcfRT2k1UefUMwSqbVR3+N0XqMY0tLBo9OfaW6i
P6w9dmNv7NsWEdGNifaJubWasjrcPyk35seQJEaEYhIHKy73S5lYJQFsFJxLs4Mzr4e98q1Oi3EE
gVT9c3+sG1sFFUroCnjWUYta0j9CGt66jRzCuU7ccksTMXkFaZY8tFMb78FY//4fhmMdKZsaJJzL
XokCud+cuLbPVTfHKEPGrfEk4rrdB5o5K/Dg4MD8LyNKO1mgGdSJFocP4cSu1uI0PKeiSNpNHWRR
/9TEuS229ZzHCV4vCd469we99QWp08p0h9Xltbz8gn1oKHNCy/GkxKmivlS4a+Yb/L6mdg/z11x7
km88HVxu76gjFA6usAlAPpswc7PwjHkuXUT6I0q+r91OeZjjsSpfUFx6SXAkWeGVXM9ScCp4ljn7
72Zml7PUsjoie86is1MLvAbAuJqboh55qbVp7RjeHIu7GxwvZb+r0rcotATPoSo6B3koDoCU9T1w
9O4F8Ypi5cTfHgo+g8pgCBMsbrO6dYxJL2umhZp2sR0LVeywVbC+uKrffPwuYw25qv/fYPLp+uMB
VofSUSrVCc9lPAyVV9j91HqBsGLl0YnztYL+9UZhNLqH0huB4GbJZ68VrXMVnamVbm9Mmy5wEPzJ
cPLGstwpPs2Ihxxzrou3jx6Hdxglt4wE7Fzx6rQqCGXLNjpTsY0etbRzzyAaYQKFSrHmkH7j61Hw
INOCOU91Z/k4lBYEviEU0bljWt/dUgd64ttShqFIjY+mO7wJ1IK5PLlZZC3/8uNVYhqzepjD85Tp
xjNGUspL2g5iM0zNWiZ3a1qgf2zSDGmzs1TFRsEmRTlICc9zOGactaYxMMfuhibY8DDY4coFdv0s
SMUt+BcIziJNt9woMfuyE1YSn2v0Fz5bQ/F9CC0FrkenvUVD1329v0GuA7TL4RYx/mQVoYmWQXjO
hxkEEYjCjMdnGNxfTmNVr24Ah+itGUq4XAk/aHd/9JXJLjMaJcJVz22C+Gz1UU89QPSeT/T0WRnq
GXcDI1vZNrfG49rkhefkU7yV//6PM5/7PiRI3r+zWzvDMXFj5Vvg2D1ug5P5V03pf636dnNAaDsQ
8mTDZEkALFpR5Dwf0bmfXP+bOor8pbCCctM6c3oAbN19jKmEphdkcHhp9J1QIAFFfjlB1+j0qgeS
dzYoKOteAw9dfemmsBp2eSfy+dHtKtU+DtE4xxv6c2uSybfmi9aOFGgGTA4w9HL8XrHbwKdPf3ZK
Y6B5WRI/TXZ1ynK1+IfVWOsc3DqcKExJTLLGsEvCY5oqkR42fnROy7r/mg4dtQ4dVODBCuZ8TWj2
5mD4Q7HGVLGhfF9Ojj5pD/lKDc+F4jfda9321UEU5VR+GgElrhTpr0vIQJphQEGz49GgJLbYq3gc
aAPQ1vic0Zfy6Tmjx7cZx8gEjOTOrYf+SfrLAcyzEeHQ8KfZEHmd0JLnkURsJTC+8XxJWhb0M3DW
14pSeZ6nfZ+WHBytsMxXPXBHmmyh7+4Hn52NYkgXRo+U1oBB3b8irs1RWAfJkgbaJqTiqfwqf5xZ
v80iPe3a5Bznwo+3ld9O3w3LrzdWk7iGZ3Dv83dtorzcREV5yocqJ3ZoTffTNHf9SyvKNaC+/NAX
JVR+EuhZDi4RhGwwXP4kvcxsGFN+fM4zM5s2fUwZzDM42A/3537jNGEKatPiIfemVLAYJxhRSDBB
Gp6FUY4k6CrC8fPcpOihTLCou6qxv9wf8cZzwK1I4kFXyEC+bRGzi4TnHb347JwGmX+cJlqlGLLO
CD/4Yv4nqlzla+NrDUQux14xL7wxWQki5HLmLMsm/eWiJlaYJ+OMFqfe5+eqUdtpo1lRhbWfkiOh
Za3ezTe+ItKBlKGl/hU9vkWXvld7GqQAes8izrphV1QQST1EOKx2ZQvfmBkSZJQEEEEl4Vsm6WOq
BaATy+xcJoYaeAloxK1RRxLmaFa4iVrNGt//1uUBAZsSExgSsIBL4l8X62aNyFd2riNf7GubfvDU
zOI31cXgqTXy6JHiW7uhk2yYG9mXA345x/tYU6bv93fUjZvDocZP/ERWDWBgcXz7SgTzxLc9h7Vw
FUqlcbyJ0OUDOdDY50i18UzUE3V3f9TlkgOHhXLIzUmuq8JmXZwctMY7m2rpdKp6rTwMhVE/xVHH
3VkO/W87cYOPKq7LAVGSoMfGHUUgtBhwrnveImZKX013jmMctIdimOvRo9/SPWujG30wspcDksnL
/onMA5cKHgDTggy/H3HSEdvOH0NEGH4jI6Q02yaZ1zp78iP9eeHJwejrEf1RgAbrKpf7jzs4pTJY
Y3Cnnvw5SeMthdSs+aq4dhBu9SpP55Vb6NbXk65MMs2jY7wMuf28IKRytPkUpo2j7TFKzNJnBDL0
H3bnOtsg0cd2e3/DyO+znCFvLUUfJLR42hffr+pDzR1znE8g9M1eaNHWqFUzPw49KeKmmEnh0eHL
flK2mR+6yEXf+v4PWJ4TucSIGFB+loET8cXlEldmWZZ9GWsn2B9m5olO6F8zk2acErjGf3qliz/3
hpt+uz/q8g7876jkpdBJZDNlcTqDuTP7uZ20k1pVWu6VObmWh3OKsbK8N76ogWaAzEKJZ64YSVMG
gyEqI/U024PRPJhtU/fbDvn06CGKhfrWi8H6qMMEc5PNC6mBSdkCXYzLFVXaDLdotxCnTGC0sMcG
kTa8h8lPFD91PhU+j7Jcofy8v6JXsBKGZT1BHOCmzZrqi7qCPiNerneDfoqbufgcqka2VRF4ypGV
rQb+MQQhbsDa6ycj3NXjAM9P1NZK9HjjwNIcfy/3S6rOcjfFeqN1SdUZ1IXttN40juUf1JCGlmem
1hr3ehk0yBkDv3ZoBIKjxcXncqHxLxorjGr1U+JPs/ukakq1LaHvtm5So91nutRuGt0univXXisy
3tjAXBCcGOAdoLOXwkFRmbkljWrj1E96l21B4MfGzm2DNSWzGxuYtxua4btaPC4El3PMU1GRvegG
YCGzdnE4iMMHPGl94zxMc/yT/ljlPt7fSTeXVVLbaF1z0y/x9HWi0AuPfKY2DMH00AQlKMwWWo3h
+bquPLezm2rbfjT8czrMaxCWGxcimlYSk0wljvbC4j6CgJTTdRh5XxAF/asEtlU/jHkmkj26/sPT
qAz5dGh6d/hqtgHJQGwivPPxVxzFUDIOqo5cicuEC+pM2YMM1U6wKeLkOCnQbDzU4Er3NYPurz3n
wkEr8f6y35w4tTq0GdBVg8d1+aWjAL4M0qTiVNahSD4p/phtGxUb252e9oO9CaJolgFwXphbk/9Y
8kRC7Xz/R9zabjQ+/v+PEJc/QhHImc1aKU6VqrWvIKqynxnlkZ2Vmw2+CJm+Mukbrw+3BPGLFG0g
ZFy8A5WNDl6A7dZJKCAxeJXTHt25SbzFLU3C3ZQG0z/Z6Fr+yrtwa1yeE6Jjavag/BdBfzulraP1
iX4Ki7r5K0Qc2X8JM1VR9hE4zGzvT7HzS0gO18fXl0eeXF4H+UeEuFjfoQGqXhr6iRJzs4Mq6+59
0I2pJ6w52s3muGY/dGuiNrtYZvTvhgSXAyKZToeuboyTU2jNc+IO/UthFzGslSpxMEjO8xCwPWWr
Nd+3mwOj4gDAUKqpLkO3BAfi3K4L/aQMhbaPcJ70hiGpX1x1gBVcRn6Bj+gkwvR/+LKAFBCConaB
+MjiGGXG2GtGUOsnq9CbT+PUjV/7rKffI6oKJRCasiPCsWjzrtE5bj19wGBkBsntBaD0cqW1Kiyi
IVIBp+hAOre42zntgzoazQBMuS6H/2WeUjkCrB8Zjro4OWabBgNoH+NkdWF6Skpl/gxz0/G9XMwl
Z7UO9V0R0oZ6uL+Db06Ti5kSMZ3tK5GIWSRhAU6T18EJYb1q00z/KYrcHLmGlDLO5v5wt7YRqgiE
Ubzk4DflrflnBpAb02jWmXFSI+OTojh4WwMX3rPEzT7V5/m10JXp5/0xb02RLJbCE5J1hOWLMbVA
qf2uJ5Jy1bH+rivVrO7Bp6V7CnHNGov/9mDAk1wyRskSuJwgmoC47vY226ZS7N+4Rol0Mw89SFFj
Uttxf39q8qcv0g2Z3wANo/QA/m9xOgIfk3DNaqwTxFX/KMquyLbFWLxUdX1Wyjh90LgVnSekf4WX
+X65MvyNr8lNBLKeF44y+FLpGPwQBkZ2YZ2aaRytB6X3rQAdRGM41fk4148ofUBcM7JoWrNnvzFx
9ixuxwDxEFxaNon8eLAt+OuMbBqDlP7Vt34sotZrS/9fggwr9oJAUOEaxgJPirGIDPXjJ1bq0VLF
BABJNrLYVjFa94WRqfapgP/50GcaLoXKSG8jdM0ZuViuij1t1DVRhhtPOp0qKTxJZEFvZzGs5tDo
Q93TPlWDrka7ytST3tMq918lDjrhldagr3zl/yPtvHbjRtZ2fUUEmMMpO0mypZZs2ZJ9QjgNWcw5
Xf1+Sv+Jmt1oQmtjAA/W8gDVrPiFN1yaa4nekhc/vgRLDt1kzCrLLJyXThnCrtukYxz9Lrs4i7Zq
3wXK3sinRjl45lzgtFw7+nPN/7MmEnHpu6lkS6CgBCYuH4JR1yd1Qi7pJa6z2p/bwfaVaoxq34qD
L/ghR2t05Eub+/2Ai9gJm5xWSafAflE7pYh3LZiRL2L01P4mAG2ydZE0zX0tDpVqd/1QX7hCSOBp
FIIyBF3rLQqKtd6MY5pXrHAelSVW2Q26dR1Qh40Ztt0K+VNGKIsbBPAsLWXwnpIgsrivDH1Er9oM
rJcwqc3Ax15amH7u9uNKXeLSR5FgARxDEBP4yOKmQvwY2ReY3C84fVYzwgtoHz5FY4kLkBiNqX75
+BxK7AaKWlLAf7lbTDWFczMb1ksxoUR7JyLXaTZBadP4jKvcXdGbu5BiyVILZAieNQBUi0l0zDBW
ueqtFzuHK8TzCapJH1r1a55lzjfL69RjNtX5F3QFx5Vb6OLQoO2hbVHwORONsfOU+sBgmy8jby5I
dkNtbs3EzONbHcBRfacjsQWlPJrEX4X//UGFhjerRGDuiLTyB/7S8hC9e8/xmOibpG2dFyNCljrq
+/in2lfmZqqcegXvfX4eAVNhvsH24bkhJDwdSseEYzCFpr8EalgPG6Voyr+o0djTPk0Nq9u5qoAr
rVY53djrm+n86tGp/TDDEPF4bJfL6ypj1w4kEi95bodbROHCbIu4mKl/lfYQN7PVRv1/14c8Py4M
iR4Rp1IqlixLl5qRVeFg9WB0q6z7HCqmyDYVOexGVUS01l0+vwNAYOO+juQrqJKzAEn1ZmjxqbBf
9L4QfzRn0pp9mHrVmsDSpXlE5gL1E4lXI9A9XcFRbzU7RMb9xXLnOt8niSPmbTw5inWwjcLZJnYw
romgXNg1wF0ohgLhlJrQ8vy826Bu59iNldTeCx1Xo9o3VUFTKq5iWyJ1muBT6fbuP3i/1Vqp8vzV
JAum3EI6LO1jlipXTOJETxfMaFAUlrdByzzcC7qbYu82ofEra9x5Ow3aLDaKGnXmFvXVZK0GcWHC
3/+GZWuq0hsEscNQvOaWmhzDphXxLimxUN26HRrmJsF+8OGrUCb/YNtl4R3vicUau4Pbdj3qY688
OXP0CRug3thUwksM38aXHC2+uKz9eMra70HcdivX/vltKEdHasNEzoEChJyQd6stJjLnggrHqx5Y
2vNEISDYEE7Yz3VrgrkZ8/iRELVAhj8zVi7iCyeW00qERPGfVMpeXE9G1dhpatrKy0g15pOpwLfO
Ekf52oIHOly/HC4tqzTFIkKA738mGpNCvJzzMQlfUWepfXRPwkcvDqZtN6df9dGznq8Pd+EI2bKh
IGU54NAubaXBwaj4TCXKS5pHOLWi+DNOu4zJFzsTD/Qx9OsJLFrojPZKL/fCxSRZ6wyLmCK58SIE
a7oQlUY7iF6ps0/2PumH0Dm0jrD+hwml+ItEJVkw5RX5O95tm94o46KKLPGq4Xh74JEZUaWEqpW6
c98chKVQYr8+p5eWkCeFXhjdVSl4czpinfXCi0dDvLaQFoe9ACCQH7yptqIbWAROfZuhDvx0fcxL
60hviACefi5py+JwZEmAIr0JUlhvkWsYZnXcZAqGF1bRek92Z9W7xszW/IUvHQtqv1THmF368otB
lRl6iV654WsEC3b0Y27DW10Y2VNTQ1m8/oEXx8LSnWQfgB119tNJjanPKaCKQM2nQ/WoJmq5CdCS
8bZFN6j5yp65tDcJu1g9OB+g5hf1odxBL9FBUug10dvsl6olRXhoU1Hl249/FCgRYnRmD/bB4gFr
orlujCTzXlLh9HscwJxgY7RtaNxa09w4zx8fja1BqwAzW8Lmxb40LGQTNEX1KAcNKmKdjXTjNVs1
F7smNqK/10e7NIckszTY+TQAIfLv3527MSidKCXSeLFo7z+gywQECFBUneyuj3PpWeAhfgNccW0u
ZTckfctNujR4oethZTde6Ih7GiXu/awBY0UCzc17kFBIDf4KyfDqleEvhQJUR0hbqdoi876YVFXt
XYgxlfKSzJ6b+YqBdR0E++JT0fQQ00ev2jPF4oDdSdLssrzJv13//ksnX4rtsU+l7shZzSCMkjKI
ucGjrgzuA3ht9wk5y+fcmlOaDzZdoTozVk7jhQ4mZhDAJBGVgOqBtNDp6pq5hvNqILwXLZzq5L4o
6sBvMPI0Dhi5mPgH5kEWuj7yarr+iX5Z9hBYmES/5shA/Ls+AZo8jadpLiUyUMXkD6SDlAFPf0tI
2bUvvSJ4yVLsU/ya6b6BNF8GCDJo7Z3ae+Eh1JIWi9XJOihggrMNaam2C+iaTZvUqZJtZeVrvJtL
zwBmTZw2XN7AZi0ukbDRrZkeYAClqsjM7dik1XBbJqqA4j2F3Y2CIezt9am4OCRHHOtodgItwdOZ
QJ+3C/XCdF7GdkZYTTGq9p6fN7g7wxwNQrMos75fH/KNg7KYfWA7b9A74KvkUqdjlohk5NnQ2bie
l672EqkexsXsDEXbU2SuGx+OhW74Raxk9SaK+hAlUEP9kcxj8BR4Kgq9SRHlt14VjPmroXQYulz/
hRcuCH6WJLaRwxMDLF4p4RReYFhhQB+njCvfm7LO20zk0S9tryvx4Je6le0sI3WtR6tsjLUs/sKi
SPEtSjCIDBAQLvbBOE+J2+Bn/jqNjXVP+b3b2rWbb8yY1EGzrWkNDrn4YMifVPtlrMoGQOt2eSMg
mtOAYEBJcUqi6qsZ25XqJ4qq3VQeiNd9WpFj3wSOFEqGI2LP++vzLW+8dxtCDk+7HYldZB0Rm1kC
qPGmckNiuuAeIagCKzq9C4ZNL509aBhjuHJ9tPOP5cqTHXeJRJS90NPtV2mO9OIp9PuyEPlm6tJo
55hRtveUWNxYblLcetwKW1hT9Uo2tLwD+dC34gihj8HQqPmcDm13UxN20azf220Yf6rHSlCXiexN
G3uG44PkyLZl2er3baUaN/bktj7uE81alWaxvfgVsi7FP4Bn4DMtb788UmOzi3vzc4DBxrHpkKwI
BPFekBTTRsc0bI3ZvXhw4IlSpZVYUwmE0uEgnH5275FcF1PLK5sl87+qjn8M0rU3GcnHsrQ1N/Ec
uzfXV/lsT8kDBM6VWAmgHsrvp2OK1lVCMNzx/VAo4lPYjfZvr7N/Cs/LVmqmZ9MpARzywyBPMbXL
htJkBKZaD2pyPydFjPGyFpTV1siHyUboJux+Qgpt1w7spa8zJG+E6FY+YvLv34VKXdk3Ne2e5D6N
2/x2DjsFC6ABjBn2beHzx2dS8sJgpsNuABZ4OlYfuU0TxXZyPwbITrmhpv0ywGn8NnLRr4Vml74L
ug9ivxRpWLvF2SwYPQtNLeFslqgP1RaNHFftboGQxivZ5KVlI1ZHs47bR6IdTz/LjHregCBLuXRK
ue079V4McXywYsxWdnGotWt+zufHgNuGG4cxqR5qS9tgw4iJNBsWTVCm/W6J2P3uBm4T4JUXt5z+
YkbeAGjVmtrV+bXDDuUIAvin/A3wRk7Fu90yqSk1UddhBb0++pVbibnr0wZYMm567b6cJuenrXia
2GSxOf+k1zB+13G83l3fR4u4l1uAXwHmhhYdFSGAZKe/okstq59mwYR36vioMvNWVP1NwrFXb2u3
qH1Sp9nYYoATbhBKXRN8PltvQHOU5WXVD7v0sz7K7MCidtNhOpptWvSfUFg12x1gtriykIxV05Ab
v7cCdyWWWHr5yeSa3iRqdIwKIOUNVP1u8ttWVGYNSuPoJKJybT+vlOSrYVQIJG2quuyLniArwq+l
pUj4RZM+bZ+KwIKWYSuZrW2mwI3/YjRZtH7fF4Nn+cAuneHOyax0+uwEQjd96iXd7+urtYyR+d1v
CRJMW5AswKQWFazBKZGJ7qvuQeAgui2mqcM2IeoLn9jLcDdFg2+i0yjBp8jTlK8iKbxD7Olluxkw
TFE3qllEz23Qhiu7aBk9wtnWqN3SxiFAAxXoLjYz5XUvKJS+f+jF1OHbmadptElbxT6GpWjbXW+2
9TeEzKJm8t0R28+2tM2GYLp24w0or3J8Siw4mhtV6F581MZY0VZuzLOdLquOcFqAWoFRh0x7utNF
0ZmF2sbJgzqNpbuJDB2xy86KH7IGI+ltEQ+NufeCzsW+3Q3q5mAjGLaGWDm7bWxiHCwkkb4As09a
ffojXKsYECqo2wc7A5LTQaH8bcWV2uxcL6cYWiT9Njed+eX6tjn/dApnKIHSaAODcObm0FpdXfeK
3T6AvOr2YxX0t/YUj7bfIuLvCH1TWFm8VabSfSptp1+50y+MTosE6gwYWYKbJYGzCOxh7FSvewg9
FdnadlC7veVYg36gpKaGv2Cqt48khiWtsT4dpXIWurorhbWzi+YNOgo6ViISnLMeXBFShOcFaB90
xQ72rhKRQWju9NdttGBT6Ur94/qUXxhPuluBPkARCLjb4kDUDoVeql/xsSGVD/1xqk2x8fKkfNSy
tPhnIwuUHK4PeX458ELT+eIMEkHylYv4Y3LjAjX5Lj+GhLmuPxXBFCo+QaVioPHWBdhp20ZUc+zK
zFR32ajY3Z7Qty4LvwPX9d3SoWV+NpLOEJiqmlWkjisXhfwJJ0kF7XKqHOAAQRCD65d75d29OxVD
5OnVII56M2XZw9hMIfCpugu+J4iWrcHCz3ce0kXMMg8L+49y4+loDB9b41CVR8/JJ5ymlSHiT/ro
sLi+Vq37A4Fjw0f6wb6bKqGuCRS8edAvvpbWEpkbxw5G27IpWcdZHcM+jUBMifiY9KNhbCCdF+Jx
tIMK+ONoTt33CEBHvnW6JC4foj4xU7/icv/R1MkUIGVnud+50Opw082BF2KRRjq2T9WMDKSZJgtY
sFvSKivHGFtdyyn08eAmekG7wcqJQmdQBX6jFob5kLPP71HYjJ8yD5a63wmRP0FP1b1DZQ1dvXVG
MY/bpkLGYBcURpqFYAAaXDOhRdM4bwLla1wIPX6KQqf9HeB/MT/bRgxKOQw9ds6MvgT3SJXoz6ni
BN8x0/KMO3sep3jnpE6Q/gOb0pSfEgr3xrdcqBC/PCOtja0VmWGwhbbUV3dZa6YDnUeZ+IB1qMo9
DHBrvCvhfTp3RtbkD6PRlGJjjc7c3Co4ARu3fRxP9ZEtBPJx7GcKhkPhpUB8lLBxYIuqZaTsr5+3
C7uLdBUVS5rqgEvPwmIVx8soj8XRatvhbqqL8VnHwe9zQB2T02c21T8lqawJIVNNZGyzdK0SfP4L
oMyAsyGF4xeA1jvd31TPO043UQw6pd2XWkmj5yjK2m3tqNBImxTrNaGo5oMpymAPNHcNXnU+PqcY
TAUqB+wib8npTmtnRvxcDygKAnvcx4UHhs1DNCvd6G4iKVFePdvma+x21X2HIFO69eipJisv+1vF
+/SckXBxx/I7JC1h2UNNLXuaC08XR5HPs+PjSyrUr25tNJ+HoW9cX9Oz7DPvsvOaY/96h0hH+gq9
N3S/zDz+9ksal2X8rAU0dH5YKWLqn+K0Uaw194rzN8ElWZNKz0SdNCAX11FTocuCOEN11HBWupv0
GGZrlPE0+Qr1NAVBNbX4c32PLtmBBGYuLU9aEpS0YZAtxxQZvkSe1+fHvpm1YaeoQ/4s3Cavd0Uv
GbxpZGEs7idaI+Jvc+QZ2UbPleF+0OIK00vFCBPrx/Xf9PbgnyyXDBOZA8rOkqG/rPVYc46Iw5Bp
j3VRp95DGURd+ziRxOufQzVuhm3fRJ7tp7npRU+TNVrKvZOUE5ZSatFLPHEcpc8I7hXDRm17/Eb0
SmmTXV9PefId04uhPLTZNHjPY9lN4a5AXP2hRgZq/ILiaTbuy8AI1ZUg502/cfFRtA1QiuNd44/l
g29UXeJ2uWk8Yo8+36pTOP9xuyI3vjp6EB6MtvLiF1FVnEsvGoR356FAkN6abde+GHZVpNsII8PP
tpma5kudRtVnZ6BcccCQrlM+a3nSZ988S4jpS+ZQ7tzUuZO9pIEu+pUSzZKELXFfMDA4UJSGeCGX
pIjIHvLYydLuqDao20EWNQpEY9WiCL/0Q+MIP5sVL7rJhDVg0Z52ld8Cwfs6h2Zo7BJaGPzXo92W
Kynb2V3Db0H2GgNGkDbSeeL0rhNR3Hd51o/HPCsc7QZ1vPBhFlVxF0Ct2CR5mv2oAkNAtHX68Xke
XLESupydXn4AYwPApix7fsn0QVzog+ONR7PDktHHgcX8m9m1sDaDBlxBbaM1vPl5iYCumyyWgcgD
poEA0Ok3GxHdZhNDpKMKMf63OvR30xzGe+lH4sek5Z4/ugnSapoTFI8Nie49pZM1GO95rix/BSVv
WSqkOeUtZn4c9cpoSUqOkK/Q1e2qymy3Sj7qdwq0pHDTK7k23qo9ctQFulP5J2N0YzH7fZUZo5QS
gXM4KrMR31t225tbZWjgemteSs1+sBp4YtakrZm9nl98/GrqqHBhyZi5ABfBsAbrA5TLRCm1KbEJ
TfX+N+9HNu+KTp8fgnb+4/AjE+CxtbNTGgXhr3jIn5TCVj4IB+ZEgT5G44ioG0gcSqyny2gKM+zK
RE5gaTr7KHb/muhjPKsYCD8kaVN6H62lM96bmjiEF/iby5rOLCSZq3WnI9d5jaJ/Mz+WjWseXKGH
X6Nutvx59DgfTldbr9fv9rP8VoL4JbsVFDJVtbcd/S6+p2RfU8bu7ePc9O33Pkgagb54qDm7gJ71
o9Gk/wkYmt+vj3p+NMm0qPPSOmB0aGSnE4x55+iVjeUcXfhSvQ/8Ltn3jj3/yNomvu8q8d/18c6y
GMoHRPSSryfV+JdA2cbp62ZQIus4z4BBskofn7u27jbSk/7D197pUItPm+2kVtwito52nuGp50Y1
fi8qcJBtVEXDHhFAcUi8LN2Nxhgf0QJYY3yeB1dYz1ImpG4PQI8AZlGyCAvUq2M6fMcREcXk1szK
srmpg3pO/M6r6hsUnoHe2LGb/cnbobCIGfAJuE3bynzo6Rz9NuY+fqrwouo2GK+KfZ5E01r35Hzf
GRLBh2o6CTCONXKHvNt3CtT/kSBUP5bKgJC6OnZb1a6HZyRL0C/TlTk9BHRyi492GXCwkjJ7UjSK
etyyh2J7xljHROhHHI/VTeA65aaJTOepoNJ6Q6EhvL2+8d5I2idRBpIDKNKCKsOaXfYhT7/Ta8Ro
lnBXjhP3qnZICCsMP0hSW/NLFbDLXdSqSEq7qj3eat0A8LYNG0/hRYYGsulh8CubWFhBf8AmWjuS
RY3DZ2PuFMysJlP9V+rCnQ5Om7c3naZOAYixokr8yh2dItsEuhpvC91IvR2YocE6dK2G/5Yukl6j
jmS6ia9n+SR5LM4cbhtdsZInq7PMA5oCHcJTqjJ8pSBY5z/Br+rfTWNWuBkkF8nvRTncRm0/BXc1
gLPXDG2XJ9E1XfB5IE0u/BqjcKSr86G1/l2f1fPjjO4AkCvKgzQeAPCcTqrVNEVX1JpzbOmXRdsg
swJll0M3p+vZdcEav+pNM3m5iMQylEGoQkuPpdPxwAUpEAZU66h1uLpujMIk+ktoTfi1aqkHp3Ka
+aBNost80v++2Bk91/UtADjlJhKO3v4cCrDqiK3N0Btk73fbAczRfOFhVocESKJR1msy4rbrE3Xp
lxPcSngG1mw8LIuZyko4Q+GQtMcgBOXnVJkebfW5MY8OFVPrOTQ7ZQMIXNH/y5Iu2SW0r9xHrWrz
yrdzlLd3ApTJoS4pFgCp7Yo+8VXgE90vxSuKDfS9PP3KjIfzWnv5PHqUZG7cHREJwfJ3qb4eJqKz
K3w9jhwJ5MZEEflq7hh3TVGUfu0p3jYfq59ej1o/b8iHW61kpWwuB1Q15PWz2wnrJTdPhq49Tryc
T5oXRD8LYLAIOQvzME9d/b1u+n6NLy+30WKbgWgCQgAmlCBo+RYrbarMKAwXx2bEdGOL3FuwdUrX
uCnHJtiObt20t1yP2U0WFvibXd8q508yKQQtAR5HCs7ucvDCLCzhWml9zODT36gV7K6N6gbErZQh
X/NQTX5dH/DCCwDdlkfKQoMUyO1iayLjVNjZFPfHAp5ivx2DYtSkDnuIrUA0bKK+DEkVsuTb9WEv
TDJ1D0lbxF0Ejp38We8enjap5tmNuuHokiilr/wATDsdB++/7RA2ZfO3pu5i3eezlRdfnWBqV+6u
i+PD19H5QBocyzC3q5WcMKzoji5+EglAECyXO2MCfjt5dZCy42xY3sqEJsehUCx1rfNzadolRIUV
ppXJ63v6/caA/2WqJf0xxmOlAoYYC3dvun3wZORI/KEzqlD9HhWxUti4sL9kkEkVgcsIusJiuWl0
eX05eXz3DBxLHwSsxgiDld96ILhNh8BbCzEuXH7whoAUyJ4pz/BSQCW3E6Ni9w7H0XXEeJePRv4f
d3xqbBPHTppPaP4nfxPZQjxoqRf8GWqnV7Z1NfbBRld62/xkDHqiHJS8VnBKDe2kpD7m2JmPvGoH
MtV0Y0TPe2Hvru/Rt6jg9CaQjCcKQVTCSWCXdbpBj/WimPL5GGtieNIhPBrbEm0xevlGUH4ewyR+
jELK05sZJelop9gEuNu579v6UxNFoqAZihicX+DgAsYOe9PKnzx6whuUrUrvpoSv0PiDU5fGp1wr
9OS17Oxk2BTp6Pynzq32As2e8yeoQ3sHoxgQJB3mEL/o6x96vimgyCAQIn0iJWZpkWiNqaOVhqOg
omCo8U3No/QtJPu8z6CdbjkV/Uo4dt72pIzF4ZM2AZLgai+6562G/ban1v1Rc6sknf0uH2NawXbV
9L7hdll3yzVoJvibubP5M+rE8ImzFHk7C4XdeKvnFg6nlqiMF7R3O/Gk2bP9+6NzIp2luA8p/kms
5+KAKhkq/mNjzkfdizTD7zBFxf/KE3c9+fEeVWZM/a6PeH4lMKLUciLTBcuxrITVY+nNgzLMx9as
Y38wU/0uHJXnwC25oAq1U//k3ESH64OeLz2FEqnawutKKXrJsi7cPnNr6J/HQi+mbZ4npp+MMHvc
VL0ZRqd+vj7cech4Otzi+sGRBk/AYFCP/YT2Ozyb9ifCzK9ZPOkrD8x55CLhsNRdSGzJ6pfBaeKa
o5bWpXoss6nZO/0QOHtqT1b6u2mklUuiN6grAG1DF7KYEzfZiDEZvQ9yQ8lyKCSgsiS1D7AEXabY
ncg8Z4oC6+hoUz379Op1cIChumtwW1s5VhfWUkbiXO1A87hy5eS/e1PNyK2KHAmLY9On8wFIxYTq
o5XizVs39i05T6btry/npRF5QB2AAWwgkoDTEaOgNvFMHrWjVilQQJ0kOnijOaabMOvC7Tw0a9HK
hf0jS1NSaw0IEEiA0wHrsNEa4Fr6Me/ncd6ZmdW7j2pqenjz6HpgruSp8uI7fQAIAyXPTeq9SHW+
0+Gwd9O9vva0YyG4YDIFoZcDzom1vlIFP49GJJqQ7gaBiMxwFvAUJSpnQEOJfhzaottojUkjKLWG
fYZN9IasSr1F/ije4rVKHfnDS8gJIaGSlkdofS+WsA8NY6wozR6TtEruItSUbo0A5EkHOXOLmNEq
bFR+y3JOYWDArCWIYbMullBUFBdxLNTxW87NzRjF46Hwmu5znobRZy2IvY2HY/ETPif6PZL83kbU
3bRDAGzVquHChSuVfKjSAG6B6CKvkHfnhSS7yg2s7I48yenXudaSvznR/43JtTv4uZaZ81ZTdFdZ
OaeXNjHVabQeZd3trM7YDeUkpJjcka6vcfAGtxe+Im8g2wiclWfs4lgW1AzEnKnTLnNmClBmAkdT
PVpF1f+sYqX+ischgOhes8KVB+ziWBJHQa4LNm1Z8C5QaYj0ke8qjWz82wch9rnktL35q+hczOev
b9xLqyelQrHLUyWJbrGPtNj05ppK6hGBHO8GVXxU4+K82XuNOv+g2Q8nsp7Ft+uDXvpEECLggd62
8LJwVZRm13X1rB0FivFPGFKod5leYXxI44UO6v8wmOxioF1AwXS5P9vGLaeARsexSOa4/KSiO7kz
XAVVYaGk1sp0XrjKqcyAj8NbCJzVWeI5uB2iRzFXuW3F3jZB/Ekl0fb0n1U1KNsO9fEP2lPJt9Ei
3uQKIPxgCRdXzxxlkVkoqXF0FLfaQlQwcpjLbryVyhO+VhvOni2treDWLywhMDIqVzyQtBaWDbHJ
qbuhm03uH1HqP3i2U+0XtZTmhkfOND8KnwJYhKUgLSCAskAd5I95d8W4ZAfePNnUV0Wd3g55/69s
YHi0KRVy9mdirLkJXTgVDChl/zkSBLCLU+G4eTkKalpH2yjV7k8v5eduqEFa3YE9HVD+1rEq3bYo
2s8rwuqXhib2cPDzBeDPzJ5+q0itGLmN2DgqjlI+gt7KkoNjTJl7ALSW/CRDGmDYZsP/EvfYqOUg
zUjRhIr7YpLtMGnziDv8OCt2sq0bJ+t2mpiD+zl0q6PapUW9UtC7tIekuZvUspVyJotPDbFyUo3G
0I+UjZVHgd2Ps62KPk72iT1nycrEXujJ2Y48khKtAVJj2QgbtRLaGEzlR8S5wjs38jJ762QtZYNc
me8I0MS+1xJUy9qsvVMMJxQPUamEd9RTtC/X76RzsBzuWARe5PGShwAZ4XSVXSMNE5jR6aMIbda6
6FvD9EU+ii9FPY+feFXa2yaeSiT17QGGujUik1eO9V9wk9SssZwpNhDs17TgzyMoaswUNqRcE2du
2VrSasBwjtXWjwFckMQXQUlYAVjrMwgg6sH6oHxNwFb5YsIzfuXde7sbT0MaNh/ZrKT8cOqWjjqg
2JII266WTV/+Qx8aBH5kWZ/RuHEOkZZkX/I673etLkzf7sL6brDifuWiOT98rg6JnZ6TZJWfyQ9T
GsfGOHfHRwKauNuMAgzcSHnkCV2K2PNdHQ5kU6n6mkXM+bPBfqQ4C5yJFhfsg9PtkJdt2sdeOTxO
gdH/m12vvYUT1CjfgO/zBFtm6IQffqlAmFK9IijHwOGsYmlOGT5JbeQes1A7RHWi637TxgUUtsz9
ks1V8Ov6lj8/7DKNxK0MtTzegLfT+e4Oj2YxtAg7O7gZtMW/vu8t6qN28DLgK/71+lDnpwtbYQA+
xE/SHpatfDqdZhby2OZJ/YC51nzbmWN+21WFk+y8IQvuzDQYjn3UqbuoTYx6U6F3+c0y2qhAJl0T
r5ExFX9EohXtyg4/y4NgXIA9NejagnEBuHb6s/Q6qFogL/VD1unVP2jEI1wnehnFzfXvP9tN0h+K
PBIlFamivyQzt57ITS3opgdYHe5wMPOIE2O2pOhWE+b/wtm29/9/Iy4mPIjt1pxQjX3oYGo0G8U1
05sgbJvPAjzMQQj9cH285WaSPhV0gAAYACpnFy/eqspuFEhNIrsvczO55Vk27gsjOGpR8mFq4NtQ
KA4j0sIflDFPFy2tsikPyyy7F05Aj8vE4xiIX1q8AqLFttxt7V8aAnLTJtEQbbn+mcvrSI5N6wSi
PQVusJ7a6dhdY4360Lnp/TjSkxJpZUMDzFw/tDutRBXLNf7liE//uD6qfHve3cOS3fpGUeBOp6UN
ZPB0VKfRWlUf1eClwzEi+23mZf8K2i24qaZK9e5jbOOyL7gOWvajhl6Vt6nmcE3TYPHlb79BlvUJ
96R+yVm1m15WH8yz8oKWdhBtq9xTyUQqAOJ/B6qZJZAruwqA7oR1ubv++ct36P/GhmLL+aHLTQvr
9Ps12sx6j+r9azz2/c7twnhTqoG1L6JA8W4cK3H+qwjeHhozrw9q3kbxbrZrZeVnXJyBd79ise/6
phmavsEBcTKKZrhJjXIE3SqMuX6yhRj/DbMZI88R1+aal6X8vuX608hiq8vm2RkrKg0yfLUSQ3mB
8IVzeDmZxlNTkk3w7GMbeH22FxHH22QDqyM1g6cAK0pOw7tnwRKWWtXhEL0CJK7VL6qe64o/atjN
bolAwk9m07rJP2LW4ZCXebN2kSyuyv8bnphDSsei/7nk3zmzVRLXVuFrUGOG6JVZfJzzvPqReGD0
ibJyeyXmvXS4oGXwCtAsNDlop99rKJMXDoUT4pcxuMN2pri/A9EWG9uWK41+rKk447aP3SnetAWE
qw3VZKVaiYUvLTG+QvTsJIKIp+j0V8xV2WnFXIavDg7cN4PhBVtjaqxtZQPavr7Al4eSgCVybNIa
+ffvFlixUsafrfBVG4fke61LpRzdg/2jtb2zlrddGoy3j9gach0Fx8WFaWiw4+0Wg118PMd7Co1m
ui/TqsTdXROW/rEc+G3zYNwOpJq3nPRlMYu85cPcuFXwElW1BsolMaJpPyhNOO+g4g7Oxx7Zt+FA
qZNvvxHIluJoetOOYSFVlqwKfcvB0ZNtUpbu4xQNoR8G08eFfyn9E0RJ4w8UC5dsP4prYdqrpfJi
Eqf5pecgnpf2Yf7smVG6ZiRz4Vy4ZNyelBvg85aNIrNGvFPBKPEF5Ei04TvnOw2w2W03lzfN1HvP
uSGcvZEoQ+K7BVbjK+fyws4hVOQikvkP/1qsZUkHDABVE7622hTfNN3UfuoioBjwkHjmrx+JZSYq
V5LBqIXTXgDGt3SasqjJkGN2Ci9sUecPTqg4f6Myr8WW/77aZUNci82cqFQ0u3lWi03lSpBdDjan
31ZN+WG7OvmDQIlCTpNtM+Aip4c0CMdsTFONrVVqwwFmBTWkLEKstRzb7k5jDtbgIZfWm7WmvAkB
wDmb7ywRSt1EVvZq6v1/oZPN2ZYiq2dsGu6+G2dWxDGAsrMLAsO9qY214S8tt5Tdk7UzSgJvGcS7
WynUM1NLRYAlkxUbP1N3QEw7ms1fORf/3+urfXEoqqsw81Wpfyn//t1QthN2jeHV8WsnIiXYqGj4
5D4yrUPpj2paraR1F95TQn560BqPN32sRSZp6mM8tlAUXtO5M+ovRWll6qMd2+XwjTqu421mr++z
P4GmNYfaogTzdP1rLzyoLu84D6ostdKZPv3aEuBzEKZu/FqG5gQoAqHj/8g1zWfHaKx+n9ljtAZw
vjjBEsgmeyEUsRfxKgp4LHCixK9mbk/jxh4tJyVio3t3DOJR+3n9Ay+NJotkNmVeCUhfjBa0Y22M
okpwDhuDjNJ8Fc7OMcvcTP8thsH8+BuD7M//4+zMeuM2gi38iwhwX15nlUTLtuzYGeeFcBKH+95c
f/39WvcCV8MhhpCDIAESwDXN7q6u5dQ5pM4q+C1Jx3L9PbMuBz+kOsmlNJEr2w14yeIg2nJ+qJ0y
2kKZrC/u/60tgs5AZ45aC+PkYghoOV6mem4CH8i09a8roi3ugzVjr5pZciSTUt9iaRYAeLNX0BYu
qjQQX8YkS9z93CFO+6Iz0G1teN21myFhxIwC43NuMGEU+kplaqb4oitGn++sCsocvQC9tMsNinDn
cHC90gBC2rf/Qg48iN+4GbQGOTISg4eSxvVOVnTty7By0kvbNs7P1pmcs5YM6bFUWuMlBpy69cys
fl9oLiWjH5IBSzYLYdpdrAOavgxao84HL4U7YKdDnjTsc7XebIGumqO2DwcJeHie0Ov19VXUiwpe
6osdGUy6to02p/tWdfK9cIdmQ3ZIfqxFjkLnQWb+TNhSVFoEelMg2kJkSXbxusGtfXWKZ8MfGO3Y
iF5X3JnHpBidTcaR2LyFOzUcL+yb2sgvQT7a2UmLTSsZd/HQTCerVub5qXQyc4vxZNUoxLDQPuqQ
LCwDr8GInLqXQpTdGBTQn41gdnZKNw7tQZSpYZ80yHG3pCZXtg8lVzqc0KBRlF8mJiFEhpZeq+lF
sZoI1hiNAqjZkHMHVcyAbMHszX1HurpK3iqG1UD2g2u7Pi+T3ozh3Jbpxaqn4YdXjA9TqBvVvqq1
XFDiHsRWsiffnuWhoV3GqCY7ClBn8TZpgNGTCYKay5yXxRdzxttS4p3tbm/VeNlnOuag2lW1c/L3
v8qwC8PIClk7T+OypzszkeYirpBdKG3n9cmqIJJx0jY3nrMZFfl9NOpG3O3CKlDdfaPkvfv9/sde
213wCTJ98CRHv/z/b4IQSON66Ezs/KLnafmv23vKs90bdrBnQH08v98W1EAkDDICASF5bctToO2N
gwZtzbC2PsRaUXwjNQqCXaKKn/dNrbkBSWlBq45uB+HktSnFFIQiEN9fiiDUxkM+CSc8MtO1JS2w
9vkAeIGkIjg2cDnXdsrG1gdTOMUljFzrb3rXLqKSXQFtR4EW7v01rdqSKHFqIpIeZ/FOQH5lI8zt
5Re3tbIH2HfKzyg7Ow6MEcbWdN2qLbwnGG0aLjf5ctjBucfYaHapU9SvHtN0aM+iwEWcNYbL/7i/
sLXrpxOnEQt7HMNlJRUugMgrLdRJ0z6xUf5QrZ3L1MindIB0ZNeN46/GNMbH+0ZXVwgsBcwl8T68
WNc7xzTCXHYZB79JW/NDJrLu38lq+ulgCfDIh/vG1lwatVqIqsjTGMtZbp0EbWkqJz/Jisw5N4WR
T7tYa0BwqLMeIv9dMDN/um90bYUk6fStoJqVYyHXK/TgXFZiEwVWV23KeDd6wFtLY3L9KnS24A2r
tuQ8N6QS1ATMhS3Kf7YezEF+8ayBNrTNbNixtAZkpTQj2moIrn3NVxZAlgbSdXm5Y9OJXTuz4XOk
EJ6fIB7KcqDATXPU8iZyn8iJ39mHk4k5Y+qAR//P5OK0uACsKyTZikvewk7yIc6M/i8Uq5p679Zq
92WoaRrd373VRUoeKJwy3ZolYCSpRd8OmSgvtoouF5Pn48dAibVk16Pn/jhpSfH1NwySKOHEJGmS
uWhCWXM7V5qXl5fIifLzwHbubDtW913etD7P07zhzlYX+Mbe4sgMVphnZliUl6Hm2WOFbCKlR/MX
sXfxM9Mqd6O2KS/Z8pWnbE+1EWQMCMeFr55ajkvYNuXFUfMmPzT2qDMXV7r1Rmi4dheIECTpODQ7
/Pv63lVj53UhBRz0hrv6R6YZykMb5uWLmLz34SdfT6VE3xJAILLDe3dtaRZyyqXoywu6gIl+zMBp
/KyzaDMEXNsqyR8oqfaQ+7rpQodFkqBfU14Spwlf8rIOviZz2z0wZfelqBtjIyjaMrfYqAEUL5DR
pLw0rlTg6/PC25WFppTU//WwOthO+xspJ5NQQAzk6WfvFqEJcbM3d7pZXBqACObBSRzjZAd5U3+1
Gj3d4nlbO4nUJGBNY3Rdqq9c71ukFHUaRkMJOb3lfE6ULobQrq6sjSduJbElNCe4pEGIJ1nmecPY
p0E7WcWlgwI/8F09UrtzVtn1uSJz+SAsVCz2TRCVKoNA1RaJ89ouvrW+ePNUp5XhiktoNBvqS1im
YXvKc630dil0BerBq1Bguu/C1r6r/KASbCqbgwsXVjQ2BESJVlzGLk+Gs65oQ30qenULObhuh8yP
2T3YSpeNwFrkFPRJFS6QwyrVP16sDdVnj/LPO6lZXi+4ZGaB+VgSoy51bRNnnMo57rgJdZwr5yhv
nswRmqWscD5GZRkUv/HocPhlKEsaRIv1+mA21RwoZIHlxRyDvt5lQ1AepjCbH5padPY+srwtqNfq
GQX8wBwBmEHaddcWi9pIq7pVyouiDM2TW87tvgCn9d9MW/DMbW1fkAvLHkedl+/+YVmLOq03lhdX
vhHFYAxZWl3mNnGPyjhMD5nS5ru0LaLzjGDln14VKIffMAoEVMLeqW0v/QykOlWIpHh5gQMNHiLk
Bd1dNTCgnBDKHFTceLd3B3PrSVo9sA7C4iirgHyxFglulQ4VnfIQh+PSOzkrXeq4R4l523j6Vr/p
GzuL3fRmlYpEYhO0DPWRydb4H+QDNck6RVP+GMNR/pyGQny4/1HXHlxoyXmfbMJPIHzXZyiGrQwE
n8wf5lwZzwlcc+qpNsbK+ABbqjVtuNVVcwY0mbJyT8qyCFzIGtpubLz0AgeKrvyNilWXPqudVdn9
TnaLkx/3l7e2eTB6qfRfmMgAJnW9PGGOvL2RKBgaaijUaVpGQFg3nr2lELvmsekPyIksiq4wBF4b
srXaKhGvzi5OWsZ/i1IP54eSEcLiVDEkxVieZXQP99e2alJmfiZUBZQHF2ub9clQJ0/kFyS58uiT
Z4Ft/68vNdE+hQIhiX0Gi1qzEV8sYWCvbpUVgsVgSPZWSpQeeu2osaMgCDiH1s92BrV7IprKtV+a
2ZfzITezTD93PXSnn7Ih0xzYQBthWHDgmUPU7ZyS2a1zU7dR/GEi2Pt2/6usnTDyUsDXUpCYIvj1
RrTCDrsa8t+LWYXz14KZxn43Jdn0GOae9/W+rbUrS18IKBG7QL1kcZrJfkURG0p26ZjFbA5qFFXD
V12YSbBTqcTvvTT5y3Xn3N6wu3aqwaJxhVjgLcACSgVBFMKl7Zsu874zxCyUeK+hs7qF+ls7YzIE
gkpYjpouS1zF2Aglqab80sJ8FRz0OJj+Q2hZhdY3KP6yWm063/+ka0uTnC/UNCBIuil4O1kJeniK
OdRKLsaXSMxNdm5Ktxj29w2tnRN5eQxbAmRvMCO8YNacFmSlIs2MaNdrTdw9uOrUtac2mgZ348Vc
/ZDQRnJVQamAobw+lnnVIwdvg3ArxDieY6i6fHdGlm0Xi9hx9kk0jsHvfEp0wWXznVLWUnioSQGW
qbpSXLQE7bPjXAZ0Q0wg57/uf8nVpaHmJQM6zuSytpbmFdzAguTXVkRM+6eLUF+NIUcd9roYI/uQ
gKfbEs+TEcYyIZUfU5Lsy6mQxdXLU6NMJ+jULqODfIilJkW3C+y5PTizOzGdS//vA3C74CFP0uoz
ddXq7/urXrv7pCEUY0lWyVQXG4qqEt6djsFFRUw+3gVC1Spmb0XIJFMF3Ept7RrizNixv983vPa5
QRizcAC5uLlF7JVMCc8kyf/FLRX1SLAOL7XdC88+0Axuv7Ug2OaNIGF1rQRcaE1KZpxlzK5WldE7
QskvonCG5JR6TKs+KUrVNT+VZI6gPGwEClM7KObSrSB33TaeQGLZ8AiL71xnlTVILOhlNqgIhFaS
Oz6KJBKd42bFj9GNWmPXGyDpNrphaw6CpgI9fwbBb2dGVHtq7UlpqbgnUE6iAp62o+/aOL4vzM0k
0VaJeg3AAqKLmSqAT1zb5UxV1UK37KYJdfdm0L5bY/RoDjpVd7Ubww+R06R/NUkfPSWq03zX0wK1
FkvPv2rdZL3cP2G3n5z3k+oZH53OPw/Mta/S4rF0ZkCDFyVoa/TBFcd3RZ5ETAXBb7mrwJSA2PfG
9vN9u7cnG7uvpM48N0wrLAKaHvRF3DtudDGcvjrrmRkkRy6uJfZZ3M1yq6t0Ix5dwaVKm8yw0BiU
MyMLP6LOI0RTEDmSaYvU2fXOnD3oFEWHb55iNM2O1pLtPI2x12anKUj/JU1ovXCnJ2O1NTV469L4
KSQAKHvTNLiZh3QcZt2tzokvSU1mMzO48qsa4jl+ymtUao7BaI/irCBXT4ag5O7eEqnpnO9vwcoh
5EdAfcC0BiXbW0p1SgOFldPQdxIiWEi0S/FPYXTWrkpb++jEyAqgrglojUM8XWJ74D9mIVTjZCnt
JsfPbTQgeTclCwu8lYCG5R1902Gr9FlAKDpGl3l0bQgqzErLT9TyoBm8v+5VQxL+LtumlAUXTrWc
VHBLWhhd6ogxW4iG03g4ZU7WbOFqNgwtn41Gb2yrTmoMGV79EFOkgEcZRolqYyPX7hKoHZjsJNQd
h3L95dxGVdPUHeNLm8LxtqPSpapnE26u4VTbDN7DUqjWW6qvMlm8fpQ5NcyEMkDDjB3MmtdGa1q1
ShHq8SWEDyTyGSEe//a0LPw4lsWYnUFVROPOGOb+XEy1nW7s4erZZSEEBHKo0V6S0Oqx1WlGXaPu
2Hfld8eIhg99JELrNIbUh3ZZG8GYHZaJPR8TqrXmThv7wS6YPHC1X0Wlivpw/1TdPiF8DyIiQ3Ye
+Vs62jfHV5hqEgRelVySwSq+Z+rc0GtBk+5o59yj+7bWDhYk7LCYUmTCpS2uStRWWqvNSXoRjASN
z7Cz6FCFN83obRV/1i1JsQqpTnoLtIzhgBRRy6pC054OFchZ8R/CENVWV2Xt8xErU78DWsA/F7WJ
JNPb2lFSwD169lEdo/KH0ot/pnlywo2js7YkSVtMDMtFoBJyvVFZABFdjs7zhZ8xZEdYWjt4xukL
tBvIszUfD8kfoiw8OMBCFs9NboODL+Bkv8RR5ExfvHLI4p/wScXJDlHGKv6YulEfMBOo1t25V0T4
SQx2sEWqs/bAv/0ViwdeNXqkGfI6uQjRqg+9m0EQmBM4H8TQmE9WZuk+yIqu30i51sxK5yAFh8AV
LgEbCU1cq6ui5OJEQ5EewjA0H6HLUf8AZ4Ua3dxBJ/GB4dV5i9Z97SBBqQ7mSPLl3PQM4m5AJb7W
k0sMPt4HTEn8ojsIR0m+eXsLUr5qjTr6awkCOO4iYvWiiTH1YUwu8IZlx3oava9eXE2U8Mb46/1L
v3ac8O5gtiQ+n/7S9bkt+6I2rSpNmJuKIHZEKKASO4ZAk2QftqGl71vHAIRbpWkW70LGUPeqFpnu
l/u/Ym3BkITIhISUBNz+9a9otK6bewbiLm4ACdJeHWOteinzeHB2Rl8ienvf3NrTBmUzvevXUfLl
K6MzIiaGjCe0otDzq7fU70OHCkICaeI3MN3Jhrn11f2/Oek73jjxsDYnbc5z5G1tI22OaMk53ks1
z8ArSG7jrVds7ZK8lpQkalzGPNfm8la4eqOV4cVG3Cb7kOtq0EL9iM5NfG4ST/nLCerBOkZKY1en
+x92daWUKAB08H7clM54BqeRsSjg+pY9fEEESSqqKFV2cAs4H+/bWt1EppKZ/5PTCTeF2WkAe9tg
K6q1YY/YmeXXVafugOlHh8gZnXc3sOW4hQp2m9lc2E0WHl4x4wm2NyW8zKZZjIcot0PvoMxduOHg
174hwTvldAoTvCcLB+8MAry90iWXVtTxp6Rpcll0UdK83gtd7/SNZa19RkovIAtB4ALYWlw9L+/z
oKsJ10f6T4g0zab1U5lK4+i6Q/J9Ho3Nt2N1ga+ARpcnmcj8+nwaKcVQG5DIpcjD/pT1kVftlbQU
0INCznO4f0pWjdFYll01HszlIBsyAmEJ8WJ0iXSjyY/wHpbTTodiREBcB3nUfWurHxMIFcJtUtdo
ida0W3Trm9iJLgMtimckFapnDcTmARROYu1jNSZWfL9Fyo8gmyQHPVnv9cfUmM6Zko78BkreAs4d
8Z/VBOlLUXfDURv6aONzri3wjbnly9TYttKVUDtfSkSrDsU8ksZBUXEkP47/m6km/Pqd5clZOAuI
9k2DshuZs0eoiO2DTvFfgHDP1mQjf1d09rQLKqv/DVdNe5CqMcGiFKO8/py1HcS1RmPh0tuFNu0r
pZ7+aFMReGcifePx/uLWkh2ugCWH4iH2WFYOdJihhoGKxSXTavWoU/N7qIDZ+3akesrONdoSYm3V
281I9Py8b3ptHyl+MkjMyDtx6+LYIE6Xqah/pZdJGD8yZVSTnR22qW9qI5qmoZr9ed/e2ptErZMP
i4eh1rqwl6Z5axXKyHiGY9e/KK2K4pCXaXHs7dJ4IJz1Hryg0efjfbNrt5+SF39Jqt2bmWnIUphs
czqAlN2oP44Dhah9YzPEVCSVkm/cjVVjpBlSo5kZ+CV9m3DKuA3VKAOl1rcXJqC5IZbTd8fGMbvx
9BsrA4tKJgBoBgjx9UHN1LgQiZUhWRMyKgHxaf7iKhkNo9aKfiegeMXfAZkB3b+ccMzHMJ97CMQu
o9LV84ODis9Pu4qKz3AMWTsxoWKw0/tQ35p4Xj2kEO4AvpC8W8uO6Dg6TkJKTEKa1M0Ps3TdjwSy
83mO4Ux9yCmsOxvnZWFRgie589TxuBUkV0uoVUow7FVKRIVKzKqvl+6fmtlGiFnMH4a8Sjdi78Wl
+F9rDjGFZGgDlL14etNEAXliifzZVgd0Z0MYmfXdhAJPcKy0sNm3DGs9zbVtdBsn9dYw03UcGoqz
XDXGmK4PTx0FWZyaY/6cBNH0FCblt46NbRmyCbSHOB0JO6psfF+zmdVSmaSPDmyEDYWP6dpozsxq
YBVh8Ry67gTYMDO89pTF5sg7YgUG6n9DW268jmsLBaAHNRV0G0B/Fwvt6zDQE67KM95eOxlZ6z2o
BrJbIdJrn9vJzvaQz28ZXfiB14XCFcM0OUkV4eLCaBj1E2NDVfFcT0Z77ONZM49h2M3PCXiTrTlu
k6/2pmBGnZeGimHSQ+ZqInaw8ANtHQeAWSzvGGogaiRxesA4cK6OWxn/8mpgyAOpTWuBWhR3cbGq
2tCCrM9b7xgFMLYEk2l+QYu830mRr0/CFeXGS7xqj/hQEjlb5KULe0Oia8pQOd4xKSvn1BaczIJM
8AhsaNwzQr5hbrlpr8uTcYasLVCTWpxODQ/qRoruHTO3qv+KFVEfK2HHZwrVW1P+K1sGPo51oYZC
mLgs4GqtxThmYyKXkJfWoQx1sS908c7ZFg4GrVnamrKMCdJx2VO16iEJjGL0jiMC5rvQLO2jGSGp
oGtFfrIV2LxK5uTPkPDoG070dn1Yli8TZBW89kvSTdQKcz2we+/YJ4Z3srWhQ8Mv3JpT2rKyOPh6
6IHS6IR3xI9pPh0++xTZKA3cf2ZvT6Fcizx/5JiAGOSxeZO6p4NmVIXReEeYYKXY4mBSI4FOwLVE
d4xF6+3u21tblUQ1UQeRDbwltQwzdXVjIpl3bGcnOcUz+TPlRP1038raqiSi2KJhhfjA0ooaqFUj
8tA9NrNrP6SM8kW7Ri8cOvzGRCwP+uW960ICCBA/6DdNqt0tcS6qMwfdKLT0NPdu+SzsqX5m6jo5
3F/XzSUmNkEMA/4bXBVHfrFbYarZwkgRw6pnvd6rNm/o2BTJEcTRFhPOjSKaVPzC3fKawVACM9ri
/Cl2pSitjqZQG9bJt4y+7NnyOmXe55ru/GXmnfiM/4+PRutG0U6UVvBJ2K39K8zbDjUiqFfNjbO6
fOzkL2IeA+wY3xhS98XqqzlDbiAY0pMXtfljbrTF00iUdqDhAqe8PWtPExzfG+WDtU/+1qg8am8v
SByWTQUjzQk22+YktCY4BAoDBX2CZvf7d5deATk8pCWSvfzalNXwdZUIU2ZUxrDeIHyKLreYCurP
SbHFN7S2MIsHT2rA0E5dck12QdopRpch/dHGDHSTm7g2tU+3tU/A9OstGsSbK8nmyURQUtXTgVny
o/dIjkwiL9IT49DxRxWmMGaTYH1J4Hs45YnzTvCSJg8LMCJWBu0iT6x0RG/2DRRE0Js6r8Bk1jr0
pMN4hMmjONQhUdn9fVukudIUowuM0hCCSbjU4qbokamHhdcHR7NwQvdbz7Ru/mClUdk8mhmN5H2G
9IjeIZZuIfzT1wNaZPd/wcpekpJJgCrnh1bmItBWNWGETtIpRz0YrH+Dxk60w5gb1efAistywwmt
7CSlO5apAocF8rYoIajhzDySUIkk0nIEUlPESO4IR+Ltk24YPMjKmrnaAFXefmMuBpknAQzQZsbc
rrezyFJYiVyJMBhyZ6/nszhUg96dZoZxPnNmu4MImwjykircWO7SsqRmeb0lsk/JDP8iThOBjVIU
yBo/R9xhPktVib9iz2g/MiXGPB+6l623t/W88ZM0gjTxfTsrG+7kfDI7ZFYS9MX1upvECZ0AqVBf
zV232SNCWf+Dqolx7GnkbvhX+We9DbVfbQE7RqWddglZ6bWtGAQHZYyo98O216Nj00NWApXwVD9m
RqyLg1enSfLFtcPhUSRF6HwgZPDC8/0FL508PwL8FCg5HCCp6jJONSIlS1MvGXzmKsqHwNPDFy+Z
3C9J1XovQFHEycp178t9o8sjjSXm7Mnf5OGSczrXKxf8mtmpAC9FNQjRX0yHUz46eQxXiaOSaLP4
WeBGovcV+KnBXVuVv+qNi3LTyNBhah78oUnm9Ls2O5l1GIBXWn+aNtPEe9Lq4Y/7K116CmkT0ApM
CbIvTaJ6bVNVSqvX22zyC6Wd3SPsRn1/QBst1XZu3A5bAgorHxawDNHeq9AY2f61ub6iiloM3uSj
wWafe0uE31KTd7uf9Kjad1MSb4VIt+cH0DXNC4gTbaKxpTNWNNWr3SiefW3GU+wsTYAPq1uhPaqh
qtgPPc/BRwEZwUZXYwmtkLtJQAa+k6QHZNYSXYBmQmMF8TT4ItSUb24TdN0uzmNHOzRz8Vl3a4eB
NqCIn4M2sJNTY0bat0CBM+YRqKLYkqS89VpEbngODWp1Cq/LoQWvN0VZ9NHo10kX/mAcOXxKS/VX
N5TKVy6V8wnW4+QLz9VWTevWiciQUfY4YY6REjHXOz4nXd7WSj34wViMJz02wkMIcvo7GDXtQxFF
yctAN/3ZDOb2k6LZMIrdP+CrCwfQC7kergw2i2v7QQ9M2XLYBupa/Vc45r0G6twe9gwYNex5H4Vx
9r026uwX6MXy+33jK4ePxiBNCiJ0kPVLgq0IuswuGFl8Fs3KEQGa9LnxRp0p86kXh8ESLUKAarOR
2q9aJYmT9EASY794I0ZYkSCYcAY/KqP4OJnO5DsIEhx0Na0ayuyiOOMztzTAlrhAeeDh65bc1qZ8
om5K3poaWQIlRYAQcPZPcugO3FZc7jU78j7nwRgf+3IMT1ZqfVJk5KchRXf+jQ8OWoEnizyWxOh6
t2m+4TXhvveVKOh/enBqRZEaUeunqfgliOL6i1Ai73TfqAwdr99JFg6MW+YhUnlnYRTSFzFrwh15
8Bv7rED9Ue2g4wz+vW9mbVsJK2n8QnzA511sK5Pwkng6g5W7HRu8lzNBQacqarUf9dgJ90abap8m
NIarjThg5Y2Q5URX+jMYg5dX2JyyMUjjnFPsVNUpyEXweaibP4o2LzZO7tplxY4New/lWnCM19tH
iqh2etuPfoWCyh9tPU3f9DJ1H5Qw04eT40zdp1BvPHIvhpQ3HPbKKnnrGZKDCQ9XudzFYEbjkprt
5OtQsu+4QIOv90nZPBmzpm3pi694RaqzOARmKahZOYun3ogydw7jdvK1ptfJQSrjEJlCfyTFBsQU
5//qqmv8Z4/JH6aRVP+8+yC9FsEhFof4Ds7T669sk8TPvebMvtkHU3AipmSCbRdXdRDux6nzog9F
H3fqwQFKu8VgsrLDcPkCvaE3JuWxFpFVZySMP6YjzzEqNcoOKblo/mDOUwxe2qW20CQIT6tCUetd
EvfF1oTrq2rS4q7iFhn9JKtG5XT54TszDYasUdhlz+2xVHiWcggNZpOfCz2ei/2gTFkZ7Wv6MMUe
SrVQfSxmLakOFCBsHaLbJKqPpmSf/0stsrj20zgrD50+OGq/8XSt+BVX59LRm2UK/CaCmCXbYmzo
o682w3RxzcDcO2qdvLOjLv02HWAmlQzuHXHg4jj0ViYsLconn9JC4hy1Wc2PpgGrANMheVKcR6tT
N7K3lePPCIqUj6d9SGIuT8mbSBdS4ypJ9Gn2PcpCCDM2ff9xThz1YwGv9SchtLBADcEx6sc0soef
caOiI3L/Eqxcd3qkUJUAA6ECsewjmEz5K8JKVH5Cz/ySmnbxHwGigDVcgX2WvbNqJL8xnpO4F9QX
anmLJyJh6BB8ca76mV1Oz5XRoRs9SSrMxyLM8y2418pLQb4meVFerS2lwxBliLMAKjffNcLhnLjm
+CWGxfi7anTqw+iO/a7z0mkje1nbU6gICbHBKdIMXrg0Xsyx1PJI9RM0M/Zt45lPbTVFO63S8yNg
OygKgTq/KG5cfQqMOtx4hNfWDKmP1L56LV4vzEeDEwEd1jSfIqTzT97Nzgc6Q9FTVmlauSfCjsqD
PUmtjfvnSP65S4dCqMHloRhxW+h1FT0K06bXfLsyhiCGOWLOuo8NLzX8A4GrCHOvV04c/Hff7Jof
hUWL1wPHwEu5uLSjoRaxrnAxIyU1DrDeGF/dSW32msL0GITmybEZ6S4a2ZhtDPmsxXm03ri0NBgp
2C+7uJZKtyMZ2tnvKV/F+05enZa6QKM5f2Re2iW7pGcY/YeA1Sn6QLceCGXKRD38hoH2bgEyeYdp
BNLyQaMKzqNF9cksTC5QX81+VDToaaaokDHqFO0mtRoO09CI3aD2zRlGTO+xSyBiCUpT3bVGtIUU
Wkv4AAJKYkVZjwYyd+3U4N4PE9filxRKX/+cOrv6Oaajsm/bMH6Ip9E4OIpdgnPpGqroczyVT56g
jKINITfy/vFYuQ3gBEm0gTFA8bhEuUa8gIk76OwRXGQPFpW5I95mHg5wTlYf9VRlKr8oonrjEq6c
SkAveLlX1OAtKDyyy4Lu+uRPntKqDDGXU79PqeyEx9J2CwsW8RZBQzcYq0NialQNN9a94tWpQdLj
oRkNrdAy2zcUKncdJIx+NKnmqQrmete4TKy6uaO9P1aVyiW0uyFkQxBycQPNcmx6Wn+8YYj7+lOb
MOrGjax2Aw7vWW+RMt21U5LmUEoYRn2+v8GrtxBMAdeQII621uIJVYrSbBVVY4e1Pt735mR91LQ0
LXcu0vJPo1LWB0Yfqk9WbpJij9TWd1ZdMot2/3esfXCprEq+B4oMTNf1oc/UstasVh56U0Nlr5ji
Q1hNOgL1sbKx5JVwiFIOxRRJPE5UpF+bMlCi6ZjDUn2SLf2ltrP2qMea9nJ/QSvP2JWVhT8J6wZY
hsCKsDPtTzFmwaVwdPekNS5skFrnfnWKIHsE1dUcDEQ5/rxvfnlxmTvmiPIHvtJG4aivF0kkGFuj
O09+2gTes+tk9SWtx+RPdcrjhJdE94odPM7mRnyyXDUCVwj+0BkhrUBuY9n8yen5NDp8nz7AzRkk
PEgdb2fE9XROc1F1h8mOKwqtVf21Fm7fHLKU6tfGOM7yKMnfIMNPRjzIpm98lqcNrTelmuNPbtIz
WEHP1DxoTQLKI0tb550gL2JPupkuNEWgBqjkL3PNzIOimqlBxw+J+L/leVLv8zbIfXv2hpcJZVdG
99wtevlltPBqlCov35pttpd+OXS7pDKLwvVT8Ed7r3In8GRCOF9LM20+wgTqtMf3HiiGreEZBsPN
9hLsXx+oumrZuqhy/SlgyFvtRPcSjWrjW53SxodGacuv6AcU88ZLcHuOMfs6HkrJDXXQhdm0s0rL
zCLXDxPdetSMDlltYlDvpYs6/ZAXk7OfAmfcckdLH8H3lWAr2RaWeghLEE1pZDZs9R5nqLI7aG6c
yPMOuW0ilnP/s64cVgzRHgCMjy7BMo81my4QIQTjfu5QgIGuvTvVgaU/5gw6b7iEVVOAI3AKyIPc
0Ey1ZW3G3pC4vjV30XPbWDoTcXW1H/Sw3Dgsa6Z4z0iM6R66DHZeH5aWsTKHSUvPrzqrftbUbDgB
g7L+HHpnS+Jt5SawFtn/lfgIGjzXpkgKPcj1c8/vlLD/1MwO1w/ab38IwuhzW43e4/0NWzsZsI6A
Vae6LFEg1/ZGrYRVzmk0P4lTwajBnP4T6FG/8QHXjj0wSpq+FKAkAvfaCpNCwEyI6nzXKZEUn/K2
BWniCOuxYnw4OBtWUJx7I3a34BlyZ96mIfLgS/I/iTd5LdNdG3aCFjxqlxp+pQtt3iGgOD2ZaJ09
tJaiBXsAiPo5t9XpQ4dUt7IPrHwTNbsM/l5/AkJJTKrBHXQDeSkLzo4X2ro/dLXJbJrplIcmK7NT
k489PFN2VhElJHG2m/WM/tL9/V378o4kW6RACux6OY484A5q0wwN34ladALHqnnoCy5IrETN1ylW
3F2LEvBG8rd2qKRnlYtm/n95X8DeKJSzIs03IKo/xLTt/o5FWf+4v7SbWI8vi+YXpWVLomYJ+q43
Vy1KNwKor/tF4SVPBU2aoy1aFNUUoR/psTtA25TqYx2iwp6JaS4PbextUTevfGDUEE0+MWcMPirp
O97UbHQLorQ59zR/tMzeDI/oZ7fmHsqUXNvnozGm4tjTvwr1PTN23JH9/Y+wcrqQCKcuTPPbsm+G
vGKj73q7VU2/G8LwOc5d7Y+wFM4pgiBL7Kd5zH8ZTqEcXLfbqkqvuCpqCrK4j1eUG3G9ct6Tsp3S
2vTjmBGFBwjyOmvfMtVzMdrRqqJjLQZVDzdcyYovhoCGPQcbg1l3gf4JwtpTB5iR/BFisGNgze0X
JitcRq8N++H+t11xHuQx5DJy1FQW368XCIFDWA1VpfuKkRTlSTT6YB/6JqxMC4AthJj7iITC+jSY
ShF/rVGCfiyGyqvef5tgLGFz+dRs9PI7I13REB15OtrIXubtRGxmR9epzHnjKK3sJxQd7CSyp1Db
L6+TOw2625qx4YvYC/8rKUg1u9mq22PYusOui/qtEeaVqyPHCSh50o5jAYsDNLswMpV6Yfj9oM4/
syGlDdjOL3FfuWfQxcOHOfHyjXLc2iK5LyrPuDS8xDuZet+hChwZftYiqO0OvQneCEysZnXmkcR4
CwS+ao8GLyeIBJz6x/UZgseN6LWHnDVOzPjgBObI+FdT7KH+zM4EMN3j/TO74g8objCgjDkqyZ78
PW/cUcpLkHRzZftZ0OsQ6VAz9sYfUTS53RHVaW0MH4LWo9kL3X2kjKcBrs4tkOeKY6bqD77KY45X
UqfJjX/zI6A/KatIZLbv1qZbVXst16Lq25B3DiFGE9fqBytJ+l4/Ci8pkj8AjsAduG/1cup2WTCm
W+Hv7UchbUJ0jOSGyu8NoebooesxlbXtF1TYs2NYtt1Tmlj9PjTM9CWF9+l/OPuOJrlxpdtfxAh6
s6WpqvYttdRqacOQBUEShCFhf/136q3uSBNXcd9mNtJM1bAIZObJY97V+9K81tn2/1H+8dmgd2Oh
BETkT/GKDhAl4eW6s2swrkMtgc8k0Xypuijmwtzb+qCmA/yWkHYH1/3nf38h/rwv8bLDfgeVCXtv
+Ib987cI6cETGo35HbLNed6GjdmzYaGcWxln61+uqj9vzOuHXd0tQYQFn+L6Zf7zh59TVMJ8K+6q
jfqhnqfttMipumR2f0EDMr42yHN62rJpOwdt5u0vN9i/fjyeMeBOaH4g0P3nx1NNRYE4p/wOn+fv
wUjDJo0V43s7JXCX8KN4nDTosL2tVuHafMcE/Jd261+fNmyRr08BN/Xv7JYGXmVVFSqU44KxDz5e
3++p5TfUub8d9H/7JMhZ0fmAuoLu/beDrgKfZTnV+V0kpwuyI8bvhObxKTdu+h8RPfBDrowJWF4i
7gS/7G9XGMqt3OBgVICq0uziGT5P8O46gTXA3DObNNIhe+QTN2/gc8bkLsD19/V/f4WvqUAofgiB
/COMjGbLvBayLO6WYLM7te7ufTxJ3U4SSVL//aP+7FyvCz8wurEzuQbdXf/8P17gxS+Z5qYp7iIC
17UOynJQt0mZbZ/+++f8WRZgtQlEB7g4qvofNT0gGkPkQlZ3mJenU1K7d3CBNlO7jHHW8jH8Dcj6
t7cF2BlsDnD9AeH57WASgVooNT5vzI137b5nmIYOu22X0mziLy/Mn3Ud/3OQIV9BABSh3zenkRSV
xJhT3fF6LV8hj7fqrkGOC/vha5err6mFU3qrxoPnf6l+//ZYccHA8vG6SAfU/8+frz60LeJlLO9U
jJV5WxdR3QleFF3E1nlpE758+99/R7RKuF+xKsUZuVae/3hfVCbTmpO6vIM1kjgu9Zqtqs2PlTwZ
xRo7QC71N6zs354uiDV4fdB2g870209ppKkz46MSHb+Qz9Js5jJVsnwqhF4vgZJ479aabn/DBf+t
huI+Qz+coav4I6IG9+YC80W8QZXKRXeAFYmBVS3r/UzF3CfF4f1g4X7z4nT8P0ZNoGwDEQE3Ejkh
aN1QTP/5lFOOTDA60fpuGyPdTWGNBsomerIyRmIf0hD/8hr9y2mBfKKGD8LVh/ePxl+nMd+TGJ8H
ULe4AUGvvocPFPtiszr5C7r7L28s3p6rJ+H1yf6B7lYOQ2wuPZC5UmQDUvFgxDhCEhLWxEBdVP1N
WPSvnwfkEe0Z3M2wkvrno5zNOpbVCAByO4yEEjpqHkPJxLcQ+/2RLeZvtPB/e5TAkuGFlkGRA6nb
Pz+PVga53JEvQbDctn53B6rxDOKny3z0N3r/H6tGtHdXg8Vrbw85HVy2//lh88bEvjakuYNtenE6
GI0+sHpG3Osm/WkulOryKFtwy1be9AmcRklbjUXyCaBs9hfa1J/HBV/luvG7ekFh/fLbxVBS9NjY
gzQoVzDUhfho+rT5IjFDoMd6UyY+e81zSfgJLg3b1/9+Kf3urHxtcyHqAgsfkRTgmGa/VbFU1SRF
0G1zt4Y0hsR22/bWVs3+dY+pWVuXM3OTN0wP0cgj3Ra8QnZh0Rz52vvc1J82pAs9VVH9t3OMa+q3
9w+ebmiGMZpczxZ2Vr/PQ0QKsXAVwQUzSUEQ4sWyZB3gsePopoWwrC3ZGK+98b56pwoM+u2hvMP2
UCOIDz5WVm19ETX6I6KMi2zQE3gAXZNpzFXZygvVlwmMp0Y4iBRDgBlW1jmXIwIYBliuh+7Eh9fr
nueSiDWKOluMc+Y7+KCm7ujmuYFVTsfydE1052BbRXRrA0vm0Jnd0PFxDvG2fMK2S5mvJE4lPW0l
eoQL9CvztLdiLovxNdKpOtJ2ZFnlYEizRp4g96dWyv40/PqQL6U3Nirh9Mqs/ZDnitAHh7xpfZoQ
OB1/BrTA/ZOgfKM3mcij5q2wU1VfxthjidjuKAGJaRtpxv3MoQ1E3FUaSMNuhVoNbLFnUpKbMhY5
EmtMPSbPRS3BeF2ENqKbKHFlaAvosgQ8CmM8obAs4aemsV91m+RhFjdepdBuNb5W9LwTK9m9r4XJ
nyaCCIE7pDjn9Jzm+1rDmDqF31cLqTO7SNHE680Gxan7CGqGY92WrGoc0saXOewDlV8utAbUO2SI
3PAt/CWK4hSpfawHhDkkrMP6h0hkwpB0f2d1koYfsCxKs4fIFgiMhgx4RZ5XU3imHiMHaV1rauwj
n3VZTuFHEamFnmqEpEwPh0ZSw8ktUXy8q8i2hvNSwhG6h5T/qqZKGEQEd2C3GeJuQH8NTafW1dVv
yIDk7ifW2i6Bx3uJyfB2LeE5/B2RDBsXvT2sp8VgobfOOy4RR7u3SRbkurb1tJGJtWBnZTrtHHZs
V09mDs3Wx1TDSA+Z0GN08Idm9WLskVR20KNdM06iGd5I8NK6D+WG9VrE3WEvKURD+GthpVzQDhuh
cqIPYzgq9UAjSNAQoVr6bE16KrckXBz2WQh9VuCDRo8kuy7cu+xYSjJ1wrJSfvLcJevt7Mp8PG3Z
CsLfEHQ0k0vhYL8hB/TSCn4qgFnrw7aJl3ay0AgHMOt6pnBIWbvtoyhvt6aCmDhgScJvYLm/N8+J
oNlcdolGZO+jGQnZf5AxLLSDm8i8J8NUMr3vHcK4QfrJG1ku8HceI1xMjbV4xB32EhMsnhM+YV/X
6yIk21DMwYVhi8BIbZ2OmuprBP+jKz8x4Q/K+Jm3Y7IcTXuVG7HXZY+cHg4h4LTTYM4FwM2UWF6B
ydQRDNvHQ5yCxHIv7bJ0KtPHCivO0I9mz9N7XZSyuPF1hVGqXzkIJOfUj0x+GRmWBLcbK+vwYlcj
3dRFftdJO9uwkB+CKg1aT5yMtEE/O8s4xF0axeV+hvx+A+spqjjyckII8Yi7qtZEXOZYVvoG0rB5
fXDxnvrnvfD7bsF2JWNz5xQpQsv4XOU/Fp4irLyNZ2vmlmZNdKWjmioef4w5i/zXTHChXuE16sSt
gpHi8p5QAgcZSHEI3L2AOuXA3WE41som5M3zqGId305QVIa7OSr3NL2ZuK9G0e4cy4M+JQc8PU6s
KMGXgF0yK79MmYzId6qNKsAQwupymFI96/MiRCxPqTYpucWPq8R3AasJ9YB038jHbZkvMc4CXJcm
+02TbQknSMPqeW0TXRhzIRaGFCgz9ZF8B74fE9LCXjL276NR4S9lNR2Xi0o9HPUWoHXkSexSm8dk
kpG5icXO3CtekKrsMuuk7kqV7+JsysTJy5SaeLr4Q1xf9005881z+IeEO3UQrJ5KsybzzXFwi+Rc
T4XBJSUiLIRSomjy1YDAsN/Mtdz0yR3x6L5uAgWlq0FGgptryeur6WZG1NUa24p6319Dw3MYC48y
h3IjJlMef4EsVBS32+S9P06rg73VG1ynYP9gaxSF5ISyw/S5EWUjdsR7gdI5TBBcHFUnwjzzbh6t
FRfUQCk/wBiD729gysWeD6WGj/IX5/H6oFi4fasw5IC/JJ7ShCJiY6lBQXusygnYJuT3MC3H3tdt
TQfz0pLfsFjT6AafXZUvwXpLP04Ep/omxoTqLiJKKSjmRcE9bde8offmKMcDk+ler1+LMirtncYe
5GrReyy+eMUGYFnf/CpsmSK/FmfmwgpQFTiK5rIn50UWXtvWA9MuzxqUn+M9MOac9+jYObBJJQpR
ihY0NUwrjQRR8NkD196Gba5BPGhZwXiNpFNOEc8k0EU/yBlJ5MNi6ig7WjCWCe0ZJNdRt0V1uev2
cGhDWw1jEX6ZvFYoFhL03Q6/bQoLDkbz8kKQXRLaa/ZKc9dsMZ+GBT5n0+ei5I2/zUqncju4jFX2
FsT3uvmsdxPR98Q0qYbd6q5VdlGqGpvW7QcURe0qS5HKPsY5RVg8kik+6hiM4Xsd8jE6m7BROg1g
DNNKwJmypOHrslux/tqVjPENOZDu5hlBNDK88nnKl7kTmJhD53OGrLnO5Qd+U6SmNe4pHE3mT0g+
wXbpWxYFI/MOddKNLyNsC04IXpEH6GW7m84bdInpI6F+4nfYnUHg2kPzMcIZKLk+kRUMyh+4lTY3
HJytPXwNIMr0aYBT9RbCKp9nGeGn8hZZiR3oNXHRRqIpfq3TQl8qpSaDyo0AplutzY7+jDh9tzg/
fpd0xxY+Qk6fHPxURaJD+nHxuZjrmj4KsdXLed1rtZ31tqABj+GBAZ0zXINOEHYiSFCLMQUeisjX
Bt9VJ9ujVWNR4dNAdz57vo9JK8xhftBaw026rgn9orKRvKrMx6A1ksokJ8r0+pJlZCye3BrsPIAE
ouGqsxwxb84Qu+TLSftK6nu3MEUuSaTB3JQUZfSWrZt9cVk2umcp66j5PG5LQltohsv3OQDk6H0E
90r7XTLEcSQ8MVmHtm989qHAz+kyUyR3ccz0jwUCuKVbc5G/7AfPnhG5HPK22dJG3sG1cOn9VQh0
E/MYzhyicsfcs+Qo0QnDixOtHSIpXeeJT/gZty0pLiLdXY4Y2mx/EdgCUBQFPKafiudSdVUCP9u+
LkdNep6L6WU0eCG7pIrYC+VS/Fjq+hjPaaO5/xJYla0/fICvaOerpcTbPIkkdj0MR5ERNFlsLr+g
wdTNu2iR3L4eKTztwNwljl0CbHNgzsmimd2jTxJAsvcFzYxCMZfo10dZvUN5o/GtxXIy75va57qF
gXAdnyhe18DajMzVrxHcLQxnDcbDMwF3RZzljG65s56PCzgBJtfPqcIK8V4nwtq3PMLaqhVc221A
4AVpLgvH0gBNVCDkPOuSZEUvWVri9SkyVw1HPlWI6vKIBGoSXIP3xuiYnpOcRCVFe9eUvNWmiN+v
y+p+zvHGTF/gm3xYsqg5BpSwPG3L2hj/FEafNJiicrQJyHkPvqF9gLmB6IpVyqVfvIGjPtbLbOpn
mSDpOqpJJS4c+vLmM8onK4YZVSo6Y5nmwtiGOFZRbzkEYdhV12w7L1m9j4+TWjLyaalUtQ1WxHt2
nm0e885PRaFOcK2h9mH3SmOjJLadfwVqotchqhaUOJLhOvss58DTmysHkEKkYF1zIZnN+KcsN+UZ
edEK1B+Wec1atrhlGhpbUvuMyaKyPXrGegZVUybhJhUQjmJahEnzMt7FvJ4JjnU2V7e4QUB1bQtV
q7KbF6lPBFR+05e2YQJPND2w+04dG3sk+Niqg9RukucAodbR5jVZ2Ceu4sycWJyJ0Ffaad8vNR+R
r4Ogm/jGIauuHNJVwTF0FgvkiNlSEP8hWFXFyNFbue82Du/xGEcILRa5YK7y7vgQgKKCSAGGdmNB
7d2Tg+k2mkuy0rtidFUinyOTodTaDvmMSQpgvsQ+YjV1fFsda5L3o5R77TAST6RCAwvZ+b0MJoEf
F64i+A3mTvykx5JJCAZT7x9KBgP8R8zOW/5twi/Keo10AbxvJjkww5EcH7U3G2imidPlix/BPu1n
rTEEOdhvvdUgyePsqSh783lG3U0ixxXLmnSy2U1C9KFuRZoRpL7VftlaGu/NCzwWi48IGvdfCvSy
ceukgY3lpr2ooU1J/DrgFGeqW0pP6q9IqYvnLtLYuUCRuga4l4slu8nCmr9jmLcAlOxJI2/8FiGU
TCZbVrYwDvF1LxTfj5a6CAanY9041kfOu7rjgpsnvSSgCSWTA7Nhncf0uFt47nEfQCLWzsAn594n
mZpafo0Svji6kKybuMjfgHg09MRpfWQdYWKTnYS1jhjmIMDhyuqpyhGTu0xbu9Ws9AgQZChzgUEn
u+9bXLZ5etS/GrOTz9sEA/O2yqfyV6wa8q0MVWCdnWFFlTVKJPij0T8U0ZWZEK+FqdBzNHM0iCYn
a5sKUrxZLIR/Tc4w003IBfFd2Rj2ZUFuPEYnimugB2mcY/oR8zbehDnWSJvlYBCn2UoLMD6BqPRH
TtHtI40+T9oMXgvfChdZ2S5YMrtWwuHiQ6kwnLQ0deU8uGWtIjDkqnXpLNSj0NxavYg+io49wl1a
6XebZarpRqAY95GB3V5rmE72QeaewIsdTWbUZru/WovnftQdTxWjLQt6SzqK4WTqLFdN1cLRcXra
XOxVW8L6MJwNZpCncpmulPOxcOYEcT2CstEXHPfI14L61uU6vEEIjLnPjjIAHZAOltoENiEfdDpz
3tkqX75jPONQCUfKq4u7nr17g0yPpEskpQhgMw2UxI3fk+c6CwvsEeLGPEd5vuieeo9I9w10qXsL
N5oHyCZW0TW4IGGTSHbxK93nMh5GBFIJWCtF/Hww3NE92FLz3lVIG0CxdPBzbVeCsbiNXIPNaWg2
uLjupUp/RRTBzl2yw0alw1u2qs7AVfZ9jm+WDOB6kWk4Yu9CP1EPS70FoEXVLlSzD2JLnW1rJ1Ad
ph0NfU9KmnxnWexMr3mSzP0M4BHfhcwlSjOIVM86c8jn2spo+srTY1sg613iqMVAC7Z7oVfbo6M8
yClgOHkA1QooKAx1Cwx0DoqHAeZVpYEv7ALJSF0d5SfLMWQfNXEEc295vGJPvhVtVoQsxe0cMgev
vBj8SjuDGji6HVZlzX7gB573Gg1OHSbMBEk26xHP+NrBpcgsmHp+lD+q6CpRZamnXbpUEpkgHucm
Tl6Xaa+vk23xTdA5+eKW2vaN8rDVicdtftQGYAtuk7H+IIlX9KSyEgV3AuNHthK8G2AgPGRvsEdN
VkgpCoGxHNjBBcdsy3BRyoS1u91d1s6ZzKt+S4Mn+G9bNsCcSUDln8GprgVxabJ9Eghf8XRQJtrd
JckIHRzLoendfIketELGxZVQX9p2lIuBDpUkRraVmFMCA0HOWJ9sdfxY0v2IUZxj2FGCMt2kHSnn
5keecQotGy6+N5pOBW3LsYLnYqUMf4f+54BBdoY80daXSEFuU3QD9h3IiyMIAh5fS+LkSiAr2Qrf
0sNHaHqEkLar6Oryp3IEoxdPJElPUPcD4UpYXIx9QTf6DR1DCuWN1NEPy/elGNyqypcNRZl1XE8C
83VcT7/i+eDHAPjJf2Ep17xnGlNbe0xQpnUBaSv7C4jLhD1N1eH2Rx5n8rYyJX2hs6p1y6dkftAo
0tsp1KD53q6HxJfcdJVwbBf0KAaysRHBnvaYu9mJtUBzn2HzmKOPvywAE6sOFu/Q4UEQXo4t3q3A
OwZAYjqBzrbyUw7cyZ+AH2Jo4Yh6bZEcGlDXuRmnLodB9dGRAhreAc2Fmu9W4Mx0iLFRaT7EJozA
NUu7YlCE8bO3Ea0HCb9LzPziYMuQ6nh+V9Ioj29SnBjbQRi76e9rFIMZzVeV6/tEAuK/GTU0CJeR
BsSSNugFRI+QXfUisjADdoFLE0gWWyqBCmNKPjrp9wozukjzB49tetK6DR4P4FqXRXombkf6hDd6
wl85qpzcoBdxcVezKLg2zuCQ0WFhil1TsiGu6SIcHOK6mhbQ6RxTjj9dtTUC+UbWs4coCtvRmzzH
CU4RqhVf4hkkQKpEuZxhvj7PWIOAc9RB8hg3HSZyQ1ss2Kf9zKTeMH41yhZvVTFX5lTtwIO69dAz
awGHHsd3QV2BhUKE2bObSV2xfqsLeGi2od5ojRcg5skVDv5/TZMOHwJmmuVdHVL7CvoaFZ0QJT5q
OxC88TDNQNfPG9HRywGEN22lYopiA2V4xTsTogRiLD6Wv/JUoMBtcH9hraQNRuAN2do496D2RIPF
VOS6kO7pjWgOKc8baBevBJxL1hkCObdMCx5OY6HVq1qa5Wg93rS5XzHvMXiPYKEzoNIDMsz4PlVD
XrHqiSFhBgd4skd8WsoVtx2uezFUDY2WDqsF/z6VUf0Wk6ieb2sSdPKcSsnQ36Ro3gaok3fVoqrI
7OGK2kpEDvoQbioQst5TaDb23u4TKKMLw6E8JcHA4BxHWtuumTD73kCEMj7L+CBy0KJI3qPmNqQf
Wby97VYXsg1X25Y7iszRfNhyidGnsVn2fgVaSluBTOJvS4WMDiTm4BKAgFoLwBGU4A+JmNKs02Uu
b5DwGHRHcqZ/4bePfmrdbKJd0A/8gt8lhpuNz2FtY5U77CIkoVffKOwQTs28knk4FtOQYd4sr7u1
2tfvPAtiHwQcT1B/gzeP/Ciyb/l18Gn3gPHhjGGAESyKV3671Zi1e19P6dhbYfRnynj5tcQ+8NeY
UP6VNBEcAccxUkkbhzx1A4oLuqp5ZwDDdgZDlvsFGU8DQgl33i/AA/D/jKmuFcXin1azK9Ydsy/e
4betPA5zvr3msuILHE+mq7PtZIpXhmEn6WoRdI72tax0h+/G+IksmwFuuNcoXyNMOraW52Fyg8YN
/XA9lR9hgDWqrobajA0jVhnhVALoeZGuurokFPajQm6R6+nCgrz41OkX8Fi2qc/VEZ7ljgo31BvX
4Y4CFPYDxiz8XBQGDk3HTIRVUIpEPoLHbvK5K+GEoLpjlJntBCCSbVBIDzraRoNJ1hZunTCqwRIZ
z3naStqFIw+PTF/pXgy9r8OPOjcSUMFOq75Ssu7n1cB0p4QB4wlYQkpOeby77wlqejkQz8iNgU3Y
0m8OyxEs5nZ44thxAvox53w66XzDE9zgW8tbLun0onkJTB3v7vbGE+fQK9nSLh2DyaNoD8235yCp
lD1cxOePWLXHtMOWO/wcDQajnqyrKjqx0PrFcSmrswxy/NLwaL21kTr0PSnz6YYW016ivU/sx7mw
R9rNYFY4rJaOzffQFSHv+6DTfLMEWTWneoQldFdgcxRhsjumW2At9mgLrG5vZQ6OeJuqoGxn4n26
AwtpUd1apqPoFxSaW0zDEo4DlcqOnu1ImemUB+Gkk0pMV9St4TE0BMA1AaEajlXuQq6xJDKQjzuM
muRQYO+Efgyd2NwvJDpe0E9z05oMCZqtnZYUgm9Izn9lYw2J8JLy8ID/8TA9FEU02VvqDUb9lBXk
aw0fpqhVBiB0dw0CfkBE9oy7GyHdn4WvgaDX1CFqbZarfgvKR2PrWS3HTgOb8CcC8dxr7KDxjLGV
+zxOZfQxJ/H4FUkFe42+ZwFW7UMDoS7g16WFQpjHtyojHMGXyVTcZehJTZflfvsYFBl/OdzAvsUQ
vTzl0JFmLXB/rlsHo9WkI3ESfZ5dBFf1pcEI2IFGHeYhQh4b9nsZd2nLxq1eO6ajK0FvSQE/LaKB
x5Ep8SL21kBFOORHoGj1vCjKttQC7jy8IRXtISHXe19nNZaJGI1xPtysLDYjUbGxFpInaXqrCswC
sZp8dltoGSWd0TsQIpGb7blCbhcUt+5AmhhsxNiP2TUbOEkjc2+VEZacfNFEpgdeZMabiKgtfYxA
Hl1PpATYi3JNq3sYY9sUEA6jb4mGhyEa35QzoAWYE5HoIL05JfmaQNpVxqiUwiQ4G5X0En2nd/RT
JvD6nappOmTLwzb9rGUdYF+eHBT/WVJNeR9hXYp/n6W2vlBMNPVJFxMQNJfQ7Nzk0zqdoxXLhbMS
mzCPB9SkVZtuFiAg9h4Gc7JCJztAOSTrDt3sTDG/4Y4+gfc12suYHFqiD0mTD7OrpnAGdo1GdmeT
XfoK3jXuiUIQjJOzMsC21xf9PZROCl75q1UJigQyzFcceATNAQlsgrUtKUsrzvTY04FNuTxOXGjE
mHtdi6UFgtDElzJfi0+4U/FyIpZiwdu3WuLbrNRFhAKPpgSydOXvxKIOIJQ2OnwbAbGi7YEtH3B6
MrsZLoJH3XQ2Lqns0nlC/9hgWF7bcWtguseBTH9KcVrH3qkUWRfcaYSH4dXDPyVJlls2781L4BGO
MyhvQB/NFq4CrtzNXz1WOOhqNtAWhon4NLnMifIBXV0xfs1YA1PazK069HEVTbcV3Hc+HdMEFnNS
K8wJYJc06zCX9hBo60G5AM8thgH3YgyNOmwWileIc2fTwb5gCb3Waf62SeJgbiOz+gEGjWjc48Sq
e+wvODljaZiw27oqxuUhYn4nH6Ayk9EFZBOU/CTkBot/kfjPDdUSOzEGy4W7QtL5+IQ3Yk9bVRww
zpjROQCbH1M7d1tdGiz8MpbNA51Eheu+oqY+ETtiyRUV2ftGjVM6OLdF+NtLSWNYQxOOBj2GGvXh
SrDzjxYADHvFMZzY0o6NTf3DuiUze7Go+a8jSZl/gX0gHjkssWo2ZPB6+JarbGcnfC2EgiIUYcye
9gOKvs+LSw75MILWrc82nfahNujuL3xjKIkiwCqlzVVefnE8O2AjzXDoLhyO69kltmKLX3LQF0Lv
Pcv3Ya9LhUsZvjEe1+AR3sWUMY+IQoO9URsSNRXnDcBV0soNC517L4A8tDla1gNhTw7/XIB8Bwzl
sH0qblJs1Ku3tQIhBYqlxrhn4Q78oE7W6QG8dC74y7xPEeuCyeR8h7C1JjsJZDw0z8GUJjodJTdi
gIsi43dTjfC8NkuxQr0UYYsNVs0ZPTq+5ZbfT3SF6vX6kOzd1oSi/GBhVe8eE7xhBL0MlnnFSyh2
xHUMoD4qOQ85xWCMZhLJTg+LE/775hnqlkHZuag6HV8tcCdIj4zDLgyb97pqpVbK9ONC1DdtsPYb
sBtbvgQQhKYBCW5r05vSb9AbH9P6aIrSsxsSad0BDjKdjKd3GKgV7rTlCfXmdSzrsWtKpb6tVqsb
3GjFG8KCc0yUSP38EqC5ix4Tm2PY3aEAwImpvyIcVrxWtvi0wKUD1mOr+EhMTVu8IrLNmMbF1ecL
385UkfU1OVxenmKxHoAKJvelyl3ToFato/6xZsnyWMbIZQd7g5e6zaUM0a1uaM078HKAhc5Kwbjm
MEXzM+gDqwqoyemFyKJBhqIDcDWOpPous5zkJ1T/Jn/PKy/S04RuzfVsJgusF+OlbAtDy/SCNLJw
xtI8uwPeBVwv5+x9CirqCfhGvbURncz3PIW7+Q5qBO6bfD4GVYvZnOzGD3fKaJOGp5nBN2gqYBEy
YOO/DXExwZIN8rGirzGVYJFTzcXXeZsAA9T6er0Q4sdvWGOLr/Xsn0A0b7Z+qRAU0WrVbCieKeR1
7R5tYJhFMq0GRQ6AozuSznUf7GHOSFTOVVceMTsQSosa1U5IaY17vDoNb3G7qhWNJEaLwwUT49jm
GBYQOKHfmdHuNzuFwhdDU7N8QYPAHsF0jTGClaq4KLyTGaYxnYGbKchSn9aVTr/g1lUC6sY09zmD
n1KC8az23zmBWqGzo6A/qwk/SlGE6XgHvWnVgj63TFi+6e1xLly1npDdpbI36evtpxVuAdgcH0Cm
q2Pyn+CcSzAehCsAVCRxdL+wRjVv/v84Oq/luHUlin4RqhjA9DrDicqyguUXlu0jM4FgAgmSX3/X
3LdTdcr2aEQC3b3X3g0B5D9Wvp5/FtswaSaNzSLOmZpUBZgzJJZjBXpltwXCRmnTC97+2HjohQM0
8cnPtig79k5UDg+9UDZE7iuC7yJunf9AYvNxhxvfcV5XqiLsO35pqx+rcrBONvEcf7OAkTcnW6r6
oPUyFqfARiivA0XYPUhVfYWxcsk7yaE5JL8rgY6xjAcT1G33yiNIA9g1S+0eHeOMdl+GLB05WIrf
PsWU1Jpv0xXTDIvjcdkIzn/37OJjYqTZM2RLfdSS+X4dlt7ln+sT8HEu6PxUVjHL4elaTEGNroPx
WLhBbvcAQjrRewUCUqdZ5LJTQSULJfywhXyqMKP7UxHY2XFKVkmvTc/R3UzV45huRd2JvVu53Weo
gGh2tpQT+SL9VsW7ecoz4IbEZzrqE3SRUNxILoNYFNG4G2D9gcFsWJfXfHCTZbd0XfAtzKzHx1XM
FHdyIyUSFIXNQzWxpH9ZRmba/SiHxbDvLAefsTHQarpqo8QuW6tuuqptW73jrTNg+OXwFIWWifuO
W1dmB7Nye+2SJWLVXd5t/QHZAfIjMVUCciSnksJRMEi5bXWCeKmgi2ik1x4po2Pl6nAN22ILzxGe
P5OaYMjXi8prWRxKfpjgOC8ynhF9Al3sQl0FD8VSqZeuWIZPGpqMhls4+jXP3ODCXWOcNNmmnk50
07dR/aTEZWi2vNnhtG6rQ1YO+nVFxv1TLWvyKDu/s9QxQ/nPUFIycEaBbff5hKDPoHubvXO0+tRe
4G1PlbPO344o63m3AM/5u6ZPmruqrcylZ9BIAgta160ydVkL3Sjvm6a9ATz0veatjZq6SofeRXqr
x1y5OyguJ9q7sVm+VNEsF+777Y6Vog7apixylXI6veSbw38hnVgs1cKNUxWrlRhmW/DFR5kDzha6
rQ12yB9rcjCxHK5epeyHJCU+2LdZ1i6H0q7quqDMtVcSR5UkkVtMAabGvnr2clvPdzMLGv+VGoxy
hyufbFoPAcxnnbI7fKxeGx5HXD7QBGzriY+aivoWdFVWtCaiHyNGJnWmdmZLKMa9pezeg7hqvjkP
AUDqXBXPTuwUh9tVv6Xx5MfZdwwSeIzjDKG1cgMFLdJnw0dGCgZiLIVxTNp+Fqi0bjRnATc5IYVe
AUDES6MkF9qyckcscrATaxtwxwJj5PY4w+zfJ9vC/cK0Wo170o638gDigWws2tmo17py9ZdsmFDs
rXQb/1I7yqj7qM0bVC1v6ro1LQuvQESDrzyg/Rh1Gvk5QU5NEDQ7pk1ao9/zGB+CoSi7VIW9RF/w
K5qGZSMF+9TTRuhHk0yOvWQMixBJWdfa92v1OiKX1wdT5JX6obIaP1PFx6V2aPgRWU6EAMLaU0ee
TZmZml8EaZdXdtG0Zh9stWS+KKAU7secVinl/svd00bsHN12YAXIQqM95n2hUM65Brqn919JrNkb
j7icnamUnlIVGfPfUtd5xoeOWUHKmB9cd6L5+RNGbeGlSMRBsU+U8J29crLodxAshDEsCNfpkveY
7ds6KY4Rq8/vlbTDX75V8e10a9cdeppQ5+zrKEI6A6FEncpyilCWPQ0ThGHVjn9ArOnYAci9BzbJ
b28jr1O7LzMx363U4svB1ZXzh1xze7+St1WcrHDiV4vZRO48pabhHE4b1WzQmNrb86JUCtMuaYV7
v5kJxjJQpEyy+qylUGiJaaJByKKPLVgZ2xhv9pOz7LIuex6VzMvLCtAR7iM524bUqsifWFhYBt6x
FJ3DBTCxvzTtN3J1Uc1V4pzWMETjG1w1Pm7EBfX72s3GlicUOj/YZU5kkQuGJJlPMluW7Gy9AeLJ
VKy8DrqYgqSu4sq/0ARhZZt424M9Z6UVGNkZ/x03VfmP5IYCiLheV7qpM24MVxnGTtEuDxanoxbX
S/FZlGUsfm00UPmpZSim9jyh7eyy7K3T9sIFGcwpjCrzvAX0KEpZcwuRLcmmio5TxMxzb20Q2rMl
76fZh7W3cWVDyeU80x3XSRs2zu8EqPW7Coyn+AjZGJxcmpDo9ie5m6uV1/EHWmo17QeRxfzJPuek
BrRxXss8tADKWKCqnRRoK0s0Nj+rDLbsgdjcvDj6Vi+fdW2Gcm/LKvSPkt4MmYYtyNNpmoaFIyCJ
avcyCu7rU12SuHvP1rxOHOm/InbZImdFJ2osppgVQzznjIdFiLS383Dnm4mlDjrjHIjjmq9XiP6/
WYXhdIpLk0kqkLLeOHCEHO7DhV/evunL+cU00JzMhYLB3yXDDbMXyLr6GGRblT9tyjdJGk6+nI4h
d0T0z4u66ANLbLYcFzTM6Fol8fjH571m/tF4TOS6kOVYO4eBLTl5TQ6tsg262VM8DQ9u51R3lTvK
Yy1m+5B0hUu4AFfCY8smg3cQyTE8bApLA1BgPPoPAL7IZGLw/Zcuklu+H3qyS6+sfZVvwdAnT43s
1zpF62/YEjkH+gcmQL+5y8E/ZmbLhYM+FmfiPCU9Y5VwaT3nECE50tPI6mOdcrO9N1Ub1ueNn/gR
S2hNkFsIEHMStdfd4wcCdelnHBI3TqTqubZx6nKph3mYQnnafCetkdS6W0BjHPkjdnMhieaATJQN
SlKSGaZoRKHuCUXN/5EQmaynCM/RmlbJNvyFioUFLphtG6QNuR0tXuyDWxbZlThc0x1mfynf1zHk
Wbupma/rmtO3I6re8PG8MM7ezGX5tQjGvruQexjQNfulmjG6R6heXkBR1v/wREX4DBhzM6EBciW9
pKib9n4uJdyLtrM8TGVQfUydyxjGchOmDtDtuutQdl7hZKa/yww5SWNQRc9+eFvNrQsiym4z/e5u
ypf4OhZt8tYiGT+yGUZ9j8lENzUW0lyrvg6eS2+en9rBnX46nZ9QdCSzfer5cAz6u0B9Vj1F/WaC
admZbpDfzcabCrZF1ludB81d028OdRc2vFQmzvLQNw5SIndJE0TssR22Jtz+uhOD926+wfkmaH6a
mO5nrRR1jULy8vLQ2fexXA63wfGhnML+WC+6O21upL+7RfkXkwXhZZwc/T66o3uXy1Ego0paokB3
RZq0SH3B6D0AUE4H+mj7Anr6X6HnnO+DD6MrkomEcqksSGaCZGmy7ayK5Df+OyI+qpv+1PUnJ+rM
Exxc+H57oU+1h6QnFj623WR51n5uTrGO7/OOAbgnV7kjyheBOejVFyBv8oj2e0wS9aJV7CFvctfu
20Qeq3kd73KyHrQz/YJQ+G4mC4qg17sWRHHH/2XRqR8u92M3tm/ZQHDmvuwgcex72QnaK9I+p72J
u7lNIeXC9/i2A+sQRKO/1/SaD0ERRjDinRn+C8PNC4+1q6KHbVT9xY7hmDP6HXpI+LgFHinnR3zr
PN3MDKC9Yz2Nx62d2+lQVPVKmE3nRvswroOfxtvEy4YB9GOIMYUUbT48tULn/1l4cUorUhx+h410
Picail9iEPJNi8Z9Qs1un51RNdc+F3ZMnaL2jzl3xb3bzs0hYRB9h6pPlTytXvOvBbMEtGmXYhfL
LjxMkEPo717yuJrgRhrN5sCcVf1ya9ionUrc6qrQi08xjDSCGWnrH6Fe49+GW//qIZf+SxqIo+jR
RSfpYfknZtbUOf0RUmJ5ILVSv+euoYqP+/6OURm29Sbfuh9eZpzfAc6TA2UA4u3cM69LNu9LDBJU
dKu9wzQO8j3mXTnXdi6RM2YGmWX9I+fefnYjn79KDJH3p0xuposlyOH9gvXKmatQDz09gronpXtE
XIs+knxr7imRWRrM2RU9u7VUn1zOEdJd5l0dQegnEMSateykK53TYmN152jIbMAhoZFX3Gb540tR
vCwhvhxVVuIx0vXyulWDt+z8sfeOc+eVv8Sc+V+lHfoFw8WwXijWxIx1RGY/yA5ovhbifICGXVl+
D0Xm8/fnWclopJ+9XwwEzCuGpA5aZQ155pZW8fdUCOTPEOAsEaDGzpOL20jBLDLBwMQxQmjNGufY
BmbL+5a3+GM63ZQH2/b+AzBld2fAI+88AI6difT2tJAbVuzB81yRBlYDQsYFR52ijzwwKmyfk65e
UfSZIL5n+Vi+1IjeoKWOWBg3523+a1ozPeG3AiEym2j/K6YxT0fQuHgXmiChaQhKtlK4VbH2EIMy
eEgoIx87YbAlhfi//qKrQCD6Mt7eW53g6U9weGEcC29OrGsuhPeH8qphwxa0qLlsncxuwsrmFf2Z
osSVL75xSu9KN8akaEuEmL7bprfOjhmb8+EX/RiCjeNo/8pmYPhz3ee2+TtPMppOBv9h/atWa+PQ
8MXZcKBv2YJ9PIn6DRIyUMAptXabA5wJa5/7UXUbzZQOXZKItm7AlrNsug5afjhbe1fsHvV6odcw
gHy3rZx4fhg2kKDUY8vqcNqypjZ+HfpVmXcRFvB2exT8cjuWUZ9Fz4aN695D3gBHH4Igjy94Yrb/
iMcum32xNlNxLugF2mfdUDQc4YKWxTkWg9vE22Mrwj7qjiN9RpWfxohZXbmL+7mbMeMl3Vr+6Hu4
3Jl7z2zxl0Z6CA9BWbbmbfKbG+6h/G5dcS0EcMvjyR+gOkpcdBubRNsV7eEAKBuDMZgt63ENC1AK
5161UIxsnkOSobttncobOxhvxKV+v4DaLXnq27BwHzVKU3z2mtFkfJ+IOf1fDjmPYardenc2Fy9j
ZcdnM26zOIGilWbaxTMsr08Bn02szXLiMV5HVpHRMzvHKC5t/jaJiIs5noidfASLGSZmGqPv1CwH
xULwHrpq0pcZp12EKELdfZUgAwkt7WLtXuZeRv65Asw8lFB/9X0hI5Ol/Nzl6KCiefHyk99IAYYf
2uX3hOHWeVsHTspfY+Q0C/0B27rpe/Ixb5wvArI9kmc2Ktf6JZyMOzx2KLreBSt1651I0Bgg5eWA
OMOTUHcYoxbVlI9hh6YHFDk6/kEi3UQn1Wba/AtDXY8oNRDIP3A1ZPqz9ScXHdp6HhMSf+mpV+ey
c8vHpcEFy+CcHTPevsSIlJ22JVxQ2WjSuDp8RxgK3wb6NM1j4o7uHMiNbMPvEfvlUXh+6f8sTBmJ
BxTPlV/vMIpxfcyQuOI3nC0YDBxdtOTdbm1SPSvQ4QgOUvvZGTdllO1Il1+3S7Ni0Hsak3LMUPsj
n/5iE/yjxY5vK87PIp7WZd2XzMqkPjLNbcsX0nqC6oltHhzIW+yAVOiwC5gBscFsGJ5EMTMK2eWi
r/Nkb9AtguDED5hEZ9eJakhlnMmTumBln1CPowEpfRfaNs8JdqKDDn46Kp7c37IKM0wi1uBZOeAs
7jIkT8xQt+igbEimU5tTBB06PqHnpsqM0pz8lR2b/oWzPabKnsqBWZH2Ot//1TmCRyQaa+EJdlBH
9N47gXern8nOyqhf8dkEy302M7ndcdKJNs34dUYT9N9tGLL3he7gMRjJZ+5H5bR+/xxADFVPmRuj
i/cMKYZ/MJ9NfpUxfw1upQJ0e+czQ8mvnQntfIJhtNlvErnt8G/o22C8aI+B7QHKt8h4ZvO1P03R
ZJt7khZEcopiBhfnPGo3VojoLMtSNwII3SdW+vIXrlNZHYjRt/a5gmcSx5GJIJ5WjQ17t0YxIzLc
yCjYhaYpZxqY99tB5F4X8pB6pO6kTl1YL3UrxbN/jJl455/UjKbX6N9i8Z1rkPTlZI9cLx4CwlBG
pbhbRQPjakpHDAjbNSnrXB+hhm+n6FmsorfT03An5Zx0iK6jqWTaR1KshmmJWd0fYkF+QGWiKf8R
bvhEgG9df34Q9aqjU6DQhN7t0rCxDWMD//8mD8MVLAO+rzsLJjTfsOS12rMksO+/cBtX9pK3rh9w
yuFqbUmmCyrMDUlnqsPKlzKt5ywgx/ZH27fIC57fyuquzToHTtjPHRSAQ8xUuH8yUVVVvzq3ynlV
6fW9TaVthFU2O1IANZ45TpXbdt1FYzNqhpPiK1m7j9Awr/9y8K54K0NaXvvnNg5GFb57mY+/eVew
nCFM3XKKSzqqvFfxVXe5/jdzkiR7oeYqOQa5mTEww+Y72ylb/NreE1GOFXajo5qfI7ykOFvJpXmJ
7OzSEPl1s+ytItaHN2P0vfFPS/K6i1sxQGQIj2XLDpGnKWmHutkzERXVfRTUQn5FW8suUJYcTfqo
u4CFDruOo7hwsKtjwbv0oUyy+yYKXWYSipV68irwXquDz3nJQQvXmNytCADtBXRhQsDuPd0+9F5X
19eIexYxxyJ2tDswApvwMG3WPYaayexZ+QubFvHH+EP+6Ys6b8/MKBPhnWd37Xz3fWAn/fq3iPy2
+NQ1SV4+PCoOWrNDd9xGaCZ2V+ndPNYhdFBlYIQWNjQUh2BmvuDRRtrRXEc/YVB1sGxz6u61cTHc
kJFUR+N+JCO1fNExQrXeqXhpgY6RBNVuFUOZ/B4IDRxzhvOiKAvCA8nMPsqhktY7ENgf+vNTHEx6
u+Cw7vQf/BEIHvwUvnjpOqae924MTF2kncjp1xq7TNkrxm3DwgHL1CLb4RUGcG49dmPf8Xz5NZLR
lgc5ZtFMLKeBCva/YAt7c5UmI4xCzOGEYhL1Sfdjc4pk+FkIsALJuVYn3RVByAhGkghk7YD7Q2b0
OTXfU5EWsUXupODpw/2Sx3V9olnvsEGooFF/FUFixXNI6EXzD2qyL/759rbTk2X2xJNDuAOzrdRp
pdNj3OoDPJx4CP1UeHkTMI4t5/wDj4OqLhOYavsUwiMUL8rFd3XcKhnpi10rQyG0kQClLn7ZBrTM
Ea5CLJ7xFjhIyKB2v2dtuJOI2jMUPrMdu2Y+qs6ICu+4Sdb5VASOm7dpNaMVnLFxIspnt61td85U
h/rQN4P7vWql6hcw/WCcYVR5964NPNe18hiUUqpjB/7ZTkmc/YVSn6zYqQmiOu2hwqI4DbMu6v44
S51t63nN82j6CDR5FnpXeAQ77XJSS8h4QdNhkB/PeR0Q5RvE9FuLt4RR2jf5PB87pNf+qxkYtuOO
dNzlE+Ri1pgtuH/cNx/EhptJyLIdUi3Bzx47b41RvVbXyU8O4WDQMLKzglmSW2dHLn8O1pnhOWpV
3Askxtmgfh6VV93AMSRSH0HdWbyL6y1Ddcqol6ZzG1HuV1SAVS2+NkYdkK1l6SSfcmoJcNgznszM
spsiWan/KPFzwF3iZ+laAvTY7H71TdST0sGw9RUJaPL3Few2BRcaqn7OAbDWjxwGjMwKwXWdtrEI
5V/ul945WTxmRK1mJQPtuSAQoNz5fZD1xzIpvf4R26UoD7FZO/lfFjnRPO6l00h7rEjvqihJ4JcX
PmAeDr8ZXrE0WJJ8Ve1dIZkI7XDe4cVdA+XBeeelIE9gilE0hDMbguVGPXcsoc70GNxq5rx7F9G8
AN0HU1k1RzOYqPhnMo4ziNF8UfYN+3W8njjjyTWnAVpyAsepD92bhwxjI7AgfYnndr7+s246s07a
qZlaYhpmXpBQz2v0Ru69re6BbXB1V/ONDxiiqWzOZTs5MCjs2iCtwYy1v75Jk8zyJlWE3R22Yloq
EVVrtVBD4uP6RbbIMJz6AB/a2SSLag1PcieWH0RMoOAdu3VkMLMGMy6jk6bqKVK2qnruehQWwvhU
xzkNL79qG5yaYAqhKQGZPB9f2bhkAPLtmmO0s5mngnu+9219nJbC747SzHPyB08qJ1bqxMawGyUv
vfWtY/vtFzSY/Oqku3CLdcBF5X01BQwDD2CmJDME3uQWd66nBQYwnvNqgB8xzKBSFhep7d4Ugzd+
Un2O/adnsWOzM5iryt4ryof8TCEWDek6YR5XF553PcbpSlWFq3aOuEAFfdRs4jenxmsRn3pRTzn0
aFZtLKZSmszwuEuW8djX42p+eH5jrAUutYWWiA8d9CY7e2CNxvOIS6wyxBZtU/vkRrzZmjH/uPEI
d0NVLD9g8EXxvNE+r79qCBXxOyBpbvlT5yxsvLQcrOUGaeq4yW++1nY9rUMID4V5cqny1Gk6s4Db
9TEttcMChO0v+WVYnSjWZunxpkYJjDhiWFEKfxcYwwCA57CfRb8jA0OKBPURSpvbmws37O83IozH
4cC4MWo1fMM4h34qyY1oqrOc/a56Z7dCC1kO7RAs/yVbPqx/GQk45i/CXei9TjhYo3/FVFvv21n6
ca53iKJSeQ8KktqOh8zRsz71Tjnyfo82maOYSyq3JkjdpSVRYh/1Q4e7RTmmVCfFvJ9YBg9P+xm1
vZSnZc51/NLm5KLcEXHam9dad3HwOPQi068DEmv1s29Bu46F3ZLu0UGNC3e+kBU7eOjvy98Bw//s
EoBPc49wi7rpzBLtcu8UktWMLhKQfN+Y/4evzkrNSvqJr29/Axr3/TKvsT/cEMqVhV0DVwiCZ+vP
srnLcmdTn0GgguQVTxv+fdrk2tOp23Ein5OsCt1zz4RLHqKWE+jO8Fz0J8KffEifziFEOC7YT5Gu
C57z61r2jr2FDGz0IAGxDAuH0tpL/xkuZ5Pn0CXyqeRL8afJnIY4gZtB9rYbTp5gjcrrzAMWhikm
gqi5IEv13kYOtWSyM+VbKQ4N4k1guHOhyfqU7R0F+FcbxGL4Q15Mo6a9xTxJOv/ai0XeddbVi0g3
dKz/d2oLdmR43wofJm7gLajWHbSmL76tTznSsVsyzJYTGKUtH4Me6w1rrje/OOZqzIOzkYyuCmIo
6C2u47Jh8sKn3k43PDXEiP3Ab81ZaYrdpgMJsHnvXXBia3nUm2gMxUezEQLQ4mCLH6jBtPs845pb
hwN2fMIlPE7W6cFUfaiPRb9MQQdJkjjhb0r1glwxXMC0ZGMTavpMGBn0aqgr8UUDESw80cBLy15K
0PYxBb3MSe8uMXLM1X2yFKWmN9e18b8Esyr50tccWJdiQeK407DAmAS5s2aSSmrXTUcdxgWzxCrX
1XVCKa3ILNo4zAhm6ZlxExfTF8eNP5i8zEW4DqeRyKvxbQAguZ1vrR+FH81K9/5NcELcvU+hVpi5
Mm+JsN9pJNQPDDUOSSYhLO3H3Cb+cOxpn9svkIE1g8MjraT8aztn7l4AHwWFHBZFXmPoC29+EStJ
xuhobrGl4JaqeYmb6YawuL1L+T/EE47JOVRWRLuk7bM+vC9aBVw/5GAdx81U83RaiXkpD5LQi4CM
hgH+4r7OI1zAiVyW5kcrZZc8dfWG+mjNxM9qY6o3N2Wp22R/2oKvt6P2CTh7T03FmOmqmI3Xh4Dv
Pkn29ZIn8pRH8fA13sIA8HgmKyjJ7Lv2dzwZ0hyvzPoQnOjlSHWhnmaJ4H3U4QT8lcWyZDZPj9dR
83voDtXHRjqBpWIDnq0p7EOITri1DCMhrEQnvhTZpuYNacrodzRj9NFdO42FfYBEsNvtH2aE2toE
54mnDRPt0k30Ojy5xZDX0WFNWpchdGZ8VoWAs+JpmbXj42nvPbM+cm+2iFLC4O8At2zrcS4Q2wtJ
T1DVwdjAD/tgBBVzrfIxS2Qv9hhCzfB7WcetO8Ntt+U+L0MCEGLKHUijMrcEgrJ7ZgqCeMdQQCG0
9Em8DA+y8FXyvnRtAtUru9iRO46voqf/8Mjq2TEaWwK8MHHPR45xmaYlHrj4fdM47bFalhnH2qF0
KzYpDUFrsJO3fSQwmAW5q7e0dTIVy8fc9ag8LrXs2d0c9q23ds8wOFMRvNJY+eyuZitrJN+qxPHt
ZRkUAdRMbBlC582aRMyZqtI/EpLneC+q0aV5CVYm4O+G7AT3pxMjgh4zgkrUHV5i8lxnZ27jbBcW
QRYSrRB18aOdTN1c63JssYjmpWSry6lYpWWZ4uCTvF+B6K4FpG1721iKNu5VDa19oFVlfrXJ1PFl
FK57tXEiyicccR2t4NBSyqQaU4g+iblDIN4BJ2LySwldAgRAuSvIKWigMApMHvUQ0bZiK8iG7YAC
zAw1huGnDxNlKIcDmU5z8sRktynPnDYoUsz7hBd/tR1V78916D2mhnx7cP8YEZmI4QJ25fskVsrl
HTZ20C7iGBkuIwlFDh+Z1qu6zJhPZVpxT/XVvsw188yIJUzeq8oglcw+0lW+fRmiMAiGY0dUC68A
9J3xaPlST/Mh6WFMAQOLyvUOhAVBzTXOHI/PG6oU83+glQQETUzkXkZrDmxOMoUqz15pTFM83GJv
hoMathWSaaQN0081QwGnvEy3uqykkMAUqNNpNi2MEuxmOMX5lSEVvd9jZxPsChD3gZn+0Qnjltyj
+tzIKx1WavkxWJdIsCMb2V19R9e/Ot/b2Ce9zyq/ofDE0ZNLPbEwaGr5RrcNDSLFr5utL6ornOaV
gJc4tJdo82WnrrhOTPWIQac6tjTf9TdT9DlmQFQD4RlsqISJeO705tpwon3tjP27YBDjvsw3+8pc
Io5OTtuW/xU5POpuW4LJj5i6OqNodhvHl38UU7J9Sl6K/7KZyCY2CBEvtqOl9O9quQz2H+W9+5xL
XSJoTkXipsGEXQkDVO89LSMzqqMSWVFfROzpY6PWwsepuYwvs3vDOgCX5+iXy0i1JWnEEikDOQRY
aTEsVz8GEgf1Y8EtXP+Z8XU6Ll15UswMnbzRt++cs1Hs75ywDdePYV6pMHa0Sq46tozmbliqN22P
Y4c/EcfiNsx7d3BHGh853zoC2QZsb8YPBE1b9MBL3oLHHO4abP44csUTjRHlY/TCxeP8UaqAAMf0
419tEBXtCdqZxnwmGszjGW3paPdT7eGAL/CAZQx7SqR1v1k3L0Wz09+zp8nAj8Ck3gB3fEAHYlC9
n2MTs2ZDtXBn52Dq+vpaxdp3ST9PGu+gx7Ga7ktIxv4lYCWa/wmAa+Rn3sjJe8pihhl3gh2nw10J
dEBKjAobb/hkhCmDC/lY6tqN/cK4PdRJAntDzOspyQqCdPlhRX2pVJYZoNS8Df0/kHp6cPZDRTDc
BSYnqo6Fv+HdCl0nEY9jqWaG3c1Kx7ND8o23j6IOGvsASEQohP1/Wjw528WzBBUlcUKZZLsmjQjN
l+C2jA3lIkNNpiq64N9g/407gbyRtzWDoCDVISnMfc4TyLvyUjvMWjdqB1OWmiFs0kTLgV/ckjRY
JKAmkPda1ST1PpBbDf5FHBsTUjDdTM+fPgNTCX0WM75361HIO8qo0LnLYfGmO4EdSsKJ1m09fcog
6MXVSaD0Gb8HiwcFl4zzcPaY4Qe/RdITB8cChcBeTF3jOu2Stn4COl00FZcf1Qc3GCgYqGssp0ps
t5CMF0Jkapj3MOGcKl3+ZroaAOWqWWR3iJVewqOqErJ2PEIQMRFWGFy7FE7E/KZpXmwa04VjKK3s
+mMRVcUE1bM+YUs5qOSj19utvZk0wmdWkc/zQTV5bg8jEmT1bDOb+KnDjV48rmq9mRFs9avEr/OY
gybiyHPBnw+hCtbXvoKxvvcFgVx3C0ckmlY9eFeFl4kSmaKDUfkWYZl6YUiHm5PEJsc/9R7OacBz
JubPg19nF8WRhzVpgpJ/4u4px13MQRafb/iL3BE30bk8CTHGMTmFIQanqLTmCXi29v9a8iVynKOS
dT8CsnUdMHXN/Qh0TFRa0RNULBVwybBP6LEDZmIdVS8LSsZqWO2B7b0sKMgd2n1ORisJpd1Xg2Nm
kiyESKivW/cf56kCTuox0TX6mpfArPKEkayYUpdp2HYYlzWXjDW95k+8rF437pe4b7/I9MRIXEZT
E992HRqR8JAywcAthtG1A2zsivnKEkbFLz3ziE45bYGOQpLc20K0521x1P84OpMlR5EtiH4RZhAQ
BGw1p1I5D5VZGyyHauYpIIDg69/R27WVWXW3JIYb192P2ycgHqSpOFsP9s1mWIwh0zRFYB/atvT/
632//Ucm1JXHWEbpvZ8wYu6L3DBVuQ1nFI7KHAmxhw80LJMKy8cPiY11OqQMWzcqzSFIj4lTAaBY
c5//N6gK1511HY7lIcHD8owtviC8RYr4AkKwJT2OZ9s78Dn8Z6JezZfniTI/Ffw49aHSWrJTgNBo
N4ohxTnzL18OhaPW/KWTy/8jXYxj58SlEHYH8gBHEIdWblz2SiFixZz9+FU4vSqecD+OCCJ7yftR
6fuxdfs3PtEQfKZ1OZhvmbECYqk9ls3Jyyfd3mSVRhjt2y5N9ojI8FHSeCCX4FnC8KgibbnvoE1g
Qc/y2jwJLO325LCaBmXiVWV64dJqvqlDrsLDqvPk2bAK9HddwHS9rzFGTVwFRC9ZF8gs2oFDxVqd
0jCCm0UPrtt82XKU6ZaLm6ko52jY7wV1DOV32VRApVhsJUNFQLqRohA710Em3EQxvkoSZ301hSfQ
xCkAjqhgLCRN0HEj2T1NY223RYnp690ysSP/6+RBt9yIHmTIo+umib1SoihYxcrdVQpoQ+8xYK49
htZN4Q4ocJuY3F2xN2Xu4EADCyfvU3cY/7Gvc+SvgWz6oQcvL16QgXGCKNTme/RBwLHROosbtDLe
8mnvWufEljP6ZfVUnWMHYhepjCDr9oFS6gmP+FgcwmEGzkL+04O9DB64BiBAmfS20mDsALUQpsZH
S17jwSflyhow6XPgA+XqkOKTYye2E1J//0Z2VB8Tlt6WEasErwGksHPvE7g5xU0bSwzGiZ+u8tzH
3P7I8F70kLpT027HBX3lzMZwqpioOjB9U+thc+x40eyIeY4dMAI73wvcmdO2BQHmYZuK1MvMcaw7
aC6Y/xxgqlcSQWs5o+JNdQ9xmdTJMRsi96buqj64sLIkXzmUV+wLR6vstWTlA/OP04LYAmGNjhaB
kfW+rDwS4A4Vhnd9o/oHl4LkaksdWPM7c+GgyU6UiIds8SiOQF93KC2pEW43Xt54IRsRzCC7slEl
PcZTPKgTkwDC6DSXLpYz5CO6reZVP/M0wMy75tmw7GAZrXgtEZ79+GjHfr1vlOwex2QOqmN4FcRD
RBt1DJdugNgakw3Ib1squwL/0PBDlSdkkJRDMmctb987g1T6HHWsXbx3r3Pk2O8JF2ZYAUia1H9n
E3rFpRyI7x6Z2uqRAtYw+bUobLeJ8aLuOM4FtDuf4MFHhi8coZQz83sI14OjH+MTHRkh7wnntAAV
Hr+miijNkUlzbXZpIXkUspYnEp6WoeAWY3YOblM4hu5+ZdFlv0ChoOl/275tiFK7SZ1VAAe7xKUW
lVhulOKR6KNbl7+p6leUt443jep5ZOAP4QmeP3nG1siZXpZ7KV6iNksWa/Exp2n9Xg3xemoHz6Qf
lbsmYBUFgKTpkGvbaJIWOHV3Zg4BUgzC8/yN8Kf4HsKuQU3qcYkcsOGiGTmOA1Yo8rjfcGFr2pRI
nJaEpXl9rdjrl9F85OBrFyhB7VLufIBh8R7dH2qvngX4HK6Qs0scU58muivvI5urZadqO1Eok00m
956pIpnK36XvexSEJOqA+ACb8fw/mKioQNgLjkbtjdAK1NTYtPFnj/IS71nJsQXPq06YU1ePxMSj
JDVngmgy+oks2IcPnvE2uwCd0LslxjeOmmKWm5yvksVIHcGLxp6R/4oypHiat6i06A/9/MAZfmle
K5hz/w2G/B+55K4CPyDkymNyaIay3vX5jKeYhJBNLwFWUNY5xQzyQ9SYdG4EUHm4J3ltq+Ncxos8
2FZX9iUXFIYipMZRd+7hmma4hETSHyNdS5K2HWvdTbFiqWUXDP+1ZCWJonHq5mzBjxUBl0ix0hcH
/DqcNtW8VE8hkni3y0dRdoclEwYgSlXy7kyjeDZ3S1d0545rnayZWp1j3V3L9EzTu09JXzjRvvCl
uaz96uEDX7mzbyucpSSm297cFD5R/F0qTEkAwObYQpPEQwLd0P3VYTQc1XBZCKFzglodfWnSngxd
MzGwvWqHN+NRTBxkNsrKQv6tRxJXm5KF/y+v2PQxGkjgH4mOFU/O7ARwEK5iEXtnvWgcTWjwzgaO
B9rU7C3yrwqviRWuFU7upAyhrfQkTXfW67NHDaCAvz9N6Z+BMrl5R67Cq/6yZzf+BmPgeg/VaEy3
bI8UflM2d3C5KomFPFYiwNQ7EjE6eASyu21kJ+dvODjjQpDR4whnCpBuxO7H78VOBLauuAYMSSEd
bjTITfew7Dkre7QEvi2tGoGAeD5WKyjG89+QzWr+UBVuaogsO8ANeWTWenxstRaE3skdFcfMDZlj
jTMRR6DYq0FHWKka0ctAjGCJAUkTt6vzo279ztz1TLrm1Jdz+j0VPITZrLrLa2qn2d8bu4JzylHv
+h0LIWYaaNpuv61ohDkBDp/Y1meFeY3TXIaH2p9nc5iLuf/JYgbt66F4fG4KRwKoNpjzIO6EPmQd
bLQzWeI1+FNh8q/2ZWn9crNkBRdxUPHi33CSnz/itFPNrmoav9gBfZjQujoRHZu1zQkEdvmlTm31
NoKcwCTZNOVfjIZpddvBwn33BBydW/BF/hM6f/UOYmdFzRPpcI6iyZAwx4iD+W21M2HKZFn96h57
WvQPRTVVNwHYt/mMya7t7+NQNjdm6PCUAoyI3wheA1WfKmLVGK+Kzt4HdUrEPi+R4LJpKvw9ooLZ
4yu05MN6U7HSoQSqu2K7Esy9gIzif+E01XY+BJznp0PRSZSHRMDjPnQUFiRbIBTxuUwwsuzIKZbz
qZz88AZA4ngEYTgSPpizGOf2zHByT7aydvd5ax1S3R1dFoThMKUL7LbH3M9ozhmx2nHyW23Js6dU
bngATLa+eUkhnLusRay6ItA1mURIAdzACbjsecw/0V9dLlnbTbG6r8IicZ6RplCPokXq8eyGvT/c
LH1a6UOOEdzZFE4c/136BBRFxcQHfHcRxLHCYUndE+lITr9xgyDy2peRRHR3FiU/CJsXEW+PAcOE
W0Jt3g1GeUmLhdwWLIh8q9ANV9U09a5LIGsDHU9H8+mJmOPGJhmy8W2iE4zdrzfqnRkdlT9XV7Pw
Zmxip38oNR1Sx7GirPCGSKhjj2PhKjBhU49xZ+1LzrPDwO5iu+Kz4+BI35W+mClqmp8B4sHDPHLq
viQaZCwWVHz6LGICMOGbcSjC5sKGH7AYnLupxzXh8vCfLQnIXbuuxVMZqOon4TO+DAWHHTL+fJEs
LafpFTzoqFk4Viv6r7JA92GeIw90Ej+43zWKVXjalc0uV2vUnUKLZ4vHWhl7Z61idV4G67/LKK/v
qS8GrONhaXvPXAGRK1ACUilLzOXFMj7BfyFgPtxhmkQzTxcMnITSjdfuvMxp1Nc605Zxpn0wyo75
wJmcUya74V0Hv44QsQMVESwKj5tiJJqxFQFs140Ch/OGdssPXNgm4bmQTct4YLqsol0pJx+wcesU
H4MM5zcw5uwQO5Bv73glkvJCtZ0zfIapoizPnTJ9YGdRufcAmOVd4yM3oFTmxY910+aS6UoX/wbh
u5qOFtbSDPoRtFNKHhCtmIeBV06THVG45mDtP2aicURZan63E9b94m2kNKF8G8e1v4tQf+uvSAay
f8QPNf83Qu0rtpW3en+ZprrmDKNa13gh5vK7k075WA9uiUEvFJDlbOnGGNe90c53QrpkiTjRsDkZ
Y1frpziTiI2KX/tipyL/MX7iOt8uUVkCi0pbdeCySDjLcPyqdp5Q5IKQCIPTMrAKuIF2MwVP6HDK
fa5XJhEevnUrl9vKzUT0pMjN+zsc/Ut59tp6/J282O2OZo6r9pbCyAopJ5fIk82M72zTR/0ysbyz
g7ubRch2aTNKZ+1fqi6o40f8t2LhP9m4/9oyj4OzkJFwP8izmud2rJL5POT1pIhEeN4A7xVv7iNn
kyp57cgnJNsJ3/qy1+BhnxfsgC2Sgxlu4oKd+0sLoJeuDd/IY9kM8MCZ7yEuEU8ocEZ8YlML5V0E
eTffTBF+T1rFKF04lTHOS5J3RVweBjfCFBYjz2wDONF7oONUcpo8cPxHPdMyeEmsGLFe9aVZtqhg
rBXrOV6eMptS6sXoPk5b6+fys1y016bbNvXqeVN3SY0/W8K9w6PSZyR9GApAIurE/xe0rAzuXJxX
fyDuFe4xQZhQUITE+CxnXlK7MGvFSrlIV4y/EjgaUl/MZgY2LV/2vuZ3xlwz5B6rlXVo5S4vkJkv
Wc9iT8jaBB9q7I3/HTF93gwUJLAGpKWm/PED6w9bBp2WmAF3BHaIZIzPrBo8jvVr3V3ykcrJHbG4
BM5qy6lqm7noWRuoefqzCbwMvb7VUpIkVv13XDZAIvQa6BxFasT8D853/XUSnxMEWOjgd61Ja9yl
s7GIXFGZoAG0HGn6wQiOahyF2w2NHoxrkHhxDUy6cji1NhN0OjCcimupCqrhga4VFjYIt6naynK2
kEwHeh415nMNKamkZ4RjVnuFDmKGOmGHSFiKGRwTXg5/D+mpC4ct3bVNzwbHE29M7CEkfr+BLFaW
kFn8TJqN4LX0n2cxlUPH1e0PhQEppRUcKXgUJ+zpNu6UjI+kPg1vb16QGeDIaH6dsZn8gHyH1hDn
02w5Orjwwcg943SWVi4nj+F42bCHIe3Zw216GrCv4hWsYKhsehxD/g4mpPnMyhWmaMnmiqqVoA6L
u3xVoDMUSQVsvXJqP9YBwf1qL1LApeb6uVqtOXLFAOSBeeA89XhmEga2oj/7cewSq5SOgBZcmuA/
P3ZZazi+Xx1yWzrf2OtxeUkdFw9m6XjIJaC8Ora/lX7HaQEgVhV0kbELFcO27K47Y4+wwzUuAj90
F/uLeO9E5r4M9dQ2ewRp/NelqQW/xDQtvyxK6jdJEFCC5EKq2YjaNzTwsDkhOwF5rwYDF0piqvX6
2ZZ99b2GIoMmikhDWV4dkGpLxjFhc1eGIRt0dqsbz4/q52xWuJCqGcMtH20KfyxM1RM/Wmi3GRSP
nhxcnjsHNws7+sHt1Wxbl1n32NedSAl45iwcsLqN2da3MSBeGmPXautxPHs1Tdg/8uqsABRKnujk
GRuK7UNc1++1O+OZX7J2/WPqEBMgd2adbdUURg+5NzEocNI2BCOFY6uN8QQmUUibLbydhJDdISH5
Em3pdK49TggFG3C8/937NIj1C4ZAoQhs4p5OEQyBy8sp++96PgZZv7rLi1KlBOeG2Yoxju+bmS1l
92kbaj6C1jjk3Cw5ZZdGjYdeqAXWLrzeaHO1Wx6pnWliMraacHvBNiTfFtzPN/Dtov5sK+TgTQbX
grxsFuFvncm9fM6inDHBg4B9mkqBrlQ1SfRTEaaFYRIS/D2oLozePVuzOK+YYZ/ZcfKPOFmvBTb5
wI3pjKZT+7VVsD4GqHvrXkRJ9ZSnXvbVmSt5kMSdc2h47WRb3Q1cXdBwkvvQq8kTMz0gFvJF8Da2
ScwwrdJ4abdLfj2K1E3DlFSJsE337eQPLP2KvMdMQXfYG+5S1HaCMNcoto31zeRhDdmNGA3+OauT
/qMJSAuU/EjcJGG9/pl4DpptPFTqY1kcnSE65fkb4eD5o6qliIiBBeYhApbkblt/hr03uby1NjlH
2Zd48BIWuKGBHYSEzaHfL7Css4jAhkiuqpTnQg3tn9iy1TonfHk/2AjhiACT44i/lpk6K2ys+aFq
oSNgAhjNvjGJegildcx+kHV2EfXCI9lfkiKD1SG7h2looh+bc7scCGTEzoYOJVHvgUciME7IFOyh
UX+pIwg5h67dguhk5DL7Oyk1kFXEKO/Xy5SHoy9Y5HDKzZA8lbUPFmPC4J/tFtjF7bZtxxkqlc7d
oNrMvhBcLO4cnEmcOV8x66eYGXwp7/ku0a0HKiFvkL74BKSAUnNoaHPijDUs3W1bsO/eRbFv+RNW
/S9+gpjWb5B4PGZGQP2E3QlSk09hAVR7Fz9zEkAKHcytPwXuKHWIBmD9RIHYmejHSmON3dCoxN3b
rD3QCVTmNLpNZR59u0Jj+vZb3f83TzgPqAhp55HizxGw58/qQUYJNrXX6ej+SgfAjcZl1WJ6Y0Xt
4+TH0dGI4wzb23xUZAA0YWQaFhbIRDiX6JdJ8hPe6o5dAiaGaaQJ1mXU/VDSsqM/WE6R8gQuFUkT
RQ3+MEo2r5w+i5YTejOhq3bS9lRQjMBsqMqM8q6YTLbM/P4r16GO9lHmVUCW+zD77ngwfRGZoLKr
Hds444SdsbZbmpHEqmY/+RvHXbgm2zrr1dieV+370Q2L4I68bYytlq9fS22Cy8SLqP5HPY/lVDsO
orlWQunrUQaMW82RootN/Fd5GMZ2LGVTScgMSeYouia7+DW24+11mIPYXy3E0SwhABKdlR6K7Zqz
czBV5pH595P5C006wHrgdc1ysQDOY9Dxgm55vty2nrENwWyd+mdJyqIPSfYouj5yRneCzCk7mhuz
av1WugV/jzoK2z3kCwuRjaqc6CtOoFoxlZEx2DR4rsvHOS0HGlnKpPxWrFzjk1Fj9OboaLb4DUPi
NH7dmv96G5ARq6FH8sM4oHlpieZUv4fTF+ljPPTtK7ZFLTeGsRdsRaNqunJSvai3kYbD1xl2N2YC
Px7syVt8uNYppTr2GBOs7vaybdx6N6rRv0fzMSOPAvau0Ya8Vtnfzp7Ox+8UmdX95+BXF7wlhgre
DsHv4+wv4WM6s3H90+UzsnPhu91805ZRTSAcdFpbbVlm5dWXQe8ch12TkTdmprApcdyNR+rPuXC4
4ebCJa1+JzOCAOSjONUlb1Y/BswySOTkpOjl7RBhwaRUKU+KzRjIjmopqE6DeIiS6xjYUQCwAuTM
QpxwflkWWEDm2W6R3TLgXFhD6mXfuVWioXaL0p8feLRk9T+J0K1PAYtbij8MW/0NFKG0eSHf3tpn
rwjts8XCyqpqmSJu8DaEXsi1ms9Q4ddCvKxs3zNe4/GUvcF2jpc/2VBM7cX1RiHuMqrAedwVRQBM
gbxAcmvw8lFvVBOH26uQeBLp4/L/AlShH9gkFBCPuqLUu44qb0ZVicKyYdeeDA+R0dae+qrVt7ze
edWQt5unX1Zi1BtJ/EeYDmyCwcw0Qr+ltmjU3VzKWO5cw//xn8oUbfBBqtRTTwq2K982lmTWrpCy
MA/RjGUeeIi3jNYdbLo9WlHiHmZj0iPTeK621SwQ2rn8TLupcfIOX3jCWYTCOcLzmNiZ5R3QHiCS
abVM/RtpKUAYaaQTc48k0Mp9a9ixf5qVe6TiN4Pje8DTUOVP8MZQSILQVO+YJvtwM/Z2fsiGGcJR
s04rFlF4rurkV7JbbhF1e/HeDt067RypqYHcoHuT6Z4T1yv+QyxY/BtN5mJ8HCjA695bP+QyYZfC
2kPiyOai/53RdfETqRo7xuoNCpqowWtPTeaMXYdDSUO9AjD6gOgM8lF3y4mUY1eN0yd4op1CR28+
sC6Sr1gxks9IhJn7DNtwAv/FKfcMlEare4MDZbhUyLVHdh9Ngwsf88IN0RIgPqvHVvIbGKdEzcH4
LJybfHLC4pWBEaM8YP5Ku9O2LgiyvEZKN8ErITAfnCB7OCJ8GCGd7QDAgsAgkWQX1jkMgdccL0R4
ZNx3T1gjqugV8Y9OLg9fZb7rQise5zrP7EkCP7jMc+q9JnFJANEhLbAvTZOfZeOye0OzSMGr5DXD
Ujxy6W8Xf6ouS39NlIQG7eypdtDSzyP5G1K9xEXIGkwWOg+2wtG5WfFEZqQYXdiED/6Q0hzpr8Ns
75GRsGrS8J37f0sP1faTe6qQe4yeWD44qUhe4abCw/mX5niMl4qVAl1uldJTTWm9ZWPBkKtIRWxU
wLv5LFhy9XdNi3pPMiwZ7/rYiXEEukD4FIm0mHiqRr4ngQBWOovRg0fMUne+H/evmJyaL86wKvmK
+ZhfRg1sNEshSpSUfG3+I+emI/ZllUBDWpYly26WNs2ecGGv6W4EfzBsDZhX6CXIB3dsezXCHL9S
Xm17UVwfR5I017Z3arGTRdDXz4ntBu8QrDXn1HHBuwo+ZV4t/V+uepBRLaNDGTcsCmSUoUQ00wLO
I6n7eBcgKnHV5fnc7ibex867ZKUbfoyj85aSuCFM0TrHQPGqCBq+4Q3FECK6o+FlnVjd+C2vdU3A
SDCyxp1T3LfBshIyHssceVL3KGqRVctlFNRUM6aBMqeEI65NtxJfiNq7tnL1m+11d8W5rZ77WLAt
du40iPTgEXJ+GRwNd7s+RpY77r0VjFeb0YM3B3QunspjMcr4M8si9S/CQsxAsMbTb1mHNWUPg+lA
EgB0f9FjWFO+SfdOgx2nWd451+LpsPnkXYIGqxQNX3PGMNIT1TolbDBJXlNXkt14nQQuhEOCGOma
075wzIlgfCmMC/blyjiwDzGmU1CnPaLuvrZ5mm9DnIXFsXL7nKrPuv+p4sptOWc7HcZJJ579U8qw
1u4lJv9LHyPr79isuzNLxU7MIFZJe+NzLquHyfYSBQlSivsOEQcqHbRqjoCTqsV6WdYCWK/nx505
1eHQ9QfrsnTHnNOLakvrq+ecSrLbHND9AkaXCHF4bqlmdNkIKlJOuwQZ7EkyR0IUhX08DJhXTc51
aJ3G/gn+3zZT9EtO1FZQ+3aHxX65YRIKsjsh2u6Dk2k9HIUXSqAIgwHQnops2BHT6kjlQFA7+GEz
HxxFSciGLl27HOoh1vlNneN5h4TixWw8uWnY8oWzWo4J+lJ97zEhrLdShpPcj4kS156PfCrak5BZ
8JiYKeg+ZU6NNOUhdjBH1Fz1nlAiBo2tQu8klR0BZQMsT11BLpxx5rgkBIwDxUQVhH3IuB1nadg9
BdarboKwyh0wt/6wHjyWY91jOK3DvxjfKxKGtZFX3w5tandGXFnYbJfW3eSwrL9lW4u84bQEHB4n
8PwU3xC4eKxE1OUHj4Hj2mTSFsFHj2me8PmSO1+e75JvQ+kJ6j1uPOPn2wn4RHVCflifV5H28XIU
xJECBmwi+oKfY/ZR5v3VcW6xNOEPqeuEUTMNHXRYmHrEPnVZHHicOI84GDtv245ErWPa/cqw3kdh
oKZtkyEp4K7WPidT05i/dojKW7lg1NrG7N7jY2j8sIeeBNsnZJRUTLhbW4eaNzhxAHXDYdpb8PaH
vAjmBlwxksgKdmBFzwyzGO9rEy6l8yfDg3irTaWWbQgvxx5oEqQItXfwDTBRMgkDNlrHPyuhoPqA
FQ9E8mhAFOEfbp94wLkvVIQk65PuFQMe2mbbMCstZM6q7spglrJ2ACFU4wfFdZg6PHxEOGKb5C3B
CfcXMVEU/IYLCwzMUcI/tXVUP3h90H61zZUesvYwk/s4tv6lcAZe/uMqFrhKReve1p1nzXft5nH3
5BJgPDAwd5zprQybV6+rZXpWCN3V2WVRdgxyX2OpWBrhPnXIh3g+vFB8Bd71SskjMdP718oWDoof
EfO0wA/nfUg1ScJkYjyW356Xdru1S6F8UxRJeRAagp+92GVKgl2NHULtFn6Fcn9lqQY84qnyPHCC
sg1v+lEXz9q6k3sMDAWcGzgYLFnQ1QBpTMIlqMPO3DjJETE5RDgc0kTJYzJ15iqGDP76HGR6+aXp
IvzXMxJdoEJmGBQE7dXHQatpfcNMzrQhvSX51aZLxzvtOckjDxwIWRiXR7BiPujWjT8y5d/8vyPk
w50tL0g88DoRP6NK6X52ewIle0jlPDnrLmucL2cg2SuELqOHMsvlO2GP1v1EXG2i57nhOYmVkleh
S5Hy2smtJ911/PSXyXVQja7Wh12W9VGCG4To8mbmBIBDvs46fZMD5lWveHQC0FiIos7nsAbBLagr
qwEIFh5xqbg0UMiN9OGnu/wBOFVJWAeKVXOePZXOu4CR54LVb0jv+ImqTyKdJaUbQ6cm6h7a4c4M
ID1h3HbTdDt6GaVym8yvU25ofvLmK2UvFH4E3TAIDg5NSUUXK1e86pyJ+FkMvy8THkitgGdPTQ93
VI/OhfAf2JiRIMtfWAdxxDPATaYbraOlOVUKv+4hUDxwzxkTnjy5vkzuKk6S62PQrZg+BrUuKYUh
mUhvOAXjxt64CJXJub92cT/iKVjXo5vLzn0wPhDyGlgaVgCvhmulq94wpTZ8WvKPZSzkU+OX+nwN
ya779ioQAMvwH0NAVv+EZZe2m3BJ4RamV3xHAtA7EwsOEeHaKE2H13Kah+lndOqhGTF+aWWf2yir
nL2el+uFLkTI0YFJ6jUVJc3Qm5kL6QtFzhGfV4eDv4eGmPiP3pyb+CbuOKzd1bUKzyvVFvKCu5Kt
YMQtPv5hiWmqY1z5zrLNhniEBmP1sAOdUo37gaUFb9PoGoPdVmEQLl82SQb4xFy+y7huY7XObw4g
b/9BgvVCfqZfmnX/rrMOIfjrme0OV7vu79klhsOh5VCBCyOrOLhjaCyXr9E2hsWi7uafYu4S+yin
pSe8PU4xxTk8b4m2yVlOT2xSPA//3dVfxSsnu4eBqWo2cCzUEPMp1doKaefmicLOoTpmE4LidqZD
5OzWY0jfxTzyFC3zomt34PvUwzWSy3GJfsZgEy5e7Tw2dJLZjfQHqlbGHv7iwZ2Jg0MAoxB+N0sn
faEDRHhnHL6Kj2HSqT5oMAKvSw9gfwtBXdGfskwZ8tsyqVQd6txzzjQp4VkRBVSePVIo01Q3Rl6/
Laj2JIVTYG2ioKMovNpCEU5dvVvB6IQHn63btxsXNkGOiId71kFXcyY02l1KGnvl21jg9RH8YAKZ
MwMejIVF3RxYwCCxQxm/ks8EPZJbNcIa9/tu0TTR+N28Y6nbPqYFeextnwycFHC4a3oRrg3B1gM4
t41GZ3JR9Ub5o7ratG8jyW/xgOTrim0fph7WT4CFd/gOy1sNbXHdrgXBMlrS6mI+U7RX/PNAA6WH
FPTZra90nsI98PvlrSl6B3vzGDu3Ba1K4SV3/TU+57lsK4BZwfIvFp3J//Aom57qOFftGa2WrOxG
IZA9FbG3XEnF7swmMZrwkPqUWlJkvnQcLmYkUxZRHmOOZ0YStPRYj/ukzdoPQohr9cCv2TRnMnQU
tdkcHNoNGiKhAi5z3/4WjDy8M0w41FtyfYKmAsEKe8eLBn3e6ZKZmu6GSiIG6qSStI+U+No78vfR
xjNkqyLAuS4m27w9V8CkQfiwDTupngoKWIIss3YGLxQN6AimzyvOQHVCJQyXt2pUhFAGyA0nHegy
3WJlv3ZQUoTTPo8p/p0wnmvnJVqIVvJ4Q+x7ZH0QPDkte4HHlG+IuvQsYcUTEGA9KqfApNqheH21
NZXDm27WBm+BCpajY+v8Dt1eBMeCJ8h5dpc5wxoCjPM+DqShOYUHcOGTfZVR80Bw1j2GtNqArGwb
PRxshqH/BbkyfaVItelOTRk5x7keaSNx+0ify4h949OC3Fl8EZM3cO6icM1/deFQiAoXlAsfgdTv
/0xYNs7K6V06MxdS61PvpPVlXknlbhZd+nCOFcH6bUTquTtbAx0bFSyW1UEZZ4G0Y6lv4E9myDoe
n3Pn0PHAVmJCTaNXRaYPEwi85QzJByB7Bu3zP+CHBi8Tut4zv3/G54tUrvalD4oAP8FYmT9VlbTk
qRWaoaCjmA0kekuz53Wog+PIW4dkDsVO3kbbChApUQtzqRu0qkdXk4Jid0F+mEbUvN3PfQF3EAFk
ZfwF40ur5Twk6z6ZZ9C5kpWMugTQTB+ziQ67bZdl5Z+xjgr/EFE7n9OuvsoH23hjsien1EvSilcI
94qU84SJBoGDna6PHaLw4r+EkADeABIZ+/uWpbja4Kvp/sKky9g8JVfSYcEohzA2kaBxwqqgsK/g
iLeRFkzCUzy7eAmFW3RPLVOZe+KgIP7IwXjIw0U0n+gfbdbHxcWdhQcNLzZp6tW9xXVE8diiuyh+
zlQd6f0qCs1aeBT/sRGdOd5x5f0yUs9njKI4kF2exaBRJu3+dzU/00BJraJ/7sPOPEXwjOTWcWbs
P7jTyI1air+udOyejiJTVr/ekONg3zLZRQeQLUHyaqIhO3sgLqt/5Jd8+HPEXwVOvnzoARLObOYp
7PYXdzoa+BPLe8Bh1v1NPL/PTxF+J5aCBJhB5nvN65RI/DNrkKfkf9OeLtAdctk03gLEiCDLEyfa
r9D4iSo0gX0ZAIEwacWZjT/pAlQQdgRgQMgmTXZPyYLllrY+5qPMUSIHW7nkNDHmeElvkygv/htU
iMcsBH82spSJCo+QwrVrk/A6Q5GadPqy6HW6zBaxeNtSSpts3bG2VCYSNHsQvGuGV9lESbsZ+rHJ
j83kBCAh4iW9R1LjgwttKNdrvFbcxiNMwI1OVjIDMw5WnlOYXb6ZsE3Kfzhg777Rhg7Ek6qgfZzM
4PTHNiClf6Sm4DoZOgjtN33dl6dF4/Df2kqthPpST98Cll2+cffU1f84Oq/luHEtin4Rq0AQBMnX
zkHJyvILS7I9zDkA5Nff1fdtamo8lrpJ4IS91yZAgkrrYckmFe/SoQlhF0/o33fAEH3sqBrYASJ7
IhxOog+XhDgCFZPN51ZF/B/jIo4MWCFTtKNjdr7RRdM9po0A5RgrNVXvxRKvrJl8rOsv9PWgU52A
lnGLQgLtmMwDeSJCb1oOem10ezFl6jd3lHqW/1A6/n8w9kaIVYMMjnEUhgQc6gr9bYKdvjuTJ4hr
boE1FjNK5wN7D8fMewW7HrIh1viq4NIkEt5GjlBwxYXRn5hutONnErZBoK8eZfLyVa+2d86WKM77
QVdYkZg0qneNiEVvs0ERtQXDYCWEwTjNgARQpy2iQLIwAQGIqNdH3p9UHU1UwO7LEe28Dj3xZCcQ
6Ck8uj6f5C3aQEGEFQMDPRZ1NO1yLmgN3WgqHMwOdrrZhkS4V323PIISkgp1bDTc+i7s1HuZe/F8
gHFATgwKfLjczSzCfkO4LExSLtzpjjjLG9AKdS69yWIdIE1evu5YI0z9LjJL/zEbMp2oYRCk7Zlg
4T4IAzm9wdIdyZ2kDfia+oZlcouYmGMd0ppAyE9s1SamnYmIWB7GZ5BWZFPQkzrY1oRsL/1gdH8n
aIZvtMUxMEdX1N0Dr2m6XpdiVr9zp6BrJ6VjWO+KfBHfA8FE7TZe2+BtMEVNV46Xn2RSTtJ0i3+6
Wljw0w7sYTjqN5rjhByF3HM6EkZE9GALMYb3Q2m4oMFmuG+p6aIHJtVFxp2XlszJa2PuatkQDgU3
ZT70K2i0+8Jk2aN1TZhsu6Yna8/Jpzq9cPEUjxVtK1GQbhCF95YxK1Ztb/T+y6FvHN1gKdDrw5A8
MAVx9AUipuWwkHH6xGUmzIZFtnb3Zs3QYKYNsDmJEobHqeucT+z88k9YdsRr4lTujsQBlf9a6TQ/
9Uh4GiKkmEE8nWye11BnE/fJJ78SwpCSDlJM+Ho0w3JhSrEd3BEdeuwOrHVjbyS5tWF6ezcT5ia3
vNRQoMZ2Rc63CXh4l12yLv60bRXUnp1rnOLQMMjztlWbeeoXW/Ri2luinG4r+LmP9+sK6hu1qlO1
9xQNpP5tZhINX3hgapIPmV7SRXnx+K6LhlJM5MRKYfmOUI26My/Fvg4Rpe+gH+AUH3D5/lNyDt8K
ylrSmW3a/kCXRC0irVmm+9Y0svvw2Pjtg76cfEaGDosTGO7jB5EeAJo0WsZH0aao1slqRrEDWuuj
Igsq2mK9gByRcdr7bKrm8eJXoRW7QnosSApynJ8WxbD7NOSjHc9myMJnkAbMDRRTi4gffSJxOOMz
J28JnM6GgAq6/DqKyVDEEZqGp7DzA6Q8EtflmahwxMhAyCRRf0RIvnv0EM4PGuMYLpfp+3vrmyT5
5c0Bmmrmdp8IfRD8+D62yj2Tp5Qle1Kqevjwmzhaz3Rr0wxftIlAq4fxKk49nzTzb9IAxY2a5JfP
JHEsj8sU0KakGM7OeNyS6tCSmNk8sOoKr5B4fR46jWkH5EIDd3olt6a8VqDZ3GPc/5/PbsMQPGkD
DH8kI2sfrbHqj5kC6/Eblb58NJaicOcSiTFtZQ+5i+prAbaxRQCSElZiTRuU/aaFOFAc8QnOGCF9
x5VcXsotySHw1l+z9AKmv4UZflXw25gYjz4erndfkAvwXYGo0NcIziwwsShIJrd9ClOFpnrH31Yv
Dtd14TK6YObpsQzlQjQwkMKS6OMVzgAPdjYz23cR17yAVDDNwVgT/qKwVM1+XG19bYdSzDvfVXjX
m5WC5JO2KE2ObA1mRuGFHC6RBzVvR7HhRfty1MNbvUy0B20qDNShJfNPTcDMeS97qf9iEp44HCeu
j01b1/Ijn2V4BT2Zf4YNIRcbIlom8vJ63X03vaCj7hriFojCRTGz8VmQ0eG4o/+EmDMmLS9ohnA/
9kPdYHpsirOHyGY6LU1j1ZHxDMlBlJAsbm2B0vpIYkPztZLh6XwKsZC17kDFK+ln4vlEeql9ijD5
IrBwuqL5dhxkutsI7AE1rG6QEhLC5zD6SPvK+w3Ldi3OI4EC9wOAFbuR8TL+B9Ui17tVedhlV42j
+0QOhdF7pmdNdZnNerMuAGBCtkoKXMR6DyM7Wjd/+BO4if+Tth1W79AZyxV7HfHP6VzjlcClWqbn
tHadX7jbe0xpIZKLO/IZYnGlPo+RQi+yM/6xIUQrORPSW+6qKUausYV8FFenKAJIcjXeAoYGHgFC
NsVAe0tHU6VXNrfLrzjjIT1h51y4m3VK4mfvc4Ui6YOjc6CyRx63BqbzX7DFEdtZJVPq7bEfYSNA
qGoMaAxFEhNkNTqXbGB+DhHdm9JsH4ylJj0DTtFiby0E/hIwJf36Gc2T8c+OKIfsT1EUWBSdqpeE
r4DjR8u3oX5cqez5c3D2DmxYi97d5Rg6vD0xUeTv6UbR0Fa0cysgCOyBJEfxP95hrEKyDyBi3FPt
R/8mZKQj8uOORVCjaBc2Pm0/c5y+TD4Sr2ak+ahZw8Qv5MXhswTSGGHc5CVBCHNdyqH1/lGFrPlh
5oL615CF89WOhGifo7CDZmVY0KwIGyRbE57AOrpgr+gvpBIk8aXtBvdljHTFa8m2wj2U+KnMhewI
+x+pzOJPzRSovL0wZbjHfKNZgo5hu+56AaEbLaEzPIBrM86bnLFCxUvGlIF5Y+HRKCcZki2mY8X0
WgGYEfdxwiz7b1sQF3BckCTymYKxUp88gJgvtgOkp/iU8uXLn16Pwj0vGWo+5lutdcpTEHiiwLwq
1X800R0CfstXdImtJkl257hqRB+pmML9dfycAjzk3SMsIR56cYaAhaHYQcobn9yFh/IS43bF0iER
j3IiSWj0sS9UG5Dkitx6q2NGudNOWmixoFPgnLCJ8xyfa2zyuIREnDr6vgXMDG80oujZJxHw9T3Y
Da2fXbdj74zdZc4OYuYnfkAdjTjLDH5/1o6jvfMa+CUzOaWxas2Qujx6GcfvDkkXlA88pzEJZzNT
eqDHBQCaYKz0PoOOpfhIWSbbi0gR4TEj9sPgrcLjACiu7AOPBXEzfYqsld8d2pnodcCdCBifBeEl
MsNE2q7Og2fOeYeEs8UwaoVNUN/NrSKIs1srtPoQbKLTwJKKXHt39K4T2GB7pMSk2W6dMGS6iK+l
2vmhVf4BiUFQfng5q49zaijJX6MUhMlmGpNU3xM1gQgarrTOUBfklU5fGMn6NO8FgwJ9HDso3ox2
qxuYIvLhs4JOD9jd7NbEoWfdBB2ppi8IrFT1sMKpyg5M0uKfugFSimcROdqhGsnI3FauYSFFi0SO
nw1a++mss/1MA6OdU+u3gbpnpoaXDyllseuBlPytp1YhZ9S5B891cF1nU+HtNmgLNYOmFa1CsVlm
gWc+nyZr9hXBNxG5VqqtT6NDjuXe70MyXQUQFufc6LmfLtxM7nwKPbqvZ5w0881bWNHqjglM9ixi
Wb9ZcRoQSqYEcTuhiP3fFA+cKENNJXaUCwOLTYygAWltSZzRsYoUMfMYPEGdytE3T2ivw/ItYGx3
ixCe5JVfYPE4GZGL7Io4grDpeTB6o7Jdyq8Io/oCYaDNZudZDzUyl2wCsoLLF73GO8BeDUoQ5w6K
e4M8QO/7KR+ya0ymMyJcR6XFdWmNqr9WTW7fNz9UH3+3vuwC97se2J2ecKMn0aHxBu9hDOlfsHyn
ibOdC6AWF+6bFfokJSB/p6tr5zmHVcV4Zm27dXwxjWgK1N8TxIHLBJ9MHyafEdiFzcS0fKeymD9v
JFNQM2admTvGsdiBaUgVIxu3StIzLurAgQDcBqhAx2QWV6cXOtxa0gfbO13OJCtGjOAYIGcqqQ3h
Z5ydYCwgz6Vbt+jDh9vWBdVSnlWQJSeAXhuEvcE1l3FChjhEG2TvpIfTEyOGAvB6616aeQ3yow2r
XO1Jv+Hl0QOQF8iJPAgvzJlD2EJLxNkOvsQxW5ugWUPrGilusWZM4j9YWOboV9tz894VdtV8Ppo/
Gz3melqGV7Lw+vyXRp9zU+dMbkzVQE4O7mWWmeca7hUoPsh8eOvzJdMQrTAlHwIbSdoFyPUtsr4s
jo+NToH1b1zL54SFIoOiuu4q6/WSgPBA1R80uvaX0F7tAqLN8CEwINMXwSLJoYl3FML4oJAvpG+v
ZHWZEnDHHutiFe4kxyqOmqxtjpPuuuBNRRldJcvI9YANG5dDB/NnRPbNpobtk2GLnwUyeON4RQ2O
c1jzPvXBRBwipK3fwxzIvyk4OXRFHJVwSCPGRcgshPhIGbwSSYlikGhy0fq/bVaQWk0pQjI8XSZB
k3FLEA9sE67LJ1RAJHl5bu09dov2SVSDNk692AwB59imiyH4YDvv4T3IIsrEfkHWdAs90b44rgBa
X1k0s0ep0VQXR81IAxlY8v9IZKB9uEKmXoqLsjLKoc9rQgT6ikqGBeFIQunYW/UbFQq0EjZmeAyX
kLk8pNXOL69R1fsHjyEFsS5dqe2O0lFyspJFh7Jc55al2zQh9OL8aeGy445g+Mz1HG+haiT/slF0
BC42M2jpaPX+ThkpfEkZZz/0QGAt0CD+hR5LtoOLR/zsVYzKNgSQ584P5zBS/njgIdxTJBL9WTpu
gKSshD541zQKHp3ypq4+ZRZVLCI4QOUPKe3274pZVb4L+iB/Fa16tJONysc+t/IuCKbCbpfe98iI
WQIwjtHiCO/UaatAfbAOZCYO9iHjiECr+UKfPuoDu9WVNIN1oswpyyWnEq0G6isof6upsV9W9I9Q
ihAAQrCvi19BK+fsfpJr8cddG+Xuqwprw8Rv5tD2bOnf159iQUN4rFavtVvUqURvJxM94cVl9Dds
68DN241T6AbJQ12Jj34uzEfndkF3qELjRvs+dx3v2iRR/MkzMXdHOKZ+8jGXALm3gTMwIA+CRd9X
Cz3FLkTvR0y0bRNinrpYLtywsXyNQkM4XRuN6/zedwYEp4l8cdeQcFLtAJWQDMrgy7O7xlXpe70I
nFdeASYDqxH7xWhnI/R2W2GHobrHW9JQ0dY1qp3FXcRVLD5h1S3OU+AYYTIJ1G55Re33KnD+iecZ
C1Z2JSCtrX8zNh/hQvcpVqmFJ9HG5TOdb/IJfo/hGlYsZlpTECdq6yfCwYuYVKh9q91AzAAiu0bD
kdv2aeOMd2sdTO12oe/JXma/6znEbOBHuwiJGUbCmTEfWDM8KRaZcd/FpeJQnwTeuMGZ+BlvGhNM
KQxYQUHxgM/ukBzrZsD92pZVG8FMh83UssbokpzZWd7i3+law3CyzvSE0Nc4oYs8HBseTUU5eG4j
jimBJma9x3WcspDtHOz2/ZNss8490Hm1zftSi5XkLs9rx+hQZPGAj1yneJQHjcf5uWrVxAcLWQ7o
BCLjCbcly+xoufQrMsaDJS6nuu/CWuu7PBs5H69uohqSVVBqhzM4O845Bfeg9acja/lp+mEPZf3P
mA1p/t6nFVpmIlBgJWzdgVDbXd63a30nGNajJquY4IIJC+MRXFQX4I6fGaGXR7fmj7+kJX4nEGus
KhDqtpPvXPKJOfVxFVWaPXUlWs0NDX/Hf1QZkwKxS8gLQPM+93eja0v7lSeNJIDNWRQxDaKst1Gr
hitZNGp9EXDmvEs7l8ChHHeZg/NEI2w3GSUo8aHkUTBjqPVCuas6MExHw/rgD/2PwRtQBC4iM4pI
lFRc0jUUoARsEJ0U9NBLz0p12saTJ1f6Y5DaOxfCJyQELUy9Gxs0xLtIOlP5LHIy//pNpwnPve8X
Li7kXiPApnvWD3p6zqU31PcUUsvw7hu6X2abRZLsfMfiGvQQ4sIu0c34Z/S9NX3ANS/vanfqX5F5
i+rkdRI6mMYMIhgYNMTZLB6VYFlLZkGNWws2QVk33uV2goNcmtiiNenmGxGsART1VeeoY7EBFeFP
wftl9oBFdUkkCyXnZkwBiSFFFREEdL4YFRy9LkLVnYHi1aclWgfWbSRmllsUW4ShgmrGjRRRBhIg
GwDtY9VuTHtvG0mbXnfApInatWgHC0JXonMxqin8dBnbfjQof9G8IMK5T8s8Wx+ceRbVbxAjffZU
Y7iEtAMmZkUO3pdR8DLRp3U7WAvmuxkcSvbGpzI5oYePP9EGt2doZaju0cUJXnraqbu56lAxjrdC
jVhHJk6vLBy64ApQF1+BQHzpbk1nXXua0BXIfVe5o35KeXgxhJUQPh6ciUyHneXa+wl75PRHqf0p
xQHJcHHTu6HOd27dltGFJ5p0Cgh/t3wG036xGSn7na/pBSCJDMvF8n2LrfEZLN916ApQbcCeHa99
2ybrdPKn1a3+rn64OBf+hqB6ydzOPpH8asWdI4X/QWWoqpL0ZpuD24TOgLZk2+ZD6H7YStmlOPJd
FAmLaOyDPpNFIk5/t6k3xYfSC/L3jFUqMWsFLx+2vRtA/YWFZZSy/o7q8S3Ok6THYi97TJSg8Er3
4FOhlfesn+P4Ny/v6gHDZaGPdqFLE7Gjw7z59sfKEJeMv6kPKjAAMs+/xwJg5+2spAPKfSlvrJPC
D+ROhiWDvamMBzSUU5ap7sXwj+W58DmFOUOZPKvXZh3tJY1yEAwddwvpNnmDRbnVMOOBBPu3R63I
9TdtmBo+KoylF54wg4p+DnFmyVbTCJKorqD8JkCIf/Bh+eoUhDkZ9Slk+/ajZHPSkjjFt46Zf3ER
mnUgBg8SlfiHT1z8A1IGogJhXQ3mQNKYHBFZxK1lFBJUIyOqUL2DiNREtpWz472h0VfN0SA8cs/F
jQBEOUWG0bP28fNMZpzLUwn8PN3nvtvi+0QcdzVpm0REKeGy2Hsuzj9KFyc+i9biMRrWvPjhJe9/
G2zu0GS18D7ZH5FLt0BFjI6ploQ2s0VrP+sgdomwnYfkfe2q6QnMFJPrBrcD8jaCpXF4NGquf6jK
IvOvcDzul9YnFnOXTH1mL5hLquc6msL/UvAjhkx2aULEsCFkrDwd62KLNNyu74FV8jwseCW3jsfW
cjsykW1Z4XAVHVmoxkiB6wlKSlb76qUJ+6XAbQWRqnfLW8XUupXH4uIWqY7mPLeMC4kZPYfjjKym
aueqOmSj1f3OUJkRBQmRnURhhMbk/dqWtXEaJQ0SmT5jdgmeEjEjtZnbk1AyycNETLmzL3zfv5eF
M6H5WL38keuFTfwcSQlLvg98FveN1V2wzRxOpwMpKjY8xja4scGBa+fjR1zcaENlHyY9uh2BEXNI
zPBduBnYtRCAEIZf0hBm/AcDc1PpVa81whzecwo5tTEYVaDGYo+Ww7OZIuQAG7T2q7yfsRL/t2ag
wre9UU6xrRZmORARyMKpoLolL670cFbxzC/vbPaooGEA0o0zhxjgk2Zug4Q3MM6/Ie+yq6qaqLg0
a9KmJ0cn9X1dEJyN6a+bZ7mx2eqR3a2Y6uxmDGVfFodccsk0RL53Kof8Oom+zm8W2qi5NyRHiD+L
L0mewqcbg9xxZP/JYwOXO8Gk0G2ZH/vgjXSevHsu5ppjV0mUlmfA3pX9mvEGIF+1flQeJyZnzxAC
w78zMj50+HPlqi8Tj5O9J+aHKE/0sQCbYfE3hICNmPA3YSpbNo1u/QeXRXhPVC4CBg+Xx0tgJPnD
aCaUeAwdhl7d2V3Fyn4TAMv0ULv+SG6M6Cv3yV9t5h19bqMIKbijir49THNRmg4ROqkJE/AwBIRU
8LUfiuUaUfkFIMncQM0biNCFQ7PCCp91YSfCv7iiQsUPQf7zCT3OHBB3jDR3U2UD4wf8jAYcjhgW
7NKZOwCyrxcNRUrRLeG4q3C7UHnau6glmfugjAgvkCXinzkAqbmbStdrP6kj55xMe86Kbwkk4x2M
yUQsSFL/C/rZHGtlvXcsGcG/lBuZqAuXjgCPOMlcBJ0/RGgLzE52sPAwptjmP/rreTlZkYPrawkA
eUeTzaGPoY7buIsFm5Cgk0xpUqP9+AomeP2NKmX9xpbp/QZrzC8jQ9Y6TPCw1B0CJES3KB1Mdxlh
LutpnSgZtvhJsC5FlIKfRES7K598FNkTSRzTzSlIc/7I3DjXT6inaoHMhYqru/czqdc7aIXOssMt
GOAnJ0IF9p974271NV0S73YAGLBHV1X9dK02w7kF0ATbIPDy8hrDs3IAMhOL8uwL/lS+iVFlMgxG
a8/xCTLCvQfgWmArnPvgeW1HUjaQ6WckWE/42ngbSETOuELfvFY4fzHCu94pgE8mftl0jLm9URMQ
moIvrdn1XlXlDzd1+xtvCXkyQ14uWzA4uWQVuxQn6XYFyOoiJp7rD14WxJ9jLNVpIhaFBWmu7J2O
8kGdc0I5YbJR80Ozx3JEukoWsbZv3p0yr2jEMrpmsmwxxO+9uSJsR02zHOGupab9bXvZBzuvc8f1
yOK2WC4hcy127xCX67/oiCM+iJz3u/mqNCDBI74Czxxu4UDLu18487jNixv7E7gFaSKstbo4evZy
3nMqV6XxjGHvB7IUgjHoi5a02k2OVmUjGofs3CShnLroqBo6QLxozuPD7ToHBlOSpCXVeFO3eq58
rVmXpWxBl6HeegSty+1KQOf8UlLJpwc4WuK5SUBvbsTtW2awWY3ZEXtPETHiaDhRy2Q0KIlMJe6E
CKsTsZNkVdAird0JcA9CgZzS/itfAswMESftaUblyu+L/OwJII2Of2CPZXhnEt1R8sQ9eYCsl5Z7
9hckV8Sp78C+nH1IXSFH7puRC6K7SbnsS632ekiNo7PshfQ67yld5pXbBic/YiD0069jKheciGvW
3c+C6zmSrYkOqXKZTLGQrVeUvqUi7xbNR/9MP9Fj4sVH9C+sOq+7kjFgyCqw2XTHe18F6HJF+4ow
g+Bv9Bz0L71TmBgg4TKl+6nx/cecPeEKPxPDaNZ360/D+57QXU1wjRnL+y6uTRZ9gFBg2sZQE3C+
ElUQnPDcsAMHJANzr6P9Q3LlRTI/epw69XmgC5v3PaTlejqwPMnknu/VxeyempDdUjl5675jvhMN
u75h06KPqDpGzkeRgaR0n2WR0+V1ve84x7Hxlv7oy4FPQWbsEngUE/QhubOIt0n5pqTZclAitIKZ
005kWRz8s/BdYlKgSO1AaNYBzqvhYKOxMnbgFWOyWj4jXFyWh7zFXsWzDMa2meaWy5SkhHuWoRMD
0YnT7Qggwf9mySERwtJXj8euBjl/RjKJwiorICpsfZwarzcjWMr97HTYJOp5uM8dClyyHRd2O46V
I7PhZKRqHEuJ2I+QgwSnEHqG8WIcLowdJhiOTvLW6uSiyb8FVj+EySNTdRhABp+O2QehWu3bnI9k
plA2pODpElIpP8NClPdRAseARGacMxi2kYKPntoyLOU4j50u/FEISiDidWh4dwPzckYMdTr9WpOB
hBMmD+GF5A3SF9siTq5u4YTReyem6VSSAVJsdDgjjSAJbEFNxlj+pg0w/apEfYTZKc0d29c0eAZ+
BMGXKX34ULmCoKoGb9q/lZTLcYeA0qituNkUTrpKLUwjP6ILd5CuGnRVnjq16QLFdfJJG6AAqsPw
QP0ymceWVKR9SYMe7BNAHN7dEEZ9t+8JMlGbeQJHcChyScU1k6eWny1YtH9dYlHYYUcEtEku4H/9
Sn7cKdUBWG+ILSSqnFg+Zeu5mw1AwiynYOdNVgSrg8nqk+PI5oaVbtBxRT+06EkCj29jaOdTUQzD
7yG3o4+iibznW8o3OAfu7X4asvYO72wXzidNGt9wKYQsXXQ8XKefbtfiPqgMzCEkWV3FV2OkZbPZ
4VncInQH4NjTxnx3QVvMKA6WbpkRZoJ3+YpF2RzBiVXiXSEGL57hd8T9gwWEtXLuU1sYC3NR34JS
sxibnWT1zGxxhbSAXg3P8KZj0Ja/6CpAfRCQqx2yuE+piHNqd3xKRTLoBzwT5ACxAbgxWlbChZZt
Iwe2DEUxDzffSlWQaZcVDBTdyNe/lozcgVOQhpxZG10yOyfJbiTqBpUuxz+b8XJhNRvvVRnWtFE8
lSrODzIl5BI+ywRu+LmohBvdACzOYJ8jJPrILDq/rcZNQYTlkhxoMErV7daliX77Tlmku8511uGt
Jbmt2JUokh+wnNmXzIlzs8HvyqDH0sWH2wFy8X3NQPK56imU2U0O5uKFHipNH+P+c+IkGd2MIaT9
QGhmfg4QTS/HFlKt+nLo1nMyWlD/5NvZyRPwfmtWwqUc5mH9WpVBiLvl5S4B6QppWtSzcMh+xmyq
bvlXkdHdg8d4i/uQASga9tAvyph1KZLSZdxUcYueRQQZPDaVMiJ+mALkJdcQihwbwSpGH7njrvPV
gYxuJyTNgnjy5oEDMFaIOhOf/SNGesBa255jSZEvHiSQZQBTQQPd0b81k9xIFo6Q29GxZeWf0EOF
xmnJuYwOn6wtAGoF0Y1IEqkDUufO6axc7qc68du/DAMt05vYFRrzeiMz91iDP0KlV2JoxyAP+XkN
xz3y+yL5btwwkntlU5tcJaiViWRL16bx+mm5rv6mqOEsZdQgyl+Eu+BH2LUoRCzF7lC6D3kW3bxT
NL/vfYVP75m9o6c+W290gHhINbvZXSPW3t9bC85lj1y4mP4peggVs1RNYWP0M5ev/8De1q/QMjYx
HFsqHS99DIlHd1E0ZXmP2a5c5v4BN+dc7DkHy/oRQJRCSwjiLrnLfKQbT71Lg/0T2wHu094dlI1Z
HiPrTPHKs6TRf3zKCXmT/sblp8fNhsdjYop1iQTM5c8Fax4S+GpoRcberWFXZAyrvXYnMW1He4p8
2Df8H8ENf0d2WnXyqrA3sFRkxZIFx4bV8vwzqNDtceamrXMwTa/dY9iN1MwrWMAUElFAxsZuQBEW
EX4VxkZgmq4osbbSIUOFPXcaNHeowKOEcLVsVSxcULXMyXlwe1/A7eq0WX4aYoOD46w0K1KIvDiT
v4qcuhnhpUyT3ayadkFcaaLqzhadbMhNT+mg5xgGyI9rfDg2hlHUiPCBSyB+hPnB7YBnz2WVFaUC
6m7dzthPhwyUZTC3QF0AM4etPK752tsHGLSBYuIGIQfBj7DRm2XkUe6HKlqC44THZji0aLNzu638
sSLxHtKNeCE7iGRNhlOyPwuvHcgVzlRRcuZh6fEAmDTxzOAZ1KQTkBxu6c0wU6wyAySIGAhNfkR9
Aw0XHsMBqmBXF6cKyINqMGBwGJKeNgcuby3RQbnYLOzG269iHEf9qjuEsuQt9ZpYIhOQerltcpN6
A1ZyOlr2x0zConYX5FhL+JdsK37qaSnqLW67wWxsEgv1VYRpn6dX3pvAwxZdoMtv8BKAzN8QF8Ip
zUhYkOGXiD6GWqZBxG3CvNNQMHtFXgPrMAvgCV4R3gI65pZfpufi/rTMPrw79hWF+KdrlPVIca0D
vhixtAoJkyiYhkItJs1cC2TzYBsDdfLaZPKQGC6sFC6VZtJ6MirMbm5H4XGqExVC5hXmGTR4IzP/
rY+U43dJHTf/Rd/A2I8IIxlOpKF0UFIUhJaBK88Y53kkBIOuShkeeuV2Wmv83+zV7wPQ4+op9CDo
TDB1ATrhBG3S6Xmi/OqiC9PsAVDcFtdnBn6nxu5bZg8BxCCTPwAnbEx4aICsdd0e36+sQCzWIhDh
Fmw+PumF7AODej3M1/lQ1HlQfsXUAfM15Mkbj6buyaaokigzrNHrITrN1h3NsRUuCXzOoMAVMbbA
6GrcZSFd6UYZPTPuH2dkwCk6zn6oJHgwE4YkqifQvvbVpO25pLdCDcqHVO0q9GosklErMDDLy+wZ
pWzHnN+fC5KNOtqG7YIPot3VNTX/zjHRSGnE/IJuLa1Jp0M5LTeDt4zpiYGNv5wCNn9ix0pLvEoe
oOgkCFX+4ZRnyFjlWt013kiIrezXj64UctqLqqgNtvAB95bCLMJMyY9REeA2YC7a2nQ+ExEV/xsa
jzjl1o/D4R/yEN//prVxW74SFHBbjYzFPxGu3JlfqOeIvZmsB12hyYcqODDXg4FcdIOzbYhWY93n
zc7MMo8Tadi1ePoMRpM1VD9FaJor2pAcoF6x0kW5VO0URKVvMXkkEjNbCJIUw3hXZNdh6JvoCnRh
bnAzl+jYEkLs5Z7VFKVakCRElgR5xoMVOE2OerOx/sqhCLkRKW+Yfjpjk62nCmTjwLPt1vGVUwCZ
1DiH45+UreOrKIVl5YvjDKW821AP1wr5B7Mp6gSG4jRsm7AIG39jscsBlVg074AD8pR4pUhHv10g
Af7T4lGI7KluNAIUGpT0QrpMMD8iFc+z8xD5o7gGtlz8PckQ6dswqzBE/UsPeA+/vHvPQ8SV37pO
mMrVPjitXeyzFzi0hev8TkK//DfiKK/5NtzhbXLWBUsVmX/V1qD0+gEWg8WfHF5WCG18y9+cteie
sSRX8ryS3PanTHTbgHKCMI6er10zEgMTI1nz5eY6QN/8N85owKCRRtH6i9ys9LGB+LQc46ryuy0b
3lt4TSOCZh+Q5kzITB/UJ1TGqdq5bRN1zEAROf4aJbumw9gTS/W4jkz2X9hWkcLB55M2HLfEI21Y
GPhHWiRoeelQvINQ8P7zmyw/IakGc49xK3tV3ZR0l1x7oC/I2YGLrkNHPCzJjPOXaNHqeRZqbg6V
XtyQhKVIEaUH6rbbKJ0NL11tC4bTHEaHHHFzfQyzJnkMFavt0+wx7SJ2p4ywpc5ERe6dodPAo1Qa
i40XMIB+TOvKaFDjk8LcMIwhA5kkd7bazbAgkAGggjMzFnsOHBen92QCRZtQJ5h7yIDuHuDyErfj
6ADHqYt4iJBarDHEUETaOdZ9TCpGgVKgYPqseqJ6+ow9NMGizlMTWqCEcG1yb4MoLUGVidPpdlpj
ajt0mtf4f6SdyXLcTJalXyUt1wVrdwAOONq6ehEzSZHiJEZQGxhJSZjnGU/fH7KtraXoMMoquxa5
qD/zB4EA3K/fe8533vwAI9vG9Q31iO4IaH2XD8FDlYn4h23E4ktOm5xG3L8gXYankO0n87wsiHjv
ESVmUwuDvY1ppYHjzb8oMBXow9pGLDrp0ffIQAJnlizQwvYG1oCL3KyZ2W2cJBs+pKQGdkkygLLh
FtFVTxTB0mfC/YcUsLfJ5jLmrN0Ip6ymG7TtQfkFcRqWiDEOX6n6JocQrzJ47vB6qOtBhSRe4WxI
jrnRlu8x4fE/Yiib8npJcn42aiSXa6aM+XXFLUWbECs57RpJ3sZzIRvvJWAdfVRjUqbov1h8BRr8
WjxnIHXLK9J4+h1zP56y9l2CCK1SDWsX8XlDcQM4dgT+7L/TtrKQc0ApS/dCxZZ5EJWOPmYh5h+a
4RKJi90c7z0ItrjyjFToA6XexJjS4+5JqBYBVlU+HY9DrhjcTYb4g2ivQDVfWkCCNtNx3hT6JoWC
3Gkn9MxIYJqvh6534W8htL9FatUGV/yCFtBmifZ5kwuVMOgoPU50o5H4QLrbtJE3LR7GaNVZI74q
dt78bqqjoceeMEioRKbMN9YMXefLPNfVS6eT7oTPEZyOZ+gk2boBdeS6a+VyQoyC8ntFMwjmSUST
7TU3+uZHPQuM9147EIaEWCR29E1q5k7/jvOO9izwYec9GCY+ys60q3HFcE/8JPZ0+smkNe++VLOP
HHPl5H7wIZHwJHDq5sY66Iik71UBcIfVFDW8uUNGrvPbrtIq3zUc66y15VaqfrIzn0E4sXbeDnlg
R8YHUa7LR1u3z0MAhWXLGHVBCSKiICCJup0ENfgvnHbjPLRwHCF0Ww+tjWEiCEPz1WEcrL40pIGN
zznuaaA2VpgR24toCbOz0YP1sXxDXunOS4lzSWrKYqf1VX6DrIyMUIATxUdszHSjIwr7J13YyQkn
WfDuw8EbtvnE3o2aw+Nk2vYuzvbIrr/6JVXiOgh7qOlFWwevoLWxH4FtchjNFX5FMyhgiIfoUQH2
QdfYbZRrkYVFUFWarRMblz8B9+4SSmgb9iPiHwaOTkQQ80g8t77PpGP9ABjQAzq3a+stDdGTHLBb
cCK2CsQ+hH1N7tYhzij/amEbSdi/I5HcSYFR726IarVQUOEfYKLSuMs3qdLzFdT1EURhNoJMFJlX
WptolPhdyiFpbKr5qgONib6wPVR9MQI2g6Yh99JDIchflRFe1IIi2YTYisUKd4fuHoaaI89K11hV
r4tGxYe845RwM1VhBSC8pgOwmjkAqW1odLG7Y+2erjhS2IiBiXJ1jLvBxobhHoTPoWeLwdTqj7RF
Q/E1K5kj/MJWg09727klsNFdj5g6Cm4Z/hEivWfQYDXtNnbxlHL+MHsV85yT4MkYhYqAMXl+V3/J
O2V9YxF33a0Kw7hZT24avDY4Jpof84S/2t7Sy23l2hnwbhPYbVvZWxWmzk3XYh/AXoKUICMECo3x
JpnsrrpFiDc1u26YCgSFSGKMcaOoxHzedtPABVn5tO4emfHiiFCwcqtVMqWmB6PBNeujA+e12OPC
LYu7CWeogW3Sh/e8BsGVh/ckf0Umne+Zpg2qmwnxMINTqA74y0nEgTrmpOvEsOfhZmBhjA4zCzQ6
L2IDAzzIiIyu0I+0HCZtt1+CBhyPRQPLW7qelRi/hbNX27h9m6zeISuS2VaiSHxUASazjZuRH0Q7
xUi/xSQEmLd+6VC80pBAbkpnv7a/0ZXrfnp8wNTKWvVEAo4O2zLeH0cwDSS4ds1bsyz/blFle6dU
vXsoJa1lplogbA4Md8zgB/FeiCHBFdrOrihDhN4uBt/wQILOZDE4t2uR36iwa7sfbPBmdAsUgucV
Y9hbIDqF/WQu9fojSojAf4IytUwUp9kGTpBOvNa7xTEe7oYZ1Bd7XKDNg60CRJdUsd3RncIp2gcB
pv9V1YyYyjiRI1nnLC9orISSw4tDyQiZxkl1to41Ne86R6EkHxWHemYLGVHq8ddQY1BlBwAhlcyQ
nSmKoD4Cb9BaacBE5XRP1WOSC6ChQt0Cd1Q/GwAd0xfaGLp57qUg9I2eeIWAyDXcqywBkvQwRJS+
pxLHhHOwAppDSKjyAet5OPerKVBGdwxDpYvrYkBQu6azWgrirara+2oVYyO2NCoFewPxlMUvUzIS
3CFfUzBOwzykBWrB8XxC396nV3040DKjH+MhfQqQdtoPFgLU1w4/mHVbk1rc7qRPgQFDwcTuMyX8
XLue5PaFFlGPQ7XG3BeSoF3XiE4+6JDg+yYlwP6CGHCUwOKJMkCWavhl+Fxmenqjrpj6h8ojwJmI
okGqPQo4E8uQUdo6W6E1z8vbIMib+Ia0Bje+KwuGPxsPgCEja7weOc0doN0Whk1sgAD4TQu6Kg1w
DYcJPVZZeUQF4FZrvhQoX9r6YcyUHz93SR+h7+dnYdGaYobxbDOeb9xHjnTr+pmTxkD0aCCDjAmU
MbcEUVS23zrHEoPKCMSiw7POP9GWd2y1NzU/Yo9j9AEjVKcOvVYyOrLlSeOejvngP9pBXDUHyhiS
BYfRtfCMW5ItJVONnd+PaLPD7TLzkQeh8LxtnQjlFmdqxtnMmgQZJL6N3dzPFMUpZU5DzCykC6NG
dGTv6E0PVNgmYUb6ugww3GwdFTXZB0ACuBZj6Eanyh6Cq9HGxkJDySQXC9FI/8106HQgmquG8Ur2
MZ4wOxicD5+89WZd05gmfSgx2ERdrzfvaIUTRZLEvKubZQdzlq6rc/RM0EI0vOFEMQAswNIgEwK+
mTeyPsy96BZaVYWhSnjIPRnZTEkJVECDIq1zPV/7LlYmel4jzMiq16ICEDiQx9PQFwrWSYtApU71
+N3Io/RhCr0wxDgVKhSbSLEhN8PEO44l+yOWyDr4JkKYL3TnB+PWwOSAU6nhg1ojyKOaR7Rm90sE
b/SC3rr9FQ0laiQDCT4T5TJS/E8gZNBQNyKQ5RSAPzBeY0FWqIl9Zsh4/TbK77BCIv9GmpwPsz4m
ThIXmwq5/QldP8O9yBkHcmbxGb6iqTEJDCJL5cpRxNdtexrjL+28zHgaM5vual7SW5iGNDbTpNDd
Eaxo+jbPZrMg1QbfWIduZz2AChoeB9NvX8mszH+ZjZ28++TNXpvm0AFxLBHmr0Y2c2xuSIveaI6i
vKqnqi63NRwGY+tlaXzyuhwEnkT//BrhU3sy0MaHyJuRn2wGLIt3WUhg1sqrC/RXQNzqjyahWmHO
biYPWGmtF09Y5q8kiv6V1tR17nrWWY06u3MqAflSJkQDoj5mehfkcuNIk3VxRHqabJgiZzcaZSbk
I2KOqxUKRpjKA7jSnEWvwr842RXpRdgjGWTEPusaqSgMjjLtYBIy7Zj1do4nbBRViHhtpRvBiYDT
npHi6LOLX7VdNs6aNM36J3VWEW3NIXcjCpgcamecm+5Ni+hQ4KSymYTrouReK8JtIo4VrpdeO1ba
YixiveoIi0K4qgUaFfSKsd/vWQyyn0Nf2e/GwHq7AMEz47ornerDZcTnoeHLcpJfPRry28CAfLXt
Zru6ay2pn9hzAudAEh/xDRO6WWAYOc9p1bGucnozIre+qmmBgvfrg/SprhpCKU32axJ9C4a2W8nI
5ZfddMbzgCL4MFel+RWm8kLXAcvUMDNLQgQnbO3rwYvNbB/5ASa0KUz1TZ3O3rccCka37uA4oG4s
CmwjkUmRggoEe6/HRPDeQDRTXQ2ZNh/7vg0fKl+yFwY2AVpAB4LxTjZ9DpgDKbm1CoGT3WDqm99F
T3W+Di2yrlfOyCmcCavEUWv34/gyiAlOJodR5p7MrGvU2VZOTzj0siuF2Klfd7VqHxirVc9xMBW3
cU481grNDI0z1bjNQwr1kTZN4I6/ZBKjHWES5uytpE2LXSvIJ98ZBgn0a3TnBFjqapy/Y5+qnnTd
B4hIxOINbnuZZzvqJhLN+e6Lfi0MyqltrqJ5WA+RBm+FmE6s6PEl93EiwndsTy49oqFQ0QYPY/zo
cbB1qRr97K2zDPfDi9s+3vAmkJFVciR79KD98GdIfDxbhgjVjbfYFNZzkBl02uYy+VZ7EzqVzBjU
l6CUubnzqJyqldvELKBBTSOJ2CDW1ZUHnOxUj6OL+djh96dq8Hk12NAQCLE2wGbvykjek4XIOgWQ
S74FzIl4qYrO3jdTm55UZ6YnwC35a9taCCulmOwvDBziZz93YEG3Oe36qz6Ls306QvvbjMy1X5Hh
cELy3Qop/zAjgqJ2iCl7XbOAvGmiNg8PUB4YjjfYW/srO+f4rH0E3+CdJuZcNR8jeKaypBwg2AaR
lXQFNGPOjuRJJrP7QZZ7PYAxU/Up47T5ZDkGocsYQDR2oMp6mHALjVsDJ9b3NAz7r4PGpEd5bSqK
tj6z50WIRRcMpFz6zRAovVZYRwWayCDwhg3dnibeCkRACDkb+sCrpvMW/DrTFro5hStfNN8vA3Un
T0CPDxx2V0EddO2a5lBfMhdHCbBFOAHvmVzj5KgI/hKrORmINU/qRoOV60OSIarG5wgWgA2zdxlL
5Z125+AGYUw5buDfx8Fr3ITWrwipk7NCw9XQXk9bTBhZWLxFoBpuRDQs8P9BQifm1BFoglWm/Aj3
V05fadbW0D9QbN2G42hmVzIeIZkA7chAFZkVZM+Yg0txyOt4EV7CoID7VNUi2Bqgl/sbUJUME+0a
hSfNCqnu+iozfnaIsfdq+dPhtQYD1jkSTT+cKZOo37tFwG71apG8JjVMQi8uq6dkzNx3r24GdlHW
QHyqsEC2kzBtqEq0Qr/YnQ1mkwMaqB4NNC3dk3oIN459shpWtWlmI9EHAOSQh2IjhKNTpXsSiwsc
QlXghwdVFpBG9ED1vg3hjykWdTX8skgwCraSo1DLFLsxFlNC2Vxh5ZQnAOvMcEeHnWgd0a9mnmuA
QQdG2rs5DQ+h/BU7GqMRYF9MH7pIe49I1di6sa0Ft8yEGWMJ0XO2E3LIjynhuDF0/cJ/QaiPrdMP
Bmtftgwu+XHwk0tyCZfMzFEv/uqcs5tZZq91muXhDQWE/ZXfv0IVXsbhOxbk4lumM9rPpW8H2XUA
YYPGvCHoEESMkppd3eviySchh/I5CdStjcsJ/M7oDK9B0LJLM+Ow600ozcDd9g459ithZiW6HjrW
m4FJl171MQ5JhPpN/dXi4Is3XxnVO186eRiO4xe/Rlw/5MkisUCoanfxm/ZwUFsdJ8ldLkI4UDjz
2gePuCFajXGRXyFgL3v6Ty6xY0vRSbPDHc1jCmSeeQiz4sXLTAwNuEqdX6VBuLT/mwS9YIdJmLwC
5q/sRlWI2tayRt5SAmbyuxHg9kcAp4iwm7mKqnXYJsFLg5x05MPN2ztdZKPBEIOPdWUmHe6V1Kpb
Eg48/ycvOO0cSMM5zfVYPLEyZk/BnNf5RrXN9F1ivXhg4NCqNe31CtQ3PKw7f26XN4bMuqPrTsMV
SbW2WM+NJxYelQ88QwZ9EgAmGeeTROp8ixsQY4XoAGnw+ARtN1f1JTp9wqYHqKIhjEceBqf9aZSw
uwSDVYqWxFDFJvUM61ZSgJHVEmX6hvRvrEr8nGaxsWqL0eE0WhRjLQGTYm0MtckMm+oEK5CcvWFb
J4ZTbxFp8/RZhtyX1I7o2YaIe+h7VKV14P3n1spMVkfH1BzfsrGnj9EieH6YssUqRXGrNzl4/Xhp
9GCLrShp8Q2lNseyDtPAocZ1Q2BL1PffCDXMnzh49+9jGCfYihpicgxaDeU6p2eZrUIixcU6mDO5
N1vCDqlXF/NubeXJC5L1+qWBvBezOS5OhsiYmFh7wLzhMcQEell95P5iUdHuBu9JrLdD2g5vIVSs
41wyf105Fl3cLXFxkXOoNMayfUDN+rXRHUcv1OEx2q8hjV4sG/cCKE6C6a/Dxsgf0RWGaHUwyOPT
8vPxNSyptdZhTqdyA6tRXrFycaBvEKGkGwO5wHDAShDcYeZiqmXR+YDKGLHtkEyWqXiN19Dx8OBH
AXsAo24g6UExvGcpE58dzqhmK4kOYEpYIbah3VnXxoYpfh8+0l8OKLfKwtiMOCHFXTvGctx4eYrO
bNKMaa9aEkaf8fM2B4CBgvHgjNyRcS0jVkbYZtxt4272QS/wSlgbSDzWa2e0cCNrEijbq1BjZt8t
r4vi8fIVbZlmw9zgAAqtEt1gTSaX4TrVzsD2zAGKOPAJliCp42NRUV6l2oYNoW3CDRApkfvKZLUR
IBC9YthrOVTdmuKTrQObcvXoklUW7CrpjN+baFyIL7WJYZiRq42CAbkHsV1tV7zRa7XBFpjYUFYG
cuNvMUAbKDGSDL1VlSO+3NhJAotHiAhxSA1RG0xdVMi3tgQyvWYJN7/O8IaQyaiB7KgezRZBrK09
Mcz3FqxsEybDfCXHOGp2eeakRz1NoVqVULYQYFAvpIe2KT1SpHHy+XuyujiG0D0EVVpztPkVdzEe
SLNFzXWVGW4DrZBSht6jPdj+IaBVgrV9JP8a3lB6O0+9bbC9BH3+7LjEn2ywTfjeXcz6/L0Lh5BZ
UVFpualyf+D4Sp7vO40BWCPd2JQ0lZjlWQ+wYcp6g98yvo+S2hqQNfAPNxiWZ74LrCRkbmuKnI2l
jPA02xmq7yCygvu0z612S7qTve9dQabSqJLulnpvjPYmR8poZbMRCb7+DppOYyTyA8BT/CY7WC/r
ujTy+hlOu37IRMdkcZjNWuxVhzIU3XLN4Y4ZQgS/GwIVPR6zit+wneY/MZfLYp0KH88G0ZNy3hq2
Exo4unB3sKxHBj0VzimQ9ijuQlIv+w0bZk0lA9nr1CcaUF/dtc6b7cy6xhtjSYSYQbikUztdf/A7
ZSOEJMIu32kq3p8WDchgE6Mjp8DE1nKPXYgNVxWM7TBhtT81LZqaloTpAlPCFefve4HrHiyFyl5Q
DDG6K5vW3tJQQRFCR4+DXApp4Zl+W/mloimHxyqt8+E5A2jorhDkMG1Bm0OqMjJmk7Zk7MYLrp/o
0SBT0aERKnN5i7MJ6D3t1u7HjLIq3jY1EouNRK9xSljdf+QsR08TCNponStn3mqOnPDxi0C9WF2c
34iGJJONXVhM0S1VfM9cCxkNDKnyHrBZ+HW2tI3RoEunX3Rpx58CO8sr5WR5rem3xpsSxB/UKrvN
tim00ZeQH/iRIRVKoaSjtR+FBeD6ysttNOXZ0mnzyq4ZGeJkxE5h5knu+MJgGlHr9kMJ8p1o5+4H
xRc9VD7KMk4fEM2EDhpVXfQmrQiW540Mp45FRJiq9548vGj5rg17x12ZchoS7Da1cP1+lWnm0N16
luPUfokSs2C+jNCq+U4OAI/JTZgx0+BuImFdBXD6O0Y3xVShPKKtzJw9n006XmtpZEyAI97PJUaj
taJ9S1zgyKx7EnwplQy8xGbXQwt7tWA6LFLfK/AhbeJZ472JbAYvhWIFq+590zUZ3sAWcMhfi520
C15MR4pMrzt+cxygVawA/8PIAmP5FBMKDSR/KN3uhug6z97Z3RSrvUOgYf6Bp9V04UWYZTPAYCwL
ZwvYAUjiteVBZqX+D2QHdD5MpYOLl6bn2N6GunOb/KA9MpecG/z6DCC2UagjHsholRB3tk2CO8Le
giIcwaiE5NatBP19sZweOOHj6Rsp1Txjvk/h9Gd7JN+M7kB4skhmdsuGzw7VuNcx+YHGepR5QeoE
YicCVzFaLSywAVB7TPr4DDCHZOB1GGJZB7lgsvzg/gmPsQdhbBXX6FKpLKJc4qF1lMX5nFpvYxNZ
eqeQ1pN3XyMVSRvWpxX+a+N7TcPtl2Pb9Qu93LpZx6AGKKgyglrWbeSrI0NtEny6wpRo8BSh55uo
wECzEYFOrXXfO/WvRTJMBsBgxwv2pFb48JGyk3WeWCBHAZDbHMfG6Zd2MFoThJ2NTISQ9VP5YGlI
tviwxAFJoaloQZT1bdkZalpB+/be3XSYdpDe6c4TqdGiPOpaumiubaGKG7o2eh2R6H8PCMqLtmNu
5fSdOKyROMZcTB34O5i9aw4N8wHDFFU+gGCKsnKsQLgHs+ps/tPQt3ZWAv7mXOciAppbHIejQ7W6
hgDq11uIRwTEF4pUkajPvROddeQrWGEz59phhI+kskkQQHptZjwKx6Y/o6y4+hXShJ3W2axUd6Pj
2nyi5kO5FXgUxqtZkBy6HWw0LyulACvZQljxFdkn+EnKnIHKGvMj6qPI1GS4W7bhVtft8opsYmwz
xl4M4xxBkJKId30/doM1AWYxyA85628OJ1qGqegoTLLzehMjGNpPskSqhDT1YUIfNjLGooYzafqU
JQZwlgfyzzgEI/CGRpATHNKFtXYOTZ2317HfBM4m6s2hX2vl04wAv8J/G66OWsV54b+jJGqOHqpQ
ilRMFj+VrKwfAMJ6XhNn4s0uzRZY/Ai3dhW1wEs3WNvsoyfo/u5yutQPCMboL3FvyaFDY/8AYml8
V7lV3poOgba7iBmOvyWqxva2DSFs7JjWgjayaubWG9vEeLxWFT8w+QxOna5J1aCrBsvVEytIWzAL
dO9PDEvj+Eee5mSz5k1u3AF1SmG/uaK+zpMcvrLr6GqfRQQ4XnlY7m9EWycnN2RBJiMUkOAG3gEa
RNTN6Jdk69juyp+j7IjGQ+LzA8b1HkbJ9DFAMOZ8jdqkWakpiKIVjWHOPhyHgc7yONj5G3qi35zQ
HF7NuS3ufcUPRX8xpxGRG3DriRCzwOVOg3iLM5Uzpu+ix0QuHdYos6YeyLrmfbPJnMN+N9K14bSH
iYDiFUOAGwzxmyiAtsok6vEsGIAc8D3N0dGbpOtsQrSE3q5kQF2uKAiYFABVVpj0JJs1gPMhBBRB
wBbOX+xzJLe5wweHv4mY5Gpsb/gdsQ3F0o+WUxfduFXHUgTMsjSVXpgK7qvy7MWWPGfQaDh75cjh
yKP4yhFr5MRuRKo70Jmsq3XnSHUPxmd8w79Yv8WcWD6Y5QYdB755PKV4ix+Zf7YnsN310wijHMpQ
KMHrSMvhjoFA8iD+A+cb6ksq/W0Fn7Q8VMINAWvUXk8GV1cyCLqO0PUTT+XgIzC3//zHf/uf/+Nj
/O/Bz+K+SCfG7P/Iu+y+iPK2+c9/2v/8B1OF5f979eM//+laSghb2R6qSpeGJxpU/vnH22OUB/yX
5X+EIgqbumHQXFpZe9uDwi/9sL///CLunxdRHBCEZ3tamrbyLMfRf15k1pHSwCKSU1OI6Z7ViMRO
owoeal/ba2ua0e/DhQn3n191+bf+dmv/+6qORXKLxQhKWmdX5eje6w5s6clz3fYhVbHzZFm5YWzJ
BotwdE2I9nTqiD21I07qzy/uXLq4a0FmNl1+FfvsuSIqoQGBmvQUN/X0ZfGX6QfKKv8L5FY/vyrr
esDK9Pk1Lz5mbXKcgTTvWu7yN/32W8qMnF+nFemJDC2s0jP9vx+MVKPXfsaYNoVy2OWDJP7m88te
eM5ScEmSp4XnEc/+52V7hGalqqLk5FTjY+bTWO51gkqHio8J/siZ9JjIRYaEnDb11p9f/Oz9XX5k
Lq4ZamqMetKSf158MifGjHmTnFKzohAtcLhcI8FOu8Pn17nwbKWwHbwhrsmNOt6f13Fqjptchps0
yLgxjJB1nQ2JxsrQty8DhMd9TuTC6+dXVfxbz15hieSTYs1xbRsnxp9X1UybRz934xMv+YIdxZQ5
ER1QxsgOi7YMbz+/3MWHyefCK2vjzXCXP+e3FwiTAwE9RpmcUA4x/ZSxOoZWCPvq88tc+Dak8ISD
0lw7jqvOXxg5NyNEi/TkFyN+T/J0agLVmZ25bDfop6rQ9HefX/LSzycFrydqfRS3avnnv90ZifeW
Ilo1OUWDbUaPg06o5gyuNG2DobSL77oKRA/Bk8Px9eeXvvRQSVniA2GJdVFO/HnpoIFEDxibuy0n
+vQx2N0K1G3Q/xtv6O/XOXtDdZ/MWkYKhwiCOwzeVfCE5K3akn+G1SCM4OsWQfT+b9wczS7TAbFs
soP8eXOy1DPdYis9uV7R9l+TpDL7Bwcp0+bfuY7lOShWNc/x7CHiwHOzEePvaeT4Bfi7EXPwWNTo
H//yolz8tRzJdENbgNLOb4jZPKKiLs9OCJCX0Hs1BluApsQvfn5DF19IzxQMQoV0tXn2a6Wp8mm3
hfnJwUX1jQIilFtLWB4cvrhxOeEpq5Go6GKq1c+vfOnrw0zzf65siT9/MtYw/Bho4k7Aw8VX6aaw
FVl6JKYTwMDvTUuf6/MrXrpXU5jAe1Cvm3wGf14RoFVMhmSTn+IOUa9PyXHb1mP2IAAbA24sGGbS
Mkr+ctVLa6fJK8nw33FwA59dNarsuRyaPD8RqeIxYBFz+Q6DsDy55DZ8fH6Hl57p79c6ez0Z7RYj
Jjd+zchqXzyjXaBaFcnEIwbihx6/+eP/3wXPXh8PKb2w+jg/ZTqtuTnDifIt3qLySTam/VrlOFr/
jfeG1QsIMQ0LDpZnzzMkQ9Isibo7FUNq7xmdqfZWxwTbredUK+hpbuxUN5/f5qWv0dTSZts1pbLP
vxKk4dhf6y49MQxuqnXtEy67HRle/+VxXnxD/+91zr8JlceVjHWawiUN35jETtgcQush0onSz0TA
DtEVEb7u3wq2i6/ob5c9Wz1bWB9h7zbpqYdVJemeZD66pIqh355Mejv6y9p26XJsf1p7rjT5Kc9e
mrAFqTFHUYZ4T/i7BJ/UFZVhAGA6i54//+EuPVBL8rUrRzuCAJA/P3m2wzLA5kr5a9rjx+I9uM4t
pAerVAd7TqsHztndX37ESx8hy4sSiv8z0Ub8eU0no4GvQjbAgWmQuwZ+VF7hcnJvyOoKaCDmVf3l
87uUy1p5Xp9ZFl5FNCymZ2rzz0tO4Apbx7DZlnQbvrnoDuq+vzL6AlEGSqqlPYRxlX7QyNTQ0GW7
U8MSrPn5n3Hxd3UQbcHM9Fytln/+W3Eze22tMkvHJyMAi7ECn9HdQNfBis2Jg57r51e7+NNqimEl
Genx2/55NRUbBBJOYXzykSZfYQouEddjMn50MjqAZVrp4+gJ+y8r7KWVwIIoutRvtoXB+s+r2iDT
lm7sUgmHAjPB1Debhk7iuPn87i49SwoZKmCNI0rJsxc3xeWNzqRPTjZhQDfd6JfdbkzmSqJMqPy/
LG+XL6b4GrVpLuXwnzfVFwNxF94Un6CZ2m9goI1rUQQOqFbRbT+/r0sfh205gnM+EwDPPrtUa01o
rAyLX00KTYY8g5/1GFbTPXkfyOkxCFZ/+cUuvSe0s2wF5UALS5x9jlVWiMzFnnvq2hpYc1iMw/vU
OLRZOgszMQF+9Vjv6cfAZP78Xi89Vj4HnPU2R28hzioc3fgVG6Kk2KdjT85nVMrtnCtr2GhoD3+5
mLx4NWUSwU3IM2/o2X2yI/r5hPLrhLy1Xpc0yZ9N6cL4cCtrb2Cm2rAIdDi+nWl4soEoQ4EMHX3f
YBK8YW6oIB4RscZoi17vS2JUztXnj0Muf8H5KkWduTRhaPBQQv/5mpG8WqQEnqYn/PMItX2H7DSj
nn8mGNTRr8kE0a6yHnqPvEron7IlooRzn7kLScP4/G+59BlzfPZcPi6H/tjZT9MOg5AQzONTWhDj
CFBQACYpBtGE/8Ze9/uFzn+V2BybpCw4ymai+T6XUFo2Zi+lvOoKlOd/+bqW1ef8Cbu8ui6iBVNh
q//zCYtGodHUFV0I5kLFGqGsgfaodlzGPvDeaM4R64lIO7oDRNSsP3+mly4OPmjZ8pbjrbl8iL8t
/45Fh4ScKX10YUehnI7xp9+T7mAbT6B1p3hfMfGMb2GuJu1z6CJq23/+B1z4Aijvef/pPeGOkWd3
35VDWDf8XUdlQqiCOpt2zsFuVf6ChCq0/uu3y/LPcJ+djrbI+Xk67eE70ELz8OJ09RPQS9BrsoIw
slMo/qONmzcQbvJgqL8YNWq9f2P/M11qDAoNJrQ0yP983OaIgTCpbO8oUdnrpWPN0koDv/IeJklm
jW+jYn5UpPzlf9mbLi010GhM23FR8TDkOvuQF3VYFTP5ODq9w5yt70zJEhPM3n2ZITLe0TMO8kfc
Q2gOtTcYR6pnLBOC4Lyt4XtAu622H8YvAcQekkbKqbNupxEvw+nzF+LyH6qX1ZfvnNXu7JW0GBXi
MTX9owdxqdjToSObWqh+uofnIcCbTAzFZK+ZoOl2nLsrXyzSjzCKRibnZa/8fVCxXRFi7SXunrdB
72Uq4r/Ub5deXLpBHruvyderzp5njTFx8Euhj4OBa5Ok++5LRATFBwCVbv6vl00mpTC/yL/W4PPe
WgIRMxAkaR+tHgQyY7CZmWFZDfLG6POggizaDKG9LjvpRV8//zmW2zhbnZavU/FlWjYH4bPbJKxh
NKlAvCN6dqgKXUvexJBKTvx2jgbma1Or4hdu//R7U8r0cYQ7Hh8+/xMuFAM0hxTPGnMNQIOz5ZhI
eoVB3PeOqNuY0cKMwVtcFva3zp+xxZh9rL/D7U7U1efXvVD2UBWDtFKWxUdzXqySnN1h8ZP+EW/M
gNaEPTdfEHKwr4M5ifbAgqP8L/e6LHfnjxvSsJRsBZrJw1mpNdsJtJfS948JWOXouuyZscVJYXok
/mGHxdXY1cyX8FBDYAv718/v+NI7TZweQwCPLrVUZ1eHjZZLPGLGMc4Mc9rgsEsR1Jq6suJDb7f1
9JetTy7/wrPbBePDU3YshwVRn33rQ8/bQ9i6T6u4kQ1KAu1ezX5SyJcgHsVjXxXTU9xOC64/qlDV
jWZ80EYO/jAjTJhHkxdia2hf/KWZfansoeKhxSykZf2/mzJJJYROlZZxVDA3XoJ67m8Tng2jVfCN
8aZv+gxEX+sAJMxTTKaMvb37NITfBNpoeVyf/zAXXkU2YuEuhxdJd+Zs3/Bd2lQkURrH1GdkwKFQ
xfbPOY3QytGVqjcU7qP5l9f/wqvIKVxaMGYYQWEP/XOvylxHkMAYeMeucq3rgth4om0JudYbz6kS
ZGpEXTV7mh+Bj/AzSv2Xz+/5QrnH7dJHpfMtpG0vL+tvpYlMSa5DkOEejSHJSCP1SjzHU49e6vPr
XHq2TC0UqCrm4pZ5trxIlHsV1gjvmEYZuql8kuKLG/bkcjSgUUH/F33/8PklL6xoFmsK3RuuS+/7
7NZG2XtFSKLBES1VcxMP1hDu28hMkMMROLhGPMWIuQgGVp3PL3zxXv81O8HZz+qy/Oa/PVPVIWHx
hsE7NkCmr7PSr5BFmRCLXeG633oZgB74N65I653lzJLS0WdvUc/4eoJp4R9hH3vXRmQGr9hocdDQ
tIVFTOip3H1+xQuLGDsVR/Bl7sWmcfZ71l2BaNdvvWPCYroLgE7fJGb0nNRj9+3zK116Q6kkWbn4
JE31r0rmt6fJfL5qqeD0cartaIMTiVyR/0XaefW2saRp+Bc10DncMlPBtmTLonzTkGSpc8796/cp
nQVWbBJsyIszxxdjzBSrusIX3iB1w6j+w1eDpgrGV6ZTeXJLIuNJnT2R7Ee9qOqtXOuFv4RbYN5r
EjqtmzSTlD+XZ3ZuDTkQgCI+mrLTJ9fslSaAPcA+Ecp4kH3oIS4lYFYw2FoMpb5ey9AMxWEZqS+K
StTxtux9Pwgx16b4A6gNMGU2giTyOwROZBtKyuW5nftqvOgmeAyiTAKK48FC5JrRwQ6cR5vNuDZo
0gjwEWKU//DVPo+jHo+jtUWvxe3oPKLm1N3HDpZ3m0yDgIJEj9BPsNU6+Xt5amc+m+i22I7BOirE
bMdDKoPdYjui2Y+Sqj7rbuQ8jtr4WEaFeXd5oHPFS0ayLbJQXm4U8o9HStIeGQ9kuh8dGyvJpC7l
W9yfPAtd3zLdIo6C3avhQLTNpMB+NDpw9WqVx2+Xf8aZ60ynGkC0YhCEWtNiTU0qh9dTz76pkaPX
QlN56HBzXDJe8k3B/3Rm2mfWlySZQimVGhk23+Qyy7BFDRrXkR5R1CcAH23vLnJ9BTkb1Wm+vk1F
3GkYJOD48smTsZyocJNU1d1HaUxRUsf+a8AxNxAV0y8vooEdnUKhjYCTOsTxp0TED/OxUJEedbsC
fYuiPJjOMjGkaoetXlo9KCHw65m04kxwwZUhjrsGWoDW3vGgkH1cr6xHj4YQBlU//dSz14ra41Vi
dCjWr7AtUf3b3PcC/Kn7Ym7jnIvvGN8C9UFTGCjwZP/iuGmWRe96BwgvSrtR2UgO3IBWWBGA9btT
DE/dU5YIwGKmmAFFfZw+QYJGVhpaOBYPX/8G/BQaxw6BoqxPDq4JOkRNLck7QDuBMaigH0tTNUV9
IgI7Hxqj8uvygOqZowP+BaQy0QDPpC7+/tPbBfwtR03K4gPYEkrA1EWMQ0ISVOyGTvEtRAexlPR+
AOHU8BLP81A/tHHbjtim4bC0kdHeDHceXiooEtijEnxD4RQR2o5uWLlxTB3xJiXRPZT9R17/7rHn
Bb0N7UpSvtuVoFvxssgR0M24A5bq5rq1zoF0eDcIgtXly+XZntttlLJkKgcoXfBSH0/WQ/6q6vRG
esSW3LUiEJmF039PlCH91bepdZcoVrLvY9O6aTFKWl8e/NylQXqDziG6fmy4yVYrKtDmgRN6B2Tg
q99ugHgPlm5ptYiocs6MJf6/JvkUSCaL0M6iwkXycjxRRCBg8RuD+4iIBCkiSgtuiRQFykUIMHe3
uBVCczegB1eIg3dyt0AOXg9nNvOZ6JYOL7cWt5dKOX5Sp9XUqimHWiR1iJTh4IrVlffTTX35nos8
7lYNpPTboTb65P3rK82bLhowLADlxOPZe1YCO8eq3UcXlbe1WUGgxdYVLprsG+P28ljnXkDDcsAi
UbgHdzwtjBSFAbwY1gwxvD8i1ZAn7o0sAZ5EcCfsfygZTlAb265VNMYMKFGYFIJbhiVZ9vlMKepc
Gm3YVEhoOdGcPQFFpRilKjh1kbebdnDTYM/2Q80dc2sPCs6ErpT+tDBowFLDRNklMbTfZowlaVVK
I0cPba1F0HuZM/OunNsGfAyTqgH9TQLJ46/ROBQMmtZ2H3M1QSDbBPAs7zJs2+UFtgq5spDRQURT
x7L+Yf/ZumNQkCeG1afgDc9yCiXHcPkxiG3oe1bVN99lX3i0eZTvl6ME2mqN8zQ2zpf3xLk71QYB
Z+Aoa4Admbykvt8ZHvqAzqMWoexoI0u0kJs4+J6Gyh559W7ms58dDsVR4jAh3zNNP+Qxg+Vc+2x3
p0wezJ4C6CIPJXXZWyiYXPHyBe23yzM8d79wgRI508QFuDU52qgsdLkTNnzTFuvmReCauKSiDBF9
y2nFwagr9AQyWNTED6VepRvdr+2fl3/CueuU2aKbS6yCcrcI7z89XBmErKrsTecxwPJh1xIk1UiZ
Wn+b0G+zmRD+3LshngsCBOoDxrTsEkRU0s2e6Rroouyg8cHL4RHs/yYyMBYF32vpzhxrNKntHJTn
P1wxJkUfw6RGAAbZnGQQg5Shcd7wcnQl1R0fS9x70zP1cK3jOKivzajj7NSDexg0e+P5gOA3Rga2
c//lFacgCeaDqqTJIzY5yJUCQKFElfyxFtSwXs2tYmt09XMrFUUws+Jnvi5Zp0zJifoj5Z/J102i
EWksbAMOY1IG+wgtHBQnsdrcGIbeFTM31JkDJLoMRB503ai2ir//tJWaVu6xtQmCQwv1/k5A0BaD
m8S3Lcw4jL2yuT76mdPz0UgFbQG75gTxAR8uhI9ZBIdGizSIzmHQo0hd1mV8Y3rDh5reYL7Iyahf
wQLw/etebjC0/frXFMUYUbNAI/4EDYlveIQHB7gBSbTWAb9lvzoAnwe9krWZG+qjnzWJR8zPg022
Tt1CDWp6NTigque8BmCS5W0SKs22HJDNJ9RG/WFBKIGAiEEO/rPOWpTjFz3kLpgW8HKoPmuG+WxL
2aguoegO5cweOLfh6N+IZwrQhmNqx3tAi3Rg/T6/cJD1Hpml0rf1baLV6IZTBEdF6fLqn91yYN1l
blDakNpkOPzxDIB2DsOVUKM3sYr91KZHkhrVSIA+/o1uNi+Xhzz/ERwTcW6LBgoh//EUXd/3PFAo
3iFVHZBVC9hi5j2mOAO6AshTZ7tWRsZnXyMzdJMmjok1jmNFlr9oEG/dy8QulLWKCDASvlX5X7vR
O2UG53zuK1CLEQ8nRTsKhcc/MWX+WK+CVfcRXgiR5NJxc8B1YCeViPPMfIOzg4n+L8hOgUSarAeS
z1ZSmVJwUPDn9L5Xo1TXmxG703o7Iun2fnn5xY01PQKigaCJSBiI2SQoKFpjsDAaCA9JkfrxyqjA
K96jFjfOPhfquZHYxEBJDAXczGQkUOkGsioJSp+FhAZnRKn7GdEG+GMqxsfFEsQTqg8qoFmKzWG/
d7UwX4NnzTBkNIodgvLt5vLcz+12A9A1LyfVItLt488a13nja50cHuw/YVC2V0YqFd8U1w9cDCL0
au4+PxeT81YCYvtvPGNS3q70ytPQqQgOuh4q7R6/rSbZNFoP61s2/euCKov7A38Lb2maNf5AZEAw
0RO/yPx/uGVNsKeU+UG68f2PZy7eEiIoBMrUNCmGBTa24WpMW+2vQQN1+fVV5tHUTUqnMrHgZD+P
deeMEEVDqDsG8v9VbyX4RDbA+hZyW2BYQGgmz8QmZyIjCqi8IhpFI3G1HM+vx4RLVbIkOCTktumt
4/ZRvVWQPLxFJ9WLNkHRecO2yRG9xC6lT9Gevzzpc28pB5jqI11hB/Pu4x+QowBMSEBsJFW1qFYk
bY48Eg2eZa1JUEVln5+97ik6PmDEEiwsKdX/AYILH43ZUwelCKqJi+ZT/CBJZuPKnO6Dlknt7y4f
MGmOHd6ppE0Ol6d77s6iBEO8aRCKKtNedEl0D5Kw8g8+emDhlYkM3xoPCW2TpFkj7y4Pdq46BjiG
PAYGGtWEj3P2aWJdnzfQrygJ4tKAk0KZKM8ldQdtqyQZr0aqyeOVX8cIKyC0EjgvDdELOtChU/Pf
VExiJo44d4+wvzVIwWDy8BI5XuhAa1IrcwcPuT/JuvJGoqSm0K1gnQ+If6zowyQ/Li+B2L/TW5ty
DaeJyJehJ9vL6Cs9DDXezMStUStWXbXVr1DUNLN1LhnespDsFm0EFEa9mZvj/Mg0B/8b+aNw92nt
ZTeSMQq1iYBtu9HWdHaN9h4iswOEvZes28RJAGo5BETp+h/mbFsGYTcYKZAtx6us4/oi8bh4hwEi
0x2IQ/fKrlDffG75q0UL7se+ska5ePv6sB8YTxGgqJY1+bgKyEUKkbUPOlepNy1qYIuAa3zno4Lx
u827vkZYIYzGf5itTYuQ8wQrT53mdmjdGk3vUXLNUP7/6eJg87PCYe+qkNFF20QJ/kcLL5bwy7s8
3XPFGi4LXnlxZQNzEkf90wdGzcjg9Q2kxwaZruHaRnh8j8gD0jaeXFu4NUKGj+2gtK6B2GJhbFkr
qWAzLJWyGREIkHP1oQZa7f1DDEYnh1Y4+14l4zz+XRoqRgIf5h3q3odJh3dE9wcJwvqvHdXu0+VF
OHegKQ9qFmgecclMxjKRcGEX697BixGLW2at1berooQ9ZLVKs4oRXPqXz62zr6kaQMI2RZj2adUp
esFbkuPgIDxw7vsR+1k7yPt3NYlaRHypKqxkabbXeHaeOhVZwJXi+p7sbXQVAjSrff8QjsF4oJ/T
yD86p9DGexdYU7nSkZSd67iL/TO9uohuqQdRuOBpnKwtgkMICBttcEBipHoqw0qoTY52vrS0xG5m
nuHJbQUMF3I2HUVydkq9FKGOl7XKJVkaqSs+5UHwjm1edi3rGfjAxNHUFR+1/g1WTJ25nCer+t+g
OBnoOrVeMc3jQVtliHU5acyntu/knS7jU4+449jfU0RBbcmIvH5mmpNo478R6UtTzwYIT6JyPCKG
y17c5qnxhH34WKKfX47XIHIstEssxf1munqNPXRoYKGRW1a2lEttmCm9TSKuj5/AVGHYcjOL8tvx
T2g0lMXjiknL+Cpsa3yur0g2UFtE2xLn0kjBkRfpvaE35jBpH23jTzvqY2jAKh99IkpRpvgen85O
g/ICTTHPfgp6N+pQNGVH3PuxboyilY1tDxFeVH6rFFdbDmZja+s2H/wOG0vF/5aRlPj7JOykHc6k
zfgOPVjF5VuuzTTYVJWl9K8YQNUN1ti1r9yPTYczQt7J1k2XhFU+cw+c7h2FJxMqmriDVWC4x3Mp
yowQAunkJ65RRGSMBn1cjE2Q422cCKOBBgOry3fd6d5hRIuGhGzYFE6nrU4sNzBGkgzjCQka9IYQ
CTr0Uo3vjI+frAPAcIcjB05+jmxsY8xovoat4OMJvjRPK3UScV4m2QGY8VrvkAh5clq/2ap2Vq88
3+mpF/bj5vJMp3GjGItaqapQJSRo5H4/XlwfNf3B7XPzyaRTiukHL+y+RirXX2Dgptdw+xF9reVG
uYXymzq7muOGpLHWYb4Y5Jm3vfx7Ti8nfg6PDGGjjCz9dN/ybGHHOCjmEyqZ7Z1vusXaR3Njg5C6
shitQN5aMfKVlwedXL//rQELbkPNpb9sTw5Lj0Z5EOS1+eSqjbU1M7l7CS0rVJYV4v5fg+n871gC
vq+opDb6ZDMPsKiqMozMJwUZy9+4lw9CiRpdnSxLZ77t6fUjvi0gASJAyGrTzmLhkLtLfPmn2BQA
RDqQi9ZTSxQHs31geHhQjeTaKkLkM/v3/MDESTqfkhb5ZI4+Knh4Khrmk9RVzqpHk2gHegCcXurQ
7miydduVz66hJDP37bRsxuLSjWdQwhOaORSljjezgdiYoaPj+0fvDSv/1Sa+oyw021MeNLmR4wVu
17axGRKt0zdFohfWir0VKcCX8i651n0FK1lky5RkWyH+uNbAxMzRGc4cONH+AYhiccDJgifvUpDV
WYTOqPbHz+s/rhtHG5wr/KUWx+oKDVacySJJRydwRO/f6xEJ6j1nGwL3nwlqTzc9YEJV8NHpCcEW
mjxOdSBXDdrG9hPhlH+l1G0PRamVntFLkpKZ+/T0VIP5oaxCm1MHuzGt2A5anCdmFrhPURrX1xh0
l3us6VC9HGTp96igNlX15dypPn02iOIQRkHvBtkbgoDjzYAFkxWPZhv8KVVNuq/CCCMJkATVwvX1
hgy56f9evkbODUiGIBrZJlCjKQLPTrLO93Q5/NNWxvBI/lmtnVKVtyglDrDi5JfLw01ZF+x2sBFU
TKBok4Q506Yp7mtW3liW96cI6GX9zHDPzZdK7VTyNa41SCnnobGWYvVvhVHqdakBfseyrFa2uW+7
69asonBrd0ETw1KFK3zI02qcWZIzH54mjcM9TgxiEHkefwNUtActcCv7yUUWf5UZBF5hX8crL4+6
Vx0Li0Xphzwwl1fmzNampCYInYJ3Bs7seFSpiosRAiSjYnm+T7JIvcFXyTjIUogA9uWxTu869tZH
4k9Ri+BkcpwldIawSx3DP1jthsuiytptgsDSAoMW79r05eZ+UJp86UV4KVwe+XSWjCaTktEVgic7
rdTmtJGrrvHjP+OYWRo6EjiAIoDgy6hN63PF0TObjdEUm7SILUc9Z/IlkUKzmqGroj8QG2R1mdZF
D7Zcp1T6Q8JbtF7jiWMMKw/tVuRMIxTTn/s26r/netm7C4wu5XdUtGzresjbYlhTKbDDXxhrsE+/
uCyUFwGDWsDU0M/gBTz++AHEBfAktf8SDDw6ywxCyAo01YCSulvXvy4PdvL1RaRC4QXgCsJaSNwc
DzZGCRrhiCK8JKob3bRCdtzG0HCLIgQWhpmkPZRmcKNVbTnzxJ7cNYLnQCJOfEqOClDqeGA/7WOQ
74byHPI+PKdqPF63WJzewcfun0MTPvzliZ4fj7ItcThtyCnnr04tLdP7SH12qyTdqWiRPrZ9Gq/T
psFp1KNuPlPaODcg5Ha6e/DceSonE7TcuMO5s9efBzm3n8e2N3+kSGqvZJDpK63VZ8l24lI4ypi4
ngDWfWAH2OLW9FMqsl82hiq94iXSmEgU43C3kFU/2JeuE6TX2EzF7Uus4G8h7RF6rrN7nGfq+ica
ioW3CbSxLcpdgjZpNfOticenv41uJ+113jJKEqdxDf5JYVlTL381Eiq45krFTYlICnPrANHsPkXw
8Mau62jroZ83ftexcaCpEFckd1KId903rFmSlV7aqbVCNTzpvtV5Y2MYZulytSsRzUv3PbrFJb4G
fSpfkSHjxjpWgR7sSsgV7aaTMSE54ADRa0jd51qM20rtv6IhjOggsTPReYeLdnofxTTq/KWk43wX
rk0UkQuEV2M7fLBtTxoOaEtaT5pBYnyr6Pigk5+E8Su2TR4q1MgKosuM18eLX9dInOepBTA6h9Ox
dbyCPmiH15P/o1BLShV1rvE/RQaZZMRd2YiNdXvY9AYmuGHY3ANJdPudlLrJTx1V72EhUb0KVijv
9v5Kivr8elBr9dfoVLXyBxMRQJFZhE7/97YN+2v87FApHlVTGBlFnZk8VHovy3sb127U5sfKkrpV
hVXrDXY3rn2lezY2y5YnlUBb4jKC4xbkTr23jcEvsNlyZbKJQsFFFemE7D5EVxolRiWI4hsQX5rM
53PcB8NqQOBUSjbg1mBG+iP63T5+pHh1VVuK6dINgq29sww6CxsTsxh8uVs3epFHiDq7VE0xLYuQ
w9/0TagcRsw6dcQ42rDbBImU9RunkLR3PXDHLFmYwv0oW8FRCoxu5rY4uRYFEgQ6B8EeXDyuqePb
SXGEW3EuD69cEfXWj7tmE+i1h0Aw3YYSfQ3Ko5Ai8Z6IZlKAk5EBUcJYEUQSSi48A8cjZyYk4QQd
7b9mJ+MqpzY4mKN0rSh3tdNmD2WbxAAELIxbnC0K01EzJ5tzUjog8JCRXWAFFEsQho5/wJD0gZEk
qfdeD73p3Wl2bR8khK4JxJLye4cya3g9Foi2hn6TPPA6DTNx/UnIJcQdaQnAAwOyQq3t+AdQD1dS
EpfohfBe2QagjrwVLsHYbbWS9U0C8msvjcrJ55T5phc21UTB8XcsQm4RdE/e3dgu6j4vZfNloMm2
Kcah2OfYf2xjPe3vHQNr2ZmHXmciny9s0Zqnsud8YK1Awk9eCEReqAhbvfPi5YjHX1tDG6OgzRs9
08maxlkUgUBowlgAT0Zw70zGkSUpH3llnRcqRSi69lX7y8i85E2lX6vMHJzTRQTbIOJJohdVoPWO
P5466O4QqJ37IoPb22GBVl9VQSEvCZ+GZdHOFrs/AvDjRWRAoZZlAiw6xd/StIjjwMmcFyc2/Dur
ddrvrp0PKwTP6/0ANBcHjpyaQVLm+l4r8me1zqXd5djiJCUWK0wYC7eAaj9vvXj+PhUry1bJDVT/
nZekaNRy5aLjjqqwZT/4dTtcwdbSkaVHbbXD2v5N9cfue4xuebIwEtneXP4t0/vjv59Ct0EWtTca
/sc/JUatB0vS1nnJHezE9g6eQeWibaCNLJyuVblLFFx1syQL7/Cg8u4uj366pcVC/N/ok4Uw+gxz
6lHBL7hLUUmr7AGlaOwX5vhUZ7cZslDckKIGMeXbDZra4yZbseCxGv3UnVLZgIk0tjyN3bUZOOMM
deTceKZIw21AWxoZxPGqZq1t4jUx2C99Z2i/UIOHkDoMODBJjv6nRjJ85hidO7JAK4iMObSkyWKd
P22otjB7uU885yX2SuOH2mOMm+K9vB/1EMH+y9/s3NwQaaDUgLQArcHJjolKIsISbtoLVGKr32aN
GV9nWmBjShFLDsSq2NAeLg95ZpvQ7xXKApRtUPGdLKeupJ0thUhaS67S4BFIb87byFhdDDNzO3Ma
RGOZj4auFySXSdKXg84Y6CG7L5WcZ8ssdZ3nUcsl4Q3p7tQSTzZ8M8tfYVhW28tTPPMFRZaBVhLi
R9SlJ18Qqewx0AsU1hWIts52lEdUxJEjGdcyWqLjTNQwfTM59WAUSOARVQGzMO2jmoFaS7HiSS8x
HsiVKMgiglqppv+KrVhMFFEjio0I/+HyJM9sHS552PtUxtilJ3Vn8C5UmA2W1y291wgk5Y5Usd9j
oCytMd+YA+CcGw/wrJAKoGZwwn+gGVjGeLBJL9j8SFdS3yqrNqNfDB0/CG90VkGe2UDnPiMgG/oK
5Kk27/XxQaTtFDquq0gvyHv43gpNaHcpwcZPl6mPf9rl5Tx3LJB/FsQF4bEwhe3FRudXud+6L6me
N+oaB+3ioCg9KmWXxzm3W4g7yPfROmG7TE6805aFhouc+2IlXrMf1W5YR3EUXBWN7N5YxRjvy2F0
Zx7Jc4MKiihFbXB5J0pKPb7MTlQ13qtEprDU47Jbw/QDcuErxa7JG/02V4Nw5hSeDgr3iWKmSgNV
aEuIYPfTPdq5rRy4sum9NsiGazjJYA3cGBgdbOzeK25StXRQkIKMvrq8wqdfknFFBERdCxTmFDpF
xbrsPd/iTES1hhUqH4KQhJLR++VxTrcnFyjQLJYT1RD6tMfzA7eKimDW+K99Zzk3Gn7Pi7CzzHtd
lZz114dSyQdQxyE34AcfD5V4+FYADQ8YqktuBkkNf4H+R9e5z+IvXysfEHkhvW4QwkwDY6+ofCSR
dGblaBiKSZW07weFo9D6N7ZfZZvLMzuzST5kV8Udyl025WXqbm7hp9IEr5VcGavA6usDPmTxPnHC
4LqTNAT1E9wuLw86TbNYRDooqBPQuqDMN50jjMwSD5oseJXlrttqauiuNHgs2O9GGkZvcb3OUMH5
7VMow1xNnhOgOLdxCC1EKYxtQxHu+Gu6QTFYBVT+V6pz7Z5nMlyiPxLfW2Mb7C/P9PTSBs5HJRup
Os4Cu/V4KCOzW2M0i+S16mOtWMsJLP8fdp1K6gMVqvrOy5Ea9Geu0nODUgvjoJFMCkWB40FR8cCF
kRzkVelKb4tfonNHXUi7QT3K3wGs7GdutzPjUScgcYZiQSo3DTRSxxxLnfTmVSstY4H4ZtAt8q6q
VziB6O8hZeKZF//0A4pXkIYUhT6KmtN6JrjvMPWaPn6VB3Xc2JlnPbSBBnRLaccvonv4fBY5HXhy
EAXitbePF5MwIvO7Lo9eJZdOwa8hKkn/IYcn0j7zzezX5f1yMjORxynA5D6K3ydLaZeql3daUL/2
mSX/qWO8WTAUJ3OxJa39h7HIzEBIiFIHxbDjmcn0TU0Zfv2rhuATKAEMqte8iRqC3VIw14I4uWdI
woFHicyM2gp54vFgaFgMZYEt8qvTV9WN5gbmssg74zsOhPvWCdeBmkYzZ0/8/qPsGAaVAZ0WvBPH
4JS4luNtHnuh+ipjx+utQC1jMK1SK5zJ+06/GeV8mkhc1g5VOk0cj0/vrBO1VUuepr7W9Ci6BSJq
3pXf4yWCL5ozFwWKdTqelEixYZ0iYslrpE1eIqXC901pnPhvbDTaIvZT4wHuCxqhfWxtcIFOsehw
nbUHvf3v5a15Um2AhgjXUrCd0WlCnl984k/z1HoMF5uyLd8pmZrPQZnk12RWw30R6u4Vwtbd31zG
XTrUlf4KPoD9W02GOUGIKZiTCpVhoVMqVFGJa/j3+EcEqdS72WjUb7DPS5RCzdDFzgtDVIyoq6Gp
ruJAVg6So436A45sPqA45G92SWeUETXjRH2uI9UN9zHSlvJmZoWmO45oi7wOigt3Ls/K9MdpAaoP
dWyob4Udafet7mrPEkirAxXvEoypYsbLnurRuiATvS7CtLWWjiEpP0bFw09Y7/X2dzlG/aNsyk2/
nvlxYmd83jnix+FoIDCw7FSIOMcrp5R2XLfKqL7JZe3cBnSeDgpI/WKhVrb2vQtHCa9mePo44FKu
T/Cqt3xMHcu829U6Vj0rHxkcY+bsTJ8O8aNIhIkEyGpsQoLjH2Xhg4zInKm8jcLQziiU7N2Iqarq
fLV7FQPIuVUQ++N4FTig1KgFWYHsW58kxT1Y4MRH7uEtzEoZ+4ouxfMVInu9KPzK+55VeSrUqAbk
9uKwsVcZT/W9m+rtAiJs8leovTgbHyWZcHX5+5yuBKVfkayTAMGinuYldpwZmoGX4d+oMZ6lyHRp
96dtd+Naab5LwvLt8nDT+5hKL711BEjZaiQk01ol7lpVge+a9+bxCGAXFtEQkQrpusQbcY8md3ul
d7Y/s/rTy+tjUBg6VPgBIsMcOv7azlD7Oa5FmCGNQFZrzde3tLycpWdk+Dg6ubLtjUrZVx5GU5en
e2Z1uaOpa1PoBio1xct0o18YRiN5bwPiKk95jQGyHwbatd700aq3/d3l4U5WF5qMUDaD0UHmdSLi
S6QkB0EYhm8cnCrByjZLX3utGaolWiYdbuGGhi+b3s7lmcZ0dzOuQfjDl9WM04KwooxKo9lB9FbG
HJ0iNbOV55SuARuLd++rO5bBaG0iykIoRh168h7kpaW2NnpAb0ArgmFRxHUmrWON6kca1Bg3mUKh
+PK6npkfdXxZwIoNUeWd3GHwCEMa5W3yZnheusORyr5OxtTdj2hZzeyY80Mh1MJDg8bAVAJ01G09
x1wxecNJIVgnjiJtel9V04UVUSCYmdfJ9gQIAlidYXCeQaBncjCoQqIHhJDTG+hFfxlEvbZraEZt
h6GVfiTZOFdsOTueTnoOwgJgrikm/+kpl2tQTXh3Zm9BaHjVwsqzokZ9pzeuvRJ1s0We69oMdPLk
7IspchrEdQM+dPrpIp+evBRZyZsZhv2dGxb5usxCc1E2EYAbuVLrm0I3BJEtn+Wdn/mWPC/CI0mE
Leh8Hk93MEgYPFfGrrbps3QBhiXbVUUXBnS6E/PH5T16Zm0ZjLSEe5xYfuqmkOIcmMRalb2NaaSt
M/jFayCF/bZ1NayeB3XuzJ8dj5eT1qnAkk0XNlHVxs+TPntr8NLbUZCIVuNYJj94uNJdxTM/0w44
XUxdkGnEf0jlMBc5XswC8rTXJUr0NlqdfF94TbGiwDz8oJA/hx0/DTmFuAylR/J0EXnKk3Oh5OA7
CZbiN88uctw3RzXemLFtPjqVGt7B6c1WRSgXIKda7bvZSf6masdipoV4usD8CBoEvB74hlHZOp4w
VckBG+GMw2mN4daIsnCZ6an21+rzaFc52Ed8dQPpUCUBCFI0oNQ0rWe7WtPmNSJkb9WgP1dNUe88
jYcrHy0cMp1wc3m0088JNIxOLGVJQS6det81attEmis1bzDz3W+BPEobdAiDva61b18fCSQhYQfN
fdrbk1gvwBMSlaKyfXM7Nb8ZVcdfd60XbKADl9vLQ03eX2Bd8MxAxwJhwIyGUOf4k2FSGFuhlKjv
XootfI7Nzpqqmvc79ypzn9iGt3J9uZojrZwdVUDKuOcE011spE+3agdQs6v9WnmH8KDr69ou1N+1
XjdbEDraq5ar8WNTNrbytcdDTJZiCC0eknme/2n+SWcWRLRSq+/462E8a6audu9pqX/nJ5WrwBgt
25mXXzyzn4Lo/0aE8E7rWdwB03Ko2WtWilqz9o5TcLz0mmz8rYaWNFPlmZy7/0YRsyLGELZQk4+Y
1BQm01TR3mtwPHvkaYFJdlLYLjMkqf3loGKo/DXcGkN+VOd5okgxibcnd5vdN1jqJbr2XmTwINfi
TxyVhwAKB1JfcJ4IOC7v1Mnx+29Ebm+4C1QJyW2P90xepFCd1Vh/B4IYrCsnNPeBj9O4hJv8+vJQ
p+tJskUfgDYZ/9CWOx6qgXqPFKjue7gdD+UAQkw4/FaZuyKrSaBOaHNKGGdGRGuQhBh5ABkyzCTZ
Ujw76wyQMyjDh5Vz1djOXUjW66xCHBppfSZNNLMzT48gMmysI888Dz4chuM5Dm6YSZHeVljFKqks
3TYQUZZqIQ3vVdzba0MKvGcNNFz6fHltxUN0fCIYj3eRUi/gJcSSjsd1IsM3nbiMvQWoT/nW6xt/
bwySvdCK3HvEQVr50aq9BXut0q/NQbbmeIGn+winHbhOvJT/UdaPf0CtOq1Zy1mIvRhq9bvQ0d3v
rLIwBc7mGCInx1+IVwJzEWNR9prS8LGP7iSpsvDjDbshWYLY7p1Vmyde/tWvyUCQbNg/0Kg4j+Jr
f7pQra5A9RTRIHasm4zR2oE1rK7QUBnzu5Qr0VyAqKu9q0bt8mzm9vkA4R59UgYXAg9UDulTcM8d
D+4Wpt/lo8ZWcqEvDZuRKqJ67ce59wNvZKPHHcuqZbDhgA1Xg1TIzpXiusEBFtKY4RzvmemiSLOh
xqq8S8gCe4VYJVxIoPv1H1ki4T0SFmGto+rVQ3MvO8cNnlGuy9C4KvH8u8K9qZUxJQ9AGyIUNRAX
K31aYlfnwg0N8GXWPPulDbr04Cc+tunmaJVas3bH0tayFUWgEb5QqUHCvbzbT04Zjw1CBUAK6NUi
IDO5SagoF1rca4q3MJ2k2qc40d9qOjRq38/TPySC/aGybTyyLw87SSHoGkGS5g7jhJNek0Ycf5HW
yGJXrxLVW/hQiKp9h1p9uezaSlOu8aGw4iu4Ut21FyZ5si5ogswVX0/uMygw1FzJl9iMCsnM8Q8w
oXlB78FtblGDOMNFXm9r6thg+VEPd9LmBYa1MXNrn0yaMdFhgFdM5CTKvsdjghTvlaqVGFM3sr9Z
W3rf09Z2aNx2zpXa9/oWQzxrY/ajOXMCzsyWqBtXTZ5eQceY3KWkR8gmRyrtKaSHd0hZFtHOU1W8
POtAq/SbjCg4mYm1T3YWPXKKURS3WWYuMvGbPp14xdNxeKdQGILA1fVFbUVmDQ/fELKKnZcvpVxy
bksALO7MVfNRXzs67mQ0YCAFsw8kyYkYw2C1mZNoGhSTWm7r9KonnRQWUY2mxI91EdPJxllcqXd2
HyHIvbRs4Ds3PVaOza2VdjzhGzLqUd2UkR19b5pR8hdwzYGhJxK2ayvbqXWkbIF0Ldq8GgVeOkDV
eAGV17P++lFsNis0FEt5b2kkq2gq07Nzrx3E7mCsS6mlBIuolirULZNEDr6ZEUWWVWxUZb6KATnO
CWdNHxTgULQr2XX8AQh4isWNiJ9l8h71sXOalaE+OLG/SIafl0/09HNPB5mEeFHT1dqo+Oqj9hML
JmmBrXDw3ZnZU9N9PB1kkkTWvhlTZffUR1I35NeWnnSF1J095+w0M5epLaVpQcnOUTZjLt7Oupd/
Dvu5mUyjjMlMpjVi1AANkgi+iWot/RulXkh4hrx6v+oH9f7yh5neOtORJrdOAYXckktGUr5HV2a+
MNbGrX9llzM3+tyaTR4SFax/Bu9OfXRv01W4kn92e2WmHDM3xOQWw0K6diU3UB+5qJf6yl34a2lz
ebGUuTEm0R/eSYGWY4T9WDwX34rtJoB1sGgecNA0/wbSIjg4e28l7etiYcxVRKdaAWRhR+d0mv0l
AUpxdcf8Qm9b6rvKXQ7JD7kSFpYGkqQLnJG/Gfba0/aKJi0kowCQs5fk67Ha8JtXnbG2zV8Ye1cQ
jC8vy8wNMo3eZMD7Ydyzh3zrJenuqvSpKWfuj7MHgudC1J/pnUxJm6pP5BdkDOFGi1/JlfLH+eOt
vE22uzyTs9/30zCT05ANYeD4EcNk79Euex0O0n7Y/v+GmJwEycxrLaFd+disvbXYpsjdzzxxc7P4
H+6+ZLlxZMvyV2hvU1VmDSUxA21VzywIUtQcCkmhiMgNDJIYmCfHjLY2601/RK979Ra962Xv8k/6
S/o4KGbSQT4yFEC/VJWq7FnG5O647n79Duee27sJoOkS+DagU1wkV/aFcJ6e+8duArWAtl/R7jRu
Sap3E4gjJSqRMAf/MdJn5RUwWU06I08JmRWi4b9Mn4aJrWcvZLY+5fIQpz/+3l5yj+JFtDy2+f26
9PUN2/omKtctm0T1eSfhPHyT+WtyJSzjX5XbCu/2RUlO80fns9TO8q/OkX5Ix/aq9zDmflwTx8Wc
TWNwX5R0ziWG/qB8Hia93ssYJXaQ6gGkVy3qs/WhE88PT7H38UXQFPYy+ijhmrLCAzFrC5CeL3xR
yUXM3WvSvVy1M7H6Nmya3tlGI1Yz8FpMkzgLXV56/kWSGO5Rxsf+8YaLj3IjuD4KWvsBC9RzAHIV
deckmLbf9Exzohnv1sUnE/DGEmXiKEw/jaPYd05VzXfPuDoLorkf2/l31ycSzI6o0q23fTUAGcBd
URAroC5IHff0UlPVRPRyk/+m+UGFpul19JHAQoa5loozuKH1EUuKSnH7dlMACJivgb8AZgiI+d7t
blsPy/F151cb/Zqlmem5QWGopnrMLOy/HLD+4fTADwBuFcAZvefooZGvZ3uSYH4rM/RCA6O4Pi2m
F3CMW403kKzK0sVbBQmYHGxcIOVprXv3yG5d8QBwVdcmQfKrmIYyOr4K0dTQuDyeqXKbg+M7T8iR
GfsXHH4zniwaJwbpBVqB9q5ejjgVsFeia2UC5162ju9+VLipeS3rrfaxjdv4KgBg/0iwcWf/4KzD
fYZQQUyD1ErvMoZiMK25ltiWKQpAoSDqsLQ9TzAOC3Nn99CfiWbaKT0m4hB9TAeXaGrlhHxkEQ49
xIymLuN7nci2tATEJDzy4ux+EiphEIVCdh9nD9E3Vr9oCeKBWiiEVqJExRVB98hPUSofExzdDebg
AwBPYWQ8CIVQ0tCHGqMdp4/mVory2XXi8jThFPm6VF3+zLPDx0orlTOu9aRkxnF8abRFWR3xxPt5
MABDkEikFPuowcHl67e0kKeBn3KOrX1OHTwLKHWtNWKpYKuWrqPYKZQZrxHa5yJFY5DogRQRmIdn
CliIuZUf4K8dEXoHsOzJA3F/tGMAxBT/0Yd44zk0VRJI9mPOcR74g00/U6OlXIC68VMI6g71kuSR
xM+RgSaZYUtobTJDp/NpfU/AtpCsJC4rGnSXy13Xz2cKCrKVdKYHmZJdhEImJ3O4u3kZGo2N4NZZ
I2WeVB85pf2Hifb3BO0CRUTh/ECm7MFJAz1uosqXPjelwt0AJew2lyWys1+IFqJBDUhwYoCgDt+M
nUsP7lIEzsDEAAw5/OrenAQH2NGUUPuc8BAagp7mDFQY6gUXueK5CZzwtYRG1Ede4N2zizsPWBG+
Fp488Pjsh5pCVQZtkpmfncxB4ouABzhYuCQTUSNe5Jq6DCqQ8Z27YTmNUBkgROZcqFDDfETefY8S
8qb8tagqBhAUEbyeFVVSN0xCifVnpbWz9gaMKjaZVwRV2OcOUGfpvCWI5y0QoUngCHqhKX8+LPwd
tURZRWiGBdE0FGH0Q0tTL5FkdyrEj63fuKBlTr26PpVTk1IvFop9TDHtTAdZA2+HwwUEEACvPQWv
2UT1bFH1HwP0TEXMJ4tQAc95KCuf+ZD7w+GP25EuLWjBiwmwMt5mwEPZTa58FJHJTsF9Ri+t5lNQ
iOgKHojRMvHtCmSEiC01gVfPEbDTjpzpXd3UBQjR5of+H6B8vUONKJUMfpiAPIoO4W5IqOtXUunp
N3FTyAY+WroU/VD4xJuScyPxzneBz8Pl4a/fuVd40Wi9IC0YxH/0KwZ1OfTBDJvCGsdj41FePn+R
CJX/UlVydCGl9jcXvGWLw5P2RY7egJSIGZXyuNOgmuttMNojUIuikB9JEke3GbKgn6qwkspPTQjS
vUpQc2Ueym3q3ZhOax7L9+zMDlgZ0Fd0fogdMXh2wyMlSf1Sq+pHJVa1KzNAGPIpSwQ9MFzRI8ga
AM0TLhspr5ZxExwlztnZ9S78jecQSQD87w7KxSxthD4Vt3ms4BzxhuMJ2kXka4V/IZZBDbQksOs3
USYk916aKRdR2bhPYmzWb+wZDIYygPIpvyDYsKBY+5RznMxXelOk00d0akRrAxgJCVlWQh4QEOHZ
NpBFRZgcQcD0nw4AtZDqA+4Neaku4cbKvqjDKeEkIXlEkyltnkul/rFNdVCP+NwcKJ9jjen6pxvT
KSilnMISRmcGKFB2Ol8G9XeWJeQRnKaI+5V5dQ1yj/aU03VbmKU46DMfqf6Xw8e7b1iJqELAC4VP
xenCW9+71rYviwkQ8/IjuKBREwCaS++LLDXisTdx3zy4PGANxGTIJ/UOclhUoN4F7w/0ZMm5F63J
BaoRCoS8sQsBTgrOCPLfKBtB3RhyC6wYs7zRQdNWoNOxX6MXGG/Gi0oDubYDBui3qgY6Fax6FAQA
6gq4KTuVXqB00sw8/lGOxPhKbEEtXFSSidQsjiiqEbx57sTtU1CC4ujwru0eTVTcCXhmAYDBnvUj
xHymq+AsFaaPdmarp1FA1OlFCotDm6GfhPIgFmF+BNe3Z0aU/iMVjCMKg7APmaj8aOpn5dR+VB0/
OzUVNT/V+UhfaKA3makoqDwC0di5DQCconILHIxAvaDVSU+2doTsfRMV7aMXCwHamiCshF5BjjHF
HTm3w6mySOLi62Gp7pxRYIYpfgG8yZQdrt9gDY2WUIBOovbRj3Xuox+I0qmYNfGRU7N3Fg1oLBSi
o0CuX1Bs2qrvFEXePup8nc+bNJBmGZptnh/+Fiwdp2/beAfhFMXUiRT4Cduk375ALqMWrXMl97PJ
EQ6EfqThkrkixqn/VCupm01njo/qCHkGIFqqezPRc53oa0tKOQScgAOC+gU4i6w5UyrQphvQtU5o
ojN4nWQGekgL+hNSIWrjz3SQMZhf0YEVfPEG5ygV0WcAXBccnuhaUVpDbCsz/JiJcYFy4qjOcmWJ
xHeBQJeHChTeqBriyP7cTPO0qUG8qybhpZ2YoQwMZysi8rvMMhwSx/BAKa4g2g72Z+W8aQtg+Weo
zQ40gD9IWCIfLwZSUspnRaDGnDpvYiHllZkDhLSvIjIJ5slZWaFI40r3Kr2+QQ2HSKo5CIXq1F/I
aab5l+Alc+KvrifE8T344dBB9xxE3RKqoStlaroh4Pp1YzuzhBdM5P7QNz5MOTR7TgLZAGliXMLP
4XIF+cBKTtNzRDZ470vrCQSIVMcEY4UwQ7MvRyngKSFAchZO5ab9iJarOUHnq0jzvwPnpfOJIdlg
evxoyk2BsCcBH+kpqXnXfUZNVRQt3ICA4dbTARfESACdlxcVXhDzFM634n2P69yfnqZg9akMOW1L
5VEEeVI6E2VfCE9rN26nt5qNNmJXgh3IbjrLxKTw7VkgOpQmzst50KioEhqO3eS8GQDwUhc+OlOi
hFrlzmxbzMs7CTiYENzF0PcLvdYD+dYnRa5/m04RaKkN3gtBw2GgaklCUlWvoxh87Oj+tAqSNKHM
tULtLsxArORT2dYCeanrETedN0JWZ/dJxWXRsoGp6ywTxOWbc0dJgnKe1KKJNvGRY2dzVeNsyajM
KqguC1tEn7ApGHMqg6RiHs8ls0zIhYdXV7v3Na7QvjZmo5PW8ErAXRY1F8S24ZLCkZcgbwkdVCco
WnkKeww1C7KWCbURtBopZw3GduclD3yKb+iuh96pMwkwZ7WZCUql+QSH3Z+6CxBapFwy0009b245
h+PaC2Sk7PxjVRaC+60UMkleVibQJJ9b9LMPL1M7qKtZCB6+1rI9XgoXdp4UYQSjLmtkH8wpYIl8
QDkO4NNoEuEo2kJSE/Bwgp1UEk8VBQ1JrgG0RBtEQ1JKELfM7Ax9cCLUtDQoF5+hoxA6woiBmZEH
LEGrzmt4rcGZl5bo1FdIYh3exYCgJqsUbr5/XmBc+bbR+FSeGi5YsQCFEypQfAk4fvGsSlupiY3E
V+UmMqYBT7JvjQerOJxj60RXneWtGic3ieSoeQPmYbM0f02xpBAdjqTGNeV5kEkg4ajSyKwtqaxr
E6U5og3S5jCCIrj2fDO0z1He6WqKESegeK+xLdOIf9BCBzyZEhADMIPcyPZaeYYq1AIvKx/ZHH9W
loC0v0QAT7j5mS94kMdcSOERvaBWQnMXESqQ9KfDOnbnTQTlhgBKHhDf0ZYtfQQvPsZzXTHgHvgg
i4ABmwJSaASE1NdK4ELhTKPEPfIsUutlW6mjVBmwWqht+IAoH+2HM4DyATyIcOE3z1HTfG7agk5O
C84V62fQqcjq98Nf2Hc/JGoXApIFoxs4DYAJWQsHDRYRJyM+wXSVrhuFmRBnhbKFSLv0SQmdI/ie
WkbY+DbPlo4g1/y3wyvY+eCuNR56KgJoi8r1PjoFkP4ELbW84EvCi/4X3RGdl3qqZZ8EKeWOAXv3
zNUx+1C+RsB7+y+zmOV61eSq96UAa+tZnMi1MEdcOi9nTpii0dPhL9uRrUhjtAj0oZAQgdR+V0tB
ajgFDWH8L3wV67UB0Jt+Vzlyflu5YbgUuUj4BjPXF+aJGsRfDs/deevMOaLIKsrdAGg/GAH6/pQr
yVyuw0r8Aj558yFRPIQvTjO7ThI0LUVLn2IR2IGvGxye0OeYNHaN8ibUHxSqIbRSzX8qVZOrj8St
u8QCuypKugxxoEAGx60vkix0USFpk+kjOOdK0V06YJACb3ykwTK5hc6q6+A0B/hZQkDHa1XEEj2H
aF/tSA0BxcvKIItBB45uFBBnGmn2GQKCkWLPM5XqGDGpjjJg7hwZ+MSI6oOai7K7AqzGXhC0i2nQ
yDkSvtYgBFSWaDjnC2dVosMSgoXkHPM4dvxxyjQPyxFWMaD8tMaFnc9NcRLdRp5+Db1WEm8Qfhfq
uamJWXLq1mkI/FRlQz0sBYHLPX6mQgXZt3YiV+IpOg15yvLwOdo5w4D8wlgGeBL8ZHRJ7HLqdCrY
ORoGfc0yU13wgV8DMgd2Xdnjs7nQOuWp2cqpUXN+dCRHtSt4ygWC/wcdEICjssjOjM3n3ASvwle4
ZbA3RbR1NC8TU5dA6Yr67fCNsQDwN8OMpvUTCq0v6jvnYY7u6SFM369qq/rnKEZ3z5VM5+5cJ/fO
lUII3ghnwXy0UxHUPdQQwh49wUYcT9DQrM6+8nlseotQKcNH9E40yTxPY4HMslZG1Z0YmtKRHMSu
XOEC0X4D9P4BHN+LQlRI41JVX3+V3XLqXaSezkXXjhu13lyNQNd9RK57DjR90kCAjyp3sI73SSwi
JMjCqqzIVw6FT9MH18tgt2epFqHjSWNL3gUiBKDVi9F+I5wDBZzXcwcska6hxa5/LEjRf9Dh+lGy
ZiwF5MlAPlPhbOUHQz/UHL+snK8UnjpvZMU8z8QbooqGjZjW2eG7sytpeBcoA0TkGHYLZmQnq00B
DN9Zo3/VQJnwGSUI/K2XKODZnoL98u7wXF3miNGslGAdtiuqD8CACFwvO5mpRLmuFIT7GuaRDb8K
/Lhq5hqgn9WRCY2TIGw+xbDtQ/QLLaackaYgH3hMUqTzrhKRs+0cyR/a5AJtYEhlfp56ac0hQyXF
vHZG8jLjr/0mcYKLENA1EKnrMOg/O7VW3R/+kB2hAfIPzxzRUFCDIEtNd3Brh3I7TFs1mvJfkMhR
nQucjfSbBqfQAUeBr3Dzt84GKgvwjoKqustl9KQmhmQKntxQ+SJxvvzFcXXAyhROXqRJoh25CPRe
MRtEWTPAa4YqG8qY2c+FN+BwmxJTkSkGlafemD130zY7C0GTjgbbmTTzsK3neHa9hd1K8VvtStrT
iBKxI34GHHA/81nIQA35bqp9QZ9eoBraQo/808BGL5VL257q3BHbZ+eiobyO0iSjionO2y8tKMB9
ipDPFDzOcoE2ZGUrGl5h2xcQQQZId+Qdwdn058OpAcAZuWok4RHM7QPIfNfUG72aCk+loNxqWmlf
EDREfaji8As8ovLI27QzG1ITNGKPWmlQ5QBrzB7SJKtyHzmF+hmFA8i9t2Sak7ka6+5SUBM3WTRg
Jz4WEexHewBXUaiVTgtioFH79X1BmZOq8Nvps66b0S3KLKLLwlPTIxdiz5chOk3pT+iLD5eH/TIb
VKSRpMXTZ64wy0e5lOsFWhkE87gBaeNM4I71sOtfd/RlmgKojQA8Yv7gQ+nNV7SeDpPU9J+bVJnO
Ut0JFiU62c1KL23fvGnIsmDTcN0RPoY5x34aAlGQLQny56hWyHKatNUSTsl1AgPyGoxK5extqqVD
vwPPQ+scaNVbbzoYsV7aKG0Dts2KdtbQ8lNbsgNDiZVjfaZ2hAgjH/FpegegOkEnyn5Z7VFMgwpO
nkwt4qWjhe25C3aGKydM6sfDX7VzPrBRaD8AajM8orBaeuYpWGiVRmzl4rnJ9eCrBp4WzVbdBH3g
cueM2MqRZ41aQdtKE3ULuF6IbiIejYe0f+jlaQt8Aipknm01Ub+iSauMGFo9rWyUm6t1tADPBiCv
FHr0xqZ+qOIHWxTqd/FvYQ/uNFaWqmSK1pxR+KzHeOVmsOLMWQsv2KjLknsjbQAmgz5BLhuZZmgv
HE52A4mSllJD5Ab6RNHP7Ngvv6uoPPiiBcieF3Z8TH/tgI1R/oI8K2WXACIF2KWeV4MQlxOgyIl7
AsGNVj8pgLi155zquSZvaAExo8xQ28ZPhEWLNhrVeYIuqokRpW7snDemDEbCWeniMM6SQsvDeV66
XpSjKVgVefmlh3dBmPFTd8oV6DYkmiE/K0AkpBqBB5pjDs11CW1fDhqa5BgXVv98UiwIKszxAiCF
jUq6ntcwzfgwbBQQfzcm39zFiGCeBXqTLkDm5H+T+aZ64y1HBRFCFl3nHugx+G3szk2LhDOFlIi/
gszIM4ALqWccqH+WPrJfx5zn/gtACZvwdFOcGTQKitnYuWIXd0CCK/wEqsdSWSVTHW2aZ3ZjF1ww
L9BnJz61W/SCPBU8Ga+hUboAQdYzN6XFooae01YRBsrVPNGbZ8B0SejHIpFiBvWLfgVHBLMTgEA7
clpyAkefFuMCbsWuFi+nUwZmEjwXkp5XKyGNC1qgWvqVA+uHoCpWdLKpvyptTsxndQ5m+k/o45lG
hq1FLkqUPGTA0mOcyz2FgmAMZedBTRIuN1oE9e2EAp5Ry3HT/A5tcbOFIJb6Kco9EGebavbCB1XS
MkvicHFYafZ9oG5WFLHqKqqD0VOuH0QIbeKZSiDndyBxAzbHq5yzINLTi1hA8IPIVXkJA6I8laC1
DQVleh9j0zwGTO/dDLoGgJVgeAI6iBvSJ/crtJbEpqSnd0nlJ54BjjNeM8Ki0ZYqybSb3HadY3V+
e4SNqB4aEAAwRDOpvQMLHG+V1DGf3vlFI95GVZ0sOXSj+erYej7XNKic1pSE5WFh750UqEhk3gBo
2GET5VwAhPKwInchWvGcO8hVLKd86l6DUg2dS2m8n4u96sgO917gTrigDIMeB/ULOIx7L3Aqawmi
L3l2h5J21Jp5BEpOBIQZtZRv5Wlfz4W+3XgNESvCFWYvVuBxBFkOgdw5MadE5wUCCFP09ogl87Jt
s8w+jVBYhtyOoHn8HeE9qZk7pkC8maRxQo5aNt5O3+ZcgNcDyg/WAMUSAiHVhzW2KHSrkRWJ76rC
E1H3pgVnuT5FMgXdzY84Fj0luJ6KGgOYEfGxPokHaHVyoZpGaPsSuPY1p/PlooidY8Z2z1nrZkH5
N5Qt3n8YAL1nJOdd+BppEt3VceOgM3v23IZcfQ+smwMiJpksRNB5oIOXl54BQvnr4RPcP0xUmogb
S5QGAgWqfSisx9mqV9qSe8e1uvcJrzRn6HFbXoAdLz5yWfZIk6IJqSEAzwkoIPYsIQFVB5wcxndc
CRZCO6vzj+gA4FuHP2iPNCkqBLEJIF7RKa1nNAahb6JhEJfc+Tyq9dAVjRieaSpzUXfURVlI6VnZ
SEhTp5qKBypRj5HF9VUfZUNB9TkeJCB/qVvDfmWQ+pWoFhWU/pQ4H6dmgiz1VHSnwRwc/MmvkWyb
x95qeuG3DFccIAoPhc8NGjjKrEW11FYYA6iOxHdSobhD71KQsWX8VJgLUYs2PcD9RDYaNYf8TWTm
xbOe5uEFUCz5c6E74TMPQr+nAN/x2pHrl+f6P4Nn7XY9efbXf8Wvn+MElby2k/d++ddr95nEWfw9
/1f6z37/a+w/+uvHZBXd52S1yq+tpP83mX+I8V/nn1u5xfxiEYH2tvlUrEhzt8qKID/8p+uV4kPo
QLexG+UP8c4QP/SXuo/5uwNNVt26Hppk9W9/eY6LKKfrs904+svrH52//NtfKOzyl52Buo85NEBg
4ZuLF4zMCfIJFCwNMiJ90P38ZRLEkf365+A9O6GU+gCxSiCH7SwCTLglzL8ng51V7ZHT4b9z6AvW
0qEioCzjg0SgCCeU4RMxXZB10R/IdEsCnK6cAG9EY2IwEF///H2JgBaQDRKBpJ7gOeysX+bbeekE
DFTIdYKTv/uB+/W+Ph3x+oHfzisnqBUTYYWxny7wJ1QlAuX53r6Z6uhB262IJyisQuYAtKzdD/vp
UAkgKqc0kus/fRXxO7rzNNo3SAIyf0I7oQC+gDwP/YFIt+48Pz2B44WHGJQz3c+7O/cUfTBIAhK0
GrU1Ovzr1qcLJyDrRSwQ1vHrz3s7/jRGNOjT5ekJIAcg2dl8I7v50gl8a1oy8rr31KbGfO/o+CMl
OlAEkngCSi4QQyEktDngW4eAF05AkIyfjQje3fmn8ZBhh4AqOQSpaMq3+2F1oHYChjugVanb9r42
v0s9DPp0UT9Bix1QhdJutPQH37i1+UDxn8CvQ9IImaruZ61r3tEFgFcxdPv1E8T9EGIDiK37wY3a
kgEMH5wL6ACU96x/3tsxoOSEg06BLJyAVopWO8ONpz/sBeDUEwQtgLrAE7n+eXc6ADHKoTLQT9B5
lNbn/fHOb5+C6QlCQKBHX8v6HV0AVAYP/HQR7z+SKyiieL0AcKO2P12k+w86LAFBn3emACkbzqCj
L8G8g08LkqnXy81efg6PIzAqFHv0Xo8+cmIDZQDvhpZ4dWCf7X2fiieIfVEa27XL9+5uPaKcAz8d
pi8g3AAo4Ah0P+z7p51AI4KGDLz265/1cXtHtx/h9IEikMUTvSthRHfN7qd3AxASQVkQrORXv58+
Dj+qBX5AUL/HxwzHDV668Jm7yrZicEf/wiZytDvAVnQM9d+4yDQ2jZ5WSGkBdf4X5h/S6Np6qj+i
bX9lgm2d2b/1hxs3oJv39Z+/fvDuUn53Gnb/aBNqXAdF3/7nW18J7lcwWw/9Lixk6zMZGWQDhbDn
GzerPXNXxCLPTtOdgeb1q26sEKHJD8GTFbnWdrgToZg/FrkTFv39TTg4avQSE8KMirM/eNQiywm7
VhqUGzrsbBWA5jncDETDndTyHTxsnEGwEyt6mZytSLsCLsOl/MPrcbtZ8LwMnmUVWKTINgN1w8LI
GDwsOnVbPVnT1OLQceerKLSIvxmILpc6mUOHPScQA+18tR6oG3aEA7fI8rh3OWiR6NDVGu3q2WHP
Me1DMnTYUzfqC4Ha7oOHtUi8mpxndGzmnNFipMGDEyt6Xm3GoftGY25DR126T8QKcotshqIDU4jt
4IGRwIqyVbMZqRsXr/bgcVcktCJ22DHkgKwdK13qZA1drEFiZLYYTYa8zfBxz4oIOocRAsDCw8c9
f95RDvA5Rhg3twJ2tTRiOFS6FyvSO2AwokcY1oom11az6iU2R1A7VxbwfOxpoB0Bhsrhys2dom+a
oEBm+Mj3QVxafn/JI8j4yoVez1dRlq9cVs7SGHIu6lX4FBfE3oiAah/gRDe/3JvF/iFz7ToOQDHO
7iFFsQ/dw+s4sp7jzTjdcmkF2+BhqW7fDNONqoywezer3EEDtf4rhyKCzVQ/L+CbmFQWqyvGeJoB
8+hZPR352FD53sYkL2wr2Hx3J2Iaox868F2MV469eMgLDB+X3uhVf2CK2hi64PtOaxI3Yg4xqKhG
GDqxWCWBKrQRRi0tOHSEsYRRQTrCwNXqhX08uvTAYAFXbt6ub91mjfS0deGnoWN/9glEzBiXKJXZ
TPPzl/kz+hyuXiaXoB14iVm3kYaMhi77EcbVM86dAcDUZrROJrTmdejg0Mh4oFY2YQ/0GF7N/Yo8
9e42xSoOXTEcj9Uk/g7jhX1S0TRjHMWcOxj7efXS9/SQtBnDnrsEwq5kpI2cJzh6RjBsf/vvVP3v
c82QdURuUQeXL7gRaTXQ8en2xdf+MaE1hA7hSm6CVV2U7jXmdyBcthMtO/B3/6TQmmFF1gtjp1AU
3dD7sIRPt+Pnj/E4X69qt2esUZqIoeu9hw7OJ7cIQZJVFwy7dtNihWTIZuhOt01HmOlVL9/nVr7K
mNFpHeHQ7zAwAIIKkw/hikA/bwbsVk/7OW5+Y8+7gsX8kBluIOL29LTqKTogB4ANPPSEr8f/8y4w
LZwZfoG31/96/7d/a0GRupv8BaMsNn+y+c1DgemZ5VCjYLNZdPfGMLuMJukFYSmRwtAjt7RaawLo
tZtsxurWS9NEQ4c+R9xtM0o3KC0yHDxoRqwV6zWMIVysNd0srlvrGNH5i5i89EQwhj0BwkfLzZnV
UmbmoZK9WiFLw6pMtHUdPu5H+GObUTrRKiNoyk/A7BNmVAr8HCqCe6t4cScfiNU3MmlTxsGDo0CC
VekU+jF01NcHia55sghdsvMu0T6WQyf5ssryycyKmJwKUIfDR/62Cnse3xipmpt4gkP3T9mkH7qA
nTp8zUsaEZncF08vLs0VPjNXEey+Y6jlhyJ62md0U6gLSG344V/x4amYXBcZcyJfRx9BRv/lbnG/
uHtczP/rhB4eZDQm9/3zD8geaMpAnAF+Etoju6MnPnxU9z3W/xgHAhgTOLCb5/+QAwEbIsJXHHEe
4mfYYEf+zrvI3X/vW6IdJQK7Ta+f/IMm6IcIuvuZBiA2p3j9LFCepkHjZj39Coa/YSMuChInTHBn
DdEYtEzEaREO2Gfidz7qoLE/UPSCFfTkANdhoCDu42L/msEeoe/YHm87Dh/pTWBXDBImsOiBJwLg
PTRhocxMwzbyFuaC3Q++7AMV9aRf/FGs96MOFs6M1TuICni/UB5OSXTAtAEipIPmxI9ONEOGwn2G
7d5/8lVwelBmf1T8gW8DyO+DD/WPTne9yuIkzq2Q3SoocRk9TwWUGAHFC4qIgxn7H57Msh2yetps
OtUPqFsE0TuOA5oDoQobDJOHHsEfneh3d3jyd1IzlL4APAJgLKEMbqjlPRghXU/7571SVDf/yBu1
da7/PbxBgY14CPNajGDUfohsGHLbR2xHSW6J6QffNvAkZxVictvDUm4C9l37iXGRemK8KGGEHOes
QDunF3ezOnrLxBGGNRzrZXvMMfIhd6ukeAqg7hClRwp1YqCwmQl4S+Jmyj3BsR/cvPkqjJ/hQWGa
4/ONcAINoCNJzLrclAV06GEx4jBG0f1mILqvtAX94GExQBed7EzC6HcZbUbu5hnBJzSsZDV5XJEX
xvIC4nfwF8w9F+CGnDnxtFp4qGQWdpMwXiAlrR08aFpYeQy9F0yWBVwKRqfQtmmDJyAuKBeYYcdI
pi1yx40TVl2rI9zOB1z7pRX2QjOUrXOoIJbWE3sJKafW4EGd3jOwa4MXf1iXP6ihdg8CCh+Gr9X4
7X/nq8nLP52XsUuYWwee0uHDX66ihjlmexyzt8viyn3qWwVorzp8tVcwdNFDZzMQ1WrIpW5++fOv
C9bbkwJlpRl6zK6R/rOt7LkXDR3jGQGUL85z9jgctH5/8BBfW4FVMToYBAVjSCLoDTrCLb7GQ/rc
y1iOEd+7tgpoX5cF1aNSewwx0JH7HjU/xjN3HbdU/yK1ullmdzloAevQY3zjwsTfDNONOsaT0Y3K
vkRo4bWZ5uev8loNczM3y6xiM1y36t1gyNsV291vfyuiPj3QGKDqO3gmLFig6/A0dO/uV82zswqC
XkJ8DLj2a9xpJwYJUpON2H9+F+8pSIlFIHbdSAbLg+IQrMnVKu4Bw2gH88GDA97Yj++NkVe9L3qp
SoQ6hq/2IWa9NJDwDB/0/rf/GU8e4vC3v3VYj1vy2/+Knl02Tgt2ueETIQnj9kJ5gDmNMK4VtX0F
jSLW4QN/tncu+BgwecQJfJSVTU6tjDGL0FVl+JpRIuj2bHpBHkHIC8RhkIlhTAJhjAf21x0fRBgD
Gv6rGz5ZTxXztKLT+3ABr3Xo7v0eA3M+c8nkAcYcA8hAvH74qj88NStm72hPLJ42zgXXD1KGqAY6
emH+vDjsvoj/0Ljs9tfQRw/lztu/tRgFu7RcxcRmLSZtBPPursj6ipRy1Qx9DB9++z/QTA17Z46X
kO4T2wFhjljhDRJkoPj+XZwEVCy7LSvZEZSREWe5Nbnr5X5H0ffB5N4KSgtF4ZuDRS1y2kB36DFb
IhC3gtnFxDB2s9XFm8M5Z3H0QtOFmyV2LsQYMNUbCJhYdsGsmD8IIP1B5/0WUa2QHZZSTx8W8Z93
4ZAI1Qfft/cH+94PoZCPH50/byfQE/A/5E58txHoBRCMBTmO8Lh9QM3Sk+V67MAjWNwfCDB37Bs/
QqQM8EA7sF5WmbPRBlSbjVFWfN1YlNCBGXaMBTtFf9NGeODQBSZiDVdxhLUiU/gUv7B7NoZnd0/c
yRVwnYxCHyOIDoAcmwQfw1XEc2lPLun/3H+42z4O6OO6+eXPh4POwScTrXpmKpoWjjIyu3X8GJGg
CythVUNHJXf4IV4T+BwqXrhsiN20fXUGx2u4GNbAt8u4l3PkxRFEvHZy94w9wsG4RImE7+yKZIR7
fWWxaXqU0g2XMyoNrXjnisgjSBmVncDM9M7yGMY7UkIvbskGkHnav2zocaa5pqZ/p8fIzt+sEjZ0
zNPGZEOXewurHUwie5HfY/jht+Ck2DnIY5DW3IL+zU0SwBQYZ+YwSO8HXY57FEFbCdTGRr6dYUF5
E4eK+8Gx3H6JgCCMcK8fLM/dlTQiWCOs2XKRxtmMs7axxlgxYrzULOyfDvTY2cz180/r5/ZptUcc
Y9CKPLqrHB7pZo2dPMZQdR8BpI7LyXkOjFwy+WWyABQnzovXm7k9HeWdHmEDXie8LCIrcxBW/WWy
+U9336Qq2j5tVvHzG3OfAO4WNPv0DTDEY9g+1+7LC4rrF1aWb5ZL92hdzvn3LzC0yA+Vs75K7d5x
fWCTI0jt9/9cs4ltT4pYACDKR8PGx42k7lWxsEHEDf7vf/sfmW811mRJGmAxsIIzwIlCa7NrjD5E
+E9Bw67Non5+4x5cQPw4QFVYfAalAO5aRw3VjMiN+pa/Oe7ZL3PXihv4S+7kEyCjFpMGQst4VRgj
XT+P/ZcYAnywfLiRLhtmAocx4OwjbN6lVbjEZUrZeEohDI7s4ftya3GByz2DeY/LsmIzHj3xr3OM
sPcgjLH3jDyCDrqyktzpmTVr0Rx9BP68wNK+cod/bIR937dvUeAyi1lsp2mOZRZe9eP6+LyW6DOj
UQXy/5X2dq0LjW1y380CDnmRH0jxxMQURnA+EPN0EdHucv4zizwBsLB9C44GoY+rdVQEFG7AhvnH
MDPpapGXYF6CMWhfKCIWZAOIxzNDj1FWbFgNKmj32QVjGG1G73SMAf+bxyGy/WxN4Rgm0mbc/Xj3
MXxUsK30SVzGKPBF1uoFHCgFC4wZA6B2BvoBJjePnoObq/jzJs0FznFv/9Cmffi41xahOJA+anGM
igjKdJVRsBdj26IVw/BV34IFNo9pppSxtdDYcfjYa7qcSzfPs06b3qxKl9UgYzg061muimc2XoQW
ucO/4AF0ee6L9dIt/yF+QnHnZtDOA6S9LoaawA/wiNfyMXAu42yfMhR2K4yLN2eB14J6dEFSDBYj
yrZFK5zWWmEnoDIGZnxGoceZM3l0gfXYq+RRmT9cgJ/vD84wwkGegfuzV7CARuzDV24gKY8Y6mag
7kiN4eDcW6xVJNAW5UPPKcJj+WSBwm/A3Qr2Go+BdV6fTpgwufPb34JV2GxWTKWCbrObX/684u8+
4NrCDCwVCO3dMYJTs/6A9Ssw+edTkBI9r/5ls2r6ESIKe4+6Zfts/H8cZug/ZOZ8H1fBGISqyDN9
jwN/T9QMXbIE8JzpigJ6RNoL9Xih15+372tqhY231blgP+Huwev5Q8GwHVH+JMrCD8SmK2LTw2OE
GmdITfVYwseg25oRq2UBrmOA2Ol+rra10BhRQSMO4n6B5BjB8MUzfAkWVzcGbeMpHJ9nh1a39kol
x4Amn1qBT3M7+8w2dYQw4rIALIWJQCDCt9nQAY8hYsrIZzBHgz/IqfGDkXKaWkT4hHm+eW0EO/l2
RYrNd9PnlD+uVI+HYj6Tor9YNDreTPPz4n1EzU8LalBm48DucWzkP+8Z2EdAMvRR2P6a1zdl+7cW
2zHKf4yRs4/xZ+hXvsOnb83rCi40K4yZIziGHT1Dg5d+UHQM85w+KvFeN3EMVJARU9/6ny9XwJtH
9r/sU9dj+Lwd+IjS0MERoM/NvnnGaEdhxPHG8mR8sTF6Upy6nrtRVFTTjoE4OQXlPiWNfHklkupo
0N1nsguFO0gP/IOP0OuLj54SzQ7Ubgx0+uv4HRqMbjZ9/3/HSlOk4wuzKWM8fwizMuiDXaqy4s0R
obMV2iu8ntDuG66f5wh1BJvfYz4ClHSbQ/Hz7+IlUqJPCCBsRuoe8jFqKA2HAFOCDMXr57ATjLDy
m1U1MaxgD7f+GA0HbtxesfsYDCmPVoSKEtZoGiMSdANSAXbUMe4sFfCvK+Do2N534P7f7OXPH7tb
N39GBG/v4wKivBEmsBKkDOkn7KFOGSfhH/QpAEY41HikMiTi9wMBx6g8WgfFzlYBUk//afIhQ+g5
A+XAOp5ObyySfwCzGEXkMHYK+AuHb8pD7MMCZ04qGvWOMS6AgpthqAYTxoAWPxTod9Nb7Agn8wu2
113nF06LHKgvZuFjZER3jExhDPiMQXGeNDe1ubTb65YRSlVVECai4zIgNZI8Rgeqz+teOPcd0eXk
Go2SyORjAdga7MW9ZpxKoUJTcAtriPXR/t/v2L3bx5851PHZ9uXeh3u3j7zznX3lttAYB3gN0nmt
tn4OYJr99f8BAAD//w==</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withinLinearReversed" id="26">
  <a:schemeClr val="accent6"/>
</cs:colorStyle>
</file>

<file path=xl/charts/colors16.xml><?xml version="1.0" encoding="utf-8"?>
<cs:colorStyle xmlns:cs="http://schemas.microsoft.com/office/drawing/2012/chartStyle" xmlns:a="http://schemas.openxmlformats.org/drawingml/2006/main" meth="withinLinearReversed" id="26">
  <a:schemeClr val="accent6"/>
</cs:colorStyle>
</file>

<file path=xl/charts/colors17.xml><?xml version="1.0" encoding="utf-8"?>
<cs:colorStyle xmlns:cs="http://schemas.microsoft.com/office/drawing/2012/chartStyle" xmlns:a="http://schemas.openxmlformats.org/drawingml/2006/main" meth="withinLinearReversed" id="26">
  <a:schemeClr val="accent6"/>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Reversed" id="26">
  <a:schemeClr val="accent6"/>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withinLinearReversed" id="26">
  <a:schemeClr val="accent6"/>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34">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1000" kern="120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cs:styleClr val="auto"/>
    </cs:fontRef>
    <cs:spPr/>
    <cs:defRPr sz="900" b="1" i="0" u="none" strike="noStrike" kern="1200" baseline="0"/>
  </cs:dataLabel>
  <cs:dataLabelCallout>
    <cs:lnRef idx="0"/>
    <cs:fillRef idx="0"/>
    <cs:effectRef idx="0"/>
    <cs:fontRef idx="minor">
      <a:schemeClr val="dk1">
        <a:lumMod val="65000"/>
        <a:lumOff val="35000"/>
      </a:schemeClr>
    </cs:fontRef>
    <cs:spPr>
      <a:solidFill>
        <a:schemeClr val="lt1"/>
      </a:solidFill>
      <a:ln w="9575">
        <a:solidFill>
          <a:schemeClr val="lt1">
            <a:lumMod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19050" cap="rnd" cmpd="sng" algn="ctr">
        <a:solidFill>
          <a:schemeClr val="phClr">
            <a:shade val="95000"/>
            <a:satMod val="105000"/>
          </a:schemeClr>
        </a:solidFill>
        <a:round/>
      </a:ln>
    </cs:spPr>
  </cs:dataPointLine>
  <cs:dataPointMarker>
    <cs:lnRef idx="0"/>
    <cs:fillRef idx="0"/>
    <cs:effectRef idx="0"/>
    <cs:fontRef idx="minor">
      <a:schemeClr val="dk1"/>
    </cs:fontRef>
    <cs:spPr>
      <a:solidFill>
        <a:schemeClr val="lt1"/>
      </a:solidFill>
    </cs:spPr>
  </cs:dataPointMarker>
  <cs:dataPointMarkerLayout symbol="circle" size="17"/>
  <cs:dataPointWireframe>
    <cs:lnRef idx="0">
      <cs:styleClr val="auto"/>
    </cs:lnRef>
    <cs:fillRef idx="1"/>
    <cs:effectRef idx="0"/>
    <cs:fontRef idx="minor">
      <a:schemeClr val="dk1"/>
    </cs:fontRef>
    <cs:spPr>
      <a:ln w="9525">
        <a:solidFill>
          <a:schemeClr val="phClr"/>
        </a:solidFill>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35000"/>
            <a:lumOff val="65000"/>
          </a:schemeClr>
        </a:solidFill>
      </a:ln>
    </cs:spPr>
  </cs:dropLine>
  <cs:errorBar>
    <cs:lnRef idx="0"/>
    <cs:fillRef idx="0"/>
    <cs:effectRef idx="0"/>
    <cs:fontRef idx="minor">
      <a:schemeClr val="dk1"/>
    </cs:fontRef>
    <cs:spPr>
      <a:ln w="9525">
        <a:solidFill>
          <a:schemeClr val="dk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ln>
    </cs:spPr>
  </cs:seriesLine>
  <cs:title>
    <cs:lnRef idx="0"/>
    <cs:fillRef idx="0"/>
    <cs:effectRef idx="0"/>
    <cs:fontRef idx="minor">
      <a:schemeClr val="dk1"/>
    </cs:fontRef>
    <cs:defRPr sz="1440" b="0" kern="1200" cap="all" spc="0" baseline="0">
      <a:gradFill>
        <a:gsLst>
          <a:gs pos="0">
            <a:schemeClr val="dk1">
              <a:lumMod val="50000"/>
              <a:lumOff val="50000"/>
            </a:schemeClr>
          </a:gs>
          <a:gs pos="100000">
            <a:schemeClr val="dk1">
              <a:lumMod val="85000"/>
              <a:lumOff val="15000"/>
            </a:schemeClr>
          </a:gs>
        </a:gsLst>
        <a:lin ang="5400000" scaled="0"/>
      </a:gradFill>
    </cs:defRPr>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50000"/>
            <a:lumOff val="50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0.xml"/><Relationship Id="rId3" Type="http://schemas.openxmlformats.org/officeDocument/2006/relationships/chart" Target="../charts/chart3.xml"/><Relationship Id="rId7" Type="http://schemas.openxmlformats.org/officeDocument/2006/relationships/chart" Target="../charts/chart7.xml"/><Relationship Id="rId12" Type="http://schemas.microsoft.com/office/2014/relationships/chartEx" Target="../charts/chartEx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microsoft.com/office/2014/relationships/chartEx" Target="../charts/chartEx2.xml"/><Relationship Id="rId5" Type="http://schemas.openxmlformats.org/officeDocument/2006/relationships/chart" Target="../charts/chart5.xml"/><Relationship Id="rId10" Type="http://schemas.microsoft.com/office/2014/relationships/chartEx" Target="../charts/chartEx1.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1.xml"/></Relationships>
</file>

<file path=xl/drawings/_rels/drawing3.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hyperlink" Target="#'Customer Insights'!A1"/><Relationship Id="rId18" Type="http://schemas.microsoft.com/office/2007/relationships/hdphoto" Target="../media/hdphoto1.wdp"/><Relationship Id="rId3" Type="http://schemas.openxmlformats.org/officeDocument/2006/relationships/chart" Target="../charts/chart14.xml"/><Relationship Id="rId7" Type="http://schemas.openxmlformats.org/officeDocument/2006/relationships/hyperlink" Target="#'Time based Analysis'!A1"/><Relationship Id="rId12" Type="http://schemas.openxmlformats.org/officeDocument/2006/relationships/image" Target="../media/image6.svg"/><Relationship Id="rId17" Type="http://schemas.openxmlformats.org/officeDocument/2006/relationships/image" Target="../media/image9.png"/><Relationship Id="rId2" Type="http://schemas.openxmlformats.org/officeDocument/2006/relationships/chart" Target="../charts/chart13.xml"/><Relationship Id="rId16" Type="http://schemas.openxmlformats.org/officeDocument/2006/relationships/hyperlink" Target="#'Product Insights'!A1"/><Relationship Id="rId1" Type="http://schemas.openxmlformats.org/officeDocument/2006/relationships/chart" Target="../charts/chart12.xml"/><Relationship Id="rId6" Type="http://schemas.openxmlformats.org/officeDocument/2006/relationships/image" Target="../media/image2.svg"/><Relationship Id="rId11" Type="http://schemas.openxmlformats.org/officeDocument/2006/relationships/image" Target="../media/image5.png"/><Relationship Id="rId5" Type="http://schemas.openxmlformats.org/officeDocument/2006/relationships/image" Target="../media/image1.png"/><Relationship Id="rId15" Type="http://schemas.openxmlformats.org/officeDocument/2006/relationships/image" Target="../media/image8.svg"/><Relationship Id="rId10" Type="http://schemas.openxmlformats.org/officeDocument/2006/relationships/hyperlink" Target="#'Profit Measures Analysis'!A1"/><Relationship Id="rId19" Type="http://schemas.openxmlformats.org/officeDocument/2006/relationships/hyperlink" Target="https://openclipart.org/detail/3574/simple-cardboard-box" TargetMode="External"/><Relationship Id="rId4" Type="http://schemas.openxmlformats.org/officeDocument/2006/relationships/hyperlink" Target="#'Sales and Quantity Visuals'!A1"/><Relationship Id="rId9" Type="http://schemas.openxmlformats.org/officeDocument/2006/relationships/image" Target="../media/image4.svg"/><Relationship Id="rId14"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hyperlink" Target="#'Customer Insights'!A1"/><Relationship Id="rId18" Type="http://schemas.microsoft.com/office/2007/relationships/hdphoto" Target="../media/hdphoto1.wdp"/><Relationship Id="rId3" Type="http://schemas.openxmlformats.org/officeDocument/2006/relationships/chart" Target="../charts/chart17.xml"/><Relationship Id="rId7" Type="http://schemas.openxmlformats.org/officeDocument/2006/relationships/hyperlink" Target="#'Sales and Quantity Visuals'!A1"/><Relationship Id="rId12" Type="http://schemas.openxmlformats.org/officeDocument/2006/relationships/image" Target="../media/image6.svg"/><Relationship Id="rId17" Type="http://schemas.openxmlformats.org/officeDocument/2006/relationships/image" Target="../media/image9.png"/><Relationship Id="rId2" Type="http://schemas.openxmlformats.org/officeDocument/2006/relationships/chart" Target="../charts/chart16.xml"/><Relationship Id="rId16" Type="http://schemas.openxmlformats.org/officeDocument/2006/relationships/hyperlink" Target="#'Product Insights'!A1"/><Relationship Id="rId1" Type="http://schemas.openxmlformats.org/officeDocument/2006/relationships/chart" Target="../charts/chart15.xml"/><Relationship Id="rId6" Type="http://schemas.openxmlformats.org/officeDocument/2006/relationships/image" Target="../media/image4.svg"/><Relationship Id="rId11" Type="http://schemas.openxmlformats.org/officeDocument/2006/relationships/image" Target="../media/image5.png"/><Relationship Id="rId5" Type="http://schemas.openxmlformats.org/officeDocument/2006/relationships/image" Target="../media/image3.png"/><Relationship Id="rId15" Type="http://schemas.openxmlformats.org/officeDocument/2006/relationships/image" Target="../media/image8.svg"/><Relationship Id="rId10" Type="http://schemas.openxmlformats.org/officeDocument/2006/relationships/hyperlink" Target="#'Profit Measures Analysis'!A1"/><Relationship Id="rId19" Type="http://schemas.openxmlformats.org/officeDocument/2006/relationships/hyperlink" Target="https://openclipart.org/detail/3574/simple-cardboard-box" TargetMode="External"/><Relationship Id="rId4" Type="http://schemas.openxmlformats.org/officeDocument/2006/relationships/hyperlink" Target="#'Time based Analysis'!A1"/><Relationship Id="rId9" Type="http://schemas.openxmlformats.org/officeDocument/2006/relationships/image" Target="../media/image2.svg"/><Relationship Id="rId14" Type="http://schemas.openxmlformats.org/officeDocument/2006/relationships/image" Target="../media/image7.png"/></Relationships>
</file>

<file path=xl/drawings/_rels/drawing5.xml.rels><?xml version="1.0" encoding="UTF-8" standalone="yes"?>
<Relationships xmlns="http://schemas.openxmlformats.org/package/2006/relationships"><Relationship Id="rId8" Type="http://schemas.openxmlformats.org/officeDocument/2006/relationships/chart" Target="../charts/chart18.xml"/><Relationship Id="rId13" Type="http://schemas.openxmlformats.org/officeDocument/2006/relationships/hyperlink" Target="#'Profit Measures Analysis'!A1"/><Relationship Id="rId18" Type="http://schemas.microsoft.com/office/2007/relationships/hdphoto" Target="../media/hdphoto1.wdp"/><Relationship Id="rId3" Type="http://schemas.openxmlformats.org/officeDocument/2006/relationships/image" Target="../media/image4.svg"/><Relationship Id="rId7" Type="http://schemas.microsoft.com/office/2014/relationships/chartEx" Target="../charts/chartEx4.xml"/><Relationship Id="rId12" Type="http://schemas.openxmlformats.org/officeDocument/2006/relationships/image" Target="../media/image8.svg"/><Relationship Id="rId17" Type="http://schemas.openxmlformats.org/officeDocument/2006/relationships/image" Target="../media/image9.png"/><Relationship Id="rId2" Type="http://schemas.openxmlformats.org/officeDocument/2006/relationships/image" Target="../media/image3.png"/><Relationship Id="rId16" Type="http://schemas.openxmlformats.org/officeDocument/2006/relationships/hyperlink" Target="#'Product Insights'!A1"/><Relationship Id="rId1" Type="http://schemas.openxmlformats.org/officeDocument/2006/relationships/hyperlink" Target="#'Time based Analysis'!A1"/><Relationship Id="rId6" Type="http://schemas.openxmlformats.org/officeDocument/2006/relationships/image" Target="../media/image2.svg"/><Relationship Id="rId11" Type="http://schemas.openxmlformats.org/officeDocument/2006/relationships/image" Target="../media/image7.png"/><Relationship Id="rId5" Type="http://schemas.openxmlformats.org/officeDocument/2006/relationships/image" Target="../media/image1.png"/><Relationship Id="rId15" Type="http://schemas.openxmlformats.org/officeDocument/2006/relationships/image" Target="../media/image6.svg"/><Relationship Id="rId10" Type="http://schemas.openxmlformats.org/officeDocument/2006/relationships/hyperlink" Target="#'Customer Insights'!A1"/><Relationship Id="rId19" Type="http://schemas.openxmlformats.org/officeDocument/2006/relationships/hyperlink" Target="https://openclipart.org/detail/3574/simple-cardboard-box" TargetMode="External"/><Relationship Id="rId4" Type="http://schemas.openxmlformats.org/officeDocument/2006/relationships/hyperlink" Target="#'Sales and Quantity Visuals'!A1"/><Relationship Id="rId9" Type="http://schemas.openxmlformats.org/officeDocument/2006/relationships/chart" Target="../charts/chart19.xml"/><Relationship Id="rId14" Type="http://schemas.openxmlformats.org/officeDocument/2006/relationships/image" Target="../media/image5.png"/></Relationships>
</file>

<file path=xl/drawings/_rels/drawing6.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hyperlink" Target="#'Customer Insights'!A1"/><Relationship Id="rId18" Type="http://schemas.microsoft.com/office/2007/relationships/hdphoto" Target="../media/hdphoto1.wdp"/><Relationship Id="rId3" Type="http://schemas.microsoft.com/office/2014/relationships/chartEx" Target="../charts/chartEx5.xml"/><Relationship Id="rId7" Type="http://schemas.openxmlformats.org/officeDocument/2006/relationships/hyperlink" Target="#'Time based Analysis'!A1"/><Relationship Id="rId12" Type="http://schemas.openxmlformats.org/officeDocument/2006/relationships/image" Target="../media/image6.svg"/><Relationship Id="rId17" Type="http://schemas.openxmlformats.org/officeDocument/2006/relationships/image" Target="../media/image9.png"/><Relationship Id="rId2" Type="http://schemas.openxmlformats.org/officeDocument/2006/relationships/chart" Target="../charts/chart21.xml"/><Relationship Id="rId16" Type="http://schemas.openxmlformats.org/officeDocument/2006/relationships/hyperlink" Target="#'Product Insights'!A1"/><Relationship Id="rId1" Type="http://schemas.openxmlformats.org/officeDocument/2006/relationships/chart" Target="../charts/chart20.xml"/><Relationship Id="rId6" Type="http://schemas.openxmlformats.org/officeDocument/2006/relationships/image" Target="../media/image4.svg"/><Relationship Id="rId11" Type="http://schemas.openxmlformats.org/officeDocument/2006/relationships/image" Target="../media/image5.png"/><Relationship Id="rId5" Type="http://schemas.openxmlformats.org/officeDocument/2006/relationships/image" Target="../media/image3.png"/><Relationship Id="rId15" Type="http://schemas.openxmlformats.org/officeDocument/2006/relationships/image" Target="../media/image8.svg"/><Relationship Id="rId10" Type="http://schemas.openxmlformats.org/officeDocument/2006/relationships/hyperlink" Target="#'Profit Measures Analysis'!A1"/><Relationship Id="rId19" Type="http://schemas.openxmlformats.org/officeDocument/2006/relationships/hyperlink" Target="https://openclipart.org/detail/3574/simple-cardboard-box" TargetMode="External"/><Relationship Id="rId4" Type="http://schemas.openxmlformats.org/officeDocument/2006/relationships/hyperlink" Target="#'Sales and Quantity Visuals'!A1"/><Relationship Id="rId9" Type="http://schemas.openxmlformats.org/officeDocument/2006/relationships/image" Target="../media/image2.svg"/><Relationship Id="rId14" Type="http://schemas.openxmlformats.org/officeDocument/2006/relationships/image" Target="../media/image7.png"/></Relationships>
</file>

<file path=xl/drawings/_rels/drawing7.xml.rels><?xml version="1.0" encoding="UTF-8" standalone="yes"?>
<Relationships xmlns="http://schemas.openxmlformats.org/package/2006/relationships"><Relationship Id="rId8" Type="http://schemas.microsoft.com/office/2007/relationships/hdphoto" Target="../media/hdphoto1.wdp"/><Relationship Id="rId13" Type="http://schemas.openxmlformats.org/officeDocument/2006/relationships/hyperlink" Target="#'Profit Measures Analysis'!A1"/><Relationship Id="rId18" Type="http://schemas.openxmlformats.org/officeDocument/2006/relationships/image" Target="../media/image8.svg"/><Relationship Id="rId3" Type="http://schemas.openxmlformats.org/officeDocument/2006/relationships/hyperlink" Target="#'Time based Analysis'!A1"/><Relationship Id="rId7" Type="http://schemas.openxmlformats.org/officeDocument/2006/relationships/image" Target="../media/image9.png"/><Relationship Id="rId12" Type="http://schemas.openxmlformats.org/officeDocument/2006/relationships/image" Target="../media/image2.svg"/><Relationship Id="rId17" Type="http://schemas.openxmlformats.org/officeDocument/2006/relationships/image" Target="../media/image7.png"/><Relationship Id="rId2" Type="http://schemas.microsoft.com/office/2014/relationships/chartEx" Target="../charts/chartEx6.xml"/><Relationship Id="rId16" Type="http://schemas.openxmlformats.org/officeDocument/2006/relationships/hyperlink" Target="#'Customer Insights'!A1"/><Relationship Id="rId1" Type="http://schemas.openxmlformats.org/officeDocument/2006/relationships/chart" Target="../charts/chart22.xml"/><Relationship Id="rId6" Type="http://schemas.openxmlformats.org/officeDocument/2006/relationships/hyperlink" Target="#'Product Insights'!A1"/><Relationship Id="rId11" Type="http://schemas.openxmlformats.org/officeDocument/2006/relationships/image" Target="../media/image1.png"/><Relationship Id="rId5" Type="http://schemas.openxmlformats.org/officeDocument/2006/relationships/image" Target="../media/image4.svg"/><Relationship Id="rId15" Type="http://schemas.openxmlformats.org/officeDocument/2006/relationships/image" Target="../media/image6.svg"/><Relationship Id="rId10" Type="http://schemas.openxmlformats.org/officeDocument/2006/relationships/hyperlink" Target="#'Sales and Quantity Visuals'!A1"/><Relationship Id="rId4" Type="http://schemas.openxmlformats.org/officeDocument/2006/relationships/image" Target="../media/image3.png"/><Relationship Id="rId9" Type="http://schemas.openxmlformats.org/officeDocument/2006/relationships/hyperlink" Target="https://openclipart.org/detail/3574/simple-cardboard-box" TargetMode="External"/><Relationship Id="rId14"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2</xdr:col>
      <xdr:colOff>273844</xdr:colOff>
      <xdr:row>0</xdr:row>
      <xdr:rowOff>26194</xdr:rowOff>
    </xdr:from>
    <xdr:to>
      <xdr:col>4</xdr:col>
      <xdr:colOff>19050</xdr:colOff>
      <xdr:row>13</xdr:row>
      <xdr:rowOff>61913</xdr:rowOff>
    </xdr:to>
    <mc:AlternateContent xmlns:mc="http://schemas.openxmlformats.org/markup-compatibility/2006">
      <mc:Choice xmlns:a14="http://schemas.microsoft.com/office/drawing/2010/main" Requires="a14">
        <xdr:graphicFrame macro="">
          <xdr:nvGraphicFramePr>
            <xdr:cNvPr id="15" name="PRODUCT LINE">
              <a:extLst>
                <a:ext uri="{FF2B5EF4-FFF2-40B4-BE49-F238E27FC236}">
                  <a16:creationId xmlns:a16="http://schemas.microsoft.com/office/drawing/2014/main" id="{900E70B1-39D2-5ED9-88FB-11D0E0C0DB3D}"/>
                </a:ext>
              </a:extLst>
            </xdr:cNvPr>
            <xdr:cNvGraphicFramePr/>
          </xdr:nvGraphicFramePr>
          <xdr:xfrm>
            <a:off x="0" y="0"/>
            <a:ext cx="0" cy="0"/>
          </xdr:xfrm>
          <a:graphic>
            <a:graphicData uri="http://schemas.microsoft.com/office/drawing/2010/slicer">
              <sle:slicer xmlns:sle="http://schemas.microsoft.com/office/drawing/2010/slicer" name="PRODUCT LINE"/>
            </a:graphicData>
          </a:graphic>
        </xdr:graphicFrame>
      </mc:Choice>
      <mc:Fallback>
        <xdr:sp macro="" textlink="">
          <xdr:nvSpPr>
            <xdr:cNvPr id="0" name=""/>
            <xdr:cNvSpPr>
              <a:spLocks noTextEdit="1"/>
            </xdr:cNvSpPr>
          </xdr:nvSpPr>
          <xdr:spPr>
            <a:xfrm>
              <a:off x="2119313" y="26194"/>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285749</xdr:colOff>
      <xdr:row>14</xdr:row>
      <xdr:rowOff>85725</xdr:rowOff>
    </xdr:from>
    <xdr:to>
      <xdr:col>4</xdr:col>
      <xdr:colOff>30955</xdr:colOff>
      <xdr:row>27</xdr:row>
      <xdr:rowOff>133350</xdr:rowOff>
    </xdr:to>
    <mc:AlternateContent xmlns:mc="http://schemas.openxmlformats.org/markup-compatibility/2006">
      <mc:Choice xmlns:a14="http://schemas.microsoft.com/office/drawing/2010/main" Requires="a14">
        <xdr:graphicFrame macro="">
          <xdr:nvGraphicFramePr>
            <xdr:cNvPr id="16" name="COUNTRY">
              <a:extLst>
                <a:ext uri="{FF2B5EF4-FFF2-40B4-BE49-F238E27FC236}">
                  <a16:creationId xmlns:a16="http://schemas.microsoft.com/office/drawing/2014/main" id="{3F6965B8-73FA-B384-3ECB-54005917933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2131218" y="2764631"/>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14288</xdr:rowOff>
    </xdr:from>
    <xdr:to>
      <xdr:col>1</xdr:col>
      <xdr:colOff>631030</xdr:colOff>
      <xdr:row>4</xdr:row>
      <xdr:rowOff>71437</xdr:rowOff>
    </xdr:to>
    <mc:AlternateContent xmlns:mc="http://schemas.openxmlformats.org/markup-compatibility/2006">
      <mc:Choice xmlns:a14="http://schemas.microsoft.com/office/drawing/2010/main" Requires="a14">
        <xdr:graphicFrame macro="">
          <xdr:nvGraphicFramePr>
            <xdr:cNvPr id="17" name="TERRITORY">
              <a:extLst>
                <a:ext uri="{FF2B5EF4-FFF2-40B4-BE49-F238E27FC236}">
                  <a16:creationId xmlns:a16="http://schemas.microsoft.com/office/drawing/2014/main" id="{C51E9E7A-C102-1E8B-36BA-E3A9696669F6}"/>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dr:sp macro="" textlink="">
          <xdr:nvSpPr>
            <xdr:cNvPr id="0" name=""/>
            <xdr:cNvSpPr>
              <a:spLocks noTextEdit="1"/>
            </xdr:cNvSpPr>
          </xdr:nvSpPr>
          <xdr:spPr>
            <a:xfrm>
              <a:off x="0" y="14288"/>
              <a:ext cx="1571624" cy="8191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5</xdr:row>
      <xdr:rowOff>35718</xdr:rowOff>
    </xdr:from>
    <xdr:to>
      <xdr:col>2</xdr:col>
      <xdr:colOff>14287</xdr:colOff>
      <xdr:row>9</xdr:row>
      <xdr:rowOff>154781</xdr:rowOff>
    </xdr:to>
    <mc:AlternateContent xmlns:mc="http://schemas.openxmlformats.org/markup-compatibility/2006">
      <mc:Choice xmlns:tsle="http://schemas.microsoft.com/office/drawing/2012/timeslicer" Requires="tsle">
        <xdr:graphicFrame macro="">
          <xdr:nvGraphicFramePr>
            <xdr:cNvPr id="18" name="ORDER DATE">
              <a:extLst>
                <a:ext uri="{FF2B5EF4-FFF2-40B4-BE49-F238E27FC236}">
                  <a16:creationId xmlns:a16="http://schemas.microsoft.com/office/drawing/2014/main" id="{33FB4F6D-6D46-895E-FDC5-5F879B93DE1E}"/>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0" y="988218"/>
              <a:ext cx="1859756" cy="892969"/>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266700</xdr:colOff>
      <xdr:row>9</xdr:row>
      <xdr:rowOff>180975</xdr:rowOff>
    </xdr:to>
    <xdr:graphicFrame macro="">
      <xdr:nvGraphicFramePr>
        <xdr:cNvPr id="2" name="Chart 1">
          <a:extLst>
            <a:ext uri="{FF2B5EF4-FFF2-40B4-BE49-F238E27FC236}">
              <a16:creationId xmlns:a16="http://schemas.microsoft.com/office/drawing/2014/main" id="{CB880364-E8A7-415C-B2C6-6A9A6AEE68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11906</xdr:colOff>
      <xdr:row>10</xdr:row>
      <xdr:rowOff>119063</xdr:rowOff>
    </xdr:from>
    <xdr:to>
      <xdr:col>4</xdr:col>
      <xdr:colOff>250031</xdr:colOff>
      <xdr:row>22</xdr:row>
      <xdr:rowOff>59531</xdr:rowOff>
    </xdr:to>
    <xdr:graphicFrame macro="">
      <xdr:nvGraphicFramePr>
        <xdr:cNvPr id="3" name="Chart 2">
          <a:extLst>
            <a:ext uri="{FF2B5EF4-FFF2-40B4-BE49-F238E27FC236}">
              <a16:creationId xmlns:a16="http://schemas.microsoft.com/office/drawing/2014/main" id="{C030E9F7-CCC8-4556-B822-4C31B1EC2D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11908</xdr:colOff>
      <xdr:row>22</xdr:row>
      <xdr:rowOff>83343</xdr:rowOff>
    </xdr:from>
    <xdr:to>
      <xdr:col>4</xdr:col>
      <xdr:colOff>202407</xdr:colOff>
      <xdr:row>33</xdr:row>
      <xdr:rowOff>130969</xdr:rowOff>
    </xdr:to>
    <xdr:graphicFrame macro="">
      <xdr:nvGraphicFramePr>
        <xdr:cNvPr id="4" name="Chart 3">
          <a:extLst>
            <a:ext uri="{FF2B5EF4-FFF2-40B4-BE49-F238E27FC236}">
              <a16:creationId xmlns:a16="http://schemas.microsoft.com/office/drawing/2014/main" id="{3337EE23-2A78-4B78-B959-1FCCA7AD0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416719</xdr:colOff>
      <xdr:row>10</xdr:row>
      <xdr:rowOff>107155</xdr:rowOff>
    </xdr:from>
    <xdr:to>
      <xdr:col>9</xdr:col>
      <xdr:colOff>309562</xdr:colOff>
      <xdr:row>22</xdr:row>
      <xdr:rowOff>35718</xdr:rowOff>
    </xdr:to>
    <xdr:graphicFrame macro="">
      <xdr:nvGraphicFramePr>
        <xdr:cNvPr id="6" name="Chart 5">
          <a:extLst>
            <a:ext uri="{FF2B5EF4-FFF2-40B4-BE49-F238E27FC236}">
              <a16:creationId xmlns:a16="http://schemas.microsoft.com/office/drawing/2014/main" id="{443BFA22-ABEE-42B4-93F5-EED8AF35BE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369094</xdr:colOff>
      <xdr:row>22</xdr:row>
      <xdr:rowOff>83343</xdr:rowOff>
    </xdr:from>
    <xdr:to>
      <xdr:col>9</xdr:col>
      <xdr:colOff>226218</xdr:colOff>
      <xdr:row>33</xdr:row>
      <xdr:rowOff>130968</xdr:rowOff>
    </xdr:to>
    <xdr:graphicFrame macro="">
      <xdr:nvGraphicFramePr>
        <xdr:cNvPr id="7" name="Chart 6">
          <a:extLst>
            <a:ext uri="{FF2B5EF4-FFF2-40B4-BE49-F238E27FC236}">
              <a16:creationId xmlns:a16="http://schemas.microsoft.com/office/drawing/2014/main" id="{0290F12A-FDE4-408F-A10B-0071371453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464344</xdr:colOff>
      <xdr:row>0</xdr:row>
      <xdr:rowOff>0</xdr:rowOff>
    </xdr:from>
    <xdr:to>
      <xdr:col>15</xdr:col>
      <xdr:colOff>107156</xdr:colOff>
      <xdr:row>9</xdr:row>
      <xdr:rowOff>119062</xdr:rowOff>
    </xdr:to>
    <xdr:graphicFrame macro="">
      <xdr:nvGraphicFramePr>
        <xdr:cNvPr id="8" name="Chart 7">
          <a:extLst>
            <a:ext uri="{FF2B5EF4-FFF2-40B4-BE49-F238E27FC236}">
              <a16:creationId xmlns:a16="http://schemas.microsoft.com/office/drawing/2014/main" id="{E5B63C97-367F-43FB-9DD5-DB650BA46F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369094</xdr:colOff>
      <xdr:row>22</xdr:row>
      <xdr:rowOff>154782</xdr:rowOff>
    </xdr:from>
    <xdr:to>
      <xdr:col>15</xdr:col>
      <xdr:colOff>404813</xdr:colOff>
      <xdr:row>33</xdr:row>
      <xdr:rowOff>166687</xdr:rowOff>
    </xdr:to>
    <xdr:graphicFrame macro="">
      <xdr:nvGraphicFramePr>
        <xdr:cNvPr id="10" name="Chart 9">
          <a:extLst>
            <a:ext uri="{FF2B5EF4-FFF2-40B4-BE49-F238E27FC236}">
              <a16:creationId xmlns:a16="http://schemas.microsoft.com/office/drawing/2014/main" id="{03D98675-CE8E-42A4-AF71-092B6E928C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0</xdr:colOff>
      <xdr:row>10</xdr:row>
      <xdr:rowOff>0</xdr:rowOff>
    </xdr:from>
    <xdr:to>
      <xdr:col>15</xdr:col>
      <xdr:colOff>476250</xdr:colOff>
      <xdr:row>21</xdr:row>
      <xdr:rowOff>176893</xdr:rowOff>
    </xdr:to>
    <xdr:graphicFrame macro="">
      <xdr:nvGraphicFramePr>
        <xdr:cNvPr id="15" name="Chart 14">
          <a:extLst>
            <a:ext uri="{FF2B5EF4-FFF2-40B4-BE49-F238E27FC236}">
              <a16:creationId xmlns:a16="http://schemas.microsoft.com/office/drawing/2014/main" id="{406CB332-D243-4C79-8586-36073CFB6B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21</xdr:col>
      <xdr:colOff>0</xdr:colOff>
      <xdr:row>0</xdr:row>
      <xdr:rowOff>0</xdr:rowOff>
    </xdr:from>
    <xdr:to>
      <xdr:col>28</xdr:col>
      <xdr:colOff>285750</xdr:colOff>
      <xdr:row>9</xdr:row>
      <xdr:rowOff>176893</xdr:rowOff>
    </xdr:to>
    <xdr:graphicFrame macro="">
      <xdr:nvGraphicFramePr>
        <xdr:cNvPr id="16" name="Chart 15">
          <a:extLst>
            <a:ext uri="{FF2B5EF4-FFF2-40B4-BE49-F238E27FC236}">
              <a16:creationId xmlns:a16="http://schemas.microsoft.com/office/drawing/2014/main" id="{C1C9C306-A7F7-40C8-8AAD-28AE8BFF4C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15</xdr:col>
      <xdr:colOff>530680</xdr:colOff>
      <xdr:row>22</xdr:row>
      <xdr:rowOff>149678</xdr:rowOff>
    </xdr:from>
    <xdr:to>
      <xdr:col>22</xdr:col>
      <xdr:colOff>258536</xdr:colOff>
      <xdr:row>36</xdr:row>
      <xdr:rowOff>27214</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460A467F-249B-4050-9FE1-82CE01B3B32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9674680" y="4340678"/>
              <a:ext cx="3995056" cy="254453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530680</xdr:colOff>
      <xdr:row>9</xdr:row>
      <xdr:rowOff>163287</xdr:rowOff>
    </xdr:from>
    <xdr:to>
      <xdr:col>22</xdr:col>
      <xdr:colOff>489858</xdr:colOff>
      <xdr:row>22</xdr:row>
      <xdr:rowOff>40822</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8E1AA5FF-D217-4771-8F2B-E2CEDCCC4B7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9674680" y="1877787"/>
              <a:ext cx="4226378" cy="235403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258535</xdr:colOff>
      <xdr:row>0</xdr:row>
      <xdr:rowOff>27215</xdr:rowOff>
    </xdr:from>
    <xdr:to>
      <xdr:col>9</xdr:col>
      <xdr:colOff>557893</xdr:colOff>
      <xdr:row>9</xdr:row>
      <xdr:rowOff>176894</xdr:rowOff>
    </xdr:to>
    <mc:AlternateContent xmlns:mc="http://schemas.openxmlformats.org/markup-compatibility/2006">
      <mc:Choice xmlns:cx1="http://schemas.microsoft.com/office/drawing/2015/9/8/chartex" Requires="cx1">
        <xdr:graphicFrame macro="">
          <xdr:nvGraphicFramePr>
            <xdr:cNvPr id="9" name="Chart 8">
              <a:extLst>
                <a:ext uri="{FF2B5EF4-FFF2-40B4-BE49-F238E27FC236}">
                  <a16:creationId xmlns:a16="http://schemas.microsoft.com/office/drawing/2014/main" id="{A23A0876-4B5D-4EB8-B9C5-28BA385C882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2696935" y="27215"/>
              <a:ext cx="3347358" cy="186417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163286</xdr:colOff>
      <xdr:row>0</xdr:row>
      <xdr:rowOff>54430</xdr:rowOff>
    </xdr:from>
    <xdr:to>
      <xdr:col>21</xdr:col>
      <xdr:colOff>136071</xdr:colOff>
      <xdr:row>9</xdr:row>
      <xdr:rowOff>81643</xdr:rowOff>
    </xdr:to>
    <xdr:graphicFrame macro="">
      <xdr:nvGraphicFramePr>
        <xdr:cNvPr id="13" name="Chart 12">
          <a:extLst>
            <a:ext uri="{FF2B5EF4-FFF2-40B4-BE49-F238E27FC236}">
              <a16:creationId xmlns:a16="http://schemas.microsoft.com/office/drawing/2014/main" id="{22101AED-C876-4F2A-B55F-6D93DBC172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23</xdr:col>
      <xdr:colOff>0</xdr:colOff>
      <xdr:row>11</xdr:row>
      <xdr:rowOff>0</xdr:rowOff>
    </xdr:from>
    <xdr:to>
      <xdr:col>28</xdr:col>
      <xdr:colOff>557893</xdr:colOff>
      <xdr:row>21</xdr:row>
      <xdr:rowOff>176893</xdr:rowOff>
    </xdr:to>
    <xdr:graphicFrame macro="">
      <xdr:nvGraphicFramePr>
        <xdr:cNvPr id="11" name="Chart 10">
          <a:extLst>
            <a:ext uri="{FF2B5EF4-FFF2-40B4-BE49-F238E27FC236}">
              <a16:creationId xmlns:a16="http://schemas.microsoft.com/office/drawing/2014/main" id="{1C591A7E-28E4-4429-9E3F-6AB839B931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0</xdr:colOff>
      <xdr:row>8</xdr:row>
      <xdr:rowOff>19050</xdr:rowOff>
    </xdr:from>
    <xdr:to>
      <xdr:col>34</xdr:col>
      <xdr:colOff>0</xdr:colOff>
      <xdr:row>51</xdr:row>
      <xdr:rowOff>19050</xdr:rowOff>
    </xdr:to>
    <xdr:grpSp>
      <xdr:nvGrpSpPr>
        <xdr:cNvPr id="26" name="Group 25">
          <a:extLst>
            <a:ext uri="{FF2B5EF4-FFF2-40B4-BE49-F238E27FC236}">
              <a16:creationId xmlns:a16="http://schemas.microsoft.com/office/drawing/2014/main" id="{F33FC5E0-8BCC-FC5A-1A38-412CB9FE6A99}"/>
            </a:ext>
          </a:extLst>
        </xdr:cNvPr>
        <xdr:cNvGrpSpPr/>
      </xdr:nvGrpSpPr>
      <xdr:grpSpPr>
        <a:xfrm>
          <a:off x="3048000" y="1543050"/>
          <a:ext cx="17678400" cy="8191500"/>
          <a:chOff x="609600" y="19050"/>
          <a:chExt cx="17678400" cy="8191500"/>
        </a:xfrm>
      </xdr:grpSpPr>
      <xdr:sp macro="" textlink="">
        <xdr:nvSpPr>
          <xdr:cNvPr id="15" name="Rectangle 14">
            <a:extLst>
              <a:ext uri="{FF2B5EF4-FFF2-40B4-BE49-F238E27FC236}">
                <a16:creationId xmlns:a16="http://schemas.microsoft.com/office/drawing/2014/main" id="{647B45D6-530F-4183-78B8-F880215CAABF}"/>
              </a:ext>
            </a:extLst>
          </xdr:cNvPr>
          <xdr:cNvSpPr/>
        </xdr:nvSpPr>
        <xdr:spPr>
          <a:xfrm>
            <a:off x="609600" y="19050"/>
            <a:ext cx="17678400" cy="8191500"/>
          </a:xfrm>
          <a:prstGeom prst="rect">
            <a:avLst/>
          </a:prstGeom>
          <a:solidFill>
            <a:schemeClr val="accent6">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Rectangle 15">
            <a:extLst>
              <a:ext uri="{FF2B5EF4-FFF2-40B4-BE49-F238E27FC236}">
                <a16:creationId xmlns:a16="http://schemas.microsoft.com/office/drawing/2014/main" id="{14541E00-0FB1-8BCF-A903-4B101796564C}"/>
              </a:ext>
            </a:extLst>
          </xdr:cNvPr>
          <xdr:cNvSpPr/>
        </xdr:nvSpPr>
        <xdr:spPr>
          <a:xfrm>
            <a:off x="1809750" y="476250"/>
            <a:ext cx="15868650" cy="7334250"/>
          </a:xfrm>
          <a:prstGeom prst="rect">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17">
            <a:extLst>
              <a:ext uri="{FF2B5EF4-FFF2-40B4-BE49-F238E27FC236}">
                <a16:creationId xmlns:a16="http://schemas.microsoft.com/office/drawing/2014/main" id="{4AB8D3C6-04A7-39B5-46B0-7C2561E8C95B}"/>
              </a:ext>
            </a:extLst>
          </xdr:cNvPr>
          <xdr:cNvSpPr/>
        </xdr:nvSpPr>
        <xdr:spPr>
          <a:xfrm>
            <a:off x="2136321" y="654177"/>
            <a:ext cx="15240000" cy="1460373"/>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Rectangle: Rounded Corners 16">
            <a:extLst>
              <a:ext uri="{FF2B5EF4-FFF2-40B4-BE49-F238E27FC236}">
                <a16:creationId xmlns:a16="http://schemas.microsoft.com/office/drawing/2014/main" id="{52EC6DFC-A3E6-E7C1-94D7-75B8DC45EF61}"/>
              </a:ext>
            </a:extLst>
          </xdr:cNvPr>
          <xdr:cNvSpPr/>
        </xdr:nvSpPr>
        <xdr:spPr>
          <a:xfrm>
            <a:off x="1162050" y="2343150"/>
            <a:ext cx="1428750" cy="5238750"/>
          </a:xfrm>
          <a:prstGeom prst="round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mc:Choice xmlns:tsle="http://schemas.microsoft.com/office/drawing/2012/timeslicer" Requires="tsle">
          <xdr:graphicFrame macro="">
            <xdr:nvGraphicFramePr>
              <xdr:cNvPr id="14" name="ORDER DATE 2">
                <a:extLst>
                  <a:ext uri="{FF2B5EF4-FFF2-40B4-BE49-F238E27FC236}">
                    <a16:creationId xmlns:a16="http://schemas.microsoft.com/office/drawing/2014/main" id="{7348D9A6-1182-4239-9D91-532AD0751982}"/>
                  </a:ext>
                </a:extLst>
              </xdr:cNvPr>
              <xdr:cNvGraphicFramePr/>
            </xdr:nvGraphicFramePr>
            <xdr:xfrm>
              <a:off x="15489134" y="2397125"/>
              <a:ext cx="1783080" cy="1254125"/>
            </xdr:xfrm>
            <a:graphic>
              <a:graphicData uri="http://schemas.microsoft.com/office/drawing/2012/timeslicer">
                <tsle:timeslicer xmlns:tsle="http://schemas.microsoft.com/office/drawing/2012/timeslicer" name="ORDER DATE 2"/>
              </a:graphicData>
            </a:graphic>
          </xdr:graphicFrame>
        </mc:Choice>
        <mc:Fallback>
          <xdr:sp macro="" textlink="">
            <xdr:nvSpPr>
              <xdr:cNvPr id="0" name=""/>
              <xdr:cNvSpPr>
                <a:spLocks noTextEdit="1"/>
              </xdr:cNvSpPr>
            </xdr:nvSpPr>
            <xdr:spPr>
              <a:xfrm>
                <a:off x="17927534" y="3921125"/>
                <a:ext cx="1783080" cy="125412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mc:AlternateContent xmlns:mc="http://schemas.openxmlformats.org/markup-compatibility/2006">
        <mc:Choice xmlns:a14="http://schemas.microsoft.com/office/drawing/2010/main" Requires="a14">
          <xdr:graphicFrame macro="">
            <xdr:nvGraphicFramePr>
              <xdr:cNvPr id="13" name="TERRITORY 1">
                <a:extLst>
                  <a:ext uri="{FF2B5EF4-FFF2-40B4-BE49-F238E27FC236}">
                    <a16:creationId xmlns:a16="http://schemas.microsoft.com/office/drawing/2014/main" id="{460F9619-27E0-4564-BE36-D9F2008D4776}"/>
                  </a:ext>
                </a:extLst>
              </xdr:cNvPr>
              <xdr:cNvGraphicFramePr/>
            </xdr:nvGraphicFramePr>
            <xdr:xfrm>
              <a:off x="15505176" y="933450"/>
              <a:ext cx="1563624" cy="971550"/>
            </xdr:xfrm>
            <a:graphic>
              <a:graphicData uri="http://schemas.microsoft.com/office/drawing/2010/slicer">
                <sle:slicer xmlns:sle="http://schemas.microsoft.com/office/drawing/2010/slicer" name="TERRITORY 1"/>
              </a:graphicData>
            </a:graphic>
          </xdr:graphicFrame>
        </mc:Choice>
        <mc:Fallback>
          <xdr:sp macro="" textlink="">
            <xdr:nvSpPr>
              <xdr:cNvPr id="0" name=""/>
              <xdr:cNvSpPr>
                <a:spLocks noTextEdit="1"/>
              </xdr:cNvSpPr>
            </xdr:nvSpPr>
            <xdr:spPr>
              <a:xfrm>
                <a:off x="17943576" y="245745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2" name="COUNTRY 1">
                <a:extLst>
                  <a:ext uri="{FF2B5EF4-FFF2-40B4-BE49-F238E27FC236}">
                    <a16:creationId xmlns:a16="http://schemas.microsoft.com/office/drawing/2014/main" id="{2C8F2591-C0AF-43D5-8615-9EF9971A608D}"/>
                  </a:ext>
                </a:extLst>
              </xdr:cNvPr>
              <xdr:cNvGraphicFramePr/>
            </xdr:nvGraphicFramePr>
            <xdr:xfrm>
              <a:off x="13676376" y="933450"/>
              <a:ext cx="1563624" cy="97155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6114776" y="245745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1" name="PRODUCT LINE 1">
                <a:extLst>
                  <a:ext uri="{FF2B5EF4-FFF2-40B4-BE49-F238E27FC236}">
                    <a16:creationId xmlns:a16="http://schemas.microsoft.com/office/drawing/2014/main" id="{4C01A654-1BD2-4712-A0E3-BB6F6D777AC5}"/>
                  </a:ext>
                </a:extLst>
              </xdr:cNvPr>
              <xdr:cNvGraphicFramePr/>
            </xdr:nvGraphicFramePr>
            <xdr:xfrm>
              <a:off x="11849100" y="933450"/>
              <a:ext cx="1562100" cy="969264"/>
            </xdr:xfrm>
            <a:graphic>
              <a:graphicData uri="http://schemas.microsoft.com/office/drawing/2010/slicer">
                <sle:slicer xmlns:sle="http://schemas.microsoft.com/office/drawing/2010/slicer" name="PRODUCT LINE 1"/>
              </a:graphicData>
            </a:graphic>
          </xdr:graphicFrame>
        </mc:Choice>
        <mc:Fallback>
          <xdr:sp macro="" textlink="">
            <xdr:nvSpPr>
              <xdr:cNvPr id="0" name=""/>
              <xdr:cNvSpPr>
                <a:spLocks noTextEdit="1"/>
              </xdr:cNvSpPr>
            </xdr:nvSpPr>
            <xdr:spPr>
              <a:xfrm>
                <a:off x="14287500" y="2457450"/>
                <a:ext cx="1562100" cy="9692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sp macro="" textlink="">
        <xdr:nvSpPr>
          <xdr:cNvPr id="19" name="Rectangle 18">
            <a:extLst>
              <a:ext uri="{FF2B5EF4-FFF2-40B4-BE49-F238E27FC236}">
                <a16:creationId xmlns:a16="http://schemas.microsoft.com/office/drawing/2014/main" id="{9ED4CAF9-4FFB-7738-4CB5-C021071C5D11}"/>
              </a:ext>
            </a:extLst>
          </xdr:cNvPr>
          <xdr:cNvSpPr/>
        </xdr:nvSpPr>
        <xdr:spPr>
          <a:xfrm>
            <a:off x="2800350" y="2400300"/>
            <a:ext cx="288798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Rectangle 21">
            <a:extLst>
              <a:ext uri="{FF2B5EF4-FFF2-40B4-BE49-F238E27FC236}">
                <a16:creationId xmlns:a16="http://schemas.microsoft.com/office/drawing/2014/main" id="{60DA4F1B-D756-440B-ABC6-DED993CC50B4}"/>
              </a:ext>
            </a:extLst>
          </xdr:cNvPr>
          <xdr:cNvSpPr/>
        </xdr:nvSpPr>
        <xdr:spPr>
          <a:xfrm>
            <a:off x="12007596" y="2400300"/>
            <a:ext cx="2813304"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3" name="Rectangle 22">
            <a:extLst>
              <a:ext uri="{FF2B5EF4-FFF2-40B4-BE49-F238E27FC236}">
                <a16:creationId xmlns:a16="http://schemas.microsoft.com/office/drawing/2014/main" id="{9A32BB5D-5669-4E02-AD57-C1EA371839ED}"/>
              </a:ext>
            </a:extLst>
          </xdr:cNvPr>
          <xdr:cNvSpPr/>
        </xdr:nvSpPr>
        <xdr:spPr>
          <a:xfrm>
            <a:off x="9001506" y="2400300"/>
            <a:ext cx="2733294"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4" name="Rectangle 23">
            <a:extLst>
              <a:ext uri="{FF2B5EF4-FFF2-40B4-BE49-F238E27FC236}">
                <a16:creationId xmlns:a16="http://schemas.microsoft.com/office/drawing/2014/main" id="{90DF4657-5DE7-4A0C-A09C-59251014E432}"/>
              </a:ext>
            </a:extLst>
          </xdr:cNvPr>
          <xdr:cNvSpPr/>
        </xdr:nvSpPr>
        <xdr:spPr>
          <a:xfrm>
            <a:off x="5981700" y="2400300"/>
            <a:ext cx="280035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0</xdr:colOff>
      <xdr:row>28</xdr:row>
      <xdr:rowOff>114301</xdr:rowOff>
    </xdr:from>
    <xdr:to>
      <xdr:col>16</xdr:col>
      <xdr:colOff>114300</xdr:colOff>
      <xdr:row>48</xdr:row>
      <xdr:rowOff>1</xdr:rowOff>
    </xdr:to>
    <xdr:graphicFrame macro="">
      <xdr:nvGraphicFramePr>
        <xdr:cNvPr id="5" name="Chart 4">
          <a:extLst>
            <a:ext uri="{FF2B5EF4-FFF2-40B4-BE49-F238E27FC236}">
              <a16:creationId xmlns:a16="http://schemas.microsoft.com/office/drawing/2014/main" id="{A89B3B28-3848-4D5B-A2C3-12AA386015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346710</xdr:colOff>
      <xdr:row>29</xdr:row>
      <xdr:rowOff>19050</xdr:rowOff>
    </xdr:from>
    <xdr:to>
      <xdr:col>24</xdr:col>
      <xdr:colOff>41910</xdr:colOff>
      <xdr:row>46</xdr:row>
      <xdr:rowOff>133350</xdr:rowOff>
    </xdr:to>
    <xdr:graphicFrame macro="">
      <xdr:nvGraphicFramePr>
        <xdr:cNvPr id="6" name="Chart 5">
          <a:extLst>
            <a:ext uri="{FF2B5EF4-FFF2-40B4-BE49-F238E27FC236}">
              <a16:creationId xmlns:a16="http://schemas.microsoft.com/office/drawing/2014/main" id="{6BFF2849-E7A8-4157-8885-E65BBE8E18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25</xdr:col>
      <xdr:colOff>448056</xdr:colOff>
      <xdr:row>29</xdr:row>
      <xdr:rowOff>38100</xdr:rowOff>
    </xdr:from>
    <xdr:to>
      <xdr:col>32</xdr:col>
      <xdr:colOff>219456</xdr:colOff>
      <xdr:row>47</xdr:row>
      <xdr:rowOff>19050</xdr:rowOff>
    </xdr:to>
    <xdr:graphicFrame macro="">
      <xdr:nvGraphicFramePr>
        <xdr:cNvPr id="7" name="Chart 6">
          <a:extLst>
            <a:ext uri="{FF2B5EF4-FFF2-40B4-BE49-F238E27FC236}">
              <a16:creationId xmlns:a16="http://schemas.microsoft.com/office/drawing/2014/main" id="{540DD836-757A-4A1E-9703-6F35E3E5C9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6</xdr:col>
      <xdr:colOff>405492</xdr:colOff>
      <xdr:row>31</xdr:row>
      <xdr:rowOff>108856</xdr:rowOff>
    </xdr:from>
    <xdr:to>
      <xdr:col>7</xdr:col>
      <xdr:colOff>255814</xdr:colOff>
      <xdr:row>34</xdr:row>
      <xdr:rowOff>0</xdr:rowOff>
    </xdr:to>
    <xdr:pic>
      <xdr:nvPicPr>
        <xdr:cNvPr id="10" name="Graphic 9" descr="Shopping cart with solid fill">
          <a:hlinkClick xmlns:r="http://schemas.openxmlformats.org/officeDocument/2006/relationships" r:id="rId4"/>
          <a:extLst>
            <a:ext uri="{FF2B5EF4-FFF2-40B4-BE49-F238E27FC236}">
              <a16:creationId xmlns:a16="http://schemas.microsoft.com/office/drawing/2014/main" id="{04C8AE3B-43AF-4673-96E1-2663B8A8A4FB}"/>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2234292" y="4490356"/>
          <a:ext cx="459922" cy="462644"/>
        </a:xfrm>
        <a:prstGeom prst="rect">
          <a:avLst/>
        </a:prstGeom>
      </xdr:spPr>
    </xdr:pic>
    <xdr:clientData/>
  </xdr:twoCellAnchor>
  <xdr:twoCellAnchor editAs="oneCell">
    <xdr:from>
      <xdr:col>6</xdr:col>
      <xdr:colOff>419100</xdr:colOff>
      <xdr:row>26</xdr:row>
      <xdr:rowOff>108857</xdr:rowOff>
    </xdr:from>
    <xdr:to>
      <xdr:col>7</xdr:col>
      <xdr:colOff>269421</xdr:colOff>
      <xdr:row>29</xdr:row>
      <xdr:rowOff>0</xdr:rowOff>
    </xdr:to>
    <xdr:pic>
      <xdr:nvPicPr>
        <xdr:cNvPr id="9" name="Graphic 8" descr="Daily calendar with solid fill">
          <a:hlinkClick xmlns:r="http://schemas.openxmlformats.org/officeDocument/2006/relationships" r:id="rId7"/>
          <a:extLst>
            <a:ext uri="{FF2B5EF4-FFF2-40B4-BE49-F238E27FC236}">
              <a16:creationId xmlns:a16="http://schemas.microsoft.com/office/drawing/2014/main" id="{D6D5D684-70FF-4671-A59F-538C95429512}"/>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2247900" y="3537857"/>
          <a:ext cx="459921" cy="462643"/>
        </a:xfrm>
        <a:prstGeom prst="rect">
          <a:avLst/>
        </a:prstGeom>
      </xdr:spPr>
    </xdr:pic>
    <xdr:clientData/>
  </xdr:twoCellAnchor>
  <xdr:twoCellAnchor>
    <xdr:from>
      <xdr:col>7</xdr:col>
      <xdr:colOff>514350</xdr:colOff>
      <xdr:row>13</xdr:row>
      <xdr:rowOff>114300</xdr:rowOff>
    </xdr:from>
    <xdr:to>
      <xdr:col>16</xdr:col>
      <xdr:colOff>495300</xdr:colOff>
      <xdr:row>18</xdr:row>
      <xdr:rowOff>114300</xdr:rowOff>
    </xdr:to>
    <xdr:sp macro="" textlink="">
      <xdr:nvSpPr>
        <xdr:cNvPr id="3" name="TextBox 2">
          <a:extLst>
            <a:ext uri="{FF2B5EF4-FFF2-40B4-BE49-F238E27FC236}">
              <a16:creationId xmlns:a16="http://schemas.microsoft.com/office/drawing/2014/main" id="{A695C99B-9969-4BB9-84F1-ACB8252D1E6D}"/>
            </a:ext>
          </a:extLst>
        </xdr:cNvPr>
        <xdr:cNvSpPr txBox="1"/>
      </xdr:nvSpPr>
      <xdr:spPr>
        <a:xfrm>
          <a:off x="4781550" y="2590800"/>
          <a:ext cx="546735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b="1"/>
            <a:t>SALES ANALYSIS DASHBOARD</a:t>
          </a:r>
        </a:p>
        <a:p>
          <a:pPr algn="l"/>
          <a:r>
            <a:rPr lang="en-US" sz="1800" b="1" i="1"/>
            <a:t>Product</a:t>
          </a:r>
          <a:r>
            <a:rPr lang="en-US" sz="1800" b="1" i="1" baseline="0"/>
            <a:t> Insights</a:t>
          </a:r>
          <a:endParaRPr lang="en-US" sz="1800" b="1" i="1"/>
        </a:p>
        <a:p>
          <a:endParaRPr lang="en-US" sz="3200" b="1"/>
        </a:p>
      </xdr:txBody>
    </xdr:sp>
    <xdr:clientData/>
  </xdr:twoCellAnchor>
  <xdr:twoCellAnchor editAs="oneCell">
    <xdr:from>
      <xdr:col>6</xdr:col>
      <xdr:colOff>361950</xdr:colOff>
      <xdr:row>36</xdr:row>
      <xdr:rowOff>57150</xdr:rowOff>
    </xdr:from>
    <xdr:to>
      <xdr:col>7</xdr:col>
      <xdr:colOff>266700</xdr:colOff>
      <xdr:row>39</xdr:row>
      <xdr:rowOff>0</xdr:rowOff>
    </xdr:to>
    <xdr:pic>
      <xdr:nvPicPr>
        <xdr:cNvPr id="27" name="Graphic 26" descr="Coins with solid fill">
          <a:hlinkClick xmlns:r="http://schemas.openxmlformats.org/officeDocument/2006/relationships" r:id="rId10"/>
          <a:extLst>
            <a:ext uri="{FF2B5EF4-FFF2-40B4-BE49-F238E27FC236}">
              <a16:creationId xmlns:a16="http://schemas.microsoft.com/office/drawing/2014/main" id="{A145CB89-CA9E-4241-B82F-FD0EA900E5AD}"/>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2190750" y="5391150"/>
          <a:ext cx="514350" cy="514350"/>
        </a:xfrm>
        <a:prstGeom prst="rect">
          <a:avLst/>
        </a:prstGeom>
      </xdr:spPr>
    </xdr:pic>
    <xdr:clientData/>
  </xdr:twoCellAnchor>
  <xdr:twoCellAnchor editAs="oneCell">
    <xdr:from>
      <xdr:col>6</xdr:col>
      <xdr:colOff>312964</xdr:colOff>
      <xdr:row>41</xdr:row>
      <xdr:rowOff>57150</xdr:rowOff>
    </xdr:from>
    <xdr:to>
      <xdr:col>7</xdr:col>
      <xdr:colOff>255814</xdr:colOff>
      <xdr:row>44</xdr:row>
      <xdr:rowOff>38100</xdr:rowOff>
    </xdr:to>
    <xdr:pic>
      <xdr:nvPicPr>
        <xdr:cNvPr id="28" name="Graphic 27" descr="User with solid fill">
          <a:hlinkClick xmlns:r="http://schemas.openxmlformats.org/officeDocument/2006/relationships" r:id="rId13"/>
          <a:extLst>
            <a:ext uri="{FF2B5EF4-FFF2-40B4-BE49-F238E27FC236}">
              <a16:creationId xmlns:a16="http://schemas.microsoft.com/office/drawing/2014/main" id="{BD3B0D66-1A04-441E-BC56-256AE6944AB6}"/>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2141764" y="6343650"/>
          <a:ext cx="552450" cy="552450"/>
        </a:xfrm>
        <a:prstGeom prst="rect">
          <a:avLst/>
        </a:prstGeom>
      </xdr:spPr>
    </xdr:pic>
    <xdr:clientData/>
  </xdr:twoCellAnchor>
  <xdr:twoCellAnchor>
    <xdr:from>
      <xdr:col>8</xdr:col>
      <xdr:colOff>361950</xdr:colOff>
      <xdr:row>23</xdr:row>
      <xdr:rowOff>114300</xdr:rowOff>
    </xdr:from>
    <xdr:to>
      <xdr:col>13</xdr:col>
      <xdr:colOff>171450</xdr:colOff>
      <xdr:row>27</xdr:row>
      <xdr:rowOff>57150</xdr:rowOff>
    </xdr:to>
    <xdr:sp macro="" textlink="'Pivot Tables'!W4">
      <xdr:nvSpPr>
        <xdr:cNvPr id="21" name="Rectangle 20">
          <a:extLst>
            <a:ext uri="{FF2B5EF4-FFF2-40B4-BE49-F238E27FC236}">
              <a16:creationId xmlns:a16="http://schemas.microsoft.com/office/drawing/2014/main" id="{38C02782-CFB9-788F-40C3-FDD6818B1C6A}"/>
            </a:ext>
          </a:extLst>
        </xdr:cNvPr>
        <xdr:cNvSpPr/>
      </xdr:nvSpPr>
      <xdr:spPr>
        <a:xfrm>
          <a:off x="5238750" y="4495800"/>
          <a:ext cx="2857500" cy="70485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30ECCE3D-0741-4DEB-8DD7-C9E18245EAF2}" type="TxLink">
            <a:rPr lang="en-US" sz="2800" b="0" i="0" u="none" strike="noStrike">
              <a:solidFill>
                <a:srgbClr val="000000"/>
              </a:solidFill>
              <a:latin typeface="Calibri"/>
              <a:cs typeface="Calibri"/>
            </a:rPr>
            <a:pPr algn="ctr"/>
            <a:t>$10,032,628.85</a:t>
          </a:fld>
          <a:endParaRPr lang="en-US" sz="2800"/>
        </a:p>
      </xdr:txBody>
    </xdr:sp>
    <xdr:clientData/>
  </xdr:twoCellAnchor>
  <xdr:twoCellAnchor>
    <xdr:from>
      <xdr:col>13</xdr:col>
      <xdr:colOff>514350</xdr:colOff>
      <xdr:row>23</xdr:row>
      <xdr:rowOff>114300</xdr:rowOff>
    </xdr:from>
    <xdr:to>
      <xdr:col>18</xdr:col>
      <xdr:colOff>228600</xdr:colOff>
      <xdr:row>27</xdr:row>
      <xdr:rowOff>57150</xdr:rowOff>
    </xdr:to>
    <xdr:sp macro="" textlink="'Pivot Tables'!W7">
      <xdr:nvSpPr>
        <xdr:cNvPr id="29" name="Rectangle 28">
          <a:extLst>
            <a:ext uri="{FF2B5EF4-FFF2-40B4-BE49-F238E27FC236}">
              <a16:creationId xmlns:a16="http://schemas.microsoft.com/office/drawing/2014/main" id="{F226DC52-C4A5-678A-E939-D46BD621E4CA}"/>
            </a:ext>
          </a:extLst>
        </xdr:cNvPr>
        <xdr:cNvSpPr/>
      </xdr:nvSpPr>
      <xdr:spPr>
        <a:xfrm>
          <a:off x="8439150" y="4495800"/>
          <a:ext cx="2762250" cy="70485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37C4AF8A-CC30-4843-B202-F241ECB3542D}" type="TxLink">
            <a:rPr lang="en-US" sz="2800" b="0" i="0" u="none" strike="noStrike">
              <a:solidFill>
                <a:srgbClr val="000000"/>
              </a:solidFill>
              <a:latin typeface="Calibri"/>
              <a:cs typeface="Calibri"/>
            </a:rPr>
            <a:pPr algn="ctr"/>
            <a:t>99067</a:t>
          </a:fld>
          <a:endParaRPr lang="en-US" sz="2800"/>
        </a:p>
      </xdr:txBody>
    </xdr:sp>
    <xdr:clientData/>
  </xdr:twoCellAnchor>
  <xdr:twoCellAnchor>
    <xdr:from>
      <xdr:col>18</xdr:col>
      <xdr:colOff>495300</xdr:colOff>
      <xdr:row>23</xdr:row>
      <xdr:rowOff>114300</xdr:rowOff>
    </xdr:from>
    <xdr:to>
      <xdr:col>23</xdr:col>
      <xdr:colOff>133350</xdr:colOff>
      <xdr:row>27</xdr:row>
      <xdr:rowOff>57150</xdr:rowOff>
    </xdr:to>
    <xdr:sp macro="" textlink="'Pivot Tables'!W10">
      <xdr:nvSpPr>
        <xdr:cNvPr id="30" name="Rectangle 29">
          <a:extLst>
            <a:ext uri="{FF2B5EF4-FFF2-40B4-BE49-F238E27FC236}">
              <a16:creationId xmlns:a16="http://schemas.microsoft.com/office/drawing/2014/main" id="{24F27CAC-633A-4725-93B7-7F3DB4CAA7A3}"/>
            </a:ext>
          </a:extLst>
        </xdr:cNvPr>
        <xdr:cNvSpPr/>
      </xdr:nvSpPr>
      <xdr:spPr>
        <a:xfrm>
          <a:off x="11468100" y="4495800"/>
          <a:ext cx="2686050" cy="70485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5456CAB-58C4-4108-88DA-47BA929FCA93}" type="TxLink">
            <a:rPr lang="en-US" sz="2800" b="0" i="0" u="none" strike="noStrike">
              <a:solidFill>
                <a:srgbClr val="000000"/>
              </a:solidFill>
              <a:latin typeface="Calibri"/>
              <a:cs typeface="Calibri"/>
            </a:rPr>
            <a:pPr algn="ctr"/>
            <a:t>109</a:t>
          </a:fld>
          <a:endParaRPr lang="en-US" sz="2800"/>
        </a:p>
      </xdr:txBody>
    </xdr:sp>
    <xdr:clientData/>
  </xdr:twoCellAnchor>
  <xdr:twoCellAnchor>
    <xdr:from>
      <xdr:col>23</xdr:col>
      <xdr:colOff>419100</xdr:colOff>
      <xdr:row>23</xdr:row>
      <xdr:rowOff>133350</xdr:rowOff>
    </xdr:from>
    <xdr:to>
      <xdr:col>28</xdr:col>
      <xdr:colOff>152400</xdr:colOff>
      <xdr:row>27</xdr:row>
      <xdr:rowOff>76200</xdr:rowOff>
    </xdr:to>
    <xdr:sp macro="" textlink="'Pivot Tables'!W13">
      <xdr:nvSpPr>
        <xdr:cNvPr id="41" name="Rectangle 40">
          <a:extLst>
            <a:ext uri="{FF2B5EF4-FFF2-40B4-BE49-F238E27FC236}">
              <a16:creationId xmlns:a16="http://schemas.microsoft.com/office/drawing/2014/main" id="{029A5B01-F3D8-44BE-B7B9-FB27A6F3A1D2}"/>
            </a:ext>
          </a:extLst>
        </xdr:cNvPr>
        <xdr:cNvSpPr/>
      </xdr:nvSpPr>
      <xdr:spPr>
        <a:xfrm>
          <a:off x="14439900" y="4514850"/>
          <a:ext cx="2781300" cy="70485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B0FCB9B3-E2E9-4107-A28A-B9EDC8CFA36A}" type="TxLink">
            <a:rPr lang="en-US" sz="2800" b="0" i="0" u="none" strike="noStrike">
              <a:solidFill>
                <a:srgbClr val="000000"/>
              </a:solidFill>
              <a:latin typeface="Calibri"/>
              <a:cs typeface="Calibri"/>
            </a:rPr>
            <a:pPr algn="ctr"/>
            <a:t>$288,245.42</a:t>
          </a:fld>
          <a:endParaRPr lang="en-US" sz="2800"/>
        </a:p>
      </xdr:txBody>
    </xdr:sp>
    <xdr:clientData/>
  </xdr:twoCellAnchor>
  <xdr:twoCellAnchor>
    <xdr:from>
      <xdr:col>13</xdr:col>
      <xdr:colOff>514350</xdr:colOff>
      <xdr:row>20</xdr:row>
      <xdr:rowOff>171450</xdr:rowOff>
    </xdr:from>
    <xdr:to>
      <xdr:col>18</xdr:col>
      <xdr:colOff>190500</xdr:colOff>
      <xdr:row>23</xdr:row>
      <xdr:rowOff>76200</xdr:rowOff>
    </xdr:to>
    <xdr:sp macro="" textlink="">
      <xdr:nvSpPr>
        <xdr:cNvPr id="49" name="TextBox 48">
          <a:extLst>
            <a:ext uri="{FF2B5EF4-FFF2-40B4-BE49-F238E27FC236}">
              <a16:creationId xmlns:a16="http://schemas.microsoft.com/office/drawing/2014/main" id="{AC09B839-7211-4CBD-2C7C-C11E0A5FB190}"/>
            </a:ext>
          </a:extLst>
        </xdr:cNvPr>
        <xdr:cNvSpPr txBox="1"/>
      </xdr:nvSpPr>
      <xdr:spPr>
        <a:xfrm>
          <a:off x="8439150" y="3981450"/>
          <a:ext cx="272415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Total Quantity</a:t>
          </a:r>
        </a:p>
      </xdr:txBody>
    </xdr:sp>
    <xdr:clientData/>
  </xdr:twoCellAnchor>
  <xdr:twoCellAnchor>
    <xdr:from>
      <xdr:col>18</xdr:col>
      <xdr:colOff>457200</xdr:colOff>
      <xdr:row>20</xdr:row>
      <xdr:rowOff>152400</xdr:rowOff>
    </xdr:from>
    <xdr:to>
      <xdr:col>23</xdr:col>
      <xdr:colOff>133350</xdr:colOff>
      <xdr:row>23</xdr:row>
      <xdr:rowOff>57150</xdr:rowOff>
    </xdr:to>
    <xdr:sp macro="" textlink="">
      <xdr:nvSpPr>
        <xdr:cNvPr id="50" name="TextBox 49">
          <a:extLst>
            <a:ext uri="{FF2B5EF4-FFF2-40B4-BE49-F238E27FC236}">
              <a16:creationId xmlns:a16="http://schemas.microsoft.com/office/drawing/2014/main" id="{9874878E-94CE-490A-BA66-A2B6B59AFFE4}"/>
            </a:ext>
          </a:extLst>
        </xdr:cNvPr>
        <xdr:cNvSpPr txBox="1"/>
      </xdr:nvSpPr>
      <xdr:spPr>
        <a:xfrm>
          <a:off x="11430000" y="3962400"/>
          <a:ext cx="272415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Total Products</a:t>
          </a:r>
        </a:p>
      </xdr:txBody>
    </xdr:sp>
    <xdr:clientData/>
  </xdr:twoCellAnchor>
  <xdr:twoCellAnchor>
    <xdr:from>
      <xdr:col>8</xdr:col>
      <xdr:colOff>438150</xdr:colOff>
      <xdr:row>20</xdr:row>
      <xdr:rowOff>152400</xdr:rowOff>
    </xdr:from>
    <xdr:to>
      <xdr:col>13</xdr:col>
      <xdr:colOff>114300</xdr:colOff>
      <xdr:row>23</xdr:row>
      <xdr:rowOff>57150</xdr:rowOff>
    </xdr:to>
    <xdr:sp macro="" textlink="">
      <xdr:nvSpPr>
        <xdr:cNvPr id="51" name="TextBox 50">
          <a:extLst>
            <a:ext uri="{FF2B5EF4-FFF2-40B4-BE49-F238E27FC236}">
              <a16:creationId xmlns:a16="http://schemas.microsoft.com/office/drawing/2014/main" id="{088744B0-2C4C-453E-8F4D-942B47D4399E}"/>
            </a:ext>
          </a:extLst>
        </xdr:cNvPr>
        <xdr:cNvSpPr txBox="1"/>
      </xdr:nvSpPr>
      <xdr:spPr>
        <a:xfrm>
          <a:off x="5314950" y="3962400"/>
          <a:ext cx="272415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Total Sales</a:t>
          </a:r>
        </a:p>
      </xdr:txBody>
    </xdr:sp>
    <xdr:clientData/>
  </xdr:twoCellAnchor>
  <xdr:twoCellAnchor>
    <xdr:from>
      <xdr:col>23</xdr:col>
      <xdr:colOff>457200</xdr:colOff>
      <xdr:row>20</xdr:row>
      <xdr:rowOff>152400</xdr:rowOff>
    </xdr:from>
    <xdr:to>
      <xdr:col>28</xdr:col>
      <xdr:colOff>133350</xdr:colOff>
      <xdr:row>23</xdr:row>
      <xdr:rowOff>57150</xdr:rowOff>
    </xdr:to>
    <xdr:sp macro="" textlink="">
      <xdr:nvSpPr>
        <xdr:cNvPr id="52" name="TextBox 51">
          <a:extLst>
            <a:ext uri="{FF2B5EF4-FFF2-40B4-BE49-F238E27FC236}">
              <a16:creationId xmlns:a16="http://schemas.microsoft.com/office/drawing/2014/main" id="{78219746-003F-4EBA-8633-3DC7B07FF3E6}"/>
            </a:ext>
          </a:extLst>
        </xdr:cNvPr>
        <xdr:cNvSpPr txBox="1"/>
      </xdr:nvSpPr>
      <xdr:spPr>
        <a:xfrm>
          <a:off x="14478000" y="3962400"/>
          <a:ext cx="272415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Top Product Sales</a:t>
          </a:r>
        </a:p>
      </xdr:txBody>
    </xdr:sp>
    <xdr:clientData/>
  </xdr:twoCellAnchor>
  <xdr:twoCellAnchor editAs="oneCell">
    <xdr:from>
      <xdr:col>6</xdr:col>
      <xdr:colOff>381000</xdr:colOff>
      <xdr:row>21</xdr:row>
      <xdr:rowOff>171450</xdr:rowOff>
    </xdr:from>
    <xdr:to>
      <xdr:col>7</xdr:col>
      <xdr:colOff>244929</xdr:colOff>
      <xdr:row>24</xdr:row>
      <xdr:rowOff>37174</xdr:rowOff>
    </xdr:to>
    <xdr:pic>
      <xdr:nvPicPr>
        <xdr:cNvPr id="53" name="Graphic 21">
          <a:hlinkClick xmlns:r="http://schemas.openxmlformats.org/officeDocument/2006/relationships" r:id="rId16"/>
          <a:extLst>
            <a:ext uri="{FF2B5EF4-FFF2-40B4-BE49-F238E27FC236}">
              <a16:creationId xmlns:a16="http://schemas.microsoft.com/office/drawing/2014/main" id="{F0D276F8-00AC-49F9-9CA7-75AB53A3EABA}"/>
            </a:ext>
          </a:extLst>
        </xdr:cNvPr>
        <xdr:cNvPicPr>
          <a:picLocks noChangeAspect="1"/>
        </xdr:cNvPicPr>
      </xdr:nvPicPr>
      <xdr:blipFill>
        <a:blip xmlns:r="http://schemas.openxmlformats.org/officeDocument/2006/relationships" r:embed="rId17" cstate="print">
          <a:biLevel thresh="75000"/>
          <a:extLst>
            <a:ext uri="{BEBA8EAE-BF5A-486C-A8C5-ECC9F3942E4B}">
              <a14:imgProps xmlns:a14="http://schemas.microsoft.com/office/drawing/2010/main">
                <a14:imgLayer r:embed="rId18">
                  <a14:imgEffect>
                    <a14:saturation sat="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19"/>
            </a:ext>
          </a:extLst>
        </a:blip>
        <a:srcRect/>
        <a:stretch/>
      </xdr:blipFill>
      <xdr:spPr>
        <a:xfrm>
          <a:off x="4038600" y="4171950"/>
          <a:ext cx="473529" cy="43722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0</xdr:colOff>
      <xdr:row>8</xdr:row>
      <xdr:rowOff>0</xdr:rowOff>
    </xdr:from>
    <xdr:to>
      <xdr:col>34</xdr:col>
      <xdr:colOff>0</xdr:colOff>
      <xdr:row>51</xdr:row>
      <xdr:rowOff>0</xdr:rowOff>
    </xdr:to>
    <xdr:grpSp>
      <xdr:nvGrpSpPr>
        <xdr:cNvPr id="18" name="Group 17">
          <a:extLst>
            <a:ext uri="{FF2B5EF4-FFF2-40B4-BE49-F238E27FC236}">
              <a16:creationId xmlns:a16="http://schemas.microsoft.com/office/drawing/2014/main" id="{4E4F02A9-8C36-4E25-AFB6-3F584D17C1E5}"/>
            </a:ext>
          </a:extLst>
        </xdr:cNvPr>
        <xdr:cNvGrpSpPr/>
      </xdr:nvGrpSpPr>
      <xdr:grpSpPr>
        <a:xfrm>
          <a:off x="3048000" y="1524000"/>
          <a:ext cx="17678400" cy="8191500"/>
          <a:chOff x="609600" y="19050"/>
          <a:chExt cx="17678400" cy="8191500"/>
        </a:xfrm>
      </xdr:grpSpPr>
      <xdr:sp macro="" textlink="">
        <xdr:nvSpPr>
          <xdr:cNvPr id="19" name="Rectangle 18">
            <a:extLst>
              <a:ext uri="{FF2B5EF4-FFF2-40B4-BE49-F238E27FC236}">
                <a16:creationId xmlns:a16="http://schemas.microsoft.com/office/drawing/2014/main" id="{7030CFD3-2BCB-FAA4-5477-86638ED75690}"/>
              </a:ext>
            </a:extLst>
          </xdr:cNvPr>
          <xdr:cNvSpPr/>
        </xdr:nvSpPr>
        <xdr:spPr>
          <a:xfrm>
            <a:off x="609600" y="19050"/>
            <a:ext cx="17678400" cy="8191500"/>
          </a:xfrm>
          <a:prstGeom prst="rect">
            <a:avLst/>
          </a:prstGeom>
          <a:solidFill>
            <a:schemeClr val="accent6">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Rectangle 19">
            <a:extLst>
              <a:ext uri="{FF2B5EF4-FFF2-40B4-BE49-F238E27FC236}">
                <a16:creationId xmlns:a16="http://schemas.microsoft.com/office/drawing/2014/main" id="{B5B2A977-4CA5-8975-7556-D526036FDEB1}"/>
              </a:ext>
            </a:extLst>
          </xdr:cNvPr>
          <xdr:cNvSpPr/>
        </xdr:nvSpPr>
        <xdr:spPr>
          <a:xfrm>
            <a:off x="1809750" y="476250"/>
            <a:ext cx="15868650" cy="7334250"/>
          </a:xfrm>
          <a:prstGeom prst="rect">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20">
            <a:extLst>
              <a:ext uri="{FF2B5EF4-FFF2-40B4-BE49-F238E27FC236}">
                <a16:creationId xmlns:a16="http://schemas.microsoft.com/office/drawing/2014/main" id="{FF1B860B-1026-6AFB-D4B8-2307C38B3464}"/>
              </a:ext>
            </a:extLst>
          </xdr:cNvPr>
          <xdr:cNvSpPr/>
        </xdr:nvSpPr>
        <xdr:spPr>
          <a:xfrm>
            <a:off x="2136321" y="654177"/>
            <a:ext cx="15240000" cy="1460373"/>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Rectangle: Rounded Corners 21">
            <a:extLst>
              <a:ext uri="{FF2B5EF4-FFF2-40B4-BE49-F238E27FC236}">
                <a16:creationId xmlns:a16="http://schemas.microsoft.com/office/drawing/2014/main" id="{720C2ADE-86A8-F217-D8F0-298EACCAE98A}"/>
              </a:ext>
            </a:extLst>
          </xdr:cNvPr>
          <xdr:cNvSpPr/>
        </xdr:nvSpPr>
        <xdr:spPr>
          <a:xfrm>
            <a:off x="1162050" y="2343150"/>
            <a:ext cx="1428750" cy="5238750"/>
          </a:xfrm>
          <a:prstGeom prst="round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mc:Choice xmlns:tsle="http://schemas.microsoft.com/office/drawing/2012/timeslicer" Requires="tsle">
          <xdr:graphicFrame macro="">
            <xdr:nvGraphicFramePr>
              <xdr:cNvPr id="23" name="ORDER DATE 3">
                <a:extLst>
                  <a:ext uri="{FF2B5EF4-FFF2-40B4-BE49-F238E27FC236}">
                    <a16:creationId xmlns:a16="http://schemas.microsoft.com/office/drawing/2014/main" id="{E0420505-5D84-912A-42EC-437C5F9B70F3}"/>
                  </a:ext>
                </a:extLst>
              </xdr:cNvPr>
              <xdr:cNvGraphicFramePr/>
            </xdr:nvGraphicFramePr>
            <xdr:xfrm>
              <a:off x="15505176" y="2381250"/>
              <a:ext cx="1783080" cy="1280160"/>
            </xdr:xfrm>
            <a:graphic>
              <a:graphicData uri="http://schemas.microsoft.com/office/drawing/2012/timeslicer">
                <tsle:timeslicer xmlns:tsle="http://schemas.microsoft.com/office/drawing/2012/timeslicer" name="ORDER DATE 3"/>
              </a:graphicData>
            </a:graphic>
          </xdr:graphicFrame>
        </mc:Choice>
        <mc:Fallback>
          <xdr:sp macro="" textlink="">
            <xdr:nvSpPr>
              <xdr:cNvPr id="0" name=""/>
              <xdr:cNvSpPr>
                <a:spLocks noTextEdit="1"/>
              </xdr:cNvSpPr>
            </xdr:nvSpPr>
            <xdr:spPr>
              <a:xfrm>
                <a:off x="17943576" y="3886200"/>
                <a:ext cx="1783080" cy="12801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mc:AlternateContent xmlns:mc="http://schemas.openxmlformats.org/markup-compatibility/2006">
        <mc:Choice xmlns:a14="http://schemas.microsoft.com/office/drawing/2010/main" Requires="a14">
          <xdr:graphicFrame macro="">
            <xdr:nvGraphicFramePr>
              <xdr:cNvPr id="24" name="TERRITORY 2">
                <a:extLst>
                  <a:ext uri="{FF2B5EF4-FFF2-40B4-BE49-F238E27FC236}">
                    <a16:creationId xmlns:a16="http://schemas.microsoft.com/office/drawing/2014/main" id="{746C9DFE-A5A5-DE2E-C4E4-13BA77B277A9}"/>
                  </a:ext>
                </a:extLst>
              </xdr:cNvPr>
              <xdr:cNvGraphicFramePr/>
            </xdr:nvGraphicFramePr>
            <xdr:xfrm>
              <a:off x="15505176" y="933450"/>
              <a:ext cx="1563624" cy="971550"/>
            </xdr:xfrm>
            <a:graphic>
              <a:graphicData uri="http://schemas.microsoft.com/office/drawing/2010/slicer">
                <sle:slicer xmlns:sle="http://schemas.microsoft.com/office/drawing/2010/slicer" name="TERRITORY 2"/>
              </a:graphicData>
            </a:graphic>
          </xdr:graphicFrame>
        </mc:Choice>
        <mc:Fallback>
          <xdr:sp macro="" textlink="">
            <xdr:nvSpPr>
              <xdr:cNvPr id="0" name=""/>
              <xdr:cNvSpPr>
                <a:spLocks noTextEdit="1"/>
              </xdr:cNvSpPr>
            </xdr:nvSpPr>
            <xdr:spPr>
              <a:xfrm>
                <a:off x="17943576" y="243840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25" name="COUNTRY 2">
                <a:extLst>
                  <a:ext uri="{FF2B5EF4-FFF2-40B4-BE49-F238E27FC236}">
                    <a16:creationId xmlns:a16="http://schemas.microsoft.com/office/drawing/2014/main" id="{F210A6E4-8CE7-C95D-7ED3-DDB6B3933066}"/>
                  </a:ext>
                </a:extLst>
              </xdr:cNvPr>
              <xdr:cNvGraphicFramePr/>
            </xdr:nvGraphicFramePr>
            <xdr:xfrm>
              <a:off x="13676376" y="933450"/>
              <a:ext cx="1563624" cy="971550"/>
            </xdr:xfrm>
            <a:graphic>
              <a:graphicData uri="http://schemas.microsoft.com/office/drawing/2010/slicer">
                <sle:slicer xmlns:sle="http://schemas.microsoft.com/office/drawing/2010/slicer" name="COUNTRY 2"/>
              </a:graphicData>
            </a:graphic>
          </xdr:graphicFrame>
        </mc:Choice>
        <mc:Fallback>
          <xdr:sp macro="" textlink="">
            <xdr:nvSpPr>
              <xdr:cNvPr id="0" name=""/>
              <xdr:cNvSpPr>
                <a:spLocks noTextEdit="1"/>
              </xdr:cNvSpPr>
            </xdr:nvSpPr>
            <xdr:spPr>
              <a:xfrm>
                <a:off x="16114776" y="243840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26" name="PRODUCT LINE 2">
                <a:extLst>
                  <a:ext uri="{FF2B5EF4-FFF2-40B4-BE49-F238E27FC236}">
                    <a16:creationId xmlns:a16="http://schemas.microsoft.com/office/drawing/2014/main" id="{FFCBFDF3-7764-A6F1-EECF-96ED29F3366E}"/>
                  </a:ext>
                </a:extLst>
              </xdr:cNvPr>
              <xdr:cNvGraphicFramePr/>
            </xdr:nvGraphicFramePr>
            <xdr:xfrm>
              <a:off x="11849100" y="933450"/>
              <a:ext cx="1562100" cy="969264"/>
            </xdr:xfrm>
            <a:graphic>
              <a:graphicData uri="http://schemas.microsoft.com/office/drawing/2010/slicer">
                <sle:slicer xmlns:sle="http://schemas.microsoft.com/office/drawing/2010/slicer" name="PRODUCT LINE 2"/>
              </a:graphicData>
            </a:graphic>
          </xdr:graphicFrame>
        </mc:Choice>
        <mc:Fallback>
          <xdr:sp macro="" textlink="">
            <xdr:nvSpPr>
              <xdr:cNvPr id="0" name=""/>
              <xdr:cNvSpPr>
                <a:spLocks noTextEdit="1"/>
              </xdr:cNvSpPr>
            </xdr:nvSpPr>
            <xdr:spPr>
              <a:xfrm>
                <a:off x="14287500" y="2438400"/>
                <a:ext cx="1562100" cy="9692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8</xdr:col>
      <xdr:colOff>0</xdr:colOff>
      <xdr:row>15</xdr:row>
      <xdr:rowOff>138793</xdr:rowOff>
    </xdr:from>
    <xdr:to>
      <xdr:col>14</xdr:col>
      <xdr:colOff>394606</xdr:colOff>
      <xdr:row>17</xdr:row>
      <xdr:rowOff>152401</xdr:rowOff>
    </xdr:to>
    <xdr:sp macro="" textlink="">
      <xdr:nvSpPr>
        <xdr:cNvPr id="7" name="TextBox 6">
          <a:extLst>
            <a:ext uri="{FF2B5EF4-FFF2-40B4-BE49-F238E27FC236}">
              <a16:creationId xmlns:a16="http://schemas.microsoft.com/office/drawing/2014/main" id="{15A6ADB7-E50B-40BB-3F66-55466FCD7A8F}"/>
            </a:ext>
          </a:extLst>
        </xdr:cNvPr>
        <xdr:cNvSpPr txBox="1"/>
      </xdr:nvSpPr>
      <xdr:spPr>
        <a:xfrm>
          <a:off x="4876800" y="2996293"/>
          <a:ext cx="4052206" cy="3946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1"/>
            <a:t>Time based Analysis</a:t>
          </a:r>
          <a:r>
            <a:rPr lang="en-US" sz="2000" b="1" i="1" baseline="0"/>
            <a:t> (Trends &amp; YTD)</a:t>
          </a:r>
          <a:endParaRPr lang="en-US" sz="2000" b="1" i="1"/>
        </a:p>
      </xdr:txBody>
    </xdr:sp>
    <xdr:clientData/>
  </xdr:twoCellAnchor>
  <xdr:twoCellAnchor>
    <xdr:from>
      <xdr:col>26</xdr:col>
      <xdr:colOff>284226</xdr:colOff>
      <xdr:row>29</xdr:row>
      <xdr:rowOff>149679</xdr:rowOff>
    </xdr:from>
    <xdr:to>
      <xdr:col>32</xdr:col>
      <xdr:colOff>358084</xdr:colOff>
      <xdr:row>46</xdr:row>
      <xdr:rowOff>176893</xdr:rowOff>
    </xdr:to>
    <xdr:graphicFrame macro="">
      <xdr:nvGraphicFramePr>
        <xdr:cNvPr id="8" name="Chart 7">
          <a:extLst>
            <a:ext uri="{FF2B5EF4-FFF2-40B4-BE49-F238E27FC236}">
              <a16:creationId xmlns:a16="http://schemas.microsoft.com/office/drawing/2014/main" id="{6F7F3498-D072-40A7-8409-9B9EAE43AD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156210</xdr:colOff>
      <xdr:row>30</xdr:row>
      <xdr:rowOff>1</xdr:rowOff>
    </xdr:from>
    <xdr:to>
      <xdr:col>18</xdr:col>
      <xdr:colOff>0</xdr:colOff>
      <xdr:row>47</xdr:row>
      <xdr:rowOff>108858</xdr:rowOff>
    </xdr:to>
    <xdr:graphicFrame macro="">
      <xdr:nvGraphicFramePr>
        <xdr:cNvPr id="10" name="Chart 9">
          <a:extLst>
            <a:ext uri="{FF2B5EF4-FFF2-40B4-BE49-F238E27FC236}">
              <a16:creationId xmlns:a16="http://schemas.microsoft.com/office/drawing/2014/main" id="{D2600964-7509-4FB6-8446-0E9E2F1E90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571500</xdr:colOff>
      <xdr:row>29</xdr:row>
      <xdr:rowOff>137161</xdr:rowOff>
    </xdr:from>
    <xdr:to>
      <xdr:col>25</xdr:col>
      <xdr:colOff>489966</xdr:colOff>
      <xdr:row>46</xdr:row>
      <xdr:rowOff>137161</xdr:rowOff>
    </xdr:to>
    <xdr:graphicFrame macro="">
      <xdr:nvGraphicFramePr>
        <xdr:cNvPr id="12" name="Chart 11">
          <a:extLst>
            <a:ext uri="{FF2B5EF4-FFF2-40B4-BE49-F238E27FC236}">
              <a16:creationId xmlns:a16="http://schemas.microsoft.com/office/drawing/2014/main" id="{66C2F4F8-65BE-4193-A608-AF7CB060C0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6</xdr:col>
      <xdr:colOff>388185</xdr:colOff>
      <xdr:row>27</xdr:row>
      <xdr:rowOff>19050</xdr:rowOff>
    </xdr:from>
    <xdr:to>
      <xdr:col>7</xdr:col>
      <xdr:colOff>238507</xdr:colOff>
      <xdr:row>29</xdr:row>
      <xdr:rowOff>100693</xdr:rowOff>
    </xdr:to>
    <xdr:pic>
      <xdr:nvPicPr>
        <xdr:cNvPr id="14" name="Graphic 13" descr="Daily calendar with solid fill">
          <a:hlinkClick xmlns:r="http://schemas.openxmlformats.org/officeDocument/2006/relationships" r:id="rId4"/>
          <a:extLst>
            <a:ext uri="{FF2B5EF4-FFF2-40B4-BE49-F238E27FC236}">
              <a16:creationId xmlns:a16="http://schemas.microsoft.com/office/drawing/2014/main" id="{F4A9E239-B179-464A-ADAA-F177234857A7}"/>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4045785" y="5162550"/>
          <a:ext cx="459922" cy="462643"/>
        </a:xfrm>
        <a:prstGeom prst="rect">
          <a:avLst/>
        </a:prstGeom>
      </xdr:spPr>
    </xdr:pic>
    <xdr:clientData/>
  </xdr:twoCellAnchor>
  <xdr:twoCellAnchor editAs="oneCell">
    <xdr:from>
      <xdr:col>6</xdr:col>
      <xdr:colOff>371855</xdr:colOff>
      <xdr:row>31</xdr:row>
      <xdr:rowOff>133350</xdr:rowOff>
    </xdr:from>
    <xdr:to>
      <xdr:col>7</xdr:col>
      <xdr:colOff>222178</xdr:colOff>
      <xdr:row>34</xdr:row>
      <xdr:rowOff>24494</xdr:rowOff>
    </xdr:to>
    <xdr:pic>
      <xdr:nvPicPr>
        <xdr:cNvPr id="15" name="Graphic 14" descr="Shopping cart with solid fill">
          <a:hlinkClick xmlns:r="http://schemas.openxmlformats.org/officeDocument/2006/relationships" r:id="rId7"/>
          <a:extLst>
            <a:ext uri="{FF2B5EF4-FFF2-40B4-BE49-F238E27FC236}">
              <a16:creationId xmlns:a16="http://schemas.microsoft.com/office/drawing/2014/main" id="{7D5D7B47-2877-4869-A027-8A67FEA5F078}"/>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4029455" y="6038850"/>
          <a:ext cx="459923" cy="462644"/>
        </a:xfrm>
        <a:prstGeom prst="rect">
          <a:avLst/>
        </a:prstGeom>
      </xdr:spPr>
    </xdr:pic>
    <xdr:clientData/>
  </xdr:twoCellAnchor>
  <xdr:twoCellAnchor>
    <xdr:from>
      <xdr:col>8</xdr:col>
      <xdr:colOff>0</xdr:colOff>
      <xdr:row>13</xdr:row>
      <xdr:rowOff>57150</xdr:rowOff>
    </xdr:from>
    <xdr:to>
      <xdr:col>16</xdr:col>
      <xdr:colOff>361950</xdr:colOff>
      <xdr:row>16</xdr:row>
      <xdr:rowOff>76200</xdr:rowOff>
    </xdr:to>
    <xdr:sp macro="" textlink="">
      <xdr:nvSpPr>
        <xdr:cNvPr id="16" name="TextBox 15">
          <a:extLst>
            <a:ext uri="{FF2B5EF4-FFF2-40B4-BE49-F238E27FC236}">
              <a16:creationId xmlns:a16="http://schemas.microsoft.com/office/drawing/2014/main" id="{28B3550E-C6E0-4687-A009-588E508572FA}"/>
            </a:ext>
          </a:extLst>
        </xdr:cNvPr>
        <xdr:cNvSpPr txBox="1"/>
      </xdr:nvSpPr>
      <xdr:spPr>
        <a:xfrm>
          <a:off x="3048000" y="1009650"/>
          <a:ext cx="5238750" cy="590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b="1"/>
            <a:t>SALES ANALYSIS DASHBOARD</a:t>
          </a:r>
        </a:p>
      </xdr:txBody>
    </xdr:sp>
    <xdr:clientData/>
  </xdr:twoCellAnchor>
  <xdr:twoCellAnchor editAs="oneCell">
    <xdr:from>
      <xdr:col>6</xdr:col>
      <xdr:colOff>393627</xdr:colOff>
      <xdr:row>36</xdr:row>
      <xdr:rowOff>95250</xdr:rowOff>
    </xdr:from>
    <xdr:to>
      <xdr:col>7</xdr:col>
      <xdr:colOff>298378</xdr:colOff>
      <xdr:row>39</xdr:row>
      <xdr:rowOff>38100</xdr:rowOff>
    </xdr:to>
    <xdr:pic>
      <xdr:nvPicPr>
        <xdr:cNvPr id="33" name="Graphic 32" descr="Coins with solid fill">
          <a:hlinkClick xmlns:r="http://schemas.openxmlformats.org/officeDocument/2006/relationships" r:id="rId10"/>
          <a:extLst>
            <a:ext uri="{FF2B5EF4-FFF2-40B4-BE49-F238E27FC236}">
              <a16:creationId xmlns:a16="http://schemas.microsoft.com/office/drawing/2014/main" id="{B6A76B9A-D086-FE1F-39C2-9972B86C1CE6}"/>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4051227" y="6953250"/>
          <a:ext cx="514351" cy="514350"/>
        </a:xfrm>
        <a:prstGeom prst="rect">
          <a:avLst/>
        </a:prstGeom>
      </xdr:spPr>
    </xdr:pic>
    <xdr:clientData/>
  </xdr:twoCellAnchor>
  <xdr:twoCellAnchor editAs="oneCell">
    <xdr:from>
      <xdr:col>6</xdr:col>
      <xdr:colOff>393627</xdr:colOff>
      <xdr:row>41</xdr:row>
      <xdr:rowOff>38100</xdr:rowOff>
    </xdr:from>
    <xdr:to>
      <xdr:col>7</xdr:col>
      <xdr:colOff>336478</xdr:colOff>
      <xdr:row>44</xdr:row>
      <xdr:rowOff>19050</xdr:rowOff>
    </xdr:to>
    <xdr:pic>
      <xdr:nvPicPr>
        <xdr:cNvPr id="35" name="Graphic 34" descr="User with solid fill">
          <a:hlinkClick xmlns:r="http://schemas.openxmlformats.org/officeDocument/2006/relationships" r:id="rId13"/>
          <a:extLst>
            <a:ext uri="{FF2B5EF4-FFF2-40B4-BE49-F238E27FC236}">
              <a16:creationId xmlns:a16="http://schemas.microsoft.com/office/drawing/2014/main" id="{C1734A26-4F28-DBF3-0EFC-6D0805A2EF0A}"/>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4051227" y="7848600"/>
          <a:ext cx="552451" cy="552450"/>
        </a:xfrm>
        <a:prstGeom prst="rect">
          <a:avLst/>
        </a:prstGeom>
      </xdr:spPr>
    </xdr:pic>
    <xdr:clientData/>
  </xdr:twoCellAnchor>
  <xdr:twoCellAnchor>
    <xdr:from>
      <xdr:col>8</xdr:col>
      <xdr:colOff>304800</xdr:colOff>
      <xdr:row>20</xdr:row>
      <xdr:rowOff>76200</xdr:rowOff>
    </xdr:from>
    <xdr:to>
      <xdr:col>13</xdr:col>
      <xdr:colOff>163830</xdr:colOff>
      <xdr:row>27</xdr:row>
      <xdr:rowOff>22860</xdr:rowOff>
    </xdr:to>
    <xdr:sp macro="" textlink="">
      <xdr:nvSpPr>
        <xdr:cNvPr id="2" name="Rectangle 1">
          <a:extLst>
            <a:ext uri="{FF2B5EF4-FFF2-40B4-BE49-F238E27FC236}">
              <a16:creationId xmlns:a16="http://schemas.microsoft.com/office/drawing/2014/main" id="{77822D71-E827-4FB5-8BB3-E773A643ECBD}"/>
            </a:ext>
          </a:extLst>
        </xdr:cNvPr>
        <xdr:cNvSpPr/>
      </xdr:nvSpPr>
      <xdr:spPr>
        <a:xfrm>
          <a:off x="3352800" y="2362200"/>
          <a:ext cx="290703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133350</xdr:colOff>
      <xdr:row>20</xdr:row>
      <xdr:rowOff>76200</xdr:rowOff>
    </xdr:from>
    <xdr:to>
      <xdr:col>22</xdr:col>
      <xdr:colOff>400050</xdr:colOff>
      <xdr:row>27</xdr:row>
      <xdr:rowOff>22860</xdr:rowOff>
    </xdr:to>
    <xdr:sp macro="" textlink="">
      <xdr:nvSpPr>
        <xdr:cNvPr id="5" name="Rectangle 4">
          <a:extLst>
            <a:ext uri="{FF2B5EF4-FFF2-40B4-BE49-F238E27FC236}">
              <a16:creationId xmlns:a16="http://schemas.microsoft.com/office/drawing/2014/main" id="{A5CD8D94-1DE8-44EA-AC87-EEC34D02EB36}"/>
            </a:ext>
          </a:extLst>
        </xdr:cNvPr>
        <xdr:cNvSpPr/>
      </xdr:nvSpPr>
      <xdr:spPr>
        <a:xfrm>
          <a:off x="11106150" y="3886200"/>
          <a:ext cx="270510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366304</xdr:colOff>
      <xdr:row>20</xdr:row>
      <xdr:rowOff>76200</xdr:rowOff>
    </xdr:from>
    <xdr:to>
      <xdr:col>17</xdr:col>
      <xdr:colOff>579664</xdr:colOff>
      <xdr:row>27</xdr:row>
      <xdr:rowOff>22860</xdr:rowOff>
    </xdr:to>
    <xdr:sp macro="" textlink="">
      <xdr:nvSpPr>
        <xdr:cNvPr id="6" name="Rectangle 5">
          <a:extLst>
            <a:ext uri="{FF2B5EF4-FFF2-40B4-BE49-F238E27FC236}">
              <a16:creationId xmlns:a16="http://schemas.microsoft.com/office/drawing/2014/main" id="{1E80AFAC-B155-4F48-A9B3-7184790FDEAF}"/>
            </a:ext>
          </a:extLst>
        </xdr:cNvPr>
        <xdr:cNvSpPr/>
      </xdr:nvSpPr>
      <xdr:spPr>
        <a:xfrm>
          <a:off x="8291104" y="3886200"/>
          <a:ext cx="265176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285750</xdr:colOff>
      <xdr:row>23</xdr:row>
      <xdr:rowOff>152400</xdr:rowOff>
    </xdr:from>
    <xdr:to>
      <xdr:col>13</xdr:col>
      <xdr:colOff>171450</xdr:colOff>
      <xdr:row>27</xdr:row>
      <xdr:rowOff>0</xdr:rowOff>
    </xdr:to>
    <xdr:sp macro="" textlink="'Pivot Tables'!Z4">
      <xdr:nvSpPr>
        <xdr:cNvPr id="9" name="Rectangle 8">
          <a:extLst>
            <a:ext uri="{FF2B5EF4-FFF2-40B4-BE49-F238E27FC236}">
              <a16:creationId xmlns:a16="http://schemas.microsoft.com/office/drawing/2014/main" id="{420A09AD-FB81-E9D5-5D5A-38CE79007B99}"/>
            </a:ext>
          </a:extLst>
        </xdr:cNvPr>
        <xdr:cNvSpPr/>
      </xdr:nvSpPr>
      <xdr:spPr>
        <a:xfrm>
          <a:off x="5162550" y="4533900"/>
          <a:ext cx="2933700" cy="6096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06DB1CF-062C-4EBE-981D-426B41F50341}" type="TxLink">
            <a:rPr lang="en-US" sz="2800" b="0" i="0" u="none" strike="noStrike">
              <a:solidFill>
                <a:srgbClr val="000000"/>
              </a:solidFill>
              <a:latin typeface="Calibri"/>
              <a:cs typeface="Calibri"/>
            </a:rPr>
            <a:pPr algn="ctr"/>
            <a:t>$1,791,486.71</a:t>
          </a:fld>
          <a:endParaRPr lang="en-US" sz="2800"/>
        </a:p>
      </xdr:txBody>
    </xdr:sp>
    <xdr:clientData/>
  </xdr:twoCellAnchor>
  <xdr:twoCellAnchor>
    <xdr:from>
      <xdr:col>13</xdr:col>
      <xdr:colOff>381000</xdr:colOff>
      <xdr:row>23</xdr:row>
      <xdr:rowOff>152400</xdr:rowOff>
    </xdr:from>
    <xdr:to>
      <xdr:col>17</xdr:col>
      <xdr:colOff>514350</xdr:colOff>
      <xdr:row>27</xdr:row>
      <xdr:rowOff>0</xdr:rowOff>
    </xdr:to>
    <xdr:sp macro="" textlink="'Pivot Tables'!Z7">
      <xdr:nvSpPr>
        <xdr:cNvPr id="11" name="Rectangle 10">
          <a:extLst>
            <a:ext uri="{FF2B5EF4-FFF2-40B4-BE49-F238E27FC236}">
              <a16:creationId xmlns:a16="http://schemas.microsoft.com/office/drawing/2014/main" id="{F02542D9-54F6-44F8-8470-8F94E9FFD4F1}"/>
            </a:ext>
          </a:extLst>
        </xdr:cNvPr>
        <xdr:cNvSpPr/>
      </xdr:nvSpPr>
      <xdr:spPr>
        <a:xfrm>
          <a:off x="8305800" y="4533900"/>
          <a:ext cx="2571750" cy="6096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7774396E-5C7D-48F5-9208-B9D5772AE808}" type="TxLink">
            <a:rPr lang="en-US" sz="2800" b="0" i="0" u="none" strike="noStrike">
              <a:solidFill>
                <a:srgbClr val="000000"/>
              </a:solidFill>
              <a:latin typeface="Calibri"/>
              <a:cs typeface="Calibri"/>
            </a:rPr>
            <a:pPr algn="ctr"/>
            <a:t>107.70%</a:t>
          </a:fld>
          <a:endParaRPr lang="en-US" sz="2800"/>
        </a:p>
      </xdr:txBody>
    </xdr:sp>
    <xdr:clientData/>
  </xdr:twoCellAnchor>
  <xdr:twoCellAnchor>
    <xdr:from>
      <xdr:col>18</xdr:col>
      <xdr:colOff>171450</xdr:colOff>
      <xdr:row>23</xdr:row>
      <xdr:rowOff>152400</xdr:rowOff>
    </xdr:from>
    <xdr:to>
      <xdr:col>22</xdr:col>
      <xdr:colOff>323850</xdr:colOff>
      <xdr:row>27</xdr:row>
      <xdr:rowOff>0</xdr:rowOff>
    </xdr:to>
    <xdr:sp macro="" textlink="'Pivot Tables'!Z10">
      <xdr:nvSpPr>
        <xdr:cNvPr id="17" name="Rectangle 16">
          <a:extLst>
            <a:ext uri="{FF2B5EF4-FFF2-40B4-BE49-F238E27FC236}">
              <a16:creationId xmlns:a16="http://schemas.microsoft.com/office/drawing/2014/main" id="{8683B111-2BA0-404D-940A-DD8A753BA7AC}"/>
            </a:ext>
          </a:extLst>
        </xdr:cNvPr>
        <xdr:cNvSpPr/>
      </xdr:nvSpPr>
      <xdr:spPr>
        <a:xfrm>
          <a:off x="11144250" y="4533900"/>
          <a:ext cx="2590800" cy="6096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E691B3F-2C90-4D48-94EF-11E89326A736}" type="TxLink">
            <a:rPr lang="en-US" sz="2800" b="0" i="0" u="none" strike="noStrike">
              <a:solidFill>
                <a:srgbClr val="000000"/>
              </a:solidFill>
              <a:latin typeface="Calibri"/>
              <a:cs typeface="Calibri"/>
            </a:rPr>
            <a:pPr algn="ctr"/>
            <a:t>$4,830,296.73</a:t>
          </a:fld>
          <a:endParaRPr lang="en-US" sz="2800"/>
        </a:p>
      </xdr:txBody>
    </xdr:sp>
    <xdr:clientData/>
  </xdr:twoCellAnchor>
  <xdr:oneCellAnchor>
    <xdr:from>
      <xdr:col>34</xdr:col>
      <xdr:colOff>114300</xdr:colOff>
      <xdr:row>8</xdr:row>
      <xdr:rowOff>114300</xdr:rowOff>
    </xdr:from>
    <xdr:ext cx="184731" cy="264560"/>
    <xdr:sp macro="" textlink="">
      <xdr:nvSpPr>
        <xdr:cNvPr id="27" name="TextBox 26">
          <a:extLst>
            <a:ext uri="{FF2B5EF4-FFF2-40B4-BE49-F238E27FC236}">
              <a16:creationId xmlns:a16="http://schemas.microsoft.com/office/drawing/2014/main" id="{CDD577B2-1617-AA06-6977-801B0399758F}"/>
            </a:ext>
          </a:extLst>
        </xdr:cNvPr>
        <xdr:cNvSpPr txBox="1"/>
      </xdr:nvSpPr>
      <xdr:spPr>
        <a:xfrm>
          <a:off x="20840700" y="16383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8</xdr:col>
      <xdr:colOff>361950</xdr:colOff>
      <xdr:row>20</xdr:row>
      <xdr:rowOff>152400</xdr:rowOff>
    </xdr:from>
    <xdr:to>
      <xdr:col>13</xdr:col>
      <xdr:colOff>76200</xdr:colOff>
      <xdr:row>23</xdr:row>
      <xdr:rowOff>95250</xdr:rowOff>
    </xdr:to>
    <xdr:sp macro="" textlink="">
      <xdr:nvSpPr>
        <xdr:cNvPr id="28" name="TextBox 27">
          <a:extLst>
            <a:ext uri="{FF2B5EF4-FFF2-40B4-BE49-F238E27FC236}">
              <a16:creationId xmlns:a16="http://schemas.microsoft.com/office/drawing/2014/main" id="{3335176B-7C24-0CC9-70C9-972FC6874131}"/>
            </a:ext>
          </a:extLst>
        </xdr:cNvPr>
        <xdr:cNvSpPr txBox="1"/>
      </xdr:nvSpPr>
      <xdr:spPr>
        <a:xfrm>
          <a:off x="5238750" y="3962400"/>
          <a:ext cx="27622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Sales YTD (Year-to-date)</a:t>
          </a:r>
        </a:p>
      </xdr:txBody>
    </xdr:sp>
    <xdr:clientData/>
  </xdr:twoCellAnchor>
  <xdr:twoCellAnchor>
    <xdr:from>
      <xdr:col>13</xdr:col>
      <xdr:colOff>438150</xdr:colOff>
      <xdr:row>20</xdr:row>
      <xdr:rowOff>133350</xdr:rowOff>
    </xdr:from>
    <xdr:to>
      <xdr:col>17</xdr:col>
      <xdr:colOff>476250</xdr:colOff>
      <xdr:row>23</xdr:row>
      <xdr:rowOff>76200</xdr:rowOff>
    </xdr:to>
    <xdr:sp macro="" textlink="">
      <xdr:nvSpPr>
        <xdr:cNvPr id="30" name="TextBox 29">
          <a:extLst>
            <a:ext uri="{FF2B5EF4-FFF2-40B4-BE49-F238E27FC236}">
              <a16:creationId xmlns:a16="http://schemas.microsoft.com/office/drawing/2014/main" id="{C8F36A51-2019-4432-B348-110B5D73D5D9}"/>
            </a:ext>
          </a:extLst>
        </xdr:cNvPr>
        <xdr:cNvSpPr txBox="1"/>
      </xdr:nvSpPr>
      <xdr:spPr>
        <a:xfrm>
          <a:off x="8362950" y="3943350"/>
          <a:ext cx="247650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Sales growth %</a:t>
          </a:r>
        </a:p>
      </xdr:txBody>
    </xdr:sp>
    <xdr:clientData/>
  </xdr:twoCellAnchor>
  <xdr:twoCellAnchor>
    <xdr:from>
      <xdr:col>18</xdr:col>
      <xdr:colOff>190500</xdr:colOff>
      <xdr:row>20</xdr:row>
      <xdr:rowOff>133350</xdr:rowOff>
    </xdr:from>
    <xdr:to>
      <xdr:col>22</xdr:col>
      <xdr:colOff>342900</xdr:colOff>
      <xdr:row>23</xdr:row>
      <xdr:rowOff>76200</xdr:rowOff>
    </xdr:to>
    <xdr:sp macro="" textlink="">
      <xdr:nvSpPr>
        <xdr:cNvPr id="31" name="TextBox 30">
          <a:extLst>
            <a:ext uri="{FF2B5EF4-FFF2-40B4-BE49-F238E27FC236}">
              <a16:creationId xmlns:a16="http://schemas.microsoft.com/office/drawing/2014/main" id="{11B01ADF-C21D-4BCA-8B99-BF3576AEA0CC}"/>
            </a:ext>
          </a:extLst>
        </xdr:cNvPr>
        <xdr:cNvSpPr txBox="1"/>
      </xdr:nvSpPr>
      <xdr:spPr>
        <a:xfrm>
          <a:off x="11163300" y="3943350"/>
          <a:ext cx="259080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YOY Sales</a:t>
          </a:r>
          <a:r>
            <a:rPr lang="en-US" sz="1600" baseline="0"/>
            <a:t> (Year-on-Year)</a:t>
          </a:r>
          <a:endParaRPr lang="en-US" sz="1600"/>
        </a:p>
      </xdr:txBody>
    </xdr:sp>
    <xdr:clientData/>
  </xdr:twoCellAnchor>
  <xdr:twoCellAnchor editAs="oneCell">
    <xdr:from>
      <xdr:col>6</xdr:col>
      <xdr:colOff>342900</xdr:colOff>
      <xdr:row>22</xdr:row>
      <xdr:rowOff>95250</xdr:rowOff>
    </xdr:from>
    <xdr:to>
      <xdr:col>7</xdr:col>
      <xdr:colOff>206829</xdr:colOff>
      <xdr:row>24</xdr:row>
      <xdr:rowOff>151474</xdr:rowOff>
    </xdr:to>
    <xdr:pic>
      <xdr:nvPicPr>
        <xdr:cNvPr id="32" name="Graphic 21">
          <a:hlinkClick xmlns:r="http://schemas.openxmlformats.org/officeDocument/2006/relationships" r:id="rId16"/>
          <a:extLst>
            <a:ext uri="{FF2B5EF4-FFF2-40B4-BE49-F238E27FC236}">
              <a16:creationId xmlns:a16="http://schemas.microsoft.com/office/drawing/2014/main" id="{74149585-B250-4FE9-8F99-60D652AEBEA0}"/>
            </a:ext>
          </a:extLst>
        </xdr:cNvPr>
        <xdr:cNvPicPr>
          <a:picLocks noChangeAspect="1"/>
        </xdr:cNvPicPr>
      </xdr:nvPicPr>
      <xdr:blipFill>
        <a:blip xmlns:r="http://schemas.openxmlformats.org/officeDocument/2006/relationships" r:embed="rId17" cstate="print">
          <a:biLevel thresh="75000"/>
          <a:extLst>
            <a:ext uri="{BEBA8EAE-BF5A-486C-A8C5-ECC9F3942E4B}">
              <a14:imgProps xmlns:a14="http://schemas.microsoft.com/office/drawing/2010/main">
                <a14:imgLayer r:embed="rId18">
                  <a14:imgEffect>
                    <a14:saturation sat="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19"/>
            </a:ext>
          </a:extLst>
        </a:blip>
        <a:srcRect/>
        <a:stretch/>
      </xdr:blipFill>
      <xdr:spPr>
        <a:xfrm>
          <a:off x="4000500" y="4286250"/>
          <a:ext cx="473529" cy="43722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5</xdr:col>
      <xdr:colOff>0</xdr:colOff>
      <xdr:row>8</xdr:row>
      <xdr:rowOff>0</xdr:rowOff>
    </xdr:from>
    <xdr:to>
      <xdr:col>34</xdr:col>
      <xdr:colOff>0</xdr:colOff>
      <xdr:row>51</xdr:row>
      <xdr:rowOff>0</xdr:rowOff>
    </xdr:to>
    <xdr:grpSp>
      <xdr:nvGrpSpPr>
        <xdr:cNvPr id="15" name="Group 14">
          <a:extLst>
            <a:ext uri="{FF2B5EF4-FFF2-40B4-BE49-F238E27FC236}">
              <a16:creationId xmlns:a16="http://schemas.microsoft.com/office/drawing/2014/main" id="{91C07C07-C06B-4508-ADA8-7FEE04D74D2D}"/>
            </a:ext>
          </a:extLst>
        </xdr:cNvPr>
        <xdr:cNvGrpSpPr/>
      </xdr:nvGrpSpPr>
      <xdr:grpSpPr>
        <a:xfrm>
          <a:off x="3048000" y="1524000"/>
          <a:ext cx="17678400" cy="8191500"/>
          <a:chOff x="609600" y="19050"/>
          <a:chExt cx="17678400" cy="8191500"/>
        </a:xfrm>
      </xdr:grpSpPr>
      <xdr:sp macro="" textlink="">
        <xdr:nvSpPr>
          <xdr:cNvPr id="16" name="Rectangle 15">
            <a:extLst>
              <a:ext uri="{FF2B5EF4-FFF2-40B4-BE49-F238E27FC236}">
                <a16:creationId xmlns:a16="http://schemas.microsoft.com/office/drawing/2014/main" id="{04019533-3903-4357-37C4-2A51A58DE109}"/>
              </a:ext>
            </a:extLst>
          </xdr:cNvPr>
          <xdr:cNvSpPr/>
        </xdr:nvSpPr>
        <xdr:spPr>
          <a:xfrm>
            <a:off x="609600" y="19050"/>
            <a:ext cx="17678400" cy="8191500"/>
          </a:xfrm>
          <a:prstGeom prst="rect">
            <a:avLst/>
          </a:prstGeom>
          <a:solidFill>
            <a:schemeClr val="accent6">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Rectangle 16">
            <a:extLst>
              <a:ext uri="{FF2B5EF4-FFF2-40B4-BE49-F238E27FC236}">
                <a16:creationId xmlns:a16="http://schemas.microsoft.com/office/drawing/2014/main" id="{540643EB-FE2D-0B8A-6AAF-F45EA8D2531C}"/>
              </a:ext>
            </a:extLst>
          </xdr:cNvPr>
          <xdr:cNvSpPr/>
        </xdr:nvSpPr>
        <xdr:spPr>
          <a:xfrm>
            <a:off x="1809750" y="476250"/>
            <a:ext cx="15868650" cy="7334250"/>
          </a:xfrm>
          <a:prstGeom prst="rect">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17">
            <a:extLst>
              <a:ext uri="{FF2B5EF4-FFF2-40B4-BE49-F238E27FC236}">
                <a16:creationId xmlns:a16="http://schemas.microsoft.com/office/drawing/2014/main" id="{BB15198D-51EE-EBE9-953C-2550D3AE695D}"/>
              </a:ext>
            </a:extLst>
          </xdr:cNvPr>
          <xdr:cNvSpPr/>
        </xdr:nvSpPr>
        <xdr:spPr>
          <a:xfrm>
            <a:off x="2136321" y="654177"/>
            <a:ext cx="15240000" cy="1460373"/>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Rectangle: Rounded Corners 18">
            <a:extLst>
              <a:ext uri="{FF2B5EF4-FFF2-40B4-BE49-F238E27FC236}">
                <a16:creationId xmlns:a16="http://schemas.microsoft.com/office/drawing/2014/main" id="{5B831DBB-635A-A103-1801-626C6E611C4B}"/>
              </a:ext>
            </a:extLst>
          </xdr:cNvPr>
          <xdr:cNvSpPr/>
        </xdr:nvSpPr>
        <xdr:spPr>
          <a:xfrm>
            <a:off x="1162050" y="2343150"/>
            <a:ext cx="1428750" cy="5238750"/>
          </a:xfrm>
          <a:prstGeom prst="round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mc:Choice xmlns:tsle="http://schemas.microsoft.com/office/drawing/2012/timeslicer" Requires="tsle">
          <xdr:graphicFrame macro="">
            <xdr:nvGraphicFramePr>
              <xdr:cNvPr id="20" name="ORDER DATE 4">
                <a:extLst>
                  <a:ext uri="{FF2B5EF4-FFF2-40B4-BE49-F238E27FC236}">
                    <a16:creationId xmlns:a16="http://schemas.microsoft.com/office/drawing/2014/main" id="{4B13B0F5-521D-72DC-488F-EF5CF59AC0DF}"/>
                  </a:ext>
                </a:extLst>
              </xdr:cNvPr>
              <xdr:cNvGraphicFramePr/>
            </xdr:nvGraphicFramePr>
            <xdr:xfrm>
              <a:off x="15524226" y="2362200"/>
              <a:ext cx="1783080" cy="1280160"/>
            </xdr:xfrm>
            <a:graphic>
              <a:graphicData uri="http://schemas.microsoft.com/office/drawing/2012/timeslicer">
                <tsle:timeslicer xmlns:tsle="http://schemas.microsoft.com/office/drawing/2012/timeslicer" name="ORDER DATE 4"/>
              </a:graphicData>
            </a:graphic>
          </xdr:graphicFrame>
        </mc:Choice>
        <mc:Fallback>
          <xdr:sp macro="" textlink="">
            <xdr:nvSpPr>
              <xdr:cNvPr id="0" name=""/>
              <xdr:cNvSpPr>
                <a:spLocks noTextEdit="1"/>
              </xdr:cNvSpPr>
            </xdr:nvSpPr>
            <xdr:spPr>
              <a:xfrm>
                <a:off x="17962626" y="3867150"/>
                <a:ext cx="1783080" cy="12801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mc:AlternateContent xmlns:mc="http://schemas.openxmlformats.org/markup-compatibility/2006">
        <mc:Choice xmlns:a14="http://schemas.microsoft.com/office/drawing/2010/main" Requires="a14">
          <xdr:graphicFrame macro="">
            <xdr:nvGraphicFramePr>
              <xdr:cNvPr id="21" name="TERRITORY 3">
                <a:extLst>
                  <a:ext uri="{FF2B5EF4-FFF2-40B4-BE49-F238E27FC236}">
                    <a16:creationId xmlns:a16="http://schemas.microsoft.com/office/drawing/2014/main" id="{338BE718-DCC3-51B7-8DD0-2CDA7421E616}"/>
                  </a:ext>
                </a:extLst>
              </xdr:cNvPr>
              <xdr:cNvGraphicFramePr/>
            </xdr:nvGraphicFramePr>
            <xdr:xfrm>
              <a:off x="15505176" y="933450"/>
              <a:ext cx="1563624" cy="971550"/>
            </xdr:xfrm>
            <a:graphic>
              <a:graphicData uri="http://schemas.microsoft.com/office/drawing/2010/slicer">
                <sle:slicer xmlns:sle="http://schemas.microsoft.com/office/drawing/2010/slicer" name="TERRITORY 3"/>
              </a:graphicData>
            </a:graphic>
          </xdr:graphicFrame>
        </mc:Choice>
        <mc:Fallback>
          <xdr:sp macro="" textlink="">
            <xdr:nvSpPr>
              <xdr:cNvPr id="0" name=""/>
              <xdr:cNvSpPr>
                <a:spLocks noTextEdit="1"/>
              </xdr:cNvSpPr>
            </xdr:nvSpPr>
            <xdr:spPr>
              <a:xfrm>
                <a:off x="17943576" y="243840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22" name="COUNTRY 3">
                <a:extLst>
                  <a:ext uri="{FF2B5EF4-FFF2-40B4-BE49-F238E27FC236}">
                    <a16:creationId xmlns:a16="http://schemas.microsoft.com/office/drawing/2014/main" id="{149818C5-3837-AE1D-9305-D3A07059003E}"/>
                  </a:ext>
                </a:extLst>
              </xdr:cNvPr>
              <xdr:cNvGraphicFramePr/>
            </xdr:nvGraphicFramePr>
            <xdr:xfrm>
              <a:off x="13676376" y="933450"/>
              <a:ext cx="1563624" cy="971550"/>
            </xdr:xfrm>
            <a:graphic>
              <a:graphicData uri="http://schemas.microsoft.com/office/drawing/2010/slicer">
                <sle:slicer xmlns:sle="http://schemas.microsoft.com/office/drawing/2010/slicer" name="COUNTRY 3"/>
              </a:graphicData>
            </a:graphic>
          </xdr:graphicFrame>
        </mc:Choice>
        <mc:Fallback>
          <xdr:sp macro="" textlink="">
            <xdr:nvSpPr>
              <xdr:cNvPr id="0" name=""/>
              <xdr:cNvSpPr>
                <a:spLocks noTextEdit="1"/>
              </xdr:cNvSpPr>
            </xdr:nvSpPr>
            <xdr:spPr>
              <a:xfrm>
                <a:off x="16114776" y="243840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23" name="PRODUCT LINE 3">
                <a:extLst>
                  <a:ext uri="{FF2B5EF4-FFF2-40B4-BE49-F238E27FC236}">
                    <a16:creationId xmlns:a16="http://schemas.microsoft.com/office/drawing/2014/main" id="{486A68CF-91D3-8C93-EC1D-13727414985D}"/>
                  </a:ext>
                </a:extLst>
              </xdr:cNvPr>
              <xdr:cNvGraphicFramePr/>
            </xdr:nvGraphicFramePr>
            <xdr:xfrm>
              <a:off x="11849100" y="933450"/>
              <a:ext cx="1562100" cy="969264"/>
            </xdr:xfrm>
            <a:graphic>
              <a:graphicData uri="http://schemas.microsoft.com/office/drawing/2010/slicer">
                <sle:slicer xmlns:sle="http://schemas.microsoft.com/office/drawing/2010/slicer" name="PRODUCT LINE 3"/>
              </a:graphicData>
            </a:graphic>
          </xdr:graphicFrame>
        </mc:Choice>
        <mc:Fallback>
          <xdr:sp macro="" textlink="">
            <xdr:nvSpPr>
              <xdr:cNvPr id="0" name=""/>
              <xdr:cNvSpPr>
                <a:spLocks noTextEdit="1"/>
              </xdr:cNvSpPr>
            </xdr:nvSpPr>
            <xdr:spPr>
              <a:xfrm>
                <a:off x="14287500" y="2438400"/>
                <a:ext cx="1562100" cy="9692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sp macro="" textlink="">
        <xdr:nvSpPr>
          <xdr:cNvPr id="25" name="Rectangle 24">
            <a:extLst>
              <a:ext uri="{FF2B5EF4-FFF2-40B4-BE49-F238E27FC236}">
                <a16:creationId xmlns:a16="http://schemas.microsoft.com/office/drawing/2014/main" id="{4E10EBD7-6409-A9E0-D540-5F430386B9A8}"/>
              </a:ext>
            </a:extLst>
          </xdr:cNvPr>
          <xdr:cNvSpPr/>
        </xdr:nvSpPr>
        <xdr:spPr>
          <a:xfrm>
            <a:off x="13068300" y="2362200"/>
            <a:ext cx="1991106"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6</xdr:col>
      <xdr:colOff>443592</xdr:colOff>
      <xdr:row>27</xdr:row>
      <xdr:rowOff>76200</xdr:rowOff>
    </xdr:from>
    <xdr:to>
      <xdr:col>7</xdr:col>
      <xdr:colOff>293913</xdr:colOff>
      <xdr:row>29</xdr:row>
      <xdr:rowOff>157843</xdr:rowOff>
    </xdr:to>
    <xdr:pic>
      <xdr:nvPicPr>
        <xdr:cNvPr id="6" name="Graphic 5" descr="Daily calendar with solid fill">
          <a:hlinkClick xmlns:r="http://schemas.openxmlformats.org/officeDocument/2006/relationships" r:id="rId1"/>
          <a:extLst>
            <a:ext uri="{FF2B5EF4-FFF2-40B4-BE49-F238E27FC236}">
              <a16:creationId xmlns:a16="http://schemas.microsoft.com/office/drawing/2014/main" id="{0310F1EA-C2BF-5ECA-BAA2-717EAE2D9580}"/>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2272392" y="3695700"/>
          <a:ext cx="459921" cy="462643"/>
        </a:xfrm>
        <a:prstGeom prst="rect">
          <a:avLst/>
        </a:prstGeom>
      </xdr:spPr>
    </xdr:pic>
    <xdr:clientData/>
  </xdr:twoCellAnchor>
  <xdr:twoCellAnchor editAs="oneCell">
    <xdr:from>
      <xdr:col>6</xdr:col>
      <xdr:colOff>419099</xdr:colOff>
      <xdr:row>32</xdr:row>
      <xdr:rowOff>108856</xdr:rowOff>
    </xdr:from>
    <xdr:to>
      <xdr:col>7</xdr:col>
      <xdr:colOff>269421</xdr:colOff>
      <xdr:row>35</xdr:row>
      <xdr:rowOff>0</xdr:rowOff>
    </xdr:to>
    <xdr:pic>
      <xdr:nvPicPr>
        <xdr:cNvPr id="8" name="Graphic 7" descr="Shopping cart with solid fill">
          <a:hlinkClick xmlns:r="http://schemas.openxmlformats.org/officeDocument/2006/relationships" r:id="rId4"/>
          <a:extLst>
            <a:ext uri="{FF2B5EF4-FFF2-40B4-BE49-F238E27FC236}">
              <a16:creationId xmlns:a16="http://schemas.microsoft.com/office/drawing/2014/main" id="{C943323F-2183-C868-1A07-95D65AC9EB14}"/>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2247899" y="4680856"/>
          <a:ext cx="459922" cy="462644"/>
        </a:xfrm>
        <a:prstGeom prst="rect">
          <a:avLst/>
        </a:prstGeom>
      </xdr:spPr>
    </xdr:pic>
    <xdr:clientData/>
  </xdr:twoCellAnchor>
  <xdr:twoCellAnchor>
    <xdr:from>
      <xdr:col>8</xdr:col>
      <xdr:colOff>394607</xdr:colOff>
      <xdr:row>20</xdr:row>
      <xdr:rowOff>95250</xdr:rowOff>
    </xdr:from>
    <xdr:to>
      <xdr:col>16</xdr:col>
      <xdr:colOff>331108</xdr:colOff>
      <xdr:row>48</xdr:row>
      <xdr:rowOff>0</xdr:rowOff>
    </xdr:to>
    <mc:AlternateContent xmlns:mc="http://schemas.openxmlformats.org/markup-compatibility/2006">
      <mc:Choice xmlns:cx1="http://schemas.microsoft.com/office/drawing/2015/9/8/chartex" Requires="cx1">
        <xdr:graphicFrame macro="">
          <xdr:nvGraphicFramePr>
            <xdr:cNvPr id="9" name="Chart 8">
              <a:extLst>
                <a:ext uri="{FF2B5EF4-FFF2-40B4-BE49-F238E27FC236}">
                  <a16:creationId xmlns:a16="http://schemas.microsoft.com/office/drawing/2014/main" id="{492457C0-06BE-4EB0-8522-A4C2618EFF4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5271407" y="3905250"/>
              <a:ext cx="4813301" cy="52387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25</xdr:col>
      <xdr:colOff>304799</xdr:colOff>
      <xdr:row>29</xdr:row>
      <xdr:rowOff>111125</xdr:rowOff>
    </xdr:from>
    <xdr:to>
      <xdr:col>32</xdr:col>
      <xdr:colOff>307520</xdr:colOff>
      <xdr:row>47</xdr:row>
      <xdr:rowOff>0</xdr:rowOff>
    </xdr:to>
    <xdr:graphicFrame macro="">
      <xdr:nvGraphicFramePr>
        <xdr:cNvPr id="10" name="Chart 9">
          <a:extLst>
            <a:ext uri="{FF2B5EF4-FFF2-40B4-BE49-F238E27FC236}">
              <a16:creationId xmlns:a16="http://schemas.microsoft.com/office/drawing/2014/main" id="{9947F1E3-BE9C-416A-8047-DD0FDB0EAB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17</xdr:col>
      <xdr:colOff>38100</xdr:colOff>
      <xdr:row>20</xdr:row>
      <xdr:rowOff>133350</xdr:rowOff>
    </xdr:from>
    <xdr:to>
      <xdr:col>25</xdr:col>
      <xdr:colOff>304800</xdr:colOff>
      <xdr:row>47</xdr:row>
      <xdr:rowOff>85725</xdr:rowOff>
    </xdr:to>
    <xdr:graphicFrame macro="">
      <xdr:nvGraphicFramePr>
        <xdr:cNvPr id="11" name="Chart 10">
          <a:extLst>
            <a:ext uri="{FF2B5EF4-FFF2-40B4-BE49-F238E27FC236}">
              <a16:creationId xmlns:a16="http://schemas.microsoft.com/office/drawing/2014/main" id="{CC98762F-F858-4C93-89A2-D5CB212DD7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oneCellAnchor>
    <xdr:from>
      <xdr:col>7</xdr:col>
      <xdr:colOff>571500</xdr:colOff>
      <xdr:row>16</xdr:row>
      <xdr:rowOff>50800</xdr:rowOff>
    </xdr:from>
    <xdr:ext cx="4365625" cy="508000"/>
    <xdr:sp macro="" textlink="">
      <xdr:nvSpPr>
        <xdr:cNvPr id="12" name="TextBox 11">
          <a:extLst>
            <a:ext uri="{FF2B5EF4-FFF2-40B4-BE49-F238E27FC236}">
              <a16:creationId xmlns:a16="http://schemas.microsoft.com/office/drawing/2014/main" id="{755C12F6-412C-D988-96B1-72FB7220E9C8}"/>
            </a:ext>
          </a:extLst>
        </xdr:cNvPr>
        <xdr:cNvSpPr txBox="1"/>
      </xdr:nvSpPr>
      <xdr:spPr>
        <a:xfrm>
          <a:off x="4838700" y="3098800"/>
          <a:ext cx="4365625" cy="508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2000" b="1" i="1"/>
            <a:t>Sales and Quantity Analysis</a:t>
          </a:r>
        </a:p>
      </xdr:txBody>
    </xdr:sp>
    <xdr:clientData/>
  </xdr:oneCellAnchor>
  <xdr:twoCellAnchor>
    <xdr:from>
      <xdr:col>7</xdr:col>
      <xdr:colOff>574221</xdr:colOff>
      <xdr:row>13</xdr:row>
      <xdr:rowOff>84364</xdr:rowOff>
    </xdr:from>
    <xdr:to>
      <xdr:col>16</xdr:col>
      <xdr:colOff>408214</xdr:colOff>
      <xdr:row>16</xdr:row>
      <xdr:rowOff>65314</xdr:rowOff>
    </xdr:to>
    <xdr:sp macro="" textlink="">
      <xdr:nvSpPr>
        <xdr:cNvPr id="13" name="TextBox 12">
          <a:extLst>
            <a:ext uri="{FF2B5EF4-FFF2-40B4-BE49-F238E27FC236}">
              <a16:creationId xmlns:a16="http://schemas.microsoft.com/office/drawing/2014/main" id="{669E4595-1AEB-472F-A3D8-57A4A056B6A2}"/>
            </a:ext>
          </a:extLst>
        </xdr:cNvPr>
        <xdr:cNvSpPr txBox="1"/>
      </xdr:nvSpPr>
      <xdr:spPr>
        <a:xfrm>
          <a:off x="3012621" y="1036864"/>
          <a:ext cx="5320393"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b="1"/>
            <a:t>SALES ANALYSIS DASHBOARD</a:t>
          </a:r>
        </a:p>
      </xdr:txBody>
    </xdr:sp>
    <xdr:clientData/>
  </xdr:twoCellAnchor>
  <xdr:twoCellAnchor editAs="oneCell">
    <xdr:from>
      <xdr:col>6</xdr:col>
      <xdr:colOff>351063</xdr:colOff>
      <xdr:row>42</xdr:row>
      <xdr:rowOff>0</xdr:rowOff>
    </xdr:from>
    <xdr:to>
      <xdr:col>7</xdr:col>
      <xdr:colOff>293913</xdr:colOff>
      <xdr:row>44</xdr:row>
      <xdr:rowOff>171450</xdr:rowOff>
    </xdr:to>
    <xdr:pic>
      <xdr:nvPicPr>
        <xdr:cNvPr id="29" name="Graphic 28" descr="User with solid fill">
          <a:hlinkClick xmlns:r="http://schemas.openxmlformats.org/officeDocument/2006/relationships" r:id="rId10"/>
          <a:extLst>
            <a:ext uri="{FF2B5EF4-FFF2-40B4-BE49-F238E27FC236}">
              <a16:creationId xmlns:a16="http://schemas.microsoft.com/office/drawing/2014/main" id="{E47D1803-2D59-4CD0-977D-78C052DB3319}"/>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2179863" y="6477000"/>
          <a:ext cx="552450" cy="552450"/>
        </a:xfrm>
        <a:prstGeom prst="rect">
          <a:avLst/>
        </a:prstGeom>
      </xdr:spPr>
    </xdr:pic>
    <xdr:clientData/>
  </xdr:twoCellAnchor>
  <xdr:twoCellAnchor editAs="oneCell">
    <xdr:from>
      <xdr:col>6</xdr:col>
      <xdr:colOff>386441</xdr:colOff>
      <xdr:row>37</xdr:row>
      <xdr:rowOff>57150</xdr:rowOff>
    </xdr:from>
    <xdr:to>
      <xdr:col>7</xdr:col>
      <xdr:colOff>291191</xdr:colOff>
      <xdr:row>40</xdr:row>
      <xdr:rowOff>0</xdr:rowOff>
    </xdr:to>
    <xdr:pic>
      <xdr:nvPicPr>
        <xdr:cNvPr id="30" name="Graphic 29" descr="Coins with solid fill">
          <a:hlinkClick xmlns:r="http://schemas.openxmlformats.org/officeDocument/2006/relationships" r:id="rId13"/>
          <a:extLst>
            <a:ext uri="{FF2B5EF4-FFF2-40B4-BE49-F238E27FC236}">
              <a16:creationId xmlns:a16="http://schemas.microsoft.com/office/drawing/2014/main" id="{8ADC9A5A-3F08-43CD-A7CB-5DD6E5AB4CF7}"/>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2215241" y="5581650"/>
          <a:ext cx="514350" cy="514350"/>
        </a:xfrm>
        <a:prstGeom prst="rect">
          <a:avLst/>
        </a:prstGeom>
      </xdr:spPr>
    </xdr:pic>
    <xdr:clientData/>
  </xdr:twoCellAnchor>
  <xdr:twoCellAnchor>
    <xdr:from>
      <xdr:col>25</xdr:col>
      <xdr:colOff>361950</xdr:colOff>
      <xdr:row>23</xdr:row>
      <xdr:rowOff>76200</xdr:rowOff>
    </xdr:from>
    <xdr:to>
      <xdr:col>28</xdr:col>
      <xdr:colOff>361950</xdr:colOff>
      <xdr:row>26</xdr:row>
      <xdr:rowOff>152400</xdr:rowOff>
    </xdr:to>
    <xdr:sp macro="" textlink="'Pivot Tables'!W19">
      <xdr:nvSpPr>
        <xdr:cNvPr id="2" name="Rectangle 1">
          <a:extLst>
            <a:ext uri="{FF2B5EF4-FFF2-40B4-BE49-F238E27FC236}">
              <a16:creationId xmlns:a16="http://schemas.microsoft.com/office/drawing/2014/main" id="{16144C73-71C1-625E-402D-78F552EEBCA6}"/>
            </a:ext>
          </a:extLst>
        </xdr:cNvPr>
        <xdr:cNvSpPr/>
      </xdr:nvSpPr>
      <xdr:spPr>
        <a:xfrm>
          <a:off x="15601950" y="4457700"/>
          <a:ext cx="1828800" cy="6477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56D59AD-D356-4FDD-81BA-55E2F353B408}" type="TxLink">
            <a:rPr lang="en-US" sz="2800" b="0" i="0" u="none" strike="noStrike">
              <a:solidFill>
                <a:srgbClr val="000000"/>
              </a:solidFill>
              <a:latin typeface="Calibri"/>
              <a:cs typeface="Calibri"/>
            </a:rPr>
            <a:pPr algn="ctr"/>
            <a:t>$101.27</a:t>
          </a:fld>
          <a:endParaRPr lang="en-US" sz="2800"/>
        </a:p>
      </xdr:txBody>
    </xdr:sp>
    <xdr:clientData/>
  </xdr:twoCellAnchor>
  <xdr:oneCellAnchor>
    <xdr:from>
      <xdr:col>34</xdr:col>
      <xdr:colOff>304800</xdr:colOff>
      <xdr:row>7</xdr:row>
      <xdr:rowOff>152400</xdr:rowOff>
    </xdr:from>
    <xdr:ext cx="184731" cy="264560"/>
    <xdr:sp macro="" textlink="">
      <xdr:nvSpPr>
        <xdr:cNvPr id="3" name="TextBox 2">
          <a:extLst>
            <a:ext uri="{FF2B5EF4-FFF2-40B4-BE49-F238E27FC236}">
              <a16:creationId xmlns:a16="http://schemas.microsoft.com/office/drawing/2014/main" id="{F6849FD1-9DAF-C8A2-D5B6-AA76D955EF7B}"/>
            </a:ext>
          </a:extLst>
        </xdr:cNvPr>
        <xdr:cNvSpPr txBox="1"/>
      </xdr:nvSpPr>
      <xdr:spPr>
        <a:xfrm>
          <a:off x="21031200" y="14859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25</xdr:col>
      <xdr:colOff>266700</xdr:colOff>
      <xdr:row>20</xdr:row>
      <xdr:rowOff>133350</xdr:rowOff>
    </xdr:from>
    <xdr:to>
      <xdr:col>28</xdr:col>
      <xdr:colOff>400050</xdr:colOff>
      <xdr:row>22</xdr:row>
      <xdr:rowOff>171450</xdr:rowOff>
    </xdr:to>
    <xdr:sp macro="" textlink="">
      <xdr:nvSpPr>
        <xdr:cNvPr id="5" name="TextBox 4">
          <a:extLst>
            <a:ext uri="{FF2B5EF4-FFF2-40B4-BE49-F238E27FC236}">
              <a16:creationId xmlns:a16="http://schemas.microsoft.com/office/drawing/2014/main" id="{BE16B036-C54E-106D-7EAF-2CF11A3161AF}"/>
            </a:ext>
          </a:extLst>
        </xdr:cNvPr>
        <xdr:cNvSpPr txBox="1"/>
      </xdr:nvSpPr>
      <xdr:spPr>
        <a:xfrm>
          <a:off x="15506700" y="3943350"/>
          <a:ext cx="196215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Average selling</a:t>
          </a:r>
          <a:r>
            <a:rPr lang="en-US" sz="1600" baseline="0"/>
            <a:t> price</a:t>
          </a:r>
          <a:endParaRPr lang="en-US" sz="1600"/>
        </a:p>
      </xdr:txBody>
    </xdr:sp>
    <xdr:clientData/>
  </xdr:twoCellAnchor>
  <xdr:twoCellAnchor editAs="oneCell">
    <xdr:from>
      <xdr:col>6</xdr:col>
      <xdr:colOff>438150</xdr:colOff>
      <xdr:row>22</xdr:row>
      <xdr:rowOff>114300</xdr:rowOff>
    </xdr:from>
    <xdr:to>
      <xdr:col>7</xdr:col>
      <xdr:colOff>302079</xdr:colOff>
      <xdr:row>24</xdr:row>
      <xdr:rowOff>170524</xdr:rowOff>
    </xdr:to>
    <xdr:pic>
      <xdr:nvPicPr>
        <xdr:cNvPr id="14" name="Graphic 21">
          <a:hlinkClick xmlns:r="http://schemas.openxmlformats.org/officeDocument/2006/relationships" r:id="rId16"/>
          <a:extLst>
            <a:ext uri="{FF2B5EF4-FFF2-40B4-BE49-F238E27FC236}">
              <a16:creationId xmlns:a16="http://schemas.microsoft.com/office/drawing/2014/main" id="{F970669E-7CAF-46BD-9E4E-40535B922C76}"/>
            </a:ext>
          </a:extLst>
        </xdr:cNvPr>
        <xdr:cNvPicPr>
          <a:picLocks noChangeAspect="1"/>
        </xdr:cNvPicPr>
      </xdr:nvPicPr>
      <xdr:blipFill>
        <a:blip xmlns:r="http://schemas.openxmlformats.org/officeDocument/2006/relationships" r:embed="rId17" cstate="print">
          <a:biLevel thresh="75000"/>
          <a:extLst>
            <a:ext uri="{BEBA8EAE-BF5A-486C-A8C5-ECC9F3942E4B}">
              <a14:imgProps xmlns:a14="http://schemas.microsoft.com/office/drawing/2010/main">
                <a14:imgLayer r:embed="rId18">
                  <a14:imgEffect>
                    <a14:saturation sat="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19"/>
            </a:ext>
          </a:extLst>
        </a:blip>
        <a:srcRect/>
        <a:stretch/>
      </xdr:blipFill>
      <xdr:spPr>
        <a:xfrm>
          <a:off x="4095750" y="4305300"/>
          <a:ext cx="473529" cy="43722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0</xdr:colOff>
      <xdr:row>8</xdr:row>
      <xdr:rowOff>0</xdr:rowOff>
    </xdr:from>
    <xdr:to>
      <xdr:col>34</xdr:col>
      <xdr:colOff>0</xdr:colOff>
      <xdr:row>51</xdr:row>
      <xdr:rowOff>0</xdr:rowOff>
    </xdr:to>
    <xdr:grpSp>
      <xdr:nvGrpSpPr>
        <xdr:cNvPr id="8" name="Group 7">
          <a:extLst>
            <a:ext uri="{FF2B5EF4-FFF2-40B4-BE49-F238E27FC236}">
              <a16:creationId xmlns:a16="http://schemas.microsoft.com/office/drawing/2014/main" id="{143A15D5-F00C-47EB-AF2F-1306B61FA843}"/>
            </a:ext>
          </a:extLst>
        </xdr:cNvPr>
        <xdr:cNvGrpSpPr/>
      </xdr:nvGrpSpPr>
      <xdr:grpSpPr>
        <a:xfrm>
          <a:off x="3048000" y="1524000"/>
          <a:ext cx="17678400" cy="8191500"/>
          <a:chOff x="609600" y="19050"/>
          <a:chExt cx="17678400" cy="8191500"/>
        </a:xfrm>
      </xdr:grpSpPr>
      <xdr:sp macro="" textlink="">
        <xdr:nvSpPr>
          <xdr:cNvPr id="9" name="Rectangle 8">
            <a:extLst>
              <a:ext uri="{FF2B5EF4-FFF2-40B4-BE49-F238E27FC236}">
                <a16:creationId xmlns:a16="http://schemas.microsoft.com/office/drawing/2014/main" id="{A7988A3A-7E36-A429-851E-0DE0D6C54868}"/>
              </a:ext>
            </a:extLst>
          </xdr:cNvPr>
          <xdr:cNvSpPr/>
        </xdr:nvSpPr>
        <xdr:spPr>
          <a:xfrm>
            <a:off x="609600" y="19050"/>
            <a:ext cx="17678400" cy="8191500"/>
          </a:xfrm>
          <a:prstGeom prst="rect">
            <a:avLst/>
          </a:prstGeom>
          <a:solidFill>
            <a:schemeClr val="accent6">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 name="Rectangle 9">
            <a:extLst>
              <a:ext uri="{FF2B5EF4-FFF2-40B4-BE49-F238E27FC236}">
                <a16:creationId xmlns:a16="http://schemas.microsoft.com/office/drawing/2014/main" id="{14FC8EB4-918F-F83B-E9B7-FB90A89323B2}"/>
              </a:ext>
            </a:extLst>
          </xdr:cNvPr>
          <xdr:cNvSpPr/>
        </xdr:nvSpPr>
        <xdr:spPr>
          <a:xfrm>
            <a:off x="1809750" y="476250"/>
            <a:ext cx="15868650" cy="7334250"/>
          </a:xfrm>
          <a:prstGeom prst="rect">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Rectangle 10">
            <a:extLst>
              <a:ext uri="{FF2B5EF4-FFF2-40B4-BE49-F238E27FC236}">
                <a16:creationId xmlns:a16="http://schemas.microsoft.com/office/drawing/2014/main" id="{3323E15B-CB8E-4A88-3287-DED60240D8E4}"/>
              </a:ext>
            </a:extLst>
          </xdr:cNvPr>
          <xdr:cNvSpPr/>
        </xdr:nvSpPr>
        <xdr:spPr>
          <a:xfrm>
            <a:off x="2136321" y="654177"/>
            <a:ext cx="15240000" cy="1460373"/>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Rectangle: Rounded Corners 11">
            <a:extLst>
              <a:ext uri="{FF2B5EF4-FFF2-40B4-BE49-F238E27FC236}">
                <a16:creationId xmlns:a16="http://schemas.microsoft.com/office/drawing/2014/main" id="{C23C8038-5D73-A5E5-59A1-43E4BCB09BAE}"/>
              </a:ext>
            </a:extLst>
          </xdr:cNvPr>
          <xdr:cNvSpPr/>
        </xdr:nvSpPr>
        <xdr:spPr>
          <a:xfrm>
            <a:off x="1162050" y="2343150"/>
            <a:ext cx="1428750" cy="5238750"/>
          </a:xfrm>
          <a:prstGeom prst="round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mc:Choice xmlns:tsle="http://schemas.microsoft.com/office/drawing/2012/timeslicer" Requires="tsle">
          <xdr:graphicFrame macro="">
            <xdr:nvGraphicFramePr>
              <xdr:cNvPr id="13" name="ORDER DATE 5">
                <a:extLst>
                  <a:ext uri="{FF2B5EF4-FFF2-40B4-BE49-F238E27FC236}">
                    <a16:creationId xmlns:a16="http://schemas.microsoft.com/office/drawing/2014/main" id="{21446248-5AE7-9A04-1BB8-774BC2DFA26A}"/>
                  </a:ext>
                </a:extLst>
              </xdr:cNvPr>
              <xdr:cNvGraphicFramePr/>
            </xdr:nvGraphicFramePr>
            <xdr:xfrm>
              <a:off x="15544800" y="2362200"/>
              <a:ext cx="1743456" cy="1280160"/>
            </xdr:xfrm>
            <a:graphic>
              <a:graphicData uri="http://schemas.microsoft.com/office/drawing/2012/timeslicer">
                <tsle:timeslicer xmlns:tsle="http://schemas.microsoft.com/office/drawing/2012/timeslicer" name="ORDER DATE 5"/>
              </a:graphicData>
            </a:graphic>
          </xdr:graphicFrame>
        </mc:Choice>
        <mc:Fallback>
          <xdr:sp macro="" textlink="">
            <xdr:nvSpPr>
              <xdr:cNvPr id="0" name=""/>
              <xdr:cNvSpPr>
                <a:spLocks noTextEdit="1"/>
              </xdr:cNvSpPr>
            </xdr:nvSpPr>
            <xdr:spPr>
              <a:xfrm>
                <a:off x="17983200" y="3867150"/>
                <a:ext cx="1743456" cy="12801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mc:AlternateContent xmlns:mc="http://schemas.openxmlformats.org/markup-compatibility/2006">
        <mc:Choice xmlns:a14="http://schemas.microsoft.com/office/drawing/2010/main" Requires="a14">
          <xdr:graphicFrame macro="">
            <xdr:nvGraphicFramePr>
              <xdr:cNvPr id="14" name="TERRITORY 4">
                <a:extLst>
                  <a:ext uri="{FF2B5EF4-FFF2-40B4-BE49-F238E27FC236}">
                    <a16:creationId xmlns:a16="http://schemas.microsoft.com/office/drawing/2014/main" id="{A920A4BA-333A-875C-E763-837DB7D1BD31}"/>
                  </a:ext>
                </a:extLst>
              </xdr:cNvPr>
              <xdr:cNvGraphicFramePr/>
            </xdr:nvGraphicFramePr>
            <xdr:xfrm>
              <a:off x="15505176" y="933450"/>
              <a:ext cx="1563624" cy="971550"/>
            </xdr:xfrm>
            <a:graphic>
              <a:graphicData uri="http://schemas.microsoft.com/office/drawing/2010/slicer">
                <sle:slicer xmlns:sle="http://schemas.microsoft.com/office/drawing/2010/slicer" name="TERRITORY 4"/>
              </a:graphicData>
            </a:graphic>
          </xdr:graphicFrame>
        </mc:Choice>
        <mc:Fallback>
          <xdr:sp macro="" textlink="">
            <xdr:nvSpPr>
              <xdr:cNvPr id="0" name=""/>
              <xdr:cNvSpPr>
                <a:spLocks noTextEdit="1"/>
              </xdr:cNvSpPr>
            </xdr:nvSpPr>
            <xdr:spPr>
              <a:xfrm>
                <a:off x="17943576" y="243840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5" name="COUNTRY 4">
                <a:extLst>
                  <a:ext uri="{FF2B5EF4-FFF2-40B4-BE49-F238E27FC236}">
                    <a16:creationId xmlns:a16="http://schemas.microsoft.com/office/drawing/2014/main" id="{AE131E88-6057-1C72-8A18-549A331D9B84}"/>
                  </a:ext>
                </a:extLst>
              </xdr:cNvPr>
              <xdr:cNvGraphicFramePr/>
            </xdr:nvGraphicFramePr>
            <xdr:xfrm>
              <a:off x="13676376" y="933450"/>
              <a:ext cx="1563624" cy="971550"/>
            </xdr:xfrm>
            <a:graphic>
              <a:graphicData uri="http://schemas.microsoft.com/office/drawing/2010/slicer">
                <sle:slicer xmlns:sle="http://schemas.microsoft.com/office/drawing/2010/slicer" name="COUNTRY 4"/>
              </a:graphicData>
            </a:graphic>
          </xdr:graphicFrame>
        </mc:Choice>
        <mc:Fallback>
          <xdr:sp macro="" textlink="">
            <xdr:nvSpPr>
              <xdr:cNvPr id="0" name=""/>
              <xdr:cNvSpPr>
                <a:spLocks noTextEdit="1"/>
              </xdr:cNvSpPr>
            </xdr:nvSpPr>
            <xdr:spPr>
              <a:xfrm>
                <a:off x="16114776" y="243840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6" name="PRODUCT LINE 4">
                <a:extLst>
                  <a:ext uri="{FF2B5EF4-FFF2-40B4-BE49-F238E27FC236}">
                    <a16:creationId xmlns:a16="http://schemas.microsoft.com/office/drawing/2014/main" id="{9415EDEE-E880-2807-1971-EEBAE9ABCC78}"/>
                  </a:ext>
                </a:extLst>
              </xdr:cNvPr>
              <xdr:cNvGraphicFramePr/>
            </xdr:nvGraphicFramePr>
            <xdr:xfrm>
              <a:off x="11849100" y="933450"/>
              <a:ext cx="1562100" cy="969264"/>
            </xdr:xfrm>
            <a:graphic>
              <a:graphicData uri="http://schemas.microsoft.com/office/drawing/2010/slicer">
                <sle:slicer xmlns:sle="http://schemas.microsoft.com/office/drawing/2010/slicer" name="PRODUCT LINE 4"/>
              </a:graphicData>
            </a:graphic>
          </xdr:graphicFrame>
        </mc:Choice>
        <mc:Fallback>
          <xdr:sp macro="" textlink="">
            <xdr:nvSpPr>
              <xdr:cNvPr id="0" name=""/>
              <xdr:cNvSpPr>
                <a:spLocks noTextEdit="1"/>
              </xdr:cNvSpPr>
            </xdr:nvSpPr>
            <xdr:spPr>
              <a:xfrm>
                <a:off x="14287500" y="2438400"/>
                <a:ext cx="1562100" cy="9692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sp macro="" textlink="">
        <xdr:nvSpPr>
          <xdr:cNvPr id="17" name="Rectangle 16">
            <a:extLst>
              <a:ext uri="{FF2B5EF4-FFF2-40B4-BE49-F238E27FC236}">
                <a16:creationId xmlns:a16="http://schemas.microsoft.com/office/drawing/2014/main" id="{C133CFD4-DE66-2F66-81D9-EC1862B54CAF}"/>
              </a:ext>
            </a:extLst>
          </xdr:cNvPr>
          <xdr:cNvSpPr/>
        </xdr:nvSpPr>
        <xdr:spPr>
          <a:xfrm>
            <a:off x="2876550" y="2362200"/>
            <a:ext cx="293370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Rectangle 19">
            <a:extLst>
              <a:ext uri="{FF2B5EF4-FFF2-40B4-BE49-F238E27FC236}">
                <a16:creationId xmlns:a16="http://schemas.microsoft.com/office/drawing/2014/main" id="{03CE61B2-E008-537A-52F8-691524F189E9}"/>
              </a:ext>
            </a:extLst>
          </xdr:cNvPr>
          <xdr:cNvSpPr/>
        </xdr:nvSpPr>
        <xdr:spPr>
          <a:xfrm>
            <a:off x="8686800" y="2362200"/>
            <a:ext cx="266700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20">
            <a:extLst>
              <a:ext uri="{FF2B5EF4-FFF2-40B4-BE49-F238E27FC236}">
                <a16:creationId xmlns:a16="http://schemas.microsoft.com/office/drawing/2014/main" id="{62ABFEA4-B458-7EDF-DE7F-40386B5F30E2}"/>
              </a:ext>
            </a:extLst>
          </xdr:cNvPr>
          <xdr:cNvSpPr/>
        </xdr:nvSpPr>
        <xdr:spPr>
          <a:xfrm>
            <a:off x="5943600" y="2362200"/>
            <a:ext cx="260985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209550</xdr:colOff>
      <xdr:row>30</xdr:row>
      <xdr:rowOff>19050</xdr:rowOff>
    </xdr:from>
    <xdr:to>
      <xdr:col>17</xdr:col>
      <xdr:colOff>0</xdr:colOff>
      <xdr:row>46</xdr:row>
      <xdr:rowOff>171450</xdr:rowOff>
    </xdr:to>
    <xdr:graphicFrame macro="">
      <xdr:nvGraphicFramePr>
        <xdr:cNvPr id="3" name="Chart 2">
          <a:extLst>
            <a:ext uri="{FF2B5EF4-FFF2-40B4-BE49-F238E27FC236}">
              <a16:creationId xmlns:a16="http://schemas.microsoft.com/office/drawing/2014/main" id="{86166F85-46B5-41A9-BED4-4D60C5E94E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38100</xdr:colOff>
      <xdr:row>15</xdr:row>
      <xdr:rowOff>133350</xdr:rowOff>
    </xdr:from>
    <xdr:to>
      <xdr:col>13</xdr:col>
      <xdr:colOff>400050</xdr:colOff>
      <xdr:row>17</xdr:row>
      <xdr:rowOff>114300</xdr:rowOff>
    </xdr:to>
    <xdr:sp macro="" textlink="">
      <xdr:nvSpPr>
        <xdr:cNvPr id="4" name="TextBox 3">
          <a:extLst>
            <a:ext uri="{FF2B5EF4-FFF2-40B4-BE49-F238E27FC236}">
              <a16:creationId xmlns:a16="http://schemas.microsoft.com/office/drawing/2014/main" id="{C19E10F3-545F-BF5A-BA5E-415761B88B8A}"/>
            </a:ext>
          </a:extLst>
        </xdr:cNvPr>
        <xdr:cNvSpPr txBox="1"/>
      </xdr:nvSpPr>
      <xdr:spPr>
        <a:xfrm>
          <a:off x="4914900" y="2990850"/>
          <a:ext cx="3409950" cy="361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1"/>
            <a:t>Profit Measures Analysis</a:t>
          </a:r>
        </a:p>
      </xdr:txBody>
    </xdr:sp>
    <xdr:clientData/>
  </xdr:twoCellAnchor>
  <xdr:twoCellAnchor>
    <xdr:from>
      <xdr:col>17</xdr:col>
      <xdr:colOff>495300</xdr:colOff>
      <xdr:row>29</xdr:row>
      <xdr:rowOff>171450</xdr:rowOff>
    </xdr:from>
    <xdr:to>
      <xdr:col>25</xdr:col>
      <xdr:colOff>228600</xdr:colOff>
      <xdr:row>46</xdr:row>
      <xdr:rowOff>19050</xdr:rowOff>
    </xdr:to>
    <xdr:graphicFrame macro="">
      <xdr:nvGraphicFramePr>
        <xdr:cNvPr id="5" name="Chart 4">
          <a:extLst>
            <a:ext uri="{FF2B5EF4-FFF2-40B4-BE49-F238E27FC236}">
              <a16:creationId xmlns:a16="http://schemas.microsoft.com/office/drawing/2014/main" id="{05365818-FD6C-481C-8C19-E276127B2F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22860</xdr:colOff>
      <xdr:row>13</xdr:row>
      <xdr:rowOff>57150</xdr:rowOff>
    </xdr:from>
    <xdr:to>
      <xdr:col>17</xdr:col>
      <xdr:colOff>175260</xdr:colOff>
      <xdr:row>16</xdr:row>
      <xdr:rowOff>38100</xdr:rowOff>
    </xdr:to>
    <xdr:sp macro="" textlink="">
      <xdr:nvSpPr>
        <xdr:cNvPr id="6" name="TextBox 5">
          <a:extLst>
            <a:ext uri="{FF2B5EF4-FFF2-40B4-BE49-F238E27FC236}">
              <a16:creationId xmlns:a16="http://schemas.microsoft.com/office/drawing/2014/main" id="{D90F96C0-2CFC-BB5E-1EB8-8E1BF50960EB}"/>
            </a:ext>
          </a:extLst>
        </xdr:cNvPr>
        <xdr:cNvSpPr txBox="1"/>
      </xdr:nvSpPr>
      <xdr:spPr>
        <a:xfrm>
          <a:off x="3070860" y="1009650"/>
          <a:ext cx="5638800"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b="1"/>
            <a:t>SALES ANALYSIS DASHBOARD</a:t>
          </a:r>
        </a:p>
      </xdr:txBody>
    </xdr:sp>
    <xdr:clientData/>
  </xdr:twoCellAnchor>
  <xdr:twoCellAnchor>
    <xdr:from>
      <xdr:col>26</xdr:col>
      <xdr:colOff>0</xdr:colOff>
      <xdr:row>30</xdr:row>
      <xdr:rowOff>19050</xdr:rowOff>
    </xdr:from>
    <xdr:to>
      <xdr:col>32</xdr:col>
      <xdr:colOff>323850</xdr:colOff>
      <xdr:row>46</xdr:row>
      <xdr:rowOff>171450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9841760A-EAA4-4475-88CF-3759B111ADF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5849600" y="5734050"/>
              <a:ext cx="3981450" cy="32004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6</xdr:col>
      <xdr:colOff>402771</xdr:colOff>
      <xdr:row>32</xdr:row>
      <xdr:rowOff>89807</xdr:rowOff>
    </xdr:from>
    <xdr:to>
      <xdr:col>7</xdr:col>
      <xdr:colOff>253092</xdr:colOff>
      <xdr:row>34</xdr:row>
      <xdr:rowOff>171450</xdr:rowOff>
    </xdr:to>
    <xdr:pic>
      <xdr:nvPicPr>
        <xdr:cNvPr id="23" name="Graphic 22" descr="Daily calendar with solid fill">
          <a:hlinkClick xmlns:r="http://schemas.openxmlformats.org/officeDocument/2006/relationships" r:id="rId4"/>
          <a:extLst>
            <a:ext uri="{FF2B5EF4-FFF2-40B4-BE49-F238E27FC236}">
              <a16:creationId xmlns:a16="http://schemas.microsoft.com/office/drawing/2014/main" id="{C69AC63A-6603-445B-B3F9-263EBCFD3494}"/>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2231571" y="4661807"/>
          <a:ext cx="459921" cy="462643"/>
        </a:xfrm>
        <a:prstGeom prst="rect">
          <a:avLst/>
        </a:prstGeom>
      </xdr:spPr>
    </xdr:pic>
    <xdr:clientData/>
  </xdr:twoCellAnchor>
  <xdr:twoCellAnchor editAs="oneCell">
    <xdr:from>
      <xdr:col>6</xdr:col>
      <xdr:colOff>400050</xdr:colOff>
      <xdr:row>27</xdr:row>
      <xdr:rowOff>70756</xdr:rowOff>
    </xdr:from>
    <xdr:to>
      <xdr:col>7</xdr:col>
      <xdr:colOff>250372</xdr:colOff>
      <xdr:row>29</xdr:row>
      <xdr:rowOff>152400</xdr:rowOff>
    </xdr:to>
    <xdr:pic>
      <xdr:nvPicPr>
        <xdr:cNvPr id="24" name="Graphic 23" descr="Shopping cart with solid fill">
          <a:hlinkClick xmlns:r="http://schemas.openxmlformats.org/officeDocument/2006/relationships" r:id="rId7"/>
          <a:extLst>
            <a:ext uri="{FF2B5EF4-FFF2-40B4-BE49-F238E27FC236}">
              <a16:creationId xmlns:a16="http://schemas.microsoft.com/office/drawing/2014/main" id="{B6C24937-160F-421C-A43C-0077A1560006}"/>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2228850" y="3690256"/>
          <a:ext cx="459922" cy="462644"/>
        </a:xfrm>
        <a:prstGeom prst="rect">
          <a:avLst/>
        </a:prstGeom>
      </xdr:spPr>
    </xdr:pic>
    <xdr:clientData/>
  </xdr:twoCellAnchor>
  <xdr:twoCellAnchor editAs="oneCell">
    <xdr:from>
      <xdr:col>6</xdr:col>
      <xdr:colOff>402771</xdr:colOff>
      <xdr:row>37</xdr:row>
      <xdr:rowOff>57150</xdr:rowOff>
    </xdr:from>
    <xdr:to>
      <xdr:col>7</xdr:col>
      <xdr:colOff>307521</xdr:colOff>
      <xdr:row>40</xdr:row>
      <xdr:rowOff>0</xdr:rowOff>
    </xdr:to>
    <xdr:pic>
      <xdr:nvPicPr>
        <xdr:cNvPr id="25" name="Graphic 24" descr="Coins with solid fill">
          <a:hlinkClick xmlns:r="http://schemas.openxmlformats.org/officeDocument/2006/relationships" r:id="rId10"/>
          <a:extLst>
            <a:ext uri="{FF2B5EF4-FFF2-40B4-BE49-F238E27FC236}">
              <a16:creationId xmlns:a16="http://schemas.microsoft.com/office/drawing/2014/main" id="{30BDAC04-9771-44A5-A6A0-CD4BC6C027FA}"/>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2231571" y="5581650"/>
          <a:ext cx="514350" cy="514350"/>
        </a:xfrm>
        <a:prstGeom prst="rect">
          <a:avLst/>
        </a:prstGeom>
      </xdr:spPr>
    </xdr:pic>
    <xdr:clientData/>
  </xdr:twoCellAnchor>
  <xdr:twoCellAnchor editAs="oneCell">
    <xdr:from>
      <xdr:col>6</xdr:col>
      <xdr:colOff>364671</xdr:colOff>
      <xdr:row>42</xdr:row>
      <xdr:rowOff>0</xdr:rowOff>
    </xdr:from>
    <xdr:to>
      <xdr:col>7</xdr:col>
      <xdr:colOff>307521</xdr:colOff>
      <xdr:row>44</xdr:row>
      <xdr:rowOff>171450</xdr:rowOff>
    </xdr:to>
    <xdr:pic>
      <xdr:nvPicPr>
        <xdr:cNvPr id="26" name="Graphic 25" descr="User with solid fill">
          <a:hlinkClick xmlns:r="http://schemas.openxmlformats.org/officeDocument/2006/relationships" r:id="rId13"/>
          <a:extLst>
            <a:ext uri="{FF2B5EF4-FFF2-40B4-BE49-F238E27FC236}">
              <a16:creationId xmlns:a16="http://schemas.microsoft.com/office/drawing/2014/main" id="{6F212CB8-56FC-498F-91F9-FB539E02398F}"/>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2193471" y="6477000"/>
          <a:ext cx="552450" cy="552450"/>
        </a:xfrm>
        <a:prstGeom prst="rect">
          <a:avLst/>
        </a:prstGeom>
      </xdr:spPr>
    </xdr:pic>
    <xdr:clientData/>
  </xdr:twoCellAnchor>
  <xdr:twoCellAnchor>
    <xdr:from>
      <xdr:col>13</xdr:col>
      <xdr:colOff>495300</xdr:colOff>
      <xdr:row>22</xdr:row>
      <xdr:rowOff>171450</xdr:rowOff>
    </xdr:from>
    <xdr:to>
      <xdr:col>17</xdr:col>
      <xdr:colOff>571500</xdr:colOff>
      <xdr:row>27</xdr:row>
      <xdr:rowOff>19050</xdr:rowOff>
    </xdr:to>
    <xdr:sp macro="" textlink="'Pivot Tables'!W27">
      <xdr:nvSpPr>
        <xdr:cNvPr id="2" name="Rectangle 1">
          <a:extLst>
            <a:ext uri="{FF2B5EF4-FFF2-40B4-BE49-F238E27FC236}">
              <a16:creationId xmlns:a16="http://schemas.microsoft.com/office/drawing/2014/main" id="{33994987-A325-426D-AE5F-A7A51C775D27}"/>
            </a:ext>
          </a:extLst>
        </xdr:cNvPr>
        <xdr:cNvSpPr/>
      </xdr:nvSpPr>
      <xdr:spPr>
        <a:xfrm>
          <a:off x="8420100" y="4362450"/>
          <a:ext cx="2514600" cy="8001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2675DDEC-47B1-4EBE-9203-4C0E292D5646}" type="TxLink">
            <a:rPr lang="en-US" sz="2800" b="0" i="0" u="none" strike="noStrike">
              <a:solidFill>
                <a:srgbClr val="000000"/>
              </a:solidFill>
              <a:latin typeface="Calibri"/>
              <a:cs typeface="Calibri"/>
            </a:rPr>
            <a:pPr algn="ctr"/>
            <a:t>0.35%</a:t>
          </a:fld>
          <a:endParaRPr lang="en-US" sz="2800"/>
        </a:p>
      </xdr:txBody>
    </xdr:sp>
    <xdr:clientData/>
  </xdr:twoCellAnchor>
  <xdr:twoCellAnchor>
    <xdr:from>
      <xdr:col>8</xdr:col>
      <xdr:colOff>495300</xdr:colOff>
      <xdr:row>23</xdr:row>
      <xdr:rowOff>38100</xdr:rowOff>
    </xdr:from>
    <xdr:to>
      <xdr:col>13</xdr:col>
      <xdr:colOff>228600</xdr:colOff>
      <xdr:row>26</xdr:row>
      <xdr:rowOff>133350</xdr:rowOff>
    </xdr:to>
    <xdr:sp macro="" textlink="'Pivot Tables'!W24">
      <xdr:nvSpPr>
        <xdr:cNvPr id="27" name="Rectangle 26">
          <a:extLst>
            <a:ext uri="{FF2B5EF4-FFF2-40B4-BE49-F238E27FC236}">
              <a16:creationId xmlns:a16="http://schemas.microsoft.com/office/drawing/2014/main" id="{38D90CD6-8BE4-1FB5-0B55-4F04BA128506}"/>
            </a:ext>
          </a:extLst>
        </xdr:cNvPr>
        <xdr:cNvSpPr/>
      </xdr:nvSpPr>
      <xdr:spPr>
        <a:xfrm>
          <a:off x="5372100" y="4419600"/>
          <a:ext cx="2781300" cy="66675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03BC925-E2EF-4D3E-BEAA-BD398981BB16}" type="TxLink">
            <a:rPr lang="en-US" sz="2800" b="0" i="0" u="none" strike="noStrike">
              <a:solidFill>
                <a:srgbClr val="000000"/>
              </a:solidFill>
              <a:latin typeface="Calibri"/>
              <a:cs typeface="Calibri"/>
            </a:rPr>
            <a:pPr algn="ctr"/>
            <a:t>$35,286.85</a:t>
          </a:fld>
          <a:endParaRPr lang="en-US" sz="2800"/>
        </a:p>
      </xdr:txBody>
    </xdr:sp>
    <xdr:clientData/>
  </xdr:twoCellAnchor>
  <xdr:twoCellAnchor>
    <xdr:from>
      <xdr:col>18</xdr:col>
      <xdr:colOff>228600</xdr:colOff>
      <xdr:row>23</xdr:row>
      <xdr:rowOff>38100</xdr:rowOff>
    </xdr:from>
    <xdr:to>
      <xdr:col>22</xdr:col>
      <xdr:colOff>266700</xdr:colOff>
      <xdr:row>26</xdr:row>
      <xdr:rowOff>133350</xdr:rowOff>
    </xdr:to>
    <xdr:sp macro="" textlink="'Pivot Tables'!W30">
      <xdr:nvSpPr>
        <xdr:cNvPr id="41" name="Rectangle 40">
          <a:extLst>
            <a:ext uri="{FF2B5EF4-FFF2-40B4-BE49-F238E27FC236}">
              <a16:creationId xmlns:a16="http://schemas.microsoft.com/office/drawing/2014/main" id="{89E9C45B-765E-4258-98A4-9CB870A49EFD}"/>
            </a:ext>
          </a:extLst>
        </xdr:cNvPr>
        <xdr:cNvSpPr/>
      </xdr:nvSpPr>
      <xdr:spPr>
        <a:xfrm>
          <a:off x="11201400" y="4419600"/>
          <a:ext cx="2476500" cy="66675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4D35BBE-BBBE-4FC0-9190-0F5717F7A590}" type="TxLink">
            <a:rPr lang="en-US" sz="2800" b="0" i="0" u="none" strike="noStrike">
              <a:solidFill>
                <a:srgbClr val="000000"/>
              </a:solidFill>
              <a:latin typeface="Calibri"/>
              <a:cs typeface="Calibri"/>
            </a:rPr>
            <a:pPr algn="ctr"/>
            <a:t>46</a:t>
          </a:fld>
          <a:endParaRPr lang="en-US" sz="2800"/>
        </a:p>
      </xdr:txBody>
    </xdr:sp>
    <xdr:clientData/>
  </xdr:twoCellAnchor>
  <xdr:twoCellAnchor>
    <xdr:from>
      <xdr:col>8</xdr:col>
      <xdr:colOff>552450</xdr:colOff>
      <xdr:row>20</xdr:row>
      <xdr:rowOff>152400</xdr:rowOff>
    </xdr:from>
    <xdr:to>
      <xdr:col>13</xdr:col>
      <xdr:colOff>190500</xdr:colOff>
      <xdr:row>23</xdr:row>
      <xdr:rowOff>76200</xdr:rowOff>
    </xdr:to>
    <xdr:sp macro="" textlink="">
      <xdr:nvSpPr>
        <xdr:cNvPr id="42" name="TextBox 41">
          <a:extLst>
            <a:ext uri="{FF2B5EF4-FFF2-40B4-BE49-F238E27FC236}">
              <a16:creationId xmlns:a16="http://schemas.microsoft.com/office/drawing/2014/main" id="{9766E31D-7054-8F43-CCF5-6CD897EBD3D6}"/>
            </a:ext>
          </a:extLst>
        </xdr:cNvPr>
        <xdr:cNvSpPr txBox="1"/>
      </xdr:nvSpPr>
      <xdr:spPr>
        <a:xfrm>
          <a:off x="5429250" y="3962400"/>
          <a:ext cx="268605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Profit/Loss</a:t>
          </a:r>
        </a:p>
      </xdr:txBody>
    </xdr:sp>
    <xdr:clientData/>
  </xdr:twoCellAnchor>
  <xdr:twoCellAnchor>
    <xdr:from>
      <xdr:col>13</xdr:col>
      <xdr:colOff>476250</xdr:colOff>
      <xdr:row>20</xdr:row>
      <xdr:rowOff>133350</xdr:rowOff>
    </xdr:from>
    <xdr:to>
      <xdr:col>17</xdr:col>
      <xdr:colOff>571500</xdr:colOff>
      <xdr:row>23</xdr:row>
      <xdr:rowOff>57150</xdr:rowOff>
    </xdr:to>
    <xdr:sp macro="" textlink="">
      <xdr:nvSpPr>
        <xdr:cNvPr id="43" name="TextBox 42">
          <a:extLst>
            <a:ext uri="{FF2B5EF4-FFF2-40B4-BE49-F238E27FC236}">
              <a16:creationId xmlns:a16="http://schemas.microsoft.com/office/drawing/2014/main" id="{872C9027-E0EF-476B-8E47-4D92F4F41FD7}"/>
            </a:ext>
          </a:extLst>
        </xdr:cNvPr>
        <xdr:cNvSpPr txBox="1"/>
      </xdr:nvSpPr>
      <xdr:spPr>
        <a:xfrm>
          <a:off x="8401050" y="3943350"/>
          <a:ext cx="253365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Profit/Loss</a:t>
          </a:r>
          <a:r>
            <a:rPr lang="en-US" sz="1600" baseline="0"/>
            <a:t> Margin %</a:t>
          </a:r>
          <a:endParaRPr lang="en-US" sz="1600"/>
        </a:p>
      </xdr:txBody>
    </xdr:sp>
    <xdr:clientData/>
  </xdr:twoCellAnchor>
  <xdr:twoCellAnchor>
    <xdr:from>
      <xdr:col>18</xdr:col>
      <xdr:colOff>190500</xdr:colOff>
      <xdr:row>20</xdr:row>
      <xdr:rowOff>133350</xdr:rowOff>
    </xdr:from>
    <xdr:to>
      <xdr:col>22</xdr:col>
      <xdr:colOff>342900</xdr:colOff>
      <xdr:row>23</xdr:row>
      <xdr:rowOff>38100</xdr:rowOff>
    </xdr:to>
    <xdr:sp macro="" textlink="">
      <xdr:nvSpPr>
        <xdr:cNvPr id="44" name="TextBox 43">
          <a:extLst>
            <a:ext uri="{FF2B5EF4-FFF2-40B4-BE49-F238E27FC236}">
              <a16:creationId xmlns:a16="http://schemas.microsoft.com/office/drawing/2014/main" id="{0B0FF342-8EC5-4645-ABB4-B34B2422DE3F}"/>
            </a:ext>
          </a:extLst>
        </xdr:cNvPr>
        <xdr:cNvSpPr txBox="1"/>
      </xdr:nvSpPr>
      <xdr:spPr>
        <a:xfrm>
          <a:off x="11163300" y="3943350"/>
          <a:ext cx="259080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Product Loss</a:t>
          </a:r>
        </a:p>
      </xdr:txBody>
    </xdr:sp>
    <xdr:clientData/>
  </xdr:twoCellAnchor>
  <xdr:twoCellAnchor editAs="oneCell">
    <xdr:from>
      <xdr:col>6</xdr:col>
      <xdr:colOff>381000</xdr:colOff>
      <xdr:row>22</xdr:row>
      <xdr:rowOff>152400</xdr:rowOff>
    </xdr:from>
    <xdr:to>
      <xdr:col>7</xdr:col>
      <xdr:colOff>244929</xdr:colOff>
      <xdr:row>25</xdr:row>
      <xdr:rowOff>18124</xdr:rowOff>
    </xdr:to>
    <xdr:pic>
      <xdr:nvPicPr>
        <xdr:cNvPr id="46" name="Graphic 21">
          <a:hlinkClick xmlns:r="http://schemas.openxmlformats.org/officeDocument/2006/relationships" r:id="rId16"/>
          <a:extLst>
            <a:ext uri="{FF2B5EF4-FFF2-40B4-BE49-F238E27FC236}">
              <a16:creationId xmlns:a16="http://schemas.microsoft.com/office/drawing/2014/main" id="{6C7F590B-327B-4C0F-B996-974D612F1C6D}"/>
            </a:ext>
          </a:extLst>
        </xdr:cNvPr>
        <xdr:cNvPicPr>
          <a:picLocks noChangeAspect="1"/>
        </xdr:cNvPicPr>
      </xdr:nvPicPr>
      <xdr:blipFill>
        <a:blip xmlns:r="http://schemas.openxmlformats.org/officeDocument/2006/relationships" r:embed="rId17" cstate="print">
          <a:biLevel thresh="75000"/>
          <a:extLst>
            <a:ext uri="{BEBA8EAE-BF5A-486C-A8C5-ECC9F3942E4B}">
              <a14:imgProps xmlns:a14="http://schemas.microsoft.com/office/drawing/2010/main">
                <a14:imgLayer r:embed="rId18">
                  <a14:imgEffect>
                    <a14:saturation sat="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19"/>
            </a:ext>
          </a:extLst>
        </a:blip>
        <a:srcRect/>
        <a:stretch/>
      </xdr:blipFill>
      <xdr:spPr>
        <a:xfrm>
          <a:off x="4038600" y="4343400"/>
          <a:ext cx="473529" cy="4372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5</xdr:col>
      <xdr:colOff>552450</xdr:colOff>
      <xdr:row>8</xdr:row>
      <xdr:rowOff>0</xdr:rowOff>
    </xdr:from>
    <xdr:to>
      <xdr:col>34</xdr:col>
      <xdr:colOff>552450</xdr:colOff>
      <xdr:row>51</xdr:row>
      <xdr:rowOff>0</xdr:rowOff>
    </xdr:to>
    <xdr:grpSp>
      <xdr:nvGrpSpPr>
        <xdr:cNvPr id="7" name="Group 6">
          <a:extLst>
            <a:ext uri="{FF2B5EF4-FFF2-40B4-BE49-F238E27FC236}">
              <a16:creationId xmlns:a16="http://schemas.microsoft.com/office/drawing/2014/main" id="{4CEF58EC-4CFF-401B-9208-A6B1FEEF25D1}"/>
            </a:ext>
          </a:extLst>
        </xdr:cNvPr>
        <xdr:cNvGrpSpPr/>
      </xdr:nvGrpSpPr>
      <xdr:grpSpPr>
        <a:xfrm>
          <a:off x="3600450" y="1524000"/>
          <a:ext cx="17678400" cy="8191500"/>
          <a:chOff x="609600" y="19050"/>
          <a:chExt cx="17678400" cy="8191500"/>
        </a:xfrm>
      </xdr:grpSpPr>
      <xdr:sp macro="" textlink="">
        <xdr:nvSpPr>
          <xdr:cNvPr id="8" name="Rectangle 7">
            <a:extLst>
              <a:ext uri="{FF2B5EF4-FFF2-40B4-BE49-F238E27FC236}">
                <a16:creationId xmlns:a16="http://schemas.microsoft.com/office/drawing/2014/main" id="{BD0604F5-1603-F8CF-2243-7985B20EB641}"/>
              </a:ext>
            </a:extLst>
          </xdr:cNvPr>
          <xdr:cNvSpPr/>
        </xdr:nvSpPr>
        <xdr:spPr>
          <a:xfrm>
            <a:off x="609600" y="19050"/>
            <a:ext cx="17678400" cy="8191500"/>
          </a:xfrm>
          <a:prstGeom prst="rect">
            <a:avLst/>
          </a:prstGeom>
          <a:solidFill>
            <a:schemeClr val="accent6">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 name="Rectangle 8">
            <a:extLst>
              <a:ext uri="{FF2B5EF4-FFF2-40B4-BE49-F238E27FC236}">
                <a16:creationId xmlns:a16="http://schemas.microsoft.com/office/drawing/2014/main" id="{1C381DE3-9310-D850-DBAE-210DE47E5CDE}"/>
              </a:ext>
            </a:extLst>
          </xdr:cNvPr>
          <xdr:cNvSpPr/>
        </xdr:nvSpPr>
        <xdr:spPr>
          <a:xfrm>
            <a:off x="1809750" y="476250"/>
            <a:ext cx="15868650" cy="7334250"/>
          </a:xfrm>
          <a:prstGeom prst="rect">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 name="Rectangle 9">
            <a:extLst>
              <a:ext uri="{FF2B5EF4-FFF2-40B4-BE49-F238E27FC236}">
                <a16:creationId xmlns:a16="http://schemas.microsoft.com/office/drawing/2014/main" id="{B2E7AF1F-11FD-5D25-A917-115EBF44A462}"/>
              </a:ext>
            </a:extLst>
          </xdr:cNvPr>
          <xdr:cNvSpPr/>
        </xdr:nvSpPr>
        <xdr:spPr>
          <a:xfrm>
            <a:off x="2136321" y="654177"/>
            <a:ext cx="15240000" cy="1460373"/>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Rectangle: Rounded Corners 10">
            <a:extLst>
              <a:ext uri="{FF2B5EF4-FFF2-40B4-BE49-F238E27FC236}">
                <a16:creationId xmlns:a16="http://schemas.microsoft.com/office/drawing/2014/main" id="{ECDA7664-CBDA-E2B8-DB4F-43291844E3BB}"/>
              </a:ext>
            </a:extLst>
          </xdr:cNvPr>
          <xdr:cNvSpPr/>
        </xdr:nvSpPr>
        <xdr:spPr>
          <a:xfrm>
            <a:off x="1162050" y="2343150"/>
            <a:ext cx="1428750" cy="5238750"/>
          </a:xfrm>
          <a:prstGeom prst="round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mc:Choice xmlns:tsle="http://schemas.microsoft.com/office/drawing/2012/timeslicer" Requires="tsle">
          <xdr:graphicFrame macro="">
            <xdr:nvGraphicFramePr>
              <xdr:cNvPr id="12" name="ORDER DATE 6">
                <a:extLst>
                  <a:ext uri="{FF2B5EF4-FFF2-40B4-BE49-F238E27FC236}">
                    <a16:creationId xmlns:a16="http://schemas.microsoft.com/office/drawing/2014/main" id="{AFF06FB0-666E-3F8C-6CDC-18D5CE55082D}"/>
                  </a:ext>
                </a:extLst>
              </xdr:cNvPr>
              <xdr:cNvGraphicFramePr/>
            </xdr:nvGraphicFramePr>
            <xdr:xfrm>
              <a:off x="15468600" y="2381250"/>
              <a:ext cx="1819656" cy="1280160"/>
            </xdr:xfrm>
            <a:graphic>
              <a:graphicData uri="http://schemas.microsoft.com/office/drawing/2012/timeslicer">
                <tsle:timeslicer xmlns:tsle="http://schemas.microsoft.com/office/drawing/2012/timeslicer" name="ORDER DATE 6"/>
              </a:graphicData>
            </a:graphic>
          </xdr:graphicFrame>
        </mc:Choice>
        <mc:Fallback>
          <xdr:sp macro="" textlink="">
            <xdr:nvSpPr>
              <xdr:cNvPr id="0" name=""/>
              <xdr:cNvSpPr>
                <a:spLocks noTextEdit="1"/>
              </xdr:cNvSpPr>
            </xdr:nvSpPr>
            <xdr:spPr>
              <a:xfrm>
                <a:off x="18459450" y="3886200"/>
                <a:ext cx="1819656" cy="12801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mc:AlternateContent xmlns:mc="http://schemas.openxmlformats.org/markup-compatibility/2006">
        <mc:Choice xmlns:a14="http://schemas.microsoft.com/office/drawing/2010/main" Requires="a14">
          <xdr:graphicFrame macro="">
            <xdr:nvGraphicFramePr>
              <xdr:cNvPr id="13" name="TERRITORY 5">
                <a:extLst>
                  <a:ext uri="{FF2B5EF4-FFF2-40B4-BE49-F238E27FC236}">
                    <a16:creationId xmlns:a16="http://schemas.microsoft.com/office/drawing/2014/main" id="{F3C45AE2-FA35-97F6-73F9-458CE81CB8EE}"/>
                  </a:ext>
                </a:extLst>
              </xdr:cNvPr>
              <xdr:cNvGraphicFramePr/>
            </xdr:nvGraphicFramePr>
            <xdr:xfrm>
              <a:off x="15505176" y="933450"/>
              <a:ext cx="1563624" cy="971550"/>
            </xdr:xfrm>
            <a:graphic>
              <a:graphicData uri="http://schemas.microsoft.com/office/drawing/2010/slicer">
                <sle:slicer xmlns:sle="http://schemas.microsoft.com/office/drawing/2010/slicer" name="TERRITORY 5"/>
              </a:graphicData>
            </a:graphic>
          </xdr:graphicFrame>
        </mc:Choice>
        <mc:Fallback>
          <xdr:sp macro="" textlink="">
            <xdr:nvSpPr>
              <xdr:cNvPr id="0" name=""/>
              <xdr:cNvSpPr>
                <a:spLocks noTextEdit="1"/>
              </xdr:cNvSpPr>
            </xdr:nvSpPr>
            <xdr:spPr>
              <a:xfrm>
                <a:off x="18496026" y="243840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4" name="COUNTRY 5">
                <a:extLst>
                  <a:ext uri="{FF2B5EF4-FFF2-40B4-BE49-F238E27FC236}">
                    <a16:creationId xmlns:a16="http://schemas.microsoft.com/office/drawing/2014/main" id="{9CEA6C7E-55AC-DB60-16E8-FDACD69B280F}"/>
                  </a:ext>
                </a:extLst>
              </xdr:cNvPr>
              <xdr:cNvGraphicFramePr/>
            </xdr:nvGraphicFramePr>
            <xdr:xfrm>
              <a:off x="13676376" y="933450"/>
              <a:ext cx="1563624" cy="971550"/>
            </xdr:xfrm>
            <a:graphic>
              <a:graphicData uri="http://schemas.microsoft.com/office/drawing/2010/slicer">
                <sle:slicer xmlns:sle="http://schemas.microsoft.com/office/drawing/2010/slicer" name="COUNTRY 5"/>
              </a:graphicData>
            </a:graphic>
          </xdr:graphicFrame>
        </mc:Choice>
        <mc:Fallback>
          <xdr:sp macro="" textlink="">
            <xdr:nvSpPr>
              <xdr:cNvPr id="0" name=""/>
              <xdr:cNvSpPr>
                <a:spLocks noTextEdit="1"/>
              </xdr:cNvSpPr>
            </xdr:nvSpPr>
            <xdr:spPr>
              <a:xfrm>
                <a:off x="16667226" y="2438400"/>
                <a:ext cx="1563624"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5" name="PRODUCT LINE 5">
                <a:extLst>
                  <a:ext uri="{FF2B5EF4-FFF2-40B4-BE49-F238E27FC236}">
                    <a16:creationId xmlns:a16="http://schemas.microsoft.com/office/drawing/2014/main" id="{A78322AC-9529-688B-78CB-4AF272AAC636}"/>
                  </a:ext>
                </a:extLst>
              </xdr:cNvPr>
              <xdr:cNvGraphicFramePr/>
            </xdr:nvGraphicFramePr>
            <xdr:xfrm>
              <a:off x="11849100" y="933450"/>
              <a:ext cx="1562100" cy="969264"/>
            </xdr:xfrm>
            <a:graphic>
              <a:graphicData uri="http://schemas.microsoft.com/office/drawing/2010/slicer">
                <sle:slicer xmlns:sle="http://schemas.microsoft.com/office/drawing/2010/slicer" name="PRODUCT LINE 5"/>
              </a:graphicData>
            </a:graphic>
          </xdr:graphicFrame>
        </mc:Choice>
        <mc:Fallback>
          <xdr:sp macro="" textlink="">
            <xdr:nvSpPr>
              <xdr:cNvPr id="0" name=""/>
              <xdr:cNvSpPr>
                <a:spLocks noTextEdit="1"/>
              </xdr:cNvSpPr>
            </xdr:nvSpPr>
            <xdr:spPr>
              <a:xfrm>
                <a:off x="14839950" y="2438400"/>
                <a:ext cx="1562100" cy="9692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sp macro="" textlink="">
        <xdr:nvSpPr>
          <xdr:cNvPr id="16" name="Rectangle 15">
            <a:extLst>
              <a:ext uri="{FF2B5EF4-FFF2-40B4-BE49-F238E27FC236}">
                <a16:creationId xmlns:a16="http://schemas.microsoft.com/office/drawing/2014/main" id="{209E2DED-D3CB-881F-ED66-7B19B38CD458}"/>
              </a:ext>
            </a:extLst>
          </xdr:cNvPr>
          <xdr:cNvSpPr/>
        </xdr:nvSpPr>
        <xdr:spPr>
          <a:xfrm>
            <a:off x="2857500" y="2400300"/>
            <a:ext cx="276225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Rectangle 18">
            <a:extLst>
              <a:ext uri="{FF2B5EF4-FFF2-40B4-BE49-F238E27FC236}">
                <a16:creationId xmlns:a16="http://schemas.microsoft.com/office/drawing/2014/main" id="{8069069B-FE2A-C35D-5868-273468662537}"/>
              </a:ext>
            </a:extLst>
          </xdr:cNvPr>
          <xdr:cNvSpPr/>
        </xdr:nvSpPr>
        <xdr:spPr>
          <a:xfrm>
            <a:off x="8496300" y="2400300"/>
            <a:ext cx="241935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Rectangle 19">
            <a:extLst>
              <a:ext uri="{FF2B5EF4-FFF2-40B4-BE49-F238E27FC236}">
                <a16:creationId xmlns:a16="http://schemas.microsoft.com/office/drawing/2014/main" id="{37BB1F59-7ED7-9185-5DCA-BD079BC3CDC3}"/>
              </a:ext>
            </a:extLst>
          </xdr:cNvPr>
          <xdr:cNvSpPr/>
        </xdr:nvSpPr>
        <xdr:spPr>
          <a:xfrm>
            <a:off x="5730240" y="2400300"/>
            <a:ext cx="2632710" cy="1280160"/>
          </a:xfrm>
          <a:prstGeom prst="rect">
            <a:avLst/>
          </a:prstGeom>
          <a:solidFill>
            <a:schemeClr val="accent6">
              <a:lumMod val="40000"/>
              <a:lumOff val="60000"/>
            </a:scheme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495300</xdr:colOff>
      <xdr:row>13</xdr:row>
      <xdr:rowOff>76200</xdr:rowOff>
    </xdr:from>
    <xdr:to>
      <xdr:col>17</xdr:col>
      <xdr:colOff>228600</xdr:colOff>
      <xdr:row>16</xdr:row>
      <xdr:rowOff>57150</xdr:rowOff>
    </xdr:to>
    <xdr:sp macro="" textlink="">
      <xdr:nvSpPr>
        <xdr:cNvPr id="3" name="TextBox 2">
          <a:extLst>
            <a:ext uri="{FF2B5EF4-FFF2-40B4-BE49-F238E27FC236}">
              <a16:creationId xmlns:a16="http://schemas.microsoft.com/office/drawing/2014/main" id="{26563D8A-D831-4C27-8D32-60AA30EAA19F}"/>
            </a:ext>
          </a:extLst>
        </xdr:cNvPr>
        <xdr:cNvSpPr txBox="1"/>
      </xdr:nvSpPr>
      <xdr:spPr>
        <a:xfrm>
          <a:off x="2933700" y="1028700"/>
          <a:ext cx="5219700"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b="1"/>
            <a:t>SALES ANALYSIS DASHBOARD</a:t>
          </a:r>
        </a:p>
      </xdr:txBody>
    </xdr:sp>
    <xdr:clientData/>
  </xdr:twoCellAnchor>
  <xdr:twoCellAnchor>
    <xdr:from>
      <xdr:col>11</xdr:col>
      <xdr:colOff>0</xdr:colOff>
      <xdr:row>29</xdr:row>
      <xdr:rowOff>166007</xdr:rowOff>
    </xdr:from>
    <xdr:to>
      <xdr:col>20</xdr:col>
      <xdr:colOff>342900</xdr:colOff>
      <xdr:row>46</xdr:row>
      <xdr:rowOff>76200</xdr:rowOff>
    </xdr:to>
    <xdr:graphicFrame macro="">
      <xdr:nvGraphicFramePr>
        <xdr:cNvPr id="4" name="Chart 3">
          <a:extLst>
            <a:ext uri="{FF2B5EF4-FFF2-40B4-BE49-F238E27FC236}">
              <a16:creationId xmlns:a16="http://schemas.microsoft.com/office/drawing/2014/main" id="{20C8676A-5E12-49D1-BDA7-1351FF6E6A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23</xdr:col>
      <xdr:colOff>0</xdr:colOff>
      <xdr:row>30</xdr:row>
      <xdr:rowOff>0</xdr:rowOff>
    </xdr:from>
    <xdr:to>
      <xdr:col>32</xdr:col>
      <xdr:colOff>323850</xdr:colOff>
      <xdr:row>46</xdr:row>
      <xdr:rowOff>76200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85AA2CBB-D658-46D9-853C-25D23816068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4020800" y="5715000"/>
              <a:ext cx="5810250" cy="3124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8</xdr:col>
      <xdr:colOff>533400</xdr:colOff>
      <xdr:row>16</xdr:row>
      <xdr:rowOff>13607</xdr:rowOff>
    </xdr:from>
    <xdr:to>
      <xdr:col>13</xdr:col>
      <xdr:colOff>152400</xdr:colOff>
      <xdr:row>18</xdr:row>
      <xdr:rowOff>32657</xdr:rowOff>
    </xdr:to>
    <xdr:sp macro="" textlink="">
      <xdr:nvSpPr>
        <xdr:cNvPr id="6" name="TextBox 5">
          <a:extLst>
            <a:ext uri="{FF2B5EF4-FFF2-40B4-BE49-F238E27FC236}">
              <a16:creationId xmlns:a16="http://schemas.microsoft.com/office/drawing/2014/main" id="{2A6F1F2A-C2B2-0BBB-4156-A3A8AE8E9979}"/>
            </a:ext>
          </a:extLst>
        </xdr:cNvPr>
        <xdr:cNvSpPr txBox="1"/>
      </xdr:nvSpPr>
      <xdr:spPr>
        <a:xfrm>
          <a:off x="5410200" y="3061607"/>
          <a:ext cx="2667000"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1"/>
            <a:t>Customer Insights</a:t>
          </a:r>
        </a:p>
      </xdr:txBody>
    </xdr:sp>
    <xdr:clientData/>
  </xdr:twoCellAnchor>
  <xdr:twoCellAnchor editAs="oneCell">
    <xdr:from>
      <xdr:col>7</xdr:col>
      <xdr:colOff>342900</xdr:colOff>
      <xdr:row>27</xdr:row>
      <xdr:rowOff>27214</xdr:rowOff>
    </xdr:from>
    <xdr:to>
      <xdr:col>8</xdr:col>
      <xdr:colOff>193221</xdr:colOff>
      <xdr:row>29</xdr:row>
      <xdr:rowOff>108857</xdr:rowOff>
    </xdr:to>
    <xdr:pic>
      <xdr:nvPicPr>
        <xdr:cNvPr id="21" name="Graphic 20" descr="Daily calendar with solid fill">
          <a:hlinkClick xmlns:r="http://schemas.openxmlformats.org/officeDocument/2006/relationships" r:id="rId3"/>
          <a:extLst>
            <a:ext uri="{FF2B5EF4-FFF2-40B4-BE49-F238E27FC236}">
              <a16:creationId xmlns:a16="http://schemas.microsoft.com/office/drawing/2014/main" id="{4C010AA8-E74F-42E7-ABBA-58987BE76951}"/>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2171700" y="3646714"/>
          <a:ext cx="459921" cy="462643"/>
        </a:xfrm>
        <a:prstGeom prst="rect">
          <a:avLst/>
        </a:prstGeom>
      </xdr:spPr>
    </xdr:pic>
    <xdr:clientData/>
  </xdr:twoCellAnchor>
  <xdr:twoCellAnchor editAs="oneCell">
    <xdr:from>
      <xdr:col>7</xdr:col>
      <xdr:colOff>304800</xdr:colOff>
      <xdr:row>22</xdr:row>
      <xdr:rowOff>58076</xdr:rowOff>
    </xdr:from>
    <xdr:to>
      <xdr:col>8</xdr:col>
      <xdr:colOff>168729</xdr:colOff>
      <xdr:row>24</xdr:row>
      <xdr:rowOff>114300</xdr:rowOff>
    </xdr:to>
    <xdr:pic>
      <xdr:nvPicPr>
        <xdr:cNvPr id="22" name="Graphic 21">
          <a:hlinkClick xmlns:r="http://schemas.openxmlformats.org/officeDocument/2006/relationships" r:id="rId6"/>
          <a:extLst>
            <a:ext uri="{FF2B5EF4-FFF2-40B4-BE49-F238E27FC236}">
              <a16:creationId xmlns:a16="http://schemas.microsoft.com/office/drawing/2014/main" id="{82DC6572-092A-4056-A0AF-3EB552BD472A}"/>
            </a:ext>
          </a:extLst>
        </xdr:cNvPr>
        <xdr:cNvPicPr>
          <a:picLocks noChangeAspect="1"/>
        </xdr:cNvPicPr>
      </xdr:nvPicPr>
      <xdr:blipFill>
        <a:blip xmlns:r="http://schemas.openxmlformats.org/officeDocument/2006/relationships" r:embed="rId7" cstate="print">
          <a:biLevel thresh="75000"/>
          <a:extLst>
            <a:ext uri="{BEBA8EAE-BF5A-486C-A8C5-ECC9F3942E4B}">
              <a14:imgProps xmlns:a14="http://schemas.microsoft.com/office/drawing/2010/main">
                <a14:imgLayer r:embed="rId8">
                  <a14:imgEffect>
                    <a14:saturation sat="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9"/>
            </a:ext>
          </a:extLst>
        </a:blip>
        <a:srcRect/>
        <a:stretch/>
      </xdr:blipFill>
      <xdr:spPr>
        <a:xfrm>
          <a:off x="4572000" y="4249076"/>
          <a:ext cx="473529" cy="437224"/>
        </a:xfrm>
        <a:prstGeom prst="rect">
          <a:avLst/>
        </a:prstGeom>
      </xdr:spPr>
    </xdr:pic>
    <xdr:clientData/>
  </xdr:twoCellAnchor>
  <xdr:twoCellAnchor editAs="oneCell">
    <xdr:from>
      <xdr:col>7</xdr:col>
      <xdr:colOff>318407</xdr:colOff>
      <xdr:row>32</xdr:row>
      <xdr:rowOff>108856</xdr:rowOff>
    </xdr:from>
    <xdr:to>
      <xdr:col>8</xdr:col>
      <xdr:colOff>168729</xdr:colOff>
      <xdr:row>35</xdr:row>
      <xdr:rowOff>0</xdr:rowOff>
    </xdr:to>
    <xdr:pic>
      <xdr:nvPicPr>
        <xdr:cNvPr id="23" name="Graphic 22" descr="Shopping cart with solid fill">
          <a:hlinkClick xmlns:r="http://schemas.openxmlformats.org/officeDocument/2006/relationships" r:id="rId10"/>
          <a:extLst>
            <a:ext uri="{FF2B5EF4-FFF2-40B4-BE49-F238E27FC236}">
              <a16:creationId xmlns:a16="http://schemas.microsoft.com/office/drawing/2014/main" id="{5E8304AD-EB3D-4B17-8217-1FEE90A7DE6A}"/>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2147207" y="4680856"/>
          <a:ext cx="459922" cy="462644"/>
        </a:xfrm>
        <a:prstGeom prst="rect">
          <a:avLst/>
        </a:prstGeom>
      </xdr:spPr>
    </xdr:pic>
    <xdr:clientData/>
  </xdr:twoCellAnchor>
  <xdr:twoCellAnchor editAs="oneCell">
    <xdr:from>
      <xdr:col>7</xdr:col>
      <xdr:colOff>288471</xdr:colOff>
      <xdr:row>37</xdr:row>
      <xdr:rowOff>0</xdr:rowOff>
    </xdr:from>
    <xdr:to>
      <xdr:col>8</xdr:col>
      <xdr:colOff>193221</xdr:colOff>
      <xdr:row>39</xdr:row>
      <xdr:rowOff>133350</xdr:rowOff>
    </xdr:to>
    <xdr:pic>
      <xdr:nvPicPr>
        <xdr:cNvPr id="24" name="Graphic 23" descr="Coins with solid fill">
          <a:hlinkClick xmlns:r="http://schemas.openxmlformats.org/officeDocument/2006/relationships" r:id="rId13"/>
          <a:extLst>
            <a:ext uri="{FF2B5EF4-FFF2-40B4-BE49-F238E27FC236}">
              <a16:creationId xmlns:a16="http://schemas.microsoft.com/office/drawing/2014/main" id="{14802A03-8BDF-4216-94B3-6B76DFD31CD0}"/>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2117271" y="5524500"/>
          <a:ext cx="514350" cy="514350"/>
        </a:xfrm>
        <a:prstGeom prst="rect">
          <a:avLst/>
        </a:prstGeom>
      </xdr:spPr>
    </xdr:pic>
    <xdr:clientData/>
  </xdr:twoCellAnchor>
  <xdr:twoCellAnchor editAs="oneCell">
    <xdr:from>
      <xdr:col>7</xdr:col>
      <xdr:colOff>250371</xdr:colOff>
      <xdr:row>41</xdr:row>
      <xdr:rowOff>133350</xdr:rowOff>
    </xdr:from>
    <xdr:to>
      <xdr:col>8</xdr:col>
      <xdr:colOff>193221</xdr:colOff>
      <xdr:row>44</xdr:row>
      <xdr:rowOff>114300</xdr:rowOff>
    </xdr:to>
    <xdr:pic>
      <xdr:nvPicPr>
        <xdr:cNvPr id="25" name="Graphic 24" descr="User with solid fill">
          <a:hlinkClick xmlns:r="http://schemas.openxmlformats.org/officeDocument/2006/relationships" r:id="rId16"/>
          <a:extLst>
            <a:ext uri="{FF2B5EF4-FFF2-40B4-BE49-F238E27FC236}">
              <a16:creationId xmlns:a16="http://schemas.microsoft.com/office/drawing/2014/main" id="{1456AB1E-10B4-49E4-87C9-1C4631203304}"/>
            </a:ext>
          </a:extLst>
        </xdr:cNvPr>
        <xdr:cNvPicPr>
          <a:picLocks noChangeAspect="1"/>
        </xdr:cNvPicPr>
      </xdr:nvPicPr>
      <xdr:blipFill>
        <a:blip xmlns:r="http://schemas.openxmlformats.org/officeDocument/2006/relationships" r:embed="rId17">
          <a:extLst>
            <a:ext uri="{96DAC541-7B7A-43D3-8B79-37D633B846F1}">
              <asvg:svgBlip xmlns:asvg="http://schemas.microsoft.com/office/drawing/2016/SVG/main" r:embed="rId18"/>
            </a:ext>
          </a:extLst>
        </a:blip>
        <a:stretch>
          <a:fillRect/>
        </a:stretch>
      </xdr:blipFill>
      <xdr:spPr>
        <a:xfrm>
          <a:off x="2079171" y="6419850"/>
          <a:ext cx="552450" cy="552450"/>
        </a:xfrm>
        <a:prstGeom prst="rect">
          <a:avLst/>
        </a:prstGeom>
      </xdr:spPr>
    </xdr:pic>
    <xdr:clientData/>
  </xdr:twoCellAnchor>
  <xdr:twoCellAnchor>
    <xdr:from>
      <xdr:col>9</xdr:col>
      <xdr:colOff>419100</xdr:colOff>
      <xdr:row>23</xdr:row>
      <xdr:rowOff>133350</xdr:rowOff>
    </xdr:from>
    <xdr:to>
      <xdr:col>13</xdr:col>
      <xdr:colOff>571500</xdr:colOff>
      <xdr:row>26</xdr:row>
      <xdr:rowOff>171450</xdr:rowOff>
    </xdr:to>
    <xdr:sp macro="" textlink="'Pivot Tables'!Z16">
      <xdr:nvSpPr>
        <xdr:cNvPr id="2" name="Rectangle 1">
          <a:extLst>
            <a:ext uri="{FF2B5EF4-FFF2-40B4-BE49-F238E27FC236}">
              <a16:creationId xmlns:a16="http://schemas.microsoft.com/office/drawing/2014/main" id="{5EAA844F-5D0C-961D-1346-04C0DCC9C3FC}"/>
            </a:ext>
          </a:extLst>
        </xdr:cNvPr>
        <xdr:cNvSpPr/>
      </xdr:nvSpPr>
      <xdr:spPr>
        <a:xfrm>
          <a:off x="5905500" y="4514850"/>
          <a:ext cx="2590800" cy="6096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9D0FB23B-756F-493D-90C6-96954C773E89}" type="TxLink">
            <a:rPr lang="en-US" sz="2800" b="0" i="0" u="none" strike="noStrike">
              <a:solidFill>
                <a:srgbClr val="000000"/>
              </a:solidFill>
              <a:latin typeface="Calibri"/>
              <a:cs typeface="Calibri"/>
            </a:rPr>
            <a:pPr algn="ctr"/>
            <a:t>92</a:t>
          </a:fld>
          <a:endParaRPr lang="en-US" sz="2800"/>
        </a:p>
      </xdr:txBody>
    </xdr:sp>
    <xdr:clientData/>
  </xdr:twoCellAnchor>
  <xdr:twoCellAnchor>
    <xdr:from>
      <xdr:col>14</xdr:col>
      <xdr:colOff>266700</xdr:colOff>
      <xdr:row>23</xdr:row>
      <xdr:rowOff>114300</xdr:rowOff>
    </xdr:from>
    <xdr:to>
      <xdr:col>18</xdr:col>
      <xdr:colOff>247650</xdr:colOff>
      <xdr:row>26</xdr:row>
      <xdr:rowOff>152400</xdr:rowOff>
    </xdr:to>
    <xdr:sp macro="" textlink="'Pivot Tables'!Z19">
      <xdr:nvSpPr>
        <xdr:cNvPr id="26" name="Rectangle 25">
          <a:extLst>
            <a:ext uri="{FF2B5EF4-FFF2-40B4-BE49-F238E27FC236}">
              <a16:creationId xmlns:a16="http://schemas.microsoft.com/office/drawing/2014/main" id="{D6DC3DB1-85F2-4788-8279-35A5C926AE5F}"/>
            </a:ext>
          </a:extLst>
        </xdr:cNvPr>
        <xdr:cNvSpPr/>
      </xdr:nvSpPr>
      <xdr:spPr>
        <a:xfrm>
          <a:off x="8801100" y="4495800"/>
          <a:ext cx="2419350" cy="6096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820C422-14E8-4C53-9E13-B3DCEDBB2BBE}" type="TxLink">
            <a:rPr lang="en-US" sz="2800" b="0" i="0" u="none" strike="noStrike">
              <a:solidFill>
                <a:srgbClr val="000000"/>
              </a:solidFill>
              <a:latin typeface="Calibri"/>
              <a:cs typeface="Calibri"/>
            </a:rPr>
            <a:pPr algn="ctr"/>
            <a:t>$912,294.11</a:t>
          </a:fld>
          <a:endParaRPr lang="en-US" sz="2800"/>
        </a:p>
      </xdr:txBody>
    </xdr:sp>
    <xdr:clientData/>
  </xdr:twoCellAnchor>
  <xdr:twoCellAnchor>
    <xdr:from>
      <xdr:col>18</xdr:col>
      <xdr:colOff>571500</xdr:colOff>
      <xdr:row>23</xdr:row>
      <xdr:rowOff>133350</xdr:rowOff>
    </xdr:from>
    <xdr:to>
      <xdr:col>22</xdr:col>
      <xdr:colOff>361950</xdr:colOff>
      <xdr:row>26</xdr:row>
      <xdr:rowOff>171450</xdr:rowOff>
    </xdr:to>
    <xdr:sp macro="" textlink="'Pivot Tables'!Z22">
      <xdr:nvSpPr>
        <xdr:cNvPr id="40" name="Rectangle 39">
          <a:extLst>
            <a:ext uri="{FF2B5EF4-FFF2-40B4-BE49-F238E27FC236}">
              <a16:creationId xmlns:a16="http://schemas.microsoft.com/office/drawing/2014/main" id="{FB2562F6-4513-4D74-B1DA-C84EF52FAE53}"/>
            </a:ext>
          </a:extLst>
        </xdr:cNvPr>
        <xdr:cNvSpPr/>
      </xdr:nvSpPr>
      <xdr:spPr>
        <a:xfrm>
          <a:off x="11544300" y="4514850"/>
          <a:ext cx="2228850" cy="6096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E11CCCE-8408-493A-9D5B-4EEEC868EDF7}" type="TxLink">
            <a:rPr lang="en-US" sz="2800" b="0" i="0" u="none" strike="noStrike">
              <a:solidFill>
                <a:srgbClr val="000000"/>
              </a:solidFill>
              <a:latin typeface="Calibri"/>
              <a:cs typeface="Calibri"/>
            </a:rPr>
            <a:pPr algn="ctr"/>
            <a:t>91</a:t>
          </a:fld>
          <a:endParaRPr lang="en-US" sz="2800"/>
        </a:p>
      </xdr:txBody>
    </xdr:sp>
    <xdr:clientData/>
  </xdr:twoCellAnchor>
  <xdr:twoCellAnchor>
    <xdr:from>
      <xdr:col>9</xdr:col>
      <xdr:colOff>533400</xdr:colOff>
      <xdr:row>20</xdr:row>
      <xdr:rowOff>171450</xdr:rowOff>
    </xdr:from>
    <xdr:to>
      <xdr:col>13</xdr:col>
      <xdr:colOff>533400</xdr:colOff>
      <xdr:row>23</xdr:row>
      <xdr:rowOff>95250</xdr:rowOff>
    </xdr:to>
    <xdr:sp macro="" textlink="">
      <xdr:nvSpPr>
        <xdr:cNvPr id="41" name="TextBox 40">
          <a:extLst>
            <a:ext uri="{FF2B5EF4-FFF2-40B4-BE49-F238E27FC236}">
              <a16:creationId xmlns:a16="http://schemas.microsoft.com/office/drawing/2014/main" id="{33BD1622-52DD-6E5C-FCB2-BCACE58ACD3D}"/>
            </a:ext>
          </a:extLst>
        </xdr:cNvPr>
        <xdr:cNvSpPr txBox="1"/>
      </xdr:nvSpPr>
      <xdr:spPr>
        <a:xfrm>
          <a:off x="6019800" y="3981450"/>
          <a:ext cx="243840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Total Customers</a:t>
          </a:r>
        </a:p>
      </xdr:txBody>
    </xdr:sp>
    <xdr:clientData/>
  </xdr:twoCellAnchor>
  <xdr:twoCellAnchor>
    <xdr:from>
      <xdr:col>14</xdr:col>
      <xdr:colOff>285750</xdr:colOff>
      <xdr:row>21</xdr:row>
      <xdr:rowOff>0</xdr:rowOff>
    </xdr:from>
    <xdr:to>
      <xdr:col>18</xdr:col>
      <xdr:colOff>285750</xdr:colOff>
      <xdr:row>23</xdr:row>
      <xdr:rowOff>95250</xdr:rowOff>
    </xdr:to>
    <xdr:sp macro="" textlink="">
      <xdr:nvSpPr>
        <xdr:cNvPr id="42" name="TextBox 41">
          <a:extLst>
            <a:ext uri="{FF2B5EF4-FFF2-40B4-BE49-F238E27FC236}">
              <a16:creationId xmlns:a16="http://schemas.microsoft.com/office/drawing/2014/main" id="{8B44B470-FF27-4CA5-8B18-7547B774A0B7}"/>
            </a:ext>
          </a:extLst>
        </xdr:cNvPr>
        <xdr:cNvSpPr txBox="1"/>
      </xdr:nvSpPr>
      <xdr:spPr>
        <a:xfrm>
          <a:off x="8820150" y="4000500"/>
          <a:ext cx="243840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Top Customer Sales</a:t>
          </a:r>
        </a:p>
      </xdr:txBody>
    </xdr:sp>
    <xdr:clientData/>
  </xdr:twoCellAnchor>
  <xdr:twoCellAnchor>
    <xdr:from>
      <xdr:col>18</xdr:col>
      <xdr:colOff>552450</xdr:colOff>
      <xdr:row>21</xdr:row>
      <xdr:rowOff>0</xdr:rowOff>
    </xdr:from>
    <xdr:to>
      <xdr:col>22</xdr:col>
      <xdr:colOff>400050</xdr:colOff>
      <xdr:row>23</xdr:row>
      <xdr:rowOff>76200</xdr:rowOff>
    </xdr:to>
    <xdr:sp macro="" textlink="">
      <xdr:nvSpPr>
        <xdr:cNvPr id="43" name="TextBox 42">
          <a:extLst>
            <a:ext uri="{FF2B5EF4-FFF2-40B4-BE49-F238E27FC236}">
              <a16:creationId xmlns:a16="http://schemas.microsoft.com/office/drawing/2014/main" id="{B42FB817-1C84-4EF9-9DD7-107E03CF53E2}"/>
            </a:ext>
          </a:extLst>
        </xdr:cNvPr>
        <xdr:cNvSpPr txBox="1"/>
      </xdr:nvSpPr>
      <xdr:spPr>
        <a:xfrm>
          <a:off x="11525250" y="4000500"/>
          <a:ext cx="228600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Repeat Customers</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1099537" backgroundQuery="1" createdVersion="8" refreshedVersion="8" minRefreshableVersion="3" recordCount="0" supportSubquery="1" supportAdvancedDrill="1" xr:uid="{BB66BF0A-95D1-4BA9-A397-79CB49539C75}">
  <cacheSource type="external" connectionId="7"/>
  <cacheFields count="4">
    <cacheField name="[DimProduct].[PRODUCT LINE].[PRODUCT LINE]" caption="PRODUCT LINE" numFmtId="0" hierarchy="14" level="1">
      <sharedItems count="7">
        <s v="Classic Cars"/>
        <s v="Motorcycles"/>
        <s v="Planes"/>
        <s v="Ships"/>
        <s v="Trains"/>
        <s v="Trucks and Buses"/>
        <s v="Vintage Cars"/>
      </sharedItems>
    </cacheField>
    <cacheField name="[Measures].[Profit]" caption="Profit" numFmtId="0" hierarchy="77" level="32767"/>
    <cacheField name="[DimCustomer].[COUNTRY].[COUNTRY]" caption="COUNTRY" numFmtId="0" hierarchy="1"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2"/>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3"/>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0"/>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oneField="1">
      <fieldsUsage count="1">
        <fieldUsage x="1"/>
      </fieldsUsage>
    </cacheHierarchy>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57523147" backgroundQuery="1" createdVersion="8" refreshedVersion="8" minRefreshableVersion="3" recordCount="0" supportSubquery="1" supportAdvancedDrill="1" xr:uid="{FAB60C96-B2D7-4AF9-B391-AA9A82A50FB1}">
  <cacheSource type="external" connectionId="7"/>
  <cacheFields count="5">
    <cacheField name="[DimDate].[Month Name].[Month Name]" caption="Month Name" numFmtId="0" hierarchy="6" level="1">
      <sharedItems count="12">
        <s v="April"/>
        <s v="August"/>
        <s v="December"/>
        <s v="February"/>
        <s v="January"/>
        <s v="July"/>
        <s v="June"/>
        <s v="March"/>
        <s v="May"/>
        <s v="November"/>
        <s v="October"/>
        <s v="September"/>
      </sharedItems>
    </cacheField>
    <cacheField name="[Measures].[Sales YTD]" caption="Sales YTD" numFmtId="0" hierarchy="79" level="32767"/>
    <cacheField name="[DimCustomer].[COUNTRY].[COUNTRY]" caption="COUNTRY" numFmtId="0" hierarchy="1" level="1">
      <sharedItems containsSemiMixedTypes="0" containsNonDate="0" containsString="0"/>
    </cacheField>
    <cacheField name="[DimProduct].[PRODUCT LINE].[PRODUCT LINE]" caption="PRODUCT LINE" numFmtId="0" hierarchy="14"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2"/>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4"/>
      </fieldsUsage>
    </cacheHierarchy>
    <cacheHierarchy uniqueName="[DimDate].[Month Name]" caption="Month Name" attribute="1" defaultMemberUniqueName="[DimDate].[Month Name].[All]" allUniqueName="[DimDate].[Month Name].[All]" dimensionUniqueName="[DimDate]" displayFolder="" count="2" memberValueDatatype="130" unbalanced="0">
      <fieldsUsage count="2">
        <fieldUsage x="-1"/>
        <fieldUsage x="0"/>
      </fieldsUsage>
    </cacheHierarchy>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3"/>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oneField="1">
      <fieldsUsage count="1">
        <fieldUsage x="1"/>
      </fieldsUsage>
    </cacheHierarchy>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user" refreshedDate="45932.999461226849" backgroundQuery="1" createdVersion="3" refreshedVersion="8" minRefreshableVersion="3" recordCount="0" tupleCache="1" supportSubquery="1" supportAdvancedDrill="1" xr:uid="{C29F0A3D-54BF-4B67-A1DB-E7ED7183A915}">
  <cacheSource type="external" connectionId="7"/>
  <cacheFields count="5">
    <cacheField name="[DimDate].[ORDER DATE].[ORDER DATE]" caption="ORDER DATE" numFmtId="0" hierarchy="8" level="1">
      <sharedItems count="1">
        <s v="[DimDate].[ORDER DATE].&amp;[2003-01-06T00:00:00]" c="1/6/2003"/>
      </sharedItems>
    </cacheField>
    <cacheField name="[Measures].[MeasuresLevel]" caption="MeasuresLevel" numFmtId="0" hierarchy="40">
      <sharedItems count="15">
        <s v="[Measures].[YoY Sales]" c="YoY Sales"/>
        <s v="[Measures].[Sales Growth %]" c="Sales Growth %"/>
        <s v="[Measures].[Sales YTD]" c="Sales YTD"/>
        <s v="[Measures].[Repeat customers]" c="Repeat customers"/>
        <s v="[Measures].[Top customer sales]" c="Top customer sales"/>
        <s v="[Measures].[Total Customers]" c="Total Customers"/>
        <s v="[Measures].[Product loss]" c="Product loss"/>
        <s v="[Measures].[Profit/Loss Margin %]" c="Profit/Loss Margin %"/>
        <s v="[Measures].[Average selling price]" c="Average selling price"/>
        <s v="[Measures].[Top Product Sales]" c="Top Product Sales"/>
        <s v="[Measures].[Total product]" c="Total product"/>
        <s v="[Measures].[Total Quantity]" c="Total Quantity"/>
        <s v="[Measures].[Total Sales]" c="Total Sales"/>
        <s v="[Measures].[Average Order Value]" c="Average Order Value"/>
        <s v="[Measures].[Profit]" c="Profit"/>
      </sharedItems>
    </cacheField>
    <cacheField name="[DimProduct].[PRODUCT CODE].[PRODUCT CODE]" caption="PRODUCT CODE" numFmtId="0" hierarchy="12" level="1">
      <sharedItems count="109">
        <s v="[DimProduct].[PRODUCT CODE].&amp;[S700_3167]" c="S700_3167"/>
        <s v="[DimProduct].[PRODUCT CODE].&amp;[S700_1138]" c="S700_1138"/>
        <s v="[DimProduct].[PRODUCT CODE].&amp;[S32_3207]" c="S32_3207"/>
        <s v="[DimProduct].[PRODUCT CODE].&amp;[S24_4048]" c="S24_4048"/>
        <s v="[DimProduct].[PRODUCT CODE].&amp;[S700_2610]" c="S700_2610"/>
        <s v="[DimProduct].[PRODUCT CODE].&amp;[S32_1374]" c="S32_1374"/>
        <s v="[DimProduct].[PRODUCT CODE].&amp;[S24_3371]" c="S24_3371"/>
        <s v="[DimProduct].[PRODUCT CODE].&amp;[S24_2360]" c="S24_2360"/>
        <s v="[DimProduct].[PRODUCT CODE].&amp;[S24_1578]" c="S24_1578"/>
        <s v="[DimProduct].[PRODUCT CODE].&amp;[S18_4409]" c="S18_4409"/>
        <s v="[DimProduct].[PRODUCT CODE].&amp;[S18_3259]" c="S18_3259"/>
        <s v="[DimProduct].[PRODUCT CODE].&amp;[S18_2795]" c="S18_2795"/>
        <s v="[DimProduct].[PRODUCT CODE].&amp;[S18_1984]" c="S18_1984"/>
        <s v="[DimProduct].[PRODUCT CODE].&amp;[S18_1097]" c="S18_1097"/>
        <s v="[DimProduct].[PRODUCT CODE].&amp;[S12_1666]" c="S12_1666"/>
        <s v="[DimProduct].[PRODUCT CODE].&amp;[S10_1678]" c="S10_1678"/>
        <s v="[DimProduct].[PRODUCT CODE].&amp;[S50_4713]" c="S50_4713"/>
        <s v="[DimProduct].[PRODUCT CODE].&amp;[S24_3969]" c="S24_3969"/>
        <s v="[DimProduct].[PRODUCT CODE].&amp;[S24_2972]" c="S24_2972"/>
        <s v="[DimProduct].[PRODUCT CODE].&amp;[S24_2011]" c="S24_2011"/>
        <s v="[DimProduct].[PRODUCT CODE].&amp;[S18_4933]" c="S18_4933"/>
        <s v="[DimProduct].[PRODUCT CODE].&amp;[S18_3782]" c="S18_3782"/>
        <s v="[DimProduct].[PRODUCT CODE].&amp;[S18_3136]" c="S18_3136"/>
        <s v="[DimProduct].[PRODUCT CODE].&amp;[S18_2432]" c="S18_2432"/>
        <s v="[DimProduct].[PRODUCT CODE].&amp;[S18_1662]" c="S18_1662"/>
        <s v="[DimProduct].[PRODUCT CODE].&amp;[S12_3990]" c="S12_3990"/>
        <s v="[DimProduct].[PRODUCT CODE].&amp;[S10_4962]" c="S10_4962"/>
        <s v="[DimProduct].[PRODUCT CODE].&amp;[S700_2824]" c="S700_2824"/>
        <s v="[DimProduct].[PRODUCT CODE].&amp;[S32_2206]" c="S32_2206"/>
        <s v="[DimProduct].[PRODUCT CODE].&amp;[S700_1691]" c="S700_1691"/>
        <s v="[DimProduct].[PRODUCT CODE].&amp;[S24_3151]" c="S24_3151"/>
        <s v="[DimProduct].[PRODUCT CODE].&amp;[S24_1046]" c="S24_1046"/>
        <s v="[DimProduct].[PRODUCT CODE].&amp;[S18_3140]" c="S18_3140"/>
        <s v="[DimProduct].[PRODUCT CODE].&amp;[S18_1749]" c="S18_1749"/>
        <s v="[DimProduct].[PRODUCT CODE].&amp;[S12_1099]" c="S12_1099"/>
        <s v="[DimProduct].[PRODUCT CODE].&amp;[S32_4485]" c="S32_4485"/>
        <s v="[DimProduct].[PRODUCT CODE].&amp;[S24_2841]" c="S24_2841"/>
        <s v="[DimProduct].[PRODUCT CODE].&amp;[S18_4668]" c="S18_4668"/>
        <s v="[DimProduct].[PRODUCT CODE].&amp;[S18_2957]" c="S18_2957"/>
        <s v="[DimProduct].[PRODUCT CODE].&amp;[S18_1367]" c="S18_1367"/>
        <s v="[DimProduct].[PRODUCT CODE].&amp;[S10_4698]" c="S10_4698"/>
        <s v="[DimProduct].[PRODUCT CODE].&amp;[S24_4278]" c="S24_4278"/>
        <s v="[DimProduct].[PRODUCT CODE].&amp;[S24_2840]" c="S24_2840"/>
        <s v="[DimProduct].[PRODUCT CODE].&amp;[S18_2949]" c="S18_2949"/>
        <s v="[DimProduct].[PRODUCT CODE].&amp;[S10_2016]" c="S10_2016"/>
        <s v="[DimProduct].[PRODUCT CODE].&amp;[S24_2300]" c="S24_2300"/>
        <s v="[DimProduct].[PRODUCT CODE].&amp;[S18_2625]" c="S18_2625"/>
        <s v="[DimProduct].[PRODUCT CODE].&amp;[S32_4289]" c="S32_4289"/>
        <s v="[DimProduct].[PRODUCT CODE].&amp;[S24_3432]" c="S24_3432"/>
        <s v="[DimProduct].[PRODUCT CODE].&amp;[S18_3320]" c="S18_3320"/>
        <s v="[DimProduct].[PRODUCT CODE].&amp;[S12_3148]" c="S12_3148"/>
        <s v="[DimProduct].[PRODUCT CODE].&amp;[S24_3191]" c="S24_3191"/>
        <s v="[DimProduct].[PRODUCT CODE].&amp;[S72_1253]" c="S72_1253"/>
        <s v="[DimProduct].[PRODUCT CODE].&amp;[S50_1341]" c="S50_1341"/>
        <s v="[DimProduct].[PRODUCT CODE].&amp;[S72_3212]" c="S72_3212"/>
        <s v="[DimProduct].[PRODUCT CODE].&amp;[S24_3856]" c="S24_3856"/>
        <s v="[DimProduct].[PRODUCT CODE].&amp;[S24_2000]" c="S24_2000"/>
        <s v="[DimProduct].[PRODUCT CODE].&amp;[S18_3685]" c="S18_3685"/>
        <s v="[DimProduct].[PRODUCT CODE].&amp;[S18_2325]" c="S18_2325"/>
        <s v="[DimProduct].[PRODUCT CODE].&amp;[S12_3891]" c="S12_3891"/>
        <s v="[DimProduct].[PRODUCT CODE].&amp;[S700_2834]" c="S700_2834"/>
        <s v="[DimProduct].[PRODUCT CODE].&amp;[S24_3420]" c="S24_3420"/>
        <s v="[DimProduct].[PRODUCT CODE].&amp;[S24_1628]" c="S24_1628"/>
        <s v="[DimProduct].[PRODUCT CODE].&amp;[S18_3278]" c="S18_3278"/>
        <s v="[DimProduct].[PRODUCT CODE].&amp;[S18_2238]" c="S18_2238"/>
        <s v="[DimProduct].[PRODUCT CODE].&amp;[S12_2823]" c="S12_2823"/>
        <s v="[DimProduct].[PRODUCT CODE].&amp;[S50_1514]" c="S50_1514"/>
        <s v="[DimProduct].[PRODUCT CODE].&amp;[S24_4258]" c="S24_4258"/>
        <s v="[DimProduct].[PRODUCT CODE].&amp;[S18_3856]" c="S18_3856"/>
        <s v="[DimProduct].[PRODUCT CODE].&amp;[S12_4473]" c="S12_4473"/>
        <s v="[DimProduct].[PRODUCT CODE].&amp;[S24_3816]" c="S24_3816"/>
        <s v="[DimProduct].[PRODUCT CODE].&amp;[S18_3482]" c="S18_3482"/>
        <s v="[DimProduct].[PRODUCT CODE].&amp;[S12_3380]" c="S12_3380"/>
        <s v="[DimProduct].[PRODUCT CODE].&amp;[S700_1938]" c="S700_1938"/>
        <s v="[DimProduct].[PRODUCT CODE].&amp;[S18_4600]" c="S18_4600"/>
        <s v="[DimProduct].[PRODUCT CODE].&amp;[S18_4027]" c="S18_4027"/>
        <s v="[DimProduct].[PRODUCT CODE].&amp;[S700_3962]" c="S700_3962"/>
        <s v="[DimProduct].[PRODUCT CODE].&amp;[S24_1785]" c="S24_1785"/>
        <s v="[DimProduct].[PRODUCT CODE].&amp;[S24_1444]" c="S24_1444"/>
        <s v="[DimProduct].[PRODUCT CODE].&amp;[S18_1889]" c="S18_1889"/>
        <s v="[DimProduct].[PRODUCT CODE].&amp;[S24_1937]" c="S24_1937"/>
        <s v="[DimProduct].[PRODUCT CODE].&amp;[S24_2887]" c="S24_2887"/>
        <s v="[DimProduct].[PRODUCT CODE].&amp;[S10_4757]" c="S10_4757"/>
        <s v="[DimProduct].[PRODUCT CODE].&amp;[S700_3505]" c="S700_3505"/>
        <s v="[DimProduct].[PRODUCT CODE].&amp;[S700_2047]" c="S700_2047"/>
        <s v="[DimProduct].[PRODUCT CODE].&amp;[S18_4522]" c="S18_4522"/>
        <s v="[DimProduct].[PRODUCT CODE].&amp;[S18_3232]" c="S18_3232"/>
        <s v="[DimProduct].[PRODUCT CODE].&amp;[S12_1108]" c="S12_1108"/>
        <s v="[DimProduct].[PRODUCT CODE].&amp;[S32_1268]" c="S32_1268"/>
        <s v="[DimProduct].[PRODUCT CODE].&amp;[S700_4002]" c="S700_4002"/>
        <s v="[DimProduct].[PRODUCT CODE].&amp;[S18_4721]" c="S18_4721"/>
        <s v="[DimProduct].[PRODUCT CODE].&amp;[S10_1949]" c="S10_1949"/>
        <s v="[DimProduct].[PRODUCT CODE].&amp;[S18_1129]" c="S18_1129"/>
        <s v="[DimProduct].[PRODUCT CODE].&amp;[S700_2466]" c="S700_2466"/>
        <s v="[DimProduct].[PRODUCT CODE].&amp;[S50_1392]" c="S50_1392"/>
        <s v="[DimProduct].[PRODUCT CODE].&amp;[S18_1589]" c="S18_1589"/>
        <s v="[DimProduct].[PRODUCT CODE].&amp;[S32_2509]" c="S32_2509"/>
        <s v="[DimProduct].[PRODUCT CODE].&amp;[S24_3949]" c="S24_3949"/>
        <s v="[DimProduct].[PRODUCT CODE].&amp;[S18_2581]" c="S18_2581"/>
        <s v="[DimProduct].[PRODUCT CODE].&amp;[S18_2319]" c="S18_2319"/>
        <s v="[DimProduct].[PRODUCT CODE].&amp;[S18_1342]" c="S18_1342"/>
        <s v="[DimProduct].[PRODUCT CODE].&amp;[S24_4620]" c="S24_4620"/>
        <s v="[DimProduct].[PRODUCT CODE].&amp;[S18_2248]" c="S18_2248"/>
        <s v="[DimProduct].[PRODUCT CODE].&amp;[S12_4675]" c="S12_4675"/>
        <s v="[DimProduct].[PRODUCT CODE].&amp;[S18_2870]" c="S18_2870"/>
        <s v="[DimProduct].[PRODUCT CODE].&amp;[S24_2022]" c="S24_2022"/>
        <s v="[DimProduct].[PRODUCT CODE].&amp;[S18_3029]" c="S18_3029"/>
        <s v="[DimProduct].[PRODUCT CODE].&amp;[S24_2766]" c="S24_2766"/>
        <s v="[DimProduct].[PRODUCT CODE].&amp;[S32_3522]" c="S32_3522"/>
      </sharedItems>
    </cacheField>
    <cacheField name="[DimCustomer].[COUNTRY].[COUNTRY]" caption="COUNTRY" numFmtId="0" hierarchy="1" level="1">
      <sharedItems count="19">
        <s v="[DimCustomer].[COUNTRY].&amp;[Switzerland]" c="Switzerland"/>
        <s v="[DimCustomer].[COUNTRY].&amp;[Ireland]" c="Ireland"/>
        <s v="[DimCustomer].[COUNTRY].&amp;[Australia]" c="Australia"/>
        <s v="[DimCustomer].[COUNTRY].&amp;[Philippines]" c="Philippines"/>
        <s v="[DimCustomer].[COUNTRY].&amp;[Denmark]" c="Denmark"/>
        <s v="[DimCustomer].[COUNTRY].&amp;[USA]" c="USA"/>
        <s v="[DimCustomer].[COUNTRY].&amp;[Belgium]" c="Belgium"/>
        <s v="[DimCustomer].[COUNTRY].&amp;[France]" c="France"/>
        <s v="[DimCustomer].[COUNTRY].&amp;[Canada]" c="Canada"/>
        <s v="[DimCustomer].[COUNTRY].&amp;[Germany]" c="Germany"/>
        <s v="[DimCustomer].[COUNTRY].&amp;[Italy]" c="Italy"/>
        <s v="[DimCustomer].[COUNTRY].&amp;[Singapore]" c="Singapore"/>
        <s v="[DimCustomer].[COUNTRY].&amp;[Sweden]" c="Sweden"/>
        <s v="[DimCustomer].[COUNTRY].&amp;[Japan]" c="Japan"/>
        <s v="[DimCustomer].[COUNTRY].&amp;[UK]" c="UK"/>
        <s v="[DimCustomer].[COUNTRY].&amp;[Finland]" c="Finland"/>
        <s v="[DimCustomer].[COUNTRY].&amp;[Spain]" c="Spain"/>
        <s v="[DimCustomer].[COUNTRY].&amp;[Austria]" c="Austria"/>
        <s v="[DimCustomer].[COUNTRY].&amp;[Norway]" c="Norway"/>
      </sharedItems>
    </cacheField>
    <cacheField name="[DimProduct].[PRODUCT LINE].[PRODUCT LINE]" caption="PRODUCT LINE" numFmtId="0" hierarchy="14" level="1">
      <sharedItems count="7">
        <s v="[DimProduct].[PRODUCT LINE].&amp;[Trains]" c="Trains"/>
        <s v="[DimProduct].[PRODUCT LINE].&amp;[Motorcycles]" c="Motorcycles"/>
        <s v="[DimProduct].[PRODUCT LINE].&amp;[Vintage Cars]" c="Vintage Cars"/>
        <s v="[DimProduct].[PRODUCT LINE].&amp;[Trucks and Buses]" c="Trucks and Buses"/>
        <s v="[DimProduct].[PRODUCT LINE].&amp;[Planes]" c="Planes"/>
        <s v="[DimProduct].[PRODUCT LINE].&amp;[Ships]" c="Ships"/>
        <s v="[DimProduct].[PRODUCT LINE].&amp;[Classic Cars]" c="Classic Cars"/>
      </sharedItems>
    </cacheField>
  </cacheFields>
  <cacheHierarchies count="101">
    <cacheHierarchy uniqueName="[DimCustomer].[CITY]" caption="CITY" attribute="1" defaultMemberUniqueName="[DimCustomer].[CITY].[All]" allUniqueName="[DimCustomer].[CITY].[All]" dimensionUniqueName="[DimCustomer]" displayFolder="" count="2" memberValueDatatype="130" unbalanced="0"/>
    <cacheHierarchy uniqueName="[DimCustomer].[COUNTRY]" caption="COUNTRY" attribute="1" defaultMemberUniqueName="[DimCustomer].[COUNTRY].[All]" allUniqueName="[DimCustomer].[COUNTRY].[All]" allCaption="All" dimensionUniqueName="[DimCustomer]" displayFolder="" count="2" memberValueDatatype="130" unbalanced="0">
      <fieldsUsage count="2">
        <fieldUsage x="-1"/>
        <fieldUsage x="3"/>
      </fieldsUsage>
    </cacheHierarchy>
    <cacheHierarchy uniqueName="[DimCustomer].[CUSTOMER ID]" caption="CUSTOMER ID" attribute="1" defaultMemberUniqueName="[DimCustomer].[CUSTOMER ID].[All]" allUniqueName="[DimCustomer].[CUSTOMER ID].[All]" dimensionUniqueName="[DimCustomer]" displayFolder="" count="2" memberValueDatatype="20" unbalanced="0"/>
    <cacheHierarchy uniqueName="[DimCustomer].[CUSTOMERNAME]" caption="CUSTOMERNAME" attribute="1" defaultMemberUniqueName="[DimCustomer].[CUSTOMERNAME].[All]" allUniqueName="[DimCustomer].[CUSTOMERNAME].[All]" dimensionUniqueName="[DimCustomer]" displayFolder="" count="2" memberValueDatatype="130" unbalanced="0"/>
    <cacheHierarchy uniqueName="[DimCustomer].[STATE]" caption="STATE" attribute="1" defaultMemberUniqueName="[DimCustomer].[STATE].[All]" allUniqueName="[DimCustomer].[STATE].[All]" dimensionUniqueName="[DimCustomer]" displayFolder="" count="2" memberValueDatatype="130" unbalanced="0"/>
    <cacheHierarchy uniqueName="[DimCustomer].[TERRITORY]" caption="TERRITORY" attribute="1" defaultMemberUniqueName="[DimCustomer].[TERRITORY].[All]" allUniqueName="[DimCustomer].[TERRITORY].[All]" allCaption="All" dimensionUniqueName="[DimCustomer]" displayFolder="" count="2" memberValueDatatype="130" unbalanced="0"/>
    <cacheHierarchy uniqueName="[DimDate].[Month Name]" caption="Month Name" attribute="1" defaultMemberUniqueName="[DimDate].[Month Name].[All]" allUniqueName="[DimDate].[Month Name].[All]" dimensionUniqueName="[DimDate]" displayFolder="" count="2" memberValueDatatype="130" unbalanced="0"/>
    <cacheHierarchy uniqueName="[DimDate].[Month Number]" caption="Month Number" attribute="1" defaultMemberUniqueName="[DimDate].[Month Number].[All]" allUniqueName="[DimDate].[Month Number].[All]" dimensionUniqueName="[DimDate]" displayFolder="" count="2" memberValueDatatype="20" unbalanced="0"/>
    <cacheHierarchy uniqueName="[DimDate].[ORDER DATE]" caption="ORDER DATE" attribute="1" time="1" defaultMemberUniqueName="[DimDate].[ORDER DATE].[All]" allUniqueName="[DimDate].[ORDER DATE].[All]" dimensionUniqueName="[DimDate]" displayFolder="" count="2" memberValueDatatype="7" unbalanced="0">
      <fieldsUsage count="2">
        <fieldUsage x="-1"/>
        <fieldUsage x="0"/>
      </fieldsUsage>
    </cacheHierarchy>
    <cacheHierarchy uniqueName="[DimDate].[Quarter]" caption="Quarter" attribute="1" defaultMemberUniqueName="[DimDate].[Quarter].[All]" allUniqueName="[DimDate].[Quarter].[All]" dimensionUniqueName="[DimDate]" displayFolder="" count="2" memberValueDatatype="20" unbalanced="0"/>
    <cacheHierarchy uniqueName="[DimDate].[Year]" caption="Year" attribute="1" defaultMemberUniqueName="[DimDate].[Year].[All]" allUniqueName="[DimDate].[Year].[All]" dimensionUniqueName="[DimDate]" displayFolder="" count="2"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2" memberValueDatatype="6" unbalanced="0"/>
    <cacheHierarchy uniqueName="[DimProduct].[PRODUCT CODE]" caption="PRODUCT CODE" attribute="1" defaultMemberUniqueName="[DimProduct].[PRODUCT CODE].[All]" allUniqueName="[DimProduct].[PRODUCT CODE].[All]" dimensionUniqueName="[DimProduct]" displayFolder="" count="2" memberValueDatatype="130" unbalanced="0">
      <fieldsUsage count="2">
        <fieldUsage x="-1"/>
        <fieldUsage x="2"/>
      </fieldsUsage>
    </cacheHierarchy>
    <cacheHierarchy uniqueName="[DimProduct].[PRODUCT ID]" caption="PRODUCT ID" attribute="1" defaultMemberUniqueName="[DimProduct].[PRODUCT ID].[All]" allUniqueName="[DimProduct].[PRODUCT ID].[All]" dimensionUniqueName="[DimProduct]" displayFolder="" count="2" memberValueDatatype="20" unbalanced="0"/>
    <cacheHierarchy uniqueName="[DimProduct].[PRODUCT LINE]" caption="PRODUCT LINE" attribute="1" defaultMemberUniqueName="[DimProduct].[PRODUCT LINE].[All]" allUniqueName="[DimProduct].[PRODUCT LINE].[All]" allCaption="All" dimensionUniqueName="[DimProduct]" displayFolder="" count="2" memberValueDatatype="130" unbalanced="0">
      <fieldsUsage count="2">
        <fieldUsage x="-1"/>
        <fieldUsage x="4"/>
      </fieldsUsage>
    </cacheHierarchy>
    <cacheHierarchy uniqueName="[FactSales with product ID].[CITY]" caption="CITY" attribute="1" defaultMemberUniqueName="[FactSales with product ID].[CITY].[All]" allUniqueName="[FactSales with product ID].[CITY].[All]" dimensionUniqueName="[FactSales with product ID]" displayFolder="" count="2"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2"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2"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2"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2"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2"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2"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2"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2"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2"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2"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2"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2"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2"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2"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2"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2"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2"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2"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2"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2"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2"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2"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2"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1"/>
      </fieldsUsage>
    </cacheHierarchy>
    <cacheHierarchy uniqueName="[Factsales].[ADDRESSLINE1]" caption="ADDRESSLINE1" attribute="1" defaultMemberUniqueName="[Factsales].[ADDRESSLINE1].[All]" allUniqueName="[Factsales].[ADDRESSLINE1].[All]" dimensionUniqueName="[Factsales]" displayFolder="" count="2" memberValueDatatype="130" unbalanced="0" hidden="1"/>
    <cacheHierarchy uniqueName="[Factsales].[ADDRESSLINE2]" caption="ADDRESSLINE2" attribute="1" defaultMemberUniqueName="[Factsales].[ADDRESSLINE2].[All]" allUniqueName="[Factsales].[ADDRESSLINE2].[All]" dimensionUniqueName="[Factsales]" displayFolder="" count="2" memberValueDatatype="130" unbalanced="0" hidden="1"/>
    <cacheHierarchy uniqueName="[Factsales].[CITY]" caption="CITY" attribute="1" defaultMemberUniqueName="[Factsales].[CITY].[All]" allUniqueName="[Factsales].[CITY].[All]" dimensionUniqueName="[Factsales]" displayFolder="" count="2" memberValueDatatype="130" unbalanced="0" hidden="1"/>
    <cacheHierarchy uniqueName="[Factsales].[CONTACT NAME]" caption="CONTACT NAME" attribute="1" defaultMemberUniqueName="[Factsales].[CONTACT NAME].[All]" allUniqueName="[Factsales].[CONTACT NAME].[All]" dimensionUniqueName="[Factsales]" displayFolder="" count="2" memberValueDatatype="130" unbalanced="0" hidden="1"/>
    <cacheHierarchy uniqueName="[Factsales].[COUNTRY]" caption="COUNTRY" attribute="1" defaultMemberUniqueName="[Factsales].[COUNTRY].[All]" allUniqueName="[Factsales].[COUNTRY].[All]" dimensionUniqueName="[Factsales]" displayFolder="" count="2" memberValueDatatype="130" unbalanced="0" hidden="1"/>
    <cacheHierarchy uniqueName="[Factsales].[CUSTOMERNAME]" caption="CUSTOMERNAME" attribute="1" defaultMemberUniqueName="[Factsales].[CUSTOMERNAME].[All]" allUniqueName="[Factsales].[CUSTOMERNAME].[All]" dimensionUniqueName="[Factsales]" displayFolder="" count="2" memberValueDatatype="130" unbalanced="0" hidden="1"/>
    <cacheHierarchy uniqueName="[Factsales].[DEAL SIZE]" caption="DEAL SIZE" attribute="1" defaultMemberUniqueName="[Factsales].[DEAL SIZE].[All]" allUniqueName="[Factsales].[DEAL SIZE].[All]" dimensionUniqueName="[Factsales]" displayFolder="" count="2" memberValueDatatype="130" unbalanced="0" hidden="1"/>
    <cacheHierarchy uniqueName="[Factsales].[DISCOUNT %]" caption="DISCOUNT %" attribute="1" defaultMemberUniqueName="[Factsales].[DISCOUNT %].[All]" allUniqueName="[Factsales].[DISCOUNT %].[All]" dimensionUniqueName="[Factsales]" displayFolder="" count="2"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2" memberValueDatatype="6" unbalanced="0" hidden="1"/>
    <cacheHierarchy uniqueName="[Factsales].[MONTH]" caption="MONTH" attribute="1" defaultMemberUniqueName="[Factsales].[MONTH].[All]" allUniqueName="[Factsales].[MONTH].[All]" dimensionUniqueName="[Factsales]" displayFolder="" count="2" memberValueDatatype="20" unbalanced="0" hidden="1"/>
    <cacheHierarchy uniqueName="[Factsales].[MONTH_ID]" caption="MONTH_ID" attribute="1" defaultMemberUniqueName="[Factsales].[MONTH_ID].[All]" allUniqueName="[Factsales].[MONTH_ID].[All]" dimensionUniqueName="[Factsales]" displayFolder="" count="2" memberValueDatatype="20" unbalanced="0" hidden="1"/>
    <cacheHierarchy uniqueName="[Factsales].[ORDER DATE]" caption="ORDER DATE" attribute="1" time="1" defaultMemberUniqueName="[Factsales].[ORDER DATE].[All]" allUniqueName="[Factsales].[ORDER DATE].[All]" dimensionUniqueName="[Factsales]" displayFolder="" count="2" memberValueDatatype="7" unbalanced="0" hidden="1"/>
    <cacheHierarchy uniqueName="[Factsales].[ORDER NUMBER]" caption="ORDER NUMBER" attribute="1" defaultMemberUniqueName="[Factsales].[ORDER NUMBER].[All]" allUniqueName="[Factsales].[ORDER NUMBER].[All]" dimensionUniqueName="[Factsales]" displayFolder="" count="2" memberValueDatatype="20" unbalanced="0" hidden="1"/>
    <cacheHierarchy uniqueName="[Factsales].[ORDERLINE NUMBER]" caption="ORDERLINE NUMBER" attribute="1" defaultMemberUniqueName="[Factsales].[ORDERLINE NUMBER].[All]" allUniqueName="[Factsales].[ORDERLINE NUMBER].[All]" dimensionUniqueName="[Factsales]" displayFolder="" count="2" memberValueDatatype="20" unbalanced="0" hidden="1"/>
    <cacheHierarchy uniqueName="[Factsales].[PHONE]" caption="PHONE" attribute="1" defaultMemberUniqueName="[Factsales].[PHONE].[All]" allUniqueName="[Factsales].[PHONE].[All]" dimensionUniqueName="[Factsales]" displayFolder="" count="2" memberValueDatatype="130" unbalanced="0" hidden="1"/>
    <cacheHierarchy uniqueName="[Factsales].[POSTALCODE]" caption="POSTALCODE" attribute="1" defaultMemberUniqueName="[Factsales].[POSTALCODE].[All]" allUniqueName="[Factsales].[POSTALCODE].[All]" dimensionUniqueName="[Factsales]" displayFolder="" count="2" memberValueDatatype="130" unbalanced="0" hidden="1"/>
    <cacheHierarchy uniqueName="[Factsales].[PRICE EACH]" caption="PRICE EACH" attribute="1" defaultMemberUniqueName="[Factsales].[PRICE EACH].[All]" allUniqueName="[Factsales].[PRICE EACH].[All]" dimensionUniqueName="[Factsales]" displayFolder="" count="2" memberValueDatatype="6" unbalanced="0" hidden="1"/>
    <cacheHierarchy uniqueName="[Factsales].[PRODUCT CODE]" caption="PRODUCT CODE" attribute="1" defaultMemberUniqueName="[Factsales].[PRODUCT CODE].[All]" allUniqueName="[Factsales].[PRODUCT CODE].[All]" dimensionUniqueName="[Factsales]" displayFolder="" count="2" memberValueDatatype="130" unbalanced="0" hidden="1"/>
    <cacheHierarchy uniqueName="[Factsales].[PRODUCT LINE]" caption="PRODUCT LINE" attribute="1" defaultMemberUniqueName="[Factsales].[PRODUCT LINE].[All]" allUniqueName="[Factsales].[PRODUCT LINE].[All]" dimensionUniqueName="[Factsales]" displayFolder="" count="2" memberValueDatatype="130" unbalanced="0" hidden="1"/>
    <cacheHierarchy uniqueName="[Factsales].[QTR_ID]" caption="QTR_ID" attribute="1" defaultMemberUniqueName="[Factsales].[QTR_ID].[All]" allUniqueName="[Factsales].[QTR_ID].[All]" dimensionUniqueName="[Factsales]" displayFolder="" count="2" memberValueDatatype="20" unbalanced="0" hidden="1"/>
    <cacheHierarchy uniqueName="[Factsales].[QUANTITY ORDERED]" caption="QUANTITY ORDERED" attribute="1" defaultMemberUniqueName="[Factsales].[QUANTITY ORDERED].[All]" allUniqueName="[Factsales].[QUANTITY ORDERED].[All]" dimensionUniqueName="[Factsales]" displayFolder="" count="2" memberValueDatatype="20" unbalanced="0" hidden="1"/>
    <cacheHierarchy uniqueName="[Factsales].[QUARTER]" caption="QUARTER" attribute="1" defaultMemberUniqueName="[Factsales].[QUARTER].[All]" allUniqueName="[Factsales].[QUARTER].[All]" dimensionUniqueName="[Factsales]" displayFolder="" count="2" memberValueDatatype="20" unbalanced="0" hidden="1"/>
    <cacheHierarchy uniqueName="[Factsales].[SALES]" caption="SALES" attribute="1" defaultMemberUniqueName="[Factsales].[SALES].[All]" allUniqueName="[Factsales].[SALES].[All]" dimensionUniqueName="[Factsales]" displayFolder="" count="2" memberValueDatatype="6" unbalanced="0" hidden="1"/>
    <cacheHierarchy uniqueName="[Factsales].[STATE]" caption="STATE" attribute="1" defaultMemberUniqueName="[Factsales].[STATE].[All]" allUniqueName="[Factsales].[STATE].[All]" dimensionUniqueName="[Factsales]" displayFolder="" count="2" memberValueDatatype="130" unbalanced="0" hidden="1"/>
    <cacheHierarchy uniqueName="[Factsales].[STATUS]" caption="STATUS" attribute="1" defaultMemberUniqueName="[Factsales].[STATUS].[All]" allUniqueName="[Factsales].[STATUS].[All]" dimensionUniqueName="[Factsales]" displayFolder="" count="2" memberValueDatatype="130" unbalanced="0" hidden="1"/>
    <cacheHierarchy uniqueName="[Factsales].[TERRITORY]" caption="TERRITORY" attribute="1" defaultMemberUniqueName="[Factsales].[TERRITORY].[All]" allUniqueName="[Factsales].[TERRITORY].[All]" dimensionUniqueName="[Factsales]" displayFolder="" count="2" memberValueDatatype="130" unbalanced="0" hidden="1"/>
    <cacheHierarchy uniqueName="[Factsales].[YEAR]" caption="YEAR" attribute="1" defaultMemberUniqueName="[Factsales].[YEAR].[All]" allUniqueName="[Factsales].[YEAR].[All]" dimensionUniqueName="[Factsales]" displayFolder="" count="2" memberValueDatatype="130" unbalanced="0" hidden="1"/>
    <cacheHierarchy uniqueName="[Factsales].[YEAR_ID]" caption="YEAR_ID" attribute="1" defaultMemberUniqueName="[Factsales].[YEAR_ID].[All]" allUniqueName="[Factsales].[YEAR_ID].[All]" dimensionUniqueName="[Factsales]" displayFolder="" count="2"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tupleCache>
    <entries count="498">
      <n v="4830296.7300000004" in="0">
        <tpls c="5">
          <tpl hier="1" item="1"/>
          <tpl hier="5" item="2"/>
          <tpl hier="8" item="3"/>
          <tpl hier="14" item="0"/>
          <tpl fld="1" item="0"/>
        </tpls>
      </n>
      <n v="1.0770212288800731" in="1">
        <tpls c="5">
          <tpl hier="1" item="1"/>
          <tpl hier="5" item="2"/>
          <tpl hier="8" item="3"/>
          <tpl hier="14" item="0"/>
          <tpl fld="1" item="1"/>
        </tpls>
      </n>
      <n v="1791486.71" in="0">
        <tpls c="5">
          <tpl hier="1" item="1"/>
          <tpl hier="5" item="2"/>
          <tpl hier="8" item="3"/>
          <tpl hier="14" item="0"/>
          <tpl fld="1" item="2"/>
        </tpls>
      </n>
      <n v="91" in="2">
        <tpls c="5">
          <tpl hier="1" item="1"/>
          <tpl hier="5" item="2"/>
          <tpl hier="8" item="3"/>
          <tpl hier="14" item="0"/>
          <tpl fld="1" item="3"/>
        </tpls>
      </n>
      <n v="912294.11" in="0">
        <tpls c="5">
          <tpl hier="1" item="1"/>
          <tpl hier="5" item="2"/>
          <tpl hier="8" item="3"/>
          <tpl hier="14" item="0"/>
          <tpl fld="1" item="4"/>
        </tpls>
      </n>
      <n v="92" in="2">
        <tpls c="5">
          <tpl hier="1" item="1"/>
          <tpl hier="5" item="2"/>
          <tpl hier="8" item="3"/>
          <tpl hier="14" item="0"/>
          <tpl fld="1" item="5"/>
        </tpls>
      </n>
      <n v="46" in="2">
        <tpls c="5">
          <tpl hier="1" item="1"/>
          <tpl hier="5" item="2"/>
          <tpl hier="8" item="3"/>
          <tpl hier="14" item="0"/>
          <tpl fld="1" item="6"/>
        </tpls>
      </n>
      <n v="3.517208752320174E-3" in="1">
        <tpls c="5">
          <tpl hier="1" item="1"/>
          <tpl hier="5" item="2"/>
          <tpl hier="8" item="3"/>
          <tpl hier="14" item="0"/>
          <tpl fld="1" item="7"/>
        </tpls>
      </n>
      <n v="101.27114831376744" in="2">
        <tpls c="5">
          <tpl hier="1" item="1"/>
          <tpl hier="5" item="2"/>
          <tpl hier="8" item="3"/>
          <tpl hier="14" item="0"/>
          <tpl fld="1" item="8"/>
        </tpls>
      </n>
      <n v="288245.42" in="0">
        <tpls c="5">
          <tpl hier="1" item="1"/>
          <tpl hier="5" item="2"/>
          <tpl hier="8" item="3"/>
          <tpl hier="14" item="0"/>
          <tpl fld="1" item="9"/>
        </tpls>
      </n>
      <n v="109" in="2">
        <tpls c="5">
          <tpl hier="1" item="1"/>
          <tpl hier="5" item="2"/>
          <tpl hier="8" item="3"/>
          <tpl hier="14" item="0"/>
          <tpl fld="1" item="10"/>
        </tpls>
      </n>
      <n v="99067" in="2">
        <tpls c="5">
          <tpl hier="1" item="1"/>
          <tpl hier="5" item="2"/>
          <tpl hier="8" item="3"/>
          <tpl hier="14" item="0"/>
          <tpl fld="1" item="11"/>
        </tpls>
      </n>
      <n v="10032628.85" in="0">
        <tpls c="5">
          <tpl hier="1" item="1"/>
          <tpl hier="5" item="2"/>
          <tpl hier="8" item="3"/>
          <tpl hier="14" item="0"/>
          <tpl fld="1" item="12"/>
        </tpls>
      </n>
      <n v="86044.44" in="0">
        <tpls c="2">
          <tpl fld="2" item="35"/>
          <tpl fld="1" item="12"/>
        </tpls>
      </n>
      <n v="125273.43" in="0">
        <tpls c="2">
          <tpl fld="2" item="45"/>
          <tpl fld="1" item="12"/>
        </tpls>
      </n>
      <n v="54959.5" in="0">
        <tpls c="2">
          <tpl fld="2" item="20"/>
          <tpl fld="1" item="12"/>
        </tpls>
      </n>
      <n v="59538.5" in="0">
        <tpls c="2">
          <tpl fld="2" item="21"/>
          <tpl fld="1" item="12"/>
        </tpls>
      </n>
      <n v="57489.33" in="0">
        <tpls c="2">
          <tpl fld="2" item="38"/>
          <tpl fld="1" item="12"/>
        </tpls>
      </n>
      <n v="57992.36" in="0">
        <tpls c="2">
          <tpl fld="2" item="46"/>
          <tpl fld="1" item="12"/>
        </tpls>
      </n>
      <n v="139421.97" in="0">
        <tpls c="2">
          <tpl fld="2" item="24"/>
          <tpl fld="1" item="12"/>
        </tpls>
      </n>
      <n v="63293.08" in="0">
        <tpls c="2">
          <tpl fld="2" item="25"/>
          <tpl fld="1" item="12"/>
        </tpls>
      </n>
      <n v="170401.07" in="0">
        <tpls c="2">
          <tpl fld="2" item="40"/>
          <tpl fld="1" item="12"/>
        </tpls>
      </n>
      <n v="106017.46" in="0">
        <tpls c="2">
          <tpl fld="2" item="44"/>
          <tpl fld="1" item="12"/>
        </tpls>
      </n>
      <n v="127310.42" in="0">
        <tpls c="2">
          <tpl fld="2" item="33"/>
          <tpl fld="1" item="12"/>
        </tpls>
      </n>
      <n v="99607.97" in="0">
        <tpls c="2">
          <tpl fld="2" item="43"/>
          <tpl fld="1" item="12"/>
        </tpls>
      </n>
      <n v="52975.37" in="0">
        <tpls c="2">
          <tpl fld="2" item="31"/>
          <tpl fld="1" item="12"/>
        </tpls>
      </n>
      <n v="47235.48" in="0">
        <tpls c="2">
          <tpl fld="2" item="42"/>
          <tpl fld="1" item="12"/>
        </tpls>
      </n>
      <n v="83953.5" in="0">
        <tpls c="2">
          <tpl fld="2" item="29"/>
          <tpl fld="1" item="12"/>
        </tpls>
      </n>
      <n v="73294.17" in="0">
        <tpls c="2">
          <tpl fld="2" item="41"/>
          <tpl fld="1" item="12"/>
        </tpls>
      </n>
      <n v="102132.92" in="0">
        <tpls c="2">
          <tpl fld="2" item="27"/>
          <tpl fld="1" item="12"/>
        </tpls>
      </n>
      <n v="67116.75" in="0">
        <tpls c="2">
          <tpl fld="2" item="63"/>
          <tpl fld="1" item="12"/>
        </tpls>
      </n>
      <n v="140006.16" in="0">
        <tpls c="2">
          <tpl fld="2" item="65"/>
          <tpl fld="1" item="12"/>
        </tpls>
      </n>
      <n v="94279.039999999994" in="0">
        <tpls c="2">
          <tpl fld="2" item="67"/>
          <tpl fld="1" item="12"/>
        </tpls>
      </n>
      <n v="105998.45" in="0">
        <tpls c="2">
          <tpl fld="2" item="68"/>
          <tpl fld="1" item="12"/>
        </tpls>
      </n>
      <n v="115881.94" in="0">
        <tpls c="2">
          <tpl fld="2" item="69"/>
          <tpl fld="1" item="12"/>
        </tpls>
      </n>
      <n v="133779.35" in="0">
        <tpls c="2">
          <tpl fld="2" item="75"/>
          <tpl fld="1" item="12"/>
        </tpls>
      </n>
      <n v="88195.04" in="0">
        <tpls c="2">
          <tpl fld="2" item="22"/>
          <tpl fld="1" item="12"/>
        </tpls>
      </n>
      <n v="65109.15" in="0">
        <tpls c="2">
          <tpl fld="2" item="23"/>
          <tpl fld="1" item="12"/>
        </tpls>
      </n>
      <n v="52045.03" in="0">
        <tpls c="2">
          <tpl fld="2" item="39"/>
          <tpl fld="1" item="12"/>
        </tpls>
      </n>
      <n v="96683.75" in="0">
        <tpls c="2">
          <tpl fld="2" item="72"/>
          <tpl fld="1" item="12"/>
        </tpls>
      </n>
      <n v="106372.37" in="0">
        <tpls c="2">
          <tpl fld="2" item="32"/>
          <tpl fld="1" item="12"/>
        </tpls>
      </n>
      <n v="41353.43" in="0">
        <tpls c="2">
          <tpl fld="2" item="28"/>
          <tpl fld="1" item="12"/>
        </tpls>
      </n>
      <n v="82633.89" in="0">
        <tpls c="2">
          <tpl fld="2" item="16"/>
          <tpl fld="1" item="12"/>
        </tpls>
      </n>
      <n v="33181.660000000003" in="0">
        <tpls c="2">
          <tpl fld="2" item="17"/>
          <tpl fld="1" item="12"/>
        </tpls>
      </n>
      <n v="46515.92" in="0">
        <tpls c="2">
          <tpl fld="2" item="18"/>
          <tpl fld="1" item="12"/>
        </tpls>
      </n>
      <n v="114032.13" in="0">
        <tpls c="2">
          <tpl fld="2" item="19"/>
          <tpl fld="1" item="12"/>
        </tpls>
      </n>
      <n v="145332.04" in="0">
        <tpls c="2">
          <tpl fld="2" item="59"/>
          <tpl fld="1" item="12"/>
        </tpls>
      </n>
      <n v="108715.7" in="0">
        <tpls c="2">
          <tpl fld="2" item="58"/>
          <tpl fld="1" item="12"/>
        </tpls>
      </n>
      <n v="128318.05" in="0">
        <tpls c="2">
          <tpl fld="2" item="57"/>
          <tpl fld="1" item="12"/>
        </tpls>
      </n>
      <n v="75662.929999999993" in="0">
        <tpls c="2">
          <tpl fld="2" item="56"/>
          <tpl fld="1" item="12"/>
        </tpls>
      </n>
      <n v="140626.9" in="0">
        <tpls c="2">
          <tpl fld="2" item="55"/>
          <tpl fld="1" item="12"/>
        </tpls>
      </n>
      <n v="61064.1" in="0">
        <tpls c="2">
          <tpl fld="2" item="54"/>
          <tpl fld="1" item="12"/>
        </tpls>
      </n>
      <n v="50217.95" in="0">
        <tpls c="2">
          <tpl fld="2" item="53"/>
          <tpl fld="1" item="12"/>
        </tpls>
      </n>
      <n v="51661.82" in="0">
        <tpls c="2">
          <tpl fld="2" item="52"/>
          <tpl fld="1" item="12"/>
        </tpls>
      </n>
      <n v="226243.47" in="0">
        <tpls c="5">
          <tpl hier="1" item="1"/>
          <tpl hier="5" item="2"/>
          <tpl hier="8" item="3"/>
          <tpl fld="4" item="0"/>
          <tpl fld="1" item="12"/>
        </tpls>
      </n>
      <n v="71.116960556844546" in="0">
        <tpls c="6">
          <tpl hier="1" item="1"/>
          <tpl hier="5" item="2"/>
          <tpl hier="8" item="3"/>
          <tpl fld="2" item="47"/>
          <tpl hier="14" item="0"/>
          <tpl fld="1" item="13"/>
        </tpls>
      </n>
      <n v="74.86036363636363" in="0">
        <tpls c="6">
          <tpl hier="1" item="1"/>
          <tpl hier="5" item="2"/>
          <tpl hier="8" item="3"/>
          <tpl fld="2" item="4"/>
          <tpl hier="14" item="0"/>
          <tpl fld="1" item="13"/>
        </tpls>
      </n>
      <n v="185.01744842562434" in="0">
        <tpls c="6">
          <tpl hier="1" item="1"/>
          <tpl hier="5" item="2"/>
          <tpl hier="8" item="3"/>
          <tpl fld="2" item="40"/>
          <tpl hier="14" item="0"/>
          <tpl fld="1" item="13"/>
        </tpls>
      </n>
      <n v="66.504999999999995" in="0">
        <tpls c="6">
          <tpl hier="1" item="1"/>
          <tpl hier="5" item="2"/>
          <tpl hier="8" item="3"/>
          <tpl fld="2" item="46"/>
          <tpl hier="14" item="0"/>
          <tpl fld="1" item="13"/>
        </tpls>
      </n>
      <n v="1127789.8400000001" in="0">
        <tpls c="5">
          <tpl hier="1" item="1"/>
          <tpl hier="5" item="2"/>
          <tpl hier="8" item="3"/>
          <tpl fld="4" item="3"/>
          <tpl fld="1" item="12"/>
        </tpls>
      </n>
      <n v="118.78346875000001" in="0">
        <tpls c="6">
          <tpl hier="1" item="1"/>
          <tpl hier="5" item="2"/>
          <tpl hier="8" item="3"/>
          <tpl fld="2" item="19"/>
          <tpl hier="14" item="0"/>
          <tpl fld="1" item="13"/>
        </tpls>
      </n>
      <n v="118.79593487394958" in="0">
        <tpls c="6">
          <tpl hier="1" item="1"/>
          <tpl hier="5" item="2"/>
          <tpl hier="8" item="3"/>
          <tpl fld="2" item="82"/>
          <tpl hier="14" item="0"/>
          <tpl fld="1" item="13"/>
        </tpls>
      </n>
      <n v="106.31740220661986" in="0">
        <tpls c="6">
          <tpl hier="1" item="1"/>
          <tpl hier="5" item="2"/>
          <tpl hier="8" item="3"/>
          <tpl fld="2" item="68"/>
          <tpl hier="14" item="0"/>
          <tpl fld="1" item="13"/>
        </tpls>
      </n>
      <n v="92.716301843317979" in="0">
        <tpls c="6">
          <tpl hier="1" item="1"/>
          <tpl hier="5" item="2"/>
          <tpl hier="8" item="3"/>
          <tpl fld="2" item="84"/>
          <tpl hier="14" item="0"/>
          <tpl fld="1" item="13"/>
        </tpls>
      </n>
      <n v="1903150.84" in="0">
        <tpls c="5">
          <tpl hier="1" item="1"/>
          <tpl hier="5" item="2"/>
          <tpl hier="8" item="3"/>
          <tpl fld="4" item="2"/>
          <tpl fld="1" item="12"/>
        </tpls>
      </n>
      <n v="975003.57" in="0">
        <tpls c="5">
          <tpl hier="1" item="1"/>
          <tpl hier="5" item="2"/>
          <tpl hier="8" item="3"/>
          <tpl fld="4" item="4"/>
          <tpl fld="1" item="12"/>
        </tpls>
      </n>
      <n v="61.516163043478265" in="0">
        <tpls c="6">
          <tpl hier="1" item="1"/>
          <tpl hier="5" item="2"/>
          <tpl hier="8" item="3"/>
          <tpl fld="2" item="6"/>
          <tpl hier="14" item="0"/>
          <tpl fld="1" item="13"/>
        </tpls>
      </n>
      <n v="140.0782441860465" in="0">
        <tpls c="6">
          <tpl hier="1" item="1"/>
          <tpl hier="5" item="2"/>
          <tpl hier="8" item="3"/>
          <tpl fld="2" item="71"/>
          <tpl hier="14" item="0"/>
          <tpl fld="1" item="13"/>
        </tpls>
      </n>
      <n v="74.02879494655005" in="0">
        <tpls c="6">
          <tpl hier="1" item="1"/>
          <tpl hier="5" item="2"/>
          <tpl hier="8" item="3"/>
          <tpl fld="2" item="89"/>
          <tpl hier="14" item="0"/>
          <tpl fld="1" item="13"/>
        </tpls>
      </n>
      <n v="135.35659282700422" in="0">
        <tpls c="6">
          <tpl hier="1" item="1"/>
          <tpl hier="5" item="2"/>
          <tpl hier="8" item="3"/>
          <tpl fld="2" item="57"/>
          <tpl hier="14" item="0"/>
          <tpl fld="1" item="13"/>
        </tpls>
      </n>
      <n v="79.893863928112964" in="0">
        <tpls c="6">
          <tpl hier="1" item="1"/>
          <tpl hier="5" item="2"/>
          <tpl hier="8" item="3"/>
          <tpl fld="2" item="51"/>
          <tpl hier="14" item="0"/>
          <tpl fld="1" item="13"/>
        </tpls>
      </n>
      <n v="162.48332581736187" in="0">
        <tpls c="6">
          <tpl hier="1" item="1"/>
          <tpl hier="5" item="2"/>
          <tpl hier="8" item="3"/>
          <tpl fld="2" item="86"/>
          <tpl hier="14" item="0"/>
          <tpl fld="1" item="13"/>
        </tpls>
      </n>
      <n v="173.2634326824255" in="0">
        <tpls c="6">
          <tpl hier="1" item="1"/>
          <tpl hier="5" item="2"/>
          <tpl hier="8" item="3"/>
          <tpl fld="2" item="87"/>
          <tpl hier="14" item="0"/>
          <tpl fld="1" item="13"/>
        </tpls>
      </n>
      <n v="95.805040000000005" in="0">
        <tpls c="6">
          <tpl hier="1" item="1"/>
          <tpl hier="5" item="2"/>
          <tpl hier="8" item="3"/>
          <tpl fld="2" item="9"/>
          <tpl hier="14" item="0"/>
          <tpl fld="1" item="13"/>
        </tpls>
      </n>
      <n v="106.19275275275275" in="0">
        <tpls c="6">
          <tpl hier="1" item="1"/>
          <tpl hier="5" item="2"/>
          <tpl hier="8" item="3"/>
          <tpl fld="2" item="13"/>
          <tpl hier="14" item="0"/>
          <tpl fld="1" item="13"/>
        </tpls>
      </n>
      <n v="52.861279728199321" in="0">
        <tpls c="6">
          <tpl hier="1" item="1"/>
          <tpl hier="5" item="2"/>
          <tpl hier="8" item="3"/>
          <tpl fld="2" item="62"/>
          <tpl hier="14" item="0"/>
          <tpl fld="1" item="13"/>
        </tpls>
      </n>
      <n v="58.477561797752806" in="0">
        <tpls c="6">
          <tpl hier="1" item="1"/>
          <tpl hier="5" item="2"/>
          <tpl hier="8" item="3"/>
          <tpl fld="2" item="39"/>
          <tpl hier="14" item="0"/>
          <tpl fld="1" item="13"/>
        </tpls>
      </n>
      <n v="94242.97" in="0">
        <tpls c="2">
          <tpl fld="2" item="93"/>
          <tpl fld="1" item="12"/>
        </tpls>
      </n>
      <n v="116159.3" in="0">
        <tpls c="2">
          <tpl fld="2" item="99"/>
          <tpl fld="1" item="12"/>
        </tpls>
      </n>
      <n v="60528.34" in="0">
        <tpls c="2">
          <tpl fld="2" item="36"/>
          <tpl fld="1" item="12"/>
        </tpls>
      </n>
      <n v="120467.29" in="0">
        <tpls c="2">
          <tpl fld="2" item="71"/>
          <tpl fld="1" item="12"/>
        </tpls>
      </n>
      <n v="154623.95000000001" in="0">
        <tpls c="2">
          <tpl fld="2" item="64"/>
          <tpl fld="1" item="12"/>
        </tpls>
      </n>
      <n v="127548.16" in="0">
        <tpls c="2">
          <tpl fld="2" item="26"/>
          <tpl fld="1" item="12"/>
        </tpls>
      </n>
      <n v="64194.29" in="0">
        <tpls c="2">
          <tpl fld="2" item="98"/>
          <tpl fld="1" item="12"/>
        </tpls>
      </n>
      <n v="89276.57" in="0">
        <tpls c="2">
          <tpl fld="2" item="30"/>
          <tpl fld="1" item="12"/>
        </tpls>
      </n>
      <n v="78828.91" in="0">
        <tpls c="2">
          <tpl fld="2" item="73"/>
          <tpl fld="1" item="12"/>
        </tpls>
      </n>
      <n v="61979.5" in="0">
        <tpls c="2">
          <tpl fld="2" item="96"/>
          <tpl fld="1" item="12"/>
        </tpls>
      </n>
      <n v="136692.72" in="0">
        <tpls c="2">
          <tpl fld="2" item="14"/>
          <tpl fld="1" item="12"/>
        </tpls>
      </n>
      <n v="120538.82" in="0">
        <tpls c="2">
          <tpl fld="2" item="12"/>
          <tpl fld="1" item="12"/>
        </tpls>
      </n>
      <n v="90457.04" in="0">
        <tpls c="2">
          <tpl fld="2" item="10"/>
          <tpl fld="1" item="12"/>
        </tpls>
      </n>
      <n v="99240.03" in="0">
        <tpls c="2">
          <tpl fld="2" item="8"/>
          <tpl fld="1" item="12"/>
        </tpls>
      </n>
      <n v="56594.87" in="0">
        <tpls c="2">
          <tpl fld="2" item="6"/>
          <tpl fld="1" item="12"/>
        </tpls>
      </n>
      <n v="74111.759999999995" in="0">
        <tpls c="2">
          <tpl fld="2" item="4"/>
          <tpl fld="1" item="12"/>
        </tpls>
      </n>
      <n v="64290.65" in="0">
        <tpls c="2">
          <tpl fld="2" item="2"/>
          <tpl fld="1" item="12"/>
        </tpls>
      </n>
      <n v="79302.289999999994" in="0">
        <tpls c="2">
          <tpl fld="2" item="0"/>
          <tpl fld="1" item="12"/>
        </tpls>
      </n>
      <n v="61302.82" in="0">
        <tpls c="2">
          <tpl fld="2" item="47"/>
          <tpl fld="1" item="12"/>
        </tpls>
      </n>
      <n v="62237.32" in="0">
        <tpls c="2">
          <tpl fld="2" item="51"/>
          <tpl fld="1" item="12"/>
        </tpls>
      </n>
      <n v="44.539140939597317" in="0">
        <tpls c="6">
          <tpl hier="1" item="1"/>
          <tpl hier="5" item="2"/>
          <tpl hier="8" item="3"/>
          <tpl fld="2" item="17"/>
          <tpl hier="14" item="0"/>
          <tpl fld="1" item="13"/>
        </tpls>
      </n>
      <n v="104.84664937759337" in="0">
        <tpls c="6">
          <tpl hier="1" item="1"/>
          <tpl hier="5" item="2"/>
          <tpl hier="8" item="3"/>
          <tpl fld="2" item="103"/>
          <tpl hier="14" item="0"/>
          <tpl fld="1" item="13"/>
        </tpls>
      </n>
      <n v="116.97814702920444" in="0">
        <tpls c="6">
          <tpl hier="1" item="1"/>
          <tpl hier="5" item="2"/>
          <tpl hier="8" item="3"/>
          <tpl fld="2" item="99"/>
          <tpl hier="14" item="0"/>
          <tpl fld="1" item="13"/>
        </tpls>
      </n>
      <n v="822" in="2">
        <tpls c="6">
          <tpl hier="1" item="1"/>
          <tpl hier="5" item="2"/>
          <tpl hier="8" item="3"/>
          <tpl fld="2" item="32"/>
          <tpl hier="14" item="0"/>
          <tpl fld="1" item="11"/>
        </tpls>
      </n>
      <n v="630623.1" in="0">
        <tpls c="5">
          <tpl fld="3" item="2"/>
          <tpl hier="5" item="2"/>
          <tpl hier="8" item="3"/>
          <tpl hier="14" item="0"/>
          <tpl fld="1" item="12"/>
        </tpls>
      </n>
      <n v="118.23349526066352" in="0">
        <tpls c="6">
          <tpl hier="1" item="1"/>
          <tpl hier="5" item="2"/>
          <tpl hier="8" item="3"/>
          <tpl fld="2" item="3"/>
          <tpl hier="14" item="0"/>
          <tpl fld="1" item="13"/>
        </tpls>
      </n>
      <n v="136.85424892703864" in="0">
        <tpls c="6">
          <tpl hier="1" item="1"/>
          <tpl hier="5" item="2"/>
          <tpl hier="8" item="3"/>
          <tpl fld="2" item="26"/>
          <tpl hier="14" item="0"/>
          <tpl fld="1" item="13"/>
        </tpls>
      </n>
      <n v="51.004298245614031" in="0">
        <tpls c="6">
          <tpl hier="1" item="1"/>
          <tpl hier="5" item="2"/>
          <tpl hier="8" item="3"/>
          <tpl fld="2" item="18"/>
          <tpl hier="14" item="0"/>
          <tpl fld="1" item="13"/>
        </tpls>
      </n>
      <n v="996" in="2">
        <tpls c="6">
          <tpl hier="1" item="1"/>
          <tpl hier="5" item="2"/>
          <tpl hier="8" item="3"/>
          <tpl fld="2" item="45"/>
          <tpl hier="14" item="0"/>
          <tpl fld="1" item="11"/>
        </tpls>
      </n>
      <n v="56.849632701421797" in="0">
        <tpls c="6">
          <tpl hier="1" item="1"/>
          <tpl hier="5" item="2"/>
          <tpl hier="8" item="3"/>
          <tpl fld="2" item="80"/>
          <tpl hier="14" item="0"/>
          <tpl fld="1" item="13"/>
        </tpls>
      </n>
      <n v="89.876901098901101" in="0">
        <tpls c="6">
          <tpl hier="1" item="1"/>
          <tpl hier="5" item="2"/>
          <tpl hier="8" item="3"/>
          <tpl fld="2" item="85"/>
          <tpl hier="14" item="0"/>
          <tpl fld="1" item="13"/>
        </tpls>
      </n>
      <n v="966" in="2">
        <tpls c="6">
          <tpl hier="1" item="1"/>
          <tpl hier="5" item="2"/>
          <tpl hier="8" item="3"/>
          <tpl fld="2" item="64"/>
          <tpl hier="14" item="0"/>
          <tpl fld="1" item="11"/>
        </tpls>
      </n>
      <n v="210014.21" in="0">
        <tpls c="5">
          <tpl fld="3" item="12"/>
          <tpl hier="5" item="2"/>
          <tpl hier="8" item="3"/>
          <tpl hier="14" item="0"/>
          <tpl fld="1" item="12"/>
        </tpls>
      </n>
      <n v="70.204104979811575" in="0">
        <tpls c="6">
          <tpl hier="1" item="1"/>
          <tpl hier="5" item="2"/>
          <tpl hier="8" item="3"/>
          <tpl fld="2" item="102"/>
          <tpl hier="14" item="0"/>
          <tpl fld="1" item="13"/>
        </tpls>
      </n>
      <n v="75.65691005291005" in="0">
        <tpls c="6">
          <tpl hier="1" item="1"/>
          <tpl hier="5" item="2"/>
          <tpl hier="8" item="3"/>
          <tpl fld="2" item="66"/>
          <tpl hier="14" item="0"/>
          <tpl fld="1" item="13"/>
        </tpls>
      </n>
      <n v="160.06620082815735" in="0">
        <tpls c="6">
          <tpl hier="1" item="1"/>
          <tpl hier="5" item="2"/>
          <tpl hier="8" item="3"/>
          <tpl fld="2" item="64"/>
          <tpl hier="14" item="0"/>
          <tpl fld="1" item="13"/>
        </tpls>
      </n>
      <n v="105.6224938271605" in="0">
        <tpls c="6">
          <tpl hier="1" item="1"/>
          <tpl hier="5" item="2"/>
          <tpl hier="8" item="3"/>
          <tpl fld="2" item="81"/>
          <tpl hier="14" item="0"/>
          <tpl fld="1" item="13"/>
        </tpls>
      </n>
      <n v="88.414957983193275" in="0">
        <tpls c="6">
          <tpl hier="1" item="1"/>
          <tpl hier="5" item="2"/>
          <tpl hier="8" item="3"/>
          <tpl fld="2" item="101"/>
          <tpl hier="14" item="0"/>
          <tpl fld="1" item="13"/>
        </tpls>
      </n>
      <n v="56.15415217391304" in="0">
        <tpls c="6">
          <tpl hier="1" item="1"/>
          <tpl hier="5" item="2"/>
          <tpl hier="8" item="3"/>
          <tpl fld="2" item="52"/>
          <tpl hier="14" item="0"/>
          <tpl fld="1" item="13"/>
        </tpls>
      </n>
      <n v="10032628.85" in="0">
        <tpls c="5">
          <tpl hier="1" item="4294967295"/>
          <tpl hier="5" item="2"/>
          <tpl hier="8" item="3"/>
          <tpl hier="14" item="0"/>
          <tpl fld="1" item="12"/>
        </tpls>
      </n>
      <n v="76.974089635854341" in="0">
        <tpls c="6">
          <tpl hier="1" item="1"/>
          <tpl hier="5" item="2"/>
          <tpl hier="8" item="3"/>
          <tpl fld="2" item="20"/>
          <tpl hier="14" item="0"/>
          <tpl fld="1" item="13"/>
        </tpls>
      </n>
      <n v="724" in="2">
        <tpls c="6">
          <tpl hier="1" item="1"/>
          <tpl hier="5" item="2"/>
          <tpl hier="8" item="3"/>
          <tpl fld="2" item="31"/>
          <tpl hier="14" item="0"/>
          <tpl fld="1" item="11"/>
        </tpls>
      </n>
      <n v="745" in="2">
        <tpls c="6">
          <tpl hier="1" item="1"/>
          <tpl hier="5" item="2"/>
          <tpl hier="8" item="3"/>
          <tpl fld="2" item="17"/>
          <tpl hier="14" item="0"/>
          <tpl fld="1" item="11"/>
        </tpls>
      </n>
      <n v="120.00298739088264" in="0">
        <tpls c="6">
          <tpl hier="1" item="1"/>
          <tpl hier="5" item="2"/>
          <tpl hier="8" item="3"/>
          <tpl fld="2" item="74"/>
          <tpl hier="14" item="0"/>
          <tpl fld="1" item="13"/>
        </tpls>
      </n>
      <n v="134.7506711409396" in="0">
        <tpls c="6">
          <tpl hier="1" item="1"/>
          <tpl hier="5" item="2"/>
          <tpl hier="8" item="3"/>
          <tpl fld="2" item="90"/>
          <tpl hier="14" item="0"/>
          <tpl fld="1" item="13"/>
        </tpls>
      </n>
      <n v="157.79808903365907" in="0">
        <tpls c="6">
          <tpl hier="1" item="1"/>
          <tpl hier="5" item="2"/>
          <tpl hier="8" item="3"/>
          <tpl fld="2" item="59"/>
          <tpl hier="14" item="0"/>
          <tpl fld="1" item="13"/>
        </tpls>
      </n>
      <n v="81.445565123789009" in="0">
        <tpls c="6">
          <tpl hier="1" item="1"/>
          <tpl hier="5" item="2"/>
          <tpl hier="8" item="3"/>
          <tpl fld="2" item="56"/>
          <tpl hier="14" item="0"/>
          <tpl fld="1" item="13"/>
        </tpls>
      </n>
      <n v="779" in="2">
        <tpls c="6">
          <tpl hier="1" item="1"/>
          <tpl hier="5" item="2"/>
          <tpl hier="8" item="3"/>
          <tpl fld="2" item="51"/>
          <tpl hier="14" item="0"/>
          <tpl fld="1" item="11"/>
        </tpls>
      </n>
      <n v="999" in="2">
        <tpls c="6">
          <tpl hier="1" item="1"/>
          <tpl hier="5" item="2"/>
          <tpl hier="8" item="3"/>
          <tpl fld="2" item="53"/>
          <tpl hier="14" item="0"/>
          <tpl fld="1" item="11"/>
        </tpls>
      </n>
      <n v="907" in="2">
        <tpls c="6">
          <tpl hier="1" item="1"/>
          <tpl hier="5" item="2"/>
          <tpl hier="8" item="3"/>
          <tpl fld="2" item="2"/>
          <tpl hier="14" item="0"/>
          <tpl fld="1" item="11"/>
        </tpls>
      </n>
      <n v="1052" in="2">
        <tpls c="6">
          <tpl hier="1" item="1"/>
          <tpl hier="5" item="2"/>
          <tpl hier="8" item="3"/>
          <tpl fld="2" item="55"/>
          <tpl hier="14" item="0"/>
          <tpl fld="1" item="11"/>
        </tpls>
      </n>
      <n v="952" in="2">
        <tpls c="6">
          <tpl hier="1" item="1"/>
          <tpl hier="5" item="2"/>
          <tpl hier="8" item="3"/>
          <tpl fld="2" item="82"/>
          <tpl hier="14" item="0"/>
          <tpl fld="1" item="11"/>
        </tpls>
      </n>
      <n v="917" in="2">
        <tpls c="6">
          <tpl hier="1" item="1"/>
          <tpl hier="5" item="2"/>
          <tpl hier="8" item="3"/>
          <tpl fld="2" item="12"/>
          <tpl hier="14" item="0"/>
          <tpl fld="1" item="11"/>
        </tpls>
      </n>
      <n v="750" in="2">
        <tpls c="6">
          <tpl hier="1" item="1"/>
          <tpl hier="5" item="2"/>
          <tpl hier="8" item="3"/>
          <tpl fld="2" item="9"/>
          <tpl hier="14" item="0"/>
          <tpl fld="1" item="11"/>
        </tpls>
      </n>
      <n v="810" in="2">
        <tpls c="6">
          <tpl hier="1" item="1"/>
          <tpl hier="5" item="2"/>
          <tpl hier="8" item="3"/>
          <tpl fld="2" item="81"/>
          <tpl hier="14" item="0"/>
          <tpl fld="1" item="11"/>
        </tpls>
      </n>
      <n v="964" in="2">
        <tpls c="6">
          <tpl hier="1" item="1"/>
          <tpl hier="5" item="2"/>
          <tpl hier="8" item="3"/>
          <tpl fld="2" item="103"/>
          <tpl hier="14" item="0"/>
          <tpl fld="1" item="11"/>
        </tpls>
      </n>
      <n v="855" in="2">
        <tpls c="6">
          <tpl hier="1" item="1"/>
          <tpl hier="5" item="2"/>
          <tpl hier="8" item="3"/>
          <tpl fld="2" item="104"/>
          <tpl hier="14" item="0"/>
          <tpl fld="1" item="11"/>
        </tpls>
      </n>
      <n v="909" in="2">
        <tpls c="6">
          <tpl hier="1" item="1"/>
          <tpl hier="5" item="2"/>
          <tpl hier="8" item="3"/>
          <tpl fld="2" item="49"/>
          <tpl hier="14" item="0"/>
          <tpl fld="1" item="11"/>
        </tpls>
      </n>
      <n v="883" in="2">
        <tpls c="6">
          <tpl hier="1" item="1"/>
          <tpl hier="5" item="2"/>
          <tpl hier="8" item="3"/>
          <tpl fld="2" item="62"/>
          <tpl hier="14" item="0"/>
          <tpl fld="1" item="11"/>
        </tpls>
      </n>
      <n v="859" in="2">
        <tpls c="6">
          <tpl hier="1" item="1"/>
          <tpl hier="5" item="2"/>
          <tpl hier="8" item="3"/>
          <tpl fld="2" item="61"/>
          <tpl hier="14" item="0"/>
          <tpl fld="1" item="11"/>
        </tpls>
      </n>
      <n v="64.900000000000006" in="0">
        <tpls c="6">
          <tpl hier="1" item="1"/>
          <tpl hier="5" item="2"/>
          <tpl hier="8" item="3"/>
          <tpl fld="2" item="96"/>
          <tpl hier="14" item="0"/>
          <tpl fld="1" item="13"/>
        </tpls>
      </n>
      <n v="73.170400552486186" in="0">
        <tpls c="6">
          <tpl hier="1" item="1"/>
          <tpl hier="5" item="2"/>
          <tpl hier="8" item="3"/>
          <tpl fld="2" item="31"/>
          <tpl hier="14" item="0"/>
          <tpl fld="1" item="13"/>
        </tpls>
      </n>
      <n v="158.74117206982544" in="0">
        <tpls c="6">
          <tpl hier="1" item="1"/>
          <tpl hier="5" item="2"/>
          <tpl hier="8" item="3"/>
          <tpl fld="2" item="33"/>
          <tpl hier="14" item="0"/>
          <tpl fld="1" item="13"/>
        </tpls>
      </n>
      <n v="104.03941580756015" in="0">
        <tpls c="6">
          <tpl hier="1" item="1"/>
          <tpl hier="5" item="2"/>
          <tpl hier="8" item="3"/>
          <tpl fld="2" item="88"/>
          <tpl hier="14" item="0"/>
          <tpl fld="1" item="13"/>
        </tpls>
      </n>
      <n v="80.66917067307692" in="0">
        <tpls c="6">
          <tpl hier="1" item="1"/>
          <tpl hier="5" item="2"/>
          <tpl hier="8" item="3"/>
          <tpl fld="2" item="63"/>
          <tpl hier="14" item="0"/>
          <tpl fld="1" item="13"/>
        </tpls>
      </n>
      <n v="96.581690294438388" in="0">
        <tpls c="6">
          <tpl hier="1" item="1"/>
          <tpl hier="5" item="2"/>
          <tpl hier="8" item="3"/>
          <tpl fld="2" item="83"/>
          <tpl hier="14" item="0"/>
          <tpl fld="1" item="13"/>
        </tpls>
      </n>
      <n v="951" in="2">
        <tpls c="6">
          <tpl hier="1" item="1"/>
          <tpl hier="5" item="2"/>
          <tpl hier="8" item="3"/>
          <tpl fld="2" item="37"/>
          <tpl hier="14" item="0"/>
          <tpl fld="1" item="11"/>
        </tpls>
      </n>
      <n v="929" in="2">
        <tpls c="6">
          <tpl hier="1" item="1"/>
          <tpl hier="5" item="2"/>
          <tpl hier="8" item="3"/>
          <tpl fld="2" item="56"/>
          <tpl hier="14" item="0"/>
          <tpl fld="1" item="11"/>
        </tpls>
      </n>
      <n v="928" in="2">
        <tpls c="6">
          <tpl hier="1" item="1"/>
          <tpl hier="5" item="2"/>
          <tpl hier="8" item="3"/>
          <tpl fld="2" item="44"/>
          <tpl hier="14" item="0"/>
          <tpl fld="1" item="11"/>
        </tpls>
      </n>
      <n v="1031" in="2">
        <tpls c="6">
          <tpl hier="1" item="1"/>
          <tpl hier="5" item="2"/>
          <tpl hier="8" item="3"/>
          <tpl fld="2" item="74"/>
          <tpl hier="14" item="0"/>
          <tpl fld="1" item="11"/>
        </tpls>
      </n>
      <n v="947" in="2">
        <tpls c="6">
          <tpl hier="1" item="1"/>
          <tpl hier="5" item="2"/>
          <tpl hier="8" item="3"/>
          <tpl fld="2" item="92"/>
          <tpl hier="14" item="0"/>
          <tpl fld="1" item="11"/>
        </tpls>
      </n>
      <n v="927" in="2">
        <tpls c="6">
          <tpl hier="1" item="1"/>
          <tpl hier="5" item="2"/>
          <tpl hier="8" item="3"/>
          <tpl fld="2" item="54"/>
          <tpl hier="14" item="0"/>
          <tpl fld="1" item="11"/>
        </tpls>
      </n>
      <n v="844" in="2">
        <tpls c="6">
          <tpl hier="1" item="1"/>
          <tpl hier="5" item="2"/>
          <tpl hier="8" item="3"/>
          <tpl fld="2" item="80"/>
          <tpl hier="14" item="0"/>
          <tpl fld="1" item="11"/>
        </tpls>
      </n>
      <n v="960" in="2">
        <tpls c="6">
          <tpl hier="1" item="1"/>
          <tpl hier="5" item="2"/>
          <tpl hier="8" item="3"/>
          <tpl fld="2" item="19"/>
          <tpl hier="14" item="0"/>
          <tpl fld="1" item="11"/>
        </tpls>
      </n>
      <n v="852" in="2">
        <tpls c="6">
          <tpl hier="1" item="1"/>
          <tpl hier="5" item="2"/>
          <tpl hier="8" item="3"/>
          <tpl fld="2" item="76"/>
          <tpl hier="14" item="0"/>
          <tpl fld="1" item="11"/>
        </tpls>
      </n>
      <n v="972" in="2">
        <tpls c="6">
          <tpl hier="1" item="1"/>
          <tpl hier="5" item="2"/>
          <tpl hier="8" item="3"/>
          <tpl fld="2" item="14"/>
          <tpl hier="14" item="0"/>
          <tpl fld="1" item="11"/>
        </tpls>
      </n>
      <n v="789" in="2">
        <tpls c="6">
          <tpl hier="1" item="1"/>
          <tpl hier="5" item="2"/>
          <tpl hier="8" item="3"/>
          <tpl fld="2" item="11"/>
          <tpl hier="14" item="0"/>
          <tpl fld="1" item="11"/>
        </tpls>
      </n>
      <n v="894" in="2">
        <tpls c="6">
          <tpl hier="1" item="1"/>
          <tpl hier="5" item="2"/>
          <tpl hier="8" item="3"/>
          <tpl fld="2" item="90"/>
          <tpl hier="14" item="0"/>
          <tpl fld="1" item="11"/>
        </tpls>
      </n>
      <n v="920" in="2">
        <tpls c="6">
          <tpl hier="1" item="1"/>
          <tpl hier="5" item="2"/>
          <tpl hier="8" item="3"/>
          <tpl fld="2" item="6"/>
          <tpl hier="14" item="0"/>
          <tpl fld="1" item="11"/>
        </tpls>
      </n>
      <n v="951" in="2">
        <tpls c="6">
          <tpl hier="1" item="1"/>
          <tpl hier="5" item="2"/>
          <tpl hier="8" item="3"/>
          <tpl fld="2" item="79"/>
          <tpl hier="14" item="0"/>
          <tpl fld="1" item="11"/>
        </tpls>
      </n>
      <n v="873" in="2">
        <tpls c="6">
          <tpl hier="1" item="1"/>
          <tpl hier="5" item="2"/>
          <tpl hier="8" item="3"/>
          <tpl fld="2" item="88"/>
          <tpl hier="14" item="0"/>
          <tpl fld="1" item="11"/>
        </tpls>
      </n>
      <n v="129.24187134502924" in="0">
        <tpls c="6">
          <tpl hier="1" item="1"/>
          <tpl hier="5" item="2"/>
          <tpl hier="8" item="3"/>
          <tpl fld="2" item="104"/>
          <tpl hier="14" item="0"/>
          <tpl fld="1" item="13"/>
        </tpls>
      </n>
      <n v="109.49995599559956" in="0">
        <tpls c="6">
          <tpl hier="1" item="1"/>
          <tpl hier="5" item="2"/>
          <tpl hier="8" item="3"/>
          <tpl fld="2" item="49"/>
          <tpl hier="14" item="0"/>
          <tpl fld="1" item="13"/>
        </tpls>
      </n>
      <n v="837" in="2">
        <tpls c="6">
          <tpl hier="1" item="1"/>
          <tpl hier="5" item="2"/>
          <tpl hier="8" item="3"/>
          <tpl fld="2" item="29"/>
          <tpl hier="14" item="0"/>
          <tpl fld="1" item="11"/>
        </tpls>
      </n>
      <n v="917" in="2">
        <tpls c="6">
          <tpl hier="1" item="1"/>
          <tpl hier="5" item="2"/>
          <tpl hier="8" item="3"/>
          <tpl fld="2" item="83"/>
          <tpl hier="14" item="0"/>
          <tpl fld="1" item="11"/>
        </tpls>
      </n>
      <n v="910" in="2">
        <tpls c="6">
          <tpl hier="1" item="1"/>
          <tpl hier="5" item="2"/>
          <tpl hier="8" item="3"/>
          <tpl fld="2" item="85"/>
          <tpl hier="14" item="0"/>
          <tpl fld="1" item="11"/>
        </tpls>
      </n>
      <n v="902" in="2">
        <tpls c="6">
          <tpl hier="1" item="1"/>
          <tpl hier="5" item="2"/>
          <tpl hier="8" item="3"/>
          <tpl fld="2" item="1"/>
          <tpl hier="14" item="0"/>
          <tpl fld="1" item="11"/>
        </tpls>
      </n>
      <n v="72.271278106508873" in="0">
        <tpls c="6">
          <tpl hier="1" item="1"/>
          <tpl hier="5" item="2"/>
          <tpl hier="8" item="3"/>
          <tpl fld="2" item="7"/>
          <tpl hier="14" item="0"/>
          <tpl fld="1" item="13"/>
        </tpls>
      </n>
      <n v="79.116349999999997" in="0">
        <tpls c="6">
          <tpl hier="1" item="1"/>
          <tpl hier="5" item="2"/>
          <tpl hier="8" item="3"/>
          <tpl fld="2" item="25"/>
          <tpl hier="14" item="0"/>
          <tpl fld="1" item="13"/>
        </tpls>
      </n>
      <n v="10032628.85" in="0">
        <tpls c="5">
          <tpl hier="1" item="1"/>
          <tpl hier="5" item="2"/>
          <tpl hier="8" item="3"/>
          <tpl hier="14" item="4294967295"/>
          <tpl fld="1" item="12"/>
        </tpls>
      </n>
      <n v="111.11249233912156" in="0">
        <tpls c="6">
          <tpl hier="1" item="1"/>
          <tpl hier="5" item="2"/>
          <tpl hier="8" item="3"/>
          <tpl fld="2" item="94"/>
          <tpl hier="14" item="0"/>
          <tpl fld="1" item="13"/>
        </tpls>
      </n>
      <n v="131.44909487459105" in="0">
        <tpls c="6">
          <tpl hier="1" item="1"/>
          <tpl hier="5" item="2"/>
          <tpl hier="8" item="3"/>
          <tpl fld="2" item="12"/>
          <tpl hier="14" item="0"/>
          <tpl fld="1" item="13"/>
        </tpls>
      </n>
      <n v="851" in="2">
        <tpls c="6">
          <tpl hier="1" item="1"/>
          <tpl hier="5" item="2"/>
          <tpl hier="8" item="3"/>
          <tpl fld="2" item="105"/>
          <tpl hier="14" item="0"/>
          <tpl fld="1" item="11"/>
        </tpls>
      </n>
      <n v="288488.40999999997" in="0">
        <tpls c="5">
          <tpl fld="3" item="11"/>
          <tpl hier="5" item="2"/>
          <tpl hier="8" item="3"/>
          <tpl hier="14" item="0"/>
          <tpl fld="1" item="12"/>
        </tpls>
      </n>
      <n v="802" in="2">
        <tpls c="6">
          <tpl hier="1" item="1"/>
          <tpl hier="5" item="2"/>
          <tpl hier="8" item="3"/>
          <tpl fld="2" item="33"/>
          <tpl hier="14" item="0"/>
          <tpl fld="1" item="11"/>
        </tpls>
      </n>
      <n v="108412.62" in="0">
        <tpls c="5">
          <tpl fld="3" item="6"/>
          <tpl hier="5" item="2"/>
          <tpl hier="8" item="3"/>
          <tpl hier="14" item="0"/>
          <tpl fld="1" item="12"/>
        </tpls>
      </n>
      <n v="148.32124468085107" in="0">
        <tpls c="6">
          <tpl hier="1" item="1"/>
          <tpl hier="5" item="2"/>
          <tpl hier="8" item="3"/>
          <tpl fld="2" item="24"/>
          <tpl hier="14" item="0"/>
          <tpl fld="1" item="13"/>
        </tpls>
      </n>
      <n v="198.82729448491156" in="0">
        <tpls c="6">
          <tpl hier="1" item="1"/>
          <tpl hier="5" item="2"/>
          <tpl hier="8" item="3"/>
          <tpl fld="2" item="91"/>
          <tpl hier="14" item="0"/>
          <tpl fld="1" item="13"/>
        </tpls>
      </n>
      <n v="81.334511041009463" in="0">
        <tpls c="6">
          <tpl hier="1" item="1"/>
          <tpl hier="5" item="2"/>
          <tpl hier="8" item="3"/>
          <tpl fld="2" item="79"/>
          <tpl hier="14" item="0"/>
          <tpl fld="1" item="13"/>
        </tpls>
      </n>
      <n v="714" in="2">
        <tpls c="6">
          <tpl hier="1" item="1"/>
          <tpl hier="5" item="2"/>
          <tpl hier="8" item="3"/>
          <tpl fld="2" item="20"/>
          <tpl hier="14" item="0"/>
          <tpl fld="1" item="11"/>
        </tpls>
      </n>
      <n v="1029" in="2">
        <tpls c="6">
          <tpl hier="1" item="1"/>
          <tpl hier="5" item="2"/>
          <tpl hier="8" item="3"/>
          <tpl fld="2" item="89"/>
          <tpl hier="14" item="0"/>
          <tpl fld="1" item="11"/>
        </tpls>
      </n>
      <n v="896" in="2">
        <tpls c="6">
          <tpl hier="1" item="1"/>
          <tpl hier="5" item="2"/>
          <tpl hier="8" item="3"/>
          <tpl fld="2" item="21"/>
          <tpl hier="14" item="0"/>
          <tpl fld="1" item="11"/>
        </tpls>
      </n>
      <n v="999" in="2">
        <tpls c="6">
          <tpl hier="1" item="1"/>
          <tpl hier="5" item="2"/>
          <tpl hier="8" item="3"/>
          <tpl fld="2" item="13"/>
          <tpl hier="14" item="0"/>
          <tpl fld="1" item="11"/>
        </tpls>
      </n>
      <n v="973" in="2">
        <tpls c="6">
          <tpl hier="1" item="1"/>
          <tpl hier="5" item="2"/>
          <tpl hier="8" item="3"/>
          <tpl fld="2" item="87"/>
          <tpl hier="14" item="0"/>
          <tpl fld="1" item="11"/>
        </tpls>
      </n>
      <n v="100.30286738351255" in="0">
        <tpls c="6">
          <tpl hier="1" item="1"/>
          <tpl hier="5" item="2"/>
          <tpl hier="8" item="3"/>
          <tpl fld="2" item="29"/>
          <tpl hier="14" item="0"/>
          <tpl fld="1" item="13"/>
        </tpls>
      </n>
      <n v="898" in="2">
        <tpls c="6">
          <tpl hier="1" item="1"/>
          <tpl hier="5" item="2"/>
          <tpl hier="8" item="3"/>
          <tpl fld="2" item="50"/>
          <tpl hier="14" item="0"/>
          <tpl fld="1" item="11"/>
        </tpls>
      </n>
      <n v="125.7765361445783" in="0">
        <tpls c="6">
          <tpl hier="1" item="1"/>
          <tpl hier="5" item="2"/>
          <tpl hier="8" item="3"/>
          <tpl fld="2" item="45"/>
          <tpl hier="14" item="0"/>
          <tpl fld="1" item="13"/>
        </tpls>
      </n>
      <n v="93.48331937172776" in="0">
        <tpls c="6">
          <tpl hier="1" item="1"/>
          <tpl hier="5" item="2"/>
          <tpl hier="8" item="3"/>
          <tpl fld="2" item="30"/>
          <tpl hier="14" item="0"/>
          <tpl fld="1" item="13"/>
        </tpls>
      </n>
      <n v="163.69571599045346" in="0">
        <tpls c="6">
          <tpl hier="1" item="1"/>
          <tpl hier="5" item="2"/>
          <tpl hier="8" item="3"/>
          <tpl fld="2" item="34"/>
          <tpl hier="14" item="0"/>
          <tpl fld="1" item="13"/>
        </tpls>
      </n>
      <n v="70.786565774156003" in="0">
        <tpls c="6">
          <tpl hier="1" item="1"/>
          <tpl hier="5" item="2"/>
          <tpl hier="8" item="3"/>
          <tpl fld="2" item="61"/>
          <tpl hier="14" item="0"/>
          <tpl fld="1" item="13"/>
        </tpls>
      </n>
      <n v="833" in="2">
        <tpls c="6">
          <tpl hier="1" item="1"/>
          <tpl hier="5" item="2"/>
          <tpl hier="8" item="3"/>
          <tpl fld="2" item="101"/>
          <tpl hier="14" item="0"/>
          <tpl fld="1" item="11"/>
        </tpls>
      </n>
      <n v="945" in="2">
        <tpls c="6">
          <tpl hier="1" item="1"/>
          <tpl hier="5" item="2"/>
          <tpl hier="8" item="3"/>
          <tpl fld="2" item="66"/>
          <tpl hier="14" item="0"/>
          <tpl fld="1" item="11"/>
        </tpls>
      </n>
      <n v="983" in="2">
        <tpls c="6">
          <tpl hier="1" item="1"/>
          <tpl hier="5" item="2"/>
          <tpl hier="8" item="3"/>
          <tpl fld="2" item="42"/>
          <tpl hier="14" item="0"/>
          <tpl fld="1" item="11"/>
        </tpls>
      </n>
      <n v="868" in="2">
        <tpls c="6">
          <tpl hier="1" item="1"/>
          <tpl hier="5" item="2"/>
          <tpl hier="8" item="3"/>
          <tpl fld="2" item="84"/>
          <tpl hier="14" item="0"/>
          <tpl fld="1" item="11"/>
        </tpls>
      </n>
      <n v="979" in="2">
        <tpls c="6">
          <tpl hier="1" item="1"/>
          <tpl hier="5" item="2"/>
          <tpl hier="8" item="3"/>
          <tpl fld="2" item="94"/>
          <tpl hier="14" item="0"/>
          <tpl fld="1" item="11"/>
        </tpls>
      </n>
      <n v="860" in="2">
        <tpls c="6">
          <tpl hier="1" item="1"/>
          <tpl hier="5" item="2"/>
          <tpl hier="8" item="3"/>
          <tpl fld="2" item="10"/>
          <tpl hier="14" item="0"/>
          <tpl fld="1" item="11"/>
        </tpls>
      </n>
      <n v="853" in="2">
        <tpls c="6">
          <tpl hier="1" item="1"/>
          <tpl hier="5" item="2"/>
          <tpl hier="8" item="3"/>
          <tpl fld="2" item="72"/>
          <tpl hier="14" item="0"/>
          <tpl fld="1" item="11"/>
        </tpls>
      </n>
      <n v="90826.41" in="0">
        <tpls c="2">
          <tpl fld="2" item="88"/>
          <tpl fld="1" item="12"/>
        </tpls>
      </n>
      <n v="245637.15" in="0">
        <tpls c="5">
          <tpl fld="3" item="4"/>
          <tpl hier="5" item="2"/>
          <tpl hier="8" item="3"/>
          <tpl hier="14" item="0"/>
          <tpl fld="1" item="12"/>
        </tpls>
      </n>
      <n v="746" in="2">
        <tpls c="2">
          <tpl fld="2" item="98"/>
          <tpl fld="1" item="11"/>
        </tpls>
      </n>
      <n v="714437.13" in="0">
        <tpls c="5">
          <tpl hier="1" item="1"/>
          <tpl hier="5" item="2"/>
          <tpl hier="8" item="3"/>
          <tpl fld="4" item="5"/>
          <tpl fld="1" item="12"/>
        </tpls>
      </n>
      <n v="307463.7" in="0">
        <tpls c="5">
          <tpl fld="3" item="18"/>
          <tpl hier="5" item="2"/>
          <tpl hier="8" item="3"/>
          <tpl hier="14" item="0"/>
          <tpl fld="1" item="12"/>
        </tpls>
      </n>
      <n v="202062.53" in="0">
        <tpls c="5">
          <tpl fld="3" item="17"/>
          <tpl hier="5" item="2"/>
          <tpl hier="8" item="3"/>
          <tpl hier="14" item="0"/>
          <tpl fld="1" item="12"/>
        </tpls>
      </n>
      <n v="861" in="2">
        <tpls c="2">
          <tpl fld="2" item="60"/>
          <tpl fld="1" item="11"/>
        </tpls>
      </n>
      <n v="847" in="2">
        <tpls c="2">
          <tpl fld="2" item="36"/>
          <tpl fld="1" item="11"/>
        </tpls>
      </n>
      <n v="1031" in="2">
        <tpls c="2">
          <tpl fld="2" item="74"/>
          <tpl fld="1" item="11"/>
        </tpls>
      </n>
      <n v="3919615.66" in="0">
        <tpls c="5">
          <tpl hier="1" item="1"/>
          <tpl hier="5" item="2"/>
          <tpl hier="8" item="3"/>
          <tpl fld="4" item="6"/>
          <tpl fld="1" item="12"/>
        </tpls>
      </n>
      <n v="76175.63" in="0">
        <tpls c="2">
          <tpl fld="2" item="89"/>
          <tpl fld="1" item="12"/>
        </tpls>
      </n>
      <n v="71323.520000000004" in="0">
        <tpls c="2">
          <tpl fld="2" item="37"/>
          <tpl fld="1" item="12"/>
        </tpls>
      </n>
      <n v="110501.8" in="0">
        <tpls c="2">
          <tpl fld="2" item="104"/>
          <tpl fld="1" item="12"/>
        </tpls>
      </n>
      <n v="101072.17" in="0">
        <tpls c="2">
          <tpl fld="2" item="103"/>
          <tpl fld="1" item="12"/>
        </tpls>
      </n>
      <n v="137177.01" in="0">
        <tpls c="2">
          <tpl fld="2" item="34"/>
          <tpl fld="1" item="12"/>
        </tpls>
      </n>
      <n v="123723.08" in="0">
        <tpls c="2">
          <tpl fld="2" item="74"/>
          <tpl fld="1" item="12"/>
        </tpls>
      </n>
      <n v="73264.11" in="0">
        <tpls c="2">
          <tpl fld="2" item="97"/>
          <tpl fld="1" item="12"/>
        </tpls>
      </n>
      <n v="784" in="2">
        <tpls c="2">
          <tpl fld="2" item="77"/>
          <tpl fld="1" item="11"/>
        </tpls>
      </n>
      <n v="1110916.52" in="0">
        <tpls c="5">
          <tpl fld="3" item="7"/>
          <tpl hier="5" item="2"/>
          <tpl hier="8" item="3"/>
          <tpl hier="14" item="0"/>
          <tpl fld="1" item="12"/>
        </tpls>
      </n>
      <n v="873" in="2">
        <tpls c="2">
          <tpl fld="2" item="88"/>
          <tpl fld="1" item="11"/>
        </tpls>
      </n>
      <n v="102110.19" in="0">
        <tpls c="2">
          <tpl fld="2" item="60"/>
          <tpl fld="1" item="12"/>
        </tpls>
      </n>
      <n v="60805.66" in="0">
        <tpls c="2">
          <tpl fld="2" item="61"/>
          <tpl fld="1" item="12"/>
        </tpls>
      </n>
      <n v="46676.51" in="0">
        <tpls c="2">
          <tpl fld="2" item="62"/>
          <tpl fld="1" item="12"/>
        </tpls>
      </n>
      <n v="922" in="2">
        <tpls c="2">
          <tpl fld="2" item="75"/>
          <tpl fld="1" item="11"/>
        </tpls>
      </n>
      <n v="1774" in="2">
        <tpls c="2">
          <tpl fld="2" item="86"/>
          <tpl fld="1" item="11"/>
        </tpls>
      </n>
      <n v="872" in="2">
        <tpls c="2">
          <tpl fld="2" item="46"/>
          <tpl fld="1" item="11"/>
        </tpls>
      </n>
      <n v="951" in="2">
        <tpls c="2">
          <tpl fld="2" item="79"/>
          <tpl fld="1" item="11"/>
        </tpls>
      </n>
      <n v="964" in="2">
        <tpls c="2">
          <tpl fld="2" item="103"/>
          <tpl fld="1" item="11"/>
        </tpls>
      </n>
      <n v="973" in="2">
        <tpls c="2">
          <tpl fld="2" item="87"/>
          <tpl fld="1" item="11"/>
        </tpls>
      </n>
      <n v="97107" in="0">
        <tpls c="2">
          <tpl fld="2" item="15"/>
          <tpl fld="1" item="12"/>
        </tpls>
      </n>
      <n v="106086.56" in="0">
        <tpls c="2">
          <tpl fld="2" item="13"/>
          <tpl fld="1" item="12"/>
        </tpls>
      </n>
      <n v="125199.3" in="0">
        <tpls c="2">
          <tpl fld="2" item="11"/>
          <tpl fld="1" item="12"/>
        </tpls>
      </n>
      <n v="71853.78" in="0">
        <tpls c="2">
          <tpl fld="2" item="9"/>
          <tpl fld="1" item="12"/>
        </tpls>
      </n>
      <n v="61069.23" in="0">
        <tpls c="2">
          <tpl fld="2" item="7"/>
          <tpl fld="1" item="12"/>
        </tpls>
      </n>
      <n v="89321.84" in="0">
        <tpls c="2">
          <tpl fld="2" item="5"/>
          <tpl fld="1" item="12"/>
        </tpls>
      </n>
      <n v="99789.07" in="0">
        <tpls c="2">
          <tpl fld="2" item="3"/>
          <tpl fld="1" item="12"/>
        </tpls>
      </n>
      <n v="64362.17" in="0">
        <tpls c="2">
          <tpl fld="2" item="1"/>
          <tpl fld="1" item="12"/>
        </tpls>
      </n>
      <n v="944" in="2">
        <tpls c="2">
          <tpl fld="2" item="15"/>
          <tpl fld="1" item="11"/>
        </tpls>
      </n>
      <n v="999" in="2">
        <tpls c="2">
          <tpl fld="2" item="13"/>
          <tpl fld="1" item="11"/>
        </tpls>
      </n>
      <n v="789" in="2">
        <tpls c="2">
          <tpl fld="2" item="11"/>
          <tpl fld="1" item="11"/>
        </tpls>
      </n>
      <n v="750" in="2">
        <tpls c="2">
          <tpl fld="2" item="9"/>
          <tpl fld="1" item="11"/>
        </tpls>
      </n>
      <n v="845" in="2">
        <tpls c="2">
          <tpl fld="2" item="7"/>
          <tpl fld="1" item="11"/>
        </tpls>
      </n>
      <n v="868" in="2">
        <tpls c="2">
          <tpl fld="2" item="5"/>
          <tpl fld="1" item="11"/>
        </tpls>
      </n>
      <n v="80482.720000000001" in="0">
        <tpls c="2">
          <tpl fld="2" item="76"/>
          <tpl fld="1" item="12"/>
        </tpls>
      </n>
      <n v="80477.75" in="0">
        <tpls c="2">
          <tpl fld="2" item="84"/>
          <tpl fld="1" item="12"/>
        </tpls>
      </n>
      <n v="60731.06" in="0">
        <tpls c="2">
          <tpl fld="2" item="78"/>
          <tpl fld="1" item="12"/>
        </tpls>
      </n>
      <n v="72.682648809523812" in="0">
        <tpls c="6">
          <tpl hier="1" item="1"/>
          <tpl hier="5" item="2"/>
          <tpl hier="8" item="3"/>
          <tpl fld="2" item="97"/>
          <tpl hier="14" item="0"/>
          <tpl fld="1" item="13"/>
        </tpls>
      </n>
      <n v="106.59509129967776" in="0">
        <tpls c="6">
          <tpl hier="1" item="1"/>
          <tpl hier="5" item="2"/>
          <tpl hier="8" item="3"/>
          <tpl fld="2" item="8"/>
          <tpl hier="14" item="0"/>
          <tpl fld="1" item="13"/>
        </tpls>
      </n>
      <n v="105.31755201958384" in="0">
        <tpls c="6">
          <tpl hier="1" item="1"/>
          <tpl hier="5" item="2"/>
          <tpl hier="8" item="3"/>
          <tpl fld="2" item="35"/>
          <tpl hier="14" item="0"/>
          <tpl fld="1" item="13"/>
        </tpls>
      </n>
      <n v="872" in="2">
        <tpls c="6">
          <tpl hier="1" item="1"/>
          <tpl hier="5" item="2"/>
          <tpl hier="8" item="3"/>
          <tpl fld="2" item="106"/>
          <tpl hier="14" item="0"/>
          <tpl fld="1" item="11"/>
        </tpls>
      </n>
      <n v="998" in="2">
        <tpls c="6">
          <tpl hier="1" item="1"/>
          <tpl hier="5" item="2"/>
          <tpl hier="8" item="3"/>
          <tpl fld="2" item="23"/>
          <tpl hier="14" item="0"/>
          <tpl fld="1" item="11"/>
        </tpls>
      </n>
      <n v="117713.56" in="0">
        <tpls c="5">
          <tpl fld="3" item="0"/>
          <tpl hier="5" item="2"/>
          <tpl hier="8" item="3"/>
          <tpl hier="14" item="0"/>
          <tpl fld="1" item="12"/>
        </tpls>
      </n>
      <n v="83.156169724770635" in="0">
        <tpls c="6">
          <tpl hier="1" item="1"/>
          <tpl hier="5" item="2"/>
          <tpl hier="8" item="3"/>
          <tpl fld="2" item="106"/>
          <tpl hier="14" item="0"/>
          <tpl fld="1" item="13"/>
        </tpls>
      </n>
      <n v="877" in="2">
        <tpls c="6">
          <tpl hier="1" item="1"/>
          <tpl hier="5" item="2"/>
          <tpl hier="8" item="3"/>
          <tpl fld="2" item="41"/>
          <tpl hier="14" item="0"/>
          <tpl fld="1" item="11"/>
        </tpls>
      </n>
      <n v="224078.56" in="0">
        <tpls c="5">
          <tpl fld="3" item="8"/>
          <tpl hier="5" item="2"/>
          <tpl hier="8" item="3"/>
          <tpl hier="14" item="0"/>
          <tpl fld="1" item="12"/>
        </tpls>
      </n>
      <n v="932" in="2">
        <tpls c="6">
          <tpl hier="1" item="1"/>
          <tpl hier="5" item="2"/>
          <tpl hier="8" item="3"/>
          <tpl fld="2" item="26"/>
          <tpl hier="14" item="0"/>
          <tpl fld="1" item="11"/>
        </tpls>
      </n>
      <n v="1008" in="2">
        <tpls c="6">
          <tpl hier="1" item="1"/>
          <tpl hier="5" item="2"/>
          <tpl hier="8" item="3"/>
          <tpl fld="2" item="97"/>
          <tpl hier="14" item="0"/>
          <tpl fld="1" item="11"/>
        </tpls>
      </n>
      <n v="188167.81" in="0">
        <tpls c="5">
          <tpl fld="3" item="13"/>
          <tpl hier="5" item="2"/>
          <tpl hier="8" item="3"/>
          <tpl hier="14" item="0"/>
          <tpl fld="1" item="12"/>
        </tpls>
      </n>
      <n v="105.18260465116278" in="0">
        <tpls c="6">
          <tpl hier="1" item="1"/>
          <tpl hier="5" item="2"/>
          <tpl hier="8" item="3"/>
          <tpl fld="2" item="10"/>
          <tpl hier="14" item="0"/>
          <tpl fld="1" item="13"/>
        </tpls>
      </n>
      <n v="1166388.3400000001" in="0">
        <tpls c="5">
          <tpl hier="1" item="1"/>
          <tpl hier="5" item="2"/>
          <tpl hier="8" item="3"/>
          <tpl fld="4" item="1"/>
          <tpl fld="1" item="12"/>
        </tpls>
      </n>
      <n v="90.607335526315794" in="0">
        <tpls c="6">
          <tpl hier="1" item="1"/>
          <tpl hier="5" item="2"/>
          <tpl hier="8" item="3"/>
          <tpl fld="2" item="16"/>
          <tpl hier="14" item="0"/>
          <tpl fld="1" item="13"/>
        </tpls>
      </n>
      <n v="80.75090909090909" in="0">
        <tpls c="6">
          <tpl hier="1" item="1"/>
          <tpl hier="5" item="2"/>
          <tpl hier="8" item="3"/>
          <tpl fld="2" item="108"/>
          <tpl hier="14" item="0"/>
          <tpl fld="1" item="13"/>
        </tpls>
      </n>
      <n v="94015.73" in="0">
        <tpls c="5">
          <tpl fld="3" item="3"/>
          <tpl hier="5" item="2"/>
          <tpl hier="8" item="3"/>
          <tpl hier="14" item="0"/>
          <tpl fld="1" item="12"/>
        </tpls>
      </n>
      <n v="104.75448888888889" in="0">
        <tpls c="6">
          <tpl hier="1" item="1"/>
          <tpl hier="5" item="2"/>
          <tpl hier="8" item="3"/>
          <tpl fld="2" item="67"/>
          <tpl hier="14" item="0"/>
          <tpl fld="1" item="13"/>
        </tpls>
      </n>
      <n v="70.882745314222717" in="0">
        <tpls c="6">
          <tpl hier="1" item="1"/>
          <tpl hier="5" item="2"/>
          <tpl hier="8" item="3"/>
          <tpl fld="2" item="2"/>
          <tpl hier="14" item="0"/>
          <tpl fld="1" item="13"/>
        </tpls>
      </n>
      <n v="101.02524627720503" in="0">
        <tpls c="6">
          <tpl hier="1" item="1"/>
          <tpl hier="5" item="2"/>
          <tpl hier="8" item="3"/>
          <tpl fld="2" item="22"/>
          <tpl hier="14" item="0"/>
          <tpl fld="1" item="13"/>
        </tpls>
      </n>
      <n v="890" in="2">
        <tpls c="6">
          <tpl hier="1" item="1"/>
          <tpl hier="5" item="2"/>
          <tpl hier="8" item="3"/>
          <tpl fld="2" item="107"/>
          <tpl hier="14" item="0"/>
          <tpl fld="1" item="11"/>
        </tpls>
      </n>
      <n v="800" in="2">
        <tpls c="6">
          <tpl hier="1" item="1"/>
          <tpl hier="5" item="2"/>
          <tpl hier="8" item="3"/>
          <tpl fld="2" item="25"/>
          <tpl hier="14" item="0"/>
          <tpl fld="1" item="11"/>
        </tpls>
      </n>
      <n v="912" in="2">
        <tpls c="6">
          <tpl hier="1" item="1"/>
          <tpl hier="5" item="2"/>
          <tpl hier="8" item="3"/>
          <tpl fld="2" item="18"/>
          <tpl hier="14" item="0"/>
          <tpl fld="1" item="11"/>
        </tpls>
      </n>
      <n v="140.63037037037037" in="0">
        <tpls c="6">
          <tpl hier="1" item="1"/>
          <tpl hier="5" item="2"/>
          <tpl hier="8" item="3"/>
          <tpl fld="2" item="14"/>
          <tpl hier="14" item="0"/>
          <tpl fld="1" item="13"/>
        </tpls>
      </n>
      <n v="118.59487804878049" in="0">
        <tpls c="6">
          <tpl hier="1" item="1"/>
          <tpl hier="5" item="2"/>
          <tpl hier="8" item="3"/>
          <tpl fld="2" item="60"/>
          <tpl hier="14" item="0"/>
          <tpl fld="1" item="13"/>
        </tpls>
      </n>
      <n v="158.68098859315589" in="0">
        <tpls c="6">
          <tpl hier="1" item="1"/>
          <tpl hier="5" item="2"/>
          <tpl hier="8" item="3"/>
          <tpl fld="2" item="11"/>
          <tpl hier="14" item="0"/>
          <tpl fld="1" item="13"/>
        </tpls>
      </n>
      <n v="74.99844374342797" in="0">
        <tpls c="6">
          <tpl hier="1" item="1"/>
          <tpl hier="5" item="2"/>
          <tpl hier="8" item="3"/>
          <tpl fld="2" item="37"/>
          <tpl hier="14" item="0"/>
          <tpl fld="1" item="13"/>
        </tpls>
      </n>
      <n v="839" in="2">
        <tpls c="6">
          <tpl hier="1" item="1"/>
          <tpl hier="5" item="2"/>
          <tpl hier="8" item="3"/>
          <tpl fld="2" item="73"/>
          <tpl hier="14" item="0"/>
          <tpl fld="1" item="11"/>
        </tpls>
      </n>
      <n v="847" in="2">
        <tpls c="6">
          <tpl hier="1" item="1"/>
          <tpl hier="5" item="2"/>
          <tpl hier="8" item="3"/>
          <tpl fld="2" item="36"/>
          <tpl hier="14" item="0"/>
          <tpl fld="1" item="11"/>
        </tpls>
      </n>
      <n v="860" in="2">
        <tpls c="6">
          <tpl hier="1" item="1"/>
          <tpl hier="5" item="2"/>
          <tpl hier="8" item="3"/>
          <tpl fld="2" item="71"/>
          <tpl hier="14" item="0"/>
          <tpl fld="1" item="11"/>
        </tpls>
      </n>
      <n v="862" in="2">
        <tpls c="6">
          <tpl hier="1" item="1"/>
          <tpl hier="5" item="2"/>
          <tpl hier="8" item="3"/>
          <tpl fld="2" item="47"/>
          <tpl hier="14" item="0"/>
          <tpl fld="1" item="11"/>
        </tpls>
      </n>
      <n v="931" in="2">
        <tpls c="6">
          <tpl hier="1" item="1"/>
          <tpl hier="5" item="2"/>
          <tpl hier="8" item="3"/>
          <tpl fld="2" item="8"/>
          <tpl hier="14" item="0"/>
          <tpl fld="1" item="11"/>
        </tpls>
      </n>
      <n v="993" in="2">
        <tpls c="6">
          <tpl hier="1" item="1"/>
          <tpl hier="5" item="2"/>
          <tpl hier="8" item="3"/>
          <tpl fld="2" item="99"/>
          <tpl hier="14" item="0"/>
          <tpl fld="1" item="11"/>
        </tpls>
      </n>
      <n v="824" in="2">
        <tpls c="6">
          <tpl hier="1" item="1"/>
          <tpl hier="5" item="2"/>
          <tpl hier="8" item="3"/>
          <tpl fld="2" item="48"/>
          <tpl hier="14" item="0"/>
          <tpl fld="1" item="11"/>
        </tpls>
      </n>
      <n v="900" in="2">
        <tpls c="6">
          <tpl hier="1" item="1"/>
          <tpl hier="5" item="2"/>
          <tpl hier="8" item="3"/>
          <tpl fld="2" item="67"/>
          <tpl hier="14" item="0"/>
          <tpl fld="1" item="11"/>
        </tpls>
      </n>
      <n v="137.01952481520593" in="0">
        <tpls c="6">
          <tpl hier="1" item="1"/>
          <tpl hier="5" item="2"/>
          <tpl hier="8" item="3"/>
          <tpl fld="2" item="92"/>
          <tpl hier="14" item="0"/>
          <tpl fld="1" item="13"/>
        </tpls>
      </n>
      <n v="65.239629258517041" in="0">
        <tpls c="6">
          <tpl hier="1" item="1"/>
          <tpl hier="5" item="2"/>
          <tpl hier="8" item="3"/>
          <tpl fld="2" item="23"/>
          <tpl hier="14" item="0"/>
          <tpl fld="1" item="13"/>
        </tpls>
      </n>
      <n v="129.40677615571775" in="0">
        <tpls c="6">
          <tpl hier="1" item="1"/>
          <tpl hier="5" item="2"/>
          <tpl hier="8" item="3"/>
          <tpl fld="2" item="32"/>
          <tpl hier="14" item="0"/>
          <tpl fld="1" item="13"/>
        </tpls>
      </n>
      <n v="104.64438524590163" in="0">
        <tpls c="6">
          <tpl hier="1" item="1"/>
          <tpl hier="5" item="2"/>
          <tpl hier="8" item="3"/>
          <tpl fld="2" item="27"/>
          <tpl hier="14" item="0"/>
          <tpl fld="1" item="13"/>
        </tpls>
      </n>
      <n v="890" in="2">
        <tpls c="6">
          <tpl hier="1" item="1"/>
          <tpl hier="5" item="2"/>
          <tpl hier="8" item="3"/>
          <tpl fld="2" item="39"/>
          <tpl hier="14" item="0"/>
          <tpl fld="1" item="11"/>
        </tpls>
      </n>
      <n v="955" in="2">
        <tpls c="6">
          <tpl hier="1" item="1"/>
          <tpl hier="5" item="2"/>
          <tpl hier="8" item="3"/>
          <tpl fld="2" item="96"/>
          <tpl hier="14" item="0"/>
          <tpl fld="1" item="11"/>
        </tpls>
      </n>
      <n v="743" in="2">
        <tpls c="6">
          <tpl hier="1" item="1"/>
          <tpl hier="5" item="2"/>
          <tpl hier="8" item="3"/>
          <tpl fld="2" item="102"/>
          <tpl hier="14" item="0"/>
          <tpl fld="1" item="11"/>
        </tpls>
      </n>
      <n v="844" in="2">
        <tpls c="6">
          <tpl hier="1" item="1"/>
          <tpl hier="5" item="2"/>
          <tpl hier="8" item="3"/>
          <tpl fld="2" item="3"/>
          <tpl hier="14" item="0"/>
          <tpl fld="1" item="11"/>
        </tpls>
      </n>
      <n v="817" in="2">
        <tpls c="6">
          <tpl hier="1" item="1"/>
          <tpl hier="5" item="2"/>
          <tpl hier="8" item="3"/>
          <tpl fld="2" item="35"/>
          <tpl hier="14" item="0"/>
          <tpl fld="1" item="11"/>
        </tpls>
      </n>
      <n v="976" in="2">
        <tpls c="6">
          <tpl hier="1" item="1"/>
          <tpl hier="5" item="2"/>
          <tpl hier="8" item="3"/>
          <tpl fld="2" item="27"/>
          <tpl hier="14" item="0"/>
          <tpl fld="1" item="11"/>
        </tpls>
      </n>
      <n v="914" in="2">
        <tpls c="6">
          <tpl hier="1" item="1"/>
          <tpl hier="5" item="2"/>
          <tpl hier="8" item="3"/>
          <tpl fld="2" item="95"/>
          <tpl hier="14" item="0"/>
          <tpl fld="1" item="11"/>
        </tpls>
      </n>
      <n v="845" in="2">
        <tpls c="6">
          <tpl hier="1" item="1"/>
          <tpl hier="5" item="2"/>
          <tpl hier="8" item="3"/>
          <tpl fld="2" item="7"/>
          <tpl hier="14" item="0"/>
          <tpl fld="1" item="11"/>
        </tpls>
      </n>
      <n v="872" in="2">
        <tpls c="6">
          <tpl hier="1" item="1"/>
          <tpl hier="5" item="2"/>
          <tpl hier="8" item="3"/>
          <tpl fld="2" item="46"/>
          <tpl hier="14" item="0"/>
          <tpl fld="1" item="11"/>
        </tpls>
      </n>
      <n v="832" in="2">
        <tpls c="6">
          <tpl hier="1" item="1"/>
          <tpl hier="5" item="2"/>
          <tpl hier="8" item="3"/>
          <tpl fld="2" item="63"/>
          <tpl hier="14" item="0"/>
          <tpl fld="1" item="11"/>
        </tpls>
      </n>
      <n v="87.174842696629213" in="0">
        <tpls c="6">
          <tpl hier="1" item="1"/>
          <tpl hier="5" item="2"/>
          <tpl hier="8" item="3"/>
          <tpl fld="2" item="107"/>
          <tpl hier="14" item="0"/>
          <tpl fld="1" item="13"/>
        </tpls>
      </n>
      <n v="139.69905345211581" in="0">
        <tpls c="6">
          <tpl hier="1" item="1"/>
          <tpl hier="5" item="2"/>
          <tpl hier="8" item="3"/>
          <tpl fld="2" item="50"/>
          <tpl hier="14" item="0"/>
          <tpl fld="1" item="13"/>
        </tpls>
      </n>
      <n v="52.487849588719158" in="0">
        <tpls c="6">
          <tpl hier="1" item="1"/>
          <tpl hier="5" item="2"/>
          <tpl hier="8" item="3"/>
          <tpl fld="2" item="105"/>
          <tpl hier="14" item="0"/>
          <tpl fld="1" item="13"/>
        </tpls>
      </n>
      <n v="83.573740022805012" in="0">
        <tpls c="6">
          <tpl hier="1" item="1"/>
          <tpl hier="5" item="2"/>
          <tpl hier="8" item="3"/>
          <tpl fld="2" item="41"/>
          <tpl hier="14" item="0"/>
          <tpl fld="1" item="13"/>
        </tpls>
      </n>
      <n v="103.18800970873787" in="0">
        <tpls c="6">
          <tpl hier="1" item="1"/>
          <tpl hier="5" item="2"/>
          <tpl hier="8" item="3"/>
          <tpl fld="2" item="48"/>
          <tpl hier="14" item="0"/>
          <tpl fld="1" item="13"/>
        </tpls>
      </n>
      <n v="957" in="2">
        <tpls c="6">
          <tpl hier="1" item="1"/>
          <tpl hier="5" item="2"/>
          <tpl hier="8" item="3"/>
          <tpl fld="2" item="108"/>
          <tpl hier="14" item="0"/>
          <tpl fld="1" item="11"/>
        </tpls>
      </n>
      <n v="71.354955654102" in="0">
        <tpls c="6">
          <tpl hier="1" item="1"/>
          <tpl hier="5" item="2"/>
          <tpl hier="8" item="3"/>
          <tpl fld="2" item="1"/>
          <tpl hier="14" item="0"/>
          <tpl fld="1" item="13"/>
        </tpls>
      </n>
      <n v="71495.78" in="0">
        <tpls c="2">
          <tpl fld="2" item="66"/>
          <tpl fld="1" item="12"/>
        </tpls>
      </n>
      <n v="945" in="2">
        <tpls c="2">
          <tpl fld="2" item="66"/>
          <tpl fld="1" item="11"/>
        </tpls>
      </n>
      <n v="70170.62" in="0">
        <tpls c="2">
          <tpl fld="2" item="70"/>
          <tpl fld="1" item="12"/>
        </tpls>
      </n>
      <n v="870" in="2">
        <tpls c="2">
          <tpl fld="2" item="70"/>
          <tpl fld="1" item="11"/>
        </tpls>
      </n>
      <n v="979" in="2">
        <tpls c="2">
          <tpl fld="2" item="94"/>
          <tpl fld="1" item="11"/>
        </tpls>
      </n>
      <n v="108779.13" in="0">
        <tpls c="2">
          <tpl fld="2" item="94"/>
          <tpl fld="1" item="12"/>
        </tpls>
      </n>
      <n v="894" in="2">
        <tpls c="2">
          <tpl fld="2" item="90"/>
          <tpl fld="1" item="11"/>
        </tpls>
      </n>
      <n v="120467.1" in="0">
        <tpls c="2">
          <tpl fld="2" item="90"/>
          <tpl fld="1" item="12"/>
        </tpls>
      </n>
      <n v="914" in="2">
        <tpls c="2">
          <tpl fld="2" item="95"/>
          <tpl fld="1" item="11"/>
        </tpls>
      </n>
      <n v="106851.15" in="0">
        <tpls c="2">
          <tpl fld="2" item="95"/>
          <tpl fld="1" item="12"/>
        </tpls>
      </n>
      <n v="910" in="2">
        <tpls c="2">
          <tpl fld="2" item="85"/>
          <tpl fld="1" item="11"/>
        </tpls>
      </n>
      <n v="81787.98" in="0">
        <tpls c="2">
          <tpl fld="2" item="85"/>
          <tpl fld="1" item="12"/>
        </tpls>
      </n>
      <n v="947" in="2">
        <tpls c="2">
          <tpl fld="2" item="92"/>
          <tpl fld="1" item="11"/>
        </tpls>
      </n>
      <n v="129757.49" in="0">
        <tpls c="2">
          <tpl fld="2" item="92"/>
          <tpl fld="1" item="12"/>
        </tpls>
      </n>
      <n v="103672.27" in="0">
        <tpls c="2">
          <tpl fld="2" item="100"/>
          <tpl fld="1" item="12"/>
        </tpls>
      </n>
      <n v="997" in="2">
        <tpls c="2">
          <tpl fld="2" item="100"/>
          <tpl fld="1" item="11"/>
        </tpls>
      </n>
      <n v="73649.66" in="0">
        <tpls c="2">
          <tpl fld="2" item="101"/>
          <tpl fld="1" item="12"/>
        </tpls>
      </n>
      <n v="743" in="2">
        <tpls c="2">
          <tpl fld="2" item="102"/>
          <tpl fld="1" item="11"/>
        </tpls>
      </n>
      <n v="810" in="2">
        <tpls c="2">
          <tpl fld="2" item="81"/>
          <tpl fld="1" item="11"/>
        </tpls>
      </n>
      <n v="85554.22" in="0">
        <tpls c="2">
          <tpl fld="2" item="81"/>
          <tpl fld="1" item="12"/>
        </tpls>
      </n>
      <n v="872" in="2">
        <tpls c="2">
          <tpl fld="2" item="106"/>
          <tpl fld="1" item="11"/>
        </tpls>
      </n>
      <n v="72512.179999999993" in="0">
        <tpls c="2">
          <tpl fld="2" item="106"/>
          <tpl fld="1" item="12"/>
        </tpls>
      </n>
      <n v="952" in="2">
        <tpls c="2">
          <tpl fld="2" item="82"/>
          <tpl fld="1" item="11"/>
        </tpls>
      </n>
      <n v="113093.73" in="0">
        <tpls c="2">
          <tpl fld="2" item="82"/>
          <tpl fld="1" item="12"/>
        </tpls>
      </n>
      <n v="77585.61" in="0">
        <tpls c="2">
          <tpl fld="2" item="107"/>
          <tpl fld="1" item="12"/>
        </tpls>
      </n>
      <n v="890" in="2">
        <tpls c="2">
          <tpl fld="2" item="107"/>
          <tpl fld="1" item="11"/>
        </tpls>
      </n>
      <n v="961" in="2">
        <tpls c="2">
          <tpl fld="2" item="91"/>
          <tpl fld="1" item="11"/>
        </tpls>
      </n>
      <n v="191073.03" in="0">
        <tpls c="2">
          <tpl fld="2" item="91"/>
          <tpl fld="1" item="12"/>
        </tpls>
      </n>
      <n v="851" in="2">
        <tpls c="2">
          <tpl fld="2" item="105"/>
          <tpl fld="1" item="11"/>
        </tpls>
      </n>
      <n v="44667.16" in="0">
        <tpls c="2">
          <tpl fld="2" item="105"/>
          <tpl fld="1" item="12"/>
        </tpls>
      </n>
      <n v="47981.09" in="0">
        <tpls c="2">
          <tpl fld="2" item="80"/>
          <tpl fld="1" item="12"/>
        </tpls>
      </n>
      <n v="844" in="2">
        <tpls c="2">
          <tpl fld="2" item="80"/>
          <tpl fld="1" item="11"/>
        </tpls>
      </n>
      <n v="77278.62" in="0">
        <tpls c="2">
          <tpl fld="2" item="108"/>
          <tpl fld="1" item="12"/>
        </tpls>
      </n>
      <n v="957" in="2">
        <tpls c="2">
          <tpl fld="2" item="108"/>
          <tpl fld="1" item="11"/>
        </tpls>
      </n>
      <n v="917" in="2">
        <tpls c="2">
          <tpl fld="2" item="83"/>
          <tpl fld="1" item="11"/>
        </tpls>
      </n>
      <n v="288245.42" in="0">
        <tpls c="2">
          <tpl fld="2" item="86"/>
          <tpl fld="1" item="12"/>
        </tpls>
      </n>
      <n v="48.052370295015265" in="0">
        <tpls c="6">
          <tpl hier="1" item="1"/>
          <tpl hier="5" item="2"/>
          <tpl hier="8" item="3"/>
          <tpl fld="2" item="42"/>
          <tpl hier="14" item="0"/>
          <tpl fld="1" item="13"/>
        </tpls>
      </n>
      <n v="116.90497811816192" in="0">
        <tpls c="6">
          <tpl hier="1" item="1"/>
          <tpl hier="5" item="2"/>
          <tpl hier="8" item="3"/>
          <tpl fld="2" item="95"/>
          <tpl hier="14" item="0"/>
          <tpl fld="1" item="13"/>
        </tpls>
      </n>
      <n v="88565.41" in="0">
        <tpls c="2">
          <tpl fld="2" item="83"/>
          <tpl fld="1" item="12"/>
        </tpls>
      </n>
      <n v="920" in="2">
        <tpls c="6">
          <tpl hier="1" item="1"/>
          <tpl hier="5" item="2"/>
          <tpl hier="8" item="3"/>
          <tpl fld="2" item="52"/>
          <tpl hier="14" item="0"/>
          <tpl fld="1" item="11"/>
        </tpls>
      </n>
      <n v="133.67576045627376" in="0">
        <tpls c="6">
          <tpl hier="1" item="1"/>
          <tpl hier="5" item="2"/>
          <tpl hier="8" item="3"/>
          <tpl fld="2" item="55"/>
          <tpl hier="14" item="0"/>
          <tpl fld="1" item="13"/>
        </tpls>
      </n>
      <n v="94.463286384976527" in="0">
        <tpls c="6">
          <tpl hier="1" item="1"/>
          <tpl hier="5" item="2"/>
          <tpl hier="8" item="3"/>
          <tpl fld="2" item="76"/>
          <tpl hier="14" item="0"/>
          <tpl fld="1" item="13"/>
        </tpls>
      </n>
      <n v="52161.65" in="0">
        <tpls c="2">
          <tpl fld="2" item="102"/>
          <tpl fld="1" item="12"/>
        </tpls>
      </n>
      <n v="997" in="2">
        <tpls c="6">
          <tpl hier="1" item="1"/>
          <tpl hier="5" item="2"/>
          <tpl hier="8" item="3"/>
          <tpl fld="2" item="68"/>
          <tpl hier="14" item="0"/>
          <tpl fld="1" item="11"/>
        </tpls>
      </n>
      <n v="961" in="2">
        <tpls c="6">
          <tpl hier="1" item="1"/>
          <tpl hier="5" item="2"/>
          <tpl hier="8" item="3"/>
          <tpl fld="2" item="91"/>
          <tpl hier="14" item="0"/>
          <tpl fld="1" item="11"/>
        </tpls>
      </n>
      <n v="114.2429525862069" in="0">
        <tpls c="6">
          <tpl hier="1" item="1"/>
          <tpl hier="5" item="2"/>
          <tpl hier="8" item="3"/>
          <tpl fld="2" item="44"/>
          <tpl hier="14" item="0"/>
          <tpl fld="1" item="13"/>
        </tpls>
      </n>
      <n v="66.44921875" in="0">
        <tpls c="6">
          <tpl hier="1" item="1"/>
          <tpl hier="5" item="2"/>
          <tpl hier="8" item="3"/>
          <tpl fld="2" item="21"/>
          <tpl hier="14" item="0"/>
          <tpl fld="1" item="13"/>
        </tpls>
      </n>
      <n v="77349.119999999995" in="0">
        <tpls c="2">
          <tpl fld="2" item="79"/>
          <tpl fld="1" item="12"/>
        </tpls>
      </n>
      <n v="839" in="2">
        <tpls c="2">
          <tpl fld="2" item="73"/>
          <tpl fld="1" item="11"/>
        </tpls>
      </n>
      <n v="99535.46" in="0">
        <tpls c="2">
          <tpl fld="2" item="49"/>
          <tpl fld="1" item="12"/>
        </tpls>
      </n>
      <n v="996" in="2">
        <tpls c="2">
          <tpl fld="2" item="45"/>
          <tpl fld="1" item="11"/>
        </tpls>
      </n>
      <n v="71.46203069657615" in="0">
        <tpls c="6">
          <tpl hier="1" item="1"/>
          <tpl hier="5" item="2"/>
          <tpl hier="8" item="3"/>
          <tpl fld="2" item="36"/>
          <tpl hier="14" item="0"/>
          <tpl fld="1" item="13"/>
        </tpls>
      </n>
      <n v="873" in="2">
        <tpls c="6">
          <tpl hier="1" item="1"/>
          <tpl hier="5" item="2"/>
          <tpl hier="8" item="3"/>
          <tpl fld="2" item="22"/>
          <tpl hier="14" item="0"/>
          <tpl fld="1" item="11"/>
        </tpls>
      </n>
      <n v="921" in="2">
        <tpls c="6">
          <tpl hier="1" item="1"/>
          <tpl hier="5" item="2"/>
          <tpl hier="8" item="3"/>
          <tpl fld="2" item="59"/>
          <tpl hier="14" item="0"/>
          <tpl fld="1" item="11"/>
        </tpls>
      </n>
      <n v="113.34554513481829" in="0">
        <tpls c="6">
          <tpl hier="1" item="1"/>
          <tpl hier="5" item="2"/>
          <tpl hier="8" item="3"/>
          <tpl fld="2" item="72"/>
          <tpl hier="14" item="0"/>
          <tpl fld="1" item="13"/>
        </tpls>
      </n>
      <n v="168585.32" in="0">
        <tpls c="2">
          <tpl fld="2" item="87"/>
          <tpl fld="1" item="12"/>
        </tpls>
      </n>
      <n v="833" in="2">
        <tpls c="2">
          <tpl fld="2" item="101"/>
          <tpl fld="1" item="11"/>
        </tpls>
      </n>
      <n v="65.872815533980585" in="0">
        <tpls c="6">
          <tpl hier="1" item="1"/>
          <tpl hier="5" item="2"/>
          <tpl hier="8" item="3"/>
          <tpl fld="2" item="54"/>
          <tpl hier="14" item="0"/>
          <tpl fld="1" item="13"/>
        </tpls>
      </n>
      <n v="93.955792610250299" in="0">
        <tpls c="6">
          <tpl hier="1" item="1"/>
          <tpl hier="5" item="2"/>
          <tpl hier="8" item="3"/>
          <tpl fld="2" item="73"/>
          <tpl hier="14" item="0"/>
          <tpl fld="1" item="13"/>
        </tpls>
      </n>
      <n v="50.268218218218216" in="0">
        <tpls c="6">
          <tpl hier="1" item="1"/>
          <tpl hier="5" item="2"/>
          <tpl hier="8" item="3"/>
          <tpl fld="2" item="53"/>
          <tpl hier="14" item="0"/>
          <tpl fld="1" item="13"/>
        </tpls>
      </n>
      <n v="76854.289999999994" in="0">
        <tpls c="2">
          <tpl fld="2" item="77"/>
          <tpl fld="1" item="12"/>
        </tpls>
      </n>
      <n v="125449.75" in="0">
        <tpls c="2">
          <tpl fld="2" item="50"/>
          <tpl fld="1" item="12"/>
        </tpls>
      </n>
      <n v="85026.92" in="0">
        <tpls c="2">
          <tpl fld="2" item="48"/>
          <tpl fld="1" item="12"/>
        </tpls>
      </n>
      <n v="877" in="2">
        <tpls c="2">
          <tpl fld="2" item="41"/>
          <tpl fld="1" item="11"/>
        </tpls>
      </n>
      <n v="3627982.83" in="0">
        <tpls c="5">
          <tpl fld="3" item="5"/>
          <tpl hier="5" item="2"/>
          <tpl hier="8" item="3"/>
          <tpl hier="14" item="0"/>
          <tpl fld="1" item="12"/>
        </tpls>
      </n>
      <n v="1215686.92" in="0">
        <tpls c="5">
          <tpl fld="3" item="16"/>
          <tpl hier="5" item="2"/>
          <tpl hier="8" item="3"/>
          <tpl hier="14" item="0"/>
          <tpl fld="1" item="12"/>
        </tpls>
      </n>
      <n v="329581.90999999997" in="0">
        <tpls c="5">
          <tpl fld="3" item="15"/>
          <tpl hier="5" item="2"/>
          <tpl hier="8" item="3"/>
          <tpl hier="14" item="0"/>
          <tpl fld="1" item="12"/>
        </tpls>
      </n>
      <n v="478880.46" in="0">
        <tpls c="5">
          <tpl fld="3" item="14"/>
          <tpl hier="5" item="2"/>
          <tpl hier="8" item="3"/>
          <tpl hier="14" item="0"/>
          <tpl fld="1" item="12"/>
        </tpls>
      </n>
      <n v="220472.09" in="0">
        <tpls c="5">
          <tpl fld="3" item="9"/>
          <tpl hier="5" item="2"/>
          <tpl hier="8" item="3"/>
          <tpl hier="14" item="0"/>
          <tpl fld="1" item="12"/>
        </tpls>
      </n>
      <n v="57756.43" in="0">
        <tpls c="5">
          <tpl fld="3" item="1"/>
          <tpl hier="5" item="2"/>
          <tpl hier="8" item="3"/>
          <tpl hier="14" item="0"/>
          <tpl fld="1" item="12"/>
        </tpls>
      </n>
      <n v="374674.31" in="0">
        <tpls c="5">
          <tpl fld="3" item="10"/>
          <tpl hier="5" item="2"/>
          <tpl hier="8" item="3"/>
          <tpl hier="14" item="0"/>
          <tpl fld="1" item="12"/>
        </tpls>
      </n>
      <n v="1774" in="2">
        <tpls c="6">
          <tpl hier="1" item="1"/>
          <tpl hier="5" item="2"/>
          <tpl hier="8" item="3"/>
          <tpl fld="2" item="86"/>
          <tpl hier="14" item="0"/>
          <tpl fld="1" item="11"/>
        </tpls>
      </n>
      <n v="861" in="2">
        <tpls c="6">
          <tpl hier="1" item="1"/>
          <tpl hier="5" item="2"/>
          <tpl hier="8" item="3"/>
          <tpl fld="2" item="60"/>
          <tpl hier="14" item="0"/>
          <tpl fld="1" item="11"/>
        </tpls>
      </n>
      <n v="921" in="2">
        <tpls c="6">
          <tpl hier="1" item="1"/>
          <tpl hier="5" item="2"/>
          <tpl hier="8" item="3"/>
          <tpl fld="2" item="40"/>
          <tpl hier="14" item="0"/>
          <tpl fld="1" item="11"/>
        </tpls>
      </n>
      <n v="838" in="2">
        <tpls c="6">
          <tpl hier="1" item="1"/>
          <tpl hier="5" item="2"/>
          <tpl hier="8" item="3"/>
          <tpl fld="2" item="34"/>
          <tpl hier="14" item="0"/>
          <tpl fld="1" item="11"/>
        </tpls>
      </n>
      <n v="955" in="2">
        <tpls c="6">
          <tpl hier="1" item="1"/>
          <tpl hier="5" item="2"/>
          <tpl hier="8" item="3"/>
          <tpl fld="2" item="30"/>
          <tpl hier="14" item="0"/>
          <tpl fld="1" item="11"/>
        </tpls>
      </n>
      <n v="948" in="2">
        <tpls c="6">
          <tpl hier="1" item="1"/>
          <tpl hier="5" item="2"/>
          <tpl hier="8" item="3"/>
          <tpl fld="2" item="57"/>
          <tpl hier="14" item="0"/>
          <tpl fld="1" item="11"/>
        </tpls>
      </n>
      <n v="912" in="2">
        <tpls c="6">
          <tpl hier="1" item="1"/>
          <tpl hier="5" item="2"/>
          <tpl hier="8" item="3"/>
          <tpl fld="2" item="16"/>
          <tpl hier="14" item="0"/>
          <tpl fld="1" item="11"/>
        </tpls>
      </n>
      <n v="990" in="2">
        <tpls c="6">
          <tpl hier="1" item="1"/>
          <tpl hier="5" item="2"/>
          <tpl hier="8" item="3"/>
          <tpl fld="2" item="4"/>
          <tpl hier="14" item="0"/>
          <tpl fld="1" item="11"/>
        </tpls>
      </n>
      <n v="940" in="2">
        <tpls c="6">
          <tpl hier="1" item="1"/>
          <tpl hier="5" item="2"/>
          <tpl hier="8" item="3"/>
          <tpl fld="2" item="24"/>
          <tpl hier="14" item="0"/>
          <tpl fld="1" item="11"/>
        </tpls>
      </n>
      <n v="997" in="2">
        <tpls c="6">
          <tpl hier="1" item="1"/>
          <tpl hier="5" item="2"/>
          <tpl hier="8" item="3"/>
          <tpl fld="2" item="100"/>
          <tpl hier="14" item="0"/>
          <tpl fld="1" item="11"/>
        </tpls>
      </n>
      <n v="103.98422266800402" in="0">
        <tpls c="6">
          <tpl hier="1" item="1"/>
          <tpl hier="5" item="2"/>
          <tpl hier="8" item="3"/>
          <tpl fld="2" item="100"/>
          <tpl hier="14" item="0"/>
          <tpl fld="1" item="13"/>
        </tpls>
      </n>
      <n v="86.051327077747985" in="0">
        <tpls c="6">
          <tpl hier="1" item="1"/>
          <tpl hier="5" item="2"/>
          <tpl hier="8" item="3"/>
          <tpl fld="2" item="98"/>
          <tpl hier="14" item="0"/>
          <tpl fld="1" item="13"/>
        </tpls>
      </n>
      <n v="746" in="2">
        <tpls c="6">
          <tpl hier="1" item="1"/>
          <tpl hier="5" item="2"/>
          <tpl hier="8" item="3"/>
          <tpl fld="2" item="98"/>
          <tpl hier="14" item="0"/>
          <tpl fld="1" item="11"/>
        </tpls>
      </n>
      <n v="870" in="2">
        <tpls c="6">
          <tpl hier="1" item="1"/>
          <tpl hier="5" item="2"/>
          <tpl hier="8" item="3"/>
          <tpl fld="2" item="70"/>
          <tpl hier="14" item="0"/>
          <tpl fld="1" item="11"/>
        </tpls>
      </n>
      <n v="80.655885057471252" in="0">
        <tpls c="6">
          <tpl hier="1" item="1"/>
          <tpl hier="5" item="2"/>
          <tpl hier="8" item="3"/>
          <tpl fld="2" item="70"/>
          <tpl hier="14" item="0"/>
          <tpl fld="1" item="13"/>
        </tpls>
      </n>
      <n v="991" in="2">
        <tpls c="6">
          <tpl hier="1" item="1"/>
          <tpl hier="5" item="2"/>
          <tpl hier="8" item="3"/>
          <tpl fld="2" item="43"/>
          <tpl hier="14" item="0"/>
          <tpl fld="1" item="11"/>
        </tpls>
      </n>
      <n v="100.51258324924319" in="0">
        <tpls c="6">
          <tpl hier="1" item="1"/>
          <tpl hier="5" item="2"/>
          <tpl hier="8" item="3"/>
          <tpl fld="2" item="43"/>
          <tpl hier="14" item="0"/>
          <tpl fld="1" item="13"/>
        </tpls>
      </n>
      <n v="855" in="2">
        <tpls c="2">
          <tpl fld="2" item="104"/>
          <tpl fld="1" item="11"/>
        </tpls>
      </n>
      <n v="990" in="2">
        <tpls c="2">
          <tpl fld="2" item="4"/>
          <tpl fld="1" item="11"/>
        </tpls>
      </n>
      <n v="920" in="2">
        <tpls c="2">
          <tpl fld="2" item="6"/>
          <tpl fld="1" item="11"/>
        </tpls>
      </n>
      <n v="931" in="2">
        <tpls c="2">
          <tpl fld="2" item="8"/>
          <tpl fld="1" item="11"/>
        </tpls>
      </n>
      <n v="860" in="2">
        <tpls c="2">
          <tpl fld="2" item="10"/>
          <tpl fld="1" item="11"/>
        </tpls>
      </n>
      <n v="917" in="2">
        <tpls c="2">
          <tpl fld="2" item="12"/>
          <tpl fld="1" item="11"/>
        </tpls>
      </n>
      <n v="972" in="2">
        <tpls c="2">
          <tpl fld="2" item="14"/>
          <tpl fld="1" item="11"/>
        </tpls>
      </n>
      <n v="921" in="2">
        <tpls c="2">
          <tpl fld="2" item="40"/>
          <tpl fld="1" item="11"/>
        </tpls>
      </n>
      <n v="853" in="2">
        <tpls c="2">
          <tpl fld="2" item="72"/>
          <tpl fld="1" item="11"/>
        </tpls>
      </n>
      <n v="890" in="2">
        <tpls c="2">
          <tpl fld="2" item="39"/>
          <tpl fld="1" item="11"/>
        </tpls>
      </n>
      <n v="993" in="2">
        <tpls c="2">
          <tpl fld="2" item="99"/>
          <tpl fld="1" item="11"/>
        </tpls>
      </n>
      <n v="932" in="2">
        <tpls c="2">
          <tpl fld="2" item="38"/>
          <tpl fld="1" item="11"/>
        </tpls>
      </n>
      <n v="860" in="2">
        <tpls c="2">
          <tpl fld="2" item="71"/>
          <tpl fld="1" item="11"/>
        </tpls>
      </n>
      <n v="951" in="2">
        <tpls c="2">
          <tpl fld="2" item="37"/>
          <tpl fld="1" item="11"/>
        </tpls>
      </n>
      <n v="940" in="2">
        <tpls c="2">
          <tpl fld="2" item="93"/>
          <tpl fld="1" item="11"/>
        </tpls>
      </n>
      <n v="868" in="2">
        <tpls c="2">
          <tpl fld="2" item="84"/>
          <tpl fld="1" item="11"/>
        </tpls>
      </n>
      <n v="844" in="2">
        <tpls c="2">
          <tpl fld="2" item="3"/>
          <tpl fld="1" item="11"/>
        </tpls>
      </n>
      <n v="883" in="2">
        <tpls c="2">
          <tpl fld="2" item="62"/>
          <tpl fld="1" item="11"/>
        </tpls>
      </n>
      <n v="745" in="2">
        <tpls c="2">
          <tpl fld="2" item="17"/>
          <tpl fld="1" item="11"/>
        </tpls>
      </n>
      <n v="836" in="2">
        <tpls c="2">
          <tpl fld="2" item="28"/>
          <tpl fld="1" item="11"/>
        </tpls>
      </n>
      <n v="1029" in="2">
        <tpls c="2">
          <tpl fld="2" item="89"/>
          <tpl fld="1" item="11"/>
        </tpls>
      </n>
      <n v="1008" in="2">
        <tpls c="2">
          <tpl fld="2" item="97"/>
          <tpl fld="1" item="11"/>
        </tpls>
      </n>
      <n v="955" in="2">
        <tpls c="2">
          <tpl fld="2" item="96"/>
          <tpl fld="1" item="11"/>
        </tpls>
      </n>
      <n v="976" in="2">
        <tpls c="2">
          <tpl fld="2" item="78"/>
          <tpl fld="1" item="11"/>
        </tpls>
      </n>
      <n v="779" in="2">
        <tpls c="2">
          <tpl fld="2" item="51"/>
          <tpl fld="1" item="11"/>
        </tpls>
      </n>
      <n v="862" in="2">
        <tpls c="2">
          <tpl fld="2" item="47"/>
          <tpl fld="1" item="11"/>
        </tpls>
      </n>
      <n v="852" in="2">
        <tpls c="2">
          <tpl fld="2" item="76"/>
          <tpl fld="1" item="11"/>
        </tpls>
      </n>
      <n v="927" in="2">
        <tpls c="2">
          <tpl fld="2" item="54"/>
          <tpl fld="1" item="11"/>
        </tpls>
      </n>
      <n v="1052" in="2">
        <tpls c="2">
          <tpl fld="2" item="55"/>
          <tpl fld="1" item="11"/>
        </tpls>
      </n>
      <n v="929" in="2">
        <tpls c="2">
          <tpl fld="2" item="56"/>
          <tpl fld="1" item="11"/>
        </tpls>
      </n>
      <n v="948" in="2">
        <tpls c="2">
          <tpl fld="2" item="57"/>
          <tpl fld="1" item="11"/>
        </tpls>
      </n>
      <n v="828" in="2">
        <tpls c="2">
          <tpl fld="2" item="58"/>
          <tpl fld="1" item="11"/>
        </tpls>
      </n>
      <n v="921" in="2">
        <tpls c="2">
          <tpl fld="2" item="59"/>
          <tpl fld="1" item="11"/>
        </tpls>
      </n>
      <n v="932" in="2">
        <tpls c="2">
          <tpl fld="2" item="26"/>
          <tpl fld="1" item="11"/>
        </tpls>
      </n>
      <n v="964" in="2">
        <tpls c="2">
          <tpl fld="2" item="65"/>
          <tpl fld="1" item="11"/>
        </tpls>
      </n>
      <n v="800" in="2">
        <tpls c="2">
          <tpl fld="2" item="25"/>
          <tpl fld="1" item="11"/>
        </tpls>
      </n>
      <n v="940" in="2">
        <tpls c="2">
          <tpl fld="2" item="24"/>
          <tpl fld="1" item="11"/>
        </tpls>
      </n>
      <n v="966" in="2">
        <tpls c="2">
          <tpl fld="2" item="64"/>
          <tpl fld="1" item="11"/>
        </tpls>
      </n>
      <n v="998" in="2">
        <tpls c="2">
          <tpl fld="2" item="23"/>
          <tpl fld="1" item="11"/>
        </tpls>
      </n>
      <n v="873" in="2">
        <tpls c="2">
          <tpl fld="2" item="22"/>
          <tpl fld="1" item="11"/>
        </tpls>
      </n>
      <n v="832" in="2">
        <tpls c="2">
          <tpl fld="2" item="63"/>
          <tpl fld="1" item="11"/>
        </tpls>
      </n>
      <n v="896" in="2">
        <tpls c="2">
          <tpl fld="2" item="21"/>
          <tpl fld="1" item="11"/>
        </tpls>
      </n>
      <n v="714" in="2">
        <tpls c="2">
          <tpl fld="2" item="20"/>
          <tpl fld="1" item="11"/>
        </tpls>
      </n>
      <n v="920" in="2">
        <tpls c="2">
          <tpl fld="2" item="52"/>
          <tpl fld="1" item="11"/>
        </tpls>
      </n>
      <n v="999" in="2">
        <tpls c="2">
          <tpl fld="2" item="53"/>
          <tpl fld="1" item="11"/>
        </tpls>
      </n>
      <n v="902" in="2">
        <tpls c="2">
          <tpl fld="2" item="1"/>
          <tpl fld="1" item="11"/>
        </tpls>
      </n>
      <n v="960" in="2">
        <tpls c="2">
          <tpl fld="2" item="19"/>
          <tpl fld="1" item="11"/>
        </tpls>
      </n>
      <n v="859" in="2">
        <tpls c="2">
          <tpl fld="2" item="61"/>
          <tpl fld="1" item="11"/>
        </tpls>
      </n>
      <n v="817" in="2">
        <tpls c="2">
          <tpl fld="2" item="35"/>
          <tpl fld="1" item="11"/>
        </tpls>
      </n>
      <n v="976" in="2">
        <tpls c="2">
          <tpl fld="2" item="27"/>
          <tpl fld="1" item="11"/>
        </tpls>
      </n>
      <n v="1024" in="2">
        <tpls c="2">
          <tpl fld="2" item="69"/>
          <tpl fld="1" item="11"/>
        </tpls>
      </n>
      <n v="997" in="2">
        <tpls c="2">
          <tpl fld="2" item="68"/>
          <tpl fld="1" item="11"/>
        </tpls>
      </n>
      <n v="900" in="2">
        <tpls c="2">
          <tpl fld="2" item="67"/>
          <tpl fld="1" item="11"/>
        </tpls>
      </n>
      <n v="898" in="2">
        <tpls c="2">
          <tpl fld="2" item="50"/>
          <tpl fld="1" item="11"/>
        </tpls>
      </n>
      <n v="909" in="2">
        <tpls c="2">
          <tpl fld="2" item="49"/>
          <tpl fld="1" item="11"/>
        </tpls>
      </n>
      <n v="824" in="2">
        <tpls c="2">
          <tpl fld="2" item="48"/>
          <tpl fld="1" item="11"/>
        </tpls>
      </n>
      <n v="938" in="2">
        <tpls c="2">
          <tpl fld="2" item="0"/>
          <tpl fld="1" item="11"/>
        </tpls>
      </n>
      <n v="907" in="2">
        <tpls c="2">
          <tpl fld="2" item="2"/>
          <tpl fld="1" item="11"/>
        </tpls>
      </n>
      <n v="928" in="2">
        <tpls c="2">
          <tpl fld="2" item="44"/>
          <tpl fld="1" item="11"/>
        </tpls>
      </n>
      <n v="991" in="2">
        <tpls c="2">
          <tpl fld="2" item="43"/>
          <tpl fld="1" item="11"/>
        </tpls>
      </n>
      <n v="983" in="2">
        <tpls c="2">
          <tpl fld="2" item="42"/>
          <tpl fld="1" item="11"/>
        </tpls>
      </n>
      <n v="912" in="2">
        <tpls c="2">
          <tpl fld="2" item="18"/>
          <tpl fld="1" item="11"/>
        </tpls>
      </n>
      <n v="912" in="2">
        <tpls c="2">
          <tpl fld="2" item="16"/>
          <tpl fld="1" item="11"/>
        </tpls>
      </n>
      <n v="838" in="2">
        <tpls c="2">
          <tpl fld="2" item="34"/>
          <tpl fld="1" item="11"/>
        </tpls>
      </n>
      <n v="802" in="2">
        <tpls c="2">
          <tpl fld="2" item="33"/>
          <tpl fld="1" item="11"/>
        </tpls>
      </n>
      <n v="822" in="2">
        <tpls c="2">
          <tpl fld="2" item="32"/>
          <tpl fld="1" item="11"/>
        </tpls>
      </n>
      <n v="724" in="2">
        <tpls c="2">
          <tpl fld="2" item="31"/>
          <tpl fld="1" item="11"/>
        </tpls>
      </n>
      <n v="955" in="2">
        <tpls c="2">
          <tpl fld="2" item="30"/>
          <tpl fld="1" item="11"/>
        </tpls>
      </n>
      <n v="837" in="2">
        <tpls c="2">
          <tpl fld="2" item="29"/>
          <tpl fld="1" item="11"/>
        </tpls>
      </n>
      <n v="145.09690889370933" in="0">
        <tpls c="6">
          <tpl hier="1" item="1"/>
          <tpl hier="5" item="2"/>
          <tpl hier="8" item="3"/>
          <tpl fld="2" item="75"/>
          <tpl hier="14" item="0"/>
          <tpl fld="1" item="13"/>
        </tpls>
      </n>
      <n v="922" in="2">
        <tpls c="6">
          <tpl hier="1" item="1"/>
          <tpl hier="5" item="2"/>
          <tpl hier="8" item="3"/>
          <tpl fld="2" item="75"/>
          <tpl hier="14" item="0"/>
          <tpl fld="1" item="11"/>
        </tpls>
      </n>
      <n v="940" in="2">
        <tpls c="6">
          <tpl hier="1" item="1"/>
          <tpl hier="5" item="2"/>
          <tpl hier="8" item="3"/>
          <tpl fld="2" item="93"/>
          <tpl hier="14" item="0"/>
          <tpl fld="1" item="11"/>
        </tpls>
      </n>
      <n v="100.25847872340425" in="0">
        <tpls c="6">
          <tpl hier="1" item="1"/>
          <tpl hier="5" item="2"/>
          <tpl hier="8" item="3"/>
          <tpl fld="2" item="93"/>
          <tpl hier="14" item="0"/>
          <tpl fld="1" item="13"/>
        </tpls>
      </n>
      <n v="938" in="2">
        <tpls c="6">
          <tpl hier="1" item="1"/>
          <tpl hier="5" item="2"/>
          <tpl hier="8" item="3"/>
          <tpl fld="2" item="0"/>
          <tpl hier="14" item="0"/>
          <tpl fld="1" item="11"/>
        </tpls>
      </n>
      <n v="84.54401918976545" in="0">
        <tpls c="6">
          <tpl hier="1" item="1"/>
          <tpl hier="5" item="2"/>
          <tpl hier="8" item="3"/>
          <tpl fld="2" item="0"/>
          <tpl hier="14" item="0"/>
          <tpl fld="1" item="13"/>
        </tpls>
      </n>
      <n v="964" in="2">
        <tpls c="6">
          <tpl hier="1" item="1"/>
          <tpl hier="5" item="2"/>
          <tpl hier="8" item="3"/>
          <tpl fld="2" item="65"/>
          <tpl hier="14" item="0"/>
          <tpl fld="1" item="11"/>
        </tpls>
      </n>
      <n v="145.23460580912862" in="0">
        <tpls c="6">
          <tpl hier="1" item="1"/>
          <tpl hier="5" item="2"/>
          <tpl hier="8" item="3"/>
          <tpl fld="2" item="65"/>
          <tpl hier="14" item="0"/>
          <tpl fld="1" item="13"/>
        </tpls>
      </n>
      <n v="932" in="2">
        <tpls c="6">
          <tpl hier="1" item="1"/>
          <tpl hier="5" item="2"/>
          <tpl hier="8" item="3"/>
          <tpl fld="2" item="38"/>
          <tpl hier="14" item="0"/>
          <tpl fld="1" item="11"/>
        </tpls>
      </n>
      <n v="61.683830472103004" in="0">
        <tpls c="6">
          <tpl hier="1" item="1"/>
          <tpl hier="5" item="2"/>
          <tpl hier="8" item="3"/>
          <tpl fld="2" item="38"/>
          <tpl hier="14" item="0"/>
          <tpl fld="1" item="13"/>
        </tpls>
      </n>
      <n v="1024" in="2">
        <tpls c="6">
          <tpl hier="1" item="1"/>
          <tpl hier="5" item="2"/>
          <tpl hier="8" item="3"/>
          <tpl fld="2" item="69"/>
          <tpl hier="14" item="0"/>
          <tpl fld="1" item="11"/>
        </tpls>
      </n>
      <n v="113.16595703125" in="0">
        <tpls c="6">
          <tpl hier="1" item="1"/>
          <tpl hier="5" item="2"/>
          <tpl hier="8" item="3"/>
          <tpl fld="2" item="69"/>
          <tpl hier="14" item="0"/>
          <tpl fld="1" item="13"/>
        </tpls>
      </n>
      <n v="784" in="2">
        <tpls c="6">
          <tpl hier="1" item="1"/>
          <tpl hier="5" item="2"/>
          <tpl hier="8" item="3"/>
          <tpl fld="2" item="77"/>
          <tpl hier="14" item="0"/>
          <tpl fld="1" item="11"/>
        </tpls>
      </n>
      <n v="98.028431122448978" in="0">
        <tpls c="6">
          <tpl hier="1" item="1"/>
          <tpl hier="5" item="2"/>
          <tpl hier="8" item="3"/>
          <tpl fld="2" item="77"/>
          <tpl hier="14" item="0"/>
          <tpl fld="1" item="13"/>
        </tpls>
      </n>
      <n v="868" in="2">
        <tpls c="6">
          <tpl hier="1" item="1"/>
          <tpl hier="5" item="2"/>
          <tpl hier="8" item="3"/>
          <tpl fld="2" item="5"/>
          <tpl hier="14" item="0"/>
          <tpl fld="1" item="11"/>
        </tpls>
      </n>
      <n v="102.90534562211981" in="0">
        <tpls c="6">
          <tpl hier="1" item="1"/>
          <tpl hier="5" item="2"/>
          <tpl hier="8" item="3"/>
          <tpl fld="2" item="5"/>
          <tpl hier="14" item="0"/>
          <tpl fld="1" item="13"/>
        </tpls>
      </n>
      <n v="49.465825358851674" in="0">
        <tpls c="6">
          <tpl hier="1" item="1"/>
          <tpl hier="5" item="2"/>
          <tpl hier="8" item="3"/>
          <tpl fld="2" item="28"/>
          <tpl hier="14" item="0"/>
          <tpl fld="1" item="13"/>
        </tpls>
      </n>
      <n v="836" in="2">
        <tpls c="6">
          <tpl hier="1" item="1"/>
          <tpl hier="5" item="2"/>
          <tpl hier="8" item="3"/>
          <tpl fld="2" item="28"/>
          <tpl hier="14" item="0"/>
          <tpl fld="1" item="11"/>
        </tpls>
      </n>
      <n v="976" in="2">
        <tpls c="6">
          <tpl hier="1" item="1"/>
          <tpl hier="5" item="2"/>
          <tpl hier="8" item="3"/>
          <tpl fld="2" item="78"/>
          <tpl hier="14" item="0"/>
          <tpl fld="1" item="11"/>
        </tpls>
      </n>
      <n v="62.224446721311473" in="0">
        <tpls c="6">
          <tpl hier="1" item="1"/>
          <tpl hier="5" item="2"/>
          <tpl hier="8" item="3"/>
          <tpl fld="2" item="78"/>
          <tpl hier="14" item="0"/>
          <tpl fld="1" item="13"/>
        </tpls>
      </n>
      <n v="944" in="2">
        <tpls c="6">
          <tpl hier="1" item="1"/>
          <tpl hier="5" item="2"/>
          <tpl hier="8" item="3"/>
          <tpl fld="2" item="15"/>
          <tpl hier="14" item="0"/>
          <tpl fld="1" item="11"/>
        </tpls>
      </n>
      <n v="102.86758474576271" in="0">
        <tpls c="6">
          <tpl hier="1" item="1"/>
          <tpl hier="5" item="2"/>
          <tpl hier="8" item="3"/>
          <tpl fld="2" item="15"/>
          <tpl hier="14" item="0"/>
          <tpl fld="1" item="13"/>
        </tpls>
      </n>
      <n v="828" in="2">
        <tpls c="6">
          <tpl hier="1" item="1"/>
          <tpl hier="5" item="2"/>
          <tpl hier="8" item="3"/>
          <tpl fld="2" item="58"/>
          <tpl hier="14" item="0"/>
          <tpl fld="1" item="11"/>
        </tpls>
      </n>
      <n v="131.29915458937197" in="0">
        <tpls c="6">
          <tpl hier="1" item="1"/>
          <tpl hier="5" item="2"/>
          <tpl hier="8" item="3"/>
          <tpl fld="2" item="58"/>
          <tpl hier="14" item="0"/>
          <tpl fld="1" item="13"/>
        </tpls>
      </n>
      <n v="35286.849999999882" in="0">
        <tpls c="5">
          <tpl hier="1" item="1"/>
          <tpl hier="5" item="2"/>
          <tpl hier="8" item="3"/>
          <tpl hier="14" item="0"/>
          <tpl fld="1" item="14"/>
        </tpls>
      </n>
      <n v="3414.4300000000003" in="0">
        <tpls c="5">
          <tpl fld="3" item="1"/>
          <tpl hier="5" item="2"/>
          <tpl hier="8" item="3"/>
          <tpl hier="14" item="0"/>
          <tpl fld="1" item="14"/>
        </tpls>
      </n>
      <n v="-6913.5400000000009" in="0">
        <tpls c="5">
          <tpl fld="3" item="14"/>
          <tpl hier="5" item="2"/>
          <tpl hier="8" item="3"/>
          <tpl hier="14" item="0"/>
          <tpl fld="1" item="14"/>
        </tpls>
      </n>
      <n v="-5122.4799999999814" in="0">
        <tpls c="5">
          <tpl fld="3" item="7"/>
          <tpl hier="5" item="2"/>
          <tpl hier="8" item="3"/>
          <tpl hier="14" item="0"/>
          <tpl fld="1" item="14"/>
        </tpls>
      </n>
      <n v="-2226.440000000001" in="0">
        <tpls c="5">
          <tpl fld="3" item="8"/>
          <tpl hier="5" item="2"/>
          <tpl hier="8" item="3"/>
          <tpl hier="14" item="0"/>
          <tpl fld="1" item="14"/>
        </tpls>
      </n>
      <n v="35286.849999999882" in="0">
        <tpls c="5">
          <tpl hier="1" item="4294967295"/>
          <tpl hier="5" item="2"/>
          <tpl hier="8" item="3"/>
          <tpl hier="14" item="0"/>
          <tpl fld="1" item="14"/>
        </tpls>
      </n>
      <n v="4520.0900000000038" in="0">
        <tpls c="5">
          <tpl fld="3" item="9"/>
          <tpl hier="5" item="2"/>
          <tpl hier="8" item="3"/>
          <tpl hier="14" item="0"/>
          <tpl fld="1" item="14"/>
        </tpls>
      </n>
      <n v="2916.9200000000055" in="0">
        <tpls c="5">
          <tpl fld="3" item="16"/>
          <tpl hier="5" item="2"/>
          <tpl hier="8" item="3"/>
          <tpl hier="14" item="0"/>
          <tpl fld="1" item="14"/>
        </tpls>
      </n>
      <n v="1247.2099999999998" in="0">
        <tpls c="5">
          <tpl fld="3" item="12"/>
          <tpl hier="5" item="2"/>
          <tpl hier="8" item="3"/>
          <tpl hier="14" item="0"/>
          <tpl fld="1" item="14"/>
        </tpls>
      </n>
      <n v="2334.8100000000022" in="0">
        <tpls c="5">
          <tpl fld="3" item="13"/>
          <tpl hier="5" item="2"/>
          <tpl hier="8" item="3"/>
          <tpl hier="14" item="0"/>
          <tpl fld="1" item="14"/>
        </tpls>
      </n>
      <n v="-2378.3799999999997" in="0">
        <tpls c="5">
          <tpl fld="3" item="6"/>
          <tpl hier="5" item="2"/>
          <tpl hier="8" item="3"/>
          <tpl hier="14" item="0"/>
          <tpl fld="1" item="14"/>
        </tpls>
      </n>
      <n v="5923.6999999999962" in="0">
        <tpls c="5">
          <tpl fld="3" item="18"/>
          <tpl hier="5" item="2"/>
          <tpl hier="8" item="3"/>
          <tpl hier="14" item="0"/>
          <tpl fld="1" item="14"/>
        </tpls>
      </n>
      <n v="-1764.2699999999988" in="0">
        <tpls c="5">
          <tpl fld="3" item="3"/>
          <tpl hier="5" item="2"/>
          <tpl hier="8" item="3"/>
          <tpl hier="14" item="0"/>
          <tpl fld="1" item="14"/>
        </tpls>
      </n>
      <n v="5975.3099999999995" in="0">
        <tpls c="5">
          <tpl fld="3" item="10"/>
          <tpl hier="5" item="2"/>
          <tpl hier="8" item="3"/>
          <tpl hier="14" item="0"/>
          <tpl fld="1" item="14"/>
        </tpls>
      </n>
      <n v="-6832.4699999999975" in="0">
        <tpls c="5">
          <tpl fld="3" item="17"/>
          <tpl hier="5" item="2"/>
          <tpl hier="8" item="3"/>
          <tpl hier="14" item="0"/>
          <tpl fld="1" item="14"/>
        </tpls>
      </n>
      <n v="6796.1000000000058" in="0">
        <tpls c="5">
          <tpl fld="3" item="2"/>
          <tpl hier="5" item="2"/>
          <tpl hier="8" item="3"/>
          <tpl hier="14" item="0"/>
          <tpl fld="1" item="14"/>
        </tpls>
      </n>
      <n v="-2783.5899999999961" in="0">
        <tpls c="5">
          <tpl fld="3" item="11"/>
          <tpl hier="5" item="2"/>
          <tpl hier="8" item="3"/>
          <tpl hier="14" item="0"/>
          <tpl fld="1" item="14"/>
        </tpls>
      </n>
      <n v="2472.1499999999983" in="0">
        <tpls c="5">
          <tpl fld="3" item="4"/>
          <tpl hier="5" item="2"/>
          <tpl hier="8" item="3"/>
          <tpl hier="14" item="0"/>
          <tpl fld="1" item="14"/>
        </tpls>
      </n>
      <n v="-4168.4400000000023" in="0">
        <tpls c="5">
          <tpl fld="3" item="0"/>
          <tpl hier="5" item="2"/>
          <tpl hier="8" item="3"/>
          <tpl hier="14" item="0"/>
          <tpl fld="1" item="14"/>
        </tpls>
      </n>
      <n v="30054.82999999998" in="0">
        <tpls c="5">
          <tpl fld="3" item="5"/>
          <tpl hier="5" item="2"/>
          <tpl hier="8" item="3"/>
          <tpl hier="14" item="0"/>
          <tpl fld="1" item="14"/>
        </tpls>
      </n>
      <n v="1820.9100000000021" in="0">
        <tpls c="5">
          <tpl fld="3" item="15"/>
          <tpl hier="5" item="2"/>
          <tpl hier="8" item="3"/>
          <tpl hier="14" item="0"/>
          <tpl fld="1" item="14"/>
        </tpls>
      </n>
    </entries>
    <sets count="4">
      <set count="1" maxRank="1" setDefinition="{[DimProduct].[PRODUCT LINE].[All]}">
        <tpls c="1">
          <tpl hier="14" item="4294967295"/>
        </tpls>
      </set>
      <set count="1" maxRank="1" setDefinition="{[DimCustomer].[COUNTRY].[All]}">
        <tpls c="1">
          <tpl hier="1" item="4294967295"/>
        </tpls>
      </set>
      <set count="1" maxRank="1" setDefinition="{[DimCustomer].[TERRITORY].[All]}">
        <tpls c="1">
          <tpl hier="5" item="4294967295"/>
        </tpls>
      </set>
      <set count="252" maxRank="1" setDefinition="{[DimDate].[ORDER DATE].Levels(1).Members}">
        <tpls c="1">
          <tpl fld="0" item="0"/>
        </tpls>
      </set>
    </sets>
    <queryCache count="153">
      <query mdx="[Measures].[YoY Sales]">
        <tpls c="1">
          <tpl fld="1" item="0"/>
        </tpls>
      </query>
      <query mdx="[Measures].[Sales Growth %]">
        <tpls c="1">
          <tpl fld="1" item="1"/>
        </tpls>
      </query>
      <query mdx="[Measures].[Sales YTD]">
        <tpls c="1">
          <tpl fld="1" item="2"/>
        </tpls>
      </query>
      <query mdx="[Measures].[Repeat customers]">
        <tpls c="1">
          <tpl fld="1" item="3"/>
        </tpls>
      </query>
      <query mdx="[Measures].[Top customer sales]">
        <tpls c="1">
          <tpl fld="1" item="4"/>
        </tpls>
      </query>
      <query mdx="[Measures].[Total Customers]">
        <tpls c="1">
          <tpl fld="1" item="5"/>
        </tpls>
      </query>
      <query mdx="[Measures].[Product loss]">
        <tpls c="1">
          <tpl fld="1" item="6"/>
        </tpls>
      </query>
      <query mdx="[Measures].[Profit/Loss Margin %]">
        <tpls c="1">
          <tpl fld="1" item="7"/>
        </tpls>
      </query>
      <query mdx="[Measures].[Profit/Loss]"/>
      <query mdx="[Measures].[Average selling price]">
        <tpls c="1">
          <tpl fld="1" item="8"/>
        </tpls>
      </query>
      <query mdx="[Measures].[Top Product Sales]">
        <tpls c="1">
          <tpl fld="1" item="9"/>
        </tpls>
      </query>
      <query mdx="[Measures].[Total product]">
        <tpls c="1">
          <tpl fld="1" item="10"/>
        </tpls>
      </query>
      <query mdx="[Measures].[Total Quantity]">
        <tpls c="1">
          <tpl fld="1" item="11"/>
        </tpls>
      </query>
      <query mdx="[Measures].[Total Sales]">
        <tpls c="1">
          <tpl fld="1" item="12"/>
        </tpls>
      </query>
      <query mdx="[DimProduct].[PRODUCT CODE].&amp;[S700_3167]">
        <tpls c="1">
          <tpl fld="2" item="0"/>
        </tpls>
      </query>
      <query mdx="[DimProduct].[PRODUCT CODE].&amp;[S700_1138]">
        <tpls c="1">
          <tpl fld="2" item="1"/>
        </tpls>
      </query>
      <query mdx="[DimProduct].[PRODUCT CODE].&amp;[S32_3207]">
        <tpls c="1">
          <tpl fld="2" item="2"/>
        </tpls>
      </query>
      <query mdx="[DimProduct].[PRODUCT CODE].&amp;[S24_4048]">
        <tpls c="1">
          <tpl fld="2" item="3"/>
        </tpls>
      </query>
      <query mdx="[DimProduct].[PRODUCT CODE].&amp;[S700_2610]">
        <tpls c="1">
          <tpl fld="2" item="4"/>
        </tpls>
      </query>
      <query mdx="[DimProduct].[PRODUCT CODE].&amp;[S32_1374]">
        <tpls c="1">
          <tpl fld="2" item="5"/>
        </tpls>
      </query>
      <query mdx="[DimProduct].[PRODUCT CODE].&amp;[S24_3371]">
        <tpls c="1">
          <tpl fld="2" item="6"/>
        </tpls>
      </query>
      <query mdx="[DimProduct].[PRODUCT CODE].&amp;[S24_2360]">
        <tpls c="1">
          <tpl fld="2" item="7"/>
        </tpls>
      </query>
      <query mdx="[DimProduct].[PRODUCT CODE].&amp;[S24_1578]">
        <tpls c="1">
          <tpl fld="2" item="8"/>
        </tpls>
      </query>
      <query mdx="[DimProduct].[PRODUCT CODE].&amp;[S18_4409]">
        <tpls c="1">
          <tpl fld="2" item="9"/>
        </tpls>
      </query>
      <query mdx="[DimProduct].[PRODUCT CODE].&amp;[S18_3259]">
        <tpls c="1">
          <tpl fld="2" item="10"/>
        </tpls>
      </query>
      <query mdx="[DimProduct].[PRODUCT CODE].&amp;[S18_2795]">
        <tpls c="1">
          <tpl fld="2" item="11"/>
        </tpls>
      </query>
      <query mdx="[DimProduct].[PRODUCT CODE].&amp;[S18_1984]">
        <tpls c="1">
          <tpl fld="2" item="12"/>
        </tpls>
      </query>
      <query mdx="[DimProduct].[PRODUCT CODE].&amp;[S18_1097]">
        <tpls c="1">
          <tpl fld="2" item="13"/>
        </tpls>
      </query>
      <query mdx="[DimProduct].[PRODUCT CODE].&amp;[S12_1666]">
        <tpls c="1">
          <tpl fld="2" item="14"/>
        </tpls>
      </query>
      <query mdx="[DimProduct].[PRODUCT CODE].&amp;[S10_1678]">
        <tpls c="1">
          <tpl fld="2" item="15"/>
        </tpls>
      </query>
      <query mdx="[DimProduct].[PRODUCT CODE].&amp;[S50_4713]">
        <tpls c="1">
          <tpl fld="2" item="16"/>
        </tpls>
      </query>
      <query mdx="[DimProduct].[PRODUCT CODE].&amp;[S24_3969]">
        <tpls c="1">
          <tpl fld="2" item="17"/>
        </tpls>
      </query>
      <query mdx="[DimProduct].[PRODUCT CODE].&amp;[S24_2972]">
        <tpls c="1">
          <tpl fld="2" item="18"/>
        </tpls>
      </query>
      <query mdx="[DimProduct].[PRODUCT CODE].&amp;[S24_2011]">
        <tpls c="1">
          <tpl fld="2" item="19"/>
        </tpls>
      </query>
      <query mdx="[DimProduct].[PRODUCT CODE].&amp;[S18_4933]">
        <tpls c="1">
          <tpl fld="2" item="20"/>
        </tpls>
      </query>
      <query mdx="[DimProduct].[PRODUCT CODE].&amp;[S18_3782]">
        <tpls c="1">
          <tpl fld="2" item="21"/>
        </tpls>
      </query>
      <query mdx="[DimProduct].[PRODUCT CODE].&amp;[S18_3136]">
        <tpls c="1">
          <tpl fld="2" item="22"/>
        </tpls>
      </query>
      <query mdx="[DimProduct].[PRODUCT CODE].&amp;[S18_2432]">
        <tpls c="1">
          <tpl fld="2" item="23"/>
        </tpls>
      </query>
      <query mdx="[DimProduct].[PRODUCT CODE].&amp;[S18_1662]">
        <tpls c="1">
          <tpl fld="2" item="24"/>
        </tpls>
      </query>
      <query mdx="[DimProduct].[PRODUCT CODE].&amp;[S12_3990]">
        <tpls c="1">
          <tpl fld="2" item="25"/>
        </tpls>
      </query>
      <query mdx="[DimProduct].[PRODUCT CODE].&amp;[S10_4962]">
        <tpls c="1">
          <tpl fld="2" item="26"/>
        </tpls>
      </query>
      <query mdx="[DimProduct].[PRODUCT LINE].[All]">
        <tpls c="1">
          <tpl hier="14" item="4294967295"/>
        </tpls>
      </query>
      <query mdx="[DimCustomer].[COUNTRY].&amp;[Switzerland]">
        <tpls c="1">
          <tpl fld="3" item="0"/>
        </tpls>
      </query>
      <query mdx="[DimCustomer].[COUNTRY].&amp;[Ireland]">
        <tpls c="1">
          <tpl fld="3" item="1"/>
        </tpls>
      </query>
      <query mdx="[DimCustomer].[COUNTRY].&amp;[Australia]">
        <tpls c="1">
          <tpl fld="3" item="2"/>
        </tpls>
      </query>
      <query mdx="[DimCustomer].[COUNTRY].&amp;[Philippines]">
        <tpls c="1">
          <tpl fld="3" item="3"/>
        </tpls>
      </query>
      <query mdx="[DimCustomer].[COUNTRY].&amp;[Denmark]">
        <tpls c="1">
          <tpl fld="3" item="4"/>
        </tpls>
      </query>
      <query mdx="[DimProduct].[PRODUCT LINE].&amp;[Trains]">
        <tpls c="1">
          <tpl fld="4" item="0"/>
        </tpls>
      </query>
      <query mdx="[DimProduct].[PRODUCT CODE].&amp;[S700_2824]">
        <tpls c="1">
          <tpl fld="2" item="27"/>
        </tpls>
      </query>
      <query mdx="[DimProduct].[PRODUCT CODE].&amp;[S32_2206]">
        <tpls c="1">
          <tpl fld="2" item="28"/>
        </tpls>
      </query>
      <query mdx="[DimProduct].[PRODUCT CODE].&amp;[S700_1691]">
        <tpls c="1">
          <tpl fld="2" item="29"/>
        </tpls>
      </query>
      <query mdx="[DimProduct].[PRODUCT CODE].&amp;[S24_3151]">
        <tpls c="1">
          <tpl fld="2" item="30"/>
        </tpls>
      </query>
      <query mdx="[DimProduct].[PRODUCT CODE].&amp;[S24_1046]">
        <tpls c="1">
          <tpl fld="2" item="31"/>
        </tpls>
      </query>
      <query mdx="[DimProduct].[PRODUCT CODE].&amp;[S18_3140]">
        <tpls c="1">
          <tpl fld="2" item="32"/>
        </tpls>
      </query>
      <query mdx="[DimProduct].[PRODUCT CODE].&amp;[S18_1749]">
        <tpls c="1">
          <tpl fld="2" item="33"/>
        </tpls>
      </query>
      <query mdx="[DimProduct].[PRODUCT CODE].&amp;[S12_1099]">
        <tpls c="1">
          <tpl fld="2" item="34"/>
        </tpls>
      </query>
      <query mdx="[DimProduct].[PRODUCT CODE].&amp;[S32_4485]">
        <tpls c="1">
          <tpl fld="2" item="35"/>
        </tpls>
      </query>
      <query mdx="[DimProduct].[PRODUCT CODE].&amp;[S24_2841]">
        <tpls c="1">
          <tpl fld="2" item="36"/>
        </tpls>
      </query>
      <query mdx="[DimProduct].[PRODUCT CODE].&amp;[S18_4668]">
        <tpls c="1">
          <tpl fld="2" item="37"/>
        </tpls>
      </query>
      <query mdx="[DimProduct].[PRODUCT CODE].&amp;[S18_2957]">
        <tpls c="1">
          <tpl fld="2" item="38"/>
        </tpls>
      </query>
      <query mdx="[DimProduct].[PRODUCT CODE].&amp;[S18_1367]">
        <tpls c="1">
          <tpl fld="2" item="39"/>
        </tpls>
      </query>
      <query mdx="[DimProduct].[PRODUCT CODE].&amp;[S10_4698]">
        <tpls c="1">
          <tpl fld="2" item="40"/>
        </tpls>
      </query>
      <query mdx="[DimCustomer].[COUNTRY].&amp;[USA]">
        <tpls c="1">
          <tpl fld="3" item="5"/>
        </tpls>
      </query>
      <query mdx="[DimCustomer].[COUNTRY].&amp;[Belgium]">
        <tpls c="1">
          <tpl fld="3" item="6"/>
        </tpls>
      </query>
      <query mdx="[DimCustomer].[COUNTRY].&amp;[France]">
        <tpls c="1">
          <tpl fld="3" item="7"/>
        </tpls>
      </query>
      <query mdx="[DimCustomer].[COUNTRY].[All]">
        <tpls c="1">
          <tpl hier="1" item="4294967295"/>
        </tpls>
      </query>
      <query mdx="[DimCustomer].[COUNTRY].&amp;[Canada]">
        <tpls c="1">
          <tpl fld="3" item="8"/>
        </tpls>
      </query>
      <query mdx="[DimCustomer].[COUNTRY].&amp;[Germany]">
        <tpls c="1">
          <tpl fld="3" item="9"/>
        </tpls>
      </query>
      <query mdx="[DimProduct].[PRODUCT LINE].&amp;[Motorcycles]">
        <tpls c="1">
          <tpl fld="4" item="1"/>
        </tpls>
      </query>
      <query mdx="[DimCustomer].[COUNTRY].&amp;[Italy]">
        <tpls c="1">
          <tpl fld="3" item="10"/>
        </tpls>
      </query>
      <query mdx="[DimCustomer].[COUNTRY].&amp;[Singapore]">
        <tpls c="1">
          <tpl fld="3" item="11"/>
        </tpls>
      </query>
      <query mdx="[DimProduct].[PRODUCT CODE].&amp;[S24_4278]">
        <tpls c="1">
          <tpl fld="2" item="41"/>
        </tpls>
      </query>
      <query mdx="[DimProduct].[PRODUCT CODE].&amp;[S24_2840]">
        <tpls c="1">
          <tpl fld="2" item="42"/>
        </tpls>
      </query>
      <query mdx="[DimProduct].[PRODUCT CODE].&amp;[S18_2949]">
        <tpls c="1">
          <tpl fld="2" item="43"/>
        </tpls>
      </query>
      <query mdx="[DimProduct].[PRODUCT CODE].&amp;[S10_2016]">
        <tpls c="1">
          <tpl fld="2" item="44"/>
        </tpls>
      </query>
      <query mdx="[DimProduct].[PRODUCT CODE].&amp;[S24_2300]">
        <tpls c="1">
          <tpl fld="2" item="45"/>
        </tpls>
      </query>
      <query mdx="[DimProduct].[PRODUCT CODE].&amp;[S18_2625]">
        <tpls c="1">
          <tpl fld="2" item="46"/>
        </tpls>
      </query>
      <query mdx="[DimCustomer].[COUNTRY].&amp;[Sweden]">
        <tpls c="1">
          <tpl fld="3" item="12"/>
        </tpls>
      </query>
      <query mdx="[Measures].[Average Order Value]">
        <tpls c="1">
          <tpl fld="1" item="13"/>
        </tpls>
      </query>
      <query mdx="[DimProduct].[PRODUCT CODE].&amp;[S32_4289]">
        <tpls c="1">
          <tpl fld="2" item="47"/>
        </tpls>
      </query>
      <query mdx="[DimProduct].[PRODUCT CODE].&amp;[S24_3432]">
        <tpls c="1">
          <tpl fld="2" item="48"/>
        </tpls>
      </query>
      <query mdx="[DimProduct].[PRODUCT CODE].&amp;[S18_3320]">
        <tpls c="1">
          <tpl fld="2" item="49"/>
        </tpls>
      </query>
      <query mdx="[DimProduct].[PRODUCT CODE].&amp;[S12_3148]">
        <tpls c="1">
          <tpl fld="2" item="50"/>
        </tpls>
      </query>
      <query mdx="[DimProduct].[PRODUCT CODE].&amp;[S24_3191]">
        <tpls c="1">
          <tpl fld="2" item="51"/>
        </tpls>
      </query>
      <query mdx="[DimProduct].[PRODUCT CODE].&amp;[S72_1253]">
        <tpls c="1">
          <tpl fld="2" item="52"/>
        </tpls>
      </query>
      <query mdx="[DimProduct].[PRODUCT CODE].&amp;[S50_1341]">
        <tpls c="1">
          <tpl fld="2" item="53"/>
        </tpls>
      </query>
      <query mdx="[DimProduct].[PRODUCT CODE].&amp;[S72_3212]">
        <tpls c="1">
          <tpl fld="2" item="54"/>
        </tpls>
      </query>
      <query mdx="[DimProduct].[PRODUCT CODE].&amp;[S24_3856]">
        <tpls c="1">
          <tpl fld="2" item="55"/>
        </tpls>
      </query>
      <query mdx="[DimProduct].[PRODUCT CODE].&amp;[S24_2000]">
        <tpls c="1">
          <tpl fld="2" item="56"/>
        </tpls>
      </query>
      <query mdx="[DimProduct].[PRODUCT CODE].&amp;[S18_3685]">
        <tpls c="1">
          <tpl fld="2" item="57"/>
        </tpls>
      </query>
      <query mdx="[DimProduct].[PRODUCT CODE].&amp;[S18_2325]">
        <tpls c="1">
          <tpl fld="2" item="58"/>
        </tpls>
      </query>
      <query mdx="[DimProduct].[PRODUCT CODE].&amp;[S12_3891]">
        <tpls c="1">
          <tpl fld="2" item="59"/>
        </tpls>
      </query>
      <query mdx="[DimProduct].[PRODUCT CODE].&amp;[S700_2834]">
        <tpls c="1">
          <tpl fld="2" item="60"/>
        </tpls>
      </query>
      <query mdx="[DimProduct].[PRODUCT CODE].&amp;[S24_3420]">
        <tpls c="1">
          <tpl fld="2" item="61"/>
        </tpls>
      </query>
      <query mdx="[DimProduct].[PRODUCT CODE].&amp;[S24_1628]">
        <tpls c="1">
          <tpl fld="2" item="62"/>
        </tpls>
      </query>
      <query mdx="[DimProduct].[PRODUCT CODE].&amp;[S18_3278]">
        <tpls c="1">
          <tpl fld="2" item="63"/>
        </tpls>
      </query>
      <query mdx="[DimProduct].[PRODUCT CODE].&amp;[S18_2238]">
        <tpls c="1">
          <tpl fld="2" item="64"/>
        </tpls>
      </query>
      <query mdx="[DimProduct].[PRODUCT CODE].&amp;[S12_2823]">
        <tpls c="1">
          <tpl fld="2" item="65"/>
        </tpls>
      </query>
      <query mdx="[DimProduct].[PRODUCT LINE].&amp;[Vintage Cars]">
        <tpls c="1">
          <tpl fld="4" item="2"/>
        </tpls>
      </query>
      <query mdx="[DimProduct].[PRODUCT CODE].&amp;[S50_1514]">
        <tpls c="1">
          <tpl fld="2" item="66"/>
        </tpls>
      </query>
      <query mdx="[DimProduct].[PRODUCT CODE].&amp;[S24_4258]">
        <tpls c="1">
          <tpl fld="2" item="67"/>
        </tpls>
      </query>
      <query mdx="[DimProduct].[PRODUCT CODE].&amp;[S18_3856]">
        <tpls c="1">
          <tpl fld="2" item="68"/>
        </tpls>
      </query>
      <query mdx="[DimProduct].[PRODUCT CODE].&amp;[S12_4473]">
        <tpls c="1">
          <tpl fld="2" item="69"/>
        </tpls>
      </query>
      <query mdx="[DimProduct].[PRODUCT CODE].&amp;[S24_3816]">
        <tpls c="1">
          <tpl fld="2" item="70"/>
        </tpls>
      </query>
      <query mdx="[DimProduct].[PRODUCT CODE].&amp;[S18_3482]">
        <tpls c="1">
          <tpl fld="2" item="71"/>
        </tpls>
      </query>
      <query mdx="[DimProduct].[PRODUCT CODE].&amp;[S12_3380]">
        <tpls c="1">
          <tpl fld="2" item="72"/>
        </tpls>
      </query>
      <query mdx="[DimCustomer].[COUNTRY].&amp;[Japan]">
        <tpls c="1">
          <tpl fld="3" item="13"/>
        </tpls>
      </query>
      <query mdx="[DimProduct].[PRODUCT LINE].&amp;[Trucks and Buses]">
        <tpls c="1">
          <tpl fld="4" item="3"/>
        </tpls>
      </query>
      <query mdx="[DimCustomer].[COUNTRY].&amp;[UK]">
        <tpls c="1">
          <tpl fld="3" item="14"/>
        </tpls>
      </query>
      <query mdx="[DimCustomer].[COUNTRY].&amp;[Finland]">
        <tpls c="1">
          <tpl fld="3" item="15"/>
        </tpls>
      </query>
      <query mdx="[DimProduct].[PRODUCT CODE].&amp;[S700_1938]">
        <tpls c="1">
          <tpl fld="2" item="73"/>
        </tpls>
      </query>
      <query mdx="[DimProduct].[PRODUCT CODE].&amp;[S18_4600]">
        <tpls c="1">
          <tpl fld="2" item="74"/>
        </tpls>
      </query>
      <query mdx="[DimProduct].[PRODUCT CODE].&amp;[S18_4027]">
        <tpls c="1">
          <tpl fld="2" item="75"/>
        </tpls>
      </query>
      <query mdx="[DimCustomer].[COUNTRY].&amp;[Spain]">
        <tpls c="1">
          <tpl fld="3" item="16"/>
        </tpls>
      </query>
      <query mdx="[DimProduct].[PRODUCT CODE].&amp;[S700_3962]">
        <tpls c="1">
          <tpl fld="2" item="76"/>
        </tpls>
      </query>
      <query mdx="[DimProduct].[PRODUCT CODE].&amp;[S24_1785]">
        <tpls c="1">
          <tpl fld="2" item="77"/>
        </tpls>
      </query>
      <query mdx="[DimProduct].[PRODUCT CODE].&amp;[S24_1444]">
        <tpls c="1">
          <tpl fld="2" item="78"/>
        </tpls>
      </query>
      <query mdx="[DimProduct].[PRODUCT CODE].&amp;[S18_1889]">
        <tpls c="1">
          <tpl fld="2" item="79"/>
        </tpls>
      </query>
      <query mdx="[DimProduct].[PRODUCT LINE].&amp;[Planes]">
        <tpls c="1">
          <tpl fld="4" item="4"/>
        </tpls>
      </query>
      <query mdx="[DimCustomer].[COUNTRY].&amp;[Austria]">
        <tpls c="1">
          <tpl fld="3" item="17"/>
        </tpls>
      </query>
      <query mdx="[DimProduct].[PRODUCT CODE].&amp;[S24_1937]">
        <tpls c="1">
          <tpl fld="2" item="80"/>
        </tpls>
      </query>
      <query mdx="[DimProduct].[PRODUCT CODE].&amp;[S24_2887]">
        <tpls c="1">
          <tpl fld="2" item="81"/>
        </tpls>
      </query>
      <query mdx="[DimProduct].[PRODUCT CODE].&amp;[S10_4757]">
        <tpls c="1">
          <tpl fld="2" item="82"/>
        </tpls>
      </query>
      <query mdx="[DimProduct].[PRODUCT CODE].&amp;[S700_3505]">
        <tpls c="1">
          <tpl fld="2" item="83"/>
        </tpls>
      </query>
      <query mdx="[DimProduct].[PRODUCT CODE].&amp;[S700_2047]">
        <tpls c="1">
          <tpl fld="2" item="84"/>
        </tpls>
      </query>
      <query mdx="[DimProduct].[PRODUCT CODE].&amp;[S18_4522]">
        <tpls c="1">
          <tpl fld="2" item="85"/>
        </tpls>
      </query>
      <query mdx="[DimProduct].[PRODUCT CODE].&amp;[S18_3232]">
        <tpls c="1">
          <tpl fld="2" item="86"/>
        </tpls>
      </query>
      <query mdx="[DimProduct].[PRODUCT CODE].&amp;[S12_1108]">
        <tpls c="1">
          <tpl fld="2" item="87"/>
        </tpls>
      </query>
      <query mdx="[DimProduct].[PRODUCT CODE].&amp;[S32_1268]">
        <tpls c="1">
          <tpl fld="2" item="88"/>
        </tpls>
      </query>
      <query mdx="[DimProduct].[PRODUCT CODE].&amp;[S700_4002]">
        <tpls c="1">
          <tpl fld="2" item="89"/>
        </tpls>
      </query>
      <query mdx="[DimProduct].[PRODUCT CODE].&amp;[S18_4721]">
        <tpls c="1">
          <tpl fld="2" item="90"/>
        </tpls>
      </query>
      <query mdx="[DimProduct].[PRODUCT CODE].&amp;[S10_1949]">
        <tpls c="1">
          <tpl fld="2" item="91"/>
        </tpls>
      </query>
      <query mdx="[DimProduct].[PRODUCT CODE].&amp;[S18_1129]">
        <tpls c="1">
          <tpl fld="2" item="92"/>
        </tpls>
      </query>
      <query mdx="[DimProduct].[PRODUCT CODE].&amp;[S700_2466]">
        <tpls c="1">
          <tpl fld="2" item="93"/>
        </tpls>
      </query>
      <query mdx="[DimProduct].[PRODUCT CODE].&amp;[S50_1392]">
        <tpls c="1">
          <tpl fld="2" item="94"/>
        </tpls>
      </query>
      <query mdx="[DimProduct].[PRODUCT CODE].&amp;[S18_1589]">
        <tpls c="1">
          <tpl fld="2" item="95"/>
        </tpls>
      </query>
      <query mdx="[DimProduct].[PRODUCT CODE].&amp;[S32_2509]">
        <tpls c="1">
          <tpl fld="2" item="96"/>
        </tpls>
      </query>
      <query mdx="[DimProduct].[PRODUCT CODE].&amp;[S24_3949]">
        <tpls c="1">
          <tpl fld="2" item="97"/>
        </tpls>
      </query>
      <query mdx="[DimProduct].[PRODUCT CODE].&amp;[S18_2581]">
        <tpls c="1">
          <tpl fld="2" item="98"/>
        </tpls>
      </query>
      <query mdx="[DimProduct].[PRODUCT CODE].&amp;[S18_2319]">
        <tpls c="1">
          <tpl fld="2" item="99"/>
        </tpls>
      </query>
      <query mdx="[DimProduct].[PRODUCT CODE].&amp;[S18_1342]">
        <tpls c="1">
          <tpl fld="2" item="100"/>
        </tpls>
      </query>
      <query mdx="[DimProduct].[PRODUCT CODE].&amp;[S24_4620]">
        <tpls c="1">
          <tpl fld="2" item="101"/>
        </tpls>
      </query>
      <query mdx="[DimProduct].[PRODUCT CODE].&amp;[S18_2248]">
        <tpls c="1">
          <tpl fld="2" item="102"/>
        </tpls>
      </query>
      <query mdx="[DimProduct].[PRODUCT CODE].&amp;[S12_4675]">
        <tpls c="1">
          <tpl fld="2" item="103"/>
        </tpls>
      </query>
      <query mdx="[DimProduct].[PRODUCT CODE].&amp;[S18_2870]">
        <tpls c="1">
          <tpl fld="2" item="104"/>
        </tpls>
      </query>
      <query mdx="[DimProduct].[PRODUCT CODE].&amp;[S24_2022]">
        <tpls c="1">
          <tpl fld="2" item="105"/>
        </tpls>
      </query>
      <query mdx="[DimProduct].[PRODUCT CODE].&amp;[S18_3029]">
        <tpls c="1">
          <tpl fld="2" item="106"/>
        </tpls>
      </query>
      <query mdx="[DimProduct].[PRODUCT CODE].&amp;[S24_2766]">
        <tpls c="1">
          <tpl fld="2" item="107"/>
        </tpls>
      </query>
      <query mdx="[DimProduct].[PRODUCT LINE].&amp;[Ships]">
        <tpls c="1">
          <tpl fld="4" item="5"/>
        </tpls>
      </query>
      <query mdx="[DimCustomer].[COUNTRY].&amp;[Norway]">
        <tpls c="1">
          <tpl fld="3" item="18"/>
        </tpls>
      </query>
      <query mdx="[DimProduct].[PRODUCT CODE].&amp;[S32_3522]">
        <tpls c="1">
          <tpl fld="2" item="108"/>
        </tpls>
      </query>
      <query mdx="[DimProduct].[PRODUCT LINE].&amp;[Classic Cars]">
        <tpls c="1">
          <tpl fld="4" item="6"/>
        </tpls>
      </query>
      <query mdx="[Measures].[Profit]">
        <tpls c="1">
          <tpl fld="1" item="14"/>
        </tpls>
      </query>
    </queryCache>
    <serverFormats count="3">
      <serverFormat format="\$#,0.00;(\$#,0.00);\$#,0.00"/>
      <serverFormat format="0.00%;-0.00%;0.00%"/>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396643521" backgroundQuery="1" createdVersion="3" refreshedVersion="8" minRefreshableVersion="3" recordCount="0" supportSubquery="1" supportAdvancedDrill="1" xr:uid="{E9273B59-267B-4E7B-B581-BD8A2092F7BA}">
  <cacheSource type="external" connectionId="7">
    <extLst>
      <ext xmlns:x14="http://schemas.microsoft.com/office/spreadsheetml/2009/9/main" uri="{F057638F-6D5F-4e77-A914-E7F072B9BCA8}">
        <x14:sourceConnection name="ThisWorkbookDataModel"/>
      </ext>
    </extLst>
  </cacheSource>
  <cacheFields count="0"/>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0"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44085302"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398726854" backgroundQuery="1" createdVersion="3" refreshedVersion="8" minRefreshableVersion="3" recordCount="0" supportSubquery="1" supportAdvancedDrill="1" xr:uid="{936F78DE-C5FF-4555-861F-A60B108334E9}">
  <cacheSource type="external" connectionId="7">
    <extLst>
      <ext xmlns:x14="http://schemas.microsoft.com/office/spreadsheetml/2009/9/main" uri="{F057638F-6D5F-4e77-A914-E7F072B9BCA8}">
        <x14:sourceConnection name="ThisWorkbookDataModel"/>
      </ext>
    </extLst>
  </cacheSource>
  <cacheFields count="0"/>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0" memberValueDatatype="130" unbalanced="0"/>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0" memberValueDatatype="130" unbalanced="0"/>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830680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19791668" backgroundQuery="1" createdVersion="8" refreshedVersion="8" minRefreshableVersion="3" recordCount="0" supportSubquery="1" supportAdvancedDrill="1" xr:uid="{4F24F9E2-2A4F-4E55-9225-D8434A6BA26F}">
  <cacheSource type="external" connectionId="7"/>
  <cacheFields count="4">
    <cacheField name="[DimProduct].[PRODUCT LINE].[PRODUCT LINE]" caption="PRODUCT LINE" numFmtId="0" hierarchy="14" level="1">
      <sharedItems count="7">
        <s v="Classic Cars"/>
        <s v="Motorcycles"/>
        <s v="Planes"/>
        <s v="Ships"/>
        <s v="Trains"/>
        <s v="Trucks and Buses"/>
        <s v="Vintage Cars"/>
      </sharedItems>
    </cacheField>
    <cacheField name="[Measures].[Profit/Loss Margin %]" caption="Profit/Loss Margin %" numFmtId="0" hierarchy="78" level="32767"/>
    <cacheField name="[DimCustomer].[COUNTRY].[COUNTRY]" caption="COUNTRY" numFmtId="0" hierarchy="1"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2"/>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3"/>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0"/>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oneField="1">
      <fieldsUsage count="1">
        <fieldUsage x="1"/>
      </fieldsUsage>
    </cacheHierarchy>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26388888" backgroundQuery="1" createdVersion="8" refreshedVersion="8" minRefreshableVersion="3" recordCount="0" supportSubquery="1" supportAdvancedDrill="1" xr:uid="{CB8972D5-25EA-4A6A-88B0-5B020DFB537D}">
  <cacheSource type="external" connectionId="7"/>
  <cacheFields count="5">
    <cacheField name="[DimCustomer].[CUSTOMERNAME].[CUSTOMERNAME]" caption="CUSTOMERNAME" numFmtId="0" hierarchy="3" level="1">
      <sharedItems count="10">
        <s v="Anna's Decorations, Ltd"/>
        <s v="Australian Collectors, Co."/>
        <s v="AV Stores, Co."/>
        <s v="Dragon Souveniers, Ltd."/>
        <s v="Euro Shopping Channel"/>
        <s v="La Rochelle Gifts"/>
        <s v="Land of Toys Inc."/>
        <s v="Mini Gifts Distributors Ltd."/>
        <s v="Muscle Machine Inc"/>
        <s v="The Sharp Gifts Warehouse"/>
      </sharedItems>
    </cacheField>
    <cacheField name="[Measures].[Total Sales]" caption="Total Sales" numFmtId="0" hierarchy="92" level="32767"/>
    <cacheField name="[DimCustomer].[COUNTRY].[COUNTRY]" caption="COUNTRY" numFmtId="0" hierarchy="1" level="1">
      <sharedItems containsSemiMixedTypes="0" containsNonDate="0" containsString="0"/>
    </cacheField>
    <cacheField name="[DimProduct].[PRODUCT LINE].[PRODUCT LINE]" caption="PRODUCT LINE" numFmtId="0" hierarchy="14"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2"/>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2" memberValueDatatype="130" unbalanced="0">
      <fieldsUsage count="2">
        <fieldUsage x="-1"/>
        <fieldUsage x="0"/>
      </fieldsUsage>
    </cacheHierarchy>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4"/>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3"/>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oneField="1">
      <fieldsUsage count="1">
        <fieldUsage x="1"/>
      </fieldsUsage>
    </cacheHierarchy>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33101853" backgroundQuery="1" createdVersion="8" refreshedVersion="8" minRefreshableVersion="3" recordCount="0" supportSubquery="1" supportAdvancedDrill="1" xr:uid="{735FEAB9-A5DC-4E27-A6A7-2AF3F9A52612}">
  <cacheSource type="external" connectionId="7"/>
  <cacheFields count="5">
    <cacheField name="[DimProduct].[PRODUCT CODE].[PRODUCT CODE]" caption="PRODUCT CODE" numFmtId="0" hierarchy="12" level="1">
      <sharedItems count="10">
        <s v="S10_1949"/>
        <s v="S10_4698"/>
        <s v="S12_1099"/>
        <s v="S12_1108"/>
        <s v="S12_2823"/>
        <s v="S12_3891"/>
        <s v="S18_1662"/>
        <s v="S18_2238"/>
        <s v="S18_3232"/>
        <s v="S24_3856"/>
      </sharedItems>
    </cacheField>
    <cacheField name="[Measures].[Total Sales]" caption="Total Sales" numFmtId="0" hierarchy="92" level="32767"/>
    <cacheField name="[DimCustomer].[COUNTRY].[COUNTRY]" caption="COUNTRY" numFmtId="0" hierarchy="1" level="1">
      <sharedItems containsSemiMixedTypes="0" containsNonDate="0" containsString="0"/>
    </cacheField>
    <cacheField name="[DimProduct].[PRODUCT LINE].[PRODUCT LINE]" caption="PRODUCT LINE" numFmtId="0" hierarchy="14"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2"/>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4"/>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2" memberValueDatatype="130" unbalanced="0">
      <fieldsUsage count="2">
        <fieldUsage x="-1"/>
        <fieldUsage x="0"/>
      </fieldsUsage>
    </cacheHierarchy>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3"/>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oneField="1">
      <fieldsUsage count="1">
        <fieldUsage x="1"/>
      </fieldsUsage>
    </cacheHierarchy>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36342594" backgroundQuery="1" createdVersion="8" refreshedVersion="8" minRefreshableVersion="3" recordCount="0" supportSubquery="1" supportAdvancedDrill="1" xr:uid="{7592B02B-2310-43D2-8C5C-CCC65D2ADF50}">
  <cacheSource type="external" connectionId="7"/>
  <cacheFields count="5">
    <cacheField name="[DimDate].[Year].[Year]" caption="Year" numFmtId="0" hierarchy="10"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DimDate].[Year].&amp;[2003]"/>
            <x15:cachedUniqueName index="1" name="[DimDate].[Year].&amp;[2004]"/>
            <x15:cachedUniqueName index="2" name="[DimDate].[Year].&amp;[2005]"/>
          </x15:cachedUniqueNames>
        </ext>
      </extLst>
    </cacheField>
    <cacheField name="[Measures].[Total Sales]" caption="Total Sales" numFmtId="0" hierarchy="92" level="32767"/>
    <cacheField name="[DimCustomer].[COUNTRY].[COUNTRY]" caption="COUNTRY" numFmtId="0" hierarchy="1" level="1">
      <sharedItems containsSemiMixedTypes="0" containsNonDate="0" containsString="0"/>
    </cacheField>
    <cacheField name="[DimProduct].[PRODUCT LINE].[PRODUCT LINE]" caption="PRODUCT LINE" numFmtId="0" hierarchy="14"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2"/>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4"/>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2" memberValueDatatype="20" unbalanced="0">
      <fieldsUsage count="2">
        <fieldUsage x="-1"/>
        <fieldUsage x="0"/>
      </fieldsUsage>
    </cacheHierarchy>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3"/>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oneField="1">
      <fieldsUsage count="1">
        <fieldUsage x="1"/>
      </fieldsUsage>
    </cacheHierarchy>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39120373" backgroundQuery="1" createdVersion="8" refreshedVersion="8" minRefreshableVersion="3" recordCount="0" supportSubquery="1" supportAdvancedDrill="1" xr:uid="{F80351FB-A138-486D-9682-ADE93A770AA2}">
  <cacheSource type="external" connectionId="7"/>
  <cacheFields count="5">
    <cacheField name="[DimProduct].[PRODUCT CODE].[PRODUCT CODE]" caption="PRODUCT CODE" numFmtId="0" hierarchy="12" level="1">
      <sharedItems count="10">
        <s v="S10_1949"/>
        <s v="S10_4698"/>
        <s v="S12_1099"/>
        <s v="S12_1108"/>
        <s v="S12_2823"/>
        <s v="S12_3891"/>
        <s v="S18_1662"/>
        <s v="S18_2238"/>
        <s v="S18_3232"/>
        <s v="S24_3856"/>
      </sharedItems>
    </cacheField>
    <cacheField name="[Measures].[Total Sales]" caption="Total Sales" numFmtId="0" hierarchy="92" level="32767"/>
    <cacheField name="[DimProduct].[PRODUCT LINE].[PRODUCT LINE]" caption="PRODUCT LINE" numFmtId="0" hierarchy="14" level="1">
      <sharedItems count="3">
        <s v="Classic Cars"/>
        <s v="Motorcycles"/>
        <s v="Planes"/>
      </sharedItems>
    </cacheField>
    <cacheField name="[DimCustomer].[COUNTRY].[COUNTRY]" caption="COUNTRY" numFmtId="0" hierarchy="1"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3"/>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4"/>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2" memberValueDatatype="130" unbalanced="0">
      <fieldsUsage count="2">
        <fieldUsage x="-1"/>
        <fieldUsage x="0"/>
      </fieldsUsage>
    </cacheHierarchy>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2"/>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oneField="1">
      <fieldsUsage count="1">
        <fieldUsage x="1"/>
      </fieldsUsage>
    </cacheHierarchy>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45717593" backgroundQuery="1" createdVersion="8" refreshedVersion="8" minRefreshableVersion="3" recordCount="0" supportSubquery="1" supportAdvancedDrill="1" xr:uid="{F91113A2-04ED-4B1A-93DE-F219D8F6520A}">
  <cacheSource type="external" connectionId="7"/>
  <cacheFields count="6">
    <cacheField name="[DimDate].[Year].[Year]" caption="Year" numFmtId="0" hierarchy="10"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DimDate].[Year].&amp;[2003]"/>
            <x15:cachedUniqueName index="1" name="[DimDate].[Year].&amp;[2004]"/>
            <x15:cachedUniqueName index="2" name="[DimDate].[Year].&amp;[2005]"/>
          </x15:cachedUniqueNames>
        </ext>
      </extLst>
    </cacheField>
    <cacheField name="[Measures].[Sales Growth %]" caption="Sales Growth %" numFmtId="0" hierarchy="81" level="32767"/>
    <cacheField name="[Measures].[Total Sales]" caption="Total Sales" numFmtId="0" hierarchy="92" level="32767"/>
    <cacheField name="[DimCustomer].[COUNTRY].[COUNTRY]" caption="COUNTRY" numFmtId="0" hierarchy="1" level="1">
      <sharedItems containsSemiMixedTypes="0" containsNonDate="0" containsString="0"/>
    </cacheField>
    <cacheField name="[DimProduct].[PRODUCT LINE].[PRODUCT LINE]" caption="PRODUCT LINE" numFmtId="0" hierarchy="14"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3"/>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5"/>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2" memberValueDatatype="20" unbalanced="0">
      <fieldsUsage count="2">
        <fieldUsage x="-1"/>
        <fieldUsage x="0"/>
      </fieldsUsage>
    </cacheHierarchy>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4"/>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oneField="1">
      <fieldsUsage count="1">
        <fieldUsage x="1"/>
      </fieldsUsage>
    </cacheHierarchy>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oneField="1">
      <fieldsUsage count="1">
        <fieldUsage x="2"/>
      </fieldsUsage>
    </cacheHierarchy>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4861111" backgroundQuery="1" createdVersion="8" refreshedVersion="8" minRefreshableVersion="3" recordCount="0" supportSubquery="1" supportAdvancedDrill="1" xr:uid="{BFC76B79-0FCB-4636-842A-F4D7987BE2A0}">
  <cacheSource type="external" connectionId="7"/>
  <cacheFields count="4">
    <cacheField name="[DimProduct].[PRODUCT LINE].[PRODUCT LINE]" caption="PRODUCT LINE" numFmtId="0" hierarchy="14" level="1">
      <sharedItems count="7">
        <s v="Classic Cars"/>
        <s v="Motorcycles"/>
        <s v="Planes"/>
        <s v="Ships"/>
        <s v="Trains"/>
        <s v="Trucks and Buses"/>
        <s v="Vintage Cars"/>
      </sharedItems>
    </cacheField>
    <cacheField name="[Measures].[Total Quantity]" caption="Total Quantity" numFmtId="0" hierarchy="75" level="32767"/>
    <cacheField name="[DimCustomer].[COUNTRY].[COUNTRY]" caption="COUNTRY" numFmtId="0" hierarchy="1"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2"/>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3"/>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0"/>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oneField="1">
      <fieldsUsage count="1">
        <fieldUsage x="1"/>
      </fieldsUsage>
    </cacheHierarchy>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32.999451388889" backgroundQuery="1" createdVersion="8" refreshedVersion="8" minRefreshableVersion="3" recordCount="0" supportSubquery="1" supportAdvancedDrill="1" xr:uid="{021DB6F8-CE95-46BC-BD7D-FA7EDDCA76F3}">
  <cacheSource type="external" connectionId="7"/>
  <cacheFields count="5">
    <cacheField name="[DimProduct].[PRODUCT LINE].[PRODUCT LINE]" caption="PRODUCT LINE" numFmtId="0" hierarchy="14" level="1">
      <sharedItems count="7">
        <s v="Classic Cars"/>
        <s v="Motorcycles"/>
        <s v="Planes"/>
        <s v="Ships"/>
        <s v="Trains"/>
        <s v="Trucks and Buses"/>
        <s v="Vintage Cars"/>
      </sharedItems>
    </cacheField>
    <cacheField name="[Measures].[Total Quantity]" caption="Total Quantity" numFmtId="0" hierarchy="75" level="32767"/>
    <cacheField name="[Measures].[Total Sales]" caption="Total Sales" numFmtId="0" hierarchy="92" level="32767"/>
    <cacheField name="[DimCustomer].[COUNTRY].[COUNTRY]" caption="COUNTRY" numFmtId="0" hierarchy="1" level="1">
      <sharedItems containsSemiMixedTypes="0" containsNonDate="0" containsString="0"/>
    </cacheField>
    <cacheField name="[DimCustomer].[TERRITORY].[TERRITORY]" caption="TERRITORY" numFmtId="0" hierarchy="5" level="1">
      <sharedItems containsSemiMixedTypes="0" containsNonDate="0" containsString="0"/>
    </cacheField>
  </cacheFields>
  <cacheHierarchies count="100">
    <cacheHierarchy uniqueName="[DimCustomer].[CITY]" caption="CITY" attribute="1" defaultMemberUniqueName="[DimCustomer].[CITY].[All]" allUniqueName="[DimCustomer].[CITY].[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2" memberValueDatatype="130" unbalanced="0">
      <fieldsUsage count="2">
        <fieldUsage x="-1"/>
        <fieldUsage x="3"/>
      </fieldsUsage>
    </cacheHierarchy>
    <cacheHierarchy uniqueName="[DimCustomer].[CUSTOMER ID]" caption="CUSTOMER ID" attribute="1" defaultMemberUniqueName="[DimCustomer].[CUSTOMER ID].[All]" allUniqueName="[DimCustomer].[CUSTOMER ID].[All]" dimensionUniqueName="[DimCustomer]" displayFolder="" count="0" memberValueDatatype="20" unbalanced="0"/>
    <cacheHierarchy uniqueName="[DimCustomer].[CUSTOMERNAME]" caption="CUSTOMERNAME" attribute="1" defaultMemberUniqueName="[DimCustomer].[CUSTOMERNAME].[All]" allUniqueName="[DimCustomer].[CUSTOMERNAME].[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TERRITORY]" caption="TERRITORY" attribute="1" defaultMemberUniqueName="[DimCustomer].[TERRITORY].[All]" allUniqueName="[DimCustomer].[TERRITORY].[All]" dimensionUniqueName="[DimCustomer]" displayFolder="" count="2" memberValueDatatype="130" unbalanced="0">
      <fieldsUsage count="2">
        <fieldUsage x="-1"/>
        <fieldUsage x="4"/>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Month Number]" caption="Month Number" attribute="1" defaultMemberUniqueName="[DimDate].[Month Number].[All]" allUniqueName="[DimDate].[Month Number].[All]" dimensionUniqueName="[DimDate]" displayFolder="" count="0" memberValueDatatype="2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Quarter]" caption="Quarter" attribute="1" defaultMemberUniqueName="[DimDate].[Quarter].[All]" allUniqueName="[DimDate].[Quarter].[All]" dimensionUniqueName="[DimDate]" displayFolder="" count="0" memberValueDatatype="20" unbalanced="0"/>
    <cacheHierarchy uniqueName="[DimDate].[Year]" caption="Year" attribute="1" defaultMemberUniqueName="[DimDate].[Year].[All]" allUniqueName="[DimDate].[Year].[All]" dimensionUniqueName="[DimDate]" displayFolder="" count="0" memberValueDatatype="20" unbalanced="0"/>
    <cacheHierarchy uniqueName="[DimProduct].[MANUFACTURER'S SUGGESTED RETAIL PRICE]" caption="MANUFACTURER'S SUGGESTED RETAIL PRICE" attribute="1" defaultMemberUniqueName="[DimProduct].[MANUFACTURER'S SUGGESTED RETAIL PRICE].[All]" allUniqueName="[DimProduct].[MANUFACTURER'S SUGGESTED RETAIL PRICE].[All]" dimensionUniqueName="[DimProduct]" displayFolder="" count="0" memberValueDatatype="6" unbalanced="0"/>
    <cacheHierarchy uniqueName="[DimProduct].[PRODUCT CODE]" caption="PRODUCT CODE" attribute="1" defaultMemberUniqueName="[DimProduct].[PRODUCT CODE].[All]" allUniqueName="[DimProduct].[PRODUCT CODE].[All]" dimensionUniqueName="[DimProduct]" displayFolder="" count="0" memberValueDatatype="130" unbalanced="0"/>
    <cacheHierarchy uniqueName="[DimProduct].[PRODUCT ID]" caption="PRODUCT ID" attribute="1" defaultMemberUniqueName="[DimProduct].[PRODUCT ID].[All]" allUniqueName="[DimProduct].[PRODUCT ID].[All]" dimensionUniqueName="[DimProduct]" displayFolder="" count="0" memberValueDatatype="20" unbalanced="0"/>
    <cacheHierarchy uniqueName="[DimProduct].[PRODUCT LINE]" caption="PRODUCT LINE" attribute="1" defaultMemberUniqueName="[DimProduct].[PRODUCT LINE].[All]" allUniqueName="[DimProduct].[PRODUCT LINE].[All]" dimensionUniqueName="[DimProduct]" displayFolder="" count="2" memberValueDatatype="130" unbalanced="0">
      <fieldsUsage count="2">
        <fieldUsage x="-1"/>
        <fieldUsage x="0"/>
      </fieldsUsage>
    </cacheHierarchy>
    <cacheHierarchy uniqueName="[FactSales with product ID].[CITY]" caption="CITY" attribute="1" defaultMemberUniqueName="[FactSales with product ID].[CITY].[All]" allUniqueName="[FactSales with product ID].[CITY].[All]" dimensionUniqueName="[FactSales with product ID]" displayFolder="" count="0" memberValueDatatype="130" unbalanced="0"/>
    <cacheHierarchy uniqueName="[FactSales with product ID].[CONTACT NAME]" caption="CONTACT NAME" attribute="1" defaultMemberUniqueName="[FactSales with product ID].[CONTACT NAME].[All]" allUniqueName="[FactSales with product ID].[CONTACT NAME].[All]" dimensionUniqueName="[FactSales with product ID]" displayFolder="" count="0" memberValueDatatype="130" unbalanced="0"/>
    <cacheHierarchy uniqueName="[FactSales with product ID].[COUNTRY]" caption="COUNTRY" attribute="1" defaultMemberUniqueName="[FactSales with product ID].[COUNTRY].[All]" allUniqueName="[FactSales with product ID].[COUNTRY].[All]" dimensionUniqueName="[FactSales with product ID]" displayFolder="" count="0" memberValueDatatype="130" unbalanced="0"/>
    <cacheHierarchy uniqueName="[FactSales with product ID].[CUSTOMER ID]" caption="CUSTOMER ID" attribute="1" defaultMemberUniqueName="[FactSales with product ID].[CUSTOMER ID].[All]" allUniqueName="[FactSales with product ID].[CUSTOMER ID].[All]" dimensionUniqueName="[FactSales with product ID]" displayFolder="" count="0" memberValueDatatype="20" unbalanced="0"/>
    <cacheHierarchy uniqueName="[FactSales with product ID].[CUSTOMERNAME]" caption="CUSTOMERNAME" attribute="1" defaultMemberUniqueName="[FactSales with product ID].[CUSTOMERNAME].[All]" allUniqueName="[FactSales with product ID].[CUSTOMERNAME].[All]" dimensionUniqueName="[FactSales with product ID]" displayFolder="" count="0" memberValueDatatype="130" unbalanced="0"/>
    <cacheHierarchy uniqueName="[FactSales with product ID].[DEAL SIZE]" caption="DEAL SIZE" attribute="1" defaultMemberUniqueName="[FactSales with product ID].[DEAL SIZE].[All]" allUniqueName="[FactSales with product ID].[DEAL SIZE].[All]" dimensionUniqueName="[FactSales with product ID]" displayFolder="" count="0" memberValueDatatype="130" unbalanced="0"/>
    <cacheHierarchy uniqueName="[FactSales with product ID].[DISCOUNT %]" caption="DISCOUNT %" attribute="1" defaultMemberUniqueName="[FactSales with product ID].[DISCOUNT %].[All]" allUniqueName="[FactSales with product ID].[DISCOUNT %].[All]" dimensionUniqueName="[FactSales with product ID]" displayFolder="" count="0" memberValueDatatype="5" unbalanced="0"/>
    <cacheHierarchy uniqueName="[FactSales with product ID].[MANUFACTURER'S SUGGESTED RETAIL PRICE]" caption="MANUFACTURER'S SUGGESTED RETAIL PRICE" attribute="1" defaultMemberUniqueName="[FactSales with product ID].[MANUFACTURER'S SUGGESTED RETAIL PRICE].[All]" allUniqueName="[FactSales with product ID].[MANUFACTURER'S SUGGESTED RETAIL PRICE].[All]" dimensionUniqueName="[FactSales with product ID]" displayFolder="" count="0" memberValueDatatype="5" unbalanced="0"/>
    <cacheHierarchy uniqueName="[FactSales with product ID].[MONTH]" caption="MONTH" attribute="1" defaultMemberUniqueName="[FactSales with product ID].[MONTH].[All]" allUniqueName="[FactSales with product ID].[MONTH].[All]" dimensionUniqueName="[FactSales with product ID]" displayFolder="" count="0" memberValueDatatype="20" unbalanced="0"/>
    <cacheHierarchy uniqueName="[FactSales with product ID].[ORDER DATE]" caption="ORDER DATE" attribute="1" time="1" defaultMemberUniqueName="[FactSales with product ID].[ORDER DATE].[All]" allUniqueName="[FactSales with product ID].[ORDER DATE].[All]" dimensionUniqueName="[FactSales with product ID]" displayFolder="" count="0" memberValueDatatype="7" unbalanced="0"/>
    <cacheHierarchy uniqueName="[FactSales with product ID].[ORDER NUMBER]" caption="ORDER NUMBER" attribute="1" defaultMemberUniqueName="[FactSales with product ID].[ORDER NUMBER].[All]" allUniqueName="[FactSales with product ID].[ORDER NUMBER].[All]" dimensionUniqueName="[FactSales with product ID]" displayFolder="" count="0" memberValueDatatype="20" unbalanced="0"/>
    <cacheHierarchy uniqueName="[FactSales with product ID].[ORDERLINE NUMBER]" caption="ORDERLINE NUMBER" attribute="1" defaultMemberUniqueName="[FactSales with product ID].[ORDERLINE NUMBER].[All]" allUniqueName="[FactSales with product ID].[ORDERLINE NUMBER].[All]" dimensionUniqueName="[FactSales with product ID]" displayFolder="" count="0" memberValueDatatype="20" unbalanced="0"/>
    <cacheHierarchy uniqueName="[FactSales with product ID].[PHONE]" caption="PHONE" attribute="1" defaultMemberUniqueName="[FactSales with product ID].[PHONE].[All]" allUniqueName="[FactSales with product ID].[PHONE].[All]" dimensionUniqueName="[FactSales with product ID]" displayFolder="" count="0" memberValueDatatype="130" unbalanced="0"/>
    <cacheHierarchy uniqueName="[FactSales with product ID].[POSTALCODE]" caption="POSTALCODE" attribute="1" defaultMemberUniqueName="[FactSales with product ID].[POSTALCODE].[All]" allUniqueName="[FactSales with product ID].[POSTALCODE].[All]" dimensionUniqueName="[FactSales with product ID]" displayFolder="" count="0" memberValueDatatype="130" unbalanced="0"/>
    <cacheHierarchy uniqueName="[FactSales with product ID].[PRICE EACH]" caption="PRICE EACH" attribute="1" defaultMemberUniqueName="[FactSales with product ID].[PRICE EACH].[All]" allUniqueName="[FactSales with product ID].[PRICE EACH].[All]" dimensionUniqueName="[FactSales with product ID]" displayFolder="" count="0" memberValueDatatype="5" unbalanced="0"/>
    <cacheHierarchy uniqueName="[FactSales with product ID].[PRODUCT CODE]" caption="PRODUCT CODE" attribute="1" defaultMemberUniqueName="[FactSales with product ID].[PRODUCT CODE].[All]" allUniqueName="[FactSales with product ID].[PRODUCT CODE].[All]" dimensionUniqueName="[FactSales with product ID]" displayFolder="" count="0" memberValueDatatype="130" unbalanced="0"/>
    <cacheHierarchy uniqueName="[FactSales with product ID].[PRODUCT ID]" caption="PRODUCT ID" attribute="1" defaultMemberUniqueName="[FactSales with product ID].[PRODUCT ID].[All]" allUniqueName="[FactSales with product ID].[PRODUCT ID].[All]" dimensionUniqueName="[FactSales with product ID]" displayFolder="" count="0" memberValueDatatype="20" unbalanced="0"/>
    <cacheHierarchy uniqueName="[FactSales with product ID].[PRODUCT LINE]" caption="PRODUCT LINE" attribute="1" defaultMemberUniqueName="[FactSales with product ID].[PRODUCT LINE].[All]" allUniqueName="[FactSales with product ID].[PRODUCT LINE].[All]" dimensionUniqueName="[FactSales with product ID]" displayFolder="" count="0" memberValueDatatype="130" unbalanced="0"/>
    <cacheHierarchy uniqueName="[FactSales with product ID].[QUANTITY ORDERED]" caption="QUANTITY ORDERED" attribute="1" defaultMemberUniqueName="[FactSales with product ID].[QUANTITY ORDERED].[All]" allUniqueName="[FactSales with product ID].[QUANTITY ORDERED].[All]" dimensionUniqueName="[FactSales with product ID]" displayFolder="" count="0" memberValueDatatype="20" unbalanced="0"/>
    <cacheHierarchy uniqueName="[FactSales with product ID].[QUARTER]" caption="QUARTER" attribute="1" defaultMemberUniqueName="[FactSales with product ID].[QUARTER].[All]" allUniqueName="[FactSales with product ID].[QUARTER].[All]" dimensionUniqueName="[FactSales with product ID]" displayFolder="" count="0" memberValueDatatype="20" unbalanced="0"/>
    <cacheHierarchy uniqueName="[FactSales with product ID].[SALES]" caption="SALES" attribute="1" defaultMemberUniqueName="[FactSales with product ID].[SALES].[All]" allUniqueName="[FactSales with product ID].[SALES].[All]" dimensionUniqueName="[FactSales with product ID]" displayFolder="" count="0" memberValueDatatype="5" unbalanced="0"/>
    <cacheHierarchy uniqueName="[FactSales with product ID].[STATE]" caption="STATE" attribute="1" defaultMemberUniqueName="[FactSales with product ID].[STATE].[All]" allUniqueName="[FactSales with product ID].[STATE].[All]" dimensionUniqueName="[FactSales with product ID]" displayFolder="" count="0" memberValueDatatype="130" unbalanced="0"/>
    <cacheHierarchy uniqueName="[FactSales with product ID].[STATUS]" caption="STATUS" attribute="1" defaultMemberUniqueName="[FactSales with product ID].[STATUS].[All]" allUniqueName="[FactSales with product ID].[STATUS].[All]" dimensionUniqueName="[FactSales with product ID]" displayFolder="" count="0" memberValueDatatype="130" unbalanced="0"/>
    <cacheHierarchy uniqueName="[FactSales with product ID].[TERRITORY]" caption="TERRITORY" attribute="1" defaultMemberUniqueName="[FactSales with product ID].[TERRITORY].[All]" allUniqueName="[FactSales with product ID].[TERRITORY].[All]" dimensionUniqueName="[FactSales with product ID]" displayFolder="" count="0" memberValueDatatype="130" unbalanced="0"/>
    <cacheHierarchy uniqueName="[FactSales with product ID].[YEAR]" caption="YEAR" attribute="1" defaultMemberUniqueName="[FactSales with product ID].[YEAR].[All]" allUniqueName="[FactSales with product ID].[YEAR].[All]" dimensionUniqueName="[FactSales with product ID]" displayFolder="" count="0" memberValueDatatype="130" unbalanced="0"/>
    <cacheHierarchy uniqueName="[Factsales].[ADDRESSLINE1]" caption="ADDRESSLINE1" attribute="1" defaultMemberUniqueName="[Factsales].[ADDRESSLINE1].[All]" allUniqueName="[Factsales].[ADDRESSLINE1].[All]" dimensionUniqueName="[Factsales]" displayFolder="" count="0" memberValueDatatype="130" unbalanced="0" hidden="1"/>
    <cacheHierarchy uniqueName="[Factsales].[ADDRESSLINE2]" caption="ADDRESSLINE2" attribute="1" defaultMemberUniqueName="[Factsales].[ADDRESSLINE2].[All]" allUniqueName="[Factsales].[ADDRESSLINE2].[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CONTACT NAME]" caption="CONTACT NAME" attribute="1" defaultMemberUniqueName="[Factsales].[CONTACT NAME].[All]" allUniqueName="[Factsales].[CONTACT NAME].[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CUSTOMERNAME]" caption="CUSTOMERNAME" attribute="1" defaultMemberUniqueName="[Factsales].[CUSTOMERNAME].[All]" allUniqueName="[Factsales].[CUSTOMERNAME].[All]" dimensionUniqueName="[Factsales]" displayFolder="" count="0" memberValueDatatype="130" unbalanced="0" hidden="1"/>
    <cacheHierarchy uniqueName="[Factsales].[DEAL SIZE]" caption="DEAL SIZE" attribute="1" defaultMemberUniqueName="[Factsales].[DEAL SIZE].[All]" allUniqueName="[Factsales].[DEAL SIZE].[All]" dimensionUniqueName="[Factsales]" displayFolder="" count="0" memberValueDatatype="130" unbalanced="0" hidden="1"/>
    <cacheHierarchy uniqueName="[Factsales].[DISCOUNT %]" caption="DISCOUNT %" attribute="1" defaultMemberUniqueName="[Factsales].[DISCOUNT %].[All]" allUniqueName="[Factsales].[DISCOUNT %].[All]" dimensionUniqueName="[Factsales]" displayFolder="" count="0" memberValueDatatype="5" unbalanced="0" hidden="1"/>
    <cacheHierarchy uniqueName="[Factsales].[MANUFACTURER'S SUGGESTED RETAIL PRICE]" caption="MANUFACTURER'S SUGGESTED RETAIL PRICE" attribute="1" defaultMemberUniqueName="[Factsales].[MANUFACTURER'S SUGGESTED RETAIL PRICE].[All]" allUniqueName="[Factsales].[MANUFACTURER'S SUGGESTED RETAIL PRICE].[All]" dimensionUniqueName="[Factsales]" displayFolder="" count="0" memberValueDatatype="6" unbalanced="0" hidden="1"/>
    <cacheHierarchy uniqueName="[Factsales].[MONTH]" caption="MONTH" attribute="1" defaultMemberUniqueName="[Factsales].[MONTH].[All]" allUniqueName="[Factsales].[MONTH].[All]" dimensionUniqueName="[Factsales]" displayFolder="" count="0" memberValueDatatype="20" unbalanced="0" hidden="1"/>
    <cacheHierarchy uniqueName="[Factsales].[MONTH_ID]" caption="MONTH_ID" attribute="1" defaultMemberUniqueName="[Factsales].[MONTH_ID].[All]" allUniqueName="[Factsales].[MONTH_ID].[All]" dimensionUniqueName="[Factsales]" displayFolder="" count="0" memberValueDatatype="2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ORDER NUMBER]" caption="ORDER NUMBER" attribute="1" defaultMemberUniqueName="[Factsales].[ORDER NUMBER].[All]" allUniqueName="[Factsales].[ORDER NUMBER].[All]" dimensionUniqueName="[Factsales]" displayFolder="" count="0" memberValueDatatype="20" unbalanced="0" hidden="1"/>
    <cacheHierarchy uniqueName="[Factsales].[ORDERLINE NUMBER]" caption="ORDERLINE NUMBER" attribute="1" defaultMemberUniqueName="[Factsales].[ORDERLINE NUMBER].[All]" allUniqueName="[Factsales].[ORDERLINE NUMBER].[All]" dimensionUniqueName="[Factsales]" displayFolder="" count="0" memberValueDatatype="20" unbalanced="0" hidden="1"/>
    <cacheHierarchy uniqueName="[Factsales].[PHONE]" caption="PHONE" attribute="1" defaultMemberUniqueName="[Factsales].[PHONE].[All]" allUniqueName="[Factsales].[PHONE].[All]" dimensionUniqueName="[Factsales]" displayFolder="" count="0" memberValueDatatype="130" unbalanced="0" hidden="1"/>
    <cacheHierarchy uniqueName="[Factsales].[POSTALCODE]" caption="POSTALCODE" attribute="1" defaultMemberUniqueName="[Factsales].[POSTALCODE].[All]" allUniqueName="[Factsales].[POSTALCODE].[All]" dimensionUniqueName="[Factsales]" displayFolder="" count="0" memberValueDatatype="130" unbalanced="0" hidden="1"/>
    <cacheHierarchy uniqueName="[Factsales].[PRICE EACH]" caption="PRICE EACH" attribute="1" defaultMemberUniqueName="[Factsales].[PRICE EACH].[All]" allUniqueName="[Factsales].[PRICE EACH].[All]" dimensionUniqueName="[Factsales]" displayFolder="" count="0" memberValueDatatype="6" unbalanced="0" hidden="1"/>
    <cacheHierarchy uniqueName="[Factsales].[PRODUCT CODE]" caption="PRODUCT CODE" attribute="1" defaultMemberUniqueName="[Factsales].[PRODUCT CODE].[All]" allUniqueName="[Factsales].[PRODUCT CODE].[All]" dimensionUniqueName="[Factsales]" displayFolder="" count="0" memberValueDatatype="130" unbalanced="0" hidden="1"/>
    <cacheHierarchy uniqueName="[Factsales].[PRODUCT LINE]" caption="PRODUCT LINE" attribute="1" defaultMemberUniqueName="[Factsales].[PRODUCT LINE].[All]" allUniqueName="[Factsales].[PRODUCT LINE].[All]" dimensionUniqueName="[Factsales]" displayFolder="" count="0" memberValueDatatype="130" unbalanced="0" hidden="1"/>
    <cacheHierarchy uniqueName="[Factsales].[QTR_ID]" caption="QTR_ID" attribute="1" defaultMemberUniqueName="[Factsales].[QTR_ID].[All]" allUniqueName="[Factsales].[QTR_ID].[All]" dimensionUniqueName="[Factsales]" displayFolder="" count="0" memberValueDatatype="20" unbalanced="0" hidden="1"/>
    <cacheHierarchy uniqueName="[Factsales].[QUANTITY ORDERED]" caption="QUANTITY ORDERED" attribute="1" defaultMemberUniqueName="[Factsales].[QUANTITY ORDERED].[All]" allUniqueName="[Factsales].[QUANTITY ORDERED].[All]" dimensionUniqueName="[Factsales]" displayFolder="" count="0" memberValueDatatype="20" unbalanced="0" hidden="1"/>
    <cacheHierarchy uniqueName="[Factsales].[QUARTER]" caption="QUARTER" attribute="1" defaultMemberUniqueName="[Factsales].[QUARTER].[All]" allUniqueName="[Factsales].[QUARTER].[All]" dimensionUniqueName="[Factsales]" displayFolder="" count="0" memberValueDatatype="20" unbalanced="0" hidden="1"/>
    <cacheHierarchy uniqueName="[Factsales].[SALES]" caption="SALES" attribute="1" defaultMemberUniqueName="[Factsales].[SALES].[All]" allUniqueName="[Factsales].[SALES].[All]" dimensionUniqueName="[Factsales]" displayFolder="" count="0" memberValueDatatype="6"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TATUS]" caption="STATUS" attribute="1" defaultMemberUniqueName="[Factsales].[STATUS].[All]" allUniqueName="[Factsales].[STATUS].[All]" dimensionUniqueName="[Factsales]" displayFolder="" count="0" memberValueDatatype="130" unbalanced="0" hidden="1"/>
    <cacheHierarchy uniqueName="[Factsales].[TERRITORY]" caption="TERRITORY" attribute="1" defaultMemberUniqueName="[Factsales].[TERRITORY].[All]" allUniqueName="[Factsales].[TERRITORY].[All]" dimensionUniqueName="[Factsales]" displayFolder="" count="0" memberValueDatatype="130" unbalanced="0" hidden="1"/>
    <cacheHierarchy uniqueName="[Factsales].[YEAR]" caption="YEAR" attribute="1" defaultMemberUniqueName="[Factsales].[YEAR].[All]" allUniqueName="[Factsales].[YEAR].[All]" dimensionUniqueName="[Factsales]" displayFolder="" count="0" memberValueDatatype="130" unbalanced="0" hidden="1"/>
    <cacheHierarchy uniqueName="[Factsales].[YEAR_ID]" caption="YEAR_ID" attribute="1" defaultMemberUniqueName="[Factsales].[YEAR_ID].[All]" allUniqueName="[Factsales].[YEAR_ID].[All]" dimensionUniqueName="[Factsales]" displayFolder="" count="0" memberValueDatatype="20" unbalanced="0" hidden="1"/>
    <cacheHierarchy uniqueName="[Measures].[Count of Month Name]" caption="Count of Month Name" measure="1" displayFolder="" measureGroup="DimDate" count="0">
      <extLst>
        <ext xmlns:x15="http://schemas.microsoft.com/office/spreadsheetml/2010/11/main" uri="{B97F6D7D-B522-45F9-BDA1-12C45D357490}">
          <x15:cacheHierarchy aggregatedColumn="6"/>
        </ext>
      </extLst>
    </cacheHierarchy>
    <cacheHierarchy uniqueName="[Measures].[Count of PRODUCT LINE]" caption="Count of PRODUCT LINE" measure="1" displayFolder="" measureGroup="DimProduct" count="0">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with product ID" count="0">
      <extLst>
        <ext xmlns:x15="http://schemas.microsoft.com/office/spreadsheetml/2010/11/main" uri="{B97F6D7D-B522-45F9-BDA1-12C45D357490}">
          <x15:cacheHierarchy aggregatedColumn="35"/>
        </ext>
      </extLst>
    </cacheHierarchy>
    <cacheHierarchy uniqueName="[Measures].[Count of PRODUCT CODE]" caption="Count of PRODUCT CODE" measure="1" displayFolder="" measureGroup="FactSales with product ID" count="0">
      <extLst>
        <ext xmlns:x15="http://schemas.microsoft.com/office/spreadsheetml/2010/11/main" uri="{B97F6D7D-B522-45F9-BDA1-12C45D357490}">
          <x15:cacheHierarchy aggregatedColumn="30"/>
        </ext>
      </extLst>
    </cacheHierarchy>
    <cacheHierarchy uniqueName="[Measures].[Sum of ORDER NUMBER]" caption="Sum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Distinct Count of ORDER NUMBER]" caption="Distinct Count of ORDER NUMBER" measure="1" displayFolder="" measureGroup="FactSales with product ID" count="0">
      <extLst>
        <ext xmlns:x15="http://schemas.microsoft.com/office/spreadsheetml/2010/11/main" uri="{B97F6D7D-B522-45F9-BDA1-12C45D357490}">
          <x15:cacheHierarchy aggregatedColumn="25"/>
        </ext>
      </extLst>
    </cacheHierarchy>
    <cacheHierarchy uniqueName="[Measures].[Sum of MANUFACTURER'S SUGGESTED RETAIL PRICE]" caption="Sum of MANUFACTURER'S SUGGESTED RETAIL PRICE" measure="1" displayFolder="" measureGroup="FactSales with product ID" count="0">
      <extLst>
        <ext xmlns:x15="http://schemas.microsoft.com/office/spreadsheetml/2010/11/main" uri="{B97F6D7D-B522-45F9-BDA1-12C45D357490}">
          <x15:cacheHierarchy aggregatedColumn="22"/>
        </ext>
      </extLst>
    </cacheHierarchy>
    <cacheHierarchy uniqueName="[Measures].[Total Quantity]" caption="Total Quantity" measure="1" displayFolder="" measureGroup="FactSales with product ID" count="0" oneField="1">
      <fieldsUsage count="1">
        <fieldUsage x="1"/>
      </fieldsUsage>
    </cacheHierarchy>
    <cacheHierarchy uniqueName="[Measures].[Average Order Value]" caption="Average Order Value" measure="1" displayFolder="" measureGroup="FactSales with product ID" count="0"/>
    <cacheHierarchy uniqueName="[Measures].[Profit]" caption="Profit" measure="1" displayFolder="" measureGroup="FactSales with product ID" count="0"/>
    <cacheHierarchy uniqueName="[Measures].[Profit/Loss Margin %]" caption="Profit/Loss Margin %" measure="1" displayFolder="" measureGroup="FactSales with product ID" count="0"/>
    <cacheHierarchy uniqueName="[Measures].[Sales YTD]" caption="Sales YTD" measure="1" displayFolder="" measureGroup="FactSales with product ID" count="0"/>
    <cacheHierarchy uniqueName="[Measures].[YoY Sales]" caption="YoY Sales" measure="1" displayFolder="" measureGroup="FactSales with product ID" count="0"/>
    <cacheHierarchy uniqueName="[Measures].[Sales Growth %]" caption="Sales Growth %" measure="1" displayFolder="" measureGroup="FactSales with product ID" count="0"/>
    <cacheHierarchy uniqueName="[Measures].[Distinct Customers]" caption="Distinct Customers" measure="1" displayFolder="" measureGroup="FactSales with product ID" count="0"/>
    <cacheHierarchy uniqueName="[Measures].[Sales per Customer]" caption="Sales per Customer" measure="1" displayFolder="" measureGroup="FactSales with product ID" count="0"/>
    <cacheHierarchy uniqueName="[Measures].[Distinct Product]" caption="Distinct Product" measure="1" displayFolder="" measureGroup="FactSales with product ID" count="0"/>
    <cacheHierarchy uniqueName="[Measures].[Top Product Sales]" caption="Top Product Sales" measure="1" displayFolder="" measureGroup="FactSales with product ID" count="0"/>
    <cacheHierarchy uniqueName="[Measures].[Total product]" caption="Total product" measure="1" displayFolder="" measureGroup="FactSales with product ID" count="0"/>
    <cacheHierarchy uniqueName="[Measures].[Average selling price]" caption="Average selling price" measure="1" displayFolder="" measureGroup="FactSales with product ID" count="0"/>
    <cacheHierarchy uniqueName="[Measures].[Product loss]" caption="Product loss" measure="1" displayFolder="" measureGroup="FactSales with product ID" count="0"/>
    <cacheHierarchy uniqueName="[Measures].[Total Customers]" caption="Total Customers" measure="1" displayFolder="" measureGroup="FactSales with product ID" count="0"/>
    <cacheHierarchy uniqueName="[Measures].[Top customer sales]" caption="Top customer sales" measure="1" displayFolder="" measureGroup="FactSales with product ID" count="0"/>
    <cacheHierarchy uniqueName="[Measures].[Repeat customers]" caption="Repeat customers" measure="1" displayFolder="" measureGroup="FactSales with product ID" count="0"/>
    <cacheHierarchy uniqueName="[Measures].[Total Sales]" caption="Total Sales" measure="1" displayFolder="" measureGroup="FactSales with product ID" count="0" oneField="1">
      <fieldsUsage count="1">
        <fieldUsage x="2"/>
      </fieldsUsage>
    </cacheHierarchy>
    <cacheHierarchy uniqueName="[Measures].[Supposed total sales by MSRP]" caption="Supposed total sales by MSRP" measure="1" displayFolder="" measureGroup="FactSales with product ID" count="0"/>
    <cacheHierarchy uniqueName="[Measures].[__XL_Count Factsales]" caption="__XL_Count Factsales" measure="1" displayFolder="" measureGroup="Factsales" count="0" hidden="1"/>
    <cacheHierarchy uniqueName="[Measures].[__XL_Count FactSales with product ID]" caption="__XL_Count FactSales with product ID" measure="1" displayFolder="" measureGroup="FactSales with product ID"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dimensions count="5">
    <dimension name="DimCustomer" uniqueName="[DimCustomer]" caption="DimCustomer"/>
    <dimension name="DimDate" uniqueName="[DimDate]" caption="DimDate"/>
    <dimension name="DimProduct" uniqueName="[DimProduct]" caption="DimProduct"/>
    <dimension name="FactSales with product ID" uniqueName="[FactSales with product ID]" caption="FactSales with product ID"/>
    <dimension measure="1" name="Measures" uniqueName="[Measures]" caption="Measures"/>
  </dimensions>
  <measureGroups count="5">
    <measureGroup name="DimCustomer" caption="DimCustomer"/>
    <measureGroup name="DimDate" caption="DimDate"/>
    <measureGroup name="DimProduct" caption="DimProduct"/>
    <measureGroup name="Factsales" caption="Factsales"/>
    <measureGroup name="FactSales with product ID" caption="FactSales with product ID"/>
  </measureGroups>
  <maps count="7">
    <map measureGroup="0" dimension="0"/>
    <map measureGroup="1" dimension="1"/>
    <map measureGroup="2" dimension="2"/>
    <map measureGroup="4" dimension="0"/>
    <map measureGroup="4" dimension="1"/>
    <map measureGroup="4" dimension="2"/>
    <map measureGroup="4"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A6D8EBF-CCAC-41EB-A4BD-1BEECB4CC892}" name="PivotTable5" cacheId="1198" applyNumberFormats="0" applyBorderFormats="0" applyFontFormats="0" applyPatternFormats="0" applyAlignmentFormats="0" applyWidthHeightFormats="1" dataCaption="Values" tag="70ad1d34-e713-4819-a8ec-8f2392e5f20d" updatedVersion="8" minRefreshableVersion="5" useAutoFormatting="1" subtotalHiddenItems="1" itemPrintTitles="1" createdVersion="8" indent="0" outline="1" outlineData="1" multipleFieldFilters="0" chartFormat="13">
  <location ref="A18:B31" firstHeaderRow="1"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9">
    <chartFormat chart="4"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 chart="12" format="5">
      <pivotArea type="data" outline="0" fieldPosition="0">
        <references count="2">
          <reference field="4294967294" count="1" selected="0">
            <x v="0"/>
          </reference>
          <reference field="0" count="1" selected="0">
            <x v="5"/>
          </reference>
        </references>
      </pivotArea>
    </chartFormat>
    <chartFormat chart="12" format="6">
      <pivotArea type="data" outline="0" fieldPosition="0">
        <references count="2">
          <reference field="4294967294" count="1" selected="0">
            <x v="0"/>
          </reference>
          <reference field="0" count="1" selected="0">
            <x v="4"/>
          </reference>
        </references>
      </pivotArea>
    </chartFormat>
    <chartFormat chart="12" format="7">
      <pivotArea type="data" outline="0" fieldPosition="0">
        <references count="2">
          <reference field="4294967294" count="1" selected="0">
            <x v="0"/>
          </reference>
          <reference field="0" count="1" selected="0">
            <x v="3"/>
          </reference>
        </references>
      </pivotArea>
    </chartFormat>
    <chartFormat chart="12" format="8">
      <pivotArea type="data" outline="0" fieldPosition="0">
        <references count="2">
          <reference field="4294967294" count="1" selected="0">
            <x v="0"/>
          </reference>
          <reference field="0" count="1" selected="0">
            <x v="7"/>
          </reference>
        </references>
      </pivotArea>
    </chartFormat>
    <chartFormat chart="12" format="9">
      <pivotArea type="data" outline="0" fieldPosition="0">
        <references count="2">
          <reference field="4294967294" count="1" selected="0">
            <x v="0"/>
          </reference>
          <reference field="0" count="1" selected="0">
            <x v="8"/>
          </reference>
        </references>
      </pivotArea>
    </chartFormat>
    <chartFormat chart="12" format="10">
      <pivotArea type="data" outline="0" fieldPosition="0">
        <references count="2">
          <reference field="4294967294" count="1" selected="0">
            <x v="0"/>
          </reference>
          <reference field="0" count="1" selected="0">
            <x v="11"/>
          </reference>
        </references>
      </pivotArea>
    </chartFormat>
    <chartFormat chart="12" format="11">
      <pivotArea type="data" outline="0" fieldPosition="0">
        <references count="2">
          <reference field="4294967294" count="1" selected="0">
            <x v="0"/>
          </reference>
          <reference field="0" count="1" selected="0">
            <x v="10"/>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Sales with product ID]"/>
        <x15:activeTabTopLevelEntity name="[DimProduct]"/>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3E16C55-A451-46E1-97E7-FBD4A7FC5990}" name="PivotTable50" cacheId="1186" applyNumberFormats="0" applyBorderFormats="0" applyFontFormats="0" applyPatternFormats="0" applyAlignmentFormats="0" applyWidthHeightFormats="1" dataCaption="Values" tag="375a781c-55b6-49bb-a58e-ea1bdfe9b670" updatedVersion="8" minRefreshableVersion="5" useAutoFormatting="1" subtotalHiddenItems="1" itemPrintTitles="1" createdVersion="8" indent="0" outline="1" outlineData="1" multipleFieldFilters="0" chartFormat="46">
  <location ref="T3:U24" firstHeaderRow="1" firstDataRow="1" firstDataCol="1"/>
  <pivotFields count="5">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allDrilled="1" subtotalTop="0" showAll="0" dataSourceSort="1" defaultSubtotal="0" defaultAttributeDrillState="1"/>
  </pivotFields>
  <rowFields count="2">
    <field x="0"/>
    <field x="2"/>
  </rowFields>
  <rowItems count="21">
    <i>
      <x/>
    </i>
    <i r="1">
      <x/>
    </i>
    <i>
      <x v="1"/>
    </i>
    <i r="1">
      <x v="1"/>
    </i>
    <i>
      <x v="2"/>
    </i>
    <i r="1">
      <x/>
    </i>
    <i>
      <x v="3"/>
    </i>
    <i r="1">
      <x/>
    </i>
    <i>
      <x v="4"/>
    </i>
    <i r="1">
      <x v="1"/>
    </i>
    <i>
      <x v="5"/>
    </i>
    <i r="1">
      <x/>
    </i>
    <i>
      <x v="6"/>
    </i>
    <i r="1">
      <x v="2"/>
    </i>
    <i>
      <x v="7"/>
    </i>
    <i r="1">
      <x/>
    </i>
    <i>
      <x v="8"/>
    </i>
    <i r="1">
      <x/>
    </i>
    <i>
      <x v="9"/>
    </i>
    <i r="1">
      <x/>
    </i>
    <i t="grand">
      <x/>
    </i>
  </rowItems>
  <colItems count="1">
    <i/>
  </colItems>
  <dataFields count="1">
    <dataField name="Total Sales" fld="1" subtotal="count"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92">
      <autoFilter ref="A1">
        <filterColumn colId="0">
          <top10 val="10" filterVal="10"/>
        </filterColumn>
      </autoFilter>
    </filter>
  </filters>
  <rowHierarchiesUsage count="2">
    <rowHierarchyUsage hierarchyUsage="12"/>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type="1"/>
        <x15:activeTabTopLevelEntity name="[FactSales with product ID]"/>
        <x15:activeTabTopLevelEntity name="[DimCustomer]"/>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1C3FB77-F21C-4415-A455-46FCE07E9062}" name="PivotTable10" cacheId="1171" applyNumberFormats="0" applyBorderFormats="0" applyFontFormats="0" applyPatternFormats="0" applyAlignmentFormats="0" applyWidthHeightFormats="1" dataCaption="Values" tag="dbd88c1e-764d-4d55-bf4f-30053f65d5db" updatedVersion="8" minRefreshableVersion="5" useAutoFormatting="1" subtotalHiddenItems="1" itemPrintTitles="1" createdVersion="8" indent="0" outline="1" outlineData="1" multipleFieldFilters="0" chartFormat="15">
  <location ref="F21:G29" firstHeaderRow="1" firstDataRow="1" firstDataCol="1"/>
  <pivotFields count="4">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fld="1" subtotal="count" baseField="0" baseItem="0" numFmtId="165"/>
  </dataFields>
  <chartFormats count="5">
    <chartFormat chart="4"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 chart="8" format="5">
      <pivotArea type="data" outline="0" fieldPosition="0">
        <references count="2">
          <reference field="4294967294" count="1" selected="0">
            <x v="0"/>
          </reference>
          <reference field="0" count="1" selected="0">
            <x v="1"/>
          </reference>
        </references>
      </pivotArea>
    </chartFormat>
    <chartFormat chart="8" format="6">
      <pivotArea type="data" outline="0" fieldPosition="0">
        <references count="2">
          <reference field="4294967294" count="1" selected="0">
            <x v="0"/>
          </reference>
          <reference field="0" count="1" selected="0">
            <x v="2"/>
          </reference>
        </references>
      </pivotArea>
    </chartFormat>
    <chartFormat chart="8" format="7">
      <pivotArea type="data" outline="0" fieldPosition="0">
        <references count="2">
          <reference field="4294967294" count="1" selected="0">
            <x v="0"/>
          </reference>
          <reference field="0" count="1" selected="0">
            <x v="4"/>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with product ID]"/>
        <x15:activeTabTopLevelEntity name="[DimCustomer]"/>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3F753C-C761-40C2-8901-E06D61B97B8E}" name="PivotTable4" cacheId="1183" applyNumberFormats="0" applyBorderFormats="0" applyFontFormats="0" applyPatternFormats="0" applyAlignmentFormats="0" applyWidthHeightFormats="1" dataCaption="Values" tag="cfeb42be-3eac-4243-8d46-37d00b8600a3" updatedVersion="8" minRefreshableVersion="5" useAutoFormatting="1" subtotalHiddenItems="1" itemPrintTitles="1" createdVersion="8" indent="0" outline="1" outlineData="1" multipleFieldFilters="0" chartFormat="26">
  <location ref="A12:B16" firstHeaderRow="1"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name="Total Sales" fld="1" subtotal="count" baseField="0" baseItem="0"/>
  </dataFields>
  <chartFormats count="5">
    <chartFormat chart="2"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 chart="7" format="6">
      <pivotArea type="data" outline="0" fieldPosition="0">
        <references count="2">
          <reference field="4294967294" count="1" selected="0">
            <x v="0"/>
          </reference>
          <reference field="0" count="1" selected="0">
            <x v="0"/>
          </reference>
        </references>
      </pivotArea>
    </chartFormat>
    <chartFormat chart="7" format="7">
      <pivotArea type="data" outline="0" fieldPosition="0">
        <references count="2">
          <reference field="4294967294" count="1" selected="0">
            <x v="0"/>
          </reference>
          <reference field="0" count="1" selected="0">
            <x v="1"/>
          </reference>
        </references>
      </pivotArea>
    </chartFormat>
    <chartFormat chart="7" format="8">
      <pivotArea type="data" outline="0" fieldPosition="0">
        <references count="2">
          <reference field="4294967294" count="1" selected="0">
            <x v="0"/>
          </reference>
          <reference field="0" count="1" selected="0">
            <x v="2"/>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Sales" type="1"/>
        <x15:activeTabTopLevelEntity name="[FactSales with product ID]"/>
        <x15:activeTabTopLevelEntity name="[DimProduct]"/>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0F22430-4913-4AFE-A0B1-C508786CD1E7}" name="PivotTable6" cacheId="1189" applyNumberFormats="0" applyBorderFormats="0" applyFontFormats="0" applyPatternFormats="0" applyAlignmentFormats="0" applyWidthHeightFormats="1" dataCaption="Values" tag="db8bc7c1-8e3f-4a48-acce-1cb06c38bd54" updatedVersion="8" minRefreshableVersion="5" useAutoFormatting="1" subtotalHiddenItems="1" itemPrintTitles="1" createdVersion="8" indent="0" outline="1" outlineData="1" multipleFieldFilters="0" chartFormat="9">
  <location ref="A33:C37" firstHeaderRow="0" firstDataRow="1" firstDataCol="1"/>
  <pivotFields count="6">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Fields count="1">
    <field x="-2"/>
  </colFields>
  <colItems count="2">
    <i>
      <x/>
    </i>
    <i i="1">
      <x v="1"/>
    </i>
  </colItems>
  <dataFields count="2">
    <dataField fld="1" subtotal="count" baseField="0" baseItem="0"/>
    <dataField name="Total Sales" fld="2" subtotal="count" baseField="0" baseItem="0"/>
  </dataFields>
  <chartFormats count="7">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 chart="8" format="8" series="1">
      <pivotArea type="data" outline="0" fieldPosition="0">
        <references count="1">
          <reference field="4294967294" count="1" selected="0">
            <x v="1"/>
          </reference>
        </references>
      </pivotArea>
    </chartFormat>
    <chartFormat chart="8" format="9" series="1">
      <pivotArea type="data" outline="0" fieldPosition="0">
        <references count="1">
          <reference field="4294967294" count="1" selected="0">
            <x v="0"/>
          </reference>
        </references>
      </pivotArea>
    </chartFormat>
    <chartFormat chart="8" format="10">
      <pivotArea type="data" outline="0" fieldPosition="0">
        <references count="2">
          <reference field="4294967294" count="1" selected="0">
            <x v="1"/>
          </reference>
          <reference field="0" count="1" selected="0">
            <x v="2"/>
          </reference>
        </references>
      </pivotArea>
    </chartFormat>
    <chartFormat chart="8" format="11">
      <pivotArea type="data" outline="0" fieldPosition="0">
        <references count="2">
          <reference field="4294967294" count="1" selected="0">
            <x v="1"/>
          </reference>
          <reference field="0" count="1" selected="0">
            <x v="1"/>
          </reference>
        </references>
      </pivotArea>
    </chartFormat>
    <chartFormat chart="8" format="12">
      <pivotArea type="data" outline="0" fieldPosition="0">
        <references count="2">
          <reference field="4294967294" count="1" selected="0">
            <x v="1"/>
          </reference>
          <reference field="0" count="1" selected="0">
            <x v="0"/>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Sales with product ID]"/>
        <x15:activeTabTopLevelEntity name="FactSales" type="1"/>
        <x15:activeTabTopLevelEntity name="[DimProduct]"/>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BC36C0C-1E8A-47D3-98C9-F916BB196F66}" name="PivotTable12" cacheId="1174" applyNumberFormats="0" applyBorderFormats="0" applyFontFormats="0" applyPatternFormats="0" applyAlignmentFormats="0" applyWidthHeightFormats="1" dataCaption="Values" tag="4a33c881-92fa-4c14-9982-07c3b95faf9f" updatedVersion="8" minRefreshableVersion="5" useAutoFormatting="1" subtotalHiddenItems="1" itemPrintTitles="1" createdVersion="8" indent="0" outline="1" outlineData="1" multipleFieldFilters="0" chartFormat="13">
  <location ref="I11:J19" firstHeaderRow="1" firstDataRow="1" firstDataCol="1"/>
  <pivotFields count="4">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fld="1" subtotal="count" baseField="0" baseItem="0"/>
  </dataFields>
  <chartFormats count="2">
    <chartFormat chart="2"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with product ID]"/>
        <x15:activeTabTopLevelEntity name="[DimCustomer]"/>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112378D-733C-44D8-9B0D-A7FA4B0D88F9}" name="PivotTable8" cacheId="1192" applyNumberFormats="0" applyBorderFormats="0" applyFontFormats="0" applyPatternFormats="0" applyAlignmentFormats="0" applyWidthHeightFormats="1" dataCaption="Values" tag="58776c42-8fd5-4619-a348-3aed18469a37" updatedVersion="8" minRefreshableVersion="5" useAutoFormatting="1" subtotalHiddenItems="1" itemPrintTitles="1" createdVersion="8" indent="0" outline="1" outlineData="1" multipleFieldFilters="0" chartFormat="6">
  <location ref="F11:G19" firstHeaderRow="1" firstDataRow="1" firstDataCol="1"/>
  <pivotFields count="4">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fld="1" subtotal="count" baseField="0" baseItem="0"/>
  </dataFields>
  <chartFormats count="8">
    <chartFormat chart="2" format="2" series="1">
      <pivotArea type="data" outline="0" fieldPosition="0">
        <references count="1">
          <reference field="4294967294" count="1" selected="0">
            <x v="0"/>
          </reference>
        </references>
      </pivotArea>
    </chartFormat>
    <chartFormat chart="5" format="10" series="1">
      <pivotArea type="data" outline="0" fieldPosition="0">
        <references count="1">
          <reference field="4294967294" count="1" selected="0">
            <x v="0"/>
          </reference>
        </references>
      </pivotArea>
    </chartFormat>
    <chartFormat chart="5" format="11">
      <pivotArea type="data" outline="0" fieldPosition="0">
        <references count="2">
          <reference field="4294967294" count="1" selected="0">
            <x v="0"/>
          </reference>
          <reference field="0" count="1" selected="0">
            <x v="6"/>
          </reference>
        </references>
      </pivotArea>
    </chartFormat>
    <chartFormat chart="5" format="12">
      <pivotArea type="data" outline="0" fieldPosition="0">
        <references count="2">
          <reference field="4294967294" count="1" selected="0">
            <x v="0"/>
          </reference>
          <reference field="0" count="1" selected="0">
            <x v="1"/>
          </reference>
        </references>
      </pivotArea>
    </chartFormat>
    <chartFormat chart="5" format="13">
      <pivotArea type="data" outline="0" fieldPosition="0">
        <references count="2">
          <reference field="4294967294" count="1" selected="0">
            <x v="0"/>
          </reference>
          <reference field="0" count="1" selected="0">
            <x v="2"/>
          </reference>
        </references>
      </pivotArea>
    </chartFormat>
    <chartFormat chart="5" format="14">
      <pivotArea type="data" outline="0" fieldPosition="0">
        <references count="2">
          <reference field="4294967294" count="1" selected="0">
            <x v="0"/>
          </reference>
          <reference field="0" count="1" selected="0">
            <x v="3"/>
          </reference>
        </references>
      </pivotArea>
    </chartFormat>
    <chartFormat chart="5" format="15">
      <pivotArea type="data" outline="0" fieldPosition="0">
        <references count="2">
          <reference field="4294967294" count="1" selected="0">
            <x v="0"/>
          </reference>
          <reference field="0" count="1" selected="0">
            <x v="4"/>
          </reference>
        </references>
      </pivotArea>
    </chartFormat>
    <chartFormat chart="5" format="16">
      <pivotArea type="data" outline="0" fieldPosition="0">
        <references count="2">
          <reference field="4294967294" count="1" selected="0">
            <x v="0"/>
          </reference>
          <reference field="0" count="1" selected="0">
            <x v="0"/>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with product 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33174D5-38B8-4502-B3A6-63DB06D52F36}" name="PivotTable13" cacheId="1177" applyNumberFormats="0" applyBorderFormats="0" applyFontFormats="0" applyPatternFormats="0" applyAlignmentFormats="0" applyWidthHeightFormats="1" dataCaption="Values" tag="60aee994-b0fd-459b-adc7-2232e21f744c" updatedVersion="8" minRefreshableVersion="5" useAutoFormatting="1" subtotalHiddenItems="1" itemPrintTitles="1" createdVersion="8" indent="0" outline="1" outlineData="1" multipleFieldFilters="0" chartFormat="7">
  <location ref="I21:J32" firstHeaderRow="1" firstDataRow="1" firstDataCol="1"/>
  <pivotFields count="5">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Total Sales" fld="1" subtotal="count"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92">
      <autoFilter ref="A1">
        <filterColumn colId="0">
          <top10 val="10" filterVal="10"/>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FactSales" type="1"/>
        <x15:activeTabTopLevelEntity name="[FactSales with product ID]"/>
        <x15:activeTabTopLevelEntity name="[DimProduct]"/>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6B0DBC6-0276-4CAE-9809-E56D82731292}" name="PivotTable16" cacheId="1180" applyNumberFormats="0" applyBorderFormats="0" applyFontFormats="0" applyPatternFormats="0" applyAlignmentFormats="0" applyWidthHeightFormats="1" dataCaption="Values" tag="c7ae9eb5-4484-45ba-a99e-5ab9bef1515b" updatedVersion="8" minRefreshableVersion="5" useAutoFormatting="1" subtotalHiddenItems="1" itemPrintTitles="1" createdVersion="8" indent="0" outline="1" outlineData="1" multipleFieldFilters="0" chartFormat="2">
  <location ref="M23:N34" firstHeaderRow="1" firstDataRow="1" firstDataCol="1"/>
  <pivotFields count="5">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Total Sales"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92">
      <autoFilter ref="A1">
        <filterColumn colId="0">
          <top10 val="10" filterVal="10"/>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type="1"/>
        <x15:activeTabTopLevelEntity name="[FactSales with product I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861D812-0F9C-4901-B854-7992C4EF11E8}" name="PivotTable9" cacheId="1195" applyNumberFormats="0" applyBorderFormats="0" applyFontFormats="0" applyPatternFormats="0" applyAlignmentFormats="0" applyWidthHeightFormats="1" dataCaption="Values" tag="1caed914-e6b0-44e5-8e1f-60320461a171" updatedVersion="8" minRefreshableVersion="5" useAutoFormatting="1" subtotalHiddenItems="1" itemPrintTitles="1" createdVersion="8" indent="0" outline="1" outlineData="1" multipleFieldFilters="0" chartFormat="8">
  <location ref="I1:K9" firstHeaderRow="0" firstDataRow="1" firstDataCol="1"/>
  <pivotFields count="5">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i>
    <i>
      <x v="1"/>
    </i>
    <i>
      <x v="2"/>
    </i>
    <i>
      <x v="3"/>
    </i>
    <i>
      <x v="4"/>
    </i>
    <i>
      <x v="5"/>
    </i>
    <i>
      <x v="6"/>
    </i>
    <i t="grand">
      <x/>
    </i>
  </rowItems>
  <colFields count="1">
    <field x="-2"/>
  </colFields>
  <colItems count="2">
    <i>
      <x/>
    </i>
    <i i="1">
      <x v="1"/>
    </i>
  </colItems>
  <dataFields count="2">
    <dataField fld="1" subtotal="count" baseField="0" baseItem="0"/>
    <dataField name="Total Sales" fld="2" subtotal="count" baseField="0" baseItem="0"/>
  </dataFields>
  <chartFormats count="4">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 chart="7" format="8" series="1">
      <pivotArea type="data" outline="0" fieldPosition="0">
        <references count="1">
          <reference field="4294967294" count="1" selected="0">
            <x v="1"/>
          </reference>
        </references>
      </pivotArea>
    </chartFormat>
    <chartFormat chart="7" format="9" series="1">
      <pivotArea type="data" outline="0" fieldPosition="0">
        <references count="1">
          <reference field="4294967294" count="1" selected="0">
            <x v="0"/>
          </reference>
        </references>
      </pivotArea>
    </chartFormat>
  </chartFormats>
  <pivotHierarchies count="100">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with product ID]"/>
        <x15:activeTabTopLevelEntity name="FactSales" type="1"/>
        <x15:activeTabTopLevelEntity name="[DimCustomer]"/>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4" xr16:uid="{779FAB46-1879-42EC-AEE7-86B3174C0BD7}" autoFormatId="16" applyNumberFormats="0" applyBorderFormats="0" applyFontFormats="0" applyPatternFormats="0" applyAlignmentFormats="0" applyWidthHeightFormats="0">
  <queryTableRefresh nextId="26">
    <queryTableFields count="25">
      <queryTableField id="1" name="ORDER NUMBER" tableColumnId="1"/>
      <queryTableField id="2" name="QUANTITY ORDERED" tableColumnId="2"/>
      <queryTableField id="3" name="PRICE EACH" tableColumnId="3"/>
      <queryTableField id="4" name="ORDERLINE NUMBER" tableColumnId="4"/>
      <queryTableField id="5" name="SALES" tableColumnId="5"/>
      <queryTableField id="6" name="ORDER DATE" tableColumnId="6"/>
      <queryTableField id="7" name="STATUS" tableColumnId="7"/>
      <queryTableField id="8" name="PRODUCT LINE" tableColumnId="8"/>
      <queryTableField id="9" name="MANUFACTURER'S SUGGESTED RETAIL PRICE" tableColumnId="9"/>
      <queryTableField id="10" name="PRODUCT CODE" tableColumnId="10"/>
      <queryTableField id="11" name="CUSTOMERNAME" tableColumnId="11"/>
      <queryTableField id="12" name="PHONE" tableColumnId="12"/>
      <queryTableField id="13" name="ADDRESSLINE1" tableColumnId="13"/>
      <queryTableField id="14" name="ADDRESSLINE2" tableColumnId="14"/>
      <queryTableField id="15" name="CITY" tableColumnId="15"/>
      <queryTableField id="16" name="STATE" tableColumnId="16"/>
      <queryTableField id="17" name="POSTALCODE" tableColumnId="17"/>
      <queryTableField id="18" name="COUNTRY" tableColumnId="18"/>
      <queryTableField id="19" name="TERRITORY" tableColumnId="19"/>
      <queryTableField id="20" name="CONTACT NAME" tableColumnId="20"/>
      <queryTableField id="21" name="DEAL SIZE" tableColumnId="21"/>
      <queryTableField id="22" name="DISCOUNT %" tableColumnId="22"/>
      <queryTableField id="23" name="YEAR" tableColumnId="23"/>
      <queryTableField id="24" name="MONTH" tableColumnId="24"/>
      <queryTableField id="25" name="QUARTER" tableColumnId="2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LINE" xr10:uid="{59AAB8C6-F9F9-49E8-9A43-7303C5515FBC}" sourceName="[DimProduct].[PRODUCT LINE]">
  <pivotTables>
    <pivotTable tabId="6" name="PivotTable10"/>
    <pivotTable tabId="6" name="PivotTable12"/>
    <pivotTable tabId="6" name="PivotTable13"/>
    <pivotTable tabId="6" name="PivotTable16"/>
    <pivotTable tabId="6" name="PivotTable4"/>
    <pivotTable tabId="6" name="PivotTable5"/>
    <pivotTable tabId="6" name="PivotTable50"/>
    <pivotTable tabId="6" name="PivotTable6"/>
    <pivotTable tabId="6" name="PivotTable8"/>
    <pivotTable tabId="6" name="PivotTable9"/>
  </pivotTables>
  <data>
    <olap pivotCacheId="2044085302">
      <levels count="2">
        <level uniqueName="[DimProduct].[PRODUCT LINE].[(All)]" sourceCaption="(All)" count="0"/>
        <level uniqueName="[DimProduct].[PRODUCT LINE].[PRODUCT LINE]" sourceCaption="PRODUCT LINE" count="7">
          <ranges>
            <range startItem="0">
              <i n="[DimProduct].[PRODUCT LINE].&amp;[Classic Cars]" c="Classic Cars"/>
              <i n="[DimProduct].[PRODUCT LINE].&amp;[Motorcycles]" c="Motorcycles"/>
              <i n="[DimProduct].[PRODUCT LINE].&amp;[Planes]" c="Planes"/>
              <i n="[DimProduct].[PRODUCT LINE].&amp;[Ships]" c="Ships"/>
              <i n="[DimProduct].[PRODUCT LINE].&amp;[Trains]" c="Trains"/>
              <i n="[DimProduct].[PRODUCT LINE].&amp;[Trucks and Buses]" c="Trucks and Buses"/>
              <i n="[DimProduct].[PRODUCT LINE].&amp;[Vintage Cars]" c="Vintage Cars"/>
            </range>
          </ranges>
        </level>
      </levels>
      <selections count="1">
        <selection n="[DimProduct].[PRODUCT LIN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5E77FDF0-CEBB-41FF-9E10-4A3B105169E8}" sourceName="[DimCustomer].[COUNTRY]">
  <pivotTables>
    <pivotTable tabId="6" name="PivotTable10"/>
    <pivotTable tabId="6" name="PivotTable12"/>
    <pivotTable tabId="6" name="PivotTable13"/>
    <pivotTable tabId="6" name="PivotTable16"/>
    <pivotTable tabId="6" name="PivotTable4"/>
    <pivotTable tabId="6" name="PivotTable5"/>
    <pivotTable tabId="6" name="PivotTable50"/>
    <pivotTable tabId="6" name="PivotTable6"/>
    <pivotTable tabId="6" name="PivotTable8"/>
    <pivotTable tabId="6" name="PivotTable9"/>
  </pivotTables>
  <data>
    <olap pivotCacheId="2044085302">
      <levels count="2">
        <level uniqueName="[DimCustomer].[COUNTRY].[(All)]" sourceCaption="(All)" count="0"/>
        <level uniqueName="[DimCustomer].[COUNTRY].[COUNTRY]" sourceCaption="COUNTRY" count="19">
          <ranges>
            <range startItem="0">
              <i n="[DimCustomer].[COUNTRY].&amp;[Australia]" c="Australia"/>
              <i n="[DimCustomer].[COUNTRY].&amp;[Austria]" c="Austria"/>
              <i n="[DimCustomer].[COUNTRY].&amp;[Belgium]" c="Belgium"/>
              <i n="[DimCustomer].[COUNTRY].&amp;[Canada]" c="Canada"/>
              <i n="[DimCustomer].[COUNTRY].&amp;[Denmark]" c="Denmark"/>
              <i n="[DimCustomer].[COUNTRY].&amp;[Finland]" c="Finland"/>
              <i n="[DimCustomer].[COUNTRY].&amp;[France]" c="France"/>
              <i n="[DimCustomer].[COUNTRY].&amp;[Germany]" c="Germany"/>
              <i n="[DimCustomer].[COUNTRY].&amp;[Ireland]" c="Ireland"/>
              <i n="[DimCustomer].[COUNTRY].&amp;[Italy]" c="Italy"/>
              <i n="[DimCustomer].[COUNTRY].&amp;[Japan]" c="Japan"/>
              <i n="[DimCustomer].[COUNTRY].&amp;[Norway]" c="Norway"/>
              <i n="[DimCustomer].[COUNTRY].&amp;[Philippines]" c="Philippines"/>
              <i n="[DimCustomer].[COUNTRY].&amp;[Singapore]" c="Singapore"/>
              <i n="[DimCustomer].[COUNTRY].&amp;[Spain]" c="Spain"/>
              <i n="[DimCustomer].[COUNTRY].&amp;[Sweden]" c="Sweden"/>
              <i n="[DimCustomer].[COUNTRY].&amp;[Switzerland]" c="Switzerland"/>
              <i n="[DimCustomer].[COUNTRY].&amp;[UK]" c="UK"/>
              <i n="[DimCustomer].[COUNTRY].&amp;[USA]" c="USA"/>
            </range>
          </ranges>
        </level>
      </levels>
      <selections count="1">
        <selection n="[DimCustomer].[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FC7F5DB8-F055-43C3-89E8-E3410BA35FA3}" sourceName="[DimCustomer].[TERRITORY]">
  <pivotTables>
    <pivotTable tabId="6" name="PivotTable10"/>
    <pivotTable tabId="6" name="PivotTable12"/>
    <pivotTable tabId="6" name="PivotTable13"/>
    <pivotTable tabId="6" name="PivotTable16"/>
    <pivotTable tabId="6" name="PivotTable4"/>
    <pivotTable tabId="6" name="PivotTable5"/>
    <pivotTable tabId="6" name="PivotTable50"/>
    <pivotTable tabId="6" name="PivotTable6"/>
    <pivotTable tabId="6" name="PivotTable8"/>
    <pivotTable tabId="6" name="PivotTable9"/>
  </pivotTables>
  <data>
    <olap pivotCacheId="2044085302">
      <levels count="2">
        <level uniqueName="[DimCustomer].[TERRITORY].[(All)]" sourceCaption="(All)" count="0"/>
        <level uniqueName="[DimCustomer].[TERRITORY].[TERRITORY]" sourceCaption="TERRITORY" count="4">
          <ranges>
            <range startItem="0">
              <i n="[DimCustomer].[TERRITORY].&amp;[APAC]" c="APAC"/>
              <i n="[DimCustomer].[TERRITORY].&amp;[EMEA]" c="EMEA"/>
              <i n="[DimCustomer].[TERRITORY].&amp;[Japan]" c="Japan"/>
              <i n="[DimCustomer].[TERRITORY].&amp;[NA]" c="NA"/>
            </range>
          </ranges>
        </level>
      </levels>
      <selections count="1">
        <selection n="[DimCustomer].[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LINE" xr10:uid="{47991474-9ADB-48A4-BC0F-A2C479D4BDAC}" cache="Slicer_PRODUCT_LINE" caption="PRODUCT LINE" level="1" rowHeight="241300"/>
  <slicer name="COUNTRY" xr10:uid="{A1EC9A3D-CF3E-4FEA-B6ED-D2FA875541AA}" cache="Slicer_COUNTRY" caption="COUNTRY" level="1" rowHeight="241300"/>
  <slicer name="TERRITORY" xr10:uid="{D3257022-A211-4447-BB57-4566BC246FDA}" cache="Slicer_TERRITORY" caption="TERRITORY"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LINE 1" xr10:uid="{683FD54C-F9C5-4692-9D2A-60D7360B9010}" cache="Slicer_PRODUCT_LINE" caption="PRODUCT LINE" level="1" style="SlicerStyleLight6" rowHeight="241300"/>
  <slicer name="COUNTRY 1" xr10:uid="{CF46278E-D6C8-448A-A785-363A2CAD9BA5}" cache="Slicer_COUNTRY" caption="COUNTRY" startItem="17" level="1" style="SlicerStyleLight6" rowHeight="241300"/>
  <slicer name="TERRITORY 1" xr10:uid="{54BCEB24-F071-4161-9381-F1001D842B53}" cache="Slicer_TERRITORY" caption="TERRITORY" level="1" style="SlicerStyleLight6"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LINE 2" xr10:uid="{83266EFA-2A2F-4078-9040-21B000B2DAEB}" cache="Slicer_PRODUCT_LINE" caption="PRODUCT LINE" level="1" style="SlicerStyleLight6" rowHeight="241300"/>
  <slicer name="COUNTRY 2" xr10:uid="{23BC030B-690C-47CB-9580-B760F7A63D2B}" cache="Slicer_COUNTRY" caption="COUNTRY" startItem="15" level="1" style="SlicerStyleLight6" rowHeight="241300"/>
  <slicer name="TERRITORY 2" xr10:uid="{421795BA-B0B5-4B8C-BAC9-3995E3B28A39}" cache="Slicer_TERRITORY" caption="TERRITORY" level="1" style="SlicerStyleLight6"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LINE 3" xr10:uid="{5CBA5B7E-7710-4985-9FCA-E569D049ACC4}" cache="Slicer_PRODUCT_LINE" caption="PRODUCT LINE" level="1" style="SlicerStyleLight6" rowHeight="241300"/>
  <slicer name="COUNTRY 3" xr10:uid="{67F38610-5497-4BF3-89EE-0923FA956431}" cache="Slicer_COUNTRY" caption="COUNTRY" startItem="15" level="1" style="SlicerStyleLight6" rowHeight="241300"/>
  <slicer name="TERRITORY 3" xr10:uid="{C007CAE8-413B-41D6-9B42-7D53D18A53A2}" cache="Slicer_TERRITORY" caption="TERRITORY" level="1" style="SlicerStyleLight6"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LINE 4" xr10:uid="{DC4CE92E-995D-4220-9EDC-47262F928351}" cache="Slicer_PRODUCT_LINE" caption="PRODUCT LINE" level="1" style="SlicerStyleLight6" rowHeight="241300"/>
  <slicer name="PRODUCT LINE 6" xr10:uid="{2DE4A0C6-4A9E-40D4-8F21-96FABCDE9D6B}" cache="Slicer_PRODUCT_LINE" caption="PRODUCT LINE" level="1" style="SlicerStyleLight6" rowHeight="241300"/>
  <slicer name="PRODUCT LINE 7" xr10:uid="{25350D1F-08E3-4E14-AFAD-68A6C70B82DE}" cache="Slicer_PRODUCT_LINE" caption="PRODUCT LINE" level="1" style="SlicerStyleLight6" rowHeight="241300"/>
  <slicer name="PRODUCT LINE 8" xr10:uid="{FFCF9CD5-AFBE-409F-AEAA-8A074AB6E5C3}" cache="Slicer_PRODUCT_LINE" caption="PRODUCT LINE" level="1" style="SlicerStyleLight6" rowHeight="241300"/>
  <slicer name="PRODUCT LINE 9" xr10:uid="{CA651DBD-0F14-4877-AF1E-939108AB6C8B}" cache="Slicer_PRODUCT_LINE" caption="PRODUCT LINE" level="1" style="SlicerStyleLight6" rowHeight="241300"/>
  <slicer name="PRODUCT LINE 10" xr10:uid="{44DA829D-78A9-4DF4-BBE1-BE76C8D4BE97}" cache="Slicer_PRODUCT_LINE" caption="PRODUCT LINE" level="1" style="SlicerStyleLight6" rowHeight="241300"/>
  <slicer name="PRODUCT LINE 11" xr10:uid="{1DABF9B6-E473-4FE3-9567-D283812BE7C9}" cache="Slicer_PRODUCT_LINE" caption="PRODUCT LINE" level="1" style="SlicerStyleLight6" rowHeight="241300"/>
  <slicer name="PRODUCT LINE 12" xr10:uid="{7292480E-A54D-4B2B-A017-77C545F66D8D}" cache="Slicer_PRODUCT_LINE" caption="PRODUCT LINE" level="1" style="SlicerStyleLight6" rowHeight="241300"/>
  <slicer name="PRODUCT LINE 13" xr10:uid="{6D12929A-6D68-467A-BC8D-A55EDFD62AEB}" cache="Slicer_PRODUCT_LINE" caption="PRODUCT LINE" level="1" style="SlicerStyleLight6" rowHeight="241300"/>
  <slicer name="COUNTRY 4" xr10:uid="{9C754A20-DF9D-49CE-9552-7D88C206830C}" cache="Slicer_COUNTRY" caption="COUNTRY" startItem="15" level="1" style="SlicerStyleLight6" rowHeight="241300"/>
  <slicer name="COUNTRY 6" xr10:uid="{4087A47E-FDB1-4E13-9E05-09191BF03943}" cache="Slicer_COUNTRY" caption="COUNTRY" startItem="15" level="1" style="SlicerStyleLight6" rowHeight="241300"/>
  <slicer name="COUNTRY 7" xr10:uid="{B2AB61EE-C830-468A-A452-F3777D8D57B9}" cache="Slicer_COUNTRY" caption="COUNTRY" startItem="15" level="1" style="SlicerStyleLight6" rowHeight="241300"/>
  <slicer name="COUNTRY 8" xr10:uid="{D1B332BD-352B-4369-82E0-045F7251978B}" cache="Slicer_COUNTRY" caption="COUNTRY" startItem="15" level="1" style="SlicerStyleLight6" rowHeight="241300"/>
  <slicer name="COUNTRY 9" xr10:uid="{06B81B4F-DB2C-4EFD-8C56-66E96ACD2C23}" cache="Slicer_COUNTRY" caption="COUNTRY" startItem="15" level="1" style="SlicerStyleLight6" rowHeight="241300"/>
  <slicer name="COUNTRY 10" xr10:uid="{E2959459-B13E-40B0-9A74-3D0F60D9F1C4}" cache="Slicer_COUNTRY" caption="COUNTRY" startItem="15" level="1" style="SlicerStyleLight6" rowHeight="241300"/>
  <slicer name="COUNTRY 11" xr10:uid="{95BBFDE7-33F8-4D12-B33B-3EA402E33B2E}" cache="Slicer_COUNTRY" caption="COUNTRY" startItem="15" level="1" style="SlicerStyleLight6" rowHeight="241300"/>
  <slicer name="COUNTRY 12" xr10:uid="{50011AEF-996F-40A5-A294-A7009D7221FC}" cache="Slicer_COUNTRY" caption="COUNTRY" startItem="15" level="1" style="SlicerStyleLight6" rowHeight="241300"/>
  <slicer name="COUNTRY 13" xr10:uid="{E8815166-E4F7-4447-892B-0A1612701E3F}" cache="Slicer_COUNTRY" caption="COUNTRY" startItem="15" level="1" style="SlicerStyleLight6" rowHeight="241300"/>
  <slicer name="TERRITORY 4" xr10:uid="{B8FFB726-E615-47A7-82A0-64C18D15689B}" cache="Slicer_TERRITORY" caption="TERRITORY" level="1" style="SlicerStyleLight6" rowHeight="241300"/>
  <slicer name="TERRITORY 6" xr10:uid="{2A1A4DB3-CF64-4A63-A457-49E4AB9FC5D5}" cache="Slicer_TERRITORY" caption="TERRITORY" level="1" style="SlicerStyleLight6" rowHeight="241300"/>
  <slicer name="TERRITORY 7" xr10:uid="{FC0EE068-376F-423C-8DB9-0761AF0A35CE}" cache="Slicer_TERRITORY" caption="TERRITORY" level="1" style="SlicerStyleLight6" rowHeight="241300"/>
  <slicer name="TERRITORY 8" xr10:uid="{E5A01570-96D5-4FA7-A70C-58C094CC3B65}" cache="Slicer_TERRITORY" caption="TERRITORY" level="1" style="SlicerStyleLight6" rowHeight="241300"/>
  <slicer name="TERRITORY 9" xr10:uid="{08966334-F610-4436-A8EF-D1C64ED03A2E}" cache="Slicer_TERRITORY" caption="TERRITORY" level="1" style="SlicerStyleLight6" rowHeight="241300"/>
  <slicer name="TERRITORY 10" xr10:uid="{277D4A69-6D09-44A8-9637-648A8CECBF0E}" cache="Slicer_TERRITORY" caption="TERRITORY" level="1" style="SlicerStyleLight6" rowHeight="241300"/>
  <slicer name="TERRITORY 11" xr10:uid="{B63F4C76-F85D-47E7-8BB4-6832718E630C}" cache="Slicer_TERRITORY" caption="TERRITORY" level="1" style="SlicerStyleLight6" rowHeight="241300"/>
  <slicer name="TERRITORY 12" xr10:uid="{C866FEEE-3B81-45BC-9616-0426AB2D626E}" cache="Slicer_TERRITORY" caption="TERRITORY" level="1" style="SlicerStyleLight6" rowHeight="241300"/>
  <slicer name="TERRITORY 13" xr10:uid="{0B0A545E-D5B4-4237-A8AA-491F0B7BA9CE}" cache="Slicer_TERRITORY" caption="TERRITORY" level="1" style="SlicerStyleLight6" rowHeight="2413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LINE 5" xr10:uid="{A6DB6327-2CDC-4C88-A8AF-AF740E54E2F2}" cache="Slicer_PRODUCT_LINE" caption="PRODUCT LINE" level="1" style="SlicerStyleLight6" rowHeight="241300"/>
  <slicer name="COUNTRY 5" xr10:uid="{BF54F452-E1C7-4B2C-AECB-304612401F57}" cache="Slicer_COUNTRY" caption="COUNTRY" startItem="15" level="1" style="SlicerStyleLight6" rowHeight="241300"/>
  <slicer name="TERRITORY 5" xr10:uid="{704293C5-AB19-4702-B3AE-1FC283EC83E2}" cache="Slicer_TERRITORY" caption="TERRITORY" level="1" style="SlicerStyleLight6"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48DF57D-6F0C-4B5E-8C62-2E7F51D1EED1}" name="FactSales" displayName="FactSales" ref="A1:Y2824" tableType="queryTable" totalsRowShown="0">
  <autoFilter ref="A1:Y2824" xr:uid="{548DF57D-6F0C-4B5E-8C62-2E7F51D1EED1}"/>
  <tableColumns count="25">
    <tableColumn id="1" xr3:uid="{A3DC7D00-AEFE-44C2-94B1-598F2BA89DE8}" uniqueName="1" name="ORDER NUMBER" queryTableFieldId="1"/>
    <tableColumn id="2" xr3:uid="{71DD3498-172E-4B9B-870A-FC9A53DC563A}" uniqueName="2" name="QUANTITY ORDERED" queryTableFieldId="2"/>
    <tableColumn id="3" xr3:uid="{292ABAD3-7A8C-4A42-B5FD-1618D2674E3F}" uniqueName="3" name="PRICE EACH" queryTableFieldId="3"/>
    <tableColumn id="4" xr3:uid="{840995F8-FBB9-4E57-8C8A-9225DBB36D58}" uniqueName="4" name="ORDERLINE NUMBER" queryTableFieldId="4"/>
    <tableColumn id="5" xr3:uid="{56F4EA2C-583C-472D-B9B3-376CDC30807D}" uniqueName="5" name="SALES" queryTableFieldId="5"/>
    <tableColumn id="6" xr3:uid="{33AC00C3-C951-4485-B162-90804CB96BBC}" uniqueName="6" name="ORDER DATE" queryTableFieldId="6" dataDxfId="0"/>
    <tableColumn id="7" xr3:uid="{20FEB0CD-7035-40BE-A6D7-3C3E289B9DDC}" uniqueName="7" name="STATUS" queryTableFieldId="7" dataDxfId="16"/>
    <tableColumn id="8" xr3:uid="{0204ED39-D2D2-4B47-AC83-D25651ADBD22}" uniqueName="8" name="PRODUCT LINE" queryTableFieldId="8" dataDxfId="15"/>
    <tableColumn id="9" xr3:uid="{B4CEA24C-E4B5-41EB-9FA5-40144C1827DB}" uniqueName="9" name="MANUFACTURER'S SUGGESTED RETAIL PRICE" queryTableFieldId="9"/>
    <tableColumn id="10" xr3:uid="{D5646000-F3FC-4CA3-98EA-66807DD497C8}" uniqueName="10" name="PRODUCT CODE" queryTableFieldId="10" dataDxfId="14"/>
    <tableColumn id="11" xr3:uid="{402BA188-EB13-4A6D-835A-3403E4132A7D}" uniqueName="11" name="CUSTOMERNAME" queryTableFieldId="11" dataDxfId="13"/>
    <tableColumn id="12" xr3:uid="{19F6ACC0-D9DB-4D50-8AA1-F45FFD998057}" uniqueName="12" name="PHONE" queryTableFieldId="12" dataDxfId="12"/>
    <tableColumn id="13" xr3:uid="{6155C1F4-0E1C-4C90-B7B1-4E197C6B0CFF}" uniqueName="13" name="ADDRESSLINE1" queryTableFieldId="13" dataDxfId="11"/>
    <tableColumn id="14" xr3:uid="{4D50A9A2-5FB3-4326-8D51-667D031EBBA9}" uniqueName="14" name="ADDRESSLINE2" queryTableFieldId="14" dataDxfId="10"/>
    <tableColumn id="15" xr3:uid="{CF6E5B0F-0B0E-4AD3-A174-8259DB30ECE3}" uniqueName="15" name="CITY" queryTableFieldId="15" dataDxfId="9"/>
    <tableColumn id="16" xr3:uid="{690CBE31-62B2-4B47-BBAE-F62AC3A6864B}" uniqueName="16" name="STATE" queryTableFieldId="16" dataDxfId="8"/>
    <tableColumn id="17" xr3:uid="{A0359A3C-F225-4BC8-A3E2-D14D1EBA30B9}" uniqueName="17" name="POSTALCODE" queryTableFieldId="17" dataDxfId="7"/>
    <tableColumn id="18" xr3:uid="{87FB9D51-CF29-4CEB-9B33-28FC18A731FC}" uniqueName="18" name="COUNTRY" queryTableFieldId="18" dataDxfId="6"/>
    <tableColumn id="19" xr3:uid="{07D16854-123A-4D75-AA76-A4AC0A678419}" uniqueName="19" name="TERRITORY" queryTableFieldId="19" dataDxfId="5"/>
    <tableColumn id="20" xr3:uid="{707D25BC-6AA1-41BB-8BF8-F699A4A87237}" uniqueName="20" name="CONTACT NAME" queryTableFieldId="20" dataDxfId="4"/>
    <tableColumn id="21" xr3:uid="{8FBD1890-8778-49A5-949A-925EBBAAA2DF}" uniqueName="21" name="DEAL SIZE" queryTableFieldId="21" dataDxfId="3"/>
    <tableColumn id="22" xr3:uid="{E4E24A83-46B5-4E41-B2CF-CEE404F713BF}" uniqueName="22" name="DISCOUNT %" queryTableFieldId="22"/>
    <tableColumn id="23" xr3:uid="{FEFC9D0E-FEC2-4ED7-BA97-AE080243BFC3}" uniqueName="23" name="YEAR" queryTableFieldId="23"/>
    <tableColumn id="24" xr3:uid="{B328DA7B-8897-4BFE-A584-254CDF747A85}" uniqueName="24" name="MONTH" queryTableFieldId="24"/>
    <tableColumn id="25" xr3:uid="{47ADBE3D-2325-4BB4-AF93-25944E280951}" uniqueName="25" name="QUARTER" queryTableFieldId="2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175C51D3-4DE0-4A9D-98FB-F9D7522522C2}" sourceName="[DimDate].[ORDER DATE]">
  <pivotTables>
    <pivotTable tabId="6" name="PivotTable10"/>
    <pivotTable tabId="6" name="PivotTable12"/>
    <pivotTable tabId="6" name="PivotTable13"/>
    <pivotTable tabId="6" name="PivotTable16"/>
    <pivotTable tabId="6" name="PivotTable4"/>
    <pivotTable tabId="6" name="PivotTable5"/>
    <pivotTable tabId="6" name="PivotTable50"/>
    <pivotTable tabId="6" name="PivotTable6"/>
    <pivotTable tabId="6" name="PivotTable8"/>
    <pivotTable tabId="6" name="PivotTable9"/>
  </pivotTables>
  <state minimalRefreshVersion="6" lastRefreshVersion="6" pivotCacheId="18306800" filterType="unknown">
    <bounds startDate="2003-01-01T00:00:00" endDate="200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A7E7FD6B-25CC-45C1-A414-177D86D9C6C7}" cache="Timeline_ORDER_DATE" caption="ORDER DATE" level="0" selectionLevel="0" scrollPosition="2003-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2" xr10:uid="{0D87FBCD-EEE6-477E-A939-2E71DCAE75C6}" cache="Timeline_ORDER_DATE" caption="ORDER DATE" showHeader="0" level="0" selectionLevel="0" scrollPosition="2003-01-01T00:00:00" style="TimeSlicerStyleLight6"/>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3" xr10:uid="{7F3E3D45-FD3C-4265-8329-9B96D2598600}" cache="Timeline_ORDER_DATE" caption="ORDER DATE" showHeader="0" level="0" selectionLevel="0" scrollPosition="2003-01-16T00:00:00" style="TimeSlicerStyleLight6"/>
</timelines>
</file>

<file path=xl/timelines/timeline4.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4" xr10:uid="{FBFBFA3C-022A-42C9-ABE5-8CA70C6B0212}" cache="Timeline_ORDER_DATE" caption="ORDER DATE" showHeader="0" level="0" selectionLevel="0" scrollPosition="2003-01-16T00:00:00" style="TimeSlicerStyleLight6"/>
</timelines>
</file>

<file path=xl/timelines/timeline5.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5" xr10:uid="{1E60F13E-15F9-4E42-8FB1-62D227930312}" cache="Timeline_ORDER_DATE" caption="ORDER DATE" showHeader="0" level="0" selectionLevel="0" scrollPosition="2003-01-16T00:00:00" style="TimeSlicerStyleLight6"/>
  <timeline name="ORDER DATE 7" xr10:uid="{939A709D-3B49-4BC4-AC33-C54EFD6F578B}" cache="Timeline_ORDER_DATE" caption="ORDER DATE" showHeader="0" level="0" selectionLevel="0" scrollPosition="2003-01-16T00:00:00" style="TimeSlicerStyleLight6"/>
  <timeline name="ORDER DATE 8" xr10:uid="{18206CD5-29E5-4100-99BE-EB306FDD8E07}" cache="Timeline_ORDER_DATE" caption="ORDER DATE" showHeader="0" level="0" selectionLevel="0" scrollPosition="2003-01-16T00:00:00" style="TimeSlicerStyleLight6"/>
  <timeline name="ORDER DATE 9" xr10:uid="{154D0835-BFE7-4828-8088-520E1A16B010}" cache="Timeline_ORDER_DATE" caption="ORDER DATE" showHeader="0" level="0" selectionLevel="0" scrollPosition="2003-01-16T00:00:00" style="TimeSlicerStyleLight6"/>
  <timeline name="ORDER DATE 10" xr10:uid="{603F753B-499C-43E9-9D6B-B2E145302F9C}" cache="Timeline_ORDER_DATE" caption="ORDER DATE" showHeader="0" level="0" selectionLevel="0" scrollPosition="2003-01-16T00:00:00" style="TimeSlicerStyleLight6"/>
  <timeline name="ORDER DATE 11" xr10:uid="{05DFA26F-8B2A-4C40-A31B-B076E793EB09}" cache="Timeline_ORDER_DATE" caption="ORDER DATE" showHeader="0" level="0" selectionLevel="0" scrollPosition="2003-01-16T00:00:00" style="TimeSlicerStyleLight6"/>
  <timeline name="ORDER DATE 12" xr10:uid="{1C1EB13A-B024-41CA-88A8-016D54F24059}" cache="Timeline_ORDER_DATE" caption="ORDER DATE" showHeader="0" level="0" selectionLevel="0" scrollPosition="2003-01-16T00:00:00" style="TimeSlicerStyleLight6"/>
  <timeline name="ORDER DATE 13" xr10:uid="{52EC48D3-5FB7-4936-8EFB-44D0319869D9}" cache="Timeline_ORDER_DATE" caption="ORDER DATE" showHeader="0" level="0" selectionLevel="0" scrollPosition="2003-01-16T00:00:00" style="TimeSlicerStyleLight6"/>
  <timeline name="ORDER DATE 14" xr10:uid="{ECDD20A9-60F7-430C-BE07-1EF98CE97F6C}" cache="Timeline_ORDER_DATE" caption="ORDER DATE" showHeader="0" level="0" selectionLevel="0" scrollPosition="2003-01-16T00:00:00" style="TimeSlicerStyleLight6"/>
</timelines>
</file>

<file path=xl/timelines/timeline6.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6" xr10:uid="{67171618-EDB4-41E0-97C9-814BA5003021}" cache="Timeline_ORDER_DATE" caption="ORDER DATE" showHeader="0" level="0" selectionLevel="0" scrollPosition="2003-01-16T00:00:00" style="TimeSlicerStyleLight6"/>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11/relationships/timeline" Target="../timelines/timeline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microsoft.com/office/2011/relationships/timeline" Target="../timelines/timeline3.xml"/><Relationship Id="rId2" Type="http://schemas.microsoft.com/office/2007/relationships/slicer" Target="../slicers/slicer3.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microsoft.com/office/2011/relationships/timeline" Target="../timelines/timeline4.xml"/><Relationship Id="rId2" Type="http://schemas.microsoft.com/office/2007/relationships/slicer" Target="../slicers/slicer4.x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microsoft.com/office/2011/relationships/timeline" Target="../timelines/timeline5.xml"/><Relationship Id="rId2" Type="http://schemas.microsoft.com/office/2007/relationships/slicer" Target="../slicers/slicer5.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microsoft.com/office/2011/relationships/timeline" Target="../timelines/timeline6.xml"/><Relationship Id="rId2" Type="http://schemas.microsoft.com/office/2007/relationships/slicer" Target="../slicers/slicer6.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96F4F0-4605-4B0C-921F-874A82675313}">
  <dimension ref="A1:Y2824"/>
  <sheetViews>
    <sheetView topLeftCell="N1" workbookViewId="0">
      <selection activeCell="J1" sqref="J1"/>
    </sheetView>
  </sheetViews>
  <sheetFormatPr defaultRowHeight="15" x14ac:dyDescent="0.25"/>
  <cols>
    <col min="1" max="1" width="17.85546875" bestFit="1" customWidth="1"/>
    <col min="2" max="2" width="21.5703125" bestFit="1" customWidth="1"/>
    <col min="3" max="3" width="13.42578125" bestFit="1" customWidth="1"/>
    <col min="4" max="4" width="21.85546875" bestFit="1" customWidth="1"/>
    <col min="5" max="5" width="8.42578125" bestFit="1" customWidth="1"/>
    <col min="6" max="6" width="14.28515625" bestFit="1" customWidth="1"/>
    <col min="7" max="7" width="10" bestFit="1" customWidth="1"/>
    <col min="8" max="8" width="16.28515625" bestFit="1" customWidth="1"/>
    <col min="9" max="9" width="43.7109375" bestFit="1" customWidth="1"/>
    <col min="10" max="10" width="17.28515625" bestFit="1" customWidth="1"/>
    <col min="11" max="11" width="31.7109375" bestFit="1" customWidth="1"/>
    <col min="12" max="12" width="15.85546875" bestFit="1" customWidth="1"/>
    <col min="13" max="13" width="40.85546875" bestFit="1" customWidth="1"/>
    <col min="14" max="14" width="16.28515625" bestFit="1" customWidth="1"/>
    <col min="15" max="15" width="14.42578125" bestFit="1" customWidth="1"/>
    <col min="16" max="16" width="12.140625" bestFit="1" customWidth="1"/>
    <col min="17" max="17" width="14.85546875" bestFit="1" customWidth="1"/>
    <col min="18" max="18" width="12" bestFit="1" customWidth="1"/>
    <col min="19" max="19" width="12.85546875" bestFit="1" customWidth="1"/>
    <col min="20" max="20" width="21" bestFit="1" customWidth="1"/>
    <col min="21" max="21" width="11.7109375" bestFit="1" customWidth="1"/>
    <col min="22" max="22" width="14.5703125" bestFit="1" customWidth="1"/>
    <col min="23" max="23" width="7.85546875" bestFit="1" customWidth="1"/>
    <col min="24" max="24" width="10.28515625" bestFit="1" customWidth="1"/>
    <col min="25" max="25" width="11.7109375" bestFit="1" customWidth="1"/>
  </cols>
  <sheetData>
    <row r="1" spans="1:25" x14ac:dyDescent="0.2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row>
    <row r="2" spans="1:25" x14ac:dyDescent="0.25">
      <c r="A2">
        <v>10107</v>
      </c>
      <c r="B2">
        <v>30</v>
      </c>
      <c r="C2">
        <v>95.7</v>
      </c>
      <c r="D2">
        <v>2</v>
      </c>
      <c r="E2">
        <v>2871</v>
      </c>
      <c r="F2" s="1">
        <v>37676</v>
      </c>
      <c r="G2" t="s">
        <v>25</v>
      </c>
      <c r="H2" t="s">
        <v>26</v>
      </c>
      <c r="I2">
        <v>95</v>
      </c>
      <c r="J2" t="s">
        <v>27</v>
      </c>
      <c r="K2" t="s">
        <v>28</v>
      </c>
      <c r="L2" t="s">
        <v>29</v>
      </c>
      <c r="M2" t="s">
        <v>30</v>
      </c>
      <c r="N2" t="s">
        <v>31</v>
      </c>
      <c r="O2" t="s">
        <v>32</v>
      </c>
      <c r="P2" t="s">
        <v>33</v>
      </c>
      <c r="Q2" t="s">
        <v>34</v>
      </c>
      <c r="R2" t="s">
        <v>35</v>
      </c>
      <c r="S2" t="s">
        <v>36</v>
      </c>
      <c r="T2" t="s">
        <v>37</v>
      </c>
      <c r="U2" t="s">
        <v>38</v>
      </c>
      <c r="V2">
        <v>-7.36842105263161E-3</v>
      </c>
      <c r="W2">
        <v>2003</v>
      </c>
      <c r="X2">
        <v>2</v>
      </c>
      <c r="Y2">
        <v>1</v>
      </c>
    </row>
    <row r="3" spans="1:25" x14ac:dyDescent="0.25">
      <c r="A3">
        <v>10121</v>
      </c>
      <c r="B3">
        <v>34</v>
      </c>
      <c r="C3">
        <v>81.349999999999994</v>
      </c>
      <c r="D3">
        <v>5</v>
      </c>
      <c r="E3">
        <v>2765.9</v>
      </c>
      <c r="F3" s="1">
        <v>37748</v>
      </c>
      <c r="G3" t="s">
        <v>25</v>
      </c>
      <c r="H3" t="s">
        <v>26</v>
      </c>
      <c r="I3">
        <v>95</v>
      </c>
      <c r="J3" t="s">
        <v>27</v>
      </c>
      <c r="K3" t="s">
        <v>39</v>
      </c>
      <c r="L3" t="s">
        <v>40</v>
      </c>
      <c r="M3" t="s">
        <v>41</v>
      </c>
      <c r="N3" t="s">
        <v>31</v>
      </c>
      <c r="O3" t="s">
        <v>42</v>
      </c>
      <c r="P3" t="s">
        <v>31</v>
      </c>
      <c r="Q3" t="s">
        <v>43</v>
      </c>
      <c r="R3" t="s">
        <v>44</v>
      </c>
      <c r="S3" t="s">
        <v>45</v>
      </c>
      <c r="T3" t="s">
        <v>46</v>
      </c>
      <c r="U3" t="s">
        <v>38</v>
      </c>
      <c r="V3">
        <v>0.143684210526316</v>
      </c>
      <c r="W3">
        <v>2003</v>
      </c>
      <c r="X3">
        <v>5</v>
      </c>
      <c r="Y3">
        <v>2</v>
      </c>
    </row>
    <row r="4" spans="1:25" x14ac:dyDescent="0.25">
      <c r="A4">
        <v>10134</v>
      </c>
      <c r="B4">
        <v>41</v>
      </c>
      <c r="C4">
        <v>94.74</v>
      </c>
      <c r="D4">
        <v>2</v>
      </c>
      <c r="E4">
        <v>3884.34</v>
      </c>
      <c r="F4" s="1">
        <v>37803</v>
      </c>
      <c r="G4" t="s">
        <v>25</v>
      </c>
      <c r="H4" t="s">
        <v>26</v>
      </c>
      <c r="I4">
        <v>95</v>
      </c>
      <c r="J4" t="s">
        <v>27</v>
      </c>
      <c r="K4" t="s">
        <v>47</v>
      </c>
      <c r="L4" t="s">
        <v>48</v>
      </c>
      <c r="M4" t="s">
        <v>49</v>
      </c>
      <c r="N4" t="s">
        <v>31</v>
      </c>
      <c r="O4" t="s">
        <v>50</v>
      </c>
      <c r="P4" t="s">
        <v>31</v>
      </c>
      <c r="Q4" t="s">
        <v>51</v>
      </c>
      <c r="R4" t="s">
        <v>44</v>
      </c>
      <c r="S4" t="s">
        <v>45</v>
      </c>
      <c r="T4" t="s">
        <v>52</v>
      </c>
      <c r="U4" t="s">
        <v>53</v>
      </c>
      <c r="V4">
        <v>2.7368421052632098E-3</v>
      </c>
      <c r="W4">
        <v>2003</v>
      </c>
      <c r="X4">
        <v>7</v>
      </c>
      <c r="Y4">
        <v>3</v>
      </c>
    </row>
    <row r="5" spans="1:25" x14ac:dyDescent="0.25">
      <c r="A5">
        <v>10145</v>
      </c>
      <c r="B5">
        <v>45</v>
      </c>
      <c r="C5">
        <v>83.26</v>
      </c>
      <c r="D5">
        <v>6</v>
      </c>
      <c r="E5">
        <v>3746.7</v>
      </c>
      <c r="F5" s="1">
        <v>37858</v>
      </c>
      <c r="G5" t="s">
        <v>25</v>
      </c>
      <c r="H5" t="s">
        <v>26</v>
      </c>
      <c r="I5">
        <v>95</v>
      </c>
      <c r="J5" t="s">
        <v>27</v>
      </c>
      <c r="K5" t="s">
        <v>54</v>
      </c>
      <c r="L5" t="s">
        <v>55</v>
      </c>
      <c r="M5" t="s">
        <v>56</v>
      </c>
      <c r="N5" t="s">
        <v>31</v>
      </c>
      <c r="O5" t="s">
        <v>57</v>
      </c>
      <c r="P5" t="s">
        <v>58</v>
      </c>
      <c r="Q5" t="s">
        <v>59</v>
      </c>
      <c r="R5" t="s">
        <v>35</v>
      </c>
      <c r="S5" t="s">
        <v>36</v>
      </c>
      <c r="T5" t="s">
        <v>60</v>
      </c>
      <c r="U5" t="s">
        <v>53</v>
      </c>
      <c r="V5">
        <v>0.123578947368421</v>
      </c>
      <c r="W5">
        <v>2003</v>
      </c>
      <c r="X5">
        <v>8</v>
      </c>
      <c r="Y5">
        <v>3</v>
      </c>
    </row>
    <row r="6" spans="1:25" x14ac:dyDescent="0.25">
      <c r="A6">
        <v>10159</v>
      </c>
      <c r="B6">
        <v>49</v>
      </c>
      <c r="C6">
        <v>100</v>
      </c>
      <c r="D6">
        <v>14</v>
      </c>
      <c r="E6">
        <v>5205.2700000000004</v>
      </c>
      <c r="F6" s="1">
        <v>37904</v>
      </c>
      <c r="G6" t="s">
        <v>25</v>
      </c>
      <c r="H6" t="s">
        <v>26</v>
      </c>
      <c r="I6">
        <v>95</v>
      </c>
      <c r="J6" t="s">
        <v>27</v>
      </c>
      <c r="K6" t="s">
        <v>61</v>
      </c>
      <c r="L6" t="s">
        <v>62</v>
      </c>
      <c r="M6" t="s">
        <v>63</v>
      </c>
      <c r="N6" t="s">
        <v>31</v>
      </c>
      <c r="O6" t="s">
        <v>64</v>
      </c>
      <c r="P6" t="s">
        <v>58</v>
      </c>
      <c r="Q6" t="s">
        <v>31</v>
      </c>
      <c r="R6" t="s">
        <v>35</v>
      </c>
      <c r="S6" t="s">
        <v>36</v>
      </c>
      <c r="T6" t="s">
        <v>65</v>
      </c>
      <c r="U6" t="s">
        <v>53</v>
      </c>
      <c r="V6">
        <v>-5.2631578947368397E-2</v>
      </c>
      <c r="W6">
        <v>2003</v>
      </c>
      <c r="X6">
        <v>10</v>
      </c>
      <c r="Y6">
        <v>4</v>
      </c>
    </row>
    <row r="7" spans="1:25" x14ac:dyDescent="0.25">
      <c r="A7">
        <v>10168</v>
      </c>
      <c r="B7">
        <v>36</v>
      </c>
      <c r="C7">
        <v>96.66</v>
      </c>
      <c r="D7">
        <v>1</v>
      </c>
      <c r="E7">
        <v>3479.76</v>
      </c>
      <c r="F7" s="1">
        <v>37922</v>
      </c>
      <c r="G7" t="s">
        <v>25</v>
      </c>
      <c r="H7" t="s">
        <v>26</v>
      </c>
      <c r="I7">
        <v>95</v>
      </c>
      <c r="J7" t="s">
        <v>27</v>
      </c>
      <c r="K7" t="s">
        <v>66</v>
      </c>
      <c r="L7" t="s">
        <v>67</v>
      </c>
      <c r="M7" t="s">
        <v>68</v>
      </c>
      <c r="N7" t="s">
        <v>31</v>
      </c>
      <c r="O7" t="s">
        <v>69</v>
      </c>
      <c r="P7" t="s">
        <v>58</v>
      </c>
      <c r="Q7" t="s">
        <v>70</v>
      </c>
      <c r="R7" t="s">
        <v>35</v>
      </c>
      <c r="S7" t="s">
        <v>36</v>
      </c>
      <c r="T7" t="s">
        <v>71</v>
      </c>
      <c r="U7" t="s">
        <v>53</v>
      </c>
      <c r="V7">
        <v>-1.7473684210526301E-2</v>
      </c>
      <c r="W7">
        <v>2003</v>
      </c>
      <c r="X7">
        <v>10</v>
      </c>
      <c r="Y7">
        <v>4</v>
      </c>
    </row>
    <row r="8" spans="1:25" x14ac:dyDescent="0.25">
      <c r="A8">
        <v>10180</v>
      </c>
      <c r="B8">
        <v>29</v>
      </c>
      <c r="C8">
        <v>86.13</v>
      </c>
      <c r="D8">
        <v>9</v>
      </c>
      <c r="E8">
        <v>2497.77</v>
      </c>
      <c r="F8" s="1">
        <v>37936</v>
      </c>
      <c r="G8" t="s">
        <v>25</v>
      </c>
      <c r="H8" t="s">
        <v>26</v>
      </c>
      <c r="I8">
        <v>95</v>
      </c>
      <c r="J8" t="s">
        <v>27</v>
      </c>
      <c r="K8" t="s">
        <v>72</v>
      </c>
      <c r="L8" t="s">
        <v>73</v>
      </c>
      <c r="M8" t="s">
        <v>74</v>
      </c>
      <c r="N8" t="s">
        <v>31</v>
      </c>
      <c r="O8" t="s">
        <v>75</v>
      </c>
      <c r="P8" t="s">
        <v>31</v>
      </c>
      <c r="Q8" t="s">
        <v>76</v>
      </c>
      <c r="R8" t="s">
        <v>44</v>
      </c>
      <c r="S8" t="s">
        <v>45</v>
      </c>
      <c r="T8" t="s">
        <v>77</v>
      </c>
      <c r="U8" t="s">
        <v>38</v>
      </c>
      <c r="V8">
        <v>9.3368421052631601E-2</v>
      </c>
      <c r="W8">
        <v>2003</v>
      </c>
      <c r="X8">
        <v>11</v>
      </c>
      <c r="Y8">
        <v>4</v>
      </c>
    </row>
    <row r="9" spans="1:25" x14ac:dyDescent="0.25">
      <c r="A9">
        <v>10188</v>
      </c>
      <c r="B9">
        <v>48</v>
      </c>
      <c r="C9">
        <v>100</v>
      </c>
      <c r="D9">
        <v>1</v>
      </c>
      <c r="E9">
        <v>5512.32</v>
      </c>
      <c r="F9" s="1">
        <v>37943</v>
      </c>
      <c r="G9" t="s">
        <v>25</v>
      </c>
      <c r="H9" t="s">
        <v>26</v>
      </c>
      <c r="I9">
        <v>95</v>
      </c>
      <c r="J9" t="s">
        <v>27</v>
      </c>
      <c r="K9" t="s">
        <v>78</v>
      </c>
      <c r="L9" t="s">
        <v>79</v>
      </c>
      <c r="M9" t="s">
        <v>80</v>
      </c>
      <c r="N9" t="s">
        <v>31</v>
      </c>
      <c r="O9" t="s">
        <v>81</v>
      </c>
      <c r="P9" t="s">
        <v>31</v>
      </c>
      <c r="Q9" t="s">
        <v>82</v>
      </c>
      <c r="R9" t="s">
        <v>83</v>
      </c>
      <c r="S9" t="s">
        <v>45</v>
      </c>
      <c r="T9" t="s">
        <v>84</v>
      </c>
      <c r="U9" t="s">
        <v>53</v>
      </c>
      <c r="V9">
        <v>-5.2631578947368397E-2</v>
      </c>
      <c r="W9">
        <v>2003</v>
      </c>
      <c r="X9">
        <v>11</v>
      </c>
      <c r="Y9">
        <v>4</v>
      </c>
    </row>
    <row r="10" spans="1:25" x14ac:dyDescent="0.25">
      <c r="A10">
        <v>10201</v>
      </c>
      <c r="B10">
        <v>22</v>
      </c>
      <c r="C10">
        <v>98.57</v>
      </c>
      <c r="D10">
        <v>2</v>
      </c>
      <c r="E10">
        <v>2168.54</v>
      </c>
      <c r="F10" s="1">
        <v>37956</v>
      </c>
      <c r="G10" t="s">
        <v>25</v>
      </c>
      <c r="H10" t="s">
        <v>26</v>
      </c>
      <c r="I10">
        <v>95</v>
      </c>
      <c r="J10" t="s">
        <v>27</v>
      </c>
      <c r="K10" t="s">
        <v>85</v>
      </c>
      <c r="L10" t="s">
        <v>86</v>
      </c>
      <c r="M10" t="s">
        <v>87</v>
      </c>
      <c r="N10" t="s">
        <v>31</v>
      </c>
      <c r="O10" t="s">
        <v>64</v>
      </c>
      <c r="P10" t="s">
        <v>58</v>
      </c>
      <c r="Q10" t="s">
        <v>31</v>
      </c>
      <c r="R10" t="s">
        <v>35</v>
      </c>
      <c r="S10" t="s">
        <v>36</v>
      </c>
      <c r="T10" t="s">
        <v>88</v>
      </c>
      <c r="U10" t="s">
        <v>38</v>
      </c>
      <c r="V10">
        <v>-3.7578947368420997E-2</v>
      </c>
      <c r="W10">
        <v>2003</v>
      </c>
      <c r="X10">
        <v>12</v>
      </c>
      <c r="Y10">
        <v>4</v>
      </c>
    </row>
    <row r="11" spans="1:25" x14ac:dyDescent="0.25">
      <c r="A11">
        <v>10211</v>
      </c>
      <c r="B11">
        <v>41</v>
      </c>
      <c r="C11">
        <v>100</v>
      </c>
      <c r="D11">
        <v>14</v>
      </c>
      <c r="E11">
        <v>4708.4399999999996</v>
      </c>
      <c r="F11" s="1">
        <v>38001</v>
      </c>
      <c r="G11" t="s">
        <v>25</v>
      </c>
      <c r="H11" t="s">
        <v>26</v>
      </c>
      <c r="I11">
        <v>95</v>
      </c>
      <c r="J11" t="s">
        <v>27</v>
      </c>
      <c r="K11" t="s">
        <v>89</v>
      </c>
      <c r="L11" t="s">
        <v>90</v>
      </c>
      <c r="M11" t="s">
        <v>91</v>
      </c>
      <c r="N11" t="s">
        <v>31</v>
      </c>
      <c r="O11" t="s">
        <v>50</v>
      </c>
      <c r="P11" t="s">
        <v>31</v>
      </c>
      <c r="Q11" t="s">
        <v>92</v>
      </c>
      <c r="R11" t="s">
        <v>44</v>
      </c>
      <c r="S11" t="s">
        <v>45</v>
      </c>
      <c r="T11" t="s">
        <v>93</v>
      </c>
      <c r="U11" t="s">
        <v>53</v>
      </c>
      <c r="V11">
        <v>-5.2631578947368397E-2</v>
      </c>
      <c r="W11">
        <v>2004</v>
      </c>
      <c r="X11">
        <v>1</v>
      </c>
      <c r="Y11">
        <v>1</v>
      </c>
    </row>
    <row r="12" spans="1:25" x14ac:dyDescent="0.25">
      <c r="A12">
        <v>10223</v>
      </c>
      <c r="B12">
        <v>37</v>
      </c>
      <c r="C12">
        <v>100</v>
      </c>
      <c r="D12">
        <v>1</v>
      </c>
      <c r="E12">
        <v>3965.66</v>
      </c>
      <c r="F12" s="1">
        <v>38037</v>
      </c>
      <c r="G12" t="s">
        <v>25</v>
      </c>
      <c r="H12" t="s">
        <v>26</v>
      </c>
      <c r="I12">
        <v>95</v>
      </c>
      <c r="J12" t="s">
        <v>27</v>
      </c>
      <c r="K12" t="s">
        <v>94</v>
      </c>
      <c r="L12" t="s">
        <v>95</v>
      </c>
      <c r="M12" t="s">
        <v>96</v>
      </c>
      <c r="N12" t="s">
        <v>97</v>
      </c>
      <c r="O12" t="s">
        <v>98</v>
      </c>
      <c r="P12" t="s">
        <v>99</v>
      </c>
      <c r="Q12" t="s">
        <v>100</v>
      </c>
      <c r="R12" t="s">
        <v>101</v>
      </c>
      <c r="S12" t="s">
        <v>102</v>
      </c>
      <c r="T12" t="s">
        <v>103</v>
      </c>
      <c r="U12" t="s">
        <v>53</v>
      </c>
      <c r="V12">
        <v>-5.2631578947368397E-2</v>
      </c>
      <c r="W12">
        <v>2004</v>
      </c>
      <c r="X12">
        <v>2</v>
      </c>
      <c r="Y12">
        <v>1</v>
      </c>
    </row>
    <row r="13" spans="1:25" x14ac:dyDescent="0.25">
      <c r="A13">
        <v>10237</v>
      </c>
      <c r="B13">
        <v>23</v>
      </c>
      <c r="C13">
        <v>100</v>
      </c>
      <c r="D13">
        <v>7</v>
      </c>
      <c r="E13">
        <v>2333.12</v>
      </c>
      <c r="F13" s="1">
        <v>38082</v>
      </c>
      <c r="G13" t="s">
        <v>25</v>
      </c>
      <c r="H13" t="s">
        <v>26</v>
      </c>
      <c r="I13">
        <v>95</v>
      </c>
      <c r="J13" t="s">
        <v>27</v>
      </c>
      <c r="K13" t="s">
        <v>104</v>
      </c>
      <c r="L13" t="s">
        <v>105</v>
      </c>
      <c r="M13" t="s">
        <v>106</v>
      </c>
      <c r="N13" t="s">
        <v>107</v>
      </c>
      <c r="O13" t="s">
        <v>32</v>
      </c>
      <c r="P13" t="s">
        <v>33</v>
      </c>
      <c r="Q13" t="s">
        <v>34</v>
      </c>
      <c r="R13" t="s">
        <v>35</v>
      </c>
      <c r="S13" t="s">
        <v>36</v>
      </c>
      <c r="T13" t="s">
        <v>108</v>
      </c>
      <c r="U13" t="s">
        <v>38</v>
      </c>
      <c r="V13">
        <v>-5.2631578947368397E-2</v>
      </c>
      <c r="W13">
        <v>2004</v>
      </c>
      <c r="X13">
        <v>4</v>
      </c>
      <c r="Y13">
        <v>2</v>
      </c>
    </row>
    <row r="14" spans="1:25" x14ac:dyDescent="0.25">
      <c r="A14">
        <v>10251</v>
      </c>
      <c r="B14">
        <v>28</v>
      </c>
      <c r="C14">
        <v>100</v>
      </c>
      <c r="D14">
        <v>2</v>
      </c>
      <c r="E14">
        <v>3188.64</v>
      </c>
      <c r="F14" s="1">
        <v>38125</v>
      </c>
      <c r="G14" t="s">
        <v>25</v>
      </c>
      <c r="H14" t="s">
        <v>26</v>
      </c>
      <c r="I14">
        <v>95</v>
      </c>
      <c r="J14" t="s">
        <v>27</v>
      </c>
      <c r="K14" t="s">
        <v>109</v>
      </c>
      <c r="L14" t="s">
        <v>110</v>
      </c>
      <c r="M14" t="s">
        <v>111</v>
      </c>
      <c r="N14" t="s">
        <v>31</v>
      </c>
      <c r="O14" t="s">
        <v>112</v>
      </c>
      <c r="P14" t="s">
        <v>113</v>
      </c>
      <c r="Q14" t="s">
        <v>114</v>
      </c>
      <c r="R14" t="s">
        <v>35</v>
      </c>
      <c r="S14" t="s">
        <v>36</v>
      </c>
      <c r="T14" t="s">
        <v>115</v>
      </c>
      <c r="U14" t="s">
        <v>53</v>
      </c>
      <c r="V14">
        <v>-5.2631578947368397E-2</v>
      </c>
      <c r="W14">
        <v>2004</v>
      </c>
      <c r="X14">
        <v>5</v>
      </c>
      <c r="Y14">
        <v>2</v>
      </c>
    </row>
    <row r="15" spans="1:25" x14ac:dyDescent="0.25">
      <c r="A15">
        <v>10263</v>
      </c>
      <c r="B15">
        <v>34</v>
      </c>
      <c r="C15">
        <v>100</v>
      </c>
      <c r="D15">
        <v>2</v>
      </c>
      <c r="E15">
        <v>3676.76</v>
      </c>
      <c r="F15" s="1">
        <v>38166</v>
      </c>
      <c r="G15" t="s">
        <v>25</v>
      </c>
      <c r="H15" t="s">
        <v>26</v>
      </c>
      <c r="I15">
        <v>95</v>
      </c>
      <c r="J15" t="s">
        <v>27</v>
      </c>
      <c r="K15" t="s">
        <v>116</v>
      </c>
      <c r="L15" t="s">
        <v>117</v>
      </c>
      <c r="M15" t="s">
        <v>118</v>
      </c>
      <c r="N15" t="s">
        <v>31</v>
      </c>
      <c r="O15" t="s">
        <v>119</v>
      </c>
      <c r="P15" t="s">
        <v>120</v>
      </c>
      <c r="Q15" t="s">
        <v>121</v>
      </c>
      <c r="R15" t="s">
        <v>35</v>
      </c>
      <c r="S15" t="s">
        <v>36</v>
      </c>
      <c r="T15" t="s">
        <v>122</v>
      </c>
      <c r="U15" t="s">
        <v>53</v>
      </c>
      <c r="V15">
        <v>-5.2631578947368397E-2</v>
      </c>
      <c r="W15">
        <v>2004</v>
      </c>
      <c r="X15">
        <v>6</v>
      </c>
      <c r="Y15">
        <v>2</v>
      </c>
    </row>
    <row r="16" spans="1:25" x14ac:dyDescent="0.25">
      <c r="A16">
        <v>10275</v>
      </c>
      <c r="B16">
        <v>45</v>
      </c>
      <c r="C16">
        <v>92.83</v>
      </c>
      <c r="D16">
        <v>1</v>
      </c>
      <c r="E16">
        <v>4177.3500000000004</v>
      </c>
      <c r="F16" s="1">
        <v>38191</v>
      </c>
      <c r="G16" t="s">
        <v>25</v>
      </c>
      <c r="H16" t="s">
        <v>26</v>
      </c>
      <c r="I16">
        <v>95</v>
      </c>
      <c r="J16" t="s">
        <v>27</v>
      </c>
      <c r="K16" t="s">
        <v>123</v>
      </c>
      <c r="L16" t="s">
        <v>124</v>
      </c>
      <c r="M16" t="s">
        <v>125</v>
      </c>
      <c r="N16" t="s">
        <v>31</v>
      </c>
      <c r="O16" t="s">
        <v>126</v>
      </c>
      <c r="P16" t="s">
        <v>31</v>
      </c>
      <c r="Q16" t="s">
        <v>127</v>
      </c>
      <c r="R16" t="s">
        <v>44</v>
      </c>
      <c r="S16" t="s">
        <v>45</v>
      </c>
      <c r="T16" t="s">
        <v>128</v>
      </c>
      <c r="U16" t="s">
        <v>53</v>
      </c>
      <c r="V16">
        <v>2.28421052631579E-2</v>
      </c>
      <c r="W16">
        <v>2004</v>
      </c>
      <c r="X16">
        <v>7</v>
      </c>
      <c r="Y16">
        <v>3</v>
      </c>
    </row>
    <row r="17" spans="1:25" x14ac:dyDescent="0.25">
      <c r="A17">
        <v>10285</v>
      </c>
      <c r="B17">
        <v>36</v>
      </c>
      <c r="C17">
        <v>100</v>
      </c>
      <c r="D17">
        <v>6</v>
      </c>
      <c r="E17">
        <v>4099.68</v>
      </c>
      <c r="F17" s="1">
        <v>38226</v>
      </c>
      <c r="G17" t="s">
        <v>25</v>
      </c>
      <c r="H17" t="s">
        <v>26</v>
      </c>
      <c r="I17">
        <v>95</v>
      </c>
      <c r="J17" t="s">
        <v>27</v>
      </c>
      <c r="K17" t="s">
        <v>129</v>
      </c>
      <c r="L17" t="s">
        <v>130</v>
      </c>
      <c r="M17" t="s">
        <v>131</v>
      </c>
      <c r="N17" t="s">
        <v>31</v>
      </c>
      <c r="O17" t="s">
        <v>132</v>
      </c>
      <c r="P17" t="s">
        <v>133</v>
      </c>
      <c r="Q17" t="s">
        <v>134</v>
      </c>
      <c r="R17" t="s">
        <v>35</v>
      </c>
      <c r="S17" t="s">
        <v>36</v>
      </c>
      <c r="T17" t="s">
        <v>135</v>
      </c>
      <c r="U17" t="s">
        <v>53</v>
      </c>
      <c r="V17">
        <v>-5.2631578947368397E-2</v>
      </c>
      <c r="W17">
        <v>2004</v>
      </c>
      <c r="X17">
        <v>8</v>
      </c>
      <c r="Y17">
        <v>3</v>
      </c>
    </row>
    <row r="18" spans="1:25" x14ac:dyDescent="0.25">
      <c r="A18">
        <v>10299</v>
      </c>
      <c r="B18">
        <v>23</v>
      </c>
      <c r="C18">
        <v>100</v>
      </c>
      <c r="D18">
        <v>9</v>
      </c>
      <c r="E18">
        <v>2597.39</v>
      </c>
      <c r="F18" s="1">
        <v>38260</v>
      </c>
      <c r="G18" t="s">
        <v>25</v>
      </c>
      <c r="H18" t="s">
        <v>26</v>
      </c>
      <c r="I18">
        <v>95</v>
      </c>
      <c r="J18" t="s">
        <v>27</v>
      </c>
      <c r="K18" t="s">
        <v>136</v>
      </c>
      <c r="L18" t="s">
        <v>137</v>
      </c>
      <c r="M18" t="s">
        <v>138</v>
      </c>
      <c r="N18" t="s">
        <v>31</v>
      </c>
      <c r="O18" t="s">
        <v>139</v>
      </c>
      <c r="P18" t="s">
        <v>31</v>
      </c>
      <c r="Q18" t="s">
        <v>140</v>
      </c>
      <c r="R18" t="s">
        <v>141</v>
      </c>
      <c r="S18" t="s">
        <v>45</v>
      </c>
      <c r="T18" t="s">
        <v>142</v>
      </c>
      <c r="U18" t="s">
        <v>38</v>
      </c>
      <c r="V18">
        <v>-5.2631578947368397E-2</v>
      </c>
      <c r="W18">
        <v>2004</v>
      </c>
      <c r="X18">
        <v>9</v>
      </c>
      <c r="Y18">
        <v>3</v>
      </c>
    </row>
    <row r="19" spans="1:25" x14ac:dyDescent="0.25">
      <c r="A19">
        <v>10309</v>
      </c>
      <c r="B19">
        <v>41</v>
      </c>
      <c r="C19">
        <v>100</v>
      </c>
      <c r="D19">
        <v>5</v>
      </c>
      <c r="E19">
        <v>4394.38</v>
      </c>
      <c r="F19" s="1">
        <v>38275</v>
      </c>
      <c r="G19" t="s">
        <v>25</v>
      </c>
      <c r="H19" t="s">
        <v>26</v>
      </c>
      <c r="I19">
        <v>95</v>
      </c>
      <c r="J19" t="s">
        <v>27</v>
      </c>
      <c r="K19" t="s">
        <v>143</v>
      </c>
      <c r="L19" t="s">
        <v>144</v>
      </c>
      <c r="M19" t="s">
        <v>145</v>
      </c>
      <c r="N19" t="s">
        <v>31</v>
      </c>
      <c r="O19" t="s">
        <v>146</v>
      </c>
      <c r="P19" t="s">
        <v>31</v>
      </c>
      <c r="Q19" t="s">
        <v>147</v>
      </c>
      <c r="R19" t="s">
        <v>83</v>
      </c>
      <c r="S19" t="s">
        <v>45</v>
      </c>
      <c r="T19" t="s">
        <v>148</v>
      </c>
      <c r="U19" t="s">
        <v>53</v>
      </c>
      <c r="V19">
        <v>-5.2631578947368397E-2</v>
      </c>
      <c r="W19">
        <v>2004</v>
      </c>
      <c r="X19">
        <v>10</v>
      </c>
      <c r="Y19">
        <v>4</v>
      </c>
    </row>
    <row r="20" spans="1:25" x14ac:dyDescent="0.25">
      <c r="A20">
        <v>10318</v>
      </c>
      <c r="B20">
        <v>46</v>
      </c>
      <c r="C20">
        <v>94.74</v>
      </c>
      <c r="D20">
        <v>1</v>
      </c>
      <c r="E20">
        <v>4358.04</v>
      </c>
      <c r="F20" s="1">
        <v>38293</v>
      </c>
      <c r="G20" t="s">
        <v>25</v>
      </c>
      <c r="H20" t="s">
        <v>26</v>
      </c>
      <c r="I20">
        <v>95</v>
      </c>
      <c r="J20" t="s">
        <v>27</v>
      </c>
      <c r="K20" t="s">
        <v>149</v>
      </c>
      <c r="L20" t="s">
        <v>150</v>
      </c>
      <c r="M20" t="s">
        <v>151</v>
      </c>
      <c r="N20" t="s">
        <v>31</v>
      </c>
      <c r="O20" t="s">
        <v>152</v>
      </c>
      <c r="P20" t="s">
        <v>153</v>
      </c>
      <c r="Q20" t="s">
        <v>154</v>
      </c>
      <c r="R20" t="s">
        <v>35</v>
      </c>
      <c r="S20" t="s">
        <v>36</v>
      </c>
      <c r="T20" t="s">
        <v>155</v>
      </c>
      <c r="U20" t="s">
        <v>53</v>
      </c>
      <c r="V20">
        <v>2.7368421052632098E-3</v>
      </c>
      <c r="W20">
        <v>2004</v>
      </c>
      <c r="X20">
        <v>11</v>
      </c>
      <c r="Y20">
        <v>4</v>
      </c>
    </row>
    <row r="21" spans="1:25" x14ac:dyDescent="0.25">
      <c r="A21">
        <v>10329</v>
      </c>
      <c r="B21">
        <v>42</v>
      </c>
      <c r="C21">
        <v>100</v>
      </c>
      <c r="D21">
        <v>1</v>
      </c>
      <c r="E21">
        <v>4396.1400000000003</v>
      </c>
      <c r="F21" s="1">
        <v>38306</v>
      </c>
      <c r="G21" t="s">
        <v>25</v>
      </c>
      <c r="H21" t="s">
        <v>26</v>
      </c>
      <c r="I21">
        <v>95</v>
      </c>
      <c r="J21" t="s">
        <v>27</v>
      </c>
      <c r="K21" t="s">
        <v>28</v>
      </c>
      <c r="L21" t="s">
        <v>29</v>
      </c>
      <c r="M21" t="s">
        <v>30</v>
      </c>
      <c r="N21" t="s">
        <v>31</v>
      </c>
      <c r="O21" t="s">
        <v>32</v>
      </c>
      <c r="P21" t="s">
        <v>33</v>
      </c>
      <c r="Q21" t="s">
        <v>34</v>
      </c>
      <c r="R21" t="s">
        <v>35</v>
      </c>
      <c r="S21" t="s">
        <v>36</v>
      </c>
      <c r="T21" t="s">
        <v>37</v>
      </c>
      <c r="U21" t="s">
        <v>53</v>
      </c>
      <c r="V21">
        <v>-5.2631578947368397E-2</v>
      </c>
      <c r="W21">
        <v>2004</v>
      </c>
      <c r="X21">
        <v>11</v>
      </c>
      <c r="Y21">
        <v>4</v>
      </c>
    </row>
    <row r="22" spans="1:25" x14ac:dyDescent="0.25">
      <c r="A22">
        <v>10341</v>
      </c>
      <c r="B22">
        <v>41</v>
      </c>
      <c r="C22">
        <v>100</v>
      </c>
      <c r="D22">
        <v>9</v>
      </c>
      <c r="E22">
        <v>7737.93</v>
      </c>
      <c r="F22" s="1">
        <v>38315</v>
      </c>
      <c r="G22" t="s">
        <v>25</v>
      </c>
      <c r="H22" t="s">
        <v>26</v>
      </c>
      <c r="I22">
        <v>95</v>
      </c>
      <c r="J22" t="s">
        <v>27</v>
      </c>
      <c r="K22" t="s">
        <v>156</v>
      </c>
      <c r="L22" t="s">
        <v>157</v>
      </c>
      <c r="M22" t="s">
        <v>158</v>
      </c>
      <c r="N22" t="s">
        <v>31</v>
      </c>
      <c r="O22" t="s">
        <v>159</v>
      </c>
      <c r="P22" t="s">
        <v>31</v>
      </c>
      <c r="Q22" t="s">
        <v>160</v>
      </c>
      <c r="R22" t="s">
        <v>161</v>
      </c>
      <c r="S22" t="s">
        <v>45</v>
      </c>
      <c r="T22" t="s">
        <v>162</v>
      </c>
      <c r="U22" t="s">
        <v>163</v>
      </c>
      <c r="V22">
        <v>-5.2631578947368397E-2</v>
      </c>
      <c r="W22">
        <v>2004</v>
      </c>
      <c r="X22">
        <v>11</v>
      </c>
      <c r="Y22">
        <v>4</v>
      </c>
    </row>
    <row r="23" spans="1:25" x14ac:dyDescent="0.25">
      <c r="A23">
        <v>10361</v>
      </c>
      <c r="B23">
        <v>20</v>
      </c>
      <c r="C23">
        <v>72.55</v>
      </c>
      <c r="D23">
        <v>13</v>
      </c>
      <c r="E23">
        <v>1451</v>
      </c>
      <c r="F23" s="1">
        <v>38338</v>
      </c>
      <c r="G23" t="s">
        <v>25</v>
      </c>
      <c r="H23" t="s">
        <v>26</v>
      </c>
      <c r="I23">
        <v>95</v>
      </c>
      <c r="J23" t="s">
        <v>27</v>
      </c>
      <c r="K23" t="s">
        <v>164</v>
      </c>
      <c r="L23" t="s">
        <v>165</v>
      </c>
      <c r="M23" t="s">
        <v>166</v>
      </c>
      <c r="N23" t="s">
        <v>167</v>
      </c>
      <c r="O23" t="s">
        <v>168</v>
      </c>
      <c r="P23" t="s">
        <v>169</v>
      </c>
      <c r="Q23" t="s">
        <v>170</v>
      </c>
      <c r="R23" t="s">
        <v>101</v>
      </c>
      <c r="S23" t="s">
        <v>102</v>
      </c>
      <c r="T23" t="s">
        <v>171</v>
      </c>
      <c r="U23" t="s">
        <v>38</v>
      </c>
      <c r="V23">
        <v>0.23631578947368401</v>
      </c>
      <c r="W23">
        <v>2004</v>
      </c>
      <c r="X23">
        <v>12</v>
      </c>
      <c r="Y23">
        <v>4</v>
      </c>
    </row>
    <row r="24" spans="1:25" x14ac:dyDescent="0.25">
      <c r="A24">
        <v>10375</v>
      </c>
      <c r="B24">
        <v>21</v>
      </c>
      <c r="C24">
        <v>34.909999999999997</v>
      </c>
      <c r="D24">
        <v>12</v>
      </c>
      <c r="E24">
        <v>733.11</v>
      </c>
      <c r="F24" s="1">
        <v>38386</v>
      </c>
      <c r="G24" t="s">
        <v>25</v>
      </c>
      <c r="H24" t="s">
        <v>26</v>
      </c>
      <c r="I24">
        <v>95</v>
      </c>
      <c r="J24" t="s">
        <v>27</v>
      </c>
      <c r="K24" t="s">
        <v>123</v>
      </c>
      <c r="L24" t="s">
        <v>124</v>
      </c>
      <c r="M24" t="s">
        <v>125</v>
      </c>
      <c r="N24" t="s">
        <v>31</v>
      </c>
      <c r="O24" t="s">
        <v>126</v>
      </c>
      <c r="P24" t="s">
        <v>31</v>
      </c>
      <c r="Q24" t="s">
        <v>127</v>
      </c>
      <c r="R24" t="s">
        <v>44</v>
      </c>
      <c r="S24" t="s">
        <v>45</v>
      </c>
      <c r="T24" t="s">
        <v>128</v>
      </c>
      <c r="U24" t="s">
        <v>38</v>
      </c>
      <c r="V24">
        <v>0.63252631578947405</v>
      </c>
      <c r="W24">
        <v>2005</v>
      </c>
      <c r="X24">
        <v>2</v>
      </c>
      <c r="Y24">
        <v>1</v>
      </c>
    </row>
    <row r="25" spans="1:25" x14ac:dyDescent="0.25">
      <c r="A25">
        <v>10388</v>
      </c>
      <c r="B25">
        <v>42</v>
      </c>
      <c r="C25">
        <v>76.36</v>
      </c>
      <c r="D25">
        <v>4</v>
      </c>
      <c r="E25">
        <v>3207.12</v>
      </c>
      <c r="F25" s="1">
        <v>38414</v>
      </c>
      <c r="G25" t="s">
        <v>25</v>
      </c>
      <c r="H25" t="s">
        <v>26</v>
      </c>
      <c r="I25">
        <v>95</v>
      </c>
      <c r="J25" t="s">
        <v>27</v>
      </c>
      <c r="K25" t="s">
        <v>172</v>
      </c>
      <c r="L25" t="s">
        <v>173</v>
      </c>
      <c r="M25" t="s">
        <v>174</v>
      </c>
      <c r="N25" t="s">
        <v>31</v>
      </c>
      <c r="O25" t="s">
        <v>175</v>
      </c>
      <c r="P25" t="s">
        <v>133</v>
      </c>
      <c r="Q25" t="s">
        <v>176</v>
      </c>
      <c r="R25" t="s">
        <v>35</v>
      </c>
      <c r="S25" t="s">
        <v>36</v>
      </c>
      <c r="T25" t="s">
        <v>177</v>
      </c>
      <c r="U25" t="s">
        <v>53</v>
      </c>
      <c r="V25">
        <v>0.196210526315789</v>
      </c>
      <c r="W25">
        <v>2005</v>
      </c>
      <c r="X25">
        <v>3</v>
      </c>
      <c r="Y25">
        <v>1</v>
      </c>
    </row>
    <row r="26" spans="1:25" x14ac:dyDescent="0.25">
      <c r="A26">
        <v>10403</v>
      </c>
      <c r="B26">
        <v>24</v>
      </c>
      <c r="C26">
        <v>100</v>
      </c>
      <c r="D26">
        <v>7</v>
      </c>
      <c r="E26">
        <v>2434.56</v>
      </c>
      <c r="F26" s="1">
        <v>38450</v>
      </c>
      <c r="G26" t="s">
        <v>25</v>
      </c>
      <c r="H26" t="s">
        <v>26</v>
      </c>
      <c r="I26">
        <v>95</v>
      </c>
      <c r="J26" t="s">
        <v>27</v>
      </c>
      <c r="K26" t="s">
        <v>178</v>
      </c>
      <c r="L26" t="s">
        <v>179</v>
      </c>
      <c r="M26" t="s">
        <v>180</v>
      </c>
      <c r="N26" t="s">
        <v>31</v>
      </c>
      <c r="O26" t="s">
        <v>181</v>
      </c>
      <c r="P26" t="s">
        <v>31</v>
      </c>
      <c r="Q26" t="s">
        <v>182</v>
      </c>
      <c r="R26" t="s">
        <v>183</v>
      </c>
      <c r="S26" t="s">
        <v>45</v>
      </c>
      <c r="T26" t="s">
        <v>184</v>
      </c>
      <c r="U26" t="s">
        <v>38</v>
      </c>
      <c r="V26">
        <v>-5.2631578947368397E-2</v>
      </c>
      <c r="W26">
        <v>2005</v>
      </c>
      <c r="X26">
        <v>4</v>
      </c>
      <c r="Y26">
        <v>2</v>
      </c>
    </row>
    <row r="27" spans="1:25" x14ac:dyDescent="0.25">
      <c r="A27">
        <v>10417</v>
      </c>
      <c r="B27">
        <v>66</v>
      </c>
      <c r="C27">
        <v>100</v>
      </c>
      <c r="D27">
        <v>2</v>
      </c>
      <c r="E27">
        <v>7516.08</v>
      </c>
      <c r="F27" s="1">
        <v>38485</v>
      </c>
      <c r="G27" t="s">
        <v>185</v>
      </c>
      <c r="H27" t="s">
        <v>26</v>
      </c>
      <c r="I27">
        <v>95</v>
      </c>
      <c r="J27" t="s">
        <v>27</v>
      </c>
      <c r="K27" t="s">
        <v>186</v>
      </c>
      <c r="L27" t="s">
        <v>187</v>
      </c>
      <c r="M27" t="s">
        <v>188</v>
      </c>
      <c r="N27" t="s">
        <v>31</v>
      </c>
      <c r="O27" t="s">
        <v>189</v>
      </c>
      <c r="P27" t="s">
        <v>31</v>
      </c>
      <c r="Q27" t="s">
        <v>190</v>
      </c>
      <c r="R27" t="s">
        <v>191</v>
      </c>
      <c r="S27" t="s">
        <v>45</v>
      </c>
      <c r="T27" t="s">
        <v>192</v>
      </c>
      <c r="U27" t="s">
        <v>163</v>
      </c>
      <c r="V27">
        <v>-5.2631578947368397E-2</v>
      </c>
      <c r="W27">
        <v>2005</v>
      </c>
      <c r="X27">
        <v>5</v>
      </c>
      <c r="Y27">
        <v>2</v>
      </c>
    </row>
    <row r="28" spans="1:25" x14ac:dyDescent="0.25">
      <c r="A28">
        <v>10103</v>
      </c>
      <c r="B28">
        <v>26</v>
      </c>
      <c r="C28">
        <v>100</v>
      </c>
      <c r="D28">
        <v>11</v>
      </c>
      <c r="E28">
        <v>5404.62</v>
      </c>
      <c r="F28" s="1">
        <v>37650</v>
      </c>
      <c r="G28" t="s">
        <v>25</v>
      </c>
      <c r="H28" t="s">
        <v>193</v>
      </c>
      <c r="I28">
        <v>214</v>
      </c>
      <c r="J28" t="s">
        <v>194</v>
      </c>
      <c r="K28" t="s">
        <v>143</v>
      </c>
      <c r="L28" t="s">
        <v>144</v>
      </c>
      <c r="M28" t="s">
        <v>145</v>
      </c>
      <c r="N28" t="s">
        <v>31</v>
      </c>
      <c r="O28" t="s">
        <v>146</v>
      </c>
      <c r="P28" t="s">
        <v>31</v>
      </c>
      <c r="Q28" t="s">
        <v>147</v>
      </c>
      <c r="R28" t="s">
        <v>83</v>
      </c>
      <c r="S28" t="s">
        <v>45</v>
      </c>
      <c r="T28" t="s">
        <v>148</v>
      </c>
      <c r="U28" t="s">
        <v>53</v>
      </c>
      <c r="V28">
        <v>0.53271028037383195</v>
      </c>
      <c r="W28">
        <v>2003</v>
      </c>
      <c r="X28">
        <v>1</v>
      </c>
      <c r="Y28">
        <v>1</v>
      </c>
    </row>
    <row r="29" spans="1:25" x14ac:dyDescent="0.25">
      <c r="A29">
        <v>10112</v>
      </c>
      <c r="B29">
        <v>29</v>
      </c>
      <c r="C29">
        <v>100</v>
      </c>
      <c r="D29">
        <v>1</v>
      </c>
      <c r="E29">
        <v>7209.11</v>
      </c>
      <c r="F29" s="1">
        <v>37704</v>
      </c>
      <c r="G29" t="s">
        <v>25</v>
      </c>
      <c r="H29" t="s">
        <v>193</v>
      </c>
      <c r="I29">
        <v>214</v>
      </c>
      <c r="J29" t="s">
        <v>194</v>
      </c>
      <c r="K29" t="s">
        <v>195</v>
      </c>
      <c r="L29" t="s">
        <v>196</v>
      </c>
      <c r="M29" t="s">
        <v>197</v>
      </c>
      <c r="N29" t="s">
        <v>31</v>
      </c>
      <c r="O29" t="s">
        <v>198</v>
      </c>
      <c r="P29" t="s">
        <v>31</v>
      </c>
      <c r="Q29" t="s">
        <v>199</v>
      </c>
      <c r="R29" t="s">
        <v>200</v>
      </c>
      <c r="S29" t="s">
        <v>45</v>
      </c>
      <c r="T29" t="s">
        <v>201</v>
      </c>
      <c r="U29" t="s">
        <v>163</v>
      </c>
      <c r="V29">
        <v>0.53271028037383195</v>
      </c>
      <c r="W29">
        <v>2003</v>
      </c>
      <c r="X29">
        <v>3</v>
      </c>
      <c r="Y29">
        <v>1</v>
      </c>
    </row>
    <row r="30" spans="1:25" x14ac:dyDescent="0.25">
      <c r="A30">
        <v>10126</v>
      </c>
      <c r="B30">
        <v>38</v>
      </c>
      <c r="C30">
        <v>100</v>
      </c>
      <c r="D30">
        <v>11</v>
      </c>
      <c r="E30">
        <v>7329.06</v>
      </c>
      <c r="F30" s="1">
        <v>37769</v>
      </c>
      <c r="G30" t="s">
        <v>25</v>
      </c>
      <c r="H30" t="s">
        <v>193</v>
      </c>
      <c r="I30">
        <v>214</v>
      </c>
      <c r="J30" t="s">
        <v>194</v>
      </c>
      <c r="K30" t="s">
        <v>202</v>
      </c>
      <c r="L30" t="s">
        <v>203</v>
      </c>
      <c r="M30" t="s">
        <v>204</v>
      </c>
      <c r="N30" t="s">
        <v>31</v>
      </c>
      <c r="O30" t="s">
        <v>189</v>
      </c>
      <c r="P30" t="s">
        <v>31</v>
      </c>
      <c r="Q30" t="s">
        <v>205</v>
      </c>
      <c r="R30" t="s">
        <v>191</v>
      </c>
      <c r="S30" t="s">
        <v>45</v>
      </c>
      <c r="T30" t="s">
        <v>206</v>
      </c>
      <c r="U30" t="s">
        <v>163</v>
      </c>
      <c r="V30">
        <v>0.53271028037383195</v>
      </c>
      <c r="W30">
        <v>2003</v>
      </c>
      <c r="X30">
        <v>5</v>
      </c>
      <c r="Y30">
        <v>2</v>
      </c>
    </row>
    <row r="31" spans="1:25" x14ac:dyDescent="0.25">
      <c r="A31">
        <v>10140</v>
      </c>
      <c r="B31">
        <v>37</v>
      </c>
      <c r="C31">
        <v>100</v>
      </c>
      <c r="D31">
        <v>11</v>
      </c>
      <c r="E31">
        <v>7374.1</v>
      </c>
      <c r="F31" s="1">
        <v>37826</v>
      </c>
      <c r="G31" t="s">
        <v>25</v>
      </c>
      <c r="H31" t="s">
        <v>193</v>
      </c>
      <c r="I31">
        <v>214</v>
      </c>
      <c r="J31" t="s">
        <v>194</v>
      </c>
      <c r="K31" t="s">
        <v>66</v>
      </c>
      <c r="L31" t="s">
        <v>67</v>
      </c>
      <c r="M31" t="s">
        <v>68</v>
      </c>
      <c r="N31" t="s">
        <v>31</v>
      </c>
      <c r="O31" t="s">
        <v>69</v>
      </c>
      <c r="P31" t="s">
        <v>58</v>
      </c>
      <c r="Q31" t="s">
        <v>70</v>
      </c>
      <c r="R31" t="s">
        <v>35</v>
      </c>
      <c r="S31" t="s">
        <v>36</v>
      </c>
      <c r="T31" t="s">
        <v>71</v>
      </c>
      <c r="U31" t="s">
        <v>163</v>
      </c>
      <c r="V31">
        <v>0.53271028037383195</v>
      </c>
      <c r="W31">
        <v>2003</v>
      </c>
      <c r="X31">
        <v>7</v>
      </c>
      <c r="Y31">
        <v>3</v>
      </c>
    </row>
    <row r="32" spans="1:25" x14ac:dyDescent="0.25">
      <c r="A32">
        <v>10150</v>
      </c>
      <c r="B32">
        <v>45</v>
      </c>
      <c r="C32">
        <v>100</v>
      </c>
      <c r="D32">
        <v>8</v>
      </c>
      <c r="E32">
        <v>10993.5</v>
      </c>
      <c r="F32" s="1">
        <v>37883</v>
      </c>
      <c r="G32" t="s">
        <v>25</v>
      </c>
      <c r="H32" t="s">
        <v>193</v>
      </c>
      <c r="I32">
        <v>214</v>
      </c>
      <c r="J32" t="s">
        <v>194</v>
      </c>
      <c r="K32" t="s">
        <v>207</v>
      </c>
      <c r="L32" t="s">
        <v>208</v>
      </c>
      <c r="M32" t="s">
        <v>209</v>
      </c>
      <c r="N32" t="s">
        <v>31</v>
      </c>
      <c r="O32" t="s">
        <v>210</v>
      </c>
      <c r="P32" t="s">
        <v>31</v>
      </c>
      <c r="Q32" t="s">
        <v>211</v>
      </c>
      <c r="R32" t="s">
        <v>210</v>
      </c>
      <c r="S32" t="s">
        <v>212</v>
      </c>
      <c r="T32" t="s">
        <v>213</v>
      </c>
      <c r="U32" t="s">
        <v>163</v>
      </c>
      <c r="V32">
        <v>0.53271028037383195</v>
      </c>
      <c r="W32">
        <v>2003</v>
      </c>
      <c r="X32">
        <v>9</v>
      </c>
      <c r="Y32">
        <v>3</v>
      </c>
    </row>
    <row r="33" spans="1:25" x14ac:dyDescent="0.25">
      <c r="A33">
        <v>10163</v>
      </c>
      <c r="B33">
        <v>21</v>
      </c>
      <c r="C33">
        <v>100</v>
      </c>
      <c r="D33">
        <v>1</v>
      </c>
      <c r="E33">
        <v>4860.24</v>
      </c>
      <c r="F33" s="1">
        <v>37914</v>
      </c>
      <c r="G33" t="s">
        <v>25</v>
      </c>
      <c r="H33" t="s">
        <v>193</v>
      </c>
      <c r="I33">
        <v>214</v>
      </c>
      <c r="J33" t="s">
        <v>194</v>
      </c>
      <c r="K33" t="s">
        <v>214</v>
      </c>
      <c r="L33" t="s">
        <v>215</v>
      </c>
      <c r="M33" t="s">
        <v>216</v>
      </c>
      <c r="N33" t="s">
        <v>217</v>
      </c>
      <c r="O33" t="s">
        <v>32</v>
      </c>
      <c r="P33" t="s">
        <v>33</v>
      </c>
      <c r="Q33" t="s">
        <v>34</v>
      </c>
      <c r="R33" t="s">
        <v>35</v>
      </c>
      <c r="S33" t="s">
        <v>36</v>
      </c>
      <c r="T33" t="s">
        <v>218</v>
      </c>
      <c r="U33" t="s">
        <v>53</v>
      </c>
      <c r="V33">
        <v>0.53271028037383195</v>
      </c>
      <c r="W33">
        <v>2003</v>
      </c>
      <c r="X33">
        <v>10</v>
      </c>
      <c r="Y33">
        <v>4</v>
      </c>
    </row>
    <row r="34" spans="1:25" x14ac:dyDescent="0.25">
      <c r="A34">
        <v>10174</v>
      </c>
      <c r="B34">
        <v>34</v>
      </c>
      <c r="C34">
        <v>100</v>
      </c>
      <c r="D34">
        <v>4</v>
      </c>
      <c r="E34">
        <v>8014.82</v>
      </c>
      <c r="F34" s="1">
        <v>37931</v>
      </c>
      <c r="G34" t="s">
        <v>25</v>
      </c>
      <c r="H34" t="s">
        <v>193</v>
      </c>
      <c r="I34">
        <v>214</v>
      </c>
      <c r="J34" t="s">
        <v>194</v>
      </c>
      <c r="K34" t="s">
        <v>219</v>
      </c>
      <c r="L34" t="s">
        <v>220</v>
      </c>
      <c r="M34" t="s">
        <v>221</v>
      </c>
      <c r="N34" t="s">
        <v>31</v>
      </c>
      <c r="O34" t="s">
        <v>222</v>
      </c>
      <c r="P34" t="s">
        <v>223</v>
      </c>
      <c r="Q34" t="s">
        <v>224</v>
      </c>
      <c r="R34" t="s">
        <v>101</v>
      </c>
      <c r="S34" t="s">
        <v>102</v>
      </c>
      <c r="T34" t="s">
        <v>225</v>
      </c>
      <c r="U34" t="s">
        <v>163</v>
      </c>
      <c r="V34">
        <v>0.53271028037383195</v>
      </c>
      <c r="W34">
        <v>2003</v>
      </c>
      <c r="X34">
        <v>11</v>
      </c>
      <c r="Y34">
        <v>4</v>
      </c>
    </row>
    <row r="35" spans="1:25" x14ac:dyDescent="0.25">
      <c r="A35">
        <v>10183</v>
      </c>
      <c r="B35">
        <v>23</v>
      </c>
      <c r="C35">
        <v>100</v>
      </c>
      <c r="D35">
        <v>8</v>
      </c>
      <c r="E35">
        <v>5372.57</v>
      </c>
      <c r="F35" s="1">
        <v>37938</v>
      </c>
      <c r="G35" t="s">
        <v>25</v>
      </c>
      <c r="H35" t="s">
        <v>193</v>
      </c>
      <c r="I35">
        <v>214</v>
      </c>
      <c r="J35" t="s">
        <v>194</v>
      </c>
      <c r="K35" t="s">
        <v>226</v>
      </c>
      <c r="L35" t="s">
        <v>227</v>
      </c>
      <c r="M35" t="s">
        <v>228</v>
      </c>
      <c r="N35" t="s">
        <v>31</v>
      </c>
      <c r="O35" t="s">
        <v>229</v>
      </c>
      <c r="P35" t="s">
        <v>153</v>
      </c>
      <c r="Q35" t="s">
        <v>230</v>
      </c>
      <c r="R35" t="s">
        <v>35</v>
      </c>
      <c r="S35" t="s">
        <v>36</v>
      </c>
      <c r="T35" t="s">
        <v>231</v>
      </c>
      <c r="U35" t="s">
        <v>53</v>
      </c>
      <c r="V35">
        <v>0.53271028037383195</v>
      </c>
      <c r="W35">
        <v>2003</v>
      </c>
      <c r="X35">
        <v>11</v>
      </c>
      <c r="Y35">
        <v>4</v>
      </c>
    </row>
    <row r="36" spans="1:25" x14ac:dyDescent="0.25">
      <c r="A36">
        <v>10194</v>
      </c>
      <c r="B36">
        <v>42</v>
      </c>
      <c r="C36">
        <v>100</v>
      </c>
      <c r="D36">
        <v>11</v>
      </c>
      <c r="E36">
        <v>7290.36</v>
      </c>
      <c r="F36" s="1">
        <v>37950</v>
      </c>
      <c r="G36" t="s">
        <v>25</v>
      </c>
      <c r="H36" t="s">
        <v>193</v>
      </c>
      <c r="I36">
        <v>214</v>
      </c>
      <c r="J36" t="s">
        <v>194</v>
      </c>
      <c r="K36" t="s">
        <v>232</v>
      </c>
      <c r="L36" t="s">
        <v>233</v>
      </c>
      <c r="M36" t="s">
        <v>234</v>
      </c>
      <c r="N36" t="s">
        <v>31</v>
      </c>
      <c r="O36" t="s">
        <v>235</v>
      </c>
      <c r="P36" t="s">
        <v>31</v>
      </c>
      <c r="Q36" t="s">
        <v>236</v>
      </c>
      <c r="R36" t="s">
        <v>44</v>
      </c>
      <c r="S36" t="s">
        <v>45</v>
      </c>
      <c r="T36" t="s">
        <v>237</v>
      </c>
      <c r="U36" t="s">
        <v>163</v>
      </c>
      <c r="V36">
        <v>0.53271028037383195</v>
      </c>
      <c r="W36">
        <v>2003</v>
      </c>
      <c r="X36">
        <v>11</v>
      </c>
      <c r="Y36">
        <v>4</v>
      </c>
    </row>
    <row r="37" spans="1:25" x14ac:dyDescent="0.25">
      <c r="A37">
        <v>10206</v>
      </c>
      <c r="B37">
        <v>47</v>
      </c>
      <c r="C37">
        <v>100</v>
      </c>
      <c r="D37">
        <v>6</v>
      </c>
      <c r="E37">
        <v>9064.89</v>
      </c>
      <c r="F37" s="1">
        <v>37960</v>
      </c>
      <c r="G37" t="s">
        <v>25</v>
      </c>
      <c r="H37" t="s">
        <v>193</v>
      </c>
      <c r="I37">
        <v>214</v>
      </c>
      <c r="J37" t="s">
        <v>194</v>
      </c>
      <c r="K37" t="s">
        <v>238</v>
      </c>
      <c r="L37" t="s">
        <v>239</v>
      </c>
      <c r="M37" t="s">
        <v>240</v>
      </c>
      <c r="N37" t="s">
        <v>31</v>
      </c>
      <c r="O37" t="s">
        <v>241</v>
      </c>
      <c r="P37" t="s">
        <v>242</v>
      </c>
      <c r="Q37" t="s">
        <v>243</v>
      </c>
      <c r="R37" t="s">
        <v>244</v>
      </c>
      <c r="S37" t="s">
        <v>36</v>
      </c>
      <c r="T37" t="s">
        <v>245</v>
      </c>
      <c r="U37" t="s">
        <v>163</v>
      </c>
      <c r="V37">
        <v>0.53271028037383195</v>
      </c>
      <c r="W37">
        <v>2003</v>
      </c>
      <c r="X37">
        <v>12</v>
      </c>
      <c r="Y37">
        <v>4</v>
      </c>
    </row>
    <row r="38" spans="1:25" x14ac:dyDescent="0.25">
      <c r="A38">
        <v>10215</v>
      </c>
      <c r="B38">
        <v>35</v>
      </c>
      <c r="C38">
        <v>100</v>
      </c>
      <c r="D38">
        <v>3</v>
      </c>
      <c r="E38">
        <v>6075.3</v>
      </c>
      <c r="F38" s="1">
        <v>38015</v>
      </c>
      <c r="G38" t="s">
        <v>25</v>
      </c>
      <c r="H38" t="s">
        <v>193</v>
      </c>
      <c r="I38">
        <v>214</v>
      </c>
      <c r="J38" t="s">
        <v>194</v>
      </c>
      <c r="K38" t="s">
        <v>246</v>
      </c>
      <c r="L38" t="s">
        <v>247</v>
      </c>
      <c r="M38" t="s">
        <v>248</v>
      </c>
      <c r="N38" t="s">
        <v>31</v>
      </c>
      <c r="O38" t="s">
        <v>249</v>
      </c>
      <c r="P38" t="s">
        <v>58</v>
      </c>
      <c r="Q38" t="s">
        <v>114</v>
      </c>
      <c r="R38" t="s">
        <v>35</v>
      </c>
      <c r="S38" t="s">
        <v>36</v>
      </c>
      <c r="T38" t="s">
        <v>250</v>
      </c>
      <c r="U38" t="s">
        <v>53</v>
      </c>
      <c r="V38">
        <v>0.53271028037383195</v>
      </c>
      <c r="W38">
        <v>2004</v>
      </c>
      <c r="X38">
        <v>1</v>
      </c>
      <c r="Y38">
        <v>1</v>
      </c>
    </row>
    <row r="39" spans="1:25" x14ac:dyDescent="0.25">
      <c r="A39">
        <v>10228</v>
      </c>
      <c r="B39">
        <v>29</v>
      </c>
      <c r="C39">
        <v>100</v>
      </c>
      <c r="D39">
        <v>2</v>
      </c>
      <c r="E39">
        <v>6463.23</v>
      </c>
      <c r="F39" s="1">
        <v>38056</v>
      </c>
      <c r="G39" t="s">
        <v>25</v>
      </c>
      <c r="H39" t="s">
        <v>193</v>
      </c>
      <c r="I39">
        <v>214</v>
      </c>
      <c r="J39" t="s">
        <v>194</v>
      </c>
      <c r="K39" t="s">
        <v>251</v>
      </c>
      <c r="L39" t="s">
        <v>252</v>
      </c>
      <c r="M39" t="s">
        <v>253</v>
      </c>
      <c r="N39" t="s">
        <v>31</v>
      </c>
      <c r="O39" t="s">
        <v>132</v>
      </c>
      <c r="P39" t="s">
        <v>133</v>
      </c>
      <c r="Q39" t="s">
        <v>134</v>
      </c>
      <c r="R39" t="s">
        <v>35</v>
      </c>
      <c r="S39" t="s">
        <v>36</v>
      </c>
      <c r="T39" t="s">
        <v>254</v>
      </c>
      <c r="U39" t="s">
        <v>53</v>
      </c>
      <c r="V39">
        <v>0.53271028037383195</v>
      </c>
      <c r="W39">
        <v>2004</v>
      </c>
      <c r="X39">
        <v>3</v>
      </c>
      <c r="Y39">
        <v>1</v>
      </c>
    </row>
    <row r="40" spans="1:25" x14ac:dyDescent="0.25">
      <c r="A40">
        <v>10245</v>
      </c>
      <c r="B40">
        <v>34</v>
      </c>
      <c r="C40">
        <v>100</v>
      </c>
      <c r="D40">
        <v>9</v>
      </c>
      <c r="E40">
        <v>6120.34</v>
      </c>
      <c r="F40" s="1">
        <v>38111</v>
      </c>
      <c r="G40" t="s">
        <v>25</v>
      </c>
      <c r="H40" t="s">
        <v>193</v>
      </c>
      <c r="I40">
        <v>214</v>
      </c>
      <c r="J40" t="s">
        <v>194</v>
      </c>
      <c r="K40" t="s">
        <v>255</v>
      </c>
      <c r="L40" t="s">
        <v>256</v>
      </c>
      <c r="M40" t="s">
        <v>257</v>
      </c>
      <c r="N40" t="s">
        <v>31</v>
      </c>
      <c r="O40" t="s">
        <v>258</v>
      </c>
      <c r="P40" t="s">
        <v>120</v>
      </c>
      <c r="Q40" t="s">
        <v>259</v>
      </c>
      <c r="R40" t="s">
        <v>35</v>
      </c>
      <c r="S40" t="s">
        <v>36</v>
      </c>
      <c r="T40" t="s">
        <v>260</v>
      </c>
      <c r="U40" t="s">
        <v>53</v>
      </c>
      <c r="V40">
        <v>0.53271028037383195</v>
      </c>
      <c r="W40">
        <v>2004</v>
      </c>
      <c r="X40">
        <v>5</v>
      </c>
      <c r="Y40">
        <v>2</v>
      </c>
    </row>
    <row r="41" spans="1:25" x14ac:dyDescent="0.25">
      <c r="A41">
        <v>10258</v>
      </c>
      <c r="B41">
        <v>32</v>
      </c>
      <c r="C41">
        <v>100</v>
      </c>
      <c r="D41">
        <v>6</v>
      </c>
      <c r="E41">
        <v>7680.64</v>
      </c>
      <c r="F41" s="1">
        <v>38153</v>
      </c>
      <c r="G41" t="s">
        <v>25</v>
      </c>
      <c r="H41" t="s">
        <v>193</v>
      </c>
      <c r="I41">
        <v>214</v>
      </c>
      <c r="J41" t="s">
        <v>194</v>
      </c>
      <c r="K41" t="s">
        <v>261</v>
      </c>
      <c r="L41" t="s">
        <v>262</v>
      </c>
      <c r="M41" t="s">
        <v>263</v>
      </c>
      <c r="N41" t="s">
        <v>31</v>
      </c>
      <c r="O41" t="s">
        <v>264</v>
      </c>
      <c r="P41" t="s">
        <v>265</v>
      </c>
      <c r="Q41" t="s">
        <v>266</v>
      </c>
      <c r="R41" t="s">
        <v>212</v>
      </c>
      <c r="S41" t="s">
        <v>212</v>
      </c>
      <c r="T41" t="s">
        <v>267</v>
      </c>
      <c r="U41" t="s">
        <v>163</v>
      </c>
      <c r="V41">
        <v>0.53271028037383195</v>
      </c>
      <c r="W41">
        <v>2004</v>
      </c>
      <c r="X41">
        <v>6</v>
      </c>
      <c r="Y41">
        <v>2</v>
      </c>
    </row>
    <row r="42" spans="1:25" x14ac:dyDescent="0.25">
      <c r="A42">
        <v>10270</v>
      </c>
      <c r="B42">
        <v>21</v>
      </c>
      <c r="C42">
        <v>100</v>
      </c>
      <c r="D42">
        <v>9</v>
      </c>
      <c r="E42">
        <v>4905.3900000000003</v>
      </c>
      <c r="F42" s="1">
        <v>38187</v>
      </c>
      <c r="G42" t="s">
        <v>25</v>
      </c>
      <c r="H42" t="s">
        <v>193</v>
      </c>
      <c r="I42">
        <v>214</v>
      </c>
      <c r="J42" t="s">
        <v>194</v>
      </c>
      <c r="K42" t="s">
        <v>164</v>
      </c>
      <c r="L42" t="s">
        <v>165</v>
      </c>
      <c r="M42" t="s">
        <v>166</v>
      </c>
      <c r="N42" t="s">
        <v>167</v>
      </c>
      <c r="O42" t="s">
        <v>168</v>
      </c>
      <c r="P42" t="s">
        <v>169</v>
      </c>
      <c r="Q42" t="s">
        <v>170</v>
      </c>
      <c r="R42" t="s">
        <v>101</v>
      </c>
      <c r="S42" t="s">
        <v>102</v>
      </c>
      <c r="T42" t="s">
        <v>171</v>
      </c>
      <c r="U42" t="s">
        <v>53</v>
      </c>
      <c r="V42">
        <v>0.53271028037383195</v>
      </c>
      <c r="W42">
        <v>2004</v>
      </c>
      <c r="X42">
        <v>7</v>
      </c>
      <c r="Y42">
        <v>3</v>
      </c>
    </row>
    <row r="43" spans="1:25" x14ac:dyDescent="0.25">
      <c r="A43">
        <v>10280</v>
      </c>
      <c r="B43">
        <v>34</v>
      </c>
      <c r="C43">
        <v>100</v>
      </c>
      <c r="D43">
        <v>2</v>
      </c>
      <c r="E43">
        <v>8014.82</v>
      </c>
      <c r="F43" s="1">
        <v>38216</v>
      </c>
      <c r="G43" t="s">
        <v>25</v>
      </c>
      <c r="H43" t="s">
        <v>193</v>
      </c>
      <c r="I43">
        <v>214</v>
      </c>
      <c r="J43" t="s">
        <v>194</v>
      </c>
      <c r="K43" t="s">
        <v>268</v>
      </c>
      <c r="L43" t="s">
        <v>269</v>
      </c>
      <c r="M43" t="s">
        <v>270</v>
      </c>
      <c r="N43" t="s">
        <v>31</v>
      </c>
      <c r="O43" t="s">
        <v>271</v>
      </c>
      <c r="P43" t="s">
        <v>31</v>
      </c>
      <c r="Q43" t="s">
        <v>272</v>
      </c>
      <c r="R43" t="s">
        <v>273</v>
      </c>
      <c r="S43" t="s">
        <v>45</v>
      </c>
      <c r="T43" t="s">
        <v>274</v>
      </c>
      <c r="U43" t="s">
        <v>163</v>
      </c>
      <c r="V43">
        <v>0.53271028037383195</v>
      </c>
      <c r="W43">
        <v>2004</v>
      </c>
      <c r="X43">
        <v>8</v>
      </c>
      <c r="Y43">
        <v>3</v>
      </c>
    </row>
    <row r="44" spans="1:25" x14ac:dyDescent="0.25">
      <c r="A44">
        <v>10291</v>
      </c>
      <c r="B44">
        <v>37</v>
      </c>
      <c r="C44">
        <v>100</v>
      </c>
      <c r="D44">
        <v>11</v>
      </c>
      <c r="E44">
        <v>7136.19</v>
      </c>
      <c r="F44" s="1">
        <v>38238</v>
      </c>
      <c r="G44" t="s">
        <v>25</v>
      </c>
      <c r="H44" t="s">
        <v>193</v>
      </c>
      <c r="I44">
        <v>214</v>
      </c>
      <c r="J44" t="s">
        <v>194</v>
      </c>
      <c r="K44" t="s">
        <v>275</v>
      </c>
      <c r="L44" t="s">
        <v>276</v>
      </c>
      <c r="M44" t="s">
        <v>277</v>
      </c>
      <c r="N44" t="s">
        <v>31</v>
      </c>
      <c r="O44" t="s">
        <v>278</v>
      </c>
      <c r="P44" t="s">
        <v>31</v>
      </c>
      <c r="Q44" t="s">
        <v>279</v>
      </c>
      <c r="R44" t="s">
        <v>200</v>
      </c>
      <c r="S44" t="s">
        <v>45</v>
      </c>
      <c r="T44" t="s">
        <v>280</v>
      </c>
      <c r="U44" t="s">
        <v>163</v>
      </c>
      <c r="V44">
        <v>0.53271028037383195</v>
      </c>
      <c r="W44">
        <v>2004</v>
      </c>
      <c r="X44">
        <v>9</v>
      </c>
      <c r="Y44">
        <v>3</v>
      </c>
    </row>
    <row r="45" spans="1:25" x14ac:dyDescent="0.25">
      <c r="A45">
        <v>10304</v>
      </c>
      <c r="B45">
        <v>47</v>
      </c>
      <c r="C45">
        <v>100</v>
      </c>
      <c r="D45">
        <v>6</v>
      </c>
      <c r="E45">
        <v>10172.700000000001</v>
      </c>
      <c r="F45" s="1">
        <v>38271</v>
      </c>
      <c r="G45" t="s">
        <v>25</v>
      </c>
      <c r="H45" t="s">
        <v>193</v>
      </c>
      <c r="I45">
        <v>214</v>
      </c>
      <c r="J45" t="s">
        <v>194</v>
      </c>
      <c r="K45" t="s">
        <v>281</v>
      </c>
      <c r="L45" t="s">
        <v>282</v>
      </c>
      <c r="M45" t="s">
        <v>283</v>
      </c>
      <c r="N45" t="s">
        <v>31</v>
      </c>
      <c r="O45" t="s">
        <v>284</v>
      </c>
      <c r="P45" t="s">
        <v>31</v>
      </c>
      <c r="Q45" t="s">
        <v>285</v>
      </c>
      <c r="R45" t="s">
        <v>44</v>
      </c>
      <c r="S45" t="s">
        <v>45</v>
      </c>
      <c r="T45" t="s">
        <v>286</v>
      </c>
      <c r="U45" t="s">
        <v>163</v>
      </c>
      <c r="V45">
        <v>0.53271028037383195</v>
      </c>
      <c r="W45">
        <v>2004</v>
      </c>
      <c r="X45">
        <v>10</v>
      </c>
      <c r="Y45">
        <v>4</v>
      </c>
    </row>
    <row r="46" spans="1:25" x14ac:dyDescent="0.25">
      <c r="A46">
        <v>10312</v>
      </c>
      <c r="B46">
        <v>48</v>
      </c>
      <c r="C46">
        <v>100</v>
      </c>
      <c r="D46">
        <v>3</v>
      </c>
      <c r="E46">
        <v>11623.7</v>
      </c>
      <c r="F46" s="1">
        <v>38281</v>
      </c>
      <c r="G46" t="s">
        <v>25</v>
      </c>
      <c r="H46" t="s">
        <v>193</v>
      </c>
      <c r="I46">
        <v>214</v>
      </c>
      <c r="J46" t="s">
        <v>194</v>
      </c>
      <c r="K46" t="s">
        <v>287</v>
      </c>
      <c r="L46" t="s">
        <v>288</v>
      </c>
      <c r="M46" t="s">
        <v>289</v>
      </c>
      <c r="N46" t="s">
        <v>31</v>
      </c>
      <c r="O46" t="s">
        <v>290</v>
      </c>
      <c r="P46" t="s">
        <v>58</v>
      </c>
      <c r="Q46" t="s">
        <v>121</v>
      </c>
      <c r="R46" t="s">
        <v>35</v>
      </c>
      <c r="S46" t="s">
        <v>36</v>
      </c>
      <c r="T46" t="s">
        <v>291</v>
      </c>
      <c r="U46" t="s">
        <v>163</v>
      </c>
      <c r="V46">
        <v>0.53271028037383195</v>
      </c>
      <c r="W46">
        <v>2004</v>
      </c>
      <c r="X46">
        <v>10</v>
      </c>
      <c r="Y46">
        <v>4</v>
      </c>
    </row>
    <row r="47" spans="1:25" x14ac:dyDescent="0.25">
      <c r="A47">
        <v>10322</v>
      </c>
      <c r="B47">
        <v>40</v>
      </c>
      <c r="C47">
        <v>100</v>
      </c>
      <c r="D47">
        <v>1</v>
      </c>
      <c r="E47">
        <v>6000.4</v>
      </c>
      <c r="F47" s="1">
        <v>38295</v>
      </c>
      <c r="G47" t="s">
        <v>25</v>
      </c>
      <c r="H47" t="s">
        <v>193</v>
      </c>
      <c r="I47">
        <v>214</v>
      </c>
      <c r="J47" t="s">
        <v>194</v>
      </c>
      <c r="K47" t="s">
        <v>292</v>
      </c>
      <c r="L47" t="s">
        <v>293</v>
      </c>
      <c r="M47" t="s">
        <v>294</v>
      </c>
      <c r="N47" t="s">
        <v>31</v>
      </c>
      <c r="O47" t="s">
        <v>295</v>
      </c>
      <c r="P47" t="s">
        <v>296</v>
      </c>
      <c r="Q47" t="s">
        <v>297</v>
      </c>
      <c r="R47" t="s">
        <v>35</v>
      </c>
      <c r="S47" t="s">
        <v>36</v>
      </c>
      <c r="T47" t="s">
        <v>298</v>
      </c>
      <c r="U47" t="s">
        <v>53</v>
      </c>
      <c r="V47">
        <v>0.53271028037383195</v>
      </c>
      <c r="W47">
        <v>2004</v>
      </c>
      <c r="X47">
        <v>11</v>
      </c>
      <c r="Y47">
        <v>4</v>
      </c>
    </row>
    <row r="48" spans="1:25" x14ac:dyDescent="0.25">
      <c r="A48">
        <v>10333</v>
      </c>
      <c r="B48">
        <v>26</v>
      </c>
      <c r="C48">
        <v>100</v>
      </c>
      <c r="D48">
        <v>3</v>
      </c>
      <c r="E48">
        <v>3003</v>
      </c>
      <c r="F48" s="1">
        <v>38309</v>
      </c>
      <c r="G48" t="s">
        <v>25</v>
      </c>
      <c r="H48" t="s">
        <v>193</v>
      </c>
      <c r="I48">
        <v>214</v>
      </c>
      <c r="J48" t="s">
        <v>194</v>
      </c>
      <c r="K48" t="s">
        <v>85</v>
      </c>
      <c r="L48" t="s">
        <v>86</v>
      </c>
      <c r="M48" t="s">
        <v>87</v>
      </c>
      <c r="N48" t="s">
        <v>31</v>
      </c>
      <c r="O48" t="s">
        <v>64</v>
      </c>
      <c r="P48" t="s">
        <v>58</v>
      </c>
      <c r="Q48" t="s">
        <v>31</v>
      </c>
      <c r="R48" t="s">
        <v>35</v>
      </c>
      <c r="S48" t="s">
        <v>36</v>
      </c>
      <c r="T48" t="s">
        <v>88</v>
      </c>
      <c r="U48" t="s">
        <v>53</v>
      </c>
      <c r="V48">
        <v>0.53271028037383195</v>
      </c>
      <c r="W48">
        <v>2004</v>
      </c>
      <c r="X48">
        <v>11</v>
      </c>
      <c r="Y48">
        <v>4</v>
      </c>
    </row>
    <row r="49" spans="1:25" x14ac:dyDescent="0.25">
      <c r="A49">
        <v>10347</v>
      </c>
      <c r="B49">
        <v>30</v>
      </c>
      <c r="C49">
        <v>100</v>
      </c>
      <c r="D49">
        <v>1</v>
      </c>
      <c r="E49">
        <v>3944.7</v>
      </c>
      <c r="F49" s="1">
        <v>38320</v>
      </c>
      <c r="G49" t="s">
        <v>25</v>
      </c>
      <c r="H49" t="s">
        <v>193</v>
      </c>
      <c r="I49">
        <v>214</v>
      </c>
      <c r="J49" t="s">
        <v>194</v>
      </c>
      <c r="K49" t="s">
        <v>94</v>
      </c>
      <c r="L49" t="s">
        <v>95</v>
      </c>
      <c r="M49" t="s">
        <v>96</v>
      </c>
      <c r="N49" t="s">
        <v>97</v>
      </c>
      <c r="O49" t="s">
        <v>98</v>
      </c>
      <c r="P49" t="s">
        <v>99</v>
      </c>
      <c r="Q49" t="s">
        <v>100</v>
      </c>
      <c r="R49" t="s">
        <v>101</v>
      </c>
      <c r="S49" t="s">
        <v>102</v>
      </c>
      <c r="T49" t="s">
        <v>103</v>
      </c>
      <c r="U49" t="s">
        <v>53</v>
      </c>
      <c r="V49">
        <v>0.53271028037383195</v>
      </c>
      <c r="W49">
        <v>2004</v>
      </c>
      <c r="X49">
        <v>11</v>
      </c>
      <c r="Y49">
        <v>4</v>
      </c>
    </row>
    <row r="50" spans="1:25" x14ac:dyDescent="0.25">
      <c r="A50">
        <v>10357</v>
      </c>
      <c r="B50">
        <v>32</v>
      </c>
      <c r="C50">
        <v>100</v>
      </c>
      <c r="D50">
        <v>10</v>
      </c>
      <c r="E50">
        <v>5691.84</v>
      </c>
      <c r="F50" s="1">
        <v>38331</v>
      </c>
      <c r="G50" t="s">
        <v>25</v>
      </c>
      <c r="H50" t="s">
        <v>193</v>
      </c>
      <c r="I50">
        <v>214</v>
      </c>
      <c r="J50" t="s">
        <v>194</v>
      </c>
      <c r="K50" t="s">
        <v>287</v>
      </c>
      <c r="L50" t="s">
        <v>288</v>
      </c>
      <c r="M50" t="s">
        <v>289</v>
      </c>
      <c r="N50" t="s">
        <v>31</v>
      </c>
      <c r="O50" t="s">
        <v>290</v>
      </c>
      <c r="P50" t="s">
        <v>58</v>
      </c>
      <c r="Q50" t="s">
        <v>121</v>
      </c>
      <c r="R50" t="s">
        <v>35</v>
      </c>
      <c r="S50" t="s">
        <v>36</v>
      </c>
      <c r="T50" t="s">
        <v>291</v>
      </c>
      <c r="U50" t="s">
        <v>53</v>
      </c>
      <c r="V50">
        <v>0.53271028037383195</v>
      </c>
      <c r="W50">
        <v>2004</v>
      </c>
      <c r="X50">
        <v>12</v>
      </c>
      <c r="Y50">
        <v>4</v>
      </c>
    </row>
    <row r="51" spans="1:25" x14ac:dyDescent="0.25">
      <c r="A51">
        <v>10369</v>
      </c>
      <c r="B51">
        <v>41</v>
      </c>
      <c r="C51">
        <v>100</v>
      </c>
      <c r="D51">
        <v>2</v>
      </c>
      <c r="E51">
        <v>4514.92</v>
      </c>
      <c r="F51" s="1">
        <v>38372</v>
      </c>
      <c r="G51" t="s">
        <v>25</v>
      </c>
      <c r="H51" t="s">
        <v>193</v>
      </c>
      <c r="I51">
        <v>214</v>
      </c>
      <c r="J51" t="s">
        <v>194</v>
      </c>
      <c r="K51" t="s">
        <v>299</v>
      </c>
      <c r="L51" t="s">
        <v>130</v>
      </c>
      <c r="M51" t="s">
        <v>300</v>
      </c>
      <c r="N51" t="s">
        <v>31</v>
      </c>
      <c r="O51" t="s">
        <v>301</v>
      </c>
      <c r="P51" t="s">
        <v>133</v>
      </c>
      <c r="Q51" t="s">
        <v>302</v>
      </c>
      <c r="R51" t="s">
        <v>35</v>
      </c>
      <c r="S51" t="s">
        <v>36</v>
      </c>
      <c r="T51" t="s">
        <v>303</v>
      </c>
      <c r="U51" t="s">
        <v>53</v>
      </c>
      <c r="V51">
        <v>0.53271028037383195</v>
      </c>
      <c r="W51">
        <v>2005</v>
      </c>
      <c r="X51">
        <v>1</v>
      </c>
      <c r="Y51">
        <v>1</v>
      </c>
    </row>
    <row r="52" spans="1:25" x14ac:dyDescent="0.25">
      <c r="A52">
        <v>10381</v>
      </c>
      <c r="B52">
        <v>36</v>
      </c>
      <c r="C52">
        <v>100</v>
      </c>
      <c r="D52">
        <v>3</v>
      </c>
      <c r="E52">
        <v>8254.7999999999993</v>
      </c>
      <c r="F52" s="1">
        <v>38400</v>
      </c>
      <c r="G52" t="s">
        <v>25</v>
      </c>
      <c r="H52" t="s">
        <v>193</v>
      </c>
      <c r="I52">
        <v>214</v>
      </c>
      <c r="J52" t="s">
        <v>194</v>
      </c>
      <c r="K52" t="s">
        <v>61</v>
      </c>
      <c r="L52" t="s">
        <v>62</v>
      </c>
      <c r="M52" t="s">
        <v>63</v>
      </c>
      <c r="N52" t="s">
        <v>31</v>
      </c>
      <c r="O52" t="s">
        <v>64</v>
      </c>
      <c r="P52" t="s">
        <v>58</v>
      </c>
      <c r="Q52" t="s">
        <v>31</v>
      </c>
      <c r="R52" t="s">
        <v>35</v>
      </c>
      <c r="S52" t="s">
        <v>36</v>
      </c>
      <c r="T52" t="s">
        <v>65</v>
      </c>
      <c r="U52" t="s">
        <v>163</v>
      </c>
      <c r="V52">
        <v>0.53271028037383195</v>
      </c>
      <c r="W52">
        <v>2005</v>
      </c>
      <c r="X52">
        <v>2</v>
      </c>
      <c r="Y52">
        <v>1</v>
      </c>
    </row>
    <row r="53" spans="1:25" x14ac:dyDescent="0.25">
      <c r="A53">
        <v>10391</v>
      </c>
      <c r="B53">
        <v>24</v>
      </c>
      <c r="C53">
        <v>100</v>
      </c>
      <c r="D53">
        <v>4</v>
      </c>
      <c r="E53">
        <v>2416.56</v>
      </c>
      <c r="F53" s="1">
        <v>38420</v>
      </c>
      <c r="G53" t="s">
        <v>25</v>
      </c>
      <c r="H53" t="s">
        <v>193</v>
      </c>
      <c r="I53">
        <v>214</v>
      </c>
      <c r="J53" t="s">
        <v>194</v>
      </c>
      <c r="K53" t="s">
        <v>304</v>
      </c>
      <c r="L53" t="s">
        <v>305</v>
      </c>
      <c r="M53" t="s">
        <v>306</v>
      </c>
      <c r="N53" t="s">
        <v>307</v>
      </c>
      <c r="O53" t="s">
        <v>308</v>
      </c>
      <c r="P53" t="s">
        <v>169</v>
      </c>
      <c r="Q53" t="s">
        <v>309</v>
      </c>
      <c r="R53" t="s">
        <v>101</v>
      </c>
      <c r="S53" t="s">
        <v>102</v>
      </c>
      <c r="T53" t="s">
        <v>310</v>
      </c>
      <c r="U53" t="s">
        <v>38</v>
      </c>
      <c r="V53">
        <v>0.53271028037383195</v>
      </c>
      <c r="W53">
        <v>2005</v>
      </c>
      <c r="X53">
        <v>3</v>
      </c>
      <c r="Y53">
        <v>1</v>
      </c>
    </row>
    <row r="54" spans="1:25" x14ac:dyDescent="0.25">
      <c r="A54">
        <v>10411</v>
      </c>
      <c r="B54">
        <v>23</v>
      </c>
      <c r="C54">
        <v>100</v>
      </c>
      <c r="D54">
        <v>9</v>
      </c>
      <c r="E54">
        <v>4140.2299999999996</v>
      </c>
      <c r="F54" s="1">
        <v>38473</v>
      </c>
      <c r="G54" t="s">
        <v>25</v>
      </c>
      <c r="H54" t="s">
        <v>193</v>
      </c>
      <c r="I54">
        <v>214</v>
      </c>
      <c r="J54" t="s">
        <v>194</v>
      </c>
      <c r="K54" t="s">
        <v>311</v>
      </c>
      <c r="L54" t="s">
        <v>312</v>
      </c>
      <c r="M54" t="s">
        <v>313</v>
      </c>
      <c r="N54" t="s">
        <v>31</v>
      </c>
      <c r="O54" t="s">
        <v>314</v>
      </c>
      <c r="P54" t="s">
        <v>315</v>
      </c>
      <c r="Q54" t="s">
        <v>316</v>
      </c>
      <c r="R54" t="s">
        <v>244</v>
      </c>
      <c r="S54" t="s">
        <v>36</v>
      </c>
      <c r="T54" t="s">
        <v>317</v>
      </c>
      <c r="U54" t="s">
        <v>53</v>
      </c>
      <c r="V54">
        <v>0.53271028037383195</v>
      </c>
      <c r="W54">
        <v>2005</v>
      </c>
      <c r="X54">
        <v>5</v>
      </c>
      <c r="Y54">
        <v>2</v>
      </c>
    </row>
    <row r="55" spans="1:25" x14ac:dyDescent="0.25">
      <c r="A55">
        <v>10424</v>
      </c>
      <c r="B55">
        <v>50</v>
      </c>
      <c r="C55">
        <v>100</v>
      </c>
      <c r="D55">
        <v>6</v>
      </c>
      <c r="E55">
        <v>12001</v>
      </c>
      <c r="F55" s="1">
        <v>38503</v>
      </c>
      <c r="G55" t="s">
        <v>318</v>
      </c>
      <c r="H55" t="s">
        <v>193</v>
      </c>
      <c r="I55">
        <v>214</v>
      </c>
      <c r="J55" t="s">
        <v>194</v>
      </c>
      <c r="K55" t="s">
        <v>186</v>
      </c>
      <c r="L55" t="s">
        <v>187</v>
      </c>
      <c r="M55" t="s">
        <v>188</v>
      </c>
      <c r="N55" t="s">
        <v>31</v>
      </c>
      <c r="O55" t="s">
        <v>189</v>
      </c>
      <c r="P55" t="s">
        <v>31</v>
      </c>
      <c r="Q55" t="s">
        <v>190</v>
      </c>
      <c r="R55" t="s">
        <v>191</v>
      </c>
      <c r="S55" t="s">
        <v>45</v>
      </c>
      <c r="T55" t="s">
        <v>192</v>
      </c>
      <c r="U55" t="s">
        <v>163</v>
      </c>
      <c r="V55">
        <v>0.53271028037383195</v>
      </c>
      <c r="W55">
        <v>2005</v>
      </c>
      <c r="X55">
        <v>5</v>
      </c>
      <c r="Y55">
        <v>2</v>
      </c>
    </row>
    <row r="56" spans="1:25" x14ac:dyDescent="0.25">
      <c r="A56">
        <v>10107</v>
      </c>
      <c r="B56">
        <v>39</v>
      </c>
      <c r="C56">
        <v>99.91</v>
      </c>
      <c r="D56">
        <v>5</v>
      </c>
      <c r="E56">
        <v>3896.49</v>
      </c>
      <c r="F56" s="1">
        <v>37676</v>
      </c>
      <c r="G56" t="s">
        <v>25</v>
      </c>
      <c r="H56" t="s">
        <v>26</v>
      </c>
      <c r="I56">
        <v>118</v>
      </c>
      <c r="J56" t="s">
        <v>319</v>
      </c>
      <c r="K56" t="s">
        <v>28</v>
      </c>
      <c r="L56" t="s">
        <v>29</v>
      </c>
      <c r="M56" t="s">
        <v>30</v>
      </c>
      <c r="N56" t="s">
        <v>31</v>
      </c>
      <c r="O56" t="s">
        <v>32</v>
      </c>
      <c r="P56" t="s">
        <v>33</v>
      </c>
      <c r="Q56" t="s">
        <v>34</v>
      </c>
      <c r="R56" t="s">
        <v>35</v>
      </c>
      <c r="S56" t="s">
        <v>36</v>
      </c>
      <c r="T56" t="s">
        <v>37</v>
      </c>
      <c r="U56" t="s">
        <v>53</v>
      </c>
      <c r="V56">
        <v>0.15330508474576299</v>
      </c>
      <c r="W56">
        <v>2003</v>
      </c>
      <c r="X56">
        <v>2</v>
      </c>
      <c r="Y56">
        <v>1</v>
      </c>
    </row>
    <row r="57" spans="1:25" x14ac:dyDescent="0.25">
      <c r="A57">
        <v>10120</v>
      </c>
      <c r="B57">
        <v>29</v>
      </c>
      <c r="C57">
        <v>96.34</v>
      </c>
      <c r="D57">
        <v>3</v>
      </c>
      <c r="E57">
        <v>2793.86</v>
      </c>
      <c r="F57" s="1">
        <v>37740</v>
      </c>
      <c r="G57" t="s">
        <v>25</v>
      </c>
      <c r="H57" t="s">
        <v>26</v>
      </c>
      <c r="I57">
        <v>118</v>
      </c>
      <c r="J57" t="s">
        <v>319</v>
      </c>
      <c r="K57" t="s">
        <v>94</v>
      </c>
      <c r="L57" t="s">
        <v>95</v>
      </c>
      <c r="M57" t="s">
        <v>96</v>
      </c>
      <c r="N57" t="s">
        <v>97</v>
      </c>
      <c r="O57" t="s">
        <v>98</v>
      </c>
      <c r="P57" t="s">
        <v>99</v>
      </c>
      <c r="Q57" t="s">
        <v>100</v>
      </c>
      <c r="R57" t="s">
        <v>101</v>
      </c>
      <c r="S57" t="s">
        <v>102</v>
      </c>
      <c r="T57" t="s">
        <v>103</v>
      </c>
      <c r="U57" t="s">
        <v>38</v>
      </c>
      <c r="V57">
        <v>0.18355932203389799</v>
      </c>
      <c r="W57">
        <v>2003</v>
      </c>
      <c r="X57">
        <v>4</v>
      </c>
      <c r="Y57">
        <v>2</v>
      </c>
    </row>
    <row r="58" spans="1:25" x14ac:dyDescent="0.25">
      <c r="A58">
        <v>10134</v>
      </c>
      <c r="B58">
        <v>27</v>
      </c>
      <c r="C58">
        <v>100</v>
      </c>
      <c r="D58">
        <v>5</v>
      </c>
      <c r="E58">
        <v>3307.77</v>
      </c>
      <c r="F58" s="1">
        <v>37803</v>
      </c>
      <c r="G58" t="s">
        <v>25</v>
      </c>
      <c r="H58" t="s">
        <v>26</v>
      </c>
      <c r="I58">
        <v>118</v>
      </c>
      <c r="J58" t="s">
        <v>319</v>
      </c>
      <c r="K58" t="s">
        <v>47</v>
      </c>
      <c r="L58" t="s">
        <v>48</v>
      </c>
      <c r="M58" t="s">
        <v>49</v>
      </c>
      <c r="N58" t="s">
        <v>31</v>
      </c>
      <c r="O58" t="s">
        <v>50</v>
      </c>
      <c r="P58" t="s">
        <v>31</v>
      </c>
      <c r="Q58" t="s">
        <v>51</v>
      </c>
      <c r="R58" t="s">
        <v>44</v>
      </c>
      <c r="S58" t="s">
        <v>45</v>
      </c>
      <c r="T58" t="s">
        <v>52</v>
      </c>
      <c r="U58" t="s">
        <v>53</v>
      </c>
      <c r="V58">
        <v>0.152542372881356</v>
      </c>
      <c r="W58">
        <v>2003</v>
      </c>
      <c r="X58">
        <v>7</v>
      </c>
      <c r="Y58">
        <v>3</v>
      </c>
    </row>
    <row r="59" spans="1:25" x14ac:dyDescent="0.25">
      <c r="A59">
        <v>10145</v>
      </c>
      <c r="B59">
        <v>37</v>
      </c>
      <c r="C59">
        <v>100</v>
      </c>
      <c r="D59">
        <v>9</v>
      </c>
      <c r="E59">
        <v>5192.95</v>
      </c>
      <c r="F59" s="1">
        <v>37858</v>
      </c>
      <c r="G59" t="s">
        <v>25</v>
      </c>
      <c r="H59" t="s">
        <v>26</v>
      </c>
      <c r="I59">
        <v>118</v>
      </c>
      <c r="J59" t="s">
        <v>319</v>
      </c>
      <c r="K59" t="s">
        <v>54</v>
      </c>
      <c r="L59" t="s">
        <v>55</v>
      </c>
      <c r="M59" t="s">
        <v>56</v>
      </c>
      <c r="N59" t="s">
        <v>31</v>
      </c>
      <c r="O59" t="s">
        <v>57</v>
      </c>
      <c r="P59" t="s">
        <v>58</v>
      </c>
      <c r="Q59" t="s">
        <v>59</v>
      </c>
      <c r="R59" t="s">
        <v>35</v>
      </c>
      <c r="S59" t="s">
        <v>36</v>
      </c>
      <c r="T59" t="s">
        <v>60</v>
      </c>
      <c r="U59" t="s">
        <v>53</v>
      </c>
      <c r="V59">
        <v>0.152542372881356</v>
      </c>
      <c r="W59">
        <v>2003</v>
      </c>
      <c r="X59">
        <v>8</v>
      </c>
      <c r="Y59">
        <v>3</v>
      </c>
    </row>
    <row r="60" spans="1:25" x14ac:dyDescent="0.25">
      <c r="A60">
        <v>10159</v>
      </c>
      <c r="B60">
        <v>37</v>
      </c>
      <c r="C60">
        <v>100</v>
      </c>
      <c r="D60">
        <v>17</v>
      </c>
      <c r="E60">
        <v>5016.83</v>
      </c>
      <c r="F60" s="1">
        <v>37904</v>
      </c>
      <c r="G60" t="s">
        <v>25</v>
      </c>
      <c r="H60" t="s">
        <v>26</v>
      </c>
      <c r="I60">
        <v>118</v>
      </c>
      <c r="J60" t="s">
        <v>319</v>
      </c>
      <c r="K60" t="s">
        <v>61</v>
      </c>
      <c r="L60" t="s">
        <v>62</v>
      </c>
      <c r="M60" t="s">
        <v>63</v>
      </c>
      <c r="N60" t="s">
        <v>31</v>
      </c>
      <c r="O60" t="s">
        <v>64</v>
      </c>
      <c r="P60" t="s">
        <v>58</v>
      </c>
      <c r="Q60" t="s">
        <v>31</v>
      </c>
      <c r="R60" t="s">
        <v>35</v>
      </c>
      <c r="S60" t="s">
        <v>36</v>
      </c>
      <c r="T60" t="s">
        <v>65</v>
      </c>
      <c r="U60" t="s">
        <v>53</v>
      </c>
      <c r="V60">
        <v>0.152542372881356</v>
      </c>
      <c r="W60">
        <v>2003</v>
      </c>
      <c r="X60">
        <v>10</v>
      </c>
      <c r="Y60">
        <v>4</v>
      </c>
    </row>
    <row r="61" spans="1:25" x14ac:dyDescent="0.25">
      <c r="A61">
        <v>10168</v>
      </c>
      <c r="B61">
        <v>27</v>
      </c>
      <c r="C61">
        <v>100</v>
      </c>
      <c r="D61">
        <v>4</v>
      </c>
      <c r="E61">
        <v>3660.93</v>
      </c>
      <c r="F61" s="1">
        <v>37922</v>
      </c>
      <c r="G61" t="s">
        <v>25</v>
      </c>
      <c r="H61" t="s">
        <v>26</v>
      </c>
      <c r="I61">
        <v>118</v>
      </c>
      <c r="J61" t="s">
        <v>319</v>
      </c>
      <c r="K61" t="s">
        <v>66</v>
      </c>
      <c r="L61" t="s">
        <v>67</v>
      </c>
      <c r="M61" t="s">
        <v>68</v>
      </c>
      <c r="N61" t="s">
        <v>31</v>
      </c>
      <c r="O61" t="s">
        <v>69</v>
      </c>
      <c r="P61" t="s">
        <v>58</v>
      </c>
      <c r="Q61" t="s">
        <v>70</v>
      </c>
      <c r="R61" t="s">
        <v>35</v>
      </c>
      <c r="S61" t="s">
        <v>36</v>
      </c>
      <c r="T61" t="s">
        <v>71</v>
      </c>
      <c r="U61" t="s">
        <v>53</v>
      </c>
      <c r="V61">
        <v>0.152542372881356</v>
      </c>
      <c r="W61">
        <v>2003</v>
      </c>
      <c r="X61">
        <v>10</v>
      </c>
      <c r="Y61">
        <v>4</v>
      </c>
    </row>
    <row r="62" spans="1:25" x14ac:dyDescent="0.25">
      <c r="A62">
        <v>10180</v>
      </c>
      <c r="B62">
        <v>42</v>
      </c>
      <c r="C62">
        <v>100</v>
      </c>
      <c r="D62">
        <v>12</v>
      </c>
      <c r="E62">
        <v>4695.6000000000004</v>
      </c>
      <c r="F62" s="1">
        <v>37936</v>
      </c>
      <c r="G62" t="s">
        <v>25</v>
      </c>
      <c r="H62" t="s">
        <v>26</v>
      </c>
      <c r="I62">
        <v>118</v>
      </c>
      <c r="J62" t="s">
        <v>319</v>
      </c>
      <c r="K62" t="s">
        <v>72</v>
      </c>
      <c r="L62" t="s">
        <v>73</v>
      </c>
      <c r="M62" t="s">
        <v>74</v>
      </c>
      <c r="N62" t="s">
        <v>31</v>
      </c>
      <c r="O62" t="s">
        <v>75</v>
      </c>
      <c r="P62" t="s">
        <v>31</v>
      </c>
      <c r="Q62" t="s">
        <v>76</v>
      </c>
      <c r="R62" t="s">
        <v>44</v>
      </c>
      <c r="S62" t="s">
        <v>45</v>
      </c>
      <c r="T62" t="s">
        <v>77</v>
      </c>
      <c r="U62" t="s">
        <v>53</v>
      </c>
      <c r="V62">
        <v>0.152542372881356</v>
      </c>
      <c r="W62">
        <v>2003</v>
      </c>
      <c r="X62">
        <v>11</v>
      </c>
      <c r="Y62">
        <v>4</v>
      </c>
    </row>
    <row r="63" spans="1:25" x14ac:dyDescent="0.25">
      <c r="A63">
        <v>10188</v>
      </c>
      <c r="B63">
        <v>38</v>
      </c>
      <c r="C63">
        <v>96.34</v>
      </c>
      <c r="D63">
        <v>4</v>
      </c>
      <c r="E63">
        <v>3660.92</v>
      </c>
      <c r="F63" s="1">
        <v>37943</v>
      </c>
      <c r="G63" t="s">
        <v>25</v>
      </c>
      <c r="H63" t="s">
        <v>26</v>
      </c>
      <c r="I63">
        <v>118</v>
      </c>
      <c r="J63" t="s">
        <v>319</v>
      </c>
      <c r="K63" t="s">
        <v>78</v>
      </c>
      <c r="L63" t="s">
        <v>79</v>
      </c>
      <c r="M63" t="s">
        <v>80</v>
      </c>
      <c r="N63" t="s">
        <v>31</v>
      </c>
      <c r="O63" t="s">
        <v>81</v>
      </c>
      <c r="P63" t="s">
        <v>31</v>
      </c>
      <c r="Q63" t="s">
        <v>82</v>
      </c>
      <c r="R63" t="s">
        <v>83</v>
      </c>
      <c r="S63" t="s">
        <v>45</v>
      </c>
      <c r="T63" t="s">
        <v>84</v>
      </c>
      <c r="U63" t="s">
        <v>53</v>
      </c>
      <c r="V63">
        <v>0.18355932203389799</v>
      </c>
      <c r="W63">
        <v>2003</v>
      </c>
      <c r="X63">
        <v>11</v>
      </c>
      <c r="Y63">
        <v>4</v>
      </c>
    </row>
    <row r="64" spans="1:25" x14ac:dyDescent="0.25">
      <c r="A64">
        <v>10201</v>
      </c>
      <c r="B64">
        <v>24</v>
      </c>
      <c r="C64">
        <v>100</v>
      </c>
      <c r="D64">
        <v>5</v>
      </c>
      <c r="E64">
        <v>3025.92</v>
      </c>
      <c r="F64" s="1">
        <v>37956</v>
      </c>
      <c r="G64" t="s">
        <v>25</v>
      </c>
      <c r="H64" t="s">
        <v>26</v>
      </c>
      <c r="I64">
        <v>118</v>
      </c>
      <c r="J64" t="s">
        <v>319</v>
      </c>
      <c r="K64" t="s">
        <v>85</v>
      </c>
      <c r="L64" t="s">
        <v>86</v>
      </c>
      <c r="M64" t="s">
        <v>87</v>
      </c>
      <c r="N64" t="s">
        <v>31</v>
      </c>
      <c r="O64" t="s">
        <v>64</v>
      </c>
      <c r="P64" t="s">
        <v>58</v>
      </c>
      <c r="Q64" t="s">
        <v>31</v>
      </c>
      <c r="R64" t="s">
        <v>35</v>
      </c>
      <c r="S64" t="s">
        <v>36</v>
      </c>
      <c r="T64" t="s">
        <v>88</v>
      </c>
      <c r="U64" t="s">
        <v>53</v>
      </c>
      <c r="V64">
        <v>0.152542372881356</v>
      </c>
      <c r="W64">
        <v>2003</v>
      </c>
      <c r="X64">
        <v>12</v>
      </c>
      <c r="Y64">
        <v>4</v>
      </c>
    </row>
    <row r="65" spans="1:25" x14ac:dyDescent="0.25">
      <c r="A65">
        <v>10210</v>
      </c>
      <c r="B65">
        <v>23</v>
      </c>
      <c r="C65">
        <v>100</v>
      </c>
      <c r="D65">
        <v>2</v>
      </c>
      <c r="E65">
        <v>3009.09</v>
      </c>
      <c r="F65" s="1">
        <v>37998</v>
      </c>
      <c r="G65" t="s">
        <v>25</v>
      </c>
      <c r="H65" t="s">
        <v>26</v>
      </c>
      <c r="I65">
        <v>118</v>
      </c>
      <c r="J65" t="s">
        <v>319</v>
      </c>
      <c r="K65" t="s">
        <v>320</v>
      </c>
      <c r="L65" t="s">
        <v>321</v>
      </c>
      <c r="M65" t="s">
        <v>322</v>
      </c>
      <c r="N65" t="s">
        <v>31</v>
      </c>
      <c r="O65" t="s">
        <v>323</v>
      </c>
      <c r="P65" t="s">
        <v>323</v>
      </c>
      <c r="Q65" t="s">
        <v>324</v>
      </c>
      <c r="R65" t="s">
        <v>212</v>
      </c>
      <c r="S65" t="s">
        <v>212</v>
      </c>
      <c r="T65" t="s">
        <v>325</v>
      </c>
      <c r="U65" t="s">
        <v>53</v>
      </c>
      <c r="V65">
        <v>0.152542372881356</v>
      </c>
      <c r="W65">
        <v>2004</v>
      </c>
      <c r="X65">
        <v>1</v>
      </c>
      <c r="Y65">
        <v>1</v>
      </c>
    </row>
    <row r="66" spans="1:25" x14ac:dyDescent="0.25">
      <c r="A66">
        <v>10223</v>
      </c>
      <c r="B66">
        <v>47</v>
      </c>
      <c r="C66">
        <v>100</v>
      </c>
      <c r="D66">
        <v>4</v>
      </c>
      <c r="E66">
        <v>5422.39</v>
      </c>
      <c r="F66" s="1">
        <v>38037</v>
      </c>
      <c r="G66" t="s">
        <v>25</v>
      </c>
      <c r="H66" t="s">
        <v>26</v>
      </c>
      <c r="I66">
        <v>118</v>
      </c>
      <c r="J66" t="s">
        <v>319</v>
      </c>
      <c r="K66" t="s">
        <v>94</v>
      </c>
      <c r="L66" t="s">
        <v>95</v>
      </c>
      <c r="M66" t="s">
        <v>96</v>
      </c>
      <c r="N66" t="s">
        <v>97</v>
      </c>
      <c r="O66" t="s">
        <v>98</v>
      </c>
      <c r="P66" t="s">
        <v>99</v>
      </c>
      <c r="Q66" t="s">
        <v>100</v>
      </c>
      <c r="R66" t="s">
        <v>101</v>
      </c>
      <c r="S66" t="s">
        <v>102</v>
      </c>
      <c r="T66" t="s">
        <v>103</v>
      </c>
      <c r="U66" t="s">
        <v>53</v>
      </c>
      <c r="V66">
        <v>0.152542372881356</v>
      </c>
      <c r="W66">
        <v>2004</v>
      </c>
      <c r="X66">
        <v>2</v>
      </c>
      <c r="Y66">
        <v>1</v>
      </c>
    </row>
    <row r="67" spans="1:25" x14ac:dyDescent="0.25">
      <c r="A67">
        <v>10236</v>
      </c>
      <c r="B67">
        <v>22</v>
      </c>
      <c r="C67">
        <v>100</v>
      </c>
      <c r="D67">
        <v>1</v>
      </c>
      <c r="E67">
        <v>2852.08</v>
      </c>
      <c r="F67" s="1">
        <v>38080</v>
      </c>
      <c r="G67" t="s">
        <v>25</v>
      </c>
      <c r="H67" t="s">
        <v>26</v>
      </c>
      <c r="I67">
        <v>118</v>
      </c>
      <c r="J67" t="s">
        <v>319</v>
      </c>
      <c r="K67" t="s">
        <v>326</v>
      </c>
      <c r="L67" t="s">
        <v>327</v>
      </c>
      <c r="M67" t="s">
        <v>328</v>
      </c>
      <c r="N67" t="s">
        <v>31</v>
      </c>
      <c r="O67" t="s">
        <v>229</v>
      </c>
      <c r="P67" t="s">
        <v>153</v>
      </c>
      <c r="Q67" t="s">
        <v>230</v>
      </c>
      <c r="R67" t="s">
        <v>35</v>
      </c>
      <c r="S67" t="s">
        <v>36</v>
      </c>
      <c r="T67" t="s">
        <v>329</v>
      </c>
      <c r="U67" t="s">
        <v>38</v>
      </c>
      <c r="V67">
        <v>0.152542372881356</v>
      </c>
      <c r="W67">
        <v>2004</v>
      </c>
      <c r="X67">
        <v>4</v>
      </c>
      <c r="Y67">
        <v>2</v>
      </c>
    </row>
    <row r="68" spans="1:25" x14ac:dyDescent="0.25">
      <c r="A68">
        <v>10251</v>
      </c>
      <c r="B68">
        <v>44</v>
      </c>
      <c r="C68">
        <v>100</v>
      </c>
      <c r="D68">
        <v>5</v>
      </c>
      <c r="E68">
        <v>5756.52</v>
      </c>
      <c r="F68" s="1">
        <v>38125</v>
      </c>
      <c r="G68" t="s">
        <v>25</v>
      </c>
      <c r="H68" t="s">
        <v>26</v>
      </c>
      <c r="I68">
        <v>118</v>
      </c>
      <c r="J68" t="s">
        <v>319</v>
      </c>
      <c r="K68" t="s">
        <v>109</v>
      </c>
      <c r="L68" t="s">
        <v>110</v>
      </c>
      <c r="M68" t="s">
        <v>111</v>
      </c>
      <c r="N68" t="s">
        <v>31</v>
      </c>
      <c r="O68" t="s">
        <v>112</v>
      </c>
      <c r="P68" t="s">
        <v>113</v>
      </c>
      <c r="Q68" t="s">
        <v>114</v>
      </c>
      <c r="R68" t="s">
        <v>35</v>
      </c>
      <c r="S68" t="s">
        <v>36</v>
      </c>
      <c r="T68" t="s">
        <v>115</v>
      </c>
      <c r="U68" t="s">
        <v>53</v>
      </c>
      <c r="V68">
        <v>0.152542372881356</v>
      </c>
      <c r="W68">
        <v>2004</v>
      </c>
      <c r="X68">
        <v>5</v>
      </c>
      <c r="Y68">
        <v>2</v>
      </c>
    </row>
    <row r="69" spans="1:25" x14ac:dyDescent="0.25">
      <c r="A69">
        <v>10263</v>
      </c>
      <c r="B69">
        <v>40</v>
      </c>
      <c r="C69">
        <v>100</v>
      </c>
      <c r="D69">
        <v>5</v>
      </c>
      <c r="E69">
        <v>4472</v>
      </c>
      <c r="F69" s="1">
        <v>38166</v>
      </c>
      <c r="G69" t="s">
        <v>25</v>
      </c>
      <c r="H69" t="s">
        <v>26</v>
      </c>
      <c r="I69">
        <v>118</v>
      </c>
      <c r="J69" t="s">
        <v>319</v>
      </c>
      <c r="K69" t="s">
        <v>116</v>
      </c>
      <c r="L69" t="s">
        <v>117</v>
      </c>
      <c r="M69" t="s">
        <v>118</v>
      </c>
      <c r="N69" t="s">
        <v>31</v>
      </c>
      <c r="O69" t="s">
        <v>119</v>
      </c>
      <c r="P69" t="s">
        <v>120</v>
      </c>
      <c r="Q69" t="s">
        <v>121</v>
      </c>
      <c r="R69" t="s">
        <v>35</v>
      </c>
      <c r="S69" t="s">
        <v>36</v>
      </c>
      <c r="T69" t="s">
        <v>122</v>
      </c>
      <c r="U69" t="s">
        <v>53</v>
      </c>
      <c r="V69">
        <v>0.152542372881356</v>
      </c>
      <c r="W69">
        <v>2004</v>
      </c>
      <c r="X69">
        <v>6</v>
      </c>
      <c r="Y69">
        <v>2</v>
      </c>
    </row>
    <row r="70" spans="1:25" x14ac:dyDescent="0.25">
      <c r="A70">
        <v>10275</v>
      </c>
      <c r="B70">
        <v>22</v>
      </c>
      <c r="C70">
        <v>100</v>
      </c>
      <c r="D70">
        <v>4</v>
      </c>
      <c r="E70">
        <v>2904.44</v>
      </c>
      <c r="F70" s="1">
        <v>38191</v>
      </c>
      <c r="G70" t="s">
        <v>25</v>
      </c>
      <c r="H70" t="s">
        <v>26</v>
      </c>
      <c r="I70">
        <v>118</v>
      </c>
      <c r="J70" t="s">
        <v>319</v>
      </c>
      <c r="K70" t="s">
        <v>123</v>
      </c>
      <c r="L70" t="s">
        <v>124</v>
      </c>
      <c r="M70" t="s">
        <v>125</v>
      </c>
      <c r="N70" t="s">
        <v>31</v>
      </c>
      <c r="O70" t="s">
        <v>126</v>
      </c>
      <c r="P70" t="s">
        <v>31</v>
      </c>
      <c r="Q70" t="s">
        <v>127</v>
      </c>
      <c r="R70" t="s">
        <v>44</v>
      </c>
      <c r="S70" t="s">
        <v>45</v>
      </c>
      <c r="T70" t="s">
        <v>128</v>
      </c>
      <c r="U70" t="s">
        <v>38</v>
      </c>
      <c r="V70">
        <v>0.152542372881356</v>
      </c>
      <c r="W70">
        <v>2004</v>
      </c>
      <c r="X70">
        <v>7</v>
      </c>
      <c r="Y70">
        <v>3</v>
      </c>
    </row>
    <row r="71" spans="1:25" x14ac:dyDescent="0.25">
      <c r="A71">
        <v>10285</v>
      </c>
      <c r="B71">
        <v>47</v>
      </c>
      <c r="C71">
        <v>100</v>
      </c>
      <c r="D71">
        <v>9</v>
      </c>
      <c r="E71">
        <v>6484.59</v>
      </c>
      <c r="F71" s="1">
        <v>38226</v>
      </c>
      <c r="G71" t="s">
        <v>25</v>
      </c>
      <c r="H71" t="s">
        <v>26</v>
      </c>
      <c r="I71">
        <v>118</v>
      </c>
      <c r="J71" t="s">
        <v>319</v>
      </c>
      <c r="K71" t="s">
        <v>129</v>
      </c>
      <c r="L71" t="s">
        <v>130</v>
      </c>
      <c r="M71" t="s">
        <v>131</v>
      </c>
      <c r="N71" t="s">
        <v>31</v>
      </c>
      <c r="O71" t="s">
        <v>132</v>
      </c>
      <c r="P71" t="s">
        <v>133</v>
      </c>
      <c r="Q71" t="s">
        <v>134</v>
      </c>
      <c r="R71" t="s">
        <v>35</v>
      </c>
      <c r="S71" t="s">
        <v>36</v>
      </c>
      <c r="T71" t="s">
        <v>135</v>
      </c>
      <c r="U71" t="s">
        <v>53</v>
      </c>
      <c r="V71">
        <v>0.152542372881356</v>
      </c>
      <c r="W71">
        <v>2004</v>
      </c>
      <c r="X71">
        <v>8</v>
      </c>
      <c r="Y71">
        <v>3</v>
      </c>
    </row>
    <row r="72" spans="1:25" x14ac:dyDescent="0.25">
      <c r="A72">
        <v>10298</v>
      </c>
      <c r="B72">
        <v>39</v>
      </c>
      <c r="C72">
        <v>96.34</v>
      </c>
      <c r="D72">
        <v>1</v>
      </c>
      <c r="E72">
        <v>3757.26</v>
      </c>
      <c r="F72" s="1">
        <v>38257</v>
      </c>
      <c r="G72" t="s">
        <v>25</v>
      </c>
      <c r="H72" t="s">
        <v>26</v>
      </c>
      <c r="I72">
        <v>118</v>
      </c>
      <c r="J72" t="s">
        <v>319</v>
      </c>
      <c r="K72" t="s">
        <v>330</v>
      </c>
      <c r="L72" t="s">
        <v>331</v>
      </c>
      <c r="M72" t="s">
        <v>332</v>
      </c>
      <c r="N72" t="s">
        <v>31</v>
      </c>
      <c r="O72" t="s">
        <v>126</v>
      </c>
      <c r="P72" t="s">
        <v>31</v>
      </c>
      <c r="Q72" t="s">
        <v>127</v>
      </c>
      <c r="R72" t="s">
        <v>44</v>
      </c>
      <c r="S72" t="s">
        <v>45</v>
      </c>
      <c r="T72" t="s">
        <v>333</v>
      </c>
      <c r="U72" t="s">
        <v>53</v>
      </c>
      <c r="V72">
        <v>0.18355932203389799</v>
      </c>
      <c r="W72">
        <v>2004</v>
      </c>
      <c r="X72">
        <v>9</v>
      </c>
      <c r="Y72">
        <v>3</v>
      </c>
    </row>
    <row r="73" spans="1:25" x14ac:dyDescent="0.25">
      <c r="A73">
        <v>10308</v>
      </c>
      <c r="B73">
        <v>34</v>
      </c>
      <c r="C73">
        <v>100</v>
      </c>
      <c r="D73">
        <v>2</v>
      </c>
      <c r="E73">
        <v>4043.96</v>
      </c>
      <c r="F73" s="1">
        <v>38275</v>
      </c>
      <c r="G73" t="s">
        <v>25</v>
      </c>
      <c r="H73" t="s">
        <v>26</v>
      </c>
      <c r="I73">
        <v>118</v>
      </c>
      <c r="J73" t="s">
        <v>319</v>
      </c>
      <c r="K73" t="s">
        <v>334</v>
      </c>
      <c r="L73" t="s">
        <v>335</v>
      </c>
      <c r="M73" t="s">
        <v>336</v>
      </c>
      <c r="N73" t="s">
        <v>31</v>
      </c>
      <c r="O73" t="s">
        <v>337</v>
      </c>
      <c r="P73" t="s">
        <v>33</v>
      </c>
      <c r="Q73" t="s">
        <v>338</v>
      </c>
      <c r="R73" t="s">
        <v>35</v>
      </c>
      <c r="S73" t="s">
        <v>36</v>
      </c>
      <c r="T73" t="s">
        <v>339</v>
      </c>
      <c r="U73" t="s">
        <v>53</v>
      </c>
      <c r="V73">
        <v>0.152542372881356</v>
      </c>
      <c r="W73">
        <v>2004</v>
      </c>
      <c r="X73">
        <v>10</v>
      </c>
      <c r="Y73">
        <v>4</v>
      </c>
    </row>
    <row r="74" spans="1:25" x14ac:dyDescent="0.25">
      <c r="A74">
        <v>10318</v>
      </c>
      <c r="B74">
        <v>45</v>
      </c>
      <c r="C74">
        <v>100</v>
      </c>
      <c r="D74">
        <v>4</v>
      </c>
      <c r="E74">
        <v>5566.5</v>
      </c>
      <c r="F74" s="1">
        <v>38293</v>
      </c>
      <c r="G74" t="s">
        <v>25</v>
      </c>
      <c r="H74" t="s">
        <v>26</v>
      </c>
      <c r="I74">
        <v>118</v>
      </c>
      <c r="J74" t="s">
        <v>319</v>
      </c>
      <c r="K74" t="s">
        <v>149</v>
      </c>
      <c r="L74" t="s">
        <v>150</v>
      </c>
      <c r="M74" t="s">
        <v>151</v>
      </c>
      <c r="N74" t="s">
        <v>31</v>
      </c>
      <c r="O74" t="s">
        <v>152</v>
      </c>
      <c r="P74" t="s">
        <v>153</v>
      </c>
      <c r="Q74" t="s">
        <v>154</v>
      </c>
      <c r="R74" t="s">
        <v>35</v>
      </c>
      <c r="S74" t="s">
        <v>36</v>
      </c>
      <c r="T74" t="s">
        <v>155</v>
      </c>
      <c r="U74" t="s">
        <v>53</v>
      </c>
      <c r="V74">
        <v>0.152542372881356</v>
      </c>
      <c r="W74">
        <v>2004</v>
      </c>
      <c r="X74">
        <v>11</v>
      </c>
      <c r="Y74">
        <v>4</v>
      </c>
    </row>
    <row r="75" spans="1:25" x14ac:dyDescent="0.25">
      <c r="A75">
        <v>10329</v>
      </c>
      <c r="B75">
        <v>20</v>
      </c>
      <c r="C75">
        <v>100</v>
      </c>
      <c r="D75">
        <v>2</v>
      </c>
      <c r="E75">
        <v>3176</v>
      </c>
      <c r="F75" s="1">
        <v>38306</v>
      </c>
      <c r="G75" t="s">
        <v>25</v>
      </c>
      <c r="H75" t="s">
        <v>26</v>
      </c>
      <c r="I75">
        <v>118</v>
      </c>
      <c r="J75" t="s">
        <v>319</v>
      </c>
      <c r="K75" t="s">
        <v>28</v>
      </c>
      <c r="L75" t="s">
        <v>29</v>
      </c>
      <c r="M75" t="s">
        <v>30</v>
      </c>
      <c r="N75" t="s">
        <v>31</v>
      </c>
      <c r="O75" t="s">
        <v>32</v>
      </c>
      <c r="P75" t="s">
        <v>33</v>
      </c>
      <c r="Q75" t="s">
        <v>34</v>
      </c>
      <c r="R75" t="s">
        <v>35</v>
      </c>
      <c r="S75" t="s">
        <v>36</v>
      </c>
      <c r="T75" t="s">
        <v>37</v>
      </c>
      <c r="U75" t="s">
        <v>53</v>
      </c>
      <c r="V75">
        <v>0.152542372881356</v>
      </c>
      <c r="W75">
        <v>2004</v>
      </c>
      <c r="X75">
        <v>11</v>
      </c>
      <c r="Y75">
        <v>4</v>
      </c>
    </row>
    <row r="76" spans="1:25" x14ac:dyDescent="0.25">
      <c r="A76">
        <v>10339</v>
      </c>
      <c r="B76">
        <v>40</v>
      </c>
      <c r="C76">
        <v>68.92</v>
      </c>
      <c r="D76">
        <v>4</v>
      </c>
      <c r="E76">
        <v>2756.8</v>
      </c>
      <c r="F76" s="1">
        <v>38314</v>
      </c>
      <c r="G76" t="s">
        <v>25</v>
      </c>
      <c r="H76" t="s">
        <v>26</v>
      </c>
      <c r="I76">
        <v>118</v>
      </c>
      <c r="J76" t="s">
        <v>319</v>
      </c>
      <c r="K76" t="s">
        <v>261</v>
      </c>
      <c r="L76" t="s">
        <v>262</v>
      </c>
      <c r="M76" t="s">
        <v>263</v>
      </c>
      <c r="N76" t="s">
        <v>31</v>
      </c>
      <c r="O76" t="s">
        <v>264</v>
      </c>
      <c r="P76" t="s">
        <v>265</v>
      </c>
      <c r="Q76" t="s">
        <v>266</v>
      </c>
      <c r="R76" t="s">
        <v>212</v>
      </c>
      <c r="S76" t="s">
        <v>212</v>
      </c>
      <c r="T76" t="s">
        <v>267</v>
      </c>
      <c r="U76" t="s">
        <v>38</v>
      </c>
      <c r="V76">
        <v>0.41593220338983</v>
      </c>
      <c r="W76">
        <v>2004</v>
      </c>
      <c r="X76">
        <v>11</v>
      </c>
      <c r="Y76">
        <v>4</v>
      </c>
    </row>
    <row r="77" spans="1:25" x14ac:dyDescent="0.25">
      <c r="A77">
        <v>10361</v>
      </c>
      <c r="B77">
        <v>26</v>
      </c>
      <c r="C77">
        <v>51.15</v>
      </c>
      <c r="D77">
        <v>8</v>
      </c>
      <c r="E77">
        <v>1329.9</v>
      </c>
      <c r="F77" s="1">
        <v>38338</v>
      </c>
      <c r="G77" t="s">
        <v>25</v>
      </c>
      <c r="H77" t="s">
        <v>26</v>
      </c>
      <c r="I77">
        <v>118</v>
      </c>
      <c r="J77" t="s">
        <v>319</v>
      </c>
      <c r="K77" t="s">
        <v>164</v>
      </c>
      <c r="L77" t="s">
        <v>165</v>
      </c>
      <c r="M77" t="s">
        <v>166</v>
      </c>
      <c r="N77" t="s">
        <v>167</v>
      </c>
      <c r="O77" t="s">
        <v>168</v>
      </c>
      <c r="P77" t="s">
        <v>169</v>
      </c>
      <c r="Q77" t="s">
        <v>170</v>
      </c>
      <c r="R77" t="s">
        <v>101</v>
      </c>
      <c r="S77" t="s">
        <v>102</v>
      </c>
      <c r="T77" t="s">
        <v>171</v>
      </c>
      <c r="U77" t="s">
        <v>38</v>
      </c>
      <c r="V77">
        <v>0.56652542372881398</v>
      </c>
      <c r="W77">
        <v>2004</v>
      </c>
      <c r="X77">
        <v>12</v>
      </c>
      <c r="Y77">
        <v>4</v>
      </c>
    </row>
    <row r="78" spans="1:25" x14ac:dyDescent="0.25">
      <c r="A78">
        <v>10374</v>
      </c>
      <c r="B78">
        <v>39</v>
      </c>
      <c r="C78">
        <v>100</v>
      </c>
      <c r="D78">
        <v>5</v>
      </c>
      <c r="E78">
        <v>5288.01</v>
      </c>
      <c r="F78" s="1">
        <v>38385</v>
      </c>
      <c r="G78" t="s">
        <v>25</v>
      </c>
      <c r="H78" t="s">
        <v>26</v>
      </c>
      <c r="I78">
        <v>118</v>
      </c>
      <c r="J78" t="s">
        <v>319</v>
      </c>
      <c r="K78" t="s">
        <v>219</v>
      </c>
      <c r="L78" t="s">
        <v>220</v>
      </c>
      <c r="M78" t="s">
        <v>221</v>
      </c>
      <c r="N78" t="s">
        <v>31</v>
      </c>
      <c r="O78" t="s">
        <v>222</v>
      </c>
      <c r="P78" t="s">
        <v>223</v>
      </c>
      <c r="Q78" t="s">
        <v>224</v>
      </c>
      <c r="R78" t="s">
        <v>101</v>
      </c>
      <c r="S78" t="s">
        <v>102</v>
      </c>
      <c r="T78" t="s">
        <v>225</v>
      </c>
      <c r="U78" t="s">
        <v>53</v>
      </c>
      <c r="V78">
        <v>0.152542372881356</v>
      </c>
      <c r="W78">
        <v>2005</v>
      </c>
      <c r="X78">
        <v>2</v>
      </c>
      <c r="Y78">
        <v>1</v>
      </c>
    </row>
    <row r="79" spans="1:25" x14ac:dyDescent="0.25">
      <c r="A79">
        <v>10388</v>
      </c>
      <c r="B79">
        <v>50</v>
      </c>
      <c r="C79">
        <v>44.51</v>
      </c>
      <c r="D79">
        <v>5</v>
      </c>
      <c r="E79">
        <v>2225.5</v>
      </c>
      <c r="F79" s="1">
        <v>38414</v>
      </c>
      <c r="G79" t="s">
        <v>25</v>
      </c>
      <c r="H79" t="s">
        <v>26</v>
      </c>
      <c r="I79">
        <v>118</v>
      </c>
      <c r="J79" t="s">
        <v>319</v>
      </c>
      <c r="K79" t="s">
        <v>172</v>
      </c>
      <c r="L79" t="s">
        <v>173</v>
      </c>
      <c r="M79" t="s">
        <v>174</v>
      </c>
      <c r="N79" t="s">
        <v>31</v>
      </c>
      <c r="O79" t="s">
        <v>175</v>
      </c>
      <c r="P79" t="s">
        <v>133</v>
      </c>
      <c r="Q79" t="s">
        <v>176</v>
      </c>
      <c r="R79" t="s">
        <v>35</v>
      </c>
      <c r="S79" t="s">
        <v>36</v>
      </c>
      <c r="T79" t="s">
        <v>177</v>
      </c>
      <c r="U79" t="s">
        <v>38</v>
      </c>
      <c r="V79">
        <v>0.62279661016949195</v>
      </c>
      <c r="W79">
        <v>2005</v>
      </c>
      <c r="X79">
        <v>3</v>
      </c>
      <c r="Y79">
        <v>1</v>
      </c>
    </row>
    <row r="80" spans="1:25" x14ac:dyDescent="0.25">
      <c r="A80">
        <v>10402</v>
      </c>
      <c r="B80">
        <v>45</v>
      </c>
      <c r="C80">
        <v>100</v>
      </c>
      <c r="D80">
        <v>1</v>
      </c>
      <c r="E80">
        <v>5833.8</v>
      </c>
      <c r="F80" s="1">
        <v>38449</v>
      </c>
      <c r="G80" t="s">
        <v>25</v>
      </c>
      <c r="H80" t="s">
        <v>26</v>
      </c>
      <c r="I80">
        <v>118</v>
      </c>
      <c r="J80" t="s">
        <v>319</v>
      </c>
      <c r="K80" t="s">
        <v>89</v>
      </c>
      <c r="L80" t="s">
        <v>90</v>
      </c>
      <c r="M80" t="s">
        <v>91</v>
      </c>
      <c r="N80" t="s">
        <v>31</v>
      </c>
      <c r="O80" t="s">
        <v>50</v>
      </c>
      <c r="P80" t="s">
        <v>31</v>
      </c>
      <c r="Q80" t="s">
        <v>92</v>
      </c>
      <c r="R80" t="s">
        <v>44</v>
      </c>
      <c r="S80" t="s">
        <v>45</v>
      </c>
      <c r="T80" t="s">
        <v>93</v>
      </c>
      <c r="U80" t="s">
        <v>53</v>
      </c>
      <c r="V80">
        <v>0.152542372881356</v>
      </c>
      <c r="W80">
        <v>2005</v>
      </c>
      <c r="X80">
        <v>4</v>
      </c>
      <c r="Y80">
        <v>2</v>
      </c>
    </row>
    <row r="81" spans="1:25" x14ac:dyDescent="0.25">
      <c r="A81">
        <v>10417</v>
      </c>
      <c r="B81">
        <v>45</v>
      </c>
      <c r="C81">
        <v>100</v>
      </c>
      <c r="D81">
        <v>5</v>
      </c>
      <c r="E81">
        <v>5887.35</v>
      </c>
      <c r="F81" s="1">
        <v>38485</v>
      </c>
      <c r="G81" t="s">
        <v>185</v>
      </c>
      <c r="H81" t="s">
        <v>26</v>
      </c>
      <c r="I81">
        <v>118</v>
      </c>
      <c r="J81" t="s">
        <v>319</v>
      </c>
      <c r="K81" t="s">
        <v>186</v>
      </c>
      <c r="L81" t="s">
        <v>187</v>
      </c>
      <c r="M81" t="s">
        <v>188</v>
      </c>
      <c r="N81" t="s">
        <v>31</v>
      </c>
      <c r="O81" t="s">
        <v>189</v>
      </c>
      <c r="P81" t="s">
        <v>31</v>
      </c>
      <c r="Q81" t="s">
        <v>190</v>
      </c>
      <c r="R81" t="s">
        <v>191</v>
      </c>
      <c r="S81" t="s">
        <v>45</v>
      </c>
      <c r="T81" t="s">
        <v>192</v>
      </c>
      <c r="U81" t="s">
        <v>53</v>
      </c>
      <c r="V81">
        <v>0.152542372881356</v>
      </c>
      <c r="W81">
        <v>2005</v>
      </c>
      <c r="X81">
        <v>5</v>
      </c>
      <c r="Y81">
        <v>2</v>
      </c>
    </row>
    <row r="82" spans="1:25" x14ac:dyDescent="0.25">
      <c r="A82">
        <v>10107</v>
      </c>
      <c r="B82">
        <v>27</v>
      </c>
      <c r="C82">
        <v>100</v>
      </c>
      <c r="D82">
        <v>4</v>
      </c>
      <c r="E82">
        <v>6065.55</v>
      </c>
      <c r="F82" s="1">
        <v>37676</v>
      </c>
      <c r="G82" t="s">
        <v>25</v>
      </c>
      <c r="H82" t="s">
        <v>26</v>
      </c>
      <c r="I82">
        <v>193</v>
      </c>
      <c r="J82" t="s">
        <v>340</v>
      </c>
      <c r="K82" t="s">
        <v>28</v>
      </c>
      <c r="L82" t="s">
        <v>29</v>
      </c>
      <c r="M82" t="s">
        <v>30</v>
      </c>
      <c r="N82" t="s">
        <v>31</v>
      </c>
      <c r="O82" t="s">
        <v>32</v>
      </c>
      <c r="P82" t="s">
        <v>33</v>
      </c>
      <c r="Q82" t="s">
        <v>34</v>
      </c>
      <c r="R82" t="s">
        <v>35</v>
      </c>
      <c r="S82" t="s">
        <v>36</v>
      </c>
      <c r="T82" t="s">
        <v>37</v>
      </c>
      <c r="U82" t="s">
        <v>53</v>
      </c>
      <c r="V82">
        <v>0.48186528497409298</v>
      </c>
      <c r="W82">
        <v>2003</v>
      </c>
      <c r="X82">
        <v>2</v>
      </c>
      <c r="Y82">
        <v>1</v>
      </c>
    </row>
    <row r="83" spans="1:25" x14ac:dyDescent="0.25">
      <c r="A83">
        <v>10120</v>
      </c>
      <c r="B83">
        <v>46</v>
      </c>
      <c r="C83">
        <v>100</v>
      </c>
      <c r="D83">
        <v>2</v>
      </c>
      <c r="E83">
        <v>9264.86</v>
      </c>
      <c r="F83" s="1">
        <v>37740</v>
      </c>
      <c r="G83" t="s">
        <v>25</v>
      </c>
      <c r="H83" t="s">
        <v>26</v>
      </c>
      <c r="I83">
        <v>193</v>
      </c>
      <c r="J83" t="s">
        <v>340</v>
      </c>
      <c r="K83" t="s">
        <v>94</v>
      </c>
      <c r="L83" t="s">
        <v>95</v>
      </c>
      <c r="M83" t="s">
        <v>96</v>
      </c>
      <c r="N83" t="s">
        <v>97</v>
      </c>
      <c r="O83" t="s">
        <v>98</v>
      </c>
      <c r="P83" t="s">
        <v>99</v>
      </c>
      <c r="Q83" t="s">
        <v>100</v>
      </c>
      <c r="R83" t="s">
        <v>101</v>
      </c>
      <c r="S83" t="s">
        <v>102</v>
      </c>
      <c r="T83" t="s">
        <v>103</v>
      </c>
      <c r="U83" t="s">
        <v>163</v>
      </c>
      <c r="V83">
        <v>0.48186528497409298</v>
      </c>
      <c r="W83">
        <v>2003</v>
      </c>
      <c r="X83">
        <v>4</v>
      </c>
      <c r="Y83">
        <v>2</v>
      </c>
    </row>
    <row r="84" spans="1:25" x14ac:dyDescent="0.25">
      <c r="A84">
        <v>10134</v>
      </c>
      <c r="B84">
        <v>31</v>
      </c>
      <c r="C84">
        <v>100</v>
      </c>
      <c r="D84">
        <v>4</v>
      </c>
      <c r="E84">
        <v>7023.98</v>
      </c>
      <c r="F84" s="1">
        <v>37803</v>
      </c>
      <c r="G84" t="s">
        <v>25</v>
      </c>
      <c r="H84" t="s">
        <v>26</v>
      </c>
      <c r="I84">
        <v>193</v>
      </c>
      <c r="J84" t="s">
        <v>340</v>
      </c>
      <c r="K84" t="s">
        <v>47</v>
      </c>
      <c r="L84" t="s">
        <v>48</v>
      </c>
      <c r="M84" t="s">
        <v>49</v>
      </c>
      <c r="N84" t="s">
        <v>31</v>
      </c>
      <c r="O84" t="s">
        <v>50</v>
      </c>
      <c r="P84" t="s">
        <v>31</v>
      </c>
      <c r="Q84" t="s">
        <v>51</v>
      </c>
      <c r="R84" t="s">
        <v>44</v>
      </c>
      <c r="S84" t="s">
        <v>45</v>
      </c>
      <c r="T84" t="s">
        <v>52</v>
      </c>
      <c r="U84" t="s">
        <v>163</v>
      </c>
      <c r="V84">
        <v>0.48186528497409298</v>
      </c>
      <c r="W84">
        <v>2003</v>
      </c>
      <c r="X84">
        <v>7</v>
      </c>
      <c r="Y84">
        <v>3</v>
      </c>
    </row>
    <row r="85" spans="1:25" x14ac:dyDescent="0.25">
      <c r="A85">
        <v>10145</v>
      </c>
      <c r="B85">
        <v>33</v>
      </c>
      <c r="C85">
        <v>100</v>
      </c>
      <c r="D85">
        <v>8</v>
      </c>
      <c r="E85">
        <v>5176.38</v>
      </c>
      <c r="F85" s="1">
        <v>37858</v>
      </c>
      <c r="G85" t="s">
        <v>25</v>
      </c>
      <c r="H85" t="s">
        <v>26</v>
      </c>
      <c r="I85">
        <v>193</v>
      </c>
      <c r="J85" t="s">
        <v>340</v>
      </c>
      <c r="K85" t="s">
        <v>54</v>
      </c>
      <c r="L85" t="s">
        <v>55</v>
      </c>
      <c r="M85" t="s">
        <v>56</v>
      </c>
      <c r="N85" t="s">
        <v>31</v>
      </c>
      <c r="O85" t="s">
        <v>57</v>
      </c>
      <c r="P85" t="s">
        <v>58</v>
      </c>
      <c r="Q85" t="s">
        <v>59</v>
      </c>
      <c r="R85" t="s">
        <v>35</v>
      </c>
      <c r="S85" t="s">
        <v>36</v>
      </c>
      <c r="T85" t="s">
        <v>60</v>
      </c>
      <c r="U85" t="s">
        <v>53</v>
      </c>
      <c r="V85">
        <v>0.48186528497409298</v>
      </c>
      <c r="W85">
        <v>2003</v>
      </c>
      <c r="X85">
        <v>8</v>
      </c>
      <c r="Y85">
        <v>3</v>
      </c>
    </row>
    <row r="86" spans="1:25" x14ac:dyDescent="0.25">
      <c r="A86">
        <v>10159</v>
      </c>
      <c r="B86">
        <v>22</v>
      </c>
      <c r="C86">
        <v>100</v>
      </c>
      <c r="D86">
        <v>16</v>
      </c>
      <c r="E86">
        <v>4132.7</v>
      </c>
      <c r="F86" s="1">
        <v>37904</v>
      </c>
      <c r="G86" t="s">
        <v>25</v>
      </c>
      <c r="H86" t="s">
        <v>26</v>
      </c>
      <c r="I86">
        <v>193</v>
      </c>
      <c r="J86" t="s">
        <v>340</v>
      </c>
      <c r="K86" t="s">
        <v>61</v>
      </c>
      <c r="L86" t="s">
        <v>62</v>
      </c>
      <c r="M86" t="s">
        <v>63</v>
      </c>
      <c r="N86" t="s">
        <v>31</v>
      </c>
      <c r="O86" t="s">
        <v>64</v>
      </c>
      <c r="P86" t="s">
        <v>58</v>
      </c>
      <c r="Q86" t="s">
        <v>31</v>
      </c>
      <c r="R86" t="s">
        <v>35</v>
      </c>
      <c r="S86" t="s">
        <v>36</v>
      </c>
      <c r="T86" t="s">
        <v>65</v>
      </c>
      <c r="U86" t="s">
        <v>53</v>
      </c>
      <c r="V86">
        <v>0.48186528497409298</v>
      </c>
      <c r="W86">
        <v>2003</v>
      </c>
      <c r="X86">
        <v>10</v>
      </c>
      <c r="Y86">
        <v>4</v>
      </c>
    </row>
    <row r="87" spans="1:25" x14ac:dyDescent="0.25">
      <c r="A87">
        <v>10168</v>
      </c>
      <c r="B87">
        <v>20</v>
      </c>
      <c r="C87">
        <v>100</v>
      </c>
      <c r="D87">
        <v>3</v>
      </c>
      <c r="E87">
        <v>4183</v>
      </c>
      <c r="F87" s="1">
        <v>37922</v>
      </c>
      <c r="G87" t="s">
        <v>25</v>
      </c>
      <c r="H87" t="s">
        <v>26</v>
      </c>
      <c r="I87">
        <v>193</v>
      </c>
      <c r="J87" t="s">
        <v>340</v>
      </c>
      <c r="K87" t="s">
        <v>66</v>
      </c>
      <c r="L87" t="s">
        <v>67</v>
      </c>
      <c r="M87" t="s">
        <v>68</v>
      </c>
      <c r="N87" t="s">
        <v>31</v>
      </c>
      <c r="O87" t="s">
        <v>69</v>
      </c>
      <c r="P87" t="s">
        <v>58</v>
      </c>
      <c r="Q87" t="s">
        <v>70</v>
      </c>
      <c r="R87" t="s">
        <v>35</v>
      </c>
      <c r="S87" t="s">
        <v>36</v>
      </c>
      <c r="T87" t="s">
        <v>71</v>
      </c>
      <c r="U87" t="s">
        <v>53</v>
      </c>
      <c r="V87">
        <v>0.48186528497409298</v>
      </c>
      <c r="W87">
        <v>2003</v>
      </c>
      <c r="X87">
        <v>10</v>
      </c>
      <c r="Y87">
        <v>4</v>
      </c>
    </row>
    <row r="88" spans="1:25" x14ac:dyDescent="0.25">
      <c r="A88">
        <v>10180</v>
      </c>
      <c r="B88">
        <v>41</v>
      </c>
      <c r="C88">
        <v>100</v>
      </c>
      <c r="D88">
        <v>11</v>
      </c>
      <c r="E88">
        <v>8892.9</v>
      </c>
      <c r="F88" s="1">
        <v>37936</v>
      </c>
      <c r="G88" t="s">
        <v>25</v>
      </c>
      <c r="H88" t="s">
        <v>26</v>
      </c>
      <c r="I88">
        <v>193</v>
      </c>
      <c r="J88" t="s">
        <v>340</v>
      </c>
      <c r="K88" t="s">
        <v>72</v>
      </c>
      <c r="L88" t="s">
        <v>73</v>
      </c>
      <c r="M88" t="s">
        <v>74</v>
      </c>
      <c r="N88" t="s">
        <v>31</v>
      </c>
      <c r="O88" t="s">
        <v>75</v>
      </c>
      <c r="P88" t="s">
        <v>31</v>
      </c>
      <c r="Q88" t="s">
        <v>76</v>
      </c>
      <c r="R88" t="s">
        <v>44</v>
      </c>
      <c r="S88" t="s">
        <v>45</v>
      </c>
      <c r="T88" t="s">
        <v>77</v>
      </c>
      <c r="U88" t="s">
        <v>163</v>
      </c>
      <c r="V88">
        <v>0.48186528497409298</v>
      </c>
      <c r="W88">
        <v>2003</v>
      </c>
      <c r="X88">
        <v>11</v>
      </c>
      <c r="Y88">
        <v>4</v>
      </c>
    </row>
    <row r="89" spans="1:25" x14ac:dyDescent="0.25">
      <c r="A89">
        <v>10188</v>
      </c>
      <c r="B89">
        <v>45</v>
      </c>
      <c r="C89">
        <v>100</v>
      </c>
      <c r="D89">
        <v>3</v>
      </c>
      <c r="E89">
        <v>8714.7000000000007</v>
      </c>
      <c r="F89" s="1">
        <v>37943</v>
      </c>
      <c r="G89" t="s">
        <v>25</v>
      </c>
      <c r="H89" t="s">
        <v>26</v>
      </c>
      <c r="I89">
        <v>193</v>
      </c>
      <c r="J89" t="s">
        <v>340</v>
      </c>
      <c r="K89" t="s">
        <v>78</v>
      </c>
      <c r="L89" t="s">
        <v>79</v>
      </c>
      <c r="M89" t="s">
        <v>80</v>
      </c>
      <c r="N89" t="s">
        <v>31</v>
      </c>
      <c r="O89" t="s">
        <v>81</v>
      </c>
      <c r="P89" t="s">
        <v>31</v>
      </c>
      <c r="Q89" t="s">
        <v>82</v>
      </c>
      <c r="R89" t="s">
        <v>83</v>
      </c>
      <c r="S89" t="s">
        <v>45</v>
      </c>
      <c r="T89" t="s">
        <v>84</v>
      </c>
      <c r="U89" t="s">
        <v>163</v>
      </c>
      <c r="V89">
        <v>0.48186528497409298</v>
      </c>
      <c r="W89">
        <v>2003</v>
      </c>
      <c r="X89">
        <v>11</v>
      </c>
      <c r="Y89">
        <v>4</v>
      </c>
    </row>
    <row r="90" spans="1:25" x14ac:dyDescent="0.25">
      <c r="A90">
        <v>10201</v>
      </c>
      <c r="B90">
        <v>49</v>
      </c>
      <c r="C90">
        <v>100</v>
      </c>
      <c r="D90">
        <v>4</v>
      </c>
      <c r="E90">
        <v>8065.89</v>
      </c>
      <c r="F90" s="1">
        <v>37956</v>
      </c>
      <c r="G90" t="s">
        <v>25</v>
      </c>
      <c r="H90" t="s">
        <v>26</v>
      </c>
      <c r="I90">
        <v>193</v>
      </c>
      <c r="J90" t="s">
        <v>340</v>
      </c>
      <c r="K90" t="s">
        <v>85</v>
      </c>
      <c r="L90" t="s">
        <v>86</v>
      </c>
      <c r="M90" t="s">
        <v>87</v>
      </c>
      <c r="N90" t="s">
        <v>31</v>
      </c>
      <c r="O90" t="s">
        <v>64</v>
      </c>
      <c r="P90" t="s">
        <v>58</v>
      </c>
      <c r="Q90" t="s">
        <v>31</v>
      </c>
      <c r="R90" t="s">
        <v>35</v>
      </c>
      <c r="S90" t="s">
        <v>36</v>
      </c>
      <c r="T90" t="s">
        <v>88</v>
      </c>
      <c r="U90" t="s">
        <v>163</v>
      </c>
      <c r="V90">
        <v>0.48186528497409298</v>
      </c>
      <c r="W90">
        <v>2003</v>
      </c>
      <c r="X90">
        <v>12</v>
      </c>
      <c r="Y90">
        <v>4</v>
      </c>
    </row>
    <row r="91" spans="1:25" x14ac:dyDescent="0.25">
      <c r="A91">
        <v>10210</v>
      </c>
      <c r="B91">
        <v>34</v>
      </c>
      <c r="C91">
        <v>100</v>
      </c>
      <c r="D91">
        <v>1</v>
      </c>
      <c r="E91">
        <v>6123.4</v>
      </c>
      <c r="F91" s="1">
        <v>37998</v>
      </c>
      <c r="G91" t="s">
        <v>25</v>
      </c>
      <c r="H91" t="s">
        <v>26</v>
      </c>
      <c r="I91">
        <v>193</v>
      </c>
      <c r="J91" t="s">
        <v>340</v>
      </c>
      <c r="K91" t="s">
        <v>320</v>
      </c>
      <c r="L91" t="s">
        <v>321</v>
      </c>
      <c r="M91" t="s">
        <v>322</v>
      </c>
      <c r="N91" t="s">
        <v>31</v>
      </c>
      <c r="O91" t="s">
        <v>323</v>
      </c>
      <c r="P91" t="s">
        <v>323</v>
      </c>
      <c r="Q91" t="s">
        <v>324</v>
      </c>
      <c r="R91" t="s">
        <v>212</v>
      </c>
      <c r="S91" t="s">
        <v>212</v>
      </c>
      <c r="T91" t="s">
        <v>325</v>
      </c>
      <c r="U91" t="s">
        <v>53</v>
      </c>
      <c r="V91">
        <v>0.48186528497409298</v>
      </c>
      <c r="W91">
        <v>2004</v>
      </c>
      <c r="X91">
        <v>1</v>
      </c>
      <c r="Y91">
        <v>1</v>
      </c>
    </row>
    <row r="92" spans="1:25" x14ac:dyDescent="0.25">
      <c r="A92">
        <v>10223</v>
      </c>
      <c r="B92">
        <v>49</v>
      </c>
      <c r="C92">
        <v>100</v>
      </c>
      <c r="D92">
        <v>3</v>
      </c>
      <c r="E92">
        <v>9774.0300000000007</v>
      </c>
      <c r="F92" s="1">
        <v>38037</v>
      </c>
      <c r="G92" t="s">
        <v>25</v>
      </c>
      <c r="H92" t="s">
        <v>26</v>
      </c>
      <c r="I92">
        <v>193</v>
      </c>
      <c r="J92" t="s">
        <v>340</v>
      </c>
      <c r="K92" t="s">
        <v>94</v>
      </c>
      <c r="L92" t="s">
        <v>95</v>
      </c>
      <c r="M92" t="s">
        <v>96</v>
      </c>
      <c r="N92" t="s">
        <v>97</v>
      </c>
      <c r="O92" t="s">
        <v>98</v>
      </c>
      <c r="P92" t="s">
        <v>99</v>
      </c>
      <c r="Q92" t="s">
        <v>100</v>
      </c>
      <c r="R92" t="s">
        <v>101</v>
      </c>
      <c r="S92" t="s">
        <v>102</v>
      </c>
      <c r="T92" t="s">
        <v>103</v>
      </c>
      <c r="U92" t="s">
        <v>163</v>
      </c>
      <c r="V92">
        <v>0.48186528497409298</v>
      </c>
      <c r="W92">
        <v>2004</v>
      </c>
      <c r="X92">
        <v>2</v>
      </c>
      <c r="Y92">
        <v>1</v>
      </c>
    </row>
    <row r="93" spans="1:25" x14ac:dyDescent="0.25">
      <c r="A93">
        <v>10237</v>
      </c>
      <c r="B93">
        <v>39</v>
      </c>
      <c r="C93">
        <v>100</v>
      </c>
      <c r="D93">
        <v>9</v>
      </c>
      <c r="E93">
        <v>7023.9</v>
      </c>
      <c r="F93" s="1">
        <v>38082</v>
      </c>
      <c r="G93" t="s">
        <v>25</v>
      </c>
      <c r="H93" t="s">
        <v>26</v>
      </c>
      <c r="I93">
        <v>193</v>
      </c>
      <c r="J93" t="s">
        <v>340</v>
      </c>
      <c r="K93" t="s">
        <v>104</v>
      </c>
      <c r="L93" t="s">
        <v>105</v>
      </c>
      <c r="M93" t="s">
        <v>106</v>
      </c>
      <c r="N93" t="s">
        <v>107</v>
      </c>
      <c r="O93" t="s">
        <v>32</v>
      </c>
      <c r="P93" t="s">
        <v>33</v>
      </c>
      <c r="Q93" t="s">
        <v>34</v>
      </c>
      <c r="R93" t="s">
        <v>35</v>
      </c>
      <c r="S93" t="s">
        <v>36</v>
      </c>
      <c r="T93" t="s">
        <v>108</v>
      </c>
      <c r="U93" t="s">
        <v>163</v>
      </c>
      <c r="V93">
        <v>0.48186528497409298</v>
      </c>
      <c r="W93">
        <v>2004</v>
      </c>
      <c r="X93">
        <v>4</v>
      </c>
      <c r="Y93">
        <v>2</v>
      </c>
    </row>
    <row r="94" spans="1:25" x14ac:dyDescent="0.25">
      <c r="A94">
        <v>10251</v>
      </c>
      <c r="B94">
        <v>43</v>
      </c>
      <c r="C94">
        <v>100</v>
      </c>
      <c r="D94">
        <v>4</v>
      </c>
      <c r="E94">
        <v>7078.23</v>
      </c>
      <c r="F94" s="1">
        <v>38125</v>
      </c>
      <c r="G94" t="s">
        <v>25</v>
      </c>
      <c r="H94" t="s">
        <v>26</v>
      </c>
      <c r="I94">
        <v>193</v>
      </c>
      <c r="J94" t="s">
        <v>340</v>
      </c>
      <c r="K94" t="s">
        <v>109</v>
      </c>
      <c r="L94" t="s">
        <v>110</v>
      </c>
      <c r="M94" t="s">
        <v>111</v>
      </c>
      <c r="N94" t="s">
        <v>31</v>
      </c>
      <c r="O94" t="s">
        <v>112</v>
      </c>
      <c r="P94" t="s">
        <v>113</v>
      </c>
      <c r="Q94" t="s">
        <v>114</v>
      </c>
      <c r="R94" t="s">
        <v>35</v>
      </c>
      <c r="S94" t="s">
        <v>36</v>
      </c>
      <c r="T94" t="s">
        <v>115</v>
      </c>
      <c r="U94" t="s">
        <v>163</v>
      </c>
      <c r="V94">
        <v>0.48186528497409298</v>
      </c>
      <c r="W94">
        <v>2004</v>
      </c>
      <c r="X94">
        <v>5</v>
      </c>
      <c r="Y94">
        <v>2</v>
      </c>
    </row>
    <row r="95" spans="1:25" x14ac:dyDescent="0.25">
      <c r="A95">
        <v>10263</v>
      </c>
      <c r="B95">
        <v>41</v>
      </c>
      <c r="C95">
        <v>100</v>
      </c>
      <c r="D95">
        <v>4</v>
      </c>
      <c r="E95">
        <v>8336.94</v>
      </c>
      <c r="F95" s="1">
        <v>38166</v>
      </c>
      <c r="G95" t="s">
        <v>25</v>
      </c>
      <c r="H95" t="s">
        <v>26</v>
      </c>
      <c r="I95">
        <v>193</v>
      </c>
      <c r="J95" t="s">
        <v>340</v>
      </c>
      <c r="K95" t="s">
        <v>116</v>
      </c>
      <c r="L95" t="s">
        <v>117</v>
      </c>
      <c r="M95" t="s">
        <v>118</v>
      </c>
      <c r="N95" t="s">
        <v>31</v>
      </c>
      <c r="O95" t="s">
        <v>119</v>
      </c>
      <c r="P95" t="s">
        <v>120</v>
      </c>
      <c r="Q95" t="s">
        <v>121</v>
      </c>
      <c r="R95" t="s">
        <v>35</v>
      </c>
      <c r="S95" t="s">
        <v>36</v>
      </c>
      <c r="T95" t="s">
        <v>122</v>
      </c>
      <c r="U95" t="s">
        <v>163</v>
      </c>
      <c r="V95">
        <v>0.48186528497409298</v>
      </c>
      <c r="W95">
        <v>2004</v>
      </c>
      <c r="X95">
        <v>6</v>
      </c>
      <c r="Y95">
        <v>2</v>
      </c>
    </row>
    <row r="96" spans="1:25" x14ac:dyDescent="0.25">
      <c r="A96">
        <v>10275</v>
      </c>
      <c r="B96">
        <v>36</v>
      </c>
      <c r="C96">
        <v>100</v>
      </c>
      <c r="D96">
        <v>3</v>
      </c>
      <c r="E96">
        <v>6901.92</v>
      </c>
      <c r="F96" s="1">
        <v>38191</v>
      </c>
      <c r="G96" t="s">
        <v>25</v>
      </c>
      <c r="H96" t="s">
        <v>26</v>
      </c>
      <c r="I96">
        <v>193</v>
      </c>
      <c r="J96" t="s">
        <v>340</v>
      </c>
      <c r="K96" t="s">
        <v>123</v>
      </c>
      <c r="L96" t="s">
        <v>124</v>
      </c>
      <c r="M96" t="s">
        <v>125</v>
      </c>
      <c r="N96" t="s">
        <v>31</v>
      </c>
      <c r="O96" t="s">
        <v>126</v>
      </c>
      <c r="P96" t="s">
        <v>31</v>
      </c>
      <c r="Q96" t="s">
        <v>127</v>
      </c>
      <c r="R96" t="s">
        <v>44</v>
      </c>
      <c r="S96" t="s">
        <v>45</v>
      </c>
      <c r="T96" t="s">
        <v>128</v>
      </c>
      <c r="U96" t="s">
        <v>53</v>
      </c>
      <c r="V96">
        <v>0.48186528497409298</v>
      </c>
      <c r="W96">
        <v>2004</v>
      </c>
      <c r="X96">
        <v>7</v>
      </c>
      <c r="Y96">
        <v>3</v>
      </c>
    </row>
    <row r="97" spans="1:25" x14ac:dyDescent="0.25">
      <c r="A97">
        <v>10285</v>
      </c>
      <c r="B97">
        <v>27</v>
      </c>
      <c r="C97">
        <v>100</v>
      </c>
      <c r="D97">
        <v>8</v>
      </c>
      <c r="E97">
        <v>5438.07</v>
      </c>
      <c r="F97" s="1">
        <v>38226</v>
      </c>
      <c r="G97" t="s">
        <v>25</v>
      </c>
      <c r="H97" t="s">
        <v>26</v>
      </c>
      <c r="I97">
        <v>193</v>
      </c>
      <c r="J97" t="s">
        <v>340</v>
      </c>
      <c r="K97" t="s">
        <v>129</v>
      </c>
      <c r="L97" t="s">
        <v>130</v>
      </c>
      <c r="M97" t="s">
        <v>131</v>
      </c>
      <c r="N97" t="s">
        <v>31</v>
      </c>
      <c r="O97" t="s">
        <v>132</v>
      </c>
      <c r="P97" t="s">
        <v>133</v>
      </c>
      <c r="Q97" t="s">
        <v>134</v>
      </c>
      <c r="R97" t="s">
        <v>35</v>
      </c>
      <c r="S97" t="s">
        <v>36</v>
      </c>
      <c r="T97" t="s">
        <v>135</v>
      </c>
      <c r="U97" t="s">
        <v>53</v>
      </c>
      <c r="V97">
        <v>0.48186528497409298</v>
      </c>
      <c r="W97">
        <v>2004</v>
      </c>
      <c r="X97">
        <v>8</v>
      </c>
      <c r="Y97">
        <v>3</v>
      </c>
    </row>
    <row r="98" spans="1:25" x14ac:dyDescent="0.25">
      <c r="A98">
        <v>10299</v>
      </c>
      <c r="B98">
        <v>29</v>
      </c>
      <c r="C98">
        <v>100</v>
      </c>
      <c r="D98">
        <v>11</v>
      </c>
      <c r="E98">
        <v>6683.34</v>
      </c>
      <c r="F98" s="1">
        <v>38260</v>
      </c>
      <c r="G98" t="s">
        <v>25</v>
      </c>
      <c r="H98" t="s">
        <v>26</v>
      </c>
      <c r="I98">
        <v>193</v>
      </c>
      <c r="J98" t="s">
        <v>340</v>
      </c>
      <c r="K98" t="s">
        <v>136</v>
      </c>
      <c r="L98" t="s">
        <v>137</v>
      </c>
      <c r="M98" t="s">
        <v>138</v>
      </c>
      <c r="N98" t="s">
        <v>31</v>
      </c>
      <c r="O98" t="s">
        <v>139</v>
      </c>
      <c r="P98" t="s">
        <v>31</v>
      </c>
      <c r="Q98" t="s">
        <v>140</v>
      </c>
      <c r="R98" t="s">
        <v>141</v>
      </c>
      <c r="S98" t="s">
        <v>45</v>
      </c>
      <c r="T98" t="s">
        <v>142</v>
      </c>
      <c r="U98" t="s">
        <v>53</v>
      </c>
      <c r="V98">
        <v>0.48186528497409298</v>
      </c>
      <c r="W98">
        <v>2004</v>
      </c>
      <c r="X98">
        <v>9</v>
      </c>
      <c r="Y98">
        <v>3</v>
      </c>
    </row>
    <row r="99" spans="1:25" x14ac:dyDescent="0.25">
      <c r="A99">
        <v>10308</v>
      </c>
      <c r="B99">
        <v>20</v>
      </c>
      <c r="C99">
        <v>100</v>
      </c>
      <c r="D99">
        <v>1</v>
      </c>
      <c r="E99">
        <v>4570.3999999999996</v>
      </c>
      <c r="F99" s="1">
        <v>38275</v>
      </c>
      <c r="G99" t="s">
        <v>25</v>
      </c>
      <c r="H99" t="s">
        <v>26</v>
      </c>
      <c r="I99">
        <v>193</v>
      </c>
      <c r="J99" t="s">
        <v>340</v>
      </c>
      <c r="K99" t="s">
        <v>334</v>
      </c>
      <c r="L99" t="s">
        <v>335</v>
      </c>
      <c r="M99" t="s">
        <v>336</v>
      </c>
      <c r="N99" t="s">
        <v>31</v>
      </c>
      <c r="O99" t="s">
        <v>337</v>
      </c>
      <c r="P99" t="s">
        <v>33</v>
      </c>
      <c r="Q99" t="s">
        <v>338</v>
      </c>
      <c r="R99" t="s">
        <v>35</v>
      </c>
      <c r="S99" t="s">
        <v>36</v>
      </c>
      <c r="T99" t="s">
        <v>339</v>
      </c>
      <c r="U99" t="s">
        <v>53</v>
      </c>
      <c r="V99">
        <v>0.48186528497409298</v>
      </c>
      <c r="W99">
        <v>2004</v>
      </c>
      <c r="X99">
        <v>10</v>
      </c>
      <c r="Y99">
        <v>4</v>
      </c>
    </row>
    <row r="100" spans="1:25" x14ac:dyDescent="0.25">
      <c r="A100">
        <v>10318</v>
      </c>
      <c r="B100">
        <v>37</v>
      </c>
      <c r="C100">
        <v>100</v>
      </c>
      <c r="D100">
        <v>3</v>
      </c>
      <c r="E100">
        <v>7667.14</v>
      </c>
      <c r="F100" s="1">
        <v>38293</v>
      </c>
      <c r="G100" t="s">
        <v>25</v>
      </c>
      <c r="H100" t="s">
        <v>26</v>
      </c>
      <c r="I100">
        <v>193</v>
      </c>
      <c r="J100" t="s">
        <v>340</v>
      </c>
      <c r="K100" t="s">
        <v>149</v>
      </c>
      <c r="L100" t="s">
        <v>150</v>
      </c>
      <c r="M100" t="s">
        <v>151</v>
      </c>
      <c r="N100" t="s">
        <v>31</v>
      </c>
      <c r="O100" t="s">
        <v>152</v>
      </c>
      <c r="P100" t="s">
        <v>153</v>
      </c>
      <c r="Q100" t="s">
        <v>154</v>
      </c>
      <c r="R100" t="s">
        <v>35</v>
      </c>
      <c r="S100" t="s">
        <v>36</v>
      </c>
      <c r="T100" t="s">
        <v>155</v>
      </c>
      <c r="U100" t="s">
        <v>163</v>
      </c>
      <c r="V100">
        <v>0.48186528497409298</v>
      </c>
      <c r="W100">
        <v>2004</v>
      </c>
      <c r="X100">
        <v>11</v>
      </c>
      <c r="Y100">
        <v>4</v>
      </c>
    </row>
    <row r="101" spans="1:25" x14ac:dyDescent="0.25">
      <c r="A101">
        <v>10329</v>
      </c>
      <c r="B101">
        <v>26</v>
      </c>
      <c r="C101">
        <v>100</v>
      </c>
      <c r="D101">
        <v>3</v>
      </c>
      <c r="E101">
        <v>5868.2</v>
      </c>
      <c r="F101" s="1">
        <v>38306</v>
      </c>
      <c r="G101" t="s">
        <v>25</v>
      </c>
      <c r="H101" t="s">
        <v>26</v>
      </c>
      <c r="I101">
        <v>193</v>
      </c>
      <c r="J101" t="s">
        <v>340</v>
      </c>
      <c r="K101" t="s">
        <v>28</v>
      </c>
      <c r="L101" t="s">
        <v>29</v>
      </c>
      <c r="M101" t="s">
        <v>30</v>
      </c>
      <c r="N101" t="s">
        <v>31</v>
      </c>
      <c r="O101" t="s">
        <v>32</v>
      </c>
      <c r="P101" t="s">
        <v>33</v>
      </c>
      <c r="Q101" t="s">
        <v>34</v>
      </c>
      <c r="R101" t="s">
        <v>35</v>
      </c>
      <c r="S101" t="s">
        <v>36</v>
      </c>
      <c r="T101" t="s">
        <v>37</v>
      </c>
      <c r="U101" t="s">
        <v>53</v>
      </c>
      <c r="V101">
        <v>0.48186528497409298</v>
      </c>
      <c r="W101">
        <v>2004</v>
      </c>
      <c r="X101">
        <v>11</v>
      </c>
      <c r="Y101">
        <v>4</v>
      </c>
    </row>
    <row r="102" spans="1:25" x14ac:dyDescent="0.25">
      <c r="A102">
        <v>10339</v>
      </c>
      <c r="B102">
        <v>39</v>
      </c>
      <c r="C102">
        <v>76.67</v>
      </c>
      <c r="D102">
        <v>3</v>
      </c>
      <c r="E102">
        <v>2990.13</v>
      </c>
      <c r="F102" s="1">
        <v>38314</v>
      </c>
      <c r="G102" t="s">
        <v>25</v>
      </c>
      <c r="H102" t="s">
        <v>26</v>
      </c>
      <c r="I102">
        <v>193</v>
      </c>
      <c r="J102" t="s">
        <v>340</v>
      </c>
      <c r="K102" t="s">
        <v>261</v>
      </c>
      <c r="L102" t="s">
        <v>262</v>
      </c>
      <c r="M102" t="s">
        <v>263</v>
      </c>
      <c r="N102" t="s">
        <v>31</v>
      </c>
      <c r="O102" t="s">
        <v>264</v>
      </c>
      <c r="P102" t="s">
        <v>265</v>
      </c>
      <c r="Q102" t="s">
        <v>266</v>
      </c>
      <c r="R102" t="s">
        <v>212</v>
      </c>
      <c r="S102" t="s">
        <v>212</v>
      </c>
      <c r="T102" t="s">
        <v>267</v>
      </c>
      <c r="U102" t="s">
        <v>38</v>
      </c>
      <c r="V102">
        <v>0.60274611398963696</v>
      </c>
      <c r="W102">
        <v>2004</v>
      </c>
      <c r="X102">
        <v>11</v>
      </c>
      <c r="Y102">
        <v>4</v>
      </c>
    </row>
    <row r="103" spans="1:25" x14ac:dyDescent="0.25">
      <c r="A103">
        <v>10362</v>
      </c>
      <c r="B103">
        <v>22</v>
      </c>
      <c r="C103">
        <v>100</v>
      </c>
      <c r="D103">
        <v>4</v>
      </c>
      <c r="E103">
        <v>3664.1</v>
      </c>
      <c r="F103" s="1">
        <v>38357</v>
      </c>
      <c r="G103" t="s">
        <v>25</v>
      </c>
      <c r="H103" t="s">
        <v>26</v>
      </c>
      <c r="I103">
        <v>193</v>
      </c>
      <c r="J103" t="s">
        <v>340</v>
      </c>
      <c r="K103" t="s">
        <v>66</v>
      </c>
      <c r="L103" t="s">
        <v>67</v>
      </c>
      <c r="M103" t="s">
        <v>68</v>
      </c>
      <c r="N103" t="s">
        <v>31</v>
      </c>
      <c r="O103" t="s">
        <v>69</v>
      </c>
      <c r="P103" t="s">
        <v>58</v>
      </c>
      <c r="Q103" t="s">
        <v>70</v>
      </c>
      <c r="R103" t="s">
        <v>35</v>
      </c>
      <c r="S103" t="s">
        <v>36</v>
      </c>
      <c r="T103" t="s">
        <v>71</v>
      </c>
      <c r="U103" t="s">
        <v>53</v>
      </c>
      <c r="V103">
        <v>0.48186528497409298</v>
      </c>
      <c r="W103">
        <v>2005</v>
      </c>
      <c r="X103">
        <v>1</v>
      </c>
      <c r="Y103">
        <v>1</v>
      </c>
    </row>
    <row r="104" spans="1:25" x14ac:dyDescent="0.25">
      <c r="A104">
        <v>10374</v>
      </c>
      <c r="B104">
        <v>22</v>
      </c>
      <c r="C104">
        <v>100</v>
      </c>
      <c r="D104">
        <v>1</v>
      </c>
      <c r="E104">
        <v>3834.38</v>
      </c>
      <c r="F104" s="1">
        <v>38385</v>
      </c>
      <c r="G104" t="s">
        <v>25</v>
      </c>
      <c r="H104" t="s">
        <v>26</v>
      </c>
      <c r="I104">
        <v>193</v>
      </c>
      <c r="J104" t="s">
        <v>340</v>
      </c>
      <c r="K104" t="s">
        <v>219</v>
      </c>
      <c r="L104" t="s">
        <v>220</v>
      </c>
      <c r="M104" t="s">
        <v>221</v>
      </c>
      <c r="N104" t="s">
        <v>31</v>
      </c>
      <c r="O104" t="s">
        <v>222</v>
      </c>
      <c r="P104" t="s">
        <v>223</v>
      </c>
      <c r="Q104" t="s">
        <v>224</v>
      </c>
      <c r="R104" t="s">
        <v>101</v>
      </c>
      <c r="S104" t="s">
        <v>102</v>
      </c>
      <c r="T104" t="s">
        <v>225</v>
      </c>
      <c r="U104" t="s">
        <v>53</v>
      </c>
      <c r="V104">
        <v>0.48186528497409298</v>
      </c>
      <c r="W104">
        <v>2005</v>
      </c>
      <c r="X104">
        <v>2</v>
      </c>
      <c r="Y104">
        <v>1</v>
      </c>
    </row>
    <row r="105" spans="1:25" x14ac:dyDescent="0.25">
      <c r="A105">
        <v>10388</v>
      </c>
      <c r="B105">
        <v>21</v>
      </c>
      <c r="C105">
        <v>86.77</v>
      </c>
      <c r="D105">
        <v>7</v>
      </c>
      <c r="E105">
        <v>1822.17</v>
      </c>
      <c r="F105" s="1">
        <v>38414</v>
      </c>
      <c r="G105" t="s">
        <v>25</v>
      </c>
      <c r="H105" t="s">
        <v>26</v>
      </c>
      <c r="I105">
        <v>193</v>
      </c>
      <c r="J105" t="s">
        <v>340</v>
      </c>
      <c r="K105" t="s">
        <v>172</v>
      </c>
      <c r="L105" t="s">
        <v>173</v>
      </c>
      <c r="M105" t="s">
        <v>174</v>
      </c>
      <c r="N105" t="s">
        <v>31</v>
      </c>
      <c r="O105" t="s">
        <v>175</v>
      </c>
      <c r="P105" t="s">
        <v>133</v>
      </c>
      <c r="Q105" t="s">
        <v>176</v>
      </c>
      <c r="R105" t="s">
        <v>35</v>
      </c>
      <c r="S105" t="s">
        <v>36</v>
      </c>
      <c r="T105" t="s">
        <v>177</v>
      </c>
      <c r="U105" t="s">
        <v>38</v>
      </c>
      <c r="V105">
        <v>0.55041450777202106</v>
      </c>
      <c r="W105">
        <v>2005</v>
      </c>
      <c r="X105">
        <v>3</v>
      </c>
      <c r="Y105">
        <v>1</v>
      </c>
    </row>
    <row r="106" spans="1:25" x14ac:dyDescent="0.25">
      <c r="A106">
        <v>10403</v>
      </c>
      <c r="B106">
        <v>66</v>
      </c>
      <c r="C106">
        <v>100</v>
      </c>
      <c r="D106">
        <v>9</v>
      </c>
      <c r="E106">
        <v>11886.6</v>
      </c>
      <c r="F106" s="1">
        <v>38450</v>
      </c>
      <c r="G106" t="s">
        <v>25</v>
      </c>
      <c r="H106" t="s">
        <v>26</v>
      </c>
      <c r="I106">
        <v>193</v>
      </c>
      <c r="J106" t="s">
        <v>340</v>
      </c>
      <c r="K106" t="s">
        <v>178</v>
      </c>
      <c r="L106" t="s">
        <v>179</v>
      </c>
      <c r="M106" t="s">
        <v>180</v>
      </c>
      <c r="N106" t="s">
        <v>31</v>
      </c>
      <c r="O106" t="s">
        <v>181</v>
      </c>
      <c r="P106" t="s">
        <v>31</v>
      </c>
      <c r="Q106" t="s">
        <v>182</v>
      </c>
      <c r="R106" t="s">
        <v>183</v>
      </c>
      <c r="S106" t="s">
        <v>45</v>
      </c>
      <c r="T106" t="s">
        <v>184</v>
      </c>
      <c r="U106" t="s">
        <v>163</v>
      </c>
      <c r="V106">
        <v>0.48186528497409298</v>
      </c>
      <c r="W106">
        <v>2005</v>
      </c>
      <c r="X106">
        <v>4</v>
      </c>
      <c r="Y106">
        <v>2</v>
      </c>
    </row>
    <row r="107" spans="1:25" x14ac:dyDescent="0.25">
      <c r="A107">
        <v>10417</v>
      </c>
      <c r="B107">
        <v>56</v>
      </c>
      <c r="C107">
        <v>100</v>
      </c>
      <c r="D107">
        <v>4</v>
      </c>
      <c r="E107">
        <v>9218.16</v>
      </c>
      <c r="F107" s="1">
        <v>38485</v>
      </c>
      <c r="G107" t="s">
        <v>185</v>
      </c>
      <c r="H107" t="s">
        <v>26</v>
      </c>
      <c r="I107">
        <v>193</v>
      </c>
      <c r="J107" t="s">
        <v>340</v>
      </c>
      <c r="K107" t="s">
        <v>186</v>
      </c>
      <c r="L107" t="s">
        <v>187</v>
      </c>
      <c r="M107" t="s">
        <v>188</v>
      </c>
      <c r="N107" t="s">
        <v>31</v>
      </c>
      <c r="O107" t="s">
        <v>189</v>
      </c>
      <c r="P107" t="s">
        <v>31</v>
      </c>
      <c r="Q107" t="s">
        <v>190</v>
      </c>
      <c r="R107" t="s">
        <v>191</v>
      </c>
      <c r="S107" t="s">
        <v>45</v>
      </c>
      <c r="T107" t="s">
        <v>192</v>
      </c>
      <c r="U107" t="s">
        <v>163</v>
      </c>
      <c r="V107">
        <v>0.48186528497409298</v>
      </c>
      <c r="W107">
        <v>2005</v>
      </c>
      <c r="X107">
        <v>5</v>
      </c>
      <c r="Y107">
        <v>2</v>
      </c>
    </row>
    <row r="108" spans="1:25" x14ac:dyDescent="0.25">
      <c r="A108">
        <v>10105</v>
      </c>
      <c r="B108">
        <v>50</v>
      </c>
      <c r="C108">
        <v>100</v>
      </c>
      <c r="D108">
        <v>2</v>
      </c>
      <c r="E108">
        <v>7208</v>
      </c>
      <c r="F108" s="1">
        <v>37663</v>
      </c>
      <c r="G108" t="s">
        <v>25</v>
      </c>
      <c r="H108" t="s">
        <v>193</v>
      </c>
      <c r="I108">
        <v>136</v>
      </c>
      <c r="J108" t="s">
        <v>341</v>
      </c>
      <c r="K108" t="s">
        <v>342</v>
      </c>
      <c r="L108" t="s">
        <v>343</v>
      </c>
      <c r="M108" t="s">
        <v>344</v>
      </c>
      <c r="N108" t="s">
        <v>31</v>
      </c>
      <c r="O108" t="s">
        <v>345</v>
      </c>
      <c r="P108" t="s">
        <v>31</v>
      </c>
      <c r="Q108" t="s">
        <v>346</v>
      </c>
      <c r="R108" t="s">
        <v>347</v>
      </c>
      <c r="S108" t="s">
        <v>45</v>
      </c>
      <c r="T108" t="s">
        <v>348</v>
      </c>
      <c r="U108" t="s">
        <v>163</v>
      </c>
      <c r="V108">
        <v>0.26470588235294101</v>
      </c>
      <c r="W108">
        <v>2003</v>
      </c>
      <c r="X108">
        <v>2</v>
      </c>
      <c r="Y108">
        <v>1</v>
      </c>
    </row>
    <row r="109" spans="1:25" x14ac:dyDescent="0.25">
      <c r="A109">
        <v>10119</v>
      </c>
      <c r="B109">
        <v>46</v>
      </c>
      <c r="C109">
        <v>100</v>
      </c>
      <c r="D109">
        <v>11</v>
      </c>
      <c r="E109">
        <v>5004.8</v>
      </c>
      <c r="F109" s="1">
        <v>37739</v>
      </c>
      <c r="G109" t="s">
        <v>25</v>
      </c>
      <c r="H109" t="s">
        <v>193</v>
      </c>
      <c r="I109">
        <v>136</v>
      </c>
      <c r="J109" t="s">
        <v>341</v>
      </c>
      <c r="K109" t="s">
        <v>156</v>
      </c>
      <c r="L109" t="s">
        <v>157</v>
      </c>
      <c r="M109" t="s">
        <v>158</v>
      </c>
      <c r="N109" t="s">
        <v>31</v>
      </c>
      <c r="O109" t="s">
        <v>159</v>
      </c>
      <c r="P109" t="s">
        <v>31</v>
      </c>
      <c r="Q109" t="s">
        <v>160</v>
      </c>
      <c r="R109" t="s">
        <v>161</v>
      </c>
      <c r="S109" t="s">
        <v>45</v>
      </c>
      <c r="T109" t="s">
        <v>162</v>
      </c>
      <c r="U109" t="s">
        <v>53</v>
      </c>
      <c r="V109">
        <v>0.26470588235294101</v>
      </c>
      <c r="W109">
        <v>2003</v>
      </c>
      <c r="X109">
        <v>4</v>
      </c>
      <c r="Y109">
        <v>2</v>
      </c>
    </row>
    <row r="110" spans="1:25" x14ac:dyDescent="0.25">
      <c r="A110">
        <v>10129</v>
      </c>
      <c r="B110">
        <v>33</v>
      </c>
      <c r="C110">
        <v>100</v>
      </c>
      <c r="D110">
        <v>2</v>
      </c>
      <c r="E110">
        <v>4398.24</v>
      </c>
      <c r="F110" s="1">
        <v>37784</v>
      </c>
      <c r="G110" t="s">
        <v>25</v>
      </c>
      <c r="H110" t="s">
        <v>193</v>
      </c>
      <c r="I110">
        <v>136</v>
      </c>
      <c r="J110" t="s">
        <v>341</v>
      </c>
      <c r="K110" t="s">
        <v>349</v>
      </c>
      <c r="L110" t="s">
        <v>350</v>
      </c>
      <c r="M110" t="s">
        <v>351</v>
      </c>
      <c r="N110" t="s">
        <v>31</v>
      </c>
      <c r="O110" t="s">
        <v>352</v>
      </c>
      <c r="P110" t="s">
        <v>31</v>
      </c>
      <c r="Q110" t="s">
        <v>353</v>
      </c>
      <c r="R110" t="s">
        <v>183</v>
      </c>
      <c r="S110" t="s">
        <v>45</v>
      </c>
      <c r="T110" t="s">
        <v>354</v>
      </c>
      <c r="U110" t="s">
        <v>53</v>
      </c>
      <c r="V110">
        <v>0.26470588235294101</v>
      </c>
      <c r="W110">
        <v>2003</v>
      </c>
      <c r="X110">
        <v>6</v>
      </c>
      <c r="Y110">
        <v>2</v>
      </c>
    </row>
    <row r="111" spans="1:25" x14ac:dyDescent="0.25">
      <c r="A111">
        <v>10143</v>
      </c>
      <c r="B111">
        <v>49</v>
      </c>
      <c r="C111">
        <v>100</v>
      </c>
      <c r="D111">
        <v>15</v>
      </c>
      <c r="E111">
        <v>5597.76</v>
      </c>
      <c r="F111" s="1">
        <v>37843</v>
      </c>
      <c r="G111" t="s">
        <v>25</v>
      </c>
      <c r="H111" t="s">
        <v>193</v>
      </c>
      <c r="I111">
        <v>136</v>
      </c>
      <c r="J111" t="s">
        <v>341</v>
      </c>
      <c r="K111" t="s">
        <v>355</v>
      </c>
      <c r="L111" t="s">
        <v>356</v>
      </c>
      <c r="M111" t="s">
        <v>357</v>
      </c>
      <c r="N111" t="s">
        <v>31</v>
      </c>
      <c r="O111" t="s">
        <v>175</v>
      </c>
      <c r="P111" t="s">
        <v>133</v>
      </c>
      <c r="Q111" t="s">
        <v>176</v>
      </c>
      <c r="R111" t="s">
        <v>35</v>
      </c>
      <c r="S111" t="s">
        <v>36</v>
      </c>
      <c r="T111" t="s">
        <v>358</v>
      </c>
      <c r="U111" t="s">
        <v>53</v>
      </c>
      <c r="V111">
        <v>0.26470588235294101</v>
      </c>
      <c r="W111">
        <v>2003</v>
      </c>
      <c r="X111">
        <v>8</v>
      </c>
      <c r="Y111">
        <v>3</v>
      </c>
    </row>
    <row r="112" spans="1:25" x14ac:dyDescent="0.25">
      <c r="A112">
        <v>10155</v>
      </c>
      <c r="B112">
        <v>32</v>
      </c>
      <c r="C112">
        <v>100</v>
      </c>
      <c r="D112">
        <v>13</v>
      </c>
      <c r="E112">
        <v>4526.08</v>
      </c>
      <c r="F112" s="1">
        <v>37900</v>
      </c>
      <c r="G112" t="s">
        <v>25</v>
      </c>
      <c r="H112" t="s">
        <v>193</v>
      </c>
      <c r="I112">
        <v>136</v>
      </c>
      <c r="J112" t="s">
        <v>341</v>
      </c>
      <c r="K112" t="s">
        <v>136</v>
      </c>
      <c r="L112" t="s">
        <v>137</v>
      </c>
      <c r="M112" t="s">
        <v>138</v>
      </c>
      <c r="N112" t="s">
        <v>31</v>
      </c>
      <c r="O112" t="s">
        <v>139</v>
      </c>
      <c r="P112" t="s">
        <v>31</v>
      </c>
      <c r="Q112" t="s">
        <v>140</v>
      </c>
      <c r="R112" t="s">
        <v>141</v>
      </c>
      <c r="S112" t="s">
        <v>45</v>
      </c>
      <c r="T112" t="s">
        <v>142</v>
      </c>
      <c r="U112" t="s">
        <v>53</v>
      </c>
      <c r="V112">
        <v>0.26470588235294101</v>
      </c>
      <c r="W112">
        <v>2003</v>
      </c>
      <c r="X112">
        <v>10</v>
      </c>
      <c r="Y112">
        <v>4</v>
      </c>
    </row>
    <row r="113" spans="1:25" x14ac:dyDescent="0.25">
      <c r="A113">
        <v>10167</v>
      </c>
      <c r="B113">
        <v>44</v>
      </c>
      <c r="C113">
        <v>100</v>
      </c>
      <c r="D113">
        <v>9</v>
      </c>
      <c r="E113">
        <v>5924.16</v>
      </c>
      <c r="F113" s="1">
        <v>37917</v>
      </c>
      <c r="G113" t="s">
        <v>359</v>
      </c>
      <c r="H113" t="s">
        <v>193</v>
      </c>
      <c r="I113">
        <v>136</v>
      </c>
      <c r="J113" t="s">
        <v>341</v>
      </c>
      <c r="K113" t="s">
        <v>275</v>
      </c>
      <c r="L113" t="s">
        <v>276</v>
      </c>
      <c r="M113" t="s">
        <v>277</v>
      </c>
      <c r="N113" t="s">
        <v>31</v>
      </c>
      <c r="O113" t="s">
        <v>278</v>
      </c>
      <c r="P113" t="s">
        <v>31</v>
      </c>
      <c r="Q113" t="s">
        <v>279</v>
      </c>
      <c r="R113" t="s">
        <v>200</v>
      </c>
      <c r="S113" t="s">
        <v>45</v>
      </c>
      <c r="T113" t="s">
        <v>280</v>
      </c>
      <c r="U113" t="s">
        <v>53</v>
      </c>
      <c r="V113">
        <v>0.26470588235294101</v>
      </c>
      <c r="W113">
        <v>2003</v>
      </c>
      <c r="X113">
        <v>10</v>
      </c>
      <c r="Y113">
        <v>4</v>
      </c>
    </row>
    <row r="114" spans="1:25" x14ac:dyDescent="0.25">
      <c r="A114">
        <v>10178</v>
      </c>
      <c r="B114">
        <v>24</v>
      </c>
      <c r="C114">
        <v>100</v>
      </c>
      <c r="D114">
        <v>12</v>
      </c>
      <c r="E114">
        <v>3492.48</v>
      </c>
      <c r="F114" s="1">
        <v>37933</v>
      </c>
      <c r="G114" t="s">
        <v>25</v>
      </c>
      <c r="H114" t="s">
        <v>193</v>
      </c>
      <c r="I114">
        <v>136</v>
      </c>
      <c r="J114" t="s">
        <v>341</v>
      </c>
      <c r="K114" t="s">
        <v>360</v>
      </c>
      <c r="L114" t="s">
        <v>361</v>
      </c>
      <c r="M114" t="s">
        <v>362</v>
      </c>
      <c r="N114" t="s">
        <v>31</v>
      </c>
      <c r="O114" t="s">
        <v>363</v>
      </c>
      <c r="P114" t="s">
        <v>31</v>
      </c>
      <c r="Q114" t="s">
        <v>364</v>
      </c>
      <c r="R114" t="s">
        <v>44</v>
      </c>
      <c r="S114" t="s">
        <v>45</v>
      </c>
      <c r="T114" t="s">
        <v>365</v>
      </c>
      <c r="U114" t="s">
        <v>53</v>
      </c>
      <c r="V114">
        <v>0.26470588235294101</v>
      </c>
      <c r="W114">
        <v>2003</v>
      </c>
      <c r="X114">
        <v>11</v>
      </c>
      <c r="Y114">
        <v>4</v>
      </c>
    </row>
    <row r="115" spans="1:25" x14ac:dyDescent="0.25">
      <c r="A115">
        <v>10186</v>
      </c>
      <c r="B115">
        <v>26</v>
      </c>
      <c r="C115">
        <v>100</v>
      </c>
      <c r="D115">
        <v>9</v>
      </c>
      <c r="E115">
        <v>3854.24</v>
      </c>
      <c r="F115" s="1">
        <v>37939</v>
      </c>
      <c r="G115" t="s">
        <v>25</v>
      </c>
      <c r="H115" t="s">
        <v>193</v>
      </c>
      <c r="I115">
        <v>136</v>
      </c>
      <c r="J115" t="s">
        <v>341</v>
      </c>
      <c r="K115" t="s">
        <v>366</v>
      </c>
      <c r="L115" t="s">
        <v>367</v>
      </c>
      <c r="M115" t="s">
        <v>368</v>
      </c>
      <c r="N115" t="s">
        <v>31</v>
      </c>
      <c r="O115" t="s">
        <v>352</v>
      </c>
      <c r="P115" t="s">
        <v>31</v>
      </c>
      <c r="Q115" t="s">
        <v>369</v>
      </c>
      <c r="R115" t="s">
        <v>183</v>
      </c>
      <c r="S115" t="s">
        <v>45</v>
      </c>
      <c r="T115" t="s">
        <v>370</v>
      </c>
      <c r="U115" t="s">
        <v>53</v>
      </c>
      <c r="V115">
        <v>0.26470588235294101</v>
      </c>
      <c r="W115">
        <v>2003</v>
      </c>
      <c r="X115">
        <v>11</v>
      </c>
      <c r="Y115">
        <v>4</v>
      </c>
    </row>
    <row r="116" spans="1:25" x14ac:dyDescent="0.25">
      <c r="A116">
        <v>10197</v>
      </c>
      <c r="B116">
        <v>45</v>
      </c>
      <c r="C116">
        <v>100</v>
      </c>
      <c r="D116">
        <v>6</v>
      </c>
      <c r="E116">
        <v>5324.4</v>
      </c>
      <c r="F116" s="1">
        <v>37951</v>
      </c>
      <c r="G116" t="s">
        <v>25</v>
      </c>
      <c r="H116" t="s">
        <v>193</v>
      </c>
      <c r="I116">
        <v>136</v>
      </c>
      <c r="J116" t="s">
        <v>341</v>
      </c>
      <c r="K116" t="s">
        <v>371</v>
      </c>
      <c r="L116" t="s">
        <v>372</v>
      </c>
      <c r="M116" t="s">
        <v>373</v>
      </c>
      <c r="N116" t="s">
        <v>31</v>
      </c>
      <c r="O116" t="s">
        <v>374</v>
      </c>
      <c r="P116" t="s">
        <v>31</v>
      </c>
      <c r="Q116" t="s">
        <v>375</v>
      </c>
      <c r="R116" t="s">
        <v>191</v>
      </c>
      <c r="S116" t="s">
        <v>45</v>
      </c>
      <c r="T116" t="s">
        <v>376</v>
      </c>
      <c r="U116" t="s">
        <v>53</v>
      </c>
      <c r="V116">
        <v>0.26470588235294101</v>
      </c>
      <c r="W116">
        <v>2003</v>
      </c>
      <c r="X116">
        <v>11</v>
      </c>
      <c r="Y116">
        <v>4</v>
      </c>
    </row>
    <row r="117" spans="1:25" x14ac:dyDescent="0.25">
      <c r="A117">
        <v>10209</v>
      </c>
      <c r="B117">
        <v>39</v>
      </c>
      <c r="C117">
        <v>100</v>
      </c>
      <c r="D117">
        <v>8</v>
      </c>
      <c r="E117">
        <v>5197.92</v>
      </c>
      <c r="F117" s="1">
        <v>37995</v>
      </c>
      <c r="G117" t="s">
        <v>25</v>
      </c>
      <c r="H117" t="s">
        <v>193</v>
      </c>
      <c r="I117">
        <v>136</v>
      </c>
      <c r="J117" t="s">
        <v>341</v>
      </c>
      <c r="K117" t="s">
        <v>377</v>
      </c>
      <c r="L117" t="s">
        <v>378</v>
      </c>
      <c r="M117" t="s">
        <v>379</v>
      </c>
      <c r="N117" t="s">
        <v>31</v>
      </c>
      <c r="O117" t="s">
        <v>380</v>
      </c>
      <c r="P117" t="s">
        <v>58</v>
      </c>
      <c r="Q117" t="s">
        <v>31</v>
      </c>
      <c r="R117" t="s">
        <v>35</v>
      </c>
      <c r="S117" t="s">
        <v>36</v>
      </c>
      <c r="T117" t="s">
        <v>381</v>
      </c>
      <c r="U117" t="s">
        <v>53</v>
      </c>
      <c r="V117">
        <v>0.26470588235294101</v>
      </c>
      <c r="W117">
        <v>2004</v>
      </c>
      <c r="X117">
        <v>1</v>
      </c>
      <c r="Y117">
        <v>1</v>
      </c>
    </row>
    <row r="118" spans="1:25" x14ac:dyDescent="0.25">
      <c r="A118">
        <v>10222</v>
      </c>
      <c r="B118">
        <v>49</v>
      </c>
      <c r="C118">
        <v>100</v>
      </c>
      <c r="D118">
        <v>12</v>
      </c>
      <c r="E118">
        <v>5997.6</v>
      </c>
      <c r="F118" s="1">
        <v>38036</v>
      </c>
      <c r="G118" t="s">
        <v>25</v>
      </c>
      <c r="H118" t="s">
        <v>193</v>
      </c>
      <c r="I118">
        <v>136</v>
      </c>
      <c r="J118" t="s">
        <v>341</v>
      </c>
      <c r="K118" t="s">
        <v>382</v>
      </c>
      <c r="L118" t="s">
        <v>383</v>
      </c>
      <c r="M118" t="s">
        <v>384</v>
      </c>
      <c r="N118" t="s">
        <v>31</v>
      </c>
      <c r="O118" t="s">
        <v>385</v>
      </c>
      <c r="P118" t="s">
        <v>58</v>
      </c>
      <c r="Q118" t="s">
        <v>386</v>
      </c>
      <c r="R118" t="s">
        <v>35</v>
      </c>
      <c r="S118" t="s">
        <v>36</v>
      </c>
      <c r="T118" t="s">
        <v>387</v>
      </c>
      <c r="U118" t="s">
        <v>53</v>
      </c>
      <c r="V118">
        <v>0.26470588235294101</v>
      </c>
      <c r="W118">
        <v>2004</v>
      </c>
      <c r="X118">
        <v>2</v>
      </c>
      <c r="Y118">
        <v>1</v>
      </c>
    </row>
    <row r="119" spans="1:25" x14ac:dyDescent="0.25">
      <c r="A119">
        <v>10248</v>
      </c>
      <c r="B119">
        <v>20</v>
      </c>
      <c r="C119">
        <v>100</v>
      </c>
      <c r="D119">
        <v>3</v>
      </c>
      <c r="E119">
        <v>2910.4</v>
      </c>
      <c r="F119" s="1">
        <v>38114</v>
      </c>
      <c r="G119" t="s">
        <v>359</v>
      </c>
      <c r="H119" t="s">
        <v>193</v>
      </c>
      <c r="I119">
        <v>136</v>
      </c>
      <c r="J119" t="s">
        <v>341</v>
      </c>
      <c r="K119" t="s">
        <v>28</v>
      </c>
      <c r="L119" t="s">
        <v>29</v>
      </c>
      <c r="M119" t="s">
        <v>30</v>
      </c>
      <c r="N119" t="s">
        <v>31</v>
      </c>
      <c r="O119" t="s">
        <v>32</v>
      </c>
      <c r="P119" t="s">
        <v>33</v>
      </c>
      <c r="Q119" t="s">
        <v>34</v>
      </c>
      <c r="R119" t="s">
        <v>35</v>
      </c>
      <c r="S119" t="s">
        <v>36</v>
      </c>
      <c r="T119" t="s">
        <v>37</v>
      </c>
      <c r="U119" t="s">
        <v>38</v>
      </c>
      <c r="V119">
        <v>0.26470588235294101</v>
      </c>
      <c r="W119">
        <v>2004</v>
      </c>
      <c r="X119">
        <v>5</v>
      </c>
      <c r="Y119">
        <v>2</v>
      </c>
    </row>
    <row r="120" spans="1:25" x14ac:dyDescent="0.25">
      <c r="A120">
        <v>10261</v>
      </c>
      <c r="B120">
        <v>27</v>
      </c>
      <c r="C120">
        <v>100</v>
      </c>
      <c r="D120">
        <v>1</v>
      </c>
      <c r="E120">
        <v>3378.24</v>
      </c>
      <c r="F120" s="1">
        <v>38155</v>
      </c>
      <c r="G120" t="s">
        <v>25</v>
      </c>
      <c r="H120" t="s">
        <v>193</v>
      </c>
      <c r="I120">
        <v>136</v>
      </c>
      <c r="J120" t="s">
        <v>341</v>
      </c>
      <c r="K120" t="s">
        <v>311</v>
      </c>
      <c r="L120" t="s">
        <v>312</v>
      </c>
      <c r="M120" t="s">
        <v>313</v>
      </c>
      <c r="N120" t="s">
        <v>31</v>
      </c>
      <c r="O120" t="s">
        <v>314</v>
      </c>
      <c r="P120" t="s">
        <v>315</v>
      </c>
      <c r="Q120" t="s">
        <v>316</v>
      </c>
      <c r="R120" t="s">
        <v>244</v>
      </c>
      <c r="S120" t="s">
        <v>36</v>
      </c>
      <c r="T120" t="s">
        <v>317</v>
      </c>
      <c r="U120" t="s">
        <v>53</v>
      </c>
      <c r="V120">
        <v>0.26470588235294101</v>
      </c>
      <c r="W120">
        <v>2004</v>
      </c>
      <c r="X120">
        <v>6</v>
      </c>
      <c r="Y120">
        <v>2</v>
      </c>
    </row>
    <row r="121" spans="1:25" x14ac:dyDescent="0.25">
      <c r="A121">
        <v>10273</v>
      </c>
      <c r="B121">
        <v>30</v>
      </c>
      <c r="C121">
        <v>100</v>
      </c>
      <c r="D121">
        <v>4</v>
      </c>
      <c r="E121">
        <v>3508.8</v>
      </c>
      <c r="F121" s="1">
        <v>38189</v>
      </c>
      <c r="G121" t="s">
        <v>25</v>
      </c>
      <c r="H121" t="s">
        <v>193</v>
      </c>
      <c r="I121">
        <v>136</v>
      </c>
      <c r="J121" t="s">
        <v>341</v>
      </c>
      <c r="K121" t="s">
        <v>388</v>
      </c>
      <c r="L121" t="s">
        <v>389</v>
      </c>
      <c r="M121" t="s">
        <v>390</v>
      </c>
      <c r="N121" t="s">
        <v>31</v>
      </c>
      <c r="O121" t="s">
        <v>391</v>
      </c>
      <c r="P121" t="s">
        <v>31</v>
      </c>
      <c r="Q121" t="s">
        <v>392</v>
      </c>
      <c r="R121" t="s">
        <v>393</v>
      </c>
      <c r="S121" t="s">
        <v>45</v>
      </c>
      <c r="T121" t="s">
        <v>394</v>
      </c>
      <c r="U121" t="s">
        <v>53</v>
      </c>
      <c r="V121">
        <v>0.26470588235294101</v>
      </c>
      <c r="W121">
        <v>2004</v>
      </c>
      <c r="X121">
        <v>7</v>
      </c>
      <c r="Y121">
        <v>3</v>
      </c>
    </row>
    <row r="122" spans="1:25" x14ac:dyDescent="0.25">
      <c r="A122">
        <v>10283</v>
      </c>
      <c r="B122">
        <v>25</v>
      </c>
      <c r="C122">
        <v>100</v>
      </c>
      <c r="D122">
        <v>6</v>
      </c>
      <c r="E122">
        <v>2992</v>
      </c>
      <c r="F122" s="1">
        <v>38219</v>
      </c>
      <c r="G122" t="s">
        <v>25</v>
      </c>
      <c r="H122" t="s">
        <v>193</v>
      </c>
      <c r="I122">
        <v>136</v>
      </c>
      <c r="J122" t="s">
        <v>341</v>
      </c>
      <c r="K122" t="s">
        <v>395</v>
      </c>
      <c r="L122" t="s">
        <v>396</v>
      </c>
      <c r="M122" t="s">
        <v>397</v>
      </c>
      <c r="N122" t="s">
        <v>31</v>
      </c>
      <c r="O122" t="s">
        <v>398</v>
      </c>
      <c r="P122" t="s">
        <v>242</v>
      </c>
      <c r="Q122" t="s">
        <v>399</v>
      </c>
      <c r="R122" t="s">
        <v>244</v>
      </c>
      <c r="S122" t="s">
        <v>36</v>
      </c>
      <c r="T122" t="s">
        <v>400</v>
      </c>
      <c r="U122" t="s">
        <v>38</v>
      </c>
      <c r="V122">
        <v>0.26470588235294101</v>
      </c>
      <c r="W122">
        <v>2004</v>
      </c>
      <c r="X122">
        <v>8</v>
      </c>
      <c r="Y122">
        <v>3</v>
      </c>
    </row>
    <row r="123" spans="1:25" x14ac:dyDescent="0.25">
      <c r="A123">
        <v>10295</v>
      </c>
      <c r="B123">
        <v>24</v>
      </c>
      <c r="C123">
        <v>100</v>
      </c>
      <c r="D123">
        <v>1</v>
      </c>
      <c r="E123">
        <v>3427.2</v>
      </c>
      <c r="F123" s="1">
        <v>38240</v>
      </c>
      <c r="G123" t="s">
        <v>25</v>
      </c>
      <c r="H123" t="s">
        <v>193</v>
      </c>
      <c r="I123">
        <v>136</v>
      </c>
      <c r="J123" t="s">
        <v>341</v>
      </c>
      <c r="K123" t="s">
        <v>401</v>
      </c>
      <c r="L123" t="s">
        <v>402</v>
      </c>
      <c r="M123" t="s">
        <v>403</v>
      </c>
      <c r="N123" t="s">
        <v>31</v>
      </c>
      <c r="O123" t="s">
        <v>404</v>
      </c>
      <c r="P123" t="s">
        <v>133</v>
      </c>
      <c r="Q123" t="s">
        <v>405</v>
      </c>
      <c r="R123" t="s">
        <v>35</v>
      </c>
      <c r="S123" t="s">
        <v>36</v>
      </c>
      <c r="T123" t="s">
        <v>406</v>
      </c>
      <c r="U123" t="s">
        <v>53</v>
      </c>
      <c r="V123">
        <v>0.26470588235294101</v>
      </c>
      <c r="W123">
        <v>2004</v>
      </c>
      <c r="X123">
        <v>9</v>
      </c>
      <c r="Y123">
        <v>3</v>
      </c>
    </row>
    <row r="124" spans="1:25" x14ac:dyDescent="0.25">
      <c r="A124">
        <v>10307</v>
      </c>
      <c r="B124">
        <v>22</v>
      </c>
      <c r="C124">
        <v>100</v>
      </c>
      <c r="D124">
        <v>9</v>
      </c>
      <c r="E124">
        <v>2692.8</v>
      </c>
      <c r="F124" s="1">
        <v>38274</v>
      </c>
      <c r="G124" t="s">
        <v>25</v>
      </c>
      <c r="H124" t="s">
        <v>193</v>
      </c>
      <c r="I124">
        <v>136</v>
      </c>
      <c r="J124" t="s">
        <v>341</v>
      </c>
      <c r="K124" t="s">
        <v>226</v>
      </c>
      <c r="L124" t="s">
        <v>227</v>
      </c>
      <c r="M124" t="s">
        <v>228</v>
      </c>
      <c r="N124" t="s">
        <v>31</v>
      </c>
      <c r="O124" t="s">
        <v>229</v>
      </c>
      <c r="P124" t="s">
        <v>153</v>
      </c>
      <c r="Q124" t="s">
        <v>230</v>
      </c>
      <c r="R124" t="s">
        <v>35</v>
      </c>
      <c r="S124" t="s">
        <v>36</v>
      </c>
      <c r="T124" t="s">
        <v>231</v>
      </c>
      <c r="U124" t="s">
        <v>38</v>
      </c>
      <c r="V124">
        <v>0.26470588235294101</v>
      </c>
      <c r="W124">
        <v>2004</v>
      </c>
      <c r="X124">
        <v>10</v>
      </c>
      <c r="Y124">
        <v>4</v>
      </c>
    </row>
    <row r="125" spans="1:25" x14ac:dyDescent="0.25">
      <c r="A125">
        <v>10316</v>
      </c>
      <c r="B125">
        <v>33</v>
      </c>
      <c r="C125">
        <v>100</v>
      </c>
      <c r="D125">
        <v>17</v>
      </c>
      <c r="E125">
        <v>4128.96</v>
      </c>
      <c r="F125" s="1">
        <v>38292</v>
      </c>
      <c r="G125" t="s">
        <v>25</v>
      </c>
      <c r="H125" t="s">
        <v>193</v>
      </c>
      <c r="I125">
        <v>136</v>
      </c>
      <c r="J125" t="s">
        <v>341</v>
      </c>
      <c r="K125" t="s">
        <v>407</v>
      </c>
      <c r="L125" t="s">
        <v>408</v>
      </c>
      <c r="M125" t="s">
        <v>409</v>
      </c>
      <c r="N125" t="s">
        <v>31</v>
      </c>
      <c r="O125" t="s">
        <v>410</v>
      </c>
      <c r="P125" t="s">
        <v>411</v>
      </c>
      <c r="Q125" t="s">
        <v>412</v>
      </c>
      <c r="R125" t="s">
        <v>183</v>
      </c>
      <c r="S125" t="s">
        <v>45</v>
      </c>
      <c r="T125" t="s">
        <v>413</v>
      </c>
      <c r="U125" t="s">
        <v>53</v>
      </c>
      <c r="V125">
        <v>0.26470588235294101</v>
      </c>
      <c r="W125">
        <v>2004</v>
      </c>
      <c r="X125">
        <v>11</v>
      </c>
      <c r="Y125">
        <v>4</v>
      </c>
    </row>
    <row r="126" spans="1:25" x14ac:dyDescent="0.25">
      <c r="A126">
        <v>10325</v>
      </c>
      <c r="B126">
        <v>47</v>
      </c>
      <c r="C126">
        <v>64.930000000000007</v>
      </c>
      <c r="D126">
        <v>6</v>
      </c>
      <c r="E126">
        <v>3051.71</v>
      </c>
      <c r="F126" s="1">
        <v>38296</v>
      </c>
      <c r="G126" t="s">
        <v>25</v>
      </c>
      <c r="H126" t="s">
        <v>193</v>
      </c>
      <c r="I126">
        <v>136</v>
      </c>
      <c r="J126" t="s">
        <v>341</v>
      </c>
      <c r="K126" t="s">
        <v>143</v>
      </c>
      <c r="L126" t="s">
        <v>144</v>
      </c>
      <c r="M126" t="s">
        <v>145</v>
      </c>
      <c r="N126" t="s">
        <v>31</v>
      </c>
      <c r="O126" t="s">
        <v>146</v>
      </c>
      <c r="P126" t="s">
        <v>31</v>
      </c>
      <c r="Q126" t="s">
        <v>147</v>
      </c>
      <c r="R126" t="s">
        <v>83</v>
      </c>
      <c r="S126" t="s">
        <v>45</v>
      </c>
      <c r="T126" t="s">
        <v>148</v>
      </c>
      <c r="U126" t="s">
        <v>53</v>
      </c>
      <c r="V126">
        <v>0.52257352941176505</v>
      </c>
      <c r="W126">
        <v>2004</v>
      </c>
      <c r="X126">
        <v>11</v>
      </c>
      <c r="Y126">
        <v>4</v>
      </c>
    </row>
    <row r="127" spans="1:25" x14ac:dyDescent="0.25">
      <c r="A127">
        <v>10337</v>
      </c>
      <c r="B127">
        <v>25</v>
      </c>
      <c r="C127">
        <v>48.05</v>
      </c>
      <c r="D127">
        <v>8</v>
      </c>
      <c r="E127">
        <v>1201.25</v>
      </c>
      <c r="F127" s="1">
        <v>38312</v>
      </c>
      <c r="G127" t="s">
        <v>25</v>
      </c>
      <c r="H127" t="s">
        <v>193</v>
      </c>
      <c r="I127">
        <v>136</v>
      </c>
      <c r="J127" t="s">
        <v>341</v>
      </c>
      <c r="K127" t="s">
        <v>214</v>
      </c>
      <c r="L127" t="s">
        <v>215</v>
      </c>
      <c r="M127" t="s">
        <v>216</v>
      </c>
      <c r="N127" t="s">
        <v>217</v>
      </c>
      <c r="O127" t="s">
        <v>32</v>
      </c>
      <c r="P127" t="s">
        <v>33</v>
      </c>
      <c r="Q127" t="s">
        <v>34</v>
      </c>
      <c r="R127" t="s">
        <v>35</v>
      </c>
      <c r="S127" t="s">
        <v>36</v>
      </c>
      <c r="T127" t="s">
        <v>218</v>
      </c>
      <c r="U127" t="s">
        <v>38</v>
      </c>
      <c r="V127">
        <v>0.64669117647058805</v>
      </c>
      <c r="W127">
        <v>2004</v>
      </c>
      <c r="X127">
        <v>11</v>
      </c>
      <c r="Y127">
        <v>4</v>
      </c>
    </row>
    <row r="128" spans="1:25" x14ac:dyDescent="0.25">
      <c r="A128">
        <v>10350</v>
      </c>
      <c r="B128">
        <v>26</v>
      </c>
      <c r="C128">
        <v>75.47</v>
      </c>
      <c r="D128">
        <v>5</v>
      </c>
      <c r="E128">
        <v>1962.22</v>
      </c>
      <c r="F128" s="1">
        <v>38323</v>
      </c>
      <c r="G128" t="s">
        <v>25</v>
      </c>
      <c r="H128" t="s">
        <v>193</v>
      </c>
      <c r="I128">
        <v>136</v>
      </c>
      <c r="J128" t="s">
        <v>341</v>
      </c>
      <c r="K128" t="s">
        <v>186</v>
      </c>
      <c r="L128" t="s">
        <v>187</v>
      </c>
      <c r="M128" t="s">
        <v>188</v>
      </c>
      <c r="N128" t="s">
        <v>31</v>
      </c>
      <c r="O128" t="s">
        <v>189</v>
      </c>
      <c r="P128" t="s">
        <v>31</v>
      </c>
      <c r="Q128" t="s">
        <v>190</v>
      </c>
      <c r="R128" t="s">
        <v>191</v>
      </c>
      <c r="S128" t="s">
        <v>45</v>
      </c>
      <c r="T128" t="s">
        <v>192</v>
      </c>
      <c r="U128" t="s">
        <v>38</v>
      </c>
      <c r="V128">
        <v>0.44507352941176498</v>
      </c>
      <c r="W128">
        <v>2004</v>
      </c>
      <c r="X128">
        <v>12</v>
      </c>
      <c r="Y128">
        <v>4</v>
      </c>
    </row>
    <row r="129" spans="1:25" x14ac:dyDescent="0.25">
      <c r="A129">
        <v>10359</v>
      </c>
      <c r="B129">
        <v>48</v>
      </c>
      <c r="C129">
        <v>54.68</v>
      </c>
      <c r="D129">
        <v>6</v>
      </c>
      <c r="E129">
        <v>2624.64</v>
      </c>
      <c r="F129" s="1">
        <v>38336</v>
      </c>
      <c r="G129" t="s">
        <v>25</v>
      </c>
      <c r="H129" t="s">
        <v>193</v>
      </c>
      <c r="I129">
        <v>136</v>
      </c>
      <c r="J129" t="s">
        <v>341</v>
      </c>
      <c r="K129" t="s">
        <v>39</v>
      </c>
      <c r="L129" t="s">
        <v>40</v>
      </c>
      <c r="M129" t="s">
        <v>41</v>
      </c>
      <c r="N129" t="s">
        <v>31</v>
      </c>
      <c r="O129" t="s">
        <v>42</v>
      </c>
      <c r="P129" t="s">
        <v>31</v>
      </c>
      <c r="Q129" t="s">
        <v>43</v>
      </c>
      <c r="R129" t="s">
        <v>44</v>
      </c>
      <c r="S129" t="s">
        <v>45</v>
      </c>
      <c r="T129" t="s">
        <v>46</v>
      </c>
      <c r="U129" t="s">
        <v>38</v>
      </c>
      <c r="V129">
        <v>0.59794117647058798</v>
      </c>
      <c r="W129">
        <v>2004</v>
      </c>
      <c r="X129">
        <v>12</v>
      </c>
      <c r="Y129">
        <v>4</v>
      </c>
    </row>
    <row r="130" spans="1:25" x14ac:dyDescent="0.25">
      <c r="A130">
        <v>10373</v>
      </c>
      <c r="B130">
        <v>39</v>
      </c>
      <c r="C130">
        <v>100</v>
      </c>
      <c r="D130">
        <v>3</v>
      </c>
      <c r="E130">
        <v>4046.25</v>
      </c>
      <c r="F130" s="1">
        <v>38383</v>
      </c>
      <c r="G130" t="s">
        <v>25</v>
      </c>
      <c r="H130" t="s">
        <v>193</v>
      </c>
      <c r="I130">
        <v>136</v>
      </c>
      <c r="J130" t="s">
        <v>341</v>
      </c>
      <c r="K130" t="s">
        <v>414</v>
      </c>
      <c r="L130" t="s">
        <v>415</v>
      </c>
      <c r="M130" t="s">
        <v>416</v>
      </c>
      <c r="N130" t="s">
        <v>31</v>
      </c>
      <c r="O130" t="s">
        <v>417</v>
      </c>
      <c r="P130" t="s">
        <v>31</v>
      </c>
      <c r="Q130" t="s">
        <v>418</v>
      </c>
      <c r="R130" t="s">
        <v>141</v>
      </c>
      <c r="S130" t="s">
        <v>45</v>
      </c>
      <c r="T130" t="s">
        <v>419</v>
      </c>
      <c r="U130" t="s">
        <v>53</v>
      </c>
      <c r="V130">
        <v>0.26470588235294101</v>
      </c>
      <c r="W130">
        <v>2005</v>
      </c>
      <c r="X130">
        <v>1</v>
      </c>
      <c r="Y130">
        <v>1</v>
      </c>
    </row>
    <row r="131" spans="1:25" x14ac:dyDescent="0.25">
      <c r="A131">
        <v>10384</v>
      </c>
      <c r="B131">
        <v>34</v>
      </c>
      <c r="C131">
        <v>100</v>
      </c>
      <c r="D131">
        <v>4</v>
      </c>
      <c r="E131">
        <v>4846.7</v>
      </c>
      <c r="F131" s="1">
        <v>38406</v>
      </c>
      <c r="G131" t="s">
        <v>25</v>
      </c>
      <c r="H131" t="s">
        <v>193</v>
      </c>
      <c r="I131">
        <v>136</v>
      </c>
      <c r="J131" t="s">
        <v>341</v>
      </c>
      <c r="K131" t="s">
        <v>61</v>
      </c>
      <c r="L131" t="s">
        <v>62</v>
      </c>
      <c r="M131" t="s">
        <v>63</v>
      </c>
      <c r="N131" t="s">
        <v>31</v>
      </c>
      <c r="O131" t="s">
        <v>64</v>
      </c>
      <c r="P131" t="s">
        <v>58</v>
      </c>
      <c r="Q131" t="s">
        <v>31</v>
      </c>
      <c r="R131" t="s">
        <v>35</v>
      </c>
      <c r="S131" t="s">
        <v>36</v>
      </c>
      <c r="T131" t="s">
        <v>65</v>
      </c>
      <c r="U131" t="s">
        <v>53</v>
      </c>
      <c r="V131">
        <v>0.26470588235294101</v>
      </c>
      <c r="W131">
        <v>2005</v>
      </c>
      <c r="X131">
        <v>2</v>
      </c>
      <c r="Y131">
        <v>1</v>
      </c>
    </row>
    <row r="132" spans="1:25" x14ac:dyDescent="0.25">
      <c r="A132">
        <v>10395</v>
      </c>
      <c r="B132">
        <v>32</v>
      </c>
      <c r="C132">
        <v>100</v>
      </c>
      <c r="D132">
        <v>2</v>
      </c>
      <c r="E132">
        <v>3370.56</v>
      </c>
      <c r="F132" s="1">
        <v>38428</v>
      </c>
      <c r="G132" t="s">
        <v>25</v>
      </c>
      <c r="H132" t="s">
        <v>193</v>
      </c>
      <c r="I132">
        <v>136</v>
      </c>
      <c r="J132" t="s">
        <v>341</v>
      </c>
      <c r="K132" t="s">
        <v>47</v>
      </c>
      <c r="L132" t="s">
        <v>48</v>
      </c>
      <c r="M132" t="s">
        <v>49</v>
      </c>
      <c r="N132" t="s">
        <v>31</v>
      </c>
      <c r="O132" t="s">
        <v>50</v>
      </c>
      <c r="P132" t="s">
        <v>31</v>
      </c>
      <c r="Q132" t="s">
        <v>51</v>
      </c>
      <c r="R132" t="s">
        <v>44</v>
      </c>
      <c r="S132" t="s">
        <v>45</v>
      </c>
      <c r="T132" t="s">
        <v>52</v>
      </c>
      <c r="U132" t="s">
        <v>53</v>
      </c>
      <c r="V132">
        <v>0.26470588235294101</v>
      </c>
      <c r="W132">
        <v>2005</v>
      </c>
      <c r="X132">
        <v>3</v>
      </c>
      <c r="Y132">
        <v>1</v>
      </c>
    </row>
    <row r="133" spans="1:25" x14ac:dyDescent="0.25">
      <c r="A133">
        <v>10400</v>
      </c>
      <c r="B133">
        <v>64</v>
      </c>
      <c r="C133">
        <v>100</v>
      </c>
      <c r="D133">
        <v>9</v>
      </c>
      <c r="E133">
        <v>9661.44</v>
      </c>
      <c r="F133" s="1">
        <v>38443</v>
      </c>
      <c r="G133" t="s">
        <v>25</v>
      </c>
      <c r="H133" t="s">
        <v>193</v>
      </c>
      <c r="I133">
        <v>136</v>
      </c>
      <c r="J133" t="s">
        <v>341</v>
      </c>
      <c r="K133" t="s">
        <v>420</v>
      </c>
      <c r="L133" t="s">
        <v>421</v>
      </c>
      <c r="M133" t="s">
        <v>422</v>
      </c>
      <c r="N133" t="s">
        <v>31</v>
      </c>
      <c r="O133" t="s">
        <v>423</v>
      </c>
      <c r="P133" t="s">
        <v>58</v>
      </c>
      <c r="Q133" t="s">
        <v>70</v>
      </c>
      <c r="R133" t="s">
        <v>35</v>
      </c>
      <c r="S133" t="s">
        <v>36</v>
      </c>
      <c r="T133" t="s">
        <v>424</v>
      </c>
      <c r="U133" t="s">
        <v>163</v>
      </c>
      <c r="V133">
        <v>0.26470588235294101</v>
      </c>
      <c r="W133">
        <v>2005</v>
      </c>
      <c r="X133">
        <v>4</v>
      </c>
      <c r="Y133">
        <v>2</v>
      </c>
    </row>
    <row r="134" spans="1:25" x14ac:dyDescent="0.25">
      <c r="A134">
        <v>10414</v>
      </c>
      <c r="B134">
        <v>19</v>
      </c>
      <c r="C134">
        <v>100</v>
      </c>
      <c r="D134">
        <v>3</v>
      </c>
      <c r="E134">
        <v>2764.88</v>
      </c>
      <c r="F134" s="1">
        <v>38478</v>
      </c>
      <c r="G134" t="s">
        <v>425</v>
      </c>
      <c r="H134" t="s">
        <v>193</v>
      </c>
      <c r="I134">
        <v>136</v>
      </c>
      <c r="J134" t="s">
        <v>341</v>
      </c>
      <c r="K134" t="s">
        <v>401</v>
      </c>
      <c r="L134" t="s">
        <v>402</v>
      </c>
      <c r="M134" t="s">
        <v>403</v>
      </c>
      <c r="N134" t="s">
        <v>31</v>
      </c>
      <c r="O134" t="s">
        <v>404</v>
      </c>
      <c r="P134" t="s">
        <v>133</v>
      </c>
      <c r="Q134" t="s">
        <v>405</v>
      </c>
      <c r="R134" t="s">
        <v>35</v>
      </c>
      <c r="S134" t="s">
        <v>36</v>
      </c>
      <c r="T134" t="s">
        <v>406</v>
      </c>
      <c r="U134" t="s">
        <v>38</v>
      </c>
      <c r="V134">
        <v>0.26470588235294101</v>
      </c>
      <c r="W134">
        <v>2005</v>
      </c>
      <c r="X134">
        <v>5</v>
      </c>
      <c r="Y134">
        <v>2</v>
      </c>
    </row>
    <row r="135" spans="1:25" x14ac:dyDescent="0.25">
      <c r="A135">
        <v>10103</v>
      </c>
      <c r="B135">
        <v>42</v>
      </c>
      <c r="C135">
        <v>100</v>
      </c>
      <c r="D135">
        <v>4</v>
      </c>
      <c r="E135">
        <v>5398.26</v>
      </c>
      <c r="F135" s="1">
        <v>37650</v>
      </c>
      <c r="G135" t="s">
        <v>25</v>
      </c>
      <c r="H135" t="s">
        <v>193</v>
      </c>
      <c r="I135">
        <v>147</v>
      </c>
      <c r="J135" t="s">
        <v>426</v>
      </c>
      <c r="K135" t="s">
        <v>143</v>
      </c>
      <c r="L135" t="s">
        <v>144</v>
      </c>
      <c r="M135" t="s">
        <v>145</v>
      </c>
      <c r="N135" t="s">
        <v>31</v>
      </c>
      <c r="O135" t="s">
        <v>146</v>
      </c>
      <c r="P135" t="s">
        <v>31</v>
      </c>
      <c r="Q135" t="s">
        <v>147</v>
      </c>
      <c r="R135" t="s">
        <v>83</v>
      </c>
      <c r="S135" t="s">
        <v>45</v>
      </c>
      <c r="T135" t="s">
        <v>148</v>
      </c>
      <c r="U135" t="s">
        <v>53</v>
      </c>
      <c r="V135">
        <v>0.319727891156463</v>
      </c>
      <c r="W135">
        <v>2003</v>
      </c>
      <c r="X135">
        <v>1</v>
      </c>
      <c r="Y135">
        <v>1</v>
      </c>
    </row>
    <row r="136" spans="1:25" x14ac:dyDescent="0.25">
      <c r="A136">
        <v>10114</v>
      </c>
      <c r="B136">
        <v>31</v>
      </c>
      <c r="C136">
        <v>100</v>
      </c>
      <c r="D136">
        <v>8</v>
      </c>
      <c r="E136">
        <v>4305.28</v>
      </c>
      <c r="F136" s="1">
        <v>37712</v>
      </c>
      <c r="G136" t="s">
        <v>25</v>
      </c>
      <c r="H136" t="s">
        <v>193</v>
      </c>
      <c r="I136">
        <v>147</v>
      </c>
      <c r="J136" t="s">
        <v>426</v>
      </c>
      <c r="K136" t="s">
        <v>427</v>
      </c>
      <c r="L136" t="s">
        <v>428</v>
      </c>
      <c r="M136" t="s">
        <v>429</v>
      </c>
      <c r="N136" t="s">
        <v>31</v>
      </c>
      <c r="O136" t="s">
        <v>50</v>
      </c>
      <c r="P136" t="s">
        <v>31</v>
      </c>
      <c r="Q136" t="s">
        <v>430</v>
      </c>
      <c r="R136" t="s">
        <v>44</v>
      </c>
      <c r="S136" t="s">
        <v>45</v>
      </c>
      <c r="T136" t="s">
        <v>431</v>
      </c>
      <c r="U136" t="s">
        <v>53</v>
      </c>
      <c r="V136">
        <v>0.319727891156463</v>
      </c>
      <c r="W136">
        <v>2003</v>
      </c>
      <c r="X136">
        <v>4</v>
      </c>
      <c r="Y136">
        <v>2</v>
      </c>
    </row>
    <row r="137" spans="1:25" x14ac:dyDescent="0.25">
      <c r="A137">
        <v>10126</v>
      </c>
      <c r="B137">
        <v>22</v>
      </c>
      <c r="C137">
        <v>100</v>
      </c>
      <c r="D137">
        <v>4</v>
      </c>
      <c r="E137">
        <v>3347.74</v>
      </c>
      <c r="F137" s="1">
        <v>37769</v>
      </c>
      <c r="G137" t="s">
        <v>25</v>
      </c>
      <c r="H137" t="s">
        <v>193</v>
      </c>
      <c r="I137">
        <v>147</v>
      </c>
      <c r="J137" t="s">
        <v>426</v>
      </c>
      <c r="K137" t="s">
        <v>202</v>
      </c>
      <c r="L137" t="s">
        <v>203</v>
      </c>
      <c r="M137" t="s">
        <v>204</v>
      </c>
      <c r="N137" t="s">
        <v>31</v>
      </c>
      <c r="O137" t="s">
        <v>189</v>
      </c>
      <c r="P137" t="s">
        <v>31</v>
      </c>
      <c r="Q137" t="s">
        <v>205</v>
      </c>
      <c r="R137" t="s">
        <v>191</v>
      </c>
      <c r="S137" t="s">
        <v>45</v>
      </c>
      <c r="T137" t="s">
        <v>206</v>
      </c>
      <c r="U137" t="s">
        <v>53</v>
      </c>
      <c r="V137">
        <v>0.319727891156463</v>
      </c>
      <c r="W137">
        <v>2003</v>
      </c>
      <c r="X137">
        <v>5</v>
      </c>
      <c r="Y137">
        <v>2</v>
      </c>
    </row>
    <row r="138" spans="1:25" x14ac:dyDescent="0.25">
      <c r="A138">
        <v>10140</v>
      </c>
      <c r="B138">
        <v>26</v>
      </c>
      <c r="C138">
        <v>100</v>
      </c>
      <c r="D138">
        <v>4</v>
      </c>
      <c r="E138">
        <v>3188.12</v>
      </c>
      <c r="F138" s="1">
        <v>37826</v>
      </c>
      <c r="G138" t="s">
        <v>25</v>
      </c>
      <c r="H138" t="s">
        <v>193</v>
      </c>
      <c r="I138">
        <v>147</v>
      </c>
      <c r="J138" t="s">
        <v>426</v>
      </c>
      <c r="K138" t="s">
        <v>66</v>
      </c>
      <c r="L138" t="s">
        <v>67</v>
      </c>
      <c r="M138" t="s">
        <v>68</v>
      </c>
      <c r="N138" t="s">
        <v>31</v>
      </c>
      <c r="O138" t="s">
        <v>69</v>
      </c>
      <c r="P138" t="s">
        <v>58</v>
      </c>
      <c r="Q138" t="s">
        <v>70</v>
      </c>
      <c r="R138" t="s">
        <v>35</v>
      </c>
      <c r="S138" t="s">
        <v>36</v>
      </c>
      <c r="T138" t="s">
        <v>71</v>
      </c>
      <c r="U138" t="s">
        <v>53</v>
      </c>
      <c r="V138">
        <v>0.319727891156463</v>
      </c>
      <c r="W138">
        <v>2003</v>
      </c>
      <c r="X138">
        <v>7</v>
      </c>
      <c r="Y138">
        <v>3</v>
      </c>
    </row>
    <row r="139" spans="1:25" x14ac:dyDescent="0.25">
      <c r="A139">
        <v>10150</v>
      </c>
      <c r="B139">
        <v>20</v>
      </c>
      <c r="C139">
        <v>100</v>
      </c>
      <c r="D139">
        <v>1</v>
      </c>
      <c r="E139">
        <v>3191.2</v>
      </c>
      <c r="F139" s="1">
        <v>37883</v>
      </c>
      <c r="G139" t="s">
        <v>25</v>
      </c>
      <c r="H139" t="s">
        <v>193</v>
      </c>
      <c r="I139">
        <v>147</v>
      </c>
      <c r="J139" t="s">
        <v>426</v>
      </c>
      <c r="K139" t="s">
        <v>207</v>
      </c>
      <c r="L139" t="s">
        <v>208</v>
      </c>
      <c r="M139" t="s">
        <v>209</v>
      </c>
      <c r="N139" t="s">
        <v>31</v>
      </c>
      <c r="O139" t="s">
        <v>210</v>
      </c>
      <c r="P139" t="s">
        <v>31</v>
      </c>
      <c r="Q139" t="s">
        <v>211</v>
      </c>
      <c r="R139" t="s">
        <v>210</v>
      </c>
      <c r="S139" t="s">
        <v>212</v>
      </c>
      <c r="T139" t="s">
        <v>213</v>
      </c>
      <c r="U139" t="s">
        <v>53</v>
      </c>
      <c r="V139">
        <v>0.319727891156463</v>
      </c>
      <c r="W139">
        <v>2003</v>
      </c>
      <c r="X139">
        <v>9</v>
      </c>
      <c r="Y139">
        <v>3</v>
      </c>
    </row>
    <row r="140" spans="1:25" x14ac:dyDescent="0.25">
      <c r="A140">
        <v>10164</v>
      </c>
      <c r="B140">
        <v>21</v>
      </c>
      <c r="C140">
        <v>100</v>
      </c>
      <c r="D140">
        <v>2</v>
      </c>
      <c r="E140">
        <v>3536.82</v>
      </c>
      <c r="F140" s="1">
        <v>37915</v>
      </c>
      <c r="G140" t="s">
        <v>432</v>
      </c>
      <c r="H140" t="s">
        <v>193</v>
      </c>
      <c r="I140">
        <v>147</v>
      </c>
      <c r="J140" t="s">
        <v>426</v>
      </c>
      <c r="K140" t="s">
        <v>433</v>
      </c>
      <c r="L140" t="s">
        <v>434</v>
      </c>
      <c r="M140" t="s">
        <v>435</v>
      </c>
      <c r="N140" t="s">
        <v>31</v>
      </c>
      <c r="O140" t="s">
        <v>436</v>
      </c>
      <c r="P140" t="s">
        <v>31</v>
      </c>
      <c r="Q140" t="s">
        <v>437</v>
      </c>
      <c r="R140" t="s">
        <v>161</v>
      </c>
      <c r="S140" t="s">
        <v>45</v>
      </c>
      <c r="T140" t="s">
        <v>438</v>
      </c>
      <c r="U140" t="s">
        <v>53</v>
      </c>
      <c r="V140">
        <v>0.319727891156463</v>
      </c>
      <c r="W140">
        <v>2003</v>
      </c>
      <c r="X140">
        <v>10</v>
      </c>
      <c r="Y140">
        <v>4</v>
      </c>
    </row>
    <row r="141" spans="1:25" x14ac:dyDescent="0.25">
      <c r="A141">
        <v>10175</v>
      </c>
      <c r="B141">
        <v>33</v>
      </c>
      <c r="C141">
        <v>100</v>
      </c>
      <c r="D141">
        <v>9</v>
      </c>
      <c r="E141">
        <v>5362.83</v>
      </c>
      <c r="F141" s="1">
        <v>37931</v>
      </c>
      <c r="G141" t="s">
        <v>25</v>
      </c>
      <c r="H141" t="s">
        <v>193</v>
      </c>
      <c r="I141">
        <v>147</v>
      </c>
      <c r="J141" t="s">
        <v>426</v>
      </c>
      <c r="K141" t="s">
        <v>349</v>
      </c>
      <c r="L141" t="s">
        <v>350</v>
      </c>
      <c r="M141" t="s">
        <v>351</v>
      </c>
      <c r="N141" t="s">
        <v>31</v>
      </c>
      <c r="O141" t="s">
        <v>352</v>
      </c>
      <c r="P141" t="s">
        <v>31</v>
      </c>
      <c r="Q141" t="s">
        <v>353</v>
      </c>
      <c r="R141" t="s">
        <v>183</v>
      </c>
      <c r="S141" t="s">
        <v>45</v>
      </c>
      <c r="T141" t="s">
        <v>354</v>
      </c>
      <c r="U141" t="s">
        <v>53</v>
      </c>
      <c r="V141">
        <v>0.319727891156463</v>
      </c>
      <c r="W141">
        <v>2003</v>
      </c>
      <c r="X141">
        <v>11</v>
      </c>
      <c r="Y141">
        <v>4</v>
      </c>
    </row>
    <row r="142" spans="1:25" x14ac:dyDescent="0.25">
      <c r="A142">
        <v>10183</v>
      </c>
      <c r="B142">
        <v>28</v>
      </c>
      <c r="C142">
        <v>100</v>
      </c>
      <c r="D142">
        <v>1</v>
      </c>
      <c r="E142">
        <v>3433.36</v>
      </c>
      <c r="F142" s="1">
        <v>37938</v>
      </c>
      <c r="G142" t="s">
        <v>25</v>
      </c>
      <c r="H142" t="s">
        <v>193</v>
      </c>
      <c r="I142">
        <v>147</v>
      </c>
      <c r="J142" t="s">
        <v>426</v>
      </c>
      <c r="K142" t="s">
        <v>226</v>
      </c>
      <c r="L142" t="s">
        <v>227</v>
      </c>
      <c r="M142" t="s">
        <v>228</v>
      </c>
      <c r="N142" t="s">
        <v>31</v>
      </c>
      <c r="O142" t="s">
        <v>229</v>
      </c>
      <c r="P142" t="s">
        <v>153</v>
      </c>
      <c r="Q142" t="s">
        <v>230</v>
      </c>
      <c r="R142" t="s">
        <v>35</v>
      </c>
      <c r="S142" t="s">
        <v>36</v>
      </c>
      <c r="T142" t="s">
        <v>231</v>
      </c>
      <c r="U142" t="s">
        <v>53</v>
      </c>
      <c r="V142">
        <v>0.319727891156463</v>
      </c>
      <c r="W142">
        <v>2003</v>
      </c>
      <c r="X142">
        <v>11</v>
      </c>
      <c r="Y142">
        <v>4</v>
      </c>
    </row>
    <row r="143" spans="1:25" x14ac:dyDescent="0.25">
      <c r="A143">
        <v>10194</v>
      </c>
      <c r="B143">
        <v>26</v>
      </c>
      <c r="C143">
        <v>100</v>
      </c>
      <c r="D143">
        <v>4</v>
      </c>
      <c r="E143">
        <v>4263.74</v>
      </c>
      <c r="F143" s="1">
        <v>37950</v>
      </c>
      <c r="G143" t="s">
        <v>25</v>
      </c>
      <c r="H143" t="s">
        <v>193</v>
      </c>
      <c r="I143">
        <v>147</v>
      </c>
      <c r="J143" t="s">
        <v>426</v>
      </c>
      <c r="K143" t="s">
        <v>232</v>
      </c>
      <c r="L143" t="s">
        <v>233</v>
      </c>
      <c r="M143" t="s">
        <v>234</v>
      </c>
      <c r="N143" t="s">
        <v>31</v>
      </c>
      <c r="O143" t="s">
        <v>235</v>
      </c>
      <c r="P143" t="s">
        <v>31</v>
      </c>
      <c r="Q143" t="s">
        <v>236</v>
      </c>
      <c r="R143" t="s">
        <v>44</v>
      </c>
      <c r="S143" t="s">
        <v>45</v>
      </c>
      <c r="T143" t="s">
        <v>237</v>
      </c>
      <c r="U143" t="s">
        <v>53</v>
      </c>
      <c r="V143">
        <v>0.319727891156463</v>
      </c>
      <c r="W143">
        <v>2003</v>
      </c>
      <c r="X143">
        <v>11</v>
      </c>
      <c r="Y143">
        <v>4</v>
      </c>
    </row>
    <row r="144" spans="1:25" x14ac:dyDescent="0.25">
      <c r="A144">
        <v>10207</v>
      </c>
      <c r="B144">
        <v>31</v>
      </c>
      <c r="C144">
        <v>100</v>
      </c>
      <c r="D144">
        <v>15</v>
      </c>
      <c r="E144">
        <v>4076.19</v>
      </c>
      <c r="F144" s="1">
        <v>37964</v>
      </c>
      <c r="G144" t="s">
        <v>25</v>
      </c>
      <c r="H144" t="s">
        <v>193</v>
      </c>
      <c r="I144">
        <v>147</v>
      </c>
      <c r="J144" t="s">
        <v>426</v>
      </c>
      <c r="K144" t="s">
        <v>439</v>
      </c>
      <c r="L144" t="s">
        <v>440</v>
      </c>
      <c r="M144" t="s">
        <v>441</v>
      </c>
      <c r="N144" t="s">
        <v>31</v>
      </c>
      <c r="O144" t="s">
        <v>404</v>
      </c>
      <c r="P144" t="s">
        <v>133</v>
      </c>
      <c r="Q144" t="s">
        <v>405</v>
      </c>
      <c r="R144" t="s">
        <v>35</v>
      </c>
      <c r="S144" t="s">
        <v>36</v>
      </c>
      <c r="T144" t="s">
        <v>442</v>
      </c>
      <c r="U144" t="s">
        <v>53</v>
      </c>
      <c r="V144">
        <v>0.319727891156463</v>
      </c>
      <c r="W144">
        <v>2003</v>
      </c>
      <c r="X144">
        <v>12</v>
      </c>
      <c r="Y144">
        <v>4</v>
      </c>
    </row>
    <row r="145" spans="1:25" x14ac:dyDescent="0.25">
      <c r="A145">
        <v>10217</v>
      </c>
      <c r="B145">
        <v>48</v>
      </c>
      <c r="C145">
        <v>100</v>
      </c>
      <c r="D145">
        <v>4</v>
      </c>
      <c r="E145">
        <v>7020.48</v>
      </c>
      <c r="F145" s="1">
        <v>38021</v>
      </c>
      <c r="G145" t="s">
        <v>25</v>
      </c>
      <c r="H145" t="s">
        <v>193</v>
      </c>
      <c r="I145">
        <v>147</v>
      </c>
      <c r="J145" t="s">
        <v>426</v>
      </c>
      <c r="K145" t="s">
        <v>443</v>
      </c>
      <c r="L145" t="s">
        <v>444</v>
      </c>
      <c r="M145" t="s">
        <v>445</v>
      </c>
      <c r="N145" t="s">
        <v>446</v>
      </c>
      <c r="O145" t="s">
        <v>210</v>
      </c>
      <c r="P145" t="s">
        <v>31</v>
      </c>
      <c r="Q145" t="s">
        <v>447</v>
      </c>
      <c r="R145" t="s">
        <v>210</v>
      </c>
      <c r="S145" t="s">
        <v>102</v>
      </c>
      <c r="T145" t="s">
        <v>448</v>
      </c>
      <c r="U145" t="s">
        <v>163</v>
      </c>
      <c r="V145">
        <v>0.319727891156463</v>
      </c>
      <c r="W145">
        <v>2004</v>
      </c>
      <c r="X145">
        <v>2</v>
      </c>
      <c r="Y145">
        <v>1</v>
      </c>
    </row>
    <row r="146" spans="1:25" x14ac:dyDescent="0.25">
      <c r="A146">
        <v>10229</v>
      </c>
      <c r="B146">
        <v>50</v>
      </c>
      <c r="C146">
        <v>100</v>
      </c>
      <c r="D146">
        <v>9</v>
      </c>
      <c r="E146">
        <v>6426.5</v>
      </c>
      <c r="F146" s="1">
        <v>38057</v>
      </c>
      <c r="G146" t="s">
        <v>25</v>
      </c>
      <c r="H146" t="s">
        <v>193</v>
      </c>
      <c r="I146">
        <v>147</v>
      </c>
      <c r="J146" t="s">
        <v>426</v>
      </c>
      <c r="K146" t="s">
        <v>287</v>
      </c>
      <c r="L146" t="s">
        <v>288</v>
      </c>
      <c r="M146" t="s">
        <v>289</v>
      </c>
      <c r="N146" t="s">
        <v>31</v>
      </c>
      <c r="O146" t="s">
        <v>290</v>
      </c>
      <c r="P146" t="s">
        <v>58</v>
      </c>
      <c r="Q146" t="s">
        <v>121</v>
      </c>
      <c r="R146" t="s">
        <v>35</v>
      </c>
      <c r="S146" t="s">
        <v>36</v>
      </c>
      <c r="T146" t="s">
        <v>291</v>
      </c>
      <c r="U146" t="s">
        <v>53</v>
      </c>
      <c r="V146">
        <v>0.319727891156463</v>
      </c>
      <c r="W146">
        <v>2004</v>
      </c>
      <c r="X146">
        <v>3</v>
      </c>
      <c r="Y146">
        <v>1</v>
      </c>
    </row>
    <row r="147" spans="1:25" x14ac:dyDescent="0.25">
      <c r="A147">
        <v>10245</v>
      </c>
      <c r="B147">
        <v>28</v>
      </c>
      <c r="C147">
        <v>100</v>
      </c>
      <c r="D147">
        <v>2</v>
      </c>
      <c r="E147">
        <v>4591.72</v>
      </c>
      <c r="F147" s="1">
        <v>38111</v>
      </c>
      <c r="G147" t="s">
        <v>25</v>
      </c>
      <c r="H147" t="s">
        <v>193</v>
      </c>
      <c r="I147">
        <v>147</v>
      </c>
      <c r="J147" t="s">
        <v>426</v>
      </c>
      <c r="K147" t="s">
        <v>255</v>
      </c>
      <c r="L147" t="s">
        <v>256</v>
      </c>
      <c r="M147" t="s">
        <v>257</v>
      </c>
      <c r="N147" t="s">
        <v>31</v>
      </c>
      <c r="O147" t="s">
        <v>258</v>
      </c>
      <c r="P147" t="s">
        <v>120</v>
      </c>
      <c r="Q147" t="s">
        <v>259</v>
      </c>
      <c r="R147" t="s">
        <v>35</v>
      </c>
      <c r="S147" t="s">
        <v>36</v>
      </c>
      <c r="T147" t="s">
        <v>260</v>
      </c>
      <c r="U147" t="s">
        <v>53</v>
      </c>
      <c r="V147">
        <v>0.319727891156463</v>
      </c>
      <c r="W147">
        <v>2004</v>
      </c>
      <c r="X147">
        <v>5</v>
      </c>
      <c r="Y147">
        <v>2</v>
      </c>
    </row>
    <row r="148" spans="1:25" x14ac:dyDescent="0.25">
      <c r="A148">
        <v>10259</v>
      </c>
      <c r="B148">
        <v>26</v>
      </c>
      <c r="C148">
        <v>100</v>
      </c>
      <c r="D148">
        <v>12</v>
      </c>
      <c r="E148">
        <v>4033.38</v>
      </c>
      <c r="F148" s="1">
        <v>38153</v>
      </c>
      <c r="G148" t="s">
        <v>25</v>
      </c>
      <c r="H148" t="s">
        <v>193</v>
      </c>
      <c r="I148">
        <v>147</v>
      </c>
      <c r="J148" t="s">
        <v>426</v>
      </c>
      <c r="K148" t="s">
        <v>443</v>
      </c>
      <c r="L148" t="s">
        <v>444</v>
      </c>
      <c r="M148" t="s">
        <v>445</v>
      </c>
      <c r="N148" t="s">
        <v>446</v>
      </c>
      <c r="O148" t="s">
        <v>210</v>
      </c>
      <c r="P148" t="s">
        <v>31</v>
      </c>
      <c r="Q148" t="s">
        <v>447</v>
      </c>
      <c r="R148" t="s">
        <v>210</v>
      </c>
      <c r="S148" t="s">
        <v>102</v>
      </c>
      <c r="T148" t="s">
        <v>448</v>
      </c>
      <c r="U148" t="s">
        <v>53</v>
      </c>
      <c r="V148">
        <v>0.319727891156463</v>
      </c>
      <c r="W148">
        <v>2004</v>
      </c>
      <c r="X148">
        <v>6</v>
      </c>
      <c r="Y148">
        <v>2</v>
      </c>
    </row>
    <row r="149" spans="1:25" x14ac:dyDescent="0.25">
      <c r="A149">
        <v>10270</v>
      </c>
      <c r="B149">
        <v>32</v>
      </c>
      <c r="C149">
        <v>100</v>
      </c>
      <c r="D149">
        <v>2</v>
      </c>
      <c r="E149">
        <v>4302.08</v>
      </c>
      <c r="F149" s="1">
        <v>38187</v>
      </c>
      <c r="G149" t="s">
        <v>25</v>
      </c>
      <c r="H149" t="s">
        <v>193</v>
      </c>
      <c r="I149">
        <v>147</v>
      </c>
      <c r="J149" t="s">
        <v>426</v>
      </c>
      <c r="K149" t="s">
        <v>164</v>
      </c>
      <c r="L149" t="s">
        <v>165</v>
      </c>
      <c r="M149" t="s">
        <v>166</v>
      </c>
      <c r="N149" t="s">
        <v>167</v>
      </c>
      <c r="O149" t="s">
        <v>168</v>
      </c>
      <c r="P149" t="s">
        <v>169</v>
      </c>
      <c r="Q149" t="s">
        <v>170</v>
      </c>
      <c r="R149" t="s">
        <v>101</v>
      </c>
      <c r="S149" t="s">
        <v>102</v>
      </c>
      <c r="T149" t="s">
        <v>171</v>
      </c>
      <c r="U149" t="s">
        <v>53</v>
      </c>
      <c r="V149">
        <v>0.319727891156463</v>
      </c>
      <c r="W149">
        <v>2004</v>
      </c>
      <c r="X149">
        <v>7</v>
      </c>
      <c r="Y149">
        <v>3</v>
      </c>
    </row>
    <row r="150" spans="1:25" x14ac:dyDescent="0.25">
      <c r="A150">
        <v>10281</v>
      </c>
      <c r="B150">
        <v>44</v>
      </c>
      <c r="C150">
        <v>100</v>
      </c>
      <c r="D150">
        <v>9</v>
      </c>
      <c r="E150">
        <v>7020.64</v>
      </c>
      <c r="F150" s="1">
        <v>38218</v>
      </c>
      <c r="G150" t="s">
        <v>25</v>
      </c>
      <c r="H150" t="s">
        <v>193</v>
      </c>
      <c r="I150">
        <v>147</v>
      </c>
      <c r="J150" t="s">
        <v>426</v>
      </c>
      <c r="K150" t="s">
        <v>149</v>
      </c>
      <c r="L150" t="s">
        <v>150</v>
      </c>
      <c r="M150" t="s">
        <v>151</v>
      </c>
      <c r="N150" t="s">
        <v>31</v>
      </c>
      <c r="O150" t="s">
        <v>152</v>
      </c>
      <c r="P150" t="s">
        <v>153</v>
      </c>
      <c r="Q150" t="s">
        <v>154</v>
      </c>
      <c r="R150" t="s">
        <v>35</v>
      </c>
      <c r="S150" t="s">
        <v>36</v>
      </c>
      <c r="T150" t="s">
        <v>155</v>
      </c>
      <c r="U150" t="s">
        <v>163</v>
      </c>
      <c r="V150">
        <v>0.319727891156463</v>
      </c>
      <c r="W150">
        <v>2004</v>
      </c>
      <c r="X150">
        <v>8</v>
      </c>
      <c r="Y150">
        <v>3</v>
      </c>
    </row>
    <row r="151" spans="1:25" x14ac:dyDescent="0.25">
      <c r="A151">
        <v>10291</v>
      </c>
      <c r="B151">
        <v>30</v>
      </c>
      <c r="C151">
        <v>100</v>
      </c>
      <c r="D151">
        <v>4</v>
      </c>
      <c r="E151">
        <v>3855.9</v>
      </c>
      <c r="F151" s="1">
        <v>38238</v>
      </c>
      <c r="G151" t="s">
        <v>25</v>
      </c>
      <c r="H151" t="s">
        <v>193</v>
      </c>
      <c r="I151">
        <v>147</v>
      </c>
      <c r="J151" t="s">
        <v>426</v>
      </c>
      <c r="K151" t="s">
        <v>275</v>
      </c>
      <c r="L151" t="s">
        <v>276</v>
      </c>
      <c r="M151" t="s">
        <v>277</v>
      </c>
      <c r="N151" t="s">
        <v>31</v>
      </c>
      <c r="O151" t="s">
        <v>278</v>
      </c>
      <c r="P151" t="s">
        <v>31</v>
      </c>
      <c r="Q151" t="s">
        <v>279</v>
      </c>
      <c r="R151" t="s">
        <v>200</v>
      </c>
      <c r="S151" t="s">
        <v>45</v>
      </c>
      <c r="T151" t="s">
        <v>280</v>
      </c>
      <c r="U151" t="s">
        <v>53</v>
      </c>
      <c r="V151">
        <v>0.319727891156463</v>
      </c>
      <c r="W151">
        <v>2004</v>
      </c>
      <c r="X151">
        <v>9</v>
      </c>
      <c r="Y151">
        <v>3</v>
      </c>
    </row>
    <row r="152" spans="1:25" x14ac:dyDescent="0.25">
      <c r="A152">
        <v>10305</v>
      </c>
      <c r="B152">
        <v>38</v>
      </c>
      <c r="C152">
        <v>100</v>
      </c>
      <c r="D152">
        <v>13</v>
      </c>
      <c r="E152">
        <v>6680.78</v>
      </c>
      <c r="F152" s="1">
        <v>38273</v>
      </c>
      <c r="G152" t="s">
        <v>25</v>
      </c>
      <c r="H152" t="s">
        <v>193</v>
      </c>
      <c r="I152">
        <v>147</v>
      </c>
      <c r="J152" t="s">
        <v>426</v>
      </c>
      <c r="K152" t="s">
        <v>129</v>
      </c>
      <c r="L152" t="s">
        <v>130</v>
      </c>
      <c r="M152" t="s">
        <v>131</v>
      </c>
      <c r="N152" t="s">
        <v>31</v>
      </c>
      <c r="O152" t="s">
        <v>132</v>
      </c>
      <c r="P152" t="s">
        <v>133</v>
      </c>
      <c r="Q152" t="s">
        <v>134</v>
      </c>
      <c r="R152" t="s">
        <v>35</v>
      </c>
      <c r="S152" t="s">
        <v>36</v>
      </c>
      <c r="T152" t="s">
        <v>135</v>
      </c>
      <c r="U152" t="s">
        <v>53</v>
      </c>
      <c r="V152">
        <v>0.319727891156463</v>
      </c>
      <c r="W152">
        <v>2004</v>
      </c>
      <c r="X152">
        <v>10</v>
      </c>
      <c r="Y152">
        <v>4</v>
      </c>
    </row>
    <row r="153" spans="1:25" x14ac:dyDescent="0.25">
      <c r="A153">
        <v>10313</v>
      </c>
      <c r="B153">
        <v>40</v>
      </c>
      <c r="C153">
        <v>100</v>
      </c>
      <c r="D153">
        <v>7</v>
      </c>
      <c r="E153">
        <v>6678</v>
      </c>
      <c r="F153" s="1">
        <v>38282</v>
      </c>
      <c r="G153" t="s">
        <v>25</v>
      </c>
      <c r="H153" t="s">
        <v>193</v>
      </c>
      <c r="I153">
        <v>147</v>
      </c>
      <c r="J153" t="s">
        <v>426</v>
      </c>
      <c r="K153" t="s">
        <v>238</v>
      </c>
      <c r="L153" t="s">
        <v>239</v>
      </c>
      <c r="M153" t="s">
        <v>240</v>
      </c>
      <c r="N153" t="s">
        <v>31</v>
      </c>
      <c r="O153" t="s">
        <v>241</v>
      </c>
      <c r="P153" t="s">
        <v>242</v>
      </c>
      <c r="Q153" t="s">
        <v>243</v>
      </c>
      <c r="R153" t="s">
        <v>244</v>
      </c>
      <c r="S153" t="s">
        <v>36</v>
      </c>
      <c r="T153" t="s">
        <v>245</v>
      </c>
      <c r="U153" t="s">
        <v>53</v>
      </c>
      <c r="V153">
        <v>0.319727891156463</v>
      </c>
      <c r="W153">
        <v>2004</v>
      </c>
      <c r="X153">
        <v>10</v>
      </c>
      <c r="Y153">
        <v>4</v>
      </c>
    </row>
    <row r="154" spans="1:25" x14ac:dyDescent="0.25">
      <c r="A154">
        <v>10322</v>
      </c>
      <c r="B154">
        <v>46</v>
      </c>
      <c r="C154">
        <v>61.99</v>
      </c>
      <c r="D154">
        <v>8</v>
      </c>
      <c r="E154">
        <v>2851.54</v>
      </c>
      <c r="F154" s="1">
        <v>38295</v>
      </c>
      <c r="G154" t="s">
        <v>25</v>
      </c>
      <c r="H154" t="s">
        <v>193</v>
      </c>
      <c r="I154">
        <v>147</v>
      </c>
      <c r="J154" t="s">
        <v>426</v>
      </c>
      <c r="K154" t="s">
        <v>292</v>
      </c>
      <c r="L154" t="s">
        <v>293</v>
      </c>
      <c r="M154" t="s">
        <v>294</v>
      </c>
      <c r="N154" t="s">
        <v>31</v>
      </c>
      <c r="O154" t="s">
        <v>295</v>
      </c>
      <c r="P154" t="s">
        <v>296</v>
      </c>
      <c r="Q154" t="s">
        <v>297</v>
      </c>
      <c r="R154" t="s">
        <v>35</v>
      </c>
      <c r="S154" t="s">
        <v>36</v>
      </c>
      <c r="T154" t="s">
        <v>298</v>
      </c>
      <c r="U154" t="s">
        <v>38</v>
      </c>
      <c r="V154">
        <v>0.57829931972789095</v>
      </c>
      <c r="W154">
        <v>2004</v>
      </c>
      <c r="X154">
        <v>11</v>
      </c>
      <c r="Y154">
        <v>4</v>
      </c>
    </row>
    <row r="155" spans="1:25" x14ac:dyDescent="0.25">
      <c r="A155">
        <v>10334</v>
      </c>
      <c r="B155">
        <v>26</v>
      </c>
      <c r="C155">
        <v>100</v>
      </c>
      <c r="D155">
        <v>2</v>
      </c>
      <c r="E155">
        <v>3188.12</v>
      </c>
      <c r="F155" s="1">
        <v>38310</v>
      </c>
      <c r="G155" t="s">
        <v>425</v>
      </c>
      <c r="H155" t="s">
        <v>193</v>
      </c>
      <c r="I155">
        <v>147</v>
      </c>
      <c r="J155" t="s">
        <v>426</v>
      </c>
      <c r="K155" t="s">
        <v>195</v>
      </c>
      <c r="L155" t="s">
        <v>196</v>
      </c>
      <c r="M155" t="s">
        <v>197</v>
      </c>
      <c r="N155" t="s">
        <v>31</v>
      </c>
      <c r="O155" t="s">
        <v>198</v>
      </c>
      <c r="P155" t="s">
        <v>31</v>
      </c>
      <c r="Q155" t="s">
        <v>199</v>
      </c>
      <c r="R155" t="s">
        <v>200</v>
      </c>
      <c r="S155" t="s">
        <v>45</v>
      </c>
      <c r="T155" t="s">
        <v>201</v>
      </c>
      <c r="U155" t="s">
        <v>53</v>
      </c>
      <c r="V155">
        <v>0.319727891156463</v>
      </c>
      <c r="W155">
        <v>2004</v>
      </c>
      <c r="X155">
        <v>11</v>
      </c>
      <c r="Y155">
        <v>4</v>
      </c>
    </row>
    <row r="156" spans="1:25" x14ac:dyDescent="0.25">
      <c r="A156">
        <v>10347</v>
      </c>
      <c r="B156">
        <v>27</v>
      </c>
      <c r="C156">
        <v>100</v>
      </c>
      <c r="D156">
        <v>2</v>
      </c>
      <c r="E156">
        <v>4428</v>
      </c>
      <c r="F156" s="1">
        <v>38320</v>
      </c>
      <c r="G156" t="s">
        <v>25</v>
      </c>
      <c r="H156" t="s">
        <v>193</v>
      </c>
      <c r="I156">
        <v>147</v>
      </c>
      <c r="J156" t="s">
        <v>426</v>
      </c>
      <c r="K156" t="s">
        <v>94</v>
      </c>
      <c r="L156" t="s">
        <v>95</v>
      </c>
      <c r="M156" t="s">
        <v>96</v>
      </c>
      <c r="N156" t="s">
        <v>97</v>
      </c>
      <c r="O156" t="s">
        <v>98</v>
      </c>
      <c r="P156" t="s">
        <v>99</v>
      </c>
      <c r="Q156" t="s">
        <v>100</v>
      </c>
      <c r="R156" t="s">
        <v>101</v>
      </c>
      <c r="S156" t="s">
        <v>102</v>
      </c>
      <c r="T156" t="s">
        <v>103</v>
      </c>
      <c r="U156" t="s">
        <v>53</v>
      </c>
      <c r="V156">
        <v>0.319727891156463</v>
      </c>
      <c r="W156">
        <v>2004</v>
      </c>
      <c r="X156">
        <v>11</v>
      </c>
      <c r="Y156">
        <v>4</v>
      </c>
    </row>
    <row r="157" spans="1:25" x14ac:dyDescent="0.25">
      <c r="A157">
        <v>10357</v>
      </c>
      <c r="B157">
        <v>43</v>
      </c>
      <c r="C157">
        <v>100</v>
      </c>
      <c r="D157">
        <v>9</v>
      </c>
      <c r="E157">
        <v>5780.92</v>
      </c>
      <c r="F157" s="1">
        <v>38331</v>
      </c>
      <c r="G157" t="s">
        <v>25</v>
      </c>
      <c r="H157" t="s">
        <v>193</v>
      </c>
      <c r="I157">
        <v>147</v>
      </c>
      <c r="J157" t="s">
        <v>426</v>
      </c>
      <c r="K157" t="s">
        <v>287</v>
      </c>
      <c r="L157" t="s">
        <v>288</v>
      </c>
      <c r="M157" t="s">
        <v>289</v>
      </c>
      <c r="N157" t="s">
        <v>31</v>
      </c>
      <c r="O157" t="s">
        <v>290</v>
      </c>
      <c r="P157" t="s">
        <v>58</v>
      </c>
      <c r="Q157" t="s">
        <v>121</v>
      </c>
      <c r="R157" t="s">
        <v>35</v>
      </c>
      <c r="S157" t="s">
        <v>36</v>
      </c>
      <c r="T157" t="s">
        <v>291</v>
      </c>
      <c r="U157" t="s">
        <v>53</v>
      </c>
      <c r="V157">
        <v>0.319727891156463</v>
      </c>
      <c r="W157">
        <v>2004</v>
      </c>
      <c r="X157">
        <v>12</v>
      </c>
      <c r="Y157">
        <v>4</v>
      </c>
    </row>
    <row r="158" spans="1:25" x14ac:dyDescent="0.25">
      <c r="A158">
        <v>10370</v>
      </c>
      <c r="B158">
        <v>35</v>
      </c>
      <c r="C158">
        <v>65.63</v>
      </c>
      <c r="D158">
        <v>4</v>
      </c>
      <c r="E158">
        <v>2297.0500000000002</v>
      </c>
      <c r="F158" s="1">
        <v>38372</v>
      </c>
      <c r="G158" t="s">
        <v>25</v>
      </c>
      <c r="H158" t="s">
        <v>193</v>
      </c>
      <c r="I158">
        <v>147</v>
      </c>
      <c r="J158" t="s">
        <v>426</v>
      </c>
      <c r="K158" t="s">
        <v>304</v>
      </c>
      <c r="L158" t="s">
        <v>305</v>
      </c>
      <c r="M158" t="s">
        <v>306</v>
      </c>
      <c r="N158" t="s">
        <v>307</v>
      </c>
      <c r="O158" t="s">
        <v>308</v>
      </c>
      <c r="P158" t="s">
        <v>169</v>
      </c>
      <c r="Q158" t="s">
        <v>309</v>
      </c>
      <c r="R158" t="s">
        <v>101</v>
      </c>
      <c r="S158" t="s">
        <v>102</v>
      </c>
      <c r="T158" t="s">
        <v>310</v>
      </c>
      <c r="U158" t="s">
        <v>38</v>
      </c>
      <c r="V158">
        <v>0.55353741496598596</v>
      </c>
      <c r="W158">
        <v>2005</v>
      </c>
      <c r="X158">
        <v>1</v>
      </c>
      <c r="Y158">
        <v>1</v>
      </c>
    </row>
    <row r="159" spans="1:25" x14ac:dyDescent="0.25">
      <c r="A159">
        <v>10381</v>
      </c>
      <c r="B159">
        <v>37</v>
      </c>
      <c r="C159">
        <v>100</v>
      </c>
      <c r="D159">
        <v>6</v>
      </c>
      <c r="E159">
        <v>6231.54</v>
      </c>
      <c r="F159" s="1">
        <v>38400</v>
      </c>
      <c r="G159" t="s">
        <v>25</v>
      </c>
      <c r="H159" t="s">
        <v>193</v>
      </c>
      <c r="I159">
        <v>147</v>
      </c>
      <c r="J159" t="s">
        <v>426</v>
      </c>
      <c r="K159" t="s">
        <v>61</v>
      </c>
      <c r="L159" t="s">
        <v>62</v>
      </c>
      <c r="M159" t="s">
        <v>63</v>
      </c>
      <c r="N159" t="s">
        <v>31</v>
      </c>
      <c r="O159" t="s">
        <v>64</v>
      </c>
      <c r="P159" t="s">
        <v>58</v>
      </c>
      <c r="Q159" t="s">
        <v>31</v>
      </c>
      <c r="R159" t="s">
        <v>35</v>
      </c>
      <c r="S159" t="s">
        <v>36</v>
      </c>
      <c r="T159" t="s">
        <v>65</v>
      </c>
      <c r="U159" t="s">
        <v>53</v>
      </c>
      <c r="V159">
        <v>0.319727891156463</v>
      </c>
      <c r="W159">
        <v>2005</v>
      </c>
      <c r="X159">
        <v>2</v>
      </c>
      <c r="Y159">
        <v>1</v>
      </c>
    </row>
    <row r="160" spans="1:25" x14ac:dyDescent="0.25">
      <c r="A160">
        <v>10391</v>
      </c>
      <c r="B160">
        <v>37</v>
      </c>
      <c r="C160">
        <v>46.9</v>
      </c>
      <c r="D160">
        <v>7</v>
      </c>
      <c r="E160">
        <v>1735.3</v>
      </c>
      <c r="F160" s="1">
        <v>38420</v>
      </c>
      <c r="G160" t="s">
        <v>25</v>
      </c>
      <c r="H160" t="s">
        <v>193</v>
      </c>
      <c r="I160">
        <v>147</v>
      </c>
      <c r="J160" t="s">
        <v>426</v>
      </c>
      <c r="K160" t="s">
        <v>304</v>
      </c>
      <c r="L160" t="s">
        <v>305</v>
      </c>
      <c r="M160" t="s">
        <v>306</v>
      </c>
      <c r="N160" t="s">
        <v>307</v>
      </c>
      <c r="O160" t="s">
        <v>308</v>
      </c>
      <c r="P160" t="s">
        <v>169</v>
      </c>
      <c r="Q160" t="s">
        <v>309</v>
      </c>
      <c r="R160" t="s">
        <v>101</v>
      </c>
      <c r="S160" t="s">
        <v>102</v>
      </c>
      <c r="T160" t="s">
        <v>310</v>
      </c>
      <c r="U160" t="s">
        <v>38</v>
      </c>
      <c r="V160">
        <v>0.68095238095238098</v>
      </c>
      <c r="W160">
        <v>2005</v>
      </c>
      <c r="X160">
        <v>3</v>
      </c>
      <c r="Y160">
        <v>1</v>
      </c>
    </row>
    <row r="161" spans="1:25" x14ac:dyDescent="0.25">
      <c r="A161">
        <v>10411</v>
      </c>
      <c r="B161">
        <v>27</v>
      </c>
      <c r="C161">
        <v>100</v>
      </c>
      <c r="D161">
        <v>2</v>
      </c>
      <c r="E161">
        <v>4427.7299999999996</v>
      </c>
      <c r="F161" s="1">
        <v>38473</v>
      </c>
      <c r="G161" t="s">
        <v>25</v>
      </c>
      <c r="H161" t="s">
        <v>193</v>
      </c>
      <c r="I161">
        <v>147</v>
      </c>
      <c r="J161" t="s">
        <v>426</v>
      </c>
      <c r="K161" t="s">
        <v>311</v>
      </c>
      <c r="L161" t="s">
        <v>312</v>
      </c>
      <c r="M161" t="s">
        <v>313</v>
      </c>
      <c r="N161" t="s">
        <v>31</v>
      </c>
      <c r="O161" t="s">
        <v>314</v>
      </c>
      <c r="P161" t="s">
        <v>315</v>
      </c>
      <c r="Q161" t="s">
        <v>316</v>
      </c>
      <c r="R161" t="s">
        <v>244</v>
      </c>
      <c r="S161" t="s">
        <v>36</v>
      </c>
      <c r="T161" t="s">
        <v>317</v>
      </c>
      <c r="U161" t="s">
        <v>53</v>
      </c>
      <c r="V161">
        <v>0.319727891156463</v>
      </c>
      <c r="W161">
        <v>2005</v>
      </c>
      <c r="X161">
        <v>5</v>
      </c>
      <c r="Y161">
        <v>2</v>
      </c>
    </row>
    <row r="162" spans="1:25" x14ac:dyDescent="0.25">
      <c r="A162">
        <v>10425</v>
      </c>
      <c r="B162">
        <v>38</v>
      </c>
      <c r="C162">
        <v>100</v>
      </c>
      <c r="D162">
        <v>12</v>
      </c>
      <c r="E162">
        <v>5894.94</v>
      </c>
      <c r="F162" s="1">
        <v>38503</v>
      </c>
      <c r="G162" t="s">
        <v>318</v>
      </c>
      <c r="H162" t="s">
        <v>193</v>
      </c>
      <c r="I162">
        <v>147</v>
      </c>
      <c r="J162" t="s">
        <v>426</v>
      </c>
      <c r="K162" t="s">
        <v>123</v>
      </c>
      <c r="L162" t="s">
        <v>124</v>
      </c>
      <c r="M162" t="s">
        <v>125</v>
      </c>
      <c r="N162" t="s">
        <v>31</v>
      </c>
      <c r="O162" t="s">
        <v>126</v>
      </c>
      <c r="P162" t="s">
        <v>31</v>
      </c>
      <c r="Q162" t="s">
        <v>127</v>
      </c>
      <c r="R162" t="s">
        <v>44</v>
      </c>
      <c r="S162" t="s">
        <v>45</v>
      </c>
      <c r="T162" t="s">
        <v>128</v>
      </c>
      <c r="U162" t="s">
        <v>53</v>
      </c>
      <c r="V162">
        <v>0.319727891156463</v>
      </c>
      <c r="W162">
        <v>2005</v>
      </c>
      <c r="X162">
        <v>5</v>
      </c>
      <c r="Y162">
        <v>2</v>
      </c>
    </row>
    <row r="163" spans="1:25" x14ac:dyDescent="0.25">
      <c r="A163">
        <v>10108</v>
      </c>
      <c r="B163">
        <v>33</v>
      </c>
      <c r="C163">
        <v>100</v>
      </c>
      <c r="D163">
        <v>6</v>
      </c>
      <c r="E163">
        <v>5265.15</v>
      </c>
      <c r="F163" s="1">
        <v>37683</v>
      </c>
      <c r="G163" t="s">
        <v>25</v>
      </c>
      <c r="H163" t="s">
        <v>193</v>
      </c>
      <c r="I163">
        <v>194</v>
      </c>
      <c r="J163" t="s">
        <v>449</v>
      </c>
      <c r="K163" t="s">
        <v>450</v>
      </c>
      <c r="L163" t="s">
        <v>451</v>
      </c>
      <c r="M163" t="s">
        <v>452</v>
      </c>
      <c r="N163" t="s">
        <v>31</v>
      </c>
      <c r="O163" t="s">
        <v>453</v>
      </c>
      <c r="P163" t="s">
        <v>31</v>
      </c>
      <c r="Q163" t="s">
        <v>454</v>
      </c>
      <c r="R163" t="s">
        <v>455</v>
      </c>
      <c r="S163" t="s">
        <v>212</v>
      </c>
      <c r="T163" t="s">
        <v>456</v>
      </c>
      <c r="U163" t="s">
        <v>53</v>
      </c>
      <c r="V163">
        <v>0.48453608247422703</v>
      </c>
      <c r="W163">
        <v>2003</v>
      </c>
      <c r="X163">
        <v>3</v>
      </c>
      <c r="Y163">
        <v>1</v>
      </c>
    </row>
    <row r="164" spans="1:25" x14ac:dyDescent="0.25">
      <c r="A164">
        <v>10122</v>
      </c>
      <c r="B164">
        <v>42</v>
      </c>
      <c r="C164">
        <v>100</v>
      </c>
      <c r="D164">
        <v>10</v>
      </c>
      <c r="E164">
        <v>7599.9</v>
      </c>
      <c r="F164" s="1">
        <v>37749</v>
      </c>
      <c r="G164" t="s">
        <v>25</v>
      </c>
      <c r="H164" t="s">
        <v>193</v>
      </c>
      <c r="I164">
        <v>194</v>
      </c>
      <c r="J164" t="s">
        <v>449</v>
      </c>
      <c r="K164" t="s">
        <v>457</v>
      </c>
      <c r="L164" t="s">
        <v>458</v>
      </c>
      <c r="M164" t="s">
        <v>459</v>
      </c>
      <c r="N164" t="s">
        <v>31</v>
      </c>
      <c r="O164" t="s">
        <v>460</v>
      </c>
      <c r="P164" t="s">
        <v>31</v>
      </c>
      <c r="Q164" t="s">
        <v>461</v>
      </c>
      <c r="R164" t="s">
        <v>44</v>
      </c>
      <c r="S164" t="s">
        <v>45</v>
      </c>
      <c r="T164" t="s">
        <v>462</v>
      </c>
      <c r="U164" t="s">
        <v>163</v>
      </c>
      <c r="V164">
        <v>0.48453608247422703</v>
      </c>
      <c r="W164">
        <v>2003</v>
      </c>
      <c r="X164">
        <v>5</v>
      </c>
      <c r="Y164">
        <v>2</v>
      </c>
    </row>
    <row r="165" spans="1:25" x14ac:dyDescent="0.25">
      <c r="A165">
        <v>10135</v>
      </c>
      <c r="B165">
        <v>42</v>
      </c>
      <c r="C165">
        <v>100</v>
      </c>
      <c r="D165">
        <v>7</v>
      </c>
      <c r="E165">
        <v>8008.56</v>
      </c>
      <c r="F165" s="1">
        <v>37804</v>
      </c>
      <c r="G165" t="s">
        <v>25</v>
      </c>
      <c r="H165" t="s">
        <v>193</v>
      </c>
      <c r="I165">
        <v>194</v>
      </c>
      <c r="J165" t="s">
        <v>449</v>
      </c>
      <c r="K165" t="s">
        <v>287</v>
      </c>
      <c r="L165" t="s">
        <v>288</v>
      </c>
      <c r="M165" t="s">
        <v>289</v>
      </c>
      <c r="N165" t="s">
        <v>31</v>
      </c>
      <c r="O165" t="s">
        <v>290</v>
      </c>
      <c r="P165" t="s">
        <v>58</v>
      </c>
      <c r="Q165" t="s">
        <v>121</v>
      </c>
      <c r="R165" t="s">
        <v>35</v>
      </c>
      <c r="S165" t="s">
        <v>36</v>
      </c>
      <c r="T165" t="s">
        <v>291</v>
      </c>
      <c r="U165" t="s">
        <v>163</v>
      </c>
      <c r="V165">
        <v>0.48453608247422703</v>
      </c>
      <c r="W165">
        <v>2003</v>
      </c>
      <c r="X165">
        <v>7</v>
      </c>
      <c r="Y165">
        <v>3</v>
      </c>
    </row>
    <row r="166" spans="1:25" x14ac:dyDescent="0.25">
      <c r="A166">
        <v>10147</v>
      </c>
      <c r="B166">
        <v>48</v>
      </c>
      <c r="C166">
        <v>100</v>
      </c>
      <c r="D166">
        <v>7</v>
      </c>
      <c r="E166">
        <v>9245.76</v>
      </c>
      <c r="F166" s="1">
        <v>37869</v>
      </c>
      <c r="G166" t="s">
        <v>25</v>
      </c>
      <c r="H166" t="s">
        <v>193</v>
      </c>
      <c r="I166">
        <v>194</v>
      </c>
      <c r="J166" t="s">
        <v>449</v>
      </c>
      <c r="K166" t="s">
        <v>299</v>
      </c>
      <c r="L166" t="s">
        <v>130</v>
      </c>
      <c r="M166" t="s">
        <v>300</v>
      </c>
      <c r="N166" t="s">
        <v>31</v>
      </c>
      <c r="O166" t="s">
        <v>301</v>
      </c>
      <c r="P166" t="s">
        <v>133</v>
      </c>
      <c r="Q166" t="s">
        <v>302</v>
      </c>
      <c r="R166" t="s">
        <v>35</v>
      </c>
      <c r="S166" t="s">
        <v>36</v>
      </c>
      <c r="T166" t="s">
        <v>303</v>
      </c>
      <c r="U166" t="s">
        <v>163</v>
      </c>
      <c r="V166">
        <v>0.48453608247422703</v>
      </c>
      <c r="W166">
        <v>2003</v>
      </c>
      <c r="X166">
        <v>9</v>
      </c>
      <c r="Y166">
        <v>3</v>
      </c>
    </row>
    <row r="167" spans="1:25" x14ac:dyDescent="0.25">
      <c r="A167">
        <v>10159</v>
      </c>
      <c r="B167">
        <v>41</v>
      </c>
      <c r="C167">
        <v>100</v>
      </c>
      <c r="D167">
        <v>2</v>
      </c>
      <c r="E167">
        <v>8296.35</v>
      </c>
      <c r="F167" s="1">
        <v>37904</v>
      </c>
      <c r="G167" t="s">
        <v>25</v>
      </c>
      <c r="H167" t="s">
        <v>193</v>
      </c>
      <c r="I167">
        <v>194</v>
      </c>
      <c r="J167" t="s">
        <v>449</v>
      </c>
      <c r="K167" t="s">
        <v>61</v>
      </c>
      <c r="L167" t="s">
        <v>62</v>
      </c>
      <c r="M167" t="s">
        <v>63</v>
      </c>
      <c r="N167" t="s">
        <v>31</v>
      </c>
      <c r="O167" t="s">
        <v>64</v>
      </c>
      <c r="P167" t="s">
        <v>58</v>
      </c>
      <c r="Q167" t="s">
        <v>31</v>
      </c>
      <c r="R167" t="s">
        <v>35</v>
      </c>
      <c r="S167" t="s">
        <v>36</v>
      </c>
      <c r="T167" t="s">
        <v>65</v>
      </c>
      <c r="U167" t="s">
        <v>163</v>
      </c>
      <c r="V167">
        <v>0.48453608247422703</v>
      </c>
      <c r="W167">
        <v>2003</v>
      </c>
      <c r="X167">
        <v>10</v>
      </c>
      <c r="Y167">
        <v>4</v>
      </c>
    </row>
    <row r="168" spans="1:25" x14ac:dyDescent="0.25">
      <c r="A168">
        <v>10169</v>
      </c>
      <c r="B168">
        <v>30</v>
      </c>
      <c r="C168">
        <v>100</v>
      </c>
      <c r="D168">
        <v>2</v>
      </c>
      <c r="E168">
        <v>5019.8999999999996</v>
      </c>
      <c r="F168" s="1">
        <v>37929</v>
      </c>
      <c r="G168" t="s">
        <v>25</v>
      </c>
      <c r="H168" t="s">
        <v>193</v>
      </c>
      <c r="I168">
        <v>194</v>
      </c>
      <c r="J168" t="s">
        <v>449</v>
      </c>
      <c r="K168" t="s">
        <v>304</v>
      </c>
      <c r="L168" t="s">
        <v>305</v>
      </c>
      <c r="M168" t="s">
        <v>306</v>
      </c>
      <c r="N168" t="s">
        <v>307</v>
      </c>
      <c r="O168" t="s">
        <v>308</v>
      </c>
      <c r="P168" t="s">
        <v>169</v>
      </c>
      <c r="Q168" t="s">
        <v>309</v>
      </c>
      <c r="R168" t="s">
        <v>101</v>
      </c>
      <c r="S168" t="s">
        <v>102</v>
      </c>
      <c r="T168" t="s">
        <v>310</v>
      </c>
      <c r="U168" t="s">
        <v>53</v>
      </c>
      <c r="V168">
        <v>0.48453608247422703</v>
      </c>
      <c r="W168">
        <v>2003</v>
      </c>
      <c r="X168">
        <v>11</v>
      </c>
      <c r="Y168">
        <v>4</v>
      </c>
    </row>
    <row r="169" spans="1:25" x14ac:dyDescent="0.25">
      <c r="A169">
        <v>10181</v>
      </c>
      <c r="B169">
        <v>27</v>
      </c>
      <c r="C169">
        <v>100</v>
      </c>
      <c r="D169">
        <v>14</v>
      </c>
      <c r="E169">
        <v>5411.07</v>
      </c>
      <c r="F169" s="1">
        <v>37937</v>
      </c>
      <c r="G169" t="s">
        <v>25</v>
      </c>
      <c r="H169" t="s">
        <v>193</v>
      </c>
      <c r="I169">
        <v>194</v>
      </c>
      <c r="J169" t="s">
        <v>449</v>
      </c>
      <c r="K169" t="s">
        <v>78</v>
      </c>
      <c r="L169" t="s">
        <v>79</v>
      </c>
      <c r="M169" t="s">
        <v>80</v>
      </c>
      <c r="N169" t="s">
        <v>31</v>
      </c>
      <c r="O169" t="s">
        <v>81</v>
      </c>
      <c r="P169" t="s">
        <v>31</v>
      </c>
      <c r="Q169" t="s">
        <v>82</v>
      </c>
      <c r="R169" t="s">
        <v>83</v>
      </c>
      <c r="S169" t="s">
        <v>45</v>
      </c>
      <c r="T169" t="s">
        <v>84</v>
      </c>
      <c r="U169" t="s">
        <v>53</v>
      </c>
      <c r="V169">
        <v>0.48453608247422703</v>
      </c>
      <c r="W169">
        <v>2003</v>
      </c>
      <c r="X169">
        <v>11</v>
      </c>
      <c r="Y169">
        <v>4</v>
      </c>
    </row>
    <row r="170" spans="1:25" x14ac:dyDescent="0.25">
      <c r="A170">
        <v>10191</v>
      </c>
      <c r="B170">
        <v>21</v>
      </c>
      <c r="C170">
        <v>100</v>
      </c>
      <c r="D170">
        <v>3</v>
      </c>
      <c r="E170">
        <v>3840.9</v>
      </c>
      <c r="F170" s="1">
        <v>37945</v>
      </c>
      <c r="G170" t="s">
        <v>25</v>
      </c>
      <c r="H170" t="s">
        <v>193</v>
      </c>
      <c r="I170">
        <v>194</v>
      </c>
      <c r="J170" t="s">
        <v>449</v>
      </c>
      <c r="K170" t="s">
        <v>463</v>
      </c>
      <c r="L170" t="s">
        <v>464</v>
      </c>
      <c r="M170" t="s">
        <v>465</v>
      </c>
      <c r="N170" t="s">
        <v>31</v>
      </c>
      <c r="O170" t="s">
        <v>466</v>
      </c>
      <c r="P170" t="s">
        <v>31</v>
      </c>
      <c r="Q170" t="s">
        <v>467</v>
      </c>
      <c r="R170" t="s">
        <v>468</v>
      </c>
      <c r="S170" t="s">
        <v>45</v>
      </c>
      <c r="T170" t="s">
        <v>469</v>
      </c>
      <c r="U170" t="s">
        <v>53</v>
      </c>
      <c r="V170">
        <v>0.48453608247422703</v>
      </c>
      <c r="W170">
        <v>2003</v>
      </c>
      <c r="X170">
        <v>11</v>
      </c>
      <c r="Y170">
        <v>4</v>
      </c>
    </row>
    <row r="171" spans="1:25" x14ac:dyDescent="0.25">
      <c r="A171">
        <v>10203</v>
      </c>
      <c r="B171">
        <v>20</v>
      </c>
      <c r="C171">
        <v>100</v>
      </c>
      <c r="D171">
        <v>8</v>
      </c>
      <c r="E171">
        <v>3930.4</v>
      </c>
      <c r="F171" s="1">
        <v>37957</v>
      </c>
      <c r="G171" t="s">
        <v>25</v>
      </c>
      <c r="H171" t="s">
        <v>193</v>
      </c>
      <c r="I171">
        <v>194</v>
      </c>
      <c r="J171" t="s">
        <v>449</v>
      </c>
      <c r="K171" t="s">
        <v>186</v>
      </c>
      <c r="L171" t="s">
        <v>187</v>
      </c>
      <c r="M171" t="s">
        <v>188</v>
      </c>
      <c r="N171" t="s">
        <v>31</v>
      </c>
      <c r="O171" t="s">
        <v>189</v>
      </c>
      <c r="P171" t="s">
        <v>31</v>
      </c>
      <c r="Q171" t="s">
        <v>190</v>
      </c>
      <c r="R171" t="s">
        <v>191</v>
      </c>
      <c r="S171" t="s">
        <v>45</v>
      </c>
      <c r="T171" t="s">
        <v>192</v>
      </c>
      <c r="U171" t="s">
        <v>53</v>
      </c>
      <c r="V171">
        <v>0.48453608247422703</v>
      </c>
      <c r="W171">
        <v>2003</v>
      </c>
      <c r="X171">
        <v>12</v>
      </c>
      <c r="Y171">
        <v>4</v>
      </c>
    </row>
    <row r="172" spans="1:25" x14ac:dyDescent="0.25">
      <c r="A172">
        <v>10211</v>
      </c>
      <c r="B172">
        <v>41</v>
      </c>
      <c r="C172">
        <v>100</v>
      </c>
      <c r="D172">
        <v>2</v>
      </c>
      <c r="E172">
        <v>7498.9</v>
      </c>
      <c r="F172" s="1">
        <v>38001</v>
      </c>
      <c r="G172" t="s">
        <v>25</v>
      </c>
      <c r="H172" t="s">
        <v>193</v>
      </c>
      <c r="I172">
        <v>194</v>
      </c>
      <c r="J172" t="s">
        <v>449</v>
      </c>
      <c r="K172" t="s">
        <v>89</v>
      </c>
      <c r="L172" t="s">
        <v>90</v>
      </c>
      <c r="M172" t="s">
        <v>91</v>
      </c>
      <c r="N172" t="s">
        <v>31</v>
      </c>
      <c r="O172" t="s">
        <v>50</v>
      </c>
      <c r="P172" t="s">
        <v>31</v>
      </c>
      <c r="Q172" t="s">
        <v>92</v>
      </c>
      <c r="R172" t="s">
        <v>44</v>
      </c>
      <c r="S172" t="s">
        <v>45</v>
      </c>
      <c r="T172" t="s">
        <v>93</v>
      </c>
      <c r="U172" t="s">
        <v>163</v>
      </c>
      <c r="V172">
        <v>0.48453608247422703</v>
      </c>
      <c r="W172">
        <v>2004</v>
      </c>
      <c r="X172">
        <v>1</v>
      </c>
      <c r="Y172">
        <v>1</v>
      </c>
    </row>
    <row r="173" spans="1:25" x14ac:dyDescent="0.25">
      <c r="A173">
        <v>10225</v>
      </c>
      <c r="B173">
        <v>27</v>
      </c>
      <c r="C173">
        <v>100</v>
      </c>
      <c r="D173">
        <v>9</v>
      </c>
      <c r="E173">
        <v>4517.91</v>
      </c>
      <c r="F173" s="1">
        <v>38039</v>
      </c>
      <c r="G173" t="s">
        <v>25</v>
      </c>
      <c r="H173" t="s">
        <v>193</v>
      </c>
      <c r="I173">
        <v>194</v>
      </c>
      <c r="J173" t="s">
        <v>449</v>
      </c>
      <c r="K173" t="s">
        <v>470</v>
      </c>
      <c r="L173" t="s">
        <v>471</v>
      </c>
      <c r="M173" t="s">
        <v>472</v>
      </c>
      <c r="N173" t="s">
        <v>31</v>
      </c>
      <c r="O173" t="s">
        <v>473</v>
      </c>
      <c r="P173" t="s">
        <v>31</v>
      </c>
      <c r="Q173" t="s">
        <v>474</v>
      </c>
      <c r="R173" t="s">
        <v>475</v>
      </c>
      <c r="S173" t="s">
        <v>45</v>
      </c>
      <c r="T173" t="s">
        <v>476</v>
      </c>
      <c r="U173" t="s">
        <v>53</v>
      </c>
      <c r="V173">
        <v>0.48453608247422703</v>
      </c>
      <c r="W173">
        <v>2004</v>
      </c>
      <c r="X173">
        <v>2</v>
      </c>
      <c r="Y173">
        <v>1</v>
      </c>
    </row>
    <row r="174" spans="1:25" x14ac:dyDescent="0.25">
      <c r="A174">
        <v>10238</v>
      </c>
      <c r="B174">
        <v>28</v>
      </c>
      <c r="C174">
        <v>100</v>
      </c>
      <c r="D174">
        <v>3</v>
      </c>
      <c r="E174">
        <v>5774.72</v>
      </c>
      <c r="F174" s="1">
        <v>38086</v>
      </c>
      <c r="G174" t="s">
        <v>25</v>
      </c>
      <c r="H174" t="s">
        <v>193</v>
      </c>
      <c r="I174">
        <v>194</v>
      </c>
      <c r="J174" t="s">
        <v>449</v>
      </c>
      <c r="K174" t="s">
        <v>342</v>
      </c>
      <c r="L174" t="s">
        <v>343</v>
      </c>
      <c r="M174" t="s">
        <v>344</v>
      </c>
      <c r="N174" t="s">
        <v>31</v>
      </c>
      <c r="O174" t="s">
        <v>345</v>
      </c>
      <c r="P174" t="s">
        <v>31</v>
      </c>
      <c r="Q174" t="s">
        <v>346</v>
      </c>
      <c r="R174" t="s">
        <v>347</v>
      </c>
      <c r="S174" t="s">
        <v>45</v>
      </c>
      <c r="T174" t="s">
        <v>348</v>
      </c>
      <c r="U174" t="s">
        <v>53</v>
      </c>
      <c r="V174">
        <v>0.48453608247422703</v>
      </c>
      <c r="W174">
        <v>2004</v>
      </c>
      <c r="X174">
        <v>4</v>
      </c>
      <c r="Y174">
        <v>2</v>
      </c>
    </row>
    <row r="175" spans="1:25" x14ac:dyDescent="0.25">
      <c r="A175">
        <v>10253</v>
      </c>
      <c r="B175">
        <v>24</v>
      </c>
      <c r="C175">
        <v>100</v>
      </c>
      <c r="D175">
        <v>13</v>
      </c>
      <c r="E175">
        <v>3922.56</v>
      </c>
      <c r="F175" s="1">
        <v>38139</v>
      </c>
      <c r="G175" t="s">
        <v>359</v>
      </c>
      <c r="H175" t="s">
        <v>193</v>
      </c>
      <c r="I175">
        <v>194</v>
      </c>
      <c r="J175" t="s">
        <v>449</v>
      </c>
      <c r="K175" t="s">
        <v>178</v>
      </c>
      <c r="L175" t="s">
        <v>179</v>
      </c>
      <c r="M175" t="s">
        <v>180</v>
      </c>
      <c r="N175" t="s">
        <v>31</v>
      </c>
      <c r="O175" t="s">
        <v>181</v>
      </c>
      <c r="P175" t="s">
        <v>31</v>
      </c>
      <c r="Q175" t="s">
        <v>182</v>
      </c>
      <c r="R175" t="s">
        <v>183</v>
      </c>
      <c r="S175" t="s">
        <v>45</v>
      </c>
      <c r="T175" t="s">
        <v>184</v>
      </c>
      <c r="U175" t="s">
        <v>53</v>
      </c>
      <c r="V175">
        <v>0.48453608247422703</v>
      </c>
      <c r="W175">
        <v>2004</v>
      </c>
      <c r="X175">
        <v>6</v>
      </c>
      <c r="Y175">
        <v>2</v>
      </c>
    </row>
    <row r="176" spans="1:25" x14ac:dyDescent="0.25">
      <c r="A176">
        <v>10266</v>
      </c>
      <c r="B176">
        <v>44</v>
      </c>
      <c r="C176">
        <v>100</v>
      </c>
      <c r="D176">
        <v>14</v>
      </c>
      <c r="E176">
        <v>9160.36</v>
      </c>
      <c r="F176" s="1">
        <v>38174</v>
      </c>
      <c r="G176" t="s">
        <v>25</v>
      </c>
      <c r="H176" t="s">
        <v>193</v>
      </c>
      <c r="I176">
        <v>194</v>
      </c>
      <c r="J176" t="s">
        <v>449</v>
      </c>
      <c r="K176" t="s">
        <v>477</v>
      </c>
      <c r="L176" t="s">
        <v>478</v>
      </c>
      <c r="M176" t="s">
        <v>479</v>
      </c>
      <c r="N176" t="s">
        <v>31</v>
      </c>
      <c r="O176" t="s">
        <v>480</v>
      </c>
      <c r="P176" t="s">
        <v>31</v>
      </c>
      <c r="Q176" t="s">
        <v>481</v>
      </c>
      <c r="R176" t="s">
        <v>273</v>
      </c>
      <c r="S176" t="s">
        <v>45</v>
      </c>
      <c r="T176" t="s">
        <v>482</v>
      </c>
      <c r="U176" t="s">
        <v>163</v>
      </c>
      <c r="V176">
        <v>0.48453608247422703</v>
      </c>
      <c r="W176">
        <v>2004</v>
      </c>
      <c r="X176">
        <v>7</v>
      </c>
      <c r="Y176">
        <v>3</v>
      </c>
    </row>
    <row r="177" spans="1:25" x14ac:dyDescent="0.25">
      <c r="A177">
        <v>10276</v>
      </c>
      <c r="B177">
        <v>50</v>
      </c>
      <c r="C177">
        <v>100</v>
      </c>
      <c r="D177">
        <v>3</v>
      </c>
      <c r="E177">
        <v>9631</v>
      </c>
      <c r="F177" s="1">
        <v>38201</v>
      </c>
      <c r="G177" t="s">
        <v>25</v>
      </c>
      <c r="H177" t="s">
        <v>193</v>
      </c>
      <c r="I177">
        <v>194</v>
      </c>
      <c r="J177" t="s">
        <v>449</v>
      </c>
      <c r="K177" t="s">
        <v>483</v>
      </c>
      <c r="L177" t="s">
        <v>484</v>
      </c>
      <c r="M177" t="s">
        <v>485</v>
      </c>
      <c r="N177" t="s">
        <v>31</v>
      </c>
      <c r="O177" t="s">
        <v>301</v>
      </c>
      <c r="P177" t="s">
        <v>133</v>
      </c>
      <c r="Q177" t="s">
        <v>302</v>
      </c>
      <c r="R177" t="s">
        <v>35</v>
      </c>
      <c r="S177" t="s">
        <v>36</v>
      </c>
      <c r="T177" t="s">
        <v>486</v>
      </c>
      <c r="U177" t="s">
        <v>163</v>
      </c>
      <c r="V177">
        <v>0.48453608247422703</v>
      </c>
      <c r="W177">
        <v>2004</v>
      </c>
      <c r="X177">
        <v>8</v>
      </c>
      <c r="Y177">
        <v>3</v>
      </c>
    </row>
    <row r="178" spans="1:25" x14ac:dyDescent="0.25">
      <c r="A178">
        <v>10287</v>
      </c>
      <c r="B178">
        <v>21</v>
      </c>
      <c r="C178">
        <v>100</v>
      </c>
      <c r="D178">
        <v>12</v>
      </c>
      <c r="E178">
        <v>3432.24</v>
      </c>
      <c r="F178" s="1">
        <v>38229</v>
      </c>
      <c r="G178" t="s">
        <v>25</v>
      </c>
      <c r="H178" t="s">
        <v>193</v>
      </c>
      <c r="I178">
        <v>194</v>
      </c>
      <c r="J178" t="s">
        <v>449</v>
      </c>
      <c r="K178" t="s">
        <v>470</v>
      </c>
      <c r="L178" t="s">
        <v>471</v>
      </c>
      <c r="M178" t="s">
        <v>472</v>
      </c>
      <c r="N178" t="s">
        <v>31</v>
      </c>
      <c r="O178" t="s">
        <v>473</v>
      </c>
      <c r="P178" t="s">
        <v>31</v>
      </c>
      <c r="Q178" t="s">
        <v>474</v>
      </c>
      <c r="R178" t="s">
        <v>475</v>
      </c>
      <c r="S178" t="s">
        <v>45</v>
      </c>
      <c r="T178" t="s">
        <v>476</v>
      </c>
      <c r="U178" t="s">
        <v>53</v>
      </c>
      <c r="V178">
        <v>0.48453608247422703</v>
      </c>
      <c r="W178">
        <v>2004</v>
      </c>
      <c r="X178">
        <v>8</v>
      </c>
      <c r="Y178">
        <v>3</v>
      </c>
    </row>
    <row r="179" spans="1:25" x14ac:dyDescent="0.25">
      <c r="A179">
        <v>10300</v>
      </c>
      <c r="B179">
        <v>33</v>
      </c>
      <c r="C179">
        <v>100</v>
      </c>
      <c r="D179">
        <v>5</v>
      </c>
      <c r="E179">
        <v>5521.89</v>
      </c>
      <c r="F179" s="1">
        <v>37898</v>
      </c>
      <c r="G179" t="s">
        <v>25</v>
      </c>
      <c r="H179" t="s">
        <v>193</v>
      </c>
      <c r="I179">
        <v>194</v>
      </c>
      <c r="J179" t="s">
        <v>449</v>
      </c>
      <c r="K179" t="s">
        <v>487</v>
      </c>
      <c r="L179" t="s">
        <v>488</v>
      </c>
      <c r="M179" t="s">
        <v>489</v>
      </c>
      <c r="N179" t="s">
        <v>31</v>
      </c>
      <c r="O179" t="s">
        <v>490</v>
      </c>
      <c r="P179" t="s">
        <v>31</v>
      </c>
      <c r="Q179" t="s">
        <v>491</v>
      </c>
      <c r="R179" t="s">
        <v>468</v>
      </c>
      <c r="S179" t="s">
        <v>45</v>
      </c>
      <c r="T179" t="s">
        <v>492</v>
      </c>
      <c r="U179" t="s">
        <v>53</v>
      </c>
      <c r="V179">
        <v>0.48453608247422703</v>
      </c>
      <c r="W179">
        <v>2003</v>
      </c>
      <c r="X179">
        <v>10</v>
      </c>
      <c r="Y179">
        <v>4</v>
      </c>
    </row>
    <row r="180" spans="1:25" x14ac:dyDescent="0.25">
      <c r="A180">
        <v>10310</v>
      </c>
      <c r="B180">
        <v>33</v>
      </c>
      <c r="C180">
        <v>100</v>
      </c>
      <c r="D180">
        <v>10</v>
      </c>
      <c r="E180">
        <v>6934.62</v>
      </c>
      <c r="F180" s="1">
        <v>38276</v>
      </c>
      <c r="G180" t="s">
        <v>25</v>
      </c>
      <c r="H180" t="s">
        <v>193</v>
      </c>
      <c r="I180">
        <v>194</v>
      </c>
      <c r="J180" t="s">
        <v>449</v>
      </c>
      <c r="K180" t="s">
        <v>463</v>
      </c>
      <c r="L180" t="s">
        <v>464</v>
      </c>
      <c r="M180" t="s">
        <v>465</v>
      </c>
      <c r="N180" t="s">
        <v>31</v>
      </c>
      <c r="O180" t="s">
        <v>466</v>
      </c>
      <c r="P180" t="s">
        <v>31</v>
      </c>
      <c r="Q180" t="s">
        <v>467</v>
      </c>
      <c r="R180" t="s">
        <v>468</v>
      </c>
      <c r="S180" t="s">
        <v>45</v>
      </c>
      <c r="T180" t="s">
        <v>469</v>
      </c>
      <c r="U180" t="s">
        <v>53</v>
      </c>
      <c r="V180">
        <v>0.48453608247422703</v>
      </c>
      <c r="W180">
        <v>2004</v>
      </c>
      <c r="X180">
        <v>10</v>
      </c>
      <c r="Y180">
        <v>4</v>
      </c>
    </row>
    <row r="181" spans="1:25" x14ac:dyDescent="0.25">
      <c r="A181">
        <v>10320</v>
      </c>
      <c r="B181">
        <v>31</v>
      </c>
      <c r="C181">
        <v>100</v>
      </c>
      <c r="D181">
        <v>3</v>
      </c>
      <c r="E181">
        <v>6876.11</v>
      </c>
      <c r="F181" s="1">
        <v>38294</v>
      </c>
      <c r="G181" t="s">
        <v>25</v>
      </c>
      <c r="H181" t="s">
        <v>193</v>
      </c>
      <c r="I181">
        <v>194</v>
      </c>
      <c r="J181" t="s">
        <v>449</v>
      </c>
      <c r="K181" t="s">
        <v>195</v>
      </c>
      <c r="L181" t="s">
        <v>196</v>
      </c>
      <c r="M181" t="s">
        <v>197</v>
      </c>
      <c r="N181" t="s">
        <v>31</v>
      </c>
      <c r="O181" t="s">
        <v>198</v>
      </c>
      <c r="P181" t="s">
        <v>31</v>
      </c>
      <c r="Q181" t="s">
        <v>199</v>
      </c>
      <c r="R181" t="s">
        <v>200</v>
      </c>
      <c r="S181" t="s">
        <v>45</v>
      </c>
      <c r="T181" t="s">
        <v>201</v>
      </c>
      <c r="U181" t="s">
        <v>53</v>
      </c>
      <c r="V181">
        <v>0.48453608247422703</v>
      </c>
      <c r="W181">
        <v>2004</v>
      </c>
      <c r="X181">
        <v>11</v>
      </c>
      <c r="Y181">
        <v>4</v>
      </c>
    </row>
    <row r="182" spans="1:25" x14ac:dyDescent="0.25">
      <c r="A182">
        <v>10329</v>
      </c>
      <c r="B182">
        <v>41</v>
      </c>
      <c r="C182">
        <v>71.47</v>
      </c>
      <c r="D182">
        <v>5</v>
      </c>
      <c r="E182">
        <v>2930.27</v>
      </c>
      <c r="F182" s="1">
        <v>38306</v>
      </c>
      <c r="G182" t="s">
        <v>25</v>
      </c>
      <c r="H182" t="s">
        <v>193</v>
      </c>
      <c r="I182">
        <v>194</v>
      </c>
      <c r="J182" t="s">
        <v>449</v>
      </c>
      <c r="K182" t="s">
        <v>28</v>
      </c>
      <c r="L182" t="s">
        <v>29</v>
      </c>
      <c r="M182" t="s">
        <v>30</v>
      </c>
      <c r="N182" t="s">
        <v>31</v>
      </c>
      <c r="O182" t="s">
        <v>32</v>
      </c>
      <c r="P182" t="s">
        <v>33</v>
      </c>
      <c r="Q182" t="s">
        <v>34</v>
      </c>
      <c r="R182" t="s">
        <v>35</v>
      </c>
      <c r="S182" t="s">
        <v>36</v>
      </c>
      <c r="T182" t="s">
        <v>37</v>
      </c>
      <c r="U182" t="s">
        <v>38</v>
      </c>
      <c r="V182">
        <v>0.63159793814432996</v>
      </c>
      <c r="W182">
        <v>2004</v>
      </c>
      <c r="X182">
        <v>11</v>
      </c>
      <c r="Y182">
        <v>4</v>
      </c>
    </row>
    <row r="183" spans="1:25" x14ac:dyDescent="0.25">
      <c r="A183">
        <v>10341</v>
      </c>
      <c r="B183">
        <v>45</v>
      </c>
      <c r="C183">
        <v>79.650000000000006</v>
      </c>
      <c r="D183">
        <v>2</v>
      </c>
      <c r="E183">
        <v>3584.25</v>
      </c>
      <c r="F183" s="1">
        <v>38315</v>
      </c>
      <c r="G183" t="s">
        <v>25</v>
      </c>
      <c r="H183" t="s">
        <v>193</v>
      </c>
      <c r="I183">
        <v>194</v>
      </c>
      <c r="J183" t="s">
        <v>449</v>
      </c>
      <c r="K183" t="s">
        <v>156</v>
      </c>
      <c r="L183" t="s">
        <v>157</v>
      </c>
      <c r="M183" t="s">
        <v>158</v>
      </c>
      <c r="N183" t="s">
        <v>31</v>
      </c>
      <c r="O183" t="s">
        <v>159</v>
      </c>
      <c r="P183" t="s">
        <v>31</v>
      </c>
      <c r="Q183" t="s">
        <v>160</v>
      </c>
      <c r="R183" t="s">
        <v>161</v>
      </c>
      <c r="S183" t="s">
        <v>45</v>
      </c>
      <c r="T183" t="s">
        <v>162</v>
      </c>
      <c r="U183" t="s">
        <v>53</v>
      </c>
      <c r="V183">
        <v>0.589432989690722</v>
      </c>
      <c r="W183">
        <v>2004</v>
      </c>
      <c r="X183">
        <v>11</v>
      </c>
      <c r="Y183">
        <v>4</v>
      </c>
    </row>
    <row r="184" spans="1:25" x14ac:dyDescent="0.25">
      <c r="A184">
        <v>10363</v>
      </c>
      <c r="B184">
        <v>33</v>
      </c>
      <c r="C184">
        <v>85.39</v>
      </c>
      <c r="D184">
        <v>3</v>
      </c>
      <c r="E184">
        <v>2817.87</v>
      </c>
      <c r="F184" s="1">
        <v>38358</v>
      </c>
      <c r="G184" t="s">
        <v>25</v>
      </c>
      <c r="H184" t="s">
        <v>193</v>
      </c>
      <c r="I184">
        <v>194</v>
      </c>
      <c r="J184" t="s">
        <v>449</v>
      </c>
      <c r="K184" t="s">
        <v>493</v>
      </c>
      <c r="L184" t="s">
        <v>494</v>
      </c>
      <c r="M184" t="s">
        <v>495</v>
      </c>
      <c r="N184" t="s">
        <v>31</v>
      </c>
      <c r="O184" t="s">
        <v>496</v>
      </c>
      <c r="P184" t="s">
        <v>31</v>
      </c>
      <c r="Q184" t="s">
        <v>497</v>
      </c>
      <c r="R184" t="s">
        <v>141</v>
      </c>
      <c r="S184" t="s">
        <v>45</v>
      </c>
      <c r="T184" t="s">
        <v>498</v>
      </c>
      <c r="U184" t="s">
        <v>38</v>
      </c>
      <c r="V184">
        <v>0.55984536082474201</v>
      </c>
      <c r="W184">
        <v>2005</v>
      </c>
      <c r="X184">
        <v>1</v>
      </c>
      <c r="Y184">
        <v>1</v>
      </c>
    </row>
    <row r="185" spans="1:25" x14ac:dyDescent="0.25">
      <c r="A185">
        <v>10375</v>
      </c>
      <c r="B185">
        <v>45</v>
      </c>
      <c r="C185">
        <v>76</v>
      </c>
      <c r="D185">
        <v>7</v>
      </c>
      <c r="E185">
        <v>3420</v>
      </c>
      <c r="F185" s="1">
        <v>38386</v>
      </c>
      <c r="G185" t="s">
        <v>25</v>
      </c>
      <c r="H185" t="s">
        <v>193</v>
      </c>
      <c r="I185">
        <v>194</v>
      </c>
      <c r="J185" t="s">
        <v>449</v>
      </c>
      <c r="K185" t="s">
        <v>123</v>
      </c>
      <c r="L185" t="s">
        <v>124</v>
      </c>
      <c r="M185" t="s">
        <v>125</v>
      </c>
      <c r="N185" t="s">
        <v>31</v>
      </c>
      <c r="O185" t="s">
        <v>126</v>
      </c>
      <c r="P185" t="s">
        <v>31</v>
      </c>
      <c r="Q185" t="s">
        <v>127</v>
      </c>
      <c r="R185" t="s">
        <v>44</v>
      </c>
      <c r="S185" t="s">
        <v>45</v>
      </c>
      <c r="T185" t="s">
        <v>128</v>
      </c>
      <c r="U185" t="s">
        <v>53</v>
      </c>
      <c r="V185">
        <v>0.60824742268041199</v>
      </c>
      <c r="W185">
        <v>2005</v>
      </c>
      <c r="X185">
        <v>2</v>
      </c>
      <c r="Y185">
        <v>1</v>
      </c>
    </row>
    <row r="186" spans="1:25" x14ac:dyDescent="0.25">
      <c r="A186">
        <v>10389</v>
      </c>
      <c r="B186">
        <v>26</v>
      </c>
      <c r="C186">
        <v>99.04</v>
      </c>
      <c r="D186">
        <v>4</v>
      </c>
      <c r="E186">
        <v>2575.04</v>
      </c>
      <c r="F186" s="1">
        <v>38414</v>
      </c>
      <c r="G186" t="s">
        <v>25</v>
      </c>
      <c r="H186" t="s">
        <v>193</v>
      </c>
      <c r="I186">
        <v>194</v>
      </c>
      <c r="J186" t="s">
        <v>449</v>
      </c>
      <c r="K186" t="s">
        <v>275</v>
      </c>
      <c r="L186" t="s">
        <v>276</v>
      </c>
      <c r="M186" t="s">
        <v>277</v>
      </c>
      <c r="N186" t="s">
        <v>31</v>
      </c>
      <c r="O186" t="s">
        <v>278</v>
      </c>
      <c r="P186" t="s">
        <v>31</v>
      </c>
      <c r="Q186" t="s">
        <v>279</v>
      </c>
      <c r="R186" t="s">
        <v>200</v>
      </c>
      <c r="S186" t="s">
        <v>45</v>
      </c>
      <c r="T186" t="s">
        <v>280</v>
      </c>
      <c r="U186" t="s">
        <v>38</v>
      </c>
      <c r="V186">
        <v>0.489484536082474</v>
      </c>
      <c r="W186">
        <v>2005</v>
      </c>
      <c r="X186">
        <v>3</v>
      </c>
      <c r="Y186">
        <v>1</v>
      </c>
    </row>
    <row r="187" spans="1:25" x14ac:dyDescent="0.25">
      <c r="A187">
        <v>10419</v>
      </c>
      <c r="B187">
        <v>12</v>
      </c>
      <c r="C187">
        <v>100</v>
      </c>
      <c r="D187">
        <v>13</v>
      </c>
      <c r="E187">
        <v>1961.28</v>
      </c>
      <c r="F187" s="1">
        <v>38489</v>
      </c>
      <c r="G187" t="s">
        <v>25</v>
      </c>
      <c r="H187" t="s">
        <v>193</v>
      </c>
      <c r="I187">
        <v>194</v>
      </c>
      <c r="J187" t="s">
        <v>449</v>
      </c>
      <c r="K187" t="s">
        <v>156</v>
      </c>
      <c r="L187" t="s">
        <v>157</v>
      </c>
      <c r="M187" t="s">
        <v>158</v>
      </c>
      <c r="N187" t="s">
        <v>31</v>
      </c>
      <c r="O187" t="s">
        <v>159</v>
      </c>
      <c r="P187" t="s">
        <v>31</v>
      </c>
      <c r="Q187" t="s">
        <v>160</v>
      </c>
      <c r="R187" t="s">
        <v>161</v>
      </c>
      <c r="S187" t="s">
        <v>45</v>
      </c>
      <c r="T187" t="s">
        <v>162</v>
      </c>
      <c r="U187" t="s">
        <v>38</v>
      </c>
      <c r="V187">
        <v>0.48453608247422703</v>
      </c>
      <c r="W187">
        <v>2005</v>
      </c>
      <c r="X187">
        <v>5</v>
      </c>
      <c r="Y187">
        <v>2</v>
      </c>
    </row>
    <row r="188" spans="1:25" x14ac:dyDescent="0.25">
      <c r="A188">
        <v>10105</v>
      </c>
      <c r="B188">
        <v>41</v>
      </c>
      <c r="C188">
        <v>100</v>
      </c>
      <c r="D188">
        <v>15</v>
      </c>
      <c r="E188">
        <v>8690.36</v>
      </c>
      <c r="F188" s="1">
        <v>37663</v>
      </c>
      <c r="G188" t="s">
        <v>25</v>
      </c>
      <c r="H188" t="s">
        <v>193</v>
      </c>
      <c r="I188">
        <v>207</v>
      </c>
      <c r="J188" t="s">
        <v>499</v>
      </c>
      <c r="K188" t="s">
        <v>342</v>
      </c>
      <c r="L188" t="s">
        <v>343</v>
      </c>
      <c r="M188" t="s">
        <v>344</v>
      </c>
      <c r="N188" t="s">
        <v>31</v>
      </c>
      <c r="O188" t="s">
        <v>345</v>
      </c>
      <c r="P188" t="s">
        <v>31</v>
      </c>
      <c r="Q188" t="s">
        <v>346</v>
      </c>
      <c r="R188" t="s">
        <v>347</v>
      </c>
      <c r="S188" t="s">
        <v>45</v>
      </c>
      <c r="T188" t="s">
        <v>348</v>
      </c>
      <c r="U188" t="s">
        <v>163</v>
      </c>
      <c r="V188">
        <v>0.51690821256038599</v>
      </c>
      <c r="W188">
        <v>2003</v>
      </c>
      <c r="X188">
        <v>2</v>
      </c>
      <c r="Y188">
        <v>1</v>
      </c>
    </row>
    <row r="189" spans="1:25" x14ac:dyDescent="0.25">
      <c r="A189">
        <v>10117</v>
      </c>
      <c r="B189">
        <v>33</v>
      </c>
      <c r="C189">
        <v>100</v>
      </c>
      <c r="D189">
        <v>9</v>
      </c>
      <c r="E189">
        <v>6034.38</v>
      </c>
      <c r="F189" s="1">
        <v>37727</v>
      </c>
      <c r="G189" t="s">
        <v>25</v>
      </c>
      <c r="H189" t="s">
        <v>193</v>
      </c>
      <c r="I189">
        <v>207</v>
      </c>
      <c r="J189" t="s">
        <v>499</v>
      </c>
      <c r="K189" t="s">
        <v>207</v>
      </c>
      <c r="L189" t="s">
        <v>208</v>
      </c>
      <c r="M189" t="s">
        <v>209</v>
      </c>
      <c r="N189" t="s">
        <v>31</v>
      </c>
      <c r="O189" t="s">
        <v>210</v>
      </c>
      <c r="P189" t="s">
        <v>31</v>
      </c>
      <c r="Q189" t="s">
        <v>211</v>
      </c>
      <c r="R189" t="s">
        <v>210</v>
      </c>
      <c r="S189" t="s">
        <v>212</v>
      </c>
      <c r="T189" t="s">
        <v>213</v>
      </c>
      <c r="U189" t="s">
        <v>53</v>
      </c>
      <c r="V189">
        <v>0.51690821256038599</v>
      </c>
      <c r="W189">
        <v>2003</v>
      </c>
      <c r="X189">
        <v>4</v>
      </c>
      <c r="Y189">
        <v>2</v>
      </c>
    </row>
    <row r="190" spans="1:25" x14ac:dyDescent="0.25">
      <c r="A190">
        <v>10127</v>
      </c>
      <c r="B190">
        <v>46</v>
      </c>
      <c r="C190">
        <v>100</v>
      </c>
      <c r="D190">
        <v>2</v>
      </c>
      <c r="E190">
        <v>11279.2</v>
      </c>
      <c r="F190" s="1">
        <v>37775</v>
      </c>
      <c r="G190" t="s">
        <v>25</v>
      </c>
      <c r="H190" t="s">
        <v>193</v>
      </c>
      <c r="I190">
        <v>207</v>
      </c>
      <c r="J190" t="s">
        <v>499</v>
      </c>
      <c r="K190" t="s">
        <v>500</v>
      </c>
      <c r="L190" t="s">
        <v>501</v>
      </c>
      <c r="M190" t="s">
        <v>502</v>
      </c>
      <c r="N190" t="s">
        <v>503</v>
      </c>
      <c r="O190" t="s">
        <v>32</v>
      </c>
      <c r="P190" t="s">
        <v>33</v>
      </c>
      <c r="Q190" t="s">
        <v>34</v>
      </c>
      <c r="R190" t="s">
        <v>35</v>
      </c>
      <c r="S190" t="s">
        <v>36</v>
      </c>
      <c r="T190" t="s">
        <v>504</v>
      </c>
      <c r="U190" t="s">
        <v>163</v>
      </c>
      <c r="V190">
        <v>0.51690821256038599</v>
      </c>
      <c r="W190">
        <v>2003</v>
      </c>
      <c r="X190">
        <v>6</v>
      </c>
      <c r="Y190">
        <v>2</v>
      </c>
    </row>
    <row r="191" spans="1:25" x14ac:dyDescent="0.25">
      <c r="A191">
        <v>10142</v>
      </c>
      <c r="B191">
        <v>33</v>
      </c>
      <c r="C191">
        <v>100</v>
      </c>
      <c r="D191">
        <v>12</v>
      </c>
      <c r="E191">
        <v>8023.29</v>
      </c>
      <c r="F191" s="1">
        <v>37841</v>
      </c>
      <c r="G191" t="s">
        <v>25</v>
      </c>
      <c r="H191" t="s">
        <v>193</v>
      </c>
      <c r="I191">
        <v>207</v>
      </c>
      <c r="J191" t="s">
        <v>499</v>
      </c>
      <c r="K191" t="s">
        <v>287</v>
      </c>
      <c r="L191" t="s">
        <v>288</v>
      </c>
      <c r="M191" t="s">
        <v>289</v>
      </c>
      <c r="N191" t="s">
        <v>31</v>
      </c>
      <c r="O191" t="s">
        <v>290</v>
      </c>
      <c r="P191" t="s">
        <v>58</v>
      </c>
      <c r="Q191" t="s">
        <v>121</v>
      </c>
      <c r="R191" t="s">
        <v>35</v>
      </c>
      <c r="S191" t="s">
        <v>36</v>
      </c>
      <c r="T191" t="s">
        <v>291</v>
      </c>
      <c r="U191" t="s">
        <v>163</v>
      </c>
      <c r="V191">
        <v>0.51690821256038599</v>
      </c>
      <c r="W191">
        <v>2003</v>
      </c>
      <c r="X191">
        <v>8</v>
      </c>
      <c r="Y191">
        <v>3</v>
      </c>
    </row>
    <row r="192" spans="1:25" x14ac:dyDescent="0.25">
      <c r="A192">
        <v>10153</v>
      </c>
      <c r="B192">
        <v>20</v>
      </c>
      <c r="C192">
        <v>100</v>
      </c>
      <c r="D192">
        <v>11</v>
      </c>
      <c r="E192">
        <v>4904</v>
      </c>
      <c r="F192" s="1">
        <v>37892</v>
      </c>
      <c r="G192" t="s">
        <v>25</v>
      </c>
      <c r="H192" t="s">
        <v>193</v>
      </c>
      <c r="I192">
        <v>207</v>
      </c>
      <c r="J192" t="s">
        <v>499</v>
      </c>
      <c r="K192" t="s">
        <v>186</v>
      </c>
      <c r="L192" t="s">
        <v>187</v>
      </c>
      <c r="M192" t="s">
        <v>188</v>
      </c>
      <c r="N192" t="s">
        <v>31</v>
      </c>
      <c r="O192" t="s">
        <v>189</v>
      </c>
      <c r="P192" t="s">
        <v>31</v>
      </c>
      <c r="Q192" t="s">
        <v>190</v>
      </c>
      <c r="R192" t="s">
        <v>191</v>
      </c>
      <c r="S192" t="s">
        <v>45</v>
      </c>
      <c r="T192" t="s">
        <v>192</v>
      </c>
      <c r="U192" t="s">
        <v>53</v>
      </c>
      <c r="V192">
        <v>0.51690821256038599</v>
      </c>
      <c r="W192">
        <v>2003</v>
      </c>
      <c r="X192">
        <v>9</v>
      </c>
      <c r="Y192">
        <v>3</v>
      </c>
    </row>
    <row r="193" spans="1:25" x14ac:dyDescent="0.25">
      <c r="A193">
        <v>10165</v>
      </c>
      <c r="B193">
        <v>44</v>
      </c>
      <c r="C193">
        <v>100</v>
      </c>
      <c r="D193">
        <v>3</v>
      </c>
      <c r="E193">
        <v>8594.52</v>
      </c>
      <c r="F193" s="1">
        <v>37916</v>
      </c>
      <c r="G193" t="s">
        <v>25</v>
      </c>
      <c r="H193" t="s">
        <v>193</v>
      </c>
      <c r="I193">
        <v>207</v>
      </c>
      <c r="J193" t="s">
        <v>499</v>
      </c>
      <c r="K193" t="s">
        <v>207</v>
      </c>
      <c r="L193" t="s">
        <v>208</v>
      </c>
      <c r="M193" t="s">
        <v>209</v>
      </c>
      <c r="N193" t="s">
        <v>31</v>
      </c>
      <c r="O193" t="s">
        <v>210</v>
      </c>
      <c r="P193" t="s">
        <v>31</v>
      </c>
      <c r="Q193" t="s">
        <v>211</v>
      </c>
      <c r="R193" t="s">
        <v>210</v>
      </c>
      <c r="S193" t="s">
        <v>212</v>
      </c>
      <c r="T193" t="s">
        <v>213</v>
      </c>
      <c r="U193" t="s">
        <v>163</v>
      </c>
      <c r="V193">
        <v>0.51690821256038599</v>
      </c>
      <c r="W193">
        <v>2003</v>
      </c>
      <c r="X193">
        <v>10</v>
      </c>
      <c r="Y193">
        <v>4</v>
      </c>
    </row>
    <row r="194" spans="1:25" x14ac:dyDescent="0.25">
      <c r="A194">
        <v>10176</v>
      </c>
      <c r="B194">
        <v>33</v>
      </c>
      <c r="C194">
        <v>100</v>
      </c>
      <c r="D194">
        <v>2</v>
      </c>
      <c r="E194">
        <v>7474.5</v>
      </c>
      <c r="F194" s="1">
        <v>37931</v>
      </c>
      <c r="G194" t="s">
        <v>25</v>
      </c>
      <c r="H194" t="s">
        <v>193</v>
      </c>
      <c r="I194">
        <v>207</v>
      </c>
      <c r="J194" t="s">
        <v>499</v>
      </c>
      <c r="K194" t="s">
        <v>477</v>
      </c>
      <c r="L194" t="s">
        <v>478</v>
      </c>
      <c r="M194" t="s">
        <v>479</v>
      </c>
      <c r="N194" t="s">
        <v>31</v>
      </c>
      <c r="O194" t="s">
        <v>480</v>
      </c>
      <c r="P194" t="s">
        <v>31</v>
      </c>
      <c r="Q194" t="s">
        <v>481</v>
      </c>
      <c r="R194" t="s">
        <v>273</v>
      </c>
      <c r="S194" t="s">
        <v>45</v>
      </c>
      <c r="T194" t="s">
        <v>482</v>
      </c>
      <c r="U194" t="s">
        <v>163</v>
      </c>
      <c r="V194">
        <v>0.51690821256038599</v>
      </c>
      <c r="W194">
        <v>2003</v>
      </c>
      <c r="X194">
        <v>11</v>
      </c>
      <c r="Y194">
        <v>4</v>
      </c>
    </row>
    <row r="195" spans="1:25" x14ac:dyDescent="0.25">
      <c r="A195">
        <v>10185</v>
      </c>
      <c r="B195">
        <v>21</v>
      </c>
      <c r="C195">
        <v>100</v>
      </c>
      <c r="D195">
        <v>13</v>
      </c>
      <c r="E195">
        <v>3883.74</v>
      </c>
      <c r="F195" s="1">
        <v>37939</v>
      </c>
      <c r="G195" t="s">
        <v>25</v>
      </c>
      <c r="H195" t="s">
        <v>193</v>
      </c>
      <c r="I195">
        <v>207</v>
      </c>
      <c r="J195" t="s">
        <v>499</v>
      </c>
      <c r="K195" t="s">
        <v>355</v>
      </c>
      <c r="L195" t="s">
        <v>356</v>
      </c>
      <c r="M195" t="s">
        <v>357</v>
      </c>
      <c r="N195" t="s">
        <v>31</v>
      </c>
      <c r="O195" t="s">
        <v>175</v>
      </c>
      <c r="P195" t="s">
        <v>133</v>
      </c>
      <c r="Q195" t="s">
        <v>176</v>
      </c>
      <c r="R195" t="s">
        <v>35</v>
      </c>
      <c r="S195" t="s">
        <v>36</v>
      </c>
      <c r="T195" t="s">
        <v>358</v>
      </c>
      <c r="U195" t="s">
        <v>53</v>
      </c>
      <c r="V195">
        <v>0.51690821256038599</v>
      </c>
      <c r="W195">
        <v>2003</v>
      </c>
      <c r="X195">
        <v>11</v>
      </c>
      <c r="Y195">
        <v>4</v>
      </c>
    </row>
    <row r="196" spans="1:25" x14ac:dyDescent="0.25">
      <c r="A196">
        <v>10196</v>
      </c>
      <c r="B196">
        <v>47</v>
      </c>
      <c r="C196">
        <v>100</v>
      </c>
      <c r="D196">
        <v>5</v>
      </c>
      <c r="E196">
        <v>8887.7000000000007</v>
      </c>
      <c r="F196" s="1">
        <v>37951</v>
      </c>
      <c r="G196" t="s">
        <v>25</v>
      </c>
      <c r="H196" t="s">
        <v>193</v>
      </c>
      <c r="I196">
        <v>207</v>
      </c>
      <c r="J196" t="s">
        <v>499</v>
      </c>
      <c r="K196" t="s">
        <v>255</v>
      </c>
      <c r="L196" t="s">
        <v>256</v>
      </c>
      <c r="M196" t="s">
        <v>257</v>
      </c>
      <c r="N196" t="s">
        <v>31</v>
      </c>
      <c r="O196" t="s">
        <v>258</v>
      </c>
      <c r="P196" t="s">
        <v>120</v>
      </c>
      <c r="Q196" t="s">
        <v>259</v>
      </c>
      <c r="R196" t="s">
        <v>35</v>
      </c>
      <c r="S196" t="s">
        <v>36</v>
      </c>
      <c r="T196" t="s">
        <v>260</v>
      </c>
      <c r="U196" t="s">
        <v>163</v>
      </c>
      <c r="V196">
        <v>0.51690821256038599</v>
      </c>
      <c r="W196">
        <v>2003</v>
      </c>
      <c r="X196">
        <v>11</v>
      </c>
      <c r="Y196">
        <v>4</v>
      </c>
    </row>
    <row r="197" spans="1:25" x14ac:dyDescent="0.25">
      <c r="A197">
        <v>10208</v>
      </c>
      <c r="B197">
        <v>46</v>
      </c>
      <c r="C197">
        <v>100</v>
      </c>
      <c r="D197">
        <v>13</v>
      </c>
      <c r="E197">
        <v>8602.92</v>
      </c>
      <c r="F197" s="1">
        <v>37988</v>
      </c>
      <c r="G197" t="s">
        <v>25</v>
      </c>
      <c r="H197" t="s">
        <v>193</v>
      </c>
      <c r="I197">
        <v>207</v>
      </c>
      <c r="J197" t="s">
        <v>499</v>
      </c>
      <c r="K197" t="s">
        <v>232</v>
      </c>
      <c r="L197" t="s">
        <v>233</v>
      </c>
      <c r="M197" t="s">
        <v>234</v>
      </c>
      <c r="N197" t="s">
        <v>31</v>
      </c>
      <c r="O197" t="s">
        <v>235</v>
      </c>
      <c r="P197" t="s">
        <v>31</v>
      </c>
      <c r="Q197" t="s">
        <v>236</v>
      </c>
      <c r="R197" t="s">
        <v>44</v>
      </c>
      <c r="S197" t="s">
        <v>45</v>
      </c>
      <c r="T197" t="s">
        <v>237</v>
      </c>
      <c r="U197" t="s">
        <v>163</v>
      </c>
      <c r="V197">
        <v>0.51690821256038599</v>
      </c>
      <c r="W197">
        <v>2004</v>
      </c>
      <c r="X197">
        <v>1</v>
      </c>
      <c r="Y197">
        <v>1</v>
      </c>
    </row>
    <row r="198" spans="1:25" x14ac:dyDescent="0.25">
      <c r="A198">
        <v>10220</v>
      </c>
      <c r="B198">
        <v>32</v>
      </c>
      <c r="C198">
        <v>100</v>
      </c>
      <c r="D198">
        <v>2</v>
      </c>
      <c r="E198">
        <v>7181.44</v>
      </c>
      <c r="F198" s="1">
        <v>38029</v>
      </c>
      <c r="G198" t="s">
        <v>25</v>
      </c>
      <c r="H198" t="s">
        <v>193</v>
      </c>
      <c r="I198">
        <v>207</v>
      </c>
      <c r="J198" t="s">
        <v>499</v>
      </c>
      <c r="K198" t="s">
        <v>505</v>
      </c>
      <c r="L198" t="s">
        <v>506</v>
      </c>
      <c r="M198" t="s">
        <v>507</v>
      </c>
      <c r="N198" t="s">
        <v>508</v>
      </c>
      <c r="O198" t="s">
        <v>509</v>
      </c>
      <c r="P198" t="s">
        <v>31</v>
      </c>
      <c r="Q198" t="s">
        <v>510</v>
      </c>
      <c r="R198" t="s">
        <v>511</v>
      </c>
      <c r="S198" t="s">
        <v>45</v>
      </c>
      <c r="T198" t="s">
        <v>512</v>
      </c>
      <c r="U198" t="s">
        <v>163</v>
      </c>
      <c r="V198">
        <v>0.51690821256038599</v>
      </c>
      <c r="W198">
        <v>2004</v>
      </c>
      <c r="X198">
        <v>2</v>
      </c>
      <c r="Y198">
        <v>1</v>
      </c>
    </row>
    <row r="199" spans="1:25" x14ac:dyDescent="0.25">
      <c r="A199">
        <v>10231</v>
      </c>
      <c r="B199">
        <v>42</v>
      </c>
      <c r="C199">
        <v>100</v>
      </c>
      <c r="D199">
        <v>2</v>
      </c>
      <c r="E199">
        <v>8378.58</v>
      </c>
      <c r="F199" s="1">
        <v>38065</v>
      </c>
      <c r="G199" t="s">
        <v>25</v>
      </c>
      <c r="H199" t="s">
        <v>193</v>
      </c>
      <c r="I199">
        <v>207</v>
      </c>
      <c r="J199" t="s">
        <v>499</v>
      </c>
      <c r="K199" t="s">
        <v>513</v>
      </c>
      <c r="L199" t="s">
        <v>514</v>
      </c>
      <c r="M199" t="s">
        <v>515</v>
      </c>
      <c r="N199" t="s">
        <v>31</v>
      </c>
      <c r="O199" t="s">
        <v>189</v>
      </c>
      <c r="P199" t="s">
        <v>31</v>
      </c>
      <c r="Q199" t="s">
        <v>205</v>
      </c>
      <c r="R199" t="s">
        <v>191</v>
      </c>
      <c r="S199" t="s">
        <v>45</v>
      </c>
      <c r="T199" t="s">
        <v>516</v>
      </c>
      <c r="U199" t="s">
        <v>163</v>
      </c>
      <c r="V199">
        <v>0.51690821256038599</v>
      </c>
      <c r="W199">
        <v>2004</v>
      </c>
      <c r="X199">
        <v>3</v>
      </c>
      <c r="Y199">
        <v>1</v>
      </c>
    </row>
    <row r="200" spans="1:25" x14ac:dyDescent="0.25">
      <c r="A200">
        <v>10247</v>
      </c>
      <c r="B200">
        <v>44</v>
      </c>
      <c r="C200">
        <v>100</v>
      </c>
      <c r="D200">
        <v>2</v>
      </c>
      <c r="E200">
        <v>10606.2</v>
      </c>
      <c r="F200" s="1">
        <v>38112</v>
      </c>
      <c r="G200" t="s">
        <v>25</v>
      </c>
      <c r="H200" t="s">
        <v>193</v>
      </c>
      <c r="I200">
        <v>207</v>
      </c>
      <c r="J200" t="s">
        <v>499</v>
      </c>
      <c r="K200" t="s">
        <v>493</v>
      </c>
      <c r="L200" t="s">
        <v>494</v>
      </c>
      <c r="M200" t="s">
        <v>495</v>
      </c>
      <c r="N200" t="s">
        <v>31</v>
      </c>
      <c r="O200" t="s">
        <v>496</v>
      </c>
      <c r="P200" t="s">
        <v>31</v>
      </c>
      <c r="Q200" t="s">
        <v>497</v>
      </c>
      <c r="R200" t="s">
        <v>141</v>
      </c>
      <c r="S200" t="s">
        <v>45</v>
      </c>
      <c r="T200" t="s">
        <v>498</v>
      </c>
      <c r="U200" t="s">
        <v>163</v>
      </c>
      <c r="V200">
        <v>0.51690821256038599</v>
      </c>
      <c r="W200">
        <v>2004</v>
      </c>
      <c r="X200">
        <v>5</v>
      </c>
      <c r="Y200">
        <v>2</v>
      </c>
    </row>
    <row r="201" spans="1:25" x14ac:dyDescent="0.25">
      <c r="A201">
        <v>10272</v>
      </c>
      <c r="B201">
        <v>35</v>
      </c>
      <c r="C201">
        <v>100</v>
      </c>
      <c r="D201">
        <v>2</v>
      </c>
      <c r="E201">
        <v>5818.4</v>
      </c>
      <c r="F201" s="1">
        <v>38188</v>
      </c>
      <c r="G201" t="s">
        <v>25</v>
      </c>
      <c r="H201" t="s">
        <v>193</v>
      </c>
      <c r="I201">
        <v>207</v>
      </c>
      <c r="J201" t="s">
        <v>499</v>
      </c>
      <c r="K201" t="s">
        <v>149</v>
      </c>
      <c r="L201" t="s">
        <v>150</v>
      </c>
      <c r="M201" t="s">
        <v>151</v>
      </c>
      <c r="N201" t="s">
        <v>31</v>
      </c>
      <c r="O201" t="s">
        <v>152</v>
      </c>
      <c r="P201" t="s">
        <v>153</v>
      </c>
      <c r="Q201" t="s">
        <v>154</v>
      </c>
      <c r="R201" t="s">
        <v>35</v>
      </c>
      <c r="S201" t="s">
        <v>36</v>
      </c>
      <c r="T201" t="s">
        <v>155</v>
      </c>
      <c r="U201" t="s">
        <v>53</v>
      </c>
      <c r="V201">
        <v>0.51690821256038599</v>
      </c>
      <c r="W201">
        <v>2004</v>
      </c>
      <c r="X201">
        <v>7</v>
      </c>
      <c r="Y201">
        <v>3</v>
      </c>
    </row>
    <row r="202" spans="1:25" x14ac:dyDescent="0.25">
      <c r="A202">
        <v>10282</v>
      </c>
      <c r="B202">
        <v>41</v>
      </c>
      <c r="C202">
        <v>100</v>
      </c>
      <c r="D202">
        <v>5</v>
      </c>
      <c r="E202">
        <v>7071.27</v>
      </c>
      <c r="F202" s="1">
        <v>38219</v>
      </c>
      <c r="G202" t="s">
        <v>25</v>
      </c>
      <c r="H202" t="s">
        <v>193</v>
      </c>
      <c r="I202">
        <v>207</v>
      </c>
      <c r="J202" t="s">
        <v>499</v>
      </c>
      <c r="K202" t="s">
        <v>287</v>
      </c>
      <c r="L202" t="s">
        <v>288</v>
      </c>
      <c r="M202" t="s">
        <v>289</v>
      </c>
      <c r="N202" t="s">
        <v>31</v>
      </c>
      <c r="O202" t="s">
        <v>290</v>
      </c>
      <c r="P202" t="s">
        <v>58</v>
      </c>
      <c r="Q202" t="s">
        <v>121</v>
      </c>
      <c r="R202" t="s">
        <v>35</v>
      </c>
      <c r="S202" t="s">
        <v>36</v>
      </c>
      <c r="T202" t="s">
        <v>291</v>
      </c>
      <c r="U202" t="s">
        <v>163</v>
      </c>
      <c r="V202">
        <v>0.51690821256038599</v>
      </c>
      <c r="W202">
        <v>2004</v>
      </c>
      <c r="X202">
        <v>8</v>
      </c>
      <c r="Y202">
        <v>3</v>
      </c>
    </row>
    <row r="203" spans="1:25" x14ac:dyDescent="0.25">
      <c r="A203">
        <v>10293</v>
      </c>
      <c r="B203">
        <v>46</v>
      </c>
      <c r="C203">
        <v>100</v>
      </c>
      <c r="D203">
        <v>8</v>
      </c>
      <c r="E203">
        <v>8411.56</v>
      </c>
      <c r="F203" s="1">
        <v>38239</v>
      </c>
      <c r="G203" t="s">
        <v>25</v>
      </c>
      <c r="H203" t="s">
        <v>193</v>
      </c>
      <c r="I203">
        <v>207</v>
      </c>
      <c r="J203" t="s">
        <v>499</v>
      </c>
      <c r="K203" t="s">
        <v>268</v>
      </c>
      <c r="L203" t="s">
        <v>269</v>
      </c>
      <c r="M203" t="s">
        <v>270</v>
      </c>
      <c r="N203" t="s">
        <v>31</v>
      </c>
      <c r="O203" t="s">
        <v>271</v>
      </c>
      <c r="P203" t="s">
        <v>31</v>
      </c>
      <c r="Q203" t="s">
        <v>272</v>
      </c>
      <c r="R203" t="s">
        <v>273</v>
      </c>
      <c r="S203" t="s">
        <v>45</v>
      </c>
      <c r="T203" t="s">
        <v>274</v>
      </c>
      <c r="U203" t="s">
        <v>163</v>
      </c>
      <c r="V203">
        <v>0.51690821256038599</v>
      </c>
      <c r="W203">
        <v>2004</v>
      </c>
      <c r="X203">
        <v>9</v>
      </c>
      <c r="Y203">
        <v>3</v>
      </c>
    </row>
    <row r="204" spans="1:25" x14ac:dyDescent="0.25">
      <c r="A204">
        <v>10306</v>
      </c>
      <c r="B204">
        <v>31</v>
      </c>
      <c r="C204">
        <v>100</v>
      </c>
      <c r="D204">
        <v>13</v>
      </c>
      <c r="E204">
        <v>6570.76</v>
      </c>
      <c r="F204" s="1">
        <v>38274</v>
      </c>
      <c r="G204" t="s">
        <v>25</v>
      </c>
      <c r="H204" t="s">
        <v>193</v>
      </c>
      <c r="I204">
        <v>207</v>
      </c>
      <c r="J204" t="s">
        <v>499</v>
      </c>
      <c r="K204" t="s">
        <v>517</v>
      </c>
      <c r="L204" t="s">
        <v>518</v>
      </c>
      <c r="M204" t="s">
        <v>519</v>
      </c>
      <c r="N204" t="s">
        <v>31</v>
      </c>
      <c r="O204" t="s">
        <v>520</v>
      </c>
      <c r="P204" t="s">
        <v>31</v>
      </c>
      <c r="Q204" t="s">
        <v>521</v>
      </c>
      <c r="R204" t="s">
        <v>183</v>
      </c>
      <c r="S204" t="s">
        <v>45</v>
      </c>
      <c r="T204" t="s">
        <v>522</v>
      </c>
      <c r="U204" t="s">
        <v>53</v>
      </c>
      <c r="V204">
        <v>0.51690821256038599</v>
      </c>
      <c r="W204">
        <v>2004</v>
      </c>
      <c r="X204">
        <v>10</v>
      </c>
      <c r="Y204">
        <v>4</v>
      </c>
    </row>
    <row r="205" spans="1:25" x14ac:dyDescent="0.25">
      <c r="A205">
        <v>10314</v>
      </c>
      <c r="B205">
        <v>38</v>
      </c>
      <c r="C205">
        <v>100</v>
      </c>
      <c r="D205">
        <v>5</v>
      </c>
      <c r="E205">
        <v>7975.44</v>
      </c>
      <c r="F205" s="1">
        <v>38282</v>
      </c>
      <c r="G205" t="s">
        <v>25</v>
      </c>
      <c r="H205" t="s">
        <v>193</v>
      </c>
      <c r="I205">
        <v>207</v>
      </c>
      <c r="J205" t="s">
        <v>499</v>
      </c>
      <c r="K205" t="s">
        <v>523</v>
      </c>
      <c r="L205" t="s">
        <v>524</v>
      </c>
      <c r="M205" t="s">
        <v>525</v>
      </c>
      <c r="N205" t="s">
        <v>31</v>
      </c>
      <c r="O205" t="s">
        <v>526</v>
      </c>
      <c r="P205" t="s">
        <v>31</v>
      </c>
      <c r="Q205" t="s">
        <v>527</v>
      </c>
      <c r="R205" t="s">
        <v>347</v>
      </c>
      <c r="S205" t="s">
        <v>45</v>
      </c>
      <c r="T205" t="s">
        <v>528</v>
      </c>
      <c r="U205" t="s">
        <v>163</v>
      </c>
      <c r="V205">
        <v>0.51690821256038599</v>
      </c>
      <c r="W205">
        <v>2004</v>
      </c>
      <c r="X205">
        <v>10</v>
      </c>
      <c r="Y205">
        <v>4</v>
      </c>
    </row>
    <row r="206" spans="1:25" x14ac:dyDescent="0.25">
      <c r="A206">
        <v>10325</v>
      </c>
      <c r="B206">
        <v>42</v>
      </c>
      <c r="C206">
        <v>64</v>
      </c>
      <c r="D206">
        <v>8</v>
      </c>
      <c r="E206">
        <v>2688</v>
      </c>
      <c r="F206" s="1">
        <v>38296</v>
      </c>
      <c r="G206" t="s">
        <v>25</v>
      </c>
      <c r="H206" t="s">
        <v>193</v>
      </c>
      <c r="I206">
        <v>207</v>
      </c>
      <c r="J206" t="s">
        <v>499</v>
      </c>
      <c r="K206" t="s">
        <v>143</v>
      </c>
      <c r="L206" t="s">
        <v>144</v>
      </c>
      <c r="M206" t="s">
        <v>145</v>
      </c>
      <c r="N206" t="s">
        <v>31</v>
      </c>
      <c r="O206" t="s">
        <v>146</v>
      </c>
      <c r="P206" t="s">
        <v>31</v>
      </c>
      <c r="Q206" t="s">
        <v>147</v>
      </c>
      <c r="R206" t="s">
        <v>83</v>
      </c>
      <c r="S206" t="s">
        <v>45</v>
      </c>
      <c r="T206" t="s">
        <v>148</v>
      </c>
      <c r="U206" t="s">
        <v>38</v>
      </c>
      <c r="V206">
        <v>0.69082125603864697</v>
      </c>
      <c r="W206">
        <v>2004</v>
      </c>
      <c r="X206">
        <v>11</v>
      </c>
      <c r="Y206">
        <v>4</v>
      </c>
    </row>
    <row r="207" spans="1:25" x14ac:dyDescent="0.25">
      <c r="A207">
        <v>10336</v>
      </c>
      <c r="B207">
        <v>33</v>
      </c>
      <c r="C207">
        <v>57.22</v>
      </c>
      <c r="D207">
        <v>10</v>
      </c>
      <c r="E207">
        <v>1888.26</v>
      </c>
      <c r="F207" s="1">
        <v>38311</v>
      </c>
      <c r="G207" t="s">
        <v>25</v>
      </c>
      <c r="H207" t="s">
        <v>193</v>
      </c>
      <c r="I207">
        <v>207</v>
      </c>
      <c r="J207" t="s">
        <v>499</v>
      </c>
      <c r="K207" t="s">
        <v>427</v>
      </c>
      <c r="L207" t="s">
        <v>428</v>
      </c>
      <c r="M207" t="s">
        <v>429</v>
      </c>
      <c r="N207" t="s">
        <v>31</v>
      </c>
      <c r="O207" t="s">
        <v>50</v>
      </c>
      <c r="P207" t="s">
        <v>31</v>
      </c>
      <c r="Q207" t="s">
        <v>430</v>
      </c>
      <c r="R207" t="s">
        <v>44</v>
      </c>
      <c r="S207" t="s">
        <v>45</v>
      </c>
      <c r="T207" t="s">
        <v>431</v>
      </c>
      <c r="U207" t="s">
        <v>38</v>
      </c>
      <c r="V207">
        <v>0.72357487922705299</v>
      </c>
      <c r="W207">
        <v>2004</v>
      </c>
      <c r="X207">
        <v>11</v>
      </c>
      <c r="Y207">
        <v>4</v>
      </c>
    </row>
    <row r="208" spans="1:25" x14ac:dyDescent="0.25">
      <c r="A208">
        <v>10348</v>
      </c>
      <c r="B208">
        <v>48</v>
      </c>
      <c r="C208">
        <v>52.36</v>
      </c>
      <c r="D208">
        <v>8</v>
      </c>
      <c r="E208">
        <v>2513.2800000000002</v>
      </c>
      <c r="F208" s="1">
        <v>38292</v>
      </c>
      <c r="G208" t="s">
        <v>25</v>
      </c>
      <c r="H208" t="s">
        <v>193</v>
      </c>
      <c r="I208">
        <v>207</v>
      </c>
      <c r="J208" t="s">
        <v>499</v>
      </c>
      <c r="K208" t="s">
        <v>202</v>
      </c>
      <c r="L208" t="s">
        <v>203</v>
      </c>
      <c r="M208" t="s">
        <v>204</v>
      </c>
      <c r="N208" t="s">
        <v>31</v>
      </c>
      <c r="O208" t="s">
        <v>189</v>
      </c>
      <c r="P208" t="s">
        <v>31</v>
      </c>
      <c r="Q208" t="s">
        <v>205</v>
      </c>
      <c r="R208" t="s">
        <v>191</v>
      </c>
      <c r="S208" t="s">
        <v>45</v>
      </c>
      <c r="T208" t="s">
        <v>206</v>
      </c>
      <c r="U208" t="s">
        <v>38</v>
      </c>
      <c r="V208">
        <v>0.74705314009661805</v>
      </c>
      <c r="W208">
        <v>2004</v>
      </c>
      <c r="X208">
        <v>11</v>
      </c>
      <c r="Y208">
        <v>4</v>
      </c>
    </row>
    <row r="209" spans="1:25" x14ac:dyDescent="0.25">
      <c r="A209">
        <v>10359</v>
      </c>
      <c r="B209">
        <v>42</v>
      </c>
      <c r="C209">
        <v>100</v>
      </c>
      <c r="D209">
        <v>8</v>
      </c>
      <c r="E209">
        <v>4764.4799999999996</v>
      </c>
      <c r="F209" s="1">
        <v>38336</v>
      </c>
      <c r="G209" t="s">
        <v>25</v>
      </c>
      <c r="H209" t="s">
        <v>193</v>
      </c>
      <c r="I209">
        <v>207</v>
      </c>
      <c r="J209" t="s">
        <v>499</v>
      </c>
      <c r="K209" t="s">
        <v>39</v>
      </c>
      <c r="L209" t="s">
        <v>40</v>
      </c>
      <c r="M209" t="s">
        <v>41</v>
      </c>
      <c r="N209" t="s">
        <v>31</v>
      </c>
      <c r="O209" t="s">
        <v>42</v>
      </c>
      <c r="P209" t="s">
        <v>31</v>
      </c>
      <c r="Q209" t="s">
        <v>43</v>
      </c>
      <c r="R209" t="s">
        <v>44</v>
      </c>
      <c r="S209" t="s">
        <v>45</v>
      </c>
      <c r="T209" t="s">
        <v>46</v>
      </c>
      <c r="U209" t="s">
        <v>53</v>
      </c>
      <c r="V209">
        <v>0.51690821256038599</v>
      </c>
      <c r="W209">
        <v>2004</v>
      </c>
      <c r="X209">
        <v>12</v>
      </c>
      <c r="Y209">
        <v>4</v>
      </c>
    </row>
    <row r="210" spans="1:25" x14ac:dyDescent="0.25">
      <c r="A210">
        <v>10371</v>
      </c>
      <c r="B210">
        <v>32</v>
      </c>
      <c r="C210">
        <v>100</v>
      </c>
      <c r="D210">
        <v>6</v>
      </c>
      <c r="E210">
        <v>3560.64</v>
      </c>
      <c r="F210" s="1">
        <v>38375</v>
      </c>
      <c r="G210" t="s">
        <v>25</v>
      </c>
      <c r="H210" t="s">
        <v>193</v>
      </c>
      <c r="I210">
        <v>207</v>
      </c>
      <c r="J210" t="s">
        <v>499</v>
      </c>
      <c r="K210" t="s">
        <v>287</v>
      </c>
      <c r="L210" t="s">
        <v>288</v>
      </c>
      <c r="M210" t="s">
        <v>289</v>
      </c>
      <c r="N210" t="s">
        <v>31</v>
      </c>
      <c r="O210" t="s">
        <v>290</v>
      </c>
      <c r="P210" t="s">
        <v>58</v>
      </c>
      <c r="Q210" t="s">
        <v>121</v>
      </c>
      <c r="R210" t="s">
        <v>35</v>
      </c>
      <c r="S210" t="s">
        <v>36</v>
      </c>
      <c r="T210" t="s">
        <v>291</v>
      </c>
      <c r="U210" t="s">
        <v>53</v>
      </c>
      <c r="V210">
        <v>0.51690821256038599</v>
      </c>
      <c r="W210">
        <v>2005</v>
      </c>
      <c r="X210">
        <v>1</v>
      </c>
      <c r="Y210">
        <v>1</v>
      </c>
    </row>
    <row r="211" spans="1:25" x14ac:dyDescent="0.25">
      <c r="A211">
        <v>10382</v>
      </c>
      <c r="B211">
        <v>34</v>
      </c>
      <c r="C211">
        <v>100</v>
      </c>
      <c r="D211">
        <v>10</v>
      </c>
      <c r="E211">
        <v>3823.64</v>
      </c>
      <c r="F211" s="1">
        <v>38400</v>
      </c>
      <c r="G211" t="s">
        <v>25</v>
      </c>
      <c r="H211" t="s">
        <v>193</v>
      </c>
      <c r="I211">
        <v>207</v>
      </c>
      <c r="J211" t="s">
        <v>499</v>
      </c>
      <c r="K211" t="s">
        <v>287</v>
      </c>
      <c r="L211" t="s">
        <v>288</v>
      </c>
      <c r="M211" t="s">
        <v>289</v>
      </c>
      <c r="N211" t="s">
        <v>31</v>
      </c>
      <c r="O211" t="s">
        <v>290</v>
      </c>
      <c r="P211" t="s">
        <v>58</v>
      </c>
      <c r="Q211" t="s">
        <v>121</v>
      </c>
      <c r="R211" t="s">
        <v>35</v>
      </c>
      <c r="S211" t="s">
        <v>36</v>
      </c>
      <c r="T211" t="s">
        <v>291</v>
      </c>
      <c r="U211" t="s">
        <v>53</v>
      </c>
      <c r="V211">
        <v>0.51690821256038599</v>
      </c>
      <c r="W211">
        <v>2005</v>
      </c>
      <c r="X211">
        <v>2</v>
      </c>
      <c r="Y211">
        <v>1</v>
      </c>
    </row>
    <row r="212" spans="1:25" x14ac:dyDescent="0.25">
      <c r="A212">
        <v>10395</v>
      </c>
      <c r="B212">
        <v>33</v>
      </c>
      <c r="C212">
        <v>69.12</v>
      </c>
      <c r="D212">
        <v>1</v>
      </c>
      <c r="E212">
        <v>2280.96</v>
      </c>
      <c r="F212" s="1">
        <v>38428</v>
      </c>
      <c r="G212" t="s">
        <v>25</v>
      </c>
      <c r="H212" t="s">
        <v>193</v>
      </c>
      <c r="I212">
        <v>207</v>
      </c>
      <c r="J212" t="s">
        <v>499</v>
      </c>
      <c r="K212" t="s">
        <v>47</v>
      </c>
      <c r="L212" t="s">
        <v>48</v>
      </c>
      <c r="M212" t="s">
        <v>49</v>
      </c>
      <c r="N212" t="s">
        <v>31</v>
      </c>
      <c r="O212" t="s">
        <v>50</v>
      </c>
      <c r="P212" t="s">
        <v>31</v>
      </c>
      <c r="Q212" t="s">
        <v>51</v>
      </c>
      <c r="R212" t="s">
        <v>44</v>
      </c>
      <c r="S212" t="s">
        <v>45</v>
      </c>
      <c r="T212" t="s">
        <v>52</v>
      </c>
      <c r="U212" t="s">
        <v>38</v>
      </c>
      <c r="V212">
        <v>0.66608695652173899</v>
      </c>
      <c r="W212">
        <v>2005</v>
      </c>
      <c r="X212">
        <v>3</v>
      </c>
      <c r="Y212">
        <v>1</v>
      </c>
    </row>
    <row r="213" spans="1:25" x14ac:dyDescent="0.25">
      <c r="A213">
        <v>10413</v>
      </c>
      <c r="B213">
        <v>36</v>
      </c>
      <c r="C213">
        <v>100</v>
      </c>
      <c r="D213">
        <v>2</v>
      </c>
      <c r="E213">
        <v>8677.7999999999993</v>
      </c>
      <c r="F213" s="1">
        <v>38477</v>
      </c>
      <c r="G213" t="s">
        <v>25</v>
      </c>
      <c r="H213" t="s">
        <v>193</v>
      </c>
      <c r="I213">
        <v>207</v>
      </c>
      <c r="J213" t="s">
        <v>499</v>
      </c>
      <c r="K213" t="s">
        <v>116</v>
      </c>
      <c r="L213" t="s">
        <v>117</v>
      </c>
      <c r="M213" t="s">
        <v>118</v>
      </c>
      <c r="N213" t="s">
        <v>31</v>
      </c>
      <c r="O213" t="s">
        <v>119</v>
      </c>
      <c r="P213" t="s">
        <v>120</v>
      </c>
      <c r="Q213" t="s">
        <v>121</v>
      </c>
      <c r="R213" t="s">
        <v>35</v>
      </c>
      <c r="S213" t="s">
        <v>36</v>
      </c>
      <c r="T213" t="s">
        <v>122</v>
      </c>
      <c r="U213" t="s">
        <v>163</v>
      </c>
      <c r="V213">
        <v>0.51690821256038599</v>
      </c>
      <c r="W213">
        <v>2005</v>
      </c>
      <c r="X213">
        <v>5</v>
      </c>
      <c r="Y213">
        <v>2</v>
      </c>
    </row>
    <row r="214" spans="1:25" x14ac:dyDescent="0.25">
      <c r="A214">
        <v>10103</v>
      </c>
      <c r="B214">
        <v>27</v>
      </c>
      <c r="C214">
        <v>100</v>
      </c>
      <c r="D214">
        <v>8</v>
      </c>
      <c r="E214">
        <v>3394.98</v>
      </c>
      <c r="F214" s="1">
        <v>37650</v>
      </c>
      <c r="G214" t="s">
        <v>25</v>
      </c>
      <c r="H214" t="s">
        <v>529</v>
      </c>
      <c r="I214">
        <v>136</v>
      </c>
      <c r="J214" t="s">
        <v>530</v>
      </c>
      <c r="K214" t="s">
        <v>143</v>
      </c>
      <c r="L214" t="s">
        <v>144</v>
      </c>
      <c r="M214" t="s">
        <v>145</v>
      </c>
      <c r="N214" t="s">
        <v>31</v>
      </c>
      <c r="O214" t="s">
        <v>146</v>
      </c>
      <c r="P214" t="s">
        <v>31</v>
      </c>
      <c r="Q214" t="s">
        <v>147</v>
      </c>
      <c r="R214" t="s">
        <v>83</v>
      </c>
      <c r="S214" t="s">
        <v>45</v>
      </c>
      <c r="T214" t="s">
        <v>148</v>
      </c>
      <c r="U214" t="s">
        <v>53</v>
      </c>
      <c r="V214">
        <v>0.26470588235294101</v>
      </c>
      <c r="W214">
        <v>2003</v>
      </c>
      <c r="X214">
        <v>1</v>
      </c>
      <c r="Y214">
        <v>1</v>
      </c>
    </row>
    <row r="215" spans="1:25" x14ac:dyDescent="0.25">
      <c r="A215">
        <v>10113</v>
      </c>
      <c r="B215">
        <v>21</v>
      </c>
      <c r="C215">
        <v>100</v>
      </c>
      <c r="D215">
        <v>2</v>
      </c>
      <c r="E215">
        <v>3415.44</v>
      </c>
      <c r="F215" s="1">
        <v>37706</v>
      </c>
      <c r="G215" t="s">
        <v>25</v>
      </c>
      <c r="H215" t="s">
        <v>529</v>
      </c>
      <c r="I215">
        <v>136</v>
      </c>
      <c r="J215" t="s">
        <v>530</v>
      </c>
      <c r="K215" t="s">
        <v>287</v>
      </c>
      <c r="L215" t="s">
        <v>288</v>
      </c>
      <c r="M215" t="s">
        <v>289</v>
      </c>
      <c r="N215" t="s">
        <v>31</v>
      </c>
      <c r="O215" t="s">
        <v>290</v>
      </c>
      <c r="P215" t="s">
        <v>58</v>
      </c>
      <c r="Q215" t="s">
        <v>121</v>
      </c>
      <c r="R215" t="s">
        <v>35</v>
      </c>
      <c r="S215" t="s">
        <v>36</v>
      </c>
      <c r="T215" t="s">
        <v>291</v>
      </c>
      <c r="U215" t="s">
        <v>53</v>
      </c>
      <c r="V215">
        <v>0.26470588235294101</v>
      </c>
      <c r="W215">
        <v>2003</v>
      </c>
      <c r="X215">
        <v>3</v>
      </c>
      <c r="Y215">
        <v>1</v>
      </c>
    </row>
    <row r="216" spans="1:25" x14ac:dyDescent="0.25">
      <c r="A216">
        <v>10126</v>
      </c>
      <c r="B216">
        <v>21</v>
      </c>
      <c r="C216">
        <v>100</v>
      </c>
      <c r="D216">
        <v>8</v>
      </c>
      <c r="E216">
        <v>2439.5700000000002</v>
      </c>
      <c r="F216" s="1">
        <v>37769</v>
      </c>
      <c r="G216" t="s">
        <v>25</v>
      </c>
      <c r="H216" t="s">
        <v>529</v>
      </c>
      <c r="I216">
        <v>136</v>
      </c>
      <c r="J216" t="s">
        <v>530</v>
      </c>
      <c r="K216" t="s">
        <v>202</v>
      </c>
      <c r="L216" t="s">
        <v>203</v>
      </c>
      <c r="M216" t="s">
        <v>204</v>
      </c>
      <c r="N216" t="s">
        <v>31</v>
      </c>
      <c r="O216" t="s">
        <v>189</v>
      </c>
      <c r="P216" t="s">
        <v>31</v>
      </c>
      <c r="Q216" t="s">
        <v>205</v>
      </c>
      <c r="R216" t="s">
        <v>191</v>
      </c>
      <c r="S216" t="s">
        <v>45</v>
      </c>
      <c r="T216" t="s">
        <v>206</v>
      </c>
      <c r="U216" t="s">
        <v>38</v>
      </c>
      <c r="V216">
        <v>0.26470588235294101</v>
      </c>
      <c r="W216">
        <v>2003</v>
      </c>
      <c r="X216">
        <v>5</v>
      </c>
      <c r="Y216">
        <v>2</v>
      </c>
    </row>
    <row r="217" spans="1:25" x14ac:dyDescent="0.25">
      <c r="A217">
        <v>10140</v>
      </c>
      <c r="B217">
        <v>38</v>
      </c>
      <c r="C217">
        <v>100</v>
      </c>
      <c r="D217">
        <v>8</v>
      </c>
      <c r="E217">
        <v>4829.8</v>
      </c>
      <c r="F217" s="1">
        <v>37826</v>
      </c>
      <c r="G217" t="s">
        <v>25</v>
      </c>
      <c r="H217" t="s">
        <v>529</v>
      </c>
      <c r="I217">
        <v>136</v>
      </c>
      <c r="J217" t="s">
        <v>530</v>
      </c>
      <c r="K217" t="s">
        <v>66</v>
      </c>
      <c r="L217" t="s">
        <v>67</v>
      </c>
      <c r="M217" t="s">
        <v>68</v>
      </c>
      <c r="N217" t="s">
        <v>31</v>
      </c>
      <c r="O217" t="s">
        <v>69</v>
      </c>
      <c r="P217" t="s">
        <v>58</v>
      </c>
      <c r="Q217" t="s">
        <v>70</v>
      </c>
      <c r="R217" t="s">
        <v>35</v>
      </c>
      <c r="S217" t="s">
        <v>36</v>
      </c>
      <c r="T217" t="s">
        <v>71</v>
      </c>
      <c r="U217" t="s">
        <v>53</v>
      </c>
      <c r="V217">
        <v>0.26470588235294101</v>
      </c>
      <c r="W217">
        <v>2003</v>
      </c>
      <c r="X217">
        <v>7</v>
      </c>
      <c r="Y217">
        <v>3</v>
      </c>
    </row>
    <row r="218" spans="1:25" x14ac:dyDescent="0.25">
      <c r="A218">
        <v>10150</v>
      </c>
      <c r="B218">
        <v>30</v>
      </c>
      <c r="C218">
        <v>100</v>
      </c>
      <c r="D218">
        <v>5</v>
      </c>
      <c r="E218">
        <v>4100.1000000000004</v>
      </c>
      <c r="F218" s="1">
        <v>37883</v>
      </c>
      <c r="G218" t="s">
        <v>25</v>
      </c>
      <c r="H218" t="s">
        <v>529</v>
      </c>
      <c r="I218">
        <v>136</v>
      </c>
      <c r="J218" t="s">
        <v>530</v>
      </c>
      <c r="K218" t="s">
        <v>207</v>
      </c>
      <c r="L218" t="s">
        <v>208</v>
      </c>
      <c r="M218" t="s">
        <v>209</v>
      </c>
      <c r="N218" t="s">
        <v>31</v>
      </c>
      <c r="O218" t="s">
        <v>210</v>
      </c>
      <c r="P218" t="s">
        <v>31</v>
      </c>
      <c r="Q218" t="s">
        <v>211</v>
      </c>
      <c r="R218" t="s">
        <v>210</v>
      </c>
      <c r="S218" t="s">
        <v>212</v>
      </c>
      <c r="T218" t="s">
        <v>213</v>
      </c>
      <c r="U218" t="s">
        <v>53</v>
      </c>
      <c r="V218">
        <v>0.26470588235294101</v>
      </c>
      <c r="W218">
        <v>2003</v>
      </c>
      <c r="X218">
        <v>9</v>
      </c>
      <c r="Y218">
        <v>3</v>
      </c>
    </row>
    <row r="219" spans="1:25" x14ac:dyDescent="0.25">
      <c r="A219">
        <v>10164</v>
      </c>
      <c r="B219">
        <v>49</v>
      </c>
      <c r="C219">
        <v>100</v>
      </c>
      <c r="D219">
        <v>6</v>
      </c>
      <c r="E219">
        <v>6563.06</v>
      </c>
      <c r="F219" s="1">
        <v>37915</v>
      </c>
      <c r="G219" t="s">
        <v>432</v>
      </c>
      <c r="H219" t="s">
        <v>529</v>
      </c>
      <c r="I219">
        <v>136</v>
      </c>
      <c r="J219" t="s">
        <v>530</v>
      </c>
      <c r="K219" t="s">
        <v>433</v>
      </c>
      <c r="L219" t="s">
        <v>434</v>
      </c>
      <c r="M219" t="s">
        <v>435</v>
      </c>
      <c r="N219" t="s">
        <v>31</v>
      </c>
      <c r="O219" t="s">
        <v>436</v>
      </c>
      <c r="P219" t="s">
        <v>31</v>
      </c>
      <c r="Q219" t="s">
        <v>437</v>
      </c>
      <c r="R219" t="s">
        <v>161</v>
      </c>
      <c r="S219" t="s">
        <v>45</v>
      </c>
      <c r="T219" t="s">
        <v>438</v>
      </c>
      <c r="U219" t="s">
        <v>53</v>
      </c>
      <c r="V219">
        <v>0.26470588235294101</v>
      </c>
      <c r="W219">
        <v>2003</v>
      </c>
      <c r="X219">
        <v>10</v>
      </c>
      <c r="Y219">
        <v>4</v>
      </c>
    </row>
    <row r="220" spans="1:25" x14ac:dyDescent="0.25">
      <c r="A220">
        <v>10174</v>
      </c>
      <c r="B220">
        <v>43</v>
      </c>
      <c r="C220">
        <v>100</v>
      </c>
      <c r="D220">
        <v>1</v>
      </c>
      <c r="E220">
        <v>6817.22</v>
      </c>
      <c r="F220" s="1">
        <v>37931</v>
      </c>
      <c r="G220" t="s">
        <v>25</v>
      </c>
      <c r="H220" t="s">
        <v>529</v>
      </c>
      <c r="I220">
        <v>136</v>
      </c>
      <c r="J220" t="s">
        <v>530</v>
      </c>
      <c r="K220" t="s">
        <v>219</v>
      </c>
      <c r="L220" t="s">
        <v>220</v>
      </c>
      <c r="M220" t="s">
        <v>221</v>
      </c>
      <c r="N220" t="s">
        <v>31</v>
      </c>
      <c r="O220" t="s">
        <v>222</v>
      </c>
      <c r="P220" t="s">
        <v>223</v>
      </c>
      <c r="Q220" t="s">
        <v>224</v>
      </c>
      <c r="R220" t="s">
        <v>101</v>
      </c>
      <c r="S220" t="s">
        <v>102</v>
      </c>
      <c r="T220" t="s">
        <v>225</v>
      </c>
      <c r="U220" t="s">
        <v>53</v>
      </c>
      <c r="V220">
        <v>0.26470588235294101</v>
      </c>
      <c r="W220">
        <v>2003</v>
      </c>
      <c r="X220">
        <v>11</v>
      </c>
      <c r="Y220">
        <v>4</v>
      </c>
    </row>
    <row r="221" spans="1:25" x14ac:dyDescent="0.25">
      <c r="A221">
        <v>10183</v>
      </c>
      <c r="B221">
        <v>41</v>
      </c>
      <c r="C221">
        <v>100</v>
      </c>
      <c r="D221">
        <v>5</v>
      </c>
      <c r="E221">
        <v>6163.94</v>
      </c>
      <c r="F221" s="1">
        <v>37938</v>
      </c>
      <c r="G221" t="s">
        <v>25</v>
      </c>
      <c r="H221" t="s">
        <v>529</v>
      </c>
      <c r="I221">
        <v>136</v>
      </c>
      <c r="J221" t="s">
        <v>530</v>
      </c>
      <c r="K221" t="s">
        <v>226</v>
      </c>
      <c r="L221" t="s">
        <v>227</v>
      </c>
      <c r="M221" t="s">
        <v>228</v>
      </c>
      <c r="N221" t="s">
        <v>31</v>
      </c>
      <c r="O221" t="s">
        <v>229</v>
      </c>
      <c r="P221" t="s">
        <v>153</v>
      </c>
      <c r="Q221" t="s">
        <v>230</v>
      </c>
      <c r="R221" t="s">
        <v>35</v>
      </c>
      <c r="S221" t="s">
        <v>36</v>
      </c>
      <c r="T221" t="s">
        <v>231</v>
      </c>
      <c r="U221" t="s">
        <v>53</v>
      </c>
      <c r="V221">
        <v>0.26470588235294101</v>
      </c>
      <c r="W221">
        <v>2003</v>
      </c>
      <c r="X221">
        <v>11</v>
      </c>
      <c r="Y221">
        <v>4</v>
      </c>
    </row>
    <row r="222" spans="1:25" x14ac:dyDescent="0.25">
      <c r="A222">
        <v>10194</v>
      </c>
      <c r="B222">
        <v>38</v>
      </c>
      <c r="C222">
        <v>100</v>
      </c>
      <c r="D222">
        <v>8</v>
      </c>
      <c r="E222">
        <v>4933.92</v>
      </c>
      <c r="F222" s="1">
        <v>37950</v>
      </c>
      <c r="G222" t="s">
        <v>25</v>
      </c>
      <c r="H222" t="s">
        <v>529</v>
      </c>
      <c r="I222">
        <v>136</v>
      </c>
      <c r="J222" t="s">
        <v>530</v>
      </c>
      <c r="K222" t="s">
        <v>232</v>
      </c>
      <c r="L222" t="s">
        <v>233</v>
      </c>
      <c r="M222" t="s">
        <v>234</v>
      </c>
      <c r="N222" t="s">
        <v>31</v>
      </c>
      <c r="O222" t="s">
        <v>235</v>
      </c>
      <c r="P222" t="s">
        <v>31</v>
      </c>
      <c r="Q222" t="s">
        <v>236</v>
      </c>
      <c r="R222" t="s">
        <v>44</v>
      </c>
      <c r="S222" t="s">
        <v>45</v>
      </c>
      <c r="T222" t="s">
        <v>237</v>
      </c>
      <c r="U222" t="s">
        <v>53</v>
      </c>
      <c r="V222">
        <v>0.26470588235294101</v>
      </c>
      <c r="W222">
        <v>2003</v>
      </c>
      <c r="X222">
        <v>11</v>
      </c>
      <c r="Y222">
        <v>4</v>
      </c>
    </row>
    <row r="223" spans="1:25" x14ac:dyDescent="0.25">
      <c r="A223">
        <v>10206</v>
      </c>
      <c r="B223">
        <v>28</v>
      </c>
      <c r="C223">
        <v>100</v>
      </c>
      <c r="D223">
        <v>3</v>
      </c>
      <c r="E223">
        <v>4056.36</v>
      </c>
      <c r="F223" s="1">
        <v>37960</v>
      </c>
      <c r="G223" t="s">
        <v>25</v>
      </c>
      <c r="H223" t="s">
        <v>529</v>
      </c>
      <c r="I223">
        <v>136</v>
      </c>
      <c r="J223" t="s">
        <v>530</v>
      </c>
      <c r="K223" t="s">
        <v>238</v>
      </c>
      <c r="L223" t="s">
        <v>239</v>
      </c>
      <c r="M223" t="s">
        <v>240</v>
      </c>
      <c r="N223" t="s">
        <v>31</v>
      </c>
      <c r="O223" t="s">
        <v>241</v>
      </c>
      <c r="P223" t="s">
        <v>242</v>
      </c>
      <c r="Q223" t="s">
        <v>243</v>
      </c>
      <c r="R223" t="s">
        <v>244</v>
      </c>
      <c r="S223" t="s">
        <v>36</v>
      </c>
      <c r="T223" t="s">
        <v>245</v>
      </c>
      <c r="U223" t="s">
        <v>53</v>
      </c>
      <c r="V223">
        <v>0.26470588235294101</v>
      </c>
      <c r="W223">
        <v>2003</v>
      </c>
      <c r="X223">
        <v>12</v>
      </c>
      <c r="Y223">
        <v>4</v>
      </c>
    </row>
    <row r="224" spans="1:25" x14ac:dyDescent="0.25">
      <c r="A224">
        <v>10216</v>
      </c>
      <c r="B224">
        <v>43</v>
      </c>
      <c r="C224">
        <v>100</v>
      </c>
      <c r="D224">
        <v>1</v>
      </c>
      <c r="E224">
        <v>5759.42</v>
      </c>
      <c r="F224" s="1">
        <v>38019</v>
      </c>
      <c r="G224" t="s">
        <v>25</v>
      </c>
      <c r="H224" t="s">
        <v>529</v>
      </c>
      <c r="I224">
        <v>136</v>
      </c>
      <c r="J224" t="s">
        <v>530</v>
      </c>
      <c r="K224" t="s">
        <v>281</v>
      </c>
      <c r="L224" t="s">
        <v>282</v>
      </c>
      <c r="M224" t="s">
        <v>283</v>
      </c>
      <c r="N224" t="s">
        <v>31</v>
      </c>
      <c r="O224" t="s">
        <v>284</v>
      </c>
      <c r="P224" t="s">
        <v>31</v>
      </c>
      <c r="Q224" t="s">
        <v>285</v>
      </c>
      <c r="R224" t="s">
        <v>44</v>
      </c>
      <c r="S224" t="s">
        <v>45</v>
      </c>
      <c r="T224" t="s">
        <v>286</v>
      </c>
      <c r="U224" t="s">
        <v>53</v>
      </c>
      <c r="V224">
        <v>0.26470588235294101</v>
      </c>
      <c r="W224">
        <v>2004</v>
      </c>
      <c r="X224">
        <v>2</v>
      </c>
      <c r="Y224">
        <v>1</v>
      </c>
    </row>
    <row r="225" spans="1:25" x14ac:dyDescent="0.25">
      <c r="A225">
        <v>10229</v>
      </c>
      <c r="B225">
        <v>25</v>
      </c>
      <c r="C225">
        <v>100</v>
      </c>
      <c r="D225">
        <v>13</v>
      </c>
      <c r="E225">
        <v>3451</v>
      </c>
      <c r="F225" s="1">
        <v>38057</v>
      </c>
      <c r="G225" t="s">
        <v>25</v>
      </c>
      <c r="H225" t="s">
        <v>529</v>
      </c>
      <c r="I225">
        <v>136</v>
      </c>
      <c r="J225" t="s">
        <v>530</v>
      </c>
      <c r="K225" t="s">
        <v>287</v>
      </c>
      <c r="L225" t="s">
        <v>288</v>
      </c>
      <c r="M225" t="s">
        <v>289</v>
      </c>
      <c r="N225" t="s">
        <v>31</v>
      </c>
      <c r="O225" t="s">
        <v>290</v>
      </c>
      <c r="P225" t="s">
        <v>58</v>
      </c>
      <c r="Q225" t="s">
        <v>121</v>
      </c>
      <c r="R225" t="s">
        <v>35</v>
      </c>
      <c r="S225" t="s">
        <v>36</v>
      </c>
      <c r="T225" t="s">
        <v>291</v>
      </c>
      <c r="U225" t="s">
        <v>53</v>
      </c>
      <c r="V225">
        <v>0.26470588235294101</v>
      </c>
      <c r="W225">
        <v>2004</v>
      </c>
      <c r="X225">
        <v>3</v>
      </c>
      <c r="Y225">
        <v>1</v>
      </c>
    </row>
    <row r="226" spans="1:25" x14ac:dyDescent="0.25">
      <c r="A226">
        <v>10245</v>
      </c>
      <c r="B226">
        <v>38</v>
      </c>
      <c r="C226">
        <v>100</v>
      </c>
      <c r="D226">
        <v>6</v>
      </c>
      <c r="E226">
        <v>5920.4</v>
      </c>
      <c r="F226" s="1">
        <v>38111</v>
      </c>
      <c r="G226" t="s">
        <v>25</v>
      </c>
      <c r="H226" t="s">
        <v>529</v>
      </c>
      <c r="I226">
        <v>136</v>
      </c>
      <c r="J226" t="s">
        <v>530</v>
      </c>
      <c r="K226" t="s">
        <v>255</v>
      </c>
      <c r="L226" t="s">
        <v>256</v>
      </c>
      <c r="M226" t="s">
        <v>257</v>
      </c>
      <c r="N226" t="s">
        <v>31</v>
      </c>
      <c r="O226" t="s">
        <v>258</v>
      </c>
      <c r="P226" t="s">
        <v>120</v>
      </c>
      <c r="Q226" t="s">
        <v>259</v>
      </c>
      <c r="R226" t="s">
        <v>35</v>
      </c>
      <c r="S226" t="s">
        <v>36</v>
      </c>
      <c r="T226" t="s">
        <v>260</v>
      </c>
      <c r="U226" t="s">
        <v>53</v>
      </c>
      <c r="V226">
        <v>0.26470588235294101</v>
      </c>
      <c r="W226">
        <v>2004</v>
      </c>
      <c r="X226">
        <v>5</v>
      </c>
      <c r="Y226">
        <v>2</v>
      </c>
    </row>
    <row r="227" spans="1:25" x14ac:dyDescent="0.25">
      <c r="A227">
        <v>10258</v>
      </c>
      <c r="B227">
        <v>41</v>
      </c>
      <c r="C227">
        <v>100</v>
      </c>
      <c r="D227">
        <v>3</v>
      </c>
      <c r="E227">
        <v>6668.24</v>
      </c>
      <c r="F227" s="1">
        <v>38153</v>
      </c>
      <c r="G227" t="s">
        <v>25</v>
      </c>
      <c r="H227" t="s">
        <v>529</v>
      </c>
      <c r="I227">
        <v>136</v>
      </c>
      <c r="J227" t="s">
        <v>530</v>
      </c>
      <c r="K227" t="s">
        <v>261</v>
      </c>
      <c r="L227" t="s">
        <v>262</v>
      </c>
      <c r="M227" t="s">
        <v>263</v>
      </c>
      <c r="N227" t="s">
        <v>31</v>
      </c>
      <c r="O227" t="s">
        <v>264</v>
      </c>
      <c r="P227" t="s">
        <v>265</v>
      </c>
      <c r="Q227" t="s">
        <v>266</v>
      </c>
      <c r="R227" t="s">
        <v>212</v>
      </c>
      <c r="S227" t="s">
        <v>212</v>
      </c>
      <c r="T227" t="s">
        <v>267</v>
      </c>
      <c r="U227" t="s">
        <v>53</v>
      </c>
      <c r="V227">
        <v>0.26470588235294101</v>
      </c>
      <c r="W227">
        <v>2004</v>
      </c>
      <c r="X227">
        <v>6</v>
      </c>
      <c r="Y227">
        <v>2</v>
      </c>
    </row>
    <row r="228" spans="1:25" x14ac:dyDescent="0.25">
      <c r="A228">
        <v>10270</v>
      </c>
      <c r="B228">
        <v>28</v>
      </c>
      <c r="C228">
        <v>100</v>
      </c>
      <c r="D228">
        <v>6</v>
      </c>
      <c r="E228">
        <v>4094.72</v>
      </c>
      <c r="F228" s="1">
        <v>38187</v>
      </c>
      <c r="G228" t="s">
        <v>25</v>
      </c>
      <c r="H228" t="s">
        <v>529</v>
      </c>
      <c r="I228">
        <v>136</v>
      </c>
      <c r="J228" t="s">
        <v>530</v>
      </c>
      <c r="K228" t="s">
        <v>164</v>
      </c>
      <c r="L228" t="s">
        <v>165</v>
      </c>
      <c r="M228" t="s">
        <v>166</v>
      </c>
      <c r="N228" t="s">
        <v>167</v>
      </c>
      <c r="O228" t="s">
        <v>168</v>
      </c>
      <c r="P228" t="s">
        <v>169</v>
      </c>
      <c r="Q228" t="s">
        <v>170</v>
      </c>
      <c r="R228" t="s">
        <v>101</v>
      </c>
      <c r="S228" t="s">
        <v>102</v>
      </c>
      <c r="T228" t="s">
        <v>171</v>
      </c>
      <c r="U228" t="s">
        <v>53</v>
      </c>
      <c r="V228">
        <v>0.26470588235294101</v>
      </c>
      <c r="W228">
        <v>2004</v>
      </c>
      <c r="X228">
        <v>7</v>
      </c>
      <c r="Y228">
        <v>3</v>
      </c>
    </row>
    <row r="229" spans="1:25" x14ac:dyDescent="0.25">
      <c r="A229">
        <v>10281</v>
      </c>
      <c r="B229">
        <v>25</v>
      </c>
      <c r="C229">
        <v>100</v>
      </c>
      <c r="D229">
        <v>13</v>
      </c>
      <c r="E229">
        <v>2938.5</v>
      </c>
      <c r="F229" s="1">
        <v>38218</v>
      </c>
      <c r="G229" t="s">
        <v>25</v>
      </c>
      <c r="H229" t="s">
        <v>529</v>
      </c>
      <c r="I229">
        <v>136</v>
      </c>
      <c r="J229" t="s">
        <v>530</v>
      </c>
      <c r="K229" t="s">
        <v>149</v>
      </c>
      <c r="L229" t="s">
        <v>150</v>
      </c>
      <c r="M229" t="s">
        <v>151</v>
      </c>
      <c r="N229" t="s">
        <v>31</v>
      </c>
      <c r="O229" t="s">
        <v>152</v>
      </c>
      <c r="P229" t="s">
        <v>153</v>
      </c>
      <c r="Q229" t="s">
        <v>154</v>
      </c>
      <c r="R229" t="s">
        <v>35</v>
      </c>
      <c r="S229" t="s">
        <v>36</v>
      </c>
      <c r="T229" t="s">
        <v>155</v>
      </c>
      <c r="U229" t="s">
        <v>38</v>
      </c>
      <c r="V229">
        <v>0.26470588235294101</v>
      </c>
      <c r="W229">
        <v>2004</v>
      </c>
      <c r="X229">
        <v>8</v>
      </c>
      <c r="Y229">
        <v>3</v>
      </c>
    </row>
    <row r="230" spans="1:25" x14ac:dyDescent="0.25">
      <c r="A230">
        <v>10291</v>
      </c>
      <c r="B230">
        <v>41</v>
      </c>
      <c r="C230">
        <v>100</v>
      </c>
      <c r="D230">
        <v>8</v>
      </c>
      <c r="E230">
        <v>6387.8</v>
      </c>
      <c r="F230" s="1">
        <v>38238</v>
      </c>
      <c r="G230" t="s">
        <v>25</v>
      </c>
      <c r="H230" t="s">
        <v>529</v>
      </c>
      <c r="I230">
        <v>136</v>
      </c>
      <c r="J230" t="s">
        <v>530</v>
      </c>
      <c r="K230" t="s">
        <v>275</v>
      </c>
      <c r="L230" t="s">
        <v>276</v>
      </c>
      <c r="M230" t="s">
        <v>277</v>
      </c>
      <c r="N230" t="s">
        <v>31</v>
      </c>
      <c r="O230" t="s">
        <v>278</v>
      </c>
      <c r="P230" t="s">
        <v>31</v>
      </c>
      <c r="Q230" t="s">
        <v>279</v>
      </c>
      <c r="R230" t="s">
        <v>200</v>
      </c>
      <c r="S230" t="s">
        <v>45</v>
      </c>
      <c r="T230" t="s">
        <v>280</v>
      </c>
      <c r="U230" t="s">
        <v>53</v>
      </c>
      <c r="V230">
        <v>0.26470588235294101</v>
      </c>
      <c r="W230">
        <v>2004</v>
      </c>
      <c r="X230">
        <v>9</v>
      </c>
      <c r="Y230">
        <v>3</v>
      </c>
    </row>
    <row r="231" spans="1:25" x14ac:dyDescent="0.25">
      <c r="A231">
        <v>10304</v>
      </c>
      <c r="B231">
        <v>39</v>
      </c>
      <c r="C231">
        <v>100</v>
      </c>
      <c r="D231">
        <v>3</v>
      </c>
      <c r="E231">
        <v>6396</v>
      </c>
      <c r="F231" s="1">
        <v>38271</v>
      </c>
      <c r="G231" t="s">
        <v>25</v>
      </c>
      <c r="H231" t="s">
        <v>529</v>
      </c>
      <c r="I231">
        <v>136</v>
      </c>
      <c r="J231" t="s">
        <v>530</v>
      </c>
      <c r="K231" t="s">
        <v>281</v>
      </c>
      <c r="L231" t="s">
        <v>282</v>
      </c>
      <c r="M231" t="s">
        <v>283</v>
      </c>
      <c r="N231" t="s">
        <v>31</v>
      </c>
      <c r="O231" t="s">
        <v>284</v>
      </c>
      <c r="P231" t="s">
        <v>31</v>
      </c>
      <c r="Q231" t="s">
        <v>285</v>
      </c>
      <c r="R231" t="s">
        <v>44</v>
      </c>
      <c r="S231" t="s">
        <v>45</v>
      </c>
      <c r="T231" t="s">
        <v>286</v>
      </c>
      <c r="U231" t="s">
        <v>53</v>
      </c>
      <c r="V231">
        <v>0.26470588235294101</v>
      </c>
      <c r="W231">
        <v>2004</v>
      </c>
      <c r="X231">
        <v>10</v>
      </c>
      <c r="Y231">
        <v>4</v>
      </c>
    </row>
    <row r="232" spans="1:25" x14ac:dyDescent="0.25">
      <c r="A232">
        <v>10313</v>
      </c>
      <c r="B232">
        <v>21</v>
      </c>
      <c r="C232">
        <v>100</v>
      </c>
      <c r="D232">
        <v>11</v>
      </c>
      <c r="E232">
        <v>2669.1</v>
      </c>
      <c r="F232" s="1">
        <v>38282</v>
      </c>
      <c r="G232" t="s">
        <v>25</v>
      </c>
      <c r="H232" t="s">
        <v>529</v>
      </c>
      <c r="I232">
        <v>136</v>
      </c>
      <c r="J232" t="s">
        <v>530</v>
      </c>
      <c r="K232" t="s">
        <v>238</v>
      </c>
      <c r="L232" t="s">
        <v>239</v>
      </c>
      <c r="M232" t="s">
        <v>240</v>
      </c>
      <c r="N232" t="s">
        <v>31</v>
      </c>
      <c r="O232" t="s">
        <v>241</v>
      </c>
      <c r="P232" t="s">
        <v>242</v>
      </c>
      <c r="Q232" t="s">
        <v>243</v>
      </c>
      <c r="R232" t="s">
        <v>244</v>
      </c>
      <c r="S232" t="s">
        <v>36</v>
      </c>
      <c r="T232" t="s">
        <v>245</v>
      </c>
      <c r="U232" t="s">
        <v>38</v>
      </c>
      <c r="V232">
        <v>0.26470588235294101</v>
      </c>
      <c r="W232">
        <v>2004</v>
      </c>
      <c r="X232">
        <v>10</v>
      </c>
      <c r="Y232">
        <v>4</v>
      </c>
    </row>
    <row r="233" spans="1:25" x14ac:dyDescent="0.25">
      <c r="A233">
        <v>10322</v>
      </c>
      <c r="B233">
        <v>27</v>
      </c>
      <c r="C233">
        <v>100</v>
      </c>
      <c r="D233">
        <v>9</v>
      </c>
      <c r="E233">
        <v>4784.13</v>
      </c>
      <c r="F233" s="1">
        <v>38295</v>
      </c>
      <c r="G233" t="s">
        <v>25</v>
      </c>
      <c r="H233" t="s">
        <v>529</v>
      </c>
      <c r="I233">
        <v>136</v>
      </c>
      <c r="J233" t="s">
        <v>530</v>
      </c>
      <c r="K233" t="s">
        <v>292</v>
      </c>
      <c r="L233" t="s">
        <v>293</v>
      </c>
      <c r="M233" t="s">
        <v>294</v>
      </c>
      <c r="N233" t="s">
        <v>31</v>
      </c>
      <c r="O233" t="s">
        <v>295</v>
      </c>
      <c r="P233" t="s">
        <v>296</v>
      </c>
      <c r="Q233" t="s">
        <v>297</v>
      </c>
      <c r="R233" t="s">
        <v>35</v>
      </c>
      <c r="S233" t="s">
        <v>36</v>
      </c>
      <c r="T233" t="s">
        <v>298</v>
      </c>
      <c r="U233" t="s">
        <v>53</v>
      </c>
      <c r="V233">
        <v>0.26470588235294101</v>
      </c>
      <c r="W233">
        <v>2004</v>
      </c>
      <c r="X233">
        <v>11</v>
      </c>
      <c r="Y233">
        <v>4</v>
      </c>
    </row>
    <row r="234" spans="1:25" x14ac:dyDescent="0.25">
      <c r="A234">
        <v>10333</v>
      </c>
      <c r="B234">
        <v>33</v>
      </c>
      <c r="C234">
        <v>99.21</v>
      </c>
      <c r="D234">
        <v>6</v>
      </c>
      <c r="E234">
        <v>3273.93</v>
      </c>
      <c r="F234" s="1">
        <v>38309</v>
      </c>
      <c r="G234" t="s">
        <v>25</v>
      </c>
      <c r="H234" t="s">
        <v>529</v>
      </c>
      <c r="I234">
        <v>136</v>
      </c>
      <c r="J234" t="s">
        <v>530</v>
      </c>
      <c r="K234" t="s">
        <v>85</v>
      </c>
      <c r="L234" t="s">
        <v>86</v>
      </c>
      <c r="M234" t="s">
        <v>87</v>
      </c>
      <c r="N234" t="s">
        <v>31</v>
      </c>
      <c r="O234" t="s">
        <v>64</v>
      </c>
      <c r="P234" t="s">
        <v>58</v>
      </c>
      <c r="Q234" t="s">
        <v>31</v>
      </c>
      <c r="R234" t="s">
        <v>35</v>
      </c>
      <c r="S234" t="s">
        <v>36</v>
      </c>
      <c r="T234" t="s">
        <v>88</v>
      </c>
      <c r="U234" t="s">
        <v>53</v>
      </c>
      <c r="V234">
        <v>0.27051470588235299</v>
      </c>
      <c r="W234">
        <v>2004</v>
      </c>
      <c r="X234">
        <v>11</v>
      </c>
      <c r="Y234">
        <v>4</v>
      </c>
    </row>
    <row r="235" spans="1:25" x14ac:dyDescent="0.25">
      <c r="A235">
        <v>10347</v>
      </c>
      <c r="B235">
        <v>29</v>
      </c>
      <c r="C235">
        <v>100</v>
      </c>
      <c r="D235">
        <v>3</v>
      </c>
      <c r="E235">
        <v>3586.43</v>
      </c>
      <c r="F235" s="1">
        <v>38320</v>
      </c>
      <c r="G235" t="s">
        <v>25</v>
      </c>
      <c r="H235" t="s">
        <v>529</v>
      </c>
      <c r="I235">
        <v>136</v>
      </c>
      <c r="J235" t="s">
        <v>530</v>
      </c>
      <c r="K235" t="s">
        <v>94</v>
      </c>
      <c r="L235" t="s">
        <v>95</v>
      </c>
      <c r="M235" t="s">
        <v>96</v>
      </c>
      <c r="N235" t="s">
        <v>97</v>
      </c>
      <c r="O235" t="s">
        <v>98</v>
      </c>
      <c r="P235" t="s">
        <v>99</v>
      </c>
      <c r="Q235" t="s">
        <v>100</v>
      </c>
      <c r="R235" t="s">
        <v>101</v>
      </c>
      <c r="S235" t="s">
        <v>102</v>
      </c>
      <c r="T235" t="s">
        <v>103</v>
      </c>
      <c r="U235" t="s">
        <v>53</v>
      </c>
      <c r="V235">
        <v>0.26470588235294101</v>
      </c>
      <c r="W235">
        <v>2004</v>
      </c>
      <c r="X235">
        <v>11</v>
      </c>
      <c r="Y235">
        <v>4</v>
      </c>
    </row>
    <row r="236" spans="1:25" x14ac:dyDescent="0.25">
      <c r="A236">
        <v>10357</v>
      </c>
      <c r="B236">
        <v>49</v>
      </c>
      <c r="C236">
        <v>100</v>
      </c>
      <c r="D236">
        <v>8</v>
      </c>
      <c r="E236">
        <v>5960.36</v>
      </c>
      <c r="F236" s="1">
        <v>38331</v>
      </c>
      <c r="G236" t="s">
        <v>25</v>
      </c>
      <c r="H236" t="s">
        <v>529</v>
      </c>
      <c r="I236">
        <v>136</v>
      </c>
      <c r="J236" t="s">
        <v>530</v>
      </c>
      <c r="K236" t="s">
        <v>287</v>
      </c>
      <c r="L236" t="s">
        <v>288</v>
      </c>
      <c r="M236" t="s">
        <v>289</v>
      </c>
      <c r="N236" t="s">
        <v>31</v>
      </c>
      <c r="O236" t="s">
        <v>290</v>
      </c>
      <c r="P236" t="s">
        <v>58</v>
      </c>
      <c r="Q236" t="s">
        <v>121</v>
      </c>
      <c r="R236" t="s">
        <v>35</v>
      </c>
      <c r="S236" t="s">
        <v>36</v>
      </c>
      <c r="T236" t="s">
        <v>291</v>
      </c>
      <c r="U236" t="s">
        <v>53</v>
      </c>
      <c r="V236">
        <v>0.26470588235294101</v>
      </c>
      <c r="W236">
        <v>2004</v>
      </c>
      <c r="X236">
        <v>12</v>
      </c>
      <c r="Y236">
        <v>4</v>
      </c>
    </row>
    <row r="237" spans="1:25" x14ac:dyDescent="0.25">
      <c r="A237">
        <v>10370</v>
      </c>
      <c r="B237">
        <v>49</v>
      </c>
      <c r="C237">
        <v>100</v>
      </c>
      <c r="D237">
        <v>8</v>
      </c>
      <c r="E237">
        <v>8470.14</v>
      </c>
      <c r="F237" s="1">
        <v>38372</v>
      </c>
      <c r="G237" t="s">
        <v>25</v>
      </c>
      <c r="H237" t="s">
        <v>529</v>
      </c>
      <c r="I237">
        <v>136</v>
      </c>
      <c r="J237" t="s">
        <v>530</v>
      </c>
      <c r="K237" t="s">
        <v>304</v>
      </c>
      <c r="L237" t="s">
        <v>305</v>
      </c>
      <c r="M237" t="s">
        <v>306</v>
      </c>
      <c r="N237" t="s">
        <v>307</v>
      </c>
      <c r="O237" t="s">
        <v>308</v>
      </c>
      <c r="P237" t="s">
        <v>169</v>
      </c>
      <c r="Q237" t="s">
        <v>309</v>
      </c>
      <c r="R237" t="s">
        <v>101</v>
      </c>
      <c r="S237" t="s">
        <v>102</v>
      </c>
      <c r="T237" t="s">
        <v>310</v>
      </c>
      <c r="U237" t="s">
        <v>163</v>
      </c>
      <c r="V237">
        <v>0.26470588235294101</v>
      </c>
      <c r="W237">
        <v>2005</v>
      </c>
      <c r="X237">
        <v>1</v>
      </c>
      <c r="Y237">
        <v>1</v>
      </c>
    </row>
    <row r="238" spans="1:25" x14ac:dyDescent="0.25">
      <c r="A238">
        <v>10381</v>
      </c>
      <c r="B238">
        <v>20</v>
      </c>
      <c r="C238">
        <v>100</v>
      </c>
      <c r="D238">
        <v>1</v>
      </c>
      <c r="E238">
        <v>2952</v>
      </c>
      <c r="F238" s="1">
        <v>38400</v>
      </c>
      <c r="G238" t="s">
        <v>25</v>
      </c>
      <c r="H238" t="s">
        <v>529</v>
      </c>
      <c r="I238">
        <v>136</v>
      </c>
      <c r="J238" t="s">
        <v>530</v>
      </c>
      <c r="K238" t="s">
        <v>61</v>
      </c>
      <c r="L238" t="s">
        <v>62</v>
      </c>
      <c r="M238" t="s">
        <v>63</v>
      </c>
      <c r="N238" t="s">
        <v>31</v>
      </c>
      <c r="O238" t="s">
        <v>64</v>
      </c>
      <c r="P238" t="s">
        <v>58</v>
      </c>
      <c r="Q238" t="s">
        <v>31</v>
      </c>
      <c r="R238" t="s">
        <v>35</v>
      </c>
      <c r="S238" t="s">
        <v>36</v>
      </c>
      <c r="T238" t="s">
        <v>65</v>
      </c>
      <c r="U238" t="s">
        <v>38</v>
      </c>
      <c r="V238">
        <v>0.26470588235294101</v>
      </c>
      <c r="W238">
        <v>2005</v>
      </c>
      <c r="X238">
        <v>2</v>
      </c>
      <c r="Y238">
        <v>1</v>
      </c>
    </row>
    <row r="239" spans="1:25" x14ac:dyDescent="0.25">
      <c r="A239">
        <v>10391</v>
      </c>
      <c r="B239">
        <v>39</v>
      </c>
      <c r="C239">
        <v>63.2</v>
      </c>
      <c r="D239">
        <v>9</v>
      </c>
      <c r="E239">
        <v>2464.8000000000002</v>
      </c>
      <c r="F239" s="1">
        <v>38420</v>
      </c>
      <c r="G239" t="s">
        <v>25</v>
      </c>
      <c r="H239" t="s">
        <v>529</v>
      </c>
      <c r="I239">
        <v>136</v>
      </c>
      <c r="J239" t="s">
        <v>530</v>
      </c>
      <c r="K239" t="s">
        <v>304</v>
      </c>
      <c r="L239" t="s">
        <v>305</v>
      </c>
      <c r="M239" t="s">
        <v>306</v>
      </c>
      <c r="N239" t="s">
        <v>307</v>
      </c>
      <c r="O239" t="s">
        <v>308</v>
      </c>
      <c r="P239" t="s">
        <v>169</v>
      </c>
      <c r="Q239" t="s">
        <v>309</v>
      </c>
      <c r="R239" t="s">
        <v>101</v>
      </c>
      <c r="S239" t="s">
        <v>102</v>
      </c>
      <c r="T239" t="s">
        <v>310</v>
      </c>
      <c r="U239" t="s">
        <v>38</v>
      </c>
      <c r="V239">
        <v>0.53529411764705903</v>
      </c>
      <c r="W239">
        <v>2005</v>
      </c>
      <c r="X239">
        <v>3</v>
      </c>
      <c r="Y239">
        <v>1</v>
      </c>
    </row>
    <row r="240" spans="1:25" x14ac:dyDescent="0.25">
      <c r="A240">
        <v>10411</v>
      </c>
      <c r="B240">
        <v>40</v>
      </c>
      <c r="C240">
        <v>100</v>
      </c>
      <c r="D240">
        <v>6</v>
      </c>
      <c r="E240">
        <v>6232</v>
      </c>
      <c r="F240" s="1">
        <v>38473</v>
      </c>
      <c r="G240" t="s">
        <v>25</v>
      </c>
      <c r="H240" t="s">
        <v>529</v>
      </c>
      <c r="I240">
        <v>136</v>
      </c>
      <c r="J240" t="s">
        <v>530</v>
      </c>
      <c r="K240" t="s">
        <v>311</v>
      </c>
      <c r="L240" t="s">
        <v>312</v>
      </c>
      <c r="M240" t="s">
        <v>313</v>
      </c>
      <c r="N240" t="s">
        <v>31</v>
      </c>
      <c r="O240" t="s">
        <v>314</v>
      </c>
      <c r="P240" t="s">
        <v>315</v>
      </c>
      <c r="Q240" t="s">
        <v>316</v>
      </c>
      <c r="R240" t="s">
        <v>244</v>
      </c>
      <c r="S240" t="s">
        <v>36</v>
      </c>
      <c r="T240" t="s">
        <v>317</v>
      </c>
      <c r="U240" t="s">
        <v>53</v>
      </c>
      <c r="V240">
        <v>0.26470588235294101</v>
      </c>
      <c r="W240">
        <v>2005</v>
      </c>
      <c r="X240">
        <v>5</v>
      </c>
      <c r="Y240">
        <v>2</v>
      </c>
    </row>
    <row r="241" spans="1:25" x14ac:dyDescent="0.25">
      <c r="A241">
        <v>10424</v>
      </c>
      <c r="B241">
        <v>49</v>
      </c>
      <c r="C241">
        <v>100</v>
      </c>
      <c r="D241">
        <v>3</v>
      </c>
      <c r="E241">
        <v>7969.36</v>
      </c>
      <c r="F241" s="1">
        <v>38503</v>
      </c>
      <c r="G241" t="s">
        <v>318</v>
      </c>
      <c r="H241" t="s">
        <v>529</v>
      </c>
      <c r="I241">
        <v>136</v>
      </c>
      <c r="J241" t="s">
        <v>530</v>
      </c>
      <c r="K241" t="s">
        <v>186</v>
      </c>
      <c r="L241" t="s">
        <v>187</v>
      </c>
      <c r="M241" t="s">
        <v>188</v>
      </c>
      <c r="N241" t="s">
        <v>31</v>
      </c>
      <c r="O241" t="s">
        <v>189</v>
      </c>
      <c r="P241" t="s">
        <v>31</v>
      </c>
      <c r="Q241" t="s">
        <v>190</v>
      </c>
      <c r="R241" t="s">
        <v>191</v>
      </c>
      <c r="S241" t="s">
        <v>45</v>
      </c>
      <c r="T241" t="s">
        <v>192</v>
      </c>
      <c r="U241" t="s">
        <v>163</v>
      </c>
      <c r="V241">
        <v>0.26470588235294101</v>
      </c>
      <c r="W241">
        <v>2005</v>
      </c>
      <c r="X241">
        <v>5</v>
      </c>
      <c r="Y241">
        <v>2</v>
      </c>
    </row>
    <row r="242" spans="1:25" x14ac:dyDescent="0.25">
      <c r="A242">
        <v>10107</v>
      </c>
      <c r="B242">
        <v>21</v>
      </c>
      <c r="C242">
        <v>100</v>
      </c>
      <c r="D242">
        <v>1</v>
      </c>
      <c r="E242">
        <v>3036.6</v>
      </c>
      <c r="F242" s="1">
        <v>37676</v>
      </c>
      <c r="G242" t="s">
        <v>25</v>
      </c>
      <c r="H242" t="s">
        <v>26</v>
      </c>
      <c r="I242">
        <v>150</v>
      </c>
      <c r="J242" t="s">
        <v>531</v>
      </c>
      <c r="K242" t="s">
        <v>28</v>
      </c>
      <c r="L242" t="s">
        <v>29</v>
      </c>
      <c r="M242" t="s">
        <v>30</v>
      </c>
      <c r="N242" t="s">
        <v>31</v>
      </c>
      <c r="O242" t="s">
        <v>32</v>
      </c>
      <c r="P242" t="s">
        <v>33</v>
      </c>
      <c r="Q242" t="s">
        <v>34</v>
      </c>
      <c r="R242" t="s">
        <v>35</v>
      </c>
      <c r="S242" t="s">
        <v>36</v>
      </c>
      <c r="T242" t="s">
        <v>37</v>
      </c>
      <c r="U242" t="s">
        <v>53</v>
      </c>
      <c r="V242">
        <v>0.33333333333333298</v>
      </c>
      <c r="W242">
        <v>2003</v>
      </c>
      <c r="X242">
        <v>2</v>
      </c>
      <c r="Y242">
        <v>1</v>
      </c>
    </row>
    <row r="243" spans="1:25" x14ac:dyDescent="0.25">
      <c r="A243">
        <v>10121</v>
      </c>
      <c r="B243">
        <v>50</v>
      </c>
      <c r="C243">
        <v>100</v>
      </c>
      <c r="D243">
        <v>4</v>
      </c>
      <c r="E243">
        <v>8284</v>
      </c>
      <c r="F243" s="1">
        <v>37748</v>
      </c>
      <c r="G243" t="s">
        <v>25</v>
      </c>
      <c r="H243" t="s">
        <v>26</v>
      </c>
      <c r="I243">
        <v>150</v>
      </c>
      <c r="J243" t="s">
        <v>531</v>
      </c>
      <c r="K243" t="s">
        <v>39</v>
      </c>
      <c r="L243" t="s">
        <v>40</v>
      </c>
      <c r="M243" t="s">
        <v>41</v>
      </c>
      <c r="N243" t="s">
        <v>31</v>
      </c>
      <c r="O243" t="s">
        <v>42</v>
      </c>
      <c r="P243" t="s">
        <v>31</v>
      </c>
      <c r="Q243" t="s">
        <v>43</v>
      </c>
      <c r="R243" t="s">
        <v>44</v>
      </c>
      <c r="S243" t="s">
        <v>45</v>
      </c>
      <c r="T243" t="s">
        <v>46</v>
      </c>
      <c r="U243" t="s">
        <v>163</v>
      </c>
      <c r="V243">
        <v>0.33333333333333298</v>
      </c>
      <c r="W243">
        <v>2003</v>
      </c>
      <c r="X243">
        <v>5</v>
      </c>
      <c r="Y243">
        <v>2</v>
      </c>
    </row>
    <row r="244" spans="1:25" x14ac:dyDescent="0.25">
      <c r="A244">
        <v>10134</v>
      </c>
      <c r="B244">
        <v>20</v>
      </c>
      <c r="C244">
        <v>100</v>
      </c>
      <c r="D244">
        <v>1</v>
      </c>
      <c r="E244">
        <v>2711.2</v>
      </c>
      <c r="F244" s="1">
        <v>37803</v>
      </c>
      <c r="G244" t="s">
        <v>25</v>
      </c>
      <c r="H244" t="s">
        <v>26</v>
      </c>
      <c r="I244">
        <v>150</v>
      </c>
      <c r="J244" t="s">
        <v>531</v>
      </c>
      <c r="K244" t="s">
        <v>47</v>
      </c>
      <c r="L244" t="s">
        <v>48</v>
      </c>
      <c r="M244" t="s">
        <v>49</v>
      </c>
      <c r="N244" t="s">
        <v>31</v>
      </c>
      <c r="O244" t="s">
        <v>50</v>
      </c>
      <c r="P244" t="s">
        <v>31</v>
      </c>
      <c r="Q244" t="s">
        <v>51</v>
      </c>
      <c r="R244" t="s">
        <v>44</v>
      </c>
      <c r="S244" t="s">
        <v>45</v>
      </c>
      <c r="T244" t="s">
        <v>52</v>
      </c>
      <c r="U244" t="s">
        <v>38</v>
      </c>
      <c r="V244">
        <v>0.33333333333333298</v>
      </c>
      <c r="W244">
        <v>2003</v>
      </c>
      <c r="X244">
        <v>7</v>
      </c>
      <c r="Y244">
        <v>3</v>
      </c>
    </row>
    <row r="245" spans="1:25" x14ac:dyDescent="0.25">
      <c r="A245">
        <v>10145</v>
      </c>
      <c r="B245">
        <v>49</v>
      </c>
      <c r="C245">
        <v>100</v>
      </c>
      <c r="D245">
        <v>5</v>
      </c>
      <c r="E245">
        <v>8339.7999999999993</v>
      </c>
      <c r="F245" s="1">
        <v>37858</v>
      </c>
      <c r="G245" t="s">
        <v>25</v>
      </c>
      <c r="H245" t="s">
        <v>26</v>
      </c>
      <c r="I245">
        <v>150</v>
      </c>
      <c r="J245" t="s">
        <v>531</v>
      </c>
      <c r="K245" t="s">
        <v>54</v>
      </c>
      <c r="L245" t="s">
        <v>55</v>
      </c>
      <c r="M245" t="s">
        <v>56</v>
      </c>
      <c r="N245" t="s">
        <v>31</v>
      </c>
      <c r="O245" t="s">
        <v>57</v>
      </c>
      <c r="P245" t="s">
        <v>58</v>
      </c>
      <c r="Q245" t="s">
        <v>59</v>
      </c>
      <c r="R245" t="s">
        <v>35</v>
      </c>
      <c r="S245" t="s">
        <v>36</v>
      </c>
      <c r="T245" t="s">
        <v>60</v>
      </c>
      <c r="U245" t="s">
        <v>163</v>
      </c>
      <c r="V245">
        <v>0.33333333333333298</v>
      </c>
      <c r="W245">
        <v>2003</v>
      </c>
      <c r="X245">
        <v>8</v>
      </c>
      <c r="Y245">
        <v>3</v>
      </c>
    </row>
    <row r="246" spans="1:25" x14ac:dyDescent="0.25">
      <c r="A246">
        <v>10159</v>
      </c>
      <c r="B246">
        <v>38</v>
      </c>
      <c r="C246">
        <v>100</v>
      </c>
      <c r="D246">
        <v>13</v>
      </c>
      <c r="E246">
        <v>6238.84</v>
      </c>
      <c r="F246" s="1">
        <v>37904</v>
      </c>
      <c r="G246" t="s">
        <v>25</v>
      </c>
      <c r="H246" t="s">
        <v>26</v>
      </c>
      <c r="I246">
        <v>150</v>
      </c>
      <c r="J246" t="s">
        <v>531</v>
      </c>
      <c r="K246" t="s">
        <v>61</v>
      </c>
      <c r="L246" t="s">
        <v>62</v>
      </c>
      <c r="M246" t="s">
        <v>63</v>
      </c>
      <c r="N246" t="s">
        <v>31</v>
      </c>
      <c r="O246" t="s">
        <v>64</v>
      </c>
      <c r="P246" t="s">
        <v>58</v>
      </c>
      <c r="Q246" t="s">
        <v>31</v>
      </c>
      <c r="R246" t="s">
        <v>35</v>
      </c>
      <c r="S246" t="s">
        <v>36</v>
      </c>
      <c r="T246" t="s">
        <v>65</v>
      </c>
      <c r="U246" t="s">
        <v>53</v>
      </c>
      <c r="V246">
        <v>0.33333333333333298</v>
      </c>
      <c r="W246">
        <v>2003</v>
      </c>
      <c r="X246">
        <v>10</v>
      </c>
      <c r="Y246">
        <v>4</v>
      </c>
    </row>
    <row r="247" spans="1:25" x14ac:dyDescent="0.25">
      <c r="A247">
        <v>10169</v>
      </c>
      <c r="B247">
        <v>35</v>
      </c>
      <c r="C247">
        <v>100</v>
      </c>
      <c r="D247">
        <v>13</v>
      </c>
      <c r="E247">
        <v>4639.25</v>
      </c>
      <c r="F247" s="1">
        <v>37929</v>
      </c>
      <c r="G247" t="s">
        <v>25</v>
      </c>
      <c r="H247" t="s">
        <v>26</v>
      </c>
      <c r="I247">
        <v>150</v>
      </c>
      <c r="J247" t="s">
        <v>531</v>
      </c>
      <c r="K247" t="s">
        <v>304</v>
      </c>
      <c r="L247" t="s">
        <v>305</v>
      </c>
      <c r="M247" t="s">
        <v>306</v>
      </c>
      <c r="N247" t="s">
        <v>307</v>
      </c>
      <c r="O247" t="s">
        <v>308</v>
      </c>
      <c r="P247" t="s">
        <v>169</v>
      </c>
      <c r="Q247" t="s">
        <v>309</v>
      </c>
      <c r="R247" t="s">
        <v>101</v>
      </c>
      <c r="S247" t="s">
        <v>102</v>
      </c>
      <c r="T247" t="s">
        <v>310</v>
      </c>
      <c r="U247" t="s">
        <v>53</v>
      </c>
      <c r="V247">
        <v>0.33333333333333298</v>
      </c>
      <c r="W247">
        <v>2003</v>
      </c>
      <c r="X247">
        <v>11</v>
      </c>
      <c r="Y247">
        <v>4</v>
      </c>
    </row>
    <row r="248" spans="1:25" x14ac:dyDescent="0.25">
      <c r="A248">
        <v>10180</v>
      </c>
      <c r="B248">
        <v>40</v>
      </c>
      <c r="C248">
        <v>100</v>
      </c>
      <c r="D248">
        <v>8</v>
      </c>
      <c r="E248">
        <v>6747.6</v>
      </c>
      <c r="F248" s="1">
        <v>37936</v>
      </c>
      <c r="G248" t="s">
        <v>25</v>
      </c>
      <c r="H248" t="s">
        <v>26</v>
      </c>
      <c r="I248">
        <v>150</v>
      </c>
      <c r="J248" t="s">
        <v>531</v>
      </c>
      <c r="K248" t="s">
        <v>72</v>
      </c>
      <c r="L248" t="s">
        <v>73</v>
      </c>
      <c r="M248" t="s">
        <v>74</v>
      </c>
      <c r="N248" t="s">
        <v>31</v>
      </c>
      <c r="O248" t="s">
        <v>75</v>
      </c>
      <c r="P248" t="s">
        <v>31</v>
      </c>
      <c r="Q248" t="s">
        <v>76</v>
      </c>
      <c r="R248" t="s">
        <v>44</v>
      </c>
      <c r="S248" t="s">
        <v>45</v>
      </c>
      <c r="T248" t="s">
        <v>77</v>
      </c>
      <c r="U248" t="s">
        <v>53</v>
      </c>
      <c r="V248">
        <v>0.33333333333333298</v>
      </c>
      <c r="W248">
        <v>2003</v>
      </c>
      <c r="X248">
        <v>11</v>
      </c>
      <c r="Y248">
        <v>4</v>
      </c>
    </row>
    <row r="249" spans="1:25" x14ac:dyDescent="0.25">
      <c r="A249">
        <v>10189</v>
      </c>
      <c r="B249">
        <v>28</v>
      </c>
      <c r="C249">
        <v>100</v>
      </c>
      <c r="D249">
        <v>1</v>
      </c>
      <c r="E249">
        <v>4512.4799999999996</v>
      </c>
      <c r="F249" s="1">
        <v>37943</v>
      </c>
      <c r="G249" t="s">
        <v>25</v>
      </c>
      <c r="H249" t="s">
        <v>26</v>
      </c>
      <c r="I249">
        <v>150</v>
      </c>
      <c r="J249" t="s">
        <v>531</v>
      </c>
      <c r="K249" t="s">
        <v>54</v>
      </c>
      <c r="L249" t="s">
        <v>55</v>
      </c>
      <c r="M249" t="s">
        <v>56</v>
      </c>
      <c r="N249" t="s">
        <v>31</v>
      </c>
      <c r="O249" t="s">
        <v>57</v>
      </c>
      <c r="P249" t="s">
        <v>58</v>
      </c>
      <c r="Q249" t="s">
        <v>59</v>
      </c>
      <c r="R249" t="s">
        <v>35</v>
      </c>
      <c r="S249" t="s">
        <v>36</v>
      </c>
      <c r="T249" t="s">
        <v>60</v>
      </c>
      <c r="U249" t="s">
        <v>53</v>
      </c>
      <c r="V249">
        <v>0.33333333333333298</v>
      </c>
      <c r="W249">
        <v>2003</v>
      </c>
      <c r="X249">
        <v>11</v>
      </c>
      <c r="Y249">
        <v>4</v>
      </c>
    </row>
    <row r="250" spans="1:25" x14ac:dyDescent="0.25">
      <c r="A250">
        <v>10201</v>
      </c>
      <c r="B250">
        <v>25</v>
      </c>
      <c r="C250">
        <v>100</v>
      </c>
      <c r="D250">
        <v>1</v>
      </c>
      <c r="E250">
        <v>4029</v>
      </c>
      <c r="F250" s="1">
        <v>37956</v>
      </c>
      <c r="G250" t="s">
        <v>25</v>
      </c>
      <c r="H250" t="s">
        <v>26</v>
      </c>
      <c r="I250">
        <v>150</v>
      </c>
      <c r="J250" t="s">
        <v>531</v>
      </c>
      <c r="K250" t="s">
        <v>85</v>
      </c>
      <c r="L250" t="s">
        <v>86</v>
      </c>
      <c r="M250" t="s">
        <v>87</v>
      </c>
      <c r="N250" t="s">
        <v>31</v>
      </c>
      <c r="O250" t="s">
        <v>64</v>
      </c>
      <c r="P250" t="s">
        <v>58</v>
      </c>
      <c r="Q250" t="s">
        <v>31</v>
      </c>
      <c r="R250" t="s">
        <v>35</v>
      </c>
      <c r="S250" t="s">
        <v>36</v>
      </c>
      <c r="T250" t="s">
        <v>88</v>
      </c>
      <c r="U250" t="s">
        <v>53</v>
      </c>
      <c r="V250">
        <v>0.33333333333333298</v>
      </c>
      <c r="W250">
        <v>2003</v>
      </c>
      <c r="X250">
        <v>12</v>
      </c>
      <c r="Y250">
        <v>4</v>
      </c>
    </row>
    <row r="251" spans="1:25" x14ac:dyDescent="0.25">
      <c r="A251">
        <v>10211</v>
      </c>
      <c r="B251">
        <v>36</v>
      </c>
      <c r="C251">
        <v>100</v>
      </c>
      <c r="D251">
        <v>13</v>
      </c>
      <c r="E251">
        <v>4771.8</v>
      </c>
      <c r="F251" s="1">
        <v>38001</v>
      </c>
      <c r="G251" t="s">
        <v>25</v>
      </c>
      <c r="H251" t="s">
        <v>26</v>
      </c>
      <c r="I251">
        <v>150</v>
      </c>
      <c r="J251" t="s">
        <v>531</v>
      </c>
      <c r="K251" t="s">
        <v>89</v>
      </c>
      <c r="L251" t="s">
        <v>90</v>
      </c>
      <c r="M251" t="s">
        <v>91</v>
      </c>
      <c r="N251" t="s">
        <v>31</v>
      </c>
      <c r="O251" t="s">
        <v>50</v>
      </c>
      <c r="P251" t="s">
        <v>31</v>
      </c>
      <c r="Q251" t="s">
        <v>92</v>
      </c>
      <c r="R251" t="s">
        <v>44</v>
      </c>
      <c r="S251" t="s">
        <v>45</v>
      </c>
      <c r="T251" t="s">
        <v>93</v>
      </c>
      <c r="U251" t="s">
        <v>53</v>
      </c>
      <c r="V251">
        <v>0.33333333333333298</v>
      </c>
      <c r="W251">
        <v>2004</v>
      </c>
      <c r="X251">
        <v>1</v>
      </c>
      <c r="Y251">
        <v>1</v>
      </c>
    </row>
    <row r="252" spans="1:25" x14ac:dyDescent="0.25">
      <c r="A252">
        <v>10224</v>
      </c>
      <c r="B252">
        <v>43</v>
      </c>
      <c r="C252">
        <v>100</v>
      </c>
      <c r="D252">
        <v>6</v>
      </c>
      <c r="E252">
        <v>6087.94</v>
      </c>
      <c r="F252" s="1">
        <v>38038</v>
      </c>
      <c r="G252" t="s">
        <v>25</v>
      </c>
      <c r="H252" t="s">
        <v>26</v>
      </c>
      <c r="I252">
        <v>150</v>
      </c>
      <c r="J252" t="s">
        <v>531</v>
      </c>
      <c r="K252" t="s">
        <v>72</v>
      </c>
      <c r="L252" t="s">
        <v>73</v>
      </c>
      <c r="M252" t="s">
        <v>74</v>
      </c>
      <c r="N252" t="s">
        <v>31</v>
      </c>
      <c r="O252" t="s">
        <v>75</v>
      </c>
      <c r="P252" t="s">
        <v>31</v>
      </c>
      <c r="Q252" t="s">
        <v>76</v>
      </c>
      <c r="R252" t="s">
        <v>44</v>
      </c>
      <c r="S252" t="s">
        <v>45</v>
      </c>
      <c r="T252" t="s">
        <v>77</v>
      </c>
      <c r="U252" t="s">
        <v>53</v>
      </c>
      <c r="V252">
        <v>0.33333333333333298</v>
      </c>
      <c r="W252">
        <v>2004</v>
      </c>
      <c r="X252">
        <v>2</v>
      </c>
      <c r="Y252">
        <v>1</v>
      </c>
    </row>
    <row r="253" spans="1:25" x14ac:dyDescent="0.25">
      <c r="A253">
        <v>10237</v>
      </c>
      <c r="B253">
        <v>32</v>
      </c>
      <c r="C253">
        <v>100</v>
      </c>
      <c r="D253">
        <v>6</v>
      </c>
      <c r="E253">
        <v>4193.28</v>
      </c>
      <c r="F253" s="1">
        <v>38082</v>
      </c>
      <c r="G253" t="s">
        <v>25</v>
      </c>
      <c r="H253" t="s">
        <v>26</v>
      </c>
      <c r="I253">
        <v>150</v>
      </c>
      <c r="J253" t="s">
        <v>531</v>
      </c>
      <c r="K253" t="s">
        <v>104</v>
      </c>
      <c r="L253" t="s">
        <v>105</v>
      </c>
      <c r="M253" t="s">
        <v>106</v>
      </c>
      <c r="N253" t="s">
        <v>107</v>
      </c>
      <c r="O253" t="s">
        <v>32</v>
      </c>
      <c r="P253" t="s">
        <v>33</v>
      </c>
      <c r="Q253" t="s">
        <v>34</v>
      </c>
      <c r="R253" t="s">
        <v>35</v>
      </c>
      <c r="S253" t="s">
        <v>36</v>
      </c>
      <c r="T253" t="s">
        <v>108</v>
      </c>
      <c r="U253" t="s">
        <v>53</v>
      </c>
      <c r="V253">
        <v>0.33333333333333298</v>
      </c>
      <c r="W253">
        <v>2004</v>
      </c>
      <c r="X253">
        <v>4</v>
      </c>
      <c r="Y253">
        <v>2</v>
      </c>
    </row>
    <row r="254" spans="1:25" x14ac:dyDescent="0.25">
      <c r="A254">
        <v>10251</v>
      </c>
      <c r="B254">
        <v>46</v>
      </c>
      <c r="C254">
        <v>100</v>
      </c>
      <c r="D254">
        <v>1</v>
      </c>
      <c r="E254">
        <v>7552.28</v>
      </c>
      <c r="F254" s="1">
        <v>38125</v>
      </c>
      <c r="G254" t="s">
        <v>25</v>
      </c>
      <c r="H254" t="s">
        <v>26</v>
      </c>
      <c r="I254">
        <v>150</v>
      </c>
      <c r="J254" t="s">
        <v>531</v>
      </c>
      <c r="K254" t="s">
        <v>109</v>
      </c>
      <c r="L254" t="s">
        <v>110</v>
      </c>
      <c r="M254" t="s">
        <v>111</v>
      </c>
      <c r="N254" t="s">
        <v>31</v>
      </c>
      <c r="O254" t="s">
        <v>112</v>
      </c>
      <c r="P254" t="s">
        <v>113</v>
      </c>
      <c r="Q254" t="s">
        <v>114</v>
      </c>
      <c r="R254" t="s">
        <v>35</v>
      </c>
      <c r="S254" t="s">
        <v>36</v>
      </c>
      <c r="T254" t="s">
        <v>115</v>
      </c>
      <c r="U254" t="s">
        <v>163</v>
      </c>
      <c r="V254">
        <v>0.33333333333333298</v>
      </c>
      <c r="W254">
        <v>2004</v>
      </c>
      <c r="X254">
        <v>5</v>
      </c>
      <c r="Y254">
        <v>2</v>
      </c>
    </row>
    <row r="255" spans="1:25" x14ac:dyDescent="0.25">
      <c r="A255">
        <v>10263</v>
      </c>
      <c r="B255">
        <v>48</v>
      </c>
      <c r="C255">
        <v>100</v>
      </c>
      <c r="D255">
        <v>1</v>
      </c>
      <c r="E255">
        <v>6434.4</v>
      </c>
      <c r="F255" s="1">
        <v>38166</v>
      </c>
      <c r="G255" t="s">
        <v>25</v>
      </c>
      <c r="H255" t="s">
        <v>26</v>
      </c>
      <c r="I255">
        <v>150</v>
      </c>
      <c r="J255" t="s">
        <v>531</v>
      </c>
      <c r="K255" t="s">
        <v>116</v>
      </c>
      <c r="L255" t="s">
        <v>117</v>
      </c>
      <c r="M255" t="s">
        <v>118</v>
      </c>
      <c r="N255" t="s">
        <v>31</v>
      </c>
      <c r="O255" t="s">
        <v>119</v>
      </c>
      <c r="P255" t="s">
        <v>120</v>
      </c>
      <c r="Q255" t="s">
        <v>121</v>
      </c>
      <c r="R255" t="s">
        <v>35</v>
      </c>
      <c r="S255" t="s">
        <v>36</v>
      </c>
      <c r="T255" t="s">
        <v>122</v>
      </c>
      <c r="U255" t="s">
        <v>53</v>
      </c>
      <c r="V255">
        <v>0.33333333333333298</v>
      </c>
      <c r="W255">
        <v>2004</v>
      </c>
      <c r="X255">
        <v>6</v>
      </c>
      <c r="Y255">
        <v>2</v>
      </c>
    </row>
    <row r="256" spans="1:25" x14ac:dyDescent="0.25">
      <c r="A256">
        <v>10276</v>
      </c>
      <c r="B256">
        <v>43</v>
      </c>
      <c r="C256">
        <v>100</v>
      </c>
      <c r="D256">
        <v>14</v>
      </c>
      <c r="E256">
        <v>5181.5</v>
      </c>
      <c r="F256" s="1">
        <v>38201</v>
      </c>
      <c r="G256" t="s">
        <v>25</v>
      </c>
      <c r="H256" t="s">
        <v>26</v>
      </c>
      <c r="I256">
        <v>150</v>
      </c>
      <c r="J256" t="s">
        <v>531</v>
      </c>
      <c r="K256" t="s">
        <v>483</v>
      </c>
      <c r="L256" t="s">
        <v>484</v>
      </c>
      <c r="M256" t="s">
        <v>485</v>
      </c>
      <c r="N256" t="s">
        <v>31</v>
      </c>
      <c r="O256" t="s">
        <v>301</v>
      </c>
      <c r="P256" t="s">
        <v>133</v>
      </c>
      <c r="Q256" t="s">
        <v>302</v>
      </c>
      <c r="R256" t="s">
        <v>35</v>
      </c>
      <c r="S256" t="s">
        <v>36</v>
      </c>
      <c r="T256" t="s">
        <v>486</v>
      </c>
      <c r="U256" t="s">
        <v>53</v>
      </c>
      <c r="V256">
        <v>0.33333333333333298</v>
      </c>
      <c r="W256">
        <v>2004</v>
      </c>
      <c r="X256">
        <v>8</v>
      </c>
      <c r="Y256">
        <v>3</v>
      </c>
    </row>
    <row r="257" spans="1:25" x14ac:dyDescent="0.25">
      <c r="A257">
        <v>10285</v>
      </c>
      <c r="B257">
        <v>49</v>
      </c>
      <c r="C257">
        <v>100</v>
      </c>
      <c r="D257">
        <v>5</v>
      </c>
      <c r="E257">
        <v>6863.92</v>
      </c>
      <c r="F257" s="1">
        <v>38226</v>
      </c>
      <c r="G257" t="s">
        <v>25</v>
      </c>
      <c r="H257" t="s">
        <v>26</v>
      </c>
      <c r="I257">
        <v>150</v>
      </c>
      <c r="J257" t="s">
        <v>531</v>
      </c>
      <c r="K257" t="s">
        <v>129</v>
      </c>
      <c r="L257" t="s">
        <v>130</v>
      </c>
      <c r="M257" t="s">
        <v>131</v>
      </c>
      <c r="N257" t="s">
        <v>31</v>
      </c>
      <c r="O257" t="s">
        <v>132</v>
      </c>
      <c r="P257" t="s">
        <v>133</v>
      </c>
      <c r="Q257" t="s">
        <v>134</v>
      </c>
      <c r="R257" t="s">
        <v>35</v>
      </c>
      <c r="S257" t="s">
        <v>36</v>
      </c>
      <c r="T257" t="s">
        <v>135</v>
      </c>
      <c r="U257" t="s">
        <v>53</v>
      </c>
      <c r="V257">
        <v>0.33333333333333298</v>
      </c>
      <c r="W257">
        <v>2004</v>
      </c>
      <c r="X257">
        <v>8</v>
      </c>
      <c r="Y257">
        <v>3</v>
      </c>
    </row>
    <row r="258" spans="1:25" x14ac:dyDescent="0.25">
      <c r="A258">
        <v>10299</v>
      </c>
      <c r="B258">
        <v>24</v>
      </c>
      <c r="C258">
        <v>100</v>
      </c>
      <c r="D258">
        <v>8</v>
      </c>
      <c r="E258">
        <v>4157.04</v>
      </c>
      <c r="F258" s="1">
        <v>38260</v>
      </c>
      <c r="G258" t="s">
        <v>25</v>
      </c>
      <c r="H258" t="s">
        <v>26</v>
      </c>
      <c r="I258">
        <v>150</v>
      </c>
      <c r="J258" t="s">
        <v>531</v>
      </c>
      <c r="K258" t="s">
        <v>136</v>
      </c>
      <c r="L258" t="s">
        <v>137</v>
      </c>
      <c r="M258" t="s">
        <v>138</v>
      </c>
      <c r="N258" t="s">
        <v>31</v>
      </c>
      <c r="O258" t="s">
        <v>139</v>
      </c>
      <c r="P258" t="s">
        <v>31</v>
      </c>
      <c r="Q258" t="s">
        <v>140</v>
      </c>
      <c r="R258" t="s">
        <v>141</v>
      </c>
      <c r="S258" t="s">
        <v>45</v>
      </c>
      <c r="T258" t="s">
        <v>142</v>
      </c>
      <c r="U258" t="s">
        <v>53</v>
      </c>
      <c r="V258">
        <v>0.33333333333333298</v>
      </c>
      <c r="W258">
        <v>2004</v>
      </c>
      <c r="X258">
        <v>9</v>
      </c>
      <c r="Y258">
        <v>3</v>
      </c>
    </row>
    <row r="259" spans="1:25" x14ac:dyDescent="0.25">
      <c r="A259">
        <v>10309</v>
      </c>
      <c r="B259">
        <v>26</v>
      </c>
      <c r="C259">
        <v>100</v>
      </c>
      <c r="D259">
        <v>4</v>
      </c>
      <c r="E259">
        <v>4660.24</v>
      </c>
      <c r="F259" s="1">
        <v>38275</v>
      </c>
      <c r="G259" t="s">
        <v>25</v>
      </c>
      <c r="H259" t="s">
        <v>26</v>
      </c>
      <c r="I259">
        <v>150</v>
      </c>
      <c r="J259" t="s">
        <v>531</v>
      </c>
      <c r="K259" t="s">
        <v>143</v>
      </c>
      <c r="L259" t="s">
        <v>144</v>
      </c>
      <c r="M259" t="s">
        <v>145</v>
      </c>
      <c r="N259" t="s">
        <v>31</v>
      </c>
      <c r="O259" t="s">
        <v>146</v>
      </c>
      <c r="P259" t="s">
        <v>31</v>
      </c>
      <c r="Q259" t="s">
        <v>147</v>
      </c>
      <c r="R259" t="s">
        <v>83</v>
      </c>
      <c r="S259" t="s">
        <v>45</v>
      </c>
      <c r="T259" t="s">
        <v>148</v>
      </c>
      <c r="U259" t="s">
        <v>53</v>
      </c>
      <c r="V259">
        <v>0.33333333333333298</v>
      </c>
      <c r="W259">
        <v>2004</v>
      </c>
      <c r="X259">
        <v>10</v>
      </c>
      <c r="Y259">
        <v>4</v>
      </c>
    </row>
    <row r="260" spans="1:25" x14ac:dyDescent="0.25">
      <c r="A260">
        <v>10319</v>
      </c>
      <c r="B260">
        <v>30</v>
      </c>
      <c r="C260">
        <v>100</v>
      </c>
      <c r="D260">
        <v>9</v>
      </c>
      <c r="E260">
        <v>4111.8</v>
      </c>
      <c r="F260" s="1">
        <v>38294</v>
      </c>
      <c r="G260" t="s">
        <v>25</v>
      </c>
      <c r="H260" t="s">
        <v>26</v>
      </c>
      <c r="I260">
        <v>150</v>
      </c>
      <c r="J260" t="s">
        <v>531</v>
      </c>
      <c r="K260" t="s">
        <v>532</v>
      </c>
      <c r="L260" t="s">
        <v>533</v>
      </c>
      <c r="M260" t="s">
        <v>534</v>
      </c>
      <c r="N260" t="s">
        <v>535</v>
      </c>
      <c r="O260" t="s">
        <v>32</v>
      </c>
      <c r="P260" t="s">
        <v>33</v>
      </c>
      <c r="Q260" t="s">
        <v>34</v>
      </c>
      <c r="R260" t="s">
        <v>35</v>
      </c>
      <c r="S260" t="s">
        <v>36</v>
      </c>
      <c r="T260" t="s">
        <v>536</v>
      </c>
      <c r="U260" t="s">
        <v>53</v>
      </c>
      <c r="V260">
        <v>0.33333333333333298</v>
      </c>
      <c r="W260">
        <v>2004</v>
      </c>
      <c r="X260">
        <v>11</v>
      </c>
      <c r="Y260">
        <v>4</v>
      </c>
    </row>
    <row r="261" spans="1:25" x14ac:dyDescent="0.25">
      <c r="A261">
        <v>10329</v>
      </c>
      <c r="B261">
        <v>24</v>
      </c>
      <c r="C261">
        <v>100</v>
      </c>
      <c r="D261">
        <v>6</v>
      </c>
      <c r="E261">
        <v>3542.64</v>
      </c>
      <c r="F261" s="1">
        <v>38306</v>
      </c>
      <c r="G261" t="s">
        <v>25</v>
      </c>
      <c r="H261" t="s">
        <v>26</v>
      </c>
      <c r="I261">
        <v>150</v>
      </c>
      <c r="J261" t="s">
        <v>531</v>
      </c>
      <c r="K261" t="s">
        <v>28</v>
      </c>
      <c r="L261" t="s">
        <v>29</v>
      </c>
      <c r="M261" t="s">
        <v>30</v>
      </c>
      <c r="N261" t="s">
        <v>31</v>
      </c>
      <c r="O261" t="s">
        <v>32</v>
      </c>
      <c r="P261" t="s">
        <v>33</v>
      </c>
      <c r="Q261" t="s">
        <v>34</v>
      </c>
      <c r="R261" t="s">
        <v>35</v>
      </c>
      <c r="S261" t="s">
        <v>36</v>
      </c>
      <c r="T261" t="s">
        <v>37</v>
      </c>
      <c r="U261" t="s">
        <v>53</v>
      </c>
      <c r="V261">
        <v>0.33333333333333298</v>
      </c>
      <c r="W261">
        <v>2004</v>
      </c>
      <c r="X261">
        <v>11</v>
      </c>
      <c r="Y261">
        <v>4</v>
      </c>
    </row>
    <row r="262" spans="1:25" x14ac:dyDescent="0.25">
      <c r="A262">
        <v>10341</v>
      </c>
      <c r="B262">
        <v>55</v>
      </c>
      <c r="C262">
        <v>100</v>
      </c>
      <c r="D262">
        <v>8</v>
      </c>
      <c r="E262">
        <v>8118.55</v>
      </c>
      <c r="F262" s="1">
        <v>38315</v>
      </c>
      <c r="G262" t="s">
        <v>25</v>
      </c>
      <c r="H262" t="s">
        <v>26</v>
      </c>
      <c r="I262">
        <v>150</v>
      </c>
      <c r="J262" t="s">
        <v>531</v>
      </c>
      <c r="K262" t="s">
        <v>156</v>
      </c>
      <c r="L262" t="s">
        <v>157</v>
      </c>
      <c r="M262" t="s">
        <v>158</v>
      </c>
      <c r="N262" t="s">
        <v>31</v>
      </c>
      <c r="O262" t="s">
        <v>159</v>
      </c>
      <c r="P262" t="s">
        <v>31</v>
      </c>
      <c r="Q262" t="s">
        <v>160</v>
      </c>
      <c r="R262" t="s">
        <v>161</v>
      </c>
      <c r="S262" t="s">
        <v>45</v>
      </c>
      <c r="T262" t="s">
        <v>162</v>
      </c>
      <c r="U262" t="s">
        <v>163</v>
      </c>
      <c r="V262">
        <v>0.33333333333333298</v>
      </c>
      <c r="W262">
        <v>2004</v>
      </c>
      <c r="X262">
        <v>11</v>
      </c>
      <c r="Y262">
        <v>4</v>
      </c>
    </row>
    <row r="263" spans="1:25" x14ac:dyDescent="0.25">
      <c r="A263">
        <v>10362</v>
      </c>
      <c r="B263">
        <v>22</v>
      </c>
      <c r="C263">
        <v>100</v>
      </c>
      <c r="D263">
        <v>1</v>
      </c>
      <c r="E263">
        <v>3877.06</v>
      </c>
      <c r="F263" s="1">
        <v>38357</v>
      </c>
      <c r="G263" t="s">
        <v>25</v>
      </c>
      <c r="H263" t="s">
        <v>26</v>
      </c>
      <c r="I263">
        <v>150</v>
      </c>
      <c r="J263" t="s">
        <v>531</v>
      </c>
      <c r="K263" t="s">
        <v>66</v>
      </c>
      <c r="L263" t="s">
        <v>67</v>
      </c>
      <c r="M263" t="s">
        <v>68</v>
      </c>
      <c r="N263" t="s">
        <v>31</v>
      </c>
      <c r="O263" t="s">
        <v>69</v>
      </c>
      <c r="P263" t="s">
        <v>58</v>
      </c>
      <c r="Q263" t="s">
        <v>70</v>
      </c>
      <c r="R263" t="s">
        <v>35</v>
      </c>
      <c r="S263" t="s">
        <v>36</v>
      </c>
      <c r="T263" t="s">
        <v>71</v>
      </c>
      <c r="U263" t="s">
        <v>53</v>
      </c>
      <c r="V263">
        <v>0.33333333333333298</v>
      </c>
      <c r="W263">
        <v>2005</v>
      </c>
      <c r="X263">
        <v>1</v>
      </c>
      <c r="Y263">
        <v>1</v>
      </c>
    </row>
    <row r="264" spans="1:25" x14ac:dyDescent="0.25">
      <c r="A264">
        <v>10375</v>
      </c>
      <c r="B264">
        <v>49</v>
      </c>
      <c r="C264">
        <v>78.92</v>
      </c>
      <c r="D264">
        <v>13</v>
      </c>
      <c r="E264">
        <v>3867.08</v>
      </c>
      <c r="F264" s="1">
        <v>38386</v>
      </c>
      <c r="G264" t="s">
        <v>25</v>
      </c>
      <c r="H264" t="s">
        <v>26</v>
      </c>
      <c r="I264">
        <v>150</v>
      </c>
      <c r="J264" t="s">
        <v>531</v>
      </c>
      <c r="K264" t="s">
        <v>123</v>
      </c>
      <c r="L264" t="s">
        <v>124</v>
      </c>
      <c r="M264" t="s">
        <v>125</v>
      </c>
      <c r="N264" t="s">
        <v>31</v>
      </c>
      <c r="O264" t="s">
        <v>126</v>
      </c>
      <c r="P264" t="s">
        <v>31</v>
      </c>
      <c r="Q264" t="s">
        <v>127</v>
      </c>
      <c r="R264" t="s">
        <v>44</v>
      </c>
      <c r="S264" t="s">
        <v>45</v>
      </c>
      <c r="T264" t="s">
        <v>128</v>
      </c>
      <c r="U264" t="s">
        <v>53</v>
      </c>
      <c r="V264">
        <v>0.47386666666666699</v>
      </c>
      <c r="W264">
        <v>2005</v>
      </c>
      <c r="X264">
        <v>2</v>
      </c>
      <c r="Y264">
        <v>1</v>
      </c>
    </row>
    <row r="265" spans="1:25" x14ac:dyDescent="0.25">
      <c r="A265">
        <v>10388</v>
      </c>
      <c r="B265">
        <v>44</v>
      </c>
      <c r="C265">
        <v>100</v>
      </c>
      <c r="D265">
        <v>6</v>
      </c>
      <c r="E265">
        <v>5951.44</v>
      </c>
      <c r="F265" s="1">
        <v>38414</v>
      </c>
      <c r="G265" t="s">
        <v>25</v>
      </c>
      <c r="H265" t="s">
        <v>26</v>
      </c>
      <c r="I265">
        <v>150</v>
      </c>
      <c r="J265" t="s">
        <v>531</v>
      </c>
      <c r="K265" t="s">
        <v>172</v>
      </c>
      <c r="L265" t="s">
        <v>173</v>
      </c>
      <c r="M265" t="s">
        <v>174</v>
      </c>
      <c r="N265" t="s">
        <v>31</v>
      </c>
      <c r="O265" t="s">
        <v>175</v>
      </c>
      <c r="P265" t="s">
        <v>133</v>
      </c>
      <c r="Q265" t="s">
        <v>176</v>
      </c>
      <c r="R265" t="s">
        <v>35</v>
      </c>
      <c r="S265" t="s">
        <v>36</v>
      </c>
      <c r="T265" t="s">
        <v>177</v>
      </c>
      <c r="U265" t="s">
        <v>53</v>
      </c>
      <c r="V265">
        <v>0.33333333333333298</v>
      </c>
      <c r="W265">
        <v>2005</v>
      </c>
      <c r="X265">
        <v>3</v>
      </c>
      <c r="Y265">
        <v>1</v>
      </c>
    </row>
    <row r="266" spans="1:25" x14ac:dyDescent="0.25">
      <c r="A266">
        <v>10403</v>
      </c>
      <c r="B266">
        <v>66</v>
      </c>
      <c r="C266">
        <v>100</v>
      </c>
      <c r="D266">
        <v>6</v>
      </c>
      <c r="E266">
        <v>8648.64</v>
      </c>
      <c r="F266" s="1">
        <v>38450</v>
      </c>
      <c r="G266" t="s">
        <v>25</v>
      </c>
      <c r="H266" t="s">
        <v>26</v>
      </c>
      <c r="I266">
        <v>150</v>
      </c>
      <c r="J266" t="s">
        <v>531</v>
      </c>
      <c r="K266" t="s">
        <v>178</v>
      </c>
      <c r="L266" t="s">
        <v>179</v>
      </c>
      <c r="M266" t="s">
        <v>180</v>
      </c>
      <c r="N266" t="s">
        <v>31</v>
      </c>
      <c r="O266" t="s">
        <v>181</v>
      </c>
      <c r="P266" t="s">
        <v>31</v>
      </c>
      <c r="Q266" t="s">
        <v>182</v>
      </c>
      <c r="R266" t="s">
        <v>183</v>
      </c>
      <c r="S266" t="s">
        <v>45</v>
      </c>
      <c r="T266" t="s">
        <v>184</v>
      </c>
      <c r="U266" t="s">
        <v>163</v>
      </c>
      <c r="V266">
        <v>0.33333333333333298</v>
      </c>
      <c r="W266">
        <v>2005</v>
      </c>
      <c r="X266">
        <v>4</v>
      </c>
      <c r="Y266">
        <v>2</v>
      </c>
    </row>
    <row r="267" spans="1:25" x14ac:dyDescent="0.25">
      <c r="A267">
        <v>10417</v>
      </c>
      <c r="B267">
        <v>21</v>
      </c>
      <c r="C267">
        <v>100</v>
      </c>
      <c r="D267">
        <v>1</v>
      </c>
      <c r="E267">
        <v>3447.78</v>
      </c>
      <c r="F267" s="1">
        <v>38485</v>
      </c>
      <c r="G267" t="s">
        <v>185</v>
      </c>
      <c r="H267" t="s">
        <v>26</v>
      </c>
      <c r="I267">
        <v>150</v>
      </c>
      <c r="J267" t="s">
        <v>531</v>
      </c>
      <c r="K267" t="s">
        <v>186</v>
      </c>
      <c r="L267" t="s">
        <v>187</v>
      </c>
      <c r="M267" t="s">
        <v>188</v>
      </c>
      <c r="N267" t="s">
        <v>31</v>
      </c>
      <c r="O267" t="s">
        <v>189</v>
      </c>
      <c r="P267" t="s">
        <v>31</v>
      </c>
      <c r="Q267" t="s">
        <v>190</v>
      </c>
      <c r="R267" t="s">
        <v>191</v>
      </c>
      <c r="S267" t="s">
        <v>45</v>
      </c>
      <c r="T267" t="s">
        <v>192</v>
      </c>
      <c r="U267" t="s">
        <v>53</v>
      </c>
      <c r="V267">
        <v>0.33333333333333298</v>
      </c>
      <c r="W267">
        <v>2005</v>
      </c>
      <c r="X267">
        <v>5</v>
      </c>
      <c r="Y267">
        <v>2</v>
      </c>
    </row>
    <row r="268" spans="1:25" x14ac:dyDescent="0.25">
      <c r="A268">
        <v>10104</v>
      </c>
      <c r="B268">
        <v>34</v>
      </c>
      <c r="C268">
        <v>100</v>
      </c>
      <c r="D268">
        <v>1</v>
      </c>
      <c r="E268">
        <v>5958.5</v>
      </c>
      <c r="F268" s="1">
        <v>37652</v>
      </c>
      <c r="G268" t="s">
        <v>25</v>
      </c>
      <c r="H268" t="s">
        <v>193</v>
      </c>
      <c r="I268">
        <v>151</v>
      </c>
      <c r="J268" t="s">
        <v>537</v>
      </c>
      <c r="K268" t="s">
        <v>186</v>
      </c>
      <c r="L268" t="s">
        <v>187</v>
      </c>
      <c r="M268" t="s">
        <v>188</v>
      </c>
      <c r="N268" t="s">
        <v>31</v>
      </c>
      <c r="O268" t="s">
        <v>189</v>
      </c>
      <c r="P268" t="s">
        <v>31</v>
      </c>
      <c r="Q268" t="s">
        <v>190</v>
      </c>
      <c r="R268" t="s">
        <v>191</v>
      </c>
      <c r="S268" t="s">
        <v>45</v>
      </c>
      <c r="T268" t="s">
        <v>192</v>
      </c>
      <c r="U268" t="s">
        <v>53</v>
      </c>
      <c r="V268">
        <v>0.33774834437086099</v>
      </c>
      <c r="W268">
        <v>2003</v>
      </c>
      <c r="X268">
        <v>1</v>
      </c>
      <c r="Y268">
        <v>1</v>
      </c>
    </row>
    <row r="269" spans="1:25" x14ac:dyDescent="0.25">
      <c r="A269">
        <v>10117</v>
      </c>
      <c r="B269">
        <v>43</v>
      </c>
      <c r="C269">
        <v>100</v>
      </c>
      <c r="D269">
        <v>10</v>
      </c>
      <c r="E269">
        <v>5911.64</v>
      </c>
      <c r="F269" s="1">
        <v>37727</v>
      </c>
      <c r="G269" t="s">
        <v>25</v>
      </c>
      <c r="H269" t="s">
        <v>193</v>
      </c>
      <c r="I269">
        <v>151</v>
      </c>
      <c r="J269" t="s">
        <v>537</v>
      </c>
      <c r="K269" t="s">
        <v>207</v>
      </c>
      <c r="L269" t="s">
        <v>208</v>
      </c>
      <c r="M269" t="s">
        <v>209</v>
      </c>
      <c r="N269" t="s">
        <v>31</v>
      </c>
      <c r="O269" t="s">
        <v>210</v>
      </c>
      <c r="P269" t="s">
        <v>31</v>
      </c>
      <c r="Q269" t="s">
        <v>211</v>
      </c>
      <c r="R269" t="s">
        <v>210</v>
      </c>
      <c r="S269" t="s">
        <v>212</v>
      </c>
      <c r="T269" t="s">
        <v>213</v>
      </c>
      <c r="U269" t="s">
        <v>53</v>
      </c>
      <c r="V269">
        <v>0.33774834437086099</v>
      </c>
      <c r="W269">
        <v>2003</v>
      </c>
      <c r="X269">
        <v>4</v>
      </c>
      <c r="Y269">
        <v>2</v>
      </c>
    </row>
    <row r="270" spans="1:25" x14ac:dyDescent="0.25">
      <c r="A270">
        <v>10127</v>
      </c>
      <c r="B270">
        <v>46</v>
      </c>
      <c r="C270">
        <v>100</v>
      </c>
      <c r="D270">
        <v>3</v>
      </c>
      <c r="E270">
        <v>7366.44</v>
      </c>
      <c r="F270" s="1">
        <v>37775</v>
      </c>
      <c r="G270" t="s">
        <v>25</v>
      </c>
      <c r="H270" t="s">
        <v>193</v>
      </c>
      <c r="I270">
        <v>151</v>
      </c>
      <c r="J270" t="s">
        <v>537</v>
      </c>
      <c r="K270" t="s">
        <v>500</v>
      </c>
      <c r="L270" t="s">
        <v>501</v>
      </c>
      <c r="M270" t="s">
        <v>502</v>
      </c>
      <c r="N270" t="s">
        <v>503</v>
      </c>
      <c r="O270" t="s">
        <v>32</v>
      </c>
      <c r="P270" t="s">
        <v>33</v>
      </c>
      <c r="Q270" t="s">
        <v>34</v>
      </c>
      <c r="R270" t="s">
        <v>35</v>
      </c>
      <c r="S270" t="s">
        <v>36</v>
      </c>
      <c r="T270" t="s">
        <v>504</v>
      </c>
      <c r="U270" t="s">
        <v>163</v>
      </c>
      <c r="V270">
        <v>0.33774834437086099</v>
      </c>
      <c r="W270">
        <v>2003</v>
      </c>
      <c r="X270">
        <v>6</v>
      </c>
      <c r="Y270">
        <v>2</v>
      </c>
    </row>
    <row r="271" spans="1:25" x14ac:dyDescent="0.25">
      <c r="A271">
        <v>10142</v>
      </c>
      <c r="B271">
        <v>33</v>
      </c>
      <c r="C271">
        <v>100</v>
      </c>
      <c r="D271">
        <v>13</v>
      </c>
      <c r="E271">
        <v>4985.6400000000003</v>
      </c>
      <c r="F271" s="1">
        <v>37841</v>
      </c>
      <c r="G271" t="s">
        <v>25</v>
      </c>
      <c r="H271" t="s">
        <v>193</v>
      </c>
      <c r="I271">
        <v>151</v>
      </c>
      <c r="J271" t="s">
        <v>537</v>
      </c>
      <c r="K271" t="s">
        <v>287</v>
      </c>
      <c r="L271" t="s">
        <v>288</v>
      </c>
      <c r="M271" t="s">
        <v>289</v>
      </c>
      <c r="N271" t="s">
        <v>31</v>
      </c>
      <c r="O271" t="s">
        <v>290</v>
      </c>
      <c r="P271" t="s">
        <v>58</v>
      </c>
      <c r="Q271" t="s">
        <v>121</v>
      </c>
      <c r="R271" t="s">
        <v>35</v>
      </c>
      <c r="S271" t="s">
        <v>36</v>
      </c>
      <c r="T271" t="s">
        <v>291</v>
      </c>
      <c r="U271" t="s">
        <v>53</v>
      </c>
      <c r="V271">
        <v>0.33774834437086099</v>
      </c>
      <c r="W271">
        <v>2003</v>
      </c>
      <c r="X271">
        <v>8</v>
      </c>
      <c r="Y271">
        <v>3</v>
      </c>
    </row>
    <row r="272" spans="1:25" x14ac:dyDescent="0.25">
      <c r="A272">
        <v>10153</v>
      </c>
      <c r="B272">
        <v>42</v>
      </c>
      <c r="C272">
        <v>100</v>
      </c>
      <c r="D272">
        <v>12</v>
      </c>
      <c r="E272">
        <v>5393.64</v>
      </c>
      <c r="F272" s="1">
        <v>37892</v>
      </c>
      <c r="G272" t="s">
        <v>25</v>
      </c>
      <c r="H272" t="s">
        <v>193</v>
      </c>
      <c r="I272">
        <v>151</v>
      </c>
      <c r="J272" t="s">
        <v>537</v>
      </c>
      <c r="K272" t="s">
        <v>186</v>
      </c>
      <c r="L272" t="s">
        <v>187</v>
      </c>
      <c r="M272" t="s">
        <v>188</v>
      </c>
      <c r="N272" t="s">
        <v>31</v>
      </c>
      <c r="O272" t="s">
        <v>189</v>
      </c>
      <c r="P272" t="s">
        <v>31</v>
      </c>
      <c r="Q272" t="s">
        <v>190</v>
      </c>
      <c r="R272" t="s">
        <v>191</v>
      </c>
      <c r="S272" t="s">
        <v>45</v>
      </c>
      <c r="T272" t="s">
        <v>192</v>
      </c>
      <c r="U272" t="s">
        <v>53</v>
      </c>
      <c r="V272">
        <v>0.33774834437086099</v>
      </c>
      <c r="W272">
        <v>2003</v>
      </c>
      <c r="X272">
        <v>9</v>
      </c>
      <c r="Y272">
        <v>3</v>
      </c>
    </row>
    <row r="273" spans="1:25" x14ac:dyDescent="0.25">
      <c r="A273">
        <v>10165</v>
      </c>
      <c r="B273">
        <v>34</v>
      </c>
      <c r="C273">
        <v>100</v>
      </c>
      <c r="D273">
        <v>4</v>
      </c>
      <c r="E273">
        <v>4880.0200000000004</v>
      </c>
      <c r="F273" s="1">
        <v>37916</v>
      </c>
      <c r="G273" t="s">
        <v>25</v>
      </c>
      <c r="H273" t="s">
        <v>193</v>
      </c>
      <c r="I273">
        <v>151</v>
      </c>
      <c r="J273" t="s">
        <v>537</v>
      </c>
      <c r="K273" t="s">
        <v>207</v>
      </c>
      <c r="L273" t="s">
        <v>208</v>
      </c>
      <c r="M273" t="s">
        <v>209</v>
      </c>
      <c r="N273" t="s">
        <v>31</v>
      </c>
      <c r="O273" t="s">
        <v>210</v>
      </c>
      <c r="P273" t="s">
        <v>31</v>
      </c>
      <c r="Q273" t="s">
        <v>211</v>
      </c>
      <c r="R273" t="s">
        <v>210</v>
      </c>
      <c r="S273" t="s">
        <v>212</v>
      </c>
      <c r="T273" t="s">
        <v>213</v>
      </c>
      <c r="U273" t="s">
        <v>53</v>
      </c>
      <c r="V273">
        <v>0.33774834437086099</v>
      </c>
      <c r="W273">
        <v>2003</v>
      </c>
      <c r="X273">
        <v>10</v>
      </c>
      <c r="Y273">
        <v>4</v>
      </c>
    </row>
    <row r="274" spans="1:25" x14ac:dyDescent="0.25">
      <c r="A274">
        <v>10176</v>
      </c>
      <c r="B274">
        <v>47</v>
      </c>
      <c r="C274">
        <v>100</v>
      </c>
      <c r="D274">
        <v>3</v>
      </c>
      <c r="E274">
        <v>8378.69</v>
      </c>
      <c r="F274" s="1">
        <v>37931</v>
      </c>
      <c r="G274" t="s">
        <v>25</v>
      </c>
      <c r="H274" t="s">
        <v>193</v>
      </c>
      <c r="I274">
        <v>151</v>
      </c>
      <c r="J274" t="s">
        <v>537</v>
      </c>
      <c r="K274" t="s">
        <v>477</v>
      </c>
      <c r="L274" t="s">
        <v>478</v>
      </c>
      <c r="M274" t="s">
        <v>479</v>
      </c>
      <c r="N274" t="s">
        <v>31</v>
      </c>
      <c r="O274" t="s">
        <v>480</v>
      </c>
      <c r="P274" t="s">
        <v>31</v>
      </c>
      <c r="Q274" t="s">
        <v>481</v>
      </c>
      <c r="R274" t="s">
        <v>273</v>
      </c>
      <c r="S274" t="s">
        <v>45</v>
      </c>
      <c r="T274" t="s">
        <v>482</v>
      </c>
      <c r="U274" t="s">
        <v>163</v>
      </c>
      <c r="V274">
        <v>0.33774834437086099</v>
      </c>
      <c r="W274">
        <v>2003</v>
      </c>
      <c r="X274">
        <v>11</v>
      </c>
      <c r="Y274">
        <v>4</v>
      </c>
    </row>
    <row r="275" spans="1:25" x14ac:dyDescent="0.25">
      <c r="A275">
        <v>10185</v>
      </c>
      <c r="B275">
        <v>33</v>
      </c>
      <c r="C275">
        <v>100</v>
      </c>
      <c r="D275">
        <v>14</v>
      </c>
      <c r="E275">
        <v>4038.21</v>
      </c>
      <c r="F275" s="1">
        <v>37939</v>
      </c>
      <c r="G275" t="s">
        <v>25</v>
      </c>
      <c r="H275" t="s">
        <v>193</v>
      </c>
      <c r="I275">
        <v>151</v>
      </c>
      <c r="J275" t="s">
        <v>537</v>
      </c>
      <c r="K275" t="s">
        <v>355</v>
      </c>
      <c r="L275" t="s">
        <v>356</v>
      </c>
      <c r="M275" t="s">
        <v>357</v>
      </c>
      <c r="N275" t="s">
        <v>31</v>
      </c>
      <c r="O275" t="s">
        <v>175</v>
      </c>
      <c r="P275" t="s">
        <v>133</v>
      </c>
      <c r="Q275" t="s">
        <v>176</v>
      </c>
      <c r="R275" t="s">
        <v>35</v>
      </c>
      <c r="S275" t="s">
        <v>36</v>
      </c>
      <c r="T275" t="s">
        <v>358</v>
      </c>
      <c r="U275" t="s">
        <v>53</v>
      </c>
      <c r="V275">
        <v>0.33774834437086099</v>
      </c>
      <c r="W275">
        <v>2003</v>
      </c>
      <c r="X275">
        <v>11</v>
      </c>
      <c r="Y275">
        <v>4</v>
      </c>
    </row>
    <row r="276" spans="1:25" x14ac:dyDescent="0.25">
      <c r="A276">
        <v>10196</v>
      </c>
      <c r="B276">
        <v>24</v>
      </c>
      <c r="C276">
        <v>100</v>
      </c>
      <c r="D276">
        <v>6</v>
      </c>
      <c r="E276">
        <v>3807.12</v>
      </c>
      <c r="F276" s="1">
        <v>37951</v>
      </c>
      <c r="G276" t="s">
        <v>25</v>
      </c>
      <c r="H276" t="s">
        <v>193</v>
      </c>
      <c r="I276">
        <v>151</v>
      </c>
      <c r="J276" t="s">
        <v>537</v>
      </c>
      <c r="K276" t="s">
        <v>255</v>
      </c>
      <c r="L276" t="s">
        <v>256</v>
      </c>
      <c r="M276" t="s">
        <v>257</v>
      </c>
      <c r="N276" t="s">
        <v>31</v>
      </c>
      <c r="O276" t="s">
        <v>258</v>
      </c>
      <c r="P276" t="s">
        <v>120</v>
      </c>
      <c r="Q276" t="s">
        <v>259</v>
      </c>
      <c r="R276" t="s">
        <v>35</v>
      </c>
      <c r="S276" t="s">
        <v>36</v>
      </c>
      <c r="T276" t="s">
        <v>260</v>
      </c>
      <c r="U276" t="s">
        <v>53</v>
      </c>
      <c r="V276">
        <v>0.33774834437086099</v>
      </c>
      <c r="W276">
        <v>2003</v>
      </c>
      <c r="X276">
        <v>11</v>
      </c>
      <c r="Y276">
        <v>4</v>
      </c>
    </row>
    <row r="277" spans="1:25" x14ac:dyDescent="0.25">
      <c r="A277">
        <v>10208</v>
      </c>
      <c r="B277">
        <v>26</v>
      </c>
      <c r="C277">
        <v>100</v>
      </c>
      <c r="D277">
        <v>14</v>
      </c>
      <c r="E277">
        <v>3142.36</v>
      </c>
      <c r="F277" s="1">
        <v>37988</v>
      </c>
      <c r="G277" t="s">
        <v>25</v>
      </c>
      <c r="H277" t="s">
        <v>193</v>
      </c>
      <c r="I277">
        <v>151</v>
      </c>
      <c r="J277" t="s">
        <v>537</v>
      </c>
      <c r="K277" t="s">
        <v>232</v>
      </c>
      <c r="L277" t="s">
        <v>233</v>
      </c>
      <c r="M277" t="s">
        <v>234</v>
      </c>
      <c r="N277" t="s">
        <v>31</v>
      </c>
      <c r="O277" t="s">
        <v>235</v>
      </c>
      <c r="P277" t="s">
        <v>31</v>
      </c>
      <c r="Q277" t="s">
        <v>236</v>
      </c>
      <c r="R277" t="s">
        <v>44</v>
      </c>
      <c r="S277" t="s">
        <v>45</v>
      </c>
      <c r="T277" t="s">
        <v>237</v>
      </c>
      <c r="U277" t="s">
        <v>53</v>
      </c>
      <c r="V277">
        <v>0.33774834437086099</v>
      </c>
      <c r="W277">
        <v>2004</v>
      </c>
      <c r="X277">
        <v>1</v>
      </c>
      <c r="Y277">
        <v>1</v>
      </c>
    </row>
    <row r="278" spans="1:25" x14ac:dyDescent="0.25">
      <c r="A278">
        <v>10220</v>
      </c>
      <c r="B278">
        <v>30</v>
      </c>
      <c r="C278">
        <v>100</v>
      </c>
      <c r="D278">
        <v>3</v>
      </c>
      <c r="E278">
        <v>4713.6000000000004</v>
      </c>
      <c r="F278" s="1">
        <v>38029</v>
      </c>
      <c r="G278" t="s">
        <v>25</v>
      </c>
      <c r="H278" t="s">
        <v>193</v>
      </c>
      <c r="I278">
        <v>151</v>
      </c>
      <c r="J278" t="s">
        <v>537</v>
      </c>
      <c r="K278" t="s">
        <v>505</v>
      </c>
      <c r="L278" t="s">
        <v>506</v>
      </c>
      <c r="M278" t="s">
        <v>507</v>
      </c>
      <c r="N278" t="s">
        <v>508</v>
      </c>
      <c r="O278" t="s">
        <v>509</v>
      </c>
      <c r="P278" t="s">
        <v>31</v>
      </c>
      <c r="Q278" t="s">
        <v>510</v>
      </c>
      <c r="R278" t="s">
        <v>511</v>
      </c>
      <c r="S278" t="s">
        <v>45</v>
      </c>
      <c r="T278" t="s">
        <v>512</v>
      </c>
      <c r="U278" t="s">
        <v>53</v>
      </c>
      <c r="V278">
        <v>0.33774834437086099</v>
      </c>
      <c r="W278">
        <v>2004</v>
      </c>
      <c r="X278">
        <v>2</v>
      </c>
      <c r="Y278">
        <v>1</v>
      </c>
    </row>
    <row r="279" spans="1:25" x14ac:dyDescent="0.25">
      <c r="A279">
        <v>10230</v>
      </c>
      <c r="B279">
        <v>43</v>
      </c>
      <c r="C279">
        <v>100</v>
      </c>
      <c r="D279">
        <v>1</v>
      </c>
      <c r="E279">
        <v>7016.31</v>
      </c>
      <c r="F279" s="1">
        <v>38061</v>
      </c>
      <c r="G279" t="s">
        <v>25</v>
      </c>
      <c r="H279" t="s">
        <v>193</v>
      </c>
      <c r="I279">
        <v>151</v>
      </c>
      <c r="J279" t="s">
        <v>537</v>
      </c>
      <c r="K279" t="s">
        <v>487</v>
      </c>
      <c r="L279" t="s">
        <v>488</v>
      </c>
      <c r="M279" t="s">
        <v>489</v>
      </c>
      <c r="N279" t="s">
        <v>31</v>
      </c>
      <c r="O279" t="s">
        <v>490</v>
      </c>
      <c r="P279" t="s">
        <v>31</v>
      </c>
      <c r="Q279" t="s">
        <v>491</v>
      </c>
      <c r="R279" t="s">
        <v>468</v>
      </c>
      <c r="S279" t="s">
        <v>45</v>
      </c>
      <c r="T279" t="s">
        <v>492</v>
      </c>
      <c r="U279" t="s">
        <v>163</v>
      </c>
      <c r="V279">
        <v>0.33774834437086099</v>
      </c>
      <c r="W279">
        <v>2004</v>
      </c>
      <c r="X279">
        <v>3</v>
      </c>
      <c r="Y279">
        <v>1</v>
      </c>
    </row>
    <row r="280" spans="1:25" x14ac:dyDescent="0.25">
      <c r="A280">
        <v>10247</v>
      </c>
      <c r="B280">
        <v>25</v>
      </c>
      <c r="C280">
        <v>100</v>
      </c>
      <c r="D280">
        <v>3</v>
      </c>
      <c r="E280">
        <v>4381.25</v>
      </c>
      <c r="F280" s="1">
        <v>38112</v>
      </c>
      <c r="G280" t="s">
        <v>25</v>
      </c>
      <c r="H280" t="s">
        <v>193</v>
      </c>
      <c r="I280">
        <v>151</v>
      </c>
      <c r="J280" t="s">
        <v>537</v>
      </c>
      <c r="K280" t="s">
        <v>493</v>
      </c>
      <c r="L280" t="s">
        <v>494</v>
      </c>
      <c r="M280" t="s">
        <v>495</v>
      </c>
      <c r="N280" t="s">
        <v>31</v>
      </c>
      <c r="O280" t="s">
        <v>496</v>
      </c>
      <c r="P280" t="s">
        <v>31</v>
      </c>
      <c r="Q280" t="s">
        <v>497</v>
      </c>
      <c r="R280" t="s">
        <v>141</v>
      </c>
      <c r="S280" t="s">
        <v>45</v>
      </c>
      <c r="T280" t="s">
        <v>498</v>
      </c>
      <c r="U280" t="s">
        <v>53</v>
      </c>
      <c r="V280">
        <v>0.33774834437086099</v>
      </c>
      <c r="W280">
        <v>2004</v>
      </c>
      <c r="X280">
        <v>5</v>
      </c>
      <c r="Y280">
        <v>2</v>
      </c>
    </row>
    <row r="281" spans="1:25" x14ac:dyDescent="0.25">
      <c r="A281">
        <v>10272</v>
      </c>
      <c r="B281">
        <v>27</v>
      </c>
      <c r="C281">
        <v>100</v>
      </c>
      <c r="D281">
        <v>3</v>
      </c>
      <c r="E281">
        <v>4283.01</v>
      </c>
      <c r="F281" s="1">
        <v>38188</v>
      </c>
      <c r="G281" t="s">
        <v>25</v>
      </c>
      <c r="H281" t="s">
        <v>193</v>
      </c>
      <c r="I281">
        <v>151</v>
      </c>
      <c r="J281" t="s">
        <v>537</v>
      </c>
      <c r="K281" t="s">
        <v>149</v>
      </c>
      <c r="L281" t="s">
        <v>150</v>
      </c>
      <c r="M281" t="s">
        <v>151</v>
      </c>
      <c r="N281" t="s">
        <v>31</v>
      </c>
      <c r="O281" t="s">
        <v>152</v>
      </c>
      <c r="P281" t="s">
        <v>153</v>
      </c>
      <c r="Q281" t="s">
        <v>154</v>
      </c>
      <c r="R281" t="s">
        <v>35</v>
      </c>
      <c r="S281" t="s">
        <v>36</v>
      </c>
      <c r="T281" t="s">
        <v>155</v>
      </c>
      <c r="U281" t="s">
        <v>53</v>
      </c>
      <c r="V281">
        <v>0.33774834437086099</v>
      </c>
      <c r="W281">
        <v>2004</v>
      </c>
      <c r="X281">
        <v>7</v>
      </c>
      <c r="Y281">
        <v>3</v>
      </c>
    </row>
    <row r="282" spans="1:25" x14ac:dyDescent="0.25">
      <c r="A282">
        <v>10282</v>
      </c>
      <c r="B282">
        <v>27</v>
      </c>
      <c r="C282">
        <v>100</v>
      </c>
      <c r="D282">
        <v>6</v>
      </c>
      <c r="E282">
        <v>4364.82</v>
      </c>
      <c r="F282" s="1">
        <v>38219</v>
      </c>
      <c r="G282" t="s">
        <v>25</v>
      </c>
      <c r="H282" t="s">
        <v>193</v>
      </c>
      <c r="I282">
        <v>151</v>
      </c>
      <c r="J282" t="s">
        <v>537</v>
      </c>
      <c r="K282" t="s">
        <v>287</v>
      </c>
      <c r="L282" t="s">
        <v>288</v>
      </c>
      <c r="M282" t="s">
        <v>289</v>
      </c>
      <c r="N282" t="s">
        <v>31</v>
      </c>
      <c r="O282" t="s">
        <v>290</v>
      </c>
      <c r="P282" t="s">
        <v>58</v>
      </c>
      <c r="Q282" t="s">
        <v>121</v>
      </c>
      <c r="R282" t="s">
        <v>35</v>
      </c>
      <c r="S282" t="s">
        <v>36</v>
      </c>
      <c r="T282" t="s">
        <v>291</v>
      </c>
      <c r="U282" t="s">
        <v>53</v>
      </c>
      <c r="V282">
        <v>0.33774834437086099</v>
      </c>
      <c r="W282">
        <v>2004</v>
      </c>
      <c r="X282">
        <v>8</v>
      </c>
      <c r="Y282">
        <v>3</v>
      </c>
    </row>
    <row r="283" spans="1:25" x14ac:dyDescent="0.25">
      <c r="A283">
        <v>10293</v>
      </c>
      <c r="B283">
        <v>24</v>
      </c>
      <c r="C283">
        <v>100</v>
      </c>
      <c r="D283">
        <v>9</v>
      </c>
      <c r="E283">
        <v>4242.24</v>
      </c>
      <c r="F283" s="1">
        <v>38239</v>
      </c>
      <c r="G283" t="s">
        <v>25</v>
      </c>
      <c r="H283" t="s">
        <v>193</v>
      </c>
      <c r="I283">
        <v>151</v>
      </c>
      <c r="J283" t="s">
        <v>537</v>
      </c>
      <c r="K283" t="s">
        <v>268</v>
      </c>
      <c r="L283" t="s">
        <v>269</v>
      </c>
      <c r="M283" t="s">
        <v>270</v>
      </c>
      <c r="N283" t="s">
        <v>31</v>
      </c>
      <c r="O283" t="s">
        <v>271</v>
      </c>
      <c r="P283" t="s">
        <v>31</v>
      </c>
      <c r="Q283" t="s">
        <v>272</v>
      </c>
      <c r="R283" t="s">
        <v>273</v>
      </c>
      <c r="S283" t="s">
        <v>45</v>
      </c>
      <c r="T283" t="s">
        <v>274</v>
      </c>
      <c r="U283" t="s">
        <v>53</v>
      </c>
      <c r="V283">
        <v>0.33774834437086099</v>
      </c>
      <c r="W283">
        <v>2004</v>
      </c>
      <c r="X283">
        <v>9</v>
      </c>
      <c r="Y283">
        <v>3</v>
      </c>
    </row>
    <row r="284" spans="1:25" x14ac:dyDescent="0.25">
      <c r="A284">
        <v>10306</v>
      </c>
      <c r="B284">
        <v>34</v>
      </c>
      <c r="C284">
        <v>100</v>
      </c>
      <c r="D284">
        <v>14</v>
      </c>
      <c r="E284">
        <v>4982.7</v>
      </c>
      <c r="F284" s="1">
        <v>38274</v>
      </c>
      <c r="G284" t="s">
        <v>25</v>
      </c>
      <c r="H284" t="s">
        <v>193</v>
      </c>
      <c r="I284">
        <v>151</v>
      </c>
      <c r="J284" t="s">
        <v>537</v>
      </c>
      <c r="K284" t="s">
        <v>517</v>
      </c>
      <c r="L284" t="s">
        <v>518</v>
      </c>
      <c r="M284" t="s">
        <v>519</v>
      </c>
      <c r="N284" t="s">
        <v>31</v>
      </c>
      <c r="O284" t="s">
        <v>520</v>
      </c>
      <c r="P284" t="s">
        <v>31</v>
      </c>
      <c r="Q284" t="s">
        <v>521</v>
      </c>
      <c r="R284" t="s">
        <v>183</v>
      </c>
      <c r="S284" t="s">
        <v>45</v>
      </c>
      <c r="T284" t="s">
        <v>522</v>
      </c>
      <c r="U284" t="s">
        <v>53</v>
      </c>
      <c r="V284">
        <v>0.33774834437086099</v>
      </c>
      <c r="W284">
        <v>2004</v>
      </c>
      <c r="X284">
        <v>10</v>
      </c>
      <c r="Y284">
        <v>4</v>
      </c>
    </row>
    <row r="285" spans="1:25" x14ac:dyDescent="0.25">
      <c r="A285">
        <v>10314</v>
      </c>
      <c r="B285">
        <v>46</v>
      </c>
      <c r="C285">
        <v>100</v>
      </c>
      <c r="D285">
        <v>6</v>
      </c>
      <c r="E285">
        <v>6393.54</v>
      </c>
      <c r="F285" s="1">
        <v>38282</v>
      </c>
      <c r="G285" t="s">
        <v>25</v>
      </c>
      <c r="H285" t="s">
        <v>193</v>
      </c>
      <c r="I285">
        <v>151</v>
      </c>
      <c r="J285" t="s">
        <v>537</v>
      </c>
      <c r="K285" t="s">
        <v>523</v>
      </c>
      <c r="L285" t="s">
        <v>524</v>
      </c>
      <c r="M285" t="s">
        <v>525</v>
      </c>
      <c r="N285" t="s">
        <v>31</v>
      </c>
      <c r="O285" t="s">
        <v>526</v>
      </c>
      <c r="P285" t="s">
        <v>31</v>
      </c>
      <c r="Q285" t="s">
        <v>527</v>
      </c>
      <c r="R285" t="s">
        <v>347</v>
      </c>
      <c r="S285" t="s">
        <v>45</v>
      </c>
      <c r="T285" t="s">
        <v>528</v>
      </c>
      <c r="U285" t="s">
        <v>53</v>
      </c>
      <c r="V285">
        <v>0.33774834437086099</v>
      </c>
      <c r="W285">
        <v>2004</v>
      </c>
      <c r="X285">
        <v>10</v>
      </c>
      <c r="Y285">
        <v>4</v>
      </c>
    </row>
    <row r="286" spans="1:25" x14ac:dyDescent="0.25">
      <c r="A286">
        <v>10324</v>
      </c>
      <c r="B286">
        <v>27</v>
      </c>
      <c r="C286">
        <v>54.33</v>
      </c>
      <c r="D286">
        <v>1</v>
      </c>
      <c r="E286">
        <v>1466.91</v>
      </c>
      <c r="F286" s="1">
        <v>38296</v>
      </c>
      <c r="G286" t="s">
        <v>25</v>
      </c>
      <c r="H286" t="s">
        <v>193</v>
      </c>
      <c r="I286">
        <v>151</v>
      </c>
      <c r="J286" t="s">
        <v>537</v>
      </c>
      <c r="K286" t="s">
        <v>104</v>
      </c>
      <c r="L286" t="s">
        <v>105</v>
      </c>
      <c r="M286" t="s">
        <v>106</v>
      </c>
      <c r="N286" t="s">
        <v>107</v>
      </c>
      <c r="O286" t="s">
        <v>32</v>
      </c>
      <c r="P286" t="s">
        <v>33</v>
      </c>
      <c r="Q286" t="s">
        <v>34</v>
      </c>
      <c r="R286" t="s">
        <v>35</v>
      </c>
      <c r="S286" t="s">
        <v>36</v>
      </c>
      <c r="T286" t="s">
        <v>108</v>
      </c>
      <c r="U286" t="s">
        <v>38</v>
      </c>
      <c r="V286">
        <v>0.64019867549668896</v>
      </c>
      <c r="W286">
        <v>2004</v>
      </c>
      <c r="X286">
        <v>11</v>
      </c>
      <c r="Y286">
        <v>4</v>
      </c>
    </row>
    <row r="287" spans="1:25" x14ac:dyDescent="0.25">
      <c r="A287">
        <v>10336</v>
      </c>
      <c r="B287">
        <v>33</v>
      </c>
      <c r="C287">
        <v>100</v>
      </c>
      <c r="D287">
        <v>11</v>
      </c>
      <c r="E287">
        <v>4059.33</v>
      </c>
      <c r="F287" s="1">
        <v>38311</v>
      </c>
      <c r="G287" t="s">
        <v>25</v>
      </c>
      <c r="H287" t="s">
        <v>193</v>
      </c>
      <c r="I287">
        <v>151</v>
      </c>
      <c r="J287" t="s">
        <v>537</v>
      </c>
      <c r="K287" t="s">
        <v>427</v>
      </c>
      <c r="L287" t="s">
        <v>428</v>
      </c>
      <c r="M287" t="s">
        <v>429</v>
      </c>
      <c r="N287" t="s">
        <v>31</v>
      </c>
      <c r="O287" t="s">
        <v>50</v>
      </c>
      <c r="P287" t="s">
        <v>31</v>
      </c>
      <c r="Q287" t="s">
        <v>430</v>
      </c>
      <c r="R287" t="s">
        <v>44</v>
      </c>
      <c r="S287" t="s">
        <v>45</v>
      </c>
      <c r="T287" t="s">
        <v>431</v>
      </c>
      <c r="U287" t="s">
        <v>53</v>
      </c>
      <c r="V287">
        <v>0.33774834437086099</v>
      </c>
      <c r="W287">
        <v>2004</v>
      </c>
      <c r="X287">
        <v>11</v>
      </c>
      <c r="Y287">
        <v>4</v>
      </c>
    </row>
    <row r="288" spans="1:25" x14ac:dyDescent="0.25">
      <c r="A288">
        <v>10348</v>
      </c>
      <c r="B288">
        <v>47</v>
      </c>
      <c r="C288">
        <v>100</v>
      </c>
      <c r="D288">
        <v>4</v>
      </c>
      <c r="E288">
        <v>4801.5200000000004</v>
      </c>
      <c r="F288" s="1">
        <v>38292</v>
      </c>
      <c r="G288" t="s">
        <v>25</v>
      </c>
      <c r="H288" t="s">
        <v>193</v>
      </c>
      <c r="I288">
        <v>151</v>
      </c>
      <c r="J288" t="s">
        <v>537</v>
      </c>
      <c r="K288" t="s">
        <v>202</v>
      </c>
      <c r="L288" t="s">
        <v>203</v>
      </c>
      <c r="M288" t="s">
        <v>204</v>
      </c>
      <c r="N288" t="s">
        <v>31</v>
      </c>
      <c r="O288" t="s">
        <v>189</v>
      </c>
      <c r="P288" t="s">
        <v>31</v>
      </c>
      <c r="Q288" t="s">
        <v>205</v>
      </c>
      <c r="R288" t="s">
        <v>191</v>
      </c>
      <c r="S288" t="s">
        <v>45</v>
      </c>
      <c r="T288" t="s">
        <v>206</v>
      </c>
      <c r="U288" t="s">
        <v>53</v>
      </c>
      <c r="V288">
        <v>0.33774834437086099</v>
      </c>
      <c r="W288">
        <v>2004</v>
      </c>
      <c r="X288">
        <v>11</v>
      </c>
      <c r="Y288">
        <v>4</v>
      </c>
    </row>
    <row r="289" spans="1:25" x14ac:dyDescent="0.25">
      <c r="A289">
        <v>10358</v>
      </c>
      <c r="B289">
        <v>49</v>
      </c>
      <c r="C289">
        <v>55.34</v>
      </c>
      <c r="D289">
        <v>5</v>
      </c>
      <c r="E289">
        <v>2711.66</v>
      </c>
      <c r="F289" s="1">
        <v>38331</v>
      </c>
      <c r="G289" t="s">
        <v>25</v>
      </c>
      <c r="H289" t="s">
        <v>193</v>
      </c>
      <c r="I289">
        <v>151</v>
      </c>
      <c r="J289" t="s">
        <v>537</v>
      </c>
      <c r="K289" t="s">
        <v>186</v>
      </c>
      <c r="L289" t="s">
        <v>187</v>
      </c>
      <c r="M289" t="s">
        <v>188</v>
      </c>
      <c r="N289" t="s">
        <v>31</v>
      </c>
      <c r="O289" t="s">
        <v>189</v>
      </c>
      <c r="P289" t="s">
        <v>31</v>
      </c>
      <c r="Q289" t="s">
        <v>190</v>
      </c>
      <c r="R289" t="s">
        <v>191</v>
      </c>
      <c r="S289" t="s">
        <v>45</v>
      </c>
      <c r="T289" t="s">
        <v>192</v>
      </c>
      <c r="U289" t="s">
        <v>38</v>
      </c>
      <c r="V289">
        <v>0.633509933774834</v>
      </c>
      <c r="W289">
        <v>2004</v>
      </c>
      <c r="X289">
        <v>12</v>
      </c>
      <c r="Y289">
        <v>4</v>
      </c>
    </row>
    <row r="290" spans="1:25" x14ac:dyDescent="0.25">
      <c r="A290">
        <v>10372</v>
      </c>
      <c r="B290">
        <v>40</v>
      </c>
      <c r="C290">
        <v>100</v>
      </c>
      <c r="D290">
        <v>4</v>
      </c>
      <c r="E290">
        <v>5862</v>
      </c>
      <c r="F290" s="1">
        <v>38378</v>
      </c>
      <c r="G290" t="s">
        <v>25</v>
      </c>
      <c r="H290" t="s">
        <v>193</v>
      </c>
      <c r="I290">
        <v>151</v>
      </c>
      <c r="J290" t="s">
        <v>537</v>
      </c>
      <c r="K290" t="s">
        <v>261</v>
      </c>
      <c r="L290" t="s">
        <v>262</v>
      </c>
      <c r="M290" t="s">
        <v>263</v>
      </c>
      <c r="N290" t="s">
        <v>31</v>
      </c>
      <c r="O290" t="s">
        <v>264</v>
      </c>
      <c r="P290" t="s">
        <v>265</v>
      </c>
      <c r="Q290" t="s">
        <v>266</v>
      </c>
      <c r="R290" t="s">
        <v>212</v>
      </c>
      <c r="S290" t="s">
        <v>212</v>
      </c>
      <c r="T290" t="s">
        <v>267</v>
      </c>
      <c r="U290" t="s">
        <v>53</v>
      </c>
      <c r="V290">
        <v>0.33774834437086099</v>
      </c>
      <c r="W290">
        <v>2005</v>
      </c>
      <c r="X290">
        <v>1</v>
      </c>
      <c r="Y290">
        <v>1</v>
      </c>
    </row>
    <row r="291" spans="1:25" x14ac:dyDescent="0.25">
      <c r="A291">
        <v>10382</v>
      </c>
      <c r="B291">
        <v>37</v>
      </c>
      <c r="C291">
        <v>100</v>
      </c>
      <c r="D291">
        <v>11</v>
      </c>
      <c r="E291">
        <v>4071.85</v>
      </c>
      <c r="F291" s="1">
        <v>38400</v>
      </c>
      <c r="G291" t="s">
        <v>25</v>
      </c>
      <c r="H291" t="s">
        <v>193</v>
      </c>
      <c r="I291">
        <v>151</v>
      </c>
      <c r="J291" t="s">
        <v>537</v>
      </c>
      <c r="K291" t="s">
        <v>287</v>
      </c>
      <c r="L291" t="s">
        <v>288</v>
      </c>
      <c r="M291" t="s">
        <v>289</v>
      </c>
      <c r="N291" t="s">
        <v>31</v>
      </c>
      <c r="O291" t="s">
        <v>290</v>
      </c>
      <c r="P291" t="s">
        <v>58</v>
      </c>
      <c r="Q291" t="s">
        <v>121</v>
      </c>
      <c r="R291" t="s">
        <v>35</v>
      </c>
      <c r="S291" t="s">
        <v>36</v>
      </c>
      <c r="T291" t="s">
        <v>291</v>
      </c>
      <c r="U291" t="s">
        <v>53</v>
      </c>
      <c r="V291">
        <v>0.33774834437086099</v>
      </c>
      <c r="W291">
        <v>2005</v>
      </c>
      <c r="X291">
        <v>2</v>
      </c>
      <c r="Y291">
        <v>1</v>
      </c>
    </row>
    <row r="292" spans="1:25" x14ac:dyDescent="0.25">
      <c r="A292">
        <v>10413</v>
      </c>
      <c r="B292">
        <v>47</v>
      </c>
      <c r="C292">
        <v>100</v>
      </c>
      <c r="D292">
        <v>3</v>
      </c>
      <c r="E292">
        <v>8236.75</v>
      </c>
      <c r="F292" s="1">
        <v>38477</v>
      </c>
      <c r="G292" t="s">
        <v>25</v>
      </c>
      <c r="H292" t="s">
        <v>193</v>
      </c>
      <c r="I292">
        <v>151</v>
      </c>
      <c r="J292" t="s">
        <v>537</v>
      </c>
      <c r="K292" t="s">
        <v>116</v>
      </c>
      <c r="L292" t="s">
        <v>117</v>
      </c>
      <c r="M292" t="s">
        <v>118</v>
      </c>
      <c r="N292" t="s">
        <v>31</v>
      </c>
      <c r="O292" t="s">
        <v>119</v>
      </c>
      <c r="P292" t="s">
        <v>120</v>
      </c>
      <c r="Q292" t="s">
        <v>121</v>
      </c>
      <c r="R292" t="s">
        <v>35</v>
      </c>
      <c r="S292" t="s">
        <v>36</v>
      </c>
      <c r="T292" t="s">
        <v>122</v>
      </c>
      <c r="U292" t="s">
        <v>163</v>
      </c>
      <c r="V292">
        <v>0.33774834437086099</v>
      </c>
      <c r="W292">
        <v>2005</v>
      </c>
      <c r="X292">
        <v>5</v>
      </c>
      <c r="Y292">
        <v>2</v>
      </c>
    </row>
    <row r="293" spans="1:25" x14ac:dyDescent="0.25">
      <c r="A293">
        <v>10108</v>
      </c>
      <c r="B293">
        <v>45</v>
      </c>
      <c r="C293">
        <v>100</v>
      </c>
      <c r="D293">
        <v>4</v>
      </c>
      <c r="E293">
        <v>6130.35</v>
      </c>
      <c r="F293" s="1">
        <v>37683</v>
      </c>
      <c r="G293" t="s">
        <v>25</v>
      </c>
      <c r="H293" t="s">
        <v>193</v>
      </c>
      <c r="I293">
        <v>117</v>
      </c>
      <c r="J293" t="s">
        <v>538</v>
      </c>
      <c r="K293" t="s">
        <v>450</v>
      </c>
      <c r="L293" t="s">
        <v>451</v>
      </c>
      <c r="M293" t="s">
        <v>452</v>
      </c>
      <c r="N293" t="s">
        <v>31</v>
      </c>
      <c r="O293" t="s">
        <v>453</v>
      </c>
      <c r="P293" t="s">
        <v>31</v>
      </c>
      <c r="Q293" t="s">
        <v>454</v>
      </c>
      <c r="R293" t="s">
        <v>455</v>
      </c>
      <c r="S293" t="s">
        <v>212</v>
      </c>
      <c r="T293" t="s">
        <v>456</v>
      </c>
      <c r="U293" t="s">
        <v>53</v>
      </c>
      <c r="V293">
        <v>0.145299145299145</v>
      </c>
      <c r="W293">
        <v>2003</v>
      </c>
      <c r="X293">
        <v>3</v>
      </c>
      <c r="Y293">
        <v>1</v>
      </c>
    </row>
    <row r="294" spans="1:25" x14ac:dyDescent="0.25">
      <c r="A294">
        <v>10122</v>
      </c>
      <c r="B294">
        <v>37</v>
      </c>
      <c r="C294">
        <v>99.82</v>
      </c>
      <c r="D294">
        <v>8</v>
      </c>
      <c r="E294">
        <v>3693.34</v>
      </c>
      <c r="F294" s="1">
        <v>37749</v>
      </c>
      <c r="G294" t="s">
        <v>25</v>
      </c>
      <c r="H294" t="s">
        <v>193</v>
      </c>
      <c r="I294">
        <v>117</v>
      </c>
      <c r="J294" t="s">
        <v>538</v>
      </c>
      <c r="K294" t="s">
        <v>457</v>
      </c>
      <c r="L294" t="s">
        <v>458</v>
      </c>
      <c r="M294" t="s">
        <v>459</v>
      </c>
      <c r="N294" t="s">
        <v>31</v>
      </c>
      <c r="O294" t="s">
        <v>460</v>
      </c>
      <c r="P294" t="s">
        <v>31</v>
      </c>
      <c r="Q294" t="s">
        <v>461</v>
      </c>
      <c r="R294" t="s">
        <v>44</v>
      </c>
      <c r="S294" t="s">
        <v>45</v>
      </c>
      <c r="T294" t="s">
        <v>462</v>
      </c>
      <c r="U294" t="s">
        <v>53</v>
      </c>
      <c r="V294">
        <v>0.14683760683760699</v>
      </c>
      <c r="W294">
        <v>2003</v>
      </c>
      <c r="X294">
        <v>5</v>
      </c>
      <c r="Y294">
        <v>2</v>
      </c>
    </row>
    <row r="295" spans="1:25" x14ac:dyDescent="0.25">
      <c r="A295">
        <v>10135</v>
      </c>
      <c r="B295">
        <v>48</v>
      </c>
      <c r="C295">
        <v>100</v>
      </c>
      <c r="D295">
        <v>5</v>
      </c>
      <c r="E295">
        <v>6031.68</v>
      </c>
      <c r="F295" s="1">
        <v>37804</v>
      </c>
      <c r="G295" t="s">
        <v>25</v>
      </c>
      <c r="H295" t="s">
        <v>193</v>
      </c>
      <c r="I295">
        <v>117</v>
      </c>
      <c r="J295" t="s">
        <v>538</v>
      </c>
      <c r="K295" t="s">
        <v>287</v>
      </c>
      <c r="L295" t="s">
        <v>288</v>
      </c>
      <c r="M295" t="s">
        <v>289</v>
      </c>
      <c r="N295" t="s">
        <v>31</v>
      </c>
      <c r="O295" t="s">
        <v>290</v>
      </c>
      <c r="P295" t="s">
        <v>58</v>
      </c>
      <c r="Q295" t="s">
        <v>121</v>
      </c>
      <c r="R295" t="s">
        <v>35</v>
      </c>
      <c r="S295" t="s">
        <v>36</v>
      </c>
      <c r="T295" t="s">
        <v>291</v>
      </c>
      <c r="U295" t="s">
        <v>53</v>
      </c>
      <c r="V295">
        <v>0.145299145299145</v>
      </c>
      <c r="W295">
        <v>2003</v>
      </c>
      <c r="X295">
        <v>7</v>
      </c>
      <c r="Y295">
        <v>3</v>
      </c>
    </row>
    <row r="296" spans="1:25" x14ac:dyDescent="0.25">
      <c r="A296">
        <v>10147</v>
      </c>
      <c r="B296">
        <v>31</v>
      </c>
      <c r="C296">
        <v>100</v>
      </c>
      <c r="D296">
        <v>5</v>
      </c>
      <c r="E296">
        <v>3494.94</v>
      </c>
      <c r="F296" s="1">
        <v>37869</v>
      </c>
      <c r="G296" t="s">
        <v>25</v>
      </c>
      <c r="H296" t="s">
        <v>193</v>
      </c>
      <c r="I296">
        <v>117</v>
      </c>
      <c r="J296" t="s">
        <v>538</v>
      </c>
      <c r="K296" t="s">
        <v>299</v>
      </c>
      <c r="L296" t="s">
        <v>130</v>
      </c>
      <c r="M296" t="s">
        <v>300</v>
      </c>
      <c r="N296" t="s">
        <v>31</v>
      </c>
      <c r="O296" t="s">
        <v>301</v>
      </c>
      <c r="P296" t="s">
        <v>133</v>
      </c>
      <c r="Q296" t="s">
        <v>302</v>
      </c>
      <c r="R296" t="s">
        <v>35</v>
      </c>
      <c r="S296" t="s">
        <v>36</v>
      </c>
      <c r="T296" t="s">
        <v>303</v>
      </c>
      <c r="U296" t="s">
        <v>53</v>
      </c>
      <c r="V296">
        <v>0.145299145299145</v>
      </c>
      <c r="W296">
        <v>2003</v>
      </c>
      <c r="X296">
        <v>9</v>
      </c>
      <c r="Y296">
        <v>3</v>
      </c>
    </row>
    <row r="297" spans="1:25" x14ac:dyDescent="0.25">
      <c r="A297">
        <v>10160</v>
      </c>
      <c r="B297">
        <v>46</v>
      </c>
      <c r="C297">
        <v>100</v>
      </c>
      <c r="D297">
        <v>6</v>
      </c>
      <c r="E297">
        <v>5294.14</v>
      </c>
      <c r="F297" s="1">
        <v>37905</v>
      </c>
      <c r="G297" t="s">
        <v>25</v>
      </c>
      <c r="H297" t="s">
        <v>193</v>
      </c>
      <c r="I297">
        <v>117</v>
      </c>
      <c r="J297" t="s">
        <v>538</v>
      </c>
      <c r="K297" t="s">
        <v>377</v>
      </c>
      <c r="L297" t="s">
        <v>378</v>
      </c>
      <c r="M297" t="s">
        <v>379</v>
      </c>
      <c r="N297" t="s">
        <v>31</v>
      </c>
      <c r="O297" t="s">
        <v>380</v>
      </c>
      <c r="P297" t="s">
        <v>58</v>
      </c>
      <c r="Q297" t="s">
        <v>31</v>
      </c>
      <c r="R297" t="s">
        <v>35</v>
      </c>
      <c r="S297" t="s">
        <v>36</v>
      </c>
      <c r="T297" t="s">
        <v>381</v>
      </c>
      <c r="U297" t="s">
        <v>53</v>
      </c>
      <c r="V297">
        <v>0.145299145299145</v>
      </c>
      <c r="W297">
        <v>2003</v>
      </c>
      <c r="X297">
        <v>10</v>
      </c>
      <c r="Y297">
        <v>4</v>
      </c>
    </row>
    <row r="298" spans="1:25" x14ac:dyDescent="0.25">
      <c r="A298">
        <v>10170</v>
      </c>
      <c r="B298">
        <v>47</v>
      </c>
      <c r="C298">
        <v>100</v>
      </c>
      <c r="D298">
        <v>4</v>
      </c>
      <c r="E298">
        <v>5464.69</v>
      </c>
      <c r="F298" s="1">
        <v>37929</v>
      </c>
      <c r="G298" t="s">
        <v>25</v>
      </c>
      <c r="H298" t="s">
        <v>193</v>
      </c>
      <c r="I298">
        <v>117</v>
      </c>
      <c r="J298" t="s">
        <v>538</v>
      </c>
      <c r="K298" t="s">
        <v>433</v>
      </c>
      <c r="L298" t="s">
        <v>434</v>
      </c>
      <c r="M298" t="s">
        <v>435</v>
      </c>
      <c r="N298" t="s">
        <v>31</v>
      </c>
      <c r="O298" t="s">
        <v>436</v>
      </c>
      <c r="P298" t="s">
        <v>31</v>
      </c>
      <c r="Q298" t="s">
        <v>437</v>
      </c>
      <c r="R298" t="s">
        <v>161</v>
      </c>
      <c r="S298" t="s">
        <v>45</v>
      </c>
      <c r="T298" t="s">
        <v>438</v>
      </c>
      <c r="U298" t="s">
        <v>53</v>
      </c>
      <c r="V298">
        <v>0.145299145299145</v>
      </c>
      <c r="W298">
        <v>2003</v>
      </c>
      <c r="X298">
        <v>11</v>
      </c>
      <c r="Y298">
        <v>4</v>
      </c>
    </row>
    <row r="299" spans="1:25" x14ac:dyDescent="0.25">
      <c r="A299">
        <v>10181</v>
      </c>
      <c r="B299">
        <v>28</v>
      </c>
      <c r="C299">
        <v>100</v>
      </c>
      <c r="D299">
        <v>12</v>
      </c>
      <c r="E299">
        <v>2860.76</v>
      </c>
      <c r="F299" s="1">
        <v>37937</v>
      </c>
      <c r="G299" t="s">
        <v>25</v>
      </c>
      <c r="H299" t="s">
        <v>193</v>
      </c>
      <c r="I299">
        <v>117</v>
      </c>
      <c r="J299" t="s">
        <v>538</v>
      </c>
      <c r="K299" t="s">
        <v>78</v>
      </c>
      <c r="L299" t="s">
        <v>79</v>
      </c>
      <c r="M299" t="s">
        <v>80</v>
      </c>
      <c r="N299" t="s">
        <v>31</v>
      </c>
      <c r="O299" t="s">
        <v>81</v>
      </c>
      <c r="P299" t="s">
        <v>31</v>
      </c>
      <c r="Q299" t="s">
        <v>82</v>
      </c>
      <c r="R299" t="s">
        <v>83</v>
      </c>
      <c r="S299" t="s">
        <v>45</v>
      </c>
      <c r="T299" t="s">
        <v>84</v>
      </c>
      <c r="U299" t="s">
        <v>38</v>
      </c>
      <c r="V299">
        <v>0.145299145299145</v>
      </c>
      <c r="W299">
        <v>2003</v>
      </c>
      <c r="X299">
        <v>11</v>
      </c>
      <c r="Y299">
        <v>4</v>
      </c>
    </row>
    <row r="300" spans="1:25" x14ac:dyDescent="0.25">
      <c r="A300">
        <v>10191</v>
      </c>
      <c r="B300">
        <v>40</v>
      </c>
      <c r="C300">
        <v>100</v>
      </c>
      <c r="D300">
        <v>1</v>
      </c>
      <c r="E300">
        <v>5590</v>
      </c>
      <c r="F300" s="1">
        <v>37945</v>
      </c>
      <c r="G300" t="s">
        <v>25</v>
      </c>
      <c r="H300" t="s">
        <v>193</v>
      </c>
      <c r="I300">
        <v>117</v>
      </c>
      <c r="J300" t="s">
        <v>538</v>
      </c>
      <c r="K300" t="s">
        <v>463</v>
      </c>
      <c r="L300" t="s">
        <v>464</v>
      </c>
      <c r="M300" t="s">
        <v>465</v>
      </c>
      <c r="N300" t="s">
        <v>31</v>
      </c>
      <c r="O300" t="s">
        <v>466</v>
      </c>
      <c r="P300" t="s">
        <v>31</v>
      </c>
      <c r="Q300" t="s">
        <v>467</v>
      </c>
      <c r="R300" t="s">
        <v>468</v>
      </c>
      <c r="S300" t="s">
        <v>45</v>
      </c>
      <c r="T300" t="s">
        <v>469</v>
      </c>
      <c r="U300" t="s">
        <v>53</v>
      </c>
      <c r="V300">
        <v>0.145299145299145</v>
      </c>
      <c r="W300">
        <v>2003</v>
      </c>
      <c r="X300">
        <v>11</v>
      </c>
      <c r="Y300">
        <v>4</v>
      </c>
    </row>
    <row r="301" spans="1:25" x14ac:dyDescent="0.25">
      <c r="A301">
        <v>10203</v>
      </c>
      <c r="B301">
        <v>20</v>
      </c>
      <c r="C301">
        <v>100</v>
      </c>
      <c r="D301">
        <v>6</v>
      </c>
      <c r="E301">
        <v>2254.8000000000002</v>
      </c>
      <c r="F301" s="1">
        <v>37957</v>
      </c>
      <c r="G301" t="s">
        <v>25</v>
      </c>
      <c r="H301" t="s">
        <v>193</v>
      </c>
      <c r="I301">
        <v>117</v>
      </c>
      <c r="J301" t="s">
        <v>538</v>
      </c>
      <c r="K301" t="s">
        <v>186</v>
      </c>
      <c r="L301" t="s">
        <v>187</v>
      </c>
      <c r="M301" t="s">
        <v>188</v>
      </c>
      <c r="N301" t="s">
        <v>31</v>
      </c>
      <c r="O301" t="s">
        <v>189</v>
      </c>
      <c r="P301" t="s">
        <v>31</v>
      </c>
      <c r="Q301" t="s">
        <v>190</v>
      </c>
      <c r="R301" t="s">
        <v>191</v>
      </c>
      <c r="S301" t="s">
        <v>45</v>
      </c>
      <c r="T301" t="s">
        <v>192</v>
      </c>
      <c r="U301" t="s">
        <v>38</v>
      </c>
      <c r="V301">
        <v>0.145299145299145</v>
      </c>
      <c r="W301">
        <v>2003</v>
      </c>
      <c r="X301">
        <v>12</v>
      </c>
      <c r="Y301">
        <v>4</v>
      </c>
    </row>
    <row r="302" spans="1:25" x14ac:dyDescent="0.25">
      <c r="A302">
        <v>10212</v>
      </c>
      <c r="B302">
        <v>39</v>
      </c>
      <c r="C302">
        <v>100</v>
      </c>
      <c r="D302">
        <v>16</v>
      </c>
      <c r="E302">
        <v>4946.76</v>
      </c>
      <c r="F302" s="1">
        <v>38002</v>
      </c>
      <c r="G302" t="s">
        <v>25</v>
      </c>
      <c r="H302" t="s">
        <v>193</v>
      </c>
      <c r="I302">
        <v>117</v>
      </c>
      <c r="J302" t="s">
        <v>538</v>
      </c>
      <c r="K302" t="s">
        <v>186</v>
      </c>
      <c r="L302" t="s">
        <v>187</v>
      </c>
      <c r="M302" t="s">
        <v>188</v>
      </c>
      <c r="N302" t="s">
        <v>31</v>
      </c>
      <c r="O302" t="s">
        <v>189</v>
      </c>
      <c r="P302" t="s">
        <v>31</v>
      </c>
      <c r="Q302" t="s">
        <v>190</v>
      </c>
      <c r="R302" t="s">
        <v>191</v>
      </c>
      <c r="S302" t="s">
        <v>45</v>
      </c>
      <c r="T302" t="s">
        <v>192</v>
      </c>
      <c r="U302" t="s">
        <v>53</v>
      </c>
      <c r="V302">
        <v>0.145299145299145</v>
      </c>
      <c r="W302">
        <v>2004</v>
      </c>
      <c r="X302">
        <v>1</v>
      </c>
      <c r="Y302">
        <v>1</v>
      </c>
    </row>
    <row r="303" spans="1:25" x14ac:dyDescent="0.25">
      <c r="A303">
        <v>10225</v>
      </c>
      <c r="B303">
        <v>25</v>
      </c>
      <c r="C303">
        <v>99.82</v>
      </c>
      <c r="D303">
        <v>7</v>
      </c>
      <c r="E303">
        <v>2495.5</v>
      </c>
      <c r="F303" s="1">
        <v>38039</v>
      </c>
      <c r="G303" t="s">
        <v>25</v>
      </c>
      <c r="H303" t="s">
        <v>193</v>
      </c>
      <c r="I303">
        <v>117</v>
      </c>
      <c r="J303" t="s">
        <v>538</v>
      </c>
      <c r="K303" t="s">
        <v>470</v>
      </c>
      <c r="L303" t="s">
        <v>471</v>
      </c>
      <c r="M303" t="s">
        <v>472</v>
      </c>
      <c r="N303" t="s">
        <v>31</v>
      </c>
      <c r="O303" t="s">
        <v>473</v>
      </c>
      <c r="P303" t="s">
        <v>31</v>
      </c>
      <c r="Q303" t="s">
        <v>474</v>
      </c>
      <c r="R303" t="s">
        <v>475</v>
      </c>
      <c r="S303" t="s">
        <v>45</v>
      </c>
      <c r="T303" t="s">
        <v>476</v>
      </c>
      <c r="U303" t="s">
        <v>38</v>
      </c>
      <c r="V303">
        <v>0.14683760683760699</v>
      </c>
      <c r="W303">
        <v>2004</v>
      </c>
      <c r="X303">
        <v>2</v>
      </c>
      <c r="Y303">
        <v>1</v>
      </c>
    </row>
    <row r="304" spans="1:25" x14ac:dyDescent="0.25">
      <c r="A304">
        <v>10238</v>
      </c>
      <c r="B304">
        <v>29</v>
      </c>
      <c r="C304">
        <v>100</v>
      </c>
      <c r="D304">
        <v>1</v>
      </c>
      <c r="E304">
        <v>3167.38</v>
      </c>
      <c r="F304" s="1">
        <v>38086</v>
      </c>
      <c r="G304" t="s">
        <v>25</v>
      </c>
      <c r="H304" t="s">
        <v>193</v>
      </c>
      <c r="I304">
        <v>117</v>
      </c>
      <c r="J304" t="s">
        <v>538</v>
      </c>
      <c r="K304" t="s">
        <v>342</v>
      </c>
      <c r="L304" t="s">
        <v>343</v>
      </c>
      <c r="M304" t="s">
        <v>344</v>
      </c>
      <c r="N304" t="s">
        <v>31</v>
      </c>
      <c r="O304" t="s">
        <v>345</v>
      </c>
      <c r="P304" t="s">
        <v>31</v>
      </c>
      <c r="Q304" t="s">
        <v>346</v>
      </c>
      <c r="R304" t="s">
        <v>347</v>
      </c>
      <c r="S304" t="s">
        <v>45</v>
      </c>
      <c r="T304" t="s">
        <v>348</v>
      </c>
      <c r="U304" t="s">
        <v>53</v>
      </c>
      <c r="V304">
        <v>0.145299145299145</v>
      </c>
      <c r="W304">
        <v>2004</v>
      </c>
      <c r="X304">
        <v>4</v>
      </c>
      <c r="Y304">
        <v>2</v>
      </c>
    </row>
    <row r="305" spans="1:25" x14ac:dyDescent="0.25">
      <c r="A305">
        <v>10253</v>
      </c>
      <c r="B305">
        <v>22</v>
      </c>
      <c r="C305">
        <v>100</v>
      </c>
      <c r="D305">
        <v>11</v>
      </c>
      <c r="E305">
        <v>2402.84</v>
      </c>
      <c r="F305" s="1">
        <v>38139</v>
      </c>
      <c r="G305" t="s">
        <v>359</v>
      </c>
      <c r="H305" t="s">
        <v>193</v>
      </c>
      <c r="I305">
        <v>117</v>
      </c>
      <c r="J305" t="s">
        <v>538</v>
      </c>
      <c r="K305" t="s">
        <v>178</v>
      </c>
      <c r="L305" t="s">
        <v>179</v>
      </c>
      <c r="M305" t="s">
        <v>180</v>
      </c>
      <c r="N305" t="s">
        <v>31</v>
      </c>
      <c r="O305" t="s">
        <v>181</v>
      </c>
      <c r="P305" t="s">
        <v>31</v>
      </c>
      <c r="Q305" t="s">
        <v>182</v>
      </c>
      <c r="R305" t="s">
        <v>183</v>
      </c>
      <c r="S305" t="s">
        <v>45</v>
      </c>
      <c r="T305" t="s">
        <v>184</v>
      </c>
      <c r="U305" t="s">
        <v>38</v>
      </c>
      <c r="V305">
        <v>0.145299145299145</v>
      </c>
      <c r="W305">
        <v>2004</v>
      </c>
      <c r="X305">
        <v>6</v>
      </c>
      <c r="Y305">
        <v>2</v>
      </c>
    </row>
    <row r="306" spans="1:25" x14ac:dyDescent="0.25">
      <c r="A306">
        <v>10266</v>
      </c>
      <c r="B306">
        <v>22</v>
      </c>
      <c r="C306">
        <v>100</v>
      </c>
      <c r="D306">
        <v>12</v>
      </c>
      <c r="E306">
        <v>2454.54</v>
      </c>
      <c r="F306" s="1">
        <v>38174</v>
      </c>
      <c r="G306" t="s">
        <v>25</v>
      </c>
      <c r="H306" t="s">
        <v>193</v>
      </c>
      <c r="I306">
        <v>117</v>
      </c>
      <c r="J306" t="s">
        <v>538</v>
      </c>
      <c r="K306" t="s">
        <v>477</v>
      </c>
      <c r="L306" t="s">
        <v>478</v>
      </c>
      <c r="M306" t="s">
        <v>479</v>
      </c>
      <c r="N306" t="s">
        <v>31</v>
      </c>
      <c r="O306" t="s">
        <v>480</v>
      </c>
      <c r="P306" t="s">
        <v>31</v>
      </c>
      <c r="Q306" t="s">
        <v>481</v>
      </c>
      <c r="R306" t="s">
        <v>273</v>
      </c>
      <c r="S306" t="s">
        <v>45</v>
      </c>
      <c r="T306" t="s">
        <v>482</v>
      </c>
      <c r="U306" t="s">
        <v>38</v>
      </c>
      <c r="V306">
        <v>0.145299145299145</v>
      </c>
      <c r="W306">
        <v>2004</v>
      </c>
      <c r="X306">
        <v>7</v>
      </c>
      <c r="Y306">
        <v>3</v>
      </c>
    </row>
    <row r="307" spans="1:25" x14ac:dyDescent="0.25">
      <c r="A307">
        <v>10276</v>
      </c>
      <c r="B307">
        <v>47</v>
      </c>
      <c r="C307">
        <v>100</v>
      </c>
      <c r="D307">
        <v>1</v>
      </c>
      <c r="E307">
        <v>5464.69</v>
      </c>
      <c r="F307" s="1">
        <v>38201</v>
      </c>
      <c r="G307" t="s">
        <v>25</v>
      </c>
      <c r="H307" t="s">
        <v>193</v>
      </c>
      <c r="I307">
        <v>117</v>
      </c>
      <c r="J307" t="s">
        <v>538</v>
      </c>
      <c r="K307" t="s">
        <v>483</v>
      </c>
      <c r="L307" t="s">
        <v>484</v>
      </c>
      <c r="M307" t="s">
        <v>485</v>
      </c>
      <c r="N307" t="s">
        <v>31</v>
      </c>
      <c r="O307" t="s">
        <v>301</v>
      </c>
      <c r="P307" t="s">
        <v>133</v>
      </c>
      <c r="Q307" t="s">
        <v>302</v>
      </c>
      <c r="R307" t="s">
        <v>35</v>
      </c>
      <c r="S307" t="s">
        <v>36</v>
      </c>
      <c r="T307" t="s">
        <v>486</v>
      </c>
      <c r="U307" t="s">
        <v>53</v>
      </c>
      <c r="V307">
        <v>0.145299145299145</v>
      </c>
      <c r="W307">
        <v>2004</v>
      </c>
      <c r="X307">
        <v>8</v>
      </c>
      <c r="Y307">
        <v>3</v>
      </c>
    </row>
    <row r="308" spans="1:25" x14ac:dyDescent="0.25">
      <c r="A308">
        <v>10287</v>
      </c>
      <c r="B308">
        <v>45</v>
      </c>
      <c r="C308">
        <v>100</v>
      </c>
      <c r="D308">
        <v>10</v>
      </c>
      <c r="E308">
        <v>4756.5</v>
      </c>
      <c r="F308" s="1">
        <v>38229</v>
      </c>
      <c r="G308" t="s">
        <v>25</v>
      </c>
      <c r="H308" t="s">
        <v>193</v>
      </c>
      <c r="I308">
        <v>117</v>
      </c>
      <c r="J308" t="s">
        <v>538</v>
      </c>
      <c r="K308" t="s">
        <v>470</v>
      </c>
      <c r="L308" t="s">
        <v>471</v>
      </c>
      <c r="M308" t="s">
        <v>472</v>
      </c>
      <c r="N308" t="s">
        <v>31</v>
      </c>
      <c r="O308" t="s">
        <v>473</v>
      </c>
      <c r="P308" t="s">
        <v>31</v>
      </c>
      <c r="Q308" t="s">
        <v>474</v>
      </c>
      <c r="R308" t="s">
        <v>475</v>
      </c>
      <c r="S308" t="s">
        <v>45</v>
      </c>
      <c r="T308" t="s">
        <v>476</v>
      </c>
      <c r="U308" t="s">
        <v>53</v>
      </c>
      <c r="V308">
        <v>0.145299145299145</v>
      </c>
      <c r="W308">
        <v>2004</v>
      </c>
      <c r="X308">
        <v>8</v>
      </c>
      <c r="Y308">
        <v>3</v>
      </c>
    </row>
    <row r="309" spans="1:25" x14ac:dyDescent="0.25">
      <c r="A309">
        <v>10300</v>
      </c>
      <c r="B309">
        <v>29</v>
      </c>
      <c r="C309">
        <v>100</v>
      </c>
      <c r="D309">
        <v>3</v>
      </c>
      <c r="E309">
        <v>3984.6</v>
      </c>
      <c r="F309" s="1">
        <v>37898</v>
      </c>
      <c r="G309" t="s">
        <v>25</v>
      </c>
      <c r="H309" t="s">
        <v>193</v>
      </c>
      <c r="I309">
        <v>117</v>
      </c>
      <c r="J309" t="s">
        <v>538</v>
      </c>
      <c r="K309" t="s">
        <v>487</v>
      </c>
      <c r="L309" t="s">
        <v>488</v>
      </c>
      <c r="M309" t="s">
        <v>489</v>
      </c>
      <c r="N309" t="s">
        <v>31</v>
      </c>
      <c r="O309" t="s">
        <v>490</v>
      </c>
      <c r="P309" t="s">
        <v>31</v>
      </c>
      <c r="Q309" t="s">
        <v>491</v>
      </c>
      <c r="R309" t="s">
        <v>468</v>
      </c>
      <c r="S309" t="s">
        <v>45</v>
      </c>
      <c r="T309" t="s">
        <v>492</v>
      </c>
      <c r="U309" t="s">
        <v>53</v>
      </c>
      <c r="V309">
        <v>0.145299145299145</v>
      </c>
      <c r="W309">
        <v>2003</v>
      </c>
      <c r="X309">
        <v>10</v>
      </c>
      <c r="Y309">
        <v>4</v>
      </c>
    </row>
    <row r="310" spans="1:25" x14ac:dyDescent="0.25">
      <c r="A310">
        <v>10310</v>
      </c>
      <c r="B310">
        <v>24</v>
      </c>
      <c r="C310">
        <v>100</v>
      </c>
      <c r="D310">
        <v>8</v>
      </c>
      <c r="E310">
        <v>3100.32</v>
      </c>
      <c r="F310" s="1">
        <v>38276</v>
      </c>
      <c r="G310" t="s">
        <v>25</v>
      </c>
      <c r="H310" t="s">
        <v>193</v>
      </c>
      <c r="I310">
        <v>117</v>
      </c>
      <c r="J310" t="s">
        <v>538</v>
      </c>
      <c r="K310" t="s">
        <v>463</v>
      </c>
      <c r="L310" t="s">
        <v>464</v>
      </c>
      <c r="M310" t="s">
        <v>465</v>
      </c>
      <c r="N310" t="s">
        <v>31</v>
      </c>
      <c r="O310" t="s">
        <v>466</v>
      </c>
      <c r="P310" t="s">
        <v>31</v>
      </c>
      <c r="Q310" t="s">
        <v>467</v>
      </c>
      <c r="R310" t="s">
        <v>468</v>
      </c>
      <c r="S310" t="s">
        <v>45</v>
      </c>
      <c r="T310" t="s">
        <v>469</v>
      </c>
      <c r="U310" t="s">
        <v>53</v>
      </c>
      <c r="V310">
        <v>0.145299145299145</v>
      </c>
      <c r="W310">
        <v>2004</v>
      </c>
      <c r="X310">
        <v>10</v>
      </c>
      <c r="Y310">
        <v>4</v>
      </c>
    </row>
    <row r="311" spans="1:25" x14ac:dyDescent="0.25">
      <c r="A311">
        <v>10320</v>
      </c>
      <c r="B311">
        <v>35</v>
      </c>
      <c r="C311">
        <v>100</v>
      </c>
      <c r="D311">
        <v>1</v>
      </c>
      <c r="E311">
        <v>4850.3</v>
      </c>
      <c r="F311" s="1">
        <v>38294</v>
      </c>
      <c r="G311" t="s">
        <v>25</v>
      </c>
      <c r="H311" t="s">
        <v>193</v>
      </c>
      <c r="I311">
        <v>117</v>
      </c>
      <c r="J311" t="s">
        <v>538</v>
      </c>
      <c r="K311" t="s">
        <v>195</v>
      </c>
      <c r="L311" t="s">
        <v>196</v>
      </c>
      <c r="M311" t="s">
        <v>197</v>
      </c>
      <c r="N311" t="s">
        <v>31</v>
      </c>
      <c r="O311" t="s">
        <v>198</v>
      </c>
      <c r="P311" t="s">
        <v>31</v>
      </c>
      <c r="Q311" t="s">
        <v>199</v>
      </c>
      <c r="R311" t="s">
        <v>200</v>
      </c>
      <c r="S311" t="s">
        <v>45</v>
      </c>
      <c r="T311" t="s">
        <v>201</v>
      </c>
      <c r="U311" t="s">
        <v>53</v>
      </c>
      <c r="V311">
        <v>0.145299145299145</v>
      </c>
      <c r="W311">
        <v>2004</v>
      </c>
      <c r="X311">
        <v>11</v>
      </c>
      <c r="Y311">
        <v>4</v>
      </c>
    </row>
    <row r="312" spans="1:25" x14ac:dyDescent="0.25">
      <c r="A312">
        <v>10329</v>
      </c>
      <c r="B312">
        <v>46</v>
      </c>
      <c r="C312">
        <v>83.63</v>
      </c>
      <c r="D312">
        <v>13</v>
      </c>
      <c r="E312">
        <v>3846.98</v>
      </c>
      <c r="F312" s="1">
        <v>38306</v>
      </c>
      <c r="G312" t="s">
        <v>25</v>
      </c>
      <c r="H312" t="s">
        <v>193</v>
      </c>
      <c r="I312">
        <v>117</v>
      </c>
      <c r="J312" t="s">
        <v>538</v>
      </c>
      <c r="K312" t="s">
        <v>28</v>
      </c>
      <c r="L312" t="s">
        <v>29</v>
      </c>
      <c r="M312" t="s">
        <v>30</v>
      </c>
      <c r="N312" t="s">
        <v>31</v>
      </c>
      <c r="O312" t="s">
        <v>32</v>
      </c>
      <c r="P312" t="s">
        <v>33</v>
      </c>
      <c r="Q312" t="s">
        <v>34</v>
      </c>
      <c r="R312" t="s">
        <v>35</v>
      </c>
      <c r="S312" t="s">
        <v>36</v>
      </c>
      <c r="T312" t="s">
        <v>37</v>
      </c>
      <c r="U312" t="s">
        <v>53</v>
      </c>
      <c r="V312">
        <v>0.28521367521367502</v>
      </c>
      <c r="W312">
        <v>2004</v>
      </c>
      <c r="X312">
        <v>11</v>
      </c>
      <c r="Y312">
        <v>4</v>
      </c>
    </row>
    <row r="313" spans="1:25" x14ac:dyDescent="0.25">
      <c r="A313">
        <v>10341</v>
      </c>
      <c r="B313">
        <v>44</v>
      </c>
      <c r="C313">
        <v>95.93</v>
      </c>
      <c r="D313">
        <v>1</v>
      </c>
      <c r="E313">
        <v>4220.92</v>
      </c>
      <c r="F313" s="1">
        <v>38315</v>
      </c>
      <c r="G313" t="s">
        <v>25</v>
      </c>
      <c r="H313" t="s">
        <v>193</v>
      </c>
      <c r="I313">
        <v>117</v>
      </c>
      <c r="J313" t="s">
        <v>538</v>
      </c>
      <c r="K313" t="s">
        <v>156</v>
      </c>
      <c r="L313" t="s">
        <v>157</v>
      </c>
      <c r="M313" t="s">
        <v>158</v>
      </c>
      <c r="N313" t="s">
        <v>31</v>
      </c>
      <c r="O313" t="s">
        <v>159</v>
      </c>
      <c r="P313" t="s">
        <v>31</v>
      </c>
      <c r="Q313" t="s">
        <v>160</v>
      </c>
      <c r="R313" t="s">
        <v>161</v>
      </c>
      <c r="S313" t="s">
        <v>45</v>
      </c>
      <c r="T313" t="s">
        <v>162</v>
      </c>
      <c r="U313" t="s">
        <v>53</v>
      </c>
      <c r="V313">
        <v>0.18008547008546999</v>
      </c>
      <c r="W313">
        <v>2004</v>
      </c>
      <c r="X313">
        <v>11</v>
      </c>
      <c r="Y313">
        <v>4</v>
      </c>
    </row>
    <row r="314" spans="1:25" x14ac:dyDescent="0.25">
      <c r="A314">
        <v>10363</v>
      </c>
      <c r="B314">
        <v>34</v>
      </c>
      <c r="C314">
        <v>96.73</v>
      </c>
      <c r="D314">
        <v>4</v>
      </c>
      <c r="E314">
        <v>3288.82</v>
      </c>
      <c r="F314" s="1">
        <v>38358</v>
      </c>
      <c r="G314" t="s">
        <v>25</v>
      </c>
      <c r="H314" t="s">
        <v>193</v>
      </c>
      <c r="I314">
        <v>117</v>
      </c>
      <c r="J314" t="s">
        <v>538</v>
      </c>
      <c r="K314" t="s">
        <v>493</v>
      </c>
      <c r="L314" t="s">
        <v>494</v>
      </c>
      <c r="M314" t="s">
        <v>495</v>
      </c>
      <c r="N314" t="s">
        <v>31</v>
      </c>
      <c r="O314" t="s">
        <v>496</v>
      </c>
      <c r="P314" t="s">
        <v>31</v>
      </c>
      <c r="Q314" t="s">
        <v>497</v>
      </c>
      <c r="R314" t="s">
        <v>141</v>
      </c>
      <c r="S314" t="s">
        <v>45</v>
      </c>
      <c r="T314" t="s">
        <v>498</v>
      </c>
      <c r="U314" t="s">
        <v>53</v>
      </c>
      <c r="V314">
        <v>0.17324786324786301</v>
      </c>
      <c r="W314">
        <v>2005</v>
      </c>
      <c r="X314">
        <v>1</v>
      </c>
      <c r="Y314">
        <v>1</v>
      </c>
    </row>
    <row r="315" spans="1:25" x14ac:dyDescent="0.25">
      <c r="A315">
        <v>10376</v>
      </c>
      <c r="B315">
        <v>35</v>
      </c>
      <c r="C315">
        <v>100</v>
      </c>
      <c r="D315">
        <v>1</v>
      </c>
      <c r="E315">
        <v>3987.2</v>
      </c>
      <c r="F315" s="1">
        <v>38391</v>
      </c>
      <c r="G315" t="s">
        <v>25</v>
      </c>
      <c r="H315" t="s">
        <v>193</v>
      </c>
      <c r="I315">
        <v>117</v>
      </c>
      <c r="J315" t="s">
        <v>538</v>
      </c>
      <c r="K315" t="s">
        <v>539</v>
      </c>
      <c r="L315" t="s">
        <v>540</v>
      </c>
      <c r="M315" t="s">
        <v>541</v>
      </c>
      <c r="N315" t="s">
        <v>31</v>
      </c>
      <c r="O315" t="s">
        <v>542</v>
      </c>
      <c r="P315" t="s">
        <v>58</v>
      </c>
      <c r="Q315" t="s">
        <v>543</v>
      </c>
      <c r="R315" t="s">
        <v>35</v>
      </c>
      <c r="S315" t="s">
        <v>36</v>
      </c>
      <c r="T315" t="s">
        <v>544</v>
      </c>
      <c r="U315" t="s">
        <v>53</v>
      </c>
      <c r="V315">
        <v>0.145299145299145</v>
      </c>
      <c r="W315">
        <v>2005</v>
      </c>
      <c r="X315">
        <v>2</v>
      </c>
      <c r="Y315">
        <v>1</v>
      </c>
    </row>
    <row r="316" spans="1:25" x14ac:dyDescent="0.25">
      <c r="A316">
        <v>10389</v>
      </c>
      <c r="B316">
        <v>25</v>
      </c>
      <c r="C316">
        <v>72.38</v>
      </c>
      <c r="D316">
        <v>6</v>
      </c>
      <c r="E316">
        <v>1809.5</v>
      </c>
      <c r="F316" s="1">
        <v>38414</v>
      </c>
      <c r="G316" t="s">
        <v>25</v>
      </c>
      <c r="H316" t="s">
        <v>193</v>
      </c>
      <c r="I316">
        <v>117</v>
      </c>
      <c r="J316" t="s">
        <v>538</v>
      </c>
      <c r="K316" t="s">
        <v>275</v>
      </c>
      <c r="L316" t="s">
        <v>276</v>
      </c>
      <c r="M316" t="s">
        <v>277</v>
      </c>
      <c r="N316" t="s">
        <v>31</v>
      </c>
      <c r="O316" t="s">
        <v>278</v>
      </c>
      <c r="P316" t="s">
        <v>31</v>
      </c>
      <c r="Q316" t="s">
        <v>279</v>
      </c>
      <c r="R316" t="s">
        <v>200</v>
      </c>
      <c r="S316" t="s">
        <v>45</v>
      </c>
      <c r="T316" t="s">
        <v>280</v>
      </c>
      <c r="U316" t="s">
        <v>38</v>
      </c>
      <c r="V316">
        <v>0.381367521367521</v>
      </c>
      <c r="W316">
        <v>2005</v>
      </c>
      <c r="X316">
        <v>3</v>
      </c>
      <c r="Y316">
        <v>1</v>
      </c>
    </row>
    <row r="317" spans="1:25" x14ac:dyDescent="0.25">
      <c r="A317">
        <v>10419</v>
      </c>
      <c r="B317">
        <v>10</v>
      </c>
      <c r="C317">
        <v>100</v>
      </c>
      <c r="D317">
        <v>11</v>
      </c>
      <c r="E317">
        <v>1092.2</v>
      </c>
      <c r="F317" s="1">
        <v>38489</v>
      </c>
      <c r="G317" t="s">
        <v>25</v>
      </c>
      <c r="H317" t="s">
        <v>193</v>
      </c>
      <c r="I317">
        <v>117</v>
      </c>
      <c r="J317" t="s">
        <v>538</v>
      </c>
      <c r="K317" t="s">
        <v>156</v>
      </c>
      <c r="L317" t="s">
        <v>157</v>
      </c>
      <c r="M317" t="s">
        <v>158</v>
      </c>
      <c r="N317" t="s">
        <v>31</v>
      </c>
      <c r="O317" t="s">
        <v>159</v>
      </c>
      <c r="P317" t="s">
        <v>31</v>
      </c>
      <c r="Q317" t="s">
        <v>160</v>
      </c>
      <c r="R317" t="s">
        <v>161</v>
      </c>
      <c r="S317" t="s">
        <v>45</v>
      </c>
      <c r="T317" t="s">
        <v>162</v>
      </c>
      <c r="U317" t="s">
        <v>38</v>
      </c>
      <c r="V317">
        <v>0.145299145299145</v>
      </c>
      <c r="W317">
        <v>2005</v>
      </c>
      <c r="X317">
        <v>5</v>
      </c>
      <c r="Y317">
        <v>2</v>
      </c>
    </row>
    <row r="318" spans="1:25" x14ac:dyDescent="0.25">
      <c r="A318">
        <v>10105</v>
      </c>
      <c r="B318">
        <v>29</v>
      </c>
      <c r="C318">
        <v>100</v>
      </c>
      <c r="D318">
        <v>14</v>
      </c>
      <c r="E318">
        <v>4566.05</v>
      </c>
      <c r="F318" s="1">
        <v>37663</v>
      </c>
      <c r="G318" t="s">
        <v>25</v>
      </c>
      <c r="H318" t="s">
        <v>193</v>
      </c>
      <c r="I318">
        <v>173</v>
      </c>
      <c r="J318" t="s">
        <v>545</v>
      </c>
      <c r="K318" t="s">
        <v>342</v>
      </c>
      <c r="L318" t="s">
        <v>343</v>
      </c>
      <c r="M318" t="s">
        <v>344</v>
      </c>
      <c r="N318" t="s">
        <v>31</v>
      </c>
      <c r="O318" t="s">
        <v>345</v>
      </c>
      <c r="P318" t="s">
        <v>31</v>
      </c>
      <c r="Q318" t="s">
        <v>346</v>
      </c>
      <c r="R318" t="s">
        <v>347</v>
      </c>
      <c r="S318" t="s">
        <v>45</v>
      </c>
      <c r="T318" t="s">
        <v>348</v>
      </c>
      <c r="U318" t="s">
        <v>53</v>
      </c>
      <c r="V318">
        <v>0.42196531791907499</v>
      </c>
      <c r="W318">
        <v>2003</v>
      </c>
      <c r="X318">
        <v>2</v>
      </c>
      <c r="Y318">
        <v>1</v>
      </c>
    </row>
    <row r="319" spans="1:25" x14ac:dyDescent="0.25">
      <c r="A319">
        <v>10117</v>
      </c>
      <c r="B319">
        <v>39</v>
      </c>
      <c r="C319">
        <v>100</v>
      </c>
      <c r="D319">
        <v>8</v>
      </c>
      <c r="E319">
        <v>5938.14</v>
      </c>
      <c r="F319" s="1">
        <v>37727</v>
      </c>
      <c r="G319" t="s">
        <v>25</v>
      </c>
      <c r="H319" t="s">
        <v>193</v>
      </c>
      <c r="I319">
        <v>173</v>
      </c>
      <c r="J319" t="s">
        <v>545</v>
      </c>
      <c r="K319" t="s">
        <v>207</v>
      </c>
      <c r="L319" t="s">
        <v>208</v>
      </c>
      <c r="M319" t="s">
        <v>209</v>
      </c>
      <c r="N319" t="s">
        <v>31</v>
      </c>
      <c r="O319" t="s">
        <v>210</v>
      </c>
      <c r="P319" t="s">
        <v>31</v>
      </c>
      <c r="Q319" t="s">
        <v>211</v>
      </c>
      <c r="R319" t="s">
        <v>210</v>
      </c>
      <c r="S319" t="s">
        <v>212</v>
      </c>
      <c r="T319" t="s">
        <v>213</v>
      </c>
      <c r="U319" t="s">
        <v>53</v>
      </c>
      <c r="V319">
        <v>0.42196531791907499</v>
      </c>
      <c r="W319">
        <v>2003</v>
      </c>
      <c r="X319">
        <v>4</v>
      </c>
      <c r="Y319">
        <v>2</v>
      </c>
    </row>
    <row r="320" spans="1:25" x14ac:dyDescent="0.25">
      <c r="A320">
        <v>10127</v>
      </c>
      <c r="B320">
        <v>42</v>
      </c>
      <c r="C320">
        <v>100</v>
      </c>
      <c r="D320">
        <v>1</v>
      </c>
      <c r="E320">
        <v>8138.76</v>
      </c>
      <c r="F320" s="1">
        <v>37775</v>
      </c>
      <c r="G320" t="s">
        <v>25</v>
      </c>
      <c r="H320" t="s">
        <v>193</v>
      </c>
      <c r="I320">
        <v>173</v>
      </c>
      <c r="J320" t="s">
        <v>545</v>
      </c>
      <c r="K320" t="s">
        <v>500</v>
      </c>
      <c r="L320" t="s">
        <v>501</v>
      </c>
      <c r="M320" t="s">
        <v>502</v>
      </c>
      <c r="N320" t="s">
        <v>503</v>
      </c>
      <c r="O320" t="s">
        <v>32</v>
      </c>
      <c r="P320" t="s">
        <v>33</v>
      </c>
      <c r="Q320" t="s">
        <v>34</v>
      </c>
      <c r="R320" t="s">
        <v>35</v>
      </c>
      <c r="S320" t="s">
        <v>36</v>
      </c>
      <c r="T320" t="s">
        <v>504</v>
      </c>
      <c r="U320" t="s">
        <v>163</v>
      </c>
      <c r="V320">
        <v>0.42196531791907499</v>
      </c>
      <c r="W320">
        <v>2003</v>
      </c>
      <c r="X320">
        <v>6</v>
      </c>
      <c r="Y320">
        <v>2</v>
      </c>
    </row>
    <row r="321" spans="1:25" x14ac:dyDescent="0.25">
      <c r="A321">
        <v>10142</v>
      </c>
      <c r="B321">
        <v>46</v>
      </c>
      <c r="C321">
        <v>100</v>
      </c>
      <c r="D321">
        <v>11</v>
      </c>
      <c r="E321">
        <v>9470.94</v>
      </c>
      <c r="F321" s="1">
        <v>37841</v>
      </c>
      <c r="G321" t="s">
        <v>25</v>
      </c>
      <c r="H321" t="s">
        <v>193</v>
      </c>
      <c r="I321">
        <v>173</v>
      </c>
      <c r="J321" t="s">
        <v>545</v>
      </c>
      <c r="K321" t="s">
        <v>287</v>
      </c>
      <c r="L321" t="s">
        <v>288</v>
      </c>
      <c r="M321" t="s">
        <v>289</v>
      </c>
      <c r="N321" t="s">
        <v>31</v>
      </c>
      <c r="O321" t="s">
        <v>290</v>
      </c>
      <c r="P321" t="s">
        <v>58</v>
      </c>
      <c r="Q321" t="s">
        <v>121</v>
      </c>
      <c r="R321" t="s">
        <v>35</v>
      </c>
      <c r="S321" t="s">
        <v>36</v>
      </c>
      <c r="T321" t="s">
        <v>291</v>
      </c>
      <c r="U321" t="s">
        <v>163</v>
      </c>
      <c r="V321">
        <v>0.42196531791907499</v>
      </c>
      <c r="W321">
        <v>2003</v>
      </c>
      <c r="X321">
        <v>8</v>
      </c>
      <c r="Y321">
        <v>3</v>
      </c>
    </row>
    <row r="322" spans="1:25" x14ac:dyDescent="0.25">
      <c r="A322">
        <v>10153</v>
      </c>
      <c r="B322">
        <v>49</v>
      </c>
      <c r="C322">
        <v>100</v>
      </c>
      <c r="D322">
        <v>10</v>
      </c>
      <c r="E322">
        <v>7036.89</v>
      </c>
      <c r="F322" s="1">
        <v>37892</v>
      </c>
      <c r="G322" t="s">
        <v>25</v>
      </c>
      <c r="H322" t="s">
        <v>193</v>
      </c>
      <c r="I322">
        <v>173</v>
      </c>
      <c r="J322" t="s">
        <v>545</v>
      </c>
      <c r="K322" t="s">
        <v>186</v>
      </c>
      <c r="L322" t="s">
        <v>187</v>
      </c>
      <c r="M322" t="s">
        <v>188</v>
      </c>
      <c r="N322" t="s">
        <v>31</v>
      </c>
      <c r="O322" t="s">
        <v>189</v>
      </c>
      <c r="P322" t="s">
        <v>31</v>
      </c>
      <c r="Q322" t="s">
        <v>190</v>
      </c>
      <c r="R322" t="s">
        <v>191</v>
      </c>
      <c r="S322" t="s">
        <v>45</v>
      </c>
      <c r="T322" t="s">
        <v>192</v>
      </c>
      <c r="U322" t="s">
        <v>163</v>
      </c>
      <c r="V322">
        <v>0.42196531791907499</v>
      </c>
      <c r="W322">
        <v>2003</v>
      </c>
      <c r="X322">
        <v>9</v>
      </c>
      <c r="Y322">
        <v>3</v>
      </c>
    </row>
    <row r="323" spans="1:25" x14ac:dyDescent="0.25">
      <c r="A323">
        <v>10165</v>
      </c>
      <c r="B323">
        <v>27</v>
      </c>
      <c r="C323">
        <v>100</v>
      </c>
      <c r="D323">
        <v>2</v>
      </c>
      <c r="E323">
        <v>5559.03</v>
      </c>
      <c r="F323" s="1">
        <v>37916</v>
      </c>
      <c r="G323" t="s">
        <v>25</v>
      </c>
      <c r="H323" t="s">
        <v>193</v>
      </c>
      <c r="I323">
        <v>173</v>
      </c>
      <c r="J323" t="s">
        <v>545</v>
      </c>
      <c r="K323" t="s">
        <v>207</v>
      </c>
      <c r="L323" t="s">
        <v>208</v>
      </c>
      <c r="M323" t="s">
        <v>209</v>
      </c>
      <c r="N323" t="s">
        <v>31</v>
      </c>
      <c r="O323" t="s">
        <v>210</v>
      </c>
      <c r="P323" t="s">
        <v>31</v>
      </c>
      <c r="Q323" t="s">
        <v>211</v>
      </c>
      <c r="R323" t="s">
        <v>210</v>
      </c>
      <c r="S323" t="s">
        <v>212</v>
      </c>
      <c r="T323" t="s">
        <v>213</v>
      </c>
      <c r="U323" t="s">
        <v>53</v>
      </c>
      <c r="V323">
        <v>0.42196531791907499</v>
      </c>
      <c r="W323">
        <v>2003</v>
      </c>
      <c r="X323">
        <v>10</v>
      </c>
      <c r="Y323">
        <v>4</v>
      </c>
    </row>
    <row r="324" spans="1:25" x14ac:dyDescent="0.25">
      <c r="A324">
        <v>10176</v>
      </c>
      <c r="B324">
        <v>50</v>
      </c>
      <c r="C324">
        <v>100</v>
      </c>
      <c r="D324">
        <v>1</v>
      </c>
      <c r="E324">
        <v>7872.5</v>
      </c>
      <c r="F324" s="1">
        <v>37931</v>
      </c>
      <c r="G324" t="s">
        <v>25</v>
      </c>
      <c r="H324" t="s">
        <v>193</v>
      </c>
      <c r="I324">
        <v>173</v>
      </c>
      <c r="J324" t="s">
        <v>545</v>
      </c>
      <c r="K324" t="s">
        <v>477</v>
      </c>
      <c r="L324" t="s">
        <v>478</v>
      </c>
      <c r="M324" t="s">
        <v>479</v>
      </c>
      <c r="N324" t="s">
        <v>31</v>
      </c>
      <c r="O324" t="s">
        <v>480</v>
      </c>
      <c r="P324" t="s">
        <v>31</v>
      </c>
      <c r="Q324" t="s">
        <v>481</v>
      </c>
      <c r="R324" t="s">
        <v>273</v>
      </c>
      <c r="S324" t="s">
        <v>45</v>
      </c>
      <c r="T324" t="s">
        <v>482</v>
      </c>
      <c r="U324" t="s">
        <v>163</v>
      </c>
      <c r="V324">
        <v>0.42196531791907499</v>
      </c>
      <c r="W324">
        <v>2003</v>
      </c>
      <c r="X324">
        <v>11</v>
      </c>
      <c r="Y324">
        <v>4</v>
      </c>
    </row>
    <row r="325" spans="1:25" x14ac:dyDescent="0.25">
      <c r="A325">
        <v>10185</v>
      </c>
      <c r="B325">
        <v>43</v>
      </c>
      <c r="C325">
        <v>100</v>
      </c>
      <c r="D325">
        <v>12</v>
      </c>
      <c r="E325">
        <v>7886.2</v>
      </c>
      <c r="F325" s="1">
        <v>37939</v>
      </c>
      <c r="G325" t="s">
        <v>25</v>
      </c>
      <c r="H325" t="s">
        <v>193</v>
      </c>
      <c r="I325">
        <v>173</v>
      </c>
      <c r="J325" t="s">
        <v>545</v>
      </c>
      <c r="K325" t="s">
        <v>355</v>
      </c>
      <c r="L325" t="s">
        <v>356</v>
      </c>
      <c r="M325" t="s">
        <v>357</v>
      </c>
      <c r="N325" t="s">
        <v>31</v>
      </c>
      <c r="O325" t="s">
        <v>175</v>
      </c>
      <c r="P325" t="s">
        <v>133</v>
      </c>
      <c r="Q325" t="s">
        <v>176</v>
      </c>
      <c r="R325" t="s">
        <v>35</v>
      </c>
      <c r="S325" t="s">
        <v>36</v>
      </c>
      <c r="T325" t="s">
        <v>358</v>
      </c>
      <c r="U325" t="s">
        <v>163</v>
      </c>
      <c r="V325">
        <v>0.42196531791907499</v>
      </c>
      <c r="W325">
        <v>2003</v>
      </c>
      <c r="X325">
        <v>11</v>
      </c>
      <c r="Y325">
        <v>4</v>
      </c>
    </row>
    <row r="326" spans="1:25" x14ac:dyDescent="0.25">
      <c r="A326">
        <v>10196</v>
      </c>
      <c r="B326">
        <v>38</v>
      </c>
      <c r="C326">
        <v>100</v>
      </c>
      <c r="D326">
        <v>4</v>
      </c>
      <c r="E326">
        <v>7232.16</v>
      </c>
      <c r="F326" s="1">
        <v>37951</v>
      </c>
      <c r="G326" t="s">
        <v>25</v>
      </c>
      <c r="H326" t="s">
        <v>193</v>
      </c>
      <c r="I326">
        <v>173</v>
      </c>
      <c r="J326" t="s">
        <v>545</v>
      </c>
      <c r="K326" t="s">
        <v>255</v>
      </c>
      <c r="L326" t="s">
        <v>256</v>
      </c>
      <c r="M326" t="s">
        <v>257</v>
      </c>
      <c r="N326" t="s">
        <v>31</v>
      </c>
      <c r="O326" t="s">
        <v>258</v>
      </c>
      <c r="P326" t="s">
        <v>120</v>
      </c>
      <c r="Q326" t="s">
        <v>259</v>
      </c>
      <c r="R326" t="s">
        <v>35</v>
      </c>
      <c r="S326" t="s">
        <v>36</v>
      </c>
      <c r="T326" t="s">
        <v>260</v>
      </c>
      <c r="U326" t="s">
        <v>163</v>
      </c>
      <c r="V326">
        <v>0.42196531791907499</v>
      </c>
      <c r="W326">
        <v>2003</v>
      </c>
      <c r="X326">
        <v>11</v>
      </c>
      <c r="Y326">
        <v>4</v>
      </c>
    </row>
    <row r="327" spans="1:25" x14ac:dyDescent="0.25">
      <c r="A327">
        <v>10208</v>
      </c>
      <c r="B327">
        <v>20</v>
      </c>
      <c r="C327">
        <v>100</v>
      </c>
      <c r="D327">
        <v>12</v>
      </c>
      <c r="E327">
        <v>3114.4</v>
      </c>
      <c r="F327" s="1">
        <v>37988</v>
      </c>
      <c r="G327" t="s">
        <v>25</v>
      </c>
      <c r="H327" t="s">
        <v>193</v>
      </c>
      <c r="I327">
        <v>173</v>
      </c>
      <c r="J327" t="s">
        <v>545</v>
      </c>
      <c r="K327" t="s">
        <v>232</v>
      </c>
      <c r="L327" t="s">
        <v>233</v>
      </c>
      <c r="M327" t="s">
        <v>234</v>
      </c>
      <c r="N327" t="s">
        <v>31</v>
      </c>
      <c r="O327" t="s">
        <v>235</v>
      </c>
      <c r="P327" t="s">
        <v>31</v>
      </c>
      <c r="Q327" t="s">
        <v>236</v>
      </c>
      <c r="R327" t="s">
        <v>44</v>
      </c>
      <c r="S327" t="s">
        <v>45</v>
      </c>
      <c r="T327" t="s">
        <v>237</v>
      </c>
      <c r="U327" t="s">
        <v>53</v>
      </c>
      <c r="V327">
        <v>0.42196531791907499</v>
      </c>
      <c r="W327">
        <v>2004</v>
      </c>
      <c r="X327">
        <v>1</v>
      </c>
      <c r="Y327">
        <v>1</v>
      </c>
    </row>
    <row r="328" spans="1:25" x14ac:dyDescent="0.25">
      <c r="A328">
        <v>10220</v>
      </c>
      <c r="B328">
        <v>27</v>
      </c>
      <c r="C328">
        <v>100</v>
      </c>
      <c r="D328">
        <v>1</v>
      </c>
      <c r="E328">
        <v>5045.22</v>
      </c>
      <c r="F328" s="1">
        <v>38029</v>
      </c>
      <c r="G328" t="s">
        <v>25</v>
      </c>
      <c r="H328" t="s">
        <v>193</v>
      </c>
      <c r="I328">
        <v>173</v>
      </c>
      <c r="J328" t="s">
        <v>545</v>
      </c>
      <c r="K328" t="s">
        <v>505</v>
      </c>
      <c r="L328" t="s">
        <v>506</v>
      </c>
      <c r="M328" t="s">
        <v>507</v>
      </c>
      <c r="N328" t="s">
        <v>508</v>
      </c>
      <c r="O328" t="s">
        <v>509</v>
      </c>
      <c r="P328" t="s">
        <v>31</v>
      </c>
      <c r="Q328" t="s">
        <v>510</v>
      </c>
      <c r="R328" t="s">
        <v>511</v>
      </c>
      <c r="S328" t="s">
        <v>45</v>
      </c>
      <c r="T328" t="s">
        <v>512</v>
      </c>
      <c r="U328" t="s">
        <v>53</v>
      </c>
      <c r="V328">
        <v>0.42196531791907499</v>
      </c>
      <c r="W328">
        <v>2004</v>
      </c>
      <c r="X328">
        <v>2</v>
      </c>
      <c r="Y328">
        <v>1</v>
      </c>
    </row>
    <row r="329" spans="1:25" x14ac:dyDescent="0.25">
      <c r="A329">
        <v>10231</v>
      </c>
      <c r="B329">
        <v>49</v>
      </c>
      <c r="C329">
        <v>100</v>
      </c>
      <c r="D329">
        <v>1</v>
      </c>
      <c r="E329">
        <v>6952.12</v>
      </c>
      <c r="F329" s="1">
        <v>38065</v>
      </c>
      <c r="G329" t="s">
        <v>25</v>
      </c>
      <c r="H329" t="s">
        <v>193</v>
      </c>
      <c r="I329">
        <v>173</v>
      </c>
      <c r="J329" t="s">
        <v>545</v>
      </c>
      <c r="K329" t="s">
        <v>513</v>
      </c>
      <c r="L329" t="s">
        <v>514</v>
      </c>
      <c r="M329" t="s">
        <v>515</v>
      </c>
      <c r="N329" t="s">
        <v>31</v>
      </c>
      <c r="O329" t="s">
        <v>189</v>
      </c>
      <c r="P329" t="s">
        <v>31</v>
      </c>
      <c r="Q329" t="s">
        <v>205</v>
      </c>
      <c r="R329" t="s">
        <v>191</v>
      </c>
      <c r="S329" t="s">
        <v>45</v>
      </c>
      <c r="T329" t="s">
        <v>516</v>
      </c>
      <c r="U329" t="s">
        <v>53</v>
      </c>
      <c r="V329">
        <v>0.42196531791907499</v>
      </c>
      <c r="W329">
        <v>2004</v>
      </c>
      <c r="X329">
        <v>3</v>
      </c>
      <c r="Y329">
        <v>1</v>
      </c>
    </row>
    <row r="330" spans="1:25" x14ac:dyDescent="0.25">
      <c r="A330">
        <v>10247</v>
      </c>
      <c r="B330">
        <v>27</v>
      </c>
      <c r="C330">
        <v>100</v>
      </c>
      <c r="D330">
        <v>1</v>
      </c>
      <c r="E330">
        <v>4157.7299999999996</v>
      </c>
      <c r="F330" s="1">
        <v>38112</v>
      </c>
      <c r="G330" t="s">
        <v>25</v>
      </c>
      <c r="H330" t="s">
        <v>193</v>
      </c>
      <c r="I330">
        <v>173</v>
      </c>
      <c r="J330" t="s">
        <v>545</v>
      </c>
      <c r="K330" t="s">
        <v>493</v>
      </c>
      <c r="L330" t="s">
        <v>494</v>
      </c>
      <c r="M330" t="s">
        <v>495</v>
      </c>
      <c r="N330" t="s">
        <v>31</v>
      </c>
      <c r="O330" t="s">
        <v>496</v>
      </c>
      <c r="P330" t="s">
        <v>31</v>
      </c>
      <c r="Q330" t="s">
        <v>497</v>
      </c>
      <c r="R330" t="s">
        <v>141</v>
      </c>
      <c r="S330" t="s">
        <v>45</v>
      </c>
      <c r="T330" t="s">
        <v>498</v>
      </c>
      <c r="U330" t="s">
        <v>53</v>
      </c>
      <c r="V330">
        <v>0.42196531791907499</v>
      </c>
      <c r="W330">
        <v>2004</v>
      </c>
      <c r="X330">
        <v>5</v>
      </c>
      <c r="Y330">
        <v>2</v>
      </c>
    </row>
    <row r="331" spans="1:25" x14ac:dyDescent="0.25">
      <c r="A331">
        <v>10272</v>
      </c>
      <c r="B331">
        <v>39</v>
      </c>
      <c r="C331">
        <v>100</v>
      </c>
      <c r="D331">
        <v>1</v>
      </c>
      <c r="E331">
        <v>7962.24</v>
      </c>
      <c r="F331" s="1">
        <v>38188</v>
      </c>
      <c r="G331" t="s">
        <v>25</v>
      </c>
      <c r="H331" t="s">
        <v>193</v>
      </c>
      <c r="I331">
        <v>173</v>
      </c>
      <c r="J331" t="s">
        <v>545</v>
      </c>
      <c r="K331" t="s">
        <v>149</v>
      </c>
      <c r="L331" t="s">
        <v>150</v>
      </c>
      <c r="M331" t="s">
        <v>151</v>
      </c>
      <c r="N331" t="s">
        <v>31</v>
      </c>
      <c r="O331" t="s">
        <v>152</v>
      </c>
      <c r="P331" t="s">
        <v>153</v>
      </c>
      <c r="Q331" t="s">
        <v>154</v>
      </c>
      <c r="R331" t="s">
        <v>35</v>
      </c>
      <c r="S331" t="s">
        <v>36</v>
      </c>
      <c r="T331" t="s">
        <v>155</v>
      </c>
      <c r="U331" t="s">
        <v>163</v>
      </c>
      <c r="V331">
        <v>0.42196531791907499</v>
      </c>
      <c r="W331">
        <v>2004</v>
      </c>
      <c r="X331">
        <v>7</v>
      </c>
      <c r="Y331">
        <v>3</v>
      </c>
    </row>
    <row r="332" spans="1:25" x14ac:dyDescent="0.25">
      <c r="A332">
        <v>10282</v>
      </c>
      <c r="B332">
        <v>24</v>
      </c>
      <c r="C332">
        <v>100</v>
      </c>
      <c r="D332">
        <v>4</v>
      </c>
      <c r="E332">
        <v>3778.8</v>
      </c>
      <c r="F332" s="1">
        <v>38219</v>
      </c>
      <c r="G332" t="s">
        <v>25</v>
      </c>
      <c r="H332" t="s">
        <v>193</v>
      </c>
      <c r="I332">
        <v>173</v>
      </c>
      <c r="J332" t="s">
        <v>545</v>
      </c>
      <c r="K332" t="s">
        <v>287</v>
      </c>
      <c r="L332" t="s">
        <v>288</v>
      </c>
      <c r="M332" t="s">
        <v>289</v>
      </c>
      <c r="N332" t="s">
        <v>31</v>
      </c>
      <c r="O332" t="s">
        <v>290</v>
      </c>
      <c r="P332" t="s">
        <v>58</v>
      </c>
      <c r="Q332" t="s">
        <v>121</v>
      </c>
      <c r="R332" t="s">
        <v>35</v>
      </c>
      <c r="S332" t="s">
        <v>36</v>
      </c>
      <c r="T332" t="s">
        <v>291</v>
      </c>
      <c r="U332" t="s">
        <v>53</v>
      </c>
      <c r="V332">
        <v>0.42196531791907499</v>
      </c>
      <c r="W332">
        <v>2004</v>
      </c>
      <c r="X332">
        <v>8</v>
      </c>
      <c r="Y332">
        <v>3</v>
      </c>
    </row>
    <row r="333" spans="1:25" x14ac:dyDescent="0.25">
      <c r="A333">
        <v>10293</v>
      </c>
      <c r="B333">
        <v>45</v>
      </c>
      <c r="C333">
        <v>100</v>
      </c>
      <c r="D333">
        <v>7</v>
      </c>
      <c r="E333">
        <v>8253</v>
      </c>
      <c r="F333" s="1">
        <v>38239</v>
      </c>
      <c r="G333" t="s">
        <v>25</v>
      </c>
      <c r="H333" t="s">
        <v>193</v>
      </c>
      <c r="I333">
        <v>173</v>
      </c>
      <c r="J333" t="s">
        <v>545</v>
      </c>
      <c r="K333" t="s">
        <v>268</v>
      </c>
      <c r="L333" t="s">
        <v>269</v>
      </c>
      <c r="M333" t="s">
        <v>270</v>
      </c>
      <c r="N333" t="s">
        <v>31</v>
      </c>
      <c r="O333" t="s">
        <v>271</v>
      </c>
      <c r="P333" t="s">
        <v>31</v>
      </c>
      <c r="Q333" t="s">
        <v>272</v>
      </c>
      <c r="R333" t="s">
        <v>273</v>
      </c>
      <c r="S333" t="s">
        <v>45</v>
      </c>
      <c r="T333" t="s">
        <v>274</v>
      </c>
      <c r="U333" t="s">
        <v>163</v>
      </c>
      <c r="V333">
        <v>0.42196531791907499</v>
      </c>
      <c r="W333">
        <v>2004</v>
      </c>
      <c r="X333">
        <v>9</v>
      </c>
      <c r="Y333">
        <v>3</v>
      </c>
    </row>
    <row r="334" spans="1:25" x14ac:dyDescent="0.25">
      <c r="A334">
        <v>10306</v>
      </c>
      <c r="B334">
        <v>20</v>
      </c>
      <c r="C334">
        <v>100</v>
      </c>
      <c r="D334">
        <v>12</v>
      </c>
      <c r="E334">
        <v>3633.4</v>
      </c>
      <c r="F334" s="1">
        <v>38274</v>
      </c>
      <c r="G334" t="s">
        <v>25</v>
      </c>
      <c r="H334" t="s">
        <v>193</v>
      </c>
      <c r="I334">
        <v>173</v>
      </c>
      <c r="J334" t="s">
        <v>545</v>
      </c>
      <c r="K334" t="s">
        <v>517</v>
      </c>
      <c r="L334" t="s">
        <v>518</v>
      </c>
      <c r="M334" t="s">
        <v>519</v>
      </c>
      <c r="N334" t="s">
        <v>31</v>
      </c>
      <c r="O334" t="s">
        <v>520</v>
      </c>
      <c r="P334" t="s">
        <v>31</v>
      </c>
      <c r="Q334" t="s">
        <v>521</v>
      </c>
      <c r="R334" t="s">
        <v>183</v>
      </c>
      <c r="S334" t="s">
        <v>45</v>
      </c>
      <c r="T334" t="s">
        <v>522</v>
      </c>
      <c r="U334" t="s">
        <v>53</v>
      </c>
      <c r="V334">
        <v>0.42196531791907499</v>
      </c>
      <c r="W334">
        <v>2004</v>
      </c>
      <c r="X334">
        <v>10</v>
      </c>
      <c r="Y334">
        <v>4</v>
      </c>
    </row>
    <row r="335" spans="1:25" x14ac:dyDescent="0.25">
      <c r="A335">
        <v>10314</v>
      </c>
      <c r="B335">
        <v>36</v>
      </c>
      <c r="C335">
        <v>100</v>
      </c>
      <c r="D335">
        <v>4</v>
      </c>
      <c r="E335">
        <v>6913.8</v>
      </c>
      <c r="F335" s="1">
        <v>38282</v>
      </c>
      <c r="G335" t="s">
        <v>25</v>
      </c>
      <c r="H335" t="s">
        <v>193</v>
      </c>
      <c r="I335">
        <v>173</v>
      </c>
      <c r="J335" t="s">
        <v>545</v>
      </c>
      <c r="K335" t="s">
        <v>523</v>
      </c>
      <c r="L335" t="s">
        <v>524</v>
      </c>
      <c r="M335" t="s">
        <v>525</v>
      </c>
      <c r="N335" t="s">
        <v>31</v>
      </c>
      <c r="O335" t="s">
        <v>526</v>
      </c>
      <c r="P335" t="s">
        <v>31</v>
      </c>
      <c r="Q335" t="s">
        <v>527</v>
      </c>
      <c r="R335" t="s">
        <v>347</v>
      </c>
      <c r="S335" t="s">
        <v>45</v>
      </c>
      <c r="T335" t="s">
        <v>528</v>
      </c>
      <c r="U335" t="s">
        <v>53</v>
      </c>
      <c r="V335">
        <v>0.42196531791907499</v>
      </c>
      <c r="W335">
        <v>2004</v>
      </c>
      <c r="X335">
        <v>10</v>
      </c>
      <c r="Y335">
        <v>4</v>
      </c>
    </row>
    <row r="336" spans="1:25" x14ac:dyDescent="0.25">
      <c r="A336">
        <v>10325</v>
      </c>
      <c r="B336">
        <v>24</v>
      </c>
      <c r="C336">
        <v>100</v>
      </c>
      <c r="D336">
        <v>1</v>
      </c>
      <c r="E336">
        <v>2583.6</v>
      </c>
      <c r="F336" s="1">
        <v>38296</v>
      </c>
      <c r="G336" t="s">
        <v>25</v>
      </c>
      <c r="H336" t="s">
        <v>193</v>
      </c>
      <c r="I336">
        <v>173</v>
      </c>
      <c r="J336" t="s">
        <v>545</v>
      </c>
      <c r="K336" t="s">
        <v>143</v>
      </c>
      <c r="L336" t="s">
        <v>144</v>
      </c>
      <c r="M336" t="s">
        <v>145</v>
      </c>
      <c r="N336" t="s">
        <v>31</v>
      </c>
      <c r="O336" t="s">
        <v>146</v>
      </c>
      <c r="P336" t="s">
        <v>31</v>
      </c>
      <c r="Q336" t="s">
        <v>147</v>
      </c>
      <c r="R336" t="s">
        <v>83</v>
      </c>
      <c r="S336" t="s">
        <v>45</v>
      </c>
      <c r="T336" t="s">
        <v>148</v>
      </c>
      <c r="U336" t="s">
        <v>38</v>
      </c>
      <c r="V336">
        <v>0.42196531791907499</v>
      </c>
      <c r="W336">
        <v>2004</v>
      </c>
      <c r="X336">
        <v>11</v>
      </c>
      <c r="Y336">
        <v>4</v>
      </c>
    </row>
    <row r="337" spans="1:25" x14ac:dyDescent="0.25">
      <c r="A337">
        <v>10336</v>
      </c>
      <c r="B337">
        <v>49</v>
      </c>
      <c r="C337">
        <v>63.38</v>
      </c>
      <c r="D337">
        <v>1</v>
      </c>
      <c r="E337">
        <v>3105.62</v>
      </c>
      <c r="F337" s="1">
        <v>38311</v>
      </c>
      <c r="G337" t="s">
        <v>25</v>
      </c>
      <c r="H337" t="s">
        <v>193</v>
      </c>
      <c r="I337">
        <v>173</v>
      </c>
      <c r="J337" t="s">
        <v>545</v>
      </c>
      <c r="K337" t="s">
        <v>427</v>
      </c>
      <c r="L337" t="s">
        <v>428</v>
      </c>
      <c r="M337" t="s">
        <v>429</v>
      </c>
      <c r="N337" t="s">
        <v>31</v>
      </c>
      <c r="O337" t="s">
        <v>50</v>
      </c>
      <c r="P337" t="s">
        <v>31</v>
      </c>
      <c r="Q337" t="s">
        <v>430</v>
      </c>
      <c r="R337" t="s">
        <v>44</v>
      </c>
      <c r="S337" t="s">
        <v>45</v>
      </c>
      <c r="T337" t="s">
        <v>431</v>
      </c>
      <c r="U337" t="s">
        <v>53</v>
      </c>
      <c r="V337">
        <v>0.63364161849710998</v>
      </c>
      <c r="W337">
        <v>2004</v>
      </c>
      <c r="X337">
        <v>11</v>
      </c>
      <c r="Y337">
        <v>4</v>
      </c>
    </row>
    <row r="338" spans="1:25" x14ac:dyDescent="0.25">
      <c r="A338">
        <v>10349</v>
      </c>
      <c r="B338">
        <v>26</v>
      </c>
      <c r="C338">
        <v>100</v>
      </c>
      <c r="D338">
        <v>10</v>
      </c>
      <c r="E338">
        <v>4408.5600000000004</v>
      </c>
      <c r="F338" s="1">
        <v>38322</v>
      </c>
      <c r="G338" t="s">
        <v>25</v>
      </c>
      <c r="H338" t="s">
        <v>193</v>
      </c>
      <c r="I338">
        <v>173</v>
      </c>
      <c r="J338" t="s">
        <v>545</v>
      </c>
      <c r="K338" t="s">
        <v>500</v>
      </c>
      <c r="L338" t="s">
        <v>501</v>
      </c>
      <c r="M338" t="s">
        <v>502</v>
      </c>
      <c r="N338" t="s">
        <v>503</v>
      </c>
      <c r="O338" t="s">
        <v>32</v>
      </c>
      <c r="P338" t="s">
        <v>33</v>
      </c>
      <c r="Q338" t="s">
        <v>34</v>
      </c>
      <c r="R338" t="s">
        <v>35</v>
      </c>
      <c r="S338" t="s">
        <v>36</v>
      </c>
      <c r="T338" t="s">
        <v>504</v>
      </c>
      <c r="U338" t="s">
        <v>53</v>
      </c>
      <c r="V338">
        <v>0.42196531791907499</v>
      </c>
      <c r="W338">
        <v>2004</v>
      </c>
      <c r="X338">
        <v>12</v>
      </c>
      <c r="Y338">
        <v>4</v>
      </c>
    </row>
    <row r="339" spans="1:25" x14ac:dyDescent="0.25">
      <c r="A339">
        <v>10359</v>
      </c>
      <c r="B339">
        <v>49</v>
      </c>
      <c r="C339">
        <v>62.09</v>
      </c>
      <c r="D339">
        <v>5</v>
      </c>
      <c r="E339">
        <v>3042.41</v>
      </c>
      <c r="F339" s="1">
        <v>38336</v>
      </c>
      <c r="G339" t="s">
        <v>25</v>
      </c>
      <c r="H339" t="s">
        <v>193</v>
      </c>
      <c r="I339">
        <v>173</v>
      </c>
      <c r="J339" t="s">
        <v>545</v>
      </c>
      <c r="K339" t="s">
        <v>39</v>
      </c>
      <c r="L339" t="s">
        <v>40</v>
      </c>
      <c r="M339" t="s">
        <v>41</v>
      </c>
      <c r="N339" t="s">
        <v>31</v>
      </c>
      <c r="O339" t="s">
        <v>42</v>
      </c>
      <c r="P339" t="s">
        <v>31</v>
      </c>
      <c r="Q339" t="s">
        <v>43</v>
      </c>
      <c r="R339" t="s">
        <v>44</v>
      </c>
      <c r="S339" t="s">
        <v>45</v>
      </c>
      <c r="T339" t="s">
        <v>46</v>
      </c>
      <c r="U339" t="s">
        <v>53</v>
      </c>
      <c r="V339">
        <v>0.64109826589595398</v>
      </c>
      <c r="W339">
        <v>2004</v>
      </c>
      <c r="X339">
        <v>12</v>
      </c>
      <c r="Y339">
        <v>4</v>
      </c>
    </row>
    <row r="340" spans="1:25" x14ac:dyDescent="0.25">
      <c r="A340">
        <v>10372</v>
      </c>
      <c r="B340">
        <v>34</v>
      </c>
      <c r="C340">
        <v>100</v>
      </c>
      <c r="D340">
        <v>1</v>
      </c>
      <c r="E340">
        <v>5941.5</v>
      </c>
      <c r="F340" s="1">
        <v>38378</v>
      </c>
      <c r="G340" t="s">
        <v>25</v>
      </c>
      <c r="H340" t="s">
        <v>193</v>
      </c>
      <c r="I340">
        <v>173</v>
      </c>
      <c r="J340" t="s">
        <v>545</v>
      </c>
      <c r="K340" t="s">
        <v>261</v>
      </c>
      <c r="L340" t="s">
        <v>262</v>
      </c>
      <c r="M340" t="s">
        <v>263</v>
      </c>
      <c r="N340" t="s">
        <v>31</v>
      </c>
      <c r="O340" t="s">
        <v>264</v>
      </c>
      <c r="P340" t="s">
        <v>265</v>
      </c>
      <c r="Q340" t="s">
        <v>266</v>
      </c>
      <c r="R340" t="s">
        <v>212</v>
      </c>
      <c r="S340" t="s">
        <v>212</v>
      </c>
      <c r="T340" t="s">
        <v>267</v>
      </c>
      <c r="U340" t="s">
        <v>53</v>
      </c>
      <c r="V340">
        <v>0.42196531791907499</v>
      </c>
      <c r="W340">
        <v>2005</v>
      </c>
      <c r="X340">
        <v>1</v>
      </c>
      <c r="Y340">
        <v>1</v>
      </c>
    </row>
    <row r="341" spans="1:25" x14ac:dyDescent="0.25">
      <c r="A341">
        <v>10382</v>
      </c>
      <c r="B341">
        <v>34</v>
      </c>
      <c r="C341">
        <v>95.35</v>
      </c>
      <c r="D341">
        <v>12</v>
      </c>
      <c r="E341">
        <v>3241.9</v>
      </c>
      <c r="F341" s="1">
        <v>38400</v>
      </c>
      <c r="G341" t="s">
        <v>25</v>
      </c>
      <c r="H341" t="s">
        <v>193</v>
      </c>
      <c r="I341">
        <v>173</v>
      </c>
      <c r="J341" t="s">
        <v>545</v>
      </c>
      <c r="K341" t="s">
        <v>287</v>
      </c>
      <c r="L341" t="s">
        <v>288</v>
      </c>
      <c r="M341" t="s">
        <v>289</v>
      </c>
      <c r="N341" t="s">
        <v>31</v>
      </c>
      <c r="O341" t="s">
        <v>290</v>
      </c>
      <c r="P341" t="s">
        <v>58</v>
      </c>
      <c r="Q341" t="s">
        <v>121</v>
      </c>
      <c r="R341" t="s">
        <v>35</v>
      </c>
      <c r="S341" t="s">
        <v>36</v>
      </c>
      <c r="T341" t="s">
        <v>291</v>
      </c>
      <c r="U341" t="s">
        <v>53</v>
      </c>
      <c r="V341">
        <v>0.448843930635838</v>
      </c>
      <c r="W341">
        <v>2005</v>
      </c>
      <c r="X341">
        <v>2</v>
      </c>
      <c r="Y341">
        <v>1</v>
      </c>
    </row>
    <row r="342" spans="1:25" x14ac:dyDescent="0.25">
      <c r="A342">
        <v>10396</v>
      </c>
      <c r="B342">
        <v>33</v>
      </c>
      <c r="C342">
        <v>100</v>
      </c>
      <c r="D342">
        <v>3</v>
      </c>
      <c r="E342">
        <v>6109.29</v>
      </c>
      <c r="F342" s="1">
        <v>38434</v>
      </c>
      <c r="G342" t="s">
        <v>25</v>
      </c>
      <c r="H342" t="s">
        <v>193</v>
      </c>
      <c r="I342">
        <v>173</v>
      </c>
      <c r="J342" t="s">
        <v>545</v>
      </c>
      <c r="K342" t="s">
        <v>287</v>
      </c>
      <c r="L342" t="s">
        <v>288</v>
      </c>
      <c r="M342" t="s">
        <v>289</v>
      </c>
      <c r="N342" t="s">
        <v>31</v>
      </c>
      <c r="O342" t="s">
        <v>290</v>
      </c>
      <c r="P342" t="s">
        <v>58</v>
      </c>
      <c r="Q342" t="s">
        <v>121</v>
      </c>
      <c r="R342" t="s">
        <v>35</v>
      </c>
      <c r="S342" t="s">
        <v>36</v>
      </c>
      <c r="T342" t="s">
        <v>291</v>
      </c>
      <c r="U342" t="s">
        <v>53</v>
      </c>
      <c r="V342">
        <v>0.42196531791907499</v>
      </c>
      <c r="W342">
        <v>2005</v>
      </c>
      <c r="X342">
        <v>3</v>
      </c>
      <c r="Y342">
        <v>1</v>
      </c>
    </row>
    <row r="343" spans="1:25" x14ac:dyDescent="0.25">
      <c r="A343">
        <v>10413</v>
      </c>
      <c r="B343">
        <v>22</v>
      </c>
      <c r="C343">
        <v>100</v>
      </c>
      <c r="D343">
        <v>1</v>
      </c>
      <c r="E343">
        <v>3387.78</v>
      </c>
      <c r="F343" s="1">
        <v>38477</v>
      </c>
      <c r="G343" t="s">
        <v>25</v>
      </c>
      <c r="H343" t="s">
        <v>193</v>
      </c>
      <c r="I343">
        <v>173</v>
      </c>
      <c r="J343" t="s">
        <v>545</v>
      </c>
      <c r="K343" t="s">
        <v>116</v>
      </c>
      <c r="L343" t="s">
        <v>117</v>
      </c>
      <c r="M343" t="s">
        <v>118</v>
      </c>
      <c r="N343" t="s">
        <v>31</v>
      </c>
      <c r="O343" t="s">
        <v>119</v>
      </c>
      <c r="P343" t="s">
        <v>120</v>
      </c>
      <c r="Q343" t="s">
        <v>121</v>
      </c>
      <c r="R343" t="s">
        <v>35</v>
      </c>
      <c r="S343" t="s">
        <v>36</v>
      </c>
      <c r="T343" t="s">
        <v>122</v>
      </c>
      <c r="U343" t="s">
        <v>53</v>
      </c>
      <c r="V343">
        <v>0.42196531791907499</v>
      </c>
      <c r="W343">
        <v>2005</v>
      </c>
      <c r="X343">
        <v>5</v>
      </c>
      <c r="Y343">
        <v>2</v>
      </c>
    </row>
    <row r="344" spans="1:25" x14ac:dyDescent="0.25">
      <c r="A344">
        <v>10108</v>
      </c>
      <c r="B344">
        <v>39</v>
      </c>
      <c r="C344">
        <v>89.38</v>
      </c>
      <c r="D344">
        <v>7</v>
      </c>
      <c r="E344">
        <v>3485.82</v>
      </c>
      <c r="F344" s="1">
        <v>37683</v>
      </c>
      <c r="G344" t="s">
        <v>25</v>
      </c>
      <c r="H344" t="s">
        <v>193</v>
      </c>
      <c r="I344">
        <v>79</v>
      </c>
      <c r="J344" t="s">
        <v>546</v>
      </c>
      <c r="K344" t="s">
        <v>450</v>
      </c>
      <c r="L344" t="s">
        <v>451</v>
      </c>
      <c r="M344" t="s">
        <v>452</v>
      </c>
      <c r="N344" t="s">
        <v>31</v>
      </c>
      <c r="O344" t="s">
        <v>453</v>
      </c>
      <c r="P344" t="s">
        <v>31</v>
      </c>
      <c r="Q344" t="s">
        <v>454</v>
      </c>
      <c r="R344" t="s">
        <v>455</v>
      </c>
      <c r="S344" t="s">
        <v>212</v>
      </c>
      <c r="T344" t="s">
        <v>456</v>
      </c>
      <c r="U344" t="s">
        <v>53</v>
      </c>
      <c r="V344">
        <v>-0.131392405063291</v>
      </c>
      <c r="W344">
        <v>2003</v>
      </c>
      <c r="X344">
        <v>3</v>
      </c>
      <c r="Y344">
        <v>1</v>
      </c>
    </row>
    <row r="345" spans="1:25" x14ac:dyDescent="0.25">
      <c r="A345">
        <v>10122</v>
      </c>
      <c r="B345">
        <v>32</v>
      </c>
      <c r="C345">
        <v>63.84</v>
      </c>
      <c r="D345">
        <v>11</v>
      </c>
      <c r="E345">
        <v>2042.88</v>
      </c>
      <c r="F345" s="1">
        <v>37749</v>
      </c>
      <c r="G345" t="s">
        <v>25</v>
      </c>
      <c r="H345" t="s">
        <v>193</v>
      </c>
      <c r="I345">
        <v>79</v>
      </c>
      <c r="J345" t="s">
        <v>546</v>
      </c>
      <c r="K345" t="s">
        <v>457</v>
      </c>
      <c r="L345" t="s">
        <v>458</v>
      </c>
      <c r="M345" t="s">
        <v>459</v>
      </c>
      <c r="N345" t="s">
        <v>31</v>
      </c>
      <c r="O345" t="s">
        <v>460</v>
      </c>
      <c r="P345" t="s">
        <v>31</v>
      </c>
      <c r="Q345" t="s">
        <v>461</v>
      </c>
      <c r="R345" t="s">
        <v>44</v>
      </c>
      <c r="S345" t="s">
        <v>45</v>
      </c>
      <c r="T345" t="s">
        <v>462</v>
      </c>
      <c r="U345" t="s">
        <v>38</v>
      </c>
      <c r="V345">
        <v>0.19189873417721501</v>
      </c>
      <c r="W345">
        <v>2003</v>
      </c>
      <c r="X345">
        <v>5</v>
      </c>
      <c r="Y345">
        <v>2</v>
      </c>
    </row>
    <row r="346" spans="1:25" x14ac:dyDescent="0.25">
      <c r="A346">
        <v>10135</v>
      </c>
      <c r="B346">
        <v>24</v>
      </c>
      <c r="C346">
        <v>75.010000000000005</v>
      </c>
      <c r="D346">
        <v>8</v>
      </c>
      <c r="E346">
        <v>1800.24</v>
      </c>
      <c r="F346" s="1">
        <v>37804</v>
      </c>
      <c r="G346" t="s">
        <v>25</v>
      </c>
      <c r="H346" t="s">
        <v>193</v>
      </c>
      <c r="I346">
        <v>79</v>
      </c>
      <c r="J346" t="s">
        <v>546</v>
      </c>
      <c r="K346" t="s">
        <v>287</v>
      </c>
      <c r="L346" t="s">
        <v>288</v>
      </c>
      <c r="M346" t="s">
        <v>289</v>
      </c>
      <c r="N346" t="s">
        <v>31</v>
      </c>
      <c r="O346" t="s">
        <v>290</v>
      </c>
      <c r="P346" t="s">
        <v>58</v>
      </c>
      <c r="Q346" t="s">
        <v>121</v>
      </c>
      <c r="R346" t="s">
        <v>35</v>
      </c>
      <c r="S346" t="s">
        <v>36</v>
      </c>
      <c r="T346" t="s">
        <v>291</v>
      </c>
      <c r="U346" t="s">
        <v>38</v>
      </c>
      <c r="V346">
        <v>5.0506329113923998E-2</v>
      </c>
      <c r="W346">
        <v>2003</v>
      </c>
      <c r="X346">
        <v>7</v>
      </c>
      <c r="Y346">
        <v>3</v>
      </c>
    </row>
    <row r="347" spans="1:25" x14ac:dyDescent="0.25">
      <c r="A347">
        <v>10147</v>
      </c>
      <c r="B347">
        <v>21</v>
      </c>
      <c r="C347">
        <v>63.84</v>
      </c>
      <c r="D347">
        <v>8</v>
      </c>
      <c r="E347">
        <v>1340.64</v>
      </c>
      <c r="F347" s="1">
        <v>37869</v>
      </c>
      <c r="G347" t="s">
        <v>25</v>
      </c>
      <c r="H347" t="s">
        <v>193</v>
      </c>
      <c r="I347">
        <v>79</v>
      </c>
      <c r="J347" t="s">
        <v>546</v>
      </c>
      <c r="K347" t="s">
        <v>299</v>
      </c>
      <c r="L347" t="s">
        <v>130</v>
      </c>
      <c r="M347" t="s">
        <v>300</v>
      </c>
      <c r="N347" t="s">
        <v>31</v>
      </c>
      <c r="O347" t="s">
        <v>301</v>
      </c>
      <c r="P347" t="s">
        <v>133</v>
      </c>
      <c r="Q347" t="s">
        <v>302</v>
      </c>
      <c r="R347" t="s">
        <v>35</v>
      </c>
      <c r="S347" t="s">
        <v>36</v>
      </c>
      <c r="T347" t="s">
        <v>303</v>
      </c>
      <c r="U347" t="s">
        <v>38</v>
      </c>
      <c r="V347">
        <v>0.19189873417721501</v>
      </c>
      <c r="W347">
        <v>2003</v>
      </c>
      <c r="X347">
        <v>9</v>
      </c>
      <c r="Y347">
        <v>3</v>
      </c>
    </row>
    <row r="348" spans="1:25" x14ac:dyDescent="0.25">
      <c r="A348">
        <v>10159</v>
      </c>
      <c r="B348">
        <v>24</v>
      </c>
      <c r="C348">
        <v>73.42</v>
      </c>
      <c r="D348">
        <v>3</v>
      </c>
      <c r="E348">
        <v>1762.08</v>
      </c>
      <c r="F348" s="1">
        <v>37904</v>
      </c>
      <c r="G348" t="s">
        <v>25</v>
      </c>
      <c r="H348" t="s">
        <v>193</v>
      </c>
      <c r="I348">
        <v>79</v>
      </c>
      <c r="J348" t="s">
        <v>546</v>
      </c>
      <c r="K348" t="s">
        <v>61</v>
      </c>
      <c r="L348" t="s">
        <v>62</v>
      </c>
      <c r="M348" t="s">
        <v>63</v>
      </c>
      <c r="N348" t="s">
        <v>31</v>
      </c>
      <c r="O348" t="s">
        <v>64</v>
      </c>
      <c r="P348" t="s">
        <v>58</v>
      </c>
      <c r="Q348" t="s">
        <v>31</v>
      </c>
      <c r="R348" t="s">
        <v>35</v>
      </c>
      <c r="S348" t="s">
        <v>36</v>
      </c>
      <c r="T348" t="s">
        <v>65</v>
      </c>
      <c r="U348" t="s">
        <v>38</v>
      </c>
      <c r="V348">
        <v>7.0632911392405004E-2</v>
      </c>
      <c r="W348">
        <v>2003</v>
      </c>
      <c r="X348">
        <v>10</v>
      </c>
      <c r="Y348">
        <v>4</v>
      </c>
    </row>
    <row r="349" spans="1:25" x14ac:dyDescent="0.25">
      <c r="A349">
        <v>10169</v>
      </c>
      <c r="B349">
        <v>36</v>
      </c>
      <c r="C349">
        <v>63.84</v>
      </c>
      <c r="D349">
        <v>3</v>
      </c>
      <c r="E349">
        <v>2298.2399999999998</v>
      </c>
      <c r="F349" s="1">
        <v>37929</v>
      </c>
      <c r="G349" t="s">
        <v>25</v>
      </c>
      <c r="H349" t="s">
        <v>193</v>
      </c>
      <c r="I349">
        <v>79</v>
      </c>
      <c r="J349" t="s">
        <v>546</v>
      </c>
      <c r="K349" t="s">
        <v>304</v>
      </c>
      <c r="L349" t="s">
        <v>305</v>
      </c>
      <c r="M349" t="s">
        <v>306</v>
      </c>
      <c r="N349" t="s">
        <v>307</v>
      </c>
      <c r="O349" t="s">
        <v>308</v>
      </c>
      <c r="P349" t="s">
        <v>169</v>
      </c>
      <c r="Q349" t="s">
        <v>309</v>
      </c>
      <c r="R349" t="s">
        <v>101</v>
      </c>
      <c r="S349" t="s">
        <v>102</v>
      </c>
      <c r="T349" t="s">
        <v>310</v>
      </c>
      <c r="U349" t="s">
        <v>38</v>
      </c>
      <c r="V349">
        <v>0.19189873417721501</v>
      </c>
      <c r="W349">
        <v>2003</v>
      </c>
      <c r="X349">
        <v>11</v>
      </c>
      <c r="Y349">
        <v>4</v>
      </c>
    </row>
    <row r="350" spans="1:25" x14ac:dyDescent="0.25">
      <c r="A350">
        <v>10181</v>
      </c>
      <c r="B350">
        <v>20</v>
      </c>
      <c r="C350">
        <v>81.400000000000006</v>
      </c>
      <c r="D350">
        <v>15</v>
      </c>
      <c r="E350">
        <v>1628</v>
      </c>
      <c r="F350" s="1">
        <v>37937</v>
      </c>
      <c r="G350" t="s">
        <v>25</v>
      </c>
      <c r="H350" t="s">
        <v>193</v>
      </c>
      <c r="I350">
        <v>79</v>
      </c>
      <c r="J350" t="s">
        <v>546</v>
      </c>
      <c r="K350" t="s">
        <v>78</v>
      </c>
      <c r="L350" t="s">
        <v>79</v>
      </c>
      <c r="M350" t="s">
        <v>80</v>
      </c>
      <c r="N350" t="s">
        <v>31</v>
      </c>
      <c r="O350" t="s">
        <v>81</v>
      </c>
      <c r="P350" t="s">
        <v>31</v>
      </c>
      <c r="Q350" t="s">
        <v>82</v>
      </c>
      <c r="R350" t="s">
        <v>83</v>
      </c>
      <c r="S350" t="s">
        <v>45</v>
      </c>
      <c r="T350" t="s">
        <v>84</v>
      </c>
      <c r="U350" t="s">
        <v>38</v>
      </c>
      <c r="V350">
        <v>-3.0379746835443099E-2</v>
      </c>
      <c r="W350">
        <v>2003</v>
      </c>
      <c r="X350">
        <v>11</v>
      </c>
      <c r="Y350">
        <v>4</v>
      </c>
    </row>
    <row r="351" spans="1:25" x14ac:dyDescent="0.25">
      <c r="A351">
        <v>10191</v>
      </c>
      <c r="B351">
        <v>30</v>
      </c>
      <c r="C351">
        <v>64.64</v>
      </c>
      <c r="D351">
        <v>4</v>
      </c>
      <c r="E351">
        <v>1939.2</v>
      </c>
      <c r="F351" s="1">
        <v>37945</v>
      </c>
      <c r="G351" t="s">
        <v>25</v>
      </c>
      <c r="H351" t="s">
        <v>193</v>
      </c>
      <c r="I351">
        <v>79</v>
      </c>
      <c r="J351" t="s">
        <v>546</v>
      </c>
      <c r="K351" t="s">
        <v>463</v>
      </c>
      <c r="L351" t="s">
        <v>464</v>
      </c>
      <c r="M351" t="s">
        <v>465</v>
      </c>
      <c r="N351" t="s">
        <v>31</v>
      </c>
      <c r="O351" t="s">
        <v>466</v>
      </c>
      <c r="P351" t="s">
        <v>31</v>
      </c>
      <c r="Q351" t="s">
        <v>467</v>
      </c>
      <c r="R351" t="s">
        <v>468</v>
      </c>
      <c r="S351" t="s">
        <v>45</v>
      </c>
      <c r="T351" t="s">
        <v>469</v>
      </c>
      <c r="U351" t="s">
        <v>38</v>
      </c>
      <c r="V351">
        <v>0.181772151898734</v>
      </c>
      <c r="W351">
        <v>2003</v>
      </c>
      <c r="X351">
        <v>11</v>
      </c>
      <c r="Y351">
        <v>4</v>
      </c>
    </row>
    <row r="352" spans="1:25" x14ac:dyDescent="0.25">
      <c r="A352">
        <v>10203</v>
      </c>
      <c r="B352">
        <v>44</v>
      </c>
      <c r="C352">
        <v>82.99</v>
      </c>
      <c r="D352">
        <v>9</v>
      </c>
      <c r="E352">
        <v>3651.56</v>
      </c>
      <c r="F352" s="1">
        <v>37957</v>
      </c>
      <c r="G352" t="s">
        <v>25</v>
      </c>
      <c r="H352" t="s">
        <v>193</v>
      </c>
      <c r="I352">
        <v>79</v>
      </c>
      <c r="J352" t="s">
        <v>546</v>
      </c>
      <c r="K352" t="s">
        <v>186</v>
      </c>
      <c r="L352" t="s">
        <v>187</v>
      </c>
      <c r="M352" t="s">
        <v>188</v>
      </c>
      <c r="N352" t="s">
        <v>31</v>
      </c>
      <c r="O352" t="s">
        <v>189</v>
      </c>
      <c r="P352" t="s">
        <v>31</v>
      </c>
      <c r="Q352" t="s">
        <v>190</v>
      </c>
      <c r="R352" t="s">
        <v>191</v>
      </c>
      <c r="S352" t="s">
        <v>45</v>
      </c>
      <c r="T352" t="s">
        <v>192</v>
      </c>
      <c r="U352" t="s">
        <v>53</v>
      </c>
      <c r="V352">
        <v>-5.0506329113923998E-2</v>
      </c>
      <c r="W352">
        <v>2003</v>
      </c>
      <c r="X352">
        <v>12</v>
      </c>
      <c r="Y352">
        <v>4</v>
      </c>
    </row>
    <row r="353" spans="1:25" x14ac:dyDescent="0.25">
      <c r="A353">
        <v>10211</v>
      </c>
      <c r="B353">
        <v>28</v>
      </c>
      <c r="C353">
        <v>92.57</v>
      </c>
      <c r="D353">
        <v>3</v>
      </c>
      <c r="E353">
        <v>2591.96</v>
      </c>
      <c r="F353" s="1">
        <v>38001</v>
      </c>
      <c r="G353" t="s">
        <v>25</v>
      </c>
      <c r="H353" t="s">
        <v>193</v>
      </c>
      <c r="I353">
        <v>79</v>
      </c>
      <c r="J353" t="s">
        <v>546</v>
      </c>
      <c r="K353" t="s">
        <v>89</v>
      </c>
      <c r="L353" t="s">
        <v>90</v>
      </c>
      <c r="M353" t="s">
        <v>91</v>
      </c>
      <c r="N353" t="s">
        <v>31</v>
      </c>
      <c r="O353" t="s">
        <v>50</v>
      </c>
      <c r="P353" t="s">
        <v>31</v>
      </c>
      <c r="Q353" t="s">
        <v>92</v>
      </c>
      <c r="R353" t="s">
        <v>44</v>
      </c>
      <c r="S353" t="s">
        <v>45</v>
      </c>
      <c r="T353" t="s">
        <v>93</v>
      </c>
      <c r="U353" t="s">
        <v>38</v>
      </c>
      <c r="V353">
        <v>-0.17177215189873399</v>
      </c>
      <c r="W353">
        <v>2004</v>
      </c>
      <c r="X353">
        <v>1</v>
      </c>
      <c r="Y353">
        <v>1</v>
      </c>
    </row>
    <row r="354" spans="1:25" x14ac:dyDescent="0.25">
      <c r="A354">
        <v>10225</v>
      </c>
      <c r="B354">
        <v>37</v>
      </c>
      <c r="C354">
        <v>77.41</v>
      </c>
      <c r="D354">
        <v>10</v>
      </c>
      <c r="E354">
        <v>2864.17</v>
      </c>
      <c r="F354" s="1">
        <v>38039</v>
      </c>
      <c r="G354" t="s">
        <v>25</v>
      </c>
      <c r="H354" t="s">
        <v>193</v>
      </c>
      <c r="I354">
        <v>79</v>
      </c>
      <c r="J354" t="s">
        <v>546</v>
      </c>
      <c r="K354" t="s">
        <v>470</v>
      </c>
      <c r="L354" t="s">
        <v>471</v>
      </c>
      <c r="M354" t="s">
        <v>472</v>
      </c>
      <c r="N354" t="s">
        <v>31</v>
      </c>
      <c r="O354" t="s">
        <v>473</v>
      </c>
      <c r="P354" t="s">
        <v>31</v>
      </c>
      <c r="Q354" t="s">
        <v>474</v>
      </c>
      <c r="R354" t="s">
        <v>475</v>
      </c>
      <c r="S354" t="s">
        <v>45</v>
      </c>
      <c r="T354" t="s">
        <v>476</v>
      </c>
      <c r="U354" t="s">
        <v>38</v>
      </c>
      <c r="V354">
        <v>2.01265822784811E-2</v>
      </c>
      <c r="W354">
        <v>2004</v>
      </c>
      <c r="X354">
        <v>2</v>
      </c>
      <c r="Y354">
        <v>1</v>
      </c>
    </row>
    <row r="355" spans="1:25" x14ac:dyDescent="0.25">
      <c r="A355">
        <v>10238</v>
      </c>
      <c r="B355">
        <v>20</v>
      </c>
      <c r="C355">
        <v>74.209999999999994</v>
      </c>
      <c r="D355">
        <v>4</v>
      </c>
      <c r="E355">
        <v>1484.2</v>
      </c>
      <c r="F355" s="1">
        <v>38086</v>
      </c>
      <c r="G355" t="s">
        <v>25</v>
      </c>
      <c r="H355" t="s">
        <v>193</v>
      </c>
      <c r="I355">
        <v>79</v>
      </c>
      <c r="J355" t="s">
        <v>546</v>
      </c>
      <c r="K355" t="s">
        <v>342</v>
      </c>
      <c r="L355" t="s">
        <v>343</v>
      </c>
      <c r="M355" t="s">
        <v>344</v>
      </c>
      <c r="N355" t="s">
        <v>31</v>
      </c>
      <c r="O355" t="s">
        <v>345</v>
      </c>
      <c r="P355" t="s">
        <v>31</v>
      </c>
      <c r="Q355" t="s">
        <v>346</v>
      </c>
      <c r="R355" t="s">
        <v>347</v>
      </c>
      <c r="S355" t="s">
        <v>45</v>
      </c>
      <c r="T355" t="s">
        <v>348</v>
      </c>
      <c r="U355" t="s">
        <v>38</v>
      </c>
      <c r="V355">
        <v>6.0632911392405099E-2</v>
      </c>
      <c r="W355">
        <v>2004</v>
      </c>
      <c r="X355">
        <v>4</v>
      </c>
      <c r="Y355">
        <v>2</v>
      </c>
    </row>
    <row r="356" spans="1:25" x14ac:dyDescent="0.25">
      <c r="A356">
        <v>10253</v>
      </c>
      <c r="B356">
        <v>25</v>
      </c>
      <c r="C356">
        <v>90.17</v>
      </c>
      <c r="D356">
        <v>14</v>
      </c>
      <c r="E356">
        <v>2254.25</v>
      </c>
      <c r="F356" s="1">
        <v>38139</v>
      </c>
      <c r="G356" t="s">
        <v>359</v>
      </c>
      <c r="H356" t="s">
        <v>193</v>
      </c>
      <c r="I356">
        <v>79</v>
      </c>
      <c r="J356" t="s">
        <v>546</v>
      </c>
      <c r="K356" t="s">
        <v>178</v>
      </c>
      <c r="L356" t="s">
        <v>179</v>
      </c>
      <c r="M356" t="s">
        <v>180</v>
      </c>
      <c r="N356" t="s">
        <v>31</v>
      </c>
      <c r="O356" t="s">
        <v>181</v>
      </c>
      <c r="P356" t="s">
        <v>31</v>
      </c>
      <c r="Q356" t="s">
        <v>182</v>
      </c>
      <c r="R356" t="s">
        <v>183</v>
      </c>
      <c r="S356" t="s">
        <v>45</v>
      </c>
      <c r="T356" t="s">
        <v>184</v>
      </c>
      <c r="U356" t="s">
        <v>38</v>
      </c>
      <c r="V356">
        <v>-0.14139240506329101</v>
      </c>
      <c r="W356">
        <v>2004</v>
      </c>
      <c r="X356">
        <v>6</v>
      </c>
      <c r="Y356">
        <v>2</v>
      </c>
    </row>
    <row r="357" spans="1:25" x14ac:dyDescent="0.25">
      <c r="A357">
        <v>10266</v>
      </c>
      <c r="B357">
        <v>35</v>
      </c>
      <c r="C357">
        <v>76.61</v>
      </c>
      <c r="D357">
        <v>15</v>
      </c>
      <c r="E357">
        <v>2681.35</v>
      </c>
      <c r="F357" s="1">
        <v>38174</v>
      </c>
      <c r="G357" t="s">
        <v>25</v>
      </c>
      <c r="H357" t="s">
        <v>193</v>
      </c>
      <c r="I357">
        <v>79</v>
      </c>
      <c r="J357" t="s">
        <v>546</v>
      </c>
      <c r="K357" t="s">
        <v>477</v>
      </c>
      <c r="L357" t="s">
        <v>478</v>
      </c>
      <c r="M357" t="s">
        <v>479</v>
      </c>
      <c r="N357" t="s">
        <v>31</v>
      </c>
      <c r="O357" t="s">
        <v>480</v>
      </c>
      <c r="P357" t="s">
        <v>31</v>
      </c>
      <c r="Q357" t="s">
        <v>481</v>
      </c>
      <c r="R357" t="s">
        <v>273</v>
      </c>
      <c r="S357" t="s">
        <v>45</v>
      </c>
      <c r="T357" t="s">
        <v>482</v>
      </c>
      <c r="U357" t="s">
        <v>38</v>
      </c>
      <c r="V357">
        <v>3.0253164556962E-2</v>
      </c>
      <c r="W357">
        <v>2004</v>
      </c>
      <c r="X357">
        <v>7</v>
      </c>
      <c r="Y357">
        <v>3</v>
      </c>
    </row>
    <row r="358" spans="1:25" x14ac:dyDescent="0.25">
      <c r="A358">
        <v>10276</v>
      </c>
      <c r="B358">
        <v>38</v>
      </c>
      <c r="C358">
        <v>83.79</v>
      </c>
      <c r="D358">
        <v>4</v>
      </c>
      <c r="E358">
        <v>3184.02</v>
      </c>
      <c r="F358" s="1">
        <v>38201</v>
      </c>
      <c r="G358" t="s">
        <v>25</v>
      </c>
      <c r="H358" t="s">
        <v>193</v>
      </c>
      <c r="I358">
        <v>79</v>
      </c>
      <c r="J358" t="s">
        <v>546</v>
      </c>
      <c r="K358" t="s">
        <v>483</v>
      </c>
      <c r="L358" t="s">
        <v>484</v>
      </c>
      <c r="M358" t="s">
        <v>485</v>
      </c>
      <c r="N358" t="s">
        <v>31</v>
      </c>
      <c r="O358" t="s">
        <v>301</v>
      </c>
      <c r="P358" t="s">
        <v>133</v>
      </c>
      <c r="Q358" t="s">
        <v>302</v>
      </c>
      <c r="R358" t="s">
        <v>35</v>
      </c>
      <c r="S358" t="s">
        <v>36</v>
      </c>
      <c r="T358" t="s">
        <v>486</v>
      </c>
      <c r="U358" t="s">
        <v>53</v>
      </c>
      <c r="V358">
        <v>-6.0632911392405099E-2</v>
      </c>
      <c r="W358">
        <v>2004</v>
      </c>
      <c r="X358">
        <v>8</v>
      </c>
      <c r="Y358">
        <v>3</v>
      </c>
    </row>
    <row r="359" spans="1:25" x14ac:dyDescent="0.25">
      <c r="A359">
        <v>10287</v>
      </c>
      <c r="B359">
        <v>41</v>
      </c>
      <c r="C359">
        <v>69.430000000000007</v>
      </c>
      <c r="D359">
        <v>13</v>
      </c>
      <c r="E359">
        <v>2846.63</v>
      </c>
      <c r="F359" s="1">
        <v>38229</v>
      </c>
      <c r="G359" t="s">
        <v>25</v>
      </c>
      <c r="H359" t="s">
        <v>193</v>
      </c>
      <c r="I359">
        <v>79</v>
      </c>
      <c r="J359" t="s">
        <v>546</v>
      </c>
      <c r="K359" t="s">
        <v>470</v>
      </c>
      <c r="L359" t="s">
        <v>471</v>
      </c>
      <c r="M359" t="s">
        <v>472</v>
      </c>
      <c r="N359" t="s">
        <v>31</v>
      </c>
      <c r="O359" t="s">
        <v>473</v>
      </c>
      <c r="P359" t="s">
        <v>31</v>
      </c>
      <c r="Q359" t="s">
        <v>474</v>
      </c>
      <c r="R359" t="s">
        <v>475</v>
      </c>
      <c r="S359" t="s">
        <v>45</v>
      </c>
      <c r="T359" t="s">
        <v>476</v>
      </c>
      <c r="U359" t="s">
        <v>38</v>
      </c>
      <c r="V359">
        <v>0.121139240506329</v>
      </c>
      <c r="W359">
        <v>2004</v>
      </c>
      <c r="X359">
        <v>8</v>
      </c>
      <c r="Y359">
        <v>3</v>
      </c>
    </row>
    <row r="360" spans="1:25" x14ac:dyDescent="0.25">
      <c r="A360">
        <v>10300</v>
      </c>
      <c r="B360">
        <v>22</v>
      </c>
      <c r="C360">
        <v>76.61</v>
      </c>
      <c r="D360">
        <v>6</v>
      </c>
      <c r="E360">
        <v>1685.42</v>
      </c>
      <c r="F360" s="1">
        <v>37898</v>
      </c>
      <c r="G360" t="s">
        <v>25</v>
      </c>
      <c r="H360" t="s">
        <v>193</v>
      </c>
      <c r="I360">
        <v>79</v>
      </c>
      <c r="J360" t="s">
        <v>546</v>
      </c>
      <c r="K360" t="s">
        <v>487</v>
      </c>
      <c r="L360" t="s">
        <v>488</v>
      </c>
      <c r="M360" t="s">
        <v>489</v>
      </c>
      <c r="N360" t="s">
        <v>31</v>
      </c>
      <c r="O360" t="s">
        <v>490</v>
      </c>
      <c r="P360" t="s">
        <v>31</v>
      </c>
      <c r="Q360" t="s">
        <v>491</v>
      </c>
      <c r="R360" t="s">
        <v>468</v>
      </c>
      <c r="S360" t="s">
        <v>45</v>
      </c>
      <c r="T360" t="s">
        <v>492</v>
      </c>
      <c r="U360" t="s">
        <v>38</v>
      </c>
      <c r="V360">
        <v>3.0253164556962E-2</v>
      </c>
      <c r="W360">
        <v>2003</v>
      </c>
      <c r="X360">
        <v>10</v>
      </c>
      <c r="Y360">
        <v>4</v>
      </c>
    </row>
    <row r="361" spans="1:25" x14ac:dyDescent="0.25">
      <c r="A361">
        <v>10310</v>
      </c>
      <c r="B361">
        <v>49</v>
      </c>
      <c r="C361">
        <v>81.400000000000006</v>
      </c>
      <c r="D361">
        <v>11</v>
      </c>
      <c r="E361">
        <v>3988.6</v>
      </c>
      <c r="F361" s="1">
        <v>38276</v>
      </c>
      <c r="G361" t="s">
        <v>25</v>
      </c>
      <c r="H361" t="s">
        <v>193</v>
      </c>
      <c r="I361">
        <v>79</v>
      </c>
      <c r="J361" t="s">
        <v>546</v>
      </c>
      <c r="K361" t="s">
        <v>463</v>
      </c>
      <c r="L361" t="s">
        <v>464</v>
      </c>
      <c r="M361" t="s">
        <v>465</v>
      </c>
      <c r="N361" t="s">
        <v>31</v>
      </c>
      <c r="O361" t="s">
        <v>466</v>
      </c>
      <c r="P361" t="s">
        <v>31</v>
      </c>
      <c r="Q361" t="s">
        <v>467</v>
      </c>
      <c r="R361" t="s">
        <v>468</v>
      </c>
      <c r="S361" t="s">
        <v>45</v>
      </c>
      <c r="T361" t="s">
        <v>469</v>
      </c>
      <c r="U361" t="s">
        <v>53</v>
      </c>
      <c r="V361">
        <v>-3.0379746835443099E-2</v>
      </c>
      <c r="W361">
        <v>2004</v>
      </c>
      <c r="X361">
        <v>10</v>
      </c>
      <c r="Y361">
        <v>4</v>
      </c>
    </row>
    <row r="362" spans="1:25" x14ac:dyDescent="0.25">
      <c r="A362">
        <v>10320</v>
      </c>
      <c r="B362">
        <v>38</v>
      </c>
      <c r="C362">
        <v>73.42</v>
      </c>
      <c r="D362">
        <v>4</v>
      </c>
      <c r="E362">
        <v>2789.96</v>
      </c>
      <c r="F362" s="1">
        <v>38294</v>
      </c>
      <c r="G362" t="s">
        <v>25</v>
      </c>
      <c r="H362" t="s">
        <v>193</v>
      </c>
      <c r="I362">
        <v>79</v>
      </c>
      <c r="J362" t="s">
        <v>546</v>
      </c>
      <c r="K362" t="s">
        <v>195</v>
      </c>
      <c r="L362" t="s">
        <v>196</v>
      </c>
      <c r="M362" t="s">
        <v>197</v>
      </c>
      <c r="N362" t="s">
        <v>31</v>
      </c>
      <c r="O362" t="s">
        <v>198</v>
      </c>
      <c r="P362" t="s">
        <v>31</v>
      </c>
      <c r="Q362" t="s">
        <v>199</v>
      </c>
      <c r="R362" t="s">
        <v>200</v>
      </c>
      <c r="S362" t="s">
        <v>45</v>
      </c>
      <c r="T362" t="s">
        <v>201</v>
      </c>
      <c r="U362" t="s">
        <v>38</v>
      </c>
      <c r="V362">
        <v>7.0632911392405004E-2</v>
      </c>
      <c r="W362">
        <v>2004</v>
      </c>
      <c r="X362">
        <v>11</v>
      </c>
      <c r="Y362">
        <v>4</v>
      </c>
    </row>
    <row r="363" spans="1:25" x14ac:dyDescent="0.25">
      <c r="A363">
        <v>10329</v>
      </c>
      <c r="B363">
        <v>33</v>
      </c>
      <c r="C363">
        <v>100</v>
      </c>
      <c r="D363">
        <v>14</v>
      </c>
      <c r="E363">
        <v>3607.56</v>
      </c>
      <c r="F363" s="1">
        <v>38306</v>
      </c>
      <c r="G363" t="s">
        <v>25</v>
      </c>
      <c r="H363" t="s">
        <v>193</v>
      </c>
      <c r="I363">
        <v>79</v>
      </c>
      <c r="J363" t="s">
        <v>546</v>
      </c>
      <c r="K363" t="s">
        <v>28</v>
      </c>
      <c r="L363" t="s">
        <v>29</v>
      </c>
      <c r="M363" t="s">
        <v>30</v>
      </c>
      <c r="N363" t="s">
        <v>31</v>
      </c>
      <c r="O363" t="s">
        <v>32</v>
      </c>
      <c r="P363" t="s">
        <v>33</v>
      </c>
      <c r="Q363" t="s">
        <v>34</v>
      </c>
      <c r="R363" t="s">
        <v>35</v>
      </c>
      <c r="S363" t="s">
        <v>36</v>
      </c>
      <c r="T363" t="s">
        <v>37</v>
      </c>
      <c r="U363" t="s">
        <v>53</v>
      </c>
      <c r="V363">
        <v>-0.265822784810127</v>
      </c>
      <c r="W363">
        <v>2004</v>
      </c>
      <c r="X363">
        <v>11</v>
      </c>
      <c r="Y363">
        <v>4</v>
      </c>
    </row>
    <row r="364" spans="1:25" x14ac:dyDescent="0.25">
      <c r="A364">
        <v>10341</v>
      </c>
      <c r="B364">
        <v>36</v>
      </c>
      <c r="C364">
        <v>93.56</v>
      </c>
      <c r="D364">
        <v>10</v>
      </c>
      <c r="E364">
        <v>3368.16</v>
      </c>
      <c r="F364" s="1">
        <v>38315</v>
      </c>
      <c r="G364" t="s">
        <v>25</v>
      </c>
      <c r="H364" t="s">
        <v>193</v>
      </c>
      <c r="I364">
        <v>79</v>
      </c>
      <c r="J364" t="s">
        <v>546</v>
      </c>
      <c r="K364" t="s">
        <v>156</v>
      </c>
      <c r="L364" t="s">
        <v>157</v>
      </c>
      <c r="M364" t="s">
        <v>158</v>
      </c>
      <c r="N364" t="s">
        <v>31</v>
      </c>
      <c r="O364" t="s">
        <v>159</v>
      </c>
      <c r="P364" t="s">
        <v>31</v>
      </c>
      <c r="Q364" t="s">
        <v>160</v>
      </c>
      <c r="R364" t="s">
        <v>161</v>
      </c>
      <c r="S364" t="s">
        <v>45</v>
      </c>
      <c r="T364" t="s">
        <v>162</v>
      </c>
      <c r="U364" t="s">
        <v>53</v>
      </c>
      <c r="V364">
        <v>-0.18430379746835401</v>
      </c>
      <c r="W364">
        <v>2004</v>
      </c>
      <c r="X364">
        <v>11</v>
      </c>
      <c r="Y364">
        <v>4</v>
      </c>
    </row>
    <row r="365" spans="1:25" x14ac:dyDescent="0.25">
      <c r="A365">
        <v>10363</v>
      </c>
      <c r="B365">
        <v>34</v>
      </c>
      <c r="C365">
        <v>81.62</v>
      </c>
      <c r="D365">
        <v>5</v>
      </c>
      <c r="E365">
        <v>2775.08</v>
      </c>
      <c r="F365" s="1">
        <v>38358</v>
      </c>
      <c r="G365" t="s">
        <v>25</v>
      </c>
      <c r="H365" t="s">
        <v>193</v>
      </c>
      <c r="I365">
        <v>79</v>
      </c>
      <c r="J365" t="s">
        <v>546</v>
      </c>
      <c r="K365" t="s">
        <v>493</v>
      </c>
      <c r="L365" t="s">
        <v>494</v>
      </c>
      <c r="M365" t="s">
        <v>495</v>
      </c>
      <c r="N365" t="s">
        <v>31</v>
      </c>
      <c r="O365" t="s">
        <v>496</v>
      </c>
      <c r="P365" t="s">
        <v>31</v>
      </c>
      <c r="Q365" t="s">
        <v>497</v>
      </c>
      <c r="R365" t="s">
        <v>141</v>
      </c>
      <c r="S365" t="s">
        <v>45</v>
      </c>
      <c r="T365" t="s">
        <v>498</v>
      </c>
      <c r="U365" t="s">
        <v>38</v>
      </c>
      <c r="V365">
        <v>-3.3164556962025402E-2</v>
      </c>
      <c r="W365">
        <v>2005</v>
      </c>
      <c r="X365">
        <v>1</v>
      </c>
      <c r="Y365">
        <v>1</v>
      </c>
    </row>
    <row r="366" spans="1:25" x14ac:dyDescent="0.25">
      <c r="A366">
        <v>10377</v>
      </c>
      <c r="B366">
        <v>24</v>
      </c>
      <c r="C366">
        <v>67.83</v>
      </c>
      <c r="D366">
        <v>5</v>
      </c>
      <c r="E366">
        <v>1627.92</v>
      </c>
      <c r="F366" s="1">
        <v>38392</v>
      </c>
      <c r="G366" t="s">
        <v>25</v>
      </c>
      <c r="H366" t="s">
        <v>193</v>
      </c>
      <c r="I366">
        <v>79</v>
      </c>
      <c r="J366" t="s">
        <v>546</v>
      </c>
      <c r="K366" t="s">
        <v>136</v>
      </c>
      <c r="L366" t="s">
        <v>137</v>
      </c>
      <c r="M366" t="s">
        <v>138</v>
      </c>
      <c r="N366" t="s">
        <v>31</v>
      </c>
      <c r="O366" t="s">
        <v>139</v>
      </c>
      <c r="P366" t="s">
        <v>31</v>
      </c>
      <c r="Q366" t="s">
        <v>140</v>
      </c>
      <c r="R366" t="s">
        <v>141</v>
      </c>
      <c r="S366" t="s">
        <v>45</v>
      </c>
      <c r="T366" t="s">
        <v>142</v>
      </c>
      <c r="U366" t="s">
        <v>38</v>
      </c>
      <c r="V366">
        <v>0.14139240506329101</v>
      </c>
      <c r="W366">
        <v>2005</v>
      </c>
      <c r="X366">
        <v>2</v>
      </c>
      <c r="Y366">
        <v>1</v>
      </c>
    </row>
    <row r="367" spans="1:25" x14ac:dyDescent="0.25">
      <c r="A367">
        <v>10389</v>
      </c>
      <c r="B367">
        <v>36</v>
      </c>
      <c r="C367">
        <v>70.260000000000005</v>
      </c>
      <c r="D367">
        <v>7</v>
      </c>
      <c r="E367">
        <v>2529.36</v>
      </c>
      <c r="F367" s="1">
        <v>38414</v>
      </c>
      <c r="G367" t="s">
        <v>25</v>
      </c>
      <c r="H367" t="s">
        <v>193</v>
      </c>
      <c r="I367">
        <v>79</v>
      </c>
      <c r="J367" t="s">
        <v>546</v>
      </c>
      <c r="K367" t="s">
        <v>275</v>
      </c>
      <c r="L367" t="s">
        <v>276</v>
      </c>
      <c r="M367" t="s">
        <v>277</v>
      </c>
      <c r="N367" t="s">
        <v>31</v>
      </c>
      <c r="O367" t="s">
        <v>278</v>
      </c>
      <c r="P367" t="s">
        <v>31</v>
      </c>
      <c r="Q367" t="s">
        <v>279</v>
      </c>
      <c r="R367" t="s">
        <v>200</v>
      </c>
      <c r="S367" t="s">
        <v>45</v>
      </c>
      <c r="T367" t="s">
        <v>280</v>
      </c>
      <c r="U367" t="s">
        <v>38</v>
      </c>
      <c r="V367">
        <v>0.110632911392405</v>
      </c>
      <c r="W367">
        <v>2005</v>
      </c>
      <c r="X367">
        <v>3</v>
      </c>
      <c r="Y367">
        <v>1</v>
      </c>
    </row>
    <row r="368" spans="1:25" x14ac:dyDescent="0.25">
      <c r="A368">
        <v>10419</v>
      </c>
      <c r="B368">
        <v>34</v>
      </c>
      <c r="C368">
        <v>90.17</v>
      </c>
      <c r="D368">
        <v>14</v>
      </c>
      <c r="E368">
        <v>3065.78</v>
      </c>
      <c r="F368" s="1">
        <v>38489</v>
      </c>
      <c r="G368" t="s">
        <v>25</v>
      </c>
      <c r="H368" t="s">
        <v>193</v>
      </c>
      <c r="I368">
        <v>79</v>
      </c>
      <c r="J368" t="s">
        <v>546</v>
      </c>
      <c r="K368" t="s">
        <v>156</v>
      </c>
      <c r="L368" t="s">
        <v>157</v>
      </c>
      <c r="M368" t="s">
        <v>158</v>
      </c>
      <c r="N368" t="s">
        <v>31</v>
      </c>
      <c r="O368" t="s">
        <v>159</v>
      </c>
      <c r="P368" t="s">
        <v>31</v>
      </c>
      <c r="Q368" t="s">
        <v>160</v>
      </c>
      <c r="R368" t="s">
        <v>161</v>
      </c>
      <c r="S368" t="s">
        <v>45</v>
      </c>
      <c r="T368" t="s">
        <v>162</v>
      </c>
      <c r="U368" t="s">
        <v>53</v>
      </c>
      <c r="V368">
        <v>-0.14139240506329101</v>
      </c>
      <c r="W368">
        <v>2005</v>
      </c>
      <c r="X368">
        <v>5</v>
      </c>
      <c r="Y368">
        <v>2</v>
      </c>
    </row>
    <row r="369" spans="1:25" x14ac:dyDescent="0.25">
      <c r="A369">
        <v>10104</v>
      </c>
      <c r="B369">
        <v>41</v>
      </c>
      <c r="C369">
        <v>100</v>
      </c>
      <c r="D369">
        <v>9</v>
      </c>
      <c r="E369">
        <v>4615.78</v>
      </c>
      <c r="F369" s="1">
        <v>37652</v>
      </c>
      <c r="G369" t="s">
        <v>25</v>
      </c>
      <c r="H369" t="s">
        <v>529</v>
      </c>
      <c r="I369">
        <v>118</v>
      </c>
      <c r="J369" t="s">
        <v>547</v>
      </c>
      <c r="K369" t="s">
        <v>186</v>
      </c>
      <c r="L369" t="s">
        <v>187</v>
      </c>
      <c r="M369" t="s">
        <v>188</v>
      </c>
      <c r="N369" t="s">
        <v>31</v>
      </c>
      <c r="O369" t="s">
        <v>189</v>
      </c>
      <c r="P369" t="s">
        <v>31</v>
      </c>
      <c r="Q369" t="s">
        <v>190</v>
      </c>
      <c r="R369" t="s">
        <v>191</v>
      </c>
      <c r="S369" t="s">
        <v>45</v>
      </c>
      <c r="T369" t="s">
        <v>192</v>
      </c>
      <c r="U369" t="s">
        <v>53</v>
      </c>
      <c r="V369">
        <v>0.152542372881356</v>
      </c>
      <c r="W369">
        <v>2003</v>
      </c>
      <c r="X369">
        <v>1</v>
      </c>
      <c r="Y369">
        <v>1</v>
      </c>
    </row>
    <row r="370" spans="1:25" x14ac:dyDescent="0.25">
      <c r="A370">
        <v>10115</v>
      </c>
      <c r="B370">
        <v>46</v>
      </c>
      <c r="C370">
        <v>100</v>
      </c>
      <c r="D370">
        <v>5</v>
      </c>
      <c r="E370">
        <v>5723.78</v>
      </c>
      <c r="F370" s="1">
        <v>37715</v>
      </c>
      <c r="G370" t="s">
        <v>25</v>
      </c>
      <c r="H370" t="s">
        <v>529</v>
      </c>
      <c r="I370">
        <v>118</v>
      </c>
      <c r="J370" t="s">
        <v>547</v>
      </c>
      <c r="K370" t="s">
        <v>214</v>
      </c>
      <c r="L370" t="s">
        <v>215</v>
      </c>
      <c r="M370" t="s">
        <v>216</v>
      </c>
      <c r="N370" t="s">
        <v>217</v>
      </c>
      <c r="O370" t="s">
        <v>32</v>
      </c>
      <c r="P370" t="s">
        <v>33</v>
      </c>
      <c r="Q370" t="s">
        <v>34</v>
      </c>
      <c r="R370" t="s">
        <v>35</v>
      </c>
      <c r="S370" t="s">
        <v>36</v>
      </c>
      <c r="T370" t="s">
        <v>218</v>
      </c>
      <c r="U370" t="s">
        <v>53</v>
      </c>
      <c r="V370">
        <v>0.152542372881356</v>
      </c>
      <c r="W370">
        <v>2003</v>
      </c>
      <c r="X370">
        <v>4</v>
      </c>
      <c r="Y370">
        <v>2</v>
      </c>
    </row>
    <row r="371" spans="1:25" x14ac:dyDescent="0.25">
      <c r="A371">
        <v>10127</v>
      </c>
      <c r="B371">
        <v>24</v>
      </c>
      <c r="C371">
        <v>100</v>
      </c>
      <c r="D371">
        <v>11</v>
      </c>
      <c r="E371">
        <v>2559.6</v>
      </c>
      <c r="F371" s="1">
        <v>37775</v>
      </c>
      <c r="G371" t="s">
        <v>25</v>
      </c>
      <c r="H371" t="s">
        <v>529</v>
      </c>
      <c r="I371">
        <v>118</v>
      </c>
      <c r="J371" t="s">
        <v>547</v>
      </c>
      <c r="K371" t="s">
        <v>500</v>
      </c>
      <c r="L371" t="s">
        <v>501</v>
      </c>
      <c r="M371" t="s">
        <v>502</v>
      </c>
      <c r="N371" t="s">
        <v>503</v>
      </c>
      <c r="O371" t="s">
        <v>32</v>
      </c>
      <c r="P371" t="s">
        <v>33</v>
      </c>
      <c r="Q371" t="s">
        <v>34</v>
      </c>
      <c r="R371" t="s">
        <v>35</v>
      </c>
      <c r="S371" t="s">
        <v>36</v>
      </c>
      <c r="T371" t="s">
        <v>504</v>
      </c>
      <c r="U371" t="s">
        <v>38</v>
      </c>
      <c r="V371">
        <v>0.152542372881356</v>
      </c>
      <c r="W371">
        <v>2003</v>
      </c>
      <c r="X371">
        <v>6</v>
      </c>
      <c r="Y371">
        <v>2</v>
      </c>
    </row>
    <row r="372" spans="1:25" x14ac:dyDescent="0.25">
      <c r="A372">
        <v>10141</v>
      </c>
      <c r="B372">
        <v>21</v>
      </c>
      <c r="C372">
        <v>100</v>
      </c>
      <c r="D372">
        <v>5</v>
      </c>
      <c r="E372">
        <v>2140.11</v>
      </c>
      <c r="F372" s="1">
        <v>37834</v>
      </c>
      <c r="G372" t="s">
        <v>25</v>
      </c>
      <c r="H372" t="s">
        <v>529</v>
      </c>
      <c r="I372">
        <v>118</v>
      </c>
      <c r="J372" t="s">
        <v>547</v>
      </c>
      <c r="K372" t="s">
        <v>493</v>
      </c>
      <c r="L372" t="s">
        <v>494</v>
      </c>
      <c r="M372" t="s">
        <v>495</v>
      </c>
      <c r="N372" t="s">
        <v>31</v>
      </c>
      <c r="O372" t="s">
        <v>496</v>
      </c>
      <c r="P372" t="s">
        <v>31</v>
      </c>
      <c r="Q372" t="s">
        <v>497</v>
      </c>
      <c r="R372" t="s">
        <v>141</v>
      </c>
      <c r="S372" t="s">
        <v>45</v>
      </c>
      <c r="T372" t="s">
        <v>498</v>
      </c>
      <c r="U372" t="s">
        <v>38</v>
      </c>
      <c r="V372">
        <v>0.152542372881356</v>
      </c>
      <c r="W372">
        <v>2003</v>
      </c>
      <c r="X372">
        <v>8</v>
      </c>
      <c r="Y372">
        <v>3</v>
      </c>
    </row>
    <row r="373" spans="1:25" x14ac:dyDescent="0.25">
      <c r="A373">
        <v>10151</v>
      </c>
      <c r="B373">
        <v>24</v>
      </c>
      <c r="C373">
        <v>100</v>
      </c>
      <c r="D373">
        <v>3</v>
      </c>
      <c r="E373">
        <v>3327.6</v>
      </c>
      <c r="F373" s="1">
        <v>37885</v>
      </c>
      <c r="G373" t="s">
        <v>25</v>
      </c>
      <c r="H373" t="s">
        <v>529</v>
      </c>
      <c r="I373">
        <v>118</v>
      </c>
      <c r="J373" t="s">
        <v>547</v>
      </c>
      <c r="K373" t="s">
        <v>414</v>
      </c>
      <c r="L373" t="s">
        <v>415</v>
      </c>
      <c r="M373" t="s">
        <v>416</v>
      </c>
      <c r="N373" t="s">
        <v>31</v>
      </c>
      <c r="O373" t="s">
        <v>417</v>
      </c>
      <c r="P373" t="s">
        <v>31</v>
      </c>
      <c r="Q373" t="s">
        <v>418</v>
      </c>
      <c r="R373" t="s">
        <v>141</v>
      </c>
      <c r="S373" t="s">
        <v>45</v>
      </c>
      <c r="T373" t="s">
        <v>419</v>
      </c>
      <c r="U373" t="s">
        <v>53</v>
      </c>
      <c r="V373">
        <v>0.152542372881356</v>
      </c>
      <c r="W373">
        <v>2003</v>
      </c>
      <c r="X373">
        <v>9</v>
      </c>
      <c r="Y373">
        <v>3</v>
      </c>
    </row>
    <row r="374" spans="1:25" x14ac:dyDescent="0.25">
      <c r="A374">
        <v>10165</v>
      </c>
      <c r="B374">
        <v>48</v>
      </c>
      <c r="C374">
        <v>100</v>
      </c>
      <c r="D374">
        <v>12</v>
      </c>
      <c r="E374">
        <v>6825.6</v>
      </c>
      <c r="F374" s="1">
        <v>37916</v>
      </c>
      <c r="G374" t="s">
        <v>25</v>
      </c>
      <c r="H374" t="s">
        <v>529</v>
      </c>
      <c r="I374">
        <v>118</v>
      </c>
      <c r="J374" t="s">
        <v>547</v>
      </c>
      <c r="K374" t="s">
        <v>207</v>
      </c>
      <c r="L374" t="s">
        <v>208</v>
      </c>
      <c r="M374" t="s">
        <v>209</v>
      </c>
      <c r="N374" t="s">
        <v>31</v>
      </c>
      <c r="O374" t="s">
        <v>210</v>
      </c>
      <c r="P374" t="s">
        <v>31</v>
      </c>
      <c r="Q374" t="s">
        <v>211</v>
      </c>
      <c r="R374" t="s">
        <v>210</v>
      </c>
      <c r="S374" t="s">
        <v>212</v>
      </c>
      <c r="T374" t="s">
        <v>213</v>
      </c>
      <c r="U374" t="s">
        <v>53</v>
      </c>
      <c r="V374">
        <v>0.152542372881356</v>
      </c>
      <c r="W374">
        <v>2003</v>
      </c>
      <c r="X374">
        <v>10</v>
      </c>
      <c r="Y374">
        <v>4</v>
      </c>
    </row>
    <row r="375" spans="1:25" x14ac:dyDescent="0.25">
      <c r="A375">
        <v>10175</v>
      </c>
      <c r="B375">
        <v>26</v>
      </c>
      <c r="C375">
        <v>100</v>
      </c>
      <c r="D375">
        <v>1</v>
      </c>
      <c r="E375">
        <v>3543.28</v>
      </c>
      <c r="F375" s="1">
        <v>37931</v>
      </c>
      <c r="G375" t="s">
        <v>25</v>
      </c>
      <c r="H375" t="s">
        <v>529</v>
      </c>
      <c r="I375">
        <v>118</v>
      </c>
      <c r="J375" t="s">
        <v>547</v>
      </c>
      <c r="K375" t="s">
        <v>349</v>
      </c>
      <c r="L375" t="s">
        <v>350</v>
      </c>
      <c r="M375" t="s">
        <v>351</v>
      </c>
      <c r="N375" t="s">
        <v>31</v>
      </c>
      <c r="O375" t="s">
        <v>352</v>
      </c>
      <c r="P375" t="s">
        <v>31</v>
      </c>
      <c r="Q375" t="s">
        <v>353</v>
      </c>
      <c r="R375" t="s">
        <v>183</v>
      </c>
      <c r="S375" t="s">
        <v>45</v>
      </c>
      <c r="T375" t="s">
        <v>354</v>
      </c>
      <c r="U375" t="s">
        <v>53</v>
      </c>
      <c r="V375">
        <v>0.152542372881356</v>
      </c>
      <c r="W375">
        <v>2003</v>
      </c>
      <c r="X375">
        <v>11</v>
      </c>
      <c r="Y375">
        <v>4</v>
      </c>
    </row>
    <row r="376" spans="1:25" x14ac:dyDescent="0.25">
      <c r="A376">
        <v>10184</v>
      </c>
      <c r="B376">
        <v>37</v>
      </c>
      <c r="C376">
        <v>100</v>
      </c>
      <c r="D376">
        <v>6</v>
      </c>
      <c r="E376">
        <v>4516.22</v>
      </c>
      <c r="F376" s="1">
        <v>37939</v>
      </c>
      <c r="G376" t="s">
        <v>25</v>
      </c>
      <c r="H376" t="s">
        <v>529</v>
      </c>
      <c r="I376">
        <v>118</v>
      </c>
      <c r="J376" t="s">
        <v>547</v>
      </c>
      <c r="K376" t="s">
        <v>548</v>
      </c>
      <c r="L376" t="s">
        <v>549</v>
      </c>
      <c r="M376" t="s">
        <v>550</v>
      </c>
      <c r="N376" t="s">
        <v>31</v>
      </c>
      <c r="O376" t="s">
        <v>551</v>
      </c>
      <c r="P376" t="s">
        <v>31</v>
      </c>
      <c r="Q376" t="s">
        <v>552</v>
      </c>
      <c r="R376" t="s">
        <v>191</v>
      </c>
      <c r="S376" t="s">
        <v>45</v>
      </c>
      <c r="T376" t="s">
        <v>553</v>
      </c>
      <c r="U376" t="s">
        <v>53</v>
      </c>
      <c r="V376">
        <v>0.152542372881356</v>
      </c>
      <c r="W376">
        <v>2003</v>
      </c>
      <c r="X376">
        <v>11</v>
      </c>
      <c r="Y376">
        <v>4</v>
      </c>
    </row>
    <row r="377" spans="1:25" x14ac:dyDescent="0.25">
      <c r="A377">
        <v>10195</v>
      </c>
      <c r="B377">
        <v>49</v>
      </c>
      <c r="C377">
        <v>100</v>
      </c>
      <c r="D377">
        <v>6</v>
      </c>
      <c r="E377">
        <v>6445.46</v>
      </c>
      <c r="F377" s="1">
        <v>37950</v>
      </c>
      <c r="G377" t="s">
        <v>25</v>
      </c>
      <c r="H377" t="s">
        <v>529</v>
      </c>
      <c r="I377">
        <v>118</v>
      </c>
      <c r="J377" t="s">
        <v>547</v>
      </c>
      <c r="K377" t="s">
        <v>334</v>
      </c>
      <c r="L377" t="s">
        <v>335</v>
      </c>
      <c r="M377" t="s">
        <v>336</v>
      </c>
      <c r="N377" t="s">
        <v>31</v>
      </c>
      <c r="O377" t="s">
        <v>337</v>
      </c>
      <c r="P377" t="s">
        <v>33</v>
      </c>
      <c r="Q377" t="s">
        <v>338</v>
      </c>
      <c r="R377" t="s">
        <v>35</v>
      </c>
      <c r="S377" t="s">
        <v>36</v>
      </c>
      <c r="T377" t="s">
        <v>339</v>
      </c>
      <c r="U377" t="s">
        <v>53</v>
      </c>
      <c r="V377">
        <v>0.152542372881356</v>
      </c>
      <c r="W377">
        <v>2003</v>
      </c>
      <c r="X377">
        <v>11</v>
      </c>
      <c r="Y377">
        <v>4</v>
      </c>
    </row>
    <row r="378" spans="1:25" x14ac:dyDescent="0.25">
      <c r="A378">
        <v>10207</v>
      </c>
      <c r="B378">
        <v>34</v>
      </c>
      <c r="C378">
        <v>99.54</v>
      </c>
      <c r="D378">
        <v>7</v>
      </c>
      <c r="E378">
        <v>3384.36</v>
      </c>
      <c r="F378" s="1">
        <v>37964</v>
      </c>
      <c r="G378" t="s">
        <v>25</v>
      </c>
      <c r="H378" t="s">
        <v>529</v>
      </c>
      <c r="I378">
        <v>118</v>
      </c>
      <c r="J378" t="s">
        <v>547</v>
      </c>
      <c r="K378" t="s">
        <v>439</v>
      </c>
      <c r="L378" t="s">
        <v>440</v>
      </c>
      <c r="M378" t="s">
        <v>441</v>
      </c>
      <c r="N378" t="s">
        <v>31</v>
      </c>
      <c r="O378" t="s">
        <v>404</v>
      </c>
      <c r="P378" t="s">
        <v>133</v>
      </c>
      <c r="Q378" t="s">
        <v>405</v>
      </c>
      <c r="R378" t="s">
        <v>35</v>
      </c>
      <c r="S378" t="s">
        <v>36</v>
      </c>
      <c r="T378" t="s">
        <v>442</v>
      </c>
      <c r="U378" t="s">
        <v>53</v>
      </c>
      <c r="V378">
        <v>0.156440677966102</v>
      </c>
      <c r="W378">
        <v>2003</v>
      </c>
      <c r="X378">
        <v>12</v>
      </c>
      <c r="Y378">
        <v>4</v>
      </c>
    </row>
    <row r="379" spans="1:25" x14ac:dyDescent="0.25">
      <c r="A379">
        <v>10219</v>
      </c>
      <c r="B379">
        <v>48</v>
      </c>
      <c r="C379">
        <v>100</v>
      </c>
      <c r="D379">
        <v>2</v>
      </c>
      <c r="E379">
        <v>4891.68</v>
      </c>
      <c r="F379" s="1">
        <v>38027</v>
      </c>
      <c r="G379" t="s">
        <v>25</v>
      </c>
      <c r="H379" t="s">
        <v>529</v>
      </c>
      <c r="I379">
        <v>118</v>
      </c>
      <c r="J379" t="s">
        <v>547</v>
      </c>
      <c r="K379" t="s">
        <v>554</v>
      </c>
      <c r="L379" t="s">
        <v>555</v>
      </c>
      <c r="M379" t="s">
        <v>556</v>
      </c>
      <c r="N379" t="s">
        <v>31</v>
      </c>
      <c r="O379" t="s">
        <v>557</v>
      </c>
      <c r="P379" t="s">
        <v>58</v>
      </c>
      <c r="Q379" t="s">
        <v>70</v>
      </c>
      <c r="R379" t="s">
        <v>35</v>
      </c>
      <c r="S379" t="s">
        <v>36</v>
      </c>
      <c r="T379" t="s">
        <v>558</v>
      </c>
      <c r="U379" t="s">
        <v>53</v>
      </c>
      <c r="V379">
        <v>0.152542372881356</v>
      </c>
      <c r="W379">
        <v>2004</v>
      </c>
      <c r="X379">
        <v>2</v>
      </c>
      <c r="Y379">
        <v>1</v>
      </c>
    </row>
    <row r="380" spans="1:25" x14ac:dyDescent="0.25">
      <c r="A380">
        <v>10229</v>
      </c>
      <c r="B380">
        <v>36</v>
      </c>
      <c r="C380">
        <v>100</v>
      </c>
      <c r="D380">
        <v>1</v>
      </c>
      <c r="E380">
        <v>4521.96</v>
      </c>
      <c r="F380" s="1">
        <v>38057</v>
      </c>
      <c r="G380" t="s">
        <v>25</v>
      </c>
      <c r="H380" t="s">
        <v>529</v>
      </c>
      <c r="I380">
        <v>118</v>
      </c>
      <c r="J380" t="s">
        <v>547</v>
      </c>
      <c r="K380" t="s">
        <v>287</v>
      </c>
      <c r="L380" t="s">
        <v>288</v>
      </c>
      <c r="M380" t="s">
        <v>289</v>
      </c>
      <c r="N380" t="s">
        <v>31</v>
      </c>
      <c r="O380" t="s">
        <v>290</v>
      </c>
      <c r="P380" t="s">
        <v>58</v>
      </c>
      <c r="Q380" t="s">
        <v>121</v>
      </c>
      <c r="R380" t="s">
        <v>35</v>
      </c>
      <c r="S380" t="s">
        <v>36</v>
      </c>
      <c r="T380" t="s">
        <v>291</v>
      </c>
      <c r="U380" t="s">
        <v>53</v>
      </c>
      <c r="V380">
        <v>0.152542372881356</v>
      </c>
      <c r="W380">
        <v>2004</v>
      </c>
      <c r="X380">
        <v>3</v>
      </c>
      <c r="Y380">
        <v>1</v>
      </c>
    </row>
    <row r="381" spans="1:25" x14ac:dyDescent="0.25">
      <c r="A381">
        <v>10246</v>
      </c>
      <c r="B381">
        <v>46</v>
      </c>
      <c r="C381">
        <v>100</v>
      </c>
      <c r="D381">
        <v>5</v>
      </c>
      <c r="E381">
        <v>5069.66</v>
      </c>
      <c r="F381" s="1">
        <v>38112</v>
      </c>
      <c r="G381" t="s">
        <v>25</v>
      </c>
      <c r="H381" t="s">
        <v>529</v>
      </c>
      <c r="I381">
        <v>118</v>
      </c>
      <c r="J381" t="s">
        <v>547</v>
      </c>
      <c r="K381" t="s">
        <v>186</v>
      </c>
      <c r="L381" t="s">
        <v>187</v>
      </c>
      <c r="M381" t="s">
        <v>188</v>
      </c>
      <c r="N381" t="s">
        <v>31</v>
      </c>
      <c r="O381" t="s">
        <v>189</v>
      </c>
      <c r="P381" t="s">
        <v>31</v>
      </c>
      <c r="Q381" t="s">
        <v>190</v>
      </c>
      <c r="R381" t="s">
        <v>191</v>
      </c>
      <c r="S381" t="s">
        <v>45</v>
      </c>
      <c r="T381" t="s">
        <v>192</v>
      </c>
      <c r="U381" t="s">
        <v>53</v>
      </c>
      <c r="V381">
        <v>0.152542372881356</v>
      </c>
      <c r="W381">
        <v>2004</v>
      </c>
      <c r="X381">
        <v>5</v>
      </c>
      <c r="Y381">
        <v>2</v>
      </c>
    </row>
    <row r="382" spans="1:25" x14ac:dyDescent="0.25">
      <c r="A382">
        <v>10259</v>
      </c>
      <c r="B382">
        <v>46</v>
      </c>
      <c r="C382">
        <v>100</v>
      </c>
      <c r="D382">
        <v>4</v>
      </c>
      <c r="E382">
        <v>6541.2</v>
      </c>
      <c r="F382" s="1">
        <v>38153</v>
      </c>
      <c r="G382" t="s">
        <v>25</v>
      </c>
      <c r="H382" t="s">
        <v>529</v>
      </c>
      <c r="I382">
        <v>118</v>
      </c>
      <c r="J382" t="s">
        <v>547</v>
      </c>
      <c r="K382" t="s">
        <v>443</v>
      </c>
      <c r="L382" t="s">
        <v>444</v>
      </c>
      <c r="M382" t="s">
        <v>445</v>
      </c>
      <c r="N382" t="s">
        <v>446</v>
      </c>
      <c r="O382" t="s">
        <v>210</v>
      </c>
      <c r="P382" t="s">
        <v>31</v>
      </c>
      <c r="Q382" t="s">
        <v>447</v>
      </c>
      <c r="R382" t="s">
        <v>210</v>
      </c>
      <c r="S382" t="s">
        <v>102</v>
      </c>
      <c r="T382" t="s">
        <v>448</v>
      </c>
      <c r="U382" t="s">
        <v>53</v>
      </c>
      <c r="V382">
        <v>0.152542372881356</v>
      </c>
      <c r="W382">
        <v>2004</v>
      </c>
      <c r="X382">
        <v>6</v>
      </c>
      <c r="Y382">
        <v>2</v>
      </c>
    </row>
    <row r="383" spans="1:25" x14ac:dyDescent="0.25">
      <c r="A383">
        <v>10271</v>
      </c>
      <c r="B383">
        <v>31</v>
      </c>
      <c r="C383">
        <v>97.17</v>
      </c>
      <c r="D383">
        <v>5</v>
      </c>
      <c r="E383">
        <v>3012.27</v>
      </c>
      <c r="F383" s="1">
        <v>38188</v>
      </c>
      <c r="G383" t="s">
        <v>25</v>
      </c>
      <c r="H383" t="s">
        <v>529</v>
      </c>
      <c r="I383">
        <v>118</v>
      </c>
      <c r="J383" t="s">
        <v>547</v>
      </c>
      <c r="K383" t="s">
        <v>287</v>
      </c>
      <c r="L383" t="s">
        <v>288</v>
      </c>
      <c r="M383" t="s">
        <v>289</v>
      </c>
      <c r="N383" t="s">
        <v>31</v>
      </c>
      <c r="O383" t="s">
        <v>290</v>
      </c>
      <c r="P383" t="s">
        <v>58</v>
      </c>
      <c r="Q383" t="s">
        <v>121</v>
      </c>
      <c r="R383" t="s">
        <v>35</v>
      </c>
      <c r="S383" t="s">
        <v>36</v>
      </c>
      <c r="T383" t="s">
        <v>291</v>
      </c>
      <c r="U383" t="s">
        <v>53</v>
      </c>
      <c r="V383">
        <v>0.176525423728814</v>
      </c>
      <c r="W383">
        <v>2004</v>
      </c>
      <c r="X383">
        <v>7</v>
      </c>
      <c r="Y383">
        <v>3</v>
      </c>
    </row>
    <row r="384" spans="1:25" x14ac:dyDescent="0.25">
      <c r="A384">
        <v>10281</v>
      </c>
      <c r="B384">
        <v>41</v>
      </c>
      <c r="C384">
        <v>100</v>
      </c>
      <c r="D384">
        <v>1</v>
      </c>
      <c r="E384">
        <v>5247.18</v>
      </c>
      <c r="F384" s="1">
        <v>38218</v>
      </c>
      <c r="G384" t="s">
        <v>25</v>
      </c>
      <c r="H384" t="s">
        <v>529</v>
      </c>
      <c r="I384">
        <v>118</v>
      </c>
      <c r="J384" t="s">
        <v>547</v>
      </c>
      <c r="K384" t="s">
        <v>149</v>
      </c>
      <c r="L384" t="s">
        <v>150</v>
      </c>
      <c r="M384" t="s">
        <v>151</v>
      </c>
      <c r="N384" t="s">
        <v>31</v>
      </c>
      <c r="O384" t="s">
        <v>152</v>
      </c>
      <c r="P384" t="s">
        <v>153</v>
      </c>
      <c r="Q384" t="s">
        <v>154</v>
      </c>
      <c r="R384" t="s">
        <v>35</v>
      </c>
      <c r="S384" t="s">
        <v>36</v>
      </c>
      <c r="T384" t="s">
        <v>155</v>
      </c>
      <c r="U384" t="s">
        <v>53</v>
      </c>
      <c r="V384">
        <v>0.152542372881356</v>
      </c>
      <c r="W384">
        <v>2004</v>
      </c>
      <c r="X384">
        <v>8</v>
      </c>
      <c r="Y384">
        <v>3</v>
      </c>
    </row>
    <row r="385" spans="1:25" x14ac:dyDescent="0.25">
      <c r="A385">
        <v>10292</v>
      </c>
      <c r="B385">
        <v>21</v>
      </c>
      <c r="C385">
        <v>100</v>
      </c>
      <c r="D385">
        <v>8</v>
      </c>
      <c r="E385">
        <v>2214.87</v>
      </c>
      <c r="F385" s="1">
        <v>38238</v>
      </c>
      <c r="G385" t="s">
        <v>25</v>
      </c>
      <c r="H385" t="s">
        <v>529</v>
      </c>
      <c r="I385">
        <v>118</v>
      </c>
      <c r="J385" t="s">
        <v>547</v>
      </c>
      <c r="K385" t="s">
        <v>28</v>
      </c>
      <c r="L385" t="s">
        <v>29</v>
      </c>
      <c r="M385" t="s">
        <v>30</v>
      </c>
      <c r="N385" t="s">
        <v>31</v>
      </c>
      <c r="O385" t="s">
        <v>32</v>
      </c>
      <c r="P385" t="s">
        <v>33</v>
      </c>
      <c r="Q385" t="s">
        <v>34</v>
      </c>
      <c r="R385" t="s">
        <v>35</v>
      </c>
      <c r="S385" t="s">
        <v>36</v>
      </c>
      <c r="T385" t="s">
        <v>37</v>
      </c>
      <c r="U385" t="s">
        <v>38</v>
      </c>
      <c r="V385">
        <v>0.152542372881356</v>
      </c>
      <c r="W385">
        <v>2004</v>
      </c>
      <c r="X385">
        <v>9</v>
      </c>
      <c r="Y385">
        <v>3</v>
      </c>
    </row>
    <row r="386" spans="1:25" x14ac:dyDescent="0.25">
      <c r="A386">
        <v>10305</v>
      </c>
      <c r="B386">
        <v>38</v>
      </c>
      <c r="C386">
        <v>100</v>
      </c>
      <c r="D386">
        <v>5</v>
      </c>
      <c r="E386">
        <v>4773.18</v>
      </c>
      <c r="F386" s="1">
        <v>38273</v>
      </c>
      <c r="G386" t="s">
        <v>25</v>
      </c>
      <c r="H386" t="s">
        <v>529</v>
      </c>
      <c r="I386">
        <v>118</v>
      </c>
      <c r="J386" t="s">
        <v>547</v>
      </c>
      <c r="K386" t="s">
        <v>129</v>
      </c>
      <c r="L386" t="s">
        <v>130</v>
      </c>
      <c r="M386" t="s">
        <v>131</v>
      </c>
      <c r="N386" t="s">
        <v>31</v>
      </c>
      <c r="O386" t="s">
        <v>132</v>
      </c>
      <c r="P386" t="s">
        <v>133</v>
      </c>
      <c r="Q386" t="s">
        <v>134</v>
      </c>
      <c r="R386" t="s">
        <v>35</v>
      </c>
      <c r="S386" t="s">
        <v>36</v>
      </c>
      <c r="T386" t="s">
        <v>135</v>
      </c>
      <c r="U386" t="s">
        <v>53</v>
      </c>
      <c r="V386">
        <v>0.152542372881356</v>
      </c>
      <c r="W386">
        <v>2004</v>
      </c>
      <c r="X386">
        <v>10</v>
      </c>
      <c r="Y386">
        <v>4</v>
      </c>
    </row>
    <row r="387" spans="1:25" x14ac:dyDescent="0.25">
      <c r="A387">
        <v>10314</v>
      </c>
      <c r="B387">
        <v>45</v>
      </c>
      <c r="C387">
        <v>100</v>
      </c>
      <c r="D387">
        <v>14</v>
      </c>
      <c r="E387">
        <v>6185.7</v>
      </c>
      <c r="F387" s="1">
        <v>38282</v>
      </c>
      <c r="G387" t="s">
        <v>25</v>
      </c>
      <c r="H387" t="s">
        <v>529</v>
      </c>
      <c r="I387">
        <v>118</v>
      </c>
      <c r="J387" t="s">
        <v>547</v>
      </c>
      <c r="K387" t="s">
        <v>523</v>
      </c>
      <c r="L387" t="s">
        <v>524</v>
      </c>
      <c r="M387" t="s">
        <v>525</v>
      </c>
      <c r="N387" t="s">
        <v>31</v>
      </c>
      <c r="O387" t="s">
        <v>526</v>
      </c>
      <c r="P387" t="s">
        <v>31</v>
      </c>
      <c r="Q387" t="s">
        <v>527</v>
      </c>
      <c r="R387" t="s">
        <v>347</v>
      </c>
      <c r="S387" t="s">
        <v>45</v>
      </c>
      <c r="T387" t="s">
        <v>528</v>
      </c>
      <c r="U387" t="s">
        <v>53</v>
      </c>
      <c r="V387">
        <v>0.152542372881356</v>
      </c>
      <c r="W387">
        <v>2004</v>
      </c>
      <c r="X387">
        <v>10</v>
      </c>
      <c r="Y387">
        <v>4</v>
      </c>
    </row>
    <row r="388" spans="1:25" x14ac:dyDescent="0.25">
      <c r="A388">
        <v>10324</v>
      </c>
      <c r="B388">
        <v>26</v>
      </c>
      <c r="C388">
        <v>58.38</v>
      </c>
      <c r="D388">
        <v>7</v>
      </c>
      <c r="E388">
        <v>1517.88</v>
      </c>
      <c r="F388" s="1">
        <v>38296</v>
      </c>
      <c r="G388" t="s">
        <v>25</v>
      </c>
      <c r="H388" t="s">
        <v>529</v>
      </c>
      <c r="I388">
        <v>118</v>
      </c>
      <c r="J388" t="s">
        <v>547</v>
      </c>
      <c r="K388" t="s">
        <v>104</v>
      </c>
      <c r="L388" t="s">
        <v>105</v>
      </c>
      <c r="M388" t="s">
        <v>106</v>
      </c>
      <c r="N388" t="s">
        <v>107</v>
      </c>
      <c r="O388" t="s">
        <v>32</v>
      </c>
      <c r="P388" t="s">
        <v>33</v>
      </c>
      <c r="Q388" t="s">
        <v>34</v>
      </c>
      <c r="R388" t="s">
        <v>35</v>
      </c>
      <c r="S388" t="s">
        <v>36</v>
      </c>
      <c r="T388" t="s">
        <v>108</v>
      </c>
      <c r="U388" t="s">
        <v>38</v>
      </c>
      <c r="V388">
        <v>0.50525423728813601</v>
      </c>
      <c r="W388">
        <v>2004</v>
      </c>
      <c r="X388">
        <v>11</v>
      </c>
      <c r="Y388">
        <v>4</v>
      </c>
    </row>
    <row r="389" spans="1:25" x14ac:dyDescent="0.25">
      <c r="A389">
        <v>10336</v>
      </c>
      <c r="B389">
        <v>38</v>
      </c>
      <c r="C389">
        <v>100</v>
      </c>
      <c r="D389">
        <v>3</v>
      </c>
      <c r="E389">
        <v>6372.6</v>
      </c>
      <c r="F389" s="1">
        <v>38311</v>
      </c>
      <c r="G389" t="s">
        <v>25</v>
      </c>
      <c r="H389" t="s">
        <v>529</v>
      </c>
      <c r="I389">
        <v>118</v>
      </c>
      <c r="J389" t="s">
        <v>547</v>
      </c>
      <c r="K389" t="s">
        <v>427</v>
      </c>
      <c r="L389" t="s">
        <v>428</v>
      </c>
      <c r="M389" t="s">
        <v>429</v>
      </c>
      <c r="N389" t="s">
        <v>31</v>
      </c>
      <c r="O389" t="s">
        <v>50</v>
      </c>
      <c r="P389" t="s">
        <v>31</v>
      </c>
      <c r="Q389" t="s">
        <v>430</v>
      </c>
      <c r="R389" t="s">
        <v>44</v>
      </c>
      <c r="S389" t="s">
        <v>45</v>
      </c>
      <c r="T389" t="s">
        <v>431</v>
      </c>
      <c r="U389" t="s">
        <v>53</v>
      </c>
      <c r="V389">
        <v>0.152542372881356</v>
      </c>
      <c r="W389">
        <v>2004</v>
      </c>
      <c r="X389">
        <v>11</v>
      </c>
      <c r="Y389">
        <v>4</v>
      </c>
    </row>
    <row r="390" spans="1:25" x14ac:dyDescent="0.25">
      <c r="A390">
        <v>10349</v>
      </c>
      <c r="B390">
        <v>48</v>
      </c>
      <c r="C390">
        <v>100</v>
      </c>
      <c r="D390">
        <v>9</v>
      </c>
      <c r="E390">
        <v>5232.96</v>
      </c>
      <c r="F390" s="1">
        <v>38322</v>
      </c>
      <c r="G390" t="s">
        <v>25</v>
      </c>
      <c r="H390" t="s">
        <v>529</v>
      </c>
      <c r="I390">
        <v>118</v>
      </c>
      <c r="J390" t="s">
        <v>547</v>
      </c>
      <c r="K390" t="s">
        <v>500</v>
      </c>
      <c r="L390" t="s">
        <v>501</v>
      </c>
      <c r="M390" t="s">
        <v>502</v>
      </c>
      <c r="N390" t="s">
        <v>503</v>
      </c>
      <c r="O390" t="s">
        <v>32</v>
      </c>
      <c r="P390" t="s">
        <v>33</v>
      </c>
      <c r="Q390" t="s">
        <v>34</v>
      </c>
      <c r="R390" t="s">
        <v>35</v>
      </c>
      <c r="S390" t="s">
        <v>36</v>
      </c>
      <c r="T390" t="s">
        <v>504</v>
      </c>
      <c r="U390" t="s">
        <v>53</v>
      </c>
      <c r="V390">
        <v>0.152542372881356</v>
      </c>
      <c r="W390">
        <v>2004</v>
      </c>
      <c r="X390">
        <v>12</v>
      </c>
      <c r="Y390">
        <v>4</v>
      </c>
    </row>
    <row r="391" spans="1:25" x14ac:dyDescent="0.25">
      <c r="A391">
        <v>10358</v>
      </c>
      <c r="B391">
        <v>42</v>
      </c>
      <c r="C391">
        <v>64.16</v>
      </c>
      <c r="D391">
        <v>9</v>
      </c>
      <c r="E391">
        <v>2694.72</v>
      </c>
      <c r="F391" s="1">
        <v>38331</v>
      </c>
      <c r="G391" t="s">
        <v>25</v>
      </c>
      <c r="H391" t="s">
        <v>529</v>
      </c>
      <c r="I391">
        <v>118</v>
      </c>
      <c r="J391" t="s">
        <v>547</v>
      </c>
      <c r="K391" t="s">
        <v>186</v>
      </c>
      <c r="L391" t="s">
        <v>187</v>
      </c>
      <c r="M391" t="s">
        <v>188</v>
      </c>
      <c r="N391" t="s">
        <v>31</v>
      </c>
      <c r="O391" t="s">
        <v>189</v>
      </c>
      <c r="P391" t="s">
        <v>31</v>
      </c>
      <c r="Q391" t="s">
        <v>190</v>
      </c>
      <c r="R391" t="s">
        <v>191</v>
      </c>
      <c r="S391" t="s">
        <v>45</v>
      </c>
      <c r="T391" t="s">
        <v>192</v>
      </c>
      <c r="U391" t="s">
        <v>38</v>
      </c>
      <c r="V391">
        <v>0.45627118644067799</v>
      </c>
      <c r="W391">
        <v>2004</v>
      </c>
      <c r="X391">
        <v>12</v>
      </c>
      <c r="Y391">
        <v>4</v>
      </c>
    </row>
    <row r="392" spans="1:25" x14ac:dyDescent="0.25">
      <c r="A392">
        <v>10371</v>
      </c>
      <c r="B392">
        <v>49</v>
      </c>
      <c r="C392">
        <v>35.71</v>
      </c>
      <c r="D392">
        <v>4</v>
      </c>
      <c r="E392">
        <v>1749.79</v>
      </c>
      <c r="F392" s="1">
        <v>38375</v>
      </c>
      <c r="G392" t="s">
        <v>25</v>
      </c>
      <c r="H392" t="s">
        <v>529</v>
      </c>
      <c r="I392">
        <v>118</v>
      </c>
      <c r="J392" t="s">
        <v>547</v>
      </c>
      <c r="K392" t="s">
        <v>287</v>
      </c>
      <c r="L392" t="s">
        <v>288</v>
      </c>
      <c r="M392" t="s">
        <v>289</v>
      </c>
      <c r="N392" t="s">
        <v>31</v>
      </c>
      <c r="O392" t="s">
        <v>290</v>
      </c>
      <c r="P392" t="s">
        <v>58</v>
      </c>
      <c r="Q392" t="s">
        <v>121</v>
      </c>
      <c r="R392" t="s">
        <v>35</v>
      </c>
      <c r="S392" t="s">
        <v>36</v>
      </c>
      <c r="T392" t="s">
        <v>291</v>
      </c>
      <c r="U392" t="s">
        <v>38</v>
      </c>
      <c r="V392">
        <v>0.69737288135593201</v>
      </c>
      <c r="W392">
        <v>2005</v>
      </c>
      <c r="X392">
        <v>1</v>
      </c>
      <c r="Y392">
        <v>1</v>
      </c>
    </row>
    <row r="393" spans="1:25" x14ac:dyDescent="0.25">
      <c r="A393">
        <v>10382</v>
      </c>
      <c r="B393">
        <v>32</v>
      </c>
      <c r="C393">
        <v>66.58</v>
      </c>
      <c r="D393">
        <v>13</v>
      </c>
      <c r="E393">
        <v>2130.56</v>
      </c>
      <c r="F393" s="1">
        <v>38400</v>
      </c>
      <c r="G393" t="s">
        <v>25</v>
      </c>
      <c r="H393" t="s">
        <v>529</v>
      </c>
      <c r="I393">
        <v>118</v>
      </c>
      <c r="J393" t="s">
        <v>547</v>
      </c>
      <c r="K393" t="s">
        <v>287</v>
      </c>
      <c r="L393" t="s">
        <v>288</v>
      </c>
      <c r="M393" t="s">
        <v>289</v>
      </c>
      <c r="N393" t="s">
        <v>31</v>
      </c>
      <c r="O393" t="s">
        <v>290</v>
      </c>
      <c r="P393" t="s">
        <v>58</v>
      </c>
      <c r="Q393" t="s">
        <v>121</v>
      </c>
      <c r="R393" t="s">
        <v>35</v>
      </c>
      <c r="S393" t="s">
        <v>36</v>
      </c>
      <c r="T393" t="s">
        <v>291</v>
      </c>
      <c r="U393" t="s">
        <v>38</v>
      </c>
      <c r="V393">
        <v>0.43576271186440702</v>
      </c>
      <c r="W393">
        <v>2005</v>
      </c>
      <c r="X393">
        <v>2</v>
      </c>
      <c r="Y393">
        <v>1</v>
      </c>
    </row>
    <row r="394" spans="1:25" x14ac:dyDescent="0.25">
      <c r="A394">
        <v>10412</v>
      </c>
      <c r="B394">
        <v>54</v>
      </c>
      <c r="C394">
        <v>100</v>
      </c>
      <c r="D394">
        <v>5</v>
      </c>
      <c r="E394">
        <v>5951.34</v>
      </c>
      <c r="F394" s="1">
        <v>38475</v>
      </c>
      <c r="G394" t="s">
        <v>25</v>
      </c>
      <c r="H394" t="s">
        <v>529</v>
      </c>
      <c r="I394">
        <v>118</v>
      </c>
      <c r="J394" t="s">
        <v>547</v>
      </c>
      <c r="K394" t="s">
        <v>186</v>
      </c>
      <c r="L394" t="s">
        <v>187</v>
      </c>
      <c r="M394" t="s">
        <v>188</v>
      </c>
      <c r="N394" t="s">
        <v>31</v>
      </c>
      <c r="O394" t="s">
        <v>189</v>
      </c>
      <c r="P394" t="s">
        <v>31</v>
      </c>
      <c r="Q394" t="s">
        <v>190</v>
      </c>
      <c r="R394" t="s">
        <v>191</v>
      </c>
      <c r="S394" t="s">
        <v>45</v>
      </c>
      <c r="T394" t="s">
        <v>192</v>
      </c>
      <c r="U394" t="s">
        <v>53</v>
      </c>
      <c r="V394">
        <v>0.152542372881356</v>
      </c>
      <c r="W394">
        <v>2005</v>
      </c>
      <c r="X394">
        <v>5</v>
      </c>
      <c r="Y394">
        <v>2</v>
      </c>
    </row>
    <row r="395" spans="1:25" x14ac:dyDescent="0.25">
      <c r="A395">
        <v>10425</v>
      </c>
      <c r="B395">
        <v>33</v>
      </c>
      <c r="C395">
        <v>100</v>
      </c>
      <c r="D395">
        <v>4</v>
      </c>
      <c r="E395">
        <v>4692.6000000000004</v>
      </c>
      <c r="F395" s="1">
        <v>38503</v>
      </c>
      <c r="G395" t="s">
        <v>318</v>
      </c>
      <c r="H395" t="s">
        <v>529</v>
      </c>
      <c r="I395">
        <v>118</v>
      </c>
      <c r="J395" t="s">
        <v>547</v>
      </c>
      <c r="K395" t="s">
        <v>123</v>
      </c>
      <c r="L395" t="s">
        <v>124</v>
      </c>
      <c r="M395" t="s">
        <v>125</v>
      </c>
      <c r="N395" t="s">
        <v>31</v>
      </c>
      <c r="O395" t="s">
        <v>126</v>
      </c>
      <c r="P395" t="s">
        <v>31</v>
      </c>
      <c r="Q395" t="s">
        <v>127</v>
      </c>
      <c r="R395" t="s">
        <v>44</v>
      </c>
      <c r="S395" t="s">
        <v>45</v>
      </c>
      <c r="T395" t="s">
        <v>128</v>
      </c>
      <c r="U395" t="s">
        <v>53</v>
      </c>
      <c r="V395">
        <v>0.152542372881356</v>
      </c>
      <c r="W395">
        <v>2005</v>
      </c>
      <c r="X395">
        <v>5</v>
      </c>
      <c r="Y395">
        <v>2</v>
      </c>
    </row>
    <row r="396" spans="1:25" x14ac:dyDescent="0.25">
      <c r="A396">
        <v>10108</v>
      </c>
      <c r="B396">
        <v>36</v>
      </c>
      <c r="C396">
        <v>100</v>
      </c>
      <c r="D396">
        <v>3</v>
      </c>
      <c r="E396">
        <v>3731.04</v>
      </c>
      <c r="F396" s="1">
        <v>37683</v>
      </c>
      <c r="G396" t="s">
        <v>25</v>
      </c>
      <c r="H396" t="s">
        <v>193</v>
      </c>
      <c r="I396">
        <v>115</v>
      </c>
      <c r="J396" t="s">
        <v>559</v>
      </c>
      <c r="K396" t="s">
        <v>450</v>
      </c>
      <c r="L396" t="s">
        <v>451</v>
      </c>
      <c r="M396" t="s">
        <v>452</v>
      </c>
      <c r="N396" t="s">
        <v>31</v>
      </c>
      <c r="O396" t="s">
        <v>453</v>
      </c>
      <c r="P396" t="s">
        <v>31</v>
      </c>
      <c r="Q396" t="s">
        <v>454</v>
      </c>
      <c r="R396" t="s">
        <v>455</v>
      </c>
      <c r="S396" t="s">
        <v>212</v>
      </c>
      <c r="T396" t="s">
        <v>456</v>
      </c>
      <c r="U396" t="s">
        <v>53</v>
      </c>
      <c r="V396">
        <v>0.13043478260869601</v>
      </c>
      <c r="W396">
        <v>2003</v>
      </c>
      <c r="X396">
        <v>3</v>
      </c>
      <c r="Y396">
        <v>1</v>
      </c>
    </row>
    <row r="397" spans="1:25" x14ac:dyDescent="0.25">
      <c r="A397">
        <v>10122</v>
      </c>
      <c r="B397">
        <v>20</v>
      </c>
      <c r="C397">
        <v>100</v>
      </c>
      <c r="D397">
        <v>7</v>
      </c>
      <c r="E397">
        <v>2142</v>
      </c>
      <c r="F397" s="1">
        <v>37749</v>
      </c>
      <c r="G397" t="s">
        <v>25</v>
      </c>
      <c r="H397" t="s">
        <v>193</v>
      </c>
      <c r="I397">
        <v>115</v>
      </c>
      <c r="J397" t="s">
        <v>559</v>
      </c>
      <c r="K397" t="s">
        <v>457</v>
      </c>
      <c r="L397" t="s">
        <v>458</v>
      </c>
      <c r="M397" t="s">
        <v>459</v>
      </c>
      <c r="N397" t="s">
        <v>31</v>
      </c>
      <c r="O397" t="s">
        <v>460</v>
      </c>
      <c r="P397" t="s">
        <v>31</v>
      </c>
      <c r="Q397" t="s">
        <v>461</v>
      </c>
      <c r="R397" t="s">
        <v>44</v>
      </c>
      <c r="S397" t="s">
        <v>45</v>
      </c>
      <c r="T397" t="s">
        <v>462</v>
      </c>
      <c r="U397" t="s">
        <v>38</v>
      </c>
      <c r="V397">
        <v>0.13043478260869601</v>
      </c>
      <c r="W397">
        <v>2003</v>
      </c>
      <c r="X397">
        <v>5</v>
      </c>
      <c r="Y397">
        <v>2</v>
      </c>
    </row>
    <row r="398" spans="1:25" x14ac:dyDescent="0.25">
      <c r="A398">
        <v>10135</v>
      </c>
      <c r="B398">
        <v>29</v>
      </c>
      <c r="C398">
        <v>97.89</v>
      </c>
      <c r="D398">
        <v>4</v>
      </c>
      <c r="E398">
        <v>2838.81</v>
      </c>
      <c r="F398" s="1">
        <v>37804</v>
      </c>
      <c r="G398" t="s">
        <v>25</v>
      </c>
      <c r="H398" t="s">
        <v>193</v>
      </c>
      <c r="I398">
        <v>115</v>
      </c>
      <c r="J398" t="s">
        <v>559</v>
      </c>
      <c r="K398" t="s">
        <v>287</v>
      </c>
      <c r="L398" t="s">
        <v>288</v>
      </c>
      <c r="M398" t="s">
        <v>289</v>
      </c>
      <c r="N398" t="s">
        <v>31</v>
      </c>
      <c r="O398" t="s">
        <v>290</v>
      </c>
      <c r="P398" t="s">
        <v>58</v>
      </c>
      <c r="Q398" t="s">
        <v>121</v>
      </c>
      <c r="R398" t="s">
        <v>35</v>
      </c>
      <c r="S398" t="s">
        <v>36</v>
      </c>
      <c r="T398" t="s">
        <v>291</v>
      </c>
      <c r="U398" t="s">
        <v>38</v>
      </c>
      <c r="V398">
        <v>0.14878260869565199</v>
      </c>
      <c r="W398">
        <v>2003</v>
      </c>
      <c r="X398">
        <v>7</v>
      </c>
      <c r="Y398">
        <v>3</v>
      </c>
    </row>
    <row r="399" spans="1:25" x14ac:dyDescent="0.25">
      <c r="A399">
        <v>10147</v>
      </c>
      <c r="B399">
        <v>33</v>
      </c>
      <c r="C399">
        <v>97.89</v>
      </c>
      <c r="D399">
        <v>4</v>
      </c>
      <c r="E399">
        <v>3230.37</v>
      </c>
      <c r="F399" s="1">
        <v>37869</v>
      </c>
      <c r="G399" t="s">
        <v>25</v>
      </c>
      <c r="H399" t="s">
        <v>193</v>
      </c>
      <c r="I399">
        <v>115</v>
      </c>
      <c r="J399" t="s">
        <v>559</v>
      </c>
      <c r="K399" t="s">
        <v>299</v>
      </c>
      <c r="L399" t="s">
        <v>130</v>
      </c>
      <c r="M399" t="s">
        <v>300</v>
      </c>
      <c r="N399" t="s">
        <v>31</v>
      </c>
      <c r="O399" t="s">
        <v>301</v>
      </c>
      <c r="P399" t="s">
        <v>133</v>
      </c>
      <c r="Q399" t="s">
        <v>302</v>
      </c>
      <c r="R399" t="s">
        <v>35</v>
      </c>
      <c r="S399" t="s">
        <v>36</v>
      </c>
      <c r="T399" t="s">
        <v>303</v>
      </c>
      <c r="U399" t="s">
        <v>53</v>
      </c>
      <c r="V399">
        <v>0.14878260869565199</v>
      </c>
      <c r="W399">
        <v>2003</v>
      </c>
      <c r="X399">
        <v>9</v>
      </c>
      <c r="Y399">
        <v>3</v>
      </c>
    </row>
    <row r="400" spans="1:25" x14ac:dyDescent="0.25">
      <c r="A400">
        <v>10160</v>
      </c>
      <c r="B400">
        <v>50</v>
      </c>
      <c r="C400">
        <v>100</v>
      </c>
      <c r="D400">
        <v>5</v>
      </c>
      <c r="E400">
        <v>5182</v>
      </c>
      <c r="F400" s="1">
        <v>37905</v>
      </c>
      <c r="G400" t="s">
        <v>25</v>
      </c>
      <c r="H400" t="s">
        <v>193</v>
      </c>
      <c r="I400">
        <v>115</v>
      </c>
      <c r="J400" t="s">
        <v>559</v>
      </c>
      <c r="K400" t="s">
        <v>377</v>
      </c>
      <c r="L400" t="s">
        <v>378</v>
      </c>
      <c r="M400" t="s">
        <v>379</v>
      </c>
      <c r="N400" t="s">
        <v>31</v>
      </c>
      <c r="O400" t="s">
        <v>380</v>
      </c>
      <c r="P400" t="s">
        <v>58</v>
      </c>
      <c r="Q400" t="s">
        <v>31</v>
      </c>
      <c r="R400" t="s">
        <v>35</v>
      </c>
      <c r="S400" t="s">
        <v>36</v>
      </c>
      <c r="T400" t="s">
        <v>381</v>
      </c>
      <c r="U400" t="s">
        <v>53</v>
      </c>
      <c r="V400">
        <v>0.13043478260869601</v>
      </c>
      <c r="W400">
        <v>2003</v>
      </c>
      <c r="X400">
        <v>10</v>
      </c>
      <c r="Y400">
        <v>4</v>
      </c>
    </row>
    <row r="401" spans="1:25" x14ac:dyDescent="0.25">
      <c r="A401">
        <v>10170</v>
      </c>
      <c r="B401">
        <v>41</v>
      </c>
      <c r="C401">
        <v>100</v>
      </c>
      <c r="D401">
        <v>3</v>
      </c>
      <c r="E401">
        <v>4391.1000000000004</v>
      </c>
      <c r="F401" s="1">
        <v>37929</v>
      </c>
      <c r="G401" t="s">
        <v>25</v>
      </c>
      <c r="H401" t="s">
        <v>193</v>
      </c>
      <c r="I401">
        <v>115</v>
      </c>
      <c r="J401" t="s">
        <v>559</v>
      </c>
      <c r="K401" t="s">
        <v>433</v>
      </c>
      <c r="L401" t="s">
        <v>434</v>
      </c>
      <c r="M401" t="s">
        <v>435</v>
      </c>
      <c r="N401" t="s">
        <v>31</v>
      </c>
      <c r="O401" t="s">
        <v>436</v>
      </c>
      <c r="P401" t="s">
        <v>31</v>
      </c>
      <c r="Q401" t="s">
        <v>437</v>
      </c>
      <c r="R401" t="s">
        <v>161</v>
      </c>
      <c r="S401" t="s">
        <v>45</v>
      </c>
      <c r="T401" t="s">
        <v>438</v>
      </c>
      <c r="U401" t="s">
        <v>53</v>
      </c>
      <c r="V401">
        <v>0.13043478260869601</v>
      </c>
      <c r="W401">
        <v>2003</v>
      </c>
      <c r="X401">
        <v>11</v>
      </c>
      <c r="Y401">
        <v>4</v>
      </c>
    </row>
    <row r="402" spans="1:25" x14ac:dyDescent="0.25">
      <c r="A402">
        <v>10181</v>
      </c>
      <c r="B402">
        <v>36</v>
      </c>
      <c r="C402">
        <v>100</v>
      </c>
      <c r="D402">
        <v>11</v>
      </c>
      <c r="E402">
        <v>4477.32</v>
      </c>
      <c r="F402" s="1">
        <v>37937</v>
      </c>
      <c r="G402" t="s">
        <v>25</v>
      </c>
      <c r="H402" t="s">
        <v>193</v>
      </c>
      <c r="I402">
        <v>115</v>
      </c>
      <c r="J402" t="s">
        <v>559</v>
      </c>
      <c r="K402" t="s">
        <v>78</v>
      </c>
      <c r="L402" t="s">
        <v>79</v>
      </c>
      <c r="M402" t="s">
        <v>80</v>
      </c>
      <c r="N402" t="s">
        <v>31</v>
      </c>
      <c r="O402" t="s">
        <v>81</v>
      </c>
      <c r="P402" t="s">
        <v>31</v>
      </c>
      <c r="Q402" t="s">
        <v>82</v>
      </c>
      <c r="R402" t="s">
        <v>83</v>
      </c>
      <c r="S402" t="s">
        <v>45</v>
      </c>
      <c r="T402" t="s">
        <v>84</v>
      </c>
      <c r="U402" t="s">
        <v>53</v>
      </c>
      <c r="V402">
        <v>0.13043478260869601</v>
      </c>
      <c r="W402">
        <v>2003</v>
      </c>
      <c r="X402">
        <v>11</v>
      </c>
      <c r="Y402">
        <v>4</v>
      </c>
    </row>
    <row r="403" spans="1:25" x14ac:dyDescent="0.25">
      <c r="A403">
        <v>10192</v>
      </c>
      <c r="B403">
        <v>27</v>
      </c>
      <c r="C403">
        <v>100</v>
      </c>
      <c r="D403">
        <v>16</v>
      </c>
      <c r="E403">
        <v>3544.56</v>
      </c>
      <c r="F403" s="1">
        <v>37945</v>
      </c>
      <c r="G403" t="s">
        <v>25</v>
      </c>
      <c r="H403" t="s">
        <v>193</v>
      </c>
      <c r="I403">
        <v>115</v>
      </c>
      <c r="J403" t="s">
        <v>559</v>
      </c>
      <c r="K403" t="s">
        <v>292</v>
      </c>
      <c r="L403" t="s">
        <v>293</v>
      </c>
      <c r="M403" t="s">
        <v>294</v>
      </c>
      <c r="N403" t="s">
        <v>31</v>
      </c>
      <c r="O403" t="s">
        <v>295</v>
      </c>
      <c r="P403" t="s">
        <v>296</v>
      </c>
      <c r="Q403" t="s">
        <v>297</v>
      </c>
      <c r="R403" t="s">
        <v>35</v>
      </c>
      <c r="S403" t="s">
        <v>36</v>
      </c>
      <c r="T403" t="s">
        <v>298</v>
      </c>
      <c r="U403" t="s">
        <v>53</v>
      </c>
      <c r="V403">
        <v>0.13043478260869601</v>
      </c>
      <c r="W403">
        <v>2003</v>
      </c>
      <c r="X403">
        <v>11</v>
      </c>
      <c r="Y403">
        <v>4</v>
      </c>
    </row>
    <row r="404" spans="1:25" x14ac:dyDescent="0.25">
      <c r="A404">
        <v>10203</v>
      </c>
      <c r="B404">
        <v>47</v>
      </c>
      <c r="C404">
        <v>100</v>
      </c>
      <c r="D404">
        <v>5</v>
      </c>
      <c r="E404">
        <v>5195.8500000000004</v>
      </c>
      <c r="F404" s="1">
        <v>37957</v>
      </c>
      <c r="G404" t="s">
        <v>25</v>
      </c>
      <c r="H404" t="s">
        <v>193</v>
      </c>
      <c r="I404">
        <v>115</v>
      </c>
      <c r="J404" t="s">
        <v>559</v>
      </c>
      <c r="K404" t="s">
        <v>186</v>
      </c>
      <c r="L404" t="s">
        <v>187</v>
      </c>
      <c r="M404" t="s">
        <v>188</v>
      </c>
      <c r="N404" t="s">
        <v>31</v>
      </c>
      <c r="O404" t="s">
        <v>189</v>
      </c>
      <c r="P404" t="s">
        <v>31</v>
      </c>
      <c r="Q404" t="s">
        <v>190</v>
      </c>
      <c r="R404" t="s">
        <v>191</v>
      </c>
      <c r="S404" t="s">
        <v>45</v>
      </c>
      <c r="T404" t="s">
        <v>192</v>
      </c>
      <c r="U404" t="s">
        <v>53</v>
      </c>
      <c r="V404">
        <v>0.13043478260869601</v>
      </c>
      <c r="W404">
        <v>2003</v>
      </c>
      <c r="X404">
        <v>12</v>
      </c>
      <c r="Y404">
        <v>4</v>
      </c>
    </row>
    <row r="405" spans="1:25" x14ac:dyDescent="0.25">
      <c r="A405">
        <v>10212</v>
      </c>
      <c r="B405">
        <v>33</v>
      </c>
      <c r="C405">
        <v>100</v>
      </c>
      <c r="D405">
        <v>15</v>
      </c>
      <c r="E405">
        <v>4180.4399999999996</v>
      </c>
      <c r="F405" s="1">
        <v>38002</v>
      </c>
      <c r="G405" t="s">
        <v>25</v>
      </c>
      <c r="H405" t="s">
        <v>193</v>
      </c>
      <c r="I405">
        <v>115</v>
      </c>
      <c r="J405" t="s">
        <v>559</v>
      </c>
      <c r="K405" t="s">
        <v>186</v>
      </c>
      <c r="L405" t="s">
        <v>187</v>
      </c>
      <c r="M405" t="s">
        <v>188</v>
      </c>
      <c r="N405" t="s">
        <v>31</v>
      </c>
      <c r="O405" t="s">
        <v>189</v>
      </c>
      <c r="P405" t="s">
        <v>31</v>
      </c>
      <c r="Q405" t="s">
        <v>190</v>
      </c>
      <c r="R405" t="s">
        <v>191</v>
      </c>
      <c r="S405" t="s">
        <v>45</v>
      </c>
      <c r="T405" t="s">
        <v>192</v>
      </c>
      <c r="U405" t="s">
        <v>53</v>
      </c>
      <c r="V405">
        <v>0.13043478260869601</v>
      </c>
      <c r="W405">
        <v>2004</v>
      </c>
      <c r="X405">
        <v>1</v>
      </c>
      <c r="Y405">
        <v>1</v>
      </c>
    </row>
    <row r="406" spans="1:25" x14ac:dyDescent="0.25">
      <c r="A406">
        <v>10225</v>
      </c>
      <c r="B406">
        <v>21</v>
      </c>
      <c r="C406">
        <v>100</v>
      </c>
      <c r="D406">
        <v>6</v>
      </c>
      <c r="E406">
        <v>2684.43</v>
      </c>
      <c r="F406" s="1">
        <v>38039</v>
      </c>
      <c r="G406" t="s">
        <v>25</v>
      </c>
      <c r="H406" t="s">
        <v>193</v>
      </c>
      <c r="I406">
        <v>115</v>
      </c>
      <c r="J406" t="s">
        <v>559</v>
      </c>
      <c r="K406" t="s">
        <v>470</v>
      </c>
      <c r="L406" t="s">
        <v>471</v>
      </c>
      <c r="M406" t="s">
        <v>472</v>
      </c>
      <c r="N406" t="s">
        <v>31</v>
      </c>
      <c r="O406" t="s">
        <v>473</v>
      </c>
      <c r="P406" t="s">
        <v>31</v>
      </c>
      <c r="Q406" t="s">
        <v>474</v>
      </c>
      <c r="R406" t="s">
        <v>475</v>
      </c>
      <c r="S406" t="s">
        <v>45</v>
      </c>
      <c r="T406" t="s">
        <v>476</v>
      </c>
      <c r="U406" t="s">
        <v>38</v>
      </c>
      <c r="V406">
        <v>0.13043478260869601</v>
      </c>
      <c r="W406">
        <v>2004</v>
      </c>
      <c r="X406">
        <v>2</v>
      </c>
      <c r="Y406">
        <v>1</v>
      </c>
    </row>
    <row r="407" spans="1:25" x14ac:dyDescent="0.25">
      <c r="A407">
        <v>10239</v>
      </c>
      <c r="B407">
        <v>21</v>
      </c>
      <c r="C407">
        <v>93.28</v>
      </c>
      <c r="D407">
        <v>5</v>
      </c>
      <c r="E407">
        <v>1958.88</v>
      </c>
      <c r="F407" s="1">
        <v>38089</v>
      </c>
      <c r="G407" t="s">
        <v>25</v>
      </c>
      <c r="H407" t="s">
        <v>193</v>
      </c>
      <c r="I407">
        <v>115</v>
      </c>
      <c r="J407" t="s">
        <v>559</v>
      </c>
      <c r="K407" t="s">
        <v>414</v>
      </c>
      <c r="L407" t="s">
        <v>415</v>
      </c>
      <c r="M407" t="s">
        <v>416</v>
      </c>
      <c r="N407" t="s">
        <v>31</v>
      </c>
      <c r="O407" t="s">
        <v>417</v>
      </c>
      <c r="P407" t="s">
        <v>31</v>
      </c>
      <c r="Q407" t="s">
        <v>418</v>
      </c>
      <c r="R407" t="s">
        <v>141</v>
      </c>
      <c r="S407" t="s">
        <v>45</v>
      </c>
      <c r="T407" t="s">
        <v>419</v>
      </c>
      <c r="U407" t="s">
        <v>38</v>
      </c>
      <c r="V407">
        <v>0.18886956521739101</v>
      </c>
      <c r="W407">
        <v>2004</v>
      </c>
      <c r="X407">
        <v>4</v>
      </c>
      <c r="Y407">
        <v>2</v>
      </c>
    </row>
    <row r="408" spans="1:25" x14ac:dyDescent="0.25">
      <c r="A408">
        <v>10253</v>
      </c>
      <c r="B408">
        <v>41</v>
      </c>
      <c r="C408">
        <v>100</v>
      </c>
      <c r="D408">
        <v>10</v>
      </c>
      <c r="E408">
        <v>4910.57</v>
      </c>
      <c r="F408" s="1">
        <v>38139</v>
      </c>
      <c r="G408" t="s">
        <v>359</v>
      </c>
      <c r="H408" t="s">
        <v>193</v>
      </c>
      <c r="I408">
        <v>115</v>
      </c>
      <c r="J408" t="s">
        <v>559</v>
      </c>
      <c r="K408" t="s">
        <v>178</v>
      </c>
      <c r="L408" t="s">
        <v>179</v>
      </c>
      <c r="M408" t="s">
        <v>180</v>
      </c>
      <c r="N408" t="s">
        <v>31</v>
      </c>
      <c r="O408" t="s">
        <v>181</v>
      </c>
      <c r="P408" t="s">
        <v>31</v>
      </c>
      <c r="Q408" t="s">
        <v>182</v>
      </c>
      <c r="R408" t="s">
        <v>183</v>
      </c>
      <c r="S408" t="s">
        <v>45</v>
      </c>
      <c r="T408" t="s">
        <v>184</v>
      </c>
      <c r="U408" t="s">
        <v>53</v>
      </c>
      <c r="V408">
        <v>0.13043478260869601</v>
      </c>
      <c r="W408">
        <v>2004</v>
      </c>
      <c r="X408">
        <v>6</v>
      </c>
      <c r="Y408">
        <v>2</v>
      </c>
    </row>
    <row r="409" spans="1:25" x14ac:dyDescent="0.25">
      <c r="A409">
        <v>10266</v>
      </c>
      <c r="B409">
        <v>40</v>
      </c>
      <c r="C409">
        <v>100</v>
      </c>
      <c r="D409">
        <v>11</v>
      </c>
      <c r="E409">
        <v>4468.3999999999996</v>
      </c>
      <c r="F409" s="1">
        <v>38174</v>
      </c>
      <c r="G409" t="s">
        <v>25</v>
      </c>
      <c r="H409" t="s">
        <v>193</v>
      </c>
      <c r="I409">
        <v>115</v>
      </c>
      <c r="J409" t="s">
        <v>559</v>
      </c>
      <c r="K409" t="s">
        <v>477</v>
      </c>
      <c r="L409" t="s">
        <v>478</v>
      </c>
      <c r="M409" t="s">
        <v>479</v>
      </c>
      <c r="N409" t="s">
        <v>31</v>
      </c>
      <c r="O409" t="s">
        <v>480</v>
      </c>
      <c r="P409" t="s">
        <v>31</v>
      </c>
      <c r="Q409" t="s">
        <v>481</v>
      </c>
      <c r="R409" t="s">
        <v>273</v>
      </c>
      <c r="S409" t="s">
        <v>45</v>
      </c>
      <c r="T409" t="s">
        <v>482</v>
      </c>
      <c r="U409" t="s">
        <v>53</v>
      </c>
      <c r="V409">
        <v>0.13043478260869601</v>
      </c>
      <c r="W409">
        <v>2004</v>
      </c>
      <c r="X409">
        <v>7</v>
      </c>
      <c r="Y409">
        <v>3</v>
      </c>
    </row>
    <row r="410" spans="1:25" x14ac:dyDescent="0.25">
      <c r="A410">
        <v>10277</v>
      </c>
      <c r="B410">
        <v>28</v>
      </c>
      <c r="C410">
        <v>100</v>
      </c>
      <c r="D410">
        <v>1</v>
      </c>
      <c r="E410">
        <v>3127.88</v>
      </c>
      <c r="F410" s="1">
        <v>38203</v>
      </c>
      <c r="G410" t="s">
        <v>25</v>
      </c>
      <c r="H410" t="s">
        <v>193</v>
      </c>
      <c r="I410">
        <v>115</v>
      </c>
      <c r="J410" t="s">
        <v>559</v>
      </c>
      <c r="K410" t="s">
        <v>207</v>
      </c>
      <c r="L410" t="s">
        <v>208</v>
      </c>
      <c r="M410" t="s">
        <v>209</v>
      </c>
      <c r="N410" t="s">
        <v>31</v>
      </c>
      <c r="O410" t="s">
        <v>210</v>
      </c>
      <c r="P410" t="s">
        <v>31</v>
      </c>
      <c r="Q410" t="s">
        <v>211</v>
      </c>
      <c r="R410" t="s">
        <v>210</v>
      </c>
      <c r="S410" t="s">
        <v>212</v>
      </c>
      <c r="T410" t="s">
        <v>213</v>
      </c>
      <c r="U410" t="s">
        <v>53</v>
      </c>
      <c r="V410">
        <v>0.13043478260869601</v>
      </c>
      <c r="W410">
        <v>2004</v>
      </c>
      <c r="X410">
        <v>8</v>
      </c>
      <c r="Y410">
        <v>3</v>
      </c>
    </row>
    <row r="411" spans="1:25" x14ac:dyDescent="0.25">
      <c r="A411">
        <v>10287</v>
      </c>
      <c r="B411">
        <v>23</v>
      </c>
      <c r="C411">
        <v>100</v>
      </c>
      <c r="D411">
        <v>9</v>
      </c>
      <c r="E411">
        <v>2675.13</v>
      </c>
      <c r="F411" s="1">
        <v>38229</v>
      </c>
      <c r="G411" t="s">
        <v>25</v>
      </c>
      <c r="H411" t="s">
        <v>193</v>
      </c>
      <c r="I411">
        <v>115</v>
      </c>
      <c r="J411" t="s">
        <v>559</v>
      </c>
      <c r="K411" t="s">
        <v>470</v>
      </c>
      <c r="L411" t="s">
        <v>471</v>
      </c>
      <c r="M411" t="s">
        <v>472</v>
      </c>
      <c r="N411" t="s">
        <v>31</v>
      </c>
      <c r="O411" t="s">
        <v>473</v>
      </c>
      <c r="P411" t="s">
        <v>31</v>
      </c>
      <c r="Q411" t="s">
        <v>474</v>
      </c>
      <c r="R411" t="s">
        <v>475</v>
      </c>
      <c r="S411" t="s">
        <v>45</v>
      </c>
      <c r="T411" t="s">
        <v>476</v>
      </c>
      <c r="U411" t="s">
        <v>38</v>
      </c>
      <c r="V411">
        <v>0.13043478260869601</v>
      </c>
      <c r="W411">
        <v>2004</v>
      </c>
      <c r="X411">
        <v>8</v>
      </c>
      <c r="Y411">
        <v>3</v>
      </c>
    </row>
    <row r="412" spans="1:25" x14ac:dyDescent="0.25">
      <c r="A412">
        <v>10300</v>
      </c>
      <c r="B412">
        <v>23</v>
      </c>
      <c r="C412">
        <v>100</v>
      </c>
      <c r="D412">
        <v>2</v>
      </c>
      <c r="E412">
        <v>2807.61</v>
      </c>
      <c r="F412" s="1">
        <v>37898</v>
      </c>
      <c r="G412" t="s">
        <v>25</v>
      </c>
      <c r="H412" t="s">
        <v>193</v>
      </c>
      <c r="I412">
        <v>115</v>
      </c>
      <c r="J412" t="s">
        <v>559</v>
      </c>
      <c r="K412" t="s">
        <v>487</v>
      </c>
      <c r="L412" t="s">
        <v>488</v>
      </c>
      <c r="M412" t="s">
        <v>489</v>
      </c>
      <c r="N412" t="s">
        <v>31</v>
      </c>
      <c r="O412" t="s">
        <v>490</v>
      </c>
      <c r="P412" t="s">
        <v>31</v>
      </c>
      <c r="Q412" t="s">
        <v>491</v>
      </c>
      <c r="R412" t="s">
        <v>468</v>
      </c>
      <c r="S412" t="s">
        <v>45</v>
      </c>
      <c r="T412" t="s">
        <v>492</v>
      </c>
      <c r="U412" t="s">
        <v>38</v>
      </c>
      <c r="V412">
        <v>0.13043478260869601</v>
      </c>
      <c r="W412">
        <v>2003</v>
      </c>
      <c r="X412">
        <v>10</v>
      </c>
      <c r="Y412">
        <v>4</v>
      </c>
    </row>
    <row r="413" spans="1:25" x14ac:dyDescent="0.25">
      <c r="A413">
        <v>10310</v>
      </c>
      <c r="B413">
        <v>25</v>
      </c>
      <c r="C413">
        <v>100</v>
      </c>
      <c r="D413">
        <v>7</v>
      </c>
      <c r="E413">
        <v>2504.75</v>
      </c>
      <c r="F413" s="1">
        <v>38276</v>
      </c>
      <c r="G413" t="s">
        <v>25</v>
      </c>
      <c r="H413" t="s">
        <v>193</v>
      </c>
      <c r="I413">
        <v>115</v>
      </c>
      <c r="J413" t="s">
        <v>559</v>
      </c>
      <c r="K413" t="s">
        <v>463</v>
      </c>
      <c r="L413" t="s">
        <v>464</v>
      </c>
      <c r="M413" t="s">
        <v>465</v>
      </c>
      <c r="N413" t="s">
        <v>31</v>
      </c>
      <c r="O413" t="s">
        <v>466</v>
      </c>
      <c r="P413" t="s">
        <v>31</v>
      </c>
      <c r="Q413" t="s">
        <v>467</v>
      </c>
      <c r="R413" t="s">
        <v>468</v>
      </c>
      <c r="S413" t="s">
        <v>45</v>
      </c>
      <c r="T413" t="s">
        <v>469</v>
      </c>
      <c r="U413" t="s">
        <v>38</v>
      </c>
      <c r="V413">
        <v>0.13043478260869601</v>
      </c>
      <c r="W413">
        <v>2004</v>
      </c>
      <c r="X413">
        <v>10</v>
      </c>
      <c r="Y413">
        <v>4</v>
      </c>
    </row>
    <row r="414" spans="1:25" x14ac:dyDescent="0.25">
      <c r="A414">
        <v>10321</v>
      </c>
      <c r="B414">
        <v>24</v>
      </c>
      <c r="C414">
        <v>100</v>
      </c>
      <c r="D414">
        <v>15</v>
      </c>
      <c r="E414">
        <v>2984.88</v>
      </c>
      <c r="F414" s="1">
        <v>38295</v>
      </c>
      <c r="G414" t="s">
        <v>25</v>
      </c>
      <c r="H414" t="s">
        <v>193</v>
      </c>
      <c r="I414">
        <v>115</v>
      </c>
      <c r="J414" t="s">
        <v>559</v>
      </c>
      <c r="K414" t="s">
        <v>172</v>
      </c>
      <c r="L414" t="s">
        <v>173</v>
      </c>
      <c r="M414" t="s">
        <v>174</v>
      </c>
      <c r="N414" t="s">
        <v>31</v>
      </c>
      <c r="O414" t="s">
        <v>175</v>
      </c>
      <c r="P414" t="s">
        <v>133</v>
      </c>
      <c r="Q414" t="s">
        <v>176</v>
      </c>
      <c r="R414" t="s">
        <v>35</v>
      </c>
      <c r="S414" t="s">
        <v>36</v>
      </c>
      <c r="T414" t="s">
        <v>177</v>
      </c>
      <c r="U414" t="s">
        <v>38</v>
      </c>
      <c r="V414">
        <v>0.13043478260869601</v>
      </c>
      <c r="W414">
        <v>2004</v>
      </c>
      <c r="X414">
        <v>11</v>
      </c>
      <c r="Y414">
        <v>4</v>
      </c>
    </row>
    <row r="415" spans="1:25" x14ac:dyDescent="0.25">
      <c r="A415">
        <v>10329</v>
      </c>
      <c r="B415">
        <v>39</v>
      </c>
      <c r="C415">
        <v>64.739999999999995</v>
      </c>
      <c r="D415">
        <v>15</v>
      </c>
      <c r="E415">
        <v>2524.86</v>
      </c>
      <c r="F415" s="1">
        <v>38306</v>
      </c>
      <c r="G415" t="s">
        <v>25</v>
      </c>
      <c r="H415" t="s">
        <v>193</v>
      </c>
      <c r="I415">
        <v>115</v>
      </c>
      <c r="J415" t="s">
        <v>559</v>
      </c>
      <c r="K415" t="s">
        <v>28</v>
      </c>
      <c r="L415" t="s">
        <v>29</v>
      </c>
      <c r="M415" t="s">
        <v>30</v>
      </c>
      <c r="N415" t="s">
        <v>31</v>
      </c>
      <c r="O415" t="s">
        <v>32</v>
      </c>
      <c r="P415" t="s">
        <v>33</v>
      </c>
      <c r="Q415" t="s">
        <v>34</v>
      </c>
      <c r="R415" t="s">
        <v>35</v>
      </c>
      <c r="S415" t="s">
        <v>36</v>
      </c>
      <c r="T415" t="s">
        <v>37</v>
      </c>
      <c r="U415" t="s">
        <v>38</v>
      </c>
      <c r="V415">
        <v>0.43704347826086998</v>
      </c>
      <c r="W415">
        <v>2004</v>
      </c>
      <c r="X415">
        <v>11</v>
      </c>
      <c r="Y415">
        <v>4</v>
      </c>
    </row>
    <row r="416" spans="1:25" x14ac:dyDescent="0.25">
      <c r="A416">
        <v>10341</v>
      </c>
      <c r="B416">
        <v>55</v>
      </c>
      <c r="C416">
        <v>75.2</v>
      </c>
      <c r="D416">
        <v>7</v>
      </c>
      <c r="E416">
        <v>4136</v>
      </c>
      <c r="F416" s="1">
        <v>38315</v>
      </c>
      <c r="G416" t="s">
        <v>25</v>
      </c>
      <c r="H416" t="s">
        <v>193</v>
      </c>
      <c r="I416">
        <v>115</v>
      </c>
      <c r="J416" t="s">
        <v>559</v>
      </c>
      <c r="K416" t="s">
        <v>156</v>
      </c>
      <c r="L416" t="s">
        <v>157</v>
      </c>
      <c r="M416" t="s">
        <v>158</v>
      </c>
      <c r="N416" t="s">
        <v>31</v>
      </c>
      <c r="O416" t="s">
        <v>159</v>
      </c>
      <c r="P416" t="s">
        <v>31</v>
      </c>
      <c r="Q416" t="s">
        <v>160</v>
      </c>
      <c r="R416" t="s">
        <v>161</v>
      </c>
      <c r="S416" t="s">
        <v>45</v>
      </c>
      <c r="T416" t="s">
        <v>162</v>
      </c>
      <c r="U416" t="s">
        <v>53</v>
      </c>
      <c r="V416">
        <v>0.34608695652173899</v>
      </c>
      <c r="W416">
        <v>2004</v>
      </c>
      <c r="X416">
        <v>11</v>
      </c>
      <c r="Y416">
        <v>4</v>
      </c>
    </row>
    <row r="417" spans="1:25" x14ac:dyDescent="0.25">
      <c r="A417">
        <v>10363</v>
      </c>
      <c r="B417">
        <v>46</v>
      </c>
      <c r="C417">
        <v>88.45</v>
      </c>
      <c r="D417">
        <v>6</v>
      </c>
      <c r="E417">
        <v>4068.7</v>
      </c>
      <c r="F417" s="1">
        <v>38358</v>
      </c>
      <c r="G417" t="s">
        <v>25</v>
      </c>
      <c r="H417" t="s">
        <v>193</v>
      </c>
      <c r="I417">
        <v>115</v>
      </c>
      <c r="J417" t="s">
        <v>559</v>
      </c>
      <c r="K417" t="s">
        <v>493</v>
      </c>
      <c r="L417" t="s">
        <v>494</v>
      </c>
      <c r="M417" t="s">
        <v>495</v>
      </c>
      <c r="N417" t="s">
        <v>31</v>
      </c>
      <c r="O417" t="s">
        <v>496</v>
      </c>
      <c r="P417" t="s">
        <v>31</v>
      </c>
      <c r="Q417" t="s">
        <v>497</v>
      </c>
      <c r="R417" t="s">
        <v>141</v>
      </c>
      <c r="S417" t="s">
        <v>45</v>
      </c>
      <c r="T417" t="s">
        <v>498</v>
      </c>
      <c r="U417" t="s">
        <v>53</v>
      </c>
      <c r="V417">
        <v>0.23086956521739099</v>
      </c>
      <c r="W417">
        <v>2005</v>
      </c>
      <c r="X417">
        <v>1</v>
      </c>
      <c r="Y417">
        <v>1</v>
      </c>
    </row>
    <row r="418" spans="1:25" x14ac:dyDescent="0.25">
      <c r="A418">
        <v>10377</v>
      </c>
      <c r="B418">
        <v>50</v>
      </c>
      <c r="C418">
        <v>100</v>
      </c>
      <c r="D418">
        <v>1</v>
      </c>
      <c r="E418">
        <v>5182</v>
      </c>
      <c r="F418" s="1">
        <v>38392</v>
      </c>
      <c r="G418" t="s">
        <v>25</v>
      </c>
      <c r="H418" t="s">
        <v>193</v>
      </c>
      <c r="I418">
        <v>115</v>
      </c>
      <c r="J418" t="s">
        <v>559</v>
      </c>
      <c r="K418" t="s">
        <v>136</v>
      </c>
      <c r="L418" t="s">
        <v>137</v>
      </c>
      <c r="M418" t="s">
        <v>138</v>
      </c>
      <c r="N418" t="s">
        <v>31</v>
      </c>
      <c r="O418" t="s">
        <v>139</v>
      </c>
      <c r="P418" t="s">
        <v>31</v>
      </c>
      <c r="Q418" t="s">
        <v>140</v>
      </c>
      <c r="R418" t="s">
        <v>141</v>
      </c>
      <c r="S418" t="s">
        <v>45</v>
      </c>
      <c r="T418" t="s">
        <v>142</v>
      </c>
      <c r="U418" t="s">
        <v>53</v>
      </c>
      <c r="V418">
        <v>0.13043478260869601</v>
      </c>
      <c r="W418">
        <v>2005</v>
      </c>
      <c r="X418">
        <v>2</v>
      </c>
      <c r="Y418">
        <v>1</v>
      </c>
    </row>
    <row r="419" spans="1:25" x14ac:dyDescent="0.25">
      <c r="A419">
        <v>10389</v>
      </c>
      <c r="B419">
        <v>47</v>
      </c>
      <c r="C419">
        <v>100</v>
      </c>
      <c r="D419">
        <v>8</v>
      </c>
      <c r="E419">
        <v>5243.79</v>
      </c>
      <c r="F419" s="1">
        <v>38414</v>
      </c>
      <c r="G419" t="s">
        <v>25</v>
      </c>
      <c r="H419" t="s">
        <v>193</v>
      </c>
      <c r="I419">
        <v>115</v>
      </c>
      <c r="J419" t="s">
        <v>559</v>
      </c>
      <c r="K419" t="s">
        <v>275</v>
      </c>
      <c r="L419" t="s">
        <v>276</v>
      </c>
      <c r="M419" t="s">
        <v>277</v>
      </c>
      <c r="N419" t="s">
        <v>31</v>
      </c>
      <c r="O419" t="s">
        <v>278</v>
      </c>
      <c r="P419" t="s">
        <v>31</v>
      </c>
      <c r="Q419" t="s">
        <v>279</v>
      </c>
      <c r="R419" t="s">
        <v>200</v>
      </c>
      <c r="S419" t="s">
        <v>45</v>
      </c>
      <c r="T419" t="s">
        <v>280</v>
      </c>
      <c r="U419" t="s">
        <v>53</v>
      </c>
      <c r="V419">
        <v>0.13043478260869601</v>
      </c>
      <c r="W419">
        <v>2005</v>
      </c>
      <c r="X419">
        <v>3</v>
      </c>
      <c r="Y419">
        <v>1</v>
      </c>
    </row>
    <row r="420" spans="1:25" x14ac:dyDescent="0.25">
      <c r="A420">
        <v>10405</v>
      </c>
      <c r="B420">
        <v>97</v>
      </c>
      <c r="C420">
        <v>93.28</v>
      </c>
      <c r="D420">
        <v>5</v>
      </c>
      <c r="E420">
        <v>9048.16</v>
      </c>
      <c r="F420" s="1">
        <v>38456</v>
      </c>
      <c r="G420" t="s">
        <v>25</v>
      </c>
      <c r="H420" t="s">
        <v>193</v>
      </c>
      <c r="I420">
        <v>115</v>
      </c>
      <c r="J420" t="s">
        <v>559</v>
      </c>
      <c r="K420" t="s">
        <v>560</v>
      </c>
      <c r="L420" t="s">
        <v>561</v>
      </c>
      <c r="M420" t="s">
        <v>562</v>
      </c>
      <c r="N420" t="s">
        <v>31</v>
      </c>
      <c r="O420" t="s">
        <v>563</v>
      </c>
      <c r="P420" t="s">
        <v>31</v>
      </c>
      <c r="Q420" t="s">
        <v>564</v>
      </c>
      <c r="R420" t="s">
        <v>44</v>
      </c>
      <c r="S420" t="s">
        <v>45</v>
      </c>
      <c r="T420" t="s">
        <v>565</v>
      </c>
      <c r="U420" t="s">
        <v>163</v>
      </c>
      <c r="V420">
        <v>0.18886956521739101</v>
      </c>
      <c r="W420">
        <v>2005</v>
      </c>
      <c r="X420">
        <v>4</v>
      </c>
      <c r="Y420">
        <v>2</v>
      </c>
    </row>
    <row r="421" spans="1:25" x14ac:dyDescent="0.25">
      <c r="A421">
        <v>10419</v>
      </c>
      <c r="B421">
        <v>32</v>
      </c>
      <c r="C421">
        <v>100</v>
      </c>
      <c r="D421">
        <v>10</v>
      </c>
      <c r="E421">
        <v>3832.64</v>
      </c>
      <c r="F421" s="1">
        <v>38489</v>
      </c>
      <c r="G421" t="s">
        <v>25</v>
      </c>
      <c r="H421" t="s">
        <v>193</v>
      </c>
      <c r="I421">
        <v>115</v>
      </c>
      <c r="J421" t="s">
        <v>559</v>
      </c>
      <c r="K421" t="s">
        <v>156</v>
      </c>
      <c r="L421" t="s">
        <v>157</v>
      </c>
      <c r="M421" t="s">
        <v>158</v>
      </c>
      <c r="N421" t="s">
        <v>31</v>
      </c>
      <c r="O421" t="s">
        <v>159</v>
      </c>
      <c r="P421" t="s">
        <v>31</v>
      </c>
      <c r="Q421" t="s">
        <v>160</v>
      </c>
      <c r="R421" t="s">
        <v>161</v>
      </c>
      <c r="S421" t="s">
        <v>45</v>
      </c>
      <c r="T421" t="s">
        <v>162</v>
      </c>
      <c r="U421" t="s">
        <v>53</v>
      </c>
      <c r="V421">
        <v>0.13043478260869601</v>
      </c>
      <c r="W421">
        <v>2005</v>
      </c>
      <c r="X421">
        <v>5</v>
      </c>
      <c r="Y421">
        <v>2</v>
      </c>
    </row>
    <row r="422" spans="1:25" x14ac:dyDescent="0.25">
      <c r="A422">
        <v>10103</v>
      </c>
      <c r="B422">
        <v>35</v>
      </c>
      <c r="C422">
        <v>100</v>
      </c>
      <c r="D422">
        <v>10</v>
      </c>
      <c r="E422">
        <v>3920</v>
      </c>
      <c r="F422" s="1">
        <v>37650</v>
      </c>
      <c r="G422" t="s">
        <v>25</v>
      </c>
      <c r="H422" t="s">
        <v>529</v>
      </c>
      <c r="I422">
        <v>116</v>
      </c>
      <c r="J422" t="s">
        <v>566</v>
      </c>
      <c r="K422" t="s">
        <v>143</v>
      </c>
      <c r="L422" t="s">
        <v>144</v>
      </c>
      <c r="M422" t="s">
        <v>145</v>
      </c>
      <c r="N422" t="s">
        <v>31</v>
      </c>
      <c r="O422" t="s">
        <v>146</v>
      </c>
      <c r="P422" t="s">
        <v>31</v>
      </c>
      <c r="Q422" t="s">
        <v>147</v>
      </c>
      <c r="R422" t="s">
        <v>83</v>
      </c>
      <c r="S422" t="s">
        <v>45</v>
      </c>
      <c r="T422" t="s">
        <v>148</v>
      </c>
      <c r="U422" t="s">
        <v>53</v>
      </c>
      <c r="V422">
        <v>0.13793103448275901</v>
      </c>
      <c r="W422">
        <v>2003</v>
      </c>
      <c r="X422">
        <v>1</v>
      </c>
      <c r="Y422">
        <v>1</v>
      </c>
    </row>
    <row r="423" spans="1:25" x14ac:dyDescent="0.25">
      <c r="A423">
        <v>10113</v>
      </c>
      <c r="B423">
        <v>49</v>
      </c>
      <c r="C423">
        <v>100</v>
      </c>
      <c r="D423">
        <v>4</v>
      </c>
      <c r="E423">
        <v>4916.66</v>
      </c>
      <c r="F423" s="1">
        <v>37706</v>
      </c>
      <c r="G423" t="s">
        <v>25</v>
      </c>
      <c r="H423" t="s">
        <v>529</v>
      </c>
      <c r="I423">
        <v>116</v>
      </c>
      <c r="J423" t="s">
        <v>566</v>
      </c>
      <c r="K423" t="s">
        <v>287</v>
      </c>
      <c r="L423" t="s">
        <v>288</v>
      </c>
      <c r="M423" t="s">
        <v>289</v>
      </c>
      <c r="N423" t="s">
        <v>31</v>
      </c>
      <c r="O423" t="s">
        <v>290</v>
      </c>
      <c r="P423" t="s">
        <v>58</v>
      </c>
      <c r="Q423" t="s">
        <v>121</v>
      </c>
      <c r="R423" t="s">
        <v>35</v>
      </c>
      <c r="S423" t="s">
        <v>36</v>
      </c>
      <c r="T423" t="s">
        <v>291</v>
      </c>
      <c r="U423" t="s">
        <v>53</v>
      </c>
      <c r="V423">
        <v>0.13793103448275901</v>
      </c>
      <c r="W423">
        <v>2003</v>
      </c>
      <c r="X423">
        <v>3</v>
      </c>
      <c r="Y423">
        <v>1</v>
      </c>
    </row>
    <row r="424" spans="1:25" x14ac:dyDescent="0.25">
      <c r="A424">
        <v>10126</v>
      </c>
      <c r="B424">
        <v>38</v>
      </c>
      <c r="C424">
        <v>100</v>
      </c>
      <c r="D424">
        <v>10</v>
      </c>
      <c r="E424">
        <v>3857</v>
      </c>
      <c r="F424" s="1">
        <v>37769</v>
      </c>
      <c r="G424" t="s">
        <v>25</v>
      </c>
      <c r="H424" t="s">
        <v>529</v>
      </c>
      <c r="I424">
        <v>116</v>
      </c>
      <c r="J424" t="s">
        <v>566</v>
      </c>
      <c r="K424" t="s">
        <v>202</v>
      </c>
      <c r="L424" t="s">
        <v>203</v>
      </c>
      <c r="M424" t="s">
        <v>204</v>
      </c>
      <c r="N424" t="s">
        <v>31</v>
      </c>
      <c r="O424" t="s">
        <v>189</v>
      </c>
      <c r="P424" t="s">
        <v>31</v>
      </c>
      <c r="Q424" t="s">
        <v>205</v>
      </c>
      <c r="R424" t="s">
        <v>191</v>
      </c>
      <c r="S424" t="s">
        <v>45</v>
      </c>
      <c r="T424" t="s">
        <v>206</v>
      </c>
      <c r="U424" t="s">
        <v>53</v>
      </c>
      <c r="V424">
        <v>0.13793103448275901</v>
      </c>
      <c r="W424">
        <v>2003</v>
      </c>
      <c r="X424">
        <v>5</v>
      </c>
      <c r="Y424">
        <v>2</v>
      </c>
    </row>
    <row r="425" spans="1:25" x14ac:dyDescent="0.25">
      <c r="A425">
        <v>10140</v>
      </c>
      <c r="B425">
        <v>32</v>
      </c>
      <c r="C425">
        <v>100</v>
      </c>
      <c r="D425">
        <v>10</v>
      </c>
      <c r="E425">
        <v>4181.4399999999996</v>
      </c>
      <c r="F425" s="1">
        <v>37826</v>
      </c>
      <c r="G425" t="s">
        <v>25</v>
      </c>
      <c r="H425" t="s">
        <v>529</v>
      </c>
      <c r="I425">
        <v>116</v>
      </c>
      <c r="J425" t="s">
        <v>566</v>
      </c>
      <c r="K425" t="s">
        <v>66</v>
      </c>
      <c r="L425" t="s">
        <v>67</v>
      </c>
      <c r="M425" t="s">
        <v>68</v>
      </c>
      <c r="N425" t="s">
        <v>31</v>
      </c>
      <c r="O425" t="s">
        <v>69</v>
      </c>
      <c r="P425" t="s">
        <v>58</v>
      </c>
      <c r="Q425" t="s">
        <v>70</v>
      </c>
      <c r="R425" t="s">
        <v>35</v>
      </c>
      <c r="S425" t="s">
        <v>36</v>
      </c>
      <c r="T425" t="s">
        <v>71</v>
      </c>
      <c r="U425" t="s">
        <v>53</v>
      </c>
      <c r="V425">
        <v>0.13793103448275901</v>
      </c>
      <c r="W425">
        <v>2003</v>
      </c>
      <c r="X425">
        <v>7</v>
      </c>
      <c r="Y425">
        <v>3</v>
      </c>
    </row>
    <row r="426" spans="1:25" x14ac:dyDescent="0.25">
      <c r="A426">
        <v>10150</v>
      </c>
      <c r="B426">
        <v>34</v>
      </c>
      <c r="C426">
        <v>100</v>
      </c>
      <c r="D426">
        <v>7</v>
      </c>
      <c r="E426">
        <v>4641</v>
      </c>
      <c r="F426" s="1">
        <v>37883</v>
      </c>
      <c r="G426" t="s">
        <v>25</v>
      </c>
      <c r="H426" t="s">
        <v>529</v>
      </c>
      <c r="I426">
        <v>116</v>
      </c>
      <c r="J426" t="s">
        <v>566</v>
      </c>
      <c r="K426" t="s">
        <v>207</v>
      </c>
      <c r="L426" t="s">
        <v>208</v>
      </c>
      <c r="M426" t="s">
        <v>209</v>
      </c>
      <c r="N426" t="s">
        <v>31</v>
      </c>
      <c r="O426" t="s">
        <v>210</v>
      </c>
      <c r="P426" t="s">
        <v>31</v>
      </c>
      <c r="Q426" t="s">
        <v>211</v>
      </c>
      <c r="R426" t="s">
        <v>210</v>
      </c>
      <c r="S426" t="s">
        <v>212</v>
      </c>
      <c r="T426" t="s">
        <v>213</v>
      </c>
      <c r="U426" t="s">
        <v>53</v>
      </c>
      <c r="V426">
        <v>0.13793103448275901</v>
      </c>
      <c r="W426">
        <v>2003</v>
      </c>
      <c r="X426">
        <v>9</v>
      </c>
      <c r="Y426">
        <v>3</v>
      </c>
    </row>
    <row r="427" spans="1:25" x14ac:dyDescent="0.25">
      <c r="A427">
        <v>10164</v>
      </c>
      <c r="B427">
        <v>36</v>
      </c>
      <c r="C427">
        <v>99.17</v>
      </c>
      <c r="D427">
        <v>8</v>
      </c>
      <c r="E427">
        <v>3570.12</v>
      </c>
      <c r="F427" s="1">
        <v>37915</v>
      </c>
      <c r="G427" t="s">
        <v>432</v>
      </c>
      <c r="H427" t="s">
        <v>529</v>
      </c>
      <c r="I427">
        <v>116</v>
      </c>
      <c r="J427" t="s">
        <v>566</v>
      </c>
      <c r="K427" t="s">
        <v>433</v>
      </c>
      <c r="L427" t="s">
        <v>434</v>
      </c>
      <c r="M427" t="s">
        <v>435</v>
      </c>
      <c r="N427" t="s">
        <v>31</v>
      </c>
      <c r="O427" t="s">
        <v>436</v>
      </c>
      <c r="P427" t="s">
        <v>31</v>
      </c>
      <c r="Q427" t="s">
        <v>437</v>
      </c>
      <c r="R427" t="s">
        <v>161</v>
      </c>
      <c r="S427" t="s">
        <v>45</v>
      </c>
      <c r="T427" t="s">
        <v>438</v>
      </c>
      <c r="U427" t="s">
        <v>53</v>
      </c>
      <c r="V427">
        <v>0.14508620689655199</v>
      </c>
      <c r="W427">
        <v>2003</v>
      </c>
      <c r="X427">
        <v>10</v>
      </c>
      <c r="Y427">
        <v>4</v>
      </c>
    </row>
    <row r="428" spans="1:25" x14ac:dyDescent="0.25">
      <c r="A428">
        <v>10174</v>
      </c>
      <c r="B428">
        <v>48</v>
      </c>
      <c r="C428">
        <v>93.34</v>
      </c>
      <c r="D428">
        <v>3</v>
      </c>
      <c r="E428">
        <v>4480.32</v>
      </c>
      <c r="F428" s="1">
        <v>37931</v>
      </c>
      <c r="G428" t="s">
        <v>25</v>
      </c>
      <c r="H428" t="s">
        <v>529</v>
      </c>
      <c r="I428">
        <v>116</v>
      </c>
      <c r="J428" t="s">
        <v>566</v>
      </c>
      <c r="K428" t="s">
        <v>219</v>
      </c>
      <c r="L428" t="s">
        <v>220</v>
      </c>
      <c r="M428" t="s">
        <v>221</v>
      </c>
      <c r="N428" t="s">
        <v>31</v>
      </c>
      <c r="O428" t="s">
        <v>222</v>
      </c>
      <c r="P428" t="s">
        <v>223</v>
      </c>
      <c r="Q428" t="s">
        <v>224</v>
      </c>
      <c r="R428" t="s">
        <v>101</v>
      </c>
      <c r="S428" t="s">
        <v>102</v>
      </c>
      <c r="T428" t="s">
        <v>225</v>
      </c>
      <c r="U428" t="s">
        <v>53</v>
      </c>
      <c r="V428">
        <v>0.195344827586207</v>
      </c>
      <c r="W428">
        <v>2003</v>
      </c>
      <c r="X428">
        <v>11</v>
      </c>
      <c r="Y428">
        <v>4</v>
      </c>
    </row>
    <row r="429" spans="1:25" x14ac:dyDescent="0.25">
      <c r="A429">
        <v>10183</v>
      </c>
      <c r="B429">
        <v>21</v>
      </c>
      <c r="C429">
        <v>96.84</v>
      </c>
      <c r="D429">
        <v>7</v>
      </c>
      <c r="E429">
        <v>2033.64</v>
      </c>
      <c r="F429" s="1">
        <v>37938</v>
      </c>
      <c r="G429" t="s">
        <v>25</v>
      </c>
      <c r="H429" t="s">
        <v>529</v>
      </c>
      <c r="I429">
        <v>116</v>
      </c>
      <c r="J429" t="s">
        <v>566</v>
      </c>
      <c r="K429" t="s">
        <v>226</v>
      </c>
      <c r="L429" t="s">
        <v>227</v>
      </c>
      <c r="M429" t="s">
        <v>228</v>
      </c>
      <c r="N429" t="s">
        <v>31</v>
      </c>
      <c r="O429" t="s">
        <v>229</v>
      </c>
      <c r="P429" t="s">
        <v>153</v>
      </c>
      <c r="Q429" t="s">
        <v>230</v>
      </c>
      <c r="R429" t="s">
        <v>35</v>
      </c>
      <c r="S429" t="s">
        <v>36</v>
      </c>
      <c r="T429" t="s">
        <v>231</v>
      </c>
      <c r="U429" t="s">
        <v>38</v>
      </c>
      <c r="V429">
        <v>0.16517241379310299</v>
      </c>
      <c r="W429">
        <v>2003</v>
      </c>
      <c r="X429">
        <v>11</v>
      </c>
      <c r="Y429">
        <v>4</v>
      </c>
    </row>
    <row r="430" spans="1:25" x14ac:dyDescent="0.25">
      <c r="A430">
        <v>10194</v>
      </c>
      <c r="B430">
        <v>21</v>
      </c>
      <c r="C430">
        <v>93.34</v>
      </c>
      <c r="D430">
        <v>10</v>
      </c>
      <c r="E430">
        <v>1960.14</v>
      </c>
      <c r="F430" s="1">
        <v>37950</v>
      </c>
      <c r="G430" t="s">
        <v>25</v>
      </c>
      <c r="H430" t="s">
        <v>529</v>
      </c>
      <c r="I430">
        <v>116</v>
      </c>
      <c r="J430" t="s">
        <v>566</v>
      </c>
      <c r="K430" t="s">
        <v>232</v>
      </c>
      <c r="L430" t="s">
        <v>233</v>
      </c>
      <c r="M430" t="s">
        <v>234</v>
      </c>
      <c r="N430" t="s">
        <v>31</v>
      </c>
      <c r="O430" t="s">
        <v>235</v>
      </c>
      <c r="P430" t="s">
        <v>31</v>
      </c>
      <c r="Q430" t="s">
        <v>236</v>
      </c>
      <c r="R430" t="s">
        <v>44</v>
      </c>
      <c r="S430" t="s">
        <v>45</v>
      </c>
      <c r="T430" t="s">
        <v>237</v>
      </c>
      <c r="U430" t="s">
        <v>38</v>
      </c>
      <c r="V430">
        <v>0.195344827586207</v>
      </c>
      <c r="W430">
        <v>2003</v>
      </c>
      <c r="X430">
        <v>11</v>
      </c>
      <c r="Y430">
        <v>4</v>
      </c>
    </row>
    <row r="431" spans="1:25" x14ac:dyDescent="0.25">
      <c r="A431">
        <v>10206</v>
      </c>
      <c r="B431">
        <v>34</v>
      </c>
      <c r="C431">
        <v>100</v>
      </c>
      <c r="D431">
        <v>5</v>
      </c>
      <c r="E431">
        <v>3966.78</v>
      </c>
      <c r="F431" s="1">
        <v>37960</v>
      </c>
      <c r="G431" t="s">
        <v>25</v>
      </c>
      <c r="H431" t="s">
        <v>529</v>
      </c>
      <c r="I431">
        <v>116</v>
      </c>
      <c r="J431" t="s">
        <v>566</v>
      </c>
      <c r="K431" t="s">
        <v>238</v>
      </c>
      <c r="L431" t="s">
        <v>239</v>
      </c>
      <c r="M431" t="s">
        <v>240</v>
      </c>
      <c r="N431" t="s">
        <v>31</v>
      </c>
      <c r="O431" t="s">
        <v>241</v>
      </c>
      <c r="P431" t="s">
        <v>242</v>
      </c>
      <c r="Q431" t="s">
        <v>243</v>
      </c>
      <c r="R431" t="s">
        <v>244</v>
      </c>
      <c r="S431" t="s">
        <v>36</v>
      </c>
      <c r="T431" t="s">
        <v>245</v>
      </c>
      <c r="U431" t="s">
        <v>53</v>
      </c>
      <c r="V431">
        <v>0.13793103448275901</v>
      </c>
      <c r="W431">
        <v>2003</v>
      </c>
      <c r="X431">
        <v>12</v>
      </c>
      <c r="Y431">
        <v>4</v>
      </c>
    </row>
    <row r="432" spans="1:25" x14ac:dyDescent="0.25">
      <c r="A432">
        <v>10215</v>
      </c>
      <c r="B432">
        <v>46</v>
      </c>
      <c r="C432">
        <v>100</v>
      </c>
      <c r="D432">
        <v>2</v>
      </c>
      <c r="E432">
        <v>5152</v>
      </c>
      <c r="F432" s="1">
        <v>38015</v>
      </c>
      <c r="G432" t="s">
        <v>25</v>
      </c>
      <c r="H432" t="s">
        <v>529</v>
      </c>
      <c r="I432">
        <v>116</v>
      </c>
      <c r="J432" t="s">
        <v>566</v>
      </c>
      <c r="K432" t="s">
        <v>246</v>
      </c>
      <c r="L432" t="s">
        <v>247</v>
      </c>
      <c r="M432" t="s">
        <v>248</v>
      </c>
      <c r="N432" t="s">
        <v>31</v>
      </c>
      <c r="O432" t="s">
        <v>249</v>
      </c>
      <c r="P432" t="s">
        <v>58</v>
      </c>
      <c r="Q432" t="s">
        <v>114</v>
      </c>
      <c r="R432" t="s">
        <v>35</v>
      </c>
      <c r="S432" t="s">
        <v>36</v>
      </c>
      <c r="T432" t="s">
        <v>250</v>
      </c>
      <c r="U432" t="s">
        <v>53</v>
      </c>
      <c r="V432">
        <v>0.13793103448275901</v>
      </c>
      <c r="W432">
        <v>2004</v>
      </c>
      <c r="X432">
        <v>1</v>
      </c>
      <c r="Y432">
        <v>1</v>
      </c>
    </row>
    <row r="433" spans="1:25" x14ac:dyDescent="0.25">
      <c r="A433">
        <v>10228</v>
      </c>
      <c r="B433">
        <v>32</v>
      </c>
      <c r="C433">
        <v>100</v>
      </c>
      <c r="D433">
        <v>1</v>
      </c>
      <c r="E433">
        <v>3360</v>
      </c>
      <c r="F433" s="1">
        <v>38056</v>
      </c>
      <c r="G433" t="s">
        <v>25</v>
      </c>
      <c r="H433" t="s">
        <v>529</v>
      </c>
      <c r="I433">
        <v>116</v>
      </c>
      <c r="J433" t="s">
        <v>566</v>
      </c>
      <c r="K433" t="s">
        <v>251</v>
      </c>
      <c r="L433" t="s">
        <v>252</v>
      </c>
      <c r="M433" t="s">
        <v>253</v>
      </c>
      <c r="N433" t="s">
        <v>31</v>
      </c>
      <c r="O433" t="s">
        <v>132</v>
      </c>
      <c r="P433" t="s">
        <v>133</v>
      </c>
      <c r="Q433" t="s">
        <v>134</v>
      </c>
      <c r="R433" t="s">
        <v>35</v>
      </c>
      <c r="S433" t="s">
        <v>36</v>
      </c>
      <c r="T433" t="s">
        <v>254</v>
      </c>
      <c r="U433" t="s">
        <v>53</v>
      </c>
      <c r="V433">
        <v>0.13793103448275901</v>
      </c>
      <c r="W433">
        <v>2004</v>
      </c>
      <c r="X433">
        <v>3</v>
      </c>
      <c r="Y433">
        <v>1</v>
      </c>
    </row>
    <row r="434" spans="1:25" x14ac:dyDescent="0.25">
      <c r="A434">
        <v>10245</v>
      </c>
      <c r="B434">
        <v>29</v>
      </c>
      <c r="C434">
        <v>100</v>
      </c>
      <c r="D434">
        <v>8</v>
      </c>
      <c r="E434">
        <v>3451</v>
      </c>
      <c r="F434" s="1">
        <v>38111</v>
      </c>
      <c r="G434" t="s">
        <v>25</v>
      </c>
      <c r="H434" t="s">
        <v>529</v>
      </c>
      <c r="I434">
        <v>116</v>
      </c>
      <c r="J434" t="s">
        <v>566</v>
      </c>
      <c r="K434" t="s">
        <v>255</v>
      </c>
      <c r="L434" t="s">
        <v>256</v>
      </c>
      <c r="M434" t="s">
        <v>257</v>
      </c>
      <c r="N434" t="s">
        <v>31</v>
      </c>
      <c r="O434" t="s">
        <v>258</v>
      </c>
      <c r="P434" t="s">
        <v>120</v>
      </c>
      <c r="Q434" t="s">
        <v>259</v>
      </c>
      <c r="R434" t="s">
        <v>35</v>
      </c>
      <c r="S434" t="s">
        <v>36</v>
      </c>
      <c r="T434" t="s">
        <v>260</v>
      </c>
      <c r="U434" t="s">
        <v>53</v>
      </c>
      <c r="V434">
        <v>0.13793103448275901</v>
      </c>
      <c r="W434">
        <v>2004</v>
      </c>
      <c r="X434">
        <v>5</v>
      </c>
      <c r="Y434">
        <v>2</v>
      </c>
    </row>
    <row r="435" spans="1:25" x14ac:dyDescent="0.25">
      <c r="A435">
        <v>10258</v>
      </c>
      <c r="B435">
        <v>41</v>
      </c>
      <c r="C435">
        <v>100</v>
      </c>
      <c r="D435">
        <v>5</v>
      </c>
      <c r="E435">
        <v>5453</v>
      </c>
      <c r="F435" s="1">
        <v>38153</v>
      </c>
      <c r="G435" t="s">
        <v>25</v>
      </c>
      <c r="H435" t="s">
        <v>529</v>
      </c>
      <c r="I435">
        <v>116</v>
      </c>
      <c r="J435" t="s">
        <v>566</v>
      </c>
      <c r="K435" t="s">
        <v>261</v>
      </c>
      <c r="L435" t="s">
        <v>262</v>
      </c>
      <c r="M435" t="s">
        <v>263</v>
      </c>
      <c r="N435" t="s">
        <v>31</v>
      </c>
      <c r="O435" t="s">
        <v>264</v>
      </c>
      <c r="P435" t="s">
        <v>265</v>
      </c>
      <c r="Q435" t="s">
        <v>266</v>
      </c>
      <c r="R435" t="s">
        <v>212</v>
      </c>
      <c r="S435" t="s">
        <v>212</v>
      </c>
      <c r="T435" t="s">
        <v>267</v>
      </c>
      <c r="U435" t="s">
        <v>53</v>
      </c>
      <c r="V435">
        <v>0.13793103448275901</v>
      </c>
      <c r="W435">
        <v>2004</v>
      </c>
      <c r="X435">
        <v>6</v>
      </c>
      <c r="Y435">
        <v>2</v>
      </c>
    </row>
    <row r="436" spans="1:25" x14ac:dyDescent="0.25">
      <c r="A436">
        <v>10270</v>
      </c>
      <c r="B436">
        <v>43</v>
      </c>
      <c r="C436">
        <v>96.84</v>
      </c>
      <c r="D436">
        <v>8</v>
      </c>
      <c r="E436">
        <v>4164.12</v>
      </c>
      <c r="F436" s="1">
        <v>38187</v>
      </c>
      <c r="G436" t="s">
        <v>25</v>
      </c>
      <c r="H436" t="s">
        <v>529</v>
      </c>
      <c r="I436">
        <v>116</v>
      </c>
      <c r="J436" t="s">
        <v>566</v>
      </c>
      <c r="K436" t="s">
        <v>164</v>
      </c>
      <c r="L436" t="s">
        <v>165</v>
      </c>
      <c r="M436" t="s">
        <v>166</v>
      </c>
      <c r="N436" t="s">
        <v>167</v>
      </c>
      <c r="O436" t="s">
        <v>168</v>
      </c>
      <c r="P436" t="s">
        <v>169</v>
      </c>
      <c r="Q436" t="s">
        <v>170</v>
      </c>
      <c r="R436" t="s">
        <v>101</v>
      </c>
      <c r="S436" t="s">
        <v>102</v>
      </c>
      <c r="T436" t="s">
        <v>171</v>
      </c>
      <c r="U436" t="s">
        <v>53</v>
      </c>
      <c r="V436">
        <v>0.16517241379310299</v>
      </c>
      <c r="W436">
        <v>2004</v>
      </c>
      <c r="X436">
        <v>7</v>
      </c>
      <c r="Y436">
        <v>3</v>
      </c>
    </row>
    <row r="437" spans="1:25" x14ac:dyDescent="0.25">
      <c r="A437">
        <v>10280</v>
      </c>
      <c r="B437">
        <v>24</v>
      </c>
      <c r="C437">
        <v>100</v>
      </c>
      <c r="D437">
        <v>1</v>
      </c>
      <c r="E437">
        <v>2800.08</v>
      </c>
      <c r="F437" s="1">
        <v>38216</v>
      </c>
      <c r="G437" t="s">
        <v>25</v>
      </c>
      <c r="H437" t="s">
        <v>529</v>
      </c>
      <c r="I437">
        <v>116</v>
      </c>
      <c r="J437" t="s">
        <v>566</v>
      </c>
      <c r="K437" t="s">
        <v>268</v>
      </c>
      <c r="L437" t="s">
        <v>269</v>
      </c>
      <c r="M437" t="s">
        <v>270</v>
      </c>
      <c r="N437" t="s">
        <v>31</v>
      </c>
      <c r="O437" t="s">
        <v>271</v>
      </c>
      <c r="P437" t="s">
        <v>31</v>
      </c>
      <c r="Q437" t="s">
        <v>272</v>
      </c>
      <c r="R437" t="s">
        <v>273</v>
      </c>
      <c r="S437" t="s">
        <v>45</v>
      </c>
      <c r="T437" t="s">
        <v>274</v>
      </c>
      <c r="U437" t="s">
        <v>38</v>
      </c>
      <c r="V437">
        <v>0.13793103448275901</v>
      </c>
      <c r="W437">
        <v>2004</v>
      </c>
      <c r="X437">
        <v>8</v>
      </c>
      <c r="Y437">
        <v>3</v>
      </c>
    </row>
    <row r="438" spans="1:25" x14ac:dyDescent="0.25">
      <c r="A438">
        <v>10291</v>
      </c>
      <c r="B438">
        <v>41</v>
      </c>
      <c r="C438">
        <v>100</v>
      </c>
      <c r="D438">
        <v>10</v>
      </c>
      <c r="E438">
        <v>4687.9399999999996</v>
      </c>
      <c r="F438" s="1">
        <v>38238</v>
      </c>
      <c r="G438" t="s">
        <v>25</v>
      </c>
      <c r="H438" t="s">
        <v>529</v>
      </c>
      <c r="I438">
        <v>116</v>
      </c>
      <c r="J438" t="s">
        <v>566</v>
      </c>
      <c r="K438" t="s">
        <v>275</v>
      </c>
      <c r="L438" t="s">
        <v>276</v>
      </c>
      <c r="M438" t="s">
        <v>277</v>
      </c>
      <c r="N438" t="s">
        <v>31</v>
      </c>
      <c r="O438" t="s">
        <v>278</v>
      </c>
      <c r="P438" t="s">
        <v>31</v>
      </c>
      <c r="Q438" t="s">
        <v>279</v>
      </c>
      <c r="R438" t="s">
        <v>200</v>
      </c>
      <c r="S438" t="s">
        <v>45</v>
      </c>
      <c r="T438" t="s">
        <v>280</v>
      </c>
      <c r="U438" t="s">
        <v>53</v>
      </c>
      <c r="V438">
        <v>0.13793103448275901</v>
      </c>
      <c r="W438">
        <v>2004</v>
      </c>
      <c r="X438">
        <v>9</v>
      </c>
      <c r="Y438">
        <v>3</v>
      </c>
    </row>
    <row r="439" spans="1:25" x14ac:dyDescent="0.25">
      <c r="A439">
        <v>10304</v>
      </c>
      <c r="B439">
        <v>46</v>
      </c>
      <c r="C439">
        <v>98</v>
      </c>
      <c r="D439">
        <v>5</v>
      </c>
      <c r="E439">
        <v>4508</v>
      </c>
      <c r="F439" s="1">
        <v>38271</v>
      </c>
      <c r="G439" t="s">
        <v>25</v>
      </c>
      <c r="H439" t="s">
        <v>529</v>
      </c>
      <c r="I439">
        <v>116</v>
      </c>
      <c r="J439" t="s">
        <v>566</v>
      </c>
      <c r="K439" t="s">
        <v>281</v>
      </c>
      <c r="L439" t="s">
        <v>282</v>
      </c>
      <c r="M439" t="s">
        <v>283</v>
      </c>
      <c r="N439" t="s">
        <v>31</v>
      </c>
      <c r="O439" t="s">
        <v>284</v>
      </c>
      <c r="P439" t="s">
        <v>31</v>
      </c>
      <c r="Q439" t="s">
        <v>285</v>
      </c>
      <c r="R439" t="s">
        <v>44</v>
      </c>
      <c r="S439" t="s">
        <v>45</v>
      </c>
      <c r="T439" t="s">
        <v>286</v>
      </c>
      <c r="U439" t="s">
        <v>53</v>
      </c>
      <c r="V439">
        <v>0.15517241379310301</v>
      </c>
      <c r="W439">
        <v>2004</v>
      </c>
      <c r="X439">
        <v>10</v>
      </c>
      <c r="Y439">
        <v>4</v>
      </c>
    </row>
    <row r="440" spans="1:25" x14ac:dyDescent="0.25">
      <c r="A440">
        <v>10312</v>
      </c>
      <c r="B440">
        <v>32</v>
      </c>
      <c r="C440">
        <v>100</v>
      </c>
      <c r="D440">
        <v>2</v>
      </c>
      <c r="E440">
        <v>4181.4399999999996</v>
      </c>
      <c r="F440" s="1">
        <v>38281</v>
      </c>
      <c r="G440" t="s">
        <v>25</v>
      </c>
      <c r="H440" t="s">
        <v>529</v>
      </c>
      <c r="I440">
        <v>116</v>
      </c>
      <c r="J440" t="s">
        <v>566</v>
      </c>
      <c r="K440" t="s">
        <v>287</v>
      </c>
      <c r="L440" t="s">
        <v>288</v>
      </c>
      <c r="M440" t="s">
        <v>289</v>
      </c>
      <c r="N440" t="s">
        <v>31</v>
      </c>
      <c r="O440" t="s">
        <v>290</v>
      </c>
      <c r="P440" t="s">
        <v>58</v>
      </c>
      <c r="Q440" t="s">
        <v>121</v>
      </c>
      <c r="R440" t="s">
        <v>35</v>
      </c>
      <c r="S440" t="s">
        <v>36</v>
      </c>
      <c r="T440" t="s">
        <v>291</v>
      </c>
      <c r="U440" t="s">
        <v>53</v>
      </c>
      <c r="V440">
        <v>0.13793103448275901</v>
      </c>
      <c r="W440">
        <v>2004</v>
      </c>
      <c r="X440">
        <v>10</v>
      </c>
      <c r="Y440">
        <v>4</v>
      </c>
    </row>
    <row r="441" spans="1:25" x14ac:dyDescent="0.25">
      <c r="A441">
        <v>10322</v>
      </c>
      <c r="B441">
        <v>22</v>
      </c>
      <c r="C441">
        <v>100</v>
      </c>
      <c r="D441">
        <v>10</v>
      </c>
      <c r="E441">
        <v>2251.04</v>
      </c>
      <c r="F441" s="1">
        <v>38295</v>
      </c>
      <c r="G441" t="s">
        <v>25</v>
      </c>
      <c r="H441" t="s">
        <v>529</v>
      </c>
      <c r="I441">
        <v>116</v>
      </c>
      <c r="J441" t="s">
        <v>566</v>
      </c>
      <c r="K441" t="s">
        <v>292</v>
      </c>
      <c r="L441" t="s">
        <v>293</v>
      </c>
      <c r="M441" t="s">
        <v>294</v>
      </c>
      <c r="N441" t="s">
        <v>31</v>
      </c>
      <c r="O441" t="s">
        <v>295</v>
      </c>
      <c r="P441" t="s">
        <v>296</v>
      </c>
      <c r="Q441" t="s">
        <v>297</v>
      </c>
      <c r="R441" t="s">
        <v>35</v>
      </c>
      <c r="S441" t="s">
        <v>36</v>
      </c>
      <c r="T441" t="s">
        <v>298</v>
      </c>
      <c r="U441" t="s">
        <v>38</v>
      </c>
      <c r="V441">
        <v>0.13793103448275901</v>
      </c>
      <c r="W441">
        <v>2004</v>
      </c>
      <c r="X441">
        <v>11</v>
      </c>
      <c r="Y441">
        <v>4</v>
      </c>
    </row>
    <row r="442" spans="1:25" x14ac:dyDescent="0.25">
      <c r="A442">
        <v>10333</v>
      </c>
      <c r="B442">
        <v>29</v>
      </c>
      <c r="C442">
        <v>40.25</v>
      </c>
      <c r="D442">
        <v>7</v>
      </c>
      <c r="E442">
        <v>1167.25</v>
      </c>
      <c r="F442" s="1">
        <v>38309</v>
      </c>
      <c r="G442" t="s">
        <v>25</v>
      </c>
      <c r="H442" t="s">
        <v>529</v>
      </c>
      <c r="I442">
        <v>116</v>
      </c>
      <c r="J442" t="s">
        <v>566</v>
      </c>
      <c r="K442" t="s">
        <v>85</v>
      </c>
      <c r="L442" t="s">
        <v>86</v>
      </c>
      <c r="M442" t="s">
        <v>87</v>
      </c>
      <c r="N442" t="s">
        <v>31</v>
      </c>
      <c r="O442" t="s">
        <v>64</v>
      </c>
      <c r="P442" t="s">
        <v>58</v>
      </c>
      <c r="Q442" t="s">
        <v>31</v>
      </c>
      <c r="R442" t="s">
        <v>35</v>
      </c>
      <c r="S442" t="s">
        <v>36</v>
      </c>
      <c r="T442" t="s">
        <v>88</v>
      </c>
      <c r="U442" t="s">
        <v>38</v>
      </c>
      <c r="V442">
        <v>0.65301724137931005</v>
      </c>
      <c r="W442">
        <v>2004</v>
      </c>
      <c r="X442">
        <v>11</v>
      </c>
      <c r="Y442">
        <v>4</v>
      </c>
    </row>
    <row r="443" spans="1:25" x14ac:dyDescent="0.25">
      <c r="A443">
        <v>10347</v>
      </c>
      <c r="B443">
        <v>42</v>
      </c>
      <c r="C443">
        <v>49.6</v>
      </c>
      <c r="D443">
        <v>5</v>
      </c>
      <c r="E443">
        <v>2083.1999999999998</v>
      </c>
      <c r="F443" s="1">
        <v>38320</v>
      </c>
      <c r="G443" t="s">
        <v>25</v>
      </c>
      <c r="H443" t="s">
        <v>529</v>
      </c>
      <c r="I443">
        <v>116</v>
      </c>
      <c r="J443" t="s">
        <v>566</v>
      </c>
      <c r="K443" t="s">
        <v>94</v>
      </c>
      <c r="L443" t="s">
        <v>95</v>
      </c>
      <c r="M443" t="s">
        <v>96</v>
      </c>
      <c r="N443" t="s">
        <v>97</v>
      </c>
      <c r="O443" t="s">
        <v>98</v>
      </c>
      <c r="P443" t="s">
        <v>99</v>
      </c>
      <c r="Q443" t="s">
        <v>100</v>
      </c>
      <c r="R443" t="s">
        <v>101</v>
      </c>
      <c r="S443" t="s">
        <v>102</v>
      </c>
      <c r="T443" t="s">
        <v>103</v>
      </c>
      <c r="U443" t="s">
        <v>38</v>
      </c>
      <c r="V443">
        <v>0.57241379310344798</v>
      </c>
      <c r="W443">
        <v>2004</v>
      </c>
      <c r="X443">
        <v>11</v>
      </c>
      <c r="Y443">
        <v>4</v>
      </c>
    </row>
    <row r="444" spans="1:25" x14ac:dyDescent="0.25">
      <c r="A444">
        <v>10357</v>
      </c>
      <c r="B444">
        <v>39</v>
      </c>
      <c r="C444">
        <v>98</v>
      </c>
      <c r="D444">
        <v>1</v>
      </c>
      <c r="E444">
        <v>3822</v>
      </c>
      <c r="F444" s="1">
        <v>38331</v>
      </c>
      <c r="G444" t="s">
        <v>25</v>
      </c>
      <c r="H444" t="s">
        <v>529</v>
      </c>
      <c r="I444">
        <v>116</v>
      </c>
      <c r="J444" t="s">
        <v>566</v>
      </c>
      <c r="K444" t="s">
        <v>287</v>
      </c>
      <c r="L444" t="s">
        <v>288</v>
      </c>
      <c r="M444" t="s">
        <v>289</v>
      </c>
      <c r="N444" t="s">
        <v>31</v>
      </c>
      <c r="O444" t="s">
        <v>290</v>
      </c>
      <c r="P444" t="s">
        <v>58</v>
      </c>
      <c r="Q444" t="s">
        <v>121</v>
      </c>
      <c r="R444" t="s">
        <v>35</v>
      </c>
      <c r="S444" t="s">
        <v>36</v>
      </c>
      <c r="T444" t="s">
        <v>291</v>
      </c>
      <c r="U444" t="s">
        <v>53</v>
      </c>
      <c r="V444">
        <v>0.15517241379310301</v>
      </c>
      <c r="W444">
        <v>2004</v>
      </c>
      <c r="X444">
        <v>12</v>
      </c>
      <c r="Y444">
        <v>4</v>
      </c>
    </row>
    <row r="445" spans="1:25" x14ac:dyDescent="0.25">
      <c r="A445">
        <v>10370</v>
      </c>
      <c r="B445">
        <v>27</v>
      </c>
      <c r="C445">
        <v>100</v>
      </c>
      <c r="D445">
        <v>1</v>
      </c>
      <c r="E445">
        <v>3911.49</v>
      </c>
      <c r="F445" s="1">
        <v>38372</v>
      </c>
      <c r="G445" t="s">
        <v>25</v>
      </c>
      <c r="H445" t="s">
        <v>529</v>
      </c>
      <c r="I445">
        <v>116</v>
      </c>
      <c r="J445" t="s">
        <v>566</v>
      </c>
      <c r="K445" t="s">
        <v>304</v>
      </c>
      <c r="L445" t="s">
        <v>305</v>
      </c>
      <c r="M445" t="s">
        <v>306</v>
      </c>
      <c r="N445" t="s">
        <v>307</v>
      </c>
      <c r="O445" t="s">
        <v>308</v>
      </c>
      <c r="P445" t="s">
        <v>169</v>
      </c>
      <c r="Q445" t="s">
        <v>309</v>
      </c>
      <c r="R445" t="s">
        <v>101</v>
      </c>
      <c r="S445" t="s">
        <v>102</v>
      </c>
      <c r="T445" t="s">
        <v>310</v>
      </c>
      <c r="U445" t="s">
        <v>53</v>
      </c>
      <c r="V445">
        <v>0.13793103448275901</v>
      </c>
      <c r="W445">
        <v>2005</v>
      </c>
      <c r="X445">
        <v>1</v>
      </c>
      <c r="Y445">
        <v>1</v>
      </c>
    </row>
    <row r="446" spans="1:25" x14ac:dyDescent="0.25">
      <c r="A446">
        <v>10381</v>
      </c>
      <c r="B446">
        <v>48</v>
      </c>
      <c r="C446">
        <v>98</v>
      </c>
      <c r="D446">
        <v>2</v>
      </c>
      <c r="E446">
        <v>4704</v>
      </c>
      <c r="F446" s="1">
        <v>38400</v>
      </c>
      <c r="G446" t="s">
        <v>25</v>
      </c>
      <c r="H446" t="s">
        <v>529</v>
      </c>
      <c r="I446">
        <v>116</v>
      </c>
      <c r="J446" t="s">
        <v>566</v>
      </c>
      <c r="K446" t="s">
        <v>61</v>
      </c>
      <c r="L446" t="s">
        <v>62</v>
      </c>
      <c r="M446" t="s">
        <v>63</v>
      </c>
      <c r="N446" t="s">
        <v>31</v>
      </c>
      <c r="O446" t="s">
        <v>64</v>
      </c>
      <c r="P446" t="s">
        <v>58</v>
      </c>
      <c r="Q446" t="s">
        <v>31</v>
      </c>
      <c r="R446" t="s">
        <v>35</v>
      </c>
      <c r="S446" t="s">
        <v>36</v>
      </c>
      <c r="T446" t="s">
        <v>65</v>
      </c>
      <c r="U446" t="s">
        <v>53</v>
      </c>
      <c r="V446">
        <v>0.15517241379310301</v>
      </c>
      <c r="W446">
        <v>2005</v>
      </c>
      <c r="X446">
        <v>2</v>
      </c>
      <c r="Y446">
        <v>1</v>
      </c>
    </row>
    <row r="447" spans="1:25" x14ac:dyDescent="0.25">
      <c r="A447">
        <v>10391</v>
      </c>
      <c r="B447">
        <v>29</v>
      </c>
      <c r="C447">
        <v>85.1</v>
      </c>
      <c r="D447">
        <v>10</v>
      </c>
      <c r="E447">
        <v>2467.9</v>
      </c>
      <c r="F447" s="1">
        <v>38420</v>
      </c>
      <c r="G447" t="s">
        <v>25</v>
      </c>
      <c r="H447" t="s">
        <v>529</v>
      </c>
      <c r="I447">
        <v>116</v>
      </c>
      <c r="J447" t="s">
        <v>566</v>
      </c>
      <c r="K447" t="s">
        <v>304</v>
      </c>
      <c r="L447" t="s">
        <v>305</v>
      </c>
      <c r="M447" t="s">
        <v>306</v>
      </c>
      <c r="N447" t="s">
        <v>307</v>
      </c>
      <c r="O447" t="s">
        <v>308</v>
      </c>
      <c r="P447" t="s">
        <v>169</v>
      </c>
      <c r="Q447" t="s">
        <v>309</v>
      </c>
      <c r="R447" t="s">
        <v>101</v>
      </c>
      <c r="S447" t="s">
        <v>102</v>
      </c>
      <c r="T447" t="s">
        <v>310</v>
      </c>
      <c r="U447" t="s">
        <v>38</v>
      </c>
      <c r="V447">
        <v>0.26637931034482798</v>
      </c>
      <c r="W447">
        <v>2005</v>
      </c>
      <c r="X447">
        <v>3</v>
      </c>
      <c r="Y447">
        <v>1</v>
      </c>
    </row>
    <row r="448" spans="1:25" x14ac:dyDescent="0.25">
      <c r="A448">
        <v>10411</v>
      </c>
      <c r="B448">
        <v>27</v>
      </c>
      <c r="C448">
        <v>100</v>
      </c>
      <c r="D448">
        <v>8</v>
      </c>
      <c r="E448">
        <v>3213</v>
      </c>
      <c r="F448" s="1">
        <v>38473</v>
      </c>
      <c r="G448" t="s">
        <v>25</v>
      </c>
      <c r="H448" t="s">
        <v>529</v>
      </c>
      <c r="I448">
        <v>116</v>
      </c>
      <c r="J448" t="s">
        <v>566</v>
      </c>
      <c r="K448" t="s">
        <v>311</v>
      </c>
      <c r="L448" t="s">
        <v>312</v>
      </c>
      <c r="M448" t="s">
        <v>313</v>
      </c>
      <c r="N448" t="s">
        <v>31</v>
      </c>
      <c r="O448" t="s">
        <v>314</v>
      </c>
      <c r="P448" t="s">
        <v>315</v>
      </c>
      <c r="Q448" t="s">
        <v>316</v>
      </c>
      <c r="R448" t="s">
        <v>244</v>
      </c>
      <c r="S448" t="s">
        <v>36</v>
      </c>
      <c r="T448" t="s">
        <v>317</v>
      </c>
      <c r="U448" t="s">
        <v>53</v>
      </c>
      <c r="V448">
        <v>0.13793103448275901</v>
      </c>
      <c r="W448">
        <v>2005</v>
      </c>
      <c r="X448">
        <v>5</v>
      </c>
      <c r="Y448">
        <v>2</v>
      </c>
    </row>
    <row r="449" spans="1:25" x14ac:dyDescent="0.25">
      <c r="A449">
        <v>10424</v>
      </c>
      <c r="B449">
        <v>54</v>
      </c>
      <c r="C449">
        <v>100</v>
      </c>
      <c r="D449">
        <v>5</v>
      </c>
      <c r="E449">
        <v>7182</v>
      </c>
      <c r="F449" s="1">
        <v>38503</v>
      </c>
      <c r="G449" t="s">
        <v>318</v>
      </c>
      <c r="H449" t="s">
        <v>529</v>
      </c>
      <c r="I449">
        <v>116</v>
      </c>
      <c r="J449" t="s">
        <v>566</v>
      </c>
      <c r="K449" t="s">
        <v>186</v>
      </c>
      <c r="L449" t="s">
        <v>187</v>
      </c>
      <c r="M449" t="s">
        <v>188</v>
      </c>
      <c r="N449" t="s">
        <v>31</v>
      </c>
      <c r="O449" t="s">
        <v>189</v>
      </c>
      <c r="P449" t="s">
        <v>31</v>
      </c>
      <c r="Q449" t="s">
        <v>190</v>
      </c>
      <c r="R449" t="s">
        <v>191</v>
      </c>
      <c r="S449" t="s">
        <v>45</v>
      </c>
      <c r="T449" t="s">
        <v>192</v>
      </c>
      <c r="U449" t="s">
        <v>163</v>
      </c>
      <c r="V449">
        <v>0.13793103448275901</v>
      </c>
      <c r="W449">
        <v>2005</v>
      </c>
      <c r="X449">
        <v>5</v>
      </c>
      <c r="Y449">
        <v>2</v>
      </c>
    </row>
    <row r="450" spans="1:25" x14ac:dyDescent="0.25">
      <c r="A450">
        <v>10109</v>
      </c>
      <c r="B450">
        <v>26</v>
      </c>
      <c r="C450">
        <v>100</v>
      </c>
      <c r="D450">
        <v>4</v>
      </c>
      <c r="E450">
        <v>4379.18</v>
      </c>
      <c r="F450" s="1">
        <v>37690</v>
      </c>
      <c r="G450" t="s">
        <v>25</v>
      </c>
      <c r="H450" t="s">
        <v>193</v>
      </c>
      <c r="I450">
        <v>141</v>
      </c>
      <c r="J450" t="s">
        <v>567</v>
      </c>
      <c r="K450" t="s">
        <v>326</v>
      </c>
      <c r="L450" t="s">
        <v>327</v>
      </c>
      <c r="M450" t="s">
        <v>328</v>
      </c>
      <c r="N450" t="s">
        <v>31</v>
      </c>
      <c r="O450" t="s">
        <v>229</v>
      </c>
      <c r="P450" t="s">
        <v>153</v>
      </c>
      <c r="Q450" t="s">
        <v>230</v>
      </c>
      <c r="R450" t="s">
        <v>35</v>
      </c>
      <c r="S450" t="s">
        <v>36</v>
      </c>
      <c r="T450" t="s">
        <v>329</v>
      </c>
      <c r="U450" t="s">
        <v>53</v>
      </c>
      <c r="V450">
        <v>0.290780141843972</v>
      </c>
      <c r="W450">
        <v>2003</v>
      </c>
      <c r="X450">
        <v>3</v>
      </c>
      <c r="Y450">
        <v>1</v>
      </c>
    </row>
    <row r="451" spans="1:25" x14ac:dyDescent="0.25">
      <c r="A451">
        <v>10122</v>
      </c>
      <c r="B451">
        <v>34</v>
      </c>
      <c r="C451">
        <v>100</v>
      </c>
      <c r="D451">
        <v>2</v>
      </c>
      <c r="E451">
        <v>5004.8</v>
      </c>
      <c r="F451" s="1">
        <v>37749</v>
      </c>
      <c r="G451" t="s">
        <v>25</v>
      </c>
      <c r="H451" t="s">
        <v>193</v>
      </c>
      <c r="I451">
        <v>141</v>
      </c>
      <c r="J451" t="s">
        <v>567</v>
      </c>
      <c r="K451" t="s">
        <v>457</v>
      </c>
      <c r="L451" t="s">
        <v>458</v>
      </c>
      <c r="M451" t="s">
        <v>459</v>
      </c>
      <c r="N451" t="s">
        <v>31</v>
      </c>
      <c r="O451" t="s">
        <v>460</v>
      </c>
      <c r="P451" t="s">
        <v>31</v>
      </c>
      <c r="Q451" t="s">
        <v>461</v>
      </c>
      <c r="R451" t="s">
        <v>44</v>
      </c>
      <c r="S451" t="s">
        <v>45</v>
      </c>
      <c r="T451" t="s">
        <v>462</v>
      </c>
      <c r="U451" t="s">
        <v>53</v>
      </c>
      <c r="V451">
        <v>0.290780141843972</v>
      </c>
      <c r="W451">
        <v>2003</v>
      </c>
      <c r="X451">
        <v>5</v>
      </c>
      <c r="Y451">
        <v>2</v>
      </c>
    </row>
    <row r="452" spans="1:25" x14ac:dyDescent="0.25">
      <c r="A452">
        <v>10136</v>
      </c>
      <c r="B452">
        <v>25</v>
      </c>
      <c r="C452">
        <v>100</v>
      </c>
      <c r="D452">
        <v>2</v>
      </c>
      <c r="E452">
        <v>3644.75</v>
      </c>
      <c r="F452" s="1">
        <v>37806</v>
      </c>
      <c r="G452" t="s">
        <v>25</v>
      </c>
      <c r="H452" t="s">
        <v>193</v>
      </c>
      <c r="I452">
        <v>141</v>
      </c>
      <c r="J452" t="s">
        <v>567</v>
      </c>
      <c r="K452" t="s">
        <v>360</v>
      </c>
      <c r="L452" t="s">
        <v>361</v>
      </c>
      <c r="M452" t="s">
        <v>362</v>
      </c>
      <c r="N452" t="s">
        <v>31</v>
      </c>
      <c r="O452" t="s">
        <v>363</v>
      </c>
      <c r="P452" t="s">
        <v>31</v>
      </c>
      <c r="Q452" t="s">
        <v>364</v>
      </c>
      <c r="R452" t="s">
        <v>44</v>
      </c>
      <c r="S452" t="s">
        <v>45</v>
      </c>
      <c r="T452" t="s">
        <v>365</v>
      </c>
      <c r="U452" t="s">
        <v>53</v>
      </c>
      <c r="V452">
        <v>0.290780141843972</v>
      </c>
      <c r="W452">
        <v>2003</v>
      </c>
      <c r="X452">
        <v>7</v>
      </c>
      <c r="Y452">
        <v>3</v>
      </c>
    </row>
    <row r="453" spans="1:25" x14ac:dyDescent="0.25">
      <c r="A453">
        <v>10148</v>
      </c>
      <c r="B453">
        <v>23</v>
      </c>
      <c r="C453">
        <v>100</v>
      </c>
      <c r="D453">
        <v>13</v>
      </c>
      <c r="E453">
        <v>2702.04</v>
      </c>
      <c r="F453" s="1">
        <v>37875</v>
      </c>
      <c r="G453" t="s">
        <v>25</v>
      </c>
      <c r="H453" t="s">
        <v>193</v>
      </c>
      <c r="I453">
        <v>141</v>
      </c>
      <c r="J453" t="s">
        <v>567</v>
      </c>
      <c r="K453" t="s">
        <v>304</v>
      </c>
      <c r="L453" t="s">
        <v>305</v>
      </c>
      <c r="M453" t="s">
        <v>306</v>
      </c>
      <c r="N453" t="s">
        <v>307</v>
      </c>
      <c r="O453" t="s">
        <v>308</v>
      </c>
      <c r="P453" t="s">
        <v>169</v>
      </c>
      <c r="Q453" t="s">
        <v>309</v>
      </c>
      <c r="R453" t="s">
        <v>101</v>
      </c>
      <c r="S453" t="s">
        <v>102</v>
      </c>
      <c r="T453" t="s">
        <v>310</v>
      </c>
      <c r="U453" t="s">
        <v>38</v>
      </c>
      <c r="V453">
        <v>0.290780141843972</v>
      </c>
      <c r="W453">
        <v>2003</v>
      </c>
      <c r="X453">
        <v>9</v>
      </c>
      <c r="Y453">
        <v>3</v>
      </c>
    </row>
    <row r="454" spans="1:25" x14ac:dyDescent="0.25">
      <c r="A454">
        <v>10161</v>
      </c>
      <c r="B454">
        <v>28</v>
      </c>
      <c r="C454">
        <v>100</v>
      </c>
      <c r="D454">
        <v>12</v>
      </c>
      <c r="E454">
        <v>3764.88</v>
      </c>
      <c r="F454" s="1">
        <v>37911</v>
      </c>
      <c r="G454" t="s">
        <v>25</v>
      </c>
      <c r="H454" t="s">
        <v>193</v>
      </c>
      <c r="I454">
        <v>141</v>
      </c>
      <c r="J454" t="s">
        <v>567</v>
      </c>
      <c r="K454" t="s">
        <v>523</v>
      </c>
      <c r="L454" t="s">
        <v>524</v>
      </c>
      <c r="M454" t="s">
        <v>525</v>
      </c>
      <c r="N454" t="s">
        <v>31</v>
      </c>
      <c r="O454" t="s">
        <v>526</v>
      </c>
      <c r="P454" t="s">
        <v>31</v>
      </c>
      <c r="Q454" t="s">
        <v>527</v>
      </c>
      <c r="R454" t="s">
        <v>347</v>
      </c>
      <c r="S454" t="s">
        <v>45</v>
      </c>
      <c r="T454" t="s">
        <v>528</v>
      </c>
      <c r="U454" t="s">
        <v>53</v>
      </c>
      <c r="V454">
        <v>0.290780141843972</v>
      </c>
      <c r="W454">
        <v>2003</v>
      </c>
      <c r="X454">
        <v>10</v>
      </c>
      <c r="Y454">
        <v>4</v>
      </c>
    </row>
    <row r="455" spans="1:25" x14ac:dyDescent="0.25">
      <c r="A455">
        <v>10171</v>
      </c>
      <c r="B455">
        <v>35</v>
      </c>
      <c r="C455">
        <v>100</v>
      </c>
      <c r="D455">
        <v>2</v>
      </c>
      <c r="E455">
        <v>4508</v>
      </c>
      <c r="F455" s="1">
        <v>37930</v>
      </c>
      <c r="G455" t="s">
        <v>25</v>
      </c>
      <c r="H455" t="s">
        <v>193</v>
      </c>
      <c r="I455">
        <v>141</v>
      </c>
      <c r="J455" t="s">
        <v>567</v>
      </c>
      <c r="K455" t="s">
        <v>311</v>
      </c>
      <c r="L455" t="s">
        <v>312</v>
      </c>
      <c r="M455" t="s">
        <v>313</v>
      </c>
      <c r="N455" t="s">
        <v>31</v>
      </c>
      <c r="O455" t="s">
        <v>314</v>
      </c>
      <c r="P455" t="s">
        <v>315</v>
      </c>
      <c r="Q455" t="s">
        <v>316</v>
      </c>
      <c r="R455" t="s">
        <v>244</v>
      </c>
      <c r="S455" t="s">
        <v>36</v>
      </c>
      <c r="T455" t="s">
        <v>317</v>
      </c>
      <c r="U455" t="s">
        <v>53</v>
      </c>
      <c r="V455">
        <v>0.290780141843972</v>
      </c>
      <c r="W455">
        <v>2003</v>
      </c>
      <c r="X455">
        <v>11</v>
      </c>
      <c r="Y455">
        <v>4</v>
      </c>
    </row>
    <row r="456" spans="1:25" x14ac:dyDescent="0.25">
      <c r="A456">
        <v>10181</v>
      </c>
      <c r="B456">
        <v>44</v>
      </c>
      <c r="C456">
        <v>100</v>
      </c>
      <c r="D456">
        <v>6</v>
      </c>
      <c r="E456">
        <v>5418.16</v>
      </c>
      <c r="F456" s="1">
        <v>37937</v>
      </c>
      <c r="G456" t="s">
        <v>25</v>
      </c>
      <c r="H456" t="s">
        <v>193</v>
      </c>
      <c r="I456">
        <v>141</v>
      </c>
      <c r="J456" t="s">
        <v>567</v>
      </c>
      <c r="K456" t="s">
        <v>78</v>
      </c>
      <c r="L456" t="s">
        <v>79</v>
      </c>
      <c r="M456" t="s">
        <v>80</v>
      </c>
      <c r="N456" t="s">
        <v>31</v>
      </c>
      <c r="O456" t="s">
        <v>81</v>
      </c>
      <c r="P456" t="s">
        <v>31</v>
      </c>
      <c r="Q456" t="s">
        <v>82</v>
      </c>
      <c r="R456" t="s">
        <v>83</v>
      </c>
      <c r="S456" t="s">
        <v>45</v>
      </c>
      <c r="T456" t="s">
        <v>84</v>
      </c>
      <c r="U456" t="s">
        <v>53</v>
      </c>
      <c r="V456">
        <v>0.290780141843972</v>
      </c>
      <c r="W456">
        <v>2003</v>
      </c>
      <c r="X456">
        <v>11</v>
      </c>
      <c r="Y456">
        <v>4</v>
      </c>
    </row>
    <row r="457" spans="1:25" x14ac:dyDescent="0.25">
      <c r="A457">
        <v>10192</v>
      </c>
      <c r="B457">
        <v>22</v>
      </c>
      <c r="C457">
        <v>100</v>
      </c>
      <c r="D457">
        <v>11</v>
      </c>
      <c r="E457">
        <v>3300.66</v>
      </c>
      <c r="F457" s="1">
        <v>37945</v>
      </c>
      <c r="G457" t="s">
        <v>25</v>
      </c>
      <c r="H457" t="s">
        <v>193</v>
      </c>
      <c r="I457">
        <v>141</v>
      </c>
      <c r="J457" t="s">
        <v>567</v>
      </c>
      <c r="K457" t="s">
        <v>292</v>
      </c>
      <c r="L457" t="s">
        <v>293</v>
      </c>
      <c r="M457" t="s">
        <v>294</v>
      </c>
      <c r="N457" t="s">
        <v>31</v>
      </c>
      <c r="O457" t="s">
        <v>295</v>
      </c>
      <c r="P457" t="s">
        <v>296</v>
      </c>
      <c r="Q457" t="s">
        <v>297</v>
      </c>
      <c r="R457" t="s">
        <v>35</v>
      </c>
      <c r="S457" t="s">
        <v>36</v>
      </c>
      <c r="T457" t="s">
        <v>298</v>
      </c>
      <c r="U457" t="s">
        <v>53</v>
      </c>
      <c r="V457">
        <v>0.290780141843972</v>
      </c>
      <c r="W457">
        <v>2003</v>
      </c>
      <c r="X457">
        <v>11</v>
      </c>
      <c r="Y457">
        <v>4</v>
      </c>
    </row>
    <row r="458" spans="1:25" x14ac:dyDescent="0.25">
      <c r="A458">
        <v>10204</v>
      </c>
      <c r="B458">
        <v>42</v>
      </c>
      <c r="C458">
        <v>100</v>
      </c>
      <c r="D458">
        <v>17</v>
      </c>
      <c r="E458">
        <v>6182.4</v>
      </c>
      <c r="F458" s="1">
        <v>37957</v>
      </c>
      <c r="G458" t="s">
        <v>25</v>
      </c>
      <c r="H458" t="s">
        <v>193</v>
      </c>
      <c r="I458">
        <v>141</v>
      </c>
      <c r="J458" t="s">
        <v>567</v>
      </c>
      <c r="K458" t="s">
        <v>500</v>
      </c>
      <c r="L458" t="s">
        <v>501</v>
      </c>
      <c r="M458" t="s">
        <v>502</v>
      </c>
      <c r="N458" t="s">
        <v>503</v>
      </c>
      <c r="O458" t="s">
        <v>32</v>
      </c>
      <c r="P458" t="s">
        <v>33</v>
      </c>
      <c r="Q458" t="s">
        <v>34</v>
      </c>
      <c r="R458" t="s">
        <v>35</v>
      </c>
      <c r="S458" t="s">
        <v>36</v>
      </c>
      <c r="T458" t="s">
        <v>504</v>
      </c>
      <c r="U458" t="s">
        <v>53</v>
      </c>
      <c r="V458">
        <v>0.290780141843972</v>
      </c>
      <c r="W458">
        <v>2003</v>
      </c>
      <c r="X458">
        <v>12</v>
      </c>
      <c r="Y458">
        <v>4</v>
      </c>
    </row>
    <row r="459" spans="1:25" x14ac:dyDescent="0.25">
      <c r="A459">
        <v>10212</v>
      </c>
      <c r="B459">
        <v>29</v>
      </c>
      <c r="C459">
        <v>100</v>
      </c>
      <c r="D459">
        <v>10</v>
      </c>
      <c r="E459">
        <v>4186.7299999999996</v>
      </c>
      <c r="F459" s="1">
        <v>38002</v>
      </c>
      <c r="G459" t="s">
        <v>25</v>
      </c>
      <c r="H459" t="s">
        <v>193</v>
      </c>
      <c r="I459">
        <v>141</v>
      </c>
      <c r="J459" t="s">
        <v>567</v>
      </c>
      <c r="K459" t="s">
        <v>186</v>
      </c>
      <c r="L459" t="s">
        <v>187</v>
      </c>
      <c r="M459" t="s">
        <v>188</v>
      </c>
      <c r="N459" t="s">
        <v>31</v>
      </c>
      <c r="O459" t="s">
        <v>189</v>
      </c>
      <c r="P459" t="s">
        <v>31</v>
      </c>
      <c r="Q459" t="s">
        <v>190</v>
      </c>
      <c r="R459" t="s">
        <v>191</v>
      </c>
      <c r="S459" t="s">
        <v>45</v>
      </c>
      <c r="T459" t="s">
        <v>192</v>
      </c>
      <c r="U459" t="s">
        <v>53</v>
      </c>
      <c r="V459">
        <v>0.290780141843972</v>
      </c>
      <c r="W459">
        <v>2004</v>
      </c>
      <c r="X459">
        <v>1</v>
      </c>
      <c r="Y459">
        <v>1</v>
      </c>
    </row>
    <row r="460" spans="1:25" x14ac:dyDescent="0.25">
      <c r="A460">
        <v>10225</v>
      </c>
      <c r="B460">
        <v>32</v>
      </c>
      <c r="C460">
        <v>100</v>
      </c>
      <c r="D460">
        <v>1</v>
      </c>
      <c r="E460">
        <v>4529.28</v>
      </c>
      <c r="F460" s="1">
        <v>38039</v>
      </c>
      <c r="G460" t="s">
        <v>25</v>
      </c>
      <c r="H460" t="s">
        <v>193</v>
      </c>
      <c r="I460">
        <v>141</v>
      </c>
      <c r="J460" t="s">
        <v>567</v>
      </c>
      <c r="K460" t="s">
        <v>470</v>
      </c>
      <c r="L460" t="s">
        <v>471</v>
      </c>
      <c r="M460" t="s">
        <v>472</v>
      </c>
      <c r="N460" t="s">
        <v>31</v>
      </c>
      <c r="O460" t="s">
        <v>473</v>
      </c>
      <c r="P460" t="s">
        <v>31</v>
      </c>
      <c r="Q460" t="s">
        <v>474</v>
      </c>
      <c r="R460" t="s">
        <v>475</v>
      </c>
      <c r="S460" t="s">
        <v>45</v>
      </c>
      <c r="T460" t="s">
        <v>476</v>
      </c>
      <c r="U460" t="s">
        <v>53</v>
      </c>
      <c r="V460">
        <v>0.290780141843972</v>
      </c>
      <c r="W460">
        <v>2004</v>
      </c>
      <c r="X460">
        <v>2</v>
      </c>
      <c r="Y460">
        <v>1</v>
      </c>
    </row>
    <row r="461" spans="1:25" x14ac:dyDescent="0.25">
      <c r="A461">
        <v>10240</v>
      </c>
      <c r="B461">
        <v>41</v>
      </c>
      <c r="C461">
        <v>100</v>
      </c>
      <c r="D461">
        <v>3</v>
      </c>
      <c r="E461">
        <v>5628.89</v>
      </c>
      <c r="F461" s="1">
        <v>38090</v>
      </c>
      <c r="G461" t="s">
        <v>25</v>
      </c>
      <c r="H461" t="s">
        <v>193</v>
      </c>
      <c r="I461">
        <v>141</v>
      </c>
      <c r="J461" t="s">
        <v>567</v>
      </c>
      <c r="K461" t="s">
        <v>320</v>
      </c>
      <c r="L461" t="s">
        <v>321</v>
      </c>
      <c r="M461" t="s">
        <v>322</v>
      </c>
      <c r="N461" t="s">
        <v>31</v>
      </c>
      <c r="O461" t="s">
        <v>323</v>
      </c>
      <c r="P461" t="s">
        <v>323</v>
      </c>
      <c r="Q461" t="s">
        <v>324</v>
      </c>
      <c r="R461" t="s">
        <v>212</v>
      </c>
      <c r="S461" t="s">
        <v>212</v>
      </c>
      <c r="T461" t="s">
        <v>325</v>
      </c>
      <c r="U461" t="s">
        <v>53</v>
      </c>
      <c r="V461">
        <v>0.290780141843972</v>
      </c>
      <c r="W461">
        <v>2004</v>
      </c>
      <c r="X461">
        <v>4</v>
      </c>
      <c r="Y461">
        <v>2</v>
      </c>
    </row>
    <row r="462" spans="1:25" x14ac:dyDescent="0.25">
      <c r="A462">
        <v>10253</v>
      </c>
      <c r="B462">
        <v>26</v>
      </c>
      <c r="C462">
        <v>100</v>
      </c>
      <c r="D462">
        <v>5</v>
      </c>
      <c r="E462">
        <v>3054.48</v>
      </c>
      <c r="F462" s="1">
        <v>38139</v>
      </c>
      <c r="G462" t="s">
        <v>359</v>
      </c>
      <c r="H462" t="s">
        <v>193</v>
      </c>
      <c r="I462">
        <v>141</v>
      </c>
      <c r="J462" t="s">
        <v>567</v>
      </c>
      <c r="K462" t="s">
        <v>178</v>
      </c>
      <c r="L462" t="s">
        <v>179</v>
      </c>
      <c r="M462" t="s">
        <v>180</v>
      </c>
      <c r="N462" t="s">
        <v>31</v>
      </c>
      <c r="O462" t="s">
        <v>181</v>
      </c>
      <c r="P462" t="s">
        <v>31</v>
      </c>
      <c r="Q462" t="s">
        <v>182</v>
      </c>
      <c r="R462" t="s">
        <v>183</v>
      </c>
      <c r="S462" t="s">
        <v>45</v>
      </c>
      <c r="T462" t="s">
        <v>184</v>
      </c>
      <c r="U462" t="s">
        <v>53</v>
      </c>
      <c r="V462">
        <v>0.290780141843972</v>
      </c>
      <c r="W462">
        <v>2004</v>
      </c>
      <c r="X462">
        <v>6</v>
      </c>
      <c r="Y462">
        <v>2</v>
      </c>
    </row>
    <row r="463" spans="1:25" x14ac:dyDescent="0.25">
      <c r="A463">
        <v>10266</v>
      </c>
      <c r="B463">
        <v>21</v>
      </c>
      <c r="C463">
        <v>100</v>
      </c>
      <c r="D463">
        <v>6</v>
      </c>
      <c r="E463">
        <v>2526.5100000000002</v>
      </c>
      <c r="F463" s="1">
        <v>38174</v>
      </c>
      <c r="G463" t="s">
        <v>25</v>
      </c>
      <c r="H463" t="s">
        <v>193</v>
      </c>
      <c r="I463">
        <v>141</v>
      </c>
      <c r="J463" t="s">
        <v>567</v>
      </c>
      <c r="K463" t="s">
        <v>477</v>
      </c>
      <c r="L463" t="s">
        <v>478</v>
      </c>
      <c r="M463" t="s">
        <v>479</v>
      </c>
      <c r="N463" t="s">
        <v>31</v>
      </c>
      <c r="O463" t="s">
        <v>480</v>
      </c>
      <c r="P463" t="s">
        <v>31</v>
      </c>
      <c r="Q463" t="s">
        <v>481</v>
      </c>
      <c r="R463" t="s">
        <v>273</v>
      </c>
      <c r="S463" t="s">
        <v>45</v>
      </c>
      <c r="T463" t="s">
        <v>482</v>
      </c>
      <c r="U463" t="s">
        <v>38</v>
      </c>
      <c r="V463">
        <v>0.290780141843972</v>
      </c>
      <c r="W463">
        <v>2004</v>
      </c>
      <c r="X463">
        <v>7</v>
      </c>
      <c r="Y463">
        <v>3</v>
      </c>
    </row>
    <row r="464" spans="1:25" x14ac:dyDescent="0.25">
      <c r="A464">
        <v>10278</v>
      </c>
      <c r="B464">
        <v>34</v>
      </c>
      <c r="C464">
        <v>100</v>
      </c>
      <c r="D464">
        <v>6</v>
      </c>
      <c r="E464">
        <v>4667.8599999999997</v>
      </c>
      <c r="F464" s="1">
        <v>38205</v>
      </c>
      <c r="G464" t="s">
        <v>25</v>
      </c>
      <c r="H464" t="s">
        <v>193</v>
      </c>
      <c r="I464">
        <v>141</v>
      </c>
      <c r="J464" t="s">
        <v>567</v>
      </c>
      <c r="K464" t="s">
        <v>568</v>
      </c>
      <c r="L464" t="s">
        <v>569</v>
      </c>
      <c r="M464" t="s">
        <v>570</v>
      </c>
      <c r="N464" t="s">
        <v>31</v>
      </c>
      <c r="O464" t="s">
        <v>571</v>
      </c>
      <c r="P464" t="s">
        <v>572</v>
      </c>
      <c r="Q464" t="s">
        <v>573</v>
      </c>
      <c r="R464" t="s">
        <v>35</v>
      </c>
      <c r="S464" t="s">
        <v>36</v>
      </c>
      <c r="T464" t="s">
        <v>574</v>
      </c>
      <c r="U464" t="s">
        <v>53</v>
      </c>
      <c r="V464">
        <v>0.290780141843972</v>
      </c>
      <c r="W464">
        <v>2004</v>
      </c>
      <c r="X464">
        <v>8</v>
      </c>
      <c r="Y464">
        <v>3</v>
      </c>
    </row>
    <row r="465" spans="1:25" x14ac:dyDescent="0.25">
      <c r="A465">
        <v>10287</v>
      </c>
      <c r="B465">
        <v>41</v>
      </c>
      <c r="C465">
        <v>100</v>
      </c>
      <c r="D465">
        <v>4</v>
      </c>
      <c r="E465">
        <v>6499.32</v>
      </c>
      <c r="F465" s="1">
        <v>38229</v>
      </c>
      <c r="G465" t="s">
        <v>25</v>
      </c>
      <c r="H465" t="s">
        <v>193</v>
      </c>
      <c r="I465">
        <v>141</v>
      </c>
      <c r="J465" t="s">
        <v>567</v>
      </c>
      <c r="K465" t="s">
        <v>470</v>
      </c>
      <c r="L465" t="s">
        <v>471</v>
      </c>
      <c r="M465" t="s">
        <v>472</v>
      </c>
      <c r="N465" t="s">
        <v>31</v>
      </c>
      <c r="O465" t="s">
        <v>473</v>
      </c>
      <c r="P465" t="s">
        <v>31</v>
      </c>
      <c r="Q465" t="s">
        <v>474</v>
      </c>
      <c r="R465" t="s">
        <v>475</v>
      </c>
      <c r="S465" t="s">
        <v>45</v>
      </c>
      <c r="T465" t="s">
        <v>476</v>
      </c>
      <c r="U465" t="s">
        <v>53</v>
      </c>
      <c r="V465">
        <v>0.290780141843972</v>
      </c>
      <c r="W465">
        <v>2004</v>
      </c>
      <c r="X465">
        <v>8</v>
      </c>
      <c r="Y465">
        <v>3</v>
      </c>
    </row>
    <row r="466" spans="1:25" x14ac:dyDescent="0.25">
      <c r="A466">
        <v>10301</v>
      </c>
      <c r="B466">
        <v>37</v>
      </c>
      <c r="C466">
        <v>100</v>
      </c>
      <c r="D466">
        <v>8</v>
      </c>
      <c r="E466">
        <v>5917.78</v>
      </c>
      <c r="F466" s="1">
        <v>37899</v>
      </c>
      <c r="G466" t="s">
        <v>25</v>
      </c>
      <c r="H466" t="s">
        <v>193</v>
      </c>
      <c r="I466">
        <v>141</v>
      </c>
      <c r="J466" t="s">
        <v>567</v>
      </c>
      <c r="K466" t="s">
        <v>575</v>
      </c>
      <c r="L466" t="s">
        <v>576</v>
      </c>
      <c r="M466" t="s">
        <v>577</v>
      </c>
      <c r="N466" t="s">
        <v>31</v>
      </c>
      <c r="O466" t="s">
        <v>578</v>
      </c>
      <c r="P466" t="s">
        <v>31</v>
      </c>
      <c r="Q466" t="s">
        <v>579</v>
      </c>
      <c r="R466" t="s">
        <v>83</v>
      </c>
      <c r="S466" t="s">
        <v>45</v>
      </c>
      <c r="T466" t="s">
        <v>580</v>
      </c>
      <c r="U466" t="s">
        <v>53</v>
      </c>
      <c r="V466">
        <v>0.290780141843972</v>
      </c>
      <c r="W466">
        <v>2003</v>
      </c>
      <c r="X466">
        <v>10</v>
      </c>
      <c r="Y466">
        <v>4</v>
      </c>
    </row>
    <row r="467" spans="1:25" x14ac:dyDescent="0.25">
      <c r="A467">
        <v>10310</v>
      </c>
      <c r="B467">
        <v>37</v>
      </c>
      <c r="C467">
        <v>100</v>
      </c>
      <c r="D467">
        <v>2</v>
      </c>
      <c r="E467">
        <v>6231.91</v>
      </c>
      <c r="F467" s="1">
        <v>38276</v>
      </c>
      <c r="G467" t="s">
        <v>25</v>
      </c>
      <c r="H467" t="s">
        <v>193</v>
      </c>
      <c r="I467">
        <v>141</v>
      </c>
      <c r="J467" t="s">
        <v>567</v>
      </c>
      <c r="K467" t="s">
        <v>463</v>
      </c>
      <c r="L467" t="s">
        <v>464</v>
      </c>
      <c r="M467" t="s">
        <v>465</v>
      </c>
      <c r="N467" t="s">
        <v>31</v>
      </c>
      <c r="O467" t="s">
        <v>466</v>
      </c>
      <c r="P467" t="s">
        <v>31</v>
      </c>
      <c r="Q467" t="s">
        <v>467</v>
      </c>
      <c r="R467" t="s">
        <v>468</v>
      </c>
      <c r="S467" t="s">
        <v>45</v>
      </c>
      <c r="T467" t="s">
        <v>469</v>
      </c>
      <c r="U467" t="s">
        <v>53</v>
      </c>
      <c r="V467">
        <v>0.290780141843972</v>
      </c>
      <c r="W467">
        <v>2004</v>
      </c>
      <c r="X467">
        <v>10</v>
      </c>
      <c r="Y467">
        <v>4</v>
      </c>
    </row>
    <row r="468" spans="1:25" x14ac:dyDescent="0.25">
      <c r="A468">
        <v>10321</v>
      </c>
      <c r="B468">
        <v>41</v>
      </c>
      <c r="C468">
        <v>100</v>
      </c>
      <c r="D468">
        <v>10</v>
      </c>
      <c r="E468">
        <v>5803.14</v>
      </c>
      <c r="F468" s="1">
        <v>38295</v>
      </c>
      <c r="G468" t="s">
        <v>25</v>
      </c>
      <c r="H468" t="s">
        <v>193</v>
      </c>
      <c r="I468">
        <v>141</v>
      </c>
      <c r="J468" t="s">
        <v>567</v>
      </c>
      <c r="K468" t="s">
        <v>172</v>
      </c>
      <c r="L468" t="s">
        <v>173</v>
      </c>
      <c r="M468" t="s">
        <v>174</v>
      </c>
      <c r="N468" t="s">
        <v>31</v>
      </c>
      <c r="O468" t="s">
        <v>175</v>
      </c>
      <c r="P468" t="s">
        <v>133</v>
      </c>
      <c r="Q468" t="s">
        <v>176</v>
      </c>
      <c r="R468" t="s">
        <v>35</v>
      </c>
      <c r="S468" t="s">
        <v>36</v>
      </c>
      <c r="T468" t="s">
        <v>177</v>
      </c>
      <c r="U468" t="s">
        <v>53</v>
      </c>
      <c r="V468">
        <v>0.290780141843972</v>
      </c>
      <c r="W468">
        <v>2004</v>
      </c>
      <c r="X468">
        <v>11</v>
      </c>
      <c r="Y468">
        <v>4</v>
      </c>
    </row>
    <row r="469" spans="1:25" x14ac:dyDescent="0.25">
      <c r="A469">
        <v>10331</v>
      </c>
      <c r="B469">
        <v>46</v>
      </c>
      <c r="C469">
        <v>100</v>
      </c>
      <c r="D469">
        <v>6</v>
      </c>
      <c r="E469">
        <v>6434.02</v>
      </c>
      <c r="F469" s="1">
        <v>38308</v>
      </c>
      <c r="G469" t="s">
        <v>25</v>
      </c>
      <c r="H469" t="s">
        <v>193</v>
      </c>
      <c r="I469">
        <v>141</v>
      </c>
      <c r="J469" t="s">
        <v>567</v>
      </c>
      <c r="K469" t="s">
        <v>326</v>
      </c>
      <c r="L469" t="s">
        <v>327</v>
      </c>
      <c r="M469" t="s">
        <v>328</v>
      </c>
      <c r="N469" t="s">
        <v>31</v>
      </c>
      <c r="O469" t="s">
        <v>229</v>
      </c>
      <c r="P469" t="s">
        <v>153</v>
      </c>
      <c r="Q469" t="s">
        <v>230</v>
      </c>
      <c r="R469" t="s">
        <v>35</v>
      </c>
      <c r="S469" t="s">
        <v>36</v>
      </c>
      <c r="T469" t="s">
        <v>329</v>
      </c>
      <c r="U469" t="s">
        <v>53</v>
      </c>
      <c r="V469">
        <v>0.290780141843972</v>
      </c>
      <c r="W469">
        <v>2004</v>
      </c>
      <c r="X469">
        <v>11</v>
      </c>
      <c r="Y469">
        <v>4</v>
      </c>
    </row>
    <row r="470" spans="1:25" x14ac:dyDescent="0.25">
      <c r="A470">
        <v>10342</v>
      </c>
      <c r="B470">
        <v>40</v>
      </c>
      <c r="C470">
        <v>100</v>
      </c>
      <c r="D470">
        <v>2</v>
      </c>
      <c r="E470">
        <v>6454.4</v>
      </c>
      <c r="F470" s="1">
        <v>38315</v>
      </c>
      <c r="G470" t="s">
        <v>25</v>
      </c>
      <c r="H470" t="s">
        <v>193</v>
      </c>
      <c r="I470">
        <v>141</v>
      </c>
      <c r="J470" t="s">
        <v>567</v>
      </c>
      <c r="K470" t="s">
        <v>94</v>
      </c>
      <c r="L470" t="s">
        <v>95</v>
      </c>
      <c r="M470" t="s">
        <v>96</v>
      </c>
      <c r="N470" t="s">
        <v>97</v>
      </c>
      <c r="O470" t="s">
        <v>98</v>
      </c>
      <c r="P470" t="s">
        <v>99</v>
      </c>
      <c r="Q470" t="s">
        <v>100</v>
      </c>
      <c r="R470" t="s">
        <v>101</v>
      </c>
      <c r="S470" t="s">
        <v>102</v>
      </c>
      <c r="T470" t="s">
        <v>103</v>
      </c>
      <c r="U470" t="s">
        <v>53</v>
      </c>
      <c r="V470">
        <v>0.290780141843972</v>
      </c>
      <c r="W470">
        <v>2004</v>
      </c>
      <c r="X470">
        <v>11</v>
      </c>
      <c r="Y470">
        <v>4</v>
      </c>
    </row>
    <row r="471" spans="1:25" x14ac:dyDescent="0.25">
      <c r="A471">
        <v>10356</v>
      </c>
      <c r="B471">
        <v>43</v>
      </c>
      <c r="C471">
        <v>97.6</v>
      </c>
      <c r="D471">
        <v>8</v>
      </c>
      <c r="E471">
        <v>4196.8</v>
      </c>
      <c r="F471" s="1">
        <v>38330</v>
      </c>
      <c r="G471" t="s">
        <v>25</v>
      </c>
      <c r="H471" t="s">
        <v>193</v>
      </c>
      <c r="I471">
        <v>141</v>
      </c>
      <c r="J471" t="s">
        <v>567</v>
      </c>
      <c r="K471" t="s">
        <v>47</v>
      </c>
      <c r="L471" t="s">
        <v>48</v>
      </c>
      <c r="M471" t="s">
        <v>49</v>
      </c>
      <c r="N471" t="s">
        <v>31</v>
      </c>
      <c r="O471" t="s">
        <v>50</v>
      </c>
      <c r="P471" t="s">
        <v>31</v>
      </c>
      <c r="Q471" t="s">
        <v>51</v>
      </c>
      <c r="R471" t="s">
        <v>44</v>
      </c>
      <c r="S471" t="s">
        <v>45</v>
      </c>
      <c r="T471" t="s">
        <v>52</v>
      </c>
      <c r="U471" t="s">
        <v>53</v>
      </c>
      <c r="V471">
        <v>0.30780141843971598</v>
      </c>
      <c r="W471">
        <v>2004</v>
      </c>
      <c r="X471">
        <v>12</v>
      </c>
      <c r="Y471">
        <v>4</v>
      </c>
    </row>
    <row r="472" spans="1:25" x14ac:dyDescent="0.25">
      <c r="A472">
        <v>10365</v>
      </c>
      <c r="B472">
        <v>30</v>
      </c>
      <c r="C472">
        <v>87.06</v>
      </c>
      <c r="D472">
        <v>1</v>
      </c>
      <c r="E472">
        <v>2611.8000000000002</v>
      </c>
      <c r="F472" s="1">
        <v>38359</v>
      </c>
      <c r="G472" t="s">
        <v>25</v>
      </c>
      <c r="H472" t="s">
        <v>193</v>
      </c>
      <c r="I472">
        <v>141</v>
      </c>
      <c r="J472" t="s">
        <v>567</v>
      </c>
      <c r="K472" t="s">
        <v>355</v>
      </c>
      <c r="L472" t="s">
        <v>356</v>
      </c>
      <c r="M472" t="s">
        <v>357</v>
      </c>
      <c r="N472" t="s">
        <v>31</v>
      </c>
      <c r="O472" t="s">
        <v>175</v>
      </c>
      <c r="P472" t="s">
        <v>133</v>
      </c>
      <c r="Q472" t="s">
        <v>176</v>
      </c>
      <c r="R472" t="s">
        <v>35</v>
      </c>
      <c r="S472" t="s">
        <v>36</v>
      </c>
      <c r="T472" t="s">
        <v>358</v>
      </c>
      <c r="U472" t="s">
        <v>38</v>
      </c>
      <c r="V472">
        <v>0.38255319148936201</v>
      </c>
      <c r="W472">
        <v>2005</v>
      </c>
      <c r="X472">
        <v>1</v>
      </c>
      <c r="Y472">
        <v>1</v>
      </c>
    </row>
    <row r="473" spans="1:25" x14ac:dyDescent="0.25">
      <c r="A473">
        <v>10377</v>
      </c>
      <c r="B473">
        <v>35</v>
      </c>
      <c r="C473">
        <v>100</v>
      </c>
      <c r="D473">
        <v>2</v>
      </c>
      <c r="E473">
        <v>5895.05</v>
      </c>
      <c r="F473" s="1">
        <v>38392</v>
      </c>
      <c r="G473" t="s">
        <v>25</v>
      </c>
      <c r="H473" t="s">
        <v>193</v>
      </c>
      <c r="I473">
        <v>141</v>
      </c>
      <c r="J473" t="s">
        <v>567</v>
      </c>
      <c r="K473" t="s">
        <v>136</v>
      </c>
      <c r="L473" t="s">
        <v>137</v>
      </c>
      <c r="M473" t="s">
        <v>138</v>
      </c>
      <c r="N473" t="s">
        <v>31</v>
      </c>
      <c r="O473" t="s">
        <v>139</v>
      </c>
      <c r="P473" t="s">
        <v>31</v>
      </c>
      <c r="Q473" t="s">
        <v>140</v>
      </c>
      <c r="R473" t="s">
        <v>141</v>
      </c>
      <c r="S473" t="s">
        <v>45</v>
      </c>
      <c r="T473" t="s">
        <v>142</v>
      </c>
      <c r="U473" t="s">
        <v>53</v>
      </c>
      <c r="V473">
        <v>0.290780141843972</v>
      </c>
      <c r="W473">
        <v>2005</v>
      </c>
      <c r="X473">
        <v>2</v>
      </c>
      <c r="Y473">
        <v>1</v>
      </c>
    </row>
    <row r="474" spans="1:25" x14ac:dyDescent="0.25">
      <c r="A474">
        <v>10390</v>
      </c>
      <c r="B474">
        <v>36</v>
      </c>
      <c r="C474">
        <v>93.77</v>
      </c>
      <c r="D474">
        <v>14</v>
      </c>
      <c r="E474">
        <v>3375.72</v>
      </c>
      <c r="F474" s="1">
        <v>38415</v>
      </c>
      <c r="G474" t="s">
        <v>25</v>
      </c>
      <c r="H474" t="s">
        <v>193</v>
      </c>
      <c r="I474">
        <v>141</v>
      </c>
      <c r="J474" t="s">
        <v>567</v>
      </c>
      <c r="K474" t="s">
        <v>287</v>
      </c>
      <c r="L474" t="s">
        <v>288</v>
      </c>
      <c r="M474" t="s">
        <v>289</v>
      </c>
      <c r="N474" t="s">
        <v>31</v>
      </c>
      <c r="O474" t="s">
        <v>290</v>
      </c>
      <c r="P474" t="s">
        <v>58</v>
      </c>
      <c r="Q474" t="s">
        <v>121</v>
      </c>
      <c r="R474" t="s">
        <v>35</v>
      </c>
      <c r="S474" t="s">
        <v>36</v>
      </c>
      <c r="T474" t="s">
        <v>291</v>
      </c>
      <c r="U474" t="s">
        <v>53</v>
      </c>
      <c r="V474">
        <v>0.334964539007092</v>
      </c>
      <c r="W474">
        <v>2005</v>
      </c>
      <c r="X474">
        <v>3</v>
      </c>
      <c r="Y474">
        <v>1</v>
      </c>
    </row>
    <row r="475" spans="1:25" x14ac:dyDescent="0.25">
      <c r="A475">
        <v>10406</v>
      </c>
      <c r="B475">
        <v>61</v>
      </c>
      <c r="C475">
        <v>100</v>
      </c>
      <c r="D475">
        <v>3</v>
      </c>
      <c r="E475">
        <v>8374.69</v>
      </c>
      <c r="F475" s="1">
        <v>38457</v>
      </c>
      <c r="G475" t="s">
        <v>185</v>
      </c>
      <c r="H475" t="s">
        <v>193</v>
      </c>
      <c r="I475">
        <v>141</v>
      </c>
      <c r="J475" t="s">
        <v>567</v>
      </c>
      <c r="K475" t="s">
        <v>342</v>
      </c>
      <c r="L475" t="s">
        <v>343</v>
      </c>
      <c r="M475" t="s">
        <v>344</v>
      </c>
      <c r="N475" t="s">
        <v>31</v>
      </c>
      <c r="O475" t="s">
        <v>345</v>
      </c>
      <c r="P475" t="s">
        <v>31</v>
      </c>
      <c r="Q475" t="s">
        <v>346</v>
      </c>
      <c r="R475" t="s">
        <v>347</v>
      </c>
      <c r="S475" t="s">
        <v>45</v>
      </c>
      <c r="T475" t="s">
        <v>348</v>
      </c>
      <c r="U475" t="s">
        <v>163</v>
      </c>
      <c r="V475">
        <v>0.290780141843972</v>
      </c>
      <c r="W475">
        <v>2005</v>
      </c>
      <c r="X475">
        <v>4</v>
      </c>
      <c r="Y475">
        <v>2</v>
      </c>
    </row>
    <row r="476" spans="1:25" x14ac:dyDescent="0.25">
      <c r="A476">
        <v>10419</v>
      </c>
      <c r="B476">
        <v>38</v>
      </c>
      <c r="C476">
        <v>100</v>
      </c>
      <c r="D476">
        <v>5</v>
      </c>
      <c r="E476">
        <v>4464.24</v>
      </c>
      <c r="F476" s="1">
        <v>38489</v>
      </c>
      <c r="G476" t="s">
        <v>25</v>
      </c>
      <c r="H476" t="s">
        <v>193</v>
      </c>
      <c r="I476">
        <v>141</v>
      </c>
      <c r="J476" t="s">
        <v>567</v>
      </c>
      <c r="K476" t="s">
        <v>156</v>
      </c>
      <c r="L476" t="s">
        <v>157</v>
      </c>
      <c r="M476" t="s">
        <v>158</v>
      </c>
      <c r="N476" t="s">
        <v>31</v>
      </c>
      <c r="O476" t="s">
        <v>159</v>
      </c>
      <c r="P476" t="s">
        <v>31</v>
      </c>
      <c r="Q476" t="s">
        <v>160</v>
      </c>
      <c r="R476" t="s">
        <v>161</v>
      </c>
      <c r="S476" t="s">
        <v>45</v>
      </c>
      <c r="T476" t="s">
        <v>162</v>
      </c>
      <c r="U476" t="s">
        <v>53</v>
      </c>
      <c r="V476">
        <v>0.290780141843972</v>
      </c>
      <c r="W476">
        <v>2005</v>
      </c>
      <c r="X476">
        <v>5</v>
      </c>
      <c r="Y476">
        <v>2</v>
      </c>
    </row>
    <row r="477" spans="1:25" x14ac:dyDescent="0.25">
      <c r="A477">
        <v>10102</v>
      </c>
      <c r="B477">
        <v>39</v>
      </c>
      <c r="C477">
        <v>100</v>
      </c>
      <c r="D477">
        <v>2</v>
      </c>
      <c r="E477">
        <v>4808.3100000000004</v>
      </c>
      <c r="F477" s="1">
        <v>37631</v>
      </c>
      <c r="G477" t="s">
        <v>25</v>
      </c>
      <c r="H477" t="s">
        <v>581</v>
      </c>
      <c r="I477">
        <v>102</v>
      </c>
      <c r="J477" t="s">
        <v>582</v>
      </c>
      <c r="K477" t="s">
        <v>104</v>
      </c>
      <c r="L477" t="s">
        <v>105</v>
      </c>
      <c r="M477" t="s">
        <v>106</v>
      </c>
      <c r="N477" t="s">
        <v>107</v>
      </c>
      <c r="O477" t="s">
        <v>32</v>
      </c>
      <c r="P477" t="s">
        <v>33</v>
      </c>
      <c r="Q477" t="s">
        <v>34</v>
      </c>
      <c r="R477" t="s">
        <v>35</v>
      </c>
      <c r="S477" t="s">
        <v>36</v>
      </c>
      <c r="T477" t="s">
        <v>108</v>
      </c>
      <c r="U477" t="s">
        <v>53</v>
      </c>
      <c r="V477">
        <v>1.9607843137254902E-2</v>
      </c>
      <c r="W477">
        <v>2003</v>
      </c>
      <c r="X477">
        <v>1</v>
      </c>
      <c r="Y477">
        <v>1</v>
      </c>
    </row>
    <row r="478" spans="1:25" x14ac:dyDescent="0.25">
      <c r="A478">
        <v>10111</v>
      </c>
      <c r="B478">
        <v>33</v>
      </c>
      <c r="C478">
        <v>99.66</v>
      </c>
      <c r="D478">
        <v>6</v>
      </c>
      <c r="E478">
        <v>3288.78</v>
      </c>
      <c r="F478" s="1">
        <v>37705</v>
      </c>
      <c r="G478" t="s">
        <v>25</v>
      </c>
      <c r="H478" t="s">
        <v>581</v>
      </c>
      <c r="I478">
        <v>102</v>
      </c>
      <c r="J478" t="s">
        <v>582</v>
      </c>
      <c r="K478" t="s">
        <v>85</v>
      </c>
      <c r="L478" t="s">
        <v>86</v>
      </c>
      <c r="M478" t="s">
        <v>87</v>
      </c>
      <c r="N478" t="s">
        <v>31</v>
      </c>
      <c r="O478" t="s">
        <v>64</v>
      </c>
      <c r="P478" t="s">
        <v>58</v>
      </c>
      <c r="Q478" t="s">
        <v>31</v>
      </c>
      <c r="R478" t="s">
        <v>35</v>
      </c>
      <c r="S478" t="s">
        <v>36</v>
      </c>
      <c r="T478" t="s">
        <v>88</v>
      </c>
      <c r="U478" t="s">
        <v>53</v>
      </c>
      <c r="V478">
        <v>2.2941176470588302E-2</v>
      </c>
      <c r="W478">
        <v>2003</v>
      </c>
      <c r="X478">
        <v>3</v>
      </c>
      <c r="Y478">
        <v>1</v>
      </c>
    </row>
    <row r="479" spans="1:25" x14ac:dyDescent="0.25">
      <c r="A479">
        <v>10125</v>
      </c>
      <c r="B479">
        <v>32</v>
      </c>
      <c r="C479">
        <v>100</v>
      </c>
      <c r="D479">
        <v>1</v>
      </c>
      <c r="E479">
        <v>3254.72</v>
      </c>
      <c r="F479" s="1">
        <v>37762</v>
      </c>
      <c r="G479" t="s">
        <v>25</v>
      </c>
      <c r="H479" t="s">
        <v>581</v>
      </c>
      <c r="I479">
        <v>102</v>
      </c>
      <c r="J479" t="s">
        <v>582</v>
      </c>
      <c r="K479" t="s">
        <v>94</v>
      </c>
      <c r="L479" t="s">
        <v>95</v>
      </c>
      <c r="M479" t="s">
        <v>96</v>
      </c>
      <c r="N479" t="s">
        <v>97</v>
      </c>
      <c r="O479" t="s">
        <v>98</v>
      </c>
      <c r="P479" t="s">
        <v>99</v>
      </c>
      <c r="Q479" t="s">
        <v>100</v>
      </c>
      <c r="R479" t="s">
        <v>101</v>
      </c>
      <c r="S479" t="s">
        <v>102</v>
      </c>
      <c r="T479" t="s">
        <v>103</v>
      </c>
      <c r="U479" t="s">
        <v>53</v>
      </c>
      <c r="V479">
        <v>1.9607843137254902E-2</v>
      </c>
      <c r="W479">
        <v>2003</v>
      </c>
      <c r="X479">
        <v>5</v>
      </c>
      <c r="Y479">
        <v>2</v>
      </c>
    </row>
    <row r="480" spans="1:25" x14ac:dyDescent="0.25">
      <c r="A480">
        <v>10139</v>
      </c>
      <c r="B480">
        <v>31</v>
      </c>
      <c r="C480">
        <v>100</v>
      </c>
      <c r="D480">
        <v>7</v>
      </c>
      <c r="E480">
        <v>3184.94</v>
      </c>
      <c r="F480" s="1">
        <v>37818</v>
      </c>
      <c r="G480" t="s">
        <v>25</v>
      </c>
      <c r="H480" t="s">
        <v>581</v>
      </c>
      <c r="I480">
        <v>102</v>
      </c>
      <c r="J480" t="s">
        <v>582</v>
      </c>
      <c r="K480" t="s">
        <v>164</v>
      </c>
      <c r="L480" t="s">
        <v>165</v>
      </c>
      <c r="M480" t="s">
        <v>166</v>
      </c>
      <c r="N480" t="s">
        <v>167</v>
      </c>
      <c r="O480" t="s">
        <v>168</v>
      </c>
      <c r="P480" t="s">
        <v>169</v>
      </c>
      <c r="Q480" t="s">
        <v>170</v>
      </c>
      <c r="R480" t="s">
        <v>101</v>
      </c>
      <c r="S480" t="s">
        <v>102</v>
      </c>
      <c r="T480" t="s">
        <v>171</v>
      </c>
      <c r="U480" t="s">
        <v>53</v>
      </c>
      <c r="V480">
        <v>1.9607843137254902E-2</v>
      </c>
      <c r="W480">
        <v>2003</v>
      </c>
      <c r="X480">
        <v>7</v>
      </c>
      <c r="Y480">
        <v>3</v>
      </c>
    </row>
    <row r="481" spans="1:25" x14ac:dyDescent="0.25">
      <c r="A481">
        <v>10149</v>
      </c>
      <c r="B481">
        <v>50</v>
      </c>
      <c r="C481">
        <v>100</v>
      </c>
      <c r="D481">
        <v>4</v>
      </c>
      <c r="E481">
        <v>5907.5</v>
      </c>
      <c r="F481" s="1">
        <v>37876</v>
      </c>
      <c r="G481" t="s">
        <v>25</v>
      </c>
      <c r="H481" t="s">
        <v>581</v>
      </c>
      <c r="I481">
        <v>102</v>
      </c>
      <c r="J481" t="s">
        <v>582</v>
      </c>
      <c r="K481" t="s">
        <v>554</v>
      </c>
      <c r="L481" t="s">
        <v>555</v>
      </c>
      <c r="M481" t="s">
        <v>556</v>
      </c>
      <c r="N481" t="s">
        <v>31</v>
      </c>
      <c r="O481" t="s">
        <v>557</v>
      </c>
      <c r="P481" t="s">
        <v>58</v>
      </c>
      <c r="Q481" t="s">
        <v>70</v>
      </c>
      <c r="R481" t="s">
        <v>35</v>
      </c>
      <c r="S481" t="s">
        <v>36</v>
      </c>
      <c r="T481" t="s">
        <v>558</v>
      </c>
      <c r="U481" t="s">
        <v>53</v>
      </c>
      <c r="V481">
        <v>1.9607843137254902E-2</v>
      </c>
      <c r="W481">
        <v>2003</v>
      </c>
      <c r="X481">
        <v>9</v>
      </c>
      <c r="Y481">
        <v>3</v>
      </c>
    </row>
    <row r="482" spans="1:25" x14ac:dyDescent="0.25">
      <c r="A482">
        <v>10162</v>
      </c>
      <c r="B482">
        <v>48</v>
      </c>
      <c r="C482">
        <v>91.44</v>
      </c>
      <c r="D482">
        <v>2</v>
      </c>
      <c r="E482">
        <v>4389.12</v>
      </c>
      <c r="F482" s="1">
        <v>37912</v>
      </c>
      <c r="G482" t="s">
        <v>25</v>
      </c>
      <c r="H482" t="s">
        <v>581</v>
      </c>
      <c r="I482">
        <v>102</v>
      </c>
      <c r="J482" t="s">
        <v>582</v>
      </c>
      <c r="K482" t="s">
        <v>61</v>
      </c>
      <c r="L482" t="s">
        <v>62</v>
      </c>
      <c r="M482" t="s">
        <v>63</v>
      </c>
      <c r="N482" t="s">
        <v>31</v>
      </c>
      <c r="O482" t="s">
        <v>64</v>
      </c>
      <c r="P482" t="s">
        <v>58</v>
      </c>
      <c r="Q482" t="s">
        <v>31</v>
      </c>
      <c r="R482" t="s">
        <v>35</v>
      </c>
      <c r="S482" t="s">
        <v>36</v>
      </c>
      <c r="T482" t="s">
        <v>65</v>
      </c>
      <c r="U482" t="s">
        <v>53</v>
      </c>
      <c r="V482">
        <v>0.10352941176470599</v>
      </c>
      <c r="W482">
        <v>2003</v>
      </c>
      <c r="X482">
        <v>10</v>
      </c>
      <c r="Y482">
        <v>4</v>
      </c>
    </row>
    <row r="483" spans="1:25" x14ac:dyDescent="0.25">
      <c r="A483">
        <v>10173</v>
      </c>
      <c r="B483">
        <v>43</v>
      </c>
      <c r="C483">
        <v>100</v>
      </c>
      <c r="D483">
        <v>6</v>
      </c>
      <c r="E483">
        <v>5036.16</v>
      </c>
      <c r="F483" s="1">
        <v>37930</v>
      </c>
      <c r="G483" t="s">
        <v>25</v>
      </c>
      <c r="H483" t="s">
        <v>581</v>
      </c>
      <c r="I483">
        <v>102</v>
      </c>
      <c r="J483" t="s">
        <v>582</v>
      </c>
      <c r="K483" t="s">
        <v>583</v>
      </c>
      <c r="L483" t="s">
        <v>584</v>
      </c>
      <c r="M483" t="s">
        <v>585</v>
      </c>
      <c r="N483" t="s">
        <v>31</v>
      </c>
      <c r="O483" t="s">
        <v>586</v>
      </c>
      <c r="P483" t="s">
        <v>31</v>
      </c>
      <c r="Q483" t="s">
        <v>587</v>
      </c>
      <c r="R483" t="s">
        <v>273</v>
      </c>
      <c r="S483" t="s">
        <v>45</v>
      </c>
      <c r="T483" t="s">
        <v>588</v>
      </c>
      <c r="U483" t="s">
        <v>53</v>
      </c>
      <c r="V483">
        <v>1.9607843137254902E-2</v>
      </c>
      <c r="W483">
        <v>2003</v>
      </c>
      <c r="X483">
        <v>11</v>
      </c>
      <c r="Y483">
        <v>4</v>
      </c>
    </row>
    <row r="484" spans="1:25" x14ac:dyDescent="0.25">
      <c r="A484">
        <v>10182</v>
      </c>
      <c r="B484">
        <v>25</v>
      </c>
      <c r="C484">
        <v>87.33</v>
      </c>
      <c r="D484">
        <v>3</v>
      </c>
      <c r="E484">
        <v>2183.25</v>
      </c>
      <c r="F484" s="1">
        <v>37937</v>
      </c>
      <c r="G484" t="s">
        <v>25</v>
      </c>
      <c r="H484" t="s">
        <v>581</v>
      </c>
      <c r="I484">
        <v>102</v>
      </c>
      <c r="J484" t="s">
        <v>582</v>
      </c>
      <c r="K484" t="s">
        <v>287</v>
      </c>
      <c r="L484" t="s">
        <v>288</v>
      </c>
      <c r="M484" t="s">
        <v>289</v>
      </c>
      <c r="N484" t="s">
        <v>31</v>
      </c>
      <c r="O484" t="s">
        <v>290</v>
      </c>
      <c r="P484" t="s">
        <v>58</v>
      </c>
      <c r="Q484" t="s">
        <v>121</v>
      </c>
      <c r="R484" t="s">
        <v>35</v>
      </c>
      <c r="S484" t="s">
        <v>36</v>
      </c>
      <c r="T484" t="s">
        <v>291</v>
      </c>
      <c r="U484" t="s">
        <v>38</v>
      </c>
      <c r="V484">
        <v>0.14382352941176499</v>
      </c>
      <c r="W484">
        <v>2003</v>
      </c>
      <c r="X484">
        <v>11</v>
      </c>
      <c r="Y484">
        <v>4</v>
      </c>
    </row>
    <row r="485" spans="1:25" x14ac:dyDescent="0.25">
      <c r="A485">
        <v>10193</v>
      </c>
      <c r="B485">
        <v>28</v>
      </c>
      <c r="C485">
        <v>100</v>
      </c>
      <c r="D485">
        <v>7</v>
      </c>
      <c r="E485">
        <v>3106.88</v>
      </c>
      <c r="F485" s="1">
        <v>37946</v>
      </c>
      <c r="G485" t="s">
        <v>25</v>
      </c>
      <c r="H485" t="s">
        <v>581</v>
      </c>
      <c r="I485">
        <v>102</v>
      </c>
      <c r="J485" t="s">
        <v>582</v>
      </c>
      <c r="K485" t="s">
        <v>589</v>
      </c>
      <c r="L485" t="s">
        <v>590</v>
      </c>
      <c r="M485" t="s">
        <v>591</v>
      </c>
      <c r="N485" t="s">
        <v>31</v>
      </c>
      <c r="O485" t="s">
        <v>592</v>
      </c>
      <c r="P485" t="s">
        <v>99</v>
      </c>
      <c r="Q485" t="s">
        <v>593</v>
      </c>
      <c r="R485" t="s">
        <v>101</v>
      </c>
      <c r="S485" t="s">
        <v>102</v>
      </c>
      <c r="T485" t="s">
        <v>594</v>
      </c>
      <c r="U485" t="s">
        <v>53</v>
      </c>
      <c r="V485">
        <v>1.9607843137254902E-2</v>
      </c>
      <c r="W485">
        <v>2003</v>
      </c>
      <c r="X485">
        <v>11</v>
      </c>
      <c r="Y485">
        <v>4</v>
      </c>
    </row>
    <row r="486" spans="1:25" x14ac:dyDescent="0.25">
      <c r="A486">
        <v>10205</v>
      </c>
      <c r="B486">
        <v>36</v>
      </c>
      <c r="C486">
        <v>100</v>
      </c>
      <c r="D486">
        <v>2</v>
      </c>
      <c r="E486">
        <v>3735.72</v>
      </c>
      <c r="F486" s="1">
        <v>37958</v>
      </c>
      <c r="G486" t="s">
        <v>25</v>
      </c>
      <c r="H486" t="s">
        <v>581</v>
      </c>
      <c r="I486">
        <v>102</v>
      </c>
      <c r="J486" t="s">
        <v>582</v>
      </c>
      <c r="K486" t="s">
        <v>186</v>
      </c>
      <c r="L486" t="s">
        <v>187</v>
      </c>
      <c r="M486" t="s">
        <v>188</v>
      </c>
      <c r="N486" t="s">
        <v>31</v>
      </c>
      <c r="O486" t="s">
        <v>189</v>
      </c>
      <c r="P486" t="s">
        <v>31</v>
      </c>
      <c r="Q486" t="s">
        <v>190</v>
      </c>
      <c r="R486" t="s">
        <v>191</v>
      </c>
      <c r="S486" t="s">
        <v>45</v>
      </c>
      <c r="T486" t="s">
        <v>192</v>
      </c>
      <c r="U486" t="s">
        <v>53</v>
      </c>
      <c r="V486">
        <v>1.9607843137254902E-2</v>
      </c>
      <c r="W486">
        <v>2003</v>
      </c>
      <c r="X486">
        <v>12</v>
      </c>
      <c r="Y486">
        <v>4</v>
      </c>
    </row>
    <row r="487" spans="1:25" x14ac:dyDescent="0.25">
      <c r="A487">
        <v>10215</v>
      </c>
      <c r="B487">
        <v>27</v>
      </c>
      <c r="C487">
        <v>89.38</v>
      </c>
      <c r="D487">
        <v>10</v>
      </c>
      <c r="E487">
        <v>2413.2600000000002</v>
      </c>
      <c r="F487" s="1">
        <v>38015</v>
      </c>
      <c r="G487" t="s">
        <v>25</v>
      </c>
      <c r="H487" t="s">
        <v>581</v>
      </c>
      <c r="I487">
        <v>102</v>
      </c>
      <c r="J487" t="s">
        <v>582</v>
      </c>
      <c r="K487" t="s">
        <v>246</v>
      </c>
      <c r="L487" t="s">
        <v>247</v>
      </c>
      <c r="M487" t="s">
        <v>248</v>
      </c>
      <c r="N487" t="s">
        <v>31</v>
      </c>
      <c r="O487" t="s">
        <v>249</v>
      </c>
      <c r="P487" t="s">
        <v>58</v>
      </c>
      <c r="Q487" t="s">
        <v>114</v>
      </c>
      <c r="R487" t="s">
        <v>35</v>
      </c>
      <c r="S487" t="s">
        <v>36</v>
      </c>
      <c r="T487" t="s">
        <v>250</v>
      </c>
      <c r="U487" t="s">
        <v>38</v>
      </c>
      <c r="V487">
        <v>0.12372549019607799</v>
      </c>
      <c r="W487">
        <v>2004</v>
      </c>
      <c r="X487">
        <v>1</v>
      </c>
      <c r="Y487">
        <v>1</v>
      </c>
    </row>
    <row r="488" spans="1:25" x14ac:dyDescent="0.25">
      <c r="A488">
        <v>10227</v>
      </c>
      <c r="B488">
        <v>25</v>
      </c>
      <c r="C488">
        <v>100</v>
      </c>
      <c r="D488">
        <v>3</v>
      </c>
      <c r="E488">
        <v>2953.75</v>
      </c>
      <c r="F488" s="1">
        <v>38048</v>
      </c>
      <c r="G488" t="s">
        <v>25</v>
      </c>
      <c r="H488" t="s">
        <v>581</v>
      </c>
      <c r="I488">
        <v>102</v>
      </c>
      <c r="J488" t="s">
        <v>582</v>
      </c>
      <c r="K488" t="s">
        <v>232</v>
      </c>
      <c r="L488" t="s">
        <v>233</v>
      </c>
      <c r="M488" t="s">
        <v>234</v>
      </c>
      <c r="N488" t="s">
        <v>31</v>
      </c>
      <c r="O488" t="s">
        <v>235</v>
      </c>
      <c r="P488" t="s">
        <v>31</v>
      </c>
      <c r="Q488" t="s">
        <v>236</v>
      </c>
      <c r="R488" t="s">
        <v>44</v>
      </c>
      <c r="S488" t="s">
        <v>45</v>
      </c>
      <c r="T488" t="s">
        <v>237</v>
      </c>
      <c r="U488" t="s">
        <v>38</v>
      </c>
      <c r="V488">
        <v>1.9607843137254902E-2</v>
      </c>
      <c r="W488">
        <v>2004</v>
      </c>
      <c r="X488">
        <v>3</v>
      </c>
      <c r="Y488">
        <v>1</v>
      </c>
    </row>
    <row r="489" spans="1:25" x14ac:dyDescent="0.25">
      <c r="A489">
        <v>10244</v>
      </c>
      <c r="B489">
        <v>40</v>
      </c>
      <c r="C489">
        <v>100</v>
      </c>
      <c r="D489">
        <v>7</v>
      </c>
      <c r="E489">
        <v>4684.8</v>
      </c>
      <c r="F489" s="1">
        <v>38106</v>
      </c>
      <c r="G489" t="s">
        <v>25</v>
      </c>
      <c r="H489" t="s">
        <v>581</v>
      </c>
      <c r="I489">
        <v>102</v>
      </c>
      <c r="J489" t="s">
        <v>582</v>
      </c>
      <c r="K489" t="s">
        <v>186</v>
      </c>
      <c r="L489" t="s">
        <v>187</v>
      </c>
      <c r="M489" t="s">
        <v>188</v>
      </c>
      <c r="N489" t="s">
        <v>31</v>
      </c>
      <c r="O489" t="s">
        <v>189</v>
      </c>
      <c r="P489" t="s">
        <v>31</v>
      </c>
      <c r="Q489" t="s">
        <v>190</v>
      </c>
      <c r="R489" t="s">
        <v>191</v>
      </c>
      <c r="S489" t="s">
        <v>45</v>
      </c>
      <c r="T489" t="s">
        <v>192</v>
      </c>
      <c r="U489" t="s">
        <v>53</v>
      </c>
      <c r="V489">
        <v>1.9607843137254902E-2</v>
      </c>
      <c r="W489">
        <v>2004</v>
      </c>
      <c r="X489">
        <v>4</v>
      </c>
      <c r="Y489">
        <v>2</v>
      </c>
    </row>
    <row r="490" spans="1:25" x14ac:dyDescent="0.25">
      <c r="A490">
        <v>10256</v>
      </c>
      <c r="B490">
        <v>34</v>
      </c>
      <c r="C490">
        <v>95.55</v>
      </c>
      <c r="D490">
        <v>2</v>
      </c>
      <c r="E490">
        <v>3248.7</v>
      </c>
      <c r="F490" s="1">
        <v>38146</v>
      </c>
      <c r="G490" t="s">
        <v>25</v>
      </c>
      <c r="H490" t="s">
        <v>581</v>
      </c>
      <c r="I490">
        <v>102</v>
      </c>
      <c r="J490" t="s">
        <v>582</v>
      </c>
      <c r="K490" t="s">
        <v>342</v>
      </c>
      <c r="L490" t="s">
        <v>343</v>
      </c>
      <c r="M490" t="s">
        <v>344</v>
      </c>
      <c r="N490" t="s">
        <v>31</v>
      </c>
      <c r="O490" t="s">
        <v>345</v>
      </c>
      <c r="P490" t="s">
        <v>31</v>
      </c>
      <c r="Q490" t="s">
        <v>346</v>
      </c>
      <c r="R490" t="s">
        <v>347</v>
      </c>
      <c r="S490" t="s">
        <v>45</v>
      </c>
      <c r="T490" t="s">
        <v>348</v>
      </c>
      <c r="U490" t="s">
        <v>53</v>
      </c>
      <c r="V490">
        <v>6.3235294117647098E-2</v>
      </c>
      <c r="W490">
        <v>2004</v>
      </c>
      <c r="X490">
        <v>6</v>
      </c>
      <c r="Y490">
        <v>2</v>
      </c>
    </row>
    <row r="491" spans="1:25" x14ac:dyDescent="0.25">
      <c r="A491">
        <v>10280</v>
      </c>
      <c r="B491">
        <v>50</v>
      </c>
      <c r="C491">
        <v>100</v>
      </c>
      <c r="D491">
        <v>9</v>
      </c>
      <c r="E491">
        <v>5239.5</v>
      </c>
      <c r="F491" s="1">
        <v>38216</v>
      </c>
      <c r="G491" t="s">
        <v>25</v>
      </c>
      <c r="H491" t="s">
        <v>581</v>
      </c>
      <c r="I491">
        <v>102</v>
      </c>
      <c r="J491" t="s">
        <v>582</v>
      </c>
      <c r="K491" t="s">
        <v>268</v>
      </c>
      <c r="L491" t="s">
        <v>269</v>
      </c>
      <c r="M491" t="s">
        <v>270</v>
      </c>
      <c r="N491" t="s">
        <v>31</v>
      </c>
      <c r="O491" t="s">
        <v>271</v>
      </c>
      <c r="P491" t="s">
        <v>31</v>
      </c>
      <c r="Q491" t="s">
        <v>272</v>
      </c>
      <c r="R491" t="s">
        <v>273</v>
      </c>
      <c r="S491" t="s">
        <v>45</v>
      </c>
      <c r="T491" t="s">
        <v>274</v>
      </c>
      <c r="U491" t="s">
        <v>53</v>
      </c>
      <c r="V491">
        <v>1.9607843137254902E-2</v>
      </c>
      <c r="W491">
        <v>2004</v>
      </c>
      <c r="X491">
        <v>8</v>
      </c>
      <c r="Y491">
        <v>3</v>
      </c>
    </row>
    <row r="492" spans="1:25" x14ac:dyDescent="0.25">
      <c r="A492">
        <v>10289</v>
      </c>
      <c r="B492">
        <v>38</v>
      </c>
      <c r="C492">
        <v>100</v>
      </c>
      <c r="D492">
        <v>2</v>
      </c>
      <c r="E492">
        <v>4567.9799999999996</v>
      </c>
      <c r="F492" s="1">
        <v>38233</v>
      </c>
      <c r="G492" t="s">
        <v>25</v>
      </c>
      <c r="H492" t="s">
        <v>581</v>
      </c>
      <c r="I492">
        <v>102</v>
      </c>
      <c r="J492" t="s">
        <v>582</v>
      </c>
      <c r="K492" t="s">
        <v>78</v>
      </c>
      <c r="L492" t="s">
        <v>79</v>
      </c>
      <c r="M492" t="s">
        <v>80</v>
      </c>
      <c r="N492" t="s">
        <v>31</v>
      </c>
      <c r="O492" t="s">
        <v>81</v>
      </c>
      <c r="P492" t="s">
        <v>31</v>
      </c>
      <c r="Q492" t="s">
        <v>82</v>
      </c>
      <c r="R492" t="s">
        <v>83</v>
      </c>
      <c r="S492" t="s">
        <v>45</v>
      </c>
      <c r="T492" t="s">
        <v>84</v>
      </c>
      <c r="U492" t="s">
        <v>53</v>
      </c>
      <c r="V492">
        <v>1.9607843137254902E-2</v>
      </c>
      <c r="W492">
        <v>2004</v>
      </c>
      <c r="X492">
        <v>9</v>
      </c>
      <c r="Y492">
        <v>3</v>
      </c>
    </row>
    <row r="493" spans="1:25" x14ac:dyDescent="0.25">
      <c r="A493">
        <v>10304</v>
      </c>
      <c r="B493">
        <v>37</v>
      </c>
      <c r="C493">
        <v>95.55</v>
      </c>
      <c r="D493">
        <v>13</v>
      </c>
      <c r="E493">
        <v>3535.35</v>
      </c>
      <c r="F493" s="1">
        <v>38271</v>
      </c>
      <c r="G493" t="s">
        <v>25</v>
      </c>
      <c r="H493" t="s">
        <v>581</v>
      </c>
      <c r="I493">
        <v>102</v>
      </c>
      <c r="J493" t="s">
        <v>582</v>
      </c>
      <c r="K493" t="s">
        <v>281</v>
      </c>
      <c r="L493" t="s">
        <v>282</v>
      </c>
      <c r="M493" t="s">
        <v>283</v>
      </c>
      <c r="N493" t="s">
        <v>31</v>
      </c>
      <c r="O493" t="s">
        <v>284</v>
      </c>
      <c r="P493" t="s">
        <v>31</v>
      </c>
      <c r="Q493" t="s">
        <v>285</v>
      </c>
      <c r="R493" t="s">
        <v>44</v>
      </c>
      <c r="S493" t="s">
        <v>45</v>
      </c>
      <c r="T493" t="s">
        <v>286</v>
      </c>
      <c r="U493" t="s">
        <v>53</v>
      </c>
      <c r="V493">
        <v>6.3235294117647098E-2</v>
      </c>
      <c r="W493">
        <v>2004</v>
      </c>
      <c r="X493">
        <v>10</v>
      </c>
      <c r="Y493">
        <v>4</v>
      </c>
    </row>
    <row r="494" spans="1:25" x14ac:dyDescent="0.25">
      <c r="A494">
        <v>10312</v>
      </c>
      <c r="B494">
        <v>43</v>
      </c>
      <c r="C494">
        <v>89.38</v>
      </c>
      <c r="D494">
        <v>10</v>
      </c>
      <c r="E494">
        <v>3843.34</v>
      </c>
      <c r="F494" s="1">
        <v>38281</v>
      </c>
      <c r="G494" t="s">
        <v>25</v>
      </c>
      <c r="H494" t="s">
        <v>581</v>
      </c>
      <c r="I494">
        <v>102</v>
      </c>
      <c r="J494" t="s">
        <v>582</v>
      </c>
      <c r="K494" t="s">
        <v>287</v>
      </c>
      <c r="L494" t="s">
        <v>288</v>
      </c>
      <c r="M494" t="s">
        <v>289</v>
      </c>
      <c r="N494" t="s">
        <v>31</v>
      </c>
      <c r="O494" t="s">
        <v>290</v>
      </c>
      <c r="P494" t="s">
        <v>58</v>
      </c>
      <c r="Q494" t="s">
        <v>121</v>
      </c>
      <c r="R494" t="s">
        <v>35</v>
      </c>
      <c r="S494" t="s">
        <v>36</v>
      </c>
      <c r="T494" t="s">
        <v>291</v>
      </c>
      <c r="U494" t="s">
        <v>53</v>
      </c>
      <c r="V494">
        <v>0.12372549019607799</v>
      </c>
      <c r="W494">
        <v>2004</v>
      </c>
      <c r="X494">
        <v>10</v>
      </c>
      <c r="Y494">
        <v>4</v>
      </c>
    </row>
    <row r="495" spans="1:25" x14ac:dyDescent="0.25">
      <c r="A495">
        <v>10322</v>
      </c>
      <c r="B495">
        <v>43</v>
      </c>
      <c r="C495">
        <v>86.3</v>
      </c>
      <c r="D495">
        <v>14</v>
      </c>
      <c r="E495">
        <v>3710.9</v>
      </c>
      <c r="F495" s="1">
        <v>38295</v>
      </c>
      <c r="G495" t="s">
        <v>25</v>
      </c>
      <c r="H495" t="s">
        <v>581</v>
      </c>
      <c r="I495">
        <v>102</v>
      </c>
      <c r="J495" t="s">
        <v>582</v>
      </c>
      <c r="K495" t="s">
        <v>292</v>
      </c>
      <c r="L495" t="s">
        <v>293</v>
      </c>
      <c r="M495" t="s">
        <v>294</v>
      </c>
      <c r="N495" t="s">
        <v>31</v>
      </c>
      <c r="O495" t="s">
        <v>295</v>
      </c>
      <c r="P495" t="s">
        <v>296</v>
      </c>
      <c r="Q495" t="s">
        <v>297</v>
      </c>
      <c r="R495" t="s">
        <v>35</v>
      </c>
      <c r="S495" t="s">
        <v>36</v>
      </c>
      <c r="T495" t="s">
        <v>298</v>
      </c>
      <c r="U495" t="s">
        <v>53</v>
      </c>
      <c r="V495">
        <v>0.15392156862745099</v>
      </c>
      <c r="W495">
        <v>2004</v>
      </c>
      <c r="X495">
        <v>11</v>
      </c>
      <c r="Y495">
        <v>4</v>
      </c>
    </row>
    <row r="496" spans="1:25" x14ac:dyDescent="0.25">
      <c r="A496">
        <v>10332</v>
      </c>
      <c r="B496">
        <v>46</v>
      </c>
      <c r="C496">
        <v>95.13</v>
      </c>
      <c r="D496">
        <v>15</v>
      </c>
      <c r="E496">
        <v>4375.9799999999996</v>
      </c>
      <c r="F496" s="1">
        <v>38308</v>
      </c>
      <c r="G496" t="s">
        <v>25</v>
      </c>
      <c r="H496" t="s">
        <v>581</v>
      </c>
      <c r="I496">
        <v>102</v>
      </c>
      <c r="J496" t="s">
        <v>582</v>
      </c>
      <c r="K496" t="s">
        <v>517</v>
      </c>
      <c r="L496" t="s">
        <v>518</v>
      </c>
      <c r="M496" t="s">
        <v>519</v>
      </c>
      <c r="N496" t="s">
        <v>31</v>
      </c>
      <c r="O496" t="s">
        <v>520</v>
      </c>
      <c r="P496" t="s">
        <v>31</v>
      </c>
      <c r="Q496" t="s">
        <v>521</v>
      </c>
      <c r="R496" t="s">
        <v>183</v>
      </c>
      <c r="S496" t="s">
        <v>45</v>
      </c>
      <c r="T496" t="s">
        <v>522</v>
      </c>
      <c r="U496" t="s">
        <v>53</v>
      </c>
      <c r="V496">
        <v>6.7352941176470602E-2</v>
      </c>
      <c r="W496">
        <v>2004</v>
      </c>
      <c r="X496">
        <v>11</v>
      </c>
      <c r="Y496">
        <v>4</v>
      </c>
    </row>
    <row r="497" spans="1:25" x14ac:dyDescent="0.25">
      <c r="A497">
        <v>10346</v>
      </c>
      <c r="B497">
        <v>42</v>
      </c>
      <c r="C497">
        <v>36.11</v>
      </c>
      <c r="D497">
        <v>3</v>
      </c>
      <c r="E497">
        <v>1516.62</v>
      </c>
      <c r="F497" s="1">
        <v>38320</v>
      </c>
      <c r="G497" t="s">
        <v>25</v>
      </c>
      <c r="H497" t="s">
        <v>581</v>
      </c>
      <c r="I497">
        <v>102</v>
      </c>
      <c r="J497" t="s">
        <v>582</v>
      </c>
      <c r="K497" t="s">
        <v>568</v>
      </c>
      <c r="L497" t="s">
        <v>569</v>
      </c>
      <c r="M497" t="s">
        <v>570</v>
      </c>
      <c r="N497" t="s">
        <v>31</v>
      </c>
      <c r="O497" t="s">
        <v>571</v>
      </c>
      <c r="P497" t="s">
        <v>572</v>
      </c>
      <c r="Q497" t="s">
        <v>573</v>
      </c>
      <c r="R497" t="s">
        <v>35</v>
      </c>
      <c r="S497" t="s">
        <v>36</v>
      </c>
      <c r="T497" t="s">
        <v>574</v>
      </c>
      <c r="U497" t="s">
        <v>38</v>
      </c>
      <c r="V497">
        <v>0.64598039215686298</v>
      </c>
      <c r="W497">
        <v>2004</v>
      </c>
      <c r="X497">
        <v>11</v>
      </c>
      <c r="Y497">
        <v>4</v>
      </c>
    </row>
    <row r="498" spans="1:25" x14ac:dyDescent="0.25">
      <c r="A498">
        <v>10356</v>
      </c>
      <c r="B498">
        <v>50</v>
      </c>
      <c r="C498">
        <v>50.18</v>
      </c>
      <c r="D498">
        <v>9</v>
      </c>
      <c r="E498">
        <v>2509</v>
      </c>
      <c r="F498" s="1">
        <v>38330</v>
      </c>
      <c r="G498" t="s">
        <v>25</v>
      </c>
      <c r="H498" t="s">
        <v>581</v>
      </c>
      <c r="I498">
        <v>102</v>
      </c>
      <c r="J498" t="s">
        <v>582</v>
      </c>
      <c r="K498" t="s">
        <v>47</v>
      </c>
      <c r="L498" t="s">
        <v>48</v>
      </c>
      <c r="M498" t="s">
        <v>49</v>
      </c>
      <c r="N498" t="s">
        <v>31</v>
      </c>
      <c r="O498" t="s">
        <v>50</v>
      </c>
      <c r="P498" t="s">
        <v>31</v>
      </c>
      <c r="Q498" t="s">
        <v>51</v>
      </c>
      <c r="R498" t="s">
        <v>44</v>
      </c>
      <c r="S498" t="s">
        <v>45</v>
      </c>
      <c r="T498" t="s">
        <v>52</v>
      </c>
      <c r="U498" t="s">
        <v>38</v>
      </c>
      <c r="V498">
        <v>0.50803921568627397</v>
      </c>
      <c r="W498">
        <v>2004</v>
      </c>
      <c r="X498">
        <v>12</v>
      </c>
      <c r="Y498">
        <v>4</v>
      </c>
    </row>
    <row r="499" spans="1:25" x14ac:dyDescent="0.25">
      <c r="A499">
        <v>10369</v>
      </c>
      <c r="B499">
        <v>44</v>
      </c>
      <c r="C499">
        <v>100</v>
      </c>
      <c r="D499">
        <v>8</v>
      </c>
      <c r="E499">
        <v>9240.44</v>
      </c>
      <c r="F499" s="1">
        <v>38372</v>
      </c>
      <c r="G499" t="s">
        <v>25</v>
      </c>
      <c r="H499" t="s">
        <v>581</v>
      </c>
      <c r="I499">
        <v>102</v>
      </c>
      <c r="J499" t="s">
        <v>582</v>
      </c>
      <c r="K499" t="s">
        <v>299</v>
      </c>
      <c r="L499" t="s">
        <v>130</v>
      </c>
      <c r="M499" t="s">
        <v>300</v>
      </c>
      <c r="N499" t="s">
        <v>31</v>
      </c>
      <c r="O499" t="s">
        <v>301</v>
      </c>
      <c r="P499" t="s">
        <v>133</v>
      </c>
      <c r="Q499" t="s">
        <v>302</v>
      </c>
      <c r="R499" t="s">
        <v>35</v>
      </c>
      <c r="S499" t="s">
        <v>36</v>
      </c>
      <c r="T499" t="s">
        <v>303</v>
      </c>
      <c r="U499" t="s">
        <v>163</v>
      </c>
      <c r="V499">
        <v>1.9607843137254902E-2</v>
      </c>
      <c r="W499">
        <v>2005</v>
      </c>
      <c r="X499">
        <v>1</v>
      </c>
      <c r="Y499">
        <v>1</v>
      </c>
    </row>
    <row r="500" spans="1:25" x14ac:dyDescent="0.25">
      <c r="A500">
        <v>10380</v>
      </c>
      <c r="B500">
        <v>27</v>
      </c>
      <c r="C500">
        <v>93.16</v>
      </c>
      <c r="D500">
        <v>13</v>
      </c>
      <c r="E500">
        <v>2515.3200000000002</v>
      </c>
      <c r="F500" s="1">
        <v>38399</v>
      </c>
      <c r="G500" t="s">
        <v>25</v>
      </c>
      <c r="H500" t="s">
        <v>581</v>
      </c>
      <c r="I500">
        <v>102</v>
      </c>
      <c r="J500" t="s">
        <v>582</v>
      </c>
      <c r="K500" t="s">
        <v>186</v>
      </c>
      <c r="L500" t="s">
        <v>187</v>
      </c>
      <c r="M500" t="s">
        <v>188</v>
      </c>
      <c r="N500" t="s">
        <v>31</v>
      </c>
      <c r="O500" t="s">
        <v>189</v>
      </c>
      <c r="P500" t="s">
        <v>31</v>
      </c>
      <c r="Q500" t="s">
        <v>190</v>
      </c>
      <c r="R500" t="s">
        <v>191</v>
      </c>
      <c r="S500" t="s">
        <v>45</v>
      </c>
      <c r="T500" t="s">
        <v>192</v>
      </c>
      <c r="U500" t="s">
        <v>38</v>
      </c>
      <c r="V500">
        <v>8.6666666666666697E-2</v>
      </c>
      <c r="W500">
        <v>2005</v>
      </c>
      <c r="X500">
        <v>2</v>
      </c>
      <c r="Y500">
        <v>1</v>
      </c>
    </row>
    <row r="501" spans="1:25" x14ac:dyDescent="0.25">
      <c r="A501">
        <v>10391</v>
      </c>
      <c r="B501">
        <v>35</v>
      </c>
      <c r="C501">
        <v>100</v>
      </c>
      <c r="D501">
        <v>2</v>
      </c>
      <c r="E501">
        <v>5548.9</v>
      </c>
      <c r="F501" s="1">
        <v>38420</v>
      </c>
      <c r="G501" t="s">
        <v>25</v>
      </c>
      <c r="H501" t="s">
        <v>581</v>
      </c>
      <c r="I501">
        <v>102</v>
      </c>
      <c r="J501" t="s">
        <v>582</v>
      </c>
      <c r="K501" t="s">
        <v>304</v>
      </c>
      <c r="L501" t="s">
        <v>305</v>
      </c>
      <c r="M501" t="s">
        <v>306</v>
      </c>
      <c r="N501" t="s">
        <v>307</v>
      </c>
      <c r="O501" t="s">
        <v>308</v>
      </c>
      <c r="P501" t="s">
        <v>169</v>
      </c>
      <c r="Q501" t="s">
        <v>309</v>
      </c>
      <c r="R501" t="s">
        <v>101</v>
      </c>
      <c r="S501" t="s">
        <v>102</v>
      </c>
      <c r="T501" t="s">
        <v>310</v>
      </c>
      <c r="U501" t="s">
        <v>53</v>
      </c>
      <c r="V501">
        <v>1.9607843137254902E-2</v>
      </c>
      <c r="W501">
        <v>2005</v>
      </c>
      <c r="X501">
        <v>3</v>
      </c>
      <c r="Y501">
        <v>1</v>
      </c>
    </row>
    <row r="502" spans="1:25" x14ac:dyDescent="0.25">
      <c r="A502">
        <v>10422</v>
      </c>
      <c r="B502">
        <v>51</v>
      </c>
      <c r="C502">
        <v>95.55</v>
      </c>
      <c r="D502">
        <v>2</v>
      </c>
      <c r="E502">
        <v>4873.05</v>
      </c>
      <c r="F502" s="1">
        <v>38502</v>
      </c>
      <c r="G502" t="s">
        <v>318</v>
      </c>
      <c r="H502" t="s">
        <v>581</v>
      </c>
      <c r="I502">
        <v>102</v>
      </c>
      <c r="J502" t="s">
        <v>582</v>
      </c>
      <c r="K502" t="s">
        <v>149</v>
      </c>
      <c r="L502" t="s">
        <v>150</v>
      </c>
      <c r="M502" t="s">
        <v>151</v>
      </c>
      <c r="N502" t="s">
        <v>31</v>
      </c>
      <c r="O502" t="s">
        <v>152</v>
      </c>
      <c r="P502" t="s">
        <v>153</v>
      </c>
      <c r="Q502" t="s">
        <v>154</v>
      </c>
      <c r="R502" t="s">
        <v>35</v>
      </c>
      <c r="S502" t="s">
        <v>36</v>
      </c>
      <c r="T502" t="s">
        <v>155</v>
      </c>
      <c r="U502" t="s">
        <v>53</v>
      </c>
      <c r="V502">
        <v>6.3235294117647098E-2</v>
      </c>
      <c r="W502">
        <v>2005</v>
      </c>
      <c r="X502">
        <v>5</v>
      </c>
      <c r="Y502">
        <v>2</v>
      </c>
    </row>
    <row r="503" spans="1:25" x14ac:dyDescent="0.25">
      <c r="A503">
        <v>10102</v>
      </c>
      <c r="B503">
        <v>41</v>
      </c>
      <c r="C503">
        <v>50.14</v>
      </c>
      <c r="D503">
        <v>1</v>
      </c>
      <c r="E503">
        <v>2055.7399999999998</v>
      </c>
      <c r="F503" s="1">
        <v>37631</v>
      </c>
      <c r="G503" t="s">
        <v>25</v>
      </c>
      <c r="H503" t="s">
        <v>581</v>
      </c>
      <c r="I503">
        <v>53</v>
      </c>
      <c r="J503" t="s">
        <v>595</v>
      </c>
      <c r="K503" t="s">
        <v>104</v>
      </c>
      <c r="L503" t="s">
        <v>105</v>
      </c>
      <c r="M503" t="s">
        <v>106</v>
      </c>
      <c r="N503" t="s">
        <v>107</v>
      </c>
      <c r="O503" t="s">
        <v>32</v>
      </c>
      <c r="P503" t="s">
        <v>33</v>
      </c>
      <c r="Q503" t="s">
        <v>34</v>
      </c>
      <c r="R503" t="s">
        <v>35</v>
      </c>
      <c r="S503" t="s">
        <v>36</v>
      </c>
      <c r="T503" t="s">
        <v>108</v>
      </c>
      <c r="U503" t="s">
        <v>38</v>
      </c>
      <c r="V503">
        <v>5.39622641509434E-2</v>
      </c>
      <c r="W503">
        <v>2003</v>
      </c>
      <c r="X503">
        <v>1</v>
      </c>
      <c r="Y503">
        <v>1</v>
      </c>
    </row>
    <row r="504" spans="1:25" x14ac:dyDescent="0.25">
      <c r="A504">
        <v>10111</v>
      </c>
      <c r="B504">
        <v>48</v>
      </c>
      <c r="C504">
        <v>49.06</v>
      </c>
      <c r="D504">
        <v>5</v>
      </c>
      <c r="E504">
        <v>2354.88</v>
      </c>
      <c r="F504" s="1">
        <v>37705</v>
      </c>
      <c r="G504" t="s">
        <v>25</v>
      </c>
      <c r="H504" t="s">
        <v>581</v>
      </c>
      <c r="I504">
        <v>53</v>
      </c>
      <c r="J504" t="s">
        <v>595</v>
      </c>
      <c r="K504" t="s">
        <v>85</v>
      </c>
      <c r="L504" t="s">
        <v>86</v>
      </c>
      <c r="M504" t="s">
        <v>87</v>
      </c>
      <c r="N504" t="s">
        <v>31</v>
      </c>
      <c r="O504" t="s">
        <v>64</v>
      </c>
      <c r="P504" t="s">
        <v>58</v>
      </c>
      <c r="Q504" t="s">
        <v>31</v>
      </c>
      <c r="R504" t="s">
        <v>35</v>
      </c>
      <c r="S504" t="s">
        <v>36</v>
      </c>
      <c r="T504" t="s">
        <v>88</v>
      </c>
      <c r="U504" t="s">
        <v>38</v>
      </c>
      <c r="V504">
        <v>7.4339622641509395E-2</v>
      </c>
      <c r="W504">
        <v>2003</v>
      </c>
      <c r="X504">
        <v>3</v>
      </c>
      <c r="Y504">
        <v>1</v>
      </c>
    </row>
    <row r="505" spans="1:25" x14ac:dyDescent="0.25">
      <c r="A505">
        <v>10126</v>
      </c>
      <c r="B505">
        <v>42</v>
      </c>
      <c r="C505">
        <v>54.99</v>
      </c>
      <c r="D505">
        <v>17</v>
      </c>
      <c r="E505">
        <v>2309.58</v>
      </c>
      <c r="F505" s="1">
        <v>37769</v>
      </c>
      <c r="G505" t="s">
        <v>25</v>
      </c>
      <c r="H505" t="s">
        <v>581</v>
      </c>
      <c r="I505">
        <v>53</v>
      </c>
      <c r="J505" t="s">
        <v>595</v>
      </c>
      <c r="K505" t="s">
        <v>202</v>
      </c>
      <c r="L505" t="s">
        <v>203</v>
      </c>
      <c r="M505" t="s">
        <v>204</v>
      </c>
      <c r="N505" t="s">
        <v>31</v>
      </c>
      <c r="O505" t="s">
        <v>189</v>
      </c>
      <c r="P505" t="s">
        <v>31</v>
      </c>
      <c r="Q505" t="s">
        <v>205</v>
      </c>
      <c r="R505" t="s">
        <v>191</v>
      </c>
      <c r="S505" t="s">
        <v>45</v>
      </c>
      <c r="T505" t="s">
        <v>206</v>
      </c>
      <c r="U505" t="s">
        <v>38</v>
      </c>
      <c r="V505">
        <v>-3.7547169811320801E-2</v>
      </c>
      <c r="W505">
        <v>2003</v>
      </c>
      <c r="X505">
        <v>5</v>
      </c>
      <c r="Y505">
        <v>2</v>
      </c>
    </row>
    <row r="506" spans="1:25" x14ac:dyDescent="0.25">
      <c r="A506">
        <v>10139</v>
      </c>
      <c r="B506">
        <v>49</v>
      </c>
      <c r="C506">
        <v>43.13</v>
      </c>
      <c r="D506">
        <v>6</v>
      </c>
      <c r="E506">
        <v>2113.37</v>
      </c>
      <c r="F506" s="1">
        <v>37818</v>
      </c>
      <c r="G506" t="s">
        <v>25</v>
      </c>
      <c r="H506" t="s">
        <v>581</v>
      </c>
      <c r="I506">
        <v>53</v>
      </c>
      <c r="J506" t="s">
        <v>595</v>
      </c>
      <c r="K506" t="s">
        <v>164</v>
      </c>
      <c r="L506" t="s">
        <v>165</v>
      </c>
      <c r="M506" t="s">
        <v>166</v>
      </c>
      <c r="N506" t="s">
        <v>167</v>
      </c>
      <c r="O506" t="s">
        <v>168</v>
      </c>
      <c r="P506" t="s">
        <v>169</v>
      </c>
      <c r="Q506" t="s">
        <v>170</v>
      </c>
      <c r="R506" t="s">
        <v>101</v>
      </c>
      <c r="S506" t="s">
        <v>102</v>
      </c>
      <c r="T506" t="s">
        <v>171</v>
      </c>
      <c r="U506" t="s">
        <v>38</v>
      </c>
      <c r="V506">
        <v>0.18622641509433999</v>
      </c>
      <c r="W506">
        <v>2003</v>
      </c>
      <c r="X506">
        <v>7</v>
      </c>
      <c r="Y506">
        <v>3</v>
      </c>
    </row>
    <row r="507" spans="1:25" x14ac:dyDescent="0.25">
      <c r="A507">
        <v>10149</v>
      </c>
      <c r="B507">
        <v>30</v>
      </c>
      <c r="C507">
        <v>58.22</v>
      </c>
      <c r="D507">
        <v>3</v>
      </c>
      <c r="E507">
        <v>1746.6</v>
      </c>
      <c r="F507" s="1">
        <v>37876</v>
      </c>
      <c r="G507" t="s">
        <v>25</v>
      </c>
      <c r="H507" t="s">
        <v>581</v>
      </c>
      <c r="I507">
        <v>53</v>
      </c>
      <c r="J507" t="s">
        <v>595</v>
      </c>
      <c r="K507" t="s">
        <v>554</v>
      </c>
      <c r="L507" t="s">
        <v>555</v>
      </c>
      <c r="M507" t="s">
        <v>556</v>
      </c>
      <c r="N507" t="s">
        <v>31</v>
      </c>
      <c r="O507" t="s">
        <v>557</v>
      </c>
      <c r="P507" t="s">
        <v>58</v>
      </c>
      <c r="Q507" t="s">
        <v>70</v>
      </c>
      <c r="R507" t="s">
        <v>35</v>
      </c>
      <c r="S507" t="s">
        <v>36</v>
      </c>
      <c r="T507" t="s">
        <v>558</v>
      </c>
      <c r="U507" t="s">
        <v>38</v>
      </c>
      <c r="V507">
        <v>-9.8490566037735802E-2</v>
      </c>
      <c r="W507">
        <v>2003</v>
      </c>
      <c r="X507">
        <v>9</v>
      </c>
      <c r="Y507">
        <v>3</v>
      </c>
    </row>
    <row r="508" spans="1:25" x14ac:dyDescent="0.25">
      <c r="A508">
        <v>10162</v>
      </c>
      <c r="B508">
        <v>45</v>
      </c>
      <c r="C508">
        <v>51.21</v>
      </c>
      <c r="D508">
        <v>1</v>
      </c>
      <c r="E508">
        <v>2304.4499999999998</v>
      </c>
      <c r="F508" s="1">
        <v>37912</v>
      </c>
      <c r="G508" t="s">
        <v>25</v>
      </c>
      <c r="H508" t="s">
        <v>581</v>
      </c>
      <c r="I508">
        <v>53</v>
      </c>
      <c r="J508" t="s">
        <v>595</v>
      </c>
      <c r="K508" t="s">
        <v>61</v>
      </c>
      <c r="L508" t="s">
        <v>62</v>
      </c>
      <c r="M508" t="s">
        <v>63</v>
      </c>
      <c r="N508" t="s">
        <v>31</v>
      </c>
      <c r="O508" t="s">
        <v>64</v>
      </c>
      <c r="P508" t="s">
        <v>58</v>
      </c>
      <c r="Q508" t="s">
        <v>31</v>
      </c>
      <c r="R508" t="s">
        <v>35</v>
      </c>
      <c r="S508" t="s">
        <v>36</v>
      </c>
      <c r="T508" t="s">
        <v>65</v>
      </c>
      <c r="U508" t="s">
        <v>38</v>
      </c>
      <c r="V508">
        <v>3.3773584905660403E-2</v>
      </c>
      <c r="W508">
        <v>2003</v>
      </c>
      <c r="X508">
        <v>10</v>
      </c>
      <c r="Y508">
        <v>4</v>
      </c>
    </row>
    <row r="509" spans="1:25" x14ac:dyDescent="0.25">
      <c r="A509">
        <v>10173</v>
      </c>
      <c r="B509">
        <v>48</v>
      </c>
      <c r="C509">
        <v>44.21</v>
      </c>
      <c r="D509">
        <v>5</v>
      </c>
      <c r="E509">
        <v>2122.08</v>
      </c>
      <c r="F509" s="1">
        <v>37930</v>
      </c>
      <c r="G509" t="s">
        <v>25</v>
      </c>
      <c r="H509" t="s">
        <v>581</v>
      </c>
      <c r="I509">
        <v>53</v>
      </c>
      <c r="J509" t="s">
        <v>595</v>
      </c>
      <c r="K509" t="s">
        <v>583</v>
      </c>
      <c r="L509" t="s">
        <v>584</v>
      </c>
      <c r="M509" t="s">
        <v>585</v>
      </c>
      <c r="N509" t="s">
        <v>31</v>
      </c>
      <c r="O509" t="s">
        <v>586</v>
      </c>
      <c r="P509" t="s">
        <v>31</v>
      </c>
      <c r="Q509" t="s">
        <v>587</v>
      </c>
      <c r="R509" t="s">
        <v>273</v>
      </c>
      <c r="S509" t="s">
        <v>45</v>
      </c>
      <c r="T509" t="s">
        <v>588</v>
      </c>
      <c r="U509" t="s">
        <v>38</v>
      </c>
      <c r="V509">
        <v>0.165849056603774</v>
      </c>
      <c r="W509">
        <v>2003</v>
      </c>
      <c r="X509">
        <v>11</v>
      </c>
      <c r="Y509">
        <v>4</v>
      </c>
    </row>
    <row r="510" spans="1:25" x14ac:dyDescent="0.25">
      <c r="A510">
        <v>10182</v>
      </c>
      <c r="B510">
        <v>32</v>
      </c>
      <c r="C510">
        <v>54.45</v>
      </c>
      <c r="D510">
        <v>2</v>
      </c>
      <c r="E510">
        <v>1742.4</v>
      </c>
      <c r="F510" s="1">
        <v>37937</v>
      </c>
      <c r="G510" t="s">
        <v>25</v>
      </c>
      <c r="H510" t="s">
        <v>581</v>
      </c>
      <c r="I510">
        <v>53</v>
      </c>
      <c r="J510" t="s">
        <v>595</v>
      </c>
      <c r="K510" t="s">
        <v>287</v>
      </c>
      <c r="L510" t="s">
        <v>288</v>
      </c>
      <c r="M510" t="s">
        <v>289</v>
      </c>
      <c r="N510" t="s">
        <v>31</v>
      </c>
      <c r="O510" t="s">
        <v>290</v>
      </c>
      <c r="P510" t="s">
        <v>58</v>
      </c>
      <c r="Q510" t="s">
        <v>121</v>
      </c>
      <c r="R510" t="s">
        <v>35</v>
      </c>
      <c r="S510" t="s">
        <v>36</v>
      </c>
      <c r="T510" t="s">
        <v>291</v>
      </c>
      <c r="U510" t="s">
        <v>38</v>
      </c>
      <c r="V510">
        <v>-2.7358490566037799E-2</v>
      </c>
      <c r="W510">
        <v>2003</v>
      </c>
      <c r="X510">
        <v>11</v>
      </c>
      <c r="Y510">
        <v>4</v>
      </c>
    </row>
    <row r="511" spans="1:25" x14ac:dyDescent="0.25">
      <c r="A511">
        <v>10193</v>
      </c>
      <c r="B511">
        <v>46</v>
      </c>
      <c r="C511">
        <v>53.37</v>
      </c>
      <c r="D511">
        <v>6</v>
      </c>
      <c r="E511">
        <v>2455.02</v>
      </c>
      <c r="F511" s="1">
        <v>37946</v>
      </c>
      <c r="G511" t="s">
        <v>25</v>
      </c>
      <c r="H511" t="s">
        <v>581</v>
      </c>
      <c r="I511">
        <v>53</v>
      </c>
      <c r="J511" t="s">
        <v>595</v>
      </c>
      <c r="K511" t="s">
        <v>589</v>
      </c>
      <c r="L511" t="s">
        <v>590</v>
      </c>
      <c r="M511" t="s">
        <v>591</v>
      </c>
      <c r="N511" t="s">
        <v>31</v>
      </c>
      <c r="O511" t="s">
        <v>592</v>
      </c>
      <c r="P511" t="s">
        <v>99</v>
      </c>
      <c r="Q511" t="s">
        <v>593</v>
      </c>
      <c r="R511" t="s">
        <v>101</v>
      </c>
      <c r="S511" t="s">
        <v>102</v>
      </c>
      <c r="T511" t="s">
        <v>594</v>
      </c>
      <c r="U511" t="s">
        <v>38</v>
      </c>
      <c r="V511">
        <v>-6.9811320754716499E-3</v>
      </c>
      <c r="W511">
        <v>2003</v>
      </c>
      <c r="X511">
        <v>11</v>
      </c>
      <c r="Y511">
        <v>4</v>
      </c>
    </row>
    <row r="512" spans="1:25" x14ac:dyDescent="0.25">
      <c r="A512">
        <v>10205</v>
      </c>
      <c r="B512">
        <v>48</v>
      </c>
      <c r="C512">
        <v>63.61</v>
      </c>
      <c r="D512">
        <v>1</v>
      </c>
      <c r="E512">
        <v>3053.28</v>
      </c>
      <c r="F512" s="1">
        <v>37958</v>
      </c>
      <c r="G512" t="s">
        <v>25</v>
      </c>
      <c r="H512" t="s">
        <v>581</v>
      </c>
      <c r="I512">
        <v>53</v>
      </c>
      <c r="J512" t="s">
        <v>595</v>
      </c>
      <c r="K512" t="s">
        <v>186</v>
      </c>
      <c r="L512" t="s">
        <v>187</v>
      </c>
      <c r="M512" t="s">
        <v>188</v>
      </c>
      <c r="N512" t="s">
        <v>31</v>
      </c>
      <c r="O512" t="s">
        <v>189</v>
      </c>
      <c r="P512" t="s">
        <v>31</v>
      </c>
      <c r="Q512" t="s">
        <v>190</v>
      </c>
      <c r="R512" t="s">
        <v>191</v>
      </c>
      <c r="S512" t="s">
        <v>45</v>
      </c>
      <c r="T512" t="s">
        <v>192</v>
      </c>
      <c r="U512" t="s">
        <v>53</v>
      </c>
      <c r="V512">
        <v>-0.200188679245283</v>
      </c>
      <c r="W512">
        <v>2003</v>
      </c>
      <c r="X512">
        <v>12</v>
      </c>
      <c r="Y512">
        <v>4</v>
      </c>
    </row>
    <row r="513" spans="1:25" x14ac:dyDescent="0.25">
      <c r="A513">
        <v>10215</v>
      </c>
      <c r="B513">
        <v>33</v>
      </c>
      <c r="C513">
        <v>43.13</v>
      </c>
      <c r="D513">
        <v>9</v>
      </c>
      <c r="E513">
        <v>1423.29</v>
      </c>
      <c r="F513" s="1">
        <v>38015</v>
      </c>
      <c r="G513" t="s">
        <v>25</v>
      </c>
      <c r="H513" t="s">
        <v>581</v>
      </c>
      <c r="I513">
        <v>53</v>
      </c>
      <c r="J513" t="s">
        <v>595</v>
      </c>
      <c r="K513" t="s">
        <v>246</v>
      </c>
      <c r="L513" t="s">
        <v>247</v>
      </c>
      <c r="M513" t="s">
        <v>248</v>
      </c>
      <c r="N513" t="s">
        <v>31</v>
      </c>
      <c r="O513" t="s">
        <v>249</v>
      </c>
      <c r="P513" t="s">
        <v>58</v>
      </c>
      <c r="Q513" t="s">
        <v>114</v>
      </c>
      <c r="R513" t="s">
        <v>35</v>
      </c>
      <c r="S513" t="s">
        <v>36</v>
      </c>
      <c r="T513" t="s">
        <v>250</v>
      </c>
      <c r="U513" t="s">
        <v>38</v>
      </c>
      <c r="V513">
        <v>0.18622641509433999</v>
      </c>
      <c r="W513">
        <v>2004</v>
      </c>
      <c r="X513">
        <v>1</v>
      </c>
      <c r="Y513">
        <v>1</v>
      </c>
    </row>
    <row r="514" spans="1:25" x14ac:dyDescent="0.25">
      <c r="A514">
        <v>10227</v>
      </c>
      <c r="B514">
        <v>31</v>
      </c>
      <c r="C514">
        <v>48.52</v>
      </c>
      <c r="D514">
        <v>2</v>
      </c>
      <c r="E514">
        <v>1504.12</v>
      </c>
      <c r="F514" s="1">
        <v>38048</v>
      </c>
      <c r="G514" t="s">
        <v>25</v>
      </c>
      <c r="H514" t="s">
        <v>581</v>
      </c>
      <c r="I514">
        <v>53</v>
      </c>
      <c r="J514" t="s">
        <v>595</v>
      </c>
      <c r="K514" t="s">
        <v>232</v>
      </c>
      <c r="L514" t="s">
        <v>233</v>
      </c>
      <c r="M514" t="s">
        <v>234</v>
      </c>
      <c r="N514" t="s">
        <v>31</v>
      </c>
      <c r="O514" t="s">
        <v>235</v>
      </c>
      <c r="P514" t="s">
        <v>31</v>
      </c>
      <c r="Q514" t="s">
        <v>236</v>
      </c>
      <c r="R514" t="s">
        <v>44</v>
      </c>
      <c r="S514" t="s">
        <v>45</v>
      </c>
      <c r="T514" t="s">
        <v>237</v>
      </c>
      <c r="U514" t="s">
        <v>38</v>
      </c>
      <c r="V514">
        <v>8.4528301886792404E-2</v>
      </c>
      <c r="W514">
        <v>2004</v>
      </c>
      <c r="X514">
        <v>3</v>
      </c>
      <c r="Y514">
        <v>1</v>
      </c>
    </row>
    <row r="515" spans="1:25" x14ac:dyDescent="0.25">
      <c r="A515">
        <v>10244</v>
      </c>
      <c r="B515">
        <v>20</v>
      </c>
      <c r="C515">
        <v>58.22</v>
      </c>
      <c r="D515">
        <v>6</v>
      </c>
      <c r="E515">
        <v>1164.4000000000001</v>
      </c>
      <c r="F515" s="1">
        <v>38106</v>
      </c>
      <c r="G515" t="s">
        <v>25</v>
      </c>
      <c r="H515" t="s">
        <v>581</v>
      </c>
      <c r="I515">
        <v>53</v>
      </c>
      <c r="J515" t="s">
        <v>595</v>
      </c>
      <c r="K515" t="s">
        <v>186</v>
      </c>
      <c r="L515" t="s">
        <v>187</v>
      </c>
      <c r="M515" t="s">
        <v>188</v>
      </c>
      <c r="N515" t="s">
        <v>31</v>
      </c>
      <c r="O515" t="s">
        <v>189</v>
      </c>
      <c r="P515" t="s">
        <v>31</v>
      </c>
      <c r="Q515" t="s">
        <v>190</v>
      </c>
      <c r="R515" t="s">
        <v>191</v>
      </c>
      <c r="S515" t="s">
        <v>45</v>
      </c>
      <c r="T515" t="s">
        <v>192</v>
      </c>
      <c r="U515" t="s">
        <v>38</v>
      </c>
      <c r="V515">
        <v>-9.8490566037735802E-2</v>
      </c>
      <c r="W515">
        <v>2004</v>
      </c>
      <c r="X515">
        <v>4</v>
      </c>
      <c r="Y515">
        <v>2</v>
      </c>
    </row>
    <row r="516" spans="1:25" x14ac:dyDescent="0.25">
      <c r="A516">
        <v>10256</v>
      </c>
      <c r="B516">
        <v>29</v>
      </c>
      <c r="C516">
        <v>51.75</v>
      </c>
      <c r="D516">
        <v>1</v>
      </c>
      <c r="E516">
        <v>1500.75</v>
      </c>
      <c r="F516" s="1">
        <v>38146</v>
      </c>
      <c r="G516" t="s">
        <v>25</v>
      </c>
      <c r="H516" t="s">
        <v>581</v>
      </c>
      <c r="I516">
        <v>53</v>
      </c>
      <c r="J516" t="s">
        <v>595</v>
      </c>
      <c r="K516" t="s">
        <v>342</v>
      </c>
      <c r="L516" t="s">
        <v>343</v>
      </c>
      <c r="M516" t="s">
        <v>344</v>
      </c>
      <c r="N516" t="s">
        <v>31</v>
      </c>
      <c r="O516" t="s">
        <v>345</v>
      </c>
      <c r="P516" t="s">
        <v>31</v>
      </c>
      <c r="Q516" t="s">
        <v>346</v>
      </c>
      <c r="R516" t="s">
        <v>347</v>
      </c>
      <c r="S516" t="s">
        <v>45</v>
      </c>
      <c r="T516" t="s">
        <v>348</v>
      </c>
      <c r="U516" t="s">
        <v>38</v>
      </c>
      <c r="V516">
        <v>2.3584905660377398E-2</v>
      </c>
      <c r="W516">
        <v>2004</v>
      </c>
      <c r="X516">
        <v>6</v>
      </c>
      <c r="Y516">
        <v>2</v>
      </c>
    </row>
    <row r="517" spans="1:25" x14ac:dyDescent="0.25">
      <c r="A517">
        <v>10280</v>
      </c>
      <c r="B517">
        <v>27</v>
      </c>
      <c r="C517">
        <v>57.68</v>
      </c>
      <c r="D517">
        <v>8</v>
      </c>
      <c r="E517">
        <v>1557.36</v>
      </c>
      <c r="F517" s="1">
        <v>38216</v>
      </c>
      <c r="G517" t="s">
        <v>25</v>
      </c>
      <c r="H517" t="s">
        <v>581</v>
      </c>
      <c r="I517">
        <v>53</v>
      </c>
      <c r="J517" t="s">
        <v>595</v>
      </c>
      <c r="K517" t="s">
        <v>268</v>
      </c>
      <c r="L517" t="s">
        <v>269</v>
      </c>
      <c r="M517" t="s">
        <v>270</v>
      </c>
      <c r="N517" t="s">
        <v>31</v>
      </c>
      <c r="O517" t="s">
        <v>271</v>
      </c>
      <c r="P517" t="s">
        <v>31</v>
      </c>
      <c r="Q517" t="s">
        <v>272</v>
      </c>
      <c r="R517" t="s">
        <v>273</v>
      </c>
      <c r="S517" t="s">
        <v>45</v>
      </c>
      <c r="T517" t="s">
        <v>274</v>
      </c>
      <c r="U517" t="s">
        <v>38</v>
      </c>
      <c r="V517">
        <v>-8.8301886792452794E-2</v>
      </c>
      <c r="W517">
        <v>2004</v>
      </c>
      <c r="X517">
        <v>8</v>
      </c>
      <c r="Y517">
        <v>3</v>
      </c>
    </row>
    <row r="518" spans="1:25" x14ac:dyDescent="0.25">
      <c r="A518">
        <v>10289</v>
      </c>
      <c r="B518">
        <v>24</v>
      </c>
      <c r="C518">
        <v>56.07</v>
      </c>
      <c r="D518">
        <v>1</v>
      </c>
      <c r="E518">
        <v>1345.68</v>
      </c>
      <c r="F518" s="1">
        <v>38233</v>
      </c>
      <c r="G518" t="s">
        <v>25</v>
      </c>
      <c r="H518" t="s">
        <v>581</v>
      </c>
      <c r="I518">
        <v>53</v>
      </c>
      <c r="J518" t="s">
        <v>595</v>
      </c>
      <c r="K518" t="s">
        <v>78</v>
      </c>
      <c r="L518" t="s">
        <v>79</v>
      </c>
      <c r="M518" t="s">
        <v>80</v>
      </c>
      <c r="N518" t="s">
        <v>31</v>
      </c>
      <c r="O518" t="s">
        <v>81</v>
      </c>
      <c r="P518" t="s">
        <v>31</v>
      </c>
      <c r="Q518" t="s">
        <v>82</v>
      </c>
      <c r="R518" t="s">
        <v>83</v>
      </c>
      <c r="S518" t="s">
        <v>45</v>
      </c>
      <c r="T518" t="s">
        <v>84</v>
      </c>
      <c r="U518" t="s">
        <v>38</v>
      </c>
      <c r="V518">
        <v>-5.7924528301886803E-2</v>
      </c>
      <c r="W518">
        <v>2004</v>
      </c>
      <c r="X518">
        <v>9</v>
      </c>
      <c r="Y518">
        <v>3</v>
      </c>
    </row>
    <row r="519" spans="1:25" x14ac:dyDescent="0.25">
      <c r="A519">
        <v>10304</v>
      </c>
      <c r="B519">
        <v>37</v>
      </c>
      <c r="C519">
        <v>48.52</v>
      </c>
      <c r="D519">
        <v>12</v>
      </c>
      <c r="E519">
        <v>1795.24</v>
      </c>
      <c r="F519" s="1">
        <v>38271</v>
      </c>
      <c r="G519" t="s">
        <v>25</v>
      </c>
      <c r="H519" t="s">
        <v>581</v>
      </c>
      <c r="I519">
        <v>53</v>
      </c>
      <c r="J519" t="s">
        <v>595</v>
      </c>
      <c r="K519" t="s">
        <v>281</v>
      </c>
      <c r="L519" t="s">
        <v>282</v>
      </c>
      <c r="M519" t="s">
        <v>283</v>
      </c>
      <c r="N519" t="s">
        <v>31</v>
      </c>
      <c r="O519" t="s">
        <v>284</v>
      </c>
      <c r="P519" t="s">
        <v>31</v>
      </c>
      <c r="Q519" t="s">
        <v>285</v>
      </c>
      <c r="R519" t="s">
        <v>44</v>
      </c>
      <c r="S519" t="s">
        <v>45</v>
      </c>
      <c r="T519" t="s">
        <v>286</v>
      </c>
      <c r="U519" t="s">
        <v>38</v>
      </c>
      <c r="V519">
        <v>8.4528301886792404E-2</v>
      </c>
      <c r="W519">
        <v>2004</v>
      </c>
      <c r="X519">
        <v>10</v>
      </c>
      <c r="Y519">
        <v>4</v>
      </c>
    </row>
    <row r="520" spans="1:25" x14ac:dyDescent="0.25">
      <c r="A520">
        <v>10312</v>
      </c>
      <c r="B520">
        <v>25</v>
      </c>
      <c r="C520">
        <v>44.21</v>
      </c>
      <c r="D520">
        <v>9</v>
      </c>
      <c r="E520">
        <v>1105.25</v>
      </c>
      <c r="F520" s="1">
        <v>38281</v>
      </c>
      <c r="G520" t="s">
        <v>25</v>
      </c>
      <c r="H520" t="s">
        <v>581</v>
      </c>
      <c r="I520">
        <v>53</v>
      </c>
      <c r="J520" t="s">
        <v>595</v>
      </c>
      <c r="K520" t="s">
        <v>287</v>
      </c>
      <c r="L520" t="s">
        <v>288</v>
      </c>
      <c r="M520" t="s">
        <v>289</v>
      </c>
      <c r="N520" t="s">
        <v>31</v>
      </c>
      <c r="O520" t="s">
        <v>290</v>
      </c>
      <c r="P520" t="s">
        <v>58</v>
      </c>
      <c r="Q520" t="s">
        <v>121</v>
      </c>
      <c r="R520" t="s">
        <v>35</v>
      </c>
      <c r="S520" t="s">
        <v>36</v>
      </c>
      <c r="T520" t="s">
        <v>291</v>
      </c>
      <c r="U520" t="s">
        <v>38</v>
      </c>
      <c r="V520">
        <v>0.165849056603774</v>
      </c>
      <c r="W520">
        <v>2004</v>
      </c>
      <c r="X520">
        <v>10</v>
      </c>
      <c r="Y520">
        <v>4</v>
      </c>
    </row>
    <row r="521" spans="1:25" x14ac:dyDescent="0.25">
      <c r="A521">
        <v>10322</v>
      </c>
      <c r="B521">
        <v>41</v>
      </c>
      <c r="C521">
        <v>57.68</v>
      </c>
      <c r="D521">
        <v>5</v>
      </c>
      <c r="E521">
        <v>2364.88</v>
      </c>
      <c r="F521" s="1">
        <v>38295</v>
      </c>
      <c r="G521" t="s">
        <v>25</v>
      </c>
      <c r="H521" t="s">
        <v>581</v>
      </c>
      <c r="I521">
        <v>53</v>
      </c>
      <c r="J521" t="s">
        <v>595</v>
      </c>
      <c r="K521" t="s">
        <v>292</v>
      </c>
      <c r="L521" t="s">
        <v>293</v>
      </c>
      <c r="M521" t="s">
        <v>294</v>
      </c>
      <c r="N521" t="s">
        <v>31</v>
      </c>
      <c r="O521" t="s">
        <v>295</v>
      </c>
      <c r="P521" t="s">
        <v>296</v>
      </c>
      <c r="Q521" t="s">
        <v>297</v>
      </c>
      <c r="R521" t="s">
        <v>35</v>
      </c>
      <c r="S521" t="s">
        <v>36</v>
      </c>
      <c r="T521" t="s">
        <v>298</v>
      </c>
      <c r="U521" t="s">
        <v>38</v>
      </c>
      <c r="V521">
        <v>-8.8301886792452794E-2</v>
      </c>
      <c r="W521">
        <v>2004</v>
      </c>
      <c r="X521">
        <v>11</v>
      </c>
      <c r="Y521">
        <v>4</v>
      </c>
    </row>
    <row r="522" spans="1:25" x14ac:dyDescent="0.25">
      <c r="A522">
        <v>10332</v>
      </c>
      <c r="B522">
        <v>27</v>
      </c>
      <c r="C522">
        <v>89.89</v>
      </c>
      <c r="D522">
        <v>16</v>
      </c>
      <c r="E522">
        <v>2427.0300000000002</v>
      </c>
      <c r="F522" s="1">
        <v>38308</v>
      </c>
      <c r="G522" t="s">
        <v>25</v>
      </c>
      <c r="H522" t="s">
        <v>581</v>
      </c>
      <c r="I522">
        <v>53</v>
      </c>
      <c r="J522" t="s">
        <v>595</v>
      </c>
      <c r="K522" t="s">
        <v>517</v>
      </c>
      <c r="L522" t="s">
        <v>518</v>
      </c>
      <c r="M522" t="s">
        <v>519</v>
      </c>
      <c r="N522" t="s">
        <v>31</v>
      </c>
      <c r="O522" t="s">
        <v>520</v>
      </c>
      <c r="P522" t="s">
        <v>31</v>
      </c>
      <c r="Q522" t="s">
        <v>521</v>
      </c>
      <c r="R522" t="s">
        <v>183</v>
      </c>
      <c r="S522" t="s">
        <v>45</v>
      </c>
      <c r="T522" t="s">
        <v>522</v>
      </c>
      <c r="U522" t="s">
        <v>38</v>
      </c>
      <c r="V522">
        <v>-0.69603773584905604</v>
      </c>
      <c r="W522">
        <v>2004</v>
      </c>
      <c r="X522">
        <v>11</v>
      </c>
      <c r="Y522">
        <v>4</v>
      </c>
    </row>
    <row r="523" spans="1:25" x14ac:dyDescent="0.25">
      <c r="A523">
        <v>10347</v>
      </c>
      <c r="B523">
        <v>21</v>
      </c>
      <c r="C523">
        <v>58.95</v>
      </c>
      <c r="D523">
        <v>7</v>
      </c>
      <c r="E523">
        <v>1237.95</v>
      </c>
      <c r="F523" s="1">
        <v>38320</v>
      </c>
      <c r="G523" t="s">
        <v>25</v>
      </c>
      <c r="H523" t="s">
        <v>581</v>
      </c>
      <c r="I523">
        <v>53</v>
      </c>
      <c r="J523" t="s">
        <v>595</v>
      </c>
      <c r="K523" t="s">
        <v>94</v>
      </c>
      <c r="L523" t="s">
        <v>95</v>
      </c>
      <c r="M523" t="s">
        <v>96</v>
      </c>
      <c r="N523" t="s">
        <v>97</v>
      </c>
      <c r="O523" t="s">
        <v>98</v>
      </c>
      <c r="P523" t="s">
        <v>99</v>
      </c>
      <c r="Q523" t="s">
        <v>100</v>
      </c>
      <c r="R523" t="s">
        <v>101</v>
      </c>
      <c r="S523" t="s">
        <v>102</v>
      </c>
      <c r="T523" t="s">
        <v>103</v>
      </c>
      <c r="U523" t="s">
        <v>38</v>
      </c>
      <c r="V523">
        <v>-0.11226415094339599</v>
      </c>
      <c r="W523">
        <v>2004</v>
      </c>
      <c r="X523">
        <v>11</v>
      </c>
      <c r="Y523">
        <v>4</v>
      </c>
    </row>
    <row r="524" spans="1:25" x14ac:dyDescent="0.25">
      <c r="A524">
        <v>10356</v>
      </c>
      <c r="B524">
        <v>22</v>
      </c>
      <c r="C524">
        <v>72.41</v>
      </c>
      <c r="D524">
        <v>6</v>
      </c>
      <c r="E524">
        <v>1593.02</v>
      </c>
      <c r="F524" s="1">
        <v>38330</v>
      </c>
      <c r="G524" t="s">
        <v>25</v>
      </c>
      <c r="H524" t="s">
        <v>581</v>
      </c>
      <c r="I524">
        <v>53</v>
      </c>
      <c r="J524" t="s">
        <v>595</v>
      </c>
      <c r="K524" t="s">
        <v>47</v>
      </c>
      <c r="L524" t="s">
        <v>48</v>
      </c>
      <c r="M524" t="s">
        <v>49</v>
      </c>
      <c r="N524" t="s">
        <v>31</v>
      </c>
      <c r="O524" t="s">
        <v>50</v>
      </c>
      <c r="P524" t="s">
        <v>31</v>
      </c>
      <c r="Q524" t="s">
        <v>51</v>
      </c>
      <c r="R524" t="s">
        <v>44</v>
      </c>
      <c r="S524" t="s">
        <v>45</v>
      </c>
      <c r="T524" t="s">
        <v>52</v>
      </c>
      <c r="U524" t="s">
        <v>38</v>
      </c>
      <c r="V524">
        <v>-0.36622641509434001</v>
      </c>
      <c r="W524">
        <v>2004</v>
      </c>
      <c r="X524">
        <v>12</v>
      </c>
      <c r="Y524">
        <v>4</v>
      </c>
    </row>
    <row r="525" spans="1:25" x14ac:dyDescent="0.25">
      <c r="A525">
        <v>10369</v>
      </c>
      <c r="B525">
        <v>32</v>
      </c>
      <c r="C525">
        <v>98.63</v>
      </c>
      <c r="D525">
        <v>7</v>
      </c>
      <c r="E525">
        <v>3156.16</v>
      </c>
      <c r="F525" s="1">
        <v>38372</v>
      </c>
      <c r="G525" t="s">
        <v>25</v>
      </c>
      <c r="H525" t="s">
        <v>581</v>
      </c>
      <c r="I525">
        <v>53</v>
      </c>
      <c r="J525" t="s">
        <v>595</v>
      </c>
      <c r="K525" t="s">
        <v>299</v>
      </c>
      <c r="L525" t="s">
        <v>130</v>
      </c>
      <c r="M525" t="s">
        <v>300</v>
      </c>
      <c r="N525" t="s">
        <v>31</v>
      </c>
      <c r="O525" t="s">
        <v>301</v>
      </c>
      <c r="P525" t="s">
        <v>133</v>
      </c>
      <c r="Q525" t="s">
        <v>302</v>
      </c>
      <c r="R525" t="s">
        <v>35</v>
      </c>
      <c r="S525" t="s">
        <v>36</v>
      </c>
      <c r="T525" t="s">
        <v>303</v>
      </c>
      <c r="U525" t="s">
        <v>53</v>
      </c>
      <c r="V525">
        <v>-0.86094339622641503</v>
      </c>
      <c r="W525">
        <v>2005</v>
      </c>
      <c r="X525">
        <v>1</v>
      </c>
      <c r="Y525">
        <v>1</v>
      </c>
    </row>
    <row r="526" spans="1:25" x14ac:dyDescent="0.25">
      <c r="A526">
        <v>10381</v>
      </c>
      <c r="B526">
        <v>25</v>
      </c>
      <c r="C526">
        <v>52.83</v>
      </c>
      <c r="D526">
        <v>9</v>
      </c>
      <c r="E526">
        <v>1320.75</v>
      </c>
      <c r="F526" s="1">
        <v>38400</v>
      </c>
      <c r="G526" t="s">
        <v>25</v>
      </c>
      <c r="H526" t="s">
        <v>581</v>
      </c>
      <c r="I526">
        <v>53</v>
      </c>
      <c r="J526" t="s">
        <v>595</v>
      </c>
      <c r="K526" t="s">
        <v>61</v>
      </c>
      <c r="L526" t="s">
        <v>62</v>
      </c>
      <c r="M526" t="s">
        <v>63</v>
      </c>
      <c r="N526" t="s">
        <v>31</v>
      </c>
      <c r="O526" t="s">
        <v>64</v>
      </c>
      <c r="P526" t="s">
        <v>58</v>
      </c>
      <c r="Q526" t="s">
        <v>31</v>
      </c>
      <c r="R526" t="s">
        <v>35</v>
      </c>
      <c r="S526" t="s">
        <v>36</v>
      </c>
      <c r="T526" t="s">
        <v>65</v>
      </c>
      <c r="U526" t="s">
        <v>38</v>
      </c>
      <c r="V526">
        <v>3.2075471698113501E-3</v>
      </c>
      <c r="W526">
        <v>2005</v>
      </c>
      <c r="X526">
        <v>2</v>
      </c>
      <c r="Y526">
        <v>1</v>
      </c>
    </row>
    <row r="527" spans="1:25" x14ac:dyDescent="0.25">
      <c r="A527">
        <v>10391</v>
      </c>
      <c r="B527">
        <v>42</v>
      </c>
      <c r="C527">
        <v>100</v>
      </c>
      <c r="D527">
        <v>3</v>
      </c>
      <c r="E527">
        <v>4998</v>
      </c>
      <c r="F527" s="1">
        <v>38420</v>
      </c>
      <c r="G527" t="s">
        <v>25</v>
      </c>
      <c r="H527" t="s">
        <v>581</v>
      </c>
      <c r="I527">
        <v>53</v>
      </c>
      <c r="J527" t="s">
        <v>595</v>
      </c>
      <c r="K527" t="s">
        <v>304</v>
      </c>
      <c r="L527" t="s">
        <v>305</v>
      </c>
      <c r="M527" t="s">
        <v>306</v>
      </c>
      <c r="N527" t="s">
        <v>307</v>
      </c>
      <c r="O527" t="s">
        <v>308</v>
      </c>
      <c r="P527" t="s">
        <v>169</v>
      </c>
      <c r="Q527" t="s">
        <v>309</v>
      </c>
      <c r="R527" t="s">
        <v>101</v>
      </c>
      <c r="S527" t="s">
        <v>102</v>
      </c>
      <c r="T527" t="s">
        <v>310</v>
      </c>
      <c r="U527" t="s">
        <v>53</v>
      </c>
      <c r="V527">
        <v>-0.88679245283018904</v>
      </c>
      <c r="W527">
        <v>2005</v>
      </c>
      <c r="X527">
        <v>3</v>
      </c>
      <c r="Y527">
        <v>1</v>
      </c>
    </row>
    <row r="528" spans="1:25" x14ac:dyDescent="0.25">
      <c r="A528">
        <v>10422</v>
      </c>
      <c r="B528">
        <v>25</v>
      </c>
      <c r="C528">
        <v>51.75</v>
      </c>
      <c r="D528">
        <v>1</v>
      </c>
      <c r="E528">
        <v>1293.75</v>
      </c>
      <c r="F528" s="1">
        <v>38502</v>
      </c>
      <c r="G528" t="s">
        <v>318</v>
      </c>
      <c r="H528" t="s">
        <v>581</v>
      </c>
      <c r="I528">
        <v>53</v>
      </c>
      <c r="J528" t="s">
        <v>595</v>
      </c>
      <c r="K528" t="s">
        <v>149</v>
      </c>
      <c r="L528" t="s">
        <v>150</v>
      </c>
      <c r="M528" t="s">
        <v>151</v>
      </c>
      <c r="N528" t="s">
        <v>31</v>
      </c>
      <c r="O528" t="s">
        <v>152</v>
      </c>
      <c r="P528" t="s">
        <v>153</v>
      </c>
      <c r="Q528" t="s">
        <v>154</v>
      </c>
      <c r="R528" t="s">
        <v>35</v>
      </c>
      <c r="S528" t="s">
        <v>36</v>
      </c>
      <c r="T528" t="s">
        <v>155</v>
      </c>
      <c r="U528" t="s">
        <v>38</v>
      </c>
      <c r="V528">
        <v>2.3584905660377398E-2</v>
      </c>
      <c r="W528">
        <v>2005</v>
      </c>
      <c r="X528">
        <v>5</v>
      </c>
      <c r="Y528">
        <v>2</v>
      </c>
    </row>
    <row r="529" spans="1:25" x14ac:dyDescent="0.25">
      <c r="A529">
        <v>10110</v>
      </c>
      <c r="B529">
        <v>37</v>
      </c>
      <c r="C529">
        <v>100</v>
      </c>
      <c r="D529">
        <v>16</v>
      </c>
      <c r="E529">
        <v>5433.08</v>
      </c>
      <c r="F529" s="1">
        <v>37698</v>
      </c>
      <c r="G529" t="s">
        <v>25</v>
      </c>
      <c r="H529" t="s">
        <v>193</v>
      </c>
      <c r="I529">
        <v>124</v>
      </c>
      <c r="J529" t="s">
        <v>596</v>
      </c>
      <c r="K529" t="s">
        <v>517</v>
      </c>
      <c r="L529" t="s">
        <v>518</v>
      </c>
      <c r="M529" t="s">
        <v>519</v>
      </c>
      <c r="N529" t="s">
        <v>31</v>
      </c>
      <c r="O529" t="s">
        <v>520</v>
      </c>
      <c r="P529" t="s">
        <v>31</v>
      </c>
      <c r="Q529" t="s">
        <v>521</v>
      </c>
      <c r="R529" t="s">
        <v>183</v>
      </c>
      <c r="S529" t="s">
        <v>45</v>
      </c>
      <c r="T529" t="s">
        <v>522</v>
      </c>
      <c r="U529" t="s">
        <v>53</v>
      </c>
      <c r="V529">
        <v>0.19354838709677399</v>
      </c>
      <c r="W529">
        <v>2003</v>
      </c>
      <c r="X529">
        <v>3</v>
      </c>
      <c r="Y529">
        <v>1</v>
      </c>
    </row>
    <row r="530" spans="1:25" x14ac:dyDescent="0.25">
      <c r="A530">
        <v>10123</v>
      </c>
      <c r="B530">
        <v>26</v>
      </c>
      <c r="C530">
        <v>100</v>
      </c>
      <c r="D530">
        <v>2</v>
      </c>
      <c r="E530">
        <v>3073.72</v>
      </c>
      <c r="F530" s="1">
        <v>37761</v>
      </c>
      <c r="G530" t="s">
        <v>25</v>
      </c>
      <c r="H530" t="s">
        <v>193</v>
      </c>
      <c r="I530">
        <v>124</v>
      </c>
      <c r="J530" t="s">
        <v>596</v>
      </c>
      <c r="K530" t="s">
        <v>330</v>
      </c>
      <c r="L530" t="s">
        <v>331</v>
      </c>
      <c r="M530" t="s">
        <v>332</v>
      </c>
      <c r="N530" t="s">
        <v>31</v>
      </c>
      <c r="O530" t="s">
        <v>126</v>
      </c>
      <c r="P530" t="s">
        <v>31</v>
      </c>
      <c r="Q530" t="s">
        <v>127</v>
      </c>
      <c r="R530" t="s">
        <v>44</v>
      </c>
      <c r="S530" t="s">
        <v>45</v>
      </c>
      <c r="T530" t="s">
        <v>333</v>
      </c>
      <c r="U530" t="s">
        <v>53</v>
      </c>
      <c r="V530">
        <v>0.19354838709677399</v>
      </c>
      <c r="W530">
        <v>2003</v>
      </c>
      <c r="X530">
        <v>5</v>
      </c>
      <c r="Y530">
        <v>2</v>
      </c>
    </row>
    <row r="531" spans="1:25" x14ac:dyDescent="0.25">
      <c r="A531">
        <v>10137</v>
      </c>
      <c r="B531">
        <v>44</v>
      </c>
      <c r="C531">
        <v>99.55</v>
      </c>
      <c r="D531">
        <v>2</v>
      </c>
      <c r="E531">
        <v>4380.2</v>
      </c>
      <c r="F531" s="1">
        <v>37812</v>
      </c>
      <c r="G531" t="s">
        <v>25</v>
      </c>
      <c r="H531" t="s">
        <v>193</v>
      </c>
      <c r="I531">
        <v>124</v>
      </c>
      <c r="J531" t="s">
        <v>596</v>
      </c>
      <c r="K531" t="s">
        <v>39</v>
      </c>
      <c r="L531" t="s">
        <v>40</v>
      </c>
      <c r="M531" t="s">
        <v>41</v>
      </c>
      <c r="N531" t="s">
        <v>31</v>
      </c>
      <c r="O531" t="s">
        <v>42</v>
      </c>
      <c r="P531" t="s">
        <v>31</v>
      </c>
      <c r="Q531" t="s">
        <v>43</v>
      </c>
      <c r="R531" t="s">
        <v>44</v>
      </c>
      <c r="S531" t="s">
        <v>45</v>
      </c>
      <c r="T531" t="s">
        <v>46</v>
      </c>
      <c r="U531" t="s">
        <v>53</v>
      </c>
      <c r="V531">
        <v>0.19717741935483901</v>
      </c>
      <c r="W531">
        <v>2003</v>
      </c>
      <c r="X531">
        <v>7</v>
      </c>
      <c r="Y531">
        <v>3</v>
      </c>
    </row>
    <row r="532" spans="1:25" x14ac:dyDescent="0.25">
      <c r="A532">
        <v>10148</v>
      </c>
      <c r="B532">
        <v>47</v>
      </c>
      <c r="C532">
        <v>100</v>
      </c>
      <c r="D532">
        <v>9</v>
      </c>
      <c r="E532">
        <v>5848.68</v>
      </c>
      <c r="F532" s="1">
        <v>37875</v>
      </c>
      <c r="G532" t="s">
        <v>25</v>
      </c>
      <c r="H532" t="s">
        <v>193</v>
      </c>
      <c r="I532">
        <v>124</v>
      </c>
      <c r="J532" t="s">
        <v>596</v>
      </c>
      <c r="K532" t="s">
        <v>304</v>
      </c>
      <c r="L532" t="s">
        <v>305</v>
      </c>
      <c r="M532" t="s">
        <v>306</v>
      </c>
      <c r="N532" t="s">
        <v>307</v>
      </c>
      <c r="O532" t="s">
        <v>308</v>
      </c>
      <c r="P532" t="s">
        <v>169</v>
      </c>
      <c r="Q532" t="s">
        <v>309</v>
      </c>
      <c r="R532" t="s">
        <v>101</v>
      </c>
      <c r="S532" t="s">
        <v>102</v>
      </c>
      <c r="T532" t="s">
        <v>310</v>
      </c>
      <c r="U532" t="s">
        <v>53</v>
      </c>
      <c r="V532">
        <v>0.19354838709677399</v>
      </c>
      <c r="W532">
        <v>2003</v>
      </c>
      <c r="X532">
        <v>9</v>
      </c>
      <c r="Y532">
        <v>3</v>
      </c>
    </row>
    <row r="533" spans="1:25" x14ac:dyDescent="0.25">
      <c r="A533">
        <v>10161</v>
      </c>
      <c r="B533">
        <v>43</v>
      </c>
      <c r="C533">
        <v>100</v>
      </c>
      <c r="D533">
        <v>8</v>
      </c>
      <c r="E533">
        <v>6153.73</v>
      </c>
      <c r="F533" s="1">
        <v>37911</v>
      </c>
      <c r="G533" t="s">
        <v>25</v>
      </c>
      <c r="H533" t="s">
        <v>193</v>
      </c>
      <c r="I533">
        <v>124</v>
      </c>
      <c r="J533" t="s">
        <v>596</v>
      </c>
      <c r="K533" t="s">
        <v>523</v>
      </c>
      <c r="L533" t="s">
        <v>524</v>
      </c>
      <c r="M533" t="s">
        <v>525</v>
      </c>
      <c r="N533" t="s">
        <v>31</v>
      </c>
      <c r="O533" t="s">
        <v>526</v>
      </c>
      <c r="P533" t="s">
        <v>31</v>
      </c>
      <c r="Q533" t="s">
        <v>527</v>
      </c>
      <c r="R533" t="s">
        <v>347</v>
      </c>
      <c r="S533" t="s">
        <v>45</v>
      </c>
      <c r="T533" t="s">
        <v>528</v>
      </c>
      <c r="U533" t="s">
        <v>53</v>
      </c>
      <c r="V533">
        <v>0.19354838709677399</v>
      </c>
      <c r="W533">
        <v>2003</v>
      </c>
      <c r="X533">
        <v>10</v>
      </c>
      <c r="Y533">
        <v>4</v>
      </c>
    </row>
    <row r="534" spans="1:25" x14ac:dyDescent="0.25">
      <c r="A534">
        <v>10172</v>
      </c>
      <c r="B534">
        <v>42</v>
      </c>
      <c r="C534">
        <v>100</v>
      </c>
      <c r="D534">
        <v>6</v>
      </c>
      <c r="E534">
        <v>4965.24</v>
      </c>
      <c r="F534" s="1">
        <v>37930</v>
      </c>
      <c r="G534" t="s">
        <v>25</v>
      </c>
      <c r="H534" t="s">
        <v>193</v>
      </c>
      <c r="I534">
        <v>124</v>
      </c>
      <c r="J534" t="s">
        <v>596</v>
      </c>
      <c r="K534" t="s">
        <v>116</v>
      </c>
      <c r="L534" t="s">
        <v>117</v>
      </c>
      <c r="M534" t="s">
        <v>118</v>
      </c>
      <c r="N534" t="s">
        <v>31</v>
      </c>
      <c r="O534" t="s">
        <v>119</v>
      </c>
      <c r="P534" t="s">
        <v>120</v>
      </c>
      <c r="Q534" t="s">
        <v>121</v>
      </c>
      <c r="R534" t="s">
        <v>35</v>
      </c>
      <c r="S534" t="s">
        <v>36</v>
      </c>
      <c r="T534" t="s">
        <v>122</v>
      </c>
      <c r="U534" t="s">
        <v>53</v>
      </c>
      <c r="V534">
        <v>0.19354838709677399</v>
      </c>
      <c r="W534">
        <v>2003</v>
      </c>
      <c r="X534">
        <v>11</v>
      </c>
      <c r="Y534">
        <v>4</v>
      </c>
    </row>
    <row r="535" spans="1:25" x14ac:dyDescent="0.25">
      <c r="A535">
        <v>10181</v>
      </c>
      <c r="B535">
        <v>42</v>
      </c>
      <c r="C535">
        <v>100</v>
      </c>
      <c r="D535">
        <v>2</v>
      </c>
      <c r="E535">
        <v>5435.64</v>
      </c>
      <c r="F535" s="1">
        <v>37937</v>
      </c>
      <c r="G535" t="s">
        <v>25</v>
      </c>
      <c r="H535" t="s">
        <v>193</v>
      </c>
      <c r="I535">
        <v>124</v>
      </c>
      <c r="J535" t="s">
        <v>596</v>
      </c>
      <c r="K535" t="s">
        <v>78</v>
      </c>
      <c r="L535" t="s">
        <v>79</v>
      </c>
      <c r="M535" t="s">
        <v>80</v>
      </c>
      <c r="N535" t="s">
        <v>31</v>
      </c>
      <c r="O535" t="s">
        <v>81</v>
      </c>
      <c r="P535" t="s">
        <v>31</v>
      </c>
      <c r="Q535" t="s">
        <v>82</v>
      </c>
      <c r="R535" t="s">
        <v>83</v>
      </c>
      <c r="S535" t="s">
        <v>45</v>
      </c>
      <c r="T535" t="s">
        <v>84</v>
      </c>
      <c r="U535" t="s">
        <v>53</v>
      </c>
      <c r="V535">
        <v>0.19354838709677399</v>
      </c>
      <c r="W535">
        <v>2003</v>
      </c>
      <c r="X535">
        <v>11</v>
      </c>
      <c r="Y535">
        <v>4</v>
      </c>
    </row>
    <row r="536" spans="1:25" x14ac:dyDescent="0.25">
      <c r="A536">
        <v>10192</v>
      </c>
      <c r="B536">
        <v>29</v>
      </c>
      <c r="C536">
        <v>100</v>
      </c>
      <c r="D536">
        <v>7</v>
      </c>
      <c r="E536">
        <v>4258.3599999999997</v>
      </c>
      <c r="F536" s="1">
        <v>37945</v>
      </c>
      <c r="G536" t="s">
        <v>25</v>
      </c>
      <c r="H536" t="s">
        <v>193</v>
      </c>
      <c r="I536">
        <v>124</v>
      </c>
      <c r="J536" t="s">
        <v>596</v>
      </c>
      <c r="K536" t="s">
        <v>292</v>
      </c>
      <c r="L536" t="s">
        <v>293</v>
      </c>
      <c r="M536" t="s">
        <v>294</v>
      </c>
      <c r="N536" t="s">
        <v>31</v>
      </c>
      <c r="O536" t="s">
        <v>295</v>
      </c>
      <c r="P536" t="s">
        <v>296</v>
      </c>
      <c r="Q536" t="s">
        <v>297</v>
      </c>
      <c r="R536" t="s">
        <v>35</v>
      </c>
      <c r="S536" t="s">
        <v>36</v>
      </c>
      <c r="T536" t="s">
        <v>298</v>
      </c>
      <c r="U536" t="s">
        <v>53</v>
      </c>
      <c r="V536">
        <v>0.19354838709677399</v>
      </c>
      <c r="W536">
        <v>2003</v>
      </c>
      <c r="X536">
        <v>11</v>
      </c>
      <c r="Y536">
        <v>4</v>
      </c>
    </row>
    <row r="537" spans="1:25" x14ac:dyDescent="0.25">
      <c r="A537">
        <v>10204</v>
      </c>
      <c r="B537">
        <v>40</v>
      </c>
      <c r="C537">
        <v>100</v>
      </c>
      <c r="D537">
        <v>13</v>
      </c>
      <c r="E537">
        <v>4032</v>
      </c>
      <c r="F537" s="1">
        <v>37957</v>
      </c>
      <c r="G537" t="s">
        <v>25</v>
      </c>
      <c r="H537" t="s">
        <v>193</v>
      </c>
      <c r="I537">
        <v>124</v>
      </c>
      <c r="J537" t="s">
        <v>596</v>
      </c>
      <c r="K537" t="s">
        <v>500</v>
      </c>
      <c r="L537" t="s">
        <v>501</v>
      </c>
      <c r="M537" t="s">
        <v>502</v>
      </c>
      <c r="N537" t="s">
        <v>503</v>
      </c>
      <c r="O537" t="s">
        <v>32</v>
      </c>
      <c r="P537" t="s">
        <v>33</v>
      </c>
      <c r="Q537" t="s">
        <v>34</v>
      </c>
      <c r="R537" t="s">
        <v>35</v>
      </c>
      <c r="S537" t="s">
        <v>36</v>
      </c>
      <c r="T537" t="s">
        <v>504</v>
      </c>
      <c r="U537" t="s">
        <v>53</v>
      </c>
      <c r="V537">
        <v>0.19354838709677399</v>
      </c>
      <c r="W537">
        <v>2003</v>
      </c>
      <c r="X537">
        <v>12</v>
      </c>
      <c r="Y537">
        <v>4</v>
      </c>
    </row>
    <row r="538" spans="1:25" x14ac:dyDescent="0.25">
      <c r="A538">
        <v>10212</v>
      </c>
      <c r="B538">
        <v>38</v>
      </c>
      <c r="C538">
        <v>100</v>
      </c>
      <c r="D538">
        <v>6</v>
      </c>
      <c r="E538">
        <v>4492.3599999999997</v>
      </c>
      <c r="F538" s="1">
        <v>38002</v>
      </c>
      <c r="G538" t="s">
        <v>25</v>
      </c>
      <c r="H538" t="s">
        <v>193</v>
      </c>
      <c r="I538">
        <v>124</v>
      </c>
      <c r="J538" t="s">
        <v>596</v>
      </c>
      <c r="K538" t="s">
        <v>186</v>
      </c>
      <c r="L538" t="s">
        <v>187</v>
      </c>
      <c r="M538" t="s">
        <v>188</v>
      </c>
      <c r="N538" t="s">
        <v>31</v>
      </c>
      <c r="O538" t="s">
        <v>189</v>
      </c>
      <c r="P538" t="s">
        <v>31</v>
      </c>
      <c r="Q538" t="s">
        <v>190</v>
      </c>
      <c r="R538" t="s">
        <v>191</v>
      </c>
      <c r="S538" t="s">
        <v>45</v>
      </c>
      <c r="T538" t="s">
        <v>192</v>
      </c>
      <c r="U538" t="s">
        <v>53</v>
      </c>
      <c r="V538">
        <v>0.19354838709677399</v>
      </c>
      <c r="W538">
        <v>2004</v>
      </c>
      <c r="X538">
        <v>1</v>
      </c>
      <c r="Y538">
        <v>1</v>
      </c>
    </row>
    <row r="539" spans="1:25" x14ac:dyDescent="0.25">
      <c r="A539">
        <v>10226</v>
      </c>
      <c r="B539">
        <v>38</v>
      </c>
      <c r="C539">
        <v>100</v>
      </c>
      <c r="D539">
        <v>4</v>
      </c>
      <c r="E539">
        <v>4161.38</v>
      </c>
      <c r="F539" s="1">
        <v>38043</v>
      </c>
      <c r="G539" t="s">
        <v>25</v>
      </c>
      <c r="H539" t="s">
        <v>193</v>
      </c>
      <c r="I539">
        <v>124</v>
      </c>
      <c r="J539" t="s">
        <v>596</v>
      </c>
      <c r="K539" t="s">
        <v>382</v>
      </c>
      <c r="L539" t="s">
        <v>383</v>
      </c>
      <c r="M539" t="s">
        <v>384</v>
      </c>
      <c r="N539" t="s">
        <v>31</v>
      </c>
      <c r="O539" t="s">
        <v>385</v>
      </c>
      <c r="P539" t="s">
        <v>58</v>
      </c>
      <c r="Q539" t="s">
        <v>386</v>
      </c>
      <c r="R539" t="s">
        <v>35</v>
      </c>
      <c r="S539" t="s">
        <v>36</v>
      </c>
      <c r="T539" t="s">
        <v>387</v>
      </c>
      <c r="U539" t="s">
        <v>53</v>
      </c>
      <c r="V539">
        <v>0.19354838709677399</v>
      </c>
      <c r="W539">
        <v>2004</v>
      </c>
      <c r="X539">
        <v>2</v>
      </c>
      <c r="Y539">
        <v>1</v>
      </c>
    </row>
    <row r="540" spans="1:25" x14ac:dyDescent="0.25">
      <c r="A540">
        <v>10241</v>
      </c>
      <c r="B540">
        <v>21</v>
      </c>
      <c r="C540">
        <v>100</v>
      </c>
      <c r="D540">
        <v>11</v>
      </c>
      <c r="E540">
        <v>2508.66</v>
      </c>
      <c r="F540" s="1">
        <v>38090</v>
      </c>
      <c r="G540" t="s">
        <v>25</v>
      </c>
      <c r="H540" t="s">
        <v>193</v>
      </c>
      <c r="I540">
        <v>124</v>
      </c>
      <c r="J540" t="s">
        <v>596</v>
      </c>
      <c r="K540" t="s">
        <v>560</v>
      </c>
      <c r="L540" t="s">
        <v>561</v>
      </c>
      <c r="M540" t="s">
        <v>562</v>
      </c>
      <c r="N540" t="s">
        <v>31</v>
      </c>
      <c r="O540" t="s">
        <v>563</v>
      </c>
      <c r="P540" t="s">
        <v>31</v>
      </c>
      <c r="Q540" t="s">
        <v>564</v>
      </c>
      <c r="R540" t="s">
        <v>44</v>
      </c>
      <c r="S540" t="s">
        <v>45</v>
      </c>
      <c r="T540" t="s">
        <v>565</v>
      </c>
      <c r="U540" t="s">
        <v>38</v>
      </c>
      <c r="V540">
        <v>0.19354838709677399</v>
      </c>
      <c r="W540">
        <v>2004</v>
      </c>
      <c r="X540">
        <v>4</v>
      </c>
      <c r="Y540">
        <v>2</v>
      </c>
    </row>
    <row r="541" spans="1:25" x14ac:dyDescent="0.25">
      <c r="A541">
        <v>10253</v>
      </c>
      <c r="B541">
        <v>24</v>
      </c>
      <c r="C541">
        <v>100</v>
      </c>
      <c r="D541">
        <v>1</v>
      </c>
      <c r="E541">
        <v>3374.88</v>
      </c>
      <c r="F541" s="1">
        <v>38139</v>
      </c>
      <c r="G541" t="s">
        <v>359</v>
      </c>
      <c r="H541" t="s">
        <v>193</v>
      </c>
      <c r="I541">
        <v>124</v>
      </c>
      <c r="J541" t="s">
        <v>596</v>
      </c>
      <c r="K541" t="s">
        <v>178</v>
      </c>
      <c r="L541" t="s">
        <v>179</v>
      </c>
      <c r="M541" t="s">
        <v>180</v>
      </c>
      <c r="N541" t="s">
        <v>31</v>
      </c>
      <c r="O541" t="s">
        <v>181</v>
      </c>
      <c r="P541" t="s">
        <v>31</v>
      </c>
      <c r="Q541" t="s">
        <v>182</v>
      </c>
      <c r="R541" t="s">
        <v>183</v>
      </c>
      <c r="S541" t="s">
        <v>45</v>
      </c>
      <c r="T541" t="s">
        <v>184</v>
      </c>
      <c r="U541" t="s">
        <v>53</v>
      </c>
      <c r="V541">
        <v>0.19354838709677399</v>
      </c>
      <c r="W541">
        <v>2004</v>
      </c>
      <c r="X541">
        <v>6</v>
      </c>
      <c r="Y541">
        <v>2</v>
      </c>
    </row>
    <row r="542" spans="1:25" x14ac:dyDescent="0.25">
      <c r="A542">
        <v>10266</v>
      </c>
      <c r="B542">
        <v>36</v>
      </c>
      <c r="C542">
        <v>100</v>
      </c>
      <c r="D542">
        <v>2</v>
      </c>
      <c r="E542">
        <v>5196.6000000000004</v>
      </c>
      <c r="F542" s="1">
        <v>38174</v>
      </c>
      <c r="G542" t="s">
        <v>25</v>
      </c>
      <c r="H542" t="s">
        <v>193</v>
      </c>
      <c r="I542">
        <v>124</v>
      </c>
      <c r="J542" t="s">
        <v>596</v>
      </c>
      <c r="K542" t="s">
        <v>477</v>
      </c>
      <c r="L542" t="s">
        <v>478</v>
      </c>
      <c r="M542" t="s">
        <v>479</v>
      </c>
      <c r="N542" t="s">
        <v>31</v>
      </c>
      <c r="O542" t="s">
        <v>480</v>
      </c>
      <c r="P542" t="s">
        <v>31</v>
      </c>
      <c r="Q542" t="s">
        <v>481</v>
      </c>
      <c r="R542" t="s">
        <v>273</v>
      </c>
      <c r="S542" t="s">
        <v>45</v>
      </c>
      <c r="T542" t="s">
        <v>482</v>
      </c>
      <c r="U542" t="s">
        <v>53</v>
      </c>
      <c r="V542">
        <v>0.19354838709677399</v>
      </c>
      <c r="W542">
        <v>2004</v>
      </c>
      <c r="X542">
        <v>7</v>
      </c>
      <c r="Y542">
        <v>3</v>
      </c>
    </row>
    <row r="543" spans="1:25" x14ac:dyDescent="0.25">
      <c r="A543">
        <v>10278</v>
      </c>
      <c r="B543">
        <v>23</v>
      </c>
      <c r="C543">
        <v>100</v>
      </c>
      <c r="D543">
        <v>2</v>
      </c>
      <c r="E543">
        <v>2604.52</v>
      </c>
      <c r="F543" s="1">
        <v>38205</v>
      </c>
      <c r="G543" t="s">
        <v>25</v>
      </c>
      <c r="H543" t="s">
        <v>193</v>
      </c>
      <c r="I543">
        <v>124</v>
      </c>
      <c r="J543" t="s">
        <v>596</v>
      </c>
      <c r="K543" t="s">
        <v>568</v>
      </c>
      <c r="L543" t="s">
        <v>569</v>
      </c>
      <c r="M543" t="s">
        <v>570</v>
      </c>
      <c r="N543" t="s">
        <v>31</v>
      </c>
      <c r="O543" t="s">
        <v>571</v>
      </c>
      <c r="P543" t="s">
        <v>572</v>
      </c>
      <c r="Q543" t="s">
        <v>573</v>
      </c>
      <c r="R543" t="s">
        <v>35</v>
      </c>
      <c r="S543" t="s">
        <v>36</v>
      </c>
      <c r="T543" t="s">
        <v>574</v>
      </c>
      <c r="U543" t="s">
        <v>38</v>
      </c>
      <c r="V543">
        <v>0.19354838709677399</v>
      </c>
      <c r="W543">
        <v>2004</v>
      </c>
      <c r="X543">
        <v>8</v>
      </c>
      <c r="Y543">
        <v>3</v>
      </c>
    </row>
    <row r="544" spans="1:25" x14ac:dyDescent="0.25">
      <c r="A544">
        <v>10288</v>
      </c>
      <c r="B544">
        <v>20</v>
      </c>
      <c r="C544">
        <v>100</v>
      </c>
      <c r="D544">
        <v>14</v>
      </c>
      <c r="E544">
        <v>2936.8</v>
      </c>
      <c r="F544" s="1">
        <v>38231</v>
      </c>
      <c r="G544" t="s">
        <v>25</v>
      </c>
      <c r="H544" t="s">
        <v>193</v>
      </c>
      <c r="I544">
        <v>124</v>
      </c>
      <c r="J544" t="s">
        <v>596</v>
      </c>
      <c r="K544" t="s">
        <v>443</v>
      </c>
      <c r="L544" t="s">
        <v>444</v>
      </c>
      <c r="M544" t="s">
        <v>445</v>
      </c>
      <c r="N544" t="s">
        <v>446</v>
      </c>
      <c r="O544" t="s">
        <v>210</v>
      </c>
      <c r="P544" t="s">
        <v>31</v>
      </c>
      <c r="Q544" t="s">
        <v>447</v>
      </c>
      <c r="R544" t="s">
        <v>210</v>
      </c>
      <c r="S544" t="s">
        <v>102</v>
      </c>
      <c r="T544" t="s">
        <v>448</v>
      </c>
      <c r="U544" t="s">
        <v>38</v>
      </c>
      <c r="V544">
        <v>0.19354838709677399</v>
      </c>
      <c r="W544">
        <v>2004</v>
      </c>
      <c r="X544">
        <v>9</v>
      </c>
      <c r="Y544">
        <v>3</v>
      </c>
    </row>
    <row r="545" spans="1:25" x14ac:dyDescent="0.25">
      <c r="A545">
        <v>10301</v>
      </c>
      <c r="B545">
        <v>32</v>
      </c>
      <c r="C545">
        <v>100</v>
      </c>
      <c r="D545">
        <v>4</v>
      </c>
      <c r="E545">
        <v>3424.64</v>
      </c>
      <c r="F545" s="1">
        <v>37899</v>
      </c>
      <c r="G545" t="s">
        <v>25</v>
      </c>
      <c r="H545" t="s">
        <v>193</v>
      </c>
      <c r="I545">
        <v>124</v>
      </c>
      <c r="J545" t="s">
        <v>596</v>
      </c>
      <c r="K545" t="s">
        <v>575</v>
      </c>
      <c r="L545" t="s">
        <v>576</v>
      </c>
      <c r="M545" t="s">
        <v>577</v>
      </c>
      <c r="N545" t="s">
        <v>31</v>
      </c>
      <c r="O545" t="s">
        <v>578</v>
      </c>
      <c r="P545" t="s">
        <v>31</v>
      </c>
      <c r="Q545" t="s">
        <v>579</v>
      </c>
      <c r="R545" t="s">
        <v>83</v>
      </c>
      <c r="S545" t="s">
        <v>45</v>
      </c>
      <c r="T545" t="s">
        <v>580</v>
      </c>
      <c r="U545" t="s">
        <v>53</v>
      </c>
      <c r="V545">
        <v>0.19354838709677399</v>
      </c>
      <c r="W545">
        <v>2003</v>
      </c>
      <c r="X545">
        <v>10</v>
      </c>
      <c r="Y545">
        <v>4</v>
      </c>
    </row>
    <row r="546" spans="1:25" x14ac:dyDescent="0.25">
      <c r="A546">
        <v>10311</v>
      </c>
      <c r="B546">
        <v>29</v>
      </c>
      <c r="C546">
        <v>100</v>
      </c>
      <c r="D546">
        <v>9</v>
      </c>
      <c r="E546">
        <v>2923.2</v>
      </c>
      <c r="F546" s="1">
        <v>38276</v>
      </c>
      <c r="G546" t="s">
        <v>25</v>
      </c>
      <c r="H546" t="s">
        <v>193</v>
      </c>
      <c r="I546">
        <v>124</v>
      </c>
      <c r="J546" t="s">
        <v>596</v>
      </c>
      <c r="K546" t="s">
        <v>186</v>
      </c>
      <c r="L546" t="s">
        <v>187</v>
      </c>
      <c r="M546" t="s">
        <v>188</v>
      </c>
      <c r="N546" t="s">
        <v>31</v>
      </c>
      <c r="O546" t="s">
        <v>189</v>
      </c>
      <c r="P546" t="s">
        <v>31</v>
      </c>
      <c r="Q546" t="s">
        <v>190</v>
      </c>
      <c r="R546" t="s">
        <v>191</v>
      </c>
      <c r="S546" t="s">
        <v>45</v>
      </c>
      <c r="T546" t="s">
        <v>192</v>
      </c>
      <c r="U546" t="s">
        <v>38</v>
      </c>
      <c r="V546">
        <v>0.19354838709677399</v>
      </c>
      <c r="W546">
        <v>2004</v>
      </c>
      <c r="X546">
        <v>10</v>
      </c>
      <c r="Y546">
        <v>4</v>
      </c>
    </row>
    <row r="547" spans="1:25" x14ac:dyDescent="0.25">
      <c r="A547">
        <v>10321</v>
      </c>
      <c r="B547">
        <v>44</v>
      </c>
      <c r="C547">
        <v>100</v>
      </c>
      <c r="D547">
        <v>6</v>
      </c>
      <c r="E547">
        <v>4489.76</v>
      </c>
      <c r="F547" s="1">
        <v>38295</v>
      </c>
      <c r="G547" t="s">
        <v>25</v>
      </c>
      <c r="H547" t="s">
        <v>193</v>
      </c>
      <c r="I547">
        <v>124</v>
      </c>
      <c r="J547" t="s">
        <v>596</v>
      </c>
      <c r="K547" t="s">
        <v>172</v>
      </c>
      <c r="L547" t="s">
        <v>173</v>
      </c>
      <c r="M547" t="s">
        <v>174</v>
      </c>
      <c r="N547" t="s">
        <v>31</v>
      </c>
      <c r="O547" t="s">
        <v>175</v>
      </c>
      <c r="P547" t="s">
        <v>133</v>
      </c>
      <c r="Q547" t="s">
        <v>176</v>
      </c>
      <c r="R547" t="s">
        <v>35</v>
      </c>
      <c r="S547" t="s">
        <v>36</v>
      </c>
      <c r="T547" t="s">
        <v>177</v>
      </c>
      <c r="U547" t="s">
        <v>53</v>
      </c>
      <c r="V547">
        <v>0.19354838709677399</v>
      </c>
      <c r="W547">
        <v>2004</v>
      </c>
      <c r="X547">
        <v>11</v>
      </c>
      <c r="Y547">
        <v>4</v>
      </c>
    </row>
    <row r="548" spans="1:25" x14ac:dyDescent="0.25">
      <c r="A548">
        <v>10331</v>
      </c>
      <c r="B548">
        <v>44</v>
      </c>
      <c r="C548">
        <v>100</v>
      </c>
      <c r="D548">
        <v>14</v>
      </c>
      <c r="E548">
        <v>4849.24</v>
      </c>
      <c r="F548" s="1">
        <v>38308</v>
      </c>
      <c r="G548" t="s">
        <v>25</v>
      </c>
      <c r="H548" t="s">
        <v>193</v>
      </c>
      <c r="I548">
        <v>124</v>
      </c>
      <c r="J548" t="s">
        <v>596</v>
      </c>
      <c r="K548" t="s">
        <v>326</v>
      </c>
      <c r="L548" t="s">
        <v>327</v>
      </c>
      <c r="M548" t="s">
        <v>328</v>
      </c>
      <c r="N548" t="s">
        <v>31</v>
      </c>
      <c r="O548" t="s">
        <v>229</v>
      </c>
      <c r="P548" t="s">
        <v>153</v>
      </c>
      <c r="Q548" t="s">
        <v>230</v>
      </c>
      <c r="R548" t="s">
        <v>35</v>
      </c>
      <c r="S548" t="s">
        <v>36</v>
      </c>
      <c r="T548" t="s">
        <v>329</v>
      </c>
      <c r="U548" t="s">
        <v>53</v>
      </c>
      <c r="V548">
        <v>0.19354838709677399</v>
      </c>
      <c r="W548">
        <v>2004</v>
      </c>
      <c r="X548">
        <v>11</v>
      </c>
      <c r="Y548">
        <v>4</v>
      </c>
    </row>
    <row r="549" spans="1:25" x14ac:dyDescent="0.25">
      <c r="A549">
        <v>10343</v>
      </c>
      <c r="B549">
        <v>36</v>
      </c>
      <c r="C549">
        <v>100</v>
      </c>
      <c r="D549">
        <v>4</v>
      </c>
      <c r="E549">
        <v>5848.92</v>
      </c>
      <c r="F549" s="1">
        <v>38315</v>
      </c>
      <c r="G549" t="s">
        <v>25</v>
      </c>
      <c r="H549" t="s">
        <v>193</v>
      </c>
      <c r="I549">
        <v>124</v>
      </c>
      <c r="J549" t="s">
        <v>596</v>
      </c>
      <c r="K549" t="s">
        <v>39</v>
      </c>
      <c r="L549" t="s">
        <v>40</v>
      </c>
      <c r="M549" t="s">
        <v>41</v>
      </c>
      <c r="N549" t="s">
        <v>31</v>
      </c>
      <c r="O549" t="s">
        <v>42</v>
      </c>
      <c r="P549" t="s">
        <v>31</v>
      </c>
      <c r="Q549" t="s">
        <v>43</v>
      </c>
      <c r="R549" t="s">
        <v>44</v>
      </c>
      <c r="S549" t="s">
        <v>45</v>
      </c>
      <c r="T549" t="s">
        <v>46</v>
      </c>
      <c r="U549" t="s">
        <v>53</v>
      </c>
      <c r="V549">
        <v>0.19354838709677399</v>
      </c>
      <c r="W549">
        <v>2004</v>
      </c>
      <c r="X549">
        <v>11</v>
      </c>
      <c r="Y549">
        <v>4</v>
      </c>
    </row>
    <row r="550" spans="1:25" x14ac:dyDescent="0.25">
      <c r="A550">
        <v>10367</v>
      </c>
      <c r="B550">
        <v>49</v>
      </c>
      <c r="C550">
        <v>56.3</v>
      </c>
      <c r="D550">
        <v>1</v>
      </c>
      <c r="E550">
        <v>2758.7</v>
      </c>
      <c r="F550" s="1">
        <v>38364</v>
      </c>
      <c r="G550" t="s">
        <v>432</v>
      </c>
      <c r="H550" t="s">
        <v>193</v>
      </c>
      <c r="I550">
        <v>124</v>
      </c>
      <c r="J550" t="s">
        <v>596</v>
      </c>
      <c r="K550" t="s">
        <v>54</v>
      </c>
      <c r="L550" t="s">
        <v>55</v>
      </c>
      <c r="M550" t="s">
        <v>56</v>
      </c>
      <c r="N550" t="s">
        <v>31</v>
      </c>
      <c r="O550" t="s">
        <v>57</v>
      </c>
      <c r="P550" t="s">
        <v>58</v>
      </c>
      <c r="Q550" t="s">
        <v>59</v>
      </c>
      <c r="R550" t="s">
        <v>35</v>
      </c>
      <c r="S550" t="s">
        <v>36</v>
      </c>
      <c r="T550" t="s">
        <v>60</v>
      </c>
      <c r="U550" t="s">
        <v>38</v>
      </c>
      <c r="V550">
        <v>0.54596774193548403</v>
      </c>
      <c r="W550">
        <v>2005</v>
      </c>
      <c r="X550">
        <v>1</v>
      </c>
      <c r="Y550">
        <v>1</v>
      </c>
    </row>
    <row r="551" spans="1:25" x14ac:dyDescent="0.25">
      <c r="A551">
        <v>10378</v>
      </c>
      <c r="B551">
        <v>34</v>
      </c>
      <c r="C551">
        <v>42.64</v>
      </c>
      <c r="D551">
        <v>5</v>
      </c>
      <c r="E551">
        <v>1449.76</v>
      </c>
      <c r="F551" s="1">
        <v>38393</v>
      </c>
      <c r="G551" t="s">
        <v>25</v>
      </c>
      <c r="H551" t="s">
        <v>193</v>
      </c>
      <c r="I551">
        <v>124</v>
      </c>
      <c r="J551" t="s">
        <v>596</v>
      </c>
      <c r="K551" t="s">
        <v>186</v>
      </c>
      <c r="L551" t="s">
        <v>187</v>
      </c>
      <c r="M551" t="s">
        <v>188</v>
      </c>
      <c r="N551" t="s">
        <v>31</v>
      </c>
      <c r="O551" t="s">
        <v>189</v>
      </c>
      <c r="P551" t="s">
        <v>31</v>
      </c>
      <c r="Q551" t="s">
        <v>190</v>
      </c>
      <c r="R551" t="s">
        <v>191</v>
      </c>
      <c r="S551" t="s">
        <v>45</v>
      </c>
      <c r="T551" t="s">
        <v>192</v>
      </c>
      <c r="U551" t="s">
        <v>38</v>
      </c>
      <c r="V551">
        <v>0.65612903225806396</v>
      </c>
      <c r="W551">
        <v>2005</v>
      </c>
      <c r="X551">
        <v>2</v>
      </c>
      <c r="Y551">
        <v>1</v>
      </c>
    </row>
    <row r="552" spans="1:25" x14ac:dyDescent="0.25">
      <c r="A552">
        <v>10407</v>
      </c>
      <c r="B552">
        <v>59</v>
      </c>
      <c r="C552">
        <v>100</v>
      </c>
      <c r="D552">
        <v>11</v>
      </c>
      <c r="E552">
        <v>7048.14</v>
      </c>
      <c r="F552" s="1">
        <v>38464</v>
      </c>
      <c r="G552" t="s">
        <v>425</v>
      </c>
      <c r="H552" t="s">
        <v>193</v>
      </c>
      <c r="I552">
        <v>124</v>
      </c>
      <c r="J552" t="s">
        <v>596</v>
      </c>
      <c r="K552" t="s">
        <v>420</v>
      </c>
      <c r="L552" t="s">
        <v>421</v>
      </c>
      <c r="M552" t="s">
        <v>422</v>
      </c>
      <c r="N552" t="s">
        <v>31</v>
      </c>
      <c r="O552" t="s">
        <v>423</v>
      </c>
      <c r="P552" t="s">
        <v>58</v>
      </c>
      <c r="Q552" t="s">
        <v>70</v>
      </c>
      <c r="R552" t="s">
        <v>35</v>
      </c>
      <c r="S552" t="s">
        <v>36</v>
      </c>
      <c r="T552" t="s">
        <v>424</v>
      </c>
      <c r="U552" t="s">
        <v>163</v>
      </c>
      <c r="V552">
        <v>0.19354838709677399</v>
      </c>
      <c r="W552">
        <v>2005</v>
      </c>
      <c r="X552">
        <v>4</v>
      </c>
      <c r="Y552">
        <v>2</v>
      </c>
    </row>
    <row r="553" spans="1:25" x14ac:dyDescent="0.25">
      <c r="A553">
        <v>10419</v>
      </c>
      <c r="B553">
        <v>37</v>
      </c>
      <c r="C553">
        <v>100</v>
      </c>
      <c r="D553">
        <v>1</v>
      </c>
      <c r="E553">
        <v>5202.9399999999996</v>
      </c>
      <c r="F553" s="1">
        <v>38489</v>
      </c>
      <c r="G553" t="s">
        <v>25</v>
      </c>
      <c r="H553" t="s">
        <v>193</v>
      </c>
      <c r="I553">
        <v>124</v>
      </c>
      <c r="J553" t="s">
        <v>596</v>
      </c>
      <c r="K553" t="s">
        <v>156</v>
      </c>
      <c r="L553" t="s">
        <v>157</v>
      </c>
      <c r="M553" t="s">
        <v>158</v>
      </c>
      <c r="N553" t="s">
        <v>31</v>
      </c>
      <c r="O553" t="s">
        <v>159</v>
      </c>
      <c r="P553" t="s">
        <v>31</v>
      </c>
      <c r="Q553" t="s">
        <v>160</v>
      </c>
      <c r="R553" t="s">
        <v>161</v>
      </c>
      <c r="S553" t="s">
        <v>45</v>
      </c>
      <c r="T553" t="s">
        <v>162</v>
      </c>
      <c r="U553" t="s">
        <v>53</v>
      </c>
      <c r="V553">
        <v>0.19354838709677399</v>
      </c>
      <c r="W553">
        <v>2005</v>
      </c>
      <c r="X553">
        <v>5</v>
      </c>
      <c r="Y553">
        <v>2</v>
      </c>
    </row>
    <row r="554" spans="1:25" x14ac:dyDescent="0.25">
      <c r="A554">
        <v>10106</v>
      </c>
      <c r="B554">
        <v>36</v>
      </c>
      <c r="C554">
        <v>100</v>
      </c>
      <c r="D554">
        <v>12</v>
      </c>
      <c r="E554">
        <v>5279.4</v>
      </c>
      <c r="F554" s="1">
        <v>37669</v>
      </c>
      <c r="G554" t="s">
        <v>25</v>
      </c>
      <c r="H554" t="s">
        <v>597</v>
      </c>
      <c r="I554">
        <v>157</v>
      </c>
      <c r="J554" t="s">
        <v>598</v>
      </c>
      <c r="K554" t="s">
        <v>583</v>
      </c>
      <c r="L554" t="s">
        <v>584</v>
      </c>
      <c r="M554" t="s">
        <v>585</v>
      </c>
      <c r="N554" t="s">
        <v>31</v>
      </c>
      <c r="O554" t="s">
        <v>586</v>
      </c>
      <c r="P554" t="s">
        <v>31</v>
      </c>
      <c r="Q554" t="s">
        <v>587</v>
      </c>
      <c r="R554" t="s">
        <v>273</v>
      </c>
      <c r="S554" t="s">
        <v>45</v>
      </c>
      <c r="T554" t="s">
        <v>588</v>
      </c>
      <c r="U554" t="s">
        <v>53</v>
      </c>
      <c r="V554">
        <v>0.36305732484076397</v>
      </c>
      <c r="W554">
        <v>2003</v>
      </c>
      <c r="X554">
        <v>2</v>
      </c>
      <c r="Y554">
        <v>1</v>
      </c>
    </row>
    <row r="555" spans="1:25" x14ac:dyDescent="0.25">
      <c r="A555">
        <v>10119</v>
      </c>
      <c r="B555">
        <v>43</v>
      </c>
      <c r="C555">
        <v>100</v>
      </c>
      <c r="D555">
        <v>3</v>
      </c>
      <c r="E555">
        <v>6916.12</v>
      </c>
      <c r="F555" s="1">
        <v>37739</v>
      </c>
      <c r="G555" t="s">
        <v>25</v>
      </c>
      <c r="H555" t="s">
        <v>597</v>
      </c>
      <c r="I555">
        <v>157</v>
      </c>
      <c r="J555" t="s">
        <v>598</v>
      </c>
      <c r="K555" t="s">
        <v>156</v>
      </c>
      <c r="L555" t="s">
        <v>157</v>
      </c>
      <c r="M555" t="s">
        <v>158</v>
      </c>
      <c r="N555" t="s">
        <v>31</v>
      </c>
      <c r="O555" t="s">
        <v>159</v>
      </c>
      <c r="P555" t="s">
        <v>31</v>
      </c>
      <c r="Q555" t="s">
        <v>160</v>
      </c>
      <c r="R555" t="s">
        <v>161</v>
      </c>
      <c r="S555" t="s">
        <v>45</v>
      </c>
      <c r="T555" t="s">
        <v>162</v>
      </c>
      <c r="U555" t="s">
        <v>53</v>
      </c>
      <c r="V555">
        <v>0.36305732484076397</v>
      </c>
      <c r="W555">
        <v>2003</v>
      </c>
      <c r="X555">
        <v>4</v>
      </c>
      <c r="Y555">
        <v>2</v>
      </c>
    </row>
    <row r="556" spans="1:25" x14ac:dyDescent="0.25">
      <c r="A556">
        <v>10131</v>
      </c>
      <c r="B556">
        <v>21</v>
      </c>
      <c r="C556">
        <v>100</v>
      </c>
      <c r="D556">
        <v>4</v>
      </c>
      <c r="E556">
        <v>2781.66</v>
      </c>
      <c r="F556" s="1">
        <v>37788</v>
      </c>
      <c r="G556" t="s">
        <v>25</v>
      </c>
      <c r="H556" t="s">
        <v>597</v>
      </c>
      <c r="I556">
        <v>157</v>
      </c>
      <c r="J556" t="s">
        <v>598</v>
      </c>
      <c r="K556" t="s">
        <v>599</v>
      </c>
      <c r="L556" t="s">
        <v>600</v>
      </c>
      <c r="M556" t="s">
        <v>601</v>
      </c>
      <c r="N556" t="s">
        <v>31</v>
      </c>
      <c r="O556" t="s">
        <v>542</v>
      </c>
      <c r="P556" t="s">
        <v>120</v>
      </c>
      <c r="Q556" t="s">
        <v>602</v>
      </c>
      <c r="R556" t="s">
        <v>35</v>
      </c>
      <c r="S556" t="s">
        <v>36</v>
      </c>
      <c r="T556" t="s">
        <v>603</v>
      </c>
      <c r="U556" t="s">
        <v>38</v>
      </c>
      <c r="V556">
        <v>0.36305732484076397</v>
      </c>
      <c r="W556">
        <v>2003</v>
      </c>
      <c r="X556">
        <v>6</v>
      </c>
      <c r="Y556">
        <v>2</v>
      </c>
    </row>
    <row r="557" spans="1:25" x14ac:dyDescent="0.25">
      <c r="A557">
        <v>10143</v>
      </c>
      <c r="B557">
        <v>32</v>
      </c>
      <c r="C557">
        <v>100</v>
      </c>
      <c r="D557">
        <v>7</v>
      </c>
      <c r="E557">
        <v>5248</v>
      </c>
      <c r="F557" s="1">
        <v>37843</v>
      </c>
      <c r="G557" t="s">
        <v>25</v>
      </c>
      <c r="H557" t="s">
        <v>597</v>
      </c>
      <c r="I557">
        <v>157</v>
      </c>
      <c r="J557" t="s">
        <v>598</v>
      </c>
      <c r="K557" t="s">
        <v>355</v>
      </c>
      <c r="L557" t="s">
        <v>356</v>
      </c>
      <c r="M557" t="s">
        <v>357</v>
      </c>
      <c r="N557" t="s">
        <v>31</v>
      </c>
      <c r="O557" t="s">
        <v>175</v>
      </c>
      <c r="P557" t="s">
        <v>133</v>
      </c>
      <c r="Q557" t="s">
        <v>176</v>
      </c>
      <c r="R557" t="s">
        <v>35</v>
      </c>
      <c r="S557" t="s">
        <v>36</v>
      </c>
      <c r="T557" t="s">
        <v>358</v>
      </c>
      <c r="U557" t="s">
        <v>53</v>
      </c>
      <c r="V557">
        <v>0.36305732484076397</v>
      </c>
      <c r="W557">
        <v>2003</v>
      </c>
      <c r="X557">
        <v>8</v>
      </c>
      <c r="Y557">
        <v>3</v>
      </c>
    </row>
    <row r="558" spans="1:25" x14ac:dyDescent="0.25">
      <c r="A558">
        <v>10155</v>
      </c>
      <c r="B558">
        <v>38</v>
      </c>
      <c r="C558">
        <v>100</v>
      </c>
      <c r="D558">
        <v>5</v>
      </c>
      <c r="E558">
        <v>6531.44</v>
      </c>
      <c r="F558" s="1">
        <v>37900</v>
      </c>
      <c r="G558" t="s">
        <v>25</v>
      </c>
      <c r="H558" t="s">
        <v>597</v>
      </c>
      <c r="I558">
        <v>157</v>
      </c>
      <c r="J558" t="s">
        <v>598</v>
      </c>
      <c r="K558" t="s">
        <v>136</v>
      </c>
      <c r="L558" t="s">
        <v>137</v>
      </c>
      <c r="M558" t="s">
        <v>138</v>
      </c>
      <c r="N558" t="s">
        <v>31</v>
      </c>
      <c r="O558" t="s">
        <v>139</v>
      </c>
      <c r="P558" t="s">
        <v>31</v>
      </c>
      <c r="Q558" t="s">
        <v>140</v>
      </c>
      <c r="R558" t="s">
        <v>141</v>
      </c>
      <c r="S558" t="s">
        <v>45</v>
      </c>
      <c r="T558" t="s">
        <v>142</v>
      </c>
      <c r="U558" t="s">
        <v>53</v>
      </c>
      <c r="V558">
        <v>0.36305732484076397</v>
      </c>
      <c r="W558">
        <v>2003</v>
      </c>
      <c r="X558">
        <v>10</v>
      </c>
      <c r="Y558">
        <v>4</v>
      </c>
    </row>
    <row r="559" spans="1:25" x14ac:dyDescent="0.25">
      <c r="A559">
        <v>10167</v>
      </c>
      <c r="B559">
        <v>43</v>
      </c>
      <c r="C559">
        <v>100</v>
      </c>
      <c r="D559">
        <v>1</v>
      </c>
      <c r="E559">
        <v>5763.72</v>
      </c>
      <c r="F559" s="1">
        <v>37917</v>
      </c>
      <c r="G559" t="s">
        <v>359</v>
      </c>
      <c r="H559" t="s">
        <v>597</v>
      </c>
      <c r="I559">
        <v>157</v>
      </c>
      <c r="J559" t="s">
        <v>598</v>
      </c>
      <c r="K559" t="s">
        <v>275</v>
      </c>
      <c r="L559" t="s">
        <v>276</v>
      </c>
      <c r="M559" t="s">
        <v>277</v>
      </c>
      <c r="N559" t="s">
        <v>31</v>
      </c>
      <c r="O559" t="s">
        <v>278</v>
      </c>
      <c r="P559" t="s">
        <v>31</v>
      </c>
      <c r="Q559" t="s">
        <v>279</v>
      </c>
      <c r="R559" t="s">
        <v>200</v>
      </c>
      <c r="S559" t="s">
        <v>45</v>
      </c>
      <c r="T559" t="s">
        <v>280</v>
      </c>
      <c r="U559" t="s">
        <v>53</v>
      </c>
      <c r="V559">
        <v>0.36305732484076397</v>
      </c>
      <c r="W559">
        <v>2003</v>
      </c>
      <c r="X559">
        <v>10</v>
      </c>
      <c r="Y559">
        <v>4</v>
      </c>
    </row>
    <row r="560" spans="1:25" x14ac:dyDescent="0.25">
      <c r="A560">
        <v>10178</v>
      </c>
      <c r="B560">
        <v>42</v>
      </c>
      <c r="C560">
        <v>100</v>
      </c>
      <c r="D560">
        <v>4</v>
      </c>
      <c r="E560">
        <v>6490.68</v>
      </c>
      <c r="F560" s="1">
        <v>37933</v>
      </c>
      <c r="G560" t="s">
        <v>25</v>
      </c>
      <c r="H560" t="s">
        <v>597</v>
      </c>
      <c r="I560">
        <v>157</v>
      </c>
      <c r="J560" t="s">
        <v>598</v>
      </c>
      <c r="K560" t="s">
        <v>360</v>
      </c>
      <c r="L560" t="s">
        <v>361</v>
      </c>
      <c r="M560" t="s">
        <v>362</v>
      </c>
      <c r="N560" t="s">
        <v>31</v>
      </c>
      <c r="O560" t="s">
        <v>363</v>
      </c>
      <c r="P560" t="s">
        <v>31</v>
      </c>
      <c r="Q560" t="s">
        <v>364</v>
      </c>
      <c r="R560" t="s">
        <v>44</v>
      </c>
      <c r="S560" t="s">
        <v>45</v>
      </c>
      <c r="T560" t="s">
        <v>365</v>
      </c>
      <c r="U560" t="s">
        <v>53</v>
      </c>
      <c r="V560">
        <v>0.36305732484076397</v>
      </c>
      <c r="W560">
        <v>2003</v>
      </c>
      <c r="X560">
        <v>11</v>
      </c>
      <c r="Y560">
        <v>4</v>
      </c>
    </row>
    <row r="561" spans="1:25" x14ac:dyDescent="0.25">
      <c r="A561">
        <v>10186</v>
      </c>
      <c r="B561">
        <v>32</v>
      </c>
      <c r="C561">
        <v>100</v>
      </c>
      <c r="D561">
        <v>1</v>
      </c>
      <c r="E561">
        <v>6004.8</v>
      </c>
      <c r="F561" s="1">
        <v>37939</v>
      </c>
      <c r="G561" t="s">
        <v>25</v>
      </c>
      <c r="H561" t="s">
        <v>597</v>
      </c>
      <c r="I561">
        <v>157</v>
      </c>
      <c r="J561" t="s">
        <v>598</v>
      </c>
      <c r="K561" t="s">
        <v>366</v>
      </c>
      <c r="L561" t="s">
        <v>367</v>
      </c>
      <c r="M561" t="s">
        <v>368</v>
      </c>
      <c r="N561" t="s">
        <v>31</v>
      </c>
      <c r="O561" t="s">
        <v>352</v>
      </c>
      <c r="P561" t="s">
        <v>31</v>
      </c>
      <c r="Q561" t="s">
        <v>369</v>
      </c>
      <c r="R561" t="s">
        <v>183</v>
      </c>
      <c r="S561" t="s">
        <v>45</v>
      </c>
      <c r="T561" t="s">
        <v>370</v>
      </c>
      <c r="U561" t="s">
        <v>53</v>
      </c>
      <c r="V561">
        <v>0.36305732484076397</v>
      </c>
      <c r="W561">
        <v>2003</v>
      </c>
      <c r="X561">
        <v>11</v>
      </c>
      <c r="Y561">
        <v>4</v>
      </c>
    </row>
    <row r="562" spans="1:25" x14ac:dyDescent="0.25">
      <c r="A562">
        <v>10198</v>
      </c>
      <c r="B562">
        <v>42</v>
      </c>
      <c r="C562">
        <v>100</v>
      </c>
      <c r="D562">
        <v>4</v>
      </c>
      <c r="E562">
        <v>7483.98</v>
      </c>
      <c r="F562" s="1">
        <v>37952</v>
      </c>
      <c r="G562" t="s">
        <v>25</v>
      </c>
      <c r="H562" t="s">
        <v>597</v>
      </c>
      <c r="I562">
        <v>157</v>
      </c>
      <c r="J562" t="s">
        <v>598</v>
      </c>
      <c r="K562" t="s">
        <v>450</v>
      </c>
      <c r="L562" t="s">
        <v>451</v>
      </c>
      <c r="M562" t="s">
        <v>452</v>
      </c>
      <c r="N562" t="s">
        <v>31</v>
      </c>
      <c r="O562" t="s">
        <v>453</v>
      </c>
      <c r="P562" t="s">
        <v>31</v>
      </c>
      <c r="Q562" t="s">
        <v>454</v>
      </c>
      <c r="R562" t="s">
        <v>455</v>
      </c>
      <c r="S562" t="s">
        <v>212</v>
      </c>
      <c r="T562" t="s">
        <v>456</v>
      </c>
      <c r="U562" t="s">
        <v>163</v>
      </c>
      <c r="V562">
        <v>0.36305732484076397</v>
      </c>
      <c r="W562">
        <v>2003</v>
      </c>
      <c r="X562">
        <v>11</v>
      </c>
      <c r="Y562">
        <v>4</v>
      </c>
    </row>
    <row r="563" spans="1:25" x14ac:dyDescent="0.25">
      <c r="A563">
        <v>10210</v>
      </c>
      <c r="B563">
        <v>31</v>
      </c>
      <c r="C563">
        <v>100</v>
      </c>
      <c r="D563">
        <v>17</v>
      </c>
      <c r="E563">
        <v>5719.5</v>
      </c>
      <c r="F563" s="1">
        <v>37998</v>
      </c>
      <c r="G563" t="s">
        <v>25</v>
      </c>
      <c r="H563" t="s">
        <v>597</v>
      </c>
      <c r="I563">
        <v>157</v>
      </c>
      <c r="J563" t="s">
        <v>598</v>
      </c>
      <c r="K563" t="s">
        <v>320</v>
      </c>
      <c r="L563" t="s">
        <v>321</v>
      </c>
      <c r="M563" t="s">
        <v>322</v>
      </c>
      <c r="N563" t="s">
        <v>31</v>
      </c>
      <c r="O563" t="s">
        <v>323</v>
      </c>
      <c r="P563" t="s">
        <v>323</v>
      </c>
      <c r="Q563" t="s">
        <v>324</v>
      </c>
      <c r="R563" t="s">
        <v>212</v>
      </c>
      <c r="S563" t="s">
        <v>212</v>
      </c>
      <c r="T563" t="s">
        <v>325</v>
      </c>
      <c r="U563" t="s">
        <v>53</v>
      </c>
      <c r="V563">
        <v>0.36305732484076397</v>
      </c>
      <c r="W563">
        <v>2004</v>
      </c>
      <c r="X563">
        <v>1</v>
      </c>
      <c r="Y563">
        <v>1</v>
      </c>
    </row>
    <row r="564" spans="1:25" x14ac:dyDescent="0.25">
      <c r="A564">
        <v>10222</v>
      </c>
      <c r="B564">
        <v>49</v>
      </c>
      <c r="C564">
        <v>100</v>
      </c>
      <c r="D564">
        <v>4</v>
      </c>
      <c r="E564">
        <v>6954.08</v>
      </c>
      <c r="F564" s="1">
        <v>38036</v>
      </c>
      <c r="G564" t="s">
        <v>25</v>
      </c>
      <c r="H564" t="s">
        <v>597</v>
      </c>
      <c r="I564">
        <v>157</v>
      </c>
      <c r="J564" t="s">
        <v>598</v>
      </c>
      <c r="K564" t="s">
        <v>382</v>
      </c>
      <c r="L564" t="s">
        <v>383</v>
      </c>
      <c r="M564" t="s">
        <v>384</v>
      </c>
      <c r="N564" t="s">
        <v>31</v>
      </c>
      <c r="O564" t="s">
        <v>385</v>
      </c>
      <c r="P564" t="s">
        <v>58</v>
      </c>
      <c r="Q564" t="s">
        <v>386</v>
      </c>
      <c r="R564" t="s">
        <v>35</v>
      </c>
      <c r="S564" t="s">
        <v>36</v>
      </c>
      <c r="T564" t="s">
        <v>387</v>
      </c>
      <c r="U564" t="s">
        <v>53</v>
      </c>
      <c r="V564">
        <v>0.36305732484076397</v>
      </c>
      <c r="W564">
        <v>2004</v>
      </c>
      <c r="X564">
        <v>2</v>
      </c>
      <c r="Y564">
        <v>1</v>
      </c>
    </row>
    <row r="565" spans="1:25" x14ac:dyDescent="0.25">
      <c r="A565">
        <v>10250</v>
      </c>
      <c r="B565">
        <v>45</v>
      </c>
      <c r="C565">
        <v>100</v>
      </c>
      <c r="D565">
        <v>14</v>
      </c>
      <c r="E565">
        <v>8160.3</v>
      </c>
      <c r="F565" s="1">
        <v>38118</v>
      </c>
      <c r="G565" t="s">
        <v>25</v>
      </c>
      <c r="H565" t="s">
        <v>597</v>
      </c>
      <c r="I565">
        <v>157</v>
      </c>
      <c r="J565" t="s">
        <v>598</v>
      </c>
      <c r="K565" t="s">
        <v>420</v>
      </c>
      <c r="L565" t="s">
        <v>421</v>
      </c>
      <c r="M565" t="s">
        <v>422</v>
      </c>
      <c r="N565" t="s">
        <v>31</v>
      </c>
      <c r="O565" t="s">
        <v>423</v>
      </c>
      <c r="P565" t="s">
        <v>58</v>
      </c>
      <c r="Q565" t="s">
        <v>70</v>
      </c>
      <c r="R565" t="s">
        <v>35</v>
      </c>
      <c r="S565" t="s">
        <v>36</v>
      </c>
      <c r="T565" t="s">
        <v>424</v>
      </c>
      <c r="U565" t="s">
        <v>163</v>
      </c>
      <c r="V565">
        <v>0.36305732484076397</v>
      </c>
      <c r="W565">
        <v>2004</v>
      </c>
      <c r="X565">
        <v>5</v>
      </c>
      <c r="Y565">
        <v>2</v>
      </c>
    </row>
    <row r="566" spans="1:25" x14ac:dyDescent="0.25">
      <c r="A566">
        <v>10262</v>
      </c>
      <c r="B566">
        <v>49</v>
      </c>
      <c r="C566">
        <v>100</v>
      </c>
      <c r="D566">
        <v>9</v>
      </c>
      <c r="E566">
        <v>6567.96</v>
      </c>
      <c r="F566" s="1">
        <v>38162</v>
      </c>
      <c r="G566" t="s">
        <v>359</v>
      </c>
      <c r="H566" t="s">
        <v>597</v>
      </c>
      <c r="I566">
        <v>157</v>
      </c>
      <c r="J566" t="s">
        <v>598</v>
      </c>
      <c r="K566" t="s">
        <v>186</v>
      </c>
      <c r="L566" t="s">
        <v>187</v>
      </c>
      <c r="M566" t="s">
        <v>188</v>
      </c>
      <c r="N566" t="s">
        <v>31</v>
      </c>
      <c r="O566" t="s">
        <v>189</v>
      </c>
      <c r="P566" t="s">
        <v>31</v>
      </c>
      <c r="Q566" t="s">
        <v>190</v>
      </c>
      <c r="R566" t="s">
        <v>191</v>
      </c>
      <c r="S566" t="s">
        <v>45</v>
      </c>
      <c r="T566" t="s">
        <v>192</v>
      </c>
      <c r="U566" t="s">
        <v>53</v>
      </c>
      <c r="V566">
        <v>0.36305732484076397</v>
      </c>
      <c r="W566">
        <v>2004</v>
      </c>
      <c r="X566">
        <v>6</v>
      </c>
      <c r="Y566">
        <v>2</v>
      </c>
    </row>
    <row r="567" spans="1:25" x14ac:dyDescent="0.25">
      <c r="A567">
        <v>10274</v>
      </c>
      <c r="B567">
        <v>41</v>
      </c>
      <c r="C567">
        <v>100</v>
      </c>
      <c r="D567">
        <v>1</v>
      </c>
      <c r="E567">
        <v>6724</v>
      </c>
      <c r="F567" s="1">
        <v>38189</v>
      </c>
      <c r="G567" t="s">
        <v>25</v>
      </c>
      <c r="H567" t="s">
        <v>597</v>
      </c>
      <c r="I567">
        <v>157</v>
      </c>
      <c r="J567" t="s">
        <v>598</v>
      </c>
      <c r="K567" t="s">
        <v>299</v>
      </c>
      <c r="L567" t="s">
        <v>130</v>
      </c>
      <c r="M567" t="s">
        <v>300</v>
      </c>
      <c r="N567" t="s">
        <v>31</v>
      </c>
      <c r="O567" t="s">
        <v>301</v>
      </c>
      <c r="P567" t="s">
        <v>133</v>
      </c>
      <c r="Q567" t="s">
        <v>302</v>
      </c>
      <c r="R567" t="s">
        <v>35</v>
      </c>
      <c r="S567" t="s">
        <v>36</v>
      </c>
      <c r="T567" t="s">
        <v>303</v>
      </c>
      <c r="U567" t="s">
        <v>53</v>
      </c>
      <c r="V567">
        <v>0.36305732484076397</v>
      </c>
      <c r="W567">
        <v>2004</v>
      </c>
      <c r="X567">
        <v>7</v>
      </c>
      <c r="Y567">
        <v>3</v>
      </c>
    </row>
    <row r="568" spans="1:25" x14ac:dyDescent="0.25">
      <c r="A568">
        <v>10284</v>
      </c>
      <c r="B568">
        <v>45</v>
      </c>
      <c r="C568">
        <v>100</v>
      </c>
      <c r="D568">
        <v>11</v>
      </c>
      <c r="E568">
        <v>5747.85</v>
      </c>
      <c r="F568" s="1">
        <v>38220</v>
      </c>
      <c r="G568" t="s">
        <v>25</v>
      </c>
      <c r="H568" t="s">
        <v>597</v>
      </c>
      <c r="I568">
        <v>157</v>
      </c>
      <c r="J568" t="s">
        <v>598</v>
      </c>
      <c r="K568" t="s">
        <v>575</v>
      </c>
      <c r="L568" t="s">
        <v>576</v>
      </c>
      <c r="M568" t="s">
        <v>577</v>
      </c>
      <c r="N568" t="s">
        <v>31</v>
      </c>
      <c r="O568" t="s">
        <v>578</v>
      </c>
      <c r="P568" t="s">
        <v>31</v>
      </c>
      <c r="Q568" t="s">
        <v>579</v>
      </c>
      <c r="R568" t="s">
        <v>83</v>
      </c>
      <c r="S568" t="s">
        <v>45</v>
      </c>
      <c r="T568" t="s">
        <v>580</v>
      </c>
      <c r="U568" t="s">
        <v>53</v>
      </c>
      <c r="V568">
        <v>0.36305732484076397</v>
      </c>
      <c r="W568">
        <v>2004</v>
      </c>
      <c r="X568">
        <v>8</v>
      </c>
      <c r="Y568">
        <v>3</v>
      </c>
    </row>
    <row r="569" spans="1:25" x14ac:dyDescent="0.25">
      <c r="A569">
        <v>10296</v>
      </c>
      <c r="B569">
        <v>36</v>
      </c>
      <c r="C569">
        <v>100</v>
      </c>
      <c r="D569">
        <v>7</v>
      </c>
      <c r="E569">
        <v>5676.84</v>
      </c>
      <c r="F569" s="1">
        <v>38245</v>
      </c>
      <c r="G569" t="s">
        <v>25</v>
      </c>
      <c r="H569" t="s">
        <v>597</v>
      </c>
      <c r="I569">
        <v>157</v>
      </c>
      <c r="J569" t="s">
        <v>598</v>
      </c>
      <c r="K569" t="s">
        <v>604</v>
      </c>
      <c r="L569" t="s">
        <v>605</v>
      </c>
      <c r="M569" t="s">
        <v>606</v>
      </c>
      <c r="N569" t="s">
        <v>31</v>
      </c>
      <c r="O569" t="s">
        <v>607</v>
      </c>
      <c r="P569" t="s">
        <v>31</v>
      </c>
      <c r="Q569" t="s">
        <v>608</v>
      </c>
      <c r="R569" t="s">
        <v>468</v>
      </c>
      <c r="S569" t="s">
        <v>45</v>
      </c>
      <c r="T569" t="s">
        <v>609</v>
      </c>
      <c r="U569" t="s">
        <v>53</v>
      </c>
      <c r="V569">
        <v>0.36305732484076397</v>
      </c>
      <c r="W569">
        <v>2004</v>
      </c>
      <c r="X569">
        <v>9</v>
      </c>
      <c r="Y569">
        <v>3</v>
      </c>
    </row>
    <row r="570" spans="1:25" x14ac:dyDescent="0.25">
      <c r="A570">
        <v>10307</v>
      </c>
      <c r="B570">
        <v>39</v>
      </c>
      <c r="C570">
        <v>100</v>
      </c>
      <c r="D570">
        <v>1</v>
      </c>
      <c r="E570">
        <v>7379.97</v>
      </c>
      <c r="F570" s="1">
        <v>38274</v>
      </c>
      <c r="G570" t="s">
        <v>25</v>
      </c>
      <c r="H570" t="s">
        <v>597</v>
      </c>
      <c r="I570">
        <v>157</v>
      </c>
      <c r="J570" t="s">
        <v>598</v>
      </c>
      <c r="K570" t="s">
        <v>226</v>
      </c>
      <c r="L570" t="s">
        <v>227</v>
      </c>
      <c r="M570" t="s">
        <v>228</v>
      </c>
      <c r="N570" t="s">
        <v>31</v>
      </c>
      <c r="O570" t="s">
        <v>229</v>
      </c>
      <c r="P570" t="s">
        <v>153</v>
      </c>
      <c r="Q570" t="s">
        <v>230</v>
      </c>
      <c r="R570" t="s">
        <v>35</v>
      </c>
      <c r="S570" t="s">
        <v>36</v>
      </c>
      <c r="T570" t="s">
        <v>231</v>
      </c>
      <c r="U570" t="s">
        <v>163</v>
      </c>
      <c r="V570">
        <v>0.36305732484076397</v>
      </c>
      <c r="W570">
        <v>2004</v>
      </c>
      <c r="X570">
        <v>10</v>
      </c>
      <c r="Y570">
        <v>4</v>
      </c>
    </row>
    <row r="571" spans="1:25" x14ac:dyDescent="0.25">
      <c r="A571">
        <v>10316</v>
      </c>
      <c r="B571">
        <v>27</v>
      </c>
      <c r="C571">
        <v>100</v>
      </c>
      <c r="D571">
        <v>9</v>
      </c>
      <c r="E571">
        <v>3704.13</v>
      </c>
      <c r="F571" s="1">
        <v>38292</v>
      </c>
      <c r="G571" t="s">
        <v>25</v>
      </c>
      <c r="H571" t="s">
        <v>597</v>
      </c>
      <c r="I571">
        <v>157</v>
      </c>
      <c r="J571" t="s">
        <v>598</v>
      </c>
      <c r="K571" t="s">
        <v>407</v>
      </c>
      <c r="L571" t="s">
        <v>408</v>
      </c>
      <c r="M571" t="s">
        <v>409</v>
      </c>
      <c r="N571" t="s">
        <v>31</v>
      </c>
      <c r="O571" t="s">
        <v>410</v>
      </c>
      <c r="P571" t="s">
        <v>411</v>
      </c>
      <c r="Q571" t="s">
        <v>412</v>
      </c>
      <c r="R571" t="s">
        <v>183</v>
      </c>
      <c r="S571" t="s">
        <v>45</v>
      </c>
      <c r="T571" t="s">
        <v>413</v>
      </c>
      <c r="U571" t="s">
        <v>53</v>
      </c>
      <c r="V571">
        <v>0.36305732484076397</v>
      </c>
      <c r="W571">
        <v>2004</v>
      </c>
      <c r="X571">
        <v>11</v>
      </c>
      <c r="Y571">
        <v>4</v>
      </c>
    </row>
    <row r="572" spans="1:25" x14ac:dyDescent="0.25">
      <c r="A572">
        <v>10327</v>
      </c>
      <c r="B572">
        <v>25</v>
      </c>
      <c r="C572">
        <v>100</v>
      </c>
      <c r="D572">
        <v>6</v>
      </c>
      <c r="E572">
        <v>2804.75</v>
      </c>
      <c r="F572" s="1">
        <v>38301</v>
      </c>
      <c r="G572" t="s">
        <v>432</v>
      </c>
      <c r="H572" t="s">
        <v>597</v>
      </c>
      <c r="I572">
        <v>157</v>
      </c>
      <c r="J572" t="s">
        <v>598</v>
      </c>
      <c r="K572" t="s">
        <v>342</v>
      </c>
      <c r="L572" t="s">
        <v>343</v>
      </c>
      <c r="M572" t="s">
        <v>344</v>
      </c>
      <c r="N572" t="s">
        <v>31</v>
      </c>
      <c r="O572" t="s">
        <v>345</v>
      </c>
      <c r="P572" t="s">
        <v>31</v>
      </c>
      <c r="Q572" t="s">
        <v>346</v>
      </c>
      <c r="R572" t="s">
        <v>347</v>
      </c>
      <c r="S572" t="s">
        <v>45</v>
      </c>
      <c r="T572" t="s">
        <v>348</v>
      </c>
      <c r="U572" t="s">
        <v>38</v>
      </c>
      <c r="V572">
        <v>0.36305732484076397</v>
      </c>
      <c r="W572">
        <v>2004</v>
      </c>
      <c r="X572">
        <v>11</v>
      </c>
      <c r="Y572">
        <v>4</v>
      </c>
    </row>
    <row r="573" spans="1:25" x14ac:dyDescent="0.25">
      <c r="A573">
        <v>10338</v>
      </c>
      <c r="B573">
        <v>41</v>
      </c>
      <c r="C573">
        <v>100</v>
      </c>
      <c r="D573">
        <v>1</v>
      </c>
      <c r="E573">
        <v>5624.79</v>
      </c>
      <c r="F573" s="1">
        <v>38313</v>
      </c>
      <c r="G573" t="s">
        <v>25</v>
      </c>
      <c r="H573" t="s">
        <v>597</v>
      </c>
      <c r="I573">
        <v>157</v>
      </c>
      <c r="J573" t="s">
        <v>598</v>
      </c>
      <c r="K573" t="s">
        <v>610</v>
      </c>
      <c r="L573" t="s">
        <v>611</v>
      </c>
      <c r="M573" t="s">
        <v>612</v>
      </c>
      <c r="N573" t="s">
        <v>31</v>
      </c>
      <c r="O573" t="s">
        <v>613</v>
      </c>
      <c r="P573" t="s">
        <v>31</v>
      </c>
      <c r="Q573" t="s">
        <v>614</v>
      </c>
      <c r="R573" t="s">
        <v>393</v>
      </c>
      <c r="S573" t="s">
        <v>45</v>
      </c>
      <c r="T573" t="s">
        <v>615</v>
      </c>
      <c r="U573" t="s">
        <v>53</v>
      </c>
      <c r="V573">
        <v>0.36305732484076397</v>
      </c>
      <c r="W573">
        <v>2004</v>
      </c>
      <c r="X573">
        <v>11</v>
      </c>
      <c r="Y573">
        <v>4</v>
      </c>
    </row>
    <row r="574" spans="1:25" x14ac:dyDescent="0.25">
      <c r="A574">
        <v>10351</v>
      </c>
      <c r="B574">
        <v>39</v>
      </c>
      <c r="C574">
        <v>99.52</v>
      </c>
      <c r="D574">
        <v>1</v>
      </c>
      <c r="E574">
        <v>3881.28</v>
      </c>
      <c r="F574" s="1">
        <v>38324</v>
      </c>
      <c r="G574" t="s">
        <v>25</v>
      </c>
      <c r="H574" t="s">
        <v>597</v>
      </c>
      <c r="I574">
        <v>157</v>
      </c>
      <c r="J574" t="s">
        <v>598</v>
      </c>
      <c r="K574" t="s">
        <v>349</v>
      </c>
      <c r="L574" t="s">
        <v>350</v>
      </c>
      <c r="M574" t="s">
        <v>351</v>
      </c>
      <c r="N574" t="s">
        <v>31</v>
      </c>
      <c r="O574" t="s">
        <v>352</v>
      </c>
      <c r="P574" t="s">
        <v>31</v>
      </c>
      <c r="Q574" t="s">
        <v>353</v>
      </c>
      <c r="R574" t="s">
        <v>183</v>
      </c>
      <c r="S574" t="s">
        <v>45</v>
      </c>
      <c r="T574" t="s">
        <v>354</v>
      </c>
      <c r="U574" t="s">
        <v>53</v>
      </c>
      <c r="V574">
        <v>0.36611464968152901</v>
      </c>
      <c r="W574">
        <v>2004</v>
      </c>
      <c r="X574">
        <v>12</v>
      </c>
      <c r="Y574">
        <v>4</v>
      </c>
    </row>
    <row r="575" spans="1:25" x14ac:dyDescent="0.25">
      <c r="A575">
        <v>10373</v>
      </c>
      <c r="B575">
        <v>28</v>
      </c>
      <c r="C575">
        <v>57.55</v>
      </c>
      <c r="D575">
        <v>4</v>
      </c>
      <c r="E575">
        <v>1611.4</v>
      </c>
      <c r="F575" s="1">
        <v>38383</v>
      </c>
      <c r="G575" t="s">
        <v>25</v>
      </c>
      <c r="H575" t="s">
        <v>597</v>
      </c>
      <c r="I575">
        <v>157</v>
      </c>
      <c r="J575" t="s">
        <v>598</v>
      </c>
      <c r="K575" t="s">
        <v>414</v>
      </c>
      <c r="L575" t="s">
        <v>415</v>
      </c>
      <c r="M575" t="s">
        <v>416</v>
      </c>
      <c r="N575" t="s">
        <v>31</v>
      </c>
      <c r="O575" t="s">
        <v>417</v>
      </c>
      <c r="P575" t="s">
        <v>31</v>
      </c>
      <c r="Q575" t="s">
        <v>418</v>
      </c>
      <c r="R575" t="s">
        <v>141</v>
      </c>
      <c r="S575" t="s">
        <v>45</v>
      </c>
      <c r="T575" t="s">
        <v>419</v>
      </c>
      <c r="U575" t="s">
        <v>38</v>
      </c>
      <c r="V575">
        <v>0.63343949044586001</v>
      </c>
      <c r="W575">
        <v>2005</v>
      </c>
      <c r="X575">
        <v>1</v>
      </c>
      <c r="Y575">
        <v>1</v>
      </c>
    </row>
    <row r="576" spans="1:25" x14ac:dyDescent="0.25">
      <c r="A576">
        <v>10386</v>
      </c>
      <c r="B576">
        <v>25</v>
      </c>
      <c r="C576">
        <v>54.57</v>
      </c>
      <c r="D576">
        <v>7</v>
      </c>
      <c r="E576">
        <v>1364.25</v>
      </c>
      <c r="F576" s="1">
        <v>38412</v>
      </c>
      <c r="G576" t="s">
        <v>432</v>
      </c>
      <c r="H576" t="s">
        <v>597</v>
      </c>
      <c r="I576">
        <v>157</v>
      </c>
      <c r="J576" t="s">
        <v>598</v>
      </c>
      <c r="K576" t="s">
        <v>186</v>
      </c>
      <c r="L576" t="s">
        <v>187</v>
      </c>
      <c r="M576" t="s">
        <v>188</v>
      </c>
      <c r="N576" t="s">
        <v>31</v>
      </c>
      <c r="O576" t="s">
        <v>189</v>
      </c>
      <c r="P576" t="s">
        <v>31</v>
      </c>
      <c r="Q576" t="s">
        <v>190</v>
      </c>
      <c r="R576" t="s">
        <v>191</v>
      </c>
      <c r="S576" t="s">
        <v>45</v>
      </c>
      <c r="T576" t="s">
        <v>192</v>
      </c>
      <c r="U576" t="s">
        <v>38</v>
      </c>
      <c r="V576">
        <v>0.65242038216560505</v>
      </c>
      <c r="W576">
        <v>2005</v>
      </c>
      <c r="X576">
        <v>3</v>
      </c>
      <c r="Y576">
        <v>1</v>
      </c>
    </row>
    <row r="577" spans="1:25" x14ac:dyDescent="0.25">
      <c r="A577">
        <v>10398</v>
      </c>
      <c r="B577">
        <v>33</v>
      </c>
      <c r="C577">
        <v>100</v>
      </c>
      <c r="D577">
        <v>11</v>
      </c>
      <c r="E577">
        <v>4215.09</v>
      </c>
      <c r="F577" s="1">
        <v>38441</v>
      </c>
      <c r="G577" t="s">
        <v>25</v>
      </c>
      <c r="H577" t="s">
        <v>597</v>
      </c>
      <c r="I577">
        <v>157</v>
      </c>
      <c r="J577" t="s">
        <v>598</v>
      </c>
      <c r="K577" t="s">
        <v>39</v>
      </c>
      <c r="L577" t="s">
        <v>40</v>
      </c>
      <c r="M577" t="s">
        <v>41</v>
      </c>
      <c r="N577" t="s">
        <v>31</v>
      </c>
      <c r="O577" t="s">
        <v>42</v>
      </c>
      <c r="P577" t="s">
        <v>31</v>
      </c>
      <c r="Q577" t="s">
        <v>43</v>
      </c>
      <c r="R577" t="s">
        <v>44</v>
      </c>
      <c r="S577" t="s">
        <v>45</v>
      </c>
      <c r="T577" t="s">
        <v>46</v>
      </c>
      <c r="U577" t="s">
        <v>53</v>
      </c>
      <c r="V577">
        <v>0.36305732484076397</v>
      </c>
      <c r="W577">
        <v>2005</v>
      </c>
      <c r="X577">
        <v>3</v>
      </c>
      <c r="Y577">
        <v>1</v>
      </c>
    </row>
    <row r="578" spans="1:25" x14ac:dyDescent="0.25">
      <c r="A578">
        <v>10400</v>
      </c>
      <c r="B578">
        <v>34</v>
      </c>
      <c r="C578">
        <v>100</v>
      </c>
      <c r="D578">
        <v>1</v>
      </c>
      <c r="E578">
        <v>6433.82</v>
      </c>
      <c r="F578" s="1">
        <v>38443</v>
      </c>
      <c r="G578" t="s">
        <v>25</v>
      </c>
      <c r="H578" t="s">
        <v>597</v>
      </c>
      <c r="I578">
        <v>157</v>
      </c>
      <c r="J578" t="s">
        <v>598</v>
      </c>
      <c r="K578" t="s">
        <v>420</v>
      </c>
      <c r="L578" t="s">
        <v>421</v>
      </c>
      <c r="M578" t="s">
        <v>422</v>
      </c>
      <c r="N578" t="s">
        <v>31</v>
      </c>
      <c r="O578" t="s">
        <v>423</v>
      </c>
      <c r="P578" t="s">
        <v>58</v>
      </c>
      <c r="Q578" t="s">
        <v>70</v>
      </c>
      <c r="R578" t="s">
        <v>35</v>
      </c>
      <c r="S578" t="s">
        <v>36</v>
      </c>
      <c r="T578" t="s">
        <v>424</v>
      </c>
      <c r="U578" t="s">
        <v>53</v>
      </c>
      <c r="V578">
        <v>0.36305732484076397</v>
      </c>
      <c r="W578">
        <v>2005</v>
      </c>
      <c r="X578">
        <v>4</v>
      </c>
      <c r="Y578">
        <v>2</v>
      </c>
    </row>
    <row r="579" spans="1:25" x14ac:dyDescent="0.25">
      <c r="A579">
        <v>10416</v>
      </c>
      <c r="B579">
        <v>24</v>
      </c>
      <c r="C579">
        <v>100</v>
      </c>
      <c r="D579">
        <v>14</v>
      </c>
      <c r="E579">
        <v>4352.16</v>
      </c>
      <c r="F579" s="1">
        <v>38482</v>
      </c>
      <c r="G579" t="s">
        <v>25</v>
      </c>
      <c r="H579" t="s">
        <v>597</v>
      </c>
      <c r="I579">
        <v>157</v>
      </c>
      <c r="J579" t="s">
        <v>598</v>
      </c>
      <c r="K579" t="s">
        <v>477</v>
      </c>
      <c r="L579" t="s">
        <v>478</v>
      </c>
      <c r="M579" t="s">
        <v>479</v>
      </c>
      <c r="N579" t="s">
        <v>31</v>
      </c>
      <c r="O579" t="s">
        <v>480</v>
      </c>
      <c r="P579" t="s">
        <v>31</v>
      </c>
      <c r="Q579" t="s">
        <v>481</v>
      </c>
      <c r="R579" t="s">
        <v>273</v>
      </c>
      <c r="S579" t="s">
        <v>45</v>
      </c>
      <c r="T579" t="s">
        <v>482</v>
      </c>
      <c r="U579" t="s">
        <v>53</v>
      </c>
      <c r="V579">
        <v>0.36305732484076397</v>
      </c>
      <c r="W579">
        <v>2005</v>
      </c>
      <c r="X579">
        <v>5</v>
      </c>
      <c r="Y579">
        <v>2</v>
      </c>
    </row>
    <row r="580" spans="1:25" x14ac:dyDescent="0.25">
      <c r="A580">
        <v>10100</v>
      </c>
      <c r="B580">
        <v>30</v>
      </c>
      <c r="C580">
        <v>100</v>
      </c>
      <c r="D580">
        <v>3</v>
      </c>
      <c r="E580">
        <v>5151</v>
      </c>
      <c r="F580" s="1">
        <v>37627</v>
      </c>
      <c r="G580" t="s">
        <v>25</v>
      </c>
      <c r="H580" t="s">
        <v>581</v>
      </c>
      <c r="I580">
        <v>170</v>
      </c>
      <c r="J580" t="s">
        <v>616</v>
      </c>
      <c r="K580" t="s">
        <v>292</v>
      </c>
      <c r="L580" t="s">
        <v>293</v>
      </c>
      <c r="M580" t="s">
        <v>294</v>
      </c>
      <c r="N580" t="s">
        <v>31</v>
      </c>
      <c r="O580" t="s">
        <v>295</v>
      </c>
      <c r="P580" t="s">
        <v>296</v>
      </c>
      <c r="Q580" t="s">
        <v>297</v>
      </c>
      <c r="R580" t="s">
        <v>35</v>
      </c>
      <c r="S580" t="s">
        <v>36</v>
      </c>
      <c r="T580" t="s">
        <v>298</v>
      </c>
      <c r="U580" t="s">
        <v>53</v>
      </c>
      <c r="V580">
        <v>0.41176470588235298</v>
      </c>
      <c r="W580">
        <v>2003</v>
      </c>
      <c r="X580">
        <v>1</v>
      </c>
      <c r="Y580">
        <v>1</v>
      </c>
    </row>
    <row r="581" spans="1:25" x14ac:dyDescent="0.25">
      <c r="A581">
        <v>10110</v>
      </c>
      <c r="B581">
        <v>42</v>
      </c>
      <c r="C581">
        <v>100</v>
      </c>
      <c r="D581">
        <v>7</v>
      </c>
      <c r="E581">
        <v>6069</v>
      </c>
      <c r="F581" s="1">
        <v>37698</v>
      </c>
      <c r="G581" t="s">
        <v>25</v>
      </c>
      <c r="H581" t="s">
        <v>581</v>
      </c>
      <c r="I581">
        <v>170</v>
      </c>
      <c r="J581" t="s">
        <v>616</v>
      </c>
      <c r="K581" t="s">
        <v>517</v>
      </c>
      <c r="L581" t="s">
        <v>518</v>
      </c>
      <c r="M581" t="s">
        <v>519</v>
      </c>
      <c r="N581" t="s">
        <v>31</v>
      </c>
      <c r="O581" t="s">
        <v>520</v>
      </c>
      <c r="P581" t="s">
        <v>31</v>
      </c>
      <c r="Q581" t="s">
        <v>521</v>
      </c>
      <c r="R581" t="s">
        <v>183</v>
      </c>
      <c r="S581" t="s">
        <v>45</v>
      </c>
      <c r="T581" t="s">
        <v>522</v>
      </c>
      <c r="U581" t="s">
        <v>53</v>
      </c>
      <c r="V581">
        <v>0.41176470588235298</v>
      </c>
      <c r="W581">
        <v>2003</v>
      </c>
      <c r="X581">
        <v>3</v>
      </c>
      <c r="Y581">
        <v>1</v>
      </c>
    </row>
    <row r="582" spans="1:25" x14ac:dyDescent="0.25">
      <c r="A582">
        <v>10124</v>
      </c>
      <c r="B582">
        <v>21</v>
      </c>
      <c r="C582">
        <v>100</v>
      </c>
      <c r="D582">
        <v>6</v>
      </c>
      <c r="E582">
        <v>2856</v>
      </c>
      <c r="F582" s="1">
        <v>37762</v>
      </c>
      <c r="G582" t="s">
        <v>25</v>
      </c>
      <c r="H582" t="s">
        <v>581</v>
      </c>
      <c r="I582">
        <v>170</v>
      </c>
      <c r="J582" t="s">
        <v>616</v>
      </c>
      <c r="K582" t="s">
        <v>568</v>
      </c>
      <c r="L582" t="s">
        <v>569</v>
      </c>
      <c r="M582" t="s">
        <v>570</v>
      </c>
      <c r="N582" t="s">
        <v>31</v>
      </c>
      <c r="O582" t="s">
        <v>571</v>
      </c>
      <c r="P582" t="s">
        <v>572</v>
      </c>
      <c r="Q582" t="s">
        <v>573</v>
      </c>
      <c r="R582" t="s">
        <v>35</v>
      </c>
      <c r="S582" t="s">
        <v>36</v>
      </c>
      <c r="T582" t="s">
        <v>574</v>
      </c>
      <c r="U582" t="s">
        <v>38</v>
      </c>
      <c r="V582">
        <v>0.41176470588235298</v>
      </c>
      <c r="W582">
        <v>2003</v>
      </c>
      <c r="X582">
        <v>5</v>
      </c>
      <c r="Y582">
        <v>2</v>
      </c>
    </row>
    <row r="583" spans="1:25" x14ac:dyDescent="0.25">
      <c r="A583">
        <v>10149</v>
      </c>
      <c r="B583">
        <v>34</v>
      </c>
      <c r="C583">
        <v>100</v>
      </c>
      <c r="D583">
        <v>11</v>
      </c>
      <c r="E583">
        <v>5375.4</v>
      </c>
      <c r="F583" s="1">
        <v>37876</v>
      </c>
      <c r="G583" t="s">
        <v>25</v>
      </c>
      <c r="H583" t="s">
        <v>581</v>
      </c>
      <c r="I583">
        <v>170</v>
      </c>
      <c r="J583" t="s">
        <v>616</v>
      </c>
      <c r="K583" t="s">
        <v>554</v>
      </c>
      <c r="L583" t="s">
        <v>555</v>
      </c>
      <c r="M583" t="s">
        <v>556</v>
      </c>
      <c r="N583" t="s">
        <v>31</v>
      </c>
      <c r="O583" t="s">
        <v>557</v>
      </c>
      <c r="P583" t="s">
        <v>58</v>
      </c>
      <c r="Q583" t="s">
        <v>70</v>
      </c>
      <c r="R583" t="s">
        <v>35</v>
      </c>
      <c r="S583" t="s">
        <v>36</v>
      </c>
      <c r="T583" t="s">
        <v>558</v>
      </c>
      <c r="U583" t="s">
        <v>53</v>
      </c>
      <c r="V583">
        <v>0.41176470588235298</v>
      </c>
      <c r="W583">
        <v>2003</v>
      </c>
      <c r="X583">
        <v>9</v>
      </c>
      <c r="Y583">
        <v>3</v>
      </c>
    </row>
    <row r="584" spans="1:25" x14ac:dyDescent="0.25">
      <c r="A584">
        <v>10162</v>
      </c>
      <c r="B584">
        <v>29</v>
      </c>
      <c r="C584">
        <v>100</v>
      </c>
      <c r="D584">
        <v>9</v>
      </c>
      <c r="E584">
        <v>5176.5</v>
      </c>
      <c r="F584" s="1">
        <v>37912</v>
      </c>
      <c r="G584" t="s">
        <v>25</v>
      </c>
      <c r="H584" t="s">
        <v>581</v>
      </c>
      <c r="I584">
        <v>170</v>
      </c>
      <c r="J584" t="s">
        <v>616</v>
      </c>
      <c r="K584" t="s">
        <v>61</v>
      </c>
      <c r="L584" t="s">
        <v>62</v>
      </c>
      <c r="M584" t="s">
        <v>63</v>
      </c>
      <c r="N584" t="s">
        <v>31</v>
      </c>
      <c r="O584" t="s">
        <v>64</v>
      </c>
      <c r="P584" t="s">
        <v>58</v>
      </c>
      <c r="Q584" t="s">
        <v>31</v>
      </c>
      <c r="R584" t="s">
        <v>35</v>
      </c>
      <c r="S584" t="s">
        <v>36</v>
      </c>
      <c r="T584" t="s">
        <v>65</v>
      </c>
      <c r="U584" t="s">
        <v>53</v>
      </c>
      <c r="V584">
        <v>0.41176470588235298</v>
      </c>
      <c r="W584">
        <v>2003</v>
      </c>
      <c r="X584">
        <v>10</v>
      </c>
      <c r="Y584">
        <v>4</v>
      </c>
    </row>
    <row r="585" spans="1:25" x14ac:dyDescent="0.25">
      <c r="A585">
        <v>10173</v>
      </c>
      <c r="B585">
        <v>24</v>
      </c>
      <c r="C585">
        <v>100</v>
      </c>
      <c r="D585">
        <v>13</v>
      </c>
      <c r="E585">
        <v>3508.8</v>
      </c>
      <c r="F585" s="1">
        <v>37930</v>
      </c>
      <c r="G585" t="s">
        <v>25</v>
      </c>
      <c r="H585" t="s">
        <v>581</v>
      </c>
      <c r="I585">
        <v>170</v>
      </c>
      <c r="J585" t="s">
        <v>616</v>
      </c>
      <c r="K585" t="s">
        <v>583</v>
      </c>
      <c r="L585" t="s">
        <v>584</v>
      </c>
      <c r="M585" t="s">
        <v>585</v>
      </c>
      <c r="N585" t="s">
        <v>31</v>
      </c>
      <c r="O585" t="s">
        <v>586</v>
      </c>
      <c r="P585" t="s">
        <v>31</v>
      </c>
      <c r="Q585" t="s">
        <v>587</v>
      </c>
      <c r="R585" t="s">
        <v>273</v>
      </c>
      <c r="S585" t="s">
        <v>45</v>
      </c>
      <c r="T585" t="s">
        <v>588</v>
      </c>
      <c r="U585" t="s">
        <v>53</v>
      </c>
      <c r="V585">
        <v>0.41176470588235298</v>
      </c>
      <c r="W585">
        <v>2003</v>
      </c>
      <c r="X585">
        <v>11</v>
      </c>
      <c r="Y585">
        <v>4</v>
      </c>
    </row>
    <row r="586" spans="1:25" x14ac:dyDescent="0.25">
      <c r="A586">
        <v>10182</v>
      </c>
      <c r="B586">
        <v>44</v>
      </c>
      <c r="C586">
        <v>100</v>
      </c>
      <c r="D586">
        <v>10</v>
      </c>
      <c r="E586">
        <v>7554.8</v>
      </c>
      <c r="F586" s="1">
        <v>37937</v>
      </c>
      <c r="G586" t="s">
        <v>25</v>
      </c>
      <c r="H586" t="s">
        <v>581</v>
      </c>
      <c r="I586">
        <v>170</v>
      </c>
      <c r="J586" t="s">
        <v>616</v>
      </c>
      <c r="K586" t="s">
        <v>287</v>
      </c>
      <c r="L586" t="s">
        <v>288</v>
      </c>
      <c r="M586" t="s">
        <v>289</v>
      </c>
      <c r="N586" t="s">
        <v>31</v>
      </c>
      <c r="O586" t="s">
        <v>290</v>
      </c>
      <c r="P586" t="s">
        <v>58</v>
      </c>
      <c r="Q586" t="s">
        <v>121</v>
      </c>
      <c r="R586" t="s">
        <v>35</v>
      </c>
      <c r="S586" t="s">
        <v>36</v>
      </c>
      <c r="T586" t="s">
        <v>291</v>
      </c>
      <c r="U586" t="s">
        <v>163</v>
      </c>
      <c r="V586">
        <v>0.41176470588235298</v>
      </c>
      <c r="W586">
        <v>2003</v>
      </c>
      <c r="X586">
        <v>11</v>
      </c>
      <c r="Y586">
        <v>4</v>
      </c>
    </row>
    <row r="587" spans="1:25" x14ac:dyDescent="0.25">
      <c r="A587">
        <v>10193</v>
      </c>
      <c r="B587">
        <v>21</v>
      </c>
      <c r="C587">
        <v>100</v>
      </c>
      <c r="D587">
        <v>14</v>
      </c>
      <c r="E587">
        <v>3141.6</v>
      </c>
      <c r="F587" s="1">
        <v>37946</v>
      </c>
      <c r="G587" t="s">
        <v>25</v>
      </c>
      <c r="H587" t="s">
        <v>581</v>
      </c>
      <c r="I587">
        <v>170</v>
      </c>
      <c r="J587" t="s">
        <v>616</v>
      </c>
      <c r="K587" t="s">
        <v>589</v>
      </c>
      <c r="L587" t="s">
        <v>590</v>
      </c>
      <c r="M587" t="s">
        <v>591</v>
      </c>
      <c r="N587" t="s">
        <v>31</v>
      </c>
      <c r="O587" t="s">
        <v>592</v>
      </c>
      <c r="P587" t="s">
        <v>99</v>
      </c>
      <c r="Q587" t="s">
        <v>593</v>
      </c>
      <c r="R587" t="s">
        <v>101</v>
      </c>
      <c r="S587" t="s">
        <v>102</v>
      </c>
      <c r="T587" t="s">
        <v>594</v>
      </c>
      <c r="U587" t="s">
        <v>53</v>
      </c>
      <c r="V587">
        <v>0.41176470588235298</v>
      </c>
      <c r="W587">
        <v>2003</v>
      </c>
      <c r="X587">
        <v>11</v>
      </c>
      <c r="Y587">
        <v>4</v>
      </c>
    </row>
    <row r="588" spans="1:25" x14ac:dyDescent="0.25">
      <c r="A588">
        <v>10204</v>
      </c>
      <c r="B588">
        <v>33</v>
      </c>
      <c r="C588">
        <v>100</v>
      </c>
      <c r="D588">
        <v>4</v>
      </c>
      <c r="E588">
        <v>5890.5</v>
      </c>
      <c r="F588" s="1">
        <v>37957</v>
      </c>
      <c r="G588" t="s">
        <v>25</v>
      </c>
      <c r="H588" t="s">
        <v>581</v>
      </c>
      <c r="I588">
        <v>170</v>
      </c>
      <c r="J588" t="s">
        <v>616</v>
      </c>
      <c r="K588" t="s">
        <v>500</v>
      </c>
      <c r="L588" t="s">
        <v>501</v>
      </c>
      <c r="M588" t="s">
        <v>502</v>
      </c>
      <c r="N588" t="s">
        <v>503</v>
      </c>
      <c r="O588" t="s">
        <v>32</v>
      </c>
      <c r="P588" t="s">
        <v>33</v>
      </c>
      <c r="Q588" t="s">
        <v>34</v>
      </c>
      <c r="R588" t="s">
        <v>35</v>
      </c>
      <c r="S588" t="s">
        <v>36</v>
      </c>
      <c r="T588" t="s">
        <v>504</v>
      </c>
      <c r="U588" t="s">
        <v>53</v>
      </c>
      <c r="V588">
        <v>0.41176470588235298</v>
      </c>
      <c r="W588">
        <v>2003</v>
      </c>
      <c r="X588">
        <v>12</v>
      </c>
      <c r="Y588">
        <v>4</v>
      </c>
    </row>
    <row r="589" spans="1:25" x14ac:dyDescent="0.25">
      <c r="A589">
        <v>10214</v>
      </c>
      <c r="B589">
        <v>30</v>
      </c>
      <c r="C589">
        <v>100</v>
      </c>
      <c r="D589">
        <v>7</v>
      </c>
      <c r="E589">
        <v>5967</v>
      </c>
      <c r="F589" s="1">
        <v>38012</v>
      </c>
      <c r="G589" t="s">
        <v>25</v>
      </c>
      <c r="H589" t="s">
        <v>581</v>
      </c>
      <c r="I589">
        <v>170</v>
      </c>
      <c r="J589" t="s">
        <v>616</v>
      </c>
      <c r="K589" t="s">
        <v>202</v>
      </c>
      <c r="L589" t="s">
        <v>203</v>
      </c>
      <c r="M589" t="s">
        <v>204</v>
      </c>
      <c r="N589" t="s">
        <v>31</v>
      </c>
      <c r="O589" t="s">
        <v>189</v>
      </c>
      <c r="P589" t="s">
        <v>31</v>
      </c>
      <c r="Q589" t="s">
        <v>205</v>
      </c>
      <c r="R589" t="s">
        <v>191</v>
      </c>
      <c r="S589" t="s">
        <v>45</v>
      </c>
      <c r="T589" t="s">
        <v>206</v>
      </c>
      <c r="U589" t="s">
        <v>53</v>
      </c>
      <c r="V589">
        <v>0.41176470588235298</v>
      </c>
      <c r="W589">
        <v>2004</v>
      </c>
      <c r="X589">
        <v>1</v>
      </c>
      <c r="Y589">
        <v>1</v>
      </c>
    </row>
    <row r="590" spans="1:25" x14ac:dyDescent="0.25">
      <c r="A590">
        <v>10227</v>
      </c>
      <c r="B590">
        <v>26</v>
      </c>
      <c r="C590">
        <v>100</v>
      </c>
      <c r="D590">
        <v>10</v>
      </c>
      <c r="E590">
        <v>3712.8</v>
      </c>
      <c r="F590" s="1">
        <v>38048</v>
      </c>
      <c r="G590" t="s">
        <v>25</v>
      </c>
      <c r="H590" t="s">
        <v>581</v>
      </c>
      <c r="I590">
        <v>170</v>
      </c>
      <c r="J590" t="s">
        <v>616</v>
      </c>
      <c r="K590" t="s">
        <v>232</v>
      </c>
      <c r="L590" t="s">
        <v>233</v>
      </c>
      <c r="M590" t="s">
        <v>234</v>
      </c>
      <c r="N590" t="s">
        <v>31</v>
      </c>
      <c r="O590" t="s">
        <v>235</v>
      </c>
      <c r="P590" t="s">
        <v>31</v>
      </c>
      <c r="Q590" t="s">
        <v>236</v>
      </c>
      <c r="R590" t="s">
        <v>44</v>
      </c>
      <c r="S590" t="s">
        <v>45</v>
      </c>
      <c r="T590" t="s">
        <v>237</v>
      </c>
      <c r="U590" t="s">
        <v>53</v>
      </c>
      <c r="V590">
        <v>0.41176470588235298</v>
      </c>
      <c r="W590">
        <v>2004</v>
      </c>
      <c r="X590">
        <v>3</v>
      </c>
      <c r="Y590">
        <v>1</v>
      </c>
    </row>
    <row r="591" spans="1:25" x14ac:dyDescent="0.25">
      <c r="A591">
        <v>10241</v>
      </c>
      <c r="B591">
        <v>41</v>
      </c>
      <c r="C591">
        <v>100</v>
      </c>
      <c r="D591">
        <v>2</v>
      </c>
      <c r="E591">
        <v>7597.3</v>
      </c>
      <c r="F591" s="1">
        <v>38090</v>
      </c>
      <c r="G591" t="s">
        <v>25</v>
      </c>
      <c r="H591" t="s">
        <v>581</v>
      </c>
      <c r="I591">
        <v>170</v>
      </c>
      <c r="J591" t="s">
        <v>616</v>
      </c>
      <c r="K591" t="s">
        <v>560</v>
      </c>
      <c r="L591" t="s">
        <v>561</v>
      </c>
      <c r="M591" t="s">
        <v>562</v>
      </c>
      <c r="N591" t="s">
        <v>31</v>
      </c>
      <c r="O591" t="s">
        <v>563</v>
      </c>
      <c r="P591" t="s">
        <v>31</v>
      </c>
      <c r="Q591" t="s">
        <v>564</v>
      </c>
      <c r="R591" t="s">
        <v>44</v>
      </c>
      <c r="S591" t="s">
        <v>45</v>
      </c>
      <c r="T591" t="s">
        <v>565</v>
      </c>
      <c r="U591" t="s">
        <v>163</v>
      </c>
      <c r="V591">
        <v>0.41176470588235298</v>
      </c>
      <c r="W591">
        <v>2004</v>
      </c>
      <c r="X591">
        <v>4</v>
      </c>
      <c r="Y591">
        <v>2</v>
      </c>
    </row>
    <row r="592" spans="1:25" x14ac:dyDescent="0.25">
      <c r="A592">
        <v>10280</v>
      </c>
      <c r="B592">
        <v>26</v>
      </c>
      <c r="C592">
        <v>100</v>
      </c>
      <c r="D592">
        <v>16</v>
      </c>
      <c r="E592">
        <v>3668.6</v>
      </c>
      <c r="F592" s="1">
        <v>38216</v>
      </c>
      <c r="G592" t="s">
        <v>25</v>
      </c>
      <c r="H592" t="s">
        <v>581</v>
      </c>
      <c r="I592">
        <v>170</v>
      </c>
      <c r="J592" t="s">
        <v>616</v>
      </c>
      <c r="K592" t="s">
        <v>268</v>
      </c>
      <c r="L592" t="s">
        <v>269</v>
      </c>
      <c r="M592" t="s">
        <v>270</v>
      </c>
      <c r="N592" t="s">
        <v>31</v>
      </c>
      <c r="O592" t="s">
        <v>271</v>
      </c>
      <c r="P592" t="s">
        <v>31</v>
      </c>
      <c r="Q592" t="s">
        <v>272</v>
      </c>
      <c r="R592" t="s">
        <v>273</v>
      </c>
      <c r="S592" t="s">
        <v>45</v>
      </c>
      <c r="T592" t="s">
        <v>274</v>
      </c>
      <c r="U592" t="s">
        <v>53</v>
      </c>
      <c r="V592">
        <v>0.41176470588235298</v>
      </c>
      <c r="W592">
        <v>2004</v>
      </c>
      <c r="X592">
        <v>8</v>
      </c>
      <c r="Y592">
        <v>3</v>
      </c>
    </row>
    <row r="593" spans="1:25" x14ac:dyDescent="0.25">
      <c r="A593">
        <v>10288</v>
      </c>
      <c r="B593">
        <v>32</v>
      </c>
      <c r="C593">
        <v>100</v>
      </c>
      <c r="D593">
        <v>5</v>
      </c>
      <c r="E593">
        <v>5875.2</v>
      </c>
      <c r="F593" s="1">
        <v>38231</v>
      </c>
      <c r="G593" t="s">
        <v>25</v>
      </c>
      <c r="H593" t="s">
        <v>581</v>
      </c>
      <c r="I593">
        <v>170</v>
      </c>
      <c r="J593" t="s">
        <v>616</v>
      </c>
      <c r="K593" t="s">
        <v>443</v>
      </c>
      <c r="L593" t="s">
        <v>444</v>
      </c>
      <c r="M593" t="s">
        <v>445</v>
      </c>
      <c r="N593" t="s">
        <v>446</v>
      </c>
      <c r="O593" t="s">
        <v>210</v>
      </c>
      <c r="P593" t="s">
        <v>31</v>
      </c>
      <c r="Q593" t="s">
        <v>447</v>
      </c>
      <c r="R593" t="s">
        <v>210</v>
      </c>
      <c r="S593" t="s">
        <v>102</v>
      </c>
      <c r="T593" t="s">
        <v>448</v>
      </c>
      <c r="U593" t="s">
        <v>53</v>
      </c>
      <c r="V593">
        <v>0.41176470588235298</v>
      </c>
      <c r="W593">
        <v>2004</v>
      </c>
      <c r="X593">
        <v>9</v>
      </c>
      <c r="Y593">
        <v>3</v>
      </c>
    </row>
    <row r="594" spans="1:25" x14ac:dyDescent="0.25">
      <c r="A594">
        <v>10302</v>
      </c>
      <c r="B594">
        <v>43</v>
      </c>
      <c r="C594">
        <v>100</v>
      </c>
      <c r="D594">
        <v>1</v>
      </c>
      <c r="E594">
        <v>7310</v>
      </c>
      <c r="F594" s="1">
        <v>37900</v>
      </c>
      <c r="G594" t="s">
        <v>25</v>
      </c>
      <c r="H594" t="s">
        <v>581</v>
      </c>
      <c r="I594">
        <v>170</v>
      </c>
      <c r="J594" t="s">
        <v>616</v>
      </c>
      <c r="K594" t="s">
        <v>178</v>
      </c>
      <c r="L594" t="s">
        <v>179</v>
      </c>
      <c r="M594" t="s">
        <v>180</v>
      </c>
      <c r="N594" t="s">
        <v>31</v>
      </c>
      <c r="O594" t="s">
        <v>181</v>
      </c>
      <c r="P594" t="s">
        <v>31</v>
      </c>
      <c r="Q594" t="s">
        <v>182</v>
      </c>
      <c r="R594" t="s">
        <v>183</v>
      </c>
      <c r="S594" t="s">
        <v>45</v>
      </c>
      <c r="T594" t="s">
        <v>184</v>
      </c>
      <c r="U594" t="s">
        <v>163</v>
      </c>
      <c r="V594">
        <v>0.41176470588235298</v>
      </c>
      <c r="W594">
        <v>2003</v>
      </c>
      <c r="X594">
        <v>10</v>
      </c>
      <c r="Y594">
        <v>4</v>
      </c>
    </row>
    <row r="595" spans="1:25" x14ac:dyDescent="0.25">
      <c r="A595">
        <v>10312</v>
      </c>
      <c r="B595">
        <v>48</v>
      </c>
      <c r="C595">
        <v>100</v>
      </c>
      <c r="D595">
        <v>17</v>
      </c>
      <c r="E595">
        <v>8078.4</v>
      </c>
      <c r="F595" s="1">
        <v>38281</v>
      </c>
      <c r="G595" t="s">
        <v>25</v>
      </c>
      <c r="H595" t="s">
        <v>581</v>
      </c>
      <c r="I595">
        <v>170</v>
      </c>
      <c r="J595" t="s">
        <v>616</v>
      </c>
      <c r="K595" t="s">
        <v>287</v>
      </c>
      <c r="L595" t="s">
        <v>288</v>
      </c>
      <c r="M595" t="s">
        <v>289</v>
      </c>
      <c r="N595" t="s">
        <v>31</v>
      </c>
      <c r="O595" t="s">
        <v>290</v>
      </c>
      <c r="P595" t="s">
        <v>58</v>
      </c>
      <c r="Q595" t="s">
        <v>121</v>
      </c>
      <c r="R595" t="s">
        <v>35</v>
      </c>
      <c r="S595" t="s">
        <v>36</v>
      </c>
      <c r="T595" t="s">
        <v>291</v>
      </c>
      <c r="U595" t="s">
        <v>163</v>
      </c>
      <c r="V595">
        <v>0.41176470588235298</v>
      </c>
      <c r="W595">
        <v>2004</v>
      </c>
      <c r="X595">
        <v>10</v>
      </c>
      <c r="Y595">
        <v>4</v>
      </c>
    </row>
    <row r="596" spans="1:25" x14ac:dyDescent="0.25">
      <c r="A596">
        <v>10331</v>
      </c>
      <c r="B596">
        <v>44</v>
      </c>
      <c r="C596">
        <v>74.040000000000006</v>
      </c>
      <c r="D596">
        <v>7</v>
      </c>
      <c r="E596">
        <v>3257.76</v>
      </c>
      <c r="F596" s="1">
        <v>38308</v>
      </c>
      <c r="G596" t="s">
        <v>25</v>
      </c>
      <c r="H596" t="s">
        <v>581</v>
      </c>
      <c r="I596">
        <v>170</v>
      </c>
      <c r="J596" t="s">
        <v>616</v>
      </c>
      <c r="K596" t="s">
        <v>326</v>
      </c>
      <c r="L596" t="s">
        <v>327</v>
      </c>
      <c r="M596" t="s">
        <v>328</v>
      </c>
      <c r="N596" t="s">
        <v>31</v>
      </c>
      <c r="O596" t="s">
        <v>229</v>
      </c>
      <c r="P596" t="s">
        <v>153</v>
      </c>
      <c r="Q596" t="s">
        <v>230</v>
      </c>
      <c r="R596" t="s">
        <v>35</v>
      </c>
      <c r="S596" t="s">
        <v>36</v>
      </c>
      <c r="T596" t="s">
        <v>329</v>
      </c>
      <c r="U596" t="s">
        <v>53</v>
      </c>
      <c r="V596">
        <v>0.56447058823529395</v>
      </c>
      <c r="W596">
        <v>2004</v>
      </c>
      <c r="X596">
        <v>11</v>
      </c>
      <c r="Y596">
        <v>4</v>
      </c>
    </row>
    <row r="597" spans="1:25" x14ac:dyDescent="0.25">
      <c r="A597">
        <v>10344</v>
      </c>
      <c r="B597">
        <v>45</v>
      </c>
      <c r="C597">
        <v>100</v>
      </c>
      <c r="D597">
        <v>1</v>
      </c>
      <c r="E597">
        <v>7650</v>
      </c>
      <c r="F597" s="1">
        <v>38316</v>
      </c>
      <c r="G597" t="s">
        <v>25</v>
      </c>
      <c r="H597" t="s">
        <v>581</v>
      </c>
      <c r="I597">
        <v>170</v>
      </c>
      <c r="J597" t="s">
        <v>616</v>
      </c>
      <c r="K597" t="s">
        <v>457</v>
      </c>
      <c r="L597" t="s">
        <v>458</v>
      </c>
      <c r="M597" t="s">
        <v>459</v>
      </c>
      <c r="N597" t="s">
        <v>31</v>
      </c>
      <c r="O597" t="s">
        <v>460</v>
      </c>
      <c r="P597" t="s">
        <v>31</v>
      </c>
      <c r="Q597" t="s">
        <v>461</v>
      </c>
      <c r="R597" t="s">
        <v>44</v>
      </c>
      <c r="S597" t="s">
        <v>45</v>
      </c>
      <c r="T597" t="s">
        <v>462</v>
      </c>
      <c r="U597" t="s">
        <v>163</v>
      </c>
      <c r="V597">
        <v>0.41176470588235298</v>
      </c>
      <c r="W597">
        <v>2004</v>
      </c>
      <c r="X597">
        <v>11</v>
      </c>
      <c r="Y597">
        <v>4</v>
      </c>
    </row>
    <row r="598" spans="1:25" x14ac:dyDescent="0.25">
      <c r="A598">
        <v>10367</v>
      </c>
      <c r="B598">
        <v>37</v>
      </c>
      <c r="C598">
        <v>100</v>
      </c>
      <c r="D598">
        <v>3</v>
      </c>
      <c r="E598">
        <v>4703.8100000000004</v>
      </c>
      <c r="F598" s="1">
        <v>38364</v>
      </c>
      <c r="G598" t="s">
        <v>432</v>
      </c>
      <c r="H598" t="s">
        <v>581</v>
      </c>
      <c r="I598">
        <v>170</v>
      </c>
      <c r="J598" t="s">
        <v>616</v>
      </c>
      <c r="K598" t="s">
        <v>54</v>
      </c>
      <c r="L598" t="s">
        <v>55</v>
      </c>
      <c r="M598" t="s">
        <v>56</v>
      </c>
      <c r="N598" t="s">
        <v>31</v>
      </c>
      <c r="O598" t="s">
        <v>57</v>
      </c>
      <c r="P598" t="s">
        <v>58</v>
      </c>
      <c r="Q598" t="s">
        <v>59</v>
      </c>
      <c r="R598" t="s">
        <v>35</v>
      </c>
      <c r="S598" t="s">
        <v>36</v>
      </c>
      <c r="T598" t="s">
        <v>60</v>
      </c>
      <c r="U598" t="s">
        <v>53</v>
      </c>
      <c r="V598">
        <v>0.41176470588235298</v>
      </c>
      <c r="W598">
        <v>2005</v>
      </c>
      <c r="X598">
        <v>1</v>
      </c>
      <c r="Y598">
        <v>1</v>
      </c>
    </row>
    <row r="599" spans="1:25" x14ac:dyDescent="0.25">
      <c r="A599">
        <v>10379</v>
      </c>
      <c r="B599">
        <v>39</v>
      </c>
      <c r="C599">
        <v>100</v>
      </c>
      <c r="D599">
        <v>2</v>
      </c>
      <c r="E599">
        <v>5399.55</v>
      </c>
      <c r="F599" s="1">
        <v>38393</v>
      </c>
      <c r="G599" t="s">
        <v>25</v>
      </c>
      <c r="H599" t="s">
        <v>581</v>
      </c>
      <c r="I599">
        <v>170</v>
      </c>
      <c r="J599" t="s">
        <v>616</v>
      </c>
      <c r="K599" t="s">
        <v>186</v>
      </c>
      <c r="L599" t="s">
        <v>187</v>
      </c>
      <c r="M599" t="s">
        <v>188</v>
      </c>
      <c r="N599" t="s">
        <v>31</v>
      </c>
      <c r="O599" t="s">
        <v>189</v>
      </c>
      <c r="P599" t="s">
        <v>31</v>
      </c>
      <c r="Q599" t="s">
        <v>190</v>
      </c>
      <c r="R599" t="s">
        <v>191</v>
      </c>
      <c r="S599" t="s">
        <v>45</v>
      </c>
      <c r="T599" t="s">
        <v>192</v>
      </c>
      <c r="U599" t="s">
        <v>53</v>
      </c>
      <c r="V599">
        <v>0.41176470588235298</v>
      </c>
      <c r="W599">
        <v>2005</v>
      </c>
      <c r="X599">
        <v>2</v>
      </c>
      <c r="Y599">
        <v>1</v>
      </c>
    </row>
    <row r="600" spans="1:25" x14ac:dyDescent="0.25">
      <c r="A600">
        <v>10407</v>
      </c>
      <c r="B600">
        <v>76</v>
      </c>
      <c r="C600">
        <v>100</v>
      </c>
      <c r="D600">
        <v>2</v>
      </c>
      <c r="E600">
        <v>14082.8</v>
      </c>
      <c r="F600" s="1">
        <v>38464</v>
      </c>
      <c r="G600" t="s">
        <v>425</v>
      </c>
      <c r="H600" t="s">
        <v>581</v>
      </c>
      <c r="I600">
        <v>170</v>
      </c>
      <c r="J600" t="s">
        <v>616</v>
      </c>
      <c r="K600" t="s">
        <v>420</v>
      </c>
      <c r="L600" t="s">
        <v>421</v>
      </c>
      <c r="M600" t="s">
        <v>422</v>
      </c>
      <c r="N600" t="s">
        <v>31</v>
      </c>
      <c r="O600" t="s">
        <v>423</v>
      </c>
      <c r="P600" t="s">
        <v>58</v>
      </c>
      <c r="Q600" t="s">
        <v>70</v>
      </c>
      <c r="R600" t="s">
        <v>35</v>
      </c>
      <c r="S600" t="s">
        <v>36</v>
      </c>
      <c r="T600" t="s">
        <v>424</v>
      </c>
      <c r="U600" t="s">
        <v>163</v>
      </c>
      <c r="V600">
        <v>0.41176470588235298</v>
      </c>
      <c r="W600">
        <v>2005</v>
      </c>
      <c r="X600">
        <v>4</v>
      </c>
      <c r="Y600">
        <v>2</v>
      </c>
    </row>
    <row r="601" spans="1:25" x14ac:dyDescent="0.25">
      <c r="A601">
        <v>10420</v>
      </c>
      <c r="B601">
        <v>37</v>
      </c>
      <c r="C601">
        <v>100</v>
      </c>
      <c r="D601">
        <v>5</v>
      </c>
      <c r="E601">
        <v>5283.6</v>
      </c>
      <c r="F601" s="1">
        <v>38501</v>
      </c>
      <c r="G601" t="s">
        <v>318</v>
      </c>
      <c r="H601" t="s">
        <v>581</v>
      </c>
      <c r="I601">
        <v>170</v>
      </c>
      <c r="J601" t="s">
        <v>616</v>
      </c>
      <c r="K601" t="s">
        <v>164</v>
      </c>
      <c r="L601" t="s">
        <v>165</v>
      </c>
      <c r="M601" t="s">
        <v>166</v>
      </c>
      <c r="N601" t="s">
        <v>167</v>
      </c>
      <c r="O601" t="s">
        <v>168</v>
      </c>
      <c r="P601" t="s">
        <v>169</v>
      </c>
      <c r="Q601" t="s">
        <v>170</v>
      </c>
      <c r="R601" t="s">
        <v>101</v>
      </c>
      <c r="S601" t="s">
        <v>102</v>
      </c>
      <c r="T601" t="s">
        <v>171</v>
      </c>
      <c r="U601" t="s">
        <v>53</v>
      </c>
      <c r="V601">
        <v>0.41176470588235298</v>
      </c>
      <c r="W601">
        <v>2005</v>
      </c>
      <c r="X601">
        <v>5</v>
      </c>
      <c r="Y601">
        <v>2</v>
      </c>
    </row>
    <row r="602" spans="1:25" x14ac:dyDescent="0.25">
      <c r="A602">
        <v>10108</v>
      </c>
      <c r="B602">
        <v>38</v>
      </c>
      <c r="C602">
        <v>82.39</v>
      </c>
      <c r="D602">
        <v>2</v>
      </c>
      <c r="E602">
        <v>3130.82</v>
      </c>
      <c r="F602" s="1">
        <v>37683</v>
      </c>
      <c r="G602" t="s">
        <v>25</v>
      </c>
      <c r="H602" t="s">
        <v>193</v>
      </c>
      <c r="I602">
        <v>77</v>
      </c>
      <c r="J602" t="s">
        <v>617</v>
      </c>
      <c r="K602" t="s">
        <v>450</v>
      </c>
      <c r="L602" t="s">
        <v>451</v>
      </c>
      <c r="M602" t="s">
        <v>452</v>
      </c>
      <c r="N602" t="s">
        <v>31</v>
      </c>
      <c r="O602" t="s">
        <v>453</v>
      </c>
      <c r="P602" t="s">
        <v>31</v>
      </c>
      <c r="Q602" t="s">
        <v>454</v>
      </c>
      <c r="R602" t="s">
        <v>455</v>
      </c>
      <c r="S602" t="s">
        <v>212</v>
      </c>
      <c r="T602" t="s">
        <v>456</v>
      </c>
      <c r="U602" t="s">
        <v>53</v>
      </c>
      <c r="V602">
        <v>-7.0000000000000007E-2</v>
      </c>
      <c r="W602">
        <v>2003</v>
      </c>
      <c r="X602">
        <v>3</v>
      </c>
      <c r="Y602">
        <v>1</v>
      </c>
    </row>
    <row r="603" spans="1:25" x14ac:dyDescent="0.25">
      <c r="A603">
        <v>10122</v>
      </c>
      <c r="B603">
        <v>43</v>
      </c>
      <c r="C603">
        <v>72.38</v>
      </c>
      <c r="D603">
        <v>6</v>
      </c>
      <c r="E603">
        <v>3112.34</v>
      </c>
      <c r="F603" s="1">
        <v>37749</v>
      </c>
      <c r="G603" t="s">
        <v>25</v>
      </c>
      <c r="H603" t="s">
        <v>193</v>
      </c>
      <c r="I603">
        <v>77</v>
      </c>
      <c r="J603" t="s">
        <v>617</v>
      </c>
      <c r="K603" t="s">
        <v>457</v>
      </c>
      <c r="L603" t="s">
        <v>458</v>
      </c>
      <c r="M603" t="s">
        <v>459</v>
      </c>
      <c r="N603" t="s">
        <v>31</v>
      </c>
      <c r="O603" t="s">
        <v>460</v>
      </c>
      <c r="P603" t="s">
        <v>31</v>
      </c>
      <c r="Q603" t="s">
        <v>461</v>
      </c>
      <c r="R603" t="s">
        <v>44</v>
      </c>
      <c r="S603" t="s">
        <v>45</v>
      </c>
      <c r="T603" t="s">
        <v>462</v>
      </c>
      <c r="U603" t="s">
        <v>53</v>
      </c>
      <c r="V603">
        <v>6.0000000000000102E-2</v>
      </c>
      <c r="W603">
        <v>2003</v>
      </c>
      <c r="X603">
        <v>5</v>
      </c>
      <c r="Y603">
        <v>2</v>
      </c>
    </row>
    <row r="604" spans="1:25" x14ac:dyDescent="0.25">
      <c r="A604">
        <v>10135</v>
      </c>
      <c r="B604">
        <v>48</v>
      </c>
      <c r="C604">
        <v>79.31</v>
      </c>
      <c r="D604">
        <v>3</v>
      </c>
      <c r="E604">
        <v>3806.88</v>
      </c>
      <c r="F604" s="1">
        <v>37804</v>
      </c>
      <c r="G604" t="s">
        <v>25</v>
      </c>
      <c r="H604" t="s">
        <v>193</v>
      </c>
      <c r="I604">
        <v>77</v>
      </c>
      <c r="J604" t="s">
        <v>617</v>
      </c>
      <c r="K604" t="s">
        <v>287</v>
      </c>
      <c r="L604" t="s">
        <v>288</v>
      </c>
      <c r="M604" t="s">
        <v>289</v>
      </c>
      <c r="N604" t="s">
        <v>31</v>
      </c>
      <c r="O604" t="s">
        <v>290</v>
      </c>
      <c r="P604" t="s">
        <v>58</v>
      </c>
      <c r="Q604" t="s">
        <v>121</v>
      </c>
      <c r="R604" t="s">
        <v>35</v>
      </c>
      <c r="S604" t="s">
        <v>36</v>
      </c>
      <c r="T604" t="s">
        <v>291</v>
      </c>
      <c r="U604" t="s">
        <v>53</v>
      </c>
      <c r="V604">
        <v>-0.03</v>
      </c>
      <c r="W604">
        <v>2003</v>
      </c>
      <c r="X604">
        <v>7</v>
      </c>
      <c r="Y604">
        <v>3</v>
      </c>
    </row>
    <row r="605" spans="1:25" x14ac:dyDescent="0.25">
      <c r="A605">
        <v>10147</v>
      </c>
      <c r="B605">
        <v>26</v>
      </c>
      <c r="C605">
        <v>82.39</v>
      </c>
      <c r="D605">
        <v>3</v>
      </c>
      <c r="E605">
        <v>2142.14</v>
      </c>
      <c r="F605" s="1">
        <v>37869</v>
      </c>
      <c r="G605" t="s">
        <v>25</v>
      </c>
      <c r="H605" t="s">
        <v>193</v>
      </c>
      <c r="I605">
        <v>77</v>
      </c>
      <c r="J605" t="s">
        <v>617</v>
      </c>
      <c r="K605" t="s">
        <v>299</v>
      </c>
      <c r="L605" t="s">
        <v>130</v>
      </c>
      <c r="M605" t="s">
        <v>300</v>
      </c>
      <c r="N605" t="s">
        <v>31</v>
      </c>
      <c r="O605" t="s">
        <v>301</v>
      </c>
      <c r="P605" t="s">
        <v>133</v>
      </c>
      <c r="Q605" t="s">
        <v>302</v>
      </c>
      <c r="R605" t="s">
        <v>35</v>
      </c>
      <c r="S605" t="s">
        <v>36</v>
      </c>
      <c r="T605" t="s">
        <v>303</v>
      </c>
      <c r="U605" t="s">
        <v>38</v>
      </c>
      <c r="V605">
        <v>-7.0000000000000007E-2</v>
      </c>
      <c r="W605">
        <v>2003</v>
      </c>
      <c r="X605">
        <v>9</v>
      </c>
      <c r="Y605">
        <v>3</v>
      </c>
    </row>
    <row r="606" spans="1:25" x14ac:dyDescent="0.25">
      <c r="A606">
        <v>10160</v>
      </c>
      <c r="B606">
        <v>38</v>
      </c>
      <c r="C606">
        <v>88.55</v>
      </c>
      <c r="D606">
        <v>4</v>
      </c>
      <c r="E606">
        <v>3364.9</v>
      </c>
      <c r="F606" s="1">
        <v>37905</v>
      </c>
      <c r="G606" t="s">
        <v>25</v>
      </c>
      <c r="H606" t="s">
        <v>193</v>
      </c>
      <c r="I606">
        <v>77</v>
      </c>
      <c r="J606" t="s">
        <v>617</v>
      </c>
      <c r="K606" t="s">
        <v>377</v>
      </c>
      <c r="L606" t="s">
        <v>378</v>
      </c>
      <c r="M606" t="s">
        <v>379</v>
      </c>
      <c r="N606" t="s">
        <v>31</v>
      </c>
      <c r="O606" t="s">
        <v>380</v>
      </c>
      <c r="P606" t="s">
        <v>58</v>
      </c>
      <c r="Q606" t="s">
        <v>31</v>
      </c>
      <c r="R606" t="s">
        <v>35</v>
      </c>
      <c r="S606" t="s">
        <v>36</v>
      </c>
      <c r="T606" t="s">
        <v>381</v>
      </c>
      <c r="U606" t="s">
        <v>53</v>
      </c>
      <c r="V606">
        <v>-0.15</v>
      </c>
      <c r="W606">
        <v>2003</v>
      </c>
      <c r="X606">
        <v>10</v>
      </c>
      <c r="Y606">
        <v>4</v>
      </c>
    </row>
    <row r="607" spans="1:25" x14ac:dyDescent="0.25">
      <c r="A607">
        <v>10170</v>
      </c>
      <c r="B607">
        <v>20</v>
      </c>
      <c r="C607">
        <v>63.14</v>
      </c>
      <c r="D607">
        <v>2</v>
      </c>
      <c r="E607">
        <v>1262.8</v>
      </c>
      <c r="F607" s="1">
        <v>37929</v>
      </c>
      <c r="G607" t="s">
        <v>25</v>
      </c>
      <c r="H607" t="s">
        <v>193</v>
      </c>
      <c r="I607">
        <v>77</v>
      </c>
      <c r="J607" t="s">
        <v>617</v>
      </c>
      <c r="K607" t="s">
        <v>433</v>
      </c>
      <c r="L607" t="s">
        <v>434</v>
      </c>
      <c r="M607" t="s">
        <v>435</v>
      </c>
      <c r="N607" t="s">
        <v>31</v>
      </c>
      <c r="O607" t="s">
        <v>436</v>
      </c>
      <c r="P607" t="s">
        <v>31</v>
      </c>
      <c r="Q607" t="s">
        <v>437</v>
      </c>
      <c r="R607" t="s">
        <v>161</v>
      </c>
      <c r="S607" t="s">
        <v>45</v>
      </c>
      <c r="T607" t="s">
        <v>438</v>
      </c>
      <c r="U607" t="s">
        <v>38</v>
      </c>
      <c r="V607">
        <v>0.18</v>
      </c>
      <c r="W607">
        <v>2003</v>
      </c>
      <c r="X607">
        <v>11</v>
      </c>
      <c r="Y607">
        <v>4</v>
      </c>
    </row>
    <row r="608" spans="1:25" x14ac:dyDescent="0.25">
      <c r="A608">
        <v>10181</v>
      </c>
      <c r="B608">
        <v>22</v>
      </c>
      <c r="C608">
        <v>73.92</v>
      </c>
      <c r="D608">
        <v>10</v>
      </c>
      <c r="E608">
        <v>1626.24</v>
      </c>
      <c r="F608" s="1">
        <v>37937</v>
      </c>
      <c r="G608" t="s">
        <v>25</v>
      </c>
      <c r="H608" t="s">
        <v>193</v>
      </c>
      <c r="I608">
        <v>77</v>
      </c>
      <c r="J608" t="s">
        <v>617</v>
      </c>
      <c r="K608" t="s">
        <v>78</v>
      </c>
      <c r="L608" t="s">
        <v>79</v>
      </c>
      <c r="M608" t="s">
        <v>80</v>
      </c>
      <c r="N608" t="s">
        <v>31</v>
      </c>
      <c r="O608" t="s">
        <v>81</v>
      </c>
      <c r="P608" t="s">
        <v>31</v>
      </c>
      <c r="Q608" t="s">
        <v>82</v>
      </c>
      <c r="R608" t="s">
        <v>83</v>
      </c>
      <c r="S608" t="s">
        <v>45</v>
      </c>
      <c r="T608" t="s">
        <v>84</v>
      </c>
      <c r="U608" t="s">
        <v>38</v>
      </c>
      <c r="V608">
        <v>0.04</v>
      </c>
      <c r="W608">
        <v>2003</v>
      </c>
      <c r="X608">
        <v>11</v>
      </c>
      <c r="Y608">
        <v>4</v>
      </c>
    </row>
    <row r="609" spans="1:25" x14ac:dyDescent="0.25">
      <c r="A609">
        <v>10192</v>
      </c>
      <c r="B609">
        <v>45</v>
      </c>
      <c r="C609">
        <v>90.86</v>
      </c>
      <c r="D609">
        <v>15</v>
      </c>
      <c r="E609">
        <v>4088.7</v>
      </c>
      <c r="F609" s="1">
        <v>37945</v>
      </c>
      <c r="G609" t="s">
        <v>25</v>
      </c>
      <c r="H609" t="s">
        <v>193</v>
      </c>
      <c r="I609">
        <v>77</v>
      </c>
      <c r="J609" t="s">
        <v>617</v>
      </c>
      <c r="K609" t="s">
        <v>292</v>
      </c>
      <c r="L609" t="s">
        <v>293</v>
      </c>
      <c r="M609" t="s">
        <v>294</v>
      </c>
      <c r="N609" t="s">
        <v>31</v>
      </c>
      <c r="O609" t="s">
        <v>295</v>
      </c>
      <c r="P609" t="s">
        <v>296</v>
      </c>
      <c r="Q609" t="s">
        <v>297</v>
      </c>
      <c r="R609" t="s">
        <v>35</v>
      </c>
      <c r="S609" t="s">
        <v>36</v>
      </c>
      <c r="T609" t="s">
        <v>298</v>
      </c>
      <c r="U609" t="s">
        <v>53</v>
      </c>
      <c r="V609">
        <v>-0.18</v>
      </c>
      <c r="W609">
        <v>2003</v>
      </c>
      <c r="X609">
        <v>11</v>
      </c>
      <c r="Y609">
        <v>4</v>
      </c>
    </row>
    <row r="610" spans="1:25" x14ac:dyDescent="0.25">
      <c r="A610">
        <v>10203</v>
      </c>
      <c r="B610">
        <v>45</v>
      </c>
      <c r="C610">
        <v>85.47</v>
      </c>
      <c r="D610">
        <v>4</v>
      </c>
      <c r="E610">
        <v>3846.15</v>
      </c>
      <c r="F610" s="1">
        <v>37957</v>
      </c>
      <c r="G610" t="s">
        <v>25</v>
      </c>
      <c r="H610" t="s">
        <v>193</v>
      </c>
      <c r="I610">
        <v>77</v>
      </c>
      <c r="J610" t="s">
        <v>617</v>
      </c>
      <c r="K610" t="s">
        <v>186</v>
      </c>
      <c r="L610" t="s">
        <v>187</v>
      </c>
      <c r="M610" t="s">
        <v>188</v>
      </c>
      <c r="N610" t="s">
        <v>31</v>
      </c>
      <c r="O610" t="s">
        <v>189</v>
      </c>
      <c r="P610" t="s">
        <v>31</v>
      </c>
      <c r="Q610" t="s">
        <v>190</v>
      </c>
      <c r="R610" t="s">
        <v>191</v>
      </c>
      <c r="S610" t="s">
        <v>45</v>
      </c>
      <c r="T610" t="s">
        <v>192</v>
      </c>
      <c r="U610" t="s">
        <v>53</v>
      </c>
      <c r="V610">
        <v>-0.11</v>
      </c>
      <c r="W610">
        <v>2003</v>
      </c>
      <c r="X610">
        <v>12</v>
      </c>
      <c r="Y610">
        <v>4</v>
      </c>
    </row>
    <row r="611" spans="1:25" x14ac:dyDescent="0.25">
      <c r="A611">
        <v>10212</v>
      </c>
      <c r="B611">
        <v>20</v>
      </c>
      <c r="C611">
        <v>66.989999999999995</v>
      </c>
      <c r="D611">
        <v>14</v>
      </c>
      <c r="E611">
        <v>1339.8</v>
      </c>
      <c r="F611" s="1">
        <v>38002</v>
      </c>
      <c r="G611" t="s">
        <v>25</v>
      </c>
      <c r="H611" t="s">
        <v>193</v>
      </c>
      <c r="I611">
        <v>77</v>
      </c>
      <c r="J611" t="s">
        <v>617</v>
      </c>
      <c r="K611" t="s">
        <v>186</v>
      </c>
      <c r="L611" t="s">
        <v>187</v>
      </c>
      <c r="M611" t="s">
        <v>188</v>
      </c>
      <c r="N611" t="s">
        <v>31</v>
      </c>
      <c r="O611" t="s">
        <v>189</v>
      </c>
      <c r="P611" t="s">
        <v>31</v>
      </c>
      <c r="Q611" t="s">
        <v>190</v>
      </c>
      <c r="R611" t="s">
        <v>191</v>
      </c>
      <c r="S611" t="s">
        <v>45</v>
      </c>
      <c r="T611" t="s">
        <v>192</v>
      </c>
      <c r="U611" t="s">
        <v>38</v>
      </c>
      <c r="V611">
        <v>0.13</v>
      </c>
      <c r="W611">
        <v>2004</v>
      </c>
      <c r="X611">
        <v>1</v>
      </c>
      <c r="Y611">
        <v>1</v>
      </c>
    </row>
    <row r="612" spans="1:25" x14ac:dyDescent="0.25">
      <c r="A612">
        <v>10225</v>
      </c>
      <c r="B612">
        <v>47</v>
      </c>
      <c r="C612">
        <v>64.680000000000007</v>
      </c>
      <c r="D612">
        <v>5</v>
      </c>
      <c r="E612">
        <v>3039.96</v>
      </c>
      <c r="F612" s="1">
        <v>38039</v>
      </c>
      <c r="G612" t="s">
        <v>25</v>
      </c>
      <c r="H612" t="s">
        <v>193</v>
      </c>
      <c r="I612">
        <v>77</v>
      </c>
      <c r="J612" t="s">
        <v>617</v>
      </c>
      <c r="K612" t="s">
        <v>470</v>
      </c>
      <c r="L612" t="s">
        <v>471</v>
      </c>
      <c r="M612" t="s">
        <v>472</v>
      </c>
      <c r="N612" t="s">
        <v>31</v>
      </c>
      <c r="O612" t="s">
        <v>473</v>
      </c>
      <c r="P612" t="s">
        <v>31</v>
      </c>
      <c r="Q612" t="s">
        <v>474</v>
      </c>
      <c r="R612" t="s">
        <v>475</v>
      </c>
      <c r="S612" t="s">
        <v>45</v>
      </c>
      <c r="T612" t="s">
        <v>476</v>
      </c>
      <c r="U612" t="s">
        <v>53</v>
      </c>
      <c r="V612">
        <v>0.16</v>
      </c>
      <c r="W612">
        <v>2004</v>
      </c>
      <c r="X612">
        <v>2</v>
      </c>
      <c r="Y612">
        <v>1</v>
      </c>
    </row>
    <row r="613" spans="1:25" x14ac:dyDescent="0.25">
      <c r="A613">
        <v>10239</v>
      </c>
      <c r="B613">
        <v>46</v>
      </c>
      <c r="C613">
        <v>73.92</v>
      </c>
      <c r="D613">
        <v>4</v>
      </c>
      <c r="E613">
        <v>3400.32</v>
      </c>
      <c r="F613" s="1">
        <v>38089</v>
      </c>
      <c r="G613" t="s">
        <v>25</v>
      </c>
      <c r="H613" t="s">
        <v>193</v>
      </c>
      <c r="I613">
        <v>77</v>
      </c>
      <c r="J613" t="s">
        <v>617</v>
      </c>
      <c r="K613" t="s">
        <v>414</v>
      </c>
      <c r="L613" t="s">
        <v>415</v>
      </c>
      <c r="M613" t="s">
        <v>416</v>
      </c>
      <c r="N613" t="s">
        <v>31</v>
      </c>
      <c r="O613" t="s">
        <v>417</v>
      </c>
      <c r="P613" t="s">
        <v>31</v>
      </c>
      <c r="Q613" t="s">
        <v>418</v>
      </c>
      <c r="R613" t="s">
        <v>141</v>
      </c>
      <c r="S613" t="s">
        <v>45</v>
      </c>
      <c r="T613" t="s">
        <v>419</v>
      </c>
      <c r="U613" t="s">
        <v>53</v>
      </c>
      <c r="V613">
        <v>0.04</v>
      </c>
      <c r="W613">
        <v>2004</v>
      </c>
      <c r="X613">
        <v>4</v>
      </c>
      <c r="Y613">
        <v>2</v>
      </c>
    </row>
    <row r="614" spans="1:25" x14ac:dyDescent="0.25">
      <c r="A614">
        <v>10253</v>
      </c>
      <c r="B614">
        <v>23</v>
      </c>
      <c r="C614">
        <v>83.93</v>
      </c>
      <c r="D614">
        <v>9</v>
      </c>
      <c r="E614">
        <v>1930.39</v>
      </c>
      <c r="F614" s="1">
        <v>38139</v>
      </c>
      <c r="G614" t="s">
        <v>359</v>
      </c>
      <c r="H614" t="s">
        <v>193</v>
      </c>
      <c r="I614">
        <v>77</v>
      </c>
      <c r="J614" t="s">
        <v>617</v>
      </c>
      <c r="K614" t="s">
        <v>178</v>
      </c>
      <c r="L614" t="s">
        <v>179</v>
      </c>
      <c r="M614" t="s">
        <v>180</v>
      </c>
      <c r="N614" t="s">
        <v>31</v>
      </c>
      <c r="O614" t="s">
        <v>181</v>
      </c>
      <c r="P614" t="s">
        <v>31</v>
      </c>
      <c r="Q614" t="s">
        <v>182</v>
      </c>
      <c r="R614" t="s">
        <v>183</v>
      </c>
      <c r="S614" t="s">
        <v>45</v>
      </c>
      <c r="T614" t="s">
        <v>184</v>
      </c>
      <c r="U614" t="s">
        <v>38</v>
      </c>
      <c r="V614">
        <v>-9.0000000000000094E-2</v>
      </c>
      <c r="W614">
        <v>2004</v>
      </c>
      <c r="X614">
        <v>6</v>
      </c>
      <c r="Y614">
        <v>2</v>
      </c>
    </row>
    <row r="615" spans="1:25" x14ac:dyDescent="0.25">
      <c r="A615">
        <v>10266</v>
      </c>
      <c r="B615">
        <v>33</v>
      </c>
      <c r="C615">
        <v>74.69</v>
      </c>
      <c r="D615">
        <v>10</v>
      </c>
      <c r="E615">
        <v>2464.77</v>
      </c>
      <c r="F615" s="1">
        <v>38174</v>
      </c>
      <c r="G615" t="s">
        <v>25</v>
      </c>
      <c r="H615" t="s">
        <v>193</v>
      </c>
      <c r="I615">
        <v>77</v>
      </c>
      <c r="J615" t="s">
        <v>617</v>
      </c>
      <c r="K615" t="s">
        <v>477</v>
      </c>
      <c r="L615" t="s">
        <v>478</v>
      </c>
      <c r="M615" t="s">
        <v>479</v>
      </c>
      <c r="N615" t="s">
        <v>31</v>
      </c>
      <c r="O615" t="s">
        <v>480</v>
      </c>
      <c r="P615" t="s">
        <v>31</v>
      </c>
      <c r="Q615" t="s">
        <v>481</v>
      </c>
      <c r="R615" t="s">
        <v>273</v>
      </c>
      <c r="S615" t="s">
        <v>45</v>
      </c>
      <c r="T615" t="s">
        <v>482</v>
      </c>
      <c r="U615" t="s">
        <v>38</v>
      </c>
      <c r="V615">
        <v>0.03</v>
      </c>
      <c r="W615">
        <v>2004</v>
      </c>
      <c r="X615">
        <v>7</v>
      </c>
      <c r="Y615">
        <v>3</v>
      </c>
    </row>
    <row r="616" spans="1:25" x14ac:dyDescent="0.25">
      <c r="A616">
        <v>10278</v>
      </c>
      <c r="B616">
        <v>29</v>
      </c>
      <c r="C616">
        <v>90.86</v>
      </c>
      <c r="D616">
        <v>10</v>
      </c>
      <c r="E616">
        <v>2634.94</v>
      </c>
      <c r="F616" s="1">
        <v>38205</v>
      </c>
      <c r="G616" t="s">
        <v>25</v>
      </c>
      <c r="H616" t="s">
        <v>193</v>
      </c>
      <c r="I616">
        <v>77</v>
      </c>
      <c r="J616" t="s">
        <v>617</v>
      </c>
      <c r="K616" t="s">
        <v>568</v>
      </c>
      <c r="L616" t="s">
        <v>569</v>
      </c>
      <c r="M616" t="s">
        <v>570</v>
      </c>
      <c r="N616" t="s">
        <v>31</v>
      </c>
      <c r="O616" t="s">
        <v>571</v>
      </c>
      <c r="P616" t="s">
        <v>572</v>
      </c>
      <c r="Q616" t="s">
        <v>573</v>
      </c>
      <c r="R616" t="s">
        <v>35</v>
      </c>
      <c r="S616" t="s">
        <v>36</v>
      </c>
      <c r="T616" t="s">
        <v>574</v>
      </c>
      <c r="U616" t="s">
        <v>38</v>
      </c>
      <c r="V616">
        <v>-0.18</v>
      </c>
      <c r="W616">
        <v>2004</v>
      </c>
      <c r="X616">
        <v>8</v>
      </c>
      <c r="Y616">
        <v>3</v>
      </c>
    </row>
    <row r="617" spans="1:25" x14ac:dyDescent="0.25">
      <c r="A617">
        <v>10287</v>
      </c>
      <c r="B617">
        <v>44</v>
      </c>
      <c r="C617">
        <v>82.39</v>
      </c>
      <c r="D617">
        <v>8</v>
      </c>
      <c r="E617">
        <v>3625.16</v>
      </c>
      <c r="F617" s="1">
        <v>38229</v>
      </c>
      <c r="G617" t="s">
        <v>25</v>
      </c>
      <c r="H617" t="s">
        <v>193</v>
      </c>
      <c r="I617">
        <v>77</v>
      </c>
      <c r="J617" t="s">
        <v>617</v>
      </c>
      <c r="K617" t="s">
        <v>470</v>
      </c>
      <c r="L617" t="s">
        <v>471</v>
      </c>
      <c r="M617" t="s">
        <v>472</v>
      </c>
      <c r="N617" t="s">
        <v>31</v>
      </c>
      <c r="O617" t="s">
        <v>473</v>
      </c>
      <c r="P617" t="s">
        <v>31</v>
      </c>
      <c r="Q617" t="s">
        <v>474</v>
      </c>
      <c r="R617" t="s">
        <v>475</v>
      </c>
      <c r="S617" t="s">
        <v>45</v>
      </c>
      <c r="T617" t="s">
        <v>476</v>
      </c>
      <c r="U617" t="s">
        <v>53</v>
      </c>
      <c r="V617">
        <v>-7.0000000000000007E-2</v>
      </c>
      <c r="W617">
        <v>2004</v>
      </c>
      <c r="X617">
        <v>8</v>
      </c>
      <c r="Y617">
        <v>3</v>
      </c>
    </row>
    <row r="618" spans="1:25" x14ac:dyDescent="0.25">
      <c r="A618">
        <v>10300</v>
      </c>
      <c r="B618">
        <v>41</v>
      </c>
      <c r="C618">
        <v>92.4</v>
      </c>
      <c r="D618">
        <v>1</v>
      </c>
      <c r="E618">
        <v>3788.4</v>
      </c>
      <c r="F618" s="1">
        <v>37898</v>
      </c>
      <c r="G618" t="s">
        <v>25</v>
      </c>
      <c r="H618" t="s">
        <v>193</v>
      </c>
      <c r="I618">
        <v>77</v>
      </c>
      <c r="J618" t="s">
        <v>617</v>
      </c>
      <c r="K618" t="s">
        <v>487</v>
      </c>
      <c r="L618" t="s">
        <v>488</v>
      </c>
      <c r="M618" t="s">
        <v>489</v>
      </c>
      <c r="N618" t="s">
        <v>31</v>
      </c>
      <c r="O618" t="s">
        <v>490</v>
      </c>
      <c r="P618" t="s">
        <v>31</v>
      </c>
      <c r="Q618" t="s">
        <v>491</v>
      </c>
      <c r="R618" t="s">
        <v>468</v>
      </c>
      <c r="S618" t="s">
        <v>45</v>
      </c>
      <c r="T618" t="s">
        <v>492</v>
      </c>
      <c r="U618" t="s">
        <v>53</v>
      </c>
      <c r="V618">
        <v>-0.2</v>
      </c>
      <c r="W618">
        <v>2003</v>
      </c>
      <c r="X618">
        <v>10</v>
      </c>
      <c r="Y618">
        <v>4</v>
      </c>
    </row>
    <row r="619" spans="1:25" x14ac:dyDescent="0.25">
      <c r="A619">
        <v>10310</v>
      </c>
      <c r="B619">
        <v>20</v>
      </c>
      <c r="C619">
        <v>91.63</v>
      </c>
      <c r="D619">
        <v>6</v>
      </c>
      <c r="E619">
        <v>1832.6</v>
      </c>
      <c r="F619" s="1">
        <v>38276</v>
      </c>
      <c r="G619" t="s">
        <v>25</v>
      </c>
      <c r="H619" t="s">
        <v>193</v>
      </c>
      <c r="I619">
        <v>77</v>
      </c>
      <c r="J619" t="s">
        <v>617</v>
      </c>
      <c r="K619" t="s">
        <v>463</v>
      </c>
      <c r="L619" t="s">
        <v>464</v>
      </c>
      <c r="M619" t="s">
        <v>465</v>
      </c>
      <c r="N619" t="s">
        <v>31</v>
      </c>
      <c r="O619" t="s">
        <v>466</v>
      </c>
      <c r="P619" t="s">
        <v>31</v>
      </c>
      <c r="Q619" t="s">
        <v>467</v>
      </c>
      <c r="R619" t="s">
        <v>468</v>
      </c>
      <c r="S619" t="s">
        <v>45</v>
      </c>
      <c r="T619" t="s">
        <v>469</v>
      </c>
      <c r="U619" t="s">
        <v>38</v>
      </c>
      <c r="V619">
        <v>-0.19</v>
      </c>
      <c r="W619">
        <v>2004</v>
      </c>
      <c r="X619">
        <v>10</v>
      </c>
      <c r="Y619">
        <v>4</v>
      </c>
    </row>
    <row r="620" spans="1:25" x14ac:dyDescent="0.25">
      <c r="A620">
        <v>10321</v>
      </c>
      <c r="B620">
        <v>37</v>
      </c>
      <c r="C620">
        <v>78.540000000000006</v>
      </c>
      <c r="D620">
        <v>14</v>
      </c>
      <c r="E620">
        <v>2905.98</v>
      </c>
      <c r="F620" s="1">
        <v>38295</v>
      </c>
      <c r="G620" t="s">
        <v>25</v>
      </c>
      <c r="H620" t="s">
        <v>193</v>
      </c>
      <c r="I620">
        <v>77</v>
      </c>
      <c r="J620" t="s">
        <v>617</v>
      </c>
      <c r="K620" t="s">
        <v>172</v>
      </c>
      <c r="L620" t="s">
        <v>173</v>
      </c>
      <c r="M620" t="s">
        <v>174</v>
      </c>
      <c r="N620" t="s">
        <v>31</v>
      </c>
      <c r="O620" t="s">
        <v>175</v>
      </c>
      <c r="P620" t="s">
        <v>133</v>
      </c>
      <c r="Q620" t="s">
        <v>176</v>
      </c>
      <c r="R620" t="s">
        <v>35</v>
      </c>
      <c r="S620" t="s">
        <v>36</v>
      </c>
      <c r="T620" t="s">
        <v>177</v>
      </c>
      <c r="U620" t="s">
        <v>38</v>
      </c>
      <c r="V620">
        <v>-2.0000000000000101E-2</v>
      </c>
      <c r="W620">
        <v>2004</v>
      </c>
      <c r="X620">
        <v>11</v>
      </c>
      <c r="Y620">
        <v>4</v>
      </c>
    </row>
    <row r="621" spans="1:25" x14ac:dyDescent="0.25">
      <c r="A621">
        <v>10329</v>
      </c>
      <c r="B621">
        <v>29</v>
      </c>
      <c r="C621">
        <v>100</v>
      </c>
      <c r="D621">
        <v>9</v>
      </c>
      <c r="E621">
        <v>2954.81</v>
      </c>
      <c r="F621" s="1">
        <v>38306</v>
      </c>
      <c r="G621" t="s">
        <v>25</v>
      </c>
      <c r="H621" t="s">
        <v>193</v>
      </c>
      <c r="I621">
        <v>77</v>
      </c>
      <c r="J621" t="s">
        <v>617</v>
      </c>
      <c r="K621" t="s">
        <v>28</v>
      </c>
      <c r="L621" t="s">
        <v>29</v>
      </c>
      <c r="M621" t="s">
        <v>30</v>
      </c>
      <c r="N621" t="s">
        <v>31</v>
      </c>
      <c r="O621" t="s">
        <v>32</v>
      </c>
      <c r="P621" t="s">
        <v>33</v>
      </c>
      <c r="Q621" t="s">
        <v>34</v>
      </c>
      <c r="R621" t="s">
        <v>35</v>
      </c>
      <c r="S621" t="s">
        <v>36</v>
      </c>
      <c r="T621" t="s">
        <v>37</v>
      </c>
      <c r="U621" t="s">
        <v>38</v>
      </c>
      <c r="V621">
        <v>-0.29870129870129902</v>
      </c>
      <c r="W621">
        <v>2004</v>
      </c>
      <c r="X621">
        <v>11</v>
      </c>
      <c r="Y621">
        <v>4</v>
      </c>
    </row>
    <row r="622" spans="1:25" x14ac:dyDescent="0.25">
      <c r="A622">
        <v>10342</v>
      </c>
      <c r="B622">
        <v>55</v>
      </c>
      <c r="C622">
        <v>65.45</v>
      </c>
      <c r="D622">
        <v>1</v>
      </c>
      <c r="E622">
        <v>3599.75</v>
      </c>
      <c r="F622" s="1">
        <v>38315</v>
      </c>
      <c r="G622" t="s">
        <v>25</v>
      </c>
      <c r="H622" t="s">
        <v>193</v>
      </c>
      <c r="I622">
        <v>77</v>
      </c>
      <c r="J622" t="s">
        <v>617</v>
      </c>
      <c r="K622" t="s">
        <v>94</v>
      </c>
      <c r="L622" t="s">
        <v>95</v>
      </c>
      <c r="M622" t="s">
        <v>96</v>
      </c>
      <c r="N622" t="s">
        <v>97</v>
      </c>
      <c r="O622" t="s">
        <v>98</v>
      </c>
      <c r="P622" t="s">
        <v>99</v>
      </c>
      <c r="Q622" t="s">
        <v>100</v>
      </c>
      <c r="R622" t="s">
        <v>101</v>
      </c>
      <c r="S622" t="s">
        <v>102</v>
      </c>
      <c r="T622" t="s">
        <v>103</v>
      </c>
      <c r="U622" t="s">
        <v>53</v>
      </c>
      <c r="V622">
        <v>0.15</v>
      </c>
      <c r="W622">
        <v>2004</v>
      </c>
      <c r="X622">
        <v>11</v>
      </c>
      <c r="Y622">
        <v>4</v>
      </c>
    </row>
    <row r="623" spans="1:25" x14ac:dyDescent="0.25">
      <c r="A623">
        <v>10363</v>
      </c>
      <c r="B623">
        <v>22</v>
      </c>
      <c r="C623">
        <v>100</v>
      </c>
      <c r="D623">
        <v>7</v>
      </c>
      <c r="E623">
        <v>3686.54</v>
      </c>
      <c r="F623" s="1">
        <v>38358</v>
      </c>
      <c r="G623" t="s">
        <v>25</v>
      </c>
      <c r="H623" t="s">
        <v>193</v>
      </c>
      <c r="I623">
        <v>77</v>
      </c>
      <c r="J623" t="s">
        <v>617</v>
      </c>
      <c r="K623" t="s">
        <v>493</v>
      </c>
      <c r="L623" t="s">
        <v>494</v>
      </c>
      <c r="M623" t="s">
        <v>495</v>
      </c>
      <c r="N623" t="s">
        <v>31</v>
      </c>
      <c r="O623" t="s">
        <v>496</v>
      </c>
      <c r="P623" t="s">
        <v>31</v>
      </c>
      <c r="Q623" t="s">
        <v>497</v>
      </c>
      <c r="R623" t="s">
        <v>141</v>
      </c>
      <c r="S623" t="s">
        <v>45</v>
      </c>
      <c r="T623" t="s">
        <v>498</v>
      </c>
      <c r="U623" t="s">
        <v>53</v>
      </c>
      <c r="V623">
        <v>-0.29870129870129902</v>
      </c>
      <c r="W623">
        <v>2005</v>
      </c>
      <c r="X623">
        <v>1</v>
      </c>
      <c r="Y623">
        <v>1</v>
      </c>
    </row>
    <row r="624" spans="1:25" x14ac:dyDescent="0.25">
      <c r="A624">
        <v>10377</v>
      </c>
      <c r="B624">
        <v>31</v>
      </c>
      <c r="C624">
        <v>67.760000000000005</v>
      </c>
      <c r="D624">
        <v>4</v>
      </c>
      <c r="E624">
        <v>2100.56</v>
      </c>
      <c r="F624" s="1">
        <v>38392</v>
      </c>
      <c r="G624" t="s">
        <v>25</v>
      </c>
      <c r="H624" t="s">
        <v>193</v>
      </c>
      <c r="I624">
        <v>77</v>
      </c>
      <c r="J624" t="s">
        <v>617</v>
      </c>
      <c r="K624" t="s">
        <v>136</v>
      </c>
      <c r="L624" t="s">
        <v>137</v>
      </c>
      <c r="M624" t="s">
        <v>138</v>
      </c>
      <c r="N624" t="s">
        <v>31</v>
      </c>
      <c r="O624" t="s">
        <v>139</v>
      </c>
      <c r="P624" t="s">
        <v>31</v>
      </c>
      <c r="Q624" t="s">
        <v>140</v>
      </c>
      <c r="R624" t="s">
        <v>141</v>
      </c>
      <c r="S624" t="s">
        <v>45</v>
      </c>
      <c r="T624" t="s">
        <v>142</v>
      </c>
      <c r="U624" t="s">
        <v>38</v>
      </c>
      <c r="V624">
        <v>0.12</v>
      </c>
      <c r="W624">
        <v>2005</v>
      </c>
      <c r="X624">
        <v>2</v>
      </c>
      <c r="Y624">
        <v>1</v>
      </c>
    </row>
    <row r="625" spans="1:25" x14ac:dyDescent="0.25">
      <c r="A625">
        <v>10389</v>
      </c>
      <c r="B625">
        <v>49</v>
      </c>
      <c r="C625">
        <v>79.22</v>
      </c>
      <c r="D625">
        <v>3</v>
      </c>
      <c r="E625">
        <v>3881.78</v>
      </c>
      <c r="F625" s="1">
        <v>38414</v>
      </c>
      <c r="G625" t="s">
        <v>25</v>
      </c>
      <c r="H625" t="s">
        <v>193</v>
      </c>
      <c r="I625">
        <v>77</v>
      </c>
      <c r="J625" t="s">
        <v>617</v>
      </c>
      <c r="K625" t="s">
        <v>275</v>
      </c>
      <c r="L625" t="s">
        <v>276</v>
      </c>
      <c r="M625" t="s">
        <v>277</v>
      </c>
      <c r="N625" t="s">
        <v>31</v>
      </c>
      <c r="O625" t="s">
        <v>278</v>
      </c>
      <c r="P625" t="s">
        <v>31</v>
      </c>
      <c r="Q625" t="s">
        <v>279</v>
      </c>
      <c r="R625" t="s">
        <v>200</v>
      </c>
      <c r="S625" t="s">
        <v>45</v>
      </c>
      <c r="T625" t="s">
        <v>280</v>
      </c>
      <c r="U625" t="s">
        <v>53</v>
      </c>
      <c r="V625">
        <v>-2.8831168831168801E-2</v>
      </c>
      <c r="W625">
        <v>2005</v>
      </c>
      <c r="X625">
        <v>3</v>
      </c>
      <c r="Y625">
        <v>1</v>
      </c>
    </row>
    <row r="626" spans="1:25" x14ac:dyDescent="0.25">
      <c r="A626">
        <v>10405</v>
      </c>
      <c r="B626">
        <v>61</v>
      </c>
      <c r="C626">
        <v>73.92</v>
      </c>
      <c r="D626">
        <v>4</v>
      </c>
      <c r="E626">
        <v>4509.12</v>
      </c>
      <c r="F626" s="1">
        <v>38456</v>
      </c>
      <c r="G626" t="s">
        <v>25</v>
      </c>
      <c r="H626" t="s">
        <v>193</v>
      </c>
      <c r="I626">
        <v>77</v>
      </c>
      <c r="J626" t="s">
        <v>617</v>
      </c>
      <c r="K626" t="s">
        <v>560</v>
      </c>
      <c r="L626" t="s">
        <v>561</v>
      </c>
      <c r="M626" t="s">
        <v>562</v>
      </c>
      <c r="N626" t="s">
        <v>31</v>
      </c>
      <c r="O626" t="s">
        <v>563</v>
      </c>
      <c r="P626" t="s">
        <v>31</v>
      </c>
      <c r="Q626" t="s">
        <v>564</v>
      </c>
      <c r="R626" t="s">
        <v>44</v>
      </c>
      <c r="S626" t="s">
        <v>45</v>
      </c>
      <c r="T626" t="s">
        <v>565</v>
      </c>
      <c r="U626" t="s">
        <v>53</v>
      </c>
      <c r="V626">
        <v>0.04</v>
      </c>
      <c r="W626">
        <v>2005</v>
      </c>
      <c r="X626">
        <v>4</v>
      </c>
      <c r="Y626">
        <v>2</v>
      </c>
    </row>
    <row r="627" spans="1:25" x14ac:dyDescent="0.25">
      <c r="A627">
        <v>10419</v>
      </c>
      <c r="B627">
        <v>39</v>
      </c>
      <c r="C627">
        <v>83.93</v>
      </c>
      <c r="D627">
        <v>9</v>
      </c>
      <c r="E627">
        <v>3273.27</v>
      </c>
      <c r="F627" s="1">
        <v>38489</v>
      </c>
      <c r="G627" t="s">
        <v>25</v>
      </c>
      <c r="H627" t="s">
        <v>193</v>
      </c>
      <c r="I627">
        <v>77</v>
      </c>
      <c r="J627" t="s">
        <v>617</v>
      </c>
      <c r="K627" t="s">
        <v>156</v>
      </c>
      <c r="L627" t="s">
        <v>157</v>
      </c>
      <c r="M627" t="s">
        <v>158</v>
      </c>
      <c r="N627" t="s">
        <v>31</v>
      </c>
      <c r="O627" t="s">
        <v>159</v>
      </c>
      <c r="P627" t="s">
        <v>31</v>
      </c>
      <c r="Q627" t="s">
        <v>160</v>
      </c>
      <c r="R627" t="s">
        <v>161</v>
      </c>
      <c r="S627" t="s">
        <v>45</v>
      </c>
      <c r="T627" t="s">
        <v>162</v>
      </c>
      <c r="U627" t="s">
        <v>53</v>
      </c>
      <c r="V627">
        <v>-9.0000000000000094E-2</v>
      </c>
      <c r="W627">
        <v>2005</v>
      </c>
      <c r="X627">
        <v>5</v>
      </c>
      <c r="Y627">
        <v>2</v>
      </c>
    </row>
    <row r="628" spans="1:25" x14ac:dyDescent="0.25">
      <c r="A628">
        <v>10109</v>
      </c>
      <c r="B628">
        <v>38</v>
      </c>
      <c r="C628">
        <v>100</v>
      </c>
      <c r="D628">
        <v>3</v>
      </c>
      <c r="E628">
        <v>4432.7</v>
      </c>
      <c r="F628" s="1">
        <v>37690</v>
      </c>
      <c r="G628" t="s">
        <v>25</v>
      </c>
      <c r="H628" t="s">
        <v>193</v>
      </c>
      <c r="I628">
        <v>142</v>
      </c>
      <c r="J628" t="s">
        <v>618</v>
      </c>
      <c r="K628" t="s">
        <v>326</v>
      </c>
      <c r="L628" t="s">
        <v>327</v>
      </c>
      <c r="M628" t="s">
        <v>328</v>
      </c>
      <c r="N628" t="s">
        <v>31</v>
      </c>
      <c r="O628" t="s">
        <v>229</v>
      </c>
      <c r="P628" t="s">
        <v>153</v>
      </c>
      <c r="Q628" t="s">
        <v>230</v>
      </c>
      <c r="R628" t="s">
        <v>35</v>
      </c>
      <c r="S628" t="s">
        <v>36</v>
      </c>
      <c r="T628" t="s">
        <v>329</v>
      </c>
      <c r="U628" t="s">
        <v>53</v>
      </c>
      <c r="V628">
        <v>0.29577464788732399</v>
      </c>
      <c r="W628">
        <v>2003</v>
      </c>
      <c r="X628">
        <v>3</v>
      </c>
      <c r="Y628">
        <v>1</v>
      </c>
    </row>
    <row r="629" spans="1:25" x14ac:dyDescent="0.25">
      <c r="A629">
        <v>10122</v>
      </c>
      <c r="B629">
        <v>31</v>
      </c>
      <c r="C629">
        <v>100</v>
      </c>
      <c r="D629">
        <v>1</v>
      </c>
      <c r="E629">
        <v>4100.99</v>
      </c>
      <c r="F629" s="1">
        <v>37749</v>
      </c>
      <c r="G629" t="s">
        <v>25</v>
      </c>
      <c r="H629" t="s">
        <v>193</v>
      </c>
      <c r="I629">
        <v>142</v>
      </c>
      <c r="J629" t="s">
        <v>618</v>
      </c>
      <c r="K629" t="s">
        <v>457</v>
      </c>
      <c r="L629" t="s">
        <v>458</v>
      </c>
      <c r="M629" t="s">
        <v>459</v>
      </c>
      <c r="N629" t="s">
        <v>31</v>
      </c>
      <c r="O629" t="s">
        <v>460</v>
      </c>
      <c r="P629" t="s">
        <v>31</v>
      </c>
      <c r="Q629" t="s">
        <v>461</v>
      </c>
      <c r="R629" t="s">
        <v>44</v>
      </c>
      <c r="S629" t="s">
        <v>45</v>
      </c>
      <c r="T629" t="s">
        <v>462</v>
      </c>
      <c r="U629" t="s">
        <v>53</v>
      </c>
      <c r="V629">
        <v>0.29577464788732399</v>
      </c>
      <c r="W629">
        <v>2003</v>
      </c>
      <c r="X629">
        <v>5</v>
      </c>
      <c r="Y629">
        <v>2</v>
      </c>
    </row>
    <row r="630" spans="1:25" x14ac:dyDescent="0.25">
      <c r="A630">
        <v>10136</v>
      </c>
      <c r="B630">
        <v>36</v>
      </c>
      <c r="C630">
        <v>100</v>
      </c>
      <c r="D630">
        <v>1</v>
      </c>
      <c r="E630">
        <v>5274.72</v>
      </c>
      <c r="F630" s="1">
        <v>37806</v>
      </c>
      <c r="G630" t="s">
        <v>25</v>
      </c>
      <c r="H630" t="s">
        <v>193</v>
      </c>
      <c r="I630">
        <v>142</v>
      </c>
      <c r="J630" t="s">
        <v>618</v>
      </c>
      <c r="K630" t="s">
        <v>360</v>
      </c>
      <c r="L630" t="s">
        <v>361</v>
      </c>
      <c r="M630" t="s">
        <v>362</v>
      </c>
      <c r="N630" t="s">
        <v>31</v>
      </c>
      <c r="O630" t="s">
        <v>363</v>
      </c>
      <c r="P630" t="s">
        <v>31</v>
      </c>
      <c r="Q630" t="s">
        <v>364</v>
      </c>
      <c r="R630" t="s">
        <v>44</v>
      </c>
      <c r="S630" t="s">
        <v>45</v>
      </c>
      <c r="T630" t="s">
        <v>365</v>
      </c>
      <c r="U630" t="s">
        <v>53</v>
      </c>
      <c r="V630">
        <v>0.29577464788732399</v>
      </c>
      <c r="W630">
        <v>2003</v>
      </c>
      <c r="X630">
        <v>7</v>
      </c>
      <c r="Y630">
        <v>3</v>
      </c>
    </row>
    <row r="631" spans="1:25" x14ac:dyDescent="0.25">
      <c r="A631">
        <v>10148</v>
      </c>
      <c r="B631">
        <v>25</v>
      </c>
      <c r="C631">
        <v>100</v>
      </c>
      <c r="D631">
        <v>12</v>
      </c>
      <c r="E631">
        <v>4232</v>
      </c>
      <c r="F631" s="1">
        <v>37875</v>
      </c>
      <c r="G631" t="s">
        <v>25</v>
      </c>
      <c r="H631" t="s">
        <v>193</v>
      </c>
      <c r="I631">
        <v>142</v>
      </c>
      <c r="J631" t="s">
        <v>618</v>
      </c>
      <c r="K631" t="s">
        <v>304</v>
      </c>
      <c r="L631" t="s">
        <v>305</v>
      </c>
      <c r="M631" t="s">
        <v>306</v>
      </c>
      <c r="N631" t="s">
        <v>307</v>
      </c>
      <c r="O631" t="s">
        <v>308</v>
      </c>
      <c r="P631" t="s">
        <v>169</v>
      </c>
      <c r="Q631" t="s">
        <v>309</v>
      </c>
      <c r="R631" t="s">
        <v>101</v>
      </c>
      <c r="S631" t="s">
        <v>102</v>
      </c>
      <c r="T631" t="s">
        <v>310</v>
      </c>
      <c r="U631" t="s">
        <v>53</v>
      </c>
      <c r="V631">
        <v>0.29577464788732399</v>
      </c>
      <c r="W631">
        <v>2003</v>
      </c>
      <c r="X631">
        <v>9</v>
      </c>
      <c r="Y631">
        <v>3</v>
      </c>
    </row>
    <row r="632" spans="1:25" x14ac:dyDescent="0.25">
      <c r="A632">
        <v>10161</v>
      </c>
      <c r="B632">
        <v>48</v>
      </c>
      <c r="C632">
        <v>100</v>
      </c>
      <c r="D632">
        <v>11</v>
      </c>
      <c r="E632">
        <v>6145.44</v>
      </c>
      <c r="F632" s="1">
        <v>37911</v>
      </c>
      <c r="G632" t="s">
        <v>25</v>
      </c>
      <c r="H632" t="s">
        <v>193</v>
      </c>
      <c r="I632">
        <v>142</v>
      </c>
      <c r="J632" t="s">
        <v>618</v>
      </c>
      <c r="K632" t="s">
        <v>523</v>
      </c>
      <c r="L632" t="s">
        <v>524</v>
      </c>
      <c r="M632" t="s">
        <v>525</v>
      </c>
      <c r="N632" t="s">
        <v>31</v>
      </c>
      <c r="O632" t="s">
        <v>526</v>
      </c>
      <c r="P632" t="s">
        <v>31</v>
      </c>
      <c r="Q632" t="s">
        <v>527</v>
      </c>
      <c r="R632" t="s">
        <v>347</v>
      </c>
      <c r="S632" t="s">
        <v>45</v>
      </c>
      <c r="T632" t="s">
        <v>528</v>
      </c>
      <c r="U632" t="s">
        <v>53</v>
      </c>
      <c r="V632">
        <v>0.29577464788732399</v>
      </c>
      <c r="W632">
        <v>2003</v>
      </c>
      <c r="X632">
        <v>10</v>
      </c>
      <c r="Y632">
        <v>4</v>
      </c>
    </row>
    <row r="633" spans="1:25" x14ac:dyDescent="0.25">
      <c r="A633">
        <v>10171</v>
      </c>
      <c r="B633">
        <v>35</v>
      </c>
      <c r="C633">
        <v>100</v>
      </c>
      <c r="D633">
        <v>1</v>
      </c>
      <c r="E633">
        <v>4680.2</v>
      </c>
      <c r="F633" s="1">
        <v>37930</v>
      </c>
      <c r="G633" t="s">
        <v>25</v>
      </c>
      <c r="H633" t="s">
        <v>193</v>
      </c>
      <c r="I633">
        <v>142</v>
      </c>
      <c r="J633" t="s">
        <v>618</v>
      </c>
      <c r="K633" t="s">
        <v>311</v>
      </c>
      <c r="L633" t="s">
        <v>312</v>
      </c>
      <c r="M633" t="s">
        <v>313</v>
      </c>
      <c r="N633" t="s">
        <v>31</v>
      </c>
      <c r="O633" t="s">
        <v>314</v>
      </c>
      <c r="P633" t="s">
        <v>315</v>
      </c>
      <c r="Q633" t="s">
        <v>316</v>
      </c>
      <c r="R633" t="s">
        <v>244</v>
      </c>
      <c r="S633" t="s">
        <v>36</v>
      </c>
      <c r="T633" t="s">
        <v>317</v>
      </c>
      <c r="U633" t="s">
        <v>53</v>
      </c>
      <c r="V633">
        <v>0.29577464788732399</v>
      </c>
      <c r="W633">
        <v>2003</v>
      </c>
      <c r="X633">
        <v>11</v>
      </c>
      <c r="Y633">
        <v>4</v>
      </c>
    </row>
    <row r="634" spans="1:25" x14ac:dyDescent="0.25">
      <c r="A634">
        <v>10181</v>
      </c>
      <c r="B634">
        <v>21</v>
      </c>
      <c r="C634">
        <v>100</v>
      </c>
      <c r="D634">
        <v>5</v>
      </c>
      <c r="E634">
        <v>3286.08</v>
      </c>
      <c r="F634" s="1">
        <v>37937</v>
      </c>
      <c r="G634" t="s">
        <v>25</v>
      </c>
      <c r="H634" t="s">
        <v>193</v>
      </c>
      <c r="I634">
        <v>142</v>
      </c>
      <c r="J634" t="s">
        <v>618</v>
      </c>
      <c r="K634" t="s">
        <v>78</v>
      </c>
      <c r="L634" t="s">
        <v>79</v>
      </c>
      <c r="M634" t="s">
        <v>80</v>
      </c>
      <c r="N634" t="s">
        <v>31</v>
      </c>
      <c r="O634" t="s">
        <v>81</v>
      </c>
      <c r="P634" t="s">
        <v>31</v>
      </c>
      <c r="Q634" t="s">
        <v>82</v>
      </c>
      <c r="R634" t="s">
        <v>83</v>
      </c>
      <c r="S634" t="s">
        <v>45</v>
      </c>
      <c r="T634" t="s">
        <v>84</v>
      </c>
      <c r="U634" t="s">
        <v>53</v>
      </c>
      <c r="V634">
        <v>0.29577464788732399</v>
      </c>
      <c r="W634">
        <v>2003</v>
      </c>
      <c r="X634">
        <v>11</v>
      </c>
      <c r="Y634">
        <v>4</v>
      </c>
    </row>
    <row r="635" spans="1:25" x14ac:dyDescent="0.25">
      <c r="A635">
        <v>10192</v>
      </c>
      <c r="B635">
        <v>47</v>
      </c>
      <c r="C635">
        <v>100</v>
      </c>
      <c r="D635">
        <v>10</v>
      </c>
      <c r="E635">
        <v>7421.3</v>
      </c>
      <c r="F635" s="1">
        <v>37945</v>
      </c>
      <c r="G635" t="s">
        <v>25</v>
      </c>
      <c r="H635" t="s">
        <v>193</v>
      </c>
      <c r="I635">
        <v>142</v>
      </c>
      <c r="J635" t="s">
        <v>618</v>
      </c>
      <c r="K635" t="s">
        <v>292</v>
      </c>
      <c r="L635" t="s">
        <v>293</v>
      </c>
      <c r="M635" t="s">
        <v>294</v>
      </c>
      <c r="N635" t="s">
        <v>31</v>
      </c>
      <c r="O635" t="s">
        <v>295</v>
      </c>
      <c r="P635" t="s">
        <v>296</v>
      </c>
      <c r="Q635" t="s">
        <v>297</v>
      </c>
      <c r="R635" t="s">
        <v>35</v>
      </c>
      <c r="S635" t="s">
        <v>36</v>
      </c>
      <c r="T635" t="s">
        <v>298</v>
      </c>
      <c r="U635" t="s">
        <v>163</v>
      </c>
      <c r="V635">
        <v>0.29577464788732399</v>
      </c>
      <c r="W635">
        <v>2003</v>
      </c>
      <c r="X635">
        <v>11</v>
      </c>
      <c r="Y635">
        <v>4</v>
      </c>
    </row>
    <row r="636" spans="1:25" x14ac:dyDescent="0.25">
      <c r="A636">
        <v>10204</v>
      </c>
      <c r="B636">
        <v>38</v>
      </c>
      <c r="C636">
        <v>100</v>
      </c>
      <c r="D636">
        <v>16</v>
      </c>
      <c r="E636">
        <v>6432.64</v>
      </c>
      <c r="F636" s="1">
        <v>37957</v>
      </c>
      <c r="G636" t="s">
        <v>25</v>
      </c>
      <c r="H636" t="s">
        <v>193</v>
      </c>
      <c r="I636">
        <v>142</v>
      </c>
      <c r="J636" t="s">
        <v>618</v>
      </c>
      <c r="K636" t="s">
        <v>500</v>
      </c>
      <c r="L636" t="s">
        <v>501</v>
      </c>
      <c r="M636" t="s">
        <v>502</v>
      </c>
      <c r="N636" t="s">
        <v>503</v>
      </c>
      <c r="O636" t="s">
        <v>32</v>
      </c>
      <c r="P636" t="s">
        <v>33</v>
      </c>
      <c r="Q636" t="s">
        <v>34</v>
      </c>
      <c r="R636" t="s">
        <v>35</v>
      </c>
      <c r="S636" t="s">
        <v>36</v>
      </c>
      <c r="T636" t="s">
        <v>504</v>
      </c>
      <c r="U636" t="s">
        <v>53</v>
      </c>
      <c r="V636">
        <v>0.29577464788732399</v>
      </c>
      <c r="W636">
        <v>2003</v>
      </c>
      <c r="X636">
        <v>12</v>
      </c>
      <c r="Y636">
        <v>4</v>
      </c>
    </row>
    <row r="637" spans="1:25" x14ac:dyDescent="0.25">
      <c r="A637">
        <v>10212</v>
      </c>
      <c r="B637">
        <v>41</v>
      </c>
      <c r="C637">
        <v>100</v>
      </c>
      <c r="D637">
        <v>9</v>
      </c>
      <c r="E637">
        <v>4840.87</v>
      </c>
      <c r="F637" s="1">
        <v>38002</v>
      </c>
      <c r="G637" t="s">
        <v>25</v>
      </c>
      <c r="H637" t="s">
        <v>193</v>
      </c>
      <c r="I637">
        <v>142</v>
      </c>
      <c r="J637" t="s">
        <v>618</v>
      </c>
      <c r="K637" t="s">
        <v>186</v>
      </c>
      <c r="L637" t="s">
        <v>187</v>
      </c>
      <c r="M637" t="s">
        <v>188</v>
      </c>
      <c r="N637" t="s">
        <v>31</v>
      </c>
      <c r="O637" t="s">
        <v>189</v>
      </c>
      <c r="P637" t="s">
        <v>31</v>
      </c>
      <c r="Q637" t="s">
        <v>190</v>
      </c>
      <c r="R637" t="s">
        <v>191</v>
      </c>
      <c r="S637" t="s">
        <v>45</v>
      </c>
      <c r="T637" t="s">
        <v>192</v>
      </c>
      <c r="U637" t="s">
        <v>53</v>
      </c>
      <c r="V637">
        <v>0.29577464788732399</v>
      </c>
      <c r="W637">
        <v>2004</v>
      </c>
      <c r="X637">
        <v>1</v>
      </c>
      <c r="Y637">
        <v>1</v>
      </c>
    </row>
    <row r="638" spans="1:25" x14ac:dyDescent="0.25">
      <c r="A638">
        <v>10226</v>
      </c>
      <c r="B638">
        <v>24</v>
      </c>
      <c r="C638">
        <v>100</v>
      </c>
      <c r="D638">
        <v>7</v>
      </c>
      <c r="E638">
        <v>3892.08</v>
      </c>
      <c r="F638" s="1">
        <v>38043</v>
      </c>
      <c r="G638" t="s">
        <v>25</v>
      </c>
      <c r="H638" t="s">
        <v>193</v>
      </c>
      <c r="I638">
        <v>142</v>
      </c>
      <c r="J638" t="s">
        <v>618</v>
      </c>
      <c r="K638" t="s">
        <v>382</v>
      </c>
      <c r="L638" t="s">
        <v>383</v>
      </c>
      <c r="M638" t="s">
        <v>384</v>
      </c>
      <c r="N638" t="s">
        <v>31</v>
      </c>
      <c r="O638" t="s">
        <v>385</v>
      </c>
      <c r="P638" t="s">
        <v>58</v>
      </c>
      <c r="Q638" t="s">
        <v>386</v>
      </c>
      <c r="R638" t="s">
        <v>35</v>
      </c>
      <c r="S638" t="s">
        <v>36</v>
      </c>
      <c r="T638" t="s">
        <v>387</v>
      </c>
      <c r="U638" t="s">
        <v>53</v>
      </c>
      <c r="V638">
        <v>0.29577464788732399</v>
      </c>
      <c r="W638">
        <v>2004</v>
      </c>
      <c r="X638">
        <v>2</v>
      </c>
      <c r="Y638">
        <v>1</v>
      </c>
    </row>
    <row r="639" spans="1:25" x14ac:dyDescent="0.25">
      <c r="A639">
        <v>10240</v>
      </c>
      <c r="B639">
        <v>37</v>
      </c>
      <c r="C639">
        <v>100</v>
      </c>
      <c r="D639">
        <v>2</v>
      </c>
      <c r="E639">
        <v>5526.32</v>
      </c>
      <c r="F639" s="1">
        <v>38090</v>
      </c>
      <c r="G639" t="s">
        <v>25</v>
      </c>
      <c r="H639" t="s">
        <v>193</v>
      </c>
      <c r="I639">
        <v>142</v>
      </c>
      <c r="J639" t="s">
        <v>618</v>
      </c>
      <c r="K639" t="s">
        <v>320</v>
      </c>
      <c r="L639" t="s">
        <v>321</v>
      </c>
      <c r="M639" t="s">
        <v>322</v>
      </c>
      <c r="N639" t="s">
        <v>31</v>
      </c>
      <c r="O639" t="s">
        <v>323</v>
      </c>
      <c r="P639" t="s">
        <v>323</v>
      </c>
      <c r="Q639" t="s">
        <v>324</v>
      </c>
      <c r="R639" t="s">
        <v>212</v>
      </c>
      <c r="S639" t="s">
        <v>212</v>
      </c>
      <c r="T639" t="s">
        <v>325</v>
      </c>
      <c r="U639" t="s">
        <v>53</v>
      </c>
      <c r="V639">
        <v>0.29577464788732399</v>
      </c>
      <c r="W639">
        <v>2004</v>
      </c>
      <c r="X639">
        <v>4</v>
      </c>
      <c r="Y639">
        <v>2</v>
      </c>
    </row>
    <row r="640" spans="1:25" x14ac:dyDescent="0.25">
      <c r="A640">
        <v>10253</v>
      </c>
      <c r="B640">
        <v>33</v>
      </c>
      <c r="C640">
        <v>100</v>
      </c>
      <c r="D640">
        <v>4</v>
      </c>
      <c r="E640">
        <v>4459.62</v>
      </c>
      <c r="F640" s="1">
        <v>38139</v>
      </c>
      <c r="G640" t="s">
        <v>359</v>
      </c>
      <c r="H640" t="s">
        <v>193</v>
      </c>
      <c r="I640">
        <v>142</v>
      </c>
      <c r="J640" t="s">
        <v>618</v>
      </c>
      <c r="K640" t="s">
        <v>178</v>
      </c>
      <c r="L640" t="s">
        <v>179</v>
      </c>
      <c r="M640" t="s">
        <v>180</v>
      </c>
      <c r="N640" t="s">
        <v>31</v>
      </c>
      <c r="O640" t="s">
        <v>181</v>
      </c>
      <c r="P640" t="s">
        <v>31</v>
      </c>
      <c r="Q640" t="s">
        <v>182</v>
      </c>
      <c r="R640" t="s">
        <v>183</v>
      </c>
      <c r="S640" t="s">
        <v>45</v>
      </c>
      <c r="T640" t="s">
        <v>184</v>
      </c>
      <c r="U640" t="s">
        <v>53</v>
      </c>
      <c r="V640">
        <v>0.29577464788732399</v>
      </c>
      <c r="W640">
        <v>2004</v>
      </c>
      <c r="X640">
        <v>6</v>
      </c>
      <c r="Y640">
        <v>2</v>
      </c>
    </row>
    <row r="641" spans="1:25" x14ac:dyDescent="0.25">
      <c r="A641">
        <v>10266</v>
      </c>
      <c r="B641">
        <v>49</v>
      </c>
      <c r="C641">
        <v>100</v>
      </c>
      <c r="D641">
        <v>5</v>
      </c>
      <c r="E641">
        <v>6203.4</v>
      </c>
      <c r="F641" s="1">
        <v>38174</v>
      </c>
      <c r="G641" t="s">
        <v>25</v>
      </c>
      <c r="H641" t="s">
        <v>193</v>
      </c>
      <c r="I641">
        <v>142</v>
      </c>
      <c r="J641" t="s">
        <v>618</v>
      </c>
      <c r="K641" t="s">
        <v>477</v>
      </c>
      <c r="L641" t="s">
        <v>478</v>
      </c>
      <c r="M641" t="s">
        <v>479</v>
      </c>
      <c r="N641" t="s">
        <v>31</v>
      </c>
      <c r="O641" t="s">
        <v>480</v>
      </c>
      <c r="P641" t="s">
        <v>31</v>
      </c>
      <c r="Q641" t="s">
        <v>481</v>
      </c>
      <c r="R641" t="s">
        <v>273</v>
      </c>
      <c r="S641" t="s">
        <v>45</v>
      </c>
      <c r="T641" t="s">
        <v>482</v>
      </c>
      <c r="U641" t="s">
        <v>53</v>
      </c>
      <c r="V641">
        <v>0.29577464788732399</v>
      </c>
      <c r="W641">
        <v>2004</v>
      </c>
      <c r="X641">
        <v>7</v>
      </c>
      <c r="Y641">
        <v>3</v>
      </c>
    </row>
    <row r="642" spans="1:25" x14ac:dyDescent="0.25">
      <c r="A642">
        <v>10278</v>
      </c>
      <c r="B642">
        <v>29</v>
      </c>
      <c r="C642">
        <v>100</v>
      </c>
      <c r="D642">
        <v>5</v>
      </c>
      <c r="E642">
        <v>3754.05</v>
      </c>
      <c r="F642" s="1">
        <v>38205</v>
      </c>
      <c r="G642" t="s">
        <v>25</v>
      </c>
      <c r="H642" t="s">
        <v>193</v>
      </c>
      <c r="I642">
        <v>142</v>
      </c>
      <c r="J642" t="s">
        <v>618</v>
      </c>
      <c r="K642" t="s">
        <v>568</v>
      </c>
      <c r="L642" t="s">
        <v>569</v>
      </c>
      <c r="M642" t="s">
        <v>570</v>
      </c>
      <c r="N642" t="s">
        <v>31</v>
      </c>
      <c r="O642" t="s">
        <v>571</v>
      </c>
      <c r="P642" t="s">
        <v>572</v>
      </c>
      <c r="Q642" t="s">
        <v>573</v>
      </c>
      <c r="R642" t="s">
        <v>35</v>
      </c>
      <c r="S642" t="s">
        <v>36</v>
      </c>
      <c r="T642" t="s">
        <v>574</v>
      </c>
      <c r="U642" t="s">
        <v>53</v>
      </c>
      <c r="V642">
        <v>0.29577464788732399</v>
      </c>
      <c r="W642">
        <v>2004</v>
      </c>
      <c r="X642">
        <v>8</v>
      </c>
      <c r="Y642">
        <v>3</v>
      </c>
    </row>
    <row r="643" spans="1:25" x14ac:dyDescent="0.25">
      <c r="A643">
        <v>10287</v>
      </c>
      <c r="B643">
        <v>24</v>
      </c>
      <c r="C643">
        <v>100</v>
      </c>
      <c r="D643">
        <v>3</v>
      </c>
      <c r="E643">
        <v>3516.48</v>
      </c>
      <c r="F643" s="1">
        <v>38229</v>
      </c>
      <c r="G643" t="s">
        <v>25</v>
      </c>
      <c r="H643" t="s">
        <v>193</v>
      </c>
      <c r="I643">
        <v>142</v>
      </c>
      <c r="J643" t="s">
        <v>618</v>
      </c>
      <c r="K643" t="s">
        <v>470</v>
      </c>
      <c r="L643" t="s">
        <v>471</v>
      </c>
      <c r="M643" t="s">
        <v>472</v>
      </c>
      <c r="N643" t="s">
        <v>31</v>
      </c>
      <c r="O643" t="s">
        <v>473</v>
      </c>
      <c r="P643" t="s">
        <v>31</v>
      </c>
      <c r="Q643" t="s">
        <v>474</v>
      </c>
      <c r="R643" t="s">
        <v>475</v>
      </c>
      <c r="S643" t="s">
        <v>45</v>
      </c>
      <c r="T643" t="s">
        <v>476</v>
      </c>
      <c r="U643" t="s">
        <v>53</v>
      </c>
      <c r="V643">
        <v>0.29577464788732399</v>
      </c>
      <c r="W643">
        <v>2004</v>
      </c>
      <c r="X643">
        <v>8</v>
      </c>
      <c r="Y643">
        <v>3</v>
      </c>
    </row>
    <row r="644" spans="1:25" x14ac:dyDescent="0.25">
      <c r="A644">
        <v>10301</v>
      </c>
      <c r="B644">
        <v>47</v>
      </c>
      <c r="C644">
        <v>100</v>
      </c>
      <c r="D644">
        <v>7</v>
      </c>
      <c r="E644">
        <v>7488.04</v>
      </c>
      <c r="F644" s="1">
        <v>37899</v>
      </c>
      <c r="G644" t="s">
        <v>25</v>
      </c>
      <c r="H644" t="s">
        <v>193</v>
      </c>
      <c r="I644">
        <v>142</v>
      </c>
      <c r="J644" t="s">
        <v>618</v>
      </c>
      <c r="K644" t="s">
        <v>575</v>
      </c>
      <c r="L644" t="s">
        <v>576</v>
      </c>
      <c r="M644" t="s">
        <v>577</v>
      </c>
      <c r="N644" t="s">
        <v>31</v>
      </c>
      <c r="O644" t="s">
        <v>578</v>
      </c>
      <c r="P644" t="s">
        <v>31</v>
      </c>
      <c r="Q644" t="s">
        <v>579</v>
      </c>
      <c r="R644" t="s">
        <v>83</v>
      </c>
      <c r="S644" t="s">
        <v>45</v>
      </c>
      <c r="T644" t="s">
        <v>580</v>
      </c>
      <c r="U644" t="s">
        <v>163</v>
      </c>
      <c r="V644">
        <v>0.29577464788732399</v>
      </c>
      <c r="W644">
        <v>2003</v>
      </c>
      <c r="X644">
        <v>10</v>
      </c>
      <c r="Y644">
        <v>4</v>
      </c>
    </row>
    <row r="645" spans="1:25" x14ac:dyDescent="0.25">
      <c r="A645">
        <v>10310</v>
      </c>
      <c r="B645">
        <v>24</v>
      </c>
      <c r="C645">
        <v>100</v>
      </c>
      <c r="D645">
        <v>1</v>
      </c>
      <c r="E645">
        <v>3448.08</v>
      </c>
      <c r="F645" s="1">
        <v>38276</v>
      </c>
      <c r="G645" t="s">
        <v>25</v>
      </c>
      <c r="H645" t="s">
        <v>193</v>
      </c>
      <c r="I645">
        <v>142</v>
      </c>
      <c r="J645" t="s">
        <v>618</v>
      </c>
      <c r="K645" t="s">
        <v>463</v>
      </c>
      <c r="L645" t="s">
        <v>464</v>
      </c>
      <c r="M645" t="s">
        <v>465</v>
      </c>
      <c r="N645" t="s">
        <v>31</v>
      </c>
      <c r="O645" t="s">
        <v>466</v>
      </c>
      <c r="P645" t="s">
        <v>31</v>
      </c>
      <c r="Q645" t="s">
        <v>467</v>
      </c>
      <c r="R645" t="s">
        <v>468</v>
      </c>
      <c r="S645" t="s">
        <v>45</v>
      </c>
      <c r="T645" t="s">
        <v>469</v>
      </c>
      <c r="U645" t="s">
        <v>53</v>
      </c>
      <c r="V645">
        <v>0.29577464788732399</v>
      </c>
      <c r="W645">
        <v>2004</v>
      </c>
      <c r="X645">
        <v>10</v>
      </c>
      <c r="Y645">
        <v>4</v>
      </c>
    </row>
    <row r="646" spans="1:25" x14ac:dyDescent="0.25">
      <c r="A646">
        <v>10321</v>
      </c>
      <c r="B646">
        <v>25</v>
      </c>
      <c r="C646">
        <v>100</v>
      </c>
      <c r="D646">
        <v>9</v>
      </c>
      <c r="E646">
        <v>3734</v>
      </c>
      <c r="F646" s="1">
        <v>38295</v>
      </c>
      <c r="G646" t="s">
        <v>25</v>
      </c>
      <c r="H646" t="s">
        <v>193</v>
      </c>
      <c r="I646">
        <v>142</v>
      </c>
      <c r="J646" t="s">
        <v>618</v>
      </c>
      <c r="K646" t="s">
        <v>172</v>
      </c>
      <c r="L646" t="s">
        <v>173</v>
      </c>
      <c r="M646" t="s">
        <v>174</v>
      </c>
      <c r="N646" t="s">
        <v>31</v>
      </c>
      <c r="O646" t="s">
        <v>175</v>
      </c>
      <c r="P646" t="s">
        <v>133</v>
      </c>
      <c r="Q646" t="s">
        <v>176</v>
      </c>
      <c r="R646" t="s">
        <v>35</v>
      </c>
      <c r="S646" t="s">
        <v>36</v>
      </c>
      <c r="T646" t="s">
        <v>177</v>
      </c>
      <c r="U646" t="s">
        <v>53</v>
      </c>
      <c r="V646">
        <v>0.29577464788732399</v>
      </c>
      <c r="W646">
        <v>2004</v>
      </c>
      <c r="X646">
        <v>11</v>
      </c>
      <c r="Y646">
        <v>4</v>
      </c>
    </row>
    <row r="647" spans="1:25" x14ac:dyDescent="0.25">
      <c r="A647">
        <v>10331</v>
      </c>
      <c r="B647">
        <v>30</v>
      </c>
      <c r="C647">
        <v>32.47</v>
      </c>
      <c r="D647">
        <v>8</v>
      </c>
      <c r="E647">
        <v>974.1</v>
      </c>
      <c r="F647" s="1">
        <v>38308</v>
      </c>
      <c r="G647" t="s">
        <v>25</v>
      </c>
      <c r="H647" t="s">
        <v>193</v>
      </c>
      <c r="I647">
        <v>142</v>
      </c>
      <c r="J647" t="s">
        <v>618</v>
      </c>
      <c r="K647" t="s">
        <v>326</v>
      </c>
      <c r="L647" t="s">
        <v>327</v>
      </c>
      <c r="M647" t="s">
        <v>328</v>
      </c>
      <c r="N647" t="s">
        <v>31</v>
      </c>
      <c r="O647" t="s">
        <v>229</v>
      </c>
      <c r="P647" t="s">
        <v>153</v>
      </c>
      <c r="Q647" t="s">
        <v>230</v>
      </c>
      <c r="R647" t="s">
        <v>35</v>
      </c>
      <c r="S647" t="s">
        <v>36</v>
      </c>
      <c r="T647" t="s">
        <v>329</v>
      </c>
      <c r="U647" t="s">
        <v>38</v>
      </c>
      <c r="V647">
        <v>0.77133802816901398</v>
      </c>
      <c r="W647">
        <v>2004</v>
      </c>
      <c r="X647">
        <v>11</v>
      </c>
      <c r="Y647">
        <v>4</v>
      </c>
    </row>
    <row r="648" spans="1:25" x14ac:dyDescent="0.25">
      <c r="A648">
        <v>10342</v>
      </c>
      <c r="B648">
        <v>22</v>
      </c>
      <c r="C648">
        <v>100</v>
      </c>
      <c r="D648">
        <v>3</v>
      </c>
      <c r="E648">
        <v>3160.74</v>
      </c>
      <c r="F648" s="1">
        <v>38315</v>
      </c>
      <c r="G648" t="s">
        <v>25</v>
      </c>
      <c r="H648" t="s">
        <v>193</v>
      </c>
      <c r="I648">
        <v>142</v>
      </c>
      <c r="J648" t="s">
        <v>618</v>
      </c>
      <c r="K648" t="s">
        <v>94</v>
      </c>
      <c r="L648" t="s">
        <v>95</v>
      </c>
      <c r="M648" t="s">
        <v>96</v>
      </c>
      <c r="N648" t="s">
        <v>97</v>
      </c>
      <c r="O648" t="s">
        <v>98</v>
      </c>
      <c r="P648" t="s">
        <v>99</v>
      </c>
      <c r="Q648" t="s">
        <v>100</v>
      </c>
      <c r="R648" t="s">
        <v>101</v>
      </c>
      <c r="S648" t="s">
        <v>102</v>
      </c>
      <c r="T648" t="s">
        <v>103</v>
      </c>
      <c r="U648" t="s">
        <v>53</v>
      </c>
      <c r="V648">
        <v>0.29577464788732399</v>
      </c>
      <c r="W648">
        <v>2004</v>
      </c>
      <c r="X648">
        <v>11</v>
      </c>
      <c r="Y648">
        <v>4</v>
      </c>
    </row>
    <row r="649" spans="1:25" x14ac:dyDescent="0.25">
      <c r="A649">
        <v>10356</v>
      </c>
      <c r="B649">
        <v>27</v>
      </c>
      <c r="C649">
        <v>64.69</v>
      </c>
      <c r="D649">
        <v>2</v>
      </c>
      <c r="E649">
        <v>1746.63</v>
      </c>
      <c r="F649" s="1">
        <v>38330</v>
      </c>
      <c r="G649" t="s">
        <v>25</v>
      </c>
      <c r="H649" t="s">
        <v>193</v>
      </c>
      <c r="I649">
        <v>142</v>
      </c>
      <c r="J649" t="s">
        <v>618</v>
      </c>
      <c r="K649" t="s">
        <v>47</v>
      </c>
      <c r="L649" t="s">
        <v>48</v>
      </c>
      <c r="M649" t="s">
        <v>49</v>
      </c>
      <c r="N649" t="s">
        <v>31</v>
      </c>
      <c r="O649" t="s">
        <v>50</v>
      </c>
      <c r="P649" t="s">
        <v>31</v>
      </c>
      <c r="Q649" t="s">
        <v>51</v>
      </c>
      <c r="R649" t="s">
        <v>44</v>
      </c>
      <c r="S649" t="s">
        <v>45</v>
      </c>
      <c r="T649" t="s">
        <v>52</v>
      </c>
      <c r="U649" t="s">
        <v>38</v>
      </c>
      <c r="V649">
        <v>0.54443661971831003</v>
      </c>
      <c r="W649">
        <v>2004</v>
      </c>
      <c r="X649">
        <v>12</v>
      </c>
      <c r="Y649">
        <v>4</v>
      </c>
    </row>
    <row r="650" spans="1:25" x14ac:dyDescent="0.25">
      <c r="A650">
        <v>10366</v>
      </c>
      <c r="B650">
        <v>34</v>
      </c>
      <c r="C650">
        <v>100</v>
      </c>
      <c r="D650">
        <v>3</v>
      </c>
      <c r="E650">
        <v>4207.84</v>
      </c>
      <c r="F650" s="1">
        <v>38362</v>
      </c>
      <c r="G650" t="s">
        <v>25</v>
      </c>
      <c r="H650" t="s">
        <v>193</v>
      </c>
      <c r="I650">
        <v>142</v>
      </c>
      <c r="J650" t="s">
        <v>618</v>
      </c>
      <c r="K650" t="s">
        <v>610</v>
      </c>
      <c r="L650" t="s">
        <v>611</v>
      </c>
      <c r="M650" t="s">
        <v>612</v>
      </c>
      <c r="N650" t="s">
        <v>31</v>
      </c>
      <c r="O650" t="s">
        <v>613</v>
      </c>
      <c r="P650" t="s">
        <v>31</v>
      </c>
      <c r="Q650" t="s">
        <v>614</v>
      </c>
      <c r="R650" t="s">
        <v>393</v>
      </c>
      <c r="S650" t="s">
        <v>45</v>
      </c>
      <c r="T650" t="s">
        <v>615</v>
      </c>
      <c r="U650" t="s">
        <v>53</v>
      </c>
      <c r="V650">
        <v>0.29577464788732399</v>
      </c>
      <c r="W650">
        <v>2005</v>
      </c>
      <c r="X650">
        <v>1</v>
      </c>
      <c r="Y650">
        <v>1</v>
      </c>
    </row>
    <row r="651" spans="1:25" x14ac:dyDescent="0.25">
      <c r="A651">
        <v>10377</v>
      </c>
      <c r="B651">
        <v>36</v>
      </c>
      <c r="C651">
        <v>100</v>
      </c>
      <c r="D651">
        <v>6</v>
      </c>
      <c r="E651">
        <v>4352.76</v>
      </c>
      <c r="F651" s="1">
        <v>38392</v>
      </c>
      <c r="G651" t="s">
        <v>25</v>
      </c>
      <c r="H651" t="s">
        <v>193</v>
      </c>
      <c r="I651">
        <v>142</v>
      </c>
      <c r="J651" t="s">
        <v>618</v>
      </c>
      <c r="K651" t="s">
        <v>136</v>
      </c>
      <c r="L651" t="s">
        <v>137</v>
      </c>
      <c r="M651" t="s">
        <v>138</v>
      </c>
      <c r="N651" t="s">
        <v>31</v>
      </c>
      <c r="O651" t="s">
        <v>139</v>
      </c>
      <c r="P651" t="s">
        <v>31</v>
      </c>
      <c r="Q651" t="s">
        <v>140</v>
      </c>
      <c r="R651" t="s">
        <v>141</v>
      </c>
      <c r="S651" t="s">
        <v>45</v>
      </c>
      <c r="T651" t="s">
        <v>142</v>
      </c>
      <c r="U651" t="s">
        <v>53</v>
      </c>
      <c r="V651">
        <v>0.29577464788732399</v>
      </c>
      <c r="W651">
        <v>2005</v>
      </c>
      <c r="X651">
        <v>2</v>
      </c>
      <c r="Y651">
        <v>1</v>
      </c>
    </row>
    <row r="652" spans="1:25" x14ac:dyDescent="0.25">
      <c r="A652">
        <v>10390</v>
      </c>
      <c r="B652">
        <v>34</v>
      </c>
      <c r="C652">
        <v>43.05</v>
      </c>
      <c r="D652">
        <v>15</v>
      </c>
      <c r="E652">
        <v>1463.7</v>
      </c>
      <c r="F652" s="1">
        <v>38415</v>
      </c>
      <c r="G652" t="s">
        <v>25</v>
      </c>
      <c r="H652" t="s">
        <v>193</v>
      </c>
      <c r="I652">
        <v>142</v>
      </c>
      <c r="J652" t="s">
        <v>618</v>
      </c>
      <c r="K652" t="s">
        <v>287</v>
      </c>
      <c r="L652" t="s">
        <v>288</v>
      </c>
      <c r="M652" t="s">
        <v>289</v>
      </c>
      <c r="N652" t="s">
        <v>31</v>
      </c>
      <c r="O652" t="s">
        <v>290</v>
      </c>
      <c r="P652" t="s">
        <v>58</v>
      </c>
      <c r="Q652" t="s">
        <v>121</v>
      </c>
      <c r="R652" t="s">
        <v>35</v>
      </c>
      <c r="S652" t="s">
        <v>36</v>
      </c>
      <c r="T652" t="s">
        <v>291</v>
      </c>
      <c r="U652" t="s">
        <v>38</v>
      </c>
      <c r="V652">
        <v>0.69683098591549297</v>
      </c>
      <c r="W652">
        <v>2005</v>
      </c>
      <c r="X652">
        <v>3</v>
      </c>
      <c r="Y652">
        <v>1</v>
      </c>
    </row>
    <row r="653" spans="1:25" x14ac:dyDescent="0.25">
      <c r="A653">
        <v>10406</v>
      </c>
      <c r="B653">
        <v>48</v>
      </c>
      <c r="C653">
        <v>100</v>
      </c>
      <c r="D653">
        <v>2</v>
      </c>
      <c r="E653">
        <v>7169.28</v>
      </c>
      <c r="F653" s="1">
        <v>38457</v>
      </c>
      <c r="G653" t="s">
        <v>185</v>
      </c>
      <c r="H653" t="s">
        <v>193</v>
      </c>
      <c r="I653">
        <v>142</v>
      </c>
      <c r="J653" t="s">
        <v>618</v>
      </c>
      <c r="K653" t="s">
        <v>342</v>
      </c>
      <c r="L653" t="s">
        <v>343</v>
      </c>
      <c r="M653" t="s">
        <v>344</v>
      </c>
      <c r="N653" t="s">
        <v>31</v>
      </c>
      <c r="O653" t="s">
        <v>345</v>
      </c>
      <c r="P653" t="s">
        <v>31</v>
      </c>
      <c r="Q653" t="s">
        <v>346</v>
      </c>
      <c r="R653" t="s">
        <v>347</v>
      </c>
      <c r="S653" t="s">
        <v>45</v>
      </c>
      <c r="T653" t="s">
        <v>348</v>
      </c>
      <c r="U653" t="s">
        <v>163</v>
      </c>
      <c r="V653">
        <v>0.29577464788732399</v>
      </c>
      <c r="W653">
        <v>2005</v>
      </c>
      <c r="X653">
        <v>4</v>
      </c>
      <c r="Y653">
        <v>2</v>
      </c>
    </row>
    <row r="654" spans="1:25" x14ac:dyDescent="0.25">
      <c r="A654">
        <v>10419</v>
      </c>
      <c r="B654">
        <v>34</v>
      </c>
      <c r="C654">
        <v>100</v>
      </c>
      <c r="D654">
        <v>4</v>
      </c>
      <c r="E654">
        <v>4594.76</v>
      </c>
      <c r="F654" s="1">
        <v>38489</v>
      </c>
      <c r="G654" t="s">
        <v>25</v>
      </c>
      <c r="H654" t="s">
        <v>193</v>
      </c>
      <c r="I654">
        <v>142</v>
      </c>
      <c r="J654" t="s">
        <v>618</v>
      </c>
      <c r="K654" t="s">
        <v>156</v>
      </c>
      <c r="L654" t="s">
        <v>157</v>
      </c>
      <c r="M654" t="s">
        <v>158</v>
      </c>
      <c r="N654" t="s">
        <v>31</v>
      </c>
      <c r="O654" t="s">
        <v>159</v>
      </c>
      <c r="P654" t="s">
        <v>31</v>
      </c>
      <c r="Q654" t="s">
        <v>160</v>
      </c>
      <c r="R654" t="s">
        <v>161</v>
      </c>
      <c r="S654" t="s">
        <v>45</v>
      </c>
      <c r="T654" t="s">
        <v>162</v>
      </c>
      <c r="U654" t="s">
        <v>53</v>
      </c>
      <c r="V654">
        <v>0.29577464788732399</v>
      </c>
      <c r="W654">
        <v>2005</v>
      </c>
      <c r="X654">
        <v>5</v>
      </c>
      <c r="Y654">
        <v>2</v>
      </c>
    </row>
    <row r="655" spans="1:25" x14ac:dyDescent="0.25">
      <c r="A655">
        <v>10104</v>
      </c>
      <c r="B655">
        <v>24</v>
      </c>
      <c r="C655">
        <v>100</v>
      </c>
      <c r="D655">
        <v>8</v>
      </c>
      <c r="E655">
        <v>3457.92</v>
      </c>
      <c r="F655" s="1">
        <v>37652</v>
      </c>
      <c r="G655" t="s">
        <v>25</v>
      </c>
      <c r="H655" t="s">
        <v>193</v>
      </c>
      <c r="I655">
        <v>163</v>
      </c>
      <c r="J655" t="s">
        <v>619</v>
      </c>
      <c r="K655" t="s">
        <v>186</v>
      </c>
      <c r="L655" t="s">
        <v>187</v>
      </c>
      <c r="M655" t="s">
        <v>188</v>
      </c>
      <c r="N655" t="s">
        <v>31</v>
      </c>
      <c r="O655" t="s">
        <v>189</v>
      </c>
      <c r="P655" t="s">
        <v>31</v>
      </c>
      <c r="Q655" t="s">
        <v>190</v>
      </c>
      <c r="R655" t="s">
        <v>191</v>
      </c>
      <c r="S655" t="s">
        <v>45</v>
      </c>
      <c r="T655" t="s">
        <v>192</v>
      </c>
      <c r="U655" t="s">
        <v>53</v>
      </c>
      <c r="V655">
        <v>0.38650306748466301</v>
      </c>
      <c r="W655">
        <v>2003</v>
      </c>
      <c r="X655">
        <v>1</v>
      </c>
      <c r="Y655">
        <v>1</v>
      </c>
    </row>
    <row r="656" spans="1:25" x14ac:dyDescent="0.25">
      <c r="A656">
        <v>10115</v>
      </c>
      <c r="B656">
        <v>46</v>
      </c>
      <c r="C656">
        <v>100</v>
      </c>
      <c r="D656">
        <v>4</v>
      </c>
      <c r="E656">
        <v>7381.16</v>
      </c>
      <c r="F656" s="1">
        <v>37715</v>
      </c>
      <c r="G656" t="s">
        <v>25</v>
      </c>
      <c r="H656" t="s">
        <v>193</v>
      </c>
      <c r="I656">
        <v>163</v>
      </c>
      <c r="J656" t="s">
        <v>619</v>
      </c>
      <c r="K656" t="s">
        <v>214</v>
      </c>
      <c r="L656" t="s">
        <v>215</v>
      </c>
      <c r="M656" t="s">
        <v>216</v>
      </c>
      <c r="N656" t="s">
        <v>217</v>
      </c>
      <c r="O656" t="s">
        <v>32</v>
      </c>
      <c r="P656" t="s">
        <v>33</v>
      </c>
      <c r="Q656" t="s">
        <v>34</v>
      </c>
      <c r="R656" t="s">
        <v>35</v>
      </c>
      <c r="S656" t="s">
        <v>36</v>
      </c>
      <c r="T656" t="s">
        <v>218</v>
      </c>
      <c r="U656" t="s">
        <v>163</v>
      </c>
      <c r="V656">
        <v>0.38650306748466301</v>
      </c>
      <c r="W656">
        <v>2003</v>
      </c>
      <c r="X656">
        <v>4</v>
      </c>
      <c r="Y656">
        <v>2</v>
      </c>
    </row>
    <row r="657" spans="1:25" x14ac:dyDescent="0.25">
      <c r="A657">
        <v>10127</v>
      </c>
      <c r="B657">
        <v>45</v>
      </c>
      <c r="C657">
        <v>100</v>
      </c>
      <c r="D657">
        <v>10</v>
      </c>
      <c r="E657">
        <v>7146.9</v>
      </c>
      <c r="F657" s="1">
        <v>37775</v>
      </c>
      <c r="G657" t="s">
        <v>25</v>
      </c>
      <c r="H657" t="s">
        <v>193</v>
      </c>
      <c r="I657">
        <v>163</v>
      </c>
      <c r="J657" t="s">
        <v>619</v>
      </c>
      <c r="K657" t="s">
        <v>500</v>
      </c>
      <c r="L657" t="s">
        <v>501</v>
      </c>
      <c r="M657" t="s">
        <v>502</v>
      </c>
      <c r="N657" t="s">
        <v>503</v>
      </c>
      <c r="O657" t="s">
        <v>32</v>
      </c>
      <c r="P657" t="s">
        <v>33</v>
      </c>
      <c r="Q657" t="s">
        <v>34</v>
      </c>
      <c r="R657" t="s">
        <v>35</v>
      </c>
      <c r="S657" t="s">
        <v>36</v>
      </c>
      <c r="T657" t="s">
        <v>504</v>
      </c>
      <c r="U657" t="s">
        <v>163</v>
      </c>
      <c r="V657">
        <v>0.38650306748466301</v>
      </c>
      <c r="W657">
        <v>2003</v>
      </c>
      <c r="X657">
        <v>6</v>
      </c>
      <c r="Y657">
        <v>2</v>
      </c>
    </row>
    <row r="658" spans="1:25" x14ac:dyDescent="0.25">
      <c r="A658">
        <v>10141</v>
      </c>
      <c r="B658">
        <v>39</v>
      </c>
      <c r="C658">
        <v>100</v>
      </c>
      <c r="D658">
        <v>4</v>
      </c>
      <c r="E658">
        <v>5938.53</v>
      </c>
      <c r="F658" s="1">
        <v>37834</v>
      </c>
      <c r="G658" t="s">
        <v>25</v>
      </c>
      <c r="H658" t="s">
        <v>193</v>
      </c>
      <c r="I658">
        <v>163</v>
      </c>
      <c r="J658" t="s">
        <v>619</v>
      </c>
      <c r="K658" t="s">
        <v>493</v>
      </c>
      <c r="L658" t="s">
        <v>494</v>
      </c>
      <c r="M658" t="s">
        <v>495</v>
      </c>
      <c r="N658" t="s">
        <v>31</v>
      </c>
      <c r="O658" t="s">
        <v>496</v>
      </c>
      <c r="P658" t="s">
        <v>31</v>
      </c>
      <c r="Q658" t="s">
        <v>497</v>
      </c>
      <c r="R658" t="s">
        <v>141</v>
      </c>
      <c r="S658" t="s">
        <v>45</v>
      </c>
      <c r="T658" t="s">
        <v>498</v>
      </c>
      <c r="U658" t="s">
        <v>53</v>
      </c>
      <c r="V658">
        <v>0.38650306748466301</v>
      </c>
      <c r="W658">
        <v>2003</v>
      </c>
      <c r="X658">
        <v>8</v>
      </c>
      <c r="Y658">
        <v>3</v>
      </c>
    </row>
    <row r="659" spans="1:25" x14ac:dyDescent="0.25">
      <c r="A659">
        <v>10151</v>
      </c>
      <c r="B659">
        <v>43</v>
      </c>
      <c r="C659">
        <v>100</v>
      </c>
      <c r="D659">
        <v>2</v>
      </c>
      <c r="E659">
        <v>7110.91</v>
      </c>
      <c r="F659" s="1">
        <v>37885</v>
      </c>
      <c r="G659" t="s">
        <v>25</v>
      </c>
      <c r="H659" t="s">
        <v>193</v>
      </c>
      <c r="I659">
        <v>163</v>
      </c>
      <c r="J659" t="s">
        <v>619</v>
      </c>
      <c r="K659" t="s">
        <v>414</v>
      </c>
      <c r="L659" t="s">
        <v>415</v>
      </c>
      <c r="M659" t="s">
        <v>416</v>
      </c>
      <c r="N659" t="s">
        <v>31</v>
      </c>
      <c r="O659" t="s">
        <v>417</v>
      </c>
      <c r="P659" t="s">
        <v>31</v>
      </c>
      <c r="Q659" t="s">
        <v>418</v>
      </c>
      <c r="R659" t="s">
        <v>141</v>
      </c>
      <c r="S659" t="s">
        <v>45</v>
      </c>
      <c r="T659" t="s">
        <v>419</v>
      </c>
      <c r="U659" t="s">
        <v>163</v>
      </c>
      <c r="V659">
        <v>0.38650306748466301</v>
      </c>
      <c r="W659">
        <v>2003</v>
      </c>
      <c r="X659">
        <v>9</v>
      </c>
      <c r="Y659">
        <v>3</v>
      </c>
    </row>
    <row r="660" spans="1:25" x14ac:dyDescent="0.25">
      <c r="A660">
        <v>10165</v>
      </c>
      <c r="B660">
        <v>29</v>
      </c>
      <c r="C660">
        <v>100</v>
      </c>
      <c r="D660">
        <v>11</v>
      </c>
      <c r="E660">
        <v>5032.95</v>
      </c>
      <c r="F660" s="1">
        <v>37916</v>
      </c>
      <c r="G660" t="s">
        <v>25</v>
      </c>
      <c r="H660" t="s">
        <v>193</v>
      </c>
      <c r="I660">
        <v>163</v>
      </c>
      <c r="J660" t="s">
        <v>619</v>
      </c>
      <c r="K660" t="s">
        <v>207</v>
      </c>
      <c r="L660" t="s">
        <v>208</v>
      </c>
      <c r="M660" t="s">
        <v>209</v>
      </c>
      <c r="N660" t="s">
        <v>31</v>
      </c>
      <c r="O660" t="s">
        <v>210</v>
      </c>
      <c r="P660" t="s">
        <v>31</v>
      </c>
      <c r="Q660" t="s">
        <v>211</v>
      </c>
      <c r="R660" t="s">
        <v>210</v>
      </c>
      <c r="S660" t="s">
        <v>212</v>
      </c>
      <c r="T660" t="s">
        <v>213</v>
      </c>
      <c r="U660" t="s">
        <v>53</v>
      </c>
      <c r="V660">
        <v>0.38650306748466301</v>
      </c>
      <c r="W660">
        <v>2003</v>
      </c>
      <c r="X660">
        <v>10</v>
      </c>
      <c r="Y660">
        <v>4</v>
      </c>
    </row>
    <row r="661" spans="1:25" x14ac:dyDescent="0.25">
      <c r="A661">
        <v>10176</v>
      </c>
      <c r="B661">
        <v>20</v>
      </c>
      <c r="C661">
        <v>100</v>
      </c>
      <c r="D661">
        <v>10</v>
      </c>
      <c r="E661">
        <v>3667.6</v>
      </c>
      <c r="F661" s="1">
        <v>37931</v>
      </c>
      <c r="G661" t="s">
        <v>25</v>
      </c>
      <c r="H661" t="s">
        <v>193</v>
      </c>
      <c r="I661">
        <v>163</v>
      </c>
      <c r="J661" t="s">
        <v>619</v>
      </c>
      <c r="K661" t="s">
        <v>477</v>
      </c>
      <c r="L661" t="s">
        <v>478</v>
      </c>
      <c r="M661" t="s">
        <v>479</v>
      </c>
      <c r="N661" t="s">
        <v>31</v>
      </c>
      <c r="O661" t="s">
        <v>480</v>
      </c>
      <c r="P661" t="s">
        <v>31</v>
      </c>
      <c r="Q661" t="s">
        <v>481</v>
      </c>
      <c r="R661" t="s">
        <v>273</v>
      </c>
      <c r="S661" t="s">
        <v>45</v>
      </c>
      <c r="T661" t="s">
        <v>482</v>
      </c>
      <c r="U661" t="s">
        <v>53</v>
      </c>
      <c r="V661">
        <v>0.38650306748466301</v>
      </c>
      <c r="W661">
        <v>2003</v>
      </c>
      <c r="X661">
        <v>11</v>
      </c>
      <c r="Y661">
        <v>4</v>
      </c>
    </row>
    <row r="662" spans="1:25" x14ac:dyDescent="0.25">
      <c r="A662">
        <v>10184</v>
      </c>
      <c r="B662">
        <v>46</v>
      </c>
      <c r="C662">
        <v>100</v>
      </c>
      <c r="D662">
        <v>5</v>
      </c>
      <c r="E662">
        <v>7381.16</v>
      </c>
      <c r="F662" s="1">
        <v>37939</v>
      </c>
      <c r="G662" t="s">
        <v>25</v>
      </c>
      <c r="H662" t="s">
        <v>193</v>
      </c>
      <c r="I662">
        <v>163</v>
      </c>
      <c r="J662" t="s">
        <v>619</v>
      </c>
      <c r="K662" t="s">
        <v>548</v>
      </c>
      <c r="L662" t="s">
        <v>549</v>
      </c>
      <c r="M662" t="s">
        <v>550</v>
      </c>
      <c r="N662" t="s">
        <v>31</v>
      </c>
      <c r="O662" t="s">
        <v>551</v>
      </c>
      <c r="P662" t="s">
        <v>31</v>
      </c>
      <c r="Q662" t="s">
        <v>552</v>
      </c>
      <c r="R662" t="s">
        <v>191</v>
      </c>
      <c r="S662" t="s">
        <v>45</v>
      </c>
      <c r="T662" t="s">
        <v>553</v>
      </c>
      <c r="U662" t="s">
        <v>163</v>
      </c>
      <c r="V662">
        <v>0.38650306748466301</v>
      </c>
      <c r="W662">
        <v>2003</v>
      </c>
      <c r="X662">
        <v>11</v>
      </c>
      <c r="Y662">
        <v>4</v>
      </c>
    </row>
    <row r="663" spans="1:25" x14ac:dyDescent="0.25">
      <c r="A663">
        <v>10195</v>
      </c>
      <c r="B663">
        <v>27</v>
      </c>
      <c r="C663">
        <v>100</v>
      </c>
      <c r="D663">
        <v>5</v>
      </c>
      <c r="E663">
        <v>5128.1099999999997</v>
      </c>
      <c r="F663" s="1">
        <v>37950</v>
      </c>
      <c r="G663" t="s">
        <v>25</v>
      </c>
      <c r="H663" t="s">
        <v>193</v>
      </c>
      <c r="I663">
        <v>163</v>
      </c>
      <c r="J663" t="s">
        <v>619</v>
      </c>
      <c r="K663" t="s">
        <v>334</v>
      </c>
      <c r="L663" t="s">
        <v>335</v>
      </c>
      <c r="M663" t="s">
        <v>336</v>
      </c>
      <c r="N663" t="s">
        <v>31</v>
      </c>
      <c r="O663" t="s">
        <v>337</v>
      </c>
      <c r="P663" t="s">
        <v>33</v>
      </c>
      <c r="Q663" t="s">
        <v>338</v>
      </c>
      <c r="R663" t="s">
        <v>35</v>
      </c>
      <c r="S663" t="s">
        <v>36</v>
      </c>
      <c r="T663" t="s">
        <v>339</v>
      </c>
      <c r="U663" t="s">
        <v>53</v>
      </c>
      <c r="V663">
        <v>0.38650306748466301</v>
      </c>
      <c r="W663">
        <v>2003</v>
      </c>
      <c r="X663">
        <v>11</v>
      </c>
      <c r="Y663">
        <v>4</v>
      </c>
    </row>
    <row r="664" spans="1:25" x14ac:dyDescent="0.25">
      <c r="A664">
        <v>10207</v>
      </c>
      <c r="B664">
        <v>44</v>
      </c>
      <c r="C664">
        <v>100</v>
      </c>
      <c r="D664">
        <v>6</v>
      </c>
      <c r="E664">
        <v>7060.24</v>
      </c>
      <c r="F664" s="1">
        <v>37964</v>
      </c>
      <c r="G664" t="s">
        <v>25</v>
      </c>
      <c r="H664" t="s">
        <v>193</v>
      </c>
      <c r="I664">
        <v>163</v>
      </c>
      <c r="J664" t="s">
        <v>619</v>
      </c>
      <c r="K664" t="s">
        <v>439</v>
      </c>
      <c r="L664" t="s">
        <v>440</v>
      </c>
      <c r="M664" t="s">
        <v>441</v>
      </c>
      <c r="N664" t="s">
        <v>31</v>
      </c>
      <c r="O664" t="s">
        <v>404</v>
      </c>
      <c r="P664" t="s">
        <v>133</v>
      </c>
      <c r="Q664" t="s">
        <v>405</v>
      </c>
      <c r="R664" t="s">
        <v>35</v>
      </c>
      <c r="S664" t="s">
        <v>36</v>
      </c>
      <c r="T664" t="s">
        <v>442</v>
      </c>
      <c r="U664" t="s">
        <v>163</v>
      </c>
      <c r="V664">
        <v>0.38650306748466301</v>
      </c>
      <c r="W664">
        <v>2003</v>
      </c>
      <c r="X664">
        <v>12</v>
      </c>
      <c r="Y664">
        <v>4</v>
      </c>
    </row>
    <row r="665" spans="1:25" x14ac:dyDescent="0.25">
      <c r="A665">
        <v>10219</v>
      </c>
      <c r="B665">
        <v>43</v>
      </c>
      <c r="C665">
        <v>100</v>
      </c>
      <c r="D665">
        <v>1</v>
      </c>
      <c r="E665">
        <v>8448.64</v>
      </c>
      <c r="F665" s="1">
        <v>38027</v>
      </c>
      <c r="G665" t="s">
        <v>25</v>
      </c>
      <c r="H665" t="s">
        <v>193</v>
      </c>
      <c r="I665">
        <v>163</v>
      </c>
      <c r="J665" t="s">
        <v>619</v>
      </c>
      <c r="K665" t="s">
        <v>554</v>
      </c>
      <c r="L665" t="s">
        <v>555</v>
      </c>
      <c r="M665" t="s">
        <v>556</v>
      </c>
      <c r="N665" t="s">
        <v>31</v>
      </c>
      <c r="O665" t="s">
        <v>557</v>
      </c>
      <c r="P665" t="s">
        <v>58</v>
      </c>
      <c r="Q665" t="s">
        <v>70</v>
      </c>
      <c r="R665" t="s">
        <v>35</v>
      </c>
      <c r="S665" t="s">
        <v>36</v>
      </c>
      <c r="T665" t="s">
        <v>558</v>
      </c>
      <c r="U665" t="s">
        <v>163</v>
      </c>
      <c r="V665">
        <v>0.38650306748466301</v>
      </c>
      <c r="W665">
        <v>2004</v>
      </c>
      <c r="X665">
        <v>2</v>
      </c>
      <c r="Y665">
        <v>1</v>
      </c>
    </row>
    <row r="666" spans="1:25" x14ac:dyDescent="0.25">
      <c r="A666">
        <v>10230</v>
      </c>
      <c r="B666">
        <v>49</v>
      </c>
      <c r="C666">
        <v>100</v>
      </c>
      <c r="D666">
        <v>8</v>
      </c>
      <c r="E666">
        <v>7300.51</v>
      </c>
      <c r="F666" s="1">
        <v>38061</v>
      </c>
      <c r="G666" t="s">
        <v>25</v>
      </c>
      <c r="H666" t="s">
        <v>193</v>
      </c>
      <c r="I666">
        <v>163</v>
      </c>
      <c r="J666" t="s">
        <v>619</v>
      </c>
      <c r="K666" t="s">
        <v>487</v>
      </c>
      <c r="L666" t="s">
        <v>488</v>
      </c>
      <c r="M666" t="s">
        <v>489</v>
      </c>
      <c r="N666" t="s">
        <v>31</v>
      </c>
      <c r="O666" t="s">
        <v>490</v>
      </c>
      <c r="P666" t="s">
        <v>31</v>
      </c>
      <c r="Q666" t="s">
        <v>491</v>
      </c>
      <c r="R666" t="s">
        <v>468</v>
      </c>
      <c r="S666" t="s">
        <v>45</v>
      </c>
      <c r="T666" t="s">
        <v>492</v>
      </c>
      <c r="U666" t="s">
        <v>163</v>
      </c>
      <c r="V666">
        <v>0.38650306748466301</v>
      </c>
      <c r="W666">
        <v>2004</v>
      </c>
      <c r="X666">
        <v>3</v>
      </c>
      <c r="Y666">
        <v>1</v>
      </c>
    </row>
    <row r="667" spans="1:25" x14ac:dyDescent="0.25">
      <c r="A667">
        <v>10246</v>
      </c>
      <c r="B667">
        <v>40</v>
      </c>
      <c r="C667">
        <v>100</v>
      </c>
      <c r="D667">
        <v>4</v>
      </c>
      <c r="E667">
        <v>6549.2</v>
      </c>
      <c r="F667" s="1">
        <v>38112</v>
      </c>
      <c r="G667" t="s">
        <v>25</v>
      </c>
      <c r="H667" t="s">
        <v>193</v>
      </c>
      <c r="I667">
        <v>163</v>
      </c>
      <c r="J667" t="s">
        <v>619</v>
      </c>
      <c r="K667" t="s">
        <v>186</v>
      </c>
      <c r="L667" t="s">
        <v>187</v>
      </c>
      <c r="M667" t="s">
        <v>188</v>
      </c>
      <c r="N667" t="s">
        <v>31</v>
      </c>
      <c r="O667" t="s">
        <v>189</v>
      </c>
      <c r="P667" t="s">
        <v>31</v>
      </c>
      <c r="Q667" t="s">
        <v>190</v>
      </c>
      <c r="R667" t="s">
        <v>191</v>
      </c>
      <c r="S667" t="s">
        <v>45</v>
      </c>
      <c r="T667" t="s">
        <v>192</v>
      </c>
      <c r="U667" t="s">
        <v>53</v>
      </c>
      <c r="V667">
        <v>0.38650306748466301</v>
      </c>
      <c r="W667">
        <v>2004</v>
      </c>
      <c r="X667">
        <v>5</v>
      </c>
      <c r="Y667">
        <v>2</v>
      </c>
    </row>
    <row r="668" spans="1:25" x14ac:dyDescent="0.25">
      <c r="A668">
        <v>10259</v>
      </c>
      <c r="B668">
        <v>30</v>
      </c>
      <c r="C668">
        <v>100</v>
      </c>
      <c r="D668">
        <v>3</v>
      </c>
      <c r="E668">
        <v>5697.9</v>
      </c>
      <c r="F668" s="1">
        <v>38153</v>
      </c>
      <c r="G668" t="s">
        <v>25</v>
      </c>
      <c r="H668" t="s">
        <v>193</v>
      </c>
      <c r="I668">
        <v>163</v>
      </c>
      <c r="J668" t="s">
        <v>619</v>
      </c>
      <c r="K668" t="s">
        <v>443</v>
      </c>
      <c r="L668" t="s">
        <v>444</v>
      </c>
      <c r="M668" t="s">
        <v>445</v>
      </c>
      <c r="N668" t="s">
        <v>446</v>
      </c>
      <c r="O668" t="s">
        <v>210</v>
      </c>
      <c r="P668" t="s">
        <v>31</v>
      </c>
      <c r="Q668" t="s">
        <v>447</v>
      </c>
      <c r="R668" t="s">
        <v>210</v>
      </c>
      <c r="S668" t="s">
        <v>102</v>
      </c>
      <c r="T668" t="s">
        <v>448</v>
      </c>
      <c r="U668" t="s">
        <v>53</v>
      </c>
      <c r="V668">
        <v>0.38650306748466301</v>
      </c>
      <c r="W668">
        <v>2004</v>
      </c>
      <c r="X668">
        <v>6</v>
      </c>
      <c r="Y668">
        <v>2</v>
      </c>
    </row>
    <row r="669" spans="1:25" x14ac:dyDescent="0.25">
      <c r="A669">
        <v>10271</v>
      </c>
      <c r="B669">
        <v>50</v>
      </c>
      <c r="C669">
        <v>100</v>
      </c>
      <c r="D669">
        <v>4</v>
      </c>
      <c r="E669">
        <v>9169</v>
      </c>
      <c r="F669" s="1">
        <v>38188</v>
      </c>
      <c r="G669" t="s">
        <v>25</v>
      </c>
      <c r="H669" t="s">
        <v>193</v>
      </c>
      <c r="I669">
        <v>163</v>
      </c>
      <c r="J669" t="s">
        <v>619</v>
      </c>
      <c r="K669" t="s">
        <v>287</v>
      </c>
      <c r="L669" t="s">
        <v>288</v>
      </c>
      <c r="M669" t="s">
        <v>289</v>
      </c>
      <c r="N669" t="s">
        <v>31</v>
      </c>
      <c r="O669" t="s">
        <v>290</v>
      </c>
      <c r="P669" t="s">
        <v>58</v>
      </c>
      <c r="Q669" t="s">
        <v>121</v>
      </c>
      <c r="R669" t="s">
        <v>35</v>
      </c>
      <c r="S669" t="s">
        <v>36</v>
      </c>
      <c r="T669" t="s">
        <v>291</v>
      </c>
      <c r="U669" t="s">
        <v>163</v>
      </c>
      <c r="V669">
        <v>0.38650306748466301</v>
      </c>
      <c r="W669">
        <v>2004</v>
      </c>
      <c r="X669">
        <v>7</v>
      </c>
      <c r="Y669">
        <v>3</v>
      </c>
    </row>
    <row r="670" spans="1:25" x14ac:dyDescent="0.25">
      <c r="A670">
        <v>10282</v>
      </c>
      <c r="B670">
        <v>23</v>
      </c>
      <c r="C670">
        <v>100</v>
      </c>
      <c r="D670">
        <v>13</v>
      </c>
      <c r="E670">
        <v>3238.63</v>
      </c>
      <c r="F670" s="1">
        <v>38219</v>
      </c>
      <c r="G670" t="s">
        <v>25</v>
      </c>
      <c r="H670" t="s">
        <v>193</v>
      </c>
      <c r="I670">
        <v>163</v>
      </c>
      <c r="J670" t="s">
        <v>619</v>
      </c>
      <c r="K670" t="s">
        <v>287</v>
      </c>
      <c r="L670" t="s">
        <v>288</v>
      </c>
      <c r="M670" t="s">
        <v>289</v>
      </c>
      <c r="N670" t="s">
        <v>31</v>
      </c>
      <c r="O670" t="s">
        <v>290</v>
      </c>
      <c r="P670" t="s">
        <v>58</v>
      </c>
      <c r="Q670" t="s">
        <v>121</v>
      </c>
      <c r="R670" t="s">
        <v>35</v>
      </c>
      <c r="S670" t="s">
        <v>36</v>
      </c>
      <c r="T670" t="s">
        <v>291</v>
      </c>
      <c r="U670" t="s">
        <v>53</v>
      </c>
      <c r="V670">
        <v>0.38650306748466301</v>
      </c>
      <c r="W670">
        <v>2004</v>
      </c>
      <c r="X670">
        <v>8</v>
      </c>
      <c r="Y670">
        <v>3</v>
      </c>
    </row>
    <row r="671" spans="1:25" x14ac:dyDescent="0.25">
      <c r="A671">
        <v>10292</v>
      </c>
      <c r="B671">
        <v>26</v>
      </c>
      <c r="C671">
        <v>100</v>
      </c>
      <c r="D671">
        <v>7</v>
      </c>
      <c r="E671">
        <v>4554.9399999999996</v>
      </c>
      <c r="F671" s="1">
        <v>38238</v>
      </c>
      <c r="G671" t="s">
        <v>25</v>
      </c>
      <c r="H671" t="s">
        <v>193</v>
      </c>
      <c r="I671">
        <v>163</v>
      </c>
      <c r="J671" t="s">
        <v>619</v>
      </c>
      <c r="K671" t="s">
        <v>28</v>
      </c>
      <c r="L671" t="s">
        <v>29</v>
      </c>
      <c r="M671" t="s">
        <v>30</v>
      </c>
      <c r="N671" t="s">
        <v>31</v>
      </c>
      <c r="O671" t="s">
        <v>32</v>
      </c>
      <c r="P671" t="s">
        <v>33</v>
      </c>
      <c r="Q671" t="s">
        <v>34</v>
      </c>
      <c r="R671" t="s">
        <v>35</v>
      </c>
      <c r="S671" t="s">
        <v>36</v>
      </c>
      <c r="T671" t="s">
        <v>37</v>
      </c>
      <c r="U671" t="s">
        <v>53</v>
      </c>
      <c r="V671">
        <v>0.38650306748466301</v>
      </c>
      <c r="W671">
        <v>2004</v>
      </c>
      <c r="X671">
        <v>9</v>
      </c>
      <c r="Y671">
        <v>3</v>
      </c>
    </row>
    <row r="672" spans="1:25" x14ac:dyDescent="0.25">
      <c r="A672">
        <v>10305</v>
      </c>
      <c r="B672">
        <v>27</v>
      </c>
      <c r="C672">
        <v>100</v>
      </c>
      <c r="D672">
        <v>4</v>
      </c>
      <c r="E672">
        <v>3934.44</v>
      </c>
      <c r="F672" s="1">
        <v>38273</v>
      </c>
      <c r="G672" t="s">
        <v>25</v>
      </c>
      <c r="H672" t="s">
        <v>193</v>
      </c>
      <c r="I672">
        <v>163</v>
      </c>
      <c r="J672" t="s">
        <v>619</v>
      </c>
      <c r="K672" t="s">
        <v>129</v>
      </c>
      <c r="L672" t="s">
        <v>130</v>
      </c>
      <c r="M672" t="s">
        <v>131</v>
      </c>
      <c r="N672" t="s">
        <v>31</v>
      </c>
      <c r="O672" t="s">
        <v>132</v>
      </c>
      <c r="P672" t="s">
        <v>133</v>
      </c>
      <c r="Q672" t="s">
        <v>134</v>
      </c>
      <c r="R672" t="s">
        <v>35</v>
      </c>
      <c r="S672" t="s">
        <v>36</v>
      </c>
      <c r="T672" t="s">
        <v>135</v>
      </c>
      <c r="U672" t="s">
        <v>53</v>
      </c>
      <c r="V672">
        <v>0.38650306748466301</v>
      </c>
      <c r="W672">
        <v>2004</v>
      </c>
      <c r="X672">
        <v>10</v>
      </c>
      <c r="Y672">
        <v>4</v>
      </c>
    </row>
    <row r="673" spans="1:25" x14ac:dyDescent="0.25">
      <c r="A673">
        <v>10314</v>
      </c>
      <c r="B673">
        <v>42</v>
      </c>
      <c r="C673">
        <v>100</v>
      </c>
      <c r="D673">
        <v>13</v>
      </c>
      <c r="E673">
        <v>5776.26</v>
      </c>
      <c r="F673" s="1">
        <v>38282</v>
      </c>
      <c r="G673" t="s">
        <v>25</v>
      </c>
      <c r="H673" t="s">
        <v>193</v>
      </c>
      <c r="I673">
        <v>163</v>
      </c>
      <c r="J673" t="s">
        <v>619</v>
      </c>
      <c r="K673" t="s">
        <v>523</v>
      </c>
      <c r="L673" t="s">
        <v>524</v>
      </c>
      <c r="M673" t="s">
        <v>525</v>
      </c>
      <c r="N673" t="s">
        <v>31</v>
      </c>
      <c r="O673" t="s">
        <v>526</v>
      </c>
      <c r="P673" t="s">
        <v>31</v>
      </c>
      <c r="Q673" t="s">
        <v>527</v>
      </c>
      <c r="R673" t="s">
        <v>347</v>
      </c>
      <c r="S673" t="s">
        <v>45</v>
      </c>
      <c r="T673" t="s">
        <v>528</v>
      </c>
      <c r="U673" t="s">
        <v>53</v>
      </c>
      <c r="V673">
        <v>0.38650306748466301</v>
      </c>
      <c r="W673">
        <v>2004</v>
      </c>
      <c r="X673">
        <v>10</v>
      </c>
      <c r="Y673">
        <v>4</v>
      </c>
    </row>
    <row r="674" spans="1:25" x14ac:dyDescent="0.25">
      <c r="A674">
        <v>10324</v>
      </c>
      <c r="B674">
        <v>47</v>
      </c>
      <c r="C674">
        <v>100</v>
      </c>
      <c r="D674">
        <v>8</v>
      </c>
      <c r="E674">
        <v>7207.45</v>
      </c>
      <c r="F674" s="1">
        <v>38296</v>
      </c>
      <c r="G674" t="s">
        <v>25</v>
      </c>
      <c r="H674" t="s">
        <v>193</v>
      </c>
      <c r="I674">
        <v>163</v>
      </c>
      <c r="J674" t="s">
        <v>619</v>
      </c>
      <c r="K674" t="s">
        <v>104</v>
      </c>
      <c r="L674" t="s">
        <v>105</v>
      </c>
      <c r="M674" t="s">
        <v>106</v>
      </c>
      <c r="N674" t="s">
        <v>107</v>
      </c>
      <c r="O674" t="s">
        <v>32</v>
      </c>
      <c r="P674" t="s">
        <v>33</v>
      </c>
      <c r="Q674" t="s">
        <v>34</v>
      </c>
      <c r="R674" t="s">
        <v>35</v>
      </c>
      <c r="S674" t="s">
        <v>36</v>
      </c>
      <c r="T674" t="s">
        <v>108</v>
      </c>
      <c r="U674" t="s">
        <v>163</v>
      </c>
      <c r="V674">
        <v>0.38650306748466301</v>
      </c>
      <c r="W674">
        <v>2004</v>
      </c>
      <c r="X674">
        <v>11</v>
      </c>
      <c r="Y674">
        <v>4</v>
      </c>
    </row>
    <row r="675" spans="1:25" x14ac:dyDescent="0.25">
      <c r="A675">
        <v>10336</v>
      </c>
      <c r="B675">
        <v>49</v>
      </c>
      <c r="C675">
        <v>100</v>
      </c>
      <c r="D675">
        <v>6</v>
      </c>
      <c r="E675">
        <v>7460.74</v>
      </c>
      <c r="F675" s="1">
        <v>38311</v>
      </c>
      <c r="G675" t="s">
        <v>25</v>
      </c>
      <c r="H675" t="s">
        <v>193</v>
      </c>
      <c r="I675">
        <v>163</v>
      </c>
      <c r="J675" t="s">
        <v>619</v>
      </c>
      <c r="K675" t="s">
        <v>427</v>
      </c>
      <c r="L675" t="s">
        <v>428</v>
      </c>
      <c r="M675" t="s">
        <v>429</v>
      </c>
      <c r="N675" t="s">
        <v>31</v>
      </c>
      <c r="O675" t="s">
        <v>50</v>
      </c>
      <c r="P675" t="s">
        <v>31</v>
      </c>
      <c r="Q675" t="s">
        <v>430</v>
      </c>
      <c r="R675" t="s">
        <v>44</v>
      </c>
      <c r="S675" t="s">
        <v>45</v>
      </c>
      <c r="T675" t="s">
        <v>431</v>
      </c>
      <c r="U675" t="s">
        <v>163</v>
      </c>
      <c r="V675">
        <v>0.38650306748466301</v>
      </c>
      <c r="W675">
        <v>2004</v>
      </c>
      <c r="X675">
        <v>11</v>
      </c>
      <c r="Y675">
        <v>4</v>
      </c>
    </row>
    <row r="676" spans="1:25" x14ac:dyDescent="0.25">
      <c r="A676">
        <v>10349</v>
      </c>
      <c r="B676">
        <v>38</v>
      </c>
      <c r="C676">
        <v>100</v>
      </c>
      <c r="D676">
        <v>8</v>
      </c>
      <c r="E676">
        <v>6719.54</v>
      </c>
      <c r="F676" s="1">
        <v>38322</v>
      </c>
      <c r="G676" t="s">
        <v>25</v>
      </c>
      <c r="H676" t="s">
        <v>193</v>
      </c>
      <c r="I676">
        <v>163</v>
      </c>
      <c r="J676" t="s">
        <v>619</v>
      </c>
      <c r="K676" t="s">
        <v>500</v>
      </c>
      <c r="L676" t="s">
        <v>501</v>
      </c>
      <c r="M676" t="s">
        <v>502</v>
      </c>
      <c r="N676" t="s">
        <v>503</v>
      </c>
      <c r="O676" t="s">
        <v>32</v>
      </c>
      <c r="P676" t="s">
        <v>33</v>
      </c>
      <c r="Q676" t="s">
        <v>34</v>
      </c>
      <c r="R676" t="s">
        <v>35</v>
      </c>
      <c r="S676" t="s">
        <v>36</v>
      </c>
      <c r="T676" t="s">
        <v>504</v>
      </c>
      <c r="U676" t="s">
        <v>53</v>
      </c>
      <c r="V676">
        <v>0.38650306748466301</v>
      </c>
      <c r="W676">
        <v>2004</v>
      </c>
      <c r="X676">
        <v>12</v>
      </c>
      <c r="Y676">
        <v>4</v>
      </c>
    </row>
    <row r="677" spans="1:25" x14ac:dyDescent="0.25">
      <c r="A677">
        <v>10358</v>
      </c>
      <c r="B677">
        <v>20</v>
      </c>
      <c r="C677">
        <v>100</v>
      </c>
      <c r="D677">
        <v>10</v>
      </c>
      <c r="E677">
        <v>2428</v>
      </c>
      <c r="F677" s="1">
        <v>38331</v>
      </c>
      <c r="G677" t="s">
        <v>25</v>
      </c>
      <c r="H677" t="s">
        <v>193</v>
      </c>
      <c r="I677">
        <v>163</v>
      </c>
      <c r="J677" t="s">
        <v>619</v>
      </c>
      <c r="K677" t="s">
        <v>186</v>
      </c>
      <c r="L677" t="s">
        <v>187</v>
      </c>
      <c r="M677" t="s">
        <v>188</v>
      </c>
      <c r="N677" t="s">
        <v>31</v>
      </c>
      <c r="O677" t="s">
        <v>189</v>
      </c>
      <c r="P677" t="s">
        <v>31</v>
      </c>
      <c r="Q677" t="s">
        <v>190</v>
      </c>
      <c r="R677" t="s">
        <v>191</v>
      </c>
      <c r="S677" t="s">
        <v>45</v>
      </c>
      <c r="T677" t="s">
        <v>192</v>
      </c>
      <c r="U677" t="s">
        <v>38</v>
      </c>
      <c r="V677">
        <v>0.38650306748466301</v>
      </c>
      <c r="W677">
        <v>2004</v>
      </c>
      <c r="X677">
        <v>12</v>
      </c>
      <c r="Y677">
        <v>4</v>
      </c>
    </row>
    <row r="678" spans="1:25" x14ac:dyDescent="0.25">
      <c r="A678">
        <v>10371</v>
      </c>
      <c r="B678">
        <v>25</v>
      </c>
      <c r="C678">
        <v>100</v>
      </c>
      <c r="D678">
        <v>7</v>
      </c>
      <c r="E678">
        <v>2602.25</v>
      </c>
      <c r="F678" s="1">
        <v>38375</v>
      </c>
      <c r="G678" t="s">
        <v>25</v>
      </c>
      <c r="H678" t="s">
        <v>193</v>
      </c>
      <c r="I678">
        <v>163</v>
      </c>
      <c r="J678" t="s">
        <v>619</v>
      </c>
      <c r="K678" t="s">
        <v>287</v>
      </c>
      <c r="L678" t="s">
        <v>288</v>
      </c>
      <c r="M678" t="s">
        <v>289</v>
      </c>
      <c r="N678" t="s">
        <v>31</v>
      </c>
      <c r="O678" t="s">
        <v>290</v>
      </c>
      <c r="P678" t="s">
        <v>58</v>
      </c>
      <c r="Q678" t="s">
        <v>121</v>
      </c>
      <c r="R678" t="s">
        <v>35</v>
      </c>
      <c r="S678" t="s">
        <v>36</v>
      </c>
      <c r="T678" t="s">
        <v>291</v>
      </c>
      <c r="U678" t="s">
        <v>38</v>
      </c>
      <c r="V678">
        <v>0.38650306748466301</v>
      </c>
      <c r="W678">
        <v>2005</v>
      </c>
      <c r="X678">
        <v>1</v>
      </c>
      <c r="Y678">
        <v>1</v>
      </c>
    </row>
    <row r="679" spans="1:25" x14ac:dyDescent="0.25">
      <c r="A679">
        <v>10382</v>
      </c>
      <c r="B679">
        <v>25</v>
      </c>
      <c r="C679">
        <v>88</v>
      </c>
      <c r="D679">
        <v>5</v>
      </c>
      <c r="E679">
        <v>2200</v>
      </c>
      <c r="F679" s="1">
        <v>38400</v>
      </c>
      <c r="G679" t="s">
        <v>25</v>
      </c>
      <c r="H679" t="s">
        <v>193</v>
      </c>
      <c r="I679">
        <v>163</v>
      </c>
      <c r="J679" t="s">
        <v>619</v>
      </c>
      <c r="K679" t="s">
        <v>287</v>
      </c>
      <c r="L679" t="s">
        <v>288</v>
      </c>
      <c r="M679" t="s">
        <v>289</v>
      </c>
      <c r="N679" t="s">
        <v>31</v>
      </c>
      <c r="O679" t="s">
        <v>290</v>
      </c>
      <c r="P679" t="s">
        <v>58</v>
      </c>
      <c r="Q679" t="s">
        <v>121</v>
      </c>
      <c r="R679" t="s">
        <v>35</v>
      </c>
      <c r="S679" t="s">
        <v>36</v>
      </c>
      <c r="T679" t="s">
        <v>291</v>
      </c>
      <c r="U679" t="s">
        <v>38</v>
      </c>
      <c r="V679">
        <v>0.46012269938650302</v>
      </c>
      <c r="W679">
        <v>2005</v>
      </c>
      <c r="X679">
        <v>2</v>
      </c>
      <c r="Y679">
        <v>1</v>
      </c>
    </row>
    <row r="680" spans="1:25" x14ac:dyDescent="0.25">
      <c r="A680">
        <v>10412</v>
      </c>
      <c r="B680">
        <v>41</v>
      </c>
      <c r="C680">
        <v>100</v>
      </c>
      <c r="D680">
        <v>4</v>
      </c>
      <c r="E680">
        <v>6712.93</v>
      </c>
      <c r="F680" s="1">
        <v>38475</v>
      </c>
      <c r="G680" t="s">
        <v>25</v>
      </c>
      <c r="H680" t="s">
        <v>193</v>
      </c>
      <c r="I680">
        <v>163</v>
      </c>
      <c r="J680" t="s">
        <v>619</v>
      </c>
      <c r="K680" t="s">
        <v>186</v>
      </c>
      <c r="L680" t="s">
        <v>187</v>
      </c>
      <c r="M680" t="s">
        <v>188</v>
      </c>
      <c r="N680" t="s">
        <v>31</v>
      </c>
      <c r="O680" t="s">
        <v>189</v>
      </c>
      <c r="P680" t="s">
        <v>31</v>
      </c>
      <c r="Q680" t="s">
        <v>190</v>
      </c>
      <c r="R680" t="s">
        <v>191</v>
      </c>
      <c r="S680" t="s">
        <v>45</v>
      </c>
      <c r="T680" t="s">
        <v>192</v>
      </c>
      <c r="U680" t="s">
        <v>53</v>
      </c>
      <c r="V680">
        <v>0.38650306748466301</v>
      </c>
      <c r="W680">
        <v>2005</v>
      </c>
      <c r="X680">
        <v>5</v>
      </c>
      <c r="Y680">
        <v>2</v>
      </c>
    </row>
    <row r="681" spans="1:25" x14ac:dyDescent="0.25">
      <c r="A681">
        <v>10425</v>
      </c>
      <c r="B681">
        <v>28</v>
      </c>
      <c r="C681">
        <v>100</v>
      </c>
      <c r="D681">
        <v>3</v>
      </c>
      <c r="E681">
        <v>5318.04</v>
      </c>
      <c r="F681" s="1">
        <v>38503</v>
      </c>
      <c r="G681" t="s">
        <v>318</v>
      </c>
      <c r="H681" t="s">
        <v>193</v>
      </c>
      <c r="I681">
        <v>163</v>
      </c>
      <c r="J681" t="s">
        <v>619</v>
      </c>
      <c r="K681" t="s">
        <v>123</v>
      </c>
      <c r="L681" t="s">
        <v>124</v>
      </c>
      <c r="M681" t="s">
        <v>125</v>
      </c>
      <c r="N681" t="s">
        <v>31</v>
      </c>
      <c r="O681" t="s">
        <v>126</v>
      </c>
      <c r="P681" t="s">
        <v>31</v>
      </c>
      <c r="Q681" t="s">
        <v>127</v>
      </c>
      <c r="R681" t="s">
        <v>44</v>
      </c>
      <c r="S681" t="s">
        <v>45</v>
      </c>
      <c r="T681" t="s">
        <v>128</v>
      </c>
      <c r="U681" t="s">
        <v>53</v>
      </c>
      <c r="V681">
        <v>0.38650306748466301</v>
      </c>
      <c r="W681">
        <v>2005</v>
      </c>
      <c r="X681">
        <v>5</v>
      </c>
      <c r="Y681">
        <v>2</v>
      </c>
    </row>
    <row r="682" spans="1:25" x14ac:dyDescent="0.25">
      <c r="A682">
        <v>10100</v>
      </c>
      <c r="B682">
        <v>50</v>
      </c>
      <c r="C682">
        <v>67.8</v>
      </c>
      <c r="D682">
        <v>2</v>
      </c>
      <c r="E682">
        <v>3390</v>
      </c>
      <c r="F682" s="1">
        <v>37627</v>
      </c>
      <c r="G682" t="s">
        <v>25</v>
      </c>
      <c r="H682" t="s">
        <v>581</v>
      </c>
      <c r="I682">
        <v>60</v>
      </c>
      <c r="J682" t="s">
        <v>620</v>
      </c>
      <c r="K682" t="s">
        <v>292</v>
      </c>
      <c r="L682" t="s">
        <v>293</v>
      </c>
      <c r="M682" t="s">
        <v>294</v>
      </c>
      <c r="N682" t="s">
        <v>31</v>
      </c>
      <c r="O682" t="s">
        <v>295</v>
      </c>
      <c r="P682" t="s">
        <v>296</v>
      </c>
      <c r="Q682" t="s">
        <v>297</v>
      </c>
      <c r="R682" t="s">
        <v>35</v>
      </c>
      <c r="S682" t="s">
        <v>36</v>
      </c>
      <c r="T682" t="s">
        <v>298</v>
      </c>
      <c r="U682" t="s">
        <v>53</v>
      </c>
      <c r="V682">
        <v>-0.13</v>
      </c>
      <c r="W682">
        <v>2003</v>
      </c>
      <c r="X682">
        <v>1</v>
      </c>
      <c r="Y682">
        <v>1</v>
      </c>
    </row>
    <row r="683" spans="1:25" x14ac:dyDescent="0.25">
      <c r="A683">
        <v>10110</v>
      </c>
      <c r="B683">
        <v>32</v>
      </c>
      <c r="C683">
        <v>50.25</v>
      </c>
      <c r="D683">
        <v>6</v>
      </c>
      <c r="E683">
        <v>1608</v>
      </c>
      <c r="F683" s="1">
        <v>37698</v>
      </c>
      <c r="G683" t="s">
        <v>25</v>
      </c>
      <c r="H683" t="s">
        <v>581</v>
      </c>
      <c r="I683">
        <v>60</v>
      </c>
      <c r="J683" t="s">
        <v>620</v>
      </c>
      <c r="K683" t="s">
        <v>517</v>
      </c>
      <c r="L683" t="s">
        <v>518</v>
      </c>
      <c r="M683" t="s">
        <v>519</v>
      </c>
      <c r="N683" t="s">
        <v>31</v>
      </c>
      <c r="O683" t="s">
        <v>520</v>
      </c>
      <c r="P683" t="s">
        <v>31</v>
      </c>
      <c r="Q683" t="s">
        <v>521</v>
      </c>
      <c r="R683" t="s">
        <v>183</v>
      </c>
      <c r="S683" t="s">
        <v>45</v>
      </c>
      <c r="T683" t="s">
        <v>522</v>
      </c>
      <c r="U683" t="s">
        <v>38</v>
      </c>
      <c r="V683">
        <v>0.16250000000000001</v>
      </c>
      <c r="W683">
        <v>2003</v>
      </c>
      <c r="X683">
        <v>3</v>
      </c>
      <c r="Y683">
        <v>1</v>
      </c>
    </row>
    <row r="684" spans="1:25" x14ac:dyDescent="0.25">
      <c r="A684">
        <v>10124</v>
      </c>
      <c r="B684">
        <v>42</v>
      </c>
      <c r="C684">
        <v>53.88</v>
      </c>
      <c r="D684">
        <v>5</v>
      </c>
      <c r="E684">
        <v>2262.96</v>
      </c>
      <c r="F684" s="1">
        <v>37762</v>
      </c>
      <c r="G684" t="s">
        <v>25</v>
      </c>
      <c r="H684" t="s">
        <v>581</v>
      </c>
      <c r="I684">
        <v>60</v>
      </c>
      <c r="J684" t="s">
        <v>620</v>
      </c>
      <c r="K684" t="s">
        <v>568</v>
      </c>
      <c r="L684" t="s">
        <v>569</v>
      </c>
      <c r="M684" t="s">
        <v>570</v>
      </c>
      <c r="N684" t="s">
        <v>31</v>
      </c>
      <c r="O684" t="s">
        <v>571</v>
      </c>
      <c r="P684" t="s">
        <v>572</v>
      </c>
      <c r="Q684" t="s">
        <v>573</v>
      </c>
      <c r="R684" t="s">
        <v>35</v>
      </c>
      <c r="S684" t="s">
        <v>36</v>
      </c>
      <c r="T684" t="s">
        <v>574</v>
      </c>
      <c r="U684" t="s">
        <v>38</v>
      </c>
      <c r="V684">
        <v>0.10199999999999999</v>
      </c>
      <c r="W684">
        <v>2003</v>
      </c>
      <c r="X684">
        <v>5</v>
      </c>
      <c r="Y684">
        <v>2</v>
      </c>
    </row>
    <row r="685" spans="1:25" x14ac:dyDescent="0.25">
      <c r="A685">
        <v>10149</v>
      </c>
      <c r="B685">
        <v>24</v>
      </c>
      <c r="C685">
        <v>62.36</v>
      </c>
      <c r="D685">
        <v>10</v>
      </c>
      <c r="E685">
        <v>1496.64</v>
      </c>
      <c r="F685" s="1">
        <v>37876</v>
      </c>
      <c r="G685" t="s">
        <v>25</v>
      </c>
      <c r="H685" t="s">
        <v>581</v>
      </c>
      <c r="I685">
        <v>60</v>
      </c>
      <c r="J685" t="s">
        <v>620</v>
      </c>
      <c r="K685" t="s">
        <v>554</v>
      </c>
      <c r="L685" t="s">
        <v>555</v>
      </c>
      <c r="M685" t="s">
        <v>556</v>
      </c>
      <c r="N685" t="s">
        <v>31</v>
      </c>
      <c r="O685" t="s">
        <v>557</v>
      </c>
      <c r="P685" t="s">
        <v>58</v>
      </c>
      <c r="Q685" t="s">
        <v>70</v>
      </c>
      <c r="R685" t="s">
        <v>35</v>
      </c>
      <c r="S685" t="s">
        <v>36</v>
      </c>
      <c r="T685" t="s">
        <v>558</v>
      </c>
      <c r="U685" t="s">
        <v>38</v>
      </c>
      <c r="V685">
        <v>-3.9333333333333297E-2</v>
      </c>
      <c r="W685">
        <v>2003</v>
      </c>
      <c r="X685">
        <v>9</v>
      </c>
      <c r="Y685">
        <v>3</v>
      </c>
    </row>
    <row r="686" spans="1:25" x14ac:dyDescent="0.25">
      <c r="A686">
        <v>10162</v>
      </c>
      <c r="B686">
        <v>27</v>
      </c>
      <c r="C686">
        <v>69.62</v>
      </c>
      <c r="D686">
        <v>8</v>
      </c>
      <c r="E686">
        <v>1879.74</v>
      </c>
      <c r="F686" s="1">
        <v>37912</v>
      </c>
      <c r="G686" t="s">
        <v>25</v>
      </c>
      <c r="H686" t="s">
        <v>581</v>
      </c>
      <c r="I686">
        <v>60</v>
      </c>
      <c r="J686" t="s">
        <v>620</v>
      </c>
      <c r="K686" t="s">
        <v>61</v>
      </c>
      <c r="L686" t="s">
        <v>62</v>
      </c>
      <c r="M686" t="s">
        <v>63</v>
      </c>
      <c r="N686" t="s">
        <v>31</v>
      </c>
      <c r="O686" t="s">
        <v>64</v>
      </c>
      <c r="P686" t="s">
        <v>58</v>
      </c>
      <c r="Q686" t="s">
        <v>31</v>
      </c>
      <c r="R686" t="s">
        <v>35</v>
      </c>
      <c r="S686" t="s">
        <v>36</v>
      </c>
      <c r="T686" t="s">
        <v>65</v>
      </c>
      <c r="U686" t="s">
        <v>38</v>
      </c>
      <c r="V686">
        <v>-0.16033333333333299</v>
      </c>
      <c r="W686">
        <v>2003</v>
      </c>
      <c r="X686">
        <v>10</v>
      </c>
      <c r="Y686">
        <v>4</v>
      </c>
    </row>
    <row r="687" spans="1:25" x14ac:dyDescent="0.25">
      <c r="A687">
        <v>10173</v>
      </c>
      <c r="B687">
        <v>26</v>
      </c>
      <c r="C687">
        <v>57.51</v>
      </c>
      <c r="D687">
        <v>12</v>
      </c>
      <c r="E687">
        <v>1495.26</v>
      </c>
      <c r="F687" s="1">
        <v>37930</v>
      </c>
      <c r="G687" t="s">
        <v>25</v>
      </c>
      <c r="H687" t="s">
        <v>581</v>
      </c>
      <c r="I687">
        <v>60</v>
      </c>
      <c r="J687" t="s">
        <v>620</v>
      </c>
      <c r="K687" t="s">
        <v>583</v>
      </c>
      <c r="L687" t="s">
        <v>584</v>
      </c>
      <c r="M687" t="s">
        <v>585</v>
      </c>
      <c r="N687" t="s">
        <v>31</v>
      </c>
      <c r="O687" t="s">
        <v>586</v>
      </c>
      <c r="P687" t="s">
        <v>31</v>
      </c>
      <c r="Q687" t="s">
        <v>587</v>
      </c>
      <c r="R687" t="s">
        <v>273</v>
      </c>
      <c r="S687" t="s">
        <v>45</v>
      </c>
      <c r="T687" t="s">
        <v>588</v>
      </c>
      <c r="U687" t="s">
        <v>38</v>
      </c>
      <c r="V687">
        <v>4.1500000000000002E-2</v>
      </c>
      <c r="W687">
        <v>2003</v>
      </c>
      <c r="X687">
        <v>11</v>
      </c>
      <c r="Y687">
        <v>4</v>
      </c>
    </row>
    <row r="688" spans="1:25" x14ac:dyDescent="0.25">
      <c r="A688">
        <v>10182</v>
      </c>
      <c r="B688">
        <v>38</v>
      </c>
      <c r="C688">
        <v>61.15</v>
      </c>
      <c r="D688">
        <v>9</v>
      </c>
      <c r="E688">
        <v>2323.6999999999998</v>
      </c>
      <c r="F688" s="1">
        <v>37937</v>
      </c>
      <c r="G688" t="s">
        <v>25</v>
      </c>
      <c r="H688" t="s">
        <v>581</v>
      </c>
      <c r="I688">
        <v>60</v>
      </c>
      <c r="J688" t="s">
        <v>620</v>
      </c>
      <c r="K688" t="s">
        <v>287</v>
      </c>
      <c r="L688" t="s">
        <v>288</v>
      </c>
      <c r="M688" t="s">
        <v>289</v>
      </c>
      <c r="N688" t="s">
        <v>31</v>
      </c>
      <c r="O688" t="s">
        <v>290</v>
      </c>
      <c r="P688" t="s">
        <v>58</v>
      </c>
      <c r="Q688" t="s">
        <v>121</v>
      </c>
      <c r="R688" t="s">
        <v>35</v>
      </c>
      <c r="S688" t="s">
        <v>36</v>
      </c>
      <c r="T688" t="s">
        <v>291</v>
      </c>
      <c r="U688" t="s">
        <v>38</v>
      </c>
      <c r="V688">
        <v>-1.9166666666666599E-2</v>
      </c>
      <c r="W688">
        <v>2003</v>
      </c>
      <c r="X688">
        <v>11</v>
      </c>
      <c r="Y688">
        <v>4</v>
      </c>
    </row>
    <row r="689" spans="1:25" x14ac:dyDescent="0.25">
      <c r="A689">
        <v>10193</v>
      </c>
      <c r="B689">
        <v>42</v>
      </c>
      <c r="C689">
        <v>59.33</v>
      </c>
      <c r="D689">
        <v>13</v>
      </c>
      <c r="E689">
        <v>2491.86</v>
      </c>
      <c r="F689" s="1">
        <v>37946</v>
      </c>
      <c r="G689" t="s">
        <v>25</v>
      </c>
      <c r="H689" t="s">
        <v>581</v>
      </c>
      <c r="I689">
        <v>60</v>
      </c>
      <c r="J689" t="s">
        <v>620</v>
      </c>
      <c r="K689" t="s">
        <v>589</v>
      </c>
      <c r="L689" t="s">
        <v>590</v>
      </c>
      <c r="M689" t="s">
        <v>591</v>
      </c>
      <c r="N689" t="s">
        <v>31</v>
      </c>
      <c r="O689" t="s">
        <v>592</v>
      </c>
      <c r="P689" t="s">
        <v>99</v>
      </c>
      <c r="Q689" t="s">
        <v>593</v>
      </c>
      <c r="R689" t="s">
        <v>101</v>
      </c>
      <c r="S689" t="s">
        <v>102</v>
      </c>
      <c r="T689" t="s">
        <v>594</v>
      </c>
      <c r="U689" t="s">
        <v>38</v>
      </c>
      <c r="V689">
        <v>1.11666666666667E-2</v>
      </c>
      <c r="W689">
        <v>2003</v>
      </c>
      <c r="X689">
        <v>11</v>
      </c>
      <c r="Y689">
        <v>4</v>
      </c>
    </row>
    <row r="690" spans="1:25" x14ac:dyDescent="0.25">
      <c r="A690">
        <v>10204</v>
      </c>
      <c r="B690">
        <v>23</v>
      </c>
      <c r="C690">
        <v>71.44</v>
      </c>
      <c r="D690">
        <v>3</v>
      </c>
      <c r="E690">
        <v>1643.12</v>
      </c>
      <c r="F690" s="1">
        <v>37957</v>
      </c>
      <c r="G690" t="s">
        <v>25</v>
      </c>
      <c r="H690" t="s">
        <v>581</v>
      </c>
      <c r="I690">
        <v>60</v>
      </c>
      <c r="J690" t="s">
        <v>620</v>
      </c>
      <c r="K690" t="s">
        <v>500</v>
      </c>
      <c r="L690" t="s">
        <v>501</v>
      </c>
      <c r="M690" t="s">
        <v>502</v>
      </c>
      <c r="N690" t="s">
        <v>503</v>
      </c>
      <c r="O690" t="s">
        <v>32</v>
      </c>
      <c r="P690" t="s">
        <v>33</v>
      </c>
      <c r="Q690" t="s">
        <v>34</v>
      </c>
      <c r="R690" t="s">
        <v>35</v>
      </c>
      <c r="S690" t="s">
        <v>36</v>
      </c>
      <c r="T690" t="s">
        <v>504</v>
      </c>
      <c r="U690" t="s">
        <v>38</v>
      </c>
      <c r="V690">
        <v>-0.19066666666666701</v>
      </c>
      <c r="W690">
        <v>2003</v>
      </c>
      <c r="X690">
        <v>12</v>
      </c>
      <c r="Y690">
        <v>4</v>
      </c>
    </row>
    <row r="691" spans="1:25" x14ac:dyDescent="0.25">
      <c r="A691">
        <v>10214</v>
      </c>
      <c r="B691">
        <v>21</v>
      </c>
      <c r="C691">
        <v>62.96</v>
      </c>
      <c r="D691">
        <v>6</v>
      </c>
      <c r="E691">
        <v>1322.16</v>
      </c>
      <c r="F691" s="1">
        <v>38012</v>
      </c>
      <c r="G691" t="s">
        <v>25</v>
      </c>
      <c r="H691" t="s">
        <v>581</v>
      </c>
      <c r="I691">
        <v>60</v>
      </c>
      <c r="J691" t="s">
        <v>620</v>
      </c>
      <c r="K691" t="s">
        <v>202</v>
      </c>
      <c r="L691" t="s">
        <v>203</v>
      </c>
      <c r="M691" t="s">
        <v>204</v>
      </c>
      <c r="N691" t="s">
        <v>31</v>
      </c>
      <c r="O691" t="s">
        <v>189</v>
      </c>
      <c r="P691" t="s">
        <v>31</v>
      </c>
      <c r="Q691" t="s">
        <v>205</v>
      </c>
      <c r="R691" t="s">
        <v>191</v>
      </c>
      <c r="S691" t="s">
        <v>45</v>
      </c>
      <c r="T691" t="s">
        <v>206</v>
      </c>
      <c r="U691" t="s">
        <v>38</v>
      </c>
      <c r="V691">
        <v>-4.9333333333333403E-2</v>
      </c>
      <c r="W691">
        <v>2004</v>
      </c>
      <c r="X691">
        <v>1</v>
      </c>
      <c r="Y691">
        <v>1</v>
      </c>
    </row>
    <row r="692" spans="1:25" x14ac:dyDescent="0.25">
      <c r="A692">
        <v>10227</v>
      </c>
      <c r="B692">
        <v>28</v>
      </c>
      <c r="C692">
        <v>50.85</v>
      </c>
      <c r="D692">
        <v>9</v>
      </c>
      <c r="E692">
        <v>1423.8</v>
      </c>
      <c r="F692" s="1">
        <v>38048</v>
      </c>
      <c r="G692" t="s">
        <v>25</v>
      </c>
      <c r="H692" t="s">
        <v>581</v>
      </c>
      <c r="I692">
        <v>60</v>
      </c>
      <c r="J692" t="s">
        <v>620</v>
      </c>
      <c r="K692" t="s">
        <v>232</v>
      </c>
      <c r="L692" t="s">
        <v>233</v>
      </c>
      <c r="M692" t="s">
        <v>234</v>
      </c>
      <c r="N692" t="s">
        <v>31</v>
      </c>
      <c r="O692" t="s">
        <v>235</v>
      </c>
      <c r="P692" t="s">
        <v>31</v>
      </c>
      <c r="Q692" t="s">
        <v>236</v>
      </c>
      <c r="R692" t="s">
        <v>44</v>
      </c>
      <c r="S692" t="s">
        <v>45</v>
      </c>
      <c r="T692" t="s">
        <v>237</v>
      </c>
      <c r="U692" t="s">
        <v>38</v>
      </c>
      <c r="V692">
        <v>0.1525</v>
      </c>
      <c r="W692">
        <v>2004</v>
      </c>
      <c r="X692">
        <v>3</v>
      </c>
      <c r="Y692">
        <v>1</v>
      </c>
    </row>
    <row r="693" spans="1:25" x14ac:dyDescent="0.25">
      <c r="A693">
        <v>10241</v>
      </c>
      <c r="B693">
        <v>33</v>
      </c>
      <c r="C693">
        <v>72.650000000000006</v>
      </c>
      <c r="D693">
        <v>1</v>
      </c>
      <c r="E693">
        <v>2397.4499999999998</v>
      </c>
      <c r="F693" s="1">
        <v>38090</v>
      </c>
      <c r="G693" t="s">
        <v>25</v>
      </c>
      <c r="H693" t="s">
        <v>581</v>
      </c>
      <c r="I693">
        <v>60</v>
      </c>
      <c r="J693" t="s">
        <v>620</v>
      </c>
      <c r="K693" t="s">
        <v>560</v>
      </c>
      <c r="L693" t="s">
        <v>561</v>
      </c>
      <c r="M693" t="s">
        <v>562</v>
      </c>
      <c r="N693" t="s">
        <v>31</v>
      </c>
      <c r="O693" t="s">
        <v>563</v>
      </c>
      <c r="P693" t="s">
        <v>31</v>
      </c>
      <c r="Q693" t="s">
        <v>564</v>
      </c>
      <c r="R693" t="s">
        <v>44</v>
      </c>
      <c r="S693" t="s">
        <v>45</v>
      </c>
      <c r="T693" t="s">
        <v>565</v>
      </c>
      <c r="U693" t="s">
        <v>38</v>
      </c>
      <c r="V693">
        <v>-0.21083333333333301</v>
      </c>
      <c r="W693">
        <v>2004</v>
      </c>
      <c r="X693">
        <v>4</v>
      </c>
      <c r="Y693">
        <v>2</v>
      </c>
    </row>
    <row r="694" spans="1:25" x14ac:dyDescent="0.25">
      <c r="A694">
        <v>10280</v>
      </c>
      <c r="B694">
        <v>25</v>
      </c>
      <c r="C694">
        <v>62.96</v>
      </c>
      <c r="D694">
        <v>15</v>
      </c>
      <c r="E694">
        <v>1574</v>
      </c>
      <c r="F694" s="1">
        <v>38216</v>
      </c>
      <c r="G694" t="s">
        <v>25</v>
      </c>
      <c r="H694" t="s">
        <v>581</v>
      </c>
      <c r="I694">
        <v>60</v>
      </c>
      <c r="J694" t="s">
        <v>620</v>
      </c>
      <c r="K694" t="s">
        <v>268</v>
      </c>
      <c r="L694" t="s">
        <v>269</v>
      </c>
      <c r="M694" t="s">
        <v>270</v>
      </c>
      <c r="N694" t="s">
        <v>31</v>
      </c>
      <c r="O694" t="s">
        <v>271</v>
      </c>
      <c r="P694" t="s">
        <v>31</v>
      </c>
      <c r="Q694" t="s">
        <v>272</v>
      </c>
      <c r="R694" t="s">
        <v>273</v>
      </c>
      <c r="S694" t="s">
        <v>45</v>
      </c>
      <c r="T694" t="s">
        <v>274</v>
      </c>
      <c r="U694" t="s">
        <v>38</v>
      </c>
      <c r="V694">
        <v>-4.9333333333333403E-2</v>
      </c>
      <c r="W694">
        <v>2004</v>
      </c>
      <c r="X694">
        <v>8</v>
      </c>
      <c r="Y694">
        <v>3</v>
      </c>
    </row>
    <row r="695" spans="1:25" x14ac:dyDescent="0.25">
      <c r="A695">
        <v>10288</v>
      </c>
      <c r="B695">
        <v>28</v>
      </c>
      <c r="C695">
        <v>61.75</v>
      </c>
      <c r="D695">
        <v>4</v>
      </c>
      <c r="E695">
        <v>1729</v>
      </c>
      <c r="F695" s="1">
        <v>38231</v>
      </c>
      <c r="G695" t="s">
        <v>25</v>
      </c>
      <c r="H695" t="s">
        <v>581</v>
      </c>
      <c r="I695">
        <v>60</v>
      </c>
      <c r="J695" t="s">
        <v>620</v>
      </c>
      <c r="K695" t="s">
        <v>443</v>
      </c>
      <c r="L695" t="s">
        <v>444</v>
      </c>
      <c r="M695" t="s">
        <v>445</v>
      </c>
      <c r="N695" t="s">
        <v>446</v>
      </c>
      <c r="O695" t="s">
        <v>210</v>
      </c>
      <c r="P695" t="s">
        <v>31</v>
      </c>
      <c r="Q695" t="s">
        <v>447</v>
      </c>
      <c r="R695" t="s">
        <v>210</v>
      </c>
      <c r="S695" t="s">
        <v>102</v>
      </c>
      <c r="T695" t="s">
        <v>448</v>
      </c>
      <c r="U695" t="s">
        <v>38</v>
      </c>
      <c r="V695">
        <v>-2.9166666666666698E-2</v>
      </c>
      <c r="W695">
        <v>2004</v>
      </c>
      <c r="X695">
        <v>9</v>
      </c>
      <c r="Y695">
        <v>3</v>
      </c>
    </row>
    <row r="696" spans="1:25" x14ac:dyDescent="0.25">
      <c r="A696">
        <v>10303</v>
      </c>
      <c r="B696">
        <v>46</v>
      </c>
      <c r="C696">
        <v>49.04</v>
      </c>
      <c r="D696">
        <v>2</v>
      </c>
      <c r="E696">
        <v>2255.84</v>
      </c>
      <c r="F696" s="1">
        <v>38266</v>
      </c>
      <c r="G696" t="s">
        <v>25</v>
      </c>
      <c r="H696" t="s">
        <v>581</v>
      </c>
      <c r="I696">
        <v>60</v>
      </c>
      <c r="J696" t="s">
        <v>620</v>
      </c>
      <c r="K696" t="s">
        <v>548</v>
      </c>
      <c r="L696" t="s">
        <v>549</v>
      </c>
      <c r="M696" t="s">
        <v>550</v>
      </c>
      <c r="N696" t="s">
        <v>31</v>
      </c>
      <c r="O696" t="s">
        <v>551</v>
      </c>
      <c r="P696" t="s">
        <v>31</v>
      </c>
      <c r="Q696" t="s">
        <v>552</v>
      </c>
      <c r="R696" t="s">
        <v>191</v>
      </c>
      <c r="S696" t="s">
        <v>45</v>
      </c>
      <c r="T696" t="s">
        <v>553</v>
      </c>
      <c r="U696" t="s">
        <v>38</v>
      </c>
      <c r="V696">
        <v>0.182666666666667</v>
      </c>
      <c r="W696">
        <v>2004</v>
      </c>
      <c r="X696">
        <v>10</v>
      </c>
      <c r="Y696">
        <v>4</v>
      </c>
    </row>
    <row r="697" spans="1:25" x14ac:dyDescent="0.25">
      <c r="A697">
        <v>10312</v>
      </c>
      <c r="B697">
        <v>30</v>
      </c>
      <c r="C697">
        <v>61.15</v>
      </c>
      <c r="D697">
        <v>16</v>
      </c>
      <c r="E697">
        <v>1834.5</v>
      </c>
      <c r="F697" s="1">
        <v>38281</v>
      </c>
      <c r="G697" t="s">
        <v>25</v>
      </c>
      <c r="H697" t="s">
        <v>581</v>
      </c>
      <c r="I697">
        <v>60</v>
      </c>
      <c r="J697" t="s">
        <v>620</v>
      </c>
      <c r="K697" t="s">
        <v>287</v>
      </c>
      <c r="L697" t="s">
        <v>288</v>
      </c>
      <c r="M697" t="s">
        <v>289</v>
      </c>
      <c r="N697" t="s">
        <v>31</v>
      </c>
      <c r="O697" t="s">
        <v>290</v>
      </c>
      <c r="P697" t="s">
        <v>58</v>
      </c>
      <c r="Q697" t="s">
        <v>121</v>
      </c>
      <c r="R697" t="s">
        <v>35</v>
      </c>
      <c r="S697" t="s">
        <v>36</v>
      </c>
      <c r="T697" t="s">
        <v>291</v>
      </c>
      <c r="U697" t="s">
        <v>38</v>
      </c>
      <c r="V697">
        <v>-1.9166666666666599E-2</v>
      </c>
      <c r="W697">
        <v>2004</v>
      </c>
      <c r="X697">
        <v>10</v>
      </c>
      <c r="Y697">
        <v>4</v>
      </c>
    </row>
    <row r="698" spans="1:25" x14ac:dyDescent="0.25">
      <c r="A698">
        <v>10332</v>
      </c>
      <c r="B698">
        <v>38</v>
      </c>
      <c r="C698">
        <v>84.25</v>
      </c>
      <c r="D698">
        <v>9</v>
      </c>
      <c r="E698">
        <v>3201.5</v>
      </c>
      <c r="F698" s="1">
        <v>38308</v>
      </c>
      <c r="G698" t="s">
        <v>25</v>
      </c>
      <c r="H698" t="s">
        <v>581</v>
      </c>
      <c r="I698">
        <v>60</v>
      </c>
      <c r="J698" t="s">
        <v>620</v>
      </c>
      <c r="K698" t="s">
        <v>517</v>
      </c>
      <c r="L698" t="s">
        <v>518</v>
      </c>
      <c r="M698" t="s">
        <v>519</v>
      </c>
      <c r="N698" t="s">
        <v>31</v>
      </c>
      <c r="O698" t="s">
        <v>520</v>
      </c>
      <c r="P698" t="s">
        <v>31</v>
      </c>
      <c r="Q698" t="s">
        <v>521</v>
      </c>
      <c r="R698" t="s">
        <v>183</v>
      </c>
      <c r="S698" t="s">
        <v>45</v>
      </c>
      <c r="T698" t="s">
        <v>522</v>
      </c>
      <c r="U698" t="s">
        <v>53</v>
      </c>
      <c r="V698">
        <v>-0.40416666666666701</v>
      </c>
      <c r="W698">
        <v>2004</v>
      </c>
      <c r="X698">
        <v>11</v>
      </c>
      <c r="Y698">
        <v>4</v>
      </c>
    </row>
    <row r="699" spans="1:25" x14ac:dyDescent="0.25">
      <c r="A699">
        <v>10344</v>
      </c>
      <c r="B699">
        <v>40</v>
      </c>
      <c r="C699">
        <v>56.91</v>
      </c>
      <c r="D699">
        <v>2</v>
      </c>
      <c r="E699">
        <v>2276.4</v>
      </c>
      <c r="F699" s="1">
        <v>38316</v>
      </c>
      <c r="G699" t="s">
        <v>25</v>
      </c>
      <c r="H699" t="s">
        <v>581</v>
      </c>
      <c r="I699">
        <v>60</v>
      </c>
      <c r="J699" t="s">
        <v>620</v>
      </c>
      <c r="K699" t="s">
        <v>457</v>
      </c>
      <c r="L699" t="s">
        <v>458</v>
      </c>
      <c r="M699" t="s">
        <v>459</v>
      </c>
      <c r="N699" t="s">
        <v>31</v>
      </c>
      <c r="O699" t="s">
        <v>460</v>
      </c>
      <c r="P699" t="s">
        <v>31</v>
      </c>
      <c r="Q699" t="s">
        <v>461</v>
      </c>
      <c r="R699" t="s">
        <v>44</v>
      </c>
      <c r="S699" t="s">
        <v>45</v>
      </c>
      <c r="T699" t="s">
        <v>462</v>
      </c>
      <c r="U699" t="s">
        <v>38</v>
      </c>
      <c r="V699">
        <v>5.1500000000000101E-2</v>
      </c>
      <c r="W699">
        <v>2004</v>
      </c>
      <c r="X699">
        <v>11</v>
      </c>
      <c r="Y699">
        <v>4</v>
      </c>
    </row>
    <row r="700" spans="1:25" x14ac:dyDescent="0.25">
      <c r="A700">
        <v>10367</v>
      </c>
      <c r="B700">
        <v>45</v>
      </c>
      <c r="C700">
        <v>100</v>
      </c>
      <c r="D700">
        <v>4</v>
      </c>
      <c r="E700">
        <v>8884.7999999999993</v>
      </c>
      <c r="F700" s="1">
        <v>38364</v>
      </c>
      <c r="G700" t="s">
        <v>432</v>
      </c>
      <c r="H700" t="s">
        <v>581</v>
      </c>
      <c r="I700">
        <v>60</v>
      </c>
      <c r="J700" t="s">
        <v>620</v>
      </c>
      <c r="K700" t="s">
        <v>54</v>
      </c>
      <c r="L700" t="s">
        <v>55</v>
      </c>
      <c r="M700" t="s">
        <v>56</v>
      </c>
      <c r="N700" t="s">
        <v>31</v>
      </c>
      <c r="O700" t="s">
        <v>57</v>
      </c>
      <c r="P700" t="s">
        <v>58</v>
      </c>
      <c r="Q700" t="s">
        <v>59</v>
      </c>
      <c r="R700" t="s">
        <v>35</v>
      </c>
      <c r="S700" t="s">
        <v>36</v>
      </c>
      <c r="T700" t="s">
        <v>60</v>
      </c>
      <c r="U700" t="s">
        <v>163</v>
      </c>
      <c r="V700">
        <v>-0.66666666666666696</v>
      </c>
      <c r="W700">
        <v>2005</v>
      </c>
      <c r="X700">
        <v>1</v>
      </c>
      <c r="Y700">
        <v>1</v>
      </c>
    </row>
    <row r="701" spans="1:25" x14ac:dyDescent="0.25">
      <c r="A701">
        <v>10379</v>
      </c>
      <c r="B701">
        <v>27</v>
      </c>
      <c r="C701">
        <v>49.3</v>
      </c>
      <c r="D701">
        <v>1</v>
      </c>
      <c r="E701">
        <v>1331.1</v>
      </c>
      <c r="F701" s="1">
        <v>38393</v>
      </c>
      <c r="G701" t="s">
        <v>25</v>
      </c>
      <c r="H701" t="s">
        <v>581</v>
      </c>
      <c r="I701">
        <v>60</v>
      </c>
      <c r="J701" t="s">
        <v>620</v>
      </c>
      <c r="K701" t="s">
        <v>186</v>
      </c>
      <c r="L701" t="s">
        <v>187</v>
      </c>
      <c r="M701" t="s">
        <v>188</v>
      </c>
      <c r="N701" t="s">
        <v>31</v>
      </c>
      <c r="O701" t="s">
        <v>189</v>
      </c>
      <c r="P701" t="s">
        <v>31</v>
      </c>
      <c r="Q701" t="s">
        <v>190</v>
      </c>
      <c r="R701" t="s">
        <v>191</v>
      </c>
      <c r="S701" t="s">
        <v>45</v>
      </c>
      <c r="T701" t="s">
        <v>192</v>
      </c>
      <c r="U701" t="s">
        <v>38</v>
      </c>
      <c r="V701">
        <v>0.17833333333333301</v>
      </c>
      <c r="W701">
        <v>2005</v>
      </c>
      <c r="X701">
        <v>2</v>
      </c>
      <c r="Y701">
        <v>1</v>
      </c>
    </row>
    <row r="702" spans="1:25" x14ac:dyDescent="0.25">
      <c r="A702">
        <v>10407</v>
      </c>
      <c r="B702">
        <v>42</v>
      </c>
      <c r="C702">
        <v>72.650000000000006</v>
      </c>
      <c r="D702">
        <v>1</v>
      </c>
      <c r="E702">
        <v>3051.3</v>
      </c>
      <c r="F702" s="1">
        <v>38464</v>
      </c>
      <c r="G702" t="s">
        <v>425</v>
      </c>
      <c r="H702" t="s">
        <v>581</v>
      </c>
      <c r="I702">
        <v>60</v>
      </c>
      <c r="J702" t="s">
        <v>620</v>
      </c>
      <c r="K702" t="s">
        <v>420</v>
      </c>
      <c r="L702" t="s">
        <v>421</v>
      </c>
      <c r="M702" t="s">
        <v>422</v>
      </c>
      <c r="N702" t="s">
        <v>31</v>
      </c>
      <c r="O702" t="s">
        <v>423</v>
      </c>
      <c r="P702" t="s">
        <v>58</v>
      </c>
      <c r="Q702" t="s">
        <v>70</v>
      </c>
      <c r="R702" t="s">
        <v>35</v>
      </c>
      <c r="S702" t="s">
        <v>36</v>
      </c>
      <c r="T702" t="s">
        <v>424</v>
      </c>
      <c r="U702" t="s">
        <v>53</v>
      </c>
      <c r="V702">
        <v>-0.21083333333333301</v>
      </c>
      <c r="W702">
        <v>2005</v>
      </c>
      <c r="X702">
        <v>4</v>
      </c>
      <c r="Y702">
        <v>2</v>
      </c>
    </row>
    <row r="703" spans="1:25" x14ac:dyDescent="0.25">
      <c r="A703">
        <v>10420</v>
      </c>
      <c r="B703">
        <v>36</v>
      </c>
      <c r="C703">
        <v>63.57</v>
      </c>
      <c r="D703">
        <v>4</v>
      </c>
      <c r="E703">
        <v>2288.52</v>
      </c>
      <c r="F703" s="1">
        <v>38501</v>
      </c>
      <c r="G703" t="s">
        <v>318</v>
      </c>
      <c r="H703" t="s">
        <v>581</v>
      </c>
      <c r="I703">
        <v>60</v>
      </c>
      <c r="J703" t="s">
        <v>620</v>
      </c>
      <c r="K703" t="s">
        <v>164</v>
      </c>
      <c r="L703" t="s">
        <v>165</v>
      </c>
      <c r="M703" t="s">
        <v>166</v>
      </c>
      <c r="N703" t="s">
        <v>167</v>
      </c>
      <c r="O703" t="s">
        <v>168</v>
      </c>
      <c r="P703" t="s">
        <v>169</v>
      </c>
      <c r="Q703" t="s">
        <v>170</v>
      </c>
      <c r="R703" t="s">
        <v>101</v>
      </c>
      <c r="S703" t="s">
        <v>102</v>
      </c>
      <c r="T703" t="s">
        <v>171</v>
      </c>
      <c r="U703" t="s">
        <v>38</v>
      </c>
      <c r="V703">
        <v>-5.9499999999999997E-2</v>
      </c>
      <c r="W703">
        <v>2005</v>
      </c>
      <c r="X703">
        <v>5</v>
      </c>
      <c r="Y703">
        <v>2</v>
      </c>
    </row>
    <row r="704" spans="1:25" x14ac:dyDescent="0.25">
      <c r="A704">
        <v>10104</v>
      </c>
      <c r="B704">
        <v>29</v>
      </c>
      <c r="C704">
        <v>100</v>
      </c>
      <c r="D704">
        <v>12</v>
      </c>
      <c r="E704">
        <v>3772.61</v>
      </c>
      <c r="F704" s="1">
        <v>37652</v>
      </c>
      <c r="G704" t="s">
        <v>25</v>
      </c>
      <c r="H704" t="s">
        <v>529</v>
      </c>
      <c r="I704">
        <v>122</v>
      </c>
      <c r="J704" t="s">
        <v>621</v>
      </c>
      <c r="K704" t="s">
        <v>186</v>
      </c>
      <c r="L704" t="s">
        <v>187</v>
      </c>
      <c r="M704" t="s">
        <v>188</v>
      </c>
      <c r="N704" t="s">
        <v>31</v>
      </c>
      <c r="O704" t="s">
        <v>189</v>
      </c>
      <c r="P704" t="s">
        <v>31</v>
      </c>
      <c r="Q704" t="s">
        <v>190</v>
      </c>
      <c r="R704" t="s">
        <v>191</v>
      </c>
      <c r="S704" t="s">
        <v>45</v>
      </c>
      <c r="T704" t="s">
        <v>192</v>
      </c>
      <c r="U704" t="s">
        <v>53</v>
      </c>
      <c r="V704">
        <v>0.18032786885245899</v>
      </c>
      <c r="W704">
        <v>2003</v>
      </c>
      <c r="X704">
        <v>1</v>
      </c>
      <c r="Y704">
        <v>1</v>
      </c>
    </row>
    <row r="705" spans="1:25" x14ac:dyDescent="0.25">
      <c r="A705">
        <v>10114</v>
      </c>
      <c r="B705">
        <v>39</v>
      </c>
      <c r="C705">
        <v>100</v>
      </c>
      <c r="D705">
        <v>3</v>
      </c>
      <c r="E705">
        <v>4164.42</v>
      </c>
      <c r="F705" s="1">
        <v>37712</v>
      </c>
      <c r="G705" t="s">
        <v>25</v>
      </c>
      <c r="H705" t="s">
        <v>529</v>
      </c>
      <c r="I705">
        <v>122</v>
      </c>
      <c r="J705" t="s">
        <v>621</v>
      </c>
      <c r="K705" t="s">
        <v>427</v>
      </c>
      <c r="L705" t="s">
        <v>428</v>
      </c>
      <c r="M705" t="s">
        <v>429</v>
      </c>
      <c r="N705" t="s">
        <v>31</v>
      </c>
      <c r="O705" t="s">
        <v>50</v>
      </c>
      <c r="P705" t="s">
        <v>31</v>
      </c>
      <c r="Q705" t="s">
        <v>430</v>
      </c>
      <c r="R705" t="s">
        <v>44</v>
      </c>
      <c r="S705" t="s">
        <v>45</v>
      </c>
      <c r="T705" t="s">
        <v>431</v>
      </c>
      <c r="U705" t="s">
        <v>53</v>
      </c>
      <c r="V705">
        <v>0.18032786885245899</v>
      </c>
      <c r="W705">
        <v>2003</v>
      </c>
      <c r="X705">
        <v>4</v>
      </c>
      <c r="Y705">
        <v>2</v>
      </c>
    </row>
    <row r="706" spans="1:25" x14ac:dyDescent="0.25">
      <c r="A706">
        <v>10127</v>
      </c>
      <c r="B706">
        <v>45</v>
      </c>
      <c r="C706">
        <v>100</v>
      </c>
      <c r="D706">
        <v>14</v>
      </c>
      <c r="E706">
        <v>6295.95</v>
      </c>
      <c r="F706" s="1">
        <v>37775</v>
      </c>
      <c r="G706" t="s">
        <v>25</v>
      </c>
      <c r="H706" t="s">
        <v>529</v>
      </c>
      <c r="I706">
        <v>122</v>
      </c>
      <c r="J706" t="s">
        <v>621</v>
      </c>
      <c r="K706" t="s">
        <v>500</v>
      </c>
      <c r="L706" t="s">
        <v>501</v>
      </c>
      <c r="M706" t="s">
        <v>502</v>
      </c>
      <c r="N706" t="s">
        <v>503</v>
      </c>
      <c r="O706" t="s">
        <v>32</v>
      </c>
      <c r="P706" t="s">
        <v>33</v>
      </c>
      <c r="Q706" t="s">
        <v>34</v>
      </c>
      <c r="R706" t="s">
        <v>35</v>
      </c>
      <c r="S706" t="s">
        <v>36</v>
      </c>
      <c r="T706" t="s">
        <v>504</v>
      </c>
      <c r="U706" t="s">
        <v>53</v>
      </c>
      <c r="V706">
        <v>0.18032786885245899</v>
      </c>
      <c r="W706">
        <v>2003</v>
      </c>
      <c r="X706">
        <v>6</v>
      </c>
      <c r="Y706">
        <v>2</v>
      </c>
    </row>
    <row r="707" spans="1:25" x14ac:dyDescent="0.25">
      <c r="A707">
        <v>10141</v>
      </c>
      <c r="B707">
        <v>47</v>
      </c>
      <c r="C707">
        <v>100</v>
      </c>
      <c r="D707">
        <v>8</v>
      </c>
      <c r="E707">
        <v>6287.66</v>
      </c>
      <c r="F707" s="1">
        <v>37834</v>
      </c>
      <c r="G707" t="s">
        <v>25</v>
      </c>
      <c r="H707" t="s">
        <v>529</v>
      </c>
      <c r="I707">
        <v>122</v>
      </c>
      <c r="J707" t="s">
        <v>621</v>
      </c>
      <c r="K707" t="s">
        <v>493</v>
      </c>
      <c r="L707" t="s">
        <v>494</v>
      </c>
      <c r="M707" t="s">
        <v>495</v>
      </c>
      <c r="N707" t="s">
        <v>31</v>
      </c>
      <c r="O707" t="s">
        <v>496</v>
      </c>
      <c r="P707" t="s">
        <v>31</v>
      </c>
      <c r="Q707" t="s">
        <v>497</v>
      </c>
      <c r="R707" t="s">
        <v>141</v>
      </c>
      <c r="S707" t="s">
        <v>45</v>
      </c>
      <c r="T707" t="s">
        <v>498</v>
      </c>
      <c r="U707" t="s">
        <v>53</v>
      </c>
      <c r="V707">
        <v>0.18032786885245899</v>
      </c>
      <c r="W707">
        <v>2003</v>
      </c>
      <c r="X707">
        <v>8</v>
      </c>
      <c r="Y707">
        <v>3</v>
      </c>
    </row>
    <row r="708" spans="1:25" x14ac:dyDescent="0.25">
      <c r="A708">
        <v>10151</v>
      </c>
      <c r="B708">
        <v>49</v>
      </c>
      <c r="C708">
        <v>100</v>
      </c>
      <c r="D708">
        <v>6</v>
      </c>
      <c r="E708">
        <v>5412.54</v>
      </c>
      <c r="F708" s="1">
        <v>37885</v>
      </c>
      <c r="G708" t="s">
        <v>25</v>
      </c>
      <c r="H708" t="s">
        <v>529</v>
      </c>
      <c r="I708">
        <v>122</v>
      </c>
      <c r="J708" t="s">
        <v>621</v>
      </c>
      <c r="K708" t="s">
        <v>414</v>
      </c>
      <c r="L708" t="s">
        <v>415</v>
      </c>
      <c r="M708" t="s">
        <v>416</v>
      </c>
      <c r="N708" t="s">
        <v>31</v>
      </c>
      <c r="O708" t="s">
        <v>417</v>
      </c>
      <c r="P708" t="s">
        <v>31</v>
      </c>
      <c r="Q708" t="s">
        <v>418</v>
      </c>
      <c r="R708" t="s">
        <v>141</v>
      </c>
      <c r="S708" t="s">
        <v>45</v>
      </c>
      <c r="T708" t="s">
        <v>419</v>
      </c>
      <c r="U708" t="s">
        <v>53</v>
      </c>
      <c r="V708">
        <v>0.18032786885245899</v>
      </c>
      <c r="W708">
        <v>2003</v>
      </c>
      <c r="X708">
        <v>9</v>
      </c>
      <c r="Y708">
        <v>3</v>
      </c>
    </row>
    <row r="709" spans="1:25" x14ac:dyDescent="0.25">
      <c r="A709">
        <v>10165</v>
      </c>
      <c r="B709">
        <v>46</v>
      </c>
      <c r="C709">
        <v>100</v>
      </c>
      <c r="D709">
        <v>15</v>
      </c>
      <c r="E709">
        <v>5984.14</v>
      </c>
      <c r="F709" s="1">
        <v>37916</v>
      </c>
      <c r="G709" t="s">
        <v>25</v>
      </c>
      <c r="H709" t="s">
        <v>529</v>
      </c>
      <c r="I709">
        <v>122</v>
      </c>
      <c r="J709" t="s">
        <v>621</v>
      </c>
      <c r="K709" t="s">
        <v>207</v>
      </c>
      <c r="L709" t="s">
        <v>208</v>
      </c>
      <c r="M709" t="s">
        <v>209</v>
      </c>
      <c r="N709" t="s">
        <v>31</v>
      </c>
      <c r="O709" t="s">
        <v>210</v>
      </c>
      <c r="P709" t="s">
        <v>31</v>
      </c>
      <c r="Q709" t="s">
        <v>211</v>
      </c>
      <c r="R709" t="s">
        <v>210</v>
      </c>
      <c r="S709" t="s">
        <v>212</v>
      </c>
      <c r="T709" t="s">
        <v>213</v>
      </c>
      <c r="U709" t="s">
        <v>53</v>
      </c>
      <c r="V709">
        <v>0.18032786885245899</v>
      </c>
      <c r="W709">
        <v>2003</v>
      </c>
      <c r="X709">
        <v>10</v>
      </c>
      <c r="Y709">
        <v>4</v>
      </c>
    </row>
    <row r="710" spans="1:25" x14ac:dyDescent="0.25">
      <c r="A710">
        <v>10175</v>
      </c>
      <c r="B710">
        <v>48</v>
      </c>
      <c r="C710">
        <v>100</v>
      </c>
      <c r="D710">
        <v>4</v>
      </c>
      <c r="E710">
        <v>5891.04</v>
      </c>
      <c r="F710" s="1">
        <v>37931</v>
      </c>
      <c r="G710" t="s">
        <v>25</v>
      </c>
      <c r="H710" t="s">
        <v>529</v>
      </c>
      <c r="I710">
        <v>122</v>
      </c>
      <c r="J710" t="s">
        <v>621</v>
      </c>
      <c r="K710" t="s">
        <v>349</v>
      </c>
      <c r="L710" t="s">
        <v>350</v>
      </c>
      <c r="M710" t="s">
        <v>351</v>
      </c>
      <c r="N710" t="s">
        <v>31</v>
      </c>
      <c r="O710" t="s">
        <v>352</v>
      </c>
      <c r="P710" t="s">
        <v>31</v>
      </c>
      <c r="Q710" t="s">
        <v>353</v>
      </c>
      <c r="R710" t="s">
        <v>183</v>
      </c>
      <c r="S710" t="s">
        <v>45</v>
      </c>
      <c r="T710" t="s">
        <v>354</v>
      </c>
      <c r="U710" t="s">
        <v>53</v>
      </c>
      <c r="V710">
        <v>0.18032786885245899</v>
      </c>
      <c r="W710">
        <v>2003</v>
      </c>
      <c r="X710">
        <v>11</v>
      </c>
      <c r="Y710">
        <v>4</v>
      </c>
    </row>
    <row r="711" spans="1:25" x14ac:dyDescent="0.25">
      <c r="A711">
        <v>10184</v>
      </c>
      <c r="B711">
        <v>46</v>
      </c>
      <c r="C711">
        <v>100</v>
      </c>
      <c r="D711">
        <v>9</v>
      </c>
      <c r="E711">
        <v>5984.14</v>
      </c>
      <c r="F711" s="1">
        <v>37939</v>
      </c>
      <c r="G711" t="s">
        <v>25</v>
      </c>
      <c r="H711" t="s">
        <v>529</v>
      </c>
      <c r="I711">
        <v>122</v>
      </c>
      <c r="J711" t="s">
        <v>621</v>
      </c>
      <c r="K711" t="s">
        <v>548</v>
      </c>
      <c r="L711" t="s">
        <v>549</v>
      </c>
      <c r="M711" t="s">
        <v>550</v>
      </c>
      <c r="N711" t="s">
        <v>31</v>
      </c>
      <c r="O711" t="s">
        <v>551</v>
      </c>
      <c r="P711" t="s">
        <v>31</v>
      </c>
      <c r="Q711" t="s">
        <v>552</v>
      </c>
      <c r="R711" t="s">
        <v>191</v>
      </c>
      <c r="S711" t="s">
        <v>45</v>
      </c>
      <c r="T711" t="s">
        <v>553</v>
      </c>
      <c r="U711" t="s">
        <v>53</v>
      </c>
      <c r="V711">
        <v>0.18032786885245899</v>
      </c>
      <c r="W711">
        <v>2003</v>
      </c>
      <c r="X711">
        <v>11</v>
      </c>
      <c r="Y711">
        <v>4</v>
      </c>
    </row>
    <row r="712" spans="1:25" x14ac:dyDescent="0.25">
      <c r="A712">
        <v>10195</v>
      </c>
      <c r="B712">
        <v>35</v>
      </c>
      <c r="C712">
        <v>100</v>
      </c>
      <c r="D712">
        <v>9</v>
      </c>
      <c r="E712">
        <v>3608.15</v>
      </c>
      <c r="F712" s="1">
        <v>37950</v>
      </c>
      <c r="G712" t="s">
        <v>25</v>
      </c>
      <c r="H712" t="s">
        <v>529</v>
      </c>
      <c r="I712">
        <v>122</v>
      </c>
      <c r="J712" t="s">
        <v>621</v>
      </c>
      <c r="K712" t="s">
        <v>334</v>
      </c>
      <c r="L712" t="s">
        <v>335</v>
      </c>
      <c r="M712" t="s">
        <v>336</v>
      </c>
      <c r="N712" t="s">
        <v>31</v>
      </c>
      <c r="O712" t="s">
        <v>337</v>
      </c>
      <c r="P712" t="s">
        <v>33</v>
      </c>
      <c r="Q712" t="s">
        <v>338</v>
      </c>
      <c r="R712" t="s">
        <v>35</v>
      </c>
      <c r="S712" t="s">
        <v>36</v>
      </c>
      <c r="T712" t="s">
        <v>339</v>
      </c>
      <c r="U712" t="s">
        <v>53</v>
      </c>
      <c r="V712">
        <v>0.18032786885245899</v>
      </c>
      <c r="W712">
        <v>2003</v>
      </c>
      <c r="X712">
        <v>11</v>
      </c>
      <c r="Y712">
        <v>4</v>
      </c>
    </row>
    <row r="713" spans="1:25" x14ac:dyDescent="0.25">
      <c r="A713">
        <v>10207</v>
      </c>
      <c r="B713">
        <v>43</v>
      </c>
      <c r="C713">
        <v>100</v>
      </c>
      <c r="D713">
        <v>10</v>
      </c>
      <c r="E713">
        <v>5752.54</v>
      </c>
      <c r="F713" s="1">
        <v>37964</v>
      </c>
      <c r="G713" t="s">
        <v>25</v>
      </c>
      <c r="H713" t="s">
        <v>529</v>
      </c>
      <c r="I713">
        <v>122</v>
      </c>
      <c r="J713" t="s">
        <v>621</v>
      </c>
      <c r="K713" t="s">
        <v>439</v>
      </c>
      <c r="L713" t="s">
        <v>440</v>
      </c>
      <c r="M713" t="s">
        <v>441</v>
      </c>
      <c r="N713" t="s">
        <v>31</v>
      </c>
      <c r="O713" t="s">
        <v>404</v>
      </c>
      <c r="P713" t="s">
        <v>133</v>
      </c>
      <c r="Q713" t="s">
        <v>405</v>
      </c>
      <c r="R713" t="s">
        <v>35</v>
      </c>
      <c r="S713" t="s">
        <v>36</v>
      </c>
      <c r="T713" t="s">
        <v>442</v>
      </c>
      <c r="U713" t="s">
        <v>53</v>
      </c>
      <c r="V713">
        <v>0.18032786885245899</v>
      </c>
      <c r="W713">
        <v>2003</v>
      </c>
      <c r="X713">
        <v>12</v>
      </c>
      <c r="Y713">
        <v>4</v>
      </c>
    </row>
    <row r="714" spans="1:25" x14ac:dyDescent="0.25">
      <c r="A714">
        <v>10229</v>
      </c>
      <c r="B714">
        <v>26</v>
      </c>
      <c r="C714">
        <v>100</v>
      </c>
      <c r="D714">
        <v>4</v>
      </c>
      <c r="E714">
        <v>3765.32</v>
      </c>
      <c r="F714" s="1">
        <v>38057</v>
      </c>
      <c r="G714" t="s">
        <v>25</v>
      </c>
      <c r="H714" t="s">
        <v>529</v>
      </c>
      <c r="I714">
        <v>122</v>
      </c>
      <c r="J714" t="s">
        <v>621</v>
      </c>
      <c r="K714" t="s">
        <v>287</v>
      </c>
      <c r="L714" t="s">
        <v>288</v>
      </c>
      <c r="M714" t="s">
        <v>289</v>
      </c>
      <c r="N714" t="s">
        <v>31</v>
      </c>
      <c r="O714" t="s">
        <v>290</v>
      </c>
      <c r="P714" t="s">
        <v>58</v>
      </c>
      <c r="Q714" t="s">
        <v>121</v>
      </c>
      <c r="R714" t="s">
        <v>35</v>
      </c>
      <c r="S714" t="s">
        <v>36</v>
      </c>
      <c r="T714" t="s">
        <v>291</v>
      </c>
      <c r="U714" t="s">
        <v>53</v>
      </c>
      <c r="V714">
        <v>0.18032786885245899</v>
      </c>
      <c r="W714">
        <v>2004</v>
      </c>
      <c r="X714">
        <v>3</v>
      </c>
      <c r="Y714">
        <v>1</v>
      </c>
    </row>
    <row r="715" spans="1:25" x14ac:dyDescent="0.25">
      <c r="A715">
        <v>10246</v>
      </c>
      <c r="B715">
        <v>22</v>
      </c>
      <c r="C715">
        <v>98.18</v>
      </c>
      <c r="D715">
        <v>8</v>
      </c>
      <c r="E715">
        <v>2159.96</v>
      </c>
      <c r="F715" s="1">
        <v>38112</v>
      </c>
      <c r="G715" t="s">
        <v>25</v>
      </c>
      <c r="H715" t="s">
        <v>529</v>
      </c>
      <c r="I715">
        <v>122</v>
      </c>
      <c r="J715" t="s">
        <v>621</v>
      </c>
      <c r="K715" t="s">
        <v>186</v>
      </c>
      <c r="L715" t="s">
        <v>187</v>
      </c>
      <c r="M715" t="s">
        <v>188</v>
      </c>
      <c r="N715" t="s">
        <v>31</v>
      </c>
      <c r="O715" t="s">
        <v>189</v>
      </c>
      <c r="P715" t="s">
        <v>31</v>
      </c>
      <c r="Q715" t="s">
        <v>190</v>
      </c>
      <c r="R715" t="s">
        <v>191</v>
      </c>
      <c r="S715" t="s">
        <v>45</v>
      </c>
      <c r="T715" t="s">
        <v>192</v>
      </c>
      <c r="U715" t="s">
        <v>38</v>
      </c>
      <c r="V715">
        <v>0.19524590163934399</v>
      </c>
      <c r="W715">
        <v>2004</v>
      </c>
      <c r="X715">
        <v>5</v>
      </c>
      <c r="Y715">
        <v>2</v>
      </c>
    </row>
    <row r="716" spans="1:25" x14ac:dyDescent="0.25">
      <c r="A716">
        <v>10259</v>
      </c>
      <c r="B716">
        <v>34</v>
      </c>
      <c r="C716">
        <v>99.41</v>
      </c>
      <c r="D716">
        <v>7</v>
      </c>
      <c r="E716">
        <v>3379.94</v>
      </c>
      <c r="F716" s="1">
        <v>38153</v>
      </c>
      <c r="G716" t="s">
        <v>25</v>
      </c>
      <c r="H716" t="s">
        <v>529</v>
      </c>
      <c r="I716">
        <v>122</v>
      </c>
      <c r="J716" t="s">
        <v>621</v>
      </c>
      <c r="K716" t="s">
        <v>443</v>
      </c>
      <c r="L716" t="s">
        <v>444</v>
      </c>
      <c r="M716" t="s">
        <v>445</v>
      </c>
      <c r="N716" t="s">
        <v>446</v>
      </c>
      <c r="O716" t="s">
        <v>210</v>
      </c>
      <c r="P716" t="s">
        <v>31</v>
      </c>
      <c r="Q716" t="s">
        <v>447</v>
      </c>
      <c r="R716" t="s">
        <v>210</v>
      </c>
      <c r="S716" t="s">
        <v>102</v>
      </c>
      <c r="T716" t="s">
        <v>448</v>
      </c>
      <c r="U716" t="s">
        <v>53</v>
      </c>
      <c r="V716">
        <v>0.18516393442623</v>
      </c>
      <c r="W716">
        <v>2004</v>
      </c>
      <c r="X716">
        <v>6</v>
      </c>
      <c r="Y716">
        <v>2</v>
      </c>
    </row>
    <row r="717" spans="1:25" x14ac:dyDescent="0.25">
      <c r="A717">
        <v>10271</v>
      </c>
      <c r="B717">
        <v>50</v>
      </c>
      <c r="C717">
        <v>100</v>
      </c>
      <c r="D717">
        <v>8</v>
      </c>
      <c r="E717">
        <v>5093.5</v>
      </c>
      <c r="F717" s="1">
        <v>38188</v>
      </c>
      <c r="G717" t="s">
        <v>25</v>
      </c>
      <c r="H717" t="s">
        <v>529</v>
      </c>
      <c r="I717">
        <v>122</v>
      </c>
      <c r="J717" t="s">
        <v>621</v>
      </c>
      <c r="K717" t="s">
        <v>287</v>
      </c>
      <c r="L717" t="s">
        <v>288</v>
      </c>
      <c r="M717" t="s">
        <v>289</v>
      </c>
      <c r="N717" t="s">
        <v>31</v>
      </c>
      <c r="O717" t="s">
        <v>290</v>
      </c>
      <c r="P717" t="s">
        <v>58</v>
      </c>
      <c r="Q717" t="s">
        <v>121</v>
      </c>
      <c r="R717" t="s">
        <v>35</v>
      </c>
      <c r="S717" t="s">
        <v>36</v>
      </c>
      <c r="T717" t="s">
        <v>291</v>
      </c>
      <c r="U717" t="s">
        <v>53</v>
      </c>
      <c r="V717">
        <v>0.18032786885245899</v>
      </c>
      <c r="W717">
        <v>2004</v>
      </c>
      <c r="X717">
        <v>7</v>
      </c>
      <c r="Y717">
        <v>3</v>
      </c>
    </row>
    <row r="718" spans="1:25" x14ac:dyDescent="0.25">
      <c r="A718">
        <v>10281</v>
      </c>
      <c r="B718">
        <v>48</v>
      </c>
      <c r="C718">
        <v>100</v>
      </c>
      <c r="D718">
        <v>4</v>
      </c>
      <c r="E718">
        <v>5773.44</v>
      </c>
      <c r="F718" s="1">
        <v>38218</v>
      </c>
      <c r="G718" t="s">
        <v>25</v>
      </c>
      <c r="H718" t="s">
        <v>529</v>
      </c>
      <c r="I718">
        <v>122</v>
      </c>
      <c r="J718" t="s">
        <v>621</v>
      </c>
      <c r="K718" t="s">
        <v>149</v>
      </c>
      <c r="L718" t="s">
        <v>150</v>
      </c>
      <c r="M718" t="s">
        <v>151</v>
      </c>
      <c r="N718" t="s">
        <v>31</v>
      </c>
      <c r="O718" t="s">
        <v>152</v>
      </c>
      <c r="P718" t="s">
        <v>153</v>
      </c>
      <c r="Q718" t="s">
        <v>154</v>
      </c>
      <c r="R718" t="s">
        <v>35</v>
      </c>
      <c r="S718" t="s">
        <v>36</v>
      </c>
      <c r="T718" t="s">
        <v>155</v>
      </c>
      <c r="U718" t="s">
        <v>53</v>
      </c>
      <c r="V718">
        <v>0.18032786885245899</v>
      </c>
      <c r="W718">
        <v>2004</v>
      </c>
      <c r="X718">
        <v>8</v>
      </c>
      <c r="Y718">
        <v>3</v>
      </c>
    </row>
    <row r="719" spans="1:25" x14ac:dyDescent="0.25">
      <c r="A719">
        <v>10292</v>
      </c>
      <c r="B719">
        <v>41</v>
      </c>
      <c r="C719">
        <v>100</v>
      </c>
      <c r="D719">
        <v>11</v>
      </c>
      <c r="E719">
        <v>4528.8599999999997</v>
      </c>
      <c r="F719" s="1">
        <v>38238</v>
      </c>
      <c r="G719" t="s">
        <v>25</v>
      </c>
      <c r="H719" t="s">
        <v>529</v>
      </c>
      <c r="I719">
        <v>122</v>
      </c>
      <c r="J719" t="s">
        <v>621</v>
      </c>
      <c r="K719" t="s">
        <v>28</v>
      </c>
      <c r="L719" t="s">
        <v>29</v>
      </c>
      <c r="M719" t="s">
        <v>30</v>
      </c>
      <c r="N719" t="s">
        <v>31</v>
      </c>
      <c r="O719" t="s">
        <v>32</v>
      </c>
      <c r="P719" t="s">
        <v>33</v>
      </c>
      <c r="Q719" t="s">
        <v>34</v>
      </c>
      <c r="R719" t="s">
        <v>35</v>
      </c>
      <c r="S719" t="s">
        <v>36</v>
      </c>
      <c r="T719" t="s">
        <v>37</v>
      </c>
      <c r="U719" t="s">
        <v>53</v>
      </c>
      <c r="V719">
        <v>0.18032786885245899</v>
      </c>
      <c r="W719">
        <v>2004</v>
      </c>
      <c r="X719">
        <v>9</v>
      </c>
      <c r="Y719">
        <v>3</v>
      </c>
    </row>
    <row r="720" spans="1:25" x14ac:dyDescent="0.25">
      <c r="A720">
        <v>10305</v>
      </c>
      <c r="B720">
        <v>36</v>
      </c>
      <c r="C720">
        <v>100</v>
      </c>
      <c r="D720">
        <v>8</v>
      </c>
      <c r="E720">
        <v>4816.08</v>
      </c>
      <c r="F720" s="1">
        <v>38273</v>
      </c>
      <c r="G720" t="s">
        <v>25</v>
      </c>
      <c r="H720" t="s">
        <v>529</v>
      </c>
      <c r="I720">
        <v>122</v>
      </c>
      <c r="J720" t="s">
        <v>621</v>
      </c>
      <c r="K720" t="s">
        <v>129</v>
      </c>
      <c r="L720" t="s">
        <v>130</v>
      </c>
      <c r="M720" t="s">
        <v>131</v>
      </c>
      <c r="N720" t="s">
        <v>31</v>
      </c>
      <c r="O720" t="s">
        <v>132</v>
      </c>
      <c r="P720" t="s">
        <v>133</v>
      </c>
      <c r="Q720" t="s">
        <v>134</v>
      </c>
      <c r="R720" t="s">
        <v>35</v>
      </c>
      <c r="S720" t="s">
        <v>36</v>
      </c>
      <c r="T720" t="s">
        <v>135</v>
      </c>
      <c r="U720" t="s">
        <v>53</v>
      </c>
      <c r="V720">
        <v>0.18032786885245899</v>
      </c>
      <c r="W720">
        <v>2004</v>
      </c>
      <c r="X720">
        <v>10</v>
      </c>
      <c r="Y720">
        <v>4</v>
      </c>
    </row>
    <row r="721" spans="1:25" x14ac:dyDescent="0.25">
      <c r="A721">
        <v>10313</v>
      </c>
      <c r="B721">
        <v>29</v>
      </c>
      <c r="C721">
        <v>100</v>
      </c>
      <c r="D721">
        <v>2</v>
      </c>
      <c r="E721">
        <v>3416.78</v>
      </c>
      <c r="F721" s="1">
        <v>38282</v>
      </c>
      <c r="G721" t="s">
        <v>25</v>
      </c>
      <c r="H721" t="s">
        <v>529</v>
      </c>
      <c r="I721">
        <v>122</v>
      </c>
      <c r="J721" t="s">
        <v>621</v>
      </c>
      <c r="K721" t="s">
        <v>238</v>
      </c>
      <c r="L721" t="s">
        <v>239</v>
      </c>
      <c r="M721" t="s">
        <v>240</v>
      </c>
      <c r="N721" t="s">
        <v>31</v>
      </c>
      <c r="O721" t="s">
        <v>241</v>
      </c>
      <c r="P721" t="s">
        <v>242</v>
      </c>
      <c r="Q721" t="s">
        <v>243</v>
      </c>
      <c r="R721" t="s">
        <v>244</v>
      </c>
      <c r="S721" t="s">
        <v>36</v>
      </c>
      <c r="T721" t="s">
        <v>245</v>
      </c>
      <c r="U721" t="s">
        <v>53</v>
      </c>
      <c r="V721">
        <v>0.18032786885245899</v>
      </c>
      <c r="W721">
        <v>2004</v>
      </c>
      <c r="X721">
        <v>10</v>
      </c>
      <c r="Y721">
        <v>4</v>
      </c>
    </row>
    <row r="722" spans="1:25" x14ac:dyDescent="0.25">
      <c r="A722">
        <v>10324</v>
      </c>
      <c r="B722">
        <v>33</v>
      </c>
      <c r="C722">
        <v>37.479999999999997</v>
      </c>
      <c r="D722">
        <v>10</v>
      </c>
      <c r="E722">
        <v>1236.8399999999999</v>
      </c>
      <c r="F722" s="1">
        <v>38296</v>
      </c>
      <c r="G722" t="s">
        <v>25</v>
      </c>
      <c r="H722" t="s">
        <v>529</v>
      </c>
      <c r="I722">
        <v>122</v>
      </c>
      <c r="J722" t="s">
        <v>621</v>
      </c>
      <c r="K722" t="s">
        <v>104</v>
      </c>
      <c r="L722" t="s">
        <v>105</v>
      </c>
      <c r="M722" t="s">
        <v>106</v>
      </c>
      <c r="N722" t="s">
        <v>107</v>
      </c>
      <c r="O722" t="s">
        <v>32</v>
      </c>
      <c r="P722" t="s">
        <v>33</v>
      </c>
      <c r="Q722" t="s">
        <v>34</v>
      </c>
      <c r="R722" t="s">
        <v>35</v>
      </c>
      <c r="S722" t="s">
        <v>36</v>
      </c>
      <c r="T722" t="s">
        <v>108</v>
      </c>
      <c r="U722" t="s">
        <v>38</v>
      </c>
      <c r="V722">
        <v>0.69278688524590204</v>
      </c>
      <c r="W722">
        <v>2004</v>
      </c>
      <c r="X722">
        <v>11</v>
      </c>
      <c r="Y722">
        <v>4</v>
      </c>
    </row>
    <row r="723" spans="1:25" x14ac:dyDescent="0.25">
      <c r="A723">
        <v>10334</v>
      </c>
      <c r="B723">
        <v>46</v>
      </c>
      <c r="C723">
        <v>100</v>
      </c>
      <c r="D723">
        <v>6</v>
      </c>
      <c r="E723">
        <v>5814.86</v>
      </c>
      <c r="F723" s="1">
        <v>38310</v>
      </c>
      <c r="G723" t="s">
        <v>425</v>
      </c>
      <c r="H723" t="s">
        <v>529</v>
      </c>
      <c r="I723">
        <v>122</v>
      </c>
      <c r="J723" t="s">
        <v>621</v>
      </c>
      <c r="K723" t="s">
        <v>195</v>
      </c>
      <c r="L723" t="s">
        <v>196</v>
      </c>
      <c r="M723" t="s">
        <v>197</v>
      </c>
      <c r="N723" t="s">
        <v>31</v>
      </c>
      <c r="O723" t="s">
        <v>198</v>
      </c>
      <c r="P723" t="s">
        <v>31</v>
      </c>
      <c r="Q723" t="s">
        <v>199</v>
      </c>
      <c r="R723" t="s">
        <v>200</v>
      </c>
      <c r="S723" t="s">
        <v>45</v>
      </c>
      <c r="T723" t="s">
        <v>201</v>
      </c>
      <c r="U723" t="s">
        <v>53</v>
      </c>
      <c r="V723">
        <v>0.18032786885245899</v>
      </c>
      <c r="W723">
        <v>2004</v>
      </c>
      <c r="X723">
        <v>11</v>
      </c>
      <c r="Y723">
        <v>4</v>
      </c>
    </row>
    <row r="724" spans="1:25" x14ac:dyDescent="0.25">
      <c r="A724">
        <v>10349</v>
      </c>
      <c r="B724">
        <v>38</v>
      </c>
      <c r="C724">
        <v>100</v>
      </c>
      <c r="D724">
        <v>7</v>
      </c>
      <c r="E724">
        <v>5223.4799999999996</v>
      </c>
      <c r="F724" s="1">
        <v>38322</v>
      </c>
      <c r="G724" t="s">
        <v>25</v>
      </c>
      <c r="H724" t="s">
        <v>529</v>
      </c>
      <c r="I724">
        <v>122</v>
      </c>
      <c r="J724" t="s">
        <v>621</v>
      </c>
      <c r="K724" t="s">
        <v>500</v>
      </c>
      <c r="L724" t="s">
        <v>501</v>
      </c>
      <c r="M724" t="s">
        <v>502</v>
      </c>
      <c r="N724" t="s">
        <v>503</v>
      </c>
      <c r="O724" t="s">
        <v>32</v>
      </c>
      <c r="P724" t="s">
        <v>33</v>
      </c>
      <c r="Q724" t="s">
        <v>34</v>
      </c>
      <c r="R724" t="s">
        <v>35</v>
      </c>
      <c r="S724" t="s">
        <v>36</v>
      </c>
      <c r="T724" t="s">
        <v>504</v>
      </c>
      <c r="U724" t="s">
        <v>53</v>
      </c>
      <c r="V724">
        <v>0.18032786885245899</v>
      </c>
      <c r="W724">
        <v>2004</v>
      </c>
      <c r="X724">
        <v>12</v>
      </c>
      <c r="Y724">
        <v>4</v>
      </c>
    </row>
    <row r="725" spans="1:25" x14ac:dyDescent="0.25">
      <c r="A725">
        <v>10358</v>
      </c>
      <c r="B725">
        <v>20</v>
      </c>
      <c r="C725">
        <v>36.42</v>
      </c>
      <c r="D725">
        <v>11</v>
      </c>
      <c r="E725">
        <v>728.4</v>
      </c>
      <c r="F725" s="1">
        <v>38331</v>
      </c>
      <c r="G725" t="s">
        <v>25</v>
      </c>
      <c r="H725" t="s">
        <v>529</v>
      </c>
      <c r="I725">
        <v>122</v>
      </c>
      <c r="J725" t="s">
        <v>621</v>
      </c>
      <c r="K725" t="s">
        <v>186</v>
      </c>
      <c r="L725" t="s">
        <v>187</v>
      </c>
      <c r="M725" t="s">
        <v>188</v>
      </c>
      <c r="N725" t="s">
        <v>31</v>
      </c>
      <c r="O725" t="s">
        <v>189</v>
      </c>
      <c r="P725" t="s">
        <v>31</v>
      </c>
      <c r="Q725" t="s">
        <v>190</v>
      </c>
      <c r="R725" t="s">
        <v>191</v>
      </c>
      <c r="S725" t="s">
        <v>45</v>
      </c>
      <c r="T725" t="s">
        <v>192</v>
      </c>
      <c r="U725" t="s">
        <v>38</v>
      </c>
      <c r="V725">
        <v>0.70147540983606604</v>
      </c>
      <c r="W725">
        <v>2004</v>
      </c>
      <c r="X725">
        <v>12</v>
      </c>
      <c r="Y725">
        <v>4</v>
      </c>
    </row>
    <row r="726" spans="1:25" x14ac:dyDescent="0.25">
      <c r="A726">
        <v>10370</v>
      </c>
      <c r="B726">
        <v>22</v>
      </c>
      <c r="C726">
        <v>100</v>
      </c>
      <c r="D726">
        <v>5</v>
      </c>
      <c r="E726">
        <v>3949</v>
      </c>
      <c r="F726" s="1">
        <v>38372</v>
      </c>
      <c r="G726" t="s">
        <v>25</v>
      </c>
      <c r="H726" t="s">
        <v>529</v>
      </c>
      <c r="I726">
        <v>122</v>
      </c>
      <c r="J726" t="s">
        <v>621</v>
      </c>
      <c r="K726" t="s">
        <v>304</v>
      </c>
      <c r="L726" t="s">
        <v>305</v>
      </c>
      <c r="M726" t="s">
        <v>306</v>
      </c>
      <c r="N726" t="s">
        <v>307</v>
      </c>
      <c r="O726" t="s">
        <v>308</v>
      </c>
      <c r="P726" t="s">
        <v>169</v>
      </c>
      <c r="Q726" t="s">
        <v>309</v>
      </c>
      <c r="R726" t="s">
        <v>101</v>
      </c>
      <c r="S726" t="s">
        <v>102</v>
      </c>
      <c r="T726" t="s">
        <v>310</v>
      </c>
      <c r="U726" t="s">
        <v>53</v>
      </c>
      <c r="V726">
        <v>0.18032786885245899</v>
      </c>
      <c r="W726">
        <v>2005</v>
      </c>
      <c r="X726">
        <v>1</v>
      </c>
      <c r="Y726">
        <v>1</v>
      </c>
    </row>
    <row r="727" spans="1:25" x14ac:dyDescent="0.25">
      <c r="A727">
        <v>10383</v>
      </c>
      <c r="B727">
        <v>27</v>
      </c>
      <c r="C727">
        <v>100</v>
      </c>
      <c r="D727">
        <v>11</v>
      </c>
      <c r="E727">
        <v>3843.99</v>
      </c>
      <c r="F727" s="1">
        <v>38405</v>
      </c>
      <c r="G727" t="s">
        <v>25</v>
      </c>
      <c r="H727" t="s">
        <v>529</v>
      </c>
      <c r="I727">
        <v>122</v>
      </c>
      <c r="J727" t="s">
        <v>621</v>
      </c>
      <c r="K727" t="s">
        <v>186</v>
      </c>
      <c r="L727" t="s">
        <v>187</v>
      </c>
      <c r="M727" t="s">
        <v>188</v>
      </c>
      <c r="N727" t="s">
        <v>31</v>
      </c>
      <c r="O727" t="s">
        <v>189</v>
      </c>
      <c r="P727" t="s">
        <v>31</v>
      </c>
      <c r="Q727" t="s">
        <v>190</v>
      </c>
      <c r="R727" t="s">
        <v>191</v>
      </c>
      <c r="S727" t="s">
        <v>45</v>
      </c>
      <c r="T727" t="s">
        <v>192</v>
      </c>
      <c r="U727" t="s">
        <v>53</v>
      </c>
      <c r="V727">
        <v>0.18032786885245899</v>
      </c>
      <c r="W727">
        <v>2005</v>
      </c>
      <c r="X727">
        <v>2</v>
      </c>
      <c r="Y727">
        <v>1</v>
      </c>
    </row>
    <row r="728" spans="1:25" x14ac:dyDescent="0.25">
      <c r="A728">
        <v>10412</v>
      </c>
      <c r="B728">
        <v>56</v>
      </c>
      <c r="C728">
        <v>98.18</v>
      </c>
      <c r="D728">
        <v>8</v>
      </c>
      <c r="E728">
        <v>5498.08</v>
      </c>
      <c r="F728" s="1">
        <v>38475</v>
      </c>
      <c r="G728" t="s">
        <v>25</v>
      </c>
      <c r="H728" t="s">
        <v>529</v>
      </c>
      <c r="I728">
        <v>122</v>
      </c>
      <c r="J728" t="s">
        <v>621</v>
      </c>
      <c r="K728" t="s">
        <v>186</v>
      </c>
      <c r="L728" t="s">
        <v>187</v>
      </c>
      <c r="M728" t="s">
        <v>188</v>
      </c>
      <c r="N728" t="s">
        <v>31</v>
      </c>
      <c r="O728" t="s">
        <v>189</v>
      </c>
      <c r="P728" t="s">
        <v>31</v>
      </c>
      <c r="Q728" t="s">
        <v>190</v>
      </c>
      <c r="R728" t="s">
        <v>191</v>
      </c>
      <c r="S728" t="s">
        <v>45</v>
      </c>
      <c r="T728" t="s">
        <v>192</v>
      </c>
      <c r="U728" t="s">
        <v>53</v>
      </c>
      <c r="V728">
        <v>0.19524590163934399</v>
      </c>
      <c r="W728">
        <v>2005</v>
      </c>
      <c r="X728">
        <v>5</v>
      </c>
      <c r="Y728">
        <v>2</v>
      </c>
    </row>
    <row r="729" spans="1:25" x14ac:dyDescent="0.25">
      <c r="A729">
        <v>10425</v>
      </c>
      <c r="B729">
        <v>38</v>
      </c>
      <c r="C729">
        <v>99.41</v>
      </c>
      <c r="D729">
        <v>7</v>
      </c>
      <c r="E729">
        <v>3777.58</v>
      </c>
      <c r="F729" s="1">
        <v>38503</v>
      </c>
      <c r="G729" t="s">
        <v>318</v>
      </c>
      <c r="H729" t="s">
        <v>529</v>
      </c>
      <c r="I729">
        <v>122</v>
      </c>
      <c r="J729" t="s">
        <v>621</v>
      </c>
      <c r="K729" t="s">
        <v>123</v>
      </c>
      <c r="L729" t="s">
        <v>124</v>
      </c>
      <c r="M729" t="s">
        <v>125</v>
      </c>
      <c r="N729" t="s">
        <v>31</v>
      </c>
      <c r="O729" t="s">
        <v>126</v>
      </c>
      <c r="P729" t="s">
        <v>31</v>
      </c>
      <c r="Q729" t="s">
        <v>127</v>
      </c>
      <c r="R729" t="s">
        <v>44</v>
      </c>
      <c r="S729" t="s">
        <v>45</v>
      </c>
      <c r="T729" t="s">
        <v>128</v>
      </c>
      <c r="U729" t="s">
        <v>53</v>
      </c>
      <c r="V729">
        <v>0.18516393442623</v>
      </c>
      <c r="W729">
        <v>2005</v>
      </c>
      <c r="X729">
        <v>5</v>
      </c>
      <c r="Y729">
        <v>2</v>
      </c>
    </row>
    <row r="730" spans="1:25" x14ac:dyDescent="0.25">
      <c r="A730">
        <v>10101</v>
      </c>
      <c r="B730">
        <v>25</v>
      </c>
      <c r="C730">
        <v>100</v>
      </c>
      <c r="D730">
        <v>4</v>
      </c>
      <c r="E730">
        <v>3782</v>
      </c>
      <c r="F730" s="1">
        <v>37630</v>
      </c>
      <c r="G730" t="s">
        <v>25</v>
      </c>
      <c r="H730" t="s">
        <v>581</v>
      </c>
      <c r="I730">
        <v>127</v>
      </c>
      <c r="J730" t="s">
        <v>622</v>
      </c>
      <c r="K730" t="s">
        <v>487</v>
      </c>
      <c r="L730" t="s">
        <v>488</v>
      </c>
      <c r="M730" t="s">
        <v>489</v>
      </c>
      <c r="N730" t="s">
        <v>31</v>
      </c>
      <c r="O730" t="s">
        <v>490</v>
      </c>
      <c r="P730" t="s">
        <v>31</v>
      </c>
      <c r="Q730" t="s">
        <v>491</v>
      </c>
      <c r="R730" t="s">
        <v>468</v>
      </c>
      <c r="S730" t="s">
        <v>45</v>
      </c>
      <c r="T730" t="s">
        <v>492</v>
      </c>
      <c r="U730" t="s">
        <v>53</v>
      </c>
      <c r="V730">
        <v>0.21259842519684999</v>
      </c>
      <c r="W730">
        <v>2003</v>
      </c>
      <c r="X730">
        <v>1</v>
      </c>
      <c r="Y730">
        <v>1</v>
      </c>
    </row>
    <row r="731" spans="1:25" x14ac:dyDescent="0.25">
      <c r="A731">
        <v>10110</v>
      </c>
      <c r="B731">
        <v>33</v>
      </c>
      <c r="C731">
        <v>100</v>
      </c>
      <c r="D731">
        <v>4</v>
      </c>
      <c r="E731">
        <v>3859.68</v>
      </c>
      <c r="F731" s="1">
        <v>37698</v>
      </c>
      <c r="G731" t="s">
        <v>25</v>
      </c>
      <c r="H731" t="s">
        <v>581</v>
      </c>
      <c r="I731">
        <v>127</v>
      </c>
      <c r="J731" t="s">
        <v>622</v>
      </c>
      <c r="K731" t="s">
        <v>517</v>
      </c>
      <c r="L731" t="s">
        <v>518</v>
      </c>
      <c r="M731" t="s">
        <v>519</v>
      </c>
      <c r="N731" t="s">
        <v>31</v>
      </c>
      <c r="O731" t="s">
        <v>520</v>
      </c>
      <c r="P731" t="s">
        <v>31</v>
      </c>
      <c r="Q731" t="s">
        <v>521</v>
      </c>
      <c r="R731" t="s">
        <v>183</v>
      </c>
      <c r="S731" t="s">
        <v>45</v>
      </c>
      <c r="T731" t="s">
        <v>522</v>
      </c>
      <c r="U731" t="s">
        <v>53</v>
      </c>
      <c r="V731">
        <v>0.21259842519684999</v>
      </c>
      <c r="W731">
        <v>2003</v>
      </c>
      <c r="X731">
        <v>3</v>
      </c>
      <c r="Y731">
        <v>1</v>
      </c>
    </row>
    <row r="732" spans="1:25" x14ac:dyDescent="0.25">
      <c r="A732">
        <v>10124</v>
      </c>
      <c r="B732">
        <v>42</v>
      </c>
      <c r="C732">
        <v>100</v>
      </c>
      <c r="D732">
        <v>3</v>
      </c>
      <c r="E732">
        <v>4431.84</v>
      </c>
      <c r="F732" s="1">
        <v>37762</v>
      </c>
      <c r="G732" t="s">
        <v>25</v>
      </c>
      <c r="H732" t="s">
        <v>581</v>
      </c>
      <c r="I732">
        <v>127</v>
      </c>
      <c r="J732" t="s">
        <v>622</v>
      </c>
      <c r="K732" t="s">
        <v>568</v>
      </c>
      <c r="L732" t="s">
        <v>569</v>
      </c>
      <c r="M732" t="s">
        <v>570</v>
      </c>
      <c r="N732" t="s">
        <v>31</v>
      </c>
      <c r="O732" t="s">
        <v>571</v>
      </c>
      <c r="P732" t="s">
        <v>572</v>
      </c>
      <c r="Q732" t="s">
        <v>573</v>
      </c>
      <c r="R732" t="s">
        <v>35</v>
      </c>
      <c r="S732" t="s">
        <v>36</v>
      </c>
      <c r="T732" t="s">
        <v>574</v>
      </c>
      <c r="U732" t="s">
        <v>53</v>
      </c>
      <c r="V732">
        <v>0.21259842519684999</v>
      </c>
      <c r="W732">
        <v>2003</v>
      </c>
      <c r="X732">
        <v>5</v>
      </c>
      <c r="Y732">
        <v>2</v>
      </c>
    </row>
    <row r="733" spans="1:25" x14ac:dyDescent="0.25">
      <c r="A733">
        <v>10149</v>
      </c>
      <c r="B733">
        <v>33</v>
      </c>
      <c r="C733">
        <v>100</v>
      </c>
      <c r="D733">
        <v>8</v>
      </c>
      <c r="E733">
        <v>4950.33</v>
      </c>
      <c r="F733" s="1">
        <v>37876</v>
      </c>
      <c r="G733" t="s">
        <v>25</v>
      </c>
      <c r="H733" t="s">
        <v>581</v>
      </c>
      <c r="I733">
        <v>127</v>
      </c>
      <c r="J733" t="s">
        <v>622</v>
      </c>
      <c r="K733" t="s">
        <v>554</v>
      </c>
      <c r="L733" t="s">
        <v>555</v>
      </c>
      <c r="M733" t="s">
        <v>556</v>
      </c>
      <c r="N733" t="s">
        <v>31</v>
      </c>
      <c r="O733" t="s">
        <v>557</v>
      </c>
      <c r="P733" t="s">
        <v>58</v>
      </c>
      <c r="Q733" t="s">
        <v>70</v>
      </c>
      <c r="R733" t="s">
        <v>35</v>
      </c>
      <c r="S733" t="s">
        <v>36</v>
      </c>
      <c r="T733" t="s">
        <v>558</v>
      </c>
      <c r="U733" t="s">
        <v>53</v>
      </c>
      <c r="V733">
        <v>0.21259842519684999</v>
      </c>
      <c r="W733">
        <v>2003</v>
      </c>
      <c r="X733">
        <v>9</v>
      </c>
      <c r="Y733">
        <v>3</v>
      </c>
    </row>
    <row r="734" spans="1:25" x14ac:dyDescent="0.25">
      <c r="A734">
        <v>10162</v>
      </c>
      <c r="B734">
        <v>38</v>
      </c>
      <c r="C734">
        <v>100</v>
      </c>
      <c r="D734">
        <v>6</v>
      </c>
      <c r="E734">
        <v>4299.7</v>
      </c>
      <c r="F734" s="1">
        <v>37912</v>
      </c>
      <c r="G734" t="s">
        <v>25</v>
      </c>
      <c r="H734" t="s">
        <v>581</v>
      </c>
      <c r="I734">
        <v>127</v>
      </c>
      <c r="J734" t="s">
        <v>622</v>
      </c>
      <c r="K734" t="s">
        <v>61</v>
      </c>
      <c r="L734" t="s">
        <v>62</v>
      </c>
      <c r="M734" t="s">
        <v>63</v>
      </c>
      <c r="N734" t="s">
        <v>31</v>
      </c>
      <c r="O734" t="s">
        <v>64</v>
      </c>
      <c r="P734" t="s">
        <v>58</v>
      </c>
      <c r="Q734" t="s">
        <v>31</v>
      </c>
      <c r="R734" t="s">
        <v>35</v>
      </c>
      <c r="S734" t="s">
        <v>36</v>
      </c>
      <c r="T734" t="s">
        <v>65</v>
      </c>
      <c r="U734" t="s">
        <v>53</v>
      </c>
      <c r="V734">
        <v>0.21259842519684999</v>
      </c>
      <c r="W734">
        <v>2003</v>
      </c>
      <c r="X734">
        <v>10</v>
      </c>
      <c r="Y734">
        <v>4</v>
      </c>
    </row>
    <row r="735" spans="1:25" x14ac:dyDescent="0.25">
      <c r="A735">
        <v>10173</v>
      </c>
      <c r="B735">
        <v>31</v>
      </c>
      <c r="C735">
        <v>100</v>
      </c>
      <c r="D735">
        <v>10</v>
      </c>
      <c r="E735">
        <v>4492.83</v>
      </c>
      <c r="F735" s="1">
        <v>37930</v>
      </c>
      <c r="G735" t="s">
        <v>25</v>
      </c>
      <c r="H735" t="s">
        <v>581</v>
      </c>
      <c r="I735">
        <v>127</v>
      </c>
      <c r="J735" t="s">
        <v>622</v>
      </c>
      <c r="K735" t="s">
        <v>583</v>
      </c>
      <c r="L735" t="s">
        <v>584</v>
      </c>
      <c r="M735" t="s">
        <v>585</v>
      </c>
      <c r="N735" t="s">
        <v>31</v>
      </c>
      <c r="O735" t="s">
        <v>586</v>
      </c>
      <c r="P735" t="s">
        <v>31</v>
      </c>
      <c r="Q735" t="s">
        <v>587</v>
      </c>
      <c r="R735" t="s">
        <v>273</v>
      </c>
      <c r="S735" t="s">
        <v>45</v>
      </c>
      <c r="T735" t="s">
        <v>588</v>
      </c>
      <c r="U735" t="s">
        <v>53</v>
      </c>
      <c r="V735">
        <v>0.21259842519684999</v>
      </c>
      <c r="W735">
        <v>2003</v>
      </c>
      <c r="X735">
        <v>11</v>
      </c>
      <c r="Y735">
        <v>4</v>
      </c>
    </row>
    <row r="736" spans="1:25" x14ac:dyDescent="0.25">
      <c r="A736">
        <v>10182</v>
      </c>
      <c r="B736">
        <v>20</v>
      </c>
      <c r="C736">
        <v>100</v>
      </c>
      <c r="D736">
        <v>7</v>
      </c>
      <c r="E736">
        <v>2212</v>
      </c>
      <c r="F736" s="1">
        <v>37937</v>
      </c>
      <c r="G736" t="s">
        <v>25</v>
      </c>
      <c r="H736" t="s">
        <v>581</v>
      </c>
      <c r="I736">
        <v>127</v>
      </c>
      <c r="J736" t="s">
        <v>622</v>
      </c>
      <c r="K736" t="s">
        <v>287</v>
      </c>
      <c r="L736" t="s">
        <v>288</v>
      </c>
      <c r="M736" t="s">
        <v>289</v>
      </c>
      <c r="N736" t="s">
        <v>31</v>
      </c>
      <c r="O736" t="s">
        <v>290</v>
      </c>
      <c r="P736" t="s">
        <v>58</v>
      </c>
      <c r="Q736" t="s">
        <v>121</v>
      </c>
      <c r="R736" t="s">
        <v>35</v>
      </c>
      <c r="S736" t="s">
        <v>36</v>
      </c>
      <c r="T736" t="s">
        <v>291</v>
      </c>
      <c r="U736" t="s">
        <v>38</v>
      </c>
      <c r="V736">
        <v>0.21259842519684999</v>
      </c>
      <c r="W736">
        <v>2003</v>
      </c>
      <c r="X736">
        <v>11</v>
      </c>
      <c r="Y736">
        <v>4</v>
      </c>
    </row>
    <row r="737" spans="1:25" x14ac:dyDescent="0.25">
      <c r="A737">
        <v>10193</v>
      </c>
      <c r="B737">
        <v>44</v>
      </c>
      <c r="C737">
        <v>100</v>
      </c>
      <c r="D737">
        <v>11</v>
      </c>
      <c r="E737">
        <v>4642.88</v>
      </c>
      <c r="F737" s="1">
        <v>37946</v>
      </c>
      <c r="G737" t="s">
        <v>25</v>
      </c>
      <c r="H737" t="s">
        <v>581</v>
      </c>
      <c r="I737">
        <v>127</v>
      </c>
      <c r="J737" t="s">
        <v>622</v>
      </c>
      <c r="K737" t="s">
        <v>589</v>
      </c>
      <c r="L737" t="s">
        <v>590</v>
      </c>
      <c r="M737" t="s">
        <v>591</v>
      </c>
      <c r="N737" t="s">
        <v>31</v>
      </c>
      <c r="O737" t="s">
        <v>592</v>
      </c>
      <c r="P737" t="s">
        <v>99</v>
      </c>
      <c r="Q737" t="s">
        <v>593</v>
      </c>
      <c r="R737" t="s">
        <v>101</v>
      </c>
      <c r="S737" t="s">
        <v>102</v>
      </c>
      <c r="T737" t="s">
        <v>594</v>
      </c>
      <c r="U737" t="s">
        <v>53</v>
      </c>
      <c r="V737">
        <v>0.21259842519684999</v>
      </c>
      <c r="W737">
        <v>2003</v>
      </c>
      <c r="X737">
        <v>11</v>
      </c>
      <c r="Y737">
        <v>4</v>
      </c>
    </row>
    <row r="738" spans="1:25" x14ac:dyDescent="0.25">
      <c r="A738">
        <v>10204</v>
      </c>
      <c r="B738">
        <v>26</v>
      </c>
      <c r="C738">
        <v>100</v>
      </c>
      <c r="D738">
        <v>1</v>
      </c>
      <c r="E738">
        <v>3206.32</v>
      </c>
      <c r="F738" s="1">
        <v>37957</v>
      </c>
      <c r="G738" t="s">
        <v>25</v>
      </c>
      <c r="H738" t="s">
        <v>581</v>
      </c>
      <c r="I738">
        <v>127</v>
      </c>
      <c r="J738" t="s">
        <v>622</v>
      </c>
      <c r="K738" t="s">
        <v>500</v>
      </c>
      <c r="L738" t="s">
        <v>501</v>
      </c>
      <c r="M738" t="s">
        <v>502</v>
      </c>
      <c r="N738" t="s">
        <v>503</v>
      </c>
      <c r="O738" t="s">
        <v>32</v>
      </c>
      <c r="P738" t="s">
        <v>33</v>
      </c>
      <c r="Q738" t="s">
        <v>34</v>
      </c>
      <c r="R738" t="s">
        <v>35</v>
      </c>
      <c r="S738" t="s">
        <v>36</v>
      </c>
      <c r="T738" t="s">
        <v>504</v>
      </c>
      <c r="U738" t="s">
        <v>53</v>
      </c>
      <c r="V738">
        <v>0.21259842519684999</v>
      </c>
      <c r="W738">
        <v>2003</v>
      </c>
      <c r="X738">
        <v>12</v>
      </c>
      <c r="Y738">
        <v>4</v>
      </c>
    </row>
    <row r="739" spans="1:25" x14ac:dyDescent="0.25">
      <c r="A739">
        <v>10214</v>
      </c>
      <c r="B739">
        <v>27</v>
      </c>
      <c r="C739">
        <v>100</v>
      </c>
      <c r="D739">
        <v>4</v>
      </c>
      <c r="E739">
        <v>3604.23</v>
      </c>
      <c r="F739" s="1">
        <v>38012</v>
      </c>
      <c r="G739" t="s">
        <v>25</v>
      </c>
      <c r="H739" t="s">
        <v>581</v>
      </c>
      <c r="I739">
        <v>127</v>
      </c>
      <c r="J739" t="s">
        <v>622</v>
      </c>
      <c r="K739" t="s">
        <v>202</v>
      </c>
      <c r="L739" t="s">
        <v>203</v>
      </c>
      <c r="M739" t="s">
        <v>204</v>
      </c>
      <c r="N739" t="s">
        <v>31</v>
      </c>
      <c r="O739" t="s">
        <v>189</v>
      </c>
      <c r="P739" t="s">
        <v>31</v>
      </c>
      <c r="Q739" t="s">
        <v>205</v>
      </c>
      <c r="R739" t="s">
        <v>191</v>
      </c>
      <c r="S739" t="s">
        <v>45</v>
      </c>
      <c r="T739" t="s">
        <v>206</v>
      </c>
      <c r="U739" t="s">
        <v>53</v>
      </c>
      <c r="V739">
        <v>0.21259842519684999</v>
      </c>
      <c r="W739">
        <v>2004</v>
      </c>
      <c r="X739">
        <v>1</v>
      </c>
      <c r="Y739">
        <v>1</v>
      </c>
    </row>
    <row r="740" spans="1:25" x14ac:dyDescent="0.25">
      <c r="A740">
        <v>10227</v>
      </c>
      <c r="B740">
        <v>46</v>
      </c>
      <c r="C740">
        <v>100</v>
      </c>
      <c r="D740">
        <v>7</v>
      </c>
      <c r="E740">
        <v>7017.76</v>
      </c>
      <c r="F740" s="1">
        <v>38048</v>
      </c>
      <c r="G740" t="s">
        <v>25</v>
      </c>
      <c r="H740" t="s">
        <v>581</v>
      </c>
      <c r="I740">
        <v>127</v>
      </c>
      <c r="J740" t="s">
        <v>622</v>
      </c>
      <c r="K740" t="s">
        <v>232</v>
      </c>
      <c r="L740" t="s">
        <v>233</v>
      </c>
      <c r="M740" t="s">
        <v>234</v>
      </c>
      <c r="N740" t="s">
        <v>31</v>
      </c>
      <c r="O740" t="s">
        <v>235</v>
      </c>
      <c r="P740" t="s">
        <v>31</v>
      </c>
      <c r="Q740" t="s">
        <v>236</v>
      </c>
      <c r="R740" t="s">
        <v>44</v>
      </c>
      <c r="S740" t="s">
        <v>45</v>
      </c>
      <c r="T740" t="s">
        <v>237</v>
      </c>
      <c r="U740" t="s">
        <v>163</v>
      </c>
      <c r="V740">
        <v>0.21259842519684999</v>
      </c>
      <c r="W740">
        <v>2004</v>
      </c>
      <c r="X740">
        <v>3</v>
      </c>
      <c r="Y740">
        <v>1</v>
      </c>
    </row>
    <row r="741" spans="1:25" x14ac:dyDescent="0.25">
      <c r="A741">
        <v>10243</v>
      </c>
      <c r="B741">
        <v>47</v>
      </c>
      <c r="C741">
        <v>100</v>
      </c>
      <c r="D741">
        <v>2</v>
      </c>
      <c r="E741">
        <v>6154.18</v>
      </c>
      <c r="F741" s="1">
        <v>38103</v>
      </c>
      <c r="G741" t="s">
        <v>25</v>
      </c>
      <c r="H741" t="s">
        <v>581</v>
      </c>
      <c r="I741">
        <v>127</v>
      </c>
      <c r="J741" t="s">
        <v>622</v>
      </c>
      <c r="K741" t="s">
        <v>439</v>
      </c>
      <c r="L741" t="s">
        <v>440</v>
      </c>
      <c r="M741" t="s">
        <v>441</v>
      </c>
      <c r="N741" t="s">
        <v>31</v>
      </c>
      <c r="O741" t="s">
        <v>404</v>
      </c>
      <c r="P741" t="s">
        <v>133</v>
      </c>
      <c r="Q741" t="s">
        <v>405</v>
      </c>
      <c r="R741" t="s">
        <v>35</v>
      </c>
      <c r="S741" t="s">
        <v>36</v>
      </c>
      <c r="T741" t="s">
        <v>442</v>
      </c>
      <c r="U741" t="s">
        <v>53</v>
      </c>
      <c r="V741">
        <v>0.21259842519684999</v>
      </c>
      <c r="W741">
        <v>2004</v>
      </c>
      <c r="X741">
        <v>4</v>
      </c>
      <c r="Y741">
        <v>2</v>
      </c>
    </row>
    <row r="742" spans="1:25" x14ac:dyDescent="0.25">
      <c r="A742">
        <v>10280</v>
      </c>
      <c r="B742">
        <v>37</v>
      </c>
      <c r="C742">
        <v>100</v>
      </c>
      <c r="D742">
        <v>13</v>
      </c>
      <c r="E742">
        <v>4750.8</v>
      </c>
      <c r="F742" s="1">
        <v>38216</v>
      </c>
      <c r="G742" t="s">
        <v>25</v>
      </c>
      <c r="H742" t="s">
        <v>581</v>
      </c>
      <c r="I742">
        <v>127</v>
      </c>
      <c r="J742" t="s">
        <v>622</v>
      </c>
      <c r="K742" t="s">
        <v>268</v>
      </c>
      <c r="L742" t="s">
        <v>269</v>
      </c>
      <c r="M742" t="s">
        <v>270</v>
      </c>
      <c r="N742" t="s">
        <v>31</v>
      </c>
      <c r="O742" t="s">
        <v>271</v>
      </c>
      <c r="P742" t="s">
        <v>31</v>
      </c>
      <c r="Q742" t="s">
        <v>272</v>
      </c>
      <c r="R742" t="s">
        <v>273</v>
      </c>
      <c r="S742" t="s">
        <v>45</v>
      </c>
      <c r="T742" t="s">
        <v>274</v>
      </c>
      <c r="U742" t="s">
        <v>53</v>
      </c>
      <c r="V742">
        <v>0.21259842519684999</v>
      </c>
      <c r="W742">
        <v>2004</v>
      </c>
      <c r="X742">
        <v>8</v>
      </c>
      <c r="Y742">
        <v>3</v>
      </c>
    </row>
    <row r="743" spans="1:25" x14ac:dyDescent="0.25">
      <c r="A743">
        <v>10288</v>
      </c>
      <c r="B743">
        <v>31</v>
      </c>
      <c r="C743">
        <v>100</v>
      </c>
      <c r="D743">
        <v>2</v>
      </c>
      <c r="E743">
        <v>3822.92</v>
      </c>
      <c r="F743" s="1">
        <v>38231</v>
      </c>
      <c r="G743" t="s">
        <v>25</v>
      </c>
      <c r="H743" t="s">
        <v>581</v>
      </c>
      <c r="I743">
        <v>127</v>
      </c>
      <c r="J743" t="s">
        <v>622</v>
      </c>
      <c r="K743" t="s">
        <v>443</v>
      </c>
      <c r="L743" t="s">
        <v>444</v>
      </c>
      <c r="M743" t="s">
        <v>445</v>
      </c>
      <c r="N743" t="s">
        <v>446</v>
      </c>
      <c r="O743" t="s">
        <v>210</v>
      </c>
      <c r="P743" t="s">
        <v>31</v>
      </c>
      <c r="Q743" t="s">
        <v>447</v>
      </c>
      <c r="R743" t="s">
        <v>210</v>
      </c>
      <c r="S743" t="s">
        <v>102</v>
      </c>
      <c r="T743" t="s">
        <v>448</v>
      </c>
      <c r="U743" t="s">
        <v>53</v>
      </c>
      <c r="V743">
        <v>0.21259842519684999</v>
      </c>
      <c r="W743">
        <v>2004</v>
      </c>
      <c r="X743">
        <v>9</v>
      </c>
      <c r="Y743">
        <v>3</v>
      </c>
    </row>
    <row r="744" spans="1:25" x14ac:dyDescent="0.25">
      <c r="A744">
        <v>10304</v>
      </c>
      <c r="B744">
        <v>24</v>
      </c>
      <c r="C744">
        <v>100</v>
      </c>
      <c r="D744">
        <v>17</v>
      </c>
      <c r="E744">
        <v>2440.8000000000002</v>
      </c>
      <c r="F744" s="1">
        <v>38271</v>
      </c>
      <c r="G744" t="s">
        <v>25</v>
      </c>
      <c r="H744" t="s">
        <v>581</v>
      </c>
      <c r="I744">
        <v>127</v>
      </c>
      <c r="J744" t="s">
        <v>622</v>
      </c>
      <c r="K744" t="s">
        <v>281</v>
      </c>
      <c r="L744" t="s">
        <v>282</v>
      </c>
      <c r="M744" t="s">
        <v>283</v>
      </c>
      <c r="N744" t="s">
        <v>31</v>
      </c>
      <c r="O744" t="s">
        <v>284</v>
      </c>
      <c r="P744" t="s">
        <v>31</v>
      </c>
      <c r="Q744" t="s">
        <v>285</v>
      </c>
      <c r="R744" t="s">
        <v>44</v>
      </c>
      <c r="S744" t="s">
        <v>45</v>
      </c>
      <c r="T744" t="s">
        <v>286</v>
      </c>
      <c r="U744" t="s">
        <v>38</v>
      </c>
      <c r="V744">
        <v>0.21259842519684999</v>
      </c>
      <c r="W744">
        <v>2004</v>
      </c>
      <c r="X744">
        <v>10</v>
      </c>
      <c r="Y744">
        <v>4</v>
      </c>
    </row>
    <row r="745" spans="1:25" x14ac:dyDescent="0.25">
      <c r="A745">
        <v>10312</v>
      </c>
      <c r="B745">
        <v>31</v>
      </c>
      <c r="C745">
        <v>100</v>
      </c>
      <c r="D745">
        <v>14</v>
      </c>
      <c r="E745">
        <v>4729.3599999999997</v>
      </c>
      <c r="F745" s="1">
        <v>38281</v>
      </c>
      <c r="G745" t="s">
        <v>25</v>
      </c>
      <c r="H745" t="s">
        <v>581</v>
      </c>
      <c r="I745">
        <v>127</v>
      </c>
      <c r="J745" t="s">
        <v>622</v>
      </c>
      <c r="K745" t="s">
        <v>287</v>
      </c>
      <c r="L745" t="s">
        <v>288</v>
      </c>
      <c r="M745" t="s">
        <v>289</v>
      </c>
      <c r="N745" t="s">
        <v>31</v>
      </c>
      <c r="O745" t="s">
        <v>290</v>
      </c>
      <c r="P745" t="s">
        <v>58</v>
      </c>
      <c r="Q745" t="s">
        <v>121</v>
      </c>
      <c r="R745" t="s">
        <v>35</v>
      </c>
      <c r="S745" t="s">
        <v>36</v>
      </c>
      <c r="T745" t="s">
        <v>291</v>
      </c>
      <c r="U745" t="s">
        <v>53</v>
      </c>
      <c r="V745">
        <v>0.21259842519684999</v>
      </c>
      <c r="W745">
        <v>2004</v>
      </c>
      <c r="X745">
        <v>10</v>
      </c>
      <c r="Y745">
        <v>4</v>
      </c>
    </row>
    <row r="746" spans="1:25" x14ac:dyDescent="0.25">
      <c r="A746">
        <v>10322</v>
      </c>
      <c r="B746">
        <v>50</v>
      </c>
      <c r="C746">
        <v>100</v>
      </c>
      <c r="D746">
        <v>6</v>
      </c>
      <c r="E746">
        <v>12536.5</v>
      </c>
      <c r="F746" s="1">
        <v>38295</v>
      </c>
      <c r="G746" t="s">
        <v>25</v>
      </c>
      <c r="H746" t="s">
        <v>581</v>
      </c>
      <c r="I746">
        <v>127</v>
      </c>
      <c r="J746" t="s">
        <v>622</v>
      </c>
      <c r="K746" t="s">
        <v>292</v>
      </c>
      <c r="L746" t="s">
        <v>293</v>
      </c>
      <c r="M746" t="s">
        <v>294</v>
      </c>
      <c r="N746" t="s">
        <v>31</v>
      </c>
      <c r="O746" t="s">
        <v>295</v>
      </c>
      <c r="P746" t="s">
        <v>296</v>
      </c>
      <c r="Q746" t="s">
        <v>297</v>
      </c>
      <c r="R746" t="s">
        <v>35</v>
      </c>
      <c r="S746" t="s">
        <v>36</v>
      </c>
      <c r="T746" t="s">
        <v>298</v>
      </c>
      <c r="U746" t="s">
        <v>163</v>
      </c>
      <c r="V746">
        <v>0.21259842519684999</v>
      </c>
      <c r="W746">
        <v>2004</v>
      </c>
      <c r="X746">
        <v>11</v>
      </c>
      <c r="Y746">
        <v>4</v>
      </c>
    </row>
    <row r="747" spans="1:25" x14ac:dyDescent="0.25">
      <c r="A747">
        <v>10332</v>
      </c>
      <c r="B747">
        <v>35</v>
      </c>
      <c r="C747">
        <v>64.69</v>
      </c>
      <c r="D747">
        <v>8</v>
      </c>
      <c r="E747">
        <v>2264.15</v>
      </c>
      <c r="F747" s="1">
        <v>38308</v>
      </c>
      <c r="G747" t="s">
        <v>25</v>
      </c>
      <c r="H747" t="s">
        <v>581</v>
      </c>
      <c r="I747">
        <v>127</v>
      </c>
      <c r="J747" t="s">
        <v>622</v>
      </c>
      <c r="K747" t="s">
        <v>517</v>
      </c>
      <c r="L747" t="s">
        <v>518</v>
      </c>
      <c r="M747" t="s">
        <v>519</v>
      </c>
      <c r="N747" t="s">
        <v>31</v>
      </c>
      <c r="O747" t="s">
        <v>520</v>
      </c>
      <c r="P747" t="s">
        <v>31</v>
      </c>
      <c r="Q747" t="s">
        <v>521</v>
      </c>
      <c r="R747" t="s">
        <v>183</v>
      </c>
      <c r="S747" t="s">
        <v>45</v>
      </c>
      <c r="T747" t="s">
        <v>522</v>
      </c>
      <c r="U747" t="s">
        <v>38</v>
      </c>
      <c r="V747">
        <v>0.490629921259843</v>
      </c>
      <c r="W747">
        <v>2004</v>
      </c>
      <c r="X747">
        <v>11</v>
      </c>
      <c r="Y747">
        <v>4</v>
      </c>
    </row>
    <row r="748" spans="1:25" x14ac:dyDescent="0.25">
      <c r="A748">
        <v>10344</v>
      </c>
      <c r="B748">
        <v>30</v>
      </c>
      <c r="C748">
        <v>100</v>
      </c>
      <c r="D748">
        <v>3</v>
      </c>
      <c r="E748">
        <v>3928.2</v>
      </c>
      <c r="F748" s="1">
        <v>38316</v>
      </c>
      <c r="G748" t="s">
        <v>25</v>
      </c>
      <c r="H748" t="s">
        <v>581</v>
      </c>
      <c r="I748">
        <v>127</v>
      </c>
      <c r="J748" t="s">
        <v>622</v>
      </c>
      <c r="K748" t="s">
        <v>457</v>
      </c>
      <c r="L748" t="s">
        <v>458</v>
      </c>
      <c r="M748" t="s">
        <v>459</v>
      </c>
      <c r="N748" t="s">
        <v>31</v>
      </c>
      <c r="O748" t="s">
        <v>460</v>
      </c>
      <c r="P748" t="s">
        <v>31</v>
      </c>
      <c r="Q748" t="s">
        <v>461</v>
      </c>
      <c r="R748" t="s">
        <v>44</v>
      </c>
      <c r="S748" t="s">
        <v>45</v>
      </c>
      <c r="T748" t="s">
        <v>462</v>
      </c>
      <c r="U748" t="s">
        <v>53</v>
      </c>
      <c r="V748">
        <v>0.21259842519684999</v>
      </c>
      <c r="W748">
        <v>2004</v>
      </c>
      <c r="X748">
        <v>11</v>
      </c>
      <c r="Y748">
        <v>4</v>
      </c>
    </row>
    <row r="749" spans="1:25" x14ac:dyDescent="0.25">
      <c r="A749">
        <v>10356</v>
      </c>
      <c r="B749">
        <v>29</v>
      </c>
      <c r="C749">
        <v>100</v>
      </c>
      <c r="D749">
        <v>3</v>
      </c>
      <c r="E749">
        <v>3630.22</v>
      </c>
      <c r="F749" s="1">
        <v>38330</v>
      </c>
      <c r="G749" t="s">
        <v>25</v>
      </c>
      <c r="H749" t="s">
        <v>581</v>
      </c>
      <c r="I749">
        <v>127</v>
      </c>
      <c r="J749" t="s">
        <v>622</v>
      </c>
      <c r="K749" t="s">
        <v>47</v>
      </c>
      <c r="L749" t="s">
        <v>48</v>
      </c>
      <c r="M749" t="s">
        <v>49</v>
      </c>
      <c r="N749" t="s">
        <v>31</v>
      </c>
      <c r="O749" t="s">
        <v>50</v>
      </c>
      <c r="P749" t="s">
        <v>31</v>
      </c>
      <c r="Q749" t="s">
        <v>51</v>
      </c>
      <c r="R749" t="s">
        <v>44</v>
      </c>
      <c r="S749" t="s">
        <v>45</v>
      </c>
      <c r="T749" t="s">
        <v>52</v>
      </c>
      <c r="U749" t="s">
        <v>53</v>
      </c>
      <c r="V749">
        <v>0.21259842519684999</v>
      </c>
      <c r="W749">
        <v>2004</v>
      </c>
      <c r="X749">
        <v>12</v>
      </c>
      <c r="Y749">
        <v>4</v>
      </c>
    </row>
    <row r="750" spans="1:25" x14ac:dyDescent="0.25">
      <c r="A750">
        <v>10367</v>
      </c>
      <c r="B750">
        <v>27</v>
      </c>
      <c r="C750">
        <v>100</v>
      </c>
      <c r="D750">
        <v>5</v>
      </c>
      <c r="E750">
        <v>4196.07</v>
      </c>
      <c r="F750" s="1">
        <v>38364</v>
      </c>
      <c r="G750" t="s">
        <v>432</v>
      </c>
      <c r="H750" t="s">
        <v>581</v>
      </c>
      <c r="I750">
        <v>127</v>
      </c>
      <c r="J750" t="s">
        <v>622</v>
      </c>
      <c r="K750" t="s">
        <v>54</v>
      </c>
      <c r="L750" t="s">
        <v>55</v>
      </c>
      <c r="M750" t="s">
        <v>56</v>
      </c>
      <c r="N750" t="s">
        <v>31</v>
      </c>
      <c r="O750" t="s">
        <v>57</v>
      </c>
      <c r="P750" t="s">
        <v>58</v>
      </c>
      <c r="Q750" t="s">
        <v>59</v>
      </c>
      <c r="R750" t="s">
        <v>35</v>
      </c>
      <c r="S750" t="s">
        <v>36</v>
      </c>
      <c r="T750" t="s">
        <v>60</v>
      </c>
      <c r="U750" t="s">
        <v>53</v>
      </c>
      <c r="V750">
        <v>0.21259842519684999</v>
      </c>
      <c r="W750">
        <v>2005</v>
      </c>
      <c r="X750">
        <v>1</v>
      </c>
      <c r="Y750">
        <v>1</v>
      </c>
    </row>
    <row r="751" spans="1:25" x14ac:dyDescent="0.25">
      <c r="A751">
        <v>10380</v>
      </c>
      <c r="B751">
        <v>40</v>
      </c>
      <c r="C751">
        <v>100</v>
      </c>
      <c r="D751">
        <v>10</v>
      </c>
      <c r="E751">
        <v>4931.6000000000004</v>
      </c>
      <c r="F751" s="1">
        <v>38399</v>
      </c>
      <c r="G751" t="s">
        <v>25</v>
      </c>
      <c r="H751" t="s">
        <v>581</v>
      </c>
      <c r="I751">
        <v>127</v>
      </c>
      <c r="J751" t="s">
        <v>622</v>
      </c>
      <c r="K751" t="s">
        <v>186</v>
      </c>
      <c r="L751" t="s">
        <v>187</v>
      </c>
      <c r="M751" t="s">
        <v>188</v>
      </c>
      <c r="N751" t="s">
        <v>31</v>
      </c>
      <c r="O751" t="s">
        <v>189</v>
      </c>
      <c r="P751" t="s">
        <v>31</v>
      </c>
      <c r="Q751" t="s">
        <v>190</v>
      </c>
      <c r="R751" t="s">
        <v>191</v>
      </c>
      <c r="S751" t="s">
        <v>45</v>
      </c>
      <c r="T751" t="s">
        <v>192</v>
      </c>
      <c r="U751" t="s">
        <v>53</v>
      </c>
      <c r="V751">
        <v>0.21259842519684999</v>
      </c>
      <c r="W751">
        <v>2005</v>
      </c>
      <c r="X751">
        <v>2</v>
      </c>
      <c r="Y751">
        <v>1</v>
      </c>
    </row>
    <row r="752" spans="1:25" x14ac:dyDescent="0.25">
      <c r="A752">
        <v>10390</v>
      </c>
      <c r="B752">
        <v>31</v>
      </c>
      <c r="C752">
        <v>98.99</v>
      </c>
      <c r="D752">
        <v>16</v>
      </c>
      <c r="E752">
        <v>3068.69</v>
      </c>
      <c r="F752" s="1">
        <v>38415</v>
      </c>
      <c r="G752" t="s">
        <v>25</v>
      </c>
      <c r="H752" t="s">
        <v>581</v>
      </c>
      <c r="I752">
        <v>127</v>
      </c>
      <c r="J752" t="s">
        <v>622</v>
      </c>
      <c r="K752" t="s">
        <v>287</v>
      </c>
      <c r="L752" t="s">
        <v>288</v>
      </c>
      <c r="M752" t="s">
        <v>289</v>
      </c>
      <c r="N752" t="s">
        <v>31</v>
      </c>
      <c r="O752" t="s">
        <v>290</v>
      </c>
      <c r="P752" t="s">
        <v>58</v>
      </c>
      <c r="Q752" t="s">
        <v>121</v>
      </c>
      <c r="R752" t="s">
        <v>35</v>
      </c>
      <c r="S752" t="s">
        <v>36</v>
      </c>
      <c r="T752" t="s">
        <v>291</v>
      </c>
      <c r="U752" t="s">
        <v>53</v>
      </c>
      <c r="V752">
        <v>0.22055118110236199</v>
      </c>
      <c r="W752">
        <v>2005</v>
      </c>
      <c r="X752">
        <v>3</v>
      </c>
      <c r="Y752">
        <v>1</v>
      </c>
    </row>
    <row r="753" spans="1:25" x14ac:dyDescent="0.25">
      <c r="A753">
        <v>10409</v>
      </c>
      <c r="B753">
        <v>6</v>
      </c>
      <c r="C753">
        <v>100</v>
      </c>
      <c r="D753">
        <v>2</v>
      </c>
      <c r="E753">
        <v>785.64</v>
      </c>
      <c r="F753" s="1">
        <v>38465</v>
      </c>
      <c r="G753" t="s">
        <v>25</v>
      </c>
      <c r="H753" t="s">
        <v>581</v>
      </c>
      <c r="I753">
        <v>127</v>
      </c>
      <c r="J753" t="s">
        <v>622</v>
      </c>
      <c r="K753" t="s">
        <v>443</v>
      </c>
      <c r="L753" t="s">
        <v>444</v>
      </c>
      <c r="M753" t="s">
        <v>445</v>
      </c>
      <c r="N753" t="s">
        <v>446</v>
      </c>
      <c r="O753" t="s">
        <v>210</v>
      </c>
      <c r="P753" t="s">
        <v>31</v>
      </c>
      <c r="Q753" t="s">
        <v>447</v>
      </c>
      <c r="R753" t="s">
        <v>210</v>
      </c>
      <c r="S753" t="s">
        <v>102</v>
      </c>
      <c r="T753" t="s">
        <v>448</v>
      </c>
      <c r="U753" t="s">
        <v>38</v>
      </c>
      <c r="V753">
        <v>0.21259842519684999</v>
      </c>
      <c r="W753">
        <v>2005</v>
      </c>
      <c r="X753">
        <v>4</v>
      </c>
      <c r="Y753">
        <v>2</v>
      </c>
    </row>
    <row r="754" spans="1:25" x14ac:dyDescent="0.25">
      <c r="A754">
        <v>10420</v>
      </c>
      <c r="B754">
        <v>45</v>
      </c>
      <c r="C754">
        <v>100</v>
      </c>
      <c r="D754">
        <v>2</v>
      </c>
      <c r="E754">
        <v>4977</v>
      </c>
      <c r="F754" s="1">
        <v>38501</v>
      </c>
      <c r="G754" t="s">
        <v>318</v>
      </c>
      <c r="H754" t="s">
        <v>581</v>
      </c>
      <c r="I754">
        <v>127</v>
      </c>
      <c r="J754" t="s">
        <v>622</v>
      </c>
      <c r="K754" t="s">
        <v>164</v>
      </c>
      <c r="L754" t="s">
        <v>165</v>
      </c>
      <c r="M754" t="s">
        <v>166</v>
      </c>
      <c r="N754" t="s">
        <v>167</v>
      </c>
      <c r="O754" t="s">
        <v>168</v>
      </c>
      <c r="P754" t="s">
        <v>169</v>
      </c>
      <c r="Q754" t="s">
        <v>170</v>
      </c>
      <c r="R754" t="s">
        <v>101</v>
      </c>
      <c r="S754" t="s">
        <v>102</v>
      </c>
      <c r="T754" t="s">
        <v>171</v>
      </c>
      <c r="U754" t="s">
        <v>53</v>
      </c>
      <c r="V754">
        <v>0.21259842519684999</v>
      </c>
      <c r="W754">
        <v>2005</v>
      </c>
      <c r="X754">
        <v>5</v>
      </c>
      <c r="Y754">
        <v>2</v>
      </c>
    </row>
    <row r="755" spans="1:25" x14ac:dyDescent="0.25">
      <c r="A755">
        <v>10103</v>
      </c>
      <c r="B755">
        <v>22</v>
      </c>
      <c r="C755">
        <v>54.09</v>
      </c>
      <c r="D755">
        <v>2</v>
      </c>
      <c r="E755">
        <v>1189.98</v>
      </c>
      <c r="F755" s="1">
        <v>37650</v>
      </c>
      <c r="G755" t="s">
        <v>25</v>
      </c>
      <c r="H755" t="s">
        <v>529</v>
      </c>
      <c r="I755">
        <v>60</v>
      </c>
      <c r="J755" t="s">
        <v>623</v>
      </c>
      <c r="K755" t="s">
        <v>143</v>
      </c>
      <c r="L755" t="s">
        <v>144</v>
      </c>
      <c r="M755" t="s">
        <v>145</v>
      </c>
      <c r="N755" t="s">
        <v>31</v>
      </c>
      <c r="O755" t="s">
        <v>146</v>
      </c>
      <c r="P755" t="s">
        <v>31</v>
      </c>
      <c r="Q755" t="s">
        <v>147</v>
      </c>
      <c r="R755" t="s">
        <v>83</v>
      </c>
      <c r="S755" t="s">
        <v>45</v>
      </c>
      <c r="T755" t="s">
        <v>148</v>
      </c>
      <c r="U755" t="s">
        <v>38</v>
      </c>
      <c r="V755">
        <v>9.8500000000000004E-2</v>
      </c>
      <c r="W755">
        <v>2003</v>
      </c>
      <c r="X755">
        <v>1</v>
      </c>
      <c r="Y755">
        <v>1</v>
      </c>
    </row>
    <row r="756" spans="1:25" x14ac:dyDescent="0.25">
      <c r="A756">
        <v>10114</v>
      </c>
      <c r="B756">
        <v>45</v>
      </c>
      <c r="C756">
        <v>68.67</v>
      </c>
      <c r="D756">
        <v>6</v>
      </c>
      <c r="E756">
        <v>3090.15</v>
      </c>
      <c r="F756" s="1">
        <v>37712</v>
      </c>
      <c r="G756" t="s">
        <v>25</v>
      </c>
      <c r="H756" t="s">
        <v>529</v>
      </c>
      <c r="I756">
        <v>60</v>
      </c>
      <c r="J756" t="s">
        <v>623</v>
      </c>
      <c r="K756" t="s">
        <v>427</v>
      </c>
      <c r="L756" t="s">
        <v>428</v>
      </c>
      <c r="M756" t="s">
        <v>429</v>
      </c>
      <c r="N756" t="s">
        <v>31</v>
      </c>
      <c r="O756" t="s">
        <v>50</v>
      </c>
      <c r="P756" t="s">
        <v>31</v>
      </c>
      <c r="Q756" t="s">
        <v>430</v>
      </c>
      <c r="R756" t="s">
        <v>44</v>
      </c>
      <c r="S756" t="s">
        <v>45</v>
      </c>
      <c r="T756" t="s">
        <v>431</v>
      </c>
      <c r="U756" t="s">
        <v>53</v>
      </c>
      <c r="V756">
        <v>-0.14449999999999999</v>
      </c>
      <c r="W756">
        <v>2003</v>
      </c>
      <c r="X756">
        <v>4</v>
      </c>
      <c r="Y756">
        <v>2</v>
      </c>
    </row>
    <row r="757" spans="1:25" x14ac:dyDescent="0.25">
      <c r="A757">
        <v>10126</v>
      </c>
      <c r="B757">
        <v>43</v>
      </c>
      <c r="C757">
        <v>65.02</v>
      </c>
      <c r="D757">
        <v>2</v>
      </c>
      <c r="E757">
        <v>2795.86</v>
      </c>
      <c r="F757" s="1">
        <v>37769</v>
      </c>
      <c r="G757" t="s">
        <v>25</v>
      </c>
      <c r="H757" t="s">
        <v>529</v>
      </c>
      <c r="I757">
        <v>60</v>
      </c>
      <c r="J757" t="s">
        <v>623</v>
      </c>
      <c r="K757" t="s">
        <v>202</v>
      </c>
      <c r="L757" t="s">
        <v>203</v>
      </c>
      <c r="M757" t="s">
        <v>204</v>
      </c>
      <c r="N757" t="s">
        <v>31</v>
      </c>
      <c r="O757" t="s">
        <v>189</v>
      </c>
      <c r="P757" t="s">
        <v>31</v>
      </c>
      <c r="Q757" t="s">
        <v>205</v>
      </c>
      <c r="R757" t="s">
        <v>191</v>
      </c>
      <c r="S757" t="s">
        <v>45</v>
      </c>
      <c r="T757" t="s">
        <v>206</v>
      </c>
      <c r="U757" t="s">
        <v>38</v>
      </c>
      <c r="V757">
        <v>-8.3666666666666598E-2</v>
      </c>
      <c r="W757">
        <v>2003</v>
      </c>
      <c r="X757">
        <v>5</v>
      </c>
      <c r="Y757">
        <v>2</v>
      </c>
    </row>
    <row r="758" spans="1:25" x14ac:dyDescent="0.25">
      <c r="A758">
        <v>10140</v>
      </c>
      <c r="B758">
        <v>46</v>
      </c>
      <c r="C758">
        <v>61.99</v>
      </c>
      <c r="D758">
        <v>2</v>
      </c>
      <c r="E758">
        <v>2851.54</v>
      </c>
      <c r="F758" s="1">
        <v>37826</v>
      </c>
      <c r="G758" t="s">
        <v>25</v>
      </c>
      <c r="H758" t="s">
        <v>529</v>
      </c>
      <c r="I758">
        <v>60</v>
      </c>
      <c r="J758" t="s">
        <v>623</v>
      </c>
      <c r="K758" t="s">
        <v>66</v>
      </c>
      <c r="L758" t="s">
        <v>67</v>
      </c>
      <c r="M758" t="s">
        <v>68</v>
      </c>
      <c r="N758" t="s">
        <v>31</v>
      </c>
      <c r="O758" t="s">
        <v>69</v>
      </c>
      <c r="P758" t="s">
        <v>58</v>
      </c>
      <c r="Q758" t="s">
        <v>70</v>
      </c>
      <c r="R758" t="s">
        <v>35</v>
      </c>
      <c r="S758" t="s">
        <v>36</v>
      </c>
      <c r="T758" t="s">
        <v>71</v>
      </c>
      <c r="U758" t="s">
        <v>38</v>
      </c>
      <c r="V758">
        <v>-3.3166666666666698E-2</v>
      </c>
      <c r="W758">
        <v>2003</v>
      </c>
      <c r="X758">
        <v>7</v>
      </c>
      <c r="Y758">
        <v>3</v>
      </c>
    </row>
    <row r="759" spans="1:25" x14ac:dyDescent="0.25">
      <c r="A759">
        <v>10151</v>
      </c>
      <c r="B759">
        <v>39</v>
      </c>
      <c r="C759">
        <v>69.28</v>
      </c>
      <c r="D759">
        <v>9</v>
      </c>
      <c r="E759">
        <v>2701.92</v>
      </c>
      <c r="F759" s="1">
        <v>37885</v>
      </c>
      <c r="G759" t="s">
        <v>25</v>
      </c>
      <c r="H759" t="s">
        <v>529</v>
      </c>
      <c r="I759">
        <v>60</v>
      </c>
      <c r="J759" t="s">
        <v>623</v>
      </c>
      <c r="K759" t="s">
        <v>414</v>
      </c>
      <c r="L759" t="s">
        <v>415</v>
      </c>
      <c r="M759" t="s">
        <v>416</v>
      </c>
      <c r="N759" t="s">
        <v>31</v>
      </c>
      <c r="O759" t="s">
        <v>417</v>
      </c>
      <c r="P759" t="s">
        <v>31</v>
      </c>
      <c r="Q759" t="s">
        <v>418</v>
      </c>
      <c r="R759" t="s">
        <v>141</v>
      </c>
      <c r="S759" t="s">
        <v>45</v>
      </c>
      <c r="T759" t="s">
        <v>419</v>
      </c>
      <c r="U759" t="s">
        <v>38</v>
      </c>
      <c r="V759">
        <v>-0.15466666666666701</v>
      </c>
      <c r="W759">
        <v>2003</v>
      </c>
      <c r="X759">
        <v>9</v>
      </c>
      <c r="Y759">
        <v>3</v>
      </c>
    </row>
    <row r="760" spans="1:25" x14ac:dyDescent="0.25">
      <c r="A760">
        <v>10165</v>
      </c>
      <c r="B760">
        <v>31</v>
      </c>
      <c r="C760">
        <v>71.099999999999994</v>
      </c>
      <c r="D760">
        <v>18</v>
      </c>
      <c r="E760">
        <v>2204.1</v>
      </c>
      <c r="F760" s="1">
        <v>37916</v>
      </c>
      <c r="G760" t="s">
        <v>25</v>
      </c>
      <c r="H760" t="s">
        <v>529</v>
      </c>
      <c r="I760">
        <v>60</v>
      </c>
      <c r="J760" t="s">
        <v>623</v>
      </c>
      <c r="K760" t="s">
        <v>207</v>
      </c>
      <c r="L760" t="s">
        <v>208</v>
      </c>
      <c r="M760" t="s">
        <v>209</v>
      </c>
      <c r="N760" t="s">
        <v>31</v>
      </c>
      <c r="O760" t="s">
        <v>210</v>
      </c>
      <c r="P760" t="s">
        <v>31</v>
      </c>
      <c r="Q760" t="s">
        <v>211</v>
      </c>
      <c r="R760" t="s">
        <v>210</v>
      </c>
      <c r="S760" t="s">
        <v>212</v>
      </c>
      <c r="T760" t="s">
        <v>213</v>
      </c>
      <c r="U760" t="s">
        <v>38</v>
      </c>
      <c r="V760">
        <v>-0.185</v>
      </c>
      <c r="W760">
        <v>2003</v>
      </c>
      <c r="X760">
        <v>10</v>
      </c>
      <c r="Y760">
        <v>4</v>
      </c>
    </row>
    <row r="761" spans="1:25" x14ac:dyDescent="0.25">
      <c r="A761">
        <v>10175</v>
      </c>
      <c r="B761">
        <v>41</v>
      </c>
      <c r="C761">
        <v>69.28</v>
      </c>
      <c r="D761">
        <v>7</v>
      </c>
      <c r="E761">
        <v>2840.48</v>
      </c>
      <c r="F761" s="1">
        <v>37931</v>
      </c>
      <c r="G761" t="s">
        <v>25</v>
      </c>
      <c r="H761" t="s">
        <v>529</v>
      </c>
      <c r="I761">
        <v>60</v>
      </c>
      <c r="J761" t="s">
        <v>623</v>
      </c>
      <c r="K761" t="s">
        <v>349</v>
      </c>
      <c r="L761" t="s">
        <v>350</v>
      </c>
      <c r="M761" t="s">
        <v>351</v>
      </c>
      <c r="N761" t="s">
        <v>31</v>
      </c>
      <c r="O761" t="s">
        <v>352</v>
      </c>
      <c r="P761" t="s">
        <v>31</v>
      </c>
      <c r="Q761" t="s">
        <v>353</v>
      </c>
      <c r="R761" t="s">
        <v>183</v>
      </c>
      <c r="S761" t="s">
        <v>45</v>
      </c>
      <c r="T761" t="s">
        <v>354</v>
      </c>
      <c r="U761" t="s">
        <v>38</v>
      </c>
      <c r="V761">
        <v>-0.15466666666666701</v>
      </c>
      <c r="W761">
        <v>2003</v>
      </c>
      <c r="X761">
        <v>11</v>
      </c>
      <c r="Y761">
        <v>4</v>
      </c>
    </row>
    <row r="762" spans="1:25" x14ac:dyDescent="0.25">
      <c r="A762">
        <v>10184</v>
      </c>
      <c r="B762">
        <v>44</v>
      </c>
      <c r="C762">
        <v>60.16</v>
      </c>
      <c r="D762">
        <v>12</v>
      </c>
      <c r="E762">
        <v>2647.04</v>
      </c>
      <c r="F762" s="1">
        <v>37939</v>
      </c>
      <c r="G762" t="s">
        <v>25</v>
      </c>
      <c r="H762" t="s">
        <v>529</v>
      </c>
      <c r="I762">
        <v>60</v>
      </c>
      <c r="J762" t="s">
        <v>623</v>
      </c>
      <c r="K762" t="s">
        <v>548</v>
      </c>
      <c r="L762" t="s">
        <v>549</v>
      </c>
      <c r="M762" t="s">
        <v>550</v>
      </c>
      <c r="N762" t="s">
        <v>31</v>
      </c>
      <c r="O762" t="s">
        <v>551</v>
      </c>
      <c r="P762" t="s">
        <v>31</v>
      </c>
      <c r="Q762" t="s">
        <v>552</v>
      </c>
      <c r="R762" t="s">
        <v>191</v>
      </c>
      <c r="S762" t="s">
        <v>45</v>
      </c>
      <c r="T762" t="s">
        <v>553</v>
      </c>
      <c r="U762" t="s">
        <v>38</v>
      </c>
      <c r="V762">
        <v>-2.6666666666666102E-3</v>
      </c>
      <c r="W762">
        <v>2003</v>
      </c>
      <c r="X762">
        <v>11</v>
      </c>
      <c r="Y762">
        <v>4</v>
      </c>
    </row>
    <row r="763" spans="1:25" x14ac:dyDescent="0.25">
      <c r="A763">
        <v>10194</v>
      </c>
      <c r="B763">
        <v>45</v>
      </c>
      <c r="C763">
        <v>70.489999999999995</v>
      </c>
      <c r="D763">
        <v>2</v>
      </c>
      <c r="E763">
        <v>3172.05</v>
      </c>
      <c r="F763" s="1">
        <v>37950</v>
      </c>
      <c r="G763" t="s">
        <v>25</v>
      </c>
      <c r="H763" t="s">
        <v>529</v>
      </c>
      <c r="I763">
        <v>60</v>
      </c>
      <c r="J763" t="s">
        <v>623</v>
      </c>
      <c r="K763" t="s">
        <v>232</v>
      </c>
      <c r="L763" t="s">
        <v>233</v>
      </c>
      <c r="M763" t="s">
        <v>234</v>
      </c>
      <c r="N763" t="s">
        <v>31</v>
      </c>
      <c r="O763" t="s">
        <v>235</v>
      </c>
      <c r="P763" t="s">
        <v>31</v>
      </c>
      <c r="Q763" t="s">
        <v>236</v>
      </c>
      <c r="R763" t="s">
        <v>44</v>
      </c>
      <c r="S763" t="s">
        <v>45</v>
      </c>
      <c r="T763" t="s">
        <v>237</v>
      </c>
      <c r="U763" t="s">
        <v>53</v>
      </c>
      <c r="V763">
        <v>-0.17483333333333301</v>
      </c>
      <c r="W763">
        <v>2003</v>
      </c>
      <c r="X763">
        <v>11</v>
      </c>
      <c r="Y763">
        <v>4</v>
      </c>
    </row>
    <row r="764" spans="1:25" x14ac:dyDescent="0.25">
      <c r="A764">
        <v>10207</v>
      </c>
      <c r="B764">
        <v>37</v>
      </c>
      <c r="C764">
        <v>69.89</v>
      </c>
      <c r="D764">
        <v>13</v>
      </c>
      <c r="E764">
        <v>2585.9299999999998</v>
      </c>
      <c r="F764" s="1">
        <v>37964</v>
      </c>
      <c r="G764" t="s">
        <v>25</v>
      </c>
      <c r="H764" t="s">
        <v>529</v>
      </c>
      <c r="I764">
        <v>60</v>
      </c>
      <c r="J764" t="s">
        <v>623</v>
      </c>
      <c r="K764" t="s">
        <v>439</v>
      </c>
      <c r="L764" t="s">
        <v>440</v>
      </c>
      <c r="M764" t="s">
        <v>441</v>
      </c>
      <c r="N764" t="s">
        <v>31</v>
      </c>
      <c r="O764" t="s">
        <v>404</v>
      </c>
      <c r="P764" t="s">
        <v>133</v>
      </c>
      <c r="Q764" t="s">
        <v>405</v>
      </c>
      <c r="R764" t="s">
        <v>35</v>
      </c>
      <c r="S764" t="s">
        <v>36</v>
      </c>
      <c r="T764" t="s">
        <v>442</v>
      </c>
      <c r="U764" t="s">
        <v>38</v>
      </c>
      <c r="V764">
        <v>-0.164833333333333</v>
      </c>
      <c r="W764">
        <v>2003</v>
      </c>
      <c r="X764">
        <v>12</v>
      </c>
      <c r="Y764">
        <v>4</v>
      </c>
    </row>
    <row r="765" spans="1:25" x14ac:dyDescent="0.25">
      <c r="A765">
        <v>10217</v>
      </c>
      <c r="B765">
        <v>35</v>
      </c>
      <c r="C765">
        <v>61.38</v>
      </c>
      <c r="D765">
        <v>2</v>
      </c>
      <c r="E765">
        <v>2148.3000000000002</v>
      </c>
      <c r="F765" s="1">
        <v>38021</v>
      </c>
      <c r="G765" t="s">
        <v>25</v>
      </c>
      <c r="H765" t="s">
        <v>529</v>
      </c>
      <c r="I765">
        <v>60</v>
      </c>
      <c r="J765" t="s">
        <v>623</v>
      </c>
      <c r="K765" t="s">
        <v>443</v>
      </c>
      <c r="L765" t="s">
        <v>444</v>
      </c>
      <c r="M765" t="s">
        <v>445</v>
      </c>
      <c r="N765" t="s">
        <v>446</v>
      </c>
      <c r="O765" t="s">
        <v>210</v>
      </c>
      <c r="P765" t="s">
        <v>31</v>
      </c>
      <c r="Q765" t="s">
        <v>447</v>
      </c>
      <c r="R765" t="s">
        <v>210</v>
      </c>
      <c r="S765" t="s">
        <v>102</v>
      </c>
      <c r="T765" t="s">
        <v>448</v>
      </c>
      <c r="U765" t="s">
        <v>38</v>
      </c>
      <c r="V765">
        <v>-2.3E-2</v>
      </c>
      <c r="W765">
        <v>2004</v>
      </c>
      <c r="X765">
        <v>2</v>
      </c>
      <c r="Y765">
        <v>1</v>
      </c>
    </row>
    <row r="766" spans="1:25" x14ac:dyDescent="0.25">
      <c r="A766">
        <v>10229</v>
      </c>
      <c r="B766">
        <v>28</v>
      </c>
      <c r="C766">
        <v>59.55</v>
      </c>
      <c r="D766">
        <v>7</v>
      </c>
      <c r="E766">
        <v>1667.4</v>
      </c>
      <c r="F766" s="1">
        <v>38057</v>
      </c>
      <c r="G766" t="s">
        <v>25</v>
      </c>
      <c r="H766" t="s">
        <v>529</v>
      </c>
      <c r="I766">
        <v>60</v>
      </c>
      <c r="J766" t="s">
        <v>623</v>
      </c>
      <c r="K766" t="s">
        <v>287</v>
      </c>
      <c r="L766" t="s">
        <v>288</v>
      </c>
      <c r="M766" t="s">
        <v>289</v>
      </c>
      <c r="N766" t="s">
        <v>31</v>
      </c>
      <c r="O766" t="s">
        <v>290</v>
      </c>
      <c r="P766" t="s">
        <v>58</v>
      </c>
      <c r="Q766" t="s">
        <v>121</v>
      </c>
      <c r="R766" t="s">
        <v>35</v>
      </c>
      <c r="S766" t="s">
        <v>36</v>
      </c>
      <c r="T766" t="s">
        <v>291</v>
      </c>
      <c r="U766" t="s">
        <v>38</v>
      </c>
      <c r="V766">
        <v>7.50000000000005E-3</v>
      </c>
      <c r="W766">
        <v>2004</v>
      </c>
      <c r="X766">
        <v>3</v>
      </c>
      <c r="Y766">
        <v>1</v>
      </c>
    </row>
    <row r="767" spans="1:25" x14ac:dyDescent="0.25">
      <c r="A767">
        <v>10246</v>
      </c>
      <c r="B767">
        <v>30</v>
      </c>
      <c r="C767">
        <v>61.99</v>
      </c>
      <c r="D767">
        <v>11</v>
      </c>
      <c r="E767">
        <v>1859.7</v>
      </c>
      <c r="F767" s="1">
        <v>38112</v>
      </c>
      <c r="G767" t="s">
        <v>25</v>
      </c>
      <c r="H767" t="s">
        <v>529</v>
      </c>
      <c r="I767">
        <v>60</v>
      </c>
      <c r="J767" t="s">
        <v>623</v>
      </c>
      <c r="K767" t="s">
        <v>186</v>
      </c>
      <c r="L767" t="s">
        <v>187</v>
      </c>
      <c r="M767" t="s">
        <v>188</v>
      </c>
      <c r="N767" t="s">
        <v>31</v>
      </c>
      <c r="O767" t="s">
        <v>189</v>
      </c>
      <c r="P767" t="s">
        <v>31</v>
      </c>
      <c r="Q767" t="s">
        <v>190</v>
      </c>
      <c r="R767" t="s">
        <v>191</v>
      </c>
      <c r="S767" t="s">
        <v>45</v>
      </c>
      <c r="T767" t="s">
        <v>192</v>
      </c>
      <c r="U767" t="s">
        <v>38</v>
      </c>
      <c r="V767">
        <v>-3.3166666666666698E-2</v>
      </c>
      <c r="W767">
        <v>2004</v>
      </c>
      <c r="X767">
        <v>5</v>
      </c>
      <c r="Y767">
        <v>2</v>
      </c>
    </row>
    <row r="768" spans="1:25" x14ac:dyDescent="0.25">
      <c r="A768">
        <v>10259</v>
      </c>
      <c r="B768">
        <v>30</v>
      </c>
      <c r="C768">
        <v>49.22</v>
      </c>
      <c r="D768">
        <v>10</v>
      </c>
      <c r="E768">
        <v>1476.6</v>
      </c>
      <c r="F768" s="1">
        <v>38153</v>
      </c>
      <c r="G768" t="s">
        <v>25</v>
      </c>
      <c r="H768" t="s">
        <v>529</v>
      </c>
      <c r="I768">
        <v>60</v>
      </c>
      <c r="J768" t="s">
        <v>623</v>
      </c>
      <c r="K768" t="s">
        <v>443</v>
      </c>
      <c r="L768" t="s">
        <v>444</v>
      </c>
      <c r="M768" t="s">
        <v>445</v>
      </c>
      <c r="N768" t="s">
        <v>446</v>
      </c>
      <c r="O768" t="s">
        <v>210</v>
      </c>
      <c r="P768" t="s">
        <v>31</v>
      </c>
      <c r="Q768" t="s">
        <v>447</v>
      </c>
      <c r="R768" t="s">
        <v>210</v>
      </c>
      <c r="S768" t="s">
        <v>102</v>
      </c>
      <c r="T768" t="s">
        <v>448</v>
      </c>
      <c r="U768" t="s">
        <v>38</v>
      </c>
      <c r="V768">
        <v>0.179666666666667</v>
      </c>
      <c r="W768">
        <v>2004</v>
      </c>
      <c r="X768">
        <v>6</v>
      </c>
      <c r="Y768">
        <v>2</v>
      </c>
    </row>
    <row r="769" spans="1:25" x14ac:dyDescent="0.25">
      <c r="A769">
        <v>10271</v>
      </c>
      <c r="B769">
        <v>25</v>
      </c>
      <c r="C769">
        <v>69.28</v>
      </c>
      <c r="D769">
        <v>11</v>
      </c>
      <c r="E769">
        <v>1732</v>
      </c>
      <c r="F769" s="1">
        <v>38188</v>
      </c>
      <c r="G769" t="s">
        <v>25</v>
      </c>
      <c r="H769" t="s">
        <v>529</v>
      </c>
      <c r="I769">
        <v>60</v>
      </c>
      <c r="J769" t="s">
        <v>623</v>
      </c>
      <c r="K769" t="s">
        <v>287</v>
      </c>
      <c r="L769" t="s">
        <v>288</v>
      </c>
      <c r="M769" t="s">
        <v>289</v>
      </c>
      <c r="N769" t="s">
        <v>31</v>
      </c>
      <c r="O769" t="s">
        <v>290</v>
      </c>
      <c r="P769" t="s">
        <v>58</v>
      </c>
      <c r="Q769" t="s">
        <v>121</v>
      </c>
      <c r="R769" t="s">
        <v>35</v>
      </c>
      <c r="S769" t="s">
        <v>36</v>
      </c>
      <c r="T769" t="s">
        <v>291</v>
      </c>
      <c r="U769" t="s">
        <v>38</v>
      </c>
      <c r="V769">
        <v>-0.15466666666666701</v>
      </c>
      <c r="W769">
        <v>2004</v>
      </c>
      <c r="X769">
        <v>7</v>
      </c>
      <c r="Y769">
        <v>3</v>
      </c>
    </row>
    <row r="770" spans="1:25" x14ac:dyDescent="0.25">
      <c r="A770">
        <v>10281</v>
      </c>
      <c r="B770">
        <v>29</v>
      </c>
      <c r="C770">
        <v>57.73</v>
      </c>
      <c r="D770">
        <v>7</v>
      </c>
      <c r="E770">
        <v>1674.17</v>
      </c>
      <c r="F770" s="1">
        <v>38218</v>
      </c>
      <c r="G770" t="s">
        <v>25</v>
      </c>
      <c r="H770" t="s">
        <v>529</v>
      </c>
      <c r="I770">
        <v>60</v>
      </c>
      <c r="J770" t="s">
        <v>623</v>
      </c>
      <c r="K770" t="s">
        <v>149</v>
      </c>
      <c r="L770" t="s">
        <v>150</v>
      </c>
      <c r="M770" t="s">
        <v>151</v>
      </c>
      <c r="N770" t="s">
        <v>31</v>
      </c>
      <c r="O770" t="s">
        <v>152</v>
      </c>
      <c r="P770" t="s">
        <v>153</v>
      </c>
      <c r="Q770" t="s">
        <v>154</v>
      </c>
      <c r="R770" t="s">
        <v>35</v>
      </c>
      <c r="S770" t="s">
        <v>36</v>
      </c>
      <c r="T770" t="s">
        <v>155</v>
      </c>
      <c r="U770" t="s">
        <v>38</v>
      </c>
      <c r="V770">
        <v>3.7833333333333399E-2</v>
      </c>
      <c r="W770">
        <v>2004</v>
      </c>
      <c r="X770">
        <v>8</v>
      </c>
      <c r="Y770">
        <v>3</v>
      </c>
    </row>
    <row r="771" spans="1:25" x14ac:dyDescent="0.25">
      <c r="A771">
        <v>10291</v>
      </c>
      <c r="B771">
        <v>26</v>
      </c>
      <c r="C771">
        <v>57.73</v>
      </c>
      <c r="D771">
        <v>2</v>
      </c>
      <c r="E771">
        <v>1500.98</v>
      </c>
      <c r="F771" s="1">
        <v>38238</v>
      </c>
      <c r="G771" t="s">
        <v>25</v>
      </c>
      <c r="H771" t="s">
        <v>529</v>
      </c>
      <c r="I771">
        <v>60</v>
      </c>
      <c r="J771" t="s">
        <v>623</v>
      </c>
      <c r="K771" t="s">
        <v>275</v>
      </c>
      <c r="L771" t="s">
        <v>276</v>
      </c>
      <c r="M771" t="s">
        <v>277</v>
      </c>
      <c r="N771" t="s">
        <v>31</v>
      </c>
      <c r="O771" t="s">
        <v>278</v>
      </c>
      <c r="P771" t="s">
        <v>31</v>
      </c>
      <c r="Q771" t="s">
        <v>279</v>
      </c>
      <c r="R771" t="s">
        <v>200</v>
      </c>
      <c r="S771" t="s">
        <v>45</v>
      </c>
      <c r="T771" t="s">
        <v>280</v>
      </c>
      <c r="U771" t="s">
        <v>38</v>
      </c>
      <c r="V771">
        <v>3.7833333333333399E-2</v>
      </c>
      <c r="W771">
        <v>2004</v>
      </c>
      <c r="X771">
        <v>9</v>
      </c>
      <c r="Y771">
        <v>3</v>
      </c>
    </row>
    <row r="772" spans="1:25" x14ac:dyDescent="0.25">
      <c r="A772">
        <v>10305</v>
      </c>
      <c r="B772">
        <v>41</v>
      </c>
      <c r="C772">
        <v>53.48</v>
      </c>
      <c r="D772">
        <v>11</v>
      </c>
      <c r="E772">
        <v>2192.6799999999998</v>
      </c>
      <c r="F772" s="1">
        <v>38273</v>
      </c>
      <c r="G772" t="s">
        <v>25</v>
      </c>
      <c r="H772" t="s">
        <v>529</v>
      </c>
      <c r="I772">
        <v>60</v>
      </c>
      <c r="J772" t="s">
        <v>623</v>
      </c>
      <c r="K772" t="s">
        <v>129</v>
      </c>
      <c r="L772" t="s">
        <v>130</v>
      </c>
      <c r="M772" t="s">
        <v>131</v>
      </c>
      <c r="N772" t="s">
        <v>31</v>
      </c>
      <c r="O772" t="s">
        <v>132</v>
      </c>
      <c r="P772" t="s">
        <v>133</v>
      </c>
      <c r="Q772" t="s">
        <v>134</v>
      </c>
      <c r="R772" t="s">
        <v>35</v>
      </c>
      <c r="S772" t="s">
        <v>36</v>
      </c>
      <c r="T772" t="s">
        <v>135</v>
      </c>
      <c r="U772" t="s">
        <v>38</v>
      </c>
      <c r="V772">
        <v>0.10866666666666699</v>
      </c>
      <c r="W772">
        <v>2004</v>
      </c>
      <c r="X772">
        <v>10</v>
      </c>
      <c r="Y772">
        <v>4</v>
      </c>
    </row>
    <row r="773" spans="1:25" x14ac:dyDescent="0.25">
      <c r="A773">
        <v>10313</v>
      </c>
      <c r="B773">
        <v>34</v>
      </c>
      <c r="C773">
        <v>52.87</v>
      </c>
      <c r="D773">
        <v>5</v>
      </c>
      <c r="E773">
        <v>1797.58</v>
      </c>
      <c r="F773" s="1">
        <v>38282</v>
      </c>
      <c r="G773" t="s">
        <v>25</v>
      </c>
      <c r="H773" t="s">
        <v>529</v>
      </c>
      <c r="I773">
        <v>60</v>
      </c>
      <c r="J773" t="s">
        <v>623</v>
      </c>
      <c r="K773" t="s">
        <v>238</v>
      </c>
      <c r="L773" t="s">
        <v>239</v>
      </c>
      <c r="M773" t="s">
        <v>240</v>
      </c>
      <c r="N773" t="s">
        <v>31</v>
      </c>
      <c r="O773" t="s">
        <v>241</v>
      </c>
      <c r="P773" t="s">
        <v>242</v>
      </c>
      <c r="Q773" t="s">
        <v>243</v>
      </c>
      <c r="R773" t="s">
        <v>244</v>
      </c>
      <c r="S773" t="s">
        <v>36</v>
      </c>
      <c r="T773" t="s">
        <v>245</v>
      </c>
      <c r="U773" t="s">
        <v>38</v>
      </c>
      <c r="V773">
        <v>0.118833333333333</v>
      </c>
      <c r="W773">
        <v>2004</v>
      </c>
      <c r="X773">
        <v>10</v>
      </c>
      <c r="Y773">
        <v>4</v>
      </c>
    </row>
    <row r="774" spans="1:25" x14ac:dyDescent="0.25">
      <c r="A774">
        <v>10322</v>
      </c>
      <c r="B774">
        <v>35</v>
      </c>
      <c r="C774">
        <v>61.21</v>
      </c>
      <c r="D774">
        <v>11</v>
      </c>
      <c r="E774">
        <v>2142.35</v>
      </c>
      <c r="F774" s="1">
        <v>38295</v>
      </c>
      <c r="G774" t="s">
        <v>25</v>
      </c>
      <c r="H774" t="s">
        <v>529</v>
      </c>
      <c r="I774">
        <v>60</v>
      </c>
      <c r="J774" t="s">
        <v>623</v>
      </c>
      <c r="K774" t="s">
        <v>292</v>
      </c>
      <c r="L774" t="s">
        <v>293</v>
      </c>
      <c r="M774" t="s">
        <v>294</v>
      </c>
      <c r="N774" t="s">
        <v>31</v>
      </c>
      <c r="O774" t="s">
        <v>295</v>
      </c>
      <c r="P774" t="s">
        <v>296</v>
      </c>
      <c r="Q774" t="s">
        <v>297</v>
      </c>
      <c r="R774" t="s">
        <v>35</v>
      </c>
      <c r="S774" t="s">
        <v>36</v>
      </c>
      <c r="T774" t="s">
        <v>298</v>
      </c>
      <c r="U774" t="s">
        <v>38</v>
      </c>
      <c r="V774">
        <v>-2.0166666666666701E-2</v>
      </c>
      <c r="W774">
        <v>2004</v>
      </c>
      <c r="X774">
        <v>11</v>
      </c>
      <c r="Y774">
        <v>4</v>
      </c>
    </row>
    <row r="775" spans="1:25" x14ac:dyDescent="0.25">
      <c r="A775">
        <v>10334</v>
      </c>
      <c r="B775">
        <v>34</v>
      </c>
      <c r="C775">
        <v>61.38</v>
      </c>
      <c r="D775">
        <v>1</v>
      </c>
      <c r="E775">
        <v>2086.92</v>
      </c>
      <c r="F775" s="1">
        <v>38310</v>
      </c>
      <c r="G775" t="s">
        <v>425</v>
      </c>
      <c r="H775" t="s">
        <v>529</v>
      </c>
      <c r="I775">
        <v>60</v>
      </c>
      <c r="J775" t="s">
        <v>623</v>
      </c>
      <c r="K775" t="s">
        <v>195</v>
      </c>
      <c r="L775" t="s">
        <v>196</v>
      </c>
      <c r="M775" t="s">
        <v>197</v>
      </c>
      <c r="N775" t="s">
        <v>31</v>
      </c>
      <c r="O775" t="s">
        <v>198</v>
      </c>
      <c r="P775" t="s">
        <v>31</v>
      </c>
      <c r="Q775" t="s">
        <v>199</v>
      </c>
      <c r="R775" t="s">
        <v>200</v>
      </c>
      <c r="S775" t="s">
        <v>45</v>
      </c>
      <c r="T775" t="s">
        <v>201</v>
      </c>
      <c r="U775" t="s">
        <v>38</v>
      </c>
      <c r="V775">
        <v>-2.3E-2</v>
      </c>
      <c r="W775">
        <v>2004</v>
      </c>
      <c r="X775">
        <v>11</v>
      </c>
      <c r="Y775">
        <v>4</v>
      </c>
    </row>
    <row r="776" spans="1:25" x14ac:dyDescent="0.25">
      <c r="A776">
        <v>10347</v>
      </c>
      <c r="B776">
        <v>50</v>
      </c>
      <c r="C776">
        <v>100</v>
      </c>
      <c r="D776">
        <v>8</v>
      </c>
      <c r="E776">
        <v>6834.5</v>
      </c>
      <c r="F776" s="1">
        <v>38320</v>
      </c>
      <c r="G776" t="s">
        <v>25</v>
      </c>
      <c r="H776" t="s">
        <v>529</v>
      </c>
      <c r="I776">
        <v>60</v>
      </c>
      <c r="J776" t="s">
        <v>623</v>
      </c>
      <c r="K776" t="s">
        <v>94</v>
      </c>
      <c r="L776" t="s">
        <v>95</v>
      </c>
      <c r="M776" t="s">
        <v>96</v>
      </c>
      <c r="N776" t="s">
        <v>97</v>
      </c>
      <c r="O776" t="s">
        <v>98</v>
      </c>
      <c r="P776" t="s">
        <v>99</v>
      </c>
      <c r="Q776" t="s">
        <v>100</v>
      </c>
      <c r="R776" t="s">
        <v>101</v>
      </c>
      <c r="S776" t="s">
        <v>102</v>
      </c>
      <c r="T776" t="s">
        <v>103</v>
      </c>
      <c r="U776" t="s">
        <v>53</v>
      </c>
      <c r="V776">
        <v>-0.66666666666666696</v>
      </c>
      <c r="W776">
        <v>2004</v>
      </c>
      <c r="X776">
        <v>11</v>
      </c>
      <c r="Y776">
        <v>4</v>
      </c>
    </row>
    <row r="777" spans="1:25" x14ac:dyDescent="0.25">
      <c r="A777">
        <v>10357</v>
      </c>
      <c r="B777">
        <v>41</v>
      </c>
      <c r="C777">
        <v>61.99</v>
      </c>
      <c r="D777">
        <v>7</v>
      </c>
      <c r="E777">
        <v>2541.59</v>
      </c>
      <c r="F777" s="1">
        <v>38331</v>
      </c>
      <c r="G777" t="s">
        <v>25</v>
      </c>
      <c r="H777" t="s">
        <v>529</v>
      </c>
      <c r="I777">
        <v>60</v>
      </c>
      <c r="J777" t="s">
        <v>623</v>
      </c>
      <c r="K777" t="s">
        <v>287</v>
      </c>
      <c r="L777" t="s">
        <v>288</v>
      </c>
      <c r="M777" t="s">
        <v>289</v>
      </c>
      <c r="N777" t="s">
        <v>31</v>
      </c>
      <c r="O777" t="s">
        <v>290</v>
      </c>
      <c r="P777" t="s">
        <v>58</v>
      </c>
      <c r="Q777" t="s">
        <v>121</v>
      </c>
      <c r="R777" t="s">
        <v>35</v>
      </c>
      <c r="S777" t="s">
        <v>36</v>
      </c>
      <c r="T777" t="s">
        <v>291</v>
      </c>
      <c r="U777" t="s">
        <v>38</v>
      </c>
      <c r="V777">
        <v>-3.3166666666666698E-2</v>
      </c>
      <c r="W777">
        <v>2004</v>
      </c>
      <c r="X777">
        <v>12</v>
      </c>
      <c r="Y777">
        <v>4</v>
      </c>
    </row>
    <row r="778" spans="1:25" x14ac:dyDescent="0.25">
      <c r="A778">
        <v>10370</v>
      </c>
      <c r="B778">
        <v>22</v>
      </c>
      <c r="C778">
        <v>96.86</v>
      </c>
      <c r="D778">
        <v>7</v>
      </c>
      <c r="E778">
        <v>2130.92</v>
      </c>
      <c r="F778" s="1">
        <v>38372</v>
      </c>
      <c r="G778" t="s">
        <v>25</v>
      </c>
      <c r="H778" t="s">
        <v>529</v>
      </c>
      <c r="I778">
        <v>60</v>
      </c>
      <c r="J778" t="s">
        <v>623</v>
      </c>
      <c r="K778" t="s">
        <v>304</v>
      </c>
      <c r="L778" t="s">
        <v>305</v>
      </c>
      <c r="M778" t="s">
        <v>306</v>
      </c>
      <c r="N778" t="s">
        <v>307</v>
      </c>
      <c r="O778" t="s">
        <v>308</v>
      </c>
      <c r="P778" t="s">
        <v>169</v>
      </c>
      <c r="Q778" t="s">
        <v>309</v>
      </c>
      <c r="R778" t="s">
        <v>101</v>
      </c>
      <c r="S778" t="s">
        <v>102</v>
      </c>
      <c r="T778" t="s">
        <v>310</v>
      </c>
      <c r="U778" t="s">
        <v>38</v>
      </c>
      <c r="V778">
        <v>-0.61433333333333295</v>
      </c>
      <c r="W778">
        <v>2005</v>
      </c>
      <c r="X778">
        <v>1</v>
      </c>
      <c r="Y778">
        <v>1</v>
      </c>
    </row>
    <row r="779" spans="1:25" x14ac:dyDescent="0.25">
      <c r="A779">
        <v>10381</v>
      </c>
      <c r="B779">
        <v>35</v>
      </c>
      <c r="C779">
        <v>48.62</v>
      </c>
      <c r="D779">
        <v>7</v>
      </c>
      <c r="E779">
        <v>1701.7</v>
      </c>
      <c r="F779" s="1">
        <v>38400</v>
      </c>
      <c r="G779" t="s">
        <v>25</v>
      </c>
      <c r="H779" t="s">
        <v>529</v>
      </c>
      <c r="I779">
        <v>60</v>
      </c>
      <c r="J779" t="s">
        <v>623</v>
      </c>
      <c r="K779" t="s">
        <v>61</v>
      </c>
      <c r="L779" t="s">
        <v>62</v>
      </c>
      <c r="M779" t="s">
        <v>63</v>
      </c>
      <c r="N779" t="s">
        <v>31</v>
      </c>
      <c r="O779" t="s">
        <v>64</v>
      </c>
      <c r="P779" t="s">
        <v>58</v>
      </c>
      <c r="Q779" t="s">
        <v>31</v>
      </c>
      <c r="R779" t="s">
        <v>35</v>
      </c>
      <c r="S779" t="s">
        <v>36</v>
      </c>
      <c r="T779" t="s">
        <v>65</v>
      </c>
      <c r="U779" t="s">
        <v>38</v>
      </c>
      <c r="V779">
        <v>0.18966666666666701</v>
      </c>
      <c r="W779">
        <v>2005</v>
      </c>
      <c r="X779">
        <v>2</v>
      </c>
      <c r="Y779">
        <v>1</v>
      </c>
    </row>
    <row r="780" spans="1:25" x14ac:dyDescent="0.25">
      <c r="A780">
        <v>10391</v>
      </c>
      <c r="B780">
        <v>44</v>
      </c>
      <c r="C780">
        <v>38.5</v>
      </c>
      <c r="D780">
        <v>5</v>
      </c>
      <c r="E780">
        <v>1694</v>
      </c>
      <c r="F780" s="1">
        <v>38420</v>
      </c>
      <c r="G780" t="s">
        <v>25</v>
      </c>
      <c r="H780" t="s">
        <v>529</v>
      </c>
      <c r="I780">
        <v>60</v>
      </c>
      <c r="J780" t="s">
        <v>623</v>
      </c>
      <c r="K780" t="s">
        <v>304</v>
      </c>
      <c r="L780" t="s">
        <v>305</v>
      </c>
      <c r="M780" t="s">
        <v>306</v>
      </c>
      <c r="N780" t="s">
        <v>307</v>
      </c>
      <c r="O780" t="s">
        <v>308</v>
      </c>
      <c r="P780" t="s">
        <v>169</v>
      </c>
      <c r="Q780" t="s">
        <v>309</v>
      </c>
      <c r="R780" t="s">
        <v>101</v>
      </c>
      <c r="S780" t="s">
        <v>102</v>
      </c>
      <c r="T780" t="s">
        <v>310</v>
      </c>
      <c r="U780" t="s">
        <v>38</v>
      </c>
      <c r="V780">
        <v>0.358333333333333</v>
      </c>
      <c r="W780">
        <v>2005</v>
      </c>
      <c r="X780">
        <v>3</v>
      </c>
      <c r="Y780">
        <v>1</v>
      </c>
    </row>
    <row r="781" spans="1:25" x14ac:dyDescent="0.25">
      <c r="A781">
        <v>10412</v>
      </c>
      <c r="B781">
        <v>47</v>
      </c>
      <c r="C781">
        <v>61.99</v>
      </c>
      <c r="D781">
        <v>11</v>
      </c>
      <c r="E781">
        <v>2913.53</v>
      </c>
      <c r="F781" s="1">
        <v>38475</v>
      </c>
      <c r="G781" t="s">
        <v>25</v>
      </c>
      <c r="H781" t="s">
        <v>529</v>
      </c>
      <c r="I781">
        <v>60</v>
      </c>
      <c r="J781" t="s">
        <v>623</v>
      </c>
      <c r="K781" t="s">
        <v>186</v>
      </c>
      <c r="L781" t="s">
        <v>187</v>
      </c>
      <c r="M781" t="s">
        <v>188</v>
      </c>
      <c r="N781" t="s">
        <v>31</v>
      </c>
      <c r="O781" t="s">
        <v>189</v>
      </c>
      <c r="P781" t="s">
        <v>31</v>
      </c>
      <c r="Q781" t="s">
        <v>190</v>
      </c>
      <c r="R781" t="s">
        <v>191</v>
      </c>
      <c r="S781" t="s">
        <v>45</v>
      </c>
      <c r="T781" t="s">
        <v>192</v>
      </c>
      <c r="U781" t="s">
        <v>38</v>
      </c>
      <c r="V781">
        <v>-3.3166666666666698E-2</v>
      </c>
      <c r="W781">
        <v>2005</v>
      </c>
      <c r="X781">
        <v>5</v>
      </c>
      <c r="Y781">
        <v>2</v>
      </c>
    </row>
    <row r="782" spans="1:25" x14ac:dyDescent="0.25">
      <c r="A782">
        <v>10425</v>
      </c>
      <c r="B782">
        <v>19</v>
      </c>
      <c r="C782">
        <v>49.22</v>
      </c>
      <c r="D782">
        <v>10</v>
      </c>
      <c r="E782">
        <v>935.18</v>
      </c>
      <c r="F782" s="1">
        <v>38503</v>
      </c>
      <c r="G782" t="s">
        <v>318</v>
      </c>
      <c r="H782" t="s">
        <v>529</v>
      </c>
      <c r="I782">
        <v>60</v>
      </c>
      <c r="J782" t="s">
        <v>623</v>
      </c>
      <c r="K782" t="s">
        <v>123</v>
      </c>
      <c r="L782" t="s">
        <v>124</v>
      </c>
      <c r="M782" t="s">
        <v>125</v>
      </c>
      <c r="N782" t="s">
        <v>31</v>
      </c>
      <c r="O782" t="s">
        <v>126</v>
      </c>
      <c r="P782" t="s">
        <v>31</v>
      </c>
      <c r="Q782" t="s">
        <v>127</v>
      </c>
      <c r="R782" t="s">
        <v>44</v>
      </c>
      <c r="S782" t="s">
        <v>45</v>
      </c>
      <c r="T782" t="s">
        <v>128</v>
      </c>
      <c r="U782" t="s">
        <v>38</v>
      </c>
      <c r="V782">
        <v>0.179666666666667</v>
      </c>
      <c r="W782">
        <v>2005</v>
      </c>
      <c r="X782">
        <v>5</v>
      </c>
      <c r="Y782">
        <v>2</v>
      </c>
    </row>
    <row r="783" spans="1:25" x14ac:dyDescent="0.25">
      <c r="A783">
        <v>10106</v>
      </c>
      <c r="B783">
        <v>34</v>
      </c>
      <c r="C783">
        <v>90.39</v>
      </c>
      <c r="D783">
        <v>2</v>
      </c>
      <c r="E783">
        <v>3073.26</v>
      </c>
      <c r="F783" s="1">
        <v>37669</v>
      </c>
      <c r="G783" t="s">
        <v>25</v>
      </c>
      <c r="H783" t="s">
        <v>597</v>
      </c>
      <c r="I783">
        <v>84</v>
      </c>
      <c r="J783" t="s">
        <v>624</v>
      </c>
      <c r="K783" t="s">
        <v>583</v>
      </c>
      <c r="L783" t="s">
        <v>584</v>
      </c>
      <c r="M783" t="s">
        <v>585</v>
      </c>
      <c r="N783" t="s">
        <v>31</v>
      </c>
      <c r="O783" t="s">
        <v>586</v>
      </c>
      <c r="P783" t="s">
        <v>31</v>
      </c>
      <c r="Q783" t="s">
        <v>587</v>
      </c>
      <c r="R783" t="s">
        <v>273</v>
      </c>
      <c r="S783" t="s">
        <v>45</v>
      </c>
      <c r="T783" t="s">
        <v>588</v>
      </c>
      <c r="U783" t="s">
        <v>53</v>
      </c>
      <c r="V783">
        <v>-7.6071428571428595E-2</v>
      </c>
      <c r="W783">
        <v>2003</v>
      </c>
      <c r="X783">
        <v>2</v>
      </c>
      <c r="Y783">
        <v>1</v>
      </c>
    </row>
    <row r="784" spans="1:25" x14ac:dyDescent="0.25">
      <c r="A784">
        <v>10120</v>
      </c>
      <c r="B784">
        <v>29</v>
      </c>
      <c r="C784">
        <v>71.81</v>
      </c>
      <c r="D784">
        <v>8</v>
      </c>
      <c r="E784">
        <v>2082.4899999999998</v>
      </c>
      <c r="F784" s="1">
        <v>37740</v>
      </c>
      <c r="G784" t="s">
        <v>25</v>
      </c>
      <c r="H784" t="s">
        <v>597</v>
      </c>
      <c r="I784">
        <v>84</v>
      </c>
      <c r="J784" t="s">
        <v>624</v>
      </c>
      <c r="K784" t="s">
        <v>94</v>
      </c>
      <c r="L784" t="s">
        <v>95</v>
      </c>
      <c r="M784" t="s">
        <v>96</v>
      </c>
      <c r="N784" t="s">
        <v>97</v>
      </c>
      <c r="O784" t="s">
        <v>98</v>
      </c>
      <c r="P784" t="s">
        <v>99</v>
      </c>
      <c r="Q784" t="s">
        <v>100</v>
      </c>
      <c r="R784" t="s">
        <v>101</v>
      </c>
      <c r="S784" t="s">
        <v>102</v>
      </c>
      <c r="T784" t="s">
        <v>103</v>
      </c>
      <c r="U784" t="s">
        <v>38</v>
      </c>
      <c r="V784">
        <v>0.14511904761904801</v>
      </c>
      <c r="W784">
        <v>2003</v>
      </c>
      <c r="X784">
        <v>4</v>
      </c>
      <c r="Y784">
        <v>2</v>
      </c>
    </row>
    <row r="785" spans="1:25" x14ac:dyDescent="0.25">
      <c r="A785">
        <v>10133</v>
      </c>
      <c r="B785">
        <v>49</v>
      </c>
      <c r="C785">
        <v>69.27</v>
      </c>
      <c r="D785">
        <v>3</v>
      </c>
      <c r="E785">
        <v>3394.23</v>
      </c>
      <c r="F785" s="1">
        <v>37799</v>
      </c>
      <c r="G785" t="s">
        <v>25</v>
      </c>
      <c r="H785" t="s">
        <v>597</v>
      </c>
      <c r="I785">
        <v>84</v>
      </c>
      <c r="J785" t="s">
        <v>624</v>
      </c>
      <c r="K785" t="s">
        <v>186</v>
      </c>
      <c r="L785" t="s">
        <v>187</v>
      </c>
      <c r="M785" t="s">
        <v>188</v>
      </c>
      <c r="N785" t="s">
        <v>31</v>
      </c>
      <c r="O785" t="s">
        <v>189</v>
      </c>
      <c r="P785" t="s">
        <v>31</v>
      </c>
      <c r="Q785" t="s">
        <v>190</v>
      </c>
      <c r="R785" t="s">
        <v>191</v>
      </c>
      <c r="S785" t="s">
        <v>45</v>
      </c>
      <c r="T785" t="s">
        <v>192</v>
      </c>
      <c r="U785" t="s">
        <v>53</v>
      </c>
      <c r="V785">
        <v>0.17535714285714299</v>
      </c>
      <c r="W785">
        <v>2003</v>
      </c>
      <c r="X785">
        <v>6</v>
      </c>
      <c r="Y785">
        <v>2</v>
      </c>
    </row>
    <row r="786" spans="1:25" x14ac:dyDescent="0.25">
      <c r="A786">
        <v>10145</v>
      </c>
      <c r="B786">
        <v>30</v>
      </c>
      <c r="C786">
        <v>85.32</v>
      </c>
      <c r="D786">
        <v>14</v>
      </c>
      <c r="E786">
        <v>2559.6</v>
      </c>
      <c r="F786" s="1">
        <v>37858</v>
      </c>
      <c r="G786" t="s">
        <v>25</v>
      </c>
      <c r="H786" t="s">
        <v>597</v>
      </c>
      <c r="I786">
        <v>84</v>
      </c>
      <c r="J786" t="s">
        <v>624</v>
      </c>
      <c r="K786" t="s">
        <v>54</v>
      </c>
      <c r="L786" t="s">
        <v>55</v>
      </c>
      <c r="M786" t="s">
        <v>56</v>
      </c>
      <c r="N786" t="s">
        <v>31</v>
      </c>
      <c r="O786" t="s">
        <v>57</v>
      </c>
      <c r="P786" t="s">
        <v>58</v>
      </c>
      <c r="Q786" t="s">
        <v>59</v>
      </c>
      <c r="R786" t="s">
        <v>35</v>
      </c>
      <c r="S786" t="s">
        <v>36</v>
      </c>
      <c r="T786" t="s">
        <v>60</v>
      </c>
      <c r="U786" t="s">
        <v>38</v>
      </c>
      <c r="V786">
        <v>-1.5714285714285601E-2</v>
      </c>
      <c r="W786">
        <v>2003</v>
      </c>
      <c r="X786">
        <v>8</v>
      </c>
      <c r="Y786">
        <v>3</v>
      </c>
    </row>
    <row r="787" spans="1:25" x14ac:dyDescent="0.25">
      <c r="A787">
        <v>10168</v>
      </c>
      <c r="B787">
        <v>21</v>
      </c>
      <c r="C787">
        <v>70.959999999999994</v>
      </c>
      <c r="D787">
        <v>9</v>
      </c>
      <c r="E787">
        <v>1490.16</v>
      </c>
      <c r="F787" s="1">
        <v>37922</v>
      </c>
      <c r="G787" t="s">
        <v>25</v>
      </c>
      <c r="H787" t="s">
        <v>597</v>
      </c>
      <c r="I787">
        <v>84</v>
      </c>
      <c r="J787" t="s">
        <v>624</v>
      </c>
      <c r="K787" t="s">
        <v>66</v>
      </c>
      <c r="L787" t="s">
        <v>67</v>
      </c>
      <c r="M787" t="s">
        <v>68</v>
      </c>
      <c r="N787" t="s">
        <v>31</v>
      </c>
      <c r="O787" t="s">
        <v>69</v>
      </c>
      <c r="P787" t="s">
        <v>58</v>
      </c>
      <c r="Q787" t="s">
        <v>70</v>
      </c>
      <c r="R787" t="s">
        <v>35</v>
      </c>
      <c r="S787" t="s">
        <v>36</v>
      </c>
      <c r="T787" t="s">
        <v>71</v>
      </c>
      <c r="U787" t="s">
        <v>38</v>
      </c>
      <c r="V787">
        <v>0.15523809523809501</v>
      </c>
      <c r="W787">
        <v>2003</v>
      </c>
      <c r="X787">
        <v>10</v>
      </c>
      <c r="Y787">
        <v>4</v>
      </c>
    </row>
    <row r="788" spans="1:25" x14ac:dyDescent="0.25">
      <c r="A788">
        <v>10210</v>
      </c>
      <c r="B788">
        <v>50</v>
      </c>
      <c r="C788">
        <v>76.88</v>
      </c>
      <c r="D788">
        <v>7</v>
      </c>
      <c r="E788">
        <v>3844</v>
      </c>
      <c r="F788" s="1">
        <v>37998</v>
      </c>
      <c r="G788" t="s">
        <v>25</v>
      </c>
      <c r="H788" t="s">
        <v>597</v>
      </c>
      <c r="I788">
        <v>84</v>
      </c>
      <c r="J788" t="s">
        <v>624</v>
      </c>
      <c r="K788" t="s">
        <v>320</v>
      </c>
      <c r="L788" t="s">
        <v>321</v>
      </c>
      <c r="M788" t="s">
        <v>322</v>
      </c>
      <c r="N788" t="s">
        <v>31</v>
      </c>
      <c r="O788" t="s">
        <v>323</v>
      </c>
      <c r="P788" t="s">
        <v>323</v>
      </c>
      <c r="Q788" t="s">
        <v>324</v>
      </c>
      <c r="R788" t="s">
        <v>212</v>
      </c>
      <c r="S788" t="s">
        <v>212</v>
      </c>
      <c r="T788" t="s">
        <v>325</v>
      </c>
      <c r="U788" t="s">
        <v>53</v>
      </c>
      <c r="V788">
        <v>8.4761904761904802E-2</v>
      </c>
      <c r="W788">
        <v>2004</v>
      </c>
      <c r="X788">
        <v>1</v>
      </c>
      <c r="Y788">
        <v>1</v>
      </c>
    </row>
    <row r="789" spans="1:25" x14ac:dyDescent="0.25">
      <c r="A789">
        <v>10223</v>
      </c>
      <c r="B789">
        <v>47</v>
      </c>
      <c r="C789">
        <v>100</v>
      </c>
      <c r="D789">
        <v>9</v>
      </c>
      <c r="E789">
        <v>4724.91</v>
      </c>
      <c r="F789" s="1">
        <v>38037</v>
      </c>
      <c r="G789" t="s">
        <v>25</v>
      </c>
      <c r="H789" t="s">
        <v>597</v>
      </c>
      <c r="I789">
        <v>84</v>
      </c>
      <c r="J789" t="s">
        <v>624</v>
      </c>
      <c r="K789" t="s">
        <v>94</v>
      </c>
      <c r="L789" t="s">
        <v>95</v>
      </c>
      <c r="M789" t="s">
        <v>96</v>
      </c>
      <c r="N789" t="s">
        <v>97</v>
      </c>
      <c r="O789" t="s">
        <v>98</v>
      </c>
      <c r="P789" t="s">
        <v>99</v>
      </c>
      <c r="Q789" t="s">
        <v>100</v>
      </c>
      <c r="R789" t="s">
        <v>101</v>
      </c>
      <c r="S789" t="s">
        <v>102</v>
      </c>
      <c r="T789" t="s">
        <v>103</v>
      </c>
      <c r="U789" t="s">
        <v>53</v>
      </c>
      <c r="V789">
        <v>-0.19047619047618999</v>
      </c>
      <c r="W789">
        <v>2004</v>
      </c>
      <c r="X789">
        <v>2</v>
      </c>
      <c r="Y789">
        <v>1</v>
      </c>
    </row>
    <row r="790" spans="1:25" x14ac:dyDescent="0.25">
      <c r="A790">
        <v>10235</v>
      </c>
      <c r="B790">
        <v>24</v>
      </c>
      <c r="C790">
        <v>76.03</v>
      </c>
      <c r="D790">
        <v>3</v>
      </c>
      <c r="E790">
        <v>1824.72</v>
      </c>
      <c r="F790" s="1">
        <v>38079</v>
      </c>
      <c r="G790" t="s">
        <v>25</v>
      </c>
      <c r="H790" t="s">
        <v>597</v>
      </c>
      <c r="I790">
        <v>84</v>
      </c>
      <c r="J790" t="s">
        <v>624</v>
      </c>
      <c r="K790" t="s">
        <v>395</v>
      </c>
      <c r="L790" t="s">
        <v>396</v>
      </c>
      <c r="M790" t="s">
        <v>397</v>
      </c>
      <c r="N790" t="s">
        <v>31</v>
      </c>
      <c r="O790" t="s">
        <v>398</v>
      </c>
      <c r="P790" t="s">
        <v>242</v>
      </c>
      <c r="Q790" t="s">
        <v>399</v>
      </c>
      <c r="R790" t="s">
        <v>244</v>
      </c>
      <c r="S790" t="s">
        <v>36</v>
      </c>
      <c r="T790" t="s">
        <v>400</v>
      </c>
      <c r="U790" t="s">
        <v>38</v>
      </c>
      <c r="V790">
        <v>9.4880952380952399E-2</v>
      </c>
      <c r="W790">
        <v>2004</v>
      </c>
      <c r="X790">
        <v>4</v>
      </c>
      <c r="Y790">
        <v>2</v>
      </c>
    </row>
    <row r="791" spans="1:25" x14ac:dyDescent="0.25">
      <c r="A791">
        <v>10250</v>
      </c>
      <c r="B791">
        <v>27</v>
      </c>
      <c r="C791">
        <v>98.84</v>
      </c>
      <c r="D791">
        <v>4</v>
      </c>
      <c r="E791">
        <v>2668.68</v>
      </c>
      <c r="F791" s="1">
        <v>38118</v>
      </c>
      <c r="G791" t="s">
        <v>25</v>
      </c>
      <c r="H791" t="s">
        <v>597</v>
      </c>
      <c r="I791">
        <v>84</v>
      </c>
      <c r="J791" t="s">
        <v>624</v>
      </c>
      <c r="K791" t="s">
        <v>420</v>
      </c>
      <c r="L791" t="s">
        <v>421</v>
      </c>
      <c r="M791" t="s">
        <v>422</v>
      </c>
      <c r="N791" t="s">
        <v>31</v>
      </c>
      <c r="O791" t="s">
        <v>423</v>
      </c>
      <c r="P791" t="s">
        <v>58</v>
      </c>
      <c r="Q791" t="s">
        <v>70</v>
      </c>
      <c r="R791" t="s">
        <v>35</v>
      </c>
      <c r="S791" t="s">
        <v>36</v>
      </c>
      <c r="T791" t="s">
        <v>424</v>
      </c>
      <c r="U791" t="s">
        <v>38</v>
      </c>
      <c r="V791">
        <v>-0.176666666666667</v>
      </c>
      <c r="W791">
        <v>2004</v>
      </c>
      <c r="X791">
        <v>5</v>
      </c>
      <c r="Y791">
        <v>2</v>
      </c>
    </row>
    <row r="792" spans="1:25" x14ac:dyDescent="0.25">
      <c r="A792">
        <v>10263</v>
      </c>
      <c r="B792">
        <v>33</v>
      </c>
      <c r="C792">
        <v>86.17</v>
      </c>
      <c r="D792">
        <v>10</v>
      </c>
      <c r="E792">
        <v>2843.61</v>
      </c>
      <c r="F792" s="1">
        <v>38166</v>
      </c>
      <c r="G792" t="s">
        <v>25</v>
      </c>
      <c r="H792" t="s">
        <v>597</v>
      </c>
      <c r="I792">
        <v>84</v>
      </c>
      <c r="J792" t="s">
        <v>624</v>
      </c>
      <c r="K792" t="s">
        <v>116</v>
      </c>
      <c r="L792" t="s">
        <v>117</v>
      </c>
      <c r="M792" t="s">
        <v>118</v>
      </c>
      <c r="N792" t="s">
        <v>31</v>
      </c>
      <c r="O792" t="s">
        <v>119</v>
      </c>
      <c r="P792" t="s">
        <v>120</v>
      </c>
      <c r="Q792" t="s">
        <v>121</v>
      </c>
      <c r="R792" t="s">
        <v>35</v>
      </c>
      <c r="S792" t="s">
        <v>36</v>
      </c>
      <c r="T792" t="s">
        <v>122</v>
      </c>
      <c r="U792" t="s">
        <v>38</v>
      </c>
      <c r="V792">
        <v>-2.5833333333333399E-2</v>
      </c>
      <c r="W792">
        <v>2004</v>
      </c>
      <c r="X792">
        <v>6</v>
      </c>
      <c r="Y792">
        <v>2</v>
      </c>
    </row>
    <row r="793" spans="1:25" x14ac:dyDescent="0.25">
      <c r="A793">
        <v>10275</v>
      </c>
      <c r="B793">
        <v>35</v>
      </c>
      <c r="C793">
        <v>90.39</v>
      </c>
      <c r="D793">
        <v>9</v>
      </c>
      <c r="E793">
        <v>3163.65</v>
      </c>
      <c r="F793" s="1">
        <v>38191</v>
      </c>
      <c r="G793" t="s">
        <v>25</v>
      </c>
      <c r="H793" t="s">
        <v>597</v>
      </c>
      <c r="I793">
        <v>84</v>
      </c>
      <c r="J793" t="s">
        <v>624</v>
      </c>
      <c r="K793" t="s">
        <v>123</v>
      </c>
      <c r="L793" t="s">
        <v>124</v>
      </c>
      <c r="M793" t="s">
        <v>125</v>
      </c>
      <c r="N793" t="s">
        <v>31</v>
      </c>
      <c r="O793" t="s">
        <v>126</v>
      </c>
      <c r="P793" t="s">
        <v>31</v>
      </c>
      <c r="Q793" t="s">
        <v>127</v>
      </c>
      <c r="R793" t="s">
        <v>44</v>
      </c>
      <c r="S793" t="s">
        <v>45</v>
      </c>
      <c r="T793" t="s">
        <v>128</v>
      </c>
      <c r="U793" t="s">
        <v>53</v>
      </c>
      <c r="V793">
        <v>-7.6071428571428595E-2</v>
      </c>
      <c r="W793">
        <v>2004</v>
      </c>
      <c r="X793">
        <v>7</v>
      </c>
      <c r="Y793">
        <v>3</v>
      </c>
    </row>
    <row r="794" spans="1:25" x14ac:dyDescent="0.25">
      <c r="A794">
        <v>10284</v>
      </c>
      <c r="B794">
        <v>31</v>
      </c>
      <c r="C794">
        <v>71.81</v>
      </c>
      <c r="D794">
        <v>1</v>
      </c>
      <c r="E794">
        <v>2226.11</v>
      </c>
      <c r="F794" s="1">
        <v>38220</v>
      </c>
      <c r="G794" t="s">
        <v>25</v>
      </c>
      <c r="H794" t="s">
        <v>597</v>
      </c>
      <c r="I794">
        <v>84</v>
      </c>
      <c r="J794" t="s">
        <v>624</v>
      </c>
      <c r="K794" t="s">
        <v>575</v>
      </c>
      <c r="L794" t="s">
        <v>576</v>
      </c>
      <c r="M794" t="s">
        <v>577</v>
      </c>
      <c r="N794" t="s">
        <v>31</v>
      </c>
      <c r="O794" t="s">
        <v>578</v>
      </c>
      <c r="P794" t="s">
        <v>31</v>
      </c>
      <c r="Q794" t="s">
        <v>579</v>
      </c>
      <c r="R794" t="s">
        <v>83</v>
      </c>
      <c r="S794" t="s">
        <v>45</v>
      </c>
      <c r="T794" t="s">
        <v>580</v>
      </c>
      <c r="U794" t="s">
        <v>38</v>
      </c>
      <c r="V794">
        <v>0.14511904761904801</v>
      </c>
      <c r="W794">
        <v>2004</v>
      </c>
      <c r="X794">
        <v>8</v>
      </c>
      <c r="Y794">
        <v>3</v>
      </c>
    </row>
    <row r="795" spans="1:25" x14ac:dyDescent="0.25">
      <c r="A795">
        <v>10297</v>
      </c>
      <c r="B795">
        <v>25</v>
      </c>
      <c r="C795">
        <v>82.79</v>
      </c>
      <c r="D795">
        <v>4</v>
      </c>
      <c r="E795">
        <v>2069.75</v>
      </c>
      <c r="F795" s="1">
        <v>38246</v>
      </c>
      <c r="G795" t="s">
        <v>25</v>
      </c>
      <c r="H795" t="s">
        <v>597</v>
      </c>
      <c r="I795">
        <v>84</v>
      </c>
      <c r="J795" t="s">
        <v>624</v>
      </c>
      <c r="K795" t="s">
        <v>505</v>
      </c>
      <c r="L795" t="s">
        <v>506</v>
      </c>
      <c r="M795" t="s">
        <v>507</v>
      </c>
      <c r="N795" t="s">
        <v>508</v>
      </c>
      <c r="O795" t="s">
        <v>509</v>
      </c>
      <c r="P795" t="s">
        <v>31</v>
      </c>
      <c r="Q795" t="s">
        <v>510</v>
      </c>
      <c r="R795" t="s">
        <v>511</v>
      </c>
      <c r="S795" t="s">
        <v>45</v>
      </c>
      <c r="T795" t="s">
        <v>512</v>
      </c>
      <c r="U795" t="s">
        <v>38</v>
      </c>
      <c r="V795">
        <v>1.4404761904761801E-2</v>
      </c>
      <c r="W795">
        <v>2004</v>
      </c>
      <c r="X795">
        <v>9</v>
      </c>
      <c r="Y795">
        <v>3</v>
      </c>
    </row>
    <row r="796" spans="1:25" x14ac:dyDescent="0.25">
      <c r="A796">
        <v>10308</v>
      </c>
      <c r="B796">
        <v>27</v>
      </c>
      <c r="C796">
        <v>82.79</v>
      </c>
      <c r="D796">
        <v>7</v>
      </c>
      <c r="E796">
        <v>2235.33</v>
      </c>
      <c r="F796" s="1">
        <v>38275</v>
      </c>
      <c r="G796" t="s">
        <v>25</v>
      </c>
      <c r="H796" t="s">
        <v>597</v>
      </c>
      <c r="I796">
        <v>84</v>
      </c>
      <c r="J796" t="s">
        <v>624</v>
      </c>
      <c r="K796" t="s">
        <v>334</v>
      </c>
      <c r="L796" t="s">
        <v>335</v>
      </c>
      <c r="M796" t="s">
        <v>336</v>
      </c>
      <c r="N796" t="s">
        <v>31</v>
      </c>
      <c r="O796" t="s">
        <v>337</v>
      </c>
      <c r="P796" t="s">
        <v>33</v>
      </c>
      <c r="Q796" t="s">
        <v>338</v>
      </c>
      <c r="R796" t="s">
        <v>35</v>
      </c>
      <c r="S796" t="s">
        <v>36</v>
      </c>
      <c r="T796" t="s">
        <v>339</v>
      </c>
      <c r="U796" t="s">
        <v>38</v>
      </c>
      <c r="V796">
        <v>1.4404761904761801E-2</v>
      </c>
      <c r="W796">
        <v>2004</v>
      </c>
      <c r="X796">
        <v>10</v>
      </c>
      <c r="Y796">
        <v>4</v>
      </c>
    </row>
    <row r="797" spans="1:25" x14ac:dyDescent="0.25">
      <c r="A797">
        <v>10318</v>
      </c>
      <c r="B797">
        <v>31</v>
      </c>
      <c r="C797">
        <v>100</v>
      </c>
      <c r="D797">
        <v>9</v>
      </c>
      <c r="E797">
        <v>3116.43</v>
      </c>
      <c r="F797" s="1">
        <v>38293</v>
      </c>
      <c r="G797" t="s">
        <v>25</v>
      </c>
      <c r="H797" t="s">
        <v>597</v>
      </c>
      <c r="I797">
        <v>84</v>
      </c>
      <c r="J797" t="s">
        <v>624</v>
      </c>
      <c r="K797" t="s">
        <v>149</v>
      </c>
      <c r="L797" t="s">
        <v>150</v>
      </c>
      <c r="M797" t="s">
        <v>151</v>
      </c>
      <c r="N797" t="s">
        <v>31</v>
      </c>
      <c r="O797" t="s">
        <v>152</v>
      </c>
      <c r="P797" t="s">
        <v>153</v>
      </c>
      <c r="Q797" t="s">
        <v>154</v>
      </c>
      <c r="R797" t="s">
        <v>35</v>
      </c>
      <c r="S797" t="s">
        <v>36</v>
      </c>
      <c r="T797" t="s">
        <v>155</v>
      </c>
      <c r="U797" t="s">
        <v>53</v>
      </c>
      <c r="V797">
        <v>-0.19047619047618999</v>
      </c>
      <c r="W797">
        <v>2004</v>
      </c>
      <c r="X797">
        <v>11</v>
      </c>
      <c r="Y797">
        <v>4</v>
      </c>
    </row>
    <row r="798" spans="1:25" x14ac:dyDescent="0.25">
      <c r="A798">
        <v>10327</v>
      </c>
      <c r="B798">
        <v>45</v>
      </c>
      <c r="C798">
        <v>100</v>
      </c>
      <c r="D798">
        <v>8</v>
      </c>
      <c r="E798">
        <v>4781.7</v>
      </c>
      <c r="F798" s="1">
        <v>38301</v>
      </c>
      <c r="G798" t="s">
        <v>432</v>
      </c>
      <c r="H798" t="s">
        <v>597</v>
      </c>
      <c r="I798">
        <v>84</v>
      </c>
      <c r="J798" t="s">
        <v>624</v>
      </c>
      <c r="K798" t="s">
        <v>342</v>
      </c>
      <c r="L798" t="s">
        <v>343</v>
      </c>
      <c r="M798" t="s">
        <v>344</v>
      </c>
      <c r="N798" t="s">
        <v>31</v>
      </c>
      <c r="O798" t="s">
        <v>345</v>
      </c>
      <c r="P798" t="s">
        <v>31</v>
      </c>
      <c r="Q798" t="s">
        <v>346</v>
      </c>
      <c r="R798" t="s">
        <v>347</v>
      </c>
      <c r="S798" t="s">
        <v>45</v>
      </c>
      <c r="T798" t="s">
        <v>348</v>
      </c>
      <c r="U798" t="s">
        <v>53</v>
      </c>
      <c r="V798">
        <v>-0.19047619047618999</v>
      </c>
      <c r="W798">
        <v>2004</v>
      </c>
      <c r="X798">
        <v>11</v>
      </c>
      <c r="Y798">
        <v>4</v>
      </c>
    </row>
    <row r="799" spans="1:25" x14ac:dyDescent="0.25">
      <c r="A799">
        <v>10339</v>
      </c>
      <c r="B799">
        <v>27</v>
      </c>
      <c r="C799">
        <v>100</v>
      </c>
      <c r="D799">
        <v>2</v>
      </c>
      <c r="E799">
        <v>2810.7</v>
      </c>
      <c r="F799" s="1">
        <v>38314</v>
      </c>
      <c r="G799" t="s">
        <v>25</v>
      </c>
      <c r="H799" t="s">
        <v>597</v>
      </c>
      <c r="I799">
        <v>84</v>
      </c>
      <c r="J799" t="s">
        <v>624</v>
      </c>
      <c r="K799" t="s">
        <v>261</v>
      </c>
      <c r="L799" t="s">
        <v>262</v>
      </c>
      <c r="M799" t="s">
        <v>263</v>
      </c>
      <c r="N799" t="s">
        <v>31</v>
      </c>
      <c r="O799" t="s">
        <v>264</v>
      </c>
      <c r="P799" t="s">
        <v>265</v>
      </c>
      <c r="Q799" t="s">
        <v>266</v>
      </c>
      <c r="R799" t="s">
        <v>212</v>
      </c>
      <c r="S799" t="s">
        <v>212</v>
      </c>
      <c r="T799" t="s">
        <v>267</v>
      </c>
      <c r="U799" t="s">
        <v>38</v>
      </c>
      <c r="V799">
        <v>-0.19047619047618999</v>
      </c>
      <c r="W799">
        <v>2004</v>
      </c>
      <c r="X799">
        <v>11</v>
      </c>
      <c r="Y799">
        <v>4</v>
      </c>
    </row>
    <row r="800" spans="1:25" x14ac:dyDescent="0.25">
      <c r="A800">
        <v>10353</v>
      </c>
      <c r="B800">
        <v>27</v>
      </c>
      <c r="C800">
        <v>100</v>
      </c>
      <c r="D800">
        <v>1</v>
      </c>
      <c r="E800">
        <v>3515.67</v>
      </c>
      <c r="F800" s="1">
        <v>38325</v>
      </c>
      <c r="G800" t="s">
        <v>25</v>
      </c>
      <c r="H800" t="s">
        <v>597</v>
      </c>
      <c r="I800">
        <v>84</v>
      </c>
      <c r="J800" t="s">
        <v>624</v>
      </c>
      <c r="K800" t="s">
        <v>599</v>
      </c>
      <c r="L800" t="s">
        <v>600</v>
      </c>
      <c r="M800" t="s">
        <v>601</v>
      </c>
      <c r="N800" t="s">
        <v>31</v>
      </c>
      <c r="O800" t="s">
        <v>542</v>
      </c>
      <c r="P800" t="s">
        <v>120</v>
      </c>
      <c r="Q800" t="s">
        <v>602</v>
      </c>
      <c r="R800" t="s">
        <v>35</v>
      </c>
      <c r="S800" t="s">
        <v>36</v>
      </c>
      <c r="T800" t="s">
        <v>603</v>
      </c>
      <c r="U800" t="s">
        <v>53</v>
      </c>
      <c r="V800">
        <v>-0.19047619047618999</v>
      </c>
      <c r="W800">
        <v>2004</v>
      </c>
      <c r="X800">
        <v>12</v>
      </c>
      <c r="Y800">
        <v>4</v>
      </c>
    </row>
    <row r="801" spans="1:25" x14ac:dyDescent="0.25">
      <c r="A801">
        <v>10374</v>
      </c>
      <c r="B801">
        <v>42</v>
      </c>
      <c r="C801">
        <v>69.27</v>
      </c>
      <c r="D801">
        <v>2</v>
      </c>
      <c r="E801">
        <v>2909.34</v>
      </c>
      <c r="F801" s="1">
        <v>38385</v>
      </c>
      <c r="G801" t="s">
        <v>25</v>
      </c>
      <c r="H801" t="s">
        <v>597</v>
      </c>
      <c r="I801">
        <v>84</v>
      </c>
      <c r="J801" t="s">
        <v>624</v>
      </c>
      <c r="K801" t="s">
        <v>219</v>
      </c>
      <c r="L801" t="s">
        <v>220</v>
      </c>
      <c r="M801" t="s">
        <v>221</v>
      </c>
      <c r="N801" t="s">
        <v>31</v>
      </c>
      <c r="O801" t="s">
        <v>222</v>
      </c>
      <c r="P801" t="s">
        <v>223</v>
      </c>
      <c r="Q801" t="s">
        <v>224</v>
      </c>
      <c r="R801" t="s">
        <v>101</v>
      </c>
      <c r="S801" t="s">
        <v>102</v>
      </c>
      <c r="T801" t="s">
        <v>225</v>
      </c>
      <c r="U801" t="s">
        <v>38</v>
      </c>
      <c r="V801">
        <v>0.17535714285714299</v>
      </c>
      <c r="W801">
        <v>2005</v>
      </c>
      <c r="X801">
        <v>2</v>
      </c>
      <c r="Y801">
        <v>1</v>
      </c>
    </row>
    <row r="802" spans="1:25" x14ac:dyDescent="0.25">
      <c r="A802">
        <v>10386</v>
      </c>
      <c r="B802">
        <v>21</v>
      </c>
      <c r="C802">
        <v>74.77</v>
      </c>
      <c r="D802">
        <v>18</v>
      </c>
      <c r="E802">
        <v>1570.17</v>
      </c>
      <c r="F802" s="1">
        <v>38412</v>
      </c>
      <c r="G802" t="s">
        <v>432</v>
      </c>
      <c r="H802" t="s">
        <v>597</v>
      </c>
      <c r="I802">
        <v>84</v>
      </c>
      <c r="J802" t="s">
        <v>624</v>
      </c>
      <c r="K802" t="s">
        <v>186</v>
      </c>
      <c r="L802" t="s">
        <v>187</v>
      </c>
      <c r="M802" t="s">
        <v>188</v>
      </c>
      <c r="N802" t="s">
        <v>31</v>
      </c>
      <c r="O802" t="s">
        <v>189</v>
      </c>
      <c r="P802" t="s">
        <v>31</v>
      </c>
      <c r="Q802" t="s">
        <v>190</v>
      </c>
      <c r="R802" t="s">
        <v>191</v>
      </c>
      <c r="S802" t="s">
        <v>45</v>
      </c>
      <c r="T802" t="s">
        <v>192</v>
      </c>
      <c r="U802" t="s">
        <v>38</v>
      </c>
      <c r="V802">
        <v>0.109880952380952</v>
      </c>
      <c r="W802">
        <v>2005</v>
      </c>
      <c r="X802">
        <v>3</v>
      </c>
      <c r="Y802">
        <v>1</v>
      </c>
    </row>
    <row r="803" spans="1:25" x14ac:dyDescent="0.25">
      <c r="A803">
        <v>10398</v>
      </c>
      <c r="B803">
        <v>34</v>
      </c>
      <c r="C803">
        <v>76.88</v>
      </c>
      <c r="D803">
        <v>15</v>
      </c>
      <c r="E803">
        <v>2613.92</v>
      </c>
      <c r="F803" s="1">
        <v>38441</v>
      </c>
      <c r="G803" t="s">
        <v>25</v>
      </c>
      <c r="H803" t="s">
        <v>597</v>
      </c>
      <c r="I803">
        <v>84</v>
      </c>
      <c r="J803" t="s">
        <v>624</v>
      </c>
      <c r="K803" t="s">
        <v>39</v>
      </c>
      <c r="L803" t="s">
        <v>40</v>
      </c>
      <c r="M803" t="s">
        <v>41</v>
      </c>
      <c r="N803" t="s">
        <v>31</v>
      </c>
      <c r="O803" t="s">
        <v>42</v>
      </c>
      <c r="P803" t="s">
        <v>31</v>
      </c>
      <c r="Q803" t="s">
        <v>43</v>
      </c>
      <c r="R803" t="s">
        <v>44</v>
      </c>
      <c r="S803" t="s">
        <v>45</v>
      </c>
      <c r="T803" t="s">
        <v>46</v>
      </c>
      <c r="U803" t="s">
        <v>38</v>
      </c>
      <c r="V803">
        <v>8.4761904761904802E-2</v>
      </c>
      <c r="W803">
        <v>2005</v>
      </c>
      <c r="X803">
        <v>3</v>
      </c>
      <c r="Y803">
        <v>1</v>
      </c>
    </row>
    <row r="804" spans="1:25" x14ac:dyDescent="0.25">
      <c r="A804">
        <v>10401</v>
      </c>
      <c r="B804">
        <v>42</v>
      </c>
      <c r="C804">
        <v>76.03</v>
      </c>
      <c r="D804">
        <v>3</v>
      </c>
      <c r="E804">
        <v>3193.26</v>
      </c>
      <c r="F804" s="1">
        <v>38445</v>
      </c>
      <c r="G804" t="s">
        <v>425</v>
      </c>
      <c r="H804" t="s">
        <v>597</v>
      </c>
      <c r="I804">
        <v>84</v>
      </c>
      <c r="J804" t="s">
        <v>624</v>
      </c>
      <c r="K804" t="s">
        <v>109</v>
      </c>
      <c r="L804" t="s">
        <v>110</v>
      </c>
      <c r="M804" t="s">
        <v>111</v>
      </c>
      <c r="N804" t="s">
        <v>31</v>
      </c>
      <c r="O804" t="s">
        <v>112</v>
      </c>
      <c r="P804" t="s">
        <v>113</v>
      </c>
      <c r="Q804" t="s">
        <v>114</v>
      </c>
      <c r="R804" t="s">
        <v>35</v>
      </c>
      <c r="S804" t="s">
        <v>36</v>
      </c>
      <c r="T804" t="s">
        <v>115</v>
      </c>
      <c r="U804" t="s">
        <v>53</v>
      </c>
      <c r="V804">
        <v>9.4880952380952399E-2</v>
      </c>
      <c r="W804">
        <v>2005</v>
      </c>
      <c r="X804">
        <v>4</v>
      </c>
      <c r="Y804">
        <v>2</v>
      </c>
    </row>
    <row r="805" spans="1:25" x14ac:dyDescent="0.25">
      <c r="A805">
        <v>10416</v>
      </c>
      <c r="B805">
        <v>15</v>
      </c>
      <c r="C805">
        <v>98.84</v>
      </c>
      <c r="D805">
        <v>4</v>
      </c>
      <c r="E805">
        <v>1482.6</v>
      </c>
      <c r="F805" s="1">
        <v>38482</v>
      </c>
      <c r="G805" t="s">
        <v>25</v>
      </c>
      <c r="H805" t="s">
        <v>597</v>
      </c>
      <c r="I805">
        <v>84</v>
      </c>
      <c r="J805" t="s">
        <v>624</v>
      </c>
      <c r="K805" t="s">
        <v>477</v>
      </c>
      <c r="L805" t="s">
        <v>478</v>
      </c>
      <c r="M805" t="s">
        <v>479</v>
      </c>
      <c r="N805" t="s">
        <v>31</v>
      </c>
      <c r="O805" t="s">
        <v>480</v>
      </c>
      <c r="P805" t="s">
        <v>31</v>
      </c>
      <c r="Q805" t="s">
        <v>481</v>
      </c>
      <c r="R805" t="s">
        <v>273</v>
      </c>
      <c r="S805" t="s">
        <v>45</v>
      </c>
      <c r="T805" t="s">
        <v>482</v>
      </c>
      <c r="U805" t="s">
        <v>38</v>
      </c>
      <c r="V805">
        <v>-0.176666666666667</v>
      </c>
      <c r="W805">
        <v>2005</v>
      </c>
      <c r="X805">
        <v>5</v>
      </c>
      <c r="Y805">
        <v>2</v>
      </c>
    </row>
    <row r="806" spans="1:25" x14ac:dyDescent="0.25">
      <c r="A806">
        <v>10107</v>
      </c>
      <c r="B806">
        <v>29</v>
      </c>
      <c r="C806">
        <v>70.87</v>
      </c>
      <c r="D806">
        <v>6</v>
      </c>
      <c r="E806">
        <v>2055.23</v>
      </c>
      <c r="F806" s="1">
        <v>37676</v>
      </c>
      <c r="G806" t="s">
        <v>25</v>
      </c>
      <c r="H806" t="s">
        <v>26</v>
      </c>
      <c r="I806">
        <v>60</v>
      </c>
      <c r="J806" t="s">
        <v>625</v>
      </c>
      <c r="K806" t="s">
        <v>28</v>
      </c>
      <c r="L806" t="s">
        <v>29</v>
      </c>
      <c r="M806" t="s">
        <v>30</v>
      </c>
      <c r="N806" t="s">
        <v>31</v>
      </c>
      <c r="O806" t="s">
        <v>32</v>
      </c>
      <c r="P806" t="s">
        <v>33</v>
      </c>
      <c r="Q806" t="s">
        <v>34</v>
      </c>
      <c r="R806" t="s">
        <v>35</v>
      </c>
      <c r="S806" t="s">
        <v>36</v>
      </c>
      <c r="T806" t="s">
        <v>37</v>
      </c>
      <c r="U806" t="s">
        <v>38</v>
      </c>
      <c r="V806">
        <v>-0.181166666666667</v>
      </c>
      <c r="W806">
        <v>2003</v>
      </c>
      <c r="X806">
        <v>2</v>
      </c>
      <c r="Y806">
        <v>1</v>
      </c>
    </row>
    <row r="807" spans="1:25" x14ac:dyDescent="0.25">
      <c r="A807">
        <v>10120</v>
      </c>
      <c r="B807">
        <v>46</v>
      </c>
      <c r="C807">
        <v>58.15</v>
      </c>
      <c r="D807">
        <v>4</v>
      </c>
      <c r="E807">
        <v>2674.9</v>
      </c>
      <c r="F807" s="1">
        <v>37740</v>
      </c>
      <c r="G807" t="s">
        <v>25</v>
      </c>
      <c r="H807" t="s">
        <v>26</v>
      </c>
      <c r="I807">
        <v>60</v>
      </c>
      <c r="J807" t="s">
        <v>625</v>
      </c>
      <c r="K807" t="s">
        <v>94</v>
      </c>
      <c r="L807" t="s">
        <v>95</v>
      </c>
      <c r="M807" t="s">
        <v>96</v>
      </c>
      <c r="N807" t="s">
        <v>97</v>
      </c>
      <c r="O807" t="s">
        <v>98</v>
      </c>
      <c r="P807" t="s">
        <v>99</v>
      </c>
      <c r="Q807" t="s">
        <v>100</v>
      </c>
      <c r="R807" t="s">
        <v>101</v>
      </c>
      <c r="S807" t="s">
        <v>102</v>
      </c>
      <c r="T807" t="s">
        <v>103</v>
      </c>
      <c r="U807" t="s">
        <v>38</v>
      </c>
      <c r="V807">
        <v>3.08333333333334E-2</v>
      </c>
      <c r="W807">
        <v>2003</v>
      </c>
      <c r="X807">
        <v>4</v>
      </c>
      <c r="Y807">
        <v>2</v>
      </c>
    </row>
    <row r="808" spans="1:25" x14ac:dyDescent="0.25">
      <c r="A808">
        <v>10134</v>
      </c>
      <c r="B808">
        <v>30</v>
      </c>
      <c r="C808">
        <v>61.78</v>
      </c>
      <c r="D808">
        <v>6</v>
      </c>
      <c r="E808">
        <v>1853.4</v>
      </c>
      <c r="F808" s="1">
        <v>37803</v>
      </c>
      <c r="G808" t="s">
        <v>25</v>
      </c>
      <c r="H808" t="s">
        <v>26</v>
      </c>
      <c r="I808">
        <v>60</v>
      </c>
      <c r="J808" t="s">
        <v>625</v>
      </c>
      <c r="K808" t="s">
        <v>47</v>
      </c>
      <c r="L808" t="s">
        <v>48</v>
      </c>
      <c r="M808" t="s">
        <v>49</v>
      </c>
      <c r="N808" t="s">
        <v>31</v>
      </c>
      <c r="O808" t="s">
        <v>50</v>
      </c>
      <c r="P808" t="s">
        <v>31</v>
      </c>
      <c r="Q808" t="s">
        <v>51</v>
      </c>
      <c r="R808" t="s">
        <v>44</v>
      </c>
      <c r="S808" t="s">
        <v>45</v>
      </c>
      <c r="T808" t="s">
        <v>52</v>
      </c>
      <c r="U808" t="s">
        <v>38</v>
      </c>
      <c r="V808">
        <v>-2.9666666666666699E-2</v>
      </c>
      <c r="W808">
        <v>2003</v>
      </c>
      <c r="X808">
        <v>7</v>
      </c>
      <c r="Y808">
        <v>3</v>
      </c>
    </row>
    <row r="809" spans="1:25" x14ac:dyDescent="0.25">
      <c r="A809">
        <v>10145</v>
      </c>
      <c r="B809">
        <v>30</v>
      </c>
      <c r="C809">
        <v>49.67</v>
      </c>
      <c r="D809">
        <v>10</v>
      </c>
      <c r="E809">
        <v>1490.1</v>
      </c>
      <c r="F809" s="1">
        <v>37858</v>
      </c>
      <c r="G809" t="s">
        <v>25</v>
      </c>
      <c r="H809" t="s">
        <v>26</v>
      </c>
      <c r="I809">
        <v>60</v>
      </c>
      <c r="J809" t="s">
        <v>625</v>
      </c>
      <c r="K809" t="s">
        <v>54</v>
      </c>
      <c r="L809" t="s">
        <v>55</v>
      </c>
      <c r="M809" t="s">
        <v>56</v>
      </c>
      <c r="N809" t="s">
        <v>31</v>
      </c>
      <c r="O809" t="s">
        <v>57</v>
      </c>
      <c r="P809" t="s">
        <v>58</v>
      </c>
      <c r="Q809" t="s">
        <v>59</v>
      </c>
      <c r="R809" t="s">
        <v>35</v>
      </c>
      <c r="S809" t="s">
        <v>36</v>
      </c>
      <c r="T809" t="s">
        <v>60</v>
      </c>
      <c r="U809" t="s">
        <v>38</v>
      </c>
      <c r="V809">
        <v>0.172166666666667</v>
      </c>
      <c r="W809">
        <v>2003</v>
      </c>
      <c r="X809">
        <v>8</v>
      </c>
      <c r="Y809">
        <v>3</v>
      </c>
    </row>
    <row r="810" spans="1:25" x14ac:dyDescent="0.25">
      <c r="A810">
        <v>10159</v>
      </c>
      <c r="B810">
        <v>42</v>
      </c>
      <c r="C810">
        <v>51.48</v>
      </c>
      <c r="D810">
        <v>18</v>
      </c>
      <c r="E810">
        <v>2162.16</v>
      </c>
      <c r="F810" s="1">
        <v>37904</v>
      </c>
      <c r="G810" t="s">
        <v>25</v>
      </c>
      <c r="H810" t="s">
        <v>26</v>
      </c>
      <c r="I810">
        <v>60</v>
      </c>
      <c r="J810" t="s">
        <v>625</v>
      </c>
      <c r="K810" t="s">
        <v>61</v>
      </c>
      <c r="L810" t="s">
        <v>62</v>
      </c>
      <c r="M810" t="s">
        <v>63</v>
      </c>
      <c r="N810" t="s">
        <v>31</v>
      </c>
      <c r="O810" t="s">
        <v>64</v>
      </c>
      <c r="P810" t="s">
        <v>58</v>
      </c>
      <c r="Q810" t="s">
        <v>31</v>
      </c>
      <c r="R810" t="s">
        <v>35</v>
      </c>
      <c r="S810" t="s">
        <v>36</v>
      </c>
      <c r="T810" t="s">
        <v>65</v>
      </c>
      <c r="U810" t="s">
        <v>38</v>
      </c>
      <c r="V810">
        <v>0.14199999999999999</v>
      </c>
      <c r="W810">
        <v>2003</v>
      </c>
      <c r="X810">
        <v>10</v>
      </c>
      <c r="Y810">
        <v>4</v>
      </c>
    </row>
    <row r="811" spans="1:25" x14ac:dyDescent="0.25">
      <c r="A811">
        <v>10168</v>
      </c>
      <c r="B811">
        <v>46</v>
      </c>
      <c r="C811">
        <v>61.18</v>
      </c>
      <c r="D811">
        <v>5</v>
      </c>
      <c r="E811">
        <v>2814.28</v>
      </c>
      <c r="F811" s="1">
        <v>37922</v>
      </c>
      <c r="G811" t="s">
        <v>25</v>
      </c>
      <c r="H811" t="s">
        <v>26</v>
      </c>
      <c r="I811">
        <v>60</v>
      </c>
      <c r="J811" t="s">
        <v>625</v>
      </c>
      <c r="K811" t="s">
        <v>66</v>
      </c>
      <c r="L811" t="s">
        <v>67</v>
      </c>
      <c r="M811" t="s">
        <v>68</v>
      </c>
      <c r="N811" t="s">
        <v>31</v>
      </c>
      <c r="O811" t="s">
        <v>69</v>
      </c>
      <c r="P811" t="s">
        <v>58</v>
      </c>
      <c r="Q811" t="s">
        <v>70</v>
      </c>
      <c r="R811" t="s">
        <v>35</v>
      </c>
      <c r="S811" t="s">
        <v>36</v>
      </c>
      <c r="T811" t="s">
        <v>71</v>
      </c>
      <c r="U811" t="s">
        <v>38</v>
      </c>
      <c r="V811">
        <v>-1.96666666666667E-2</v>
      </c>
      <c r="W811">
        <v>2003</v>
      </c>
      <c r="X811">
        <v>10</v>
      </c>
      <c r="Y811">
        <v>4</v>
      </c>
    </row>
    <row r="812" spans="1:25" x14ac:dyDescent="0.25">
      <c r="A812">
        <v>10180</v>
      </c>
      <c r="B812">
        <v>25</v>
      </c>
      <c r="C812">
        <v>64.2</v>
      </c>
      <c r="D812">
        <v>13</v>
      </c>
      <c r="E812">
        <v>1605</v>
      </c>
      <c r="F812" s="1">
        <v>37936</v>
      </c>
      <c r="G812" t="s">
        <v>25</v>
      </c>
      <c r="H812" t="s">
        <v>26</v>
      </c>
      <c r="I812">
        <v>60</v>
      </c>
      <c r="J812" t="s">
        <v>625</v>
      </c>
      <c r="K812" t="s">
        <v>72</v>
      </c>
      <c r="L812" t="s">
        <v>73</v>
      </c>
      <c r="M812" t="s">
        <v>74</v>
      </c>
      <c r="N812" t="s">
        <v>31</v>
      </c>
      <c r="O812" t="s">
        <v>75</v>
      </c>
      <c r="P812" t="s">
        <v>31</v>
      </c>
      <c r="Q812" t="s">
        <v>76</v>
      </c>
      <c r="R812" t="s">
        <v>44</v>
      </c>
      <c r="S812" t="s">
        <v>45</v>
      </c>
      <c r="T812" t="s">
        <v>77</v>
      </c>
      <c r="U812" t="s">
        <v>38</v>
      </c>
      <c r="V812">
        <v>-7.0000000000000007E-2</v>
      </c>
      <c r="W812">
        <v>2003</v>
      </c>
      <c r="X812">
        <v>11</v>
      </c>
      <c r="Y812">
        <v>4</v>
      </c>
    </row>
    <row r="813" spans="1:25" x14ac:dyDescent="0.25">
      <c r="A813">
        <v>10188</v>
      </c>
      <c r="B813">
        <v>32</v>
      </c>
      <c r="C813">
        <v>65.42</v>
      </c>
      <c r="D813">
        <v>5</v>
      </c>
      <c r="E813">
        <v>2093.44</v>
      </c>
      <c r="F813" s="1">
        <v>37943</v>
      </c>
      <c r="G813" t="s">
        <v>25</v>
      </c>
      <c r="H813" t="s">
        <v>26</v>
      </c>
      <c r="I813">
        <v>60</v>
      </c>
      <c r="J813" t="s">
        <v>625</v>
      </c>
      <c r="K813" t="s">
        <v>78</v>
      </c>
      <c r="L813" t="s">
        <v>79</v>
      </c>
      <c r="M813" t="s">
        <v>80</v>
      </c>
      <c r="N813" t="s">
        <v>31</v>
      </c>
      <c r="O813" t="s">
        <v>81</v>
      </c>
      <c r="P813" t="s">
        <v>31</v>
      </c>
      <c r="Q813" t="s">
        <v>82</v>
      </c>
      <c r="R813" t="s">
        <v>83</v>
      </c>
      <c r="S813" t="s">
        <v>45</v>
      </c>
      <c r="T813" t="s">
        <v>84</v>
      </c>
      <c r="U813" t="s">
        <v>38</v>
      </c>
      <c r="V813">
        <v>-9.0333333333333404E-2</v>
      </c>
      <c r="W813">
        <v>2003</v>
      </c>
      <c r="X813">
        <v>11</v>
      </c>
      <c r="Y813">
        <v>4</v>
      </c>
    </row>
    <row r="814" spans="1:25" x14ac:dyDescent="0.25">
      <c r="A814">
        <v>10201</v>
      </c>
      <c r="B814">
        <v>30</v>
      </c>
      <c r="C814">
        <v>64.81</v>
      </c>
      <c r="D814">
        <v>6</v>
      </c>
      <c r="E814">
        <v>1944.3</v>
      </c>
      <c r="F814" s="1">
        <v>37956</v>
      </c>
      <c r="G814" t="s">
        <v>25</v>
      </c>
      <c r="H814" t="s">
        <v>26</v>
      </c>
      <c r="I814">
        <v>60</v>
      </c>
      <c r="J814" t="s">
        <v>625</v>
      </c>
      <c r="K814" t="s">
        <v>85</v>
      </c>
      <c r="L814" t="s">
        <v>86</v>
      </c>
      <c r="M814" t="s">
        <v>87</v>
      </c>
      <c r="N814" t="s">
        <v>31</v>
      </c>
      <c r="O814" t="s">
        <v>64</v>
      </c>
      <c r="P814" t="s">
        <v>58</v>
      </c>
      <c r="Q814" t="s">
        <v>31</v>
      </c>
      <c r="R814" t="s">
        <v>35</v>
      </c>
      <c r="S814" t="s">
        <v>36</v>
      </c>
      <c r="T814" t="s">
        <v>88</v>
      </c>
      <c r="U814" t="s">
        <v>38</v>
      </c>
      <c r="V814">
        <v>-8.0166666666666705E-2</v>
      </c>
      <c r="W814">
        <v>2003</v>
      </c>
      <c r="X814">
        <v>12</v>
      </c>
      <c r="Y814">
        <v>4</v>
      </c>
    </row>
    <row r="815" spans="1:25" x14ac:dyDescent="0.25">
      <c r="A815">
        <v>10210</v>
      </c>
      <c r="B815">
        <v>40</v>
      </c>
      <c r="C815">
        <v>49.67</v>
      </c>
      <c r="D815">
        <v>3</v>
      </c>
      <c r="E815">
        <v>1986.8</v>
      </c>
      <c r="F815" s="1">
        <v>37998</v>
      </c>
      <c r="G815" t="s">
        <v>25</v>
      </c>
      <c r="H815" t="s">
        <v>26</v>
      </c>
      <c r="I815">
        <v>60</v>
      </c>
      <c r="J815" t="s">
        <v>625</v>
      </c>
      <c r="K815" t="s">
        <v>320</v>
      </c>
      <c r="L815" t="s">
        <v>321</v>
      </c>
      <c r="M815" t="s">
        <v>322</v>
      </c>
      <c r="N815" t="s">
        <v>31</v>
      </c>
      <c r="O815" t="s">
        <v>323</v>
      </c>
      <c r="P815" t="s">
        <v>323</v>
      </c>
      <c r="Q815" t="s">
        <v>324</v>
      </c>
      <c r="R815" t="s">
        <v>212</v>
      </c>
      <c r="S815" t="s">
        <v>212</v>
      </c>
      <c r="T815" t="s">
        <v>325</v>
      </c>
      <c r="U815" t="s">
        <v>38</v>
      </c>
      <c r="V815">
        <v>0.172166666666667</v>
      </c>
      <c r="W815">
        <v>2004</v>
      </c>
      <c r="X815">
        <v>1</v>
      </c>
      <c r="Y815">
        <v>1</v>
      </c>
    </row>
    <row r="816" spans="1:25" x14ac:dyDescent="0.25">
      <c r="A816">
        <v>10223</v>
      </c>
      <c r="B816">
        <v>28</v>
      </c>
      <c r="C816">
        <v>60.57</v>
      </c>
      <c r="D816">
        <v>5</v>
      </c>
      <c r="E816">
        <v>1695.96</v>
      </c>
      <c r="F816" s="1">
        <v>38037</v>
      </c>
      <c r="G816" t="s">
        <v>25</v>
      </c>
      <c r="H816" t="s">
        <v>26</v>
      </c>
      <c r="I816">
        <v>60</v>
      </c>
      <c r="J816" t="s">
        <v>625</v>
      </c>
      <c r="K816" t="s">
        <v>94</v>
      </c>
      <c r="L816" t="s">
        <v>95</v>
      </c>
      <c r="M816" t="s">
        <v>96</v>
      </c>
      <c r="N816" t="s">
        <v>97</v>
      </c>
      <c r="O816" t="s">
        <v>98</v>
      </c>
      <c r="P816" t="s">
        <v>99</v>
      </c>
      <c r="Q816" t="s">
        <v>100</v>
      </c>
      <c r="R816" t="s">
        <v>101</v>
      </c>
      <c r="S816" t="s">
        <v>102</v>
      </c>
      <c r="T816" t="s">
        <v>103</v>
      </c>
      <c r="U816" t="s">
        <v>38</v>
      </c>
      <c r="V816">
        <v>-9.4999999999999998E-3</v>
      </c>
      <c r="W816">
        <v>2004</v>
      </c>
      <c r="X816">
        <v>2</v>
      </c>
      <c r="Y816">
        <v>1</v>
      </c>
    </row>
    <row r="817" spans="1:25" x14ac:dyDescent="0.25">
      <c r="A817">
        <v>10236</v>
      </c>
      <c r="B817">
        <v>23</v>
      </c>
      <c r="C817">
        <v>55.72</v>
      </c>
      <c r="D817">
        <v>2</v>
      </c>
      <c r="E817">
        <v>1281.56</v>
      </c>
      <c r="F817" s="1">
        <v>38080</v>
      </c>
      <c r="G817" t="s">
        <v>25</v>
      </c>
      <c r="H817" t="s">
        <v>26</v>
      </c>
      <c r="I817">
        <v>60</v>
      </c>
      <c r="J817" t="s">
        <v>625</v>
      </c>
      <c r="K817" t="s">
        <v>326</v>
      </c>
      <c r="L817" t="s">
        <v>327</v>
      </c>
      <c r="M817" t="s">
        <v>328</v>
      </c>
      <c r="N817" t="s">
        <v>31</v>
      </c>
      <c r="O817" t="s">
        <v>229</v>
      </c>
      <c r="P817" t="s">
        <v>153</v>
      </c>
      <c r="Q817" t="s">
        <v>230</v>
      </c>
      <c r="R817" t="s">
        <v>35</v>
      </c>
      <c r="S817" t="s">
        <v>36</v>
      </c>
      <c r="T817" t="s">
        <v>329</v>
      </c>
      <c r="U817" t="s">
        <v>38</v>
      </c>
      <c r="V817">
        <v>7.1333333333333401E-2</v>
      </c>
      <c r="W817">
        <v>2004</v>
      </c>
      <c r="X817">
        <v>4</v>
      </c>
      <c r="Y817">
        <v>2</v>
      </c>
    </row>
    <row r="818" spans="1:25" x14ac:dyDescent="0.25">
      <c r="A818">
        <v>10251</v>
      </c>
      <c r="B818">
        <v>29</v>
      </c>
      <c r="C818">
        <v>61.18</v>
      </c>
      <c r="D818">
        <v>6</v>
      </c>
      <c r="E818">
        <v>1774.22</v>
      </c>
      <c r="F818" s="1">
        <v>38125</v>
      </c>
      <c r="G818" t="s">
        <v>25</v>
      </c>
      <c r="H818" t="s">
        <v>26</v>
      </c>
      <c r="I818">
        <v>60</v>
      </c>
      <c r="J818" t="s">
        <v>625</v>
      </c>
      <c r="K818" t="s">
        <v>109</v>
      </c>
      <c r="L818" t="s">
        <v>110</v>
      </c>
      <c r="M818" t="s">
        <v>111</v>
      </c>
      <c r="N818" t="s">
        <v>31</v>
      </c>
      <c r="O818" t="s">
        <v>112</v>
      </c>
      <c r="P818" t="s">
        <v>113</v>
      </c>
      <c r="Q818" t="s">
        <v>114</v>
      </c>
      <c r="R818" t="s">
        <v>35</v>
      </c>
      <c r="S818" t="s">
        <v>36</v>
      </c>
      <c r="T818" t="s">
        <v>115</v>
      </c>
      <c r="U818" t="s">
        <v>38</v>
      </c>
      <c r="V818">
        <v>-1.96666666666667E-2</v>
      </c>
      <c r="W818">
        <v>2004</v>
      </c>
      <c r="X818">
        <v>5</v>
      </c>
      <c r="Y818">
        <v>2</v>
      </c>
    </row>
    <row r="819" spans="1:25" x14ac:dyDescent="0.25">
      <c r="A819">
        <v>10263</v>
      </c>
      <c r="B819">
        <v>34</v>
      </c>
      <c r="C819">
        <v>58.75</v>
      </c>
      <c r="D819">
        <v>6</v>
      </c>
      <c r="E819">
        <v>1997.5</v>
      </c>
      <c r="F819" s="1">
        <v>38166</v>
      </c>
      <c r="G819" t="s">
        <v>25</v>
      </c>
      <c r="H819" t="s">
        <v>26</v>
      </c>
      <c r="I819">
        <v>60</v>
      </c>
      <c r="J819" t="s">
        <v>625</v>
      </c>
      <c r="K819" t="s">
        <v>116</v>
      </c>
      <c r="L819" t="s">
        <v>117</v>
      </c>
      <c r="M819" t="s">
        <v>118</v>
      </c>
      <c r="N819" t="s">
        <v>31</v>
      </c>
      <c r="O819" t="s">
        <v>119</v>
      </c>
      <c r="P819" t="s">
        <v>120</v>
      </c>
      <c r="Q819" t="s">
        <v>121</v>
      </c>
      <c r="R819" t="s">
        <v>35</v>
      </c>
      <c r="S819" t="s">
        <v>36</v>
      </c>
      <c r="T819" t="s">
        <v>122</v>
      </c>
      <c r="U819" t="s">
        <v>38</v>
      </c>
      <c r="V819">
        <v>2.0833333333333301E-2</v>
      </c>
      <c r="W819">
        <v>2004</v>
      </c>
      <c r="X819">
        <v>6</v>
      </c>
      <c r="Y819">
        <v>2</v>
      </c>
    </row>
    <row r="820" spans="1:25" x14ac:dyDescent="0.25">
      <c r="A820">
        <v>10275</v>
      </c>
      <c r="B820">
        <v>37</v>
      </c>
      <c r="C820">
        <v>63.6</v>
      </c>
      <c r="D820">
        <v>5</v>
      </c>
      <c r="E820">
        <v>2353.1999999999998</v>
      </c>
      <c r="F820" s="1">
        <v>38191</v>
      </c>
      <c r="G820" t="s">
        <v>25</v>
      </c>
      <c r="H820" t="s">
        <v>26</v>
      </c>
      <c r="I820">
        <v>60</v>
      </c>
      <c r="J820" t="s">
        <v>625</v>
      </c>
      <c r="K820" t="s">
        <v>123</v>
      </c>
      <c r="L820" t="s">
        <v>124</v>
      </c>
      <c r="M820" t="s">
        <v>125</v>
      </c>
      <c r="N820" t="s">
        <v>31</v>
      </c>
      <c r="O820" t="s">
        <v>126</v>
      </c>
      <c r="P820" t="s">
        <v>31</v>
      </c>
      <c r="Q820" t="s">
        <v>127</v>
      </c>
      <c r="R820" t="s">
        <v>44</v>
      </c>
      <c r="S820" t="s">
        <v>45</v>
      </c>
      <c r="T820" t="s">
        <v>128</v>
      </c>
      <c r="U820" t="s">
        <v>38</v>
      </c>
      <c r="V820">
        <v>-0.06</v>
      </c>
      <c r="W820">
        <v>2004</v>
      </c>
      <c r="X820">
        <v>7</v>
      </c>
      <c r="Y820">
        <v>3</v>
      </c>
    </row>
    <row r="821" spans="1:25" x14ac:dyDescent="0.25">
      <c r="A821">
        <v>10285</v>
      </c>
      <c r="B821">
        <v>20</v>
      </c>
      <c r="C821">
        <v>49.06</v>
      </c>
      <c r="D821">
        <v>10</v>
      </c>
      <c r="E821">
        <v>981.2</v>
      </c>
      <c r="F821" s="1">
        <v>38226</v>
      </c>
      <c r="G821" t="s">
        <v>25</v>
      </c>
      <c r="H821" t="s">
        <v>26</v>
      </c>
      <c r="I821">
        <v>60</v>
      </c>
      <c r="J821" t="s">
        <v>625</v>
      </c>
      <c r="K821" t="s">
        <v>129</v>
      </c>
      <c r="L821" t="s">
        <v>130</v>
      </c>
      <c r="M821" t="s">
        <v>131</v>
      </c>
      <c r="N821" t="s">
        <v>31</v>
      </c>
      <c r="O821" t="s">
        <v>132</v>
      </c>
      <c r="P821" t="s">
        <v>133</v>
      </c>
      <c r="Q821" t="s">
        <v>134</v>
      </c>
      <c r="R821" t="s">
        <v>35</v>
      </c>
      <c r="S821" t="s">
        <v>36</v>
      </c>
      <c r="T821" t="s">
        <v>135</v>
      </c>
      <c r="U821" t="s">
        <v>38</v>
      </c>
      <c r="V821">
        <v>0.18233333333333299</v>
      </c>
      <c r="W821">
        <v>2004</v>
      </c>
      <c r="X821">
        <v>8</v>
      </c>
      <c r="Y821">
        <v>3</v>
      </c>
    </row>
    <row r="822" spans="1:25" x14ac:dyDescent="0.25">
      <c r="A822">
        <v>10298</v>
      </c>
      <c r="B822">
        <v>32</v>
      </c>
      <c r="C822">
        <v>48.46</v>
      </c>
      <c r="D822">
        <v>2</v>
      </c>
      <c r="E822">
        <v>1550.72</v>
      </c>
      <c r="F822" s="1">
        <v>38257</v>
      </c>
      <c r="G822" t="s">
        <v>25</v>
      </c>
      <c r="H822" t="s">
        <v>26</v>
      </c>
      <c r="I822">
        <v>60</v>
      </c>
      <c r="J822" t="s">
        <v>625</v>
      </c>
      <c r="K822" t="s">
        <v>330</v>
      </c>
      <c r="L822" t="s">
        <v>331</v>
      </c>
      <c r="M822" t="s">
        <v>332</v>
      </c>
      <c r="N822" t="s">
        <v>31</v>
      </c>
      <c r="O822" t="s">
        <v>126</v>
      </c>
      <c r="P822" t="s">
        <v>31</v>
      </c>
      <c r="Q822" t="s">
        <v>127</v>
      </c>
      <c r="R822" t="s">
        <v>44</v>
      </c>
      <c r="S822" t="s">
        <v>45</v>
      </c>
      <c r="T822" t="s">
        <v>333</v>
      </c>
      <c r="U822" t="s">
        <v>38</v>
      </c>
      <c r="V822">
        <v>0.192333333333333</v>
      </c>
      <c r="W822">
        <v>2004</v>
      </c>
      <c r="X822">
        <v>9</v>
      </c>
      <c r="Y822">
        <v>3</v>
      </c>
    </row>
    <row r="823" spans="1:25" x14ac:dyDescent="0.25">
      <c r="A823">
        <v>10308</v>
      </c>
      <c r="B823">
        <v>34</v>
      </c>
      <c r="C823">
        <v>52.09</v>
      </c>
      <c r="D823">
        <v>3</v>
      </c>
      <c r="E823">
        <v>1771.06</v>
      </c>
      <c r="F823" s="1">
        <v>38275</v>
      </c>
      <c r="G823" t="s">
        <v>25</v>
      </c>
      <c r="H823" t="s">
        <v>26</v>
      </c>
      <c r="I823">
        <v>60</v>
      </c>
      <c r="J823" t="s">
        <v>625</v>
      </c>
      <c r="K823" t="s">
        <v>334</v>
      </c>
      <c r="L823" t="s">
        <v>335</v>
      </c>
      <c r="M823" t="s">
        <v>336</v>
      </c>
      <c r="N823" t="s">
        <v>31</v>
      </c>
      <c r="O823" t="s">
        <v>337</v>
      </c>
      <c r="P823" t="s">
        <v>33</v>
      </c>
      <c r="Q823" t="s">
        <v>338</v>
      </c>
      <c r="R823" t="s">
        <v>35</v>
      </c>
      <c r="S823" t="s">
        <v>36</v>
      </c>
      <c r="T823" t="s">
        <v>339</v>
      </c>
      <c r="U823" t="s">
        <v>38</v>
      </c>
      <c r="V823">
        <v>0.131833333333333</v>
      </c>
      <c r="W823">
        <v>2004</v>
      </c>
      <c r="X823">
        <v>10</v>
      </c>
      <c r="Y823">
        <v>4</v>
      </c>
    </row>
    <row r="824" spans="1:25" x14ac:dyDescent="0.25">
      <c r="A824">
        <v>10318</v>
      </c>
      <c r="B824">
        <v>42</v>
      </c>
      <c r="C824">
        <v>52.7</v>
      </c>
      <c r="D824">
        <v>5</v>
      </c>
      <c r="E824">
        <v>2213.4</v>
      </c>
      <c r="F824" s="1">
        <v>38293</v>
      </c>
      <c r="G824" t="s">
        <v>25</v>
      </c>
      <c r="H824" t="s">
        <v>26</v>
      </c>
      <c r="I824">
        <v>60</v>
      </c>
      <c r="J824" t="s">
        <v>625</v>
      </c>
      <c r="K824" t="s">
        <v>149</v>
      </c>
      <c r="L824" t="s">
        <v>150</v>
      </c>
      <c r="M824" t="s">
        <v>151</v>
      </c>
      <c r="N824" t="s">
        <v>31</v>
      </c>
      <c r="O824" t="s">
        <v>152</v>
      </c>
      <c r="P824" t="s">
        <v>153</v>
      </c>
      <c r="Q824" t="s">
        <v>154</v>
      </c>
      <c r="R824" t="s">
        <v>35</v>
      </c>
      <c r="S824" t="s">
        <v>36</v>
      </c>
      <c r="T824" t="s">
        <v>155</v>
      </c>
      <c r="U824" t="s">
        <v>38</v>
      </c>
      <c r="V824">
        <v>0.12166666666666701</v>
      </c>
      <c r="W824">
        <v>2004</v>
      </c>
      <c r="X824">
        <v>11</v>
      </c>
      <c r="Y824">
        <v>4</v>
      </c>
    </row>
    <row r="825" spans="1:25" x14ac:dyDescent="0.25">
      <c r="A825">
        <v>10329</v>
      </c>
      <c r="B825">
        <v>38</v>
      </c>
      <c r="C825">
        <v>100</v>
      </c>
      <c r="D825">
        <v>12</v>
      </c>
      <c r="E825">
        <v>5266.04</v>
      </c>
      <c r="F825" s="1">
        <v>38306</v>
      </c>
      <c r="G825" t="s">
        <v>25</v>
      </c>
      <c r="H825" t="s">
        <v>26</v>
      </c>
      <c r="I825">
        <v>60</v>
      </c>
      <c r="J825" t="s">
        <v>625</v>
      </c>
      <c r="K825" t="s">
        <v>28</v>
      </c>
      <c r="L825" t="s">
        <v>29</v>
      </c>
      <c r="M825" t="s">
        <v>30</v>
      </c>
      <c r="N825" t="s">
        <v>31</v>
      </c>
      <c r="O825" t="s">
        <v>32</v>
      </c>
      <c r="P825" t="s">
        <v>33</v>
      </c>
      <c r="Q825" t="s">
        <v>34</v>
      </c>
      <c r="R825" t="s">
        <v>35</v>
      </c>
      <c r="S825" t="s">
        <v>36</v>
      </c>
      <c r="T825" t="s">
        <v>37</v>
      </c>
      <c r="U825" t="s">
        <v>53</v>
      </c>
      <c r="V825">
        <v>-0.66666666666666696</v>
      </c>
      <c r="W825">
        <v>2004</v>
      </c>
      <c r="X825">
        <v>11</v>
      </c>
      <c r="Y825">
        <v>4</v>
      </c>
    </row>
    <row r="826" spans="1:25" x14ac:dyDescent="0.25">
      <c r="A826">
        <v>10339</v>
      </c>
      <c r="B826">
        <v>30</v>
      </c>
      <c r="C826">
        <v>62.16</v>
      </c>
      <c r="D826">
        <v>1</v>
      </c>
      <c r="E826">
        <v>1864.8</v>
      </c>
      <c r="F826" s="1">
        <v>38314</v>
      </c>
      <c r="G826" t="s">
        <v>25</v>
      </c>
      <c r="H826" t="s">
        <v>26</v>
      </c>
      <c r="I826">
        <v>60</v>
      </c>
      <c r="J826" t="s">
        <v>625</v>
      </c>
      <c r="K826" t="s">
        <v>261</v>
      </c>
      <c r="L826" t="s">
        <v>262</v>
      </c>
      <c r="M826" t="s">
        <v>263</v>
      </c>
      <c r="N826" t="s">
        <v>31</v>
      </c>
      <c r="O826" t="s">
        <v>264</v>
      </c>
      <c r="P826" t="s">
        <v>265</v>
      </c>
      <c r="Q826" t="s">
        <v>266</v>
      </c>
      <c r="R826" t="s">
        <v>212</v>
      </c>
      <c r="S826" t="s">
        <v>212</v>
      </c>
      <c r="T826" t="s">
        <v>267</v>
      </c>
      <c r="U826" t="s">
        <v>38</v>
      </c>
      <c r="V826">
        <v>-3.59999999999999E-2</v>
      </c>
      <c r="W826">
        <v>2004</v>
      </c>
      <c r="X826">
        <v>11</v>
      </c>
      <c r="Y826">
        <v>4</v>
      </c>
    </row>
    <row r="827" spans="1:25" x14ac:dyDescent="0.25">
      <c r="A827">
        <v>10362</v>
      </c>
      <c r="B827">
        <v>23</v>
      </c>
      <c r="C827">
        <v>49.67</v>
      </c>
      <c r="D827">
        <v>3</v>
      </c>
      <c r="E827">
        <v>1142.4100000000001</v>
      </c>
      <c r="F827" s="1">
        <v>38357</v>
      </c>
      <c r="G827" t="s">
        <v>25</v>
      </c>
      <c r="H827" t="s">
        <v>26</v>
      </c>
      <c r="I827">
        <v>60</v>
      </c>
      <c r="J827" t="s">
        <v>625</v>
      </c>
      <c r="K827" t="s">
        <v>66</v>
      </c>
      <c r="L827" t="s">
        <v>67</v>
      </c>
      <c r="M827" t="s">
        <v>68</v>
      </c>
      <c r="N827" t="s">
        <v>31</v>
      </c>
      <c r="O827" t="s">
        <v>69</v>
      </c>
      <c r="P827" t="s">
        <v>58</v>
      </c>
      <c r="Q827" t="s">
        <v>70</v>
      </c>
      <c r="R827" t="s">
        <v>35</v>
      </c>
      <c r="S827" t="s">
        <v>36</v>
      </c>
      <c r="T827" t="s">
        <v>71</v>
      </c>
      <c r="U827" t="s">
        <v>38</v>
      </c>
      <c r="V827">
        <v>0.172166666666667</v>
      </c>
      <c r="W827">
        <v>2005</v>
      </c>
      <c r="X827">
        <v>1</v>
      </c>
      <c r="Y827">
        <v>1</v>
      </c>
    </row>
    <row r="828" spans="1:25" x14ac:dyDescent="0.25">
      <c r="A828">
        <v>10374</v>
      </c>
      <c r="B828">
        <v>22</v>
      </c>
      <c r="C828">
        <v>53.3</v>
      </c>
      <c r="D828">
        <v>4</v>
      </c>
      <c r="E828">
        <v>1172.5999999999999</v>
      </c>
      <c r="F828" s="1">
        <v>38385</v>
      </c>
      <c r="G828" t="s">
        <v>25</v>
      </c>
      <c r="H828" t="s">
        <v>26</v>
      </c>
      <c r="I828">
        <v>60</v>
      </c>
      <c r="J828" t="s">
        <v>625</v>
      </c>
      <c r="K828" t="s">
        <v>219</v>
      </c>
      <c r="L828" t="s">
        <v>220</v>
      </c>
      <c r="M828" t="s">
        <v>221</v>
      </c>
      <c r="N828" t="s">
        <v>31</v>
      </c>
      <c r="O828" t="s">
        <v>222</v>
      </c>
      <c r="P828" t="s">
        <v>223</v>
      </c>
      <c r="Q828" t="s">
        <v>224</v>
      </c>
      <c r="R828" t="s">
        <v>101</v>
      </c>
      <c r="S828" t="s">
        <v>102</v>
      </c>
      <c r="T828" t="s">
        <v>225</v>
      </c>
      <c r="U828" t="s">
        <v>38</v>
      </c>
      <c r="V828">
        <v>0.111666666666667</v>
      </c>
      <c r="W828">
        <v>2005</v>
      </c>
      <c r="X828">
        <v>2</v>
      </c>
      <c r="Y828">
        <v>1</v>
      </c>
    </row>
    <row r="829" spans="1:25" x14ac:dyDescent="0.25">
      <c r="A829">
        <v>10389</v>
      </c>
      <c r="B829">
        <v>39</v>
      </c>
      <c r="C829">
        <v>100</v>
      </c>
      <c r="D829">
        <v>5</v>
      </c>
      <c r="E829">
        <v>6981</v>
      </c>
      <c r="F829" s="1">
        <v>38414</v>
      </c>
      <c r="G829" t="s">
        <v>25</v>
      </c>
      <c r="H829" t="s">
        <v>26</v>
      </c>
      <c r="I829">
        <v>60</v>
      </c>
      <c r="J829" t="s">
        <v>625</v>
      </c>
      <c r="K829" t="s">
        <v>275</v>
      </c>
      <c r="L829" t="s">
        <v>276</v>
      </c>
      <c r="M829" t="s">
        <v>277</v>
      </c>
      <c r="N829" t="s">
        <v>31</v>
      </c>
      <c r="O829" t="s">
        <v>278</v>
      </c>
      <c r="P829" t="s">
        <v>31</v>
      </c>
      <c r="Q829" t="s">
        <v>279</v>
      </c>
      <c r="R829" t="s">
        <v>200</v>
      </c>
      <c r="S829" t="s">
        <v>45</v>
      </c>
      <c r="T829" t="s">
        <v>280</v>
      </c>
      <c r="U829" t="s">
        <v>53</v>
      </c>
      <c r="V829">
        <v>-0.66666666666666696</v>
      </c>
      <c r="W829">
        <v>2005</v>
      </c>
      <c r="X829">
        <v>3</v>
      </c>
      <c r="Y829">
        <v>1</v>
      </c>
    </row>
    <row r="830" spans="1:25" x14ac:dyDescent="0.25">
      <c r="A830">
        <v>10402</v>
      </c>
      <c r="B830">
        <v>55</v>
      </c>
      <c r="C830">
        <v>55.72</v>
      </c>
      <c r="D830">
        <v>2</v>
      </c>
      <c r="E830">
        <v>3064.6</v>
      </c>
      <c r="F830" s="1">
        <v>38449</v>
      </c>
      <c r="G830" t="s">
        <v>25</v>
      </c>
      <c r="H830" t="s">
        <v>26</v>
      </c>
      <c r="I830">
        <v>60</v>
      </c>
      <c r="J830" t="s">
        <v>625</v>
      </c>
      <c r="K830" t="s">
        <v>89</v>
      </c>
      <c r="L830" t="s">
        <v>90</v>
      </c>
      <c r="M830" t="s">
        <v>91</v>
      </c>
      <c r="N830" t="s">
        <v>31</v>
      </c>
      <c r="O830" t="s">
        <v>50</v>
      </c>
      <c r="P830" t="s">
        <v>31</v>
      </c>
      <c r="Q830" t="s">
        <v>92</v>
      </c>
      <c r="R830" t="s">
        <v>44</v>
      </c>
      <c r="S830" t="s">
        <v>45</v>
      </c>
      <c r="T830" t="s">
        <v>93</v>
      </c>
      <c r="U830" t="s">
        <v>53</v>
      </c>
      <c r="V830">
        <v>7.1333333333333401E-2</v>
      </c>
      <c r="W830">
        <v>2005</v>
      </c>
      <c r="X830">
        <v>4</v>
      </c>
      <c r="Y830">
        <v>2</v>
      </c>
    </row>
    <row r="831" spans="1:25" x14ac:dyDescent="0.25">
      <c r="A831">
        <v>10417</v>
      </c>
      <c r="B831">
        <v>36</v>
      </c>
      <c r="C831">
        <v>61.18</v>
      </c>
      <c r="D831">
        <v>6</v>
      </c>
      <c r="E831">
        <v>2202.48</v>
      </c>
      <c r="F831" s="1">
        <v>38485</v>
      </c>
      <c r="G831" t="s">
        <v>185</v>
      </c>
      <c r="H831" t="s">
        <v>26</v>
      </c>
      <c r="I831">
        <v>60</v>
      </c>
      <c r="J831" t="s">
        <v>625</v>
      </c>
      <c r="K831" t="s">
        <v>186</v>
      </c>
      <c r="L831" t="s">
        <v>187</v>
      </c>
      <c r="M831" t="s">
        <v>188</v>
      </c>
      <c r="N831" t="s">
        <v>31</v>
      </c>
      <c r="O831" t="s">
        <v>189</v>
      </c>
      <c r="P831" t="s">
        <v>31</v>
      </c>
      <c r="Q831" t="s">
        <v>190</v>
      </c>
      <c r="R831" t="s">
        <v>191</v>
      </c>
      <c r="S831" t="s">
        <v>45</v>
      </c>
      <c r="T831" t="s">
        <v>192</v>
      </c>
      <c r="U831" t="s">
        <v>38</v>
      </c>
      <c r="V831">
        <v>-1.96666666666667E-2</v>
      </c>
      <c r="W831">
        <v>2005</v>
      </c>
      <c r="X831">
        <v>5</v>
      </c>
      <c r="Y831">
        <v>2</v>
      </c>
    </row>
    <row r="832" spans="1:25" x14ac:dyDescent="0.25">
      <c r="A832">
        <v>10101</v>
      </c>
      <c r="B832">
        <v>26</v>
      </c>
      <c r="C832">
        <v>100</v>
      </c>
      <c r="D832">
        <v>1</v>
      </c>
      <c r="E832">
        <v>3773.38</v>
      </c>
      <c r="F832" s="1">
        <v>37630</v>
      </c>
      <c r="G832" t="s">
        <v>25</v>
      </c>
      <c r="H832" t="s">
        <v>581</v>
      </c>
      <c r="I832">
        <v>168</v>
      </c>
      <c r="J832" t="s">
        <v>626</v>
      </c>
      <c r="K832" t="s">
        <v>487</v>
      </c>
      <c r="L832" t="s">
        <v>488</v>
      </c>
      <c r="M832" t="s">
        <v>489</v>
      </c>
      <c r="N832" t="s">
        <v>31</v>
      </c>
      <c r="O832" t="s">
        <v>490</v>
      </c>
      <c r="P832" t="s">
        <v>31</v>
      </c>
      <c r="Q832" t="s">
        <v>491</v>
      </c>
      <c r="R832" t="s">
        <v>468</v>
      </c>
      <c r="S832" t="s">
        <v>45</v>
      </c>
      <c r="T832" t="s">
        <v>492</v>
      </c>
      <c r="U832" t="s">
        <v>53</v>
      </c>
      <c r="V832">
        <v>0.40476190476190499</v>
      </c>
      <c r="W832">
        <v>2003</v>
      </c>
      <c r="X832">
        <v>1</v>
      </c>
      <c r="Y832">
        <v>1</v>
      </c>
    </row>
    <row r="833" spans="1:25" x14ac:dyDescent="0.25">
      <c r="A833">
        <v>10110</v>
      </c>
      <c r="B833">
        <v>31</v>
      </c>
      <c r="C833">
        <v>100</v>
      </c>
      <c r="D833">
        <v>1</v>
      </c>
      <c r="E833">
        <v>5074.3900000000003</v>
      </c>
      <c r="F833" s="1">
        <v>37698</v>
      </c>
      <c r="G833" t="s">
        <v>25</v>
      </c>
      <c r="H833" t="s">
        <v>581</v>
      </c>
      <c r="I833">
        <v>168</v>
      </c>
      <c r="J833" t="s">
        <v>626</v>
      </c>
      <c r="K833" t="s">
        <v>517</v>
      </c>
      <c r="L833" t="s">
        <v>518</v>
      </c>
      <c r="M833" t="s">
        <v>519</v>
      </c>
      <c r="N833" t="s">
        <v>31</v>
      </c>
      <c r="O833" t="s">
        <v>520</v>
      </c>
      <c r="P833" t="s">
        <v>31</v>
      </c>
      <c r="Q833" t="s">
        <v>521</v>
      </c>
      <c r="R833" t="s">
        <v>183</v>
      </c>
      <c r="S833" t="s">
        <v>45</v>
      </c>
      <c r="T833" t="s">
        <v>522</v>
      </c>
      <c r="U833" t="s">
        <v>53</v>
      </c>
      <c r="V833">
        <v>0.40476190476190499</v>
      </c>
      <c r="W833">
        <v>2003</v>
      </c>
      <c r="X833">
        <v>3</v>
      </c>
      <c r="Y833">
        <v>1</v>
      </c>
    </row>
    <row r="834" spans="1:25" x14ac:dyDescent="0.25">
      <c r="A834">
        <v>10125</v>
      </c>
      <c r="B834">
        <v>34</v>
      </c>
      <c r="C834">
        <v>100</v>
      </c>
      <c r="D834">
        <v>2</v>
      </c>
      <c r="E834">
        <v>6483.46</v>
      </c>
      <c r="F834" s="1">
        <v>37762</v>
      </c>
      <c r="G834" t="s">
        <v>25</v>
      </c>
      <c r="H834" t="s">
        <v>581</v>
      </c>
      <c r="I834">
        <v>168</v>
      </c>
      <c r="J834" t="s">
        <v>626</v>
      </c>
      <c r="K834" t="s">
        <v>94</v>
      </c>
      <c r="L834" t="s">
        <v>95</v>
      </c>
      <c r="M834" t="s">
        <v>96</v>
      </c>
      <c r="N834" t="s">
        <v>97</v>
      </c>
      <c r="O834" t="s">
        <v>98</v>
      </c>
      <c r="P834" t="s">
        <v>99</v>
      </c>
      <c r="Q834" t="s">
        <v>100</v>
      </c>
      <c r="R834" t="s">
        <v>101</v>
      </c>
      <c r="S834" t="s">
        <v>102</v>
      </c>
      <c r="T834" t="s">
        <v>103</v>
      </c>
      <c r="U834" t="s">
        <v>53</v>
      </c>
      <c r="V834">
        <v>0.40476190476190499</v>
      </c>
      <c r="W834">
        <v>2003</v>
      </c>
      <c r="X834">
        <v>5</v>
      </c>
      <c r="Y834">
        <v>2</v>
      </c>
    </row>
    <row r="835" spans="1:25" x14ac:dyDescent="0.25">
      <c r="A835">
        <v>10139</v>
      </c>
      <c r="B835">
        <v>41</v>
      </c>
      <c r="C835">
        <v>100</v>
      </c>
      <c r="D835">
        <v>8</v>
      </c>
      <c r="E835">
        <v>7956.46</v>
      </c>
      <c r="F835" s="1">
        <v>37818</v>
      </c>
      <c r="G835" t="s">
        <v>25</v>
      </c>
      <c r="H835" t="s">
        <v>581</v>
      </c>
      <c r="I835">
        <v>168</v>
      </c>
      <c r="J835" t="s">
        <v>626</v>
      </c>
      <c r="K835" t="s">
        <v>164</v>
      </c>
      <c r="L835" t="s">
        <v>165</v>
      </c>
      <c r="M835" t="s">
        <v>166</v>
      </c>
      <c r="N835" t="s">
        <v>167</v>
      </c>
      <c r="O835" t="s">
        <v>168</v>
      </c>
      <c r="P835" t="s">
        <v>169</v>
      </c>
      <c r="Q835" t="s">
        <v>170</v>
      </c>
      <c r="R835" t="s">
        <v>101</v>
      </c>
      <c r="S835" t="s">
        <v>102</v>
      </c>
      <c r="T835" t="s">
        <v>171</v>
      </c>
      <c r="U835" t="s">
        <v>163</v>
      </c>
      <c r="V835">
        <v>0.40476190476190499</v>
      </c>
      <c r="W835">
        <v>2003</v>
      </c>
      <c r="X835">
        <v>7</v>
      </c>
      <c r="Y835">
        <v>3</v>
      </c>
    </row>
    <row r="836" spans="1:25" x14ac:dyDescent="0.25">
      <c r="A836">
        <v>10149</v>
      </c>
      <c r="B836">
        <v>23</v>
      </c>
      <c r="C836">
        <v>100</v>
      </c>
      <c r="D836">
        <v>5</v>
      </c>
      <c r="E836">
        <v>4230.62</v>
      </c>
      <c r="F836" s="1">
        <v>37876</v>
      </c>
      <c r="G836" t="s">
        <v>25</v>
      </c>
      <c r="H836" t="s">
        <v>581</v>
      </c>
      <c r="I836">
        <v>168</v>
      </c>
      <c r="J836" t="s">
        <v>626</v>
      </c>
      <c r="K836" t="s">
        <v>554</v>
      </c>
      <c r="L836" t="s">
        <v>555</v>
      </c>
      <c r="M836" t="s">
        <v>556</v>
      </c>
      <c r="N836" t="s">
        <v>31</v>
      </c>
      <c r="O836" t="s">
        <v>557</v>
      </c>
      <c r="P836" t="s">
        <v>58</v>
      </c>
      <c r="Q836" t="s">
        <v>70</v>
      </c>
      <c r="R836" t="s">
        <v>35</v>
      </c>
      <c r="S836" t="s">
        <v>36</v>
      </c>
      <c r="T836" t="s">
        <v>558</v>
      </c>
      <c r="U836" t="s">
        <v>53</v>
      </c>
      <c r="V836">
        <v>0.40476190476190499</v>
      </c>
      <c r="W836">
        <v>2003</v>
      </c>
      <c r="X836">
        <v>9</v>
      </c>
      <c r="Y836">
        <v>3</v>
      </c>
    </row>
    <row r="837" spans="1:25" x14ac:dyDescent="0.25">
      <c r="A837">
        <v>10162</v>
      </c>
      <c r="B837">
        <v>48</v>
      </c>
      <c r="C837">
        <v>100</v>
      </c>
      <c r="D837">
        <v>3</v>
      </c>
      <c r="E837">
        <v>7209.12</v>
      </c>
      <c r="F837" s="1">
        <v>37912</v>
      </c>
      <c r="G837" t="s">
        <v>25</v>
      </c>
      <c r="H837" t="s">
        <v>581</v>
      </c>
      <c r="I837">
        <v>168</v>
      </c>
      <c r="J837" t="s">
        <v>626</v>
      </c>
      <c r="K837" t="s">
        <v>61</v>
      </c>
      <c r="L837" t="s">
        <v>62</v>
      </c>
      <c r="M837" t="s">
        <v>63</v>
      </c>
      <c r="N837" t="s">
        <v>31</v>
      </c>
      <c r="O837" t="s">
        <v>64</v>
      </c>
      <c r="P837" t="s">
        <v>58</v>
      </c>
      <c r="Q837" t="s">
        <v>31</v>
      </c>
      <c r="R837" t="s">
        <v>35</v>
      </c>
      <c r="S837" t="s">
        <v>36</v>
      </c>
      <c r="T837" t="s">
        <v>65</v>
      </c>
      <c r="U837" t="s">
        <v>163</v>
      </c>
      <c r="V837">
        <v>0.40476190476190499</v>
      </c>
      <c r="W837">
        <v>2003</v>
      </c>
      <c r="X837">
        <v>10</v>
      </c>
      <c r="Y837">
        <v>4</v>
      </c>
    </row>
    <row r="838" spans="1:25" x14ac:dyDescent="0.25">
      <c r="A838">
        <v>10173</v>
      </c>
      <c r="B838">
        <v>22</v>
      </c>
      <c r="C838">
        <v>100</v>
      </c>
      <c r="D838">
        <v>7</v>
      </c>
      <c r="E838">
        <v>3452.68</v>
      </c>
      <c r="F838" s="1">
        <v>37930</v>
      </c>
      <c r="G838" t="s">
        <v>25</v>
      </c>
      <c r="H838" t="s">
        <v>581</v>
      </c>
      <c r="I838">
        <v>168</v>
      </c>
      <c r="J838" t="s">
        <v>626</v>
      </c>
      <c r="K838" t="s">
        <v>583</v>
      </c>
      <c r="L838" t="s">
        <v>584</v>
      </c>
      <c r="M838" t="s">
        <v>585</v>
      </c>
      <c r="N838" t="s">
        <v>31</v>
      </c>
      <c r="O838" t="s">
        <v>586</v>
      </c>
      <c r="P838" t="s">
        <v>31</v>
      </c>
      <c r="Q838" t="s">
        <v>587</v>
      </c>
      <c r="R838" t="s">
        <v>273</v>
      </c>
      <c r="S838" t="s">
        <v>45</v>
      </c>
      <c r="T838" t="s">
        <v>588</v>
      </c>
      <c r="U838" t="s">
        <v>53</v>
      </c>
      <c r="V838">
        <v>0.40476190476190499</v>
      </c>
      <c r="W838">
        <v>2003</v>
      </c>
      <c r="X838">
        <v>11</v>
      </c>
      <c r="Y838">
        <v>4</v>
      </c>
    </row>
    <row r="839" spans="1:25" x14ac:dyDescent="0.25">
      <c r="A839">
        <v>10182</v>
      </c>
      <c r="B839">
        <v>21</v>
      </c>
      <c r="C839">
        <v>100</v>
      </c>
      <c r="D839">
        <v>4</v>
      </c>
      <c r="E839">
        <v>3047.73</v>
      </c>
      <c r="F839" s="1">
        <v>37937</v>
      </c>
      <c r="G839" t="s">
        <v>25</v>
      </c>
      <c r="H839" t="s">
        <v>581</v>
      </c>
      <c r="I839">
        <v>168</v>
      </c>
      <c r="J839" t="s">
        <v>626</v>
      </c>
      <c r="K839" t="s">
        <v>287</v>
      </c>
      <c r="L839" t="s">
        <v>288</v>
      </c>
      <c r="M839" t="s">
        <v>289</v>
      </c>
      <c r="N839" t="s">
        <v>31</v>
      </c>
      <c r="O839" t="s">
        <v>290</v>
      </c>
      <c r="P839" t="s">
        <v>58</v>
      </c>
      <c r="Q839" t="s">
        <v>121</v>
      </c>
      <c r="R839" t="s">
        <v>35</v>
      </c>
      <c r="S839" t="s">
        <v>36</v>
      </c>
      <c r="T839" t="s">
        <v>291</v>
      </c>
      <c r="U839" t="s">
        <v>53</v>
      </c>
      <c r="V839">
        <v>0.40476190476190499</v>
      </c>
      <c r="W839">
        <v>2003</v>
      </c>
      <c r="X839">
        <v>11</v>
      </c>
      <c r="Y839">
        <v>4</v>
      </c>
    </row>
    <row r="840" spans="1:25" x14ac:dyDescent="0.25">
      <c r="A840">
        <v>10193</v>
      </c>
      <c r="B840">
        <v>22</v>
      </c>
      <c r="C840">
        <v>100</v>
      </c>
      <c r="D840">
        <v>8</v>
      </c>
      <c r="E840">
        <v>3675.32</v>
      </c>
      <c r="F840" s="1">
        <v>37946</v>
      </c>
      <c r="G840" t="s">
        <v>25</v>
      </c>
      <c r="H840" t="s">
        <v>581</v>
      </c>
      <c r="I840">
        <v>168</v>
      </c>
      <c r="J840" t="s">
        <v>626</v>
      </c>
      <c r="K840" t="s">
        <v>589</v>
      </c>
      <c r="L840" t="s">
        <v>590</v>
      </c>
      <c r="M840" t="s">
        <v>591</v>
      </c>
      <c r="N840" t="s">
        <v>31</v>
      </c>
      <c r="O840" t="s">
        <v>592</v>
      </c>
      <c r="P840" t="s">
        <v>99</v>
      </c>
      <c r="Q840" t="s">
        <v>593</v>
      </c>
      <c r="R840" t="s">
        <v>101</v>
      </c>
      <c r="S840" t="s">
        <v>102</v>
      </c>
      <c r="T840" t="s">
        <v>594</v>
      </c>
      <c r="U840" t="s">
        <v>53</v>
      </c>
      <c r="V840">
        <v>0.40476190476190499</v>
      </c>
      <c r="W840">
        <v>2003</v>
      </c>
      <c r="X840">
        <v>11</v>
      </c>
      <c r="Y840">
        <v>4</v>
      </c>
    </row>
    <row r="841" spans="1:25" x14ac:dyDescent="0.25">
      <c r="A841">
        <v>10205</v>
      </c>
      <c r="B841">
        <v>40</v>
      </c>
      <c r="C841">
        <v>100</v>
      </c>
      <c r="D841">
        <v>3</v>
      </c>
      <c r="E841">
        <v>7492.4</v>
      </c>
      <c r="F841" s="1">
        <v>37958</v>
      </c>
      <c r="G841" t="s">
        <v>25</v>
      </c>
      <c r="H841" t="s">
        <v>581</v>
      </c>
      <c r="I841">
        <v>168</v>
      </c>
      <c r="J841" t="s">
        <v>626</v>
      </c>
      <c r="K841" t="s">
        <v>186</v>
      </c>
      <c r="L841" t="s">
        <v>187</v>
      </c>
      <c r="M841" t="s">
        <v>188</v>
      </c>
      <c r="N841" t="s">
        <v>31</v>
      </c>
      <c r="O841" t="s">
        <v>189</v>
      </c>
      <c r="P841" t="s">
        <v>31</v>
      </c>
      <c r="Q841" t="s">
        <v>190</v>
      </c>
      <c r="R841" t="s">
        <v>191</v>
      </c>
      <c r="S841" t="s">
        <v>45</v>
      </c>
      <c r="T841" t="s">
        <v>192</v>
      </c>
      <c r="U841" t="s">
        <v>163</v>
      </c>
      <c r="V841">
        <v>0.40476190476190499</v>
      </c>
      <c r="W841">
        <v>2003</v>
      </c>
      <c r="X841">
        <v>12</v>
      </c>
      <c r="Y841">
        <v>4</v>
      </c>
    </row>
    <row r="842" spans="1:25" x14ac:dyDescent="0.25">
      <c r="A842">
        <v>10214</v>
      </c>
      <c r="B842">
        <v>50</v>
      </c>
      <c r="C842">
        <v>100</v>
      </c>
      <c r="D842">
        <v>1</v>
      </c>
      <c r="E842">
        <v>9534.5</v>
      </c>
      <c r="F842" s="1">
        <v>38012</v>
      </c>
      <c r="G842" t="s">
        <v>25</v>
      </c>
      <c r="H842" t="s">
        <v>581</v>
      </c>
      <c r="I842">
        <v>168</v>
      </c>
      <c r="J842" t="s">
        <v>626</v>
      </c>
      <c r="K842" t="s">
        <v>202</v>
      </c>
      <c r="L842" t="s">
        <v>203</v>
      </c>
      <c r="M842" t="s">
        <v>204</v>
      </c>
      <c r="N842" t="s">
        <v>31</v>
      </c>
      <c r="O842" t="s">
        <v>189</v>
      </c>
      <c r="P842" t="s">
        <v>31</v>
      </c>
      <c r="Q842" t="s">
        <v>205</v>
      </c>
      <c r="R842" t="s">
        <v>191</v>
      </c>
      <c r="S842" t="s">
        <v>45</v>
      </c>
      <c r="T842" t="s">
        <v>206</v>
      </c>
      <c r="U842" t="s">
        <v>163</v>
      </c>
      <c r="V842">
        <v>0.40476190476190499</v>
      </c>
      <c r="W842">
        <v>2004</v>
      </c>
      <c r="X842">
        <v>1</v>
      </c>
      <c r="Y842">
        <v>1</v>
      </c>
    </row>
    <row r="843" spans="1:25" x14ac:dyDescent="0.25">
      <c r="A843">
        <v>10227</v>
      </c>
      <c r="B843">
        <v>29</v>
      </c>
      <c r="C843">
        <v>100</v>
      </c>
      <c r="D843">
        <v>4</v>
      </c>
      <c r="E843">
        <v>5579.02</v>
      </c>
      <c r="F843" s="1">
        <v>38048</v>
      </c>
      <c r="G843" t="s">
        <v>25</v>
      </c>
      <c r="H843" t="s">
        <v>581</v>
      </c>
      <c r="I843">
        <v>168</v>
      </c>
      <c r="J843" t="s">
        <v>626</v>
      </c>
      <c r="K843" t="s">
        <v>232</v>
      </c>
      <c r="L843" t="s">
        <v>233</v>
      </c>
      <c r="M843" t="s">
        <v>234</v>
      </c>
      <c r="N843" t="s">
        <v>31</v>
      </c>
      <c r="O843" t="s">
        <v>235</v>
      </c>
      <c r="P843" t="s">
        <v>31</v>
      </c>
      <c r="Q843" t="s">
        <v>236</v>
      </c>
      <c r="R843" t="s">
        <v>44</v>
      </c>
      <c r="S843" t="s">
        <v>45</v>
      </c>
      <c r="T843" t="s">
        <v>237</v>
      </c>
      <c r="U843" t="s">
        <v>53</v>
      </c>
      <c r="V843">
        <v>0.40476190476190499</v>
      </c>
      <c r="W843">
        <v>2004</v>
      </c>
      <c r="X843">
        <v>3</v>
      </c>
      <c r="Y843">
        <v>1</v>
      </c>
    </row>
    <row r="844" spans="1:25" x14ac:dyDescent="0.25">
      <c r="A844">
        <v>10244</v>
      </c>
      <c r="B844">
        <v>43</v>
      </c>
      <c r="C844">
        <v>100</v>
      </c>
      <c r="D844">
        <v>8</v>
      </c>
      <c r="E844">
        <v>5950.34</v>
      </c>
      <c r="F844" s="1">
        <v>38106</v>
      </c>
      <c r="G844" t="s">
        <v>25</v>
      </c>
      <c r="H844" t="s">
        <v>581</v>
      </c>
      <c r="I844">
        <v>168</v>
      </c>
      <c r="J844" t="s">
        <v>626</v>
      </c>
      <c r="K844" t="s">
        <v>186</v>
      </c>
      <c r="L844" t="s">
        <v>187</v>
      </c>
      <c r="M844" t="s">
        <v>188</v>
      </c>
      <c r="N844" t="s">
        <v>31</v>
      </c>
      <c r="O844" t="s">
        <v>189</v>
      </c>
      <c r="P844" t="s">
        <v>31</v>
      </c>
      <c r="Q844" t="s">
        <v>190</v>
      </c>
      <c r="R844" t="s">
        <v>191</v>
      </c>
      <c r="S844" t="s">
        <v>45</v>
      </c>
      <c r="T844" t="s">
        <v>192</v>
      </c>
      <c r="U844" t="s">
        <v>53</v>
      </c>
      <c r="V844">
        <v>0.40476190476190499</v>
      </c>
      <c r="W844">
        <v>2004</v>
      </c>
      <c r="X844">
        <v>4</v>
      </c>
      <c r="Y844">
        <v>2</v>
      </c>
    </row>
    <row r="845" spans="1:25" x14ac:dyDescent="0.25">
      <c r="A845">
        <v>10255</v>
      </c>
      <c r="B845">
        <v>24</v>
      </c>
      <c r="C845">
        <v>100</v>
      </c>
      <c r="D845">
        <v>1</v>
      </c>
      <c r="E845">
        <v>3726</v>
      </c>
      <c r="F845" s="1">
        <v>38142</v>
      </c>
      <c r="G845" t="s">
        <v>25</v>
      </c>
      <c r="H845" t="s">
        <v>581</v>
      </c>
      <c r="I845">
        <v>168</v>
      </c>
      <c r="J845" t="s">
        <v>626</v>
      </c>
      <c r="K845" t="s">
        <v>560</v>
      </c>
      <c r="L845" t="s">
        <v>561</v>
      </c>
      <c r="M845" t="s">
        <v>562</v>
      </c>
      <c r="N845" t="s">
        <v>31</v>
      </c>
      <c r="O845" t="s">
        <v>563</v>
      </c>
      <c r="P845" t="s">
        <v>31</v>
      </c>
      <c r="Q845" t="s">
        <v>564</v>
      </c>
      <c r="R845" t="s">
        <v>44</v>
      </c>
      <c r="S845" t="s">
        <v>45</v>
      </c>
      <c r="T845" t="s">
        <v>565</v>
      </c>
      <c r="U845" t="s">
        <v>53</v>
      </c>
      <c r="V845">
        <v>0.40476190476190499</v>
      </c>
      <c r="W845">
        <v>2004</v>
      </c>
      <c r="X845">
        <v>6</v>
      </c>
      <c r="Y845">
        <v>2</v>
      </c>
    </row>
    <row r="846" spans="1:25" x14ac:dyDescent="0.25">
      <c r="A846">
        <v>10280</v>
      </c>
      <c r="B846">
        <v>22</v>
      </c>
      <c r="C846">
        <v>100</v>
      </c>
      <c r="D846">
        <v>10</v>
      </c>
      <c r="E846">
        <v>4455</v>
      </c>
      <c r="F846" s="1">
        <v>38216</v>
      </c>
      <c r="G846" t="s">
        <v>25</v>
      </c>
      <c r="H846" t="s">
        <v>581</v>
      </c>
      <c r="I846">
        <v>168</v>
      </c>
      <c r="J846" t="s">
        <v>626</v>
      </c>
      <c r="K846" t="s">
        <v>268</v>
      </c>
      <c r="L846" t="s">
        <v>269</v>
      </c>
      <c r="M846" t="s">
        <v>270</v>
      </c>
      <c r="N846" t="s">
        <v>31</v>
      </c>
      <c r="O846" t="s">
        <v>271</v>
      </c>
      <c r="P846" t="s">
        <v>31</v>
      </c>
      <c r="Q846" t="s">
        <v>272</v>
      </c>
      <c r="R846" t="s">
        <v>273</v>
      </c>
      <c r="S846" t="s">
        <v>45</v>
      </c>
      <c r="T846" t="s">
        <v>274</v>
      </c>
      <c r="U846" t="s">
        <v>53</v>
      </c>
      <c r="V846">
        <v>0.40476190476190499</v>
      </c>
      <c r="W846">
        <v>2004</v>
      </c>
      <c r="X846">
        <v>8</v>
      </c>
      <c r="Y846">
        <v>3</v>
      </c>
    </row>
    <row r="847" spans="1:25" x14ac:dyDescent="0.25">
      <c r="A847">
        <v>10289</v>
      </c>
      <c r="B847">
        <v>43</v>
      </c>
      <c r="C847">
        <v>100</v>
      </c>
      <c r="D847">
        <v>3</v>
      </c>
      <c r="E847">
        <v>8272.34</v>
      </c>
      <c r="F847" s="1">
        <v>38233</v>
      </c>
      <c r="G847" t="s">
        <v>25</v>
      </c>
      <c r="H847" t="s">
        <v>581</v>
      </c>
      <c r="I847">
        <v>168</v>
      </c>
      <c r="J847" t="s">
        <v>626</v>
      </c>
      <c r="K847" t="s">
        <v>78</v>
      </c>
      <c r="L847" t="s">
        <v>79</v>
      </c>
      <c r="M847" t="s">
        <v>80</v>
      </c>
      <c r="N847" t="s">
        <v>31</v>
      </c>
      <c r="O847" t="s">
        <v>81</v>
      </c>
      <c r="P847" t="s">
        <v>31</v>
      </c>
      <c r="Q847" t="s">
        <v>82</v>
      </c>
      <c r="R847" t="s">
        <v>83</v>
      </c>
      <c r="S847" t="s">
        <v>45</v>
      </c>
      <c r="T847" t="s">
        <v>84</v>
      </c>
      <c r="U847" t="s">
        <v>163</v>
      </c>
      <c r="V847">
        <v>0.40476190476190499</v>
      </c>
      <c r="W847">
        <v>2004</v>
      </c>
      <c r="X847">
        <v>9</v>
      </c>
      <c r="Y847">
        <v>3</v>
      </c>
    </row>
    <row r="848" spans="1:25" x14ac:dyDescent="0.25">
      <c r="A848">
        <v>10304</v>
      </c>
      <c r="B848">
        <v>20</v>
      </c>
      <c r="C848">
        <v>100</v>
      </c>
      <c r="D848">
        <v>14</v>
      </c>
      <c r="E848">
        <v>3577.6</v>
      </c>
      <c r="F848" s="1">
        <v>38271</v>
      </c>
      <c r="G848" t="s">
        <v>25</v>
      </c>
      <c r="H848" t="s">
        <v>581</v>
      </c>
      <c r="I848">
        <v>168</v>
      </c>
      <c r="J848" t="s">
        <v>626</v>
      </c>
      <c r="K848" t="s">
        <v>281</v>
      </c>
      <c r="L848" t="s">
        <v>282</v>
      </c>
      <c r="M848" t="s">
        <v>283</v>
      </c>
      <c r="N848" t="s">
        <v>31</v>
      </c>
      <c r="O848" t="s">
        <v>284</v>
      </c>
      <c r="P848" t="s">
        <v>31</v>
      </c>
      <c r="Q848" t="s">
        <v>285</v>
      </c>
      <c r="R848" t="s">
        <v>44</v>
      </c>
      <c r="S848" t="s">
        <v>45</v>
      </c>
      <c r="T848" t="s">
        <v>286</v>
      </c>
      <c r="U848" t="s">
        <v>53</v>
      </c>
      <c r="V848">
        <v>0.40476190476190499</v>
      </c>
      <c r="W848">
        <v>2004</v>
      </c>
      <c r="X848">
        <v>10</v>
      </c>
      <c r="Y848">
        <v>4</v>
      </c>
    </row>
    <row r="849" spans="1:25" x14ac:dyDescent="0.25">
      <c r="A849">
        <v>10312</v>
      </c>
      <c r="B849">
        <v>25</v>
      </c>
      <c r="C849">
        <v>100</v>
      </c>
      <c r="D849">
        <v>11</v>
      </c>
      <c r="E849">
        <v>3881.25</v>
      </c>
      <c r="F849" s="1">
        <v>38281</v>
      </c>
      <c r="G849" t="s">
        <v>25</v>
      </c>
      <c r="H849" t="s">
        <v>581</v>
      </c>
      <c r="I849">
        <v>168</v>
      </c>
      <c r="J849" t="s">
        <v>626</v>
      </c>
      <c r="K849" t="s">
        <v>287</v>
      </c>
      <c r="L849" t="s">
        <v>288</v>
      </c>
      <c r="M849" t="s">
        <v>289</v>
      </c>
      <c r="N849" t="s">
        <v>31</v>
      </c>
      <c r="O849" t="s">
        <v>290</v>
      </c>
      <c r="P849" t="s">
        <v>58</v>
      </c>
      <c r="Q849" t="s">
        <v>121</v>
      </c>
      <c r="R849" t="s">
        <v>35</v>
      </c>
      <c r="S849" t="s">
        <v>36</v>
      </c>
      <c r="T849" t="s">
        <v>291</v>
      </c>
      <c r="U849" t="s">
        <v>53</v>
      </c>
      <c r="V849">
        <v>0.40476190476190499</v>
      </c>
      <c r="W849">
        <v>2004</v>
      </c>
      <c r="X849">
        <v>10</v>
      </c>
      <c r="Y849">
        <v>4</v>
      </c>
    </row>
    <row r="850" spans="1:25" x14ac:dyDescent="0.25">
      <c r="A850">
        <v>10322</v>
      </c>
      <c r="B850">
        <v>36</v>
      </c>
      <c r="C850">
        <v>100</v>
      </c>
      <c r="D850">
        <v>2</v>
      </c>
      <c r="E850">
        <v>5797.44</v>
      </c>
      <c r="F850" s="1">
        <v>38295</v>
      </c>
      <c r="G850" t="s">
        <v>25</v>
      </c>
      <c r="H850" t="s">
        <v>581</v>
      </c>
      <c r="I850">
        <v>168</v>
      </c>
      <c r="J850" t="s">
        <v>626</v>
      </c>
      <c r="K850" t="s">
        <v>292</v>
      </c>
      <c r="L850" t="s">
        <v>293</v>
      </c>
      <c r="M850" t="s">
        <v>294</v>
      </c>
      <c r="N850" t="s">
        <v>31</v>
      </c>
      <c r="O850" t="s">
        <v>295</v>
      </c>
      <c r="P850" t="s">
        <v>296</v>
      </c>
      <c r="Q850" t="s">
        <v>297</v>
      </c>
      <c r="R850" t="s">
        <v>35</v>
      </c>
      <c r="S850" t="s">
        <v>36</v>
      </c>
      <c r="T850" t="s">
        <v>298</v>
      </c>
      <c r="U850" t="s">
        <v>53</v>
      </c>
      <c r="V850">
        <v>0.40476190476190499</v>
      </c>
      <c r="W850">
        <v>2004</v>
      </c>
      <c r="X850">
        <v>11</v>
      </c>
      <c r="Y850">
        <v>4</v>
      </c>
    </row>
    <row r="851" spans="1:25" x14ac:dyDescent="0.25">
      <c r="A851">
        <v>10332</v>
      </c>
      <c r="B851">
        <v>24</v>
      </c>
      <c r="C851">
        <v>52.67</v>
      </c>
      <c r="D851">
        <v>1</v>
      </c>
      <c r="E851">
        <v>1264.08</v>
      </c>
      <c r="F851" s="1">
        <v>38308</v>
      </c>
      <c r="G851" t="s">
        <v>25</v>
      </c>
      <c r="H851" t="s">
        <v>581</v>
      </c>
      <c r="I851">
        <v>168</v>
      </c>
      <c r="J851" t="s">
        <v>626</v>
      </c>
      <c r="K851" t="s">
        <v>517</v>
      </c>
      <c r="L851" t="s">
        <v>518</v>
      </c>
      <c r="M851" t="s">
        <v>519</v>
      </c>
      <c r="N851" t="s">
        <v>31</v>
      </c>
      <c r="O851" t="s">
        <v>520</v>
      </c>
      <c r="P851" t="s">
        <v>31</v>
      </c>
      <c r="Q851" t="s">
        <v>521</v>
      </c>
      <c r="R851" t="s">
        <v>183</v>
      </c>
      <c r="S851" t="s">
        <v>45</v>
      </c>
      <c r="T851" t="s">
        <v>522</v>
      </c>
      <c r="U851" t="s">
        <v>38</v>
      </c>
      <c r="V851">
        <v>0.68648809523809495</v>
      </c>
      <c r="W851">
        <v>2004</v>
      </c>
      <c r="X851">
        <v>11</v>
      </c>
      <c r="Y851">
        <v>4</v>
      </c>
    </row>
    <row r="852" spans="1:25" x14ac:dyDescent="0.25">
      <c r="A852">
        <v>10347</v>
      </c>
      <c r="B852">
        <v>21</v>
      </c>
      <c r="C852">
        <v>100</v>
      </c>
      <c r="D852">
        <v>6</v>
      </c>
      <c r="E852">
        <v>4815.3</v>
      </c>
      <c r="F852" s="1">
        <v>38320</v>
      </c>
      <c r="G852" t="s">
        <v>25</v>
      </c>
      <c r="H852" t="s">
        <v>581</v>
      </c>
      <c r="I852">
        <v>168</v>
      </c>
      <c r="J852" t="s">
        <v>626</v>
      </c>
      <c r="K852" t="s">
        <v>94</v>
      </c>
      <c r="L852" t="s">
        <v>95</v>
      </c>
      <c r="M852" t="s">
        <v>96</v>
      </c>
      <c r="N852" t="s">
        <v>97</v>
      </c>
      <c r="O852" t="s">
        <v>98</v>
      </c>
      <c r="P852" t="s">
        <v>99</v>
      </c>
      <c r="Q852" t="s">
        <v>100</v>
      </c>
      <c r="R852" t="s">
        <v>101</v>
      </c>
      <c r="S852" t="s">
        <v>102</v>
      </c>
      <c r="T852" t="s">
        <v>103</v>
      </c>
      <c r="U852" t="s">
        <v>53</v>
      </c>
      <c r="V852">
        <v>0.40476190476190499</v>
      </c>
      <c r="W852">
        <v>2004</v>
      </c>
      <c r="X852">
        <v>11</v>
      </c>
      <c r="Y852">
        <v>4</v>
      </c>
    </row>
    <row r="853" spans="1:25" x14ac:dyDescent="0.25">
      <c r="A853">
        <v>10356</v>
      </c>
      <c r="B853">
        <v>30</v>
      </c>
      <c r="C853">
        <v>100</v>
      </c>
      <c r="D853">
        <v>1</v>
      </c>
      <c r="E853">
        <v>4462.2</v>
      </c>
      <c r="F853" s="1">
        <v>38330</v>
      </c>
      <c r="G853" t="s">
        <v>25</v>
      </c>
      <c r="H853" t="s">
        <v>581</v>
      </c>
      <c r="I853">
        <v>168</v>
      </c>
      <c r="J853" t="s">
        <v>626</v>
      </c>
      <c r="K853" t="s">
        <v>47</v>
      </c>
      <c r="L853" t="s">
        <v>48</v>
      </c>
      <c r="M853" t="s">
        <v>49</v>
      </c>
      <c r="N853" t="s">
        <v>31</v>
      </c>
      <c r="O853" t="s">
        <v>50</v>
      </c>
      <c r="P853" t="s">
        <v>31</v>
      </c>
      <c r="Q853" t="s">
        <v>51</v>
      </c>
      <c r="R853" t="s">
        <v>44</v>
      </c>
      <c r="S853" t="s">
        <v>45</v>
      </c>
      <c r="T853" t="s">
        <v>52</v>
      </c>
      <c r="U853" t="s">
        <v>53</v>
      </c>
      <c r="V853">
        <v>0.40476190476190499</v>
      </c>
      <c r="W853">
        <v>2004</v>
      </c>
      <c r="X853">
        <v>12</v>
      </c>
      <c r="Y853">
        <v>4</v>
      </c>
    </row>
    <row r="854" spans="1:25" x14ac:dyDescent="0.25">
      <c r="A854">
        <v>10367</v>
      </c>
      <c r="B854">
        <v>32</v>
      </c>
      <c r="C854">
        <v>94.79</v>
      </c>
      <c r="D854">
        <v>7</v>
      </c>
      <c r="E854">
        <v>3033.28</v>
      </c>
      <c r="F854" s="1">
        <v>38364</v>
      </c>
      <c r="G854" t="s">
        <v>432</v>
      </c>
      <c r="H854" t="s">
        <v>581</v>
      </c>
      <c r="I854">
        <v>168</v>
      </c>
      <c r="J854" t="s">
        <v>626</v>
      </c>
      <c r="K854" t="s">
        <v>54</v>
      </c>
      <c r="L854" t="s">
        <v>55</v>
      </c>
      <c r="M854" t="s">
        <v>56</v>
      </c>
      <c r="N854" t="s">
        <v>31</v>
      </c>
      <c r="O854" t="s">
        <v>57</v>
      </c>
      <c r="P854" t="s">
        <v>58</v>
      </c>
      <c r="Q854" t="s">
        <v>59</v>
      </c>
      <c r="R854" t="s">
        <v>35</v>
      </c>
      <c r="S854" t="s">
        <v>36</v>
      </c>
      <c r="T854" t="s">
        <v>60</v>
      </c>
      <c r="U854" t="s">
        <v>53</v>
      </c>
      <c r="V854">
        <v>0.43577380952381001</v>
      </c>
      <c r="W854">
        <v>2005</v>
      </c>
      <c r="X854">
        <v>1</v>
      </c>
      <c r="Y854">
        <v>1</v>
      </c>
    </row>
    <row r="855" spans="1:25" x14ac:dyDescent="0.25">
      <c r="A855">
        <v>10380</v>
      </c>
      <c r="B855">
        <v>21</v>
      </c>
      <c r="C855">
        <v>47.18</v>
      </c>
      <c r="D855">
        <v>8</v>
      </c>
      <c r="E855">
        <v>990.78</v>
      </c>
      <c r="F855" s="1">
        <v>38399</v>
      </c>
      <c r="G855" t="s">
        <v>25</v>
      </c>
      <c r="H855" t="s">
        <v>581</v>
      </c>
      <c r="I855">
        <v>168</v>
      </c>
      <c r="J855" t="s">
        <v>626</v>
      </c>
      <c r="K855" t="s">
        <v>186</v>
      </c>
      <c r="L855" t="s">
        <v>187</v>
      </c>
      <c r="M855" t="s">
        <v>188</v>
      </c>
      <c r="N855" t="s">
        <v>31</v>
      </c>
      <c r="O855" t="s">
        <v>189</v>
      </c>
      <c r="P855" t="s">
        <v>31</v>
      </c>
      <c r="Q855" t="s">
        <v>190</v>
      </c>
      <c r="R855" t="s">
        <v>191</v>
      </c>
      <c r="S855" t="s">
        <v>45</v>
      </c>
      <c r="T855" t="s">
        <v>192</v>
      </c>
      <c r="U855" t="s">
        <v>38</v>
      </c>
      <c r="V855">
        <v>0.71916666666666595</v>
      </c>
      <c r="W855">
        <v>2005</v>
      </c>
      <c r="X855">
        <v>2</v>
      </c>
      <c r="Y855">
        <v>1</v>
      </c>
    </row>
    <row r="856" spans="1:25" x14ac:dyDescent="0.25">
      <c r="A856">
        <v>10390</v>
      </c>
      <c r="B856">
        <v>26</v>
      </c>
      <c r="C856">
        <v>78.11</v>
      </c>
      <c r="D856">
        <v>7</v>
      </c>
      <c r="E856">
        <v>2030.86</v>
      </c>
      <c r="F856" s="1">
        <v>38415</v>
      </c>
      <c r="G856" t="s">
        <v>25</v>
      </c>
      <c r="H856" t="s">
        <v>581</v>
      </c>
      <c r="I856">
        <v>168</v>
      </c>
      <c r="J856" t="s">
        <v>626</v>
      </c>
      <c r="K856" t="s">
        <v>287</v>
      </c>
      <c r="L856" t="s">
        <v>288</v>
      </c>
      <c r="M856" t="s">
        <v>289</v>
      </c>
      <c r="N856" t="s">
        <v>31</v>
      </c>
      <c r="O856" t="s">
        <v>290</v>
      </c>
      <c r="P856" t="s">
        <v>58</v>
      </c>
      <c r="Q856" t="s">
        <v>121</v>
      </c>
      <c r="R856" t="s">
        <v>35</v>
      </c>
      <c r="S856" t="s">
        <v>36</v>
      </c>
      <c r="T856" t="s">
        <v>291</v>
      </c>
      <c r="U856" t="s">
        <v>38</v>
      </c>
      <c r="V856">
        <v>0.53505952380952404</v>
      </c>
      <c r="W856">
        <v>2005</v>
      </c>
      <c r="X856">
        <v>3</v>
      </c>
      <c r="Y856">
        <v>1</v>
      </c>
    </row>
    <row r="857" spans="1:25" x14ac:dyDescent="0.25">
      <c r="A857">
        <v>10421</v>
      </c>
      <c r="B857">
        <v>35</v>
      </c>
      <c r="C857">
        <v>100</v>
      </c>
      <c r="D857">
        <v>1</v>
      </c>
      <c r="E857">
        <v>5433.75</v>
      </c>
      <c r="F857" s="1">
        <v>38501</v>
      </c>
      <c r="G857" t="s">
        <v>318</v>
      </c>
      <c r="H857" t="s">
        <v>581</v>
      </c>
      <c r="I857">
        <v>168</v>
      </c>
      <c r="J857" t="s">
        <v>626</v>
      </c>
      <c r="K857" t="s">
        <v>287</v>
      </c>
      <c r="L857" t="s">
        <v>288</v>
      </c>
      <c r="M857" t="s">
        <v>289</v>
      </c>
      <c r="N857" t="s">
        <v>31</v>
      </c>
      <c r="O857" t="s">
        <v>290</v>
      </c>
      <c r="P857" t="s">
        <v>58</v>
      </c>
      <c r="Q857" t="s">
        <v>121</v>
      </c>
      <c r="R857" t="s">
        <v>35</v>
      </c>
      <c r="S857" t="s">
        <v>36</v>
      </c>
      <c r="T857" t="s">
        <v>291</v>
      </c>
      <c r="U857" t="s">
        <v>53</v>
      </c>
      <c r="V857">
        <v>0.40476190476190499</v>
      </c>
      <c r="W857">
        <v>2005</v>
      </c>
      <c r="X857">
        <v>5</v>
      </c>
      <c r="Y857">
        <v>2</v>
      </c>
    </row>
    <row r="858" spans="1:25" x14ac:dyDescent="0.25">
      <c r="A858">
        <v>10109</v>
      </c>
      <c r="B858">
        <v>26</v>
      </c>
      <c r="C858">
        <v>100</v>
      </c>
      <c r="D858">
        <v>1</v>
      </c>
      <c r="E858">
        <v>3157.44</v>
      </c>
      <c r="F858" s="1">
        <v>37690</v>
      </c>
      <c r="G858" t="s">
        <v>25</v>
      </c>
      <c r="H858" t="s">
        <v>193</v>
      </c>
      <c r="I858">
        <v>132</v>
      </c>
      <c r="J858" t="s">
        <v>627</v>
      </c>
      <c r="K858" t="s">
        <v>326</v>
      </c>
      <c r="L858" t="s">
        <v>327</v>
      </c>
      <c r="M858" t="s">
        <v>328</v>
      </c>
      <c r="N858" t="s">
        <v>31</v>
      </c>
      <c r="O858" t="s">
        <v>229</v>
      </c>
      <c r="P858" t="s">
        <v>153</v>
      </c>
      <c r="Q858" t="s">
        <v>230</v>
      </c>
      <c r="R858" t="s">
        <v>35</v>
      </c>
      <c r="S858" t="s">
        <v>36</v>
      </c>
      <c r="T858" t="s">
        <v>329</v>
      </c>
      <c r="U858" t="s">
        <v>53</v>
      </c>
      <c r="V858">
        <v>0.24242424242424199</v>
      </c>
      <c r="W858">
        <v>2003</v>
      </c>
      <c r="X858">
        <v>3</v>
      </c>
      <c r="Y858">
        <v>1</v>
      </c>
    </row>
    <row r="859" spans="1:25" x14ac:dyDescent="0.25">
      <c r="A859">
        <v>10123</v>
      </c>
      <c r="B859">
        <v>46</v>
      </c>
      <c r="C859">
        <v>100</v>
      </c>
      <c r="D859">
        <v>3</v>
      </c>
      <c r="E859">
        <v>5161.2</v>
      </c>
      <c r="F859" s="1">
        <v>37761</v>
      </c>
      <c r="G859" t="s">
        <v>25</v>
      </c>
      <c r="H859" t="s">
        <v>193</v>
      </c>
      <c r="I859">
        <v>132</v>
      </c>
      <c r="J859" t="s">
        <v>627</v>
      </c>
      <c r="K859" t="s">
        <v>330</v>
      </c>
      <c r="L859" t="s">
        <v>331</v>
      </c>
      <c r="M859" t="s">
        <v>332</v>
      </c>
      <c r="N859" t="s">
        <v>31</v>
      </c>
      <c r="O859" t="s">
        <v>126</v>
      </c>
      <c r="P859" t="s">
        <v>31</v>
      </c>
      <c r="Q859" t="s">
        <v>127</v>
      </c>
      <c r="R859" t="s">
        <v>44</v>
      </c>
      <c r="S859" t="s">
        <v>45</v>
      </c>
      <c r="T859" t="s">
        <v>333</v>
      </c>
      <c r="U859" t="s">
        <v>53</v>
      </c>
      <c r="V859">
        <v>0.24242424242424199</v>
      </c>
      <c r="W859">
        <v>2003</v>
      </c>
      <c r="X859">
        <v>5</v>
      </c>
      <c r="Y859">
        <v>2</v>
      </c>
    </row>
    <row r="860" spans="1:25" x14ac:dyDescent="0.25">
      <c r="A860">
        <v>10137</v>
      </c>
      <c r="B860">
        <v>37</v>
      </c>
      <c r="C860">
        <v>100</v>
      </c>
      <c r="D860">
        <v>3</v>
      </c>
      <c r="E860">
        <v>4346.76</v>
      </c>
      <c r="F860" s="1">
        <v>37812</v>
      </c>
      <c r="G860" t="s">
        <v>25</v>
      </c>
      <c r="H860" t="s">
        <v>193</v>
      </c>
      <c r="I860">
        <v>132</v>
      </c>
      <c r="J860" t="s">
        <v>627</v>
      </c>
      <c r="K860" t="s">
        <v>39</v>
      </c>
      <c r="L860" t="s">
        <v>40</v>
      </c>
      <c r="M860" t="s">
        <v>41</v>
      </c>
      <c r="N860" t="s">
        <v>31</v>
      </c>
      <c r="O860" t="s">
        <v>42</v>
      </c>
      <c r="P860" t="s">
        <v>31</v>
      </c>
      <c r="Q860" t="s">
        <v>43</v>
      </c>
      <c r="R860" t="s">
        <v>44</v>
      </c>
      <c r="S860" t="s">
        <v>45</v>
      </c>
      <c r="T860" t="s">
        <v>46</v>
      </c>
      <c r="U860" t="s">
        <v>53</v>
      </c>
      <c r="V860">
        <v>0.24242424242424199</v>
      </c>
      <c r="W860">
        <v>2003</v>
      </c>
      <c r="X860">
        <v>7</v>
      </c>
      <c r="Y860">
        <v>3</v>
      </c>
    </row>
    <row r="861" spans="1:25" x14ac:dyDescent="0.25">
      <c r="A861">
        <v>10148</v>
      </c>
      <c r="B861">
        <v>27</v>
      </c>
      <c r="C861">
        <v>100</v>
      </c>
      <c r="D861">
        <v>10</v>
      </c>
      <c r="E861">
        <v>3528.36</v>
      </c>
      <c r="F861" s="1">
        <v>37875</v>
      </c>
      <c r="G861" t="s">
        <v>25</v>
      </c>
      <c r="H861" t="s">
        <v>193</v>
      </c>
      <c r="I861">
        <v>132</v>
      </c>
      <c r="J861" t="s">
        <v>627</v>
      </c>
      <c r="K861" t="s">
        <v>304</v>
      </c>
      <c r="L861" t="s">
        <v>305</v>
      </c>
      <c r="M861" t="s">
        <v>306</v>
      </c>
      <c r="N861" t="s">
        <v>307</v>
      </c>
      <c r="O861" t="s">
        <v>308</v>
      </c>
      <c r="P861" t="s">
        <v>169</v>
      </c>
      <c r="Q861" t="s">
        <v>309</v>
      </c>
      <c r="R861" t="s">
        <v>101</v>
      </c>
      <c r="S861" t="s">
        <v>102</v>
      </c>
      <c r="T861" t="s">
        <v>310</v>
      </c>
      <c r="U861" t="s">
        <v>53</v>
      </c>
      <c r="V861">
        <v>0.24242424242424199</v>
      </c>
      <c r="W861">
        <v>2003</v>
      </c>
      <c r="X861">
        <v>9</v>
      </c>
      <c r="Y861">
        <v>3</v>
      </c>
    </row>
    <row r="862" spans="1:25" x14ac:dyDescent="0.25">
      <c r="A862">
        <v>10161</v>
      </c>
      <c r="B862">
        <v>23</v>
      </c>
      <c r="C862">
        <v>100</v>
      </c>
      <c r="D862">
        <v>9</v>
      </c>
      <c r="E862">
        <v>3187.8</v>
      </c>
      <c r="F862" s="1">
        <v>37911</v>
      </c>
      <c r="G862" t="s">
        <v>25</v>
      </c>
      <c r="H862" t="s">
        <v>193</v>
      </c>
      <c r="I862">
        <v>132</v>
      </c>
      <c r="J862" t="s">
        <v>627</v>
      </c>
      <c r="K862" t="s">
        <v>523</v>
      </c>
      <c r="L862" t="s">
        <v>524</v>
      </c>
      <c r="M862" t="s">
        <v>525</v>
      </c>
      <c r="N862" t="s">
        <v>31</v>
      </c>
      <c r="O862" t="s">
        <v>526</v>
      </c>
      <c r="P862" t="s">
        <v>31</v>
      </c>
      <c r="Q862" t="s">
        <v>527</v>
      </c>
      <c r="R862" t="s">
        <v>347</v>
      </c>
      <c r="S862" t="s">
        <v>45</v>
      </c>
      <c r="T862" t="s">
        <v>528</v>
      </c>
      <c r="U862" t="s">
        <v>53</v>
      </c>
      <c r="V862">
        <v>0.24242424242424199</v>
      </c>
      <c r="W862">
        <v>2003</v>
      </c>
      <c r="X862">
        <v>10</v>
      </c>
      <c r="Y862">
        <v>4</v>
      </c>
    </row>
    <row r="863" spans="1:25" x14ac:dyDescent="0.25">
      <c r="A863">
        <v>10172</v>
      </c>
      <c r="B863">
        <v>39</v>
      </c>
      <c r="C863">
        <v>100</v>
      </c>
      <c r="D863">
        <v>7</v>
      </c>
      <c r="E863">
        <v>6023.16</v>
      </c>
      <c r="F863" s="1">
        <v>37930</v>
      </c>
      <c r="G863" t="s">
        <v>25</v>
      </c>
      <c r="H863" t="s">
        <v>193</v>
      </c>
      <c r="I863">
        <v>132</v>
      </c>
      <c r="J863" t="s">
        <v>627</v>
      </c>
      <c r="K863" t="s">
        <v>116</v>
      </c>
      <c r="L863" t="s">
        <v>117</v>
      </c>
      <c r="M863" t="s">
        <v>118</v>
      </c>
      <c r="N863" t="s">
        <v>31</v>
      </c>
      <c r="O863" t="s">
        <v>119</v>
      </c>
      <c r="P863" t="s">
        <v>120</v>
      </c>
      <c r="Q863" t="s">
        <v>121</v>
      </c>
      <c r="R863" t="s">
        <v>35</v>
      </c>
      <c r="S863" t="s">
        <v>36</v>
      </c>
      <c r="T863" t="s">
        <v>122</v>
      </c>
      <c r="U863" t="s">
        <v>53</v>
      </c>
      <c r="V863">
        <v>0.24242424242424199</v>
      </c>
      <c r="W863">
        <v>2003</v>
      </c>
      <c r="X863">
        <v>11</v>
      </c>
      <c r="Y863">
        <v>4</v>
      </c>
    </row>
    <row r="864" spans="1:25" x14ac:dyDescent="0.25">
      <c r="A864">
        <v>10181</v>
      </c>
      <c r="B864">
        <v>27</v>
      </c>
      <c r="C864">
        <v>100</v>
      </c>
      <c r="D864">
        <v>3</v>
      </c>
      <c r="E864">
        <v>3884.76</v>
      </c>
      <c r="F864" s="1">
        <v>37937</v>
      </c>
      <c r="G864" t="s">
        <v>25</v>
      </c>
      <c r="H864" t="s">
        <v>193</v>
      </c>
      <c r="I864">
        <v>132</v>
      </c>
      <c r="J864" t="s">
        <v>627</v>
      </c>
      <c r="K864" t="s">
        <v>78</v>
      </c>
      <c r="L864" t="s">
        <v>79</v>
      </c>
      <c r="M864" t="s">
        <v>80</v>
      </c>
      <c r="N864" t="s">
        <v>31</v>
      </c>
      <c r="O864" t="s">
        <v>81</v>
      </c>
      <c r="P864" t="s">
        <v>31</v>
      </c>
      <c r="Q864" t="s">
        <v>82</v>
      </c>
      <c r="R864" t="s">
        <v>83</v>
      </c>
      <c r="S864" t="s">
        <v>45</v>
      </c>
      <c r="T864" t="s">
        <v>84</v>
      </c>
      <c r="U864" t="s">
        <v>53</v>
      </c>
      <c r="V864">
        <v>0.24242424242424199</v>
      </c>
      <c r="W864">
        <v>2003</v>
      </c>
      <c r="X864">
        <v>11</v>
      </c>
      <c r="Y864">
        <v>4</v>
      </c>
    </row>
    <row r="865" spans="1:25" x14ac:dyDescent="0.25">
      <c r="A865">
        <v>10192</v>
      </c>
      <c r="B865">
        <v>38</v>
      </c>
      <c r="C865">
        <v>100</v>
      </c>
      <c r="D865">
        <v>8</v>
      </c>
      <c r="E865">
        <v>4965.84</v>
      </c>
      <c r="F865" s="1">
        <v>37945</v>
      </c>
      <c r="G865" t="s">
        <v>25</v>
      </c>
      <c r="H865" t="s">
        <v>193</v>
      </c>
      <c r="I865">
        <v>132</v>
      </c>
      <c r="J865" t="s">
        <v>627</v>
      </c>
      <c r="K865" t="s">
        <v>292</v>
      </c>
      <c r="L865" t="s">
        <v>293</v>
      </c>
      <c r="M865" t="s">
        <v>294</v>
      </c>
      <c r="N865" t="s">
        <v>31</v>
      </c>
      <c r="O865" t="s">
        <v>295</v>
      </c>
      <c r="P865" t="s">
        <v>296</v>
      </c>
      <c r="Q865" t="s">
        <v>297</v>
      </c>
      <c r="R865" t="s">
        <v>35</v>
      </c>
      <c r="S865" t="s">
        <v>36</v>
      </c>
      <c r="T865" t="s">
        <v>298</v>
      </c>
      <c r="U865" t="s">
        <v>53</v>
      </c>
      <c r="V865">
        <v>0.24242424242424199</v>
      </c>
      <c r="W865">
        <v>2003</v>
      </c>
      <c r="X865">
        <v>11</v>
      </c>
      <c r="Y865">
        <v>4</v>
      </c>
    </row>
    <row r="866" spans="1:25" x14ac:dyDescent="0.25">
      <c r="A866">
        <v>10204</v>
      </c>
      <c r="B866">
        <v>27</v>
      </c>
      <c r="C866">
        <v>100</v>
      </c>
      <c r="D866">
        <v>14</v>
      </c>
      <c r="E866">
        <v>4169.88</v>
      </c>
      <c r="F866" s="1">
        <v>37957</v>
      </c>
      <c r="G866" t="s">
        <v>25</v>
      </c>
      <c r="H866" t="s">
        <v>193</v>
      </c>
      <c r="I866">
        <v>132</v>
      </c>
      <c r="J866" t="s">
        <v>627</v>
      </c>
      <c r="K866" t="s">
        <v>500</v>
      </c>
      <c r="L866" t="s">
        <v>501</v>
      </c>
      <c r="M866" t="s">
        <v>502</v>
      </c>
      <c r="N866" t="s">
        <v>503</v>
      </c>
      <c r="O866" t="s">
        <v>32</v>
      </c>
      <c r="P866" t="s">
        <v>33</v>
      </c>
      <c r="Q866" t="s">
        <v>34</v>
      </c>
      <c r="R866" t="s">
        <v>35</v>
      </c>
      <c r="S866" t="s">
        <v>36</v>
      </c>
      <c r="T866" t="s">
        <v>504</v>
      </c>
      <c r="U866" t="s">
        <v>53</v>
      </c>
      <c r="V866">
        <v>0.24242424242424199</v>
      </c>
      <c r="W866">
        <v>2003</v>
      </c>
      <c r="X866">
        <v>12</v>
      </c>
      <c r="Y866">
        <v>4</v>
      </c>
    </row>
    <row r="867" spans="1:25" x14ac:dyDescent="0.25">
      <c r="A867">
        <v>10212</v>
      </c>
      <c r="B867">
        <v>40</v>
      </c>
      <c r="C867">
        <v>100</v>
      </c>
      <c r="D867">
        <v>7</v>
      </c>
      <c r="E867">
        <v>4910.3999999999996</v>
      </c>
      <c r="F867" s="1">
        <v>38002</v>
      </c>
      <c r="G867" t="s">
        <v>25</v>
      </c>
      <c r="H867" t="s">
        <v>193</v>
      </c>
      <c r="I867">
        <v>132</v>
      </c>
      <c r="J867" t="s">
        <v>627</v>
      </c>
      <c r="K867" t="s">
        <v>186</v>
      </c>
      <c r="L867" t="s">
        <v>187</v>
      </c>
      <c r="M867" t="s">
        <v>188</v>
      </c>
      <c r="N867" t="s">
        <v>31</v>
      </c>
      <c r="O867" t="s">
        <v>189</v>
      </c>
      <c r="P867" t="s">
        <v>31</v>
      </c>
      <c r="Q867" t="s">
        <v>190</v>
      </c>
      <c r="R867" t="s">
        <v>191</v>
      </c>
      <c r="S867" t="s">
        <v>45</v>
      </c>
      <c r="T867" t="s">
        <v>192</v>
      </c>
      <c r="U867" t="s">
        <v>53</v>
      </c>
      <c r="V867">
        <v>0.24242424242424199</v>
      </c>
      <c r="W867">
        <v>2004</v>
      </c>
      <c r="X867">
        <v>1</v>
      </c>
      <c r="Y867">
        <v>1</v>
      </c>
    </row>
    <row r="868" spans="1:25" x14ac:dyDescent="0.25">
      <c r="A868">
        <v>10226</v>
      </c>
      <c r="B868">
        <v>24</v>
      </c>
      <c r="C868">
        <v>100</v>
      </c>
      <c r="D868">
        <v>5</v>
      </c>
      <c r="E868">
        <v>3231.36</v>
      </c>
      <c r="F868" s="1">
        <v>38043</v>
      </c>
      <c r="G868" t="s">
        <v>25</v>
      </c>
      <c r="H868" t="s">
        <v>193</v>
      </c>
      <c r="I868">
        <v>132</v>
      </c>
      <c r="J868" t="s">
        <v>627</v>
      </c>
      <c r="K868" t="s">
        <v>382</v>
      </c>
      <c r="L868" t="s">
        <v>383</v>
      </c>
      <c r="M868" t="s">
        <v>384</v>
      </c>
      <c r="N868" t="s">
        <v>31</v>
      </c>
      <c r="O868" t="s">
        <v>385</v>
      </c>
      <c r="P868" t="s">
        <v>58</v>
      </c>
      <c r="Q868" t="s">
        <v>386</v>
      </c>
      <c r="R868" t="s">
        <v>35</v>
      </c>
      <c r="S868" t="s">
        <v>36</v>
      </c>
      <c r="T868" t="s">
        <v>387</v>
      </c>
      <c r="U868" t="s">
        <v>53</v>
      </c>
      <c r="V868">
        <v>0.24242424242424199</v>
      </c>
      <c r="W868">
        <v>2004</v>
      </c>
      <c r="X868">
        <v>2</v>
      </c>
      <c r="Y868">
        <v>1</v>
      </c>
    </row>
    <row r="869" spans="1:25" x14ac:dyDescent="0.25">
      <c r="A869">
        <v>10241</v>
      </c>
      <c r="B869">
        <v>44</v>
      </c>
      <c r="C869">
        <v>100</v>
      </c>
      <c r="D869">
        <v>12</v>
      </c>
      <c r="E869">
        <v>6853.44</v>
      </c>
      <c r="F869" s="1">
        <v>38090</v>
      </c>
      <c r="G869" t="s">
        <v>25</v>
      </c>
      <c r="H869" t="s">
        <v>193</v>
      </c>
      <c r="I869">
        <v>132</v>
      </c>
      <c r="J869" t="s">
        <v>627</v>
      </c>
      <c r="K869" t="s">
        <v>560</v>
      </c>
      <c r="L869" t="s">
        <v>561</v>
      </c>
      <c r="M869" t="s">
        <v>562</v>
      </c>
      <c r="N869" t="s">
        <v>31</v>
      </c>
      <c r="O869" t="s">
        <v>563</v>
      </c>
      <c r="P869" t="s">
        <v>31</v>
      </c>
      <c r="Q869" t="s">
        <v>564</v>
      </c>
      <c r="R869" t="s">
        <v>44</v>
      </c>
      <c r="S869" t="s">
        <v>45</v>
      </c>
      <c r="T869" t="s">
        <v>565</v>
      </c>
      <c r="U869" t="s">
        <v>53</v>
      </c>
      <c r="V869">
        <v>0.24242424242424199</v>
      </c>
      <c r="W869">
        <v>2004</v>
      </c>
      <c r="X869">
        <v>4</v>
      </c>
      <c r="Y869">
        <v>2</v>
      </c>
    </row>
    <row r="870" spans="1:25" x14ac:dyDescent="0.25">
      <c r="A870">
        <v>10253</v>
      </c>
      <c r="B870">
        <v>37</v>
      </c>
      <c r="C870">
        <v>100</v>
      </c>
      <c r="D870">
        <v>2</v>
      </c>
      <c r="E870">
        <v>5177.04</v>
      </c>
      <c r="F870" s="1">
        <v>38139</v>
      </c>
      <c r="G870" t="s">
        <v>359</v>
      </c>
      <c r="H870" t="s">
        <v>193</v>
      </c>
      <c r="I870">
        <v>132</v>
      </c>
      <c r="J870" t="s">
        <v>627</v>
      </c>
      <c r="K870" t="s">
        <v>178</v>
      </c>
      <c r="L870" t="s">
        <v>179</v>
      </c>
      <c r="M870" t="s">
        <v>180</v>
      </c>
      <c r="N870" t="s">
        <v>31</v>
      </c>
      <c r="O870" t="s">
        <v>181</v>
      </c>
      <c r="P870" t="s">
        <v>31</v>
      </c>
      <c r="Q870" t="s">
        <v>182</v>
      </c>
      <c r="R870" t="s">
        <v>183</v>
      </c>
      <c r="S870" t="s">
        <v>45</v>
      </c>
      <c r="T870" t="s">
        <v>184</v>
      </c>
      <c r="U870" t="s">
        <v>53</v>
      </c>
      <c r="V870">
        <v>0.24242424242424199</v>
      </c>
      <c r="W870">
        <v>2004</v>
      </c>
      <c r="X870">
        <v>6</v>
      </c>
      <c r="Y870">
        <v>2</v>
      </c>
    </row>
    <row r="871" spans="1:25" x14ac:dyDescent="0.25">
      <c r="A871">
        <v>10266</v>
      </c>
      <c r="B871">
        <v>20</v>
      </c>
      <c r="C871">
        <v>100</v>
      </c>
      <c r="D871">
        <v>3</v>
      </c>
      <c r="E871">
        <v>2824.8</v>
      </c>
      <c r="F871" s="1">
        <v>38174</v>
      </c>
      <c r="G871" t="s">
        <v>25</v>
      </c>
      <c r="H871" t="s">
        <v>193</v>
      </c>
      <c r="I871">
        <v>132</v>
      </c>
      <c r="J871" t="s">
        <v>627</v>
      </c>
      <c r="K871" t="s">
        <v>477</v>
      </c>
      <c r="L871" t="s">
        <v>478</v>
      </c>
      <c r="M871" t="s">
        <v>479</v>
      </c>
      <c r="N871" t="s">
        <v>31</v>
      </c>
      <c r="O871" t="s">
        <v>480</v>
      </c>
      <c r="P871" t="s">
        <v>31</v>
      </c>
      <c r="Q871" t="s">
        <v>481</v>
      </c>
      <c r="R871" t="s">
        <v>273</v>
      </c>
      <c r="S871" t="s">
        <v>45</v>
      </c>
      <c r="T871" t="s">
        <v>482</v>
      </c>
      <c r="U871" t="s">
        <v>38</v>
      </c>
      <c r="V871">
        <v>0.24242424242424199</v>
      </c>
      <c r="W871">
        <v>2004</v>
      </c>
      <c r="X871">
        <v>7</v>
      </c>
      <c r="Y871">
        <v>3</v>
      </c>
    </row>
    <row r="872" spans="1:25" x14ac:dyDescent="0.25">
      <c r="A872">
        <v>10278</v>
      </c>
      <c r="B872">
        <v>39</v>
      </c>
      <c r="C872">
        <v>100</v>
      </c>
      <c r="D872">
        <v>3</v>
      </c>
      <c r="E872">
        <v>4324.32</v>
      </c>
      <c r="F872" s="1">
        <v>38205</v>
      </c>
      <c r="G872" t="s">
        <v>25</v>
      </c>
      <c r="H872" t="s">
        <v>193</v>
      </c>
      <c r="I872">
        <v>132</v>
      </c>
      <c r="J872" t="s">
        <v>627</v>
      </c>
      <c r="K872" t="s">
        <v>568</v>
      </c>
      <c r="L872" t="s">
        <v>569</v>
      </c>
      <c r="M872" t="s">
        <v>570</v>
      </c>
      <c r="N872" t="s">
        <v>31</v>
      </c>
      <c r="O872" t="s">
        <v>571</v>
      </c>
      <c r="P872" t="s">
        <v>572</v>
      </c>
      <c r="Q872" t="s">
        <v>573</v>
      </c>
      <c r="R872" t="s">
        <v>35</v>
      </c>
      <c r="S872" t="s">
        <v>36</v>
      </c>
      <c r="T872" t="s">
        <v>574</v>
      </c>
      <c r="U872" t="s">
        <v>53</v>
      </c>
      <c r="V872">
        <v>0.24242424242424199</v>
      </c>
      <c r="W872">
        <v>2004</v>
      </c>
      <c r="X872">
        <v>8</v>
      </c>
      <c r="Y872">
        <v>3</v>
      </c>
    </row>
    <row r="873" spans="1:25" x14ac:dyDescent="0.25">
      <c r="A873">
        <v>10287</v>
      </c>
      <c r="B873">
        <v>44</v>
      </c>
      <c r="C873">
        <v>100</v>
      </c>
      <c r="D873">
        <v>1</v>
      </c>
      <c r="E873">
        <v>5052.96</v>
      </c>
      <c r="F873" s="1">
        <v>38229</v>
      </c>
      <c r="G873" t="s">
        <v>25</v>
      </c>
      <c r="H873" t="s">
        <v>193</v>
      </c>
      <c r="I873">
        <v>132</v>
      </c>
      <c r="J873" t="s">
        <v>627</v>
      </c>
      <c r="K873" t="s">
        <v>470</v>
      </c>
      <c r="L873" t="s">
        <v>471</v>
      </c>
      <c r="M873" t="s">
        <v>472</v>
      </c>
      <c r="N873" t="s">
        <v>31</v>
      </c>
      <c r="O873" t="s">
        <v>473</v>
      </c>
      <c r="P873" t="s">
        <v>31</v>
      </c>
      <c r="Q873" t="s">
        <v>474</v>
      </c>
      <c r="R873" t="s">
        <v>475</v>
      </c>
      <c r="S873" t="s">
        <v>45</v>
      </c>
      <c r="T873" t="s">
        <v>476</v>
      </c>
      <c r="U873" t="s">
        <v>53</v>
      </c>
      <c r="V873">
        <v>0.24242424242424199</v>
      </c>
      <c r="W873">
        <v>2004</v>
      </c>
      <c r="X873">
        <v>8</v>
      </c>
      <c r="Y873">
        <v>3</v>
      </c>
    </row>
    <row r="874" spans="1:25" x14ac:dyDescent="0.25">
      <c r="A874">
        <v>10301</v>
      </c>
      <c r="B874">
        <v>22</v>
      </c>
      <c r="C874">
        <v>100</v>
      </c>
      <c r="D874">
        <v>5</v>
      </c>
      <c r="E874">
        <v>3223.44</v>
      </c>
      <c r="F874" s="1">
        <v>37899</v>
      </c>
      <c r="G874" t="s">
        <v>25</v>
      </c>
      <c r="H874" t="s">
        <v>193</v>
      </c>
      <c r="I874">
        <v>132</v>
      </c>
      <c r="J874" t="s">
        <v>627</v>
      </c>
      <c r="K874" t="s">
        <v>575</v>
      </c>
      <c r="L874" t="s">
        <v>576</v>
      </c>
      <c r="M874" t="s">
        <v>577</v>
      </c>
      <c r="N874" t="s">
        <v>31</v>
      </c>
      <c r="O874" t="s">
        <v>578</v>
      </c>
      <c r="P874" t="s">
        <v>31</v>
      </c>
      <c r="Q874" t="s">
        <v>579</v>
      </c>
      <c r="R874" t="s">
        <v>83</v>
      </c>
      <c r="S874" t="s">
        <v>45</v>
      </c>
      <c r="T874" t="s">
        <v>580</v>
      </c>
      <c r="U874" t="s">
        <v>53</v>
      </c>
      <c r="V874">
        <v>0.24242424242424199</v>
      </c>
      <c r="W874">
        <v>2003</v>
      </c>
      <c r="X874">
        <v>10</v>
      </c>
      <c r="Y874">
        <v>4</v>
      </c>
    </row>
    <row r="875" spans="1:25" x14ac:dyDescent="0.25">
      <c r="A875">
        <v>10311</v>
      </c>
      <c r="B875">
        <v>43</v>
      </c>
      <c r="C875">
        <v>100</v>
      </c>
      <c r="D875">
        <v>10</v>
      </c>
      <c r="E875">
        <v>5278.68</v>
      </c>
      <c r="F875" s="1">
        <v>38276</v>
      </c>
      <c r="G875" t="s">
        <v>25</v>
      </c>
      <c r="H875" t="s">
        <v>193</v>
      </c>
      <c r="I875">
        <v>132</v>
      </c>
      <c r="J875" t="s">
        <v>627</v>
      </c>
      <c r="K875" t="s">
        <v>186</v>
      </c>
      <c r="L875" t="s">
        <v>187</v>
      </c>
      <c r="M875" t="s">
        <v>188</v>
      </c>
      <c r="N875" t="s">
        <v>31</v>
      </c>
      <c r="O875" t="s">
        <v>189</v>
      </c>
      <c r="P875" t="s">
        <v>31</v>
      </c>
      <c r="Q875" t="s">
        <v>190</v>
      </c>
      <c r="R875" t="s">
        <v>191</v>
      </c>
      <c r="S875" t="s">
        <v>45</v>
      </c>
      <c r="T875" t="s">
        <v>192</v>
      </c>
      <c r="U875" t="s">
        <v>53</v>
      </c>
      <c r="V875">
        <v>0.24242424242424199</v>
      </c>
      <c r="W875">
        <v>2004</v>
      </c>
      <c r="X875">
        <v>10</v>
      </c>
      <c r="Y875">
        <v>4</v>
      </c>
    </row>
    <row r="876" spans="1:25" x14ac:dyDescent="0.25">
      <c r="A876">
        <v>10321</v>
      </c>
      <c r="B876">
        <v>27</v>
      </c>
      <c r="C876">
        <v>100</v>
      </c>
      <c r="D876">
        <v>7</v>
      </c>
      <c r="E876">
        <v>2851.2</v>
      </c>
      <c r="F876" s="1">
        <v>38295</v>
      </c>
      <c r="G876" t="s">
        <v>25</v>
      </c>
      <c r="H876" t="s">
        <v>193</v>
      </c>
      <c r="I876">
        <v>132</v>
      </c>
      <c r="J876" t="s">
        <v>627</v>
      </c>
      <c r="K876" t="s">
        <v>172</v>
      </c>
      <c r="L876" t="s">
        <v>173</v>
      </c>
      <c r="M876" t="s">
        <v>174</v>
      </c>
      <c r="N876" t="s">
        <v>31</v>
      </c>
      <c r="O876" t="s">
        <v>175</v>
      </c>
      <c r="P876" t="s">
        <v>133</v>
      </c>
      <c r="Q876" t="s">
        <v>176</v>
      </c>
      <c r="R876" t="s">
        <v>35</v>
      </c>
      <c r="S876" t="s">
        <v>36</v>
      </c>
      <c r="T876" t="s">
        <v>177</v>
      </c>
      <c r="U876" t="s">
        <v>38</v>
      </c>
      <c r="V876">
        <v>0.24242424242424199</v>
      </c>
      <c r="W876">
        <v>2004</v>
      </c>
      <c r="X876">
        <v>11</v>
      </c>
      <c r="Y876">
        <v>4</v>
      </c>
    </row>
    <row r="877" spans="1:25" x14ac:dyDescent="0.25">
      <c r="A877">
        <v>10331</v>
      </c>
      <c r="B877">
        <v>26</v>
      </c>
      <c r="C877">
        <v>64.900000000000006</v>
      </c>
      <c r="D877">
        <v>10</v>
      </c>
      <c r="E877">
        <v>1687.4</v>
      </c>
      <c r="F877" s="1">
        <v>38308</v>
      </c>
      <c r="G877" t="s">
        <v>25</v>
      </c>
      <c r="H877" t="s">
        <v>193</v>
      </c>
      <c r="I877">
        <v>132</v>
      </c>
      <c r="J877" t="s">
        <v>627</v>
      </c>
      <c r="K877" t="s">
        <v>326</v>
      </c>
      <c r="L877" t="s">
        <v>327</v>
      </c>
      <c r="M877" t="s">
        <v>328</v>
      </c>
      <c r="N877" t="s">
        <v>31</v>
      </c>
      <c r="O877" t="s">
        <v>229</v>
      </c>
      <c r="P877" t="s">
        <v>153</v>
      </c>
      <c r="Q877" t="s">
        <v>230</v>
      </c>
      <c r="R877" t="s">
        <v>35</v>
      </c>
      <c r="S877" t="s">
        <v>36</v>
      </c>
      <c r="T877" t="s">
        <v>329</v>
      </c>
      <c r="U877" t="s">
        <v>38</v>
      </c>
      <c r="V877">
        <v>0.50833333333333297</v>
      </c>
      <c r="W877">
        <v>2004</v>
      </c>
      <c r="X877">
        <v>11</v>
      </c>
      <c r="Y877">
        <v>4</v>
      </c>
    </row>
    <row r="878" spans="1:25" x14ac:dyDescent="0.25">
      <c r="A878">
        <v>10343</v>
      </c>
      <c r="B878">
        <v>25</v>
      </c>
      <c r="C878">
        <v>52.32</v>
      </c>
      <c r="D878">
        <v>3</v>
      </c>
      <c r="E878">
        <v>1308</v>
      </c>
      <c r="F878" s="1">
        <v>38315</v>
      </c>
      <c r="G878" t="s">
        <v>25</v>
      </c>
      <c r="H878" t="s">
        <v>193</v>
      </c>
      <c r="I878">
        <v>132</v>
      </c>
      <c r="J878" t="s">
        <v>627</v>
      </c>
      <c r="K878" t="s">
        <v>39</v>
      </c>
      <c r="L878" t="s">
        <v>40</v>
      </c>
      <c r="M878" t="s">
        <v>41</v>
      </c>
      <c r="N878" t="s">
        <v>31</v>
      </c>
      <c r="O878" t="s">
        <v>42</v>
      </c>
      <c r="P878" t="s">
        <v>31</v>
      </c>
      <c r="Q878" t="s">
        <v>43</v>
      </c>
      <c r="R878" t="s">
        <v>44</v>
      </c>
      <c r="S878" t="s">
        <v>45</v>
      </c>
      <c r="T878" t="s">
        <v>46</v>
      </c>
      <c r="U878" t="s">
        <v>38</v>
      </c>
      <c r="V878">
        <v>0.60363636363636397</v>
      </c>
      <c r="W878">
        <v>2004</v>
      </c>
      <c r="X878">
        <v>11</v>
      </c>
      <c r="Y878">
        <v>4</v>
      </c>
    </row>
    <row r="879" spans="1:25" x14ac:dyDescent="0.25">
      <c r="A879">
        <v>10366</v>
      </c>
      <c r="B879">
        <v>49</v>
      </c>
      <c r="C879">
        <v>100</v>
      </c>
      <c r="D879">
        <v>2</v>
      </c>
      <c r="E879">
        <v>6144.6</v>
      </c>
      <c r="F879" s="1">
        <v>38362</v>
      </c>
      <c r="G879" t="s">
        <v>25</v>
      </c>
      <c r="H879" t="s">
        <v>193</v>
      </c>
      <c r="I879">
        <v>132</v>
      </c>
      <c r="J879" t="s">
        <v>627</v>
      </c>
      <c r="K879" t="s">
        <v>610</v>
      </c>
      <c r="L879" t="s">
        <v>611</v>
      </c>
      <c r="M879" t="s">
        <v>612</v>
      </c>
      <c r="N879" t="s">
        <v>31</v>
      </c>
      <c r="O879" t="s">
        <v>613</v>
      </c>
      <c r="P879" t="s">
        <v>31</v>
      </c>
      <c r="Q879" t="s">
        <v>614</v>
      </c>
      <c r="R879" t="s">
        <v>393</v>
      </c>
      <c r="S879" t="s">
        <v>45</v>
      </c>
      <c r="T879" t="s">
        <v>615</v>
      </c>
      <c r="U879" t="s">
        <v>53</v>
      </c>
      <c r="V879">
        <v>0.24242424242424199</v>
      </c>
      <c r="W879">
        <v>2005</v>
      </c>
      <c r="X879">
        <v>1</v>
      </c>
      <c r="Y879">
        <v>1</v>
      </c>
    </row>
    <row r="880" spans="1:25" x14ac:dyDescent="0.25">
      <c r="A880">
        <v>10379</v>
      </c>
      <c r="B880">
        <v>29</v>
      </c>
      <c r="C880">
        <v>100</v>
      </c>
      <c r="D880">
        <v>5</v>
      </c>
      <c r="E880">
        <v>5127.2</v>
      </c>
      <c r="F880" s="1">
        <v>38393</v>
      </c>
      <c r="G880" t="s">
        <v>25</v>
      </c>
      <c r="H880" t="s">
        <v>193</v>
      </c>
      <c r="I880">
        <v>132</v>
      </c>
      <c r="J880" t="s">
        <v>627</v>
      </c>
      <c r="K880" t="s">
        <v>186</v>
      </c>
      <c r="L880" t="s">
        <v>187</v>
      </c>
      <c r="M880" t="s">
        <v>188</v>
      </c>
      <c r="N880" t="s">
        <v>31</v>
      </c>
      <c r="O880" t="s">
        <v>189</v>
      </c>
      <c r="P880" t="s">
        <v>31</v>
      </c>
      <c r="Q880" t="s">
        <v>190</v>
      </c>
      <c r="R880" t="s">
        <v>191</v>
      </c>
      <c r="S880" t="s">
        <v>45</v>
      </c>
      <c r="T880" t="s">
        <v>192</v>
      </c>
      <c r="U880" t="s">
        <v>53</v>
      </c>
      <c r="V880">
        <v>0.24242424242424199</v>
      </c>
      <c r="W880">
        <v>2005</v>
      </c>
      <c r="X880">
        <v>2</v>
      </c>
      <c r="Y880">
        <v>1</v>
      </c>
    </row>
    <row r="881" spans="1:25" x14ac:dyDescent="0.25">
      <c r="A881">
        <v>10407</v>
      </c>
      <c r="B881">
        <v>41</v>
      </c>
      <c r="C881">
        <v>100</v>
      </c>
      <c r="D881">
        <v>12</v>
      </c>
      <c r="E881">
        <v>6386.16</v>
      </c>
      <c r="F881" s="1">
        <v>38464</v>
      </c>
      <c r="G881" t="s">
        <v>425</v>
      </c>
      <c r="H881" t="s">
        <v>193</v>
      </c>
      <c r="I881">
        <v>132</v>
      </c>
      <c r="J881" t="s">
        <v>627</v>
      </c>
      <c r="K881" t="s">
        <v>420</v>
      </c>
      <c r="L881" t="s">
        <v>421</v>
      </c>
      <c r="M881" t="s">
        <v>422</v>
      </c>
      <c r="N881" t="s">
        <v>31</v>
      </c>
      <c r="O881" t="s">
        <v>423</v>
      </c>
      <c r="P881" t="s">
        <v>58</v>
      </c>
      <c r="Q881" t="s">
        <v>70</v>
      </c>
      <c r="R881" t="s">
        <v>35</v>
      </c>
      <c r="S881" t="s">
        <v>36</v>
      </c>
      <c r="T881" t="s">
        <v>424</v>
      </c>
      <c r="U881" t="s">
        <v>53</v>
      </c>
      <c r="V881">
        <v>0.24242424242424199</v>
      </c>
      <c r="W881">
        <v>2005</v>
      </c>
      <c r="X881">
        <v>4</v>
      </c>
      <c r="Y881">
        <v>2</v>
      </c>
    </row>
    <row r="882" spans="1:25" x14ac:dyDescent="0.25">
      <c r="A882">
        <v>10419</v>
      </c>
      <c r="B882">
        <v>55</v>
      </c>
      <c r="C882">
        <v>100</v>
      </c>
      <c r="D882">
        <v>2</v>
      </c>
      <c r="E882">
        <v>7695.6</v>
      </c>
      <c r="F882" s="1">
        <v>38489</v>
      </c>
      <c r="G882" t="s">
        <v>25</v>
      </c>
      <c r="H882" t="s">
        <v>193</v>
      </c>
      <c r="I882">
        <v>132</v>
      </c>
      <c r="J882" t="s">
        <v>627</v>
      </c>
      <c r="K882" t="s">
        <v>156</v>
      </c>
      <c r="L882" t="s">
        <v>157</v>
      </c>
      <c r="M882" t="s">
        <v>158</v>
      </c>
      <c r="N882" t="s">
        <v>31</v>
      </c>
      <c r="O882" t="s">
        <v>159</v>
      </c>
      <c r="P882" t="s">
        <v>31</v>
      </c>
      <c r="Q882" t="s">
        <v>160</v>
      </c>
      <c r="R882" t="s">
        <v>161</v>
      </c>
      <c r="S882" t="s">
        <v>45</v>
      </c>
      <c r="T882" t="s">
        <v>162</v>
      </c>
      <c r="U882" t="s">
        <v>163</v>
      </c>
      <c r="V882">
        <v>0.24242424242424199</v>
      </c>
      <c r="W882">
        <v>2005</v>
      </c>
      <c r="X882">
        <v>5</v>
      </c>
      <c r="Y882">
        <v>2</v>
      </c>
    </row>
    <row r="883" spans="1:25" x14ac:dyDescent="0.25">
      <c r="A883">
        <v>10103</v>
      </c>
      <c r="B883">
        <v>27</v>
      </c>
      <c r="C883">
        <v>83.07</v>
      </c>
      <c r="D883">
        <v>12</v>
      </c>
      <c r="E883">
        <v>2242.89</v>
      </c>
      <c r="F883" s="1">
        <v>37650</v>
      </c>
      <c r="G883" t="s">
        <v>25</v>
      </c>
      <c r="H883" t="s">
        <v>581</v>
      </c>
      <c r="I883">
        <v>101</v>
      </c>
      <c r="J883" t="s">
        <v>628</v>
      </c>
      <c r="K883" t="s">
        <v>143</v>
      </c>
      <c r="L883" t="s">
        <v>144</v>
      </c>
      <c r="M883" t="s">
        <v>145</v>
      </c>
      <c r="N883" t="s">
        <v>31</v>
      </c>
      <c r="O883" t="s">
        <v>146</v>
      </c>
      <c r="P883" t="s">
        <v>31</v>
      </c>
      <c r="Q883" t="s">
        <v>147</v>
      </c>
      <c r="R883" t="s">
        <v>83</v>
      </c>
      <c r="S883" t="s">
        <v>45</v>
      </c>
      <c r="T883" t="s">
        <v>148</v>
      </c>
      <c r="U883" t="s">
        <v>38</v>
      </c>
      <c r="V883">
        <v>0.17752475247524799</v>
      </c>
      <c r="W883">
        <v>2003</v>
      </c>
      <c r="X883">
        <v>1</v>
      </c>
      <c r="Y883">
        <v>1</v>
      </c>
    </row>
    <row r="884" spans="1:25" x14ac:dyDescent="0.25">
      <c r="A884">
        <v>10112</v>
      </c>
      <c r="B884">
        <v>23</v>
      </c>
      <c r="C884">
        <v>100</v>
      </c>
      <c r="D884">
        <v>2</v>
      </c>
      <c r="E884">
        <v>2539.89</v>
      </c>
      <c r="F884" s="1">
        <v>37704</v>
      </c>
      <c r="G884" t="s">
        <v>25</v>
      </c>
      <c r="H884" t="s">
        <v>581</v>
      </c>
      <c r="I884">
        <v>101</v>
      </c>
      <c r="J884" t="s">
        <v>628</v>
      </c>
      <c r="K884" t="s">
        <v>195</v>
      </c>
      <c r="L884" t="s">
        <v>196</v>
      </c>
      <c r="M884" t="s">
        <v>197</v>
      </c>
      <c r="N884" t="s">
        <v>31</v>
      </c>
      <c r="O884" t="s">
        <v>198</v>
      </c>
      <c r="P884" t="s">
        <v>31</v>
      </c>
      <c r="Q884" t="s">
        <v>199</v>
      </c>
      <c r="R884" t="s">
        <v>200</v>
      </c>
      <c r="S884" t="s">
        <v>45</v>
      </c>
      <c r="T884" t="s">
        <v>201</v>
      </c>
      <c r="U884" t="s">
        <v>38</v>
      </c>
      <c r="V884">
        <v>9.9009900990098994E-3</v>
      </c>
      <c r="W884">
        <v>2003</v>
      </c>
      <c r="X884">
        <v>3</v>
      </c>
      <c r="Y884">
        <v>1</v>
      </c>
    </row>
    <row r="885" spans="1:25" x14ac:dyDescent="0.25">
      <c r="A885">
        <v>10126</v>
      </c>
      <c r="B885">
        <v>31</v>
      </c>
      <c r="C885">
        <v>90.17</v>
      </c>
      <c r="D885">
        <v>12</v>
      </c>
      <c r="E885">
        <v>2795.27</v>
      </c>
      <c r="F885" s="1">
        <v>37769</v>
      </c>
      <c r="G885" t="s">
        <v>25</v>
      </c>
      <c r="H885" t="s">
        <v>581</v>
      </c>
      <c r="I885">
        <v>101</v>
      </c>
      <c r="J885" t="s">
        <v>628</v>
      </c>
      <c r="K885" t="s">
        <v>202</v>
      </c>
      <c r="L885" t="s">
        <v>203</v>
      </c>
      <c r="M885" t="s">
        <v>204</v>
      </c>
      <c r="N885" t="s">
        <v>31</v>
      </c>
      <c r="O885" t="s">
        <v>189</v>
      </c>
      <c r="P885" t="s">
        <v>31</v>
      </c>
      <c r="Q885" t="s">
        <v>205</v>
      </c>
      <c r="R885" t="s">
        <v>191</v>
      </c>
      <c r="S885" t="s">
        <v>45</v>
      </c>
      <c r="T885" t="s">
        <v>206</v>
      </c>
      <c r="U885" t="s">
        <v>38</v>
      </c>
      <c r="V885">
        <v>0.107227722772277</v>
      </c>
      <c r="W885">
        <v>2003</v>
      </c>
      <c r="X885">
        <v>5</v>
      </c>
      <c r="Y885">
        <v>2</v>
      </c>
    </row>
    <row r="886" spans="1:25" x14ac:dyDescent="0.25">
      <c r="A886">
        <v>10139</v>
      </c>
      <c r="B886">
        <v>46</v>
      </c>
      <c r="C886">
        <v>100</v>
      </c>
      <c r="D886">
        <v>1</v>
      </c>
      <c r="E886">
        <v>5545.76</v>
      </c>
      <c r="F886" s="1">
        <v>37818</v>
      </c>
      <c r="G886" t="s">
        <v>25</v>
      </c>
      <c r="H886" t="s">
        <v>581</v>
      </c>
      <c r="I886">
        <v>101</v>
      </c>
      <c r="J886" t="s">
        <v>628</v>
      </c>
      <c r="K886" t="s">
        <v>164</v>
      </c>
      <c r="L886" t="s">
        <v>165</v>
      </c>
      <c r="M886" t="s">
        <v>166</v>
      </c>
      <c r="N886" t="s">
        <v>167</v>
      </c>
      <c r="O886" t="s">
        <v>168</v>
      </c>
      <c r="P886" t="s">
        <v>169</v>
      </c>
      <c r="Q886" t="s">
        <v>170</v>
      </c>
      <c r="R886" t="s">
        <v>101</v>
      </c>
      <c r="S886" t="s">
        <v>102</v>
      </c>
      <c r="T886" t="s">
        <v>171</v>
      </c>
      <c r="U886" t="s">
        <v>53</v>
      </c>
      <c r="V886">
        <v>9.9009900990098994E-3</v>
      </c>
      <c r="W886">
        <v>2003</v>
      </c>
      <c r="X886">
        <v>7</v>
      </c>
      <c r="Y886">
        <v>3</v>
      </c>
    </row>
    <row r="887" spans="1:25" x14ac:dyDescent="0.25">
      <c r="A887">
        <v>10150</v>
      </c>
      <c r="B887">
        <v>47</v>
      </c>
      <c r="C887">
        <v>91.18</v>
      </c>
      <c r="D887">
        <v>9</v>
      </c>
      <c r="E887">
        <v>4285.46</v>
      </c>
      <c r="F887" s="1">
        <v>37883</v>
      </c>
      <c r="G887" t="s">
        <v>25</v>
      </c>
      <c r="H887" t="s">
        <v>581</v>
      </c>
      <c r="I887">
        <v>101</v>
      </c>
      <c r="J887" t="s">
        <v>628</v>
      </c>
      <c r="K887" t="s">
        <v>207</v>
      </c>
      <c r="L887" t="s">
        <v>208</v>
      </c>
      <c r="M887" t="s">
        <v>209</v>
      </c>
      <c r="N887" t="s">
        <v>31</v>
      </c>
      <c r="O887" t="s">
        <v>210</v>
      </c>
      <c r="P887" t="s">
        <v>31</v>
      </c>
      <c r="Q887" t="s">
        <v>211</v>
      </c>
      <c r="R887" t="s">
        <v>210</v>
      </c>
      <c r="S887" t="s">
        <v>212</v>
      </c>
      <c r="T887" t="s">
        <v>213</v>
      </c>
      <c r="U887" t="s">
        <v>53</v>
      </c>
      <c r="V887">
        <v>9.7227722772277203E-2</v>
      </c>
      <c r="W887">
        <v>2003</v>
      </c>
      <c r="X887">
        <v>9</v>
      </c>
      <c r="Y887">
        <v>3</v>
      </c>
    </row>
    <row r="888" spans="1:25" x14ac:dyDescent="0.25">
      <c r="A888">
        <v>10163</v>
      </c>
      <c r="B888">
        <v>31</v>
      </c>
      <c r="C888">
        <v>100</v>
      </c>
      <c r="D888">
        <v>2</v>
      </c>
      <c r="E888">
        <v>3329.09</v>
      </c>
      <c r="F888" s="1">
        <v>37914</v>
      </c>
      <c r="G888" t="s">
        <v>25</v>
      </c>
      <c r="H888" t="s">
        <v>581</v>
      </c>
      <c r="I888">
        <v>101</v>
      </c>
      <c r="J888" t="s">
        <v>628</v>
      </c>
      <c r="K888" t="s">
        <v>214</v>
      </c>
      <c r="L888" t="s">
        <v>215</v>
      </c>
      <c r="M888" t="s">
        <v>216</v>
      </c>
      <c r="N888" t="s">
        <v>217</v>
      </c>
      <c r="O888" t="s">
        <v>32</v>
      </c>
      <c r="P888" t="s">
        <v>33</v>
      </c>
      <c r="Q888" t="s">
        <v>34</v>
      </c>
      <c r="R888" t="s">
        <v>35</v>
      </c>
      <c r="S888" t="s">
        <v>36</v>
      </c>
      <c r="T888" t="s">
        <v>218</v>
      </c>
      <c r="U888" t="s">
        <v>53</v>
      </c>
      <c r="V888">
        <v>9.9009900990098994E-3</v>
      </c>
      <c r="W888">
        <v>2003</v>
      </c>
      <c r="X888">
        <v>10</v>
      </c>
      <c r="Y888">
        <v>4</v>
      </c>
    </row>
    <row r="889" spans="1:25" x14ac:dyDescent="0.25">
      <c r="A889">
        <v>10174</v>
      </c>
      <c r="B889">
        <v>46</v>
      </c>
      <c r="C889">
        <v>100</v>
      </c>
      <c r="D889">
        <v>5</v>
      </c>
      <c r="E889">
        <v>5592.22</v>
      </c>
      <c r="F889" s="1">
        <v>37931</v>
      </c>
      <c r="G889" t="s">
        <v>25</v>
      </c>
      <c r="H889" t="s">
        <v>581</v>
      </c>
      <c r="I889">
        <v>101</v>
      </c>
      <c r="J889" t="s">
        <v>628</v>
      </c>
      <c r="K889" t="s">
        <v>219</v>
      </c>
      <c r="L889" t="s">
        <v>220</v>
      </c>
      <c r="M889" t="s">
        <v>221</v>
      </c>
      <c r="N889" t="s">
        <v>31</v>
      </c>
      <c r="O889" t="s">
        <v>222</v>
      </c>
      <c r="P889" t="s">
        <v>223</v>
      </c>
      <c r="Q889" t="s">
        <v>224</v>
      </c>
      <c r="R889" t="s">
        <v>101</v>
      </c>
      <c r="S889" t="s">
        <v>102</v>
      </c>
      <c r="T889" t="s">
        <v>225</v>
      </c>
      <c r="U889" t="s">
        <v>53</v>
      </c>
      <c r="V889">
        <v>9.9009900990098994E-3</v>
      </c>
      <c r="W889">
        <v>2003</v>
      </c>
      <c r="X889">
        <v>11</v>
      </c>
      <c r="Y889">
        <v>4</v>
      </c>
    </row>
    <row r="890" spans="1:25" x14ac:dyDescent="0.25">
      <c r="A890">
        <v>10183</v>
      </c>
      <c r="B890">
        <v>37</v>
      </c>
      <c r="C890">
        <v>89.15</v>
      </c>
      <c r="D890">
        <v>9</v>
      </c>
      <c r="E890">
        <v>3298.55</v>
      </c>
      <c r="F890" s="1">
        <v>37938</v>
      </c>
      <c r="G890" t="s">
        <v>25</v>
      </c>
      <c r="H890" t="s">
        <v>581</v>
      </c>
      <c r="I890">
        <v>101</v>
      </c>
      <c r="J890" t="s">
        <v>628</v>
      </c>
      <c r="K890" t="s">
        <v>226</v>
      </c>
      <c r="L890" t="s">
        <v>227</v>
      </c>
      <c r="M890" t="s">
        <v>228</v>
      </c>
      <c r="N890" t="s">
        <v>31</v>
      </c>
      <c r="O890" t="s">
        <v>229</v>
      </c>
      <c r="P890" t="s">
        <v>153</v>
      </c>
      <c r="Q890" t="s">
        <v>230</v>
      </c>
      <c r="R890" t="s">
        <v>35</v>
      </c>
      <c r="S890" t="s">
        <v>36</v>
      </c>
      <c r="T890" t="s">
        <v>231</v>
      </c>
      <c r="U890" t="s">
        <v>53</v>
      </c>
      <c r="V890">
        <v>0.117326732673267</v>
      </c>
      <c r="W890">
        <v>2003</v>
      </c>
      <c r="X890">
        <v>11</v>
      </c>
      <c r="Y890">
        <v>4</v>
      </c>
    </row>
    <row r="891" spans="1:25" x14ac:dyDescent="0.25">
      <c r="A891">
        <v>10193</v>
      </c>
      <c r="B891">
        <v>28</v>
      </c>
      <c r="C891">
        <v>93.21</v>
      </c>
      <c r="D891">
        <v>1</v>
      </c>
      <c r="E891">
        <v>2609.88</v>
      </c>
      <c r="F891" s="1">
        <v>37946</v>
      </c>
      <c r="G891" t="s">
        <v>25</v>
      </c>
      <c r="H891" t="s">
        <v>581</v>
      </c>
      <c r="I891">
        <v>101</v>
      </c>
      <c r="J891" t="s">
        <v>628</v>
      </c>
      <c r="K891" t="s">
        <v>589</v>
      </c>
      <c r="L891" t="s">
        <v>590</v>
      </c>
      <c r="M891" t="s">
        <v>591</v>
      </c>
      <c r="N891" t="s">
        <v>31</v>
      </c>
      <c r="O891" t="s">
        <v>592</v>
      </c>
      <c r="P891" t="s">
        <v>99</v>
      </c>
      <c r="Q891" t="s">
        <v>593</v>
      </c>
      <c r="R891" t="s">
        <v>101</v>
      </c>
      <c r="S891" t="s">
        <v>102</v>
      </c>
      <c r="T891" t="s">
        <v>594</v>
      </c>
      <c r="U891" t="s">
        <v>38</v>
      </c>
      <c r="V891">
        <v>7.7128712871287197E-2</v>
      </c>
      <c r="W891">
        <v>2003</v>
      </c>
      <c r="X891">
        <v>11</v>
      </c>
      <c r="Y891">
        <v>4</v>
      </c>
    </row>
    <row r="892" spans="1:25" x14ac:dyDescent="0.25">
      <c r="A892">
        <v>10206</v>
      </c>
      <c r="B892">
        <v>37</v>
      </c>
      <c r="C892">
        <v>90.17</v>
      </c>
      <c r="D892">
        <v>7</v>
      </c>
      <c r="E892">
        <v>3336.29</v>
      </c>
      <c r="F892" s="1">
        <v>37960</v>
      </c>
      <c r="G892" t="s">
        <v>25</v>
      </c>
      <c r="H892" t="s">
        <v>581</v>
      </c>
      <c r="I892">
        <v>101</v>
      </c>
      <c r="J892" t="s">
        <v>628</v>
      </c>
      <c r="K892" t="s">
        <v>238</v>
      </c>
      <c r="L892" t="s">
        <v>239</v>
      </c>
      <c r="M892" t="s">
        <v>240</v>
      </c>
      <c r="N892" t="s">
        <v>31</v>
      </c>
      <c r="O892" t="s">
        <v>241</v>
      </c>
      <c r="P892" t="s">
        <v>242</v>
      </c>
      <c r="Q892" t="s">
        <v>243</v>
      </c>
      <c r="R892" t="s">
        <v>244</v>
      </c>
      <c r="S892" t="s">
        <v>36</v>
      </c>
      <c r="T892" t="s">
        <v>245</v>
      </c>
      <c r="U892" t="s">
        <v>53</v>
      </c>
      <c r="V892">
        <v>0.107227722772277</v>
      </c>
      <c r="W892">
        <v>2003</v>
      </c>
      <c r="X892">
        <v>12</v>
      </c>
      <c r="Y892">
        <v>4</v>
      </c>
    </row>
    <row r="893" spans="1:25" x14ac:dyDescent="0.25">
      <c r="A893">
        <v>10215</v>
      </c>
      <c r="B893">
        <v>49</v>
      </c>
      <c r="C893">
        <v>100</v>
      </c>
      <c r="D893">
        <v>4</v>
      </c>
      <c r="E893">
        <v>5510.05</v>
      </c>
      <c r="F893" s="1">
        <v>38015</v>
      </c>
      <c r="G893" t="s">
        <v>25</v>
      </c>
      <c r="H893" t="s">
        <v>581</v>
      </c>
      <c r="I893">
        <v>101</v>
      </c>
      <c r="J893" t="s">
        <v>628</v>
      </c>
      <c r="K893" t="s">
        <v>246</v>
      </c>
      <c r="L893" t="s">
        <v>247</v>
      </c>
      <c r="M893" t="s">
        <v>248</v>
      </c>
      <c r="N893" t="s">
        <v>31</v>
      </c>
      <c r="O893" t="s">
        <v>249</v>
      </c>
      <c r="P893" t="s">
        <v>58</v>
      </c>
      <c r="Q893" t="s">
        <v>114</v>
      </c>
      <c r="R893" t="s">
        <v>35</v>
      </c>
      <c r="S893" t="s">
        <v>36</v>
      </c>
      <c r="T893" t="s">
        <v>250</v>
      </c>
      <c r="U893" t="s">
        <v>53</v>
      </c>
      <c r="V893">
        <v>9.9009900990098994E-3</v>
      </c>
      <c r="W893">
        <v>2004</v>
      </c>
      <c r="X893">
        <v>1</v>
      </c>
      <c r="Y893">
        <v>1</v>
      </c>
    </row>
    <row r="894" spans="1:25" x14ac:dyDescent="0.25">
      <c r="A894">
        <v>10228</v>
      </c>
      <c r="B894">
        <v>24</v>
      </c>
      <c r="C894">
        <v>100</v>
      </c>
      <c r="D894">
        <v>3</v>
      </c>
      <c r="E894">
        <v>2504.4</v>
      </c>
      <c r="F894" s="1">
        <v>38056</v>
      </c>
      <c r="G894" t="s">
        <v>25</v>
      </c>
      <c r="H894" t="s">
        <v>581</v>
      </c>
      <c r="I894">
        <v>101</v>
      </c>
      <c r="J894" t="s">
        <v>628</v>
      </c>
      <c r="K894" t="s">
        <v>251</v>
      </c>
      <c r="L894" t="s">
        <v>252</v>
      </c>
      <c r="M894" t="s">
        <v>253</v>
      </c>
      <c r="N894" t="s">
        <v>31</v>
      </c>
      <c r="O894" t="s">
        <v>132</v>
      </c>
      <c r="P894" t="s">
        <v>133</v>
      </c>
      <c r="Q894" t="s">
        <v>134</v>
      </c>
      <c r="R894" t="s">
        <v>35</v>
      </c>
      <c r="S894" t="s">
        <v>36</v>
      </c>
      <c r="T894" t="s">
        <v>254</v>
      </c>
      <c r="U894" t="s">
        <v>38</v>
      </c>
      <c r="V894">
        <v>9.9009900990098994E-3</v>
      </c>
      <c r="W894">
        <v>2004</v>
      </c>
      <c r="X894">
        <v>3</v>
      </c>
      <c r="Y894">
        <v>1</v>
      </c>
    </row>
    <row r="895" spans="1:25" x14ac:dyDescent="0.25">
      <c r="A895">
        <v>10244</v>
      </c>
      <c r="B895">
        <v>30</v>
      </c>
      <c r="C895">
        <v>100</v>
      </c>
      <c r="D895">
        <v>1</v>
      </c>
      <c r="E895">
        <v>3525.6</v>
      </c>
      <c r="F895" s="1">
        <v>38106</v>
      </c>
      <c r="G895" t="s">
        <v>25</v>
      </c>
      <c r="H895" t="s">
        <v>581</v>
      </c>
      <c r="I895">
        <v>101</v>
      </c>
      <c r="J895" t="s">
        <v>628</v>
      </c>
      <c r="K895" t="s">
        <v>186</v>
      </c>
      <c r="L895" t="s">
        <v>187</v>
      </c>
      <c r="M895" t="s">
        <v>188</v>
      </c>
      <c r="N895" t="s">
        <v>31</v>
      </c>
      <c r="O895" t="s">
        <v>189</v>
      </c>
      <c r="P895" t="s">
        <v>31</v>
      </c>
      <c r="Q895" t="s">
        <v>190</v>
      </c>
      <c r="R895" t="s">
        <v>191</v>
      </c>
      <c r="S895" t="s">
        <v>45</v>
      </c>
      <c r="T895" t="s">
        <v>192</v>
      </c>
      <c r="U895" t="s">
        <v>53</v>
      </c>
      <c r="V895">
        <v>9.9009900990098994E-3</v>
      </c>
      <c r="W895">
        <v>2004</v>
      </c>
      <c r="X895">
        <v>4</v>
      </c>
      <c r="Y895">
        <v>2</v>
      </c>
    </row>
    <row r="896" spans="1:25" x14ac:dyDescent="0.25">
      <c r="A896">
        <v>10257</v>
      </c>
      <c r="B896">
        <v>50</v>
      </c>
      <c r="C896">
        <v>88.14</v>
      </c>
      <c r="D896">
        <v>1</v>
      </c>
      <c r="E896">
        <v>4407</v>
      </c>
      <c r="F896" s="1">
        <v>38152</v>
      </c>
      <c r="G896" t="s">
        <v>25</v>
      </c>
      <c r="H896" t="s">
        <v>581</v>
      </c>
      <c r="I896">
        <v>101</v>
      </c>
      <c r="J896" t="s">
        <v>628</v>
      </c>
      <c r="K896" t="s">
        <v>420</v>
      </c>
      <c r="L896" t="s">
        <v>421</v>
      </c>
      <c r="M896" t="s">
        <v>422</v>
      </c>
      <c r="N896" t="s">
        <v>31</v>
      </c>
      <c r="O896" t="s">
        <v>423</v>
      </c>
      <c r="P896" t="s">
        <v>58</v>
      </c>
      <c r="Q896" t="s">
        <v>70</v>
      </c>
      <c r="R896" t="s">
        <v>35</v>
      </c>
      <c r="S896" t="s">
        <v>36</v>
      </c>
      <c r="T896" t="s">
        <v>424</v>
      </c>
      <c r="U896" t="s">
        <v>53</v>
      </c>
      <c r="V896">
        <v>0.127326732673267</v>
      </c>
      <c r="W896">
        <v>2004</v>
      </c>
      <c r="X896">
        <v>6</v>
      </c>
      <c r="Y896">
        <v>2</v>
      </c>
    </row>
    <row r="897" spans="1:25" x14ac:dyDescent="0.25">
      <c r="A897">
        <v>10270</v>
      </c>
      <c r="B897">
        <v>31</v>
      </c>
      <c r="C897">
        <v>96.24</v>
      </c>
      <c r="D897">
        <v>10</v>
      </c>
      <c r="E897">
        <v>2983.44</v>
      </c>
      <c r="F897" s="1">
        <v>38187</v>
      </c>
      <c r="G897" t="s">
        <v>25</v>
      </c>
      <c r="H897" t="s">
        <v>581</v>
      </c>
      <c r="I897">
        <v>101</v>
      </c>
      <c r="J897" t="s">
        <v>628</v>
      </c>
      <c r="K897" t="s">
        <v>164</v>
      </c>
      <c r="L897" t="s">
        <v>165</v>
      </c>
      <c r="M897" t="s">
        <v>166</v>
      </c>
      <c r="N897" t="s">
        <v>167</v>
      </c>
      <c r="O897" t="s">
        <v>168</v>
      </c>
      <c r="P897" t="s">
        <v>169</v>
      </c>
      <c r="Q897" t="s">
        <v>170</v>
      </c>
      <c r="R897" t="s">
        <v>101</v>
      </c>
      <c r="S897" t="s">
        <v>102</v>
      </c>
      <c r="T897" t="s">
        <v>171</v>
      </c>
      <c r="U897" t="s">
        <v>38</v>
      </c>
      <c r="V897">
        <v>4.7128712871287198E-2</v>
      </c>
      <c r="W897">
        <v>2004</v>
      </c>
      <c r="X897">
        <v>7</v>
      </c>
      <c r="Y897">
        <v>3</v>
      </c>
    </row>
    <row r="898" spans="1:25" x14ac:dyDescent="0.25">
      <c r="A898">
        <v>10280</v>
      </c>
      <c r="B898">
        <v>46</v>
      </c>
      <c r="C898">
        <v>100</v>
      </c>
      <c r="D898">
        <v>3</v>
      </c>
      <c r="E898">
        <v>5126.24</v>
      </c>
      <c r="F898" s="1">
        <v>38216</v>
      </c>
      <c r="G898" t="s">
        <v>25</v>
      </c>
      <c r="H898" t="s">
        <v>581</v>
      </c>
      <c r="I898">
        <v>101</v>
      </c>
      <c r="J898" t="s">
        <v>628</v>
      </c>
      <c r="K898" t="s">
        <v>268</v>
      </c>
      <c r="L898" t="s">
        <v>269</v>
      </c>
      <c r="M898" t="s">
        <v>270</v>
      </c>
      <c r="N898" t="s">
        <v>31</v>
      </c>
      <c r="O898" t="s">
        <v>271</v>
      </c>
      <c r="P898" t="s">
        <v>31</v>
      </c>
      <c r="Q898" t="s">
        <v>272</v>
      </c>
      <c r="R898" t="s">
        <v>273</v>
      </c>
      <c r="S898" t="s">
        <v>45</v>
      </c>
      <c r="T898" t="s">
        <v>274</v>
      </c>
      <c r="U898" t="s">
        <v>53</v>
      </c>
      <c r="V898">
        <v>9.9009900990098994E-3</v>
      </c>
      <c r="W898">
        <v>2004</v>
      </c>
      <c r="X898">
        <v>8</v>
      </c>
      <c r="Y898">
        <v>3</v>
      </c>
    </row>
    <row r="899" spans="1:25" x14ac:dyDescent="0.25">
      <c r="A899">
        <v>10291</v>
      </c>
      <c r="B899">
        <v>47</v>
      </c>
      <c r="C899">
        <v>100</v>
      </c>
      <c r="D899">
        <v>12</v>
      </c>
      <c r="E899">
        <v>5713.79</v>
      </c>
      <c r="F899" s="1">
        <v>38238</v>
      </c>
      <c r="G899" t="s">
        <v>25</v>
      </c>
      <c r="H899" t="s">
        <v>581</v>
      </c>
      <c r="I899">
        <v>101</v>
      </c>
      <c r="J899" t="s">
        <v>628</v>
      </c>
      <c r="K899" t="s">
        <v>275</v>
      </c>
      <c r="L899" t="s">
        <v>276</v>
      </c>
      <c r="M899" t="s">
        <v>277</v>
      </c>
      <c r="N899" t="s">
        <v>31</v>
      </c>
      <c r="O899" t="s">
        <v>278</v>
      </c>
      <c r="P899" t="s">
        <v>31</v>
      </c>
      <c r="Q899" t="s">
        <v>279</v>
      </c>
      <c r="R899" t="s">
        <v>200</v>
      </c>
      <c r="S899" t="s">
        <v>45</v>
      </c>
      <c r="T899" t="s">
        <v>280</v>
      </c>
      <c r="U899" t="s">
        <v>53</v>
      </c>
      <c r="V899">
        <v>9.9009900990098994E-3</v>
      </c>
      <c r="W899">
        <v>2004</v>
      </c>
      <c r="X899">
        <v>9</v>
      </c>
      <c r="Y899">
        <v>3</v>
      </c>
    </row>
    <row r="900" spans="1:25" x14ac:dyDescent="0.25">
      <c r="A900">
        <v>10304</v>
      </c>
      <c r="B900">
        <v>46</v>
      </c>
      <c r="C900">
        <v>100</v>
      </c>
      <c r="D900">
        <v>7</v>
      </c>
      <c r="E900">
        <v>4613.8</v>
      </c>
      <c r="F900" s="1">
        <v>38271</v>
      </c>
      <c r="G900" t="s">
        <v>25</v>
      </c>
      <c r="H900" t="s">
        <v>581</v>
      </c>
      <c r="I900">
        <v>101</v>
      </c>
      <c r="J900" t="s">
        <v>628</v>
      </c>
      <c r="K900" t="s">
        <v>281</v>
      </c>
      <c r="L900" t="s">
        <v>282</v>
      </c>
      <c r="M900" t="s">
        <v>283</v>
      </c>
      <c r="N900" t="s">
        <v>31</v>
      </c>
      <c r="O900" t="s">
        <v>284</v>
      </c>
      <c r="P900" t="s">
        <v>31</v>
      </c>
      <c r="Q900" t="s">
        <v>285</v>
      </c>
      <c r="R900" t="s">
        <v>44</v>
      </c>
      <c r="S900" t="s">
        <v>45</v>
      </c>
      <c r="T900" t="s">
        <v>286</v>
      </c>
      <c r="U900" t="s">
        <v>53</v>
      </c>
      <c r="V900">
        <v>9.9009900990098994E-3</v>
      </c>
      <c r="W900">
        <v>2004</v>
      </c>
      <c r="X900">
        <v>10</v>
      </c>
      <c r="Y900">
        <v>4</v>
      </c>
    </row>
    <row r="901" spans="1:25" x14ac:dyDescent="0.25">
      <c r="A901">
        <v>10312</v>
      </c>
      <c r="B901">
        <v>37</v>
      </c>
      <c r="C901">
        <v>100</v>
      </c>
      <c r="D901">
        <v>4</v>
      </c>
      <c r="E901">
        <v>3711.1</v>
      </c>
      <c r="F901" s="1">
        <v>38281</v>
      </c>
      <c r="G901" t="s">
        <v>25</v>
      </c>
      <c r="H901" t="s">
        <v>581</v>
      </c>
      <c r="I901">
        <v>101</v>
      </c>
      <c r="J901" t="s">
        <v>628</v>
      </c>
      <c r="K901" t="s">
        <v>287</v>
      </c>
      <c r="L901" t="s">
        <v>288</v>
      </c>
      <c r="M901" t="s">
        <v>289</v>
      </c>
      <c r="N901" t="s">
        <v>31</v>
      </c>
      <c r="O901" t="s">
        <v>290</v>
      </c>
      <c r="P901" t="s">
        <v>58</v>
      </c>
      <c r="Q901" t="s">
        <v>121</v>
      </c>
      <c r="R901" t="s">
        <v>35</v>
      </c>
      <c r="S901" t="s">
        <v>36</v>
      </c>
      <c r="T901" t="s">
        <v>291</v>
      </c>
      <c r="U901" t="s">
        <v>53</v>
      </c>
      <c r="V901">
        <v>9.9009900990098994E-3</v>
      </c>
      <c r="W901">
        <v>2004</v>
      </c>
      <c r="X901">
        <v>10</v>
      </c>
      <c r="Y901">
        <v>4</v>
      </c>
    </row>
    <row r="902" spans="1:25" x14ac:dyDescent="0.25">
      <c r="A902">
        <v>10322</v>
      </c>
      <c r="B902">
        <v>33</v>
      </c>
      <c r="C902">
        <v>100</v>
      </c>
      <c r="D902">
        <v>12</v>
      </c>
      <c r="E902">
        <v>3524.73</v>
      </c>
      <c r="F902" s="1">
        <v>38295</v>
      </c>
      <c r="G902" t="s">
        <v>25</v>
      </c>
      <c r="H902" t="s">
        <v>581</v>
      </c>
      <c r="I902">
        <v>101</v>
      </c>
      <c r="J902" t="s">
        <v>628</v>
      </c>
      <c r="K902" t="s">
        <v>292</v>
      </c>
      <c r="L902" t="s">
        <v>293</v>
      </c>
      <c r="M902" t="s">
        <v>294</v>
      </c>
      <c r="N902" t="s">
        <v>31</v>
      </c>
      <c r="O902" t="s">
        <v>295</v>
      </c>
      <c r="P902" t="s">
        <v>296</v>
      </c>
      <c r="Q902" t="s">
        <v>297</v>
      </c>
      <c r="R902" t="s">
        <v>35</v>
      </c>
      <c r="S902" t="s">
        <v>36</v>
      </c>
      <c r="T902" t="s">
        <v>298</v>
      </c>
      <c r="U902" t="s">
        <v>53</v>
      </c>
      <c r="V902">
        <v>9.9009900990098994E-3</v>
      </c>
      <c r="W902">
        <v>2004</v>
      </c>
      <c r="X902">
        <v>11</v>
      </c>
      <c r="Y902">
        <v>4</v>
      </c>
    </row>
    <row r="903" spans="1:25" x14ac:dyDescent="0.25">
      <c r="A903">
        <v>10333</v>
      </c>
      <c r="B903">
        <v>31</v>
      </c>
      <c r="C903">
        <v>90.17</v>
      </c>
      <c r="D903">
        <v>5</v>
      </c>
      <c r="E903">
        <v>2795.27</v>
      </c>
      <c r="F903" s="1">
        <v>38309</v>
      </c>
      <c r="G903" t="s">
        <v>25</v>
      </c>
      <c r="H903" t="s">
        <v>581</v>
      </c>
      <c r="I903">
        <v>101</v>
      </c>
      <c r="J903" t="s">
        <v>628</v>
      </c>
      <c r="K903" t="s">
        <v>85</v>
      </c>
      <c r="L903" t="s">
        <v>86</v>
      </c>
      <c r="M903" t="s">
        <v>87</v>
      </c>
      <c r="N903" t="s">
        <v>31</v>
      </c>
      <c r="O903" t="s">
        <v>64</v>
      </c>
      <c r="P903" t="s">
        <v>58</v>
      </c>
      <c r="Q903" t="s">
        <v>31</v>
      </c>
      <c r="R903" t="s">
        <v>35</v>
      </c>
      <c r="S903" t="s">
        <v>36</v>
      </c>
      <c r="T903" t="s">
        <v>88</v>
      </c>
      <c r="U903" t="s">
        <v>38</v>
      </c>
      <c r="V903">
        <v>0.107227722772277</v>
      </c>
      <c r="W903">
        <v>2004</v>
      </c>
      <c r="X903">
        <v>11</v>
      </c>
      <c r="Y903">
        <v>4</v>
      </c>
    </row>
    <row r="904" spans="1:25" x14ac:dyDescent="0.25">
      <c r="A904">
        <v>10347</v>
      </c>
      <c r="B904">
        <v>48</v>
      </c>
      <c r="C904">
        <v>100</v>
      </c>
      <c r="D904">
        <v>9</v>
      </c>
      <c r="E904">
        <v>4814.3999999999996</v>
      </c>
      <c r="F904" s="1">
        <v>38320</v>
      </c>
      <c r="G904" t="s">
        <v>25</v>
      </c>
      <c r="H904" t="s">
        <v>581</v>
      </c>
      <c r="I904">
        <v>101</v>
      </c>
      <c r="J904" t="s">
        <v>628</v>
      </c>
      <c r="K904" t="s">
        <v>94</v>
      </c>
      <c r="L904" t="s">
        <v>95</v>
      </c>
      <c r="M904" t="s">
        <v>96</v>
      </c>
      <c r="N904" t="s">
        <v>97</v>
      </c>
      <c r="O904" t="s">
        <v>98</v>
      </c>
      <c r="P904" t="s">
        <v>99</v>
      </c>
      <c r="Q904" t="s">
        <v>100</v>
      </c>
      <c r="R904" t="s">
        <v>101</v>
      </c>
      <c r="S904" t="s">
        <v>102</v>
      </c>
      <c r="T904" t="s">
        <v>103</v>
      </c>
      <c r="U904" t="s">
        <v>53</v>
      </c>
      <c r="V904">
        <v>9.9009900990098994E-3</v>
      </c>
      <c r="W904">
        <v>2004</v>
      </c>
      <c r="X904">
        <v>11</v>
      </c>
      <c r="Y904">
        <v>4</v>
      </c>
    </row>
    <row r="905" spans="1:25" x14ac:dyDescent="0.25">
      <c r="A905">
        <v>10357</v>
      </c>
      <c r="B905">
        <v>41</v>
      </c>
      <c r="C905">
        <v>87.13</v>
      </c>
      <c r="D905">
        <v>6</v>
      </c>
      <c r="E905">
        <v>3572.33</v>
      </c>
      <c r="F905" s="1">
        <v>38331</v>
      </c>
      <c r="G905" t="s">
        <v>25</v>
      </c>
      <c r="H905" t="s">
        <v>581</v>
      </c>
      <c r="I905">
        <v>101</v>
      </c>
      <c r="J905" t="s">
        <v>628</v>
      </c>
      <c r="K905" t="s">
        <v>287</v>
      </c>
      <c r="L905" t="s">
        <v>288</v>
      </c>
      <c r="M905" t="s">
        <v>289</v>
      </c>
      <c r="N905" t="s">
        <v>31</v>
      </c>
      <c r="O905" t="s">
        <v>290</v>
      </c>
      <c r="P905" t="s">
        <v>58</v>
      </c>
      <c r="Q905" t="s">
        <v>121</v>
      </c>
      <c r="R905" t="s">
        <v>35</v>
      </c>
      <c r="S905" t="s">
        <v>36</v>
      </c>
      <c r="T905" t="s">
        <v>291</v>
      </c>
      <c r="U905" t="s">
        <v>53</v>
      </c>
      <c r="V905">
        <v>0.137326732673267</v>
      </c>
      <c r="W905">
        <v>2004</v>
      </c>
      <c r="X905">
        <v>12</v>
      </c>
      <c r="Y905">
        <v>4</v>
      </c>
    </row>
    <row r="906" spans="1:25" x14ac:dyDescent="0.25">
      <c r="A906">
        <v>10369</v>
      </c>
      <c r="B906">
        <v>42</v>
      </c>
      <c r="C906">
        <v>100</v>
      </c>
      <c r="D906">
        <v>1</v>
      </c>
      <c r="E906">
        <v>4581.3599999999997</v>
      </c>
      <c r="F906" s="1">
        <v>38372</v>
      </c>
      <c r="G906" t="s">
        <v>25</v>
      </c>
      <c r="H906" t="s">
        <v>581</v>
      </c>
      <c r="I906">
        <v>101</v>
      </c>
      <c r="J906" t="s">
        <v>628</v>
      </c>
      <c r="K906" t="s">
        <v>299</v>
      </c>
      <c r="L906" t="s">
        <v>130</v>
      </c>
      <c r="M906" t="s">
        <v>300</v>
      </c>
      <c r="N906" t="s">
        <v>31</v>
      </c>
      <c r="O906" t="s">
        <v>301</v>
      </c>
      <c r="P906" t="s">
        <v>133</v>
      </c>
      <c r="Q906" t="s">
        <v>302</v>
      </c>
      <c r="R906" t="s">
        <v>35</v>
      </c>
      <c r="S906" t="s">
        <v>36</v>
      </c>
      <c r="T906" t="s">
        <v>303</v>
      </c>
      <c r="U906" t="s">
        <v>53</v>
      </c>
      <c r="V906">
        <v>9.9009900990098994E-3</v>
      </c>
      <c r="W906">
        <v>2005</v>
      </c>
      <c r="X906">
        <v>1</v>
      </c>
      <c r="Y906">
        <v>1</v>
      </c>
    </row>
    <row r="907" spans="1:25" x14ac:dyDescent="0.25">
      <c r="A907">
        <v>10381</v>
      </c>
      <c r="B907">
        <v>41</v>
      </c>
      <c r="C907">
        <v>100</v>
      </c>
      <c r="D907">
        <v>8</v>
      </c>
      <c r="E907">
        <v>4319.76</v>
      </c>
      <c r="F907" s="1">
        <v>38400</v>
      </c>
      <c r="G907" t="s">
        <v>25</v>
      </c>
      <c r="H907" t="s">
        <v>581</v>
      </c>
      <c r="I907">
        <v>101</v>
      </c>
      <c r="J907" t="s">
        <v>628</v>
      </c>
      <c r="K907" t="s">
        <v>61</v>
      </c>
      <c r="L907" t="s">
        <v>62</v>
      </c>
      <c r="M907" t="s">
        <v>63</v>
      </c>
      <c r="N907" t="s">
        <v>31</v>
      </c>
      <c r="O907" t="s">
        <v>64</v>
      </c>
      <c r="P907" t="s">
        <v>58</v>
      </c>
      <c r="Q907" t="s">
        <v>31</v>
      </c>
      <c r="R907" t="s">
        <v>35</v>
      </c>
      <c r="S907" t="s">
        <v>36</v>
      </c>
      <c r="T907" t="s">
        <v>65</v>
      </c>
      <c r="U907" t="s">
        <v>53</v>
      </c>
      <c r="V907">
        <v>9.9009900990098994E-3</v>
      </c>
      <c r="W907">
        <v>2005</v>
      </c>
      <c r="X907">
        <v>2</v>
      </c>
      <c r="Y907">
        <v>1</v>
      </c>
    </row>
    <row r="908" spans="1:25" x14ac:dyDescent="0.25">
      <c r="A908">
        <v>10391</v>
      </c>
      <c r="B908">
        <v>32</v>
      </c>
      <c r="C908">
        <v>45.25</v>
      </c>
      <c r="D908">
        <v>6</v>
      </c>
      <c r="E908">
        <v>1448</v>
      </c>
      <c r="F908" s="1">
        <v>38420</v>
      </c>
      <c r="G908" t="s">
        <v>25</v>
      </c>
      <c r="H908" t="s">
        <v>581</v>
      </c>
      <c r="I908">
        <v>101</v>
      </c>
      <c r="J908" t="s">
        <v>628</v>
      </c>
      <c r="K908" t="s">
        <v>304</v>
      </c>
      <c r="L908" t="s">
        <v>305</v>
      </c>
      <c r="M908" t="s">
        <v>306</v>
      </c>
      <c r="N908" t="s">
        <v>307</v>
      </c>
      <c r="O908" t="s">
        <v>308</v>
      </c>
      <c r="P908" t="s">
        <v>169</v>
      </c>
      <c r="Q908" t="s">
        <v>309</v>
      </c>
      <c r="R908" t="s">
        <v>101</v>
      </c>
      <c r="S908" t="s">
        <v>102</v>
      </c>
      <c r="T908" t="s">
        <v>310</v>
      </c>
      <c r="U908" t="s">
        <v>38</v>
      </c>
      <c r="V908">
        <v>0.55198019801980203</v>
      </c>
      <c r="W908">
        <v>2005</v>
      </c>
      <c r="X908">
        <v>3</v>
      </c>
      <c r="Y908">
        <v>1</v>
      </c>
    </row>
    <row r="909" spans="1:25" x14ac:dyDescent="0.25">
      <c r="A909">
        <v>10423</v>
      </c>
      <c r="B909">
        <v>10</v>
      </c>
      <c r="C909">
        <v>88.14</v>
      </c>
      <c r="D909">
        <v>1</v>
      </c>
      <c r="E909">
        <v>881.4</v>
      </c>
      <c r="F909" s="1">
        <v>38502</v>
      </c>
      <c r="G909" t="s">
        <v>318</v>
      </c>
      <c r="H909" t="s">
        <v>581</v>
      </c>
      <c r="I909">
        <v>101</v>
      </c>
      <c r="J909" t="s">
        <v>628</v>
      </c>
      <c r="K909" t="s">
        <v>388</v>
      </c>
      <c r="L909" t="s">
        <v>389</v>
      </c>
      <c r="M909" t="s">
        <v>390</v>
      </c>
      <c r="N909" t="s">
        <v>31</v>
      </c>
      <c r="O909" t="s">
        <v>391</v>
      </c>
      <c r="P909" t="s">
        <v>31</v>
      </c>
      <c r="Q909" t="s">
        <v>392</v>
      </c>
      <c r="R909" t="s">
        <v>393</v>
      </c>
      <c r="S909" t="s">
        <v>45</v>
      </c>
      <c r="T909" t="s">
        <v>394</v>
      </c>
      <c r="U909" t="s">
        <v>38</v>
      </c>
      <c r="V909">
        <v>0.127326732673267</v>
      </c>
      <c r="W909">
        <v>2005</v>
      </c>
      <c r="X909">
        <v>5</v>
      </c>
      <c r="Y909">
        <v>2</v>
      </c>
    </row>
    <row r="910" spans="1:25" x14ac:dyDescent="0.25">
      <c r="A910">
        <v>10103</v>
      </c>
      <c r="B910">
        <v>35</v>
      </c>
      <c r="C910">
        <v>57.46</v>
      </c>
      <c r="D910">
        <v>14</v>
      </c>
      <c r="E910">
        <v>2011.1</v>
      </c>
      <c r="F910" s="1">
        <v>37650</v>
      </c>
      <c r="G910" t="s">
        <v>25</v>
      </c>
      <c r="H910" t="s">
        <v>581</v>
      </c>
      <c r="I910">
        <v>62</v>
      </c>
      <c r="J910" t="s">
        <v>629</v>
      </c>
      <c r="K910" t="s">
        <v>143</v>
      </c>
      <c r="L910" t="s">
        <v>144</v>
      </c>
      <c r="M910" t="s">
        <v>145</v>
      </c>
      <c r="N910" t="s">
        <v>31</v>
      </c>
      <c r="O910" t="s">
        <v>146</v>
      </c>
      <c r="P910" t="s">
        <v>31</v>
      </c>
      <c r="Q910" t="s">
        <v>147</v>
      </c>
      <c r="R910" t="s">
        <v>83</v>
      </c>
      <c r="S910" t="s">
        <v>45</v>
      </c>
      <c r="T910" t="s">
        <v>148</v>
      </c>
      <c r="U910" t="s">
        <v>38</v>
      </c>
      <c r="V910">
        <v>7.3225806451612904E-2</v>
      </c>
      <c r="W910">
        <v>2003</v>
      </c>
      <c r="X910">
        <v>1</v>
      </c>
      <c r="Y910">
        <v>1</v>
      </c>
    </row>
    <row r="911" spans="1:25" x14ac:dyDescent="0.25">
      <c r="A911">
        <v>10111</v>
      </c>
      <c r="B911">
        <v>28</v>
      </c>
      <c r="C911">
        <v>64.33</v>
      </c>
      <c r="D911">
        <v>2</v>
      </c>
      <c r="E911">
        <v>1801.24</v>
      </c>
      <c r="F911" s="1">
        <v>37705</v>
      </c>
      <c r="G911" t="s">
        <v>25</v>
      </c>
      <c r="H911" t="s">
        <v>581</v>
      </c>
      <c r="I911">
        <v>62</v>
      </c>
      <c r="J911" t="s">
        <v>629</v>
      </c>
      <c r="K911" t="s">
        <v>85</v>
      </c>
      <c r="L911" t="s">
        <v>86</v>
      </c>
      <c r="M911" t="s">
        <v>87</v>
      </c>
      <c r="N911" t="s">
        <v>31</v>
      </c>
      <c r="O911" t="s">
        <v>64</v>
      </c>
      <c r="P911" t="s">
        <v>58</v>
      </c>
      <c r="Q911" t="s">
        <v>31</v>
      </c>
      <c r="R911" t="s">
        <v>35</v>
      </c>
      <c r="S911" t="s">
        <v>36</v>
      </c>
      <c r="T911" t="s">
        <v>88</v>
      </c>
      <c r="U911" t="s">
        <v>38</v>
      </c>
      <c r="V911">
        <v>-3.7580645161290303E-2</v>
      </c>
      <c r="W911">
        <v>2003</v>
      </c>
      <c r="X911">
        <v>3</v>
      </c>
      <c r="Y911">
        <v>1</v>
      </c>
    </row>
    <row r="912" spans="1:25" x14ac:dyDescent="0.25">
      <c r="A912">
        <v>10126</v>
      </c>
      <c r="B912">
        <v>46</v>
      </c>
      <c r="C912">
        <v>73.7</v>
      </c>
      <c r="D912">
        <v>14</v>
      </c>
      <c r="E912">
        <v>3390.2</v>
      </c>
      <c r="F912" s="1">
        <v>37769</v>
      </c>
      <c r="G912" t="s">
        <v>25</v>
      </c>
      <c r="H912" t="s">
        <v>581</v>
      </c>
      <c r="I912">
        <v>62</v>
      </c>
      <c r="J912" t="s">
        <v>629</v>
      </c>
      <c r="K912" t="s">
        <v>202</v>
      </c>
      <c r="L912" t="s">
        <v>203</v>
      </c>
      <c r="M912" t="s">
        <v>204</v>
      </c>
      <c r="N912" t="s">
        <v>31</v>
      </c>
      <c r="O912" t="s">
        <v>189</v>
      </c>
      <c r="P912" t="s">
        <v>31</v>
      </c>
      <c r="Q912" t="s">
        <v>205</v>
      </c>
      <c r="R912" t="s">
        <v>191</v>
      </c>
      <c r="S912" t="s">
        <v>45</v>
      </c>
      <c r="T912" t="s">
        <v>206</v>
      </c>
      <c r="U912" t="s">
        <v>53</v>
      </c>
      <c r="V912">
        <v>-0.18870967741935499</v>
      </c>
      <c r="W912">
        <v>2003</v>
      </c>
      <c r="X912">
        <v>5</v>
      </c>
      <c r="Y912">
        <v>2</v>
      </c>
    </row>
    <row r="913" spans="1:25" x14ac:dyDescent="0.25">
      <c r="A913">
        <v>10139</v>
      </c>
      <c r="B913">
        <v>20</v>
      </c>
      <c r="C913">
        <v>71.2</v>
      </c>
      <c r="D913">
        <v>3</v>
      </c>
      <c r="E913">
        <v>1424</v>
      </c>
      <c r="F913" s="1">
        <v>37818</v>
      </c>
      <c r="G913" t="s">
        <v>25</v>
      </c>
      <c r="H913" t="s">
        <v>581</v>
      </c>
      <c r="I913">
        <v>62</v>
      </c>
      <c r="J913" t="s">
        <v>629</v>
      </c>
      <c r="K913" t="s">
        <v>164</v>
      </c>
      <c r="L913" t="s">
        <v>165</v>
      </c>
      <c r="M913" t="s">
        <v>166</v>
      </c>
      <c r="N913" t="s">
        <v>167</v>
      </c>
      <c r="O913" t="s">
        <v>168</v>
      </c>
      <c r="P913" t="s">
        <v>169</v>
      </c>
      <c r="Q913" t="s">
        <v>170</v>
      </c>
      <c r="R913" t="s">
        <v>101</v>
      </c>
      <c r="S913" t="s">
        <v>102</v>
      </c>
      <c r="T913" t="s">
        <v>171</v>
      </c>
      <c r="U913" t="s">
        <v>38</v>
      </c>
      <c r="V913">
        <v>-0.14838709677419401</v>
      </c>
      <c r="W913">
        <v>2003</v>
      </c>
      <c r="X913">
        <v>7</v>
      </c>
      <c r="Y913">
        <v>3</v>
      </c>
    </row>
    <row r="914" spans="1:25" x14ac:dyDescent="0.25">
      <c r="A914">
        <v>10150</v>
      </c>
      <c r="B914">
        <v>30</v>
      </c>
      <c r="C914">
        <v>49.97</v>
      </c>
      <c r="D914">
        <v>11</v>
      </c>
      <c r="E914">
        <v>1499.1</v>
      </c>
      <c r="F914" s="1">
        <v>37883</v>
      </c>
      <c r="G914" t="s">
        <v>25</v>
      </c>
      <c r="H914" t="s">
        <v>581</v>
      </c>
      <c r="I914">
        <v>62</v>
      </c>
      <c r="J914" t="s">
        <v>629</v>
      </c>
      <c r="K914" t="s">
        <v>207</v>
      </c>
      <c r="L914" t="s">
        <v>208</v>
      </c>
      <c r="M914" t="s">
        <v>209</v>
      </c>
      <c r="N914" t="s">
        <v>31</v>
      </c>
      <c r="O914" t="s">
        <v>210</v>
      </c>
      <c r="P914" t="s">
        <v>31</v>
      </c>
      <c r="Q914" t="s">
        <v>211</v>
      </c>
      <c r="R914" t="s">
        <v>210</v>
      </c>
      <c r="S914" t="s">
        <v>212</v>
      </c>
      <c r="T914" t="s">
        <v>213</v>
      </c>
      <c r="U914" t="s">
        <v>38</v>
      </c>
      <c r="V914">
        <v>0.19403225806451599</v>
      </c>
      <c r="W914">
        <v>2003</v>
      </c>
      <c r="X914">
        <v>9</v>
      </c>
      <c r="Y914">
        <v>3</v>
      </c>
    </row>
    <row r="915" spans="1:25" x14ac:dyDescent="0.25">
      <c r="A915">
        <v>10163</v>
      </c>
      <c r="B915">
        <v>48</v>
      </c>
      <c r="C915">
        <v>69.959999999999994</v>
      </c>
      <c r="D915">
        <v>4</v>
      </c>
      <c r="E915">
        <v>3358.08</v>
      </c>
      <c r="F915" s="1">
        <v>37914</v>
      </c>
      <c r="G915" t="s">
        <v>25</v>
      </c>
      <c r="H915" t="s">
        <v>581</v>
      </c>
      <c r="I915">
        <v>62</v>
      </c>
      <c r="J915" t="s">
        <v>629</v>
      </c>
      <c r="K915" t="s">
        <v>214</v>
      </c>
      <c r="L915" t="s">
        <v>215</v>
      </c>
      <c r="M915" t="s">
        <v>216</v>
      </c>
      <c r="N915" t="s">
        <v>217</v>
      </c>
      <c r="O915" t="s">
        <v>32</v>
      </c>
      <c r="P915" t="s">
        <v>33</v>
      </c>
      <c r="Q915" t="s">
        <v>34</v>
      </c>
      <c r="R915" t="s">
        <v>35</v>
      </c>
      <c r="S915" t="s">
        <v>36</v>
      </c>
      <c r="T915" t="s">
        <v>218</v>
      </c>
      <c r="U915" t="s">
        <v>53</v>
      </c>
      <c r="V915">
        <v>-0.12838709677419299</v>
      </c>
      <c r="W915">
        <v>2003</v>
      </c>
      <c r="X915">
        <v>10</v>
      </c>
      <c r="Y915">
        <v>4</v>
      </c>
    </row>
    <row r="916" spans="1:25" x14ac:dyDescent="0.25">
      <c r="A916">
        <v>10173</v>
      </c>
      <c r="B916">
        <v>28</v>
      </c>
      <c r="C916">
        <v>53.72</v>
      </c>
      <c r="D916">
        <v>2</v>
      </c>
      <c r="E916">
        <v>1504.16</v>
      </c>
      <c r="F916" s="1">
        <v>37930</v>
      </c>
      <c r="G916" t="s">
        <v>25</v>
      </c>
      <c r="H916" t="s">
        <v>581</v>
      </c>
      <c r="I916">
        <v>62</v>
      </c>
      <c r="J916" t="s">
        <v>629</v>
      </c>
      <c r="K916" t="s">
        <v>583</v>
      </c>
      <c r="L916" t="s">
        <v>584</v>
      </c>
      <c r="M916" t="s">
        <v>585</v>
      </c>
      <c r="N916" t="s">
        <v>31</v>
      </c>
      <c r="O916" t="s">
        <v>586</v>
      </c>
      <c r="P916" t="s">
        <v>31</v>
      </c>
      <c r="Q916" t="s">
        <v>587</v>
      </c>
      <c r="R916" t="s">
        <v>273</v>
      </c>
      <c r="S916" t="s">
        <v>45</v>
      </c>
      <c r="T916" t="s">
        <v>588</v>
      </c>
      <c r="U916" t="s">
        <v>38</v>
      </c>
      <c r="V916">
        <v>0.133548387096774</v>
      </c>
      <c r="W916">
        <v>2003</v>
      </c>
      <c r="X916">
        <v>11</v>
      </c>
      <c r="Y916">
        <v>4</v>
      </c>
    </row>
    <row r="917" spans="1:25" x14ac:dyDescent="0.25">
      <c r="A917">
        <v>10183</v>
      </c>
      <c r="B917">
        <v>39</v>
      </c>
      <c r="C917">
        <v>68.08</v>
      </c>
      <c r="D917">
        <v>11</v>
      </c>
      <c r="E917">
        <v>2655.12</v>
      </c>
      <c r="F917" s="1">
        <v>37938</v>
      </c>
      <c r="G917" t="s">
        <v>25</v>
      </c>
      <c r="H917" t="s">
        <v>581</v>
      </c>
      <c r="I917">
        <v>62</v>
      </c>
      <c r="J917" t="s">
        <v>629</v>
      </c>
      <c r="K917" t="s">
        <v>226</v>
      </c>
      <c r="L917" t="s">
        <v>227</v>
      </c>
      <c r="M917" t="s">
        <v>228</v>
      </c>
      <c r="N917" t="s">
        <v>31</v>
      </c>
      <c r="O917" t="s">
        <v>229</v>
      </c>
      <c r="P917" t="s">
        <v>153</v>
      </c>
      <c r="Q917" t="s">
        <v>230</v>
      </c>
      <c r="R917" t="s">
        <v>35</v>
      </c>
      <c r="S917" t="s">
        <v>36</v>
      </c>
      <c r="T917" t="s">
        <v>231</v>
      </c>
      <c r="U917" t="s">
        <v>38</v>
      </c>
      <c r="V917">
        <v>-9.8064516129032206E-2</v>
      </c>
      <c r="W917">
        <v>2003</v>
      </c>
      <c r="X917">
        <v>11</v>
      </c>
      <c r="Y917">
        <v>4</v>
      </c>
    </row>
    <row r="918" spans="1:25" x14ac:dyDescent="0.25">
      <c r="A918">
        <v>10193</v>
      </c>
      <c r="B918">
        <v>24</v>
      </c>
      <c r="C918">
        <v>51.84</v>
      </c>
      <c r="D918">
        <v>3</v>
      </c>
      <c r="E918">
        <v>1244.1600000000001</v>
      </c>
      <c r="F918" s="1">
        <v>37946</v>
      </c>
      <c r="G918" t="s">
        <v>25</v>
      </c>
      <c r="H918" t="s">
        <v>581</v>
      </c>
      <c r="I918">
        <v>62</v>
      </c>
      <c r="J918" t="s">
        <v>629</v>
      </c>
      <c r="K918" t="s">
        <v>589</v>
      </c>
      <c r="L918" t="s">
        <v>590</v>
      </c>
      <c r="M918" t="s">
        <v>591</v>
      </c>
      <c r="N918" t="s">
        <v>31</v>
      </c>
      <c r="O918" t="s">
        <v>592</v>
      </c>
      <c r="P918" t="s">
        <v>99</v>
      </c>
      <c r="Q918" t="s">
        <v>593</v>
      </c>
      <c r="R918" t="s">
        <v>101</v>
      </c>
      <c r="S918" t="s">
        <v>102</v>
      </c>
      <c r="T918" t="s">
        <v>594</v>
      </c>
      <c r="U918" t="s">
        <v>38</v>
      </c>
      <c r="V918">
        <v>0.16387096774193499</v>
      </c>
      <c r="W918">
        <v>2003</v>
      </c>
      <c r="X918">
        <v>11</v>
      </c>
      <c r="Y918">
        <v>4</v>
      </c>
    </row>
    <row r="919" spans="1:25" x14ac:dyDescent="0.25">
      <c r="A919">
        <v>10206</v>
      </c>
      <c r="B919">
        <v>28</v>
      </c>
      <c r="C919">
        <v>67.459999999999994</v>
      </c>
      <c r="D919">
        <v>9</v>
      </c>
      <c r="E919">
        <v>1888.88</v>
      </c>
      <c r="F919" s="1">
        <v>37960</v>
      </c>
      <c r="G919" t="s">
        <v>25</v>
      </c>
      <c r="H919" t="s">
        <v>581</v>
      </c>
      <c r="I919">
        <v>62</v>
      </c>
      <c r="J919" t="s">
        <v>629</v>
      </c>
      <c r="K919" t="s">
        <v>238</v>
      </c>
      <c r="L919" t="s">
        <v>239</v>
      </c>
      <c r="M919" t="s">
        <v>240</v>
      </c>
      <c r="N919" t="s">
        <v>31</v>
      </c>
      <c r="O919" t="s">
        <v>241</v>
      </c>
      <c r="P919" t="s">
        <v>242</v>
      </c>
      <c r="Q919" t="s">
        <v>243</v>
      </c>
      <c r="R919" t="s">
        <v>244</v>
      </c>
      <c r="S919" t="s">
        <v>36</v>
      </c>
      <c r="T919" t="s">
        <v>245</v>
      </c>
      <c r="U919" t="s">
        <v>38</v>
      </c>
      <c r="V919">
        <v>-8.8064516129032197E-2</v>
      </c>
      <c r="W919">
        <v>2003</v>
      </c>
      <c r="X919">
        <v>12</v>
      </c>
      <c r="Y919">
        <v>4</v>
      </c>
    </row>
    <row r="920" spans="1:25" x14ac:dyDescent="0.25">
      <c r="A920">
        <v>10215</v>
      </c>
      <c r="B920">
        <v>31</v>
      </c>
      <c r="C920">
        <v>58.71</v>
      </c>
      <c r="D920">
        <v>6</v>
      </c>
      <c r="E920">
        <v>1820.01</v>
      </c>
      <c r="F920" s="1">
        <v>38015</v>
      </c>
      <c r="G920" t="s">
        <v>25</v>
      </c>
      <c r="H920" t="s">
        <v>581</v>
      </c>
      <c r="I920">
        <v>62</v>
      </c>
      <c r="J920" t="s">
        <v>629</v>
      </c>
      <c r="K920" t="s">
        <v>246</v>
      </c>
      <c r="L920" t="s">
        <v>247</v>
      </c>
      <c r="M920" t="s">
        <v>248</v>
      </c>
      <c r="N920" t="s">
        <v>31</v>
      </c>
      <c r="O920" t="s">
        <v>249</v>
      </c>
      <c r="P920" t="s">
        <v>58</v>
      </c>
      <c r="Q920" t="s">
        <v>114</v>
      </c>
      <c r="R920" t="s">
        <v>35</v>
      </c>
      <c r="S920" t="s">
        <v>36</v>
      </c>
      <c r="T920" t="s">
        <v>250</v>
      </c>
      <c r="U920" t="s">
        <v>38</v>
      </c>
      <c r="V920">
        <v>5.3064516129032201E-2</v>
      </c>
      <c r="W920">
        <v>2004</v>
      </c>
      <c r="X920">
        <v>1</v>
      </c>
      <c r="Y920">
        <v>1</v>
      </c>
    </row>
    <row r="921" spans="1:25" x14ac:dyDescent="0.25">
      <c r="A921">
        <v>10228</v>
      </c>
      <c r="B921">
        <v>45</v>
      </c>
      <c r="C921">
        <v>63.71</v>
      </c>
      <c r="D921">
        <v>5</v>
      </c>
      <c r="E921">
        <v>2866.95</v>
      </c>
      <c r="F921" s="1">
        <v>38056</v>
      </c>
      <c r="G921" t="s">
        <v>25</v>
      </c>
      <c r="H921" t="s">
        <v>581</v>
      </c>
      <c r="I921">
        <v>62</v>
      </c>
      <c r="J921" t="s">
        <v>629</v>
      </c>
      <c r="K921" t="s">
        <v>251</v>
      </c>
      <c r="L921" t="s">
        <v>252</v>
      </c>
      <c r="M921" t="s">
        <v>253</v>
      </c>
      <c r="N921" t="s">
        <v>31</v>
      </c>
      <c r="O921" t="s">
        <v>132</v>
      </c>
      <c r="P921" t="s">
        <v>133</v>
      </c>
      <c r="Q921" t="s">
        <v>134</v>
      </c>
      <c r="R921" t="s">
        <v>35</v>
      </c>
      <c r="S921" t="s">
        <v>36</v>
      </c>
      <c r="T921" t="s">
        <v>254</v>
      </c>
      <c r="U921" t="s">
        <v>38</v>
      </c>
      <c r="V921">
        <v>-2.7580645161290301E-2</v>
      </c>
      <c r="W921">
        <v>2004</v>
      </c>
      <c r="X921">
        <v>3</v>
      </c>
      <c r="Y921">
        <v>1</v>
      </c>
    </row>
    <row r="922" spans="1:25" x14ac:dyDescent="0.25">
      <c r="A922">
        <v>10244</v>
      </c>
      <c r="B922">
        <v>24</v>
      </c>
      <c r="C922">
        <v>58.09</v>
      </c>
      <c r="D922">
        <v>3</v>
      </c>
      <c r="E922">
        <v>1394.16</v>
      </c>
      <c r="F922" s="1">
        <v>38106</v>
      </c>
      <c r="G922" t="s">
        <v>25</v>
      </c>
      <c r="H922" t="s">
        <v>581</v>
      </c>
      <c r="I922">
        <v>62</v>
      </c>
      <c r="J922" t="s">
        <v>629</v>
      </c>
      <c r="K922" t="s">
        <v>186</v>
      </c>
      <c r="L922" t="s">
        <v>187</v>
      </c>
      <c r="M922" t="s">
        <v>188</v>
      </c>
      <c r="N922" t="s">
        <v>31</v>
      </c>
      <c r="O922" t="s">
        <v>189</v>
      </c>
      <c r="P922" t="s">
        <v>31</v>
      </c>
      <c r="Q922" t="s">
        <v>190</v>
      </c>
      <c r="R922" t="s">
        <v>191</v>
      </c>
      <c r="S922" t="s">
        <v>45</v>
      </c>
      <c r="T922" t="s">
        <v>192</v>
      </c>
      <c r="U922" t="s">
        <v>38</v>
      </c>
      <c r="V922">
        <v>6.3064516129032203E-2</v>
      </c>
      <c r="W922">
        <v>2004</v>
      </c>
      <c r="X922">
        <v>4</v>
      </c>
      <c r="Y922">
        <v>2</v>
      </c>
    </row>
    <row r="923" spans="1:25" x14ac:dyDescent="0.25">
      <c r="A923">
        <v>10257</v>
      </c>
      <c r="B923">
        <v>49</v>
      </c>
      <c r="C923">
        <v>53.72</v>
      </c>
      <c r="D923">
        <v>3</v>
      </c>
      <c r="E923">
        <v>2632.28</v>
      </c>
      <c r="F923" s="1">
        <v>38152</v>
      </c>
      <c r="G923" t="s">
        <v>25</v>
      </c>
      <c r="H923" t="s">
        <v>581</v>
      </c>
      <c r="I923">
        <v>62</v>
      </c>
      <c r="J923" t="s">
        <v>629</v>
      </c>
      <c r="K923" t="s">
        <v>420</v>
      </c>
      <c r="L923" t="s">
        <v>421</v>
      </c>
      <c r="M923" t="s">
        <v>422</v>
      </c>
      <c r="N923" t="s">
        <v>31</v>
      </c>
      <c r="O923" t="s">
        <v>423</v>
      </c>
      <c r="P923" t="s">
        <v>58</v>
      </c>
      <c r="Q923" t="s">
        <v>70</v>
      </c>
      <c r="R923" t="s">
        <v>35</v>
      </c>
      <c r="S923" t="s">
        <v>36</v>
      </c>
      <c r="T923" t="s">
        <v>424</v>
      </c>
      <c r="U923" t="s">
        <v>38</v>
      </c>
      <c r="V923">
        <v>0.133548387096774</v>
      </c>
      <c r="W923">
        <v>2004</v>
      </c>
      <c r="X923">
        <v>6</v>
      </c>
      <c r="Y923">
        <v>2</v>
      </c>
    </row>
    <row r="924" spans="1:25" x14ac:dyDescent="0.25">
      <c r="A924">
        <v>10269</v>
      </c>
      <c r="B924">
        <v>32</v>
      </c>
      <c r="C924">
        <v>63.08</v>
      </c>
      <c r="D924">
        <v>1</v>
      </c>
      <c r="E924">
        <v>2018.56</v>
      </c>
      <c r="F924" s="1">
        <v>38184</v>
      </c>
      <c r="G924" t="s">
        <v>25</v>
      </c>
      <c r="H924" t="s">
        <v>581</v>
      </c>
      <c r="I924">
        <v>62</v>
      </c>
      <c r="J924" t="s">
        <v>629</v>
      </c>
      <c r="K924" t="s">
        <v>156</v>
      </c>
      <c r="L924" t="s">
        <v>157</v>
      </c>
      <c r="M924" t="s">
        <v>158</v>
      </c>
      <c r="N924" t="s">
        <v>31</v>
      </c>
      <c r="O924" t="s">
        <v>159</v>
      </c>
      <c r="P924" t="s">
        <v>31</v>
      </c>
      <c r="Q924" t="s">
        <v>160</v>
      </c>
      <c r="R924" t="s">
        <v>161</v>
      </c>
      <c r="S924" t="s">
        <v>45</v>
      </c>
      <c r="T924" t="s">
        <v>162</v>
      </c>
      <c r="U924" t="s">
        <v>38</v>
      </c>
      <c r="V924">
        <v>-1.74193548387096E-2</v>
      </c>
      <c r="W924">
        <v>2004</v>
      </c>
      <c r="X924">
        <v>7</v>
      </c>
      <c r="Y924">
        <v>3</v>
      </c>
    </row>
    <row r="925" spans="1:25" x14ac:dyDescent="0.25">
      <c r="A925">
        <v>10280</v>
      </c>
      <c r="B925">
        <v>43</v>
      </c>
      <c r="C925">
        <v>68.709999999999994</v>
      </c>
      <c r="D925">
        <v>5</v>
      </c>
      <c r="E925">
        <v>2954.53</v>
      </c>
      <c r="F925" s="1">
        <v>38216</v>
      </c>
      <c r="G925" t="s">
        <v>25</v>
      </c>
      <c r="H925" t="s">
        <v>581</v>
      </c>
      <c r="I925">
        <v>62</v>
      </c>
      <c r="J925" t="s">
        <v>629</v>
      </c>
      <c r="K925" t="s">
        <v>268</v>
      </c>
      <c r="L925" t="s">
        <v>269</v>
      </c>
      <c r="M925" t="s">
        <v>270</v>
      </c>
      <c r="N925" t="s">
        <v>31</v>
      </c>
      <c r="O925" t="s">
        <v>271</v>
      </c>
      <c r="P925" t="s">
        <v>31</v>
      </c>
      <c r="Q925" t="s">
        <v>272</v>
      </c>
      <c r="R925" t="s">
        <v>273</v>
      </c>
      <c r="S925" t="s">
        <v>45</v>
      </c>
      <c r="T925" t="s">
        <v>274</v>
      </c>
      <c r="U925" t="s">
        <v>38</v>
      </c>
      <c r="V925">
        <v>-0.108225806451613</v>
      </c>
      <c r="W925">
        <v>2004</v>
      </c>
      <c r="X925">
        <v>8</v>
      </c>
      <c r="Y925">
        <v>3</v>
      </c>
    </row>
    <row r="926" spans="1:25" x14ac:dyDescent="0.25">
      <c r="A926">
        <v>10291</v>
      </c>
      <c r="B926">
        <v>37</v>
      </c>
      <c r="C926">
        <v>50.59</v>
      </c>
      <c r="D926">
        <v>14</v>
      </c>
      <c r="E926">
        <v>1871.83</v>
      </c>
      <c r="F926" s="1">
        <v>38238</v>
      </c>
      <c r="G926" t="s">
        <v>25</v>
      </c>
      <c r="H926" t="s">
        <v>581</v>
      </c>
      <c r="I926">
        <v>62</v>
      </c>
      <c r="J926" t="s">
        <v>629</v>
      </c>
      <c r="K926" t="s">
        <v>275</v>
      </c>
      <c r="L926" t="s">
        <v>276</v>
      </c>
      <c r="M926" t="s">
        <v>277</v>
      </c>
      <c r="N926" t="s">
        <v>31</v>
      </c>
      <c r="O926" t="s">
        <v>278</v>
      </c>
      <c r="P926" t="s">
        <v>31</v>
      </c>
      <c r="Q926" t="s">
        <v>279</v>
      </c>
      <c r="R926" t="s">
        <v>200</v>
      </c>
      <c r="S926" t="s">
        <v>45</v>
      </c>
      <c r="T926" t="s">
        <v>280</v>
      </c>
      <c r="U926" t="s">
        <v>38</v>
      </c>
      <c r="V926">
        <v>0.18403225806451601</v>
      </c>
      <c r="W926">
        <v>2004</v>
      </c>
      <c r="X926">
        <v>9</v>
      </c>
      <c r="Y926">
        <v>3</v>
      </c>
    </row>
    <row r="927" spans="1:25" x14ac:dyDescent="0.25">
      <c r="A927">
        <v>10304</v>
      </c>
      <c r="B927">
        <v>24</v>
      </c>
      <c r="C927">
        <v>64.959999999999994</v>
      </c>
      <c r="D927">
        <v>9</v>
      </c>
      <c r="E927">
        <v>1559.04</v>
      </c>
      <c r="F927" s="1">
        <v>38271</v>
      </c>
      <c r="G927" t="s">
        <v>25</v>
      </c>
      <c r="H927" t="s">
        <v>581</v>
      </c>
      <c r="I927">
        <v>62</v>
      </c>
      <c r="J927" t="s">
        <v>629</v>
      </c>
      <c r="K927" t="s">
        <v>281</v>
      </c>
      <c r="L927" t="s">
        <v>282</v>
      </c>
      <c r="M927" t="s">
        <v>283</v>
      </c>
      <c r="N927" t="s">
        <v>31</v>
      </c>
      <c r="O927" t="s">
        <v>284</v>
      </c>
      <c r="P927" t="s">
        <v>31</v>
      </c>
      <c r="Q927" t="s">
        <v>285</v>
      </c>
      <c r="R927" t="s">
        <v>44</v>
      </c>
      <c r="S927" t="s">
        <v>45</v>
      </c>
      <c r="T927" t="s">
        <v>286</v>
      </c>
      <c r="U927" t="s">
        <v>38</v>
      </c>
      <c r="V927">
        <v>-4.7741935483870901E-2</v>
      </c>
      <c r="W927">
        <v>2004</v>
      </c>
      <c r="X927">
        <v>10</v>
      </c>
      <c r="Y927">
        <v>4</v>
      </c>
    </row>
    <row r="928" spans="1:25" x14ac:dyDescent="0.25">
      <c r="A928">
        <v>10312</v>
      </c>
      <c r="B928">
        <v>35</v>
      </c>
      <c r="C928">
        <v>53.72</v>
      </c>
      <c r="D928">
        <v>6</v>
      </c>
      <c r="E928">
        <v>1880.2</v>
      </c>
      <c r="F928" s="1">
        <v>38281</v>
      </c>
      <c r="G928" t="s">
        <v>25</v>
      </c>
      <c r="H928" t="s">
        <v>581</v>
      </c>
      <c r="I928">
        <v>62</v>
      </c>
      <c r="J928" t="s">
        <v>629</v>
      </c>
      <c r="K928" t="s">
        <v>287</v>
      </c>
      <c r="L928" t="s">
        <v>288</v>
      </c>
      <c r="M928" t="s">
        <v>289</v>
      </c>
      <c r="N928" t="s">
        <v>31</v>
      </c>
      <c r="O928" t="s">
        <v>290</v>
      </c>
      <c r="P928" t="s">
        <v>58</v>
      </c>
      <c r="Q928" t="s">
        <v>121</v>
      </c>
      <c r="R928" t="s">
        <v>35</v>
      </c>
      <c r="S928" t="s">
        <v>36</v>
      </c>
      <c r="T928" t="s">
        <v>291</v>
      </c>
      <c r="U928" t="s">
        <v>38</v>
      </c>
      <c r="V928">
        <v>0.133548387096774</v>
      </c>
      <c r="W928">
        <v>2004</v>
      </c>
      <c r="X928">
        <v>10</v>
      </c>
      <c r="Y928">
        <v>4</v>
      </c>
    </row>
    <row r="929" spans="1:25" x14ac:dyDescent="0.25">
      <c r="A929">
        <v>10322</v>
      </c>
      <c r="B929">
        <v>41</v>
      </c>
      <c r="C929">
        <v>29.87</v>
      </c>
      <c r="D929">
        <v>13</v>
      </c>
      <c r="E929">
        <v>1224.67</v>
      </c>
      <c r="F929" s="1">
        <v>38295</v>
      </c>
      <c r="G929" t="s">
        <v>25</v>
      </c>
      <c r="H929" t="s">
        <v>581</v>
      </c>
      <c r="I929">
        <v>62</v>
      </c>
      <c r="J929" t="s">
        <v>629</v>
      </c>
      <c r="K929" t="s">
        <v>292</v>
      </c>
      <c r="L929" t="s">
        <v>293</v>
      </c>
      <c r="M929" t="s">
        <v>294</v>
      </c>
      <c r="N929" t="s">
        <v>31</v>
      </c>
      <c r="O929" t="s">
        <v>295</v>
      </c>
      <c r="P929" t="s">
        <v>296</v>
      </c>
      <c r="Q929" t="s">
        <v>297</v>
      </c>
      <c r="R929" t="s">
        <v>35</v>
      </c>
      <c r="S929" t="s">
        <v>36</v>
      </c>
      <c r="T929" t="s">
        <v>298</v>
      </c>
      <c r="U929" t="s">
        <v>38</v>
      </c>
      <c r="V929">
        <v>0.51822580645161298</v>
      </c>
      <c r="W929">
        <v>2004</v>
      </c>
      <c r="X929">
        <v>11</v>
      </c>
      <c r="Y929">
        <v>4</v>
      </c>
    </row>
    <row r="930" spans="1:25" x14ac:dyDescent="0.25">
      <c r="A930">
        <v>10332</v>
      </c>
      <c r="B930">
        <v>26</v>
      </c>
      <c r="C930">
        <v>100</v>
      </c>
      <c r="D930">
        <v>17</v>
      </c>
      <c r="E930">
        <v>2979.08</v>
      </c>
      <c r="F930" s="1">
        <v>38308</v>
      </c>
      <c r="G930" t="s">
        <v>25</v>
      </c>
      <c r="H930" t="s">
        <v>581</v>
      </c>
      <c r="I930">
        <v>62</v>
      </c>
      <c r="J930" t="s">
        <v>629</v>
      </c>
      <c r="K930" t="s">
        <v>517</v>
      </c>
      <c r="L930" t="s">
        <v>518</v>
      </c>
      <c r="M930" t="s">
        <v>519</v>
      </c>
      <c r="N930" t="s">
        <v>31</v>
      </c>
      <c r="O930" t="s">
        <v>520</v>
      </c>
      <c r="P930" t="s">
        <v>31</v>
      </c>
      <c r="Q930" t="s">
        <v>521</v>
      </c>
      <c r="R930" t="s">
        <v>183</v>
      </c>
      <c r="S930" t="s">
        <v>45</v>
      </c>
      <c r="T930" t="s">
        <v>522</v>
      </c>
      <c r="U930" t="s">
        <v>38</v>
      </c>
      <c r="V930">
        <v>-0.61290322580645196</v>
      </c>
      <c r="W930">
        <v>2004</v>
      </c>
      <c r="X930">
        <v>11</v>
      </c>
      <c r="Y930">
        <v>4</v>
      </c>
    </row>
    <row r="931" spans="1:25" x14ac:dyDescent="0.25">
      <c r="A931">
        <v>10347</v>
      </c>
      <c r="B931">
        <v>34</v>
      </c>
      <c r="C931">
        <v>64.959999999999994</v>
      </c>
      <c r="D931">
        <v>10</v>
      </c>
      <c r="E931">
        <v>2208.64</v>
      </c>
      <c r="F931" s="1">
        <v>38320</v>
      </c>
      <c r="G931" t="s">
        <v>25</v>
      </c>
      <c r="H931" t="s">
        <v>581</v>
      </c>
      <c r="I931">
        <v>62</v>
      </c>
      <c r="J931" t="s">
        <v>629</v>
      </c>
      <c r="K931" t="s">
        <v>94</v>
      </c>
      <c r="L931" t="s">
        <v>95</v>
      </c>
      <c r="M931" t="s">
        <v>96</v>
      </c>
      <c r="N931" t="s">
        <v>97</v>
      </c>
      <c r="O931" t="s">
        <v>98</v>
      </c>
      <c r="P931" t="s">
        <v>99</v>
      </c>
      <c r="Q931" t="s">
        <v>100</v>
      </c>
      <c r="R931" t="s">
        <v>101</v>
      </c>
      <c r="S931" t="s">
        <v>102</v>
      </c>
      <c r="T931" t="s">
        <v>103</v>
      </c>
      <c r="U931" t="s">
        <v>38</v>
      </c>
      <c r="V931">
        <v>-4.7741935483870901E-2</v>
      </c>
      <c r="W931">
        <v>2004</v>
      </c>
      <c r="X931">
        <v>11</v>
      </c>
      <c r="Y931">
        <v>4</v>
      </c>
    </row>
    <row r="932" spans="1:25" x14ac:dyDescent="0.25">
      <c r="A932">
        <v>10357</v>
      </c>
      <c r="B932">
        <v>49</v>
      </c>
      <c r="C932">
        <v>70.58</v>
      </c>
      <c r="D932">
        <v>5</v>
      </c>
      <c r="E932">
        <v>3458.42</v>
      </c>
      <c r="F932" s="1">
        <v>38331</v>
      </c>
      <c r="G932" t="s">
        <v>25</v>
      </c>
      <c r="H932" t="s">
        <v>581</v>
      </c>
      <c r="I932">
        <v>62</v>
      </c>
      <c r="J932" t="s">
        <v>629</v>
      </c>
      <c r="K932" t="s">
        <v>287</v>
      </c>
      <c r="L932" t="s">
        <v>288</v>
      </c>
      <c r="M932" t="s">
        <v>289</v>
      </c>
      <c r="N932" t="s">
        <v>31</v>
      </c>
      <c r="O932" t="s">
        <v>290</v>
      </c>
      <c r="P932" t="s">
        <v>58</v>
      </c>
      <c r="Q932" t="s">
        <v>121</v>
      </c>
      <c r="R932" t="s">
        <v>35</v>
      </c>
      <c r="S932" t="s">
        <v>36</v>
      </c>
      <c r="T932" t="s">
        <v>291</v>
      </c>
      <c r="U932" t="s">
        <v>53</v>
      </c>
      <c r="V932">
        <v>-0.138387096774194</v>
      </c>
      <c r="W932">
        <v>2004</v>
      </c>
      <c r="X932">
        <v>12</v>
      </c>
      <c r="Y932">
        <v>4</v>
      </c>
    </row>
    <row r="933" spans="1:25" x14ac:dyDescent="0.25">
      <c r="A933">
        <v>10369</v>
      </c>
      <c r="B933">
        <v>28</v>
      </c>
      <c r="C933">
        <v>44.21</v>
      </c>
      <c r="D933">
        <v>6</v>
      </c>
      <c r="E933">
        <v>1237.8800000000001</v>
      </c>
      <c r="F933" s="1">
        <v>38372</v>
      </c>
      <c r="G933" t="s">
        <v>25</v>
      </c>
      <c r="H933" t="s">
        <v>581</v>
      </c>
      <c r="I933">
        <v>62</v>
      </c>
      <c r="J933" t="s">
        <v>629</v>
      </c>
      <c r="K933" t="s">
        <v>299</v>
      </c>
      <c r="L933" t="s">
        <v>130</v>
      </c>
      <c r="M933" t="s">
        <v>300</v>
      </c>
      <c r="N933" t="s">
        <v>31</v>
      </c>
      <c r="O933" t="s">
        <v>301</v>
      </c>
      <c r="P933" t="s">
        <v>133</v>
      </c>
      <c r="Q933" t="s">
        <v>302</v>
      </c>
      <c r="R933" t="s">
        <v>35</v>
      </c>
      <c r="S933" t="s">
        <v>36</v>
      </c>
      <c r="T933" t="s">
        <v>303</v>
      </c>
      <c r="U933" t="s">
        <v>38</v>
      </c>
      <c r="V933">
        <v>0.28693548387096801</v>
      </c>
      <c r="W933">
        <v>2005</v>
      </c>
      <c r="X933">
        <v>1</v>
      </c>
      <c r="Y933">
        <v>1</v>
      </c>
    </row>
    <row r="934" spans="1:25" x14ac:dyDescent="0.25">
      <c r="A934">
        <v>10381</v>
      </c>
      <c r="B934">
        <v>40</v>
      </c>
      <c r="C934">
        <v>68.08</v>
      </c>
      <c r="D934">
        <v>4</v>
      </c>
      <c r="E934">
        <v>2723.2</v>
      </c>
      <c r="F934" s="1">
        <v>38400</v>
      </c>
      <c r="G934" t="s">
        <v>25</v>
      </c>
      <c r="H934" t="s">
        <v>581</v>
      </c>
      <c r="I934">
        <v>62</v>
      </c>
      <c r="J934" t="s">
        <v>629</v>
      </c>
      <c r="K934" t="s">
        <v>61</v>
      </c>
      <c r="L934" t="s">
        <v>62</v>
      </c>
      <c r="M934" t="s">
        <v>63</v>
      </c>
      <c r="N934" t="s">
        <v>31</v>
      </c>
      <c r="O934" t="s">
        <v>64</v>
      </c>
      <c r="P934" t="s">
        <v>58</v>
      </c>
      <c r="Q934" t="s">
        <v>31</v>
      </c>
      <c r="R934" t="s">
        <v>35</v>
      </c>
      <c r="S934" t="s">
        <v>36</v>
      </c>
      <c r="T934" t="s">
        <v>65</v>
      </c>
      <c r="U934" t="s">
        <v>38</v>
      </c>
      <c r="V934">
        <v>-9.8064516129032206E-2</v>
      </c>
      <c r="W934">
        <v>2005</v>
      </c>
      <c r="X934">
        <v>2</v>
      </c>
      <c r="Y934">
        <v>1</v>
      </c>
    </row>
    <row r="935" spans="1:25" x14ac:dyDescent="0.25">
      <c r="A935">
        <v>10392</v>
      </c>
      <c r="B935">
        <v>37</v>
      </c>
      <c r="C935">
        <v>59.96</v>
      </c>
      <c r="D935">
        <v>3</v>
      </c>
      <c r="E935">
        <v>2218.52</v>
      </c>
      <c r="F935" s="1">
        <v>38421</v>
      </c>
      <c r="G935" t="s">
        <v>25</v>
      </c>
      <c r="H935" t="s">
        <v>581</v>
      </c>
      <c r="I935">
        <v>62</v>
      </c>
      <c r="J935" t="s">
        <v>629</v>
      </c>
      <c r="K935" t="s">
        <v>433</v>
      </c>
      <c r="L935" t="s">
        <v>434</v>
      </c>
      <c r="M935" t="s">
        <v>435</v>
      </c>
      <c r="N935" t="s">
        <v>31</v>
      </c>
      <c r="O935" t="s">
        <v>436</v>
      </c>
      <c r="P935" t="s">
        <v>31</v>
      </c>
      <c r="Q935" t="s">
        <v>437</v>
      </c>
      <c r="R935" t="s">
        <v>161</v>
      </c>
      <c r="S935" t="s">
        <v>45</v>
      </c>
      <c r="T935" t="s">
        <v>438</v>
      </c>
      <c r="U935" t="s">
        <v>38</v>
      </c>
      <c r="V935">
        <v>3.2903225806451601E-2</v>
      </c>
      <c r="W935">
        <v>2005</v>
      </c>
      <c r="X935">
        <v>3</v>
      </c>
      <c r="Y935">
        <v>1</v>
      </c>
    </row>
    <row r="936" spans="1:25" x14ac:dyDescent="0.25">
      <c r="A936">
        <v>10423</v>
      </c>
      <c r="B936">
        <v>31</v>
      </c>
      <c r="C936">
        <v>53.72</v>
      </c>
      <c r="D936">
        <v>3</v>
      </c>
      <c r="E936">
        <v>1665.32</v>
      </c>
      <c r="F936" s="1">
        <v>38502</v>
      </c>
      <c r="G936" t="s">
        <v>318</v>
      </c>
      <c r="H936" t="s">
        <v>581</v>
      </c>
      <c r="I936">
        <v>62</v>
      </c>
      <c r="J936" t="s">
        <v>629</v>
      </c>
      <c r="K936" t="s">
        <v>388</v>
      </c>
      <c r="L936" t="s">
        <v>389</v>
      </c>
      <c r="M936" t="s">
        <v>390</v>
      </c>
      <c r="N936" t="s">
        <v>31</v>
      </c>
      <c r="O936" t="s">
        <v>391</v>
      </c>
      <c r="P936" t="s">
        <v>31</v>
      </c>
      <c r="Q936" t="s">
        <v>392</v>
      </c>
      <c r="R936" t="s">
        <v>393</v>
      </c>
      <c r="S936" t="s">
        <v>45</v>
      </c>
      <c r="T936" t="s">
        <v>394</v>
      </c>
      <c r="U936" t="s">
        <v>38</v>
      </c>
      <c r="V936">
        <v>0.133548387096774</v>
      </c>
      <c r="W936">
        <v>2005</v>
      </c>
      <c r="X936">
        <v>5</v>
      </c>
      <c r="Y936">
        <v>2</v>
      </c>
    </row>
    <row r="937" spans="1:25" x14ac:dyDescent="0.25">
      <c r="A937">
        <v>10106</v>
      </c>
      <c r="B937">
        <v>41</v>
      </c>
      <c r="C937">
        <v>83.44</v>
      </c>
      <c r="D937">
        <v>18</v>
      </c>
      <c r="E937">
        <v>3421.04</v>
      </c>
      <c r="F937" s="1">
        <v>37669</v>
      </c>
      <c r="G937" t="s">
        <v>25</v>
      </c>
      <c r="H937" t="s">
        <v>630</v>
      </c>
      <c r="I937">
        <v>86</v>
      </c>
      <c r="J937" t="s">
        <v>631</v>
      </c>
      <c r="K937" t="s">
        <v>583</v>
      </c>
      <c r="L937" t="s">
        <v>584</v>
      </c>
      <c r="M937" t="s">
        <v>585</v>
      </c>
      <c r="N937" t="s">
        <v>31</v>
      </c>
      <c r="O937" t="s">
        <v>586</v>
      </c>
      <c r="P937" t="s">
        <v>31</v>
      </c>
      <c r="Q937" t="s">
        <v>587</v>
      </c>
      <c r="R937" t="s">
        <v>273</v>
      </c>
      <c r="S937" t="s">
        <v>45</v>
      </c>
      <c r="T937" t="s">
        <v>588</v>
      </c>
      <c r="U937" t="s">
        <v>53</v>
      </c>
      <c r="V937">
        <v>2.9767441860465101E-2</v>
      </c>
      <c r="W937">
        <v>2003</v>
      </c>
      <c r="X937">
        <v>2</v>
      </c>
      <c r="Y937">
        <v>1</v>
      </c>
    </row>
    <row r="938" spans="1:25" x14ac:dyDescent="0.25">
      <c r="A938">
        <v>10119</v>
      </c>
      <c r="B938">
        <v>21</v>
      </c>
      <c r="C938">
        <v>89.46</v>
      </c>
      <c r="D938">
        <v>9</v>
      </c>
      <c r="E938">
        <v>1878.66</v>
      </c>
      <c r="F938" s="1">
        <v>37739</v>
      </c>
      <c r="G938" t="s">
        <v>25</v>
      </c>
      <c r="H938" t="s">
        <v>630</v>
      </c>
      <c r="I938">
        <v>86</v>
      </c>
      <c r="J938" t="s">
        <v>631</v>
      </c>
      <c r="K938" t="s">
        <v>156</v>
      </c>
      <c r="L938" t="s">
        <v>157</v>
      </c>
      <c r="M938" t="s">
        <v>158</v>
      </c>
      <c r="N938" t="s">
        <v>31</v>
      </c>
      <c r="O938" t="s">
        <v>159</v>
      </c>
      <c r="P938" t="s">
        <v>31</v>
      </c>
      <c r="Q938" t="s">
        <v>160</v>
      </c>
      <c r="R938" t="s">
        <v>161</v>
      </c>
      <c r="S938" t="s">
        <v>45</v>
      </c>
      <c r="T938" t="s">
        <v>162</v>
      </c>
      <c r="U938" t="s">
        <v>38</v>
      </c>
      <c r="V938">
        <v>-4.0232558139534802E-2</v>
      </c>
      <c r="W938">
        <v>2003</v>
      </c>
      <c r="X938">
        <v>4</v>
      </c>
      <c r="Y938">
        <v>2</v>
      </c>
    </row>
    <row r="939" spans="1:25" x14ac:dyDescent="0.25">
      <c r="A939">
        <v>10130</v>
      </c>
      <c r="B939">
        <v>40</v>
      </c>
      <c r="C939">
        <v>96.34</v>
      </c>
      <c r="D939">
        <v>2</v>
      </c>
      <c r="E939">
        <v>3853.6</v>
      </c>
      <c r="F939" s="1">
        <v>37788</v>
      </c>
      <c r="G939" t="s">
        <v>25</v>
      </c>
      <c r="H939" t="s">
        <v>630</v>
      </c>
      <c r="I939">
        <v>86</v>
      </c>
      <c r="J939" t="s">
        <v>631</v>
      </c>
      <c r="K939" t="s">
        <v>632</v>
      </c>
      <c r="L939" t="s">
        <v>633</v>
      </c>
      <c r="M939" t="s">
        <v>634</v>
      </c>
      <c r="N939" t="s">
        <v>31</v>
      </c>
      <c r="O939" t="s">
        <v>301</v>
      </c>
      <c r="P939" t="s">
        <v>133</v>
      </c>
      <c r="Q939" t="s">
        <v>302</v>
      </c>
      <c r="R939" t="s">
        <v>35</v>
      </c>
      <c r="S939" t="s">
        <v>36</v>
      </c>
      <c r="T939" t="s">
        <v>635</v>
      </c>
      <c r="U939" t="s">
        <v>53</v>
      </c>
      <c r="V939">
        <v>-0.120232558139535</v>
      </c>
      <c r="W939">
        <v>2003</v>
      </c>
      <c r="X939">
        <v>6</v>
      </c>
      <c r="Y939">
        <v>2</v>
      </c>
    </row>
    <row r="940" spans="1:25" x14ac:dyDescent="0.25">
      <c r="A940">
        <v>10143</v>
      </c>
      <c r="B940">
        <v>46</v>
      </c>
      <c r="C940">
        <v>74.84</v>
      </c>
      <c r="D940">
        <v>13</v>
      </c>
      <c r="E940">
        <v>3442.64</v>
      </c>
      <c r="F940" s="1">
        <v>37843</v>
      </c>
      <c r="G940" t="s">
        <v>25</v>
      </c>
      <c r="H940" t="s">
        <v>630</v>
      </c>
      <c r="I940">
        <v>86</v>
      </c>
      <c r="J940" t="s">
        <v>631</v>
      </c>
      <c r="K940" t="s">
        <v>355</v>
      </c>
      <c r="L940" t="s">
        <v>356</v>
      </c>
      <c r="M940" t="s">
        <v>357</v>
      </c>
      <c r="N940" t="s">
        <v>31</v>
      </c>
      <c r="O940" t="s">
        <v>175</v>
      </c>
      <c r="P940" t="s">
        <v>133</v>
      </c>
      <c r="Q940" t="s">
        <v>176</v>
      </c>
      <c r="R940" t="s">
        <v>35</v>
      </c>
      <c r="S940" t="s">
        <v>36</v>
      </c>
      <c r="T940" t="s">
        <v>358</v>
      </c>
      <c r="U940" t="s">
        <v>53</v>
      </c>
      <c r="V940">
        <v>0.12976744186046499</v>
      </c>
      <c r="W940">
        <v>2003</v>
      </c>
      <c r="X940">
        <v>8</v>
      </c>
      <c r="Y940">
        <v>3</v>
      </c>
    </row>
    <row r="941" spans="1:25" x14ac:dyDescent="0.25">
      <c r="A941">
        <v>10155</v>
      </c>
      <c r="B941">
        <v>44</v>
      </c>
      <c r="C941">
        <v>79.14</v>
      </c>
      <c r="D941">
        <v>11</v>
      </c>
      <c r="E941">
        <v>3482.16</v>
      </c>
      <c r="F941" s="1">
        <v>37900</v>
      </c>
      <c r="G941" t="s">
        <v>25</v>
      </c>
      <c r="H941" t="s">
        <v>630</v>
      </c>
      <c r="I941">
        <v>86</v>
      </c>
      <c r="J941" t="s">
        <v>631</v>
      </c>
      <c r="K941" t="s">
        <v>136</v>
      </c>
      <c r="L941" t="s">
        <v>137</v>
      </c>
      <c r="M941" t="s">
        <v>138</v>
      </c>
      <c r="N941" t="s">
        <v>31</v>
      </c>
      <c r="O941" t="s">
        <v>139</v>
      </c>
      <c r="P941" t="s">
        <v>31</v>
      </c>
      <c r="Q941" t="s">
        <v>140</v>
      </c>
      <c r="R941" t="s">
        <v>141</v>
      </c>
      <c r="S941" t="s">
        <v>45</v>
      </c>
      <c r="T941" t="s">
        <v>142</v>
      </c>
      <c r="U941" t="s">
        <v>53</v>
      </c>
      <c r="V941">
        <v>7.9767441860465096E-2</v>
      </c>
      <c r="W941">
        <v>2003</v>
      </c>
      <c r="X941">
        <v>10</v>
      </c>
      <c r="Y941">
        <v>4</v>
      </c>
    </row>
    <row r="942" spans="1:25" x14ac:dyDescent="0.25">
      <c r="A942">
        <v>10167</v>
      </c>
      <c r="B942">
        <v>46</v>
      </c>
      <c r="C942">
        <v>73.12</v>
      </c>
      <c r="D942">
        <v>7</v>
      </c>
      <c r="E942">
        <v>3363.52</v>
      </c>
      <c r="F942" s="1">
        <v>37917</v>
      </c>
      <c r="G942" t="s">
        <v>359</v>
      </c>
      <c r="H942" t="s">
        <v>630</v>
      </c>
      <c r="I942">
        <v>86</v>
      </c>
      <c r="J942" t="s">
        <v>631</v>
      </c>
      <c r="K942" t="s">
        <v>275</v>
      </c>
      <c r="L942" t="s">
        <v>276</v>
      </c>
      <c r="M942" t="s">
        <v>277</v>
      </c>
      <c r="N942" t="s">
        <v>31</v>
      </c>
      <c r="O942" t="s">
        <v>278</v>
      </c>
      <c r="P942" t="s">
        <v>31</v>
      </c>
      <c r="Q942" t="s">
        <v>279</v>
      </c>
      <c r="R942" t="s">
        <v>200</v>
      </c>
      <c r="S942" t="s">
        <v>45</v>
      </c>
      <c r="T942" t="s">
        <v>280</v>
      </c>
      <c r="U942" t="s">
        <v>53</v>
      </c>
      <c r="V942">
        <v>0.14976744186046501</v>
      </c>
      <c r="W942">
        <v>2003</v>
      </c>
      <c r="X942">
        <v>10</v>
      </c>
      <c r="Y942">
        <v>4</v>
      </c>
    </row>
    <row r="943" spans="1:25" x14ac:dyDescent="0.25">
      <c r="A943">
        <v>10178</v>
      </c>
      <c r="B943">
        <v>41</v>
      </c>
      <c r="C943">
        <v>81.72</v>
      </c>
      <c r="D943">
        <v>10</v>
      </c>
      <c r="E943">
        <v>3350.52</v>
      </c>
      <c r="F943" s="1">
        <v>37933</v>
      </c>
      <c r="G943" t="s">
        <v>25</v>
      </c>
      <c r="H943" t="s">
        <v>630</v>
      </c>
      <c r="I943">
        <v>86</v>
      </c>
      <c r="J943" t="s">
        <v>631</v>
      </c>
      <c r="K943" t="s">
        <v>360</v>
      </c>
      <c r="L943" t="s">
        <v>361</v>
      </c>
      <c r="M943" t="s">
        <v>362</v>
      </c>
      <c r="N943" t="s">
        <v>31</v>
      </c>
      <c r="O943" t="s">
        <v>363</v>
      </c>
      <c r="P943" t="s">
        <v>31</v>
      </c>
      <c r="Q943" t="s">
        <v>364</v>
      </c>
      <c r="R943" t="s">
        <v>44</v>
      </c>
      <c r="S943" t="s">
        <v>45</v>
      </c>
      <c r="T943" t="s">
        <v>365</v>
      </c>
      <c r="U943" t="s">
        <v>53</v>
      </c>
      <c r="V943">
        <v>4.9767441860465098E-2</v>
      </c>
      <c r="W943">
        <v>2003</v>
      </c>
      <c r="X943">
        <v>11</v>
      </c>
      <c r="Y943">
        <v>4</v>
      </c>
    </row>
    <row r="944" spans="1:25" x14ac:dyDescent="0.25">
      <c r="A944">
        <v>10186</v>
      </c>
      <c r="B944">
        <v>32</v>
      </c>
      <c r="C944">
        <v>89.46</v>
      </c>
      <c r="D944">
        <v>7</v>
      </c>
      <c r="E944">
        <v>2862.72</v>
      </c>
      <c r="F944" s="1">
        <v>37939</v>
      </c>
      <c r="G944" t="s">
        <v>25</v>
      </c>
      <c r="H944" t="s">
        <v>630</v>
      </c>
      <c r="I944">
        <v>86</v>
      </c>
      <c r="J944" t="s">
        <v>631</v>
      </c>
      <c r="K944" t="s">
        <v>366</v>
      </c>
      <c r="L944" t="s">
        <v>367</v>
      </c>
      <c r="M944" t="s">
        <v>368</v>
      </c>
      <c r="N944" t="s">
        <v>31</v>
      </c>
      <c r="O944" t="s">
        <v>352</v>
      </c>
      <c r="P944" t="s">
        <v>31</v>
      </c>
      <c r="Q944" t="s">
        <v>369</v>
      </c>
      <c r="R944" t="s">
        <v>183</v>
      </c>
      <c r="S944" t="s">
        <v>45</v>
      </c>
      <c r="T944" t="s">
        <v>370</v>
      </c>
      <c r="U944" t="s">
        <v>38</v>
      </c>
      <c r="V944">
        <v>-4.0232558139534802E-2</v>
      </c>
      <c r="W944">
        <v>2003</v>
      </c>
      <c r="X944">
        <v>11</v>
      </c>
      <c r="Y944">
        <v>4</v>
      </c>
    </row>
    <row r="945" spans="1:25" x14ac:dyDescent="0.25">
      <c r="A945">
        <v>10197</v>
      </c>
      <c r="B945">
        <v>46</v>
      </c>
      <c r="C945">
        <v>87.74</v>
      </c>
      <c r="D945">
        <v>4</v>
      </c>
      <c r="E945">
        <v>4036.04</v>
      </c>
      <c r="F945" s="1">
        <v>37951</v>
      </c>
      <c r="G945" t="s">
        <v>25</v>
      </c>
      <c r="H945" t="s">
        <v>630</v>
      </c>
      <c r="I945">
        <v>86</v>
      </c>
      <c r="J945" t="s">
        <v>631</v>
      </c>
      <c r="K945" t="s">
        <v>371</v>
      </c>
      <c r="L945" t="s">
        <v>372</v>
      </c>
      <c r="M945" t="s">
        <v>373</v>
      </c>
      <c r="N945" t="s">
        <v>31</v>
      </c>
      <c r="O945" t="s">
        <v>374</v>
      </c>
      <c r="P945" t="s">
        <v>31</v>
      </c>
      <c r="Q945" t="s">
        <v>375</v>
      </c>
      <c r="R945" t="s">
        <v>191</v>
      </c>
      <c r="S945" t="s">
        <v>45</v>
      </c>
      <c r="T945" t="s">
        <v>376</v>
      </c>
      <c r="U945" t="s">
        <v>53</v>
      </c>
      <c r="V945">
        <v>-2.0232558139534802E-2</v>
      </c>
      <c r="W945">
        <v>2003</v>
      </c>
      <c r="X945">
        <v>11</v>
      </c>
      <c r="Y945">
        <v>4</v>
      </c>
    </row>
    <row r="946" spans="1:25" x14ac:dyDescent="0.25">
      <c r="A946">
        <v>10209</v>
      </c>
      <c r="B946">
        <v>28</v>
      </c>
      <c r="C946">
        <v>100</v>
      </c>
      <c r="D946">
        <v>6</v>
      </c>
      <c r="E946">
        <v>2817.92</v>
      </c>
      <c r="F946" s="1">
        <v>37995</v>
      </c>
      <c r="G946" t="s">
        <v>25</v>
      </c>
      <c r="H946" t="s">
        <v>630</v>
      </c>
      <c r="I946">
        <v>86</v>
      </c>
      <c r="J946" t="s">
        <v>631</v>
      </c>
      <c r="K946" t="s">
        <v>377</v>
      </c>
      <c r="L946" t="s">
        <v>378</v>
      </c>
      <c r="M946" t="s">
        <v>379</v>
      </c>
      <c r="N946" t="s">
        <v>31</v>
      </c>
      <c r="O946" t="s">
        <v>380</v>
      </c>
      <c r="P946" t="s">
        <v>58</v>
      </c>
      <c r="Q946" t="s">
        <v>31</v>
      </c>
      <c r="R946" t="s">
        <v>35</v>
      </c>
      <c r="S946" t="s">
        <v>36</v>
      </c>
      <c r="T946" t="s">
        <v>381</v>
      </c>
      <c r="U946" t="s">
        <v>38</v>
      </c>
      <c r="V946">
        <v>-0.162790697674419</v>
      </c>
      <c r="W946">
        <v>2004</v>
      </c>
      <c r="X946">
        <v>1</v>
      </c>
      <c r="Y946">
        <v>1</v>
      </c>
    </row>
    <row r="947" spans="1:25" x14ac:dyDescent="0.25">
      <c r="A947">
        <v>10222</v>
      </c>
      <c r="B947">
        <v>49</v>
      </c>
      <c r="C947">
        <v>94.62</v>
      </c>
      <c r="D947">
        <v>10</v>
      </c>
      <c r="E947">
        <v>4636.38</v>
      </c>
      <c r="F947" s="1">
        <v>38036</v>
      </c>
      <c r="G947" t="s">
        <v>25</v>
      </c>
      <c r="H947" t="s">
        <v>630</v>
      </c>
      <c r="I947">
        <v>86</v>
      </c>
      <c r="J947" t="s">
        <v>631</v>
      </c>
      <c r="K947" t="s">
        <v>382</v>
      </c>
      <c r="L947" t="s">
        <v>383</v>
      </c>
      <c r="M947" t="s">
        <v>384</v>
      </c>
      <c r="N947" t="s">
        <v>31</v>
      </c>
      <c r="O947" t="s">
        <v>385</v>
      </c>
      <c r="P947" t="s">
        <v>58</v>
      </c>
      <c r="Q947" t="s">
        <v>386</v>
      </c>
      <c r="R947" t="s">
        <v>35</v>
      </c>
      <c r="S947" t="s">
        <v>36</v>
      </c>
      <c r="T947" t="s">
        <v>387</v>
      </c>
      <c r="U947" t="s">
        <v>53</v>
      </c>
      <c r="V947">
        <v>-0.10023255813953499</v>
      </c>
      <c r="W947">
        <v>2004</v>
      </c>
      <c r="X947">
        <v>2</v>
      </c>
      <c r="Y947">
        <v>1</v>
      </c>
    </row>
    <row r="948" spans="1:25" x14ac:dyDescent="0.25">
      <c r="A948">
        <v>10248</v>
      </c>
      <c r="B948">
        <v>21</v>
      </c>
      <c r="C948">
        <v>73.98</v>
      </c>
      <c r="D948">
        <v>1</v>
      </c>
      <c r="E948">
        <v>1553.58</v>
      </c>
      <c r="F948" s="1">
        <v>38114</v>
      </c>
      <c r="G948" t="s">
        <v>359</v>
      </c>
      <c r="H948" t="s">
        <v>630</v>
      </c>
      <c r="I948">
        <v>86</v>
      </c>
      <c r="J948" t="s">
        <v>631</v>
      </c>
      <c r="K948" t="s">
        <v>28</v>
      </c>
      <c r="L948" t="s">
        <v>29</v>
      </c>
      <c r="M948" t="s">
        <v>30</v>
      </c>
      <c r="N948" t="s">
        <v>31</v>
      </c>
      <c r="O948" t="s">
        <v>32</v>
      </c>
      <c r="P948" t="s">
        <v>33</v>
      </c>
      <c r="Q948" t="s">
        <v>34</v>
      </c>
      <c r="R948" t="s">
        <v>35</v>
      </c>
      <c r="S948" t="s">
        <v>36</v>
      </c>
      <c r="T948" t="s">
        <v>37</v>
      </c>
      <c r="U948" t="s">
        <v>38</v>
      </c>
      <c r="V948">
        <v>0.139767441860465</v>
      </c>
      <c r="W948">
        <v>2004</v>
      </c>
      <c r="X948">
        <v>5</v>
      </c>
      <c r="Y948">
        <v>2</v>
      </c>
    </row>
    <row r="949" spans="1:25" x14ac:dyDescent="0.25">
      <c r="A949">
        <v>10262</v>
      </c>
      <c r="B949">
        <v>32</v>
      </c>
      <c r="C949">
        <v>84.3</v>
      </c>
      <c r="D949">
        <v>15</v>
      </c>
      <c r="E949">
        <v>2697.6</v>
      </c>
      <c r="F949" s="1">
        <v>38162</v>
      </c>
      <c r="G949" t="s">
        <v>359</v>
      </c>
      <c r="H949" t="s">
        <v>630</v>
      </c>
      <c r="I949">
        <v>86</v>
      </c>
      <c r="J949" t="s">
        <v>631</v>
      </c>
      <c r="K949" t="s">
        <v>186</v>
      </c>
      <c r="L949" t="s">
        <v>187</v>
      </c>
      <c r="M949" t="s">
        <v>188</v>
      </c>
      <c r="N949" t="s">
        <v>31</v>
      </c>
      <c r="O949" t="s">
        <v>189</v>
      </c>
      <c r="P949" t="s">
        <v>31</v>
      </c>
      <c r="Q949" t="s">
        <v>190</v>
      </c>
      <c r="R949" t="s">
        <v>191</v>
      </c>
      <c r="S949" t="s">
        <v>45</v>
      </c>
      <c r="T949" t="s">
        <v>192</v>
      </c>
      <c r="U949" t="s">
        <v>38</v>
      </c>
      <c r="V949">
        <v>1.9767441860465199E-2</v>
      </c>
      <c r="W949">
        <v>2004</v>
      </c>
      <c r="X949">
        <v>6</v>
      </c>
      <c r="Y949">
        <v>2</v>
      </c>
    </row>
    <row r="950" spans="1:25" x14ac:dyDescent="0.25">
      <c r="A950">
        <v>10273</v>
      </c>
      <c r="B950">
        <v>34</v>
      </c>
      <c r="C950">
        <v>98.06</v>
      </c>
      <c r="D950">
        <v>2</v>
      </c>
      <c r="E950">
        <v>3334.04</v>
      </c>
      <c r="F950" s="1">
        <v>38189</v>
      </c>
      <c r="G950" t="s">
        <v>25</v>
      </c>
      <c r="H950" t="s">
        <v>630</v>
      </c>
      <c r="I950">
        <v>86</v>
      </c>
      <c r="J950" t="s">
        <v>631</v>
      </c>
      <c r="K950" t="s">
        <v>388</v>
      </c>
      <c r="L950" t="s">
        <v>389</v>
      </c>
      <c r="M950" t="s">
        <v>390</v>
      </c>
      <c r="N950" t="s">
        <v>31</v>
      </c>
      <c r="O950" t="s">
        <v>391</v>
      </c>
      <c r="P950" t="s">
        <v>31</v>
      </c>
      <c r="Q950" t="s">
        <v>392</v>
      </c>
      <c r="R950" t="s">
        <v>393</v>
      </c>
      <c r="S950" t="s">
        <v>45</v>
      </c>
      <c r="T950" t="s">
        <v>394</v>
      </c>
      <c r="U950" t="s">
        <v>53</v>
      </c>
      <c r="V950">
        <v>-0.140232558139535</v>
      </c>
      <c r="W950">
        <v>2004</v>
      </c>
      <c r="X950">
        <v>7</v>
      </c>
      <c r="Y950">
        <v>3</v>
      </c>
    </row>
    <row r="951" spans="1:25" x14ac:dyDescent="0.25">
      <c r="A951">
        <v>10283</v>
      </c>
      <c r="B951">
        <v>21</v>
      </c>
      <c r="C951">
        <v>98.06</v>
      </c>
      <c r="D951">
        <v>4</v>
      </c>
      <c r="E951">
        <v>2059.2600000000002</v>
      </c>
      <c r="F951" s="1">
        <v>38219</v>
      </c>
      <c r="G951" t="s">
        <v>25</v>
      </c>
      <c r="H951" t="s">
        <v>630</v>
      </c>
      <c r="I951">
        <v>86</v>
      </c>
      <c r="J951" t="s">
        <v>631</v>
      </c>
      <c r="K951" t="s">
        <v>395</v>
      </c>
      <c r="L951" t="s">
        <v>396</v>
      </c>
      <c r="M951" t="s">
        <v>397</v>
      </c>
      <c r="N951" t="s">
        <v>31</v>
      </c>
      <c r="O951" t="s">
        <v>398</v>
      </c>
      <c r="P951" t="s">
        <v>242</v>
      </c>
      <c r="Q951" t="s">
        <v>399</v>
      </c>
      <c r="R951" t="s">
        <v>244</v>
      </c>
      <c r="S951" t="s">
        <v>36</v>
      </c>
      <c r="T951" t="s">
        <v>400</v>
      </c>
      <c r="U951" t="s">
        <v>38</v>
      </c>
      <c r="V951">
        <v>-0.140232558139535</v>
      </c>
      <c r="W951">
        <v>2004</v>
      </c>
      <c r="X951">
        <v>8</v>
      </c>
      <c r="Y951">
        <v>3</v>
      </c>
    </row>
    <row r="952" spans="1:25" x14ac:dyDescent="0.25">
      <c r="A952">
        <v>10296</v>
      </c>
      <c r="B952">
        <v>21</v>
      </c>
      <c r="C952">
        <v>96.34</v>
      </c>
      <c r="D952">
        <v>13</v>
      </c>
      <c r="E952">
        <v>2023.14</v>
      </c>
      <c r="F952" s="1">
        <v>38245</v>
      </c>
      <c r="G952" t="s">
        <v>25</v>
      </c>
      <c r="H952" t="s">
        <v>630</v>
      </c>
      <c r="I952">
        <v>86</v>
      </c>
      <c r="J952" t="s">
        <v>631</v>
      </c>
      <c r="K952" t="s">
        <v>604</v>
      </c>
      <c r="L952" t="s">
        <v>605</v>
      </c>
      <c r="M952" t="s">
        <v>606</v>
      </c>
      <c r="N952" t="s">
        <v>31</v>
      </c>
      <c r="O952" t="s">
        <v>607</v>
      </c>
      <c r="P952" t="s">
        <v>31</v>
      </c>
      <c r="Q952" t="s">
        <v>608</v>
      </c>
      <c r="R952" t="s">
        <v>468</v>
      </c>
      <c r="S952" t="s">
        <v>45</v>
      </c>
      <c r="T952" t="s">
        <v>609</v>
      </c>
      <c r="U952" t="s">
        <v>38</v>
      </c>
      <c r="V952">
        <v>-0.120232558139535</v>
      </c>
      <c r="W952">
        <v>2004</v>
      </c>
      <c r="X952">
        <v>9</v>
      </c>
      <c r="Y952">
        <v>3</v>
      </c>
    </row>
    <row r="953" spans="1:25" x14ac:dyDescent="0.25">
      <c r="A953">
        <v>10307</v>
      </c>
      <c r="B953">
        <v>31</v>
      </c>
      <c r="C953">
        <v>83.44</v>
      </c>
      <c r="D953">
        <v>7</v>
      </c>
      <c r="E953">
        <v>2586.64</v>
      </c>
      <c r="F953" s="1">
        <v>38274</v>
      </c>
      <c r="G953" t="s">
        <v>25</v>
      </c>
      <c r="H953" t="s">
        <v>630</v>
      </c>
      <c r="I953">
        <v>86</v>
      </c>
      <c r="J953" t="s">
        <v>631</v>
      </c>
      <c r="K953" t="s">
        <v>226</v>
      </c>
      <c r="L953" t="s">
        <v>227</v>
      </c>
      <c r="M953" t="s">
        <v>228</v>
      </c>
      <c r="N953" t="s">
        <v>31</v>
      </c>
      <c r="O953" t="s">
        <v>229</v>
      </c>
      <c r="P953" t="s">
        <v>153</v>
      </c>
      <c r="Q953" t="s">
        <v>230</v>
      </c>
      <c r="R953" t="s">
        <v>35</v>
      </c>
      <c r="S953" t="s">
        <v>36</v>
      </c>
      <c r="T953" t="s">
        <v>231</v>
      </c>
      <c r="U953" t="s">
        <v>38</v>
      </c>
      <c r="V953">
        <v>2.9767441860465101E-2</v>
      </c>
      <c r="W953">
        <v>2004</v>
      </c>
      <c r="X953">
        <v>10</v>
      </c>
      <c r="Y953">
        <v>4</v>
      </c>
    </row>
    <row r="954" spans="1:25" x14ac:dyDescent="0.25">
      <c r="A954">
        <v>10316</v>
      </c>
      <c r="B954">
        <v>21</v>
      </c>
      <c r="C954">
        <v>94.62</v>
      </c>
      <c r="D954">
        <v>15</v>
      </c>
      <c r="E954">
        <v>1987.02</v>
      </c>
      <c r="F954" s="1">
        <v>38292</v>
      </c>
      <c r="G954" t="s">
        <v>25</v>
      </c>
      <c r="H954" t="s">
        <v>630</v>
      </c>
      <c r="I954">
        <v>86</v>
      </c>
      <c r="J954" t="s">
        <v>631</v>
      </c>
      <c r="K954" t="s">
        <v>407</v>
      </c>
      <c r="L954" t="s">
        <v>408</v>
      </c>
      <c r="M954" t="s">
        <v>409</v>
      </c>
      <c r="N954" t="s">
        <v>31</v>
      </c>
      <c r="O954" t="s">
        <v>410</v>
      </c>
      <c r="P954" t="s">
        <v>411</v>
      </c>
      <c r="Q954" t="s">
        <v>412</v>
      </c>
      <c r="R954" t="s">
        <v>183</v>
      </c>
      <c r="S954" t="s">
        <v>45</v>
      </c>
      <c r="T954" t="s">
        <v>413</v>
      </c>
      <c r="U954" t="s">
        <v>38</v>
      </c>
      <c r="V954">
        <v>-0.10023255813953499</v>
      </c>
      <c r="W954">
        <v>2004</v>
      </c>
      <c r="X954">
        <v>11</v>
      </c>
      <c r="Y954">
        <v>4</v>
      </c>
    </row>
    <row r="955" spans="1:25" x14ac:dyDescent="0.25">
      <c r="A955">
        <v>10327</v>
      </c>
      <c r="B955">
        <v>25</v>
      </c>
      <c r="C955">
        <v>45.86</v>
      </c>
      <c r="D955">
        <v>5</v>
      </c>
      <c r="E955">
        <v>1146.5</v>
      </c>
      <c r="F955" s="1">
        <v>38301</v>
      </c>
      <c r="G955" t="s">
        <v>432</v>
      </c>
      <c r="H955" t="s">
        <v>630</v>
      </c>
      <c r="I955">
        <v>86</v>
      </c>
      <c r="J955" t="s">
        <v>631</v>
      </c>
      <c r="K955" t="s">
        <v>342</v>
      </c>
      <c r="L955" t="s">
        <v>343</v>
      </c>
      <c r="M955" t="s">
        <v>344</v>
      </c>
      <c r="N955" t="s">
        <v>31</v>
      </c>
      <c r="O955" t="s">
        <v>345</v>
      </c>
      <c r="P955" t="s">
        <v>31</v>
      </c>
      <c r="Q955" t="s">
        <v>346</v>
      </c>
      <c r="R955" t="s">
        <v>347</v>
      </c>
      <c r="S955" t="s">
        <v>45</v>
      </c>
      <c r="T955" t="s">
        <v>348</v>
      </c>
      <c r="U955" t="s">
        <v>38</v>
      </c>
      <c r="V955">
        <v>0.46674418604651202</v>
      </c>
      <c r="W955">
        <v>2004</v>
      </c>
      <c r="X955">
        <v>11</v>
      </c>
      <c r="Y955">
        <v>4</v>
      </c>
    </row>
    <row r="956" spans="1:25" x14ac:dyDescent="0.25">
      <c r="A956">
        <v>10338</v>
      </c>
      <c r="B956">
        <v>28</v>
      </c>
      <c r="C956">
        <v>82.58</v>
      </c>
      <c r="D956">
        <v>3</v>
      </c>
      <c r="E956">
        <v>2312.2399999999998</v>
      </c>
      <c r="F956" s="1">
        <v>38313</v>
      </c>
      <c r="G956" t="s">
        <v>25</v>
      </c>
      <c r="H956" t="s">
        <v>630</v>
      </c>
      <c r="I956">
        <v>86</v>
      </c>
      <c r="J956" t="s">
        <v>631</v>
      </c>
      <c r="K956" t="s">
        <v>610</v>
      </c>
      <c r="L956" t="s">
        <v>611</v>
      </c>
      <c r="M956" t="s">
        <v>612</v>
      </c>
      <c r="N956" t="s">
        <v>31</v>
      </c>
      <c r="O956" t="s">
        <v>613</v>
      </c>
      <c r="P956" t="s">
        <v>31</v>
      </c>
      <c r="Q956" t="s">
        <v>614</v>
      </c>
      <c r="R956" t="s">
        <v>393</v>
      </c>
      <c r="S956" t="s">
        <v>45</v>
      </c>
      <c r="T956" t="s">
        <v>615</v>
      </c>
      <c r="U956" t="s">
        <v>38</v>
      </c>
      <c r="V956">
        <v>3.9767441860465103E-2</v>
      </c>
      <c r="W956">
        <v>2004</v>
      </c>
      <c r="X956">
        <v>11</v>
      </c>
      <c r="Y956">
        <v>4</v>
      </c>
    </row>
    <row r="957" spans="1:25" x14ac:dyDescent="0.25">
      <c r="A957">
        <v>10350</v>
      </c>
      <c r="B957">
        <v>43</v>
      </c>
      <c r="C957">
        <v>64.97</v>
      </c>
      <c r="D957">
        <v>6</v>
      </c>
      <c r="E957">
        <v>2793.71</v>
      </c>
      <c r="F957" s="1">
        <v>38323</v>
      </c>
      <c r="G957" t="s">
        <v>25</v>
      </c>
      <c r="H957" t="s">
        <v>630</v>
      </c>
      <c r="I957">
        <v>86</v>
      </c>
      <c r="J957" t="s">
        <v>631</v>
      </c>
      <c r="K957" t="s">
        <v>186</v>
      </c>
      <c r="L957" t="s">
        <v>187</v>
      </c>
      <c r="M957" t="s">
        <v>188</v>
      </c>
      <c r="N957" t="s">
        <v>31</v>
      </c>
      <c r="O957" t="s">
        <v>189</v>
      </c>
      <c r="P957" t="s">
        <v>31</v>
      </c>
      <c r="Q957" t="s">
        <v>190</v>
      </c>
      <c r="R957" t="s">
        <v>191</v>
      </c>
      <c r="S957" t="s">
        <v>45</v>
      </c>
      <c r="T957" t="s">
        <v>192</v>
      </c>
      <c r="U957" t="s">
        <v>38</v>
      </c>
      <c r="V957">
        <v>0.24453488372092999</v>
      </c>
      <c r="W957">
        <v>2004</v>
      </c>
      <c r="X957">
        <v>12</v>
      </c>
      <c r="Y957">
        <v>4</v>
      </c>
    </row>
    <row r="958" spans="1:25" x14ac:dyDescent="0.25">
      <c r="A958">
        <v>10373</v>
      </c>
      <c r="B958">
        <v>22</v>
      </c>
      <c r="C958">
        <v>86.74</v>
      </c>
      <c r="D958">
        <v>5</v>
      </c>
      <c r="E958">
        <v>1908.28</v>
      </c>
      <c r="F958" s="1">
        <v>38383</v>
      </c>
      <c r="G958" t="s">
        <v>25</v>
      </c>
      <c r="H958" t="s">
        <v>630</v>
      </c>
      <c r="I958">
        <v>86</v>
      </c>
      <c r="J958" t="s">
        <v>631</v>
      </c>
      <c r="K958" t="s">
        <v>414</v>
      </c>
      <c r="L958" t="s">
        <v>415</v>
      </c>
      <c r="M958" t="s">
        <v>416</v>
      </c>
      <c r="N958" t="s">
        <v>31</v>
      </c>
      <c r="O958" t="s">
        <v>417</v>
      </c>
      <c r="P958" t="s">
        <v>31</v>
      </c>
      <c r="Q958" t="s">
        <v>418</v>
      </c>
      <c r="R958" t="s">
        <v>141</v>
      </c>
      <c r="S958" t="s">
        <v>45</v>
      </c>
      <c r="T958" t="s">
        <v>419</v>
      </c>
      <c r="U958" t="s">
        <v>38</v>
      </c>
      <c r="V958">
        <v>-8.60465116279064E-3</v>
      </c>
      <c r="W958">
        <v>2005</v>
      </c>
      <c r="X958">
        <v>1</v>
      </c>
      <c r="Y958">
        <v>1</v>
      </c>
    </row>
    <row r="959" spans="1:25" x14ac:dyDescent="0.25">
      <c r="A959">
        <v>10386</v>
      </c>
      <c r="B959">
        <v>37</v>
      </c>
      <c r="C959">
        <v>93.01</v>
      </c>
      <c r="D959">
        <v>5</v>
      </c>
      <c r="E959">
        <v>3441.37</v>
      </c>
      <c r="F959" s="1">
        <v>38412</v>
      </c>
      <c r="G959" t="s">
        <v>432</v>
      </c>
      <c r="H959" t="s">
        <v>630</v>
      </c>
      <c r="I959">
        <v>86</v>
      </c>
      <c r="J959" t="s">
        <v>631</v>
      </c>
      <c r="K959" t="s">
        <v>186</v>
      </c>
      <c r="L959" t="s">
        <v>187</v>
      </c>
      <c r="M959" t="s">
        <v>188</v>
      </c>
      <c r="N959" t="s">
        <v>31</v>
      </c>
      <c r="O959" t="s">
        <v>189</v>
      </c>
      <c r="P959" t="s">
        <v>31</v>
      </c>
      <c r="Q959" t="s">
        <v>190</v>
      </c>
      <c r="R959" t="s">
        <v>191</v>
      </c>
      <c r="S959" t="s">
        <v>45</v>
      </c>
      <c r="T959" t="s">
        <v>192</v>
      </c>
      <c r="U959" t="s">
        <v>53</v>
      </c>
      <c r="V959">
        <v>-8.1511627906976802E-2</v>
      </c>
      <c r="W959">
        <v>2005</v>
      </c>
      <c r="X959">
        <v>3</v>
      </c>
      <c r="Y959">
        <v>1</v>
      </c>
    </row>
    <row r="960" spans="1:25" x14ac:dyDescent="0.25">
      <c r="A960">
        <v>10398</v>
      </c>
      <c r="B960">
        <v>28</v>
      </c>
      <c r="C960">
        <v>72.260000000000005</v>
      </c>
      <c r="D960">
        <v>18</v>
      </c>
      <c r="E960">
        <v>2023.28</v>
      </c>
      <c r="F960" s="1">
        <v>38441</v>
      </c>
      <c r="G960" t="s">
        <v>25</v>
      </c>
      <c r="H960" t="s">
        <v>630</v>
      </c>
      <c r="I960">
        <v>86</v>
      </c>
      <c r="J960" t="s">
        <v>631</v>
      </c>
      <c r="K960" t="s">
        <v>39</v>
      </c>
      <c r="L960" t="s">
        <v>40</v>
      </c>
      <c r="M960" t="s">
        <v>41</v>
      </c>
      <c r="N960" t="s">
        <v>31</v>
      </c>
      <c r="O960" t="s">
        <v>42</v>
      </c>
      <c r="P960" t="s">
        <v>31</v>
      </c>
      <c r="Q960" t="s">
        <v>43</v>
      </c>
      <c r="R960" t="s">
        <v>44</v>
      </c>
      <c r="S960" t="s">
        <v>45</v>
      </c>
      <c r="T960" t="s">
        <v>46</v>
      </c>
      <c r="U960" t="s">
        <v>38</v>
      </c>
      <c r="V960">
        <v>0.15976744186046499</v>
      </c>
      <c r="W960">
        <v>2005</v>
      </c>
      <c r="X960">
        <v>3</v>
      </c>
      <c r="Y960">
        <v>1</v>
      </c>
    </row>
    <row r="961" spans="1:25" x14ac:dyDescent="0.25">
      <c r="A961">
        <v>10400</v>
      </c>
      <c r="B961">
        <v>30</v>
      </c>
      <c r="C961">
        <v>74.84</v>
      </c>
      <c r="D961">
        <v>7</v>
      </c>
      <c r="E961">
        <v>2245.1999999999998</v>
      </c>
      <c r="F961" s="1">
        <v>38443</v>
      </c>
      <c r="G961" t="s">
        <v>25</v>
      </c>
      <c r="H961" t="s">
        <v>630</v>
      </c>
      <c r="I961">
        <v>86</v>
      </c>
      <c r="J961" t="s">
        <v>631</v>
      </c>
      <c r="K961" t="s">
        <v>420</v>
      </c>
      <c r="L961" t="s">
        <v>421</v>
      </c>
      <c r="M961" t="s">
        <v>422</v>
      </c>
      <c r="N961" t="s">
        <v>31</v>
      </c>
      <c r="O961" t="s">
        <v>423</v>
      </c>
      <c r="P961" t="s">
        <v>58</v>
      </c>
      <c r="Q961" t="s">
        <v>70</v>
      </c>
      <c r="R961" t="s">
        <v>35</v>
      </c>
      <c r="S961" t="s">
        <v>36</v>
      </c>
      <c r="T961" t="s">
        <v>424</v>
      </c>
      <c r="U961" t="s">
        <v>38</v>
      </c>
      <c r="V961">
        <v>0.12976744186046499</v>
      </c>
      <c r="W961">
        <v>2005</v>
      </c>
      <c r="X961">
        <v>4</v>
      </c>
      <c r="Y961">
        <v>2</v>
      </c>
    </row>
    <row r="962" spans="1:25" x14ac:dyDescent="0.25">
      <c r="A962">
        <v>10414</v>
      </c>
      <c r="B962">
        <v>44</v>
      </c>
      <c r="C962">
        <v>73.98</v>
      </c>
      <c r="D962">
        <v>1</v>
      </c>
      <c r="E962">
        <v>3255.12</v>
      </c>
      <c r="F962" s="1">
        <v>38478</v>
      </c>
      <c r="G962" t="s">
        <v>425</v>
      </c>
      <c r="H962" t="s">
        <v>630</v>
      </c>
      <c r="I962">
        <v>86</v>
      </c>
      <c r="J962" t="s">
        <v>631</v>
      </c>
      <c r="K962" t="s">
        <v>401</v>
      </c>
      <c r="L962" t="s">
        <v>402</v>
      </c>
      <c r="M962" t="s">
        <v>403</v>
      </c>
      <c r="N962" t="s">
        <v>31</v>
      </c>
      <c r="O962" t="s">
        <v>404</v>
      </c>
      <c r="P962" t="s">
        <v>133</v>
      </c>
      <c r="Q962" t="s">
        <v>405</v>
      </c>
      <c r="R962" t="s">
        <v>35</v>
      </c>
      <c r="S962" t="s">
        <v>36</v>
      </c>
      <c r="T962" t="s">
        <v>406</v>
      </c>
      <c r="U962" t="s">
        <v>53</v>
      </c>
      <c r="V962">
        <v>0.139767441860465</v>
      </c>
      <c r="W962">
        <v>2005</v>
      </c>
      <c r="X962">
        <v>5</v>
      </c>
      <c r="Y962">
        <v>2</v>
      </c>
    </row>
    <row r="963" spans="1:25" x14ac:dyDescent="0.25">
      <c r="A963">
        <v>10103</v>
      </c>
      <c r="B963">
        <v>25</v>
      </c>
      <c r="C963">
        <v>100</v>
      </c>
      <c r="D963">
        <v>13</v>
      </c>
      <c r="E963">
        <v>2539.5</v>
      </c>
      <c r="F963" s="1">
        <v>37650</v>
      </c>
      <c r="G963" t="s">
        <v>25</v>
      </c>
      <c r="H963" t="s">
        <v>581</v>
      </c>
      <c r="I963">
        <v>104</v>
      </c>
      <c r="J963" t="s">
        <v>636</v>
      </c>
      <c r="K963" t="s">
        <v>143</v>
      </c>
      <c r="L963" t="s">
        <v>144</v>
      </c>
      <c r="M963" t="s">
        <v>145</v>
      </c>
      <c r="N963" t="s">
        <v>31</v>
      </c>
      <c r="O963" t="s">
        <v>146</v>
      </c>
      <c r="P963" t="s">
        <v>31</v>
      </c>
      <c r="Q963" t="s">
        <v>147</v>
      </c>
      <c r="R963" t="s">
        <v>83</v>
      </c>
      <c r="S963" t="s">
        <v>45</v>
      </c>
      <c r="T963" t="s">
        <v>148</v>
      </c>
      <c r="U963" t="s">
        <v>38</v>
      </c>
      <c r="V963">
        <v>3.8461538461538498E-2</v>
      </c>
      <c r="W963">
        <v>2003</v>
      </c>
      <c r="X963">
        <v>1</v>
      </c>
      <c r="Y963">
        <v>1</v>
      </c>
    </row>
    <row r="964" spans="1:25" x14ac:dyDescent="0.25">
      <c r="A964">
        <v>10111</v>
      </c>
      <c r="B964">
        <v>43</v>
      </c>
      <c r="C964">
        <v>100</v>
      </c>
      <c r="D964">
        <v>1</v>
      </c>
      <c r="E964">
        <v>4818.1499999999996</v>
      </c>
      <c r="F964" s="1">
        <v>37705</v>
      </c>
      <c r="G964" t="s">
        <v>25</v>
      </c>
      <c r="H964" t="s">
        <v>581</v>
      </c>
      <c r="I964">
        <v>104</v>
      </c>
      <c r="J964" t="s">
        <v>636</v>
      </c>
      <c r="K964" t="s">
        <v>85</v>
      </c>
      <c r="L964" t="s">
        <v>86</v>
      </c>
      <c r="M964" t="s">
        <v>87</v>
      </c>
      <c r="N964" t="s">
        <v>31</v>
      </c>
      <c r="O964" t="s">
        <v>64</v>
      </c>
      <c r="P964" t="s">
        <v>58</v>
      </c>
      <c r="Q964" t="s">
        <v>31</v>
      </c>
      <c r="R964" t="s">
        <v>35</v>
      </c>
      <c r="S964" t="s">
        <v>36</v>
      </c>
      <c r="T964" t="s">
        <v>88</v>
      </c>
      <c r="U964" t="s">
        <v>53</v>
      </c>
      <c r="V964">
        <v>3.8461538461538498E-2</v>
      </c>
      <c r="W964">
        <v>2003</v>
      </c>
      <c r="X964">
        <v>3</v>
      </c>
      <c r="Y964">
        <v>1</v>
      </c>
    </row>
    <row r="965" spans="1:25" x14ac:dyDescent="0.25">
      <c r="A965">
        <v>10126</v>
      </c>
      <c r="B965">
        <v>30</v>
      </c>
      <c r="C965">
        <v>97.39</v>
      </c>
      <c r="D965">
        <v>13</v>
      </c>
      <c r="E965">
        <v>2921.7</v>
      </c>
      <c r="F965" s="1">
        <v>37769</v>
      </c>
      <c r="G965" t="s">
        <v>25</v>
      </c>
      <c r="H965" t="s">
        <v>581</v>
      </c>
      <c r="I965">
        <v>104</v>
      </c>
      <c r="J965" t="s">
        <v>636</v>
      </c>
      <c r="K965" t="s">
        <v>202</v>
      </c>
      <c r="L965" t="s">
        <v>203</v>
      </c>
      <c r="M965" t="s">
        <v>204</v>
      </c>
      <c r="N965" t="s">
        <v>31</v>
      </c>
      <c r="O965" t="s">
        <v>189</v>
      </c>
      <c r="P965" t="s">
        <v>31</v>
      </c>
      <c r="Q965" t="s">
        <v>205</v>
      </c>
      <c r="R965" t="s">
        <v>191</v>
      </c>
      <c r="S965" t="s">
        <v>45</v>
      </c>
      <c r="T965" t="s">
        <v>206</v>
      </c>
      <c r="U965" t="s">
        <v>38</v>
      </c>
      <c r="V965">
        <v>6.3557692307692301E-2</v>
      </c>
      <c r="W965">
        <v>2003</v>
      </c>
      <c r="X965">
        <v>5</v>
      </c>
      <c r="Y965">
        <v>2</v>
      </c>
    </row>
    <row r="966" spans="1:25" x14ac:dyDescent="0.25">
      <c r="A966">
        <v>10139</v>
      </c>
      <c r="B966">
        <v>20</v>
      </c>
      <c r="C966">
        <v>90.06</v>
      </c>
      <c r="D966">
        <v>2</v>
      </c>
      <c r="E966">
        <v>1801.2</v>
      </c>
      <c r="F966" s="1">
        <v>37818</v>
      </c>
      <c r="G966" t="s">
        <v>25</v>
      </c>
      <c r="H966" t="s">
        <v>581</v>
      </c>
      <c r="I966">
        <v>104</v>
      </c>
      <c r="J966" t="s">
        <v>636</v>
      </c>
      <c r="K966" t="s">
        <v>164</v>
      </c>
      <c r="L966" t="s">
        <v>165</v>
      </c>
      <c r="M966" t="s">
        <v>166</v>
      </c>
      <c r="N966" t="s">
        <v>167</v>
      </c>
      <c r="O966" t="s">
        <v>168</v>
      </c>
      <c r="P966" t="s">
        <v>169</v>
      </c>
      <c r="Q966" t="s">
        <v>170</v>
      </c>
      <c r="R966" t="s">
        <v>101</v>
      </c>
      <c r="S966" t="s">
        <v>102</v>
      </c>
      <c r="T966" t="s">
        <v>171</v>
      </c>
      <c r="U966" t="s">
        <v>38</v>
      </c>
      <c r="V966">
        <v>0.13403846153846199</v>
      </c>
      <c r="W966">
        <v>2003</v>
      </c>
      <c r="X966">
        <v>7</v>
      </c>
      <c r="Y966">
        <v>3</v>
      </c>
    </row>
    <row r="967" spans="1:25" x14ac:dyDescent="0.25">
      <c r="A967">
        <v>10150</v>
      </c>
      <c r="B967">
        <v>26</v>
      </c>
      <c r="C967">
        <v>100</v>
      </c>
      <c r="D967">
        <v>10</v>
      </c>
      <c r="E967">
        <v>2804.36</v>
      </c>
      <c r="F967" s="1">
        <v>37883</v>
      </c>
      <c r="G967" t="s">
        <v>25</v>
      </c>
      <c r="H967" t="s">
        <v>581</v>
      </c>
      <c r="I967">
        <v>104</v>
      </c>
      <c r="J967" t="s">
        <v>636</v>
      </c>
      <c r="K967" t="s">
        <v>207</v>
      </c>
      <c r="L967" t="s">
        <v>208</v>
      </c>
      <c r="M967" t="s">
        <v>209</v>
      </c>
      <c r="N967" t="s">
        <v>31</v>
      </c>
      <c r="O967" t="s">
        <v>210</v>
      </c>
      <c r="P967" t="s">
        <v>31</v>
      </c>
      <c r="Q967" t="s">
        <v>211</v>
      </c>
      <c r="R967" t="s">
        <v>210</v>
      </c>
      <c r="S967" t="s">
        <v>212</v>
      </c>
      <c r="T967" t="s">
        <v>213</v>
      </c>
      <c r="U967" t="s">
        <v>38</v>
      </c>
      <c r="V967">
        <v>3.8461538461538498E-2</v>
      </c>
      <c r="W967">
        <v>2003</v>
      </c>
      <c r="X967">
        <v>9</v>
      </c>
      <c r="Y967">
        <v>3</v>
      </c>
    </row>
    <row r="968" spans="1:25" x14ac:dyDescent="0.25">
      <c r="A968">
        <v>10163</v>
      </c>
      <c r="B968">
        <v>40</v>
      </c>
      <c r="C968">
        <v>100</v>
      </c>
      <c r="D968">
        <v>3</v>
      </c>
      <c r="E968">
        <v>4900.8</v>
      </c>
      <c r="F968" s="1">
        <v>37914</v>
      </c>
      <c r="G968" t="s">
        <v>25</v>
      </c>
      <c r="H968" t="s">
        <v>581</v>
      </c>
      <c r="I968">
        <v>104</v>
      </c>
      <c r="J968" t="s">
        <v>636</v>
      </c>
      <c r="K968" t="s">
        <v>214</v>
      </c>
      <c r="L968" t="s">
        <v>215</v>
      </c>
      <c r="M968" t="s">
        <v>216</v>
      </c>
      <c r="N968" t="s">
        <v>217</v>
      </c>
      <c r="O968" t="s">
        <v>32</v>
      </c>
      <c r="P968" t="s">
        <v>33</v>
      </c>
      <c r="Q968" t="s">
        <v>34</v>
      </c>
      <c r="R968" t="s">
        <v>35</v>
      </c>
      <c r="S968" t="s">
        <v>36</v>
      </c>
      <c r="T968" t="s">
        <v>218</v>
      </c>
      <c r="U968" t="s">
        <v>53</v>
      </c>
      <c r="V968">
        <v>3.8461538461538498E-2</v>
      </c>
      <c r="W968">
        <v>2003</v>
      </c>
      <c r="X968">
        <v>10</v>
      </c>
      <c r="Y968">
        <v>4</v>
      </c>
    </row>
    <row r="969" spans="1:25" x14ac:dyDescent="0.25">
      <c r="A969">
        <v>10173</v>
      </c>
      <c r="B969">
        <v>31</v>
      </c>
      <c r="C969">
        <v>89.01</v>
      </c>
      <c r="D969">
        <v>1</v>
      </c>
      <c r="E969">
        <v>2759.31</v>
      </c>
      <c r="F969" s="1">
        <v>37930</v>
      </c>
      <c r="G969" t="s">
        <v>25</v>
      </c>
      <c r="H969" t="s">
        <v>581</v>
      </c>
      <c r="I969">
        <v>104</v>
      </c>
      <c r="J969" t="s">
        <v>636</v>
      </c>
      <c r="K969" t="s">
        <v>583</v>
      </c>
      <c r="L969" t="s">
        <v>584</v>
      </c>
      <c r="M969" t="s">
        <v>585</v>
      </c>
      <c r="N969" t="s">
        <v>31</v>
      </c>
      <c r="O969" t="s">
        <v>586</v>
      </c>
      <c r="P969" t="s">
        <v>31</v>
      </c>
      <c r="Q969" t="s">
        <v>587</v>
      </c>
      <c r="R969" t="s">
        <v>273</v>
      </c>
      <c r="S969" t="s">
        <v>45</v>
      </c>
      <c r="T969" t="s">
        <v>588</v>
      </c>
      <c r="U969" t="s">
        <v>38</v>
      </c>
      <c r="V969">
        <v>0.144134615384615</v>
      </c>
      <c r="W969">
        <v>2003</v>
      </c>
      <c r="X969">
        <v>11</v>
      </c>
      <c r="Y969">
        <v>4</v>
      </c>
    </row>
    <row r="970" spans="1:25" x14ac:dyDescent="0.25">
      <c r="A970">
        <v>10183</v>
      </c>
      <c r="B970">
        <v>22</v>
      </c>
      <c r="C970">
        <v>100</v>
      </c>
      <c r="D970">
        <v>10</v>
      </c>
      <c r="E970">
        <v>2488.1999999999998</v>
      </c>
      <c r="F970" s="1">
        <v>37938</v>
      </c>
      <c r="G970" t="s">
        <v>25</v>
      </c>
      <c r="H970" t="s">
        <v>581</v>
      </c>
      <c r="I970">
        <v>104</v>
      </c>
      <c r="J970" t="s">
        <v>636</v>
      </c>
      <c r="K970" t="s">
        <v>226</v>
      </c>
      <c r="L970" t="s">
        <v>227</v>
      </c>
      <c r="M970" t="s">
        <v>228</v>
      </c>
      <c r="N970" t="s">
        <v>31</v>
      </c>
      <c r="O970" t="s">
        <v>229</v>
      </c>
      <c r="P970" t="s">
        <v>153</v>
      </c>
      <c r="Q970" t="s">
        <v>230</v>
      </c>
      <c r="R970" t="s">
        <v>35</v>
      </c>
      <c r="S970" t="s">
        <v>36</v>
      </c>
      <c r="T970" t="s">
        <v>231</v>
      </c>
      <c r="U970" t="s">
        <v>38</v>
      </c>
      <c r="V970">
        <v>3.8461538461538498E-2</v>
      </c>
      <c r="W970">
        <v>2003</v>
      </c>
      <c r="X970">
        <v>11</v>
      </c>
      <c r="Y970">
        <v>4</v>
      </c>
    </row>
    <row r="971" spans="1:25" x14ac:dyDescent="0.25">
      <c r="A971">
        <v>10193</v>
      </c>
      <c r="B971">
        <v>23</v>
      </c>
      <c r="C971">
        <v>100</v>
      </c>
      <c r="D971">
        <v>2</v>
      </c>
      <c r="E971">
        <v>2769.89</v>
      </c>
      <c r="F971" s="1">
        <v>37946</v>
      </c>
      <c r="G971" t="s">
        <v>25</v>
      </c>
      <c r="H971" t="s">
        <v>581</v>
      </c>
      <c r="I971">
        <v>104</v>
      </c>
      <c r="J971" t="s">
        <v>636</v>
      </c>
      <c r="K971" t="s">
        <v>589</v>
      </c>
      <c r="L971" t="s">
        <v>590</v>
      </c>
      <c r="M971" t="s">
        <v>591</v>
      </c>
      <c r="N971" t="s">
        <v>31</v>
      </c>
      <c r="O971" t="s">
        <v>592</v>
      </c>
      <c r="P971" t="s">
        <v>99</v>
      </c>
      <c r="Q971" t="s">
        <v>593</v>
      </c>
      <c r="R971" t="s">
        <v>101</v>
      </c>
      <c r="S971" t="s">
        <v>102</v>
      </c>
      <c r="T971" t="s">
        <v>594</v>
      </c>
      <c r="U971" t="s">
        <v>38</v>
      </c>
      <c r="V971">
        <v>3.8461538461538498E-2</v>
      </c>
      <c r="W971">
        <v>2003</v>
      </c>
      <c r="X971">
        <v>11</v>
      </c>
      <c r="Y971">
        <v>4</v>
      </c>
    </row>
    <row r="972" spans="1:25" x14ac:dyDescent="0.25">
      <c r="A972">
        <v>10206</v>
      </c>
      <c r="B972">
        <v>30</v>
      </c>
      <c r="C972">
        <v>100</v>
      </c>
      <c r="D972">
        <v>8</v>
      </c>
      <c r="E972">
        <v>3581.4</v>
      </c>
      <c r="F972" s="1">
        <v>37960</v>
      </c>
      <c r="G972" t="s">
        <v>25</v>
      </c>
      <c r="H972" t="s">
        <v>581</v>
      </c>
      <c r="I972">
        <v>104</v>
      </c>
      <c r="J972" t="s">
        <v>636</v>
      </c>
      <c r="K972" t="s">
        <v>238</v>
      </c>
      <c r="L972" t="s">
        <v>239</v>
      </c>
      <c r="M972" t="s">
        <v>240</v>
      </c>
      <c r="N972" t="s">
        <v>31</v>
      </c>
      <c r="O972" t="s">
        <v>241</v>
      </c>
      <c r="P972" t="s">
        <v>242</v>
      </c>
      <c r="Q972" t="s">
        <v>243</v>
      </c>
      <c r="R972" t="s">
        <v>244</v>
      </c>
      <c r="S972" t="s">
        <v>36</v>
      </c>
      <c r="T972" t="s">
        <v>245</v>
      </c>
      <c r="U972" t="s">
        <v>53</v>
      </c>
      <c r="V972">
        <v>3.8461538461538498E-2</v>
      </c>
      <c r="W972">
        <v>2003</v>
      </c>
      <c r="X972">
        <v>12</v>
      </c>
      <c r="Y972">
        <v>4</v>
      </c>
    </row>
    <row r="973" spans="1:25" x14ac:dyDescent="0.25">
      <c r="A973">
        <v>10215</v>
      </c>
      <c r="B973">
        <v>49</v>
      </c>
      <c r="C973">
        <v>100</v>
      </c>
      <c r="D973">
        <v>5</v>
      </c>
      <c r="E973">
        <v>5285.14</v>
      </c>
      <c r="F973" s="1">
        <v>38015</v>
      </c>
      <c r="G973" t="s">
        <v>25</v>
      </c>
      <c r="H973" t="s">
        <v>581</v>
      </c>
      <c r="I973">
        <v>104</v>
      </c>
      <c r="J973" t="s">
        <v>636</v>
      </c>
      <c r="K973" t="s">
        <v>246</v>
      </c>
      <c r="L973" t="s">
        <v>247</v>
      </c>
      <c r="M973" t="s">
        <v>248</v>
      </c>
      <c r="N973" t="s">
        <v>31</v>
      </c>
      <c r="O973" t="s">
        <v>249</v>
      </c>
      <c r="P973" t="s">
        <v>58</v>
      </c>
      <c r="Q973" t="s">
        <v>114</v>
      </c>
      <c r="R973" t="s">
        <v>35</v>
      </c>
      <c r="S973" t="s">
        <v>36</v>
      </c>
      <c r="T973" t="s">
        <v>250</v>
      </c>
      <c r="U973" t="s">
        <v>53</v>
      </c>
      <c r="V973">
        <v>3.8461538461538498E-2</v>
      </c>
      <c r="W973">
        <v>2004</v>
      </c>
      <c r="X973">
        <v>1</v>
      </c>
      <c r="Y973">
        <v>1</v>
      </c>
    </row>
    <row r="974" spans="1:25" x14ac:dyDescent="0.25">
      <c r="A974">
        <v>10228</v>
      </c>
      <c r="B974">
        <v>31</v>
      </c>
      <c r="C974">
        <v>100</v>
      </c>
      <c r="D974">
        <v>4</v>
      </c>
      <c r="E974">
        <v>3181.53</v>
      </c>
      <c r="F974" s="1">
        <v>38056</v>
      </c>
      <c r="G974" t="s">
        <v>25</v>
      </c>
      <c r="H974" t="s">
        <v>581</v>
      </c>
      <c r="I974">
        <v>104</v>
      </c>
      <c r="J974" t="s">
        <v>636</v>
      </c>
      <c r="K974" t="s">
        <v>251</v>
      </c>
      <c r="L974" t="s">
        <v>252</v>
      </c>
      <c r="M974" t="s">
        <v>253</v>
      </c>
      <c r="N974" t="s">
        <v>31</v>
      </c>
      <c r="O974" t="s">
        <v>132</v>
      </c>
      <c r="P974" t="s">
        <v>133</v>
      </c>
      <c r="Q974" t="s">
        <v>134</v>
      </c>
      <c r="R974" t="s">
        <v>35</v>
      </c>
      <c r="S974" t="s">
        <v>36</v>
      </c>
      <c r="T974" t="s">
        <v>254</v>
      </c>
      <c r="U974" t="s">
        <v>53</v>
      </c>
      <c r="V974">
        <v>3.8461538461538498E-2</v>
      </c>
      <c r="W974">
        <v>2004</v>
      </c>
      <c r="X974">
        <v>3</v>
      </c>
      <c r="Y974">
        <v>1</v>
      </c>
    </row>
    <row r="975" spans="1:25" x14ac:dyDescent="0.25">
      <c r="A975">
        <v>10244</v>
      </c>
      <c r="B975">
        <v>29</v>
      </c>
      <c r="C975">
        <v>100</v>
      </c>
      <c r="D975">
        <v>2</v>
      </c>
      <c r="E975">
        <v>3340.51</v>
      </c>
      <c r="F975" s="1">
        <v>38106</v>
      </c>
      <c r="G975" t="s">
        <v>25</v>
      </c>
      <c r="H975" t="s">
        <v>581</v>
      </c>
      <c r="I975">
        <v>104</v>
      </c>
      <c r="J975" t="s">
        <v>636</v>
      </c>
      <c r="K975" t="s">
        <v>186</v>
      </c>
      <c r="L975" t="s">
        <v>187</v>
      </c>
      <c r="M975" t="s">
        <v>188</v>
      </c>
      <c r="N975" t="s">
        <v>31</v>
      </c>
      <c r="O975" t="s">
        <v>189</v>
      </c>
      <c r="P975" t="s">
        <v>31</v>
      </c>
      <c r="Q975" t="s">
        <v>190</v>
      </c>
      <c r="R975" t="s">
        <v>191</v>
      </c>
      <c r="S975" t="s">
        <v>45</v>
      </c>
      <c r="T975" t="s">
        <v>192</v>
      </c>
      <c r="U975" t="s">
        <v>53</v>
      </c>
      <c r="V975">
        <v>3.8461538461538498E-2</v>
      </c>
      <c r="W975">
        <v>2004</v>
      </c>
      <c r="X975">
        <v>4</v>
      </c>
      <c r="Y975">
        <v>2</v>
      </c>
    </row>
    <row r="976" spans="1:25" x14ac:dyDescent="0.25">
      <c r="A976">
        <v>10257</v>
      </c>
      <c r="B976">
        <v>37</v>
      </c>
      <c r="C976">
        <v>84.82</v>
      </c>
      <c r="D976">
        <v>2</v>
      </c>
      <c r="E976">
        <v>3138.34</v>
      </c>
      <c r="F976" s="1">
        <v>38152</v>
      </c>
      <c r="G976" t="s">
        <v>25</v>
      </c>
      <c r="H976" t="s">
        <v>581</v>
      </c>
      <c r="I976">
        <v>104</v>
      </c>
      <c r="J976" t="s">
        <v>636</v>
      </c>
      <c r="K976" t="s">
        <v>420</v>
      </c>
      <c r="L976" t="s">
        <v>421</v>
      </c>
      <c r="M976" t="s">
        <v>422</v>
      </c>
      <c r="N976" t="s">
        <v>31</v>
      </c>
      <c r="O976" t="s">
        <v>423</v>
      </c>
      <c r="P976" t="s">
        <v>58</v>
      </c>
      <c r="Q976" t="s">
        <v>70</v>
      </c>
      <c r="R976" t="s">
        <v>35</v>
      </c>
      <c r="S976" t="s">
        <v>36</v>
      </c>
      <c r="T976" t="s">
        <v>424</v>
      </c>
      <c r="U976" t="s">
        <v>53</v>
      </c>
      <c r="V976">
        <v>0.184423076923077</v>
      </c>
      <c r="W976">
        <v>2004</v>
      </c>
      <c r="X976">
        <v>6</v>
      </c>
      <c r="Y976">
        <v>2</v>
      </c>
    </row>
    <row r="977" spans="1:25" x14ac:dyDescent="0.25">
      <c r="A977">
        <v>10270</v>
      </c>
      <c r="B977">
        <v>38</v>
      </c>
      <c r="C977">
        <v>100</v>
      </c>
      <c r="D977">
        <v>11</v>
      </c>
      <c r="E977">
        <v>4775.08</v>
      </c>
      <c r="F977" s="1">
        <v>38187</v>
      </c>
      <c r="G977" t="s">
        <v>25</v>
      </c>
      <c r="H977" t="s">
        <v>581</v>
      </c>
      <c r="I977">
        <v>104</v>
      </c>
      <c r="J977" t="s">
        <v>636</v>
      </c>
      <c r="K977" t="s">
        <v>164</v>
      </c>
      <c r="L977" t="s">
        <v>165</v>
      </c>
      <c r="M977" t="s">
        <v>166</v>
      </c>
      <c r="N977" t="s">
        <v>167</v>
      </c>
      <c r="O977" t="s">
        <v>168</v>
      </c>
      <c r="P977" t="s">
        <v>169</v>
      </c>
      <c r="Q977" t="s">
        <v>170</v>
      </c>
      <c r="R977" t="s">
        <v>101</v>
      </c>
      <c r="S977" t="s">
        <v>102</v>
      </c>
      <c r="T977" t="s">
        <v>171</v>
      </c>
      <c r="U977" t="s">
        <v>53</v>
      </c>
      <c r="V977">
        <v>3.8461538461538498E-2</v>
      </c>
      <c r="W977">
        <v>2004</v>
      </c>
      <c r="X977">
        <v>7</v>
      </c>
      <c r="Y977">
        <v>3</v>
      </c>
    </row>
    <row r="978" spans="1:25" x14ac:dyDescent="0.25">
      <c r="A978">
        <v>10280</v>
      </c>
      <c r="B978">
        <v>29</v>
      </c>
      <c r="C978">
        <v>100</v>
      </c>
      <c r="D978">
        <v>4</v>
      </c>
      <c r="E978">
        <v>3006.43</v>
      </c>
      <c r="F978" s="1">
        <v>38216</v>
      </c>
      <c r="G978" t="s">
        <v>25</v>
      </c>
      <c r="H978" t="s">
        <v>581</v>
      </c>
      <c r="I978">
        <v>104</v>
      </c>
      <c r="J978" t="s">
        <v>636</v>
      </c>
      <c r="K978" t="s">
        <v>268</v>
      </c>
      <c r="L978" t="s">
        <v>269</v>
      </c>
      <c r="M978" t="s">
        <v>270</v>
      </c>
      <c r="N978" t="s">
        <v>31</v>
      </c>
      <c r="O978" t="s">
        <v>271</v>
      </c>
      <c r="P978" t="s">
        <v>31</v>
      </c>
      <c r="Q978" t="s">
        <v>272</v>
      </c>
      <c r="R978" t="s">
        <v>273</v>
      </c>
      <c r="S978" t="s">
        <v>45</v>
      </c>
      <c r="T978" t="s">
        <v>274</v>
      </c>
      <c r="U978" t="s">
        <v>53</v>
      </c>
      <c r="V978">
        <v>3.8461538461538498E-2</v>
      </c>
      <c r="W978">
        <v>2004</v>
      </c>
      <c r="X978">
        <v>8</v>
      </c>
      <c r="Y978">
        <v>3</v>
      </c>
    </row>
    <row r="979" spans="1:25" x14ac:dyDescent="0.25">
      <c r="A979">
        <v>10291</v>
      </c>
      <c r="B979">
        <v>23</v>
      </c>
      <c r="C979">
        <v>100</v>
      </c>
      <c r="D979">
        <v>13</v>
      </c>
      <c r="E979">
        <v>2866.26</v>
      </c>
      <c r="F979" s="1">
        <v>38238</v>
      </c>
      <c r="G979" t="s">
        <v>25</v>
      </c>
      <c r="H979" t="s">
        <v>581</v>
      </c>
      <c r="I979">
        <v>104</v>
      </c>
      <c r="J979" t="s">
        <v>636</v>
      </c>
      <c r="K979" t="s">
        <v>275</v>
      </c>
      <c r="L979" t="s">
        <v>276</v>
      </c>
      <c r="M979" t="s">
        <v>277</v>
      </c>
      <c r="N979" t="s">
        <v>31</v>
      </c>
      <c r="O979" t="s">
        <v>278</v>
      </c>
      <c r="P979" t="s">
        <v>31</v>
      </c>
      <c r="Q979" t="s">
        <v>279</v>
      </c>
      <c r="R979" t="s">
        <v>200</v>
      </c>
      <c r="S979" t="s">
        <v>45</v>
      </c>
      <c r="T979" t="s">
        <v>280</v>
      </c>
      <c r="U979" t="s">
        <v>38</v>
      </c>
      <c r="V979">
        <v>3.8461538461538498E-2</v>
      </c>
      <c r="W979">
        <v>2004</v>
      </c>
      <c r="X979">
        <v>9</v>
      </c>
      <c r="Y979">
        <v>3</v>
      </c>
    </row>
    <row r="980" spans="1:25" x14ac:dyDescent="0.25">
      <c r="A980">
        <v>10304</v>
      </c>
      <c r="B980">
        <v>26</v>
      </c>
      <c r="C980">
        <v>85.87</v>
      </c>
      <c r="D980">
        <v>8</v>
      </c>
      <c r="E980">
        <v>2232.62</v>
      </c>
      <c r="F980" s="1">
        <v>38271</v>
      </c>
      <c r="G980" t="s">
        <v>25</v>
      </c>
      <c r="H980" t="s">
        <v>581</v>
      </c>
      <c r="I980">
        <v>104</v>
      </c>
      <c r="J980" t="s">
        <v>636</v>
      </c>
      <c r="K980" t="s">
        <v>281</v>
      </c>
      <c r="L980" t="s">
        <v>282</v>
      </c>
      <c r="M980" t="s">
        <v>283</v>
      </c>
      <c r="N980" t="s">
        <v>31</v>
      </c>
      <c r="O980" t="s">
        <v>284</v>
      </c>
      <c r="P980" t="s">
        <v>31</v>
      </c>
      <c r="Q980" t="s">
        <v>285</v>
      </c>
      <c r="R980" t="s">
        <v>44</v>
      </c>
      <c r="S980" t="s">
        <v>45</v>
      </c>
      <c r="T980" t="s">
        <v>286</v>
      </c>
      <c r="U980" t="s">
        <v>38</v>
      </c>
      <c r="V980">
        <v>0.17432692307692299</v>
      </c>
      <c r="W980">
        <v>2004</v>
      </c>
      <c r="X980">
        <v>10</v>
      </c>
      <c r="Y980">
        <v>4</v>
      </c>
    </row>
    <row r="981" spans="1:25" x14ac:dyDescent="0.25">
      <c r="A981">
        <v>10312</v>
      </c>
      <c r="B981">
        <v>38</v>
      </c>
      <c r="C981">
        <v>100</v>
      </c>
      <c r="D981">
        <v>5</v>
      </c>
      <c r="E981">
        <v>4457.0200000000004</v>
      </c>
      <c r="F981" s="1">
        <v>38281</v>
      </c>
      <c r="G981" t="s">
        <v>25</v>
      </c>
      <c r="H981" t="s">
        <v>581</v>
      </c>
      <c r="I981">
        <v>104</v>
      </c>
      <c r="J981" t="s">
        <v>636</v>
      </c>
      <c r="K981" t="s">
        <v>287</v>
      </c>
      <c r="L981" t="s">
        <v>288</v>
      </c>
      <c r="M981" t="s">
        <v>289</v>
      </c>
      <c r="N981" t="s">
        <v>31</v>
      </c>
      <c r="O981" t="s">
        <v>290</v>
      </c>
      <c r="P981" t="s">
        <v>58</v>
      </c>
      <c r="Q981" t="s">
        <v>121</v>
      </c>
      <c r="R981" t="s">
        <v>35</v>
      </c>
      <c r="S981" t="s">
        <v>36</v>
      </c>
      <c r="T981" t="s">
        <v>291</v>
      </c>
      <c r="U981" t="s">
        <v>53</v>
      </c>
      <c r="V981">
        <v>3.8461538461538498E-2</v>
      </c>
      <c r="W981">
        <v>2004</v>
      </c>
      <c r="X981">
        <v>10</v>
      </c>
      <c r="Y981">
        <v>4</v>
      </c>
    </row>
    <row r="982" spans="1:25" x14ac:dyDescent="0.25">
      <c r="A982">
        <v>10322</v>
      </c>
      <c r="B982">
        <v>48</v>
      </c>
      <c r="C982">
        <v>47.04</v>
      </c>
      <c r="D982">
        <v>7</v>
      </c>
      <c r="E982">
        <v>2257.92</v>
      </c>
      <c r="F982" s="1">
        <v>38295</v>
      </c>
      <c r="G982" t="s">
        <v>25</v>
      </c>
      <c r="H982" t="s">
        <v>581</v>
      </c>
      <c r="I982">
        <v>104</v>
      </c>
      <c r="J982" t="s">
        <v>636</v>
      </c>
      <c r="K982" t="s">
        <v>292</v>
      </c>
      <c r="L982" t="s">
        <v>293</v>
      </c>
      <c r="M982" t="s">
        <v>294</v>
      </c>
      <c r="N982" t="s">
        <v>31</v>
      </c>
      <c r="O982" t="s">
        <v>295</v>
      </c>
      <c r="P982" t="s">
        <v>296</v>
      </c>
      <c r="Q982" t="s">
        <v>297</v>
      </c>
      <c r="R982" t="s">
        <v>35</v>
      </c>
      <c r="S982" t="s">
        <v>36</v>
      </c>
      <c r="T982" t="s">
        <v>298</v>
      </c>
      <c r="U982" t="s">
        <v>38</v>
      </c>
      <c r="V982">
        <v>0.54769230769230803</v>
      </c>
      <c r="W982">
        <v>2004</v>
      </c>
      <c r="X982">
        <v>11</v>
      </c>
      <c r="Y982">
        <v>4</v>
      </c>
    </row>
    <row r="983" spans="1:25" x14ac:dyDescent="0.25">
      <c r="A983">
        <v>10332</v>
      </c>
      <c r="B983">
        <v>40</v>
      </c>
      <c r="C983">
        <v>39.799999999999997</v>
      </c>
      <c r="D983">
        <v>18</v>
      </c>
      <c r="E983">
        <v>1592</v>
      </c>
      <c r="F983" s="1">
        <v>38308</v>
      </c>
      <c r="G983" t="s">
        <v>25</v>
      </c>
      <c r="H983" t="s">
        <v>581</v>
      </c>
      <c r="I983">
        <v>104</v>
      </c>
      <c r="J983" t="s">
        <v>636</v>
      </c>
      <c r="K983" t="s">
        <v>517</v>
      </c>
      <c r="L983" t="s">
        <v>518</v>
      </c>
      <c r="M983" t="s">
        <v>519</v>
      </c>
      <c r="N983" t="s">
        <v>31</v>
      </c>
      <c r="O983" t="s">
        <v>520</v>
      </c>
      <c r="P983" t="s">
        <v>31</v>
      </c>
      <c r="Q983" t="s">
        <v>521</v>
      </c>
      <c r="R983" t="s">
        <v>183</v>
      </c>
      <c r="S983" t="s">
        <v>45</v>
      </c>
      <c r="T983" t="s">
        <v>522</v>
      </c>
      <c r="U983" t="s">
        <v>38</v>
      </c>
      <c r="V983">
        <v>0.617307692307692</v>
      </c>
      <c r="W983">
        <v>2004</v>
      </c>
      <c r="X983">
        <v>11</v>
      </c>
      <c r="Y983">
        <v>4</v>
      </c>
    </row>
    <row r="984" spans="1:25" x14ac:dyDescent="0.25">
      <c r="A984">
        <v>10347</v>
      </c>
      <c r="B984">
        <v>45</v>
      </c>
      <c r="C984">
        <v>100</v>
      </c>
      <c r="D984">
        <v>11</v>
      </c>
      <c r="E984">
        <v>4948.2</v>
      </c>
      <c r="F984" s="1">
        <v>38320</v>
      </c>
      <c r="G984" t="s">
        <v>25</v>
      </c>
      <c r="H984" t="s">
        <v>581</v>
      </c>
      <c r="I984">
        <v>104</v>
      </c>
      <c r="J984" t="s">
        <v>636</v>
      </c>
      <c r="K984" t="s">
        <v>94</v>
      </c>
      <c r="L984" t="s">
        <v>95</v>
      </c>
      <c r="M984" t="s">
        <v>96</v>
      </c>
      <c r="N984" t="s">
        <v>97</v>
      </c>
      <c r="O984" t="s">
        <v>98</v>
      </c>
      <c r="P984" t="s">
        <v>99</v>
      </c>
      <c r="Q984" t="s">
        <v>100</v>
      </c>
      <c r="R984" t="s">
        <v>101</v>
      </c>
      <c r="S984" t="s">
        <v>102</v>
      </c>
      <c r="T984" t="s">
        <v>103</v>
      </c>
      <c r="U984" t="s">
        <v>53</v>
      </c>
      <c r="V984">
        <v>3.8461538461538498E-2</v>
      </c>
      <c r="W984">
        <v>2004</v>
      </c>
      <c r="X984">
        <v>11</v>
      </c>
      <c r="Y984">
        <v>4</v>
      </c>
    </row>
    <row r="985" spans="1:25" x14ac:dyDescent="0.25">
      <c r="A985">
        <v>10357</v>
      </c>
      <c r="B985">
        <v>44</v>
      </c>
      <c r="C985">
        <v>100</v>
      </c>
      <c r="D985">
        <v>4</v>
      </c>
      <c r="E985">
        <v>5160.76</v>
      </c>
      <c r="F985" s="1">
        <v>38331</v>
      </c>
      <c r="G985" t="s">
        <v>25</v>
      </c>
      <c r="H985" t="s">
        <v>581</v>
      </c>
      <c r="I985">
        <v>104</v>
      </c>
      <c r="J985" t="s">
        <v>636</v>
      </c>
      <c r="K985" t="s">
        <v>287</v>
      </c>
      <c r="L985" t="s">
        <v>288</v>
      </c>
      <c r="M985" t="s">
        <v>289</v>
      </c>
      <c r="N985" t="s">
        <v>31</v>
      </c>
      <c r="O985" t="s">
        <v>290</v>
      </c>
      <c r="P985" t="s">
        <v>58</v>
      </c>
      <c r="Q985" t="s">
        <v>121</v>
      </c>
      <c r="R985" t="s">
        <v>35</v>
      </c>
      <c r="S985" t="s">
        <v>36</v>
      </c>
      <c r="T985" t="s">
        <v>291</v>
      </c>
      <c r="U985" t="s">
        <v>53</v>
      </c>
      <c r="V985">
        <v>3.8461538461538498E-2</v>
      </c>
      <c r="W985">
        <v>2004</v>
      </c>
      <c r="X985">
        <v>12</v>
      </c>
      <c r="Y985">
        <v>4</v>
      </c>
    </row>
    <row r="986" spans="1:25" x14ac:dyDescent="0.25">
      <c r="A986">
        <v>10369</v>
      </c>
      <c r="B986">
        <v>21</v>
      </c>
      <c r="C986">
        <v>94.22</v>
      </c>
      <c r="D986">
        <v>5</v>
      </c>
      <c r="E986">
        <v>1978.62</v>
      </c>
      <c r="F986" s="1">
        <v>38372</v>
      </c>
      <c r="G986" t="s">
        <v>25</v>
      </c>
      <c r="H986" t="s">
        <v>581</v>
      </c>
      <c r="I986">
        <v>104</v>
      </c>
      <c r="J986" t="s">
        <v>636</v>
      </c>
      <c r="K986" t="s">
        <v>299</v>
      </c>
      <c r="L986" t="s">
        <v>130</v>
      </c>
      <c r="M986" t="s">
        <v>300</v>
      </c>
      <c r="N986" t="s">
        <v>31</v>
      </c>
      <c r="O986" t="s">
        <v>301</v>
      </c>
      <c r="P986" t="s">
        <v>133</v>
      </c>
      <c r="Q986" t="s">
        <v>302</v>
      </c>
      <c r="R986" t="s">
        <v>35</v>
      </c>
      <c r="S986" t="s">
        <v>36</v>
      </c>
      <c r="T986" t="s">
        <v>303</v>
      </c>
      <c r="U986" t="s">
        <v>38</v>
      </c>
      <c r="V986">
        <v>9.4038461538461598E-2</v>
      </c>
      <c r="W986">
        <v>2005</v>
      </c>
      <c r="X986">
        <v>1</v>
      </c>
      <c r="Y986">
        <v>1</v>
      </c>
    </row>
    <row r="987" spans="1:25" x14ac:dyDescent="0.25">
      <c r="A987">
        <v>10381</v>
      </c>
      <c r="B987">
        <v>35</v>
      </c>
      <c r="C987">
        <v>100</v>
      </c>
      <c r="D987">
        <v>5</v>
      </c>
      <c r="E987">
        <v>4288.2</v>
      </c>
      <c r="F987" s="1">
        <v>38400</v>
      </c>
      <c r="G987" t="s">
        <v>25</v>
      </c>
      <c r="H987" t="s">
        <v>581</v>
      </c>
      <c r="I987">
        <v>104</v>
      </c>
      <c r="J987" t="s">
        <v>636</v>
      </c>
      <c r="K987" t="s">
        <v>61</v>
      </c>
      <c r="L987" t="s">
        <v>62</v>
      </c>
      <c r="M987" t="s">
        <v>63</v>
      </c>
      <c r="N987" t="s">
        <v>31</v>
      </c>
      <c r="O987" t="s">
        <v>64</v>
      </c>
      <c r="P987" t="s">
        <v>58</v>
      </c>
      <c r="Q987" t="s">
        <v>31</v>
      </c>
      <c r="R987" t="s">
        <v>35</v>
      </c>
      <c r="S987" t="s">
        <v>36</v>
      </c>
      <c r="T987" t="s">
        <v>65</v>
      </c>
      <c r="U987" t="s">
        <v>53</v>
      </c>
      <c r="V987">
        <v>3.8461538461538498E-2</v>
      </c>
      <c r="W987">
        <v>2005</v>
      </c>
      <c r="X987">
        <v>2</v>
      </c>
      <c r="Y987">
        <v>1</v>
      </c>
    </row>
    <row r="988" spans="1:25" x14ac:dyDescent="0.25">
      <c r="A988">
        <v>10392</v>
      </c>
      <c r="B988">
        <v>29</v>
      </c>
      <c r="C988">
        <v>86.92</v>
      </c>
      <c r="D988">
        <v>2</v>
      </c>
      <c r="E988">
        <v>2520.6799999999998</v>
      </c>
      <c r="F988" s="1">
        <v>38421</v>
      </c>
      <c r="G988" t="s">
        <v>25</v>
      </c>
      <c r="H988" t="s">
        <v>581</v>
      </c>
      <c r="I988">
        <v>104</v>
      </c>
      <c r="J988" t="s">
        <v>636</v>
      </c>
      <c r="K988" t="s">
        <v>433</v>
      </c>
      <c r="L988" t="s">
        <v>434</v>
      </c>
      <c r="M988" t="s">
        <v>435</v>
      </c>
      <c r="N988" t="s">
        <v>31</v>
      </c>
      <c r="O988" t="s">
        <v>436</v>
      </c>
      <c r="P988" t="s">
        <v>31</v>
      </c>
      <c r="Q988" t="s">
        <v>437</v>
      </c>
      <c r="R988" t="s">
        <v>161</v>
      </c>
      <c r="S988" t="s">
        <v>45</v>
      </c>
      <c r="T988" t="s">
        <v>438</v>
      </c>
      <c r="U988" t="s">
        <v>38</v>
      </c>
      <c r="V988">
        <v>0.16423076923076901</v>
      </c>
      <c r="W988">
        <v>2005</v>
      </c>
      <c r="X988">
        <v>3</v>
      </c>
      <c r="Y988">
        <v>1</v>
      </c>
    </row>
    <row r="989" spans="1:25" x14ac:dyDescent="0.25">
      <c r="A989">
        <v>10423</v>
      </c>
      <c r="B989">
        <v>21</v>
      </c>
      <c r="C989">
        <v>84.82</v>
      </c>
      <c r="D989">
        <v>2</v>
      </c>
      <c r="E989">
        <v>1781.22</v>
      </c>
      <c r="F989" s="1">
        <v>38502</v>
      </c>
      <c r="G989" t="s">
        <v>318</v>
      </c>
      <c r="H989" t="s">
        <v>581</v>
      </c>
      <c r="I989">
        <v>104</v>
      </c>
      <c r="J989" t="s">
        <v>636</v>
      </c>
      <c r="K989" t="s">
        <v>388</v>
      </c>
      <c r="L989" t="s">
        <v>389</v>
      </c>
      <c r="M989" t="s">
        <v>390</v>
      </c>
      <c r="N989" t="s">
        <v>31</v>
      </c>
      <c r="O989" t="s">
        <v>391</v>
      </c>
      <c r="P989" t="s">
        <v>31</v>
      </c>
      <c r="Q989" t="s">
        <v>392</v>
      </c>
      <c r="R989" t="s">
        <v>393</v>
      </c>
      <c r="S989" t="s">
        <v>45</v>
      </c>
      <c r="T989" t="s">
        <v>394</v>
      </c>
      <c r="U989" t="s">
        <v>38</v>
      </c>
      <c r="V989">
        <v>0.184423076923077</v>
      </c>
      <c r="W989">
        <v>2005</v>
      </c>
      <c r="X989">
        <v>5</v>
      </c>
      <c r="Y989">
        <v>2</v>
      </c>
    </row>
    <row r="990" spans="1:25" x14ac:dyDescent="0.25">
      <c r="A990">
        <v>10105</v>
      </c>
      <c r="B990">
        <v>22</v>
      </c>
      <c r="C990">
        <v>100</v>
      </c>
      <c r="D990">
        <v>11</v>
      </c>
      <c r="E990">
        <v>3065.04</v>
      </c>
      <c r="F990" s="1">
        <v>37663</v>
      </c>
      <c r="G990" t="s">
        <v>25</v>
      </c>
      <c r="H990" t="s">
        <v>581</v>
      </c>
      <c r="I990">
        <v>136</v>
      </c>
      <c r="J990" t="s">
        <v>637</v>
      </c>
      <c r="K990" t="s">
        <v>342</v>
      </c>
      <c r="L990" t="s">
        <v>343</v>
      </c>
      <c r="M990" t="s">
        <v>344</v>
      </c>
      <c r="N990" t="s">
        <v>31</v>
      </c>
      <c r="O990" t="s">
        <v>345</v>
      </c>
      <c r="P990" t="s">
        <v>31</v>
      </c>
      <c r="Q990" t="s">
        <v>346</v>
      </c>
      <c r="R990" t="s">
        <v>347</v>
      </c>
      <c r="S990" t="s">
        <v>45</v>
      </c>
      <c r="T990" t="s">
        <v>348</v>
      </c>
      <c r="U990" t="s">
        <v>53</v>
      </c>
      <c r="V990">
        <v>0.26470588235294101</v>
      </c>
      <c r="W990">
        <v>2003</v>
      </c>
      <c r="X990">
        <v>2</v>
      </c>
      <c r="Y990">
        <v>1</v>
      </c>
    </row>
    <row r="991" spans="1:25" x14ac:dyDescent="0.25">
      <c r="A991">
        <v>10117</v>
      </c>
      <c r="B991">
        <v>26</v>
      </c>
      <c r="C991">
        <v>100</v>
      </c>
      <c r="D991">
        <v>5</v>
      </c>
      <c r="E991">
        <v>3551.34</v>
      </c>
      <c r="F991" s="1">
        <v>37727</v>
      </c>
      <c r="G991" t="s">
        <v>25</v>
      </c>
      <c r="H991" t="s">
        <v>581</v>
      </c>
      <c r="I991">
        <v>136</v>
      </c>
      <c r="J991" t="s">
        <v>637</v>
      </c>
      <c r="K991" t="s">
        <v>207</v>
      </c>
      <c r="L991" t="s">
        <v>208</v>
      </c>
      <c r="M991" t="s">
        <v>209</v>
      </c>
      <c r="N991" t="s">
        <v>31</v>
      </c>
      <c r="O991" t="s">
        <v>210</v>
      </c>
      <c r="P991" t="s">
        <v>31</v>
      </c>
      <c r="Q991" t="s">
        <v>211</v>
      </c>
      <c r="R991" t="s">
        <v>210</v>
      </c>
      <c r="S991" t="s">
        <v>212</v>
      </c>
      <c r="T991" t="s">
        <v>213</v>
      </c>
      <c r="U991" t="s">
        <v>53</v>
      </c>
      <c r="V991">
        <v>0.26470588235294101</v>
      </c>
      <c r="W991">
        <v>2003</v>
      </c>
      <c r="X991">
        <v>4</v>
      </c>
      <c r="Y991">
        <v>2</v>
      </c>
    </row>
    <row r="992" spans="1:25" x14ac:dyDescent="0.25">
      <c r="A992">
        <v>10128</v>
      </c>
      <c r="B992">
        <v>41</v>
      </c>
      <c r="C992">
        <v>100</v>
      </c>
      <c r="D992">
        <v>2</v>
      </c>
      <c r="E992">
        <v>5544.02</v>
      </c>
      <c r="F992" s="1">
        <v>37778</v>
      </c>
      <c r="G992" t="s">
        <v>25</v>
      </c>
      <c r="H992" t="s">
        <v>581</v>
      </c>
      <c r="I992">
        <v>136</v>
      </c>
      <c r="J992" t="s">
        <v>637</v>
      </c>
      <c r="K992" t="s">
        <v>186</v>
      </c>
      <c r="L992" t="s">
        <v>187</v>
      </c>
      <c r="M992" t="s">
        <v>188</v>
      </c>
      <c r="N992" t="s">
        <v>31</v>
      </c>
      <c r="O992" t="s">
        <v>189</v>
      </c>
      <c r="P992" t="s">
        <v>31</v>
      </c>
      <c r="Q992" t="s">
        <v>190</v>
      </c>
      <c r="R992" t="s">
        <v>191</v>
      </c>
      <c r="S992" t="s">
        <v>45</v>
      </c>
      <c r="T992" t="s">
        <v>192</v>
      </c>
      <c r="U992" t="s">
        <v>53</v>
      </c>
      <c r="V992">
        <v>0.26470588235294101</v>
      </c>
      <c r="W992">
        <v>2003</v>
      </c>
      <c r="X992">
        <v>6</v>
      </c>
      <c r="Y992">
        <v>2</v>
      </c>
    </row>
    <row r="993" spans="1:25" x14ac:dyDescent="0.25">
      <c r="A993">
        <v>10142</v>
      </c>
      <c r="B993">
        <v>47</v>
      </c>
      <c r="C993">
        <v>100</v>
      </c>
      <c r="D993">
        <v>8</v>
      </c>
      <c r="E993">
        <v>6034.33</v>
      </c>
      <c r="F993" s="1">
        <v>37841</v>
      </c>
      <c r="G993" t="s">
        <v>25</v>
      </c>
      <c r="H993" t="s">
        <v>581</v>
      </c>
      <c r="I993">
        <v>136</v>
      </c>
      <c r="J993" t="s">
        <v>637</v>
      </c>
      <c r="K993" t="s">
        <v>287</v>
      </c>
      <c r="L993" t="s">
        <v>288</v>
      </c>
      <c r="M993" t="s">
        <v>289</v>
      </c>
      <c r="N993" t="s">
        <v>31</v>
      </c>
      <c r="O993" t="s">
        <v>290</v>
      </c>
      <c r="P993" t="s">
        <v>58</v>
      </c>
      <c r="Q993" t="s">
        <v>121</v>
      </c>
      <c r="R993" t="s">
        <v>35</v>
      </c>
      <c r="S993" t="s">
        <v>36</v>
      </c>
      <c r="T993" t="s">
        <v>291</v>
      </c>
      <c r="U993" t="s">
        <v>53</v>
      </c>
      <c r="V993">
        <v>0.26470588235294101</v>
      </c>
      <c r="W993">
        <v>2003</v>
      </c>
      <c r="X993">
        <v>8</v>
      </c>
      <c r="Y993">
        <v>3</v>
      </c>
    </row>
    <row r="994" spans="1:25" x14ac:dyDescent="0.25">
      <c r="A994">
        <v>10153</v>
      </c>
      <c r="B994">
        <v>31</v>
      </c>
      <c r="C994">
        <v>100</v>
      </c>
      <c r="D994">
        <v>7</v>
      </c>
      <c r="E994">
        <v>3641.57</v>
      </c>
      <c r="F994" s="1">
        <v>37892</v>
      </c>
      <c r="G994" t="s">
        <v>25</v>
      </c>
      <c r="H994" t="s">
        <v>581</v>
      </c>
      <c r="I994">
        <v>136</v>
      </c>
      <c r="J994" t="s">
        <v>637</v>
      </c>
      <c r="K994" t="s">
        <v>186</v>
      </c>
      <c r="L994" t="s">
        <v>187</v>
      </c>
      <c r="M994" t="s">
        <v>188</v>
      </c>
      <c r="N994" t="s">
        <v>31</v>
      </c>
      <c r="O994" t="s">
        <v>189</v>
      </c>
      <c r="P994" t="s">
        <v>31</v>
      </c>
      <c r="Q994" t="s">
        <v>190</v>
      </c>
      <c r="R994" t="s">
        <v>191</v>
      </c>
      <c r="S994" t="s">
        <v>45</v>
      </c>
      <c r="T994" t="s">
        <v>192</v>
      </c>
      <c r="U994" t="s">
        <v>53</v>
      </c>
      <c r="V994">
        <v>0.26470588235294101</v>
      </c>
      <c r="W994">
        <v>2003</v>
      </c>
      <c r="X994">
        <v>9</v>
      </c>
      <c r="Y994">
        <v>3</v>
      </c>
    </row>
    <row r="995" spans="1:25" x14ac:dyDescent="0.25">
      <c r="A995">
        <v>10166</v>
      </c>
      <c r="B995">
        <v>43</v>
      </c>
      <c r="C995">
        <v>100</v>
      </c>
      <c r="D995">
        <v>2</v>
      </c>
      <c r="E995">
        <v>6930.74</v>
      </c>
      <c r="F995" s="1">
        <v>37915</v>
      </c>
      <c r="G995" t="s">
        <v>25</v>
      </c>
      <c r="H995" t="s">
        <v>581</v>
      </c>
      <c r="I995">
        <v>136</v>
      </c>
      <c r="J995" t="s">
        <v>637</v>
      </c>
      <c r="K995" t="s">
        <v>172</v>
      </c>
      <c r="L995" t="s">
        <v>173</v>
      </c>
      <c r="M995" t="s">
        <v>174</v>
      </c>
      <c r="N995" t="s">
        <v>31</v>
      </c>
      <c r="O995" t="s">
        <v>175</v>
      </c>
      <c r="P995" t="s">
        <v>133</v>
      </c>
      <c r="Q995" t="s">
        <v>176</v>
      </c>
      <c r="R995" t="s">
        <v>35</v>
      </c>
      <c r="S995" t="s">
        <v>36</v>
      </c>
      <c r="T995" t="s">
        <v>177</v>
      </c>
      <c r="U995" t="s">
        <v>53</v>
      </c>
      <c r="V995">
        <v>0.26470588235294101</v>
      </c>
      <c r="W995">
        <v>2003</v>
      </c>
      <c r="X995">
        <v>10</v>
      </c>
      <c r="Y995">
        <v>4</v>
      </c>
    </row>
    <row r="996" spans="1:25" x14ac:dyDescent="0.25">
      <c r="A996">
        <v>10177</v>
      </c>
      <c r="B996">
        <v>23</v>
      </c>
      <c r="C996">
        <v>100</v>
      </c>
      <c r="D996">
        <v>9</v>
      </c>
      <c r="E996">
        <v>3675.63</v>
      </c>
      <c r="F996" s="1">
        <v>37932</v>
      </c>
      <c r="G996" t="s">
        <v>25</v>
      </c>
      <c r="H996" t="s">
        <v>581</v>
      </c>
      <c r="I996">
        <v>136</v>
      </c>
      <c r="J996" t="s">
        <v>637</v>
      </c>
      <c r="K996" t="s">
        <v>513</v>
      </c>
      <c r="L996" t="s">
        <v>514</v>
      </c>
      <c r="M996" t="s">
        <v>515</v>
      </c>
      <c r="N996" t="s">
        <v>31</v>
      </c>
      <c r="O996" t="s">
        <v>189</v>
      </c>
      <c r="P996" t="s">
        <v>31</v>
      </c>
      <c r="Q996" t="s">
        <v>205</v>
      </c>
      <c r="R996" t="s">
        <v>191</v>
      </c>
      <c r="S996" t="s">
        <v>45</v>
      </c>
      <c r="T996" t="s">
        <v>516</v>
      </c>
      <c r="U996" t="s">
        <v>53</v>
      </c>
      <c r="V996">
        <v>0.26470588235294101</v>
      </c>
      <c r="W996">
        <v>2003</v>
      </c>
      <c r="X996">
        <v>11</v>
      </c>
      <c r="Y996">
        <v>4</v>
      </c>
    </row>
    <row r="997" spans="1:25" x14ac:dyDescent="0.25">
      <c r="A997">
        <v>10185</v>
      </c>
      <c r="B997">
        <v>28</v>
      </c>
      <c r="C997">
        <v>100</v>
      </c>
      <c r="D997">
        <v>9</v>
      </c>
      <c r="E997">
        <v>3442.04</v>
      </c>
      <c r="F997" s="1">
        <v>37939</v>
      </c>
      <c r="G997" t="s">
        <v>25</v>
      </c>
      <c r="H997" t="s">
        <v>581</v>
      </c>
      <c r="I997">
        <v>136</v>
      </c>
      <c r="J997" t="s">
        <v>637</v>
      </c>
      <c r="K997" t="s">
        <v>355</v>
      </c>
      <c r="L997" t="s">
        <v>356</v>
      </c>
      <c r="M997" t="s">
        <v>357</v>
      </c>
      <c r="N997" t="s">
        <v>31</v>
      </c>
      <c r="O997" t="s">
        <v>175</v>
      </c>
      <c r="P997" t="s">
        <v>133</v>
      </c>
      <c r="Q997" t="s">
        <v>176</v>
      </c>
      <c r="R997" t="s">
        <v>35</v>
      </c>
      <c r="S997" t="s">
        <v>36</v>
      </c>
      <c r="T997" t="s">
        <v>358</v>
      </c>
      <c r="U997" t="s">
        <v>53</v>
      </c>
      <c r="V997">
        <v>0.26470588235294101</v>
      </c>
      <c r="W997">
        <v>2003</v>
      </c>
      <c r="X997">
        <v>11</v>
      </c>
      <c r="Y997">
        <v>4</v>
      </c>
    </row>
    <row r="998" spans="1:25" x14ac:dyDescent="0.25">
      <c r="A998">
        <v>10196</v>
      </c>
      <c r="B998">
        <v>49</v>
      </c>
      <c r="C998">
        <v>100</v>
      </c>
      <c r="D998">
        <v>1</v>
      </c>
      <c r="E998">
        <v>6893.81</v>
      </c>
      <c r="F998" s="1">
        <v>37951</v>
      </c>
      <c r="G998" t="s">
        <v>25</v>
      </c>
      <c r="H998" t="s">
        <v>581</v>
      </c>
      <c r="I998">
        <v>136</v>
      </c>
      <c r="J998" t="s">
        <v>637</v>
      </c>
      <c r="K998" t="s">
        <v>255</v>
      </c>
      <c r="L998" t="s">
        <v>256</v>
      </c>
      <c r="M998" t="s">
        <v>257</v>
      </c>
      <c r="N998" t="s">
        <v>31</v>
      </c>
      <c r="O998" t="s">
        <v>258</v>
      </c>
      <c r="P998" t="s">
        <v>120</v>
      </c>
      <c r="Q998" t="s">
        <v>259</v>
      </c>
      <c r="R998" t="s">
        <v>35</v>
      </c>
      <c r="S998" t="s">
        <v>36</v>
      </c>
      <c r="T998" t="s">
        <v>260</v>
      </c>
      <c r="U998" t="s">
        <v>53</v>
      </c>
      <c r="V998">
        <v>0.26470588235294101</v>
      </c>
      <c r="W998">
        <v>2003</v>
      </c>
      <c r="X998">
        <v>11</v>
      </c>
      <c r="Y998">
        <v>4</v>
      </c>
    </row>
    <row r="999" spans="1:25" x14ac:dyDescent="0.25">
      <c r="A999">
        <v>10208</v>
      </c>
      <c r="B999">
        <v>24</v>
      </c>
      <c r="C999">
        <v>100</v>
      </c>
      <c r="D999">
        <v>9</v>
      </c>
      <c r="E999">
        <v>2622.48</v>
      </c>
      <c r="F999" s="1">
        <v>37988</v>
      </c>
      <c r="G999" t="s">
        <v>25</v>
      </c>
      <c r="H999" t="s">
        <v>581</v>
      </c>
      <c r="I999">
        <v>136</v>
      </c>
      <c r="J999" t="s">
        <v>637</v>
      </c>
      <c r="K999" t="s">
        <v>232</v>
      </c>
      <c r="L999" t="s">
        <v>233</v>
      </c>
      <c r="M999" t="s">
        <v>234</v>
      </c>
      <c r="N999" t="s">
        <v>31</v>
      </c>
      <c r="O999" t="s">
        <v>235</v>
      </c>
      <c r="P999" t="s">
        <v>31</v>
      </c>
      <c r="Q999" t="s">
        <v>236</v>
      </c>
      <c r="R999" t="s">
        <v>44</v>
      </c>
      <c r="S999" t="s">
        <v>45</v>
      </c>
      <c r="T999" t="s">
        <v>237</v>
      </c>
      <c r="U999" t="s">
        <v>38</v>
      </c>
      <c r="V999">
        <v>0.26470588235294101</v>
      </c>
      <c r="W999">
        <v>2004</v>
      </c>
      <c r="X999">
        <v>1</v>
      </c>
      <c r="Y999">
        <v>1</v>
      </c>
    </row>
    <row r="1000" spans="1:25" x14ac:dyDescent="0.25">
      <c r="A1000">
        <v>10221</v>
      </c>
      <c r="B1000">
        <v>33</v>
      </c>
      <c r="C1000">
        <v>100</v>
      </c>
      <c r="D1000">
        <v>3</v>
      </c>
      <c r="E1000">
        <v>4417.38</v>
      </c>
      <c r="F1000" s="1">
        <v>38035</v>
      </c>
      <c r="G1000" t="s">
        <v>25</v>
      </c>
      <c r="H1000" t="s">
        <v>581</v>
      </c>
      <c r="I1000">
        <v>136</v>
      </c>
      <c r="J1000" t="s">
        <v>637</v>
      </c>
      <c r="K1000" t="s">
        <v>388</v>
      </c>
      <c r="L1000" t="s">
        <v>389</v>
      </c>
      <c r="M1000" t="s">
        <v>390</v>
      </c>
      <c r="N1000" t="s">
        <v>31</v>
      </c>
      <c r="O1000" t="s">
        <v>391</v>
      </c>
      <c r="P1000" t="s">
        <v>31</v>
      </c>
      <c r="Q1000" t="s">
        <v>392</v>
      </c>
      <c r="R1000" t="s">
        <v>393</v>
      </c>
      <c r="S1000" t="s">
        <v>45</v>
      </c>
      <c r="T1000" t="s">
        <v>394</v>
      </c>
      <c r="U1000" t="s">
        <v>53</v>
      </c>
      <c r="V1000">
        <v>0.26470588235294101</v>
      </c>
      <c r="W1000">
        <v>2004</v>
      </c>
      <c r="X1000">
        <v>2</v>
      </c>
      <c r="Y1000">
        <v>1</v>
      </c>
    </row>
    <row r="1001" spans="1:25" x14ac:dyDescent="0.25">
      <c r="A1001">
        <v>10232</v>
      </c>
      <c r="B1001">
        <v>22</v>
      </c>
      <c r="C1001">
        <v>100</v>
      </c>
      <c r="D1001">
        <v>6</v>
      </c>
      <c r="E1001">
        <v>3606.02</v>
      </c>
      <c r="F1001" s="1">
        <v>38066</v>
      </c>
      <c r="G1001" t="s">
        <v>25</v>
      </c>
      <c r="H1001" t="s">
        <v>581</v>
      </c>
      <c r="I1001">
        <v>136</v>
      </c>
      <c r="J1001" t="s">
        <v>637</v>
      </c>
      <c r="K1001" t="s">
        <v>407</v>
      </c>
      <c r="L1001" t="s">
        <v>408</v>
      </c>
      <c r="M1001" t="s">
        <v>409</v>
      </c>
      <c r="N1001" t="s">
        <v>31</v>
      </c>
      <c r="O1001" t="s">
        <v>410</v>
      </c>
      <c r="P1001" t="s">
        <v>411</v>
      </c>
      <c r="Q1001" t="s">
        <v>412</v>
      </c>
      <c r="R1001" t="s">
        <v>183</v>
      </c>
      <c r="S1001" t="s">
        <v>45</v>
      </c>
      <c r="T1001" t="s">
        <v>413</v>
      </c>
      <c r="U1001" t="s">
        <v>53</v>
      </c>
      <c r="V1001">
        <v>0.26470588235294101</v>
      </c>
      <c r="W1001">
        <v>2004</v>
      </c>
      <c r="X1001">
        <v>3</v>
      </c>
      <c r="Y1001">
        <v>1</v>
      </c>
    </row>
    <row r="1002" spans="1:25" x14ac:dyDescent="0.25">
      <c r="A1002">
        <v>10248</v>
      </c>
      <c r="B1002">
        <v>32</v>
      </c>
      <c r="C1002">
        <v>100</v>
      </c>
      <c r="D1002">
        <v>12</v>
      </c>
      <c r="E1002">
        <v>3802.56</v>
      </c>
      <c r="F1002" s="1">
        <v>38114</v>
      </c>
      <c r="G1002" t="s">
        <v>359</v>
      </c>
      <c r="H1002" t="s">
        <v>581</v>
      </c>
      <c r="I1002">
        <v>136</v>
      </c>
      <c r="J1002" t="s">
        <v>637</v>
      </c>
      <c r="K1002" t="s">
        <v>28</v>
      </c>
      <c r="L1002" t="s">
        <v>29</v>
      </c>
      <c r="M1002" t="s">
        <v>30</v>
      </c>
      <c r="N1002" t="s">
        <v>31</v>
      </c>
      <c r="O1002" t="s">
        <v>32</v>
      </c>
      <c r="P1002" t="s">
        <v>33</v>
      </c>
      <c r="Q1002" t="s">
        <v>34</v>
      </c>
      <c r="R1002" t="s">
        <v>35</v>
      </c>
      <c r="S1002" t="s">
        <v>36</v>
      </c>
      <c r="T1002" t="s">
        <v>37</v>
      </c>
      <c r="U1002" t="s">
        <v>53</v>
      </c>
      <c r="V1002">
        <v>0.26470588235294101</v>
      </c>
      <c r="W1002">
        <v>2004</v>
      </c>
      <c r="X1002">
        <v>5</v>
      </c>
      <c r="Y1002">
        <v>2</v>
      </c>
    </row>
    <row r="1003" spans="1:25" x14ac:dyDescent="0.25">
      <c r="A1003">
        <v>10273</v>
      </c>
      <c r="B1003">
        <v>40</v>
      </c>
      <c r="C1003">
        <v>100</v>
      </c>
      <c r="D1003">
        <v>13</v>
      </c>
      <c r="E1003">
        <v>5026.3999999999996</v>
      </c>
      <c r="F1003" s="1">
        <v>38189</v>
      </c>
      <c r="G1003" t="s">
        <v>25</v>
      </c>
      <c r="H1003" t="s">
        <v>581</v>
      </c>
      <c r="I1003">
        <v>136</v>
      </c>
      <c r="J1003" t="s">
        <v>637</v>
      </c>
      <c r="K1003" t="s">
        <v>388</v>
      </c>
      <c r="L1003" t="s">
        <v>389</v>
      </c>
      <c r="M1003" t="s">
        <v>390</v>
      </c>
      <c r="N1003" t="s">
        <v>31</v>
      </c>
      <c r="O1003" t="s">
        <v>391</v>
      </c>
      <c r="P1003" t="s">
        <v>31</v>
      </c>
      <c r="Q1003" t="s">
        <v>392</v>
      </c>
      <c r="R1003" t="s">
        <v>393</v>
      </c>
      <c r="S1003" t="s">
        <v>45</v>
      </c>
      <c r="T1003" t="s">
        <v>394</v>
      </c>
      <c r="U1003" t="s">
        <v>53</v>
      </c>
      <c r="V1003">
        <v>0.26470588235294101</v>
      </c>
      <c r="W1003">
        <v>2004</v>
      </c>
      <c r="X1003">
        <v>7</v>
      </c>
      <c r="Y1003">
        <v>3</v>
      </c>
    </row>
    <row r="1004" spans="1:25" x14ac:dyDescent="0.25">
      <c r="A1004">
        <v>10282</v>
      </c>
      <c r="B1004">
        <v>43</v>
      </c>
      <c r="C1004">
        <v>100</v>
      </c>
      <c r="D1004">
        <v>1</v>
      </c>
      <c r="E1004">
        <v>6695.53</v>
      </c>
      <c r="F1004" s="1">
        <v>38219</v>
      </c>
      <c r="G1004" t="s">
        <v>25</v>
      </c>
      <c r="H1004" t="s">
        <v>581</v>
      </c>
      <c r="I1004">
        <v>136</v>
      </c>
      <c r="J1004" t="s">
        <v>637</v>
      </c>
      <c r="K1004" t="s">
        <v>287</v>
      </c>
      <c r="L1004" t="s">
        <v>288</v>
      </c>
      <c r="M1004" t="s">
        <v>289</v>
      </c>
      <c r="N1004" t="s">
        <v>31</v>
      </c>
      <c r="O1004" t="s">
        <v>290</v>
      </c>
      <c r="P1004" t="s">
        <v>58</v>
      </c>
      <c r="Q1004" t="s">
        <v>121</v>
      </c>
      <c r="R1004" t="s">
        <v>35</v>
      </c>
      <c r="S1004" t="s">
        <v>36</v>
      </c>
      <c r="T1004" t="s">
        <v>291</v>
      </c>
      <c r="U1004" t="s">
        <v>53</v>
      </c>
      <c r="V1004">
        <v>0.26470588235294101</v>
      </c>
      <c r="W1004">
        <v>2004</v>
      </c>
      <c r="X1004">
        <v>8</v>
      </c>
      <c r="Y1004">
        <v>3</v>
      </c>
    </row>
    <row r="1005" spans="1:25" x14ac:dyDescent="0.25">
      <c r="A1005">
        <v>10293</v>
      </c>
      <c r="B1005">
        <v>24</v>
      </c>
      <c r="C1005">
        <v>100</v>
      </c>
      <c r="D1005">
        <v>4</v>
      </c>
      <c r="E1005">
        <v>2819.28</v>
      </c>
      <c r="F1005" s="1">
        <v>38239</v>
      </c>
      <c r="G1005" t="s">
        <v>25</v>
      </c>
      <c r="H1005" t="s">
        <v>581</v>
      </c>
      <c r="I1005">
        <v>136</v>
      </c>
      <c r="J1005" t="s">
        <v>637</v>
      </c>
      <c r="K1005" t="s">
        <v>268</v>
      </c>
      <c r="L1005" t="s">
        <v>269</v>
      </c>
      <c r="M1005" t="s">
        <v>270</v>
      </c>
      <c r="N1005" t="s">
        <v>31</v>
      </c>
      <c r="O1005" t="s">
        <v>271</v>
      </c>
      <c r="P1005" t="s">
        <v>31</v>
      </c>
      <c r="Q1005" t="s">
        <v>272</v>
      </c>
      <c r="R1005" t="s">
        <v>273</v>
      </c>
      <c r="S1005" t="s">
        <v>45</v>
      </c>
      <c r="T1005" t="s">
        <v>274</v>
      </c>
      <c r="U1005" t="s">
        <v>38</v>
      </c>
      <c r="V1005">
        <v>0.26470588235294101</v>
      </c>
      <c r="W1005">
        <v>2004</v>
      </c>
      <c r="X1005">
        <v>9</v>
      </c>
      <c r="Y1005">
        <v>3</v>
      </c>
    </row>
    <row r="1006" spans="1:25" x14ac:dyDescent="0.25">
      <c r="A1006">
        <v>10306</v>
      </c>
      <c r="B1006">
        <v>32</v>
      </c>
      <c r="C1006">
        <v>100</v>
      </c>
      <c r="D1006">
        <v>9</v>
      </c>
      <c r="E1006">
        <v>3759.04</v>
      </c>
      <c r="F1006" s="1">
        <v>38274</v>
      </c>
      <c r="G1006" t="s">
        <v>25</v>
      </c>
      <c r="H1006" t="s">
        <v>581</v>
      </c>
      <c r="I1006">
        <v>136</v>
      </c>
      <c r="J1006" t="s">
        <v>637</v>
      </c>
      <c r="K1006" t="s">
        <v>517</v>
      </c>
      <c r="L1006" t="s">
        <v>518</v>
      </c>
      <c r="M1006" t="s">
        <v>519</v>
      </c>
      <c r="N1006" t="s">
        <v>31</v>
      </c>
      <c r="O1006" t="s">
        <v>520</v>
      </c>
      <c r="P1006" t="s">
        <v>31</v>
      </c>
      <c r="Q1006" t="s">
        <v>521</v>
      </c>
      <c r="R1006" t="s">
        <v>183</v>
      </c>
      <c r="S1006" t="s">
        <v>45</v>
      </c>
      <c r="T1006" t="s">
        <v>522</v>
      </c>
      <c r="U1006" t="s">
        <v>53</v>
      </c>
      <c r="V1006">
        <v>0.26470588235294101</v>
      </c>
      <c r="W1006">
        <v>2004</v>
      </c>
      <c r="X1006">
        <v>10</v>
      </c>
      <c r="Y1006">
        <v>4</v>
      </c>
    </row>
    <row r="1007" spans="1:25" x14ac:dyDescent="0.25">
      <c r="A1007">
        <v>10314</v>
      </c>
      <c r="B1007">
        <v>20</v>
      </c>
      <c r="C1007">
        <v>100</v>
      </c>
      <c r="D1007">
        <v>1</v>
      </c>
      <c r="E1007">
        <v>2731.8</v>
      </c>
      <c r="F1007" s="1">
        <v>38282</v>
      </c>
      <c r="G1007" t="s">
        <v>25</v>
      </c>
      <c r="H1007" t="s">
        <v>581</v>
      </c>
      <c r="I1007">
        <v>136</v>
      </c>
      <c r="J1007" t="s">
        <v>637</v>
      </c>
      <c r="K1007" t="s">
        <v>523</v>
      </c>
      <c r="L1007" t="s">
        <v>524</v>
      </c>
      <c r="M1007" t="s">
        <v>525</v>
      </c>
      <c r="N1007" t="s">
        <v>31</v>
      </c>
      <c r="O1007" t="s">
        <v>526</v>
      </c>
      <c r="P1007" t="s">
        <v>31</v>
      </c>
      <c r="Q1007" t="s">
        <v>527</v>
      </c>
      <c r="R1007" t="s">
        <v>347</v>
      </c>
      <c r="S1007" t="s">
        <v>45</v>
      </c>
      <c r="T1007" t="s">
        <v>528</v>
      </c>
      <c r="U1007" t="s">
        <v>38</v>
      </c>
      <c r="V1007">
        <v>0.26470588235294101</v>
      </c>
      <c r="W1007">
        <v>2004</v>
      </c>
      <c r="X1007">
        <v>10</v>
      </c>
      <c r="Y1007">
        <v>4</v>
      </c>
    </row>
    <row r="1008" spans="1:25" x14ac:dyDescent="0.25">
      <c r="A1008">
        <v>10325</v>
      </c>
      <c r="B1008">
        <v>24</v>
      </c>
      <c r="C1008">
        <v>69.12</v>
      </c>
      <c r="D1008">
        <v>9</v>
      </c>
      <c r="E1008">
        <v>1658.88</v>
      </c>
      <c r="F1008" s="1">
        <v>38296</v>
      </c>
      <c r="G1008" t="s">
        <v>25</v>
      </c>
      <c r="H1008" t="s">
        <v>581</v>
      </c>
      <c r="I1008">
        <v>136</v>
      </c>
      <c r="J1008" t="s">
        <v>637</v>
      </c>
      <c r="K1008" t="s">
        <v>143</v>
      </c>
      <c r="L1008" t="s">
        <v>144</v>
      </c>
      <c r="M1008" t="s">
        <v>145</v>
      </c>
      <c r="N1008" t="s">
        <v>31</v>
      </c>
      <c r="O1008" t="s">
        <v>146</v>
      </c>
      <c r="P1008" t="s">
        <v>31</v>
      </c>
      <c r="Q1008" t="s">
        <v>147</v>
      </c>
      <c r="R1008" t="s">
        <v>83</v>
      </c>
      <c r="S1008" t="s">
        <v>45</v>
      </c>
      <c r="T1008" t="s">
        <v>148</v>
      </c>
      <c r="U1008" t="s">
        <v>38</v>
      </c>
      <c r="V1008">
        <v>0.49176470588235299</v>
      </c>
      <c r="W1008">
        <v>2004</v>
      </c>
      <c r="X1008">
        <v>11</v>
      </c>
      <c r="Y1008">
        <v>4</v>
      </c>
    </row>
    <row r="1009" spans="1:25" x14ac:dyDescent="0.25">
      <c r="A1009">
        <v>10336</v>
      </c>
      <c r="B1009">
        <v>48</v>
      </c>
      <c r="C1009">
        <v>100</v>
      </c>
      <c r="D1009">
        <v>12</v>
      </c>
      <c r="E1009">
        <v>5778.24</v>
      </c>
      <c r="F1009" s="1">
        <v>38311</v>
      </c>
      <c r="G1009" t="s">
        <v>25</v>
      </c>
      <c r="H1009" t="s">
        <v>581</v>
      </c>
      <c r="I1009">
        <v>136</v>
      </c>
      <c r="J1009" t="s">
        <v>637</v>
      </c>
      <c r="K1009" t="s">
        <v>427</v>
      </c>
      <c r="L1009" t="s">
        <v>428</v>
      </c>
      <c r="M1009" t="s">
        <v>429</v>
      </c>
      <c r="N1009" t="s">
        <v>31</v>
      </c>
      <c r="O1009" t="s">
        <v>50</v>
      </c>
      <c r="P1009" t="s">
        <v>31</v>
      </c>
      <c r="Q1009" t="s">
        <v>430</v>
      </c>
      <c r="R1009" t="s">
        <v>44</v>
      </c>
      <c r="S1009" t="s">
        <v>45</v>
      </c>
      <c r="T1009" t="s">
        <v>431</v>
      </c>
      <c r="U1009" t="s">
        <v>53</v>
      </c>
      <c r="V1009">
        <v>0.26470588235294101</v>
      </c>
      <c r="W1009">
        <v>2004</v>
      </c>
      <c r="X1009">
        <v>11</v>
      </c>
      <c r="Y1009">
        <v>4</v>
      </c>
    </row>
    <row r="1010" spans="1:25" x14ac:dyDescent="0.25">
      <c r="A1010">
        <v>10350</v>
      </c>
      <c r="B1010">
        <v>44</v>
      </c>
      <c r="C1010">
        <v>100</v>
      </c>
      <c r="D1010">
        <v>1</v>
      </c>
      <c r="E1010">
        <v>5191.12</v>
      </c>
      <c r="F1010" s="1">
        <v>38323</v>
      </c>
      <c r="G1010" t="s">
        <v>25</v>
      </c>
      <c r="H1010" t="s">
        <v>581</v>
      </c>
      <c r="I1010">
        <v>136</v>
      </c>
      <c r="J1010" t="s">
        <v>637</v>
      </c>
      <c r="K1010" t="s">
        <v>186</v>
      </c>
      <c r="L1010" t="s">
        <v>187</v>
      </c>
      <c r="M1010" t="s">
        <v>188</v>
      </c>
      <c r="N1010" t="s">
        <v>31</v>
      </c>
      <c r="O1010" t="s">
        <v>189</v>
      </c>
      <c r="P1010" t="s">
        <v>31</v>
      </c>
      <c r="Q1010" t="s">
        <v>190</v>
      </c>
      <c r="R1010" t="s">
        <v>191</v>
      </c>
      <c r="S1010" t="s">
        <v>45</v>
      </c>
      <c r="T1010" t="s">
        <v>192</v>
      </c>
      <c r="U1010" t="s">
        <v>53</v>
      </c>
      <c r="V1010">
        <v>0.26470588235294101</v>
      </c>
      <c r="W1010">
        <v>2004</v>
      </c>
      <c r="X1010">
        <v>12</v>
      </c>
      <c r="Y1010">
        <v>4</v>
      </c>
    </row>
    <row r="1011" spans="1:25" x14ac:dyDescent="0.25">
      <c r="A1011">
        <v>10372</v>
      </c>
      <c r="B1011">
        <v>28</v>
      </c>
      <c r="C1011">
        <v>100</v>
      </c>
      <c r="D1011">
        <v>3</v>
      </c>
      <c r="E1011">
        <v>3862.88</v>
      </c>
      <c r="F1011" s="1">
        <v>38378</v>
      </c>
      <c r="G1011" t="s">
        <v>25</v>
      </c>
      <c r="H1011" t="s">
        <v>581</v>
      </c>
      <c r="I1011">
        <v>136</v>
      </c>
      <c r="J1011" t="s">
        <v>637</v>
      </c>
      <c r="K1011" t="s">
        <v>261</v>
      </c>
      <c r="L1011" t="s">
        <v>262</v>
      </c>
      <c r="M1011" t="s">
        <v>263</v>
      </c>
      <c r="N1011" t="s">
        <v>31</v>
      </c>
      <c r="O1011" t="s">
        <v>264</v>
      </c>
      <c r="P1011" t="s">
        <v>265</v>
      </c>
      <c r="Q1011" t="s">
        <v>266</v>
      </c>
      <c r="R1011" t="s">
        <v>212</v>
      </c>
      <c r="S1011" t="s">
        <v>212</v>
      </c>
      <c r="T1011" t="s">
        <v>267</v>
      </c>
      <c r="U1011" t="s">
        <v>53</v>
      </c>
      <c r="V1011">
        <v>0.26470588235294101</v>
      </c>
      <c r="W1011">
        <v>2005</v>
      </c>
      <c r="X1011">
        <v>1</v>
      </c>
      <c r="Y1011">
        <v>1</v>
      </c>
    </row>
    <row r="1012" spans="1:25" x14ac:dyDescent="0.25">
      <c r="A1012">
        <v>10383</v>
      </c>
      <c r="B1012">
        <v>24</v>
      </c>
      <c r="C1012">
        <v>61.52</v>
      </c>
      <c r="D1012">
        <v>9</v>
      </c>
      <c r="E1012">
        <v>1476.48</v>
      </c>
      <c r="F1012" s="1">
        <v>38405</v>
      </c>
      <c r="G1012" t="s">
        <v>25</v>
      </c>
      <c r="H1012" t="s">
        <v>581</v>
      </c>
      <c r="I1012">
        <v>136</v>
      </c>
      <c r="J1012" t="s">
        <v>637</v>
      </c>
      <c r="K1012" t="s">
        <v>186</v>
      </c>
      <c r="L1012" t="s">
        <v>187</v>
      </c>
      <c r="M1012" t="s">
        <v>188</v>
      </c>
      <c r="N1012" t="s">
        <v>31</v>
      </c>
      <c r="O1012" t="s">
        <v>189</v>
      </c>
      <c r="P1012" t="s">
        <v>31</v>
      </c>
      <c r="Q1012" t="s">
        <v>190</v>
      </c>
      <c r="R1012" t="s">
        <v>191</v>
      </c>
      <c r="S1012" t="s">
        <v>45</v>
      </c>
      <c r="T1012" t="s">
        <v>192</v>
      </c>
      <c r="U1012" t="s">
        <v>38</v>
      </c>
      <c r="V1012">
        <v>0.54764705882352904</v>
      </c>
      <c r="W1012">
        <v>2005</v>
      </c>
      <c r="X1012">
        <v>2</v>
      </c>
      <c r="Y1012">
        <v>1</v>
      </c>
    </row>
    <row r="1013" spans="1:25" x14ac:dyDescent="0.25">
      <c r="A1013">
        <v>10396</v>
      </c>
      <c r="B1013">
        <v>33</v>
      </c>
      <c r="C1013">
        <v>100</v>
      </c>
      <c r="D1013">
        <v>2</v>
      </c>
      <c r="E1013">
        <v>5273.73</v>
      </c>
      <c r="F1013" s="1">
        <v>38434</v>
      </c>
      <c r="G1013" t="s">
        <v>25</v>
      </c>
      <c r="H1013" t="s">
        <v>581</v>
      </c>
      <c r="I1013">
        <v>136</v>
      </c>
      <c r="J1013" t="s">
        <v>637</v>
      </c>
      <c r="K1013" t="s">
        <v>287</v>
      </c>
      <c r="L1013" t="s">
        <v>288</v>
      </c>
      <c r="M1013" t="s">
        <v>289</v>
      </c>
      <c r="N1013" t="s">
        <v>31</v>
      </c>
      <c r="O1013" t="s">
        <v>290</v>
      </c>
      <c r="P1013" t="s">
        <v>58</v>
      </c>
      <c r="Q1013" t="s">
        <v>121</v>
      </c>
      <c r="R1013" t="s">
        <v>35</v>
      </c>
      <c r="S1013" t="s">
        <v>36</v>
      </c>
      <c r="T1013" t="s">
        <v>291</v>
      </c>
      <c r="U1013" t="s">
        <v>53</v>
      </c>
      <c r="V1013">
        <v>0.26470588235294101</v>
      </c>
      <c r="W1013">
        <v>2005</v>
      </c>
      <c r="X1013">
        <v>3</v>
      </c>
      <c r="Y1013">
        <v>1</v>
      </c>
    </row>
    <row r="1014" spans="1:25" x14ac:dyDescent="0.25">
      <c r="A1014">
        <v>10414</v>
      </c>
      <c r="B1014">
        <v>41</v>
      </c>
      <c r="C1014">
        <v>100</v>
      </c>
      <c r="D1014">
        <v>12</v>
      </c>
      <c r="E1014">
        <v>4872.03</v>
      </c>
      <c r="F1014" s="1">
        <v>38478</v>
      </c>
      <c r="G1014" t="s">
        <v>425</v>
      </c>
      <c r="H1014" t="s">
        <v>581</v>
      </c>
      <c r="I1014">
        <v>136</v>
      </c>
      <c r="J1014" t="s">
        <v>637</v>
      </c>
      <c r="K1014" t="s">
        <v>401</v>
      </c>
      <c r="L1014" t="s">
        <v>402</v>
      </c>
      <c r="M1014" t="s">
        <v>403</v>
      </c>
      <c r="N1014" t="s">
        <v>31</v>
      </c>
      <c r="O1014" t="s">
        <v>404</v>
      </c>
      <c r="P1014" t="s">
        <v>133</v>
      </c>
      <c r="Q1014" t="s">
        <v>405</v>
      </c>
      <c r="R1014" t="s">
        <v>35</v>
      </c>
      <c r="S1014" t="s">
        <v>36</v>
      </c>
      <c r="T1014" t="s">
        <v>406</v>
      </c>
      <c r="U1014" t="s">
        <v>53</v>
      </c>
      <c r="V1014">
        <v>0.26470588235294101</v>
      </c>
      <c r="W1014">
        <v>2005</v>
      </c>
      <c r="X1014">
        <v>5</v>
      </c>
      <c r="Y1014">
        <v>2</v>
      </c>
    </row>
    <row r="1015" spans="1:25" x14ac:dyDescent="0.25">
      <c r="A1015">
        <v>10104</v>
      </c>
      <c r="B1015">
        <v>23</v>
      </c>
      <c r="C1015">
        <v>100</v>
      </c>
      <c r="D1015">
        <v>13</v>
      </c>
      <c r="E1015">
        <v>4556.99</v>
      </c>
      <c r="F1015" s="1">
        <v>37652</v>
      </c>
      <c r="G1015" t="s">
        <v>25</v>
      </c>
      <c r="H1015" t="s">
        <v>193</v>
      </c>
      <c r="I1015">
        <v>169</v>
      </c>
      <c r="J1015" t="s">
        <v>638</v>
      </c>
      <c r="K1015" t="s">
        <v>186</v>
      </c>
      <c r="L1015" t="s">
        <v>187</v>
      </c>
      <c r="M1015" t="s">
        <v>188</v>
      </c>
      <c r="N1015" t="s">
        <v>31</v>
      </c>
      <c r="O1015" t="s">
        <v>189</v>
      </c>
      <c r="P1015" t="s">
        <v>31</v>
      </c>
      <c r="Q1015" t="s">
        <v>190</v>
      </c>
      <c r="R1015" t="s">
        <v>191</v>
      </c>
      <c r="S1015" t="s">
        <v>45</v>
      </c>
      <c r="T1015" t="s">
        <v>192</v>
      </c>
      <c r="U1015" t="s">
        <v>53</v>
      </c>
      <c r="V1015">
        <v>0.40828402366863897</v>
      </c>
      <c r="W1015">
        <v>2003</v>
      </c>
      <c r="X1015">
        <v>1</v>
      </c>
      <c r="Y1015">
        <v>1</v>
      </c>
    </row>
    <row r="1016" spans="1:25" x14ac:dyDescent="0.25">
      <c r="A1016">
        <v>10109</v>
      </c>
      <c r="B1016">
        <v>46</v>
      </c>
      <c r="C1016">
        <v>100</v>
      </c>
      <c r="D1016">
        <v>5</v>
      </c>
      <c r="E1016">
        <v>8257</v>
      </c>
      <c r="F1016" s="1">
        <v>37690</v>
      </c>
      <c r="G1016" t="s">
        <v>25</v>
      </c>
      <c r="H1016" t="s">
        <v>193</v>
      </c>
      <c r="I1016">
        <v>169</v>
      </c>
      <c r="J1016" t="s">
        <v>638</v>
      </c>
      <c r="K1016" t="s">
        <v>326</v>
      </c>
      <c r="L1016" t="s">
        <v>327</v>
      </c>
      <c r="M1016" t="s">
        <v>328</v>
      </c>
      <c r="N1016" t="s">
        <v>31</v>
      </c>
      <c r="O1016" t="s">
        <v>229</v>
      </c>
      <c r="P1016" t="s">
        <v>153</v>
      </c>
      <c r="Q1016" t="s">
        <v>230</v>
      </c>
      <c r="R1016" t="s">
        <v>35</v>
      </c>
      <c r="S1016" t="s">
        <v>36</v>
      </c>
      <c r="T1016" t="s">
        <v>329</v>
      </c>
      <c r="U1016" t="s">
        <v>163</v>
      </c>
      <c r="V1016">
        <v>0.40828402366863897</v>
      </c>
      <c r="W1016">
        <v>2003</v>
      </c>
      <c r="X1016">
        <v>3</v>
      </c>
      <c r="Y1016">
        <v>1</v>
      </c>
    </row>
    <row r="1017" spans="1:25" x14ac:dyDescent="0.25">
      <c r="A1017">
        <v>10114</v>
      </c>
      <c r="B1017">
        <v>48</v>
      </c>
      <c r="C1017">
        <v>100</v>
      </c>
      <c r="D1017">
        <v>4</v>
      </c>
      <c r="E1017">
        <v>8209.44</v>
      </c>
      <c r="F1017" s="1">
        <v>37712</v>
      </c>
      <c r="G1017" t="s">
        <v>25</v>
      </c>
      <c r="H1017" t="s">
        <v>193</v>
      </c>
      <c r="I1017">
        <v>169</v>
      </c>
      <c r="J1017" t="s">
        <v>638</v>
      </c>
      <c r="K1017" t="s">
        <v>427</v>
      </c>
      <c r="L1017" t="s">
        <v>428</v>
      </c>
      <c r="M1017" t="s">
        <v>429</v>
      </c>
      <c r="N1017" t="s">
        <v>31</v>
      </c>
      <c r="O1017" t="s">
        <v>50</v>
      </c>
      <c r="P1017" t="s">
        <v>31</v>
      </c>
      <c r="Q1017" t="s">
        <v>430</v>
      </c>
      <c r="R1017" t="s">
        <v>44</v>
      </c>
      <c r="S1017" t="s">
        <v>45</v>
      </c>
      <c r="T1017" t="s">
        <v>431</v>
      </c>
      <c r="U1017" t="s">
        <v>163</v>
      </c>
      <c r="V1017">
        <v>0.40828402366863897</v>
      </c>
      <c r="W1017">
        <v>2003</v>
      </c>
      <c r="X1017">
        <v>4</v>
      </c>
      <c r="Y1017">
        <v>2</v>
      </c>
    </row>
    <row r="1018" spans="1:25" x14ac:dyDescent="0.25">
      <c r="A1018">
        <v>10122</v>
      </c>
      <c r="B1018">
        <v>25</v>
      </c>
      <c r="C1018">
        <v>100</v>
      </c>
      <c r="D1018">
        <v>3</v>
      </c>
      <c r="E1018">
        <v>3598.5</v>
      </c>
      <c r="F1018" s="1">
        <v>37749</v>
      </c>
      <c r="G1018" t="s">
        <v>25</v>
      </c>
      <c r="H1018" t="s">
        <v>193</v>
      </c>
      <c r="I1018">
        <v>169</v>
      </c>
      <c r="J1018" t="s">
        <v>638</v>
      </c>
      <c r="K1018" t="s">
        <v>457</v>
      </c>
      <c r="L1018" t="s">
        <v>458</v>
      </c>
      <c r="M1018" t="s">
        <v>459</v>
      </c>
      <c r="N1018" t="s">
        <v>31</v>
      </c>
      <c r="O1018" t="s">
        <v>460</v>
      </c>
      <c r="P1018" t="s">
        <v>31</v>
      </c>
      <c r="Q1018" t="s">
        <v>461</v>
      </c>
      <c r="R1018" t="s">
        <v>44</v>
      </c>
      <c r="S1018" t="s">
        <v>45</v>
      </c>
      <c r="T1018" t="s">
        <v>462</v>
      </c>
      <c r="U1018" t="s">
        <v>53</v>
      </c>
      <c r="V1018">
        <v>0.40828402366863897</v>
      </c>
      <c r="W1018">
        <v>2003</v>
      </c>
      <c r="X1018">
        <v>5</v>
      </c>
      <c r="Y1018">
        <v>2</v>
      </c>
    </row>
    <row r="1019" spans="1:25" x14ac:dyDescent="0.25">
      <c r="A1019">
        <v>10127</v>
      </c>
      <c r="B1019">
        <v>22</v>
      </c>
      <c r="C1019">
        <v>100</v>
      </c>
      <c r="D1019">
        <v>15</v>
      </c>
      <c r="E1019">
        <v>3837.24</v>
      </c>
      <c r="F1019" s="1">
        <v>37775</v>
      </c>
      <c r="G1019" t="s">
        <v>25</v>
      </c>
      <c r="H1019" t="s">
        <v>193</v>
      </c>
      <c r="I1019">
        <v>169</v>
      </c>
      <c r="J1019" t="s">
        <v>638</v>
      </c>
      <c r="K1019" t="s">
        <v>500</v>
      </c>
      <c r="L1019" t="s">
        <v>501</v>
      </c>
      <c r="M1019" t="s">
        <v>502</v>
      </c>
      <c r="N1019" t="s">
        <v>503</v>
      </c>
      <c r="O1019" t="s">
        <v>32</v>
      </c>
      <c r="P1019" t="s">
        <v>33</v>
      </c>
      <c r="Q1019" t="s">
        <v>34</v>
      </c>
      <c r="R1019" t="s">
        <v>35</v>
      </c>
      <c r="S1019" t="s">
        <v>36</v>
      </c>
      <c r="T1019" t="s">
        <v>504</v>
      </c>
      <c r="U1019" t="s">
        <v>53</v>
      </c>
      <c r="V1019">
        <v>0.40828402366863897</v>
      </c>
      <c r="W1019">
        <v>2003</v>
      </c>
      <c r="X1019">
        <v>6</v>
      </c>
      <c r="Y1019">
        <v>2</v>
      </c>
    </row>
    <row r="1020" spans="1:25" x14ac:dyDescent="0.25">
      <c r="A1020">
        <v>10136</v>
      </c>
      <c r="B1020">
        <v>41</v>
      </c>
      <c r="C1020">
        <v>100</v>
      </c>
      <c r="D1020">
        <v>3</v>
      </c>
      <c r="E1020">
        <v>8331.61</v>
      </c>
      <c r="F1020" s="1">
        <v>37806</v>
      </c>
      <c r="G1020" t="s">
        <v>25</v>
      </c>
      <c r="H1020" t="s">
        <v>193</v>
      </c>
      <c r="I1020">
        <v>169</v>
      </c>
      <c r="J1020" t="s">
        <v>638</v>
      </c>
      <c r="K1020" t="s">
        <v>360</v>
      </c>
      <c r="L1020" t="s">
        <v>361</v>
      </c>
      <c r="M1020" t="s">
        <v>362</v>
      </c>
      <c r="N1020" t="s">
        <v>31</v>
      </c>
      <c r="O1020" t="s">
        <v>363</v>
      </c>
      <c r="P1020" t="s">
        <v>31</v>
      </c>
      <c r="Q1020" t="s">
        <v>364</v>
      </c>
      <c r="R1020" t="s">
        <v>44</v>
      </c>
      <c r="S1020" t="s">
        <v>45</v>
      </c>
      <c r="T1020" t="s">
        <v>365</v>
      </c>
      <c r="U1020" t="s">
        <v>163</v>
      </c>
      <c r="V1020">
        <v>0.40828402366863897</v>
      </c>
      <c r="W1020">
        <v>2003</v>
      </c>
      <c r="X1020">
        <v>7</v>
      </c>
      <c r="Y1020">
        <v>3</v>
      </c>
    </row>
    <row r="1021" spans="1:25" x14ac:dyDescent="0.25">
      <c r="A1021">
        <v>10141</v>
      </c>
      <c r="B1021">
        <v>34</v>
      </c>
      <c r="C1021">
        <v>100</v>
      </c>
      <c r="D1021">
        <v>9</v>
      </c>
      <c r="E1021">
        <v>4836.5</v>
      </c>
      <c r="F1021" s="1">
        <v>37834</v>
      </c>
      <c r="G1021" t="s">
        <v>25</v>
      </c>
      <c r="H1021" t="s">
        <v>193</v>
      </c>
      <c r="I1021">
        <v>169</v>
      </c>
      <c r="J1021" t="s">
        <v>638</v>
      </c>
      <c r="K1021" t="s">
        <v>493</v>
      </c>
      <c r="L1021" t="s">
        <v>494</v>
      </c>
      <c r="M1021" t="s">
        <v>495</v>
      </c>
      <c r="N1021" t="s">
        <v>31</v>
      </c>
      <c r="O1021" t="s">
        <v>496</v>
      </c>
      <c r="P1021" t="s">
        <v>31</v>
      </c>
      <c r="Q1021" t="s">
        <v>497</v>
      </c>
      <c r="R1021" t="s">
        <v>141</v>
      </c>
      <c r="S1021" t="s">
        <v>45</v>
      </c>
      <c r="T1021" t="s">
        <v>498</v>
      </c>
      <c r="U1021" t="s">
        <v>53</v>
      </c>
      <c r="V1021">
        <v>0.40828402366863897</v>
      </c>
      <c r="W1021">
        <v>2003</v>
      </c>
      <c r="X1021">
        <v>8</v>
      </c>
      <c r="Y1021">
        <v>3</v>
      </c>
    </row>
    <row r="1022" spans="1:25" x14ac:dyDescent="0.25">
      <c r="A1022">
        <v>10148</v>
      </c>
      <c r="B1022">
        <v>32</v>
      </c>
      <c r="C1022">
        <v>100</v>
      </c>
      <c r="D1022">
        <v>14</v>
      </c>
      <c r="E1022">
        <v>5418.88</v>
      </c>
      <c r="F1022" s="1">
        <v>37875</v>
      </c>
      <c r="G1022" t="s">
        <v>25</v>
      </c>
      <c r="H1022" t="s">
        <v>193</v>
      </c>
      <c r="I1022">
        <v>169</v>
      </c>
      <c r="J1022" t="s">
        <v>638</v>
      </c>
      <c r="K1022" t="s">
        <v>304</v>
      </c>
      <c r="L1022" t="s">
        <v>305</v>
      </c>
      <c r="M1022" t="s">
        <v>306</v>
      </c>
      <c r="N1022" t="s">
        <v>307</v>
      </c>
      <c r="O1022" t="s">
        <v>308</v>
      </c>
      <c r="P1022" t="s">
        <v>169</v>
      </c>
      <c r="Q1022" t="s">
        <v>309</v>
      </c>
      <c r="R1022" t="s">
        <v>101</v>
      </c>
      <c r="S1022" t="s">
        <v>102</v>
      </c>
      <c r="T1022" t="s">
        <v>310</v>
      </c>
      <c r="U1022" t="s">
        <v>53</v>
      </c>
      <c r="V1022">
        <v>0.40828402366863897</v>
      </c>
      <c r="W1022">
        <v>2003</v>
      </c>
      <c r="X1022">
        <v>9</v>
      </c>
      <c r="Y1022">
        <v>3</v>
      </c>
    </row>
    <row r="1023" spans="1:25" x14ac:dyDescent="0.25">
      <c r="A1023">
        <v>10151</v>
      </c>
      <c r="B1023">
        <v>21</v>
      </c>
      <c r="C1023">
        <v>100</v>
      </c>
      <c r="D1023">
        <v>7</v>
      </c>
      <c r="E1023">
        <v>3734.01</v>
      </c>
      <c r="F1023" s="1">
        <v>37885</v>
      </c>
      <c r="G1023" t="s">
        <v>25</v>
      </c>
      <c r="H1023" t="s">
        <v>193</v>
      </c>
      <c r="I1023">
        <v>169</v>
      </c>
      <c r="J1023" t="s">
        <v>638</v>
      </c>
      <c r="K1023" t="s">
        <v>414</v>
      </c>
      <c r="L1023" t="s">
        <v>415</v>
      </c>
      <c r="M1023" t="s">
        <v>416</v>
      </c>
      <c r="N1023" t="s">
        <v>31</v>
      </c>
      <c r="O1023" t="s">
        <v>417</v>
      </c>
      <c r="P1023" t="s">
        <v>31</v>
      </c>
      <c r="Q1023" t="s">
        <v>418</v>
      </c>
      <c r="R1023" t="s">
        <v>141</v>
      </c>
      <c r="S1023" t="s">
        <v>45</v>
      </c>
      <c r="T1023" t="s">
        <v>419</v>
      </c>
      <c r="U1023" t="s">
        <v>53</v>
      </c>
      <c r="V1023">
        <v>0.40828402366863897</v>
      </c>
      <c r="W1023">
        <v>2003</v>
      </c>
      <c r="X1023">
        <v>9</v>
      </c>
      <c r="Y1023">
        <v>3</v>
      </c>
    </row>
    <row r="1024" spans="1:25" x14ac:dyDescent="0.25">
      <c r="A1024">
        <v>10160</v>
      </c>
      <c r="B1024">
        <v>20</v>
      </c>
      <c r="C1024">
        <v>100</v>
      </c>
      <c r="D1024">
        <v>1</v>
      </c>
      <c r="E1024">
        <v>3996.4</v>
      </c>
      <c r="F1024" s="1">
        <v>37905</v>
      </c>
      <c r="G1024" t="s">
        <v>25</v>
      </c>
      <c r="H1024" t="s">
        <v>193</v>
      </c>
      <c r="I1024">
        <v>169</v>
      </c>
      <c r="J1024" t="s">
        <v>638</v>
      </c>
      <c r="K1024" t="s">
        <v>377</v>
      </c>
      <c r="L1024" t="s">
        <v>378</v>
      </c>
      <c r="M1024" t="s">
        <v>379</v>
      </c>
      <c r="N1024" t="s">
        <v>31</v>
      </c>
      <c r="O1024" t="s">
        <v>380</v>
      </c>
      <c r="P1024" t="s">
        <v>58</v>
      </c>
      <c r="Q1024" t="s">
        <v>31</v>
      </c>
      <c r="R1024" t="s">
        <v>35</v>
      </c>
      <c r="S1024" t="s">
        <v>36</v>
      </c>
      <c r="T1024" t="s">
        <v>381</v>
      </c>
      <c r="U1024" t="s">
        <v>53</v>
      </c>
      <c r="V1024">
        <v>0.40828402366863897</v>
      </c>
      <c r="W1024">
        <v>2003</v>
      </c>
      <c r="X1024">
        <v>10</v>
      </c>
      <c r="Y1024">
        <v>4</v>
      </c>
    </row>
    <row r="1025" spans="1:25" x14ac:dyDescent="0.25">
      <c r="A1025">
        <v>10165</v>
      </c>
      <c r="B1025">
        <v>47</v>
      </c>
      <c r="C1025">
        <v>100</v>
      </c>
      <c r="D1025">
        <v>16</v>
      </c>
      <c r="E1025">
        <v>8754.69</v>
      </c>
      <c r="F1025" s="1">
        <v>37916</v>
      </c>
      <c r="G1025" t="s">
        <v>25</v>
      </c>
      <c r="H1025" t="s">
        <v>193</v>
      </c>
      <c r="I1025">
        <v>169</v>
      </c>
      <c r="J1025" t="s">
        <v>638</v>
      </c>
      <c r="K1025" t="s">
        <v>207</v>
      </c>
      <c r="L1025" t="s">
        <v>208</v>
      </c>
      <c r="M1025" t="s">
        <v>209</v>
      </c>
      <c r="N1025" t="s">
        <v>31</v>
      </c>
      <c r="O1025" t="s">
        <v>210</v>
      </c>
      <c r="P1025" t="s">
        <v>31</v>
      </c>
      <c r="Q1025" t="s">
        <v>211</v>
      </c>
      <c r="R1025" t="s">
        <v>210</v>
      </c>
      <c r="S1025" t="s">
        <v>212</v>
      </c>
      <c r="T1025" t="s">
        <v>213</v>
      </c>
      <c r="U1025" t="s">
        <v>163</v>
      </c>
      <c r="V1025">
        <v>0.40828402366863897</v>
      </c>
      <c r="W1025">
        <v>2003</v>
      </c>
      <c r="X1025">
        <v>10</v>
      </c>
      <c r="Y1025">
        <v>4</v>
      </c>
    </row>
    <row r="1026" spans="1:25" x14ac:dyDescent="0.25">
      <c r="A1026">
        <v>10171</v>
      </c>
      <c r="B1026">
        <v>39</v>
      </c>
      <c r="C1026">
        <v>100</v>
      </c>
      <c r="D1026">
        <v>3</v>
      </c>
      <c r="E1026">
        <v>5481.45</v>
      </c>
      <c r="F1026" s="1">
        <v>37930</v>
      </c>
      <c r="G1026" t="s">
        <v>25</v>
      </c>
      <c r="H1026" t="s">
        <v>193</v>
      </c>
      <c r="I1026">
        <v>169</v>
      </c>
      <c r="J1026" t="s">
        <v>638</v>
      </c>
      <c r="K1026" t="s">
        <v>311</v>
      </c>
      <c r="L1026" t="s">
        <v>312</v>
      </c>
      <c r="M1026" t="s">
        <v>313</v>
      </c>
      <c r="N1026" t="s">
        <v>31</v>
      </c>
      <c r="O1026" t="s">
        <v>314</v>
      </c>
      <c r="P1026" t="s">
        <v>315</v>
      </c>
      <c r="Q1026" t="s">
        <v>316</v>
      </c>
      <c r="R1026" t="s">
        <v>244</v>
      </c>
      <c r="S1026" t="s">
        <v>36</v>
      </c>
      <c r="T1026" t="s">
        <v>317</v>
      </c>
      <c r="U1026" t="s">
        <v>53</v>
      </c>
      <c r="V1026">
        <v>0.40828402366863897</v>
      </c>
      <c r="W1026">
        <v>2003</v>
      </c>
      <c r="X1026">
        <v>11</v>
      </c>
      <c r="Y1026">
        <v>4</v>
      </c>
    </row>
    <row r="1027" spans="1:25" x14ac:dyDescent="0.25">
      <c r="A1027">
        <v>10175</v>
      </c>
      <c r="B1027">
        <v>29</v>
      </c>
      <c r="C1027">
        <v>100</v>
      </c>
      <c r="D1027">
        <v>5</v>
      </c>
      <c r="E1027">
        <v>4419.8900000000003</v>
      </c>
      <c r="F1027" s="1">
        <v>37931</v>
      </c>
      <c r="G1027" t="s">
        <v>25</v>
      </c>
      <c r="H1027" t="s">
        <v>193</v>
      </c>
      <c r="I1027">
        <v>169</v>
      </c>
      <c r="J1027" t="s">
        <v>638</v>
      </c>
      <c r="K1027" t="s">
        <v>349</v>
      </c>
      <c r="L1027" t="s">
        <v>350</v>
      </c>
      <c r="M1027" t="s">
        <v>351</v>
      </c>
      <c r="N1027" t="s">
        <v>31</v>
      </c>
      <c r="O1027" t="s">
        <v>352</v>
      </c>
      <c r="P1027" t="s">
        <v>31</v>
      </c>
      <c r="Q1027" t="s">
        <v>353</v>
      </c>
      <c r="R1027" t="s">
        <v>183</v>
      </c>
      <c r="S1027" t="s">
        <v>45</v>
      </c>
      <c r="T1027" t="s">
        <v>354</v>
      </c>
      <c r="U1027" t="s">
        <v>53</v>
      </c>
      <c r="V1027">
        <v>0.40828402366863897</v>
      </c>
      <c r="W1027">
        <v>2003</v>
      </c>
      <c r="X1027">
        <v>11</v>
      </c>
      <c r="Y1027">
        <v>4</v>
      </c>
    </row>
    <row r="1028" spans="1:25" x14ac:dyDescent="0.25">
      <c r="A1028">
        <v>10181</v>
      </c>
      <c r="B1028">
        <v>45</v>
      </c>
      <c r="C1028">
        <v>100</v>
      </c>
      <c r="D1028">
        <v>7</v>
      </c>
      <c r="E1028">
        <v>6324.75</v>
      </c>
      <c r="F1028" s="1">
        <v>37937</v>
      </c>
      <c r="G1028" t="s">
        <v>25</v>
      </c>
      <c r="H1028" t="s">
        <v>193</v>
      </c>
      <c r="I1028">
        <v>169</v>
      </c>
      <c r="J1028" t="s">
        <v>638</v>
      </c>
      <c r="K1028" t="s">
        <v>78</v>
      </c>
      <c r="L1028" t="s">
        <v>79</v>
      </c>
      <c r="M1028" t="s">
        <v>80</v>
      </c>
      <c r="N1028" t="s">
        <v>31</v>
      </c>
      <c r="O1028" t="s">
        <v>81</v>
      </c>
      <c r="P1028" t="s">
        <v>31</v>
      </c>
      <c r="Q1028" t="s">
        <v>82</v>
      </c>
      <c r="R1028" t="s">
        <v>83</v>
      </c>
      <c r="S1028" t="s">
        <v>45</v>
      </c>
      <c r="T1028" t="s">
        <v>84</v>
      </c>
      <c r="U1028" t="s">
        <v>53</v>
      </c>
      <c r="V1028">
        <v>0.40828402366863897</v>
      </c>
      <c r="W1028">
        <v>2003</v>
      </c>
      <c r="X1028">
        <v>11</v>
      </c>
      <c r="Y1028">
        <v>4</v>
      </c>
    </row>
    <row r="1029" spans="1:25" x14ac:dyDescent="0.25">
      <c r="A1029">
        <v>10184</v>
      </c>
      <c r="B1029">
        <v>28</v>
      </c>
      <c r="C1029">
        <v>100</v>
      </c>
      <c r="D1029">
        <v>10</v>
      </c>
      <c r="E1029">
        <v>4409.72</v>
      </c>
      <c r="F1029" s="1">
        <v>37939</v>
      </c>
      <c r="G1029" t="s">
        <v>25</v>
      </c>
      <c r="H1029" t="s">
        <v>193</v>
      </c>
      <c r="I1029">
        <v>169</v>
      </c>
      <c r="J1029" t="s">
        <v>638</v>
      </c>
      <c r="K1029" t="s">
        <v>548</v>
      </c>
      <c r="L1029" t="s">
        <v>549</v>
      </c>
      <c r="M1029" t="s">
        <v>550</v>
      </c>
      <c r="N1029" t="s">
        <v>31</v>
      </c>
      <c r="O1029" t="s">
        <v>551</v>
      </c>
      <c r="P1029" t="s">
        <v>31</v>
      </c>
      <c r="Q1029" t="s">
        <v>552</v>
      </c>
      <c r="R1029" t="s">
        <v>191</v>
      </c>
      <c r="S1029" t="s">
        <v>45</v>
      </c>
      <c r="T1029" t="s">
        <v>553</v>
      </c>
      <c r="U1029" t="s">
        <v>53</v>
      </c>
      <c r="V1029">
        <v>0.40828402366863897</v>
      </c>
      <c r="W1029">
        <v>2003</v>
      </c>
      <c r="X1029">
        <v>11</v>
      </c>
      <c r="Y1029">
        <v>4</v>
      </c>
    </row>
    <row r="1030" spans="1:25" x14ac:dyDescent="0.25">
      <c r="A1030">
        <v>10192</v>
      </c>
      <c r="B1030">
        <v>26</v>
      </c>
      <c r="C1030">
        <v>100</v>
      </c>
      <c r="D1030">
        <v>12</v>
      </c>
      <c r="E1030">
        <v>3918.46</v>
      </c>
      <c r="F1030" s="1">
        <v>37945</v>
      </c>
      <c r="G1030" t="s">
        <v>25</v>
      </c>
      <c r="H1030" t="s">
        <v>193</v>
      </c>
      <c r="I1030">
        <v>169</v>
      </c>
      <c r="J1030" t="s">
        <v>638</v>
      </c>
      <c r="K1030" t="s">
        <v>292</v>
      </c>
      <c r="L1030" t="s">
        <v>293</v>
      </c>
      <c r="M1030" t="s">
        <v>294</v>
      </c>
      <c r="N1030" t="s">
        <v>31</v>
      </c>
      <c r="O1030" t="s">
        <v>295</v>
      </c>
      <c r="P1030" t="s">
        <v>296</v>
      </c>
      <c r="Q1030" t="s">
        <v>297</v>
      </c>
      <c r="R1030" t="s">
        <v>35</v>
      </c>
      <c r="S1030" t="s">
        <v>36</v>
      </c>
      <c r="T1030" t="s">
        <v>298</v>
      </c>
      <c r="U1030" t="s">
        <v>53</v>
      </c>
      <c r="V1030">
        <v>0.40828402366863897</v>
      </c>
      <c r="W1030">
        <v>2003</v>
      </c>
      <c r="X1030">
        <v>11</v>
      </c>
      <c r="Y1030">
        <v>4</v>
      </c>
    </row>
    <row r="1031" spans="1:25" x14ac:dyDescent="0.25">
      <c r="A1031">
        <v>10195</v>
      </c>
      <c r="B1031">
        <v>50</v>
      </c>
      <c r="C1031">
        <v>100</v>
      </c>
      <c r="D1031">
        <v>10</v>
      </c>
      <c r="E1031">
        <v>7620.5</v>
      </c>
      <c r="F1031" s="1">
        <v>37950</v>
      </c>
      <c r="G1031" t="s">
        <v>25</v>
      </c>
      <c r="H1031" t="s">
        <v>193</v>
      </c>
      <c r="I1031">
        <v>169</v>
      </c>
      <c r="J1031" t="s">
        <v>638</v>
      </c>
      <c r="K1031" t="s">
        <v>334</v>
      </c>
      <c r="L1031" t="s">
        <v>335</v>
      </c>
      <c r="M1031" t="s">
        <v>336</v>
      </c>
      <c r="N1031" t="s">
        <v>31</v>
      </c>
      <c r="O1031" t="s">
        <v>337</v>
      </c>
      <c r="P1031" t="s">
        <v>33</v>
      </c>
      <c r="Q1031" t="s">
        <v>338</v>
      </c>
      <c r="R1031" t="s">
        <v>35</v>
      </c>
      <c r="S1031" t="s">
        <v>36</v>
      </c>
      <c r="T1031" t="s">
        <v>339</v>
      </c>
      <c r="U1031" t="s">
        <v>163</v>
      </c>
      <c r="V1031">
        <v>0.40828402366863897</v>
      </c>
      <c r="W1031">
        <v>2003</v>
      </c>
      <c r="X1031">
        <v>11</v>
      </c>
      <c r="Y1031">
        <v>4</v>
      </c>
    </row>
    <row r="1032" spans="1:25" x14ac:dyDescent="0.25">
      <c r="A1032">
        <v>10203</v>
      </c>
      <c r="B1032">
        <v>48</v>
      </c>
      <c r="C1032">
        <v>100</v>
      </c>
      <c r="D1032">
        <v>1</v>
      </c>
      <c r="E1032">
        <v>8291.0400000000009</v>
      </c>
      <c r="F1032" s="1">
        <v>37957</v>
      </c>
      <c r="G1032" t="s">
        <v>25</v>
      </c>
      <c r="H1032" t="s">
        <v>193</v>
      </c>
      <c r="I1032">
        <v>169</v>
      </c>
      <c r="J1032" t="s">
        <v>638</v>
      </c>
      <c r="K1032" t="s">
        <v>186</v>
      </c>
      <c r="L1032" t="s">
        <v>187</v>
      </c>
      <c r="M1032" t="s">
        <v>188</v>
      </c>
      <c r="N1032" t="s">
        <v>31</v>
      </c>
      <c r="O1032" t="s">
        <v>189</v>
      </c>
      <c r="P1032" t="s">
        <v>31</v>
      </c>
      <c r="Q1032" t="s">
        <v>190</v>
      </c>
      <c r="R1032" t="s">
        <v>191</v>
      </c>
      <c r="S1032" t="s">
        <v>45</v>
      </c>
      <c r="T1032" t="s">
        <v>192</v>
      </c>
      <c r="U1032" t="s">
        <v>163</v>
      </c>
      <c r="V1032">
        <v>0.40828402366863897</v>
      </c>
      <c r="W1032">
        <v>2003</v>
      </c>
      <c r="X1032">
        <v>12</v>
      </c>
      <c r="Y1032">
        <v>4</v>
      </c>
    </row>
    <row r="1033" spans="1:25" x14ac:dyDescent="0.25">
      <c r="A1033">
        <v>10207</v>
      </c>
      <c r="B1033">
        <v>25</v>
      </c>
      <c r="C1033">
        <v>100</v>
      </c>
      <c r="D1033">
        <v>11</v>
      </c>
      <c r="E1033">
        <v>3937.25</v>
      </c>
      <c r="F1033" s="1">
        <v>37964</v>
      </c>
      <c r="G1033" t="s">
        <v>25</v>
      </c>
      <c r="H1033" t="s">
        <v>193</v>
      </c>
      <c r="I1033">
        <v>169</v>
      </c>
      <c r="J1033" t="s">
        <v>638</v>
      </c>
      <c r="K1033" t="s">
        <v>439</v>
      </c>
      <c r="L1033" t="s">
        <v>440</v>
      </c>
      <c r="M1033" t="s">
        <v>441</v>
      </c>
      <c r="N1033" t="s">
        <v>31</v>
      </c>
      <c r="O1033" t="s">
        <v>404</v>
      </c>
      <c r="P1033" t="s">
        <v>133</v>
      </c>
      <c r="Q1033" t="s">
        <v>405</v>
      </c>
      <c r="R1033" t="s">
        <v>35</v>
      </c>
      <c r="S1033" t="s">
        <v>36</v>
      </c>
      <c r="T1033" t="s">
        <v>442</v>
      </c>
      <c r="U1033" t="s">
        <v>53</v>
      </c>
      <c r="V1033">
        <v>0.40828402366863897</v>
      </c>
      <c r="W1033">
        <v>2003</v>
      </c>
      <c r="X1033">
        <v>12</v>
      </c>
      <c r="Y1033">
        <v>4</v>
      </c>
    </row>
    <row r="1034" spans="1:25" x14ac:dyDescent="0.25">
      <c r="A1034">
        <v>10212</v>
      </c>
      <c r="B1034">
        <v>40</v>
      </c>
      <c r="C1034">
        <v>100</v>
      </c>
      <c r="D1034">
        <v>11</v>
      </c>
      <c r="E1034">
        <v>5554.4</v>
      </c>
      <c r="F1034" s="1">
        <v>38002</v>
      </c>
      <c r="G1034" t="s">
        <v>25</v>
      </c>
      <c r="H1034" t="s">
        <v>193</v>
      </c>
      <c r="I1034">
        <v>169</v>
      </c>
      <c r="J1034" t="s">
        <v>638</v>
      </c>
      <c r="K1034" t="s">
        <v>186</v>
      </c>
      <c r="L1034" t="s">
        <v>187</v>
      </c>
      <c r="M1034" t="s">
        <v>188</v>
      </c>
      <c r="N1034" t="s">
        <v>31</v>
      </c>
      <c r="O1034" t="s">
        <v>189</v>
      </c>
      <c r="P1034" t="s">
        <v>31</v>
      </c>
      <c r="Q1034" t="s">
        <v>190</v>
      </c>
      <c r="R1034" t="s">
        <v>191</v>
      </c>
      <c r="S1034" t="s">
        <v>45</v>
      </c>
      <c r="T1034" t="s">
        <v>192</v>
      </c>
      <c r="U1034" t="s">
        <v>53</v>
      </c>
      <c r="V1034">
        <v>0.40828402366863897</v>
      </c>
      <c r="W1034">
        <v>2004</v>
      </c>
      <c r="X1034">
        <v>1</v>
      </c>
      <c r="Y1034">
        <v>1</v>
      </c>
    </row>
    <row r="1035" spans="1:25" x14ac:dyDescent="0.25">
      <c r="A1035">
        <v>10225</v>
      </c>
      <c r="B1035">
        <v>43</v>
      </c>
      <c r="C1035">
        <v>100</v>
      </c>
      <c r="D1035">
        <v>2</v>
      </c>
      <c r="E1035">
        <v>6407.86</v>
      </c>
      <c r="F1035" s="1">
        <v>38039</v>
      </c>
      <c r="G1035" t="s">
        <v>25</v>
      </c>
      <c r="H1035" t="s">
        <v>193</v>
      </c>
      <c r="I1035">
        <v>169</v>
      </c>
      <c r="J1035" t="s">
        <v>638</v>
      </c>
      <c r="K1035" t="s">
        <v>470</v>
      </c>
      <c r="L1035" t="s">
        <v>471</v>
      </c>
      <c r="M1035" t="s">
        <v>472</v>
      </c>
      <c r="N1035" t="s">
        <v>31</v>
      </c>
      <c r="O1035" t="s">
        <v>473</v>
      </c>
      <c r="P1035" t="s">
        <v>31</v>
      </c>
      <c r="Q1035" t="s">
        <v>474</v>
      </c>
      <c r="R1035" t="s">
        <v>475</v>
      </c>
      <c r="S1035" t="s">
        <v>45</v>
      </c>
      <c r="T1035" t="s">
        <v>476</v>
      </c>
      <c r="U1035" t="s">
        <v>53</v>
      </c>
      <c r="V1035">
        <v>0.40828402366863897</v>
      </c>
      <c r="W1035">
        <v>2004</v>
      </c>
      <c r="X1035">
        <v>2</v>
      </c>
      <c r="Y1035">
        <v>1</v>
      </c>
    </row>
    <row r="1036" spans="1:25" x14ac:dyDescent="0.25">
      <c r="A1036">
        <v>10229</v>
      </c>
      <c r="B1036">
        <v>22</v>
      </c>
      <c r="C1036">
        <v>100</v>
      </c>
      <c r="D1036">
        <v>5</v>
      </c>
      <c r="E1036">
        <v>4172.5200000000004</v>
      </c>
      <c r="F1036" s="1">
        <v>38057</v>
      </c>
      <c r="G1036" t="s">
        <v>25</v>
      </c>
      <c r="H1036" t="s">
        <v>193</v>
      </c>
      <c r="I1036">
        <v>169</v>
      </c>
      <c r="J1036" t="s">
        <v>638</v>
      </c>
      <c r="K1036" t="s">
        <v>287</v>
      </c>
      <c r="L1036" t="s">
        <v>288</v>
      </c>
      <c r="M1036" t="s">
        <v>289</v>
      </c>
      <c r="N1036" t="s">
        <v>31</v>
      </c>
      <c r="O1036" t="s">
        <v>290</v>
      </c>
      <c r="P1036" t="s">
        <v>58</v>
      </c>
      <c r="Q1036" t="s">
        <v>121</v>
      </c>
      <c r="R1036" t="s">
        <v>35</v>
      </c>
      <c r="S1036" t="s">
        <v>36</v>
      </c>
      <c r="T1036" t="s">
        <v>291</v>
      </c>
      <c r="U1036" t="s">
        <v>53</v>
      </c>
      <c r="V1036">
        <v>0.40828402366863897</v>
      </c>
      <c r="W1036">
        <v>2004</v>
      </c>
      <c r="X1036">
        <v>3</v>
      </c>
      <c r="Y1036">
        <v>1</v>
      </c>
    </row>
    <row r="1037" spans="1:25" x14ac:dyDescent="0.25">
      <c r="A1037">
        <v>10239</v>
      </c>
      <c r="B1037">
        <v>47</v>
      </c>
      <c r="C1037">
        <v>100</v>
      </c>
      <c r="D1037">
        <v>1</v>
      </c>
      <c r="E1037">
        <v>7083.37</v>
      </c>
      <c r="F1037" s="1">
        <v>38089</v>
      </c>
      <c r="G1037" t="s">
        <v>25</v>
      </c>
      <c r="H1037" t="s">
        <v>193</v>
      </c>
      <c r="I1037">
        <v>169</v>
      </c>
      <c r="J1037" t="s">
        <v>638</v>
      </c>
      <c r="K1037" t="s">
        <v>414</v>
      </c>
      <c r="L1037" t="s">
        <v>415</v>
      </c>
      <c r="M1037" t="s">
        <v>416</v>
      </c>
      <c r="N1037" t="s">
        <v>31</v>
      </c>
      <c r="O1037" t="s">
        <v>417</v>
      </c>
      <c r="P1037" t="s">
        <v>31</v>
      </c>
      <c r="Q1037" t="s">
        <v>418</v>
      </c>
      <c r="R1037" t="s">
        <v>141</v>
      </c>
      <c r="S1037" t="s">
        <v>45</v>
      </c>
      <c r="T1037" t="s">
        <v>419</v>
      </c>
      <c r="U1037" t="s">
        <v>163</v>
      </c>
      <c r="V1037">
        <v>0.40828402366863897</v>
      </c>
      <c r="W1037">
        <v>2004</v>
      </c>
      <c r="X1037">
        <v>4</v>
      </c>
      <c r="Y1037">
        <v>2</v>
      </c>
    </row>
    <row r="1038" spans="1:25" x14ac:dyDescent="0.25">
      <c r="A1038">
        <v>10246</v>
      </c>
      <c r="B1038">
        <v>36</v>
      </c>
      <c r="C1038">
        <v>100</v>
      </c>
      <c r="D1038">
        <v>9</v>
      </c>
      <c r="E1038">
        <v>7132.68</v>
      </c>
      <c r="F1038" s="1">
        <v>38112</v>
      </c>
      <c r="G1038" t="s">
        <v>25</v>
      </c>
      <c r="H1038" t="s">
        <v>193</v>
      </c>
      <c r="I1038">
        <v>169</v>
      </c>
      <c r="J1038" t="s">
        <v>638</v>
      </c>
      <c r="K1038" t="s">
        <v>186</v>
      </c>
      <c r="L1038" t="s">
        <v>187</v>
      </c>
      <c r="M1038" t="s">
        <v>188</v>
      </c>
      <c r="N1038" t="s">
        <v>31</v>
      </c>
      <c r="O1038" t="s">
        <v>189</v>
      </c>
      <c r="P1038" t="s">
        <v>31</v>
      </c>
      <c r="Q1038" t="s">
        <v>190</v>
      </c>
      <c r="R1038" t="s">
        <v>191</v>
      </c>
      <c r="S1038" t="s">
        <v>45</v>
      </c>
      <c r="T1038" t="s">
        <v>192</v>
      </c>
      <c r="U1038" t="s">
        <v>163</v>
      </c>
      <c r="V1038">
        <v>0.40828402366863897</v>
      </c>
      <c r="W1038">
        <v>2004</v>
      </c>
      <c r="X1038">
        <v>5</v>
      </c>
      <c r="Y1038">
        <v>2</v>
      </c>
    </row>
    <row r="1039" spans="1:25" x14ac:dyDescent="0.25">
      <c r="A1039">
        <v>10253</v>
      </c>
      <c r="B1039">
        <v>40</v>
      </c>
      <c r="C1039">
        <v>100</v>
      </c>
      <c r="D1039">
        <v>6</v>
      </c>
      <c r="E1039">
        <v>6773.6</v>
      </c>
      <c r="F1039" s="1">
        <v>38139</v>
      </c>
      <c r="G1039" t="s">
        <v>359</v>
      </c>
      <c r="H1039" t="s">
        <v>193</v>
      </c>
      <c r="I1039">
        <v>169</v>
      </c>
      <c r="J1039" t="s">
        <v>638</v>
      </c>
      <c r="K1039" t="s">
        <v>178</v>
      </c>
      <c r="L1039" t="s">
        <v>179</v>
      </c>
      <c r="M1039" t="s">
        <v>180</v>
      </c>
      <c r="N1039" t="s">
        <v>31</v>
      </c>
      <c r="O1039" t="s">
        <v>181</v>
      </c>
      <c r="P1039" t="s">
        <v>31</v>
      </c>
      <c r="Q1039" t="s">
        <v>182</v>
      </c>
      <c r="R1039" t="s">
        <v>183</v>
      </c>
      <c r="S1039" t="s">
        <v>45</v>
      </c>
      <c r="T1039" t="s">
        <v>184</v>
      </c>
      <c r="U1039" t="s">
        <v>53</v>
      </c>
      <c r="V1039">
        <v>0.40828402366863897</v>
      </c>
      <c r="W1039">
        <v>2004</v>
      </c>
      <c r="X1039">
        <v>6</v>
      </c>
      <c r="Y1039">
        <v>2</v>
      </c>
    </row>
    <row r="1040" spans="1:25" x14ac:dyDescent="0.25">
      <c r="A1040">
        <v>10259</v>
      </c>
      <c r="B1040">
        <v>27</v>
      </c>
      <c r="C1040">
        <v>100</v>
      </c>
      <c r="D1040">
        <v>8</v>
      </c>
      <c r="E1040">
        <v>3657.69</v>
      </c>
      <c r="F1040" s="1">
        <v>38153</v>
      </c>
      <c r="G1040" t="s">
        <v>25</v>
      </c>
      <c r="H1040" t="s">
        <v>193</v>
      </c>
      <c r="I1040">
        <v>169</v>
      </c>
      <c r="J1040" t="s">
        <v>638</v>
      </c>
      <c r="K1040" t="s">
        <v>443</v>
      </c>
      <c r="L1040" t="s">
        <v>444</v>
      </c>
      <c r="M1040" t="s">
        <v>445</v>
      </c>
      <c r="N1040" t="s">
        <v>446</v>
      </c>
      <c r="O1040" t="s">
        <v>210</v>
      </c>
      <c r="P1040" t="s">
        <v>31</v>
      </c>
      <c r="Q1040" t="s">
        <v>447</v>
      </c>
      <c r="R1040" t="s">
        <v>210</v>
      </c>
      <c r="S1040" t="s">
        <v>102</v>
      </c>
      <c r="T1040" t="s">
        <v>448</v>
      </c>
      <c r="U1040" t="s">
        <v>53</v>
      </c>
      <c r="V1040">
        <v>0.40828402366863897</v>
      </c>
      <c r="W1040">
        <v>2004</v>
      </c>
      <c r="X1040">
        <v>6</v>
      </c>
      <c r="Y1040">
        <v>2</v>
      </c>
    </row>
    <row r="1041" spans="1:25" x14ac:dyDescent="0.25">
      <c r="A1041">
        <v>10266</v>
      </c>
      <c r="B1041">
        <v>29</v>
      </c>
      <c r="C1041">
        <v>100</v>
      </c>
      <c r="D1041">
        <v>7</v>
      </c>
      <c r="E1041">
        <v>4812.55</v>
      </c>
      <c r="F1041" s="1">
        <v>38174</v>
      </c>
      <c r="G1041" t="s">
        <v>25</v>
      </c>
      <c r="H1041" t="s">
        <v>193</v>
      </c>
      <c r="I1041">
        <v>169</v>
      </c>
      <c r="J1041" t="s">
        <v>638</v>
      </c>
      <c r="K1041" t="s">
        <v>477</v>
      </c>
      <c r="L1041" t="s">
        <v>478</v>
      </c>
      <c r="M1041" t="s">
        <v>479</v>
      </c>
      <c r="N1041" t="s">
        <v>31</v>
      </c>
      <c r="O1041" t="s">
        <v>480</v>
      </c>
      <c r="P1041" t="s">
        <v>31</v>
      </c>
      <c r="Q1041" t="s">
        <v>481</v>
      </c>
      <c r="R1041" t="s">
        <v>273</v>
      </c>
      <c r="S1041" t="s">
        <v>45</v>
      </c>
      <c r="T1041" t="s">
        <v>482</v>
      </c>
      <c r="U1041" t="s">
        <v>53</v>
      </c>
      <c r="V1041">
        <v>0.40828402366863897</v>
      </c>
      <c r="W1041">
        <v>2004</v>
      </c>
      <c r="X1041">
        <v>7</v>
      </c>
      <c r="Y1041">
        <v>3</v>
      </c>
    </row>
    <row r="1042" spans="1:25" x14ac:dyDescent="0.25">
      <c r="A1042">
        <v>10271</v>
      </c>
      <c r="B1042">
        <v>20</v>
      </c>
      <c r="C1042">
        <v>100</v>
      </c>
      <c r="D1042">
        <v>9</v>
      </c>
      <c r="E1042">
        <v>3928.6</v>
      </c>
      <c r="F1042" s="1">
        <v>38188</v>
      </c>
      <c r="G1042" t="s">
        <v>25</v>
      </c>
      <c r="H1042" t="s">
        <v>193</v>
      </c>
      <c r="I1042">
        <v>169</v>
      </c>
      <c r="J1042" t="s">
        <v>638</v>
      </c>
      <c r="K1042" t="s">
        <v>287</v>
      </c>
      <c r="L1042" t="s">
        <v>288</v>
      </c>
      <c r="M1042" t="s">
        <v>289</v>
      </c>
      <c r="N1042" t="s">
        <v>31</v>
      </c>
      <c r="O1042" t="s">
        <v>290</v>
      </c>
      <c r="P1042" t="s">
        <v>58</v>
      </c>
      <c r="Q1042" t="s">
        <v>121</v>
      </c>
      <c r="R1042" t="s">
        <v>35</v>
      </c>
      <c r="S1042" t="s">
        <v>36</v>
      </c>
      <c r="T1042" t="s">
        <v>291</v>
      </c>
      <c r="U1042" t="s">
        <v>53</v>
      </c>
      <c r="V1042">
        <v>0.40828402366863897</v>
      </c>
      <c r="W1042">
        <v>2004</v>
      </c>
      <c r="X1042">
        <v>7</v>
      </c>
      <c r="Y1042">
        <v>3</v>
      </c>
    </row>
    <row r="1043" spans="1:25" x14ac:dyDescent="0.25">
      <c r="A1043">
        <v>10278</v>
      </c>
      <c r="B1043">
        <v>42</v>
      </c>
      <c r="C1043">
        <v>100</v>
      </c>
      <c r="D1043">
        <v>7</v>
      </c>
      <c r="E1043">
        <v>6401.22</v>
      </c>
      <c r="F1043" s="1">
        <v>38205</v>
      </c>
      <c r="G1043" t="s">
        <v>25</v>
      </c>
      <c r="H1043" t="s">
        <v>193</v>
      </c>
      <c r="I1043">
        <v>169</v>
      </c>
      <c r="J1043" t="s">
        <v>638</v>
      </c>
      <c r="K1043" t="s">
        <v>568</v>
      </c>
      <c r="L1043" t="s">
        <v>569</v>
      </c>
      <c r="M1043" t="s">
        <v>570</v>
      </c>
      <c r="N1043" t="s">
        <v>31</v>
      </c>
      <c r="O1043" t="s">
        <v>571</v>
      </c>
      <c r="P1043" t="s">
        <v>572</v>
      </c>
      <c r="Q1043" t="s">
        <v>573</v>
      </c>
      <c r="R1043" t="s">
        <v>35</v>
      </c>
      <c r="S1043" t="s">
        <v>36</v>
      </c>
      <c r="T1043" t="s">
        <v>574</v>
      </c>
      <c r="U1043" t="s">
        <v>53</v>
      </c>
      <c r="V1043">
        <v>0.40828402366863897</v>
      </c>
      <c r="W1043">
        <v>2004</v>
      </c>
      <c r="X1043">
        <v>8</v>
      </c>
      <c r="Y1043">
        <v>3</v>
      </c>
    </row>
    <row r="1044" spans="1:25" x14ac:dyDescent="0.25">
      <c r="A1044">
        <v>10281</v>
      </c>
      <c r="B1044">
        <v>25</v>
      </c>
      <c r="C1044">
        <v>100</v>
      </c>
      <c r="D1044">
        <v>5</v>
      </c>
      <c r="E1044">
        <v>4191.25</v>
      </c>
      <c r="F1044" s="1">
        <v>38218</v>
      </c>
      <c r="G1044" t="s">
        <v>25</v>
      </c>
      <c r="H1044" t="s">
        <v>193</v>
      </c>
      <c r="I1044">
        <v>169</v>
      </c>
      <c r="J1044" t="s">
        <v>638</v>
      </c>
      <c r="K1044" t="s">
        <v>149</v>
      </c>
      <c r="L1044" t="s">
        <v>150</v>
      </c>
      <c r="M1044" t="s">
        <v>151</v>
      </c>
      <c r="N1044" t="s">
        <v>31</v>
      </c>
      <c r="O1044" t="s">
        <v>152</v>
      </c>
      <c r="P1044" t="s">
        <v>153</v>
      </c>
      <c r="Q1044" t="s">
        <v>154</v>
      </c>
      <c r="R1044" t="s">
        <v>35</v>
      </c>
      <c r="S1044" t="s">
        <v>36</v>
      </c>
      <c r="T1044" t="s">
        <v>155</v>
      </c>
      <c r="U1044" t="s">
        <v>53</v>
      </c>
      <c r="V1044">
        <v>0.40828402366863897</v>
      </c>
      <c r="W1044">
        <v>2004</v>
      </c>
      <c r="X1044">
        <v>8</v>
      </c>
      <c r="Y1044">
        <v>3</v>
      </c>
    </row>
    <row r="1045" spans="1:25" x14ac:dyDescent="0.25">
      <c r="A1045">
        <v>10287</v>
      </c>
      <c r="B1045">
        <v>36</v>
      </c>
      <c r="C1045">
        <v>100</v>
      </c>
      <c r="D1045">
        <v>5</v>
      </c>
      <c r="E1045">
        <v>5852.52</v>
      </c>
      <c r="F1045" s="1">
        <v>38229</v>
      </c>
      <c r="G1045" t="s">
        <v>25</v>
      </c>
      <c r="H1045" t="s">
        <v>193</v>
      </c>
      <c r="I1045">
        <v>169</v>
      </c>
      <c r="J1045" t="s">
        <v>638</v>
      </c>
      <c r="K1045" t="s">
        <v>470</v>
      </c>
      <c r="L1045" t="s">
        <v>471</v>
      </c>
      <c r="M1045" t="s">
        <v>472</v>
      </c>
      <c r="N1045" t="s">
        <v>31</v>
      </c>
      <c r="O1045" t="s">
        <v>473</v>
      </c>
      <c r="P1045" t="s">
        <v>31</v>
      </c>
      <c r="Q1045" t="s">
        <v>474</v>
      </c>
      <c r="R1045" t="s">
        <v>475</v>
      </c>
      <c r="S1045" t="s">
        <v>45</v>
      </c>
      <c r="T1045" t="s">
        <v>476</v>
      </c>
      <c r="U1045" t="s">
        <v>53</v>
      </c>
      <c r="V1045">
        <v>0.40828402366863897</v>
      </c>
      <c r="W1045">
        <v>2004</v>
      </c>
      <c r="X1045">
        <v>8</v>
      </c>
      <c r="Y1045">
        <v>3</v>
      </c>
    </row>
    <row r="1046" spans="1:25" x14ac:dyDescent="0.25">
      <c r="A1046">
        <v>10292</v>
      </c>
      <c r="B1046">
        <v>21</v>
      </c>
      <c r="C1046">
        <v>100</v>
      </c>
      <c r="D1046">
        <v>12</v>
      </c>
      <c r="E1046">
        <v>2844.87</v>
      </c>
      <c r="F1046" s="1">
        <v>38238</v>
      </c>
      <c r="G1046" t="s">
        <v>25</v>
      </c>
      <c r="H1046" t="s">
        <v>193</v>
      </c>
      <c r="I1046">
        <v>169</v>
      </c>
      <c r="J1046" t="s">
        <v>638</v>
      </c>
      <c r="K1046" t="s">
        <v>28</v>
      </c>
      <c r="L1046" t="s">
        <v>29</v>
      </c>
      <c r="M1046" t="s">
        <v>30</v>
      </c>
      <c r="N1046" t="s">
        <v>31</v>
      </c>
      <c r="O1046" t="s">
        <v>32</v>
      </c>
      <c r="P1046" t="s">
        <v>33</v>
      </c>
      <c r="Q1046" t="s">
        <v>34</v>
      </c>
      <c r="R1046" t="s">
        <v>35</v>
      </c>
      <c r="S1046" t="s">
        <v>36</v>
      </c>
      <c r="T1046" t="s">
        <v>37</v>
      </c>
      <c r="U1046" t="s">
        <v>38</v>
      </c>
      <c r="V1046">
        <v>0.40828402366863897</v>
      </c>
      <c r="W1046">
        <v>2004</v>
      </c>
      <c r="X1046">
        <v>9</v>
      </c>
      <c r="Y1046">
        <v>3</v>
      </c>
    </row>
    <row r="1047" spans="1:25" x14ac:dyDescent="0.25">
      <c r="A1047">
        <v>10301</v>
      </c>
      <c r="B1047">
        <v>23</v>
      </c>
      <c r="C1047">
        <v>100</v>
      </c>
      <c r="D1047">
        <v>9</v>
      </c>
      <c r="E1047">
        <v>4011.66</v>
      </c>
      <c r="F1047" s="1">
        <v>37899</v>
      </c>
      <c r="G1047" t="s">
        <v>25</v>
      </c>
      <c r="H1047" t="s">
        <v>193</v>
      </c>
      <c r="I1047">
        <v>169</v>
      </c>
      <c r="J1047" t="s">
        <v>638</v>
      </c>
      <c r="K1047" t="s">
        <v>575</v>
      </c>
      <c r="L1047" t="s">
        <v>576</v>
      </c>
      <c r="M1047" t="s">
        <v>577</v>
      </c>
      <c r="N1047" t="s">
        <v>31</v>
      </c>
      <c r="O1047" t="s">
        <v>578</v>
      </c>
      <c r="P1047" t="s">
        <v>31</v>
      </c>
      <c r="Q1047" t="s">
        <v>579</v>
      </c>
      <c r="R1047" t="s">
        <v>83</v>
      </c>
      <c r="S1047" t="s">
        <v>45</v>
      </c>
      <c r="T1047" t="s">
        <v>580</v>
      </c>
      <c r="U1047" t="s">
        <v>53</v>
      </c>
      <c r="V1047">
        <v>0.40828402366863897</v>
      </c>
      <c r="W1047">
        <v>2003</v>
      </c>
      <c r="X1047">
        <v>10</v>
      </c>
      <c r="Y1047">
        <v>4</v>
      </c>
    </row>
    <row r="1048" spans="1:25" x14ac:dyDescent="0.25">
      <c r="A1048">
        <v>10305</v>
      </c>
      <c r="B1048">
        <v>37</v>
      </c>
      <c r="C1048">
        <v>100</v>
      </c>
      <c r="D1048">
        <v>9</v>
      </c>
      <c r="E1048">
        <v>7455.87</v>
      </c>
      <c r="F1048" s="1">
        <v>38273</v>
      </c>
      <c r="G1048" t="s">
        <v>25</v>
      </c>
      <c r="H1048" t="s">
        <v>193</v>
      </c>
      <c r="I1048">
        <v>169</v>
      </c>
      <c r="J1048" t="s">
        <v>638</v>
      </c>
      <c r="K1048" t="s">
        <v>129</v>
      </c>
      <c r="L1048" t="s">
        <v>130</v>
      </c>
      <c r="M1048" t="s">
        <v>131</v>
      </c>
      <c r="N1048" t="s">
        <v>31</v>
      </c>
      <c r="O1048" t="s">
        <v>132</v>
      </c>
      <c r="P1048" t="s">
        <v>133</v>
      </c>
      <c r="Q1048" t="s">
        <v>134</v>
      </c>
      <c r="R1048" t="s">
        <v>35</v>
      </c>
      <c r="S1048" t="s">
        <v>36</v>
      </c>
      <c r="T1048" t="s">
        <v>135</v>
      </c>
      <c r="U1048" t="s">
        <v>163</v>
      </c>
      <c r="V1048">
        <v>0.40828402366863897</v>
      </c>
      <c r="W1048">
        <v>2004</v>
      </c>
      <c r="X1048">
        <v>10</v>
      </c>
      <c r="Y1048">
        <v>4</v>
      </c>
    </row>
    <row r="1049" spans="1:25" x14ac:dyDescent="0.25">
      <c r="A1049">
        <v>10310</v>
      </c>
      <c r="B1049">
        <v>48</v>
      </c>
      <c r="C1049">
        <v>100</v>
      </c>
      <c r="D1049">
        <v>3</v>
      </c>
      <c r="E1049">
        <v>8940.9599999999991</v>
      </c>
      <c r="F1049" s="1">
        <v>38276</v>
      </c>
      <c r="G1049" t="s">
        <v>25</v>
      </c>
      <c r="H1049" t="s">
        <v>193</v>
      </c>
      <c r="I1049">
        <v>169</v>
      </c>
      <c r="J1049" t="s">
        <v>638</v>
      </c>
      <c r="K1049" t="s">
        <v>463</v>
      </c>
      <c r="L1049" t="s">
        <v>464</v>
      </c>
      <c r="M1049" t="s">
        <v>465</v>
      </c>
      <c r="N1049" t="s">
        <v>31</v>
      </c>
      <c r="O1049" t="s">
        <v>466</v>
      </c>
      <c r="P1049" t="s">
        <v>31</v>
      </c>
      <c r="Q1049" t="s">
        <v>467</v>
      </c>
      <c r="R1049" t="s">
        <v>468</v>
      </c>
      <c r="S1049" t="s">
        <v>45</v>
      </c>
      <c r="T1049" t="s">
        <v>469</v>
      </c>
      <c r="U1049" t="s">
        <v>163</v>
      </c>
      <c r="V1049">
        <v>0.40828402366863897</v>
      </c>
      <c r="W1049">
        <v>2004</v>
      </c>
      <c r="X1049">
        <v>10</v>
      </c>
      <c r="Y1049">
        <v>4</v>
      </c>
    </row>
    <row r="1050" spans="1:25" x14ac:dyDescent="0.25">
      <c r="A1050">
        <v>10313</v>
      </c>
      <c r="B1050">
        <v>25</v>
      </c>
      <c r="C1050">
        <v>100</v>
      </c>
      <c r="D1050">
        <v>3</v>
      </c>
      <c r="E1050">
        <v>4572.25</v>
      </c>
      <c r="F1050" s="1">
        <v>38282</v>
      </c>
      <c r="G1050" t="s">
        <v>25</v>
      </c>
      <c r="H1050" t="s">
        <v>193</v>
      </c>
      <c r="I1050">
        <v>169</v>
      </c>
      <c r="J1050" t="s">
        <v>638</v>
      </c>
      <c r="K1050" t="s">
        <v>238</v>
      </c>
      <c r="L1050" t="s">
        <v>239</v>
      </c>
      <c r="M1050" t="s">
        <v>240</v>
      </c>
      <c r="N1050" t="s">
        <v>31</v>
      </c>
      <c r="O1050" t="s">
        <v>241</v>
      </c>
      <c r="P1050" t="s">
        <v>242</v>
      </c>
      <c r="Q1050" t="s">
        <v>243</v>
      </c>
      <c r="R1050" t="s">
        <v>244</v>
      </c>
      <c r="S1050" t="s">
        <v>36</v>
      </c>
      <c r="T1050" t="s">
        <v>245</v>
      </c>
      <c r="U1050" t="s">
        <v>53</v>
      </c>
      <c r="V1050">
        <v>0.40828402366863897</v>
      </c>
      <c r="W1050">
        <v>2004</v>
      </c>
      <c r="X1050">
        <v>10</v>
      </c>
      <c r="Y1050">
        <v>4</v>
      </c>
    </row>
    <row r="1051" spans="1:25" x14ac:dyDescent="0.25">
      <c r="A1051">
        <v>10321</v>
      </c>
      <c r="B1051">
        <v>33</v>
      </c>
      <c r="C1051">
        <v>100</v>
      </c>
      <c r="D1051">
        <v>11</v>
      </c>
      <c r="E1051">
        <v>5700.09</v>
      </c>
      <c r="F1051" s="1">
        <v>38295</v>
      </c>
      <c r="G1051" t="s">
        <v>25</v>
      </c>
      <c r="H1051" t="s">
        <v>193</v>
      </c>
      <c r="I1051">
        <v>169</v>
      </c>
      <c r="J1051" t="s">
        <v>638</v>
      </c>
      <c r="K1051" t="s">
        <v>172</v>
      </c>
      <c r="L1051" t="s">
        <v>173</v>
      </c>
      <c r="M1051" t="s">
        <v>174</v>
      </c>
      <c r="N1051" t="s">
        <v>31</v>
      </c>
      <c r="O1051" t="s">
        <v>175</v>
      </c>
      <c r="P1051" t="s">
        <v>133</v>
      </c>
      <c r="Q1051" t="s">
        <v>176</v>
      </c>
      <c r="R1051" t="s">
        <v>35</v>
      </c>
      <c r="S1051" t="s">
        <v>36</v>
      </c>
      <c r="T1051" t="s">
        <v>177</v>
      </c>
      <c r="U1051" t="s">
        <v>53</v>
      </c>
      <c r="V1051">
        <v>0.40828402366863897</v>
      </c>
      <c r="W1051">
        <v>2004</v>
      </c>
      <c r="X1051">
        <v>11</v>
      </c>
      <c r="Y1051">
        <v>4</v>
      </c>
    </row>
    <row r="1052" spans="1:25" x14ac:dyDescent="0.25">
      <c r="A1052">
        <v>10324</v>
      </c>
      <c r="B1052">
        <v>27</v>
      </c>
      <c r="C1052">
        <v>100</v>
      </c>
      <c r="D1052">
        <v>12</v>
      </c>
      <c r="E1052">
        <v>3155.49</v>
      </c>
      <c r="F1052" s="1">
        <v>38296</v>
      </c>
      <c r="G1052" t="s">
        <v>25</v>
      </c>
      <c r="H1052" t="s">
        <v>193</v>
      </c>
      <c r="I1052">
        <v>169</v>
      </c>
      <c r="J1052" t="s">
        <v>638</v>
      </c>
      <c r="K1052" t="s">
        <v>104</v>
      </c>
      <c r="L1052" t="s">
        <v>105</v>
      </c>
      <c r="M1052" t="s">
        <v>106</v>
      </c>
      <c r="N1052" t="s">
        <v>107</v>
      </c>
      <c r="O1052" t="s">
        <v>32</v>
      </c>
      <c r="P1052" t="s">
        <v>33</v>
      </c>
      <c r="Q1052" t="s">
        <v>34</v>
      </c>
      <c r="R1052" t="s">
        <v>35</v>
      </c>
      <c r="S1052" t="s">
        <v>36</v>
      </c>
      <c r="T1052" t="s">
        <v>108</v>
      </c>
      <c r="U1052" t="s">
        <v>53</v>
      </c>
      <c r="V1052">
        <v>0.40828402366863897</v>
      </c>
      <c r="W1052">
        <v>2004</v>
      </c>
      <c r="X1052">
        <v>11</v>
      </c>
      <c r="Y1052">
        <v>4</v>
      </c>
    </row>
    <row r="1053" spans="1:25" x14ac:dyDescent="0.25">
      <c r="A1053">
        <v>10331</v>
      </c>
      <c r="B1053">
        <v>27</v>
      </c>
      <c r="C1053">
        <v>100</v>
      </c>
      <c r="D1053">
        <v>11</v>
      </c>
      <c r="E1053">
        <v>4170.6899999999996</v>
      </c>
      <c r="F1053" s="1">
        <v>38308</v>
      </c>
      <c r="G1053" t="s">
        <v>25</v>
      </c>
      <c r="H1053" t="s">
        <v>193</v>
      </c>
      <c r="I1053">
        <v>169</v>
      </c>
      <c r="J1053" t="s">
        <v>638</v>
      </c>
      <c r="K1053" t="s">
        <v>326</v>
      </c>
      <c r="L1053" t="s">
        <v>327</v>
      </c>
      <c r="M1053" t="s">
        <v>328</v>
      </c>
      <c r="N1053" t="s">
        <v>31</v>
      </c>
      <c r="O1053" t="s">
        <v>229</v>
      </c>
      <c r="P1053" t="s">
        <v>153</v>
      </c>
      <c r="Q1053" t="s">
        <v>230</v>
      </c>
      <c r="R1053" t="s">
        <v>35</v>
      </c>
      <c r="S1053" t="s">
        <v>36</v>
      </c>
      <c r="T1053" t="s">
        <v>329</v>
      </c>
      <c r="U1053" t="s">
        <v>53</v>
      </c>
      <c r="V1053">
        <v>0.40828402366863897</v>
      </c>
      <c r="W1053">
        <v>2004</v>
      </c>
      <c r="X1053">
        <v>11</v>
      </c>
      <c r="Y1053">
        <v>4</v>
      </c>
    </row>
    <row r="1054" spans="1:25" x14ac:dyDescent="0.25">
      <c r="A1054">
        <v>10334</v>
      </c>
      <c r="B1054">
        <v>20</v>
      </c>
      <c r="C1054">
        <v>100</v>
      </c>
      <c r="D1054">
        <v>3</v>
      </c>
      <c r="E1054">
        <v>2878.8</v>
      </c>
      <c r="F1054" s="1">
        <v>38310</v>
      </c>
      <c r="G1054" t="s">
        <v>425</v>
      </c>
      <c r="H1054" t="s">
        <v>193</v>
      </c>
      <c r="I1054">
        <v>169</v>
      </c>
      <c r="J1054" t="s">
        <v>638</v>
      </c>
      <c r="K1054" t="s">
        <v>195</v>
      </c>
      <c r="L1054" t="s">
        <v>196</v>
      </c>
      <c r="M1054" t="s">
        <v>197</v>
      </c>
      <c r="N1054" t="s">
        <v>31</v>
      </c>
      <c r="O1054" t="s">
        <v>198</v>
      </c>
      <c r="P1054" t="s">
        <v>31</v>
      </c>
      <c r="Q1054" t="s">
        <v>199</v>
      </c>
      <c r="R1054" t="s">
        <v>200</v>
      </c>
      <c r="S1054" t="s">
        <v>45</v>
      </c>
      <c r="T1054" t="s">
        <v>201</v>
      </c>
      <c r="U1054" t="s">
        <v>38</v>
      </c>
      <c r="V1054">
        <v>0.40828402366863897</v>
      </c>
      <c r="W1054">
        <v>2004</v>
      </c>
      <c r="X1054">
        <v>11</v>
      </c>
      <c r="Y1054">
        <v>4</v>
      </c>
    </row>
    <row r="1055" spans="1:25" x14ac:dyDescent="0.25">
      <c r="A1055">
        <v>10342</v>
      </c>
      <c r="B1055">
        <v>30</v>
      </c>
      <c r="C1055">
        <v>100</v>
      </c>
      <c r="D1055">
        <v>4</v>
      </c>
      <c r="E1055">
        <v>5029.5</v>
      </c>
      <c r="F1055" s="1">
        <v>38315</v>
      </c>
      <c r="G1055" t="s">
        <v>25</v>
      </c>
      <c r="H1055" t="s">
        <v>193</v>
      </c>
      <c r="I1055">
        <v>169</v>
      </c>
      <c r="J1055" t="s">
        <v>638</v>
      </c>
      <c r="K1055" t="s">
        <v>94</v>
      </c>
      <c r="L1055" t="s">
        <v>95</v>
      </c>
      <c r="M1055" t="s">
        <v>96</v>
      </c>
      <c r="N1055" t="s">
        <v>97</v>
      </c>
      <c r="O1055" t="s">
        <v>98</v>
      </c>
      <c r="P1055" t="s">
        <v>99</v>
      </c>
      <c r="Q1055" t="s">
        <v>100</v>
      </c>
      <c r="R1055" t="s">
        <v>101</v>
      </c>
      <c r="S1055" t="s">
        <v>102</v>
      </c>
      <c r="T1055" t="s">
        <v>103</v>
      </c>
      <c r="U1055" t="s">
        <v>53</v>
      </c>
      <c r="V1055">
        <v>0.40828402366863897</v>
      </c>
      <c r="W1055">
        <v>2004</v>
      </c>
      <c r="X1055">
        <v>11</v>
      </c>
      <c r="Y1055">
        <v>4</v>
      </c>
    </row>
    <row r="1056" spans="1:25" x14ac:dyDescent="0.25">
      <c r="A1056">
        <v>10349</v>
      </c>
      <c r="B1056">
        <v>48</v>
      </c>
      <c r="C1056">
        <v>100</v>
      </c>
      <c r="D1056">
        <v>6</v>
      </c>
      <c r="E1056">
        <v>7396.8</v>
      </c>
      <c r="F1056" s="1">
        <v>38322</v>
      </c>
      <c r="G1056" t="s">
        <v>25</v>
      </c>
      <c r="H1056" t="s">
        <v>193</v>
      </c>
      <c r="I1056">
        <v>169</v>
      </c>
      <c r="J1056" t="s">
        <v>638</v>
      </c>
      <c r="K1056" t="s">
        <v>500</v>
      </c>
      <c r="L1056" t="s">
        <v>501</v>
      </c>
      <c r="M1056" t="s">
        <v>502</v>
      </c>
      <c r="N1056" t="s">
        <v>503</v>
      </c>
      <c r="O1056" t="s">
        <v>32</v>
      </c>
      <c r="P1056" t="s">
        <v>33</v>
      </c>
      <c r="Q1056" t="s">
        <v>34</v>
      </c>
      <c r="R1056" t="s">
        <v>35</v>
      </c>
      <c r="S1056" t="s">
        <v>36</v>
      </c>
      <c r="T1056" t="s">
        <v>504</v>
      </c>
      <c r="U1056" t="s">
        <v>163</v>
      </c>
      <c r="V1056">
        <v>0.40828402366863897</v>
      </c>
      <c r="W1056">
        <v>2004</v>
      </c>
      <c r="X1056">
        <v>12</v>
      </c>
      <c r="Y1056">
        <v>4</v>
      </c>
    </row>
    <row r="1057" spans="1:25" x14ac:dyDescent="0.25">
      <c r="A1057">
        <v>10358</v>
      </c>
      <c r="B1057">
        <v>32</v>
      </c>
      <c r="C1057">
        <v>93.49</v>
      </c>
      <c r="D1057">
        <v>12</v>
      </c>
      <c r="E1057">
        <v>2991.68</v>
      </c>
      <c r="F1057" s="1">
        <v>38331</v>
      </c>
      <c r="G1057" t="s">
        <v>25</v>
      </c>
      <c r="H1057" t="s">
        <v>193</v>
      </c>
      <c r="I1057">
        <v>169</v>
      </c>
      <c r="J1057" t="s">
        <v>638</v>
      </c>
      <c r="K1057" t="s">
        <v>186</v>
      </c>
      <c r="L1057" t="s">
        <v>187</v>
      </c>
      <c r="M1057" t="s">
        <v>188</v>
      </c>
      <c r="N1057" t="s">
        <v>31</v>
      </c>
      <c r="O1057" t="s">
        <v>189</v>
      </c>
      <c r="P1057" t="s">
        <v>31</v>
      </c>
      <c r="Q1057" t="s">
        <v>190</v>
      </c>
      <c r="R1057" t="s">
        <v>191</v>
      </c>
      <c r="S1057" t="s">
        <v>45</v>
      </c>
      <c r="T1057" t="s">
        <v>192</v>
      </c>
      <c r="U1057" t="s">
        <v>38</v>
      </c>
      <c r="V1057">
        <v>0.44680473372781099</v>
      </c>
      <c r="W1057">
        <v>2004</v>
      </c>
      <c r="X1057">
        <v>12</v>
      </c>
      <c r="Y1057">
        <v>4</v>
      </c>
    </row>
    <row r="1058" spans="1:25" x14ac:dyDescent="0.25">
      <c r="A1058">
        <v>10366</v>
      </c>
      <c r="B1058">
        <v>34</v>
      </c>
      <c r="C1058">
        <v>100</v>
      </c>
      <c r="D1058">
        <v>1</v>
      </c>
      <c r="E1058">
        <v>6275.72</v>
      </c>
      <c r="F1058" s="1">
        <v>38362</v>
      </c>
      <c r="G1058" t="s">
        <v>25</v>
      </c>
      <c r="H1058" t="s">
        <v>193</v>
      </c>
      <c r="I1058">
        <v>169</v>
      </c>
      <c r="J1058" t="s">
        <v>638</v>
      </c>
      <c r="K1058" t="s">
        <v>610</v>
      </c>
      <c r="L1058" t="s">
        <v>611</v>
      </c>
      <c r="M1058" t="s">
        <v>612</v>
      </c>
      <c r="N1058" t="s">
        <v>31</v>
      </c>
      <c r="O1058" t="s">
        <v>613</v>
      </c>
      <c r="P1058" t="s">
        <v>31</v>
      </c>
      <c r="Q1058" t="s">
        <v>614</v>
      </c>
      <c r="R1058" t="s">
        <v>393</v>
      </c>
      <c r="S1058" t="s">
        <v>45</v>
      </c>
      <c r="T1058" t="s">
        <v>615</v>
      </c>
      <c r="U1058" t="s">
        <v>53</v>
      </c>
      <c r="V1058">
        <v>0.40828402366863897</v>
      </c>
      <c r="W1058">
        <v>2005</v>
      </c>
      <c r="X1058">
        <v>1</v>
      </c>
      <c r="Y1058">
        <v>1</v>
      </c>
    </row>
    <row r="1059" spans="1:25" x14ac:dyDescent="0.25">
      <c r="A1059">
        <v>10370</v>
      </c>
      <c r="B1059">
        <v>27</v>
      </c>
      <c r="C1059">
        <v>56.85</v>
      </c>
      <c r="D1059">
        <v>9</v>
      </c>
      <c r="E1059">
        <v>1534.95</v>
      </c>
      <c r="F1059" s="1">
        <v>38372</v>
      </c>
      <c r="G1059" t="s">
        <v>25</v>
      </c>
      <c r="H1059" t="s">
        <v>193</v>
      </c>
      <c r="I1059">
        <v>169</v>
      </c>
      <c r="J1059" t="s">
        <v>638</v>
      </c>
      <c r="K1059" t="s">
        <v>304</v>
      </c>
      <c r="L1059" t="s">
        <v>305</v>
      </c>
      <c r="M1059" t="s">
        <v>306</v>
      </c>
      <c r="N1059" t="s">
        <v>307</v>
      </c>
      <c r="O1059" t="s">
        <v>308</v>
      </c>
      <c r="P1059" t="s">
        <v>169</v>
      </c>
      <c r="Q1059" t="s">
        <v>309</v>
      </c>
      <c r="R1059" t="s">
        <v>101</v>
      </c>
      <c r="S1059" t="s">
        <v>102</v>
      </c>
      <c r="T1059" t="s">
        <v>310</v>
      </c>
      <c r="U1059" t="s">
        <v>38</v>
      </c>
      <c r="V1059">
        <v>0.66360946745562099</v>
      </c>
      <c r="W1059">
        <v>2005</v>
      </c>
      <c r="X1059">
        <v>1</v>
      </c>
      <c r="Y1059">
        <v>1</v>
      </c>
    </row>
    <row r="1060" spans="1:25" x14ac:dyDescent="0.25">
      <c r="A1060">
        <v>10377</v>
      </c>
      <c r="B1060">
        <v>39</v>
      </c>
      <c r="C1060">
        <v>100</v>
      </c>
      <c r="D1060">
        <v>3</v>
      </c>
      <c r="E1060">
        <v>7264.53</v>
      </c>
      <c r="F1060" s="1">
        <v>38392</v>
      </c>
      <c r="G1060" t="s">
        <v>25</v>
      </c>
      <c r="H1060" t="s">
        <v>193</v>
      </c>
      <c r="I1060">
        <v>169</v>
      </c>
      <c r="J1060" t="s">
        <v>638</v>
      </c>
      <c r="K1060" t="s">
        <v>136</v>
      </c>
      <c r="L1060" t="s">
        <v>137</v>
      </c>
      <c r="M1060" t="s">
        <v>138</v>
      </c>
      <c r="N1060" t="s">
        <v>31</v>
      </c>
      <c r="O1060" t="s">
        <v>139</v>
      </c>
      <c r="P1060" t="s">
        <v>31</v>
      </c>
      <c r="Q1060" t="s">
        <v>140</v>
      </c>
      <c r="R1060" t="s">
        <v>141</v>
      </c>
      <c r="S1060" t="s">
        <v>45</v>
      </c>
      <c r="T1060" t="s">
        <v>142</v>
      </c>
      <c r="U1060" t="s">
        <v>163</v>
      </c>
      <c r="V1060">
        <v>0.40828402366863897</v>
      </c>
      <c r="W1060">
        <v>2005</v>
      </c>
      <c r="X1060">
        <v>2</v>
      </c>
      <c r="Y1060">
        <v>1</v>
      </c>
    </row>
    <row r="1061" spans="1:25" x14ac:dyDescent="0.25">
      <c r="A1061">
        <v>10383</v>
      </c>
      <c r="B1061">
        <v>47</v>
      </c>
      <c r="C1061">
        <v>100</v>
      </c>
      <c r="D1061">
        <v>6</v>
      </c>
      <c r="E1061">
        <v>6869.05</v>
      </c>
      <c r="F1061" s="1">
        <v>38405</v>
      </c>
      <c r="G1061" t="s">
        <v>25</v>
      </c>
      <c r="H1061" t="s">
        <v>193</v>
      </c>
      <c r="I1061">
        <v>169</v>
      </c>
      <c r="J1061" t="s">
        <v>638</v>
      </c>
      <c r="K1061" t="s">
        <v>186</v>
      </c>
      <c r="L1061" t="s">
        <v>187</v>
      </c>
      <c r="M1061" t="s">
        <v>188</v>
      </c>
      <c r="N1061" t="s">
        <v>31</v>
      </c>
      <c r="O1061" t="s">
        <v>189</v>
      </c>
      <c r="P1061" t="s">
        <v>31</v>
      </c>
      <c r="Q1061" t="s">
        <v>190</v>
      </c>
      <c r="R1061" t="s">
        <v>191</v>
      </c>
      <c r="S1061" t="s">
        <v>45</v>
      </c>
      <c r="T1061" t="s">
        <v>192</v>
      </c>
      <c r="U1061" t="s">
        <v>53</v>
      </c>
      <c r="V1061">
        <v>0.40828402366863897</v>
      </c>
      <c r="W1061">
        <v>2005</v>
      </c>
      <c r="X1061">
        <v>2</v>
      </c>
      <c r="Y1061">
        <v>1</v>
      </c>
    </row>
    <row r="1062" spans="1:25" x14ac:dyDescent="0.25">
      <c r="A1062">
        <v>10394</v>
      </c>
      <c r="B1062">
        <v>22</v>
      </c>
      <c r="C1062">
        <v>100</v>
      </c>
      <c r="D1062">
        <v>5</v>
      </c>
      <c r="E1062">
        <v>3353.02</v>
      </c>
      <c r="F1062" s="1">
        <v>38426</v>
      </c>
      <c r="G1062" t="s">
        <v>25</v>
      </c>
      <c r="H1062" t="s">
        <v>193</v>
      </c>
      <c r="I1062">
        <v>169</v>
      </c>
      <c r="J1062" t="s">
        <v>638</v>
      </c>
      <c r="K1062" t="s">
        <v>186</v>
      </c>
      <c r="L1062" t="s">
        <v>187</v>
      </c>
      <c r="M1062" t="s">
        <v>188</v>
      </c>
      <c r="N1062" t="s">
        <v>31</v>
      </c>
      <c r="O1062" t="s">
        <v>189</v>
      </c>
      <c r="P1062" t="s">
        <v>31</v>
      </c>
      <c r="Q1062" t="s">
        <v>190</v>
      </c>
      <c r="R1062" t="s">
        <v>191</v>
      </c>
      <c r="S1062" t="s">
        <v>45</v>
      </c>
      <c r="T1062" t="s">
        <v>192</v>
      </c>
      <c r="U1062" t="s">
        <v>53</v>
      </c>
      <c r="V1062">
        <v>0.40828402366863897</v>
      </c>
      <c r="W1062">
        <v>2005</v>
      </c>
      <c r="X1062">
        <v>3</v>
      </c>
      <c r="Y1062">
        <v>1</v>
      </c>
    </row>
    <row r="1063" spans="1:25" x14ac:dyDescent="0.25">
      <c r="A1063">
        <v>10405</v>
      </c>
      <c r="B1063">
        <v>55</v>
      </c>
      <c r="C1063">
        <v>100</v>
      </c>
      <c r="D1063">
        <v>1</v>
      </c>
      <c r="E1063">
        <v>8289.0499999999993</v>
      </c>
      <c r="F1063" s="1">
        <v>38456</v>
      </c>
      <c r="G1063" t="s">
        <v>25</v>
      </c>
      <c r="H1063" t="s">
        <v>193</v>
      </c>
      <c r="I1063">
        <v>169</v>
      </c>
      <c r="J1063" t="s">
        <v>638</v>
      </c>
      <c r="K1063" t="s">
        <v>560</v>
      </c>
      <c r="L1063" t="s">
        <v>561</v>
      </c>
      <c r="M1063" t="s">
        <v>562</v>
      </c>
      <c r="N1063" t="s">
        <v>31</v>
      </c>
      <c r="O1063" t="s">
        <v>563</v>
      </c>
      <c r="P1063" t="s">
        <v>31</v>
      </c>
      <c r="Q1063" t="s">
        <v>564</v>
      </c>
      <c r="R1063" t="s">
        <v>44</v>
      </c>
      <c r="S1063" t="s">
        <v>45</v>
      </c>
      <c r="T1063" t="s">
        <v>565</v>
      </c>
      <c r="U1063" t="s">
        <v>163</v>
      </c>
      <c r="V1063">
        <v>0.40828402366863897</v>
      </c>
      <c r="W1063">
        <v>2005</v>
      </c>
      <c r="X1063">
        <v>4</v>
      </c>
      <c r="Y1063">
        <v>2</v>
      </c>
    </row>
    <row r="1064" spans="1:25" x14ac:dyDescent="0.25">
      <c r="A1064">
        <v>10412</v>
      </c>
      <c r="B1064">
        <v>60</v>
      </c>
      <c r="C1064">
        <v>100</v>
      </c>
      <c r="D1064">
        <v>9</v>
      </c>
      <c r="E1064">
        <v>11887.8</v>
      </c>
      <c r="F1064" s="1">
        <v>38475</v>
      </c>
      <c r="G1064" t="s">
        <v>25</v>
      </c>
      <c r="H1064" t="s">
        <v>193</v>
      </c>
      <c r="I1064">
        <v>169</v>
      </c>
      <c r="J1064" t="s">
        <v>638</v>
      </c>
      <c r="K1064" t="s">
        <v>186</v>
      </c>
      <c r="L1064" t="s">
        <v>187</v>
      </c>
      <c r="M1064" t="s">
        <v>188</v>
      </c>
      <c r="N1064" t="s">
        <v>31</v>
      </c>
      <c r="O1064" t="s">
        <v>189</v>
      </c>
      <c r="P1064" t="s">
        <v>31</v>
      </c>
      <c r="Q1064" t="s">
        <v>190</v>
      </c>
      <c r="R1064" t="s">
        <v>191</v>
      </c>
      <c r="S1064" t="s">
        <v>45</v>
      </c>
      <c r="T1064" t="s">
        <v>192</v>
      </c>
      <c r="U1064" t="s">
        <v>163</v>
      </c>
      <c r="V1064">
        <v>0.40828402366863897</v>
      </c>
      <c r="W1064">
        <v>2005</v>
      </c>
      <c r="X1064">
        <v>5</v>
      </c>
      <c r="Y1064">
        <v>2</v>
      </c>
    </row>
    <row r="1065" spans="1:25" x14ac:dyDescent="0.25">
      <c r="A1065">
        <v>10419</v>
      </c>
      <c r="B1065">
        <v>35</v>
      </c>
      <c r="C1065">
        <v>100</v>
      </c>
      <c r="D1065">
        <v>6</v>
      </c>
      <c r="E1065">
        <v>5926.9</v>
      </c>
      <c r="F1065" s="1">
        <v>38489</v>
      </c>
      <c r="G1065" t="s">
        <v>25</v>
      </c>
      <c r="H1065" t="s">
        <v>193</v>
      </c>
      <c r="I1065">
        <v>169</v>
      </c>
      <c r="J1065" t="s">
        <v>638</v>
      </c>
      <c r="K1065" t="s">
        <v>156</v>
      </c>
      <c r="L1065" t="s">
        <v>157</v>
      </c>
      <c r="M1065" t="s">
        <v>158</v>
      </c>
      <c r="N1065" t="s">
        <v>31</v>
      </c>
      <c r="O1065" t="s">
        <v>159</v>
      </c>
      <c r="P1065" t="s">
        <v>31</v>
      </c>
      <c r="Q1065" t="s">
        <v>160</v>
      </c>
      <c r="R1065" t="s">
        <v>161</v>
      </c>
      <c r="S1065" t="s">
        <v>45</v>
      </c>
      <c r="T1065" t="s">
        <v>162</v>
      </c>
      <c r="U1065" t="s">
        <v>53</v>
      </c>
      <c r="V1065">
        <v>0.40828402366863897</v>
      </c>
      <c r="W1065">
        <v>2005</v>
      </c>
      <c r="X1065">
        <v>5</v>
      </c>
      <c r="Y1065">
        <v>2</v>
      </c>
    </row>
    <row r="1066" spans="1:25" x14ac:dyDescent="0.25">
      <c r="A1066">
        <v>10425</v>
      </c>
      <c r="B1066">
        <v>28</v>
      </c>
      <c r="C1066">
        <v>100</v>
      </c>
      <c r="D1066">
        <v>8</v>
      </c>
      <c r="E1066">
        <v>3793.16</v>
      </c>
      <c r="F1066" s="1">
        <v>38503</v>
      </c>
      <c r="G1066" t="s">
        <v>318</v>
      </c>
      <c r="H1066" t="s">
        <v>193</v>
      </c>
      <c r="I1066">
        <v>169</v>
      </c>
      <c r="J1066" t="s">
        <v>638</v>
      </c>
      <c r="K1066" t="s">
        <v>123</v>
      </c>
      <c r="L1066" t="s">
        <v>124</v>
      </c>
      <c r="M1066" t="s">
        <v>125</v>
      </c>
      <c r="N1066" t="s">
        <v>31</v>
      </c>
      <c r="O1066" t="s">
        <v>126</v>
      </c>
      <c r="P1066" t="s">
        <v>31</v>
      </c>
      <c r="Q1066" t="s">
        <v>127</v>
      </c>
      <c r="R1066" t="s">
        <v>44</v>
      </c>
      <c r="S1066" t="s">
        <v>45</v>
      </c>
      <c r="T1066" t="s">
        <v>128</v>
      </c>
      <c r="U1066" t="s">
        <v>53</v>
      </c>
      <c r="V1066">
        <v>0.40828402366863897</v>
      </c>
      <c r="W1066">
        <v>2005</v>
      </c>
      <c r="X1066">
        <v>5</v>
      </c>
      <c r="Y1066">
        <v>2</v>
      </c>
    </row>
    <row r="1067" spans="1:25" x14ac:dyDescent="0.25">
      <c r="A1067">
        <v>10105</v>
      </c>
      <c r="B1067">
        <v>38</v>
      </c>
      <c r="C1067">
        <v>100</v>
      </c>
      <c r="D1067">
        <v>13</v>
      </c>
      <c r="E1067">
        <v>4330.1000000000004</v>
      </c>
      <c r="F1067" s="1">
        <v>37663</v>
      </c>
      <c r="G1067" t="s">
        <v>25</v>
      </c>
      <c r="H1067" t="s">
        <v>639</v>
      </c>
      <c r="I1067">
        <v>100</v>
      </c>
      <c r="J1067" t="s">
        <v>640</v>
      </c>
      <c r="K1067" t="s">
        <v>342</v>
      </c>
      <c r="L1067" t="s">
        <v>343</v>
      </c>
      <c r="M1067" t="s">
        <v>344</v>
      </c>
      <c r="N1067" t="s">
        <v>31</v>
      </c>
      <c r="O1067" t="s">
        <v>345</v>
      </c>
      <c r="P1067" t="s">
        <v>31</v>
      </c>
      <c r="Q1067" t="s">
        <v>346</v>
      </c>
      <c r="R1067" t="s">
        <v>347</v>
      </c>
      <c r="S1067" t="s">
        <v>45</v>
      </c>
      <c r="T1067" t="s">
        <v>348</v>
      </c>
      <c r="U1067" t="s">
        <v>53</v>
      </c>
      <c r="V1067">
        <v>0</v>
      </c>
      <c r="W1067">
        <v>2003</v>
      </c>
      <c r="X1067">
        <v>2</v>
      </c>
      <c r="Y1067">
        <v>1</v>
      </c>
    </row>
    <row r="1068" spans="1:25" x14ac:dyDescent="0.25">
      <c r="A1068">
        <v>10117</v>
      </c>
      <c r="B1068">
        <v>21</v>
      </c>
      <c r="C1068">
        <v>95.8</v>
      </c>
      <c r="D1068">
        <v>7</v>
      </c>
      <c r="E1068">
        <v>2011.8</v>
      </c>
      <c r="F1068" s="1">
        <v>37727</v>
      </c>
      <c r="G1068" t="s">
        <v>25</v>
      </c>
      <c r="H1068" t="s">
        <v>639</v>
      </c>
      <c r="I1068">
        <v>100</v>
      </c>
      <c r="J1068" t="s">
        <v>640</v>
      </c>
      <c r="K1068" t="s">
        <v>207</v>
      </c>
      <c r="L1068" t="s">
        <v>208</v>
      </c>
      <c r="M1068" t="s">
        <v>209</v>
      </c>
      <c r="N1068" t="s">
        <v>31</v>
      </c>
      <c r="O1068" t="s">
        <v>210</v>
      </c>
      <c r="P1068" t="s">
        <v>31</v>
      </c>
      <c r="Q1068" t="s">
        <v>211</v>
      </c>
      <c r="R1068" t="s">
        <v>210</v>
      </c>
      <c r="S1068" t="s">
        <v>212</v>
      </c>
      <c r="T1068" t="s">
        <v>213</v>
      </c>
      <c r="U1068" t="s">
        <v>38</v>
      </c>
      <c r="V1068">
        <v>4.2000000000000003E-2</v>
      </c>
      <c r="W1068">
        <v>2003</v>
      </c>
      <c r="X1068">
        <v>4</v>
      </c>
      <c r="Y1068">
        <v>2</v>
      </c>
    </row>
    <row r="1069" spans="1:25" x14ac:dyDescent="0.25">
      <c r="A1069">
        <v>10128</v>
      </c>
      <c r="B1069">
        <v>41</v>
      </c>
      <c r="C1069">
        <v>100</v>
      </c>
      <c r="D1069">
        <v>4</v>
      </c>
      <c r="E1069">
        <v>4837.18</v>
      </c>
      <c r="F1069" s="1">
        <v>37778</v>
      </c>
      <c r="G1069" t="s">
        <v>25</v>
      </c>
      <c r="H1069" t="s">
        <v>639</v>
      </c>
      <c r="I1069">
        <v>100</v>
      </c>
      <c r="J1069" t="s">
        <v>640</v>
      </c>
      <c r="K1069" t="s">
        <v>186</v>
      </c>
      <c r="L1069" t="s">
        <v>187</v>
      </c>
      <c r="M1069" t="s">
        <v>188</v>
      </c>
      <c r="N1069" t="s">
        <v>31</v>
      </c>
      <c r="O1069" t="s">
        <v>189</v>
      </c>
      <c r="P1069" t="s">
        <v>31</v>
      </c>
      <c r="Q1069" t="s">
        <v>190</v>
      </c>
      <c r="R1069" t="s">
        <v>191</v>
      </c>
      <c r="S1069" t="s">
        <v>45</v>
      </c>
      <c r="T1069" t="s">
        <v>192</v>
      </c>
      <c r="U1069" t="s">
        <v>53</v>
      </c>
      <c r="V1069">
        <v>0</v>
      </c>
      <c r="W1069">
        <v>2003</v>
      </c>
      <c r="X1069">
        <v>6</v>
      </c>
      <c r="Y1069">
        <v>2</v>
      </c>
    </row>
    <row r="1070" spans="1:25" x14ac:dyDescent="0.25">
      <c r="A1070">
        <v>10142</v>
      </c>
      <c r="B1070">
        <v>22</v>
      </c>
      <c r="C1070">
        <v>97.81</v>
      </c>
      <c r="D1070">
        <v>10</v>
      </c>
      <c r="E1070">
        <v>2151.8200000000002</v>
      </c>
      <c r="F1070" s="1">
        <v>37841</v>
      </c>
      <c r="G1070" t="s">
        <v>25</v>
      </c>
      <c r="H1070" t="s">
        <v>639</v>
      </c>
      <c r="I1070">
        <v>100</v>
      </c>
      <c r="J1070" t="s">
        <v>640</v>
      </c>
      <c r="K1070" t="s">
        <v>287</v>
      </c>
      <c r="L1070" t="s">
        <v>288</v>
      </c>
      <c r="M1070" t="s">
        <v>289</v>
      </c>
      <c r="N1070" t="s">
        <v>31</v>
      </c>
      <c r="O1070" t="s">
        <v>290</v>
      </c>
      <c r="P1070" t="s">
        <v>58</v>
      </c>
      <c r="Q1070" t="s">
        <v>121</v>
      </c>
      <c r="R1070" t="s">
        <v>35</v>
      </c>
      <c r="S1070" t="s">
        <v>36</v>
      </c>
      <c r="T1070" t="s">
        <v>291</v>
      </c>
      <c r="U1070" t="s">
        <v>38</v>
      </c>
      <c r="V1070">
        <v>2.1899999999999999E-2</v>
      </c>
      <c r="W1070">
        <v>2003</v>
      </c>
      <c r="X1070">
        <v>8</v>
      </c>
      <c r="Y1070">
        <v>3</v>
      </c>
    </row>
    <row r="1071" spans="1:25" x14ac:dyDescent="0.25">
      <c r="A1071">
        <v>10153</v>
      </c>
      <c r="B1071">
        <v>29</v>
      </c>
      <c r="C1071">
        <v>88.74</v>
      </c>
      <c r="D1071">
        <v>9</v>
      </c>
      <c r="E1071">
        <v>2573.46</v>
      </c>
      <c r="F1071" s="1">
        <v>37892</v>
      </c>
      <c r="G1071" t="s">
        <v>25</v>
      </c>
      <c r="H1071" t="s">
        <v>639</v>
      </c>
      <c r="I1071">
        <v>100</v>
      </c>
      <c r="J1071" t="s">
        <v>640</v>
      </c>
      <c r="K1071" t="s">
        <v>186</v>
      </c>
      <c r="L1071" t="s">
        <v>187</v>
      </c>
      <c r="M1071" t="s">
        <v>188</v>
      </c>
      <c r="N1071" t="s">
        <v>31</v>
      </c>
      <c r="O1071" t="s">
        <v>189</v>
      </c>
      <c r="P1071" t="s">
        <v>31</v>
      </c>
      <c r="Q1071" t="s">
        <v>190</v>
      </c>
      <c r="R1071" t="s">
        <v>191</v>
      </c>
      <c r="S1071" t="s">
        <v>45</v>
      </c>
      <c r="T1071" t="s">
        <v>192</v>
      </c>
      <c r="U1071" t="s">
        <v>38</v>
      </c>
      <c r="V1071">
        <v>0.11260000000000001</v>
      </c>
      <c r="W1071">
        <v>2003</v>
      </c>
      <c r="X1071">
        <v>9</v>
      </c>
      <c r="Y1071">
        <v>3</v>
      </c>
    </row>
    <row r="1072" spans="1:25" x14ac:dyDescent="0.25">
      <c r="A1072">
        <v>10165</v>
      </c>
      <c r="B1072">
        <v>50</v>
      </c>
      <c r="C1072">
        <v>100</v>
      </c>
      <c r="D1072">
        <v>1</v>
      </c>
      <c r="E1072">
        <v>5344.5</v>
      </c>
      <c r="F1072" s="1">
        <v>37916</v>
      </c>
      <c r="G1072" t="s">
        <v>25</v>
      </c>
      <c r="H1072" t="s">
        <v>639</v>
      </c>
      <c r="I1072">
        <v>100</v>
      </c>
      <c r="J1072" t="s">
        <v>640</v>
      </c>
      <c r="K1072" t="s">
        <v>207</v>
      </c>
      <c r="L1072" t="s">
        <v>208</v>
      </c>
      <c r="M1072" t="s">
        <v>209</v>
      </c>
      <c r="N1072" t="s">
        <v>31</v>
      </c>
      <c r="O1072" t="s">
        <v>210</v>
      </c>
      <c r="P1072" t="s">
        <v>31</v>
      </c>
      <c r="Q1072" t="s">
        <v>211</v>
      </c>
      <c r="R1072" t="s">
        <v>210</v>
      </c>
      <c r="S1072" t="s">
        <v>212</v>
      </c>
      <c r="T1072" t="s">
        <v>213</v>
      </c>
      <c r="U1072" t="s">
        <v>53</v>
      </c>
      <c r="V1072">
        <v>0</v>
      </c>
      <c r="W1072">
        <v>2003</v>
      </c>
      <c r="X1072">
        <v>10</v>
      </c>
      <c r="Y1072">
        <v>4</v>
      </c>
    </row>
    <row r="1073" spans="1:25" x14ac:dyDescent="0.25">
      <c r="A1073">
        <v>10177</v>
      </c>
      <c r="B1073">
        <v>29</v>
      </c>
      <c r="C1073">
        <v>100</v>
      </c>
      <c r="D1073">
        <v>11</v>
      </c>
      <c r="E1073">
        <v>3070.52</v>
      </c>
      <c r="F1073" s="1">
        <v>37932</v>
      </c>
      <c r="G1073" t="s">
        <v>25</v>
      </c>
      <c r="H1073" t="s">
        <v>639</v>
      </c>
      <c r="I1073">
        <v>100</v>
      </c>
      <c r="J1073" t="s">
        <v>640</v>
      </c>
      <c r="K1073" t="s">
        <v>513</v>
      </c>
      <c r="L1073" t="s">
        <v>514</v>
      </c>
      <c r="M1073" t="s">
        <v>515</v>
      </c>
      <c r="N1073" t="s">
        <v>31</v>
      </c>
      <c r="O1073" t="s">
        <v>189</v>
      </c>
      <c r="P1073" t="s">
        <v>31</v>
      </c>
      <c r="Q1073" t="s">
        <v>205</v>
      </c>
      <c r="R1073" t="s">
        <v>191</v>
      </c>
      <c r="S1073" t="s">
        <v>45</v>
      </c>
      <c r="T1073" t="s">
        <v>516</v>
      </c>
      <c r="U1073" t="s">
        <v>53</v>
      </c>
      <c r="V1073">
        <v>0</v>
      </c>
      <c r="W1073">
        <v>2003</v>
      </c>
      <c r="X1073">
        <v>11</v>
      </c>
      <c r="Y1073">
        <v>4</v>
      </c>
    </row>
    <row r="1074" spans="1:25" x14ac:dyDescent="0.25">
      <c r="A1074">
        <v>10185</v>
      </c>
      <c r="B1074">
        <v>49</v>
      </c>
      <c r="C1074">
        <v>80.67</v>
      </c>
      <c r="D1074">
        <v>11</v>
      </c>
      <c r="E1074">
        <v>3952.83</v>
      </c>
      <c r="F1074" s="1">
        <v>37939</v>
      </c>
      <c r="G1074" t="s">
        <v>25</v>
      </c>
      <c r="H1074" t="s">
        <v>639</v>
      </c>
      <c r="I1074">
        <v>100</v>
      </c>
      <c r="J1074" t="s">
        <v>640</v>
      </c>
      <c r="K1074" t="s">
        <v>355</v>
      </c>
      <c r="L1074" t="s">
        <v>356</v>
      </c>
      <c r="M1074" t="s">
        <v>357</v>
      </c>
      <c r="N1074" t="s">
        <v>31</v>
      </c>
      <c r="O1074" t="s">
        <v>175</v>
      </c>
      <c r="P1074" t="s">
        <v>133</v>
      </c>
      <c r="Q1074" t="s">
        <v>176</v>
      </c>
      <c r="R1074" t="s">
        <v>35</v>
      </c>
      <c r="S1074" t="s">
        <v>36</v>
      </c>
      <c r="T1074" t="s">
        <v>358</v>
      </c>
      <c r="U1074" t="s">
        <v>53</v>
      </c>
      <c r="V1074">
        <v>0.1933</v>
      </c>
      <c r="W1074">
        <v>2003</v>
      </c>
      <c r="X1074">
        <v>11</v>
      </c>
      <c r="Y1074">
        <v>4</v>
      </c>
    </row>
    <row r="1075" spans="1:25" x14ac:dyDescent="0.25">
      <c r="A1075">
        <v>10196</v>
      </c>
      <c r="B1075">
        <v>35</v>
      </c>
      <c r="C1075">
        <v>100</v>
      </c>
      <c r="D1075">
        <v>3</v>
      </c>
      <c r="E1075">
        <v>3564.75</v>
      </c>
      <c r="F1075" s="1">
        <v>37951</v>
      </c>
      <c r="G1075" t="s">
        <v>25</v>
      </c>
      <c r="H1075" t="s">
        <v>639</v>
      </c>
      <c r="I1075">
        <v>100</v>
      </c>
      <c r="J1075" t="s">
        <v>640</v>
      </c>
      <c r="K1075" t="s">
        <v>255</v>
      </c>
      <c r="L1075" t="s">
        <v>256</v>
      </c>
      <c r="M1075" t="s">
        <v>257</v>
      </c>
      <c r="N1075" t="s">
        <v>31</v>
      </c>
      <c r="O1075" t="s">
        <v>258</v>
      </c>
      <c r="P1075" t="s">
        <v>120</v>
      </c>
      <c r="Q1075" t="s">
        <v>259</v>
      </c>
      <c r="R1075" t="s">
        <v>35</v>
      </c>
      <c r="S1075" t="s">
        <v>36</v>
      </c>
      <c r="T1075" t="s">
        <v>260</v>
      </c>
      <c r="U1075" t="s">
        <v>53</v>
      </c>
      <c r="V1075">
        <v>0</v>
      </c>
      <c r="W1075">
        <v>2003</v>
      </c>
      <c r="X1075">
        <v>11</v>
      </c>
      <c r="Y1075">
        <v>4</v>
      </c>
    </row>
    <row r="1076" spans="1:25" x14ac:dyDescent="0.25">
      <c r="A1076">
        <v>10208</v>
      </c>
      <c r="B1076">
        <v>48</v>
      </c>
      <c r="C1076">
        <v>100</v>
      </c>
      <c r="D1076">
        <v>11</v>
      </c>
      <c r="E1076">
        <v>5614.56</v>
      </c>
      <c r="F1076" s="1">
        <v>37988</v>
      </c>
      <c r="G1076" t="s">
        <v>25</v>
      </c>
      <c r="H1076" t="s">
        <v>639</v>
      </c>
      <c r="I1076">
        <v>100</v>
      </c>
      <c r="J1076" t="s">
        <v>640</v>
      </c>
      <c r="K1076" t="s">
        <v>232</v>
      </c>
      <c r="L1076" t="s">
        <v>233</v>
      </c>
      <c r="M1076" t="s">
        <v>234</v>
      </c>
      <c r="N1076" t="s">
        <v>31</v>
      </c>
      <c r="O1076" t="s">
        <v>235</v>
      </c>
      <c r="P1076" t="s">
        <v>31</v>
      </c>
      <c r="Q1076" t="s">
        <v>236</v>
      </c>
      <c r="R1076" t="s">
        <v>44</v>
      </c>
      <c r="S1076" t="s">
        <v>45</v>
      </c>
      <c r="T1076" t="s">
        <v>237</v>
      </c>
      <c r="U1076" t="s">
        <v>53</v>
      </c>
      <c r="V1076">
        <v>0</v>
      </c>
      <c r="W1076">
        <v>2004</v>
      </c>
      <c r="X1076">
        <v>1</v>
      </c>
      <c r="Y1076">
        <v>1</v>
      </c>
    </row>
    <row r="1077" spans="1:25" x14ac:dyDescent="0.25">
      <c r="A1077">
        <v>10221</v>
      </c>
      <c r="B1077">
        <v>23</v>
      </c>
      <c r="C1077">
        <v>80.67</v>
      </c>
      <c r="D1077">
        <v>5</v>
      </c>
      <c r="E1077">
        <v>1855.41</v>
      </c>
      <c r="F1077" s="1">
        <v>38035</v>
      </c>
      <c r="G1077" t="s">
        <v>25</v>
      </c>
      <c r="H1077" t="s">
        <v>639</v>
      </c>
      <c r="I1077">
        <v>100</v>
      </c>
      <c r="J1077" t="s">
        <v>640</v>
      </c>
      <c r="K1077" t="s">
        <v>388</v>
      </c>
      <c r="L1077" t="s">
        <v>389</v>
      </c>
      <c r="M1077" t="s">
        <v>390</v>
      </c>
      <c r="N1077" t="s">
        <v>31</v>
      </c>
      <c r="O1077" t="s">
        <v>391</v>
      </c>
      <c r="P1077" t="s">
        <v>31</v>
      </c>
      <c r="Q1077" t="s">
        <v>392</v>
      </c>
      <c r="R1077" t="s">
        <v>393</v>
      </c>
      <c r="S1077" t="s">
        <v>45</v>
      </c>
      <c r="T1077" t="s">
        <v>394</v>
      </c>
      <c r="U1077" t="s">
        <v>38</v>
      </c>
      <c r="V1077">
        <v>0.1933</v>
      </c>
      <c r="W1077">
        <v>2004</v>
      </c>
      <c r="X1077">
        <v>2</v>
      </c>
      <c r="Y1077">
        <v>1</v>
      </c>
    </row>
    <row r="1078" spans="1:25" x14ac:dyDescent="0.25">
      <c r="A1078">
        <v>10232</v>
      </c>
      <c r="B1078">
        <v>48</v>
      </c>
      <c r="C1078">
        <v>95.8</v>
      </c>
      <c r="D1078">
        <v>8</v>
      </c>
      <c r="E1078">
        <v>4598.3999999999996</v>
      </c>
      <c r="F1078" s="1">
        <v>38066</v>
      </c>
      <c r="G1078" t="s">
        <v>25</v>
      </c>
      <c r="H1078" t="s">
        <v>639</v>
      </c>
      <c r="I1078">
        <v>100</v>
      </c>
      <c r="J1078" t="s">
        <v>640</v>
      </c>
      <c r="K1078" t="s">
        <v>407</v>
      </c>
      <c r="L1078" t="s">
        <v>408</v>
      </c>
      <c r="M1078" t="s">
        <v>409</v>
      </c>
      <c r="N1078" t="s">
        <v>31</v>
      </c>
      <c r="O1078" t="s">
        <v>410</v>
      </c>
      <c r="P1078" t="s">
        <v>411</v>
      </c>
      <c r="Q1078" t="s">
        <v>412</v>
      </c>
      <c r="R1078" t="s">
        <v>183</v>
      </c>
      <c r="S1078" t="s">
        <v>45</v>
      </c>
      <c r="T1078" t="s">
        <v>413</v>
      </c>
      <c r="U1078" t="s">
        <v>53</v>
      </c>
      <c r="V1078">
        <v>4.2000000000000003E-2</v>
      </c>
      <c r="W1078">
        <v>2004</v>
      </c>
      <c r="X1078">
        <v>3</v>
      </c>
      <c r="Y1078">
        <v>1</v>
      </c>
    </row>
    <row r="1079" spans="1:25" x14ac:dyDescent="0.25">
      <c r="A1079">
        <v>10248</v>
      </c>
      <c r="B1079">
        <v>42</v>
      </c>
      <c r="C1079">
        <v>100</v>
      </c>
      <c r="D1079">
        <v>14</v>
      </c>
      <c r="E1079">
        <v>5082.42</v>
      </c>
      <c r="F1079" s="1">
        <v>38114</v>
      </c>
      <c r="G1079" t="s">
        <v>359</v>
      </c>
      <c r="H1079" t="s">
        <v>639</v>
      </c>
      <c r="I1079">
        <v>100</v>
      </c>
      <c r="J1079" t="s">
        <v>640</v>
      </c>
      <c r="K1079" t="s">
        <v>28</v>
      </c>
      <c r="L1079" t="s">
        <v>29</v>
      </c>
      <c r="M1079" t="s">
        <v>30</v>
      </c>
      <c r="N1079" t="s">
        <v>31</v>
      </c>
      <c r="O1079" t="s">
        <v>32</v>
      </c>
      <c r="P1079" t="s">
        <v>33</v>
      </c>
      <c r="Q1079" t="s">
        <v>34</v>
      </c>
      <c r="R1079" t="s">
        <v>35</v>
      </c>
      <c r="S1079" t="s">
        <v>36</v>
      </c>
      <c r="T1079" t="s">
        <v>37</v>
      </c>
      <c r="U1079" t="s">
        <v>53</v>
      </c>
      <c r="V1079">
        <v>0</v>
      </c>
      <c r="W1079">
        <v>2004</v>
      </c>
      <c r="X1079">
        <v>5</v>
      </c>
      <c r="Y1079">
        <v>2</v>
      </c>
    </row>
    <row r="1080" spans="1:25" x14ac:dyDescent="0.25">
      <c r="A1080">
        <v>10273</v>
      </c>
      <c r="B1080">
        <v>47</v>
      </c>
      <c r="C1080">
        <v>100</v>
      </c>
      <c r="D1080">
        <v>15</v>
      </c>
      <c r="E1080">
        <v>5450.59</v>
      </c>
      <c r="F1080" s="1">
        <v>38189</v>
      </c>
      <c r="G1080" t="s">
        <v>25</v>
      </c>
      <c r="H1080" t="s">
        <v>639</v>
      </c>
      <c r="I1080">
        <v>100</v>
      </c>
      <c r="J1080" t="s">
        <v>640</v>
      </c>
      <c r="K1080" t="s">
        <v>388</v>
      </c>
      <c r="L1080" t="s">
        <v>389</v>
      </c>
      <c r="M1080" t="s">
        <v>390</v>
      </c>
      <c r="N1080" t="s">
        <v>31</v>
      </c>
      <c r="O1080" t="s">
        <v>391</v>
      </c>
      <c r="P1080" t="s">
        <v>31</v>
      </c>
      <c r="Q1080" t="s">
        <v>392</v>
      </c>
      <c r="R1080" t="s">
        <v>393</v>
      </c>
      <c r="S1080" t="s">
        <v>45</v>
      </c>
      <c r="T1080" t="s">
        <v>394</v>
      </c>
      <c r="U1080" t="s">
        <v>53</v>
      </c>
      <c r="V1080">
        <v>0</v>
      </c>
      <c r="W1080">
        <v>2004</v>
      </c>
      <c r="X1080">
        <v>7</v>
      </c>
      <c r="Y1080">
        <v>3</v>
      </c>
    </row>
    <row r="1081" spans="1:25" x14ac:dyDescent="0.25">
      <c r="A1081">
        <v>10282</v>
      </c>
      <c r="B1081">
        <v>36</v>
      </c>
      <c r="C1081">
        <v>100</v>
      </c>
      <c r="D1081">
        <v>3</v>
      </c>
      <c r="E1081">
        <v>4174.92</v>
      </c>
      <c r="F1081" s="1">
        <v>38219</v>
      </c>
      <c r="G1081" t="s">
        <v>25</v>
      </c>
      <c r="H1081" t="s">
        <v>639</v>
      </c>
      <c r="I1081">
        <v>100</v>
      </c>
      <c r="J1081" t="s">
        <v>640</v>
      </c>
      <c r="K1081" t="s">
        <v>287</v>
      </c>
      <c r="L1081" t="s">
        <v>288</v>
      </c>
      <c r="M1081" t="s">
        <v>289</v>
      </c>
      <c r="N1081" t="s">
        <v>31</v>
      </c>
      <c r="O1081" t="s">
        <v>290</v>
      </c>
      <c r="P1081" t="s">
        <v>58</v>
      </c>
      <c r="Q1081" t="s">
        <v>121</v>
      </c>
      <c r="R1081" t="s">
        <v>35</v>
      </c>
      <c r="S1081" t="s">
        <v>36</v>
      </c>
      <c r="T1081" t="s">
        <v>291</v>
      </c>
      <c r="U1081" t="s">
        <v>53</v>
      </c>
      <c r="V1081">
        <v>0</v>
      </c>
      <c r="W1081">
        <v>2004</v>
      </c>
      <c r="X1081">
        <v>8</v>
      </c>
      <c r="Y1081">
        <v>3</v>
      </c>
    </row>
    <row r="1082" spans="1:25" x14ac:dyDescent="0.25">
      <c r="A1082">
        <v>10293</v>
      </c>
      <c r="B1082">
        <v>22</v>
      </c>
      <c r="C1082">
        <v>100</v>
      </c>
      <c r="D1082">
        <v>6</v>
      </c>
      <c r="E1082">
        <v>2418.2399999999998</v>
      </c>
      <c r="F1082" s="1">
        <v>38239</v>
      </c>
      <c r="G1082" t="s">
        <v>25</v>
      </c>
      <c r="H1082" t="s">
        <v>639</v>
      </c>
      <c r="I1082">
        <v>100</v>
      </c>
      <c r="J1082" t="s">
        <v>640</v>
      </c>
      <c r="K1082" t="s">
        <v>268</v>
      </c>
      <c r="L1082" t="s">
        <v>269</v>
      </c>
      <c r="M1082" t="s">
        <v>270</v>
      </c>
      <c r="N1082" t="s">
        <v>31</v>
      </c>
      <c r="O1082" t="s">
        <v>271</v>
      </c>
      <c r="P1082" t="s">
        <v>31</v>
      </c>
      <c r="Q1082" t="s">
        <v>272</v>
      </c>
      <c r="R1082" t="s">
        <v>273</v>
      </c>
      <c r="S1082" t="s">
        <v>45</v>
      </c>
      <c r="T1082" t="s">
        <v>274</v>
      </c>
      <c r="U1082" t="s">
        <v>38</v>
      </c>
      <c r="V1082">
        <v>0</v>
      </c>
      <c r="W1082">
        <v>2004</v>
      </c>
      <c r="X1082">
        <v>9</v>
      </c>
      <c r="Y1082">
        <v>3</v>
      </c>
    </row>
    <row r="1083" spans="1:25" x14ac:dyDescent="0.25">
      <c r="A1083">
        <v>10306</v>
      </c>
      <c r="B1083">
        <v>40</v>
      </c>
      <c r="C1083">
        <v>91.76</v>
      </c>
      <c r="D1083">
        <v>11</v>
      </c>
      <c r="E1083">
        <v>3670.4</v>
      </c>
      <c r="F1083" s="1">
        <v>38274</v>
      </c>
      <c r="G1083" t="s">
        <v>25</v>
      </c>
      <c r="H1083" t="s">
        <v>639</v>
      </c>
      <c r="I1083">
        <v>100</v>
      </c>
      <c r="J1083" t="s">
        <v>640</v>
      </c>
      <c r="K1083" t="s">
        <v>517</v>
      </c>
      <c r="L1083" t="s">
        <v>518</v>
      </c>
      <c r="M1083" t="s">
        <v>519</v>
      </c>
      <c r="N1083" t="s">
        <v>31</v>
      </c>
      <c r="O1083" t="s">
        <v>520</v>
      </c>
      <c r="P1083" t="s">
        <v>31</v>
      </c>
      <c r="Q1083" t="s">
        <v>521</v>
      </c>
      <c r="R1083" t="s">
        <v>183</v>
      </c>
      <c r="S1083" t="s">
        <v>45</v>
      </c>
      <c r="T1083" t="s">
        <v>522</v>
      </c>
      <c r="U1083" t="s">
        <v>53</v>
      </c>
      <c r="V1083">
        <v>8.2400000000000001E-2</v>
      </c>
      <c r="W1083">
        <v>2004</v>
      </c>
      <c r="X1083">
        <v>10</v>
      </c>
      <c r="Y1083">
        <v>4</v>
      </c>
    </row>
    <row r="1084" spans="1:25" x14ac:dyDescent="0.25">
      <c r="A1084">
        <v>10314</v>
      </c>
      <c r="B1084">
        <v>23</v>
      </c>
      <c r="C1084">
        <v>100</v>
      </c>
      <c r="D1084">
        <v>3</v>
      </c>
      <c r="E1084">
        <v>2481.6999999999998</v>
      </c>
      <c r="F1084" s="1">
        <v>38282</v>
      </c>
      <c r="G1084" t="s">
        <v>25</v>
      </c>
      <c r="H1084" t="s">
        <v>639</v>
      </c>
      <c r="I1084">
        <v>100</v>
      </c>
      <c r="J1084" t="s">
        <v>640</v>
      </c>
      <c r="K1084" t="s">
        <v>523</v>
      </c>
      <c r="L1084" t="s">
        <v>524</v>
      </c>
      <c r="M1084" t="s">
        <v>525</v>
      </c>
      <c r="N1084" t="s">
        <v>31</v>
      </c>
      <c r="O1084" t="s">
        <v>526</v>
      </c>
      <c r="P1084" t="s">
        <v>31</v>
      </c>
      <c r="Q1084" t="s">
        <v>527</v>
      </c>
      <c r="R1084" t="s">
        <v>347</v>
      </c>
      <c r="S1084" t="s">
        <v>45</v>
      </c>
      <c r="T1084" t="s">
        <v>528</v>
      </c>
      <c r="U1084" t="s">
        <v>38</v>
      </c>
      <c r="V1084">
        <v>0</v>
      </c>
      <c r="W1084">
        <v>2004</v>
      </c>
      <c r="X1084">
        <v>10</v>
      </c>
      <c r="Y1084">
        <v>4</v>
      </c>
    </row>
    <row r="1085" spans="1:25" x14ac:dyDescent="0.25">
      <c r="A1085">
        <v>10326</v>
      </c>
      <c r="B1085">
        <v>32</v>
      </c>
      <c r="C1085">
        <v>100</v>
      </c>
      <c r="D1085">
        <v>6</v>
      </c>
      <c r="E1085">
        <v>3807.68</v>
      </c>
      <c r="F1085" s="1">
        <v>38300</v>
      </c>
      <c r="G1085" t="s">
        <v>25</v>
      </c>
      <c r="H1085" t="s">
        <v>639</v>
      </c>
      <c r="I1085">
        <v>100</v>
      </c>
      <c r="J1085" t="s">
        <v>640</v>
      </c>
      <c r="K1085" t="s">
        <v>195</v>
      </c>
      <c r="L1085" t="s">
        <v>196</v>
      </c>
      <c r="M1085" t="s">
        <v>197</v>
      </c>
      <c r="N1085" t="s">
        <v>31</v>
      </c>
      <c r="O1085" t="s">
        <v>198</v>
      </c>
      <c r="P1085" t="s">
        <v>31</v>
      </c>
      <c r="Q1085" t="s">
        <v>199</v>
      </c>
      <c r="R1085" t="s">
        <v>200</v>
      </c>
      <c r="S1085" t="s">
        <v>45</v>
      </c>
      <c r="T1085" t="s">
        <v>201</v>
      </c>
      <c r="U1085" t="s">
        <v>53</v>
      </c>
      <c r="V1085">
        <v>0</v>
      </c>
      <c r="W1085">
        <v>2004</v>
      </c>
      <c r="X1085">
        <v>11</v>
      </c>
      <c r="Y1085">
        <v>4</v>
      </c>
    </row>
    <row r="1086" spans="1:25" x14ac:dyDescent="0.25">
      <c r="A1086">
        <v>10336</v>
      </c>
      <c r="B1086">
        <v>21</v>
      </c>
      <c r="C1086">
        <v>100</v>
      </c>
      <c r="D1086">
        <v>7</v>
      </c>
      <c r="E1086">
        <v>2230.41</v>
      </c>
      <c r="F1086" s="1">
        <v>38311</v>
      </c>
      <c r="G1086" t="s">
        <v>25</v>
      </c>
      <c r="H1086" t="s">
        <v>639</v>
      </c>
      <c r="I1086">
        <v>100</v>
      </c>
      <c r="J1086" t="s">
        <v>640</v>
      </c>
      <c r="K1086" t="s">
        <v>427</v>
      </c>
      <c r="L1086" t="s">
        <v>428</v>
      </c>
      <c r="M1086" t="s">
        <v>429</v>
      </c>
      <c r="N1086" t="s">
        <v>31</v>
      </c>
      <c r="O1086" t="s">
        <v>50</v>
      </c>
      <c r="P1086" t="s">
        <v>31</v>
      </c>
      <c r="Q1086" t="s">
        <v>430</v>
      </c>
      <c r="R1086" t="s">
        <v>44</v>
      </c>
      <c r="S1086" t="s">
        <v>45</v>
      </c>
      <c r="T1086" t="s">
        <v>431</v>
      </c>
      <c r="U1086" t="s">
        <v>38</v>
      </c>
      <c r="V1086">
        <v>0</v>
      </c>
      <c r="W1086">
        <v>2004</v>
      </c>
      <c r="X1086">
        <v>11</v>
      </c>
      <c r="Y1086">
        <v>4</v>
      </c>
    </row>
    <row r="1087" spans="1:25" x14ac:dyDescent="0.25">
      <c r="A1087">
        <v>10350</v>
      </c>
      <c r="B1087">
        <v>41</v>
      </c>
      <c r="C1087">
        <v>93.04</v>
      </c>
      <c r="D1087">
        <v>2</v>
      </c>
      <c r="E1087">
        <v>3814.64</v>
      </c>
      <c r="F1087" s="1">
        <v>38323</v>
      </c>
      <c r="G1087" t="s">
        <v>25</v>
      </c>
      <c r="H1087" t="s">
        <v>639</v>
      </c>
      <c r="I1087">
        <v>100</v>
      </c>
      <c r="J1087" t="s">
        <v>640</v>
      </c>
      <c r="K1087" t="s">
        <v>186</v>
      </c>
      <c r="L1087" t="s">
        <v>187</v>
      </c>
      <c r="M1087" t="s">
        <v>188</v>
      </c>
      <c r="N1087" t="s">
        <v>31</v>
      </c>
      <c r="O1087" t="s">
        <v>189</v>
      </c>
      <c r="P1087" t="s">
        <v>31</v>
      </c>
      <c r="Q1087" t="s">
        <v>190</v>
      </c>
      <c r="R1087" t="s">
        <v>191</v>
      </c>
      <c r="S1087" t="s">
        <v>45</v>
      </c>
      <c r="T1087" t="s">
        <v>192</v>
      </c>
      <c r="U1087" t="s">
        <v>53</v>
      </c>
      <c r="V1087">
        <v>6.9599999999999898E-2</v>
      </c>
      <c r="W1087">
        <v>2004</v>
      </c>
      <c r="X1087">
        <v>12</v>
      </c>
      <c r="Y1087">
        <v>4</v>
      </c>
    </row>
    <row r="1088" spans="1:25" x14ac:dyDescent="0.25">
      <c r="A1088">
        <v>10372</v>
      </c>
      <c r="B1088">
        <v>25</v>
      </c>
      <c r="C1088">
        <v>84.71</v>
      </c>
      <c r="D1088">
        <v>5</v>
      </c>
      <c r="E1088">
        <v>2117.75</v>
      </c>
      <c r="F1088" s="1">
        <v>38378</v>
      </c>
      <c r="G1088" t="s">
        <v>25</v>
      </c>
      <c r="H1088" t="s">
        <v>639</v>
      </c>
      <c r="I1088">
        <v>100</v>
      </c>
      <c r="J1088" t="s">
        <v>640</v>
      </c>
      <c r="K1088" t="s">
        <v>261</v>
      </c>
      <c r="L1088" t="s">
        <v>262</v>
      </c>
      <c r="M1088" t="s">
        <v>263</v>
      </c>
      <c r="N1088" t="s">
        <v>31</v>
      </c>
      <c r="O1088" t="s">
        <v>264</v>
      </c>
      <c r="P1088" t="s">
        <v>265</v>
      </c>
      <c r="Q1088" t="s">
        <v>266</v>
      </c>
      <c r="R1088" t="s">
        <v>212</v>
      </c>
      <c r="S1088" t="s">
        <v>212</v>
      </c>
      <c r="T1088" t="s">
        <v>267</v>
      </c>
      <c r="U1088" t="s">
        <v>38</v>
      </c>
      <c r="V1088">
        <v>0.15290000000000001</v>
      </c>
      <c r="W1088">
        <v>2005</v>
      </c>
      <c r="X1088">
        <v>1</v>
      </c>
      <c r="Y1088">
        <v>1</v>
      </c>
    </row>
    <row r="1089" spans="1:25" x14ac:dyDescent="0.25">
      <c r="A1089">
        <v>10383</v>
      </c>
      <c r="B1089">
        <v>26</v>
      </c>
      <c r="C1089">
        <v>100</v>
      </c>
      <c r="D1089">
        <v>12</v>
      </c>
      <c r="E1089">
        <v>3340.48</v>
      </c>
      <c r="F1089" s="1">
        <v>38405</v>
      </c>
      <c r="G1089" t="s">
        <v>25</v>
      </c>
      <c r="H1089" t="s">
        <v>639</v>
      </c>
      <c r="I1089">
        <v>100</v>
      </c>
      <c r="J1089" t="s">
        <v>640</v>
      </c>
      <c r="K1089" t="s">
        <v>186</v>
      </c>
      <c r="L1089" t="s">
        <v>187</v>
      </c>
      <c r="M1089" t="s">
        <v>188</v>
      </c>
      <c r="N1089" t="s">
        <v>31</v>
      </c>
      <c r="O1089" t="s">
        <v>189</v>
      </c>
      <c r="P1089" t="s">
        <v>31</v>
      </c>
      <c r="Q1089" t="s">
        <v>190</v>
      </c>
      <c r="R1089" t="s">
        <v>191</v>
      </c>
      <c r="S1089" t="s">
        <v>45</v>
      </c>
      <c r="T1089" t="s">
        <v>192</v>
      </c>
      <c r="U1089" t="s">
        <v>53</v>
      </c>
      <c r="V1089">
        <v>0</v>
      </c>
      <c r="W1089">
        <v>2005</v>
      </c>
      <c r="X1089">
        <v>2</v>
      </c>
      <c r="Y1089">
        <v>1</v>
      </c>
    </row>
    <row r="1090" spans="1:25" x14ac:dyDescent="0.25">
      <c r="A1090">
        <v>10396</v>
      </c>
      <c r="B1090">
        <v>24</v>
      </c>
      <c r="C1090">
        <v>89.75</v>
      </c>
      <c r="D1090">
        <v>4</v>
      </c>
      <c r="E1090">
        <v>2154</v>
      </c>
      <c r="F1090" s="1">
        <v>38434</v>
      </c>
      <c r="G1090" t="s">
        <v>25</v>
      </c>
      <c r="H1090" t="s">
        <v>639</v>
      </c>
      <c r="I1090">
        <v>100</v>
      </c>
      <c r="J1090" t="s">
        <v>640</v>
      </c>
      <c r="K1090" t="s">
        <v>287</v>
      </c>
      <c r="L1090" t="s">
        <v>288</v>
      </c>
      <c r="M1090" t="s">
        <v>289</v>
      </c>
      <c r="N1090" t="s">
        <v>31</v>
      </c>
      <c r="O1090" t="s">
        <v>290</v>
      </c>
      <c r="P1090" t="s">
        <v>58</v>
      </c>
      <c r="Q1090" t="s">
        <v>121</v>
      </c>
      <c r="R1090" t="s">
        <v>35</v>
      </c>
      <c r="S1090" t="s">
        <v>36</v>
      </c>
      <c r="T1090" t="s">
        <v>291</v>
      </c>
      <c r="U1090" t="s">
        <v>38</v>
      </c>
      <c r="V1090">
        <v>0.10249999999999999</v>
      </c>
      <c r="W1090">
        <v>2005</v>
      </c>
      <c r="X1090">
        <v>3</v>
      </c>
      <c r="Y1090">
        <v>1</v>
      </c>
    </row>
    <row r="1091" spans="1:25" x14ac:dyDescent="0.25">
      <c r="A1091">
        <v>10414</v>
      </c>
      <c r="B1091">
        <v>48</v>
      </c>
      <c r="C1091">
        <v>100</v>
      </c>
      <c r="D1091">
        <v>14</v>
      </c>
      <c r="E1091">
        <v>5808.48</v>
      </c>
      <c r="F1091" s="1">
        <v>38478</v>
      </c>
      <c r="G1091" t="s">
        <v>425</v>
      </c>
      <c r="H1091" t="s">
        <v>639</v>
      </c>
      <c r="I1091">
        <v>100</v>
      </c>
      <c r="J1091" t="s">
        <v>640</v>
      </c>
      <c r="K1091" t="s">
        <v>401</v>
      </c>
      <c r="L1091" t="s">
        <v>402</v>
      </c>
      <c r="M1091" t="s">
        <v>403</v>
      </c>
      <c r="N1091" t="s">
        <v>31</v>
      </c>
      <c r="O1091" t="s">
        <v>404</v>
      </c>
      <c r="P1091" t="s">
        <v>133</v>
      </c>
      <c r="Q1091" t="s">
        <v>405</v>
      </c>
      <c r="R1091" t="s">
        <v>35</v>
      </c>
      <c r="S1091" t="s">
        <v>36</v>
      </c>
      <c r="T1091" t="s">
        <v>406</v>
      </c>
      <c r="U1091" t="s">
        <v>53</v>
      </c>
      <c r="V1091">
        <v>0</v>
      </c>
      <c r="W1091">
        <v>2005</v>
      </c>
      <c r="X1091">
        <v>5</v>
      </c>
      <c r="Y1091">
        <v>2</v>
      </c>
    </row>
    <row r="1092" spans="1:25" x14ac:dyDescent="0.25">
      <c r="A1092">
        <v>10108</v>
      </c>
      <c r="B1092">
        <v>26</v>
      </c>
      <c r="C1092">
        <v>68.349999999999994</v>
      </c>
      <c r="D1092">
        <v>9</v>
      </c>
      <c r="E1092">
        <v>1777.1</v>
      </c>
      <c r="F1092" s="1">
        <v>37683</v>
      </c>
      <c r="G1092" t="s">
        <v>25</v>
      </c>
      <c r="H1092" t="s">
        <v>193</v>
      </c>
      <c r="I1092">
        <v>80</v>
      </c>
      <c r="J1092" t="s">
        <v>641</v>
      </c>
      <c r="K1092" t="s">
        <v>450</v>
      </c>
      <c r="L1092" t="s">
        <v>451</v>
      </c>
      <c r="M1092" t="s">
        <v>452</v>
      </c>
      <c r="N1092" t="s">
        <v>31</v>
      </c>
      <c r="O1092" t="s">
        <v>453</v>
      </c>
      <c r="P1092" t="s">
        <v>31</v>
      </c>
      <c r="Q1092" t="s">
        <v>454</v>
      </c>
      <c r="R1092" t="s">
        <v>455</v>
      </c>
      <c r="S1092" t="s">
        <v>212</v>
      </c>
      <c r="T1092" t="s">
        <v>456</v>
      </c>
      <c r="U1092" t="s">
        <v>38</v>
      </c>
      <c r="V1092">
        <v>0.145625</v>
      </c>
      <c r="W1092">
        <v>2003</v>
      </c>
      <c r="X1092">
        <v>3</v>
      </c>
      <c r="Y1092">
        <v>1</v>
      </c>
    </row>
    <row r="1093" spans="1:25" x14ac:dyDescent="0.25">
      <c r="A1093">
        <v>10122</v>
      </c>
      <c r="B1093">
        <v>21</v>
      </c>
      <c r="C1093">
        <v>73.17</v>
      </c>
      <c r="D1093">
        <v>13</v>
      </c>
      <c r="E1093">
        <v>1536.57</v>
      </c>
      <c r="F1093" s="1">
        <v>37749</v>
      </c>
      <c r="G1093" t="s">
        <v>25</v>
      </c>
      <c r="H1093" t="s">
        <v>193</v>
      </c>
      <c r="I1093">
        <v>80</v>
      </c>
      <c r="J1093" t="s">
        <v>641</v>
      </c>
      <c r="K1093" t="s">
        <v>457</v>
      </c>
      <c r="L1093" t="s">
        <v>458</v>
      </c>
      <c r="M1093" t="s">
        <v>459</v>
      </c>
      <c r="N1093" t="s">
        <v>31</v>
      </c>
      <c r="O1093" t="s">
        <v>460</v>
      </c>
      <c r="P1093" t="s">
        <v>31</v>
      </c>
      <c r="Q1093" t="s">
        <v>461</v>
      </c>
      <c r="R1093" t="s">
        <v>44</v>
      </c>
      <c r="S1093" t="s">
        <v>45</v>
      </c>
      <c r="T1093" t="s">
        <v>462</v>
      </c>
      <c r="U1093" t="s">
        <v>38</v>
      </c>
      <c r="V1093">
        <v>8.5375000000000006E-2</v>
      </c>
      <c r="W1093">
        <v>2003</v>
      </c>
      <c r="X1093">
        <v>5</v>
      </c>
      <c r="Y1093">
        <v>2</v>
      </c>
    </row>
    <row r="1094" spans="1:25" x14ac:dyDescent="0.25">
      <c r="A1094">
        <v>10135</v>
      </c>
      <c r="B1094">
        <v>45</v>
      </c>
      <c r="C1094">
        <v>78</v>
      </c>
      <c r="D1094">
        <v>10</v>
      </c>
      <c r="E1094">
        <v>3510</v>
      </c>
      <c r="F1094" s="1">
        <v>37804</v>
      </c>
      <c r="G1094" t="s">
        <v>25</v>
      </c>
      <c r="H1094" t="s">
        <v>193</v>
      </c>
      <c r="I1094">
        <v>80</v>
      </c>
      <c r="J1094" t="s">
        <v>641</v>
      </c>
      <c r="K1094" t="s">
        <v>287</v>
      </c>
      <c r="L1094" t="s">
        <v>288</v>
      </c>
      <c r="M1094" t="s">
        <v>289</v>
      </c>
      <c r="N1094" t="s">
        <v>31</v>
      </c>
      <c r="O1094" t="s">
        <v>290</v>
      </c>
      <c r="P1094" t="s">
        <v>58</v>
      </c>
      <c r="Q1094" t="s">
        <v>121</v>
      </c>
      <c r="R1094" t="s">
        <v>35</v>
      </c>
      <c r="S1094" t="s">
        <v>36</v>
      </c>
      <c r="T1094" t="s">
        <v>291</v>
      </c>
      <c r="U1094" t="s">
        <v>53</v>
      </c>
      <c r="V1094">
        <v>2.5000000000000001E-2</v>
      </c>
      <c r="W1094">
        <v>2003</v>
      </c>
      <c r="X1094">
        <v>7</v>
      </c>
      <c r="Y1094">
        <v>3</v>
      </c>
    </row>
    <row r="1095" spans="1:25" x14ac:dyDescent="0.25">
      <c r="A1095">
        <v>10147</v>
      </c>
      <c r="B1095">
        <v>36</v>
      </c>
      <c r="C1095">
        <v>86.04</v>
      </c>
      <c r="D1095">
        <v>10</v>
      </c>
      <c r="E1095">
        <v>3097.44</v>
      </c>
      <c r="F1095" s="1">
        <v>37869</v>
      </c>
      <c r="G1095" t="s">
        <v>25</v>
      </c>
      <c r="H1095" t="s">
        <v>193</v>
      </c>
      <c r="I1095">
        <v>80</v>
      </c>
      <c r="J1095" t="s">
        <v>641</v>
      </c>
      <c r="K1095" t="s">
        <v>299</v>
      </c>
      <c r="L1095" t="s">
        <v>130</v>
      </c>
      <c r="M1095" t="s">
        <v>300</v>
      </c>
      <c r="N1095" t="s">
        <v>31</v>
      </c>
      <c r="O1095" t="s">
        <v>301</v>
      </c>
      <c r="P1095" t="s">
        <v>133</v>
      </c>
      <c r="Q1095" t="s">
        <v>302</v>
      </c>
      <c r="R1095" t="s">
        <v>35</v>
      </c>
      <c r="S1095" t="s">
        <v>36</v>
      </c>
      <c r="T1095" t="s">
        <v>303</v>
      </c>
      <c r="U1095" t="s">
        <v>53</v>
      </c>
      <c r="V1095">
        <v>-7.5500000000000095E-2</v>
      </c>
      <c r="W1095">
        <v>2003</v>
      </c>
      <c r="X1095">
        <v>9</v>
      </c>
      <c r="Y1095">
        <v>3</v>
      </c>
    </row>
    <row r="1096" spans="1:25" x14ac:dyDescent="0.25">
      <c r="A1096">
        <v>10159</v>
      </c>
      <c r="B1096">
        <v>21</v>
      </c>
      <c r="C1096">
        <v>81.209999999999994</v>
      </c>
      <c r="D1096">
        <v>5</v>
      </c>
      <c r="E1096">
        <v>1705.41</v>
      </c>
      <c r="F1096" s="1">
        <v>37904</v>
      </c>
      <c r="G1096" t="s">
        <v>25</v>
      </c>
      <c r="H1096" t="s">
        <v>193</v>
      </c>
      <c r="I1096">
        <v>80</v>
      </c>
      <c r="J1096" t="s">
        <v>641</v>
      </c>
      <c r="K1096" t="s">
        <v>61</v>
      </c>
      <c r="L1096" t="s">
        <v>62</v>
      </c>
      <c r="M1096" t="s">
        <v>63</v>
      </c>
      <c r="N1096" t="s">
        <v>31</v>
      </c>
      <c r="O1096" t="s">
        <v>64</v>
      </c>
      <c r="P1096" t="s">
        <v>58</v>
      </c>
      <c r="Q1096" t="s">
        <v>31</v>
      </c>
      <c r="R1096" t="s">
        <v>35</v>
      </c>
      <c r="S1096" t="s">
        <v>36</v>
      </c>
      <c r="T1096" t="s">
        <v>65</v>
      </c>
      <c r="U1096" t="s">
        <v>38</v>
      </c>
      <c r="V1096">
        <v>-1.5124999999999901E-2</v>
      </c>
      <c r="W1096">
        <v>2003</v>
      </c>
      <c r="X1096">
        <v>10</v>
      </c>
      <c r="Y1096">
        <v>4</v>
      </c>
    </row>
    <row r="1097" spans="1:25" x14ac:dyDescent="0.25">
      <c r="A1097">
        <v>10169</v>
      </c>
      <c r="B1097">
        <v>32</v>
      </c>
      <c r="C1097">
        <v>70.760000000000005</v>
      </c>
      <c r="D1097">
        <v>5</v>
      </c>
      <c r="E1097">
        <v>2264.3200000000002</v>
      </c>
      <c r="F1097" s="1">
        <v>37929</v>
      </c>
      <c r="G1097" t="s">
        <v>25</v>
      </c>
      <c r="H1097" t="s">
        <v>193</v>
      </c>
      <c r="I1097">
        <v>80</v>
      </c>
      <c r="J1097" t="s">
        <v>641</v>
      </c>
      <c r="K1097" t="s">
        <v>304</v>
      </c>
      <c r="L1097" t="s">
        <v>305</v>
      </c>
      <c r="M1097" t="s">
        <v>306</v>
      </c>
      <c r="N1097" t="s">
        <v>307</v>
      </c>
      <c r="O1097" t="s">
        <v>308</v>
      </c>
      <c r="P1097" t="s">
        <v>169</v>
      </c>
      <c r="Q1097" t="s">
        <v>309</v>
      </c>
      <c r="R1097" t="s">
        <v>101</v>
      </c>
      <c r="S1097" t="s">
        <v>102</v>
      </c>
      <c r="T1097" t="s">
        <v>310</v>
      </c>
      <c r="U1097" t="s">
        <v>38</v>
      </c>
      <c r="V1097">
        <v>0.11550000000000001</v>
      </c>
      <c r="W1097">
        <v>2003</v>
      </c>
      <c r="X1097">
        <v>11</v>
      </c>
      <c r="Y1097">
        <v>4</v>
      </c>
    </row>
    <row r="1098" spans="1:25" x14ac:dyDescent="0.25">
      <c r="A1098">
        <v>10181</v>
      </c>
      <c r="B1098">
        <v>30</v>
      </c>
      <c r="C1098">
        <v>82.82</v>
      </c>
      <c r="D1098">
        <v>17</v>
      </c>
      <c r="E1098">
        <v>2484.6</v>
      </c>
      <c r="F1098" s="1">
        <v>37937</v>
      </c>
      <c r="G1098" t="s">
        <v>25</v>
      </c>
      <c r="H1098" t="s">
        <v>193</v>
      </c>
      <c r="I1098">
        <v>80</v>
      </c>
      <c r="J1098" t="s">
        <v>641</v>
      </c>
      <c r="K1098" t="s">
        <v>78</v>
      </c>
      <c r="L1098" t="s">
        <v>79</v>
      </c>
      <c r="M1098" t="s">
        <v>80</v>
      </c>
      <c r="N1098" t="s">
        <v>31</v>
      </c>
      <c r="O1098" t="s">
        <v>81</v>
      </c>
      <c r="P1098" t="s">
        <v>31</v>
      </c>
      <c r="Q1098" t="s">
        <v>82</v>
      </c>
      <c r="R1098" t="s">
        <v>83</v>
      </c>
      <c r="S1098" t="s">
        <v>45</v>
      </c>
      <c r="T1098" t="s">
        <v>84</v>
      </c>
      <c r="U1098" t="s">
        <v>38</v>
      </c>
      <c r="V1098">
        <v>-3.5249999999999899E-2</v>
      </c>
      <c r="W1098">
        <v>2003</v>
      </c>
      <c r="X1098">
        <v>11</v>
      </c>
      <c r="Y1098">
        <v>4</v>
      </c>
    </row>
    <row r="1099" spans="1:25" x14ac:dyDescent="0.25">
      <c r="A1099">
        <v>10191</v>
      </c>
      <c r="B1099">
        <v>36</v>
      </c>
      <c r="C1099">
        <v>94.88</v>
      </c>
      <c r="D1099">
        <v>6</v>
      </c>
      <c r="E1099">
        <v>3415.68</v>
      </c>
      <c r="F1099" s="1">
        <v>37945</v>
      </c>
      <c r="G1099" t="s">
        <v>25</v>
      </c>
      <c r="H1099" t="s">
        <v>193</v>
      </c>
      <c r="I1099">
        <v>80</v>
      </c>
      <c r="J1099" t="s">
        <v>641</v>
      </c>
      <c r="K1099" t="s">
        <v>463</v>
      </c>
      <c r="L1099" t="s">
        <v>464</v>
      </c>
      <c r="M1099" t="s">
        <v>465</v>
      </c>
      <c r="N1099" t="s">
        <v>31</v>
      </c>
      <c r="O1099" t="s">
        <v>466</v>
      </c>
      <c r="P1099" t="s">
        <v>31</v>
      </c>
      <c r="Q1099" t="s">
        <v>467</v>
      </c>
      <c r="R1099" t="s">
        <v>468</v>
      </c>
      <c r="S1099" t="s">
        <v>45</v>
      </c>
      <c r="T1099" t="s">
        <v>469</v>
      </c>
      <c r="U1099" t="s">
        <v>53</v>
      </c>
      <c r="V1099">
        <v>-0.186</v>
      </c>
      <c r="W1099">
        <v>2003</v>
      </c>
      <c r="X1099">
        <v>11</v>
      </c>
      <c r="Y1099">
        <v>4</v>
      </c>
    </row>
    <row r="1100" spans="1:25" x14ac:dyDescent="0.25">
      <c r="A1100">
        <v>10203</v>
      </c>
      <c r="B1100">
        <v>33</v>
      </c>
      <c r="C1100">
        <v>86.04</v>
      </c>
      <c r="D1100">
        <v>11</v>
      </c>
      <c r="E1100">
        <v>2839.32</v>
      </c>
      <c r="F1100" s="1">
        <v>37957</v>
      </c>
      <c r="G1100" t="s">
        <v>25</v>
      </c>
      <c r="H1100" t="s">
        <v>193</v>
      </c>
      <c r="I1100">
        <v>80</v>
      </c>
      <c r="J1100" t="s">
        <v>641</v>
      </c>
      <c r="K1100" t="s">
        <v>186</v>
      </c>
      <c r="L1100" t="s">
        <v>187</v>
      </c>
      <c r="M1100" t="s">
        <v>188</v>
      </c>
      <c r="N1100" t="s">
        <v>31</v>
      </c>
      <c r="O1100" t="s">
        <v>189</v>
      </c>
      <c r="P1100" t="s">
        <v>31</v>
      </c>
      <c r="Q1100" t="s">
        <v>190</v>
      </c>
      <c r="R1100" t="s">
        <v>191</v>
      </c>
      <c r="S1100" t="s">
        <v>45</v>
      </c>
      <c r="T1100" t="s">
        <v>192</v>
      </c>
      <c r="U1100" t="s">
        <v>38</v>
      </c>
      <c r="V1100">
        <v>-7.5500000000000095E-2</v>
      </c>
      <c r="W1100">
        <v>2003</v>
      </c>
      <c r="X1100">
        <v>12</v>
      </c>
      <c r="Y1100">
        <v>4</v>
      </c>
    </row>
    <row r="1101" spans="1:25" x14ac:dyDescent="0.25">
      <c r="A1101">
        <v>10211</v>
      </c>
      <c r="B1101">
        <v>35</v>
      </c>
      <c r="C1101">
        <v>78</v>
      </c>
      <c r="D1101">
        <v>5</v>
      </c>
      <c r="E1101">
        <v>2730</v>
      </c>
      <c r="F1101" s="1">
        <v>38001</v>
      </c>
      <c r="G1101" t="s">
        <v>25</v>
      </c>
      <c r="H1101" t="s">
        <v>193</v>
      </c>
      <c r="I1101">
        <v>80</v>
      </c>
      <c r="J1101" t="s">
        <v>641</v>
      </c>
      <c r="K1101" t="s">
        <v>89</v>
      </c>
      <c r="L1101" t="s">
        <v>90</v>
      </c>
      <c r="M1101" t="s">
        <v>91</v>
      </c>
      <c r="N1101" t="s">
        <v>31</v>
      </c>
      <c r="O1101" t="s">
        <v>50</v>
      </c>
      <c r="P1101" t="s">
        <v>31</v>
      </c>
      <c r="Q1101" t="s">
        <v>92</v>
      </c>
      <c r="R1101" t="s">
        <v>44</v>
      </c>
      <c r="S1101" t="s">
        <v>45</v>
      </c>
      <c r="T1101" t="s">
        <v>93</v>
      </c>
      <c r="U1101" t="s">
        <v>38</v>
      </c>
      <c r="V1101">
        <v>2.5000000000000001E-2</v>
      </c>
      <c r="W1101">
        <v>2004</v>
      </c>
      <c r="X1101">
        <v>1</v>
      </c>
      <c r="Y1101">
        <v>1</v>
      </c>
    </row>
    <row r="1102" spans="1:25" x14ac:dyDescent="0.25">
      <c r="A1102">
        <v>10225</v>
      </c>
      <c r="B1102">
        <v>37</v>
      </c>
      <c r="C1102">
        <v>95.69</v>
      </c>
      <c r="D1102">
        <v>12</v>
      </c>
      <c r="E1102">
        <v>3540.53</v>
      </c>
      <c r="F1102" s="1">
        <v>38039</v>
      </c>
      <c r="G1102" t="s">
        <v>25</v>
      </c>
      <c r="H1102" t="s">
        <v>193</v>
      </c>
      <c r="I1102">
        <v>80</v>
      </c>
      <c r="J1102" t="s">
        <v>641</v>
      </c>
      <c r="K1102" t="s">
        <v>470</v>
      </c>
      <c r="L1102" t="s">
        <v>471</v>
      </c>
      <c r="M1102" t="s">
        <v>472</v>
      </c>
      <c r="N1102" t="s">
        <v>31</v>
      </c>
      <c r="O1102" t="s">
        <v>473</v>
      </c>
      <c r="P1102" t="s">
        <v>31</v>
      </c>
      <c r="Q1102" t="s">
        <v>474</v>
      </c>
      <c r="R1102" t="s">
        <v>475</v>
      </c>
      <c r="S1102" t="s">
        <v>45</v>
      </c>
      <c r="T1102" t="s">
        <v>476</v>
      </c>
      <c r="U1102" t="s">
        <v>53</v>
      </c>
      <c r="V1102">
        <v>-0.19612499999999999</v>
      </c>
      <c r="W1102">
        <v>2004</v>
      </c>
      <c r="X1102">
        <v>2</v>
      </c>
      <c r="Y1102">
        <v>1</v>
      </c>
    </row>
    <row r="1103" spans="1:25" x14ac:dyDescent="0.25">
      <c r="A1103">
        <v>10238</v>
      </c>
      <c r="B1103">
        <v>41</v>
      </c>
      <c r="C1103">
        <v>73.17</v>
      </c>
      <c r="D1103">
        <v>6</v>
      </c>
      <c r="E1103">
        <v>2999.97</v>
      </c>
      <c r="F1103" s="1">
        <v>38086</v>
      </c>
      <c r="G1103" t="s">
        <v>25</v>
      </c>
      <c r="H1103" t="s">
        <v>193</v>
      </c>
      <c r="I1103">
        <v>80</v>
      </c>
      <c r="J1103" t="s">
        <v>641</v>
      </c>
      <c r="K1103" t="s">
        <v>342</v>
      </c>
      <c r="L1103" t="s">
        <v>343</v>
      </c>
      <c r="M1103" t="s">
        <v>344</v>
      </c>
      <c r="N1103" t="s">
        <v>31</v>
      </c>
      <c r="O1103" t="s">
        <v>345</v>
      </c>
      <c r="P1103" t="s">
        <v>31</v>
      </c>
      <c r="Q1103" t="s">
        <v>346</v>
      </c>
      <c r="R1103" t="s">
        <v>347</v>
      </c>
      <c r="S1103" t="s">
        <v>45</v>
      </c>
      <c r="T1103" t="s">
        <v>348</v>
      </c>
      <c r="U1103" t="s">
        <v>38</v>
      </c>
      <c r="V1103">
        <v>8.5375000000000006E-2</v>
      </c>
      <c r="W1103">
        <v>2004</v>
      </c>
      <c r="X1103">
        <v>4</v>
      </c>
      <c r="Y1103">
        <v>2</v>
      </c>
    </row>
    <row r="1104" spans="1:25" x14ac:dyDescent="0.25">
      <c r="A1104">
        <v>10252</v>
      </c>
      <c r="B1104">
        <v>20</v>
      </c>
      <c r="C1104">
        <v>76.39</v>
      </c>
      <c r="D1104">
        <v>2</v>
      </c>
      <c r="E1104">
        <v>1527.8</v>
      </c>
      <c r="F1104" s="1">
        <v>38133</v>
      </c>
      <c r="G1104" t="s">
        <v>25</v>
      </c>
      <c r="H1104" t="s">
        <v>193</v>
      </c>
      <c r="I1104">
        <v>80</v>
      </c>
      <c r="J1104" t="s">
        <v>641</v>
      </c>
      <c r="K1104" t="s">
        <v>89</v>
      </c>
      <c r="L1104" t="s">
        <v>90</v>
      </c>
      <c r="M1104" t="s">
        <v>91</v>
      </c>
      <c r="N1104" t="s">
        <v>31</v>
      </c>
      <c r="O1104" t="s">
        <v>50</v>
      </c>
      <c r="P1104" t="s">
        <v>31</v>
      </c>
      <c r="Q1104" t="s">
        <v>92</v>
      </c>
      <c r="R1104" t="s">
        <v>44</v>
      </c>
      <c r="S1104" t="s">
        <v>45</v>
      </c>
      <c r="T1104" t="s">
        <v>93</v>
      </c>
      <c r="U1104" t="s">
        <v>38</v>
      </c>
      <c r="V1104">
        <v>4.5124999999999998E-2</v>
      </c>
      <c r="W1104">
        <v>2004</v>
      </c>
      <c r="X1104">
        <v>5</v>
      </c>
      <c r="Y1104">
        <v>2</v>
      </c>
    </row>
    <row r="1105" spans="1:25" x14ac:dyDescent="0.25">
      <c r="A1105">
        <v>10265</v>
      </c>
      <c r="B1105">
        <v>45</v>
      </c>
      <c r="C1105">
        <v>86.84</v>
      </c>
      <c r="D1105">
        <v>2</v>
      </c>
      <c r="E1105">
        <v>3907.8</v>
      </c>
      <c r="F1105" s="1">
        <v>38170</v>
      </c>
      <c r="G1105" t="s">
        <v>25</v>
      </c>
      <c r="H1105" t="s">
        <v>193</v>
      </c>
      <c r="I1105">
        <v>80</v>
      </c>
      <c r="J1105" t="s">
        <v>641</v>
      </c>
      <c r="K1105" t="s">
        <v>589</v>
      </c>
      <c r="L1105" t="s">
        <v>590</v>
      </c>
      <c r="M1105" t="s">
        <v>591</v>
      </c>
      <c r="N1105" t="s">
        <v>31</v>
      </c>
      <c r="O1105" t="s">
        <v>592</v>
      </c>
      <c r="P1105" t="s">
        <v>99</v>
      </c>
      <c r="Q1105" t="s">
        <v>593</v>
      </c>
      <c r="R1105" t="s">
        <v>101</v>
      </c>
      <c r="S1105" t="s">
        <v>102</v>
      </c>
      <c r="T1105" t="s">
        <v>594</v>
      </c>
      <c r="U1105" t="s">
        <v>53</v>
      </c>
      <c r="V1105">
        <v>-8.5500000000000007E-2</v>
      </c>
      <c r="W1105">
        <v>2004</v>
      </c>
      <c r="X1105">
        <v>7</v>
      </c>
      <c r="Y1105">
        <v>3</v>
      </c>
    </row>
    <row r="1106" spans="1:25" x14ac:dyDescent="0.25">
      <c r="A1106">
        <v>10276</v>
      </c>
      <c r="B1106">
        <v>38</v>
      </c>
      <c r="C1106">
        <v>69.959999999999994</v>
      </c>
      <c r="D1106">
        <v>6</v>
      </c>
      <c r="E1106">
        <v>2658.48</v>
      </c>
      <c r="F1106" s="1">
        <v>38201</v>
      </c>
      <c r="G1106" t="s">
        <v>25</v>
      </c>
      <c r="H1106" t="s">
        <v>193</v>
      </c>
      <c r="I1106">
        <v>80</v>
      </c>
      <c r="J1106" t="s">
        <v>641</v>
      </c>
      <c r="K1106" t="s">
        <v>483</v>
      </c>
      <c r="L1106" t="s">
        <v>484</v>
      </c>
      <c r="M1106" t="s">
        <v>485</v>
      </c>
      <c r="N1106" t="s">
        <v>31</v>
      </c>
      <c r="O1106" t="s">
        <v>301</v>
      </c>
      <c r="P1106" t="s">
        <v>133</v>
      </c>
      <c r="Q1106" t="s">
        <v>302</v>
      </c>
      <c r="R1106" t="s">
        <v>35</v>
      </c>
      <c r="S1106" t="s">
        <v>36</v>
      </c>
      <c r="T1106" t="s">
        <v>486</v>
      </c>
      <c r="U1106" t="s">
        <v>38</v>
      </c>
      <c r="V1106">
        <v>0.1255</v>
      </c>
      <c r="W1106">
        <v>2004</v>
      </c>
      <c r="X1106">
        <v>8</v>
      </c>
      <c r="Y1106">
        <v>3</v>
      </c>
    </row>
    <row r="1107" spans="1:25" x14ac:dyDescent="0.25">
      <c r="A1107">
        <v>10287</v>
      </c>
      <c r="B1107">
        <v>43</v>
      </c>
      <c r="C1107">
        <v>70.760000000000005</v>
      </c>
      <c r="D1107">
        <v>15</v>
      </c>
      <c r="E1107">
        <v>3042.68</v>
      </c>
      <c r="F1107" s="1">
        <v>38229</v>
      </c>
      <c r="G1107" t="s">
        <v>25</v>
      </c>
      <c r="H1107" t="s">
        <v>193</v>
      </c>
      <c r="I1107">
        <v>80</v>
      </c>
      <c r="J1107" t="s">
        <v>641</v>
      </c>
      <c r="K1107" t="s">
        <v>470</v>
      </c>
      <c r="L1107" t="s">
        <v>471</v>
      </c>
      <c r="M1107" t="s">
        <v>472</v>
      </c>
      <c r="N1107" t="s">
        <v>31</v>
      </c>
      <c r="O1107" t="s">
        <v>473</v>
      </c>
      <c r="P1107" t="s">
        <v>31</v>
      </c>
      <c r="Q1107" t="s">
        <v>474</v>
      </c>
      <c r="R1107" t="s">
        <v>475</v>
      </c>
      <c r="S1107" t="s">
        <v>45</v>
      </c>
      <c r="T1107" t="s">
        <v>476</v>
      </c>
      <c r="U1107" t="s">
        <v>53</v>
      </c>
      <c r="V1107">
        <v>0.11550000000000001</v>
      </c>
      <c r="W1107">
        <v>2004</v>
      </c>
      <c r="X1107">
        <v>8</v>
      </c>
      <c r="Y1107">
        <v>3</v>
      </c>
    </row>
    <row r="1108" spans="1:25" x14ac:dyDescent="0.25">
      <c r="A1108">
        <v>10300</v>
      </c>
      <c r="B1108">
        <v>49</v>
      </c>
      <c r="C1108">
        <v>78.8</v>
      </c>
      <c r="D1108">
        <v>8</v>
      </c>
      <c r="E1108">
        <v>3861.2</v>
      </c>
      <c r="F1108" s="1">
        <v>37898</v>
      </c>
      <c r="G1108" t="s">
        <v>25</v>
      </c>
      <c r="H1108" t="s">
        <v>193</v>
      </c>
      <c r="I1108">
        <v>80</v>
      </c>
      <c r="J1108" t="s">
        <v>641</v>
      </c>
      <c r="K1108" t="s">
        <v>487</v>
      </c>
      <c r="L1108" t="s">
        <v>488</v>
      </c>
      <c r="M1108" t="s">
        <v>489</v>
      </c>
      <c r="N1108" t="s">
        <v>31</v>
      </c>
      <c r="O1108" t="s">
        <v>490</v>
      </c>
      <c r="P1108" t="s">
        <v>31</v>
      </c>
      <c r="Q1108" t="s">
        <v>491</v>
      </c>
      <c r="R1108" t="s">
        <v>468</v>
      </c>
      <c r="S1108" t="s">
        <v>45</v>
      </c>
      <c r="T1108" t="s">
        <v>492</v>
      </c>
      <c r="U1108" t="s">
        <v>53</v>
      </c>
      <c r="V1108">
        <v>1.4999999999999999E-2</v>
      </c>
      <c r="W1108">
        <v>2003</v>
      </c>
      <c r="X1108">
        <v>10</v>
      </c>
      <c r="Y1108">
        <v>4</v>
      </c>
    </row>
    <row r="1109" spans="1:25" x14ac:dyDescent="0.25">
      <c r="A1109">
        <v>10310</v>
      </c>
      <c r="B1109">
        <v>27</v>
      </c>
      <c r="C1109">
        <v>80.41</v>
      </c>
      <c r="D1109">
        <v>13</v>
      </c>
      <c r="E1109">
        <v>2171.0700000000002</v>
      </c>
      <c r="F1109" s="1">
        <v>38276</v>
      </c>
      <c r="G1109" t="s">
        <v>25</v>
      </c>
      <c r="H1109" t="s">
        <v>193</v>
      </c>
      <c r="I1109">
        <v>80</v>
      </c>
      <c r="J1109" t="s">
        <v>641</v>
      </c>
      <c r="K1109" t="s">
        <v>463</v>
      </c>
      <c r="L1109" t="s">
        <v>464</v>
      </c>
      <c r="M1109" t="s">
        <v>465</v>
      </c>
      <c r="N1109" t="s">
        <v>31</v>
      </c>
      <c r="O1109" t="s">
        <v>466</v>
      </c>
      <c r="P1109" t="s">
        <v>31</v>
      </c>
      <c r="Q1109" t="s">
        <v>467</v>
      </c>
      <c r="R1109" t="s">
        <v>468</v>
      </c>
      <c r="S1109" t="s">
        <v>45</v>
      </c>
      <c r="T1109" t="s">
        <v>469</v>
      </c>
      <c r="U1109" t="s">
        <v>38</v>
      </c>
      <c r="V1109">
        <v>-5.1249999999999603E-3</v>
      </c>
      <c r="W1109">
        <v>2004</v>
      </c>
      <c r="X1109">
        <v>10</v>
      </c>
      <c r="Y1109">
        <v>4</v>
      </c>
    </row>
    <row r="1110" spans="1:25" x14ac:dyDescent="0.25">
      <c r="A1110">
        <v>10319</v>
      </c>
      <c r="B1110">
        <v>46</v>
      </c>
      <c r="C1110">
        <v>73.98</v>
      </c>
      <c r="D1110">
        <v>1</v>
      </c>
      <c r="E1110">
        <v>3403.08</v>
      </c>
      <c r="F1110" s="1">
        <v>38294</v>
      </c>
      <c r="G1110" t="s">
        <v>25</v>
      </c>
      <c r="H1110" t="s">
        <v>193</v>
      </c>
      <c r="I1110">
        <v>80</v>
      </c>
      <c r="J1110" t="s">
        <v>641</v>
      </c>
      <c r="K1110" t="s">
        <v>532</v>
      </c>
      <c r="L1110" t="s">
        <v>533</v>
      </c>
      <c r="M1110" t="s">
        <v>534</v>
      </c>
      <c r="N1110" t="s">
        <v>535</v>
      </c>
      <c r="O1110" t="s">
        <v>32</v>
      </c>
      <c r="P1110" t="s">
        <v>33</v>
      </c>
      <c r="Q1110" t="s">
        <v>34</v>
      </c>
      <c r="R1110" t="s">
        <v>35</v>
      </c>
      <c r="S1110" t="s">
        <v>36</v>
      </c>
      <c r="T1110" t="s">
        <v>536</v>
      </c>
      <c r="U1110" t="s">
        <v>53</v>
      </c>
      <c r="V1110">
        <v>7.5249999999999997E-2</v>
      </c>
      <c r="W1110">
        <v>2004</v>
      </c>
      <c r="X1110">
        <v>11</v>
      </c>
      <c r="Y1110">
        <v>4</v>
      </c>
    </row>
    <row r="1111" spans="1:25" x14ac:dyDescent="0.25">
      <c r="A1111">
        <v>10329</v>
      </c>
      <c r="B1111">
        <v>38</v>
      </c>
      <c r="C1111">
        <v>59.1</v>
      </c>
      <c r="D1111">
        <v>10</v>
      </c>
      <c r="E1111">
        <v>2245.8000000000002</v>
      </c>
      <c r="F1111" s="1">
        <v>38306</v>
      </c>
      <c r="G1111" t="s">
        <v>25</v>
      </c>
      <c r="H1111" t="s">
        <v>193</v>
      </c>
      <c r="I1111">
        <v>80</v>
      </c>
      <c r="J1111" t="s">
        <v>641</v>
      </c>
      <c r="K1111" t="s">
        <v>28</v>
      </c>
      <c r="L1111" t="s">
        <v>29</v>
      </c>
      <c r="M1111" t="s">
        <v>30</v>
      </c>
      <c r="N1111" t="s">
        <v>31</v>
      </c>
      <c r="O1111" t="s">
        <v>32</v>
      </c>
      <c r="P1111" t="s">
        <v>33</v>
      </c>
      <c r="Q1111" t="s">
        <v>34</v>
      </c>
      <c r="R1111" t="s">
        <v>35</v>
      </c>
      <c r="S1111" t="s">
        <v>36</v>
      </c>
      <c r="T1111" t="s">
        <v>37</v>
      </c>
      <c r="U1111" t="s">
        <v>38</v>
      </c>
      <c r="V1111">
        <v>0.26124999999999998</v>
      </c>
      <c r="W1111">
        <v>2004</v>
      </c>
      <c r="X1111">
        <v>11</v>
      </c>
      <c r="Y1111">
        <v>4</v>
      </c>
    </row>
    <row r="1112" spans="1:25" x14ac:dyDescent="0.25">
      <c r="A1112">
        <v>10342</v>
      </c>
      <c r="B1112">
        <v>25</v>
      </c>
      <c r="C1112">
        <v>66.739999999999995</v>
      </c>
      <c r="D1112">
        <v>5</v>
      </c>
      <c r="E1112">
        <v>1668.5</v>
      </c>
      <c r="F1112" s="1">
        <v>38315</v>
      </c>
      <c r="G1112" t="s">
        <v>25</v>
      </c>
      <c r="H1112" t="s">
        <v>193</v>
      </c>
      <c r="I1112">
        <v>80</v>
      </c>
      <c r="J1112" t="s">
        <v>641</v>
      </c>
      <c r="K1112" t="s">
        <v>94</v>
      </c>
      <c r="L1112" t="s">
        <v>95</v>
      </c>
      <c r="M1112" t="s">
        <v>96</v>
      </c>
      <c r="N1112" t="s">
        <v>97</v>
      </c>
      <c r="O1112" t="s">
        <v>98</v>
      </c>
      <c r="P1112" t="s">
        <v>99</v>
      </c>
      <c r="Q1112" t="s">
        <v>100</v>
      </c>
      <c r="R1112" t="s">
        <v>101</v>
      </c>
      <c r="S1112" t="s">
        <v>102</v>
      </c>
      <c r="T1112" t="s">
        <v>103</v>
      </c>
      <c r="U1112" t="s">
        <v>38</v>
      </c>
      <c r="V1112">
        <v>0.16575000000000001</v>
      </c>
      <c r="W1112">
        <v>2004</v>
      </c>
      <c r="X1112">
        <v>11</v>
      </c>
      <c r="Y1112">
        <v>4</v>
      </c>
    </row>
    <row r="1113" spans="1:25" x14ac:dyDescent="0.25">
      <c r="A1113">
        <v>10363</v>
      </c>
      <c r="B1113">
        <v>46</v>
      </c>
      <c r="C1113">
        <v>60.3</v>
      </c>
      <c r="D1113">
        <v>10</v>
      </c>
      <c r="E1113">
        <v>2773.8</v>
      </c>
      <c r="F1113" s="1">
        <v>38358</v>
      </c>
      <c r="G1113" t="s">
        <v>25</v>
      </c>
      <c r="H1113" t="s">
        <v>193</v>
      </c>
      <c r="I1113">
        <v>80</v>
      </c>
      <c r="J1113" t="s">
        <v>641</v>
      </c>
      <c r="K1113" t="s">
        <v>493</v>
      </c>
      <c r="L1113" t="s">
        <v>494</v>
      </c>
      <c r="M1113" t="s">
        <v>495</v>
      </c>
      <c r="N1113" t="s">
        <v>31</v>
      </c>
      <c r="O1113" t="s">
        <v>496</v>
      </c>
      <c r="P1113" t="s">
        <v>31</v>
      </c>
      <c r="Q1113" t="s">
        <v>497</v>
      </c>
      <c r="R1113" t="s">
        <v>141</v>
      </c>
      <c r="S1113" t="s">
        <v>45</v>
      </c>
      <c r="T1113" t="s">
        <v>498</v>
      </c>
      <c r="U1113" t="s">
        <v>38</v>
      </c>
      <c r="V1113">
        <v>0.24625</v>
      </c>
      <c r="W1113">
        <v>2005</v>
      </c>
      <c r="X1113">
        <v>1</v>
      </c>
      <c r="Y1113">
        <v>1</v>
      </c>
    </row>
    <row r="1114" spans="1:25" x14ac:dyDescent="0.25">
      <c r="A1114">
        <v>10378</v>
      </c>
      <c r="B1114">
        <v>22</v>
      </c>
      <c r="C1114">
        <v>100</v>
      </c>
      <c r="D1114">
        <v>4</v>
      </c>
      <c r="E1114">
        <v>2464</v>
      </c>
      <c r="F1114" s="1">
        <v>38393</v>
      </c>
      <c r="G1114" t="s">
        <v>25</v>
      </c>
      <c r="H1114" t="s">
        <v>193</v>
      </c>
      <c r="I1114">
        <v>80</v>
      </c>
      <c r="J1114" t="s">
        <v>641</v>
      </c>
      <c r="K1114" t="s">
        <v>186</v>
      </c>
      <c r="L1114" t="s">
        <v>187</v>
      </c>
      <c r="M1114" t="s">
        <v>188</v>
      </c>
      <c r="N1114" t="s">
        <v>31</v>
      </c>
      <c r="O1114" t="s">
        <v>189</v>
      </c>
      <c r="P1114" t="s">
        <v>31</v>
      </c>
      <c r="Q1114" t="s">
        <v>190</v>
      </c>
      <c r="R1114" t="s">
        <v>191</v>
      </c>
      <c r="S1114" t="s">
        <v>45</v>
      </c>
      <c r="T1114" t="s">
        <v>192</v>
      </c>
      <c r="U1114" t="s">
        <v>38</v>
      </c>
      <c r="V1114">
        <v>-0.25</v>
      </c>
      <c r="W1114">
        <v>2005</v>
      </c>
      <c r="X1114">
        <v>2</v>
      </c>
      <c r="Y1114">
        <v>1</v>
      </c>
    </row>
    <row r="1115" spans="1:25" x14ac:dyDescent="0.25">
      <c r="A1115">
        <v>10390</v>
      </c>
      <c r="B1115">
        <v>40</v>
      </c>
      <c r="C1115">
        <v>100</v>
      </c>
      <c r="D1115">
        <v>9</v>
      </c>
      <c r="E1115">
        <v>5491.6</v>
      </c>
      <c r="F1115" s="1">
        <v>38415</v>
      </c>
      <c r="G1115" t="s">
        <v>25</v>
      </c>
      <c r="H1115" t="s">
        <v>193</v>
      </c>
      <c r="I1115">
        <v>80</v>
      </c>
      <c r="J1115" t="s">
        <v>641</v>
      </c>
      <c r="K1115" t="s">
        <v>287</v>
      </c>
      <c r="L1115" t="s">
        <v>288</v>
      </c>
      <c r="M1115" t="s">
        <v>289</v>
      </c>
      <c r="N1115" t="s">
        <v>31</v>
      </c>
      <c r="O1115" t="s">
        <v>290</v>
      </c>
      <c r="P1115" t="s">
        <v>58</v>
      </c>
      <c r="Q1115" t="s">
        <v>121</v>
      </c>
      <c r="R1115" t="s">
        <v>35</v>
      </c>
      <c r="S1115" t="s">
        <v>36</v>
      </c>
      <c r="T1115" t="s">
        <v>291</v>
      </c>
      <c r="U1115" t="s">
        <v>53</v>
      </c>
      <c r="V1115">
        <v>-0.25</v>
      </c>
      <c r="W1115">
        <v>2005</v>
      </c>
      <c r="X1115">
        <v>3</v>
      </c>
      <c r="Y1115">
        <v>1</v>
      </c>
    </row>
    <row r="1116" spans="1:25" x14ac:dyDescent="0.25">
      <c r="A1116">
        <v>10103</v>
      </c>
      <c r="B1116">
        <v>46</v>
      </c>
      <c r="C1116">
        <v>100</v>
      </c>
      <c r="D1116">
        <v>16</v>
      </c>
      <c r="E1116">
        <v>4791.82</v>
      </c>
      <c r="F1116" s="1">
        <v>37650</v>
      </c>
      <c r="G1116" t="s">
        <v>25</v>
      </c>
      <c r="H1116" t="s">
        <v>581</v>
      </c>
      <c r="I1116">
        <v>99</v>
      </c>
      <c r="J1116" t="s">
        <v>642</v>
      </c>
      <c r="K1116" t="s">
        <v>143</v>
      </c>
      <c r="L1116" t="s">
        <v>144</v>
      </c>
      <c r="M1116" t="s">
        <v>145</v>
      </c>
      <c r="N1116" t="s">
        <v>31</v>
      </c>
      <c r="O1116" t="s">
        <v>146</v>
      </c>
      <c r="P1116" t="s">
        <v>31</v>
      </c>
      <c r="Q1116" t="s">
        <v>147</v>
      </c>
      <c r="R1116" t="s">
        <v>83</v>
      </c>
      <c r="S1116" t="s">
        <v>45</v>
      </c>
      <c r="T1116" t="s">
        <v>148</v>
      </c>
      <c r="U1116" t="s">
        <v>53</v>
      </c>
      <c r="V1116">
        <v>-1.01010101010101E-2</v>
      </c>
      <c r="W1116">
        <v>2003</v>
      </c>
      <c r="X1116">
        <v>1</v>
      </c>
      <c r="Y1116">
        <v>1</v>
      </c>
    </row>
    <row r="1117" spans="1:25" x14ac:dyDescent="0.25">
      <c r="A1117">
        <v>10111</v>
      </c>
      <c r="B1117">
        <v>39</v>
      </c>
      <c r="C1117">
        <v>100</v>
      </c>
      <c r="D1117">
        <v>4</v>
      </c>
      <c r="E1117">
        <v>4178.8500000000004</v>
      </c>
      <c r="F1117" s="1">
        <v>37705</v>
      </c>
      <c r="G1117" t="s">
        <v>25</v>
      </c>
      <c r="H1117" t="s">
        <v>581</v>
      </c>
      <c r="I1117">
        <v>99</v>
      </c>
      <c r="J1117" t="s">
        <v>642</v>
      </c>
      <c r="K1117" t="s">
        <v>85</v>
      </c>
      <c r="L1117" t="s">
        <v>86</v>
      </c>
      <c r="M1117" t="s">
        <v>87</v>
      </c>
      <c r="N1117" t="s">
        <v>31</v>
      </c>
      <c r="O1117" t="s">
        <v>64</v>
      </c>
      <c r="P1117" t="s">
        <v>58</v>
      </c>
      <c r="Q1117" t="s">
        <v>31</v>
      </c>
      <c r="R1117" t="s">
        <v>35</v>
      </c>
      <c r="S1117" t="s">
        <v>36</v>
      </c>
      <c r="T1117" t="s">
        <v>88</v>
      </c>
      <c r="U1117" t="s">
        <v>53</v>
      </c>
      <c r="V1117">
        <v>-1.01010101010101E-2</v>
      </c>
      <c r="W1117">
        <v>2003</v>
      </c>
      <c r="X1117">
        <v>3</v>
      </c>
      <c r="Y1117">
        <v>1</v>
      </c>
    </row>
    <row r="1118" spans="1:25" x14ac:dyDescent="0.25">
      <c r="A1118">
        <v>10126</v>
      </c>
      <c r="B1118">
        <v>38</v>
      </c>
      <c r="C1118">
        <v>82.34</v>
      </c>
      <c r="D1118">
        <v>16</v>
      </c>
      <c r="E1118">
        <v>3128.92</v>
      </c>
      <c r="F1118" s="1">
        <v>37769</v>
      </c>
      <c r="G1118" t="s">
        <v>25</v>
      </c>
      <c r="H1118" t="s">
        <v>581</v>
      </c>
      <c r="I1118">
        <v>99</v>
      </c>
      <c r="J1118" t="s">
        <v>642</v>
      </c>
      <c r="K1118" t="s">
        <v>202</v>
      </c>
      <c r="L1118" t="s">
        <v>203</v>
      </c>
      <c r="M1118" t="s">
        <v>204</v>
      </c>
      <c r="N1118" t="s">
        <v>31</v>
      </c>
      <c r="O1118" t="s">
        <v>189</v>
      </c>
      <c r="P1118" t="s">
        <v>31</v>
      </c>
      <c r="Q1118" t="s">
        <v>205</v>
      </c>
      <c r="R1118" t="s">
        <v>191</v>
      </c>
      <c r="S1118" t="s">
        <v>45</v>
      </c>
      <c r="T1118" t="s">
        <v>206</v>
      </c>
      <c r="U1118" t="s">
        <v>53</v>
      </c>
      <c r="V1118">
        <v>0.16828282828282801</v>
      </c>
      <c r="W1118">
        <v>2003</v>
      </c>
      <c r="X1118">
        <v>5</v>
      </c>
      <c r="Y1118">
        <v>2</v>
      </c>
    </row>
    <row r="1119" spans="1:25" x14ac:dyDescent="0.25">
      <c r="A1119">
        <v>10139</v>
      </c>
      <c r="B1119">
        <v>30</v>
      </c>
      <c r="C1119">
        <v>100</v>
      </c>
      <c r="D1119">
        <v>5</v>
      </c>
      <c r="E1119">
        <v>3095.4</v>
      </c>
      <c r="F1119" s="1">
        <v>37818</v>
      </c>
      <c r="G1119" t="s">
        <v>25</v>
      </c>
      <c r="H1119" t="s">
        <v>581</v>
      </c>
      <c r="I1119">
        <v>99</v>
      </c>
      <c r="J1119" t="s">
        <v>642</v>
      </c>
      <c r="K1119" t="s">
        <v>164</v>
      </c>
      <c r="L1119" t="s">
        <v>165</v>
      </c>
      <c r="M1119" t="s">
        <v>166</v>
      </c>
      <c r="N1119" t="s">
        <v>167</v>
      </c>
      <c r="O1119" t="s">
        <v>168</v>
      </c>
      <c r="P1119" t="s">
        <v>169</v>
      </c>
      <c r="Q1119" t="s">
        <v>170</v>
      </c>
      <c r="R1119" t="s">
        <v>101</v>
      </c>
      <c r="S1119" t="s">
        <v>102</v>
      </c>
      <c r="T1119" t="s">
        <v>171</v>
      </c>
      <c r="U1119" t="s">
        <v>53</v>
      </c>
      <c r="V1119">
        <v>-1.01010101010101E-2</v>
      </c>
      <c r="W1119">
        <v>2003</v>
      </c>
      <c r="X1119">
        <v>7</v>
      </c>
      <c r="Y1119">
        <v>3</v>
      </c>
    </row>
    <row r="1120" spans="1:25" x14ac:dyDescent="0.25">
      <c r="A1120">
        <v>10149</v>
      </c>
      <c r="B1120">
        <v>42</v>
      </c>
      <c r="C1120">
        <v>94.25</v>
      </c>
      <c r="D1120">
        <v>2</v>
      </c>
      <c r="E1120">
        <v>3958.5</v>
      </c>
      <c r="F1120" s="1">
        <v>37876</v>
      </c>
      <c r="G1120" t="s">
        <v>25</v>
      </c>
      <c r="H1120" t="s">
        <v>581</v>
      </c>
      <c r="I1120">
        <v>99</v>
      </c>
      <c r="J1120" t="s">
        <v>642</v>
      </c>
      <c r="K1120" t="s">
        <v>554</v>
      </c>
      <c r="L1120" t="s">
        <v>555</v>
      </c>
      <c r="M1120" t="s">
        <v>556</v>
      </c>
      <c r="N1120" t="s">
        <v>31</v>
      </c>
      <c r="O1120" t="s">
        <v>557</v>
      </c>
      <c r="P1120" t="s">
        <v>58</v>
      </c>
      <c r="Q1120" t="s">
        <v>70</v>
      </c>
      <c r="R1120" t="s">
        <v>35</v>
      </c>
      <c r="S1120" t="s">
        <v>36</v>
      </c>
      <c r="T1120" t="s">
        <v>558</v>
      </c>
      <c r="U1120" t="s">
        <v>53</v>
      </c>
      <c r="V1120">
        <v>4.7979797979797997E-2</v>
      </c>
      <c r="W1120">
        <v>2003</v>
      </c>
      <c r="X1120">
        <v>9</v>
      </c>
      <c r="Y1120">
        <v>3</v>
      </c>
    </row>
    <row r="1121" spans="1:25" x14ac:dyDescent="0.25">
      <c r="A1121">
        <v>10163</v>
      </c>
      <c r="B1121">
        <v>43</v>
      </c>
      <c r="C1121">
        <v>100</v>
      </c>
      <c r="D1121">
        <v>6</v>
      </c>
      <c r="E1121">
        <v>4991.4399999999996</v>
      </c>
      <c r="F1121" s="1">
        <v>37914</v>
      </c>
      <c r="G1121" t="s">
        <v>25</v>
      </c>
      <c r="H1121" t="s">
        <v>581</v>
      </c>
      <c r="I1121">
        <v>99</v>
      </c>
      <c r="J1121" t="s">
        <v>642</v>
      </c>
      <c r="K1121" t="s">
        <v>214</v>
      </c>
      <c r="L1121" t="s">
        <v>215</v>
      </c>
      <c r="M1121" t="s">
        <v>216</v>
      </c>
      <c r="N1121" t="s">
        <v>217</v>
      </c>
      <c r="O1121" t="s">
        <v>32</v>
      </c>
      <c r="P1121" t="s">
        <v>33</v>
      </c>
      <c r="Q1121" t="s">
        <v>34</v>
      </c>
      <c r="R1121" t="s">
        <v>35</v>
      </c>
      <c r="S1121" t="s">
        <v>36</v>
      </c>
      <c r="T1121" t="s">
        <v>218</v>
      </c>
      <c r="U1121" t="s">
        <v>53</v>
      </c>
      <c r="V1121">
        <v>-1.01010101010101E-2</v>
      </c>
      <c r="W1121">
        <v>2003</v>
      </c>
      <c r="X1121">
        <v>10</v>
      </c>
      <c r="Y1121">
        <v>4</v>
      </c>
    </row>
    <row r="1122" spans="1:25" x14ac:dyDescent="0.25">
      <c r="A1122">
        <v>10173</v>
      </c>
      <c r="B1122">
        <v>29</v>
      </c>
      <c r="C1122">
        <v>95.24</v>
      </c>
      <c r="D1122">
        <v>4</v>
      </c>
      <c r="E1122">
        <v>2761.96</v>
      </c>
      <c r="F1122" s="1">
        <v>37930</v>
      </c>
      <c r="G1122" t="s">
        <v>25</v>
      </c>
      <c r="H1122" t="s">
        <v>581</v>
      </c>
      <c r="I1122">
        <v>99</v>
      </c>
      <c r="J1122" t="s">
        <v>642</v>
      </c>
      <c r="K1122" t="s">
        <v>583</v>
      </c>
      <c r="L1122" t="s">
        <v>584</v>
      </c>
      <c r="M1122" t="s">
        <v>585</v>
      </c>
      <c r="N1122" t="s">
        <v>31</v>
      </c>
      <c r="O1122" t="s">
        <v>586</v>
      </c>
      <c r="P1122" t="s">
        <v>31</v>
      </c>
      <c r="Q1122" t="s">
        <v>587</v>
      </c>
      <c r="R1122" t="s">
        <v>273</v>
      </c>
      <c r="S1122" t="s">
        <v>45</v>
      </c>
      <c r="T1122" t="s">
        <v>588</v>
      </c>
      <c r="U1122" t="s">
        <v>38</v>
      </c>
      <c r="V1122">
        <v>3.7979797979798002E-2</v>
      </c>
      <c r="W1122">
        <v>2003</v>
      </c>
      <c r="X1122">
        <v>11</v>
      </c>
      <c r="Y1122">
        <v>4</v>
      </c>
    </row>
    <row r="1123" spans="1:25" x14ac:dyDescent="0.25">
      <c r="A1123">
        <v>10182</v>
      </c>
      <c r="B1123">
        <v>33</v>
      </c>
      <c r="C1123">
        <v>86.31</v>
      </c>
      <c r="D1123">
        <v>1</v>
      </c>
      <c r="E1123">
        <v>2848.23</v>
      </c>
      <c r="F1123" s="1">
        <v>37937</v>
      </c>
      <c r="G1123" t="s">
        <v>25</v>
      </c>
      <c r="H1123" t="s">
        <v>581</v>
      </c>
      <c r="I1123">
        <v>99</v>
      </c>
      <c r="J1123" t="s">
        <v>642</v>
      </c>
      <c r="K1123" t="s">
        <v>287</v>
      </c>
      <c r="L1123" t="s">
        <v>288</v>
      </c>
      <c r="M1123" t="s">
        <v>289</v>
      </c>
      <c r="N1123" t="s">
        <v>31</v>
      </c>
      <c r="O1123" t="s">
        <v>290</v>
      </c>
      <c r="P1123" t="s">
        <v>58</v>
      </c>
      <c r="Q1123" t="s">
        <v>121</v>
      </c>
      <c r="R1123" t="s">
        <v>35</v>
      </c>
      <c r="S1123" t="s">
        <v>36</v>
      </c>
      <c r="T1123" t="s">
        <v>291</v>
      </c>
      <c r="U1123" t="s">
        <v>38</v>
      </c>
      <c r="V1123">
        <v>0.12818181818181801</v>
      </c>
      <c r="W1123">
        <v>2003</v>
      </c>
      <c r="X1123">
        <v>11</v>
      </c>
      <c r="Y1123">
        <v>4</v>
      </c>
    </row>
    <row r="1124" spans="1:25" x14ac:dyDescent="0.25">
      <c r="A1124">
        <v>10193</v>
      </c>
      <c r="B1124">
        <v>32</v>
      </c>
      <c r="C1124">
        <v>79.37</v>
      </c>
      <c r="D1124">
        <v>5</v>
      </c>
      <c r="E1124">
        <v>2539.84</v>
      </c>
      <c r="F1124" s="1">
        <v>37946</v>
      </c>
      <c r="G1124" t="s">
        <v>25</v>
      </c>
      <c r="H1124" t="s">
        <v>581</v>
      </c>
      <c r="I1124">
        <v>99</v>
      </c>
      <c r="J1124" t="s">
        <v>642</v>
      </c>
      <c r="K1124" t="s">
        <v>589</v>
      </c>
      <c r="L1124" t="s">
        <v>590</v>
      </c>
      <c r="M1124" t="s">
        <v>591</v>
      </c>
      <c r="N1124" t="s">
        <v>31</v>
      </c>
      <c r="O1124" t="s">
        <v>592</v>
      </c>
      <c r="P1124" t="s">
        <v>99</v>
      </c>
      <c r="Q1124" t="s">
        <v>593</v>
      </c>
      <c r="R1124" t="s">
        <v>101</v>
      </c>
      <c r="S1124" t="s">
        <v>102</v>
      </c>
      <c r="T1124" t="s">
        <v>594</v>
      </c>
      <c r="U1124" t="s">
        <v>38</v>
      </c>
      <c r="V1124">
        <v>0.19828282828282801</v>
      </c>
      <c r="W1124">
        <v>2003</v>
      </c>
      <c r="X1124">
        <v>11</v>
      </c>
      <c r="Y1124">
        <v>4</v>
      </c>
    </row>
    <row r="1125" spans="1:25" x14ac:dyDescent="0.25">
      <c r="A1125">
        <v>10206</v>
      </c>
      <c r="B1125">
        <v>28</v>
      </c>
      <c r="C1125">
        <v>87.3</v>
      </c>
      <c r="D1125">
        <v>11</v>
      </c>
      <c r="E1125">
        <v>2444.4</v>
      </c>
      <c r="F1125" s="1">
        <v>37960</v>
      </c>
      <c r="G1125" t="s">
        <v>25</v>
      </c>
      <c r="H1125" t="s">
        <v>581</v>
      </c>
      <c r="I1125">
        <v>99</v>
      </c>
      <c r="J1125" t="s">
        <v>642</v>
      </c>
      <c r="K1125" t="s">
        <v>238</v>
      </c>
      <c r="L1125" t="s">
        <v>239</v>
      </c>
      <c r="M1125" t="s">
        <v>240</v>
      </c>
      <c r="N1125" t="s">
        <v>31</v>
      </c>
      <c r="O1125" t="s">
        <v>241</v>
      </c>
      <c r="P1125" t="s">
        <v>242</v>
      </c>
      <c r="Q1125" t="s">
        <v>243</v>
      </c>
      <c r="R1125" t="s">
        <v>244</v>
      </c>
      <c r="S1125" t="s">
        <v>36</v>
      </c>
      <c r="T1125" t="s">
        <v>245</v>
      </c>
      <c r="U1125" t="s">
        <v>38</v>
      </c>
      <c r="V1125">
        <v>0.118181818181818</v>
      </c>
      <c r="W1125">
        <v>2003</v>
      </c>
      <c r="X1125">
        <v>12</v>
      </c>
      <c r="Y1125">
        <v>4</v>
      </c>
    </row>
    <row r="1126" spans="1:25" x14ac:dyDescent="0.25">
      <c r="A1126">
        <v>10215</v>
      </c>
      <c r="B1126">
        <v>41</v>
      </c>
      <c r="C1126">
        <v>100</v>
      </c>
      <c r="D1126">
        <v>8</v>
      </c>
      <c r="E1126">
        <v>4555.92</v>
      </c>
      <c r="F1126" s="1">
        <v>38015</v>
      </c>
      <c r="G1126" t="s">
        <v>25</v>
      </c>
      <c r="H1126" t="s">
        <v>581</v>
      </c>
      <c r="I1126">
        <v>99</v>
      </c>
      <c r="J1126" t="s">
        <v>642</v>
      </c>
      <c r="K1126" t="s">
        <v>246</v>
      </c>
      <c r="L1126" t="s">
        <v>247</v>
      </c>
      <c r="M1126" t="s">
        <v>248</v>
      </c>
      <c r="N1126" t="s">
        <v>31</v>
      </c>
      <c r="O1126" t="s">
        <v>249</v>
      </c>
      <c r="P1126" t="s">
        <v>58</v>
      </c>
      <c r="Q1126" t="s">
        <v>114</v>
      </c>
      <c r="R1126" t="s">
        <v>35</v>
      </c>
      <c r="S1126" t="s">
        <v>36</v>
      </c>
      <c r="T1126" t="s">
        <v>250</v>
      </c>
      <c r="U1126" t="s">
        <v>53</v>
      </c>
      <c r="V1126">
        <v>-1.01010101010101E-2</v>
      </c>
      <c r="W1126">
        <v>2004</v>
      </c>
      <c r="X1126">
        <v>1</v>
      </c>
      <c r="Y1126">
        <v>1</v>
      </c>
    </row>
    <row r="1127" spans="1:25" x14ac:dyDescent="0.25">
      <c r="A1127">
        <v>10227</v>
      </c>
      <c r="B1127">
        <v>33</v>
      </c>
      <c r="C1127">
        <v>100</v>
      </c>
      <c r="D1127">
        <v>1</v>
      </c>
      <c r="E1127">
        <v>3666.96</v>
      </c>
      <c r="F1127" s="1">
        <v>38048</v>
      </c>
      <c r="G1127" t="s">
        <v>25</v>
      </c>
      <c r="H1127" t="s">
        <v>581</v>
      </c>
      <c r="I1127">
        <v>99</v>
      </c>
      <c r="J1127" t="s">
        <v>642</v>
      </c>
      <c r="K1127" t="s">
        <v>232</v>
      </c>
      <c r="L1127" t="s">
        <v>233</v>
      </c>
      <c r="M1127" t="s">
        <v>234</v>
      </c>
      <c r="N1127" t="s">
        <v>31</v>
      </c>
      <c r="O1127" t="s">
        <v>235</v>
      </c>
      <c r="P1127" t="s">
        <v>31</v>
      </c>
      <c r="Q1127" t="s">
        <v>236</v>
      </c>
      <c r="R1127" t="s">
        <v>44</v>
      </c>
      <c r="S1127" t="s">
        <v>45</v>
      </c>
      <c r="T1127" t="s">
        <v>237</v>
      </c>
      <c r="U1127" t="s">
        <v>53</v>
      </c>
      <c r="V1127">
        <v>-1.01010101010101E-2</v>
      </c>
      <c r="W1127">
        <v>2004</v>
      </c>
      <c r="X1127">
        <v>3</v>
      </c>
      <c r="Y1127">
        <v>1</v>
      </c>
    </row>
    <row r="1128" spans="1:25" x14ac:dyDescent="0.25">
      <c r="A1128">
        <v>10244</v>
      </c>
      <c r="B1128">
        <v>36</v>
      </c>
      <c r="C1128">
        <v>84.33</v>
      </c>
      <c r="D1128">
        <v>5</v>
      </c>
      <c r="E1128">
        <v>3035.88</v>
      </c>
      <c r="F1128" s="1">
        <v>38106</v>
      </c>
      <c r="G1128" t="s">
        <v>25</v>
      </c>
      <c r="H1128" t="s">
        <v>581</v>
      </c>
      <c r="I1128">
        <v>99</v>
      </c>
      <c r="J1128" t="s">
        <v>642</v>
      </c>
      <c r="K1128" t="s">
        <v>186</v>
      </c>
      <c r="L1128" t="s">
        <v>187</v>
      </c>
      <c r="M1128" t="s">
        <v>188</v>
      </c>
      <c r="N1128" t="s">
        <v>31</v>
      </c>
      <c r="O1128" t="s">
        <v>189</v>
      </c>
      <c r="P1128" t="s">
        <v>31</v>
      </c>
      <c r="Q1128" t="s">
        <v>190</v>
      </c>
      <c r="R1128" t="s">
        <v>191</v>
      </c>
      <c r="S1128" t="s">
        <v>45</v>
      </c>
      <c r="T1128" t="s">
        <v>192</v>
      </c>
      <c r="U1128" t="s">
        <v>53</v>
      </c>
      <c r="V1128">
        <v>0.148181818181818</v>
      </c>
      <c r="W1128">
        <v>2004</v>
      </c>
      <c r="X1128">
        <v>4</v>
      </c>
      <c r="Y1128">
        <v>2</v>
      </c>
    </row>
    <row r="1129" spans="1:25" x14ac:dyDescent="0.25">
      <c r="A1129">
        <v>10257</v>
      </c>
      <c r="B1129">
        <v>26</v>
      </c>
      <c r="C1129">
        <v>89.29</v>
      </c>
      <c r="D1129">
        <v>5</v>
      </c>
      <c r="E1129">
        <v>2321.54</v>
      </c>
      <c r="F1129" s="1">
        <v>38152</v>
      </c>
      <c r="G1129" t="s">
        <v>25</v>
      </c>
      <c r="H1129" t="s">
        <v>581</v>
      </c>
      <c r="I1129">
        <v>99</v>
      </c>
      <c r="J1129" t="s">
        <v>642</v>
      </c>
      <c r="K1129" t="s">
        <v>420</v>
      </c>
      <c r="L1129" t="s">
        <v>421</v>
      </c>
      <c r="M1129" t="s">
        <v>422</v>
      </c>
      <c r="N1129" t="s">
        <v>31</v>
      </c>
      <c r="O1129" t="s">
        <v>423</v>
      </c>
      <c r="P1129" t="s">
        <v>58</v>
      </c>
      <c r="Q1129" t="s">
        <v>70</v>
      </c>
      <c r="R1129" t="s">
        <v>35</v>
      </c>
      <c r="S1129" t="s">
        <v>36</v>
      </c>
      <c r="T1129" t="s">
        <v>424</v>
      </c>
      <c r="U1129" t="s">
        <v>38</v>
      </c>
      <c r="V1129">
        <v>9.8080808080808005E-2</v>
      </c>
      <c r="W1129">
        <v>2004</v>
      </c>
      <c r="X1129">
        <v>6</v>
      </c>
      <c r="Y1129">
        <v>2</v>
      </c>
    </row>
    <row r="1130" spans="1:25" x14ac:dyDescent="0.25">
      <c r="A1130">
        <v>10280</v>
      </c>
      <c r="B1130">
        <v>34</v>
      </c>
      <c r="C1130">
        <v>100</v>
      </c>
      <c r="D1130">
        <v>7</v>
      </c>
      <c r="E1130">
        <v>3474.46</v>
      </c>
      <c r="F1130" s="1">
        <v>38216</v>
      </c>
      <c r="G1130" t="s">
        <v>25</v>
      </c>
      <c r="H1130" t="s">
        <v>581</v>
      </c>
      <c r="I1130">
        <v>99</v>
      </c>
      <c r="J1130" t="s">
        <v>642</v>
      </c>
      <c r="K1130" t="s">
        <v>268</v>
      </c>
      <c r="L1130" t="s">
        <v>269</v>
      </c>
      <c r="M1130" t="s">
        <v>270</v>
      </c>
      <c r="N1130" t="s">
        <v>31</v>
      </c>
      <c r="O1130" t="s">
        <v>271</v>
      </c>
      <c r="P1130" t="s">
        <v>31</v>
      </c>
      <c r="Q1130" t="s">
        <v>272</v>
      </c>
      <c r="R1130" t="s">
        <v>273</v>
      </c>
      <c r="S1130" t="s">
        <v>45</v>
      </c>
      <c r="T1130" t="s">
        <v>274</v>
      </c>
      <c r="U1130" t="s">
        <v>53</v>
      </c>
      <c r="V1130">
        <v>-1.01010101010101E-2</v>
      </c>
      <c r="W1130">
        <v>2004</v>
      </c>
      <c r="X1130">
        <v>8</v>
      </c>
      <c r="Y1130">
        <v>3</v>
      </c>
    </row>
    <row r="1131" spans="1:25" x14ac:dyDescent="0.25">
      <c r="A1131">
        <v>10290</v>
      </c>
      <c r="B1131">
        <v>26</v>
      </c>
      <c r="C1131">
        <v>96.23</v>
      </c>
      <c r="D1131">
        <v>2</v>
      </c>
      <c r="E1131">
        <v>2501.98</v>
      </c>
      <c r="F1131" s="1">
        <v>38237</v>
      </c>
      <c r="G1131" t="s">
        <v>25</v>
      </c>
      <c r="H1131" t="s">
        <v>581</v>
      </c>
      <c r="I1131">
        <v>99</v>
      </c>
      <c r="J1131" t="s">
        <v>642</v>
      </c>
      <c r="K1131" t="s">
        <v>632</v>
      </c>
      <c r="L1131" t="s">
        <v>633</v>
      </c>
      <c r="M1131" t="s">
        <v>634</v>
      </c>
      <c r="N1131" t="s">
        <v>31</v>
      </c>
      <c r="O1131" t="s">
        <v>301</v>
      </c>
      <c r="P1131" t="s">
        <v>133</v>
      </c>
      <c r="Q1131" t="s">
        <v>302</v>
      </c>
      <c r="R1131" t="s">
        <v>35</v>
      </c>
      <c r="S1131" t="s">
        <v>36</v>
      </c>
      <c r="T1131" t="s">
        <v>635</v>
      </c>
      <c r="U1131" t="s">
        <v>38</v>
      </c>
      <c r="V1131">
        <v>2.79797979797979E-2</v>
      </c>
      <c r="W1131">
        <v>2004</v>
      </c>
      <c r="X1131">
        <v>9</v>
      </c>
      <c r="Y1131">
        <v>3</v>
      </c>
    </row>
    <row r="1132" spans="1:25" x14ac:dyDescent="0.25">
      <c r="A1132">
        <v>10304</v>
      </c>
      <c r="B1132">
        <v>38</v>
      </c>
      <c r="C1132">
        <v>100</v>
      </c>
      <c r="D1132">
        <v>11</v>
      </c>
      <c r="E1132">
        <v>3958.46</v>
      </c>
      <c r="F1132" s="1">
        <v>38271</v>
      </c>
      <c r="G1132" t="s">
        <v>25</v>
      </c>
      <c r="H1132" t="s">
        <v>581</v>
      </c>
      <c r="I1132">
        <v>99</v>
      </c>
      <c r="J1132" t="s">
        <v>642</v>
      </c>
      <c r="K1132" t="s">
        <v>281</v>
      </c>
      <c r="L1132" t="s">
        <v>282</v>
      </c>
      <c r="M1132" t="s">
        <v>283</v>
      </c>
      <c r="N1132" t="s">
        <v>31</v>
      </c>
      <c r="O1132" t="s">
        <v>284</v>
      </c>
      <c r="P1132" t="s">
        <v>31</v>
      </c>
      <c r="Q1132" t="s">
        <v>285</v>
      </c>
      <c r="R1132" t="s">
        <v>44</v>
      </c>
      <c r="S1132" t="s">
        <v>45</v>
      </c>
      <c r="T1132" t="s">
        <v>286</v>
      </c>
      <c r="U1132" t="s">
        <v>53</v>
      </c>
      <c r="V1132">
        <v>-1.01010101010101E-2</v>
      </c>
      <c r="W1132">
        <v>2004</v>
      </c>
      <c r="X1132">
        <v>10</v>
      </c>
      <c r="Y1132">
        <v>4</v>
      </c>
    </row>
    <row r="1133" spans="1:25" x14ac:dyDescent="0.25">
      <c r="A1133">
        <v>10312</v>
      </c>
      <c r="B1133">
        <v>33</v>
      </c>
      <c r="C1133">
        <v>100</v>
      </c>
      <c r="D1133">
        <v>8</v>
      </c>
      <c r="E1133">
        <v>3535.95</v>
      </c>
      <c r="F1133" s="1">
        <v>38281</v>
      </c>
      <c r="G1133" t="s">
        <v>25</v>
      </c>
      <c r="H1133" t="s">
        <v>581</v>
      </c>
      <c r="I1133">
        <v>99</v>
      </c>
      <c r="J1133" t="s">
        <v>642</v>
      </c>
      <c r="K1133" t="s">
        <v>287</v>
      </c>
      <c r="L1133" t="s">
        <v>288</v>
      </c>
      <c r="M1133" t="s">
        <v>289</v>
      </c>
      <c r="N1133" t="s">
        <v>31</v>
      </c>
      <c r="O1133" t="s">
        <v>290</v>
      </c>
      <c r="P1133" t="s">
        <v>58</v>
      </c>
      <c r="Q1133" t="s">
        <v>121</v>
      </c>
      <c r="R1133" t="s">
        <v>35</v>
      </c>
      <c r="S1133" t="s">
        <v>36</v>
      </c>
      <c r="T1133" t="s">
        <v>291</v>
      </c>
      <c r="U1133" t="s">
        <v>53</v>
      </c>
      <c r="V1133">
        <v>-1.01010101010101E-2</v>
      </c>
      <c r="W1133">
        <v>2004</v>
      </c>
      <c r="X1133">
        <v>10</v>
      </c>
      <c r="Y1133">
        <v>4</v>
      </c>
    </row>
    <row r="1134" spans="1:25" x14ac:dyDescent="0.25">
      <c r="A1134">
        <v>10323</v>
      </c>
      <c r="B1134">
        <v>33</v>
      </c>
      <c r="C1134">
        <v>91.27</v>
      </c>
      <c r="D1134">
        <v>2</v>
      </c>
      <c r="E1134">
        <v>3011.91</v>
      </c>
      <c r="F1134" s="1">
        <v>38296</v>
      </c>
      <c r="G1134" t="s">
        <v>25</v>
      </c>
      <c r="H1134" t="s">
        <v>581</v>
      </c>
      <c r="I1134">
        <v>99</v>
      </c>
      <c r="J1134" t="s">
        <v>642</v>
      </c>
      <c r="K1134" t="s">
        <v>487</v>
      </c>
      <c r="L1134" t="s">
        <v>488</v>
      </c>
      <c r="M1134" t="s">
        <v>489</v>
      </c>
      <c r="N1134" t="s">
        <v>31</v>
      </c>
      <c r="O1134" t="s">
        <v>490</v>
      </c>
      <c r="P1134" t="s">
        <v>31</v>
      </c>
      <c r="Q1134" t="s">
        <v>491</v>
      </c>
      <c r="R1134" t="s">
        <v>468</v>
      </c>
      <c r="S1134" t="s">
        <v>45</v>
      </c>
      <c r="T1134" t="s">
        <v>492</v>
      </c>
      <c r="U1134" t="s">
        <v>53</v>
      </c>
      <c r="V1134">
        <v>7.8080808080808098E-2</v>
      </c>
      <c r="W1134">
        <v>2004</v>
      </c>
      <c r="X1134">
        <v>11</v>
      </c>
      <c r="Y1134">
        <v>4</v>
      </c>
    </row>
    <row r="1135" spans="1:25" x14ac:dyDescent="0.25">
      <c r="A1135">
        <v>10333</v>
      </c>
      <c r="B1135">
        <v>46</v>
      </c>
      <c r="C1135">
        <v>100</v>
      </c>
      <c r="D1135">
        <v>2</v>
      </c>
      <c r="E1135">
        <v>11336.7</v>
      </c>
      <c r="F1135" s="1">
        <v>38309</v>
      </c>
      <c r="G1135" t="s">
        <v>25</v>
      </c>
      <c r="H1135" t="s">
        <v>581</v>
      </c>
      <c r="I1135">
        <v>99</v>
      </c>
      <c r="J1135" t="s">
        <v>642</v>
      </c>
      <c r="K1135" t="s">
        <v>85</v>
      </c>
      <c r="L1135" t="s">
        <v>86</v>
      </c>
      <c r="M1135" t="s">
        <v>87</v>
      </c>
      <c r="N1135" t="s">
        <v>31</v>
      </c>
      <c r="O1135" t="s">
        <v>64</v>
      </c>
      <c r="P1135" t="s">
        <v>58</v>
      </c>
      <c r="Q1135" t="s">
        <v>31</v>
      </c>
      <c r="R1135" t="s">
        <v>35</v>
      </c>
      <c r="S1135" t="s">
        <v>36</v>
      </c>
      <c r="T1135" t="s">
        <v>88</v>
      </c>
      <c r="U1135" t="s">
        <v>163</v>
      </c>
      <c r="V1135">
        <v>-1.01010101010101E-2</v>
      </c>
      <c r="W1135">
        <v>2004</v>
      </c>
      <c r="X1135">
        <v>11</v>
      </c>
      <c r="Y1135">
        <v>4</v>
      </c>
    </row>
    <row r="1136" spans="1:25" x14ac:dyDescent="0.25">
      <c r="A1136">
        <v>10347</v>
      </c>
      <c r="B1136">
        <v>26</v>
      </c>
      <c r="C1136">
        <v>100</v>
      </c>
      <c r="D1136">
        <v>12</v>
      </c>
      <c r="E1136">
        <v>2656.94</v>
      </c>
      <c r="F1136" s="1">
        <v>38320</v>
      </c>
      <c r="G1136" t="s">
        <v>25</v>
      </c>
      <c r="H1136" t="s">
        <v>581</v>
      </c>
      <c r="I1136">
        <v>99</v>
      </c>
      <c r="J1136" t="s">
        <v>642</v>
      </c>
      <c r="K1136" t="s">
        <v>94</v>
      </c>
      <c r="L1136" t="s">
        <v>95</v>
      </c>
      <c r="M1136" t="s">
        <v>96</v>
      </c>
      <c r="N1136" t="s">
        <v>97</v>
      </c>
      <c r="O1136" t="s">
        <v>98</v>
      </c>
      <c r="P1136" t="s">
        <v>99</v>
      </c>
      <c r="Q1136" t="s">
        <v>100</v>
      </c>
      <c r="R1136" t="s">
        <v>101</v>
      </c>
      <c r="S1136" t="s">
        <v>102</v>
      </c>
      <c r="T1136" t="s">
        <v>103</v>
      </c>
      <c r="U1136" t="s">
        <v>38</v>
      </c>
      <c r="V1136">
        <v>-1.01010101010101E-2</v>
      </c>
      <c r="W1136">
        <v>2004</v>
      </c>
      <c r="X1136">
        <v>11</v>
      </c>
      <c r="Y1136">
        <v>4</v>
      </c>
    </row>
    <row r="1137" spans="1:25" x14ac:dyDescent="0.25">
      <c r="A1137">
        <v>10357</v>
      </c>
      <c r="B1137">
        <v>25</v>
      </c>
      <c r="C1137">
        <v>100</v>
      </c>
      <c r="D1137">
        <v>3</v>
      </c>
      <c r="E1137">
        <v>2604.25</v>
      </c>
      <c r="F1137" s="1">
        <v>38331</v>
      </c>
      <c r="G1137" t="s">
        <v>25</v>
      </c>
      <c r="H1137" t="s">
        <v>581</v>
      </c>
      <c r="I1137">
        <v>99</v>
      </c>
      <c r="J1137" t="s">
        <v>642</v>
      </c>
      <c r="K1137" t="s">
        <v>287</v>
      </c>
      <c r="L1137" t="s">
        <v>288</v>
      </c>
      <c r="M1137" t="s">
        <v>289</v>
      </c>
      <c r="N1137" t="s">
        <v>31</v>
      </c>
      <c r="O1137" t="s">
        <v>290</v>
      </c>
      <c r="P1137" t="s">
        <v>58</v>
      </c>
      <c r="Q1137" t="s">
        <v>121</v>
      </c>
      <c r="R1137" t="s">
        <v>35</v>
      </c>
      <c r="S1137" t="s">
        <v>36</v>
      </c>
      <c r="T1137" t="s">
        <v>291</v>
      </c>
      <c r="U1137" t="s">
        <v>38</v>
      </c>
      <c r="V1137">
        <v>-1.01010101010101E-2</v>
      </c>
      <c r="W1137">
        <v>2004</v>
      </c>
      <c r="X1137">
        <v>12</v>
      </c>
      <c r="Y1137">
        <v>4</v>
      </c>
    </row>
    <row r="1138" spans="1:25" x14ac:dyDescent="0.25">
      <c r="A1138">
        <v>10369</v>
      </c>
      <c r="B1138">
        <v>45</v>
      </c>
      <c r="C1138">
        <v>73.08</v>
      </c>
      <c r="D1138">
        <v>4</v>
      </c>
      <c r="E1138">
        <v>3288.6</v>
      </c>
      <c r="F1138" s="1">
        <v>38372</v>
      </c>
      <c r="G1138" t="s">
        <v>25</v>
      </c>
      <c r="H1138" t="s">
        <v>581</v>
      </c>
      <c r="I1138">
        <v>99</v>
      </c>
      <c r="J1138" t="s">
        <v>642</v>
      </c>
      <c r="K1138" t="s">
        <v>299</v>
      </c>
      <c r="L1138" t="s">
        <v>130</v>
      </c>
      <c r="M1138" t="s">
        <v>300</v>
      </c>
      <c r="N1138" t="s">
        <v>31</v>
      </c>
      <c r="O1138" t="s">
        <v>301</v>
      </c>
      <c r="P1138" t="s">
        <v>133</v>
      </c>
      <c r="Q1138" t="s">
        <v>302</v>
      </c>
      <c r="R1138" t="s">
        <v>35</v>
      </c>
      <c r="S1138" t="s">
        <v>36</v>
      </c>
      <c r="T1138" t="s">
        <v>303</v>
      </c>
      <c r="U1138" t="s">
        <v>53</v>
      </c>
      <c r="V1138">
        <v>0.26181818181818201</v>
      </c>
      <c r="W1138">
        <v>2005</v>
      </c>
      <c r="X1138">
        <v>1</v>
      </c>
      <c r="Y1138">
        <v>1</v>
      </c>
    </row>
    <row r="1139" spans="1:25" x14ac:dyDescent="0.25">
      <c r="A1139">
        <v>10382</v>
      </c>
      <c r="B1139">
        <v>50</v>
      </c>
      <c r="C1139">
        <v>100</v>
      </c>
      <c r="D1139">
        <v>7</v>
      </c>
      <c r="E1139">
        <v>8935.5</v>
      </c>
      <c r="F1139" s="1">
        <v>38400</v>
      </c>
      <c r="G1139" t="s">
        <v>25</v>
      </c>
      <c r="H1139" t="s">
        <v>581</v>
      </c>
      <c r="I1139">
        <v>99</v>
      </c>
      <c r="J1139" t="s">
        <v>642</v>
      </c>
      <c r="K1139" t="s">
        <v>287</v>
      </c>
      <c r="L1139" t="s">
        <v>288</v>
      </c>
      <c r="M1139" t="s">
        <v>289</v>
      </c>
      <c r="N1139" t="s">
        <v>31</v>
      </c>
      <c r="O1139" t="s">
        <v>290</v>
      </c>
      <c r="P1139" t="s">
        <v>58</v>
      </c>
      <c r="Q1139" t="s">
        <v>121</v>
      </c>
      <c r="R1139" t="s">
        <v>35</v>
      </c>
      <c r="S1139" t="s">
        <v>36</v>
      </c>
      <c r="T1139" t="s">
        <v>291</v>
      </c>
      <c r="U1139" t="s">
        <v>163</v>
      </c>
      <c r="V1139">
        <v>-1.01010101010101E-2</v>
      </c>
      <c r="W1139">
        <v>2005</v>
      </c>
      <c r="X1139">
        <v>2</v>
      </c>
      <c r="Y1139">
        <v>1</v>
      </c>
    </row>
    <row r="1140" spans="1:25" x14ac:dyDescent="0.25">
      <c r="A1140">
        <v>10392</v>
      </c>
      <c r="B1140">
        <v>36</v>
      </c>
      <c r="C1140">
        <v>100</v>
      </c>
      <c r="D1140">
        <v>1</v>
      </c>
      <c r="E1140">
        <v>4035.96</v>
      </c>
      <c r="F1140" s="1">
        <v>38421</v>
      </c>
      <c r="G1140" t="s">
        <v>25</v>
      </c>
      <c r="H1140" t="s">
        <v>581</v>
      </c>
      <c r="I1140">
        <v>99</v>
      </c>
      <c r="J1140" t="s">
        <v>642</v>
      </c>
      <c r="K1140" t="s">
        <v>433</v>
      </c>
      <c r="L1140" t="s">
        <v>434</v>
      </c>
      <c r="M1140" t="s">
        <v>435</v>
      </c>
      <c r="N1140" t="s">
        <v>31</v>
      </c>
      <c r="O1140" t="s">
        <v>436</v>
      </c>
      <c r="P1140" t="s">
        <v>31</v>
      </c>
      <c r="Q1140" t="s">
        <v>437</v>
      </c>
      <c r="R1140" t="s">
        <v>161</v>
      </c>
      <c r="S1140" t="s">
        <v>45</v>
      </c>
      <c r="T1140" t="s">
        <v>438</v>
      </c>
      <c r="U1140" t="s">
        <v>53</v>
      </c>
      <c r="V1140">
        <v>-1.01010101010101E-2</v>
      </c>
      <c r="W1140">
        <v>2005</v>
      </c>
      <c r="X1140">
        <v>3</v>
      </c>
      <c r="Y1140">
        <v>1</v>
      </c>
    </row>
    <row r="1141" spans="1:25" x14ac:dyDescent="0.25">
      <c r="A1141">
        <v>10423</v>
      </c>
      <c r="B1141">
        <v>21</v>
      </c>
      <c r="C1141">
        <v>89.29</v>
      </c>
      <c r="D1141">
        <v>5</v>
      </c>
      <c r="E1141">
        <v>1875.09</v>
      </c>
      <c r="F1141" s="1">
        <v>38502</v>
      </c>
      <c r="G1141" t="s">
        <v>318</v>
      </c>
      <c r="H1141" t="s">
        <v>581</v>
      </c>
      <c r="I1141">
        <v>99</v>
      </c>
      <c r="J1141" t="s">
        <v>642</v>
      </c>
      <c r="K1141" t="s">
        <v>388</v>
      </c>
      <c r="L1141" t="s">
        <v>389</v>
      </c>
      <c r="M1141" t="s">
        <v>390</v>
      </c>
      <c r="N1141" t="s">
        <v>31</v>
      </c>
      <c r="O1141" t="s">
        <v>391</v>
      </c>
      <c r="P1141" t="s">
        <v>31</v>
      </c>
      <c r="Q1141" t="s">
        <v>392</v>
      </c>
      <c r="R1141" t="s">
        <v>393</v>
      </c>
      <c r="S1141" t="s">
        <v>45</v>
      </c>
      <c r="T1141" t="s">
        <v>394</v>
      </c>
      <c r="U1141" t="s">
        <v>38</v>
      </c>
      <c r="V1141">
        <v>9.8080808080808005E-2</v>
      </c>
      <c r="W1141">
        <v>2005</v>
      </c>
      <c r="X1141">
        <v>5</v>
      </c>
      <c r="Y1141">
        <v>2</v>
      </c>
    </row>
    <row r="1142" spans="1:25" x14ac:dyDescent="0.25">
      <c r="A1142">
        <v>10108</v>
      </c>
      <c r="B1142">
        <v>29</v>
      </c>
      <c r="C1142">
        <v>100</v>
      </c>
      <c r="D1142">
        <v>8</v>
      </c>
      <c r="E1142">
        <v>4049.56</v>
      </c>
      <c r="F1142" s="1">
        <v>37683</v>
      </c>
      <c r="G1142" t="s">
        <v>25</v>
      </c>
      <c r="H1142" t="s">
        <v>193</v>
      </c>
      <c r="I1142">
        <v>146</v>
      </c>
      <c r="J1142" t="s">
        <v>643</v>
      </c>
      <c r="K1142" t="s">
        <v>450</v>
      </c>
      <c r="L1142" t="s">
        <v>451</v>
      </c>
      <c r="M1142" t="s">
        <v>452</v>
      </c>
      <c r="N1142" t="s">
        <v>31</v>
      </c>
      <c r="O1142" t="s">
        <v>453</v>
      </c>
      <c r="P1142" t="s">
        <v>31</v>
      </c>
      <c r="Q1142" t="s">
        <v>454</v>
      </c>
      <c r="R1142" t="s">
        <v>455</v>
      </c>
      <c r="S1142" t="s">
        <v>212</v>
      </c>
      <c r="T1142" t="s">
        <v>456</v>
      </c>
      <c r="U1142" t="s">
        <v>53</v>
      </c>
      <c r="V1142">
        <v>0.31506849315068503</v>
      </c>
      <c r="W1142">
        <v>2003</v>
      </c>
      <c r="X1142">
        <v>3</v>
      </c>
      <c r="Y1142">
        <v>1</v>
      </c>
    </row>
    <row r="1143" spans="1:25" x14ac:dyDescent="0.25">
      <c r="A1143">
        <v>10122</v>
      </c>
      <c r="B1143">
        <v>21</v>
      </c>
      <c r="C1143">
        <v>100</v>
      </c>
      <c r="D1143">
        <v>12</v>
      </c>
      <c r="E1143">
        <v>2469.39</v>
      </c>
      <c r="F1143" s="1">
        <v>37749</v>
      </c>
      <c r="G1143" t="s">
        <v>25</v>
      </c>
      <c r="H1143" t="s">
        <v>193</v>
      </c>
      <c r="I1143">
        <v>146</v>
      </c>
      <c r="J1143" t="s">
        <v>643</v>
      </c>
      <c r="K1143" t="s">
        <v>457</v>
      </c>
      <c r="L1143" t="s">
        <v>458</v>
      </c>
      <c r="M1143" t="s">
        <v>459</v>
      </c>
      <c r="N1143" t="s">
        <v>31</v>
      </c>
      <c r="O1143" t="s">
        <v>460</v>
      </c>
      <c r="P1143" t="s">
        <v>31</v>
      </c>
      <c r="Q1143" t="s">
        <v>461</v>
      </c>
      <c r="R1143" t="s">
        <v>44</v>
      </c>
      <c r="S1143" t="s">
        <v>45</v>
      </c>
      <c r="T1143" t="s">
        <v>462</v>
      </c>
      <c r="U1143" t="s">
        <v>38</v>
      </c>
      <c r="V1143">
        <v>0.31506849315068503</v>
      </c>
      <c r="W1143">
        <v>2003</v>
      </c>
      <c r="X1143">
        <v>5</v>
      </c>
      <c r="Y1143">
        <v>2</v>
      </c>
    </row>
    <row r="1144" spans="1:25" x14ac:dyDescent="0.25">
      <c r="A1144">
        <v>10135</v>
      </c>
      <c r="B1144">
        <v>42</v>
      </c>
      <c r="C1144">
        <v>100</v>
      </c>
      <c r="D1144">
        <v>9</v>
      </c>
      <c r="E1144">
        <v>5432.7</v>
      </c>
      <c r="F1144" s="1">
        <v>37804</v>
      </c>
      <c r="G1144" t="s">
        <v>25</v>
      </c>
      <c r="H1144" t="s">
        <v>193</v>
      </c>
      <c r="I1144">
        <v>146</v>
      </c>
      <c r="J1144" t="s">
        <v>643</v>
      </c>
      <c r="K1144" t="s">
        <v>287</v>
      </c>
      <c r="L1144" t="s">
        <v>288</v>
      </c>
      <c r="M1144" t="s">
        <v>289</v>
      </c>
      <c r="N1144" t="s">
        <v>31</v>
      </c>
      <c r="O1144" t="s">
        <v>290</v>
      </c>
      <c r="P1144" t="s">
        <v>58</v>
      </c>
      <c r="Q1144" t="s">
        <v>121</v>
      </c>
      <c r="R1144" t="s">
        <v>35</v>
      </c>
      <c r="S1144" t="s">
        <v>36</v>
      </c>
      <c r="T1144" t="s">
        <v>291</v>
      </c>
      <c r="U1144" t="s">
        <v>53</v>
      </c>
      <c r="V1144">
        <v>0.31506849315068503</v>
      </c>
      <c r="W1144">
        <v>2003</v>
      </c>
      <c r="X1144">
        <v>7</v>
      </c>
      <c r="Y1144">
        <v>3</v>
      </c>
    </row>
    <row r="1145" spans="1:25" x14ac:dyDescent="0.25">
      <c r="A1145">
        <v>10147</v>
      </c>
      <c r="B1145">
        <v>37</v>
      </c>
      <c r="C1145">
        <v>100</v>
      </c>
      <c r="D1145">
        <v>9</v>
      </c>
      <c r="E1145">
        <v>4405.22</v>
      </c>
      <c r="F1145" s="1">
        <v>37869</v>
      </c>
      <c r="G1145" t="s">
        <v>25</v>
      </c>
      <c r="H1145" t="s">
        <v>193</v>
      </c>
      <c r="I1145">
        <v>146</v>
      </c>
      <c r="J1145" t="s">
        <v>643</v>
      </c>
      <c r="K1145" t="s">
        <v>299</v>
      </c>
      <c r="L1145" t="s">
        <v>130</v>
      </c>
      <c r="M1145" t="s">
        <v>300</v>
      </c>
      <c r="N1145" t="s">
        <v>31</v>
      </c>
      <c r="O1145" t="s">
        <v>301</v>
      </c>
      <c r="P1145" t="s">
        <v>133</v>
      </c>
      <c r="Q1145" t="s">
        <v>302</v>
      </c>
      <c r="R1145" t="s">
        <v>35</v>
      </c>
      <c r="S1145" t="s">
        <v>36</v>
      </c>
      <c r="T1145" t="s">
        <v>303</v>
      </c>
      <c r="U1145" t="s">
        <v>53</v>
      </c>
      <c r="V1145">
        <v>0.31506849315068503</v>
      </c>
      <c r="W1145">
        <v>2003</v>
      </c>
      <c r="X1145">
        <v>9</v>
      </c>
      <c r="Y1145">
        <v>3</v>
      </c>
    </row>
    <row r="1146" spans="1:25" x14ac:dyDescent="0.25">
      <c r="A1146">
        <v>10159</v>
      </c>
      <c r="B1146">
        <v>25</v>
      </c>
      <c r="C1146">
        <v>100</v>
      </c>
      <c r="D1146">
        <v>4</v>
      </c>
      <c r="E1146">
        <v>3638</v>
      </c>
      <c r="F1146" s="1">
        <v>37904</v>
      </c>
      <c r="G1146" t="s">
        <v>25</v>
      </c>
      <c r="H1146" t="s">
        <v>193</v>
      </c>
      <c r="I1146">
        <v>146</v>
      </c>
      <c r="J1146" t="s">
        <v>643</v>
      </c>
      <c r="K1146" t="s">
        <v>61</v>
      </c>
      <c r="L1146" t="s">
        <v>62</v>
      </c>
      <c r="M1146" t="s">
        <v>63</v>
      </c>
      <c r="N1146" t="s">
        <v>31</v>
      </c>
      <c r="O1146" t="s">
        <v>64</v>
      </c>
      <c r="P1146" t="s">
        <v>58</v>
      </c>
      <c r="Q1146" t="s">
        <v>31</v>
      </c>
      <c r="R1146" t="s">
        <v>35</v>
      </c>
      <c r="S1146" t="s">
        <v>36</v>
      </c>
      <c r="T1146" t="s">
        <v>65</v>
      </c>
      <c r="U1146" t="s">
        <v>53</v>
      </c>
      <c r="V1146">
        <v>0.31506849315068503</v>
      </c>
      <c r="W1146">
        <v>2003</v>
      </c>
      <c r="X1146">
        <v>10</v>
      </c>
      <c r="Y1146">
        <v>4</v>
      </c>
    </row>
    <row r="1147" spans="1:25" x14ac:dyDescent="0.25">
      <c r="A1147">
        <v>10169</v>
      </c>
      <c r="B1147">
        <v>36</v>
      </c>
      <c r="C1147">
        <v>100</v>
      </c>
      <c r="D1147">
        <v>4</v>
      </c>
      <c r="E1147">
        <v>4444.92</v>
      </c>
      <c r="F1147" s="1">
        <v>37929</v>
      </c>
      <c r="G1147" t="s">
        <v>25</v>
      </c>
      <c r="H1147" t="s">
        <v>193</v>
      </c>
      <c r="I1147">
        <v>146</v>
      </c>
      <c r="J1147" t="s">
        <v>643</v>
      </c>
      <c r="K1147" t="s">
        <v>304</v>
      </c>
      <c r="L1147" t="s">
        <v>305</v>
      </c>
      <c r="M1147" t="s">
        <v>306</v>
      </c>
      <c r="N1147" t="s">
        <v>307</v>
      </c>
      <c r="O1147" t="s">
        <v>308</v>
      </c>
      <c r="P1147" t="s">
        <v>169</v>
      </c>
      <c r="Q1147" t="s">
        <v>309</v>
      </c>
      <c r="R1147" t="s">
        <v>101</v>
      </c>
      <c r="S1147" t="s">
        <v>102</v>
      </c>
      <c r="T1147" t="s">
        <v>310</v>
      </c>
      <c r="U1147" t="s">
        <v>53</v>
      </c>
      <c r="V1147">
        <v>0.31506849315068503</v>
      </c>
      <c r="W1147">
        <v>2003</v>
      </c>
      <c r="X1147">
        <v>11</v>
      </c>
      <c r="Y1147">
        <v>4</v>
      </c>
    </row>
    <row r="1148" spans="1:25" x14ac:dyDescent="0.25">
      <c r="A1148">
        <v>10181</v>
      </c>
      <c r="B1148">
        <v>22</v>
      </c>
      <c r="C1148">
        <v>100</v>
      </c>
      <c r="D1148">
        <v>16</v>
      </c>
      <c r="E1148">
        <v>3395.48</v>
      </c>
      <c r="F1148" s="1">
        <v>37937</v>
      </c>
      <c r="G1148" t="s">
        <v>25</v>
      </c>
      <c r="H1148" t="s">
        <v>193</v>
      </c>
      <c r="I1148">
        <v>146</v>
      </c>
      <c r="J1148" t="s">
        <v>643</v>
      </c>
      <c r="K1148" t="s">
        <v>78</v>
      </c>
      <c r="L1148" t="s">
        <v>79</v>
      </c>
      <c r="M1148" t="s">
        <v>80</v>
      </c>
      <c r="N1148" t="s">
        <v>31</v>
      </c>
      <c r="O1148" t="s">
        <v>81</v>
      </c>
      <c r="P1148" t="s">
        <v>31</v>
      </c>
      <c r="Q1148" t="s">
        <v>82</v>
      </c>
      <c r="R1148" t="s">
        <v>83</v>
      </c>
      <c r="S1148" t="s">
        <v>45</v>
      </c>
      <c r="T1148" t="s">
        <v>84</v>
      </c>
      <c r="U1148" t="s">
        <v>53</v>
      </c>
      <c r="V1148">
        <v>0.31506849315068503</v>
      </c>
      <c r="W1148">
        <v>2003</v>
      </c>
      <c r="X1148">
        <v>11</v>
      </c>
      <c r="Y1148">
        <v>4</v>
      </c>
    </row>
    <row r="1149" spans="1:25" x14ac:dyDescent="0.25">
      <c r="A1149">
        <v>10191</v>
      </c>
      <c r="B1149">
        <v>23</v>
      </c>
      <c r="C1149">
        <v>100</v>
      </c>
      <c r="D1149">
        <v>5</v>
      </c>
      <c r="E1149">
        <v>3414.58</v>
      </c>
      <c r="F1149" s="1">
        <v>37945</v>
      </c>
      <c r="G1149" t="s">
        <v>25</v>
      </c>
      <c r="H1149" t="s">
        <v>193</v>
      </c>
      <c r="I1149">
        <v>146</v>
      </c>
      <c r="J1149" t="s">
        <v>643</v>
      </c>
      <c r="K1149" t="s">
        <v>463</v>
      </c>
      <c r="L1149" t="s">
        <v>464</v>
      </c>
      <c r="M1149" t="s">
        <v>465</v>
      </c>
      <c r="N1149" t="s">
        <v>31</v>
      </c>
      <c r="O1149" t="s">
        <v>466</v>
      </c>
      <c r="P1149" t="s">
        <v>31</v>
      </c>
      <c r="Q1149" t="s">
        <v>467</v>
      </c>
      <c r="R1149" t="s">
        <v>468</v>
      </c>
      <c r="S1149" t="s">
        <v>45</v>
      </c>
      <c r="T1149" t="s">
        <v>469</v>
      </c>
      <c r="U1149" t="s">
        <v>53</v>
      </c>
      <c r="V1149">
        <v>0.31506849315068503</v>
      </c>
      <c r="W1149">
        <v>2003</v>
      </c>
      <c r="X1149">
        <v>11</v>
      </c>
      <c r="Y1149">
        <v>4</v>
      </c>
    </row>
    <row r="1150" spans="1:25" x14ac:dyDescent="0.25">
      <c r="A1150">
        <v>10203</v>
      </c>
      <c r="B1150">
        <v>32</v>
      </c>
      <c r="C1150">
        <v>100</v>
      </c>
      <c r="D1150">
        <v>10</v>
      </c>
      <c r="E1150">
        <v>5127.04</v>
      </c>
      <c r="F1150" s="1">
        <v>37957</v>
      </c>
      <c r="G1150" t="s">
        <v>25</v>
      </c>
      <c r="H1150" t="s">
        <v>193</v>
      </c>
      <c r="I1150">
        <v>146</v>
      </c>
      <c r="J1150" t="s">
        <v>643</v>
      </c>
      <c r="K1150" t="s">
        <v>186</v>
      </c>
      <c r="L1150" t="s">
        <v>187</v>
      </c>
      <c r="M1150" t="s">
        <v>188</v>
      </c>
      <c r="N1150" t="s">
        <v>31</v>
      </c>
      <c r="O1150" t="s">
        <v>189</v>
      </c>
      <c r="P1150" t="s">
        <v>31</v>
      </c>
      <c r="Q1150" t="s">
        <v>190</v>
      </c>
      <c r="R1150" t="s">
        <v>191</v>
      </c>
      <c r="S1150" t="s">
        <v>45</v>
      </c>
      <c r="T1150" t="s">
        <v>192</v>
      </c>
      <c r="U1150" t="s">
        <v>53</v>
      </c>
      <c r="V1150">
        <v>0.31506849315068503</v>
      </c>
      <c r="W1150">
        <v>2003</v>
      </c>
      <c r="X1150">
        <v>12</v>
      </c>
      <c r="Y1150">
        <v>4</v>
      </c>
    </row>
    <row r="1151" spans="1:25" x14ac:dyDescent="0.25">
      <c r="A1151">
        <v>10211</v>
      </c>
      <c r="B1151">
        <v>28</v>
      </c>
      <c r="C1151">
        <v>100</v>
      </c>
      <c r="D1151">
        <v>4</v>
      </c>
      <c r="E1151">
        <v>3745.28</v>
      </c>
      <c r="F1151" s="1">
        <v>38001</v>
      </c>
      <c r="G1151" t="s">
        <v>25</v>
      </c>
      <c r="H1151" t="s">
        <v>193</v>
      </c>
      <c r="I1151">
        <v>146</v>
      </c>
      <c r="J1151" t="s">
        <v>643</v>
      </c>
      <c r="K1151" t="s">
        <v>89</v>
      </c>
      <c r="L1151" t="s">
        <v>90</v>
      </c>
      <c r="M1151" t="s">
        <v>91</v>
      </c>
      <c r="N1151" t="s">
        <v>31</v>
      </c>
      <c r="O1151" t="s">
        <v>50</v>
      </c>
      <c r="P1151" t="s">
        <v>31</v>
      </c>
      <c r="Q1151" t="s">
        <v>92</v>
      </c>
      <c r="R1151" t="s">
        <v>44</v>
      </c>
      <c r="S1151" t="s">
        <v>45</v>
      </c>
      <c r="T1151" t="s">
        <v>93</v>
      </c>
      <c r="U1151" t="s">
        <v>53</v>
      </c>
      <c r="V1151">
        <v>0.31506849315068503</v>
      </c>
      <c r="W1151">
        <v>2004</v>
      </c>
      <c r="X1151">
        <v>1</v>
      </c>
      <c r="Y1151">
        <v>1</v>
      </c>
    </row>
    <row r="1152" spans="1:25" x14ac:dyDescent="0.25">
      <c r="A1152">
        <v>10225</v>
      </c>
      <c r="B1152">
        <v>27</v>
      </c>
      <c r="C1152">
        <v>100</v>
      </c>
      <c r="D1152">
        <v>11</v>
      </c>
      <c r="E1152">
        <v>4564.08</v>
      </c>
      <c r="F1152" s="1">
        <v>38039</v>
      </c>
      <c r="G1152" t="s">
        <v>25</v>
      </c>
      <c r="H1152" t="s">
        <v>193</v>
      </c>
      <c r="I1152">
        <v>146</v>
      </c>
      <c r="J1152" t="s">
        <v>643</v>
      </c>
      <c r="K1152" t="s">
        <v>470</v>
      </c>
      <c r="L1152" t="s">
        <v>471</v>
      </c>
      <c r="M1152" t="s">
        <v>472</v>
      </c>
      <c r="N1152" t="s">
        <v>31</v>
      </c>
      <c r="O1152" t="s">
        <v>473</v>
      </c>
      <c r="P1152" t="s">
        <v>31</v>
      </c>
      <c r="Q1152" t="s">
        <v>474</v>
      </c>
      <c r="R1152" t="s">
        <v>475</v>
      </c>
      <c r="S1152" t="s">
        <v>45</v>
      </c>
      <c r="T1152" t="s">
        <v>476</v>
      </c>
      <c r="U1152" t="s">
        <v>53</v>
      </c>
      <c r="V1152">
        <v>0.31506849315068503</v>
      </c>
      <c r="W1152">
        <v>2004</v>
      </c>
      <c r="X1152">
        <v>2</v>
      </c>
      <c r="Y1152">
        <v>1</v>
      </c>
    </row>
    <row r="1153" spans="1:25" x14ac:dyDescent="0.25">
      <c r="A1153">
        <v>10238</v>
      </c>
      <c r="B1153">
        <v>49</v>
      </c>
      <c r="C1153">
        <v>100</v>
      </c>
      <c r="D1153">
        <v>5</v>
      </c>
      <c r="E1153">
        <v>6554.24</v>
      </c>
      <c r="F1153" s="1">
        <v>38086</v>
      </c>
      <c r="G1153" t="s">
        <v>25</v>
      </c>
      <c r="H1153" t="s">
        <v>193</v>
      </c>
      <c r="I1153">
        <v>146</v>
      </c>
      <c r="J1153" t="s">
        <v>643</v>
      </c>
      <c r="K1153" t="s">
        <v>342</v>
      </c>
      <c r="L1153" t="s">
        <v>343</v>
      </c>
      <c r="M1153" t="s">
        <v>344</v>
      </c>
      <c r="N1153" t="s">
        <v>31</v>
      </c>
      <c r="O1153" t="s">
        <v>345</v>
      </c>
      <c r="P1153" t="s">
        <v>31</v>
      </c>
      <c r="Q1153" t="s">
        <v>346</v>
      </c>
      <c r="R1153" t="s">
        <v>347</v>
      </c>
      <c r="S1153" t="s">
        <v>45</v>
      </c>
      <c r="T1153" t="s">
        <v>348</v>
      </c>
      <c r="U1153" t="s">
        <v>53</v>
      </c>
      <c r="V1153">
        <v>0.31506849315068503</v>
      </c>
      <c r="W1153">
        <v>2004</v>
      </c>
      <c r="X1153">
        <v>4</v>
      </c>
      <c r="Y1153">
        <v>2</v>
      </c>
    </row>
    <row r="1154" spans="1:25" x14ac:dyDescent="0.25">
      <c r="A1154">
        <v>10252</v>
      </c>
      <c r="B1154">
        <v>41</v>
      </c>
      <c r="C1154">
        <v>100</v>
      </c>
      <c r="D1154">
        <v>1</v>
      </c>
      <c r="E1154">
        <v>6749.83</v>
      </c>
      <c r="F1154" s="1">
        <v>38133</v>
      </c>
      <c r="G1154" t="s">
        <v>25</v>
      </c>
      <c r="H1154" t="s">
        <v>193</v>
      </c>
      <c r="I1154">
        <v>146</v>
      </c>
      <c r="J1154" t="s">
        <v>643</v>
      </c>
      <c r="K1154" t="s">
        <v>89</v>
      </c>
      <c r="L1154" t="s">
        <v>90</v>
      </c>
      <c r="M1154" t="s">
        <v>91</v>
      </c>
      <c r="N1154" t="s">
        <v>31</v>
      </c>
      <c r="O1154" t="s">
        <v>50</v>
      </c>
      <c r="P1154" t="s">
        <v>31</v>
      </c>
      <c r="Q1154" t="s">
        <v>92</v>
      </c>
      <c r="R1154" t="s">
        <v>44</v>
      </c>
      <c r="S1154" t="s">
        <v>45</v>
      </c>
      <c r="T1154" t="s">
        <v>93</v>
      </c>
      <c r="U1154" t="s">
        <v>53</v>
      </c>
      <c r="V1154">
        <v>0.31506849315068503</v>
      </c>
      <c r="W1154">
        <v>2004</v>
      </c>
      <c r="X1154">
        <v>5</v>
      </c>
      <c r="Y1154">
        <v>2</v>
      </c>
    </row>
    <row r="1155" spans="1:25" x14ac:dyDescent="0.25">
      <c r="A1155">
        <v>10265</v>
      </c>
      <c r="B1155">
        <v>49</v>
      </c>
      <c r="C1155">
        <v>100</v>
      </c>
      <c r="D1155">
        <v>1</v>
      </c>
      <c r="E1155">
        <v>8427.02</v>
      </c>
      <c r="F1155" s="1">
        <v>38170</v>
      </c>
      <c r="G1155" t="s">
        <v>25</v>
      </c>
      <c r="H1155" t="s">
        <v>193</v>
      </c>
      <c r="I1155">
        <v>146</v>
      </c>
      <c r="J1155" t="s">
        <v>643</v>
      </c>
      <c r="K1155" t="s">
        <v>589</v>
      </c>
      <c r="L1155" t="s">
        <v>590</v>
      </c>
      <c r="M1155" t="s">
        <v>591</v>
      </c>
      <c r="N1155" t="s">
        <v>31</v>
      </c>
      <c r="O1155" t="s">
        <v>592</v>
      </c>
      <c r="P1155" t="s">
        <v>99</v>
      </c>
      <c r="Q1155" t="s">
        <v>593</v>
      </c>
      <c r="R1155" t="s">
        <v>101</v>
      </c>
      <c r="S1155" t="s">
        <v>102</v>
      </c>
      <c r="T1155" t="s">
        <v>594</v>
      </c>
      <c r="U1155" t="s">
        <v>163</v>
      </c>
      <c r="V1155">
        <v>0.31506849315068503</v>
      </c>
      <c r="W1155">
        <v>2004</v>
      </c>
      <c r="X1155">
        <v>7</v>
      </c>
      <c r="Y1155">
        <v>3</v>
      </c>
    </row>
    <row r="1156" spans="1:25" x14ac:dyDescent="0.25">
      <c r="A1156">
        <v>10276</v>
      </c>
      <c r="B1156">
        <v>30</v>
      </c>
      <c r="C1156">
        <v>100</v>
      </c>
      <c r="D1156">
        <v>5</v>
      </c>
      <c r="E1156">
        <v>3924.6</v>
      </c>
      <c r="F1156" s="1">
        <v>38201</v>
      </c>
      <c r="G1156" t="s">
        <v>25</v>
      </c>
      <c r="H1156" t="s">
        <v>193</v>
      </c>
      <c r="I1156">
        <v>146</v>
      </c>
      <c r="J1156" t="s">
        <v>643</v>
      </c>
      <c r="K1156" t="s">
        <v>483</v>
      </c>
      <c r="L1156" t="s">
        <v>484</v>
      </c>
      <c r="M1156" t="s">
        <v>485</v>
      </c>
      <c r="N1156" t="s">
        <v>31</v>
      </c>
      <c r="O1156" t="s">
        <v>301</v>
      </c>
      <c r="P1156" t="s">
        <v>133</v>
      </c>
      <c r="Q1156" t="s">
        <v>302</v>
      </c>
      <c r="R1156" t="s">
        <v>35</v>
      </c>
      <c r="S1156" t="s">
        <v>36</v>
      </c>
      <c r="T1156" t="s">
        <v>486</v>
      </c>
      <c r="U1156" t="s">
        <v>53</v>
      </c>
      <c r="V1156">
        <v>0.31506849315068503</v>
      </c>
      <c r="W1156">
        <v>2004</v>
      </c>
      <c r="X1156">
        <v>8</v>
      </c>
      <c r="Y1156">
        <v>3</v>
      </c>
    </row>
    <row r="1157" spans="1:25" x14ac:dyDescent="0.25">
      <c r="A1157">
        <v>10287</v>
      </c>
      <c r="B1157">
        <v>40</v>
      </c>
      <c r="C1157">
        <v>100</v>
      </c>
      <c r="D1157">
        <v>14</v>
      </c>
      <c r="E1157">
        <v>6761.6</v>
      </c>
      <c r="F1157" s="1">
        <v>38229</v>
      </c>
      <c r="G1157" t="s">
        <v>25</v>
      </c>
      <c r="H1157" t="s">
        <v>193</v>
      </c>
      <c r="I1157">
        <v>146</v>
      </c>
      <c r="J1157" t="s">
        <v>643</v>
      </c>
      <c r="K1157" t="s">
        <v>470</v>
      </c>
      <c r="L1157" t="s">
        <v>471</v>
      </c>
      <c r="M1157" t="s">
        <v>472</v>
      </c>
      <c r="N1157" t="s">
        <v>31</v>
      </c>
      <c r="O1157" t="s">
        <v>473</v>
      </c>
      <c r="P1157" t="s">
        <v>31</v>
      </c>
      <c r="Q1157" t="s">
        <v>474</v>
      </c>
      <c r="R1157" t="s">
        <v>475</v>
      </c>
      <c r="S1157" t="s">
        <v>45</v>
      </c>
      <c r="T1157" t="s">
        <v>476</v>
      </c>
      <c r="U1157" t="s">
        <v>53</v>
      </c>
      <c r="V1157">
        <v>0.31506849315068503</v>
      </c>
      <c r="W1157">
        <v>2004</v>
      </c>
      <c r="X1157">
        <v>8</v>
      </c>
      <c r="Y1157">
        <v>3</v>
      </c>
    </row>
    <row r="1158" spans="1:25" x14ac:dyDescent="0.25">
      <c r="A1158">
        <v>10300</v>
      </c>
      <c r="B1158">
        <v>23</v>
      </c>
      <c r="C1158">
        <v>100</v>
      </c>
      <c r="D1158">
        <v>7</v>
      </c>
      <c r="E1158">
        <v>3786.49</v>
      </c>
      <c r="F1158" s="1">
        <v>37898</v>
      </c>
      <c r="G1158" t="s">
        <v>25</v>
      </c>
      <c r="H1158" t="s">
        <v>193</v>
      </c>
      <c r="I1158">
        <v>146</v>
      </c>
      <c r="J1158" t="s">
        <v>643</v>
      </c>
      <c r="K1158" t="s">
        <v>487</v>
      </c>
      <c r="L1158" t="s">
        <v>488</v>
      </c>
      <c r="M1158" t="s">
        <v>489</v>
      </c>
      <c r="N1158" t="s">
        <v>31</v>
      </c>
      <c r="O1158" t="s">
        <v>490</v>
      </c>
      <c r="P1158" t="s">
        <v>31</v>
      </c>
      <c r="Q1158" t="s">
        <v>491</v>
      </c>
      <c r="R1158" t="s">
        <v>468</v>
      </c>
      <c r="S1158" t="s">
        <v>45</v>
      </c>
      <c r="T1158" t="s">
        <v>492</v>
      </c>
      <c r="U1158" t="s">
        <v>53</v>
      </c>
      <c r="V1158">
        <v>0.31506849315068503</v>
      </c>
      <c r="W1158">
        <v>2003</v>
      </c>
      <c r="X1158">
        <v>10</v>
      </c>
      <c r="Y1158">
        <v>4</v>
      </c>
    </row>
    <row r="1159" spans="1:25" x14ac:dyDescent="0.25">
      <c r="A1159">
        <v>10310</v>
      </c>
      <c r="B1159">
        <v>49</v>
      </c>
      <c r="C1159">
        <v>100</v>
      </c>
      <c r="D1159">
        <v>12</v>
      </c>
      <c r="E1159">
        <v>6266.12</v>
      </c>
      <c r="F1159" s="1">
        <v>38276</v>
      </c>
      <c r="G1159" t="s">
        <v>25</v>
      </c>
      <c r="H1159" t="s">
        <v>193</v>
      </c>
      <c r="I1159">
        <v>146</v>
      </c>
      <c r="J1159" t="s">
        <v>643</v>
      </c>
      <c r="K1159" t="s">
        <v>463</v>
      </c>
      <c r="L1159" t="s">
        <v>464</v>
      </c>
      <c r="M1159" t="s">
        <v>465</v>
      </c>
      <c r="N1159" t="s">
        <v>31</v>
      </c>
      <c r="O1159" t="s">
        <v>466</v>
      </c>
      <c r="P1159" t="s">
        <v>31</v>
      </c>
      <c r="Q1159" t="s">
        <v>467</v>
      </c>
      <c r="R1159" t="s">
        <v>468</v>
      </c>
      <c r="S1159" t="s">
        <v>45</v>
      </c>
      <c r="T1159" t="s">
        <v>469</v>
      </c>
      <c r="U1159" t="s">
        <v>53</v>
      </c>
      <c r="V1159">
        <v>0.31506849315068503</v>
      </c>
      <c r="W1159">
        <v>2004</v>
      </c>
      <c r="X1159">
        <v>10</v>
      </c>
      <c r="Y1159">
        <v>4</v>
      </c>
    </row>
    <row r="1160" spans="1:25" x14ac:dyDescent="0.25">
      <c r="A1160">
        <v>10320</v>
      </c>
      <c r="B1160">
        <v>25</v>
      </c>
      <c r="C1160">
        <v>100</v>
      </c>
      <c r="D1160">
        <v>5</v>
      </c>
      <c r="E1160">
        <v>3491</v>
      </c>
      <c r="F1160" s="1">
        <v>38294</v>
      </c>
      <c r="G1160" t="s">
        <v>25</v>
      </c>
      <c r="H1160" t="s">
        <v>193</v>
      </c>
      <c r="I1160">
        <v>146</v>
      </c>
      <c r="J1160" t="s">
        <v>643</v>
      </c>
      <c r="K1160" t="s">
        <v>195</v>
      </c>
      <c r="L1160" t="s">
        <v>196</v>
      </c>
      <c r="M1160" t="s">
        <v>197</v>
      </c>
      <c r="N1160" t="s">
        <v>31</v>
      </c>
      <c r="O1160" t="s">
        <v>198</v>
      </c>
      <c r="P1160" t="s">
        <v>31</v>
      </c>
      <c r="Q1160" t="s">
        <v>199</v>
      </c>
      <c r="R1160" t="s">
        <v>200</v>
      </c>
      <c r="S1160" t="s">
        <v>45</v>
      </c>
      <c r="T1160" t="s">
        <v>201</v>
      </c>
      <c r="U1160" t="s">
        <v>53</v>
      </c>
      <c r="V1160">
        <v>0.31506849315068503</v>
      </c>
      <c r="W1160">
        <v>2004</v>
      </c>
      <c r="X1160">
        <v>11</v>
      </c>
      <c r="Y1160">
        <v>4</v>
      </c>
    </row>
    <row r="1161" spans="1:25" x14ac:dyDescent="0.25">
      <c r="A1161">
        <v>10330</v>
      </c>
      <c r="B1161">
        <v>37</v>
      </c>
      <c r="C1161">
        <v>100</v>
      </c>
      <c r="D1161">
        <v>3</v>
      </c>
      <c r="E1161">
        <v>4405.22</v>
      </c>
      <c r="F1161" s="1">
        <v>38307</v>
      </c>
      <c r="G1161" t="s">
        <v>25</v>
      </c>
      <c r="H1161" t="s">
        <v>193</v>
      </c>
      <c r="I1161">
        <v>146</v>
      </c>
      <c r="J1161" t="s">
        <v>643</v>
      </c>
      <c r="K1161" t="s">
        <v>450</v>
      </c>
      <c r="L1161" t="s">
        <v>451</v>
      </c>
      <c r="M1161" t="s">
        <v>452</v>
      </c>
      <c r="N1161" t="s">
        <v>31</v>
      </c>
      <c r="O1161" t="s">
        <v>453</v>
      </c>
      <c r="P1161" t="s">
        <v>31</v>
      </c>
      <c r="Q1161" t="s">
        <v>454</v>
      </c>
      <c r="R1161" t="s">
        <v>455</v>
      </c>
      <c r="S1161" t="s">
        <v>212</v>
      </c>
      <c r="T1161" t="s">
        <v>456</v>
      </c>
      <c r="U1161" t="s">
        <v>53</v>
      </c>
      <c r="V1161">
        <v>0.31506849315068503</v>
      </c>
      <c r="W1161">
        <v>2004</v>
      </c>
      <c r="X1161">
        <v>11</v>
      </c>
      <c r="Y1161">
        <v>4</v>
      </c>
    </row>
    <row r="1162" spans="1:25" x14ac:dyDescent="0.25">
      <c r="A1162">
        <v>10342</v>
      </c>
      <c r="B1162">
        <v>55</v>
      </c>
      <c r="C1162">
        <v>100</v>
      </c>
      <c r="D1162">
        <v>7</v>
      </c>
      <c r="E1162">
        <v>6548.3</v>
      </c>
      <c r="F1162" s="1">
        <v>38315</v>
      </c>
      <c r="G1162" t="s">
        <v>25</v>
      </c>
      <c r="H1162" t="s">
        <v>193</v>
      </c>
      <c r="I1162">
        <v>146</v>
      </c>
      <c r="J1162" t="s">
        <v>643</v>
      </c>
      <c r="K1162" t="s">
        <v>94</v>
      </c>
      <c r="L1162" t="s">
        <v>95</v>
      </c>
      <c r="M1162" t="s">
        <v>96</v>
      </c>
      <c r="N1162" t="s">
        <v>97</v>
      </c>
      <c r="O1162" t="s">
        <v>98</v>
      </c>
      <c r="P1162" t="s">
        <v>99</v>
      </c>
      <c r="Q1162" t="s">
        <v>100</v>
      </c>
      <c r="R1162" t="s">
        <v>101</v>
      </c>
      <c r="S1162" t="s">
        <v>102</v>
      </c>
      <c r="T1162" t="s">
        <v>103</v>
      </c>
      <c r="U1162" t="s">
        <v>53</v>
      </c>
      <c r="V1162">
        <v>0.31506849315068503</v>
      </c>
      <c r="W1162">
        <v>2004</v>
      </c>
      <c r="X1162">
        <v>11</v>
      </c>
      <c r="Y1162">
        <v>4</v>
      </c>
    </row>
    <row r="1163" spans="1:25" x14ac:dyDescent="0.25">
      <c r="A1163">
        <v>10355</v>
      </c>
      <c r="B1163">
        <v>23</v>
      </c>
      <c r="C1163">
        <v>100</v>
      </c>
      <c r="D1163">
        <v>7</v>
      </c>
      <c r="E1163">
        <v>3177.91</v>
      </c>
      <c r="F1163" s="1">
        <v>38328</v>
      </c>
      <c r="G1163" t="s">
        <v>25</v>
      </c>
      <c r="H1163" t="s">
        <v>193</v>
      </c>
      <c r="I1163">
        <v>146</v>
      </c>
      <c r="J1163" t="s">
        <v>643</v>
      </c>
      <c r="K1163" t="s">
        <v>186</v>
      </c>
      <c r="L1163" t="s">
        <v>187</v>
      </c>
      <c r="M1163" t="s">
        <v>188</v>
      </c>
      <c r="N1163" t="s">
        <v>31</v>
      </c>
      <c r="O1163" t="s">
        <v>189</v>
      </c>
      <c r="P1163" t="s">
        <v>31</v>
      </c>
      <c r="Q1163" t="s">
        <v>190</v>
      </c>
      <c r="R1163" t="s">
        <v>191</v>
      </c>
      <c r="S1163" t="s">
        <v>45</v>
      </c>
      <c r="T1163" t="s">
        <v>192</v>
      </c>
      <c r="U1163" t="s">
        <v>53</v>
      </c>
      <c r="V1163">
        <v>0.31506849315068503</v>
      </c>
      <c r="W1163">
        <v>2004</v>
      </c>
      <c r="X1163">
        <v>12</v>
      </c>
      <c r="Y1163">
        <v>4</v>
      </c>
    </row>
    <row r="1164" spans="1:25" x14ac:dyDescent="0.25">
      <c r="A1164">
        <v>10363</v>
      </c>
      <c r="B1164">
        <v>24</v>
      </c>
      <c r="C1164">
        <v>100</v>
      </c>
      <c r="D1164">
        <v>11</v>
      </c>
      <c r="E1164">
        <v>4142.6400000000003</v>
      </c>
      <c r="F1164" s="1">
        <v>38358</v>
      </c>
      <c r="G1164" t="s">
        <v>25</v>
      </c>
      <c r="H1164" t="s">
        <v>193</v>
      </c>
      <c r="I1164">
        <v>146</v>
      </c>
      <c r="J1164" t="s">
        <v>643</v>
      </c>
      <c r="K1164" t="s">
        <v>493</v>
      </c>
      <c r="L1164" t="s">
        <v>494</v>
      </c>
      <c r="M1164" t="s">
        <v>495</v>
      </c>
      <c r="N1164" t="s">
        <v>31</v>
      </c>
      <c r="O1164" t="s">
        <v>496</v>
      </c>
      <c r="P1164" t="s">
        <v>31</v>
      </c>
      <c r="Q1164" t="s">
        <v>497</v>
      </c>
      <c r="R1164" t="s">
        <v>141</v>
      </c>
      <c r="S1164" t="s">
        <v>45</v>
      </c>
      <c r="T1164" t="s">
        <v>498</v>
      </c>
      <c r="U1164" t="s">
        <v>53</v>
      </c>
      <c r="V1164">
        <v>0.31506849315068503</v>
      </c>
      <c r="W1164">
        <v>2005</v>
      </c>
      <c r="X1164">
        <v>1</v>
      </c>
      <c r="Y1164">
        <v>1</v>
      </c>
    </row>
    <row r="1165" spans="1:25" x14ac:dyDescent="0.25">
      <c r="A1165">
        <v>10378</v>
      </c>
      <c r="B1165">
        <v>43</v>
      </c>
      <c r="C1165">
        <v>96.49</v>
      </c>
      <c r="D1165">
        <v>10</v>
      </c>
      <c r="E1165">
        <v>4149.07</v>
      </c>
      <c r="F1165" s="1">
        <v>38393</v>
      </c>
      <c r="G1165" t="s">
        <v>25</v>
      </c>
      <c r="H1165" t="s">
        <v>193</v>
      </c>
      <c r="I1165">
        <v>146</v>
      </c>
      <c r="J1165" t="s">
        <v>643</v>
      </c>
      <c r="K1165" t="s">
        <v>186</v>
      </c>
      <c r="L1165" t="s">
        <v>187</v>
      </c>
      <c r="M1165" t="s">
        <v>188</v>
      </c>
      <c r="N1165" t="s">
        <v>31</v>
      </c>
      <c r="O1165" t="s">
        <v>189</v>
      </c>
      <c r="P1165" t="s">
        <v>31</v>
      </c>
      <c r="Q1165" t="s">
        <v>190</v>
      </c>
      <c r="R1165" t="s">
        <v>191</v>
      </c>
      <c r="S1165" t="s">
        <v>45</v>
      </c>
      <c r="T1165" t="s">
        <v>192</v>
      </c>
      <c r="U1165" t="s">
        <v>53</v>
      </c>
      <c r="V1165">
        <v>0.339109589041096</v>
      </c>
      <c r="W1165">
        <v>2005</v>
      </c>
      <c r="X1165">
        <v>2</v>
      </c>
      <c r="Y1165">
        <v>1</v>
      </c>
    </row>
    <row r="1166" spans="1:25" x14ac:dyDescent="0.25">
      <c r="A1166">
        <v>10390</v>
      </c>
      <c r="B1166">
        <v>50</v>
      </c>
      <c r="C1166">
        <v>100</v>
      </c>
      <c r="D1166">
        <v>1</v>
      </c>
      <c r="E1166">
        <v>7397</v>
      </c>
      <c r="F1166" s="1">
        <v>38415</v>
      </c>
      <c r="G1166" t="s">
        <v>25</v>
      </c>
      <c r="H1166" t="s">
        <v>193</v>
      </c>
      <c r="I1166">
        <v>146</v>
      </c>
      <c r="J1166" t="s">
        <v>643</v>
      </c>
      <c r="K1166" t="s">
        <v>287</v>
      </c>
      <c r="L1166" t="s">
        <v>288</v>
      </c>
      <c r="M1166" t="s">
        <v>289</v>
      </c>
      <c r="N1166" t="s">
        <v>31</v>
      </c>
      <c r="O1166" t="s">
        <v>290</v>
      </c>
      <c r="P1166" t="s">
        <v>58</v>
      </c>
      <c r="Q1166" t="s">
        <v>121</v>
      </c>
      <c r="R1166" t="s">
        <v>35</v>
      </c>
      <c r="S1166" t="s">
        <v>36</v>
      </c>
      <c r="T1166" t="s">
        <v>291</v>
      </c>
      <c r="U1166" t="s">
        <v>163</v>
      </c>
      <c r="V1166">
        <v>0.31506849315068503</v>
      </c>
      <c r="W1166">
        <v>2005</v>
      </c>
      <c r="X1166">
        <v>3</v>
      </c>
      <c r="Y1166">
        <v>1</v>
      </c>
    </row>
    <row r="1167" spans="1:25" x14ac:dyDescent="0.25">
      <c r="A1167">
        <v>10109</v>
      </c>
      <c r="B1167">
        <v>47</v>
      </c>
      <c r="C1167">
        <v>100</v>
      </c>
      <c r="D1167">
        <v>2</v>
      </c>
      <c r="E1167">
        <v>6241.6</v>
      </c>
      <c r="F1167" s="1">
        <v>37690</v>
      </c>
      <c r="G1167" t="s">
        <v>25</v>
      </c>
      <c r="H1167" t="s">
        <v>193</v>
      </c>
      <c r="I1167">
        <v>141</v>
      </c>
      <c r="J1167" t="s">
        <v>644</v>
      </c>
      <c r="K1167" t="s">
        <v>326</v>
      </c>
      <c r="L1167" t="s">
        <v>327</v>
      </c>
      <c r="M1167" t="s">
        <v>328</v>
      </c>
      <c r="N1167" t="s">
        <v>31</v>
      </c>
      <c r="O1167" t="s">
        <v>229</v>
      </c>
      <c r="P1167" t="s">
        <v>153</v>
      </c>
      <c r="Q1167" t="s">
        <v>230</v>
      </c>
      <c r="R1167" t="s">
        <v>35</v>
      </c>
      <c r="S1167" t="s">
        <v>36</v>
      </c>
      <c r="T1167" t="s">
        <v>329</v>
      </c>
      <c r="U1167" t="s">
        <v>53</v>
      </c>
      <c r="V1167">
        <v>0.290780141843972</v>
      </c>
      <c r="W1167">
        <v>2003</v>
      </c>
      <c r="X1167">
        <v>3</v>
      </c>
      <c r="Y1167">
        <v>1</v>
      </c>
    </row>
    <row r="1168" spans="1:25" x14ac:dyDescent="0.25">
      <c r="A1168">
        <v>10123</v>
      </c>
      <c r="B1168">
        <v>34</v>
      </c>
      <c r="C1168">
        <v>100</v>
      </c>
      <c r="D1168">
        <v>4</v>
      </c>
      <c r="E1168">
        <v>5331.88</v>
      </c>
      <c r="F1168" s="1">
        <v>37761</v>
      </c>
      <c r="G1168" t="s">
        <v>25</v>
      </c>
      <c r="H1168" t="s">
        <v>193</v>
      </c>
      <c r="I1168">
        <v>141</v>
      </c>
      <c r="J1168" t="s">
        <v>644</v>
      </c>
      <c r="K1168" t="s">
        <v>330</v>
      </c>
      <c r="L1168" t="s">
        <v>331</v>
      </c>
      <c r="M1168" t="s">
        <v>332</v>
      </c>
      <c r="N1168" t="s">
        <v>31</v>
      </c>
      <c r="O1168" t="s">
        <v>126</v>
      </c>
      <c r="P1168" t="s">
        <v>31</v>
      </c>
      <c r="Q1168" t="s">
        <v>127</v>
      </c>
      <c r="R1168" t="s">
        <v>44</v>
      </c>
      <c r="S1168" t="s">
        <v>45</v>
      </c>
      <c r="T1168" t="s">
        <v>333</v>
      </c>
      <c r="U1168" t="s">
        <v>53</v>
      </c>
      <c r="V1168">
        <v>0.290780141843972</v>
      </c>
      <c r="W1168">
        <v>2003</v>
      </c>
      <c r="X1168">
        <v>5</v>
      </c>
      <c r="Y1168">
        <v>2</v>
      </c>
    </row>
    <row r="1169" spans="1:25" x14ac:dyDescent="0.25">
      <c r="A1169">
        <v>10137</v>
      </c>
      <c r="B1169">
        <v>31</v>
      </c>
      <c r="C1169">
        <v>100</v>
      </c>
      <c r="D1169">
        <v>4</v>
      </c>
      <c r="E1169">
        <v>5124.3</v>
      </c>
      <c r="F1169" s="1">
        <v>37812</v>
      </c>
      <c r="G1169" t="s">
        <v>25</v>
      </c>
      <c r="H1169" t="s">
        <v>193</v>
      </c>
      <c r="I1169">
        <v>141</v>
      </c>
      <c r="J1169" t="s">
        <v>644</v>
      </c>
      <c r="K1169" t="s">
        <v>39</v>
      </c>
      <c r="L1169" t="s">
        <v>40</v>
      </c>
      <c r="M1169" t="s">
        <v>41</v>
      </c>
      <c r="N1169" t="s">
        <v>31</v>
      </c>
      <c r="O1169" t="s">
        <v>42</v>
      </c>
      <c r="P1169" t="s">
        <v>31</v>
      </c>
      <c r="Q1169" t="s">
        <v>43</v>
      </c>
      <c r="R1169" t="s">
        <v>44</v>
      </c>
      <c r="S1169" t="s">
        <v>45</v>
      </c>
      <c r="T1169" t="s">
        <v>46</v>
      </c>
      <c r="U1169" t="s">
        <v>53</v>
      </c>
      <c r="V1169">
        <v>0.290780141843972</v>
      </c>
      <c r="W1169">
        <v>2003</v>
      </c>
      <c r="X1169">
        <v>7</v>
      </c>
      <c r="Y1169">
        <v>3</v>
      </c>
    </row>
    <row r="1170" spans="1:25" x14ac:dyDescent="0.25">
      <c r="A1170">
        <v>10148</v>
      </c>
      <c r="B1170">
        <v>28</v>
      </c>
      <c r="C1170">
        <v>100</v>
      </c>
      <c r="D1170">
        <v>11</v>
      </c>
      <c r="E1170">
        <v>3639.44</v>
      </c>
      <c r="F1170" s="1">
        <v>37875</v>
      </c>
      <c r="G1170" t="s">
        <v>25</v>
      </c>
      <c r="H1170" t="s">
        <v>193</v>
      </c>
      <c r="I1170">
        <v>141</v>
      </c>
      <c r="J1170" t="s">
        <v>644</v>
      </c>
      <c r="K1170" t="s">
        <v>304</v>
      </c>
      <c r="L1170" t="s">
        <v>305</v>
      </c>
      <c r="M1170" t="s">
        <v>306</v>
      </c>
      <c r="N1170" t="s">
        <v>307</v>
      </c>
      <c r="O1170" t="s">
        <v>308</v>
      </c>
      <c r="P1170" t="s">
        <v>169</v>
      </c>
      <c r="Q1170" t="s">
        <v>309</v>
      </c>
      <c r="R1170" t="s">
        <v>101</v>
      </c>
      <c r="S1170" t="s">
        <v>102</v>
      </c>
      <c r="T1170" t="s">
        <v>310</v>
      </c>
      <c r="U1170" t="s">
        <v>53</v>
      </c>
      <c r="V1170">
        <v>0.290780141843972</v>
      </c>
      <c r="W1170">
        <v>2003</v>
      </c>
      <c r="X1170">
        <v>9</v>
      </c>
      <c r="Y1170">
        <v>3</v>
      </c>
    </row>
    <row r="1171" spans="1:25" x14ac:dyDescent="0.25">
      <c r="A1171">
        <v>10161</v>
      </c>
      <c r="B1171">
        <v>36</v>
      </c>
      <c r="C1171">
        <v>100</v>
      </c>
      <c r="D1171">
        <v>10</v>
      </c>
      <c r="E1171">
        <v>5544</v>
      </c>
      <c r="F1171" s="1">
        <v>37911</v>
      </c>
      <c r="G1171" t="s">
        <v>25</v>
      </c>
      <c r="H1171" t="s">
        <v>193</v>
      </c>
      <c r="I1171">
        <v>141</v>
      </c>
      <c r="J1171" t="s">
        <v>644</v>
      </c>
      <c r="K1171" t="s">
        <v>523</v>
      </c>
      <c r="L1171" t="s">
        <v>524</v>
      </c>
      <c r="M1171" t="s">
        <v>525</v>
      </c>
      <c r="N1171" t="s">
        <v>31</v>
      </c>
      <c r="O1171" t="s">
        <v>526</v>
      </c>
      <c r="P1171" t="s">
        <v>31</v>
      </c>
      <c r="Q1171" t="s">
        <v>527</v>
      </c>
      <c r="R1171" t="s">
        <v>347</v>
      </c>
      <c r="S1171" t="s">
        <v>45</v>
      </c>
      <c r="T1171" t="s">
        <v>528</v>
      </c>
      <c r="U1171" t="s">
        <v>53</v>
      </c>
      <c r="V1171">
        <v>0.290780141843972</v>
      </c>
      <c r="W1171">
        <v>2003</v>
      </c>
      <c r="X1171">
        <v>10</v>
      </c>
      <c r="Y1171">
        <v>4</v>
      </c>
    </row>
    <row r="1172" spans="1:25" x14ac:dyDescent="0.25">
      <c r="A1172">
        <v>10172</v>
      </c>
      <c r="B1172">
        <v>48</v>
      </c>
      <c r="C1172">
        <v>100</v>
      </c>
      <c r="D1172">
        <v>8</v>
      </c>
      <c r="E1172">
        <v>5493.12</v>
      </c>
      <c r="F1172" s="1">
        <v>37930</v>
      </c>
      <c r="G1172" t="s">
        <v>25</v>
      </c>
      <c r="H1172" t="s">
        <v>193</v>
      </c>
      <c r="I1172">
        <v>141</v>
      </c>
      <c r="J1172" t="s">
        <v>644</v>
      </c>
      <c r="K1172" t="s">
        <v>116</v>
      </c>
      <c r="L1172" t="s">
        <v>117</v>
      </c>
      <c r="M1172" t="s">
        <v>118</v>
      </c>
      <c r="N1172" t="s">
        <v>31</v>
      </c>
      <c r="O1172" t="s">
        <v>119</v>
      </c>
      <c r="P1172" t="s">
        <v>120</v>
      </c>
      <c r="Q1172" t="s">
        <v>121</v>
      </c>
      <c r="R1172" t="s">
        <v>35</v>
      </c>
      <c r="S1172" t="s">
        <v>36</v>
      </c>
      <c r="T1172" t="s">
        <v>122</v>
      </c>
      <c r="U1172" t="s">
        <v>53</v>
      </c>
      <c r="V1172">
        <v>0.290780141843972</v>
      </c>
      <c r="W1172">
        <v>2003</v>
      </c>
      <c r="X1172">
        <v>11</v>
      </c>
      <c r="Y1172">
        <v>4</v>
      </c>
    </row>
    <row r="1173" spans="1:25" x14ac:dyDescent="0.25">
      <c r="A1173">
        <v>10181</v>
      </c>
      <c r="B1173">
        <v>39</v>
      </c>
      <c r="C1173">
        <v>100</v>
      </c>
      <c r="D1173">
        <v>4</v>
      </c>
      <c r="E1173">
        <v>5785.26</v>
      </c>
      <c r="F1173" s="1">
        <v>37937</v>
      </c>
      <c r="G1173" t="s">
        <v>25</v>
      </c>
      <c r="H1173" t="s">
        <v>193</v>
      </c>
      <c r="I1173">
        <v>141</v>
      </c>
      <c r="J1173" t="s">
        <v>644</v>
      </c>
      <c r="K1173" t="s">
        <v>78</v>
      </c>
      <c r="L1173" t="s">
        <v>79</v>
      </c>
      <c r="M1173" t="s">
        <v>80</v>
      </c>
      <c r="N1173" t="s">
        <v>31</v>
      </c>
      <c r="O1173" t="s">
        <v>81</v>
      </c>
      <c r="P1173" t="s">
        <v>31</v>
      </c>
      <c r="Q1173" t="s">
        <v>82</v>
      </c>
      <c r="R1173" t="s">
        <v>83</v>
      </c>
      <c r="S1173" t="s">
        <v>45</v>
      </c>
      <c r="T1173" t="s">
        <v>84</v>
      </c>
      <c r="U1173" t="s">
        <v>53</v>
      </c>
      <c r="V1173">
        <v>0.290780141843972</v>
      </c>
      <c r="W1173">
        <v>2003</v>
      </c>
      <c r="X1173">
        <v>11</v>
      </c>
      <c r="Y1173">
        <v>4</v>
      </c>
    </row>
    <row r="1174" spans="1:25" x14ac:dyDescent="0.25">
      <c r="A1174">
        <v>10192</v>
      </c>
      <c r="B1174">
        <v>45</v>
      </c>
      <c r="C1174">
        <v>100</v>
      </c>
      <c r="D1174">
        <v>9</v>
      </c>
      <c r="E1174">
        <v>5340.6</v>
      </c>
      <c r="F1174" s="1">
        <v>37945</v>
      </c>
      <c r="G1174" t="s">
        <v>25</v>
      </c>
      <c r="H1174" t="s">
        <v>193</v>
      </c>
      <c r="I1174">
        <v>141</v>
      </c>
      <c r="J1174" t="s">
        <v>644</v>
      </c>
      <c r="K1174" t="s">
        <v>292</v>
      </c>
      <c r="L1174" t="s">
        <v>293</v>
      </c>
      <c r="M1174" t="s">
        <v>294</v>
      </c>
      <c r="N1174" t="s">
        <v>31</v>
      </c>
      <c r="O1174" t="s">
        <v>295</v>
      </c>
      <c r="P1174" t="s">
        <v>296</v>
      </c>
      <c r="Q1174" t="s">
        <v>297</v>
      </c>
      <c r="R1174" t="s">
        <v>35</v>
      </c>
      <c r="S1174" t="s">
        <v>36</v>
      </c>
      <c r="T1174" t="s">
        <v>298</v>
      </c>
      <c r="U1174" t="s">
        <v>53</v>
      </c>
      <c r="V1174">
        <v>0.290780141843972</v>
      </c>
      <c r="W1174">
        <v>2003</v>
      </c>
      <c r="X1174">
        <v>11</v>
      </c>
      <c r="Y1174">
        <v>4</v>
      </c>
    </row>
    <row r="1175" spans="1:25" x14ac:dyDescent="0.25">
      <c r="A1175">
        <v>10204</v>
      </c>
      <c r="B1175">
        <v>35</v>
      </c>
      <c r="C1175">
        <v>100</v>
      </c>
      <c r="D1175">
        <v>15</v>
      </c>
      <c r="E1175">
        <v>5735.8</v>
      </c>
      <c r="F1175" s="1">
        <v>37957</v>
      </c>
      <c r="G1175" t="s">
        <v>25</v>
      </c>
      <c r="H1175" t="s">
        <v>193</v>
      </c>
      <c r="I1175">
        <v>141</v>
      </c>
      <c r="J1175" t="s">
        <v>644</v>
      </c>
      <c r="K1175" t="s">
        <v>500</v>
      </c>
      <c r="L1175" t="s">
        <v>501</v>
      </c>
      <c r="M1175" t="s">
        <v>502</v>
      </c>
      <c r="N1175" t="s">
        <v>503</v>
      </c>
      <c r="O1175" t="s">
        <v>32</v>
      </c>
      <c r="P1175" t="s">
        <v>33</v>
      </c>
      <c r="Q1175" t="s">
        <v>34</v>
      </c>
      <c r="R1175" t="s">
        <v>35</v>
      </c>
      <c r="S1175" t="s">
        <v>36</v>
      </c>
      <c r="T1175" t="s">
        <v>504</v>
      </c>
      <c r="U1175" t="s">
        <v>53</v>
      </c>
      <c r="V1175">
        <v>0.290780141843972</v>
      </c>
      <c r="W1175">
        <v>2003</v>
      </c>
      <c r="X1175">
        <v>12</v>
      </c>
      <c r="Y1175">
        <v>4</v>
      </c>
    </row>
    <row r="1176" spans="1:25" x14ac:dyDescent="0.25">
      <c r="A1176">
        <v>10212</v>
      </c>
      <c r="B1176">
        <v>45</v>
      </c>
      <c r="C1176">
        <v>100</v>
      </c>
      <c r="D1176">
        <v>8</v>
      </c>
      <c r="E1176">
        <v>6357.6</v>
      </c>
      <c r="F1176" s="1">
        <v>38002</v>
      </c>
      <c r="G1176" t="s">
        <v>25</v>
      </c>
      <c r="H1176" t="s">
        <v>193</v>
      </c>
      <c r="I1176">
        <v>141</v>
      </c>
      <c r="J1176" t="s">
        <v>644</v>
      </c>
      <c r="K1176" t="s">
        <v>186</v>
      </c>
      <c r="L1176" t="s">
        <v>187</v>
      </c>
      <c r="M1176" t="s">
        <v>188</v>
      </c>
      <c r="N1176" t="s">
        <v>31</v>
      </c>
      <c r="O1176" t="s">
        <v>189</v>
      </c>
      <c r="P1176" t="s">
        <v>31</v>
      </c>
      <c r="Q1176" t="s">
        <v>190</v>
      </c>
      <c r="R1176" t="s">
        <v>191</v>
      </c>
      <c r="S1176" t="s">
        <v>45</v>
      </c>
      <c r="T1176" t="s">
        <v>192</v>
      </c>
      <c r="U1176" t="s">
        <v>53</v>
      </c>
      <c r="V1176">
        <v>0.290780141843972</v>
      </c>
      <c r="W1176">
        <v>2004</v>
      </c>
      <c r="X1176">
        <v>1</v>
      </c>
      <c r="Y1176">
        <v>1</v>
      </c>
    </row>
    <row r="1177" spans="1:25" x14ac:dyDescent="0.25">
      <c r="A1177">
        <v>10226</v>
      </c>
      <c r="B1177">
        <v>46</v>
      </c>
      <c r="C1177">
        <v>100</v>
      </c>
      <c r="D1177">
        <v>6</v>
      </c>
      <c r="E1177">
        <v>7343.9</v>
      </c>
      <c r="F1177" s="1">
        <v>38043</v>
      </c>
      <c r="G1177" t="s">
        <v>25</v>
      </c>
      <c r="H1177" t="s">
        <v>193</v>
      </c>
      <c r="I1177">
        <v>141</v>
      </c>
      <c r="J1177" t="s">
        <v>644</v>
      </c>
      <c r="K1177" t="s">
        <v>382</v>
      </c>
      <c r="L1177" t="s">
        <v>383</v>
      </c>
      <c r="M1177" t="s">
        <v>384</v>
      </c>
      <c r="N1177" t="s">
        <v>31</v>
      </c>
      <c r="O1177" t="s">
        <v>385</v>
      </c>
      <c r="P1177" t="s">
        <v>58</v>
      </c>
      <c r="Q1177" t="s">
        <v>386</v>
      </c>
      <c r="R1177" t="s">
        <v>35</v>
      </c>
      <c r="S1177" t="s">
        <v>36</v>
      </c>
      <c r="T1177" t="s">
        <v>387</v>
      </c>
      <c r="U1177" t="s">
        <v>163</v>
      </c>
      <c r="V1177">
        <v>0.290780141843972</v>
      </c>
      <c r="W1177">
        <v>2004</v>
      </c>
      <c r="X1177">
        <v>2</v>
      </c>
      <c r="Y1177">
        <v>1</v>
      </c>
    </row>
    <row r="1178" spans="1:25" x14ac:dyDescent="0.25">
      <c r="A1178">
        <v>10240</v>
      </c>
      <c r="B1178">
        <v>37</v>
      </c>
      <c r="C1178">
        <v>100</v>
      </c>
      <c r="D1178">
        <v>1</v>
      </c>
      <c r="E1178">
        <v>5959.22</v>
      </c>
      <c r="F1178" s="1">
        <v>38090</v>
      </c>
      <c r="G1178" t="s">
        <v>25</v>
      </c>
      <c r="H1178" t="s">
        <v>193</v>
      </c>
      <c r="I1178">
        <v>141</v>
      </c>
      <c r="J1178" t="s">
        <v>644</v>
      </c>
      <c r="K1178" t="s">
        <v>320</v>
      </c>
      <c r="L1178" t="s">
        <v>321</v>
      </c>
      <c r="M1178" t="s">
        <v>322</v>
      </c>
      <c r="N1178" t="s">
        <v>31</v>
      </c>
      <c r="O1178" t="s">
        <v>323</v>
      </c>
      <c r="P1178" t="s">
        <v>323</v>
      </c>
      <c r="Q1178" t="s">
        <v>324</v>
      </c>
      <c r="R1178" t="s">
        <v>212</v>
      </c>
      <c r="S1178" t="s">
        <v>212</v>
      </c>
      <c r="T1178" t="s">
        <v>325</v>
      </c>
      <c r="U1178" t="s">
        <v>53</v>
      </c>
      <c r="V1178">
        <v>0.290780141843972</v>
      </c>
      <c r="W1178">
        <v>2004</v>
      </c>
      <c r="X1178">
        <v>4</v>
      </c>
      <c r="Y1178">
        <v>2</v>
      </c>
    </row>
    <row r="1179" spans="1:25" x14ac:dyDescent="0.25">
      <c r="A1179">
        <v>10253</v>
      </c>
      <c r="B1179">
        <v>31</v>
      </c>
      <c r="C1179">
        <v>100</v>
      </c>
      <c r="D1179">
        <v>3</v>
      </c>
      <c r="E1179">
        <v>4029.38</v>
      </c>
      <c r="F1179" s="1">
        <v>38139</v>
      </c>
      <c r="G1179" t="s">
        <v>359</v>
      </c>
      <c r="H1179" t="s">
        <v>193</v>
      </c>
      <c r="I1179">
        <v>141</v>
      </c>
      <c r="J1179" t="s">
        <v>644</v>
      </c>
      <c r="K1179" t="s">
        <v>178</v>
      </c>
      <c r="L1179" t="s">
        <v>179</v>
      </c>
      <c r="M1179" t="s">
        <v>180</v>
      </c>
      <c r="N1179" t="s">
        <v>31</v>
      </c>
      <c r="O1179" t="s">
        <v>181</v>
      </c>
      <c r="P1179" t="s">
        <v>31</v>
      </c>
      <c r="Q1179" t="s">
        <v>182</v>
      </c>
      <c r="R1179" t="s">
        <v>183</v>
      </c>
      <c r="S1179" t="s">
        <v>45</v>
      </c>
      <c r="T1179" t="s">
        <v>184</v>
      </c>
      <c r="U1179" t="s">
        <v>53</v>
      </c>
      <c r="V1179">
        <v>0.290780141843972</v>
      </c>
      <c r="W1179">
        <v>2004</v>
      </c>
      <c r="X1179">
        <v>6</v>
      </c>
      <c r="Y1179">
        <v>2</v>
      </c>
    </row>
    <row r="1180" spans="1:25" x14ac:dyDescent="0.25">
      <c r="A1180">
        <v>10266</v>
      </c>
      <c r="B1180">
        <v>33</v>
      </c>
      <c r="C1180">
        <v>100</v>
      </c>
      <c r="D1180">
        <v>4</v>
      </c>
      <c r="E1180">
        <v>5035.1400000000003</v>
      </c>
      <c r="F1180" s="1">
        <v>38174</v>
      </c>
      <c r="G1180" t="s">
        <v>25</v>
      </c>
      <c r="H1180" t="s">
        <v>193</v>
      </c>
      <c r="I1180">
        <v>141</v>
      </c>
      <c r="J1180" t="s">
        <v>644</v>
      </c>
      <c r="K1180" t="s">
        <v>477</v>
      </c>
      <c r="L1180" t="s">
        <v>478</v>
      </c>
      <c r="M1180" t="s">
        <v>479</v>
      </c>
      <c r="N1180" t="s">
        <v>31</v>
      </c>
      <c r="O1180" t="s">
        <v>480</v>
      </c>
      <c r="P1180" t="s">
        <v>31</v>
      </c>
      <c r="Q1180" t="s">
        <v>481</v>
      </c>
      <c r="R1180" t="s">
        <v>273</v>
      </c>
      <c r="S1180" t="s">
        <v>45</v>
      </c>
      <c r="T1180" t="s">
        <v>482</v>
      </c>
      <c r="U1180" t="s">
        <v>53</v>
      </c>
      <c r="V1180">
        <v>0.290780141843972</v>
      </c>
      <c r="W1180">
        <v>2004</v>
      </c>
      <c r="X1180">
        <v>7</v>
      </c>
      <c r="Y1180">
        <v>3</v>
      </c>
    </row>
    <row r="1181" spans="1:25" x14ac:dyDescent="0.25">
      <c r="A1181">
        <v>10278</v>
      </c>
      <c r="B1181">
        <v>31</v>
      </c>
      <c r="C1181">
        <v>100</v>
      </c>
      <c r="D1181">
        <v>4</v>
      </c>
      <c r="E1181">
        <v>4116.8</v>
      </c>
      <c r="F1181" s="1">
        <v>38205</v>
      </c>
      <c r="G1181" t="s">
        <v>25</v>
      </c>
      <c r="H1181" t="s">
        <v>193</v>
      </c>
      <c r="I1181">
        <v>141</v>
      </c>
      <c r="J1181" t="s">
        <v>644</v>
      </c>
      <c r="K1181" t="s">
        <v>568</v>
      </c>
      <c r="L1181" t="s">
        <v>569</v>
      </c>
      <c r="M1181" t="s">
        <v>570</v>
      </c>
      <c r="N1181" t="s">
        <v>31</v>
      </c>
      <c r="O1181" t="s">
        <v>571</v>
      </c>
      <c r="P1181" t="s">
        <v>572</v>
      </c>
      <c r="Q1181" t="s">
        <v>573</v>
      </c>
      <c r="R1181" t="s">
        <v>35</v>
      </c>
      <c r="S1181" t="s">
        <v>36</v>
      </c>
      <c r="T1181" t="s">
        <v>574</v>
      </c>
      <c r="U1181" t="s">
        <v>53</v>
      </c>
      <c r="V1181">
        <v>0.290780141843972</v>
      </c>
      <c r="W1181">
        <v>2004</v>
      </c>
      <c r="X1181">
        <v>8</v>
      </c>
      <c r="Y1181">
        <v>3</v>
      </c>
    </row>
    <row r="1182" spans="1:25" x14ac:dyDescent="0.25">
      <c r="A1182">
        <v>10287</v>
      </c>
      <c r="B1182">
        <v>27</v>
      </c>
      <c r="C1182">
        <v>100</v>
      </c>
      <c r="D1182">
        <v>2</v>
      </c>
      <c r="E1182">
        <v>4310.55</v>
      </c>
      <c r="F1182" s="1">
        <v>38229</v>
      </c>
      <c r="G1182" t="s">
        <v>25</v>
      </c>
      <c r="H1182" t="s">
        <v>193</v>
      </c>
      <c r="I1182">
        <v>141</v>
      </c>
      <c r="J1182" t="s">
        <v>644</v>
      </c>
      <c r="K1182" t="s">
        <v>470</v>
      </c>
      <c r="L1182" t="s">
        <v>471</v>
      </c>
      <c r="M1182" t="s">
        <v>472</v>
      </c>
      <c r="N1182" t="s">
        <v>31</v>
      </c>
      <c r="O1182" t="s">
        <v>473</v>
      </c>
      <c r="P1182" t="s">
        <v>31</v>
      </c>
      <c r="Q1182" t="s">
        <v>474</v>
      </c>
      <c r="R1182" t="s">
        <v>475</v>
      </c>
      <c r="S1182" t="s">
        <v>45</v>
      </c>
      <c r="T1182" t="s">
        <v>476</v>
      </c>
      <c r="U1182" t="s">
        <v>53</v>
      </c>
      <c r="V1182">
        <v>0.290780141843972</v>
      </c>
      <c r="W1182">
        <v>2004</v>
      </c>
      <c r="X1182">
        <v>8</v>
      </c>
      <c r="Y1182">
        <v>3</v>
      </c>
    </row>
    <row r="1183" spans="1:25" x14ac:dyDescent="0.25">
      <c r="A1183">
        <v>10301</v>
      </c>
      <c r="B1183">
        <v>39</v>
      </c>
      <c r="C1183">
        <v>100</v>
      </c>
      <c r="D1183">
        <v>6</v>
      </c>
      <c r="E1183">
        <v>6446.7</v>
      </c>
      <c r="F1183" s="1">
        <v>37899</v>
      </c>
      <c r="G1183" t="s">
        <v>25</v>
      </c>
      <c r="H1183" t="s">
        <v>193</v>
      </c>
      <c r="I1183">
        <v>141</v>
      </c>
      <c r="J1183" t="s">
        <v>644</v>
      </c>
      <c r="K1183" t="s">
        <v>575</v>
      </c>
      <c r="L1183" t="s">
        <v>576</v>
      </c>
      <c r="M1183" t="s">
        <v>577</v>
      </c>
      <c r="N1183" t="s">
        <v>31</v>
      </c>
      <c r="O1183" t="s">
        <v>578</v>
      </c>
      <c r="P1183" t="s">
        <v>31</v>
      </c>
      <c r="Q1183" t="s">
        <v>579</v>
      </c>
      <c r="R1183" t="s">
        <v>83</v>
      </c>
      <c r="S1183" t="s">
        <v>45</v>
      </c>
      <c r="T1183" t="s">
        <v>580</v>
      </c>
      <c r="U1183" t="s">
        <v>53</v>
      </c>
      <c r="V1183">
        <v>0.290780141843972</v>
      </c>
      <c r="W1183">
        <v>2003</v>
      </c>
      <c r="X1183">
        <v>10</v>
      </c>
      <c r="Y1183">
        <v>4</v>
      </c>
    </row>
    <row r="1184" spans="1:25" x14ac:dyDescent="0.25">
      <c r="A1184">
        <v>10311</v>
      </c>
      <c r="B1184">
        <v>32</v>
      </c>
      <c r="C1184">
        <v>100</v>
      </c>
      <c r="D1184">
        <v>11</v>
      </c>
      <c r="E1184">
        <v>3616.64</v>
      </c>
      <c r="F1184" s="1">
        <v>38276</v>
      </c>
      <c r="G1184" t="s">
        <v>25</v>
      </c>
      <c r="H1184" t="s">
        <v>193</v>
      </c>
      <c r="I1184">
        <v>141</v>
      </c>
      <c r="J1184" t="s">
        <v>644</v>
      </c>
      <c r="K1184" t="s">
        <v>186</v>
      </c>
      <c r="L1184" t="s">
        <v>187</v>
      </c>
      <c r="M1184" t="s">
        <v>188</v>
      </c>
      <c r="N1184" t="s">
        <v>31</v>
      </c>
      <c r="O1184" t="s">
        <v>189</v>
      </c>
      <c r="P1184" t="s">
        <v>31</v>
      </c>
      <c r="Q1184" t="s">
        <v>190</v>
      </c>
      <c r="R1184" t="s">
        <v>191</v>
      </c>
      <c r="S1184" t="s">
        <v>45</v>
      </c>
      <c r="T1184" t="s">
        <v>192</v>
      </c>
      <c r="U1184" t="s">
        <v>53</v>
      </c>
      <c r="V1184">
        <v>0.290780141843972</v>
      </c>
      <c r="W1184">
        <v>2004</v>
      </c>
      <c r="X1184">
        <v>10</v>
      </c>
      <c r="Y1184">
        <v>4</v>
      </c>
    </row>
    <row r="1185" spans="1:25" x14ac:dyDescent="0.25">
      <c r="A1185">
        <v>10321</v>
      </c>
      <c r="B1185">
        <v>28</v>
      </c>
      <c r="C1185">
        <v>100</v>
      </c>
      <c r="D1185">
        <v>8</v>
      </c>
      <c r="E1185">
        <v>4232.76</v>
      </c>
      <c r="F1185" s="1">
        <v>38295</v>
      </c>
      <c r="G1185" t="s">
        <v>25</v>
      </c>
      <c r="H1185" t="s">
        <v>193</v>
      </c>
      <c r="I1185">
        <v>141</v>
      </c>
      <c r="J1185" t="s">
        <v>644</v>
      </c>
      <c r="K1185" t="s">
        <v>172</v>
      </c>
      <c r="L1185" t="s">
        <v>173</v>
      </c>
      <c r="M1185" t="s">
        <v>174</v>
      </c>
      <c r="N1185" t="s">
        <v>31</v>
      </c>
      <c r="O1185" t="s">
        <v>175</v>
      </c>
      <c r="P1185" t="s">
        <v>133</v>
      </c>
      <c r="Q1185" t="s">
        <v>176</v>
      </c>
      <c r="R1185" t="s">
        <v>35</v>
      </c>
      <c r="S1185" t="s">
        <v>36</v>
      </c>
      <c r="T1185" t="s">
        <v>177</v>
      </c>
      <c r="U1185" t="s">
        <v>53</v>
      </c>
      <c r="V1185">
        <v>0.290780141843972</v>
      </c>
      <c r="W1185">
        <v>2004</v>
      </c>
      <c r="X1185">
        <v>11</v>
      </c>
      <c r="Y1185">
        <v>4</v>
      </c>
    </row>
    <row r="1186" spans="1:25" x14ac:dyDescent="0.25">
      <c r="A1186">
        <v>10331</v>
      </c>
      <c r="B1186">
        <v>26</v>
      </c>
      <c r="C1186">
        <v>67.91</v>
      </c>
      <c r="D1186">
        <v>12</v>
      </c>
      <c r="E1186">
        <v>1765.66</v>
      </c>
      <c r="F1186" s="1">
        <v>38308</v>
      </c>
      <c r="G1186" t="s">
        <v>25</v>
      </c>
      <c r="H1186" t="s">
        <v>193</v>
      </c>
      <c r="I1186">
        <v>141</v>
      </c>
      <c r="J1186" t="s">
        <v>644</v>
      </c>
      <c r="K1186" t="s">
        <v>326</v>
      </c>
      <c r="L1186" t="s">
        <v>327</v>
      </c>
      <c r="M1186" t="s">
        <v>328</v>
      </c>
      <c r="N1186" t="s">
        <v>31</v>
      </c>
      <c r="O1186" t="s">
        <v>229</v>
      </c>
      <c r="P1186" t="s">
        <v>153</v>
      </c>
      <c r="Q1186" t="s">
        <v>230</v>
      </c>
      <c r="R1186" t="s">
        <v>35</v>
      </c>
      <c r="S1186" t="s">
        <v>36</v>
      </c>
      <c r="T1186" t="s">
        <v>329</v>
      </c>
      <c r="U1186" t="s">
        <v>38</v>
      </c>
      <c r="V1186">
        <v>0.51836879432624094</v>
      </c>
      <c r="W1186">
        <v>2004</v>
      </c>
      <c r="X1186">
        <v>11</v>
      </c>
      <c r="Y1186">
        <v>4</v>
      </c>
    </row>
    <row r="1187" spans="1:25" x14ac:dyDescent="0.25">
      <c r="A1187">
        <v>10343</v>
      </c>
      <c r="B1187">
        <v>44</v>
      </c>
      <c r="C1187">
        <v>84.88</v>
      </c>
      <c r="D1187">
        <v>2</v>
      </c>
      <c r="E1187">
        <v>3734.72</v>
      </c>
      <c r="F1187" s="1">
        <v>38315</v>
      </c>
      <c r="G1187" t="s">
        <v>25</v>
      </c>
      <c r="H1187" t="s">
        <v>193</v>
      </c>
      <c r="I1187">
        <v>141</v>
      </c>
      <c r="J1187" t="s">
        <v>644</v>
      </c>
      <c r="K1187" t="s">
        <v>39</v>
      </c>
      <c r="L1187" t="s">
        <v>40</v>
      </c>
      <c r="M1187" t="s">
        <v>41</v>
      </c>
      <c r="N1187" t="s">
        <v>31</v>
      </c>
      <c r="O1187" t="s">
        <v>42</v>
      </c>
      <c r="P1187" t="s">
        <v>31</v>
      </c>
      <c r="Q1187" t="s">
        <v>43</v>
      </c>
      <c r="R1187" t="s">
        <v>44</v>
      </c>
      <c r="S1187" t="s">
        <v>45</v>
      </c>
      <c r="T1187" t="s">
        <v>46</v>
      </c>
      <c r="U1187" t="s">
        <v>53</v>
      </c>
      <c r="V1187">
        <v>0.39801418439716302</v>
      </c>
      <c r="W1187">
        <v>2004</v>
      </c>
      <c r="X1187">
        <v>11</v>
      </c>
      <c r="Y1187">
        <v>4</v>
      </c>
    </row>
    <row r="1188" spans="1:25" x14ac:dyDescent="0.25">
      <c r="A1188">
        <v>10367</v>
      </c>
      <c r="B1188">
        <v>46</v>
      </c>
      <c r="C1188">
        <v>100</v>
      </c>
      <c r="D1188">
        <v>6</v>
      </c>
      <c r="E1188">
        <v>4808.38</v>
      </c>
      <c r="F1188" s="1">
        <v>38364</v>
      </c>
      <c r="G1188" t="s">
        <v>432</v>
      </c>
      <c r="H1188" t="s">
        <v>193</v>
      </c>
      <c r="I1188">
        <v>141</v>
      </c>
      <c r="J1188" t="s">
        <v>644</v>
      </c>
      <c r="K1188" t="s">
        <v>54</v>
      </c>
      <c r="L1188" t="s">
        <v>55</v>
      </c>
      <c r="M1188" t="s">
        <v>56</v>
      </c>
      <c r="N1188" t="s">
        <v>31</v>
      </c>
      <c r="O1188" t="s">
        <v>57</v>
      </c>
      <c r="P1188" t="s">
        <v>58</v>
      </c>
      <c r="Q1188" t="s">
        <v>59</v>
      </c>
      <c r="R1188" t="s">
        <v>35</v>
      </c>
      <c r="S1188" t="s">
        <v>36</v>
      </c>
      <c r="T1188" t="s">
        <v>60</v>
      </c>
      <c r="U1188" t="s">
        <v>53</v>
      </c>
      <c r="V1188">
        <v>0.290780141843972</v>
      </c>
      <c r="W1188">
        <v>2005</v>
      </c>
      <c r="X1188">
        <v>1</v>
      </c>
      <c r="Y1188">
        <v>1</v>
      </c>
    </row>
    <row r="1189" spans="1:25" x14ac:dyDescent="0.25">
      <c r="A1189">
        <v>10379</v>
      </c>
      <c r="B1189">
        <v>32</v>
      </c>
      <c r="C1189">
        <v>70.83</v>
      </c>
      <c r="D1189">
        <v>4</v>
      </c>
      <c r="E1189">
        <v>2266.56</v>
      </c>
      <c r="F1189" s="1">
        <v>38393</v>
      </c>
      <c r="G1189" t="s">
        <v>25</v>
      </c>
      <c r="H1189" t="s">
        <v>193</v>
      </c>
      <c r="I1189">
        <v>141</v>
      </c>
      <c r="J1189" t="s">
        <v>644</v>
      </c>
      <c r="K1189" t="s">
        <v>186</v>
      </c>
      <c r="L1189" t="s">
        <v>187</v>
      </c>
      <c r="M1189" t="s">
        <v>188</v>
      </c>
      <c r="N1189" t="s">
        <v>31</v>
      </c>
      <c r="O1189" t="s">
        <v>189</v>
      </c>
      <c r="P1189" t="s">
        <v>31</v>
      </c>
      <c r="Q1189" t="s">
        <v>190</v>
      </c>
      <c r="R1189" t="s">
        <v>191</v>
      </c>
      <c r="S1189" t="s">
        <v>45</v>
      </c>
      <c r="T1189" t="s">
        <v>192</v>
      </c>
      <c r="U1189" t="s">
        <v>38</v>
      </c>
      <c r="V1189">
        <v>0.49765957446808501</v>
      </c>
      <c r="W1189">
        <v>2005</v>
      </c>
      <c r="X1189">
        <v>2</v>
      </c>
      <c r="Y1189">
        <v>1</v>
      </c>
    </row>
    <row r="1190" spans="1:25" x14ac:dyDescent="0.25">
      <c r="A1190">
        <v>10406</v>
      </c>
      <c r="B1190">
        <v>65</v>
      </c>
      <c r="C1190">
        <v>100</v>
      </c>
      <c r="D1190">
        <v>1</v>
      </c>
      <c r="E1190">
        <v>10468.9</v>
      </c>
      <c r="F1190" s="1">
        <v>38457</v>
      </c>
      <c r="G1190" t="s">
        <v>185</v>
      </c>
      <c r="H1190" t="s">
        <v>193</v>
      </c>
      <c r="I1190">
        <v>141</v>
      </c>
      <c r="J1190" t="s">
        <v>644</v>
      </c>
      <c r="K1190" t="s">
        <v>342</v>
      </c>
      <c r="L1190" t="s">
        <v>343</v>
      </c>
      <c r="M1190" t="s">
        <v>344</v>
      </c>
      <c r="N1190" t="s">
        <v>31</v>
      </c>
      <c r="O1190" t="s">
        <v>345</v>
      </c>
      <c r="P1190" t="s">
        <v>31</v>
      </c>
      <c r="Q1190" t="s">
        <v>346</v>
      </c>
      <c r="R1190" t="s">
        <v>347</v>
      </c>
      <c r="S1190" t="s">
        <v>45</v>
      </c>
      <c r="T1190" t="s">
        <v>348</v>
      </c>
      <c r="U1190" t="s">
        <v>163</v>
      </c>
      <c r="V1190">
        <v>0.290780141843972</v>
      </c>
      <c r="W1190">
        <v>2005</v>
      </c>
      <c r="X1190">
        <v>4</v>
      </c>
      <c r="Y1190">
        <v>2</v>
      </c>
    </row>
    <row r="1191" spans="1:25" x14ac:dyDescent="0.25">
      <c r="A1191">
        <v>10419</v>
      </c>
      <c r="B1191">
        <v>43</v>
      </c>
      <c r="C1191">
        <v>100</v>
      </c>
      <c r="D1191">
        <v>3</v>
      </c>
      <c r="E1191">
        <v>5589.14</v>
      </c>
      <c r="F1191" s="1">
        <v>38489</v>
      </c>
      <c r="G1191" t="s">
        <v>25</v>
      </c>
      <c r="H1191" t="s">
        <v>193</v>
      </c>
      <c r="I1191">
        <v>141</v>
      </c>
      <c r="J1191" t="s">
        <v>644</v>
      </c>
      <c r="K1191" t="s">
        <v>156</v>
      </c>
      <c r="L1191" t="s">
        <v>157</v>
      </c>
      <c r="M1191" t="s">
        <v>158</v>
      </c>
      <c r="N1191" t="s">
        <v>31</v>
      </c>
      <c r="O1191" t="s">
        <v>159</v>
      </c>
      <c r="P1191" t="s">
        <v>31</v>
      </c>
      <c r="Q1191" t="s">
        <v>160</v>
      </c>
      <c r="R1191" t="s">
        <v>161</v>
      </c>
      <c r="S1191" t="s">
        <v>45</v>
      </c>
      <c r="T1191" t="s">
        <v>162</v>
      </c>
      <c r="U1191" t="s">
        <v>53</v>
      </c>
      <c r="V1191">
        <v>0.290780141843972</v>
      </c>
      <c r="W1191">
        <v>2005</v>
      </c>
      <c r="X1191">
        <v>5</v>
      </c>
      <c r="Y1191">
        <v>2</v>
      </c>
    </row>
    <row r="1192" spans="1:25" x14ac:dyDescent="0.25">
      <c r="A1192">
        <v>10108</v>
      </c>
      <c r="B1192">
        <v>43</v>
      </c>
      <c r="C1192">
        <v>67.77</v>
      </c>
      <c r="D1192">
        <v>12</v>
      </c>
      <c r="E1192">
        <v>2914.11</v>
      </c>
      <c r="F1192" s="1">
        <v>37683</v>
      </c>
      <c r="G1192" t="s">
        <v>25</v>
      </c>
      <c r="H1192" t="s">
        <v>26</v>
      </c>
      <c r="I1192">
        <v>62</v>
      </c>
      <c r="J1192" t="s">
        <v>645</v>
      </c>
      <c r="K1192" t="s">
        <v>450</v>
      </c>
      <c r="L1192" t="s">
        <v>451</v>
      </c>
      <c r="M1192" t="s">
        <v>452</v>
      </c>
      <c r="N1192" t="s">
        <v>31</v>
      </c>
      <c r="O1192" t="s">
        <v>453</v>
      </c>
      <c r="P1192" t="s">
        <v>31</v>
      </c>
      <c r="Q1192" t="s">
        <v>454</v>
      </c>
      <c r="R1192" t="s">
        <v>455</v>
      </c>
      <c r="S1192" t="s">
        <v>212</v>
      </c>
      <c r="T1192" t="s">
        <v>456</v>
      </c>
      <c r="U1192" t="s">
        <v>38</v>
      </c>
      <c r="V1192">
        <v>-9.3064516129032201E-2</v>
      </c>
      <c r="W1192">
        <v>2003</v>
      </c>
      <c r="X1192">
        <v>3</v>
      </c>
      <c r="Y1192">
        <v>1</v>
      </c>
    </row>
    <row r="1193" spans="1:25" x14ac:dyDescent="0.25">
      <c r="A1193">
        <v>10122</v>
      </c>
      <c r="B1193">
        <v>35</v>
      </c>
      <c r="C1193">
        <v>49.74</v>
      </c>
      <c r="D1193">
        <v>16</v>
      </c>
      <c r="E1193">
        <v>1740.9</v>
      </c>
      <c r="F1193" s="1">
        <v>37749</v>
      </c>
      <c r="G1193" t="s">
        <v>25</v>
      </c>
      <c r="H1193" t="s">
        <v>26</v>
      </c>
      <c r="I1193">
        <v>62</v>
      </c>
      <c r="J1193" t="s">
        <v>645</v>
      </c>
      <c r="K1193" t="s">
        <v>457</v>
      </c>
      <c r="L1193" t="s">
        <v>458</v>
      </c>
      <c r="M1193" t="s">
        <v>459</v>
      </c>
      <c r="N1193" t="s">
        <v>31</v>
      </c>
      <c r="O1193" t="s">
        <v>460</v>
      </c>
      <c r="P1193" t="s">
        <v>31</v>
      </c>
      <c r="Q1193" t="s">
        <v>461</v>
      </c>
      <c r="R1193" t="s">
        <v>44</v>
      </c>
      <c r="S1193" t="s">
        <v>45</v>
      </c>
      <c r="T1193" t="s">
        <v>462</v>
      </c>
      <c r="U1193" t="s">
        <v>38</v>
      </c>
      <c r="V1193">
        <v>0.19774193548387101</v>
      </c>
      <c r="W1193">
        <v>2003</v>
      </c>
      <c r="X1193">
        <v>5</v>
      </c>
      <c r="Y1193">
        <v>2</v>
      </c>
    </row>
    <row r="1194" spans="1:25" x14ac:dyDescent="0.25">
      <c r="A1194">
        <v>10135</v>
      </c>
      <c r="B1194">
        <v>45</v>
      </c>
      <c r="C1194">
        <v>50.36</v>
      </c>
      <c r="D1194">
        <v>13</v>
      </c>
      <c r="E1194">
        <v>2266.1999999999998</v>
      </c>
      <c r="F1194" s="1">
        <v>37804</v>
      </c>
      <c r="G1194" t="s">
        <v>25</v>
      </c>
      <c r="H1194" t="s">
        <v>26</v>
      </c>
      <c r="I1194">
        <v>62</v>
      </c>
      <c r="J1194" t="s">
        <v>645</v>
      </c>
      <c r="K1194" t="s">
        <v>287</v>
      </c>
      <c r="L1194" t="s">
        <v>288</v>
      </c>
      <c r="M1194" t="s">
        <v>289</v>
      </c>
      <c r="N1194" t="s">
        <v>31</v>
      </c>
      <c r="O1194" t="s">
        <v>290</v>
      </c>
      <c r="P1194" t="s">
        <v>58</v>
      </c>
      <c r="Q1194" t="s">
        <v>121</v>
      </c>
      <c r="R1194" t="s">
        <v>35</v>
      </c>
      <c r="S1194" t="s">
        <v>36</v>
      </c>
      <c r="T1194" t="s">
        <v>291</v>
      </c>
      <c r="U1194" t="s">
        <v>38</v>
      </c>
      <c r="V1194">
        <v>0.187741935483871</v>
      </c>
      <c r="W1194">
        <v>2003</v>
      </c>
      <c r="X1194">
        <v>7</v>
      </c>
      <c r="Y1194">
        <v>3</v>
      </c>
    </row>
    <row r="1195" spans="1:25" x14ac:dyDescent="0.25">
      <c r="A1195">
        <v>10146</v>
      </c>
      <c r="B1195">
        <v>47</v>
      </c>
      <c r="C1195">
        <v>67.14</v>
      </c>
      <c r="D1195">
        <v>2</v>
      </c>
      <c r="E1195">
        <v>3155.58</v>
      </c>
      <c r="F1195" s="1">
        <v>37867</v>
      </c>
      <c r="G1195" t="s">
        <v>25</v>
      </c>
      <c r="H1195" t="s">
        <v>26</v>
      </c>
      <c r="I1195">
        <v>62</v>
      </c>
      <c r="J1195" t="s">
        <v>645</v>
      </c>
      <c r="K1195" t="s">
        <v>599</v>
      </c>
      <c r="L1195" t="s">
        <v>600</v>
      </c>
      <c r="M1195" t="s">
        <v>601</v>
      </c>
      <c r="N1195" t="s">
        <v>31</v>
      </c>
      <c r="O1195" t="s">
        <v>542</v>
      </c>
      <c r="P1195" t="s">
        <v>120</v>
      </c>
      <c r="Q1195" t="s">
        <v>602</v>
      </c>
      <c r="R1195" t="s">
        <v>35</v>
      </c>
      <c r="S1195" t="s">
        <v>36</v>
      </c>
      <c r="T1195" t="s">
        <v>603</v>
      </c>
      <c r="U1195" t="s">
        <v>53</v>
      </c>
      <c r="V1195">
        <v>-8.2903225806451597E-2</v>
      </c>
      <c r="W1195">
        <v>2003</v>
      </c>
      <c r="X1195">
        <v>9</v>
      </c>
      <c r="Y1195">
        <v>3</v>
      </c>
    </row>
    <row r="1196" spans="1:25" x14ac:dyDescent="0.25">
      <c r="A1196">
        <v>10159</v>
      </c>
      <c r="B1196">
        <v>21</v>
      </c>
      <c r="C1196">
        <v>64.66</v>
      </c>
      <c r="D1196">
        <v>8</v>
      </c>
      <c r="E1196">
        <v>1357.86</v>
      </c>
      <c r="F1196" s="1">
        <v>37904</v>
      </c>
      <c r="G1196" t="s">
        <v>25</v>
      </c>
      <c r="H1196" t="s">
        <v>26</v>
      </c>
      <c r="I1196">
        <v>62</v>
      </c>
      <c r="J1196" t="s">
        <v>645</v>
      </c>
      <c r="K1196" t="s">
        <v>61</v>
      </c>
      <c r="L1196" t="s">
        <v>62</v>
      </c>
      <c r="M1196" t="s">
        <v>63</v>
      </c>
      <c r="N1196" t="s">
        <v>31</v>
      </c>
      <c r="O1196" t="s">
        <v>64</v>
      </c>
      <c r="P1196" t="s">
        <v>58</v>
      </c>
      <c r="Q1196" t="s">
        <v>31</v>
      </c>
      <c r="R1196" t="s">
        <v>35</v>
      </c>
      <c r="S1196" t="s">
        <v>36</v>
      </c>
      <c r="T1196" t="s">
        <v>65</v>
      </c>
      <c r="U1196" t="s">
        <v>38</v>
      </c>
      <c r="V1196">
        <v>-4.2903225806451603E-2</v>
      </c>
      <c r="W1196">
        <v>2003</v>
      </c>
      <c r="X1196">
        <v>10</v>
      </c>
      <c r="Y1196">
        <v>4</v>
      </c>
    </row>
    <row r="1197" spans="1:25" x14ac:dyDescent="0.25">
      <c r="A1197">
        <v>10169</v>
      </c>
      <c r="B1197">
        <v>38</v>
      </c>
      <c r="C1197">
        <v>68.39</v>
      </c>
      <c r="D1197">
        <v>8</v>
      </c>
      <c r="E1197">
        <v>2598.8200000000002</v>
      </c>
      <c r="F1197" s="1">
        <v>37929</v>
      </c>
      <c r="G1197" t="s">
        <v>25</v>
      </c>
      <c r="H1197" t="s">
        <v>26</v>
      </c>
      <c r="I1197">
        <v>62</v>
      </c>
      <c r="J1197" t="s">
        <v>645</v>
      </c>
      <c r="K1197" t="s">
        <v>304</v>
      </c>
      <c r="L1197" t="s">
        <v>305</v>
      </c>
      <c r="M1197" t="s">
        <v>306</v>
      </c>
      <c r="N1197" t="s">
        <v>307</v>
      </c>
      <c r="O1197" t="s">
        <v>308</v>
      </c>
      <c r="P1197" t="s">
        <v>169</v>
      </c>
      <c r="Q1197" t="s">
        <v>309</v>
      </c>
      <c r="R1197" t="s">
        <v>101</v>
      </c>
      <c r="S1197" t="s">
        <v>102</v>
      </c>
      <c r="T1197" t="s">
        <v>310</v>
      </c>
      <c r="U1197" t="s">
        <v>38</v>
      </c>
      <c r="V1197">
        <v>-0.103064516129032</v>
      </c>
      <c r="W1197">
        <v>2003</v>
      </c>
      <c r="X1197">
        <v>11</v>
      </c>
      <c r="Y1197">
        <v>4</v>
      </c>
    </row>
    <row r="1198" spans="1:25" x14ac:dyDescent="0.25">
      <c r="A1198">
        <v>10180</v>
      </c>
      <c r="B1198">
        <v>21</v>
      </c>
      <c r="C1198">
        <v>50.36</v>
      </c>
      <c r="D1198">
        <v>3</v>
      </c>
      <c r="E1198">
        <v>1057.56</v>
      </c>
      <c r="F1198" s="1">
        <v>37936</v>
      </c>
      <c r="G1198" t="s">
        <v>25</v>
      </c>
      <c r="H1198" t="s">
        <v>26</v>
      </c>
      <c r="I1198">
        <v>62</v>
      </c>
      <c r="J1198" t="s">
        <v>645</v>
      </c>
      <c r="K1198" t="s">
        <v>72</v>
      </c>
      <c r="L1198" t="s">
        <v>73</v>
      </c>
      <c r="M1198" t="s">
        <v>74</v>
      </c>
      <c r="N1198" t="s">
        <v>31</v>
      </c>
      <c r="O1198" t="s">
        <v>75</v>
      </c>
      <c r="P1198" t="s">
        <v>31</v>
      </c>
      <c r="Q1198" t="s">
        <v>76</v>
      </c>
      <c r="R1198" t="s">
        <v>44</v>
      </c>
      <c r="S1198" t="s">
        <v>45</v>
      </c>
      <c r="T1198" t="s">
        <v>77</v>
      </c>
      <c r="U1198" t="s">
        <v>38</v>
      </c>
      <c r="V1198">
        <v>0.187741935483871</v>
      </c>
      <c r="W1198">
        <v>2003</v>
      </c>
      <c r="X1198">
        <v>11</v>
      </c>
      <c r="Y1198">
        <v>4</v>
      </c>
    </row>
    <row r="1199" spans="1:25" x14ac:dyDescent="0.25">
      <c r="A1199">
        <v>10191</v>
      </c>
      <c r="B1199">
        <v>43</v>
      </c>
      <c r="C1199">
        <v>72.739999999999995</v>
      </c>
      <c r="D1199">
        <v>9</v>
      </c>
      <c r="E1199">
        <v>3127.82</v>
      </c>
      <c r="F1199" s="1">
        <v>37945</v>
      </c>
      <c r="G1199" t="s">
        <v>25</v>
      </c>
      <c r="H1199" t="s">
        <v>26</v>
      </c>
      <c r="I1199">
        <v>62</v>
      </c>
      <c r="J1199" t="s">
        <v>645</v>
      </c>
      <c r="K1199" t="s">
        <v>463</v>
      </c>
      <c r="L1199" t="s">
        <v>464</v>
      </c>
      <c r="M1199" t="s">
        <v>465</v>
      </c>
      <c r="N1199" t="s">
        <v>31</v>
      </c>
      <c r="O1199" t="s">
        <v>466</v>
      </c>
      <c r="P1199" t="s">
        <v>31</v>
      </c>
      <c r="Q1199" t="s">
        <v>467</v>
      </c>
      <c r="R1199" t="s">
        <v>468</v>
      </c>
      <c r="S1199" t="s">
        <v>45</v>
      </c>
      <c r="T1199" t="s">
        <v>469</v>
      </c>
      <c r="U1199" t="s">
        <v>53</v>
      </c>
      <c r="V1199">
        <v>-0.17322580645161301</v>
      </c>
      <c r="W1199">
        <v>2003</v>
      </c>
      <c r="X1199">
        <v>11</v>
      </c>
      <c r="Y1199">
        <v>4</v>
      </c>
    </row>
    <row r="1200" spans="1:25" x14ac:dyDescent="0.25">
      <c r="A1200">
        <v>10211</v>
      </c>
      <c r="B1200">
        <v>46</v>
      </c>
      <c r="C1200">
        <v>54.09</v>
      </c>
      <c r="D1200">
        <v>8</v>
      </c>
      <c r="E1200">
        <v>2488.14</v>
      </c>
      <c r="F1200" s="1">
        <v>38001</v>
      </c>
      <c r="G1200" t="s">
        <v>25</v>
      </c>
      <c r="H1200" t="s">
        <v>26</v>
      </c>
      <c r="I1200">
        <v>62</v>
      </c>
      <c r="J1200" t="s">
        <v>645</v>
      </c>
      <c r="K1200" t="s">
        <v>89</v>
      </c>
      <c r="L1200" t="s">
        <v>90</v>
      </c>
      <c r="M1200" t="s">
        <v>91</v>
      </c>
      <c r="N1200" t="s">
        <v>31</v>
      </c>
      <c r="O1200" t="s">
        <v>50</v>
      </c>
      <c r="P1200" t="s">
        <v>31</v>
      </c>
      <c r="Q1200" t="s">
        <v>92</v>
      </c>
      <c r="R1200" t="s">
        <v>44</v>
      </c>
      <c r="S1200" t="s">
        <v>45</v>
      </c>
      <c r="T1200" t="s">
        <v>93</v>
      </c>
      <c r="U1200" t="s">
        <v>38</v>
      </c>
      <c r="V1200">
        <v>0.12758064516129</v>
      </c>
      <c r="W1200">
        <v>2004</v>
      </c>
      <c r="X1200">
        <v>1</v>
      </c>
      <c r="Y1200">
        <v>1</v>
      </c>
    </row>
    <row r="1201" spans="1:25" x14ac:dyDescent="0.25">
      <c r="A1201">
        <v>10224</v>
      </c>
      <c r="B1201">
        <v>38</v>
      </c>
      <c r="C1201">
        <v>58.44</v>
      </c>
      <c r="D1201">
        <v>1</v>
      </c>
      <c r="E1201">
        <v>2220.7199999999998</v>
      </c>
      <c r="F1201" s="1">
        <v>38038</v>
      </c>
      <c r="G1201" t="s">
        <v>25</v>
      </c>
      <c r="H1201" t="s">
        <v>26</v>
      </c>
      <c r="I1201">
        <v>62</v>
      </c>
      <c r="J1201" t="s">
        <v>645</v>
      </c>
      <c r="K1201" t="s">
        <v>72</v>
      </c>
      <c r="L1201" t="s">
        <v>73</v>
      </c>
      <c r="M1201" t="s">
        <v>74</v>
      </c>
      <c r="N1201" t="s">
        <v>31</v>
      </c>
      <c r="O1201" t="s">
        <v>75</v>
      </c>
      <c r="P1201" t="s">
        <v>31</v>
      </c>
      <c r="Q1201" t="s">
        <v>76</v>
      </c>
      <c r="R1201" t="s">
        <v>44</v>
      </c>
      <c r="S1201" t="s">
        <v>45</v>
      </c>
      <c r="T1201" t="s">
        <v>77</v>
      </c>
      <c r="U1201" t="s">
        <v>38</v>
      </c>
      <c r="V1201">
        <v>5.7419354838709698E-2</v>
      </c>
      <c r="W1201">
        <v>2004</v>
      </c>
      <c r="X1201">
        <v>2</v>
      </c>
      <c r="Y1201">
        <v>1</v>
      </c>
    </row>
    <row r="1202" spans="1:25" x14ac:dyDescent="0.25">
      <c r="A1202">
        <v>10237</v>
      </c>
      <c r="B1202">
        <v>26</v>
      </c>
      <c r="C1202">
        <v>52.22</v>
      </c>
      <c r="D1202">
        <v>1</v>
      </c>
      <c r="E1202">
        <v>1357.72</v>
      </c>
      <c r="F1202" s="1">
        <v>38082</v>
      </c>
      <c r="G1202" t="s">
        <v>25</v>
      </c>
      <c r="H1202" t="s">
        <v>26</v>
      </c>
      <c r="I1202">
        <v>62</v>
      </c>
      <c r="J1202" t="s">
        <v>645</v>
      </c>
      <c r="K1202" t="s">
        <v>104</v>
      </c>
      <c r="L1202" t="s">
        <v>105</v>
      </c>
      <c r="M1202" t="s">
        <v>106</v>
      </c>
      <c r="N1202" t="s">
        <v>107</v>
      </c>
      <c r="O1202" t="s">
        <v>32</v>
      </c>
      <c r="P1202" t="s">
        <v>33</v>
      </c>
      <c r="Q1202" t="s">
        <v>34</v>
      </c>
      <c r="R1202" t="s">
        <v>35</v>
      </c>
      <c r="S1202" t="s">
        <v>36</v>
      </c>
      <c r="T1202" t="s">
        <v>108</v>
      </c>
      <c r="U1202" t="s">
        <v>38</v>
      </c>
      <c r="V1202">
        <v>0.157741935483871</v>
      </c>
      <c r="W1202">
        <v>2004</v>
      </c>
      <c r="X1202">
        <v>4</v>
      </c>
      <c r="Y1202">
        <v>2</v>
      </c>
    </row>
    <row r="1203" spans="1:25" x14ac:dyDescent="0.25">
      <c r="A1203">
        <v>10252</v>
      </c>
      <c r="B1203">
        <v>31</v>
      </c>
      <c r="C1203">
        <v>52.84</v>
      </c>
      <c r="D1203">
        <v>5</v>
      </c>
      <c r="E1203">
        <v>1638.04</v>
      </c>
      <c r="F1203" s="1">
        <v>38133</v>
      </c>
      <c r="G1203" t="s">
        <v>25</v>
      </c>
      <c r="H1203" t="s">
        <v>26</v>
      </c>
      <c r="I1203">
        <v>62</v>
      </c>
      <c r="J1203" t="s">
        <v>645</v>
      </c>
      <c r="K1203" t="s">
        <v>89</v>
      </c>
      <c r="L1203" t="s">
        <v>90</v>
      </c>
      <c r="M1203" t="s">
        <v>91</v>
      </c>
      <c r="N1203" t="s">
        <v>31</v>
      </c>
      <c r="O1203" t="s">
        <v>50</v>
      </c>
      <c r="P1203" t="s">
        <v>31</v>
      </c>
      <c r="Q1203" t="s">
        <v>92</v>
      </c>
      <c r="R1203" t="s">
        <v>44</v>
      </c>
      <c r="S1203" t="s">
        <v>45</v>
      </c>
      <c r="T1203" t="s">
        <v>93</v>
      </c>
      <c r="U1203" t="s">
        <v>38</v>
      </c>
      <c r="V1203">
        <v>0.14774193548387099</v>
      </c>
      <c r="W1203">
        <v>2004</v>
      </c>
      <c r="X1203">
        <v>5</v>
      </c>
      <c r="Y1203">
        <v>2</v>
      </c>
    </row>
    <row r="1204" spans="1:25" x14ac:dyDescent="0.25">
      <c r="A1204">
        <v>10264</v>
      </c>
      <c r="B1204">
        <v>48</v>
      </c>
      <c r="C1204">
        <v>54.71</v>
      </c>
      <c r="D1204">
        <v>3</v>
      </c>
      <c r="E1204">
        <v>2626.08</v>
      </c>
      <c r="F1204" s="1">
        <v>38168</v>
      </c>
      <c r="G1204" t="s">
        <v>25</v>
      </c>
      <c r="H1204" t="s">
        <v>26</v>
      </c>
      <c r="I1204">
        <v>62</v>
      </c>
      <c r="J1204" t="s">
        <v>645</v>
      </c>
      <c r="K1204" t="s">
        <v>401</v>
      </c>
      <c r="L1204" t="s">
        <v>402</v>
      </c>
      <c r="M1204" t="s">
        <v>403</v>
      </c>
      <c r="N1204" t="s">
        <v>31</v>
      </c>
      <c r="O1204" t="s">
        <v>404</v>
      </c>
      <c r="P1204" t="s">
        <v>133</v>
      </c>
      <c r="Q1204" t="s">
        <v>405</v>
      </c>
      <c r="R1204" t="s">
        <v>35</v>
      </c>
      <c r="S1204" t="s">
        <v>36</v>
      </c>
      <c r="T1204" t="s">
        <v>406</v>
      </c>
      <c r="U1204" t="s">
        <v>38</v>
      </c>
      <c r="V1204">
        <v>0.11758064516129001</v>
      </c>
      <c r="W1204">
        <v>2004</v>
      </c>
      <c r="X1204">
        <v>6</v>
      </c>
      <c r="Y1204">
        <v>2</v>
      </c>
    </row>
    <row r="1205" spans="1:25" x14ac:dyDescent="0.25">
      <c r="A1205">
        <v>10276</v>
      </c>
      <c r="B1205">
        <v>33</v>
      </c>
      <c r="C1205">
        <v>50.36</v>
      </c>
      <c r="D1205">
        <v>9</v>
      </c>
      <c r="E1205">
        <v>1661.88</v>
      </c>
      <c r="F1205" s="1">
        <v>38201</v>
      </c>
      <c r="G1205" t="s">
        <v>25</v>
      </c>
      <c r="H1205" t="s">
        <v>26</v>
      </c>
      <c r="I1205">
        <v>62</v>
      </c>
      <c r="J1205" t="s">
        <v>645</v>
      </c>
      <c r="K1205" t="s">
        <v>483</v>
      </c>
      <c r="L1205" t="s">
        <v>484</v>
      </c>
      <c r="M1205" t="s">
        <v>485</v>
      </c>
      <c r="N1205" t="s">
        <v>31</v>
      </c>
      <c r="O1205" t="s">
        <v>301</v>
      </c>
      <c r="P1205" t="s">
        <v>133</v>
      </c>
      <c r="Q1205" t="s">
        <v>302</v>
      </c>
      <c r="R1205" t="s">
        <v>35</v>
      </c>
      <c r="S1205" t="s">
        <v>36</v>
      </c>
      <c r="T1205" t="s">
        <v>486</v>
      </c>
      <c r="U1205" t="s">
        <v>38</v>
      </c>
      <c r="V1205">
        <v>0.187741935483871</v>
      </c>
      <c r="W1205">
        <v>2004</v>
      </c>
      <c r="X1205">
        <v>8</v>
      </c>
      <c r="Y1205">
        <v>3</v>
      </c>
    </row>
    <row r="1206" spans="1:25" x14ac:dyDescent="0.25">
      <c r="A1206">
        <v>10286</v>
      </c>
      <c r="B1206">
        <v>38</v>
      </c>
      <c r="C1206">
        <v>57.2</v>
      </c>
      <c r="D1206">
        <v>1</v>
      </c>
      <c r="E1206">
        <v>2173.6</v>
      </c>
      <c r="F1206" s="1">
        <v>38227</v>
      </c>
      <c r="G1206" t="s">
        <v>25</v>
      </c>
      <c r="H1206" t="s">
        <v>26</v>
      </c>
      <c r="I1206">
        <v>62</v>
      </c>
      <c r="J1206" t="s">
        <v>645</v>
      </c>
      <c r="K1206" t="s">
        <v>427</v>
      </c>
      <c r="L1206" t="s">
        <v>428</v>
      </c>
      <c r="M1206" t="s">
        <v>429</v>
      </c>
      <c r="N1206" t="s">
        <v>31</v>
      </c>
      <c r="O1206" t="s">
        <v>50</v>
      </c>
      <c r="P1206" t="s">
        <v>31</v>
      </c>
      <c r="Q1206" t="s">
        <v>430</v>
      </c>
      <c r="R1206" t="s">
        <v>44</v>
      </c>
      <c r="S1206" t="s">
        <v>45</v>
      </c>
      <c r="T1206" t="s">
        <v>431</v>
      </c>
      <c r="U1206" t="s">
        <v>38</v>
      </c>
      <c r="V1206">
        <v>7.7419354838709598E-2</v>
      </c>
      <c r="W1206">
        <v>2004</v>
      </c>
      <c r="X1206">
        <v>8</v>
      </c>
      <c r="Y1206">
        <v>3</v>
      </c>
    </row>
    <row r="1207" spans="1:25" x14ac:dyDescent="0.25">
      <c r="A1207">
        <v>10299</v>
      </c>
      <c r="B1207">
        <v>39</v>
      </c>
      <c r="C1207">
        <v>55.95</v>
      </c>
      <c r="D1207">
        <v>3</v>
      </c>
      <c r="E1207">
        <v>2182.0500000000002</v>
      </c>
      <c r="F1207" s="1">
        <v>38260</v>
      </c>
      <c r="G1207" t="s">
        <v>25</v>
      </c>
      <c r="H1207" t="s">
        <v>26</v>
      </c>
      <c r="I1207">
        <v>62</v>
      </c>
      <c r="J1207" t="s">
        <v>645</v>
      </c>
      <c r="K1207" t="s">
        <v>136</v>
      </c>
      <c r="L1207" t="s">
        <v>137</v>
      </c>
      <c r="M1207" t="s">
        <v>138</v>
      </c>
      <c r="N1207" t="s">
        <v>31</v>
      </c>
      <c r="O1207" t="s">
        <v>139</v>
      </c>
      <c r="P1207" t="s">
        <v>31</v>
      </c>
      <c r="Q1207" t="s">
        <v>140</v>
      </c>
      <c r="R1207" t="s">
        <v>141</v>
      </c>
      <c r="S1207" t="s">
        <v>45</v>
      </c>
      <c r="T1207" t="s">
        <v>142</v>
      </c>
      <c r="U1207" t="s">
        <v>38</v>
      </c>
      <c r="V1207">
        <v>9.7580645161290294E-2</v>
      </c>
      <c r="W1207">
        <v>2004</v>
      </c>
      <c r="X1207">
        <v>9</v>
      </c>
      <c r="Y1207">
        <v>3</v>
      </c>
    </row>
    <row r="1208" spans="1:25" x14ac:dyDescent="0.25">
      <c r="A1208">
        <v>10310</v>
      </c>
      <c r="B1208">
        <v>42</v>
      </c>
      <c r="C1208">
        <v>67.14</v>
      </c>
      <c r="D1208">
        <v>16</v>
      </c>
      <c r="E1208">
        <v>2819.88</v>
      </c>
      <c r="F1208" s="1">
        <v>38276</v>
      </c>
      <c r="G1208" t="s">
        <v>25</v>
      </c>
      <c r="H1208" t="s">
        <v>26</v>
      </c>
      <c r="I1208">
        <v>62</v>
      </c>
      <c r="J1208" t="s">
        <v>645</v>
      </c>
      <c r="K1208" t="s">
        <v>463</v>
      </c>
      <c r="L1208" t="s">
        <v>464</v>
      </c>
      <c r="M1208" t="s">
        <v>465</v>
      </c>
      <c r="N1208" t="s">
        <v>31</v>
      </c>
      <c r="O1208" t="s">
        <v>466</v>
      </c>
      <c r="P1208" t="s">
        <v>31</v>
      </c>
      <c r="Q1208" t="s">
        <v>467</v>
      </c>
      <c r="R1208" t="s">
        <v>468</v>
      </c>
      <c r="S1208" t="s">
        <v>45</v>
      </c>
      <c r="T1208" t="s">
        <v>469</v>
      </c>
      <c r="U1208" t="s">
        <v>38</v>
      </c>
      <c r="V1208">
        <v>-8.2903225806451597E-2</v>
      </c>
      <c r="W1208">
        <v>2004</v>
      </c>
      <c r="X1208">
        <v>10</v>
      </c>
      <c r="Y1208">
        <v>4</v>
      </c>
    </row>
    <row r="1209" spans="1:25" x14ac:dyDescent="0.25">
      <c r="A1209">
        <v>10319</v>
      </c>
      <c r="B1209">
        <v>44</v>
      </c>
      <c r="C1209">
        <v>59.06</v>
      </c>
      <c r="D1209">
        <v>4</v>
      </c>
      <c r="E1209">
        <v>2598.64</v>
      </c>
      <c r="F1209" s="1">
        <v>38294</v>
      </c>
      <c r="G1209" t="s">
        <v>25</v>
      </c>
      <c r="H1209" t="s">
        <v>26</v>
      </c>
      <c r="I1209">
        <v>62</v>
      </c>
      <c r="J1209" t="s">
        <v>645</v>
      </c>
      <c r="K1209" t="s">
        <v>532</v>
      </c>
      <c r="L1209" t="s">
        <v>533</v>
      </c>
      <c r="M1209" t="s">
        <v>534</v>
      </c>
      <c r="N1209" t="s">
        <v>535</v>
      </c>
      <c r="O1209" t="s">
        <v>32</v>
      </c>
      <c r="P1209" t="s">
        <v>33</v>
      </c>
      <c r="Q1209" t="s">
        <v>34</v>
      </c>
      <c r="R1209" t="s">
        <v>35</v>
      </c>
      <c r="S1209" t="s">
        <v>36</v>
      </c>
      <c r="T1209" t="s">
        <v>536</v>
      </c>
      <c r="U1209" t="s">
        <v>38</v>
      </c>
      <c r="V1209">
        <v>4.7419354838709599E-2</v>
      </c>
      <c r="W1209">
        <v>2004</v>
      </c>
      <c r="X1209">
        <v>11</v>
      </c>
      <c r="Y1209">
        <v>4</v>
      </c>
    </row>
    <row r="1210" spans="1:25" x14ac:dyDescent="0.25">
      <c r="A1210">
        <v>10330</v>
      </c>
      <c r="B1210">
        <v>29</v>
      </c>
      <c r="C1210">
        <v>69.63</v>
      </c>
      <c r="D1210">
        <v>2</v>
      </c>
      <c r="E1210">
        <v>2019.27</v>
      </c>
      <c r="F1210" s="1">
        <v>38307</v>
      </c>
      <c r="G1210" t="s">
        <v>25</v>
      </c>
      <c r="H1210" t="s">
        <v>26</v>
      </c>
      <c r="I1210">
        <v>62</v>
      </c>
      <c r="J1210" t="s">
        <v>645</v>
      </c>
      <c r="K1210" t="s">
        <v>450</v>
      </c>
      <c r="L1210" t="s">
        <v>451</v>
      </c>
      <c r="M1210" t="s">
        <v>452</v>
      </c>
      <c r="N1210" t="s">
        <v>31</v>
      </c>
      <c r="O1210" t="s">
        <v>453</v>
      </c>
      <c r="P1210" t="s">
        <v>31</v>
      </c>
      <c r="Q1210" t="s">
        <v>454</v>
      </c>
      <c r="R1210" t="s">
        <v>455</v>
      </c>
      <c r="S1210" t="s">
        <v>212</v>
      </c>
      <c r="T1210" t="s">
        <v>456</v>
      </c>
      <c r="U1210" t="s">
        <v>38</v>
      </c>
      <c r="V1210">
        <v>-0.12306451612903201</v>
      </c>
      <c r="W1210">
        <v>2004</v>
      </c>
      <c r="X1210">
        <v>11</v>
      </c>
      <c r="Y1210">
        <v>4</v>
      </c>
    </row>
    <row r="1211" spans="1:25" x14ac:dyDescent="0.25">
      <c r="A1211">
        <v>10342</v>
      </c>
      <c r="B1211">
        <v>26</v>
      </c>
      <c r="C1211">
        <v>55.95</v>
      </c>
      <c r="D1211">
        <v>8</v>
      </c>
      <c r="E1211">
        <v>1454.7</v>
      </c>
      <c r="F1211" s="1">
        <v>38315</v>
      </c>
      <c r="G1211" t="s">
        <v>25</v>
      </c>
      <c r="H1211" t="s">
        <v>26</v>
      </c>
      <c r="I1211">
        <v>62</v>
      </c>
      <c r="J1211" t="s">
        <v>645</v>
      </c>
      <c r="K1211" t="s">
        <v>94</v>
      </c>
      <c r="L1211" t="s">
        <v>95</v>
      </c>
      <c r="M1211" t="s">
        <v>96</v>
      </c>
      <c r="N1211" t="s">
        <v>97</v>
      </c>
      <c r="O1211" t="s">
        <v>98</v>
      </c>
      <c r="P1211" t="s">
        <v>99</v>
      </c>
      <c r="Q1211" t="s">
        <v>100</v>
      </c>
      <c r="R1211" t="s">
        <v>101</v>
      </c>
      <c r="S1211" t="s">
        <v>102</v>
      </c>
      <c r="T1211" t="s">
        <v>103</v>
      </c>
      <c r="U1211" t="s">
        <v>38</v>
      </c>
      <c r="V1211">
        <v>9.7580645161290294E-2</v>
      </c>
      <c r="W1211">
        <v>2004</v>
      </c>
      <c r="X1211">
        <v>11</v>
      </c>
      <c r="Y1211">
        <v>4</v>
      </c>
    </row>
    <row r="1212" spans="1:25" x14ac:dyDescent="0.25">
      <c r="A1212">
        <v>10355</v>
      </c>
      <c r="B1212">
        <v>31</v>
      </c>
      <c r="C1212">
        <v>53.47</v>
      </c>
      <c r="D1212">
        <v>1</v>
      </c>
      <c r="E1212">
        <v>1657.57</v>
      </c>
      <c r="F1212" s="1">
        <v>38328</v>
      </c>
      <c r="G1212" t="s">
        <v>25</v>
      </c>
      <c r="H1212" t="s">
        <v>26</v>
      </c>
      <c r="I1212">
        <v>62</v>
      </c>
      <c r="J1212" t="s">
        <v>645</v>
      </c>
      <c r="K1212" t="s">
        <v>186</v>
      </c>
      <c r="L1212" t="s">
        <v>187</v>
      </c>
      <c r="M1212" t="s">
        <v>188</v>
      </c>
      <c r="N1212" t="s">
        <v>31</v>
      </c>
      <c r="O1212" t="s">
        <v>189</v>
      </c>
      <c r="P1212" t="s">
        <v>31</v>
      </c>
      <c r="Q1212" t="s">
        <v>190</v>
      </c>
      <c r="R1212" t="s">
        <v>191</v>
      </c>
      <c r="S1212" t="s">
        <v>45</v>
      </c>
      <c r="T1212" t="s">
        <v>192</v>
      </c>
      <c r="U1212" t="s">
        <v>38</v>
      </c>
      <c r="V1212">
        <v>0.13758064516129001</v>
      </c>
      <c r="W1212">
        <v>2004</v>
      </c>
      <c r="X1212">
        <v>12</v>
      </c>
      <c r="Y1212">
        <v>4</v>
      </c>
    </row>
    <row r="1213" spans="1:25" x14ac:dyDescent="0.25">
      <c r="A1213">
        <v>10363</v>
      </c>
      <c r="B1213">
        <v>32</v>
      </c>
      <c r="C1213">
        <v>89.12</v>
      </c>
      <c r="D1213">
        <v>12</v>
      </c>
      <c r="E1213">
        <v>2851.84</v>
      </c>
      <c r="F1213" s="1">
        <v>38358</v>
      </c>
      <c r="G1213" t="s">
        <v>25</v>
      </c>
      <c r="H1213" t="s">
        <v>26</v>
      </c>
      <c r="I1213">
        <v>62</v>
      </c>
      <c r="J1213" t="s">
        <v>645</v>
      </c>
      <c r="K1213" t="s">
        <v>493</v>
      </c>
      <c r="L1213" t="s">
        <v>494</v>
      </c>
      <c r="M1213" t="s">
        <v>495</v>
      </c>
      <c r="N1213" t="s">
        <v>31</v>
      </c>
      <c r="O1213" t="s">
        <v>496</v>
      </c>
      <c r="P1213" t="s">
        <v>31</v>
      </c>
      <c r="Q1213" t="s">
        <v>497</v>
      </c>
      <c r="R1213" t="s">
        <v>141</v>
      </c>
      <c r="S1213" t="s">
        <v>45</v>
      </c>
      <c r="T1213" t="s">
        <v>498</v>
      </c>
      <c r="U1213" t="s">
        <v>38</v>
      </c>
      <c r="V1213">
        <v>-0.43741935483870997</v>
      </c>
      <c r="W1213">
        <v>2005</v>
      </c>
      <c r="X1213">
        <v>1</v>
      </c>
      <c r="Y1213">
        <v>1</v>
      </c>
    </row>
    <row r="1214" spans="1:25" x14ac:dyDescent="0.25">
      <c r="A1214">
        <v>10378</v>
      </c>
      <c r="B1214">
        <v>28</v>
      </c>
      <c r="C1214">
        <v>100</v>
      </c>
      <c r="D1214">
        <v>9</v>
      </c>
      <c r="E1214">
        <v>4609.6400000000003</v>
      </c>
      <c r="F1214" s="1">
        <v>38393</v>
      </c>
      <c r="G1214" t="s">
        <v>25</v>
      </c>
      <c r="H1214" t="s">
        <v>26</v>
      </c>
      <c r="I1214">
        <v>62</v>
      </c>
      <c r="J1214" t="s">
        <v>645</v>
      </c>
      <c r="K1214" t="s">
        <v>186</v>
      </c>
      <c r="L1214" t="s">
        <v>187</v>
      </c>
      <c r="M1214" t="s">
        <v>188</v>
      </c>
      <c r="N1214" t="s">
        <v>31</v>
      </c>
      <c r="O1214" t="s">
        <v>189</v>
      </c>
      <c r="P1214" t="s">
        <v>31</v>
      </c>
      <c r="Q1214" t="s">
        <v>190</v>
      </c>
      <c r="R1214" t="s">
        <v>191</v>
      </c>
      <c r="S1214" t="s">
        <v>45</v>
      </c>
      <c r="T1214" t="s">
        <v>192</v>
      </c>
      <c r="U1214" t="s">
        <v>53</v>
      </c>
      <c r="V1214">
        <v>-0.61290322580645196</v>
      </c>
      <c r="W1214">
        <v>2005</v>
      </c>
      <c r="X1214">
        <v>2</v>
      </c>
      <c r="Y1214">
        <v>1</v>
      </c>
    </row>
    <row r="1215" spans="1:25" x14ac:dyDescent="0.25">
      <c r="A1215">
        <v>10390</v>
      </c>
      <c r="B1215">
        <v>36</v>
      </c>
      <c r="C1215">
        <v>100</v>
      </c>
      <c r="D1215">
        <v>2</v>
      </c>
      <c r="E1215">
        <v>5079.96</v>
      </c>
      <c r="F1215" s="1">
        <v>38415</v>
      </c>
      <c r="G1215" t="s">
        <v>25</v>
      </c>
      <c r="H1215" t="s">
        <v>26</v>
      </c>
      <c r="I1215">
        <v>62</v>
      </c>
      <c r="J1215" t="s">
        <v>645</v>
      </c>
      <c r="K1215" t="s">
        <v>287</v>
      </c>
      <c r="L1215" t="s">
        <v>288</v>
      </c>
      <c r="M1215" t="s">
        <v>289</v>
      </c>
      <c r="N1215" t="s">
        <v>31</v>
      </c>
      <c r="O1215" t="s">
        <v>290</v>
      </c>
      <c r="P1215" t="s">
        <v>58</v>
      </c>
      <c r="Q1215" t="s">
        <v>121</v>
      </c>
      <c r="R1215" t="s">
        <v>35</v>
      </c>
      <c r="S1215" t="s">
        <v>36</v>
      </c>
      <c r="T1215" t="s">
        <v>291</v>
      </c>
      <c r="U1215" t="s">
        <v>53</v>
      </c>
      <c r="V1215">
        <v>-0.61290322580645196</v>
      </c>
      <c r="W1215">
        <v>2005</v>
      </c>
      <c r="X1215">
        <v>3</v>
      </c>
      <c r="Y1215">
        <v>1</v>
      </c>
    </row>
    <row r="1216" spans="1:25" x14ac:dyDescent="0.25">
      <c r="A1216">
        <v>10403</v>
      </c>
      <c r="B1216">
        <v>36</v>
      </c>
      <c r="C1216">
        <v>52.22</v>
      </c>
      <c r="D1216">
        <v>1</v>
      </c>
      <c r="E1216">
        <v>1879.92</v>
      </c>
      <c r="F1216" s="1">
        <v>38450</v>
      </c>
      <c r="G1216" t="s">
        <v>25</v>
      </c>
      <c r="H1216" t="s">
        <v>26</v>
      </c>
      <c r="I1216">
        <v>62</v>
      </c>
      <c r="J1216" t="s">
        <v>645</v>
      </c>
      <c r="K1216" t="s">
        <v>178</v>
      </c>
      <c r="L1216" t="s">
        <v>179</v>
      </c>
      <c r="M1216" t="s">
        <v>180</v>
      </c>
      <c r="N1216" t="s">
        <v>31</v>
      </c>
      <c r="O1216" t="s">
        <v>181</v>
      </c>
      <c r="P1216" t="s">
        <v>31</v>
      </c>
      <c r="Q1216" t="s">
        <v>182</v>
      </c>
      <c r="R1216" t="s">
        <v>183</v>
      </c>
      <c r="S1216" t="s">
        <v>45</v>
      </c>
      <c r="T1216" t="s">
        <v>184</v>
      </c>
      <c r="U1216" t="s">
        <v>38</v>
      </c>
      <c r="V1216">
        <v>0.157741935483871</v>
      </c>
      <c r="W1216">
        <v>2005</v>
      </c>
      <c r="X1216">
        <v>4</v>
      </c>
      <c r="Y1216">
        <v>2</v>
      </c>
    </row>
    <row r="1217" spans="1:25" x14ac:dyDescent="0.25">
      <c r="A1217">
        <v>10106</v>
      </c>
      <c r="B1217">
        <v>41</v>
      </c>
      <c r="C1217">
        <v>100</v>
      </c>
      <c r="D1217">
        <v>17</v>
      </c>
      <c r="E1217">
        <v>4774.8599999999997</v>
      </c>
      <c r="F1217" s="1">
        <v>37669</v>
      </c>
      <c r="G1217" t="s">
        <v>25</v>
      </c>
      <c r="H1217" t="s">
        <v>581</v>
      </c>
      <c r="I1217">
        <v>105</v>
      </c>
      <c r="J1217" t="s">
        <v>646</v>
      </c>
      <c r="K1217" t="s">
        <v>583</v>
      </c>
      <c r="L1217" t="s">
        <v>584</v>
      </c>
      <c r="M1217" t="s">
        <v>585</v>
      </c>
      <c r="N1217" t="s">
        <v>31</v>
      </c>
      <c r="O1217" t="s">
        <v>586</v>
      </c>
      <c r="P1217" t="s">
        <v>31</v>
      </c>
      <c r="Q1217" t="s">
        <v>587</v>
      </c>
      <c r="R1217" t="s">
        <v>273</v>
      </c>
      <c r="S1217" t="s">
        <v>45</v>
      </c>
      <c r="T1217" t="s">
        <v>588</v>
      </c>
      <c r="U1217" t="s">
        <v>53</v>
      </c>
      <c r="V1217">
        <v>4.7619047619047603E-2</v>
      </c>
      <c r="W1217">
        <v>2003</v>
      </c>
      <c r="X1217">
        <v>2</v>
      </c>
      <c r="Y1217">
        <v>1</v>
      </c>
    </row>
    <row r="1218" spans="1:25" x14ac:dyDescent="0.25">
      <c r="A1218">
        <v>10119</v>
      </c>
      <c r="B1218">
        <v>27</v>
      </c>
      <c r="C1218">
        <v>99.52</v>
      </c>
      <c r="D1218">
        <v>8</v>
      </c>
      <c r="E1218">
        <v>2687.04</v>
      </c>
      <c r="F1218" s="1">
        <v>37739</v>
      </c>
      <c r="G1218" t="s">
        <v>25</v>
      </c>
      <c r="H1218" t="s">
        <v>581</v>
      </c>
      <c r="I1218">
        <v>105</v>
      </c>
      <c r="J1218" t="s">
        <v>646</v>
      </c>
      <c r="K1218" t="s">
        <v>156</v>
      </c>
      <c r="L1218" t="s">
        <v>157</v>
      </c>
      <c r="M1218" t="s">
        <v>158</v>
      </c>
      <c r="N1218" t="s">
        <v>31</v>
      </c>
      <c r="O1218" t="s">
        <v>159</v>
      </c>
      <c r="P1218" t="s">
        <v>31</v>
      </c>
      <c r="Q1218" t="s">
        <v>160</v>
      </c>
      <c r="R1218" t="s">
        <v>161</v>
      </c>
      <c r="S1218" t="s">
        <v>45</v>
      </c>
      <c r="T1218" t="s">
        <v>162</v>
      </c>
      <c r="U1218" t="s">
        <v>38</v>
      </c>
      <c r="V1218">
        <v>5.2190476190476197E-2</v>
      </c>
      <c r="W1218">
        <v>2003</v>
      </c>
      <c r="X1218">
        <v>4</v>
      </c>
      <c r="Y1218">
        <v>2</v>
      </c>
    </row>
    <row r="1219" spans="1:25" x14ac:dyDescent="0.25">
      <c r="A1219">
        <v>10130</v>
      </c>
      <c r="B1219">
        <v>33</v>
      </c>
      <c r="C1219">
        <v>100</v>
      </c>
      <c r="D1219">
        <v>1</v>
      </c>
      <c r="E1219">
        <v>3423.75</v>
      </c>
      <c r="F1219" s="1">
        <v>37788</v>
      </c>
      <c r="G1219" t="s">
        <v>25</v>
      </c>
      <c r="H1219" t="s">
        <v>581</v>
      </c>
      <c r="I1219">
        <v>105</v>
      </c>
      <c r="J1219" t="s">
        <v>646</v>
      </c>
      <c r="K1219" t="s">
        <v>632</v>
      </c>
      <c r="L1219" t="s">
        <v>633</v>
      </c>
      <c r="M1219" t="s">
        <v>634</v>
      </c>
      <c r="N1219" t="s">
        <v>31</v>
      </c>
      <c r="O1219" t="s">
        <v>301</v>
      </c>
      <c r="P1219" t="s">
        <v>133</v>
      </c>
      <c r="Q1219" t="s">
        <v>302</v>
      </c>
      <c r="R1219" t="s">
        <v>35</v>
      </c>
      <c r="S1219" t="s">
        <v>36</v>
      </c>
      <c r="T1219" t="s">
        <v>635</v>
      </c>
      <c r="U1219" t="s">
        <v>53</v>
      </c>
      <c r="V1219">
        <v>4.7619047619047603E-2</v>
      </c>
      <c r="W1219">
        <v>2003</v>
      </c>
      <c r="X1219">
        <v>6</v>
      </c>
      <c r="Y1219">
        <v>2</v>
      </c>
    </row>
    <row r="1220" spans="1:25" x14ac:dyDescent="0.25">
      <c r="A1220">
        <v>10143</v>
      </c>
      <c r="B1220">
        <v>34</v>
      </c>
      <c r="C1220">
        <v>100</v>
      </c>
      <c r="D1220">
        <v>12</v>
      </c>
      <c r="E1220">
        <v>3455.76</v>
      </c>
      <c r="F1220" s="1">
        <v>37843</v>
      </c>
      <c r="G1220" t="s">
        <v>25</v>
      </c>
      <c r="H1220" t="s">
        <v>581</v>
      </c>
      <c r="I1220">
        <v>105</v>
      </c>
      <c r="J1220" t="s">
        <v>646</v>
      </c>
      <c r="K1220" t="s">
        <v>355</v>
      </c>
      <c r="L1220" t="s">
        <v>356</v>
      </c>
      <c r="M1220" t="s">
        <v>357</v>
      </c>
      <c r="N1220" t="s">
        <v>31</v>
      </c>
      <c r="O1220" t="s">
        <v>175</v>
      </c>
      <c r="P1220" t="s">
        <v>133</v>
      </c>
      <c r="Q1220" t="s">
        <v>176</v>
      </c>
      <c r="R1220" t="s">
        <v>35</v>
      </c>
      <c r="S1220" t="s">
        <v>36</v>
      </c>
      <c r="T1220" t="s">
        <v>358</v>
      </c>
      <c r="U1220" t="s">
        <v>53</v>
      </c>
      <c r="V1220">
        <v>4.7619047619047603E-2</v>
      </c>
      <c r="W1220">
        <v>2003</v>
      </c>
      <c r="X1220">
        <v>8</v>
      </c>
      <c r="Y1220">
        <v>3</v>
      </c>
    </row>
    <row r="1221" spans="1:25" x14ac:dyDescent="0.25">
      <c r="A1221">
        <v>10155</v>
      </c>
      <c r="B1221">
        <v>29</v>
      </c>
      <c r="C1221">
        <v>100</v>
      </c>
      <c r="D1221">
        <v>10</v>
      </c>
      <c r="E1221">
        <v>3622.97</v>
      </c>
      <c r="F1221" s="1">
        <v>37900</v>
      </c>
      <c r="G1221" t="s">
        <v>25</v>
      </c>
      <c r="H1221" t="s">
        <v>581</v>
      </c>
      <c r="I1221">
        <v>105</v>
      </c>
      <c r="J1221" t="s">
        <v>646</v>
      </c>
      <c r="K1221" t="s">
        <v>136</v>
      </c>
      <c r="L1221" t="s">
        <v>137</v>
      </c>
      <c r="M1221" t="s">
        <v>138</v>
      </c>
      <c r="N1221" t="s">
        <v>31</v>
      </c>
      <c r="O1221" t="s">
        <v>139</v>
      </c>
      <c r="P1221" t="s">
        <v>31</v>
      </c>
      <c r="Q1221" t="s">
        <v>140</v>
      </c>
      <c r="R1221" t="s">
        <v>141</v>
      </c>
      <c r="S1221" t="s">
        <v>45</v>
      </c>
      <c r="T1221" t="s">
        <v>142</v>
      </c>
      <c r="U1221" t="s">
        <v>53</v>
      </c>
      <c r="V1221">
        <v>4.7619047619047603E-2</v>
      </c>
      <c r="W1221">
        <v>2003</v>
      </c>
      <c r="X1221">
        <v>10</v>
      </c>
      <c r="Y1221">
        <v>4</v>
      </c>
    </row>
    <row r="1222" spans="1:25" x14ac:dyDescent="0.25">
      <c r="A1222">
        <v>10167</v>
      </c>
      <c r="B1222">
        <v>34</v>
      </c>
      <c r="C1222">
        <v>100</v>
      </c>
      <c r="D1222">
        <v>6</v>
      </c>
      <c r="E1222">
        <v>3599.58</v>
      </c>
      <c r="F1222" s="1">
        <v>37917</v>
      </c>
      <c r="G1222" t="s">
        <v>359</v>
      </c>
      <c r="H1222" t="s">
        <v>581</v>
      </c>
      <c r="I1222">
        <v>105</v>
      </c>
      <c r="J1222" t="s">
        <v>646</v>
      </c>
      <c r="K1222" t="s">
        <v>275</v>
      </c>
      <c r="L1222" t="s">
        <v>276</v>
      </c>
      <c r="M1222" t="s">
        <v>277</v>
      </c>
      <c r="N1222" t="s">
        <v>31</v>
      </c>
      <c r="O1222" t="s">
        <v>278</v>
      </c>
      <c r="P1222" t="s">
        <v>31</v>
      </c>
      <c r="Q1222" t="s">
        <v>279</v>
      </c>
      <c r="R1222" t="s">
        <v>200</v>
      </c>
      <c r="S1222" t="s">
        <v>45</v>
      </c>
      <c r="T1222" t="s">
        <v>280</v>
      </c>
      <c r="U1222" t="s">
        <v>53</v>
      </c>
      <c r="V1222">
        <v>4.7619047619047603E-2</v>
      </c>
      <c r="W1222">
        <v>2003</v>
      </c>
      <c r="X1222">
        <v>10</v>
      </c>
      <c r="Y1222">
        <v>4</v>
      </c>
    </row>
    <row r="1223" spans="1:25" x14ac:dyDescent="0.25">
      <c r="A1223">
        <v>10178</v>
      </c>
      <c r="B1223">
        <v>48</v>
      </c>
      <c r="C1223">
        <v>100</v>
      </c>
      <c r="D1223">
        <v>9</v>
      </c>
      <c r="E1223">
        <v>5386.56</v>
      </c>
      <c r="F1223" s="1">
        <v>37933</v>
      </c>
      <c r="G1223" t="s">
        <v>25</v>
      </c>
      <c r="H1223" t="s">
        <v>581</v>
      </c>
      <c r="I1223">
        <v>105</v>
      </c>
      <c r="J1223" t="s">
        <v>646</v>
      </c>
      <c r="K1223" t="s">
        <v>360</v>
      </c>
      <c r="L1223" t="s">
        <v>361</v>
      </c>
      <c r="M1223" t="s">
        <v>362</v>
      </c>
      <c r="N1223" t="s">
        <v>31</v>
      </c>
      <c r="O1223" t="s">
        <v>363</v>
      </c>
      <c r="P1223" t="s">
        <v>31</v>
      </c>
      <c r="Q1223" t="s">
        <v>364</v>
      </c>
      <c r="R1223" t="s">
        <v>44</v>
      </c>
      <c r="S1223" t="s">
        <v>45</v>
      </c>
      <c r="T1223" t="s">
        <v>365</v>
      </c>
      <c r="U1223" t="s">
        <v>53</v>
      </c>
      <c r="V1223">
        <v>4.7619047619047603E-2</v>
      </c>
      <c r="W1223">
        <v>2003</v>
      </c>
      <c r="X1223">
        <v>11</v>
      </c>
      <c r="Y1223">
        <v>4</v>
      </c>
    </row>
    <row r="1224" spans="1:25" x14ac:dyDescent="0.25">
      <c r="A1224">
        <v>10186</v>
      </c>
      <c r="B1224">
        <v>46</v>
      </c>
      <c r="C1224">
        <v>100</v>
      </c>
      <c r="D1224">
        <v>6</v>
      </c>
      <c r="E1224">
        <v>4918.78</v>
      </c>
      <c r="F1224" s="1">
        <v>37939</v>
      </c>
      <c r="G1224" t="s">
        <v>25</v>
      </c>
      <c r="H1224" t="s">
        <v>581</v>
      </c>
      <c r="I1224">
        <v>105</v>
      </c>
      <c r="J1224" t="s">
        <v>646</v>
      </c>
      <c r="K1224" t="s">
        <v>366</v>
      </c>
      <c r="L1224" t="s">
        <v>367</v>
      </c>
      <c r="M1224" t="s">
        <v>368</v>
      </c>
      <c r="N1224" t="s">
        <v>31</v>
      </c>
      <c r="O1224" t="s">
        <v>352</v>
      </c>
      <c r="P1224" t="s">
        <v>31</v>
      </c>
      <c r="Q1224" t="s">
        <v>369</v>
      </c>
      <c r="R1224" t="s">
        <v>183</v>
      </c>
      <c r="S1224" t="s">
        <v>45</v>
      </c>
      <c r="T1224" t="s">
        <v>370</v>
      </c>
      <c r="U1224" t="s">
        <v>53</v>
      </c>
      <c r="V1224">
        <v>4.7619047619047603E-2</v>
      </c>
      <c r="W1224">
        <v>2003</v>
      </c>
      <c r="X1224">
        <v>11</v>
      </c>
      <c r="Y1224">
        <v>4</v>
      </c>
    </row>
    <row r="1225" spans="1:25" x14ac:dyDescent="0.25">
      <c r="A1225">
        <v>10197</v>
      </c>
      <c r="B1225">
        <v>22</v>
      </c>
      <c r="C1225">
        <v>100</v>
      </c>
      <c r="D1225">
        <v>3</v>
      </c>
      <c r="E1225">
        <v>2538.8000000000002</v>
      </c>
      <c r="F1225" s="1">
        <v>37951</v>
      </c>
      <c r="G1225" t="s">
        <v>25</v>
      </c>
      <c r="H1225" t="s">
        <v>581</v>
      </c>
      <c r="I1225">
        <v>105</v>
      </c>
      <c r="J1225" t="s">
        <v>646</v>
      </c>
      <c r="K1225" t="s">
        <v>371</v>
      </c>
      <c r="L1225" t="s">
        <v>372</v>
      </c>
      <c r="M1225" t="s">
        <v>373</v>
      </c>
      <c r="N1225" t="s">
        <v>31</v>
      </c>
      <c r="O1225" t="s">
        <v>374</v>
      </c>
      <c r="P1225" t="s">
        <v>31</v>
      </c>
      <c r="Q1225" t="s">
        <v>375</v>
      </c>
      <c r="R1225" t="s">
        <v>191</v>
      </c>
      <c r="S1225" t="s">
        <v>45</v>
      </c>
      <c r="T1225" t="s">
        <v>376</v>
      </c>
      <c r="U1225" t="s">
        <v>38</v>
      </c>
      <c r="V1225">
        <v>4.7619047619047603E-2</v>
      </c>
      <c r="W1225">
        <v>2003</v>
      </c>
      <c r="X1225">
        <v>11</v>
      </c>
      <c r="Y1225">
        <v>4</v>
      </c>
    </row>
    <row r="1226" spans="1:25" x14ac:dyDescent="0.25">
      <c r="A1226">
        <v>10209</v>
      </c>
      <c r="B1226">
        <v>20</v>
      </c>
      <c r="C1226">
        <v>100</v>
      </c>
      <c r="D1226">
        <v>5</v>
      </c>
      <c r="E1226">
        <v>2498.6</v>
      </c>
      <c r="F1226" s="1">
        <v>37995</v>
      </c>
      <c r="G1226" t="s">
        <v>25</v>
      </c>
      <c r="H1226" t="s">
        <v>581</v>
      </c>
      <c r="I1226">
        <v>105</v>
      </c>
      <c r="J1226" t="s">
        <v>646</v>
      </c>
      <c r="K1226" t="s">
        <v>377</v>
      </c>
      <c r="L1226" t="s">
        <v>378</v>
      </c>
      <c r="M1226" t="s">
        <v>379</v>
      </c>
      <c r="N1226" t="s">
        <v>31</v>
      </c>
      <c r="O1226" t="s">
        <v>380</v>
      </c>
      <c r="P1226" t="s">
        <v>58</v>
      </c>
      <c r="Q1226" t="s">
        <v>31</v>
      </c>
      <c r="R1226" t="s">
        <v>35</v>
      </c>
      <c r="S1226" t="s">
        <v>36</v>
      </c>
      <c r="T1226" t="s">
        <v>381</v>
      </c>
      <c r="U1226" t="s">
        <v>38</v>
      </c>
      <c r="V1226">
        <v>4.7619047619047603E-2</v>
      </c>
      <c r="W1226">
        <v>2004</v>
      </c>
      <c r="X1226">
        <v>1</v>
      </c>
      <c r="Y1226">
        <v>1</v>
      </c>
    </row>
    <row r="1227" spans="1:25" x14ac:dyDescent="0.25">
      <c r="A1227">
        <v>10222</v>
      </c>
      <c r="B1227">
        <v>45</v>
      </c>
      <c r="C1227">
        <v>85.75</v>
      </c>
      <c r="D1227">
        <v>9</v>
      </c>
      <c r="E1227">
        <v>3858.75</v>
      </c>
      <c r="F1227" s="1">
        <v>38036</v>
      </c>
      <c r="G1227" t="s">
        <v>25</v>
      </c>
      <c r="H1227" t="s">
        <v>581</v>
      </c>
      <c r="I1227">
        <v>105</v>
      </c>
      <c r="J1227" t="s">
        <v>646</v>
      </c>
      <c r="K1227" t="s">
        <v>382</v>
      </c>
      <c r="L1227" t="s">
        <v>383</v>
      </c>
      <c r="M1227" t="s">
        <v>384</v>
      </c>
      <c r="N1227" t="s">
        <v>31</v>
      </c>
      <c r="O1227" t="s">
        <v>385</v>
      </c>
      <c r="P1227" t="s">
        <v>58</v>
      </c>
      <c r="Q1227" t="s">
        <v>386</v>
      </c>
      <c r="R1227" t="s">
        <v>35</v>
      </c>
      <c r="S1227" t="s">
        <v>36</v>
      </c>
      <c r="T1227" t="s">
        <v>387</v>
      </c>
      <c r="U1227" t="s">
        <v>53</v>
      </c>
      <c r="V1227">
        <v>0.18333333333333299</v>
      </c>
      <c r="W1227">
        <v>2004</v>
      </c>
      <c r="X1227">
        <v>2</v>
      </c>
      <c r="Y1227">
        <v>1</v>
      </c>
    </row>
    <row r="1228" spans="1:25" x14ac:dyDescent="0.25">
      <c r="A1228">
        <v>10249</v>
      </c>
      <c r="B1228">
        <v>46</v>
      </c>
      <c r="C1228">
        <v>100</v>
      </c>
      <c r="D1228">
        <v>5</v>
      </c>
      <c r="E1228">
        <v>5600.5</v>
      </c>
      <c r="F1228" s="1">
        <v>38115</v>
      </c>
      <c r="G1228" t="s">
        <v>25</v>
      </c>
      <c r="H1228" t="s">
        <v>581</v>
      </c>
      <c r="I1228">
        <v>105</v>
      </c>
      <c r="J1228" t="s">
        <v>646</v>
      </c>
      <c r="K1228" t="s">
        <v>251</v>
      </c>
      <c r="L1228" t="s">
        <v>252</v>
      </c>
      <c r="M1228" t="s">
        <v>253</v>
      </c>
      <c r="N1228" t="s">
        <v>31</v>
      </c>
      <c r="O1228" t="s">
        <v>132</v>
      </c>
      <c r="P1228" t="s">
        <v>133</v>
      </c>
      <c r="Q1228" t="s">
        <v>134</v>
      </c>
      <c r="R1228" t="s">
        <v>35</v>
      </c>
      <c r="S1228" t="s">
        <v>36</v>
      </c>
      <c r="T1228" t="s">
        <v>254</v>
      </c>
      <c r="U1228" t="s">
        <v>53</v>
      </c>
      <c r="V1228">
        <v>4.7619047619047603E-2</v>
      </c>
      <c r="W1228">
        <v>2004</v>
      </c>
      <c r="X1228">
        <v>5</v>
      </c>
      <c r="Y1228">
        <v>2</v>
      </c>
    </row>
    <row r="1229" spans="1:25" x14ac:dyDescent="0.25">
      <c r="A1229">
        <v>10262</v>
      </c>
      <c r="B1229">
        <v>34</v>
      </c>
      <c r="C1229">
        <v>100</v>
      </c>
      <c r="D1229">
        <v>14</v>
      </c>
      <c r="E1229">
        <v>4103.46</v>
      </c>
      <c r="F1229" s="1">
        <v>38162</v>
      </c>
      <c r="G1229" t="s">
        <v>359</v>
      </c>
      <c r="H1229" t="s">
        <v>581</v>
      </c>
      <c r="I1229">
        <v>105</v>
      </c>
      <c r="J1229" t="s">
        <v>646</v>
      </c>
      <c r="K1229" t="s">
        <v>186</v>
      </c>
      <c r="L1229" t="s">
        <v>187</v>
      </c>
      <c r="M1229" t="s">
        <v>188</v>
      </c>
      <c r="N1229" t="s">
        <v>31</v>
      </c>
      <c r="O1229" t="s">
        <v>189</v>
      </c>
      <c r="P1229" t="s">
        <v>31</v>
      </c>
      <c r="Q1229" t="s">
        <v>190</v>
      </c>
      <c r="R1229" t="s">
        <v>191</v>
      </c>
      <c r="S1229" t="s">
        <v>45</v>
      </c>
      <c r="T1229" t="s">
        <v>192</v>
      </c>
      <c r="U1229" t="s">
        <v>53</v>
      </c>
      <c r="V1229">
        <v>4.7619047619047603E-2</v>
      </c>
      <c r="W1229">
        <v>2004</v>
      </c>
      <c r="X1229">
        <v>6</v>
      </c>
      <c r="Y1229">
        <v>2</v>
      </c>
    </row>
    <row r="1230" spans="1:25" x14ac:dyDescent="0.25">
      <c r="A1230">
        <v>10273</v>
      </c>
      <c r="B1230">
        <v>50</v>
      </c>
      <c r="C1230">
        <v>85.75</v>
      </c>
      <c r="D1230">
        <v>1</v>
      </c>
      <c r="E1230">
        <v>4287.5</v>
      </c>
      <c r="F1230" s="1">
        <v>38189</v>
      </c>
      <c r="G1230" t="s">
        <v>25</v>
      </c>
      <c r="H1230" t="s">
        <v>581</v>
      </c>
      <c r="I1230">
        <v>105</v>
      </c>
      <c r="J1230" t="s">
        <v>646</v>
      </c>
      <c r="K1230" t="s">
        <v>388</v>
      </c>
      <c r="L1230" t="s">
        <v>389</v>
      </c>
      <c r="M1230" t="s">
        <v>390</v>
      </c>
      <c r="N1230" t="s">
        <v>31</v>
      </c>
      <c r="O1230" t="s">
        <v>391</v>
      </c>
      <c r="P1230" t="s">
        <v>31</v>
      </c>
      <c r="Q1230" t="s">
        <v>392</v>
      </c>
      <c r="R1230" t="s">
        <v>393</v>
      </c>
      <c r="S1230" t="s">
        <v>45</v>
      </c>
      <c r="T1230" t="s">
        <v>394</v>
      </c>
      <c r="U1230" t="s">
        <v>53</v>
      </c>
      <c r="V1230">
        <v>0.18333333333333299</v>
      </c>
      <c r="W1230">
        <v>2004</v>
      </c>
      <c r="X1230">
        <v>7</v>
      </c>
      <c r="Y1230">
        <v>3</v>
      </c>
    </row>
    <row r="1231" spans="1:25" x14ac:dyDescent="0.25">
      <c r="A1231">
        <v>10283</v>
      </c>
      <c r="B1231">
        <v>46</v>
      </c>
      <c r="C1231">
        <v>100</v>
      </c>
      <c r="D1231">
        <v>3</v>
      </c>
      <c r="E1231">
        <v>5795.54</v>
      </c>
      <c r="F1231" s="1">
        <v>38219</v>
      </c>
      <c r="G1231" t="s">
        <v>25</v>
      </c>
      <c r="H1231" t="s">
        <v>581</v>
      </c>
      <c r="I1231">
        <v>105</v>
      </c>
      <c r="J1231" t="s">
        <v>646</v>
      </c>
      <c r="K1231" t="s">
        <v>395</v>
      </c>
      <c r="L1231" t="s">
        <v>396</v>
      </c>
      <c r="M1231" t="s">
        <v>397</v>
      </c>
      <c r="N1231" t="s">
        <v>31</v>
      </c>
      <c r="O1231" t="s">
        <v>398</v>
      </c>
      <c r="P1231" t="s">
        <v>242</v>
      </c>
      <c r="Q1231" t="s">
        <v>399</v>
      </c>
      <c r="R1231" t="s">
        <v>244</v>
      </c>
      <c r="S1231" t="s">
        <v>36</v>
      </c>
      <c r="T1231" t="s">
        <v>400</v>
      </c>
      <c r="U1231" t="s">
        <v>53</v>
      </c>
      <c r="V1231">
        <v>4.7619047619047603E-2</v>
      </c>
      <c r="W1231">
        <v>2004</v>
      </c>
      <c r="X1231">
        <v>8</v>
      </c>
      <c r="Y1231">
        <v>3</v>
      </c>
    </row>
    <row r="1232" spans="1:25" x14ac:dyDescent="0.25">
      <c r="A1232">
        <v>10296</v>
      </c>
      <c r="B1232">
        <v>22</v>
      </c>
      <c r="C1232">
        <v>84.7</v>
      </c>
      <c r="D1232">
        <v>12</v>
      </c>
      <c r="E1232">
        <v>1863.4</v>
      </c>
      <c r="F1232" s="1">
        <v>38245</v>
      </c>
      <c r="G1232" t="s">
        <v>25</v>
      </c>
      <c r="H1232" t="s">
        <v>581</v>
      </c>
      <c r="I1232">
        <v>105</v>
      </c>
      <c r="J1232" t="s">
        <v>646</v>
      </c>
      <c r="K1232" t="s">
        <v>604</v>
      </c>
      <c r="L1232" t="s">
        <v>605</v>
      </c>
      <c r="M1232" t="s">
        <v>606</v>
      </c>
      <c r="N1232" t="s">
        <v>31</v>
      </c>
      <c r="O1232" t="s">
        <v>607</v>
      </c>
      <c r="P1232" t="s">
        <v>31</v>
      </c>
      <c r="Q1232" t="s">
        <v>608</v>
      </c>
      <c r="R1232" t="s">
        <v>468</v>
      </c>
      <c r="S1232" t="s">
        <v>45</v>
      </c>
      <c r="T1232" t="s">
        <v>609</v>
      </c>
      <c r="U1232" t="s">
        <v>38</v>
      </c>
      <c r="V1232">
        <v>0.193333333333333</v>
      </c>
      <c r="W1232">
        <v>2004</v>
      </c>
      <c r="X1232">
        <v>9</v>
      </c>
      <c r="Y1232">
        <v>3</v>
      </c>
    </row>
    <row r="1233" spans="1:25" x14ac:dyDescent="0.25">
      <c r="A1233">
        <v>10307</v>
      </c>
      <c r="B1233">
        <v>48</v>
      </c>
      <c r="C1233">
        <v>86.81</v>
      </c>
      <c r="D1233">
        <v>6</v>
      </c>
      <c r="E1233">
        <v>4166.88</v>
      </c>
      <c r="F1233" s="1">
        <v>38274</v>
      </c>
      <c r="G1233" t="s">
        <v>25</v>
      </c>
      <c r="H1233" t="s">
        <v>581</v>
      </c>
      <c r="I1233">
        <v>105</v>
      </c>
      <c r="J1233" t="s">
        <v>646</v>
      </c>
      <c r="K1233" t="s">
        <v>226</v>
      </c>
      <c r="L1233" t="s">
        <v>227</v>
      </c>
      <c r="M1233" t="s">
        <v>228</v>
      </c>
      <c r="N1233" t="s">
        <v>31</v>
      </c>
      <c r="O1233" t="s">
        <v>229</v>
      </c>
      <c r="P1233" t="s">
        <v>153</v>
      </c>
      <c r="Q1233" t="s">
        <v>230</v>
      </c>
      <c r="R1233" t="s">
        <v>35</v>
      </c>
      <c r="S1233" t="s">
        <v>36</v>
      </c>
      <c r="T1233" t="s">
        <v>231</v>
      </c>
      <c r="U1233" t="s">
        <v>53</v>
      </c>
      <c r="V1233">
        <v>0.173238095238095</v>
      </c>
      <c r="W1233">
        <v>2004</v>
      </c>
      <c r="X1233">
        <v>10</v>
      </c>
      <c r="Y1233">
        <v>4</v>
      </c>
    </row>
    <row r="1234" spans="1:25" x14ac:dyDescent="0.25">
      <c r="A1234">
        <v>10316</v>
      </c>
      <c r="B1234">
        <v>47</v>
      </c>
      <c r="C1234">
        <v>86.81</v>
      </c>
      <c r="D1234">
        <v>14</v>
      </c>
      <c r="E1234">
        <v>4080.07</v>
      </c>
      <c r="F1234" s="1">
        <v>38292</v>
      </c>
      <c r="G1234" t="s">
        <v>25</v>
      </c>
      <c r="H1234" t="s">
        <v>581</v>
      </c>
      <c r="I1234">
        <v>105</v>
      </c>
      <c r="J1234" t="s">
        <v>646</v>
      </c>
      <c r="K1234" t="s">
        <v>407</v>
      </c>
      <c r="L1234" t="s">
        <v>408</v>
      </c>
      <c r="M1234" t="s">
        <v>409</v>
      </c>
      <c r="N1234" t="s">
        <v>31</v>
      </c>
      <c r="O1234" t="s">
        <v>410</v>
      </c>
      <c r="P1234" t="s">
        <v>411</v>
      </c>
      <c r="Q1234" t="s">
        <v>412</v>
      </c>
      <c r="R1234" t="s">
        <v>183</v>
      </c>
      <c r="S1234" t="s">
        <v>45</v>
      </c>
      <c r="T1234" t="s">
        <v>413</v>
      </c>
      <c r="U1234" t="s">
        <v>53</v>
      </c>
      <c r="V1234">
        <v>0.173238095238095</v>
      </c>
      <c r="W1234">
        <v>2004</v>
      </c>
      <c r="X1234">
        <v>11</v>
      </c>
      <c r="Y1234">
        <v>4</v>
      </c>
    </row>
    <row r="1235" spans="1:25" x14ac:dyDescent="0.25">
      <c r="A1235">
        <v>10328</v>
      </c>
      <c r="B1235">
        <v>34</v>
      </c>
      <c r="C1235">
        <v>100</v>
      </c>
      <c r="D1235">
        <v>6</v>
      </c>
      <c r="E1235">
        <v>3815.48</v>
      </c>
      <c r="F1235" s="1">
        <v>38303</v>
      </c>
      <c r="G1235" t="s">
        <v>25</v>
      </c>
      <c r="H1235" t="s">
        <v>581</v>
      </c>
      <c r="I1235">
        <v>105</v>
      </c>
      <c r="J1235" t="s">
        <v>646</v>
      </c>
      <c r="K1235" t="s">
        <v>583</v>
      </c>
      <c r="L1235" t="s">
        <v>584</v>
      </c>
      <c r="M1235" t="s">
        <v>585</v>
      </c>
      <c r="N1235" t="s">
        <v>31</v>
      </c>
      <c r="O1235" t="s">
        <v>586</v>
      </c>
      <c r="P1235" t="s">
        <v>31</v>
      </c>
      <c r="Q1235" t="s">
        <v>587</v>
      </c>
      <c r="R1235" t="s">
        <v>273</v>
      </c>
      <c r="S1235" t="s">
        <v>45</v>
      </c>
      <c r="T1235" t="s">
        <v>588</v>
      </c>
      <c r="U1235" t="s">
        <v>53</v>
      </c>
      <c r="V1235">
        <v>4.7619047619047603E-2</v>
      </c>
      <c r="W1235">
        <v>2004</v>
      </c>
      <c r="X1235">
        <v>11</v>
      </c>
      <c r="Y1235">
        <v>4</v>
      </c>
    </row>
    <row r="1236" spans="1:25" x14ac:dyDescent="0.25">
      <c r="A1236">
        <v>10338</v>
      </c>
      <c r="B1236">
        <v>45</v>
      </c>
      <c r="C1236">
        <v>100</v>
      </c>
      <c r="D1236">
        <v>2</v>
      </c>
      <c r="E1236">
        <v>5526.45</v>
      </c>
      <c r="F1236" s="1">
        <v>38313</v>
      </c>
      <c r="G1236" t="s">
        <v>25</v>
      </c>
      <c r="H1236" t="s">
        <v>581</v>
      </c>
      <c r="I1236">
        <v>105</v>
      </c>
      <c r="J1236" t="s">
        <v>646</v>
      </c>
      <c r="K1236" t="s">
        <v>610</v>
      </c>
      <c r="L1236" t="s">
        <v>611</v>
      </c>
      <c r="M1236" t="s">
        <v>612</v>
      </c>
      <c r="N1236" t="s">
        <v>31</v>
      </c>
      <c r="O1236" t="s">
        <v>613</v>
      </c>
      <c r="P1236" t="s">
        <v>31</v>
      </c>
      <c r="Q1236" t="s">
        <v>614</v>
      </c>
      <c r="R1236" t="s">
        <v>393</v>
      </c>
      <c r="S1236" t="s">
        <v>45</v>
      </c>
      <c r="T1236" t="s">
        <v>615</v>
      </c>
      <c r="U1236" t="s">
        <v>53</v>
      </c>
      <c r="V1236">
        <v>4.7619047619047603E-2</v>
      </c>
      <c r="W1236">
        <v>2004</v>
      </c>
      <c r="X1236">
        <v>11</v>
      </c>
      <c r="Y1236">
        <v>4</v>
      </c>
    </row>
    <row r="1237" spans="1:25" x14ac:dyDescent="0.25">
      <c r="A1237">
        <v>10351</v>
      </c>
      <c r="B1237">
        <v>20</v>
      </c>
      <c r="C1237">
        <v>100</v>
      </c>
      <c r="D1237">
        <v>2</v>
      </c>
      <c r="E1237">
        <v>3374.6</v>
      </c>
      <c r="F1237" s="1">
        <v>38324</v>
      </c>
      <c r="G1237" t="s">
        <v>25</v>
      </c>
      <c r="H1237" t="s">
        <v>581</v>
      </c>
      <c r="I1237">
        <v>105</v>
      </c>
      <c r="J1237" t="s">
        <v>646</v>
      </c>
      <c r="K1237" t="s">
        <v>349</v>
      </c>
      <c r="L1237" t="s">
        <v>350</v>
      </c>
      <c r="M1237" t="s">
        <v>351</v>
      </c>
      <c r="N1237" t="s">
        <v>31</v>
      </c>
      <c r="O1237" t="s">
        <v>352</v>
      </c>
      <c r="P1237" t="s">
        <v>31</v>
      </c>
      <c r="Q1237" t="s">
        <v>353</v>
      </c>
      <c r="R1237" t="s">
        <v>183</v>
      </c>
      <c r="S1237" t="s">
        <v>45</v>
      </c>
      <c r="T1237" t="s">
        <v>354</v>
      </c>
      <c r="U1237" t="s">
        <v>53</v>
      </c>
      <c r="V1237">
        <v>4.7619047619047603E-2</v>
      </c>
      <c r="W1237">
        <v>2004</v>
      </c>
      <c r="X1237">
        <v>12</v>
      </c>
      <c r="Y1237">
        <v>4</v>
      </c>
    </row>
    <row r="1238" spans="1:25" x14ac:dyDescent="0.25">
      <c r="A1238">
        <v>10373</v>
      </c>
      <c r="B1238">
        <v>50</v>
      </c>
      <c r="C1238">
        <v>60.49</v>
      </c>
      <c r="D1238">
        <v>6</v>
      </c>
      <c r="E1238">
        <v>3024.5</v>
      </c>
      <c r="F1238" s="1">
        <v>38383</v>
      </c>
      <c r="G1238" t="s">
        <v>25</v>
      </c>
      <c r="H1238" t="s">
        <v>581</v>
      </c>
      <c r="I1238">
        <v>105</v>
      </c>
      <c r="J1238" t="s">
        <v>646</v>
      </c>
      <c r="K1238" t="s">
        <v>414</v>
      </c>
      <c r="L1238" t="s">
        <v>415</v>
      </c>
      <c r="M1238" t="s">
        <v>416</v>
      </c>
      <c r="N1238" t="s">
        <v>31</v>
      </c>
      <c r="O1238" t="s">
        <v>417</v>
      </c>
      <c r="P1238" t="s">
        <v>31</v>
      </c>
      <c r="Q1238" t="s">
        <v>418</v>
      </c>
      <c r="R1238" t="s">
        <v>141</v>
      </c>
      <c r="S1238" t="s">
        <v>45</v>
      </c>
      <c r="T1238" t="s">
        <v>419</v>
      </c>
      <c r="U1238" t="s">
        <v>53</v>
      </c>
      <c r="V1238">
        <v>0.42390476190476201</v>
      </c>
      <c r="W1238">
        <v>2005</v>
      </c>
      <c r="X1238">
        <v>1</v>
      </c>
      <c r="Y1238">
        <v>1</v>
      </c>
    </row>
    <row r="1239" spans="1:25" x14ac:dyDescent="0.25">
      <c r="A1239">
        <v>10386</v>
      </c>
      <c r="B1239">
        <v>22</v>
      </c>
      <c r="C1239">
        <v>57.55</v>
      </c>
      <c r="D1239">
        <v>6</v>
      </c>
      <c r="E1239">
        <v>1266.0999999999999</v>
      </c>
      <c r="F1239" s="1">
        <v>38412</v>
      </c>
      <c r="G1239" t="s">
        <v>432</v>
      </c>
      <c r="H1239" t="s">
        <v>581</v>
      </c>
      <c r="I1239">
        <v>105</v>
      </c>
      <c r="J1239" t="s">
        <v>646</v>
      </c>
      <c r="K1239" t="s">
        <v>186</v>
      </c>
      <c r="L1239" t="s">
        <v>187</v>
      </c>
      <c r="M1239" t="s">
        <v>188</v>
      </c>
      <c r="N1239" t="s">
        <v>31</v>
      </c>
      <c r="O1239" t="s">
        <v>189</v>
      </c>
      <c r="P1239" t="s">
        <v>31</v>
      </c>
      <c r="Q1239" t="s">
        <v>190</v>
      </c>
      <c r="R1239" t="s">
        <v>191</v>
      </c>
      <c r="S1239" t="s">
        <v>45</v>
      </c>
      <c r="T1239" t="s">
        <v>192</v>
      </c>
      <c r="U1239" t="s">
        <v>38</v>
      </c>
      <c r="V1239">
        <v>0.45190476190476198</v>
      </c>
      <c r="W1239">
        <v>2005</v>
      </c>
      <c r="X1239">
        <v>3</v>
      </c>
      <c r="Y1239">
        <v>1</v>
      </c>
    </row>
    <row r="1240" spans="1:25" x14ac:dyDescent="0.25">
      <c r="A1240">
        <v>10398</v>
      </c>
      <c r="B1240">
        <v>45</v>
      </c>
      <c r="C1240">
        <v>100</v>
      </c>
      <c r="D1240">
        <v>17</v>
      </c>
      <c r="E1240">
        <v>4811.8500000000004</v>
      </c>
      <c r="F1240" s="1">
        <v>38441</v>
      </c>
      <c r="G1240" t="s">
        <v>25</v>
      </c>
      <c r="H1240" t="s">
        <v>581</v>
      </c>
      <c r="I1240">
        <v>105</v>
      </c>
      <c r="J1240" t="s">
        <v>646</v>
      </c>
      <c r="K1240" t="s">
        <v>39</v>
      </c>
      <c r="L1240" t="s">
        <v>40</v>
      </c>
      <c r="M1240" t="s">
        <v>41</v>
      </c>
      <c r="N1240" t="s">
        <v>31</v>
      </c>
      <c r="O1240" t="s">
        <v>42</v>
      </c>
      <c r="P1240" t="s">
        <v>31</v>
      </c>
      <c r="Q1240" t="s">
        <v>43</v>
      </c>
      <c r="R1240" t="s">
        <v>44</v>
      </c>
      <c r="S1240" t="s">
        <v>45</v>
      </c>
      <c r="T1240" t="s">
        <v>46</v>
      </c>
      <c r="U1240" t="s">
        <v>53</v>
      </c>
      <c r="V1240">
        <v>4.7619047619047603E-2</v>
      </c>
      <c r="W1240">
        <v>2005</v>
      </c>
      <c r="X1240">
        <v>3</v>
      </c>
      <c r="Y1240">
        <v>1</v>
      </c>
    </row>
    <row r="1241" spans="1:25" x14ac:dyDescent="0.25">
      <c r="A1241">
        <v>10400</v>
      </c>
      <c r="B1241">
        <v>58</v>
      </c>
      <c r="C1241">
        <v>100</v>
      </c>
      <c r="D1241">
        <v>6</v>
      </c>
      <c r="E1241">
        <v>7307.42</v>
      </c>
      <c r="F1241" s="1">
        <v>38443</v>
      </c>
      <c r="G1241" t="s">
        <v>25</v>
      </c>
      <c r="H1241" t="s">
        <v>581</v>
      </c>
      <c r="I1241">
        <v>105</v>
      </c>
      <c r="J1241" t="s">
        <v>646</v>
      </c>
      <c r="K1241" t="s">
        <v>420</v>
      </c>
      <c r="L1241" t="s">
        <v>421</v>
      </c>
      <c r="M1241" t="s">
        <v>422</v>
      </c>
      <c r="N1241" t="s">
        <v>31</v>
      </c>
      <c r="O1241" t="s">
        <v>423</v>
      </c>
      <c r="P1241" t="s">
        <v>58</v>
      </c>
      <c r="Q1241" t="s">
        <v>70</v>
      </c>
      <c r="R1241" t="s">
        <v>35</v>
      </c>
      <c r="S1241" t="s">
        <v>36</v>
      </c>
      <c r="T1241" t="s">
        <v>424</v>
      </c>
      <c r="U1241" t="s">
        <v>163</v>
      </c>
      <c r="V1241">
        <v>4.7619047619047603E-2</v>
      </c>
      <c r="W1241">
        <v>2005</v>
      </c>
      <c r="X1241">
        <v>4</v>
      </c>
      <c r="Y1241">
        <v>2</v>
      </c>
    </row>
    <row r="1242" spans="1:25" x14ac:dyDescent="0.25">
      <c r="A1242">
        <v>10415</v>
      </c>
      <c r="B1242">
        <v>51</v>
      </c>
      <c r="C1242">
        <v>100</v>
      </c>
      <c r="D1242">
        <v>5</v>
      </c>
      <c r="E1242">
        <v>6209.25</v>
      </c>
      <c r="F1242" s="1">
        <v>38481</v>
      </c>
      <c r="G1242" t="s">
        <v>185</v>
      </c>
      <c r="H1242" t="s">
        <v>581</v>
      </c>
      <c r="I1242">
        <v>105</v>
      </c>
      <c r="J1242" t="s">
        <v>646</v>
      </c>
      <c r="K1242" t="s">
        <v>589</v>
      </c>
      <c r="L1242" t="s">
        <v>590</v>
      </c>
      <c r="M1242" t="s">
        <v>591</v>
      </c>
      <c r="N1242" t="s">
        <v>31</v>
      </c>
      <c r="O1242" t="s">
        <v>592</v>
      </c>
      <c r="P1242" t="s">
        <v>99</v>
      </c>
      <c r="Q1242" t="s">
        <v>593</v>
      </c>
      <c r="R1242" t="s">
        <v>101</v>
      </c>
      <c r="S1242" t="s">
        <v>102</v>
      </c>
      <c r="T1242" t="s">
        <v>594</v>
      </c>
      <c r="U1242" t="s">
        <v>53</v>
      </c>
      <c r="V1242">
        <v>4.7619047619047603E-2</v>
      </c>
      <c r="W1242">
        <v>2005</v>
      </c>
      <c r="X1242">
        <v>5</v>
      </c>
      <c r="Y1242">
        <v>2</v>
      </c>
    </row>
    <row r="1243" spans="1:25" x14ac:dyDescent="0.25">
      <c r="A1243">
        <v>10104</v>
      </c>
      <c r="B1243">
        <v>38</v>
      </c>
      <c r="C1243">
        <v>100</v>
      </c>
      <c r="D1243">
        <v>3</v>
      </c>
      <c r="E1243">
        <v>5348.5</v>
      </c>
      <c r="F1243" s="1">
        <v>37652</v>
      </c>
      <c r="G1243" t="s">
        <v>25</v>
      </c>
      <c r="H1243" t="s">
        <v>193</v>
      </c>
      <c r="I1243">
        <v>143</v>
      </c>
      <c r="J1243" t="s">
        <v>647</v>
      </c>
      <c r="K1243" t="s">
        <v>186</v>
      </c>
      <c r="L1243" t="s">
        <v>187</v>
      </c>
      <c r="M1243" t="s">
        <v>188</v>
      </c>
      <c r="N1243" t="s">
        <v>31</v>
      </c>
      <c r="O1243" t="s">
        <v>189</v>
      </c>
      <c r="P1243" t="s">
        <v>31</v>
      </c>
      <c r="Q1243" t="s">
        <v>190</v>
      </c>
      <c r="R1243" t="s">
        <v>191</v>
      </c>
      <c r="S1243" t="s">
        <v>45</v>
      </c>
      <c r="T1243" t="s">
        <v>192</v>
      </c>
      <c r="U1243" t="s">
        <v>53</v>
      </c>
      <c r="V1243">
        <v>0.30069930069930101</v>
      </c>
      <c r="W1243">
        <v>2003</v>
      </c>
      <c r="X1243">
        <v>1</v>
      </c>
      <c r="Y1243">
        <v>1</v>
      </c>
    </row>
    <row r="1244" spans="1:25" x14ac:dyDescent="0.25">
      <c r="A1244">
        <v>10117</v>
      </c>
      <c r="B1244">
        <v>22</v>
      </c>
      <c r="C1244">
        <v>100</v>
      </c>
      <c r="D1244">
        <v>12</v>
      </c>
      <c r="E1244">
        <v>2780.58</v>
      </c>
      <c r="F1244" s="1">
        <v>37727</v>
      </c>
      <c r="G1244" t="s">
        <v>25</v>
      </c>
      <c r="H1244" t="s">
        <v>193</v>
      </c>
      <c r="I1244">
        <v>143</v>
      </c>
      <c r="J1244" t="s">
        <v>647</v>
      </c>
      <c r="K1244" t="s">
        <v>207</v>
      </c>
      <c r="L1244" t="s">
        <v>208</v>
      </c>
      <c r="M1244" t="s">
        <v>209</v>
      </c>
      <c r="N1244" t="s">
        <v>31</v>
      </c>
      <c r="O1244" t="s">
        <v>210</v>
      </c>
      <c r="P1244" t="s">
        <v>31</v>
      </c>
      <c r="Q1244" t="s">
        <v>211</v>
      </c>
      <c r="R1244" t="s">
        <v>210</v>
      </c>
      <c r="S1244" t="s">
        <v>212</v>
      </c>
      <c r="T1244" t="s">
        <v>213</v>
      </c>
      <c r="U1244" t="s">
        <v>38</v>
      </c>
      <c r="V1244">
        <v>0.30069930069930101</v>
      </c>
      <c r="W1244">
        <v>2003</v>
      </c>
      <c r="X1244">
        <v>4</v>
      </c>
      <c r="Y1244">
        <v>2</v>
      </c>
    </row>
    <row r="1245" spans="1:25" x14ac:dyDescent="0.25">
      <c r="A1245">
        <v>10127</v>
      </c>
      <c r="B1245">
        <v>25</v>
      </c>
      <c r="C1245">
        <v>100</v>
      </c>
      <c r="D1245">
        <v>5</v>
      </c>
      <c r="E1245">
        <v>3447</v>
      </c>
      <c r="F1245" s="1">
        <v>37775</v>
      </c>
      <c r="G1245" t="s">
        <v>25</v>
      </c>
      <c r="H1245" t="s">
        <v>193</v>
      </c>
      <c r="I1245">
        <v>143</v>
      </c>
      <c r="J1245" t="s">
        <v>647</v>
      </c>
      <c r="K1245" t="s">
        <v>500</v>
      </c>
      <c r="L1245" t="s">
        <v>501</v>
      </c>
      <c r="M1245" t="s">
        <v>502</v>
      </c>
      <c r="N1245" t="s">
        <v>503</v>
      </c>
      <c r="O1245" t="s">
        <v>32</v>
      </c>
      <c r="P1245" t="s">
        <v>33</v>
      </c>
      <c r="Q1245" t="s">
        <v>34</v>
      </c>
      <c r="R1245" t="s">
        <v>35</v>
      </c>
      <c r="S1245" t="s">
        <v>36</v>
      </c>
      <c r="T1245" t="s">
        <v>504</v>
      </c>
      <c r="U1245" t="s">
        <v>53</v>
      </c>
      <c r="V1245">
        <v>0.30069930069930101</v>
      </c>
      <c r="W1245">
        <v>2003</v>
      </c>
      <c r="X1245">
        <v>6</v>
      </c>
      <c r="Y1245">
        <v>2</v>
      </c>
    </row>
    <row r="1246" spans="1:25" x14ac:dyDescent="0.25">
      <c r="A1246">
        <v>10142</v>
      </c>
      <c r="B1246">
        <v>24</v>
      </c>
      <c r="C1246">
        <v>100</v>
      </c>
      <c r="D1246">
        <v>15</v>
      </c>
      <c r="E1246">
        <v>3791.52</v>
      </c>
      <c r="F1246" s="1">
        <v>37841</v>
      </c>
      <c r="G1246" t="s">
        <v>25</v>
      </c>
      <c r="H1246" t="s">
        <v>193</v>
      </c>
      <c r="I1246">
        <v>143</v>
      </c>
      <c r="J1246" t="s">
        <v>647</v>
      </c>
      <c r="K1246" t="s">
        <v>287</v>
      </c>
      <c r="L1246" t="s">
        <v>288</v>
      </c>
      <c r="M1246" t="s">
        <v>289</v>
      </c>
      <c r="N1246" t="s">
        <v>31</v>
      </c>
      <c r="O1246" t="s">
        <v>290</v>
      </c>
      <c r="P1246" t="s">
        <v>58</v>
      </c>
      <c r="Q1246" t="s">
        <v>121</v>
      </c>
      <c r="R1246" t="s">
        <v>35</v>
      </c>
      <c r="S1246" t="s">
        <v>36</v>
      </c>
      <c r="T1246" t="s">
        <v>291</v>
      </c>
      <c r="U1246" t="s">
        <v>53</v>
      </c>
      <c r="V1246">
        <v>0.30069930069930101</v>
      </c>
      <c r="W1246">
        <v>2003</v>
      </c>
      <c r="X1246">
        <v>8</v>
      </c>
      <c r="Y1246">
        <v>3</v>
      </c>
    </row>
    <row r="1247" spans="1:25" x14ac:dyDescent="0.25">
      <c r="A1247">
        <v>10152</v>
      </c>
      <c r="B1247">
        <v>35</v>
      </c>
      <c r="C1247">
        <v>100</v>
      </c>
      <c r="D1247">
        <v>1</v>
      </c>
      <c r="E1247">
        <v>4524.1000000000004</v>
      </c>
      <c r="F1247" s="1">
        <v>37889</v>
      </c>
      <c r="G1247" t="s">
        <v>25</v>
      </c>
      <c r="H1247" t="s">
        <v>193</v>
      </c>
      <c r="I1247">
        <v>143</v>
      </c>
      <c r="J1247" t="s">
        <v>647</v>
      </c>
      <c r="K1247" t="s">
        <v>219</v>
      </c>
      <c r="L1247" t="s">
        <v>220</v>
      </c>
      <c r="M1247" t="s">
        <v>221</v>
      </c>
      <c r="N1247" t="s">
        <v>31</v>
      </c>
      <c r="O1247" t="s">
        <v>222</v>
      </c>
      <c r="P1247" t="s">
        <v>223</v>
      </c>
      <c r="Q1247" t="s">
        <v>224</v>
      </c>
      <c r="R1247" t="s">
        <v>101</v>
      </c>
      <c r="S1247" t="s">
        <v>102</v>
      </c>
      <c r="T1247" t="s">
        <v>225</v>
      </c>
      <c r="U1247" t="s">
        <v>53</v>
      </c>
      <c r="V1247">
        <v>0.30069930069930101</v>
      </c>
      <c r="W1247">
        <v>2003</v>
      </c>
      <c r="X1247">
        <v>9</v>
      </c>
      <c r="Y1247">
        <v>3</v>
      </c>
    </row>
    <row r="1248" spans="1:25" x14ac:dyDescent="0.25">
      <c r="A1248">
        <v>10165</v>
      </c>
      <c r="B1248">
        <v>28</v>
      </c>
      <c r="C1248">
        <v>100</v>
      </c>
      <c r="D1248">
        <v>6</v>
      </c>
      <c r="E1248">
        <v>3337.6</v>
      </c>
      <c r="F1248" s="1">
        <v>37916</v>
      </c>
      <c r="G1248" t="s">
        <v>25</v>
      </c>
      <c r="H1248" t="s">
        <v>193</v>
      </c>
      <c r="I1248">
        <v>143</v>
      </c>
      <c r="J1248" t="s">
        <v>647</v>
      </c>
      <c r="K1248" t="s">
        <v>207</v>
      </c>
      <c r="L1248" t="s">
        <v>208</v>
      </c>
      <c r="M1248" t="s">
        <v>209</v>
      </c>
      <c r="N1248" t="s">
        <v>31</v>
      </c>
      <c r="O1248" t="s">
        <v>210</v>
      </c>
      <c r="P1248" t="s">
        <v>31</v>
      </c>
      <c r="Q1248" t="s">
        <v>211</v>
      </c>
      <c r="R1248" t="s">
        <v>210</v>
      </c>
      <c r="S1248" t="s">
        <v>212</v>
      </c>
      <c r="T1248" t="s">
        <v>213</v>
      </c>
      <c r="U1248" t="s">
        <v>53</v>
      </c>
      <c r="V1248">
        <v>0.30069930069930101</v>
      </c>
      <c r="W1248">
        <v>2003</v>
      </c>
      <c r="X1248">
        <v>10</v>
      </c>
      <c r="Y1248">
        <v>4</v>
      </c>
    </row>
    <row r="1249" spans="1:25" x14ac:dyDescent="0.25">
      <c r="A1249">
        <v>10176</v>
      </c>
      <c r="B1249">
        <v>36</v>
      </c>
      <c r="C1249">
        <v>100</v>
      </c>
      <c r="D1249">
        <v>5</v>
      </c>
      <c r="E1249">
        <v>5532.12</v>
      </c>
      <c r="F1249" s="1">
        <v>37931</v>
      </c>
      <c r="G1249" t="s">
        <v>25</v>
      </c>
      <c r="H1249" t="s">
        <v>193</v>
      </c>
      <c r="I1249">
        <v>143</v>
      </c>
      <c r="J1249" t="s">
        <v>647</v>
      </c>
      <c r="K1249" t="s">
        <v>477</v>
      </c>
      <c r="L1249" t="s">
        <v>478</v>
      </c>
      <c r="M1249" t="s">
        <v>479</v>
      </c>
      <c r="N1249" t="s">
        <v>31</v>
      </c>
      <c r="O1249" t="s">
        <v>480</v>
      </c>
      <c r="P1249" t="s">
        <v>31</v>
      </c>
      <c r="Q1249" t="s">
        <v>481</v>
      </c>
      <c r="R1249" t="s">
        <v>273</v>
      </c>
      <c r="S1249" t="s">
        <v>45</v>
      </c>
      <c r="T1249" t="s">
        <v>482</v>
      </c>
      <c r="U1249" t="s">
        <v>53</v>
      </c>
      <c r="V1249">
        <v>0.30069930069930101</v>
      </c>
      <c r="W1249">
        <v>2003</v>
      </c>
      <c r="X1249">
        <v>11</v>
      </c>
      <c r="Y1249">
        <v>4</v>
      </c>
    </row>
    <row r="1250" spans="1:25" x14ac:dyDescent="0.25">
      <c r="A1250">
        <v>10185</v>
      </c>
      <c r="B1250">
        <v>39</v>
      </c>
      <c r="C1250">
        <v>100</v>
      </c>
      <c r="D1250">
        <v>16</v>
      </c>
      <c r="E1250">
        <v>5096.91</v>
      </c>
      <c r="F1250" s="1">
        <v>37939</v>
      </c>
      <c r="G1250" t="s">
        <v>25</v>
      </c>
      <c r="H1250" t="s">
        <v>193</v>
      </c>
      <c r="I1250">
        <v>143</v>
      </c>
      <c r="J1250" t="s">
        <v>647</v>
      </c>
      <c r="K1250" t="s">
        <v>355</v>
      </c>
      <c r="L1250" t="s">
        <v>356</v>
      </c>
      <c r="M1250" t="s">
        <v>357</v>
      </c>
      <c r="N1250" t="s">
        <v>31</v>
      </c>
      <c r="O1250" t="s">
        <v>175</v>
      </c>
      <c r="P1250" t="s">
        <v>133</v>
      </c>
      <c r="Q1250" t="s">
        <v>176</v>
      </c>
      <c r="R1250" t="s">
        <v>35</v>
      </c>
      <c r="S1250" t="s">
        <v>36</v>
      </c>
      <c r="T1250" t="s">
        <v>358</v>
      </c>
      <c r="U1250" t="s">
        <v>53</v>
      </c>
      <c r="V1250">
        <v>0.30069930069930101</v>
      </c>
      <c r="W1250">
        <v>2003</v>
      </c>
      <c r="X1250">
        <v>11</v>
      </c>
      <c r="Y1250">
        <v>4</v>
      </c>
    </row>
    <row r="1251" spans="1:25" x14ac:dyDescent="0.25">
      <c r="A1251">
        <v>10196</v>
      </c>
      <c r="B1251">
        <v>27</v>
      </c>
      <c r="C1251">
        <v>100</v>
      </c>
      <c r="D1251">
        <v>8</v>
      </c>
      <c r="E1251">
        <v>4537.08</v>
      </c>
      <c r="F1251" s="1">
        <v>37951</v>
      </c>
      <c r="G1251" t="s">
        <v>25</v>
      </c>
      <c r="H1251" t="s">
        <v>193</v>
      </c>
      <c r="I1251">
        <v>143</v>
      </c>
      <c r="J1251" t="s">
        <v>647</v>
      </c>
      <c r="K1251" t="s">
        <v>255</v>
      </c>
      <c r="L1251" t="s">
        <v>256</v>
      </c>
      <c r="M1251" t="s">
        <v>257</v>
      </c>
      <c r="N1251" t="s">
        <v>31</v>
      </c>
      <c r="O1251" t="s">
        <v>258</v>
      </c>
      <c r="P1251" t="s">
        <v>120</v>
      </c>
      <c r="Q1251" t="s">
        <v>259</v>
      </c>
      <c r="R1251" t="s">
        <v>35</v>
      </c>
      <c r="S1251" t="s">
        <v>36</v>
      </c>
      <c r="T1251" t="s">
        <v>260</v>
      </c>
      <c r="U1251" t="s">
        <v>53</v>
      </c>
      <c r="V1251">
        <v>0.30069930069930101</v>
      </c>
      <c r="W1251">
        <v>2003</v>
      </c>
      <c r="X1251">
        <v>11</v>
      </c>
      <c r="Y1251">
        <v>4</v>
      </c>
    </row>
    <row r="1252" spans="1:25" x14ac:dyDescent="0.25">
      <c r="A1252">
        <v>10207</v>
      </c>
      <c r="B1252">
        <v>40</v>
      </c>
      <c r="C1252">
        <v>100</v>
      </c>
      <c r="D1252">
        <v>1</v>
      </c>
      <c r="E1252">
        <v>6146.8</v>
      </c>
      <c r="F1252" s="1">
        <v>37964</v>
      </c>
      <c r="G1252" t="s">
        <v>25</v>
      </c>
      <c r="H1252" t="s">
        <v>193</v>
      </c>
      <c r="I1252">
        <v>143</v>
      </c>
      <c r="J1252" t="s">
        <v>647</v>
      </c>
      <c r="K1252" t="s">
        <v>439</v>
      </c>
      <c r="L1252" t="s">
        <v>440</v>
      </c>
      <c r="M1252" t="s">
        <v>441</v>
      </c>
      <c r="N1252" t="s">
        <v>31</v>
      </c>
      <c r="O1252" t="s">
        <v>404</v>
      </c>
      <c r="P1252" t="s">
        <v>133</v>
      </c>
      <c r="Q1252" t="s">
        <v>405</v>
      </c>
      <c r="R1252" t="s">
        <v>35</v>
      </c>
      <c r="S1252" t="s">
        <v>36</v>
      </c>
      <c r="T1252" t="s">
        <v>442</v>
      </c>
      <c r="U1252" t="s">
        <v>53</v>
      </c>
      <c r="V1252">
        <v>0.30069930069930101</v>
      </c>
      <c r="W1252">
        <v>2003</v>
      </c>
      <c r="X1252">
        <v>12</v>
      </c>
      <c r="Y1252">
        <v>4</v>
      </c>
    </row>
    <row r="1253" spans="1:25" x14ac:dyDescent="0.25">
      <c r="A1253">
        <v>10220</v>
      </c>
      <c r="B1253">
        <v>50</v>
      </c>
      <c r="C1253">
        <v>100</v>
      </c>
      <c r="D1253">
        <v>5</v>
      </c>
      <c r="E1253">
        <v>8258</v>
      </c>
      <c r="F1253" s="1">
        <v>38029</v>
      </c>
      <c r="G1253" t="s">
        <v>25</v>
      </c>
      <c r="H1253" t="s">
        <v>193</v>
      </c>
      <c r="I1253">
        <v>143</v>
      </c>
      <c r="J1253" t="s">
        <v>647</v>
      </c>
      <c r="K1253" t="s">
        <v>505</v>
      </c>
      <c r="L1253" t="s">
        <v>506</v>
      </c>
      <c r="M1253" t="s">
        <v>507</v>
      </c>
      <c r="N1253" t="s">
        <v>508</v>
      </c>
      <c r="O1253" t="s">
        <v>509</v>
      </c>
      <c r="P1253" t="s">
        <v>31</v>
      </c>
      <c r="Q1253" t="s">
        <v>510</v>
      </c>
      <c r="R1253" t="s">
        <v>511</v>
      </c>
      <c r="S1253" t="s">
        <v>45</v>
      </c>
      <c r="T1253" t="s">
        <v>512</v>
      </c>
      <c r="U1253" t="s">
        <v>163</v>
      </c>
      <c r="V1253">
        <v>0.30069930069930101</v>
      </c>
      <c r="W1253">
        <v>2004</v>
      </c>
      <c r="X1253">
        <v>2</v>
      </c>
      <c r="Y1253">
        <v>1</v>
      </c>
    </row>
    <row r="1254" spans="1:25" x14ac:dyDescent="0.25">
      <c r="A1254">
        <v>10230</v>
      </c>
      <c r="B1254">
        <v>42</v>
      </c>
      <c r="C1254">
        <v>100</v>
      </c>
      <c r="D1254">
        <v>3</v>
      </c>
      <c r="E1254">
        <v>7238.28</v>
      </c>
      <c r="F1254" s="1">
        <v>38061</v>
      </c>
      <c r="G1254" t="s">
        <v>25</v>
      </c>
      <c r="H1254" t="s">
        <v>193</v>
      </c>
      <c r="I1254">
        <v>143</v>
      </c>
      <c r="J1254" t="s">
        <v>647</v>
      </c>
      <c r="K1254" t="s">
        <v>487</v>
      </c>
      <c r="L1254" t="s">
        <v>488</v>
      </c>
      <c r="M1254" t="s">
        <v>489</v>
      </c>
      <c r="N1254" t="s">
        <v>31</v>
      </c>
      <c r="O1254" t="s">
        <v>490</v>
      </c>
      <c r="P1254" t="s">
        <v>31</v>
      </c>
      <c r="Q1254" t="s">
        <v>491</v>
      </c>
      <c r="R1254" t="s">
        <v>468</v>
      </c>
      <c r="S1254" t="s">
        <v>45</v>
      </c>
      <c r="T1254" t="s">
        <v>492</v>
      </c>
      <c r="U1254" t="s">
        <v>163</v>
      </c>
      <c r="V1254">
        <v>0.30069930069930101</v>
      </c>
      <c r="W1254">
        <v>2004</v>
      </c>
      <c r="X1254">
        <v>3</v>
      </c>
      <c r="Y1254">
        <v>1</v>
      </c>
    </row>
    <row r="1255" spans="1:25" x14ac:dyDescent="0.25">
      <c r="A1255">
        <v>10247</v>
      </c>
      <c r="B1255">
        <v>48</v>
      </c>
      <c r="C1255">
        <v>100</v>
      </c>
      <c r="D1255">
        <v>5</v>
      </c>
      <c r="E1255">
        <v>6756</v>
      </c>
      <c r="F1255" s="1">
        <v>38112</v>
      </c>
      <c r="G1255" t="s">
        <v>25</v>
      </c>
      <c r="H1255" t="s">
        <v>193</v>
      </c>
      <c r="I1255">
        <v>143</v>
      </c>
      <c r="J1255" t="s">
        <v>647</v>
      </c>
      <c r="K1255" t="s">
        <v>493</v>
      </c>
      <c r="L1255" t="s">
        <v>494</v>
      </c>
      <c r="M1255" t="s">
        <v>495</v>
      </c>
      <c r="N1255" t="s">
        <v>31</v>
      </c>
      <c r="O1255" t="s">
        <v>496</v>
      </c>
      <c r="P1255" t="s">
        <v>31</v>
      </c>
      <c r="Q1255" t="s">
        <v>497</v>
      </c>
      <c r="R1255" t="s">
        <v>141</v>
      </c>
      <c r="S1255" t="s">
        <v>45</v>
      </c>
      <c r="T1255" t="s">
        <v>498</v>
      </c>
      <c r="U1255" t="s">
        <v>53</v>
      </c>
      <c r="V1255">
        <v>0.30069930069930101</v>
      </c>
      <c r="W1255">
        <v>2004</v>
      </c>
      <c r="X1255">
        <v>5</v>
      </c>
      <c r="Y1255">
        <v>2</v>
      </c>
    </row>
    <row r="1256" spans="1:25" x14ac:dyDescent="0.25">
      <c r="A1256">
        <v>10272</v>
      </c>
      <c r="B1256">
        <v>25</v>
      </c>
      <c r="C1256">
        <v>100</v>
      </c>
      <c r="D1256">
        <v>5</v>
      </c>
      <c r="E1256">
        <v>3734</v>
      </c>
      <c r="F1256" s="1">
        <v>38188</v>
      </c>
      <c r="G1256" t="s">
        <v>25</v>
      </c>
      <c r="H1256" t="s">
        <v>193</v>
      </c>
      <c r="I1256">
        <v>143</v>
      </c>
      <c r="J1256" t="s">
        <v>647</v>
      </c>
      <c r="K1256" t="s">
        <v>149</v>
      </c>
      <c r="L1256" t="s">
        <v>150</v>
      </c>
      <c r="M1256" t="s">
        <v>151</v>
      </c>
      <c r="N1256" t="s">
        <v>31</v>
      </c>
      <c r="O1256" t="s">
        <v>152</v>
      </c>
      <c r="P1256" t="s">
        <v>153</v>
      </c>
      <c r="Q1256" t="s">
        <v>154</v>
      </c>
      <c r="R1256" t="s">
        <v>35</v>
      </c>
      <c r="S1256" t="s">
        <v>36</v>
      </c>
      <c r="T1256" t="s">
        <v>155</v>
      </c>
      <c r="U1256" t="s">
        <v>53</v>
      </c>
      <c r="V1256">
        <v>0.30069930069930101</v>
      </c>
      <c r="W1256">
        <v>2004</v>
      </c>
      <c r="X1256">
        <v>7</v>
      </c>
      <c r="Y1256">
        <v>3</v>
      </c>
    </row>
    <row r="1257" spans="1:25" x14ac:dyDescent="0.25">
      <c r="A1257">
        <v>10282</v>
      </c>
      <c r="B1257">
        <v>31</v>
      </c>
      <c r="C1257">
        <v>100</v>
      </c>
      <c r="D1257">
        <v>8</v>
      </c>
      <c r="E1257">
        <v>4674.8</v>
      </c>
      <c r="F1257" s="1">
        <v>38219</v>
      </c>
      <c r="G1257" t="s">
        <v>25</v>
      </c>
      <c r="H1257" t="s">
        <v>193</v>
      </c>
      <c r="I1257">
        <v>143</v>
      </c>
      <c r="J1257" t="s">
        <v>647</v>
      </c>
      <c r="K1257" t="s">
        <v>287</v>
      </c>
      <c r="L1257" t="s">
        <v>288</v>
      </c>
      <c r="M1257" t="s">
        <v>289</v>
      </c>
      <c r="N1257" t="s">
        <v>31</v>
      </c>
      <c r="O1257" t="s">
        <v>290</v>
      </c>
      <c r="P1257" t="s">
        <v>58</v>
      </c>
      <c r="Q1257" t="s">
        <v>121</v>
      </c>
      <c r="R1257" t="s">
        <v>35</v>
      </c>
      <c r="S1257" t="s">
        <v>36</v>
      </c>
      <c r="T1257" t="s">
        <v>291</v>
      </c>
      <c r="U1257" t="s">
        <v>53</v>
      </c>
      <c r="V1257">
        <v>0.30069930069930101</v>
      </c>
      <c r="W1257">
        <v>2004</v>
      </c>
      <c r="X1257">
        <v>8</v>
      </c>
      <c r="Y1257">
        <v>3</v>
      </c>
    </row>
    <row r="1258" spans="1:25" x14ac:dyDescent="0.25">
      <c r="A1258">
        <v>10292</v>
      </c>
      <c r="B1258">
        <v>44</v>
      </c>
      <c r="C1258">
        <v>100</v>
      </c>
      <c r="D1258">
        <v>2</v>
      </c>
      <c r="E1258">
        <v>7140.76</v>
      </c>
      <c r="F1258" s="1">
        <v>38238</v>
      </c>
      <c r="G1258" t="s">
        <v>25</v>
      </c>
      <c r="H1258" t="s">
        <v>193</v>
      </c>
      <c r="I1258">
        <v>143</v>
      </c>
      <c r="J1258" t="s">
        <v>647</v>
      </c>
      <c r="K1258" t="s">
        <v>28</v>
      </c>
      <c r="L1258" t="s">
        <v>29</v>
      </c>
      <c r="M1258" t="s">
        <v>30</v>
      </c>
      <c r="N1258" t="s">
        <v>31</v>
      </c>
      <c r="O1258" t="s">
        <v>32</v>
      </c>
      <c r="P1258" t="s">
        <v>33</v>
      </c>
      <c r="Q1258" t="s">
        <v>34</v>
      </c>
      <c r="R1258" t="s">
        <v>35</v>
      </c>
      <c r="S1258" t="s">
        <v>36</v>
      </c>
      <c r="T1258" t="s">
        <v>37</v>
      </c>
      <c r="U1258" t="s">
        <v>163</v>
      </c>
      <c r="V1258">
        <v>0.30069930069930101</v>
      </c>
      <c r="W1258">
        <v>2004</v>
      </c>
      <c r="X1258">
        <v>9</v>
      </c>
      <c r="Y1258">
        <v>3</v>
      </c>
    </row>
    <row r="1259" spans="1:25" x14ac:dyDescent="0.25">
      <c r="A1259">
        <v>10306</v>
      </c>
      <c r="B1259">
        <v>23</v>
      </c>
      <c r="C1259">
        <v>100</v>
      </c>
      <c r="D1259">
        <v>16</v>
      </c>
      <c r="E1259">
        <v>3600.65</v>
      </c>
      <c r="F1259" s="1">
        <v>38274</v>
      </c>
      <c r="G1259" t="s">
        <v>25</v>
      </c>
      <c r="H1259" t="s">
        <v>193</v>
      </c>
      <c r="I1259">
        <v>143</v>
      </c>
      <c r="J1259" t="s">
        <v>647</v>
      </c>
      <c r="K1259" t="s">
        <v>517</v>
      </c>
      <c r="L1259" t="s">
        <v>518</v>
      </c>
      <c r="M1259" t="s">
        <v>519</v>
      </c>
      <c r="N1259" t="s">
        <v>31</v>
      </c>
      <c r="O1259" t="s">
        <v>520</v>
      </c>
      <c r="P1259" t="s">
        <v>31</v>
      </c>
      <c r="Q1259" t="s">
        <v>521</v>
      </c>
      <c r="R1259" t="s">
        <v>183</v>
      </c>
      <c r="S1259" t="s">
        <v>45</v>
      </c>
      <c r="T1259" t="s">
        <v>522</v>
      </c>
      <c r="U1259" t="s">
        <v>53</v>
      </c>
      <c r="V1259">
        <v>0.30069930069930101</v>
      </c>
      <c r="W1259">
        <v>2004</v>
      </c>
      <c r="X1259">
        <v>10</v>
      </c>
      <c r="Y1259">
        <v>4</v>
      </c>
    </row>
    <row r="1260" spans="1:25" x14ac:dyDescent="0.25">
      <c r="A1260">
        <v>10314</v>
      </c>
      <c r="B1260">
        <v>29</v>
      </c>
      <c r="C1260">
        <v>100</v>
      </c>
      <c r="D1260">
        <v>8</v>
      </c>
      <c r="E1260">
        <v>4206.74</v>
      </c>
      <c r="F1260" s="1">
        <v>38282</v>
      </c>
      <c r="G1260" t="s">
        <v>25</v>
      </c>
      <c r="H1260" t="s">
        <v>193</v>
      </c>
      <c r="I1260">
        <v>143</v>
      </c>
      <c r="J1260" t="s">
        <v>647</v>
      </c>
      <c r="K1260" t="s">
        <v>523</v>
      </c>
      <c r="L1260" t="s">
        <v>524</v>
      </c>
      <c r="M1260" t="s">
        <v>525</v>
      </c>
      <c r="N1260" t="s">
        <v>31</v>
      </c>
      <c r="O1260" t="s">
        <v>526</v>
      </c>
      <c r="P1260" t="s">
        <v>31</v>
      </c>
      <c r="Q1260" t="s">
        <v>527</v>
      </c>
      <c r="R1260" t="s">
        <v>347</v>
      </c>
      <c r="S1260" t="s">
        <v>45</v>
      </c>
      <c r="T1260" t="s">
        <v>528</v>
      </c>
      <c r="U1260" t="s">
        <v>53</v>
      </c>
      <c r="V1260">
        <v>0.30069930069930101</v>
      </c>
      <c r="W1260">
        <v>2004</v>
      </c>
      <c r="X1260">
        <v>10</v>
      </c>
      <c r="Y1260">
        <v>4</v>
      </c>
    </row>
    <row r="1261" spans="1:25" x14ac:dyDescent="0.25">
      <c r="A1261">
        <v>10324</v>
      </c>
      <c r="B1261">
        <v>49</v>
      </c>
      <c r="C1261">
        <v>100</v>
      </c>
      <c r="D1261">
        <v>13</v>
      </c>
      <c r="E1261">
        <v>5379.71</v>
      </c>
      <c r="F1261" s="1">
        <v>38296</v>
      </c>
      <c r="G1261" t="s">
        <v>25</v>
      </c>
      <c r="H1261" t="s">
        <v>193</v>
      </c>
      <c r="I1261">
        <v>143</v>
      </c>
      <c r="J1261" t="s">
        <v>647</v>
      </c>
      <c r="K1261" t="s">
        <v>104</v>
      </c>
      <c r="L1261" t="s">
        <v>105</v>
      </c>
      <c r="M1261" t="s">
        <v>106</v>
      </c>
      <c r="N1261" t="s">
        <v>107</v>
      </c>
      <c r="O1261" t="s">
        <v>32</v>
      </c>
      <c r="P1261" t="s">
        <v>33</v>
      </c>
      <c r="Q1261" t="s">
        <v>34</v>
      </c>
      <c r="R1261" t="s">
        <v>35</v>
      </c>
      <c r="S1261" t="s">
        <v>36</v>
      </c>
      <c r="T1261" t="s">
        <v>108</v>
      </c>
      <c r="U1261" t="s">
        <v>53</v>
      </c>
      <c r="V1261">
        <v>0.30069930069930101</v>
      </c>
      <c r="W1261">
        <v>2004</v>
      </c>
      <c r="X1261">
        <v>11</v>
      </c>
      <c r="Y1261">
        <v>4</v>
      </c>
    </row>
    <row r="1262" spans="1:25" x14ac:dyDescent="0.25">
      <c r="A1262">
        <v>10337</v>
      </c>
      <c r="B1262">
        <v>36</v>
      </c>
      <c r="C1262">
        <v>100</v>
      </c>
      <c r="D1262">
        <v>3</v>
      </c>
      <c r="E1262">
        <v>5679.36</v>
      </c>
      <c r="F1262" s="1">
        <v>38312</v>
      </c>
      <c r="G1262" t="s">
        <v>25</v>
      </c>
      <c r="H1262" t="s">
        <v>193</v>
      </c>
      <c r="I1262">
        <v>143</v>
      </c>
      <c r="J1262" t="s">
        <v>647</v>
      </c>
      <c r="K1262" t="s">
        <v>214</v>
      </c>
      <c r="L1262" t="s">
        <v>215</v>
      </c>
      <c r="M1262" t="s">
        <v>216</v>
      </c>
      <c r="N1262" t="s">
        <v>217</v>
      </c>
      <c r="O1262" t="s">
        <v>32</v>
      </c>
      <c r="P1262" t="s">
        <v>33</v>
      </c>
      <c r="Q1262" t="s">
        <v>34</v>
      </c>
      <c r="R1262" t="s">
        <v>35</v>
      </c>
      <c r="S1262" t="s">
        <v>36</v>
      </c>
      <c r="T1262" t="s">
        <v>218</v>
      </c>
      <c r="U1262" t="s">
        <v>53</v>
      </c>
      <c r="V1262">
        <v>0.30069930069930101</v>
      </c>
      <c r="W1262">
        <v>2004</v>
      </c>
      <c r="X1262">
        <v>11</v>
      </c>
      <c r="Y1262">
        <v>4</v>
      </c>
    </row>
    <row r="1263" spans="1:25" x14ac:dyDescent="0.25">
      <c r="A1263">
        <v>10349</v>
      </c>
      <c r="B1263">
        <v>34</v>
      </c>
      <c r="C1263">
        <v>100</v>
      </c>
      <c r="D1263">
        <v>5</v>
      </c>
      <c r="E1263">
        <v>4394.84</v>
      </c>
      <c r="F1263" s="1">
        <v>38322</v>
      </c>
      <c r="G1263" t="s">
        <v>25</v>
      </c>
      <c r="H1263" t="s">
        <v>193</v>
      </c>
      <c r="I1263">
        <v>143</v>
      </c>
      <c r="J1263" t="s">
        <v>647</v>
      </c>
      <c r="K1263" t="s">
        <v>500</v>
      </c>
      <c r="L1263" t="s">
        <v>501</v>
      </c>
      <c r="M1263" t="s">
        <v>502</v>
      </c>
      <c r="N1263" t="s">
        <v>503</v>
      </c>
      <c r="O1263" t="s">
        <v>32</v>
      </c>
      <c r="P1263" t="s">
        <v>33</v>
      </c>
      <c r="Q1263" t="s">
        <v>34</v>
      </c>
      <c r="R1263" t="s">
        <v>35</v>
      </c>
      <c r="S1263" t="s">
        <v>36</v>
      </c>
      <c r="T1263" t="s">
        <v>504</v>
      </c>
      <c r="U1263" t="s">
        <v>53</v>
      </c>
      <c r="V1263">
        <v>0.30069930069930101</v>
      </c>
      <c r="W1263">
        <v>2004</v>
      </c>
      <c r="X1263">
        <v>12</v>
      </c>
      <c r="Y1263">
        <v>4</v>
      </c>
    </row>
    <row r="1264" spans="1:25" x14ac:dyDescent="0.25">
      <c r="A1264">
        <v>10358</v>
      </c>
      <c r="B1264">
        <v>25</v>
      </c>
      <c r="C1264">
        <v>100</v>
      </c>
      <c r="D1264">
        <v>13</v>
      </c>
      <c r="E1264">
        <v>2528.25</v>
      </c>
      <c r="F1264" s="1">
        <v>38331</v>
      </c>
      <c r="G1264" t="s">
        <v>25</v>
      </c>
      <c r="H1264" t="s">
        <v>193</v>
      </c>
      <c r="I1264">
        <v>143</v>
      </c>
      <c r="J1264" t="s">
        <v>647</v>
      </c>
      <c r="K1264" t="s">
        <v>186</v>
      </c>
      <c r="L1264" t="s">
        <v>187</v>
      </c>
      <c r="M1264" t="s">
        <v>188</v>
      </c>
      <c r="N1264" t="s">
        <v>31</v>
      </c>
      <c r="O1264" t="s">
        <v>189</v>
      </c>
      <c r="P1264" t="s">
        <v>31</v>
      </c>
      <c r="Q1264" t="s">
        <v>190</v>
      </c>
      <c r="R1264" t="s">
        <v>191</v>
      </c>
      <c r="S1264" t="s">
        <v>45</v>
      </c>
      <c r="T1264" t="s">
        <v>192</v>
      </c>
      <c r="U1264" t="s">
        <v>38</v>
      </c>
      <c r="V1264">
        <v>0.30069930069930101</v>
      </c>
      <c r="W1264">
        <v>2004</v>
      </c>
      <c r="X1264">
        <v>12</v>
      </c>
      <c r="Y1264">
        <v>4</v>
      </c>
    </row>
    <row r="1265" spans="1:25" x14ac:dyDescent="0.25">
      <c r="A1265">
        <v>10372</v>
      </c>
      <c r="B1265">
        <v>48</v>
      </c>
      <c r="C1265">
        <v>100</v>
      </c>
      <c r="D1265">
        <v>6</v>
      </c>
      <c r="E1265">
        <v>7031.52</v>
      </c>
      <c r="F1265" s="1">
        <v>38378</v>
      </c>
      <c r="G1265" t="s">
        <v>25</v>
      </c>
      <c r="H1265" t="s">
        <v>193</v>
      </c>
      <c r="I1265">
        <v>143</v>
      </c>
      <c r="J1265" t="s">
        <v>647</v>
      </c>
      <c r="K1265" t="s">
        <v>261</v>
      </c>
      <c r="L1265" t="s">
        <v>262</v>
      </c>
      <c r="M1265" t="s">
        <v>263</v>
      </c>
      <c r="N1265" t="s">
        <v>31</v>
      </c>
      <c r="O1265" t="s">
        <v>264</v>
      </c>
      <c r="P1265" t="s">
        <v>265</v>
      </c>
      <c r="Q1265" t="s">
        <v>266</v>
      </c>
      <c r="R1265" t="s">
        <v>212</v>
      </c>
      <c r="S1265" t="s">
        <v>212</v>
      </c>
      <c r="T1265" t="s">
        <v>267</v>
      </c>
      <c r="U1265" t="s">
        <v>163</v>
      </c>
      <c r="V1265">
        <v>0.30069930069930101</v>
      </c>
      <c r="W1265">
        <v>2005</v>
      </c>
      <c r="X1265">
        <v>1</v>
      </c>
      <c r="Y1265">
        <v>1</v>
      </c>
    </row>
    <row r="1266" spans="1:25" x14ac:dyDescent="0.25">
      <c r="A1266">
        <v>10383</v>
      </c>
      <c r="B1266">
        <v>38</v>
      </c>
      <c r="C1266">
        <v>100</v>
      </c>
      <c r="D1266">
        <v>1</v>
      </c>
      <c r="E1266">
        <v>5340.9</v>
      </c>
      <c r="F1266" s="1">
        <v>38405</v>
      </c>
      <c r="G1266" t="s">
        <v>25</v>
      </c>
      <c r="H1266" t="s">
        <v>193</v>
      </c>
      <c r="I1266">
        <v>143</v>
      </c>
      <c r="J1266" t="s">
        <v>647</v>
      </c>
      <c r="K1266" t="s">
        <v>186</v>
      </c>
      <c r="L1266" t="s">
        <v>187</v>
      </c>
      <c r="M1266" t="s">
        <v>188</v>
      </c>
      <c r="N1266" t="s">
        <v>31</v>
      </c>
      <c r="O1266" t="s">
        <v>189</v>
      </c>
      <c r="P1266" t="s">
        <v>31</v>
      </c>
      <c r="Q1266" t="s">
        <v>190</v>
      </c>
      <c r="R1266" t="s">
        <v>191</v>
      </c>
      <c r="S1266" t="s">
        <v>45</v>
      </c>
      <c r="T1266" t="s">
        <v>192</v>
      </c>
      <c r="U1266" t="s">
        <v>53</v>
      </c>
      <c r="V1266">
        <v>0.30069930069930101</v>
      </c>
      <c r="W1266">
        <v>2005</v>
      </c>
      <c r="X1266">
        <v>2</v>
      </c>
      <c r="Y1266">
        <v>1</v>
      </c>
    </row>
    <row r="1267" spans="1:25" x14ac:dyDescent="0.25">
      <c r="A1267">
        <v>10394</v>
      </c>
      <c r="B1267">
        <v>37</v>
      </c>
      <c r="C1267">
        <v>100</v>
      </c>
      <c r="D1267">
        <v>1</v>
      </c>
      <c r="E1267">
        <v>6376.58</v>
      </c>
      <c r="F1267" s="1">
        <v>38426</v>
      </c>
      <c r="G1267" t="s">
        <v>25</v>
      </c>
      <c r="H1267" t="s">
        <v>193</v>
      </c>
      <c r="I1267">
        <v>143</v>
      </c>
      <c r="J1267" t="s">
        <v>647</v>
      </c>
      <c r="K1267" t="s">
        <v>186</v>
      </c>
      <c r="L1267" t="s">
        <v>187</v>
      </c>
      <c r="M1267" t="s">
        <v>188</v>
      </c>
      <c r="N1267" t="s">
        <v>31</v>
      </c>
      <c r="O1267" t="s">
        <v>189</v>
      </c>
      <c r="P1267" t="s">
        <v>31</v>
      </c>
      <c r="Q1267" t="s">
        <v>190</v>
      </c>
      <c r="R1267" t="s">
        <v>191</v>
      </c>
      <c r="S1267" t="s">
        <v>45</v>
      </c>
      <c r="T1267" t="s">
        <v>192</v>
      </c>
      <c r="U1267" t="s">
        <v>53</v>
      </c>
      <c r="V1267">
        <v>0.30069930069930101</v>
      </c>
      <c r="W1267">
        <v>2005</v>
      </c>
      <c r="X1267">
        <v>3</v>
      </c>
      <c r="Y1267">
        <v>1</v>
      </c>
    </row>
    <row r="1268" spans="1:25" x14ac:dyDescent="0.25">
      <c r="A1268">
        <v>10413</v>
      </c>
      <c r="B1268">
        <v>49</v>
      </c>
      <c r="C1268">
        <v>100</v>
      </c>
      <c r="D1268">
        <v>5</v>
      </c>
      <c r="E1268">
        <v>6896.75</v>
      </c>
      <c r="F1268" s="1">
        <v>38477</v>
      </c>
      <c r="G1268" t="s">
        <v>25</v>
      </c>
      <c r="H1268" t="s">
        <v>193</v>
      </c>
      <c r="I1268">
        <v>143</v>
      </c>
      <c r="J1268" t="s">
        <v>647</v>
      </c>
      <c r="K1268" t="s">
        <v>116</v>
      </c>
      <c r="L1268" t="s">
        <v>117</v>
      </c>
      <c r="M1268" t="s">
        <v>118</v>
      </c>
      <c r="N1268" t="s">
        <v>31</v>
      </c>
      <c r="O1268" t="s">
        <v>119</v>
      </c>
      <c r="P1268" t="s">
        <v>120</v>
      </c>
      <c r="Q1268" t="s">
        <v>121</v>
      </c>
      <c r="R1268" t="s">
        <v>35</v>
      </c>
      <c r="S1268" t="s">
        <v>36</v>
      </c>
      <c r="T1268" t="s">
        <v>122</v>
      </c>
      <c r="U1268" t="s">
        <v>53</v>
      </c>
      <c r="V1268">
        <v>0.30069930069930101</v>
      </c>
      <c r="W1268">
        <v>2005</v>
      </c>
      <c r="X1268">
        <v>5</v>
      </c>
      <c r="Y1268">
        <v>2</v>
      </c>
    </row>
    <row r="1269" spans="1:25" x14ac:dyDescent="0.25">
      <c r="A1269">
        <v>10100</v>
      </c>
      <c r="B1269">
        <v>22</v>
      </c>
      <c r="C1269">
        <v>86.51</v>
      </c>
      <c r="D1269">
        <v>4</v>
      </c>
      <c r="E1269">
        <v>1903.22</v>
      </c>
      <c r="F1269" s="1">
        <v>37627</v>
      </c>
      <c r="G1269" t="s">
        <v>25</v>
      </c>
      <c r="H1269" t="s">
        <v>581</v>
      </c>
      <c r="I1269">
        <v>92</v>
      </c>
      <c r="J1269" t="s">
        <v>648</v>
      </c>
      <c r="K1269" t="s">
        <v>292</v>
      </c>
      <c r="L1269" t="s">
        <v>293</v>
      </c>
      <c r="M1269" t="s">
        <v>294</v>
      </c>
      <c r="N1269" t="s">
        <v>31</v>
      </c>
      <c r="O1269" t="s">
        <v>295</v>
      </c>
      <c r="P1269" t="s">
        <v>296</v>
      </c>
      <c r="Q1269" t="s">
        <v>297</v>
      </c>
      <c r="R1269" t="s">
        <v>35</v>
      </c>
      <c r="S1269" t="s">
        <v>36</v>
      </c>
      <c r="T1269" t="s">
        <v>298</v>
      </c>
      <c r="U1269" t="s">
        <v>38</v>
      </c>
      <c r="V1269">
        <v>5.9673913043478202E-2</v>
      </c>
      <c r="W1269">
        <v>2003</v>
      </c>
      <c r="X1269">
        <v>1</v>
      </c>
      <c r="Y1269">
        <v>1</v>
      </c>
    </row>
    <row r="1270" spans="1:25" x14ac:dyDescent="0.25">
      <c r="A1270">
        <v>10110</v>
      </c>
      <c r="B1270">
        <v>28</v>
      </c>
      <c r="C1270">
        <v>89.27</v>
      </c>
      <c r="D1270">
        <v>8</v>
      </c>
      <c r="E1270">
        <v>2499.56</v>
      </c>
      <c r="F1270" s="1">
        <v>37698</v>
      </c>
      <c r="G1270" t="s">
        <v>25</v>
      </c>
      <c r="H1270" t="s">
        <v>581</v>
      </c>
      <c r="I1270">
        <v>92</v>
      </c>
      <c r="J1270" t="s">
        <v>648</v>
      </c>
      <c r="K1270" t="s">
        <v>517</v>
      </c>
      <c r="L1270" t="s">
        <v>518</v>
      </c>
      <c r="M1270" t="s">
        <v>519</v>
      </c>
      <c r="N1270" t="s">
        <v>31</v>
      </c>
      <c r="O1270" t="s">
        <v>520</v>
      </c>
      <c r="P1270" t="s">
        <v>31</v>
      </c>
      <c r="Q1270" t="s">
        <v>521</v>
      </c>
      <c r="R1270" t="s">
        <v>183</v>
      </c>
      <c r="S1270" t="s">
        <v>45</v>
      </c>
      <c r="T1270" t="s">
        <v>522</v>
      </c>
      <c r="U1270" t="s">
        <v>38</v>
      </c>
      <c r="V1270">
        <v>2.96739130434783E-2</v>
      </c>
      <c r="W1270">
        <v>2003</v>
      </c>
      <c r="X1270">
        <v>3</v>
      </c>
      <c r="Y1270">
        <v>1</v>
      </c>
    </row>
    <row r="1271" spans="1:25" x14ac:dyDescent="0.25">
      <c r="A1271">
        <v>10124</v>
      </c>
      <c r="B1271">
        <v>36</v>
      </c>
      <c r="C1271">
        <v>85.59</v>
      </c>
      <c r="D1271">
        <v>7</v>
      </c>
      <c r="E1271">
        <v>3081.24</v>
      </c>
      <c r="F1271" s="1">
        <v>37762</v>
      </c>
      <c r="G1271" t="s">
        <v>25</v>
      </c>
      <c r="H1271" t="s">
        <v>581</v>
      </c>
      <c r="I1271">
        <v>92</v>
      </c>
      <c r="J1271" t="s">
        <v>648</v>
      </c>
      <c r="K1271" t="s">
        <v>568</v>
      </c>
      <c r="L1271" t="s">
        <v>569</v>
      </c>
      <c r="M1271" t="s">
        <v>570</v>
      </c>
      <c r="N1271" t="s">
        <v>31</v>
      </c>
      <c r="O1271" t="s">
        <v>571</v>
      </c>
      <c r="P1271" t="s">
        <v>572</v>
      </c>
      <c r="Q1271" t="s">
        <v>573</v>
      </c>
      <c r="R1271" t="s">
        <v>35</v>
      </c>
      <c r="S1271" t="s">
        <v>36</v>
      </c>
      <c r="T1271" t="s">
        <v>574</v>
      </c>
      <c r="U1271" t="s">
        <v>53</v>
      </c>
      <c r="V1271">
        <v>6.9673913043478197E-2</v>
      </c>
      <c r="W1271">
        <v>2003</v>
      </c>
      <c r="X1271">
        <v>5</v>
      </c>
      <c r="Y1271">
        <v>2</v>
      </c>
    </row>
    <row r="1272" spans="1:25" x14ac:dyDescent="0.25">
      <c r="A1272">
        <v>10148</v>
      </c>
      <c r="B1272">
        <v>34</v>
      </c>
      <c r="C1272">
        <v>100</v>
      </c>
      <c r="D1272">
        <v>1</v>
      </c>
      <c r="E1272">
        <v>3598.22</v>
      </c>
      <c r="F1272" s="1">
        <v>37875</v>
      </c>
      <c r="G1272" t="s">
        <v>25</v>
      </c>
      <c r="H1272" t="s">
        <v>581</v>
      </c>
      <c r="I1272">
        <v>92</v>
      </c>
      <c r="J1272" t="s">
        <v>648</v>
      </c>
      <c r="K1272" t="s">
        <v>304</v>
      </c>
      <c r="L1272" t="s">
        <v>305</v>
      </c>
      <c r="M1272" t="s">
        <v>306</v>
      </c>
      <c r="N1272" t="s">
        <v>307</v>
      </c>
      <c r="O1272" t="s">
        <v>308</v>
      </c>
      <c r="P1272" t="s">
        <v>169</v>
      </c>
      <c r="Q1272" t="s">
        <v>309</v>
      </c>
      <c r="R1272" t="s">
        <v>101</v>
      </c>
      <c r="S1272" t="s">
        <v>102</v>
      </c>
      <c r="T1272" t="s">
        <v>310</v>
      </c>
      <c r="U1272" t="s">
        <v>53</v>
      </c>
      <c r="V1272">
        <v>-8.6956521739130405E-2</v>
      </c>
      <c r="W1272">
        <v>2003</v>
      </c>
      <c r="X1272">
        <v>9</v>
      </c>
      <c r="Y1272">
        <v>3</v>
      </c>
    </row>
    <row r="1273" spans="1:25" x14ac:dyDescent="0.25">
      <c r="A1273">
        <v>10162</v>
      </c>
      <c r="B1273">
        <v>39</v>
      </c>
      <c r="C1273">
        <v>100</v>
      </c>
      <c r="D1273">
        <v>10</v>
      </c>
      <c r="E1273">
        <v>3912.09</v>
      </c>
      <c r="F1273" s="1">
        <v>37912</v>
      </c>
      <c r="G1273" t="s">
        <v>25</v>
      </c>
      <c r="H1273" t="s">
        <v>581</v>
      </c>
      <c r="I1273">
        <v>92</v>
      </c>
      <c r="J1273" t="s">
        <v>648</v>
      </c>
      <c r="K1273" t="s">
        <v>61</v>
      </c>
      <c r="L1273" t="s">
        <v>62</v>
      </c>
      <c r="M1273" t="s">
        <v>63</v>
      </c>
      <c r="N1273" t="s">
        <v>31</v>
      </c>
      <c r="O1273" t="s">
        <v>64</v>
      </c>
      <c r="P1273" t="s">
        <v>58</v>
      </c>
      <c r="Q1273" t="s">
        <v>31</v>
      </c>
      <c r="R1273" t="s">
        <v>35</v>
      </c>
      <c r="S1273" t="s">
        <v>36</v>
      </c>
      <c r="T1273" t="s">
        <v>65</v>
      </c>
      <c r="U1273" t="s">
        <v>53</v>
      </c>
      <c r="V1273">
        <v>-8.6956521739130405E-2</v>
      </c>
      <c r="W1273">
        <v>2003</v>
      </c>
      <c r="X1273">
        <v>10</v>
      </c>
      <c r="Y1273">
        <v>4</v>
      </c>
    </row>
    <row r="1274" spans="1:25" x14ac:dyDescent="0.25">
      <c r="A1274">
        <v>10173</v>
      </c>
      <c r="B1274">
        <v>21</v>
      </c>
      <c r="C1274">
        <v>75.459999999999994</v>
      </c>
      <c r="D1274">
        <v>14</v>
      </c>
      <c r="E1274">
        <v>1584.66</v>
      </c>
      <c r="F1274" s="1">
        <v>37930</v>
      </c>
      <c r="G1274" t="s">
        <v>25</v>
      </c>
      <c r="H1274" t="s">
        <v>581</v>
      </c>
      <c r="I1274">
        <v>92</v>
      </c>
      <c r="J1274" t="s">
        <v>648</v>
      </c>
      <c r="K1274" t="s">
        <v>583</v>
      </c>
      <c r="L1274" t="s">
        <v>584</v>
      </c>
      <c r="M1274" t="s">
        <v>585</v>
      </c>
      <c r="N1274" t="s">
        <v>31</v>
      </c>
      <c r="O1274" t="s">
        <v>586</v>
      </c>
      <c r="P1274" t="s">
        <v>31</v>
      </c>
      <c r="Q1274" t="s">
        <v>587</v>
      </c>
      <c r="R1274" t="s">
        <v>273</v>
      </c>
      <c r="S1274" t="s">
        <v>45</v>
      </c>
      <c r="T1274" t="s">
        <v>588</v>
      </c>
      <c r="U1274" t="s">
        <v>38</v>
      </c>
      <c r="V1274">
        <v>0.17978260869565199</v>
      </c>
      <c r="W1274">
        <v>2003</v>
      </c>
      <c r="X1274">
        <v>11</v>
      </c>
      <c r="Y1274">
        <v>4</v>
      </c>
    </row>
    <row r="1275" spans="1:25" x14ac:dyDescent="0.25">
      <c r="A1275">
        <v>10182</v>
      </c>
      <c r="B1275">
        <v>36</v>
      </c>
      <c r="C1275">
        <v>100</v>
      </c>
      <c r="D1275">
        <v>11</v>
      </c>
      <c r="E1275">
        <v>3942.72</v>
      </c>
      <c r="F1275" s="1">
        <v>37937</v>
      </c>
      <c r="G1275" t="s">
        <v>25</v>
      </c>
      <c r="H1275" t="s">
        <v>581</v>
      </c>
      <c r="I1275">
        <v>92</v>
      </c>
      <c r="J1275" t="s">
        <v>648</v>
      </c>
      <c r="K1275" t="s">
        <v>287</v>
      </c>
      <c r="L1275" t="s">
        <v>288</v>
      </c>
      <c r="M1275" t="s">
        <v>289</v>
      </c>
      <c r="N1275" t="s">
        <v>31</v>
      </c>
      <c r="O1275" t="s">
        <v>290</v>
      </c>
      <c r="P1275" t="s">
        <v>58</v>
      </c>
      <c r="Q1275" t="s">
        <v>121</v>
      </c>
      <c r="R1275" t="s">
        <v>35</v>
      </c>
      <c r="S1275" t="s">
        <v>36</v>
      </c>
      <c r="T1275" t="s">
        <v>291</v>
      </c>
      <c r="U1275" t="s">
        <v>53</v>
      </c>
      <c r="V1275">
        <v>-8.6956521739130405E-2</v>
      </c>
      <c r="W1275">
        <v>2003</v>
      </c>
      <c r="X1275">
        <v>11</v>
      </c>
      <c r="Y1275">
        <v>4</v>
      </c>
    </row>
    <row r="1276" spans="1:25" x14ac:dyDescent="0.25">
      <c r="A1276">
        <v>10193</v>
      </c>
      <c r="B1276">
        <v>24</v>
      </c>
      <c r="C1276">
        <v>97.55</v>
      </c>
      <c r="D1276">
        <v>15</v>
      </c>
      <c r="E1276">
        <v>2341.1999999999998</v>
      </c>
      <c r="F1276" s="1">
        <v>37946</v>
      </c>
      <c r="G1276" t="s">
        <v>25</v>
      </c>
      <c r="H1276" t="s">
        <v>581</v>
      </c>
      <c r="I1276">
        <v>92</v>
      </c>
      <c r="J1276" t="s">
        <v>648</v>
      </c>
      <c r="K1276" t="s">
        <v>589</v>
      </c>
      <c r="L1276" t="s">
        <v>590</v>
      </c>
      <c r="M1276" t="s">
        <v>591</v>
      </c>
      <c r="N1276" t="s">
        <v>31</v>
      </c>
      <c r="O1276" t="s">
        <v>592</v>
      </c>
      <c r="P1276" t="s">
        <v>99</v>
      </c>
      <c r="Q1276" t="s">
        <v>593</v>
      </c>
      <c r="R1276" t="s">
        <v>101</v>
      </c>
      <c r="S1276" t="s">
        <v>102</v>
      </c>
      <c r="T1276" t="s">
        <v>594</v>
      </c>
      <c r="U1276" t="s">
        <v>38</v>
      </c>
      <c r="V1276">
        <v>-6.0326086956521703E-2</v>
      </c>
      <c r="W1276">
        <v>2003</v>
      </c>
      <c r="X1276">
        <v>11</v>
      </c>
      <c r="Y1276">
        <v>4</v>
      </c>
    </row>
    <row r="1277" spans="1:25" x14ac:dyDescent="0.25">
      <c r="A1277">
        <v>10204</v>
      </c>
      <c r="B1277">
        <v>29</v>
      </c>
      <c r="C1277">
        <v>85.59</v>
      </c>
      <c r="D1277">
        <v>5</v>
      </c>
      <c r="E1277">
        <v>2482.11</v>
      </c>
      <c r="F1277" s="1">
        <v>37957</v>
      </c>
      <c r="G1277" t="s">
        <v>25</v>
      </c>
      <c r="H1277" t="s">
        <v>581</v>
      </c>
      <c r="I1277">
        <v>92</v>
      </c>
      <c r="J1277" t="s">
        <v>648</v>
      </c>
      <c r="K1277" t="s">
        <v>500</v>
      </c>
      <c r="L1277" t="s">
        <v>501</v>
      </c>
      <c r="M1277" t="s">
        <v>502</v>
      </c>
      <c r="N1277" t="s">
        <v>503</v>
      </c>
      <c r="O1277" t="s">
        <v>32</v>
      </c>
      <c r="P1277" t="s">
        <v>33</v>
      </c>
      <c r="Q1277" t="s">
        <v>34</v>
      </c>
      <c r="R1277" t="s">
        <v>35</v>
      </c>
      <c r="S1277" t="s">
        <v>36</v>
      </c>
      <c r="T1277" t="s">
        <v>504</v>
      </c>
      <c r="U1277" t="s">
        <v>38</v>
      </c>
      <c r="V1277">
        <v>6.9673913043478197E-2</v>
      </c>
      <c r="W1277">
        <v>2003</v>
      </c>
      <c r="X1277">
        <v>12</v>
      </c>
      <c r="Y1277">
        <v>4</v>
      </c>
    </row>
    <row r="1278" spans="1:25" x14ac:dyDescent="0.25">
      <c r="A1278">
        <v>10213</v>
      </c>
      <c r="B1278">
        <v>38</v>
      </c>
      <c r="C1278">
        <v>94.79</v>
      </c>
      <c r="D1278">
        <v>1</v>
      </c>
      <c r="E1278">
        <v>3602.02</v>
      </c>
      <c r="F1278" s="1">
        <v>38008</v>
      </c>
      <c r="G1278" t="s">
        <v>25</v>
      </c>
      <c r="H1278" t="s">
        <v>581</v>
      </c>
      <c r="I1278">
        <v>92</v>
      </c>
      <c r="J1278" t="s">
        <v>648</v>
      </c>
      <c r="K1278" t="s">
        <v>366</v>
      </c>
      <c r="L1278" t="s">
        <v>367</v>
      </c>
      <c r="M1278" t="s">
        <v>368</v>
      </c>
      <c r="N1278" t="s">
        <v>31</v>
      </c>
      <c r="O1278" t="s">
        <v>352</v>
      </c>
      <c r="P1278" t="s">
        <v>31</v>
      </c>
      <c r="Q1278" t="s">
        <v>369</v>
      </c>
      <c r="R1278" t="s">
        <v>183</v>
      </c>
      <c r="S1278" t="s">
        <v>45</v>
      </c>
      <c r="T1278" t="s">
        <v>370</v>
      </c>
      <c r="U1278" t="s">
        <v>53</v>
      </c>
      <c r="V1278">
        <v>-3.0326086956521801E-2</v>
      </c>
      <c r="W1278">
        <v>2004</v>
      </c>
      <c r="X1278">
        <v>1</v>
      </c>
      <c r="Y1278">
        <v>1</v>
      </c>
    </row>
    <row r="1279" spans="1:25" x14ac:dyDescent="0.25">
      <c r="A1279">
        <v>10227</v>
      </c>
      <c r="B1279">
        <v>34</v>
      </c>
      <c r="C1279">
        <v>100</v>
      </c>
      <c r="D1279">
        <v>11</v>
      </c>
      <c r="E1279">
        <v>3566.94</v>
      </c>
      <c r="F1279" s="1">
        <v>38048</v>
      </c>
      <c r="G1279" t="s">
        <v>25</v>
      </c>
      <c r="H1279" t="s">
        <v>581</v>
      </c>
      <c r="I1279">
        <v>92</v>
      </c>
      <c r="J1279" t="s">
        <v>648</v>
      </c>
      <c r="K1279" t="s">
        <v>232</v>
      </c>
      <c r="L1279" t="s">
        <v>233</v>
      </c>
      <c r="M1279" t="s">
        <v>234</v>
      </c>
      <c r="N1279" t="s">
        <v>31</v>
      </c>
      <c r="O1279" t="s">
        <v>235</v>
      </c>
      <c r="P1279" t="s">
        <v>31</v>
      </c>
      <c r="Q1279" t="s">
        <v>236</v>
      </c>
      <c r="R1279" t="s">
        <v>44</v>
      </c>
      <c r="S1279" t="s">
        <v>45</v>
      </c>
      <c r="T1279" t="s">
        <v>237</v>
      </c>
      <c r="U1279" t="s">
        <v>53</v>
      </c>
      <c r="V1279">
        <v>-8.6956521739130405E-2</v>
      </c>
      <c r="W1279">
        <v>2004</v>
      </c>
      <c r="X1279">
        <v>3</v>
      </c>
      <c r="Y1279">
        <v>1</v>
      </c>
    </row>
    <row r="1280" spans="1:25" x14ac:dyDescent="0.25">
      <c r="A1280">
        <v>10241</v>
      </c>
      <c r="B1280">
        <v>42</v>
      </c>
      <c r="C1280">
        <v>90.19</v>
      </c>
      <c r="D1280">
        <v>3</v>
      </c>
      <c r="E1280">
        <v>3787.98</v>
      </c>
      <c r="F1280" s="1">
        <v>38090</v>
      </c>
      <c r="G1280" t="s">
        <v>25</v>
      </c>
      <c r="H1280" t="s">
        <v>581</v>
      </c>
      <c r="I1280">
        <v>92</v>
      </c>
      <c r="J1280" t="s">
        <v>648</v>
      </c>
      <c r="K1280" t="s">
        <v>560</v>
      </c>
      <c r="L1280" t="s">
        <v>561</v>
      </c>
      <c r="M1280" t="s">
        <v>562</v>
      </c>
      <c r="N1280" t="s">
        <v>31</v>
      </c>
      <c r="O1280" t="s">
        <v>563</v>
      </c>
      <c r="P1280" t="s">
        <v>31</v>
      </c>
      <c r="Q1280" t="s">
        <v>564</v>
      </c>
      <c r="R1280" t="s">
        <v>44</v>
      </c>
      <c r="S1280" t="s">
        <v>45</v>
      </c>
      <c r="T1280" t="s">
        <v>565</v>
      </c>
      <c r="U1280" t="s">
        <v>53</v>
      </c>
      <c r="V1280">
        <v>1.9673913043478299E-2</v>
      </c>
      <c r="W1280">
        <v>2004</v>
      </c>
      <c r="X1280">
        <v>4</v>
      </c>
      <c r="Y1280">
        <v>2</v>
      </c>
    </row>
    <row r="1281" spans="1:25" x14ac:dyDescent="0.25">
      <c r="A1281">
        <v>10280</v>
      </c>
      <c r="B1281">
        <v>35</v>
      </c>
      <c r="C1281">
        <v>100</v>
      </c>
      <c r="D1281">
        <v>17</v>
      </c>
      <c r="E1281">
        <v>3704.05</v>
      </c>
      <c r="F1281" s="1">
        <v>38216</v>
      </c>
      <c r="G1281" t="s">
        <v>25</v>
      </c>
      <c r="H1281" t="s">
        <v>581</v>
      </c>
      <c r="I1281">
        <v>92</v>
      </c>
      <c r="J1281" t="s">
        <v>648</v>
      </c>
      <c r="K1281" t="s">
        <v>268</v>
      </c>
      <c r="L1281" t="s">
        <v>269</v>
      </c>
      <c r="M1281" t="s">
        <v>270</v>
      </c>
      <c r="N1281" t="s">
        <v>31</v>
      </c>
      <c r="O1281" t="s">
        <v>271</v>
      </c>
      <c r="P1281" t="s">
        <v>31</v>
      </c>
      <c r="Q1281" t="s">
        <v>272</v>
      </c>
      <c r="R1281" t="s">
        <v>273</v>
      </c>
      <c r="S1281" t="s">
        <v>45</v>
      </c>
      <c r="T1281" t="s">
        <v>274</v>
      </c>
      <c r="U1281" t="s">
        <v>53</v>
      </c>
      <c r="V1281">
        <v>-8.6956521739130405E-2</v>
      </c>
      <c r="W1281">
        <v>2004</v>
      </c>
      <c r="X1281">
        <v>8</v>
      </c>
      <c r="Y1281">
        <v>3</v>
      </c>
    </row>
    <row r="1282" spans="1:25" x14ac:dyDescent="0.25">
      <c r="A1282">
        <v>10288</v>
      </c>
      <c r="B1282">
        <v>35</v>
      </c>
      <c r="C1282">
        <v>80.989999999999995</v>
      </c>
      <c r="D1282">
        <v>6</v>
      </c>
      <c r="E1282">
        <v>2834.65</v>
      </c>
      <c r="F1282" s="1">
        <v>38231</v>
      </c>
      <c r="G1282" t="s">
        <v>25</v>
      </c>
      <c r="H1282" t="s">
        <v>581</v>
      </c>
      <c r="I1282">
        <v>92</v>
      </c>
      <c r="J1282" t="s">
        <v>648</v>
      </c>
      <c r="K1282" t="s">
        <v>443</v>
      </c>
      <c r="L1282" t="s">
        <v>444</v>
      </c>
      <c r="M1282" t="s">
        <v>445</v>
      </c>
      <c r="N1282" t="s">
        <v>446</v>
      </c>
      <c r="O1282" t="s">
        <v>210</v>
      </c>
      <c r="P1282" t="s">
        <v>31</v>
      </c>
      <c r="Q1282" t="s">
        <v>447</v>
      </c>
      <c r="R1282" t="s">
        <v>210</v>
      </c>
      <c r="S1282" t="s">
        <v>102</v>
      </c>
      <c r="T1282" t="s">
        <v>448</v>
      </c>
      <c r="U1282" t="s">
        <v>38</v>
      </c>
      <c r="V1282">
        <v>0.11967391304347801</v>
      </c>
      <c r="W1282">
        <v>2004</v>
      </c>
      <c r="X1282">
        <v>9</v>
      </c>
      <c r="Y1282">
        <v>3</v>
      </c>
    </row>
    <row r="1283" spans="1:25" x14ac:dyDescent="0.25">
      <c r="A1283">
        <v>10302</v>
      </c>
      <c r="B1283">
        <v>38</v>
      </c>
      <c r="C1283">
        <v>89.27</v>
      </c>
      <c r="D1283">
        <v>2</v>
      </c>
      <c r="E1283">
        <v>3392.26</v>
      </c>
      <c r="F1283" s="1">
        <v>37900</v>
      </c>
      <c r="G1283" t="s">
        <v>25</v>
      </c>
      <c r="H1283" t="s">
        <v>581</v>
      </c>
      <c r="I1283">
        <v>92</v>
      </c>
      <c r="J1283" t="s">
        <v>648</v>
      </c>
      <c r="K1283" t="s">
        <v>178</v>
      </c>
      <c r="L1283" t="s">
        <v>179</v>
      </c>
      <c r="M1283" t="s">
        <v>180</v>
      </c>
      <c r="N1283" t="s">
        <v>31</v>
      </c>
      <c r="O1283" t="s">
        <v>181</v>
      </c>
      <c r="P1283" t="s">
        <v>31</v>
      </c>
      <c r="Q1283" t="s">
        <v>182</v>
      </c>
      <c r="R1283" t="s">
        <v>183</v>
      </c>
      <c r="S1283" t="s">
        <v>45</v>
      </c>
      <c r="T1283" t="s">
        <v>184</v>
      </c>
      <c r="U1283" t="s">
        <v>53</v>
      </c>
      <c r="V1283">
        <v>2.96739130434783E-2</v>
      </c>
      <c r="W1283">
        <v>2003</v>
      </c>
      <c r="X1283">
        <v>10</v>
      </c>
      <c r="Y1283">
        <v>4</v>
      </c>
    </row>
    <row r="1284" spans="1:25" x14ac:dyDescent="0.25">
      <c r="A1284">
        <v>10311</v>
      </c>
      <c r="B1284">
        <v>41</v>
      </c>
      <c r="C1284">
        <v>81.91</v>
      </c>
      <c r="D1284">
        <v>1</v>
      </c>
      <c r="E1284">
        <v>3358.31</v>
      </c>
      <c r="F1284" s="1">
        <v>38276</v>
      </c>
      <c r="G1284" t="s">
        <v>25</v>
      </c>
      <c r="H1284" t="s">
        <v>581</v>
      </c>
      <c r="I1284">
        <v>92</v>
      </c>
      <c r="J1284" t="s">
        <v>648</v>
      </c>
      <c r="K1284" t="s">
        <v>186</v>
      </c>
      <c r="L1284" t="s">
        <v>187</v>
      </c>
      <c r="M1284" t="s">
        <v>188</v>
      </c>
      <c r="N1284" t="s">
        <v>31</v>
      </c>
      <c r="O1284" t="s">
        <v>189</v>
      </c>
      <c r="P1284" t="s">
        <v>31</v>
      </c>
      <c r="Q1284" t="s">
        <v>190</v>
      </c>
      <c r="R1284" t="s">
        <v>191</v>
      </c>
      <c r="S1284" t="s">
        <v>45</v>
      </c>
      <c r="T1284" t="s">
        <v>192</v>
      </c>
      <c r="U1284" t="s">
        <v>53</v>
      </c>
      <c r="V1284">
        <v>0.109673913043478</v>
      </c>
      <c r="W1284">
        <v>2004</v>
      </c>
      <c r="X1284">
        <v>10</v>
      </c>
      <c r="Y1284">
        <v>4</v>
      </c>
    </row>
    <row r="1285" spans="1:25" x14ac:dyDescent="0.25">
      <c r="A1285">
        <v>10332</v>
      </c>
      <c r="B1285">
        <v>50</v>
      </c>
      <c r="C1285">
        <v>100</v>
      </c>
      <c r="D1285">
        <v>2</v>
      </c>
      <c r="E1285">
        <v>7310</v>
      </c>
      <c r="F1285" s="1">
        <v>38308</v>
      </c>
      <c r="G1285" t="s">
        <v>25</v>
      </c>
      <c r="H1285" t="s">
        <v>581</v>
      </c>
      <c r="I1285">
        <v>92</v>
      </c>
      <c r="J1285" t="s">
        <v>648</v>
      </c>
      <c r="K1285" t="s">
        <v>517</v>
      </c>
      <c r="L1285" t="s">
        <v>518</v>
      </c>
      <c r="M1285" t="s">
        <v>519</v>
      </c>
      <c r="N1285" t="s">
        <v>31</v>
      </c>
      <c r="O1285" t="s">
        <v>520</v>
      </c>
      <c r="P1285" t="s">
        <v>31</v>
      </c>
      <c r="Q1285" t="s">
        <v>521</v>
      </c>
      <c r="R1285" t="s">
        <v>183</v>
      </c>
      <c r="S1285" t="s">
        <v>45</v>
      </c>
      <c r="T1285" t="s">
        <v>522</v>
      </c>
      <c r="U1285" t="s">
        <v>163</v>
      </c>
      <c r="V1285">
        <v>-8.6956521739130405E-2</v>
      </c>
      <c r="W1285">
        <v>2004</v>
      </c>
      <c r="X1285">
        <v>11</v>
      </c>
      <c r="Y1285">
        <v>4</v>
      </c>
    </row>
    <row r="1286" spans="1:25" x14ac:dyDescent="0.25">
      <c r="A1286">
        <v>10344</v>
      </c>
      <c r="B1286">
        <v>21</v>
      </c>
      <c r="C1286">
        <v>100</v>
      </c>
      <c r="D1286">
        <v>4</v>
      </c>
      <c r="E1286">
        <v>2203.11</v>
      </c>
      <c r="F1286" s="1">
        <v>38316</v>
      </c>
      <c r="G1286" t="s">
        <v>25</v>
      </c>
      <c r="H1286" t="s">
        <v>581</v>
      </c>
      <c r="I1286">
        <v>92</v>
      </c>
      <c r="J1286" t="s">
        <v>648</v>
      </c>
      <c r="K1286" t="s">
        <v>457</v>
      </c>
      <c r="L1286" t="s">
        <v>458</v>
      </c>
      <c r="M1286" t="s">
        <v>459</v>
      </c>
      <c r="N1286" t="s">
        <v>31</v>
      </c>
      <c r="O1286" t="s">
        <v>460</v>
      </c>
      <c r="P1286" t="s">
        <v>31</v>
      </c>
      <c r="Q1286" t="s">
        <v>461</v>
      </c>
      <c r="R1286" t="s">
        <v>44</v>
      </c>
      <c r="S1286" t="s">
        <v>45</v>
      </c>
      <c r="T1286" t="s">
        <v>462</v>
      </c>
      <c r="U1286" t="s">
        <v>38</v>
      </c>
      <c r="V1286">
        <v>-8.6956521739130405E-2</v>
      </c>
      <c r="W1286">
        <v>2004</v>
      </c>
      <c r="X1286">
        <v>11</v>
      </c>
      <c r="Y1286">
        <v>4</v>
      </c>
    </row>
    <row r="1287" spans="1:25" x14ac:dyDescent="0.25">
      <c r="A1287">
        <v>10367</v>
      </c>
      <c r="B1287">
        <v>43</v>
      </c>
      <c r="C1287">
        <v>62.72</v>
      </c>
      <c r="D1287">
        <v>8</v>
      </c>
      <c r="E1287">
        <v>2696.96</v>
      </c>
      <c r="F1287" s="1">
        <v>38364</v>
      </c>
      <c r="G1287" t="s">
        <v>432</v>
      </c>
      <c r="H1287" t="s">
        <v>581</v>
      </c>
      <c r="I1287">
        <v>92</v>
      </c>
      <c r="J1287" t="s">
        <v>648</v>
      </c>
      <c r="K1287" t="s">
        <v>54</v>
      </c>
      <c r="L1287" t="s">
        <v>55</v>
      </c>
      <c r="M1287" t="s">
        <v>56</v>
      </c>
      <c r="N1287" t="s">
        <v>31</v>
      </c>
      <c r="O1287" t="s">
        <v>57</v>
      </c>
      <c r="P1287" t="s">
        <v>58</v>
      </c>
      <c r="Q1287" t="s">
        <v>59</v>
      </c>
      <c r="R1287" t="s">
        <v>35</v>
      </c>
      <c r="S1287" t="s">
        <v>36</v>
      </c>
      <c r="T1287" t="s">
        <v>60</v>
      </c>
      <c r="U1287" t="s">
        <v>38</v>
      </c>
      <c r="V1287">
        <v>0.31826086956521699</v>
      </c>
      <c r="W1287">
        <v>2005</v>
      </c>
      <c r="X1287">
        <v>1</v>
      </c>
      <c r="Y1287">
        <v>1</v>
      </c>
    </row>
    <row r="1288" spans="1:25" x14ac:dyDescent="0.25">
      <c r="A1288">
        <v>10380</v>
      </c>
      <c r="B1288">
        <v>32</v>
      </c>
      <c r="C1288">
        <v>100</v>
      </c>
      <c r="D1288">
        <v>1</v>
      </c>
      <c r="E1288">
        <v>3376.64</v>
      </c>
      <c r="F1288" s="1">
        <v>38399</v>
      </c>
      <c r="G1288" t="s">
        <v>25</v>
      </c>
      <c r="H1288" t="s">
        <v>581</v>
      </c>
      <c r="I1288">
        <v>92</v>
      </c>
      <c r="J1288" t="s">
        <v>648</v>
      </c>
      <c r="K1288" t="s">
        <v>186</v>
      </c>
      <c r="L1288" t="s">
        <v>187</v>
      </c>
      <c r="M1288" t="s">
        <v>188</v>
      </c>
      <c r="N1288" t="s">
        <v>31</v>
      </c>
      <c r="O1288" t="s">
        <v>189</v>
      </c>
      <c r="P1288" t="s">
        <v>31</v>
      </c>
      <c r="Q1288" t="s">
        <v>190</v>
      </c>
      <c r="R1288" t="s">
        <v>191</v>
      </c>
      <c r="S1288" t="s">
        <v>45</v>
      </c>
      <c r="T1288" t="s">
        <v>192</v>
      </c>
      <c r="U1288" t="s">
        <v>53</v>
      </c>
      <c r="V1288">
        <v>-8.6956521739130405E-2</v>
      </c>
      <c r="W1288">
        <v>2005</v>
      </c>
      <c r="X1288">
        <v>2</v>
      </c>
      <c r="Y1288">
        <v>1</v>
      </c>
    </row>
    <row r="1289" spans="1:25" x14ac:dyDescent="0.25">
      <c r="A1289">
        <v>10407</v>
      </c>
      <c r="B1289">
        <v>6</v>
      </c>
      <c r="C1289">
        <v>90.19</v>
      </c>
      <c r="D1289">
        <v>3</v>
      </c>
      <c r="E1289">
        <v>541.14</v>
      </c>
      <c r="F1289" s="1">
        <v>38464</v>
      </c>
      <c r="G1289" t="s">
        <v>425</v>
      </c>
      <c r="H1289" t="s">
        <v>581</v>
      </c>
      <c r="I1289">
        <v>92</v>
      </c>
      <c r="J1289" t="s">
        <v>648</v>
      </c>
      <c r="K1289" t="s">
        <v>420</v>
      </c>
      <c r="L1289" t="s">
        <v>421</v>
      </c>
      <c r="M1289" t="s">
        <v>422</v>
      </c>
      <c r="N1289" t="s">
        <v>31</v>
      </c>
      <c r="O1289" t="s">
        <v>423</v>
      </c>
      <c r="P1289" t="s">
        <v>58</v>
      </c>
      <c r="Q1289" t="s">
        <v>70</v>
      </c>
      <c r="R1289" t="s">
        <v>35</v>
      </c>
      <c r="S1289" t="s">
        <v>36</v>
      </c>
      <c r="T1289" t="s">
        <v>424</v>
      </c>
      <c r="U1289" t="s">
        <v>38</v>
      </c>
      <c r="V1289">
        <v>1.9673913043478299E-2</v>
      </c>
      <c r="W1289">
        <v>2005</v>
      </c>
      <c r="X1289">
        <v>4</v>
      </c>
      <c r="Y1289">
        <v>2</v>
      </c>
    </row>
    <row r="1290" spans="1:25" x14ac:dyDescent="0.25">
      <c r="A1290">
        <v>10420</v>
      </c>
      <c r="B1290">
        <v>66</v>
      </c>
      <c r="C1290">
        <v>92.95</v>
      </c>
      <c r="D1290">
        <v>6</v>
      </c>
      <c r="E1290">
        <v>6134.7</v>
      </c>
      <c r="F1290" s="1">
        <v>38501</v>
      </c>
      <c r="G1290" t="s">
        <v>318</v>
      </c>
      <c r="H1290" t="s">
        <v>581</v>
      </c>
      <c r="I1290">
        <v>92</v>
      </c>
      <c r="J1290" t="s">
        <v>648</v>
      </c>
      <c r="K1290" t="s">
        <v>164</v>
      </c>
      <c r="L1290" t="s">
        <v>165</v>
      </c>
      <c r="M1290" t="s">
        <v>166</v>
      </c>
      <c r="N1290" t="s">
        <v>167</v>
      </c>
      <c r="O1290" t="s">
        <v>168</v>
      </c>
      <c r="P1290" t="s">
        <v>169</v>
      </c>
      <c r="Q1290" t="s">
        <v>170</v>
      </c>
      <c r="R1290" t="s">
        <v>101</v>
      </c>
      <c r="S1290" t="s">
        <v>102</v>
      </c>
      <c r="T1290" t="s">
        <v>171</v>
      </c>
      <c r="U1290" t="s">
        <v>53</v>
      </c>
      <c r="V1290">
        <v>-1.0326086956521799E-2</v>
      </c>
      <c r="W1290">
        <v>2005</v>
      </c>
      <c r="X1290">
        <v>5</v>
      </c>
      <c r="Y1290">
        <v>2</v>
      </c>
    </row>
    <row r="1291" spans="1:25" x14ac:dyDescent="0.25">
      <c r="A1291">
        <v>10105</v>
      </c>
      <c r="B1291">
        <v>41</v>
      </c>
      <c r="C1291">
        <v>82.5</v>
      </c>
      <c r="D1291">
        <v>10</v>
      </c>
      <c r="E1291">
        <v>3382.5</v>
      </c>
      <c r="F1291" s="1">
        <v>37663</v>
      </c>
      <c r="G1291" t="s">
        <v>25</v>
      </c>
      <c r="H1291" t="s">
        <v>581</v>
      </c>
      <c r="I1291">
        <v>87</v>
      </c>
      <c r="J1291" t="s">
        <v>649</v>
      </c>
      <c r="K1291" t="s">
        <v>342</v>
      </c>
      <c r="L1291" t="s">
        <v>343</v>
      </c>
      <c r="M1291" t="s">
        <v>344</v>
      </c>
      <c r="N1291" t="s">
        <v>31</v>
      </c>
      <c r="O1291" t="s">
        <v>345</v>
      </c>
      <c r="P1291" t="s">
        <v>31</v>
      </c>
      <c r="Q1291" t="s">
        <v>346</v>
      </c>
      <c r="R1291" t="s">
        <v>347</v>
      </c>
      <c r="S1291" t="s">
        <v>45</v>
      </c>
      <c r="T1291" t="s">
        <v>348</v>
      </c>
      <c r="U1291" t="s">
        <v>53</v>
      </c>
      <c r="V1291">
        <v>5.1724137931034503E-2</v>
      </c>
      <c r="W1291">
        <v>2003</v>
      </c>
      <c r="X1291">
        <v>2</v>
      </c>
      <c r="Y1291">
        <v>1</v>
      </c>
    </row>
    <row r="1292" spans="1:25" x14ac:dyDescent="0.25">
      <c r="A1292">
        <v>10117</v>
      </c>
      <c r="B1292">
        <v>23</v>
      </c>
      <c r="C1292">
        <v>97.42</v>
      </c>
      <c r="D1292">
        <v>4</v>
      </c>
      <c r="E1292">
        <v>2240.66</v>
      </c>
      <c r="F1292" s="1">
        <v>37727</v>
      </c>
      <c r="G1292" t="s">
        <v>25</v>
      </c>
      <c r="H1292" t="s">
        <v>581</v>
      </c>
      <c r="I1292">
        <v>87</v>
      </c>
      <c r="J1292" t="s">
        <v>649</v>
      </c>
      <c r="K1292" t="s">
        <v>207</v>
      </c>
      <c r="L1292" t="s">
        <v>208</v>
      </c>
      <c r="M1292" t="s">
        <v>209</v>
      </c>
      <c r="N1292" t="s">
        <v>31</v>
      </c>
      <c r="O1292" t="s">
        <v>210</v>
      </c>
      <c r="P1292" t="s">
        <v>31</v>
      </c>
      <c r="Q1292" t="s">
        <v>211</v>
      </c>
      <c r="R1292" t="s">
        <v>210</v>
      </c>
      <c r="S1292" t="s">
        <v>212</v>
      </c>
      <c r="T1292" t="s">
        <v>213</v>
      </c>
      <c r="U1292" t="s">
        <v>38</v>
      </c>
      <c r="V1292">
        <v>-0.119770114942529</v>
      </c>
      <c r="W1292">
        <v>2003</v>
      </c>
      <c r="X1292">
        <v>4</v>
      </c>
      <c r="Y1292">
        <v>2</v>
      </c>
    </row>
    <row r="1293" spans="1:25" x14ac:dyDescent="0.25">
      <c r="A1293">
        <v>10128</v>
      </c>
      <c r="B1293">
        <v>43</v>
      </c>
      <c r="C1293">
        <v>92.16</v>
      </c>
      <c r="D1293">
        <v>1</v>
      </c>
      <c r="E1293">
        <v>3962.88</v>
      </c>
      <c r="F1293" s="1">
        <v>37778</v>
      </c>
      <c r="G1293" t="s">
        <v>25</v>
      </c>
      <c r="H1293" t="s">
        <v>581</v>
      </c>
      <c r="I1293">
        <v>87</v>
      </c>
      <c r="J1293" t="s">
        <v>649</v>
      </c>
      <c r="K1293" t="s">
        <v>186</v>
      </c>
      <c r="L1293" t="s">
        <v>187</v>
      </c>
      <c r="M1293" t="s">
        <v>188</v>
      </c>
      <c r="N1293" t="s">
        <v>31</v>
      </c>
      <c r="O1293" t="s">
        <v>189</v>
      </c>
      <c r="P1293" t="s">
        <v>31</v>
      </c>
      <c r="Q1293" t="s">
        <v>190</v>
      </c>
      <c r="R1293" t="s">
        <v>191</v>
      </c>
      <c r="S1293" t="s">
        <v>45</v>
      </c>
      <c r="T1293" t="s">
        <v>192</v>
      </c>
      <c r="U1293" t="s">
        <v>53</v>
      </c>
      <c r="V1293">
        <v>-5.9310344827586202E-2</v>
      </c>
      <c r="W1293">
        <v>2003</v>
      </c>
      <c r="X1293">
        <v>6</v>
      </c>
      <c r="Y1293">
        <v>2</v>
      </c>
    </row>
    <row r="1294" spans="1:25" x14ac:dyDescent="0.25">
      <c r="A1294">
        <v>10142</v>
      </c>
      <c r="B1294">
        <v>24</v>
      </c>
      <c r="C1294">
        <v>70.22</v>
      </c>
      <c r="D1294">
        <v>7</v>
      </c>
      <c r="E1294">
        <v>1685.28</v>
      </c>
      <c r="F1294" s="1">
        <v>37841</v>
      </c>
      <c r="G1294" t="s">
        <v>25</v>
      </c>
      <c r="H1294" t="s">
        <v>581</v>
      </c>
      <c r="I1294">
        <v>87</v>
      </c>
      <c r="J1294" t="s">
        <v>649</v>
      </c>
      <c r="K1294" t="s">
        <v>287</v>
      </c>
      <c r="L1294" t="s">
        <v>288</v>
      </c>
      <c r="M1294" t="s">
        <v>289</v>
      </c>
      <c r="N1294" t="s">
        <v>31</v>
      </c>
      <c r="O1294" t="s">
        <v>290</v>
      </c>
      <c r="P1294" t="s">
        <v>58</v>
      </c>
      <c r="Q1294" t="s">
        <v>121</v>
      </c>
      <c r="R1294" t="s">
        <v>35</v>
      </c>
      <c r="S1294" t="s">
        <v>36</v>
      </c>
      <c r="T1294" t="s">
        <v>291</v>
      </c>
      <c r="U1294" t="s">
        <v>38</v>
      </c>
      <c r="V1294">
        <v>0.192873563218391</v>
      </c>
      <c r="W1294">
        <v>2003</v>
      </c>
      <c r="X1294">
        <v>8</v>
      </c>
      <c r="Y1294">
        <v>3</v>
      </c>
    </row>
    <row r="1295" spans="1:25" x14ac:dyDescent="0.25">
      <c r="A1295">
        <v>10153</v>
      </c>
      <c r="B1295">
        <v>22</v>
      </c>
      <c r="C1295">
        <v>83.38</v>
      </c>
      <c r="D1295">
        <v>6</v>
      </c>
      <c r="E1295">
        <v>1834.36</v>
      </c>
      <c r="F1295" s="1">
        <v>37892</v>
      </c>
      <c r="G1295" t="s">
        <v>25</v>
      </c>
      <c r="H1295" t="s">
        <v>581</v>
      </c>
      <c r="I1295">
        <v>87</v>
      </c>
      <c r="J1295" t="s">
        <v>649</v>
      </c>
      <c r="K1295" t="s">
        <v>186</v>
      </c>
      <c r="L1295" t="s">
        <v>187</v>
      </c>
      <c r="M1295" t="s">
        <v>188</v>
      </c>
      <c r="N1295" t="s">
        <v>31</v>
      </c>
      <c r="O1295" t="s">
        <v>189</v>
      </c>
      <c r="P1295" t="s">
        <v>31</v>
      </c>
      <c r="Q1295" t="s">
        <v>190</v>
      </c>
      <c r="R1295" t="s">
        <v>191</v>
      </c>
      <c r="S1295" t="s">
        <v>45</v>
      </c>
      <c r="T1295" t="s">
        <v>192</v>
      </c>
      <c r="U1295" t="s">
        <v>38</v>
      </c>
      <c r="V1295">
        <v>4.1609195402298897E-2</v>
      </c>
      <c r="W1295">
        <v>2003</v>
      </c>
      <c r="X1295">
        <v>9</v>
      </c>
      <c r="Y1295">
        <v>3</v>
      </c>
    </row>
    <row r="1296" spans="1:25" x14ac:dyDescent="0.25">
      <c r="A1296">
        <v>10166</v>
      </c>
      <c r="B1296">
        <v>26</v>
      </c>
      <c r="C1296">
        <v>73.73</v>
      </c>
      <c r="D1296">
        <v>1</v>
      </c>
      <c r="E1296">
        <v>1916.98</v>
      </c>
      <c r="F1296" s="1">
        <v>37915</v>
      </c>
      <c r="G1296" t="s">
        <v>25</v>
      </c>
      <c r="H1296" t="s">
        <v>581</v>
      </c>
      <c r="I1296">
        <v>87</v>
      </c>
      <c r="J1296" t="s">
        <v>649</v>
      </c>
      <c r="K1296" t="s">
        <v>172</v>
      </c>
      <c r="L1296" t="s">
        <v>173</v>
      </c>
      <c r="M1296" t="s">
        <v>174</v>
      </c>
      <c r="N1296" t="s">
        <v>31</v>
      </c>
      <c r="O1296" t="s">
        <v>175</v>
      </c>
      <c r="P1296" t="s">
        <v>133</v>
      </c>
      <c r="Q1296" t="s">
        <v>176</v>
      </c>
      <c r="R1296" t="s">
        <v>35</v>
      </c>
      <c r="S1296" t="s">
        <v>36</v>
      </c>
      <c r="T1296" t="s">
        <v>177</v>
      </c>
      <c r="U1296" t="s">
        <v>38</v>
      </c>
      <c r="V1296">
        <v>0.152528735632184</v>
      </c>
      <c r="W1296">
        <v>2003</v>
      </c>
      <c r="X1296">
        <v>10</v>
      </c>
      <c r="Y1296">
        <v>4</v>
      </c>
    </row>
    <row r="1297" spans="1:25" x14ac:dyDescent="0.25">
      <c r="A1297">
        <v>10177</v>
      </c>
      <c r="B1297">
        <v>35</v>
      </c>
      <c r="C1297">
        <v>74.599999999999994</v>
      </c>
      <c r="D1297">
        <v>8</v>
      </c>
      <c r="E1297">
        <v>2611</v>
      </c>
      <c r="F1297" s="1">
        <v>37932</v>
      </c>
      <c r="G1297" t="s">
        <v>25</v>
      </c>
      <c r="H1297" t="s">
        <v>581</v>
      </c>
      <c r="I1297">
        <v>87</v>
      </c>
      <c r="J1297" t="s">
        <v>649</v>
      </c>
      <c r="K1297" t="s">
        <v>513</v>
      </c>
      <c r="L1297" t="s">
        <v>514</v>
      </c>
      <c r="M1297" t="s">
        <v>515</v>
      </c>
      <c r="N1297" t="s">
        <v>31</v>
      </c>
      <c r="O1297" t="s">
        <v>189</v>
      </c>
      <c r="P1297" t="s">
        <v>31</v>
      </c>
      <c r="Q1297" t="s">
        <v>205</v>
      </c>
      <c r="R1297" t="s">
        <v>191</v>
      </c>
      <c r="S1297" t="s">
        <v>45</v>
      </c>
      <c r="T1297" t="s">
        <v>516</v>
      </c>
      <c r="U1297" t="s">
        <v>38</v>
      </c>
      <c r="V1297">
        <v>0.14252873563218399</v>
      </c>
      <c r="W1297">
        <v>2003</v>
      </c>
      <c r="X1297">
        <v>11</v>
      </c>
      <c r="Y1297">
        <v>4</v>
      </c>
    </row>
    <row r="1298" spans="1:25" x14ac:dyDescent="0.25">
      <c r="A1298">
        <v>10185</v>
      </c>
      <c r="B1298">
        <v>47</v>
      </c>
      <c r="C1298">
        <v>77.239999999999995</v>
      </c>
      <c r="D1298">
        <v>8</v>
      </c>
      <c r="E1298">
        <v>3630.28</v>
      </c>
      <c r="F1298" s="1">
        <v>37939</v>
      </c>
      <c r="G1298" t="s">
        <v>25</v>
      </c>
      <c r="H1298" t="s">
        <v>581</v>
      </c>
      <c r="I1298">
        <v>87</v>
      </c>
      <c r="J1298" t="s">
        <v>649</v>
      </c>
      <c r="K1298" t="s">
        <v>355</v>
      </c>
      <c r="L1298" t="s">
        <v>356</v>
      </c>
      <c r="M1298" t="s">
        <v>357</v>
      </c>
      <c r="N1298" t="s">
        <v>31</v>
      </c>
      <c r="O1298" t="s">
        <v>175</v>
      </c>
      <c r="P1298" t="s">
        <v>133</v>
      </c>
      <c r="Q1298" t="s">
        <v>176</v>
      </c>
      <c r="R1298" t="s">
        <v>35</v>
      </c>
      <c r="S1298" t="s">
        <v>36</v>
      </c>
      <c r="T1298" t="s">
        <v>358</v>
      </c>
      <c r="U1298" t="s">
        <v>53</v>
      </c>
      <c r="V1298">
        <v>0.112183908045977</v>
      </c>
      <c r="W1298">
        <v>2003</v>
      </c>
      <c r="X1298">
        <v>11</v>
      </c>
      <c r="Y1298">
        <v>4</v>
      </c>
    </row>
    <row r="1299" spans="1:25" x14ac:dyDescent="0.25">
      <c r="A1299">
        <v>10197</v>
      </c>
      <c r="B1299">
        <v>50</v>
      </c>
      <c r="C1299">
        <v>100</v>
      </c>
      <c r="D1299">
        <v>14</v>
      </c>
      <c r="E1299">
        <v>5090.5</v>
      </c>
      <c r="F1299" s="1">
        <v>37951</v>
      </c>
      <c r="G1299" t="s">
        <v>25</v>
      </c>
      <c r="H1299" t="s">
        <v>581</v>
      </c>
      <c r="I1299">
        <v>87</v>
      </c>
      <c r="J1299" t="s">
        <v>649</v>
      </c>
      <c r="K1299" t="s">
        <v>371</v>
      </c>
      <c r="L1299" t="s">
        <v>372</v>
      </c>
      <c r="M1299" t="s">
        <v>373</v>
      </c>
      <c r="N1299" t="s">
        <v>31</v>
      </c>
      <c r="O1299" t="s">
        <v>374</v>
      </c>
      <c r="P1299" t="s">
        <v>31</v>
      </c>
      <c r="Q1299" t="s">
        <v>375</v>
      </c>
      <c r="R1299" t="s">
        <v>191</v>
      </c>
      <c r="S1299" t="s">
        <v>45</v>
      </c>
      <c r="T1299" t="s">
        <v>376</v>
      </c>
      <c r="U1299" t="s">
        <v>53</v>
      </c>
      <c r="V1299">
        <v>-0.14942528735632199</v>
      </c>
      <c r="W1299">
        <v>2003</v>
      </c>
      <c r="X1299">
        <v>11</v>
      </c>
      <c r="Y1299">
        <v>4</v>
      </c>
    </row>
    <row r="1300" spans="1:25" x14ac:dyDescent="0.25">
      <c r="A1300">
        <v>10208</v>
      </c>
      <c r="B1300">
        <v>45</v>
      </c>
      <c r="C1300">
        <v>87.77</v>
      </c>
      <c r="D1300">
        <v>8</v>
      </c>
      <c r="E1300">
        <v>3949.65</v>
      </c>
      <c r="F1300" s="1">
        <v>37988</v>
      </c>
      <c r="G1300" t="s">
        <v>25</v>
      </c>
      <c r="H1300" t="s">
        <v>581</v>
      </c>
      <c r="I1300">
        <v>87</v>
      </c>
      <c r="J1300" t="s">
        <v>649</v>
      </c>
      <c r="K1300" t="s">
        <v>232</v>
      </c>
      <c r="L1300" t="s">
        <v>233</v>
      </c>
      <c r="M1300" t="s">
        <v>234</v>
      </c>
      <c r="N1300" t="s">
        <v>31</v>
      </c>
      <c r="O1300" t="s">
        <v>235</v>
      </c>
      <c r="P1300" t="s">
        <v>31</v>
      </c>
      <c r="Q1300" t="s">
        <v>236</v>
      </c>
      <c r="R1300" t="s">
        <v>44</v>
      </c>
      <c r="S1300" t="s">
        <v>45</v>
      </c>
      <c r="T1300" t="s">
        <v>237</v>
      </c>
      <c r="U1300" t="s">
        <v>53</v>
      </c>
      <c r="V1300">
        <v>-8.8505747126436298E-3</v>
      </c>
      <c r="W1300">
        <v>2004</v>
      </c>
      <c r="X1300">
        <v>1</v>
      </c>
      <c r="Y1300">
        <v>1</v>
      </c>
    </row>
    <row r="1301" spans="1:25" x14ac:dyDescent="0.25">
      <c r="A1301">
        <v>10221</v>
      </c>
      <c r="B1301">
        <v>39</v>
      </c>
      <c r="C1301">
        <v>89.53</v>
      </c>
      <c r="D1301">
        <v>2</v>
      </c>
      <c r="E1301">
        <v>3491.67</v>
      </c>
      <c r="F1301" s="1">
        <v>38035</v>
      </c>
      <c r="G1301" t="s">
        <v>25</v>
      </c>
      <c r="H1301" t="s">
        <v>581</v>
      </c>
      <c r="I1301">
        <v>87</v>
      </c>
      <c r="J1301" t="s">
        <v>649</v>
      </c>
      <c r="K1301" t="s">
        <v>388</v>
      </c>
      <c r="L1301" t="s">
        <v>389</v>
      </c>
      <c r="M1301" t="s">
        <v>390</v>
      </c>
      <c r="N1301" t="s">
        <v>31</v>
      </c>
      <c r="O1301" t="s">
        <v>391</v>
      </c>
      <c r="P1301" t="s">
        <v>31</v>
      </c>
      <c r="Q1301" t="s">
        <v>392</v>
      </c>
      <c r="R1301" t="s">
        <v>393</v>
      </c>
      <c r="S1301" t="s">
        <v>45</v>
      </c>
      <c r="T1301" t="s">
        <v>394</v>
      </c>
      <c r="U1301" t="s">
        <v>53</v>
      </c>
      <c r="V1301">
        <v>-2.9080459770114999E-2</v>
      </c>
      <c r="W1301">
        <v>2004</v>
      </c>
      <c r="X1301">
        <v>2</v>
      </c>
      <c r="Y1301">
        <v>1</v>
      </c>
    </row>
    <row r="1302" spans="1:25" x14ac:dyDescent="0.25">
      <c r="A1302">
        <v>10232</v>
      </c>
      <c r="B1302">
        <v>23</v>
      </c>
      <c r="C1302">
        <v>89.53</v>
      </c>
      <c r="D1302">
        <v>5</v>
      </c>
      <c r="E1302">
        <v>2059.19</v>
      </c>
      <c r="F1302" s="1">
        <v>38066</v>
      </c>
      <c r="G1302" t="s">
        <v>25</v>
      </c>
      <c r="H1302" t="s">
        <v>581</v>
      </c>
      <c r="I1302">
        <v>87</v>
      </c>
      <c r="J1302" t="s">
        <v>649</v>
      </c>
      <c r="K1302" t="s">
        <v>407</v>
      </c>
      <c r="L1302" t="s">
        <v>408</v>
      </c>
      <c r="M1302" t="s">
        <v>409</v>
      </c>
      <c r="N1302" t="s">
        <v>31</v>
      </c>
      <c r="O1302" t="s">
        <v>410</v>
      </c>
      <c r="P1302" t="s">
        <v>411</v>
      </c>
      <c r="Q1302" t="s">
        <v>412</v>
      </c>
      <c r="R1302" t="s">
        <v>183</v>
      </c>
      <c r="S1302" t="s">
        <v>45</v>
      </c>
      <c r="T1302" t="s">
        <v>413</v>
      </c>
      <c r="U1302" t="s">
        <v>38</v>
      </c>
      <c r="V1302">
        <v>-2.9080459770114999E-2</v>
      </c>
      <c r="W1302">
        <v>2004</v>
      </c>
      <c r="X1302">
        <v>3</v>
      </c>
      <c r="Y1302">
        <v>1</v>
      </c>
    </row>
    <row r="1303" spans="1:25" x14ac:dyDescent="0.25">
      <c r="A1303">
        <v>10248</v>
      </c>
      <c r="B1303">
        <v>42</v>
      </c>
      <c r="C1303">
        <v>75.48</v>
      </c>
      <c r="D1303">
        <v>11</v>
      </c>
      <c r="E1303">
        <v>3170.16</v>
      </c>
      <c r="F1303" s="1">
        <v>38114</v>
      </c>
      <c r="G1303" t="s">
        <v>359</v>
      </c>
      <c r="H1303" t="s">
        <v>581</v>
      </c>
      <c r="I1303">
        <v>87</v>
      </c>
      <c r="J1303" t="s">
        <v>649</v>
      </c>
      <c r="K1303" t="s">
        <v>28</v>
      </c>
      <c r="L1303" t="s">
        <v>29</v>
      </c>
      <c r="M1303" t="s">
        <v>30</v>
      </c>
      <c r="N1303" t="s">
        <v>31</v>
      </c>
      <c r="O1303" t="s">
        <v>32</v>
      </c>
      <c r="P1303" t="s">
        <v>33</v>
      </c>
      <c r="Q1303" t="s">
        <v>34</v>
      </c>
      <c r="R1303" t="s">
        <v>35</v>
      </c>
      <c r="S1303" t="s">
        <v>36</v>
      </c>
      <c r="T1303" t="s">
        <v>37</v>
      </c>
      <c r="U1303" t="s">
        <v>53</v>
      </c>
      <c r="V1303">
        <v>0.132413793103448</v>
      </c>
      <c r="W1303">
        <v>2004</v>
      </c>
      <c r="X1303">
        <v>5</v>
      </c>
      <c r="Y1303">
        <v>2</v>
      </c>
    </row>
    <row r="1304" spans="1:25" x14ac:dyDescent="0.25">
      <c r="A1304">
        <v>10261</v>
      </c>
      <c r="B1304">
        <v>20</v>
      </c>
      <c r="C1304">
        <v>89.53</v>
      </c>
      <c r="D1304">
        <v>9</v>
      </c>
      <c r="E1304">
        <v>1790.6</v>
      </c>
      <c r="F1304" s="1">
        <v>38155</v>
      </c>
      <c r="G1304" t="s">
        <v>25</v>
      </c>
      <c r="H1304" t="s">
        <v>581</v>
      </c>
      <c r="I1304">
        <v>87</v>
      </c>
      <c r="J1304" t="s">
        <v>649</v>
      </c>
      <c r="K1304" t="s">
        <v>311</v>
      </c>
      <c r="L1304" t="s">
        <v>312</v>
      </c>
      <c r="M1304" t="s">
        <v>313</v>
      </c>
      <c r="N1304" t="s">
        <v>31</v>
      </c>
      <c r="O1304" t="s">
        <v>314</v>
      </c>
      <c r="P1304" t="s">
        <v>315</v>
      </c>
      <c r="Q1304" t="s">
        <v>316</v>
      </c>
      <c r="R1304" t="s">
        <v>244</v>
      </c>
      <c r="S1304" t="s">
        <v>36</v>
      </c>
      <c r="T1304" t="s">
        <v>317</v>
      </c>
      <c r="U1304" t="s">
        <v>38</v>
      </c>
      <c r="V1304">
        <v>-2.9080459770114999E-2</v>
      </c>
      <c r="W1304">
        <v>2004</v>
      </c>
      <c r="X1304">
        <v>6</v>
      </c>
      <c r="Y1304">
        <v>2</v>
      </c>
    </row>
    <row r="1305" spans="1:25" x14ac:dyDescent="0.25">
      <c r="A1305">
        <v>10273</v>
      </c>
      <c r="B1305">
        <v>33</v>
      </c>
      <c r="C1305">
        <v>71.09</v>
      </c>
      <c r="D1305">
        <v>12</v>
      </c>
      <c r="E1305">
        <v>2345.9699999999998</v>
      </c>
      <c r="F1305" s="1">
        <v>38189</v>
      </c>
      <c r="G1305" t="s">
        <v>25</v>
      </c>
      <c r="H1305" t="s">
        <v>581</v>
      </c>
      <c r="I1305">
        <v>87</v>
      </c>
      <c r="J1305" t="s">
        <v>649</v>
      </c>
      <c r="K1305" t="s">
        <v>388</v>
      </c>
      <c r="L1305" t="s">
        <v>389</v>
      </c>
      <c r="M1305" t="s">
        <v>390</v>
      </c>
      <c r="N1305" t="s">
        <v>31</v>
      </c>
      <c r="O1305" t="s">
        <v>391</v>
      </c>
      <c r="P1305" t="s">
        <v>31</v>
      </c>
      <c r="Q1305" t="s">
        <v>392</v>
      </c>
      <c r="R1305" t="s">
        <v>393</v>
      </c>
      <c r="S1305" t="s">
        <v>45</v>
      </c>
      <c r="T1305" t="s">
        <v>394</v>
      </c>
      <c r="U1305" t="s">
        <v>38</v>
      </c>
      <c r="V1305">
        <v>0.18287356321839099</v>
      </c>
      <c r="W1305">
        <v>2004</v>
      </c>
      <c r="X1305">
        <v>7</v>
      </c>
      <c r="Y1305">
        <v>3</v>
      </c>
    </row>
    <row r="1306" spans="1:25" x14ac:dyDescent="0.25">
      <c r="A1306">
        <v>10283</v>
      </c>
      <c r="B1306">
        <v>34</v>
      </c>
      <c r="C1306">
        <v>100</v>
      </c>
      <c r="D1306">
        <v>14</v>
      </c>
      <c r="E1306">
        <v>3580.88</v>
      </c>
      <c r="F1306" s="1">
        <v>38219</v>
      </c>
      <c r="G1306" t="s">
        <v>25</v>
      </c>
      <c r="H1306" t="s">
        <v>581</v>
      </c>
      <c r="I1306">
        <v>87</v>
      </c>
      <c r="J1306" t="s">
        <v>649</v>
      </c>
      <c r="K1306" t="s">
        <v>395</v>
      </c>
      <c r="L1306" t="s">
        <v>396</v>
      </c>
      <c r="M1306" t="s">
        <v>397</v>
      </c>
      <c r="N1306" t="s">
        <v>31</v>
      </c>
      <c r="O1306" t="s">
        <v>398</v>
      </c>
      <c r="P1306" t="s">
        <v>242</v>
      </c>
      <c r="Q1306" t="s">
        <v>399</v>
      </c>
      <c r="R1306" t="s">
        <v>244</v>
      </c>
      <c r="S1306" t="s">
        <v>36</v>
      </c>
      <c r="T1306" t="s">
        <v>400</v>
      </c>
      <c r="U1306" t="s">
        <v>53</v>
      </c>
      <c r="V1306">
        <v>-0.14942528735632199</v>
      </c>
      <c r="W1306">
        <v>2004</v>
      </c>
      <c r="X1306">
        <v>8</v>
      </c>
      <c r="Y1306">
        <v>3</v>
      </c>
    </row>
    <row r="1307" spans="1:25" x14ac:dyDescent="0.25">
      <c r="A1307">
        <v>10293</v>
      </c>
      <c r="B1307">
        <v>49</v>
      </c>
      <c r="C1307">
        <v>100</v>
      </c>
      <c r="D1307">
        <v>3</v>
      </c>
      <c r="E1307">
        <v>4946.0600000000004</v>
      </c>
      <c r="F1307" s="1">
        <v>38239</v>
      </c>
      <c r="G1307" t="s">
        <v>25</v>
      </c>
      <c r="H1307" t="s">
        <v>581</v>
      </c>
      <c r="I1307">
        <v>87</v>
      </c>
      <c r="J1307" t="s">
        <v>649</v>
      </c>
      <c r="K1307" t="s">
        <v>268</v>
      </c>
      <c r="L1307" t="s">
        <v>269</v>
      </c>
      <c r="M1307" t="s">
        <v>270</v>
      </c>
      <c r="N1307" t="s">
        <v>31</v>
      </c>
      <c r="O1307" t="s">
        <v>271</v>
      </c>
      <c r="P1307" t="s">
        <v>31</v>
      </c>
      <c r="Q1307" t="s">
        <v>272</v>
      </c>
      <c r="R1307" t="s">
        <v>273</v>
      </c>
      <c r="S1307" t="s">
        <v>45</v>
      </c>
      <c r="T1307" t="s">
        <v>274</v>
      </c>
      <c r="U1307" t="s">
        <v>53</v>
      </c>
      <c r="V1307">
        <v>-0.14942528735632199</v>
      </c>
      <c r="W1307">
        <v>2004</v>
      </c>
      <c r="X1307">
        <v>9</v>
      </c>
      <c r="Y1307">
        <v>3</v>
      </c>
    </row>
    <row r="1308" spans="1:25" x14ac:dyDescent="0.25">
      <c r="A1308">
        <v>10306</v>
      </c>
      <c r="B1308">
        <v>39</v>
      </c>
      <c r="C1308">
        <v>90.4</v>
      </c>
      <c r="D1308">
        <v>8</v>
      </c>
      <c r="E1308">
        <v>3525.6</v>
      </c>
      <c r="F1308" s="1">
        <v>38274</v>
      </c>
      <c r="G1308" t="s">
        <v>25</v>
      </c>
      <c r="H1308" t="s">
        <v>581</v>
      </c>
      <c r="I1308">
        <v>87</v>
      </c>
      <c r="J1308" t="s">
        <v>649</v>
      </c>
      <c r="K1308" t="s">
        <v>517</v>
      </c>
      <c r="L1308" t="s">
        <v>518</v>
      </c>
      <c r="M1308" t="s">
        <v>519</v>
      </c>
      <c r="N1308" t="s">
        <v>31</v>
      </c>
      <c r="O1308" t="s">
        <v>520</v>
      </c>
      <c r="P1308" t="s">
        <v>31</v>
      </c>
      <c r="Q1308" t="s">
        <v>521</v>
      </c>
      <c r="R1308" t="s">
        <v>183</v>
      </c>
      <c r="S1308" t="s">
        <v>45</v>
      </c>
      <c r="T1308" t="s">
        <v>522</v>
      </c>
      <c r="U1308" t="s">
        <v>53</v>
      </c>
      <c r="V1308">
        <v>-3.9080459770114997E-2</v>
      </c>
      <c r="W1308">
        <v>2004</v>
      </c>
      <c r="X1308">
        <v>10</v>
      </c>
      <c r="Y1308">
        <v>4</v>
      </c>
    </row>
    <row r="1309" spans="1:25" x14ac:dyDescent="0.25">
      <c r="A1309">
        <v>10315</v>
      </c>
      <c r="B1309">
        <v>36</v>
      </c>
      <c r="C1309">
        <v>100</v>
      </c>
      <c r="D1309">
        <v>7</v>
      </c>
      <c r="E1309">
        <v>3602.16</v>
      </c>
      <c r="F1309" s="1">
        <v>38289</v>
      </c>
      <c r="G1309" t="s">
        <v>25</v>
      </c>
      <c r="H1309" t="s">
        <v>581</v>
      </c>
      <c r="I1309">
        <v>87</v>
      </c>
      <c r="J1309" t="s">
        <v>649</v>
      </c>
      <c r="K1309" t="s">
        <v>123</v>
      </c>
      <c r="L1309" t="s">
        <v>124</v>
      </c>
      <c r="M1309" t="s">
        <v>125</v>
      </c>
      <c r="N1309" t="s">
        <v>31</v>
      </c>
      <c r="O1309" t="s">
        <v>126</v>
      </c>
      <c r="P1309" t="s">
        <v>31</v>
      </c>
      <c r="Q1309" t="s">
        <v>127</v>
      </c>
      <c r="R1309" t="s">
        <v>44</v>
      </c>
      <c r="S1309" t="s">
        <v>45</v>
      </c>
      <c r="T1309" t="s">
        <v>128</v>
      </c>
      <c r="U1309" t="s">
        <v>53</v>
      </c>
      <c r="V1309">
        <v>-0.14942528735632199</v>
      </c>
      <c r="W1309">
        <v>2004</v>
      </c>
      <c r="X1309">
        <v>10</v>
      </c>
      <c r="Y1309">
        <v>4</v>
      </c>
    </row>
    <row r="1310" spans="1:25" x14ac:dyDescent="0.25">
      <c r="A1310">
        <v>10326</v>
      </c>
      <c r="B1310">
        <v>50</v>
      </c>
      <c r="C1310">
        <v>86.01</v>
      </c>
      <c r="D1310">
        <v>5</v>
      </c>
      <c r="E1310">
        <v>4300.5</v>
      </c>
      <c r="F1310" s="1">
        <v>38300</v>
      </c>
      <c r="G1310" t="s">
        <v>25</v>
      </c>
      <c r="H1310" t="s">
        <v>581</v>
      </c>
      <c r="I1310">
        <v>87</v>
      </c>
      <c r="J1310" t="s">
        <v>649</v>
      </c>
      <c r="K1310" t="s">
        <v>195</v>
      </c>
      <c r="L1310" t="s">
        <v>196</v>
      </c>
      <c r="M1310" t="s">
        <v>197</v>
      </c>
      <c r="N1310" t="s">
        <v>31</v>
      </c>
      <c r="O1310" t="s">
        <v>198</v>
      </c>
      <c r="P1310" t="s">
        <v>31</v>
      </c>
      <c r="Q1310" t="s">
        <v>199</v>
      </c>
      <c r="R1310" t="s">
        <v>200</v>
      </c>
      <c r="S1310" t="s">
        <v>45</v>
      </c>
      <c r="T1310" t="s">
        <v>201</v>
      </c>
      <c r="U1310" t="s">
        <v>53</v>
      </c>
      <c r="V1310">
        <v>1.13793103448275E-2</v>
      </c>
      <c r="W1310">
        <v>2004</v>
      </c>
      <c r="X1310">
        <v>11</v>
      </c>
      <c r="Y1310">
        <v>4</v>
      </c>
    </row>
    <row r="1311" spans="1:25" x14ac:dyDescent="0.25">
      <c r="A1311">
        <v>10337</v>
      </c>
      <c r="B1311">
        <v>29</v>
      </c>
      <c r="C1311">
        <v>100</v>
      </c>
      <c r="D1311">
        <v>2</v>
      </c>
      <c r="E1311">
        <v>4498.1899999999996</v>
      </c>
      <c r="F1311" s="1">
        <v>38312</v>
      </c>
      <c r="G1311" t="s">
        <v>25</v>
      </c>
      <c r="H1311" t="s">
        <v>581</v>
      </c>
      <c r="I1311">
        <v>87</v>
      </c>
      <c r="J1311" t="s">
        <v>649</v>
      </c>
      <c r="K1311" t="s">
        <v>214</v>
      </c>
      <c r="L1311" t="s">
        <v>215</v>
      </c>
      <c r="M1311" t="s">
        <v>216</v>
      </c>
      <c r="N1311" t="s">
        <v>217</v>
      </c>
      <c r="O1311" t="s">
        <v>32</v>
      </c>
      <c r="P1311" t="s">
        <v>33</v>
      </c>
      <c r="Q1311" t="s">
        <v>34</v>
      </c>
      <c r="R1311" t="s">
        <v>35</v>
      </c>
      <c r="S1311" t="s">
        <v>36</v>
      </c>
      <c r="T1311" t="s">
        <v>218</v>
      </c>
      <c r="U1311" t="s">
        <v>53</v>
      </c>
      <c r="V1311">
        <v>-0.14942528735632199</v>
      </c>
      <c r="W1311">
        <v>2004</v>
      </c>
      <c r="X1311">
        <v>11</v>
      </c>
      <c r="Y1311">
        <v>4</v>
      </c>
    </row>
    <row r="1312" spans="1:25" x14ac:dyDescent="0.25">
      <c r="A1312">
        <v>10350</v>
      </c>
      <c r="B1312">
        <v>30</v>
      </c>
      <c r="C1312">
        <v>100</v>
      </c>
      <c r="D1312">
        <v>3</v>
      </c>
      <c r="E1312">
        <v>3023.1</v>
      </c>
      <c r="F1312" s="1">
        <v>38323</v>
      </c>
      <c r="G1312" t="s">
        <v>25</v>
      </c>
      <c r="H1312" t="s">
        <v>581</v>
      </c>
      <c r="I1312">
        <v>87</v>
      </c>
      <c r="J1312" t="s">
        <v>649</v>
      </c>
      <c r="K1312" t="s">
        <v>186</v>
      </c>
      <c r="L1312" t="s">
        <v>187</v>
      </c>
      <c r="M1312" t="s">
        <v>188</v>
      </c>
      <c r="N1312" t="s">
        <v>31</v>
      </c>
      <c r="O1312" t="s">
        <v>189</v>
      </c>
      <c r="P1312" t="s">
        <v>31</v>
      </c>
      <c r="Q1312" t="s">
        <v>190</v>
      </c>
      <c r="R1312" t="s">
        <v>191</v>
      </c>
      <c r="S1312" t="s">
        <v>45</v>
      </c>
      <c r="T1312" t="s">
        <v>192</v>
      </c>
      <c r="U1312" t="s">
        <v>53</v>
      </c>
      <c r="V1312">
        <v>-0.14942528735632199</v>
      </c>
      <c r="W1312">
        <v>2004</v>
      </c>
      <c r="X1312">
        <v>12</v>
      </c>
      <c r="Y1312">
        <v>4</v>
      </c>
    </row>
    <row r="1313" spans="1:25" x14ac:dyDescent="0.25">
      <c r="A1313">
        <v>10372</v>
      </c>
      <c r="B1313">
        <v>41</v>
      </c>
      <c r="C1313">
        <v>86.89</v>
      </c>
      <c r="D1313">
        <v>7</v>
      </c>
      <c r="E1313">
        <v>3562.49</v>
      </c>
      <c r="F1313" s="1">
        <v>38378</v>
      </c>
      <c r="G1313" t="s">
        <v>25</v>
      </c>
      <c r="H1313" t="s">
        <v>581</v>
      </c>
      <c r="I1313">
        <v>87</v>
      </c>
      <c r="J1313" t="s">
        <v>649</v>
      </c>
      <c r="K1313" t="s">
        <v>261</v>
      </c>
      <c r="L1313" t="s">
        <v>262</v>
      </c>
      <c r="M1313" t="s">
        <v>263</v>
      </c>
      <c r="N1313" t="s">
        <v>31</v>
      </c>
      <c r="O1313" t="s">
        <v>264</v>
      </c>
      <c r="P1313" t="s">
        <v>265</v>
      </c>
      <c r="Q1313" t="s">
        <v>266</v>
      </c>
      <c r="R1313" t="s">
        <v>212</v>
      </c>
      <c r="S1313" t="s">
        <v>212</v>
      </c>
      <c r="T1313" t="s">
        <v>267</v>
      </c>
      <c r="U1313" t="s">
        <v>53</v>
      </c>
      <c r="V1313">
        <v>1.2643678160919501E-3</v>
      </c>
      <c r="W1313">
        <v>2005</v>
      </c>
      <c r="X1313">
        <v>1</v>
      </c>
      <c r="Y1313">
        <v>1</v>
      </c>
    </row>
    <row r="1314" spans="1:25" x14ac:dyDescent="0.25">
      <c r="A1314">
        <v>10383</v>
      </c>
      <c r="B1314">
        <v>28</v>
      </c>
      <c r="C1314">
        <v>58.58</v>
      </c>
      <c r="D1314">
        <v>7</v>
      </c>
      <c r="E1314">
        <v>1640.24</v>
      </c>
      <c r="F1314" s="1">
        <v>38405</v>
      </c>
      <c r="G1314" t="s">
        <v>25</v>
      </c>
      <c r="H1314" t="s">
        <v>581</v>
      </c>
      <c r="I1314">
        <v>87</v>
      </c>
      <c r="J1314" t="s">
        <v>649</v>
      </c>
      <c r="K1314" t="s">
        <v>186</v>
      </c>
      <c r="L1314" t="s">
        <v>187</v>
      </c>
      <c r="M1314" t="s">
        <v>188</v>
      </c>
      <c r="N1314" t="s">
        <v>31</v>
      </c>
      <c r="O1314" t="s">
        <v>189</v>
      </c>
      <c r="P1314" t="s">
        <v>31</v>
      </c>
      <c r="Q1314" t="s">
        <v>190</v>
      </c>
      <c r="R1314" t="s">
        <v>191</v>
      </c>
      <c r="S1314" t="s">
        <v>45</v>
      </c>
      <c r="T1314" t="s">
        <v>192</v>
      </c>
      <c r="U1314" t="s">
        <v>38</v>
      </c>
      <c r="V1314">
        <v>0.32666666666666699</v>
      </c>
      <c r="W1314">
        <v>2005</v>
      </c>
      <c r="X1314">
        <v>2</v>
      </c>
      <c r="Y1314">
        <v>1</v>
      </c>
    </row>
    <row r="1315" spans="1:25" x14ac:dyDescent="0.25">
      <c r="A1315">
        <v>10396</v>
      </c>
      <c r="B1315">
        <v>45</v>
      </c>
      <c r="C1315">
        <v>100</v>
      </c>
      <c r="D1315">
        <v>5</v>
      </c>
      <c r="E1315">
        <v>4739.3999999999996</v>
      </c>
      <c r="F1315" s="1">
        <v>38434</v>
      </c>
      <c r="G1315" t="s">
        <v>25</v>
      </c>
      <c r="H1315" t="s">
        <v>581</v>
      </c>
      <c r="I1315">
        <v>87</v>
      </c>
      <c r="J1315" t="s">
        <v>649</v>
      </c>
      <c r="K1315" t="s">
        <v>287</v>
      </c>
      <c r="L1315" t="s">
        <v>288</v>
      </c>
      <c r="M1315" t="s">
        <v>289</v>
      </c>
      <c r="N1315" t="s">
        <v>31</v>
      </c>
      <c r="O1315" t="s">
        <v>290</v>
      </c>
      <c r="P1315" t="s">
        <v>58</v>
      </c>
      <c r="Q1315" t="s">
        <v>121</v>
      </c>
      <c r="R1315" t="s">
        <v>35</v>
      </c>
      <c r="S1315" t="s">
        <v>36</v>
      </c>
      <c r="T1315" t="s">
        <v>291</v>
      </c>
      <c r="U1315" t="s">
        <v>53</v>
      </c>
      <c r="V1315">
        <v>-0.14942528735632199</v>
      </c>
      <c r="W1315">
        <v>2005</v>
      </c>
      <c r="X1315">
        <v>3</v>
      </c>
      <c r="Y1315">
        <v>1</v>
      </c>
    </row>
    <row r="1316" spans="1:25" x14ac:dyDescent="0.25">
      <c r="A1316">
        <v>10414</v>
      </c>
      <c r="B1316">
        <v>16</v>
      </c>
      <c r="C1316">
        <v>75.48</v>
      </c>
      <c r="D1316">
        <v>11</v>
      </c>
      <c r="E1316">
        <v>1207.68</v>
      </c>
      <c r="F1316" s="1">
        <v>38478</v>
      </c>
      <c r="G1316" t="s">
        <v>425</v>
      </c>
      <c r="H1316" t="s">
        <v>581</v>
      </c>
      <c r="I1316">
        <v>87</v>
      </c>
      <c r="J1316" t="s">
        <v>649</v>
      </c>
      <c r="K1316" t="s">
        <v>401</v>
      </c>
      <c r="L1316" t="s">
        <v>402</v>
      </c>
      <c r="M1316" t="s">
        <v>403</v>
      </c>
      <c r="N1316" t="s">
        <v>31</v>
      </c>
      <c r="O1316" t="s">
        <v>404</v>
      </c>
      <c r="P1316" t="s">
        <v>133</v>
      </c>
      <c r="Q1316" t="s">
        <v>405</v>
      </c>
      <c r="R1316" t="s">
        <v>35</v>
      </c>
      <c r="S1316" t="s">
        <v>36</v>
      </c>
      <c r="T1316" t="s">
        <v>406</v>
      </c>
      <c r="U1316" t="s">
        <v>38</v>
      </c>
      <c r="V1316">
        <v>0.132413793103448</v>
      </c>
      <c r="W1316">
        <v>2005</v>
      </c>
      <c r="X1316">
        <v>5</v>
      </c>
      <c r="Y1316">
        <v>2</v>
      </c>
    </row>
    <row r="1317" spans="1:25" x14ac:dyDescent="0.25">
      <c r="A1317">
        <v>10103</v>
      </c>
      <c r="B1317">
        <v>36</v>
      </c>
      <c r="C1317">
        <v>100</v>
      </c>
      <c r="D1317">
        <v>5</v>
      </c>
      <c r="E1317">
        <v>4228.2</v>
      </c>
      <c r="F1317" s="1">
        <v>37650</v>
      </c>
      <c r="G1317" t="s">
        <v>25</v>
      </c>
      <c r="H1317" t="s">
        <v>529</v>
      </c>
      <c r="I1317">
        <v>121</v>
      </c>
      <c r="J1317" t="s">
        <v>650</v>
      </c>
      <c r="K1317" t="s">
        <v>143</v>
      </c>
      <c r="L1317" t="s">
        <v>144</v>
      </c>
      <c r="M1317" t="s">
        <v>145</v>
      </c>
      <c r="N1317" t="s">
        <v>31</v>
      </c>
      <c r="O1317" t="s">
        <v>146</v>
      </c>
      <c r="P1317" t="s">
        <v>31</v>
      </c>
      <c r="Q1317" t="s">
        <v>147</v>
      </c>
      <c r="R1317" t="s">
        <v>83</v>
      </c>
      <c r="S1317" t="s">
        <v>45</v>
      </c>
      <c r="T1317" t="s">
        <v>148</v>
      </c>
      <c r="U1317" t="s">
        <v>53</v>
      </c>
      <c r="V1317">
        <v>0.173553719008264</v>
      </c>
      <c r="W1317">
        <v>2003</v>
      </c>
      <c r="X1317">
        <v>1</v>
      </c>
      <c r="Y1317">
        <v>1</v>
      </c>
    </row>
    <row r="1318" spans="1:25" x14ac:dyDescent="0.25">
      <c r="A1318">
        <v>10114</v>
      </c>
      <c r="B1318">
        <v>41</v>
      </c>
      <c r="C1318">
        <v>100</v>
      </c>
      <c r="D1318">
        <v>9</v>
      </c>
      <c r="E1318">
        <v>4815.45</v>
      </c>
      <c r="F1318" s="1">
        <v>37712</v>
      </c>
      <c r="G1318" t="s">
        <v>25</v>
      </c>
      <c r="H1318" t="s">
        <v>529</v>
      </c>
      <c r="I1318">
        <v>121</v>
      </c>
      <c r="J1318" t="s">
        <v>650</v>
      </c>
      <c r="K1318" t="s">
        <v>427</v>
      </c>
      <c r="L1318" t="s">
        <v>428</v>
      </c>
      <c r="M1318" t="s">
        <v>429</v>
      </c>
      <c r="N1318" t="s">
        <v>31</v>
      </c>
      <c r="O1318" t="s">
        <v>50</v>
      </c>
      <c r="P1318" t="s">
        <v>31</v>
      </c>
      <c r="Q1318" t="s">
        <v>430</v>
      </c>
      <c r="R1318" t="s">
        <v>44</v>
      </c>
      <c r="S1318" t="s">
        <v>45</v>
      </c>
      <c r="T1318" t="s">
        <v>431</v>
      </c>
      <c r="U1318" t="s">
        <v>53</v>
      </c>
      <c r="V1318">
        <v>0.173553719008264</v>
      </c>
      <c r="W1318">
        <v>2003</v>
      </c>
      <c r="X1318">
        <v>4</v>
      </c>
      <c r="Y1318">
        <v>2</v>
      </c>
    </row>
    <row r="1319" spans="1:25" x14ac:dyDescent="0.25">
      <c r="A1319">
        <v>10126</v>
      </c>
      <c r="B1319">
        <v>50</v>
      </c>
      <c r="C1319">
        <v>100</v>
      </c>
      <c r="D1319">
        <v>5</v>
      </c>
      <c r="E1319">
        <v>7083</v>
      </c>
      <c r="F1319" s="1">
        <v>37769</v>
      </c>
      <c r="G1319" t="s">
        <v>25</v>
      </c>
      <c r="H1319" t="s">
        <v>529</v>
      </c>
      <c r="I1319">
        <v>121</v>
      </c>
      <c r="J1319" t="s">
        <v>650</v>
      </c>
      <c r="K1319" t="s">
        <v>202</v>
      </c>
      <c r="L1319" t="s">
        <v>203</v>
      </c>
      <c r="M1319" t="s">
        <v>204</v>
      </c>
      <c r="N1319" t="s">
        <v>31</v>
      </c>
      <c r="O1319" t="s">
        <v>189</v>
      </c>
      <c r="P1319" t="s">
        <v>31</v>
      </c>
      <c r="Q1319" t="s">
        <v>205</v>
      </c>
      <c r="R1319" t="s">
        <v>191</v>
      </c>
      <c r="S1319" t="s">
        <v>45</v>
      </c>
      <c r="T1319" t="s">
        <v>206</v>
      </c>
      <c r="U1319" t="s">
        <v>163</v>
      </c>
      <c r="V1319">
        <v>0.173553719008264</v>
      </c>
      <c r="W1319">
        <v>2003</v>
      </c>
      <c r="X1319">
        <v>5</v>
      </c>
      <c r="Y1319">
        <v>2</v>
      </c>
    </row>
    <row r="1320" spans="1:25" x14ac:dyDescent="0.25">
      <c r="A1320">
        <v>10140</v>
      </c>
      <c r="B1320">
        <v>40</v>
      </c>
      <c r="C1320">
        <v>100</v>
      </c>
      <c r="D1320">
        <v>5</v>
      </c>
      <c r="E1320">
        <v>4601.2</v>
      </c>
      <c r="F1320" s="1">
        <v>37826</v>
      </c>
      <c r="G1320" t="s">
        <v>25</v>
      </c>
      <c r="H1320" t="s">
        <v>529</v>
      </c>
      <c r="I1320">
        <v>121</v>
      </c>
      <c r="J1320" t="s">
        <v>650</v>
      </c>
      <c r="K1320" t="s">
        <v>66</v>
      </c>
      <c r="L1320" t="s">
        <v>67</v>
      </c>
      <c r="M1320" t="s">
        <v>68</v>
      </c>
      <c r="N1320" t="s">
        <v>31</v>
      </c>
      <c r="O1320" t="s">
        <v>69</v>
      </c>
      <c r="P1320" t="s">
        <v>58</v>
      </c>
      <c r="Q1320" t="s">
        <v>70</v>
      </c>
      <c r="R1320" t="s">
        <v>35</v>
      </c>
      <c r="S1320" t="s">
        <v>36</v>
      </c>
      <c r="T1320" t="s">
        <v>71</v>
      </c>
      <c r="U1320" t="s">
        <v>53</v>
      </c>
      <c r="V1320">
        <v>0.173553719008264</v>
      </c>
      <c r="W1320">
        <v>2003</v>
      </c>
      <c r="X1320">
        <v>7</v>
      </c>
      <c r="Y1320">
        <v>3</v>
      </c>
    </row>
    <row r="1321" spans="1:25" x14ac:dyDescent="0.25">
      <c r="A1321">
        <v>10150</v>
      </c>
      <c r="B1321">
        <v>49</v>
      </c>
      <c r="C1321">
        <v>100</v>
      </c>
      <c r="D1321">
        <v>2</v>
      </c>
      <c r="E1321">
        <v>6467.02</v>
      </c>
      <c r="F1321" s="1">
        <v>37883</v>
      </c>
      <c r="G1321" t="s">
        <v>25</v>
      </c>
      <c r="H1321" t="s">
        <v>529</v>
      </c>
      <c r="I1321">
        <v>121</v>
      </c>
      <c r="J1321" t="s">
        <v>650</v>
      </c>
      <c r="K1321" t="s">
        <v>207</v>
      </c>
      <c r="L1321" t="s">
        <v>208</v>
      </c>
      <c r="M1321" t="s">
        <v>209</v>
      </c>
      <c r="N1321" t="s">
        <v>31</v>
      </c>
      <c r="O1321" t="s">
        <v>210</v>
      </c>
      <c r="P1321" t="s">
        <v>31</v>
      </c>
      <c r="Q1321" t="s">
        <v>211</v>
      </c>
      <c r="R1321" t="s">
        <v>210</v>
      </c>
      <c r="S1321" t="s">
        <v>212</v>
      </c>
      <c r="T1321" t="s">
        <v>213</v>
      </c>
      <c r="U1321" t="s">
        <v>53</v>
      </c>
      <c r="V1321">
        <v>0.173553719008264</v>
      </c>
      <c r="W1321">
        <v>2003</v>
      </c>
      <c r="X1321">
        <v>9</v>
      </c>
      <c r="Y1321">
        <v>3</v>
      </c>
    </row>
    <row r="1322" spans="1:25" x14ac:dyDescent="0.25">
      <c r="A1322">
        <v>10164</v>
      </c>
      <c r="B1322">
        <v>45</v>
      </c>
      <c r="C1322">
        <v>100</v>
      </c>
      <c r="D1322">
        <v>3</v>
      </c>
      <c r="E1322">
        <v>5012.55</v>
      </c>
      <c r="F1322" s="1">
        <v>37915</v>
      </c>
      <c r="G1322" t="s">
        <v>432</v>
      </c>
      <c r="H1322" t="s">
        <v>529</v>
      </c>
      <c r="I1322">
        <v>121</v>
      </c>
      <c r="J1322" t="s">
        <v>650</v>
      </c>
      <c r="K1322" t="s">
        <v>433</v>
      </c>
      <c r="L1322" t="s">
        <v>434</v>
      </c>
      <c r="M1322" t="s">
        <v>435</v>
      </c>
      <c r="N1322" t="s">
        <v>31</v>
      </c>
      <c r="O1322" t="s">
        <v>436</v>
      </c>
      <c r="P1322" t="s">
        <v>31</v>
      </c>
      <c r="Q1322" t="s">
        <v>437</v>
      </c>
      <c r="R1322" t="s">
        <v>161</v>
      </c>
      <c r="S1322" t="s">
        <v>45</v>
      </c>
      <c r="T1322" t="s">
        <v>438</v>
      </c>
      <c r="U1322" t="s">
        <v>53</v>
      </c>
      <c r="V1322">
        <v>0.173553719008264</v>
      </c>
      <c r="W1322">
        <v>2003</v>
      </c>
      <c r="X1322">
        <v>10</v>
      </c>
      <c r="Y1322">
        <v>4</v>
      </c>
    </row>
    <row r="1323" spans="1:25" x14ac:dyDescent="0.25">
      <c r="A1323">
        <v>10175</v>
      </c>
      <c r="B1323">
        <v>47</v>
      </c>
      <c r="C1323">
        <v>100</v>
      </c>
      <c r="D1323">
        <v>10</v>
      </c>
      <c r="E1323">
        <v>5121.59</v>
      </c>
      <c r="F1323" s="1">
        <v>37931</v>
      </c>
      <c r="G1323" t="s">
        <v>25</v>
      </c>
      <c r="H1323" t="s">
        <v>529</v>
      </c>
      <c r="I1323">
        <v>121</v>
      </c>
      <c r="J1323" t="s">
        <v>650</v>
      </c>
      <c r="K1323" t="s">
        <v>349</v>
      </c>
      <c r="L1323" t="s">
        <v>350</v>
      </c>
      <c r="M1323" t="s">
        <v>351</v>
      </c>
      <c r="N1323" t="s">
        <v>31</v>
      </c>
      <c r="O1323" t="s">
        <v>352</v>
      </c>
      <c r="P1323" t="s">
        <v>31</v>
      </c>
      <c r="Q1323" t="s">
        <v>353</v>
      </c>
      <c r="R1323" t="s">
        <v>183</v>
      </c>
      <c r="S1323" t="s">
        <v>45</v>
      </c>
      <c r="T1323" t="s">
        <v>354</v>
      </c>
      <c r="U1323" t="s">
        <v>53</v>
      </c>
      <c r="V1323">
        <v>0.173553719008264</v>
      </c>
      <c r="W1323">
        <v>2003</v>
      </c>
      <c r="X1323">
        <v>11</v>
      </c>
      <c r="Y1323">
        <v>4</v>
      </c>
    </row>
    <row r="1324" spans="1:25" x14ac:dyDescent="0.25">
      <c r="A1324">
        <v>10183</v>
      </c>
      <c r="B1324">
        <v>21</v>
      </c>
      <c r="C1324">
        <v>100</v>
      </c>
      <c r="D1324">
        <v>2</v>
      </c>
      <c r="E1324">
        <v>2441.04</v>
      </c>
      <c r="F1324" s="1">
        <v>37938</v>
      </c>
      <c r="G1324" t="s">
        <v>25</v>
      </c>
      <c r="H1324" t="s">
        <v>529</v>
      </c>
      <c r="I1324">
        <v>121</v>
      </c>
      <c r="J1324" t="s">
        <v>650</v>
      </c>
      <c r="K1324" t="s">
        <v>226</v>
      </c>
      <c r="L1324" t="s">
        <v>227</v>
      </c>
      <c r="M1324" t="s">
        <v>228</v>
      </c>
      <c r="N1324" t="s">
        <v>31</v>
      </c>
      <c r="O1324" t="s">
        <v>229</v>
      </c>
      <c r="P1324" t="s">
        <v>153</v>
      </c>
      <c r="Q1324" t="s">
        <v>230</v>
      </c>
      <c r="R1324" t="s">
        <v>35</v>
      </c>
      <c r="S1324" t="s">
        <v>36</v>
      </c>
      <c r="T1324" t="s">
        <v>231</v>
      </c>
      <c r="U1324" t="s">
        <v>38</v>
      </c>
      <c r="V1324">
        <v>0.173553719008264</v>
      </c>
      <c r="W1324">
        <v>2003</v>
      </c>
      <c r="X1324">
        <v>11</v>
      </c>
      <c r="Y1324">
        <v>4</v>
      </c>
    </row>
    <row r="1325" spans="1:25" x14ac:dyDescent="0.25">
      <c r="A1325">
        <v>10194</v>
      </c>
      <c r="B1325">
        <v>32</v>
      </c>
      <c r="C1325">
        <v>100</v>
      </c>
      <c r="D1325">
        <v>5</v>
      </c>
      <c r="E1325">
        <v>4262.08</v>
      </c>
      <c r="F1325" s="1">
        <v>37950</v>
      </c>
      <c r="G1325" t="s">
        <v>25</v>
      </c>
      <c r="H1325" t="s">
        <v>529</v>
      </c>
      <c r="I1325">
        <v>121</v>
      </c>
      <c r="J1325" t="s">
        <v>650</v>
      </c>
      <c r="K1325" t="s">
        <v>232</v>
      </c>
      <c r="L1325" t="s">
        <v>233</v>
      </c>
      <c r="M1325" t="s">
        <v>234</v>
      </c>
      <c r="N1325" t="s">
        <v>31</v>
      </c>
      <c r="O1325" t="s">
        <v>235</v>
      </c>
      <c r="P1325" t="s">
        <v>31</v>
      </c>
      <c r="Q1325" t="s">
        <v>236</v>
      </c>
      <c r="R1325" t="s">
        <v>44</v>
      </c>
      <c r="S1325" t="s">
        <v>45</v>
      </c>
      <c r="T1325" t="s">
        <v>237</v>
      </c>
      <c r="U1325" t="s">
        <v>53</v>
      </c>
      <c r="V1325">
        <v>0.173553719008264</v>
      </c>
      <c r="W1325">
        <v>2003</v>
      </c>
      <c r="X1325">
        <v>11</v>
      </c>
      <c r="Y1325">
        <v>4</v>
      </c>
    </row>
    <row r="1326" spans="1:25" x14ac:dyDescent="0.25">
      <c r="A1326">
        <v>10207</v>
      </c>
      <c r="B1326">
        <v>47</v>
      </c>
      <c r="C1326">
        <v>100</v>
      </c>
      <c r="D1326">
        <v>16</v>
      </c>
      <c r="E1326">
        <v>6658.02</v>
      </c>
      <c r="F1326" s="1">
        <v>37964</v>
      </c>
      <c r="G1326" t="s">
        <v>25</v>
      </c>
      <c r="H1326" t="s">
        <v>529</v>
      </c>
      <c r="I1326">
        <v>121</v>
      </c>
      <c r="J1326" t="s">
        <v>650</v>
      </c>
      <c r="K1326" t="s">
        <v>439</v>
      </c>
      <c r="L1326" t="s">
        <v>440</v>
      </c>
      <c r="M1326" t="s">
        <v>441</v>
      </c>
      <c r="N1326" t="s">
        <v>31</v>
      </c>
      <c r="O1326" t="s">
        <v>404</v>
      </c>
      <c r="P1326" t="s">
        <v>133</v>
      </c>
      <c r="Q1326" t="s">
        <v>405</v>
      </c>
      <c r="R1326" t="s">
        <v>35</v>
      </c>
      <c r="S1326" t="s">
        <v>36</v>
      </c>
      <c r="T1326" t="s">
        <v>442</v>
      </c>
      <c r="U1326" t="s">
        <v>53</v>
      </c>
      <c r="V1326">
        <v>0.173553719008264</v>
      </c>
      <c r="W1326">
        <v>2003</v>
      </c>
      <c r="X1326">
        <v>12</v>
      </c>
      <c r="Y1326">
        <v>4</v>
      </c>
    </row>
    <row r="1327" spans="1:25" x14ac:dyDescent="0.25">
      <c r="A1327">
        <v>10217</v>
      </c>
      <c r="B1327">
        <v>38</v>
      </c>
      <c r="C1327">
        <v>100</v>
      </c>
      <c r="D1327">
        <v>5</v>
      </c>
      <c r="E1327">
        <v>4509.08</v>
      </c>
      <c r="F1327" s="1">
        <v>38021</v>
      </c>
      <c r="G1327" t="s">
        <v>25</v>
      </c>
      <c r="H1327" t="s">
        <v>529</v>
      </c>
      <c r="I1327">
        <v>121</v>
      </c>
      <c r="J1327" t="s">
        <v>650</v>
      </c>
      <c r="K1327" t="s">
        <v>443</v>
      </c>
      <c r="L1327" t="s">
        <v>444</v>
      </c>
      <c r="M1327" t="s">
        <v>445</v>
      </c>
      <c r="N1327" t="s">
        <v>446</v>
      </c>
      <c r="O1327" t="s">
        <v>210</v>
      </c>
      <c r="P1327" t="s">
        <v>31</v>
      </c>
      <c r="Q1327" t="s">
        <v>447</v>
      </c>
      <c r="R1327" t="s">
        <v>210</v>
      </c>
      <c r="S1327" t="s">
        <v>102</v>
      </c>
      <c r="T1327" t="s">
        <v>448</v>
      </c>
      <c r="U1327" t="s">
        <v>53</v>
      </c>
      <c r="V1327">
        <v>0.173553719008264</v>
      </c>
      <c r="W1327">
        <v>2004</v>
      </c>
      <c r="X1327">
        <v>2</v>
      </c>
      <c r="Y1327">
        <v>1</v>
      </c>
    </row>
    <row r="1328" spans="1:25" x14ac:dyDescent="0.25">
      <c r="A1328">
        <v>10229</v>
      </c>
      <c r="B1328">
        <v>41</v>
      </c>
      <c r="C1328">
        <v>100</v>
      </c>
      <c r="D1328">
        <v>10</v>
      </c>
      <c r="E1328">
        <v>4716.2299999999996</v>
      </c>
      <c r="F1328" s="1">
        <v>38057</v>
      </c>
      <c r="G1328" t="s">
        <v>25</v>
      </c>
      <c r="H1328" t="s">
        <v>529</v>
      </c>
      <c r="I1328">
        <v>121</v>
      </c>
      <c r="J1328" t="s">
        <v>650</v>
      </c>
      <c r="K1328" t="s">
        <v>287</v>
      </c>
      <c r="L1328" t="s">
        <v>288</v>
      </c>
      <c r="M1328" t="s">
        <v>289</v>
      </c>
      <c r="N1328" t="s">
        <v>31</v>
      </c>
      <c r="O1328" t="s">
        <v>290</v>
      </c>
      <c r="P1328" t="s">
        <v>58</v>
      </c>
      <c r="Q1328" t="s">
        <v>121</v>
      </c>
      <c r="R1328" t="s">
        <v>35</v>
      </c>
      <c r="S1328" t="s">
        <v>36</v>
      </c>
      <c r="T1328" t="s">
        <v>291</v>
      </c>
      <c r="U1328" t="s">
        <v>53</v>
      </c>
      <c r="V1328">
        <v>0.173553719008264</v>
      </c>
      <c r="W1328">
        <v>2004</v>
      </c>
      <c r="X1328">
        <v>3</v>
      </c>
      <c r="Y1328">
        <v>1</v>
      </c>
    </row>
    <row r="1329" spans="1:25" x14ac:dyDescent="0.25">
      <c r="A1329">
        <v>10245</v>
      </c>
      <c r="B1329">
        <v>21</v>
      </c>
      <c r="C1329">
        <v>100</v>
      </c>
      <c r="D1329">
        <v>3</v>
      </c>
      <c r="E1329">
        <v>2390.2199999999998</v>
      </c>
      <c r="F1329" s="1">
        <v>38111</v>
      </c>
      <c r="G1329" t="s">
        <v>25</v>
      </c>
      <c r="H1329" t="s">
        <v>529</v>
      </c>
      <c r="I1329">
        <v>121</v>
      </c>
      <c r="J1329" t="s">
        <v>650</v>
      </c>
      <c r="K1329" t="s">
        <v>255</v>
      </c>
      <c r="L1329" t="s">
        <v>256</v>
      </c>
      <c r="M1329" t="s">
        <v>257</v>
      </c>
      <c r="N1329" t="s">
        <v>31</v>
      </c>
      <c r="O1329" t="s">
        <v>258</v>
      </c>
      <c r="P1329" t="s">
        <v>120</v>
      </c>
      <c r="Q1329" t="s">
        <v>259</v>
      </c>
      <c r="R1329" t="s">
        <v>35</v>
      </c>
      <c r="S1329" t="s">
        <v>36</v>
      </c>
      <c r="T1329" t="s">
        <v>260</v>
      </c>
      <c r="U1329" t="s">
        <v>38</v>
      </c>
      <c r="V1329">
        <v>0.173553719008264</v>
      </c>
      <c r="W1329">
        <v>2004</v>
      </c>
      <c r="X1329">
        <v>5</v>
      </c>
      <c r="Y1329">
        <v>2</v>
      </c>
    </row>
    <row r="1330" spans="1:25" x14ac:dyDescent="0.25">
      <c r="A1330">
        <v>10259</v>
      </c>
      <c r="B1330">
        <v>41</v>
      </c>
      <c r="C1330">
        <v>100</v>
      </c>
      <c r="D1330">
        <v>13</v>
      </c>
      <c r="E1330">
        <v>4666.62</v>
      </c>
      <c r="F1330" s="1">
        <v>38153</v>
      </c>
      <c r="G1330" t="s">
        <v>25</v>
      </c>
      <c r="H1330" t="s">
        <v>529</v>
      </c>
      <c r="I1330">
        <v>121</v>
      </c>
      <c r="J1330" t="s">
        <v>650</v>
      </c>
      <c r="K1330" t="s">
        <v>443</v>
      </c>
      <c r="L1330" t="s">
        <v>444</v>
      </c>
      <c r="M1330" t="s">
        <v>445</v>
      </c>
      <c r="N1330" t="s">
        <v>446</v>
      </c>
      <c r="O1330" t="s">
        <v>210</v>
      </c>
      <c r="P1330" t="s">
        <v>31</v>
      </c>
      <c r="Q1330" t="s">
        <v>447</v>
      </c>
      <c r="R1330" t="s">
        <v>210</v>
      </c>
      <c r="S1330" t="s">
        <v>102</v>
      </c>
      <c r="T1330" t="s">
        <v>448</v>
      </c>
      <c r="U1330" t="s">
        <v>53</v>
      </c>
      <c r="V1330">
        <v>0.173553719008264</v>
      </c>
      <c r="W1330">
        <v>2004</v>
      </c>
      <c r="X1330">
        <v>6</v>
      </c>
      <c r="Y1330">
        <v>2</v>
      </c>
    </row>
    <row r="1331" spans="1:25" x14ac:dyDescent="0.25">
      <c r="A1331">
        <v>10270</v>
      </c>
      <c r="B1331">
        <v>38</v>
      </c>
      <c r="C1331">
        <v>100</v>
      </c>
      <c r="D1331">
        <v>3</v>
      </c>
      <c r="E1331">
        <v>5383.08</v>
      </c>
      <c r="F1331" s="1">
        <v>38187</v>
      </c>
      <c r="G1331" t="s">
        <v>25</v>
      </c>
      <c r="H1331" t="s">
        <v>529</v>
      </c>
      <c r="I1331">
        <v>121</v>
      </c>
      <c r="J1331" t="s">
        <v>650</v>
      </c>
      <c r="K1331" t="s">
        <v>164</v>
      </c>
      <c r="L1331" t="s">
        <v>165</v>
      </c>
      <c r="M1331" t="s">
        <v>166</v>
      </c>
      <c r="N1331" t="s">
        <v>167</v>
      </c>
      <c r="O1331" t="s">
        <v>168</v>
      </c>
      <c r="P1331" t="s">
        <v>169</v>
      </c>
      <c r="Q1331" t="s">
        <v>170</v>
      </c>
      <c r="R1331" t="s">
        <v>101</v>
      </c>
      <c r="S1331" t="s">
        <v>102</v>
      </c>
      <c r="T1331" t="s">
        <v>171</v>
      </c>
      <c r="U1331" t="s">
        <v>53</v>
      </c>
      <c r="V1331">
        <v>0.173553719008264</v>
      </c>
      <c r="W1331">
        <v>2004</v>
      </c>
      <c r="X1331">
        <v>7</v>
      </c>
      <c r="Y1331">
        <v>3</v>
      </c>
    </row>
    <row r="1332" spans="1:25" x14ac:dyDescent="0.25">
      <c r="A1332">
        <v>10281</v>
      </c>
      <c r="B1332">
        <v>25</v>
      </c>
      <c r="C1332">
        <v>99.29</v>
      </c>
      <c r="D1332">
        <v>10</v>
      </c>
      <c r="E1332">
        <v>2482.25</v>
      </c>
      <c r="F1332" s="1">
        <v>38218</v>
      </c>
      <c r="G1332" t="s">
        <v>25</v>
      </c>
      <c r="H1332" t="s">
        <v>529</v>
      </c>
      <c r="I1332">
        <v>121</v>
      </c>
      <c r="J1332" t="s">
        <v>650</v>
      </c>
      <c r="K1332" t="s">
        <v>149</v>
      </c>
      <c r="L1332" t="s">
        <v>150</v>
      </c>
      <c r="M1332" t="s">
        <v>151</v>
      </c>
      <c r="N1332" t="s">
        <v>31</v>
      </c>
      <c r="O1332" t="s">
        <v>152</v>
      </c>
      <c r="P1332" t="s">
        <v>153</v>
      </c>
      <c r="Q1332" t="s">
        <v>154</v>
      </c>
      <c r="R1332" t="s">
        <v>35</v>
      </c>
      <c r="S1332" t="s">
        <v>36</v>
      </c>
      <c r="T1332" t="s">
        <v>155</v>
      </c>
      <c r="U1332" t="s">
        <v>38</v>
      </c>
      <c r="V1332">
        <v>0.17942148760330601</v>
      </c>
      <c r="W1332">
        <v>2004</v>
      </c>
      <c r="X1332">
        <v>8</v>
      </c>
      <c r="Y1332">
        <v>3</v>
      </c>
    </row>
    <row r="1333" spans="1:25" x14ac:dyDescent="0.25">
      <c r="A1333">
        <v>10291</v>
      </c>
      <c r="B1333">
        <v>48</v>
      </c>
      <c r="C1333">
        <v>100</v>
      </c>
      <c r="D1333">
        <v>5</v>
      </c>
      <c r="E1333">
        <v>5288.64</v>
      </c>
      <c r="F1333" s="1">
        <v>38238</v>
      </c>
      <c r="G1333" t="s">
        <v>25</v>
      </c>
      <c r="H1333" t="s">
        <v>529</v>
      </c>
      <c r="I1333">
        <v>121</v>
      </c>
      <c r="J1333" t="s">
        <v>650</v>
      </c>
      <c r="K1333" t="s">
        <v>275</v>
      </c>
      <c r="L1333" t="s">
        <v>276</v>
      </c>
      <c r="M1333" t="s">
        <v>277</v>
      </c>
      <c r="N1333" t="s">
        <v>31</v>
      </c>
      <c r="O1333" t="s">
        <v>278</v>
      </c>
      <c r="P1333" t="s">
        <v>31</v>
      </c>
      <c r="Q1333" t="s">
        <v>279</v>
      </c>
      <c r="R1333" t="s">
        <v>200</v>
      </c>
      <c r="S1333" t="s">
        <v>45</v>
      </c>
      <c r="T1333" t="s">
        <v>280</v>
      </c>
      <c r="U1333" t="s">
        <v>53</v>
      </c>
      <c r="V1333">
        <v>0.173553719008264</v>
      </c>
      <c r="W1333">
        <v>2004</v>
      </c>
      <c r="X1333">
        <v>9</v>
      </c>
      <c r="Y1333">
        <v>3</v>
      </c>
    </row>
    <row r="1334" spans="1:25" x14ac:dyDescent="0.25">
      <c r="A1334">
        <v>10305</v>
      </c>
      <c r="B1334">
        <v>22</v>
      </c>
      <c r="C1334">
        <v>99.29</v>
      </c>
      <c r="D1334">
        <v>14</v>
      </c>
      <c r="E1334">
        <v>2184.38</v>
      </c>
      <c r="F1334" s="1">
        <v>38273</v>
      </c>
      <c r="G1334" t="s">
        <v>25</v>
      </c>
      <c r="H1334" t="s">
        <v>529</v>
      </c>
      <c r="I1334">
        <v>121</v>
      </c>
      <c r="J1334" t="s">
        <v>650</v>
      </c>
      <c r="K1334" t="s">
        <v>129</v>
      </c>
      <c r="L1334" t="s">
        <v>130</v>
      </c>
      <c r="M1334" t="s">
        <v>131</v>
      </c>
      <c r="N1334" t="s">
        <v>31</v>
      </c>
      <c r="O1334" t="s">
        <v>132</v>
      </c>
      <c r="P1334" t="s">
        <v>133</v>
      </c>
      <c r="Q1334" t="s">
        <v>134</v>
      </c>
      <c r="R1334" t="s">
        <v>35</v>
      </c>
      <c r="S1334" t="s">
        <v>36</v>
      </c>
      <c r="T1334" t="s">
        <v>135</v>
      </c>
      <c r="U1334" t="s">
        <v>38</v>
      </c>
      <c r="V1334">
        <v>0.17942148760330601</v>
      </c>
      <c r="W1334">
        <v>2004</v>
      </c>
      <c r="X1334">
        <v>10</v>
      </c>
      <c r="Y1334">
        <v>4</v>
      </c>
    </row>
    <row r="1335" spans="1:25" x14ac:dyDescent="0.25">
      <c r="A1335">
        <v>10313</v>
      </c>
      <c r="B1335">
        <v>28</v>
      </c>
      <c r="C1335">
        <v>100</v>
      </c>
      <c r="D1335">
        <v>8</v>
      </c>
      <c r="E1335">
        <v>2881.76</v>
      </c>
      <c r="F1335" s="1">
        <v>38282</v>
      </c>
      <c r="G1335" t="s">
        <v>25</v>
      </c>
      <c r="H1335" t="s">
        <v>529</v>
      </c>
      <c r="I1335">
        <v>121</v>
      </c>
      <c r="J1335" t="s">
        <v>650</v>
      </c>
      <c r="K1335" t="s">
        <v>238</v>
      </c>
      <c r="L1335" t="s">
        <v>239</v>
      </c>
      <c r="M1335" t="s">
        <v>240</v>
      </c>
      <c r="N1335" t="s">
        <v>31</v>
      </c>
      <c r="O1335" t="s">
        <v>241</v>
      </c>
      <c r="P1335" t="s">
        <v>242</v>
      </c>
      <c r="Q1335" t="s">
        <v>243</v>
      </c>
      <c r="R1335" t="s">
        <v>244</v>
      </c>
      <c r="S1335" t="s">
        <v>36</v>
      </c>
      <c r="T1335" t="s">
        <v>245</v>
      </c>
      <c r="U1335" t="s">
        <v>38</v>
      </c>
      <c r="V1335">
        <v>0.173553719008264</v>
      </c>
      <c r="W1335">
        <v>2004</v>
      </c>
      <c r="X1335">
        <v>10</v>
      </c>
      <c r="Y1335">
        <v>4</v>
      </c>
    </row>
    <row r="1336" spans="1:25" x14ac:dyDescent="0.25">
      <c r="A1336">
        <v>10323</v>
      </c>
      <c r="B1336">
        <v>47</v>
      </c>
      <c r="C1336">
        <v>100</v>
      </c>
      <c r="D1336">
        <v>1</v>
      </c>
      <c r="E1336">
        <v>6203.06</v>
      </c>
      <c r="F1336" s="1">
        <v>38296</v>
      </c>
      <c r="G1336" t="s">
        <v>25</v>
      </c>
      <c r="H1336" t="s">
        <v>529</v>
      </c>
      <c r="I1336">
        <v>121</v>
      </c>
      <c r="J1336" t="s">
        <v>650</v>
      </c>
      <c r="K1336" t="s">
        <v>487</v>
      </c>
      <c r="L1336" t="s">
        <v>488</v>
      </c>
      <c r="M1336" t="s">
        <v>489</v>
      </c>
      <c r="N1336" t="s">
        <v>31</v>
      </c>
      <c r="O1336" t="s">
        <v>490</v>
      </c>
      <c r="P1336" t="s">
        <v>31</v>
      </c>
      <c r="Q1336" t="s">
        <v>491</v>
      </c>
      <c r="R1336" t="s">
        <v>468</v>
      </c>
      <c r="S1336" t="s">
        <v>45</v>
      </c>
      <c r="T1336" t="s">
        <v>492</v>
      </c>
      <c r="U1336" t="s">
        <v>53</v>
      </c>
      <c r="V1336">
        <v>0.173553719008264</v>
      </c>
      <c r="W1336">
        <v>2004</v>
      </c>
      <c r="X1336">
        <v>11</v>
      </c>
      <c r="Y1336">
        <v>4</v>
      </c>
    </row>
    <row r="1337" spans="1:25" x14ac:dyDescent="0.25">
      <c r="A1337">
        <v>10334</v>
      </c>
      <c r="B1337">
        <v>49</v>
      </c>
      <c r="C1337">
        <v>100</v>
      </c>
      <c r="D1337">
        <v>4</v>
      </c>
      <c r="E1337">
        <v>6763.47</v>
      </c>
      <c r="F1337" s="1">
        <v>38310</v>
      </c>
      <c r="G1337" t="s">
        <v>425</v>
      </c>
      <c r="H1337" t="s">
        <v>529</v>
      </c>
      <c r="I1337">
        <v>121</v>
      </c>
      <c r="J1337" t="s">
        <v>650</v>
      </c>
      <c r="K1337" t="s">
        <v>195</v>
      </c>
      <c r="L1337" t="s">
        <v>196</v>
      </c>
      <c r="M1337" t="s">
        <v>197</v>
      </c>
      <c r="N1337" t="s">
        <v>31</v>
      </c>
      <c r="O1337" t="s">
        <v>198</v>
      </c>
      <c r="P1337" t="s">
        <v>31</v>
      </c>
      <c r="Q1337" t="s">
        <v>199</v>
      </c>
      <c r="R1337" t="s">
        <v>200</v>
      </c>
      <c r="S1337" t="s">
        <v>45</v>
      </c>
      <c r="T1337" t="s">
        <v>201</v>
      </c>
      <c r="U1337" t="s">
        <v>53</v>
      </c>
      <c r="V1337">
        <v>0.173553719008264</v>
      </c>
      <c r="W1337">
        <v>2004</v>
      </c>
      <c r="X1337">
        <v>11</v>
      </c>
      <c r="Y1337">
        <v>4</v>
      </c>
    </row>
    <row r="1338" spans="1:25" x14ac:dyDescent="0.25">
      <c r="A1338">
        <v>10347</v>
      </c>
      <c r="B1338">
        <v>45</v>
      </c>
      <c r="C1338">
        <v>100</v>
      </c>
      <c r="D1338">
        <v>4</v>
      </c>
      <c r="E1338">
        <v>5884.65</v>
      </c>
      <c r="F1338" s="1">
        <v>38320</v>
      </c>
      <c r="G1338" t="s">
        <v>25</v>
      </c>
      <c r="H1338" t="s">
        <v>529</v>
      </c>
      <c r="I1338">
        <v>121</v>
      </c>
      <c r="J1338" t="s">
        <v>650</v>
      </c>
      <c r="K1338" t="s">
        <v>94</v>
      </c>
      <c r="L1338" t="s">
        <v>95</v>
      </c>
      <c r="M1338" t="s">
        <v>96</v>
      </c>
      <c r="N1338" t="s">
        <v>97</v>
      </c>
      <c r="O1338" t="s">
        <v>98</v>
      </c>
      <c r="P1338" t="s">
        <v>99</v>
      </c>
      <c r="Q1338" t="s">
        <v>100</v>
      </c>
      <c r="R1338" t="s">
        <v>101</v>
      </c>
      <c r="S1338" t="s">
        <v>102</v>
      </c>
      <c r="T1338" t="s">
        <v>103</v>
      </c>
      <c r="U1338" t="s">
        <v>53</v>
      </c>
      <c r="V1338">
        <v>0.173553719008264</v>
      </c>
      <c r="W1338">
        <v>2004</v>
      </c>
      <c r="X1338">
        <v>11</v>
      </c>
      <c r="Y1338">
        <v>4</v>
      </c>
    </row>
    <row r="1339" spans="1:25" x14ac:dyDescent="0.25">
      <c r="A1339">
        <v>10357</v>
      </c>
      <c r="B1339">
        <v>28</v>
      </c>
      <c r="C1339">
        <v>100</v>
      </c>
      <c r="D1339">
        <v>2</v>
      </c>
      <c r="E1339">
        <v>3559.64</v>
      </c>
      <c r="F1339" s="1">
        <v>38331</v>
      </c>
      <c r="G1339" t="s">
        <v>25</v>
      </c>
      <c r="H1339" t="s">
        <v>529</v>
      </c>
      <c r="I1339">
        <v>121</v>
      </c>
      <c r="J1339" t="s">
        <v>650</v>
      </c>
      <c r="K1339" t="s">
        <v>287</v>
      </c>
      <c r="L1339" t="s">
        <v>288</v>
      </c>
      <c r="M1339" t="s">
        <v>289</v>
      </c>
      <c r="N1339" t="s">
        <v>31</v>
      </c>
      <c r="O1339" t="s">
        <v>290</v>
      </c>
      <c r="P1339" t="s">
        <v>58</v>
      </c>
      <c r="Q1339" t="s">
        <v>121</v>
      </c>
      <c r="R1339" t="s">
        <v>35</v>
      </c>
      <c r="S1339" t="s">
        <v>36</v>
      </c>
      <c r="T1339" t="s">
        <v>291</v>
      </c>
      <c r="U1339" t="s">
        <v>53</v>
      </c>
      <c r="V1339">
        <v>0.173553719008264</v>
      </c>
      <c r="W1339">
        <v>2004</v>
      </c>
      <c r="X1339">
        <v>12</v>
      </c>
      <c r="Y1339">
        <v>4</v>
      </c>
    </row>
    <row r="1340" spans="1:25" x14ac:dyDescent="0.25">
      <c r="A1340">
        <v>10370</v>
      </c>
      <c r="B1340">
        <v>29</v>
      </c>
      <c r="C1340">
        <v>57.53</v>
      </c>
      <c r="D1340">
        <v>6</v>
      </c>
      <c r="E1340">
        <v>1668.37</v>
      </c>
      <c r="F1340" s="1">
        <v>38372</v>
      </c>
      <c r="G1340" t="s">
        <v>25</v>
      </c>
      <c r="H1340" t="s">
        <v>529</v>
      </c>
      <c r="I1340">
        <v>121</v>
      </c>
      <c r="J1340" t="s">
        <v>650</v>
      </c>
      <c r="K1340" t="s">
        <v>304</v>
      </c>
      <c r="L1340" t="s">
        <v>305</v>
      </c>
      <c r="M1340" t="s">
        <v>306</v>
      </c>
      <c r="N1340" t="s">
        <v>307</v>
      </c>
      <c r="O1340" t="s">
        <v>308</v>
      </c>
      <c r="P1340" t="s">
        <v>169</v>
      </c>
      <c r="Q1340" t="s">
        <v>309</v>
      </c>
      <c r="R1340" t="s">
        <v>101</v>
      </c>
      <c r="S1340" t="s">
        <v>102</v>
      </c>
      <c r="T1340" t="s">
        <v>310</v>
      </c>
      <c r="U1340" t="s">
        <v>38</v>
      </c>
      <c r="V1340">
        <v>0.52454545454545398</v>
      </c>
      <c r="W1340">
        <v>2005</v>
      </c>
      <c r="X1340">
        <v>1</v>
      </c>
      <c r="Y1340">
        <v>1</v>
      </c>
    </row>
    <row r="1341" spans="1:25" x14ac:dyDescent="0.25">
      <c r="A1341">
        <v>10382</v>
      </c>
      <c r="B1341">
        <v>39</v>
      </c>
      <c r="C1341">
        <v>100</v>
      </c>
      <c r="D1341">
        <v>1</v>
      </c>
      <c r="E1341">
        <v>4890.6000000000004</v>
      </c>
      <c r="F1341" s="1">
        <v>38400</v>
      </c>
      <c r="G1341" t="s">
        <v>25</v>
      </c>
      <c r="H1341" t="s">
        <v>529</v>
      </c>
      <c r="I1341">
        <v>121</v>
      </c>
      <c r="J1341" t="s">
        <v>650</v>
      </c>
      <c r="K1341" t="s">
        <v>287</v>
      </c>
      <c r="L1341" t="s">
        <v>288</v>
      </c>
      <c r="M1341" t="s">
        <v>289</v>
      </c>
      <c r="N1341" t="s">
        <v>31</v>
      </c>
      <c r="O1341" t="s">
        <v>290</v>
      </c>
      <c r="P1341" t="s">
        <v>58</v>
      </c>
      <c r="Q1341" t="s">
        <v>121</v>
      </c>
      <c r="R1341" t="s">
        <v>35</v>
      </c>
      <c r="S1341" t="s">
        <v>36</v>
      </c>
      <c r="T1341" t="s">
        <v>291</v>
      </c>
      <c r="U1341" t="s">
        <v>53</v>
      </c>
      <c r="V1341">
        <v>0.173553719008264</v>
      </c>
      <c r="W1341">
        <v>2005</v>
      </c>
      <c r="X1341">
        <v>2</v>
      </c>
      <c r="Y1341">
        <v>1</v>
      </c>
    </row>
    <row r="1342" spans="1:25" x14ac:dyDescent="0.25">
      <c r="A1342">
        <v>10411</v>
      </c>
      <c r="B1342">
        <v>46</v>
      </c>
      <c r="C1342">
        <v>100</v>
      </c>
      <c r="D1342">
        <v>3</v>
      </c>
      <c r="E1342">
        <v>5235.72</v>
      </c>
      <c r="F1342" s="1">
        <v>38473</v>
      </c>
      <c r="G1342" t="s">
        <v>25</v>
      </c>
      <c r="H1342" t="s">
        <v>529</v>
      </c>
      <c r="I1342">
        <v>121</v>
      </c>
      <c r="J1342" t="s">
        <v>650</v>
      </c>
      <c r="K1342" t="s">
        <v>311</v>
      </c>
      <c r="L1342" t="s">
        <v>312</v>
      </c>
      <c r="M1342" t="s">
        <v>313</v>
      </c>
      <c r="N1342" t="s">
        <v>31</v>
      </c>
      <c r="O1342" t="s">
        <v>314</v>
      </c>
      <c r="P1342" t="s">
        <v>315</v>
      </c>
      <c r="Q1342" t="s">
        <v>316</v>
      </c>
      <c r="R1342" t="s">
        <v>244</v>
      </c>
      <c r="S1342" t="s">
        <v>36</v>
      </c>
      <c r="T1342" t="s">
        <v>317</v>
      </c>
      <c r="U1342" t="s">
        <v>53</v>
      </c>
      <c r="V1342">
        <v>0.173553719008264</v>
      </c>
      <c r="W1342">
        <v>2005</v>
      </c>
      <c r="X1342">
        <v>5</v>
      </c>
      <c r="Y1342">
        <v>2</v>
      </c>
    </row>
    <row r="1343" spans="1:25" x14ac:dyDescent="0.25">
      <c r="A1343">
        <v>10425</v>
      </c>
      <c r="B1343">
        <v>38</v>
      </c>
      <c r="C1343">
        <v>100</v>
      </c>
      <c r="D1343">
        <v>13</v>
      </c>
      <c r="E1343">
        <v>4325.16</v>
      </c>
      <c r="F1343" s="1">
        <v>38503</v>
      </c>
      <c r="G1343" t="s">
        <v>318</v>
      </c>
      <c r="H1343" t="s">
        <v>529</v>
      </c>
      <c r="I1343">
        <v>121</v>
      </c>
      <c r="J1343" t="s">
        <v>650</v>
      </c>
      <c r="K1343" t="s">
        <v>123</v>
      </c>
      <c r="L1343" t="s">
        <v>124</v>
      </c>
      <c r="M1343" t="s">
        <v>125</v>
      </c>
      <c r="N1343" t="s">
        <v>31</v>
      </c>
      <c r="O1343" t="s">
        <v>126</v>
      </c>
      <c r="P1343" t="s">
        <v>31</v>
      </c>
      <c r="Q1343" t="s">
        <v>127</v>
      </c>
      <c r="R1343" t="s">
        <v>44</v>
      </c>
      <c r="S1343" t="s">
        <v>45</v>
      </c>
      <c r="T1343" t="s">
        <v>128</v>
      </c>
      <c r="U1343" t="s">
        <v>53</v>
      </c>
      <c r="V1343">
        <v>0.173553719008264</v>
      </c>
      <c r="W1343">
        <v>2005</v>
      </c>
      <c r="X1343">
        <v>5</v>
      </c>
      <c r="Y1343">
        <v>2</v>
      </c>
    </row>
    <row r="1344" spans="1:25" x14ac:dyDescent="0.25">
      <c r="A1344">
        <v>10103</v>
      </c>
      <c r="B1344">
        <v>41</v>
      </c>
      <c r="C1344">
        <v>47.29</v>
      </c>
      <c r="D1344">
        <v>9</v>
      </c>
      <c r="E1344">
        <v>1938.89</v>
      </c>
      <c r="F1344" s="1">
        <v>37650</v>
      </c>
      <c r="G1344" t="s">
        <v>25</v>
      </c>
      <c r="H1344" t="s">
        <v>581</v>
      </c>
      <c r="I1344">
        <v>50</v>
      </c>
      <c r="J1344" t="s">
        <v>651</v>
      </c>
      <c r="K1344" t="s">
        <v>143</v>
      </c>
      <c r="L1344" t="s">
        <v>144</v>
      </c>
      <c r="M1344" t="s">
        <v>145</v>
      </c>
      <c r="N1344" t="s">
        <v>31</v>
      </c>
      <c r="O1344" t="s">
        <v>146</v>
      </c>
      <c r="P1344" t="s">
        <v>31</v>
      </c>
      <c r="Q1344" t="s">
        <v>147</v>
      </c>
      <c r="R1344" t="s">
        <v>83</v>
      </c>
      <c r="S1344" t="s">
        <v>45</v>
      </c>
      <c r="T1344" t="s">
        <v>148</v>
      </c>
      <c r="U1344" t="s">
        <v>38</v>
      </c>
      <c r="V1344">
        <v>5.4199999999999998E-2</v>
      </c>
      <c r="W1344">
        <v>2003</v>
      </c>
      <c r="X1344">
        <v>1</v>
      </c>
      <c r="Y1344">
        <v>1</v>
      </c>
    </row>
    <row r="1345" spans="1:25" x14ac:dyDescent="0.25">
      <c r="A1345">
        <v>10113</v>
      </c>
      <c r="B1345">
        <v>50</v>
      </c>
      <c r="C1345">
        <v>49.81</v>
      </c>
      <c r="D1345">
        <v>3</v>
      </c>
      <c r="E1345">
        <v>2490.5</v>
      </c>
      <c r="F1345" s="1">
        <v>37706</v>
      </c>
      <c r="G1345" t="s">
        <v>25</v>
      </c>
      <c r="H1345" t="s">
        <v>581</v>
      </c>
      <c r="I1345">
        <v>50</v>
      </c>
      <c r="J1345" t="s">
        <v>651</v>
      </c>
      <c r="K1345" t="s">
        <v>287</v>
      </c>
      <c r="L1345" t="s">
        <v>288</v>
      </c>
      <c r="M1345" t="s">
        <v>289</v>
      </c>
      <c r="N1345" t="s">
        <v>31</v>
      </c>
      <c r="O1345" t="s">
        <v>290</v>
      </c>
      <c r="P1345" t="s">
        <v>58</v>
      </c>
      <c r="Q1345" t="s">
        <v>121</v>
      </c>
      <c r="R1345" t="s">
        <v>35</v>
      </c>
      <c r="S1345" t="s">
        <v>36</v>
      </c>
      <c r="T1345" t="s">
        <v>291</v>
      </c>
      <c r="U1345" t="s">
        <v>38</v>
      </c>
      <c r="V1345">
        <v>3.7999999999999501E-3</v>
      </c>
      <c r="W1345">
        <v>2003</v>
      </c>
      <c r="X1345">
        <v>3</v>
      </c>
      <c r="Y1345">
        <v>1</v>
      </c>
    </row>
    <row r="1346" spans="1:25" x14ac:dyDescent="0.25">
      <c r="A1346">
        <v>10126</v>
      </c>
      <c r="B1346">
        <v>43</v>
      </c>
      <c r="C1346">
        <v>53.83</v>
      </c>
      <c r="D1346">
        <v>9</v>
      </c>
      <c r="E1346">
        <v>2314.69</v>
      </c>
      <c r="F1346" s="1">
        <v>37769</v>
      </c>
      <c r="G1346" t="s">
        <v>25</v>
      </c>
      <c r="H1346" t="s">
        <v>581</v>
      </c>
      <c r="I1346">
        <v>50</v>
      </c>
      <c r="J1346" t="s">
        <v>651</v>
      </c>
      <c r="K1346" t="s">
        <v>202</v>
      </c>
      <c r="L1346" t="s">
        <v>203</v>
      </c>
      <c r="M1346" t="s">
        <v>204</v>
      </c>
      <c r="N1346" t="s">
        <v>31</v>
      </c>
      <c r="O1346" t="s">
        <v>189</v>
      </c>
      <c r="P1346" t="s">
        <v>31</v>
      </c>
      <c r="Q1346" t="s">
        <v>205</v>
      </c>
      <c r="R1346" t="s">
        <v>191</v>
      </c>
      <c r="S1346" t="s">
        <v>45</v>
      </c>
      <c r="T1346" t="s">
        <v>206</v>
      </c>
      <c r="U1346" t="s">
        <v>38</v>
      </c>
      <c r="V1346">
        <v>-7.6600000000000001E-2</v>
      </c>
      <c r="W1346">
        <v>2003</v>
      </c>
      <c r="X1346">
        <v>5</v>
      </c>
      <c r="Y1346">
        <v>2</v>
      </c>
    </row>
    <row r="1347" spans="1:25" x14ac:dyDescent="0.25">
      <c r="A1347">
        <v>10140</v>
      </c>
      <c r="B1347">
        <v>29</v>
      </c>
      <c r="C1347">
        <v>43.27</v>
      </c>
      <c r="D1347">
        <v>9</v>
      </c>
      <c r="E1347">
        <v>1254.83</v>
      </c>
      <c r="F1347" s="1">
        <v>37826</v>
      </c>
      <c r="G1347" t="s">
        <v>25</v>
      </c>
      <c r="H1347" t="s">
        <v>581</v>
      </c>
      <c r="I1347">
        <v>50</v>
      </c>
      <c r="J1347" t="s">
        <v>651</v>
      </c>
      <c r="K1347" t="s">
        <v>66</v>
      </c>
      <c r="L1347" t="s">
        <v>67</v>
      </c>
      <c r="M1347" t="s">
        <v>68</v>
      </c>
      <c r="N1347" t="s">
        <v>31</v>
      </c>
      <c r="O1347" t="s">
        <v>69</v>
      </c>
      <c r="P1347" t="s">
        <v>58</v>
      </c>
      <c r="Q1347" t="s">
        <v>70</v>
      </c>
      <c r="R1347" t="s">
        <v>35</v>
      </c>
      <c r="S1347" t="s">
        <v>36</v>
      </c>
      <c r="T1347" t="s">
        <v>71</v>
      </c>
      <c r="U1347" t="s">
        <v>38</v>
      </c>
      <c r="V1347">
        <v>0.1346</v>
      </c>
      <c r="W1347">
        <v>2003</v>
      </c>
      <c r="X1347">
        <v>7</v>
      </c>
      <c r="Y1347">
        <v>3</v>
      </c>
    </row>
    <row r="1348" spans="1:25" x14ac:dyDescent="0.25">
      <c r="A1348">
        <v>10150</v>
      </c>
      <c r="B1348">
        <v>30</v>
      </c>
      <c r="C1348">
        <v>42.76</v>
      </c>
      <c r="D1348">
        <v>6</v>
      </c>
      <c r="E1348">
        <v>1282.8</v>
      </c>
      <c r="F1348" s="1">
        <v>37883</v>
      </c>
      <c r="G1348" t="s">
        <v>25</v>
      </c>
      <c r="H1348" t="s">
        <v>581</v>
      </c>
      <c r="I1348">
        <v>50</v>
      </c>
      <c r="J1348" t="s">
        <v>651</v>
      </c>
      <c r="K1348" t="s">
        <v>207</v>
      </c>
      <c r="L1348" t="s">
        <v>208</v>
      </c>
      <c r="M1348" t="s">
        <v>209</v>
      </c>
      <c r="N1348" t="s">
        <v>31</v>
      </c>
      <c r="O1348" t="s">
        <v>210</v>
      </c>
      <c r="P1348" t="s">
        <v>31</v>
      </c>
      <c r="Q1348" t="s">
        <v>211</v>
      </c>
      <c r="R1348" t="s">
        <v>210</v>
      </c>
      <c r="S1348" t="s">
        <v>212</v>
      </c>
      <c r="T1348" t="s">
        <v>213</v>
      </c>
      <c r="U1348" t="s">
        <v>38</v>
      </c>
      <c r="V1348">
        <v>0.14480000000000001</v>
      </c>
      <c r="W1348">
        <v>2003</v>
      </c>
      <c r="X1348">
        <v>9</v>
      </c>
      <c r="Y1348">
        <v>3</v>
      </c>
    </row>
    <row r="1349" spans="1:25" x14ac:dyDescent="0.25">
      <c r="A1349">
        <v>10164</v>
      </c>
      <c r="B1349">
        <v>25</v>
      </c>
      <c r="C1349">
        <v>53.83</v>
      </c>
      <c r="D1349">
        <v>7</v>
      </c>
      <c r="E1349">
        <v>1345.75</v>
      </c>
      <c r="F1349" s="1">
        <v>37915</v>
      </c>
      <c r="G1349" t="s">
        <v>432</v>
      </c>
      <c r="H1349" t="s">
        <v>581</v>
      </c>
      <c r="I1349">
        <v>50</v>
      </c>
      <c r="J1349" t="s">
        <v>651</v>
      </c>
      <c r="K1349" t="s">
        <v>433</v>
      </c>
      <c r="L1349" t="s">
        <v>434</v>
      </c>
      <c r="M1349" t="s">
        <v>435</v>
      </c>
      <c r="N1349" t="s">
        <v>31</v>
      </c>
      <c r="O1349" t="s">
        <v>436</v>
      </c>
      <c r="P1349" t="s">
        <v>31</v>
      </c>
      <c r="Q1349" t="s">
        <v>437</v>
      </c>
      <c r="R1349" t="s">
        <v>161</v>
      </c>
      <c r="S1349" t="s">
        <v>45</v>
      </c>
      <c r="T1349" t="s">
        <v>438</v>
      </c>
      <c r="U1349" t="s">
        <v>38</v>
      </c>
      <c r="V1349">
        <v>-7.6600000000000001E-2</v>
      </c>
      <c r="W1349">
        <v>2003</v>
      </c>
      <c r="X1349">
        <v>10</v>
      </c>
      <c r="Y1349">
        <v>4</v>
      </c>
    </row>
    <row r="1350" spans="1:25" x14ac:dyDescent="0.25">
      <c r="A1350">
        <v>10174</v>
      </c>
      <c r="B1350">
        <v>49</v>
      </c>
      <c r="C1350">
        <v>44.78</v>
      </c>
      <c r="D1350">
        <v>2</v>
      </c>
      <c r="E1350">
        <v>2194.2199999999998</v>
      </c>
      <c r="F1350" s="1">
        <v>37931</v>
      </c>
      <c r="G1350" t="s">
        <v>25</v>
      </c>
      <c r="H1350" t="s">
        <v>581</v>
      </c>
      <c r="I1350">
        <v>50</v>
      </c>
      <c r="J1350" t="s">
        <v>651</v>
      </c>
      <c r="K1350" t="s">
        <v>219</v>
      </c>
      <c r="L1350" t="s">
        <v>220</v>
      </c>
      <c r="M1350" t="s">
        <v>221</v>
      </c>
      <c r="N1350" t="s">
        <v>31</v>
      </c>
      <c r="O1350" t="s">
        <v>222</v>
      </c>
      <c r="P1350" t="s">
        <v>223</v>
      </c>
      <c r="Q1350" t="s">
        <v>224</v>
      </c>
      <c r="R1350" t="s">
        <v>101</v>
      </c>
      <c r="S1350" t="s">
        <v>102</v>
      </c>
      <c r="T1350" t="s">
        <v>225</v>
      </c>
      <c r="U1350" t="s">
        <v>38</v>
      </c>
      <c r="V1350">
        <v>0.10440000000000001</v>
      </c>
      <c r="W1350">
        <v>2003</v>
      </c>
      <c r="X1350">
        <v>11</v>
      </c>
      <c r="Y1350">
        <v>4</v>
      </c>
    </row>
    <row r="1351" spans="1:25" x14ac:dyDescent="0.25">
      <c r="A1351">
        <v>10183</v>
      </c>
      <c r="B1351">
        <v>40</v>
      </c>
      <c r="C1351">
        <v>49.3</v>
      </c>
      <c r="D1351">
        <v>6</v>
      </c>
      <c r="E1351">
        <v>1972</v>
      </c>
      <c r="F1351" s="1">
        <v>37938</v>
      </c>
      <c r="G1351" t="s">
        <v>25</v>
      </c>
      <c r="H1351" t="s">
        <v>581</v>
      </c>
      <c r="I1351">
        <v>50</v>
      </c>
      <c r="J1351" t="s">
        <v>651</v>
      </c>
      <c r="K1351" t="s">
        <v>226</v>
      </c>
      <c r="L1351" t="s">
        <v>227</v>
      </c>
      <c r="M1351" t="s">
        <v>228</v>
      </c>
      <c r="N1351" t="s">
        <v>31</v>
      </c>
      <c r="O1351" t="s">
        <v>229</v>
      </c>
      <c r="P1351" t="s">
        <v>153</v>
      </c>
      <c r="Q1351" t="s">
        <v>230</v>
      </c>
      <c r="R1351" t="s">
        <v>35</v>
      </c>
      <c r="S1351" t="s">
        <v>36</v>
      </c>
      <c r="T1351" t="s">
        <v>231</v>
      </c>
      <c r="U1351" t="s">
        <v>38</v>
      </c>
      <c r="V1351">
        <v>1.4000000000000099E-2</v>
      </c>
      <c r="W1351">
        <v>2003</v>
      </c>
      <c r="X1351">
        <v>11</v>
      </c>
      <c r="Y1351">
        <v>4</v>
      </c>
    </row>
    <row r="1352" spans="1:25" x14ac:dyDescent="0.25">
      <c r="A1352">
        <v>10194</v>
      </c>
      <c r="B1352">
        <v>41</v>
      </c>
      <c r="C1352">
        <v>44.78</v>
      </c>
      <c r="D1352">
        <v>9</v>
      </c>
      <c r="E1352">
        <v>1835.98</v>
      </c>
      <c r="F1352" s="1">
        <v>37950</v>
      </c>
      <c r="G1352" t="s">
        <v>25</v>
      </c>
      <c r="H1352" t="s">
        <v>581</v>
      </c>
      <c r="I1352">
        <v>50</v>
      </c>
      <c r="J1352" t="s">
        <v>651</v>
      </c>
      <c r="K1352" t="s">
        <v>232</v>
      </c>
      <c r="L1352" t="s">
        <v>233</v>
      </c>
      <c r="M1352" t="s">
        <v>234</v>
      </c>
      <c r="N1352" t="s">
        <v>31</v>
      </c>
      <c r="O1352" t="s">
        <v>235</v>
      </c>
      <c r="P1352" t="s">
        <v>31</v>
      </c>
      <c r="Q1352" t="s">
        <v>236</v>
      </c>
      <c r="R1352" t="s">
        <v>44</v>
      </c>
      <c r="S1352" t="s">
        <v>45</v>
      </c>
      <c r="T1352" t="s">
        <v>237</v>
      </c>
      <c r="U1352" t="s">
        <v>38</v>
      </c>
      <c r="V1352">
        <v>0.10440000000000001</v>
      </c>
      <c r="W1352">
        <v>2003</v>
      </c>
      <c r="X1352">
        <v>11</v>
      </c>
      <c r="Y1352">
        <v>4</v>
      </c>
    </row>
    <row r="1353" spans="1:25" x14ac:dyDescent="0.25">
      <c r="A1353">
        <v>10206</v>
      </c>
      <c r="B1353">
        <v>21</v>
      </c>
      <c r="C1353">
        <v>53.33</v>
      </c>
      <c r="D1353">
        <v>4</v>
      </c>
      <c r="E1353">
        <v>1119.93</v>
      </c>
      <c r="F1353" s="1">
        <v>37960</v>
      </c>
      <c r="G1353" t="s">
        <v>25</v>
      </c>
      <c r="H1353" t="s">
        <v>581</v>
      </c>
      <c r="I1353">
        <v>50</v>
      </c>
      <c r="J1353" t="s">
        <v>651</v>
      </c>
      <c r="K1353" t="s">
        <v>238</v>
      </c>
      <c r="L1353" t="s">
        <v>239</v>
      </c>
      <c r="M1353" t="s">
        <v>240</v>
      </c>
      <c r="N1353" t="s">
        <v>31</v>
      </c>
      <c r="O1353" t="s">
        <v>241</v>
      </c>
      <c r="P1353" t="s">
        <v>242</v>
      </c>
      <c r="Q1353" t="s">
        <v>243</v>
      </c>
      <c r="R1353" t="s">
        <v>244</v>
      </c>
      <c r="S1353" t="s">
        <v>36</v>
      </c>
      <c r="T1353" t="s">
        <v>245</v>
      </c>
      <c r="U1353" t="s">
        <v>38</v>
      </c>
      <c r="V1353">
        <v>-6.6600000000000006E-2</v>
      </c>
      <c r="W1353">
        <v>2003</v>
      </c>
      <c r="X1353">
        <v>12</v>
      </c>
      <c r="Y1353">
        <v>4</v>
      </c>
    </row>
    <row r="1354" spans="1:25" x14ac:dyDescent="0.25">
      <c r="A1354">
        <v>10215</v>
      </c>
      <c r="B1354">
        <v>46</v>
      </c>
      <c r="C1354">
        <v>45.28</v>
      </c>
      <c r="D1354">
        <v>1</v>
      </c>
      <c r="E1354">
        <v>2082.88</v>
      </c>
      <c r="F1354" s="1">
        <v>38015</v>
      </c>
      <c r="G1354" t="s">
        <v>25</v>
      </c>
      <c r="H1354" t="s">
        <v>581</v>
      </c>
      <c r="I1354">
        <v>50</v>
      </c>
      <c r="J1354" t="s">
        <v>651</v>
      </c>
      <c r="K1354" t="s">
        <v>246</v>
      </c>
      <c r="L1354" t="s">
        <v>247</v>
      </c>
      <c r="M1354" t="s">
        <v>248</v>
      </c>
      <c r="N1354" t="s">
        <v>31</v>
      </c>
      <c r="O1354" t="s">
        <v>249</v>
      </c>
      <c r="P1354" t="s">
        <v>58</v>
      </c>
      <c r="Q1354" t="s">
        <v>114</v>
      </c>
      <c r="R1354" t="s">
        <v>35</v>
      </c>
      <c r="S1354" t="s">
        <v>36</v>
      </c>
      <c r="T1354" t="s">
        <v>250</v>
      </c>
      <c r="U1354" t="s">
        <v>38</v>
      </c>
      <c r="V1354">
        <v>9.4399999999999998E-2</v>
      </c>
      <c r="W1354">
        <v>2004</v>
      </c>
      <c r="X1354">
        <v>1</v>
      </c>
      <c r="Y1354">
        <v>1</v>
      </c>
    </row>
    <row r="1355" spans="1:25" x14ac:dyDescent="0.25">
      <c r="A1355">
        <v>10229</v>
      </c>
      <c r="B1355">
        <v>39</v>
      </c>
      <c r="C1355">
        <v>40.25</v>
      </c>
      <c r="D1355">
        <v>14</v>
      </c>
      <c r="E1355">
        <v>1569.75</v>
      </c>
      <c r="F1355" s="1">
        <v>38057</v>
      </c>
      <c r="G1355" t="s">
        <v>25</v>
      </c>
      <c r="H1355" t="s">
        <v>581</v>
      </c>
      <c r="I1355">
        <v>50</v>
      </c>
      <c r="J1355" t="s">
        <v>651</v>
      </c>
      <c r="K1355" t="s">
        <v>287</v>
      </c>
      <c r="L1355" t="s">
        <v>288</v>
      </c>
      <c r="M1355" t="s">
        <v>289</v>
      </c>
      <c r="N1355" t="s">
        <v>31</v>
      </c>
      <c r="O1355" t="s">
        <v>290</v>
      </c>
      <c r="P1355" t="s">
        <v>58</v>
      </c>
      <c r="Q1355" t="s">
        <v>121</v>
      </c>
      <c r="R1355" t="s">
        <v>35</v>
      </c>
      <c r="S1355" t="s">
        <v>36</v>
      </c>
      <c r="T1355" t="s">
        <v>291</v>
      </c>
      <c r="U1355" t="s">
        <v>38</v>
      </c>
      <c r="V1355">
        <v>0.19500000000000001</v>
      </c>
      <c r="W1355">
        <v>2004</v>
      </c>
      <c r="X1355">
        <v>3</v>
      </c>
      <c r="Y1355">
        <v>1</v>
      </c>
    </row>
    <row r="1356" spans="1:25" x14ac:dyDescent="0.25">
      <c r="A1356">
        <v>10245</v>
      </c>
      <c r="B1356">
        <v>45</v>
      </c>
      <c r="C1356">
        <v>59.87</v>
      </c>
      <c r="D1356">
        <v>7</v>
      </c>
      <c r="E1356">
        <v>2694.15</v>
      </c>
      <c r="F1356" s="1">
        <v>38111</v>
      </c>
      <c r="G1356" t="s">
        <v>25</v>
      </c>
      <c r="H1356" t="s">
        <v>581</v>
      </c>
      <c r="I1356">
        <v>50</v>
      </c>
      <c r="J1356" t="s">
        <v>651</v>
      </c>
      <c r="K1356" t="s">
        <v>255</v>
      </c>
      <c r="L1356" t="s">
        <v>256</v>
      </c>
      <c r="M1356" t="s">
        <v>257</v>
      </c>
      <c r="N1356" t="s">
        <v>31</v>
      </c>
      <c r="O1356" t="s">
        <v>258</v>
      </c>
      <c r="P1356" t="s">
        <v>120</v>
      </c>
      <c r="Q1356" t="s">
        <v>259</v>
      </c>
      <c r="R1356" t="s">
        <v>35</v>
      </c>
      <c r="S1356" t="s">
        <v>36</v>
      </c>
      <c r="T1356" t="s">
        <v>260</v>
      </c>
      <c r="U1356" t="s">
        <v>38</v>
      </c>
      <c r="V1356">
        <v>-0.19739999999999999</v>
      </c>
      <c r="W1356">
        <v>2004</v>
      </c>
      <c r="X1356">
        <v>5</v>
      </c>
      <c r="Y1356">
        <v>2</v>
      </c>
    </row>
    <row r="1357" spans="1:25" x14ac:dyDescent="0.25">
      <c r="A1357">
        <v>10258</v>
      </c>
      <c r="B1357">
        <v>21</v>
      </c>
      <c r="C1357">
        <v>59.87</v>
      </c>
      <c r="D1357">
        <v>4</v>
      </c>
      <c r="E1357">
        <v>1257.27</v>
      </c>
      <c r="F1357" s="1">
        <v>38153</v>
      </c>
      <c r="G1357" t="s">
        <v>25</v>
      </c>
      <c r="H1357" t="s">
        <v>581</v>
      </c>
      <c r="I1357">
        <v>50</v>
      </c>
      <c r="J1357" t="s">
        <v>651</v>
      </c>
      <c r="K1357" t="s">
        <v>261</v>
      </c>
      <c r="L1357" t="s">
        <v>262</v>
      </c>
      <c r="M1357" t="s">
        <v>263</v>
      </c>
      <c r="N1357" t="s">
        <v>31</v>
      </c>
      <c r="O1357" t="s">
        <v>264</v>
      </c>
      <c r="P1357" t="s">
        <v>265</v>
      </c>
      <c r="Q1357" t="s">
        <v>266</v>
      </c>
      <c r="R1357" t="s">
        <v>212</v>
      </c>
      <c r="S1357" t="s">
        <v>212</v>
      </c>
      <c r="T1357" t="s">
        <v>267</v>
      </c>
      <c r="U1357" t="s">
        <v>38</v>
      </c>
      <c r="V1357">
        <v>-0.19739999999999999</v>
      </c>
      <c r="W1357">
        <v>2004</v>
      </c>
      <c r="X1357">
        <v>6</v>
      </c>
      <c r="Y1357">
        <v>2</v>
      </c>
    </row>
    <row r="1358" spans="1:25" x14ac:dyDescent="0.25">
      <c r="A1358">
        <v>10270</v>
      </c>
      <c r="B1358">
        <v>44</v>
      </c>
      <c r="C1358">
        <v>58.36</v>
      </c>
      <c r="D1358">
        <v>7</v>
      </c>
      <c r="E1358">
        <v>2567.84</v>
      </c>
      <c r="F1358" s="1">
        <v>38187</v>
      </c>
      <c r="G1358" t="s">
        <v>25</v>
      </c>
      <c r="H1358" t="s">
        <v>581</v>
      </c>
      <c r="I1358">
        <v>50</v>
      </c>
      <c r="J1358" t="s">
        <v>651</v>
      </c>
      <c r="K1358" t="s">
        <v>164</v>
      </c>
      <c r="L1358" t="s">
        <v>165</v>
      </c>
      <c r="M1358" t="s">
        <v>166</v>
      </c>
      <c r="N1358" t="s">
        <v>167</v>
      </c>
      <c r="O1358" t="s">
        <v>168</v>
      </c>
      <c r="P1358" t="s">
        <v>169</v>
      </c>
      <c r="Q1358" t="s">
        <v>170</v>
      </c>
      <c r="R1358" t="s">
        <v>101</v>
      </c>
      <c r="S1358" t="s">
        <v>102</v>
      </c>
      <c r="T1358" t="s">
        <v>171</v>
      </c>
      <c r="U1358" t="s">
        <v>38</v>
      </c>
      <c r="V1358">
        <v>-0.16719999999999999</v>
      </c>
      <c r="W1358">
        <v>2004</v>
      </c>
      <c r="X1358">
        <v>7</v>
      </c>
      <c r="Y1358">
        <v>3</v>
      </c>
    </row>
    <row r="1359" spans="1:25" x14ac:dyDescent="0.25">
      <c r="A1359">
        <v>10281</v>
      </c>
      <c r="B1359">
        <v>44</v>
      </c>
      <c r="C1359">
        <v>59.87</v>
      </c>
      <c r="D1359">
        <v>14</v>
      </c>
      <c r="E1359">
        <v>2634.28</v>
      </c>
      <c r="F1359" s="1">
        <v>38218</v>
      </c>
      <c r="G1359" t="s">
        <v>25</v>
      </c>
      <c r="H1359" t="s">
        <v>581</v>
      </c>
      <c r="I1359">
        <v>50</v>
      </c>
      <c r="J1359" t="s">
        <v>651</v>
      </c>
      <c r="K1359" t="s">
        <v>149</v>
      </c>
      <c r="L1359" t="s">
        <v>150</v>
      </c>
      <c r="M1359" t="s">
        <v>151</v>
      </c>
      <c r="N1359" t="s">
        <v>31</v>
      </c>
      <c r="O1359" t="s">
        <v>152</v>
      </c>
      <c r="P1359" t="s">
        <v>153</v>
      </c>
      <c r="Q1359" t="s">
        <v>154</v>
      </c>
      <c r="R1359" t="s">
        <v>35</v>
      </c>
      <c r="S1359" t="s">
        <v>36</v>
      </c>
      <c r="T1359" t="s">
        <v>155</v>
      </c>
      <c r="U1359" t="s">
        <v>38</v>
      </c>
      <c r="V1359">
        <v>-0.19739999999999999</v>
      </c>
      <c r="W1359">
        <v>2004</v>
      </c>
      <c r="X1359">
        <v>8</v>
      </c>
      <c r="Y1359">
        <v>3</v>
      </c>
    </row>
    <row r="1360" spans="1:25" x14ac:dyDescent="0.25">
      <c r="A1360">
        <v>10291</v>
      </c>
      <c r="B1360">
        <v>29</v>
      </c>
      <c r="C1360">
        <v>51.82</v>
      </c>
      <c r="D1360">
        <v>9</v>
      </c>
      <c r="E1360">
        <v>1502.78</v>
      </c>
      <c r="F1360" s="1">
        <v>38238</v>
      </c>
      <c r="G1360" t="s">
        <v>25</v>
      </c>
      <c r="H1360" t="s">
        <v>581</v>
      </c>
      <c r="I1360">
        <v>50</v>
      </c>
      <c r="J1360" t="s">
        <v>651</v>
      </c>
      <c r="K1360" t="s">
        <v>275</v>
      </c>
      <c r="L1360" t="s">
        <v>276</v>
      </c>
      <c r="M1360" t="s">
        <v>277</v>
      </c>
      <c r="N1360" t="s">
        <v>31</v>
      </c>
      <c r="O1360" t="s">
        <v>278</v>
      </c>
      <c r="P1360" t="s">
        <v>31</v>
      </c>
      <c r="Q1360" t="s">
        <v>279</v>
      </c>
      <c r="R1360" t="s">
        <v>200</v>
      </c>
      <c r="S1360" t="s">
        <v>45</v>
      </c>
      <c r="T1360" t="s">
        <v>280</v>
      </c>
      <c r="U1360" t="s">
        <v>38</v>
      </c>
      <c r="V1360">
        <v>-3.6400000000000002E-2</v>
      </c>
      <c r="W1360">
        <v>2004</v>
      </c>
      <c r="X1360">
        <v>9</v>
      </c>
      <c r="Y1360">
        <v>3</v>
      </c>
    </row>
    <row r="1361" spans="1:25" x14ac:dyDescent="0.25">
      <c r="A1361">
        <v>10304</v>
      </c>
      <c r="B1361">
        <v>34</v>
      </c>
      <c r="C1361">
        <v>49.3</v>
      </c>
      <c r="D1361">
        <v>4</v>
      </c>
      <c r="E1361">
        <v>1676.2</v>
      </c>
      <c r="F1361" s="1">
        <v>38271</v>
      </c>
      <c r="G1361" t="s">
        <v>25</v>
      </c>
      <c r="H1361" t="s">
        <v>581</v>
      </c>
      <c r="I1361">
        <v>50</v>
      </c>
      <c r="J1361" t="s">
        <v>651</v>
      </c>
      <c r="K1361" t="s">
        <v>281</v>
      </c>
      <c r="L1361" t="s">
        <v>282</v>
      </c>
      <c r="M1361" t="s">
        <v>283</v>
      </c>
      <c r="N1361" t="s">
        <v>31</v>
      </c>
      <c r="O1361" t="s">
        <v>284</v>
      </c>
      <c r="P1361" t="s">
        <v>31</v>
      </c>
      <c r="Q1361" t="s">
        <v>285</v>
      </c>
      <c r="R1361" t="s">
        <v>44</v>
      </c>
      <c r="S1361" t="s">
        <v>45</v>
      </c>
      <c r="T1361" t="s">
        <v>286</v>
      </c>
      <c r="U1361" t="s">
        <v>38</v>
      </c>
      <c r="V1361">
        <v>1.4000000000000099E-2</v>
      </c>
      <c r="W1361">
        <v>2004</v>
      </c>
      <c r="X1361">
        <v>10</v>
      </c>
      <c r="Y1361">
        <v>4</v>
      </c>
    </row>
    <row r="1362" spans="1:25" x14ac:dyDescent="0.25">
      <c r="A1362">
        <v>10312</v>
      </c>
      <c r="B1362">
        <v>39</v>
      </c>
      <c r="C1362">
        <v>56.85</v>
      </c>
      <c r="D1362">
        <v>1</v>
      </c>
      <c r="E1362">
        <v>2217.15</v>
      </c>
      <c r="F1362" s="1">
        <v>38281</v>
      </c>
      <c r="G1362" t="s">
        <v>25</v>
      </c>
      <c r="H1362" t="s">
        <v>581</v>
      </c>
      <c r="I1362">
        <v>50</v>
      </c>
      <c r="J1362" t="s">
        <v>651</v>
      </c>
      <c r="K1362" t="s">
        <v>287</v>
      </c>
      <c r="L1362" t="s">
        <v>288</v>
      </c>
      <c r="M1362" t="s">
        <v>289</v>
      </c>
      <c r="N1362" t="s">
        <v>31</v>
      </c>
      <c r="O1362" t="s">
        <v>290</v>
      </c>
      <c r="P1362" t="s">
        <v>58</v>
      </c>
      <c r="Q1362" t="s">
        <v>121</v>
      </c>
      <c r="R1362" t="s">
        <v>35</v>
      </c>
      <c r="S1362" t="s">
        <v>36</v>
      </c>
      <c r="T1362" t="s">
        <v>291</v>
      </c>
      <c r="U1362" t="s">
        <v>38</v>
      </c>
      <c r="V1362">
        <v>-0.13700000000000001</v>
      </c>
      <c r="W1362">
        <v>2004</v>
      </c>
      <c r="X1362">
        <v>10</v>
      </c>
      <c r="Y1362">
        <v>4</v>
      </c>
    </row>
    <row r="1363" spans="1:25" x14ac:dyDescent="0.25">
      <c r="A1363">
        <v>10324</v>
      </c>
      <c r="B1363">
        <v>38</v>
      </c>
      <c r="C1363">
        <v>100</v>
      </c>
      <c r="D1363">
        <v>6</v>
      </c>
      <c r="E1363">
        <v>6832.02</v>
      </c>
      <c r="F1363" s="1">
        <v>38296</v>
      </c>
      <c r="G1363" t="s">
        <v>25</v>
      </c>
      <c r="H1363" t="s">
        <v>581</v>
      </c>
      <c r="I1363">
        <v>50</v>
      </c>
      <c r="J1363" t="s">
        <v>651</v>
      </c>
      <c r="K1363" t="s">
        <v>104</v>
      </c>
      <c r="L1363" t="s">
        <v>105</v>
      </c>
      <c r="M1363" t="s">
        <v>106</v>
      </c>
      <c r="N1363" t="s">
        <v>107</v>
      </c>
      <c r="O1363" t="s">
        <v>32</v>
      </c>
      <c r="P1363" t="s">
        <v>33</v>
      </c>
      <c r="Q1363" t="s">
        <v>34</v>
      </c>
      <c r="R1363" t="s">
        <v>35</v>
      </c>
      <c r="S1363" t="s">
        <v>36</v>
      </c>
      <c r="T1363" t="s">
        <v>108</v>
      </c>
      <c r="U1363" t="s">
        <v>53</v>
      </c>
      <c r="V1363">
        <v>-1</v>
      </c>
      <c r="W1363">
        <v>2004</v>
      </c>
      <c r="X1363">
        <v>11</v>
      </c>
      <c r="Y1363">
        <v>4</v>
      </c>
    </row>
    <row r="1364" spans="1:25" x14ac:dyDescent="0.25">
      <c r="A1364">
        <v>10333</v>
      </c>
      <c r="B1364">
        <v>24</v>
      </c>
      <c r="C1364">
        <v>79.86</v>
      </c>
      <c r="D1364">
        <v>8</v>
      </c>
      <c r="E1364">
        <v>1916.64</v>
      </c>
      <c r="F1364" s="1">
        <v>38309</v>
      </c>
      <c r="G1364" t="s">
        <v>25</v>
      </c>
      <c r="H1364" t="s">
        <v>581</v>
      </c>
      <c r="I1364">
        <v>50</v>
      </c>
      <c r="J1364" t="s">
        <v>651</v>
      </c>
      <c r="K1364" t="s">
        <v>85</v>
      </c>
      <c r="L1364" t="s">
        <v>86</v>
      </c>
      <c r="M1364" t="s">
        <v>87</v>
      </c>
      <c r="N1364" t="s">
        <v>31</v>
      </c>
      <c r="O1364" t="s">
        <v>64</v>
      </c>
      <c r="P1364" t="s">
        <v>58</v>
      </c>
      <c r="Q1364" t="s">
        <v>31</v>
      </c>
      <c r="R1364" t="s">
        <v>35</v>
      </c>
      <c r="S1364" t="s">
        <v>36</v>
      </c>
      <c r="T1364" t="s">
        <v>88</v>
      </c>
      <c r="U1364" t="s">
        <v>38</v>
      </c>
      <c r="V1364">
        <v>-0.59719999999999995</v>
      </c>
      <c r="W1364">
        <v>2004</v>
      </c>
      <c r="X1364">
        <v>11</v>
      </c>
      <c r="Y1364">
        <v>4</v>
      </c>
    </row>
    <row r="1365" spans="1:25" x14ac:dyDescent="0.25">
      <c r="A1365">
        <v>10348</v>
      </c>
      <c r="B1365">
        <v>29</v>
      </c>
      <c r="C1365">
        <v>100</v>
      </c>
      <c r="D1365">
        <v>6</v>
      </c>
      <c r="E1365">
        <v>7110.8</v>
      </c>
      <c r="F1365" s="1">
        <v>38292</v>
      </c>
      <c r="G1365" t="s">
        <v>25</v>
      </c>
      <c r="H1365" t="s">
        <v>581</v>
      </c>
      <c r="I1365">
        <v>50</v>
      </c>
      <c r="J1365" t="s">
        <v>651</v>
      </c>
      <c r="K1365" t="s">
        <v>202</v>
      </c>
      <c r="L1365" t="s">
        <v>203</v>
      </c>
      <c r="M1365" t="s">
        <v>204</v>
      </c>
      <c r="N1365" t="s">
        <v>31</v>
      </c>
      <c r="O1365" t="s">
        <v>189</v>
      </c>
      <c r="P1365" t="s">
        <v>31</v>
      </c>
      <c r="Q1365" t="s">
        <v>205</v>
      </c>
      <c r="R1365" t="s">
        <v>191</v>
      </c>
      <c r="S1365" t="s">
        <v>45</v>
      </c>
      <c r="T1365" t="s">
        <v>206</v>
      </c>
      <c r="U1365" t="s">
        <v>163</v>
      </c>
      <c r="V1365">
        <v>-1</v>
      </c>
      <c r="W1365">
        <v>2004</v>
      </c>
      <c r="X1365">
        <v>11</v>
      </c>
      <c r="Y1365">
        <v>4</v>
      </c>
    </row>
    <row r="1366" spans="1:25" x14ac:dyDescent="0.25">
      <c r="A1366">
        <v>10358</v>
      </c>
      <c r="B1366">
        <v>30</v>
      </c>
      <c r="C1366">
        <v>100</v>
      </c>
      <c r="D1366">
        <v>8</v>
      </c>
      <c r="E1366">
        <v>5302.8</v>
      </c>
      <c r="F1366" s="1">
        <v>38331</v>
      </c>
      <c r="G1366" t="s">
        <v>25</v>
      </c>
      <c r="H1366" t="s">
        <v>581</v>
      </c>
      <c r="I1366">
        <v>50</v>
      </c>
      <c r="J1366" t="s">
        <v>651</v>
      </c>
      <c r="K1366" t="s">
        <v>186</v>
      </c>
      <c r="L1366" t="s">
        <v>187</v>
      </c>
      <c r="M1366" t="s">
        <v>188</v>
      </c>
      <c r="N1366" t="s">
        <v>31</v>
      </c>
      <c r="O1366" t="s">
        <v>189</v>
      </c>
      <c r="P1366" t="s">
        <v>31</v>
      </c>
      <c r="Q1366" t="s">
        <v>190</v>
      </c>
      <c r="R1366" t="s">
        <v>191</v>
      </c>
      <c r="S1366" t="s">
        <v>45</v>
      </c>
      <c r="T1366" t="s">
        <v>192</v>
      </c>
      <c r="U1366" t="s">
        <v>53</v>
      </c>
      <c r="V1366">
        <v>-1</v>
      </c>
      <c r="W1366">
        <v>2004</v>
      </c>
      <c r="X1366">
        <v>12</v>
      </c>
      <c r="Y1366">
        <v>4</v>
      </c>
    </row>
    <row r="1367" spans="1:25" x14ac:dyDescent="0.25">
      <c r="A1367">
        <v>10370</v>
      </c>
      <c r="B1367">
        <v>20</v>
      </c>
      <c r="C1367">
        <v>100</v>
      </c>
      <c r="D1367">
        <v>2</v>
      </c>
      <c r="E1367">
        <v>2730</v>
      </c>
      <c r="F1367" s="1">
        <v>38372</v>
      </c>
      <c r="G1367" t="s">
        <v>25</v>
      </c>
      <c r="H1367" t="s">
        <v>581</v>
      </c>
      <c r="I1367">
        <v>50</v>
      </c>
      <c r="J1367" t="s">
        <v>651</v>
      </c>
      <c r="K1367" t="s">
        <v>304</v>
      </c>
      <c r="L1367" t="s">
        <v>305</v>
      </c>
      <c r="M1367" t="s">
        <v>306</v>
      </c>
      <c r="N1367" t="s">
        <v>307</v>
      </c>
      <c r="O1367" t="s">
        <v>308</v>
      </c>
      <c r="P1367" t="s">
        <v>169</v>
      </c>
      <c r="Q1367" t="s">
        <v>309</v>
      </c>
      <c r="R1367" t="s">
        <v>101</v>
      </c>
      <c r="S1367" t="s">
        <v>102</v>
      </c>
      <c r="T1367" t="s">
        <v>310</v>
      </c>
      <c r="U1367" t="s">
        <v>38</v>
      </c>
      <c r="V1367">
        <v>-1</v>
      </c>
      <c r="W1367">
        <v>2005</v>
      </c>
      <c r="X1367">
        <v>1</v>
      </c>
      <c r="Y1367">
        <v>1</v>
      </c>
    </row>
    <row r="1368" spans="1:25" x14ac:dyDescent="0.25">
      <c r="A1368">
        <v>10382</v>
      </c>
      <c r="B1368">
        <v>39</v>
      </c>
      <c r="C1368">
        <v>100</v>
      </c>
      <c r="D1368">
        <v>2</v>
      </c>
      <c r="E1368">
        <v>7827.3</v>
      </c>
      <c r="F1368" s="1">
        <v>38400</v>
      </c>
      <c r="G1368" t="s">
        <v>25</v>
      </c>
      <c r="H1368" t="s">
        <v>581</v>
      </c>
      <c r="I1368">
        <v>50</v>
      </c>
      <c r="J1368" t="s">
        <v>651</v>
      </c>
      <c r="K1368" t="s">
        <v>287</v>
      </c>
      <c r="L1368" t="s">
        <v>288</v>
      </c>
      <c r="M1368" t="s">
        <v>289</v>
      </c>
      <c r="N1368" t="s">
        <v>31</v>
      </c>
      <c r="O1368" t="s">
        <v>290</v>
      </c>
      <c r="P1368" t="s">
        <v>58</v>
      </c>
      <c r="Q1368" t="s">
        <v>121</v>
      </c>
      <c r="R1368" t="s">
        <v>35</v>
      </c>
      <c r="S1368" t="s">
        <v>36</v>
      </c>
      <c r="T1368" t="s">
        <v>291</v>
      </c>
      <c r="U1368" t="s">
        <v>163</v>
      </c>
      <c r="V1368">
        <v>-1</v>
      </c>
      <c r="W1368">
        <v>2005</v>
      </c>
      <c r="X1368">
        <v>2</v>
      </c>
      <c r="Y1368">
        <v>1</v>
      </c>
    </row>
    <row r="1369" spans="1:25" x14ac:dyDescent="0.25">
      <c r="A1369">
        <v>10411</v>
      </c>
      <c r="B1369">
        <v>35</v>
      </c>
      <c r="C1369">
        <v>59.87</v>
      </c>
      <c r="D1369">
        <v>7</v>
      </c>
      <c r="E1369">
        <v>2095.4499999999998</v>
      </c>
      <c r="F1369" s="1">
        <v>38473</v>
      </c>
      <c r="G1369" t="s">
        <v>25</v>
      </c>
      <c r="H1369" t="s">
        <v>581</v>
      </c>
      <c r="I1369">
        <v>50</v>
      </c>
      <c r="J1369" t="s">
        <v>651</v>
      </c>
      <c r="K1369" t="s">
        <v>311</v>
      </c>
      <c r="L1369" t="s">
        <v>312</v>
      </c>
      <c r="M1369" t="s">
        <v>313</v>
      </c>
      <c r="N1369" t="s">
        <v>31</v>
      </c>
      <c r="O1369" t="s">
        <v>314</v>
      </c>
      <c r="P1369" t="s">
        <v>315</v>
      </c>
      <c r="Q1369" t="s">
        <v>316</v>
      </c>
      <c r="R1369" t="s">
        <v>244</v>
      </c>
      <c r="S1369" t="s">
        <v>36</v>
      </c>
      <c r="T1369" t="s">
        <v>317</v>
      </c>
      <c r="U1369" t="s">
        <v>38</v>
      </c>
      <c r="V1369">
        <v>-0.19739999999999999</v>
      </c>
      <c r="W1369">
        <v>2005</v>
      </c>
      <c r="X1369">
        <v>5</v>
      </c>
      <c r="Y1369">
        <v>2</v>
      </c>
    </row>
    <row r="1370" spans="1:25" x14ac:dyDescent="0.25">
      <c r="A1370">
        <v>10424</v>
      </c>
      <c r="B1370">
        <v>26</v>
      </c>
      <c r="C1370">
        <v>59.87</v>
      </c>
      <c r="D1370">
        <v>4</v>
      </c>
      <c r="E1370">
        <v>1556.62</v>
      </c>
      <c r="F1370" s="1">
        <v>38503</v>
      </c>
      <c r="G1370" t="s">
        <v>318</v>
      </c>
      <c r="H1370" t="s">
        <v>581</v>
      </c>
      <c r="I1370">
        <v>50</v>
      </c>
      <c r="J1370" t="s">
        <v>651</v>
      </c>
      <c r="K1370" t="s">
        <v>186</v>
      </c>
      <c r="L1370" t="s">
        <v>187</v>
      </c>
      <c r="M1370" t="s">
        <v>188</v>
      </c>
      <c r="N1370" t="s">
        <v>31</v>
      </c>
      <c r="O1370" t="s">
        <v>189</v>
      </c>
      <c r="P1370" t="s">
        <v>31</v>
      </c>
      <c r="Q1370" t="s">
        <v>190</v>
      </c>
      <c r="R1370" t="s">
        <v>191</v>
      </c>
      <c r="S1370" t="s">
        <v>45</v>
      </c>
      <c r="T1370" t="s">
        <v>192</v>
      </c>
      <c r="U1370" t="s">
        <v>38</v>
      </c>
      <c r="V1370">
        <v>-0.19739999999999999</v>
      </c>
      <c r="W1370">
        <v>2005</v>
      </c>
      <c r="X1370">
        <v>5</v>
      </c>
      <c r="Y1370">
        <v>2</v>
      </c>
    </row>
    <row r="1371" spans="1:25" x14ac:dyDescent="0.25">
      <c r="A1371">
        <v>10108</v>
      </c>
      <c r="B1371">
        <v>44</v>
      </c>
      <c r="C1371">
        <v>100</v>
      </c>
      <c r="D1371">
        <v>11</v>
      </c>
      <c r="E1371">
        <v>5565.12</v>
      </c>
      <c r="F1371" s="1">
        <v>37683</v>
      </c>
      <c r="G1371" t="s">
        <v>25</v>
      </c>
      <c r="H1371" t="s">
        <v>193</v>
      </c>
      <c r="I1371">
        <v>148</v>
      </c>
      <c r="J1371" t="s">
        <v>652</v>
      </c>
      <c r="K1371" t="s">
        <v>450</v>
      </c>
      <c r="L1371" t="s">
        <v>451</v>
      </c>
      <c r="M1371" t="s">
        <v>452</v>
      </c>
      <c r="N1371" t="s">
        <v>31</v>
      </c>
      <c r="O1371" t="s">
        <v>453</v>
      </c>
      <c r="P1371" t="s">
        <v>31</v>
      </c>
      <c r="Q1371" t="s">
        <v>454</v>
      </c>
      <c r="R1371" t="s">
        <v>455</v>
      </c>
      <c r="S1371" t="s">
        <v>212</v>
      </c>
      <c r="T1371" t="s">
        <v>456</v>
      </c>
      <c r="U1371" t="s">
        <v>53</v>
      </c>
      <c r="V1371">
        <v>0.32432432432432401</v>
      </c>
      <c r="W1371">
        <v>2003</v>
      </c>
      <c r="X1371">
        <v>3</v>
      </c>
      <c r="Y1371">
        <v>1</v>
      </c>
    </row>
    <row r="1372" spans="1:25" x14ac:dyDescent="0.25">
      <c r="A1372">
        <v>10122</v>
      </c>
      <c r="B1372">
        <v>28</v>
      </c>
      <c r="C1372">
        <v>100</v>
      </c>
      <c r="D1372">
        <v>15</v>
      </c>
      <c r="E1372">
        <v>3583.16</v>
      </c>
      <c r="F1372" s="1">
        <v>37749</v>
      </c>
      <c r="G1372" t="s">
        <v>25</v>
      </c>
      <c r="H1372" t="s">
        <v>193</v>
      </c>
      <c r="I1372">
        <v>148</v>
      </c>
      <c r="J1372" t="s">
        <v>652</v>
      </c>
      <c r="K1372" t="s">
        <v>457</v>
      </c>
      <c r="L1372" t="s">
        <v>458</v>
      </c>
      <c r="M1372" t="s">
        <v>459</v>
      </c>
      <c r="N1372" t="s">
        <v>31</v>
      </c>
      <c r="O1372" t="s">
        <v>460</v>
      </c>
      <c r="P1372" t="s">
        <v>31</v>
      </c>
      <c r="Q1372" t="s">
        <v>461</v>
      </c>
      <c r="R1372" t="s">
        <v>44</v>
      </c>
      <c r="S1372" t="s">
        <v>45</v>
      </c>
      <c r="T1372" t="s">
        <v>462</v>
      </c>
      <c r="U1372" t="s">
        <v>53</v>
      </c>
      <c r="V1372">
        <v>0.32432432432432401</v>
      </c>
      <c r="W1372">
        <v>2003</v>
      </c>
      <c r="X1372">
        <v>5</v>
      </c>
      <c r="Y1372">
        <v>2</v>
      </c>
    </row>
    <row r="1373" spans="1:25" x14ac:dyDescent="0.25">
      <c r="A1373">
        <v>10135</v>
      </c>
      <c r="B1373">
        <v>31</v>
      </c>
      <c r="C1373">
        <v>100</v>
      </c>
      <c r="D1373">
        <v>12</v>
      </c>
      <c r="E1373">
        <v>4705.18</v>
      </c>
      <c r="F1373" s="1">
        <v>37804</v>
      </c>
      <c r="G1373" t="s">
        <v>25</v>
      </c>
      <c r="H1373" t="s">
        <v>193</v>
      </c>
      <c r="I1373">
        <v>148</v>
      </c>
      <c r="J1373" t="s">
        <v>652</v>
      </c>
      <c r="K1373" t="s">
        <v>287</v>
      </c>
      <c r="L1373" t="s">
        <v>288</v>
      </c>
      <c r="M1373" t="s">
        <v>289</v>
      </c>
      <c r="N1373" t="s">
        <v>31</v>
      </c>
      <c r="O1373" t="s">
        <v>290</v>
      </c>
      <c r="P1373" t="s">
        <v>58</v>
      </c>
      <c r="Q1373" t="s">
        <v>121</v>
      </c>
      <c r="R1373" t="s">
        <v>35</v>
      </c>
      <c r="S1373" t="s">
        <v>36</v>
      </c>
      <c r="T1373" t="s">
        <v>291</v>
      </c>
      <c r="U1373" t="s">
        <v>53</v>
      </c>
      <c r="V1373">
        <v>0.32432432432432401</v>
      </c>
      <c r="W1373">
        <v>2003</v>
      </c>
      <c r="X1373">
        <v>7</v>
      </c>
      <c r="Y1373">
        <v>3</v>
      </c>
    </row>
    <row r="1374" spans="1:25" x14ac:dyDescent="0.25">
      <c r="A1374">
        <v>10146</v>
      </c>
      <c r="B1374">
        <v>29</v>
      </c>
      <c r="C1374">
        <v>100</v>
      </c>
      <c r="D1374">
        <v>1</v>
      </c>
      <c r="E1374">
        <v>4444.54</v>
      </c>
      <c r="F1374" s="1">
        <v>37867</v>
      </c>
      <c r="G1374" t="s">
        <v>25</v>
      </c>
      <c r="H1374" t="s">
        <v>193</v>
      </c>
      <c r="I1374">
        <v>148</v>
      </c>
      <c r="J1374" t="s">
        <v>652</v>
      </c>
      <c r="K1374" t="s">
        <v>599</v>
      </c>
      <c r="L1374" t="s">
        <v>600</v>
      </c>
      <c r="M1374" t="s">
        <v>601</v>
      </c>
      <c r="N1374" t="s">
        <v>31</v>
      </c>
      <c r="O1374" t="s">
        <v>542</v>
      </c>
      <c r="P1374" t="s">
        <v>120</v>
      </c>
      <c r="Q1374" t="s">
        <v>602</v>
      </c>
      <c r="R1374" t="s">
        <v>35</v>
      </c>
      <c r="S1374" t="s">
        <v>36</v>
      </c>
      <c r="T1374" t="s">
        <v>603</v>
      </c>
      <c r="U1374" t="s">
        <v>53</v>
      </c>
      <c r="V1374">
        <v>0.32432432432432401</v>
      </c>
      <c r="W1374">
        <v>2003</v>
      </c>
      <c r="X1374">
        <v>9</v>
      </c>
      <c r="Y1374">
        <v>3</v>
      </c>
    </row>
    <row r="1375" spans="1:25" x14ac:dyDescent="0.25">
      <c r="A1375">
        <v>10159</v>
      </c>
      <c r="B1375">
        <v>32</v>
      </c>
      <c r="C1375">
        <v>100</v>
      </c>
      <c r="D1375">
        <v>7</v>
      </c>
      <c r="E1375">
        <v>4618.88</v>
      </c>
      <c r="F1375" s="1">
        <v>37904</v>
      </c>
      <c r="G1375" t="s">
        <v>25</v>
      </c>
      <c r="H1375" t="s">
        <v>193</v>
      </c>
      <c r="I1375">
        <v>148</v>
      </c>
      <c r="J1375" t="s">
        <v>652</v>
      </c>
      <c r="K1375" t="s">
        <v>61</v>
      </c>
      <c r="L1375" t="s">
        <v>62</v>
      </c>
      <c r="M1375" t="s">
        <v>63</v>
      </c>
      <c r="N1375" t="s">
        <v>31</v>
      </c>
      <c r="O1375" t="s">
        <v>64</v>
      </c>
      <c r="P1375" t="s">
        <v>58</v>
      </c>
      <c r="Q1375" t="s">
        <v>31</v>
      </c>
      <c r="R1375" t="s">
        <v>35</v>
      </c>
      <c r="S1375" t="s">
        <v>36</v>
      </c>
      <c r="T1375" t="s">
        <v>65</v>
      </c>
      <c r="U1375" t="s">
        <v>53</v>
      </c>
      <c r="V1375">
        <v>0.32432432432432401</v>
      </c>
      <c r="W1375">
        <v>2003</v>
      </c>
      <c r="X1375">
        <v>10</v>
      </c>
      <c r="Y1375">
        <v>4</v>
      </c>
    </row>
    <row r="1376" spans="1:25" x14ac:dyDescent="0.25">
      <c r="A1376">
        <v>10169</v>
      </c>
      <c r="B1376">
        <v>33</v>
      </c>
      <c r="C1376">
        <v>100</v>
      </c>
      <c r="D1376">
        <v>7</v>
      </c>
      <c r="E1376">
        <v>4910.3999999999996</v>
      </c>
      <c r="F1376" s="1">
        <v>37929</v>
      </c>
      <c r="G1376" t="s">
        <v>25</v>
      </c>
      <c r="H1376" t="s">
        <v>193</v>
      </c>
      <c r="I1376">
        <v>148</v>
      </c>
      <c r="J1376" t="s">
        <v>652</v>
      </c>
      <c r="K1376" t="s">
        <v>304</v>
      </c>
      <c r="L1376" t="s">
        <v>305</v>
      </c>
      <c r="M1376" t="s">
        <v>306</v>
      </c>
      <c r="N1376" t="s">
        <v>307</v>
      </c>
      <c r="O1376" t="s">
        <v>308</v>
      </c>
      <c r="P1376" t="s">
        <v>169</v>
      </c>
      <c r="Q1376" t="s">
        <v>309</v>
      </c>
      <c r="R1376" t="s">
        <v>101</v>
      </c>
      <c r="S1376" t="s">
        <v>102</v>
      </c>
      <c r="T1376" t="s">
        <v>310</v>
      </c>
      <c r="U1376" t="s">
        <v>53</v>
      </c>
      <c r="V1376">
        <v>0.32432432432432401</v>
      </c>
      <c r="W1376">
        <v>2003</v>
      </c>
      <c r="X1376">
        <v>11</v>
      </c>
      <c r="Y1376">
        <v>4</v>
      </c>
    </row>
    <row r="1377" spans="1:25" x14ac:dyDescent="0.25">
      <c r="A1377">
        <v>10180</v>
      </c>
      <c r="B1377">
        <v>44</v>
      </c>
      <c r="C1377">
        <v>100</v>
      </c>
      <c r="D1377">
        <v>2</v>
      </c>
      <c r="E1377">
        <v>5565.12</v>
      </c>
      <c r="F1377" s="1">
        <v>37936</v>
      </c>
      <c r="G1377" t="s">
        <v>25</v>
      </c>
      <c r="H1377" t="s">
        <v>193</v>
      </c>
      <c r="I1377">
        <v>148</v>
      </c>
      <c r="J1377" t="s">
        <v>652</v>
      </c>
      <c r="K1377" t="s">
        <v>72</v>
      </c>
      <c r="L1377" t="s">
        <v>73</v>
      </c>
      <c r="M1377" t="s">
        <v>74</v>
      </c>
      <c r="N1377" t="s">
        <v>31</v>
      </c>
      <c r="O1377" t="s">
        <v>75</v>
      </c>
      <c r="P1377" t="s">
        <v>31</v>
      </c>
      <c r="Q1377" t="s">
        <v>76</v>
      </c>
      <c r="R1377" t="s">
        <v>44</v>
      </c>
      <c r="S1377" t="s">
        <v>45</v>
      </c>
      <c r="T1377" t="s">
        <v>77</v>
      </c>
      <c r="U1377" t="s">
        <v>53</v>
      </c>
      <c r="V1377">
        <v>0.32432432432432401</v>
      </c>
      <c r="W1377">
        <v>2003</v>
      </c>
      <c r="X1377">
        <v>11</v>
      </c>
      <c r="Y1377">
        <v>4</v>
      </c>
    </row>
    <row r="1378" spans="1:25" x14ac:dyDescent="0.25">
      <c r="A1378">
        <v>10191</v>
      </c>
      <c r="B1378">
        <v>32</v>
      </c>
      <c r="C1378">
        <v>100</v>
      </c>
      <c r="D1378">
        <v>8</v>
      </c>
      <c r="E1378">
        <v>4237.76</v>
      </c>
      <c r="F1378" s="1">
        <v>37945</v>
      </c>
      <c r="G1378" t="s">
        <v>25</v>
      </c>
      <c r="H1378" t="s">
        <v>193</v>
      </c>
      <c r="I1378">
        <v>148</v>
      </c>
      <c r="J1378" t="s">
        <v>652</v>
      </c>
      <c r="K1378" t="s">
        <v>463</v>
      </c>
      <c r="L1378" t="s">
        <v>464</v>
      </c>
      <c r="M1378" t="s">
        <v>465</v>
      </c>
      <c r="N1378" t="s">
        <v>31</v>
      </c>
      <c r="O1378" t="s">
        <v>466</v>
      </c>
      <c r="P1378" t="s">
        <v>31</v>
      </c>
      <c r="Q1378" t="s">
        <v>467</v>
      </c>
      <c r="R1378" t="s">
        <v>468</v>
      </c>
      <c r="S1378" t="s">
        <v>45</v>
      </c>
      <c r="T1378" t="s">
        <v>469</v>
      </c>
      <c r="U1378" t="s">
        <v>53</v>
      </c>
      <c r="V1378">
        <v>0.32432432432432401</v>
      </c>
      <c r="W1378">
        <v>2003</v>
      </c>
      <c r="X1378">
        <v>11</v>
      </c>
      <c r="Y1378">
        <v>4</v>
      </c>
    </row>
    <row r="1379" spans="1:25" x14ac:dyDescent="0.25">
      <c r="A1379">
        <v>10211</v>
      </c>
      <c r="B1379">
        <v>41</v>
      </c>
      <c r="C1379">
        <v>100</v>
      </c>
      <c r="D1379">
        <v>7</v>
      </c>
      <c r="E1379">
        <v>5673.58</v>
      </c>
      <c r="F1379" s="1">
        <v>38001</v>
      </c>
      <c r="G1379" t="s">
        <v>25</v>
      </c>
      <c r="H1379" t="s">
        <v>193</v>
      </c>
      <c r="I1379">
        <v>148</v>
      </c>
      <c r="J1379" t="s">
        <v>652</v>
      </c>
      <c r="K1379" t="s">
        <v>89</v>
      </c>
      <c r="L1379" t="s">
        <v>90</v>
      </c>
      <c r="M1379" t="s">
        <v>91</v>
      </c>
      <c r="N1379" t="s">
        <v>31</v>
      </c>
      <c r="O1379" t="s">
        <v>50</v>
      </c>
      <c r="P1379" t="s">
        <v>31</v>
      </c>
      <c r="Q1379" t="s">
        <v>92</v>
      </c>
      <c r="R1379" t="s">
        <v>44</v>
      </c>
      <c r="S1379" t="s">
        <v>45</v>
      </c>
      <c r="T1379" t="s">
        <v>93</v>
      </c>
      <c r="U1379" t="s">
        <v>53</v>
      </c>
      <c r="V1379">
        <v>0.32432432432432401</v>
      </c>
      <c r="W1379">
        <v>2004</v>
      </c>
      <c r="X1379">
        <v>1</v>
      </c>
      <c r="Y1379">
        <v>1</v>
      </c>
    </row>
    <row r="1380" spans="1:25" x14ac:dyDescent="0.25">
      <c r="A1380">
        <v>10225</v>
      </c>
      <c r="B1380">
        <v>35</v>
      </c>
      <c r="C1380">
        <v>100</v>
      </c>
      <c r="D1380">
        <v>14</v>
      </c>
      <c r="E1380">
        <v>5260.15</v>
      </c>
      <c r="F1380" s="1">
        <v>38039</v>
      </c>
      <c r="G1380" t="s">
        <v>25</v>
      </c>
      <c r="H1380" t="s">
        <v>193</v>
      </c>
      <c r="I1380">
        <v>148</v>
      </c>
      <c r="J1380" t="s">
        <v>652</v>
      </c>
      <c r="K1380" t="s">
        <v>470</v>
      </c>
      <c r="L1380" t="s">
        <v>471</v>
      </c>
      <c r="M1380" t="s">
        <v>472</v>
      </c>
      <c r="N1380" t="s">
        <v>31</v>
      </c>
      <c r="O1380" t="s">
        <v>473</v>
      </c>
      <c r="P1380" t="s">
        <v>31</v>
      </c>
      <c r="Q1380" t="s">
        <v>474</v>
      </c>
      <c r="R1380" t="s">
        <v>475</v>
      </c>
      <c r="S1380" t="s">
        <v>45</v>
      </c>
      <c r="T1380" t="s">
        <v>476</v>
      </c>
      <c r="U1380" t="s">
        <v>53</v>
      </c>
      <c r="V1380">
        <v>0.32432432432432401</v>
      </c>
      <c r="W1380">
        <v>2004</v>
      </c>
      <c r="X1380">
        <v>2</v>
      </c>
      <c r="Y1380">
        <v>1</v>
      </c>
    </row>
    <row r="1381" spans="1:25" x14ac:dyDescent="0.25">
      <c r="A1381">
        <v>10238</v>
      </c>
      <c r="B1381">
        <v>44</v>
      </c>
      <c r="C1381">
        <v>100</v>
      </c>
      <c r="D1381">
        <v>8</v>
      </c>
      <c r="E1381">
        <v>6350.96</v>
      </c>
      <c r="F1381" s="1">
        <v>38086</v>
      </c>
      <c r="G1381" t="s">
        <v>25</v>
      </c>
      <c r="H1381" t="s">
        <v>193</v>
      </c>
      <c r="I1381">
        <v>148</v>
      </c>
      <c r="J1381" t="s">
        <v>652</v>
      </c>
      <c r="K1381" t="s">
        <v>342</v>
      </c>
      <c r="L1381" t="s">
        <v>343</v>
      </c>
      <c r="M1381" t="s">
        <v>344</v>
      </c>
      <c r="N1381" t="s">
        <v>31</v>
      </c>
      <c r="O1381" t="s">
        <v>345</v>
      </c>
      <c r="P1381" t="s">
        <v>31</v>
      </c>
      <c r="Q1381" t="s">
        <v>346</v>
      </c>
      <c r="R1381" t="s">
        <v>347</v>
      </c>
      <c r="S1381" t="s">
        <v>45</v>
      </c>
      <c r="T1381" t="s">
        <v>348</v>
      </c>
      <c r="U1381" t="s">
        <v>53</v>
      </c>
      <c r="V1381">
        <v>0.32432432432432401</v>
      </c>
      <c r="W1381">
        <v>2004</v>
      </c>
      <c r="X1381">
        <v>4</v>
      </c>
      <c r="Y1381">
        <v>2</v>
      </c>
    </row>
    <row r="1382" spans="1:25" x14ac:dyDescent="0.25">
      <c r="A1382">
        <v>10252</v>
      </c>
      <c r="B1382">
        <v>26</v>
      </c>
      <c r="C1382">
        <v>100</v>
      </c>
      <c r="D1382">
        <v>4</v>
      </c>
      <c r="E1382">
        <v>3559.4</v>
      </c>
      <c r="F1382" s="1">
        <v>38133</v>
      </c>
      <c r="G1382" t="s">
        <v>25</v>
      </c>
      <c r="H1382" t="s">
        <v>193</v>
      </c>
      <c r="I1382">
        <v>148</v>
      </c>
      <c r="J1382" t="s">
        <v>652</v>
      </c>
      <c r="K1382" t="s">
        <v>89</v>
      </c>
      <c r="L1382" t="s">
        <v>90</v>
      </c>
      <c r="M1382" t="s">
        <v>91</v>
      </c>
      <c r="N1382" t="s">
        <v>31</v>
      </c>
      <c r="O1382" t="s">
        <v>50</v>
      </c>
      <c r="P1382" t="s">
        <v>31</v>
      </c>
      <c r="Q1382" t="s">
        <v>92</v>
      </c>
      <c r="R1382" t="s">
        <v>44</v>
      </c>
      <c r="S1382" t="s">
        <v>45</v>
      </c>
      <c r="T1382" t="s">
        <v>93</v>
      </c>
      <c r="U1382" t="s">
        <v>53</v>
      </c>
      <c r="V1382">
        <v>0.32432432432432401</v>
      </c>
      <c r="W1382">
        <v>2004</v>
      </c>
      <c r="X1382">
        <v>5</v>
      </c>
      <c r="Y1382">
        <v>2</v>
      </c>
    </row>
    <row r="1383" spans="1:25" x14ac:dyDescent="0.25">
      <c r="A1383">
        <v>10264</v>
      </c>
      <c r="B1383">
        <v>20</v>
      </c>
      <c r="C1383">
        <v>100</v>
      </c>
      <c r="D1383">
        <v>2</v>
      </c>
      <c r="E1383">
        <v>2410.6</v>
      </c>
      <c r="F1383" s="1">
        <v>38168</v>
      </c>
      <c r="G1383" t="s">
        <v>25</v>
      </c>
      <c r="H1383" t="s">
        <v>193</v>
      </c>
      <c r="I1383">
        <v>148</v>
      </c>
      <c r="J1383" t="s">
        <v>652</v>
      </c>
      <c r="K1383" t="s">
        <v>401</v>
      </c>
      <c r="L1383" t="s">
        <v>402</v>
      </c>
      <c r="M1383" t="s">
        <v>403</v>
      </c>
      <c r="N1383" t="s">
        <v>31</v>
      </c>
      <c r="O1383" t="s">
        <v>404</v>
      </c>
      <c r="P1383" t="s">
        <v>133</v>
      </c>
      <c r="Q1383" t="s">
        <v>405</v>
      </c>
      <c r="R1383" t="s">
        <v>35</v>
      </c>
      <c r="S1383" t="s">
        <v>36</v>
      </c>
      <c r="T1383" t="s">
        <v>406</v>
      </c>
      <c r="U1383" t="s">
        <v>38</v>
      </c>
      <c r="V1383">
        <v>0.32432432432432401</v>
      </c>
      <c r="W1383">
        <v>2004</v>
      </c>
      <c r="X1383">
        <v>6</v>
      </c>
      <c r="Y1383">
        <v>2</v>
      </c>
    </row>
    <row r="1384" spans="1:25" x14ac:dyDescent="0.25">
      <c r="A1384">
        <v>10276</v>
      </c>
      <c r="B1384">
        <v>48</v>
      </c>
      <c r="C1384">
        <v>100</v>
      </c>
      <c r="D1384">
        <v>8</v>
      </c>
      <c r="E1384">
        <v>5713.92</v>
      </c>
      <c r="F1384" s="1">
        <v>38201</v>
      </c>
      <c r="G1384" t="s">
        <v>25</v>
      </c>
      <c r="H1384" t="s">
        <v>193</v>
      </c>
      <c r="I1384">
        <v>148</v>
      </c>
      <c r="J1384" t="s">
        <v>652</v>
      </c>
      <c r="K1384" t="s">
        <v>483</v>
      </c>
      <c r="L1384" t="s">
        <v>484</v>
      </c>
      <c r="M1384" t="s">
        <v>485</v>
      </c>
      <c r="N1384" t="s">
        <v>31</v>
      </c>
      <c r="O1384" t="s">
        <v>301</v>
      </c>
      <c r="P1384" t="s">
        <v>133</v>
      </c>
      <c r="Q1384" t="s">
        <v>302</v>
      </c>
      <c r="R1384" t="s">
        <v>35</v>
      </c>
      <c r="S1384" t="s">
        <v>36</v>
      </c>
      <c r="T1384" t="s">
        <v>486</v>
      </c>
      <c r="U1384" t="s">
        <v>53</v>
      </c>
      <c r="V1384">
        <v>0.32432432432432401</v>
      </c>
      <c r="W1384">
        <v>2004</v>
      </c>
      <c r="X1384">
        <v>8</v>
      </c>
      <c r="Y1384">
        <v>3</v>
      </c>
    </row>
    <row r="1385" spans="1:25" x14ac:dyDescent="0.25">
      <c r="A1385">
        <v>10287</v>
      </c>
      <c r="B1385">
        <v>34</v>
      </c>
      <c r="C1385">
        <v>100</v>
      </c>
      <c r="D1385">
        <v>17</v>
      </c>
      <c r="E1385">
        <v>4300.32</v>
      </c>
      <c r="F1385" s="1">
        <v>38229</v>
      </c>
      <c r="G1385" t="s">
        <v>25</v>
      </c>
      <c r="H1385" t="s">
        <v>193</v>
      </c>
      <c r="I1385">
        <v>148</v>
      </c>
      <c r="J1385" t="s">
        <v>652</v>
      </c>
      <c r="K1385" t="s">
        <v>470</v>
      </c>
      <c r="L1385" t="s">
        <v>471</v>
      </c>
      <c r="M1385" t="s">
        <v>472</v>
      </c>
      <c r="N1385" t="s">
        <v>31</v>
      </c>
      <c r="O1385" t="s">
        <v>473</v>
      </c>
      <c r="P1385" t="s">
        <v>31</v>
      </c>
      <c r="Q1385" t="s">
        <v>474</v>
      </c>
      <c r="R1385" t="s">
        <v>475</v>
      </c>
      <c r="S1385" t="s">
        <v>45</v>
      </c>
      <c r="T1385" t="s">
        <v>476</v>
      </c>
      <c r="U1385" t="s">
        <v>53</v>
      </c>
      <c r="V1385">
        <v>0.32432432432432401</v>
      </c>
      <c r="W1385">
        <v>2004</v>
      </c>
      <c r="X1385">
        <v>8</v>
      </c>
      <c r="Y1385">
        <v>3</v>
      </c>
    </row>
    <row r="1386" spans="1:25" x14ac:dyDescent="0.25">
      <c r="A1386">
        <v>10299</v>
      </c>
      <c r="B1386">
        <v>49</v>
      </c>
      <c r="C1386">
        <v>100</v>
      </c>
      <c r="D1386">
        <v>2</v>
      </c>
      <c r="E1386">
        <v>7947.31</v>
      </c>
      <c r="F1386" s="1">
        <v>38260</v>
      </c>
      <c r="G1386" t="s">
        <v>25</v>
      </c>
      <c r="H1386" t="s">
        <v>193</v>
      </c>
      <c r="I1386">
        <v>148</v>
      </c>
      <c r="J1386" t="s">
        <v>652</v>
      </c>
      <c r="K1386" t="s">
        <v>136</v>
      </c>
      <c r="L1386" t="s">
        <v>137</v>
      </c>
      <c r="M1386" t="s">
        <v>138</v>
      </c>
      <c r="N1386" t="s">
        <v>31</v>
      </c>
      <c r="O1386" t="s">
        <v>139</v>
      </c>
      <c r="P1386" t="s">
        <v>31</v>
      </c>
      <c r="Q1386" t="s">
        <v>140</v>
      </c>
      <c r="R1386" t="s">
        <v>141</v>
      </c>
      <c r="S1386" t="s">
        <v>45</v>
      </c>
      <c r="T1386" t="s">
        <v>142</v>
      </c>
      <c r="U1386" t="s">
        <v>163</v>
      </c>
      <c r="V1386">
        <v>0.32432432432432401</v>
      </c>
      <c r="W1386">
        <v>2004</v>
      </c>
      <c r="X1386">
        <v>9</v>
      </c>
      <c r="Y1386">
        <v>3</v>
      </c>
    </row>
    <row r="1387" spans="1:25" x14ac:dyDescent="0.25">
      <c r="A1387">
        <v>10310</v>
      </c>
      <c r="B1387">
        <v>40</v>
      </c>
      <c r="C1387">
        <v>100</v>
      </c>
      <c r="D1387">
        <v>15</v>
      </c>
      <c r="E1387">
        <v>5356.8</v>
      </c>
      <c r="F1387" s="1">
        <v>38276</v>
      </c>
      <c r="G1387" t="s">
        <v>25</v>
      </c>
      <c r="H1387" t="s">
        <v>193</v>
      </c>
      <c r="I1387">
        <v>148</v>
      </c>
      <c r="J1387" t="s">
        <v>652</v>
      </c>
      <c r="K1387" t="s">
        <v>463</v>
      </c>
      <c r="L1387" t="s">
        <v>464</v>
      </c>
      <c r="M1387" t="s">
        <v>465</v>
      </c>
      <c r="N1387" t="s">
        <v>31</v>
      </c>
      <c r="O1387" t="s">
        <v>466</v>
      </c>
      <c r="P1387" t="s">
        <v>31</v>
      </c>
      <c r="Q1387" t="s">
        <v>467</v>
      </c>
      <c r="R1387" t="s">
        <v>468</v>
      </c>
      <c r="S1387" t="s">
        <v>45</v>
      </c>
      <c r="T1387" t="s">
        <v>469</v>
      </c>
      <c r="U1387" t="s">
        <v>53</v>
      </c>
      <c r="V1387">
        <v>0.32432432432432401</v>
      </c>
      <c r="W1387">
        <v>2004</v>
      </c>
      <c r="X1387">
        <v>10</v>
      </c>
      <c r="Y1387">
        <v>4</v>
      </c>
    </row>
    <row r="1388" spans="1:25" x14ac:dyDescent="0.25">
      <c r="A1388">
        <v>10319</v>
      </c>
      <c r="B1388">
        <v>45</v>
      </c>
      <c r="C1388">
        <v>100</v>
      </c>
      <c r="D1388">
        <v>3</v>
      </c>
      <c r="E1388">
        <v>7901.1</v>
      </c>
      <c r="F1388" s="1">
        <v>38294</v>
      </c>
      <c r="G1388" t="s">
        <v>25</v>
      </c>
      <c r="H1388" t="s">
        <v>193</v>
      </c>
      <c r="I1388">
        <v>148</v>
      </c>
      <c r="J1388" t="s">
        <v>652</v>
      </c>
      <c r="K1388" t="s">
        <v>532</v>
      </c>
      <c r="L1388" t="s">
        <v>533</v>
      </c>
      <c r="M1388" t="s">
        <v>534</v>
      </c>
      <c r="N1388" t="s">
        <v>535</v>
      </c>
      <c r="O1388" t="s">
        <v>32</v>
      </c>
      <c r="P1388" t="s">
        <v>33</v>
      </c>
      <c r="Q1388" t="s">
        <v>34</v>
      </c>
      <c r="R1388" t="s">
        <v>35</v>
      </c>
      <c r="S1388" t="s">
        <v>36</v>
      </c>
      <c r="T1388" t="s">
        <v>536</v>
      </c>
      <c r="U1388" t="s">
        <v>163</v>
      </c>
      <c r="V1388">
        <v>0.32432432432432401</v>
      </c>
      <c r="W1388">
        <v>2004</v>
      </c>
      <c r="X1388">
        <v>11</v>
      </c>
      <c r="Y1388">
        <v>4</v>
      </c>
    </row>
    <row r="1389" spans="1:25" x14ac:dyDescent="0.25">
      <c r="A1389">
        <v>10330</v>
      </c>
      <c r="B1389">
        <v>50</v>
      </c>
      <c r="C1389">
        <v>100</v>
      </c>
      <c r="D1389">
        <v>4</v>
      </c>
      <c r="E1389">
        <v>6101</v>
      </c>
      <c r="F1389" s="1">
        <v>38307</v>
      </c>
      <c r="G1389" t="s">
        <v>25</v>
      </c>
      <c r="H1389" t="s">
        <v>193</v>
      </c>
      <c r="I1389">
        <v>148</v>
      </c>
      <c r="J1389" t="s">
        <v>652</v>
      </c>
      <c r="K1389" t="s">
        <v>450</v>
      </c>
      <c r="L1389" t="s">
        <v>451</v>
      </c>
      <c r="M1389" t="s">
        <v>452</v>
      </c>
      <c r="N1389" t="s">
        <v>31</v>
      </c>
      <c r="O1389" t="s">
        <v>453</v>
      </c>
      <c r="P1389" t="s">
        <v>31</v>
      </c>
      <c r="Q1389" t="s">
        <v>454</v>
      </c>
      <c r="R1389" t="s">
        <v>455</v>
      </c>
      <c r="S1389" t="s">
        <v>212</v>
      </c>
      <c r="T1389" t="s">
        <v>456</v>
      </c>
      <c r="U1389" t="s">
        <v>53</v>
      </c>
      <c r="V1389">
        <v>0.32432432432432401</v>
      </c>
      <c r="W1389">
        <v>2004</v>
      </c>
      <c r="X1389">
        <v>11</v>
      </c>
      <c r="Y1389">
        <v>4</v>
      </c>
    </row>
    <row r="1390" spans="1:25" x14ac:dyDescent="0.25">
      <c r="A1390">
        <v>10342</v>
      </c>
      <c r="B1390">
        <v>38</v>
      </c>
      <c r="C1390">
        <v>100</v>
      </c>
      <c r="D1390">
        <v>11</v>
      </c>
      <c r="E1390">
        <v>6276.46</v>
      </c>
      <c r="F1390" s="1">
        <v>38315</v>
      </c>
      <c r="G1390" t="s">
        <v>25</v>
      </c>
      <c r="H1390" t="s">
        <v>193</v>
      </c>
      <c r="I1390">
        <v>148</v>
      </c>
      <c r="J1390" t="s">
        <v>652</v>
      </c>
      <c r="K1390" t="s">
        <v>94</v>
      </c>
      <c r="L1390" t="s">
        <v>95</v>
      </c>
      <c r="M1390" t="s">
        <v>96</v>
      </c>
      <c r="N1390" t="s">
        <v>97</v>
      </c>
      <c r="O1390" t="s">
        <v>98</v>
      </c>
      <c r="P1390" t="s">
        <v>99</v>
      </c>
      <c r="Q1390" t="s">
        <v>100</v>
      </c>
      <c r="R1390" t="s">
        <v>101</v>
      </c>
      <c r="S1390" t="s">
        <v>102</v>
      </c>
      <c r="T1390" t="s">
        <v>103</v>
      </c>
      <c r="U1390" t="s">
        <v>53</v>
      </c>
      <c r="V1390">
        <v>0.32432432432432401</v>
      </c>
      <c r="W1390">
        <v>2004</v>
      </c>
      <c r="X1390">
        <v>11</v>
      </c>
      <c r="Y1390">
        <v>4</v>
      </c>
    </row>
    <row r="1391" spans="1:25" x14ac:dyDescent="0.25">
      <c r="A1391">
        <v>10355</v>
      </c>
      <c r="B1391">
        <v>25</v>
      </c>
      <c r="C1391">
        <v>100</v>
      </c>
      <c r="D1391">
        <v>2</v>
      </c>
      <c r="E1391">
        <v>4203.5</v>
      </c>
      <c r="F1391" s="1">
        <v>38328</v>
      </c>
      <c r="G1391" t="s">
        <v>25</v>
      </c>
      <c r="H1391" t="s">
        <v>193</v>
      </c>
      <c r="I1391">
        <v>148</v>
      </c>
      <c r="J1391" t="s">
        <v>652</v>
      </c>
      <c r="K1391" t="s">
        <v>186</v>
      </c>
      <c r="L1391" t="s">
        <v>187</v>
      </c>
      <c r="M1391" t="s">
        <v>188</v>
      </c>
      <c r="N1391" t="s">
        <v>31</v>
      </c>
      <c r="O1391" t="s">
        <v>189</v>
      </c>
      <c r="P1391" t="s">
        <v>31</v>
      </c>
      <c r="Q1391" t="s">
        <v>190</v>
      </c>
      <c r="R1391" t="s">
        <v>191</v>
      </c>
      <c r="S1391" t="s">
        <v>45</v>
      </c>
      <c r="T1391" t="s">
        <v>192</v>
      </c>
      <c r="U1391" t="s">
        <v>53</v>
      </c>
      <c r="V1391">
        <v>0.32432432432432401</v>
      </c>
      <c r="W1391">
        <v>2004</v>
      </c>
      <c r="X1391">
        <v>12</v>
      </c>
      <c r="Y1391">
        <v>4</v>
      </c>
    </row>
    <row r="1392" spans="1:25" x14ac:dyDescent="0.25">
      <c r="A1392">
        <v>10363</v>
      </c>
      <c r="B1392">
        <v>28</v>
      </c>
      <c r="C1392">
        <v>58.18</v>
      </c>
      <c r="D1392">
        <v>13</v>
      </c>
      <c r="E1392">
        <v>1629.04</v>
      </c>
      <c r="F1392" s="1">
        <v>38358</v>
      </c>
      <c r="G1392" t="s">
        <v>25</v>
      </c>
      <c r="H1392" t="s">
        <v>193</v>
      </c>
      <c r="I1392">
        <v>148</v>
      </c>
      <c r="J1392" t="s">
        <v>652</v>
      </c>
      <c r="K1392" t="s">
        <v>493</v>
      </c>
      <c r="L1392" t="s">
        <v>494</v>
      </c>
      <c r="M1392" t="s">
        <v>495</v>
      </c>
      <c r="N1392" t="s">
        <v>31</v>
      </c>
      <c r="O1392" t="s">
        <v>496</v>
      </c>
      <c r="P1392" t="s">
        <v>31</v>
      </c>
      <c r="Q1392" t="s">
        <v>497</v>
      </c>
      <c r="R1392" t="s">
        <v>141</v>
      </c>
      <c r="S1392" t="s">
        <v>45</v>
      </c>
      <c r="T1392" t="s">
        <v>498</v>
      </c>
      <c r="U1392" t="s">
        <v>38</v>
      </c>
      <c r="V1392">
        <v>0.60689189189189197</v>
      </c>
      <c r="W1392">
        <v>2005</v>
      </c>
      <c r="X1392">
        <v>1</v>
      </c>
      <c r="Y1392">
        <v>1</v>
      </c>
    </row>
    <row r="1393" spans="1:25" x14ac:dyDescent="0.25">
      <c r="A1393">
        <v>10378</v>
      </c>
      <c r="B1393">
        <v>49</v>
      </c>
      <c r="C1393">
        <v>67.14</v>
      </c>
      <c r="D1393">
        <v>8</v>
      </c>
      <c r="E1393">
        <v>3289.86</v>
      </c>
      <c r="F1393" s="1">
        <v>38393</v>
      </c>
      <c r="G1393" t="s">
        <v>25</v>
      </c>
      <c r="H1393" t="s">
        <v>193</v>
      </c>
      <c r="I1393">
        <v>148</v>
      </c>
      <c r="J1393" t="s">
        <v>652</v>
      </c>
      <c r="K1393" t="s">
        <v>186</v>
      </c>
      <c r="L1393" t="s">
        <v>187</v>
      </c>
      <c r="M1393" t="s">
        <v>188</v>
      </c>
      <c r="N1393" t="s">
        <v>31</v>
      </c>
      <c r="O1393" t="s">
        <v>189</v>
      </c>
      <c r="P1393" t="s">
        <v>31</v>
      </c>
      <c r="Q1393" t="s">
        <v>190</v>
      </c>
      <c r="R1393" t="s">
        <v>191</v>
      </c>
      <c r="S1393" t="s">
        <v>45</v>
      </c>
      <c r="T1393" t="s">
        <v>192</v>
      </c>
      <c r="U1393" t="s">
        <v>53</v>
      </c>
      <c r="V1393">
        <v>0.54635135135135104</v>
      </c>
      <c r="W1393">
        <v>2005</v>
      </c>
      <c r="X1393">
        <v>2</v>
      </c>
      <c r="Y1393">
        <v>1</v>
      </c>
    </row>
    <row r="1394" spans="1:25" x14ac:dyDescent="0.25">
      <c r="A1394">
        <v>10390</v>
      </c>
      <c r="B1394">
        <v>49</v>
      </c>
      <c r="C1394">
        <v>100</v>
      </c>
      <c r="D1394">
        <v>3</v>
      </c>
      <c r="E1394">
        <v>6862.94</v>
      </c>
      <c r="F1394" s="1">
        <v>38415</v>
      </c>
      <c r="G1394" t="s">
        <v>25</v>
      </c>
      <c r="H1394" t="s">
        <v>193</v>
      </c>
      <c r="I1394">
        <v>148</v>
      </c>
      <c r="J1394" t="s">
        <v>652</v>
      </c>
      <c r="K1394" t="s">
        <v>287</v>
      </c>
      <c r="L1394" t="s">
        <v>288</v>
      </c>
      <c r="M1394" t="s">
        <v>289</v>
      </c>
      <c r="N1394" t="s">
        <v>31</v>
      </c>
      <c r="O1394" t="s">
        <v>290</v>
      </c>
      <c r="P1394" t="s">
        <v>58</v>
      </c>
      <c r="Q1394" t="s">
        <v>121</v>
      </c>
      <c r="R1394" t="s">
        <v>35</v>
      </c>
      <c r="S1394" t="s">
        <v>36</v>
      </c>
      <c r="T1394" t="s">
        <v>291</v>
      </c>
      <c r="U1394" t="s">
        <v>53</v>
      </c>
      <c r="V1394">
        <v>0.32432432432432401</v>
      </c>
      <c r="W1394">
        <v>2005</v>
      </c>
      <c r="X1394">
        <v>3</v>
      </c>
      <c r="Y1394">
        <v>1</v>
      </c>
    </row>
    <row r="1395" spans="1:25" x14ac:dyDescent="0.25">
      <c r="A1395">
        <v>10110</v>
      </c>
      <c r="B1395">
        <v>42</v>
      </c>
      <c r="C1395">
        <v>61.29</v>
      </c>
      <c r="D1395">
        <v>9</v>
      </c>
      <c r="E1395">
        <v>2574.1799999999998</v>
      </c>
      <c r="F1395" s="1">
        <v>37698</v>
      </c>
      <c r="G1395" t="s">
        <v>25</v>
      </c>
      <c r="H1395" t="s">
        <v>193</v>
      </c>
      <c r="I1395">
        <v>71</v>
      </c>
      <c r="J1395" t="s">
        <v>653</v>
      </c>
      <c r="K1395" t="s">
        <v>517</v>
      </c>
      <c r="L1395" t="s">
        <v>518</v>
      </c>
      <c r="M1395" t="s">
        <v>519</v>
      </c>
      <c r="N1395" t="s">
        <v>31</v>
      </c>
      <c r="O1395" t="s">
        <v>520</v>
      </c>
      <c r="P1395" t="s">
        <v>31</v>
      </c>
      <c r="Q1395" t="s">
        <v>521</v>
      </c>
      <c r="R1395" t="s">
        <v>183</v>
      </c>
      <c r="S1395" t="s">
        <v>45</v>
      </c>
      <c r="T1395" t="s">
        <v>522</v>
      </c>
      <c r="U1395" t="s">
        <v>38</v>
      </c>
      <c r="V1395">
        <v>0.136760563380282</v>
      </c>
      <c r="W1395">
        <v>2003</v>
      </c>
      <c r="X1395">
        <v>3</v>
      </c>
      <c r="Y1395">
        <v>1</v>
      </c>
    </row>
    <row r="1396" spans="1:25" x14ac:dyDescent="0.25">
      <c r="A1396">
        <v>10124</v>
      </c>
      <c r="B1396">
        <v>23</v>
      </c>
      <c r="C1396">
        <v>57.73</v>
      </c>
      <c r="D1396">
        <v>8</v>
      </c>
      <c r="E1396">
        <v>1327.79</v>
      </c>
      <c r="F1396" s="1">
        <v>37762</v>
      </c>
      <c r="G1396" t="s">
        <v>25</v>
      </c>
      <c r="H1396" t="s">
        <v>193</v>
      </c>
      <c r="I1396">
        <v>71</v>
      </c>
      <c r="J1396" t="s">
        <v>653</v>
      </c>
      <c r="K1396" t="s">
        <v>568</v>
      </c>
      <c r="L1396" t="s">
        <v>569</v>
      </c>
      <c r="M1396" t="s">
        <v>570</v>
      </c>
      <c r="N1396" t="s">
        <v>31</v>
      </c>
      <c r="O1396" t="s">
        <v>571</v>
      </c>
      <c r="P1396" t="s">
        <v>572</v>
      </c>
      <c r="Q1396" t="s">
        <v>573</v>
      </c>
      <c r="R1396" t="s">
        <v>35</v>
      </c>
      <c r="S1396" t="s">
        <v>36</v>
      </c>
      <c r="T1396" t="s">
        <v>574</v>
      </c>
      <c r="U1396" t="s">
        <v>38</v>
      </c>
      <c r="V1396">
        <v>0.18690140845070399</v>
      </c>
      <c r="W1396">
        <v>2003</v>
      </c>
      <c r="X1396">
        <v>5</v>
      </c>
      <c r="Y1396">
        <v>2</v>
      </c>
    </row>
    <row r="1397" spans="1:25" x14ac:dyDescent="0.25">
      <c r="A1397">
        <v>10148</v>
      </c>
      <c r="B1397">
        <v>29</v>
      </c>
      <c r="C1397">
        <v>81.25</v>
      </c>
      <c r="D1397">
        <v>2</v>
      </c>
      <c r="E1397">
        <v>2356.25</v>
      </c>
      <c r="F1397" s="1">
        <v>37875</v>
      </c>
      <c r="G1397" t="s">
        <v>25</v>
      </c>
      <c r="H1397" t="s">
        <v>193</v>
      </c>
      <c r="I1397">
        <v>71</v>
      </c>
      <c r="J1397" t="s">
        <v>653</v>
      </c>
      <c r="K1397" t="s">
        <v>304</v>
      </c>
      <c r="L1397" t="s">
        <v>305</v>
      </c>
      <c r="M1397" t="s">
        <v>306</v>
      </c>
      <c r="N1397" t="s">
        <v>307</v>
      </c>
      <c r="O1397" t="s">
        <v>308</v>
      </c>
      <c r="P1397" t="s">
        <v>169</v>
      </c>
      <c r="Q1397" t="s">
        <v>309</v>
      </c>
      <c r="R1397" t="s">
        <v>101</v>
      </c>
      <c r="S1397" t="s">
        <v>102</v>
      </c>
      <c r="T1397" t="s">
        <v>310</v>
      </c>
      <c r="U1397" t="s">
        <v>38</v>
      </c>
      <c r="V1397">
        <v>-0.14436619718309901</v>
      </c>
      <c r="W1397">
        <v>2003</v>
      </c>
      <c r="X1397">
        <v>9</v>
      </c>
      <c r="Y1397">
        <v>3</v>
      </c>
    </row>
    <row r="1398" spans="1:25" x14ac:dyDescent="0.25">
      <c r="A1398">
        <v>10161</v>
      </c>
      <c r="B1398">
        <v>25</v>
      </c>
      <c r="C1398">
        <v>80.540000000000006</v>
      </c>
      <c r="D1398">
        <v>1</v>
      </c>
      <c r="E1398">
        <v>2013.5</v>
      </c>
      <c r="F1398" s="1">
        <v>37911</v>
      </c>
      <c r="G1398" t="s">
        <v>25</v>
      </c>
      <c r="H1398" t="s">
        <v>193</v>
      </c>
      <c r="I1398">
        <v>71</v>
      </c>
      <c r="J1398" t="s">
        <v>653</v>
      </c>
      <c r="K1398" t="s">
        <v>523</v>
      </c>
      <c r="L1398" t="s">
        <v>524</v>
      </c>
      <c r="M1398" t="s">
        <v>525</v>
      </c>
      <c r="N1398" t="s">
        <v>31</v>
      </c>
      <c r="O1398" t="s">
        <v>526</v>
      </c>
      <c r="P1398" t="s">
        <v>31</v>
      </c>
      <c r="Q1398" t="s">
        <v>527</v>
      </c>
      <c r="R1398" t="s">
        <v>347</v>
      </c>
      <c r="S1398" t="s">
        <v>45</v>
      </c>
      <c r="T1398" t="s">
        <v>528</v>
      </c>
      <c r="U1398" t="s">
        <v>38</v>
      </c>
      <c r="V1398">
        <v>-0.134366197183099</v>
      </c>
      <c r="W1398">
        <v>2003</v>
      </c>
      <c r="X1398">
        <v>10</v>
      </c>
      <c r="Y1398">
        <v>4</v>
      </c>
    </row>
    <row r="1399" spans="1:25" x14ac:dyDescent="0.25">
      <c r="A1399">
        <v>10173</v>
      </c>
      <c r="B1399">
        <v>39</v>
      </c>
      <c r="C1399">
        <v>71.98</v>
      </c>
      <c r="D1399">
        <v>15</v>
      </c>
      <c r="E1399">
        <v>2807.22</v>
      </c>
      <c r="F1399" s="1">
        <v>37930</v>
      </c>
      <c r="G1399" t="s">
        <v>25</v>
      </c>
      <c r="H1399" t="s">
        <v>193</v>
      </c>
      <c r="I1399">
        <v>71</v>
      </c>
      <c r="J1399" t="s">
        <v>653</v>
      </c>
      <c r="K1399" t="s">
        <v>583</v>
      </c>
      <c r="L1399" t="s">
        <v>584</v>
      </c>
      <c r="M1399" t="s">
        <v>585</v>
      </c>
      <c r="N1399" t="s">
        <v>31</v>
      </c>
      <c r="O1399" t="s">
        <v>586</v>
      </c>
      <c r="P1399" t="s">
        <v>31</v>
      </c>
      <c r="Q1399" t="s">
        <v>587</v>
      </c>
      <c r="R1399" t="s">
        <v>273</v>
      </c>
      <c r="S1399" t="s">
        <v>45</v>
      </c>
      <c r="T1399" t="s">
        <v>588</v>
      </c>
      <c r="U1399" t="s">
        <v>38</v>
      </c>
      <c r="V1399">
        <v>-1.3802816901408501E-2</v>
      </c>
      <c r="W1399">
        <v>2003</v>
      </c>
      <c r="X1399">
        <v>11</v>
      </c>
      <c r="Y1399">
        <v>4</v>
      </c>
    </row>
    <row r="1400" spans="1:25" x14ac:dyDescent="0.25">
      <c r="A1400">
        <v>10182</v>
      </c>
      <c r="B1400">
        <v>44</v>
      </c>
      <c r="C1400">
        <v>69.84</v>
      </c>
      <c r="D1400">
        <v>12</v>
      </c>
      <c r="E1400">
        <v>3072.96</v>
      </c>
      <c r="F1400" s="1">
        <v>37937</v>
      </c>
      <c r="G1400" t="s">
        <v>25</v>
      </c>
      <c r="H1400" t="s">
        <v>193</v>
      </c>
      <c r="I1400">
        <v>71</v>
      </c>
      <c r="J1400" t="s">
        <v>653</v>
      </c>
      <c r="K1400" t="s">
        <v>287</v>
      </c>
      <c r="L1400" t="s">
        <v>288</v>
      </c>
      <c r="M1400" t="s">
        <v>289</v>
      </c>
      <c r="N1400" t="s">
        <v>31</v>
      </c>
      <c r="O1400" t="s">
        <v>290</v>
      </c>
      <c r="P1400" t="s">
        <v>58</v>
      </c>
      <c r="Q1400" t="s">
        <v>121</v>
      </c>
      <c r="R1400" t="s">
        <v>35</v>
      </c>
      <c r="S1400" t="s">
        <v>36</v>
      </c>
      <c r="T1400" t="s">
        <v>291</v>
      </c>
      <c r="U1400" t="s">
        <v>53</v>
      </c>
      <c r="V1400">
        <v>1.6338028169014002E-2</v>
      </c>
      <c r="W1400">
        <v>2003</v>
      </c>
      <c r="X1400">
        <v>11</v>
      </c>
      <c r="Y1400">
        <v>4</v>
      </c>
    </row>
    <row r="1401" spans="1:25" x14ac:dyDescent="0.25">
      <c r="A1401">
        <v>10193</v>
      </c>
      <c r="B1401">
        <v>25</v>
      </c>
      <c r="C1401">
        <v>76.260000000000005</v>
      </c>
      <c r="D1401">
        <v>16</v>
      </c>
      <c r="E1401">
        <v>1906.5</v>
      </c>
      <c r="F1401" s="1">
        <v>37946</v>
      </c>
      <c r="G1401" t="s">
        <v>25</v>
      </c>
      <c r="H1401" t="s">
        <v>193</v>
      </c>
      <c r="I1401">
        <v>71</v>
      </c>
      <c r="J1401" t="s">
        <v>653</v>
      </c>
      <c r="K1401" t="s">
        <v>589</v>
      </c>
      <c r="L1401" t="s">
        <v>590</v>
      </c>
      <c r="M1401" t="s">
        <v>591</v>
      </c>
      <c r="N1401" t="s">
        <v>31</v>
      </c>
      <c r="O1401" t="s">
        <v>592</v>
      </c>
      <c r="P1401" t="s">
        <v>99</v>
      </c>
      <c r="Q1401" t="s">
        <v>593</v>
      </c>
      <c r="R1401" t="s">
        <v>101</v>
      </c>
      <c r="S1401" t="s">
        <v>102</v>
      </c>
      <c r="T1401" t="s">
        <v>594</v>
      </c>
      <c r="U1401" t="s">
        <v>38</v>
      </c>
      <c r="V1401">
        <v>-7.4084507042253597E-2</v>
      </c>
      <c r="W1401">
        <v>2003</v>
      </c>
      <c r="X1401">
        <v>11</v>
      </c>
      <c r="Y1401">
        <v>4</v>
      </c>
    </row>
    <row r="1402" spans="1:25" x14ac:dyDescent="0.25">
      <c r="A1402">
        <v>10204</v>
      </c>
      <c r="B1402">
        <v>45</v>
      </c>
      <c r="C1402">
        <v>76.260000000000005</v>
      </c>
      <c r="D1402">
        <v>6</v>
      </c>
      <c r="E1402">
        <v>3431.7</v>
      </c>
      <c r="F1402" s="1">
        <v>37957</v>
      </c>
      <c r="G1402" t="s">
        <v>25</v>
      </c>
      <c r="H1402" t="s">
        <v>193</v>
      </c>
      <c r="I1402">
        <v>71</v>
      </c>
      <c r="J1402" t="s">
        <v>653</v>
      </c>
      <c r="K1402" t="s">
        <v>500</v>
      </c>
      <c r="L1402" t="s">
        <v>501</v>
      </c>
      <c r="M1402" t="s">
        <v>502</v>
      </c>
      <c r="N1402" t="s">
        <v>503</v>
      </c>
      <c r="O1402" t="s">
        <v>32</v>
      </c>
      <c r="P1402" t="s">
        <v>33</v>
      </c>
      <c r="Q1402" t="s">
        <v>34</v>
      </c>
      <c r="R1402" t="s">
        <v>35</v>
      </c>
      <c r="S1402" t="s">
        <v>36</v>
      </c>
      <c r="T1402" t="s">
        <v>504</v>
      </c>
      <c r="U1402" t="s">
        <v>53</v>
      </c>
      <c r="V1402">
        <v>-7.4084507042253597E-2</v>
      </c>
      <c r="W1402">
        <v>2003</v>
      </c>
      <c r="X1402">
        <v>12</v>
      </c>
      <c r="Y1402">
        <v>4</v>
      </c>
    </row>
    <row r="1403" spans="1:25" x14ac:dyDescent="0.25">
      <c r="A1403">
        <v>10213</v>
      </c>
      <c r="B1403">
        <v>25</v>
      </c>
      <c r="C1403">
        <v>83.39</v>
      </c>
      <c r="D1403">
        <v>2</v>
      </c>
      <c r="E1403">
        <v>2084.75</v>
      </c>
      <c r="F1403" s="1">
        <v>38008</v>
      </c>
      <c r="G1403" t="s">
        <v>25</v>
      </c>
      <c r="H1403" t="s">
        <v>193</v>
      </c>
      <c r="I1403">
        <v>71</v>
      </c>
      <c r="J1403" t="s">
        <v>653</v>
      </c>
      <c r="K1403" t="s">
        <v>366</v>
      </c>
      <c r="L1403" t="s">
        <v>367</v>
      </c>
      <c r="M1403" t="s">
        <v>368</v>
      </c>
      <c r="N1403" t="s">
        <v>31</v>
      </c>
      <c r="O1403" t="s">
        <v>352</v>
      </c>
      <c r="P1403" t="s">
        <v>31</v>
      </c>
      <c r="Q1403" t="s">
        <v>369</v>
      </c>
      <c r="R1403" t="s">
        <v>183</v>
      </c>
      <c r="S1403" t="s">
        <v>45</v>
      </c>
      <c r="T1403" t="s">
        <v>370</v>
      </c>
      <c r="U1403" t="s">
        <v>38</v>
      </c>
      <c r="V1403">
        <v>-0.17450704225352101</v>
      </c>
      <c r="W1403">
        <v>2004</v>
      </c>
      <c r="X1403">
        <v>1</v>
      </c>
      <c r="Y1403">
        <v>1</v>
      </c>
    </row>
    <row r="1404" spans="1:25" x14ac:dyDescent="0.25">
      <c r="A1404">
        <v>10227</v>
      </c>
      <c r="B1404">
        <v>37</v>
      </c>
      <c r="C1404">
        <v>57.73</v>
      </c>
      <c r="D1404">
        <v>12</v>
      </c>
      <c r="E1404">
        <v>2136.0100000000002</v>
      </c>
      <c r="F1404" s="1">
        <v>38048</v>
      </c>
      <c r="G1404" t="s">
        <v>25</v>
      </c>
      <c r="H1404" t="s">
        <v>193</v>
      </c>
      <c r="I1404">
        <v>71</v>
      </c>
      <c r="J1404" t="s">
        <v>653</v>
      </c>
      <c r="K1404" t="s">
        <v>232</v>
      </c>
      <c r="L1404" t="s">
        <v>233</v>
      </c>
      <c r="M1404" t="s">
        <v>234</v>
      </c>
      <c r="N1404" t="s">
        <v>31</v>
      </c>
      <c r="O1404" t="s">
        <v>235</v>
      </c>
      <c r="P1404" t="s">
        <v>31</v>
      </c>
      <c r="Q1404" t="s">
        <v>236</v>
      </c>
      <c r="R1404" t="s">
        <v>44</v>
      </c>
      <c r="S1404" t="s">
        <v>45</v>
      </c>
      <c r="T1404" t="s">
        <v>237</v>
      </c>
      <c r="U1404" t="s">
        <v>38</v>
      </c>
      <c r="V1404">
        <v>0.18690140845070399</v>
      </c>
      <c r="W1404">
        <v>2004</v>
      </c>
      <c r="X1404">
        <v>3</v>
      </c>
      <c r="Y1404">
        <v>1</v>
      </c>
    </row>
    <row r="1405" spans="1:25" x14ac:dyDescent="0.25">
      <c r="A1405">
        <v>10241</v>
      </c>
      <c r="B1405">
        <v>30</v>
      </c>
      <c r="C1405">
        <v>66.989999999999995</v>
      </c>
      <c r="D1405">
        <v>4</v>
      </c>
      <c r="E1405">
        <v>2009.7</v>
      </c>
      <c r="F1405" s="1">
        <v>38090</v>
      </c>
      <c r="G1405" t="s">
        <v>25</v>
      </c>
      <c r="H1405" t="s">
        <v>193</v>
      </c>
      <c r="I1405">
        <v>71</v>
      </c>
      <c r="J1405" t="s">
        <v>653</v>
      </c>
      <c r="K1405" t="s">
        <v>560</v>
      </c>
      <c r="L1405" t="s">
        <v>561</v>
      </c>
      <c r="M1405" t="s">
        <v>562</v>
      </c>
      <c r="N1405" t="s">
        <v>31</v>
      </c>
      <c r="O1405" t="s">
        <v>563</v>
      </c>
      <c r="P1405" t="s">
        <v>31</v>
      </c>
      <c r="Q1405" t="s">
        <v>564</v>
      </c>
      <c r="R1405" t="s">
        <v>44</v>
      </c>
      <c r="S1405" t="s">
        <v>45</v>
      </c>
      <c r="T1405" t="s">
        <v>565</v>
      </c>
      <c r="U1405" t="s">
        <v>38</v>
      </c>
      <c r="V1405">
        <v>5.6478873239436699E-2</v>
      </c>
      <c r="W1405">
        <v>2004</v>
      </c>
      <c r="X1405">
        <v>4</v>
      </c>
      <c r="Y1405">
        <v>2</v>
      </c>
    </row>
    <row r="1406" spans="1:25" x14ac:dyDescent="0.25">
      <c r="A1406">
        <v>10267</v>
      </c>
      <c r="B1406">
        <v>36</v>
      </c>
      <c r="C1406">
        <v>75.55</v>
      </c>
      <c r="D1406">
        <v>1</v>
      </c>
      <c r="E1406">
        <v>2719.8</v>
      </c>
      <c r="F1406" s="1">
        <v>38175</v>
      </c>
      <c r="G1406" t="s">
        <v>25</v>
      </c>
      <c r="H1406" t="s">
        <v>193</v>
      </c>
      <c r="I1406">
        <v>71</v>
      </c>
      <c r="J1406" t="s">
        <v>653</v>
      </c>
      <c r="K1406" t="s">
        <v>500</v>
      </c>
      <c r="L1406" t="s">
        <v>501</v>
      </c>
      <c r="M1406" t="s">
        <v>502</v>
      </c>
      <c r="N1406" t="s">
        <v>503</v>
      </c>
      <c r="O1406" t="s">
        <v>32</v>
      </c>
      <c r="P1406" t="s">
        <v>33</v>
      </c>
      <c r="Q1406" t="s">
        <v>34</v>
      </c>
      <c r="R1406" t="s">
        <v>35</v>
      </c>
      <c r="S1406" t="s">
        <v>36</v>
      </c>
      <c r="T1406" t="s">
        <v>504</v>
      </c>
      <c r="U1406" t="s">
        <v>38</v>
      </c>
      <c r="V1406">
        <v>-6.4084507042253505E-2</v>
      </c>
      <c r="W1406">
        <v>2004</v>
      </c>
      <c r="X1406">
        <v>7</v>
      </c>
      <c r="Y1406">
        <v>3</v>
      </c>
    </row>
    <row r="1407" spans="1:25" x14ac:dyDescent="0.25">
      <c r="A1407">
        <v>10279</v>
      </c>
      <c r="B1407">
        <v>26</v>
      </c>
      <c r="C1407">
        <v>60.58</v>
      </c>
      <c r="D1407">
        <v>1</v>
      </c>
      <c r="E1407">
        <v>1575.08</v>
      </c>
      <c r="F1407" s="1">
        <v>38208</v>
      </c>
      <c r="G1407" t="s">
        <v>25</v>
      </c>
      <c r="H1407" t="s">
        <v>193</v>
      </c>
      <c r="I1407">
        <v>71</v>
      </c>
      <c r="J1407" t="s">
        <v>653</v>
      </c>
      <c r="K1407" t="s">
        <v>186</v>
      </c>
      <c r="L1407" t="s">
        <v>187</v>
      </c>
      <c r="M1407" t="s">
        <v>188</v>
      </c>
      <c r="N1407" t="s">
        <v>31</v>
      </c>
      <c r="O1407" t="s">
        <v>189</v>
      </c>
      <c r="P1407" t="s">
        <v>31</v>
      </c>
      <c r="Q1407" t="s">
        <v>190</v>
      </c>
      <c r="R1407" t="s">
        <v>191</v>
      </c>
      <c r="S1407" t="s">
        <v>45</v>
      </c>
      <c r="T1407" t="s">
        <v>192</v>
      </c>
      <c r="U1407" t="s">
        <v>38</v>
      </c>
      <c r="V1407">
        <v>0.14676056338028201</v>
      </c>
      <c r="W1407">
        <v>2004</v>
      </c>
      <c r="X1407">
        <v>8</v>
      </c>
      <c r="Y1407">
        <v>3</v>
      </c>
    </row>
    <row r="1408" spans="1:25" x14ac:dyDescent="0.25">
      <c r="A1408">
        <v>10288</v>
      </c>
      <c r="B1408">
        <v>23</v>
      </c>
      <c r="C1408">
        <v>73.41</v>
      </c>
      <c r="D1408">
        <v>7</v>
      </c>
      <c r="E1408">
        <v>1688.43</v>
      </c>
      <c r="F1408" s="1">
        <v>38231</v>
      </c>
      <c r="G1408" t="s">
        <v>25</v>
      </c>
      <c r="H1408" t="s">
        <v>193</v>
      </c>
      <c r="I1408">
        <v>71</v>
      </c>
      <c r="J1408" t="s">
        <v>653</v>
      </c>
      <c r="K1408" t="s">
        <v>443</v>
      </c>
      <c r="L1408" t="s">
        <v>444</v>
      </c>
      <c r="M1408" t="s">
        <v>445</v>
      </c>
      <c r="N1408" t="s">
        <v>446</v>
      </c>
      <c r="O1408" t="s">
        <v>210</v>
      </c>
      <c r="P1408" t="s">
        <v>31</v>
      </c>
      <c r="Q1408" t="s">
        <v>447</v>
      </c>
      <c r="R1408" t="s">
        <v>210</v>
      </c>
      <c r="S1408" t="s">
        <v>102</v>
      </c>
      <c r="T1408" t="s">
        <v>448</v>
      </c>
      <c r="U1408" t="s">
        <v>38</v>
      </c>
      <c r="V1408">
        <v>-3.39436619718309E-2</v>
      </c>
      <c r="W1408">
        <v>2004</v>
      </c>
      <c r="X1408">
        <v>9</v>
      </c>
      <c r="Y1408">
        <v>3</v>
      </c>
    </row>
    <row r="1409" spans="1:25" x14ac:dyDescent="0.25">
      <c r="A1409">
        <v>10302</v>
      </c>
      <c r="B1409">
        <v>23</v>
      </c>
      <c r="C1409">
        <v>72.7</v>
      </c>
      <c r="D1409">
        <v>3</v>
      </c>
      <c r="E1409">
        <v>1672.1</v>
      </c>
      <c r="F1409" s="1">
        <v>37900</v>
      </c>
      <c r="G1409" t="s">
        <v>25</v>
      </c>
      <c r="H1409" t="s">
        <v>193</v>
      </c>
      <c r="I1409">
        <v>71</v>
      </c>
      <c r="J1409" t="s">
        <v>653</v>
      </c>
      <c r="K1409" t="s">
        <v>178</v>
      </c>
      <c r="L1409" t="s">
        <v>179</v>
      </c>
      <c r="M1409" t="s">
        <v>180</v>
      </c>
      <c r="N1409" t="s">
        <v>31</v>
      </c>
      <c r="O1409" t="s">
        <v>181</v>
      </c>
      <c r="P1409" t="s">
        <v>31</v>
      </c>
      <c r="Q1409" t="s">
        <v>182</v>
      </c>
      <c r="R1409" t="s">
        <v>183</v>
      </c>
      <c r="S1409" t="s">
        <v>45</v>
      </c>
      <c r="T1409" t="s">
        <v>184</v>
      </c>
      <c r="U1409" t="s">
        <v>38</v>
      </c>
      <c r="V1409">
        <v>-2.3943661971830999E-2</v>
      </c>
      <c r="W1409">
        <v>2003</v>
      </c>
      <c r="X1409">
        <v>10</v>
      </c>
      <c r="Y1409">
        <v>4</v>
      </c>
    </row>
    <row r="1410" spans="1:25" x14ac:dyDescent="0.25">
      <c r="A1410">
        <v>10311</v>
      </c>
      <c r="B1410">
        <v>25</v>
      </c>
      <c r="C1410">
        <v>66.989999999999995</v>
      </c>
      <c r="D1410">
        <v>2</v>
      </c>
      <c r="E1410">
        <v>1674.75</v>
      </c>
      <c r="F1410" s="1">
        <v>38276</v>
      </c>
      <c r="G1410" t="s">
        <v>25</v>
      </c>
      <c r="H1410" t="s">
        <v>193</v>
      </c>
      <c r="I1410">
        <v>71</v>
      </c>
      <c r="J1410" t="s">
        <v>653</v>
      </c>
      <c r="K1410" t="s">
        <v>186</v>
      </c>
      <c r="L1410" t="s">
        <v>187</v>
      </c>
      <c r="M1410" t="s">
        <v>188</v>
      </c>
      <c r="N1410" t="s">
        <v>31</v>
      </c>
      <c r="O1410" t="s">
        <v>189</v>
      </c>
      <c r="P1410" t="s">
        <v>31</v>
      </c>
      <c r="Q1410" t="s">
        <v>190</v>
      </c>
      <c r="R1410" t="s">
        <v>191</v>
      </c>
      <c r="S1410" t="s">
        <v>45</v>
      </c>
      <c r="T1410" t="s">
        <v>192</v>
      </c>
      <c r="U1410" t="s">
        <v>38</v>
      </c>
      <c r="V1410">
        <v>5.6478873239436699E-2</v>
      </c>
      <c r="W1410">
        <v>2004</v>
      </c>
      <c r="X1410">
        <v>10</v>
      </c>
      <c r="Y1410">
        <v>4</v>
      </c>
    </row>
    <row r="1411" spans="1:25" x14ac:dyDescent="0.25">
      <c r="A1411">
        <v>10332</v>
      </c>
      <c r="B1411">
        <v>21</v>
      </c>
      <c r="C1411">
        <v>100</v>
      </c>
      <c r="D1411">
        <v>3</v>
      </c>
      <c r="E1411">
        <v>3472.98</v>
      </c>
      <c r="F1411" s="1">
        <v>38308</v>
      </c>
      <c r="G1411" t="s">
        <v>25</v>
      </c>
      <c r="H1411" t="s">
        <v>193</v>
      </c>
      <c r="I1411">
        <v>71</v>
      </c>
      <c r="J1411" t="s">
        <v>653</v>
      </c>
      <c r="K1411" t="s">
        <v>517</v>
      </c>
      <c r="L1411" t="s">
        <v>518</v>
      </c>
      <c r="M1411" t="s">
        <v>519</v>
      </c>
      <c r="N1411" t="s">
        <v>31</v>
      </c>
      <c r="O1411" t="s">
        <v>520</v>
      </c>
      <c r="P1411" t="s">
        <v>31</v>
      </c>
      <c r="Q1411" t="s">
        <v>521</v>
      </c>
      <c r="R1411" t="s">
        <v>183</v>
      </c>
      <c r="S1411" t="s">
        <v>45</v>
      </c>
      <c r="T1411" t="s">
        <v>522</v>
      </c>
      <c r="U1411" t="s">
        <v>53</v>
      </c>
      <c r="V1411">
        <v>-0.40845070422535201</v>
      </c>
      <c r="W1411">
        <v>2004</v>
      </c>
      <c r="X1411">
        <v>11</v>
      </c>
      <c r="Y1411">
        <v>4</v>
      </c>
    </row>
    <row r="1412" spans="1:25" x14ac:dyDescent="0.25">
      <c r="A1412">
        <v>10344</v>
      </c>
      <c r="B1412">
        <v>26</v>
      </c>
      <c r="C1412">
        <v>63.43</v>
      </c>
      <c r="D1412">
        <v>5</v>
      </c>
      <c r="E1412">
        <v>1649.18</v>
      </c>
      <c r="F1412" s="1">
        <v>38316</v>
      </c>
      <c r="G1412" t="s">
        <v>25</v>
      </c>
      <c r="H1412" t="s">
        <v>193</v>
      </c>
      <c r="I1412">
        <v>71</v>
      </c>
      <c r="J1412" t="s">
        <v>653</v>
      </c>
      <c r="K1412" t="s">
        <v>457</v>
      </c>
      <c r="L1412" t="s">
        <v>458</v>
      </c>
      <c r="M1412" t="s">
        <v>459</v>
      </c>
      <c r="N1412" t="s">
        <v>31</v>
      </c>
      <c r="O1412" t="s">
        <v>460</v>
      </c>
      <c r="P1412" t="s">
        <v>31</v>
      </c>
      <c r="Q1412" t="s">
        <v>461</v>
      </c>
      <c r="R1412" t="s">
        <v>44</v>
      </c>
      <c r="S1412" t="s">
        <v>45</v>
      </c>
      <c r="T1412" t="s">
        <v>462</v>
      </c>
      <c r="U1412" t="s">
        <v>38</v>
      </c>
      <c r="V1412">
        <v>0.106619718309859</v>
      </c>
      <c r="W1412">
        <v>2004</v>
      </c>
      <c r="X1412">
        <v>11</v>
      </c>
      <c r="Y1412">
        <v>4</v>
      </c>
    </row>
    <row r="1413" spans="1:25" x14ac:dyDescent="0.25">
      <c r="A1413">
        <v>10367</v>
      </c>
      <c r="B1413">
        <v>44</v>
      </c>
      <c r="C1413">
        <v>85.25</v>
      </c>
      <c r="D1413">
        <v>9</v>
      </c>
      <c r="E1413">
        <v>3751</v>
      </c>
      <c r="F1413" s="1">
        <v>38364</v>
      </c>
      <c r="G1413" t="s">
        <v>432</v>
      </c>
      <c r="H1413" t="s">
        <v>193</v>
      </c>
      <c r="I1413">
        <v>71</v>
      </c>
      <c r="J1413" t="s">
        <v>653</v>
      </c>
      <c r="K1413" t="s">
        <v>54</v>
      </c>
      <c r="L1413" t="s">
        <v>55</v>
      </c>
      <c r="M1413" t="s">
        <v>56</v>
      </c>
      <c r="N1413" t="s">
        <v>31</v>
      </c>
      <c r="O1413" t="s">
        <v>57</v>
      </c>
      <c r="P1413" t="s">
        <v>58</v>
      </c>
      <c r="Q1413" t="s">
        <v>59</v>
      </c>
      <c r="R1413" t="s">
        <v>35</v>
      </c>
      <c r="S1413" t="s">
        <v>36</v>
      </c>
      <c r="T1413" t="s">
        <v>60</v>
      </c>
      <c r="U1413" t="s">
        <v>53</v>
      </c>
      <c r="V1413">
        <v>-0.20070422535211299</v>
      </c>
      <c r="W1413">
        <v>2005</v>
      </c>
      <c r="X1413">
        <v>1</v>
      </c>
      <c r="Y1413">
        <v>1</v>
      </c>
    </row>
    <row r="1414" spans="1:25" x14ac:dyDescent="0.25">
      <c r="A1414">
        <v>10380</v>
      </c>
      <c r="B1414">
        <v>24</v>
      </c>
      <c r="C1414">
        <v>100</v>
      </c>
      <c r="D1414">
        <v>2</v>
      </c>
      <c r="E1414">
        <v>4536</v>
      </c>
      <c r="F1414" s="1">
        <v>38399</v>
      </c>
      <c r="G1414" t="s">
        <v>25</v>
      </c>
      <c r="H1414" t="s">
        <v>193</v>
      </c>
      <c r="I1414">
        <v>71</v>
      </c>
      <c r="J1414" t="s">
        <v>653</v>
      </c>
      <c r="K1414" t="s">
        <v>186</v>
      </c>
      <c r="L1414" t="s">
        <v>187</v>
      </c>
      <c r="M1414" t="s">
        <v>188</v>
      </c>
      <c r="N1414" t="s">
        <v>31</v>
      </c>
      <c r="O1414" t="s">
        <v>189</v>
      </c>
      <c r="P1414" t="s">
        <v>31</v>
      </c>
      <c r="Q1414" t="s">
        <v>190</v>
      </c>
      <c r="R1414" t="s">
        <v>191</v>
      </c>
      <c r="S1414" t="s">
        <v>45</v>
      </c>
      <c r="T1414" t="s">
        <v>192</v>
      </c>
      <c r="U1414" t="s">
        <v>53</v>
      </c>
      <c r="V1414">
        <v>-0.40845070422535201</v>
      </c>
      <c r="W1414">
        <v>2005</v>
      </c>
      <c r="X1414">
        <v>2</v>
      </c>
      <c r="Y1414">
        <v>1</v>
      </c>
    </row>
    <row r="1415" spans="1:25" x14ac:dyDescent="0.25">
      <c r="A1415">
        <v>10407</v>
      </c>
      <c r="B1415">
        <v>66</v>
      </c>
      <c r="C1415">
        <v>66.989999999999995</v>
      </c>
      <c r="D1415">
        <v>4</v>
      </c>
      <c r="E1415">
        <v>4421.34</v>
      </c>
      <c r="F1415" s="1">
        <v>38464</v>
      </c>
      <c r="G1415" t="s">
        <v>425</v>
      </c>
      <c r="H1415" t="s">
        <v>193</v>
      </c>
      <c r="I1415">
        <v>71</v>
      </c>
      <c r="J1415" t="s">
        <v>653</v>
      </c>
      <c r="K1415" t="s">
        <v>420</v>
      </c>
      <c r="L1415" t="s">
        <v>421</v>
      </c>
      <c r="M1415" t="s">
        <v>422</v>
      </c>
      <c r="N1415" t="s">
        <v>31</v>
      </c>
      <c r="O1415" t="s">
        <v>423</v>
      </c>
      <c r="P1415" t="s">
        <v>58</v>
      </c>
      <c r="Q1415" t="s">
        <v>70</v>
      </c>
      <c r="R1415" t="s">
        <v>35</v>
      </c>
      <c r="S1415" t="s">
        <v>36</v>
      </c>
      <c r="T1415" t="s">
        <v>424</v>
      </c>
      <c r="U1415" t="s">
        <v>53</v>
      </c>
      <c r="V1415">
        <v>5.6478873239436699E-2</v>
      </c>
      <c r="W1415">
        <v>2005</v>
      </c>
      <c r="X1415">
        <v>4</v>
      </c>
      <c r="Y1415">
        <v>2</v>
      </c>
    </row>
    <row r="1416" spans="1:25" x14ac:dyDescent="0.25">
      <c r="A1416">
        <v>10420</v>
      </c>
      <c r="B1416">
        <v>36</v>
      </c>
      <c r="C1416">
        <v>57.73</v>
      </c>
      <c r="D1416">
        <v>7</v>
      </c>
      <c r="E1416">
        <v>2078.2800000000002</v>
      </c>
      <c r="F1416" s="1">
        <v>38501</v>
      </c>
      <c r="G1416" t="s">
        <v>318</v>
      </c>
      <c r="H1416" t="s">
        <v>193</v>
      </c>
      <c r="I1416">
        <v>71</v>
      </c>
      <c r="J1416" t="s">
        <v>653</v>
      </c>
      <c r="K1416" t="s">
        <v>164</v>
      </c>
      <c r="L1416" t="s">
        <v>165</v>
      </c>
      <c r="M1416" t="s">
        <v>166</v>
      </c>
      <c r="N1416" t="s">
        <v>167</v>
      </c>
      <c r="O1416" t="s">
        <v>168</v>
      </c>
      <c r="P1416" t="s">
        <v>169</v>
      </c>
      <c r="Q1416" t="s">
        <v>170</v>
      </c>
      <c r="R1416" t="s">
        <v>101</v>
      </c>
      <c r="S1416" t="s">
        <v>102</v>
      </c>
      <c r="T1416" t="s">
        <v>171</v>
      </c>
      <c r="U1416" t="s">
        <v>38</v>
      </c>
      <c r="V1416">
        <v>0.18690140845070399</v>
      </c>
      <c r="W1416">
        <v>2005</v>
      </c>
      <c r="X1416">
        <v>5</v>
      </c>
      <c r="Y1416">
        <v>2</v>
      </c>
    </row>
    <row r="1417" spans="1:25" x14ac:dyDescent="0.25">
      <c r="A1417">
        <v>10110</v>
      </c>
      <c r="B1417">
        <v>36</v>
      </c>
      <c r="C1417">
        <v>85.25</v>
      </c>
      <c r="D1417">
        <v>13</v>
      </c>
      <c r="E1417">
        <v>3069</v>
      </c>
      <c r="F1417" s="1">
        <v>37698</v>
      </c>
      <c r="G1417" t="s">
        <v>25</v>
      </c>
      <c r="H1417" t="s">
        <v>193</v>
      </c>
      <c r="I1417">
        <v>73</v>
      </c>
      <c r="J1417" t="s">
        <v>654</v>
      </c>
      <c r="K1417" t="s">
        <v>517</v>
      </c>
      <c r="L1417" t="s">
        <v>518</v>
      </c>
      <c r="M1417" t="s">
        <v>519</v>
      </c>
      <c r="N1417" t="s">
        <v>31</v>
      </c>
      <c r="O1417" t="s">
        <v>520</v>
      </c>
      <c r="P1417" t="s">
        <v>31</v>
      </c>
      <c r="Q1417" t="s">
        <v>521</v>
      </c>
      <c r="R1417" t="s">
        <v>183</v>
      </c>
      <c r="S1417" t="s">
        <v>45</v>
      </c>
      <c r="T1417" t="s">
        <v>522</v>
      </c>
      <c r="U1417" t="s">
        <v>53</v>
      </c>
      <c r="V1417">
        <v>-0.167808219178082</v>
      </c>
      <c r="W1417">
        <v>2003</v>
      </c>
      <c r="X1417">
        <v>3</v>
      </c>
      <c r="Y1417">
        <v>1</v>
      </c>
    </row>
    <row r="1418" spans="1:25" x14ac:dyDescent="0.25">
      <c r="A1418">
        <v>10124</v>
      </c>
      <c r="B1418">
        <v>22</v>
      </c>
      <c r="C1418">
        <v>77.900000000000006</v>
      </c>
      <c r="D1418">
        <v>12</v>
      </c>
      <c r="E1418">
        <v>1713.8</v>
      </c>
      <c r="F1418" s="1">
        <v>37762</v>
      </c>
      <c r="G1418" t="s">
        <v>25</v>
      </c>
      <c r="H1418" t="s">
        <v>193</v>
      </c>
      <c r="I1418">
        <v>73</v>
      </c>
      <c r="J1418" t="s">
        <v>654</v>
      </c>
      <c r="K1418" t="s">
        <v>568</v>
      </c>
      <c r="L1418" t="s">
        <v>569</v>
      </c>
      <c r="M1418" t="s">
        <v>570</v>
      </c>
      <c r="N1418" t="s">
        <v>31</v>
      </c>
      <c r="O1418" t="s">
        <v>571</v>
      </c>
      <c r="P1418" t="s">
        <v>572</v>
      </c>
      <c r="Q1418" t="s">
        <v>573</v>
      </c>
      <c r="R1418" t="s">
        <v>35</v>
      </c>
      <c r="S1418" t="s">
        <v>36</v>
      </c>
      <c r="T1418" t="s">
        <v>574</v>
      </c>
      <c r="U1418" t="s">
        <v>38</v>
      </c>
      <c r="V1418">
        <v>-6.7123287671233003E-2</v>
      </c>
      <c r="W1418">
        <v>2003</v>
      </c>
      <c r="X1418">
        <v>5</v>
      </c>
      <c r="Y1418">
        <v>2</v>
      </c>
    </row>
    <row r="1419" spans="1:25" x14ac:dyDescent="0.25">
      <c r="A1419">
        <v>10148</v>
      </c>
      <c r="B1419">
        <v>25</v>
      </c>
      <c r="C1419">
        <v>60.26</v>
      </c>
      <c r="D1419">
        <v>6</v>
      </c>
      <c r="E1419">
        <v>1506.5</v>
      </c>
      <c r="F1419" s="1">
        <v>37875</v>
      </c>
      <c r="G1419" t="s">
        <v>25</v>
      </c>
      <c r="H1419" t="s">
        <v>193</v>
      </c>
      <c r="I1419">
        <v>73</v>
      </c>
      <c r="J1419" t="s">
        <v>654</v>
      </c>
      <c r="K1419" t="s">
        <v>304</v>
      </c>
      <c r="L1419" t="s">
        <v>305</v>
      </c>
      <c r="M1419" t="s">
        <v>306</v>
      </c>
      <c r="N1419" t="s">
        <v>307</v>
      </c>
      <c r="O1419" t="s">
        <v>308</v>
      </c>
      <c r="P1419" t="s">
        <v>169</v>
      </c>
      <c r="Q1419" t="s">
        <v>309</v>
      </c>
      <c r="R1419" t="s">
        <v>101</v>
      </c>
      <c r="S1419" t="s">
        <v>102</v>
      </c>
      <c r="T1419" t="s">
        <v>310</v>
      </c>
      <c r="U1419" t="s">
        <v>38</v>
      </c>
      <c r="V1419">
        <v>0.17452054794520599</v>
      </c>
      <c r="W1419">
        <v>2003</v>
      </c>
      <c r="X1419">
        <v>9</v>
      </c>
      <c r="Y1419">
        <v>3</v>
      </c>
    </row>
    <row r="1420" spans="1:25" x14ac:dyDescent="0.25">
      <c r="A1420">
        <v>10161</v>
      </c>
      <c r="B1420">
        <v>37</v>
      </c>
      <c r="C1420">
        <v>72.760000000000005</v>
      </c>
      <c r="D1420">
        <v>5</v>
      </c>
      <c r="E1420">
        <v>2692.12</v>
      </c>
      <c r="F1420" s="1">
        <v>37911</v>
      </c>
      <c r="G1420" t="s">
        <v>25</v>
      </c>
      <c r="H1420" t="s">
        <v>193</v>
      </c>
      <c r="I1420">
        <v>73</v>
      </c>
      <c r="J1420" t="s">
        <v>654</v>
      </c>
      <c r="K1420" t="s">
        <v>523</v>
      </c>
      <c r="L1420" t="s">
        <v>524</v>
      </c>
      <c r="M1420" t="s">
        <v>525</v>
      </c>
      <c r="N1420" t="s">
        <v>31</v>
      </c>
      <c r="O1420" t="s">
        <v>526</v>
      </c>
      <c r="P1420" t="s">
        <v>31</v>
      </c>
      <c r="Q1420" t="s">
        <v>527</v>
      </c>
      <c r="R1420" t="s">
        <v>347</v>
      </c>
      <c r="S1420" t="s">
        <v>45</v>
      </c>
      <c r="T1420" t="s">
        <v>528</v>
      </c>
      <c r="U1420" t="s">
        <v>38</v>
      </c>
      <c r="V1420">
        <v>3.2876712328766401E-3</v>
      </c>
      <c r="W1420">
        <v>2003</v>
      </c>
      <c r="X1420">
        <v>10</v>
      </c>
      <c r="Y1420">
        <v>4</v>
      </c>
    </row>
    <row r="1421" spans="1:25" x14ac:dyDescent="0.25">
      <c r="A1421">
        <v>10172</v>
      </c>
      <c r="B1421">
        <v>32</v>
      </c>
      <c r="C1421">
        <v>75.69</v>
      </c>
      <c r="D1421">
        <v>3</v>
      </c>
      <c r="E1421">
        <v>2422.08</v>
      </c>
      <c r="F1421" s="1">
        <v>37930</v>
      </c>
      <c r="G1421" t="s">
        <v>25</v>
      </c>
      <c r="H1421" t="s">
        <v>193</v>
      </c>
      <c r="I1421">
        <v>73</v>
      </c>
      <c r="J1421" t="s">
        <v>654</v>
      </c>
      <c r="K1421" t="s">
        <v>116</v>
      </c>
      <c r="L1421" t="s">
        <v>117</v>
      </c>
      <c r="M1421" t="s">
        <v>118</v>
      </c>
      <c r="N1421" t="s">
        <v>31</v>
      </c>
      <c r="O1421" t="s">
        <v>119</v>
      </c>
      <c r="P1421" t="s">
        <v>120</v>
      </c>
      <c r="Q1421" t="s">
        <v>121</v>
      </c>
      <c r="R1421" t="s">
        <v>35</v>
      </c>
      <c r="S1421" t="s">
        <v>36</v>
      </c>
      <c r="T1421" t="s">
        <v>122</v>
      </c>
      <c r="U1421" t="s">
        <v>38</v>
      </c>
      <c r="V1421">
        <v>-3.6849315068493101E-2</v>
      </c>
      <c r="W1421">
        <v>2003</v>
      </c>
      <c r="X1421">
        <v>11</v>
      </c>
      <c r="Y1421">
        <v>4</v>
      </c>
    </row>
    <row r="1422" spans="1:25" x14ac:dyDescent="0.25">
      <c r="A1422">
        <v>10182</v>
      </c>
      <c r="B1422">
        <v>47</v>
      </c>
      <c r="C1422">
        <v>74.22</v>
      </c>
      <c r="D1422">
        <v>16</v>
      </c>
      <c r="E1422">
        <v>3488.34</v>
      </c>
      <c r="F1422" s="1">
        <v>37937</v>
      </c>
      <c r="G1422" t="s">
        <v>25</v>
      </c>
      <c r="H1422" t="s">
        <v>193</v>
      </c>
      <c r="I1422">
        <v>73</v>
      </c>
      <c r="J1422" t="s">
        <v>654</v>
      </c>
      <c r="K1422" t="s">
        <v>287</v>
      </c>
      <c r="L1422" t="s">
        <v>288</v>
      </c>
      <c r="M1422" t="s">
        <v>289</v>
      </c>
      <c r="N1422" t="s">
        <v>31</v>
      </c>
      <c r="O1422" t="s">
        <v>290</v>
      </c>
      <c r="P1422" t="s">
        <v>58</v>
      </c>
      <c r="Q1422" t="s">
        <v>121</v>
      </c>
      <c r="R1422" t="s">
        <v>35</v>
      </c>
      <c r="S1422" t="s">
        <v>36</v>
      </c>
      <c r="T1422" t="s">
        <v>291</v>
      </c>
      <c r="U1422" t="s">
        <v>53</v>
      </c>
      <c r="V1422">
        <v>-1.6712328767123301E-2</v>
      </c>
      <c r="W1422">
        <v>2003</v>
      </c>
      <c r="X1422">
        <v>11</v>
      </c>
      <c r="Y1422">
        <v>4</v>
      </c>
    </row>
    <row r="1423" spans="1:25" x14ac:dyDescent="0.25">
      <c r="A1423">
        <v>10192</v>
      </c>
      <c r="B1423">
        <v>37</v>
      </c>
      <c r="C1423">
        <v>69.819999999999993</v>
      </c>
      <c r="D1423">
        <v>4</v>
      </c>
      <c r="E1423">
        <v>2583.34</v>
      </c>
      <c r="F1423" s="1">
        <v>37945</v>
      </c>
      <c r="G1423" t="s">
        <v>25</v>
      </c>
      <c r="H1423" t="s">
        <v>193</v>
      </c>
      <c r="I1423">
        <v>73</v>
      </c>
      <c r="J1423" t="s">
        <v>654</v>
      </c>
      <c r="K1423" t="s">
        <v>292</v>
      </c>
      <c r="L1423" t="s">
        <v>293</v>
      </c>
      <c r="M1423" t="s">
        <v>294</v>
      </c>
      <c r="N1423" t="s">
        <v>31</v>
      </c>
      <c r="O1423" t="s">
        <v>295</v>
      </c>
      <c r="P1423" t="s">
        <v>296</v>
      </c>
      <c r="Q1423" t="s">
        <v>297</v>
      </c>
      <c r="R1423" t="s">
        <v>35</v>
      </c>
      <c r="S1423" t="s">
        <v>36</v>
      </c>
      <c r="T1423" t="s">
        <v>298</v>
      </c>
      <c r="U1423" t="s">
        <v>38</v>
      </c>
      <c r="V1423">
        <v>4.3561643835616497E-2</v>
      </c>
      <c r="W1423">
        <v>2003</v>
      </c>
      <c r="X1423">
        <v>11</v>
      </c>
      <c r="Y1423">
        <v>4</v>
      </c>
    </row>
    <row r="1424" spans="1:25" x14ac:dyDescent="0.25">
      <c r="A1424">
        <v>10204</v>
      </c>
      <c r="B1424">
        <v>20</v>
      </c>
      <c r="C1424">
        <v>62.47</v>
      </c>
      <c r="D1424">
        <v>10</v>
      </c>
      <c r="E1424">
        <v>1249.4000000000001</v>
      </c>
      <c r="F1424" s="1">
        <v>37957</v>
      </c>
      <c r="G1424" t="s">
        <v>25</v>
      </c>
      <c r="H1424" t="s">
        <v>193</v>
      </c>
      <c r="I1424">
        <v>73</v>
      </c>
      <c r="J1424" t="s">
        <v>654</v>
      </c>
      <c r="K1424" t="s">
        <v>500</v>
      </c>
      <c r="L1424" t="s">
        <v>501</v>
      </c>
      <c r="M1424" t="s">
        <v>502</v>
      </c>
      <c r="N1424" t="s">
        <v>503</v>
      </c>
      <c r="O1424" t="s">
        <v>32</v>
      </c>
      <c r="P1424" t="s">
        <v>33</v>
      </c>
      <c r="Q1424" t="s">
        <v>34</v>
      </c>
      <c r="R1424" t="s">
        <v>35</v>
      </c>
      <c r="S1424" t="s">
        <v>36</v>
      </c>
      <c r="T1424" t="s">
        <v>504</v>
      </c>
      <c r="U1424" t="s">
        <v>38</v>
      </c>
      <c r="V1424">
        <v>0.14424657534246599</v>
      </c>
      <c r="W1424">
        <v>2003</v>
      </c>
      <c r="X1424">
        <v>12</v>
      </c>
      <c r="Y1424">
        <v>4</v>
      </c>
    </row>
    <row r="1425" spans="1:25" x14ac:dyDescent="0.25">
      <c r="A1425">
        <v>10212</v>
      </c>
      <c r="B1425">
        <v>41</v>
      </c>
      <c r="C1425">
        <v>82.31</v>
      </c>
      <c r="D1425">
        <v>3</v>
      </c>
      <c r="E1425">
        <v>3374.71</v>
      </c>
      <c r="F1425" s="1">
        <v>38002</v>
      </c>
      <c r="G1425" t="s">
        <v>25</v>
      </c>
      <c r="H1425" t="s">
        <v>193</v>
      </c>
      <c r="I1425">
        <v>73</v>
      </c>
      <c r="J1425" t="s">
        <v>654</v>
      </c>
      <c r="K1425" t="s">
        <v>186</v>
      </c>
      <c r="L1425" t="s">
        <v>187</v>
      </c>
      <c r="M1425" t="s">
        <v>188</v>
      </c>
      <c r="N1425" t="s">
        <v>31</v>
      </c>
      <c r="O1425" t="s">
        <v>189</v>
      </c>
      <c r="P1425" t="s">
        <v>31</v>
      </c>
      <c r="Q1425" t="s">
        <v>190</v>
      </c>
      <c r="R1425" t="s">
        <v>191</v>
      </c>
      <c r="S1425" t="s">
        <v>45</v>
      </c>
      <c r="T1425" t="s">
        <v>192</v>
      </c>
      <c r="U1425" t="s">
        <v>53</v>
      </c>
      <c r="V1425">
        <v>-0.12753424657534199</v>
      </c>
      <c r="W1425">
        <v>2004</v>
      </c>
      <c r="X1425">
        <v>1</v>
      </c>
      <c r="Y1425">
        <v>1</v>
      </c>
    </row>
    <row r="1426" spans="1:25" x14ac:dyDescent="0.25">
      <c r="A1426">
        <v>10226</v>
      </c>
      <c r="B1426">
        <v>21</v>
      </c>
      <c r="C1426">
        <v>60.26</v>
      </c>
      <c r="D1426">
        <v>1</v>
      </c>
      <c r="E1426">
        <v>1265.46</v>
      </c>
      <c r="F1426" s="1">
        <v>38043</v>
      </c>
      <c r="G1426" t="s">
        <v>25</v>
      </c>
      <c r="H1426" t="s">
        <v>193</v>
      </c>
      <c r="I1426">
        <v>73</v>
      </c>
      <c r="J1426" t="s">
        <v>654</v>
      </c>
      <c r="K1426" t="s">
        <v>382</v>
      </c>
      <c r="L1426" t="s">
        <v>383</v>
      </c>
      <c r="M1426" t="s">
        <v>384</v>
      </c>
      <c r="N1426" t="s">
        <v>31</v>
      </c>
      <c r="O1426" t="s">
        <v>385</v>
      </c>
      <c r="P1426" t="s">
        <v>58</v>
      </c>
      <c r="Q1426" t="s">
        <v>386</v>
      </c>
      <c r="R1426" t="s">
        <v>35</v>
      </c>
      <c r="S1426" t="s">
        <v>36</v>
      </c>
      <c r="T1426" t="s">
        <v>387</v>
      </c>
      <c r="U1426" t="s">
        <v>38</v>
      </c>
      <c r="V1426">
        <v>0.17452054794520599</v>
      </c>
      <c r="W1426">
        <v>2004</v>
      </c>
      <c r="X1426">
        <v>2</v>
      </c>
      <c r="Y1426">
        <v>1</v>
      </c>
    </row>
    <row r="1427" spans="1:25" x14ac:dyDescent="0.25">
      <c r="A1427">
        <v>10241</v>
      </c>
      <c r="B1427">
        <v>22</v>
      </c>
      <c r="C1427">
        <v>76.430000000000007</v>
      </c>
      <c r="D1427">
        <v>8</v>
      </c>
      <c r="E1427">
        <v>1681.46</v>
      </c>
      <c r="F1427" s="1">
        <v>38090</v>
      </c>
      <c r="G1427" t="s">
        <v>25</v>
      </c>
      <c r="H1427" t="s">
        <v>193</v>
      </c>
      <c r="I1427">
        <v>73</v>
      </c>
      <c r="J1427" t="s">
        <v>654</v>
      </c>
      <c r="K1427" t="s">
        <v>560</v>
      </c>
      <c r="L1427" t="s">
        <v>561</v>
      </c>
      <c r="M1427" t="s">
        <v>562</v>
      </c>
      <c r="N1427" t="s">
        <v>31</v>
      </c>
      <c r="O1427" t="s">
        <v>563</v>
      </c>
      <c r="P1427" t="s">
        <v>31</v>
      </c>
      <c r="Q1427" t="s">
        <v>564</v>
      </c>
      <c r="R1427" t="s">
        <v>44</v>
      </c>
      <c r="S1427" t="s">
        <v>45</v>
      </c>
      <c r="T1427" t="s">
        <v>565</v>
      </c>
      <c r="U1427" t="s">
        <v>38</v>
      </c>
      <c r="V1427">
        <v>-4.69863013698631E-2</v>
      </c>
      <c r="W1427">
        <v>2004</v>
      </c>
      <c r="X1427">
        <v>4</v>
      </c>
      <c r="Y1427">
        <v>2</v>
      </c>
    </row>
    <row r="1428" spans="1:25" x14ac:dyDescent="0.25">
      <c r="A1428">
        <v>10267</v>
      </c>
      <c r="B1428">
        <v>40</v>
      </c>
      <c r="C1428">
        <v>80.099999999999994</v>
      </c>
      <c r="D1428">
        <v>5</v>
      </c>
      <c r="E1428">
        <v>3204</v>
      </c>
      <c r="F1428" s="1">
        <v>38175</v>
      </c>
      <c r="G1428" t="s">
        <v>25</v>
      </c>
      <c r="H1428" t="s">
        <v>193</v>
      </c>
      <c r="I1428">
        <v>73</v>
      </c>
      <c r="J1428" t="s">
        <v>654</v>
      </c>
      <c r="K1428" t="s">
        <v>500</v>
      </c>
      <c r="L1428" t="s">
        <v>501</v>
      </c>
      <c r="M1428" t="s">
        <v>502</v>
      </c>
      <c r="N1428" t="s">
        <v>503</v>
      </c>
      <c r="O1428" t="s">
        <v>32</v>
      </c>
      <c r="P1428" t="s">
        <v>33</v>
      </c>
      <c r="Q1428" t="s">
        <v>34</v>
      </c>
      <c r="R1428" t="s">
        <v>35</v>
      </c>
      <c r="S1428" t="s">
        <v>36</v>
      </c>
      <c r="T1428" t="s">
        <v>504</v>
      </c>
      <c r="U1428" t="s">
        <v>53</v>
      </c>
      <c r="V1428">
        <v>-9.7260273972602604E-2</v>
      </c>
      <c r="W1428">
        <v>2004</v>
      </c>
      <c r="X1428">
        <v>7</v>
      </c>
      <c r="Y1428">
        <v>3</v>
      </c>
    </row>
    <row r="1429" spans="1:25" x14ac:dyDescent="0.25">
      <c r="A1429">
        <v>10279</v>
      </c>
      <c r="B1429">
        <v>32</v>
      </c>
      <c r="C1429">
        <v>74.959999999999994</v>
      </c>
      <c r="D1429">
        <v>5</v>
      </c>
      <c r="E1429">
        <v>2398.7199999999998</v>
      </c>
      <c r="F1429" s="1">
        <v>38208</v>
      </c>
      <c r="G1429" t="s">
        <v>25</v>
      </c>
      <c r="H1429" t="s">
        <v>193</v>
      </c>
      <c r="I1429">
        <v>73</v>
      </c>
      <c r="J1429" t="s">
        <v>654</v>
      </c>
      <c r="K1429" t="s">
        <v>186</v>
      </c>
      <c r="L1429" t="s">
        <v>187</v>
      </c>
      <c r="M1429" t="s">
        <v>188</v>
      </c>
      <c r="N1429" t="s">
        <v>31</v>
      </c>
      <c r="O1429" t="s">
        <v>189</v>
      </c>
      <c r="P1429" t="s">
        <v>31</v>
      </c>
      <c r="Q1429" t="s">
        <v>190</v>
      </c>
      <c r="R1429" t="s">
        <v>191</v>
      </c>
      <c r="S1429" t="s">
        <v>45</v>
      </c>
      <c r="T1429" t="s">
        <v>192</v>
      </c>
      <c r="U1429" t="s">
        <v>38</v>
      </c>
      <c r="V1429">
        <v>-2.6849315068493099E-2</v>
      </c>
      <c r="W1429">
        <v>2004</v>
      </c>
      <c r="X1429">
        <v>8</v>
      </c>
      <c r="Y1429">
        <v>3</v>
      </c>
    </row>
    <row r="1430" spans="1:25" x14ac:dyDescent="0.25">
      <c r="A1430">
        <v>10288</v>
      </c>
      <c r="B1430">
        <v>36</v>
      </c>
      <c r="C1430">
        <v>66.14</v>
      </c>
      <c r="D1430">
        <v>11</v>
      </c>
      <c r="E1430">
        <v>2381.04</v>
      </c>
      <c r="F1430" s="1">
        <v>38231</v>
      </c>
      <c r="G1430" t="s">
        <v>25</v>
      </c>
      <c r="H1430" t="s">
        <v>193</v>
      </c>
      <c r="I1430">
        <v>73</v>
      </c>
      <c r="J1430" t="s">
        <v>654</v>
      </c>
      <c r="K1430" t="s">
        <v>443</v>
      </c>
      <c r="L1430" t="s">
        <v>444</v>
      </c>
      <c r="M1430" t="s">
        <v>445</v>
      </c>
      <c r="N1430" t="s">
        <v>446</v>
      </c>
      <c r="O1430" t="s">
        <v>210</v>
      </c>
      <c r="P1430" t="s">
        <v>31</v>
      </c>
      <c r="Q1430" t="s">
        <v>447</v>
      </c>
      <c r="R1430" t="s">
        <v>210</v>
      </c>
      <c r="S1430" t="s">
        <v>102</v>
      </c>
      <c r="T1430" t="s">
        <v>448</v>
      </c>
      <c r="U1430" t="s">
        <v>38</v>
      </c>
      <c r="V1430">
        <v>9.3972602739726005E-2</v>
      </c>
      <c r="W1430">
        <v>2004</v>
      </c>
      <c r="X1430">
        <v>9</v>
      </c>
      <c r="Y1430">
        <v>3</v>
      </c>
    </row>
    <row r="1431" spans="1:25" x14ac:dyDescent="0.25">
      <c r="A1431">
        <v>10301</v>
      </c>
      <c r="B1431">
        <v>27</v>
      </c>
      <c r="C1431">
        <v>72.02</v>
      </c>
      <c r="D1431">
        <v>1</v>
      </c>
      <c r="E1431">
        <v>1944.54</v>
      </c>
      <c r="F1431" s="1">
        <v>37899</v>
      </c>
      <c r="G1431" t="s">
        <v>25</v>
      </c>
      <c r="H1431" t="s">
        <v>193</v>
      </c>
      <c r="I1431">
        <v>73</v>
      </c>
      <c r="J1431" t="s">
        <v>654</v>
      </c>
      <c r="K1431" t="s">
        <v>575</v>
      </c>
      <c r="L1431" t="s">
        <v>576</v>
      </c>
      <c r="M1431" t="s">
        <v>577</v>
      </c>
      <c r="N1431" t="s">
        <v>31</v>
      </c>
      <c r="O1431" t="s">
        <v>578</v>
      </c>
      <c r="P1431" t="s">
        <v>31</v>
      </c>
      <c r="Q1431" t="s">
        <v>579</v>
      </c>
      <c r="R1431" t="s">
        <v>83</v>
      </c>
      <c r="S1431" t="s">
        <v>45</v>
      </c>
      <c r="T1431" t="s">
        <v>580</v>
      </c>
      <c r="U1431" t="s">
        <v>38</v>
      </c>
      <c r="V1431">
        <v>1.34246575342466E-2</v>
      </c>
      <c r="W1431">
        <v>2003</v>
      </c>
      <c r="X1431">
        <v>10</v>
      </c>
      <c r="Y1431">
        <v>4</v>
      </c>
    </row>
    <row r="1432" spans="1:25" x14ac:dyDescent="0.25">
      <c r="A1432">
        <v>10311</v>
      </c>
      <c r="B1432">
        <v>26</v>
      </c>
      <c r="C1432">
        <v>87.45</v>
      </c>
      <c r="D1432">
        <v>6</v>
      </c>
      <c r="E1432">
        <v>2273.6999999999998</v>
      </c>
      <c r="F1432" s="1">
        <v>38276</v>
      </c>
      <c r="G1432" t="s">
        <v>25</v>
      </c>
      <c r="H1432" t="s">
        <v>193</v>
      </c>
      <c r="I1432">
        <v>73</v>
      </c>
      <c r="J1432" t="s">
        <v>654</v>
      </c>
      <c r="K1432" t="s">
        <v>186</v>
      </c>
      <c r="L1432" t="s">
        <v>187</v>
      </c>
      <c r="M1432" t="s">
        <v>188</v>
      </c>
      <c r="N1432" t="s">
        <v>31</v>
      </c>
      <c r="O1432" t="s">
        <v>189</v>
      </c>
      <c r="P1432" t="s">
        <v>31</v>
      </c>
      <c r="Q1432" t="s">
        <v>190</v>
      </c>
      <c r="R1432" t="s">
        <v>191</v>
      </c>
      <c r="S1432" t="s">
        <v>45</v>
      </c>
      <c r="T1432" t="s">
        <v>192</v>
      </c>
      <c r="U1432" t="s">
        <v>38</v>
      </c>
      <c r="V1432">
        <v>-0.19794520547945199</v>
      </c>
      <c r="W1432">
        <v>2004</v>
      </c>
      <c r="X1432">
        <v>10</v>
      </c>
      <c r="Y1432">
        <v>4</v>
      </c>
    </row>
    <row r="1433" spans="1:25" x14ac:dyDescent="0.25">
      <c r="A1433">
        <v>10321</v>
      </c>
      <c r="B1433">
        <v>30</v>
      </c>
      <c r="C1433">
        <v>70.55</v>
      </c>
      <c r="D1433">
        <v>3</v>
      </c>
      <c r="E1433">
        <v>2116.5</v>
      </c>
      <c r="F1433" s="1">
        <v>38295</v>
      </c>
      <c r="G1433" t="s">
        <v>25</v>
      </c>
      <c r="H1433" t="s">
        <v>193</v>
      </c>
      <c r="I1433">
        <v>73</v>
      </c>
      <c r="J1433" t="s">
        <v>654</v>
      </c>
      <c r="K1433" t="s">
        <v>172</v>
      </c>
      <c r="L1433" t="s">
        <v>173</v>
      </c>
      <c r="M1433" t="s">
        <v>174</v>
      </c>
      <c r="N1433" t="s">
        <v>31</v>
      </c>
      <c r="O1433" t="s">
        <v>175</v>
      </c>
      <c r="P1433" t="s">
        <v>133</v>
      </c>
      <c r="Q1433" t="s">
        <v>176</v>
      </c>
      <c r="R1433" t="s">
        <v>35</v>
      </c>
      <c r="S1433" t="s">
        <v>36</v>
      </c>
      <c r="T1433" t="s">
        <v>177</v>
      </c>
      <c r="U1433" t="s">
        <v>38</v>
      </c>
      <c r="V1433">
        <v>3.3561643835616502E-2</v>
      </c>
      <c r="W1433">
        <v>2004</v>
      </c>
      <c r="X1433">
        <v>11</v>
      </c>
      <c r="Y1433">
        <v>4</v>
      </c>
    </row>
    <row r="1434" spans="1:25" x14ac:dyDescent="0.25">
      <c r="A1434">
        <v>10332</v>
      </c>
      <c r="B1434">
        <v>23</v>
      </c>
      <c r="C1434">
        <v>56.84</v>
      </c>
      <c r="D1434">
        <v>4</v>
      </c>
      <c r="E1434">
        <v>1307.32</v>
      </c>
      <c r="F1434" s="1">
        <v>38308</v>
      </c>
      <c r="G1434" t="s">
        <v>25</v>
      </c>
      <c r="H1434" t="s">
        <v>193</v>
      </c>
      <c r="I1434">
        <v>73</v>
      </c>
      <c r="J1434" t="s">
        <v>654</v>
      </c>
      <c r="K1434" t="s">
        <v>517</v>
      </c>
      <c r="L1434" t="s">
        <v>518</v>
      </c>
      <c r="M1434" t="s">
        <v>519</v>
      </c>
      <c r="N1434" t="s">
        <v>31</v>
      </c>
      <c r="O1434" t="s">
        <v>520</v>
      </c>
      <c r="P1434" t="s">
        <v>31</v>
      </c>
      <c r="Q1434" t="s">
        <v>521</v>
      </c>
      <c r="R1434" t="s">
        <v>183</v>
      </c>
      <c r="S1434" t="s">
        <v>45</v>
      </c>
      <c r="T1434" t="s">
        <v>522</v>
      </c>
      <c r="U1434" t="s">
        <v>38</v>
      </c>
      <c r="V1434">
        <v>0.22136986301369899</v>
      </c>
      <c r="W1434">
        <v>2004</v>
      </c>
      <c r="X1434">
        <v>11</v>
      </c>
      <c r="Y1434">
        <v>4</v>
      </c>
    </row>
    <row r="1435" spans="1:25" x14ac:dyDescent="0.25">
      <c r="A1435">
        <v>10344</v>
      </c>
      <c r="B1435">
        <v>29</v>
      </c>
      <c r="C1435">
        <v>59.53</v>
      </c>
      <c r="D1435">
        <v>7</v>
      </c>
      <c r="E1435">
        <v>1726.37</v>
      </c>
      <c r="F1435" s="1">
        <v>38316</v>
      </c>
      <c r="G1435" t="s">
        <v>25</v>
      </c>
      <c r="H1435" t="s">
        <v>193</v>
      </c>
      <c r="I1435">
        <v>73</v>
      </c>
      <c r="J1435" t="s">
        <v>654</v>
      </c>
      <c r="K1435" t="s">
        <v>457</v>
      </c>
      <c r="L1435" t="s">
        <v>458</v>
      </c>
      <c r="M1435" t="s">
        <v>459</v>
      </c>
      <c r="N1435" t="s">
        <v>31</v>
      </c>
      <c r="O1435" t="s">
        <v>460</v>
      </c>
      <c r="P1435" t="s">
        <v>31</v>
      </c>
      <c r="Q1435" t="s">
        <v>461</v>
      </c>
      <c r="R1435" t="s">
        <v>44</v>
      </c>
      <c r="S1435" t="s">
        <v>45</v>
      </c>
      <c r="T1435" t="s">
        <v>462</v>
      </c>
      <c r="U1435" t="s">
        <v>38</v>
      </c>
      <c r="V1435">
        <v>0.184520547945205</v>
      </c>
      <c r="W1435">
        <v>2004</v>
      </c>
      <c r="X1435">
        <v>11</v>
      </c>
      <c r="Y1435">
        <v>4</v>
      </c>
    </row>
    <row r="1436" spans="1:25" x14ac:dyDescent="0.25">
      <c r="A1436">
        <v>10367</v>
      </c>
      <c r="B1436">
        <v>21</v>
      </c>
      <c r="C1436">
        <v>60.37</v>
      </c>
      <c r="D1436">
        <v>10</v>
      </c>
      <c r="E1436">
        <v>1267.77</v>
      </c>
      <c r="F1436" s="1">
        <v>38364</v>
      </c>
      <c r="G1436" t="s">
        <v>432</v>
      </c>
      <c r="H1436" t="s">
        <v>193</v>
      </c>
      <c r="I1436">
        <v>73</v>
      </c>
      <c r="J1436" t="s">
        <v>654</v>
      </c>
      <c r="K1436" t="s">
        <v>54</v>
      </c>
      <c r="L1436" t="s">
        <v>55</v>
      </c>
      <c r="M1436" t="s">
        <v>56</v>
      </c>
      <c r="N1436" t="s">
        <v>31</v>
      </c>
      <c r="O1436" t="s">
        <v>57</v>
      </c>
      <c r="P1436" t="s">
        <v>58</v>
      </c>
      <c r="Q1436" t="s">
        <v>59</v>
      </c>
      <c r="R1436" t="s">
        <v>35</v>
      </c>
      <c r="S1436" t="s">
        <v>36</v>
      </c>
      <c r="T1436" t="s">
        <v>60</v>
      </c>
      <c r="U1436" t="s">
        <v>38</v>
      </c>
      <c r="V1436">
        <v>0.17301369863013699</v>
      </c>
      <c r="W1436">
        <v>2005</v>
      </c>
      <c r="X1436">
        <v>1</v>
      </c>
      <c r="Y1436">
        <v>1</v>
      </c>
    </row>
    <row r="1437" spans="1:25" x14ac:dyDescent="0.25">
      <c r="A1437">
        <v>10380</v>
      </c>
      <c r="B1437">
        <v>34</v>
      </c>
      <c r="C1437">
        <v>100</v>
      </c>
      <c r="D1437">
        <v>3</v>
      </c>
      <c r="E1437">
        <v>3441.82</v>
      </c>
      <c r="F1437" s="1">
        <v>38399</v>
      </c>
      <c r="G1437" t="s">
        <v>25</v>
      </c>
      <c r="H1437" t="s">
        <v>193</v>
      </c>
      <c r="I1437">
        <v>73</v>
      </c>
      <c r="J1437" t="s">
        <v>654</v>
      </c>
      <c r="K1437" t="s">
        <v>186</v>
      </c>
      <c r="L1437" t="s">
        <v>187</v>
      </c>
      <c r="M1437" t="s">
        <v>188</v>
      </c>
      <c r="N1437" t="s">
        <v>31</v>
      </c>
      <c r="O1437" t="s">
        <v>189</v>
      </c>
      <c r="P1437" t="s">
        <v>31</v>
      </c>
      <c r="Q1437" t="s">
        <v>190</v>
      </c>
      <c r="R1437" t="s">
        <v>191</v>
      </c>
      <c r="S1437" t="s">
        <v>45</v>
      </c>
      <c r="T1437" t="s">
        <v>192</v>
      </c>
      <c r="U1437" t="s">
        <v>53</v>
      </c>
      <c r="V1437">
        <v>-0.36986301369863001</v>
      </c>
      <c r="W1437">
        <v>2005</v>
      </c>
      <c r="X1437">
        <v>2</v>
      </c>
      <c r="Y1437">
        <v>1</v>
      </c>
    </row>
    <row r="1438" spans="1:25" x14ac:dyDescent="0.25">
      <c r="A1438">
        <v>10407</v>
      </c>
      <c r="B1438">
        <v>26</v>
      </c>
      <c r="C1438">
        <v>76.430000000000007</v>
      </c>
      <c r="D1438">
        <v>8</v>
      </c>
      <c r="E1438">
        <v>1987.18</v>
      </c>
      <c r="F1438" s="1">
        <v>38464</v>
      </c>
      <c r="G1438" t="s">
        <v>425</v>
      </c>
      <c r="H1438" t="s">
        <v>193</v>
      </c>
      <c r="I1438">
        <v>73</v>
      </c>
      <c r="J1438" t="s">
        <v>654</v>
      </c>
      <c r="K1438" t="s">
        <v>420</v>
      </c>
      <c r="L1438" t="s">
        <v>421</v>
      </c>
      <c r="M1438" t="s">
        <v>422</v>
      </c>
      <c r="N1438" t="s">
        <v>31</v>
      </c>
      <c r="O1438" t="s">
        <v>423</v>
      </c>
      <c r="P1438" t="s">
        <v>58</v>
      </c>
      <c r="Q1438" t="s">
        <v>70</v>
      </c>
      <c r="R1438" t="s">
        <v>35</v>
      </c>
      <c r="S1438" t="s">
        <v>36</v>
      </c>
      <c r="T1438" t="s">
        <v>424</v>
      </c>
      <c r="U1438" t="s">
        <v>38</v>
      </c>
      <c r="V1438">
        <v>-4.69863013698631E-2</v>
      </c>
      <c r="W1438">
        <v>2005</v>
      </c>
      <c r="X1438">
        <v>4</v>
      </c>
      <c r="Y1438">
        <v>2</v>
      </c>
    </row>
    <row r="1439" spans="1:25" x14ac:dyDescent="0.25">
      <c r="A1439">
        <v>10420</v>
      </c>
      <c r="B1439">
        <v>60</v>
      </c>
      <c r="C1439">
        <v>64.67</v>
      </c>
      <c r="D1439">
        <v>11</v>
      </c>
      <c r="E1439">
        <v>3880.2</v>
      </c>
      <c r="F1439" s="1">
        <v>38501</v>
      </c>
      <c r="G1439" t="s">
        <v>318</v>
      </c>
      <c r="H1439" t="s">
        <v>193</v>
      </c>
      <c r="I1439">
        <v>73</v>
      </c>
      <c r="J1439" t="s">
        <v>654</v>
      </c>
      <c r="K1439" t="s">
        <v>164</v>
      </c>
      <c r="L1439" t="s">
        <v>165</v>
      </c>
      <c r="M1439" t="s">
        <v>166</v>
      </c>
      <c r="N1439" t="s">
        <v>167</v>
      </c>
      <c r="O1439" t="s">
        <v>168</v>
      </c>
      <c r="P1439" t="s">
        <v>169</v>
      </c>
      <c r="Q1439" t="s">
        <v>170</v>
      </c>
      <c r="R1439" t="s">
        <v>101</v>
      </c>
      <c r="S1439" t="s">
        <v>102</v>
      </c>
      <c r="T1439" t="s">
        <v>171</v>
      </c>
      <c r="U1439" t="s">
        <v>53</v>
      </c>
      <c r="V1439">
        <v>0.114109589041096</v>
      </c>
      <c r="W1439">
        <v>2005</v>
      </c>
      <c r="X1439">
        <v>5</v>
      </c>
      <c r="Y1439">
        <v>2</v>
      </c>
    </row>
    <row r="1440" spans="1:25" x14ac:dyDescent="0.25">
      <c r="A1440">
        <v>10104</v>
      </c>
      <c r="B1440">
        <v>35</v>
      </c>
      <c r="C1440">
        <v>55.49</v>
      </c>
      <c r="D1440">
        <v>6</v>
      </c>
      <c r="E1440">
        <v>1942.15</v>
      </c>
      <c r="F1440" s="1">
        <v>37652</v>
      </c>
      <c r="G1440" t="s">
        <v>25</v>
      </c>
      <c r="H1440" t="s">
        <v>193</v>
      </c>
      <c r="I1440">
        <v>57</v>
      </c>
      <c r="J1440" t="s">
        <v>655</v>
      </c>
      <c r="K1440" t="s">
        <v>186</v>
      </c>
      <c r="L1440" t="s">
        <v>187</v>
      </c>
      <c r="M1440" t="s">
        <v>188</v>
      </c>
      <c r="N1440" t="s">
        <v>31</v>
      </c>
      <c r="O1440" t="s">
        <v>189</v>
      </c>
      <c r="P1440" t="s">
        <v>31</v>
      </c>
      <c r="Q1440" t="s">
        <v>190</v>
      </c>
      <c r="R1440" t="s">
        <v>191</v>
      </c>
      <c r="S1440" t="s">
        <v>45</v>
      </c>
      <c r="T1440" t="s">
        <v>192</v>
      </c>
      <c r="U1440" t="s">
        <v>38</v>
      </c>
      <c r="V1440">
        <v>2.6491228070175399E-2</v>
      </c>
      <c r="W1440">
        <v>2003</v>
      </c>
      <c r="X1440">
        <v>1</v>
      </c>
      <c r="Y1440">
        <v>1</v>
      </c>
    </row>
    <row r="1441" spans="1:25" x14ac:dyDescent="0.25">
      <c r="A1441">
        <v>10115</v>
      </c>
      <c r="B1441">
        <v>47</v>
      </c>
      <c r="C1441">
        <v>69.36</v>
      </c>
      <c r="D1441">
        <v>2</v>
      </c>
      <c r="E1441">
        <v>3259.92</v>
      </c>
      <c r="F1441" s="1">
        <v>37715</v>
      </c>
      <c r="G1441" t="s">
        <v>25</v>
      </c>
      <c r="H1441" t="s">
        <v>193</v>
      </c>
      <c r="I1441">
        <v>57</v>
      </c>
      <c r="J1441" t="s">
        <v>655</v>
      </c>
      <c r="K1441" t="s">
        <v>214</v>
      </c>
      <c r="L1441" t="s">
        <v>215</v>
      </c>
      <c r="M1441" t="s">
        <v>216</v>
      </c>
      <c r="N1441" t="s">
        <v>217</v>
      </c>
      <c r="O1441" t="s">
        <v>32</v>
      </c>
      <c r="P1441" t="s">
        <v>33</v>
      </c>
      <c r="Q1441" t="s">
        <v>34</v>
      </c>
      <c r="R1441" t="s">
        <v>35</v>
      </c>
      <c r="S1441" t="s">
        <v>36</v>
      </c>
      <c r="T1441" t="s">
        <v>218</v>
      </c>
      <c r="U1441" t="s">
        <v>53</v>
      </c>
      <c r="V1441">
        <v>-0.216842105263158</v>
      </c>
      <c r="W1441">
        <v>2003</v>
      </c>
      <c r="X1441">
        <v>4</v>
      </c>
      <c r="Y1441">
        <v>2</v>
      </c>
    </row>
    <row r="1442" spans="1:25" x14ac:dyDescent="0.25">
      <c r="A1442">
        <v>10127</v>
      </c>
      <c r="B1442">
        <v>20</v>
      </c>
      <c r="C1442">
        <v>60.69</v>
      </c>
      <c r="D1442">
        <v>8</v>
      </c>
      <c r="E1442">
        <v>1213.8</v>
      </c>
      <c r="F1442" s="1">
        <v>37775</v>
      </c>
      <c r="G1442" t="s">
        <v>25</v>
      </c>
      <c r="H1442" t="s">
        <v>193</v>
      </c>
      <c r="I1442">
        <v>57</v>
      </c>
      <c r="J1442" t="s">
        <v>655</v>
      </c>
      <c r="K1442" t="s">
        <v>500</v>
      </c>
      <c r="L1442" t="s">
        <v>501</v>
      </c>
      <c r="M1442" t="s">
        <v>502</v>
      </c>
      <c r="N1442" t="s">
        <v>503</v>
      </c>
      <c r="O1442" t="s">
        <v>32</v>
      </c>
      <c r="P1442" t="s">
        <v>33</v>
      </c>
      <c r="Q1442" t="s">
        <v>34</v>
      </c>
      <c r="R1442" t="s">
        <v>35</v>
      </c>
      <c r="S1442" t="s">
        <v>36</v>
      </c>
      <c r="T1442" t="s">
        <v>504</v>
      </c>
      <c r="U1442" t="s">
        <v>38</v>
      </c>
      <c r="V1442">
        <v>-6.4736842105263107E-2</v>
      </c>
      <c r="W1442">
        <v>2003</v>
      </c>
      <c r="X1442">
        <v>6</v>
      </c>
      <c r="Y1442">
        <v>2</v>
      </c>
    </row>
    <row r="1443" spans="1:25" x14ac:dyDescent="0.25">
      <c r="A1443">
        <v>10141</v>
      </c>
      <c r="B1443">
        <v>20</v>
      </c>
      <c r="C1443">
        <v>54.33</v>
      </c>
      <c r="D1443">
        <v>2</v>
      </c>
      <c r="E1443">
        <v>1086.5999999999999</v>
      </c>
      <c r="F1443" s="1">
        <v>37834</v>
      </c>
      <c r="G1443" t="s">
        <v>25</v>
      </c>
      <c r="H1443" t="s">
        <v>193</v>
      </c>
      <c r="I1443">
        <v>57</v>
      </c>
      <c r="J1443" t="s">
        <v>655</v>
      </c>
      <c r="K1443" t="s">
        <v>493</v>
      </c>
      <c r="L1443" t="s">
        <v>494</v>
      </c>
      <c r="M1443" t="s">
        <v>495</v>
      </c>
      <c r="N1443" t="s">
        <v>31</v>
      </c>
      <c r="O1443" t="s">
        <v>496</v>
      </c>
      <c r="P1443" t="s">
        <v>31</v>
      </c>
      <c r="Q1443" t="s">
        <v>497</v>
      </c>
      <c r="R1443" t="s">
        <v>141</v>
      </c>
      <c r="S1443" t="s">
        <v>45</v>
      </c>
      <c r="T1443" t="s">
        <v>498</v>
      </c>
      <c r="U1443" t="s">
        <v>38</v>
      </c>
      <c r="V1443">
        <v>4.68421052631579E-2</v>
      </c>
      <c r="W1443">
        <v>2003</v>
      </c>
      <c r="X1443">
        <v>8</v>
      </c>
      <c r="Y1443">
        <v>3</v>
      </c>
    </row>
    <row r="1444" spans="1:25" x14ac:dyDescent="0.25">
      <c r="A1444">
        <v>10152</v>
      </c>
      <c r="B1444">
        <v>25</v>
      </c>
      <c r="C1444">
        <v>65.31</v>
      </c>
      <c r="D1444">
        <v>4</v>
      </c>
      <c r="E1444">
        <v>1632.75</v>
      </c>
      <c r="F1444" s="1">
        <v>37889</v>
      </c>
      <c r="G1444" t="s">
        <v>25</v>
      </c>
      <c r="H1444" t="s">
        <v>193</v>
      </c>
      <c r="I1444">
        <v>57</v>
      </c>
      <c r="J1444" t="s">
        <v>655</v>
      </c>
      <c r="K1444" t="s">
        <v>219</v>
      </c>
      <c r="L1444" t="s">
        <v>220</v>
      </c>
      <c r="M1444" t="s">
        <v>221</v>
      </c>
      <c r="N1444" t="s">
        <v>31</v>
      </c>
      <c r="O1444" t="s">
        <v>222</v>
      </c>
      <c r="P1444" t="s">
        <v>223</v>
      </c>
      <c r="Q1444" t="s">
        <v>224</v>
      </c>
      <c r="R1444" t="s">
        <v>101</v>
      </c>
      <c r="S1444" t="s">
        <v>102</v>
      </c>
      <c r="T1444" t="s">
        <v>225</v>
      </c>
      <c r="U1444" t="s">
        <v>38</v>
      </c>
      <c r="V1444">
        <v>-0.145789473684211</v>
      </c>
      <c r="W1444">
        <v>2003</v>
      </c>
      <c r="X1444">
        <v>9</v>
      </c>
      <c r="Y1444">
        <v>3</v>
      </c>
    </row>
    <row r="1445" spans="1:25" x14ac:dyDescent="0.25">
      <c r="A1445">
        <v>10165</v>
      </c>
      <c r="B1445">
        <v>25</v>
      </c>
      <c r="C1445">
        <v>69.36</v>
      </c>
      <c r="D1445">
        <v>9</v>
      </c>
      <c r="E1445">
        <v>1734</v>
      </c>
      <c r="F1445" s="1">
        <v>37916</v>
      </c>
      <c r="G1445" t="s">
        <v>25</v>
      </c>
      <c r="H1445" t="s">
        <v>193</v>
      </c>
      <c r="I1445">
        <v>57</v>
      </c>
      <c r="J1445" t="s">
        <v>655</v>
      </c>
      <c r="K1445" t="s">
        <v>207</v>
      </c>
      <c r="L1445" t="s">
        <v>208</v>
      </c>
      <c r="M1445" t="s">
        <v>209</v>
      </c>
      <c r="N1445" t="s">
        <v>31</v>
      </c>
      <c r="O1445" t="s">
        <v>210</v>
      </c>
      <c r="P1445" t="s">
        <v>31</v>
      </c>
      <c r="Q1445" t="s">
        <v>211</v>
      </c>
      <c r="R1445" t="s">
        <v>210</v>
      </c>
      <c r="S1445" t="s">
        <v>212</v>
      </c>
      <c r="T1445" t="s">
        <v>213</v>
      </c>
      <c r="U1445" t="s">
        <v>38</v>
      </c>
      <c r="V1445">
        <v>-0.216842105263158</v>
      </c>
      <c r="W1445">
        <v>2003</v>
      </c>
      <c r="X1445">
        <v>10</v>
      </c>
      <c r="Y1445">
        <v>4</v>
      </c>
    </row>
    <row r="1446" spans="1:25" x14ac:dyDescent="0.25">
      <c r="A1446">
        <v>10176</v>
      </c>
      <c r="B1446">
        <v>27</v>
      </c>
      <c r="C1446">
        <v>68.78</v>
      </c>
      <c r="D1446">
        <v>8</v>
      </c>
      <c r="E1446">
        <v>1857.06</v>
      </c>
      <c r="F1446" s="1">
        <v>37931</v>
      </c>
      <c r="G1446" t="s">
        <v>25</v>
      </c>
      <c r="H1446" t="s">
        <v>193</v>
      </c>
      <c r="I1446">
        <v>57</v>
      </c>
      <c r="J1446" t="s">
        <v>655</v>
      </c>
      <c r="K1446" t="s">
        <v>477</v>
      </c>
      <c r="L1446" t="s">
        <v>478</v>
      </c>
      <c r="M1446" t="s">
        <v>479</v>
      </c>
      <c r="N1446" t="s">
        <v>31</v>
      </c>
      <c r="O1446" t="s">
        <v>480</v>
      </c>
      <c r="P1446" t="s">
        <v>31</v>
      </c>
      <c r="Q1446" t="s">
        <v>481</v>
      </c>
      <c r="R1446" t="s">
        <v>273</v>
      </c>
      <c r="S1446" t="s">
        <v>45</v>
      </c>
      <c r="T1446" t="s">
        <v>482</v>
      </c>
      <c r="U1446" t="s">
        <v>38</v>
      </c>
      <c r="V1446">
        <v>-0.206666666666667</v>
      </c>
      <c r="W1446">
        <v>2003</v>
      </c>
      <c r="X1446">
        <v>11</v>
      </c>
      <c r="Y1446">
        <v>4</v>
      </c>
    </row>
    <row r="1447" spans="1:25" x14ac:dyDescent="0.25">
      <c r="A1447">
        <v>10184</v>
      </c>
      <c r="B1447">
        <v>31</v>
      </c>
      <c r="C1447">
        <v>60.11</v>
      </c>
      <c r="D1447">
        <v>3</v>
      </c>
      <c r="E1447">
        <v>1863.41</v>
      </c>
      <c r="F1447" s="1">
        <v>37939</v>
      </c>
      <c r="G1447" t="s">
        <v>25</v>
      </c>
      <c r="H1447" t="s">
        <v>193</v>
      </c>
      <c r="I1447">
        <v>57</v>
      </c>
      <c r="J1447" t="s">
        <v>655</v>
      </c>
      <c r="K1447" t="s">
        <v>548</v>
      </c>
      <c r="L1447" t="s">
        <v>549</v>
      </c>
      <c r="M1447" t="s">
        <v>550</v>
      </c>
      <c r="N1447" t="s">
        <v>31</v>
      </c>
      <c r="O1447" t="s">
        <v>551</v>
      </c>
      <c r="P1447" t="s">
        <v>31</v>
      </c>
      <c r="Q1447" t="s">
        <v>552</v>
      </c>
      <c r="R1447" t="s">
        <v>191</v>
      </c>
      <c r="S1447" t="s">
        <v>45</v>
      </c>
      <c r="T1447" t="s">
        <v>553</v>
      </c>
      <c r="U1447" t="s">
        <v>38</v>
      </c>
      <c r="V1447">
        <v>-5.4561403508771901E-2</v>
      </c>
      <c r="W1447">
        <v>2003</v>
      </c>
      <c r="X1447">
        <v>11</v>
      </c>
      <c r="Y1447">
        <v>4</v>
      </c>
    </row>
    <row r="1448" spans="1:25" x14ac:dyDescent="0.25">
      <c r="A1448">
        <v>10195</v>
      </c>
      <c r="B1448">
        <v>44</v>
      </c>
      <c r="C1448">
        <v>66.47</v>
      </c>
      <c r="D1448">
        <v>3</v>
      </c>
      <c r="E1448">
        <v>2924.68</v>
      </c>
      <c r="F1448" s="1">
        <v>37950</v>
      </c>
      <c r="G1448" t="s">
        <v>25</v>
      </c>
      <c r="H1448" t="s">
        <v>193</v>
      </c>
      <c r="I1448">
        <v>57</v>
      </c>
      <c r="J1448" t="s">
        <v>655</v>
      </c>
      <c r="K1448" t="s">
        <v>334</v>
      </c>
      <c r="L1448" t="s">
        <v>335</v>
      </c>
      <c r="M1448" t="s">
        <v>336</v>
      </c>
      <c r="N1448" t="s">
        <v>31</v>
      </c>
      <c r="O1448" t="s">
        <v>337</v>
      </c>
      <c r="P1448" t="s">
        <v>33</v>
      </c>
      <c r="Q1448" t="s">
        <v>338</v>
      </c>
      <c r="R1448" t="s">
        <v>35</v>
      </c>
      <c r="S1448" t="s">
        <v>36</v>
      </c>
      <c r="T1448" t="s">
        <v>339</v>
      </c>
      <c r="U1448" t="s">
        <v>38</v>
      </c>
      <c r="V1448">
        <v>-0.166140350877193</v>
      </c>
      <c r="W1448">
        <v>2003</v>
      </c>
      <c r="X1448">
        <v>11</v>
      </c>
      <c r="Y1448">
        <v>4</v>
      </c>
    </row>
    <row r="1449" spans="1:25" x14ac:dyDescent="0.25">
      <c r="A1449">
        <v>10207</v>
      </c>
      <c r="B1449">
        <v>49</v>
      </c>
      <c r="C1449">
        <v>46.82</v>
      </c>
      <c r="D1449">
        <v>4</v>
      </c>
      <c r="E1449">
        <v>2294.1799999999998</v>
      </c>
      <c r="F1449" s="1">
        <v>37964</v>
      </c>
      <c r="G1449" t="s">
        <v>25</v>
      </c>
      <c r="H1449" t="s">
        <v>193</v>
      </c>
      <c r="I1449">
        <v>57</v>
      </c>
      <c r="J1449" t="s">
        <v>655</v>
      </c>
      <c r="K1449" t="s">
        <v>439</v>
      </c>
      <c r="L1449" t="s">
        <v>440</v>
      </c>
      <c r="M1449" t="s">
        <v>441</v>
      </c>
      <c r="N1449" t="s">
        <v>31</v>
      </c>
      <c r="O1449" t="s">
        <v>404</v>
      </c>
      <c r="P1449" t="s">
        <v>133</v>
      </c>
      <c r="Q1449" t="s">
        <v>405</v>
      </c>
      <c r="R1449" t="s">
        <v>35</v>
      </c>
      <c r="S1449" t="s">
        <v>36</v>
      </c>
      <c r="T1449" t="s">
        <v>442</v>
      </c>
      <c r="U1449" t="s">
        <v>38</v>
      </c>
      <c r="V1449">
        <v>0.17859649122807</v>
      </c>
      <c r="W1449">
        <v>2003</v>
      </c>
      <c r="X1449">
        <v>12</v>
      </c>
      <c r="Y1449">
        <v>4</v>
      </c>
    </row>
    <row r="1450" spans="1:25" x14ac:dyDescent="0.25">
      <c r="A1450">
        <v>10220</v>
      </c>
      <c r="B1450">
        <v>26</v>
      </c>
      <c r="C1450">
        <v>56.07</v>
      </c>
      <c r="D1450">
        <v>8</v>
      </c>
      <c r="E1450">
        <v>1457.82</v>
      </c>
      <c r="F1450" s="1">
        <v>38029</v>
      </c>
      <c r="G1450" t="s">
        <v>25</v>
      </c>
      <c r="H1450" t="s">
        <v>193</v>
      </c>
      <c r="I1450">
        <v>57</v>
      </c>
      <c r="J1450" t="s">
        <v>655</v>
      </c>
      <c r="K1450" t="s">
        <v>505</v>
      </c>
      <c r="L1450" t="s">
        <v>506</v>
      </c>
      <c r="M1450" t="s">
        <v>507</v>
      </c>
      <c r="N1450" t="s">
        <v>508</v>
      </c>
      <c r="O1450" t="s">
        <v>509</v>
      </c>
      <c r="P1450" t="s">
        <v>31</v>
      </c>
      <c r="Q1450" t="s">
        <v>510</v>
      </c>
      <c r="R1450" t="s">
        <v>511</v>
      </c>
      <c r="S1450" t="s">
        <v>45</v>
      </c>
      <c r="T1450" t="s">
        <v>512</v>
      </c>
      <c r="U1450" t="s">
        <v>38</v>
      </c>
      <c r="V1450">
        <v>1.63157894736842E-2</v>
      </c>
      <c r="W1450">
        <v>2004</v>
      </c>
      <c r="X1450">
        <v>2</v>
      </c>
      <c r="Y1450">
        <v>1</v>
      </c>
    </row>
    <row r="1451" spans="1:25" x14ac:dyDescent="0.25">
      <c r="A1451">
        <v>10230</v>
      </c>
      <c r="B1451">
        <v>36</v>
      </c>
      <c r="C1451">
        <v>54.33</v>
      </c>
      <c r="D1451">
        <v>6</v>
      </c>
      <c r="E1451">
        <v>1955.88</v>
      </c>
      <c r="F1451" s="1">
        <v>38061</v>
      </c>
      <c r="G1451" t="s">
        <v>25</v>
      </c>
      <c r="H1451" t="s">
        <v>193</v>
      </c>
      <c r="I1451">
        <v>57</v>
      </c>
      <c r="J1451" t="s">
        <v>655</v>
      </c>
      <c r="K1451" t="s">
        <v>487</v>
      </c>
      <c r="L1451" t="s">
        <v>488</v>
      </c>
      <c r="M1451" t="s">
        <v>489</v>
      </c>
      <c r="N1451" t="s">
        <v>31</v>
      </c>
      <c r="O1451" t="s">
        <v>490</v>
      </c>
      <c r="P1451" t="s">
        <v>31</v>
      </c>
      <c r="Q1451" t="s">
        <v>491</v>
      </c>
      <c r="R1451" t="s">
        <v>468</v>
      </c>
      <c r="S1451" t="s">
        <v>45</v>
      </c>
      <c r="T1451" t="s">
        <v>492</v>
      </c>
      <c r="U1451" t="s">
        <v>38</v>
      </c>
      <c r="V1451">
        <v>4.68421052631579E-2</v>
      </c>
      <c r="W1451">
        <v>2004</v>
      </c>
      <c r="X1451">
        <v>3</v>
      </c>
      <c r="Y1451">
        <v>1</v>
      </c>
    </row>
    <row r="1452" spans="1:25" x14ac:dyDescent="0.25">
      <c r="A1452">
        <v>10246</v>
      </c>
      <c r="B1452">
        <v>44</v>
      </c>
      <c r="C1452">
        <v>52.6</v>
      </c>
      <c r="D1452">
        <v>2</v>
      </c>
      <c r="E1452">
        <v>2314.4</v>
      </c>
      <c r="F1452" s="1">
        <v>38112</v>
      </c>
      <c r="G1452" t="s">
        <v>25</v>
      </c>
      <c r="H1452" t="s">
        <v>193</v>
      </c>
      <c r="I1452">
        <v>57</v>
      </c>
      <c r="J1452" t="s">
        <v>655</v>
      </c>
      <c r="K1452" t="s">
        <v>186</v>
      </c>
      <c r="L1452" t="s">
        <v>187</v>
      </c>
      <c r="M1452" t="s">
        <v>188</v>
      </c>
      <c r="N1452" t="s">
        <v>31</v>
      </c>
      <c r="O1452" t="s">
        <v>189</v>
      </c>
      <c r="P1452" t="s">
        <v>31</v>
      </c>
      <c r="Q1452" t="s">
        <v>190</v>
      </c>
      <c r="R1452" t="s">
        <v>191</v>
      </c>
      <c r="S1452" t="s">
        <v>45</v>
      </c>
      <c r="T1452" t="s">
        <v>192</v>
      </c>
      <c r="U1452" t="s">
        <v>38</v>
      </c>
      <c r="V1452">
        <v>7.7192982456140299E-2</v>
      </c>
      <c r="W1452">
        <v>2004</v>
      </c>
      <c r="X1452">
        <v>5</v>
      </c>
      <c r="Y1452">
        <v>2</v>
      </c>
    </row>
    <row r="1453" spans="1:25" x14ac:dyDescent="0.25">
      <c r="A1453">
        <v>10259</v>
      </c>
      <c r="B1453">
        <v>28</v>
      </c>
      <c r="C1453">
        <v>46.82</v>
      </c>
      <c r="D1453">
        <v>1</v>
      </c>
      <c r="E1453">
        <v>1310.96</v>
      </c>
      <c r="F1453" s="1">
        <v>38153</v>
      </c>
      <c r="G1453" t="s">
        <v>25</v>
      </c>
      <c r="H1453" t="s">
        <v>193</v>
      </c>
      <c r="I1453">
        <v>57</v>
      </c>
      <c r="J1453" t="s">
        <v>655</v>
      </c>
      <c r="K1453" t="s">
        <v>443</v>
      </c>
      <c r="L1453" t="s">
        <v>444</v>
      </c>
      <c r="M1453" t="s">
        <v>445</v>
      </c>
      <c r="N1453" t="s">
        <v>446</v>
      </c>
      <c r="O1453" t="s">
        <v>210</v>
      </c>
      <c r="P1453" t="s">
        <v>31</v>
      </c>
      <c r="Q1453" t="s">
        <v>447</v>
      </c>
      <c r="R1453" t="s">
        <v>210</v>
      </c>
      <c r="S1453" t="s">
        <v>102</v>
      </c>
      <c r="T1453" t="s">
        <v>448</v>
      </c>
      <c r="U1453" t="s">
        <v>38</v>
      </c>
      <c r="V1453">
        <v>0.17859649122807</v>
      </c>
      <c r="W1453">
        <v>2004</v>
      </c>
      <c r="X1453">
        <v>6</v>
      </c>
      <c r="Y1453">
        <v>2</v>
      </c>
    </row>
    <row r="1454" spans="1:25" x14ac:dyDescent="0.25">
      <c r="A1454">
        <v>10271</v>
      </c>
      <c r="B1454">
        <v>45</v>
      </c>
      <c r="C1454">
        <v>64.739999999999995</v>
      </c>
      <c r="D1454">
        <v>2</v>
      </c>
      <c r="E1454">
        <v>2913.3</v>
      </c>
      <c r="F1454" s="1">
        <v>38188</v>
      </c>
      <c r="G1454" t="s">
        <v>25</v>
      </c>
      <c r="H1454" t="s">
        <v>193</v>
      </c>
      <c r="I1454">
        <v>57</v>
      </c>
      <c r="J1454" t="s">
        <v>655</v>
      </c>
      <c r="K1454" t="s">
        <v>287</v>
      </c>
      <c r="L1454" t="s">
        <v>288</v>
      </c>
      <c r="M1454" t="s">
        <v>289</v>
      </c>
      <c r="N1454" t="s">
        <v>31</v>
      </c>
      <c r="O1454" t="s">
        <v>290</v>
      </c>
      <c r="P1454" t="s">
        <v>58</v>
      </c>
      <c r="Q1454" t="s">
        <v>121</v>
      </c>
      <c r="R1454" t="s">
        <v>35</v>
      </c>
      <c r="S1454" t="s">
        <v>36</v>
      </c>
      <c r="T1454" t="s">
        <v>291</v>
      </c>
      <c r="U1454" t="s">
        <v>38</v>
      </c>
      <c r="V1454">
        <v>-0.13578947368420999</v>
      </c>
      <c r="W1454">
        <v>2004</v>
      </c>
      <c r="X1454">
        <v>7</v>
      </c>
      <c r="Y1454">
        <v>3</v>
      </c>
    </row>
    <row r="1455" spans="1:25" x14ac:dyDescent="0.25">
      <c r="A1455">
        <v>10282</v>
      </c>
      <c r="B1455">
        <v>29</v>
      </c>
      <c r="C1455">
        <v>46.82</v>
      </c>
      <c r="D1455">
        <v>11</v>
      </c>
      <c r="E1455">
        <v>1357.78</v>
      </c>
      <c r="F1455" s="1">
        <v>38219</v>
      </c>
      <c r="G1455" t="s">
        <v>25</v>
      </c>
      <c r="H1455" t="s">
        <v>193</v>
      </c>
      <c r="I1455">
        <v>57</v>
      </c>
      <c r="J1455" t="s">
        <v>655</v>
      </c>
      <c r="K1455" t="s">
        <v>287</v>
      </c>
      <c r="L1455" t="s">
        <v>288</v>
      </c>
      <c r="M1455" t="s">
        <v>289</v>
      </c>
      <c r="N1455" t="s">
        <v>31</v>
      </c>
      <c r="O1455" t="s">
        <v>290</v>
      </c>
      <c r="P1455" t="s">
        <v>58</v>
      </c>
      <c r="Q1455" t="s">
        <v>121</v>
      </c>
      <c r="R1455" t="s">
        <v>35</v>
      </c>
      <c r="S1455" t="s">
        <v>36</v>
      </c>
      <c r="T1455" t="s">
        <v>291</v>
      </c>
      <c r="U1455" t="s">
        <v>38</v>
      </c>
      <c r="V1455">
        <v>0.17859649122807</v>
      </c>
      <c r="W1455">
        <v>2004</v>
      </c>
      <c r="X1455">
        <v>8</v>
      </c>
      <c r="Y1455">
        <v>3</v>
      </c>
    </row>
    <row r="1456" spans="1:25" x14ac:dyDescent="0.25">
      <c r="A1456">
        <v>10292</v>
      </c>
      <c r="B1456">
        <v>40</v>
      </c>
      <c r="C1456">
        <v>53.75</v>
      </c>
      <c r="D1456">
        <v>5</v>
      </c>
      <c r="E1456">
        <v>2150</v>
      </c>
      <c r="F1456" s="1">
        <v>38238</v>
      </c>
      <c r="G1456" t="s">
        <v>25</v>
      </c>
      <c r="H1456" t="s">
        <v>193</v>
      </c>
      <c r="I1456">
        <v>57</v>
      </c>
      <c r="J1456" t="s">
        <v>655</v>
      </c>
      <c r="K1456" t="s">
        <v>28</v>
      </c>
      <c r="L1456" t="s">
        <v>29</v>
      </c>
      <c r="M1456" t="s">
        <v>30</v>
      </c>
      <c r="N1456" t="s">
        <v>31</v>
      </c>
      <c r="O1456" t="s">
        <v>32</v>
      </c>
      <c r="P1456" t="s">
        <v>33</v>
      </c>
      <c r="Q1456" t="s">
        <v>34</v>
      </c>
      <c r="R1456" t="s">
        <v>35</v>
      </c>
      <c r="S1456" t="s">
        <v>36</v>
      </c>
      <c r="T1456" t="s">
        <v>37</v>
      </c>
      <c r="U1456" t="s">
        <v>38</v>
      </c>
      <c r="V1456">
        <v>5.7017543859649099E-2</v>
      </c>
      <c r="W1456">
        <v>2004</v>
      </c>
      <c r="X1456">
        <v>9</v>
      </c>
      <c r="Y1456">
        <v>3</v>
      </c>
    </row>
    <row r="1457" spans="1:25" x14ac:dyDescent="0.25">
      <c r="A1457">
        <v>10305</v>
      </c>
      <c r="B1457">
        <v>45</v>
      </c>
      <c r="C1457">
        <v>61.85</v>
      </c>
      <c r="D1457">
        <v>2</v>
      </c>
      <c r="E1457">
        <v>2783.25</v>
      </c>
      <c r="F1457" s="1">
        <v>38273</v>
      </c>
      <c r="G1457" t="s">
        <v>25</v>
      </c>
      <c r="H1457" t="s">
        <v>193</v>
      </c>
      <c r="I1457">
        <v>57</v>
      </c>
      <c r="J1457" t="s">
        <v>655</v>
      </c>
      <c r="K1457" t="s">
        <v>129</v>
      </c>
      <c r="L1457" t="s">
        <v>130</v>
      </c>
      <c r="M1457" t="s">
        <v>131</v>
      </c>
      <c r="N1457" t="s">
        <v>31</v>
      </c>
      <c r="O1457" t="s">
        <v>132</v>
      </c>
      <c r="P1457" t="s">
        <v>133</v>
      </c>
      <c r="Q1457" t="s">
        <v>134</v>
      </c>
      <c r="R1457" t="s">
        <v>35</v>
      </c>
      <c r="S1457" t="s">
        <v>36</v>
      </c>
      <c r="T1457" t="s">
        <v>135</v>
      </c>
      <c r="U1457" t="s">
        <v>38</v>
      </c>
      <c r="V1457">
        <v>-8.5087719298245601E-2</v>
      </c>
      <c r="W1457">
        <v>2004</v>
      </c>
      <c r="X1457">
        <v>10</v>
      </c>
      <c r="Y1457">
        <v>4</v>
      </c>
    </row>
    <row r="1458" spans="1:25" x14ac:dyDescent="0.25">
      <c r="A1458">
        <v>10314</v>
      </c>
      <c r="B1458">
        <v>44</v>
      </c>
      <c r="C1458">
        <v>53.18</v>
      </c>
      <c r="D1458">
        <v>11</v>
      </c>
      <c r="E1458">
        <v>2339.92</v>
      </c>
      <c r="F1458" s="1">
        <v>38282</v>
      </c>
      <c r="G1458" t="s">
        <v>25</v>
      </c>
      <c r="H1458" t="s">
        <v>193</v>
      </c>
      <c r="I1458">
        <v>57</v>
      </c>
      <c r="J1458" t="s">
        <v>655</v>
      </c>
      <c r="K1458" t="s">
        <v>523</v>
      </c>
      <c r="L1458" t="s">
        <v>524</v>
      </c>
      <c r="M1458" t="s">
        <v>525</v>
      </c>
      <c r="N1458" t="s">
        <v>31</v>
      </c>
      <c r="O1458" t="s">
        <v>526</v>
      </c>
      <c r="P1458" t="s">
        <v>31</v>
      </c>
      <c r="Q1458" t="s">
        <v>527</v>
      </c>
      <c r="R1458" t="s">
        <v>347</v>
      </c>
      <c r="S1458" t="s">
        <v>45</v>
      </c>
      <c r="T1458" t="s">
        <v>528</v>
      </c>
      <c r="U1458" t="s">
        <v>38</v>
      </c>
      <c r="V1458">
        <v>6.7017543859649101E-2</v>
      </c>
      <c r="W1458">
        <v>2004</v>
      </c>
      <c r="X1458">
        <v>10</v>
      </c>
      <c r="Y1458">
        <v>4</v>
      </c>
    </row>
    <row r="1459" spans="1:25" x14ac:dyDescent="0.25">
      <c r="A1459">
        <v>10324</v>
      </c>
      <c r="B1459">
        <v>25</v>
      </c>
      <c r="C1459">
        <v>69.16</v>
      </c>
      <c r="D1459">
        <v>14</v>
      </c>
      <c r="E1459">
        <v>1729</v>
      </c>
      <c r="F1459" s="1">
        <v>38296</v>
      </c>
      <c r="G1459" t="s">
        <v>25</v>
      </c>
      <c r="H1459" t="s">
        <v>193</v>
      </c>
      <c r="I1459">
        <v>57</v>
      </c>
      <c r="J1459" t="s">
        <v>655</v>
      </c>
      <c r="K1459" t="s">
        <v>104</v>
      </c>
      <c r="L1459" t="s">
        <v>105</v>
      </c>
      <c r="M1459" t="s">
        <v>106</v>
      </c>
      <c r="N1459" t="s">
        <v>107</v>
      </c>
      <c r="O1459" t="s">
        <v>32</v>
      </c>
      <c r="P1459" t="s">
        <v>33</v>
      </c>
      <c r="Q1459" t="s">
        <v>34</v>
      </c>
      <c r="R1459" t="s">
        <v>35</v>
      </c>
      <c r="S1459" t="s">
        <v>36</v>
      </c>
      <c r="T1459" t="s">
        <v>108</v>
      </c>
      <c r="U1459" t="s">
        <v>38</v>
      </c>
      <c r="V1459">
        <v>-0.21333333333333299</v>
      </c>
      <c r="W1459">
        <v>2004</v>
      </c>
      <c r="X1459">
        <v>11</v>
      </c>
      <c r="Y1459">
        <v>4</v>
      </c>
    </row>
    <row r="1460" spans="1:25" x14ac:dyDescent="0.25">
      <c r="A1460">
        <v>10336</v>
      </c>
      <c r="B1460">
        <v>45</v>
      </c>
      <c r="C1460">
        <v>100</v>
      </c>
      <c r="D1460">
        <v>4</v>
      </c>
      <c r="E1460">
        <v>5972.4</v>
      </c>
      <c r="F1460" s="1">
        <v>38311</v>
      </c>
      <c r="G1460" t="s">
        <v>25</v>
      </c>
      <c r="H1460" t="s">
        <v>193</v>
      </c>
      <c r="I1460">
        <v>57</v>
      </c>
      <c r="J1460" t="s">
        <v>655</v>
      </c>
      <c r="K1460" t="s">
        <v>427</v>
      </c>
      <c r="L1460" t="s">
        <v>428</v>
      </c>
      <c r="M1460" t="s">
        <v>429</v>
      </c>
      <c r="N1460" t="s">
        <v>31</v>
      </c>
      <c r="O1460" t="s">
        <v>50</v>
      </c>
      <c r="P1460" t="s">
        <v>31</v>
      </c>
      <c r="Q1460" t="s">
        <v>430</v>
      </c>
      <c r="R1460" t="s">
        <v>44</v>
      </c>
      <c r="S1460" t="s">
        <v>45</v>
      </c>
      <c r="T1460" t="s">
        <v>431</v>
      </c>
      <c r="U1460" t="s">
        <v>53</v>
      </c>
      <c r="V1460">
        <v>-0.75438596491228105</v>
      </c>
      <c r="W1460">
        <v>2004</v>
      </c>
      <c r="X1460">
        <v>11</v>
      </c>
      <c r="Y1460">
        <v>4</v>
      </c>
    </row>
    <row r="1461" spans="1:25" x14ac:dyDescent="0.25">
      <c r="A1461">
        <v>10349</v>
      </c>
      <c r="B1461">
        <v>48</v>
      </c>
      <c r="C1461">
        <v>47.4</v>
      </c>
      <c r="D1461">
        <v>4</v>
      </c>
      <c r="E1461">
        <v>2275.1999999999998</v>
      </c>
      <c r="F1461" s="1">
        <v>38322</v>
      </c>
      <c r="G1461" t="s">
        <v>25</v>
      </c>
      <c r="H1461" t="s">
        <v>193</v>
      </c>
      <c r="I1461">
        <v>57</v>
      </c>
      <c r="J1461" t="s">
        <v>655</v>
      </c>
      <c r="K1461" t="s">
        <v>500</v>
      </c>
      <c r="L1461" t="s">
        <v>501</v>
      </c>
      <c r="M1461" t="s">
        <v>502</v>
      </c>
      <c r="N1461" t="s">
        <v>503</v>
      </c>
      <c r="O1461" t="s">
        <v>32</v>
      </c>
      <c r="P1461" t="s">
        <v>33</v>
      </c>
      <c r="Q1461" t="s">
        <v>34</v>
      </c>
      <c r="R1461" t="s">
        <v>35</v>
      </c>
      <c r="S1461" t="s">
        <v>36</v>
      </c>
      <c r="T1461" t="s">
        <v>504</v>
      </c>
      <c r="U1461" t="s">
        <v>38</v>
      </c>
      <c r="V1461">
        <v>0.168421052631579</v>
      </c>
      <c r="W1461">
        <v>2004</v>
      </c>
      <c r="X1461">
        <v>12</v>
      </c>
      <c r="Y1461">
        <v>4</v>
      </c>
    </row>
    <row r="1462" spans="1:25" x14ac:dyDescent="0.25">
      <c r="A1462">
        <v>10358</v>
      </c>
      <c r="B1462">
        <v>44</v>
      </c>
      <c r="C1462">
        <v>60.76</v>
      </c>
      <c r="D1462">
        <v>14</v>
      </c>
      <c r="E1462">
        <v>2673.44</v>
      </c>
      <c r="F1462" s="1">
        <v>38331</v>
      </c>
      <c r="G1462" t="s">
        <v>25</v>
      </c>
      <c r="H1462" t="s">
        <v>193</v>
      </c>
      <c r="I1462">
        <v>57</v>
      </c>
      <c r="J1462" t="s">
        <v>655</v>
      </c>
      <c r="K1462" t="s">
        <v>186</v>
      </c>
      <c r="L1462" t="s">
        <v>187</v>
      </c>
      <c r="M1462" t="s">
        <v>188</v>
      </c>
      <c r="N1462" t="s">
        <v>31</v>
      </c>
      <c r="O1462" t="s">
        <v>189</v>
      </c>
      <c r="P1462" t="s">
        <v>31</v>
      </c>
      <c r="Q1462" t="s">
        <v>190</v>
      </c>
      <c r="R1462" t="s">
        <v>191</v>
      </c>
      <c r="S1462" t="s">
        <v>45</v>
      </c>
      <c r="T1462" t="s">
        <v>192</v>
      </c>
      <c r="U1462" t="s">
        <v>38</v>
      </c>
      <c r="V1462">
        <v>-6.5964912280701699E-2</v>
      </c>
      <c r="W1462">
        <v>2004</v>
      </c>
      <c r="X1462">
        <v>12</v>
      </c>
      <c r="Y1462">
        <v>4</v>
      </c>
    </row>
    <row r="1463" spans="1:25" x14ac:dyDescent="0.25">
      <c r="A1463">
        <v>10371</v>
      </c>
      <c r="B1463">
        <v>25</v>
      </c>
      <c r="C1463">
        <v>97.27</v>
      </c>
      <c r="D1463">
        <v>12</v>
      </c>
      <c r="E1463">
        <v>2431.75</v>
      </c>
      <c r="F1463" s="1">
        <v>38375</v>
      </c>
      <c r="G1463" t="s">
        <v>25</v>
      </c>
      <c r="H1463" t="s">
        <v>193</v>
      </c>
      <c r="I1463">
        <v>57</v>
      </c>
      <c r="J1463" t="s">
        <v>655</v>
      </c>
      <c r="K1463" t="s">
        <v>287</v>
      </c>
      <c r="L1463" t="s">
        <v>288</v>
      </c>
      <c r="M1463" t="s">
        <v>289</v>
      </c>
      <c r="N1463" t="s">
        <v>31</v>
      </c>
      <c r="O1463" t="s">
        <v>290</v>
      </c>
      <c r="P1463" t="s">
        <v>58</v>
      </c>
      <c r="Q1463" t="s">
        <v>121</v>
      </c>
      <c r="R1463" t="s">
        <v>35</v>
      </c>
      <c r="S1463" t="s">
        <v>36</v>
      </c>
      <c r="T1463" t="s">
        <v>291</v>
      </c>
      <c r="U1463" t="s">
        <v>38</v>
      </c>
      <c r="V1463">
        <v>-0.70649122807017595</v>
      </c>
      <c r="W1463">
        <v>2005</v>
      </c>
      <c r="X1463">
        <v>1</v>
      </c>
      <c r="Y1463">
        <v>1</v>
      </c>
    </row>
    <row r="1464" spans="1:25" x14ac:dyDescent="0.25">
      <c r="A1464">
        <v>10383</v>
      </c>
      <c r="B1464">
        <v>22</v>
      </c>
      <c r="C1464">
        <v>91.76</v>
      </c>
      <c r="D1464">
        <v>2</v>
      </c>
      <c r="E1464">
        <v>2018.72</v>
      </c>
      <c r="F1464" s="1">
        <v>38405</v>
      </c>
      <c r="G1464" t="s">
        <v>25</v>
      </c>
      <c r="H1464" t="s">
        <v>193</v>
      </c>
      <c r="I1464">
        <v>57</v>
      </c>
      <c r="J1464" t="s">
        <v>655</v>
      </c>
      <c r="K1464" t="s">
        <v>186</v>
      </c>
      <c r="L1464" t="s">
        <v>187</v>
      </c>
      <c r="M1464" t="s">
        <v>188</v>
      </c>
      <c r="N1464" t="s">
        <v>31</v>
      </c>
      <c r="O1464" t="s">
        <v>189</v>
      </c>
      <c r="P1464" t="s">
        <v>31</v>
      </c>
      <c r="Q1464" t="s">
        <v>190</v>
      </c>
      <c r="R1464" t="s">
        <v>191</v>
      </c>
      <c r="S1464" t="s">
        <v>45</v>
      </c>
      <c r="T1464" t="s">
        <v>192</v>
      </c>
      <c r="U1464" t="s">
        <v>38</v>
      </c>
      <c r="V1464">
        <v>-0.60982456140350905</v>
      </c>
      <c r="W1464">
        <v>2005</v>
      </c>
      <c r="X1464">
        <v>2</v>
      </c>
      <c r="Y1464">
        <v>1</v>
      </c>
    </row>
    <row r="1465" spans="1:25" x14ac:dyDescent="0.25">
      <c r="A1465">
        <v>10394</v>
      </c>
      <c r="B1465">
        <v>31</v>
      </c>
      <c r="C1465">
        <v>50.29</v>
      </c>
      <c r="D1465">
        <v>2</v>
      </c>
      <c r="E1465">
        <v>1558.99</v>
      </c>
      <c r="F1465" s="1">
        <v>38426</v>
      </c>
      <c r="G1465" t="s">
        <v>25</v>
      </c>
      <c r="H1465" t="s">
        <v>193</v>
      </c>
      <c r="I1465">
        <v>57</v>
      </c>
      <c r="J1465" t="s">
        <v>655</v>
      </c>
      <c r="K1465" t="s">
        <v>186</v>
      </c>
      <c r="L1465" t="s">
        <v>187</v>
      </c>
      <c r="M1465" t="s">
        <v>188</v>
      </c>
      <c r="N1465" t="s">
        <v>31</v>
      </c>
      <c r="O1465" t="s">
        <v>189</v>
      </c>
      <c r="P1465" t="s">
        <v>31</v>
      </c>
      <c r="Q1465" t="s">
        <v>190</v>
      </c>
      <c r="R1465" t="s">
        <v>191</v>
      </c>
      <c r="S1465" t="s">
        <v>45</v>
      </c>
      <c r="T1465" t="s">
        <v>192</v>
      </c>
      <c r="U1465" t="s">
        <v>38</v>
      </c>
      <c r="V1465">
        <v>0.117719298245614</v>
      </c>
      <c r="W1465">
        <v>2005</v>
      </c>
      <c r="X1465">
        <v>3</v>
      </c>
      <c r="Y1465">
        <v>1</v>
      </c>
    </row>
    <row r="1466" spans="1:25" x14ac:dyDescent="0.25">
      <c r="A1466">
        <v>10412</v>
      </c>
      <c r="B1466">
        <v>21</v>
      </c>
      <c r="C1466">
        <v>52.6</v>
      </c>
      <c r="D1466">
        <v>2</v>
      </c>
      <c r="E1466">
        <v>1104.5999999999999</v>
      </c>
      <c r="F1466" s="1">
        <v>38475</v>
      </c>
      <c r="G1466" t="s">
        <v>25</v>
      </c>
      <c r="H1466" t="s">
        <v>193</v>
      </c>
      <c r="I1466">
        <v>57</v>
      </c>
      <c r="J1466" t="s">
        <v>655</v>
      </c>
      <c r="K1466" t="s">
        <v>186</v>
      </c>
      <c r="L1466" t="s">
        <v>187</v>
      </c>
      <c r="M1466" t="s">
        <v>188</v>
      </c>
      <c r="N1466" t="s">
        <v>31</v>
      </c>
      <c r="O1466" t="s">
        <v>189</v>
      </c>
      <c r="P1466" t="s">
        <v>31</v>
      </c>
      <c r="Q1466" t="s">
        <v>190</v>
      </c>
      <c r="R1466" t="s">
        <v>191</v>
      </c>
      <c r="S1466" t="s">
        <v>45</v>
      </c>
      <c r="T1466" t="s">
        <v>192</v>
      </c>
      <c r="U1466" t="s">
        <v>38</v>
      </c>
      <c r="V1466">
        <v>7.7192982456140299E-2</v>
      </c>
      <c r="W1466">
        <v>2005</v>
      </c>
      <c r="X1466">
        <v>5</v>
      </c>
      <c r="Y1466">
        <v>2</v>
      </c>
    </row>
    <row r="1467" spans="1:25" x14ac:dyDescent="0.25">
      <c r="A1467">
        <v>10425</v>
      </c>
      <c r="B1467">
        <v>55</v>
      </c>
      <c r="C1467">
        <v>46.82</v>
      </c>
      <c r="D1467">
        <v>1</v>
      </c>
      <c r="E1467">
        <v>2575.1</v>
      </c>
      <c r="F1467" s="1">
        <v>38503</v>
      </c>
      <c r="G1467" t="s">
        <v>318</v>
      </c>
      <c r="H1467" t="s">
        <v>193</v>
      </c>
      <c r="I1467">
        <v>57</v>
      </c>
      <c r="J1467" t="s">
        <v>655</v>
      </c>
      <c r="K1467" t="s">
        <v>123</v>
      </c>
      <c r="L1467" t="s">
        <v>124</v>
      </c>
      <c r="M1467" t="s">
        <v>125</v>
      </c>
      <c r="N1467" t="s">
        <v>31</v>
      </c>
      <c r="O1467" t="s">
        <v>126</v>
      </c>
      <c r="P1467" t="s">
        <v>31</v>
      </c>
      <c r="Q1467" t="s">
        <v>127</v>
      </c>
      <c r="R1467" t="s">
        <v>44</v>
      </c>
      <c r="S1467" t="s">
        <v>45</v>
      </c>
      <c r="T1467" t="s">
        <v>128</v>
      </c>
      <c r="U1467" t="s">
        <v>38</v>
      </c>
      <c r="V1467">
        <v>0.17859649122807</v>
      </c>
      <c r="W1467">
        <v>2005</v>
      </c>
      <c r="X1467">
        <v>5</v>
      </c>
      <c r="Y1467">
        <v>2</v>
      </c>
    </row>
    <row r="1468" spans="1:25" x14ac:dyDescent="0.25">
      <c r="A1468">
        <v>10107</v>
      </c>
      <c r="B1468">
        <v>25</v>
      </c>
      <c r="C1468">
        <v>100</v>
      </c>
      <c r="D1468">
        <v>3</v>
      </c>
      <c r="E1468">
        <v>2845.75</v>
      </c>
      <c r="F1468" s="1">
        <v>37676</v>
      </c>
      <c r="G1468" t="s">
        <v>25</v>
      </c>
      <c r="H1468" t="s">
        <v>26</v>
      </c>
      <c r="I1468">
        <v>112</v>
      </c>
      <c r="J1468" t="s">
        <v>656</v>
      </c>
      <c r="K1468" t="s">
        <v>28</v>
      </c>
      <c r="L1468" t="s">
        <v>29</v>
      </c>
      <c r="M1468" t="s">
        <v>30</v>
      </c>
      <c r="N1468" t="s">
        <v>31</v>
      </c>
      <c r="O1468" t="s">
        <v>32</v>
      </c>
      <c r="P1468" t="s">
        <v>33</v>
      </c>
      <c r="Q1468" t="s">
        <v>34</v>
      </c>
      <c r="R1468" t="s">
        <v>35</v>
      </c>
      <c r="S1468" t="s">
        <v>36</v>
      </c>
      <c r="T1468" t="s">
        <v>37</v>
      </c>
      <c r="U1468" t="s">
        <v>38</v>
      </c>
      <c r="V1468">
        <v>0.107142857142857</v>
      </c>
      <c r="W1468">
        <v>2003</v>
      </c>
      <c r="X1468">
        <v>2</v>
      </c>
      <c r="Y1468">
        <v>1</v>
      </c>
    </row>
    <row r="1469" spans="1:25" x14ac:dyDescent="0.25">
      <c r="A1469">
        <v>10120</v>
      </c>
      <c r="B1469">
        <v>35</v>
      </c>
      <c r="C1469">
        <v>98.05</v>
      </c>
      <c r="D1469">
        <v>1</v>
      </c>
      <c r="E1469">
        <v>3431.75</v>
      </c>
      <c r="F1469" s="1">
        <v>37740</v>
      </c>
      <c r="G1469" t="s">
        <v>25</v>
      </c>
      <c r="H1469" t="s">
        <v>26</v>
      </c>
      <c r="I1469">
        <v>112</v>
      </c>
      <c r="J1469" t="s">
        <v>656</v>
      </c>
      <c r="K1469" t="s">
        <v>94</v>
      </c>
      <c r="L1469" t="s">
        <v>95</v>
      </c>
      <c r="M1469" t="s">
        <v>96</v>
      </c>
      <c r="N1469" t="s">
        <v>97</v>
      </c>
      <c r="O1469" t="s">
        <v>98</v>
      </c>
      <c r="P1469" t="s">
        <v>99</v>
      </c>
      <c r="Q1469" t="s">
        <v>100</v>
      </c>
      <c r="R1469" t="s">
        <v>101</v>
      </c>
      <c r="S1469" t="s">
        <v>102</v>
      </c>
      <c r="T1469" t="s">
        <v>103</v>
      </c>
      <c r="U1469" t="s">
        <v>53</v>
      </c>
      <c r="V1469">
        <v>0.124553571428571</v>
      </c>
      <c r="W1469">
        <v>2003</v>
      </c>
      <c r="X1469">
        <v>4</v>
      </c>
      <c r="Y1469">
        <v>2</v>
      </c>
    </row>
    <row r="1470" spans="1:25" x14ac:dyDescent="0.25">
      <c r="A1470">
        <v>10134</v>
      </c>
      <c r="B1470">
        <v>35</v>
      </c>
      <c r="C1470">
        <v>93.54</v>
      </c>
      <c r="D1470">
        <v>3</v>
      </c>
      <c r="E1470">
        <v>3273.9</v>
      </c>
      <c r="F1470" s="1">
        <v>37803</v>
      </c>
      <c r="G1470" t="s">
        <v>25</v>
      </c>
      <c r="H1470" t="s">
        <v>26</v>
      </c>
      <c r="I1470">
        <v>112</v>
      </c>
      <c r="J1470" t="s">
        <v>656</v>
      </c>
      <c r="K1470" t="s">
        <v>47</v>
      </c>
      <c r="L1470" t="s">
        <v>48</v>
      </c>
      <c r="M1470" t="s">
        <v>49</v>
      </c>
      <c r="N1470" t="s">
        <v>31</v>
      </c>
      <c r="O1470" t="s">
        <v>50</v>
      </c>
      <c r="P1470" t="s">
        <v>31</v>
      </c>
      <c r="Q1470" t="s">
        <v>51</v>
      </c>
      <c r="R1470" t="s">
        <v>44</v>
      </c>
      <c r="S1470" t="s">
        <v>45</v>
      </c>
      <c r="T1470" t="s">
        <v>52</v>
      </c>
      <c r="U1470" t="s">
        <v>53</v>
      </c>
      <c r="V1470">
        <v>0.16482142857142801</v>
      </c>
      <c r="W1470">
        <v>2003</v>
      </c>
      <c r="X1470">
        <v>7</v>
      </c>
      <c r="Y1470">
        <v>3</v>
      </c>
    </row>
    <row r="1471" spans="1:25" x14ac:dyDescent="0.25">
      <c r="A1471">
        <v>10145</v>
      </c>
      <c r="B1471">
        <v>43</v>
      </c>
      <c r="C1471">
        <v>95.8</v>
      </c>
      <c r="D1471">
        <v>7</v>
      </c>
      <c r="E1471">
        <v>4119.3999999999996</v>
      </c>
      <c r="F1471" s="1">
        <v>37858</v>
      </c>
      <c r="G1471" t="s">
        <v>25</v>
      </c>
      <c r="H1471" t="s">
        <v>26</v>
      </c>
      <c r="I1471">
        <v>112</v>
      </c>
      <c r="J1471" t="s">
        <v>656</v>
      </c>
      <c r="K1471" t="s">
        <v>54</v>
      </c>
      <c r="L1471" t="s">
        <v>55</v>
      </c>
      <c r="M1471" t="s">
        <v>56</v>
      </c>
      <c r="N1471" t="s">
        <v>31</v>
      </c>
      <c r="O1471" t="s">
        <v>57</v>
      </c>
      <c r="P1471" t="s">
        <v>58</v>
      </c>
      <c r="Q1471" t="s">
        <v>59</v>
      </c>
      <c r="R1471" t="s">
        <v>35</v>
      </c>
      <c r="S1471" t="s">
        <v>36</v>
      </c>
      <c r="T1471" t="s">
        <v>60</v>
      </c>
      <c r="U1471" t="s">
        <v>53</v>
      </c>
      <c r="V1471">
        <v>0.14464285714285699</v>
      </c>
      <c r="W1471">
        <v>2003</v>
      </c>
      <c r="X1471">
        <v>8</v>
      </c>
      <c r="Y1471">
        <v>3</v>
      </c>
    </row>
    <row r="1472" spans="1:25" x14ac:dyDescent="0.25">
      <c r="A1472">
        <v>10159</v>
      </c>
      <c r="B1472">
        <v>44</v>
      </c>
      <c r="C1472">
        <v>100</v>
      </c>
      <c r="D1472">
        <v>15</v>
      </c>
      <c r="E1472">
        <v>5355.68</v>
      </c>
      <c r="F1472" s="1">
        <v>37904</v>
      </c>
      <c r="G1472" t="s">
        <v>25</v>
      </c>
      <c r="H1472" t="s">
        <v>26</v>
      </c>
      <c r="I1472">
        <v>112</v>
      </c>
      <c r="J1472" t="s">
        <v>656</v>
      </c>
      <c r="K1472" t="s">
        <v>61</v>
      </c>
      <c r="L1472" t="s">
        <v>62</v>
      </c>
      <c r="M1472" t="s">
        <v>63</v>
      </c>
      <c r="N1472" t="s">
        <v>31</v>
      </c>
      <c r="O1472" t="s">
        <v>64</v>
      </c>
      <c r="P1472" t="s">
        <v>58</v>
      </c>
      <c r="Q1472" t="s">
        <v>31</v>
      </c>
      <c r="R1472" t="s">
        <v>35</v>
      </c>
      <c r="S1472" t="s">
        <v>36</v>
      </c>
      <c r="T1472" t="s">
        <v>65</v>
      </c>
      <c r="U1472" t="s">
        <v>53</v>
      </c>
      <c r="V1472">
        <v>0.107142857142857</v>
      </c>
      <c r="W1472">
        <v>2003</v>
      </c>
      <c r="X1472">
        <v>10</v>
      </c>
      <c r="Y1472">
        <v>4</v>
      </c>
    </row>
    <row r="1473" spans="1:25" x14ac:dyDescent="0.25">
      <c r="A1473">
        <v>10168</v>
      </c>
      <c r="B1473">
        <v>50</v>
      </c>
      <c r="C1473">
        <v>100</v>
      </c>
      <c r="D1473">
        <v>2</v>
      </c>
      <c r="E1473">
        <v>5747.5</v>
      </c>
      <c r="F1473" s="1">
        <v>37922</v>
      </c>
      <c r="G1473" t="s">
        <v>25</v>
      </c>
      <c r="H1473" t="s">
        <v>26</v>
      </c>
      <c r="I1473">
        <v>112</v>
      </c>
      <c r="J1473" t="s">
        <v>656</v>
      </c>
      <c r="K1473" t="s">
        <v>66</v>
      </c>
      <c r="L1473" t="s">
        <v>67</v>
      </c>
      <c r="M1473" t="s">
        <v>68</v>
      </c>
      <c r="N1473" t="s">
        <v>31</v>
      </c>
      <c r="O1473" t="s">
        <v>69</v>
      </c>
      <c r="P1473" t="s">
        <v>58</v>
      </c>
      <c r="Q1473" t="s">
        <v>70</v>
      </c>
      <c r="R1473" t="s">
        <v>35</v>
      </c>
      <c r="S1473" t="s">
        <v>36</v>
      </c>
      <c r="T1473" t="s">
        <v>71</v>
      </c>
      <c r="U1473" t="s">
        <v>53</v>
      </c>
      <c r="V1473">
        <v>0.107142857142857</v>
      </c>
      <c r="W1473">
        <v>2003</v>
      </c>
      <c r="X1473">
        <v>10</v>
      </c>
      <c r="Y1473">
        <v>4</v>
      </c>
    </row>
    <row r="1474" spans="1:25" x14ac:dyDescent="0.25">
      <c r="A1474">
        <v>10180</v>
      </c>
      <c r="B1474">
        <v>48</v>
      </c>
      <c r="C1474">
        <v>100</v>
      </c>
      <c r="D1474">
        <v>10</v>
      </c>
      <c r="E1474">
        <v>5355.36</v>
      </c>
      <c r="F1474" s="1">
        <v>37936</v>
      </c>
      <c r="G1474" t="s">
        <v>25</v>
      </c>
      <c r="H1474" t="s">
        <v>26</v>
      </c>
      <c r="I1474">
        <v>112</v>
      </c>
      <c r="J1474" t="s">
        <v>656</v>
      </c>
      <c r="K1474" t="s">
        <v>72</v>
      </c>
      <c r="L1474" t="s">
        <v>73</v>
      </c>
      <c r="M1474" t="s">
        <v>74</v>
      </c>
      <c r="N1474" t="s">
        <v>31</v>
      </c>
      <c r="O1474" t="s">
        <v>75</v>
      </c>
      <c r="P1474" t="s">
        <v>31</v>
      </c>
      <c r="Q1474" t="s">
        <v>76</v>
      </c>
      <c r="R1474" t="s">
        <v>44</v>
      </c>
      <c r="S1474" t="s">
        <v>45</v>
      </c>
      <c r="T1474" t="s">
        <v>77</v>
      </c>
      <c r="U1474" t="s">
        <v>53</v>
      </c>
      <c r="V1474">
        <v>0.107142857142857</v>
      </c>
      <c r="W1474">
        <v>2003</v>
      </c>
      <c r="X1474">
        <v>11</v>
      </c>
      <c r="Y1474">
        <v>4</v>
      </c>
    </row>
    <row r="1475" spans="1:25" x14ac:dyDescent="0.25">
      <c r="A1475">
        <v>10188</v>
      </c>
      <c r="B1475">
        <v>25</v>
      </c>
      <c r="C1475">
        <v>100</v>
      </c>
      <c r="D1475">
        <v>2</v>
      </c>
      <c r="E1475">
        <v>2535.75</v>
      </c>
      <c r="F1475" s="1">
        <v>37943</v>
      </c>
      <c r="G1475" t="s">
        <v>25</v>
      </c>
      <c r="H1475" t="s">
        <v>26</v>
      </c>
      <c r="I1475">
        <v>112</v>
      </c>
      <c r="J1475" t="s">
        <v>656</v>
      </c>
      <c r="K1475" t="s">
        <v>78</v>
      </c>
      <c r="L1475" t="s">
        <v>79</v>
      </c>
      <c r="M1475" t="s">
        <v>80</v>
      </c>
      <c r="N1475" t="s">
        <v>31</v>
      </c>
      <c r="O1475" t="s">
        <v>81</v>
      </c>
      <c r="P1475" t="s">
        <v>31</v>
      </c>
      <c r="Q1475" t="s">
        <v>82</v>
      </c>
      <c r="R1475" t="s">
        <v>83</v>
      </c>
      <c r="S1475" t="s">
        <v>45</v>
      </c>
      <c r="T1475" t="s">
        <v>84</v>
      </c>
      <c r="U1475" t="s">
        <v>38</v>
      </c>
      <c r="V1475">
        <v>0.107142857142857</v>
      </c>
      <c r="W1475">
        <v>2003</v>
      </c>
      <c r="X1475">
        <v>11</v>
      </c>
      <c r="Y1475">
        <v>4</v>
      </c>
    </row>
    <row r="1476" spans="1:25" x14ac:dyDescent="0.25">
      <c r="A1476">
        <v>10201</v>
      </c>
      <c r="B1476">
        <v>39</v>
      </c>
      <c r="C1476">
        <v>100</v>
      </c>
      <c r="D1476">
        <v>3</v>
      </c>
      <c r="E1476">
        <v>4351.2299999999996</v>
      </c>
      <c r="F1476" s="1">
        <v>37956</v>
      </c>
      <c r="G1476" t="s">
        <v>25</v>
      </c>
      <c r="H1476" t="s">
        <v>26</v>
      </c>
      <c r="I1476">
        <v>112</v>
      </c>
      <c r="J1476" t="s">
        <v>656</v>
      </c>
      <c r="K1476" t="s">
        <v>85</v>
      </c>
      <c r="L1476" t="s">
        <v>86</v>
      </c>
      <c r="M1476" t="s">
        <v>87</v>
      </c>
      <c r="N1476" t="s">
        <v>31</v>
      </c>
      <c r="O1476" t="s">
        <v>64</v>
      </c>
      <c r="P1476" t="s">
        <v>58</v>
      </c>
      <c r="Q1476" t="s">
        <v>31</v>
      </c>
      <c r="R1476" t="s">
        <v>35</v>
      </c>
      <c r="S1476" t="s">
        <v>36</v>
      </c>
      <c r="T1476" t="s">
        <v>88</v>
      </c>
      <c r="U1476" t="s">
        <v>53</v>
      </c>
      <c r="V1476">
        <v>0.107142857142857</v>
      </c>
      <c r="W1476">
        <v>2003</v>
      </c>
      <c r="X1476">
        <v>12</v>
      </c>
      <c r="Y1476">
        <v>4</v>
      </c>
    </row>
    <row r="1477" spans="1:25" x14ac:dyDescent="0.25">
      <c r="A1477">
        <v>10211</v>
      </c>
      <c r="B1477">
        <v>25</v>
      </c>
      <c r="C1477">
        <v>90.16</v>
      </c>
      <c r="D1477">
        <v>15</v>
      </c>
      <c r="E1477">
        <v>2254</v>
      </c>
      <c r="F1477" s="1">
        <v>38001</v>
      </c>
      <c r="G1477" t="s">
        <v>25</v>
      </c>
      <c r="H1477" t="s">
        <v>26</v>
      </c>
      <c r="I1477">
        <v>112</v>
      </c>
      <c r="J1477" t="s">
        <v>656</v>
      </c>
      <c r="K1477" t="s">
        <v>89</v>
      </c>
      <c r="L1477" t="s">
        <v>90</v>
      </c>
      <c r="M1477" t="s">
        <v>91</v>
      </c>
      <c r="N1477" t="s">
        <v>31</v>
      </c>
      <c r="O1477" t="s">
        <v>50</v>
      </c>
      <c r="P1477" t="s">
        <v>31</v>
      </c>
      <c r="Q1477" t="s">
        <v>92</v>
      </c>
      <c r="R1477" t="s">
        <v>44</v>
      </c>
      <c r="S1477" t="s">
        <v>45</v>
      </c>
      <c r="T1477" t="s">
        <v>93</v>
      </c>
      <c r="U1477" t="s">
        <v>38</v>
      </c>
      <c r="V1477">
        <v>0.19500000000000001</v>
      </c>
      <c r="W1477">
        <v>2004</v>
      </c>
      <c r="X1477">
        <v>1</v>
      </c>
      <c r="Y1477">
        <v>1</v>
      </c>
    </row>
    <row r="1478" spans="1:25" x14ac:dyDescent="0.25">
      <c r="A1478">
        <v>10223</v>
      </c>
      <c r="B1478">
        <v>32</v>
      </c>
      <c r="C1478">
        <v>91.29</v>
      </c>
      <c r="D1478">
        <v>2</v>
      </c>
      <c r="E1478">
        <v>2921.28</v>
      </c>
      <c r="F1478" s="1">
        <v>38037</v>
      </c>
      <c r="G1478" t="s">
        <v>25</v>
      </c>
      <c r="H1478" t="s">
        <v>26</v>
      </c>
      <c r="I1478">
        <v>112</v>
      </c>
      <c r="J1478" t="s">
        <v>656</v>
      </c>
      <c r="K1478" t="s">
        <v>94</v>
      </c>
      <c r="L1478" t="s">
        <v>95</v>
      </c>
      <c r="M1478" t="s">
        <v>96</v>
      </c>
      <c r="N1478" t="s">
        <v>97</v>
      </c>
      <c r="O1478" t="s">
        <v>98</v>
      </c>
      <c r="P1478" t="s">
        <v>99</v>
      </c>
      <c r="Q1478" t="s">
        <v>100</v>
      </c>
      <c r="R1478" t="s">
        <v>101</v>
      </c>
      <c r="S1478" t="s">
        <v>102</v>
      </c>
      <c r="T1478" t="s">
        <v>103</v>
      </c>
      <c r="U1478" t="s">
        <v>38</v>
      </c>
      <c r="V1478">
        <v>0.18491071428571401</v>
      </c>
      <c r="W1478">
        <v>2004</v>
      </c>
      <c r="X1478">
        <v>2</v>
      </c>
      <c r="Y1478">
        <v>1</v>
      </c>
    </row>
    <row r="1479" spans="1:25" x14ac:dyDescent="0.25">
      <c r="A1479">
        <v>10237</v>
      </c>
      <c r="B1479">
        <v>20</v>
      </c>
      <c r="C1479">
        <v>100</v>
      </c>
      <c r="D1479">
        <v>8</v>
      </c>
      <c r="E1479">
        <v>2299</v>
      </c>
      <c r="F1479" s="1">
        <v>38082</v>
      </c>
      <c r="G1479" t="s">
        <v>25</v>
      </c>
      <c r="H1479" t="s">
        <v>26</v>
      </c>
      <c r="I1479">
        <v>112</v>
      </c>
      <c r="J1479" t="s">
        <v>656</v>
      </c>
      <c r="K1479" t="s">
        <v>104</v>
      </c>
      <c r="L1479" t="s">
        <v>105</v>
      </c>
      <c r="M1479" t="s">
        <v>106</v>
      </c>
      <c r="N1479" t="s">
        <v>107</v>
      </c>
      <c r="O1479" t="s">
        <v>32</v>
      </c>
      <c r="P1479" t="s">
        <v>33</v>
      </c>
      <c r="Q1479" t="s">
        <v>34</v>
      </c>
      <c r="R1479" t="s">
        <v>35</v>
      </c>
      <c r="S1479" t="s">
        <v>36</v>
      </c>
      <c r="T1479" t="s">
        <v>108</v>
      </c>
      <c r="U1479" t="s">
        <v>38</v>
      </c>
      <c r="V1479">
        <v>0.107142857142857</v>
      </c>
      <c r="W1479">
        <v>2004</v>
      </c>
      <c r="X1479">
        <v>4</v>
      </c>
      <c r="Y1479">
        <v>2</v>
      </c>
    </row>
    <row r="1480" spans="1:25" x14ac:dyDescent="0.25">
      <c r="A1480">
        <v>10251</v>
      </c>
      <c r="B1480">
        <v>26</v>
      </c>
      <c r="C1480">
        <v>100</v>
      </c>
      <c r="D1480">
        <v>3</v>
      </c>
      <c r="E1480">
        <v>2637.18</v>
      </c>
      <c r="F1480" s="1">
        <v>38125</v>
      </c>
      <c r="G1480" t="s">
        <v>25</v>
      </c>
      <c r="H1480" t="s">
        <v>26</v>
      </c>
      <c r="I1480">
        <v>112</v>
      </c>
      <c r="J1480" t="s">
        <v>656</v>
      </c>
      <c r="K1480" t="s">
        <v>109</v>
      </c>
      <c r="L1480" t="s">
        <v>110</v>
      </c>
      <c r="M1480" t="s">
        <v>111</v>
      </c>
      <c r="N1480" t="s">
        <v>31</v>
      </c>
      <c r="O1480" t="s">
        <v>112</v>
      </c>
      <c r="P1480" t="s">
        <v>113</v>
      </c>
      <c r="Q1480" t="s">
        <v>114</v>
      </c>
      <c r="R1480" t="s">
        <v>35</v>
      </c>
      <c r="S1480" t="s">
        <v>36</v>
      </c>
      <c r="T1480" t="s">
        <v>115</v>
      </c>
      <c r="U1480" t="s">
        <v>38</v>
      </c>
      <c r="V1480">
        <v>0.107142857142857</v>
      </c>
      <c r="W1480">
        <v>2004</v>
      </c>
      <c r="X1480">
        <v>5</v>
      </c>
      <c r="Y1480">
        <v>2</v>
      </c>
    </row>
    <row r="1481" spans="1:25" x14ac:dyDescent="0.25">
      <c r="A1481">
        <v>10263</v>
      </c>
      <c r="B1481">
        <v>42</v>
      </c>
      <c r="C1481">
        <v>100</v>
      </c>
      <c r="D1481">
        <v>3</v>
      </c>
      <c r="E1481">
        <v>4307.5200000000004</v>
      </c>
      <c r="F1481" s="1">
        <v>38166</v>
      </c>
      <c r="G1481" t="s">
        <v>25</v>
      </c>
      <c r="H1481" t="s">
        <v>26</v>
      </c>
      <c r="I1481">
        <v>112</v>
      </c>
      <c r="J1481" t="s">
        <v>656</v>
      </c>
      <c r="K1481" t="s">
        <v>116</v>
      </c>
      <c r="L1481" t="s">
        <v>117</v>
      </c>
      <c r="M1481" t="s">
        <v>118</v>
      </c>
      <c r="N1481" t="s">
        <v>31</v>
      </c>
      <c r="O1481" t="s">
        <v>119</v>
      </c>
      <c r="P1481" t="s">
        <v>120</v>
      </c>
      <c r="Q1481" t="s">
        <v>121</v>
      </c>
      <c r="R1481" t="s">
        <v>35</v>
      </c>
      <c r="S1481" t="s">
        <v>36</v>
      </c>
      <c r="T1481" t="s">
        <v>122</v>
      </c>
      <c r="U1481" t="s">
        <v>53</v>
      </c>
      <c r="V1481">
        <v>0.107142857142857</v>
      </c>
      <c r="W1481">
        <v>2004</v>
      </c>
      <c r="X1481">
        <v>6</v>
      </c>
      <c r="Y1481">
        <v>2</v>
      </c>
    </row>
    <row r="1482" spans="1:25" x14ac:dyDescent="0.25">
      <c r="A1482">
        <v>10275</v>
      </c>
      <c r="B1482">
        <v>21</v>
      </c>
      <c r="C1482">
        <v>100</v>
      </c>
      <c r="D1482">
        <v>2</v>
      </c>
      <c r="E1482">
        <v>2153.7600000000002</v>
      </c>
      <c r="F1482" s="1">
        <v>38191</v>
      </c>
      <c r="G1482" t="s">
        <v>25</v>
      </c>
      <c r="H1482" t="s">
        <v>26</v>
      </c>
      <c r="I1482">
        <v>112</v>
      </c>
      <c r="J1482" t="s">
        <v>656</v>
      </c>
      <c r="K1482" t="s">
        <v>123</v>
      </c>
      <c r="L1482" t="s">
        <v>124</v>
      </c>
      <c r="M1482" t="s">
        <v>125</v>
      </c>
      <c r="N1482" t="s">
        <v>31</v>
      </c>
      <c r="O1482" t="s">
        <v>126</v>
      </c>
      <c r="P1482" t="s">
        <v>31</v>
      </c>
      <c r="Q1482" t="s">
        <v>127</v>
      </c>
      <c r="R1482" t="s">
        <v>44</v>
      </c>
      <c r="S1482" t="s">
        <v>45</v>
      </c>
      <c r="T1482" t="s">
        <v>128</v>
      </c>
      <c r="U1482" t="s">
        <v>38</v>
      </c>
      <c r="V1482">
        <v>0.107142857142857</v>
      </c>
      <c r="W1482">
        <v>2004</v>
      </c>
      <c r="X1482">
        <v>7</v>
      </c>
      <c r="Y1482">
        <v>3</v>
      </c>
    </row>
    <row r="1483" spans="1:25" x14ac:dyDescent="0.25">
      <c r="A1483">
        <v>10285</v>
      </c>
      <c r="B1483">
        <v>34</v>
      </c>
      <c r="C1483">
        <v>100</v>
      </c>
      <c r="D1483">
        <v>7</v>
      </c>
      <c r="E1483">
        <v>3716.88</v>
      </c>
      <c r="F1483" s="1">
        <v>38226</v>
      </c>
      <c r="G1483" t="s">
        <v>25</v>
      </c>
      <c r="H1483" t="s">
        <v>26</v>
      </c>
      <c r="I1483">
        <v>112</v>
      </c>
      <c r="J1483" t="s">
        <v>656</v>
      </c>
      <c r="K1483" t="s">
        <v>129</v>
      </c>
      <c r="L1483" t="s">
        <v>130</v>
      </c>
      <c r="M1483" t="s">
        <v>131</v>
      </c>
      <c r="N1483" t="s">
        <v>31</v>
      </c>
      <c r="O1483" t="s">
        <v>132</v>
      </c>
      <c r="P1483" t="s">
        <v>133</v>
      </c>
      <c r="Q1483" t="s">
        <v>134</v>
      </c>
      <c r="R1483" t="s">
        <v>35</v>
      </c>
      <c r="S1483" t="s">
        <v>36</v>
      </c>
      <c r="T1483" t="s">
        <v>135</v>
      </c>
      <c r="U1483" t="s">
        <v>53</v>
      </c>
      <c r="V1483">
        <v>0.107142857142857</v>
      </c>
      <c r="W1483">
        <v>2004</v>
      </c>
      <c r="X1483">
        <v>8</v>
      </c>
      <c r="Y1483">
        <v>3</v>
      </c>
    </row>
    <row r="1484" spans="1:25" x14ac:dyDescent="0.25">
      <c r="A1484">
        <v>10299</v>
      </c>
      <c r="B1484">
        <v>47</v>
      </c>
      <c r="C1484">
        <v>100</v>
      </c>
      <c r="D1484">
        <v>10</v>
      </c>
      <c r="E1484">
        <v>5455.76</v>
      </c>
      <c r="F1484" s="1">
        <v>38260</v>
      </c>
      <c r="G1484" t="s">
        <v>25</v>
      </c>
      <c r="H1484" t="s">
        <v>26</v>
      </c>
      <c r="I1484">
        <v>112</v>
      </c>
      <c r="J1484" t="s">
        <v>656</v>
      </c>
      <c r="K1484" t="s">
        <v>136</v>
      </c>
      <c r="L1484" t="s">
        <v>137</v>
      </c>
      <c r="M1484" t="s">
        <v>138</v>
      </c>
      <c r="N1484" t="s">
        <v>31</v>
      </c>
      <c r="O1484" t="s">
        <v>139</v>
      </c>
      <c r="P1484" t="s">
        <v>31</v>
      </c>
      <c r="Q1484" t="s">
        <v>140</v>
      </c>
      <c r="R1484" t="s">
        <v>141</v>
      </c>
      <c r="S1484" t="s">
        <v>45</v>
      </c>
      <c r="T1484" t="s">
        <v>142</v>
      </c>
      <c r="U1484" t="s">
        <v>53</v>
      </c>
      <c r="V1484">
        <v>0.107142857142857</v>
      </c>
      <c r="W1484">
        <v>2004</v>
      </c>
      <c r="X1484">
        <v>9</v>
      </c>
      <c r="Y1484">
        <v>3</v>
      </c>
    </row>
    <row r="1485" spans="1:25" x14ac:dyDescent="0.25">
      <c r="A1485">
        <v>10309</v>
      </c>
      <c r="B1485">
        <v>21</v>
      </c>
      <c r="C1485">
        <v>100</v>
      </c>
      <c r="D1485">
        <v>6</v>
      </c>
      <c r="E1485">
        <v>2650.62</v>
      </c>
      <c r="F1485" s="1">
        <v>38275</v>
      </c>
      <c r="G1485" t="s">
        <v>25</v>
      </c>
      <c r="H1485" t="s">
        <v>26</v>
      </c>
      <c r="I1485">
        <v>112</v>
      </c>
      <c r="J1485" t="s">
        <v>656</v>
      </c>
      <c r="K1485" t="s">
        <v>143</v>
      </c>
      <c r="L1485" t="s">
        <v>144</v>
      </c>
      <c r="M1485" t="s">
        <v>145</v>
      </c>
      <c r="N1485" t="s">
        <v>31</v>
      </c>
      <c r="O1485" t="s">
        <v>146</v>
      </c>
      <c r="P1485" t="s">
        <v>31</v>
      </c>
      <c r="Q1485" t="s">
        <v>147</v>
      </c>
      <c r="R1485" t="s">
        <v>83</v>
      </c>
      <c r="S1485" t="s">
        <v>45</v>
      </c>
      <c r="T1485" t="s">
        <v>148</v>
      </c>
      <c r="U1485" t="s">
        <v>38</v>
      </c>
      <c r="V1485">
        <v>0.107142857142857</v>
      </c>
      <c r="W1485">
        <v>2004</v>
      </c>
      <c r="X1485">
        <v>10</v>
      </c>
      <c r="Y1485">
        <v>4</v>
      </c>
    </row>
    <row r="1486" spans="1:25" x14ac:dyDescent="0.25">
      <c r="A1486">
        <v>10318</v>
      </c>
      <c r="B1486">
        <v>48</v>
      </c>
      <c r="C1486">
        <v>100</v>
      </c>
      <c r="D1486">
        <v>2</v>
      </c>
      <c r="E1486">
        <v>6437.28</v>
      </c>
      <c r="F1486" s="1">
        <v>38293</v>
      </c>
      <c r="G1486" t="s">
        <v>25</v>
      </c>
      <c r="H1486" t="s">
        <v>26</v>
      </c>
      <c r="I1486">
        <v>112</v>
      </c>
      <c r="J1486" t="s">
        <v>656</v>
      </c>
      <c r="K1486" t="s">
        <v>149</v>
      </c>
      <c r="L1486" t="s">
        <v>150</v>
      </c>
      <c r="M1486" t="s">
        <v>151</v>
      </c>
      <c r="N1486" t="s">
        <v>31</v>
      </c>
      <c r="O1486" t="s">
        <v>152</v>
      </c>
      <c r="P1486" t="s">
        <v>153</v>
      </c>
      <c r="Q1486" t="s">
        <v>154</v>
      </c>
      <c r="R1486" t="s">
        <v>35</v>
      </c>
      <c r="S1486" t="s">
        <v>36</v>
      </c>
      <c r="T1486" t="s">
        <v>155</v>
      </c>
      <c r="U1486" t="s">
        <v>53</v>
      </c>
      <c r="V1486">
        <v>0.107142857142857</v>
      </c>
      <c r="W1486">
        <v>2004</v>
      </c>
      <c r="X1486">
        <v>11</v>
      </c>
      <c r="Y1486">
        <v>4</v>
      </c>
    </row>
    <row r="1487" spans="1:25" x14ac:dyDescent="0.25">
      <c r="A1487">
        <v>10329</v>
      </c>
      <c r="B1487">
        <v>30</v>
      </c>
      <c r="C1487">
        <v>87.78</v>
      </c>
      <c r="D1487">
        <v>7</v>
      </c>
      <c r="E1487">
        <v>2633.4</v>
      </c>
      <c r="F1487" s="1">
        <v>38306</v>
      </c>
      <c r="G1487" t="s">
        <v>25</v>
      </c>
      <c r="H1487" t="s">
        <v>26</v>
      </c>
      <c r="I1487">
        <v>112</v>
      </c>
      <c r="J1487" t="s">
        <v>656</v>
      </c>
      <c r="K1487" t="s">
        <v>28</v>
      </c>
      <c r="L1487" t="s">
        <v>29</v>
      </c>
      <c r="M1487" t="s">
        <v>30</v>
      </c>
      <c r="N1487" t="s">
        <v>31</v>
      </c>
      <c r="O1487" t="s">
        <v>32</v>
      </c>
      <c r="P1487" t="s">
        <v>33</v>
      </c>
      <c r="Q1487" t="s">
        <v>34</v>
      </c>
      <c r="R1487" t="s">
        <v>35</v>
      </c>
      <c r="S1487" t="s">
        <v>36</v>
      </c>
      <c r="T1487" t="s">
        <v>37</v>
      </c>
      <c r="U1487" t="s">
        <v>38</v>
      </c>
      <c r="V1487">
        <v>0.21625</v>
      </c>
      <c r="W1487">
        <v>2004</v>
      </c>
      <c r="X1487">
        <v>11</v>
      </c>
      <c r="Y1487">
        <v>4</v>
      </c>
    </row>
    <row r="1488" spans="1:25" x14ac:dyDescent="0.25">
      <c r="A1488">
        <v>10339</v>
      </c>
      <c r="B1488">
        <v>27</v>
      </c>
      <c r="C1488">
        <v>84.39</v>
      </c>
      <c r="D1488">
        <v>10</v>
      </c>
      <c r="E1488">
        <v>2278.5300000000002</v>
      </c>
      <c r="F1488" s="1">
        <v>38314</v>
      </c>
      <c r="G1488" t="s">
        <v>25</v>
      </c>
      <c r="H1488" t="s">
        <v>26</v>
      </c>
      <c r="I1488">
        <v>112</v>
      </c>
      <c r="J1488" t="s">
        <v>656</v>
      </c>
      <c r="K1488" t="s">
        <v>261</v>
      </c>
      <c r="L1488" t="s">
        <v>262</v>
      </c>
      <c r="M1488" t="s">
        <v>263</v>
      </c>
      <c r="N1488" t="s">
        <v>31</v>
      </c>
      <c r="O1488" t="s">
        <v>264</v>
      </c>
      <c r="P1488" t="s">
        <v>265</v>
      </c>
      <c r="Q1488" t="s">
        <v>266</v>
      </c>
      <c r="R1488" t="s">
        <v>212</v>
      </c>
      <c r="S1488" t="s">
        <v>212</v>
      </c>
      <c r="T1488" t="s">
        <v>267</v>
      </c>
      <c r="U1488" t="s">
        <v>38</v>
      </c>
      <c r="V1488">
        <v>0.24651785714285701</v>
      </c>
      <c r="W1488">
        <v>2004</v>
      </c>
      <c r="X1488">
        <v>11</v>
      </c>
      <c r="Y1488">
        <v>4</v>
      </c>
    </row>
    <row r="1489" spans="1:25" x14ac:dyDescent="0.25">
      <c r="A1489">
        <v>10362</v>
      </c>
      <c r="B1489">
        <v>50</v>
      </c>
      <c r="C1489">
        <v>96.92</v>
      </c>
      <c r="D1489">
        <v>2</v>
      </c>
      <c r="E1489">
        <v>4846</v>
      </c>
      <c r="F1489" s="1">
        <v>38357</v>
      </c>
      <c r="G1489" t="s">
        <v>25</v>
      </c>
      <c r="H1489" t="s">
        <v>26</v>
      </c>
      <c r="I1489">
        <v>112</v>
      </c>
      <c r="J1489" t="s">
        <v>656</v>
      </c>
      <c r="K1489" t="s">
        <v>66</v>
      </c>
      <c r="L1489" t="s">
        <v>67</v>
      </c>
      <c r="M1489" t="s">
        <v>68</v>
      </c>
      <c r="N1489" t="s">
        <v>31</v>
      </c>
      <c r="O1489" t="s">
        <v>69</v>
      </c>
      <c r="P1489" t="s">
        <v>58</v>
      </c>
      <c r="Q1489" t="s">
        <v>70</v>
      </c>
      <c r="R1489" t="s">
        <v>35</v>
      </c>
      <c r="S1489" t="s">
        <v>36</v>
      </c>
      <c r="T1489" t="s">
        <v>71</v>
      </c>
      <c r="U1489" t="s">
        <v>53</v>
      </c>
      <c r="V1489">
        <v>0.13464285714285701</v>
      </c>
      <c r="W1489">
        <v>2005</v>
      </c>
      <c r="X1489">
        <v>1</v>
      </c>
      <c r="Y1489">
        <v>1</v>
      </c>
    </row>
    <row r="1490" spans="1:25" x14ac:dyDescent="0.25">
      <c r="A1490">
        <v>10374</v>
      </c>
      <c r="B1490">
        <v>38</v>
      </c>
      <c r="C1490">
        <v>100</v>
      </c>
      <c r="D1490">
        <v>6</v>
      </c>
      <c r="E1490">
        <v>4197.1000000000004</v>
      </c>
      <c r="F1490" s="1">
        <v>38385</v>
      </c>
      <c r="G1490" t="s">
        <v>25</v>
      </c>
      <c r="H1490" t="s">
        <v>26</v>
      </c>
      <c r="I1490">
        <v>112</v>
      </c>
      <c r="J1490" t="s">
        <v>656</v>
      </c>
      <c r="K1490" t="s">
        <v>219</v>
      </c>
      <c r="L1490" t="s">
        <v>220</v>
      </c>
      <c r="M1490" t="s">
        <v>221</v>
      </c>
      <c r="N1490" t="s">
        <v>31</v>
      </c>
      <c r="O1490" t="s">
        <v>222</v>
      </c>
      <c r="P1490" t="s">
        <v>223</v>
      </c>
      <c r="Q1490" t="s">
        <v>224</v>
      </c>
      <c r="R1490" t="s">
        <v>101</v>
      </c>
      <c r="S1490" t="s">
        <v>102</v>
      </c>
      <c r="T1490" t="s">
        <v>225</v>
      </c>
      <c r="U1490" t="s">
        <v>53</v>
      </c>
      <c r="V1490">
        <v>0.107142857142857</v>
      </c>
      <c r="W1490">
        <v>2005</v>
      </c>
      <c r="X1490">
        <v>2</v>
      </c>
      <c r="Y1490">
        <v>1</v>
      </c>
    </row>
    <row r="1491" spans="1:25" x14ac:dyDescent="0.25">
      <c r="A1491">
        <v>10389</v>
      </c>
      <c r="B1491">
        <v>45</v>
      </c>
      <c r="C1491">
        <v>100</v>
      </c>
      <c r="D1491">
        <v>1</v>
      </c>
      <c r="E1491">
        <v>4597.6499999999996</v>
      </c>
      <c r="F1491" s="1">
        <v>38414</v>
      </c>
      <c r="G1491" t="s">
        <v>25</v>
      </c>
      <c r="H1491" t="s">
        <v>26</v>
      </c>
      <c r="I1491">
        <v>112</v>
      </c>
      <c r="J1491" t="s">
        <v>656</v>
      </c>
      <c r="K1491" t="s">
        <v>275</v>
      </c>
      <c r="L1491" t="s">
        <v>276</v>
      </c>
      <c r="M1491" t="s">
        <v>277</v>
      </c>
      <c r="N1491" t="s">
        <v>31</v>
      </c>
      <c r="O1491" t="s">
        <v>278</v>
      </c>
      <c r="P1491" t="s">
        <v>31</v>
      </c>
      <c r="Q1491" t="s">
        <v>279</v>
      </c>
      <c r="R1491" t="s">
        <v>200</v>
      </c>
      <c r="S1491" t="s">
        <v>45</v>
      </c>
      <c r="T1491" t="s">
        <v>280</v>
      </c>
      <c r="U1491" t="s">
        <v>53</v>
      </c>
      <c r="V1491">
        <v>0.107142857142857</v>
      </c>
      <c r="W1491">
        <v>2005</v>
      </c>
      <c r="X1491">
        <v>3</v>
      </c>
      <c r="Y1491">
        <v>1</v>
      </c>
    </row>
    <row r="1492" spans="1:25" x14ac:dyDescent="0.25">
      <c r="A1492">
        <v>10403</v>
      </c>
      <c r="B1492">
        <v>46</v>
      </c>
      <c r="C1492">
        <v>100</v>
      </c>
      <c r="D1492">
        <v>8</v>
      </c>
      <c r="E1492">
        <v>5287.7</v>
      </c>
      <c r="F1492" s="1">
        <v>38450</v>
      </c>
      <c r="G1492" t="s">
        <v>25</v>
      </c>
      <c r="H1492" t="s">
        <v>26</v>
      </c>
      <c r="I1492">
        <v>112</v>
      </c>
      <c r="J1492" t="s">
        <v>656</v>
      </c>
      <c r="K1492" t="s">
        <v>178</v>
      </c>
      <c r="L1492" t="s">
        <v>179</v>
      </c>
      <c r="M1492" t="s">
        <v>180</v>
      </c>
      <c r="N1492" t="s">
        <v>31</v>
      </c>
      <c r="O1492" t="s">
        <v>181</v>
      </c>
      <c r="P1492" t="s">
        <v>31</v>
      </c>
      <c r="Q1492" t="s">
        <v>182</v>
      </c>
      <c r="R1492" t="s">
        <v>183</v>
      </c>
      <c r="S1492" t="s">
        <v>45</v>
      </c>
      <c r="T1492" t="s">
        <v>184</v>
      </c>
      <c r="U1492" t="s">
        <v>53</v>
      </c>
      <c r="V1492">
        <v>0.107142857142857</v>
      </c>
      <c r="W1492">
        <v>2005</v>
      </c>
      <c r="X1492">
        <v>4</v>
      </c>
      <c r="Y1492">
        <v>2</v>
      </c>
    </row>
    <row r="1493" spans="1:25" x14ac:dyDescent="0.25">
      <c r="A1493">
        <v>10417</v>
      </c>
      <c r="B1493">
        <v>35</v>
      </c>
      <c r="C1493">
        <v>100</v>
      </c>
      <c r="D1493">
        <v>3</v>
      </c>
      <c r="E1493">
        <v>3550.05</v>
      </c>
      <c r="F1493" s="1">
        <v>38485</v>
      </c>
      <c r="G1493" t="s">
        <v>185</v>
      </c>
      <c r="H1493" t="s">
        <v>26</v>
      </c>
      <c r="I1493">
        <v>112</v>
      </c>
      <c r="J1493" t="s">
        <v>656</v>
      </c>
      <c r="K1493" t="s">
        <v>186</v>
      </c>
      <c r="L1493" t="s">
        <v>187</v>
      </c>
      <c r="M1493" t="s">
        <v>188</v>
      </c>
      <c r="N1493" t="s">
        <v>31</v>
      </c>
      <c r="O1493" t="s">
        <v>189</v>
      </c>
      <c r="P1493" t="s">
        <v>31</v>
      </c>
      <c r="Q1493" t="s">
        <v>190</v>
      </c>
      <c r="R1493" t="s">
        <v>191</v>
      </c>
      <c r="S1493" t="s">
        <v>45</v>
      </c>
      <c r="T1493" t="s">
        <v>192</v>
      </c>
      <c r="U1493" t="s">
        <v>53</v>
      </c>
      <c r="V1493">
        <v>0.107142857142857</v>
      </c>
      <c r="W1493">
        <v>2005</v>
      </c>
      <c r="X1493">
        <v>5</v>
      </c>
      <c r="Y1493">
        <v>2</v>
      </c>
    </row>
    <row r="1494" spans="1:25" x14ac:dyDescent="0.25">
      <c r="A1494">
        <v>10110</v>
      </c>
      <c r="B1494">
        <v>29</v>
      </c>
      <c r="C1494">
        <v>59.37</v>
      </c>
      <c r="D1494">
        <v>15</v>
      </c>
      <c r="E1494">
        <v>1721.73</v>
      </c>
      <c r="F1494" s="1">
        <v>37698</v>
      </c>
      <c r="G1494" t="s">
        <v>25</v>
      </c>
      <c r="H1494" t="s">
        <v>193</v>
      </c>
      <c r="I1494">
        <v>50</v>
      </c>
      <c r="J1494" t="s">
        <v>657</v>
      </c>
      <c r="K1494" t="s">
        <v>517</v>
      </c>
      <c r="L1494" t="s">
        <v>518</v>
      </c>
      <c r="M1494" t="s">
        <v>519</v>
      </c>
      <c r="N1494" t="s">
        <v>31</v>
      </c>
      <c r="O1494" t="s">
        <v>520</v>
      </c>
      <c r="P1494" t="s">
        <v>31</v>
      </c>
      <c r="Q1494" t="s">
        <v>521</v>
      </c>
      <c r="R1494" t="s">
        <v>183</v>
      </c>
      <c r="S1494" t="s">
        <v>45</v>
      </c>
      <c r="T1494" t="s">
        <v>522</v>
      </c>
      <c r="U1494" t="s">
        <v>38</v>
      </c>
      <c r="V1494">
        <v>-0.18740000000000001</v>
      </c>
      <c r="W1494">
        <v>2003</v>
      </c>
      <c r="X1494">
        <v>3</v>
      </c>
      <c r="Y1494">
        <v>1</v>
      </c>
    </row>
    <row r="1495" spans="1:25" x14ac:dyDescent="0.25">
      <c r="A1495">
        <v>10123</v>
      </c>
      <c r="B1495">
        <v>50</v>
      </c>
      <c r="C1495">
        <v>59.87</v>
      </c>
      <c r="D1495">
        <v>1</v>
      </c>
      <c r="E1495">
        <v>2993.5</v>
      </c>
      <c r="F1495" s="1">
        <v>37761</v>
      </c>
      <c r="G1495" t="s">
        <v>25</v>
      </c>
      <c r="H1495" t="s">
        <v>193</v>
      </c>
      <c r="I1495">
        <v>50</v>
      </c>
      <c r="J1495" t="s">
        <v>657</v>
      </c>
      <c r="K1495" t="s">
        <v>330</v>
      </c>
      <c r="L1495" t="s">
        <v>331</v>
      </c>
      <c r="M1495" t="s">
        <v>332</v>
      </c>
      <c r="N1495" t="s">
        <v>31</v>
      </c>
      <c r="O1495" t="s">
        <v>126</v>
      </c>
      <c r="P1495" t="s">
        <v>31</v>
      </c>
      <c r="Q1495" t="s">
        <v>127</v>
      </c>
      <c r="R1495" t="s">
        <v>44</v>
      </c>
      <c r="S1495" t="s">
        <v>45</v>
      </c>
      <c r="T1495" t="s">
        <v>333</v>
      </c>
      <c r="U1495" t="s">
        <v>38</v>
      </c>
      <c r="V1495">
        <v>-0.19739999999999999</v>
      </c>
      <c r="W1495">
        <v>2003</v>
      </c>
      <c r="X1495">
        <v>5</v>
      </c>
      <c r="Y1495">
        <v>2</v>
      </c>
    </row>
    <row r="1496" spans="1:25" x14ac:dyDescent="0.25">
      <c r="A1496">
        <v>10137</v>
      </c>
      <c r="B1496">
        <v>26</v>
      </c>
      <c r="C1496">
        <v>49.81</v>
      </c>
      <c r="D1496">
        <v>1</v>
      </c>
      <c r="E1496">
        <v>1295.06</v>
      </c>
      <c r="F1496" s="1">
        <v>37812</v>
      </c>
      <c r="G1496" t="s">
        <v>25</v>
      </c>
      <c r="H1496" t="s">
        <v>193</v>
      </c>
      <c r="I1496">
        <v>50</v>
      </c>
      <c r="J1496" t="s">
        <v>657</v>
      </c>
      <c r="K1496" t="s">
        <v>39</v>
      </c>
      <c r="L1496" t="s">
        <v>40</v>
      </c>
      <c r="M1496" t="s">
        <v>41</v>
      </c>
      <c r="N1496" t="s">
        <v>31</v>
      </c>
      <c r="O1496" t="s">
        <v>42</v>
      </c>
      <c r="P1496" t="s">
        <v>31</v>
      </c>
      <c r="Q1496" t="s">
        <v>43</v>
      </c>
      <c r="R1496" t="s">
        <v>44</v>
      </c>
      <c r="S1496" t="s">
        <v>45</v>
      </c>
      <c r="T1496" t="s">
        <v>46</v>
      </c>
      <c r="U1496" t="s">
        <v>38</v>
      </c>
      <c r="V1496">
        <v>3.7999999999999501E-3</v>
      </c>
      <c r="W1496">
        <v>2003</v>
      </c>
      <c r="X1496">
        <v>7</v>
      </c>
      <c r="Y1496">
        <v>3</v>
      </c>
    </row>
    <row r="1497" spans="1:25" x14ac:dyDescent="0.25">
      <c r="A1497">
        <v>10148</v>
      </c>
      <c r="B1497">
        <v>47</v>
      </c>
      <c r="C1497">
        <v>56.85</v>
      </c>
      <c r="D1497">
        <v>8</v>
      </c>
      <c r="E1497">
        <v>2671.95</v>
      </c>
      <c r="F1497" s="1">
        <v>37875</v>
      </c>
      <c r="G1497" t="s">
        <v>25</v>
      </c>
      <c r="H1497" t="s">
        <v>193</v>
      </c>
      <c r="I1497">
        <v>50</v>
      </c>
      <c r="J1497" t="s">
        <v>657</v>
      </c>
      <c r="K1497" t="s">
        <v>304</v>
      </c>
      <c r="L1497" t="s">
        <v>305</v>
      </c>
      <c r="M1497" t="s">
        <v>306</v>
      </c>
      <c r="N1497" t="s">
        <v>307</v>
      </c>
      <c r="O1497" t="s">
        <v>308</v>
      </c>
      <c r="P1497" t="s">
        <v>169</v>
      </c>
      <c r="Q1497" t="s">
        <v>309</v>
      </c>
      <c r="R1497" t="s">
        <v>101</v>
      </c>
      <c r="S1497" t="s">
        <v>102</v>
      </c>
      <c r="T1497" t="s">
        <v>310</v>
      </c>
      <c r="U1497" t="s">
        <v>38</v>
      </c>
      <c r="V1497">
        <v>-0.13700000000000001</v>
      </c>
      <c r="W1497">
        <v>2003</v>
      </c>
      <c r="X1497">
        <v>9</v>
      </c>
      <c r="Y1497">
        <v>3</v>
      </c>
    </row>
    <row r="1498" spans="1:25" x14ac:dyDescent="0.25">
      <c r="A1498">
        <v>10161</v>
      </c>
      <c r="B1498">
        <v>23</v>
      </c>
      <c r="C1498">
        <v>53.33</v>
      </c>
      <c r="D1498">
        <v>7</v>
      </c>
      <c r="E1498">
        <v>1226.5899999999999</v>
      </c>
      <c r="F1498" s="1">
        <v>37911</v>
      </c>
      <c r="G1498" t="s">
        <v>25</v>
      </c>
      <c r="H1498" t="s">
        <v>193</v>
      </c>
      <c r="I1498">
        <v>50</v>
      </c>
      <c r="J1498" t="s">
        <v>657</v>
      </c>
      <c r="K1498" t="s">
        <v>523</v>
      </c>
      <c r="L1498" t="s">
        <v>524</v>
      </c>
      <c r="M1498" t="s">
        <v>525</v>
      </c>
      <c r="N1498" t="s">
        <v>31</v>
      </c>
      <c r="O1498" t="s">
        <v>526</v>
      </c>
      <c r="P1498" t="s">
        <v>31</v>
      </c>
      <c r="Q1498" t="s">
        <v>527</v>
      </c>
      <c r="R1498" t="s">
        <v>347</v>
      </c>
      <c r="S1498" t="s">
        <v>45</v>
      </c>
      <c r="T1498" t="s">
        <v>528</v>
      </c>
      <c r="U1498" t="s">
        <v>38</v>
      </c>
      <c r="V1498">
        <v>-6.6600000000000006E-2</v>
      </c>
      <c r="W1498">
        <v>2003</v>
      </c>
      <c r="X1498">
        <v>10</v>
      </c>
      <c r="Y1498">
        <v>4</v>
      </c>
    </row>
    <row r="1499" spans="1:25" x14ac:dyDescent="0.25">
      <c r="A1499">
        <v>10172</v>
      </c>
      <c r="B1499">
        <v>34</v>
      </c>
      <c r="C1499">
        <v>42.76</v>
      </c>
      <c r="D1499">
        <v>5</v>
      </c>
      <c r="E1499">
        <v>1453.84</v>
      </c>
      <c r="F1499" s="1">
        <v>37930</v>
      </c>
      <c r="G1499" t="s">
        <v>25</v>
      </c>
      <c r="H1499" t="s">
        <v>193</v>
      </c>
      <c r="I1499">
        <v>50</v>
      </c>
      <c r="J1499" t="s">
        <v>657</v>
      </c>
      <c r="K1499" t="s">
        <v>116</v>
      </c>
      <c r="L1499" t="s">
        <v>117</v>
      </c>
      <c r="M1499" t="s">
        <v>118</v>
      </c>
      <c r="N1499" t="s">
        <v>31</v>
      </c>
      <c r="O1499" t="s">
        <v>119</v>
      </c>
      <c r="P1499" t="s">
        <v>120</v>
      </c>
      <c r="Q1499" t="s">
        <v>121</v>
      </c>
      <c r="R1499" t="s">
        <v>35</v>
      </c>
      <c r="S1499" t="s">
        <v>36</v>
      </c>
      <c r="T1499" t="s">
        <v>122</v>
      </c>
      <c r="U1499" t="s">
        <v>38</v>
      </c>
      <c r="V1499">
        <v>0.14480000000000001</v>
      </c>
      <c r="W1499">
        <v>2003</v>
      </c>
      <c r="X1499">
        <v>11</v>
      </c>
      <c r="Y1499">
        <v>4</v>
      </c>
    </row>
    <row r="1500" spans="1:25" x14ac:dyDescent="0.25">
      <c r="A1500">
        <v>10181</v>
      </c>
      <c r="B1500">
        <v>34</v>
      </c>
      <c r="C1500">
        <v>53.83</v>
      </c>
      <c r="D1500">
        <v>1</v>
      </c>
      <c r="E1500">
        <v>1830.22</v>
      </c>
      <c r="F1500" s="1">
        <v>37937</v>
      </c>
      <c r="G1500" t="s">
        <v>25</v>
      </c>
      <c r="H1500" t="s">
        <v>193</v>
      </c>
      <c r="I1500">
        <v>50</v>
      </c>
      <c r="J1500" t="s">
        <v>657</v>
      </c>
      <c r="K1500" t="s">
        <v>78</v>
      </c>
      <c r="L1500" t="s">
        <v>79</v>
      </c>
      <c r="M1500" t="s">
        <v>80</v>
      </c>
      <c r="N1500" t="s">
        <v>31</v>
      </c>
      <c r="O1500" t="s">
        <v>81</v>
      </c>
      <c r="P1500" t="s">
        <v>31</v>
      </c>
      <c r="Q1500" t="s">
        <v>82</v>
      </c>
      <c r="R1500" t="s">
        <v>83</v>
      </c>
      <c r="S1500" t="s">
        <v>45</v>
      </c>
      <c r="T1500" t="s">
        <v>84</v>
      </c>
      <c r="U1500" t="s">
        <v>38</v>
      </c>
      <c r="V1500">
        <v>-7.6600000000000001E-2</v>
      </c>
      <c r="W1500">
        <v>2003</v>
      </c>
      <c r="X1500">
        <v>11</v>
      </c>
      <c r="Y1500">
        <v>4</v>
      </c>
    </row>
    <row r="1501" spans="1:25" x14ac:dyDescent="0.25">
      <c r="A1501">
        <v>10192</v>
      </c>
      <c r="B1501">
        <v>47</v>
      </c>
      <c r="C1501">
        <v>53.83</v>
      </c>
      <c r="D1501">
        <v>6</v>
      </c>
      <c r="E1501">
        <v>2530.0100000000002</v>
      </c>
      <c r="F1501" s="1">
        <v>37945</v>
      </c>
      <c r="G1501" t="s">
        <v>25</v>
      </c>
      <c r="H1501" t="s">
        <v>193</v>
      </c>
      <c r="I1501">
        <v>50</v>
      </c>
      <c r="J1501" t="s">
        <v>657</v>
      </c>
      <c r="K1501" t="s">
        <v>292</v>
      </c>
      <c r="L1501" t="s">
        <v>293</v>
      </c>
      <c r="M1501" t="s">
        <v>294</v>
      </c>
      <c r="N1501" t="s">
        <v>31</v>
      </c>
      <c r="O1501" t="s">
        <v>295</v>
      </c>
      <c r="P1501" t="s">
        <v>296</v>
      </c>
      <c r="Q1501" t="s">
        <v>297</v>
      </c>
      <c r="R1501" t="s">
        <v>35</v>
      </c>
      <c r="S1501" t="s">
        <v>36</v>
      </c>
      <c r="T1501" t="s">
        <v>298</v>
      </c>
      <c r="U1501" t="s">
        <v>38</v>
      </c>
      <c r="V1501">
        <v>-7.6600000000000001E-2</v>
      </c>
      <c r="W1501">
        <v>2003</v>
      </c>
      <c r="X1501">
        <v>11</v>
      </c>
      <c r="Y1501">
        <v>4</v>
      </c>
    </row>
    <row r="1502" spans="1:25" x14ac:dyDescent="0.25">
      <c r="A1502">
        <v>10204</v>
      </c>
      <c r="B1502">
        <v>45</v>
      </c>
      <c r="C1502">
        <v>49.81</v>
      </c>
      <c r="D1502">
        <v>12</v>
      </c>
      <c r="E1502">
        <v>2241.4499999999998</v>
      </c>
      <c r="F1502" s="1">
        <v>37957</v>
      </c>
      <c r="G1502" t="s">
        <v>25</v>
      </c>
      <c r="H1502" t="s">
        <v>193</v>
      </c>
      <c r="I1502">
        <v>50</v>
      </c>
      <c r="J1502" t="s">
        <v>657</v>
      </c>
      <c r="K1502" t="s">
        <v>500</v>
      </c>
      <c r="L1502" t="s">
        <v>501</v>
      </c>
      <c r="M1502" t="s">
        <v>502</v>
      </c>
      <c r="N1502" t="s">
        <v>503</v>
      </c>
      <c r="O1502" t="s">
        <v>32</v>
      </c>
      <c r="P1502" t="s">
        <v>33</v>
      </c>
      <c r="Q1502" t="s">
        <v>34</v>
      </c>
      <c r="R1502" t="s">
        <v>35</v>
      </c>
      <c r="S1502" t="s">
        <v>36</v>
      </c>
      <c r="T1502" t="s">
        <v>504</v>
      </c>
      <c r="U1502" t="s">
        <v>38</v>
      </c>
      <c r="V1502">
        <v>3.7999999999999501E-3</v>
      </c>
      <c r="W1502">
        <v>2003</v>
      </c>
      <c r="X1502">
        <v>12</v>
      </c>
      <c r="Y1502">
        <v>4</v>
      </c>
    </row>
    <row r="1503" spans="1:25" x14ac:dyDescent="0.25">
      <c r="A1503">
        <v>10212</v>
      </c>
      <c r="B1503">
        <v>45</v>
      </c>
      <c r="C1503">
        <v>53.33</v>
      </c>
      <c r="D1503">
        <v>5</v>
      </c>
      <c r="E1503">
        <v>2399.85</v>
      </c>
      <c r="F1503" s="1">
        <v>38002</v>
      </c>
      <c r="G1503" t="s">
        <v>25</v>
      </c>
      <c r="H1503" t="s">
        <v>193</v>
      </c>
      <c r="I1503">
        <v>50</v>
      </c>
      <c r="J1503" t="s">
        <v>657</v>
      </c>
      <c r="K1503" t="s">
        <v>186</v>
      </c>
      <c r="L1503" t="s">
        <v>187</v>
      </c>
      <c r="M1503" t="s">
        <v>188</v>
      </c>
      <c r="N1503" t="s">
        <v>31</v>
      </c>
      <c r="O1503" t="s">
        <v>189</v>
      </c>
      <c r="P1503" t="s">
        <v>31</v>
      </c>
      <c r="Q1503" t="s">
        <v>190</v>
      </c>
      <c r="R1503" t="s">
        <v>191</v>
      </c>
      <c r="S1503" t="s">
        <v>45</v>
      </c>
      <c r="T1503" t="s">
        <v>192</v>
      </c>
      <c r="U1503" t="s">
        <v>38</v>
      </c>
      <c r="V1503">
        <v>-6.6600000000000006E-2</v>
      </c>
      <c r="W1503">
        <v>2004</v>
      </c>
      <c r="X1503">
        <v>1</v>
      </c>
      <c r="Y1503">
        <v>1</v>
      </c>
    </row>
    <row r="1504" spans="1:25" x14ac:dyDescent="0.25">
      <c r="A1504">
        <v>10226</v>
      </c>
      <c r="B1504">
        <v>36</v>
      </c>
      <c r="C1504">
        <v>43.27</v>
      </c>
      <c r="D1504">
        <v>3</v>
      </c>
      <c r="E1504">
        <v>1557.72</v>
      </c>
      <c r="F1504" s="1">
        <v>38043</v>
      </c>
      <c r="G1504" t="s">
        <v>25</v>
      </c>
      <c r="H1504" t="s">
        <v>193</v>
      </c>
      <c r="I1504">
        <v>50</v>
      </c>
      <c r="J1504" t="s">
        <v>657</v>
      </c>
      <c r="K1504" t="s">
        <v>382</v>
      </c>
      <c r="L1504" t="s">
        <v>383</v>
      </c>
      <c r="M1504" t="s">
        <v>384</v>
      </c>
      <c r="N1504" t="s">
        <v>31</v>
      </c>
      <c r="O1504" t="s">
        <v>385</v>
      </c>
      <c r="P1504" t="s">
        <v>58</v>
      </c>
      <c r="Q1504" t="s">
        <v>386</v>
      </c>
      <c r="R1504" t="s">
        <v>35</v>
      </c>
      <c r="S1504" t="s">
        <v>36</v>
      </c>
      <c r="T1504" t="s">
        <v>387</v>
      </c>
      <c r="U1504" t="s">
        <v>38</v>
      </c>
      <c r="V1504">
        <v>0.1346</v>
      </c>
      <c r="W1504">
        <v>2004</v>
      </c>
      <c r="X1504">
        <v>2</v>
      </c>
      <c r="Y1504">
        <v>1</v>
      </c>
    </row>
    <row r="1505" spans="1:25" x14ac:dyDescent="0.25">
      <c r="A1505">
        <v>10241</v>
      </c>
      <c r="B1505">
        <v>21</v>
      </c>
      <c r="C1505">
        <v>40.25</v>
      </c>
      <c r="D1505">
        <v>10</v>
      </c>
      <c r="E1505">
        <v>845.25</v>
      </c>
      <c r="F1505" s="1">
        <v>38090</v>
      </c>
      <c r="G1505" t="s">
        <v>25</v>
      </c>
      <c r="H1505" t="s">
        <v>193</v>
      </c>
      <c r="I1505">
        <v>50</v>
      </c>
      <c r="J1505" t="s">
        <v>657</v>
      </c>
      <c r="K1505" t="s">
        <v>560</v>
      </c>
      <c r="L1505" t="s">
        <v>561</v>
      </c>
      <c r="M1505" t="s">
        <v>562</v>
      </c>
      <c r="N1505" t="s">
        <v>31</v>
      </c>
      <c r="O1505" t="s">
        <v>563</v>
      </c>
      <c r="P1505" t="s">
        <v>31</v>
      </c>
      <c r="Q1505" t="s">
        <v>564</v>
      </c>
      <c r="R1505" t="s">
        <v>44</v>
      </c>
      <c r="S1505" t="s">
        <v>45</v>
      </c>
      <c r="T1505" t="s">
        <v>565</v>
      </c>
      <c r="U1505" t="s">
        <v>38</v>
      </c>
      <c r="V1505">
        <v>0.19500000000000001</v>
      </c>
      <c r="W1505">
        <v>2004</v>
      </c>
      <c r="X1505">
        <v>4</v>
      </c>
      <c r="Y1505">
        <v>2</v>
      </c>
    </row>
    <row r="1506" spans="1:25" x14ac:dyDescent="0.25">
      <c r="A1506">
        <v>10266</v>
      </c>
      <c r="B1506">
        <v>28</v>
      </c>
      <c r="C1506">
        <v>48.3</v>
      </c>
      <c r="D1506">
        <v>1</v>
      </c>
      <c r="E1506">
        <v>1352.4</v>
      </c>
      <c r="F1506" s="1">
        <v>38174</v>
      </c>
      <c r="G1506" t="s">
        <v>25</v>
      </c>
      <c r="H1506" t="s">
        <v>193</v>
      </c>
      <c r="I1506">
        <v>50</v>
      </c>
      <c r="J1506" t="s">
        <v>657</v>
      </c>
      <c r="K1506" t="s">
        <v>477</v>
      </c>
      <c r="L1506" t="s">
        <v>478</v>
      </c>
      <c r="M1506" t="s">
        <v>479</v>
      </c>
      <c r="N1506" t="s">
        <v>31</v>
      </c>
      <c r="O1506" t="s">
        <v>480</v>
      </c>
      <c r="P1506" t="s">
        <v>31</v>
      </c>
      <c r="Q1506" t="s">
        <v>481</v>
      </c>
      <c r="R1506" t="s">
        <v>273</v>
      </c>
      <c r="S1506" t="s">
        <v>45</v>
      </c>
      <c r="T1506" t="s">
        <v>482</v>
      </c>
      <c r="U1506" t="s">
        <v>38</v>
      </c>
      <c r="V1506">
        <v>3.40000000000001E-2</v>
      </c>
      <c r="W1506">
        <v>2004</v>
      </c>
      <c r="X1506">
        <v>7</v>
      </c>
      <c r="Y1506">
        <v>3</v>
      </c>
    </row>
    <row r="1507" spans="1:25" x14ac:dyDescent="0.25">
      <c r="A1507">
        <v>10278</v>
      </c>
      <c r="B1507">
        <v>35</v>
      </c>
      <c r="C1507">
        <v>45.28</v>
      </c>
      <c r="D1507">
        <v>1</v>
      </c>
      <c r="E1507">
        <v>1584.8</v>
      </c>
      <c r="F1507" s="1">
        <v>38205</v>
      </c>
      <c r="G1507" t="s">
        <v>25</v>
      </c>
      <c r="H1507" t="s">
        <v>193</v>
      </c>
      <c r="I1507">
        <v>50</v>
      </c>
      <c r="J1507" t="s">
        <v>657</v>
      </c>
      <c r="K1507" t="s">
        <v>568</v>
      </c>
      <c r="L1507" t="s">
        <v>569</v>
      </c>
      <c r="M1507" t="s">
        <v>570</v>
      </c>
      <c r="N1507" t="s">
        <v>31</v>
      </c>
      <c r="O1507" t="s">
        <v>571</v>
      </c>
      <c r="P1507" t="s">
        <v>572</v>
      </c>
      <c r="Q1507" t="s">
        <v>573</v>
      </c>
      <c r="R1507" t="s">
        <v>35</v>
      </c>
      <c r="S1507" t="s">
        <v>36</v>
      </c>
      <c r="T1507" t="s">
        <v>574</v>
      </c>
      <c r="U1507" t="s">
        <v>38</v>
      </c>
      <c r="V1507">
        <v>9.4399999999999998E-2</v>
      </c>
      <c r="W1507">
        <v>2004</v>
      </c>
      <c r="X1507">
        <v>8</v>
      </c>
      <c r="Y1507">
        <v>3</v>
      </c>
    </row>
    <row r="1508" spans="1:25" x14ac:dyDescent="0.25">
      <c r="A1508">
        <v>10288</v>
      </c>
      <c r="B1508">
        <v>50</v>
      </c>
      <c r="C1508">
        <v>52.32</v>
      </c>
      <c r="D1508">
        <v>13</v>
      </c>
      <c r="E1508">
        <v>2616</v>
      </c>
      <c r="F1508" s="1">
        <v>38231</v>
      </c>
      <c r="G1508" t="s">
        <v>25</v>
      </c>
      <c r="H1508" t="s">
        <v>193</v>
      </c>
      <c r="I1508">
        <v>50</v>
      </c>
      <c r="J1508" t="s">
        <v>657</v>
      </c>
      <c r="K1508" t="s">
        <v>443</v>
      </c>
      <c r="L1508" t="s">
        <v>444</v>
      </c>
      <c r="M1508" t="s">
        <v>445</v>
      </c>
      <c r="N1508" t="s">
        <v>446</v>
      </c>
      <c r="O1508" t="s">
        <v>210</v>
      </c>
      <c r="P1508" t="s">
        <v>31</v>
      </c>
      <c r="Q1508" t="s">
        <v>447</v>
      </c>
      <c r="R1508" t="s">
        <v>210</v>
      </c>
      <c r="S1508" t="s">
        <v>102</v>
      </c>
      <c r="T1508" t="s">
        <v>448</v>
      </c>
      <c r="U1508" t="s">
        <v>38</v>
      </c>
      <c r="V1508">
        <v>-4.6399999999999997E-2</v>
      </c>
      <c r="W1508">
        <v>2004</v>
      </c>
      <c r="X1508">
        <v>9</v>
      </c>
      <c r="Y1508">
        <v>3</v>
      </c>
    </row>
    <row r="1509" spans="1:25" x14ac:dyDescent="0.25">
      <c r="A1509">
        <v>10301</v>
      </c>
      <c r="B1509">
        <v>22</v>
      </c>
      <c r="C1509">
        <v>51.32</v>
      </c>
      <c r="D1509">
        <v>3</v>
      </c>
      <c r="E1509">
        <v>1129.04</v>
      </c>
      <c r="F1509" s="1">
        <v>37899</v>
      </c>
      <c r="G1509" t="s">
        <v>25</v>
      </c>
      <c r="H1509" t="s">
        <v>193</v>
      </c>
      <c r="I1509">
        <v>50</v>
      </c>
      <c r="J1509" t="s">
        <v>657</v>
      </c>
      <c r="K1509" t="s">
        <v>575</v>
      </c>
      <c r="L1509" t="s">
        <v>576</v>
      </c>
      <c r="M1509" t="s">
        <v>577</v>
      </c>
      <c r="N1509" t="s">
        <v>31</v>
      </c>
      <c r="O1509" t="s">
        <v>578</v>
      </c>
      <c r="P1509" t="s">
        <v>31</v>
      </c>
      <c r="Q1509" t="s">
        <v>579</v>
      </c>
      <c r="R1509" t="s">
        <v>83</v>
      </c>
      <c r="S1509" t="s">
        <v>45</v>
      </c>
      <c r="T1509" t="s">
        <v>580</v>
      </c>
      <c r="U1509" t="s">
        <v>38</v>
      </c>
      <c r="V1509">
        <v>-2.64E-2</v>
      </c>
      <c r="W1509">
        <v>2003</v>
      </c>
      <c r="X1509">
        <v>10</v>
      </c>
      <c r="Y1509">
        <v>4</v>
      </c>
    </row>
    <row r="1510" spans="1:25" x14ac:dyDescent="0.25">
      <c r="A1510">
        <v>10311</v>
      </c>
      <c r="B1510">
        <v>45</v>
      </c>
      <c r="C1510">
        <v>49.3</v>
      </c>
      <c r="D1510">
        <v>8</v>
      </c>
      <c r="E1510">
        <v>2218.5</v>
      </c>
      <c r="F1510" s="1">
        <v>38276</v>
      </c>
      <c r="G1510" t="s">
        <v>25</v>
      </c>
      <c r="H1510" t="s">
        <v>193</v>
      </c>
      <c r="I1510">
        <v>50</v>
      </c>
      <c r="J1510" t="s">
        <v>657</v>
      </c>
      <c r="K1510" t="s">
        <v>186</v>
      </c>
      <c r="L1510" t="s">
        <v>187</v>
      </c>
      <c r="M1510" t="s">
        <v>188</v>
      </c>
      <c r="N1510" t="s">
        <v>31</v>
      </c>
      <c r="O1510" t="s">
        <v>189</v>
      </c>
      <c r="P1510" t="s">
        <v>31</v>
      </c>
      <c r="Q1510" t="s">
        <v>190</v>
      </c>
      <c r="R1510" t="s">
        <v>191</v>
      </c>
      <c r="S1510" t="s">
        <v>45</v>
      </c>
      <c r="T1510" t="s">
        <v>192</v>
      </c>
      <c r="U1510" t="s">
        <v>38</v>
      </c>
      <c r="V1510">
        <v>1.4000000000000099E-2</v>
      </c>
      <c r="W1510">
        <v>2004</v>
      </c>
      <c r="X1510">
        <v>10</v>
      </c>
      <c r="Y1510">
        <v>4</v>
      </c>
    </row>
    <row r="1511" spans="1:25" x14ac:dyDescent="0.25">
      <c r="A1511">
        <v>10321</v>
      </c>
      <c r="B1511">
        <v>48</v>
      </c>
      <c r="C1511">
        <v>42.26</v>
      </c>
      <c r="D1511">
        <v>5</v>
      </c>
      <c r="E1511">
        <v>2028.48</v>
      </c>
      <c r="F1511" s="1">
        <v>38295</v>
      </c>
      <c r="G1511" t="s">
        <v>25</v>
      </c>
      <c r="H1511" t="s">
        <v>193</v>
      </c>
      <c r="I1511">
        <v>50</v>
      </c>
      <c r="J1511" t="s">
        <v>657</v>
      </c>
      <c r="K1511" t="s">
        <v>172</v>
      </c>
      <c r="L1511" t="s">
        <v>173</v>
      </c>
      <c r="M1511" t="s">
        <v>174</v>
      </c>
      <c r="N1511" t="s">
        <v>31</v>
      </c>
      <c r="O1511" t="s">
        <v>175</v>
      </c>
      <c r="P1511" t="s">
        <v>133</v>
      </c>
      <c r="Q1511" t="s">
        <v>176</v>
      </c>
      <c r="R1511" t="s">
        <v>35</v>
      </c>
      <c r="S1511" t="s">
        <v>36</v>
      </c>
      <c r="T1511" t="s">
        <v>177</v>
      </c>
      <c r="U1511" t="s">
        <v>38</v>
      </c>
      <c r="V1511">
        <v>0.15479999999999999</v>
      </c>
      <c r="W1511">
        <v>2004</v>
      </c>
      <c r="X1511">
        <v>11</v>
      </c>
      <c r="Y1511">
        <v>4</v>
      </c>
    </row>
    <row r="1512" spans="1:25" x14ac:dyDescent="0.25">
      <c r="A1512">
        <v>10332</v>
      </c>
      <c r="B1512">
        <v>20</v>
      </c>
      <c r="C1512">
        <v>87.96</v>
      </c>
      <c r="D1512">
        <v>5</v>
      </c>
      <c r="E1512">
        <v>1759.2</v>
      </c>
      <c r="F1512" s="1">
        <v>38308</v>
      </c>
      <c r="G1512" t="s">
        <v>25</v>
      </c>
      <c r="H1512" t="s">
        <v>193</v>
      </c>
      <c r="I1512">
        <v>50</v>
      </c>
      <c r="J1512" t="s">
        <v>657</v>
      </c>
      <c r="K1512" t="s">
        <v>517</v>
      </c>
      <c r="L1512" t="s">
        <v>518</v>
      </c>
      <c r="M1512" t="s">
        <v>519</v>
      </c>
      <c r="N1512" t="s">
        <v>31</v>
      </c>
      <c r="O1512" t="s">
        <v>520</v>
      </c>
      <c r="P1512" t="s">
        <v>31</v>
      </c>
      <c r="Q1512" t="s">
        <v>521</v>
      </c>
      <c r="R1512" t="s">
        <v>183</v>
      </c>
      <c r="S1512" t="s">
        <v>45</v>
      </c>
      <c r="T1512" t="s">
        <v>522</v>
      </c>
      <c r="U1512" t="s">
        <v>38</v>
      </c>
      <c r="V1512">
        <v>-0.75919999999999999</v>
      </c>
      <c r="W1512">
        <v>2004</v>
      </c>
      <c r="X1512">
        <v>11</v>
      </c>
      <c r="Y1512">
        <v>4</v>
      </c>
    </row>
    <row r="1513" spans="1:25" x14ac:dyDescent="0.25">
      <c r="A1513">
        <v>10343</v>
      </c>
      <c r="B1513">
        <v>27</v>
      </c>
      <c r="C1513">
        <v>36.21</v>
      </c>
      <c r="D1513">
        <v>6</v>
      </c>
      <c r="E1513">
        <v>977.67</v>
      </c>
      <c r="F1513" s="1">
        <v>38315</v>
      </c>
      <c r="G1513" t="s">
        <v>25</v>
      </c>
      <c r="H1513" t="s">
        <v>193</v>
      </c>
      <c r="I1513">
        <v>50</v>
      </c>
      <c r="J1513" t="s">
        <v>657</v>
      </c>
      <c r="K1513" t="s">
        <v>39</v>
      </c>
      <c r="L1513" t="s">
        <v>40</v>
      </c>
      <c r="M1513" t="s">
        <v>41</v>
      </c>
      <c r="N1513" t="s">
        <v>31</v>
      </c>
      <c r="O1513" t="s">
        <v>42</v>
      </c>
      <c r="P1513" t="s">
        <v>31</v>
      </c>
      <c r="Q1513" t="s">
        <v>43</v>
      </c>
      <c r="R1513" t="s">
        <v>44</v>
      </c>
      <c r="S1513" t="s">
        <v>45</v>
      </c>
      <c r="T1513" t="s">
        <v>46</v>
      </c>
      <c r="U1513" t="s">
        <v>38</v>
      </c>
      <c r="V1513">
        <v>0.27579999999999999</v>
      </c>
      <c r="W1513">
        <v>2004</v>
      </c>
      <c r="X1513">
        <v>11</v>
      </c>
      <c r="Y1513">
        <v>4</v>
      </c>
    </row>
    <row r="1514" spans="1:25" x14ac:dyDescent="0.25">
      <c r="A1514">
        <v>10367</v>
      </c>
      <c r="B1514">
        <v>38</v>
      </c>
      <c r="C1514">
        <v>38.5</v>
      </c>
      <c r="D1514">
        <v>11</v>
      </c>
      <c r="E1514">
        <v>1463</v>
      </c>
      <c r="F1514" s="1">
        <v>38364</v>
      </c>
      <c r="G1514" t="s">
        <v>432</v>
      </c>
      <c r="H1514" t="s">
        <v>193</v>
      </c>
      <c r="I1514">
        <v>50</v>
      </c>
      <c r="J1514" t="s">
        <v>657</v>
      </c>
      <c r="K1514" t="s">
        <v>54</v>
      </c>
      <c r="L1514" t="s">
        <v>55</v>
      </c>
      <c r="M1514" t="s">
        <v>56</v>
      </c>
      <c r="N1514" t="s">
        <v>31</v>
      </c>
      <c r="O1514" t="s">
        <v>57</v>
      </c>
      <c r="P1514" t="s">
        <v>58</v>
      </c>
      <c r="Q1514" t="s">
        <v>59</v>
      </c>
      <c r="R1514" t="s">
        <v>35</v>
      </c>
      <c r="S1514" t="s">
        <v>36</v>
      </c>
      <c r="T1514" t="s">
        <v>60</v>
      </c>
      <c r="U1514" t="s">
        <v>38</v>
      </c>
      <c r="V1514">
        <v>0.23</v>
      </c>
      <c r="W1514">
        <v>2005</v>
      </c>
      <c r="X1514">
        <v>1</v>
      </c>
      <c r="Y1514">
        <v>1</v>
      </c>
    </row>
    <row r="1515" spans="1:25" x14ac:dyDescent="0.25">
      <c r="A1515">
        <v>10379</v>
      </c>
      <c r="B1515">
        <v>32</v>
      </c>
      <c r="C1515">
        <v>100</v>
      </c>
      <c r="D1515">
        <v>3</v>
      </c>
      <c r="E1515">
        <v>3970.56</v>
      </c>
      <c r="F1515" s="1">
        <v>38393</v>
      </c>
      <c r="G1515" t="s">
        <v>25</v>
      </c>
      <c r="H1515" t="s">
        <v>193</v>
      </c>
      <c r="I1515">
        <v>50</v>
      </c>
      <c r="J1515" t="s">
        <v>657</v>
      </c>
      <c r="K1515" t="s">
        <v>186</v>
      </c>
      <c r="L1515" t="s">
        <v>187</v>
      </c>
      <c r="M1515" t="s">
        <v>188</v>
      </c>
      <c r="N1515" t="s">
        <v>31</v>
      </c>
      <c r="O1515" t="s">
        <v>189</v>
      </c>
      <c r="P1515" t="s">
        <v>31</v>
      </c>
      <c r="Q1515" t="s">
        <v>190</v>
      </c>
      <c r="R1515" t="s">
        <v>191</v>
      </c>
      <c r="S1515" t="s">
        <v>45</v>
      </c>
      <c r="T1515" t="s">
        <v>192</v>
      </c>
      <c r="U1515" t="s">
        <v>53</v>
      </c>
      <c r="V1515">
        <v>-1</v>
      </c>
      <c r="W1515">
        <v>2005</v>
      </c>
      <c r="X1515">
        <v>2</v>
      </c>
      <c r="Y1515">
        <v>1</v>
      </c>
    </row>
    <row r="1516" spans="1:25" x14ac:dyDescent="0.25">
      <c r="A1516">
        <v>10407</v>
      </c>
      <c r="B1516">
        <v>64</v>
      </c>
      <c r="C1516">
        <v>40.25</v>
      </c>
      <c r="D1516">
        <v>10</v>
      </c>
      <c r="E1516">
        <v>2576</v>
      </c>
      <c r="F1516" s="1">
        <v>38464</v>
      </c>
      <c r="G1516" t="s">
        <v>425</v>
      </c>
      <c r="H1516" t="s">
        <v>193</v>
      </c>
      <c r="I1516">
        <v>50</v>
      </c>
      <c r="J1516" t="s">
        <v>657</v>
      </c>
      <c r="K1516" t="s">
        <v>420</v>
      </c>
      <c r="L1516" t="s">
        <v>421</v>
      </c>
      <c r="M1516" t="s">
        <v>422</v>
      </c>
      <c r="N1516" t="s">
        <v>31</v>
      </c>
      <c r="O1516" t="s">
        <v>423</v>
      </c>
      <c r="P1516" t="s">
        <v>58</v>
      </c>
      <c r="Q1516" t="s">
        <v>70</v>
      </c>
      <c r="R1516" t="s">
        <v>35</v>
      </c>
      <c r="S1516" t="s">
        <v>36</v>
      </c>
      <c r="T1516" t="s">
        <v>424</v>
      </c>
      <c r="U1516" t="s">
        <v>38</v>
      </c>
      <c r="V1516">
        <v>0.19500000000000001</v>
      </c>
      <c r="W1516">
        <v>2005</v>
      </c>
      <c r="X1516">
        <v>4</v>
      </c>
      <c r="Y1516">
        <v>2</v>
      </c>
    </row>
    <row r="1517" spans="1:25" x14ac:dyDescent="0.25">
      <c r="A1517">
        <v>10420</v>
      </c>
      <c r="B1517">
        <v>37</v>
      </c>
      <c r="C1517">
        <v>60.37</v>
      </c>
      <c r="D1517">
        <v>13</v>
      </c>
      <c r="E1517">
        <v>2233.69</v>
      </c>
      <c r="F1517" s="1">
        <v>38501</v>
      </c>
      <c r="G1517" t="s">
        <v>318</v>
      </c>
      <c r="H1517" t="s">
        <v>193</v>
      </c>
      <c r="I1517">
        <v>50</v>
      </c>
      <c r="J1517" t="s">
        <v>657</v>
      </c>
      <c r="K1517" t="s">
        <v>164</v>
      </c>
      <c r="L1517" t="s">
        <v>165</v>
      </c>
      <c r="M1517" t="s">
        <v>166</v>
      </c>
      <c r="N1517" t="s">
        <v>167</v>
      </c>
      <c r="O1517" t="s">
        <v>168</v>
      </c>
      <c r="P1517" t="s">
        <v>169</v>
      </c>
      <c r="Q1517" t="s">
        <v>170</v>
      </c>
      <c r="R1517" t="s">
        <v>101</v>
      </c>
      <c r="S1517" t="s">
        <v>102</v>
      </c>
      <c r="T1517" t="s">
        <v>171</v>
      </c>
      <c r="U1517" t="s">
        <v>38</v>
      </c>
      <c r="V1517">
        <v>-0.2074</v>
      </c>
      <c r="W1517">
        <v>2005</v>
      </c>
      <c r="X1517">
        <v>5</v>
      </c>
      <c r="Y1517">
        <v>2</v>
      </c>
    </row>
    <row r="1518" spans="1:25" x14ac:dyDescent="0.25">
      <c r="A1518">
        <v>10106</v>
      </c>
      <c r="B1518">
        <v>28</v>
      </c>
      <c r="C1518">
        <v>88.63</v>
      </c>
      <c r="D1518">
        <v>4</v>
      </c>
      <c r="E1518">
        <v>2481.64</v>
      </c>
      <c r="F1518" s="1">
        <v>37669</v>
      </c>
      <c r="G1518" t="s">
        <v>25</v>
      </c>
      <c r="H1518" t="s">
        <v>597</v>
      </c>
      <c r="I1518">
        <v>109</v>
      </c>
      <c r="J1518" t="s">
        <v>658</v>
      </c>
      <c r="K1518" t="s">
        <v>583</v>
      </c>
      <c r="L1518" t="s">
        <v>584</v>
      </c>
      <c r="M1518" t="s">
        <v>585</v>
      </c>
      <c r="N1518" t="s">
        <v>31</v>
      </c>
      <c r="O1518" t="s">
        <v>586</v>
      </c>
      <c r="P1518" t="s">
        <v>31</v>
      </c>
      <c r="Q1518" t="s">
        <v>587</v>
      </c>
      <c r="R1518" t="s">
        <v>273</v>
      </c>
      <c r="S1518" t="s">
        <v>45</v>
      </c>
      <c r="T1518" t="s">
        <v>588</v>
      </c>
      <c r="U1518" t="s">
        <v>38</v>
      </c>
      <c r="V1518">
        <v>0.186880733944954</v>
      </c>
      <c r="W1518">
        <v>2003</v>
      </c>
      <c r="X1518">
        <v>2</v>
      </c>
      <c r="Y1518">
        <v>1</v>
      </c>
    </row>
    <row r="1519" spans="1:25" x14ac:dyDescent="0.25">
      <c r="A1519">
        <v>10120</v>
      </c>
      <c r="B1519">
        <v>39</v>
      </c>
      <c r="C1519">
        <v>100</v>
      </c>
      <c r="D1519">
        <v>10</v>
      </c>
      <c r="E1519">
        <v>4651.53</v>
      </c>
      <c r="F1519" s="1">
        <v>37740</v>
      </c>
      <c r="G1519" t="s">
        <v>25</v>
      </c>
      <c r="H1519" t="s">
        <v>597</v>
      </c>
      <c r="I1519">
        <v>109</v>
      </c>
      <c r="J1519" t="s">
        <v>658</v>
      </c>
      <c r="K1519" t="s">
        <v>94</v>
      </c>
      <c r="L1519" t="s">
        <v>95</v>
      </c>
      <c r="M1519" t="s">
        <v>96</v>
      </c>
      <c r="N1519" t="s">
        <v>97</v>
      </c>
      <c r="O1519" t="s">
        <v>98</v>
      </c>
      <c r="P1519" t="s">
        <v>99</v>
      </c>
      <c r="Q1519" t="s">
        <v>100</v>
      </c>
      <c r="R1519" t="s">
        <v>101</v>
      </c>
      <c r="S1519" t="s">
        <v>102</v>
      </c>
      <c r="T1519" t="s">
        <v>103</v>
      </c>
      <c r="U1519" t="s">
        <v>53</v>
      </c>
      <c r="V1519">
        <v>8.2568807339449601E-2</v>
      </c>
      <c r="W1519">
        <v>2003</v>
      </c>
      <c r="X1519">
        <v>4</v>
      </c>
      <c r="Y1519">
        <v>2</v>
      </c>
    </row>
    <row r="1520" spans="1:25" x14ac:dyDescent="0.25">
      <c r="A1520">
        <v>10133</v>
      </c>
      <c r="B1520">
        <v>41</v>
      </c>
      <c r="C1520">
        <v>94.1</v>
      </c>
      <c r="D1520">
        <v>5</v>
      </c>
      <c r="E1520">
        <v>3858.1</v>
      </c>
      <c r="F1520" s="1">
        <v>37799</v>
      </c>
      <c r="G1520" t="s">
        <v>25</v>
      </c>
      <c r="H1520" t="s">
        <v>597</v>
      </c>
      <c r="I1520">
        <v>109</v>
      </c>
      <c r="J1520" t="s">
        <v>658</v>
      </c>
      <c r="K1520" t="s">
        <v>186</v>
      </c>
      <c r="L1520" t="s">
        <v>187</v>
      </c>
      <c r="M1520" t="s">
        <v>188</v>
      </c>
      <c r="N1520" t="s">
        <v>31</v>
      </c>
      <c r="O1520" t="s">
        <v>189</v>
      </c>
      <c r="P1520" t="s">
        <v>31</v>
      </c>
      <c r="Q1520" t="s">
        <v>190</v>
      </c>
      <c r="R1520" t="s">
        <v>191</v>
      </c>
      <c r="S1520" t="s">
        <v>45</v>
      </c>
      <c r="T1520" t="s">
        <v>192</v>
      </c>
      <c r="U1520" t="s">
        <v>53</v>
      </c>
      <c r="V1520">
        <v>0.136697247706422</v>
      </c>
      <c r="W1520">
        <v>2003</v>
      </c>
      <c r="X1520">
        <v>6</v>
      </c>
      <c r="Y1520">
        <v>2</v>
      </c>
    </row>
    <row r="1521" spans="1:25" x14ac:dyDescent="0.25">
      <c r="A1521">
        <v>10145</v>
      </c>
      <c r="B1521">
        <v>40</v>
      </c>
      <c r="C1521">
        <v>87.54</v>
      </c>
      <c r="D1521">
        <v>16</v>
      </c>
      <c r="E1521">
        <v>3501.6</v>
      </c>
      <c r="F1521" s="1">
        <v>37858</v>
      </c>
      <c r="G1521" t="s">
        <v>25</v>
      </c>
      <c r="H1521" t="s">
        <v>597</v>
      </c>
      <c r="I1521">
        <v>109</v>
      </c>
      <c r="J1521" t="s">
        <v>658</v>
      </c>
      <c r="K1521" t="s">
        <v>54</v>
      </c>
      <c r="L1521" t="s">
        <v>55</v>
      </c>
      <c r="M1521" t="s">
        <v>56</v>
      </c>
      <c r="N1521" t="s">
        <v>31</v>
      </c>
      <c r="O1521" t="s">
        <v>57</v>
      </c>
      <c r="P1521" t="s">
        <v>58</v>
      </c>
      <c r="Q1521" t="s">
        <v>59</v>
      </c>
      <c r="R1521" t="s">
        <v>35</v>
      </c>
      <c r="S1521" t="s">
        <v>36</v>
      </c>
      <c r="T1521" t="s">
        <v>60</v>
      </c>
      <c r="U1521" t="s">
        <v>53</v>
      </c>
      <c r="V1521">
        <v>0.19688073394495401</v>
      </c>
      <c r="W1521">
        <v>2003</v>
      </c>
      <c r="X1521">
        <v>8</v>
      </c>
      <c r="Y1521">
        <v>3</v>
      </c>
    </row>
    <row r="1522" spans="1:25" x14ac:dyDescent="0.25">
      <c r="A1522">
        <v>10168</v>
      </c>
      <c r="B1522">
        <v>49</v>
      </c>
      <c r="C1522">
        <v>100</v>
      </c>
      <c r="D1522">
        <v>11</v>
      </c>
      <c r="E1522">
        <v>6433.7</v>
      </c>
      <c r="F1522" s="1">
        <v>37922</v>
      </c>
      <c r="G1522" t="s">
        <v>25</v>
      </c>
      <c r="H1522" t="s">
        <v>597</v>
      </c>
      <c r="I1522">
        <v>109</v>
      </c>
      <c r="J1522" t="s">
        <v>658</v>
      </c>
      <c r="K1522" t="s">
        <v>66</v>
      </c>
      <c r="L1522" t="s">
        <v>67</v>
      </c>
      <c r="M1522" t="s">
        <v>68</v>
      </c>
      <c r="N1522" t="s">
        <v>31</v>
      </c>
      <c r="O1522" t="s">
        <v>69</v>
      </c>
      <c r="P1522" t="s">
        <v>58</v>
      </c>
      <c r="Q1522" t="s">
        <v>70</v>
      </c>
      <c r="R1522" t="s">
        <v>35</v>
      </c>
      <c r="S1522" t="s">
        <v>36</v>
      </c>
      <c r="T1522" t="s">
        <v>71</v>
      </c>
      <c r="U1522" t="s">
        <v>53</v>
      </c>
      <c r="V1522">
        <v>8.2568807339449601E-2</v>
      </c>
      <c r="W1522">
        <v>2003</v>
      </c>
      <c r="X1522">
        <v>10</v>
      </c>
      <c r="Y1522">
        <v>4</v>
      </c>
    </row>
    <row r="1523" spans="1:25" x14ac:dyDescent="0.25">
      <c r="A1523">
        <v>10210</v>
      </c>
      <c r="B1523">
        <v>27</v>
      </c>
      <c r="C1523">
        <v>98.48</v>
      </c>
      <c r="D1523">
        <v>9</v>
      </c>
      <c r="E1523">
        <v>2658.96</v>
      </c>
      <c r="F1523" s="1">
        <v>37998</v>
      </c>
      <c r="G1523" t="s">
        <v>25</v>
      </c>
      <c r="H1523" t="s">
        <v>597</v>
      </c>
      <c r="I1523">
        <v>109</v>
      </c>
      <c r="J1523" t="s">
        <v>658</v>
      </c>
      <c r="K1523" t="s">
        <v>320</v>
      </c>
      <c r="L1523" t="s">
        <v>321</v>
      </c>
      <c r="M1523" t="s">
        <v>322</v>
      </c>
      <c r="N1523" t="s">
        <v>31</v>
      </c>
      <c r="O1523" t="s">
        <v>323</v>
      </c>
      <c r="P1523" t="s">
        <v>323</v>
      </c>
      <c r="Q1523" t="s">
        <v>324</v>
      </c>
      <c r="R1523" t="s">
        <v>212</v>
      </c>
      <c r="S1523" t="s">
        <v>212</v>
      </c>
      <c r="T1523" t="s">
        <v>325</v>
      </c>
      <c r="U1523" t="s">
        <v>38</v>
      </c>
      <c r="V1523">
        <v>9.6513761467889897E-2</v>
      </c>
      <c r="W1523">
        <v>2004</v>
      </c>
      <c r="X1523">
        <v>1</v>
      </c>
      <c r="Y1523">
        <v>1</v>
      </c>
    </row>
    <row r="1524" spans="1:25" x14ac:dyDescent="0.25">
      <c r="A1524">
        <v>10223</v>
      </c>
      <c r="B1524">
        <v>34</v>
      </c>
      <c r="C1524">
        <v>100</v>
      </c>
      <c r="D1524">
        <v>11</v>
      </c>
      <c r="E1524">
        <v>3608.76</v>
      </c>
      <c r="F1524" s="1">
        <v>38037</v>
      </c>
      <c r="G1524" t="s">
        <v>25</v>
      </c>
      <c r="H1524" t="s">
        <v>597</v>
      </c>
      <c r="I1524">
        <v>109</v>
      </c>
      <c r="J1524" t="s">
        <v>658</v>
      </c>
      <c r="K1524" t="s">
        <v>94</v>
      </c>
      <c r="L1524" t="s">
        <v>95</v>
      </c>
      <c r="M1524" t="s">
        <v>96</v>
      </c>
      <c r="N1524" t="s">
        <v>97</v>
      </c>
      <c r="O1524" t="s">
        <v>98</v>
      </c>
      <c r="P1524" t="s">
        <v>99</v>
      </c>
      <c r="Q1524" t="s">
        <v>100</v>
      </c>
      <c r="R1524" t="s">
        <v>101</v>
      </c>
      <c r="S1524" t="s">
        <v>102</v>
      </c>
      <c r="T1524" t="s">
        <v>103</v>
      </c>
      <c r="U1524" t="s">
        <v>53</v>
      </c>
      <c r="V1524">
        <v>8.2568807339449601E-2</v>
      </c>
      <c r="W1524">
        <v>2004</v>
      </c>
      <c r="X1524">
        <v>2</v>
      </c>
      <c r="Y1524">
        <v>1</v>
      </c>
    </row>
    <row r="1525" spans="1:25" x14ac:dyDescent="0.25">
      <c r="A1525">
        <v>10235</v>
      </c>
      <c r="B1525">
        <v>23</v>
      </c>
      <c r="C1525">
        <v>96.29</v>
      </c>
      <c r="D1525">
        <v>5</v>
      </c>
      <c r="E1525">
        <v>2214.67</v>
      </c>
      <c r="F1525" s="1">
        <v>38079</v>
      </c>
      <c r="G1525" t="s">
        <v>25</v>
      </c>
      <c r="H1525" t="s">
        <v>597</v>
      </c>
      <c r="I1525">
        <v>109</v>
      </c>
      <c r="J1525" t="s">
        <v>658</v>
      </c>
      <c r="K1525" t="s">
        <v>395</v>
      </c>
      <c r="L1525" t="s">
        <v>396</v>
      </c>
      <c r="M1525" t="s">
        <v>397</v>
      </c>
      <c r="N1525" t="s">
        <v>31</v>
      </c>
      <c r="O1525" t="s">
        <v>398</v>
      </c>
      <c r="P1525" t="s">
        <v>242</v>
      </c>
      <c r="Q1525" t="s">
        <v>399</v>
      </c>
      <c r="R1525" t="s">
        <v>244</v>
      </c>
      <c r="S1525" t="s">
        <v>36</v>
      </c>
      <c r="T1525" t="s">
        <v>400</v>
      </c>
      <c r="U1525" t="s">
        <v>38</v>
      </c>
      <c r="V1525">
        <v>0.116605504587156</v>
      </c>
      <c r="W1525">
        <v>2004</v>
      </c>
      <c r="X1525">
        <v>4</v>
      </c>
      <c r="Y1525">
        <v>2</v>
      </c>
    </row>
    <row r="1526" spans="1:25" x14ac:dyDescent="0.25">
      <c r="A1526">
        <v>10250</v>
      </c>
      <c r="B1526">
        <v>31</v>
      </c>
      <c r="C1526">
        <v>88.63</v>
      </c>
      <c r="D1526">
        <v>6</v>
      </c>
      <c r="E1526">
        <v>2747.53</v>
      </c>
      <c r="F1526" s="1">
        <v>38118</v>
      </c>
      <c r="G1526" t="s">
        <v>25</v>
      </c>
      <c r="H1526" t="s">
        <v>597</v>
      </c>
      <c r="I1526">
        <v>109</v>
      </c>
      <c r="J1526" t="s">
        <v>658</v>
      </c>
      <c r="K1526" t="s">
        <v>420</v>
      </c>
      <c r="L1526" t="s">
        <v>421</v>
      </c>
      <c r="M1526" t="s">
        <v>422</v>
      </c>
      <c r="N1526" t="s">
        <v>31</v>
      </c>
      <c r="O1526" t="s">
        <v>423</v>
      </c>
      <c r="P1526" t="s">
        <v>58</v>
      </c>
      <c r="Q1526" t="s">
        <v>70</v>
      </c>
      <c r="R1526" t="s">
        <v>35</v>
      </c>
      <c r="S1526" t="s">
        <v>36</v>
      </c>
      <c r="T1526" t="s">
        <v>424</v>
      </c>
      <c r="U1526" t="s">
        <v>38</v>
      </c>
      <c r="V1526">
        <v>0.186880733944954</v>
      </c>
      <c r="W1526">
        <v>2004</v>
      </c>
      <c r="X1526">
        <v>5</v>
      </c>
      <c r="Y1526">
        <v>2</v>
      </c>
    </row>
    <row r="1527" spans="1:25" x14ac:dyDescent="0.25">
      <c r="A1527">
        <v>10262</v>
      </c>
      <c r="B1527">
        <v>34</v>
      </c>
      <c r="C1527">
        <v>97.38</v>
      </c>
      <c r="D1527">
        <v>1</v>
      </c>
      <c r="E1527">
        <v>3310.92</v>
      </c>
      <c r="F1527" s="1">
        <v>38162</v>
      </c>
      <c r="G1527" t="s">
        <v>359</v>
      </c>
      <c r="H1527" t="s">
        <v>597</v>
      </c>
      <c r="I1527">
        <v>109</v>
      </c>
      <c r="J1527" t="s">
        <v>658</v>
      </c>
      <c r="K1527" t="s">
        <v>186</v>
      </c>
      <c r="L1527" t="s">
        <v>187</v>
      </c>
      <c r="M1527" t="s">
        <v>188</v>
      </c>
      <c r="N1527" t="s">
        <v>31</v>
      </c>
      <c r="O1527" t="s">
        <v>189</v>
      </c>
      <c r="P1527" t="s">
        <v>31</v>
      </c>
      <c r="Q1527" t="s">
        <v>190</v>
      </c>
      <c r="R1527" t="s">
        <v>191</v>
      </c>
      <c r="S1527" t="s">
        <v>45</v>
      </c>
      <c r="T1527" t="s">
        <v>192</v>
      </c>
      <c r="U1527" t="s">
        <v>53</v>
      </c>
      <c r="V1527">
        <v>0.10660550458715599</v>
      </c>
      <c r="W1527">
        <v>2004</v>
      </c>
      <c r="X1527">
        <v>6</v>
      </c>
      <c r="Y1527">
        <v>2</v>
      </c>
    </row>
    <row r="1528" spans="1:25" x14ac:dyDescent="0.25">
      <c r="A1528">
        <v>10275</v>
      </c>
      <c r="B1528">
        <v>25</v>
      </c>
      <c r="C1528">
        <v>95.2</v>
      </c>
      <c r="D1528">
        <v>11</v>
      </c>
      <c r="E1528">
        <v>2380</v>
      </c>
      <c r="F1528" s="1">
        <v>38191</v>
      </c>
      <c r="G1528" t="s">
        <v>25</v>
      </c>
      <c r="H1528" t="s">
        <v>597</v>
      </c>
      <c r="I1528">
        <v>109</v>
      </c>
      <c r="J1528" t="s">
        <v>658</v>
      </c>
      <c r="K1528" t="s">
        <v>123</v>
      </c>
      <c r="L1528" t="s">
        <v>124</v>
      </c>
      <c r="M1528" t="s">
        <v>125</v>
      </c>
      <c r="N1528" t="s">
        <v>31</v>
      </c>
      <c r="O1528" t="s">
        <v>126</v>
      </c>
      <c r="P1528" t="s">
        <v>31</v>
      </c>
      <c r="Q1528" t="s">
        <v>127</v>
      </c>
      <c r="R1528" t="s">
        <v>44</v>
      </c>
      <c r="S1528" t="s">
        <v>45</v>
      </c>
      <c r="T1528" t="s">
        <v>128</v>
      </c>
      <c r="U1528" t="s">
        <v>38</v>
      </c>
      <c r="V1528">
        <v>0.126605504587156</v>
      </c>
      <c r="W1528">
        <v>2004</v>
      </c>
      <c r="X1528">
        <v>7</v>
      </c>
      <c r="Y1528">
        <v>3</v>
      </c>
    </row>
    <row r="1529" spans="1:25" x14ac:dyDescent="0.25">
      <c r="A1529">
        <v>10284</v>
      </c>
      <c r="B1529">
        <v>22</v>
      </c>
      <c r="C1529">
        <v>100</v>
      </c>
      <c r="D1529">
        <v>3</v>
      </c>
      <c r="E1529">
        <v>2310.88</v>
      </c>
      <c r="F1529" s="1">
        <v>38220</v>
      </c>
      <c r="G1529" t="s">
        <v>25</v>
      </c>
      <c r="H1529" t="s">
        <v>597</v>
      </c>
      <c r="I1529">
        <v>109</v>
      </c>
      <c r="J1529" t="s">
        <v>658</v>
      </c>
      <c r="K1529" t="s">
        <v>575</v>
      </c>
      <c r="L1529" t="s">
        <v>576</v>
      </c>
      <c r="M1529" t="s">
        <v>577</v>
      </c>
      <c r="N1529" t="s">
        <v>31</v>
      </c>
      <c r="O1529" t="s">
        <v>578</v>
      </c>
      <c r="P1529" t="s">
        <v>31</v>
      </c>
      <c r="Q1529" t="s">
        <v>579</v>
      </c>
      <c r="R1529" t="s">
        <v>83</v>
      </c>
      <c r="S1529" t="s">
        <v>45</v>
      </c>
      <c r="T1529" t="s">
        <v>580</v>
      </c>
      <c r="U1529" t="s">
        <v>38</v>
      </c>
      <c r="V1529">
        <v>8.2568807339449601E-2</v>
      </c>
      <c r="W1529">
        <v>2004</v>
      </c>
      <c r="X1529">
        <v>8</v>
      </c>
      <c r="Y1529">
        <v>3</v>
      </c>
    </row>
    <row r="1530" spans="1:25" x14ac:dyDescent="0.25">
      <c r="A1530">
        <v>10297</v>
      </c>
      <c r="B1530">
        <v>32</v>
      </c>
      <c r="C1530">
        <v>100</v>
      </c>
      <c r="D1530">
        <v>6</v>
      </c>
      <c r="E1530">
        <v>4061.76</v>
      </c>
      <c r="F1530" s="1">
        <v>38246</v>
      </c>
      <c r="G1530" t="s">
        <v>25</v>
      </c>
      <c r="H1530" t="s">
        <v>597</v>
      </c>
      <c r="I1530">
        <v>109</v>
      </c>
      <c r="J1530" t="s">
        <v>658</v>
      </c>
      <c r="K1530" t="s">
        <v>505</v>
      </c>
      <c r="L1530" t="s">
        <v>506</v>
      </c>
      <c r="M1530" t="s">
        <v>507</v>
      </c>
      <c r="N1530" t="s">
        <v>508</v>
      </c>
      <c r="O1530" t="s">
        <v>509</v>
      </c>
      <c r="P1530" t="s">
        <v>31</v>
      </c>
      <c r="Q1530" t="s">
        <v>510</v>
      </c>
      <c r="R1530" t="s">
        <v>511</v>
      </c>
      <c r="S1530" t="s">
        <v>45</v>
      </c>
      <c r="T1530" t="s">
        <v>512</v>
      </c>
      <c r="U1530" t="s">
        <v>53</v>
      </c>
      <c r="V1530">
        <v>8.2568807339449601E-2</v>
      </c>
      <c r="W1530">
        <v>2004</v>
      </c>
      <c r="X1530">
        <v>9</v>
      </c>
      <c r="Y1530">
        <v>3</v>
      </c>
    </row>
    <row r="1531" spans="1:25" x14ac:dyDescent="0.25">
      <c r="A1531">
        <v>10308</v>
      </c>
      <c r="B1531">
        <v>31</v>
      </c>
      <c r="C1531">
        <v>100</v>
      </c>
      <c r="D1531">
        <v>9</v>
      </c>
      <c r="E1531">
        <v>3493.7</v>
      </c>
      <c r="F1531" s="1">
        <v>38275</v>
      </c>
      <c r="G1531" t="s">
        <v>25</v>
      </c>
      <c r="H1531" t="s">
        <v>597</v>
      </c>
      <c r="I1531">
        <v>109</v>
      </c>
      <c r="J1531" t="s">
        <v>658</v>
      </c>
      <c r="K1531" t="s">
        <v>334</v>
      </c>
      <c r="L1531" t="s">
        <v>335</v>
      </c>
      <c r="M1531" t="s">
        <v>336</v>
      </c>
      <c r="N1531" t="s">
        <v>31</v>
      </c>
      <c r="O1531" t="s">
        <v>337</v>
      </c>
      <c r="P1531" t="s">
        <v>33</v>
      </c>
      <c r="Q1531" t="s">
        <v>338</v>
      </c>
      <c r="R1531" t="s">
        <v>35</v>
      </c>
      <c r="S1531" t="s">
        <v>36</v>
      </c>
      <c r="T1531" t="s">
        <v>339</v>
      </c>
      <c r="U1531" t="s">
        <v>53</v>
      </c>
      <c r="V1531">
        <v>8.2568807339449601E-2</v>
      </c>
      <c r="W1531">
        <v>2004</v>
      </c>
      <c r="X1531">
        <v>10</v>
      </c>
      <c r="Y1531">
        <v>4</v>
      </c>
    </row>
    <row r="1532" spans="1:25" x14ac:dyDescent="0.25">
      <c r="A1532">
        <v>10316</v>
      </c>
      <c r="B1532">
        <v>25</v>
      </c>
      <c r="C1532">
        <v>100</v>
      </c>
      <c r="D1532">
        <v>1</v>
      </c>
      <c r="E1532">
        <v>2872.25</v>
      </c>
      <c r="F1532" s="1">
        <v>38292</v>
      </c>
      <c r="G1532" t="s">
        <v>25</v>
      </c>
      <c r="H1532" t="s">
        <v>597</v>
      </c>
      <c r="I1532">
        <v>109</v>
      </c>
      <c r="J1532" t="s">
        <v>658</v>
      </c>
      <c r="K1532" t="s">
        <v>407</v>
      </c>
      <c r="L1532" t="s">
        <v>408</v>
      </c>
      <c r="M1532" t="s">
        <v>409</v>
      </c>
      <c r="N1532" t="s">
        <v>31</v>
      </c>
      <c r="O1532" t="s">
        <v>410</v>
      </c>
      <c r="P1532" t="s">
        <v>411</v>
      </c>
      <c r="Q1532" t="s">
        <v>412</v>
      </c>
      <c r="R1532" t="s">
        <v>183</v>
      </c>
      <c r="S1532" t="s">
        <v>45</v>
      </c>
      <c r="T1532" t="s">
        <v>413</v>
      </c>
      <c r="U1532" t="s">
        <v>38</v>
      </c>
      <c r="V1532">
        <v>8.2568807339449601E-2</v>
      </c>
      <c r="W1532">
        <v>2004</v>
      </c>
      <c r="X1532">
        <v>11</v>
      </c>
      <c r="Y1532">
        <v>4</v>
      </c>
    </row>
    <row r="1533" spans="1:25" x14ac:dyDescent="0.25">
      <c r="A1533">
        <v>10328</v>
      </c>
      <c r="B1533">
        <v>47</v>
      </c>
      <c r="C1533">
        <v>87.54</v>
      </c>
      <c r="D1533">
        <v>14</v>
      </c>
      <c r="E1533">
        <v>4114.38</v>
      </c>
      <c r="F1533" s="1">
        <v>38303</v>
      </c>
      <c r="G1533" t="s">
        <v>25</v>
      </c>
      <c r="H1533" t="s">
        <v>597</v>
      </c>
      <c r="I1533">
        <v>109</v>
      </c>
      <c r="J1533" t="s">
        <v>658</v>
      </c>
      <c r="K1533" t="s">
        <v>583</v>
      </c>
      <c r="L1533" t="s">
        <v>584</v>
      </c>
      <c r="M1533" t="s">
        <v>585</v>
      </c>
      <c r="N1533" t="s">
        <v>31</v>
      </c>
      <c r="O1533" t="s">
        <v>586</v>
      </c>
      <c r="P1533" t="s">
        <v>31</v>
      </c>
      <c r="Q1533" t="s">
        <v>587</v>
      </c>
      <c r="R1533" t="s">
        <v>273</v>
      </c>
      <c r="S1533" t="s">
        <v>45</v>
      </c>
      <c r="T1533" t="s">
        <v>588</v>
      </c>
      <c r="U1533" t="s">
        <v>53</v>
      </c>
      <c r="V1533">
        <v>0.19688073394495401</v>
      </c>
      <c r="W1533">
        <v>2004</v>
      </c>
      <c r="X1533">
        <v>11</v>
      </c>
      <c r="Y1533">
        <v>4</v>
      </c>
    </row>
    <row r="1534" spans="1:25" x14ac:dyDescent="0.25">
      <c r="A1534">
        <v>10339</v>
      </c>
      <c r="B1534">
        <v>21</v>
      </c>
      <c r="C1534">
        <v>50.65</v>
      </c>
      <c r="D1534">
        <v>7</v>
      </c>
      <c r="E1534">
        <v>1063.6500000000001</v>
      </c>
      <c r="F1534" s="1">
        <v>38314</v>
      </c>
      <c r="G1534" t="s">
        <v>25</v>
      </c>
      <c r="H1534" t="s">
        <v>597</v>
      </c>
      <c r="I1534">
        <v>109</v>
      </c>
      <c r="J1534" t="s">
        <v>658</v>
      </c>
      <c r="K1534" t="s">
        <v>261</v>
      </c>
      <c r="L1534" t="s">
        <v>262</v>
      </c>
      <c r="M1534" t="s">
        <v>263</v>
      </c>
      <c r="N1534" t="s">
        <v>31</v>
      </c>
      <c r="O1534" t="s">
        <v>264</v>
      </c>
      <c r="P1534" t="s">
        <v>265</v>
      </c>
      <c r="Q1534" t="s">
        <v>266</v>
      </c>
      <c r="R1534" t="s">
        <v>212</v>
      </c>
      <c r="S1534" t="s">
        <v>212</v>
      </c>
      <c r="T1534" t="s">
        <v>267</v>
      </c>
      <c r="U1534" t="s">
        <v>38</v>
      </c>
      <c r="V1534">
        <v>0.53532110091743101</v>
      </c>
      <c r="W1534">
        <v>2004</v>
      </c>
      <c r="X1534">
        <v>11</v>
      </c>
      <c r="Y1534">
        <v>4</v>
      </c>
    </row>
    <row r="1535" spans="1:25" x14ac:dyDescent="0.25">
      <c r="A1535">
        <v>10353</v>
      </c>
      <c r="B1535">
        <v>28</v>
      </c>
      <c r="C1535">
        <v>71.73</v>
      </c>
      <c r="D1535">
        <v>2</v>
      </c>
      <c r="E1535">
        <v>2008.44</v>
      </c>
      <c r="F1535" s="1">
        <v>38325</v>
      </c>
      <c r="G1535" t="s">
        <v>25</v>
      </c>
      <c r="H1535" t="s">
        <v>597</v>
      </c>
      <c r="I1535">
        <v>109</v>
      </c>
      <c r="J1535" t="s">
        <v>658</v>
      </c>
      <c r="K1535" t="s">
        <v>599</v>
      </c>
      <c r="L1535" t="s">
        <v>600</v>
      </c>
      <c r="M1535" t="s">
        <v>601</v>
      </c>
      <c r="N1535" t="s">
        <v>31</v>
      </c>
      <c r="O1535" t="s">
        <v>542</v>
      </c>
      <c r="P1535" t="s">
        <v>120</v>
      </c>
      <c r="Q1535" t="s">
        <v>602</v>
      </c>
      <c r="R1535" t="s">
        <v>35</v>
      </c>
      <c r="S1535" t="s">
        <v>36</v>
      </c>
      <c r="T1535" t="s">
        <v>603</v>
      </c>
      <c r="U1535" t="s">
        <v>38</v>
      </c>
      <c r="V1535">
        <v>0.34192660550458698</v>
      </c>
      <c r="W1535">
        <v>2004</v>
      </c>
      <c r="X1535">
        <v>12</v>
      </c>
      <c r="Y1535">
        <v>4</v>
      </c>
    </row>
    <row r="1536" spans="1:25" x14ac:dyDescent="0.25">
      <c r="A1536">
        <v>10374</v>
      </c>
      <c r="B1536">
        <v>46</v>
      </c>
      <c r="C1536">
        <v>94.1</v>
      </c>
      <c r="D1536">
        <v>3</v>
      </c>
      <c r="E1536">
        <v>4328.6000000000004</v>
      </c>
      <c r="F1536" s="1">
        <v>38385</v>
      </c>
      <c r="G1536" t="s">
        <v>25</v>
      </c>
      <c r="H1536" t="s">
        <v>597</v>
      </c>
      <c r="I1536">
        <v>109</v>
      </c>
      <c r="J1536" t="s">
        <v>658</v>
      </c>
      <c r="K1536" t="s">
        <v>219</v>
      </c>
      <c r="L1536" t="s">
        <v>220</v>
      </c>
      <c r="M1536" t="s">
        <v>221</v>
      </c>
      <c r="N1536" t="s">
        <v>31</v>
      </c>
      <c r="O1536" t="s">
        <v>222</v>
      </c>
      <c r="P1536" t="s">
        <v>223</v>
      </c>
      <c r="Q1536" t="s">
        <v>224</v>
      </c>
      <c r="R1536" t="s">
        <v>101</v>
      </c>
      <c r="S1536" t="s">
        <v>102</v>
      </c>
      <c r="T1536" t="s">
        <v>225</v>
      </c>
      <c r="U1536" t="s">
        <v>53</v>
      </c>
      <c r="V1536">
        <v>0.136697247706422</v>
      </c>
      <c r="W1536">
        <v>2005</v>
      </c>
      <c r="X1536">
        <v>2</v>
      </c>
      <c r="Y1536">
        <v>1</v>
      </c>
    </row>
    <row r="1537" spans="1:25" x14ac:dyDescent="0.25">
      <c r="A1537">
        <v>10386</v>
      </c>
      <c r="B1537">
        <v>33</v>
      </c>
      <c r="C1537">
        <v>41.71</v>
      </c>
      <c r="D1537">
        <v>11</v>
      </c>
      <c r="E1537">
        <v>1376.43</v>
      </c>
      <c r="F1537" s="1">
        <v>38412</v>
      </c>
      <c r="G1537" t="s">
        <v>432</v>
      </c>
      <c r="H1537" t="s">
        <v>597</v>
      </c>
      <c r="I1537">
        <v>109</v>
      </c>
      <c r="J1537" t="s">
        <v>658</v>
      </c>
      <c r="K1537" t="s">
        <v>186</v>
      </c>
      <c r="L1537" t="s">
        <v>187</v>
      </c>
      <c r="M1537" t="s">
        <v>188</v>
      </c>
      <c r="N1537" t="s">
        <v>31</v>
      </c>
      <c r="O1537" t="s">
        <v>189</v>
      </c>
      <c r="P1537" t="s">
        <v>31</v>
      </c>
      <c r="Q1537" t="s">
        <v>190</v>
      </c>
      <c r="R1537" t="s">
        <v>191</v>
      </c>
      <c r="S1537" t="s">
        <v>45</v>
      </c>
      <c r="T1537" t="s">
        <v>192</v>
      </c>
      <c r="U1537" t="s">
        <v>38</v>
      </c>
      <c r="V1537">
        <v>0.61733944954128395</v>
      </c>
      <c r="W1537">
        <v>2005</v>
      </c>
      <c r="X1537">
        <v>3</v>
      </c>
      <c r="Y1537">
        <v>1</v>
      </c>
    </row>
    <row r="1538" spans="1:25" x14ac:dyDescent="0.25">
      <c r="A1538">
        <v>10398</v>
      </c>
      <c r="B1538">
        <v>43</v>
      </c>
      <c r="C1538">
        <v>100</v>
      </c>
      <c r="D1538">
        <v>16</v>
      </c>
      <c r="E1538">
        <v>5552.16</v>
      </c>
      <c r="F1538" s="1">
        <v>38441</v>
      </c>
      <c r="G1538" t="s">
        <v>25</v>
      </c>
      <c r="H1538" t="s">
        <v>597</v>
      </c>
      <c r="I1538">
        <v>109</v>
      </c>
      <c r="J1538" t="s">
        <v>658</v>
      </c>
      <c r="K1538" t="s">
        <v>39</v>
      </c>
      <c r="L1538" t="s">
        <v>40</v>
      </c>
      <c r="M1538" t="s">
        <v>41</v>
      </c>
      <c r="N1538" t="s">
        <v>31</v>
      </c>
      <c r="O1538" t="s">
        <v>42</v>
      </c>
      <c r="P1538" t="s">
        <v>31</v>
      </c>
      <c r="Q1538" t="s">
        <v>43</v>
      </c>
      <c r="R1538" t="s">
        <v>44</v>
      </c>
      <c r="S1538" t="s">
        <v>45</v>
      </c>
      <c r="T1538" t="s">
        <v>46</v>
      </c>
      <c r="U1538" t="s">
        <v>53</v>
      </c>
      <c r="V1538">
        <v>8.2568807339449601E-2</v>
      </c>
      <c r="W1538">
        <v>2005</v>
      </c>
      <c r="X1538">
        <v>3</v>
      </c>
      <c r="Y1538">
        <v>1</v>
      </c>
    </row>
    <row r="1539" spans="1:25" x14ac:dyDescent="0.25">
      <c r="A1539">
        <v>10401</v>
      </c>
      <c r="B1539">
        <v>38</v>
      </c>
      <c r="C1539">
        <v>96.29</v>
      </c>
      <c r="D1539">
        <v>5</v>
      </c>
      <c r="E1539">
        <v>3659.02</v>
      </c>
      <c r="F1539" s="1">
        <v>38445</v>
      </c>
      <c r="G1539" t="s">
        <v>425</v>
      </c>
      <c r="H1539" t="s">
        <v>597</v>
      </c>
      <c r="I1539">
        <v>109</v>
      </c>
      <c r="J1539" t="s">
        <v>658</v>
      </c>
      <c r="K1539" t="s">
        <v>109</v>
      </c>
      <c r="L1539" t="s">
        <v>110</v>
      </c>
      <c r="M1539" t="s">
        <v>111</v>
      </c>
      <c r="N1539" t="s">
        <v>31</v>
      </c>
      <c r="O1539" t="s">
        <v>112</v>
      </c>
      <c r="P1539" t="s">
        <v>113</v>
      </c>
      <c r="Q1539" t="s">
        <v>114</v>
      </c>
      <c r="R1539" t="s">
        <v>35</v>
      </c>
      <c r="S1539" t="s">
        <v>36</v>
      </c>
      <c r="T1539" t="s">
        <v>115</v>
      </c>
      <c r="U1539" t="s">
        <v>53</v>
      </c>
      <c r="V1539">
        <v>0.116605504587156</v>
      </c>
      <c r="W1539">
        <v>2005</v>
      </c>
      <c r="X1539">
        <v>4</v>
      </c>
      <c r="Y1539">
        <v>2</v>
      </c>
    </row>
    <row r="1540" spans="1:25" x14ac:dyDescent="0.25">
      <c r="A1540">
        <v>10416</v>
      </c>
      <c r="B1540">
        <v>47</v>
      </c>
      <c r="C1540">
        <v>88.63</v>
      </c>
      <c r="D1540">
        <v>6</v>
      </c>
      <c r="E1540">
        <v>4165.6099999999997</v>
      </c>
      <c r="F1540" s="1">
        <v>38482</v>
      </c>
      <c r="G1540" t="s">
        <v>25</v>
      </c>
      <c r="H1540" t="s">
        <v>597</v>
      </c>
      <c r="I1540">
        <v>109</v>
      </c>
      <c r="J1540" t="s">
        <v>658</v>
      </c>
      <c r="K1540" t="s">
        <v>477</v>
      </c>
      <c r="L1540" t="s">
        <v>478</v>
      </c>
      <c r="M1540" t="s">
        <v>479</v>
      </c>
      <c r="N1540" t="s">
        <v>31</v>
      </c>
      <c r="O1540" t="s">
        <v>480</v>
      </c>
      <c r="P1540" t="s">
        <v>31</v>
      </c>
      <c r="Q1540" t="s">
        <v>481</v>
      </c>
      <c r="R1540" t="s">
        <v>273</v>
      </c>
      <c r="S1540" t="s">
        <v>45</v>
      </c>
      <c r="T1540" t="s">
        <v>482</v>
      </c>
      <c r="U1540" t="s">
        <v>53</v>
      </c>
      <c r="V1540">
        <v>0.186880733944954</v>
      </c>
      <c r="W1540">
        <v>2005</v>
      </c>
      <c r="X1540">
        <v>5</v>
      </c>
      <c r="Y1540">
        <v>2</v>
      </c>
    </row>
    <row r="1541" spans="1:25" x14ac:dyDescent="0.25">
      <c r="A1541">
        <v>10101</v>
      </c>
      <c r="B1541">
        <v>45</v>
      </c>
      <c r="C1541">
        <v>31.2</v>
      </c>
      <c r="D1541">
        <v>3</v>
      </c>
      <c r="E1541">
        <v>1404</v>
      </c>
      <c r="F1541" s="1">
        <v>37630</v>
      </c>
      <c r="G1541" t="s">
        <v>25</v>
      </c>
      <c r="H1541" t="s">
        <v>581</v>
      </c>
      <c r="I1541">
        <v>33</v>
      </c>
      <c r="J1541" t="s">
        <v>659</v>
      </c>
      <c r="K1541" t="s">
        <v>487</v>
      </c>
      <c r="L1541" t="s">
        <v>488</v>
      </c>
      <c r="M1541" t="s">
        <v>489</v>
      </c>
      <c r="N1541" t="s">
        <v>31</v>
      </c>
      <c r="O1541" t="s">
        <v>490</v>
      </c>
      <c r="P1541" t="s">
        <v>31</v>
      </c>
      <c r="Q1541" t="s">
        <v>491</v>
      </c>
      <c r="R1541" t="s">
        <v>468</v>
      </c>
      <c r="S1541" t="s">
        <v>45</v>
      </c>
      <c r="T1541" t="s">
        <v>492</v>
      </c>
      <c r="U1541" t="s">
        <v>38</v>
      </c>
      <c r="V1541">
        <v>5.4545454545454598E-2</v>
      </c>
      <c r="W1541">
        <v>2003</v>
      </c>
      <c r="X1541">
        <v>1</v>
      </c>
      <c r="Y1541">
        <v>1</v>
      </c>
    </row>
    <row r="1542" spans="1:25" x14ac:dyDescent="0.25">
      <c r="A1542">
        <v>10110</v>
      </c>
      <c r="B1542">
        <v>20</v>
      </c>
      <c r="C1542">
        <v>35.51</v>
      </c>
      <c r="D1542">
        <v>3</v>
      </c>
      <c r="E1542">
        <v>710.2</v>
      </c>
      <c r="F1542" s="1">
        <v>37698</v>
      </c>
      <c r="G1542" t="s">
        <v>25</v>
      </c>
      <c r="H1542" t="s">
        <v>581</v>
      </c>
      <c r="I1542">
        <v>33</v>
      </c>
      <c r="J1542" t="s">
        <v>659</v>
      </c>
      <c r="K1542" t="s">
        <v>517</v>
      </c>
      <c r="L1542" t="s">
        <v>518</v>
      </c>
      <c r="M1542" t="s">
        <v>519</v>
      </c>
      <c r="N1542" t="s">
        <v>31</v>
      </c>
      <c r="O1542" t="s">
        <v>520</v>
      </c>
      <c r="P1542" t="s">
        <v>31</v>
      </c>
      <c r="Q1542" t="s">
        <v>521</v>
      </c>
      <c r="R1542" t="s">
        <v>183</v>
      </c>
      <c r="S1542" t="s">
        <v>45</v>
      </c>
      <c r="T1542" t="s">
        <v>522</v>
      </c>
      <c r="U1542" t="s">
        <v>38</v>
      </c>
      <c r="V1542">
        <v>-7.6060606060605995E-2</v>
      </c>
      <c r="W1542">
        <v>2003</v>
      </c>
      <c r="X1542">
        <v>3</v>
      </c>
      <c r="Y1542">
        <v>1</v>
      </c>
    </row>
    <row r="1543" spans="1:25" x14ac:dyDescent="0.25">
      <c r="A1543">
        <v>10124</v>
      </c>
      <c r="B1543">
        <v>45</v>
      </c>
      <c r="C1543">
        <v>37.840000000000003</v>
      </c>
      <c r="D1543">
        <v>2</v>
      </c>
      <c r="E1543">
        <v>1702.8</v>
      </c>
      <c r="F1543" s="1">
        <v>37762</v>
      </c>
      <c r="G1543" t="s">
        <v>25</v>
      </c>
      <c r="H1543" t="s">
        <v>581</v>
      </c>
      <c r="I1543">
        <v>33</v>
      </c>
      <c r="J1543" t="s">
        <v>659</v>
      </c>
      <c r="K1543" t="s">
        <v>568</v>
      </c>
      <c r="L1543" t="s">
        <v>569</v>
      </c>
      <c r="M1543" t="s">
        <v>570</v>
      </c>
      <c r="N1543" t="s">
        <v>31</v>
      </c>
      <c r="O1543" t="s">
        <v>571</v>
      </c>
      <c r="P1543" t="s">
        <v>572</v>
      </c>
      <c r="Q1543" t="s">
        <v>573</v>
      </c>
      <c r="R1543" t="s">
        <v>35</v>
      </c>
      <c r="S1543" t="s">
        <v>36</v>
      </c>
      <c r="T1543" t="s">
        <v>574</v>
      </c>
      <c r="U1543" t="s">
        <v>38</v>
      </c>
      <c r="V1543">
        <v>-0.146666666666667</v>
      </c>
      <c r="W1543">
        <v>2003</v>
      </c>
      <c r="X1543">
        <v>5</v>
      </c>
      <c r="Y1543">
        <v>2</v>
      </c>
    </row>
    <row r="1544" spans="1:25" x14ac:dyDescent="0.25">
      <c r="A1544">
        <v>10149</v>
      </c>
      <c r="B1544">
        <v>36</v>
      </c>
      <c r="C1544">
        <v>33.19</v>
      </c>
      <c r="D1544">
        <v>7</v>
      </c>
      <c r="E1544">
        <v>1194.8399999999999</v>
      </c>
      <c r="F1544" s="1">
        <v>37876</v>
      </c>
      <c r="G1544" t="s">
        <v>25</v>
      </c>
      <c r="H1544" t="s">
        <v>581</v>
      </c>
      <c r="I1544">
        <v>33</v>
      </c>
      <c r="J1544" t="s">
        <v>659</v>
      </c>
      <c r="K1544" t="s">
        <v>554</v>
      </c>
      <c r="L1544" t="s">
        <v>555</v>
      </c>
      <c r="M1544" t="s">
        <v>556</v>
      </c>
      <c r="N1544" t="s">
        <v>31</v>
      </c>
      <c r="O1544" t="s">
        <v>557</v>
      </c>
      <c r="P1544" t="s">
        <v>58</v>
      </c>
      <c r="Q1544" t="s">
        <v>70</v>
      </c>
      <c r="R1544" t="s">
        <v>35</v>
      </c>
      <c r="S1544" t="s">
        <v>36</v>
      </c>
      <c r="T1544" t="s">
        <v>558</v>
      </c>
      <c r="U1544" t="s">
        <v>38</v>
      </c>
      <c r="V1544">
        <v>-5.7575757575756897E-3</v>
      </c>
      <c r="W1544">
        <v>2003</v>
      </c>
      <c r="X1544">
        <v>9</v>
      </c>
      <c r="Y1544">
        <v>3</v>
      </c>
    </row>
    <row r="1545" spans="1:25" x14ac:dyDescent="0.25">
      <c r="A1545">
        <v>10162</v>
      </c>
      <c r="B1545">
        <v>37</v>
      </c>
      <c r="C1545">
        <v>27.22</v>
      </c>
      <c r="D1545">
        <v>5</v>
      </c>
      <c r="E1545">
        <v>1007.14</v>
      </c>
      <c r="F1545" s="1">
        <v>37912</v>
      </c>
      <c r="G1545" t="s">
        <v>25</v>
      </c>
      <c r="H1545" t="s">
        <v>581</v>
      </c>
      <c r="I1545">
        <v>33</v>
      </c>
      <c r="J1545" t="s">
        <v>659</v>
      </c>
      <c r="K1545" t="s">
        <v>61</v>
      </c>
      <c r="L1545" t="s">
        <v>62</v>
      </c>
      <c r="M1545" t="s">
        <v>63</v>
      </c>
      <c r="N1545" t="s">
        <v>31</v>
      </c>
      <c r="O1545" t="s">
        <v>64</v>
      </c>
      <c r="P1545" t="s">
        <v>58</v>
      </c>
      <c r="Q1545" t="s">
        <v>31</v>
      </c>
      <c r="R1545" t="s">
        <v>35</v>
      </c>
      <c r="S1545" t="s">
        <v>36</v>
      </c>
      <c r="T1545" t="s">
        <v>65</v>
      </c>
      <c r="U1545" t="s">
        <v>38</v>
      </c>
      <c r="V1545">
        <v>0.175151515151515</v>
      </c>
      <c r="W1545">
        <v>2003</v>
      </c>
      <c r="X1545">
        <v>10</v>
      </c>
      <c r="Y1545">
        <v>4</v>
      </c>
    </row>
    <row r="1546" spans="1:25" x14ac:dyDescent="0.25">
      <c r="A1546">
        <v>10173</v>
      </c>
      <c r="B1546">
        <v>31</v>
      </c>
      <c r="C1546">
        <v>31.53</v>
      </c>
      <c r="D1546">
        <v>9</v>
      </c>
      <c r="E1546">
        <v>977.43</v>
      </c>
      <c r="F1546" s="1">
        <v>37930</v>
      </c>
      <c r="G1546" t="s">
        <v>25</v>
      </c>
      <c r="H1546" t="s">
        <v>581</v>
      </c>
      <c r="I1546">
        <v>33</v>
      </c>
      <c r="J1546" t="s">
        <v>659</v>
      </c>
      <c r="K1546" t="s">
        <v>583</v>
      </c>
      <c r="L1546" t="s">
        <v>584</v>
      </c>
      <c r="M1546" t="s">
        <v>585</v>
      </c>
      <c r="N1546" t="s">
        <v>31</v>
      </c>
      <c r="O1546" t="s">
        <v>586</v>
      </c>
      <c r="P1546" t="s">
        <v>31</v>
      </c>
      <c r="Q1546" t="s">
        <v>587</v>
      </c>
      <c r="R1546" t="s">
        <v>273</v>
      </c>
      <c r="S1546" t="s">
        <v>45</v>
      </c>
      <c r="T1546" t="s">
        <v>588</v>
      </c>
      <c r="U1546" t="s">
        <v>38</v>
      </c>
      <c r="V1546">
        <v>4.4545454545454499E-2</v>
      </c>
      <c r="W1546">
        <v>2003</v>
      </c>
      <c r="X1546">
        <v>11</v>
      </c>
      <c r="Y1546">
        <v>4</v>
      </c>
    </row>
    <row r="1547" spans="1:25" x14ac:dyDescent="0.25">
      <c r="A1547">
        <v>10182</v>
      </c>
      <c r="B1547">
        <v>39</v>
      </c>
      <c r="C1547">
        <v>36.840000000000003</v>
      </c>
      <c r="D1547">
        <v>6</v>
      </c>
      <c r="E1547">
        <v>1436.76</v>
      </c>
      <c r="F1547" s="1">
        <v>37937</v>
      </c>
      <c r="G1547" t="s">
        <v>25</v>
      </c>
      <c r="H1547" t="s">
        <v>581</v>
      </c>
      <c r="I1547">
        <v>33</v>
      </c>
      <c r="J1547" t="s">
        <v>659</v>
      </c>
      <c r="K1547" t="s">
        <v>287</v>
      </c>
      <c r="L1547" t="s">
        <v>288</v>
      </c>
      <c r="M1547" t="s">
        <v>289</v>
      </c>
      <c r="N1547" t="s">
        <v>31</v>
      </c>
      <c r="O1547" t="s">
        <v>290</v>
      </c>
      <c r="P1547" t="s">
        <v>58</v>
      </c>
      <c r="Q1547" t="s">
        <v>121</v>
      </c>
      <c r="R1547" t="s">
        <v>35</v>
      </c>
      <c r="S1547" t="s">
        <v>36</v>
      </c>
      <c r="T1547" t="s">
        <v>291</v>
      </c>
      <c r="U1547" t="s">
        <v>38</v>
      </c>
      <c r="V1547">
        <v>-0.116363636363636</v>
      </c>
      <c r="W1547">
        <v>2003</v>
      </c>
      <c r="X1547">
        <v>11</v>
      </c>
      <c r="Y1547">
        <v>4</v>
      </c>
    </row>
    <row r="1548" spans="1:25" x14ac:dyDescent="0.25">
      <c r="A1548">
        <v>10193</v>
      </c>
      <c r="B1548">
        <v>26</v>
      </c>
      <c r="C1548">
        <v>29.21</v>
      </c>
      <c r="D1548">
        <v>10</v>
      </c>
      <c r="E1548">
        <v>759.46</v>
      </c>
      <c r="F1548" s="1">
        <v>37946</v>
      </c>
      <c r="G1548" t="s">
        <v>25</v>
      </c>
      <c r="H1548" t="s">
        <v>581</v>
      </c>
      <c r="I1548">
        <v>33</v>
      </c>
      <c r="J1548" t="s">
        <v>659</v>
      </c>
      <c r="K1548" t="s">
        <v>589</v>
      </c>
      <c r="L1548" t="s">
        <v>590</v>
      </c>
      <c r="M1548" t="s">
        <v>591</v>
      </c>
      <c r="N1548" t="s">
        <v>31</v>
      </c>
      <c r="O1548" t="s">
        <v>592</v>
      </c>
      <c r="P1548" t="s">
        <v>99</v>
      </c>
      <c r="Q1548" t="s">
        <v>593</v>
      </c>
      <c r="R1548" t="s">
        <v>101</v>
      </c>
      <c r="S1548" t="s">
        <v>102</v>
      </c>
      <c r="T1548" t="s">
        <v>594</v>
      </c>
      <c r="U1548" t="s">
        <v>38</v>
      </c>
      <c r="V1548">
        <v>0.11484848484848501</v>
      </c>
      <c r="W1548">
        <v>2003</v>
      </c>
      <c r="X1548">
        <v>11</v>
      </c>
      <c r="Y1548">
        <v>4</v>
      </c>
    </row>
    <row r="1549" spans="1:25" x14ac:dyDescent="0.25">
      <c r="A1549">
        <v>10205</v>
      </c>
      <c r="B1549">
        <v>32</v>
      </c>
      <c r="C1549">
        <v>37.17</v>
      </c>
      <c r="D1549">
        <v>5</v>
      </c>
      <c r="E1549">
        <v>1189.44</v>
      </c>
      <c r="F1549" s="1">
        <v>37958</v>
      </c>
      <c r="G1549" t="s">
        <v>25</v>
      </c>
      <c r="H1549" t="s">
        <v>581</v>
      </c>
      <c r="I1549">
        <v>33</v>
      </c>
      <c r="J1549" t="s">
        <v>659</v>
      </c>
      <c r="K1549" t="s">
        <v>186</v>
      </c>
      <c r="L1549" t="s">
        <v>187</v>
      </c>
      <c r="M1549" t="s">
        <v>188</v>
      </c>
      <c r="N1549" t="s">
        <v>31</v>
      </c>
      <c r="O1549" t="s">
        <v>189</v>
      </c>
      <c r="P1549" t="s">
        <v>31</v>
      </c>
      <c r="Q1549" t="s">
        <v>190</v>
      </c>
      <c r="R1549" t="s">
        <v>191</v>
      </c>
      <c r="S1549" t="s">
        <v>45</v>
      </c>
      <c r="T1549" t="s">
        <v>192</v>
      </c>
      <c r="U1549" t="s">
        <v>38</v>
      </c>
      <c r="V1549">
        <v>-0.12636363636363601</v>
      </c>
      <c r="W1549">
        <v>2003</v>
      </c>
      <c r="X1549">
        <v>12</v>
      </c>
      <c r="Y1549">
        <v>4</v>
      </c>
    </row>
    <row r="1550" spans="1:25" x14ac:dyDescent="0.25">
      <c r="A1550">
        <v>10214</v>
      </c>
      <c r="B1550">
        <v>20</v>
      </c>
      <c r="C1550">
        <v>34.19</v>
      </c>
      <c r="D1550">
        <v>3</v>
      </c>
      <c r="E1550">
        <v>683.8</v>
      </c>
      <c r="F1550" s="1">
        <v>38012</v>
      </c>
      <c r="G1550" t="s">
        <v>25</v>
      </c>
      <c r="H1550" t="s">
        <v>581</v>
      </c>
      <c r="I1550">
        <v>33</v>
      </c>
      <c r="J1550" t="s">
        <v>659</v>
      </c>
      <c r="K1550" t="s">
        <v>202</v>
      </c>
      <c r="L1550" t="s">
        <v>203</v>
      </c>
      <c r="M1550" t="s">
        <v>204</v>
      </c>
      <c r="N1550" t="s">
        <v>31</v>
      </c>
      <c r="O1550" t="s">
        <v>189</v>
      </c>
      <c r="P1550" t="s">
        <v>31</v>
      </c>
      <c r="Q1550" t="s">
        <v>205</v>
      </c>
      <c r="R1550" t="s">
        <v>191</v>
      </c>
      <c r="S1550" t="s">
        <v>45</v>
      </c>
      <c r="T1550" t="s">
        <v>206</v>
      </c>
      <c r="U1550" t="s">
        <v>38</v>
      </c>
      <c r="V1550">
        <v>-3.6060606060606001E-2</v>
      </c>
      <c r="W1550">
        <v>2004</v>
      </c>
      <c r="X1550">
        <v>1</v>
      </c>
      <c r="Y1550">
        <v>1</v>
      </c>
    </row>
    <row r="1551" spans="1:25" x14ac:dyDescent="0.25">
      <c r="A1551">
        <v>10227</v>
      </c>
      <c r="B1551">
        <v>42</v>
      </c>
      <c r="C1551">
        <v>29.21</v>
      </c>
      <c r="D1551">
        <v>6</v>
      </c>
      <c r="E1551">
        <v>1226.82</v>
      </c>
      <c r="F1551" s="1">
        <v>38048</v>
      </c>
      <c r="G1551" t="s">
        <v>25</v>
      </c>
      <c r="H1551" t="s">
        <v>581</v>
      </c>
      <c r="I1551">
        <v>33</v>
      </c>
      <c r="J1551" t="s">
        <v>659</v>
      </c>
      <c r="K1551" t="s">
        <v>232</v>
      </c>
      <c r="L1551" t="s">
        <v>233</v>
      </c>
      <c r="M1551" t="s">
        <v>234</v>
      </c>
      <c r="N1551" t="s">
        <v>31</v>
      </c>
      <c r="O1551" t="s">
        <v>235</v>
      </c>
      <c r="P1551" t="s">
        <v>31</v>
      </c>
      <c r="Q1551" t="s">
        <v>236</v>
      </c>
      <c r="R1551" t="s">
        <v>44</v>
      </c>
      <c r="S1551" t="s">
        <v>45</v>
      </c>
      <c r="T1551" t="s">
        <v>237</v>
      </c>
      <c r="U1551" t="s">
        <v>38</v>
      </c>
      <c r="V1551">
        <v>0.11484848484848501</v>
      </c>
      <c r="W1551">
        <v>2004</v>
      </c>
      <c r="X1551">
        <v>3</v>
      </c>
      <c r="Y1551">
        <v>1</v>
      </c>
    </row>
    <row r="1552" spans="1:25" x14ac:dyDescent="0.25">
      <c r="A1552">
        <v>10243</v>
      </c>
      <c r="B1552">
        <v>33</v>
      </c>
      <c r="C1552">
        <v>29.54</v>
      </c>
      <c r="D1552">
        <v>1</v>
      </c>
      <c r="E1552">
        <v>974.82</v>
      </c>
      <c r="F1552" s="1">
        <v>38103</v>
      </c>
      <c r="G1552" t="s">
        <v>25</v>
      </c>
      <c r="H1552" t="s">
        <v>581</v>
      </c>
      <c r="I1552">
        <v>33</v>
      </c>
      <c r="J1552" t="s">
        <v>659</v>
      </c>
      <c r="K1552" t="s">
        <v>439</v>
      </c>
      <c r="L1552" t="s">
        <v>440</v>
      </c>
      <c r="M1552" t="s">
        <v>441</v>
      </c>
      <c r="N1552" t="s">
        <v>31</v>
      </c>
      <c r="O1552" t="s">
        <v>404</v>
      </c>
      <c r="P1552" t="s">
        <v>133</v>
      </c>
      <c r="Q1552" t="s">
        <v>405</v>
      </c>
      <c r="R1552" t="s">
        <v>35</v>
      </c>
      <c r="S1552" t="s">
        <v>36</v>
      </c>
      <c r="T1552" t="s">
        <v>442</v>
      </c>
      <c r="U1552" t="s">
        <v>38</v>
      </c>
      <c r="V1552">
        <v>0.104848484848485</v>
      </c>
      <c r="W1552">
        <v>2004</v>
      </c>
      <c r="X1552">
        <v>4</v>
      </c>
      <c r="Y1552">
        <v>2</v>
      </c>
    </row>
    <row r="1553" spans="1:25" x14ac:dyDescent="0.25">
      <c r="A1553">
        <v>10280</v>
      </c>
      <c r="B1553">
        <v>20</v>
      </c>
      <c r="C1553">
        <v>28.88</v>
      </c>
      <c r="D1553">
        <v>12</v>
      </c>
      <c r="E1553">
        <v>577.6</v>
      </c>
      <c r="F1553" s="1">
        <v>38216</v>
      </c>
      <c r="G1553" t="s">
        <v>25</v>
      </c>
      <c r="H1553" t="s">
        <v>581</v>
      </c>
      <c r="I1553">
        <v>33</v>
      </c>
      <c r="J1553" t="s">
        <v>659</v>
      </c>
      <c r="K1553" t="s">
        <v>268</v>
      </c>
      <c r="L1553" t="s">
        <v>269</v>
      </c>
      <c r="M1553" t="s">
        <v>270</v>
      </c>
      <c r="N1553" t="s">
        <v>31</v>
      </c>
      <c r="O1553" t="s">
        <v>271</v>
      </c>
      <c r="P1553" t="s">
        <v>31</v>
      </c>
      <c r="Q1553" t="s">
        <v>272</v>
      </c>
      <c r="R1553" t="s">
        <v>273</v>
      </c>
      <c r="S1553" t="s">
        <v>45</v>
      </c>
      <c r="T1553" t="s">
        <v>274</v>
      </c>
      <c r="U1553" t="s">
        <v>38</v>
      </c>
      <c r="V1553">
        <v>0.124848484848485</v>
      </c>
      <c r="W1553">
        <v>2004</v>
      </c>
      <c r="X1553">
        <v>8</v>
      </c>
      <c r="Y1553">
        <v>3</v>
      </c>
    </row>
    <row r="1554" spans="1:25" x14ac:dyDescent="0.25">
      <c r="A1554">
        <v>10288</v>
      </c>
      <c r="B1554">
        <v>29</v>
      </c>
      <c r="C1554">
        <v>38.17</v>
      </c>
      <c r="D1554">
        <v>1</v>
      </c>
      <c r="E1554">
        <v>1106.93</v>
      </c>
      <c r="F1554" s="1">
        <v>38231</v>
      </c>
      <c r="G1554" t="s">
        <v>25</v>
      </c>
      <c r="H1554" t="s">
        <v>581</v>
      </c>
      <c r="I1554">
        <v>33</v>
      </c>
      <c r="J1554" t="s">
        <v>659</v>
      </c>
      <c r="K1554" t="s">
        <v>443</v>
      </c>
      <c r="L1554" t="s">
        <v>444</v>
      </c>
      <c r="M1554" t="s">
        <v>445</v>
      </c>
      <c r="N1554" t="s">
        <v>446</v>
      </c>
      <c r="O1554" t="s">
        <v>210</v>
      </c>
      <c r="P1554" t="s">
        <v>31</v>
      </c>
      <c r="Q1554" t="s">
        <v>447</v>
      </c>
      <c r="R1554" t="s">
        <v>210</v>
      </c>
      <c r="S1554" t="s">
        <v>102</v>
      </c>
      <c r="T1554" t="s">
        <v>448</v>
      </c>
      <c r="U1554" t="s">
        <v>38</v>
      </c>
      <c r="V1554">
        <v>-0.15666666666666701</v>
      </c>
      <c r="W1554">
        <v>2004</v>
      </c>
      <c r="X1554">
        <v>9</v>
      </c>
      <c r="Y1554">
        <v>3</v>
      </c>
    </row>
    <row r="1555" spans="1:25" x14ac:dyDescent="0.25">
      <c r="A1555">
        <v>10304</v>
      </c>
      <c r="B1555">
        <v>23</v>
      </c>
      <c r="C1555">
        <v>30.2</v>
      </c>
      <c r="D1555">
        <v>16</v>
      </c>
      <c r="E1555">
        <v>694.6</v>
      </c>
      <c r="F1555" s="1">
        <v>38271</v>
      </c>
      <c r="G1555" t="s">
        <v>25</v>
      </c>
      <c r="H1555" t="s">
        <v>581</v>
      </c>
      <c r="I1555">
        <v>33</v>
      </c>
      <c r="J1555" t="s">
        <v>659</v>
      </c>
      <c r="K1555" t="s">
        <v>281</v>
      </c>
      <c r="L1555" t="s">
        <v>282</v>
      </c>
      <c r="M1555" t="s">
        <v>283</v>
      </c>
      <c r="N1555" t="s">
        <v>31</v>
      </c>
      <c r="O1555" t="s">
        <v>284</v>
      </c>
      <c r="P1555" t="s">
        <v>31</v>
      </c>
      <c r="Q1555" t="s">
        <v>285</v>
      </c>
      <c r="R1555" t="s">
        <v>44</v>
      </c>
      <c r="S1555" t="s">
        <v>45</v>
      </c>
      <c r="T1555" t="s">
        <v>286</v>
      </c>
      <c r="U1555" t="s">
        <v>38</v>
      </c>
      <c r="V1555">
        <v>8.4848484848484895E-2</v>
      </c>
      <c r="W1555">
        <v>2004</v>
      </c>
      <c r="X1555">
        <v>10</v>
      </c>
      <c r="Y1555">
        <v>4</v>
      </c>
    </row>
    <row r="1556" spans="1:25" x14ac:dyDescent="0.25">
      <c r="A1556">
        <v>10312</v>
      </c>
      <c r="B1556">
        <v>39</v>
      </c>
      <c r="C1556">
        <v>29.54</v>
      </c>
      <c r="D1556">
        <v>13</v>
      </c>
      <c r="E1556">
        <v>1152.06</v>
      </c>
      <c r="F1556" s="1">
        <v>38281</v>
      </c>
      <c r="G1556" t="s">
        <v>25</v>
      </c>
      <c r="H1556" t="s">
        <v>581</v>
      </c>
      <c r="I1556">
        <v>33</v>
      </c>
      <c r="J1556" t="s">
        <v>659</v>
      </c>
      <c r="K1556" t="s">
        <v>287</v>
      </c>
      <c r="L1556" t="s">
        <v>288</v>
      </c>
      <c r="M1556" t="s">
        <v>289</v>
      </c>
      <c r="N1556" t="s">
        <v>31</v>
      </c>
      <c r="O1556" t="s">
        <v>290</v>
      </c>
      <c r="P1556" t="s">
        <v>58</v>
      </c>
      <c r="Q1556" t="s">
        <v>121</v>
      </c>
      <c r="R1556" t="s">
        <v>35</v>
      </c>
      <c r="S1556" t="s">
        <v>36</v>
      </c>
      <c r="T1556" t="s">
        <v>291</v>
      </c>
      <c r="U1556" t="s">
        <v>38</v>
      </c>
      <c r="V1556">
        <v>0.104848484848485</v>
      </c>
      <c r="W1556">
        <v>2004</v>
      </c>
      <c r="X1556">
        <v>10</v>
      </c>
      <c r="Y1556">
        <v>4</v>
      </c>
    </row>
    <row r="1557" spans="1:25" x14ac:dyDescent="0.25">
      <c r="A1557">
        <v>10322</v>
      </c>
      <c r="B1557">
        <v>20</v>
      </c>
      <c r="C1557">
        <v>100</v>
      </c>
      <c r="D1557">
        <v>3</v>
      </c>
      <c r="E1557">
        <v>2624</v>
      </c>
      <c r="F1557" s="1">
        <v>38295</v>
      </c>
      <c r="G1557" t="s">
        <v>25</v>
      </c>
      <c r="H1557" t="s">
        <v>581</v>
      </c>
      <c r="I1557">
        <v>33</v>
      </c>
      <c r="J1557" t="s">
        <v>659</v>
      </c>
      <c r="K1557" t="s">
        <v>292</v>
      </c>
      <c r="L1557" t="s">
        <v>293</v>
      </c>
      <c r="M1557" t="s">
        <v>294</v>
      </c>
      <c r="N1557" t="s">
        <v>31</v>
      </c>
      <c r="O1557" t="s">
        <v>295</v>
      </c>
      <c r="P1557" t="s">
        <v>296</v>
      </c>
      <c r="Q1557" t="s">
        <v>297</v>
      </c>
      <c r="R1557" t="s">
        <v>35</v>
      </c>
      <c r="S1557" t="s">
        <v>36</v>
      </c>
      <c r="T1557" t="s">
        <v>298</v>
      </c>
      <c r="U1557" t="s">
        <v>38</v>
      </c>
      <c r="V1557">
        <v>-2.0303030303030298</v>
      </c>
      <c r="W1557">
        <v>2004</v>
      </c>
      <c r="X1557">
        <v>11</v>
      </c>
      <c r="Y1557">
        <v>4</v>
      </c>
    </row>
    <row r="1558" spans="1:25" x14ac:dyDescent="0.25">
      <c r="A1558">
        <v>10332</v>
      </c>
      <c r="B1558">
        <v>45</v>
      </c>
      <c r="C1558">
        <v>81.91</v>
      </c>
      <c r="D1558">
        <v>6</v>
      </c>
      <c r="E1558">
        <v>3685.95</v>
      </c>
      <c r="F1558" s="1">
        <v>38308</v>
      </c>
      <c r="G1558" t="s">
        <v>25</v>
      </c>
      <c r="H1558" t="s">
        <v>581</v>
      </c>
      <c r="I1558">
        <v>33</v>
      </c>
      <c r="J1558" t="s">
        <v>659</v>
      </c>
      <c r="K1558" t="s">
        <v>517</v>
      </c>
      <c r="L1558" t="s">
        <v>518</v>
      </c>
      <c r="M1558" t="s">
        <v>519</v>
      </c>
      <c r="N1558" t="s">
        <v>31</v>
      </c>
      <c r="O1558" t="s">
        <v>520</v>
      </c>
      <c r="P1558" t="s">
        <v>31</v>
      </c>
      <c r="Q1558" t="s">
        <v>521</v>
      </c>
      <c r="R1558" t="s">
        <v>183</v>
      </c>
      <c r="S1558" t="s">
        <v>45</v>
      </c>
      <c r="T1558" t="s">
        <v>522</v>
      </c>
      <c r="U1558" t="s">
        <v>53</v>
      </c>
      <c r="V1558">
        <v>-1.48212121212121</v>
      </c>
      <c r="W1558">
        <v>2004</v>
      </c>
      <c r="X1558">
        <v>11</v>
      </c>
      <c r="Y1558">
        <v>4</v>
      </c>
    </row>
    <row r="1559" spans="1:25" x14ac:dyDescent="0.25">
      <c r="A1559">
        <v>10344</v>
      </c>
      <c r="B1559">
        <v>20</v>
      </c>
      <c r="C1559">
        <v>35.18</v>
      </c>
      <c r="D1559">
        <v>6</v>
      </c>
      <c r="E1559">
        <v>703.6</v>
      </c>
      <c r="F1559" s="1">
        <v>38316</v>
      </c>
      <c r="G1559" t="s">
        <v>25</v>
      </c>
      <c r="H1559" t="s">
        <v>581</v>
      </c>
      <c r="I1559">
        <v>33</v>
      </c>
      <c r="J1559" t="s">
        <v>659</v>
      </c>
      <c r="K1559" t="s">
        <v>457</v>
      </c>
      <c r="L1559" t="s">
        <v>458</v>
      </c>
      <c r="M1559" t="s">
        <v>459</v>
      </c>
      <c r="N1559" t="s">
        <v>31</v>
      </c>
      <c r="O1559" t="s">
        <v>460</v>
      </c>
      <c r="P1559" t="s">
        <v>31</v>
      </c>
      <c r="Q1559" t="s">
        <v>461</v>
      </c>
      <c r="R1559" t="s">
        <v>44</v>
      </c>
      <c r="S1559" t="s">
        <v>45</v>
      </c>
      <c r="T1559" t="s">
        <v>462</v>
      </c>
      <c r="U1559" t="s">
        <v>38</v>
      </c>
      <c r="V1559">
        <v>-6.6060606060606E-2</v>
      </c>
      <c r="W1559">
        <v>2004</v>
      </c>
      <c r="X1559">
        <v>11</v>
      </c>
      <c r="Y1559">
        <v>4</v>
      </c>
    </row>
    <row r="1560" spans="1:25" x14ac:dyDescent="0.25">
      <c r="A1560">
        <v>10356</v>
      </c>
      <c r="B1560">
        <v>48</v>
      </c>
      <c r="C1560">
        <v>100</v>
      </c>
      <c r="D1560">
        <v>5</v>
      </c>
      <c r="E1560">
        <v>9720</v>
      </c>
      <c r="F1560" s="1">
        <v>38330</v>
      </c>
      <c r="G1560" t="s">
        <v>25</v>
      </c>
      <c r="H1560" t="s">
        <v>581</v>
      </c>
      <c r="I1560">
        <v>33</v>
      </c>
      <c r="J1560" t="s">
        <v>659</v>
      </c>
      <c r="K1560" t="s">
        <v>47</v>
      </c>
      <c r="L1560" t="s">
        <v>48</v>
      </c>
      <c r="M1560" t="s">
        <v>49</v>
      </c>
      <c r="N1560" t="s">
        <v>31</v>
      </c>
      <c r="O1560" t="s">
        <v>50</v>
      </c>
      <c r="P1560" t="s">
        <v>31</v>
      </c>
      <c r="Q1560" t="s">
        <v>51</v>
      </c>
      <c r="R1560" t="s">
        <v>44</v>
      </c>
      <c r="S1560" t="s">
        <v>45</v>
      </c>
      <c r="T1560" t="s">
        <v>52</v>
      </c>
      <c r="U1560" t="s">
        <v>163</v>
      </c>
      <c r="V1560">
        <v>-2.0303030303030298</v>
      </c>
      <c r="W1560">
        <v>2004</v>
      </c>
      <c r="X1560">
        <v>12</v>
      </c>
      <c r="Y1560">
        <v>4</v>
      </c>
    </row>
    <row r="1561" spans="1:25" x14ac:dyDescent="0.25">
      <c r="A1561">
        <v>10367</v>
      </c>
      <c r="B1561">
        <v>23</v>
      </c>
      <c r="C1561">
        <v>36.29</v>
      </c>
      <c r="D1561">
        <v>13</v>
      </c>
      <c r="E1561">
        <v>834.67</v>
      </c>
      <c r="F1561" s="1">
        <v>38364</v>
      </c>
      <c r="G1561" t="s">
        <v>432</v>
      </c>
      <c r="H1561" t="s">
        <v>581</v>
      </c>
      <c r="I1561">
        <v>33</v>
      </c>
      <c r="J1561" t="s">
        <v>659</v>
      </c>
      <c r="K1561" t="s">
        <v>54</v>
      </c>
      <c r="L1561" t="s">
        <v>55</v>
      </c>
      <c r="M1561" t="s">
        <v>56</v>
      </c>
      <c r="N1561" t="s">
        <v>31</v>
      </c>
      <c r="O1561" t="s">
        <v>57</v>
      </c>
      <c r="P1561" t="s">
        <v>58</v>
      </c>
      <c r="Q1561" t="s">
        <v>59</v>
      </c>
      <c r="R1561" t="s">
        <v>35</v>
      </c>
      <c r="S1561" t="s">
        <v>36</v>
      </c>
      <c r="T1561" t="s">
        <v>60</v>
      </c>
      <c r="U1561" t="s">
        <v>38</v>
      </c>
      <c r="V1561">
        <v>-9.9696969696969701E-2</v>
      </c>
      <c r="W1561">
        <v>2005</v>
      </c>
      <c r="X1561">
        <v>1</v>
      </c>
      <c r="Y1561">
        <v>1</v>
      </c>
    </row>
    <row r="1562" spans="1:25" x14ac:dyDescent="0.25">
      <c r="A1562">
        <v>10380</v>
      </c>
      <c r="B1562">
        <v>32</v>
      </c>
      <c r="C1562">
        <v>70.56</v>
      </c>
      <c r="D1562">
        <v>4</v>
      </c>
      <c r="E1562">
        <v>2257.92</v>
      </c>
      <c r="F1562" s="1">
        <v>38399</v>
      </c>
      <c r="G1562" t="s">
        <v>25</v>
      </c>
      <c r="H1562" t="s">
        <v>581</v>
      </c>
      <c r="I1562">
        <v>33</v>
      </c>
      <c r="J1562" t="s">
        <v>659</v>
      </c>
      <c r="K1562" t="s">
        <v>186</v>
      </c>
      <c r="L1562" t="s">
        <v>187</v>
      </c>
      <c r="M1562" t="s">
        <v>188</v>
      </c>
      <c r="N1562" t="s">
        <v>31</v>
      </c>
      <c r="O1562" t="s">
        <v>189</v>
      </c>
      <c r="P1562" t="s">
        <v>31</v>
      </c>
      <c r="Q1562" t="s">
        <v>190</v>
      </c>
      <c r="R1562" t="s">
        <v>191</v>
      </c>
      <c r="S1562" t="s">
        <v>45</v>
      </c>
      <c r="T1562" t="s">
        <v>192</v>
      </c>
      <c r="U1562" t="s">
        <v>38</v>
      </c>
      <c r="V1562">
        <v>-1.13818181818182</v>
      </c>
      <c r="W1562">
        <v>2005</v>
      </c>
      <c r="X1562">
        <v>2</v>
      </c>
      <c r="Y1562">
        <v>1</v>
      </c>
    </row>
    <row r="1563" spans="1:25" x14ac:dyDescent="0.25">
      <c r="A1563">
        <v>10391</v>
      </c>
      <c r="B1563">
        <v>33</v>
      </c>
      <c r="C1563">
        <v>100</v>
      </c>
      <c r="D1563">
        <v>8</v>
      </c>
      <c r="E1563">
        <v>8344.7099999999991</v>
      </c>
      <c r="F1563" s="1">
        <v>38420</v>
      </c>
      <c r="G1563" t="s">
        <v>25</v>
      </c>
      <c r="H1563" t="s">
        <v>581</v>
      </c>
      <c r="I1563">
        <v>33</v>
      </c>
      <c r="J1563" t="s">
        <v>659</v>
      </c>
      <c r="K1563" t="s">
        <v>304</v>
      </c>
      <c r="L1563" t="s">
        <v>305</v>
      </c>
      <c r="M1563" t="s">
        <v>306</v>
      </c>
      <c r="N1563" t="s">
        <v>307</v>
      </c>
      <c r="O1563" t="s">
        <v>308</v>
      </c>
      <c r="P1563" t="s">
        <v>169</v>
      </c>
      <c r="Q1563" t="s">
        <v>309</v>
      </c>
      <c r="R1563" t="s">
        <v>101</v>
      </c>
      <c r="S1563" t="s">
        <v>102</v>
      </c>
      <c r="T1563" t="s">
        <v>310</v>
      </c>
      <c r="U1563" t="s">
        <v>163</v>
      </c>
      <c r="V1563">
        <v>-2.0303030303030298</v>
      </c>
      <c r="W1563">
        <v>2005</v>
      </c>
      <c r="X1563">
        <v>3</v>
      </c>
      <c r="Y1563">
        <v>1</v>
      </c>
    </row>
    <row r="1564" spans="1:25" x14ac:dyDescent="0.25">
      <c r="A1564">
        <v>10409</v>
      </c>
      <c r="B1564">
        <v>61</v>
      </c>
      <c r="C1564">
        <v>29.54</v>
      </c>
      <c r="D1564">
        <v>1</v>
      </c>
      <c r="E1564">
        <v>1801.94</v>
      </c>
      <c r="F1564" s="1">
        <v>38465</v>
      </c>
      <c r="G1564" t="s">
        <v>25</v>
      </c>
      <c r="H1564" t="s">
        <v>581</v>
      </c>
      <c r="I1564">
        <v>33</v>
      </c>
      <c r="J1564" t="s">
        <v>659</v>
      </c>
      <c r="K1564" t="s">
        <v>443</v>
      </c>
      <c r="L1564" t="s">
        <v>444</v>
      </c>
      <c r="M1564" t="s">
        <v>445</v>
      </c>
      <c r="N1564" t="s">
        <v>446</v>
      </c>
      <c r="O1564" t="s">
        <v>210</v>
      </c>
      <c r="P1564" t="s">
        <v>31</v>
      </c>
      <c r="Q1564" t="s">
        <v>447</v>
      </c>
      <c r="R1564" t="s">
        <v>210</v>
      </c>
      <c r="S1564" t="s">
        <v>102</v>
      </c>
      <c r="T1564" t="s">
        <v>448</v>
      </c>
      <c r="U1564" t="s">
        <v>38</v>
      </c>
      <c r="V1564">
        <v>0.104848484848485</v>
      </c>
      <c r="W1564">
        <v>2005</v>
      </c>
      <c r="X1564">
        <v>4</v>
      </c>
      <c r="Y1564">
        <v>2</v>
      </c>
    </row>
    <row r="1565" spans="1:25" x14ac:dyDescent="0.25">
      <c r="A1565">
        <v>10420</v>
      </c>
      <c r="B1565">
        <v>45</v>
      </c>
      <c r="C1565">
        <v>26.88</v>
      </c>
      <c r="D1565">
        <v>1</v>
      </c>
      <c r="E1565">
        <v>1209.5999999999999</v>
      </c>
      <c r="F1565" s="1">
        <v>38501</v>
      </c>
      <c r="G1565" t="s">
        <v>318</v>
      </c>
      <c r="H1565" t="s">
        <v>581</v>
      </c>
      <c r="I1565">
        <v>33</v>
      </c>
      <c r="J1565" t="s">
        <v>659</v>
      </c>
      <c r="K1565" t="s">
        <v>164</v>
      </c>
      <c r="L1565" t="s">
        <v>165</v>
      </c>
      <c r="M1565" t="s">
        <v>166</v>
      </c>
      <c r="N1565" t="s">
        <v>167</v>
      </c>
      <c r="O1565" t="s">
        <v>168</v>
      </c>
      <c r="P1565" t="s">
        <v>169</v>
      </c>
      <c r="Q1565" t="s">
        <v>170</v>
      </c>
      <c r="R1565" t="s">
        <v>101</v>
      </c>
      <c r="S1565" t="s">
        <v>102</v>
      </c>
      <c r="T1565" t="s">
        <v>171</v>
      </c>
      <c r="U1565" t="s">
        <v>38</v>
      </c>
      <c r="V1565">
        <v>0.18545454545454501</v>
      </c>
      <c r="W1565">
        <v>2005</v>
      </c>
      <c r="X1565">
        <v>5</v>
      </c>
      <c r="Y1565">
        <v>2</v>
      </c>
    </row>
    <row r="1566" spans="1:25" x14ac:dyDescent="0.25">
      <c r="A1566">
        <v>10107</v>
      </c>
      <c r="B1566">
        <v>38</v>
      </c>
      <c r="C1566">
        <v>83.03</v>
      </c>
      <c r="D1566">
        <v>7</v>
      </c>
      <c r="E1566">
        <v>3155.14</v>
      </c>
      <c r="F1566" s="1">
        <v>37676</v>
      </c>
      <c r="G1566" t="s">
        <v>25</v>
      </c>
      <c r="H1566" t="s">
        <v>26</v>
      </c>
      <c r="I1566">
        <v>76</v>
      </c>
      <c r="J1566" t="s">
        <v>660</v>
      </c>
      <c r="K1566" t="s">
        <v>28</v>
      </c>
      <c r="L1566" t="s">
        <v>29</v>
      </c>
      <c r="M1566" t="s">
        <v>30</v>
      </c>
      <c r="N1566" t="s">
        <v>31</v>
      </c>
      <c r="O1566" t="s">
        <v>32</v>
      </c>
      <c r="P1566" t="s">
        <v>33</v>
      </c>
      <c r="Q1566" t="s">
        <v>34</v>
      </c>
      <c r="R1566" t="s">
        <v>35</v>
      </c>
      <c r="S1566" t="s">
        <v>36</v>
      </c>
      <c r="T1566" t="s">
        <v>37</v>
      </c>
      <c r="U1566" t="s">
        <v>53</v>
      </c>
      <c r="V1566">
        <v>-9.2499999999999999E-2</v>
      </c>
      <c r="W1566">
        <v>2003</v>
      </c>
      <c r="X1566">
        <v>2</v>
      </c>
      <c r="Y1566">
        <v>1</v>
      </c>
    </row>
    <row r="1567" spans="1:25" x14ac:dyDescent="0.25">
      <c r="A1567">
        <v>10120</v>
      </c>
      <c r="B1567">
        <v>34</v>
      </c>
      <c r="C1567">
        <v>83.79</v>
      </c>
      <c r="D1567">
        <v>5</v>
      </c>
      <c r="E1567">
        <v>2848.86</v>
      </c>
      <c r="F1567" s="1">
        <v>37740</v>
      </c>
      <c r="G1567" t="s">
        <v>25</v>
      </c>
      <c r="H1567" t="s">
        <v>26</v>
      </c>
      <c r="I1567">
        <v>76</v>
      </c>
      <c r="J1567" t="s">
        <v>660</v>
      </c>
      <c r="K1567" t="s">
        <v>94</v>
      </c>
      <c r="L1567" t="s">
        <v>95</v>
      </c>
      <c r="M1567" t="s">
        <v>96</v>
      </c>
      <c r="N1567" t="s">
        <v>97</v>
      </c>
      <c r="O1567" t="s">
        <v>98</v>
      </c>
      <c r="P1567" t="s">
        <v>99</v>
      </c>
      <c r="Q1567" t="s">
        <v>100</v>
      </c>
      <c r="R1567" t="s">
        <v>101</v>
      </c>
      <c r="S1567" t="s">
        <v>102</v>
      </c>
      <c r="T1567" t="s">
        <v>103</v>
      </c>
      <c r="U1567" t="s">
        <v>38</v>
      </c>
      <c r="V1567">
        <v>-0.10249999999999999</v>
      </c>
      <c r="W1567">
        <v>2003</v>
      </c>
      <c r="X1567">
        <v>4</v>
      </c>
      <c r="Y1567">
        <v>2</v>
      </c>
    </row>
    <row r="1568" spans="1:25" x14ac:dyDescent="0.25">
      <c r="A1568">
        <v>10134</v>
      </c>
      <c r="B1568">
        <v>43</v>
      </c>
      <c r="C1568">
        <v>83.03</v>
      </c>
      <c r="D1568">
        <v>7</v>
      </c>
      <c r="E1568">
        <v>3570.29</v>
      </c>
      <c r="F1568" s="1">
        <v>37803</v>
      </c>
      <c r="G1568" t="s">
        <v>25</v>
      </c>
      <c r="H1568" t="s">
        <v>26</v>
      </c>
      <c r="I1568">
        <v>76</v>
      </c>
      <c r="J1568" t="s">
        <v>660</v>
      </c>
      <c r="K1568" t="s">
        <v>47</v>
      </c>
      <c r="L1568" t="s">
        <v>48</v>
      </c>
      <c r="M1568" t="s">
        <v>49</v>
      </c>
      <c r="N1568" t="s">
        <v>31</v>
      </c>
      <c r="O1568" t="s">
        <v>50</v>
      </c>
      <c r="P1568" t="s">
        <v>31</v>
      </c>
      <c r="Q1568" t="s">
        <v>51</v>
      </c>
      <c r="R1568" t="s">
        <v>44</v>
      </c>
      <c r="S1568" t="s">
        <v>45</v>
      </c>
      <c r="T1568" t="s">
        <v>52</v>
      </c>
      <c r="U1568" t="s">
        <v>53</v>
      </c>
      <c r="V1568">
        <v>-9.2499999999999999E-2</v>
      </c>
      <c r="W1568">
        <v>2003</v>
      </c>
      <c r="X1568">
        <v>7</v>
      </c>
      <c r="Y1568">
        <v>3</v>
      </c>
    </row>
    <row r="1569" spans="1:25" x14ac:dyDescent="0.25">
      <c r="A1569">
        <v>10145</v>
      </c>
      <c r="B1569">
        <v>47</v>
      </c>
      <c r="C1569">
        <v>83.03</v>
      </c>
      <c r="D1569">
        <v>11</v>
      </c>
      <c r="E1569">
        <v>3902.41</v>
      </c>
      <c r="F1569" s="1">
        <v>37858</v>
      </c>
      <c r="G1569" t="s">
        <v>25</v>
      </c>
      <c r="H1569" t="s">
        <v>26</v>
      </c>
      <c r="I1569">
        <v>76</v>
      </c>
      <c r="J1569" t="s">
        <v>660</v>
      </c>
      <c r="K1569" t="s">
        <v>54</v>
      </c>
      <c r="L1569" t="s">
        <v>55</v>
      </c>
      <c r="M1569" t="s">
        <v>56</v>
      </c>
      <c r="N1569" t="s">
        <v>31</v>
      </c>
      <c r="O1569" t="s">
        <v>57</v>
      </c>
      <c r="P1569" t="s">
        <v>58</v>
      </c>
      <c r="Q1569" t="s">
        <v>59</v>
      </c>
      <c r="R1569" t="s">
        <v>35</v>
      </c>
      <c r="S1569" t="s">
        <v>36</v>
      </c>
      <c r="T1569" t="s">
        <v>60</v>
      </c>
      <c r="U1569" t="s">
        <v>53</v>
      </c>
      <c r="V1569">
        <v>-9.2499999999999999E-2</v>
      </c>
      <c r="W1569">
        <v>2003</v>
      </c>
      <c r="X1569">
        <v>8</v>
      </c>
      <c r="Y1569">
        <v>3</v>
      </c>
    </row>
    <row r="1570" spans="1:25" x14ac:dyDescent="0.25">
      <c r="A1570">
        <v>10158</v>
      </c>
      <c r="B1570">
        <v>22</v>
      </c>
      <c r="C1570">
        <v>67.03</v>
      </c>
      <c r="D1570">
        <v>1</v>
      </c>
      <c r="E1570">
        <v>1474.66</v>
      </c>
      <c r="F1570" s="1">
        <v>37904</v>
      </c>
      <c r="G1570" t="s">
        <v>25</v>
      </c>
      <c r="H1570" t="s">
        <v>26</v>
      </c>
      <c r="I1570">
        <v>76</v>
      </c>
      <c r="J1570" t="s">
        <v>660</v>
      </c>
      <c r="K1570" t="s">
        <v>143</v>
      </c>
      <c r="L1570" t="s">
        <v>144</v>
      </c>
      <c r="M1570" t="s">
        <v>145</v>
      </c>
      <c r="N1570" t="s">
        <v>31</v>
      </c>
      <c r="O1570" t="s">
        <v>146</v>
      </c>
      <c r="P1570" t="s">
        <v>31</v>
      </c>
      <c r="Q1570" t="s">
        <v>147</v>
      </c>
      <c r="R1570" t="s">
        <v>83</v>
      </c>
      <c r="S1570" t="s">
        <v>45</v>
      </c>
      <c r="T1570" t="s">
        <v>148</v>
      </c>
      <c r="U1570" t="s">
        <v>38</v>
      </c>
      <c r="V1570">
        <v>0.11802631578947401</v>
      </c>
      <c r="W1570">
        <v>2003</v>
      </c>
      <c r="X1570">
        <v>10</v>
      </c>
      <c r="Y1570">
        <v>4</v>
      </c>
    </row>
    <row r="1571" spans="1:25" x14ac:dyDescent="0.25">
      <c r="A1571">
        <v>10168</v>
      </c>
      <c r="B1571">
        <v>29</v>
      </c>
      <c r="C1571">
        <v>75.41</v>
      </c>
      <c r="D1571">
        <v>6</v>
      </c>
      <c r="E1571">
        <v>2186.89</v>
      </c>
      <c r="F1571" s="1">
        <v>37922</v>
      </c>
      <c r="G1571" t="s">
        <v>25</v>
      </c>
      <c r="H1571" t="s">
        <v>26</v>
      </c>
      <c r="I1571">
        <v>76</v>
      </c>
      <c r="J1571" t="s">
        <v>660</v>
      </c>
      <c r="K1571" t="s">
        <v>66</v>
      </c>
      <c r="L1571" t="s">
        <v>67</v>
      </c>
      <c r="M1571" t="s">
        <v>68</v>
      </c>
      <c r="N1571" t="s">
        <v>31</v>
      </c>
      <c r="O1571" t="s">
        <v>69</v>
      </c>
      <c r="P1571" t="s">
        <v>58</v>
      </c>
      <c r="Q1571" t="s">
        <v>70</v>
      </c>
      <c r="R1571" t="s">
        <v>35</v>
      </c>
      <c r="S1571" t="s">
        <v>36</v>
      </c>
      <c r="T1571" t="s">
        <v>71</v>
      </c>
      <c r="U1571" t="s">
        <v>38</v>
      </c>
      <c r="V1571">
        <v>7.7631578947368902E-3</v>
      </c>
      <c r="W1571">
        <v>2003</v>
      </c>
      <c r="X1571">
        <v>10</v>
      </c>
      <c r="Y1571">
        <v>4</v>
      </c>
    </row>
    <row r="1572" spans="1:25" x14ac:dyDescent="0.25">
      <c r="A1572">
        <v>10180</v>
      </c>
      <c r="B1572">
        <v>28</v>
      </c>
      <c r="C1572">
        <v>68.55</v>
      </c>
      <c r="D1572">
        <v>14</v>
      </c>
      <c r="E1572">
        <v>1919.4</v>
      </c>
      <c r="F1572" s="1">
        <v>37936</v>
      </c>
      <c r="G1572" t="s">
        <v>25</v>
      </c>
      <c r="H1572" t="s">
        <v>26</v>
      </c>
      <c r="I1572">
        <v>76</v>
      </c>
      <c r="J1572" t="s">
        <v>660</v>
      </c>
      <c r="K1572" t="s">
        <v>72</v>
      </c>
      <c r="L1572" t="s">
        <v>73</v>
      </c>
      <c r="M1572" t="s">
        <v>74</v>
      </c>
      <c r="N1572" t="s">
        <v>31</v>
      </c>
      <c r="O1572" t="s">
        <v>75</v>
      </c>
      <c r="P1572" t="s">
        <v>31</v>
      </c>
      <c r="Q1572" t="s">
        <v>76</v>
      </c>
      <c r="R1572" t="s">
        <v>44</v>
      </c>
      <c r="S1572" t="s">
        <v>45</v>
      </c>
      <c r="T1572" t="s">
        <v>77</v>
      </c>
      <c r="U1572" t="s">
        <v>38</v>
      </c>
      <c r="V1572">
        <v>9.8026315789473698E-2</v>
      </c>
      <c r="W1572">
        <v>2003</v>
      </c>
      <c r="X1572">
        <v>11</v>
      </c>
      <c r="Y1572">
        <v>4</v>
      </c>
    </row>
    <row r="1573" spans="1:25" x14ac:dyDescent="0.25">
      <c r="A1573">
        <v>10188</v>
      </c>
      <c r="B1573">
        <v>40</v>
      </c>
      <c r="C1573">
        <v>91.4</v>
      </c>
      <c r="D1573">
        <v>6</v>
      </c>
      <c r="E1573">
        <v>3656</v>
      </c>
      <c r="F1573" s="1">
        <v>37943</v>
      </c>
      <c r="G1573" t="s">
        <v>25</v>
      </c>
      <c r="H1573" t="s">
        <v>26</v>
      </c>
      <c r="I1573">
        <v>76</v>
      </c>
      <c r="J1573" t="s">
        <v>660</v>
      </c>
      <c r="K1573" t="s">
        <v>78</v>
      </c>
      <c r="L1573" t="s">
        <v>79</v>
      </c>
      <c r="M1573" t="s">
        <v>80</v>
      </c>
      <c r="N1573" t="s">
        <v>31</v>
      </c>
      <c r="O1573" t="s">
        <v>81</v>
      </c>
      <c r="P1573" t="s">
        <v>31</v>
      </c>
      <c r="Q1573" t="s">
        <v>82</v>
      </c>
      <c r="R1573" t="s">
        <v>83</v>
      </c>
      <c r="S1573" t="s">
        <v>45</v>
      </c>
      <c r="T1573" t="s">
        <v>84</v>
      </c>
      <c r="U1573" t="s">
        <v>53</v>
      </c>
      <c r="V1573">
        <v>-0.202631578947368</v>
      </c>
      <c r="W1573">
        <v>2003</v>
      </c>
      <c r="X1573">
        <v>11</v>
      </c>
      <c r="Y1573">
        <v>4</v>
      </c>
    </row>
    <row r="1574" spans="1:25" x14ac:dyDescent="0.25">
      <c r="A1574">
        <v>10201</v>
      </c>
      <c r="B1574">
        <v>25</v>
      </c>
      <c r="C1574">
        <v>73.88</v>
      </c>
      <c r="D1574">
        <v>7</v>
      </c>
      <c r="E1574">
        <v>1847</v>
      </c>
      <c r="F1574" s="1">
        <v>37956</v>
      </c>
      <c r="G1574" t="s">
        <v>25</v>
      </c>
      <c r="H1574" t="s">
        <v>26</v>
      </c>
      <c r="I1574">
        <v>76</v>
      </c>
      <c r="J1574" t="s">
        <v>660</v>
      </c>
      <c r="K1574" t="s">
        <v>85</v>
      </c>
      <c r="L1574" t="s">
        <v>86</v>
      </c>
      <c r="M1574" t="s">
        <v>87</v>
      </c>
      <c r="N1574" t="s">
        <v>31</v>
      </c>
      <c r="O1574" t="s">
        <v>64</v>
      </c>
      <c r="P1574" t="s">
        <v>58</v>
      </c>
      <c r="Q1574" t="s">
        <v>31</v>
      </c>
      <c r="R1574" t="s">
        <v>35</v>
      </c>
      <c r="S1574" t="s">
        <v>36</v>
      </c>
      <c r="T1574" t="s">
        <v>88</v>
      </c>
      <c r="U1574" t="s">
        <v>38</v>
      </c>
      <c r="V1574">
        <v>2.7894736842105299E-2</v>
      </c>
      <c r="W1574">
        <v>2003</v>
      </c>
      <c r="X1574">
        <v>12</v>
      </c>
      <c r="Y1574">
        <v>4</v>
      </c>
    </row>
    <row r="1575" spans="1:25" x14ac:dyDescent="0.25">
      <c r="A1575">
        <v>10210</v>
      </c>
      <c r="B1575">
        <v>30</v>
      </c>
      <c r="C1575">
        <v>61.7</v>
      </c>
      <c r="D1575">
        <v>4</v>
      </c>
      <c r="E1575">
        <v>1851</v>
      </c>
      <c r="F1575" s="1">
        <v>37998</v>
      </c>
      <c r="G1575" t="s">
        <v>25</v>
      </c>
      <c r="H1575" t="s">
        <v>26</v>
      </c>
      <c r="I1575">
        <v>76</v>
      </c>
      <c r="J1575" t="s">
        <v>660</v>
      </c>
      <c r="K1575" t="s">
        <v>320</v>
      </c>
      <c r="L1575" t="s">
        <v>321</v>
      </c>
      <c r="M1575" t="s">
        <v>322</v>
      </c>
      <c r="N1575" t="s">
        <v>31</v>
      </c>
      <c r="O1575" t="s">
        <v>323</v>
      </c>
      <c r="P1575" t="s">
        <v>323</v>
      </c>
      <c r="Q1575" t="s">
        <v>324</v>
      </c>
      <c r="R1575" t="s">
        <v>212</v>
      </c>
      <c r="S1575" t="s">
        <v>212</v>
      </c>
      <c r="T1575" t="s">
        <v>325</v>
      </c>
      <c r="U1575" t="s">
        <v>38</v>
      </c>
      <c r="V1575">
        <v>0.188157894736842</v>
      </c>
      <c r="W1575">
        <v>2004</v>
      </c>
      <c r="X1575">
        <v>1</v>
      </c>
      <c r="Y1575">
        <v>1</v>
      </c>
    </row>
    <row r="1576" spans="1:25" x14ac:dyDescent="0.25">
      <c r="A1576">
        <v>10223</v>
      </c>
      <c r="B1576">
        <v>38</v>
      </c>
      <c r="C1576">
        <v>69.31</v>
      </c>
      <c r="D1576">
        <v>6</v>
      </c>
      <c r="E1576">
        <v>2633.78</v>
      </c>
      <c r="F1576" s="1">
        <v>38037</v>
      </c>
      <c r="G1576" t="s">
        <v>25</v>
      </c>
      <c r="H1576" t="s">
        <v>26</v>
      </c>
      <c r="I1576">
        <v>76</v>
      </c>
      <c r="J1576" t="s">
        <v>660</v>
      </c>
      <c r="K1576" t="s">
        <v>94</v>
      </c>
      <c r="L1576" t="s">
        <v>95</v>
      </c>
      <c r="M1576" t="s">
        <v>96</v>
      </c>
      <c r="N1576" t="s">
        <v>97</v>
      </c>
      <c r="O1576" t="s">
        <v>98</v>
      </c>
      <c r="P1576" t="s">
        <v>99</v>
      </c>
      <c r="Q1576" t="s">
        <v>100</v>
      </c>
      <c r="R1576" t="s">
        <v>101</v>
      </c>
      <c r="S1576" t="s">
        <v>102</v>
      </c>
      <c r="T1576" t="s">
        <v>103</v>
      </c>
      <c r="U1576" t="s">
        <v>38</v>
      </c>
      <c r="V1576">
        <v>8.8026315789473605E-2</v>
      </c>
      <c r="W1576">
        <v>2004</v>
      </c>
      <c r="X1576">
        <v>2</v>
      </c>
      <c r="Y1576">
        <v>1</v>
      </c>
    </row>
    <row r="1577" spans="1:25" x14ac:dyDescent="0.25">
      <c r="A1577">
        <v>10236</v>
      </c>
      <c r="B1577">
        <v>36</v>
      </c>
      <c r="C1577">
        <v>87.6</v>
      </c>
      <c r="D1577">
        <v>3</v>
      </c>
      <c r="E1577">
        <v>3153.6</v>
      </c>
      <c r="F1577" s="1">
        <v>38080</v>
      </c>
      <c r="G1577" t="s">
        <v>25</v>
      </c>
      <c r="H1577" t="s">
        <v>26</v>
      </c>
      <c r="I1577">
        <v>76</v>
      </c>
      <c r="J1577" t="s">
        <v>660</v>
      </c>
      <c r="K1577" t="s">
        <v>326</v>
      </c>
      <c r="L1577" t="s">
        <v>327</v>
      </c>
      <c r="M1577" t="s">
        <v>328</v>
      </c>
      <c r="N1577" t="s">
        <v>31</v>
      </c>
      <c r="O1577" t="s">
        <v>229</v>
      </c>
      <c r="P1577" t="s">
        <v>153</v>
      </c>
      <c r="Q1577" t="s">
        <v>230</v>
      </c>
      <c r="R1577" t="s">
        <v>35</v>
      </c>
      <c r="S1577" t="s">
        <v>36</v>
      </c>
      <c r="T1577" t="s">
        <v>329</v>
      </c>
      <c r="U1577" t="s">
        <v>53</v>
      </c>
      <c r="V1577">
        <v>-0.15263157894736801</v>
      </c>
      <c r="W1577">
        <v>2004</v>
      </c>
      <c r="X1577">
        <v>4</v>
      </c>
      <c r="Y1577">
        <v>2</v>
      </c>
    </row>
    <row r="1578" spans="1:25" x14ac:dyDescent="0.25">
      <c r="A1578">
        <v>10250</v>
      </c>
      <c r="B1578">
        <v>32</v>
      </c>
      <c r="C1578">
        <v>87.6</v>
      </c>
      <c r="D1578">
        <v>1</v>
      </c>
      <c r="E1578">
        <v>2803.2</v>
      </c>
      <c r="F1578" s="1">
        <v>38118</v>
      </c>
      <c r="G1578" t="s">
        <v>25</v>
      </c>
      <c r="H1578" t="s">
        <v>26</v>
      </c>
      <c r="I1578">
        <v>76</v>
      </c>
      <c r="J1578" t="s">
        <v>660</v>
      </c>
      <c r="K1578" t="s">
        <v>420</v>
      </c>
      <c r="L1578" t="s">
        <v>421</v>
      </c>
      <c r="M1578" t="s">
        <v>422</v>
      </c>
      <c r="N1578" t="s">
        <v>31</v>
      </c>
      <c r="O1578" t="s">
        <v>423</v>
      </c>
      <c r="P1578" t="s">
        <v>58</v>
      </c>
      <c r="Q1578" t="s">
        <v>70</v>
      </c>
      <c r="R1578" t="s">
        <v>35</v>
      </c>
      <c r="S1578" t="s">
        <v>36</v>
      </c>
      <c r="T1578" t="s">
        <v>424</v>
      </c>
      <c r="U1578" t="s">
        <v>38</v>
      </c>
      <c r="V1578">
        <v>-0.15263157894736801</v>
      </c>
      <c r="W1578">
        <v>2004</v>
      </c>
      <c r="X1578">
        <v>5</v>
      </c>
      <c r="Y1578">
        <v>2</v>
      </c>
    </row>
    <row r="1579" spans="1:25" x14ac:dyDescent="0.25">
      <c r="A1579">
        <v>10263</v>
      </c>
      <c r="B1579">
        <v>37</v>
      </c>
      <c r="C1579">
        <v>62.46</v>
      </c>
      <c r="D1579">
        <v>7</v>
      </c>
      <c r="E1579">
        <v>2311.02</v>
      </c>
      <c r="F1579" s="1">
        <v>38166</v>
      </c>
      <c r="G1579" t="s">
        <v>25</v>
      </c>
      <c r="H1579" t="s">
        <v>26</v>
      </c>
      <c r="I1579">
        <v>76</v>
      </c>
      <c r="J1579" t="s">
        <v>660</v>
      </c>
      <c r="K1579" t="s">
        <v>116</v>
      </c>
      <c r="L1579" t="s">
        <v>117</v>
      </c>
      <c r="M1579" t="s">
        <v>118</v>
      </c>
      <c r="N1579" t="s">
        <v>31</v>
      </c>
      <c r="O1579" t="s">
        <v>119</v>
      </c>
      <c r="P1579" t="s">
        <v>120</v>
      </c>
      <c r="Q1579" t="s">
        <v>121</v>
      </c>
      <c r="R1579" t="s">
        <v>35</v>
      </c>
      <c r="S1579" t="s">
        <v>36</v>
      </c>
      <c r="T1579" t="s">
        <v>122</v>
      </c>
      <c r="U1579" t="s">
        <v>38</v>
      </c>
      <c r="V1579">
        <v>0.17815789473684199</v>
      </c>
      <c r="W1579">
        <v>2004</v>
      </c>
      <c r="X1579">
        <v>6</v>
      </c>
      <c r="Y1579">
        <v>2</v>
      </c>
    </row>
    <row r="1580" spans="1:25" x14ac:dyDescent="0.25">
      <c r="A1580">
        <v>10275</v>
      </c>
      <c r="B1580">
        <v>30</v>
      </c>
      <c r="C1580">
        <v>79.98</v>
      </c>
      <c r="D1580">
        <v>6</v>
      </c>
      <c r="E1580">
        <v>2399.4</v>
      </c>
      <c r="F1580" s="1">
        <v>38191</v>
      </c>
      <c r="G1580" t="s">
        <v>25</v>
      </c>
      <c r="H1580" t="s">
        <v>26</v>
      </c>
      <c r="I1580">
        <v>76</v>
      </c>
      <c r="J1580" t="s">
        <v>660</v>
      </c>
      <c r="K1580" t="s">
        <v>123</v>
      </c>
      <c r="L1580" t="s">
        <v>124</v>
      </c>
      <c r="M1580" t="s">
        <v>125</v>
      </c>
      <c r="N1580" t="s">
        <v>31</v>
      </c>
      <c r="O1580" t="s">
        <v>126</v>
      </c>
      <c r="P1580" t="s">
        <v>31</v>
      </c>
      <c r="Q1580" t="s">
        <v>127</v>
      </c>
      <c r="R1580" t="s">
        <v>44</v>
      </c>
      <c r="S1580" t="s">
        <v>45</v>
      </c>
      <c r="T1580" t="s">
        <v>128</v>
      </c>
      <c r="U1580" t="s">
        <v>38</v>
      </c>
      <c r="V1580">
        <v>-5.2368421052631599E-2</v>
      </c>
      <c r="W1580">
        <v>2004</v>
      </c>
      <c r="X1580">
        <v>7</v>
      </c>
      <c r="Y1580">
        <v>3</v>
      </c>
    </row>
    <row r="1581" spans="1:25" x14ac:dyDescent="0.25">
      <c r="A1581">
        <v>10285</v>
      </c>
      <c r="B1581">
        <v>39</v>
      </c>
      <c r="C1581">
        <v>70.08</v>
      </c>
      <c r="D1581">
        <v>11</v>
      </c>
      <c r="E1581">
        <v>2733.12</v>
      </c>
      <c r="F1581" s="1">
        <v>38226</v>
      </c>
      <c r="G1581" t="s">
        <v>25</v>
      </c>
      <c r="H1581" t="s">
        <v>26</v>
      </c>
      <c r="I1581">
        <v>76</v>
      </c>
      <c r="J1581" t="s">
        <v>660</v>
      </c>
      <c r="K1581" t="s">
        <v>129</v>
      </c>
      <c r="L1581" t="s">
        <v>130</v>
      </c>
      <c r="M1581" t="s">
        <v>131</v>
      </c>
      <c r="N1581" t="s">
        <v>31</v>
      </c>
      <c r="O1581" t="s">
        <v>132</v>
      </c>
      <c r="P1581" t="s">
        <v>133</v>
      </c>
      <c r="Q1581" t="s">
        <v>134</v>
      </c>
      <c r="R1581" t="s">
        <v>35</v>
      </c>
      <c r="S1581" t="s">
        <v>36</v>
      </c>
      <c r="T1581" t="s">
        <v>135</v>
      </c>
      <c r="U1581" t="s">
        <v>38</v>
      </c>
      <c r="V1581">
        <v>7.7894736842105294E-2</v>
      </c>
      <c r="W1581">
        <v>2004</v>
      </c>
      <c r="X1581">
        <v>8</v>
      </c>
      <c r="Y1581">
        <v>3</v>
      </c>
    </row>
    <row r="1582" spans="1:25" x14ac:dyDescent="0.25">
      <c r="A1582">
        <v>10297</v>
      </c>
      <c r="B1582">
        <v>32</v>
      </c>
      <c r="C1582">
        <v>65.510000000000005</v>
      </c>
      <c r="D1582">
        <v>1</v>
      </c>
      <c r="E1582">
        <v>2096.3200000000002</v>
      </c>
      <c r="F1582" s="1">
        <v>38246</v>
      </c>
      <c r="G1582" t="s">
        <v>25</v>
      </c>
      <c r="H1582" t="s">
        <v>26</v>
      </c>
      <c r="I1582">
        <v>76</v>
      </c>
      <c r="J1582" t="s">
        <v>660</v>
      </c>
      <c r="K1582" t="s">
        <v>505</v>
      </c>
      <c r="L1582" t="s">
        <v>506</v>
      </c>
      <c r="M1582" t="s">
        <v>507</v>
      </c>
      <c r="N1582" t="s">
        <v>508</v>
      </c>
      <c r="O1582" t="s">
        <v>509</v>
      </c>
      <c r="P1582" t="s">
        <v>31</v>
      </c>
      <c r="Q1582" t="s">
        <v>510</v>
      </c>
      <c r="R1582" t="s">
        <v>511</v>
      </c>
      <c r="S1582" t="s">
        <v>45</v>
      </c>
      <c r="T1582" t="s">
        <v>512</v>
      </c>
      <c r="U1582" t="s">
        <v>38</v>
      </c>
      <c r="V1582">
        <v>0.138026315789474</v>
      </c>
      <c r="W1582">
        <v>2004</v>
      </c>
      <c r="X1582">
        <v>9</v>
      </c>
      <c r="Y1582">
        <v>3</v>
      </c>
    </row>
    <row r="1583" spans="1:25" x14ac:dyDescent="0.25">
      <c r="A1583">
        <v>10308</v>
      </c>
      <c r="B1583">
        <v>47</v>
      </c>
      <c r="C1583">
        <v>63.22</v>
      </c>
      <c r="D1583">
        <v>4</v>
      </c>
      <c r="E1583">
        <v>2971.34</v>
      </c>
      <c r="F1583" s="1">
        <v>38275</v>
      </c>
      <c r="G1583" t="s">
        <v>25</v>
      </c>
      <c r="H1583" t="s">
        <v>26</v>
      </c>
      <c r="I1583">
        <v>76</v>
      </c>
      <c r="J1583" t="s">
        <v>660</v>
      </c>
      <c r="K1583" t="s">
        <v>334</v>
      </c>
      <c r="L1583" t="s">
        <v>335</v>
      </c>
      <c r="M1583" t="s">
        <v>336</v>
      </c>
      <c r="N1583" t="s">
        <v>31</v>
      </c>
      <c r="O1583" t="s">
        <v>337</v>
      </c>
      <c r="P1583" t="s">
        <v>33</v>
      </c>
      <c r="Q1583" t="s">
        <v>338</v>
      </c>
      <c r="R1583" t="s">
        <v>35</v>
      </c>
      <c r="S1583" t="s">
        <v>36</v>
      </c>
      <c r="T1583" t="s">
        <v>339</v>
      </c>
      <c r="U1583" t="s">
        <v>38</v>
      </c>
      <c r="V1583">
        <v>0.16815789473684201</v>
      </c>
      <c r="W1583">
        <v>2004</v>
      </c>
      <c r="X1583">
        <v>10</v>
      </c>
      <c r="Y1583">
        <v>4</v>
      </c>
    </row>
    <row r="1584" spans="1:25" x14ac:dyDescent="0.25">
      <c r="A1584">
        <v>10318</v>
      </c>
      <c r="B1584">
        <v>26</v>
      </c>
      <c r="C1584">
        <v>86.83</v>
      </c>
      <c r="D1584">
        <v>6</v>
      </c>
      <c r="E1584">
        <v>2257.58</v>
      </c>
      <c r="F1584" s="1">
        <v>38293</v>
      </c>
      <c r="G1584" t="s">
        <v>25</v>
      </c>
      <c r="H1584" t="s">
        <v>26</v>
      </c>
      <c r="I1584">
        <v>76</v>
      </c>
      <c r="J1584" t="s">
        <v>660</v>
      </c>
      <c r="K1584" t="s">
        <v>149</v>
      </c>
      <c r="L1584" t="s">
        <v>150</v>
      </c>
      <c r="M1584" t="s">
        <v>151</v>
      </c>
      <c r="N1584" t="s">
        <v>31</v>
      </c>
      <c r="O1584" t="s">
        <v>152</v>
      </c>
      <c r="P1584" t="s">
        <v>153</v>
      </c>
      <c r="Q1584" t="s">
        <v>154</v>
      </c>
      <c r="R1584" t="s">
        <v>35</v>
      </c>
      <c r="S1584" t="s">
        <v>36</v>
      </c>
      <c r="T1584" t="s">
        <v>155</v>
      </c>
      <c r="U1584" t="s">
        <v>38</v>
      </c>
      <c r="V1584">
        <v>-0.14249999999999999</v>
      </c>
      <c r="W1584">
        <v>2004</v>
      </c>
      <c r="X1584">
        <v>11</v>
      </c>
      <c r="Y1584">
        <v>4</v>
      </c>
    </row>
    <row r="1585" spans="1:25" x14ac:dyDescent="0.25">
      <c r="A1585">
        <v>10329</v>
      </c>
      <c r="B1585">
        <v>37</v>
      </c>
      <c r="C1585">
        <v>94.43</v>
      </c>
      <c r="D1585">
        <v>4</v>
      </c>
      <c r="E1585">
        <v>3493.91</v>
      </c>
      <c r="F1585" s="1">
        <v>38306</v>
      </c>
      <c r="G1585" t="s">
        <v>25</v>
      </c>
      <c r="H1585" t="s">
        <v>26</v>
      </c>
      <c r="I1585">
        <v>76</v>
      </c>
      <c r="J1585" t="s">
        <v>660</v>
      </c>
      <c r="K1585" t="s">
        <v>28</v>
      </c>
      <c r="L1585" t="s">
        <v>29</v>
      </c>
      <c r="M1585" t="s">
        <v>30</v>
      </c>
      <c r="N1585" t="s">
        <v>31</v>
      </c>
      <c r="O1585" t="s">
        <v>32</v>
      </c>
      <c r="P1585" t="s">
        <v>33</v>
      </c>
      <c r="Q1585" t="s">
        <v>34</v>
      </c>
      <c r="R1585" t="s">
        <v>35</v>
      </c>
      <c r="S1585" t="s">
        <v>36</v>
      </c>
      <c r="T1585" t="s">
        <v>37</v>
      </c>
      <c r="U1585" t="s">
        <v>53</v>
      </c>
      <c r="V1585">
        <v>-0.24249999999999999</v>
      </c>
      <c r="W1585">
        <v>2004</v>
      </c>
      <c r="X1585">
        <v>11</v>
      </c>
      <c r="Y1585">
        <v>4</v>
      </c>
    </row>
    <row r="1586" spans="1:25" x14ac:dyDescent="0.25">
      <c r="A1586">
        <v>10340</v>
      </c>
      <c r="B1586">
        <v>55</v>
      </c>
      <c r="C1586">
        <v>79.98</v>
      </c>
      <c r="D1586">
        <v>8</v>
      </c>
      <c r="E1586">
        <v>4398.8999999999996</v>
      </c>
      <c r="F1586" s="1">
        <v>38315</v>
      </c>
      <c r="G1586" t="s">
        <v>25</v>
      </c>
      <c r="H1586" t="s">
        <v>26</v>
      </c>
      <c r="I1586">
        <v>76</v>
      </c>
      <c r="J1586" t="s">
        <v>660</v>
      </c>
      <c r="K1586" t="s">
        <v>371</v>
      </c>
      <c r="L1586" t="s">
        <v>372</v>
      </c>
      <c r="M1586" t="s">
        <v>373</v>
      </c>
      <c r="N1586" t="s">
        <v>31</v>
      </c>
      <c r="O1586" t="s">
        <v>374</v>
      </c>
      <c r="P1586" t="s">
        <v>31</v>
      </c>
      <c r="Q1586" t="s">
        <v>375</v>
      </c>
      <c r="R1586" t="s">
        <v>191</v>
      </c>
      <c r="S1586" t="s">
        <v>45</v>
      </c>
      <c r="T1586" t="s">
        <v>376</v>
      </c>
      <c r="U1586" t="s">
        <v>53</v>
      </c>
      <c r="V1586">
        <v>-5.2368421052631599E-2</v>
      </c>
      <c r="W1586">
        <v>2004</v>
      </c>
      <c r="X1586">
        <v>11</v>
      </c>
      <c r="Y1586">
        <v>4</v>
      </c>
    </row>
    <row r="1587" spans="1:25" x14ac:dyDescent="0.25">
      <c r="A1587">
        <v>10363</v>
      </c>
      <c r="B1587">
        <v>21</v>
      </c>
      <c r="C1587">
        <v>100</v>
      </c>
      <c r="D1587">
        <v>8</v>
      </c>
      <c r="E1587">
        <v>3595.62</v>
      </c>
      <c r="F1587" s="1">
        <v>38358</v>
      </c>
      <c r="G1587" t="s">
        <v>25</v>
      </c>
      <c r="H1587" t="s">
        <v>26</v>
      </c>
      <c r="I1587">
        <v>76</v>
      </c>
      <c r="J1587" t="s">
        <v>660</v>
      </c>
      <c r="K1587" t="s">
        <v>493</v>
      </c>
      <c r="L1587" t="s">
        <v>494</v>
      </c>
      <c r="M1587" t="s">
        <v>495</v>
      </c>
      <c r="N1587" t="s">
        <v>31</v>
      </c>
      <c r="O1587" t="s">
        <v>496</v>
      </c>
      <c r="P1587" t="s">
        <v>31</v>
      </c>
      <c r="Q1587" t="s">
        <v>497</v>
      </c>
      <c r="R1587" t="s">
        <v>141</v>
      </c>
      <c r="S1587" t="s">
        <v>45</v>
      </c>
      <c r="T1587" t="s">
        <v>498</v>
      </c>
      <c r="U1587" t="s">
        <v>53</v>
      </c>
      <c r="V1587">
        <v>-0.31578947368421001</v>
      </c>
      <c r="W1587">
        <v>2005</v>
      </c>
      <c r="X1587">
        <v>1</v>
      </c>
      <c r="Y1587">
        <v>1</v>
      </c>
    </row>
    <row r="1588" spans="1:25" x14ac:dyDescent="0.25">
      <c r="A1588">
        <v>10375</v>
      </c>
      <c r="B1588">
        <v>23</v>
      </c>
      <c r="C1588">
        <v>100</v>
      </c>
      <c r="D1588">
        <v>9</v>
      </c>
      <c r="E1588">
        <v>2443.29</v>
      </c>
      <c r="F1588" s="1">
        <v>38386</v>
      </c>
      <c r="G1588" t="s">
        <v>25</v>
      </c>
      <c r="H1588" t="s">
        <v>26</v>
      </c>
      <c r="I1588">
        <v>76</v>
      </c>
      <c r="J1588" t="s">
        <v>660</v>
      </c>
      <c r="K1588" t="s">
        <v>123</v>
      </c>
      <c r="L1588" t="s">
        <v>124</v>
      </c>
      <c r="M1588" t="s">
        <v>125</v>
      </c>
      <c r="N1588" t="s">
        <v>31</v>
      </c>
      <c r="O1588" t="s">
        <v>126</v>
      </c>
      <c r="P1588" t="s">
        <v>31</v>
      </c>
      <c r="Q1588" t="s">
        <v>127</v>
      </c>
      <c r="R1588" t="s">
        <v>44</v>
      </c>
      <c r="S1588" t="s">
        <v>45</v>
      </c>
      <c r="T1588" t="s">
        <v>128</v>
      </c>
      <c r="U1588" t="s">
        <v>38</v>
      </c>
      <c r="V1588">
        <v>-0.31578947368421001</v>
      </c>
      <c r="W1588">
        <v>2005</v>
      </c>
      <c r="X1588">
        <v>2</v>
      </c>
      <c r="Y1588">
        <v>1</v>
      </c>
    </row>
    <row r="1589" spans="1:25" x14ac:dyDescent="0.25">
      <c r="A1589">
        <v>10389</v>
      </c>
      <c r="B1589">
        <v>49</v>
      </c>
      <c r="C1589">
        <v>81.400000000000006</v>
      </c>
      <c r="D1589">
        <v>2</v>
      </c>
      <c r="E1589">
        <v>3988.6</v>
      </c>
      <c r="F1589" s="1">
        <v>38414</v>
      </c>
      <c r="G1589" t="s">
        <v>25</v>
      </c>
      <c r="H1589" t="s">
        <v>26</v>
      </c>
      <c r="I1589">
        <v>76</v>
      </c>
      <c r="J1589" t="s">
        <v>660</v>
      </c>
      <c r="K1589" t="s">
        <v>275</v>
      </c>
      <c r="L1589" t="s">
        <v>276</v>
      </c>
      <c r="M1589" t="s">
        <v>277</v>
      </c>
      <c r="N1589" t="s">
        <v>31</v>
      </c>
      <c r="O1589" t="s">
        <v>278</v>
      </c>
      <c r="P1589" t="s">
        <v>31</v>
      </c>
      <c r="Q1589" t="s">
        <v>279</v>
      </c>
      <c r="R1589" t="s">
        <v>200</v>
      </c>
      <c r="S1589" t="s">
        <v>45</v>
      </c>
      <c r="T1589" t="s">
        <v>280</v>
      </c>
      <c r="U1589" t="s">
        <v>53</v>
      </c>
      <c r="V1589">
        <v>-7.1052631578947395E-2</v>
      </c>
      <c r="W1589">
        <v>2005</v>
      </c>
      <c r="X1589">
        <v>3</v>
      </c>
      <c r="Y1589">
        <v>1</v>
      </c>
    </row>
    <row r="1590" spans="1:25" x14ac:dyDescent="0.25">
      <c r="A1590">
        <v>10402</v>
      </c>
      <c r="B1590">
        <v>59</v>
      </c>
      <c r="C1590">
        <v>87.6</v>
      </c>
      <c r="D1590">
        <v>3</v>
      </c>
      <c r="E1590">
        <v>5168.3999999999996</v>
      </c>
      <c r="F1590" s="1">
        <v>38449</v>
      </c>
      <c r="G1590" t="s">
        <v>25</v>
      </c>
      <c r="H1590" t="s">
        <v>26</v>
      </c>
      <c r="I1590">
        <v>76</v>
      </c>
      <c r="J1590" t="s">
        <v>660</v>
      </c>
      <c r="K1590" t="s">
        <v>89</v>
      </c>
      <c r="L1590" t="s">
        <v>90</v>
      </c>
      <c r="M1590" t="s">
        <v>91</v>
      </c>
      <c r="N1590" t="s">
        <v>31</v>
      </c>
      <c r="O1590" t="s">
        <v>50</v>
      </c>
      <c r="P1590" t="s">
        <v>31</v>
      </c>
      <c r="Q1590" t="s">
        <v>92</v>
      </c>
      <c r="R1590" t="s">
        <v>44</v>
      </c>
      <c r="S1590" t="s">
        <v>45</v>
      </c>
      <c r="T1590" t="s">
        <v>93</v>
      </c>
      <c r="U1590" t="s">
        <v>53</v>
      </c>
      <c r="V1590">
        <v>-0.15263157894736801</v>
      </c>
      <c r="W1590">
        <v>2005</v>
      </c>
      <c r="X1590">
        <v>4</v>
      </c>
      <c r="Y1590">
        <v>2</v>
      </c>
    </row>
    <row r="1591" spans="1:25" x14ac:dyDescent="0.25">
      <c r="A1591">
        <v>10416</v>
      </c>
      <c r="B1591">
        <v>32</v>
      </c>
      <c r="C1591">
        <v>87.6</v>
      </c>
      <c r="D1591">
        <v>1</v>
      </c>
      <c r="E1591">
        <v>2803.2</v>
      </c>
      <c r="F1591" s="1">
        <v>38482</v>
      </c>
      <c r="G1591" t="s">
        <v>25</v>
      </c>
      <c r="H1591" t="s">
        <v>26</v>
      </c>
      <c r="I1591">
        <v>76</v>
      </c>
      <c r="J1591" t="s">
        <v>660</v>
      </c>
      <c r="K1591" t="s">
        <v>477</v>
      </c>
      <c r="L1591" t="s">
        <v>478</v>
      </c>
      <c r="M1591" t="s">
        <v>479</v>
      </c>
      <c r="N1591" t="s">
        <v>31</v>
      </c>
      <c r="O1591" t="s">
        <v>480</v>
      </c>
      <c r="P1591" t="s">
        <v>31</v>
      </c>
      <c r="Q1591" t="s">
        <v>481</v>
      </c>
      <c r="R1591" t="s">
        <v>273</v>
      </c>
      <c r="S1591" t="s">
        <v>45</v>
      </c>
      <c r="T1591" t="s">
        <v>482</v>
      </c>
      <c r="U1591" t="s">
        <v>38</v>
      </c>
      <c r="V1591">
        <v>-0.15263157894736801</v>
      </c>
      <c r="W1591">
        <v>2005</v>
      </c>
      <c r="X1591">
        <v>5</v>
      </c>
      <c r="Y1591">
        <v>2</v>
      </c>
    </row>
    <row r="1592" spans="1:25" x14ac:dyDescent="0.25">
      <c r="A1592">
        <v>10105</v>
      </c>
      <c r="B1592">
        <v>43</v>
      </c>
      <c r="C1592">
        <v>100</v>
      </c>
      <c r="D1592">
        <v>9</v>
      </c>
      <c r="E1592">
        <v>6341.21</v>
      </c>
      <c r="F1592" s="1">
        <v>37663</v>
      </c>
      <c r="G1592" t="s">
        <v>25</v>
      </c>
      <c r="H1592" t="s">
        <v>630</v>
      </c>
      <c r="I1592">
        <v>122</v>
      </c>
      <c r="J1592" t="s">
        <v>661</v>
      </c>
      <c r="K1592" t="s">
        <v>342</v>
      </c>
      <c r="L1592" t="s">
        <v>343</v>
      </c>
      <c r="M1592" t="s">
        <v>344</v>
      </c>
      <c r="N1592" t="s">
        <v>31</v>
      </c>
      <c r="O1592" t="s">
        <v>345</v>
      </c>
      <c r="P1592" t="s">
        <v>31</v>
      </c>
      <c r="Q1592" t="s">
        <v>346</v>
      </c>
      <c r="R1592" t="s">
        <v>347</v>
      </c>
      <c r="S1592" t="s">
        <v>45</v>
      </c>
      <c r="T1592" t="s">
        <v>348</v>
      </c>
      <c r="U1592" t="s">
        <v>53</v>
      </c>
      <c r="V1592">
        <v>0.18032786885245899</v>
      </c>
      <c r="W1592">
        <v>2003</v>
      </c>
      <c r="X1592">
        <v>2</v>
      </c>
      <c r="Y1592">
        <v>1</v>
      </c>
    </row>
    <row r="1593" spans="1:25" x14ac:dyDescent="0.25">
      <c r="A1593">
        <v>10117</v>
      </c>
      <c r="B1593">
        <v>41</v>
      </c>
      <c r="C1593">
        <v>100</v>
      </c>
      <c r="D1593">
        <v>3</v>
      </c>
      <c r="E1593">
        <v>5189.78</v>
      </c>
      <c r="F1593" s="1">
        <v>37727</v>
      </c>
      <c r="G1593" t="s">
        <v>25</v>
      </c>
      <c r="H1593" t="s">
        <v>630</v>
      </c>
      <c r="I1593">
        <v>122</v>
      </c>
      <c r="J1593" t="s">
        <v>661</v>
      </c>
      <c r="K1593" t="s">
        <v>207</v>
      </c>
      <c r="L1593" t="s">
        <v>208</v>
      </c>
      <c r="M1593" t="s">
        <v>209</v>
      </c>
      <c r="N1593" t="s">
        <v>31</v>
      </c>
      <c r="O1593" t="s">
        <v>210</v>
      </c>
      <c r="P1593" t="s">
        <v>31</v>
      </c>
      <c r="Q1593" t="s">
        <v>211</v>
      </c>
      <c r="R1593" t="s">
        <v>210</v>
      </c>
      <c r="S1593" t="s">
        <v>212</v>
      </c>
      <c r="T1593" t="s">
        <v>213</v>
      </c>
      <c r="U1593" t="s">
        <v>53</v>
      </c>
      <c r="V1593">
        <v>0.18032786885245899</v>
      </c>
      <c r="W1593">
        <v>2003</v>
      </c>
      <c r="X1593">
        <v>4</v>
      </c>
      <c r="Y1593">
        <v>2</v>
      </c>
    </row>
    <row r="1594" spans="1:25" x14ac:dyDescent="0.25">
      <c r="A1594">
        <v>10129</v>
      </c>
      <c r="B1594">
        <v>45</v>
      </c>
      <c r="C1594">
        <v>100</v>
      </c>
      <c r="D1594">
        <v>9</v>
      </c>
      <c r="E1594">
        <v>6027.75</v>
      </c>
      <c r="F1594" s="1">
        <v>37784</v>
      </c>
      <c r="G1594" t="s">
        <v>25</v>
      </c>
      <c r="H1594" t="s">
        <v>630</v>
      </c>
      <c r="I1594">
        <v>122</v>
      </c>
      <c r="J1594" t="s">
        <v>661</v>
      </c>
      <c r="K1594" t="s">
        <v>349</v>
      </c>
      <c r="L1594" t="s">
        <v>350</v>
      </c>
      <c r="M1594" t="s">
        <v>351</v>
      </c>
      <c r="N1594" t="s">
        <v>31</v>
      </c>
      <c r="O1594" t="s">
        <v>352</v>
      </c>
      <c r="P1594" t="s">
        <v>31</v>
      </c>
      <c r="Q1594" t="s">
        <v>353</v>
      </c>
      <c r="R1594" t="s">
        <v>183</v>
      </c>
      <c r="S1594" t="s">
        <v>45</v>
      </c>
      <c r="T1594" t="s">
        <v>354</v>
      </c>
      <c r="U1594" t="s">
        <v>53</v>
      </c>
      <c r="V1594">
        <v>0.18032786885245899</v>
      </c>
      <c r="W1594">
        <v>2003</v>
      </c>
      <c r="X1594">
        <v>6</v>
      </c>
      <c r="Y1594">
        <v>2</v>
      </c>
    </row>
    <row r="1595" spans="1:25" x14ac:dyDescent="0.25">
      <c r="A1595">
        <v>10142</v>
      </c>
      <c r="B1595">
        <v>33</v>
      </c>
      <c r="C1595">
        <v>100</v>
      </c>
      <c r="D1595">
        <v>6</v>
      </c>
      <c r="E1595">
        <v>3366</v>
      </c>
      <c r="F1595" s="1">
        <v>37841</v>
      </c>
      <c r="G1595" t="s">
        <v>25</v>
      </c>
      <c r="H1595" t="s">
        <v>630</v>
      </c>
      <c r="I1595">
        <v>122</v>
      </c>
      <c r="J1595" t="s">
        <v>661</v>
      </c>
      <c r="K1595" t="s">
        <v>287</v>
      </c>
      <c r="L1595" t="s">
        <v>288</v>
      </c>
      <c r="M1595" t="s">
        <v>289</v>
      </c>
      <c r="N1595" t="s">
        <v>31</v>
      </c>
      <c r="O1595" t="s">
        <v>290</v>
      </c>
      <c r="P1595" t="s">
        <v>58</v>
      </c>
      <c r="Q1595" t="s">
        <v>121</v>
      </c>
      <c r="R1595" t="s">
        <v>35</v>
      </c>
      <c r="S1595" t="s">
        <v>36</v>
      </c>
      <c r="T1595" t="s">
        <v>291</v>
      </c>
      <c r="U1595" t="s">
        <v>53</v>
      </c>
      <c r="V1595">
        <v>0.18032786885245899</v>
      </c>
      <c r="W1595">
        <v>2003</v>
      </c>
      <c r="X1595">
        <v>8</v>
      </c>
      <c r="Y1595">
        <v>3</v>
      </c>
    </row>
    <row r="1596" spans="1:25" x14ac:dyDescent="0.25">
      <c r="A1596">
        <v>10153</v>
      </c>
      <c r="B1596">
        <v>40</v>
      </c>
      <c r="C1596">
        <v>100</v>
      </c>
      <c r="D1596">
        <v>5</v>
      </c>
      <c r="E1596">
        <v>5456.4</v>
      </c>
      <c r="F1596" s="1">
        <v>37892</v>
      </c>
      <c r="G1596" t="s">
        <v>25</v>
      </c>
      <c r="H1596" t="s">
        <v>630</v>
      </c>
      <c r="I1596">
        <v>122</v>
      </c>
      <c r="J1596" t="s">
        <v>661</v>
      </c>
      <c r="K1596" t="s">
        <v>186</v>
      </c>
      <c r="L1596" t="s">
        <v>187</v>
      </c>
      <c r="M1596" t="s">
        <v>188</v>
      </c>
      <c r="N1596" t="s">
        <v>31</v>
      </c>
      <c r="O1596" t="s">
        <v>189</v>
      </c>
      <c r="P1596" t="s">
        <v>31</v>
      </c>
      <c r="Q1596" t="s">
        <v>190</v>
      </c>
      <c r="R1596" t="s">
        <v>191</v>
      </c>
      <c r="S1596" t="s">
        <v>45</v>
      </c>
      <c r="T1596" t="s">
        <v>192</v>
      </c>
      <c r="U1596" t="s">
        <v>53</v>
      </c>
      <c r="V1596">
        <v>0.18032786885245899</v>
      </c>
      <c r="W1596">
        <v>2003</v>
      </c>
      <c r="X1596">
        <v>9</v>
      </c>
      <c r="Y1596">
        <v>3</v>
      </c>
    </row>
    <row r="1597" spans="1:25" x14ac:dyDescent="0.25">
      <c r="A1597">
        <v>10167</v>
      </c>
      <c r="B1597">
        <v>33</v>
      </c>
      <c r="C1597">
        <v>100</v>
      </c>
      <c r="D1597">
        <v>16</v>
      </c>
      <c r="E1597">
        <v>3812.16</v>
      </c>
      <c r="F1597" s="1">
        <v>37917</v>
      </c>
      <c r="G1597" t="s">
        <v>359</v>
      </c>
      <c r="H1597" t="s">
        <v>630</v>
      </c>
      <c r="I1597">
        <v>122</v>
      </c>
      <c r="J1597" t="s">
        <v>661</v>
      </c>
      <c r="K1597" t="s">
        <v>275</v>
      </c>
      <c r="L1597" t="s">
        <v>276</v>
      </c>
      <c r="M1597" t="s">
        <v>277</v>
      </c>
      <c r="N1597" t="s">
        <v>31</v>
      </c>
      <c r="O1597" t="s">
        <v>278</v>
      </c>
      <c r="P1597" t="s">
        <v>31</v>
      </c>
      <c r="Q1597" t="s">
        <v>279</v>
      </c>
      <c r="R1597" t="s">
        <v>200</v>
      </c>
      <c r="S1597" t="s">
        <v>45</v>
      </c>
      <c r="T1597" t="s">
        <v>280</v>
      </c>
      <c r="U1597" t="s">
        <v>53</v>
      </c>
      <c r="V1597">
        <v>0.18032786885245899</v>
      </c>
      <c r="W1597">
        <v>2003</v>
      </c>
      <c r="X1597">
        <v>10</v>
      </c>
      <c r="Y1597">
        <v>4</v>
      </c>
    </row>
    <row r="1598" spans="1:25" x14ac:dyDescent="0.25">
      <c r="A1598">
        <v>10177</v>
      </c>
      <c r="B1598">
        <v>50</v>
      </c>
      <c r="C1598">
        <v>100</v>
      </c>
      <c r="D1598">
        <v>7</v>
      </c>
      <c r="E1598">
        <v>6083</v>
      </c>
      <c r="F1598" s="1">
        <v>37932</v>
      </c>
      <c r="G1598" t="s">
        <v>25</v>
      </c>
      <c r="H1598" t="s">
        <v>630</v>
      </c>
      <c r="I1598">
        <v>122</v>
      </c>
      <c r="J1598" t="s">
        <v>661</v>
      </c>
      <c r="K1598" t="s">
        <v>513</v>
      </c>
      <c r="L1598" t="s">
        <v>514</v>
      </c>
      <c r="M1598" t="s">
        <v>515</v>
      </c>
      <c r="N1598" t="s">
        <v>31</v>
      </c>
      <c r="O1598" t="s">
        <v>189</v>
      </c>
      <c r="P1598" t="s">
        <v>31</v>
      </c>
      <c r="Q1598" t="s">
        <v>205</v>
      </c>
      <c r="R1598" t="s">
        <v>191</v>
      </c>
      <c r="S1598" t="s">
        <v>45</v>
      </c>
      <c r="T1598" t="s">
        <v>516</v>
      </c>
      <c r="U1598" t="s">
        <v>53</v>
      </c>
      <c r="V1598">
        <v>0.18032786885245899</v>
      </c>
      <c r="W1598">
        <v>2003</v>
      </c>
      <c r="X1598">
        <v>11</v>
      </c>
      <c r="Y1598">
        <v>4</v>
      </c>
    </row>
    <row r="1599" spans="1:25" x14ac:dyDescent="0.25">
      <c r="A1599">
        <v>10185</v>
      </c>
      <c r="B1599">
        <v>30</v>
      </c>
      <c r="C1599">
        <v>100</v>
      </c>
      <c r="D1599">
        <v>7</v>
      </c>
      <c r="E1599">
        <v>3170.7</v>
      </c>
      <c r="F1599" s="1">
        <v>37939</v>
      </c>
      <c r="G1599" t="s">
        <v>25</v>
      </c>
      <c r="H1599" t="s">
        <v>630</v>
      </c>
      <c r="I1599">
        <v>122</v>
      </c>
      <c r="J1599" t="s">
        <v>661</v>
      </c>
      <c r="K1599" t="s">
        <v>355</v>
      </c>
      <c r="L1599" t="s">
        <v>356</v>
      </c>
      <c r="M1599" t="s">
        <v>357</v>
      </c>
      <c r="N1599" t="s">
        <v>31</v>
      </c>
      <c r="O1599" t="s">
        <v>175</v>
      </c>
      <c r="P1599" t="s">
        <v>133</v>
      </c>
      <c r="Q1599" t="s">
        <v>176</v>
      </c>
      <c r="R1599" t="s">
        <v>35</v>
      </c>
      <c r="S1599" t="s">
        <v>36</v>
      </c>
      <c r="T1599" t="s">
        <v>358</v>
      </c>
      <c r="U1599" t="s">
        <v>53</v>
      </c>
      <c r="V1599">
        <v>0.18032786885245899</v>
      </c>
      <c r="W1599">
        <v>2003</v>
      </c>
      <c r="X1599">
        <v>11</v>
      </c>
      <c r="Y1599">
        <v>4</v>
      </c>
    </row>
    <row r="1600" spans="1:25" x14ac:dyDescent="0.25">
      <c r="A1600">
        <v>10197</v>
      </c>
      <c r="B1600">
        <v>41</v>
      </c>
      <c r="C1600">
        <v>100</v>
      </c>
      <c r="D1600">
        <v>13</v>
      </c>
      <c r="E1600">
        <v>4534.6000000000004</v>
      </c>
      <c r="F1600" s="1">
        <v>37951</v>
      </c>
      <c r="G1600" t="s">
        <v>25</v>
      </c>
      <c r="H1600" t="s">
        <v>630</v>
      </c>
      <c r="I1600">
        <v>122</v>
      </c>
      <c r="J1600" t="s">
        <v>661</v>
      </c>
      <c r="K1600" t="s">
        <v>371</v>
      </c>
      <c r="L1600" t="s">
        <v>372</v>
      </c>
      <c r="M1600" t="s">
        <v>373</v>
      </c>
      <c r="N1600" t="s">
        <v>31</v>
      </c>
      <c r="O1600" t="s">
        <v>374</v>
      </c>
      <c r="P1600" t="s">
        <v>31</v>
      </c>
      <c r="Q1600" t="s">
        <v>375</v>
      </c>
      <c r="R1600" t="s">
        <v>191</v>
      </c>
      <c r="S1600" t="s">
        <v>45</v>
      </c>
      <c r="T1600" t="s">
        <v>376</v>
      </c>
      <c r="U1600" t="s">
        <v>53</v>
      </c>
      <c r="V1600">
        <v>0.18032786885245899</v>
      </c>
      <c r="W1600">
        <v>2003</v>
      </c>
      <c r="X1600">
        <v>11</v>
      </c>
      <c r="Y1600">
        <v>4</v>
      </c>
    </row>
    <row r="1601" spans="1:25" x14ac:dyDescent="0.25">
      <c r="A1601">
        <v>10208</v>
      </c>
      <c r="B1601">
        <v>35</v>
      </c>
      <c r="C1601">
        <v>100</v>
      </c>
      <c r="D1601">
        <v>7</v>
      </c>
      <c r="E1601">
        <v>4301.1499999999996</v>
      </c>
      <c r="F1601" s="1">
        <v>37988</v>
      </c>
      <c r="G1601" t="s">
        <v>25</v>
      </c>
      <c r="H1601" t="s">
        <v>630</v>
      </c>
      <c r="I1601">
        <v>122</v>
      </c>
      <c r="J1601" t="s">
        <v>661</v>
      </c>
      <c r="K1601" t="s">
        <v>232</v>
      </c>
      <c r="L1601" t="s">
        <v>233</v>
      </c>
      <c r="M1601" t="s">
        <v>234</v>
      </c>
      <c r="N1601" t="s">
        <v>31</v>
      </c>
      <c r="O1601" t="s">
        <v>235</v>
      </c>
      <c r="P1601" t="s">
        <v>31</v>
      </c>
      <c r="Q1601" t="s">
        <v>236</v>
      </c>
      <c r="R1601" t="s">
        <v>44</v>
      </c>
      <c r="S1601" t="s">
        <v>45</v>
      </c>
      <c r="T1601" t="s">
        <v>237</v>
      </c>
      <c r="U1601" t="s">
        <v>53</v>
      </c>
      <c r="V1601">
        <v>0.18032786885245899</v>
      </c>
      <c r="W1601">
        <v>2004</v>
      </c>
      <c r="X1601">
        <v>1</v>
      </c>
      <c r="Y1601">
        <v>1</v>
      </c>
    </row>
    <row r="1602" spans="1:25" x14ac:dyDescent="0.25">
      <c r="A1602">
        <v>10221</v>
      </c>
      <c r="B1602">
        <v>49</v>
      </c>
      <c r="C1602">
        <v>100</v>
      </c>
      <c r="D1602">
        <v>1</v>
      </c>
      <c r="E1602">
        <v>6804.63</v>
      </c>
      <c r="F1602" s="1">
        <v>38035</v>
      </c>
      <c r="G1602" t="s">
        <v>25</v>
      </c>
      <c r="H1602" t="s">
        <v>630</v>
      </c>
      <c r="I1602">
        <v>122</v>
      </c>
      <c r="J1602" t="s">
        <v>661</v>
      </c>
      <c r="K1602" t="s">
        <v>388</v>
      </c>
      <c r="L1602" t="s">
        <v>389</v>
      </c>
      <c r="M1602" t="s">
        <v>390</v>
      </c>
      <c r="N1602" t="s">
        <v>31</v>
      </c>
      <c r="O1602" t="s">
        <v>391</v>
      </c>
      <c r="P1602" t="s">
        <v>31</v>
      </c>
      <c r="Q1602" t="s">
        <v>392</v>
      </c>
      <c r="R1602" t="s">
        <v>393</v>
      </c>
      <c r="S1602" t="s">
        <v>45</v>
      </c>
      <c r="T1602" t="s">
        <v>394</v>
      </c>
      <c r="U1602" t="s">
        <v>53</v>
      </c>
      <c r="V1602">
        <v>0.18032786885245899</v>
      </c>
      <c r="W1602">
        <v>2004</v>
      </c>
      <c r="X1602">
        <v>2</v>
      </c>
      <c r="Y1602">
        <v>1</v>
      </c>
    </row>
    <row r="1603" spans="1:25" x14ac:dyDescent="0.25">
      <c r="A1603">
        <v>10232</v>
      </c>
      <c r="B1603">
        <v>46</v>
      </c>
      <c r="C1603">
        <v>100</v>
      </c>
      <c r="D1603">
        <v>4</v>
      </c>
      <c r="E1603">
        <v>5652.94</v>
      </c>
      <c r="F1603" s="1">
        <v>38066</v>
      </c>
      <c r="G1603" t="s">
        <v>25</v>
      </c>
      <c r="H1603" t="s">
        <v>630</v>
      </c>
      <c r="I1603">
        <v>122</v>
      </c>
      <c r="J1603" t="s">
        <v>661</v>
      </c>
      <c r="K1603" t="s">
        <v>407</v>
      </c>
      <c r="L1603" t="s">
        <v>408</v>
      </c>
      <c r="M1603" t="s">
        <v>409</v>
      </c>
      <c r="N1603" t="s">
        <v>31</v>
      </c>
      <c r="O1603" t="s">
        <v>410</v>
      </c>
      <c r="P1603" t="s">
        <v>411</v>
      </c>
      <c r="Q1603" t="s">
        <v>412</v>
      </c>
      <c r="R1603" t="s">
        <v>183</v>
      </c>
      <c r="S1603" t="s">
        <v>45</v>
      </c>
      <c r="T1603" t="s">
        <v>413</v>
      </c>
      <c r="U1603" t="s">
        <v>53</v>
      </c>
      <c r="V1603">
        <v>0.18032786885245899</v>
      </c>
      <c r="W1603">
        <v>2004</v>
      </c>
      <c r="X1603">
        <v>3</v>
      </c>
      <c r="Y1603">
        <v>1</v>
      </c>
    </row>
    <row r="1604" spans="1:25" x14ac:dyDescent="0.25">
      <c r="A1604">
        <v>10248</v>
      </c>
      <c r="B1604">
        <v>48</v>
      </c>
      <c r="C1604">
        <v>100</v>
      </c>
      <c r="D1604">
        <v>10</v>
      </c>
      <c r="E1604">
        <v>6960.48</v>
      </c>
      <c r="F1604" s="1">
        <v>38114</v>
      </c>
      <c r="G1604" t="s">
        <v>359</v>
      </c>
      <c r="H1604" t="s">
        <v>630</v>
      </c>
      <c r="I1604">
        <v>122</v>
      </c>
      <c r="J1604" t="s">
        <v>661</v>
      </c>
      <c r="K1604" t="s">
        <v>28</v>
      </c>
      <c r="L1604" t="s">
        <v>29</v>
      </c>
      <c r="M1604" t="s">
        <v>30</v>
      </c>
      <c r="N1604" t="s">
        <v>31</v>
      </c>
      <c r="O1604" t="s">
        <v>32</v>
      </c>
      <c r="P1604" t="s">
        <v>33</v>
      </c>
      <c r="Q1604" t="s">
        <v>34</v>
      </c>
      <c r="R1604" t="s">
        <v>35</v>
      </c>
      <c r="S1604" t="s">
        <v>36</v>
      </c>
      <c r="T1604" t="s">
        <v>37</v>
      </c>
      <c r="U1604" t="s">
        <v>53</v>
      </c>
      <c r="V1604">
        <v>0.18032786885245899</v>
      </c>
      <c r="W1604">
        <v>2004</v>
      </c>
      <c r="X1604">
        <v>5</v>
      </c>
      <c r="Y1604">
        <v>2</v>
      </c>
    </row>
    <row r="1605" spans="1:25" x14ac:dyDescent="0.25">
      <c r="A1605">
        <v>10261</v>
      </c>
      <c r="B1605">
        <v>36</v>
      </c>
      <c r="C1605">
        <v>100</v>
      </c>
      <c r="D1605">
        <v>8</v>
      </c>
      <c r="E1605">
        <v>4512.6000000000004</v>
      </c>
      <c r="F1605" s="1">
        <v>38155</v>
      </c>
      <c r="G1605" t="s">
        <v>25</v>
      </c>
      <c r="H1605" t="s">
        <v>630</v>
      </c>
      <c r="I1605">
        <v>122</v>
      </c>
      <c r="J1605" t="s">
        <v>661</v>
      </c>
      <c r="K1605" t="s">
        <v>311</v>
      </c>
      <c r="L1605" t="s">
        <v>312</v>
      </c>
      <c r="M1605" t="s">
        <v>313</v>
      </c>
      <c r="N1605" t="s">
        <v>31</v>
      </c>
      <c r="O1605" t="s">
        <v>314</v>
      </c>
      <c r="P1605" t="s">
        <v>315</v>
      </c>
      <c r="Q1605" t="s">
        <v>316</v>
      </c>
      <c r="R1605" t="s">
        <v>244</v>
      </c>
      <c r="S1605" t="s">
        <v>36</v>
      </c>
      <c r="T1605" t="s">
        <v>317</v>
      </c>
      <c r="U1605" t="s">
        <v>53</v>
      </c>
      <c r="V1605">
        <v>0.18032786885245899</v>
      </c>
      <c r="W1605">
        <v>2004</v>
      </c>
      <c r="X1605">
        <v>6</v>
      </c>
      <c r="Y1605">
        <v>2</v>
      </c>
    </row>
    <row r="1606" spans="1:25" x14ac:dyDescent="0.25">
      <c r="A1606">
        <v>10273</v>
      </c>
      <c r="B1606">
        <v>22</v>
      </c>
      <c r="C1606">
        <v>100</v>
      </c>
      <c r="D1606">
        <v>11</v>
      </c>
      <c r="E1606">
        <v>2784.76</v>
      </c>
      <c r="F1606" s="1">
        <v>38189</v>
      </c>
      <c r="G1606" t="s">
        <v>25</v>
      </c>
      <c r="H1606" t="s">
        <v>630</v>
      </c>
      <c r="I1606">
        <v>122</v>
      </c>
      <c r="J1606" t="s">
        <v>661</v>
      </c>
      <c r="K1606" t="s">
        <v>388</v>
      </c>
      <c r="L1606" t="s">
        <v>389</v>
      </c>
      <c r="M1606" t="s">
        <v>390</v>
      </c>
      <c r="N1606" t="s">
        <v>31</v>
      </c>
      <c r="O1606" t="s">
        <v>391</v>
      </c>
      <c r="P1606" t="s">
        <v>31</v>
      </c>
      <c r="Q1606" t="s">
        <v>392</v>
      </c>
      <c r="R1606" t="s">
        <v>393</v>
      </c>
      <c r="S1606" t="s">
        <v>45</v>
      </c>
      <c r="T1606" t="s">
        <v>394</v>
      </c>
      <c r="U1606" t="s">
        <v>38</v>
      </c>
      <c r="V1606">
        <v>0.18032786885245899</v>
      </c>
      <c r="W1606">
        <v>2004</v>
      </c>
      <c r="X1606">
        <v>7</v>
      </c>
      <c r="Y1606">
        <v>3</v>
      </c>
    </row>
    <row r="1607" spans="1:25" x14ac:dyDescent="0.25">
      <c r="A1607">
        <v>10283</v>
      </c>
      <c r="B1607">
        <v>42</v>
      </c>
      <c r="C1607">
        <v>100</v>
      </c>
      <c r="D1607">
        <v>13</v>
      </c>
      <c r="E1607">
        <v>5316.36</v>
      </c>
      <c r="F1607" s="1">
        <v>38219</v>
      </c>
      <c r="G1607" t="s">
        <v>25</v>
      </c>
      <c r="H1607" t="s">
        <v>630</v>
      </c>
      <c r="I1607">
        <v>122</v>
      </c>
      <c r="J1607" t="s">
        <v>661</v>
      </c>
      <c r="K1607" t="s">
        <v>395</v>
      </c>
      <c r="L1607" t="s">
        <v>396</v>
      </c>
      <c r="M1607" t="s">
        <v>397</v>
      </c>
      <c r="N1607" t="s">
        <v>31</v>
      </c>
      <c r="O1607" t="s">
        <v>398</v>
      </c>
      <c r="P1607" t="s">
        <v>242</v>
      </c>
      <c r="Q1607" t="s">
        <v>399</v>
      </c>
      <c r="R1607" t="s">
        <v>244</v>
      </c>
      <c r="S1607" t="s">
        <v>36</v>
      </c>
      <c r="T1607" t="s">
        <v>400</v>
      </c>
      <c r="U1607" t="s">
        <v>53</v>
      </c>
      <c r="V1607">
        <v>0.18032786885245899</v>
      </c>
      <c r="W1607">
        <v>2004</v>
      </c>
      <c r="X1607">
        <v>8</v>
      </c>
      <c r="Y1607">
        <v>3</v>
      </c>
    </row>
    <row r="1608" spans="1:25" x14ac:dyDescent="0.25">
      <c r="A1608">
        <v>10293</v>
      </c>
      <c r="B1608">
        <v>21</v>
      </c>
      <c r="C1608">
        <v>100</v>
      </c>
      <c r="D1608">
        <v>2</v>
      </c>
      <c r="E1608">
        <v>2941.89</v>
      </c>
      <c r="F1608" s="1">
        <v>38239</v>
      </c>
      <c r="G1608" t="s">
        <v>25</v>
      </c>
      <c r="H1608" t="s">
        <v>630</v>
      </c>
      <c r="I1608">
        <v>122</v>
      </c>
      <c r="J1608" t="s">
        <v>661</v>
      </c>
      <c r="K1608" t="s">
        <v>268</v>
      </c>
      <c r="L1608" t="s">
        <v>269</v>
      </c>
      <c r="M1608" t="s">
        <v>270</v>
      </c>
      <c r="N1608" t="s">
        <v>31</v>
      </c>
      <c r="O1608" t="s">
        <v>271</v>
      </c>
      <c r="P1608" t="s">
        <v>31</v>
      </c>
      <c r="Q1608" t="s">
        <v>272</v>
      </c>
      <c r="R1608" t="s">
        <v>273</v>
      </c>
      <c r="S1608" t="s">
        <v>45</v>
      </c>
      <c r="T1608" t="s">
        <v>274</v>
      </c>
      <c r="U1608" t="s">
        <v>38</v>
      </c>
      <c r="V1608">
        <v>0.18032786885245899</v>
      </c>
      <c r="W1608">
        <v>2004</v>
      </c>
      <c r="X1608">
        <v>9</v>
      </c>
      <c r="Y1608">
        <v>3</v>
      </c>
    </row>
    <row r="1609" spans="1:25" x14ac:dyDescent="0.25">
      <c r="A1609">
        <v>10306</v>
      </c>
      <c r="B1609">
        <v>29</v>
      </c>
      <c r="C1609">
        <v>100</v>
      </c>
      <c r="D1609">
        <v>7</v>
      </c>
      <c r="E1609">
        <v>3207.4</v>
      </c>
      <c r="F1609" s="1">
        <v>38274</v>
      </c>
      <c r="G1609" t="s">
        <v>25</v>
      </c>
      <c r="H1609" t="s">
        <v>630</v>
      </c>
      <c r="I1609">
        <v>122</v>
      </c>
      <c r="J1609" t="s">
        <v>661</v>
      </c>
      <c r="K1609" t="s">
        <v>517</v>
      </c>
      <c r="L1609" t="s">
        <v>518</v>
      </c>
      <c r="M1609" t="s">
        <v>519</v>
      </c>
      <c r="N1609" t="s">
        <v>31</v>
      </c>
      <c r="O1609" t="s">
        <v>520</v>
      </c>
      <c r="P1609" t="s">
        <v>31</v>
      </c>
      <c r="Q1609" t="s">
        <v>521</v>
      </c>
      <c r="R1609" t="s">
        <v>183</v>
      </c>
      <c r="S1609" t="s">
        <v>45</v>
      </c>
      <c r="T1609" t="s">
        <v>522</v>
      </c>
      <c r="U1609" t="s">
        <v>53</v>
      </c>
      <c r="V1609">
        <v>0.18032786885245899</v>
      </c>
      <c r="W1609">
        <v>2004</v>
      </c>
      <c r="X1609">
        <v>10</v>
      </c>
      <c r="Y1609">
        <v>4</v>
      </c>
    </row>
    <row r="1610" spans="1:25" x14ac:dyDescent="0.25">
      <c r="A1610">
        <v>10315</v>
      </c>
      <c r="B1610">
        <v>35</v>
      </c>
      <c r="C1610">
        <v>100</v>
      </c>
      <c r="D1610">
        <v>6</v>
      </c>
      <c r="E1610">
        <v>4215.05</v>
      </c>
      <c r="F1610" s="1">
        <v>38289</v>
      </c>
      <c r="G1610" t="s">
        <v>25</v>
      </c>
      <c r="H1610" t="s">
        <v>630</v>
      </c>
      <c r="I1610">
        <v>122</v>
      </c>
      <c r="J1610" t="s">
        <v>661</v>
      </c>
      <c r="K1610" t="s">
        <v>123</v>
      </c>
      <c r="L1610" t="s">
        <v>124</v>
      </c>
      <c r="M1610" t="s">
        <v>125</v>
      </c>
      <c r="N1610" t="s">
        <v>31</v>
      </c>
      <c r="O1610" t="s">
        <v>126</v>
      </c>
      <c r="P1610" t="s">
        <v>31</v>
      </c>
      <c r="Q1610" t="s">
        <v>127</v>
      </c>
      <c r="R1610" t="s">
        <v>44</v>
      </c>
      <c r="S1610" t="s">
        <v>45</v>
      </c>
      <c r="T1610" t="s">
        <v>128</v>
      </c>
      <c r="U1610" t="s">
        <v>53</v>
      </c>
      <c r="V1610">
        <v>0.18032786885245899</v>
      </c>
      <c r="W1610">
        <v>2004</v>
      </c>
      <c r="X1610">
        <v>10</v>
      </c>
      <c r="Y1610">
        <v>4</v>
      </c>
    </row>
    <row r="1611" spans="1:25" x14ac:dyDescent="0.25">
      <c r="A1611">
        <v>10326</v>
      </c>
      <c r="B1611">
        <v>41</v>
      </c>
      <c r="C1611">
        <v>100</v>
      </c>
      <c r="D1611">
        <v>4</v>
      </c>
      <c r="E1611">
        <v>4333.29</v>
      </c>
      <c r="F1611" s="1">
        <v>38300</v>
      </c>
      <c r="G1611" t="s">
        <v>25</v>
      </c>
      <c r="H1611" t="s">
        <v>630</v>
      </c>
      <c r="I1611">
        <v>122</v>
      </c>
      <c r="J1611" t="s">
        <v>661</v>
      </c>
      <c r="K1611" t="s">
        <v>195</v>
      </c>
      <c r="L1611" t="s">
        <v>196</v>
      </c>
      <c r="M1611" t="s">
        <v>197</v>
      </c>
      <c r="N1611" t="s">
        <v>31</v>
      </c>
      <c r="O1611" t="s">
        <v>198</v>
      </c>
      <c r="P1611" t="s">
        <v>31</v>
      </c>
      <c r="Q1611" t="s">
        <v>199</v>
      </c>
      <c r="R1611" t="s">
        <v>200</v>
      </c>
      <c r="S1611" t="s">
        <v>45</v>
      </c>
      <c r="T1611" t="s">
        <v>201</v>
      </c>
      <c r="U1611" t="s">
        <v>53</v>
      </c>
      <c r="V1611">
        <v>0.18032786885245899</v>
      </c>
      <c r="W1611">
        <v>2004</v>
      </c>
      <c r="X1611">
        <v>11</v>
      </c>
      <c r="Y1611">
        <v>4</v>
      </c>
    </row>
    <row r="1612" spans="1:25" x14ac:dyDescent="0.25">
      <c r="A1612">
        <v>10337</v>
      </c>
      <c r="B1612">
        <v>29</v>
      </c>
      <c r="C1612">
        <v>71.97</v>
      </c>
      <c r="D1612">
        <v>4</v>
      </c>
      <c r="E1612">
        <v>2087.13</v>
      </c>
      <c r="F1612" s="1">
        <v>38312</v>
      </c>
      <c r="G1612" t="s">
        <v>25</v>
      </c>
      <c r="H1612" t="s">
        <v>630</v>
      </c>
      <c r="I1612">
        <v>122</v>
      </c>
      <c r="J1612" t="s">
        <v>661</v>
      </c>
      <c r="K1612" t="s">
        <v>214</v>
      </c>
      <c r="L1612" t="s">
        <v>215</v>
      </c>
      <c r="M1612" t="s">
        <v>216</v>
      </c>
      <c r="N1612" t="s">
        <v>217</v>
      </c>
      <c r="O1612" t="s">
        <v>32</v>
      </c>
      <c r="P1612" t="s">
        <v>33</v>
      </c>
      <c r="Q1612" t="s">
        <v>34</v>
      </c>
      <c r="R1612" t="s">
        <v>35</v>
      </c>
      <c r="S1612" t="s">
        <v>36</v>
      </c>
      <c r="T1612" t="s">
        <v>218</v>
      </c>
      <c r="U1612" t="s">
        <v>38</v>
      </c>
      <c r="V1612">
        <v>0.41008196721311502</v>
      </c>
      <c r="W1612">
        <v>2004</v>
      </c>
      <c r="X1612">
        <v>11</v>
      </c>
      <c r="Y1612">
        <v>4</v>
      </c>
    </row>
    <row r="1613" spans="1:25" x14ac:dyDescent="0.25">
      <c r="A1613">
        <v>10350</v>
      </c>
      <c r="B1613">
        <v>34</v>
      </c>
      <c r="C1613">
        <v>50.33</v>
      </c>
      <c r="D1613">
        <v>7</v>
      </c>
      <c r="E1613">
        <v>1711.22</v>
      </c>
      <c r="F1613" s="1">
        <v>38323</v>
      </c>
      <c r="G1613" t="s">
        <v>25</v>
      </c>
      <c r="H1613" t="s">
        <v>630</v>
      </c>
      <c r="I1613">
        <v>122</v>
      </c>
      <c r="J1613" t="s">
        <v>661</v>
      </c>
      <c r="K1613" t="s">
        <v>186</v>
      </c>
      <c r="L1613" t="s">
        <v>187</v>
      </c>
      <c r="M1613" t="s">
        <v>188</v>
      </c>
      <c r="N1613" t="s">
        <v>31</v>
      </c>
      <c r="O1613" t="s">
        <v>189</v>
      </c>
      <c r="P1613" t="s">
        <v>31</v>
      </c>
      <c r="Q1613" t="s">
        <v>190</v>
      </c>
      <c r="R1613" t="s">
        <v>191</v>
      </c>
      <c r="S1613" t="s">
        <v>45</v>
      </c>
      <c r="T1613" t="s">
        <v>192</v>
      </c>
      <c r="U1613" t="s">
        <v>38</v>
      </c>
      <c r="V1613">
        <v>0.587459016393443</v>
      </c>
      <c r="W1613">
        <v>2004</v>
      </c>
      <c r="X1613">
        <v>12</v>
      </c>
      <c r="Y1613">
        <v>4</v>
      </c>
    </row>
    <row r="1614" spans="1:25" x14ac:dyDescent="0.25">
      <c r="A1614">
        <v>10372</v>
      </c>
      <c r="B1614">
        <v>37</v>
      </c>
      <c r="C1614">
        <v>100</v>
      </c>
      <c r="D1614">
        <v>8</v>
      </c>
      <c r="E1614">
        <v>3910.53</v>
      </c>
      <c r="F1614" s="1">
        <v>38378</v>
      </c>
      <c r="G1614" t="s">
        <v>25</v>
      </c>
      <c r="H1614" t="s">
        <v>630</v>
      </c>
      <c r="I1614">
        <v>122</v>
      </c>
      <c r="J1614" t="s">
        <v>661</v>
      </c>
      <c r="K1614" t="s">
        <v>261</v>
      </c>
      <c r="L1614" t="s">
        <v>262</v>
      </c>
      <c r="M1614" t="s">
        <v>263</v>
      </c>
      <c r="N1614" t="s">
        <v>31</v>
      </c>
      <c r="O1614" t="s">
        <v>264</v>
      </c>
      <c r="P1614" t="s">
        <v>265</v>
      </c>
      <c r="Q1614" t="s">
        <v>266</v>
      </c>
      <c r="R1614" t="s">
        <v>212</v>
      </c>
      <c r="S1614" t="s">
        <v>212</v>
      </c>
      <c r="T1614" t="s">
        <v>267</v>
      </c>
      <c r="U1614" t="s">
        <v>53</v>
      </c>
      <c r="V1614">
        <v>0.18032786885245899</v>
      </c>
      <c r="W1614">
        <v>2005</v>
      </c>
      <c r="X1614">
        <v>1</v>
      </c>
      <c r="Y1614">
        <v>1</v>
      </c>
    </row>
    <row r="1615" spans="1:25" x14ac:dyDescent="0.25">
      <c r="A1615">
        <v>10384</v>
      </c>
      <c r="B1615">
        <v>28</v>
      </c>
      <c r="C1615">
        <v>80.540000000000006</v>
      </c>
      <c r="D1615">
        <v>3</v>
      </c>
      <c r="E1615">
        <v>2255.12</v>
      </c>
      <c r="F1615" s="1">
        <v>38406</v>
      </c>
      <c r="G1615" t="s">
        <v>25</v>
      </c>
      <c r="H1615" t="s">
        <v>630</v>
      </c>
      <c r="I1615">
        <v>122</v>
      </c>
      <c r="J1615" t="s">
        <v>661</v>
      </c>
      <c r="K1615" t="s">
        <v>61</v>
      </c>
      <c r="L1615" t="s">
        <v>62</v>
      </c>
      <c r="M1615" t="s">
        <v>63</v>
      </c>
      <c r="N1615" t="s">
        <v>31</v>
      </c>
      <c r="O1615" t="s">
        <v>64</v>
      </c>
      <c r="P1615" t="s">
        <v>58</v>
      </c>
      <c r="Q1615" t="s">
        <v>31</v>
      </c>
      <c r="R1615" t="s">
        <v>35</v>
      </c>
      <c r="S1615" t="s">
        <v>36</v>
      </c>
      <c r="T1615" t="s">
        <v>65</v>
      </c>
      <c r="U1615" t="s">
        <v>38</v>
      </c>
      <c r="V1615">
        <v>0.33983606557377</v>
      </c>
      <c r="W1615">
        <v>2005</v>
      </c>
      <c r="X1615">
        <v>2</v>
      </c>
      <c r="Y1615">
        <v>1</v>
      </c>
    </row>
    <row r="1616" spans="1:25" x14ac:dyDescent="0.25">
      <c r="A1616">
        <v>10396</v>
      </c>
      <c r="B1616">
        <v>49</v>
      </c>
      <c r="C1616">
        <v>100</v>
      </c>
      <c r="D1616">
        <v>6</v>
      </c>
      <c r="E1616">
        <v>5720.75</v>
      </c>
      <c r="F1616" s="1">
        <v>38434</v>
      </c>
      <c r="G1616" t="s">
        <v>25</v>
      </c>
      <c r="H1616" t="s">
        <v>630</v>
      </c>
      <c r="I1616">
        <v>122</v>
      </c>
      <c r="J1616" t="s">
        <v>661</v>
      </c>
      <c r="K1616" t="s">
        <v>287</v>
      </c>
      <c r="L1616" t="s">
        <v>288</v>
      </c>
      <c r="M1616" t="s">
        <v>289</v>
      </c>
      <c r="N1616" t="s">
        <v>31</v>
      </c>
      <c r="O1616" t="s">
        <v>290</v>
      </c>
      <c r="P1616" t="s">
        <v>58</v>
      </c>
      <c r="Q1616" t="s">
        <v>121</v>
      </c>
      <c r="R1616" t="s">
        <v>35</v>
      </c>
      <c r="S1616" t="s">
        <v>36</v>
      </c>
      <c r="T1616" t="s">
        <v>291</v>
      </c>
      <c r="U1616" t="s">
        <v>53</v>
      </c>
      <c r="V1616">
        <v>0.18032786885245899</v>
      </c>
      <c r="W1616">
        <v>2005</v>
      </c>
      <c r="X1616">
        <v>3</v>
      </c>
      <c r="Y1616">
        <v>1</v>
      </c>
    </row>
    <row r="1617" spans="1:25" x14ac:dyDescent="0.25">
      <c r="A1617">
        <v>10414</v>
      </c>
      <c r="B1617">
        <v>23</v>
      </c>
      <c r="C1617">
        <v>100</v>
      </c>
      <c r="D1617">
        <v>10</v>
      </c>
      <c r="E1617">
        <v>3335.23</v>
      </c>
      <c r="F1617" s="1">
        <v>38478</v>
      </c>
      <c r="G1617" t="s">
        <v>425</v>
      </c>
      <c r="H1617" t="s">
        <v>630</v>
      </c>
      <c r="I1617">
        <v>122</v>
      </c>
      <c r="J1617" t="s">
        <v>661</v>
      </c>
      <c r="K1617" t="s">
        <v>401</v>
      </c>
      <c r="L1617" t="s">
        <v>402</v>
      </c>
      <c r="M1617" t="s">
        <v>403</v>
      </c>
      <c r="N1617" t="s">
        <v>31</v>
      </c>
      <c r="O1617" t="s">
        <v>404</v>
      </c>
      <c r="P1617" t="s">
        <v>133</v>
      </c>
      <c r="Q1617" t="s">
        <v>405</v>
      </c>
      <c r="R1617" t="s">
        <v>35</v>
      </c>
      <c r="S1617" t="s">
        <v>36</v>
      </c>
      <c r="T1617" t="s">
        <v>406</v>
      </c>
      <c r="U1617" t="s">
        <v>53</v>
      </c>
      <c r="V1617">
        <v>0.18032786885245899</v>
      </c>
      <c r="W1617">
        <v>2005</v>
      </c>
      <c r="X1617">
        <v>5</v>
      </c>
      <c r="Y1617">
        <v>2</v>
      </c>
    </row>
    <row r="1618" spans="1:25" x14ac:dyDescent="0.25">
      <c r="A1618">
        <v>10101</v>
      </c>
      <c r="B1618">
        <v>46</v>
      </c>
      <c r="C1618">
        <v>53.76</v>
      </c>
      <c r="D1618">
        <v>2</v>
      </c>
      <c r="E1618">
        <v>2472.96</v>
      </c>
      <c r="F1618" s="1">
        <v>37630</v>
      </c>
      <c r="G1618" t="s">
        <v>25</v>
      </c>
      <c r="H1618" t="s">
        <v>581</v>
      </c>
      <c r="I1618">
        <v>44</v>
      </c>
      <c r="J1618" t="s">
        <v>662</v>
      </c>
      <c r="K1618" t="s">
        <v>487</v>
      </c>
      <c r="L1618" t="s">
        <v>488</v>
      </c>
      <c r="M1618" t="s">
        <v>489</v>
      </c>
      <c r="N1618" t="s">
        <v>31</v>
      </c>
      <c r="O1618" t="s">
        <v>490</v>
      </c>
      <c r="P1618" t="s">
        <v>31</v>
      </c>
      <c r="Q1618" t="s">
        <v>491</v>
      </c>
      <c r="R1618" t="s">
        <v>468</v>
      </c>
      <c r="S1618" t="s">
        <v>45</v>
      </c>
      <c r="T1618" t="s">
        <v>492</v>
      </c>
      <c r="U1618" t="s">
        <v>38</v>
      </c>
      <c r="V1618">
        <v>-0.221818181818182</v>
      </c>
      <c r="W1618">
        <v>2003</v>
      </c>
      <c r="X1618">
        <v>1</v>
      </c>
      <c r="Y1618">
        <v>1</v>
      </c>
    </row>
    <row r="1619" spans="1:25" x14ac:dyDescent="0.25">
      <c r="A1619">
        <v>10110</v>
      </c>
      <c r="B1619">
        <v>39</v>
      </c>
      <c r="C1619">
        <v>44.35</v>
      </c>
      <c r="D1619">
        <v>2</v>
      </c>
      <c r="E1619">
        <v>1729.65</v>
      </c>
      <c r="F1619" s="1">
        <v>37698</v>
      </c>
      <c r="G1619" t="s">
        <v>25</v>
      </c>
      <c r="H1619" t="s">
        <v>581</v>
      </c>
      <c r="I1619">
        <v>44</v>
      </c>
      <c r="J1619" t="s">
        <v>662</v>
      </c>
      <c r="K1619" t="s">
        <v>517</v>
      </c>
      <c r="L1619" t="s">
        <v>518</v>
      </c>
      <c r="M1619" t="s">
        <v>519</v>
      </c>
      <c r="N1619" t="s">
        <v>31</v>
      </c>
      <c r="O1619" t="s">
        <v>520</v>
      </c>
      <c r="P1619" t="s">
        <v>31</v>
      </c>
      <c r="Q1619" t="s">
        <v>521</v>
      </c>
      <c r="R1619" t="s">
        <v>183</v>
      </c>
      <c r="S1619" t="s">
        <v>45</v>
      </c>
      <c r="T1619" t="s">
        <v>522</v>
      </c>
      <c r="U1619" t="s">
        <v>38</v>
      </c>
      <c r="V1619">
        <v>-7.9545454545454902E-3</v>
      </c>
      <c r="W1619">
        <v>2003</v>
      </c>
      <c r="X1619">
        <v>3</v>
      </c>
      <c r="Y1619">
        <v>1</v>
      </c>
    </row>
    <row r="1620" spans="1:25" x14ac:dyDescent="0.25">
      <c r="A1620">
        <v>10124</v>
      </c>
      <c r="B1620">
        <v>22</v>
      </c>
      <c r="C1620">
        <v>45.25</v>
      </c>
      <c r="D1620">
        <v>1</v>
      </c>
      <c r="E1620">
        <v>995.5</v>
      </c>
      <c r="F1620" s="1">
        <v>37762</v>
      </c>
      <c r="G1620" t="s">
        <v>25</v>
      </c>
      <c r="H1620" t="s">
        <v>581</v>
      </c>
      <c r="I1620">
        <v>44</v>
      </c>
      <c r="J1620" t="s">
        <v>662</v>
      </c>
      <c r="K1620" t="s">
        <v>568</v>
      </c>
      <c r="L1620" t="s">
        <v>569</v>
      </c>
      <c r="M1620" t="s">
        <v>570</v>
      </c>
      <c r="N1620" t="s">
        <v>31</v>
      </c>
      <c r="O1620" t="s">
        <v>571</v>
      </c>
      <c r="P1620" t="s">
        <v>572</v>
      </c>
      <c r="Q1620" t="s">
        <v>573</v>
      </c>
      <c r="R1620" t="s">
        <v>35</v>
      </c>
      <c r="S1620" t="s">
        <v>36</v>
      </c>
      <c r="T1620" t="s">
        <v>574</v>
      </c>
      <c r="U1620" t="s">
        <v>38</v>
      </c>
      <c r="V1620">
        <v>-2.8409090909090901E-2</v>
      </c>
      <c r="W1620">
        <v>2003</v>
      </c>
      <c r="X1620">
        <v>5</v>
      </c>
      <c r="Y1620">
        <v>2</v>
      </c>
    </row>
    <row r="1621" spans="1:25" x14ac:dyDescent="0.25">
      <c r="A1621">
        <v>10149</v>
      </c>
      <c r="B1621">
        <v>49</v>
      </c>
      <c r="C1621">
        <v>49.28</v>
      </c>
      <c r="D1621">
        <v>6</v>
      </c>
      <c r="E1621">
        <v>2414.7199999999998</v>
      </c>
      <c r="F1621" s="1">
        <v>37876</v>
      </c>
      <c r="G1621" t="s">
        <v>25</v>
      </c>
      <c r="H1621" t="s">
        <v>581</v>
      </c>
      <c r="I1621">
        <v>44</v>
      </c>
      <c r="J1621" t="s">
        <v>662</v>
      </c>
      <c r="K1621" t="s">
        <v>554</v>
      </c>
      <c r="L1621" t="s">
        <v>555</v>
      </c>
      <c r="M1621" t="s">
        <v>556</v>
      </c>
      <c r="N1621" t="s">
        <v>31</v>
      </c>
      <c r="O1621" t="s">
        <v>557</v>
      </c>
      <c r="P1621" t="s">
        <v>58</v>
      </c>
      <c r="Q1621" t="s">
        <v>70</v>
      </c>
      <c r="R1621" t="s">
        <v>35</v>
      </c>
      <c r="S1621" t="s">
        <v>36</v>
      </c>
      <c r="T1621" t="s">
        <v>558</v>
      </c>
      <c r="U1621" t="s">
        <v>38</v>
      </c>
      <c r="V1621">
        <v>-0.12</v>
      </c>
      <c r="W1621">
        <v>2003</v>
      </c>
      <c r="X1621">
        <v>9</v>
      </c>
      <c r="Y1621">
        <v>3</v>
      </c>
    </row>
    <row r="1622" spans="1:25" x14ac:dyDescent="0.25">
      <c r="A1622">
        <v>10162</v>
      </c>
      <c r="B1622">
        <v>43</v>
      </c>
      <c r="C1622">
        <v>36.29</v>
      </c>
      <c r="D1622">
        <v>4</v>
      </c>
      <c r="E1622">
        <v>1560.47</v>
      </c>
      <c r="F1622" s="1">
        <v>37912</v>
      </c>
      <c r="G1622" t="s">
        <v>25</v>
      </c>
      <c r="H1622" t="s">
        <v>581</v>
      </c>
      <c r="I1622">
        <v>44</v>
      </c>
      <c r="J1622" t="s">
        <v>662</v>
      </c>
      <c r="K1622" t="s">
        <v>61</v>
      </c>
      <c r="L1622" t="s">
        <v>62</v>
      </c>
      <c r="M1622" t="s">
        <v>63</v>
      </c>
      <c r="N1622" t="s">
        <v>31</v>
      </c>
      <c r="O1622" t="s">
        <v>64</v>
      </c>
      <c r="P1622" t="s">
        <v>58</v>
      </c>
      <c r="Q1622" t="s">
        <v>31</v>
      </c>
      <c r="R1622" t="s">
        <v>35</v>
      </c>
      <c r="S1622" t="s">
        <v>36</v>
      </c>
      <c r="T1622" t="s">
        <v>65</v>
      </c>
      <c r="U1622" t="s">
        <v>38</v>
      </c>
      <c r="V1622">
        <v>0.17522727272727301</v>
      </c>
      <c r="W1622">
        <v>2003</v>
      </c>
      <c r="X1622">
        <v>10</v>
      </c>
      <c r="Y1622">
        <v>4</v>
      </c>
    </row>
    <row r="1623" spans="1:25" x14ac:dyDescent="0.25">
      <c r="A1623">
        <v>10173</v>
      </c>
      <c r="B1623">
        <v>27</v>
      </c>
      <c r="C1623">
        <v>41.22</v>
      </c>
      <c r="D1623">
        <v>8</v>
      </c>
      <c r="E1623">
        <v>1112.94</v>
      </c>
      <c r="F1623" s="1">
        <v>37930</v>
      </c>
      <c r="G1623" t="s">
        <v>25</v>
      </c>
      <c r="H1623" t="s">
        <v>581</v>
      </c>
      <c r="I1623">
        <v>44</v>
      </c>
      <c r="J1623" t="s">
        <v>662</v>
      </c>
      <c r="K1623" t="s">
        <v>583</v>
      </c>
      <c r="L1623" t="s">
        <v>584</v>
      </c>
      <c r="M1623" t="s">
        <v>585</v>
      </c>
      <c r="N1623" t="s">
        <v>31</v>
      </c>
      <c r="O1623" t="s">
        <v>586</v>
      </c>
      <c r="P1623" t="s">
        <v>31</v>
      </c>
      <c r="Q1623" t="s">
        <v>587</v>
      </c>
      <c r="R1623" t="s">
        <v>273</v>
      </c>
      <c r="S1623" t="s">
        <v>45</v>
      </c>
      <c r="T1623" t="s">
        <v>588</v>
      </c>
      <c r="U1623" t="s">
        <v>38</v>
      </c>
      <c r="V1623">
        <v>6.31818181818182E-2</v>
      </c>
      <c r="W1623">
        <v>2003</v>
      </c>
      <c r="X1623">
        <v>11</v>
      </c>
      <c r="Y1623">
        <v>4</v>
      </c>
    </row>
    <row r="1624" spans="1:25" x14ac:dyDescent="0.25">
      <c r="A1624">
        <v>10182</v>
      </c>
      <c r="B1624">
        <v>31</v>
      </c>
      <c r="C1624">
        <v>36.74</v>
      </c>
      <c r="D1624">
        <v>5</v>
      </c>
      <c r="E1624">
        <v>1138.94</v>
      </c>
      <c r="F1624" s="1">
        <v>37937</v>
      </c>
      <c r="G1624" t="s">
        <v>25</v>
      </c>
      <c r="H1624" t="s">
        <v>581</v>
      </c>
      <c r="I1624">
        <v>44</v>
      </c>
      <c r="J1624" t="s">
        <v>662</v>
      </c>
      <c r="K1624" t="s">
        <v>287</v>
      </c>
      <c r="L1624" t="s">
        <v>288</v>
      </c>
      <c r="M1624" t="s">
        <v>289</v>
      </c>
      <c r="N1624" t="s">
        <v>31</v>
      </c>
      <c r="O1624" t="s">
        <v>290</v>
      </c>
      <c r="P1624" t="s">
        <v>58</v>
      </c>
      <c r="Q1624" t="s">
        <v>121</v>
      </c>
      <c r="R1624" t="s">
        <v>35</v>
      </c>
      <c r="S1624" t="s">
        <v>36</v>
      </c>
      <c r="T1624" t="s">
        <v>291</v>
      </c>
      <c r="U1624" t="s">
        <v>38</v>
      </c>
      <c r="V1624">
        <v>0.16500000000000001</v>
      </c>
      <c r="W1624">
        <v>2003</v>
      </c>
      <c r="X1624">
        <v>11</v>
      </c>
      <c r="Y1624">
        <v>4</v>
      </c>
    </row>
    <row r="1625" spans="1:25" x14ac:dyDescent="0.25">
      <c r="A1625">
        <v>10193</v>
      </c>
      <c r="B1625">
        <v>20</v>
      </c>
      <c r="C1625">
        <v>50.62</v>
      </c>
      <c r="D1625">
        <v>9</v>
      </c>
      <c r="E1625">
        <v>1012.4</v>
      </c>
      <c r="F1625" s="1">
        <v>37946</v>
      </c>
      <c r="G1625" t="s">
        <v>25</v>
      </c>
      <c r="H1625" t="s">
        <v>581</v>
      </c>
      <c r="I1625">
        <v>44</v>
      </c>
      <c r="J1625" t="s">
        <v>662</v>
      </c>
      <c r="K1625" t="s">
        <v>589</v>
      </c>
      <c r="L1625" t="s">
        <v>590</v>
      </c>
      <c r="M1625" t="s">
        <v>591</v>
      </c>
      <c r="N1625" t="s">
        <v>31</v>
      </c>
      <c r="O1625" t="s">
        <v>592</v>
      </c>
      <c r="P1625" t="s">
        <v>99</v>
      </c>
      <c r="Q1625" t="s">
        <v>593</v>
      </c>
      <c r="R1625" t="s">
        <v>101</v>
      </c>
      <c r="S1625" t="s">
        <v>102</v>
      </c>
      <c r="T1625" t="s">
        <v>594</v>
      </c>
      <c r="U1625" t="s">
        <v>38</v>
      </c>
      <c r="V1625">
        <v>-0.15045454545454501</v>
      </c>
      <c r="W1625">
        <v>2003</v>
      </c>
      <c r="X1625">
        <v>11</v>
      </c>
      <c r="Y1625">
        <v>4</v>
      </c>
    </row>
    <row r="1626" spans="1:25" x14ac:dyDescent="0.25">
      <c r="A1626">
        <v>10205</v>
      </c>
      <c r="B1626">
        <v>24</v>
      </c>
      <c r="C1626">
        <v>38.08</v>
      </c>
      <c r="D1626">
        <v>4</v>
      </c>
      <c r="E1626">
        <v>913.92</v>
      </c>
      <c r="F1626" s="1">
        <v>37958</v>
      </c>
      <c r="G1626" t="s">
        <v>25</v>
      </c>
      <c r="H1626" t="s">
        <v>581</v>
      </c>
      <c r="I1626">
        <v>44</v>
      </c>
      <c r="J1626" t="s">
        <v>662</v>
      </c>
      <c r="K1626" t="s">
        <v>186</v>
      </c>
      <c r="L1626" t="s">
        <v>187</v>
      </c>
      <c r="M1626" t="s">
        <v>188</v>
      </c>
      <c r="N1626" t="s">
        <v>31</v>
      </c>
      <c r="O1626" t="s">
        <v>189</v>
      </c>
      <c r="P1626" t="s">
        <v>31</v>
      </c>
      <c r="Q1626" t="s">
        <v>190</v>
      </c>
      <c r="R1626" t="s">
        <v>191</v>
      </c>
      <c r="S1626" t="s">
        <v>45</v>
      </c>
      <c r="T1626" t="s">
        <v>192</v>
      </c>
      <c r="U1626" t="s">
        <v>38</v>
      </c>
      <c r="V1626">
        <v>0.134545454545455</v>
      </c>
      <c r="W1626">
        <v>2003</v>
      </c>
      <c r="X1626">
        <v>12</v>
      </c>
      <c r="Y1626">
        <v>4</v>
      </c>
    </row>
    <row r="1627" spans="1:25" x14ac:dyDescent="0.25">
      <c r="A1627">
        <v>10214</v>
      </c>
      <c r="B1627">
        <v>49</v>
      </c>
      <c r="C1627">
        <v>47.94</v>
      </c>
      <c r="D1627">
        <v>2</v>
      </c>
      <c r="E1627">
        <v>2349.06</v>
      </c>
      <c r="F1627" s="1">
        <v>38012</v>
      </c>
      <c r="G1627" t="s">
        <v>25</v>
      </c>
      <c r="H1627" t="s">
        <v>581</v>
      </c>
      <c r="I1627">
        <v>44</v>
      </c>
      <c r="J1627" t="s">
        <v>662</v>
      </c>
      <c r="K1627" t="s">
        <v>202</v>
      </c>
      <c r="L1627" t="s">
        <v>203</v>
      </c>
      <c r="M1627" t="s">
        <v>204</v>
      </c>
      <c r="N1627" t="s">
        <v>31</v>
      </c>
      <c r="O1627" t="s">
        <v>189</v>
      </c>
      <c r="P1627" t="s">
        <v>31</v>
      </c>
      <c r="Q1627" t="s">
        <v>205</v>
      </c>
      <c r="R1627" t="s">
        <v>191</v>
      </c>
      <c r="S1627" t="s">
        <v>45</v>
      </c>
      <c r="T1627" t="s">
        <v>206</v>
      </c>
      <c r="U1627" t="s">
        <v>38</v>
      </c>
      <c r="V1627">
        <v>-8.9545454545454498E-2</v>
      </c>
      <c r="W1627">
        <v>2004</v>
      </c>
      <c r="X1627">
        <v>1</v>
      </c>
      <c r="Y1627">
        <v>1</v>
      </c>
    </row>
    <row r="1628" spans="1:25" x14ac:dyDescent="0.25">
      <c r="A1628">
        <v>10227</v>
      </c>
      <c r="B1628">
        <v>24</v>
      </c>
      <c r="C1628">
        <v>48.38</v>
      </c>
      <c r="D1628">
        <v>5</v>
      </c>
      <c r="E1628">
        <v>1161.1199999999999</v>
      </c>
      <c r="F1628" s="1">
        <v>38048</v>
      </c>
      <c r="G1628" t="s">
        <v>25</v>
      </c>
      <c r="H1628" t="s">
        <v>581</v>
      </c>
      <c r="I1628">
        <v>44</v>
      </c>
      <c r="J1628" t="s">
        <v>662</v>
      </c>
      <c r="K1628" t="s">
        <v>232</v>
      </c>
      <c r="L1628" t="s">
        <v>233</v>
      </c>
      <c r="M1628" t="s">
        <v>234</v>
      </c>
      <c r="N1628" t="s">
        <v>31</v>
      </c>
      <c r="O1628" t="s">
        <v>235</v>
      </c>
      <c r="P1628" t="s">
        <v>31</v>
      </c>
      <c r="Q1628" t="s">
        <v>236</v>
      </c>
      <c r="R1628" t="s">
        <v>44</v>
      </c>
      <c r="S1628" t="s">
        <v>45</v>
      </c>
      <c r="T1628" t="s">
        <v>237</v>
      </c>
      <c r="U1628" t="s">
        <v>38</v>
      </c>
      <c r="V1628">
        <v>-9.9545454545454604E-2</v>
      </c>
      <c r="W1628">
        <v>2004</v>
      </c>
      <c r="X1628">
        <v>3</v>
      </c>
      <c r="Y1628">
        <v>1</v>
      </c>
    </row>
    <row r="1629" spans="1:25" x14ac:dyDescent="0.25">
      <c r="A1629">
        <v>10244</v>
      </c>
      <c r="B1629">
        <v>39</v>
      </c>
      <c r="C1629">
        <v>45.25</v>
      </c>
      <c r="D1629">
        <v>9</v>
      </c>
      <c r="E1629">
        <v>1764.75</v>
      </c>
      <c r="F1629" s="1">
        <v>38106</v>
      </c>
      <c r="G1629" t="s">
        <v>25</v>
      </c>
      <c r="H1629" t="s">
        <v>581</v>
      </c>
      <c r="I1629">
        <v>44</v>
      </c>
      <c r="J1629" t="s">
        <v>662</v>
      </c>
      <c r="K1629" t="s">
        <v>186</v>
      </c>
      <c r="L1629" t="s">
        <v>187</v>
      </c>
      <c r="M1629" t="s">
        <v>188</v>
      </c>
      <c r="N1629" t="s">
        <v>31</v>
      </c>
      <c r="O1629" t="s">
        <v>189</v>
      </c>
      <c r="P1629" t="s">
        <v>31</v>
      </c>
      <c r="Q1629" t="s">
        <v>190</v>
      </c>
      <c r="R1629" t="s">
        <v>191</v>
      </c>
      <c r="S1629" t="s">
        <v>45</v>
      </c>
      <c r="T1629" t="s">
        <v>192</v>
      </c>
      <c r="U1629" t="s">
        <v>38</v>
      </c>
      <c r="V1629">
        <v>-2.8409090909090901E-2</v>
      </c>
      <c r="W1629">
        <v>2004</v>
      </c>
      <c r="X1629">
        <v>4</v>
      </c>
      <c r="Y1629">
        <v>2</v>
      </c>
    </row>
    <row r="1630" spans="1:25" x14ac:dyDescent="0.25">
      <c r="A1630">
        <v>10255</v>
      </c>
      <c r="B1630">
        <v>37</v>
      </c>
      <c r="C1630">
        <v>45.7</v>
      </c>
      <c r="D1630">
        <v>2</v>
      </c>
      <c r="E1630">
        <v>1690.9</v>
      </c>
      <c r="F1630" s="1">
        <v>38142</v>
      </c>
      <c r="G1630" t="s">
        <v>25</v>
      </c>
      <c r="H1630" t="s">
        <v>581</v>
      </c>
      <c r="I1630">
        <v>44</v>
      </c>
      <c r="J1630" t="s">
        <v>662</v>
      </c>
      <c r="K1630" t="s">
        <v>560</v>
      </c>
      <c r="L1630" t="s">
        <v>561</v>
      </c>
      <c r="M1630" t="s">
        <v>562</v>
      </c>
      <c r="N1630" t="s">
        <v>31</v>
      </c>
      <c r="O1630" t="s">
        <v>563</v>
      </c>
      <c r="P1630" t="s">
        <v>31</v>
      </c>
      <c r="Q1630" t="s">
        <v>564</v>
      </c>
      <c r="R1630" t="s">
        <v>44</v>
      </c>
      <c r="S1630" t="s">
        <v>45</v>
      </c>
      <c r="T1630" t="s">
        <v>565</v>
      </c>
      <c r="U1630" t="s">
        <v>38</v>
      </c>
      <c r="V1630">
        <v>-3.8636363636363698E-2</v>
      </c>
      <c r="W1630">
        <v>2004</v>
      </c>
      <c r="X1630">
        <v>6</v>
      </c>
      <c r="Y1630">
        <v>2</v>
      </c>
    </row>
    <row r="1631" spans="1:25" x14ac:dyDescent="0.25">
      <c r="A1631">
        <v>10280</v>
      </c>
      <c r="B1631">
        <v>45</v>
      </c>
      <c r="C1631">
        <v>47.49</v>
      </c>
      <c r="D1631">
        <v>11</v>
      </c>
      <c r="E1631">
        <v>2137.0500000000002</v>
      </c>
      <c r="F1631" s="1">
        <v>38216</v>
      </c>
      <c r="G1631" t="s">
        <v>25</v>
      </c>
      <c r="H1631" t="s">
        <v>581</v>
      </c>
      <c r="I1631">
        <v>44</v>
      </c>
      <c r="J1631" t="s">
        <v>662</v>
      </c>
      <c r="K1631" t="s">
        <v>268</v>
      </c>
      <c r="L1631" t="s">
        <v>269</v>
      </c>
      <c r="M1631" t="s">
        <v>270</v>
      </c>
      <c r="N1631" t="s">
        <v>31</v>
      </c>
      <c r="O1631" t="s">
        <v>271</v>
      </c>
      <c r="P1631" t="s">
        <v>31</v>
      </c>
      <c r="Q1631" t="s">
        <v>272</v>
      </c>
      <c r="R1631" t="s">
        <v>273</v>
      </c>
      <c r="S1631" t="s">
        <v>45</v>
      </c>
      <c r="T1631" t="s">
        <v>274</v>
      </c>
      <c r="U1631" t="s">
        <v>38</v>
      </c>
      <c r="V1631">
        <v>-7.9318181818181899E-2</v>
      </c>
      <c r="W1631">
        <v>2004</v>
      </c>
      <c r="X1631">
        <v>8</v>
      </c>
      <c r="Y1631">
        <v>3</v>
      </c>
    </row>
    <row r="1632" spans="1:25" x14ac:dyDescent="0.25">
      <c r="A1632">
        <v>10289</v>
      </c>
      <c r="B1632">
        <v>45</v>
      </c>
      <c r="C1632">
        <v>48.38</v>
      </c>
      <c r="D1632">
        <v>4</v>
      </c>
      <c r="E1632">
        <v>2177.1</v>
      </c>
      <c r="F1632" s="1">
        <v>38233</v>
      </c>
      <c r="G1632" t="s">
        <v>25</v>
      </c>
      <c r="H1632" t="s">
        <v>581</v>
      </c>
      <c r="I1632">
        <v>44</v>
      </c>
      <c r="J1632" t="s">
        <v>662</v>
      </c>
      <c r="K1632" t="s">
        <v>78</v>
      </c>
      <c r="L1632" t="s">
        <v>79</v>
      </c>
      <c r="M1632" t="s">
        <v>80</v>
      </c>
      <c r="N1632" t="s">
        <v>31</v>
      </c>
      <c r="O1632" t="s">
        <v>81</v>
      </c>
      <c r="P1632" t="s">
        <v>31</v>
      </c>
      <c r="Q1632" t="s">
        <v>82</v>
      </c>
      <c r="R1632" t="s">
        <v>83</v>
      </c>
      <c r="S1632" t="s">
        <v>45</v>
      </c>
      <c r="T1632" t="s">
        <v>84</v>
      </c>
      <c r="U1632" t="s">
        <v>38</v>
      </c>
      <c r="V1632">
        <v>-9.9545454545454604E-2</v>
      </c>
      <c r="W1632">
        <v>2004</v>
      </c>
      <c r="X1632">
        <v>9</v>
      </c>
      <c r="Y1632">
        <v>3</v>
      </c>
    </row>
    <row r="1633" spans="1:25" x14ac:dyDescent="0.25">
      <c r="A1633">
        <v>10304</v>
      </c>
      <c r="B1633">
        <v>44</v>
      </c>
      <c r="C1633">
        <v>39.42</v>
      </c>
      <c r="D1633">
        <v>15</v>
      </c>
      <c r="E1633">
        <v>1734.48</v>
      </c>
      <c r="F1633" s="1">
        <v>38271</v>
      </c>
      <c r="G1633" t="s">
        <v>25</v>
      </c>
      <c r="H1633" t="s">
        <v>581</v>
      </c>
      <c r="I1633">
        <v>44</v>
      </c>
      <c r="J1633" t="s">
        <v>662</v>
      </c>
      <c r="K1633" t="s">
        <v>281</v>
      </c>
      <c r="L1633" t="s">
        <v>282</v>
      </c>
      <c r="M1633" t="s">
        <v>283</v>
      </c>
      <c r="N1633" t="s">
        <v>31</v>
      </c>
      <c r="O1633" t="s">
        <v>284</v>
      </c>
      <c r="P1633" t="s">
        <v>31</v>
      </c>
      <c r="Q1633" t="s">
        <v>285</v>
      </c>
      <c r="R1633" t="s">
        <v>44</v>
      </c>
      <c r="S1633" t="s">
        <v>45</v>
      </c>
      <c r="T1633" t="s">
        <v>286</v>
      </c>
      <c r="U1633" t="s">
        <v>38</v>
      </c>
      <c r="V1633">
        <v>0.104090909090909</v>
      </c>
      <c r="W1633">
        <v>2004</v>
      </c>
      <c r="X1633">
        <v>10</v>
      </c>
      <c r="Y1633">
        <v>4</v>
      </c>
    </row>
    <row r="1634" spans="1:25" x14ac:dyDescent="0.25">
      <c r="A1634">
        <v>10312</v>
      </c>
      <c r="B1634">
        <v>23</v>
      </c>
      <c r="C1634">
        <v>37.630000000000003</v>
      </c>
      <c r="D1634">
        <v>12</v>
      </c>
      <c r="E1634">
        <v>865.49</v>
      </c>
      <c r="F1634" s="1">
        <v>38281</v>
      </c>
      <c r="G1634" t="s">
        <v>25</v>
      </c>
      <c r="H1634" t="s">
        <v>581</v>
      </c>
      <c r="I1634">
        <v>44</v>
      </c>
      <c r="J1634" t="s">
        <v>662</v>
      </c>
      <c r="K1634" t="s">
        <v>287</v>
      </c>
      <c r="L1634" t="s">
        <v>288</v>
      </c>
      <c r="M1634" t="s">
        <v>289</v>
      </c>
      <c r="N1634" t="s">
        <v>31</v>
      </c>
      <c r="O1634" t="s">
        <v>290</v>
      </c>
      <c r="P1634" t="s">
        <v>58</v>
      </c>
      <c r="Q1634" t="s">
        <v>121</v>
      </c>
      <c r="R1634" t="s">
        <v>35</v>
      </c>
      <c r="S1634" t="s">
        <v>36</v>
      </c>
      <c r="T1634" t="s">
        <v>291</v>
      </c>
      <c r="U1634" t="s">
        <v>38</v>
      </c>
      <c r="V1634">
        <v>0.144772727272727</v>
      </c>
      <c r="W1634">
        <v>2004</v>
      </c>
      <c r="X1634">
        <v>10</v>
      </c>
      <c r="Y1634">
        <v>4</v>
      </c>
    </row>
    <row r="1635" spans="1:25" x14ac:dyDescent="0.25">
      <c r="A1635">
        <v>10322</v>
      </c>
      <c r="B1635">
        <v>30</v>
      </c>
      <c r="C1635">
        <v>100</v>
      </c>
      <c r="D1635">
        <v>4</v>
      </c>
      <c r="E1635">
        <v>3500.1</v>
      </c>
      <c r="F1635" s="1">
        <v>38295</v>
      </c>
      <c r="G1635" t="s">
        <v>25</v>
      </c>
      <c r="H1635" t="s">
        <v>581</v>
      </c>
      <c r="I1635">
        <v>44</v>
      </c>
      <c r="J1635" t="s">
        <v>662</v>
      </c>
      <c r="K1635" t="s">
        <v>292</v>
      </c>
      <c r="L1635" t="s">
        <v>293</v>
      </c>
      <c r="M1635" t="s">
        <v>294</v>
      </c>
      <c r="N1635" t="s">
        <v>31</v>
      </c>
      <c r="O1635" t="s">
        <v>295</v>
      </c>
      <c r="P1635" t="s">
        <v>296</v>
      </c>
      <c r="Q1635" t="s">
        <v>297</v>
      </c>
      <c r="R1635" t="s">
        <v>35</v>
      </c>
      <c r="S1635" t="s">
        <v>36</v>
      </c>
      <c r="T1635" t="s">
        <v>298</v>
      </c>
      <c r="U1635" t="s">
        <v>53</v>
      </c>
      <c r="V1635">
        <v>-1.27272727272727</v>
      </c>
      <c r="W1635">
        <v>2004</v>
      </c>
      <c r="X1635">
        <v>11</v>
      </c>
      <c r="Y1635">
        <v>4</v>
      </c>
    </row>
    <row r="1636" spans="1:25" x14ac:dyDescent="0.25">
      <c r="A1636">
        <v>10332</v>
      </c>
      <c r="B1636">
        <v>26</v>
      </c>
      <c r="C1636">
        <v>85.52</v>
      </c>
      <c r="D1636">
        <v>10</v>
      </c>
      <c r="E1636">
        <v>2223.52</v>
      </c>
      <c r="F1636" s="1">
        <v>38308</v>
      </c>
      <c r="G1636" t="s">
        <v>25</v>
      </c>
      <c r="H1636" t="s">
        <v>581</v>
      </c>
      <c r="I1636">
        <v>44</v>
      </c>
      <c r="J1636" t="s">
        <v>662</v>
      </c>
      <c r="K1636" t="s">
        <v>517</v>
      </c>
      <c r="L1636" t="s">
        <v>518</v>
      </c>
      <c r="M1636" t="s">
        <v>519</v>
      </c>
      <c r="N1636" t="s">
        <v>31</v>
      </c>
      <c r="O1636" t="s">
        <v>520</v>
      </c>
      <c r="P1636" t="s">
        <v>31</v>
      </c>
      <c r="Q1636" t="s">
        <v>521</v>
      </c>
      <c r="R1636" t="s">
        <v>183</v>
      </c>
      <c r="S1636" t="s">
        <v>45</v>
      </c>
      <c r="T1636" t="s">
        <v>522</v>
      </c>
      <c r="U1636" t="s">
        <v>38</v>
      </c>
      <c r="V1636">
        <v>-0.94363636363636405</v>
      </c>
      <c r="W1636">
        <v>2004</v>
      </c>
      <c r="X1636">
        <v>11</v>
      </c>
      <c r="Y1636">
        <v>4</v>
      </c>
    </row>
    <row r="1637" spans="1:25" x14ac:dyDescent="0.25">
      <c r="A1637">
        <v>10345</v>
      </c>
      <c r="B1637">
        <v>43</v>
      </c>
      <c r="C1637">
        <v>53.76</v>
      </c>
      <c r="D1637">
        <v>1</v>
      </c>
      <c r="E1637">
        <v>2311.6799999999998</v>
      </c>
      <c r="F1637" s="1">
        <v>38316</v>
      </c>
      <c r="G1637" t="s">
        <v>25</v>
      </c>
      <c r="H1637" t="s">
        <v>581</v>
      </c>
      <c r="I1637">
        <v>44</v>
      </c>
      <c r="J1637" t="s">
        <v>662</v>
      </c>
      <c r="K1637" t="s">
        <v>330</v>
      </c>
      <c r="L1637" t="s">
        <v>331</v>
      </c>
      <c r="M1637" t="s">
        <v>332</v>
      </c>
      <c r="N1637" t="s">
        <v>31</v>
      </c>
      <c r="O1637" t="s">
        <v>126</v>
      </c>
      <c r="P1637" t="s">
        <v>31</v>
      </c>
      <c r="Q1637" t="s">
        <v>127</v>
      </c>
      <c r="R1637" t="s">
        <v>44</v>
      </c>
      <c r="S1637" t="s">
        <v>45</v>
      </c>
      <c r="T1637" t="s">
        <v>333</v>
      </c>
      <c r="U1637" t="s">
        <v>38</v>
      </c>
      <c r="V1637">
        <v>-0.221818181818182</v>
      </c>
      <c r="W1637">
        <v>2004</v>
      </c>
      <c r="X1637">
        <v>11</v>
      </c>
      <c r="Y1637">
        <v>4</v>
      </c>
    </row>
    <row r="1638" spans="1:25" x14ac:dyDescent="0.25">
      <c r="A1638">
        <v>10356</v>
      </c>
      <c r="B1638">
        <v>26</v>
      </c>
      <c r="C1638">
        <v>31.86</v>
      </c>
      <c r="D1638">
        <v>7</v>
      </c>
      <c r="E1638">
        <v>828.36</v>
      </c>
      <c r="F1638" s="1">
        <v>38330</v>
      </c>
      <c r="G1638" t="s">
        <v>25</v>
      </c>
      <c r="H1638" t="s">
        <v>581</v>
      </c>
      <c r="I1638">
        <v>44</v>
      </c>
      <c r="J1638" t="s">
        <v>662</v>
      </c>
      <c r="K1638" t="s">
        <v>47</v>
      </c>
      <c r="L1638" t="s">
        <v>48</v>
      </c>
      <c r="M1638" t="s">
        <v>49</v>
      </c>
      <c r="N1638" t="s">
        <v>31</v>
      </c>
      <c r="O1638" t="s">
        <v>50</v>
      </c>
      <c r="P1638" t="s">
        <v>31</v>
      </c>
      <c r="Q1638" t="s">
        <v>51</v>
      </c>
      <c r="R1638" t="s">
        <v>44</v>
      </c>
      <c r="S1638" t="s">
        <v>45</v>
      </c>
      <c r="T1638" t="s">
        <v>52</v>
      </c>
      <c r="U1638" t="s">
        <v>38</v>
      </c>
      <c r="V1638">
        <v>0.27590909090909099</v>
      </c>
      <c r="W1638">
        <v>2004</v>
      </c>
      <c r="X1638">
        <v>12</v>
      </c>
      <c r="Y1638">
        <v>4</v>
      </c>
    </row>
    <row r="1639" spans="1:25" x14ac:dyDescent="0.25">
      <c r="A1639">
        <v>10367</v>
      </c>
      <c r="B1639">
        <v>28</v>
      </c>
      <c r="C1639">
        <v>30.59</v>
      </c>
      <c r="D1639">
        <v>12</v>
      </c>
      <c r="E1639">
        <v>856.52</v>
      </c>
      <c r="F1639" s="1">
        <v>38364</v>
      </c>
      <c r="G1639" t="s">
        <v>432</v>
      </c>
      <c r="H1639" t="s">
        <v>581</v>
      </c>
      <c r="I1639">
        <v>44</v>
      </c>
      <c r="J1639" t="s">
        <v>662</v>
      </c>
      <c r="K1639" t="s">
        <v>54</v>
      </c>
      <c r="L1639" t="s">
        <v>55</v>
      </c>
      <c r="M1639" t="s">
        <v>56</v>
      </c>
      <c r="N1639" t="s">
        <v>31</v>
      </c>
      <c r="O1639" t="s">
        <v>57</v>
      </c>
      <c r="P1639" t="s">
        <v>58</v>
      </c>
      <c r="Q1639" t="s">
        <v>59</v>
      </c>
      <c r="R1639" t="s">
        <v>35</v>
      </c>
      <c r="S1639" t="s">
        <v>36</v>
      </c>
      <c r="T1639" t="s">
        <v>60</v>
      </c>
      <c r="U1639" t="s">
        <v>38</v>
      </c>
      <c r="V1639">
        <v>0.30477272727272697</v>
      </c>
      <c r="W1639">
        <v>2005</v>
      </c>
      <c r="X1639">
        <v>1</v>
      </c>
      <c r="Y1639">
        <v>1</v>
      </c>
    </row>
    <row r="1640" spans="1:25" x14ac:dyDescent="0.25">
      <c r="A1640">
        <v>10380</v>
      </c>
      <c r="B1640">
        <v>27</v>
      </c>
      <c r="C1640">
        <v>68.349999999999994</v>
      </c>
      <c r="D1640">
        <v>5</v>
      </c>
      <c r="E1640">
        <v>1845.45</v>
      </c>
      <c r="F1640" s="1">
        <v>38399</v>
      </c>
      <c r="G1640" t="s">
        <v>25</v>
      </c>
      <c r="H1640" t="s">
        <v>581</v>
      </c>
      <c r="I1640">
        <v>44</v>
      </c>
      <c r="J1640" t="s">
        <v>662</v>
      </c>
      <c r="K1640" t="s">
        <v>186</v>
      </c>
      <c r="L1640" t="s">
        <v>187</v>
      </c>
      <c r="M1640" t="s">
        <v>188</v>
      </c>
      <c r="N1640" t="s">
        <v>31</v>
      </c>
      <c r="O1640" t="s">
        <v>189</v>
      </c>
      <c r="P1640" t="s">
        <v>31</v>
      </c>
      <c r="Q1640" t="s">
        <v>190</v>
      </c>
      <c r="R1640" t="s">
        <v>191</v>
      </c>
      <c r="S1640" t="s">
        <v>45</v>
      </c>
      <c r="T1640" t="s">
        <v>192</v>
      </c>
      <c r="U1640" t="s">
        <v>38</v>
      </c>
      <c r="V1640">
        <v>-0.55340909090909096</v>
      </c>
      <c r="W1640">
        <v>2005</v>
      </c>
      <c r="X1640">
        <v>2</v>
      </c>
      <c r="Y1640">
        <v>1</v>
      </c>
    </row>
    <row r="1641" spans="1:25" x14ac:dyDescent="0.25">
      <c r="A1641">
        <v>10391</v>
      </c>
      <c r="B1641">
        <v>24</v>
      </c>
      <c r="C1641">
        <v>100</v>
      </c>
      <c r="D1641">
        <v>1</v>
      </c>
      <c r="E1641">
        <v>4042.08</v>
      </c>
      <c r="F1641" s="1">
        <v>38420</v>
      </c>
      <c r="G1641" t="s">
        <v>25</v>
      </c>
      <c r="H1641" t="s">
        <v>581</v>
      </c>
      <c r="I1641">
        <v>44</v>
      </c>
      <c r="J1641" t="s">
        <v>662</v>
      </c>
      <c r="K1641" t="s">
        <v>304</v>
      </c>
      <c r="L1641" t="s">
        <v>305</v>
      </c>
      <c r="M1641" t="s">
        <v>306</v>
      </c>
      <c r="N1641" t="s">
        <v>307</v>
      </c>
      <c r="O1641" t="s">
        <v>308</v>
      </c>
      <c r="P1641" t="s">
        <v>169</v>
      </c>
      <c r="Q1641" t="s">
        <v>309</v>
      </c>
      <c r="R1641" t="s">
        <v>101</v>
      </c>
      <c r="S1641" t="s">
        <v>102</v>
      </c>
      <c r="T1641" t="s">
        <v>310</v>
      </c>
      <c r="U1641" t="s">
        <v>53</v>
      </c>
      <c r="V1641">
        <v>-1.27272727272727</v>
      </c>
      <c r="W1641">
        <v>2005</v>
      </c>
      <c r="X1641">
        <v>3</v>
      </c>
      <c r="Y1641">
        <v>1</v>
      </c>
    </row>
    <row r="1642" spans="1:25" x14ac:dyDescent="0.25">
      <c r="A1642">
        <v>10421</v>
      </c>
      <c r="B1642">
        <v>40</v>
      </c>
      <c r="C1642">
        <v>45.7</v>
      </c>
      <c r="D1642">
        <v>2</v>
      </c>
      <c r="E1642">
        <v>1828</v>
      </c>
      <c r="F1642" s="1">
        <v>38501</v>
      </c>
      <c r="G1642" t="s">
        <v>318</v>
      </c>
      <c r="H1642" t="s">
        <v>581</v>
      </c>
      <c r="I1642">
        <v>44</v>
      </c>
      <c r="J1642" t="s">
        <v>662</v>
      </c>
      <c r="K1642" t="s">
        <v>287</v>
      </c>
      <c r="L1642" t="s">
        <v>288</v>
      </c>
      <c r="M1642" t="s">
        <v>289</v>
      </c>
      <c r="N1642" t="s">
        <v>31</v>
      </c>
      <c r="O1642" t="s">
        <v>290</v>
      </c>
      <c r="P1642" t="s">
        <v>58</v>
      </c>
      <c r="Q1642" t="s">
        <v>121</v>
      </c>
      <c r="R1642" t="s">
        <v>35</v>
      </c>
      <c r="S1642" t="s">
        <v>36</v>
      </c>
      <c r="T1642" t="s">
        <v>291</v>
      </c>
      <c r="U1642" t="s">
        <v>38</v>
      </c>
      <c r="V1642">
        <v>-3.8636363636363698E-2</v>
      </c>
      <c r="W1642">
        <v>2005</v>
      </c>
      <c r="X1642">
        <v>5</v>
      </c>
      <c r="Y1642">
        <v>2</v>
      </c>
    </row>
    <row r="1643" spans="1:25" x14ac:dyDescent="0.25">
      <c r="A1643">
        <v>10103</v>
      </c>
      <c r="B1643">
        <v>36</v>
      </c>
      <c r="C1643">
        <v>100</v>
      </c>
      <c r="D1643">
        <v>1</v>
      </c>
      <c r="E1643">
        <v>3680.28</v>
      </c>
      <c r="F1643" s="1">
        <v>37650</v>
      </c>
      <c r="G1643" t="s">
        <v>25</v>
      </c>
      <c r="H1643" t="s">
        <v>529</v>
      </c>
      <c r="I1643">
        <v>127</v>
      </c>
      <c r="J1643" t="s">
        <v>663</v>
      </c>
      <c r="K1643" t="s">
        <v>143</v>
      </c>
      <c r="L1643" t="s">
        <v>144</v>
      </c>
      <c r="M1643" t="s">
        <v>145</v>
      </c>
      <c r="N1643" t="s">
        <v>31</v>
      </c>
      <c r="O1643" t="s">
        <v>146</v>
      </c>
      <c r="P1643" t="s">
        <v>31</v>
      </c>
      <c r="Q1643" t="s">
        <v>147</v>
      </c>
      <c r="R1643" t="s">
        <v>83</v>
      </c>
      <c r="S1643" t="s">
        <v>45</v>
      </c>
      <c r="T1643" t="s">
        <v>148</v>
      </c>
      <c r="U1643" t="s">
        <v>53</v>
      </c>
      <c r="V1643">
        <v>0.21259842519684999</v>
      </c>
      <c r="W1643">
        <v>2003</v>
      </c>
      <c r="X1643">
        <v>1</v>
      </c>
      <c r="Y1643">
        <v>1</v>
      </c>
    </row>
    <row r="1644" spans="1:25" x14ac:dyDescent="0.25">
      <c r="A1644">
        <v>10114</v>
      </c>
      <c r="B1644">
        <v>21</v>
      </c>
      <c r="C1644">
        <v>100</v>
      </c>
      <c r="D1644">
        <v>5</v>
      </c>
      <c r="E1644">
        <v>2925.09</v>
      </c>
      <c r="F1644" s="1">
        <v>37712</v>
      </c>
      <c r="G1644" t="s">
        <v>25</v>
      </c>
      <c r="H1644" t="s">
        <v>529</v>
      </c>
      <c r="I1644">
        <v>127</v>
      </c>
      <c r="J1644" t="s">
        <v>663</v>
      </c>
      <c r="K1644" t="s">
        <v>427</v>
      </c>
      <c r="L1644" t="s">
        <v>428</v>
      </c>
      <c r="M1644" t="s">
        <v>429</v>
      </c>
      <c r="N1644" t="s">
        <v>31</v>
      </c>
      <c r="O1644" t="s">
        <v>50</v>
      </c>
      <c r="P1644" t="s">
        <v>31</v>
      </c>
      <c r="Q1644" t="s">
        <v>430</v>
      </c>
      <c r="R1644" t="s">
        <v>44</v>
      </c>
      <c r="S1644" t="s">
        <v>45</v>
      </c>
      <c r="T1644" t="s">
        <v>431</v>
      </c>
      <c r="U1644" t="s">
        <v>38</v>
      </c>
      <c r="V1644">
        <v>0.21259842519684999</v>
      </c>
      <c r="W1644">
        <v>2003</v>
      </c>
      <c r="X1644">
        <v>4</v>
      </c>
      <c r="Y1644">
        <v>2</v>
      </c>
    </row>
    <row r="1645" spans="1:25" x14ac:dyDescent="0.25">
      <c r="A1645">
        <v>10126</v>
      </c>
      <c r="B1645">
        <v>27</v>
      </c>
      <c r="C1645">
        <v>100</v>
      </c>
      <c r="D1645">
        <v>1</v>
      </c>
      <c r="E1645">
        <v>3415.77</v>
      </c>
      <c r="F1645" s="1">
        <v>37769</v>
      </c>
      <c r="G1645" t="s">
        <v>25</v>
      </c>
      <c r="H1645" t="s">
        <v>529</v>
      </c>
      <c r="I1645">
        <v>127</v>
      </c>
      <c r="J1645" t="s">
        <v>663</v>
      </c>
      <c r="K1645" t="s">
        <v>202</v>
      </c>
      <c r="L1645" t="s">
        <v>203</v>
      </c>
      <c r="M1645" t="s">
        <v>204</v>
      </c>
      <c r="N1645" t="s">
        <v>31</v>
      </c>
      <c r="O1645" t="s">
        <v>189</v>
      </c>
      <c r="P1645" t="s">
        <v>31</v>
      </c>
      <c r="Q1645" t="s">
        <v>205</v>
      </c>
      <c r="R1645" t="s">
        <v>191</v>
      </c>
      <c r="S1645" t="s">
        <v>45</v>
      </c>
      <c r="T1645" t="s">
        <v>206</v>
      </c>
      <c r="U1645" t="s">
        <v>53</v>
      </c>
      <c r="V1645">
        <v>0.21259842519684999</v>
      </c>
      <c r="W1645">
        <v>2003</v>
      </c>
      <c r="X1645">
        <v>5</v>
      </c>
      <c r="Y1645">
        <v>2</v>
      </c>
    </row>
    <row r="1646" spans="1:25" x14ac:dyDescent="0.25">
      <c r="A1646">
        <v>10140</v>
      </c>
      <c r="B1646">
        <v>47</v>
      </c>
      <c r="C1646">
        <v>100</v>
      </c>
      <c r="D1646">
        <v>1</v>
      </c>
      <c r="E1646">
        <v>5105.1400000000003</v>
      </c>
      <c r="F1646" s="1">
        <v>37826</v>
      </c>
      <c r="G1646" t="s">
        <v>25</v>
      </c>
      <c r="H1646" t="s">
        <v>529</v>
      </c>
      <c r="I1646">
        <v>127</v>
      </c>
      <c r="J1646" t="s">
        <v>663</v>
      </c>
      <c r="K1646" t="s">
        <v>66</v>
      </c>
      <c r="L1646" t="s">
        <v>67</v>
      </c>
      <c r="M1646" t="s">
        <v>68</v>
      </c>
      <c r="N1646" t="s">
        <v>31</v>
      </c>
      <c r="O1646" t="s">
        <v>69</v>
      </c>
      <c r="P1646" t="s">
        <v>58</v>
      </c>
      <c r="Q1646" t="s">
        <v>70</v>
      </c>
      <c r="R1646" t="s">
        <v>35</v>
      </c>
      <c r="S1646" t="s">
        <v>36</v>
      </c>
      <c r="T1646" t="s">
        <v>71</v>
      </c>
      <c r="U1646" t="s">
        <v>53</v>
      </c>
      <c r="V1646">
        <v>0.21259842519684999</v>
      </c>
      <c r="W1646">
        <v>2003</v>
      </c>
      <c r="X1646">
        <v>7</v>
      </c>
      <c r="Y1646">
        <v>3</v>
      </c>
    </row>
    <row r="1647" spans="1:25" x14ac:dyDescent="0.25">
      <c r="A1647">
        <v>10151</v>
      </c>
      <c r="B1647">
        <v>42</v>
      </c>
      <c r="C1647">
        <v>100</v>
      </c>
      <c r="D1647">
        <v>8</v>
      </c>
      <c r="E1647">
        <v>5098.8</v>
      </c>
      <c r="F1647" s="1">
        <v>37885</v>
      </c>
      <c r="G1647" t="s">
        <v>25</v>
      </c>
      <c r="H1647" t="s">
        <v>529</v>
      </c>
      <c r="I1647">
        <v>127</v>
      </c>
      <c r="J1647" t="s">
        <v>663</v>
      </c>
      <c r="K1647" t="s">
        <v>414</v>
      </c>
      <c r="L1647" t="s">
        <v>415</v>
      </c>
      <c r="M1647" t="s">
        <v>416</v>
      </c>
      <c r="N1647" t="s">
        <v>31</v>
      </c>
      <c r="O1647" t="s">
        <v>417</v>
      </c>
      <c r="P1647" t="s">
        <v>31</v>
      </c>
      <c r="Q1647" t="s">
        <v>418</v>
      </c>
      <c r="R1647" t="s">
        <v>141</v>
      </c>
      <c r="S1647" t="s">
        <v>45</v>
      </c>
      <c r="T1647" t="s">
        <v>419</v>
      </c>
      <c r="U1647" t="s">
        <v>53</v>
      </c>
      <c r="V1647">
        <v>0.21259842519684999</v>
      </c>
      <c r="W1647">
        <v>2003</v>
      </c>
      <c r="X1647">
        <v>9</v>
      </c>
      <c r="Y1647">
        <v>3</v>
      </c>
    </row>
    <row r="1648" spans="1:25" x14ac:dyDescent="0.25">
      <c r="A1648">
        <v>10165</v>
      </c>
      <c r="B1648">
        <v>32</v>
      </c>
      <c r="C1648">
        <v>100</v>
      </c>
      <c r="D1648">
        <v>17</v>
      </c>
      <c r="E1648">
        <v>4661.76</v>
      </c>
      <c r="F1648" s="1">
        <v>37916</v>
      </c>
      <c r="G1648" t="s">
        <v>25</v>
      </c>
      <c r="H1648" t="s">
        <v>529</v>
      </c>
      <c r="I1648">
        <v>127</v>
      </c>
      <c r="J1648" t="s">
        <v>663</v>
      </c>
      <c r="K1648" t="s">
        <v>207</v>
      </c>
      <c r="L1648" t="s">
        <v>208</v>
      </c>
      <c r="M1648" t="s">
        <v>209</v>
      </c>
      <c r="N1648" t="s">
        <v>31</v>
      </c>
      <c r="O1648" t="s">
        <v>210</v>
      </c>
      <c r="P1648" t="s">
        <v>31</v>
      </c>
      <c r="Q1648" t="s">
        <v>211</v>
      </c>
      <c r="R1648" t="s">
        <v>210</v>
      </c>
      <c r="S1648" t="s">
        <v>212</v>
      </c>
      <c r="T1648" t="s">
        <v>213</v>
      </c>
      <c r="U1648" t="s">
        <v>53</v>
      </c>
      <c r="V1648">
        <v>0.21259842519684999</v>
      </c>
      <c r="W1648">
        <v>2003</v>
      </c>
      <c r="X1648">
        <v>10</v>
      </c>
      <c r="Y1648">
        <v>4</v>
      </c>
    </row>
    <row r="1649" spans="1:25" x14ac:dyDescent="0.25">
      <c r="A1649">
        <v>10175</v>
      </c>
      <c r="B1649">
        <v>28</v>
      </c>
      <c r="C1649">
        <v>100</v>
      </c>
      <c r="D1649">
        <v>6</v>
      </c>
      <c r="E1649">
        <v>2969.96</v>
      </c>
      <c r="F1649" s="1">
        <v>37931</v>
      </c>
      <c r="G1649" t="s">
        <v>25</v>
      </c>
      <c r="H1649" t="s">
        <v>529</v>
      </c>
      <c r="I1649">
        <v>127</v>
      </c>
      <c r="J1649" t="s">
        <v>663</v>
      </c>
      <c r="K1649" t="s">
        <v>349</v>
      </c>
      <c r="L1649" t="s">
        <v>350</v>
      </c>
      <c r="M1649" t="s">
        <v>351</v>
      </c>
      <c r="N1649" t="s">
        <v>31</v>
      </c>
      <c r="O1649" t="s">
        <v>352</v>
      </c>
      <c r="P1649" t="s">
        <v>31</v>
      </c>
      <c r="Q1649" t="s">
        <v>353</v>
      </c>
      <c r="R1649" t="s">
        <v>183</v>
      </c>
      <c r="S1649" t="s">
        <v>45</v>
      </c>
      <c r="T1649" t="s">
        <v>354</v>
      </c>
      <c r="U1649" t="s">
        <v>38</v>
      </c>
      <c r="V1649">
        <v>0.21259842519684999</v>
      </c>
      <c r="W1649">
        <v>2003</v>
      </c>
      <c r="X1649">
        <v>11</v>
      </c>
      <c r="Y1649">
        <v>4</v>
      </c>
    </row>
    <row r="1650" spans="1:25" x14ac:dyDescent="0.25">
      <c r="A1650">
        <v>10184</v>
      </c>
      <c r="B1650">
        <v>24</v>
      </c>
      <c r="C1650">
        <v>100</v>
      </c>
      <c r="D1650">
        <v>11</v>
      </c>
      <c r="E1650">
        <v>3496.32</v>
      </c>
      <c r="F1650" s="1">
        <v>37939</v>
      </c>
      <c r="G1650" t="s">
        <v>25</v>
      </c>
      <c r="H1650" t="s">
        <v>529</v>
      </c>
      <c r="I1650">
        <v>127</v>
      </c>
      <c r="J1650" t="s">
        <v>663</v>
      </c>
      <c r="K1650" t="s">
        <v>548</v>
      </c>
      <c r="L1650" t="s">
        <v>549</v>
      </c>
      <c r="M1650" t="s">
        <v>550</v>
      </c>
      <c r="N1650" t="s">
        <v>31</v>
      </c>
      <c r="O1650" t="s">
        <v>551</v>
      </c>
      <c r="P1650" t="s">
        <v>31</v>
      </c>
      <c r="Q1650" t="s">
        <v>552</v>
      </c>
      <c r="R1650" t="s">
        <v>191</v>
      </c>
      <c r="S1650" t="s">
        <v>45</v>
      </c>
      <c r="T1650" t="s">
        <v>553</v>
      </c>
      <c r="U1650" t="s">
        <v>53</v>
      </c>
      <c r="V1650">
        <v>0.21259842519684999</v>
      </c>
      <c r="W1650">
        <v>2003</v>
      </c>
      <c r="X1650">
        <v>11</v>
      </c>
      <c r="Y1650">
        <v>4</v>
      </c>
    </row>
    <row r="1651" spans="1:25" x14ac:dyDescent="0.25">
      <c r="A1651">
        <v>10194</v>
      </c>
      <c r="B1651">
        <v>49</v>
      </c>
      <c r="C1651">
        <v>100</v>
      </c>
      <c r="D1651">
        <v>1</v>
      </c>
      <c r="E1651">
        <v>5760.93</v>
      </c>
      <c r="F1651" s="1">
        <v>37950</v>
      </c>
      <c r="G1651" t="s">
        <v>25</v>
      </c>
      <c r="H1651" t="s">
        <v>529</v>
      </c>
      <c r="I1651">
        <v>127</v>
      </c>
      <c r="J1651" t="s">
        <v>663</v>
      </c>
      <c r="K1651" t="s">
        <v>232</v>
      </c>
      <c r="L1651" t="s">
        <v>233</v>
      </c>
      <c r="M1651" t="s">
        <v>234</v>
      </c>
      <c r="N1651" t="s">
        <v>31</v>
      </c>
      <c r="O1651" t="s">
        <v>235</v>
      </c>
      <c r="P1651" t="s">
        <v>31</v>
      </c>
      <c r="Q1651" t="s">
        <v>236</v>
      </c>
      <c r="R1651" t="s">
        <v>44</v>
      </c>
      <c r="S1651" t="s">
        <v>45</v>
      </c>
      <c r="T1651" t="s">
        <v>237</v>
      </c>
      <c r="U1651" t="s">
        <v>53</v>
      </c>
      <c r="V1651">
        <v>0.21259842519684999</v>
      </c>
      <c r="W1651">
        <v>2003</v>
      </c>
      <c r="X1651">
        <v>11</v>
      </c>
      <c r="Y1651">
        <v>4</v>
      </c>
    </row>
    <row r="1652" spans="1:25" x14ac:dyDescent="0.25">
      <c r="A1652">
        <v>10207</v>
      </c>
      <c r="B1652">
        <v>46</v>
      </c>
      <c r="C1652">
        <v>100</v>
      </c>
      <c r="D1652">
        <v>12</v>
      </c>
      <c r="E1652">
        <v>6819.04</v>
      </c>
      <c r="F1652" s="1">
        <v>37964</v>
      </c>
      <c r="G1652" t="s">
        <v>25</v>
      </c>
      <c r="H1652" t="s">
        <v>529</v>
      </c>
      <c r="I1652">
        <v>127</v>
      </c>
      <c r="J1652" t="s">
        <v>663</v>
      </c>
      <c r="K1652" t="s">
        <v>439</v>
      </c>
      <c r="L1652" t="s">
        <v>440</v>
      </c>
      <c r="M1652" t="s">
        <v>441</v>
      </c>
      <c r="N1652" t="s">
        <v>31</v>
      </c>
      <c r="O1652" t="s">
        <v>404</v>
      </c>
      <c r="P1652" t="s">
        <v>133</v>
      </c>
      <c r="Q1652" t="s">
        <v>405</v>
      </c>
      <c r="R1652" t="s">
        <v>35</v>
      </c>
      <c r="S1652" t="s">
        <v>36</v>
      </c>
      <c r="T1652" t="s">
        <v>442</v>
      </c>
      <c r="U1652" t="s">
        <v>53</v>
      </c>
      <c r="V1652">
        <v>0.21259842519684999</v>
      </c>
      <c r="W1652">
        <v>2003</v>
      </c>
      <c r="X1652">
        <v>12</v>
      </c>
      <c r="Y1652">
        <v>4</v>
      </c>
    </row>
    <row r="1653" spans="1:25" x14ac:dyDescent="0.25">
      <c r="A1653">
        <v>10217</v>
      </c>
      <c r="B1653">
        <v>28</v>
      </c>
      <c r="C1653">
        <v>100</v>
      </c>
      <c r="D1653">
        <v>1</v>
      </c>
      <c r="E1653">
        <v>3148.88</v>
      </c>
      <c r="F1653" s="1">
        <v>38021</v>
      </c>
      <c r="G1653" t="s">
        <v>25</v>
      </c>
      <c r="H1653" t="s">
        <v>529</v>
      </c>
      <c r="I1653">
        <v>127</v>
      </c>
      <c r="J1653" t="s">
        <v>663</v>
      </c>
      <c r="K1653" t="s">
        <v>443</v>
      </c>
      <c r="L1653" t="s">
        <v>444</v>
      </c>
      <c r="M1653" t="s">
        <v>445</v>
      </c>
      <c r="N1653" t="s">
        <v>446</v>
      </c>
      <c r="O1653" t="s">
        <v>210</v>
      </c>
      <c r="P1653" t="s">
        <v>31</v>
      </c>
      <c r="Q1653" t="s">
        <v>447</v>
      </c>
      <c r="R1653" t="s">
        <v>210</v>
      </c>
      <c r="S1653" t="s">
        <v>102</v>
      </c>
      <c r="T1653" t="s">
        <v>448</v>
      </c>
      <c r="U1653" t="s">
        <v>53</v>
      </c>
      <c r="V1653">
        <v>0.21259842519684999</v>
      </c>
      <c r="W1653">
        <v>2004</v>
      </c>
      <c r="X1653">
        <v>2</v>
      </c>
      <c r="Y1653">
        <v>1</v>
      </c>
    </row>
    <row r="1654" spans="1:25" x14ac:dyDescent="0.25">
      <c r="A1654">
        <v>10229</v>
      </c>
      <c r="B1654">
        <v>48</v>
      </c>
      <c r="C1654">
        <v>100</v>
      </c>
      <c r="D1654">
        <v>6</v>
      </c>
      <c r="E1654">
        <v>5704.32</v>
      </c>
      <c r="F1654" s="1">
        <v>38057</v>
      </c>
      <c r="G1654" t="s">
        <v>25</v>
      </c>
      <c r="H1654" t="s">
        <v>529</v>
      </c>
      <c r="I1654">
        <v>127</v>
      </c>
      <c r="J1654" t="s">
        <v>663</v>
      </c>
      <c r="K1654" t="s">
        <v>287</v>
      </c>
      <c r="L1654" t="s">
        <v>288</v>
      </c>
      <c r="M1654" t="s">
        <v>289</v>
      </c>
      <c r="N1654" t="s">
        <v>31</v>
      </c>
      <c r="O1654" t="s">
        <v>290</v>
      </c>
      <c r="P1654" t="s">
        <v>58</v>
      </c>
      <c r="Q1654" t="s">
        <v>121</v>
      </c>
      <c r="R1654" t="s">
        <v>35</v>
      </c>
      <c r="S1654" t="s">
        <v>36</v>
      </c>
      <c r="T1654" t="s">
        <v>291</v>
      </c>
      <c r="U1654" t="s">
        <v>53</v>
      </c>
      <c r="V1654">
        <v>0.21259842519684999</v>
      </c>
      <c r="W1654">
        <v>2004</v>
      </c>
      <c r="X1654">
        <v>3</v>
      </c>
      <c r="Y1654">
        <v>1</v>
      </c>
    </row>
    <row r="1655" spans="1:25" x14ac:dyDescent="0.25">
      <c r="A1655">
        <v>10246</v>
      </c>
      <c r="B1655">
        <v>29</v>
      </c>
      <c r="C1655">
        <v>100</v>
      </c>
      <c r="D1655">
        <v>10</v>
      </c>
      <c r="E1655">
        <v>3520.6</v>
      </c>
      <c r="F1655" s="1">
        <v>38112</v>
      </c>
      <c r="G1655" t="s">
        <v>25</v>
      </c>
      <c r="H1655" t="s">
        <v>529</v>
      </c>
      <c r="I1655">
        <v>127</v>
      </c>
      <c r="J1655" t="s">
        <v>663</v>
      </c>
      <c r="K1655" t="s">
        <v>186</v>
      </c>
      <c r="L1655" t="s">
        <v>187</v>
      </c>
      <c r="M1655" t="s">
        <v>188</v>
      </c>
      <c r="N1655" t="s">
        <v>31</v>
      </c>
      <c r="O1655" t="s">
        <v>189</v>
      </c>
      <c r="P1655" t="s">
        <v>31</v>
      </c>
      <c r="Q1655" t="s">
        <v>190</v>
      </c>
      <c r="R1655" t="s">
        <v>191</v>
      </c>
      <c r="S1655" t="s">
        <v>45</v>
      </c>
      <c r="T1655" t="s">
        <v>192</v>
      </c>
      <c r="U1655" t="s">
        <v>53</v>
      </c>
      <c r="V1655">
        <v>0.21259842519684999</v>
      </c>
      <c r="W1655">
        <v>2004</v>
      </c>
      <c r="X1655">
        <v>5</v>
      </c>
      <c r="Y1655">
        <v>2</v>
      </c>
    </row>
    <row r="1656" spans="1:25" x14ac:dyDescent="0.25">
      <c r="A1656">
        <v>10259</v>
      </c>
      <c r="B1656">
        <v>47</v>
      </c>
      <c r="C1656">
        <v>100</v>
      </c>
      <c r="D1656">
        <v>9</v>
      </c>
      <c r="E1656">
        <v>5285.62</v>
      </c>
      <c r="F1656" s="1">
        <v>38153</v>
      </c>
      <c r="G1656" t="s">
        <v>25</v>
      </c>
      <c r="H1656" t="s">
        <v>529</v>
      </c>
      <c r="I1656">
        <v>127</v>
      </c>
      <c r="J1656" t="s">
        <v>663</v>
      </c>
      <c r="K1656" t="s">
        <v>443</v>
      </c>
      <c r="L1656" t="s">
        <v>444</v>
      </c>
      <c r="M1656" t="s">
        <v>445</v>
      </c>
      <c r="N1656" t="s">
        <v>446</v>
      </c>
      <c r="O1656" t="s">
        <v>210</v>
      </c>
      <c r="P1656" t="s">
        <v>31</v>
      </c>
      <c r="Q1656" t="s">
        <v>447</v>
      </c>
      <c r="R1656" t="s">
        <v>210</v>
      </c>
      <c r="S1656" t="s">
        <v>102</v>
      </c>
      <c r="T1656" t="s">
        <v>448</v>
      </c>
      <c r="U1656" t="s">
        <v>53</v>
      </c>
      <c r="V1656">
        <v>0.21259842519684999</v>
      </c>
      <c r="W1656">
        <v>2004</v>
      </c>
      <c r="X1656">
        <v>6</v>
      </c>
      <c r="Y1656">
        <v>2</v>
      </c>
    </row>
    <row r="1657" spans="1:25" x14ac:dyDescent="0.25">
      <c r="A1657">
        <v>10271</v>
      </c>
      <c r="B1657">
        <v>43</v>
      </c>
      <c r="C1657">
        <v>100</v>
      </c>
      <c r="D1657">
        <v>10</v>
      </c>
      <c r="E1657">
        <v>5605.05</v>
      </c>
      <c r="F1657" s="1">
        <v>38188</v>
      </c>
      <c r="G1657" t="s">
        <v>25</v>
      </c>
      <c r="H1657" t="s">
        <v>529</v>
      </c>
      <c r="I1657">
        <v>127</v>
      </c>
      <c r="J1657" t="s">
        <v>663</v>
      </c>
      <c r="K1657" t="s">
        <v>287</v>
      </c>
      <c r="L1657" t="s">
        <v>288</v>
      </c>
      <c r="M1657" t="s">
        <v>289</v>
      </c>
      <c r="N1657" t="s">
        <v>31</v>
      </c>
      <c r="O1657" t="s">
        <v>290</v>
      </c>
      <c r="P1657" t="s">
        <v>58</v>
      </c>
      <c r="Q1657" t="s">
        <v>121</v>
      </c>
      <c r="R1657" t="s">
        <v>35</v>
      </c>
      <c r="S1657" t="s">
        <v>36</v>
      </c>
      <c r="T1657" t="s">
        <v>291</v>
      </c>
      <c r="U1657" t="s">
        <v>53</v>
      </c>
      <c r="V1657">
        <v>0.21259842519684999</v>
      </c>
      <c r="W1657">
        <v>2004</v>
      </c>
      <c r="X1657">
        <v>7</v>
      </c>
      <c r="Y1657">
        <v>3</v>
      </c>
    </row>
    <row r="1658" spans="1:25" x14ac:dyDescent="0.25">
      <c r="A1658">
        <v>10281</v>
      </c>
      <c r="B1658">
        <v>25</v>
      </c>
      <c r="C1658">
        <v>100</v>
      </c>
      <c r="D1658">
        <v>6</v>
      </c>
      <c r="E1658">
        <v>2779.5</v>
      </c>
      <c r="F1658" s="1">
        <v>38218</v>
      </c>
      <c r="G1658" t="s">
        <v>25</v>
      </c>
      <c r="H1658" t="s">
        <v>529</v>
      </c>
      <c r="I1658">
        <v>127</v>
      </c>
      <c r="J1658" t="s">
        <v>663</v>
      </c>
      <c r="K1658" t="s">
        <v>149</v>
      </c>
      <c r="L1658" t="s">
        <v>150</v>
      </c>
      <c r="M1658" t="s">
        <v>151</v>
      </c>
      <c r="N1658" t="s">
        <v>31</v>
      </c>
      <c r="O1658" t="s">
        <v>152</v>
      </c>
      <c r="P1658" t="s">
        <v>153</v>
      </c>
      <c r="Q1658" t="s">
        <v>154</v>
      </c>
      <c r="R1658" t="s">
        <v>35</v>
      </c>
      <c r="S1658" t="s">
        <v>36</v>
      </c>
      <c r="T1658" t="s">
        <v>155</v>
      </c>
      <c r="U1658" t="s">
        <v>38</v>
      </c>
      <c r="V1658">
        <v>0.21259842519684999</v>
      </c>
      <c r="W1658">
        <v>2004</v>
      </c>
      <c r="X1658">
        <v>8</v>
      </c>
      <c r="Y1658">
        <v>3</v>
      </c>
    </row>
    <row r="1659" spans="1:25" x14ac:dyDescent="0.25">
      <c r="A1659">
        <v>10291</v>
      </c>
      <c r="B1659">
        <v>48</v>
      </c>
      <c r="C1659">
        <v>100</v>
      </c>
      <c r="D1659">
        <v>1</v>
      </c>
      <c r="E1659">
        <v>5398.08</v>
      </c>
      <c r="F1659" s="1">
        <v>38238</v>
      </c>
      <c r="G1659" t="s">
        <v>25</v>
      </c>
      <c r="H1659" t="s">
        <v>529</v>
      </c>
      <c r="I1659">
        <v>127</v>
      </c>
      <c r="J1659" t="s">
        <v>663</v>
      </c>
      <c r="K1659" t="s">
        <v>275</v>
      </c>
      <c r="L1659" t="s">
        <v>276</v>
      </c>
      <c r="M1659" t="s">
        <v>277</v>
      </c>
      <c r="N1659" t="s">
        <v>31</v>
      </c>
      <c r="O1659" t="s">
        <v>278</v>
      </c>
      <c r="P1659" t="s">
        <v>31</v>
      </c>
      <c r="Q1659" t="s">
        <v>279</v>
      </c>
      <c r="R1659" t="s">
        <v>200</v>
      </c>
      <c r="S1659" t="s">
        <v>45</v>
      </c>
      <c r="T1659" t="s">
        <v>280</v>
      </c>
      <c r="U1659" t="s">
        <v>53</v>
      </c>
      <c r="V1659">
        <v>0.21259842519684999</v>
      </c>
      <c r="W1659">
        <v>2004</v>
      </c>
      <c r="X1659">
        <v>9</v>
      </c>
      <c r="Y1659">
        <v>3</v>
      </c>
    </row>
    <row r="1660" spans="1:25" x14ac:dyDescent="0.25">
      <c r="A1660">
        <v>10305</v>
      </c>
      <c r="B1660">
        <v>24</v>
      </c>
      <c r="C1660">
        <v>100</v>
      </c>
      <c r="D1660">
        <v>10</v>
      </c>
      <c r="E1660">
        <v>3189.6</v>
      </c>
      <c r="F1660" s="1">
        <v>38273</v>
      </c>
      <c r="G1660" t="s">
        <v>25</v>
      </c>
      <c r="H1660" t="s">
        <v>529</v>
      </c>
      <c r="I1660">
        <v>127</v>
      </c>
      <c r="J1660" t="s">
        <v>663</v>
      </c>
      <c r="K1660" t="s">
        <v>129</v>
      </c>
      <c r="L1660" t="s">
        <v>130</v>
      </c>
      <c r="M1660" t="s">
        <v>131</v>
      </c>
      <c r="N1660" t="s">
        <v>31</v>
      </c>
      <c r="O1660" t="s">
        <v>132</v>
      </c>
      <c r="P1660" t="s">
        <v>133</v>
      </c>
      <c r="Q1660" t="s">
        <v>134</v>
      </c>
      <c r="R1660" t="s">
        <v>35</v>
      </c>
      <c r="S1660" t="s">
        <v>36</v>
      </c>
      <c r="T1660" t="s">
        <v>135</v>
      </c>
      <c r="U1660" t="s">
        <v>53</v>
      </c>
      <c r="V1660">
        <v>0.21259842519684999</v>
      </c>
      <c r="W1660">
        <v>2004</v>
      </c>
      <c r="X1660">
        <v>10</v>
      </c>
      <c r="Y1660">
        <v>4</v>
      </c>
    </row>
    <row r="1661" spans="1:25" x14ac:dyDescent="0.25">
      <c r="A1661">
        <v>10313</v>
      </c>
      <c r="B1661">
        <v>42</v>
      </c>
      <c r="C1661">
        <v>100</v>
      </c>
      <c r="D1661">
        <v>4</v>
      </c>
      <c r="E1661">
        <v>5581.8</v>
      </c>
      <c r="F1661" s="1">
        <v>38282</v>
      </c>
      <c r="G1661" t="s">
        <v>25</v>
      </c>
      <c r="H1661" t="s">
        <v>529</v>
      </c>
      <c r="I1661">
        <v>127</v>
      </c>
      <c r="J1661" t="s">
        <v>663</v>
      </c>
      <c r="K1661" t="s">
        <v>238</v>
      </c>
      <c r="L1661" t="s">
        <v>239</v>
      </c>
      <c r="M1661" t="s">
        <v>240</v>
      </c>
      <c r="N1661" t="s">
        <v>31</v>
      </c>
      <c r="O1661" t="s">
        <v>241</v>
      </c>
      <c r="P1661" t="s">
        <v>242</v>
      </c>
      <c r="Q1661" t="s">
        <v>243</v>
      </c>
      <c r="R1661" t="s">
        <v>244</v>
      </c>
      <c r="S1661" t="s">
        <v>36</v>
      </c>
      <c r="T1661" t="s">
        <v>245</v>
      </c>
      <c r="U1661" t="s">
        <v>53</v>
      </c>
      <c r="V1661">
        <v>0.21259842519684999</v>
      </c>
      <c r="W1661">
        <v>2004</v>
      </c>
      <c r="X1661">
        <v>10</v>
      </c>
      <c r="Y1661">
        <v>4</v>
      </c>
    </row>
    <row r="1662" spans="1:25" x14ac:dyDescent="0.25">
      <c r="A1662">
        <v>10324</v>
      </c>
      <c r="B1662">
        <v>31</v>
      </c>
      <c r="C1662">
        <v>100</v>
      </c>
      <c r="D1662">
        <v>2</v>
      </c>
      <c r="E1662">
        <v>3820.44</v>
      </c>
      <c r="F1662" s="1">
        <v>38296</v>
      </c>
      <c r="G1662" t="s">
        <v>25</v>
      </c>
      <c r="H1662" t="s">
        <v>529</v>
      </c>
      <c r="I1662">
        <v>127</v>
      </c>
      <c r="J1662" t="s">
        <v>663</v>
      </c>
      <c r="K1662" t="s">
        <v>104</v>
      </c>
      <c r="L1662" t="s">
        <v>105</v>
      </c>
      <c r="M1662" t="s">
        <v>106</v>
      </c>
      <c r="N1662" t="s">
        <v>107</v>
      </c>
      <c r="O1662" t="s">
        <v>32</v>
      </c>
      <c r="P1662" t="s">
        <v>33</v>
      </c>
      <c r="Q1662" t="s">
        <v>34</v>
      </c>
      <c r="R1662" t="s">
        <v>35</v>
      </c>
      <c r="S1662" t="s">
        <v>36</v>
      </c>
      <c r="T1662" t="s">
        <v>108</v>
      </c>
      <c r="U1662" t="s">
        <v>53</v>
      </c>
      <c r="V1662">
        <v>0.21259842519684999</v>
      </c>
      <c r="W1662">
        <v>2004</v>
      </c>
      <c r="X1662">
        <v>11</v>
      </c>
      <c r="Y1662">
        <v>4</v>
      </c>
    </row>
    <row r="1663" spans="1:25" x14ac:dyDescent="0.25">
      <c r="A1663">
        <v>10334</v>
      </c>
      <c r="B1663">
        <v>42</v>
      </c>
      <c r="C1663">
        <v>100</v>
      </c>
      <c r="D1663">
        <v>5</v>
      </c>
      <c r="E1663">
        <v>5528.04</v>
      </c>
      <c r="F1663" s="1">
        <v>38310</v>
      </c>
      <c r="G1663" t="s">
        <v>425</v>
      </c>
      <c r="H1663" t="s">
        <v>529</v>
      </c>
      <c r="I1663">
        <v>127</v>
      </c>
      <c r="J1663" t="s">
        <v>663</v>
      </c>
      <c r="K1663" t="s">
        <v>195</v>
      </c>
      <c r="L1663" t="s">
        <v>196</v>
      </c>
      <c r="M1663" t="s">
        <v>197</v>
      </c>
      <c r="N1663" t="s">
        <v>31</v>
      </c>
      <c r="O1663" t="s">
        <v>198</v>
      </c>
      <c r="P1663" t="s">
        <v>31</v>
      </c>
      <c r="Q1663" t="s">
        <v>199</v>
      </c>
      <c r="R1663" t="s">
        <v>200</v>
      </c>
      <c r="S1663" t="s">
        <v>45</v>
      </c>
      <c r="T1663" t="s">
        <v>201</v>
      </c>
      <c r="U1663" t="s">
        <v>53</v>
      </c>
      <c r="V1663">
        <v>0.21259842519684999</v>
      </c>
      <c r="W1663">
        <v>2004</v>
      </c>
      <c r="X1663">
        <v>11</v>
      </c>
      <c r="Y1663">
        <v>4</v>
      </c>
    </row>
    <row r="1664" spans="1:25" x14ac:dyDescent="0.25">
      <c r="A1664">
        <v>10348</v>
      </c>
      <c r="B1664">
        <v>37</v>
      </c>
      <c r="C1664">
        <v>100</v>
      </c>
      <c r="D1664">
        <v>1</v>
      </c>
      <c r="E1664">
        <v>5981.42</v>
      </c>
      <c r="F1664" s="1">
        <v>38292</v>
      </c>
      <c r="G1664" t="s">
        <v>25</v>
      </c>
      <c r="H1664" t="s">
        <v>529</v>
      </c>
      <c r="I1664">
        <v>127</v>
      </c>
      <c r="J1664" t="s">
        <v>663</v>
      </c>
      <c r="K1664" t="s">
        <v>202</v>
      </c>
      <c r="L1664" t="s">
        <v>203</v>
      </c>
      <c r="M1664" t="s">
        <v>204</v>
      </c>
      <c r="N1664" t="s">
        <v>31</v>
      </c>
      <c r="O1664" t="s">
        <v>189</v>
      </c>
      <c r="P1664" t="s">
        <v>31</v>
      </c>
      <c r="Q1664" t="s">
        <v>205</v>
      </c>
      <c r="R1664" t="s">
        <v>191</v>
      </c>
      <c r="S1664" t="s">
        <v>45</v>
      </c>
      <c r="T1664" t="s">
        <v>206</v>
      </c>
      <c r="U1664" t="s">
        <v>53</v>
      </c>
      <c r="V1664">
        <v>0.21259842519684999</v>
      </c>
      <c r="W1664">
        <v>2004</v>
      </c>
      <c r="X1664">
        <v>11</v>
      </c>
      <c r="Y1664">
        <v>4</v>
      </c>
    </row>
    <row r="1665" spans="1:25" x14ac:dyDescent="0.25">
      <c r="A1665">
        <v>10358</v>
      </c>
      <c r="B1665">
        <v>41</v>
      </c>
      <c r="C1665">
        <v>100</v>
      </c>
      <c r="D1665">
        <v>7</v>
      </c>
      <c r="E1665">
        <v>5684.65</v>
      </c>
      <c r="F1665" s="1">
        <v>38331</v>
      </c>
      <c r="G1665" t="s">
        <v>25</v>
      </c>
      <c r="H1665" t="s">
        <v>529</v>
      </c>
      <c r="I1665">
        <v>127</v>
      </c>
      <c r="J1665" t="s">
        <v>663</v>
      </c>
      <c r="K1665" t="s">
        <v>186</v>
      </c>
      <c r="L1665" t="s">
        <v>187</v>
      </c>
      <c r="M1665" t="s">
        <v>188</v>
      </c>
      <c r="N1665" t="s">
        <v>31</v>
      </c>
      <c r="O1665" t="s">
        <v>189</v>
      </c>
      <c r="P1665" t="s">
        <v>31</v>
      </c>
      <c r="Q1665" t="s">
        <v>190</v>
      </c>
      <c r="R1665" t="s">
        <v>191</v>
      </c>
      <c r="S1665" t="s">
        <v>45</v>
      </c>
      <c r="T1665" t="s">
        <v>192</v>
      </c>
      <c r="U1665" t="s">
        <v>53</v>
      </c>
      <c r="V1665">
        <v>0.21259842519684999</v>
      </c>
      <c r="W1665">
        <v>2004</v>
      </c>
      <c r="X1665">
        <v>12</v>
      </c>
      <c r="Y1665">
        <v>4</v>
      </c>
    </row>
    <row r="1666" spans="1:25" x14ac:dyDescent="0.25">
      <c r="A1666">
        <v>10371</v>
      </c>
      <c r="B1666">
        <v>20</v>
      </c>
      <c r="C1666">
        <v>100</v>
      </c>
      <c r="D1666">
        <v>5</v>
      </c>
      <c r="E1666">
        <v>3449.4</v>
      </c>
      <c r="F1666" s="1">
        <v>38375</v>
      </c>
      <c r="G1666" t="s">
        <v>25</v>
      </c>
      <c r="H1666" t="s">
        <v>529</v>
      </c>
      <c r="I1666">
        <v>127</v>
      </c>
      <c r="J1666" t="s">
        <v>663</v>
      </c>
      <c r="K1666" t="s">
        <v>287</v>
      </c>
      <c r="L1666" t="s">
        <v>288</v>
      </c>
      <c r="M1666" t="s">
        <v>289</v>
      </c>
      <c r="N1666" t="s">
        <v>31</v>
      </c>
      <c r="O1666" t="s">
        <v>290</v>
      </c>
      <c r="P1666" t="s">
        <v>58</v>
      </c>
      <c r="Q1666" t="s">
        <v>121</v>
      </c>
      <c r="R1666" t="s">
        <v>35</v>
      </c>
      <c r="S1666" t="s">
        <v>36</v>
      </c>
      <c r="T1666" t="s">
        <v>291</v>
      </c>
      <c r="U1666" t="s">
        <v>53</v>
      </c>
      <c r="V1666">
        <v>0.21259842519684999</v>
      </c>
      <c r="W1666">
        <v>2005</v>
      </c>
      <c r="X1666">
        <v>1</v>
      </c>
      <c r="Y1666">
        <v>1</v>
      </c>
    </row>
    <row r="1667" spans="1:25" x14ac:dyDescent="0.25">
      <c r="A1667">
        <v>10382</v>
      </c>
      <c r="B1667">
        <v>20</v>
      </c>
      <c r="C1667">
        <v>100</v>
      </c>
      <c r="D1667">
        <v>3</v>
      </c>
      <c r="E1667">
        <v>2654.4</v>
      </c>
      <c r="F1667" s="1">
        <v>38400</v>
      </c>
      <c r="G1667" t="s">
        <v>25</v>
      </c>
      <c r="H1667" t="s">
        <v>529</v>
      </c>
      <c r="I1667">
        <v>127</v>
      </c>
      <c r="J1667" t="s">
        <v>663</v>
      </c>
      <c r="K1667" t="s">
        <v>287</v>
      </c>
      <c r="L1667" t="s">
        <v>288</v>
      </c>
      <c r="M1667" t="s">
        <v>289</v>
      </c>
      <c r="N1667" t="s">
        <v>31</v>
      </c>
      <c r="O1667" t="s">
        <v>290</v>
      </c>
      <c r="P1667" t="s">
        <v>58</v>
      </c>
      <c r="Q1667" t="s">
        <v>121</v>
      </c>
      <c r="R1667" t="s">
        <v>35</v>
      </c>
      <c r="S1667" t="s">
        <v>36</v>
      </c>
      <c r="T1667" t="s">
        <v>291</v>
      </c>
      <c r="U1667" t="s">
        <v>38</v>
      </c>
      <c r="V1667">
        <v>0.21259842519684999</v>
      </c>
      <c r="W1667">
        <v>2005</v>
      </c>
      <c r="X1667">
        <v>2</v>
      </c>
      <c r="Y1667">
        <v>1</v>
      </c>
    </row>
    <row r="1668" spans="1:25" x14ac:dyDescent="0.25">
      <c r="A1668">
        <v>10412</v>
      </c>
      <c r="B1668">
        <v>70</v>
      </c>
      <c r="C1668">
        <v>100</v>
      </c>
      <c r="D1668">
        <v>10</v>
      </c>
      <c r="E1668">
        <v>8498</v>
      </c>
      <c r="F1668" s="1">
        <v>38475</v>
      </c>
      <c r="G1668" t="s">
        <v>25</v>
      </c>
      <c r="H1668" t="s">
        <v>529</v>
      </c>
      <c r="I1668">
        <v>127</v>
      </c>
      <c r="J1668" t="s">
        <v>663</v>
      </c>
      <c r="K1668" t="s">
        <v>186</v>
      </c>
      <c r="L1668" t="s">
        <v>187</v>
      </c>
      <c r="M1668" t="s">
        <v>188</v>
      </c>
      <c r="N1668" t="s">
        <v>31</v>
      </c>
      <c r="O1668" t="s">
        <v>189</v>
      </c>
      <c r="P1668" t="s">
        <v>31</v>
      </c>
      <c r="Q1668" t="s">
        <v>190</v>
      </c>
      <c r="R1668" t="s">
        <v>191</v>
      </c>
      <c r="S1668" t="s">
        <v>45</v>
      </c>
      <c r="T1668" t="s">
        <v>192</v>
      </c>
      <c r="U1668" t="s">
        <v>163</v>
      </c>
      <c r="V1668">
        <v>0.21259842519684999</v>
      </c>
      <c r="W1668">
        <v>2005</v>
      </c>
      <c r="X1668">
        <v>5</v>
      </c>
      <c r="Y1668">
        <v>2</v>
      </c>
    </row>
    <row r="1669" spans="1:25" x14ac:dyDescent="0.25">
      <c r="A1669">
        <v>10425</v>
      </c>
      <c r="B1669">
        <v>49</v>
      </c>
      <c r="C1669">
        <v>100</v>
      </c>
      <c r="D1669">
        <v>9</v>
      </c>
      <c r="E1669">
        <v>5510.54</v>
      </c>
      <c r="F1669" s="1">
        <v>38503</v>
      </c>
      <c r="G1669" t="s">
        <v>318</v>
      </c>
      <c r="H1669" t="s">
        <v>529</v>
      </c>
      <c r="I1669">
        <v>127</v>
      </c>
      <c r="J1669" t="s">
        <v>663</v>
      </c>
      <c r="K1669" t="s">
        <v>123</v>
      </c>
      <c r="L1669" t="s">
        <v>124</v>
      </c>
      <c r="M1669" t="s">
        <v>125</v>
      </c>
      <c r="N1669" t="s">
        <v>31</v>
      </c>
      <c r="O1669" t="s">
        <v>126</v>
      </c>
      <c r="P1669" t="s">
        <v>31</v>
      </c>
      <c r="Q1669" t="s">
        <v>127</v>
      </c>
      <c r="R1669" t="s">
        <v>44</v>
      </c>
      <c r="S1669" t="s">
        <v>45</v>
      </c>
      <c r="T1669" t="s">
        <v>128</v>
      </c>
      <c r="U1669" t="s">
        <v>53</v>
      </c>
      <c r="V1669">
        <v>0.21259842519684999</v>
      </c>
      <c r="W1669">
        <v>2005</v>
      </c>
      <c r="X1669">
        <v>5</v>
      </c>
      <c r="Y1669">
        <v>2</v>
      </c>
    </row>
    <row r="1670" spans="1:25" x14ac:dyDescent="0.25">
      <c r="A1670">
        <v>10108</v>
      </c>
      <c r="B1670">
        <v>35</v>
      </c>
      <c r="C1670">
        <v>58.87</v>
      </c>
      <c r="D1670">
        <v>15</v>
      </c>
      <c r="E1670">
        <v>2060.4499999999998</v>
      </c>
      <c r="F1670" s="1">
        <v>37683</v>
      </c>
      <c r="G1670" t="s">
        <v>25</v>
      </c>
      <c r="H1670" t="s">
        <v>26</v>
      </c>
      <c r="I1670">
        <v>69</v>
      </c>
      <c r="J1670" t="s">
        <v>664</v>
      </c>
      <c r="K1670" t="s">
        <v>450</v>
      </c>
      <c r="L1670" t="s">
        <v>451</v>
      </c>
      <c r="M1670" t="s">
        <v>452</v>
      </c>
      <c r="N1670" t="s">
        <v>31</v>
      </c>
      <c r="O1670" t="s">
        <v>453</v>
      </c>
      <c r="P1670" t="s">
        <v>31</v>
      </c>
      <c r="Q1670" t="s">
        <v>454</v>
      </c>
      <c r="R1670" t="s">
        <v>455</v>
      </c>
      <c r="S1670" t="s">
        <v>212</v>
      </c>
      <c r="T1670" t="s">
        <v>456</v>
      </c>
      <c r="U1670" t="s">
        <v>38</v>
      </c>
      <c r="V1670">
        <v>0.14681159420289899</v>
      </c>
      <c r="W1670">
        <v>2003</v>
      </c>
      <c r="X1670">
        <v>3</v>
      </c>
      <c r="Y1670">
        <v>1</v>
      </c>
    </row>
    <row r="1671" spans="1:25" x14ac:dyDescent="0.25">
      <c r="A1671">
        <v>10121</v>
      </c>
      <c r="B1671">
        <v>32</v>
      </c>
      <c r="C1671">
        <v>76.88</v>
      </c>
      <c r="D1671">
        <v>2</v>
      </c>
      <c r="E1671">
        <v>2460.16</v>
      </c>
      <c r="F1671" s="1">
        <v>37748</v>
      </c>
      <c r="G1671" t="s">
        <v>25</v>
      </c>
      <c r="H1671" t="s">
        <v>26</v>
      </c>
      <c r="I1671">
        <v>69</v>
      </c>
      <c r="J1671" t="s">
        <v>664</v>
      </c>
      <c r="K1671" t="s">
        <v>39</v>
      </c>
      <c r="L1671" t="s">
        <v>40</v>
      </c>
      <c r="M1671" t="s">
        <v>41</v>
      </c>
      <c r="N1671" t="s">
        <v>31</v>
      </c>
      <c r="O1671" t="s">
        <v>42</v>
      </c>
      <c r="P1671" t="s">
        <v>31</v>
      </c>
      <c r="Q1671" t="s">
        <v>43</v>
      </c>
      <c r="R1671" t="s">
        <v>44</v>
      </c>
      <c r="S1671" t="s">
        <v>45</v>
      </c>
      <c r="T1671" t="s">
        <v>46</v>
      </c>
      <c r="U1671" t="s">
        <v>38</v>
      </c>
      <c r="V1671">
        <v>-0.114202898550725</v>
      </c>
      <c r="W1671">
        <v>2003</v>
      </c>
      <c r="X1671">
        <v>5</v>
      </c>
      <c r="Y1671">
        <v>2</v>
      </c>
    </row>
    <row r="1672" spans="1:25" x14ac:dyDescent="0.25">
      <c r="A1672">
        <v>10135</v>
      </c>
      <c r="B1672">
        <v>29</v>
      </c>
      <c r="C1672">
        <v>61.64</v>
      </c>
      <c r="D1672">
        <v>16</v>
      </c>
      <c r="E1672">
        <v>1787.56</v>
      </c>
      <c r="F1672" s="1">
        <v>37804</v>
      </c>
      <c r="G1672" t="s">
        <v>25</v>
      </c>
      <c r="H1672" t="s">
        <v>26</v>
      </c>
      <c r="I1672">
        <v>69</v>
      </c>
      <c r="J1672" t="s">
        <v>664</v>
      </c>
      <c r="K1672" t="s">
        <v>287</v>
      </c>
      <c r="L1672" t="s">
        <v>288</v>
      </c>
      <c r="M1672" t="s">
        <v>289</v>
      </c>
      <c r="N1672" t="s">
        <v>31</v>
      </c>
      <c r="O1672" t="s">
        <v>290</v>
      </c>
      <c r="P1672" t="s">
        <v>58</v>
      </c>
      <c r="Q1672" t="s">
        <v>121</v>
      </c>
      <c r="R1672" t="s">
        <v>35</v>
      </c>
      <c r="S1672" t="s">
        <v>36</v>
      </c>
      <c r="T1672" t="s">
        <v>291</v>
      </c>
      <c r="U1672" t="s">
        <v>38</v>
      </c>
      <c r="V1672">
        <v>0.10666666666666701</v>
      </c>
      <c r="W1672">
        <v>2003</v>
      </c>
      <c r="X1672">
        <v>7</v>
      </c>
      <c r="Y1672">
        <v>3</v>
      </c>
    </row>
    <row r="1673" spans="1:25" x14ac:dyDescent="0.25">
      <c r="A1673">
        <v>10145</v>
      </c>
      <c r="B1673">
        <v>27</v>
      </c>
      <c r="C1673">
        <v>60.95</v>
      </c>
      <c r="D1673">
        <v>3</v>
      </c>
      <c r="E1673">
        <v>1645.65</v>
      </c>
      <c r="F1673" s="1">
        <v>37858</v>
      </c>
      <c r="G1673" t="s">
        <v>25</v>
      </c>
      <c r="H1673" t="s">
        <v>26</v>
      </c>
      <c r="I1673">
        <v>69</v>
      </c>
      <c r="J1673" t="s">
        <v>664</v>
      </c>
      <c r="K1673" t="s">
        <v>54</v>
      </c>
      <c r="L1673" t="s">
        <v>55</v>
      </c>
      <c r="M1673" t="s">
        <v>56</v>
      </c>
      <c r="N1673" t="s">
        <v>31</v>
      </c>
      <c r="O1673" t="s">
        <v>57</v>
      </c>
      <c r="P1673" t="s">
        <v>58</v>
      </c>
      <c r="Q1673" t="s">
        <v>59</v>
      </c>
      <c r="R1673" t="s">
        <v>35</v>
      </c>
      <c r="S1673" t="s">
        <v>36</v>
      </c>
      <c r="T1673" t="s">
        <v>60</v>
      </c>
      <c r="U1673" t="s">
        <v>38</v>
      </c>
      <c r="V1673">
        <v>0.116666666666667</v>
      </c>
      <c r="W1673">
        <v>2003</v>
      </c>
      <c r="X1673">
        <v>8</v>
      </c>
      <c r="Y1673">
        <v>3</v>
      </c>
    </row>
    <row r="1674" spans="1:25" x14ac:dyDescent="0.25">
      <c r="A1674">
        <v>10159</v>
      </c>
      <c r="B1674">
        <v>27</v>
      </c>
      <c r="C1674">
        <v>80.34</v>
      </c>
      <c r="D1674">
        <v>11</v>
      </c>
      <c r="E1674">
        <v>2169.1799999999998</v>
      </c>
      <c r="F1674" s="1">
        <v>37904</v>
      </c>
      <c r="G1674" t="s">
        <v>25</v>
      </c>
      <c r="H1674" t="s">
        <v>26</v>
      </c>
      <c r="I1674">
        <v>69</v>
      </c>
      <c r="J1674" t="s">
        <v>664</v>
      </c>
      <c r="K1674" t="s">
        <v>61</v>
      </c>
      <c r="L1674" t="s">
        <v>62</v>
      </c>
      <c r="M1674" t="s">
        <v>63</v>
      </c>
      <c r="N1674" t="s">
        <v>31</v>
      </c>
      <c r="O1674" t="s">
        <v>64</v>
      </c>
      <c r="P1674" t="s">
        <v>58</v>
      </c>
      <c r="Q1674" t="s">
        <v>31</v>
      </c>
      <c r="R1674" t="s">
        <v>35</v>
      </c>
      <c r="S1674" t="s">
        <v>36</v>
      </c>
      <c r="T1674" t="s">
        <v>65</v>
      </c>
      <c r="U1674" t="s">
        <v>38</v>
      </c>
      <c r="V1674">
        <v>-0.164347826086957</v>
      </c>
      <c r="W1674">
        <v>2003</v>
      </c>
      <c r="X1674">
        <v>10</v>
      </c>
      <c r="Y1674">
        <v>4</v>
      </c>
    </row>
    <row r="1675" spans="1:25" x14ac:dyDescent="0.25">
      <c r="A1675">
        <v>10169</v>
      </c>
      <c r="B1675">
        <v>38</v>
      </c>
      <c r="C1675">
        <v>74.11</v>
      </c>
      <c r="D1675">
        <v>11</v>
      </c>
      <c r="E1675">
        <v>2816.18</v>
      </c>
      <c r="F1675" s="1">
        <v>37929</v>
      </c>
      <c r="G1675" t="s">
        <v>25</v>
      </c>
      <c r="H1675" t="s">
        <v>26</v>
      </c>
      <c r="I1675">
        <v>69</v>
      </c>
      <c r="J1675" t="s">
        <v>664</v>
      </c>
      <c r="K1675" t="s">
        <v>304</v>
      </c>
      <c r="L1675" t="s">
        <v>305</v>
      </c>
      <c r="M1675" t="s">
        <v>306</v>
      </c>
      <c r="N1675" t="s">
        <v>307</v>
      </c>
      <c r="O1675" t="s">
        <v>308</v>
      </c>
      <c r="P1675" t="s">
        <v>169</v>
      </c>
      <c r="Q1675" t="s">
        <v>309</v>
      </c>
      <c r="R1675" t="s">
        <v>101</v>
      </c>
      <c r="S1675" t="s">
        <v>102</v>
      </c>
      <c r="T1675" t="s">
        <v>310</v>
      </c>
      <c r="U1675" t="s">
        <v>38</v>
      </c>
      <c r="V1675">
        <v>-7.4057971014492699E-2</v>
      </c>
      <c r="W1675">
        <v>2003</v>
      </c>
      <c r="X1675">
        <v>11</v>
      </c>
      <c r="Y1675">
        <v>4</v>
      </c>
    </row>
    <row r="1676" spans="1:25" x14ac:dyDescent="0.25">
      <c r="A1676">
        <v>10180</v>
      </c>
      <c r="B1676">
        <v>35</v>
      </c>
      <c r="C1676">
        <v>72.03</v>
      </c>
      <c r="D1676">
        <v>6</v>
      </c>
      <c r="E1676">
        <v>2521.0500000000002</v>
      </c>
      <c r="F1676" s="1">
        <v>37936</v>
      </c>
      <c r="G1676" t="s">
        <v>25</v>
      </c>
      <c r="H1676" t="s">
        <v>26</v>
      </c>
      <c r="I1676">
        <v>69</v>
      </c>
      <c r="J1676" t="s">
        <v>664</v>
      </c>
      <c r="K1676" t="s">
        <v>72</v>
      </c>
      <c r="L1676" t="s">
        <v>73</v>
      </c>
      <c r="M1676" t="s">
        <v>74</v>
      </c>
      <c r="N1676" t="s">
        <v>31</v>
      </c>
      <c r="O1676" t="s">
        <v>75</v>
      </c>
      <c r="P1676" t="s">
        <v>31</v>
      </c>
      <c r="Q1676" t="s">
        <v>76</v>
      </c>
      <c r="R1676" t="s">
        <v>44</v>
      </c>
      <c r="S1676" t="s">
        <v>45</v>
      </c>
      <c r="T1676" t="s">
        <v>77</v>
      </c>
      <c r="U1676" t="s">
        <v>38</v>
      </c>
      <c r="V1676">
        <v>-4.3913043478260902E-2</v>
      </c>
      <c r="W1676">
        <v>2003</v>
      </c>
      <c r="X1676">
        <v>11</v>
      </c>
      <c r="Y1676">
        <v>4</v>
      </c>
    </row>
    <row r="1677" spans="1:25" x14ac:dyDescent="0.25">
      <c r="A1677">
        <v>10190</v>
      </c>
      <c r="B1677">
        <v>42</v>
      </c>
      <c r="C1677">
        <v>76.19</v>
      </c>
      <c r="D1677">
        <v>3</v>
      </c>
      <c r="E1677">
        <v>3199.98</v>
      </c>
      <c r="F1677" s="1">
        <v>37944</v>
      </c>
      <c r="G1677" t="s">
        <v>25</v>
      </c>
      <c r="H1677" t="s">
        <v>26</v>
      </c>
      <c r="I1677">
        <v>69</v>
      </c>
      <c r="J1677" t="s">
        <v>664</v>
      </c>
      <c r="K1677" t="s">
        <v>186</v>
      </c>
      <c r="L1677" t="s">
        <v>187</v>
      </c>
      <c r="M1677" t="s">
        <v>188</v>
      </c>
      <c r="N1677" t="s">
        <v>31</v>
      </c>
      <c r="O1677" t="s">
        <v>189</v>
      </c>
      <c r="P1677" t="s">
        <v>31</v>
      </c>
      <c r="Q1677" t="s">
        <v>190</v>
      </c>
      <c r="R1677" t="s">
        <v>191</v>
      </c>
      <c r="S1677" t="s">
        <v>45</v>
      </c>
      <c r="T1677" t="s">
        <v>192</v>
      </c>
      <c r="U1677" t="s">
        <v>53</v>
      </c>
      <c r="V1677">
        <v>-0.104202898550725</v>
      </c>
      <c r="W1677">
        <v>2003</v>
      </c>
      <c r="X1677">
        <v>11</v>
      </c>
      <c r="Y1677">
        <v>4</v>
      </c>
    </row>
    <row r="1678" spans="1:25" x14ac:dyDescent="0.25">
      <c r="A1678">
        <v>10211</v>
      </c>
      <c r="B1678">
        <v>21</v>
      </c>
      <c r="C1678">
        <v>63.72</v>
      </c>
      <c r="D1678">
        <v>11</v>
      </c>
      <c r="E1678">
        <v>1338.12</v>
      </c>
      <c r="F1678" s="1">
        <v>38001</v>
      </c>
      <c r="G1678" t="s">
        <v>25</v>
      </c>
      <c r="H1678" t="s">
        <v>26</v>
      </c>
      <c r="I1678">
        <v>69</v>
      </c>
      <c r="J1678" t="s">
        <v>664</v>
      </c>
      <c r="K1678" t="s">
        <v>89</v>
      </c>
      <c r="L1678" t="s">
        <v>90</v>
      </c>
      <c r="M1678" t="s">
        <v>91</v>
      </c>
      <c r="N1678" t="s">
        <v>31</v>
      </c>
      <c r="O1678" t="s">
        <v>50</v>
      </c>
      <c r="P1678" t="s">
        <v>31</v>
      </c>
      <c r="Q1678" t="s">
        <v>92</v>
      </c>
      <c r="R1678" t="s">
        <v>44</v>
      </c>
      <c r="S1678" t="s">
        <v>45</v>
      </c>
      <c r="T1678" t="s">
        <v>93</v>
      </c>
      <c r="U1678" t="s">
        <v>38</v>
      </c>
      <c r="V1678">
        <v>7.6521739130434793E-2</v>
      </c>
      <c r="W1678">
        <v>2004</v>
      </c>
      <c r="X1678">
        <v>1</v>
      </c>
      <c r="Y1678">
        <v>1</v>
      </c>
    </row>
    <row r="1679" spans="1:25" x14ac:dyDescent="0.25">
      <c r="A1679">
        <v>10224</v>
      </c>
      <c r="B1679">
        <v>37</v>
      </c>
      <c r="C1679">
        <v>80.34</v>
      </c>
      <c r="D1679">
        <v>4</v>
      </c>
      <c r="E1679">
        <v>2972.58</v>
      </c>
      <c r="F1679" s="1">
        <v>38038</v>
      </c>
      <c r="G1679" t="s">
        <v>25</v>
      </c>
      <c r="H1679" t="s">
        <v>26</v>
      </c>
      <c r="I1679">
        <v>69</v>
      </c>
      <c r="J1679" t="s">
        <v>664</v>
      </c>
      <c r="K1679" t="s">
        <v>72</v>
      </c>
      <c r="L1679" t="s">
        <v>73</v>
      </c>
      <c r="M1679" t="s">
        <v>74</v>
      </c>
      <c r="N1679" t="s">
        <v>31</v>
      </c>
      <c r="O1679" t="s">
        <v>75</v>
      </c>
      <c r="P1679" t="s">
        <v>31</v>
      </c>
      <c r="Q1679" t="s">
        <v>76</v>
      </c>
      <c r="R1679" t="s">
        <v>44</v>
      </c>
      <c r="S1679" t="s">
        <v>45</v>
      </c>
      <c r="T1679" t="s">
        <v>77</v>
      </c>
      <c r="U1679" t="s">
        <v>38</v>
      </c>
      <c r="V1679">
        <v>-0.164347826086957</v>
      </c>
      <c r="W1679">
        <v>2004</v>
      </c>
      <c r="X1679">
        <v>2</v>
      </c>
      <c r="Y1679">
        <v>1</v>
      </c>
    </row>
    <row r="1680" spans="1:25" x14ac:dyDescent="0.25">
      <c r="A1680">
        <v>10237</v>
      </c>
      <c r="B1680">
        <v>26</v>
      </c>
      <c r="C1680">
        <v>79.650000000000006</v>
      </c>
      <c r="D1680">
        <v>4</v>
      </c>
      <c r="E1680">
        <v>2070.9</v>
      </c>
      <c r="F1680" s="1">
        <v>38082</v>
      </c>
      <c r="G1680" t="s">
        <v>25</v>
      </c>
      <c r="H1680" t="s">
        <v>26</v>
      </c>
      <c r="I1680">
        <v>69</v>
      </c>
      <c r="J1680" t="s">
        <v>664</v>
      </c>
      <c r="K1680" t="s">
        <v>104</v>
      </c>
      <c r="L1680" t="s">
        <v>105</v>
      </c>
      <c r="M1680" t="s">
        <v>106</v>
      </c>
      <c r="N1680" t="s">
        <v>107</v>
      </c>
      <c r="O1680" t="s">
        <v>32</v>
      </c>
      <c r="P1680" t="s">
        <v>33</v>
      </c>
      <c r="Q1680" t="s">
        <v>34</v>
      </c>
      <c r="R1680" t="s">
        <v>35</v>
      </c>
      <c r="S1680" t="s">
        <v>36</v>
      </c>
      <c r="T1680" t="s">
        <v>108</v>
      </c>
      <c r="U1680" t="s">
        <v>38</v>
      </c>
      <c r="V1680">
        <v>-0.15434782608695699</v>
      </c>
      <c r="W1680">
        <v>2004</v>
      </c>
      <c r="X1680">
        <v>4</v>
      </c>
      <c r="Y1680">
        <v>2</v>
      </c>
    </row>
    <row r="1681" spans="1:25" x14ac:dyDescent="0.25">
      <c r="A1681">
        <v>10252</v>
      </c>
      <c r="B1681">
        <v>47</v>
      </c>
      <c r="C1681">
        <v>65.8</v>
      </c>
      <c r="D1681">
        <v>8</v>
      </c>
      <c r="E1681">
        <v>3092.6</v>
      </c>
      <c r="F1681" s="1">
        <v>38133</v>
      </c>
      <c r="G1681" t="s">
        <v>25</v>
      </c>
      <c r="H1681" t="s">
        <v>26</v>
      </c>
      <c r="I1681">
        <v>69</v>
      </c>
      <c r="J1681" t="s">
        <v>664</v>
      </c>
      <c r="K1681" t="s">
        <v>89</v>
      </c>
      <c r="L1681" t="s">
        <v>90</v>
      </c>
      <c r="M1681" t="s">
        <v>91</v>
      </c>
      <c r="N1681" t="s">
        <v>31</v>
      </c>
      <c r="O1681" t="s">
        <v>50</v>
      </c>
      <c r="P1681" t="s">
        <v>31</v>
      </c>
      <c r="Q1681" t="s">
        <v>92</v>
      </c>
      <c r="R1681" t="s">
        <v>44</v>
      </c>
      <c r="S1681" t="s">
        <v>45</v>
      </c>
      <c r="T1681" t="s">
        <v>93</v>
      </c>
      <c r="U1681" t="s">
        <v>53</v>
      </c>
      <c r="V1681">
        <v>4.6376811594202899E-2</v>
      </c>
      <c r="W1681">
        <v>2004</v>
      </c>
      <c r="X1681">
        <v>5</v>
      </c>
      <c r="Y1681">
        <v>2</v>
      </c>
    </row>
    <row r="1682" spans="1:25" x14ac:dyDescent="0.25">
      <c r="A1682">
        <v>10264</v>
      </c>
      <c r="B1682">
        <v>37</v>
      </c>
      <c r="C1682">
        <v>65.099999999999994</v>
      </c>
      <c r="D1682">
        <v>6</v>
      </c>
      <c r="E1682">
        <v>2408.6999999999998</v>
      </c>
      <c r="F1682" s="1">
        <v>38168</v>
      </c>
      <c r="G1682" t="s">
        <v>25</v>
      </c>
      <c r="H1682" t="s">
        <v>26</v>
      </c>
      <c r="I1682">
        <v>69</v>
      </c>
      <c r="J1682" t="s">
        <v>664</v>
      </c>
      <c r="K1682" t="s">
        <v>401</v>
      </c>
      <c r="L1682" t="s">
        <v>402</v>
      </c>
      <c r="M1682" t="s">
        <v>403</v>
      </c>
      <c r="N1682" t="s">
        <v>31</v>
      </c>
      <c r="O1682" t="s">
        <v>404</v>
      </c>
      <c r="P1682" t="s">
        <v>133</v>
      </c>
      <c r="Q1682" t="s">
        <v>405</v>
      </c>
      <c r="R1682" t="s">
        <v>35</v>
      </c>
      <c r="S1682" t="s">
        <v>36</v>
      </c>
      <c r="T1682" t="s">
        <v>406</v>
      </c>
      <c r="U1682" t="s">
        <v>38</v>
      </c>
      <c r="V1682">
        <v>5.65217391304349E-2</v>
      </c>
      <c r="W1682">
        <v>2004</v>
      </c>
      <c r="X1682">
        <v>6</v>
      </c>
      <c r="Y1682">
        <v>2</v>
      </c>
    </row>
    <row r="1683" spans="1:25" x14ac:dyDescent="0.25">
      <c r="A1683">
        <v>10276</v>
      </c>
      <c r="B1683">
        <v>46</v>
      </c>
      <c r="C1683">
        <v>75.489999999999995</v>
      </c>
      <c r="D1683">
        <v>12</v>
      </c>
      <c r="E1683">
        <v>3472.54</v>
      </c>
      <c r="F1683" s="1">
        <v>38201</v>
      </c>
      <c r="G1683" t="s">
        <v>25</v>
      </c>
      <c r="H1683" t="s">
        <v>26</v>
      </c>
      <c r="I1683">
        <v>69</v>
      </c>
      <c r="J1683" t="s">
        <v>664</v>
      </c>
      <c r="K1683" t="s">
        <v>483</v>
      </c>
      <c r="L1683" t="s">
        <v>484</v>
      </c>
      <c r="M1683" t="s">
        <v>485</v>
      </c>
      <c r="N1683" t="s">
        <v>31</v>
      </c>
      <c r="O1683" t="s">
        <v>301</v>
      </c>
      <c r="P1683" t="s">
        <v>133</v>
      </c>
      <c r="Q1683" t="s">
        <v>302</v>
      </c>
      <c r="R1683" t="s">
        <v>35</v>
      </c>
      <c r="S1683" t="s">
        <v>36</v>
      </c>
      <c r="T1683" t="s">
        <v>486</v>
      </c>
      <c r="U1683" t="s">
        <v>53</v>
      </c>
      <c r="V1683">
        <v>-9.4057971014492703E-2</v>
      </c>
      <c r="W1683">
        <v>2004</v>
      </c>
      <c r="X1683">
        <v>8</v>
      </c>
      <c r="Y1683">
        <v>3</v>
      </c>
    </row>
    <row r="1684" spans="1:25" x14ac:dyDescent="0.25">
      <c r="A1684">
        <v>10285</v>
      </c>
      <c r="B1684">
        <v>38</v>
      </c>
      <c r="C1684">
        <v>59.56</v>
      </c>
      <c r="D1684">
        <v>3</v>
      </c>
      <c r="E1684">
        <v>2263.2800000000002</v>
      </c>
      <c r="F1684" s="1">
        <v>38226</v>
      </c>
      <c r="G1684" t="s">
        <v>25</v>
      </c>
      <c r="H1684" t="s">
        <v>26</v>
      </c>
      <c r="I1684">
        <v>69</v>
      </c>
      <c r="J1684" t="s">
        <v>664</v>
      </c>
      <c r="K1684" t="s">
        <v>129</v>
      </c>
      <c r="L1684" t="s">
        <v>130</v>
      </c>
      <c r="M1684" t="s">
        <v>131</v>
      </c>
      <c r="N1684" t="s">
        <v>31</v>
      </c>
      <c r="O1684" t="s">
        <v>132</v>
      </c>
      <c r="P1684" t="s">
        <v>133</v>
      </c>
      <c r="Q1684" t="s">
        <v>134</v>
      </c>
      <c r="R1684" t="s">
        <v>35</v>
      </c>
      <c r="S1684" t="s">
        <v>36</v>
      </c>
      <c r="T1684" t="s">
        <v>135</v>
      </c>
      <c r="U1684" t="s">
        <v>38</v>
      </c>
      <c r="V1684">
        <v>0.13681159420289901</v>
      </c>
      <c r="W1684">
        <v>2004</v>
      </c>
      <c r="X1684">
        <v>8</v>
      </c>
      <c r="Y1684">
        <v>3</v>
      </c>
    </row>
    <row r="1685" spans="1:25" x14ac:dyDescent="0.25">
      <c r="A1685">
        <v>10299</v>
      </c>
      <c r="B1685">
        <v>33</v>
      </c>
      <c r="C1685">
        <v>66.489999999999995</v>
      </c>
      <c r="D1685">
        <v>6</v>
      </c>
      <c r="E1685">
        <v>2194.17</v>
      </c>
      <c r="F1685" s="1">
        <v>38260</v>
      </c>
      <c r="G1685" t="s">
        <v>25</v>
      </c>
      <c r="H1685" t="s">
        <v>26</v>
      </c>
      <c r="I1685">
        <v>69</v>
      </c>
      <c r="J1685" t="s">
        <v>664</v>
      </c>
      <c r="K1685" t="s">
        <v>136</v>
      </c>
      <c r="L1685" t="s">
        <v>137</v>
      </c>
      <c r="M1685" t="s">
        <v>138</v>
      </c>
      <c r="N1685" t="s">
        <v>31</v>
      </c>
      <c r="O1685" t="s">
        <v>139</v>
      </c>
      <c r="P1685" t="s">
        <v>31</v>
      </c>
      <c r="Q1685" t="s">
        <v>140</v>
      </c>
      <c r="R1685" t="s">
        <v>141</v>
      </c>
      <c r="S1685" t="s">
        <v>45</v>
      </c>
      <c r="T1685" t="s">
        <v>142</v>
      </c>
      <c r="U1685" t="s">
        <v>38</v>
      </c>
      <c r="V1685">
        <v>3.6376811594203001E-2</v>
      </c>
      <c r="W1685">
        <v>2004</v>
      </c>
      <c r="X1685">
        <v>9</v>
      </c>
      <c r="Y1685">
        <v>3</v>
      </c>
    </row>
    <row r="1686" spans="1:25" x14ac:dyDescent="0.25">
      <c r="A1686">
        <v>10309</v>
      </c>
      <c r="B1686">
        <v>24</v>
      </c>
      <c r="C1686">
        <v>56.1</v>
      </c>
      <c r="D1686">
        <v>2</v>
      </c>
      <c r="E1686">
        <v>1346.4</v>
      </c>
      <c r="F1686" s="1">
        <v>38275</v>
      </c>
      <c r="G1686" t="s">
        <v>25</v>
      </c>
      <c r="H1686" t="s">
        <v>26</v>
      </c>
      <c r="I1686">
        <v>69</v>
      </c>
      <c r="J1686" t="s">
        <v>664</v>
      </c>
      <c r="K1686" t="s">
        <v>143</v>
      </c>
      <c r="L1686" t="s">
        <v>144</v>
      </c>
      <c r="M1686" t="s">
        <v>145</v>
      </c>
      <c r="N1686" t="s">
        <v>31</v>
      </c>
      <c r="O1686" t="s">
        <v>146</v>
      </c>
      <c r="P1686" t="s">
        <v>31</v>
      </c>
      <c r="Q1686" t="s">
        <v>147</v>
      </c>
      <c r="R1686" t="s">
        <v>83</v>
      </c>
      <c r="S1686" t="s">
        <v>45</v>
      </c>
      <c r="T1686" t="s">
        <v>148</v>
      </c>
      <c r="U1686" t="s">
        <v>38</v>
      </c>
      <c r="V1686">
        <v>0.18695652173912999</v>
      </c>
      <c r="W1686">
        <v>2004</v>
      </c>
      <c r="X1686">
        <v>10</v>
      </c>
      <c r="Y1686">
        <v>4</v>
      </c>
    </row>
    <row r="1687" spans="1:25" x14ac:dyDescent="0.25">
      <c r="A1687">
        <v>10319</v>
      </c>
      <c r="B1687">
        <v>31</v>
      </c>
      <c r="C1687">
        <v>81.73</v>
      </c>
      <c r="D1687">
        <v>7</v>
      </c>
      <c r="E1687">
        <v>2533.63</v>
      </c>
      <c r="F1687" s="1">
        <v>38294</v>
      </c>
      <c r="G1687" t="s">
        <v>25</v>
      </c>
      <c r="H1687" t="s">
        <v>26</v>
      </c>
      <c r="I1687">
        <v>69</v>
      </c>
      <c r="J1687" t="s">
        <v>664</v>
      </c>
      <c r="K1687" t="s">
        <v>532</v>
      </c>
      <c r="L1687" t="s">
        <v>533</v>
      </c>
      <c r="M1687" t="s">
        <v>534</v>
      </c>
      <c r="N1687" t="s">
        <v>535</v>
      </c>
      <c r="O1687" t="s">
        <v>32</v>
      </c>
      <c r="P1687" t="s">
        <v>33</v>
      </c>
      <c r="Q1687" t="s">
        <v>34</v>
      </c>
      <c r="R1687" t="s">
        <v>35</v>
      </c>
      <c r="S1687" t="s">
        <v>36</v>
      </c>
      <c r="T1687" t="s">
        <v>536</v>
      </c>
      <c r="U1687" t="s">
        <v>38</v>
      </c>
      <c r="V1687">
        <v>-0.18449275362318801</v>
      </c>
      <c r="W1687">
        <v>2004</v>
      </c>
      <c r="X1687">
        <v>11</v>
      </c>
      <c r="Y1687">
        <v>4</v>
      </c>
    </row>
    <row r="1688" spans="1:25" x14ac:dyDescent="0.25">
      <c r="A1688">
        <v>10330</v>
      </c>
      <c r="B1688">
        <v>42</v>
      </c>
      <c r="C1688">
        <v>81.03</v>
      </c>
      <c r="D1688">
        <v>1</v>
      </c>
      <c r="E1688">
        <v>3403.26</v>
      </c>
      <c r="F1688" s="1">
        <v>38307</v>
      </c>
      <c r="G1688" t="s">
        <v>25</v>
      </c>
      <c r="H1688" t="s">
        <v>26</v>
      </c>
      <c r="I1688">
        <v>69</v>
      </c>
      <c r="J1688" t="s">
        <v>664</v>
      </c>
      <c r="K1688" t="s">
        <v>450</v>
      </c>
      <c r="L1688" t="s">
        <v>451</v>
      </c>
      <c r="M1688" t="s">
        <v>452</v>
      </c>
      <c r="N1688" t="s">
        <v>31</v>
      </c>
      <c r="O1688" t="s">
        <v>453</v>
      </c>
      <c r="P1688" t="s">
        <v>31</v>
      </c>
      <c r="Q1688" t="s">
        <v>454</v>
      </c>
      <c r="R1688" t="s">
        <v>455</v>
      </c>
      <c r="S1688" t="s">
        <v>212</v>
      </c>
      <c r="T1688" t="s">
        <v>456</v>
      </c>
      <c r="U1688" t="s">
        <v>53</v>
      </c>
      <c r="V1688">
        <v>-0.17434782608695701</v>
      </c>
      <c r="W1688">
        <v>2004</v>
      </c>
      <c r="X1688">
        <v>11</v>
      </c>
      <c r="Y1688">
        <v>4</v>
      </c>
    </row>
    <row r="1689" spans="1:25" x14ac:dyDescent="0.25">
      <c r="A1689">
        <v>10341</v>
      </c>
      <c r="B1689">
        <v>32</v>
      </c>
      <c r="C1689">
        <v>100</v>
      </c>
      <c r="D1689">
        <v>6</v>
      </c>
      <c r="E1689">
        <v>3307.2</v>
      </c>
      <c r="F1689" s="1">
        <v>38315</v>
      </c>
      <c r="G1689" t="s">
        <v>25</v>
      </c>
      <c r="H1689" t="s">
        <v>26</v>
      </c>
      <c r="I1689">
        <v>69</v>
      </c>
      <c r="J1689" t="s">
        <v>664</v>
      </c>
      <c r="K1689" t="s">
        <v>156</v>
      </c>
      <c r="L1689" t="s">
        <v>157</v>
      </c>
      <c r="M1689" t="s">
        <v>158</v>
      </c>
      <c r="N1689" t="s">
        <v>31</v>
      </c>
      <c r="O1689" t="s">
        <v>159</v>
      </c>
      <c r="P1689" t="s">
        <v>31</v>
      </c>
      <c r="Q1689" t="s">
        <v>160</v>
      </c>
      <c r="R1689" t="s">
        <v>161</v>
      </c>
      <c r="S1689" t="s">
        <v>45</v>
      </c>
      <c r="T1689" t="s">
        <v>162</v>
      </c>
      <c r="U1689" t="s">
        <v>53</v>
      </c>
      <c r="V1689">
        <v>-0.44927536231884102</v>
      </c>
      <c r="W1689">
        <v>2004</v>
      </c>
      <c r="X1689">
        <v>11</v>
      </c>
      <c r="Y1689">
        <v>4</v>
      </c>
    </row>
    <row r="1690" spans="1:25" x14ac:dyDescent="0.25">
      <c r="A1690">
        <v>10355</v>
      </c>
      <c r="B1690">
        <v>41</v>
      </c>
      <c r="C1690">
        <v>70.650000000000006</v>
      </c>
      <c r="D1690">
        <v>3</v>
      </c>
      <c r="E1690">
        <v>2896.65</v>
      </c>
      <c r="F1690" s="1">
        <v>38328</v>
      </c>
      <c r="G1690" t="s">
        <v>25</v>
      </c>
      <c r="H1690" t="s">
        <v>26</v>
      </c>
      <c r="I1690">
        <v>69</v>
      </c>
      <c r="J1690" t="s">
        <v>664</v>
      </c>
      <c r="K1690" t="s">
        <v>186</v>
      </c>
      <c r="L1690" t="s">
        <v>187</v>
      </c>
      <c r="M1690" t="s">
        <v>188</v>
      </c>
      <c r="N1690" t="s">
        <v>31</v>
      </c>
      <c r="O1690" t="s">
        <v>189</v>
      </c>
      <c r="P1690" t="s">
        <v>31</v>
      </c>
      <c r="Q1690" t="s">
        <v>190</v>
      </c>
      <c r="R1690" t="s">
        <v>191</v>
      </c>
      <c r="S1690" t="s">
        <v>45</v>
      </c>
      <c r="T1690" t="s">
        <v>192</v>
      </c>
      <c r="U1690" t="s">
        <v>38</v>
      </c>
      <c r="V1690">
        <v>-2.3913043478260999E-2</v>
      </c>
      <c r="W1690">
        <v>2004</v>
      </c>
      <c r="X1690">
        <v>12</v>
      </c>
      <c r="Y1690">
        <v>4</v>
      </c>
    </row>
    <row r="1691" spans="1:25" x14ac:dyDescent="0.25">
      <c r="A1691">
        <v>10363</v>
      </c>
      <c r="B1691">
        <v>43</v>
      </c>
      <c r="C1691">
        <v>61.23</v>
      </c>
      <c r="D1691">
        <v>14</v>
      </c>
      <c r="E1691">
        <v>2632.89</v>
      </c>
      <c r="F1691" s="1">
        <v>38358</v>
      </c>
      <c r="G1691" t="s">
        <v>25</v>
      </c>
      <c r="H1691" t="s">
        <v>26</v>
      </c>
      <c r="I1691">
        <v>69</v>
      </c>
      <c r="J1691" t="s">
        <v>664</v>
      </c>
      <c r="K1691" t="s">
        <v>493</v>
      </c>
      <c r="L1691" t="s">
        <v>494</v>
      </c>
      <c r="M1691" t="s">
        <v>495</v>
      </c>
      <c r="N1691" t="s">
        <v>31</v>
      </c>
      <c r="O1691" t="s">
        <v>496</v>
      </c>
      <c r="P1691" t="s">
        <v>31</v>
      </c>
      <c r="Q1691" t="s">
        <v>497</v>
      </c>
      <c r="R1691" t="s">
        <v>141</v>
      </c>
      <c r="S1691" t="s">
        <v>45</v>
      </c>
      <c r="T1691" t="s">
        <v>498</v>
      </c>
      <c r="U1691" t="s">
        <v>38</v>
      </c>
      <c r="V1691">
        <v>0.112608695652174</v>
      </c>
      <c r="W1691">
        <v>2005</v>
      </c>
      <c r="X1691">
        <v>1</v>
      </c>
      <c r="Y1691">
        <v>1</v>
      </c>
    </row>
    <row r="1692" spans="1:25" x14ac:dyDescent="0.25">
      <c r="A1692">
        <v>10375</v>
      </c>
      <c r="B1692">
        <v>20</v>
      </c>
      <c r="C1692">
        <v>100</v>
      </c>
      <c r="D1692">
        <v>14</v>
      </c>
      <c r="E1692">
        <v>2046</v>
      </c>
      <c r="F1692" s="1">
        <v>38386</v>
      </c>
      <c r="G1692" t="s">
        <v>25</v>
      </c>
      <c r="H1692" t="s">
        <v>26</v>
      </c>
      <c r="I1692">
        <v>69</v>
      </c>
      <c r="J1692" t="s">
        <v>664</v>
      </c>
      <c r="K1692" t="s">
        <v>123</v>
      </c>
      <c r="L1692" t="s">
        <v>124</v>
      </c>
      <c r="M1692" t="s">
        <v>125</v>
      </c>
      <c r="N1692" t="s">
        <v>31</v>
      </c>
      <c r="O1692" t="s">
        <v>126</v>
      </c>
      <c r="P1692" t="s">
        <v>31</v>
      </c>
      <c r="Q1692" t="s">
        <v>127</v>
      </c>
      <c r="R1692" t="s">
        <v>44</v>
      </c>
      <c r="S1692" t="s">
        <v>45</v>
      </c>
      <c r="T1692" t="s">
        <v>128</v>
      </c>
      <c r="U1692" t="s">
        <v>38</v>
      </c>
      <c r="V1692">
        <v>-0.44927536231884102</v>
      </c>
      <c r="W1692">
        <v>2005</v>
      </c>
      <c r="X1692">
        <v>2</v>
      </c>
      <c r="Y1692">
        <v>1</v>
      </c>
    </row>
    <row r="1693" spans="1:25" x14ac:dyDescent="0.25">
      <c r="A1693">
        <v>10390</v>
      </c>
      <c r="B1693">
        <v>35</v>
      </c>
      <c r="C1693">
        <v>65.13</v>
      </c>
      <c r="D1693">
        <v>4</v>
      </c>
      <c r="E1693">
        <v>2279.5500000000002</v>
      </c>
      <c r="F1693" s="1">
        <v>38415</v>
      </c>
      <c r="G1693" t="s">
        <v>25</v>
      </c>
      <c r="H1693" t="s">
        <v>26</v>
      </c>
      <c r="I1693">
        <v>69</v>
      </c>
      <c r="J1693" t="s">
        <v>664</v>
      </c>
      <c r="K1693" t="s">
        <v>287</v>
      </c>
      <c r="L1693" t="s">
        <v>288</v>
      </c>
      <c r="M1693" t="s">
        <v>289</v>
      </c>
      <c r="N1693" t="s">
        <v>31</v>
      </c>
      <c r="O1693" t="s">
        <v>290</v>
      </c>
      <c r="P1693" t="s">
        <v>58</v>
      </c>
      <c r="Q1693" t="s">
        <v>121</v>
      </c>
      <c r="R1693" t="s">
        <v>35</v>
      </c>
      <c r="S1693" t="s">
        <v>36</v>
      </c>
      <c r="T1693" t="s">
        <v>291</v>
      </c>
      <c r="U1693" t="s">
        <v>38</v>
      </c>
      <c r="V1693">
        <v>5.6086956521739201E-2</v>
      </c>
      <c r="W1693">
        <v>2005</v>
      </c>
      <c r="X1693">
        <v>3</v>
      </c>
      <c r="Y1693">
        <v>1</v>
      </c>
    </row>
    <row r="1694" spans="1:25" x14ac:dyDescent="0.25">
      <c r="A1694">
        <v>10403</v>
      </c>
      <c r="B1694">
        <v>27</v>
      </c>
      <c r="C1694">
        <v>79.650000000000006</v>
      </c>
      <c r="D1694">
        <v>4</v>
      </c>
      <c r="E1694">
        <v>2150.5500000000002</v>
      </c>
      <c r="F1694" s="1">
        <v>38450</v>
      </c>
      <c r="G1694" t="s">
        <v>25</v>
      </c>
      <c r="H1694" t="s">
        <v>26</v>
      </c>
      <c r="I1694">
        <v>69</v>
      </c>
      <c r="J1694" t="s">
        <v>664</v>
      </c>
      <c r="K1694" t="s">
        <v>178</v>
      </c>
      <c r="L1694" t="s">
        <v>179</v>
      </c>
      <c r="M1694" t="s">
        <v>180</v>
      </c>
      <c r="N1694" t="s">
        <v>31</v>
      </c>
      <c r="O1694" t="s">
        <v>181</v>
      </c>
      <c r="P1694" t="s">
        <v>31</v>
      </c>
      <c r="Q1694" t="s">
        <v>182</v>
      </c>
      <c r="R1694" t="s">
        <v>183</v>
      </c>
      <c r="S1694" t="s">
        <v>45</v>
      </c>
      <c r="T1694" t="s">
        <v>184</v>
      </c>
      <c r="U1694" t="s">
        <v>38</v>
      </c>
      <c r="V1694">
        <v>-0.15434782608695699</v>
      </c>
      <c r="W1694">
        <v>2005</v>
      </c>
      <c r="X1694">
        <v>4</v>
      </c>
      <c r="Y1694">
        <v>2</v>
      </c>
    </row>
    <row r="1695" spans="1:25" x14ac:dyDescent="0.25">
      <c r="A1695">
        <v>10110</v>
      </c>
      <c r="B1695">
        <v>43</v>
      </c>
      <c r="C1695">
        <v>78.150000000000006</v>
      </c>
      <c r="D1695">
        <v>11</v>
      </c>
      <c r="E1695">
        <v>3360.45</v>
      </c>
      <c r="F1695" s="1">
        <v>37698</v>
      </c>
      <c r="G1695" t="s">
        <v>25</v>
      </c>
      <c r="H1695" t="s">
        <v>193</v>
      </c>
      <c r="I1695">
        <v>90</v>
      </c>
      <c r="J1695" t="s">
        <v>665</v>
      </c>
      <c r="K1695" t="s">
        <v>517</v>
      </c>
      <c r="L1695" t="s">
        <v>518</v>
      </c>
      <c r="M1695" t="s">
        <v>519</v>
      </c>
      <c r="N1695" t="s">
        <v>31</v>
      </c>
      <c r="O1695" t="s">
        <v>520</v>
      </c>
      <c r="P1695" t="s">
        <v>31</v>
      </c>
      <c r="Q1695" t="s">
        <v>521</v>
      </c>
      <c r="R1695" t="s">
        <v>183</v>
      </c>
      <c r="S1695" t="s">
        <v>45</v>
      </c>
      <c r="T1695" t="s">
        <v>522</v>
      </c>
      <c r="U1695" t="s">
        <v>53</v>
      </c>
      <c r="V1695">
        <v>0.13166666666666699</v>
      </c>
      <c r="W1695">
        <v>2003</v>
      </c>
      <c r="X1695">
        <v>3</v>
      </c>
      <c r="Y1695">
        <v>1</v>
      </c>
    </row>
    <row r="1696" spans="1:25" x14ac:dyDescent="0.25">
      <c r="A1696">
        <v>10124</v>
      </c>
      <c r="B1696">
        <v>32</v>
      </c>
      <c r="C1696">
        <v>72.7</v>
      </c>
      <c r="D1696">
        <v>10</v>
      </c>
      <c r="E1696">
        <v>2326.4</v>
      </c>
      <c r="F1696" s="1">
        <v>37762</v>
      </c>
      <c r="G1696" t="s">
        <v>25</v>
      </c>
      <c r="H1696" t="s">
        <v>193</v>
      </c>
      <c r="I1696">
        <v>90</v>
      </c>
      <c r="J1696" t="s">
        <v>665</v>
      </c>
      <c r="K1696" t="s">
        <v>568</v>
      </c>
      <c r="L1696" t="s">
        <v>569</v>
      </c>
      <c r="M1696" t="s">
        <v>570</v>
      </c>
      <c r="N1696" t="s">
        <v>31</v>
      </c>
      <c r="O1696" t="s">
        <v>571</v>
      </c>
      <c r="P1696" t="s">
        <v>572</v>
      </c>
      <c r="Q1696" t="s">
        <v>573</v>
      </c>
      <c r="R1696" t="s">
        <v>35</v>
      </c>
      <c r="S1696" t="s">
        <v>36</v>
      </c>
      <c r="T1696" t="s">
        <v>574</v>
      </c>
      <c r="U1696" t="s">
        <v>38</v>
      </c>
      <c r="V1696">
        <v>0.19222222222222199</v>
      </c>
      <c r="W1696">
        <v>2003</v>
      </c>
      <c r="X1696">
        <v>5</v>
      </c>
      <c r="Y1696">
        <v>2</v>
      </c>
    </row>
    <row r="1697" spans="1:25" x14ac:dyDescent="0.25">
      <c r="A1697">
        <v>10148</v>
      </c>
      <c r="B1697">
        <v>21</v>
      </c>
      <c r="C1697">
        <v>73.599999999999994</v>
      </c>
      <c r="D1697">
        <v>4</v>
      </c>
      <c r="E1697">
        <v>1545.6</v>
      </c>
      <c r="F1697" s="1">
        <v>37875</v>
      </c>
      <c r="G1697" t="s">
        <v>25</v>
      </c>
      <c r="H1697" t="s">
        <v>193</v>
      </c>
      <c r="I1697">
        <v>90</v>
      </c>
      <c r="J1697" t="s">
        <v>665</v>
      </c>
      <c r="K1697" t="s">
        <v>304</v>
      </c>
      <c r="L1697" t="s">
        <v>305</v>
      </c>
      <c r="M1697" t="s">
        <v>306</v>
      </c>
      <c r="N1697" t="s">
        <v>307</v>
      </c>
      <c r="O1697" t="s">
        <v>308</v>
      </c>
      <c r="P1697" t="s">
        <v>169</v>
      </c>
      <c r="Q1697" t="s">
        <v>309</v>
      </c>
      <c r="R1697" t="s">
        <v>101</v>
      </c>
      <c r="S1697" t="s">
        <v>102</v>
      </c>
      <c r="T1697" t="s">
        <v>310</v>
      </c>
      <c r="U1697" t="s">
        <v>38</v>
      </c>
      <c r="V1697">
        <v>0.18222222222222201</v>
      </c>
      <c r="W1697">
        <v>2003</v>
      </c>
      <c r="X1697">
        <v>9</v>
      </c>
      <c r="Y1697">
        <v>3</v>
      </c>
    </row>
    <row r="1698" spans="1:25" x14ac:dyDescent="0.25">
      <c r="A1698">
        <v>10161</v>
      </c>
      <c r="B1698">
        <v>20</v>
      </c>
      <c r="C1698">
        <v>100</v>
      </c>
      <c r="D1698">
        <v>3</v>
      </c>
      <c r="E1698">
        <v>2144.6</v>
      </c>
      <c r="F1698" s="1">
        <v>37911</v>
      </c>
      <c r="G1698" t="s">
        <v>25</v>
      </c>
      <c r="H1698" t="s">
        <v>193</v>
      </c>
      <c r="I1698">
        <v>90</v>
      </c>
      <c r="J1698" t="s">
        <v>665</v>
      </c>
      <c r="K1698" t="s">
        <v>523</v>
      </c>
      <c r="L1698" t="s">
        <v>524</v>
      </c>
      <c r="M1698" t="s">
        <v>525</v>
      </c>
      <c r="N1698" t="s">
        <v>31</v>
      </c>
      <c r="O1698" t="s">
        <v>526</v>
      </c>
      <c r="P1698" t="s">
        <v>31</v>
      </c>
      <c r="Q1698" t="s">
        <v>527</v>
      </c>
      <c r="R1698" t="s">
        <v>347</v>
      </c>
      <c r="S1698" t="s">
        <v>45</v>
      </c>
      <c r="T1698" t="s">
        <v>528</v>
      </c>
      <c r="U1698" t="s">
        <v>38</v>
      </c>
      <c r="V1698">
        <v>-0.11111111111111099</v>
      </c>
      <c r="W1698">
        <v>2003</v>
      </c>
      <c r="X1698">
        <v>10</v>
      </c>
      <c r="Y1698">
        <v>4</v>
      </c>
    </row>
    <row r="1699" spans="1:25" x14ac:dyDescent="0.25">
      <c r="A1699">
        <v>10172</v>
      </c>
      <c r="B1699">
        <v>22</v>
      </c>
      <c r="C1699">
        <v>74.510000000000005</v>
      </c>
      <c r="D1699">
        <v>1</v>
      </c>
      <c r="E1699">
        <v>1639.22</v>
      </c>
      <c r="F1699" s="1">
        <v>37930</v>
      </c>
      <c r="G1699" t="s">
        <v>25</v>
      </c>
      <c r="H1699" t="s">
        <v>193</v>
      </c>
      <c r="I1699">
        <v>90</v>
      </c>
      <c r="J1699" t="s">
        <v>665</v>
      </c>
      <c r="K1699" t="s">
        <v>116</v>
      </c>
      <c r="L1699" t="s">
        <v>117</v>
      </c>
      <c r="M1699" t="s">
        <v>118</v>
      </c>
      <c r="N1699" t="s">
        <v>31</v>
      </c>
      <c r="O1699" t="s">
        <v>119</v>
      </c>
      <c r="P1699" t="s">
        <v>120</v>
      </c>
      <c r="Q1699" t="s">
        <v>121</v>
      </c>
      <c r="R1699" t="s">
        <v>35</v>
      </c>
      <c r="S1699" t="s">
        <v>36</v>
      </c>
      <c r="T1699" t="s">
        <v>122</v>
      </c>
      <c r="U1699" t="s">
        <v>38</v>
      </c>
      <c r="V1699">
        <v>0.17211111111111099</v>
      </c>
      <c r="W1699">
        <v>2003</v>
      </c>
      <c r="X1699">
        <v>11</v>
      </c>
      <c r="Y1699">
        <v>4</v>
      </c>
    </row>
    <row r="1700" spans="1:25" x14ac:dyDescent="0.25">
      <c r="A1700">
        <v>10182</v>
      </c>
      <c r="B1700">
        <v>36</v>
      </c>
      <c r="C1700">
        <v>73.599999999999994</v>
      </c>
      <c r="D1700">
        <v>14</v>
      </c>
      <c r="E1700">
        <v>2649.6</v>
      </c>
      <c r="F1700" s="1">
        <v>37937</v>
      </c>
      <c r="G1700" t="s">
        <v>25</v>
      </c>
      <c r="H1700" t="s">
        <v>193</v>
      </c>
      <c r="I1700">
        <v>90</v>
      </c>
      <c r="J1700" t="s">
        <v>665</v>
      </c>
      <c r="K1700" t="s">
        <v>287</v>
      </c>
      <c r="L1700" t="s">
        <v>288</v>
      </c>
      <c r="M1700" t="s">
        <v>289</v>
      </c>
      <c r="N1700" t="s">
        <v>31</v>
      </c>
      <c r="O1700" t="s">
        <v>290</v>
      </c>
      <c r="P1700" t="s">
        <v>58</v>
      </c>
      <c r="Q1700" t="s">
        <v>121</v>
      </c>
      <c r="R1700" t="s">
        <v>35</v>
      </c>
      <c r="S1700" t="s">
        <v>36</v>
      </c>
      <c r="T1700" t="s">
        <v>291</v>
      </c>
      <c r="U1700" t="s">
        <v>38</v>
      </c>
      <c r="V1700">
        <v>0.18222222222222201</v>
      </c>
      <c r="W1700">
        <v>2003</v>
      </c>
      <c r="X1700">
        <v>11</v>
      </c>
      <c r="Y1700">
        <v>4</v>
      </c>
    </row>
    <row r="1701" spans="1:25" x14ac:dyDescent="0.25">
      <c r="A1701">
        <v>10192</v>
      </c>
      <c r="B1701">
        <v>46</v>
      </c>
      <c r="C1701">
        <v>83.6</v>
      </c>
      <c r="D1701">
        <v>2</v>
      </c>
      <c r="E1701">
        <v>3845.6</v>
      </c>
      <c r="F1701" s="1">
        <v>37945</v>
      </c>
      <c r="G1701" t="s">
        <v>25</v>
      </c>
      <c r="H1701" t="s">
        <v>193</v>
      </c>
      <c r="I1701">
        <v>90</v>
      </c>
      <c r="J1701" t="s">
        <v>665</v>
      </c>
      <c r="K1701" t="s">
        <v>292</v>
      </c>
      <c r="L1701" t="s">
        <v>293</v>
      </c>
      <c r="M1701" t="s">
        <v>294</v>
      </c>
      <c r="N1701" t="s">
        <v>31</v>
      </c>
      <c r="O1701" t="s">
        <v>295</v>
      </c>
      <c r="P1701" t="s">
        <v>296</v>
      </c>
      <c r="Q1701" t="s">
        <v>297</v>
      </c>
      <c r="R1701" t="s">
        <v>35</v>
      </c>
      <c r="S1701" t="s">
        <v>36</v>
      </c>
      <c r="T1701" t="s">
        <v>298</v>
      </c>
      <c r="U1701" t="s">
        <v>53</v>
      </c>
      <c r="V1701">
        <v>7.1111111111111194E-2</v>
      </c>
      <c r="W1701">
        <v>2003</v>
      </c>
      <c r="X1701">
        <v>11</v>
      </c>
      <c r="Y1701">
        <v>4</v>
      </c>
    </row>
    <row r="1702" spans="1:25" x14ac:dyDescent="0.25">
      <c r="A1702">
        <v>10204</v>
      </c>
      <c r="B1702">
        <v>47</v>
      </c>
      <c r="C1702">
        <v>96.32</v>
      </c>
      <c r="D1702">
        <v>8</v>
      </c>
      <c r="E1702">
        <v>4527.04</v>
      </c>
      <c r="F1702" s="1">
        <v>37957</v>
      </c>
      <c r="G1702" t="s">
        <v>25</v>
      </c>
      <c r="H1702" t="s">
        <v>193</v>
      </c>
      <c r="I1702">
        <v>90</v>
      </c>
      <c r="J1702" t="s">
        <v>665</v>
      </c>
      <c r="K1702" t="s">
        <v>500</v>
      </c>
      <c r="L1702" t="s">
        <v>501</v>
      </c>
      <c r="M1702" t="s">
        <v>502</v>
      </c>
      <c r="N1702" t="s">
        <v>503</v>
      </c>
      <c r="O1702" t="s">
        <v>32</v>
      </c>
      <c r="P1702" t="s">
        <v>33</v>
      </c>
      <c r="Q1702" t="s">
        <v>34</v>
      </c>
      <c r="R1702" t="s">
        <v>35</v>
      </c>
      <c r="S1702" t="s">
        <v>36</v>
      </c>
      <c r="T1702" t="s">
        <v>504</v>
      </c>
      <c r="U1702" t="s">
        <v>53</v>
      </c>
      <c r="V1702">
        <v>-7.0222222222222103E-2</v>
      </c>
      <c r="W1702">
        <v>2003</v>
      </c>
      <c r="X1702">
        <v>12</v>
      </c>
      <c r="Y1702">
        <v>4</v>
      </c>
    </row>
    <row r="1703" spans="1:25" x14ac:dyDescent="0.25">
      <c r="A1703">
        <v>10212</v>
      </c>
      <c r="B1703">
        <v>45</v>
      </c>
      <c r="C1703">
        <v>88.14</v>
      </c>
      <c r="D1703">
        <v>1</v>
      </c>
      <c r="E1703">
        <v>3966.3</v>
      </c>
      <c r="F1703" s="1">
        <v>38002</v>
      </c>
      <c r="G1703" t="s">
        <v>25</v>
      </c>
      <c r="H1703" t="s">
        <v>193</v>
      </c>
      <c r="I1703">
        <v>90</v>
      </c>
      <c r="J1703" t="s">
        <v>665</v>
      </c>
      <c r="K1703" t="s">
        <v>186</v>
      </c>
      <c r="L1703" t="s">
        <v>187</v>
      </c>
      <c r="M1703" t="s">
        <v>188</v>
      </c>
      <c r="N1703" t="s">
        <v>31</v>
      </c>
      <c r="O1703" t="s">
        <v>189</v>
      </c>
      <c r="P1703" t="s">
        <v>31</v>
      </c>
      <c r="Q1703" t="s">
        <v>190</v>
      </c>
      <c r="R1703" t="s">
        <v>191</v>
      </c>
      <c r="S1703" t="s">
        <v>45</v>
      </c>
      <c r="T1703" t="s">
        <v>192</v>
      </c>
      <c r="U1703" t="s">
        <v>53</v>
      </c>
      <c r="V1703">
        <v>2.0666666666666701E-2</v>
      </c>
      <c r="W1703">
        <v>2004</v>
      </c>
      <c r="X1703">
        <v>1</v>
      </c>
      <c r="Y1703">
        <v>1</v>
      </c>
    </row>
    <row r="1704" spans="1:25" x14ac:dyDescent="0.25">
      <c r="A1704">
        <v>10227</v>
      </c>
      <c r="B1704">
        <v>47</v>
      </c>
      <c r="C1704">
        <v>88.14</v>
      </c>
      <c r="D1704">
        <v>14</v>
      </c>
      <c r="E1704">
        <v>4142.58</v>
      </c>
      <c r="F1704" s="1">
        <v>38048</v>
      </c>
      <c r="G1704" t="s">
        <v>25</v>
      </c>
      <c r="H1704" t="s">
        <v>193</v>
      </c>
      <c r="I1704">
        <v>90</v>
      </c>
      <c r="J1704" t="s">
        <v>665</v>
      </c>
      <c r="K1704" t="s">
        <v>232</v>
      </c>
      <c r="L1704" t="s">
        <v>233</v>
      </c>
      <c r="M1704" t="s">
        <v>234</v>
      </c>
      <c r="N1704" t="s">
        <v>31</v>
      </c>
      <c r="O1704" t="s">
        <v>235</v>
      </c>
      <c r="P1704" t="s">
        <v>31</v>
      </c>
      <c r="Q1704" t="s">
        <v>236</v>
      </c>
      <c r="R1704" t="s">
        <v>44</v>
      </c>
      <c r="S1704" t="s">
        <v>45</v>
      </c>
      <c r="T1704" t="s">
        <v>237</v>
      </c>
      <c r="U1704" t="s">
        <v>53</v>
      </c>
      <c r="V1704">
        <v>2.0666666666666701E-2</v>
      </c>
      <c r="W1704">
        <v>2004</v>
      </c>
      <c r="X1704">
        <v>3</v>
      </c>
      <c r="Y1704">
        <v>1</v>
      </c>
    </row>
    <row r="1705" spans="1:25" x14ac:dyDescent="0.25">
      <c r="A1705">
        <v>10241</v>
      </c>
      <c r="B1705">
        <v>47</v>
      </c>
      <c r="C1705">
        <v>94.5</v>
      </c>
      <c r="D1705">
        <v>6</v>
      </c>
      <c r="E1705">
        <v>4441.5</v>
      </c>
      <c r="F1705" s="1">
        <v>38090</v>
      </c>
      <c r="G1705" t="s">
        <v>25</v>
      </c>
      <c r="H1705" t="s">
        <v>193</v>
      </c>
      <c r="I1705">
        <v>90</v>
      </c>
      <c r="J1705" t="s">
        <v>665</v>
      </c>
      <c r="K1705" t="s">
        <v>560</v>
      </c>
      <c r="L1705" t="s">
        <v>561</v>
      </c>
      <c r="M1705" t="s">
        <v>562</v>
      </c>
      <c r="N1705" t="s">
        <v>31</v>
      </c>
      <c r="O1705" t="s">
        <v>563</v>
      </c>
      <c r="P1705" t="s">
        <v>31</v>
      </c>
      <c r="Q1705" t="s">
        <v>564</v>
      </c>
      <c r="R1705" t="s">
        <v>44</v>
      </c>
      <c r="S1705" t="s">
        <v>45</v>
      </c>
      <c r="T1705" t="s">
        <v>565</v>
      </c>
      <c r="U1705" t="s">
        <v>53</v>
      </c>
      <c r="V1705">
        <v>-0.05</v>
      </c>
      <c r="W1705">
        <v>2004</v>
      </c>
      <c r="X1705">
        <v>4</v>
      </c>
      <c r="Y1705">
        <v>2</v>
      </c>
    </row>
    <row r="1706" spans="1:25" x14ac:dyDescent="0.25">
      <c r="A1706">
        <v>10267</v>
      </c>
      <c r="B1706">
        <v>38</v>
      </c>
      <c r="C1706">
        <v>87.24</v>
      </c>
      <c r="D1706">
        <v>3</v>
      </c>
      <c r="E1706">
        <v>3315.12</v>
      </c>
      <c r="F1706" s="1">
        <v>38175</v>
      </c>
      <c r="G1706" t="s">
        <v>25</v>
      </c>
      <c r="H1706" t="s">
        <v>193</v>
      </c>
      <c r="I1706">
        <v>90</v>
      </c>
      <c r="J1706" t="s">
        <v>665</v>
      </c>
      <c r="K1706" t="s">
        <v>500</v>
      </c>
      <c r="L1706" t="s">
        <v>501</v>
      </c>
      <c r="M1706" t="s">
        <v>502</v>
      </c>
      <c r="N1706" t="s">
        <v>503</v>
      </c>
      <c r="O1706" t="s">
        <v>32</v>
      </c>
      <c r="P1706" t="s">
        <v>33</v>
      </c>
      <c r="Q1706" t="s">
        <v>34</v>
      </c>
      <c r="R1706" t="s">
        <v>35</v>
      </c>
      <c r="S1706" t="s">
        <v>36</v>
      </c>
      <c r="T1706" t="s">
        <v>504</v>
      </c>
      <c r="U1706" t="s">
        <v>53</v>
      </c>
      <c r="V1706">
        <v>3.06666666666667E-2</v>
      </c>
      <c r="W1706">
        <v>2004</v>
      </c>
      <c r="X1706">
        <v>7</v>
      </c>
      <c r="Y1706">
        <v>3</v>
      </c>
    </row>
    <row r="1707" spans="1:25" x14ac:dyDescent="0.25">
      <c r="A1707">
        <v>10279</v>
      </c>
      <c r="B1707">
        <v>49</v>
      </c>
      <c r="C1707">
        <v>79.97</v>
      </c>
      <c r="D1707">
        <v>3</v>
      </c>
      <c r="E1707">
        <v>3918.53</v>
      </c>
      <c r="F1707" s="1">
        <v>38208</v>
      </c>
      <c r="G1707" t="s">
        <v>25</v>
      </c>
      <c r="H1707" t="s">
        <v>193</v>
      </c>
      <c r="I1707">
        <v>90</v>
      </c>
      <c r="J1707" t="s">
        <v>665</v>
      </c>
      <c r="K1707" t="s">
        <v>186</v>
      </c>
      <c r="L1707" t="s">
        <v>187</v>
      </c>
      <c r="M1707" t="s">
        <v>188</v>
      </c>
      <c r="N1707" t="s">
        <v>31</v>
      </c>
      <c r="O1707" t="s">
        <v>189</v>
      </c>
      <c r="P1707" t="s">
        <v>31</v>
      </c>
      <c r="Q1707" t="s">
        <v>190</v>
      </c>
      <c r="R1707" t="s">
        <v>191</v>
      </c>
      <c r="S1707" t="s">
        <v>45</v>
      </c>
      <c r="T1707" t="s">
        <v>192</v>
      </c>
      <c r="U1707" t="s">
        <v>53</v>
      </c>
      <c r="V1707">
        <v>0.111444444444444</v>
      </c>
      <c r="W1707">
        <v>2004</v>
      </c>
      <c r="X1707">
        <v>8</v>
      </c>
      <c r="Y1707">
        <v>3</v>
      </c>
    </row>
    <row r="1708" spans="1:25" x14ac:dyDescent="0.25">
      <c r="A1708">
        <v>10288</v>
      </c>
      <c r="B1708">
        <v>35</v>
      </c>
      <c r="C1708">
        <v>80.87</v>
      </c>
      <c r="D1708">
        <v>9</v>
      </c>
      <c r="E1708">
        <v>2830.45</v>
      </c>
      <c r="F1708" s="1">
        <v>38231</v>
      </c>
      <c r="G1708" t="s">
        <v>25</v>
      </c>
      <c r="H1708" t="s">
        <v>193</v>
      </c>
      <c r="I1708">
        <v>90</v>
      </c>
      <c r="J1708" t="s">
        <v>665</v>
      </c>
      <c r="K1708" t="s">
        <v>443</v>
      </c>
      <c r="L1708" t="s">
        <v>444</v>
      </c>
      <c r="M1708" t="s">
        <v>445</v>
      </c>
      <c r="N1708" t="s">
        <v>446</v>
      </c>
      <c r="O1708" t="s">
        <v>210</v>
      </c>
      <c r="P1708" t="s">
        <v>31</v>
      </c>
      <c r="Q1708" t="s">
        <v>447</v>
      </c>
      <c r="R1708" t="s">
        <v>210</v>
      </c>
      <c r="S1708" t="s">
        <v>102</v>
      </c>
      <c r="T1708" t="s">
        <v>448</v>
      </c>
      <c r="U1708" t="s">
        <v>38</v>
      </c>
      <c r="V1708">
        <v>0.101444444444444</v>
      </c>
      <c r="W1708">
        <v>2004</v>
      </c>
      <c r="X1708">
        <v>9</v>
      </c>
      <c r="Y1708">
        <v>3</v>
      </c>
    </row>
    <row r="1709" spans="1:25" x14ac:dyDescent="0.25">
      <c r="A1709">
        <v>10302</v>
      </c>
      <c r="B1709">
        <v>49</v>
      </c>
      <c r="C1709">
        <v>100</v>
      </c>
      <c r="D1709">
        <v>5</v>
      </c>
      <c r="E1709">
        <v>5298.86</v>
      </c>
      <c r="F1709" s="1">
        <v>37900</v>
      </c>
      <c r="G1709" t="s">
        <v>25</v>
      </c>
      <c r="H1709" t="s">
        <v>193</v>
      </c>
      <c r="I1709">
        <v>90</v>
      </c>
      <c r="J1709" t="s">
        <v>665</v>
      </c>
      <c r="K1709" t="s">
        <v>178</v>
      </c>
      <c r="L1709" t="s">
        <v>179</v>
      </c>
      <c r="M1709" t="s">
        <v>180</v>
      </c>
      <c r="N1709" t="s">
        <v>31</v>
      </c>
      <c r="O1709" t="s">
        <v>181</v>
      </c>
      <c r="P1709" t="s">
        <v>31</v>
      </c>
      <c r="Q1709" t="s">
        <v>182</v>
      </c>
      <c r="R1709" t="s">
        <v>183</v>
      </c>
      <c r="S1709" t="s">
        <v>45</v>
      </c>
      <c r="T1709" t="s">
        <v>184</v>
      </c>
      <c r="U1709" t="s">
        <v>53</v>
      </c>
      <c r="V1709">
        <v>-0.11111111111111099</v>
      </c>
      <c r="W1709">
        <v>2003</v>
      </c>
      <c r="X1709">
        <v>10</v>
      </c>
      <c r="Y1709">
        <v>4</v>
      </c>
    </row>
    <row r="1710" spans="1:25" x14ac:dyDescent="0.25">
      <c r="A1710">
        <v>10311</v>
      </c>
      <c r="B1710">
        <v>28</v>
      </c>
      <c r="C1710">
        <v>93.6</v>
      </c>
      <c r="D1710">
        <v>4</v>
      </c>
      <c r="E1710">
        <v>2620.8000000000002</v>
      </c>
      <c r="F1710" s="1">
        <v>38276</v>
      </c>
      <c r="G1710" t="s">
        <v>25</v>
      </c>
      <c r="H1710" t="s">
        <v>193</v>
      </c>
      <c r="I1710">
        <v>90</v>
      </c>
      <c r="J1710" t="s">
        <v>665</v>
      </c>
      <c r="K1710" t="s">
        <v>186</v>
      </c>
      <c r="L1710" t="s">
        <v>187</v>
      </c>
      <c r="M1710" t="s">
        <v>188</v>
      </c>
      <c r="N1710" t="s">
        <v>31</v>
      </c>
      <c r="O1710" t="s">
        <v>189</v>
      </c>
      <c r="P1710" t="s">
        <v>31</v>
      </c>
      <c r="Q1710" t="s">
        <v>190</v>
      </c>
      <c r="R1710" t="s">
        <v>191</v>
      </c>
      <c r="S1710" t="s">
        <v>45</v>
      </c>
      <c r="T1710" t="s">
        <v>192</v>
      </c>
      <c r="U1710" t="s">
        <v>38</v>
      </c>
      <c r="V1710">
        <v>-3.9999999999999897E-2</v>
      </c>
      <c r="W1710">
        <v>2004</v>
      </c>
      <c r="X1710">
        <v>10</v>
      </c>
      <c r="Y1710">
        <v>4</v>
      </c>
    </row>
    <row r="1711" spans="1:25" x14ac:dyDescent="0.25">
      <c r="A1711">
        <v>10321</v>
      </c>
      <c r="B1711">
        <v>30</v>
      </c>
      <c r="C1711">
        <v>72.7</v>
      </c>
      <c r="D1711">
        <v>1</v>
      </c>
      <c r="E1711">
        <v>2181</v>
      </c>
      <c r="F1711" s="1">
        <v>38295</v>
      </c>
      <c r="G1711" t="s">
        <v>25</v>
      </c>
      <c r="H1711" t="s">
        <v>193</v>
      </c>
      <c r="I1711">
        <v>90</v>
      </c>
      <c r="J1711" t="s">
        <v>665</v>
      </c>
      <c r="K1711" t="s">
        <v>172</v>
      </c>
      <c r="L1711" t="s">
        <v>173</v>
      </c>
      <c r="M1711" t="s">
        <v>174</v>
      </c>
      <c r="N1711" t="s">
        <v>31</v>
      </c>
      <c r="O1711" t="s">
        <v>175</v>
      </c>
      <c r="P1711" t="s">
        <v>133</v>
      </c>
      <c r="Q1711" t="s">
        <v>176</v>
      </c>
      <c r="R1711" t="s">
        <v>35</v>
      </c>
      <c r="S1711" t="s">
        <v>36</v>
      </c>
      <c r="T1711" t="s">
        <v>177</v>
      </c>
      <c r="U1711" t="s">
        <v>38</v>
      </c>
      <c r="V1711">
        <v>0.19222222222222199</v>
      </c>
      <c r="W1711">
        <v>2004</v>
      </c>
      <c r="X1711">
        <v>11</v>
      </c>
      <c r="Y1711">
        <v>4</v>
      </c>
    </row>
    <row r="1712" spans="1:25" x14ac:dyDescent="0.25">
      <c r="A1712">
        <v>10332</v>
      </c>
      <c r="B1712">
        <v>39</v>
      </c>
      <c r="C1712">
        <v>86.72</v>
      </c>
      <c r="D1712">
        <v>7</v>
      </c>
      <c r="E1712">
        <v>3382.08</v>
      </c>
      <c r="F1712" s="1">
        <v>38308</v>
      </c>
      <c r="G1712" t="s">
        <v>25</v>
      </c>
      <c r="H1712" t="s">
        <v>193</v>
      </c>
      <c r="I1712">
        <v>90</v>
      </c>
      <c r="J1712" t="s">
        <v>665</v>
      </c>
      <c r="K1712" t="s">
        <v>517</v>
      </c>
      <c r="L1712" t="s">
        <v>518</v>
      </c>
      <c r="M1712" t="s">
        <v>519</v>
      </c>
      <c r="N1712" t="s">
        <v>31</v>
      </c>
      <c r="O1712" t="s">
        <v>520</v>
      </c>
      <c r="P1712" t="s">
        <v>31</v>
      </c>
      <c r="Q1712" t="s">
        <v>521</v>
      </c>
      <c r="R1712" t="s">
        <v>183</v>
      </c>
      <c r="S1712" t="s">
        <v>45</v>
      </c>
      <c r="T1712" t="s">
        <v>522</v>
      </c>
      <c r="U1712" t="s">
        <v>53</v>
      </c>
      <c r="V1712">
        <v>3.6444444444444501E-2</v>
      </c>
      <c r="W1712">
        <v>2004</v>
      </c>
      <c r="X1712">
        <v>11</v>
      </c>
      <c r="Y1712">
        <v>4</v>
      </c>
    </row>
    <row r="1713" spans="1:25" x14ac:dyDescent="0.25">
      <c r="A1713">
        <v>10346</v>
      </c>
      <c r="B1713">
        <v>25</v>
      </c>
      <c r="C1713">
        <v>100</v>
      </c>
      <c r="D1713">
        <v>1</v>
      </c>
      <c r="E1713">
        <v>2876.75</v>
      </c>
      <c r="F1713" s="1">
        <v>38320</v>
      </c>
      <c r="G1713" t="s">
        <v>25</v>
      </c>
      <c r="H1713" t="s">
        <v>193</v>
      </c>
      <c r="I1713">
        <v>90</v>
      </c>
      <c r="J1713" t="s">
        <v>665</v>
      </c>
      <c r="K1713" t="s">
        <v>568</v>
      </c>
      <c r="L1713" t="s">
        <v>569</v>
      </c>
      <c r="M1713" t="s">
        <v>570</v>
      </c>
      <c r="N1713" t="s">
        <v>31</v>
      </c>
      <c r="O1713" t="s">
        <v>571</v>
      </c>
      <c r="P1713" t="s">
        <v>572</v>
      </c>
      <c r="Q1713" t="s">
        <v>573</v>
      </c>
      <c r="R1713" t="s">
        <v>35</v>
      </c>
      <c r="S1713" t="s">
        <v>36</v>
      </c>
      <c r="T1713" t="s">
        <v>574</v>
      </c>
      <c r="U1713" t="s">
        <v>38</v>
      </c>
      <c r="V1713">
        <v>-0.11111111111111099</v>
      </c>
      <c r="W1713">
        <v>2004</v>
      </c>
      <c r="X1713">
        <v>11</v>
      </c>
      <c r="Y1713">
        <v>4</v>
      </c>
    </row>
    <row r="1714" spans="1:25" x14ac:dyDescent="0.25">
      <c r="A1714">
        <v>10368</v>
      </c>
      <c r="B1714">
        <v>40</v>
      </c>
      <c r="C1714">
        <v>100</v>
      </c>
      <c r="D1714">
        <v>2</v>
      </c>
      <c r="E1714">
        <v>4107.2</v>
      </c>
      <c r="F1714" s="1">
        <v>38371</v>
      </c>
      <c r="G1714" t="s">
        <v>25</v>
      </c>
      <c r="H1714" t="s">
        <v>193</v>
      </c>
      <c r="I1714">
        <v>90</v>
      </c>
      <c r="J1714" t="s">
        <v>665</v>
      </c>
      <c r="K1714" t="s">
        <v>287</v>
      </c>
      <c r="L1714" t="s">
        <v>288</v>
      </c>
      <c r="M1714" t="s">
        <v>289</v>
      </c>
      <c r="N1714" t="s">
        <v>31</v>
      </c>
      <c r="O1714" t="s">
        <v>290</v>
      </c>
      <c r="P1714" t="s">
        <v>58</v>
      </c>
      <c r="Q1714" t="s">
        <v>121</v>
      </c>
      <c r="R1714" t="s">
        <v>35</v>
      </c>
      <c r="S1714" t="s">
        <v>36</v>
      </c>
      <c r="T1714" t="s">
        <v>291</v>
      </c>
      <c r="U1714" t="s">
        <v>53</v>
      </c>
      <c r="V1714">
        <v>-0.11111111111111099</v>
      </c>
      <c r="W1714">
        <v>2005</v>
      </c>
      <c r="X1714">
        <v>1</v>
      </c>
      <c r="Y1714">
        <v>1</v>
      </c>
    </row>
    <row r="1715" spans="1:25" x14ac:dyDescent="0.25">
      <c r="A1715">
        <v>10380</v>
      </c>
      <c r="B1715">
        <v>36</v>
      </c>
      <c r="C1715">
        <v>37.5</v>
      </c>
      <c r="D1715">
        <v>6</v>
      </c>
      <c r="E1715">
        <v>1350</v>
      </c>
      <c r="F1715" s="1">
        <v>38399</v>
      </c>
      <c r="G1715" t="s">
        <v>25</v>
      </c>
      <c r="H1715" t="s">
        <v>193</v>
      </c>
      <c r="I1715">
        <v>90</v>
      </c>
      <c r="J1715" t="s">
        <v>665</v>
      </c>
      <c r="K1715" t="s">
        <v>186</v>
      </c>
      <c r="L1715" t="s">
        <v>187</v>
      </c>
      <c r="M1715" t="s">
        <v>188</v>
      </c>
      <c r="N1715" t="s">
        <v>31</v>
      </c>
      <c r="O1715" t="s">
        <v>189</v>
      </c>
      <c r="P1715" t="s">
        <v>31</v>
      </c>
      <c r="Q1715" t="s">
        <v>190</v>
      </c>
      <c r="R1715" t="s">
        <v>191</v>
      </c>
      <c r="S1715" t="s">
        <v>45</v>
      </c>
      <c r="T1715" t="s">
        <v>192</v>
      </c>
      <c r="U1715" t="s">
        <v>38</v>
      </c>
      <c r="V1715">
        <v>0.58333333333333304</v>
      </c>
      <c r="W1715">
        <v>2005</v>
      </c>
      <c r="X1715">
        <v>2</v>
      </c>
      <c r="Y1715">
        <v>1</v>
      </c>
    </row>
    <row r="1716" spans="1:25" x14ac:dyDescent="0.25">
      <c r="A1716">
        <v>10407</v>
      </c>
      <c r="B1716">
        <v>76</v>
      </c>
      <c r="C1716">
        <v>94.5</v>
      </c>
      <c r="D1716">
        <v>6</v>
      </c>
      <c r="E1716">
        <v>7182</v>
      </c>
      <c r="F1716" s="1">
        <v>38464</v>
      </c>
      <c r="G1716" t="s">
        <v>425</v>
      </c>
      <c r="H1716" t="s">
        <v>193</v>
      </c>
      <c r="I1716">
        <v>90</v>
      </c>
      <c r="J1716" t="s">
        <v>665</v>
      </c>
      <c r="K1716" t="s">
        <v>420</v>
      </c>
      <c r="L1716" t="s">
        <v>421</v>
      </c>
      <c r="M1716" t="s">
        <v>422</v>
      </c>
      <c r="N1716" t="s">
        <v>31</v>
      </c>
      <c r="O1716" t="s">
        <v>423</v>
      </c>
      <c r="P1716" t="s">
        <v>58</v>
      </c>
      <c r="Q1716" t="s">
        <v>70</v>
      </c>
      <c r="R1716" t="s">
        <v>35</v>
      </c>
      <c r="S1716" t="s">
        <v>36</v>
      </c>
      <c r="T1716" t="s">
        <v>424</v>
      </c>
      <c r="U1716" t="s">
        <v>163</v>
      </c>
      <c r="V1716">
        <v>-0.05</v>
      </c>
      <c r="W1716">
        <v>2005</v>
      </c>
      <c r="X1716">
        <v>4</v>
      </c>
      <c r="Y1716">
        <v>2</v>
      </c>
    </row>
    <row r="1717" spans="1:25" x14ac:dyDescent="0.25">
      <c r="A1717">
        <v>10420</v>
      </c>
      <c r="B1717">
        <v>39</v>
      </c>
      <c r="C1717">
        <v>100</v>
      </c>
      <c r="D1717">
        <v>9</v>
      </c>
      <c r="E1717">
        <v>3933.93</v>
      </c>
      <c r="F1717" s="1">
        <v>38501</v>
      </c>
      <c r="G1717" t="s">
        <v>318</v>
      </c>
      <c r="H1717" t="s">
        <v>193</v>
      </c>
      <c r="I1717">
        <v>90</v>
      </c>
      <c r="J1717" t="s">
        <v>665</v>
      </c>
      <c r="K1717" t="s">
        <v>164</v>
      </c>
      <c r="L1717" t="s">
        <v>165</v>
      </c>
      <c r="M1717" t="s">
        <v>166</v>
      </c>
      <c r="N1717" t="s">
        <v>167</v>
      </c>
      <c r="O1717" t="s">
        <v>168</v>
      </c>
      <c r="P1717" t="s">
        <v>169</v>
      </c>
      <c r="Q1717" t="s">
        <v>170</v>
      </c>
      <c r="R1717" t="s">
        <v>101</v>
      </c>
      <c r="S1717" t="s">
        <v>102</v>
      </c>
      <c r="T1717" t="s">
        <v>171</v>
      </c>
      <c r="U1717" t="s">
        <v>53</v>
      </c>
      <c r="V1717">
        <v>-0.11111111111111099</v>
      </c>
      <c r="W1717">
        <v>2005</v>
      </c>
      <c r="X1717">
        <v>5</v>
      </c>
      <c r="Y1717">
        <v>2</v>
      </c>
    </row>
    <row r="1718" spans="1:25" x14ac:dyDescent="0.25">
      <c r="A1718">
        <v>10104</v>
      </c>
      <c r="B1718">
        <v>44</v>
      </c>
      <c r="C1718">
        <v>39.6</v>
      </c>
      <c r="D1718">
        <v>10</v>
      </c>
      <c r="E1718">
        <v>1742.4</v>
      </c>
      <c r="F1718" s="1">
        <v>37652</v>
      </c>
      <c r="G1718" t="s">
        <v>25</v>
      </c>
      <c r="H1718" t="s">
        <v>193</v>
      </c>
      <c r="I1718">
        <v>35</v>
      </c>
      <c r="J1718" t="s">
        <v>666</v>
      </c>
      <c r="K1718" t="s">
        <v>186</v>
      </c>
      <c r="L1718" t="s">
        <v>187</v>
      </c>
      <c r="M1718" t="s">
        <v>188</v>
      </c>
      <c r="N1718" t="s">
        <v>31</v>
      </c>
      <c r="O1718" t="s">
        <v>189</v>
      </c>
      <c r="P1718" t="s">
        <v>31</v>
      </c>
      <c r="Q1718" t="s">
        <v>190</v>
      </c>
      <c r="R1718" t="s">
        <v>191</v>
      </c>
      <c r="S1718" t="s">
        <v>45</v>
      </c>
      <c r="T1718" t="s">
        <v>192</v>
      </c>
      <c r="U1718" t="s">
        <v>38</v>
      </c>
      <c r="V1718">
        <v>-0.13142857142857101</v>
      </c>
      <c r="W1718">
        <v>2003</v>
      </c>
      <c r="X1718">
        <v>1</v>
      </c>
      <c r="Y1718">
        <v>1</v>
      </c>
    </row>
    <row r="1719" spans="1:25" x14ac:dyDescent="0.25">
      <c r="A1719">
        <v>10114</v>
      </c>
      <c r="B1719">
        <v>24</v>
      </c>
      <c r="C1719">
        <v>30.06</v>
      </c>
      <c r="D1719">
        <v>1</v>
      </c>
      <c r="E1719">
        <v>721.44</v>
      </c>
      <c r="F1719" s="1">
        <v>37712</v>
      </c>
      <c r="G1719" t="s">
        <v>25</v>
      </c>
      <c r="H1719" t="s">
        <v>193</v>
      </c>
      <c r="I1719">
        <v>35</v>
      </c>
      <c r="J1719" t="s">
        <v>666</v>
      </c>
      <c r="K1719" t="s">
        <v>427</v>
      </c>
      <c r="L1719" t="s">
        <v>428</v>
      </c>
      <c r="M1719" t="s">
        <v>429</v>
      </c>
      <c r="N1719" t="s">
        <v>31</v>
      </c>
      <c r="O1719" t="s">
        <v>50</v>
      </c>
      <c r="P1719" t="s">
        <v>31</v>
      </c>
      <c r="Q1719" t="s">
        <v>430</v>
      </c>
      <c r="R1719" t="s">
        <v>44</v>
      </c>
      <c r="S1719" t="s">
        <v>45</v>
      </c>
      <c r="T1719" t="s">
        <v>431</v>
      </c>
      <c r="U1719" t="s">
        <v>38</v>
      </c>
      <c r="V1719">
        <v>0.14114285714285699</v>
      </c>
      <c r="W1719">
        <v>2003</v>
      </c>
      <c r="X1719">
        <v>4</v>
      </c>
      <c r="Y1719">
        <v>2</v>
      </c>
    </row>
    <row r="1720" spans="1:25" x14ac:dyDescent="0.25">
      <c r="A1720">
        <v>10127</v>
      </c>
      <c r="B1720">
        <v>39</v>
      </c>
      <c r="C1720">
        <v>38.19</v>
      </c>
      <c r="D1720">
        <v>12</v>
      </c>
      <c r="E1720">
        <v>1489.41</v>
      </c>
      <c r="F1720" s="1">
        <v>37775</v>
      </c>
      <c r="G1720" t="s">
        <v>25</v>
      </c>
      <c r="H1720" t="s">
        <v>193</v>
      </c>
      <c r="I1720">
        <v>35</v>
      </c>
      <c r="J1720" t="s">
        <v>666</v>
      </c>
      <c r="K1720" t="s">
        <v>500</v>
      </c>
      <c r="L1720" t="s">
        <v>501</v>
      </c>
      <c r="M1720" t="s">
        <v>502</v>
      </c>
      <c r="N1720" t="s">
        <v>503</v>
      </c>
      <c r="O1720" t="s">
        <v>32</v>
      </c>
      <c r="P1720" t="s">
        <v>33</v>
      </c>
      <c r="Q1720" t="s">
        <v>34</v>
      </c>
      <c r="R1720" t="s">
        <v>35</v>
      </c>
      <c r="S1720" t="s">
        <v>36</v>
      </c>
      <c r="T1720" t="s">
        <v>504</v>
      </c>
      <c r="U1720" t="s">
        <v>38</v>
      </c>
      <c r="V1720">
        <v>-9.1142857142857095E-2</v>
      </c>
      <c r="W1720">
        <v>2003</v>
      </c>
      <c r="X1720">
        <v>6</v>
      </c>
      <c r="Y1720">
        <v>2</v>
      </c>
    </row>
    <row r="1721" spans="1:25" x14ac:dyDescent="0.25">
      <c r="A1721">
        <v>10141</v>
      </c>
      <c r="B1721">
        <v>21</v>
      </c>
      <c r="C1721">
        <v>42.43</v>
      </c>
      <c r="D1721">
        <v>6</v>
      </c>
      <c r="E1721">
        <v>891.03</v>
      </c>
      <c r="F1721" s="1">
        <v>37834</v>
      </c>
      <c r="G1721" t="s">
        <v>25</v>
      </c>
      <c r="H1721" t="s">
        <v>193</v>
      </c>
      <c r="I1721">
        <v>35</v>
      </c>
      <c r="J1721" t="s">
        <v>666</v>
      </c>
      <c r="K1721" t="s">
        <v>493</v>
      </c>
      <c r="L1721" t="s">
        <v>494</v>
      </c>
      <c r="M1721" t="s">
        <v>495</v>
      </c>
      <c r="N1721" t="s">
        <v>31</v>
      </c>
      <c r="O1721" t="s">
        <v>496</v>
      </c>
      <c r="P1721" t="s">
        <v>31</v>
      </c>
      <c r="Q1721" t="s">
        <v>497</v>
      </c>
      <c r="R1721" t="s">
        <v>141</v>
      </c>
      <c r="S1721" t="s">
        <v>45</v>
      </c>
      <c r="T1721" t="s">
        <v>498</v>
      </c>
      <c r="U1721" t="s">
        <v>38</v>
      </c>
      <c r="V1721">
        <v>-0.21228571428571399</v>
      </c>
      <c r="W1721">
        <v>2003</v>
      </c>
      <c r="X1721">
        <v>8</v>
      </c>
      <c r="Y1721">
        <v>3</v>
      </c>
    </row>
    <row r="1722" spans="1:25" x14ac:dyDescent="0.25">
      <c r="A1722">
        <v>10151</v>
      </c>
      <c r="B1722">
        <v>30</v>
      </c>
      <c r="C1722">
        <v>40.31</v>
      </c>
      <c r="D1722">
        <v>4</v>
      </c>
      <c r="E1722">
        <v>1209.3</v>
      </c>
      <c r="F1722" s="1">
        <v>37885</v>
      </c>
      <c r="G1722" t="s">
        <v>25</v>
      </c>
      <c r="H1722" t="s">
        <v>193</v>
      </c>
      <c r="I1722">
        <v>35</v>
      </c>
      <c r="J1722" t="s">
        <v>666</v>
      </c>
      <c r="K1722" t="s">
        <v>414</v>
      </c>
      <c r="L1722" t="s">
        <v>415</v>
      </c>
      <c r="M1722" t="s">
        <v>416</v>
      </c>
      <c r="N1722" t="s">
        <v>31</v>
      </c>
      <c r="O1722" t="s">
        <v>417</v>
      </c>
      <c r="P1722" t="s">
        <v>31</v>
      </c>
      <c r="Q1722" t="s">
        <v>418</v>
      </c>
      <c r="R1722" t="s">
        <v>141</v>
      </c>
      <c r="S1722" t="s">
        <v>45</v>
      </c>
      <c r="T1722" t="s">
        <v>419</v>
      </c>
      <c r="U1722" t="s">
        <v>38</v>
      </c>
      <c r="V1722">
        <v>-0.151714285714286</v>
      </c>
      <c r="W1722">
        <v>2003</v>
      </c>
      <c r="X1722">
        <v>9</v>
      </c>
      <c r="Y1722">
        <v>3</v>
      </c>
    </row>
    <row r="1723" spans="1:25" x14ac:dyDescent="0.25">
      <c r="A1723">
        <v>10165</v>
      </c>
      <c r="B1723">
        <v>27</v>
      </c>
      <c r="C1723">
        <v>31.82</v>
      </c>
      <c r="D1723">
        <v>13</v>
      </c>
      <c r="E1723">
        <v>859.14</v>
      </c>
      <c r="F1723" s="1">
        <v>37916</v>
      </c>
      <c r="G1723" t="s">
        <v>25</v>
      </c>
      <c r="H1723" t="s">
        <v>193</v>
      </c>
      <c r="I1723">
        <v>35</v>
      </c>
      <c r="J1723" t="s">
        <v>666</v>
      </c>
      <c r="K1723" t="s">
        <v>207</v>
      </c>
      <c r="L1723" t="s">
        <v>208</v>
      </c>
      <c r="M1723" t="s">
        <v>209</v>
      </c>
      <c r="N1723" t="s">
        <v>31</v>
      </c>
      <c r="O1723" t="s">
        <v>210</v>
      </c>
      <c r="P1723" t="s">
        <v>31</v>
      </c>
      <c r="Q1723" t="s">
        <v>211</v>
      </c>
      <c r="R1723" t="s">
        <v>210</v>
      </c>
      <c r="S1723" t="s">
        <v>212</v>
      </c>
      <c r="T1723" t="s">
        <v>213</v>
      </c>
      <c r="U1723" t="s">
        <v>38</v>
      </c>
      <c r="V1723">
        <v>9.0857142857142803E-2</v>
      </c>
      <c r="W1723">
        <v>2003</v>
      </c>
      <c r="X1723">
        <v>10</v>
      </c>
      <c r="Y1723">
        <v>4</v>
      </c>
    </row>
    <row r="1724" spans="1:25" x14ac:dyDescent="0.25">
      <c r="A1724">
        <v>10175</v>
      </c>
      <c r="B1724">
        <v>37</v>
      </c>
      <c r="C1724">
        <v>31.12</v>
      </c>
      <c r="D1724">
        <v>2</v>
      </c>
      <c r="E1724">
        <v>1151.44</v>
      </c>
      <c r="F1724" s="1">
        <v>37931</v>
      </c>
      <c r="G1724" t="s">
        <v>25</v>
      </c>
      <c r="H1724" t="s">
        <v>193</v>
      </c>
      <c r="I1724">
        <v>35</v>
      </c>
      <c r="J1724" t="s">
        <v>666</v>
      </c>
      <c r="K1724" t="s">
        <v>349</v>
      </c>
      <c r="L1724" t="s">
        <v>350</v>
      </c>
      <c r="M1724" t="s">
        <v>351</v>
      </c>
      <c r="N1724" t="s">
        <v>31</v>
      </c>
      <c r="O1724" t="s">
        <v>352</v>
      </c>
      <c r="P1724" t="s">
        <v>31</v>
      </c>
      <c r="Q1724" t="s">
        <v>353</v>
      </c>
      <c r="R1724" t="s">
        <v>183</v>
      </c>
      <c r="S1724" t="s">
        <v>45</v>
      </c>
      <c r="T1724" t="s">
        <v>354</v>
      </c>
      <c r="U1724" t="s">
        <v>38</v>
      </c>
      <c r="V1724">
        <v>0.110857142857143</v>
      </c>
      <c r="W1724">
        <v>2003</v>
      </c>
      <c r="X1724">
        <v>11</v>
      </c>
      <c r="Y1724">
        <v>4</v>
      </c>
    </row>
    <row r="1725" spans="1:25" x14ac:dyDescent="0.25">
      <c r="A1725">
        <v>10184</v>
      </c>
      <c r="B1725">
        <v>42</v>
      </c>
      <c r="C1725">
        <v>31.82</v>
      </c>
      <c r="D1725">
        <v>7</v>
      </c>
      <c r="E1725">
        <v>1336.44</v>
      </c>
      <c r="F1725" s="1">
        <v>37939</v>
      </c>
      <c r="G1725" t="s">
        <v>25</v>
      </c>
      <c r="H1725" t="s">
        <v>193</v>
      </c>
      <c r="I1725">
        <v>35</v>
      </c>
      <c r="J1725" t="s">
        <v>666</v>
      </c>
      <c r="K1725" t="s">
        <v>548</v>
      </c>
      <c r="L1725" t="s">
        <v>549</v>
      </c>
      <c r="M1725" t="s">
        <v>550</v>
      </c>
      <c r="N1725" t="s">
        <v>31</v>
      </c>
      <c r="O1725" t="s">
        <v>551</v>
      </c>
      <c r="P1725" t="s">
        <v>31</v>
      </c>
      <c r="Q1725" t="s">
        <v>552</v>
      </c>
      <c r="R1725" t="s">
        <v>191</v>
      </c>
      <c r="S1725" t="s">
        <v>45</v>
      </c>
      <c r="T1725" t="s">
        <v>553</v>
      </c>
      <c r="U1725" t="s">
        <v>38</v>
      </c>
      <c r="V1725">
        <v>9.0857142857142803E-2</v>
      </c>
      <c r="W1725">
        <v>2003</v>
      </c>
      <c r="X1725">
        <v>11</v>
      </c>
      <c r="Y1725">
        <v>4</v>
      </c>
    </row>
    <row r="1726" spans="1:25" x14ac:dyDescent="0.25">
      <c r="A1726">
        <v>10195</v>
      </c>
      <c r="B1726">
        <v>32</v>
      </c>
      <c r="C1726">
        <v>28.29</v>
      </c>
      <c r="D1726">
        <v>7</v>
      </c>
      <c r="E1726">
        <v>905.28</v>
      </c>
      <c r="F1726" s="1">
        <v>37950</v>
      </c>
      <c r="G1726" t="s">
        <v>25</v>
      </c>
      <c r="H1726" t="s">
        <v>193</v>
      </c>
      <c r="I1726">
        <v>35</v>
      </c>
      <c r="J1726" t="s">
        <v>666</v>
      </c>
      <c r="K1726" t="s">
        <v>334</v>
      </c>
      <c r="L1726" t="s">
        <v>335</v>
      </c>
      <c r="M1726" t="s">
        <v>336</v>
      </c>
      <c r="N1726" t="s">
        <v>31</v>
      </c>
      <c r="O1726" t="s">
        <v>337</v>
      </c>
      <c r="P1726" t="s">
        <v>33</v>
      </c>
      <c r="Q1726" t="s">
        <v>338</v>
      </c>
      <c r="R1726" t="s">
        <v>35</v>
      </c>
      <c r="S1726" t="s">
        <v>36</v>
      </c>
      <c r="T1726" t="s">
        <v>339</v>
      </c>
      <c r="U1726" t="s">
        <v>38</v>
      </c>
      <c r="V1726">
        <v>0.191714285714286</v>
      </c>
      <c r="W1726">
        <v>2003</v>
      </c>
      <c r="X1726">
        <v>11</v>
      </c>
      <c r="Y1726">
        <v>4</v>
      </c>
    </row>
    <row r="1727" spans="1:25" x14ac:dyDescent="0.25">
      <c r="A1727">
        <v>10207</v>
      </c>
      <c r="B1727">
        <v>42</v>
      </c>
      <c r="C1727">
        <v>29.7</v>
      </c>
      <c r="D1727">
        <v>8</v>
      </c>
      <c r="E1727">
        <v>1247.4000000000001</v>
      </c>
      <c r="F1727" s="1">
        <v>37964</v>
      </c>
      <c r="G1727" t="s">
        <v>25</v>
      </c>
      <c r="H1727" t="s">
        <v>193</v>
      </c>
      <c r="I1727">
        <v>35</v>
      </c>
      <c r="J1727" t="s">
        <v>666</v>
      </c>
      <c r="K1727" t="s">
        <v>439</v>
      </c>
      <c r="L1727" t="s">
        <v>440</v>
      </c>
      <c r="M1727" t="s">
        <v>441</v>
      </c>
      <c r="N1727" t="s">
        <v>31</v>
      </c>
      <c r="O1727" t="s">
        <v>404</v>
      </c>
      <c r="P1727" t="s">
        <v>133</v>
      </c>
      <c r="Q1727" t="s">
        <v>405</v>
      </c>
      <c r="R1727" t="s">
        <v>35</v>
      </c>
      <c r="S1727" t="s">
        <v>36</v>
      </c>
      <c r="T1727" t="s">
        <v>442</v>
      </c>
      <c r="U1727" t="s">
        <v>38</v>
      </c>
      <c r="V1727">
        <v>0.151428571428571</v>
      </c>
      <c r="W1727">
        <v>2003</v>
      </c>
      <c r="X1727">
        <v>12</v>
      </c>
      <c r="Y1727">
        <v>4</v>
      </c>
    </row>
    <row r="1728" spans="1:25" x14ac:dyDescent="0.25">
      <c r="A1728">
        <v>10219</v>
      </c>
      <c r="B1728">
        <v>21</v>
      </c>
      <c r="C1728">
        <v>40.31</v>
      </c>
      <c r="D1728">
        <v>3</v>
      </c>
      <c r="E1728">
        <v>846.51</v>
      </c>
      <c r="F1728" s="1">
        <v>38027</v>
      </c>
      <c r="G1728" t="s">
        <v>25</v>
      </c>
      <c r="H1728" t="s">
        <v>193</v>
      </c>
      <c r="I1728">
        <v>35</v>
      </c>
      <c r="J1728" t="s">
        <v>666</v>
      </c>
      <c r="K1728" t="s">
        <v>554</v>
      </c>
      <c r="L1728" t="s">
        <v>555</v>
      </c>
      <c r="M1728" t="s">
        <v>556</v>
      </c>
      <c r="N1728" t="s">
        <v>31</v>
      </c>
      <c r="O1728" t="s">
        <v>557</v>
      </c>
      <c r="P1728" t="s">
        <v>58</v>
      </c>
      <c r="Q1728" t="s">
        <v>70</v>
      </c>
      <c r="R1728" t="s">
        <v>35</v>
      </c>
      <c r="S1728" t="s">
        <v>36</v>
      </c>
      <c r="T1728" t="s">
        <v>558</v>
      </c>
      <c r="U1728" t="s">
        <v>38</v>
      </c>
      <c r="V1728">
        <v>-0.151714285714286</v>
      </c>
      <c r="W1728">
        <v>2004</v>
      </c>
      <c r="X1728">
        <v>2</v>
      </c>
      <c r="Y1728">
        <v>1</v>
      </c>
    </row>
    <row r="1729" spans="1:25" x14ac:dyDescent="0.25">
      <c r="A1729">
        <v>10229</v>
      </c>
      <c r="B1729">
        <v>33</v>
      </c>
      <c r="C1729">
        <v>32.880000000000003</v>
      </c>
      <c r="D1729">
        <v>2</v>
      </c>
      <c r="E1729">
        <v>1085.04</v>
      </c>
      <c r="F1729" s="1">
        <v>38057</v>
      </c>
      <c r="G1729" t="s">
        <v>25</v>
      </c>
      <c r="H1729" t="s">
        <v>193</v>
      </c>
      <c r="I1729">
        <v>35</v>
      </c>
      <c r="J1729" t="s">
        <v>666</v>
      </c>
      <c r="K1729" t="s">
        <v>287</v>
      </c>
      <c r="L1729" t="s">
        <v>288</v>
      </c>
      <c r="M1729" t="s">
        <v>289</v>
      </c>
      <c r="N1729" t="s">
        <v>31</v>
      </c>
      <c r="O1729" t="s">
        <v>290</v>
      </c>
      <c r="P1729" t="s">
        <v>58</v>
      </c>
      <c r="Q1729" t="s">
        <v>121</v>
      </c>
      <c r="R1729" t="s">
        <v>35</v>
      </c>
      <c r="S1729" t="s">
        <v>36</v>
      </c>
      <c r="T1729" t="s">
        <v>291</v>
      </c>
      <c r="U1729" t="s">
        <v>38</v>
      </c>
      <c r="V1729">
        <v>6.0571428571428498E-2</v>
      </c>
      <c r="W1729">
        <v>2004</v>
      </c>
      <c r="X1729">
        <v>3</v>
      </c>
      <c r="Y1729">
        <v>1</v>
      </c>
    </row>
    <row r="1730" spans="1:25" x14ac:dyDescent="0.25">
      <c r="A1730">
        <v>10246</v>
      </c>
      <c r="B1730">
        <v>49</v>
      </c>
      <c r="C1730">
        <v>36.07</v>
      </c>
      <c r="D1730">
        <v>6</v>
      </c>
      <c r="E1730">
        <v>1767.43</v>
      </c>
      <c r="F1730" s="1">
        <v>38112</v>
      </c>
      <c r="G1730" t="s">
        <v>25</v>
      </c>
      <c r="H1730" t="s">
        <v>193</v>
      </c>
      <c r="I1730">
        <v>35</v>
      </c>
      <c r="J1730" t="s">
        <v>666</v>
      </c>
      <c r="K1730" t="s">
        <v>186</v>
      </c>
      <c r="L1730" t="s">
        <v>187</v>
      </c>
      <c r="M1730" t="s">
        <v>188</v>
      </c>
      <c r="N1730" t="s">
        <v>31</v>
      </c>
      <c r="O1730" t="s">
        <v>189</v>
      </c>
      <c r="P1730" t="s">
        <v>31</v>
      </c>
      <c r="Q1730" t="s">
        <v>190</v>
      </c>
      <c r="R1730" t="s">
        <v>191</v>
      </c>
      <c r="S1730" t="s">
        <v>45</v>
      </c>
      <c r="T1730" t="s">
        <v>192</v>
      </c>
      <c r="U1730" t="s">
        <v>38</v>
      </c>
      <c r="V1730">
        <v>-3.05714285714286E-2</v>
      </c>
      <c r="W1730">
        <v>2004</v>
      </c>
      <c r="X1730">
        <v>5</v>
      </c>
      <c r="Y1730">
        <v>2</v>
      </c>
    </row>
    <row r="1731" spans="1:25" x14ac:dyDescent="0.25">
      <c r="A1731">
        <v>10259</v>
      </c>
      <c r="B1731">
        <v>31</v>
      </c>
      <c r="C1731">
        <v>33.24</v>
      </c>
      <c r="D1731">
        <v>5</v>
      </c>
      <c r="E1731">
        <v>1030.44</v>
      </c>
      <c r="F1731" s="1">
        <v>38153</v>
      </c>
      <c r="G1731" t="s">
        <v>25</v>
      </c>
      <c r="H1731" t="s">
        <v>193</v>
      </c>
      <c r="I1731">
        <v>35</v>
      </c>
      <c r="J1731" t="s">
        <v>666</v>
      </c>
      <c r="K1731" t="s">
        <v>443</v>
      </c>
      <c r="L1731" t="s">
        <v>444</v>
      </c>
      <c r="M1731" t="s">
        <v>445</v>
      </c>
      <c r="N1731" t="s">
        <v>446</v>
      </c>
      <c r="O1731" t="s">
        <v>210</v>
      </c>
      <c r="P1731" t="s">
        <v>31</v>
      </c>
      <c r="Q1731" t="s">
        <v>447</v>
      </c>
      <c r="R1731" t="s">
        <v>210</v>
      </c>
      <c r="S1731" t="s">
        <v>102</v>
      </c>
      <c r="T1731" t="s">
        <v>448</v>
      </c>
      <c r="U1731" t="s">
        <v>38</v>
      </c>
      <c r="V1731">
        <v>5.0285714285714198E-2</v>
      </c>
      <c r="W1731">
        <v>2004</v>
      </c>
      <c r="X1731">
        <v>6</v>
      </c>
      <c r="Y1731">
        <v>2</v>
      </c>
    </row>
    <row r="1732" spans="1:25" x14ac:dyDescent="0.25">
      <c r="A1732">
        <v>10271</v>
      </c>
      <c r="B1732">
        <v>38</v>
      </c>
      <c r="C1732">
        <v>41.72</v>
      </c>
      <c r="D1732">
        <v>6</v>
      </c>
      <c r="E1732">
        <v>1585.36</v>
      </c>
      <c r="F1732" s="1">
        <v>38188</v>
      </c>
      <c r="G1732" t="s">
        <v>25</v>
      </c>
      <c r="H1732" t="s">
        <v>193</v>
      </c>
      <c r="I1732">
        <v>35</v>
      </c>
      <c r="J1732" t="s">
        <v>666</v>
      </c>
      <c r="K1732" t="s">
        <v>287</v>
      </c>
      <c r="L1732" t="s">
        <v>288</v>
      </c>
      <c r="M1732" t="s">
        <v>289</v>
      </c>
      <c r="N1732" t="s">
        <v>31</v>
      </c>
      <c r="O1732" t="s">
        <v>290</v>
      </c>
      <c r="P1732" t="s">
        <v>58</v>
      </c>
      <c r="Q1732" t="s">
        <v>121</v>
      </c>
      <c r="R1732" t="s">
        <v>35</v>
      </c>
      <c r="S1732" t="s">
        <v>36</v>
      </c>
      <c r="T1732" t="s">
        <v>291</v>
      </c>
      <c r="U1732" t="s">
        <v>38</v>
      </c>
      <c r="V1732">
        <v>-0.192</v>
      </c>
      <c r="W1732">
        <v>2004</v>
      </c>
      <c r="X1732">
        <v>7</v>
      </c>
      <c r="Y1732">
        <v>3</v>
      </c>
    </row>
    <row r="1733" spans="1:25" x14ac:dyDescent="0.25">
      <c r="A1733">
        <v>10281</v>
      </c>
      <c r="B1733">
        <v>20</v>
      </c>
      <c r="C1733">
        <v>40.659999999999997</v>
      </c>
      <c r="D1733">
        <v>2</v>
      </c>
      <c r="E1733">
        <v>813.2</v>
      </c>
      <c r="F1733" s="1">
        <v>38218</v>
      </c>
      <c r="G1733" t="s">
        <v>25</v>
      </c>
      <c r="H1733" t="s">
        <v>193</v>
      </c>
      <c r="I1733">
        <v>35</v>
      </c>
      <c r="J1733" t="s">
        <v>666</v>
      </c>
      <c r="K1733" t="s">
        <v>149</v>
      </c>
      <c r="L1733" t="s">
        <v>150</v>
      </c>
      <c r="M1733" t="s">
        <v>151</v>
      </c>
      <c r="N1733" t="s">
        <v>31</v>
      </c>
      <c r="O1733" t="s">
        <v>152</v>
      </c>
      <c r="P1733" t="s">
        <v>153</v>
      </c>
      <c r="Q1733" t="s">
        <v>154</v>
      </c>
      <c r="R1733" t="s">
        <v>35</v>
      </c>
      <c r="S1733" t="s">
        <v>36</v>
      </c>
      <c r="T1733" t="s">
        <v>155</v>
      </c>
      <c r="U1733" t="s">
        <v>38</v>
      </c>
      <c r="V1733">
        <v>-0.161714285714286</v>
      </c>
      <c r="W1733">
        <v>2004</v>
      </c>
      <c r="X1733">
        <v>8</v>
      </c>
      <c r="Y1733">
        <v>3</v>
      </c>
    </row>
    <row r="1734" spans="1:25" x14ac:dyDescent="0.25">
      <c r="A1734">
        <v>10292</v>
      </c>
      <c r="B1734">
        <v>39</v>
      </c>
      <c r="C1734">
        <v>30.06</v>
      </c>
      <c r="D1734">
        <v>9</v>
      </c>
      <c r="E1734">
        <v>1172.3399999999999</v>
      </c>
      <c r="F1734" s="1">
        <v>38238</v>
      </c>
      <c r="G1734" t="s">
        <v>25</v>
      </c>
      <c r="H1734" t="s">
        <v>193</v>
      </c>
      <c r="I1734">
        <v>35</v>
      </c>
      <c r="J1734" t="s">
        <v>666</v>
      </c>
      <c r="K1734" t="s">
        <v>28</v>
      </c>
      <c r="L1734" t="s">
        <v>29</v>
      </c>
      <c r="M1734" t="s">
        <v>30</v>
      </c>
      <c r="N1734" t="s">
        <v>31</v>
      </c>
      <c r="O1734" t="s">
        <v>32</v>
      </c>
      <c r="P1734" t="s">
        <v>33</v>
      </c>
      <c r="Q1734" t="s">
        <v>34</v>
      </c>
      <c r="R1734" t="s">
        <v>35</v>
      </c>
      <c r="S1734" t="s">
        <v>36</v>
      </c>
      <c r="T1734" t="s">
        <v>37</v>
      </c>
      <c r="U1734" t="s">
        <v>38</v>
      </c>
      <c r="V1734">
        <v>0.14114285714285699</v>
      </c>
      <c r="W1734">
        <v>2004</v>
      </c>
      <c r="X1734">
        <v>9</v>
      </c>
      <c r="Y1734">
        <v>3</v>
      </c>
    </row>
    <row r="1735" spans="1:25" x14ac:dyDescent="0.25">
      <c r="A1735">
        <v>10305</v>
      </c>
      <c r="B1735">
        <v>48</v>
      </c>
      <c r="C1735">
        <v>31.47</v>
      </c>
      <c r="D1735">
        <v>6</v>
      </c>
      <c r="E1735">
        <v>1510.56</v>
      </c>
      <c r="F1735" s="1">
        <v>38273</v>
      </c>
      <c r="G1735" t="s">
        <v>25</v>
      </c>
      <c r="H1735" t="s">
        <v>193</v>
      </c>
      <c r="I1735">
        <v>35</v>
      </c>
      <c r="J1735" t="s">
        <v>666</v>
      </c>
      <c r="K1735" t="s">
        <v>129</v>
      </c>
      <c r="L1735" t="s">
        <v>130</v>
      </c>
      <c r="M1735" t="s">
        <v>131</v>
      </c>
      <c r="N1735" t="s">
        <v>31</v>
      </c>
      <c r="O1735" t="s">
        <v>132</v>
      </c>
      <c r="P1735" t="s">
        <v>133</v>
      </c>
      <c r="Q1735" t="s">
        <v>134</v>
      </c>
      <c r="R1735" t="s">
        <v>35</v>
      </c>
      <c r="S1735" t="s">
        <v>36</v>
      </c>
      <c r="T1735" t="s">
        <v>135</v>
      </c>
      <c r="U1735" t="s">
        <v>38</v>
      </c>
      <c r="V1735">
        <v>0.10085714285714301</v>
      </c>
      <c r="W1735">
        <v>2004</v>
      </c>
      <c r="X1735">
        <v>10</v>
      </c>
      <c r="Y1735">
        <v>4</v>
      </c>
    </row>
    <row r="1736" spans="1:25" x14ac:dyDescent="0.25">
      <c r="A1736">
        <v>10314</v>
      </c>
      <c r="B1736">
        <v>39</v>
      </c>
      <c r="C1736">
        <v>37.130000000000003</v>
      </c>
      <c r="D1736">
        <v>15</v>
      </c>
      <c r="E1736">
        <v>1448.07</v>
      </c>
      <c r="F1736" s="1">
        <v>38282</v>
      </c>
      <c r="G1736" t="s">
        <v>25</v>
      </c>
      <c r="H1736" t="s">
        <v>193</v>
      </c>
      <c r="I1736">
        <v>35</v>
      </c>
      <c r="J1736" t="s">
        <v>666</v>
      </c>
      <c r="K1736" t="s">
        <v>523</v>
      </c>
      <c r="L1736" t="s">
        <v>524</v>
      </c>
      <c r="M1736" t="s">
        <v>525</v>
      </c>
      <c r="N1736" t="s">
        <v>31</v>
      </c>
      <c r="O1736" t="s">
        <v>526</v>
      </c>
      <c r="P1736" t="s">
        <v>31</v>
      </c>
      <c r="Q1736" t="s">
        <v>527</v>
      </c>
      <c r="R1736" t="s">
        <v>347</v>
      </c>
      <c r="S1736" t="s">
        <v>45</v>
      </c>
      <c r="T1736" t="s">
        <v>528</v>
      </c>
      <c r="U1736" t="s">
        <v>38</v>
      </c>
      <c r="V1736">
        <v>-6.0857142857142901E-2</v>
      </c>
      <c r="W1736">
        <v>2004</v>
      </c>
      <c r="X1736">
        <v>10</v>
      </c>
      <c r="Y1736">
        <v>4</v>
      </c>
    </row>
    <row r="1737" spans="1:25" x14ac:dyDescent="0.25">
      <c r="A1737">
        <v>10324</v>
      </c>
      <c r="B1737">
        <v>30</v>
      </c>
      <c r="C1737">
        <v>100</v>
      </c>
      <c r="D1737">
        <v>9</v>
      </c>
      <c r="E1737">
        <v>3338.1</v>
      </c>
      <c r="F1737" s="1">
        <v>38296</v>
      </c>
      <c r="G1737" t="s">
        <v>25</v>
      </c>
      <c r="H1737" t="s">
        <v>193</v>
      </c>
      <c r="I1737">
        <v>35</v>
      </c>
      <c r="J1737" t="s">
        <v>666</v>
      </c>
      <c r="K1737" t="s">
        <v>104</v>
      </c>
      <c r="L1737" t="s">
        <v>105</v>
      </c>
      <c r="M1737" t="s">
        <v>106</v>
      </c>
      <c r="N1737" t="s">
        <v>107</v>
      </c>
      <c r="O1737" t="s">
        <v>32</v>
      </c>
      <c r="P1737" t="s">
        <v>33</v>
      </c>
      <c r="Q1737" t="s">
        <v>34</v>
      </c>
      <c r="R1737" t="s">
        <v>35</v>
      </c>
      <c r="S1737" t="s">
        <v>36</v>
      </c>
      <c r="T1737" t="s">
        <v>108</v>
      </c>
      <c r="U1737" t="s">
        <v>53</v>
      </c>
      <c r="V1737">
        <v>-1.8571428571428601</v>
      </c>
      <c r="W1737">
        <v>2004</v>
      </c>
      <c r="X1737">
        <v>11</v>
      </c>
      <c r="Y1737">
        <v>4</v>
      </c>
    </row>
    <row r="1738" spans="1:25" x14ac:dyDescent="0.25">
      <c r="A1738">
        <v>10335</v>
      </c>
      <c r="B1738">
        <v>33</v>
      </c>
      <c r="C1738">
        <v>37.130000000000003</v>
      </c>
      <c r="D1738">
        <v>2</v>
      </c>
      <c r="E1738">
        <v>1225.29</v>
      </c>
      <c r="F1738" s="1">
        <v>38310</v>
      </c>
      <c r="G1738" t="s">
        <v>25</v>
      </c>
      <c r="H1738" t="s">
        <v>193</v>
      </c>
      <c r="I1738">
        <v>35</v>
      </c>
      <c r="J1738" t="s">
        <v>666</v>
      </c>
      <c r="K1738" t="s">
        <v>287</v>
      </c>
      <c r="L1738" t="s">
        <v>288</v>
      </c>
      <c r="M1738" t="s">
        <v>289</v>
      </c>
      <c r="N1738" t="s">
        <v>31</v>
      </c>
      <c r="O1738" t="s">
        <v>290</v>
      </c>
      <c r="P1738" t="s">
        <v>58</v>
      </c>
      <c r="Q1738" t="s">
        <v>121</v>
      </c>
      <c r="R1738" t="s">
        <v>35</v>
      </c>
      <c r="S1738" t="s">
        <v>36</v>
      </c>
      <c r="T1738" t="s">
        <v>291</v>
      </c>
      <c r="U1738" t="s">
        <v>38</v>
      </c>
      <c r="V1738">
        <v>-6.0857142857142901E-2</v>
      </c>
      <c r="W1738">
        <v>2004</v>
      </c>
      <c r="X1738">
        <v>11</v>
      </c>
      <c r="Y1738">
        <v>4</v>
      </c>
    </row>
    <row r="1739" spans="1:25" x14ac:dyDescent="0.25">
      <c r="A1739">
        <v>10349</v>
      </c>
      <c r="B1739">
        <v>36</v>
      </c>
      <c r="C1739">
        <v>37.130000000000003</v>
      </c>
      <c r="D1739">
        <v>3</v>
      </c>
      <c r="E1739">
        <v>1336.68</v>
      </c>
      <c r="F1739" s="1">
        <v>38322</v>
      </c>
      <c r="G1739" t="s">
        <v>25</v>
      </c>
      <c r="H1739" t="s">
        <v>193</v>
      </c>
      <c r="I1739">
        <v>35</v>
      </c>
      <c r="J1739" t="s">
        <v>666</v>
      </c>
      <c r="K1739" t="s">
        <v>500</v>
      </c>
      <c r="L1739" t="s">
        <v>501</v>
      </c>
      <c r="M1739" t="s">
        <v>502</v>
      </c>
      <c r="N1739" t="s">
        <v>503</v>
      </c>
      <c r="O1739" t="s">
        <v>32</v>
      </c>
      <c r="P1739" t="s">
        <v>33</v>
      </c>
      <c r="Q1739" t="s">
        <v>34</v>
      </c>
      <c r="R1739" t="s">
        <v>35</v>
      </c>
      <c r="S1739" t="s">
        <v>36</v>
      </c>
      <c r="T1739" t="s">
        <v>504</v>
      </c>
      <c r="U1739" t="s">
        <v>38</v>
      </c>
      <c r="V1739">
        <v>-6.0857142857142901E-2</v>
      </c>
      <c r="W1739">
        <v>2004</v>
      </c>
      <c r="X1739">
        <v>12</v>
      </c>
      <c r="Y1739">
        <v>4</v>
      </c>
    </row>
    <row r="1740" spans="1:25" x14ac:dyDescent="0.25">
      <c r="A1740">
        <v>10358</v>
      </c>
      <c r="B1740">
        <v>36</v>
      </c>
      <c r="C1740">
        <v>82.94</v>
      </c>
      <c r="D1740">
        <v>4</v>
      </c>
      <c r="E1740">
        <v>2985.84</v>
      </c>
      <c r="F1740" s="1">
        <v>38331</v>
      </c>
      <c r="G1740" t="s">
        <v>25</v>
      </c>
      <c r="H1740" t="s">
        <v>193</v>
      </c>
      <c r="I1740">
        <v>35</v>
      </c>
      <c r="J1740" t="s">
        <v>666</v>
      </c>
      <c r="K1740" t="s">
        <v>186</v>
      </c>
      <c r="L1740" t="s">
        <v>187</v>
      </c>
      <c r="M1740" t="s">
        <v>188</v>
      </c>
      <c r="N1740" t="s">
        <v>31</v>
      </c>
      <c r="O1740" t="s">
        <v>189</v>
      </c>
      <c r="P1740" t="s">
        <v>31</v>
      </c>
      <c r="Q1740" t="s">
        <v>190</v>
      </c>
      <c r="R1740" t="s">
        <v>191</v>
      </c>
      <c r="S1740" t="s">
        <v>45</v>
      </c>
      <c r="T1740" t="s">
        <v>192</v>
      </c>
      <c r="U1740" t="s">
        <v>38</v>
      </c>
      <c r="V1740">
        <v>-1.3697142857142901</v>
      </c>
      <c r="W1740">
        <v>2004</v>
      </c>
      <c r="X1740">
        <v>12</v>
      </c>
      <c r="Y1740">
        <v>4</v>
      </c>
    </row>
    <row r="1741" spans="1:25" x14ac:dyDescent="0.25">
      <c r="A1741">
        <v>10371</v>
      </c>
      <c r="B1741">
        <v>45</v>
      </c>
      <c r="C1741">
        <v>100</v>
      </c>
      <c r="D1741">
        <v>8</v>
      </c>
      <c r="E1741">
        <v>5545.8</v>
      </c>
      <c r="F1741" s="1">
        <v>38375</v>
      </c>
      <c r="G1741" t="s">
        <v>25</v>
      </c>
      <c r="H1741" t="s">
        <v>193</v>
      </c>
      <c r="I1741">
        <v>35</v>
      </c>
      <c r="J1741" t="s">
        <v>666</v>
      </c>
      <c r="K1741" t="s">
        <v>287</v>
      </c>
      <c r="L1741" t="s">
        <v>288</v>
      </c>
      <c r="M1741" t="s">
        <v>289</v>
      </c>
      <c r="N1741" t="s">
        <v>31</v>
      </c>
      <c r="O1741" t="s">
        <v>290</v>
      </c>
      <c r="P1741" t="s">
        <v>58</v>
      </c>
      <c r="Q1741" t="s">
        <v>121</v>
      </c>
      <c r="R1741" t="s">
        <v>35</v>
      </c>
      <c r="S1741" t="s">
        <v>36</v>
      </c>
      <c r="T1741" t="s">
        <v>291</v>
      </c>
      <c r="U1741" t="s">
        <v>53</v>
      </c>
      <c r="V1741">
        <v>-1.8571428571428601</v>
      </c>
      <c r="W1741">
        <v>2005</v>
      </c>
      <c r="X1741">
        <v>1</v>
      </c>
      <c r="Y1741">
        <v>1</v>
      </c>
    </row>
    <row r="1742" spans="1:25" x14ac:dyDescent="0.25">
      <c r="A1742">
        <v>10383</v>
      </c>
      <c r="B1742">
        <v>40</v>
      </c>
      <c r="C1742">
        <v>100</v>
      </c>
      <c r="D1742">
        <v>3</v>
      </c>
      <c r="E1742">
        <v>6089.6</v>
      </c>
      <c r="F1742" s="1">
        <v>38405</v>
      </c>
      <c r="G1742" t="s">
        <v>25</v>
      </c>
      <c r="H1742" t="s">
        <v>193</v>
      </c>
      <c r="I1742">
        <v>35</v>
      </c>
      <c r="J1742" t="s">
        <v>666</v>
      </c>
      <c r="K1742" t="s">
        <v>186</v>
      </c>
      <c r="L1742" t="s">
        <v>187</v>
      </c>
      <c r="M1742" t="s">
        <v>188</v>
      </c>
      <c r="N1742" t="s">
        <v>31</v>
      </c>
      <c r="O1742" t="s">
        <v>189</v>
      </c>
      <c r="P1742" t="s">
        <v>31</v>
      </c>
      <c r="Q1742" t="s">
        <v>190</v>
      </c>
      <c r="R1742" t="s">
        <v>191</v>
      </c>
      <c r="S1742" t="s">
        <v>45</v>
      </c>
      <c r="T1742" t="s">
        <v>192</v>
      </c>
      <c r="U1742" t="s">
        <v>53</v>
      </c>
      <c r="V1742">
        <v>-1.8571428571428601</v>
      </c>
      <c r="W1742">
        <v>2005</v>
      </c>
      <c r="X1742">
        <v>2</v>
      </c>
      <c r="Y1742">
        <v>1</v>
      </c>
    </row>
    <row r="1743" spans="1:25" x14ac:dyDescent="0.25">
      <c r="A1743">
        <v>10394</v>
      </c>
      <c r="B1743">
        <v>46</v>
      </c>
      <c r="C1743">
        <v>38.9</v>
      </c>
      <c r="D1743">
        <v>6</v>
      </c>
      <c r="E1743">
        <v>1789.4</v>
      </c>
      <c r="F1743" s="1">
        <v>38426</v>
      </c>
      <c r="G1743" t="s">
        <v>25</v>
      </c>
      <c r="H1743" t="s">
        <v>193</v>
      </c>
      <c r="I1743">
        <v>35</v>
      </c>
      <c r="J1743" t="s">
        <v>666</v>
      </c>
      <c r="K1743" t="s">
        <v>186</v>
      </c>
      <c r="L1743" t="s">
        <v>187</v>
      </c>
      <c r="M1743" t="s">
        <v>188</v>
      </c>
      <c r="N1743" t="s">
        <v>31</v>
      </c>
      <c r="O1743" t="s">
        <v>189</v>
      </c>
      <c r="P1743" t="s">
        <v>31</v>
      </c>
      <c r="Q1743" t="s">
        <v>190</v>
      </c>
      <c r="R1743" t="s">
        <v>191</v>
      </c>
      <c r="S1743" t="s">
        <v>45</v>
      </c>
      <c r="T1743" t="s">
        <v>192</v>
      </c>
      <c r="U1743" t="s">
        <v>38</v>
      </c>
      <c r="V1743">
        <v>-0.111428571428571</v>
      </c>
      <c r="W1743">
        <v>2005</v>
      </c>
      <c r="X1743">
        <v>3</v>
      </c>
      <c r="Y1743">
        <v>1</v>
      </c>
    </row>
    <row r="1744" spans="1:25" x14ac:dyDescent="0.25">
      <c r="A1744">
        <v>10412</v>
      </c>
      <c r="B1744">
        <v>30</v>
      </c>
      <c r="C1744">
        <v>36.07</v>
      </c>
      <c r="D1744">
        <v>6</v>
      </c>
      <c r="E1744">
        <v>1082.0999999999999</v>
      </c>
      <c r="F1744" s="1">
        <v>38475</v>
      </c>
      <c r="G1744" t="s">
        <v>25</v>
      </c>
      <c r="H1744" t="s">
        <v>193</v>
      </c>
      <c r="I1744">
        <v>35</v>
      </c>
      <c r="J1744" t="s">
        <v>666</v>
      </c>
      <c r="K1744" t="s">
        <v>186</v>
      </c>
      <c r="L1744" t="s">
        <v>187</v>
      </c>
      <c r="M1744" t="s">
        <v>188</v>
      </c>
      <c r="N1744" t="s">
        <v>31</v>
      </c>
      <c r="O1744" t="s">
        <v>189</v>
      </c>
      <c r="P1744" t="s">
        <v>31</v>
      </c>
      <c r="Q1744" t="s">
        <v>190</v>
      </c>
      <c r="R1744" t="s">
        <v>191</v>
      </c>
      <c r="S1744" t="s">
        <v>45</v>
      </c>
      <c r="T1744" t="s">
        <v>192</v>
      </c>
      <c r="U1744" t="s">
        <v>38</v>
      </c>
      <c r="V1744">
        <v>-3.05714285714286E-2</v>
      </c>
      <c r="W1744">
        <v>2005</v>
      </c>
      <c r="X1744">
        <v>5</v>
      </c>
      <c r="Y1744">
        <v>2</v>
      </c>
    </row>
    <row r="1745" spans="1:25" x14ac:dyDescent="0.25">
      <c r="A1745">
        <v>10425</v>
      </c>
      <c r="B1745">
        <v>31</v>
      </c>
      <c r="C1745">
        <v>33.24</v>
      </c>
      <c r="D1745">
        <v>5</v>
      </c>
      <c r="E1745">
        <v>1030.44</v>
      </c>
      <c r="F1745" s="1">
        <v>38503</v>
      </c>
      <c r="G1745" t="s">
        <v>318</v>
      </c>
      <c r="H1745" t="s">
        <v>193</v>
      </c>
      <c r="I1745">
        <v>35</v>
      </c>
      <c r="J1745" t="s">
        <v>666</v>
      </c>
      <c r="K1745" t="s">
        <v>123</v>
      </c>
      <c r="L1745" t="s">
        <v>124</v>
      </c>
      <c r="M1745" t="s">
        <v>125</v>
      </c>
      <c r="N1745" t="s">
        <v>31</v>
      </c>
      <c r="O1745" t="s">
        <v>126</v>
      </c>
      <c r="P1745" t="s">
        <v>31</v>
      </c>
      <c r="Q1745" t="s">
        <v>127</v>
      </c>
      <c r="R1745" t="s">
        <v>44</v>
      </c>
      <c r="S1745" t="s">
        <v>45</v>
      </c>
      <c r="T1745" t="s">
        <v>128</v>
      </c>
      <c r="U1745" t="s">
        <v>38</v>
      </c>
      <c r="V1745">
        <v>5.0285714285714198E-2</v>
      </c>
      <c r="W1745">
        <v>2005</v>
      </c>
      <c r="X1745">
        <v>5</v>
      </c>
      <c r="Y1745">
        <v>2</v>
      </c>
    </row>
    <row r="1746" spans="1:25" x14ac:dyDescent="0.25">
      <c r="A1746">
        <v>10106</v>
      </c>
      <c r="B1746">
        <v>49</v>
      </c>
      <c r="C1746">
        <v>74.680000000000007</v>
      </c>
      <c r="D1746">
        <v>13</v>
      </c>
      <c r="E1746">
        <v>3659.32</v>
      </c>
      <c r="F1746" s="1">
        <v>37669</v>
      </c>
      <c r="G1746" t="s">
        <v>25</v>
      </c>
      <c r="H1746" t="s">
        <v>597</v>
      </c>
      <c r="I1746">
        <v>68</v>
      </c>
      <c r="J1746" t="s">
        <v>667</v>
      </c>
      <c r="K1746" t="s">
        <v>583</v>
      </c>
      <c r="L1746" t="s">
        <v>584</v>
      </c>
      <c r="M1746" t="s">
        <v>585</v>
      </c>
      <c r="N1746" t="s">
        <v>31</v>
      </c>
      <c r="O1746" t="s">
        <v>586</v>
      </c>
      <c r="P1746" t="s">
        <v>31</v>
      </c>
      <c r="Q1746" t="s">
        <v>587</v>
      </c>
      <c r="R1746" t="s">
        <v>273</v>
      </c>
      <c r="S1746" t="s">
        <v>45</v>
      </c>
      <c r="T1746" t="s">
        <v>588</v>
      </c>
      <c r="U1746" t="s">
        <v>53</v>
      </c>
      <c r="V1746">
        <v>-9.8235294117647198E-2</v>
      </c>
      <c r="W1746">
        <v>2003</v>
      </c>
      <c r="X1746">
        <v>2</v>
      </c>
      <c r="Y1746">
        <v>1</v>
      </c>
    </row>
    <row r="1747" spans="1:25" x14ac:dyDescent="0.25">
      <c r="A1747">
        <v>10119</v>
      </c>
      <c r="B1747">
        <v>41</v>
      </c>
      <c r="C1747">
        <v>59.6</v>
      </c>
      <c r="D1747">
        <v>4</v>
      </c>
      <c r="E1747">
        <v>2443.6</v>
      </c>
      <c r="F1747" s="1">
        <v>37739</v>
      </c>
      <c r="G1747" t="s">
        <v>25</v>
      </c>
      <c r="H1747" t="s">
        <v>597</v>
      </c>
      <c r="I1747">
        <v>68</v>
      </c>
      <c r="J1747" t="s">
        <v>667</v>
      </c>
      <c r="K1747" t="s">
        <v>156</v>
      </c>
      <c r="L1747" t="s">
        <v>157</v>
      </c>
      <c r="M1747" t="s">
        <v>158</v>
      </c>
      <c r="N1747" t="s">
        <v>31</v>
      </c>
      <c r="O1747" t="s">
        <v>159</v>
      </c>
      <c r="P1747" t="s">
        <v>31</v>
      </c>
      <c r="Q1747" t="s">
        <v>160</v>
      </c>
      <c r="R1747" t="s">
        <v>161</v>
      </c>
      <c r="S1747" t="s">
        <v>45</v>
      </c>
      <c r="T1747" t="s">
        <v>162</v>
      </c>
      <c r="U1747" t="s">
        <v>38</v>
      </c>
      <c r="V1747">
        <v>0.123529411764706</v>
      </c>
      <c r="W1747">
        <v>2003</v>
      </c>
      <c r="X1747">
        <v>4</v>
      </c>
      <c r="Y1747">
        <v>2</v>
      </c>
    </row>
    <row r="1748" spans="1:25" x14ac:dyDescent="0.25">
      <c r="A1748">
        <v>10131</v>
      </c>
      <c r="B1748">
        <v>35</v>
      </c>
      <c r="C1748">
        <v>67.14</v>
      </c>
      <c r="D1748">
        <v>5</v>
      </c>
      <c r="E1748">
        <v>2349.9</v>
      </c>
      <c r="F1748" s="1">
        <v>37788</v>
      </c>
      <c r="G1748" t="s">
        <v>25</v>
      </c>
      <c r="H1748" t="s">
        <v>597</v>
      </c>
      <c r="I1748">
        <v>68</v>
      </c>
      <c r="J1748" t="s">
        <v>667</v>
      </c>
      <c r="K1748" t="s">
        <v>599</v>
      </c>
      <c r="L1748" t="s">
        <v>600</v>
      </c>
      <c r="M1748" t="s">
        <v>601</v>
      </c>
      <c r="N1748" t="s">
        <v>31</v>
      </c>
      <c r="O1748" t="s">
        <v>542</v>
      </c>
      <c r="P1748" t="s">
        <v>120</v>
      </c>
      <c r="Q1748" t="s">
        <v>602</v>
      </c>
      <c r="R1748" t="s">
        <v>35</v>
      </c>
      <c r="S1748" t="s">
        <v>36</v>
      </c>
      <c r="T1748" t="s">
        <v>603</v>
      </c>
      <c r="U1748" t="s">
        <v>38</v>
      </c>
      <c r="V1748">
        <v>1.26470588235294E-2</v>
      </c>
      <c r="W1748">
        <v>2003</v>
      </c>
      <c r="X1748">
        <v>6</v>
      </c>
      <c r="Y1748">
        <v>2</v>
      </c>
    </row>
    <row r="1749" spans="1:25" x14ac:dyDescent="0.25">
      <c r="A1749">
        <v>10143</v>
      </c>
      <c r="B1749">
        <v>27</v>
      </c>
      <c r="C1749">
        <v>60.97</v>
      </c>
      <c r="D1749">
        <v>8</v>
      </c>
      <c r="E1749">
        <v>1646.19</v>
      </c>
      <c r="F1749" s="1">
        <v>37843</v>
      </c>
      <c r="G1749" t="s">
        <v>25</v>
      </c>
      <c r="H1749" t="s">
        <v>597</v>
      </c>
      <c r="I1749">
        <v>68</v>
      </c>
      <c r="J1749" t="s">
        <v>667</v>
      </c>
      <c r="K1749" t="s">
        <v>355</v>
      </c>
      <c r="L1749" t="s">
        <v>356</v>
      </c>
      <c r="M1749" t="s">
        <v>357</v>
      </c>
      <c r="N1749" t="s">
        <v>31</v>
      </c>
      <c r="O1749" t="s">
        <v>175</v>
      </c>
      <c r="P1749" t="s">
        <v>133</v>
      </c>
      <c r="Q1749" t="s">
        <v>176</v>
      </c>
      <c r="R1749" t="s">
        <v>35</v>
      </c>
      <c r="S1749" t="s">
        <v>36</v>
      </c>
      <c r="T1749" t="s">
        <v>358</v>
      </c>
      <c r="U1749" t="s">
        <v>38</v>
      </c>
      <c r="V1749">
        <v>0.103382352941176</v>
      </c>
      <c r="W1749">
        <v>2003</v>
      </c>
      <c r="X1749">
        <v>8</v>
      </c>
      <c r="Y1749">
        <v>3</v>
      </c>
    </row>
    <row r="1750" spans="1:25" x14ac:dyDescent="0.25">
      <c r="A1750">
        <v>10155</v>
      </c>
      <c r="B1750">
        <v>23</v>
      </c>
      <c r="C1750">
        <v>72.62</v>
      </c>
      <c r="D1750">
        <v>6</v>
      </c>
      <c r="E1750">
        <v>1670.26</v>
      </c>
      <c r="F1750" s="1">
        <v>37900</v>
      </c>
      <c r="G1750" t="s">
        <v>25</v>
      </c>
      <c r="H1750" t="s">
        <v>597</v>
      </c>
      <c r="I1750">
        <v>68</v>
      </c>
      <c r="J1750" t="s">
        <v>667</v>
      </c>
      <c r="K1750" t="s">
        <v>136</v>
      </c>
      <c r="L1750" t="s">
        <v>137</v>
      </c>
      <c r="M1750" t="s">
        <v>138</v>
      </c>
      <c r="N1750" t="s">
        <v>31</v>
      </c>
      <c r="O1750" t="s">
        <v>139</v>
      </c>
      <c r="P1750" t="s">
        <v>31</v>
      </c>
      <c r="Q1750" t="s">
        <v>140</v>
      </c>
      <c r="R1750" t="s">
        <v>141</v>
      </c>
      <c r="S1750" t="s">
        <v>45</v>
      </c>
      <c r="T1750" t="s">
        <v>142</v>
      </c>
      <c r="U1750" t="s">
        <v>38</v>
      </c>
      <c r="V1750">
        <v>-6.7941176470588296E-2</v>
      </c>
      <c r="W1750">
        <v>2003</v>
      </c>
      <c r="X1750">
        <v>10</v>
      </c>
      <c r="Y1750">
        <v>4</v>
      </c>
    </row>
    <row r="1751" spans="1:25" x14ac:dyDescent="0.25">
      <c r="A1751">
        <v>10167</v>
      </c>
      <c r="B1751">
        <v>21</v>
      </c>
      <c r="C1751">
        <v>69.88</v>
      </c>
      <c r="D1751">
        <v>2</v>
      </c>
      <c r="E1751">
        <v>1467.48</v>
      </c>
      <c r="F1751" s="1">
        <v>37917</v>
      </c>
      <c r="G1751" t="s">
        <v>359</v>
      </c>
      <c r="H1751" t="s">
        <v>597</v>
      </c>
      <c r="I1751">
        <v>68</v>
      </c>
      <c r="J1751" t="s">
        <v>667</v>
      </c>
      <c r="K1751" t="s">
        <v>275</v>
      </c>
      <c r="L1751" t="s">
        <v>276</v>
      </c>
      <c r="M1751" t="s">
        <v>277</v>
      </c>
      <c r="N1751" t="s">
        <v>31</v>
      </c>
      <c r="O1751" t="s">
        <v>278</v>
      </c>
      <c r="P1751" t="s">
        <v>31</v>
      </c>
      <c r="Q1751" t="s">
        <v>279</v>
      </c>
      <c r="R1751" t="s">
        <v>200</v>
      </c>
      <c r="S1751" t="s">
        <v>45</v>
      </c>
      <c r="T1751" t="s">
        <v>280</v>
      </c>
      <c r="U1751" t="s">
        <v>38</v>
      </c>
      <c r="V1751">
        <v>-2.7647058823529299E-2</v>
      </c>
      <c r="W1751">
        <v>2003</v>
      </c>
      <c r="X1751">
        <v>10</v>
      </c>
      <c r="Y1751">
        <v>4</v>
      </c>
    </row>
    <row r="1752" spans="1:25" x14ac:dyDescent="0.25">
      <c r="A1752">
        <v>10178</v>
      </c>
      <c r="B1752">
        <v>34</v>
      </c>
      <c r="C1752">
        <v>80.84</v>
      </c>
      <c r="D1752">
        <v>5</v>
      </c>
      <c r="E1752">
        <v>2748.56</v>
      </c>
      <c r="F1752" s="1">
        <v>37933</v>
      </c>
      <c r="G1752" t="s">
        <v>25</v>
      </c>
      <c r="H1752" t="s">
        <v>597</v>
      </c>
      <c r="I1752">
        <v>68</v>
      </c>
      <c r="J1752" t="s">
        <v>667</v>
      </c>
      <c r="K1752" t="s">
        <v>360</v>
      </c>
      <c r="L1752" t="s">
        <v>361</v>
      </c>
      <c r="M1752" t="s">
        <v>362</v>
      </c>
      <c r="N1752" t="s">
        <v>31</v>
      </c>
      <c r="O1752" t="s">
        <v>363</v>
      </c>
      <c r="P1752" t="s">
        <v>31</v>
      </c>
      <c r="Q1752" t="s">
        <v>364</v>
      </c>
      <c r="R1752" t="s">
        <v>44</v>
      </c>
      <c r="S1752" t="s">
        <v>45</v>
      </c>
      <c r="T1752" t="s">
        <v>365</v>
      </c>
      <c r="U1752" t="s">
        <v>38</v>
      </c>
      <c r="V1752">
        <v>-0.188823529411765</v>
      </c>
      <c r="W1752">
        <v>2003</v>
      </c>
      <c r="X1752">
        <v>11</v>
      </c>
      <c r="Y1752">
        <v>4</v>
      </c>
    </row>
    <row r="1753" spans="1:25" x14ac:dyDescent="0.25">
      <c r="A1753">
        <v>10186</v>
      </c>
      <c r="B1753">
        <v>22</v>
      </c>
      <c r="C1753">
        <v>69.2</v>
      </c>
      <c r="D1753">
        <v>2</v>
      </c>
      <c r="E1753">
        <v>1522.4</v>
      </c>
      <c r="F1753" s="1">
        <v>37939</v>
      </c>
      <c r="G1753" t="s">
        <v>25</v>
      </c>
      <c r="H1753" t="s">
        <v>597</v>
      </c>
      <c r="I1753">
        <v>68</v>
      </c>
      <c r="J1753" t="s">
        <v>667</v>
      </c>
      <c r="K1753" t="s">
        <v>366</v>
      </c>
      <c r="L1753" t="s">
        <v>367</v>
      </c>
      <c r="M1753" t="s">
        <v>368</v>
      </c>
      <c r="N1753" t="s">
        <v>31</v>
      </c>
      <c r="O1753" t="s">
        <v>352</v>
      </c>
      <c r="P1753" t="s">
        <v>31</v>
      </c>
      <c r="Q1753" t="s">
        <v>369</v>
      </c>
      <c r="R1753" t="s">
        <v>183</v>
      </c>
      <c r="S1753" t="s">
        <v>45</v>
      </c>
      <c r="T1753" t="s">
        <v>370</v>
      </c>
      <c r="U1753" t="s">
        <v>38</v>
      </c>
      <c r="V1753">
        <v>-1.7647058823529502E-2</v>
      </c>
      <c r="W1753">
        <v>2003</v>
      </c>
      <c r="X1753">
        <v>11</v>
      </c>
      <c r="Y1753">
        <v>4</v>
      </c>
    </row>
    <row r="1754" spans="1:25" x14ac:dyDescent="0.25">
      <c r="A1754">
        <v>10198</v>
      </c>
      <c r="B1754">
        <v>48</v>
      </c>
      <c r="C1754">
        <v>67.819999999999993</v>
      </c>
      <c r="D1754">
        <v>5</v>
      </c>
      <c r="E1754">
        <v>3255.36</v>
      </c>
      <c r="F1754" s="1">
        <v>37952</v>
      </c>
      <c r="G1754" t="s">
        <v>25</v>
      </c>
      <c r="H1754" t="s">
        <v>597</v>
      </c>
      <c r="I1754">
        <v>68</v>
      </c>
      <c r="J1754" t="s">
        <v>667</v>
      </c>
      <c r="K1754" t="s">
        <v>450</v>
      </c>
      <c r="L1754" t="s">
        <v>451</v>
      </c>
      <c r="M1754" t="s">
        <v>452</v>
      </c>
      <c r="N1754" t="s">
        <v>31</v>
      </c>
      <c r="O1754" t="s">
        <v>453</v>
      </c>
      <c r="P1754" t="s">
        <v>31</v>
      </c>
      <c r="Q1754" t="s">
        <v>454</v>
      </c>
      <c r="R1754" t="s">
        <v>455</v>
      </c>
      <c r="S1754" t="s">
        <v>212</v>
      </c>
      <c r="T1754" t="s">
        <v>456</v>
      </c>
      <c r="U1754" t="s">
        <v>53</v>
      </c>
      <c r="V1754">
        <v>2.6470588235295101E-3</v>
      </c>
      <c r="W1754">
        <v>2003</v>
      </c>
      <c r="X1754">
        <v>11</v>
      </c>
      <c r="Y1754">
        <v>4</v>
      </c>
    </row>
    <row r="1755" spans="1:25" x14ac:dyDescent="0.25">
      <c r="A1755">
        <v>10209</v>
      </c>
      <c r="B1755">
        <v>43</v>
      </c>
      <c r="C1755">
        <v>82.21</v>
      </c>
      <c r="D1755">
        <v>1</v>
      </c>
      <c r="E1755">
        <v>3535.03</v>
      </c>
      <c r="F1755" s="1">
        <v>37995</v>
      </c>
      <c r="G1755" t="s">
        <v>25</v>
      </c>
      <c r="H1755" t="s">
        <v>597</v>
      </c>
      <c r="I1755">
        <v>68</v>
      </c>
      <c r="J1755" t="s">
        <v>667</v>
      </c>
      <c r="K1755" t="s">
        <v>377</v>
      </c>
      <c r="L1755" t="s">
        <v>378</v>
      </c>
      <c r="M1755" t="s">
        <v>379</v>
      </c>
      <c r="N1755" t="s">
        <v>31</v>
      </c>
      <c r="O1755" t="s">
        <v>380</v>
      </c>
      <c r="P1755" t="s">
        <v>58</v>
      </c>
      <c r="Q1755" t="s">
        <v>31</v>
      </c>
      <c r="R1755" t="s">
        <v>35</v>
      </c>
      <c r="S1755" t="s">
        <v>36</v>
      </c>
      <c r="T1755" t="s">
        <v>381</v>
      </c>
      <c r="U1755" t="s">
        <v>53</v>
      </c>
      <c r="V1755">
        <v>-0.20897058823529399</v>
      </c>
      <c r="W1755">
        <v>2004</v>
      </c>
      <c r="X1755">
        <v>1</v>
      </c>
      <c r="Y1755">
        <v>1</v>
      </c>
    </row>
    <row r="1756" spans="1:25" x14ac:dyDescent="0.25">
      <c r="A1756">
        <v>10222</v>
      </c>
      <c r="B1756">
        <v>32</v>
      </c>
      <c r="C1756">
        <v>81.53</v>
      </c>
      <c r="D1756">
        <v>5</v>
      </c>
      <c r="E1756">
        <v>2608.96</v>
      </c>
      <c r="F1756" s="1">
        <v>38036</v>
      </c>
      <c r="G1756" t="s">
        <v>25</v>
      </c>
      <c r="H1756" t="s">
        <v>597</v>
      </c>
      <c r="I1756">
        <v>68</v>
      </c>
      <c r="J1756" t="s">
        <v>667</v>
      </c>
      <c r="K1756" t="s">
        <v>382</v>
      </c>
      <c r="L1756" t="s">
        <v>383</v>
      </c>
      <c r="M1756" t="s">
        <v>384</v>
      </c>
      <c r="N1756" t="s">
        <v>31</v>
      </c>
      <c r="O1756" t="s">
        <v>385</v>
      </c>
      <c r="P1756" t="s">
        <v>58</v>
      </c>
      <c r="Q1756" t="s">
        <v>386</v>
      </c>
      <c r="R1756" t="s">
        <v>35</v>
      </c>
      <c r="S1756" t="s">
        <v>36</v>
      </c>
      <c r="T1756" t="s">
        <v>387</v>
      </c>
      <c r="U1756" t="s">
        <v>38</v>
      </c>
      <c r="V1756">
        <v>-0.19897058823529401</v>
      </c>
      <c r="W1756">
        <v>2004</v>
      </c>
      <c r="X1756">
        <v>2</v>
      </c>
      <c r="Y1756">
        <v>1</v>
      </c>
    </row>
    <row r="1757" spans="1:25" x14ac:dyDescent="0.25">
      <c r="A1757">
        <v>10249</v>
      </c>
      <c r="B1757">
        <v>20</v>
      </c>
      <c r="C1757">
        <v>67.819999999999993</v>
      </c>
      <c r="D1757">
        <v>1</v>
      </c>
      <c r="E1757">
        <v>1356.4</v>
      </c>
      <c r="F1757" s="1">
        <v>38115</v>
      </c>
      <c r="G1757" t="s">
        <v>25</v>
      </c>
      <c r="H1757" t="s">
        <v>597</v>
      </c>
      <c r="I1757">
        <v>68</v>
      </c>
      <c r="J1757" t="s">
        <v>667</v>
      </c>
      <c r="K1757" t="s">
        <v>251</v>
      </c>
      <c r="L1757" t="s">
        <v>252</v>
      </c>
      <c r="M1757" t="s">
        <v>253</v>
      </c>
      <c r="N1757" t="s">
        <v>31</v>
      </c>
      <c r="O1757" t="s">
        <v>132</v>
      </c>
      <c r="P1757" t="s">
        <v>133</v>
      </c>
      <c r="Q1757" t="s">
        <v>134</v>
      </c>
      <c r="R1757" t="s">
        <v>35</v>
      </c>
      <c r="S1757" t="s">
        <v>36</v>
      </c>
      <c r="T1757" t="s">
        <v>254</v>
      </c>
      <c r="U1757" t="s">
        <v>38</v>
      </c>
      <c r="V1757">
        <v>2.6470588235295101E-3</v>
      </c>
      <c r="W1757">
        <v>2004</v>
      </c>
      <c r="X1757">
        <v>5</v>
      </c>
      <c r="Y1757">
        <v>2</v>
      </c>
    </row>
    <row r="1758" spans="1:25" x14ac:dyDescent="0.25">
      <c r="A1758">
        <v>10262</v>
      </c>
      <c r="B1758">
        <v>24</v>
      </c>
      <c r="C1758">
        <v>67.14</v>
      </c>
      <c r="D1758">
        <v>10</v>
      </c>
      <c r="E1758">
        <v>1611.36</v>
      </c>
      <c r="F1758" s="1">
        <v>38162</v>
      </c>
      <c r="G1758" t="s">
        <v>359</v>
      </c>
      <c r="H1758" t="s">
        <v>597</v>
      </c>
      <c r="I1758">
        <v>68</v>
      </c>
      <c r="J1758" t="s">
        <v>667</v>
      </c>
      <c r="K1758" t="s">
        <v>186</v>
      </c>
      <c r="L1758" t="s">
        <v>187</v>
      </c>
      <c r="M1758" t="s">
        <v>188</v>
      </c>
      <c r="N1758" t="s">
        <v>31</v>
      </c>
      <c r="O1758" t="s">
        <v>189</v>
      </c>
      <c r="P1758" t="s">
        <v>31</v>
      </c>
      <c r="Q1758" t="s">
        <v>190</v>
      </c>
      <c r="R1758" t="s">
        <v>191</v>
      </c>
      <c r="S1758" t="s">
        <v>45</v>
      </c>
      <c r="T1758" t="s">
        <v>192</v>
      </c>
      <c r="U1758" t="s">
        <v>38</v>
      </c>
      <c r="V1758">
        <v>1.26470588235294E-2</v>
      </c>
      <c r="W1758">
        <v>2004</v>
      </c>
      <c r="X1758">
        <v>6</v>
      </c>
      <c r="Y1758">
        <v>2</v>
      </c>
    </row>
    <row r="1759" spans="1:25" x14ac:dyDescent="0.25">
      <c r="A1759">
        <v>10274</v>
      </c>
      <c r="B1759">
        <v>40</v>
      </c>
      <c r="C1759">
        <v>65.08</v>
      </c>
      <c r="D1759">
        <v>2</v>
      </c>
      <c r="E1759">
        <v>2603.1999999999998</v>
      </c>
      <c r="F1759" s="1">
        <v>38189</v>
      </c>
      <c r="G1759" t="s">
        <v>25</v>
      </c>
      <c r="H1759" t="s">
        <v>597</v>
      </c>
      <c r="I1759">
        <v>68</v>
      </c>
      <c r="J1759" t="s">
        <v>667</v>
      </c>
      <c r="K1759" t="s">
        <v>299</v>
      </c>
      <c r="L1759" t="s">
        <v>130</v>
      </c>
      <c r="M1759" t="s">
        <v>300</v>
      </c>
      <c r="N1759" t="s">
        <v>31</v>
      </c>
      <c r="O1759" t="s">
        <v>301</v>
      </c>
      <c r="P1759" t="s">
        <v>133</v>
      </c>
      <c r="Q1759" t="s">
        <v>302</v>
      </c>
      <c r="R1759" t="s">
        <v>35</v>
      </c>
      <c r="S1759" t="s">
        <v>36</v>
      </c>
      <c r="T1759" t="s">
        <v>303</v>
      </c>
      <c r="U1759" t="s">
        <v>38</v>
      </c>
      <c r="V1759">
        <v>4.2941176470588302E-2</v>
      </c>
      <c r="W1759">
        <v>2004</v>
      </c>
      <c r="X1759">
        <v>7</v>
      </c>
      <c r="Y1759">
        <v>3</v>
      </c>
    </row>
    <row r="1760" spans="1:25" x14ac:dyDescent="0.25">
      <c r="A1760">
        <v>10284</v>
      </c>
      <c r="B1760">
        <v>30</v>
      </c>
      <c r="C1760">
        <v>73.989999999999995</v>
      </c>
      <c r="D1760">
        <v>12</v>
      </c>
      <c r="E1760">
        <v>2219.6999999999998</v>
      </c>
      <c r="F1760" s="1">
        <v>38220</v>
      </c>
      <c r="G1760" t="s">
        <v>25</v>
      </c>
      <c r="H1760" t="s">
        <v>597</v>
      </c>
      <c r="I1760">
        <v>68</v>
      </c>
      <c r="J1760" t="s">
        <v>667</v>
      </c>
      <c r="K1760" t="s">
        <v>575</v>
      </c>
      <c r="L1760" t="s">
        <v>576</v>
      </c>
      <c r="M1760" t="s">
        <v>577</v>
      </c>
      <c r="N1760" t="s">
        <v>31</v>
      </c>
      <c r="O1760" t="s">
        <v>578</v>
      </c>
      <c r="P1760" t="s">
        <v>31</v>
      </c>
      <c r="Q1760" t="s">
        <v>579</v>
      </c>
      <c r="R1760" t="s">
        <v>83</v>
      </c>
      <c r="S1760" t="s">
        <v>45</v>
      </c>
      <c r="T1760" t="s">
        <v>580</v>
      </c>
      <c r="U1760" t="s">
        <v>38</v>
      </c>
      <c r="V1760">
        <v>-8.8088235294117606E-2</v>
      </c>
      <c r="W1760">
        <v>2004</v>
      </c>
      <c r="X1760">
        <v>8</v>
      </c>
      <c r="Y1760">
        <v>3</v>
      </c>
    </row>
    <row r="1761" spans="1:25" x14ac:dyDescent="0.25">
      <c r="A1761">
        <v>10296</v>
      </c>
      <c r="B1761">
        <v>21</v>
      </c>
      <c r="C1761">
        <v>71.25</v>
      </c>
      <c r="D1761">
        <v>8</v>
      </c>
      <c r="E1761">
        <v>1496.25</v>
      </c>
      <c r="F1761" s="1">
        <v>38245</v>
      </c>
      <c r="G1761" t="s">
        <v>25</v>
      </c>
      <c r="H1761" t="s">
        <v>597</v>
      </c>
      <c r="I1761">
        <v>68</v>
      </c>
      <c r="J1761" t="s">
        <v>667</v>
      </c>
      <c r="K1761" t="s">
        <v>604</v>
      </c>
      <c r="L1761" t="s">
        <v>605</v>
      </c>
      <c r="M1761" t="s">
        <v>606</v>
      </c>
      <c r="N1761" t="s">
        <v>31</v>
      </c>
      <c r="O1761" t="s">
        <v>607</v>
      </c>
      <c r="P1761" t="s">
        <v>31</v>
      </c>
      <c r="Q1761" t="s">
        <v>608</v>
      </c>
      <c r="R1761" t="s">
        <v>468</v>
      </c>
      <c r="S1761" t="s">
        <v>45</v>
      </c>
      <c r="T1761" t="s">
        <v>609</v>
      </c>
      <c r="U1761" t="s">
        <v>38</v>
      </c>
      <c r="V1761">
        <v>-4.7794117647058799E-2</v>
      </c>
      <c r="W1761">
        <v>2004</v>
      </c>
      <c r="X1761">
        <v>9</v>
      </c>
      <c r="Y1761">
        <v>3</v>
      </c>
    </row>
    <row r="1762" spans="1:25" x14ac:dyDescent="0.25">
      <c r="A1762">
        <v>10307</v>
      </c>
      <c r="B1762">
        <v>25</v>
      </c>
      <c r="C1762">
        <v>75.36</v>
      </c>
      <c r="D1762">
        <v>2</v>
      </c>
      <c r="E1762">
        <v>1884</v>
      </c>
      <c r="F1762" s="1">
        <v>38274</v>
      </c>
      <c r="G1762" t="s">
        <v>25</v>
      </c>
      <c r="H1762" t="s">
        <v>597</v>
      </c>
      <c r="I1762">
        <v>68</v>
      </c>
      <c r="J1762" t="s">
        <v>667</v>
      </c>
      <c r="K1762" t="s">
        <v>226</v>
      </c>
      <c r="L1762" t="s">
        <v>227</v>
      </c>
      <c r="M1762" t="s">
        <v>228</v>
      </c>
      <c r="N1762" t="s">
        <v>31</v>
      </c>
      <c r="O1762" t="s">
        <v>229</v>
      </c>
      <c r="P1762" t="s">
        <v>153</v>
      </c>
      <c r="Q1762" t="s">
        <v>230</v>
      </c>
      <c r="R1762" t="s">
        <v>35</v>
      </c>
      <c r="S1762" t="s">
        <v>36</v>
      </c>
      <c r="T1762" t="s">
        <v>231</v>
      </c>
      <c r="U1762" t="s">
        <v>38</v>
      </c>
      <c r="V1762">
        <v>-0.108235294117647</v>
      </c>
      <c r="W1762">
        <v>2004</v>
      </c>
      <c r="X1762">
        <v>10</v>
      </c>
      <c r="Y1762">
        <v>4</v>
      </c>
    </row>
    <row r="1763" spans="1:25" x14ac:dyDescent="0.25">
      <c r="A1763">
        <v>10316</v>
      </c>
      <c r="B1763">
        <v>34</v>
      </c>
      <c r="C1763">
        <v>63.71</v>
      </c>
      <c r="D1763">
        <v>10</v>
      </c>
      <c r="E1763">
        <v>2166.14</v>
      </c>
      <c r="F1763" s="1">
        <v>38292</v>
      </c>
      <c r="G1763" t="s">
        <v>25</v>
      </c>
      <c r="H1763" t="s">
        <v>597</v>
      </c>
      <c r="I1763">
        <v>68</v>
      </c>
      <c r="J1763" t="s">
        <v>667</v>
      </c>
      <c r="K1763" t="s">
        <v>407</v>
      </c>
      <c r="L1763" t="s">
        <v>408</v>
      </c>
      <c r="M1763" t="s">
        <v>409</v>
      </c>
      <c r="N1763" t="s">
        <v>31</v>
      </c>
      <c r="O1763" t="s">
        <v>410</v>
      </c>
      <c r="P1763" t="s">
        <v>411</v>
      </c>
      <c r="Q1763" t="s">
        <v>412</v>
      </c>
      <c r="R1763" t="s">
        <v>183</v>
      </c>
      <c r="S1763" t="s">
        <v>45</v>
      </c>
      <c r="T1763" t="s">
        <v>413</v>
      </c>
      <c r="U1763" t="s">
        <v>38</v>
      </c>
      <c r="V1763">
        <v>6.3088235294117598E-2</v>
      </c>
      <c r="W1763">
        <v>2004</v>
      </c>
      <c r="X1763">
        <v>11</v>
      </c>
      <c r="Y1763">
        <v>4</v>
      </c>
    </row>
    <row r="1764" spans="1:25" x14ac:dyDescent="0.25">
      <c r="A1764">
        <v>10328</v>
      </c>
      <c r="B1764">
        <v>48</v>
      </c>
      <c r="C1764">
        <v>58.92</v>
      </c>
      <c r="D1764">
        <v>1</v>
      </c>
      <c r="E1764">
        <v>2828.16</v>
      </c>
      <c r="F1764" s="1">
        <v>38303</v>
      </c>
      <c r="G1764" t="s">
        <v>25</v>
      </c>
      <c r="H1764" t="s">
        <v>597</v>
      </c>
      <c r="I1764">
        <v>68</v>
      </c>
      <c r="J1764" t="s">
        <v>667</v>
      </c>
      <c r="K1764" t="s">
        <v>583</v>
      </c>
      <c r="L1764" t="s">
        <v>584</v>
      </c>
      <c r="M1764" t="s">
        <v>585</v>
      </c>
      <c r="N1764" t="s">
        <v>31</v>
      </c>
      <c r="O1764" t="s">
        <v>586</v>
      </c>
      <c r="P1764" t="s">
        <v>31</v>
      </c>
      <c r="Q1764" t="s">
        <v>587</v>
      </c>
      <c r="R1764" t="s">
        <v>273</v>
      </c>
      <c r="S1764" t="s">
        <v>45</v>
      </c>
      <c r="T1764" t="s">
        <v>588</v>
      </c>
      <c r="U1764" t="s">
        <v>38</v>
      </c>
      <c r="V1764">
        <v>0.13352941176470601</v>
      </c>
      <c r="W1764">
        <v>2004</v>
      </c>
      <c r="X1764">
        <v>11</v>
      </c>
      <c r="Y1764">
        <v>4</v>
      </c>
    </row>
    <row r="1765" spans="1:25" x14ac:dyDescent="0.25">
      <c r="A1765">
        <v>10339</v>
      </c>
      <c r="B1765">
        <v>55</v>
      </c>
      <c r="C1765">
        <v>100</v>
      </c>
      <c r="D1765">
        <v>12</v>
      </c>
      <c r="E1765">
        <v>6214.45</v>
      </c>
      <c r="F1765" s="1">
        <v>38314</v>
      </c>
      <c r="G1765" t="s">
        <v>25</v>
      </c>
      <c r="H1765" t="s">
        <v>597</v>
      </c>
      <c r="I1765">
        <v>68</v>
      </c>
      <c r="J1765" t="s">
        <v>667</v>
      </c>
      <c r="K1765" t="s">
        <v>261</v>
      </c>
      <c r="L1765" t="s">
        <v>262</v>
      </c>
      <c r="M1765" t="s">
        <v>263</v>
      </c>
      <c r="N1765" t="s">
        <v>31</v>
      </c>
      <c r="O1765" t="s">
        <v>264</v>
      </c>
      <c r="P1765" t="s">
        <v>265</v>
      </c>
      <c r="Q1765" t="s">
        <v>266</v>
      </c>
      <c r="R1765" t="s">
        <v>212</v>
      </c>
      <c r="S1765" t="s">
        <v>212</v>
      </c>
      <c r="T1765" t="s">
        <v>267</v>
      </c>
      <c r="U1765" t="s">
        <v>53</v>
      </c>
      <c r="V1765">
        <v>-0.47058823529411797</v>
      </c>
      <c r="W1765">
        <v>2004</v>
      </c>
      <c r="X1765">
        <v>11</v>
      </c>
      <c r="Y1765">
        <v>4</v>
      </c>
    </row>
    <row r="1766" spans="1:25" x14ac:dyDescent="0.25">
      <c r="A1766">
        <v>10351</v>
      </c>
      <c r="B1766">
        <v>25</v>
      </c>
      <c r="C1766">
        <v>74.680000000000007</v>
      </c>
      <c r="D1766">
        <v>5</v>
      </c>
      <c r="E1766">
        <v>1867</v>
      </c>
      <c r="F1766" s="1">
        <v>38324</v>
      </c>
      <c r="G1766" t="s">
        <v>25</v>
      </c>
      <c r="H1766" t="s">
        <v>597</v>
      </c>
      <c r="I1766">
        <v>68</v>
      </c>
      <c r="J1766" t="s">
        <v>667</v>
      </c>
      <c r="K1766" t="s">
        <v>349</v>
      </c>
      <c r="L1766" t="s">
        <v>350</v>
      </c>
      <c r="M1766" t="s">
        <v>351</v>
      </c>
      <c r="N1766" t="s">
        <v>31</v>
      </c>
      <c r="O1766" t="s">
        <v>352</v>
      </c>
      <c r="P1766" t="s">
        <v>31</v>
      </c>
      <c r="Q1766" t="s">
        <v>353</v>
      </c>
      <c r="R1766" t="s">
        <v>183</v>
      </c>
      <c r="S1766" t="s">
        <v>45</v>
      </c>
      <c r="T1766" t="s">
        <v>354</v>
      </c>
      <c r="U1766" t="s">
        <v>38</v>
      </c>
      <c r="V1766">
        <v>-9.8235294117647198E-2</v>
      </c>
      <c r="W1766">
        <v>2004</v>
      </c>
      <c r="X1766">
        <v>12</v>
      </c>
      <c r="Y1766">
        <v>4</v>
      </c>
    </row>
    <row r="1767" spans="1:25" x14ac:dyDescent="0.25">
      <c r="A1767">
        <v>10373</v>
      </c>
      <c r="B1767">
        <v>38</v>
      </c>
      <c r="C1767">
        <v>70.44</v>
      </c>
      <c r="D1767">
        <v>7</v>
      </c>
      <c r="E1767">
        <v>2676.72</v>
      </c>
      <c r="F1767" s="1">
        <v>38383</v>
      </c>
      <c r="G1767" t="s">
        <v>25</v>
      </c>
      <c r="H1767" t="s">
        <v>597</v>
      </c>
      <c r="I1767">
        <v>68</v>
      </c>
      <c r="J1767" t="s">
        <v>667</v>
      </c>
      <c r="K1767" t="s">
        <v>414</v>
      </c>
      <c r="L1767" t="s">
        <v>415</v>
      </c>
      <c r="M1767" t="s">
        <v>416</v>
      </c>
      <c r="N1767" t="s">
        <v>31</v>
      </c>
      <c r="O1767" t="s">
        <v>417</v>
      </c>
      <c r="P1767" t="s">
        <v>31</v>
      </c>
      <c r="Q1767" t="s">
        <v>418</v>
      </c>
      <c r="R1767" t="s">
        <v>141</v>
      </c>
      <c r="S1767" t="s">
        <v>45</v>
      </c>
      <c r="T1767" t="s">
        <v>419</v>
      </c>
      <c r="U1767" t="s">
        <v>38</v>
      </c>
      <c r="V1767">
        <v>-3.58823529411764E-2</v>
      </c>
      <c r="W1767">
        <v>2005</v>
      </c>
      <c r="X1767">
        <v>1</v>
      </c>
      <c r="Y1767">
        <v>1</v>
      </c>
    </row>
    <row r="1768" spans="1:25" x14ac:dyDescent="0.25">
      <c r="A1768">
        <v>10386</v>
      </c>
      <c r="B1768">
        <v>39</v>
      </c>
      <c r="C1768">
        <v>55.96</v>
      </c>
      <c r="D1768">
        <v>1</v>
      </c>
      <c r="E1768">
        <v>2182.44</v>
      </c>
      <c r="F1768" s="1">
        <v>38412</v>
      </c>
      <c r="G1768" t="s">
        <v>432</v>
      </c>
      <c r="H1768" t="s">
        <v>597</v>
      </c>
      <c r="I1768">
        <v>68</v>
      </c>
      <c r="J1768" t="s">
        <v>667</v>
      </c>
      <c r="K1768" t="s">
        <v>186</v>
      </c>
      <c r="L1768" t="s">
        <v>187</v>
      </c>
      <c r="M1768" t="s">
        <v>188</v>
      </c>
      <c r="N1768" t="s">
        <v>31</v>
      </c>
      <c r="O1768" t="s">
        <v>189</v>
      </c>
      <c r="P1768" t="s">
        <v>31</v>
      </c>
      <c r="Q1768" t="s">
        <v>190</v>
      </c>
      <c r="R1768" t="s">
        <v>191</v>
      </c>
      <c r="S1768" t="s">
        <v>45</v>
      </c>
      <c r="T1768" t="s">
        <v>192</v>
      </c>
      <c r="U1768" t="s">
        <v>38</v>
      </c>
      <c r="V1768">
        <v>0.17705882352941199</v>
      </c>
      <c r="W1768">
        <v>2005</v>
      </c>
      <c r="X1768">
        <v>3</v>
      </c>
      <c r="Y1768">
        <v>1</v>
      </c>
    </row>
    <row r="1769" spans="1:25" x14ac:dyDescent="0.25">
      <c r="A1769">
        <v>10398</v>
      </c>
      <c r="B1769">
        <v>28</v>
      </c>
      <c r="C1769">
        <v>57.55</v>
      </c>
      <c r="D1769">
        <v>3</v>
      </c>
      <c r="E1769">
        <v>1611.4</v>
      </c>
      <c r="F1769" s="1">
        <v>38441</v>
      </c>
      <c r="G1769" t="s">
        <v>25</v>
      </c>
      <c r="H1769" t="s">
        <v>597</v>
      </c>
      <c r="I1769">
        <v>68</v>
      </c>
      <c r="J1769" t="s">
        <v>667</v>
      </c>
      <c r="K1769" t="s">
        <v>39</v>
      </c>
      <c r="L1769" t="s">
        <v>40</v>
      </c>
      <c r="M1769" t="s">
        <v>41</v>
      </c>
      <c r="N1769" t="s">
        <v>31</v>
      </c>
      <c r="O1769" t="s">
        <v>42</v>
      </c>
      <c r="P1769" t="s">
        <v>31</v>
      </c>
      <c r="Q1769" t="s">
        <v>43</v>
      </c>
      <c r="R1769" t="s">
        <v>44</v>
      </c>
      <c r="S1769" t="s">
        <v>45</v>
      </c>
      <c r="T1769" t="s">
        <v>46</v>
      </c>
      <c r="U1769" t="s">
        <v>38</v>
      </c>
      <c r="V1769">
        <v>0.153676470588235</v>
      </c>
      <c r="W1769">
        <v>2005</v>
      </c>
      <c r="X1769">
        <v>3</v>
      </c>
      <c r="Y1769">
        <v>1</v>
      </c>
    </row>
    <row r="1770" spans="1:25" x14ac:dyDescent="0.25">
      <c r="A1770">
        <v>10400</v>
      </c>
      <c r="B1770">
        <v>24</v>
      </c>
      <c r="C1770">
        <v>61.66</v>
      </c>
      <c r="D1770">
        <v>2</v>
      </c>
      <c r="E1770">
        <v>1479.84</v>
      </c>
      <c r="F1770" s="1">
        <v>38443</v>
      </c>
      <c r="G1770" t="s">
        <v>25</v>
      </c>
      <c r="H1770" t="s">
        <v>597</v>
      </c>
      <c r="I1770">
        <v>68</v>
      </c>
      <c r="J1770" t="s">
        <v>667</v>
      </c>
      <c r="K1770" t="s">
        <v>420</v>
      </c>
      <c r="L1770" t="s">
        <v>421</v>
      </c>
      <c r="M1770" t="s">
        <v>422</v>
      </c>
      <c r="N1770" t="s">
        <v>31</v>
      </c>
      <c r="O1770" t="s">
        <v>423</v>
      </c>
      <c r="P1770" t="s">
        <v>58</v>
      </c>
      <c r="Q1770" t="s">
        <v>70</v>
      </c>
      <c r="R1770" t="s">
        <v>35</v>
      </c>
      <c r="S1770" t="s">
        <v>36</v>
      </c>
      <c r="T1770" t="s">
        <v>424</v>
      </c>
      <c r="U1770" t="s">
        <v>38</v>
      </c>
      <c r="V1770">
        <v>9.3235294117647097E-2</v>
      </c>
      <c r="W1770">
        <v>2005</v>
      </c>
      <c r="X1770">
        <v>4</v>
      </c>
      <c r="Y1770">
        <v>2</v>
      </c>
    </row>
    <row r="1771" spans="1:25" x14ac:dyDescent="0.25">
      <c r="A1771">
        <v>10415</v>
      </c>
      <c r="B1771">
        <v>21</v>
      </c>
      <c r="C1771">
        <v>67.819999999999993</v>
      </c>
      <c r="D1771">
        <v>1</v>
      </c>
      <c r="E1771">
        <v>1424.22</v>
      </c>
      <c r="F1771" s="1">
        <v>38481</v>
      </c>
      <c r="G1771" t="s">
        <v>185</v>
      </c>
      <c r="H1771" t="s">
        <v>597</v>
      </c>
      <c r="I1771">
        <v>68</v>
      </c>
      <c r="J1771" t="s">
        <v>667</v>
      </c>
      <c r="K1771" t="s">
        <v>589</v>
      </c>
      <c r="L1771" t="s">
        <v>590</v>
      </c>
      <c r="M1771" t="s">
        <v>591</v>
      </c>
      <c r="N1771" t="s">
        <v>31</v>
      </c>
      <c r="O1771" t="s">
        <v>592</v>
      </c>
      <c r="P1771" t="s">
        <v>99</v>
      </c>
      <c r="Q1771" t="s">
        <v>593</v>
      </c>
      <c r="R1771" t="s">
        <v>101</v>
      </c>
      <c r="S1771" t="s">
        <v>102</v>
      </c>
      <c r="T1771" t="s">
        <v>594</v>
      </c>
      <c r="U1771" t="s">
        <v>38</v>
      </c>
      <c r="V1771">
        <v>2.6470588235295101E-3</v>
      </c>
      <c r="W1771">
        <v>2005</v>
      </c>
      <c r="X1771">
        <v>5</v>
      </c>
      <c r="Y1771">
        <v>2</v>
      </c>
    </row>
    <row r="1772" spans="1:25" x14ac:dyDescent="0.25">
      <c r="A1772">
        <v>10110</v>
      </c>
      <c r="B1772">
        <v>46</v>
      </c>
      <c r="C1772">
        <v>100</v>
      </c>
      <c r="D1772">
        <v>10</v>
      </c>
      <c r="E1772">
        <v>5942.28</v>
      </c>
      <c r="F1772" s="1">
        <v>37698</v>
      </c>
      <c r="G1772" t="s">
        <v>25</v>
      </c>
      <c r="H1772" t="s">
        <v>193</v>
      </c>
      <c r="I1772">
        <v>117</v>
      </c>
      <c r="J1772" t="s">
        <v>668</v>
      </c>
      <c r="K1772" t="s">
        <v>517</v>
      </c>
      <c r="L1772" t="s">
        <v>518</v>
      </c>
      <c r="M1772" t="s">
        <v>519</v>
      </c>
      <c r="N1772" t="s">
        <v>31</v>
      </c>
      <c r="O1772" t="s">
        <v>520</v>
      </c>
      <c r="P1772" t="s">
        <v>31</v>
      </c>
      <c r="Q1772" t="s">
        <v>521</v>
      </c>
      <c r="R1772" t="s">
        <v>183</v>
      </c>
      <c r="S1772" t="s">
        <v>45</v>
      </c>
      <c r="T1772" t="s">
        <v>522</v>
      </c>
      <c r="U1772" t="s">
        <v>53</v>
      </c>
      <c r="V1772">
        <v>0.145299145299145</v>
      </c>
      <c r="W1772">
        <v>2003</v>
      </c>
      <c r="X1772">
        <v>3</v>
      </c>
      <c r="Y1772">
        <v>1</v>
      </c>
    </row>
    <row r="1773" spans="1:25" x14ac:dyDescent="0.25">
      <c r="A1773">
        <v>10124</v>
      </c>
      <c r="B1773">
        <v>25</v>
      </c>
      <c r="C1773">
        <v>93.95</v>
      </c>
      <c r="D1773">
        <v>9</v>
      </c>
      <c r="E1773">
        <v>2348.75</v>
      </c>
      <c r="F1773" s="1">
        <v>37762</v>
      </c>
      <c r="G1773" t="s">
        <v>25</v>
      </c>
      <c r="H1773" t="s">
        <v>193</v>
      </c>
      <c r="I1773">
        <v>117</v>
      </c>
      <c r="J1773" t="s">
        <v>668</v>
      </c>
      <c r="K1773" t="s">
        <v>568</v>
      </c>
      <c r="L1773" t="s">
        <v>569</v>
      </c>
      <c r="M1773" t="s">
        <v>570</v>
      </c>
      <c r="N1773" t="s">
        <v>31</v>
      </c>
      <c r="O1773" t="s">
        <v>571</v>
      </c>
      <c r="P1773" t="s">
        <v>572</v>
      </c>
      <c r="Q1773" t="s">
        <v>573</v>
      </c>
      <c r="R1773" t="s">
        <v>35</v>
      </c>
      <c r="S1773" t="s">
        <v>36</v>
      </c>
      <c r="T1773" t="s">
        <v>574</v>
      </c>
      <c r="U1773" t="s">
        <v>38</v>
      </c>
      <c r="V1773">
        <v>0.197008547008547</v>
      </c>
      <c r="W1773">
        <v>2003</v>
      </c>
      <c r="X1773">
        <v>5</v>
      </c>
      <c r="Y1773">
        <v>2</v>
      </c>
    </row>
    <row r="1774" spans="1:25" x14ac:dyDescent="0.25">
      <c r="A1774">
        <v>10148</v>
      </c>
      <c r="B1774">
        <v>34</v>
      </c>
      <c r="C1774">
        <v>100</v>
      </c>
      <c r="D1774">
        <v>3</v>
      </c>
      <c r="E1774">
        <v>4392.12</v>
      </c>
      <c r="F1774" s="1">
        <v>37875</v>
      </c>
      <c r="G1774" t="s">
        <v>25</v>
      </c>
      <c r="H1774" t="s">
        <v>193</v>
      </c>
      <c r="I1774">
        <v>117</v>
      </c>
      <c r="J1774" t="s">
        <v>668</v>
      </c>
      <c r="K1774" t="s">
        <v>304</v>
      </c>
      <c r="L1774" t="s">
        <v>305</v>
      </c>
      <c r="M1774" t="s">
        <v>306</v>
      </c>
      <c r="N1774" t="s">
        <v>307</v>
      </c>
      <c r="O1774" t="s">
        <v>308</v>
      </c>
      <c r="P1774" t="s">
        <v>169</v>
      </c>
      <c r="Q1774" t="s">
        <v>309</v>
      </c>
      <c r="R1774" t="s">
        <v>101</v>
      </c>
      <c r="S1774" t="s">
        <v>102</v>
      </c>
      <c r="T1774" t="s">
        <v>310</v>
      </c>
      <c r="U1774" t="s">
        <v>53</v>
      </c>
      <c r="V1774">
        <v>0.145299145299145</v>
      </c>
      <c r="W1774">
        <v>2003</v>
      </c>
      <c r="X1774">
        <v>9</v>
      </c>
      <c r="Y1774">
        <v>3</v>
      </c>
    </row>
    <row r="1775" spans="1:25" x14ac:dyDescent="0.25">
      <c r="A1775">
        <v>10161</v>
      </c>
      <c r="B1775">
        <v>25</v>
      </c>
      <c r="C1775">
        <v>100</v>
      </c>
      <c r="D1775">
        <v>2</v>
      </c>
      <c r="E1775">
        <v>2759.75</v>
      </c>
      <c r="F1775" s="1">
        <v>37911</v>
      </c>
      <c r="G1775" t="s">
        <v>25</v>
      </c>
      <c r="H1775" t="s">
        <v>193</v>
      </c>
      <c r="I1775">
        <v>117</v>
      </c>
      <c r="J1775" t="s">
        <v>668</v>
      </c>
      <c r="K1775" t="s">
        <v>523</v>
      </c>
      <c r="L1775" t="s">
        <v>524</v>
      </c>
      <c r="M1775" t="s">
        <v>525</v>
      </c>
      <c r="N1775" t="s">
        <v>31</v>
      </c>
      <c r="O1775" t="s">
        <v>526</v>
      </c>
      <c r="P1775" t="s">
        <v>31</v>
      </c>
      <c r="Q1775" t="s">
        <v>527</v>
      </c>
      <c r="R1775" t="s">
        <v>347</v>
      </c>
      <c r="S1775" t="s">
        <v>45</v>
      </c>
      <c r="T1775" t="s">
        <v>528</v>
      </c>
      <c r="U1775" t="s">
        <v>38</v>
      </c>
      <c r="V1775">
        <v>0.145299145299145</v>
      </c>
      <c r="W1775">
        <v>2003</v>
      </c>
      <c r="X1775">
        <v>10</v>
      </c>
      <c r="Y1775">
        <v>4</v>
      </c>
    </row>
    <row r="1776" spans="1:25" x14ac:dyDescent="0.25">
      <c r="A1776">
        <v>10173</v>
      </c>
      <c r="B1776">
        <v>23</v>
      </c>
      <c r="C1776">
        <v>100</v>
      </c>
      <c r="D1776">
        <v>16</v>
      </c>
      <c r="E1776">
        <v>2728.03</v>
      </c>
      <c r="F1776" s="1">
        <v>37930</v>
      </c>
      <c r="G1776" t="s">
        <v>25</v>
      </c>
      <c r="H1776" t="s">
        <v>193</v>
      </c>
      <c r="I1776">
        <v>117</v>
      </c>
      <c r="J1776" t="s">
        <v>668</v>
      </c>
      <c r="K1776" t="s">
        <v>583</v>
      </c>
      <c r="L1776" t="s">
        <v>584</v>
      </c>
      <c r="M1776" t="s">
        <v>585</v>
      </c>
      <c r="N1776" t="s">
        <v>31</v>
      </c>
      <c r="O1776" t="s">
        <v>586</v>
      </c>
      <c r="P1776" t="s">
        <v>31</v>
      </c>
      <c r="Q1776" t="s">
        <v>587</v>
      </c>
      <c r="R1776" t="s">
        <v>273</v>
      </c>
      <c r="S1776" t="s">
        <v>45</v>
      </c>
      <c r="T1776" t="s">
        <v>588</v>
      </c>
      <c r="U1776" t="s">
        <v>38</v>
      </c>
      <c r="V1776">
        <v>0.145299145299145</v>
      </c>
      <c r="W1776">
        <v>2003</v>
      </c>
      <c r="X1776">
        <v>11</v>
      </c>
      <c r="Y1776">
        <v>4</v>
      </c>
    </row>
    <row r="1777" spans="1:25" x14ac:dyDescent="0.25">
      <c r="A1777">
        <v>10182</v>
      </c>
      <c r="B1777">
        <v>20</v>
      </c>
      <c r="C1777">
        <v>100</v>
      </c>
      <c r="D1777">
        <v>13</v>
      </c>
      <c r="E1777">
        <v>2395.8000000000002</v>
      </c>
      <c r="F1777" s="1">
        <v>37937</v>
      </c>
      <c r="G1777" t="s">
        <v>25</v>
      </c>
      <c r="H1777" t="s">
        <v>193</v>
      </c>
      <c r="I1777">
        <v>117</v>
      </c>
      <c r="J1777" t="s">
        <v>668</v>
      </c>
      <c r="K1777" t="s">
        <v>287</v>
      </c>
      <c r="L1777" t="s">
        <v>288</v>
      </c>
      <c r="M1777" t="s">
        <v>289</v>
      </c>
      <c r="N1777" t="s">
        <v>31</v>
      </c>
      <c r="O1777" t="s">
        <v>290</v>
      </c>
      <c r="P1777" t="s">
        <v>58</v>
      </c>
      <c r="Q1777" t="s">
        <v>121</v>
      </c>
      <c r="R1777" t="s">
        <v>35</v>
      </c>
      <c r="S1777" t="s">
        <v>36</v>
      </c>
      <c r="T1777" t="s">
        <v>291</v>
      </c>
      <c r="U1777" t="s">
        <v>38</v>
      </c>
      <c r="V1777">
        <v>0.145299145299145</v>
      </c>
      <c r="W1777">
        <v>2003</v>
      </c>
      <c r="X1777">
        <v>11</v>
      </c>
      <c r="Y1777">
        <v>4</v>
      </c>
    </row>
    <row r="1778" spans="1:25" x14ac:dyDescent="0.25">
      <c r="A1778">
        <v>10192</v>
      </c>
      <c r="B1778">
        <v>23</v>
      </c>
      <c r="C1778">
        <v>100</v>
      </c>
      <c r="D1778">
        <v>1</v>
      </c>
      <c r="E1778">
        <v>3052.33</v>
      </c>
      <c r="F1778" s="1">
        <v>37945</v>
      </c>
      <c r="G1778" t="s">
        <v>25</v>
      </c>
      <c r="H1778" t="s">
        <v>193</v>
      </c>
      <c r="I1778">
        <v>117</v>
      </c>
      <c r="J1778" t="s">
        <v>668</v>
      </c>
      <c r="K1778" t="s">
        <v>292</v>
      </c>
      <c r="L1778" t="s">
        <v>293</v>
      </c>
      <c r="M1778" t="s">
        <v>294</v>
      </c>
      <c r="N1778" t="s">
        <v>31</v>
      </c>
      <c r="O1778" t="s">
        <v>295</v>
      </c>
      <c r="P1778" t="s">
        <v>296</v>
      </c>
      <c r="Q1778" t="s">
        <v>297</v>
      </c>
      <c r="R1778" t="s">
        <v>35</v>
      </c>
      <c r="S1778" t="s">
        <v>36</v>
      </c>
      <c r="T1778" t="s">
        <v>298</v>
      </c>
      <c r="U1778" t="s">
        <v>53</v>
      </c>
      <c r="V1778">
        <v>0.145299145299145</v>
      </c>
      <c r="W1778">
        <v>2003</v>
      </c>
      <c r="X1778">
        <v>11</v>
      </c>
      <c r="Y1778">
        <v>4</v>
      </c>
    </row>
    <row r="1779" spans="1:25" x14ac:dyDescent="0.25">
      <c r="A1779">
        <v>10204</v>
      </c>
      <c r="B1779">
        <v>42</v>
      </c>
      <c r="C1779">
        <v>100</v>
      </c>
      <c r="D1779">
        <v>7</v>
      </c>
      <c r="E1779">
        <v>4242</v>
      </c>
      <c r="F1779" s="1">
        <v>37957</v>
      </c>
      <c r="G1779" t="s">
        <v>25</v>
      </c>
      <c r="H1779" t="s">
        <v>193</v>
      </c>
      <c r="I1779">
        <v>117</v>
      </c>
      <c r="J1779" t="s">
        <v>668</v>
      </c>
      <c r="K1779" t="s">
        <v>500</v>
      </c>
      <c r="L1779" t="s">
        <v>501</v>
      </c>
      <c r="M1779" t="s">
        <v>502</v>
      </c>
      <c r="N1779" t="s">
        <v>503</v>
      </c>
      <c r="O1779" t="s">
        <v>32</v>
      </c>
      <c r="P1779" t="s">
        <v>33</v>
      </c>
      <c r="Q1779" t="s">
        <v>34</v>
      </c>
      <c r="R1779" t="s">
        <v>35</v>
      </c>
      <c r="S1779" t="s">
        <v>36</v>
      </c>
      <c r="T1779" t="s">
        <v>504</v>
      </c>
      <c r="U1779" t="s">
        <v>53</v>
      </c>
      <c r="V1779">
        <v>0.145299145299145</v>
      </c>
      <c r="W1779">
        <v>2003</v>
      </c>
      <c r="X1779">
        <v>12</v>
      </c>
      <c r="Y1779">
        <v>4</v>
      </c>
    </row>
    <row r="1780" spans="1:25" x14ac:dyDescent="0.25">
      <c r="A1780">
        <v>10213</v>
      </c>
      <c r="B1780">
        <v>27</v>
      </c>
      <c r="C1780">
        <v>100</v>
      </c>
      <c r="D1780">
        <v>3</v>
      </c>
      <c r="E1780">
        <v>2790.45</v>
      </c>
      <c r="F1780" s="1">
        <v>38008</v>
      </c>
      <c r="G1780" t="s">
        <v>25</v>
      </c>
      <c r="H1780" t="s">
        <v>193</v>
      </c>
      <c r="I1780">
        <v>117</v>
      </c>
      <c r="J1780" t="s">
        <v>668</v>
      </c>
      <c r="K1780" t="s">
        <v>366</v>
      </c>
      <c r="L1780" t="s">
        <v>367</v>
      </c>
      <c r="M1780" t="s">
        <v>368</v>
      </c>
      <c r="N1780" t="s">
        <v>31</v>
      </c>
      <c r="O1780" t="s">
        <v>352</v>
      </c>
      <c r="P1780" t="s">
        <v>31</v>
      </c>
      <c r="Q1780" t="s">
        <v>369</v>
      </c>
      <c r="R1780" t="s">
        <v>183</v>
      </c>
      <c r="S1780" t="s">
        <v>45</v>
      </c>
      <c r="T1780" t="s">
        <v>370</v>
      </c>
      <c r="U1780" t="s">
        <v>38</v>
      </c>
      <c r="V1780">
        <v>0.145299145299145</v>
      </c>
      <c r="W1780">
        <v>2004</v>
      </c>
      <c r="X1780">
        <v>1</v>
      </c>
      <c r="Y1780">
        <v>1</v>
      </c>
    </row>
    <row r="1781" spans="1:25" x14ac:dyDescent="0.25">
      <c r="A1781">
        <v>10227</v>
      </c>
      <c r="B1781">
        <v>33</v>
      </c>
      <c r="C1781">
        <v>100</v>
      </c>
      <c r="D1781">
        <v>13</v>
      </c>
      <c r="E1781">
        <v>4340.49</v>
      </c>
      <c r="F1781" s="1">
        <v>38048</v>
      </c>
      <c r="G1781" t="s">
        <v>25</v>
      </c>
      <c r="H1781" t="s">
        <v>193</v>
      </c>
      <c r="I1781">
        <v>117</v>
      </c>
      <c r="J1781" t="s">
        <v>668</v>
      </c>
      <c r="K1781" t="s">
        <v>232</v>
      </c>
      <c r="L1781" t="s">
        <v>233</v>
      </c>
      <c r="M1781" t="s">
        <v>234</v>
      </c>
      <c r="N1781" t="s">
        <v>31</v>
      </c>
      <c r="O1781" t="s">
        <v>235</v>
      </c>
      <c r="P1781" t="s">
        <v>31</v>
      </c>
      <c r="Q1781" t="s">
        <v>236</v>
      </c>
      <c r="R1781" t="s">
        <v>44</v>
      </c>
      <c r="S1781" t="s">
        <v>45</v>
      </c>
      <c r="T1781" t="s">
        <v>237</v>
      </c>
      <c r="U1781" t="s">
        <v>53</v>
      </c>
      <c r="V1781">
        <v>0.145299145299145</v>
      </c>
      <c r="W1781">
        <v>2004</v>
      </c>
      <c r="X1781">
        <v>3</v>
      </c>
      <c r="Y1781">
        <v>1</v>
      </c>
    </row>
    <row r="1782" spans="1:25" x14ac:dyDescent="0.25">
      <c r="A1782">
        <v>10241</v>
      </c>
      <c r="B1782">
        <v>28</v>
      </c>
      <c r="C1782">
        <v>98.65</v>
      </c>
      <c r="D1782">
        <v>5</v>
      </c>
      <c r="E1782">
        <v>2762.2</v>
      </c>
      <c r="F1782" s="1">
        <v>38090</v>
      </c>
      <c r="G1782" t="s">
        <v>25</v>
      </c>
      <c r="H1782" t="s">
        <v>193</v>
      </c>
      <c r="I1782">
        <v>117</v>
      </c>
      <c r="J1782" t="s">
        <v>668</v>
      </c>
      <c r="K1782" t="s">
        <v>560</v>
      </c>
      <c r="L1782" t="s">
        <v>561</v>
      </c>
      <c r="M1782" t="s">
        <v>562</v>
      </c>
      <c r="N1782" t="s">
        <v>31</v>
      </c>
      <c r="O1782" t="s">
        <v>563</v>
      </c>
      <c r="P1782" t="s">
        <v>31</v>
      </c>
      <c r="Q1782" t="s">
        <v>564</v>
      </c>
      <c r="R1782" t="s">
        <v>44</v>
      </c>
      <c r="S1782" t="s">
        <v>45</v>
      </c>
      <c r="T1782" t="s">
        <v>565</v>
      </c>
      <c r="U1782" t="s">
        <v>38</v>
      </c>
      <c r="V1782">
        <v>0.156837606837607</v>
      </c>
      <c r="W1782">
        <v>2004</v>
      </c>
      <c r="X1782">
        <v>4</v>
      </c>
      <c r="Y1782">
        <v>2</v>
      </c>
    </row>
    <row r="1783" spans="1:25" x14ac:dyDescent="0.25">
      <c r="A1783">
        <v>10267</v>
      </c>
      <c r="B1783">
        <v>43</v>
      </c>
      <c r="C1783">
        <v>100</v>
      </c>
      <c r="D1783">
        <v>2</v>
      </c>
      <c r="E1783">
        <v>4645.72</v>
      </c>
      <c r="F1783" s="1">
        <v>38175</v>
      </c>
      <c r="G1783" t="s">
        <v>25</v>
      </c>
      <c r="H1783" t="s">
        <v>193</v>
      </c>
      <c r="I1783">
        <v>117</v>
      </c>
      <c r="J1783" t="s">
        <v>668</v>
      </c>
      <c r="K1783" t="s">
        <v>500</v>
      </c>
      <c r="L1783" t="s">
        <v>501</v>
      </c>
      <c r="M1783" t="s">
        <v>502</v>
      </c>
      <c r="N1783" t="s">
        <v>503</v>
      </c>
      <c r="O1783" t="s">
        <v>32</v>
      </c>
      <c r="P1783" t="s">
        <v>33</v>
      </c>
      <c r="Q1783" t="s">
        <v>34</v>
      </c>
      <c r="R1783" t="s">
        <v>35</v>
      </c>
      <c r="S1783" t="s">
        <v>36</v>
      </c>
      <c r="T1783" t="s">
        <v>504</v>
      </c>
      <c r="U1783" t="s">
        <v>53</v>
      </c>
      <c r="V1783">
        <v>0.145299145299145</v>
      </c>
      <c r="W1783">
        <v>2004</v>
      </c>
      <c r="X1783">
        <v>7</v>
      </c>
      <c r="Y1783">
        <v>3</v>
      </c>
    </row>
    <row r="1784" spans="1:25" x14ac:dyDescent="0.25">
      <c r="A1784">
        <v>10279</v>
      </c>
      <c r="B1784">
        <v>48</v>
      </c>
      <c r="C1784">
        <v>100</v>
      </c>
      <c r="D1784">
        <v>2</v>
      </c>
      <c r="E1784">
        <v>5580.96</v>
      </c>
      <c r="F1784" s="1">
        <v>38208</v>
      </c>
      <c r="G1784" t="s">
        <v>25</v>
      </c>
      <c r="H1784" t="s">
        <v>193</v>
      </c>
      <c r="I1784">
        <v>117</v>
      </c>
      <c r="J1784" t="s">
        <v>668</v>
      </c>
      <c r="K1784" t="s">
        <v>186</v>
      </c>
      <c r="L1784" t="s">
        <v>187</v>
      </c>
      <c r="M1784" t="s">
        <v>188</v>
      </c>
      <c r="N1784" t="s">
        <v>31</v>
      </c>
      <c r="O1784" t="s">
        <v>189</v>
      </c>
      <c r="P1784" t="s">
        <v>31</v>
      </c>
      <c r="Q1784" t="s">
        <v>190</v>
      </c>
      <c r="R1784" t="s">
        <v>191</v>
      </c>
      <c r="S1784" t="s">
        <v>45</v>
      </c>
      <c r="T1784" t="s">
        <v>192</v>
      </c>
      <c r="U1784" t="s">
        <v>53</v>
      </c>
      <c r="V1784">
        <v>0.145299145299145</v>
      </c>
      <c r="W1784">
        <v>2004</v>
      </c>
      <c r="X1784">
        <v>8</v>
      </c>
      <c r="Y1784">
        <v>3</v>
      </c>
    </row>
    <row r="1785" spans="1:25" x14ac:dyDescent="0.25">
      <c r="A1785">
        <v>10288</v>
      </c>
      <c r="B1785">
        <v>48</v>
      </c>
      <c r="C1785">
        <v>100</v>
      </c>
      <c r="D1785">
        <v>8</v>
      </c>
      <c r="E1785">
        <v>6539.04</v>
      </c>
      <c r="F1785" s="1">
        <v>38231</v>
      </c>
      <c r="G1785" t="s">
        <v>25</v>
      </c>
      <c r="H1785" t="s">
        <v>193</v>
      </c>
      <c r="I1785">
        <v>117</v>
      </c>
      <c r="J1785" t="s">
        <v>668</v>
      </c>
      <c r="K1785" t="s">
        <v>443</v>
      </c>
      <c r="L1785" t="s">
        <v>444</v>
      </c>
      <c r="M1785" t="s">
        <v>445</v>
      </c>
      <c r="N1785" t="s">
        <v>446</v>
      </c>
      <c r="O1785" t="s">
        <v>210</v>
      </c>
      <c r="P1785" t="s">
        <v>31</v>
      </c>
      <c r="Q1785" t="s">
        <v>447</v>
      </c>
      <c r="R1785" t="s">
        <v>210</v>
      </c>
      <c r="S1785" t="s">
        <v>102</v>
      </c>
      <c r="T1785" t="s">
        <v>448</v>
      </c>
      <c r="U1785" t="s">
        <v>53</v>
      </c>
      <c r="V1785">
        <v>0.145299145299145</v>
      </c>
      <c r="W1785">
        <v>2004</v>
      </c>
      <c r="X1785">
        <v>9</v>
      </c>
      <c r="Y1785">
        <v>3</v>
      </c>
    </row>
    <row r="1786" spans="1:25" x14ac:dyDescent="0.25">
      <c r="A1786">
        <v>10302</v>
      </c>
      <c r="B1786">
        <v>45</v>
      </c>
      <c r="C1786">
        <v>100</v>
      </c>
      <c r="D1786">
        <v>4</v>
      </c>
      <c r="E1786">
        <v>5548.95</v>
      </c>
      <c r="F1786" s="1">
        <v>37900</v>
      </c>
      <c r="G1786" t="s">
        <v>25</v>
      </c>
      <c r="H1786" t="s">
        <v>193</v>
      </c>
      <c r="I1786">
        <v>117</v>
      </c>
      <c r="J1786" t="s">
        <v>668</v>
      </c>
      <c r="K1786" t="s">
        <v>178</v>
      </c>
      <c r="L1786" t="s">
        <v>179</v>
      </c>
      <c r="M1786" t="s">
        <v>180</v>
      </c>
      <c r="N1786" t="s">
        <v>31</v>
      </c>
      <c r="O1786" t="s">
        <v>181</v>
      </c>
      <c r="P1786" t="s">
        <v>31</v>
      </c>
      <c r="Q1786" t="s">
        <v>182</v>
      </c>
      <c r="R1786" t="s">
        <v>183</v>
      </c>
      <c r="S1786" t="s">
        <v>45</v>
      </c>
      <c r="T1786" t="s">
        <v>184</v>
      </c>
      <c r="U1786" t="s">
        <v>53</v>
      </c>
      <c r="V1786">
        <v>0.145299145299145</v>
      </c>
      <c r="W1786">
        <v>2003</v>
      </c>
      <c r="X1786">
        <v>10</v>
      </c>
      <c r="Y1786">
        <v>4</v>
      </c>
    </row>
    <row r="1787" spans="1:25" x14ac:dyDescent="0.25">
      <c r="A1787">
        <v>10311</v>
      </c>
      <c r="B1787">
        <v>43</v>
      </c>
      <c r="C1787">
        <v>100</v>
      </c>
      <c r="D1787">
        <v>3</v>
      </c>
      <c r="E1787">
        <v>4595.41</v>
      </c>
      <c r="F1787" s="1">
        <v>38276</v>
      </c>
      <c r="G1787" t="s">
        <v>25</v>
      </c>
      <c r="H1787" t="s">
        <v>193</v>
      </c>
      <c r="I1787">
        <v>117</v>
      </c>
      <c r="J1787" t="s">
        <v>668</v>
      </c>
      <c r="K1787" t="s">
        <v>186</v>
      </c>
      <c r="L1787" t="s">
        <v>187</v>
      </c>
      <c r="M1787" t="s">
        <v>188</v>
      </c>
      <c r="N1787" t="s">
        <v>31</v>
      </c>
      <c r="O1787" t="s">
        <v>189</v>
      </c>
      <c r="P1787" t="s">
        <v>31</v>
      </c>
      <c r="Q1787" t="s">
        <v>190</v>
      </c>
      <c r="R1787" t="s">
        <v>191</v>
      </c>
      <c r="S1787" t="s">
        <v>45</v>
      </c>
      <c r="T1787" t="s">
        <v>192</v>
      </c>
      <c r="U1787" t="s">
        <v>53</v>
      </c>
      <c r="V1787">
        <v>0.145299145299145</v>
      </c>
      <c r="W1787">
        <v>2004</v>
      </c>
      <c r="X1787">
        <v>10</v>
      </c>
      <c r="Y1787">
        <v>4</v>
      </c>
    </row>
    <row r="1788" spans="1:25" x14ac:dyDescent="0.25">
      <c r="A1788">
        <v>10332</v>
      </c>
      <c r="B1788">
        <v>44</v>
      </c>
      <c r="C1788">
        <v>42.26</v>
      </c>
      <c r="D1788">
        <v>11</v>
      </c>
      <c r="E1788">
        <v>1859.44</v>
      </c>
      <c r="F1788" s="1">
        <v>38308</v>
      </c>
      <c r="G1788" t="s">
        <v>25</v>
      </c>
      <c r="H1788" t="s">
        <v>193</v>
      </c>
      <c r="I1788">
        <v>117</v>
      </c>
      <c r="J1788" t="s">
        <v>668</v>
      </c>
      <c r="K1788" t="s">
        <v>517</v>
      </c>
      <c r="L1788" t="s">
        <v>518</v>
      </c>
      <c r="M1788" t="s">
        <v>519</v>
      </c>
      <c r="N1788" t="s">
        <v>31</v>
      </c>
      <c r="O1788" t="s">
        <v>520</v>
      </c>
      <c r="P1788" t="s">
        <v>31</v>
      </c>
      <c r="Q1788" t="s">
        <v>521</v>
      </c>
      <c r="R1788" t="s">
        <v>183</v>
      </c>
      <c r="S1788" t="s">
        <v>45</v>
      </c>
      <c r="T1788" t="s">
        <v>522</v>
      </c>
      <c r="U1788" t="s">
        <v>38</v>
      </c>
      <c r="V1788">
        <v>0.63880341880341895</v>
      </c>
      <c r="W1788">
        <v>2004</v>
      </c>
      <c r="X1788">
        <v>11</v>
      </c>
      <c r="Y1788">
        <v>4</v>
      </c>
    </row>
    <row r="1789" spans="1:25" x14ac:dyDescent="0.25">
      <c r="A1789">
        <v>10346</v>
      </c>
      <c r="B1789">
        <v>24</v>
      </c>
      <c r="C1789">
        <v>87.24</v>
      </c>
      <c r="D1789">
        <v>5</v>
      </c>
      <c r="E1789">
        <v>2093.7600000000002</v>
      </c>
      <c r="F1789" s="1">
        <v>38320</v>
      </c>
      <c r="G1789" t="s">
        <v>25</v>
      </c>
      <c r="H1789" t="s">
        <v>193</v>
      </c>
      <c r="I1789">
        <v>117</v>
      </c>
      <c r="J1789" t="s">
        <v>668</v>
      </c>
      <c r="K1789" t="s">
        <v>568</v>
      </c>
      <c r="L1789" t="s">
        <v>569</v>
      </c>
      <c r="M1789" t="s">
        <v>570</v>
      </c>
      <c r="N1789" t="s">
        <v>31</v>
      </c>
      <c r="O1789" t="s">
        <v>571</v>
      </c>
      <c r="P1789" t="s">
        <v>572</v>
      </c>
      <c r="Q1789" t="s">
        <v>573</v>
      </c>
      <c r="R1789" t="s">
        <v>35</v>
      </c>
      <c r="S1789" t="s">
        <v>36</v>
      </c>
      <c r="T1789" t="s">
        <v>574</v>
      </c>
      <c r="U1789" t="s">
        <v>38</v>
      </c>
      <c r="V1789">
        <v>0.25435897435897398</v>
      </c>
      <c r="W1789">
        <v>2004</v>
      </c>
      <c r="X1789">
        <v>11</v>
      </c>
      <c r="Y1789">
        <v>4</v>
      </c>
    </row>
    <row r="1790" spans="1:25" x14ac:dyDescent="0.25">
      <c r="A1790">
        <v>10368</v>
      </c>
      <c r="B1790">
        <v>31</v>
      </c>
      <c r="C1790">
        <v>100</v>
      </c>
      <c r="D1790">
        <v>5</v>
      </c>
      <c r="E1790">
        <v>4223.13</v>
      </c>
      <c r="F1790" s="1">
        <v>38371</v>
      </c>
      <c r="G1790" t="s">
        <v>25</v>
      </c>
      <c r="H1790" t="s">
        <v>193</v>
      </c>
      <c r="I1790">
        <v>117</v>
      </c>
      <c r="J1790" t="s">
        <v>668</v>
      </c>
      <c r="K1790" t="s">
        <v>287</v>
      </c>
      <c r="L1790" t="s">
        <v>288</v>
      </c>
      <c r="M1790" t="s">
        <v>289</v>
      </c>
      <c r="N1790" t="s">
        <v>31</v>
      </c>
      <c r="O1790" t="s">
        <v>290</v>
      </c>
      <c r="P1790" t="s">
        <v>58</v>
      </c>
      <c r="Q1790" t="s">
        <v>121</v>
      </c>
      <c r="R1790" t="s">
        <v>35</v>
      </c>
      <c r="S1790" t="s">
        <v>36</v>
      </c>
      <c r="T1790" t="s">
        <v>291</v>
      </c>
      <c r="U1790" t="s">
        <v>53</v>
      </c>
      <c r="V1790">
        <v>0.145299145299145</v>
      </c>
      <c r="W1790">
        <v>2005</v>
      </c>
      <c r="X1790">
        <v>1</v>
      </c>
      <c r="Y1790">
        <v>1</v>
      </c>
    </row>
    <row r="1791" spans="1:25" x14ac:dyDescent="0.25">
      <c r="A1791">
        <v>10380</v>
      </c>
      <c r="B1791">
        <v>44</v>
      </c>
      <c r="C1791">
        <v>36.29</v>
      </c>
      <c r="D1791">
        <v>7</v>
      </c>
      <c r="E1791">
        <v>1596.76</v>
      </c>
      <c r="F1791" s="1">
        <v>38399</v>
      </c>
      <c r="G1791" t="s">
        <v>25</v>
      </c>
      <c r="H1791" t="s">
        <v>193</v>
      </c>
      <c r="I1791">
        <v>117</v>
      </c>
      <c r="J1791" t="s">
        <v>668</v>
      </c>
      <c r="K1791" t="s">
        <v>186</v>
      </c>
      <c r="L1791" t="s">
        <v>187</v>
      </c>
      <c r="M1791" t="s">
        <v>188</v>
      </c>
      <c r="N1791" t="s">
        <v>31</v>
      </c>
      <c r="O1791" t="s">
        <v>189</v>
      </c>
      <c r="P1791" t="s">
        <v>31</v>
      </c>
      <c r="Q1791" t="s">
        <v>190</v>
      </c>
      <c r="R1791" t="s">
        <v>191</v>
      </c>
      <c r="S1791" t="s">
        <v>45</v>
      </c>
      <c r="T1791" t="s">
        <v>192</v>
      </c>
      <c r="U1791" t="s">
        <v>38</v>
      </c>
      <c r="V1791">
        <v>0.68982905982905995</v>
      </c>
      <c r="W1791">
        <v>2005</v>
      </c>
      <c r="X1791">
        <v>2</v>
      </c>
      <c r="Y1791">
        <v>1</v>
      </c>
    </row>
    <row r="1792" spans="1:25" x14ac:dyDescent="0.25">
      <c r="A1792">
        <v>10407</v>
      </c>
      <c r="B1792">
        <v>59</v>
      </c>
      <c r="C1792">
        <v>98.65</v>
      </c>
      <c r="D1792">
        <v>5</v>
      </c>
      <c r="E1792">
        <v>5820.35</v>
      </c>
      <c r="F1792" s="1">
        <v>38464</v>
      </c>
      <c r="G1792" t="s">
        <v>425</v>
      </c>
      <c r="H1792" t="s">
        <v>193</v>
      </c>
      <c r="I1792">
        <v>117</v>
      </c>
      <c r="J1792" t="s">
        <v>668</v>
      </c>
      <c r="K1792" t="s">
        <v>420</v>
      </c>
      <c r="L1792" t="s">
        <v>421</v>
      </c>
      <c r="M1792" t="s">
        <v>422</v>
      </c>
      <c r="N1792" t="s">
        <v>31</v>
      </c>
      <c r="O1792" t="s">
        <v>423</v>
      </c>
      <c r="P1792" t="s">
        <v>58</v>
      </c>
      <c r="Q1792" t="s">
        <v>70</v>
      </c>
      <c r="R1792" t="s">
        <v>35</v>
      </c>
      <c r="S1792" t="s">
        <v>36</v>
      </c>
      <c r="T1792" t="s">
        <v>424</v>
      </c>
      <c r="U1792" t="s">
        <v>53</v>
      </c>
      <c r="V1792">
        <v>0.156837606837607</v>
      </c>
      <c r="W1792">
        <v>2005</v>
      </c>
      <c r="X1792">
        <v>4</v>
      </c>
      <c r="Y1792">
        <v>2</v>
      </c>
    </row>
    <row r="1793" spans="1:25" x14ac:dyDescent="0.25">
      <c r="A1793">
        <v>10420</v>
      </c>
      <c r="B1793">
        <v>55</v>
      </c>
      <c r="C1793">
        <v>96.3</v>
      </c>
      <c r="D1793">
        <v>8</v>
      </c>
      <c r="E1793">
        <v>5296.5</v>
      </c>
      <c r="F1793" s="1">
        <v>38501</v>
      </c>
      <c r="G1793" t="s">
        <v>318</v>
      </c>
      <c r="H1793" t="s">
        <v>193</v>
      </c>
      <c r="I1793">
        <v>117</v>
      </c>
      <c r="J1793" t="s">
        <v>668</v>
      </c>
      <c r="K1793" t="s">
        <v>164</v>
      </c>
      <c r="L1793" t="s">
        <v>165</v>
      </c>
      <c r="M1793" t="s">
        <v>166</v>
      </c>
      <c r="N1793" t="s">
        <v>167</v>
      </c>
      <c r="O1793" t="s">
        <v>168</v>
      </c>
      <c r="P1793" t="s">
        <v>169</v>
      </c>
      <c r="Q1793" t="s">
        <v>170</v>
      </c>
      <c r="R1793" t="s">
        <v>101</v>
      </c>
      <c r="S1793" t="s">
        <v>102</v>
      </c>
      <c r="T1793" t="s">
        <v>171</v>
      </c>
      <c r="U1793" t="s">
        <v>53</v>
      </c>
      <c r="V1793">
        <v>0.17692307692307699</v>
      </c>
      <c r="W1793">
        <v>2005</v>
      </c>
      <c r="X1793">
        <v>5</v>
      </c>
      <c r="Y1793">
        <v>2</v>
      </c>
    </row>
    <row r="1794" spans="1:25" x14ac:dyDescent="0.25">
      <c r="A1794">
        <v>10109</v>
      </c>
      <c r="B1794">
        <v>29</v>
      </c>
      <c r="C1794">
        <v>32.1</v>
      </c>
      <c r="D1794">
        <v>6</v>
      </c>
      <c r="E1794">
        <v>930.9</v>
      </c>
      <c r="F1794" s="1">
        <v>37690</v>
      </c>
      <c r="G1794" t="s">
        <v>25</v>
      </c>
      <c r="H1794" t="s">
        <v>193</v>
      </c>
      <c r="I1794">
        <v>37</v>
      </c>
      <c r="J1794" t="s">
        <v>669</v>
      </c>
      <c r="K1794" t="s">
        <v>326</v>
      </c>
      <c r="L1794" t="s">
        <v>327</v>
      </c>
      <c r="M1794" t="s">
        <v>328</v>
      </c>
      <c r="N1794" t="s">
        <v>31</v>
      </c>
      <c r="O1794" t="s">
        <v>229</v>
      </c>
      <c r="P1794" t="s">
        <v>153</v>
      </c>
      <c r="Q1794" t="s">
        <v>230</v>
      </c>
      <c r="R1794" t="s">
        <v>35</v>
      </c>
      <c r="S1794" t="s">
        <v>36</v>
      </c>
      <c r="T1794" t="s">
        <v>329</v>
      </c>
      <c r="U1794" t="s">
        <v>38</v>
      </c>
      <c r="V1794">
        <v>0.132432432432432</v>
      </c>
      <c r="W1794">
        <v>2003</v>
      </c>
      <c r="X1794">
        <v>3</v>
      </c>
      <c r="Y1794">
        <v>1</v>
      </c>
    </row>
    <row r="1795" spans="1:25" x14ac:dyDescent="0.25">
      <c r="A1795">
        <v>10122</v>
      </c>
      <c r="B1795">
        <v>39</v>
      </c>
      <c r="C1795">
        <v>30.96</v>
      </c>
      <c r="D1795">
        <v>4</v>
      </c>
      <c r="E1795">
        <v>1207.44</v>
      </c>
      <c r="F1795" s="1">
        <v>37749</v>
      </c>
      <c r="G1795" t="s">
        <v>25</v>
      </c>
      <c r="H1795" t="s">
        <v>193</v>
      </c>
      <c r="I1795">
        <v>37</v>
      </c>
      <c r="J1795" t="s">
        <v>669</v>
      </c>
      <c r="K1795" t="s">
        <v>457</v>
      </c>
      <c r="L1795" t="s">
        <v>458</v>
      </c>
      <c r="M1795" t="s">
        <v>459</v>
      </c>
      <c r="N1795" t="s">
        <v>31</v>
      </c>
      <c r="O1795" t="s">
        <v>460</v>
      </c>
      <c r="P1795" t="s">
        <v>31</v>
      </c>
      <c r="Q1795" t="s">
        <v>461</v>
      </c>
      <c r="R1795" t="s">
        <v>44</v>
      </c>
      <c r="S1795" t="s">
        <v>45</v>
      </c>
      <c r="T1795" t="s">
        <v>462</v>
      </c>
      <c r="U1795" t="s">
        <v>38</v>
      </c>
      <c r="V1795">
        <v>0.16324324324324299</v>
      </c>
      <c r="W1795">
        <v>2003</v>
      </c>
      <c r="X1795">
        <v>5</v>
      </c>
      <c r="Y1795">
        <v>2</v>
      </c>
    </row>
    <row r="1796" spans="1:25" x14ac:dyDescent="0.25">
      <c r="A1796">
        <v>10135</v>
      </c>
      <c r="B1796">
        <v>20</v>
      </c>
      <c r="C1796">
        <v>35.869999999999997</v>
      </c>
      <c r="D1796">
        <v>1</v>
      </c>
      <c r="E1796">
        <v>717.4</v>
      </c>
      <c r="F1796" s="1">
        <v>37804</v>
      </c>
      <c r="G1796" t="s">
        <v>25</v>
      </c>
      <c r="H1796" t="s">
        <v>193</v>
      </c>
      <c r="I1796">
        <v>37</v>
      </c>
      <c r="J1796" t="s">
        <v>669</v>
      </c>
      <c r="K1796" t="s">
        <v>287</v>
      </c>
      <c r="L1796" t="s">
        <v>288</v>
      </c>
      <c r="M1796" t="s">
        <v>289</v>
      </c>
      <c r="N1796" t="s">
        <v>31</v>
      </c>
      <c r="O1796" t="s">
        <v>290</v>
      </c>
      <c r="P1796" t="s">
        <v>58</v>
      </c>
      <c r="Q1796" t="s">
        <v>121</v>
      </c>
      <c r="R1796" t="s">
        <v>35</v>
      </c>
      <c r="S1796" t="s">
        <v>36</v>
      </c>
      <c r="T1796" t="s">
        <v>291</v>
      </c>
      <c r="U1796" t="s">
        <v>38</v>
      </c>
      <c r="V1796">
        <v>3.05405405405406E-2</v>
      </c>
      <c r="W1796">
        <v>2003</v>
      </c>
      <c r="X1796">
        <v>7</v>
      </c>
      <c r="Y1796">
        <v>3</v>
      </c>
    </row>
    <row r="1797" spans="1:25" x14ac:dyDescent="0.25">
      <c r="A1797">
        <v>10147</v>
      </c>
      <c r="B1797">
        <v>25</v>
      </c>
      <c r="C1797">
        <v>42.67</v>
      </c>
      <c r="D1797">
        <v>1</v>
      </c>
      <c r="E1797">
        <v>1066.75</v>
      </c>
      <c r="F1797" s="1">
        <v>37869</v>
      </c>
      <c r="G1797" t="s">
        <v>25</v>
      </c>
      <c r="H1797" t="s">
        <v>193</v>
      </c>
      <c r="I1797">
        <v>37</v>
      </c>
      <c r="J1797" t="s">
        <v>669</v>
      </c>
      <c r="K1797" t="s">
        <v>299</v>
      </c>
      <c r="L1797" t="s">
        <v>130</v>
      </c>
      <c r="M1797" t="s">
        <v>300</v>
      </c>
      <c r="N1797" t="s">
        <v>31</v>
      </c>
      <c r="O1797" t="s">
        <v>301</v>
      </c>
      <c r="P1797" t="s">
        <v>133</v>
      </c>
      <c r="Q1797" t="s">
        <v>302</v>
      </c>
      <c r="R1797" t="s">
        <v>35</v>
      </c>
      <c r="S1797" t="s">
        <v>36</v>
      </c>
      <c r="T1797" t="s">
        <v>303</v>
      </c>
      <c r="U1797" t="s">
        <v>38</v>
      </c>
      <c r="V1797">
        <v>-0.15324324324324301</v>
      </c>
      <c r="W1797">
        <v>2003</v>
      </c>
      <c r="X1797">
        <v>9</v>
      </c>
      <c r="Y1797">
        <v>3</v>
      </c>
    </row>
    <row r="1798" spans="1:25" x14ac:dyDescent="0.25">
      <c r="A1798">
        <v>10160</v>
      </c>
      <c r="B1798">
        <v>42</v>
      </c>
      <c r="C1798">
        <v>37</v>
      </c>
      <c r="D1798">
        <v>2</v>
      </c>
      <c r="E1798">
        <v>1554</v>
      </c>
      <c r="F1798" s="1">
        <v>37905</v>
      </c>
      <c r="G1798" t="s">
        <v>25</v>
      </c>
      <c r="H1798" t="s">
        <v>193</v>
      </c>
      <c r="I1798">
        <v>37</v>
      </c>
      <c r="J1798" t="s">
        <v>669</v>
      </c>
      <c r="K1798" t="s">
        <v>377</v>
      </c>
      <c r="L1798" t="s">
        <v>378</v>
      </c>
      <c r="M1798" t="s">
        <v>379</v>
      </c>
      <c r="N1798" t="s">
        <v>31</v>
      </c>
      <c r="O1798" t="s">
        <v>380</v>
      </c>
      <c r="P1798" t="s">
        <v>58</v>
      </c>
      <c r="Q1798" t="s">
        <v>31</v>
      </c>
      <c r="R1798" t="s">
        <v>35</v>
      </c>
      <c r="S1798" t="s">
        <v>36</v>
      </c>
      <c r="T1798" t="s">
        <v>381</v>
      </c>
      <c r="U1798" t="s">
        <v>38</v>
      </c>
      <c r="V1798">
        <v>0</v>
      </c>
      <c r="W1798">
        <v>2003</v>
      </c>
      <c r="X1798">
        <v>10</v>
      </c>
      <c r="Y1798">
        <v>4</v>
      </c>
    </row>
    <row r="1799" spans="1:25" x14ac:dyDescent="0.25">
      <c r="A1799">
        <v>10171</v>
      </c>
      <c r="B1799">
        <v>36</v>
      </c>
      <c r="C1799">
        <v>35.49</v>
      </c>
      <c r="D1799">
        <v>4</v>
      </c>
      <c r="E1799">
        <v>1277.6400000000001</v>
      </c>
      <c r="F1799" s="1">
        <v>37930</v>
      </c>
      <c r="G1799" t="s">
        <v>25</v>
      </c>
      <c r="H1799" t="s">
        <v>193</v>
      </c>
      <c r="I1799">
        <v>37</v>
      </c>
      <c r="J1799" t="s">
        <v>669</v>
      </c>
      <c r="K1799" t="s">
        <v>311</v>
      </c>
      <c r="L1799" t="s">
        <v>312</v>
      </c>
      <c r="M1799" t="s">
        <v>313</v>
      </c>
      <c r="N1799" t="s">
        <v>31</v>
      </c>
      <c r="O1799" t="s">
        <v>314</v>
      </c>
      <c r="P1799" t="s">
        <v>315</v>
      </c>
      <c r="Q1799" t="s">
        <v>316</v>
      </c>
      <c r="R1799" t="s">
        <v>244</v>
      </c>
      <c r="S1799" t="s">
        <v>36</v>
      </c>
      <c r="T1799" t="s">
        <v>317</v>
      </c>
      <c r="U1799" t="s">
        <v>38</v>
      </c>
      <c r="V1799">
        <v>4.0810810810810803E-2</v>
      </c>
      <c r="W1799">
        <v>2003</v>
      </c>
      <c r="X1799">
        <v>11</v>
      </c>
      <c r="Y1799">
        <v>4</v>
      </c>
    </row>
    <row r="1800" spans="1:25" x14ac:dyDescent="0.25">
      <c r="A1800">
        <v>10181</v>
      </c>
      <c r="B1800">
        <v>37</v>
      </c>
      <c r="C1800">
        <v>42.67</v>
      </c>
      <c r="D1800">
        <v>8</v>
      </c>
      <c r="E1800">
        <v>1578.79</v>
      </c>
      <c r="F1800" s="1">
        <v>37937</v>
      </c>
      <c r="G1800" t="s">
        <v>25</v>
      </c>
      <c r="H1800" t="s">
        <v>193</v>
      </c>
      <c r="I1800">
        <v>37</v>
      </c>
      <c r="J1800" t="s">
        <v>669</v>
      </c>
      <c r="K1800" t="s">
        <v>78</v>
      </c>
      <c r="L1800" t="s">
        <v>79</v>
      </c>
      <c r="M1800" t="s">
        <v>80</v>
      </c>
      <c r="N1800" t="s">
        <v>31</v>
      </c>
      <c r="O1800" t="s">
        <v>81</v>
      </c>
      <c r="P1800" t="s">
        <v>31</v>
      </c>
      <c r="Q1800" t="s">
        <v>82</v>
      </c>
      <c r="R1800" t="s">
        <v>83</v>
      </c>
      <c r="S1800" t="s">
        <v>45</v>
      </c>
      <c r="T1800" t="s">
        <v>84</v>
      </c>
      <c r="U1800" t="s">
        <v>38</v>
      </c>
      <c r="V1800">
        <v>-0.15324324324324301</v>
      </c>
      <c r="W1800">
        <v>2003</v>
      </c>
      <c r="X1800">
        <v>11</v>
      </c>
      <c r="Y1800">
        <v>4</v>
      </c>
    </row>
    <row r="1801" spans="1:25" x14ac:dyDescent="0.25">
      <c r="A1801">
        <v>10192</v>
      </c>
      <c r="B1801">
        <v>30</v>
      </c>
      <c r="C1801">
        <v>30.59</v>
      </c>
      <c r="D1801">
        <v>13</v>
      </c>
      <c r="E1801">
        <v>917.7</v>
      </c>
      <c r="F1801" s="1">
        <v>37945</v>
      </c>
      <c r="G1801" t="s">
        <v>25</v>
      </c>
      <c r="H1801" t="s">
        <v>193</v>
      </c>
      <c r="I1801">
        <v>37</v>
      </c>
      <c r="J1801" t="s">
        <v>669</v>
      </c>
      <c r="K1801" t="s">
        <v>292</v>
      </c>
      <c r="L1801" t="s">
        <v>293</v>
      </c>
      <c r="M1801" t="s">
        <v>294</v>
      </c>
      <c r="N1801" t="s">
        <v>31</v>
      </c>
      <c r="O1801" t="s">
        <v>295</v>
      </c>
      <c r="P1801" t="s">
        <v>296</v>
      </c>
      <c r="Q1801" t="s">
        <v>297</v>
      </c>
      <c r="R1801" t="s">
        <v>35</v>
      </c>
      <c r="S1801" t="s">
        <v>36</v>
      </c>
      <c r="T1801" t="s">
        <v>298</v>
      </c>
      <c r="U1801" t="s">
        <v>38</v>
      </c>
      <c r="V1801">
        <v>0.173243243243243</v>
      </c>
      <c r="W1801">
        <v>2003</v>
      </c>
      <c r="X1801">
        <v>11</v>
      </c>
      <c r="Y1801">
        <v>4</v>
      </c>
    </row>
    <row r="1802" spans="1:25" x14ac:dyDescent="0.25">
      <c r="A1802">
        <v>10203</v>
      </c>
      <c r="B1802">
        <v>21</v>
      </c>
      <c r="C1802">
        <v>37</v>
      </c>
      <c r="D1802">
        <v>2</v>
      </c>
      <c r="E1802">
        <v>777</v>
      </c>
      <c r="F1802" s="1">
        <v>37957</v>
      </c>
      <c r="G1802" t="s">
        <v>25</v>
      </c>
      <c r="H1802" t="s">
        <v>193</v>
      </c>
      <c r="I1802">
        <v>37</v>
      </c>
      <c r="J1802" t="s">
        <v>669</v>
      </c>
      <c r="K1802" t="s">
        <v>186</v>
      </c>
      <c r="L1802" t="s">
        <v>187</v>
      </c>
      <c r="M1802" t="s">
        <v>188</v>
      </c>
      <c r="N1802" t="s">
        <v>31</v>
      </c>
      <c r="O1802" t="s">
        <v>189</v>
      </c>
      <c r="P1802" t="s">
        <v>31</v>
      </c>
      <c r="Q1802" t="s">
        <v>190</v>
      </c>
      <c r="R1802" t="s">
        <v>191</v>
      </c>
      <c r="S1802" t="s">
        <v>45</v>
      </c>
      <c r="T1802" t="s">
        <v>192</v>
      </c>
      <c r="U1802" t="s">
        <v>38</v>
      </c>
      <c r="V1802">
        <v>0</v>
      </c>
      <c r="W1802">
        <v>2003</v>
      </c>
      <c r="X1802">
        <v>12</v>
      </c>
      <c r="Y1802">
        <v>4</v>
      </c>
    </row>
    <row r="1803" spans="1:25" x14ac:dyDescent="0.25">
      <c r="A1803">
        <v>10212</v>
      </c>
      <c r="B1803">
        <v>34</v>
      </c>
      <c r="C1803">
        <v>43.42</v>
      </c>
      <c r="D1803">
        <v>12</v>
      </c>
      <c r="E1803">
        <v>1476.28</v>
      </c>
      <c r="F1803" s="1">
        <v>38002</v>
      </c>
      <c r="G1803" t="s">
        <v>25</v>
      </c>
      <c r="H1803" t="s">
        <v>193</v>
      </c>
      <c r="I1803">
        <v>37</v>
      </c>
      <c r="J1803" t="s">
        <v>669</v>
      </c>
      <c r="K1803" t="s">
        <v>186</v>
      </c>
      <c r="L1803" t="s">
        <v>187</v>
      </c>
      <c r="M1803" t="s">
        <v>188</v>
      </c>
      <c r="N1803" t="s">
        <v>31</v>
      </c>
      <c r="O1803" t="s">
        <v>189</v>
      </c>
      <c r="P1803" t="s">
        <v>31</v>
      </c>
      <c r="Q1803" t="s">
        <v>190</v>
      </c>
      <c r="R1803" t="s">
        <v>191</v>
      </c>
      <c r="S1803" t="s">
        <v>45</v>
      </c>
      <c r="T1803" t="s">
        <v>192</v>
      </c>
      <c r="U1803" t="s">
        <v>38</v>
      </c>
      <c r="V1803">
        <v>-0.17351351351351399</v>
      </c>
      <c r="W1803">
        <v>2004</v>
      </c>
      <c r="X1803">
        <v>1</v>
      </c>
      <c r="Y1803">
        <v>1</v>
      </c>
    </row>
    <row r="1804" spans="1:25" x14ac:dyDescent="0.25">
      <c r="A1804">
        <v>10225</v>
      </c>
      <c r="B1804">
        <v>42</v>
      </c>
      <c r="C1804">
        <v>36.630000000000003</v>
      </c>
      <c r="D1804">
        <v>3</v>
      </c>
      <c r="E1804">
        <v>1538.46</v>
      </c>
      <c r="F1804" s="1">
        <v>38039</v>
      </c>
      <c r="G1804" t="s">
        <v>25</v>
      </c>
      <c r="H1804" t="s">
        <v>193</v>
      </c>
      <c r="I1804">
        <v>37</v>
      </c>
      <c r="J1804" t="s">
        <v>669</v>
      </c>
      <c r="K1804" t="s">
        <v>470</v>
      </c>
      <c r="L1804" t="s">
        <v>471</v>
      </c>
      <c r="M1804" t="s">
        <v>472</v>
      </c>
      <c r="N1804" t="s">
        <v>31</v>
      </c>
      <c r="O1804" t="s">
        <v>473</v>
      </c>
      <c r="P1804" t="s">
        <v>31</v>
      </c>
      <c r="Q1804" t="s">
        <v>474</v>
      </c>
      <c r="R1804" t="s">
        <v>475</v>
      </c>
      <c r="S1804" t="s">
        <v>45</v>
      </c>
      <c r="T1804" t="s">
        <v>476</v>
      </c>
      <c r="U1804" t="s">
        <v>38</v>
      </c>
      <c r="V1804">
        <v>9.9999999999999308E-3</v>
      </c>
      <c r="W1804">
        <v>2004</v>
      </c>
      <c r="X1804">
        <v>2</v>
      </c>
      <c r="Y1804">
        <v>1</v>
      </c>
    </row>
    <row r="1805" spans="1:25" x14ac:dyDescent="0.25">
      <c r="A1805">
        <v>10239</v>
      </c>
      <c r="B1805">
        <v>20</v>
      </c>
      <c r="C1805">
        <v>44.56</v>
      </c>
      <c r="D1805">
        <v>2</v>
      </c>
      <c r="E1805">
        <v>891.2</v>
      </c>
      <c r="F1805" s="1">
        <v>38089</v>
      </c>
      <c r="G1805" t="s">
        <v>25</v>
      </c>
      <c r="H1805" t="s">
        <v>193</v>
      </c>
      <c r="I1805">
        <v>37</v>
      </c>
      <c r="J1805" t="s">
        <v>669</v>
      </c>
      <c r="K1805" t="s">
        <v>414</v>
      </c>
      <c r="L1805" t="s">
        <v>415</v>
      </c>
      <c r="M1805" t="s">
        <v>416</v>
      </c>
      <c r="N1805" t="s">
        <v>31</v>
      </c>
      <c r="O1805" t="s">
        <v>417</v>
      </c>
      <c r="P1805" t="s">
        <v>31</v>
      </c>
      <c r="Q1805" t="s">
        <v>418</v>
      </c>
      <c r="R1805" t="s">
        <v>141</v>
      </c>
      <c r="S1805" t="s">
        <v>45</v>
      </c>
      <c r="T1805" t="s">
        <v>419</v>
      </c>
      <c r="U1805" t="s">
        <v>38</v>
      </c>
      <c r="V1805">
        <v>-0.20432432432432401</v>
      </c>
      <c r="W1805">
        <v>2004</v>
      </c>
      <c r="X1805">
        <v>4</v>
      </c>
      <c r="Y1805">
        <v>2</v>
      </c>
    </row>
    <row r="1806" spans="1:25" x14ac:dyDescent="0.25">
      <c r="A1806">
        <v>10253</v>
      </c>
      <c r="B1806">
        <v>40</v>
      </c>
      <c r="C1806">
        <v>42.67</v>
      </c>
      <c r="D1806">
        <v>7</v>
      </c>
      <c r="E1806">
        <v>1706.8</v>
      </c>
      <c r="F1806" s="1">
        <v>38139</v>
      </c>
      <c r="G1806" t="s">
        <v>359</v>
      </c>
      <c r="H1806" t="s">
        <v>193</v>
      </c>
      <c r="I1806">
        <v>37</v>
      </c>
      <c r="J1806" t="s">
        <v>669</v>
      </c>
      <c r="K1806" t="s">
        <v>178</v>
      </c>
      <c r="L1806" t="s">
        <v>179</v>
      </c>
      <c r="M1806" t="s">
        <v>180</v>
      </c>
      <c r="N1806" t="s">
        <v>31</v>
      </c>
      <c r="O1806" t="s">
        <v>181</v>
      </c>
      <c r="P1806" t="s">
        <v>31</v>
      </c>
      <c r="Q1806" t="s">
        <v>182</v>
      </c>
      <c r="R1806" t="s">
        <v>183</v>
      </c>
      <c r="S1806" t="s">
        <v>45</v>
      </c>
      <c r="T1806" t="s">
        <v>184</v>
      </c>
      <c r="U1806" t="s">
        <v>38</v>
      </c>
      <c r="V1806">
        <v>-0.15324324324324301</v>
      </c>
      <c r="W1806">
        <v>2004</v>
      </c>
      <c r="X1806">
        <v>6</v>
      </c>
      <c r="Y1806">
        <v>2</v>
      </c>
    </row>
    <row r="1807" spans="1:25" x14ac:dyDescent="0.25">
      <c r="A1807">
        <v>10266</v>
      </c>
      <c r="B1807">
        <v>34</v>
      </c>
      <c r="C1807">
        <v>40.4</v>
      </c>
      <c r="D1807">
        <v>8</v>
      </c>
      <c r="E1807">
        <v>1373.6</v>
      </c>
      <c r="F1807" s="1">
        <v>38174</v>
      </c>
      <c r="G1807" t="s">
        <v>25</v>
      </c>
      <c r="H1807" t="s">
        <v>193</v>
      </c>
      <c r="I1807">
        <v>37</v>
      </c>
      <c r="J1807" t="s">
        <v>669</v>
      </c>
      <c r="K1807" t="s">
        <v>477</v>
      </c>
      <c r="L1807" t="s">
        <v>478</v>
      </c>
      <c r="M1807" t="s">
        <v>479</v>
      </c>
      <c r="N1807" t="s">
        <v>31</v>
      </c>
      <c r="O1807" t="s">
        <v>480</v>
      </c>
      <c r="P1807" t="s">
        <v>31</v>
      </c>
      <c r="Q1807" t="s">
        <v>481</v>
      </c>
      <c r="R1807" t="s">
        <v>273</v>
      </c>
      <c r="S1807" t="s">
        <v>45</v>
      </c>
      <c r="T1807" t="s">
        <v>482</v>
      </c>
      <c r="U1807" t="s">
        <v>38</v>
      </c>
      <c r="V1807">
        <v>-9.1891891891891897E-2</v>
      </c>
      <c r="W1807">
        <v>2004</v>
      </c>
      <c r="X1807">
        <v>7</v>
      </c>
      <c r="Y1807">
        <v>3</v>
      </c>
    </row>
    <row r="1808" spans="1:25" x14ac:dyDescent="0.25">
      <c r="A1808">
        <v>10278</v>
      </c>
      <c r="B1808">
        <v>31</v>
      </c>
      <c r="C1808">
        <v>38.89</v>
      </c>
      <c r="D1808">
        <v>8</v>
      </c>
      <c r="E1808">
        <v>1205.5899999999999</v>
      </c>
      <c r="F1808" s="1">
        <v>38205</v>
      </c>
      <c r="G1808" t="s">
        <v>25</v>
      </c>
      <c r="H1808" t="s">
        <v>193</v>
      </c>
      <c r="I1808">
        <v>37</v>
      </c>
      <c r="J1808" t="s">
        <v>669</v>
      </c>
      <c r="K1808" t="s">
        <v>568</v>
      </c>
      <c r="L1808" t="s">
        <v>569</v>
      </c>
      <c r="M1808" t="s">
        <v>570</v>
      </c>
      <c r="N1808" t="s">
        <v>31</v>
      </c>
      <c r="O1808" t="s">
        <v>571</v>
      </c>
      <c r="P1808" t="s">
        <v>572</v>
      </c>
      <c r="Q1808" t="s">
        <v>573</v>
      </c>
      <c r="R1808" t="s">
        <v>35</v>
      </c>
      <c r="S1808" t="s">
        <v>36</v>
      </c>
      <c r="T1808" t="s">
        <v>574</v>
      </c>
      <c r="U1808" t="s">
        <v>38</v>
      </c>
      <c r="V1808">
        <v>-5.1081081081081101E-2</v>
      </c>
      <c r="W1808">
        <v>2004</v>
      </c>
      <c r="X1808">
        <v>8</v>
      </c>
      <c r="Y1808">
        <v>3</v>
      </c>
    </row>
    <row r="1809" spans="1:25" x14ac:dyDescent="0.25">
      <c r="A1809">
        <v>10287</v>
      </c>
      <c r="B1809">
        <v>36</v>
      </c>
      <c r="C1809">
        <v>39.65</v>
      </c>
      <c r="D1809">
        <v>6</v>
      </c>
      <c r="E1809">
        <v>1427.4</v>
      </c>
      <c r="F1809" s="1">
        <v>38229</v>
      </c>
      <c r="G1809" t="s">
        <v>25</v>
      </c>
      <c r="H1809" t="s">
        <v>193</v>
      </c>
      <c r="I1809">
        <v>37</v>
      </c>
      <c r="J1809" t="s">
        <v>669</v>
      </c>
      <c r="K1809" t="s">
        <v>470</v>
      </c>
      <c r="L1809" t="s">
        <v>471</v>
      </c>
      <c r="M1809" t="s">
        <v>472</v>
      </c>
      <c r="N1809" t="s">
        <v>31</v>
      </c>
      <c r="O1809" t="s">
        <v>473</v>
      </c>
      <c r="P1809" t="s">
        <v>31</v>
      </c>
      <c r="Q1809" t="s">
        <v>474</v>
      </c>
      <c r="R1809" t="s">
        <v>475</v>
      </c>
      <c r="S1809" t="s">
        <v>45</v>
      </c>
      <c r="T1809" t="s">
        <v>476</v>
      </c>
      <c r="U1809" t="s">
        <v>38</v>
      </c>
      <c r="V1809">
        <v>-7.1621621621621598E-2</v>
      </c>
      <c r="W1809">
        <v>2004</v>
      </c>
      <c r="X1809">
        <v>8</v>
      </c>
      <c r="Y1809">
        <v>3</v>
      </c>
    </row>
    <row r="1810" spans="1:25" x14ac:dyDescent="0.25">
      <c r="A1810">
        <v>10301</v>
      </c>
      <c r="B1810">
        <v>48</v>
      </c>
      <c r="C1810">
        <v>34.36</v>
      </c>
      <c r="D1810">
        <v>10</v>
      </c>
      <c r="E1810">
        <v>1649.28</v>
      </c>
      <c r="F1810" s="1">
        <v>37899</v>
      </c>
      <c r="G1810" t="s">
        <v>25</v>
      </c>
      <c r="H1810" t="s">
        <v>193</v>
      </c>
      <c r="I1810">
        <v>37</v>
      </c>
      <c r="J1810" t="s">
        <v>669</v>
      </c>
      <c r="K1810" t="s">
        <v>575</v>
      </c>
      <c r="L1810" t="s">
        <v>576</v>
      </c>
      <c r="M1810" t="s">
        <v>577</v>
      </c>
      <c r="N1810" t="s">
        <v>31</v>
      </c>
      <c r="O1810" t="s">
        <v>578</v>
      </c>
      <c r="P1810" t="s">
        <v>31</v>
      </c>
      <c r="Q1810" t="s">
        <v>579</v>
      </c>
      <c r="R1810" t="s">
        <v>83</v>
      </c>
      <c r="S1810" t="s">
        <v>45</v>
      </c>
      <c r="T1810" t="s">
        <v>580</v>
      </c>
      <c r="U1810" t="s">
        <v>38</v>
      </c>
      <c r="V1810">
        <v>7.13513513513514E-2</v>
      </c>
      <c r="W1810">
        <v>2003</v>
      </c>
      <c r="X1810">
        <v>10</v>
      </c>
      <c r="Y1810">
        <v>4</v>
      </c>
    </row>
    <row r="1811" spans="1:25" x14ac:dyDescent="0.25">
      <c r="A1811">
        <v>10310</v>
      </c>
      <c r="B1811">
        <v>33</v>
      </c>
      <c r="C1811">
        <v>41.91</v>
      </c>
      <c r="D1811">
        <v>4</v>
      </c>
      <c r="E1811">
        <v>1383.03</v>
      </c>
      <c r="F1811" s="1">
        <v>38276</v>
      </c>
      <c r="G1811" t="s">
        <v>25</v>
      </c>
      <c r="H1811" t="s">
        <v>193</v>
      </c>
      <c r="I1811">
        <v>37</v>
      </c>
      <c r="J1811" t="s">
        <v>669</v>
      </c>
      <c r="K1811" t="s">
        <v>463</v>
      </c>
      <c r="L1811" t="s">
        <v>464</v>
      </c>
      <c r="M1811" t="s">
        <v>465</v>
      </c>
      <c r="N1811" t="s">
        <v>31</v>
      </c>
      <c r="O1811" t="s">
        <v>466</v>
      </c>
      <c r="P1811" t="s">
        <v>31</v>
      </c>
      <c r="Q1811" t="s">
        <v>467</v>
      </c>
      <c r="R1811" t="s">
        <v>468</v>
      </c>
      <c r="S1811" t="s">
        <v>45</v>
      </c>
      <c r="T1811" t="s">
        <v>469</v>
      </c>
      <c r="U1811" t="s">
        <v>38</v>
      </c>
      <c r="V1811">
        <v>-0.13270270270270301</v>
      </c>
      <c r="W1811">
        <v>2004</v>
      </c>
      <c r="X1811">
        <v>10</v>
      </c>
      <c r="Y1811">
        <v>4</v>
      </c>
    </row>
    <row r="1812" spans="1:25" x14ac:dyDescent="0.25">
      <c r="A1812">
        <v>10321</v>
      </c>
      <c r="B1812">
        <v>37</v>
      </c>
      <c r="C1812">
        <v>33.229999999999997</v>
      </c>
      <c r="D1812">
        <v>12</v>
      </c>
      <c r="E1812">
        <v>1229.51</v>
      </c>
      <c r="F1812" s="1">
        <v>38295</v>
      </c>
      <c r="G1812" t="s">
        <v>25</v>
      </c>
      <c r="H1812" t="s">
        <v>193</v>
      </c>
      <c r="I1812">
        <v>37</v>
      </c>
      <c r="J1812" t="s">
        <v>669</v>
      </c>
      <c r="K1812" t="s">
        <v>172</v>
      </c>
      <c r="L1812" t="s">
        <v>173</v>
      </c>
      <c r="M1812" t="s">
        <v>174</v>
      </c>
      <c r="N1812" t="s">
        <v>31</v>
      </c>
      <c r="O1812" t="s">
        <v>175</v>
      </c>
      <c r="P1812" t="s">
        <v>133</v>
      </c>
      <c r="Q1812" t="s">
        <v>176</v>
      </c>
      <c r="R1812" t="s">
        <v>35</v>
      </c>
      <c r="S1812" t="s">
        <v>36</v>
      </c>
      <c r="T1812" t="s">
        <v>177</v>
      </c>
      <c r="U1812" t="s">
        <v>38</v>
      </c>
      <c r="V1812">
        <v>0.101891891891892</v>
      </c>
      <c r="W1812">
        <v>2004</v>
      </c>
      <c r="X1812">
        <v>11</v>
      </c>
      <c r="Y1812">
        <v>4</v>
      </c>
    </row>
    <row r="1813" spans="1:25" x14ac:dyDescent="0.25">
      <c r="A1813">
        <v>10331</v>
      </c>
      <c r="B1813">
        <v>27</v>
      </c>
      <c r="C1813">
        <v>42.24</v>
      </c>
      <c r="D1813">
        <v>13</v>
      </c>
      <c r="E1813">
        <v>1140.48</v>
      </c>
      <c r="F1813" s="1">
        <v>38308</v>
      </c>
      <c r="G1813" t="s">
        <v>25</v>
      </c>
      <c r="H1813" t="s">
        <v>193</v>
      </c>
      <c r="I1813">
        <v>37</v>
      </c>
      <c r="J1813" t="s">
        <v>669</v>
      </c>
      <c r="K1813" t="s">
        <v>326</v>
      </c>
      <c r="L1813" t="s">
        <v>327</v>
      </c>
      <c r="M1813" t="s">
        <v>328</v>
      </c>
      <c r="N1813" t="s">
        <v>31</v>
      </c>
      <c r="O1813" t="s">
        <v>229</v>
      </c>
      <c r="P1813" t="s">
        <v>153</v>
      </c>
      <c r="Q1813" t="s">
        <v>230</v>
      </c>
      <c r="R1813" t="s">
        <v>35</v>
      </c>
      <c r="S1813" t="s">
        <v>36</v>
      </c>
      <c r="T1813" t="s">
        <v>329</v>
      </c>
      <c r="U1813" t="s">
        <v>38</v>
      </c>
      <c r="V1813">
        <v>-0.14162162162162201</v>
      </c>
      <c r="W1813">
        <v>2004</v>
      </c>
      <c r="X1813">
        <v>11</v>
      </c>
      <c r="Y1813">
        <v>4</v>
      </c>
    </row>
    <row r="1814" spans="1:25" x14ac:dyDescent="0.25">
      <c r="A1814">
        <v>10342</v>
      </c>
      <c r="B1814">
        <v>39</v>
      </c>
      <c r="C1814">
        <v>40.4</v>
      </c>
      <c r="D1814">
        <v>9</v>
      </c>
      <c r="E1814">
        <v>1575.6</v>
      </c>
      <c r="F1814" s="1">
        <v>38315</v>
      </c>
      <c r="G1814" t="s">
        <v>25</v>
      </c>
      <c r="H1814" t="s">
        <v>193</v>
      </c>
      <c r="I1814">
        <v>37</v>
      </c>
      <c r="J1814" t="s">
        <v>669</v>
      </c>
      <c r="K1814" t="s">
        <v>94</v>
      </c>
      <c r="L1814" t="s">
        <v>95</v>
      </c>
      <c r="M1814" t="s">
        <v>96</v>
      </c>
      <c r="N1814" t="s">
        <v>97</v>
      </c>
      <c r="O1814" t="s">
        <v>98</v>
      </c>
      <c r="P1814" t="s">
        <v>99</v>
      </c>
      <c r="Q1814" t="s">
        <v>100</v>
      </c>
      <c r="R1814" t="s">
        <v>101</v>
      </c>
      <c r="S1814" t="s">
        <v>102</v>
      </c>
      <c r="T1814" t="s">
        <v>103</v>
      </c>
      <c r="U1814" t="s">
        <v>38</v>
      </c>
      <c r="V1814">
        <v>-9.1891891891891897E-2</v>
      </c>
      <c r="W1814">
        <v>2004</v>
      </c>
      <c r="X1814">
        <v>11</v>
      </c>
      <c r="Y1814">
        <v>4</v>
      </c>
    </row>
    <row r="1815" spans="1:25" x14ac:dyDescent="0.25">
      <c r="A1815">
        <v>10355</v>
      </c>
      <c r="B1815">
        <v>36</v>
      </c>
      <c r="C1815">
        <v>38.520000000000003</v>
      </c>
      <c r="D1815">
        <v>4</v>
      </c>
      <c r="E1815">
        <v>1386.72</v>
      </c>
      <c r="F1815" s="1">
        <v>38328</v>
      </c>
      <c r="G1815" t="s">
        <v>25</v>
      </c>
      <c r="H1815" t="s">
        <v>193</v>
      </c>
      <c r="I1815">
        <v>37</v>
      </c>
      <c r="J1815" t="s">
        <v>669</v>
      </c>
      <c r="K1815" t="s">
        <v>186</v>
      </c>
      <c r="L1815" t="s">
        <v>187</v>
      </c>
      <c r="M1815" t="s">
        <v>188</v>
      </c>
      <c r="N1815" t="s">
        <v>31</v>
      </c>
      <c r="O1815" t="s">
        <v>189</v>
      </c>
      <c r="P1815" t="s">
        <v>31</v>
      </c>
      <c r="Q1815" t="s">
        <v>190</v>
      </c>
      <c r="R1815" t="s">
        <v>191</v>
      </c>
      <c r="S1815" t="s">
        <v>45</v>
      </c>
      <c r="T1815" t="s">
        <v>192</v>
      </c>
      <c r="U1815" t="s">
        <v>38</v>
      </c>
      <c r="V1815">
        <v>-4.1081081081081203E-2</v>
      </c>
      <c r="W1815">
        <v>2004</v>
      </c>
      <c r="X1815">
        <v>12</v>
      </c>
      <c r="Y1815">
        <v>4</v>
      </c>
    </row>
    <row r="1816" spans="1:25" x14ac:dyDescent="0.25">
      <c r="A1816">
        <v>10367</v>
      </c>
      <c r="B1816">
        <v>36</v>
      </c>
      <c r="C1816">
        <v>100</v>
      </c>
      <c r="D1816">
        <v>2</v>
      </c>
      <c r="E1816">
        <v>5018.3999999999996</v>
      </c>
      <c r="F1816" s="1">
        <v>38364</v>
      </c>
      <c r="G1816" t="s">
        <v>432</v>
      </c>
      <c r="H1816" t="s">
        <v>193</v>
      </c>
      <c r="I1816">
        <v>37</v>
      </c>
      <c r="J1816" t="s">
        <v>669</v>
      </c>
      <c r="K1816" t="s">
        <v>54</v>
      </c>
      <c r="L1816" t="s">
        <v>55</v>
      </c>
      <c r="M1816" t="s">
        <v>56</v>
      </c>
      <c r="N1816" t="s">
        <v>31</v>
      </c>
      <c r="O1816" t="s">
        <v>57</v>
      </c>
      <c r="P1816" t="s">
        <v>58</v>
      </c>
      <c r="Q1816" t="s">
        <v>59</v>
      </c>
      <c r="R1816" t="s">
        <v>35</v>
      </c>
      <c r="S1816" t="s">
        <v>36</v>
      </c>
      <c r="T1816" t="s">
        <v>60</v>
      </c>
      <c r="U1816" t="s">
        <v>53</v>
      </c>
      <c r="V1816">
        <v>-1.7027027027027</v>
      </c>
      <c r="W1816">
        <v>2005</v>
      </c>
      <c r="X1816">
        <v>1</v>
      </c>
      <c r="Y1816">
        <v>1</v>
      </c>
    </row>
    <row r="1817" spans="1:25" x14ac:dyDescent="0.25">
      <c r="A1817">
        <v>10378</v>
      </c>
      <c r="B1817">
        <v>41</v>
      </c>
      <c r="C1817">
        <v>100</v>
      </c>
      <c r="D1817">
        <v>7</v>
      </c>
      <c r="E1817">
        <v>5856.85</v>
      </c>
      <c r="F1817" s="1">
        <v>38393</v>
      </c>
      <c r="G1817" t="s">
        <v>25</v>
      </c>
      <c r="H1817" t="s">
        <v>193</v>
      </c>
      <c r="I1817">
        <v>37</v>
      </c>
      <c r="J1817" t="s">
        <v>669</v>
      </c>
      <c r="K1817" t="s">
        <v>186</v>
      </c>
      <c r="L1817" t="s">
        <v>187</v>
      </c>
      <c r="M1817" t="s">
        <v>188</v>
      </c>
      <c r="N1817" t="s">
        <v>31</v>
      </c>
      <c r="O1817" t="s">
        <v>189</v>
      </c>
      <c r="P1817" t="s">
        <v>31</v>
      </c>
      <c r="Q1817" t="s">
        <v>190</v>
      </c>
      <c r="R1817" t="s">
        <v>191</v>
      </c>
      <c r="S1817" t="s">
        <v>45</v>
      </c>
      <c r="T1817" t="s">
        <v>192</v>
      </c>
      <c r="U1817" t="s">
        <v>53</v>
      </c>
      <c r="V1817">
        <v>-1.7027027027027</v>
      </c>
      <c r="W1817">
        <v>2005</v>
      </c>
      <c r="X1817">
        <v>2</v>
      </c>
      <c r="Y1817">
        <v>1</v>
      </c>
    </row>
    <row r="1818" spans="1:25" x14ac:dyDescent="0.25">
      <c r="A1818">
        <v>10390</v>
      </c>
      <c r="B1818">
        <v>37</v>
      </c>
      <c r="C1818">
        <v>100</v>
      </c>
      <c r="D1818">
        <v>5</v>
      </c>
      <c r="E1818">
        <v>4894.7299999999996</v>
      </c>
      <c r="F1818" s="1">
        <v>38415</v>
      </c>
      <c r="G1818" t="s">
        <v>25</v>
      </c>
      <c r="H1818" t="s">
        <v>193</v>
      </c>
      <c r="I1818">
        <v>37</v>
      </c>
      <c r="J1818" t="s">
        <v>669</v>
      </c>
      <c r="K1818" t="s">
        <v>287</v>
      </c>
      <c r="L1818" t="s">
        <v>288</v>
      </c>
      <c r="M1818" t="s">
        <v>289</v>
      </c>
      <c r="N1818" t="s">
        <v>31</v>
      </c>
      <c r="O1818" t="s">
        <v>290</v>
      </c>
      <c r="P1818" t="s">
        <v>58</v>
      </c>
      <c r="Q1818" t="s">
        <v>121</v>
      </c>
      <c r="R1818" t="s">
        <v>35</v>
      </c>
      <c r="S1818" t="s">
        <v>36</v>
      </c>
      <c r="T1818" t="s">
        <v>291</v>
      </c>
      <c r="U1818" t="s">
        <v>53</v>
      </c>
      <c r="V1818">
        <v>-1.7027027027027</v>
      </c>
      <c r="W1818">
        <v>2005</v>
      </c>
      <c r="X1818">
        <v>3</v>
      </c>
      <c r="Y1818">
        <v>1</v>
      </c>
    </row>
    <row r="1819" spans="1:25" x14ac:dyDescent="0.25">
      <c r="A1819">
        <v>10405</v>
      </c>
      <c r="B1819">
        <v>47</v>
      </c>
      <c r="C1819">
        <v>44.56</v>
      </c>
      <c r="D1819">
        <v>2</v>
      </c>
      <c r="E1819">
        <v>2094.3200000000002</v>
      </c>
      <c r="F1819" s="1">
        <v>38456</v>
      </c>
      <c r="G1819" t="s">
        <v>25</v>
      </c>
      <c r="H1819" t="s">
        <v>193</v>
      </c>
      <c r="I1819">
        <v>37</v>
      </c>
      <c r="J1819" t="s">
        <v>669</v>
      </c>
      <c r="K1819" t="s">
        <v>560</v>
      </c>
      <c r="L1819" t="s">
        <v>561</v>
      </c>
      <c r="M1819" t="s">
        <v>562</v>
      </c>
      <c r="N1819" t="s">
        <v>31</v>
      </c>
      <c r="O1819" t="s">
        <v>563</v>
      </c>
      <c r="P1819" t="s">
        <v>31</v>
      </c>
      <c r="Q1819" t="s">
        <v>564</v>
      </c>
      <c r="R1819" t="s">
        <v>44</v>
      </c>
      <c r="S1819" t="s">
        <v>45</v>
      </c>
      <c r="T1819" t="s">
        <v>565</v>
      </c>
      <c r="U1819" t="s">
        <v>38</v>
      </c>
      <c r="V1819">
        <v>-0.20432432432432401</v>
      </c>
      <c r="W1819">
        <v>2005</v>
      </c>
      <c r="X1819">
        <v>4</v>
      </c>
      <c r="Y1819">
        <v>2</v>
      </c>
    </row>
    <row r="1820" spans="1:25" x14ac:dyDescent="0.25">
      <c r="A1820">
        <v>10419</v>
      </c>
      <c r="B1820">
        <v>15</v>
      </c>
      <c r="C1820">
        <v>42.67</v>
      </c>
      <c r="D1820">
        <v>7</v>
      </c>
      <c r="E1820">
        <v>640.04999999999995</v>
      </c>
      <c r="F1820" s="1">
        <v>38489</v>
      </c>
      <c r="G1820" t="s">
        <v>25</v>
      </c>
      <c r="H1820" t="s">
        <v>193</v>
      </c>
      <c r="I1820">
        <v>37</v>
      </c>
      <c r="J1820" t="s">
        <v>669</v>
      </c>
      <c r="K1820" t="s">
        <v>156</v>
      </c>
      <c r="L1820" t="s">
        <v>157</v>
      </c>
      <c r="M1820" t="s">
        <v>158</v>
      </c>
      <c r="N1820" t="s">
        <v>31</v>
      </c>
      <c r="O1820" t="s">
        <v>159</v>
      </c>
      <c r="P1820" t="s">
        <v>31</v>
      </c>
      <c r="Q1820" t="s">
        <v>160</v>
      </c>
      <c r="R1820" t="s">
        <v>161</v>
      </c>
      <c r="S1820" t="s">
        <v>45</v>
      </c>
      <c r="T1820" t="s">
        <v>162</v>
      </c>
      <c r="U1820" t="s">
        <v>38</v>
      </c>
      <c r="V1820">
        <v>-0.15324324324324301</v>
      </c>
      <c r="W1820">
        <v>2005</v>
      </c>
      <c r="X1820">
        <v>5</v>
      </c>
      <c r="Y1820">
        <v>2</v>
      </c>
    </row>
    <row r="1821" spans="1:25" x14ac:dyDescent="0.25">
      <c r="A1821">
        <v>10105</v>
      </c>
      <c r="B1821">
        <v>44</v>
      </c>
      <c r="C1821">
        <v>72.58</v>
      </c>
      <c r="D1821">
        <v>4</v>
      </c>
      <c r="E1821">
        <v>3193.52</v>
      </c>
      <c r="F1821" s="1">
        <v>37663</v>
      </c>
      <c r="G1821" t="s">
        <v>25</v>
      </c>
      <c r="H1821" t="s">
        <v>581</v>
      </c>
      <c r="I1821">
        <v>88</v>
      </c>
      <c r="J1821" t="s">
        <v>670</v>
      </c>
      <c r="K1821" t="s">
        <v>342</v>
      </c>
      <c r="L1821" t="s">
        <v>343</v>
      </c>
      <c r="M1821" t="s">
        <v>344</v>
      </c>
      <c r="N1821" t="s">
        <v>31</v>
      </c>
      <c r="O1821" t="s">
        <v>345</v>
      </c>
      <c r="P1821" t="s">
        <v>31</v>
      </c>
      <c r="Q1821" t="s">
        <v>346</v>
      </c>
      <c r="R1821" t="s">
        <v>347</v>
      </c>
      <c r="S1821" t="s">
        <v>45</v>
      </c>
      <c r="T1821" t="s">
        <v>348</v>
      </c>
      <c r="U1821" t="s">
        <v>53</v>
      </c>
      <c r="V1821">
        <v>0.17522727272727301</v>
      </c>
      <c r="W1821">
        <v>2003</v>
      </c>
      <c r="X1821">
        <v>2</v>
      </c>
      <c r="Y1821">
        <v>1</v>
      </c>
    </row>
    <row r="1822" spans="1:25" x14ac:dyDescent="0.25">
      <c r="A1822">
        <v>10119</v>
      </c>
      <c r="B1822">
        <v>35</v>
      </c>
      <c r="C1822">
        <v>87.62</v>
      </c>
      <c r="D1822">
        <v>13</v>
      </c>
      <c r="E1822">
        <v>3066.7</v>
      </c>
      <c r="F1822" s="1">
        <v>37739</v>
      </c>
      <c r="G1822" t="s">
        <v>25</v>
      </c>
      <c r="H1822" t="s">
        <v>581</v>
      </c>
      <c r="I1822">
        <v>88</v>
      </c>
      <c r="J1822" t="s">
        <v>670</v>
      </c>
      <c r="K1822" t="s">
        <v>156</v>
      </c>
      <c r="L1822" t="s">
        <v>157</v>
      </c>
      <c r="M1822" t="s">
        <v>158</v>
      </c>
      <c r="N1822" t="s">
        <v>31</v>
      </c>
      <c r="O1822" t="s">
        <v>159</v>
      </c>
      <c r="P1822" t="s">
        <v>31</v>
      </c>
      <c r="Q1822" t="s">
        <v>160</v>
      </c>
      <c r="R1822" t="s">
        <v>161</v>
      </c>
      <c r="S1822" t="s">
        <v>45</v>
      </c>
      <c r="T1822" t="s">
        <v>162</v>
      </c>
      <c r="U1822" t="s">
        <v>53</v>
      </c>
      <c r="V1822">
        <v>4.3181818181817697E-3</v>
      </c>
      <c r="W1822">
        <v>2003</v>
      </c>
      <c r="X1822">
        <v>4</v>
      </c>
      <c r="Y1822">
        <v>2</v>
      </c>
    </row>
    <row r="1823" spans="1:25" x14ac:dyDescent="0.25">
      <c r="A1823">
        <v>10129</v>
      </c>
      <c r="B1823">
        <v>41</v>
      </c>
      <c r="C1823">
        <v>94.71</v>
      </c>
      <c r="D1823">
        <v>4</v>
      </c>
      <c r="E1823">
        <v>3883.11</v>
      </c>
      <c r="F1823" s="1">
        <v>37784</v>
      </c>
      <c r="G1823" t="s">
        <v>25</v>
      </c>
      <c r="H1823" t="s">
        <v>581</v>
      </c>
      <c r="I1823">
        <v>88</v>
      </c>
      <c r="J1823" t="s">
        <v>670</v>
      </c>
      <c r="K1823" t="s">
        <v>349</v>
      </c>
      <c r="L1823" t="s">
        <v>350</v>
      </c>
      <c r="M1823" t="s">
        <v>351</v>
      </c>
      <c r="N1823" t="s">
        <v>31</v>
      </c>
      <c r="O1823" t="s">
        <v>352</v>
      </c>
      <c r="P1823" t="s">
        <v>31</v>
      </c>
      <c r="Q1823" t="s">
        <v>353</v>
      </c>
      <c r="R1823" t="s">
        <v>183</v>
      </c>
      <c r="S1823" t="s">
        <v>45</v>
      </c>
      <c r="T1823" t="s">
        <v>354</v>
      </c>
      <c r="U1823" t="s">
        <v>53</v>
      </c>
      <c r="V1823">
        <v>-7.6249999999999901E-2</v>
      </c>
      <c r="W1823">
        <v>2003</v>
      </c>
      <c r="X1823">
        <v>6</v>
      </c>
      <c r="Y1823">
        <v>2</v>
      </c>
    </row>
    <row r="1824" spans="1:25" x14ac:dyDescent="0.25">
      <c r="A1824">
        <v>10142</v>
      </c>
      <c r="B1824">
        <v>49</v>
      </c>
      <c r="C1824">
        <v>98.25</v>
      </c>
      <c r="D1824">
        <v>1</v>
      </c>
      <c r="E1824">
        <v>4814.25</v>
      </c>
      <c r="F1824" s="1">
        <v>37841</v>
      </c>
      <c r="G1824" t="s">
        <v>25</v>
      </c>
      <c r="H1824" t="s">
        <v>581</v>
      </c>
      <c r="I1824">
        <v>88</v>
      </c>
      <c r="J1824" t="s">
        <v>670</v>
      </c>
      <c r="K1824" t="s">
        <v>287</v>
      </c>
      <c r="L1824" t="s">
        <v>288</v>
      </c>
      <c r="M1824" t="s">
        <v>289</v>
      </c>
      <c r="N1824" t="s">
        <v>31</v>
      </c>
      <c r="O1824" t="s">
        <v>290</v>
      </c>
      <c r="P1824" t="s">
        <v>58</v>
      </c>
      <c r="Q1824" t="s">
        <v>121</v>
      </c>
      <c r="R1824" t="s">
        <v>35</v>
      </c>
      <c r="S1824" t="s">
        <v>36</v>
      </c>
      <c r="T1824" t="s">
        <v>291</v>
      </c>
      <c r="U1824" t="s">
        <v>53</v>
      </c>
      <c r="V1824">
        <v>-0.116477272727273</v>
      </c>
      <c r="W1824">
        <v>2003</v>
      </c>
      <c r="X1824">
        <v>8</v>
      </c>
      <c r="Y1824">
        <v>3</v>
      </c>
    </row>
    <row r="1825" spans="1:25" x14ac:dyDescent="0.25">
      <c r="A1825">
        <v>10154</v>
      </c>
      <c r="B1825">
        <v>31</v>
      </c>
      <c r="C1825">
        <v>91.17</v>
      </c>
      <c r="D1825">
        <v>2</v>
      </c>
      <c r="E1825">
        <v>2826.27</v>
      </c>
      <c r="F1825" s="1">
        <v>37896</v>
      </c>
      <c r="G1825" t="s">
        <v>25</v>
      </c>
      <c r="H1825" t="s">
        <v>581</v>
      </c>
      <c r="I1825">
        <v>88</v>
      </c>
      <c r="J1825" t="s">
        <v>670</v>
      </c>
      <c r="K1825" t="s">
        <v>539</v>
      </c>
      <c r="L1825" t="s">
        <v>540</v>
      </c>
      <c r="M1825" t="s">
        <v>541</v>
      </c>
      <c r="N1825" t="s">
        <v>31</v>
      </c>
      <c r="O1825" t="s">
        <v>542</v>
      </c>
      <c r="P1825" t="s">
        <v>58</v>
      </c>
      <c r="Q1825" t="s">
        <v>543</v>
      </c>
      <c r="R1825" t="s">
        <v>35</v>
      </c>
      <c r="S1825" t="s">
        <v>36</v>
      </c>
      <c r="T1825" t="s">
        <v>544</v>
      </c>
      <c r="U1825" t="s">
        <v>38</v>
      </c>
      <c r="V1825">
        <v>-3.6022727272727303E-2</v>
      </c>
      <c r="W1825">
        <v>2003</v>
      </c>
      <c r="X1825">
        <v>10</v>
      </c>
      <c r="Y1825">
        <v>4</v>
      </c>
    </row>
    <row r="1826" spans="1:25" x14ac:dyDescent="0.25">
      <c r="A1826">
        <v>10167</v>
      </c>
      <c r="B1826">
        <v>20</v>
      </c>
      <c r="C1826">
        <v>79.66</v>
      </c>
      <c r="D1826">
        <v>11</v>
      </c>
      <c r="E1826">
        <v>1593.2</v>
      </c>
      <c r="F1826" s="1">
        <v>37917</v>
      </c>
      <c r="G1826" t="s">
        <v>359</v>
      </c>
      <c r="H1826" t="s">
        <v>581</v>
      </c>
      <c r="I1826">
        <v>88</v>
      </c>
      <c r="J1826" t="s">
        <v>670</v>
      </c>
      <c r="K1826" t="s">
        <v>275</v>
      </c>
      <c r="L1826" t="s">
        <v>276</v>
      </c>
      <c r="M1826" t="s">
        <v>277</v>
      </c>
      <c r="N1826" t="s">
        <v>31</v>
      </c>
      <c r="O1826" t="s">
        <v>278</v>
      </c>
      <c r="P1826" t="s">
        <v>31</v>
      </c>
      <c r="Q1826" t="s">
        <v>279</v>
      </c>
      <c r="R1826" t="s">
        <v>200</v>
      </c>
      <c r="S1826" t="s">
        <v>45</v>
      </c>
      <c r="T1826" t="s">
        <v>280</v>
      </c>
      <c r="U1826" t="s">
        <v>38</v>
      </c>
      <c r="V1826">
        <v>9.47727272727273E-2</v>
      </c>
      <c r="W1826">
        <v>2003</v>
      </c>
      <c r="X1826">
        <v>10</v>
      </c>
      <c r="Y1826">
        <v>4</v>
      </c>
    </row>
    <row r="1827" spans="1:25" x14ac:dyDescent="0.25">
      <c r="A1827">
        <v>10177</v>
      </c>
      <c r="B1827">
        <v>45</v>
      </c>
      <c r="C1827">
        <v>72.58</v>
      </c>
      <c r="D1827">
        <v>2</v>
      </c>
      <c r="E1827">
        <v>3266.1</v>
      </c>
      <c r="F1827" s="1">
        <v>37932</v>
      </c>
      <c r="G1827" t="s">
        <v>25</v>
      </c>
      <c r="H1827" t="s">
        <v>581</v>
      </c>
      <c r="I1827">
        <v>88</v>
      </c>
      <c r="J1827" t="s">
        <v>670</v>
      </c>
      <c r="K1827" t="s">
        <v>513</v>
      </c>
      <c r="L1827" t="s">
        <v>514</v>
      </c>
      <c r="M1827" t="s">
        <v>515</v>
      </c>
      <c r="N1827" t="s">
        <v>31</v>
      </c>
      <c r="O1827" t="s">
        <v>189</v>
      </c>
      <c r="P1827" t="s">
        <v>31</v>
      </c>
      <c r="Q1827" t="s">
        <v>205</v>
      </c>
      <c r="R1827" t="s">
        <v>191</v>
      </c>
      <c r="S1827" t="s">
        <v>45</v>
      </c>
      <c r="T1827" t="s">
        <v>516</v>
      </c>
      <c r="U1827" t="s">
        <v>53</v>
      </c>
      <c r="V1827">
        <v>0.17522727272727301</v>
      </c>
      <c r="W1827">
        <v>2003</v>
      </c>
      <c r="X1827">
        <v>11</v>
      </c>
      <c r="Y1827">
        <v>4</v>
      </c>
    </row>
    <row r="1828" spans="1:25" x14ac:dyDescent="0.25">
      <c r="A1828">
        <v>10185</v>
      </c>
      <c r="B1828">
        <v>33</v>
      </c>
      <c r="C1828">
        <v>74.349999999999994</v>
      </c>
      <c r="D1828">
        <v>2</v>
      </c>
      <c r="E1828">
        <v>2453.5500000000002</v>
      </c>
      <c r="F1828" s="1">
        <v>37939</v>
      </c>
      <c r="G1828" t="s">
        <v>25</v>
      </c>
      <c r="H1828" t="s">
        <v>581</v>
      </c>
      <c r="I1828">
        <v>88</v>
      </c>
      <c r="J1828" t="s">
        <v>670</v>
      </c>
      <c r="K1828" t="s">
        <v>355</v>
      </c>
      <c r="L1828" t="s">
        <v>356</v>
      </c>
      <c r="M1828" t="s">
        <v>357</v>
      </c>
      <c r="N1828" t="s">
        <v>31</v>
      </c>
      <c r="O1828" t="s">
        <v>175</v>
      </c>
      <c r="P1828" t="s">
        <v>133</v>
      </c>
      <c r="Q1828" t="s">
        <v>176</v>
      </c>
      <c r="R1828" t="s">
        <v>35</v>
      </c>
      <c r="S1828" t="s">
        <v>36</v>
      </c>
      <c r="T1828" t="s">
        <v>358</v>
      </c>
      <c r="U1828" t="s">
        <v>38</v>
      </c>
      <c r="V1828">
        <v>0.15511363636363601</v>
      </c>
      <c r="W1828">
        <v>2003</v>
      </c>
      <c r="X1828">
        <v>11</v>
      </c>
      <c r="Y1828">
        <v>4</v>
      </c>
    </row>
    <row r="1829" spans="1:25" x14ac:dyDescent="0.25">
      <c r="A1829">
        <v>10197</v>
      </c>
      <c r="B1829">
        <v>47</v>
      </c>
      <c r="C1829">
        <v>83.2</v>
      </c>
      <c r="D1829">
        <v>8</v>
      </c>
      <c r="E1829">
        <v>3910.4</v>
      </c>
      <c r="F1829" s="1">
        <v>37951</v>
      </c>
      <c r="G1829" t="s">
        <v>25</v>
      </c>
      <c r="H1829" t="s">
        <v>581</v>
      </c>
      <c r="I1829">
        <v>88</v>
      </c>
      <c r="J1829" t="s">
        <v>670</v>
      </c>
      <c r="K1829" t="s">
        <v>371</v>
      </c>
      <c r="L1829" t="s">
        <v>372</v>
      </c>
      <c r="M1829" t="s">
        <v>373</v>
      </c>
      <c r="N1829" t="s">
        <v>31</v>
      </c>
      <c r="O1829" t="s">
        <v>374</v>
      </c>
      <c r="P1829" t="s">
        <v>31</v>
      </c>
      <c r="Q1829" t="s">
        <v>375</v>
      </c>
      <c r="R1829" t="s">
        <v>191</v>
      </c>
      <c r="S1829" t="s">
        <v>45</v>
      </c>
      <c r="T1829" t="s">
        <v>376</v>
      </c>
      <c r="U1829" t="s">
        <v>53</v>
      </c>
      <c r="V1829">
        <v>5.4545454545454501E-2</v>
      </c>
      <c r="W1829">
        <v>2003</v>
      </c>
      <c r="X1829">
        <v>11</v>
      </c>
      <c r="Y1829">
        <v>4</v>
      </c>
    </row>
    <row r="1830" spans="1:25" x14ac:dyDescent="0.25">
      <c r="A1830">
        <v>10208</v>
      </c>
      <c r="B1830">
        <v>20</v>
      </c>
      <c r="C1830">
        <v>89.4</v>
      </c>
      <c r="D1830">
        <v>2</v>
      </c>
      <c r="E1830">
        <v>1788</v>
      </c>
      <c r="F1830" s="1">
        <v>37988</v>
      </c>
      <c r="G1830" t="s">
        <v>25</v>
      </c>
      <c r="H1830" t="s">
        <v>581</v>
      </c>
      <c r="I1830">
        <v>88</v>
      </c>
      <c r="J1830" t="s">
        <v>670</v>
      </c>
      <c r="K1830" t="s">
        <v>232</v>
      </c>
      <c r="L1830" t="s">
        <v>233</v>
      </c>
      <c r="M1830" t="s">
        <v>234</v>
      </c>
      <c r="N1830" t="s">
        <v>31</v>
      </c>
      <c r="O1830" t="s">
        <v>235</v>
      </c>
      <c r="P1830" t="s">
        <v>31</v>
      </c>
      <c r="Q1830" t="s">
        <v>236</v>
      </c>
      <c r="R1830" t="s">
        <v>44</v>
      </c>
      <c r="S1830" t="s">
        <v>45</v>
      </c>
      <c r="T1830" t="s">
        <v>237</v>
      </c>
      <c r="U1830" t="s">
        <v>38</v>
      </c>
      <c r="V1830">
        <v>-1.5909090909091001E-2</v>
      </c>
      <c r="W1830">
        <v>2004</v>
      </c>
      <c r="X1830">
        <v>1</v>
      </c>
      <c r="Y1830">
        <v>1</v>
      </c>
    </row>
    <row r="1831" spans="1:25" x14ac:dyDescent="0.25">
      <c r="A1831">
        <v>10222</v>
      </c>
      <c r="B1831">
        <v>47</v>
      </c>
      <c r="C1831">
        <v>70.81</v>
      </c>
      <c r="D1831">
        <v>14</v>
      </c>
      <c r="E1831">
        <v>3328.07</v>
      </c>
      <c r="F1831" s="1">
        <v>38036</v>
      </c>
      <c r="G1831" t="s">
        <v>25</v>
      </c>
      <c r="H1831" t="s">
        <v>581</v>
      </c>
      <c r="I1831">
        <v>88</v>
      </c>
      <c r="J1831" t="s">
        <v>670</v>
      </c>
      <c r="K1831" t="s">
        <v>382</v>
      </c>
      <c r="L1831" t="s">
        <v>383</v>
      </c>
      <c r="M1831" t="s">
        <v>384</v>
      </c>
      <c r="N1831" t="s">
        <v>31</v>
      </c>
      <c r="O1831" t="s">
        <v>385</v>
      </c>
      <c r="P1831" t="s">
        <v>58</v>
      </c>
      <c r="Q1831" t="s">
        <v>386</v>
      </c>
      <c r="R1831" t="s">
        <v>35</v>
      </c>
      <c r="S1831" t="s">
        <v>36</v>
      </c>
      <c r="T1831" t="s">
        <v>387</v>
      </c>
      <c r="U1831" t="s">
        <v>53</v>
      </c>
      <c r="V1831">
        <v>0.19534090909090901</v>
      </c>
      <c r="W1831">
        <v>2004</v>
      </c>
      <c r="X1831">
        <v>2</v>
      </c>
      <c r="Y1831">
        <v>1</v>
      </c>
    </row>
    <row r="1832" spans="1:25" x14ac:dyDescent="0.25">
      <c r="A1832">
        <v>10233</v>
      </c>
      <c r="B1832">
        <v>40</v>
      </c>
      <c r="C1832">
        <v>94.71</v>
      </c>
      <c r="D1832">
        <v>2</v>
      </c>
      <c r="E1832">
        <v>3788.4</v>
      </c>
      <c r="F1832" s="1">
        <v>38075</v>
      </c>
      <c r="G1832" t="s">
        <v>25</v>
      </c>
      <c r="H1832" t="s">
        <v>581</v>
      </c>
      <c r="I1832">
        <v>88</v>
      </c>
      <c r="J1832" t="s">
        <v>670</v>
      </c>
      <c r="K1832" t="s">
        <v>109</v>
      </c>
      <c r="L1832" t="s">
        <v>110</v>
      </c>
      <c r="M1832" t="s">
        <v>111</v>
      </c>
      <c r="N1832" t="s">
        <v>31</v>
      </c>
      <c r="O1832" t="s">
        <v>112</v>
      </c>
      <c r="P1832" t="s">
        <v>113</v>
      </c>
      <c r="Q1832" t="s">
        <v>114</v>
      </c>
      <c r="R1832" t="s">
        <v>35</v>
      </c>
      <c r="S1832" t="s">
        <v>36</v>
      </c>
      <c r="T1832" t="s">
        <v>115</v>
      </c>
      <c r="U1832" t="s">
        <v>53</v>
      </c>
      <c r="V1832">
        <v>-7.6249999999999901E-2</v>
      </c>
      <c r="W1832">
        <v>2004</v>
      </c>
      <c r="X1832">
        <v>3</v>
      </c>
      <c r="Y1832">
        <v>1</v>
      </c>
    </row>
    <row r="1833" spans="1:25" x14ac:dyDescent="0.25">
      <c r="A1833">
        <v>10248</v>
      </c>
      <c r="B1833">
        <v>30</v>
      </c>
      <c r="C1833">
        <v>100</v>
      </c>
      <c r="D1833">
        <v>5</v>
      </c>
      <c r="E1833">
        <v>3053.7</v>
      </c>
      <c r="F1833" s="1">
        <v>38114</v>
      </c>
      <c r="G1833" t="s">
        <v>359</v>
      </c>
      <c r="H1833" t="s">
        <v>581</v>
      </c>
      <c r="I1833">
        <v>88</v>
      </c>
      <c r="J1833" t="s">
        <v>670</v>
      </c>
      <c r="K1833" t="s">
        <v>28</v>
      </c>
      <c r="L1833" t="s">
        <v>29</v>
      </c>
      <c r="M1833" t="s">
        <v>30</v>
      </c>
      <c r="N1833" t="s">
        <v>31</v>
      </c>
      <c r="O1833" t="s">
        <v>32</v>
      </c>
      <c r="P1833" t="s">
        <v>33</v>
      </c>
      <c r="Q1833" t="s">
        <v>34</v>
      </c>
      <c r="R1833" t="s">
        <v>35</v>
      </c>
      <c r="S1833" t="s">
        <v>36</v>
      </c>
      <c r="T1833" t="s">
        <v>37</v>
      </c>
      <c r="U1833" t="s">
        <v>53</v>
      </c>
      <c r="V1833">
        <v>-0.13636363636363599</v>
      </c>
      <c r="W1833">
        <v>2004</v>
      </c>
      <c r="X1833">
        <v>5</v>
      </c>
      <c r="Y1833">
        <v>2</v>
      </c>
    </row>
    <row r="1834" spans="1:25" x14ac:dyDescent="0.25">
      <c r="A1834">
        <v>10261</v>
      </c>
      <c r="B1834">
        <v>22</v>
      </c>
      <c r="C1834">
        <v>91.17</v>
      </c>
      <c r="D1834">
        <v>3</v>
      </c>
      <c r="E1834">
        <v>2005.74</v>
      </c>
      <c r="F1834" s="1">
        <v>38155</v>
      </c>
      <c r="G1834" t="s">
        <v>25</v>
      </c>
      <c r="H1834" t="s">
        <v>581</v>
      </c>
      <c r="I1834">
        <v>88</v>
      </c>
      <c r="J1834" t="s">
        <v>670</v>
      </c>
      <c r="K1834" t="s">
        <v>311</v>
      </c>
      <c r="L1834" t="s">
        <v>312</v>
      </c>
      <c r="M1834" t="s">
        <v>313</v>
      </c>
      <c r="N1834" t="s">
        <v>31</v>
      </c>
      <c r="O1834" t="s">
        <v>314</v>
      </c>
      <c r="P1834" t="s">
        <v>315</v>
      </c>
      <c r="Q1834" t="s">
        <v>316</v>
      </c>
      <c r="R1834" t="s">
        <v>244</v>
      </c>
      <c r="S1834" t="s">
        <v>36</v>
      </c>
      <c r="T1834" t="s">
        <v>317</v>
      </c>
      <c r="U1834" t="s">
        <v>38</v>
      </c>
      <c r="V1834">
        <v>-3.6022727272727303E-2</v>
      </c>
      <c r="W1834">
        <v>2004</v>
      </c>
      <c r="X1834">
        <v>6</v>
      </c>
      <c r="Y1834">
        <v>2</v>
      </c>
    </row>
    <row r="1835" spans="1:25" x14ac:dyDescent="0.25">
      <c r="A1835">
        <v>10273</v>
      </c>
      <c r="B1835">
        <v>27</v>
      </c>
      <c r="C1835">
        <v>100</v>
      </c>
      <c r="D1835">
        <v>6</v>
      </c>
      <c r="E1835">
        <v>2796.12</v>
      </c>
      <c r="F1835" s="1">
        <v>38189</v>
      </c>
      <c r="G1835" t="s">
        <v>25</v>
      </c>
      <c r="H1835" t="s">
        <v>581</v>
      </c>
      <c r="I1835">
        <v>88</v>
      </c>
      <c r="J1835" t="s">
        <v>670</v>
      </c>
      <c r="K1835" t="s">
        <v>388</v>
      </c>
      <c r="L1835" t="s">
        <v>389</v>
      </c>
      <c r="M1835" t="s">
        <v>390</v>
      </c>
      <c r="N1835" t="s">
        <v>31</v>
      </c>
      <c r="O1835" t="s">
        <v>391</v>
      </c>
      <c r="P1835" t="s">
        <v>31</v>
      </c>
      <c r="Q1835" t="s">
        <v>392</v>
      </c>
      <c r="R1835" t="s">
        <v>393</v>
      </c>
      <c r="S1835" t="s">
        <v>45</v>
      </c>
      <c r="T1835" t="s">
        <v>394</v>
      </c>
      <c r="U1835" t="s">
        <v>38</v>
      </c>
      <c r="V1835">
        <v>-0.13636363636363599</v>
      </c>
      <c r="W1835">
        <v>2004</v>
      </c>
      <c r="X1835">
        <v>7</v>
      </c>
      <c r="Y1835">
        <v>3</v>
      </c>
    </row>
    <row r="1836" spans="1:25" x14ac:dyDescent="0.25">
      <c r="A1836">
        <v>10283</v>
      </c>
      <c r="B1836">
        <v>34</v>
      </c>
      <c r="C1836">
        <v>92.94</v>
      </c>
      <c r="D1836">
        <v>8</v>
      </c>
      <c r="E1836">
        <v>3159.96</v>
      </c>
      <c r="F1836" s="1">
        <v>38219</v>
      </c>
      <c r="G1836" t="s">
        <v>25</v>
      </c>
      <c r="H1836" t="s">
        <v>581</v>
      </c>
      <c r="I1836">
        <v>88</v>
      </c>
      <c r="J1836" t="s">
        <v>670</v>
      </c>
      <c r="K1836" t="s">
        <v>395</v>
      </c>
      <c r="L1836" t="s">
        <v>396</v>
      </c>
      <c r="M1836" t="s">
        <v>397</v>
      </c>
      <c r="N1836" t="s">
        <v>31</v>
      </c>
      <c r="O1836" t="s">
        <v>398</v>
      </c>
      <c r="P1836" t="s">
        <v>242</v>
      </c>
      <c r="Q1836" t="s">
        <v>399</v>
      </c>
      <c r="R1836" t="s">
        <v>244</v>
      </c>
      <c r="S1836" t="s">
        <v>36</v>
      </c>
      <c r="T1836" t="s">
        <v>400</v>
      </c>
      <c r="U1836" t="s">
        <v>53</v>
      </c>
      <c r="V1836">
        <v>-5.6136363636363602E-2</v>
      </c>
      <c r="W1836">
        <v>2004</v>
      </c>
      <c r="X1836">
        <v>8</v>
      </c>
      <c r="Y1836">
        <v>3</v>
      </c>
    </row>
    <row r="1837" spans="1:25" x14ac:dyDescent="0.25">
      <c r="A1837">
        <v>10295</v>
      </c>
      <c r="B1837">
        <v>46</v>
      </c>
      <c r="C1837">
        <v>84.97</v>
      </c>
      <c r="D1837">
        <v>3</v>
      </c>
      <c r="E1837">
        <v>3908.62</v>
      </c>
      <c r="F1837" s="1">
        <v>38240</v>
      </c>
      <c r="G1837" t="s">
        <v>25</v>
      </c>
      <c r="H1837" t="s">
        <v>581</v>
      </c>
      <c r="I1837">
        <v>88</v>
      </c>
      <c r="J1837" t="s">
        <v>670</v>
      </c>
      <c r="K1837" t="s">
        <v>401</v>
      </c>
      <c r="L1837" t="s">
        <v>402</v>
      </c>
      <c r="M1837" t="s">
        <v>403</v>
      </c>
      <c r="N1837" t="s">
        <v>31</v>
      </c>
      <c r="O1837" t="s">
        <v>404</v>
      </c>
      <c r="P1837" t="s">
        <v>133</v>
      </c>
      <c r="Q1837" t="s">
        <v>405</v>
      </c>
      <c r="R1837" t="s">
        <v>35</v>
      </c>
      <c r="S1837" t="s">
        <v>36</v>
      </c>
      <c r="T1837" t="s">
        <v>406</v>
      </c>
      <c r="U1837" t="s">
        <v>53</v>
      </c>
      <c r="V1837">
        <v>3.4431818181818202E-2</v>
      </c>
      <c r="W1837">
        <v>2004</v>
      </c>
      <c r="X1837">
        <v>9</v>
      </c>
      <c r="Y1837">
        <v>3</v>
      </c>
    </row>
    <row r="1838" spans="1:25" x14ac:dyDescent="0.25">
      <c r="A1838">
        <v>10306</v>
      </c>
      <c r="B1838">
        <v>31</v>
      </c>
      <c r="C1838">
        <v>84.08</v>
      </c>
      <c r="D1838">
        <v>2</v>
      </c>
      <c r="E1838">
        <v>2606.48</v>
      </c>
      <c r="F1838" s="1">
        <v>38274</v>
      </c>
      <c r="G1838" t="s">
        <v>25</v>
      </c>
      <c r="H1838" t="s">
        <v>581</v>
      </c>
      <c r="I1838">
        <v>88</v>
      </c>
      <c r="J1838" t="s">
        <v>670</v>
      </c>
      <c r="K1838" t="s">
        <v>517</v>
      </c>
      <c r="L1838" t="s">
        <v>518</v>
      </c>
      <c r="M1838" t="s">
        <v>519</v>
      </c>
      <c r="N1838" t="s">
        <v>31</v>
      </c>
      <c r="O1838" t="s">
        <v>520</v>
      </c>
      <c r="P1838" t="s">
        <v>31</v>
      </c>
      <c r="Q1838" t="s">
        <v>521</v>
      </c>
      <c r="R1838" t="s">
        <v>183</v>
      </c>
      <c r="S1838" t="s">
        <v>45</v>
      </c>
      <c r="T1838" t="s">
        <v>522</v>
      </c>
      <c r="U1838" t="s">
        <v>38</v>
      </c>
      <c r="V1838">
        <v>4.4545454545454603E-2</v>
      </c>
      <c r="W1838">
        <v>2004</v>
      </c>
      <c r="X1838">
        <v>10</v>
      </c>
      <c r="Y1838">
        <v>4</v>
      </c>
    </row>
    <row r="1839" spans="1:25" x14ac:dyDescent="0.25">
      <c r="A1839">
        <v>10315</v>
      </c>
      <c r="B1839">
        <v>24</v>
      </c>
      <c r="C1839">
        <v>86.74</v>
      </c>
      <c r="D1839">
        <v>1</v>
      </c>
      <c r="E1839">
        <v>2081.7600000000002</v>
      </c>
      <c r="F1839" s="1">
        <v>38289</v>
      </c>
      <c r="G1839" t="s">
        <v>25</v>
      </c>
      <c r="H1839" t="s">
        <v>581</v>
      </c>
      <c r="I1839">
        <v>88</v>
      </c>
      <c r="J1839" t="s">
        <v>670</v>
      </c>
      <c r="K1839" t="s">
        <v>123</v>
      </c>
      <c r="L1839" t="s">
        <v>124</v>
      </c>
      <c r="M1839" t="s">
        <v>125</v>
      </c>
      <c r="N1839" t="s">
        <v>31</v>
      </c>
      <c r="O1839" t="s">
        <v>126</v>
      </c>
      <c r="P1839" t="s">
        <v>31</v>
      </c>
      <c r="Q1839" t="s">
        <v>127</v>
      </c>
      <c r="R1839" t="s">
        <v>44</v>
      </c>
      <c r="S1839" t="s">
        <v>45</v>
      </c>
      <c r="T1839" t="s">
        <v>128</v>
      </c>
      <c r="U1839" t="s">
        <v>38</v>
      </c>
      <c r="V1839">
        <v>1.43181818181819E-2</v>
      </c>
      <c r="W1839">
        <v>2004</v>
      </c>
      <c r="X1839">
        <v>10</v>
      </c>
      <c r="Y1839">
        <v>4</v>
      </c>
    </row>
    <row r="1840" spans="1:25" x14ac:dyDescent="0.25">
      <c r="A1840">
        <v>10326</v>
      </c>
      <c r="B1840">
        <v>41</v>
      </c>
      <c r="C1840">
        <v>85.85</v>
      </c>
      <c r="D1840">
        <v>3</v>
      </c>
      <c r="E1840">
        <v>3519.85</v>
      </c>
      <c r="F1840" s="1">
        <v>38300</v>
      </c>
      <c r="G1840" t="s">
        <v>25</v>
      </c>
      <c r="H1840" t="s">
        <v>581</v>
      </c>
      <c r="I1840">
        <v>88</v>
      </c>
      <c r="J1840" t="s">
        <v>670</v>
      </c>
      <c r="K1840" t="s">
        <v>195</v>
      </c>
      <c r="L1840" t="s">
        <v>196</v>
      </c>
      <c r="M1840" t="s">
        <v>197</v>
      </c>
      <c r="N1840" t="s">
        <v>31</v>
      </c>
      <c r="O1840" t="s">
        <v>198</v>
      </c>
      <c r="P1840" t="s">
        <v>31</v>
      </c>
      <c r="Q1840" t="s">
        <v>199</v>
      </c>
      <c r="R1840" t="s">
        <v>200</v>
      </c>
      <c r="S1840" t="s">
        <v>45</v>
      </c>
      <c r="T1840" t="s">
        <v>201</v>
      </c>
      <c r="U1840" t="s">
        <v>53</v>
      </c>
      <c r="V1840">
        <v>2.44318181818182E-2</v>
      </c>
      <c r="W1840">
        <v>2004</v>
      </c>
      <c r="X1840">
        <v>11</v>
      </c>
      <c r="Y1840">
        <v>4</v>
      </c>
    </row>
    <row r="1841" spans="1:25" x14ac:dyDescent="0.25">
      <c r="A1841">
        <v>10339</v>
      </c>
      <c r="B1841">
        <v>55</v>
      </c>
      <c r="C1841">
        <v>100</v>
      </c>
      <c r="D1841">
        <v>13</v>
      </c>
      <c r="E1841">
        <v>10758</v>
      </c>
      <c r="F1841" s="1">
        <v>38314</v>
      </c>
      <c r="G1841" t="s">
        <v>25</v>
      </c>
      <c r="H1841" t="s">
        <v>581</v>
      </c>
      <c r="I1841">
        <v>88</v>
      </c>
      <c r="J1841" t="s">
        <v>670</v>
      </c>
      <c r="K1841" t="s">
        <v>261</v>
      </c>
      <c r="L1841" t="s">
        <v>262</v>
      </c>
      <c r="M1841" t="s">
        <v>263</v>
      </c>
      <c r="N1841" t="s">
        <v>31</v>
      </c>
      <c r="O1841" t="s">
        <v>264</v>
      </c>
      <c r="P1841" t="s">
        <v>265</v>
      </c>
      <c r="Q1841" t="s">
        <v>266</v>
      </c>
      <c r="R1841" t="s">
        <v>212</v>
      </c>
      <c r="S1841" t="s">
        <v>212</v>
      </c>
      <c r="T1841" t="s">
        <v>267</v>
      </c>
      <c r="U1841" t="s">
        <v>163</v>
      </c>
      <c r="V1841">
        <v>-0.13636363636363599</v>
      </c>
      <c r="W1841">
        <v>2004</v>
      </c>
      <c r="X1841">
        <v>11</v>
      </c>
      <c r="Y1841">
        <v>4</v>
      </c>
    </row>
    <row r="1842" spans="1:25" x14ac:dyDescent="0.25">
      <c r="A1842">
        <v>10350</v>
      </c>
      <c r="B1842">
        <v>30</v>
      </c>
      <c r="C1842">
        <v>100</v>
      </c>
      <c r="D1842">
        <v>9</v>
      </c>
      <c r="E1842">
        <v>3021</v>
      </c>
      <c r="F1842" s="1">
        <v>38323</v>
      </c>
      <c r="G1842" t="s">
        <v>25</v>
      </c>
      <c r="H1842" t="s">
        <v>581</v>
      </c>
      <c r="I1842">
        <v>88</v>
      </c>
      <c r="J1842" t="s">
        <v>670</v>
      </c>
      <c r="K1842" t="s">
        <v>186</v>
      </c>
      <c r="L1842" t="s">
        <v>187</v>
      </c>
      <c r="M1842" t="s">
        <v>188</v>
      </c>
      <c r="N1842" t="s">
        <v>31</v>
      </c>
      <c r="O1842" t="s">
        <v>189</v>
      </c>
      <c r="P1842" t="s">
        <v>31</v>
      </c>
      <c r="Q1842" t="s">
        <v>190</v>
      </c>
      <c r="R1842" t="s">
        <v>191</v>
      </c>
      <c r="S1842" t="s">
        <v>45</v>
      </c>
      <c r="T1842" t="s">
        <v>192</v>
      </c>
      <c r="U1842" t="s">
        <v>53</v>
      </c>
      <c r="V1842">
        <v>-0.13636363636363599</v>
      </c>
      <c r="W1842">
        <v>2004</v>
      </c>
      <c r="X1842">
        <v>12</v>
      </c>
      <c r="Y1842">
        <v>4</v>
      </c>
    </row>
    <row r="1843" spans="1:25" x14ac:dyDescent="0.25">
      <c r="A1843">
        <v>10373</v>
      </c>
      <c r="B1843">
        <v>33</v>
      </c>
      <c r="C1843">
        <v>57.32</v>
      </c>
      <c r="D1843">
        <v>12</v>
      </c>
      <c r="E1843">
        <v>1891.56</v>
      </c>
      <c r="F1843" s="1">
        <v>38383</v>
      </c>
      <c r="G1843" t="s">
        <v>25</v>
      </c>
      <c r="H1843" t="s">
        <v>581</v>
      </c>
      <c r="I1843">
        <v>88</v>
      </c>
      <c r="J1843" t="s">
        <v>670</v>
      </c>
      <c r="K1843" t="s">
        <v>414</v>
      </c>
      <c r="L1843" t="s">
        <v>415</v>
      </c>
      <c r="M1843" t="s">
        <v>416</v>
      </c>
      <c r="N1843" t="s">
        <v>31</v>
      </c>
      <c r="O1843" t="s">
        <v>417</v>
      </c>
      <c r="P1843" t="s">
        <v>31</v>
      </c>
      <c r="Q1843" t="s">
        <v>418</v>
      </c>
      <c r="R1843" t="s">
        <v>141</v>
      </c>
      <c r="S1843" t="s">
        <v>45</v>
      </c>
      <c r="T1843" t="s">
        <v>419</v>
      </c>
      <c r="U1843" t="s">
        <v>38</v>
      </c>
      <c r="V1843">
        <v>0.34863636363636402</v>
      </c>
      <c r="W1843">
        <v>2005</v>
      </c>
      <c r="X1843">
        <v>1</v>
      </c>
      <c r="Y1843">
        <v>1</v>
      </c>
    </row>
    <row r="1844" spans="1:25" x14ac:dyDescent="0.25">
      <c r="A1844">
        <v>10384</v>
      </c>
      <c r="B1844">
        <v>43</v>
      </c>
      <c r="C1844">
        <v>97.87</v>
      </c>
      <c r="D1844">
        <v>2</v>
      </c>
      <c r="E1844">
        <v>4208.41</v>
      </c>
      <c r="F1844" s="1">
        <v>38406</v>
      </c>
      <c r="G1844" t="s">
        <v>25</v>
      </c>
      <c r="H1844" t="s">
        <v>581</v>
      </c>
      <c r="I1844">
        <v>88</v>
      </c>
      <c r="J1844" t="s">
        <v>670</v>
      </c>
      <c r="K1844" t="s">
        <v>61</v>
      </c>
      <c r="L1844" t="s">
        <v>62</v>
      </c>
      <c r="M1844" t="s">
        <v>63</v>
      </c>
      <c r="N1844" t="s">
        <v>31</v>
      </c>
      <c r="O1844" t="s">
        <v>64</v>
      </c>
      <c r="P1844" t="s">
        <v>58</v>
      </c>
      <c r="Q1844" t="s">
        <v>31</v>
      </c>
      <c r="R1844" t="s">
        <v>35</v>
      </c>
      <c r="S1844" t="s">
        <v>36</v>
      </c>
      <c r="T1844" t="s">
        <v>65</v>
      </c>
      <c r="U1844" t="s">
        <v>53</v>
      </c>
      <c r="V1844">
        <v>-0.112159090909091</v>
      </c>
      <c r="W1844">
        <v>2005</v>
      </c>
      <c r="X1844">
        <v>2</v>
      </c>
      <c r="Y1844">
        <v>1</v>
      </c>
    </row>
    <row r="1845" spans="1:25" x14ac:dyDescent="0.25">
      <c r="A1845">
        <v>10396</v>
      </c>
      <c r="B1845">
        <v>27</v>
      </c>
      <c r="C1845">
        <v>83.2</v>
      </c>
      <c r="D1845">
        <v>7</v>
      </c>
      <c r="E1845">
        <v>2246.4</v>
      </c>
      <c r="F1845" s="1">
        <v>38434</v>
      </c>
      <c r="G1845" t="s">
        <v>25</v>
      </c>
      <c r="H1845" t="s">
        <v>581</v>
      </c>
      <c r="I1845">
        <v>88</v>
      </c>
      <c r="J1845" t="s">
        <v>670</v>
      </c>
      <c r="K1845" t="s">
        <v>287</v>
      </c>
      <c r="L1845" t="s">
        <v>288</v>
      </c>
      <c r="M1845" t="s">
        <v>289</v>
      </c>
      <c r="N1845" t="s">
        <v>31</v>
      </c>
      <c r="O1845" t="s">
        <v>290</v>
      </c>
      <c r="P1845" t="s">
        <v>58</v>
      </c>
      <c r="Q1845" t="s">
        <v>121</v>
      </c>
      <c r="R1845" t="s">
        <v>35</v>
      </c>
      <c r="S1845" t="s">
        <v>36</v>
      </c>
      <c r="T1845" t="s">
        <v>291</v>
      </c>
      <c r="U1845" t="s">
        <v>38</v>
      </c>
      <c r="V1845">
        <v>5.4545454545454501E-2</v>
      </c>
      <c r="W1845">
        <v>2005</v>
      </c>
      <c r="X1845">
        <v>3</v>
      </c>
      <c r="Y1845">
        <v>1</v>
      </c>
    </row>
    <row r="1846" spans="1:25" x14ac:dyDescent="0.25">
      <c r="A1846">
        <v>10414</v>
      </c>
      <c r="B1846">
        <v>60</v>
      </c>
      <c r="C1846">
        <v>100</v>
      </c>
      <c r="D1846">
        <v>5</v>
      </c>
      <c r="E1846">
        <v>6107.4</v>
      </c>
      <c r="F1846" s="1">
        <v>38478</v>
      </c>
      <c r="G1846" t="s">
        <v>425</v>
      </c>
      <c r="H1846" t="s">
        <v>581</v>
      </c>
      <c r="I1846">
        <v>88</v>
      </c>
      <c r="J1846" t="s">
        <v>670</v>
      </c>
      <c r="K1846" t="s">
        <v>401</v>
      </c>
      <c r="L1846" t="s">
        <v>402</v>
      </c>
      <c r="M1846" t="s">
        <v>403</v>
      </c>
      <c r="N1846" t="s">
        <v>31</v>
      </c>
      <c r="O1846" t="s">
        <v>404</v>
      </c>
      <c r="P1846" t="s">
        <v>133</v>
      </c>
      <c r="Q1846" t="s">
        <v>405</v>
      </c>
      <c r="R1846" t="s">
        <v>35</v>
      </c>
      <c r="S1846" t="s">
        <v>36</v>
      </c>
      <c r="T1846" t="s">
        <v>406</v>
      </c>
      <c r="U1846" t="s">
        <v>53</v>
      </c>
      <c r="V1846">
        <v>-0.13636363636363599</v>
      </c>
      <c r="W1846">
        <v>2005</v>
      </c>
      <c r="X1846">
        <v>5</v>
      </c>
      <c r="Y1846">
        <v>2</v>
      </c>
    </row>
    <row r="1847" spans="1:25" x14ac:dyDescent="0.25">
      <c r="A1847">
        <v>10110</v>
      </c>
      <c r="B1847">
        <v>27</v>
      </c>
      <c r="C1847">
        <v>73.62</v>
      </c>
      <c r="D1847">
        <v>12</v>
      </c>
      <c r="E1847">
        <v>1987.74</v>
      </c>
      <c r="F1847" s="1">
        <v>37698</v>
      </c>
      <c r="G1847" t="s">
        <v>25</v>
      </c>
      <c r="H1847" t="s">
        <v>193</v>
      </c>
      <c r="I1847">
        <v>85</v>
      </c>
      <c r="J1847" t="s">
        <v>671</v>
      </c>
      <c r="K1847" t="s">
        <v>517</v>
      </c>
      <c r="L1847" t="s">
        <v>518</v>
      </c>
      <c r="M1847" t="s">
        <v>519</v>
      </c>
      <c r="N1847" t="s">
        <v>31</v>
      </c>
      <c r="O1847" t="s">
        <v>520</v>
      </c>
      <c r="P1847" t="s">
        <v>31</v>
      </c>
      <c r="Q1847" t="s">
        <v>521</v>
      </c>
      <c r="R1847" t="s">
        <v>183</v>
      </c>
      <c r="S1847" t="s">
        <v>45</v>
      </c>
      <c r="T1847" t="s">
        <v>522</v>
      </c>
      <c r="U1847" t="s">
        <v>38</v>
      </c>
      <c r="V1847">
        <v>0.13388235294117601</v>
      </c>
      <c r="W1847">
        <v>2003</v>
      </c>
      <c r="X1847">
        <v>3</v>
      </c>
      <c r="Y1847">
        <v>1</v>
      </c>
    </row>
    <row r="1848" spans="1:25" x14ac:dyDescent="0.25">
      <c r="A1848">
        <v>10124</v>
      </c>
      <c r="B1848">
        <v>49</v>
      </c>
      <c r="C1848">
        <v>83.04</v>
      </c>
      <c r="D1848">
        <v>11</v>
      </c>
      <c r="E1848">
        <v>4068.96</v>
      </c>
      <c r="F1848" s="1">
        <v>37762</v>
      </c>
      <c r="G1848" t="s">
        <v>25</v>
      </c>
      <c r="H1848" t="s">
        <v>193</v>
      </c>
      <c r="I1848">
        <v>85</v>
      </c>
      <c r="J1848" t="s">
        <v>671</v>
      </c>
      <c r="K1848" t="s">
        <v>568</v>
      </c>
      <c r="L1848" t="s">
        <v>569</v>
      </c>
      <c r="M1848" t="s">
        <v>570</v>
      </c>
      <c r="N1848" t="s">
        <v>31</v>
      </c>
      <c r="O1848" t="s">
        <v>571</v>
      </c>
      <c r="P1848" t="s">
        <v>572</v>
      </c>
      <c r="Q1848" t="s">
        <v>573</v>
      </c>
      <c r="R1848" t="s">
        <v>35</v>
      </c>
      <c r="S1848" t="s">
        <v>36</v>
      </c>
      <c r="T1848" t="s">
        <v>574</v>
      </c>
      <c r="U1848" t="s">
        <v>53</v>
      </c>
      <c r="V1848">
        <v>2.3058823529411701E-2</v>
      </c>
      <c r="W1848">
        <v>2003</v>
      </c>
      <c r="X1848">
        <v>5</v>
      </c>
      <c r="Y1848">
        <v>2</v>
      </c>
    </row>
    <row r="1849" spans="1:25" x14ac:dyDescent="0.25">
      <c r="A1849">
        <v>10148</v>
      </c>
      <c r="B1849">
        <v>31</v>
      </c>
      <c r="C1849">
        <v>73.62</v>
      </c>
      <c r="D1849">
        <v>5</v>
      </c>
      <c r="E1849">
        <v>2282.2199999999998</v>
      </c>
      <c r="F1849" s="1">
        <v>37875</v>
      </c>
      <c r="G1849" t="s">
        <v>25</v>
      </c>
      <c r="H1849" t="s">
        <v>193</v>
      </c>
      <c r="I1849">
        <v>85</v>
      </c>
      <c r="J1849" t="s">
        <v>671</v>
      </c>
      <c r="K1849" t="s">
        <v>304</v>
      </c>
      <c r="L1849" t="s">
        <v>305</v>
      </c>
      <c r="M1849" t="s">
        <v>306</v>
      </c>
      <c r="N1849" t="s">
        <v>307</v>
      </c>
      <c r="O1849" t="s">
        <v>308</v>
      </c>
      <c r="P1849" t="s">
        <v>169</v>
      </c>
      <c r="Q1849" t="s">
        <v>309</v>
      </c>
      <c r="R1849" t="s">
        <v>101</v>
      </c>
      <c r="S1849" t="s">
        <v>102</v>
      </c>
      <c r="T1849" t="s">
        <v>310</v>
      </c>
      <c r="U1849" t="s">
        <v>38</v>
      </c>
      <c r="V1849">
        <v>0.13388235294117601</v>
      </c>
      <c r="W1849">
        <v>2003</v>
      </c>
      <c r="X1849">
        <v>9</v>
      </c>
      <c r="Y1849">
        <v>3</v>
      </c>
    </row>
    <row r="1850" spans="1:25" x14ac:dyDescent="0.25">
      <c r="A1850">
        <v>10161</v>
      </c>
      <c r="B1850">
        <v>20</v>
      </c>
      <c r="C1850">
        <v>77.05</v>
      </c>
      <c r="D1850">
        <v>4</v>
      </c>
      <c r="E1850">
        <v>1541</v>
      </c>
      <c r="F1850" s="1">
        <v>37911</v>
      </c>
      <c r="G1850" t="s">
        <v>25</v>
      </c>
      <c r="H1850" t="s">
        <v>193</v>
      </c>
      <c r="I1850">
        <v>85</v>
      </c>
      <c r="J1850" t="s">
        <v>671</v>
      </c>
      <c r="K1850" t="s">
        <v>523</v>
      </c>
      <c r="L1850" t="s">
        <v>524</v>
      </c>
      <c r="M1850" t="s">
        <v>525</v>
      </c>
      <c r="N1850" t="s">
        <v>31</v>
      </c>
      <c r="O1850" t="s">
        <v>526</v>
      </c>
      <c r="P1850" t="s">
        <v>31</v>
      </c>
      <c r="Q1850" t="s">
        <v>527</v>
      </c>
      <c r="R1850" t="s">
        <v>347</v>
      </c>
      <c r="S1850" t="s">
        <v>45</v>
      </c>
      <c r="T1850" t="s">
        <v>528</v>
      </c>
      <c r="U1850" t="s">
        <v>38</v>
      </c>
      <c r="V1850">
        <v>9.3529411764705903E-2</v>
      </c>
      <c r="W1850">
        <v>2003</v>
      </c>
      <c r="X1850">
        <v>10</v>
      </c>
      <c r="Y1850">
        <v>4</v>
      </c>
    </row>
    <row r="1851" spans="1:25" x14ac:dyDescent="0.25">
      <c r="A1851">
        <v>10172</v>
      </c>
      <c r="B1851">
        <v>24</v>
      </c>
      <c r="C1851">
        <v>81.33</v>
      </c>
      <c r="D1851">
        <v>2</v>
      </c>
      <c r="E1851">
        <v>1951.92</v>
      </c>
      <c r="F1851" s="1">
        <v>37930</v>
      </c>
      <c r="G1851" t="s">
        <v>25</v>
      </c>
      <c r="H1851" t="s">
        <v>193</v>
      </c>
      <c r="I1851">
        <v>85</v>
      </c>
      <c r="J1851" t="s">
        <v>671</v>
      </c>
      <c r="K1851" t="s">
        <v>116</v>
      </c>
      <c r="L1851" t="s">
        <v>117</v>
      </c>
      <c r="M1851" t="s">
        <v>118</v>
      </c>
      <c r="N1851" t="s">
        <v>31</v>
      </c>
      <c r="O1851" t="s">
        <v>119</v>
      </c>
      <c r="P1851" t="s">
        <v>120</v>
      </c>
      <c r="Q1851" t="s">
        <v>121</v>
      </c>
      <c r="R1851" t="s">
        <v>35</v>
      </c>
      <c r="S1851" t="s">
        <v>36</v>
      </c>
      <c r="T1851" t="s">
        <v>122</v>
      </c>
      <c r="U1851" t="s">
        <v>38</v>
      </c>
      <c r="V1851">
        <v>4.3176470588235302E-2</v>
      </c>
      <c r="W1851">
        <v>2003</v>
      </c>
      <c r="X1851">
        <v>11</v>
      </c>
      <c r="Y1851">
        <v>4</v>
      </c>
    </row>
    <row r="1852" spans="1:25" x14ac:dyDescent="0.25">
      <c r="A1852">
        <v>10182</v>
      </c>
      <c r="B1852">
        <v>33</v>
      </c>
      <c r="C1852">
        <v>94.17</v>
      </c>
      <c r="D1852">
        <v>15</v>
      </c>
      <c r="E1852">
        <v>3107.61</v>
      </c>
      <c r="F1852" s="1">
        <v>37937</v>
      </c>
      <c r="G1852" t="s">
        <v>25</v>
      </c>
      <c r="H1852" t="s">
        <v>193</v>
      </c>
      <c r="I1852">
        <v>85</v>
      </c>
      <c r="J1852" t="s">
        <v>671</v>
      </c>
      <c r="K1852" t="s">
        <v>287</v>
      </c>
      <c r="L1852" t="s">
        <v>288</v>
      </c>
      <c r="M1852" t="s">
        <v>289</v>
      </c>
      <c r="N1852" t="s">
        <v>31</v>
      </c>
      <c r="O1852" t="s">
        <v>290</v>
      </c>
      <c r="P1852" t="s">
        <v>58</v>
      </c>
      <c r="Q1852" t="s">
        <v>121</v>
      </c>
      <c r="R1852" t="s">
        <v>35</v>
      </c>
      <c r="S1852" t="s">
        <v>36</v>
      </c>
      <c r="T1852" t="s">
        <v>291</v>
      </c>
      <c r="U1852" t="s">
        <v>53</v>
      </c>
      <c r="V1852">
        <v>-0.107882352941176</v>
      </c>
      <c r="W1852">
        <v>2003</v>
      </c>
      <c r="X1852">
        <v>11</v>
      </c>
      <c r="Y1852">
        <v>4</v>
      </c>
    </row>
    <row r="1853" spans="1:25" x14ac:dyDescent="0.25">
      <c r="A1853">
        <v>10192</v>
      </c>
      <c r="B1853">
        <v>32</v>
      </c>
      <c r="C1853">
        <v>72.77</v>
      </c>
      <c r="D1853">
        <v>3</v>
      </c>
      <c r="E1853">
        <v>2328.64</v>
      </c>
      <c r="F1853" s="1">
        <v>37945</v>
      </c>
      <c r="G1853" t="s">
        <v>25</v>
      </c>
      <c r="H1853" t="s">
        <v>193</v>
      </c>
      <c r="I1853">
        <v>85</v>
      </c>
      <c r="J1853" t="s">
        <v>671</v>
      </c>
      <c r="K1853" t="s">
        <v>292</v>
      </c>
      <c r="L1853" t="s">
        <v>293</v>
      </c>
      <c r="M1853" t="s">
        <v>294</v>
      </c>
      <c r="N1853" t="s">
        <v>31</v>
      </c>
      <c r="O1853" t="s">
        <v>295</v>
      </c>
      <c r="P1853" t="s">
        <v>296</v>
      </c>
      <c r="Q1853" t="s">
        <v>297</v>
      </c>
      <c r="R1853" t="s">
        <v>35</v>
      </c>
      <c r="S1853" t="s">
        <v>36</v>
      </c>
      <c r="T1853" t="s">
        <v>298</v>
      </c>
      <c r="U1853" t="s">
        <v>38</v>
      </c>
      <c r="V1853">
        <v>0.14388235294117699</v>
      </c>
      <c r="W1853">
        <v>2003</v>
      </c>
      <c r="X1853">
        <v>11</v>
      </c>
      <c r="Y1853">
        <v>4</v>
      </c>
    </row>
    <row r="1854" spans="1:25" x14ac:dyDescent="0.25">
      <c r="A1854">
        <v>10204</v>
      </c>
      <c r="B1854">
        <v>40</v>
      </c>
      <c r="C1854">
        <v>79.62</v>
      </c>
      <c r="D1854">
        <v>9</v>
      </c>
      <c r="E1854">
        <v>3184.8</v>
      </c>
      <c r="F1854" s="1">
        <v>37957</v>
      </c>
      <c r="G1854" t="s">
        <v>25</v>
      </c>
      <c r="H1854" t="s">
        <v>193</v>
      </c>
      <c r="I1854">
        <v>85</v>
      </c>
      <c r="J1854" t="s">
        <v>671</v>
      </c>
      <c r="K1854" t="s">
        <v>500</v>
      </c>
      <c r="L1854" t="s">
        <v>501</v>
      </c>
      <c r="M1854" t="s">
        <v>502</v>
      </c>
      <c r="N1854" t="s">
        <v>503</v>
      </c>
      <c r="O1854" t="s">
        <v>32</v>
      </c>
      <c r="P1854" t="s">
        <v>33</v>
      </c>
      <c r="Q1854" t="s">
        <v>34</v>
      </c>
      <c r="R1854" t="s">
        <v>35</v>
      </c>
      <c r="S1854" t="s">
        <v>36</v>
      </c>
      <c r="T1854" t="s">
        <v>504</v>
      </c>
      <c r="U1854" t="s">
        <v>53</v>
      </c>
      <c r="V1854">
        <v>6.3294117647058806E-2</v>
      </c>
      <c r="W1854">
        <v>2003</v>
      </c>
      <c r="X1854">
        <v>12</v>
      </c>
      <c r="Y1854">
        <v>4</v>
      </c>
    </row>
    <row r="1855" spans="1:25" x14ac:dyDescent="0.25">
      <c r="A1855">
        <v>10212</v>
      </c>
      <c r="B1855">
        <v>27</v>
      </c>
      <c r="C1855">
        <v>79.62</v>
      </c>
      <c r="D1855">
        <v>2</v>
      </c>
      <c r="E1855">
        <v>2149.7399999999998</v>
      </c>
      <c r="F1855" s="1">
        <v>38002</v>
      </c>
      <c r="G1855" t="s">
        <v>25</v>
      </c>
      <c r="H1855" t="s">
        <v>193</v>
      </c>
      <c r="I1855">
        <v>85</v>
      </c>
      <c r="J1855" t="s">
        <v>671</v>
      </c>
      <c r="K1855" t="s">
        <v>186</v>
      </c>
      <c r="L1855" t="s">
        <v>187</v>
      </c>
      <c r="M1855" t="s">
        <v>188</v>
      </c>
      <c r="N1855" t="s">
        <v>31</v>
      </c>
      <c r="O1855" t="s">
        <v>189</v>
      </c>
      <c r="P1855" t="s">
        <v>31</v>
      </c>
      <c r="Q1855" t="s">
        <v>190</v>
      </c>
      <c r="R1855" t="s">
        <v>191</v>
      </c>
      <c r="S1855" t="s">
        <v>45</v>
      </c>
      <c r="T1855" t="s">
        <v>192</v>
      </c>
      <c r="U1855" t="s">
        <v>38</v>
      </c>
      <c r="V1855">
        <v>6.3294117647058806E-2</v>
      </c>
      <c r="W1855">
        <v>2004</v>
      </c>
      <c r="X1855">
        <v>1</v>
      </c>
      <c r="Y1855">
        <v>1</v>
      </c>
    </row>
    <row r="1856" spans="1:25" x14ac:dyDescent="0.25">
      <c r="A1856">
        <v>10227</v>
      </c>
      <c r="B1856">
        <v>40</v>
      </c>
      <c r="C1856">
        <v>79.62</v>
      </c>
      <c r="D1856">
        <v>15</v>
      </c>
      <c r="E1856">
        <v>3184.8</v>
      </c>
      <c r="F1856" s="1">
        <v>38048</v>
      </c>
      <c r="G1856" t="s">
        <v>25</v>
      </c>
      <c r="H1856" t="s">
        <v>193</v>
      </c>
      <c r="I1856">
        <v>85</v>
      </c>
      <c r="J1856" t="s">
        <v>671</v>
      </c>
      <c r="K1856" t="s">
        <v>232</v>
      </c>
      <c r="L1856" t="s">
        <v>233</v>
      </c>
      <c r="M1856" t="s">
        <v>234</v>
      </c>
      <c r="N1856" t="s">
        <v>31</v>
      </c>
      <c r="O1856" t="s">
        <v>235</v>
      </c>
      <c r="P1856" t="s">
        <v>31</v>
      </c>
      <c r="Q1856" t="s">
        <v>236</v>
      </c>
      <c r="R1856" t="s">
        <v>44</v>
      </c>
      <c r="S1856" t="s">
        <v>45</v>
      </c>
      <c r="T1856" t="s">
        <v>237</v>
      </c>
      <c r="U1856" t="s">
        <v>53</v>
      </c>
      <c r="V1856">
        <v>6.3294117647058806E-2</v>
      </c>
      <c r="W1856">
        <v>2004</v>
      </c>
      <c r="X1856">
        <v>3</v>
      </c>
      <c r="Y1856">
        <v>1</v>
      </c>
    </row>
    <row r="1857" spans="1:25" x14ac:dyDescent="0.25">
      <c r="A1857">
        <v>10241</v>
      </c>
      <c r="B1857">
        <v>26</v>
      </c>
      <c r="C1857">
        <v>81.33</v>
      </c>
      <c r="D1857">
        <v>7</v>
      </c>
      <c r="E1857">
        <v>2114.58</v>
      </c>
      <c r="F1857" s="1">
        <v>38090</v>
      </c>
      <c r="G1857" t="s">
        <v>25</v>
      </c>
      <c r="H1857" t="s">
        <v>193</v>
      </c>
      <c r="I1857">
        <v>85</v>
      </c>
      <c r="J1857" t="s">
        <v>671</v>
      </c>
      <c r="K1857" t="s">
        <v>560</v>
      </c>
      <c r="L1857" t="s">
        <v>561</v>
      </c>
      <c r="M1857" t="s">
        <v>562</v>
      </c>
      <c r="N1857" t="s">
        <v>31</v>
      </c>
      <c r="O1857" t="s">
        <v>563</v>
      </c>
      <c r="P1857" t="s">
        <v>31</v>
      </c>
      <c r="Q1857" t="s">
        <v>564</v>
      </c>
      <c r="R1857" t="s">
        <v>44</v>
      </c>
      <c r="S1857" t="s">
        <v>45</v>
      </c>
      <c r="T1857" t="s">
        <v>565</v>
      </c>
      <c r="U1857" t="s">
        <v>38</v>
      </c>
      <c r="V1857">
        <v>4.3176470588235302E-2</v>
      </c>
      <c r="W1857">
        <v>2004</v>
      </c>
      <c r="X1857">
        <v>4</v>
      </c>
      <c r="Y1857">
        <v>2</v>
      </c>
    </row>
    <row r="1858" spans="1:25" x14ac:dyDescent="0.25">
      <c r="A1858">
        <v>10267</v>
      </c>
      <c r="B1858">
        <v>44</v>
      </c>
      <c r="C1858">
        <v>96.74</v>
      </c>
      <c r="D1858">
        <v>4</v>
      </c>
      <c r="E1858">
        <v>4256.5600000000004</v>
      </c>
      <c r="F1858" s="1">
        <v>38175</v>
      </c>
      <c r="G1858" t="s">
        <v>25</v>
      </c>
      <c r="H1858" t="s">
        <v>193</v>
      </c>
      <c r="I1858">
        <v>85</v>
      </c>
      <c r="J1858" t="s">
        <v>671</v>
      </c>
      <c r="K1858" t="s">
        <v>500</v>
      </c>
      <c r="L1858" t="s">
        <v>501</v>
      </c>
      <c r="M1858" t="s">
        <v>502</v>
      </c>
      <c r="N1858" t="s">
        <v>503</v>
      </c>
      <c r="O1858" t="s">
        <v>32</v>
      </c>
      <c r="P1858" t="s">
        <v>33</v>
      </c>
      <c r="Q1858" t="s">
        <v>34</v>
      </c>
      <c r="R1858" t="s">
        <v>35</v>
      </c>
      <c r="S1858" t="s">
        <v>36</v>
      </c>
      <c r="T1858" t="s">
        <v>504</v>
      </c>
      <c r="U1858" t="s">
        <v>53</v>
      </c>
      <c r="V1858">
        <v>-0.13811764705882301</v>
      </c>
      <c r="W1858">
        <v>2004</v>
      </c>
      <c r="X1858">
        <v>7</v>
      </c>
      <c r="Y1858">
        <v>3</v>
      </c>
    </row>
    <row r="1859" spans="1:25" x14ac:dyDescent="0.25">
      <c r="A1859">
        <v>10279</v>
      </c>
      <c r="B1859">
        <v>33</v>
      </c>
      <c r="C1859">
        <v>71.06</v>
      </c>
      <c r="D1859">
        <v>4</v>
      </c>
      <c r="E1859">
        <v>2344.98</v>
      </c>
      <c r="F1859" s="1">
        <v>38208</v>
      </c>
      <c r="G1859" t="s">
        <v>25</v>
      </c>
      <c r="H1859" t="s">
        <v>193</v>
      </c>
      <c r="I1859">
        <v>85</v>
      </c>
      <c r="J1859" t="s">
        <v>671</v>
      </c>
      <c r="K1859" t="s">
        <v>186</v>
      </c>
      <c r="L1859" t="s">
        <v>187</v>
      </c>
      <c r="M1859" t="s">
        <v>188</v>
      </c>
      <c r="N1859" t="s">
        <v>31</v>
      </c>
      <c r="O1859" t="s">
        <v>189</v>
      </c>
      <c r="P1859" t="s">
        <v>31</v>
      </c>
      <c r="Q1859" t="s">
        <v>190</v>
      </c>
      <c r="R1859" t="s">
        <v>191</v>
      </c>
      <c r="S1859" t="s">
        <v>45</v>
      </c>
      <c r="T1859" t="s">
        <v>192</v>
      </c>
      <c r="U1859" t="s">
        <v>38</v>
      </c>
      <c r="V1859">
        <v>0.16400000000000001</v>
      </c>
      <c r="W1859">
        <v>2004</v>
      </c>
      <c r="X1859">
        <v>8</v>
      </c>
      <c r="Y1859">
        <v>3</v>
      </c>
    </row>
    <row r="1860" spans="1:25" x14ac:dyDescent="0.25">
      <c r="A1860">
        <v>10288</v>
      </c>
      <c r="B1860">
        <v>34</v>
      </c>
      <c r="C1860">
        <v>68.489999999999995</v>
      </c>
      <c r="D1860">
        <v>10</v>
      </c>
      <c r="E1860">
        <v>2328.66</v>
      </c>
      <c r="F1860" s="1">
        <v>38231</v>
      </c>
      <c r="G1860" t="s">
        <v>25</v>
      </c>
      <c r="H1860" t="s">
        <v>193</v>
      </c>
      <c r="I1860">
        <v>85</v>
      </c>
      <c r="J1860" t="s">
        <v>671</v>
      </c>
      <c r="K1860" t="s">
        <v>443</v>
      </c>
      <c r="L1860" t="s">
        <v>444</v>
      </c>
      <c r="M1860" t="s">
        <v>445</v>
      </c>
      <c r="N1860" t="s">
        <v>446</v>
      </c>
      <c r="O1860" t="s">
        <v>210</v>
      </c>
      <c r="P1860" t="s">
        <v>31</v>
      </c>
      <c r="Q1860" t="s">
        <v>447</v>
      </c>
      <c r="R1860" t="s">
        <v>210</v>
      </c>
      <c r="S1860" t="s">
        <v>102</v>
      </c>
      <c r="T1860" t="s">
        <v>448</v>
      </c>
      <c r="U1860" t="s">
        <v>38</v>
      </c>
      <c r="V1860">
        <v>0.19423529411764701</v>
      </c>
      <c r="W1860">
        <v>2004</v>
      </c>
      <c r="X1860">
        <v>9</v>
      </c>
      <c r="Y1860">
        <v>3</v>
      </c>
    </row>
    <row r="1861" spans="1:25" x14ac:dyDescent="0.25">
      <c r="A1861">
        <v>10302</v>
      </c>
      <c r="B1861">
        <v>48</v>
      </c>
      <c r="C1861">
        <v>74.48</v>
      </c>
      <c r="D1861">
        <v>6</v>
      </c>
      <c r="E1861">
        <v>3575.04</v>
      </c>
      <c r="F1861" s="1">
        <v>37900</v>
      </c>
      <c r="G1861" t="s">
        <v>25</v>
      </c>
      <c r="H1861" t="s">
        <v>193</v>
      </c>
      <c r="I1861">
        <v>85</v>
      </c>
      <c r="J1861" t="s">
        <v>671</v>
      </c>
      <c r="K1861" t="s">
        <v>178</v>
      </c>
      <c r="L1861" t="s">
        <v>179</v>
      </c>
      <c r="M1861" t="s">
        <v>180</v>
      </c>
      <c r="N1861" t="s">
        <v>31</v>
      </c>
      <c r="O1861" t="s">
        <v>181</v>
      </c>
      <c r="P1861" t="s">
        <v>31</v>
      </c>
      <c r="Q1861" t="s">
        <v>182</v>
      </c>
      <c r="R1861" t="s">
        <v>183</v>
      </c>
      <c r="S1861" t="s">
        <v>45</v>
      </c>
      <c r="T1861" t="s">
        <v>184</v>
      </c>
      <c r="U1861" t="s">
        <v>53</v>
      </c>
      <c r="V1861">
        <v>0.123764705882353</v>
      </c>
      <c r="W1861">
        <v>2003</v>
      </c>
      <c r="X1861">
        <v>10</v>
      </c>
      <c r="Y1861">
        <v>4</v>
      </c>
    </row>
    <row r="1862" spans="1:25" x14ac:dyDescent="0.25">
      <c r="A1862">
        <v>10311</v>
      </c>
      <c r="B1862">
        <v>25</v>
      </c>
      <c r="C1862">
        <v>83.04</v>
      </c>
      <c r="D1862">
        <v>5</v>
      </c>
      <c r="E1862">
        <v>2076</v>
      </c>
      <c r="F1862" s="1">
        <v>38276</v>
      </c>
      <c r="G1862" t="s">
        <v>25</v>
      </c>
      <c r="H1862" t="s">
        <v>193</v>
      </c>
      <c r="I1862">
        <v>85</v>
      </c>
      <c r="J1862" t="s">
        <v>671</v>
      </c>
      <c r="K1862" t="s">
        <v>186</v>
      </c>
      <c r="L1862" t="s">
        <v>187</v>
      </c>
      <c r="M1862" t="s">
        <v>188</v>
      </c>
      <c r="N1862" t="s">
        <v>31</v>
      </c>
      <c r="O1862" t="s">
        <v>189</v>
      </c>
      <c r="P1862" t="s">
        <v>31</v>
      </c>
      <c r="Q1862" t="s">
        <v>190</v>
      </c>
      <c r="R1862" t="s">
        <v>191</v>
      </c>
      <c r="S1862" t="s">
        <v>45</v>
      </c>
      <c r="T1862" t="s">
        <v>192</v>
      </c>
      <c r="U1862" t="s">
        <v>38</v>
      </c>
      <c r="V1862">
        <v>2.3058823529411701E-2</v>
      </c>
      <c r="W1862">
        <v>2004</v>
      </c>
      <c r="X1862">
        <v>10</v>
      </c>
      <c r="Y1862">
        <v>4</v>
      </c>
    </row>
    <row r="1863" spans="1:25" x14ac:dyDescent="0.25">
      <c r="A1863">
        <v>10321</v>
      </c>
      <c r="B1863">
        <v>39</v>
      </c>
      <c r="C1863">
        <v>84.75</v>
      </c>
      <c r="D1863">
        <v>2</v>
      </c>
      <c r="E1863">
        <v>3305.25</v>
      </c>
      <c r="F1863" s="1">
        <v>38295</v>
      </c>
      <c r="G1863" t="s">
        <v>25</v>
      </c>
      <c r="H1863" t="s">
        <v>193</v>
      </c>
      <c r="I1863">
        <v>85</v>
      </c>
      <c r="J1863" t="s">
        <v>671</v>
      </c>
      <c r="K1863" t="s">
        <v>172</v>
      </c>
      <c r="L1863" t="s">
        <v>173</v>
      </c>
      <c r="M1863" t="s">
        <v>174</v>
      </c>
      <c r="N1863" t="s">
        <v>31</v>
      </c>
      <c r="O1863" t="s">
        <v>175</v>
      </c>
      <c r="P1863" t="s">
        <v>133</v>
      </c>
      <c r="Q1863" t="s">
        <v>176</v>
      </c>
      <c r="R1863" t="s">
        <v>35</v>
      </c>
      <c r="S1863" t="s">
        <v>36</v>
      </c>
      <c r="T1863" t="s">
        <v>177</v>
      </c>
      <c r="U1863" t="s">
        <v>53</v>
      </c>
      <c r="V1863">
        <v>2.94117647058824E-3</v>
      </c>
      <c r="W1863">
        <v>2004</v>
      </c>
      <c r="X1863">
        <v>11</v>
      </c>
      <c r="Y1863">
        <v>4</v>
      </c>
    </row>
    <row r="1864" spans="1:25" x14ac:dyDescent="0.25">
      <c r="A1864">
        <v>10332</v>
      </c>
      <c r="B1864">
        <v>45</v>
      </c>
      <c r="C1864">
        <v>34.19</v>
      </c>
      <c r="D1864">
        <v>12</v>
      </c>
      <c r="E1864">
        <v>1538.55</v>
      </c>
      <c r="F1864" s="1">
        <v>38308</v>
      </c>
      <c r="G1864" t="s">
        <v>25</v>
      </c>
      <c r="H1864" t="s">
        <v>193</v>
      </c>
      <c r="I1864">
        <v>85</v>
      </c>
      <c r="J1864" t="s">
        <v>671</v>
      </c>
      <c r="K1864" t="s">
        <v>517</v>
      </c>
      <c r="L1864" t="s">
        <v>518</v>
      </c>
      <c r="M1864" t="s">
        <v>519</v>
      </c>
      <c r="N1864" t="s">
        <v>31</v>
      </c>
      <c r="O1864" t="s">
        <v>520</v>
      </c>
      <c r="P1864" t="s">
        <v>31</v>
      </c>
      <c r="Q1864" t="s">
        <v>521</v>
      </c>
      <c r="R1864" t="s">
        <v>183</v>
      </c>
      <c r="S1864" t="s">
        <v>45</v>
      </c>
      <c r="T1864" t="s">
        <v>522</v>
      </c>
      <c r="U1864" t="s">
        <v>38</v>
      </c>
      <c r="V1864">
        <v>0.59776470588235298</v>
      </c>
      <c r="W1864">
        <v>2004</v>
      </c>
      <c r="X1864">
        <v>11</v>
      </c>
      <c r="Y1864">
        <v>4</v>
      </c>
    </row>
    <row r="1865" spans="1:25" x14ac:dyDescent="0.25">
      <c r="A1865">
        <v>10346</v>
      </c>
      <c r="B1865">
        <v>24</v>
      </c>
      <c r="C1865">
        <v>100</v>
      </c>
      <c r="D1865">
        <v>2</v>
      </c>
      <c r="E1865">
        <v>3325.92</v>
      </c>
      <c r="F1865" s="1">
        <v>38320</v>
      </c>
      <c r="G1865" t="s">
        <v>25</v>
      </c>
      <c r="H1865" t="s">
        <v>193</v>
      </c>
      <c r="I1865">
        <v>85</v>
      </c>
      <c r="J1865" t="s">
        <v>671</v>
      </c>
      <c r="K1865" t="s">
        <v>568</v>
      </c>
      <c r="L1865" t="s">
        <v>569</v>
      </c>
      <c r="M1865" t="s">
        <v>570</v>
      </c>
      <c r="N1865" t="s">
        <v>31</v>
      </c>
      <c r="O1865" t="s">
        <v>571</v>
      </c>
      <c r="P1865" t="s">
        <v>572</v>
      </c>
      <c r="Q1865" t="s">
        <v>573</v>
      </c>
      <c r="R1865" t="s">
        <v>35</v>
      </c>
      <c r="S1865" t="s">
        <v>36</v>
      </c>
      <c r="T1865" t="s">
        <v>574</v>
      </c>
      <c r="U1865" t="s">
        <v>53</v>
      </c>
      <c r="V1865">
        <v>-0.17647058823529399</v>
      </c>
      <c r="W1865">
        <v>2004</v>
      </c>
      <c r="X1865">
        <v>11</v>
      </c>
      <c r="Y1865">
        <v>4</v>
      </c>
    </row>
    <row r="1866" spans="1:25" x14ac:dyDescent="0.25">
      <c r="A1866">
        <v>10368</v>
      </c>
      <c r="B1866">
        <v>46</v>
      </c>
      <c r="C1866">
        <v>79.62</v>
      </c>
      <c r="D1866">
        <v>1</v>
      </c>
      <c r="E1866">
        <v>3662.52</v>
      </c>
      <c r="F1866" s="1">
        <v>38371</v>
      </c>
      <c r="G1866" t="s">
        <v>25</v>
      </c>
      <c r="H1866" t="s">
        <v>193</v>
      </c>
      <c r="I1866">
        <v>85</v>
      </c>
      <c r="J1866" t="s">
        <v>671</v>
      </c>
      <c r="K1866" t="s">
        <v>287</v>
      </c>
      <c r="L1866" t="s">
        <v>288</v>
      </c>
      <c r="M1866" t="s">
        <v>289</v>
      </c>
      <c r="N1866" t="s">
        <v>31</v>
      </c>
      <c r="O1866" t="s">
        <v>290</v>
      </c>
      <c r="P1866" t="s">
        <v>58</v>
      </c>
      <c r="Q1866" t="s">
        <v>121</v>
      </c>
      <c r="R1866" t="s">
        <v>35</v>
      </c>
      <c r="S1866" t="s">
        <v>36</v>
      </c>
      <c r="T1866" t="s">
        <v>291</v>
      </c>
      <c r="U1866" t="s">
        <v>53</v>
      </c>
      <c r="V1866">
        <v>6.3294117647058806E-2</v>
      </c>
      <c r="W1866">
        <v>2005</v>
      </c>
      <c r="X1866">
        <v>1</v>
      </c>
      <c r="Y1866">
        <v>1</v>
      </c>
    </row>
    <row r="1867" spans="1:25" x14ac:dyDescent="0.25">
      <c r="A1867">
        <v>10380</v>
      </c>
      <c r="B1867">
        <v>44</v>
      </c>
      <c r="C1867">
        <v>79.06</v>
      </c>
      <c r="D1867">
        <v>9</v>
      </c>
      <c r="E1867">
        <v>3478.64</v>
      </c>
      <c r="F1867" s="1">
        <v>38399</v>
      </c>
      <c r="G1867" t="s">
        <v>25</v>
      </c>
      <c r="H1867" t="s">
        <v>193</v>
      </c>
      <c r="I1867">
        <v>85</v>
      </c>
      <c r="J1867" t="s">
        <v>671</v>
      </c>
      <c r="K1867" t="s">
        <v>186</v>
      </c>
      <c r="L1867" t="s">
        <v>187</v>
      </c>
      <c r="M1867" t="s">
        <v>188</v>
      </c>
      <c r="N1867" t="s">
        <v>31</v>
      </c>
      <c r="O1867" t="s">
        <v>189</v>
      </c>
      <c r="P1867" t="s">
        <v>31</v>
      </c>
      <c r="Q1867" t="s">
        <v>190</v>
      </c>
      <c r="R1867" t="s">
        <v>191</v>
      </c>
      <c r="S1867" t="s">
        <v>45</v>
      </c>
      <c r="T1867" t="s">
        <v>192</v>
      </c>
      <c r="U1867" t="s">
        <v>53</v>
      </c>
      <c r="V1867">
        <v>6.9882352941176396E-2</v>
      </c>
      <c r="W1867">
        <v>2005</v>
      </c>
      <c r="X1867">
        <v>2</v>
      </c>
      <c r="Y1867">
        <v>1</v>
      </c>
    </row>
    <row r="1868" spans="1:25" x14ac:dyDescent="0.25">
      <c r="A1868">
        <v>10407</v>
      </c>
      <c r="B1868">
        <v>13</v>
      </c>
      <c r="C1868">
        <v>81.33</v>
      </c>
      <c r="D1868">
        <v>7</v>
      </c>
      <c r="E1868">
        <v>1057.29</v>
      </c>
      <c r="F1868" s="1">
        <v>38464</v>
      </c>
      <c r="G1868" t="s">
        <v>425</v>
      </c>
      <c r="H1868" t="s">
        <v>193</v>
      </c>
      <c r="I1868">
        <v>85</v>
      </c>
      <c r="J1868" t="s">
        <v>671</v>
      </c>
      <c r="K1868" t="s">
        <v>420</v>
      </c>
      <c r="L1868" t="s">
        <v>421</v>
      </c>
      <c r="M1868" t="s">
        <v>422</v>
      </c>
      <c r="N1868" t="s">
        <v>31</v>
      </c>
      <c r="O1868" t="s">
        <v>423</v>
      </c>
      <c r="P1868" t="s">
        <v>58</v>
      </c>
      <c r="Q1868" t="s">
        <v>70</v>
      </c>
      <c r="R1868" t="s">
        <v>35</v>
      </c>
      <c r="S1868" t="s">
        <v>36</v>
      </c>
      <c r="T1868" t="s">
        <v>424</v>
      </c>
      <c r="U1868" t="s">
        <v>38</v>
      </c>
      <c r="V1868">
        <v>4.3176470588235302E-2</v>
      </c>
      <c r="W1868">
        <v>2005</v>
      </c>
      <c r="X1868">
        <v>4</v>
      </c>
      <c r="Y1868">
        <v>2</v>
      </c>
    </row>
    <row r="1869" spans="1:25" x14ac:dyDescent="0.25">
      <c r="A1869">
        <v>10420</v>
      </c>
      <c r="B1869">
        <v>35</v>
      </c>
      <c r="C1869">
        <v>96.74</v>
      </c>
      <c r="D1869">
        <v>10</v>
      </c>
      <c r="E1869">
        <v>3385.9</v>
      </c>
      <c r="F1869" s="1">
        <v>38501</v>
      </c>
      <c r="G1869" t="s">
        <v>318</v>
      </c>
      <c r="H1869" t="s">
        <v>193</v>
      </c>
      <c r="I1869">
        <v>85</v>
      </c>
      <c r="J1869" t="s">
        <v>671</v>
      </c>
      <c r="K1869" t="s">
        <v>164</v>
      </c>
      <c r="L1869" t="s">
        <v>165</v>
      </c>
      <c r="M1869" t="s">
        <v>166</v>
      </c>
      <c r="N1869" t="s">
        <v>167</v>
      </c>
      <c r="O1869" t="s">
        <v>168</v>
      </c>
      <c r="P1869" t="s">
        <v>169</v>
      </c>
      <c r="Q1869" t="s">
        <v>170</v>
      </c>
      <c r="R1869" t="s">
        <v>101</v>
      </c>
      <c r="S1869" t="s">
        <v>102</v>
      </c>
      <c r="T1869" t="s">
        <v>171</v>
      </c>
      <c r="U1869" t="s">
        <v>53</v>
      </c>
      <c r="V1869">
        <v>-0.13811764705882301</v>
      </c>
      <c r="W1869">
        <v>2005</v>
      </c>
      <c r="X1869">
        <v>5</v>
      </c>
      <c r="Y1869">
        <v>2</v>
      </c>
    </row>
    <row r="1870" spans="1:25" x14ac:dyDescent="0.25">
      <c r="A1870">
        <v>10108</v>
      </c>
      <c r="B1870">
        <v>30</v>
      </c>
      <c r="C1870">
        <v>63.07</v>
      </c>
      <c r="D1870">
        <v>5</v>
      </c>
      <c r="E1870">
        <v>1892.1</v>
      </c>
      <c r="F1870" s="1">
        <v>37683</v>
      </c>
      <c r="G1870" t="s">
        <v>25</v>
      </c>
      <c r="H1870" t="s">
        <v>193</v>
      </c>
      <c r="I1870">
        <v>61</v>
      </c>
      <c r="J1870" t="s">
        <v>672</v>
      </c>
      <c r="K1870" t="s">
        <v>450</v>
      </c>
      <c r="L1870" t="s">
        <v>451</v>
      </c>
      <c r="M1870" t="s">
        <v>452</v>
      </c>
      <c r="N1870" t="s">
        <v>31</v>
      </c>
      <c r="O1870" t="s">
        <v>453</v>
      </c>
      <c r="P1870" t="s">
        <v>31</v>
      </c>
      <c r="Q1870" t="s">
        <v>454</v>
      </c>
      <c r="R1870" t="s">
        <v>455</v>
      </c>
      <c r="S1870" t="s">
        <v>212</v>
      </c>
      <c r="T1870" t="s">
        <v>456</v>
      </c>
      <c r="U1870" t="s">
        <v>38</v>
      </c>
      <c r="V1870">
        <v>-3.3934426229508201E-2</v>
      </c>
      <c r="W1870">
        <v>2003</v>
      </c>
      <c r="X1870">
        <v>3</v>
      </c>
      <c r="Y1870">
        <v>1</v>
      </c>
    </row>
    <row r="1871" spans="1:25" x14ac:dyDescent="0.25">
      <c r="A1871">
        <v>10122</v>
      </c>
      <c r="B1871">
        <v>34</v>
      </c>
      <c r="C1871">
        <v>50.21</v>
      </c>
      <c r="D1871">
        <v>9</v>
      </c>
      <c r="E1871">
        <v>1707.14</v>
      </c>
      <c r="F1871" s="1">
        <v>37749</v>
      </c>
      <c r="G1871" t="s">
        <v>25</v>
      </c>
      <c r="H1871" t="s">
        <v>193</v>
      </c>
      <c r="I1871">
        <v>61</v>
      </c>
      <c r="J1871" t="s">
        <v>672</v>
      </c>
      <c r="K1871" t="s">
        <v>457</v>
      </c>
      <c r="L1871" t="s">
        <v>458</v>
      </c>
      <c r="M1871" t="s">
        <v>459</v>
      </c>
      <c r="N1871" t="s">
        <v>31</v>
      </c>
      <c r="O1871" t="s">
        <v>460</v>
      </c>
      <c r="P1871" t="s">
        <v>31</v>
      </c>
      <c r="Q1871" t="s">
        <v>461</v>
      </c>
      <c r="R1871" t="s">
        <v>44</v>
      </c>
      <c r="S1871" t="s">
        <v>45</v>
      </c>
      <c r="T1871" t="s">
        <v>462</v>
      </c>
      <c r="U1871" t="s">
        <v>38</v>
      </c>
      <c r="V1871">
        <v>0.17688524590163901</v>
      </c>
      <c r="W1871">
        <v>2003</v>
      </c>
      <c r="X1871">
        <v>5</v>
      </c>
      <c r="Y1871">
        <v>2</v>
      </c>
    </row>
    <row r="1872" spans="1:25" x14ac:dyDescent="0.25">
      <c r="A1872">
        <v>10135</v>
      </c>
      <c r="B1872">
        <v>27</v>
      </c>
      <c r="C1872">
        <v>66.13</v>
      </c>
      <c r="D1872">
        <v>6</v>
      </c>
      <c r="E1872">
        <v>1785.51</v>
      </c>
      <c r="F1872" s="1">
        <v>37804</v>
      </c>
      <c r="G1872" t="s">
        <v>25</v>
      </c>
      <c r="H1872" t="s">
        <v>193</v>
      </c>
      <c r="I1872">
        <v>61</v>
      </c>
      <c r="J1872" t="s">
        <v>672</v>
      </c>
      <c r="K1872" t="s">
        <v>287</v>
      </c>
      <c r="L1872" t="s">
        <v>288</v>
      </c>
      <c r="M1872" t="s">
        <v>289</v>
      </c>
      <c r="N1872" t="s">
        <v>31</v>
      </c>
      <c r="O1872" t="s">
        <v>290</v>
      </c>
      <c r="P1872" t="s">
        <v>58</v>
      </c>
      <c r="Q1872" t="s">
        <v>121</v>
      </c>
      <c r="R1872" t="s">
        <v>35</v>
      </c>
      <c r="S1872" t="s">
        <v>36</v>
      </c>
      <c r="T1872" t="s">
        <v>291</v>
      </c>
      <c r="U1872" t="s">
        <v>38</v>
      </c>
      <c r="V1872">
        <v>-8.40983606557376E-2</v>
      </c>
      <c r="W1872">
        <v>2003</v>
      </c>
      <c r="X1872">
        <v>7</v>
      </c>
      <c r="Y1872">
        <v>3</v>
      </c>
    </row>
    <row r="1873" spans="1:25" x14ac:dyDescent="0.25">
      <c r="A1873">
        <v>10147</v>
      </c>
      <c r="B1873">
        <v>30</v>
      </c>
      <c r="C1873">
        <v>68.58</v>
      </c>
      <c r="D1873">
        <v>6</v>
      </c>
      <c r="E1873">
        <v>2057.4</v>
      </c>
      <c r="F1873" s="1">
        <v>37869</v>
      </c>
      <c r="G1873" t="s">
        <v>25</v>
      </c>
      <c r="H1873" t="s">
        <v>193</v>
      </c>
      <c r="I1873">
        <v>61</v>
      </c>
      <c r="J1873" t="s">
        <v>672</v>
      </c>
      <c r="K1873" t="s">
        <v>299</v>
      </c>
      <c r="L1873" t="s">
        <v>130</v>
      </c>
      <c r="M1873" t="s">
        <v>300</v>
      </c>
      <c r="N1873" t="s">
        <v>31</v>
      </c>
      <c r="O1873" t="s">
        <v>301</v>
      </c>
      <c r="P1873" t="s">
        <v>133</v>
      </c>
      <c r="Q1873" t="s">
        <v>302</v>
      </c>
      <c r="R1873" t="s">
        <v>35</v>
      </c>
      <c r="S1873" t="s">
        <v>36</v>
      </c>
      <c r="T1873" t="s">
        <v>303</v>
      </c>
      <c r="U1873" t="s">
        <v>38</v>
      </c>
      <c r="V1873">
        <v>-0.124262295081967</v>
      </c>
      <c r="W1873">
        <v>2003</v>
      </c>
      <c r="X1873">
        <v>9</v>
      </c>
      <c r="Y1873">
        <v>3</v>
      </c>
    </row>
    <row r="1874" spans="1:25" x14ac:dyDescent="0.25">
      <c r="A1874">
        <v>10159</v>
      </c>
      <c r="B1874">
        <v>50</v>
      </c>
      <c r="C1874">
        <v>69.8</v>
      </c>
      <c r="D1874">
        <v>1</v>
      </c>
      <c r="E1874">
        <v>3490</v>
      </c>
      <c r="F1874" s="1">
        <v>37904</v>
      </c>
      <c r="G1874" t="s">
        <v>25</v>
      </c>
      <c r="H1874" t="s">
        <v>193</v>
      </c>
      <c r="I1874">
        <v>61</v>
      </c>
      <c r="J1874" t="s">
        <v>672</v>
      </c>
      <c r="K1874" t="s">
        <v>61</v>
      </c>
      <c r="L1874" t="s">
        <v>62</v>
      </c>
      <c r="M1874" t="s">
        <v>63</v>
      </c>
      <c r="N1874" t="s">
        <v>31</v>
      </c>
      <c r="O1874" t="s">
        <v>64</v>
      </c>
      <c r="P1874" t="s">
        <v>58</v>
      </c>
      <c r="Q1874" t="s">
        <v>31</v>
      </c>
      <c r="R1874" t="s">
        <v>35</v>
      </c>
      <c r="S1874" t="s">
        <v>36</v>
      </c>
      <c r="T1874" t="s">
        <v>65</v>
      </c>
      <c r="U1874" t="s">
        <v>53</v>
      </c>
      <c r="V1874">
        <v>-0.144262295081967</v>
      </c>
      <c r="W1874">
        <v>2003</v>
      </c>
      <c r="X1874">
        <v>10</v>
      </c>
      <c r="Y1874">
        <v>4</v>
      </c>
    </row>
    <row r="1875" spans="1:25" x14ac:dyDescent="0.25">
      <c r="A1875">
        <v>10169</v>
      </c>
      <c r="B1875">
        <v>34</v>
      </c>
      <c r="C1875">
        <v>50.21</v>
      </c>
      <c r="D1875">
        <v>1</v>
      </c>
      <c r="E1875">
        <v>1707.14</v>
      </c>
      <c r="F1875" s="1">
        <v>37929</v>
      </c>
      <c r="G1875" t="s">
        <v>25</v>
      </c>
      <c r="H1875" t="s">
        <v>193</v>
      </c>
      <c r="I1875">
        <v>61</v>
      </c>
      <c r="J1875" t="s">
        <v>672</v>
      </c>
      <c r="K1875" t="s">
        <v>304</v>
      </c>
      <c r="L1875" t="s">
        <v>305</v>
      </c>
      <c r="M1875" t="s">
        <v>306</v>
      </c>
      <c r="N1875" t="s">
        <v>307</v>
      </c>
      <c r="O1875" t="s">
        <v>308</v>
      </c>
      <c r="P1875" t="s">
        <v>169</v>
      </c>
      <c r="Q1875" t="s">
        <v>309</v>
      </c>
      <c r="R1875" t="s">
        <v>101</v>
      </c>
      <c r="S1875" t="s">
        <v>102</v>
      </c>
      <c r="T1875" t="s">
        <v>310</v>
      </c>
      <c r="U1875" t="s">
        <v>38</v>
      </c>
      <c r="V1875">
        <v>0.17688524590163901</v>
      </c>
      <c r="W1875">
        <v>2003</v>
      </c>
      <c r="X1875">
        <v>11</v>
      </c>
      <c r="Y1875">
        <v>4</v>
      </c>
    </row>
    <row r="1876" spans="1:25" x14ac:dyDescent="0.25">
      <c r="A1876">
        <v>10181</v>
      </c>
      <c r="B1876">
        <v>23</v>
      </c>
      <c r="C1876">
        <v>65.52</v>
      </c>
      <c r="D1876">
        <v>13</v>
      </c>
      <c r="E1876">
        <v>1506.96</v>
      </c>
      <c r="F1876" s="1">
        <v>37937</v>
      </c>
      <c r="G1876" t="s">
        <v>25</v>
      </c>
      <c r="H1876" t="s">
        <v>193</v>
      </c>
      <c r="I1876">
        <v>61</v>
      </c>
      <c r="J1876" t="s">
        <v>672</v>
      </c>
      <c r="K1876" t="s">
        <v>78</v>
      </c>
      <c r="L1876" t="s">
        <v>79</v>
      </c>
      <c r="M1876" t="s">
        <v>80</v>
      </c>
      <c r="N1876" t="s">
        <v>31</v>
      </c>
      <c r="O1876" t="s">
        <v>81</v>
      </c>
      <c r="P1876" t="s">
        <v>31</v>
      </c>
      <c r="Q1876" t="s">
        <v>82</v>
      </c>
      <c r="R1876" t="s">
        <v>83</v>
      </c>
      <c r="S1876" t="s">
        <v>45</v>
      </c>
      <c r="T1876" t="s">
        <v>84</v>
      </c>
      <c r="U1876" t="s">
        <v>38</v>
      </c>
      <c r="V1876">
        <v>-7.4098360655737605E-2</v>
      </c>
      <c r="W1876">
        <v>2003</v>
      </c>
      <c r="X1876">
        <v>11</v>
      </c>
      <c r="Y1876">
        <v>4</v>
      </c>
    </row>
    <row r="1877" spans="1:25" x14ac:dyDescent="0.25">
      <c r="A1877">
        <v>10191</v>
      </c>
      <c r="B1877">
        <v>48</v>
      </c>
      <c r="C1877">
        <v>60.01</v>
      </c>
      <c r="D1877">
        <v>2</v>
      </c>
      <c r="E1877">
        <v>2880.48</v>
      </c>
      <c r="F1877" s="1">
        <v>37945</v>
      </c>
      <c r="G1877" t="s">
        <v>25</v>
      </c>
      <c r="H1877" t="s">
        <v>193</v>
      </c>
      <c r="I1877">
        <v>61</v>
      </c>
      <c r="J1877" t="s">
        <v>672</v>
      </c>
      <c r="K1877" t="s">
        <v>463</v>
      </c>
      <c r="L1877" t="s">
        <v>464</v>
      </c>
      <c r="M1877" t="s">
        <v>465</v>
      </c>
      <c r="N1877" t="s">
        <v>31</v>
      </c>
      <c r="O1877" t="s">
        <v>466</v>
      </c>
      <c r="P1877" t="s">
        <v>31</v>
      </c>
      <c r="Q1877" t="s">
        <v>467</v>
      </c>
      <c r="R1877" t="s">
        <v>468</v>
      </c>
      <c r="S1877" t="s">
        <v>45</v>
      </c>
      <c r="T1877" t="s">
        <v>469</v>
      </c>
      <c r="U1877" t="s">
        <v>38</v>
      </c>
      <c r="V1877">
        <v>1.6229508196721299E-2</v>
      </c>
      <c r="W1877">
        <v>2003</v>
      </c>
      <c r="X1877">
        <v>11</v>
      </c>
      <c r="Y1877">
        <v>4</v>
      </c>
    </row>
    <row r="1878" spans="1:25" x14ac:dyDescent="0.25">
      <c r="A1878">
        <v>10203</v>
      </c>
      <c r="B1878">
        <v>34</v>
      </c>
      <c r="C1878">
        <v>64.900000000000006</v>
      </c>
      <c r="D1878">
        <v>7</v>
      </c>
      <c r="E1878">
        <v>2206.6</v>
      </c>
      <c r="F1878" s="1">
        <v>37957</v>
      </c>
      <c r="G1878" t="s">
        <v>25</v>
      </c>
      <c r="H1878" t="s">
        <v>193</v>
      </c>
      <c r="I1878">
        <v>61</v>
      </c>
      <c r="J1878" t="s">
        <v>672</v>
      </c>
      <c r="K1878" t="s">
        <v>186</v>
      </c>
      <c r="L1878" t="s">
        <v>187</v>
      </c>
      <c r="M1878" t="s">
        <v>188</v>
      </c>
      <c r="N1878" t="s">
        <v>31</v>
      </c>
      <c r="O1878" t="s">
        <v>189</v>
      </c>
      <c r="P1878" t="s">
        <v>31</v>
      </c>
      <c r="Q1878" t="s">
        <v>190</v>
      </c>
      <c r="R1878" t="s">
        <v>191</v>
      </c>
      <c r="S1878" t="s">
        <v>45</v>
      </c>
      <c r="T1878" t="s">
        <v>192</v>
      </c>
      <c r="U1878" t="s">
        <v>38</v>
      </c>
      <c r="V1878">
        <v>-6.3934426229508304E-2</v>
      </c>
      <c r="W1878">
        <v>2003</v>
      </c>
      <c r="X1878">
        <v>12</v>
      </c>
      <c r="Y1878">
        <v>4</v>
      </c>
    </row>
    <row r="1879" spans="1:25" x14ac:dyDescent="0.25">
      <c r="A1879">
        <v>10211</v>
      </c>
      <c r="B1879">
        <v>48</v>
      </c>
      <c r="C1879">
        <v>48.98</v>
      </c>
      <c r="D1879">
        <v>1</v>
      </c>
      <c r="E1879">
        <v>2351.04</v>
      </c>
      <c r="F1879" s="1">
        <v>38001</v>
      </c>
      <c r="G1879" t="s">
        <v>25</v>
      </c>
      <c r="H1879" t="s">
        <v>193</v>
      </c>
      <c r="I1879">
        <v>61</v>
      </c>
      <c r="J1879" t="s">
        <v>672</v>
      </c>
      <c r="K1879" t="s">
        <v>89</v>
      </c>
      <c r="L1879" t="s">
        <v>90</v>
      </c>
      <c r="M1879" t="s">
        <v>91</v>
      </c>
      <c r="N1879" t="s">
        <v>31</v>
      </c>
      <c r="O1879" t="s">
        <v>50</v>
      </c>
      <c r="P1879" t="s">
        <v>31</v>
      </c>
      <c r="Q1879" t="s">
        <v>92</v>
      </c>
      <c r="R1879" t="s">
        <v>44</v>
      </c>
      <c r="S1879" t="s">
        <v>45</v>
      </c>
      <c r="T1879" t="s">
        <v>93</v>
      </c>
      <c r="U1879" t="s">
        <v>38</v>
      </c>
      <c r="V1879">
        <v>0.197049180327869</v>
      </c>
      <c r="W1879">
        <v>2004</v>
      </c>
      <c r="X1879">
        <v>1</v>
      </c>
      <c r="Y1879">
        <v>1</v>
      </c>
    </row>
    <row r="1880" spans="1:25" x14ac:dyDescent="0.25">
      <c r="A1880">
        <v>10225</v>
      </c>
      <c r="B1880">
        <v>24</v>
      </c>
      <c r="C1880">
        <v>50.21</v>
      </c>
      <c r="D1880">
        <v>8</v>
      </c>
      <c r="E1880">
        <v>1205.04</v>
      </c>
      <c r="F1880" s="1">
        <v>38039</v>
      </c>
      <c r="G1880" t="s">
        <v>25</v>
      </c>
      <c r="H1880" t="s">
        <v>193</v>
      </c>
      <c r="I1880">
        <v>61</v>
      </c>
      <c r="J1880" t="s">
        <v>672</v>
      </c>
      <c r="K1880" t="s">
        <v>470</v>
      </c>
      <c r="L1880" t="s">
        <v>471</v>
      </c>
      <c r="M1880" t="s">
        <v>472</v>
      </c>
      <c r="N1880" t="s">
        <v>31</v>
      </c>
      <c r="O1880" t="s">
        <v>473</v>
      </c>
      <c r="P1880" t="s">
        <v>31</v>
      </c>
      <c r="Q1880" t="s">
        <v>474</v>
      </c>
      <c r="R1880" t="s">
        <v>475</v>
      </c>
      <c r="S1880" t="s">
        <v>45</v>
      </c>
      <c r="T1880" t="s">
        <v>476</v>
      </c>
      <c r="U1880" t="s">
        <v>38</v>
      </c>
      <c r="V1880">
        <v>0.17688524590163901</v>
      </c>
      <c r="W1880">
        <v>2004</v>
      </c>
      <c r="X1880">
        <v>2</v>
      </c>
      <c r="Y1880">
        <v>1</v>
      </c>
    </row>
    <row r="1881" spans="1:25" x14ac:dyDescent="0.25">
      <c r="A1881">
        <v>10238</v>
      </c>
      <c r="B1881">
        <v>47</v>
      </c>
      <c r="C1881">
        <v>62.45</v>
      </c>
      <c r="D1881">
        <v>2</v>
      </c>
      <c r="E1881">
        <v>2935.15</v>
      </c>
      <c r="F1881" s="1">
        <v>38086</v>
      </c>
      <c r="G1881" t="s">
        <v>25</v>
      </c>
      <c r="H1881" t="s">
        <v>193</v>
      </c>
      <c r="I1881">
        <v>61</v>
      </c>
      <c r="J1881" t="s">
        <v>672</v>
      </c>
      <c r="K1881" t="s">
        <v>342</v>
      </c>
      <c r="L1881" t="s">
        <v>343</v>
      </c>
      <c r="M1881" t="s">
        <v>344</v>
      </c>
      <c r="N1881" t="s">
        <v>31</v>
      </c>
      <c r="O1881" t="s">
        <v>345</v>
      </c>
      <c r="P1881" t="s">
        <v>31</v>
      </c>
      <c r="Q1881" t="s">
        <v>346</v>
      </c>
      <c r="R1881" t="s">
        <v>347</v>
      </c>
      <c r="S1881" t="s">
        <v>45</v>
      </c>
      <c r="T1881" t="s">
        <v>348</v>
      </c>
      <c r="U1881" t="s">
        <v>38</v>
      </c>
      <c r="V1881">
        <v>-2.3770491803278702E-2</v>
      </c>
      <c r="W1881">
        <v>2004</v>
      </c>
      <c r="X1881">
        <v>4</v>
      </c>
      <c r="Y1881">
        <v>2</v>
      </c>
    </row>
    <row r="1882" spans="1:25" x14ac:dyDescent="0.25">
      <c r="A1882">
        <v>10253</v>
      </c>
      <c r="B1882">
        <v>24</v>
      </c>
      <c r="C1882">
        <v>52.66</v>
      </c>
      <c r="D1882">
        <v>12</v>
      </c>
      <c r="E1882">
        <v>1263.8399999999999</v>
      </c>
      <c r="F1882" s="1">
        <v>38139</v>
      </c>
      <c r="G1882" t="s">
        <v>359</v>
      </c>
      <c r="H1882" t="s">
        <v>193</v>
      </c>
      <c r="I1882">
        <v>61</v>
      </c>
      <c r="J1882" t="s">
        <v>672</v>
      </c>
      <c r="K1882" t="s">
        <v>178</v>
      </c>
      <c r="L1882" t="s">
        <v>179</v>
      </c>
      <c r="M1882" t="s">
        <v>180</v>
      </c>
      <c r="N1882" t="s">
        <v>31</v>
      </c>
      <c r="O1882" t="s">
        <v>181</v>
      </c>
      <c r="P1882" t="s">
        <v>31</v>
      </c>
      <c r="Q1882" t="s">
        <v>182</v>
      </c>
      <c r="R1882" t="s">
        <v>183</v>
      </c>
      <c r="S1882" t="s">
        <v>45</v>
      </c>
      <c r="T1882" t="s">
        <v>184</v>
      </c>
      <c r="U1882" t="s">
        <v>38</v>
      </c>
      <c r="V1882">
        <v>0.13672131147541</v>
      </c>
      <c r="W1882">
        <v>2004</v>
      </c>
      <c r="X1882">
        <v>6</v>
      </c>
      <c r="Y1882">
        <v>2</v>
      </c>
    </row>
    <row r="1883" spans="1:25" x14ac:dyDescent="0.25">
      <c r="A1883">
        <v>10266</v>
      </c>
      <c r="B1883">
        <v>47</v>
      </c>
      <c r="C1883">
        <v>62.45</v>
      </c>
      <c r="D1883">
        <v>13</v>
      </c>
      <c r="E1883">
        <v>2935.15</v>
      </c>
      <c r="F1883" s="1">
        <v>38174</v>
      </c>
      <c r="G1883" t="s">
        <v>25</v>
      </c>
      <c r="H1883" t="s">
        <v>193</v>
      </c>
      <c r="I1883">
        <v>61</v>
      </c>
      <c r="J1883" t="s">
        <v>672</v>
      </c>
      <c r="K1883" t="s">
        <v>477</v>
      </c>
      <c r="L1883" t="s">
        <v>478</v>
      </c>
      <c r="M1883" t="s">
        <v>479</v>
      </c>
      <c r="N1883" t="s">
        <v>31</v>
      </c>
      <c r="O1883" t="s">
        <v>480</v>
      </c>
      <c r="P1883" t="s">
        <v>31</v>
      </c>
      <c r="Q1883" t="s">
        <v>481</v>
      </c>
      <c r="R1883" t="s">
        <v>273</v>
      </c>
      <c r="S1883" t="s">
        <v>45</v>
      </c>
      <c r="T1883" t="s">
        <v>482</v>
      </c>
      <c r="U1883" t="s">
        <v>38</v>
      </c>
      <c r="V1883">
        <v>-2.3770491803278702E-2</v>
      </c>
      <c r="W1883">
        <v>2004</v>
      </c>
      <c r="X1883">
        <v>7</v>
      </c>
      <c r="Y1883">
        <v>3</v>
      </c>
    </row>
    <row r="1884" spans="1:25" x14ac:dyDescent="0.25">
      <c r="A1884">
        <v>10276</v>
      </c>
      <c r="B1884">
        <v>20</v>
      </c>
      <c r="C1884">
        <v>61.23</v>
      </c>
      <c r="D1884">
        <v>2</v>
      </c>
      <c r="E1884">
        <v>1224.5999999999999</v>
      </c>
      <c r="F1884" s="1">
        <v>38201</v>
      </c>
      <c r="G1884" t="s">
        <v>25</v>
      </c>
      <c r="H1884" t="s">
        <v>193</v>
      </c>
      <c r="I1884">
        <v>61</v>
      </c>
      <c r="J1884" t="s">
        <v>672</v>
      </c>
      <c r="K1884" t="s">
        <v>483</v>
      </c>
      <c r="L1884" t="s">
        <v>484</v>
      </c>
      <c r="M1884" t="s">
        <v>485</v>
      </c>
      <c r="N1884" t="s">
        <v>31</v>
      </c>
      <c r="O1884" t="s">
        <v>301</v>
      </c>
      <c r="P1884" t="s">
        <v>133</v>
      </c>
      <c r="Q1884" t="s">
        <v>302</v>
      </c>
      <c r="R1884" t="s">
        <v>35</v>
      </c>
      <c r="S1884" t="s">
        <v>36</v>
      </c>
      <c r="T1884" t="s">
        <v>486</v>
      </c>
      <c r="U1884" t="s">
        <v>38</v>
      </c>
      <c r="V1884">
        <v>-3.7704918032786402E-3</v>
      </c>
      <c r="W1884">
        <v>2004</v>
      </c>
      <c r="X1884">
        <v>8</v>
      </c>
      <c r="Y1884">
        <v>3</v>
      </c>
    </row>
    <row r="1885" spans="1:25" x14ac:dyDescent="0.25">
      <c r="A1885">
        <v>10287</v>
      </c>
      <c r="B1885">
        <v>20</v>
      </c>
      <c r="C1885">
        <v>67.97</v>
      </c>
      <c r="D1885">
        <v>11</v>
      </c>
      <c r="E1885">
        <v>1359.4</v>
      </c>
      <c r="F1885" s="1">
        <v>38229</v>
      </c>
      <c r="G1885" t="s">
        <v>25</v>
      </c>
      <c r="H1885" t="s">
        <v>193</v>
      </c>
      <c r="I1885">
        <v>61</v>
      </c>
      <c r="J1885" t="s">
        <v>672</v>
      </c>
      <c r="K1885" t="s">
        <v>470</v>
      </c>
      <c r="L1885" t="s">
        <v>471</v>
      </c>
      <c r="M1885" t="s">
        <v>472</v>
      </c>
      <c r="N1885" t="s">
        <v>31</v>
      </c>
      <c r="O1885" t="s">
        <v>473</v>
      </c>
      <c r="P1885" t="s">
        <v>31</v>
      </c>
      <c r="Q1885" t="s">
        <v>474</v>
      </c>
      <c r="R1885" t="s">
        <v>475</v>
      </c>
      <c r="S1885" t="s">
        <v>45</v>
      </c>
      <c r="T1885" t="s">
        <v>476</v>
      </c>
      <c r="U1885" t="s">
        <v>38</v>
      </c>
      <c r="V1885">
        <v>-0.114262295081967</v>
      </c>
      <c r="W1885">
        <v>2004</v>
      </c>
      <c r="X1885">
        <v>8</v>
      </c>
      <c r="Y1885">
        <v>3</v>
      </c>
    </row>
    <row r="1886" spans="1:25" x14ac:dyDescent="0.25">
      <c r="A1886">
        <v>10300</v>
      </c>
      <c r="B1886">
        <v>31</v>
      </c>
      <c r="C1886">
        <v>58.78</v>
      </c>
      <c r="D1886">
        <v>4</v>
      </c>
      <c r="E1886">
        <v>1822.18</v>
      </c>
      <c r="F1886" s="1">
        <v>37898</v>
      </c>
      <c r="G1886" t="s">
        <v>25</v>
      </c>
      <c r="H1886" t="s">
        <v>193</v>
      </c>
      <c r="I1886">
        <v>61</v>
      </c>
      <c r="J1886" t="s">
        <v>672</v>
      </c>
      <c r="K1886" t="s">
        <v>487</v>
      </c>
      <c r="L1886" t="s">
        <v>488</v>
      </c>
      <c r="M1886" t="s">
        <v>489</v>
      </c>
      <c r="N1886" t="s">
        <v>31</v>
      </c>
      <c r="O1886" t="s">
        <v>490</v>
      </c>
      <c r="P1886" t="s">
        <v>31</v>
      </c>
      <c r="Q1886" t="s">
        <v>491</v>
      </c>
      <c r="R1886" t="s">
        <v>468</v>
      </c>
      <c r="S1886" t="s">
        <v>45</v>
      </c>
      <c r="T1886" t="s">
        <v>492</v>
      </c>
      <c r="U1886" t="s">
        <v>38</v>
      </c>
      <c r="V1886">
        <v>3.63934426229508E-2</v>
      </c>
      <c r="W1886">
        <v>2003</v>
      </c>
      <c r="X1886">
        <v>10</v>
      </c>
      <c r="Y1886">
        <v>4</v>
      </c>
    </row>
    <row r="1887" spans="1:25" x14ac:dyDescent="0.25">
      <c r="A1887">
        <v>10310</v>
      </c>
      <c r="B1887">
        <v>38</v>
      </c>
      <c r="C1887">
        <v>56.94</v>
      </c>
      <c r="D1887">
        <v>9</v>
      </c>
      <c r="E1887">
        <v>2163.7199999999998</v>
      </c>
      <c r="F1887" s="1">
        <v>38276</v>
      </c>
      <c r="G1887" t="s">
        <v>25</v>
      </c>
      <c r="H1887" t="s">
        <v>193</v>
      </c>
      <c r="I1887">
        <v>61</v>
      </c>
      <c r="J1887" t="s">
        <v>672</v>
      </c>
      <c r="K1887" t="s">
        <v>463</v>
      </c>
      <c r="L1887" t="s">
        <v>464</v>
      </c>
      <c r="M1887" t="s">
        <v>465</v>
      </c>
      <c r="N1887" t="s">
        <v>31</v>
      </c>
      <c r="O1887" t="s">
        <v>466</v>
      </c>
      <c r="P1887" t="s">
        <v>31</v>
      </c>
      <c r="Q1887" t="s">
        <v>467</v>
      </c>
      <c r="R1887" t="s">
        <v>468</v>
      </c>
      <c r="S1887" t="s">
        <v>45</v>
      </c>
      <c r="T1887" t="s">
        <v>469</v>
      </c>
      <c r="U1887" t="s">
        <v>38</v>
      </c>
      <c r="V1887">
        <v>6.6557377049180397E-2</v>
      </c>
      <c r="W1887">
        <v>2004</v>
      </c>
      <c r="X1887">
        <v>10</v>
      </c>
      <c r="Y1887">
        <v>4</v>
      </c>
    </row>
    <row r="1888" spans="1:25" x14ac:dyDescent="0.25">
      <c r="A1888">
        <v>10320</v>
      </c>
      <c r="B1888">
        <v>26</v>
      </c>
      <c r="C1888">
        <v>61.23</v>
      </c>
      <c r="D1888">
        <v>2</v>
      </c>
      <c r="E1888">
        <v>1591.98</v>
      </c>
      <c r="F1888" s="1">
        <v>38294</v>
      </c>
      <c r="G1888" t="s">
        <v>25</v>
      </c>
      <c r="H1888" t="s">
        <v>193</v>
      </c>
      <c r="I1888">
        <v>61</v>
      </c>
      <c r="J1888" t="s">
        <v>672</v>
      </c>
      <c r="K1888" t="s">
        <v>195</v>
      </c>
      <c r="L1888" t="s">
        <v>196</v>
      </c>
      <c r="M1888" t="s">
        <v>197</v>
      </c>
      <c r="N1888" t="s">
        <v>31</v>
      </c>
      <c r="O1888" t="s">
        <v>198</v>
      </c>
      <c r="P1888" t="s">
        <v>31</v>
      </c>
      <c r="Q1888" t="s">
        <v>199</v>
      </c>
      <c r="R1888" t="s">
        <v>200</v>
      </c>
      <c r="S1888" t="s">
        <v>45</v>
      </c>
      <c r="T1888" t="s">
        <v>201</v>
      </c>
      <c r="U1888" t="s">
        <v>38</v>
      </c>
      <c r="V1888">
        <v>-3.7704918032786402E-3</v>
      </c>
      <c r="W1888">
        <v>2004</v>
      </c>
      <c r="X1888">
        <v>11</v>
      </c>
      <c r="Y1888">
        <v>4</v>
      </c>
    </row>
    <row r="1889" spans="1:25" x14ac:dyDescent="0.25">
      <c r="A1889">
        <v>10331</v>
      </c>
      <c r="B1889">
        <v>25</v>
      </c>
      <c r="C1889">
        <v>100</v>
      </c>
      <c r="D1889">
        <v>9</v>
      </c>
      <c r="E1889">
        <v>3078.5</v>
      </c>
      <c r="F1889" s="1">
        <v>38308</v>
      </c>
      <c r="G1889" t="s">
        <v>25</v>
      </c>
      <c r="H1889" t="s">
        <v>193</v>
      </c>
      <c r="I1889">
        <v>61</v>
      </c>
      <c r="J1889" t="s">
        <v>672</v>
      </c>
      <c r="K1889" t="s">
        <v>326</v>
      </c>
      <c r="L1889" t="s">
        <v>327</v>
      </c>
      <c r="M1889" t="s">
        <v>328</v>
      </c>
      <c r="N1889" t="s">
        <v>31</v>
      </c>
      <c r="O1889" t="s">
        <v>229</v>
      </c>
      <c r="P1889" t="s">
        <v>153</v>
      </c>
      <c r="Q1889" t="s">
        <v>230</v>
      </c>
      <c r="R1889" t="s">
        <v>35</v>
      </c>
      <c r="S1889" t="s">
        <v>36</v>
      </c>
      <c r="T1889" t="s">
        <v>329</v>
      </c>
      <c r="U1889" t="s">
        <v>53</v>
      </c>
      <c r="V1889">
        <v>-0.63934426229508201</v>
      </c>
      <c r="W1889">
        <v>2004</v>
      </c>
      <c r="X1889">
        <v>11</v>
      </c>
      <c r="Y1889">
        <v>4</v>
      </c>
    </row>
    <row r="1890" spans="1:25" x14ac:dyDescent="0.25">
      <c r="A1890">
        <v>10342</v>
      </c>
      <c r="B1890">
        <v>48</v>
      </c>
      <c r="C1890">
        <v>62.45</v>
      </c>
      <c r="D1890">
        <v>10</v>
      </c>
      <c r="E1890">
        <v>2997.6</v>
      </c>
      <c r="F1890" s="1">
        <v>38315</v>
      </c>
      <c r="G1890" t="s">
        <v>25</v>
      </c>
      <c r="H1890" t="s">
        <v>193</v>
      </c>
      <c r="I1890">
        <v>61</v>
      </c>
      <c r="J1890" t="s">
        <v>672</v>
      </c>
      <c r="K1890" t="s">
        <v>94</v>
      </c>
      <c r="L1890" t="s">
        <v>95</v>
      </c>
      <c r="M1890" t="s">
        <v>96</v>
      </c>
      <c r="N1890" t="s">
        <v>97</v>
      </c>
      <c r="O1890" t="s">
        <v>98</v>
      </c>
      <c r="P1890" t="s">
        <v>99</v>
      </c>
      <c r="Q1890" t="s">
        <v>100</v>
      </c>
      <c r="R1890" t="s">
        <v>101</v>
      </c>
      <c r="S1890" t="s">
        <v>102</v>
      </c>
      <c r="T1890" t="s">
        <v>103</v>
      </c>
      <c r="U1890" t="s">
        <v>38</v>
      </c>
      <c r="V1890">
        <v>-2.3770491803278702E-2</v>
      </c>
      <c r="W1890">
        <v>2004</v>
      </c>
      <c r="X1890">
        <v>11</v>
      </c>
      <c r="Y1890">
        <v>4</v>
      </c>
    </row>
    <row r="1891" spans="1:25" x14ac:dyDescent="0.25">
      <c r="A1891">
        <v>10355</v>
      </c>
      <c r="B1891">
        <v>44</v>
      </c>
      <c r="C1891">
        <v>62.45</v>
      </c>
      <c r="D1891">
        <v>6</v>
      </c>
      <c r="E1891">
        <v>2747.8</v>
      </c>
      <c r="F1891" s="1">
        <v>38328</v>
      </c>
      <c r="G1891" t="s">
        <v>25</v>
      </c>
      <c r="H1891" t="s">
        <v>193</v>
      </c>
      <c r="I1891">
        <v>61</v>
      </c>
      <c r="J1891" t="s">
        <v>672</v>
      </c>
      <c r="K1891" t="s">
        <v>186</v>
      </c>
      <c r="L1891" t="s">
        <v>187</v>
      </c>
      <c r="M1891" t="s">
        <v>188</v>
      </c>
      <c r="N1891" t="s">
        <v>31</v>
      </c>
      <c r="O1891" t="s">
        <v>189</v>
      </c>
      <c r="P1891" t="s">
        <v>31</v>
      </c>
      <c r="Q1891" t="s">
        <v>190</v>
      </c>
      <c r="R1891" t="s">
        <v>191</v>
      </c>
      <c r="S1891" t="s">
        <v>45</v>
      </c>
      <c r="T1891" t="s">
        <v>192</v>
      </c>
      <c r="U1891" t="s">
        <v>38</v>
      </c>
      <c r="V1891">
        <v>-2.3770491803278702E-2</v>
      </c>
      <c r="W1891">
        <v>2004</v>
      </c>
      <c r="X1891">
        <v>12</v>
      </c>
      <c r="Y1891">
        <v>4</v>
      </c>
    </row>
    <row r="1892" spans="1:25" x14ac:dyDescent="0.25">
      <c r="A1892">
        <v>10363</v>
      </c>
      <c r="B1892">
        <v>21</v>
      </c>
      <c r="C1892">
        <v>100</v>
      </c>
      <c r="D1892">
        <v>15</v>
      </c>
      <c r="E1892">
        <v>2447.7600000000002</v>
      </c>
      <c r="F1892" s="1">
        <v>38358</v>
      </c>
      <c r="G1892" t="s">
        <v>25</v>
      </c>
      <c r="H1892" t="s">
        <v>193</v>
      </c>
      <c r="I1892">
        <v>61</v>
      </c>
      <c r="J1892" t="s">
        <v>672</v>
      </c>
      <c r="K1892" t="s">
        <v>493</v>
      </c>
      <c r="L1892" t="s">
        <v>494</v>
      </c>
      <c r="M1892" t="s">
        <v>495</v>
      </c>
      <c r="N1892" t="s">
        <v>31</v>
      </c>
      <c r="O1892" t="s">
        <v>496</v>
      </c>
      <c r="P1892" t="s">
        <v>31</v>
      </c>
      <c r="Q1892" t="s">
        <v>497</v>
      </c>
      <c r="R1892" t="s">
        <v>141</v>
      </c>
      <c r="S1892" t="s">
        <v>45</v>
      </c>
      <c r="T1892" t="s">
        <v>498</v>
      </c>
      <c r="U1892" t="s">
        <v>38</v>
      </c>
      <c r="V1892">
        <v>-0.63934426229508201</v>
      </c>
      <c r="W1892">
        <v>2005</v>
      </c>
      <c r="X1892">
        <v>1</v>
      </c>
      <c r="Y1892">
        <v>1</v>
      </c>
    </row>
    <row r="1893" spans="1:25" x14ac:dyDescent="0.25">
      <c r="A1893">
        <v>10378</v>
      </c>
      <c r="B1893">
        <v>46</v>
      </c>
      <c r="C1893">
        <v>41.54</v>
      </c>
      <c r="D1893">
        <v>6</v>
      </c>
      <c r="E1893">
        <v>1910.84</v>
      </c>
      <c r="F1893" s="1">
        <v>38393</v>
      </c>
      <c r="G1893" t="s">
        <v>25</v>
      </c>
      <c r="H1893" t="s">
        <v>193</v>
      </c>
      <c r="I1893">
        <v>61</v>
      </c>
      <c r="J1893" t="s">
        <v>672</v>
      </c>
      <c r="K1893" t="s">
        <v>186</v>
      </c>
      <c r="L1893" t="s">
        <v>187</v>
      </c>
      <c r="M1893" t="s">
        <v>188</v>
      </c>
      <c r="N1893" t="s">
        <v>31</v>
      </c>
      <c r="O1893" t="s">
        <v>189</v>
      </c>
      <c r="P1893" t="s">
        <v>31</v>
      </c>
      <c r="Q1893" t="s">
        <v>190</v>
      </c>
      <c r="R1893" t="s">
        <v>191</v>
      </c>
      <c r="S1893" t="s">
        <v>45</v>
      </c>
      <c r="T1893" t="s">
        <v>192</v>
      </c>
      <c r="U1893" t="s">
        <v>38</v>
      </c>
      <c r="V1893">
        <v>0.319016393442623</v>
      </c>
      <c r="W1893">
        <v>2005</v>
      </c>
      <c r="X1893">
        <v>2</v>
      </c>
      <c r="Y1893">
        <v>1</v>
      </c>
    </row>
    <row r="1894" spans="1:25" x14ac:dyDescent="0.25">
      <c r="A1894">
        <v>10390</v>
      </c>
      <c r="B1894">
        <v>46</v>
      </c>
      <c r="C1894">
        <v>52.84</v>
      </c>
      <c r="D1894">
        <v>6</v>
      </c>
      <c r="E1894">
        <v>2430.64</v>
      </c>
      <c r="F1894" s="1">
        <v>38415</v>
      </c>
      <c r="G1894" t="s">
        <v>25</v>
      </c>
      <c r="H1894" t="s">
        <v>193</v>
      </c>
      <c r="I1894">
        <v>61</v>
      </c>
      <c r="J1894" t="s">
        <v>672</v>
      </c>
      <c r="K1894" t="s">
        <v>287</v>
      </c>
      <c r="L1894" t="s">
        <v>288</v>
      </c>
      <c r="M1894" t="s">
        <v>289</v>
      </c>
      <c r="N1894" t="s">
        <v>31</v>
      </c>
      <c r="O1894" t="s">
        <v>290</v>
      </c>
      <c r="P1894" t="s">
        <v>58</v>
      </c>
      <c r="Q1894" t="s">
        <v>121</v>
      </c>
      <c r="R1894" t="s">
        <v>35</v>
      </c>
      <c r="S1894" t="s">
        <v>36</v>
      </c>
      <c r="T1894" t="s">
        <v>291</v>
      </c>
      <c r="U1894" t="s">
        <v>38</v>
      </c>
      <c r="V1894">
        <v>0.13377049180327899</v>
      </c>
      <c r="W1894">
        <v>2005</v>
      </c>
      <c r="X1894">
        <v>3</v>
      </c>
      <c r="Y1894">
        <v>1</v>
      </c>
    </row>
    <row r="1895" spans="1:25" x14ac:dyDescent="0.25">
      <c r="A1895">
        <v>10419</v>
      </c>
      <c r="B1895">
        <v>55</v>
      </c>
      <c r="C1895">
        <v>52.66</v>
      </c>
      <c r="D1895">
        <v>12</v>
      </c>
      <c r="E1895">
        <v>2896.3</v>
      </c>
      <c r="F1895" s="1">
        <v>38489</v>
      </c>
      <c r="G1895" t="s">
        <v>25</v>
      </c>
      <c r="H1895" t="s">
        <v>193</v>
      </c>
      <c r="I1895">
        <v>61</v>
      </c>
      <c r="J1895" t="s">
        <v>672</v>
      </c>
      <c r="K1895" t="s">
        <v>156</v>
      </c>
      <c r="L1895" t="s">
        <v>157</v>
      </c>
      <c r="M1895" t="s">
        <v>158</v>
      </c>
      <c r="N1895" t="s">
        <v>31</v>
      </c>
      <c r="O1895" t="s">
        <v>159</v>
      </c>
      <c r="P1895" t="s">
        <v>31</v>
      </c>
      <c r="Q1895" t="s">
        <v>160</v>
      </c>
      <c r="R1895" t="s">
        <v>161</v>
      </c>
      <c r="S1895" t="s">
        <v>45</v>
      </c>
      <c r="T1895" t="s">
        <v>162</v>
      </c>
      <c r="U1895" t="s">
        <v>38</v>
      </c>
      <c r="V1895">
        <v>0.13672131147541</v>
      </c>
      <c r="W1895">
        <v>2005</v>
      </c>
      <c r="X1895">
        <v>5</v>
      </c>
      <c r="Y1895">
        <v>2</v>
      </c>
    </row>
    <row r="1896" spans="1:25" x14ac:dyDescent="0.25">
      <c r="A1896">
        <v>10106</v>
      </c>
      <c r="B1896">
        <v>31</v>
      </c>
      <c r="C1896">
        <v>52.6</v>
      </c>
      <c r="D1896">
        <v>14</v>
      </c>
      <c r="E1896">
        <v>1630.6</v>
      </c>
      <c r="F1896" s="1">
        <v>37669</v>
      </c>
      <c r="G1896" t="s">
        <v>25</v>
      </c>
      <c r="H1896" t="s">
        <v>581</v>
      </c>
      <c r="I1896">
        <v>65</v>
      </c>
      <c r="J1896" t="s">
        <v>673</v>
      </c>
      <c r="K1896" t="s">
        <v>583</v>
      </c>
      <c r="L1896" t="s">
        <v>584</v>
      </c>
      <c r="M1896" t="s">
        <v>585</v>
      </c>
      <c r="N1896" t="s">
        <v>31</v>
      </c>
      <c r="O1896" t="s">
        <v>586</v>
      </c>
      <c r="P1896" t="s">
        <v>31</v>
      </c>
      <c r="Q1896" t="s">
        <v>587</v>
      </c>
      <c r="R1896" t="s">
        <v>273</v>
      </c>
      <c r="S1896" t="s">
        <v>45</v>
      </c>
      <c r="T1896" t="s">
        <v>588</v>
      </c>
      <c r="U1896" t="s">
        <v>38</v>
      </c>
      <c r="V1896">
        <v>0.190769230769231</v>
      </c>
      <c r="W1896">
        <v>2003</v>
      </c>
      <c r="X1896">
        <v>2</v>
      </c>
      <c r="Y1896">
        <v>1</v>
      </c>
    </row>
    <row r="1897" spans="1:25" x14ac:dyDescent="0.25">
      <c r="A1897">
        <v>10119</v>
      </c>
      <c r="B1897">
        <v>20</v>
      </c>
      <c r="C1897">
        <v>72.98</v>
      </c>
      <c r="D1897">
        <v>5</v>
      </c>
      <c r="E1897">
        <v>1459.6</v>
      </c>
      <c r="F1897" s="1">
        <v>37739</v>
      </c>
      <c r="G1897" t="s">
        <v>25</v>
      </c>
      <c r="H1897" t="s">
        <v>581</v>
      </c>
      <c r="I1897">
        <v>65</v>
      </c>
      <c r="J1897" t="s">
        <v>673</v>
      </c>
      <c r="K1897" t="s">
        <v>156</v>
      </c>
      <c r="L1897" t="s">
        <v>157</v>
      </c>
      <c r="M1897" t="s">
        <v>158</v>
      </c>
      <c r="N1897" t="s">
        <v>31</v>
      </c>
      <c r="O1897" t="s">
        <v>159</v>
      </c>
      <c r="P1897" t="s">
        <v>31</v>
      </c>
      <c r="Q1897" t="s">
        <v>160</v>
      </c>
      <c r="R1897" t="s">
        <v>161</v>
      </c>
      <c r="S1897" t="s">
        <v>45</v>
      </c>
      <c r="T1897" t="s">
        <v>162</v>
      </c>
      <c r="U1897" t="s">
        <v>38</v>
      </c>
      <c r="V1897">
        <v>-0.12276923076923101</v>
      </c>
      <c r="W1897">
        <v>2003</v>
      </c>
      <c r="X1897">
        <v>4</v>
      </c>
      <c r="Y1897">
        <v>2</v>
      </c>
    </row>
    <row r="1898" spans="1:25" x14ac:dyDescent="0.25">
      <c r="A1898">
        <v>10131</v>
      </c>
      <c r="B1898">
        <v>29</v>
      </c>
      <c r="C1898">
        <v>59.18</v>
      </c>
      <c r="D1898">
        <v>6</v>
      </c>
      <c r="E1898">
        <v>1716.22</v>
      </c>
      <c r="F1898" s="1">
        <v>37788</v>
      </c>
      <c r="G1898" t="s">
        <v>25</v>
      </c>
      <c r="H1898" t="s">
        <v>581</v>
      </c>
      <c r="I1898">
        <v>65</v>
      </c>
      <c r="J1898" t="s">
        <v>673</v>
      </c>
      <c r="K1898" t="s">
        <v>599</v>
      </c>
      <c r="L1898" t="s">
        <v>600</v>
      </c>
      <c r="M1898" t="s">
        <v>601</v>
      </c>
      <c r="N1898" t="s">
        <v>31</v>
      </c>
      <c r="O1898" t="s">
        <v>542</v>
      </c>
      <c r="P1898" t="s">
        <v>120</v>
      </c>
      <c r="Q1898" t="s">
        <v>602</v>
      </c>
      <c r="R1898" t="s">
        <v>35</v>
      </c>
      <c r="S1898" t="s">
        <v>36</v>
      </c>
      <c r="T1898" t="s">
        <v>603</v>
      </c>
      <c r="U1898" t="s">
        <v>38</v>
      </c>
      <c r="V1898">
        <v>8.9538461538461497E-2</v>
      </c>
      <c r="W1898">
        <v>2003</v>
      </c>
      <c r="X1898">
        <v>6</v>
      </c>
      <c r="Y1898">
        <v>2</v>
      </c>
    </row>
    <row r="1899" spans="1:25" x14ac:dyDescent="0.25">
      <c r="A1899">
        <v>10143</v>
      </c>
      <c r="B1899">
        <v>33</v>
      </c>
      <c r="C1899">
        <v>77.59</v>
      </c>
      <c r="D1899">
        <v>9</v>
      </c>
      <c r="E1899">
        <v>2560.4699999999998</v>
      </c>
      <c r="F1899" s="1">
        <v>37843</v>
      </c>
      <c r="G1899" t="s">
        <v>25</v>
      </c>
      <c r="H1899" t="s">
        <v>581</v>
      </c>
      <c r="I1899">
        <v>65</v>
      </c>
      <c r="J1899" t="s">
        <v>673</v>
      </c>
      <c r="K1899" t="s">
        <v>355</v>
      </c>
      <c r="L1899" t="s">
        <v>356</v>
      </c>
      <c r="M1899" t="s">
        <v>357</v>
      </c>
      <c r="N1899" t="s">
        <v>31</v>
      </c>
      <c r="O1899" t="s">
        <v>175</v>
      </c>
      <c r="P1899" t="s">
        <v>133</v>
      </c>
      <c r="Q1899" t="s">
        <v>176</v>
      </c>
      <c r="R1899" t="s">
        <v>35</v>
      </c>
      <c r="S1899" t="s">
        <v>36</v>
      </c>
      <c r="T1899" t="s">
        <v>358</v>
      </c>
      <c r="U1899" t="s">
        <v>38</v>
      </c>
      <c r="V1899">
        <v>-0.193692307692308</v>
      </c>
      <c r="W1899">
        <v>2003</v>
      </c>
      <c r="X1899">
        <v>8</v>
      </c>
      <c r="Y1899">
        <v>3</v>
      </c>
    </row>
    <row r="1900" spans="1:25" x14ac:dyDescent="0.25">
      <c r="A1900">
        <v>10155</v>
      </c>
      <c r="B1900">
        <v>34</v>
      </c>
      <c r="C1900">
        <v>55.89</v>
      </c>
      <c r="D1900">
        <v>7</v>
      </c>
      <c r="E1900">
        <v>1900.26</v>
      </c>
      <c r="F1900" s="1">
        <v>37900</v>
      </c>
      <c r="G1900" t="s">
        <v>25</v>
      </c>
      <c r="H1900" t="s">
        <v>581</v>
      </c>
      <c r="I1900">
        <v>65</v>
      </c>
      <c r="J1900" t="s">
        <v>673</v>
      </c>
      <c r="K1900" t="s">
        <v>136</v>
      </c>
      <c r="L1900" t="s">
        <v>137</v>
      </c>
      <c r="M1900" t="s">
        <v>138</v>
      </c>
      <c r="N1900" t="s">
        <v>31</v>
      </c>
      <c r="O1900" t="s">
        <v>139</v>
      </c>
      <c r="P1900" t="s">
        <v>31</v>
      </c>
      <c r="Q1900" t="s">
        <v>140</v>
      </c>
      <c r="R1900" t="s">
        <v>141</v>
      </c>
      <c r="S1900" t="s">
        <v>45</v>
      </c>
      <c r="T1900" t="s">
        <v>142</v>
      </c>
      <c r="U1900" t="s">
        <v>38</v>
      </c>
      <c r="V1900">
        <v>0.14015384615384599</v>
      </c>
      <c r="W1900">
        <v>2003</v>
      </c>
      <c r="X1900">
        <v>10</v>
      </c>
      <c r="Y1900">
        <v>4</v>
      </c>
    </row>
    <row r="1901" spans="1:25" x14ac:dyDescent="0.25">
      <c r="A1901">
        <v>10167</v>
      </c>
      <c r="B1901">
        <v>32</v>
      </c>
      <c r="C1901">
        <v>63.12</v>
      </c>
      <c r="D1901">
        <v>3</v>
      </c>
      <c r="E1901">
        <v>2019.84</v>
      </c>
      <c r="F1901" s="1">
        <v>37917</v>
      </c>
      <c r="G1901" t="s">
        <v>359</v>
      </c>
      <c r="H1901" t="s">
        <v>581</v>
      </c>
      <c r="I1901">
        <v>65</v>
      </c>
      <c r="J1901" t="s">
        <v>673</v>
      </c>
      <c r="K1901" t="s">
        <v>275</v>
      </c>
      <c r="L1901" t="s">
        <v>276</v>
      </c>
      <c r="M1901" t="s">
        <v>277</v>
      </c>
      <c r="N1901" t="s">
        <v>31</v>
      </c>
      <c r="O1901" t="s">
        <v>278</v>
      </c>
      <c r="P1901" t="s">
        <v>31</v>
      </c>
      <c r="Q1901" t="s">
        <v>279</v>
      </c>
      <c r="R1901" t="s">
        <v>200</v>
      </c>
      <c r="S1901" t="s">
        <v>45</v>
      </c>
      <c r="T1901" t="s">
        <v>280</v>
      </c>
      <c r="U1901" t="s">
        <v>38</v>
      </c>
      <c r="V1901">
        <v>2.8923076923076999E-2</v>
      </c>
      <c r="W1901">
        <v>2003</v>
      </c>
      <c r="X1901">
        <v>10</v>
      </c>
      <c r="Y1901">
        <v>4</v>
      </c>
    </row>
    <row r="1902" spans="1:25" x14ac:dyDescent="0.25">
      <c r="A1902">
        <v>10178</v>
      </c>
      <c r="B1902">
        <v>27</v>
      </c>
      <c r="C1902">
        <v>73.64</v>
      </c>
      <c r="D1902">
        <v>6</v>
      </c>
      <c r="E1902">
        <v>1988.28</v>
      </c>
      <c r="F1902" s="1">
        <v>37933</v>
      </c>
      <c r="G1902" t="s">
        <v>25</v>
      </c>
      <c r="H1902" t="s">
        <v>581</v>
      </c>
      <c r="I1902">
        <v>65</v>
      </c>
      <c r="J1902" t="s">
        <v>673</v>
      </c>
      <c r="K1902" t="s">
        <v>360</v>
      </c>
      <c r="L1902" t="s">
        <v>361</v>
      </c>
      <c r="M1902" t="s">
        <v>362</v>
      </c>
      <c r="N1902" t="s">
        <v>31</v>
      </c>
      <c r="O1902" t="s">
        <v>363</v>
      </c>
      <c r="P1902" t="s">
        <v>31</v>
      </c>
      <c r="Q1902" t="s">
        <v>364</v>
      </c>
      <c r="R1902" t="s">
        <v>44</v>
      </c>
      <c r="S1902" t="s">
        <v>45</v>
      </c>
      <c r="T1902" t="s">
        <v>365</v>
      </c>
      <c r="U1902" t="s">
        <v>38</v>
      </c>
      <c r="V1902">
        <v>-0.132923076923077</v>
      </c>
      <c r="W1902">
        <v>2003</v>
      </c>
      <c r="X1902">
        <v>11</v>
      </c>
      <c r="Y1902">
        <v>4</v>
      </c>
    </row>
    <row r="1903" spans="1:25" x14ac:dyDescent="0.25">
      <c r="A1903">
        <v>10186</v>
      </c>
      <c r="B1903">
        <v>21</v>
      </c>
      <c r="C1903">
        <v>69.040000000000006</v>
      </c>
      <c r="D1903">
        <v>3</v>
      </c>
      <c r="E1903">
        <v>1449.84</v>
      </c>
      <c r="F1903" s="1">
        <v>37939</v>
      </c>
      <c r="G1903" t="s">
        <v>25</v>
      </c>
      <c r="H1903" t="s">
        <v>581</v>
      </c>
      <c r="I1903">
        <v>65</v>
      </c>
      <c r="J1903" t="s">
        <v>673</v>
      </c>
      <c r="K1903" t="s">
        <v>366</v>
      </c>
      <c r="L1903" t="s">
        <v>367</v>
      </c>
      <c r="M1903" t="s">
        <v>368</v>
      </c>
      <c r="N1903" t="s">
        <v>31</v>
      </c>
      <c r="O1903" t="s">
        <v>352</v>
      </c>
      <c r="P1903" t="s">
        <v>31</v>
      </c>
      <c r="Q1903" t="s">
        <v>369</v>
      </c>
      <c r="R1903" t="s">
        <v>183</v>
      </c>
      <c r="S1903" t="s">
        <v>45</v>
      </c>
      <c r="T1903" t="s">
        <v>370</v>
      </c>
      <c r="U1903" t="s">
        <v>38</v>
      </c>
      <c r="V1903">
        <v>-6.2153846153846198E-2</v>
      </c>
      <c r="W1903">
        <v>2003</v>
      </c>
      <c r="X1903">
        <v>11</v>
      </c>
      <c r="Y1903">
        <v>4</v>
      </c>
    </row>
    <row r="1904" spans="1:25" x14ac:dyDescent="0.25">
      <c r="A1904">
        <v>10198</v>
      </c>
      <c r="B1904">
        <v>27</v>
      </c>
      <c r="C1904">
        <v>71.67</v>
      </c>
      <c r="D1904">
        <v>6</v>
      </c>
      <c r="E1904">
        <v>1935.09</v>
      </c>
      <c r="F1904" s="1">
        <v>37952</v>
      </c>
      <c r="G1904" t="s">
        <v>25</v>
      </c>
      <c r="H1904" t="s">
        <v>581</v>
      </c>
      <c r="I1904">
        <v>65</v>
      </c>
      <c r="J1904" t="s">
        <v>673</v>
      </c>
      <c r="K1904" t="s">
        <v>450</v>
      </c>
      <c r="L1904" t="s">
        <v>451</v>
      </c>
      <c r="M1904" t="s">
        <v>452</v>
      </c>
      <c r="N1904" t="s">
        <v>31</v>
      </c>
      <c r="O1904" t="s">
        <v>453</v>
      </c>
      <c r="P1904" t="s">
        <v>31</v>
      </c>
      <c r="Q1904" t="s">
        <v>454</v>
      </c>
      <c r="R1904" t="s">
        <v>455</v>
      </c>
      <c r="S1904" t="s">
        <v>212</v>
      </c>
      <c r="T1904" t="s">
        <v>456</v>
      </c>
      <c r="U1904" t="s">
        <v>38</v>
      </c>
      <c r="V1904">
        <v>-0.102615384615385</v>
      </c>
      <c r="W1904">
        <v>2003</v>
      </c>
      <c r="X1904">
        <v>11</v>
      </c>
      <c r="Y1904">
        <v>4</v>
      </c>
    </row>
    <row r="1905" spans="1:25" x14ac:dyDescent="0.25">
      <c r="A1905">
        <v>10209</v>
      </c>
      <c r="B1905">
        <v>36</v>
      </c>
      <c r="C1905">
        <v>77.59</v>
      </c>
      <c r="D1905">
        <v>2</v>
      </c>
      <c r="E1905">
        <v>2793.24</v>
      </c>
      <c r="F1905" s="1">
        <v>37995</v>
      </c>
      <c r="G1905" t="s">
        <v>25</v>
      </c>
      <c r="H1905" t="s">
        <v>581</v>
      </c>
      <c r="I1905">
        <v>65</v>
      </c>
      <c r="J1905" t="s">
        <v>673</v>
      </c>
      <c r="K1905" t="s">
        <v>377</v>
      </c>
      <c r="L1905" t="s">
        <v>378</v>
      </c>
      <c r="M1905" t="s">
        <v>379</v>
      </c>
      <c r="N1905" t="s">
        <v>31</v>
      </c>
      <c r="O1905" t="s">
        <v>380</v>
      </c>
      <c r="P1905" t="s">
        <v>58</v>
      </c>
      <c r="Q1905" t="s">
        <v>31</v>
      </c>
      <c r="R1905" t="s">
        <v>35</v>
      </c>
      <c r="S1905" t="s">
        <v>36</v>
      </c>
      <c r="T1905" t="s">
        <v>381</v>
      </c>
      <c r="U1905" t="s">
        <v>38</v>
      </c>
      <c r="V1905">
        <v>-0.193692307692308</v>
      </c>
      <c r="W1905">
        <v>2004</v>
      </c>
      <c r="X1905">
        <v>1</v>
      </c>
      <c r="Y1905">
        <v>1</v>
      </c>
    </row>
    <row r="1906" spans="1:25" x14ac:dyDescent="0.25">
      <c r="A1906">
        <v>10222</v>
      </c>
      <c r="B1906">
        <v>43</v>
      </c>
      <c r="C1906">
        <v>70.349999999999994</v>
      </c>
      <c r="D1906">
        <v>6</v>
      </c>
      <c r="E1906">
        <v>3025.05</v>
      </c>
      <c r="F1906" s="1">
        <v>38036</v>
      </c>
      <c r="G1906" t="s">
        <v>25</v>
      </c>
      <c r="H1906" t="s">
        <v>581</v>
      </c>
      <c r="I1906">
        <v>65</v>
      </c>
      <c r="J1906" t="s">
        <v>673</v>
      </c>
      <c r="K1906" t="s">
        <v>382</v>
      </c>
      <c r="L1906" t="s">
        <v>383</v>
      </c>
      <c r="M1906" t="s">
        <v>384</v>
      </c>
      <c r="N1906" t="s">
        <v>31</v>
      </c>
      <c r="O1906" t="s">
        <v>385</v>
      </c>
      <c r="P1906" t="s">
        <v>58</v>
      </c>
      <c r="Q1906" t="s">
        <v>386</v>
      </c>
      <c r="R1906" t="s">
        <v>35</v>
      </c>
      <c r="S1906" t="s">
        <v>36</v>
      </c>
      <c r="T1906" t="s">
        <v>387</v>
      </c>
      <c r="U1906" t="s">
        <v>53</v>
      </c>
      <c r="V1906">
        <v>-8.2307692307692207E-2</v>
      </c>
      <c r="W1906">
        <v>2004</v>
      </c>
      <c r="X1906">
        <v>2</v>
      </c>
      <c r="Y1906">
        <v>1</v>
      </c>
    </row>
    <row r="1907" spans="1:25" x14ac:dyDescent="0.25">
      <c r="A1907">
        <v>10249</v>
      </c>
      <c r="B1907">
        <v>25</v>
      </c>
      <c r="C1907">
        <v>69.7</v>
      </c>
      <c r="D1907">
        <v>2</v>
      </c>
      <c r="E1907">
        <v>1742.5</v>
      </c>
      <c r="F1907" s="1">
        <v>38115</v>
      </c>
      <c r="G1907" t="s">
        <v>25</v>
      </c>
      <c r="H1907" t="s">
        <v>581</v>
      </c>
      <c r="I1907">
        <v>65</v>
      </c>
      <c r="J1907" t="s">
        <v>673</v>
      </c>
      <c r="K1907" t="s">
        <v>251</v>
      </c>
      <c r="L1907" t="s">
        <v>252</v>
      </c>
      <c r="M1907" t="s">
        <v>253</v>
      </c>
      <c r="N1907" t="s">
        <v>31</v>
      </c>
      <c r="O1907" t="s">
        <v>132</v>
      </c>
      <c r="P1907" t="s">
        <v>133</v>
      </c>
      <c r="Q1907" t="s">
        <v>134</v>
      </c>
      <c r="R1907" t="s">
        <v>35</v>
      </c>
      <c r="S1907" t="s">
        <v>36</v>
      </c>
      <c r="T1907" t="s">
        <v>254</v>
      </c>
      <c r="U1907" t="s">
        <v>38</v>
      </c>
      <c r="V1907">
        <v>-7.2307692307692406E-2</v>
      </c>
      <c r="W1907">
        <v>2004</v>
      </c>
      <c r="X1907">
        <v>5</v>
      </c>
      <c r="Y1907">
        <v>2</v>
      </c>
    </row>
    <row r="1908" spans="1:25" x14ac:dyDescent="0.25">
      <c r="A1908">
        <v>10262</v>
      </c>
      <c r="B1908">
        <v>46</v>
      </c>
      <c r="C1908">
        <v>70.349999999999994</v>
      </c>
      <c r="D1908">
        <v>11</v>
      </c>
      <c r="E1908">
        <v>3236.1</v>
      </c>
      <c r="F1908" s="1">
        <v>38162</v>
      </c>
      <c r="G1908" t="s">
        <v>359</v>
      </c>
      <c r="H1908" t="s">
        <v>581</v>
      </c>
      <c r="I1908">
        <v>65</v>
      </c>
      <c r="J1908" t="s">
        <v>673</v>
      </c>
      <c r="K1908" t="s">
        <v>186</v>
      </c>
      <c r="L1908" t="s">
        <v>187</v>
      </c>
      <c r="M1908" t="s">
        <v>188</v>
      </c>
      <c r="N1908" t="s">
        <v>31</v>
      </c>
      <c r="O1908" t="s">
        <v>189</v>
      </c>
      <c r="P1908" t="s">
        <v>31</v>
      </c>
      <c r="Q1908" t="s">
        <v>190</v>
      </c>
      <c r="R1908" t="s">
        <v>191</v>
      </c>
      <c r="S1908" t="s">
        <v>45</v>
      </c>
      <c r="T1908" t="s">
        <v>192</v>
      </c>
      <c r="U1908" t="s">
        <v>53</v>
      </c>
      <c r="V1908">
        <v>-8.2307692307692207E-2</v>
      </c>
      <c r="W1908">
        <v>2004</v>
      </c>
      <c r="X1908">
        <v>6</v>
      </c>
      <c r="Y1908">
        <v>2</v>
      </c>
    </row>
    <row r="1909" spans="1:25" x14ac:dyDescent="0.25">
      <c r="A1909">
        <v>10274</v>
      </c>
      <c r="B1909">
        <v>24</v>
      </c>
      <c r="C1909">
        <v>72.33</v>
      </c>
      <c r="D1909">
        <v>3</v>
      </c>
      <c r="E1909">
        <v>1735.92</v>
      </c>
      <c r="F1909" s="1">
        <v>38189</v>
      </c>
      <c r="G1909" t="s">
        <v>25</v>
      </c>
      <c r="H1909" t="s">
        <v>581</v>
      </c>
      <c r="I1909">
        <v>65</v>
      </c>
      <c r="J1909" t="s">
        <v>673</v>
      </c>
      <c r="K1909" t="s">
        <v>299</v>
      </c>
      <c r="L1909" t="s">
        <v>130</v>
      </c>
      <c r="M1909" t="s">
        <v>300</v>
      </c>
      <c r="N1909" t="s">
        <v>31</v>
      </c>
      <c r="O1909" t="s">
        <v>301</v>
      </c>
      <c r="P1909" t="s">
        <v>133</v>
      </c>
      <c r="Q1909" t="s">
        <v>302</v>
      </c>
      <c r="R1909" t="s">
        <v>35</v>
      </c>
      <c r="S1909" t="s">
        <v>36</v>
      </c>
      <c r="T1909" t="s">
        <v>303</v>
      </c>
      <c r="U1909" t="s">
        <v>38</v>
      </c>
      <c r="V1909">
        <v>-0.112769230769231</v>
      </c>
      <c r="W1909">
        <v>2004</v>
      </c>
      <c r="X1909">
        <v>7</v>
      </c>
      <c r="Y1909">
        <v>3</v>
      </c>
    </row>
    <row r="1910" spans="1:25" x14ac:dyDescent="0.25">
      <c r="A1910">
        <v>10284</v>
      </c>
      <c r="B1910">
        <v>39</v>
      </c>
      <c r="C1910">
        <v>71.67</v>
      </c>
      <c r="D1910">
        <v>13</v>
      </c>
      <c r="E1910">
        <v>2795.13</v>
      </c>
      <c r="F1910" s="1">
        <v>38220</v>
      </c>
      <c r="G1910" t="s">
        <v>25</v>
      </c>
      <c r="H1910" t="s">
        <v>581</v>
      </c>
      <c r="I1910">
        <v>65</v>
      </c>
      <c r="J1910" t="s">
        <v>673</v>
      </c>
      <c r="K1910" t="s">
        <v>575</v>
      </c>
      <c r="L1910" t="s">
        <v>576</v>
      </c>
      <c r="M1910" t="s">
        <v>577</v>
      </c>
      <c r="N1910" t="s">
        <v>31</v>
      </c>
      <c r="O1910" t="s">
        <v>578</v>
      </c>
      <c r="P1910" t="s">
        <v>31</v>
      </c>
      <c r="Q1910" t="s">
        <v>579</v>
      </c>
      <c r="R1910" t="s">
        <v>83</v>
      </c>
      <c r="S1910" t="s">
        <v>45</v>
      </c>
      <c r="T1910" t="s">
        <v>580</v>
      </c>
      <c r="U1910" t="s">
        <v>38</v>
      </c>
      <c r="V1910">
        <v>-0.102615384615385</v>
      </c>
      <c r="W1910">
        <v>2004</v>
      </c>
      <c r="X1910">
        <v>8</v>
      </c>
      <c r="Y1910">
        <v>3</v>
      </c>
    </row>
    <row r="1911" spans="1:25" x14ac:dyDescent="0.25">
      <c r="A1911">
        <v>10296</v>
      </c>
      <c r="B1911">
        <v>31</v>
      </c>
      <c r="C1911">
        <v>53.92</v>
      </c>
      <c r="D1911">
        <v>9</v>
      </c>
      <c r="E1911">
        <v>1671.52</v>
      </c>
      <c r="F1911" s="1">
        <v>38245</v>
      </c>
      <c r="G1911" t="s">
        <v>25</v>
      </c>
      <c r="H1911" t="s">
        <v>581</v>
      </c>
      <c r="I1911">
        <v>65</v>
      </c>
      <c r="J1911" t="s">
        <v>673</v>
      </c>
      <c r="K1911" t="s">
        <v>604</v>
      </c>
      <c r="L1911" t="s">
        <v>605</v>
      </c>
      <c r="M1911" t="s">
        <v>606</v>
      </c>
      <c r="N1911" t="s">
        <v>31</v>
      </c>
      <c r="O1911" t="s">
        <v>607</v>
      </c>
      <c r="P1911" t="s">
        <v>31</v>
      </c>
      <c r="Q1911" t="s">
        <v>608</v>
      </c>
      <c r="R1911" t="s">
        <v>468</v>
      </c>
      <c r="S1911" t="s">
        <v>45</v>
      </c>
      <c r="T1911" t="s">
        <v>609</v>
      </c>
      <c r="U1911" t="s">
        <v>38</v>
      </c>
      <c r="V1911">
        <v>0.170461538461538</v>
      </c>
      <c r="W1911">
        <v>2004</v>
      </c>
      <c r="X1911">
        <v>9</v>
      </c>
      <c r="Y1911">
        <v>3</v>
      </c>
    </row>
    <row r="1912" spans="1:25" x14ac:dyDescent="0.25">
      <c r="A1912">
        <v>10307</v>
      </c>
      <c r="B1912">
        <v>22</v>
      </c>
      <c r="C1912">
        <v>71.67</v>
      </c>
      <c r="D1912">
        <v>3</v>
      </c>
      <c r="E1912">
        <v>1576.74</v>
      </c>
      <c r="F1912" s="1">
        <v>38274</v>
      </c>
      <c r="G1912" t="s">
        <v>25</v>
      </c>
      <c r="H1912" t="s">
        <v>581</v>
      </c>
      <c r="I1912">
        <v>65</v>
      </c>
      <c r="J1912" t="s">
        <v>673</v>
      </c>
      <c r="K1912" t="s">
        <v>226</v>
      </c>
      <c r="L1912" t="s">
        <v>227</v>
      </c>
      <c r="M1912" t="s">
        <v>228</v>
      </c>
      <c r="N1912" t="s">
        <v>31</v>
      </c>
      <c r="O1912" t="s">
        <v>229</v>
      </c>
      <c r="P1912" t="s">
        <v>153</v>
      </c>
      <c r="Q1912" t="s">
        <v>230</v>
      </c>
      <c r="R1912" t="s">
        <v>35</v>
      </c>
      <c r="S1912" t="s">
        <v>36</v>
      </c>
      <c r="T1912" t="s">
        <v>231</v>
      </c>
      <c r="U1912" t="s">
        <v>38</v>
      </c>
      <c r="V1912">
        <v>-0.102615384615385</v>
      </c>
      <c r="W1912">
        <v>2004</v>
      </c>
      <c r="X1912">
        <v>10</v>
      </c>
      <c r="Y1912">
        <v>4</v>
      </c>
    </row>
    <row r="1913" spans="1:25" x14ac:dyDescent="0.25">
      <c r="A1913">
        <v>10316</v>
      </c>
      <c r="B1913">
        <v>47</v>
      </c>
      <c r="C1913">
        <v>76.930000000000007</v>
      </c>
      <c r="D1913">
        <v>11</v>
      </c>
      <c r="E1913">
        <v>3615.71</v>
      </c>
      <c r="F1913" s="1">
        <v>38292</v>
      </c>
      <c r="G1913" t="s">
        <v>25</v>
      </c>
      <c r="H1913" t="s">
        <v>581</v>
      </c>
      <c r="I1913">
        <v>65</v>
      </c>
      <c r="J1913" t="s">
        <v>673</v>
      </c>
      <c r="K1913" t="s">
        <v>407</v>
      </c>
      <c r="L1913" t="s">
        <v>408</v>
      </c>
      <c r="M1913" t="s">
        <v>409</v>
      </c>
      <c r="N1913" t="s">
        <v>31</v>
      </c>
      <c r="O1913" t="s">
        <v>410</v>
      </c>
      <c r="P1913" t="s">
        <v>411</v>
      </c>
      <c r="Q1913" t="s">
        <v>412</v>
      </c>
      <c r="R1913" t="s">
        <v>183</v>
      </c>
      <c r="S1913" t="s">
        <v>45</v>
      </c>
      <c r="T1913" t="s">
        <v>413</v>
      </c>
      <c r="U1913" t="s">
        <v>53</v>
      </c>
      <c r="V1913">
        <v>-0.18353846153846201</v>
      </c>
      <c r="W1913">
        <v>2004</v>
      </c>
      <c r="X1913">
        <v>11</v>
      </c>
      <c r="Y1913">
        <v>4</v>
      </c>
    </row>
    <row r="1914" spans="1:25" x14ac:dyDescent="0.25">
      <c r="A1914">
        <v>10328</v>
      </c>
      <c r="B1914">
        <v>20</v>
      </c>
      <c r="C1914">
        <v>72.98</v>
      </c>
      <c r="D1914">
        <v>2</v>
      </c>
      <c r="E1914">
        <v>1459.6</v>
      </c>
      <c r="F1914" s="1">
        <v>38303</v>
      </c>
      <c r="G1914" t="s">
        <v>25</v>
      </c>
      <c r="H1914" t="s">
        <v>581</v>
      </c>
      <c r="I1914">
        <v>65</v>
      </c>
      <c r="J1914" t="s">
        <v>673</v>
      </c>
      <c r="K1914" t="s">
        <v>583</v>
      </c>
      <c r="L1914" t="s">
        <v>584</v>
      </c>
      <c r="M1914" t="s">
        <v>585</v>
      </c>
      <c r="N1914" t="s">
        <v>31</v>
      </c>
      <c r="O1914" t="s">
        <v>586</v>
      </c>
      <c r="P1914" t="s">
        <v>31</v>
      </c>
      <c r="Q1914" t="s">
        <v>587</v>
      </c>
      <c r="R1914" t="s">
        <v>273</v>
      </c>
      <c r="S1914" t="s">
        <v>45</v>
      </c>
      <c r="T1914" t="s">
        <v>588</v>
      </c>
      <c r="U1914" t="s">
        <v>38</v>
      </c>
      <c r="V1914">
        <v>-0.12276923076923101</v>
      </c>
      <c r="W1914">
        <v>2004</v>
      </c>
      <c r="X1914">
        <v>11</v>
      </c>
      <c r="Y1914">
        <v>4</v>
      </c>
    </row>
    <row r="1915" spans="1:25" x14ac:dyDescent="0.25">
      <c r="A1915">
        <v>10339</v>
      </c>
      <c r="B1915">
        <v>29</v>
      </c>
      <c r="C1915">
        <v>99.69</v>
      </c>
      <c r="D1915">
        <v>14</v>
      </c>
      <c r="E1915">
        <v>2891.01</v>
      </c>
      <c r="F1915" s="1">
        <v>38314</v>
      </c>
      <c r="G1915" t="s">
        <v>25</v>
      </c>
      <c r="H1915" t="s">
        <v>581</v>
      </c>
      <c r="I1915">
        <v>65</v>
      </c>
      <c r="J1915" t="s">
        <v>673</v>
      </c>
      <c r="K1915" t="s">
        <v>261</v>
      </c>
      <c r="L1915" t="s">
        <v>262</v>
      </c>
      <c r="M1915" t="s">
        <v>263</v>
      </c>
      <c r="N1915" t="s">
        <v>31</v>
      </c>
      <c r="O1915" t="s">
        <v>264</v>
      </c>
      <c r="P1915" t="s">
        <v>265</v>
      </c>
      <c r="Q1915" t="s">
        <v>266</v>
      </c>
      <c r="R1915" t="s">
        <v>212</v>
      </c>
      <c r="S1915" t="s">
        <v>212</v>
      </c>
      <c r="T1915" t="s">
        <v>267</v>
      </c>
      <c r="U1915" t="s">
        <v>38</v>
      </c>
      <c r="V1915">
        <v>-0.53369230769230802</v>
      </c>
      <c r="W1915">
        <v>2004</v>
      </c>
      <c r="X1915">
        <v>11</v>
      </c>
      <c r="Y1915">
        <v>4</v>
      </c>
    </row>
    <row r="1916" spans="1:25" x14ac:dyDescent="0.25">
      <c r="A1916">
        <v>10351</v>
      </c>
      <c r="B1916">
        <v>38</v>
      </c>
      <c r="C1916">
        <v>68.38</v>
      </c>
      <c r="D1916">
        <v>4</v>
      </c>
      <c r="E1916">
        <v>2598.44</v>
      </c>
      <c r="F1916" s="1">
        <v>38324</v>
      </c>
      <c r="G1916" t="s">
        <v>25</v>
      </c>
      <c r="H1916" t="s">
        <v>581</v>
      </c>
      <c r="I1916">
        <v>65</v>
      </c>
      <c r="J1916" t="s">
        <v>673</v>
      </c>
      <c r="K1916" t="s">
        <v>349</v>
      </c>
      <c r="L1916" t="s">
        <v>350</v>
      </c>
      <c r="M1916" t="s">
        <v>351</v>
      </c>
      <c r="N1916" t="s">
        <v>31</v>
      </c>
      <c r="O1916" t="s">
        <v>352</v>
      </c>
      <c r="P1916" t="s">
        <v>31</v>
      </c>
      <c r="Q1916" t="s">
        <v>353</v>
      </c>
      <c r="R1916" t="s">
        <v>183</v>
      </c>
      <c r="S1916" t="s">
        <v>45</v>
      </c>
      <c r="T1916" t="s">
        <v>354</v>
      </c>
      <c r="U1916" t="s">
        <v>38</v>
      </c>
      <c r="V1916">
        <v>-5.19999999999999E-2</v>
      </c>
      <c r="W1916">
        <v>2004</v>
      </c>
      <c r="X1916">
        <v>12</v>
      </c>
      <c r="Y1916">
        <v>4</v>
      </c>
    </row>
    <row r="1917" spans="1:25" x14ac:dyDescent="0.25">
      <c r="A1917">
        <v>10361</v>
      </c>
      <c r="B1917">
        <v>34</v>
      </c>
      <c r="C1917">
        <v>100</v>
      </c>
      <c r="D1917">
        <v>6</v>
      </c>
      <c r="E1917">
        <v>3871.92</v>
      </c>
      <c r="F1917" s="1">
        <v>38338</v>
      </c>
      <c r="G1917" t="s">
        <v>25</v>
      </c>
      <c r="H1917" t="s">
        <v>581</v>
      </c>
      <c r="I1917">
        <v>65</v>
      </c>
      <c r="J1917" t="s">
        <v>673</v>
      </c>
      <c r="K1917" t="s">
        <v>164</v>
      </c>
      <c r="L1917" t="s">
        <v>165</v>
      </c>
      <c r="M1917" t="s">
        <v>166</v>
      </c>
      <c r="N1917" t="s">
        <v>167</v>
      </c>
      <c r="O1917" t="s">
        <v>168</v>
      </c>
      <c r="P1917" t="s">
        <v>169</v>
      </c>
      <c r="Q1917" t="s">
        <v>170</v>
      </c>
      <c r="R1917" t="s">
        <v>101</v>
      </c>
      <c r="S1917" t="s">
        <v>102</v>
      </c>
      <c r="T1917" t="s">
        <v>171</v>
      </c>
      <c r="U1917" t="s">
        <v>53</v>
      </c>
      <c r="V1917">
        <v>-0.53846153846153799</v>
      </c>
      <c r="W1917">
        <v>2004</v>
      </c>
      <c r="X1917">
        <v>12</v>
      </c>
      <c r="Y1917">
        <v>4</v>
      </c>
    </row>
    <row r="1918" spans="1:25" x14ac:dyDescent="0.25">
      <c r="A1918">
        <v>10373</v>
      </c>
      <c r="B1918">
        <v>46</v>
      </c>
      <c r="C1918">
        <v>66</v>
      </c>
      <c r="D1918">
        <v>11</v>
      </c>
      <c r="E1918">
        <v>3036</v>
      </c>
      <c r="F1918" s="1">
        <v>38383</v>
      </c>
      <c r="G1918" t="s">
        <v>25</v>
      </c>
      <c r="H1918" t="s">
        <v>581</v>
      </c>
      <c r="I1918">
        <v>65</v>
      </c>
      <c r="J1918" t="s">
        <v>673</v>
      </c>
      <c r="K1918" t="s">
        <v>414</v>
      </c>
      <c r="L1918" t="s">
        <v>415</v>
      </c>
      <c r="M1918" t="s">
        <v>416</v>
      </c>
      <c r="N1918" t="s">
        <v>31</v>
      </c>
      <c r="O1918" t="s">
        <v>417</v>
      </c>
      <c r="P1918" t="s">
        <v>31</v>
      </c>
      <c r="Q1918" t="s">
        <v>418</v>
      </c>
      <c r="R1918" t="s">
        <v>141</v>
      </c>
      <c r="S1918" t="s">
        <v>45</v>
      </c>
      <c r="T1918" t="s">
        <v>419</v>
      </c>
      <c r="U1918" t="s">
        <v>53</v>
      </c>
      <c r="V1918">
        <v>-1.5384615384615399E-2</v>
      </c>
      <c r="W1918">
        <v>2005</v>
      </c>
      <c r="X1918">
        <v>1</v>
      </c>
      <c r="Y1918">
        <v>1</v>
      </c>
    </row>
    <row r="1919" spans="1:25" x14ac:dyDescent="0.25">
      <c r="A1919">
        <v>10386</v>
      </c>
      <c r="B1919">
        <v>35</v>
      </c>
      <c r="C1919">
        <v>63.76</v>
      </c>
      <c r="D1919">
        <v>9</v>
      </c>
      <c r="E1919">
        <v>2231.6</v>
      </c>
      <c r="F1919" s="1">
        <v>38412</v>
      </c>
      <c r="G1919" t="s">
        <v>432</v>
      </c>
      <c r="H1919" t="s">
        <v>581</v>
      </c>
      <c r="I1919">
        <v>65</v>
      </c>
      <c r="J1919" t="s">
        <v>673</v>
      </c>
      <c r="K1919" t="s">
        <v>186</v>
      </c>
      <c r="L1919" t="s">
        <v>187</v>
      </c>
      <c r="M1919" t="s">
        <v>188</v>
      </c>
      <c r="N1919" t="s">
        <v>31</v>
      </c>
      <c r="O1919" t="s">
        <v>189</v>
      </c>
      <c r="P1919" t="s">
        <v>31</v>
      </c>
      <c r="Q1919" t="s">
        <v>190</v>
      </c>
      <c r="R1919" t="s">
        <v>191</v>
      </c>
      <c r="S1919" t="s">
        <v>45</v>
      </c>
      <c r="T1919" t="s">
        <v>192</v>
      </c>
      <c r="U1919" t="s">
        <v>38</v>
      </c>
      <c r="V1919">
        <v>1.9076923076923099E-2</v>
      </c>
      <c r="W1919">
        <v>2005</v>
      </c>
      <c r="X1919">
        <v>3</v>
      </c>
      <c r="Y1919">
        <v>1</v>
      </c>
    </row>
    <row r="1920" spans="1:25" x14ac:dyDescent="0.25">
      <c r="A1920">
        <v>10398</v>
      </c>
      <c r="B1920">
        <v>34</v>
      </c>
      <c r="C1920">
        <v>71.67</v>
      </c>
      <c r="D1920">
        <v>13</v>
      </c>
      <c r="E1920">
        <v>2436.7800000000002</v>
      </c>
      <c r="F1920" s="1">
        <v>38441</v>
      </c>
      <c r="G1920" t="s">
        <v>25</v>
      </c>
      <c r="H1920" t="s">
        <v>581</v>
      </c>
      <c r="I1920">
        <v>65</v>
      </c>
      <c r="J1920" t="s">
        <v>673</v>
      </c>
      <c r="K1920" t="s">
        <v>39</v>
      </c>
      <c r="L1920" t="s">
        <v>40</v>
      </c>
      <c r="M1920" t="s">
        <v>41</v>
      </c>
      <c r="N1920" t="s">
        <v>31</v>
      </c>
      <c r="O1920" t="s">
        <v>42</v>
      </c>
      <c r="P1920" t="s">
        <v>31</v>
      </c>
      <c r="Q1920" t="s">
        <v>43</v>
      </c>
      <c r="R1920" t="s">
        <v>44</v>
      </c>
      <c r="S1920" t="s">
        <v>45</v>
      </c>
      <c r="T1920" t="s">
        <v>46</v>
      </c>
      <c r="U1920" t="s">
        <v>38</v>
      </c>
      <c r="V1920">
        <v>-0.102615384615385</v>
      </c>
      <c r="W1920">
        <v>2005</v>
      </c>
      <c r="X1920">
        <v>3</v>
      </c>
      <c r="Y1920">
        <v>1</v>
      </c>
    </row>
    <row r="1921" spans="1:25" x14ac:dyDescent="0.25">
      <c r="A1921">
        <v>10400</v>
      </c>
      <c r="B1921">
        <v>38</v>
      </c>
      <c r="C1921">
        <v>57.2</v>
      </c>
      <c r="D1921">
        <v>3</v>
      </c>
      <c r="E1921">
        <v>2173.6</v>
      </c>
      <c r="F1921" s="1">
        <v>38443</v>
      </c>
      <c r="G1921" t="s">
        <v>25</v>
      </c>
      <c r="H1921" t="s">
        <v>581</v>
      </c>
      <c r="I1921">
        <v>65</v>
      </c>
      <c r="J1921" t="s">
        <v>673</v>
      </c>
      <c r="K1921" t="s">
        <v>420</v>
      </c>
      <c r="L1921" t="s">
        <v>421</v>
      </c>
      <c r="M1921" t="s">
        <v>422</v>
      </c>
      <c r="N1921" t="s">
        <v>31</v>
      </c>
      <c r="O1921" t="s">
        <v>423</v>
      </c>
      <c r="P1921" t="s">
        <v>58</v>
      </c>
      <c r="Q1921" t="s">
        <v>70</v>
      </c>
      <c r="R1921" t="s">
        <v>35</v>
      </c>
      <c r="S1921" t="s">
        <v>36</v>
      </c>
      <c r="T1921" t="s">
        <v>424</v>
      </c>
      <c r="U1921" t="s">
        <v>38</v>
      </c>
      <c r="V1921">
        <v>0.12</v>
      </c>
      <c r="W1921">
        <v>2005</v>
      </c>
      <c r="X1921">
        <v>4</v>
      </c>
      <c r="Y1921">
        <v>2</v>
      </c>
    </row>
    <row r="1922" spans="1:25" x14ac:dyDescent="0.25">
      <c r="A1922">
        <v>10415</v>
      </c>
      <c r="B1922">
        <v>18</v>
      </c>
      <c r="C1922">
        <v>69.7</v>
      </c>
      <c r="D1922">
        <v>2</v>
      </c>
      <c r="E1922">
        <v>1254.5999999999999</v>
      </c>
      <c r="F1922" s="1">
        <v>38481</v>
      </c>
      <c r="G1922" t="s">
        <v>185</v>
      </c>
      <c r="H1922" t="s">
        <v>581</v>
      </c>
      <c r="I1922">
        <v>65</v>
      </c>
      <c r="J1922" t="s">
        <v>673</v>
      </c>
      <c r="K1922" t="s">
        <v>589</v>
      </c>
      <c r="L1922" t="s">
        <v>590</v>
      </c>
      <c r="M1922" t="s">
        <v>591</v>
      </c>
      <c r="N1922" t="s">
        <v>31</v>
      </c>
      <c r="O1922" t="s">
        <v>592</v>
      </c>
      <c r="P1922" t="s">
        <v>99</v>
      </c>
      <c r="Q1922" t="s">
        <v>593</v>
      </c>
      <c r="R1922" t="s">
        <v>101</v>
      </c>
      <c r="S1922" t="s">
        <v>102</v>
      </c>
      <c r="T1922" t="s">
        <v>594</v>
      </c>
      <c r="U1922" t="s">
        <v>38</v>
      </c>
      <c r="V1922">
        <v>-7.2307692307692406E-2</v>
      </c>
      <c r="W1922">
        <v>2005</v>
      </c>
      <c r="X1922">
        <v>5</v>
      </c>
      <c r="Y1922">
        <v>2</v>
      </c>
    </row>
    <row r="1923" spans="1:25" x14ac:dyDescent="0.25">
      <c r="A1923">
        <v>10110</v>
      </c>
      <c r="B1923">
        <v>37</v>
      </c>
      <c r="C1923">
        <v>100</v>
      </c>
      <c r="D1923">
        <v>14</v>
      </c>
      <c r="E1923">
        <v>3724.42</v>
      </c>
      <c r="F1923" s="1">
        <v>37698</v>
      </c>
      <c r="G1923" t="s">
        <v>25</v>
      </c>
      <c r="H1923" t="s">
        <v>193</v>
      </c>
      <c r="I1923">
        <v>107</v>
      </c>
      <c r="J1923" t="s">
        <v>674</v>
      </c>
      <c r="K1923" t="s">
        <v>517</v>
      </c>
      <c r="L1923" t="s">
        <v>518</v>
      </c>
      <c r="M1923" t="s">
        <v>519</v>
      </c>
      <c r="N1923" t="s">
        <v>31</v>
      </c>
      <c r="O1923" t="s">
        <v>520</v>
      </c>
      <c r="P1923" t="s">
        <v>31</v>
      </c>
      <c r="Q1923" t="s">
        <v>521</v>
      </c>
      <c r="R1923" t="s">
        <v>183</v>
      </c>
      <c r="S1923" t="s">
        <v>45</v>
      </c>
      <c r="T1923" t="s">
        <v>522</v>
      </c>
      <c r="U1923" t="s">
        <v>53</v>
      </c>
      <c r="V1923">
        <v>6.54205607476636E-2</v>
      </c>
      <c r="W1923">
        <v>2003</v>
      </c>
      <c r="X1923">
        <v>3</v>
      </c>
      <c r="Y1923">
        <v>1</v>
      </c>
    </row>
    <row r="1924" spans="1:25" x14ac:dyDescent="0.25">
      <c r="A1924">
        <v>10124</v>
      </c>
      <c r="B1924">
        <v>43</v>
      </c>
      <c r="C1924">
        <v>100</v>
      </c>
      <c r="D1924">
        <v>13</v>
      </c>
      <c r="E1924">
        <v>5203</v>
      </c>
      <c r="F1924" s="1">
        <v>37762</v>
      </c>
      <c r="G1924" t="s">
        <v>25</v>
      </c>
      <c r="H1924" t="s">
        <v>193</v>
      </c>
      <c r="I1924">
        <v>107</v>
      </c>
      <c r="J1924" t="s">
        <v>674</v>
      </c>
      <c r="K1924" t="s">
        <v>568</v>
      </c>
      <c r="L1924" t="s">
        <v>569</v>
      </c>
      <c r="M1924" t="s">
        <v>570</v>
      </c>
      <c r="N1924" t="s">
        <v>31</v>
      </c>
      <c r="O1924" t="s">
        <v>571</v>
      </c>
      <c r="P1924" t="s">
        <v>572</v>
      </c>
      <c r="Q1924" t="s">
        <v>573</v>
      </c>
      <c r="R1924" t="s">
        <v>35</v>
      </c>
      <c r="S1924" t="s">
        <v>36</v>
      </c>
      <c r="T1924" t="s">
        <v>574</v>
      </c>
      <c r="U1924" t="s">
        <v>53</v>
      </c>
      <c r="V1924">
        <v>6.54205607476636E-2</v>
      </c>
      <c r="W1924">
        <v>2003</v>
      </c>
      <c r="X1924">
        <v>5</v>
      </c>
      <c r="Y1924">
        <v>2</v>
      </c>
    </row>
    <row r="1925" spans="1:25" x14ac:dyDescent="0.25">
      <c r="A1925">
        <v>10148</v>
      </c>
      <c r="B1925">
        <v>27</v>
      </c>
      <c r="C1925">
        <v>100</v>
      </c>
      <c r="D1925">
        <v>7</v>
      </c>
      <c r="E1925">
        <v>3469.5</v>
      </c>
      <c r="F1925" s="1">
        <v>37875</v>
      </c>
      <c r="G1925" t="s">
        <v>25</v>
      </c>
      <c r="H1925" t="s">
        <v>193</v>
      </c>
      <c r="I1925">
        <v>107</v>
      </c>
      <c r="J1925" t="s">
        <v>674</v>
      </c>
      <c r="K1925" t="s">
        <v>304</v>
      </c>
      <c r="L1925" t="s">
        <v>305</v>
      </c>
      <c r="M1925" t="s">
        <v>306</v>
      </c>
      <c r="N1925" t="s">
        <v>307</v>
      </c>
      <c r="O1925" t="s">
        <v>308</v>
      </c>
      <c r="P1925" t="s">
        <v>169</v>
      </c>
      <c r="Q1925" t="s">
        <v>309</v>
      </c>
      <c r="R1925" t="s">
        <v>101</v>
      </c>
      <c r="S1925" t="s">
        <v>102</v>
      </c>
      <c r="T1925" t="s">
        <v>310</v>
      </c>
      <c r="U1925" t="s">
        <v>53</v>
      </c>
      <c r="V1925">
        <v>6.54205607476636E-2</v>
      </c>
      <c r="W1925">
        <v>2003</v>
      </c>
      <c r="X1925">
        <v>9</v>
      </c>
      <c r="Y1925">
        <v>3</v>
      </c>
    </row>
    <row r="1926" spans="1:25" x14ac:dyDescent="0.25">
      <c r="A1926">
        <v>10161</v>
      </c>
      <c r="B1926">
        <v>30</v>
      </c>
      <c r="C1926">
        <v>100</v>
      </c>
      <c r="D1926">
        <v>6</v>
      </c>
      <c r="E1926">
        <v>3148.2</v>
      </c>
      <c r="F1926" s="1">
        <v>37911</v>
      </c>
      <c r="G1926" t="s">
        <v>25</v>
      </c>
      <c r="H1926" t="s">
        <v>193</v>
      </c>
      <c r="I1926">
        <v>107</v>
      </c>
      <c r="J1926" t="s">
        <v>674</v>
      </c>
      <c r="K1926" t="s">
        <v>523</v>
      </c>
      <c r="L1926" t="s">
        <v>524</v>
      </c>
      <c r="M1926" t="s">
        <v>525</v>
      </c>
      <c r="N1926" t="s">
        <v>31</v>
      </c>
      <c r="O1926" t="s">
        <v>526</v>
      </c>
      <c r="P1926" t="s">
        <v>31</v>
      </c>
      <c r="Q1926" t="s">
        <v>527</v>
      </c>
      <c r="R1926" t="s">
        <v>347</v>
      </c>
      <c r="S1926" t="s">
        <v>45</v>
      </c>
      <c r="T1926" t="s">
        <v>528</v>
      </c>
      <c r="U1926" t="s">
        <v>53</v>
      </c>
      <c r="V1926">
        <v>6.54205607476636E-2</v>
      </c>
      <c r="W1926">
        <v>2003</v>
      </c>
      <c r="X1926">
        <v>10</v>
      </c>
      <c r="Y1926">
        <v>4</v>
      </c>
    </row>
    <row r="1927" spans="1:25" x14ac:dyDescent="0.25">
      <c r="A1927">
        <v>10172</v>
      </c>
      <c r="B1927">
        <v>22</v>
      </c>
      <c r="C1927">
        <v>98.51</v>
      </c>
      <c r="D1927">
        <v>4</v>
      </c>
      <c r="E1927">
        <v>2167.2199999999998</v>
      </c>
      <c r="F1927" s="1">
        <v>37930</v>
      </c>
      <c r="G1927" t="s">
        <v>25</v>
      </c>
      <c r="H1927" t="s">
        <v>193</v>
      </c>
      <c r="I1927">
        <v>107</v>
      </c>
      <c r="J1927" t="s">
        <v>674</v>
      </c>
      <c r="K1927" t="s">
        <v>116</v>
      </c>
      <c r="L1927" t="s">
        <v>117</v>
      </c>
      <c r="M1927" t="s">
        <v>118</v>
      </c>
      <c r="N1927" t="s">
        <v>31</v>
      </c>
      <c r="O1927" t="s">
        <v>119</v>
      </c>
      <c r="P1927" t="s">
        <v>120</v>
      </c>
      <c r="Q1927" t="s">
        <v>121</v>
      </c>
      <c r="R1927" t="s">
        <v>35</v>
      </c>
      <c r="S1927" t="s">
        <v>36</v>
      </c>
      <c r="T1927" t="s">
        <v>122</v>
      </c>
      <c r="U1927" t="s">
        <v>38</v>
      </c>
      <c r="V1927">
        <v>7.9345794392523303E-2</v>
      </c>
      <c r="W1927">
        <v>2003</v>
      </c>
      <c r="X1927">
        <v>11</v>
      </c>
      <c r="Y1927">
        <v>4</v>
      </c>
    </row>
    <row r="1928" spans="1:25" x14ac:dyDescent="0.25">
      <c r="A1928">
        <v>10182</v>
      </c>
      <c r="B1928">
        <v>49</v>
      </c>
      <c r="C1928">
        <v>100</v>
      </c>
      <c r="D1928">
        <v>17</v>
      </c>
      <c r="E1928">
        <v>6244.07</v>
      </c>
      <c r="F1928" s="1">
        <v>37937</v>
      </c>
      <c r="G1928" t="s">
        <v>25</v>
      </c>
      <c r="H1928" t="s">
        <v>193</v>
      </c>
      <c r="I1928">
        <v>107</v>
      </c>
      <c r="J1928" t="s">
        <v>674</v>
      </c>
      <c r="K1928" t="s">
        <v>287</v>
      </c>
      <c r="L1928" t="s">
        <v>288</v>
      </c>
      <c r="M1928" t="s">
        <v>289</v>
      </c>
      <c r="N1928" t="s">
        <v>31</v>
      </c>
      <c r="O1928" t="s">
        <v>290</v>
      </c>
      <c r="P1928" t="s">
        <v>58</v>
      </c>
      <c r="Q1928" t="s">
        <v>121</v>
      </c>
      <c r="R1928" t="s">
        <v>35</v>
      </c>
      <c r="S1928" t="s">
        <v>36</v>
      </c>
      <c r="T1928" t="s">
        <v>291</v>
      </c>
      <c r="U1928" t="s">
        <v>53</v>
      </c>
      <c r="V1928">
        <v>6.54205607476636E-2</v>
      </c>
      <c r="W1928">
        <v>2003</v>
      </c>
      <c r="X1928">
        <v>11</v>
      </c>
      <c r="Y1928">
        <v>4</v>
      </c>
    </row>
    <row r="1929" spans="1:25" x14ac:dyDescent="0.25">
      <c r="A1929">
        <v>10192</v>
      </c>
      <c r="B1929">
        <v>46</v>
      </c>
      <c r="C1929">
        <v>100</v>
      </c>
      <c r="D1929">
        <v>5</v>
      </c>
      <c r="E1929">
        <v>5566</v>
      </c>
      <c r="F1929" s="1">
        <v>37945</v>
      </c>
      <c r="G1929" t="s">
        <v>25</v>
      </c>
      <c r="H1929" t="s">
        <v>193</v>
      </c>
      <c r="I1929">
        <v>107</v>
      </c>
      <c r="J1929" t="s">
        <v>674</v>
      </c>
      <c r="K1929" t="s">
        <v>292</v>
      </c>
      <c r="L1929" t="s">
        <v>293</v>
      </c>
      <c r="M1929" t="s">
        <v>294</v>
      </c>
      <c r="N1929" t="s">
        <v>31</v>
      </c>
      <c r="O1929" t="s">
        <v>295</v>
      </c>
      <c r="P1929" t="s">
        <v>296</v>
      </c>
      <c r="Q1929" t="s">
        <v>297</v>
      </c>
      <c r="R1929" t="s">
        <v>35</v>
      </c>
      <c r="S1929" t="s">
        <v>36</v>
      </c>
      <c r="T1929" t="s">
        <v>298</v>
      </c>
      <c r="U1929" t="s">
        <v>53</v>
      </c>
      <c r="V1929">
        <v>6.54205607476636E-2</v>
      </c>
      <c r="W1929">
        <v>2003</v>
      </c>
      <c r="X1929">
        <v>11</v>
      </c>
      <c r="Y1929">
        <v>4</v>
      </c>
    </row>
    <row r="1930" spans="1:25" x14ac:dyDescent="0.25">
      <c r="A1930">
        <v>10204</v>
      </c>
      <c r="B1930">
        <v>48</v>
      </c>
      <c r="C1930">
        <v>91.02</v>
      </c>
      <c r="D1930">
        <v>11</v>
      </c>
      <c r="E1930">
        <v>4368.96</v>
      </c>
      <c r="F1930" s="1">
        <v>37957</v>
      </c>
      <c r="G1930" t="s">
        <v>25</v>
      </c>
      <c r="H1930" t="s">
        <v>193</v>
      </c>
      <c r="I1930">
        <v>107</v>
      </c>
      <c r="J1930" t="s">
        <v>674</v>
      </c>
      <c r="K1930" t="s">
        <v>500</v>
      </c>
      <c r="L1930" t="s">
        <v>501</v>
      </c>
      <c r="M1930" t="s">
        <v>502</v>
      </c>
      <c r="N1930" t="s">
        <v>503</v>
      </c>
      <c r="O1930" t="s">
        <v>32</v>
      </c>
      <c r="P1930" t="s">
        <v>33</v>
      </c>
      <c r="Q1930" t="s">
        <v>34</v>
      </c>
      <c r="R1930" t="s">
        <v>35</v>
      </c>
      <c r="S1930" t="s">
        <v>36</v>
      </c>
      <c r="T1930" t="s">
        <v>504</v>
      </c>
      <c r="U1930" t="s">
        <v>53</v>
      </c>
      <c r="V1930">
        <v>0.14934579439252299</v>
      </c>
      <c r="W1930">
        <v>2003</v>
      </c>
      <c r="X1930">
        <v>12</v>
      </c>
      <c r="Y1930">
        <v>4</v>
      </c>
    </row>
    <row r="1931" spans="1:25" x14ac:dyDescent="0.25">
      <c r="A1931">
        <v>10212</v>
      </c>
      <c r="B1931">
        <v>46</v>
      </c>
      <c r="C1931">
        <v>87.81</v>
      </c>
      <c r="D1931">
        <v>4</v>
      </c>
      <c r="E1931">
        <v>4039.26</v>
      </c>
      <c r="F1931" s="1">
        <v>38002</v>
      </c>
      <c r="G1931" t="s">
        <v>25</v>
      </c>
      <c r="H1931" t="s">
        <v>193</v>
      </c>
      <c r="I1931">
        <v>107</v>
      </c>
      <c r="J1931" t="s">
        <v>674</v>
      </c>
      <c r="K1931" t="s">
        <v>186</v>
      </c>
      <c r="L1931" t="s">
        <v>187</v>
      </c>
      <c r="M1931" t="s">
        <v>188</v>
      </c>
      <c r="N1931" t="s">
        <v>31</v>
      </c>
      <c r="O1931" t="s">
        <v>189</v>
      </c>
      <c r="P1931" t="s">
        <v>31</v>
      </c>
      <c r="Q1931" t="s">
        <v>190</v>
      </c>
      <c r="R1931" t="s">
        <v>191</v>
      </c>
      <c r="S1931" t="s">
        <v>45</v>
      </c>
      <c r="T1931" t="s">
        <v>192</v>
      </c>
      <c r="U1931" t="s">
        <v>53</v>
      </c>
      <c r="V1931">
        <v>0.17934579439252299</v>
      </c>
      <c r="W1931">
        <v>2004</v>
      </c>
      <c r="X1931">
        <v>1</v>
      </c>
      <c r="Y1931">
        <v>1</v>
      </c>
    </row>
    <row r="1932" spans="1:25" x14ac:dyDescent="0.25">
      <c r="A1932">
        <v>10226</v>
      </c>
      <c r="B1932">
        <v>48</v>
      </c>
      <c r="C1932">
        <v>92.09</v>
      </c>
      <c r="D1932">
        <v>2</v>
      </c>
      <c r="E1932">
        <v>4420.32</v>
      </c>
      <c r="F1932" s="1">
        <v>38043</v>
      </c>
      <c r="G1932" t="s">
        <v>25</v>
      </c>
      <c r="H1932" t="s">
        <v>193</v>
      </c>
      <c r="I1932">
        <v>107</v>
      </c>
      <c r="J1932" t="s">
        <v>674</v>
      </c>
      <c r="K1932" t="s">
        <v>382</v>
      </c>
      <c r="L1932" t="s">
        <v>383</v>
      </c>
      <c r="M1932" t="s">
        <v>384</v>
      </c>
      <c r="N1932" t="s">
        <v>31</v>
      </c>
      <c r="O1932" t="s">
        <v>385</v>
      </c>
      <c r="P1932" t="s">
        <v>58</v>
      </c>
      <c r="Q1932" t="s">
        <v>386</v>
      </c>
      <c r="R1932" t="s">
        <v>35</v>
      </c>
      <c r="S1932" t="s">
        <v>36</v>
      </c>
      <c r="T1932" t="s">
        <v>387</v>
      </c>
      <c r="U1932" t="s">
        <v>53</v>
      </c>
      <c r="V1932">
        <v>0.13934579439252301</v>
      </c>
      <c r="W1932">
        <v>2004</v>
      </c>
      <c r="X1932">
        <v>2</v>
      </c>
      <c r="Y1932">
        <v>1</v>
      </c>
    </row>
    <row r="1933" spans="1:25" x14ac:dyDescent="0.25">
      <c r="A1933">
        <v>10241</v>
      </c>
      <c r="B1933">
        <v>27</v>
      </c>
      <c r="C1933">
        <v>86.73</v>
      </c>
      <c r="D1933">
        <v>9</v>
      </c>
      <c r="E1933">
        <v>2341.71</v>
      </c>
      <c r="F1933" s="1">
        <v>38090</v>
      </c>
      <c r="G1933" t="s">
        <v>25</v>
      </c>
      <c r="H1933" t="s">
        <v>193</v>
      </c>
      <c r="I1933">
        <v>107</v>
      </c>
      <c r="J1933" t="s">
        <v>674</v>
      </c>
      <c r="K1933" t="s">
        <v>560</v>
      </c>
      <c r="L1933" t="s">
        <v>561</v>
      </c>
      <c r="M1933" t="s">
        <v>562</v>
      </c>
      <c r="N1933" t="s">
        <v>31</v>
      </c>
      <c r="O1933" t="s">
        <v>563</v>
      </c>
      <c r="P1933" t="s">
        <v>31</v>
      </c>
      <c r="Q1933" t="s">
        <v>564</v>
      </c>
      <c r="R1933" t="s">
        <v>44</v>
      </c>
      <c r="S1933" t="s">
        <v>45</v>
      </c>
      <c r="T1933" t="s">
        <v>565</v>
      </c>
      <c r="U1933" t="s">
        <v>38</v>
      </c>
      <c r="V1933">
        <v>0.18943925233644901</v>
      </c>
      <c r="W1933">
        <v>2004</v>
      </c>
      <c r="X1933">
        <v>4</v>
      </c>
      <c r="Y1933">
        <v>2</v>
      </c>
    </row>
    <row r="1934" spans="1:25" x14ac:dyDescent="0.25">
      <c r="A1934">
        <v>10267</v>
      </c>
      <c r="B1934">
        <v>43</v>
      </c>
      <c r="C1934">
        <v>100</v>
      </c>
      <c r="D1934">
        <v>6</v>
      </c>
      <c r="E1934">
        <v>5110.9799999999996</v>
      </c>
      <c r="F1934" s="1">
        <v>38175</v>
      </c>
      <c r="G1934" t="s">
        <v>25</v>
      </c>
      <c r="H1934" t="s">
        <v>193</v>
      </c>
      <c r="I1934">
        <v>107</v>
      </c>
      <c r="J1934" t="s">
        <v>674</v>
      </c>
      <c r="K1934" t="s">
        <v>500</v>
      </c>
      <c r="L1934" t="s">
        <v>501</v>
      </c>
      <c r="M1934" t="s">
        <v>502</v>
      </c>
      <c r="N1934" t="s">
        <v>503</v>
      </c>
      <c r="O1934" t="s">
        <v>32</v>
      </c>
      <c r="P1934" t="s">
        <v>33</v>
      </c>
      <c r="Q1934" t="s">
        <v>34</v>
      </c>
      <c r="R1934" t="s">
        <v>35</v>
      </c>
      <c r="S1934" t="s">
        <v>36</v>
      </c>
      <c r="T1934" t="s">
        <v>504</v>
      </c>
      <c r="U1934" t="s">
        <v>53</v>
      </c>
      <c r="V1934">
        <v>6.54205607476636E-2</v>
      </c>
      <c r="W1934">
        <v>2004</v>
      </c>
      <c r="X1934">
        <v>7</v>
      </c>
      <c r="Y1934">
        <v>3</v>
      </c>
    </row>
    <row r="1935" spans="1:25" x14ac:dyDescent="0.25">
      <c r="A1935">
        <v>10279</v>
      </c>
      <c r="B1935">
        <v>48</v>
      </c>
      <c r="C1935">
        <v>100</v>
      </c>
      <c r="D1935">
        <v>6</v>
      </c>
      <c r="E1935">
        <v>6168</v>
      </c>
      <c r="F1935" s="1">
        <v>38208</v>
      </c>
      <c r="G1935" t="s">
        <v>25</v>
      </c>
      <c r="H1935" t="s">
        <v>193</v>
      </c>
      <c r="I1935">
        <v>107</v>
      </c>
      <c r="J1935" t="s">
        <v>674</v>
      </c>
      <c r="K1935" t="s">
        <v>186</v>
      </c>
      <c r="L1935" t="s">
        <v>187</v>
      </c>
      <c r="M1935" t="s">
        <v>188</v>
      </c>
      <c r="N1935" t="s">
        <v>31</v>
      </c>
      <c r="O1935" t="s">
        <v>189</v>
      </c>
      <c r="P1935" t="s">
        <v>31</v>
      </c>
      <c r="Q1935" t="s">
        <v>190</v>
      </c>
      <c r="R1935" t="s">
        <v>191</v>
      </c>
      <c r="S1935" t="s">
        <v>45</v>
      </c>
      <c r="T1935" t="s">
        <v>192</v>
      </c>
      <c r="U1935" t="s">
        <v>53</v>
      </c>
      <c r="V1935">
        <v>6.54205607476636E-2</v>
      </c>
      <c r="W1935">
        <v>2004</v>
      </c>
      <c r="X1935">
        <v>8</v>
      </c>
      <c r="Y1935">
        <v>3</v>
      </c>
    </row>
    <row r="1936" spans="1:25" x14ac:dyDescent="0.25">
      <c r="A1936">
        <v>10288</v>
      </c>
      <c r="B1936">
        <v>41</v>
      </c>
      <c r="C1936">
        <v>100</v>
      </c>
      <c r="D1936">
        <v>12</v>
      </c>
      <c r="E1936">
        <v>4873.26</v>
      </c>
      <c r="F1936" s="1">
        <v>38231</v>
      </c>
      <c r="G1936" t="s">
        <v>25</v>
      </c>
      <c r="H1936" t="s">
        <v>193</v>
      </c>
      <c r="I1936">
        <v>107</v>
      </c>
      <c r="J1936" t="s">
        <v>674</v>
      </c>
      <c r="K1936" t="s">
        <v>443</v>
      </c>
      <c r="L1936" t="s">
        <v>444</v>
      </c>
      <c r="M1936" t="s">
        <v>445</v>
      </c>
      <c r="N1936" t="s">
        <v>446</v>
      </c>
      <c r="O1936" t="s">
        <v>210</v>
      </c>
      <c r="P1936" t="s">
        <v>31</v>
      </c>
      <c r="Q1936" t="s">
        <v>447</v>
      </c>
      <c r="R1936" t="s">
        <v>210</v>
      </c>
      <c r="S1936" t="s">
        <v>102</v>
      </c>
      <c r="T1936" t="s">
        <v>448</v>
      </c>
      <c r="U1936" t="s">
        <v>53</v>
      </c>
      <c r="V1936">
        <v>6.54205607476636E-2</v>
      </c>
      <c r="W1936">
        <v>2004</v>
      </c>
      <c r="X1936">
        <v>9</v>
      </c>
      <c r="Y1936">
        <v>3</v>
      </c>
    </row>
    <row r="1937" spans="1:25" x14ac:dyDescent="0.25">
      <c r="A1937">
        <v>10301</v>
      </c>
      <c r="B1937">
        <v>22</v>
      </c>
      <c r="C1937">
        <v>96.37</v>
      </c>
      <c r="D1937">
        <v>2</v>
      </c>
      <c r="E1937">
        <v>2120.14</v>
      </c>
      <c r="F1937" s="1">
        <v>37899</v>
      </c>
      <c r="G1937" t="s">
        <v>25</v>
      </c>
      <c r="H1937" t="s">
        <v>193</v>
      </c>
      <c r="I1937">
        <v>107</v>
      </c>
      <c r="J1937" t="s">
        <v>674</v>
      </c>
      <c r="K1937" t="s">
        <v>575</v>
      </c>
      <c r="L1937" t="s">
        <v>576</v>
      </c>
      <c r="M1937" t="s">
        <v>577</v>
      </c>
      <c r="N1937" t="s">
        <v>31</v>
      </c>
      <c r="O1937" t="s">
        <v>578</v>
      </c>
      <c r="P1937" t="s">
        <v>31</v>
      </c>
      <c r="Q1937" t="s">
        <v>579</v>
      </c>
      <c r="R1937" t="s">
        <v>83</v>
      </c>
      <c r="S1937" t="s">
        <v>45</v>
      </c>
      <c r="T1937" t="s">
        <v>580</v>
      </c>
      <c r="U1937" t="s">
        <v>38</v>
      </c>
      <c r="V1937">
        <v>9.9345794392523307E-2</v>
      </c>
      <c r="W1937">
        <v>2003</v>
      </c>
      <c r="X1937">
        <v>10</v>
      </c>
      <c r="Y1937">
        <v>4</v>
      </c>
    </row>
    <row r="1938" spans="1:25" x14ac:dyDescent="0.25">
      <c r="A1938">
        <v>10311</v>
      </c>
      <c r="B1938">
        <v>46</v>
      </c>
      <c r="C1938">
        <v>92.09</v>
      </c>
      <c r="D1938">
        <v>7</v>
      </c>
      <c r="E1938">
        <v>4236.1400000000003</v>
      </c>
      <c r="F1938" s="1">
        <v>38276</v>
      </c>
      <c r="G1938" t="s">
        <v>25</v>
      </c>
      <c r="H1938" t="s">
        <v>193</v>
      </c>
      <c r="I1938">
        <v>107</v>
      </c>
      <c r="J1938" t="s">
        <v>674</v>
      </c>
      <c r="K1938" t="s">
        <v>186</v>
      </c>
      <c r="L1938" t="s">
        <v>187</v>
      </c>
      <c r="M1938" t="s">
        <v>188</v>
      </c>
      <c r="N1938" t="s">
        <v>31</v>
      </c>
      <c r="O1938" t="s">
        <v>189</v>
      </c>
      <c r="P1938" t="s">
        <v>31</v>
      </c>
      <c r="Q1938" t="s">
        <v>190</v>
      </c>
      <c r="R1938" t="s">
        <v>191</v>
      </c>
      <c r="S1938" t="s">
        <v>45</v>
      </c>
      <c r="T1938" t="s">
        <v>192</v>
      </c>
      <c r="U1938" t="s">
        <v>53</v>
      </c>
      <c r="V1938">
        <v>0.13934579439252301</v>
      </c>
      <c r="W1938">
        <v>2004</v>
      </c>
      <c r="X1938">
        <v>10</v>
      </c>
      <c r="Y1938">
        <v>4</v>
      </c>
    </row>
    <row r="1939" spans="1:25" x14ac:dyDescent="0.25">
      <c r="A1939">
        <v>10321</v>
      </c>
      <c r="B1939">
        <v>21</v>
      </c>
      <c r="C1939">
        <v>89.95</v>
      </c>
      <c r="D1939">
        <v>4</v>
      </c>
      <c r="E1939">
        <v>1888.95</v>
      </c>
      <c r="F1939" s="1">
        <v>38295</v>
      </c>
      <c r="G1939" t="s">
        <v>25</v>
      </c>
      <c r="H1939" t="s">
        <v>193</v>
      </c>
      <c r="I1939">
        <v>107</v>
      </c>
      <c r="J1939" t="s">
        <v>674</v>
      </c>
      <c r="K1939" t="s">
        <v>172</v>
      </c>
      <c r="L1939" t="s">
        <v>173</v>
      </c>
      <c r="M1939" t="s">
        <v>174</v>
      </c>
      <c r="N1939" t="s">
        <v>31</v>
      </c>
      <c r="O1939" t="s">
        <v>175</v>
      </c>
      <c r="P1939" t="s">
        <v>133</v>
      </c>
      <c r="Q1939" t="s">
        <v>176</v>
      </c>
      <c r="R1939" t="s">
        <v>35</v>
      </c>
      <c r="S1939" t="s">
        <v>36</v>
      </c>
      <c r="T1939" t="s">
        <v>177</v>
      </c>
      <c r="U1939" t="s">
        <v>38</v>
      </c>
      <c r="V1939">
        <v>0.159345794392523</v>
      </c>
      <c r="W1939">
        <v>2004</v>
      </c>
      <c r="X1939">
        <v>11</v>
      </c>
      <c r="Y1939">
        <v>4</v>
      </c>
    </row>
    <row r="1940" spans="1:25" x14ac:dyDescent="0.25">
      <c r="A1940">
        <v>10332</v>
      </c>
      <c r="B1940">
        <v>31</v>
      </c>
      <c r="C1940">
        <v>37.18</v>
      </c>
      <c r="D1940">
        <v>13</v>
      </c>
      <c r="E1940">
        <v>1152.58</v>
      </c>
      <c r="F1940" s="1">
        <v>38308</v>
      </c>
      <c r="G1940" t="s">
        <v>25</v>
      </c>
      <c r="H1940" t="s">
        <v>193</v>
      </c>
      <c r="I1940">
        <v>107</v>
      </c>
      <c r="J1940" t="s">
        <v>674</v>
      </c>
      <c r="K1940" t="s">
        <v>517</v>
      </c>
      <c r="L1940" t="s">
        <v>518</v>
      </c>
      <c r="M1940" t="s">
        <v>519</v>
      </c>
      <c r="N1940" t="s">
        <v>31</v>
      </c>
      <c r="O1940" t="s">
        <v>520</v>
      </c>
      <c r="P1940" t="s">
        <v>31</v>
      </c>
      <c r="Q1940" t="s">
        <v>521</v>
      </c>
      <c r="R1940" t="s">
        <v>183</v>
      </c>
      <c r="S1940" t="s">
        <v>45</v>
      </c>
      <c r="T1940" t="s">
        <v>522</v>
      </c>
      <c r="U1940" t="s">
        <v>38</v>
      </c>
      <c r="V1940">
        <v>0.65252336448598103</v>
      </c>
      <c r="W1940">
        <v>2004</v>
      </c>
      <c r="X1940">
        <v>11</v>
      </c>
      <c r="Y1940">
        <v>4</v>
      </c>
    </row>
    <row r="1941" spans="1:25" x14ac:dyDescent="0.25">
      <c r="A1941">
        <v>10346</v>
      </c>
      <c r="B1941">
        <v>26</v>
      </c>
      <c r="C1941">
        <v>95.88</v>
      </c>
      <c r="D1941">
        <v>6</v>
      </c>
      <c r="E1941">
        <v>2492.88</v>
      </c>
      <c r="F1941" s="1">
        <v>38320</v>
      </c>
      <c r="G1941" t="s">
        <v>25</v>
      </c>
      <c r="H1941" t="s">
        <v>193</v>
      </c>
      <c r="I1941">
        <v>107</v>
      </c>
      <c r="J1941" t="s">
        <v>674</v>
      </c>
      <c r="K1941" t="s">
        <v>568</v>
      </c>
      <c r="L1941" t="s">
        <v>569</v>
      </c>
      <c r="M1941" t="s">
        <v>570</v>
      </c>
      <c r="N1941" t="s">
        <v>31</v>
      </c>
      <c r="O1941" t="s">
        <v>571</v>
      </c>
      <c r="P1941" t="s">
        <v>572</v>
      </c>
      <c r="Q1941" t="s">
        <v>573</v>
      </c>
      <c r="R1941" t="s">
        <v>35</v>
      </c>
      <c r="S1941" t="s">
        <v>36</v>
      </c>
      <c r="T1941" t="s">
        <v>574</v>
      </c>
      <c r="U1941" t="s">
        <v>38</v>
      </c>
      <c r="V1941">
        <v>0.10392523364486</v>
      </c>
      <c r="W1941">
        <v>2004</v>
      </c>
      <c r="X1941">
        <v>11</v>
      </c>
      <c r="Y1941">
        <v>4</v>
      </c>
    </row>
    <row r="1942" spans="1:25" x14ac:dyDescent="0.25">
      <c r="A1942">
        <v>10368</v>
      </c>
      <c r="B1942">
        <v>20</v>
      </c>
      <c r="C1942">
        <v>99.58</v>
      </c>
      <c r="D1942">
        <v>4</v>
      </c>
      <c r="E1942">
        <v>1991.6</v>
      </c>
      <c r="F1942" s="1">
        <v>38371</v>
      </c>
      <c r="G1942" t="s">
        <v>25</v>
      </c>
      <c r="H1942" t="s">
        <v>193</v>
      </c>
      <c r="I1942">
        <v>107</v>
      </c>
      <c r="J1942" t="s">
        <v>674</v>
      </c>
      <c r="K1942" t="s">
        <v>287</v>
      </c>
      <c r="L1942" t="s">
        <v>288</v>
      </c>
      <c r="M1942" t="s">
        <v>289</v>
      </c>
      <c r="N1942" t="s">
        <v>31</v>
      </c>
      <c r="O1942" t="s">
        <v>290</v>
      </c>
      <c r="P1942" t="s">
        <v>58</v>
      </c>
      <c r="Q1942" t="s">
        <v>121</v>
      </c>
      <c r="R1942" t="s">
        <v>35</v>
      </c>
      <c r="S1942" t="s">
        <v>36</v>
      </c>
      <c r="T1942" t="s">
        <v>291</v>
      </c>
      <c r="U1942" t="s">
        <v>38</v>
      </c>
      <c r="V1942">
        <v>6.9345794392523405E-2</v>
      </c>
      <c r="W1942">
        <v>2005</v>
      </c>
      <c r="X1942">
        <v>1</v>
      </c>
      <c r="Y1942">
        <v>1</v>
      </c>
    </row>
    <row r="1943" spans="1:25" x14ac:dyDescent="0.25">
      <c r="A1943">
        <v>10380</v>
      </c>
      <c r="B1943">
        <v>34</v>
      </c>
      <c r="C1943">
        <v>100</v>
      </c>
      <c r="D1943">
        <v>11</v>
      </c>
      <c r="E1943">
        <v>3953.18</v>
      </c>
      <c r="F1943" s="1">
        <v>38399</v>
      </c>
      <c r="G1943" t="s">
        <v>25</v>
      </c>
      <c r="H1943" t="s">
        <v>193</v>
      </c>
      <c r="I1943">
        <v>107</v>
      </c>
      <c r="J1943" t="s">
        <v>674</v>
      </c>
      <c r="K1943" t="s">
        <v>186</v>
      </c>
      <c r="L1943" t="s">
        <v>187</v>
      </c>
      <c r="M1943" t="s">
        <v>188</v>
      </c>
      <c r="N1943" t="s">
        <v>31</v>
      </c>
      <c r="O1943" t="s">
        <v>189</v>
      </c>
      <c r="P1943" t="s">
        <v>31</v>
      </c>
      <c r="Q1943" t="s">
        <v>190</v>
      </c>
      <c r="R1943" t="s">
        <v>191</v>
      </c>
      <c r="S1943" t="s">
        <v>45</v>
      </c>
      <c r="T1943" t="s">
        <v>192</v>
      </c>
      <c r="U1943" t="s">
        <v>53</v>
      </c>
      <c r="V1943">
        <v>6.54205607476636E-2</v>
      </c>
      <c r="W1943">
        <v>2005</v>
      </c>
      <c r="X1943">
        <v>2</v>
      </c>
      <c r="Y1943">
        <v>1</v>
      </c>
    </row>
    <row r="1944" spans="1:25" x14ac:dyDescent="0.25">
      <c r="A1944">
        <v>10407</v>
      </c>
      <c r="B1944">
        <v>43</v>
      </c>
      <c r="C1944">
        <v>86.73</v>
      </c>
      <c r="D1944">
        <v>9</v>
      </c>
      <c r="E1944">
        <v>3729.39</v>
      </c>
      <c r="F1944" s="1">
        <v>38464</v>
      </c>
      <c r="G1944" t="s">
        <v>425</v>
      </c>
      <c r="H1944" t="s">
        <v>193</v>
      </c>
      <c r="I1944">
        <v>107</v>
      </c>
      <c r="J1944" t="s">
        <v>674</v>
      </c>
      <c r="K1944" t="s">
        <v>420</v>
      </c>
      <c r="L1944" t="s">
        <v>421</v>
      </c>
      <c r="M1944" t="s">
        <v>422</v>
      </c>
      <c r="N1944" t="s">
        <v>31</v>
      </c>
      <c r="O1944" t="s">
        <v>423</v>
      </c>
      <c r="P1944" t="s">
        <v>58</v>
      </c>
      <c r="Q1944" t="s">
        <v>70</v>
      </c>
      <c r="R1944" t="s">
        <v>35</v>
      </c>
      <c r="S1944" t="s">
        <v>36</v>
      </c>
      <c r="T1944" t="s">
        <v>424</v>
      </c>
      <c r="U1944" t="s">
        <v>53</v>
      </c>
      <c r="V1944">
        <v>0.18943925233644901</v>
      </c>
      <c r="W1944">
        <v>2005</v>
      </c>
      <c r="X1944">
        <v>4</v>
      </c>
      <c r="Y1944">
        <v>2</v>
      </c>
    </row>
    <row r="1945" spans="1:25" x14ac:dyDescent="0.25">
      <c r="A1945">
        <v>10420</v>
      </c>
      <c r="B1945">
        <v>26</v>
      </c>
      <c r="C1945">
        <v>100</v>
      </c>
      <c r="D1945">
        <v>12</v>
      </c>
      <c r="E1945">
        <v>2617.16</v>
      </c>
      <c r="F1945" s="1">
        <v>38501</v>
      </c>
      <c r="G1945" t="s">
        <v>318</v>
      </c>
      <c r="H1945" t="s">
        <v>193</v>
      </c>
      <c r="I1945">
        <v>107</v>
      </c>
      <c r="J1945" t="s">
        <v>674</v>
      </c>
      <c r="K1945" t="s">
        <v>164</v>
      </c>
      <c r="L1945" t="s">
        <v>165</v>
      </c>
      <c r="M1945" t="s">
        <v>166</v>
      </c>
      <c r="N1945" t="s">
        <v>167</v>
      </c>
      <c r="O1945" t="s">
        <v>168</v>
      </c>
      <c r="P1945" t="s">
        <v>169</v>
      </c>
      <c r="Q1945" t="s">
        <v>170</v>
      </c>
      <c r="R1945" t="s">
        <v>101</v>
      </c>
      <c r="S1945" t="s">
        <v>102</v>
      </c>
      <c r="T1945" t="s">
        <v>171</v>
      </c>
      <c r="U1945" t="s">
        <v>38</v>
      </c>
      <c r="V1945">
        <v>6.54205607476636E-2</v>
      </c>
      <c r="W1945">
        <v>2005</v>
      </c>
      <c r="X1945">
        <v>5</v>
      </c>
      <c r="Y1945">
        <v>2</v>
      </c>
    </row>
    <row r="1946" spans="1:25" x14ac:dyDescent="0.25">
      <c r="A1946">
        <v>10105</v>
      </c>
      <c r="B1946">
        <v>50</v>
      </c>
      <c r="C1946">
        <v>79.67</v>
      </c>
      <c r="D1946">
        <v>1</v>
      </c>
      <c r="E1946">
        <v>3983.5</v>
      </c>
      <c r="F1946" s="1">
        <v>37663</v>
      </c>
      <c r="G1946" t="s">
        <v>25</v>
      </c>
      <c r="H1946" t="s">
        <v>581</v>
      </c>
      <c r="I1946">
        <v>83</v>
      </c>
      <c r="J1946" t="s">
        <v>675</v>
      </c>
      <c r="K1946" t="s">
        <v>342</v>
      </c>
      <c r="L1946" t="s">
        <v>343</v>
      </c>
      <c r="M1946" t="s">
        <v>344</v>
      </c>
      <c r="N1946" t="s">
        <v>31</v>
      </c>
      <c r="O1946" t="s">
        <v>345</v>
      </c>
      <c r="P1946" t="s">
        <v>31</v>
      </c>
      <c r="Q1946" t="s">
        <v>346</v>
      </c>
      <c r="R1946" t="s">
        <v>347</v>
      </c>
      <c r="S1946" t="s">
        <v>45</v>
      </c>
      <c r="T1946" t="s">
        <v>348</v>
      </c>
      <c r="U1946" t="s">
        <v>53</v>
      </c>
      <c r="V1946">
        <v>4.0120481927710797E-2</v>
      </c>
      <c r="W1946">
        <v>2003</v>
      </c>
      <c r="X1946">
        <v>2</v>
      </c>
      <c r="Y1946">
        <v>1</v>
      </c>
    </row>
    <row r="1947" spans="1:25" x14ac:dyDescent="0.25">
      <c r="A1947">
        <v>10119</v>
      </c>
      <c r="B1947">
        <v>35</v>
      </c>
      <c r="C1947">
        <v>90.57</v>
      </c>
      <c r="D1947">
        <v>10</v>
      </c>
      <c r="E1947">
        <v>3169.95</v>
      </c>
      <c r="F1947" s="1">
        <v>37739</v>
      </c>
      <c r="G1947" t="s">
        <v>25</v>
      </c>
      <c r="H1947" t="s">
        <v>581</v>
      </c>
      <c r="I1947">
        <v>83</v>
      </c>
      <c r="J1947" t="s">
        <v>675</v>
      </c>
      <c r="K1947" t="s">
        <v>156</v>
      </c>
      <c r="L1947" t="s">
        <v>157</v>
      </c>
      <c r="M1947" t="s">
        <v>158</v>
      </c>
      <c r="N1947" t="s">
        <v>31</v>
      </c>
      <c r="O1947" t="s">
        <v>159</v>
      </c>
      <c r="P1947" t="s">
        <v>31</v>
      </c>
      <c r="Q1947" t="s">
        <v>160</v>
      </c>
      <c r="R1947" t="s">
        <v>161</v>
      </c>
      <c r="S1947" t="s">
        <v>45</v>
      </c>
      <c r="T1947" t="s">
        <v>162</v>
      </c>
      <c r="U1947" t="s">
        <v>53</v>
      </c>
      <c r="V1947">
        <v>-9.1204819277108398E-2</v>
      </c>
      <c r="W1947">
        <v>2003</v>
      </c>
      <c r="X1947">
        <v>4</v>
      </c>
      <c r="Y1947">
        <v>2</v>
      </c>
    </row>
    <row r="1948" spans="1:25" x14ac:dyDescent="0.25">
      <c r="A1948">
        <v>10129</v>
      </c>
      <c r="B1948">
        <v>50</v>
      </c>
      <c r="C1948">
        <v>77.989999999999995</v>
      </c>
      <c r="D1948">
        <v>1</v>
      </c>
      <c r="E1948">
        <v>3899.5</v>
      </c>
      <c r="F1948" s="1">
        <v>37784</v>
      </c>
      <c r="G1948" t="s">
        <v>25</v>
      </c>
      <c r="H1948" t="s">
        <v>581</v>
      </c>
      <c r="I1948">
        <v>83</v>
      </c>
      <c r="J1948" t="s">
        <v>675</v>
      </c>
      <c r="K1948" t="s">
        <v>349</v>
      </c>
      <c r="L1948" t="s">
        <v>350</v>
      </c>
      <c r="M1948" t="s">
        <v>351</v>
      </c>
      <c r="N1948" t="s">
        <v>31</v>
      </c>
      <c r="O1948" t="s">
        <v>352</v>
      </c>
      <c r="P1948" t="s">
        <v>31</v>
      </c>
      <c r="Q1948" t="s">
        <v>353</v>
      </c>
      <c r="R1948" t="s">
        <v>183</v>
      </c>
      <c r="S1948" t="s">
        <v>45</v>
      </c>
      <c r="T1948" t="s">
        <v>354</v>
      </c>
      <c r="U1948" t="s">
        <v>53</v>
      </c>
      <c r="V1948">
        <v>6.03614457831326E-2</v>
      </c>
      <c r="W1948">
        <v>2003</v>
      </c>
      <c r="X1948">
        <v>6</v>
      </c>
      <c r="Y1948">
        <v>2</v>
      </c>
    </row>
    <row r="1949" spans="1:25" x14ac:dyDescent="0.25">
      <c r="A1949">
        <v>10143</v>
      </c>
      <c r="B1949">
        <v>23</v>
      </c>
      <c r="C1949">
        <v>80.510000000000005</v>
      </c>
      <c r="D1949">
        <v>14</v>
      </c>
      <c r="E1949">
        <v>1851.73</v>
      </c>
      <c r="F1949" s="1">
        <v>37843</v>
      </c>
      <c r="G1949" t="s">
        <v>25</v>
      </c>
      <c r="H1949" t="s">
        <v>581</v>
      </c>
      <c r="I1949">
        <v>83</v>
      </c>
      <c r="J1949" t="s">
        <v>675</v>
      </c>
      <c r="K1949" t="s">
        <v>355</v>
      </c>
      <c r="L1949" t="s">
        <v>356</v>
      </c>
      <c r="M1949" t="s">
        <v>357</v>
      </c>
      <c r="N1949" t="s">
        <v>31</v>
      </c>
      <c r="O1949" t="s">
        <v>175</v>
      </c>
      <c r="P1949" t="s">
        <v>133</v>
      </c>
      <c r="Q1949" t="s">
        <v>176</v>
      </c>
      <c r="R1949" t="s">
        <v>35</v>
      </c>
      <c r="S1949" t="s">
        <v>36</v>
      </c>
      <c r="T1949" t="s">
        <v>358</v>
      </c>
      <c r="U1949" t="s">
        <v>38</v>
      </c>
      <c r="V1949">
        <v>2.9999999999999898E-2</v>
      </c>
      <c r="W1949">
        <v>2003</v>
      </c>
      <c r="X1949">
        <v>8</v>
      </c>
      <c r="Y1949">
        <v>3</v>
      </c>
    </row>
    <row r="1950" spans="1:25" x14ac:dyDescent="0.25">
      <c r="A1950">
        <v>10155</v>
      </c>
      <c r="B1950">
        <v>37</v>
      </c>
      <c r="C1950">
        <v>67.930000000000007</v>
      </c>
      <c r="D1950">
        <v>12</v>
      </c>
      <c r="E1950">
        <v>2513.41</v>
      </c>
      <c r="F1950" s="1">
        <v>37900</v>
      </c>
      <c r="G1950" t="s">
        <v>25</v>
      </c>
      <c r="H1950" t="s">
        <v>581</v>
      </c>
      <c r="I1950">
        <v>83</v>
      </c>
      <c r="J1950" t="s">
        <v>675</v>
      </c>
      <c r="K1950" t="s">
        <v>136</v>
      </c>
      <c r="L1950" t="s">
        <v>137</v>
      </c>
      <c r="M1950" t="s">
        <v>138</v>
      </c>
      <c r="N1950" t="s">
        <v>31</v>
      </c>
      <c r="O1950" t="s">
        <v>139</v>
      </c>
      <c r="P1950" t="s">
        <v>31</v>
      </c>
      <c r="Q1950" t="s">
        <v>140</v>
      </c>
      <c r="R1950" t="s">
        <v>141</v>
      </c>
      <c r="S1950" t="s">
        <v>45</v>
      </c>
      <c r="T1950" t="s">
        <v>142</v>
      </c>
      <c r="U1950" t="s">
        <v>38</v>
      </c>
      <c r="V1950">
        <v>0.18156626506024101</v>
      </c>
      <c r="W1950">
        <v>2003</v>
      </c>
      <c r="X1950">
        <v>10</v>
      </c>
      <c r="Y1950">
        <v>4</v>
      </c>
    </row>
    <row r="1951" spans="1:25" x14ac:dyDescent="0.25">
      <c r="A1951">
        <v>10167</v>
      </c>
      <c r="B1951">
        <v>29</v>
      </c>
      <c r="C1951">
        <v>83.86</v>
      </c>
      <c r="D1951">
        <v>8</v>
      </c>
      <c r="E1951">
        <v>2431.94</v>
      </c>
      <c r="F1951" s="1">
        <v>37917</v>
      </c>
      <c r="G1951" t="s">
        <v>359</v>
      </c>
      <c r="H1951" t="s">
        <v>581</v>
      </c>
      <c r="I1951">
        <v>83</v>
      </c>
      <c r="J1951" t="s">
        <v>675</v>
      </c>
      <c r="K1951" t="s">
        <v>275</v>
      </c>
      <c r="L1951" t="s">
        <v>276</v>
      </c>
      <c r="M1951" t="s">
        <v>277</v>
      </c>
      <c r="N1951" t="s">
        <v>31</v>
      </c>
      <c r="O1951" t="s">
        <v>278</v>
      </c>
      <c r="P1951" t="s">
        <v>31</v>
      </c>
      <c r="Q1951" t="s">
        <v>279</v>
      </c>
      <c r="R1951" t="s">
        <v>200</v>
      </c>
      <c r="S1951" t="s">
        <v>45</v>
      </c>
      <c r="T1951" t="s">
        <v>280</v>
      </c>
      <c r="U1951" t="s">
        <v>38</v>
      </c>
      <c r="V1951">
        <v>-1.03614457831325E-2</v>
      </c>
      <c r="W1951">
        <v>2003</v>
      </c>
      <c r="X1951">
        <v>10</v>
      </c>
      <c r="Y1951">
        <v>4</v>
      </c>
    </row>
    <row r="1952" spans="1:25" x14ac:dyDescent="0.25">
      <c r="A1952">
        <v>10178</v>
      </c>
      <c r="B1952">
        <v>21</v>
      </c>
      <c r="C1952">
        <v>72.12</v>
      </c>
      <c r="D1952">
        <v>11</v>
      </c>
      <c r="E1952">
        <v>1514.52</v>
      </c>
      <c r="F1952" s="1">
        <v>37933</v>
      </c>
      <c r="G1952" t="s">
        <v>25</v>
      </c>
      <c r="H1952" t="s">
        <v>581</v>
      </c>
      <c r="I1952">
        <v>83</v>
      </c>
      <c r="J1952" t="s">
        <v>675</v>
      </c>
      <c r="K1952" t="s">
        <v>360</v>
      </c>
      <c r="L1952" t="s">
        <v>361</v>
      </c>
      <c r="M1952" t="s">
        <v>362</v>
      </c>
      <c r="N1952" t="s">
        <v>31</v>
      </c>
      <c r="O1952" t="s">
        <v>363</v>
      </c>
      <c r="P1952" t="s">
        <v>31</v>
      </c>
      <c r="Q1952" t="s">
        <v>364</v>
      </c>
      <c r="R1952" t="s">
        <v>44</v>
      </c>
      <c r="S1952" t="s">
        <v>45</v>
      </c>
      <c r="T1952" t="s">
        <v>365</v>
      </c>
      <c r="U1952" t="s">
        <v>38</v>
      </c>
      <c r="V1952">
        <v>0.13108433734939801</v>
      </c>
      <c r="W1952">
        <v>2003</v>
      </c>
      <c r="X1952">
        <v>11</v>
      </c>
      <c r="Y1952">
        <v>4</v>
      </c>
    </row>
    <row r="1953" spans="1:25" x14ac:dyDescent="0.25">
      <c r="A1953">
        <v>10186</v>
      </c>
      <c r="B1953">
        <v>36</v>
      </c>
      <c r="C1953">
        <v>85.54</v>
      </c>
      <c r="D1953">
        <v>8</v>
      </c>
      <c r="E1953">
        <v>3079.44</v>
      </c>
      <c r="F1953" s="1">
        <v>37939</v>
      </c>
      <c r="G1953" t="s">
        <v>25</v>
      </c>
      <c r="H1953" t="s">
        <v>581</v>
      </c>
      <c r="I1953">
        <v>83</v>
      </c>
      <c r="J1953" t="s">
        <v>675</v>
      </c>
      <c r="K1953" t="s">
        <v>366</v>
      </c>
      <c r="L1953" t="s">
        <v>367</v>
      </c>
      <c r="M1953" t="s">
        <v>368</v>
      </c>
      <c r="N1953" t="s">
        <v>31</v>
      </c>
      <c r="O1953" t="s">
        <v>352</v>
      </c>
      <c r="P1953" t="s">
        <v>31</v>
      </c>
      <c r="Q1953" t="s">
        <v>369</v>
      </c>
      <c r="R1953" t="s">
        <v>183</v>
      </c>
      <c r="S1953" t="s">
        <v>45</v>
      </c>
      <c r="T1953" t="s">
        <v>370</v>
      </c>
      <c r="U1953" t="s">
        <v>53</v>
      </c>
      <c r="V1953">
        <v>-3.06024096385543E-2</v>
      </c>
      <c r="W1953">
        <v>2003</v>
      </c>
      <c r="X1953">
        <v>11</v>
      </c>
      <c r="Y1953">
        <v>4</v>
      </c>
    </row>
    <row r="1954" spans="1:25" x14ac:dyDescent="0.25">
      <c r="A1954">
        <v>10197</v>
      </c>
      <c r="B1954">
        <v>22</v>
      </c>
      <c r="C1954">
        <v>86.38</v>
      </c>
      <c r="D1954">
        <v>5</v>
      </c>
      <c r="E1954">
        <v>1900.36</v>
      </c>
      <c r="F1954" s="1">
        <v>37951</v>
      </c>
      <c r="G1954" t="s">
        <v>25</v>
      </c>
      <c r="H1954" t="s">
        <v>581</v>
      </c>
      <c r="I1954">
        <v>83</v>
      </c>
      <c r="J1954" t="s">
        <v>675</v>
      </c>
      <c r="K1954" t="s">
        <v>371</v>
      </c>
      <c r="L1954" t="s">
        <v>372</v>
      </c>
      <c r="M1954" t="s">
        <v>373</v>
      </c>
      <c r="N1954" t="s">
        <v>31</v>
      </c>
      <c r="O1954" t="s">
        <v>374</v>
      </c>
      <c r="P1954" t="s">
        <v>31</v>
      </c>
      <c r="Q1954" t="s">
        <v>375</v>
      </c>
      <c r="R1954" t="s">
        <v>191</v>
      </c>
      <c r="S1954" t="s">
        <v>45</v>
      </c>
      <c r="T1954" t="s">
        <v>376</v>
      </c>
      <c r="U1954" t="s">
        <v>38</v>
      </c>
      <c r="V1954">
        <v>-4.0722891566264997E-2</v>
      </c>
      <c r="W1954">
        <v>2003</v>
      </c>
      <c r="X1954">
        <v>11</v>
      </c>
      <c r="Y1954">
        <v>4</v>
      </c>
    </row>
    <row r="1955" spans="1:25" x14ac:dyDescent="0.25">
      <c r="A1955">
        <v>10209</v>
      </c>
      <c r="B1955">
        <v>22</v>
      </c>
      <c r="C1955">
        <v>89.73</v>
      </c>
      <c r="D1955">
        <v>7</v>
      </c>
      <c r="E1955">
        <v>1974.06</v>
      </c>
      <c r="F1955" s="1">
        <v>37995</v>
      </c>
      <c r="G1955" t="s">
        <v>25</v>
      </c>
      <c r="H1955" t="s">
        <v>581</v>
      </c>
      <c r="I1955">
        <v>83</v>
      </c>
      <c r="J1955" t="s">
        <v>675</v>
      </c>
      <c r="K1955" t="s">
        <v>377</v>
      </c>
      <c r="L1955" t="s">
        <v>378</v>
      </c>
      <c r="M1955" t="s">
        <v>379</v>
      </c>
      <c r="N1955" t="s">
        <v>31</v>
      </c>
      <c r="O1955" t="s">
        <v>380</v>
      </c>
      <c r="P1955" t="s">
        <v>58</v>
      </c>
      <c r="Q1955" t="s">
        <v>31</v>
      </c>
      <c r="R1955" t="s">
        <v>35</v>
      </c>
      <c r="S1955" t="s">
        <v>36</v>
      </c>
      <c r="T1955" t="s">
        <v>381</v>
      </c>
      <c r="U1955" t="s">
        <v>38</v>
      </c>
      <c r="V1955">
        <v>-8.1084337349397601E-2</v>
      </c>
      <c r="W1955">
        <v>2004</v>
      </c>
      <c r="X1955">
        <v>1</v>
      </c>
      <c r="Y1955">
        <v>1</v>
      </c>
    </row>
    <row r="1956" spans="1:25" x14ac:dyDescent="0.25">
      <c r="A1956">
        <v>10222</v>
      </c>
      <c r="B1956">
        <v>46</v>
      </c>
      <c r="C1956">
        <v>80.510000000000005</v>
      </c>
      <c r="D1956">
        <v>11</v>
      </c>
      <c r="E1956">
        <v>3703.46</v>
      </c>
      <c r="F1956" s="1">
        <v>38036</v>
      </c>
      <c r="G1956" t="s">
        <v>25</v>
      </c>
      <c r="H1956" t="s">
        <v>581</v>
      </c>
      <c r="I1956">
        <v>83</v>
      </c>
      <c r="J1956" t="s">
        <v>675</v>
      </c>
      <c r="K1956" t="s">
        <v>382</v>
      </c>
      <c r="L1956" t="s">
        <v>383</v>
      </c>
      <c r="M1956" t="s">
        <v>384</v>
      </c>
      <c r="N1956" t="s">
        <v>31</v>
      </c>
      <c r="O1956" t="s">
        <v>385</v>
      </c>
      <c r="P1956" t="s">
        <v>58</v>
      </c>
      <c r="Q1956" t="s">
        <v>386</v>
      </c>
      <c r="R1956" t="s">
        <v>35</v>
      </c>
      <c r="S1956" t="s">
        <v>36</v>
      </c>
      <c r="T1956" t="s">
        <v>387</v>
      </c>
      <c r="U1956" t="s">
        <v>53</v>
      </c>
      <c r="V1956">
        <v>2.9999999999999898E-2</v>
      </c>
      <c r="W1956">
        <v>2004</v>
      </c>
      <c r="X1956">
        <v>2</v>
      </c>
      <c r="Y1956">
        <v>1</v>
      </c>
    </row>
    <row r="1957" spans="1:25" x14ac:dyDescent="0.25">
      <c r="A1957">
        <v>10248</v>
      </c>
      <c r="B1957">
        <v>23</v>
      </c>
      <c r="C1957">
        <v>76.31</v>
      </c>
      <c r="D1957">
        <v>2</v>
      </c>
      <c r="E1957">
        <v>1755.13</v>
      </c>
      <c r="F1957" s="1">
        <v>38114</v>
      </c>
      <c r="G1957" t="s">
        <v>359</v>
      </c>
      <c r="H1957" t="s">
        <v>581</v>
      </c>
      <c r="I1957">
        <v>83</v>
      </c>
      <c r="J1957" t="s">
        <v>675</v>
      </c>
      <c r="K1957" t="s">
        <v>28</v>
      </c>
      <c r="L1957" t="s">
        <v>29</v>
      </c>
      <c r="M1957" t="s">
        <v>30</v>
      </c>
      <c r="N1957" t="s">
        <v>31</v>
      </c>
      <c r="O1957" t="s">
        <v>32</v>
      </c>
      <c r="P1957" t="s">
        <v>33</v>
      </c>
      <c r="Q1957" t="s">
        <v>34</v>
      </c>
      <c r="R1957" t="s">
        <v>35</v>
      </c>
      <c r="S1957" t="s">
        <v>36</v>
      </c>
      <c r="T1957" t="s">
        <v>37</v>
      </c>
      <c r="U1957" t="s">
        <v>38</v>
      </c>
      <c r="V1957">
        <v>8.0602409638554195E-2</v>
      </c>
      <c r="W1957">
        <v>2004</v>
      </c>
      <c r="X1957">
        <v>5</v>
      </c>
      <c r="Y1957">
        <v>2</v>
      </c>
    </row>
    <row r="1958" spans="1:25" x14ac:dyDescent="0.25">
      <c r="A1958">
        <v>10262</v>
      </c>
      <c r="B1958">
        <v>49</v>
      </c>
      <c r="C1958">
        <v>87.21</v>
      </c>
      <c r="D1958">
        <v>16</v>
      </c>
      <c r="E1958">
        <v>4273.29</v>
      </c>
      <c r="F1958" s="1">
        <v>38162</v>
      </c>
      <c r="G1958" t="s">
        <v>359</v>
      </c>
      <c r="H1958" t="s">
        <v>581</v>
      </c>
      <c r="I1958">
        <v>83</v>
      </c>
      <c r="J1958" t="s">
        <v>675</v>
      </c>
      <c r="K1958" t="s">
        <v>186</v>
      </c>
      <c r="L1958" t="s">
        <v>187</v>
      </c>
      <c r="M1958" t="s">
        <v>188</v>
      </c>
      <c r="N1958" t="s">
        <v>31</v>
      </c>
      <c r="O1958" t="s">
        <v>189</v>
      </c>
      <c r="P1958" t="s">
        <v>31</v>
      </c>
      <c r="Q1958" t="s">
        <v>190</v>
      </c>
      <c r="R1958" t="s">
        <v>191</v>
      </c>
      <c r="S1958" t="s">
        <v>45</v>
      </c>
      <c r="T1958" t="s">
        <v>192</v>
      </c>
      <c r="U1958" t="s">
        <v>53</v>
      </c>
      <c r="V1958">
        <v>-5.0722891566264999E-2</v>
      </c>
      <c r="W1958">
        <v>2004</v>
      </c>
      <c r="X1958">
        <v>6</v>
      </c>
      <c r="Y1958">
        <v>2</v>
      </c>
    </row>
    <row r="1959" spans="1:25" x14ac:dyDescent="0.25">
      <c r="A1959">
        <v>10273</v>
      </c>
      <c r="B1959">
        <v>48</v>
      </c>
      <c r="C1959">
        <v>83.02</v>
      </c>
      <c r="D1959">
        <v>3</v>
      </c>
      <c r="E1959">
        <v>3984.96</v>
      </c>
      <c r="F1959" s="1">
        <v>38189</v>
      </c>
      <c r="G1959" t="s">
        <v>25</v>
      </c>
      <c r="H1959" t="s">
        <v>581</v>
      </c>
      <c r="I1959">
        <v>83</v>
      </c>
      <c r="J1959" t="s">
        <v>675</v>
      </c>
      <c r="K1959" t="s">
        <v>388</v>
      </c>
      <c r="L1959" t="s">
        <v>389</v>
      </c>
      <c r="M1959" t="s">
        <v>390</v>
      </c>
      <c r="N1959" t="s">
        <v>31</v>
      </c>
      <c r="O1959" t="s">
        <v>391</v>
      </c>
      <c r="P1959" t="s">
        <v>31</v>
      </c>
      <c r="Q1959" t="s">
        <v>392</v>
      </c>
      <c r="R1959" t="s">
        <v>393</v>
      </c>
      <c r="S1959" t="s">
        <v>45</v>
      </c>
      <c r="T1959" t="s">
        <v>394</v>
      </c>
      <c r="U1959" t="s">
        <v>53</v>
      </c>
      <c r="V1959">
        <v>-2.40963855421639E-4</v>
      </c>
      <c r="W1959">
        <v>2004</v>
      </c>
      <c r="X1959">
        <v>7</v>
      </c>
      <c r="Y1959">
        <v>3</v>
      </c>
    </row>
    <row r="1960" spans="1:25" x14ac:dyDescent="0.25">
      <c r="A1960">
        <v>10283</v>
      </c>
      <c r="B1960">
        <v>33</v>
      </c>
      <c r="C1960">
        <v>72.959999999999994</v>
      </c>
      <c r="D1960">
        <v>5</v>
      </c>
      <c r="E1960">
        <v>2407.6799999999998</v>
      </c>
      <c r="F1960" s="1">
        <v>38219</v>
      </c>
      <c r="G1960" t="s">
        <v>25</v>
      </c>
      <c r="H1960" t="s">
        <v>581</v>
      </c>
      <c r="I1960">
        <v>83</v>
      </c>
      <c r="J1960" t="s">
        <v>675</v>
      </c>
      <c r="K1960" t="s">
        <v>395</v>
      </c>
      <c r="L1960" t="s">
        <v>396</v>
      </c>
      <c r="M1960" t="s">
        <v>397</v>
      </c>
      <c r="N1960" t="s">
        <v>31</v>
      </c>
      <c r="O1960" t="s">
        <v>398</v>
      </c>
      <c r="P1960" t="s">
        <v>242</v>
      </c>
      <c r="Q1960" t="s">
        <v>399</v>
      </c>
      <c r="R1960" t="s">
        <v>244</v>
      </c>
      <c r="S1960" t="s">
        <v>36</v>
      </c>
      <c r="T1960" t="s">
        <v>400</v>
      </c>
      <c r="U1960" t="s">
        <v>38</v>
      </c>
      <c r="V1960">
        <v>0.120963855421687</v>
      </c>
      <c r="W1960">
        <v>2004</v>
      </c>
      <c r="X1960">
        <v>8</v>
      </c>
      <c r="Y1960">
        <v>3</v>
      </c>
    </row>
    <row r="1961" spans="1:25" x14ac:dyDescent="0.25">
      <c r="A1961">
        <v>10296</v>
      </c>
      <c r="B1961">
        <v>22</v>
      </c>
      <c r="C1961">
        <v>77.150000000000006</v>
      </c>
      <c r="D1961">
        <v>14</v>
      </c>
      <c r="E1961">
        <v>1697.3</v>
      </c>
      <c r="F1961" s="1">
        <v>38245</v>
      </c>
      <c r="G1961" t="s">
        <v>25</v>
      </c>
      <c r="H1961" t="s">
        <v>581</v>
      </c>
      <c r="I1961">
        <v>83</v>
      </c>
      <c r="J1961" t="s">
        <v>675</v>
      </c>
      <c r="K1961" t="s">
        <v>604</v>
      </c>
      <c r="L1961" t="s">
        <v>605</v>
      </c>
      <c r="M1961" t="s">
        <v>606</v>
      </c>
      <c r="N1961" t="s">
        <v>31</v>
      </c>
      <c r="O1961" t="s">
        <v>607</v>
      </c>
      <c r="P1961" t="s">
        <v>31</v>
      </c>
      <c r="Q1961" t="s">
        <v>608</v>
      </c>
      <c r="R1961" t="s">
        <v>468</v>
      </c>
      <c r="S1961" t="s">
        <v>45</v>
      </c>
      <c r="T1961" t="s">
        <v>609</v>
      </c>
      <c r="U1961" t="s">
        <v>38</v>
      </c>
      <c r="V1961">
        <v>7.0481927710843301E-2</v>
      </c>
      <c r="W1961">
        <v>2004</v>
      </c>
      <c r="X1961">
        <v>9</v>
      </c>
      <c r="Y1961">
        <v>3</v>
      </c>
    </row>
    <row r="1962" spans="1:25" x14ac:dyDescent="0.25">
      <c r="A1962">
        <v>10307</v>
      </c>
      <c r="B1962">
        <v>22</v>
      </c>
      <c r="C1962">
        <v>91.41</v>
      </c>
      <c r="D1962">
        <v>8</v>
      </c>
      <c r="E1962">
        <v>2011.02</v>
      </c>
      <c r="F1962" s="1">
        <v>38274</v>
      </c>
      <c r="G1962" t="s">
        <v>25</v>
      </c>
      <c r="H1962" t="s">
        <v>581</v>
      </c>
      <c r="I1962">
        <v>83</v>
      </c>
      <c r="J1962" t="s">
        <v>675</v>
      </c>
      <c r="K1962" t="s">
        <v>226</v>
      </c>
      <c r="L1962" t="s">
        <v>227</v>
      </c>
      <c r="M1962" t="s">
        <v>228</v>
      </c>
      <c r="N1962" t="s">
        <v>31</v>
      </c>
      <c r="O1962" t="s">
        <v>229</v>
      </c>
      <c r="P1962" t="s">
        <v>153</v>
      </c>
      <c r="Q1962" t="s">
        <v>230</v>
      </c>
      <c r="R1962" t="s">
        <v>35</v>
      </c>
      <c r="S1962" t="s">
        <v>36</v>
      </c>
      <c r="T1962" t="s">
        <v>231</v>
      </c>
      <c r="U1962" t="s">
        <v>38</v>
      </c>
      <c r="V1962">
        <v>-0.101325301204819</v>
      </c>
      <c r="W1962">
        <v>2004</v>
      </c>
      <c r="X1962">
        <v>10</v>
      </c>
      <c r="Y1962">
        <v>4</v>
      </c>
    </row>
    <row r="1963" spans="1:25" x14ac:dyDescent="0.25">
      <c r="A1963">
        <v>10316</v>
      </c>
      <c r="B1963">
        <v>25</v>
      </c>
      <c r="C1963">
        <v>92.25</v>
      </c>
      <c r="D1963">
        <v>16</v>
      </c>
      <c r="E1963">
        <v>2306.25</v>
      </c>
      <c r="F1963" s="1">
        <v>38292</v>
      </c>
      <c r="G1963" t="s">
        <v>25</v>
      </c>
      <c r="H1963" t="s">
        <v>581</v>
      </c>
      <c r="I1963">
        <v>83</v>
      </c>
      <c r="J1963" t="s">
        <v>675</v>
      </c>
      <c r="K1963" t="s">
        <v>407</v>
      </c>
      <c r="L1963" t="s">
        <v>408</v>
      </c>
      <c r="M1963" t="s">
        <v>409</v>
      </c>
      <c r="N1963" t="s">
        <v>31</v>
      </c>
      <c r="O1963" t="s">
        <v>410</v>
      </c>
      <c r="P1963" t="s">
        <v>411</v>
      </c>
      <c r="Q1963" t="s">
        <v>412</v>
      </c>
      <c r="R1963" t="s">
        <v>183</v>
      </c>
      <c r="S1963" t="s">
        <v>45</v>
      </c>
      <c r="T1963" t="s">
        <v>413</v>
      </c>
      <c r="U1963" t="s">
        <v>38</v>
      </c>
      <c r="V1963">
        <v>-0.11144578313252999</v>
      </c>
      <c r="W1963">
        <v>2004</v>
      </c>
      <c r="X1963">
        <v>11</v>
      </c>
      <c r="Y1963">
        <v>4</v>
      </c>
    </row>
    <row r="1964" spans="1:25" x14ac:dyDescent="0.25">
      <c r="A1964">
        <v>10326</v>
      </c>
      <c r="B1964">
        <v>20</v>
      </c>
      <c r="C1964">
        <v>92.25</v>
      </c>
      <c r="D1964">
        <v>2</v>
      </c>
      <c r="E1964">
        <v>1845</v>
      </c>
      <c r="F1964" s="1">
        <v>38300</v>
      </c>
      <c r="G1964" t="s">
        <v>25</v>
      </c>
      <c r="H1964" t="s">
        <v>581</v>
      </c>
      <c r="I1964">
        <v>83</v>
      </c>
      <c r="J1964" t="s">
        <v>675</v>
      </c>
      <c r="K1964" t="s">
        <v>195</v>
      </c>
      <c r="L1964" t="s">
        <v>196</v>
      </c>
      <c r="M1964" t="s">
        <v>197</v>
      </c>
      <c r="N1964" t="s">
        <v>31</v>
      </c>
      <c r="O1964" t="s">
        <v>198</v>
      </c>
      <c r="P1964" t="s">
        <v>31</v>
      </c>
      <c r="Q1964" t="s">
        <v>199</v>
      </c>
      <c r="R1964" t="s">
        <v>200</v>
      </c>
      <c r="S1964" t="s">
        <v>45</v>
      </c>
      <c r="T1964" t="s">
        <v>201</v>
      </c>
      <c r="U1964" t="s">
        <v>38</v>
      </c>
      <c r="V1964">
        <v>-0.11144578313252999</v>
      </c>
      <c r="W1964">
        <v>2004</v>
      </c>
      <c r="X1964">
        <v>11</v>
      </c>
      <c r="Y1964">
        <v>4</v>
      </c>
    </row>
    <row r="1965" spans="1:25" x14ac:dyDescent="0.25">
      <c r="A1965">
        <v>10339</v>
      </c>
      <c r="B1965">
        <v>42</v>
      </c>
      <c r="C1965">
        <v>59.36</v>
      </c>
      <c r="D1965">
        <v>16</v>
      </c>
      <c r="E1965">
        <v>2493.12</v>
      </c>
      <c r="F1965" s="1">
        <v>38314</v>
      </c>
      <c r="G1965" t="s">
        <v>25</v>
      </c>
      <c r="H1965" t="s">
        <v>581</v>
      </c>
      <c r="I1965">
        <v>83</v>
      </c>
      <c r="J1965" t="s">
        <v>675</v>
      </c>
      <c r="K1965" t="s">
        <v>261</v>
      </c>
      <c r="L1965" t="s">
        <v>262</v>
      </c>
      <c r="M1965" t="s">
        <v>263</v>
      </c>
      <c r="N1965" t="s">
        <v>31</v>
      </c>
      <c r="O1965" t="s">
        <v>264</v>
      </c>
      <c r="P1965" t="s">
        <v>265</v>
      </c>
      <c r="Q1965" t="s">
        <v>266</v>
      </c>
      <c r="R1965" t="s">
        <v>212</v>
      </c>
      <c r="S1965" t="s">
        <v>212</v>
      </c>
      <c r="T1965" t="s">
        <v>267</v>
      </c>
      <c r="U1965" t="s">
        <v>38</v>
      </c>
      <c r="V1965">
        <v>0.28481927710843402</v>
      </c>
      <c r="W1965">
        <v>2004</v>
      </c>
      <c r="X1965">
        <v>11</v>
      </c>
      <c r="Y1965">
        <v>4</v>
      </c>
    </row>
    <row r="1966" spans="1:25" x14ac:dyDescent="0.25">
      <c r="A1966">
        <v>10350</v>
      </c>
      <c r="B1966">
        <v>25</v>
      </c>
      <c r="C1966">
        <v>60.34</v>
      </c>
      <c r="D1966">
        <v>10</v>
      </c>
      <c r="E1966">
        <v>1508.5</v>
      </c>
      <c r="F1966" s="1">
        <v>38323</v>
      </c>
      <c r="G1966" t="s">
        <v>25</v>
      </c>
      <c r="H1966" t="s">
        <v>581</v>
      </c>
      <c r="I1966">
        <v>83</v>
      </c>
      <c r="J1966" t="s">
        <v>675</v>
      </c>
      <c r="K1966" t="s">
        <v>186</v>
      </c>
      <c r="L1966" t="s">
        <v>187</v>
      </c>
      <c r="M1966" t="s">
        <v>188</v>
      </c>
      <c r="N1966" t="s">
        <v>31</v>
      </c>
      <c r="O1966" t="s">
        <v>189</v>
      </c>
      <c r="P1966" t="s">
        <v>31</v>
      </c>
      <c r="Q1966" t="s">
        <v>190</v>
      </c>
      <c r="R1966" t="s">
        <v>191</v>
      </c>
      <c r="S1966" t="s">
        <v>45</v>
      </c>
      <c r="T1966" t="s">
        <v>192</v>
      </c>
      <c r="U1966" t="s">
        <v>38</v>
      </c>
      <c r="V1966">
        <v>0.27301204819277097</v>
      </c>
      <c r="W1966">
        <v>2004</v>
      </c>
      <c r="X1966">
        <v>12</v>
      </c>
      <c r="Y1966">
        <v>4</v>
      </c>
    </row>
    <row r="1967" spans="1:25" x14ac:dyDescent="0.25">
      <c r="A1967">
        <v>10373</v>
      </c>
      <c r="B1967">
        <v>23</v>
      </c>
      <c r="C1967">
        <v>100</v>
      </c>
      <c r="D1967">
        <v>10</v>
      </c>
      <c r="E1967">
        <v>2394.3000000000002</v>
      </c>
      <c r="F1967" s="1">
        <v>38383</v>
      </c>
      <c r="G1967" t="s">
        <v>25</v>
      </c>
      <c r="H1967" t="s">
        <v>581</v>
      </c>
      <c r="I1967">
        <v>83</v>
      </c>
      <c r="J1967" t="s">
        <v>675</v>
      </c>
      <c r="K1967" t="s">
        <v>414</v>
      </c>
      <c r="L1967" t="s">
        <v>415</v>
      </c>
      <c r="M1967" t="s">
        <v>416</v>
      </c>
      <c r="N1967" t="s">
        <v>31</v>
      </c>
      <c r="O1967" t="s">
        <v>417</v>
      </c>
      <c r="P1967" t="s">
        <v>31</v>
      </c>
      <c r="Q1967" t="s">
        <v>418</v>
      </c>
      <c r="R1967" t="s">
        <v>141</v>
      </c>
      <c r="S1967" t="s">
        <v>45</v>
      </c>
      <c r="T1967" t="s">
        <v>419</v>
      </c>
      <c r="U1967" t="s">
        <v>38</v>
      </c>
      <c r="V1967">
        <v>-0.20481927710843401</v>
      </c>
      <c r="W1967">
        <v>2005</v>
      </c>
      <c r="X1967">
        <v>1</v>
      </c>
      <c r="Y1967">
        <v>1</v>
      </c>
    </row>
    <row r="1968" spans="1:25" x14ac:dyDescent="0.25">
      <c r="A1968">
        <v>10385</v>
      </c>
      <c r="B1968">
        <v>37</v>
      </c>
      <c r="C1968">
        <v>85.54</v>
      </c>
      <c r="D1968">
        <v>2</v>
      </c>
      <c r="E1968">
        <v>3164.98</v>
      </c>
      <c r="F1968" s="1">
        <v>38411</v>
      </c>
      <c r="G1968" t="s">
        <v>25</v>
      </c>
      <c r="H1968" t="s">
        <v>581</v>
      </c>
      <c r="I1968">
        <v>83</v>
      </c>
      <c r="J1968" t="s">
        <v>675</v>
      </c>
      <c r="K1968" t="s">
        <v>287</v>
      </c>
      <c r="L1968" t="s">
        <v>288</v>
      </c>
      <c r="M1968" t="s">
        <v>289</v>
      </c>
      <c r="N1968" t="s">
        <v>31</v>
      </c>
      <c r="O1968" t="s">
        <v>290</v>
      </c>
      <c r="P1968" t="s">
        <v>58</v>
      </c>
      <c r="Q1968" t="s">
        <v>121</v>
      </c>
      <c r="R1968" t="s">
        <v>35</v>
      </c>
      <c r="S1968" t="s">
        <v>36</v>
      </c>
      <c r="T1968" t="s">
        <v>291</v>
      </c>
      <c r="U1968" t="s">
        <v>53</v>
      </c>
      <c r="V1968">
        <v>-3.06024096385543E-2</v>
      </c>
      <c r="W1968">
        <v>2005</v>
      </c>
      <c r="X1968">
        <v>2</v>
      </c>
      <c r="Y1968">
        <v>1</v>
      </c>
    </row>
    <row r="1969" spans="1:25" x14ac:dyDescent="0.25">
      <c r="A1969">
        <v>10396</v>
      </c>
      <c r="B1969">
        <v>37</v>
      </c>
      <c r="C1969">
        <v>90.57</v>
      </c>
      <c r="D1969">
        <v>8</v>
      </c>
      <c r="E1969">
        <v>3351.09</v>
      </c>
      <c r="F1969" s="1">
        <v>38434</v>
      </c>
      <c r="G1969" t="s">
        <v>25</v>
      </c>
      <c r="H1969" t="s">
        <v>581</v>
      </c>
      <c r="I1969">
        <v>83</v>
      </c>
      <c r="J1969" t="s">
        <v>675</v>
      </c>
      <c r="K1969" t="s">
        <v>287</v>
      </c>
      <c r="L1969" t="s">
        <v>288</v>
      </c>
      <c r="M1969" t="s">
        <v>289</v>
      </c>
      <c r="N1969" t="s">
        <v>31</v>
      </c>
      <c r="O1969" t="s">
        <v>290</v>
      </c>
      <c r="P1969" t="s">
        <v>58</v>
      </c>
      <c r="Q1969" t="s">
        <v>121</v>
      </c>
      <c r="R1969" t="s">
        <v>35</v>
      </c>
      <c r="S1969" t="s">
        <v>36</v>
      </c>
      <c r="T1969" t="s">
        <v>291</v>
      </c>
      <c r="U1969" t="s">
        <v>53</v>
      </c>
      <c r="V1969">
        <v>-9.1204819277108398E-2</v>
      </c>
      <c r="W1969">
        <v>2005</v>
      </c>
      <c r="X1969">
        <v>3</v>
      </c>
      <c r="Y1969">
        <v>1</v>
      </c>
    </row>
    <row r="1970" spans="1:25" x14ac:dyDescent="0.25">
      <c r="A1970">
        <v>10400</v>
      </c>
      <c r="B1970">
        <v>42</v>
      </c>
      <c r="C1970">
        <v>72.959999999999994</v>
      </c>
      <c r="D1970">
        <v>8</v>
      </c>
      <c r="E1970">
        <v>3064.32</v>
      </c>
      <c r="F1970" s="1">
        <v>38443</v>
      </c>
      <c r="G1970" t="s">
        <v>25</v>
      </c>
      <c r="H1970" t="s">
        <v>581</v>
      </c>
      <c r="I1970">
        <v>83</v>
      </c>
      <c r="J1970" t="s">
        <v>675</v>
      </c>
      <c r="K1970" t="s">
        <v>420</v>
      </c>
      <c r="L1970" t="s">
        <v>421</v>
      </c>
      <c r="M1970" t="s">
        <v>422</v>
      </c>
      <c r="N1970" t="s">
        <v>31</v>
      </c>
      <c r="O1970" t="s">
        <v>423</v>
      </c>
      <c r="P1970" t="s">
        <v>58</v>
      </c>
      <c r="Q1970" t="s">
        <v>70</v>
      </c>
      <c r="R1970" t="s">
        <v>35</v>
      </c>
      <c r="S1970" t="s">
        <v>36</v>
      </c>
      <c r="T1970" t="s">
        <v>424</v>
      </c>
      <c r="U1970" t="s">
        <v>53</v>
      </c>
      <c r="V1970">
        <v>0.120963855421687</v>
      </c>
      <c r="W1970">
        <v>2005</v>
      </c>
      <c r="X1970">
        <v>4</v>
      </c>
      <c r="Y1970">
        <v>2</v>
      </c>
    </row>
    <row r="1971" spans="1:25" x14ac:dyDescent="0.25">
      <c r="A1971">
        <v>10414</v>
      </c>
      <c r="B1971">
        <v>51</v>
      </c>
      <c r="C1971">
        <v>76.31</v>
      </c>
      <c r="D1971">
        <v>2</v>
      </c>
      <c r="E1971">
        <v>3891.81</v>
      </c>
      <c r="F1971" s="1">
        <v>38478</v>
      </c>
      <c r="G1971" t="s">
        <v>425</v>
      </c>
      <c r="H1971" t="s">
        <v>581</v>
      </c>
      <c r="I1971">
        <v>83</v>
      </c>
      <c r="J1971" t="s">
        <v>675</v>
      </c>
      <c r="K1971" t="s">
        <v>401</v>
      </c>
      <c r="L1971" t="s">
        <v>402</v>
      </c>
      <c r="M1971" t="s">
        <v>403</v>
      </c>
      <c r="N1971" t="s">
        <v>31</v>
      </c>
      <c r="O1971" t="s">
        <v>404</v>
      </c>
      <c r="P1971" t="s">
        <v>133</v>
      </c>
      <c r="Q1971" t="s">
        <v>405</v>
      </c>
      <c r="R1971" t="s">
        <v>35</v>
      </c>
      <c r="S1971" t="s">
        <v>36</v>
      </c>
      <c r="T1971" t="s">
        <v>406</v>
      </c>
      <c r="U1971" t="s">
        <v>53</v>
      </c>
      <c r="V1971">
        <v>8.0602409638554195E-2</v>
      </c>
      <c r="W1971">
        <v>2005</v>
      </c>
      <c r="X1971">
        <v>5</v>
      </c>
      <c r="Y1971">
        <v>2</v>
      </c>
    </row>
    <row r="1972" spans="1:25" x14ac:dyDescent="0.25">
      <c r="A1972">
        <v>10108</v>
      </c>
      <c r="B1972">
        <v>40</v>
      </c>
      <c r="C1972">
        <v>100</v>
      </c>
      <c r="D1972">
        <v>1</v>
      </c>
      <c r="E1972">
        <v>5448.8</v>
      </c>
      <c r="F1972" s="1">
        <v>37683</v>
      </c>
      <c r="G1972" t="s">
        <v>25</v>
      </c>
      <c r="H1972" t="s">
        <v>193</v>
      </c>
      <c r="I1972">
        <v>140</v>
      </c>
      <c r="J1972" t="s">
        <v>676</v>
      </c>
      <c r="K1972" t="s">
        <v>450</v>
      </c>
      <c r="L1972" t="s">
        <v>451</v>
      </c>
      <c r="M1972" t="s">
        <v>452</v>
      </c>
      <c r="N1972" t="s">
        <v>31</v>
      </c>
      <c r="O1972" t="s">
        <v>453</v>
      </c>
      <c r="P1972" t="s">
        <v>31</v>
      </c>
      <c r="Q1972" t="s">
        <v>454</v>
      </c>
      <c r="R1972" t="s">
        <v>455</v>
      </c>
      <c r="S1972" t="s">
        <v>212</v>
      </c>
      <c r="T1972" t="s">
        <v>456</v>
      </c>
      <c r="U1972" t="s">
        <v>53</v>
      </c>
      <c r="V1972">
        <v>0.28571428571428598</v>
      </c>
      <c r="W1972">
        <v>2003</v>
      </c>
      <c r="X1972">
        <v>3</v>
      </c>
      <c r="Y1972">
        <v>1</v>
      </c>
    </row>
    <row r="1973" spans="1:25" x14ac:dyDescent="0.25">
      <c r="A1973">
        <v>10122</v>
      </c>
      <c r="B1973">
        <v>43</v>
      </c>
      <c r="C1973">
        <v>100</v>
      </c>
      <c r="D1973">
        <v>5</v>
      </c>
      <c r="E1973">
        <v>5494.97</v>
      </c>
      <c r="F1973" s="1">
        <v>37749</v>
      </c>
      <c r="G1973" t="s">
        <v>25</v>
      </c>
      <c r="H1973" t="s">
        <v>193</v>
      </c>
      <c r="I1973">
        <v>140</v>
      </c>
      <c r="J1973" t="s">
        <v>676</v>
      </c>
      <c r="K1973" t="s">
        <v>457</v>
      </c>
      <c r="L1973" t="s">
        <v>458</v>
      </c>
      <c r="M1973" t="s">
        <v>459</v>
      </c>
      <c r="N1973" t="s">
        <v>31</v>
      </c>
      <c r="O1973" t="s">
        <v>460</v>
      </c>
      <c r="P1973" t="s">
        <v>31</v>
      </c>
      <c r="Q1973" t="s">
        <v>461</v>
      </c>
      <c r="R1973" t="s">
        <v>44</v>
      </c>
      <c r="S1973" t="s">
        <v>45</v>
      </c>
      <c r="T1973" t="s">
        <v>462</v>
      </c>
      <c r="U1973" t="s">
        <v>53</v>
      </c>
      <c r="V1973">
        <v>0.28571428571428598</v>
      </c>
      <c r="W1973">
        <v>2003</v>
      </c>
      <c r="X1973">
        <v>5</v>
      </c>
      <c r="Y1973">
        <v>2</v>
      </c>
    </row>
    <row r="1974" spans="1:25" x14ac:dyDescent="0.25">
      <c r="A1974">
        <v>10135</v>
      </c>
      <c r="B1974">
        <v>47</v>
      </c>
      <c r="C1974">
        <v>100</v>
      </c>
      <c r="D1974">
        <v>2</v>
      </c>
      <c r="E1974">
        <v>6336.07</v>
      </c>
      <c r="F1974" s="1">
        <v>37804</v>
      </c>
      <c r="G1974" t="s">
        <v>25</v>
      </c>
      <c r="H1974" t="s">
        <v>193</v>
      </c>
      <c r="I1974">
        <v>140</v>
      </c>
      <c r="J1974" t="s">
        <v>676</v>
      </c>
      <c r="K1974" t="s">
        <v>287</v>
      </c>
      <c r="L1974" t="s">
        <v>288</v>
      </c>
      <c r="M1974" t="s">
        <v>289</v>
      </c>
      <c r="N1974" t="s">
        <v>31</v>
      </c>
      <c r="O1974" t="s">
        <v>290</v>
      </c>
      <c r="P1974" t="s">
        <v>58</v>
      </c>
      <c r="Q1974" t="s">
        <v>121</v>
      </c>
      <c r="R1974" t="s">
        <v>35</v>
      </c>
      <c r="S1974" t="s">
        <v>36</v>
      </c>
      <c r="T1974" t="s">
        <v>291</v>
      </c>
      <c r="U1974" t="s">
        <v>53</v>
      </c>
      <c r="V1974">
        <v>0.28571428571428598</v>
      </c>
      <c r="W1974">
        <v>2003</v>
      </c>
      <c r="X1974">
        <v>7</v>
      </c>
      <c r="Y1974">
        <v>3</v>
      </c>
    </row>
    <row r="1975" spans="1:25" x14ac:dyDescent="0.25">
      <c r="A1975">
        <v>10147</v>
      </c>
      <c r="B1975">
        <v>23</v>
      </c>
      <c r="C1975">
        <v>100</v>
      </c>
      <c r="D1975">
        <v>2</v>
      </c>
      <c r="E1975">
        <v>2906.97</v>
      </c>
      <c r="F1975" s="1">
        <v>37869</v>
      </c>
      <c r="G1975" t="s">
        <v>25</v>
      </c>
      <c r="H1975" t="s">
        <v>193</v>
      </c>
      <c r="I1975">
        <v>140</v>
      </c>
      <c r="J1975" t="s">
        <v>676</v>
      </c>
      <c r="K1975" t="s">
        <v>299</v>
      </c>
      <c r="L1975" t="s">
        <v>130</v>
      </c>
      <c r="M1975" t="s">
        <v>300</v>
      </c>
      <c r="N1975" t="s">
        <v>31</v>
      </c>
      <c r="O1975" t="s">
        <v>301</v>
      </c>
      <c r="P1975" t="s">
        <v>133</v>
      </c>
      <c r="Q1975" t="s">
        <v>302</v>
      </c>
      <c r="R1975" t="s">
        <v>35</v>
      </c>
      <c r="S1975" t="s">
        <v>36</v>
      </c>
      <c r="T1975" t="s">
        <v>303</v>
      </c>
      <c r="U1975" t="s">
        <v>38</v>
      </c>
      <c r="V1975">
        <v>0.28571428571428598</v>
      </c>
      <c r="W1975">
        <v>2003</v>
      </c>
      <c r="X1975">
        <v>9</v>
      </c>
      <c r="Y1975">
        <v>3</v>
      </c>
    </row>
    <row r="1976" spans="1:25" x14ac:dyDescent="0.25">
      <c r="A1976">
        <v>10160</v>
      </c>
      <c r="B1976">
        <v>35</v>
      </c>
      <c r="C1976">
        <v>100</v>
      </c>
      <c r="D1976">
        <v>3</v>
      </c>
      <c r="E1976">
        <v>4767.7</v>
      </c>
      <c r="F1976" s="1">
        <v>37905</v>
      </c>
      <c r="G1976" t="s">
        <v>25</v>
      </c>
      <c r="H1976" t="s">
        <v>193</v>
      </c>
      <c r="I1976">
        <v>140</v>
      </c>
      <c r="J1976" t="s">
        <v>676</v>
      </c>
      <c r="K1976" t="s">
        <v>377</v>
      </c>
      <c r="L1976" t="s">
        <v>378</v>
      </c>
      <c r="M1976" t="s">
        <v>379</v>
      </c>
      <c r="N1976" t="s">
        <v>31</v>
      </c>
      <c r="O1976" t="s">
        <v>380</v>
      </c>
      <c r="P1976" t="s">
        <v>58</v>
      </c>
      <c r="Q1976" t="s">
        <v>31</v>
      </c>
      <c r="R1976" t="s">
        <v>35</v>
      </c>
      <c r="S1976" t="s">
        <v>36</v>
      </c>
      <c r="T1976" t="s">
        <v>381</v>
      </c>
      <c r="U1976" t="s">
        <v>53</v>
      </c>
      <c r="V1976">
        <v>0.28571428571428598</v>
      </c>
      <c r="W1976">
        <v>2003</v>
      </c>
      <c r="X1976">
        <v>10</v>
      </c>
      <c r="Y1976">
        <v>4</v>
      </c>
    </row>
    <row r="1977" spans="1:25" x14ac:dyDescent="0.25">
      <c r="A1977">
        <v>10170</v>
      </c>
      <c r="B1977">
        <v>34</v>
      </c>
      <c r="C1977">
        <v>100</v>
      </c>
      <c r="D1977">
        <v>1</v>
      </c>
      <c r="E1977">
        <v>3819.56</v>
      </c>
      <c r="F1977" s="1">
        <v>37929</v>
      </c>
      <c r="G1977" t="s">
        <v>25</v>
      </c>
      <c r="H1977" t="s">
        <v>193</v>
      </c>
      <c r="I1977">
        <v>140</v>
      </c>
      <c r="J1977" t="s">
        <v>676</v>
      </c>
      <c r="K1977" t="s">
        <v>433</v>
      </c>
      <c r="L1977" t="s">
        <v>434</v>
      </c>
      <c r="M1977" t="s">
        <v>435</v>
      </c>
      <c r="N1977" t="s">
        <v>31</v>
      </c>
      <c r="O1977" t="s">
        <v>436</v>
      </c>
      <c r="P1977" t="s">
        <v>31</v>
      </c>
      <c r="Q1977" t="s">
        <v>437</v>
      </c>
      <c r="R1977" t="s">
        <v>161</v>
      </c>
      <c r="S1977" t="s">
        <v>45</v>
      </c>
      <c r="T1977" t="s">
        <v>438</v>
      </c>
      <c r="U1977" t="s">
        <v>53</v>
      </c>
      <c r="V1977">
        <v>0.28571428571428598</v>
      </c>
      <c r="W1977">
        <v>2003</v>
      </c>
      <c r="X1977">
        <v>11</v>
      </c>
      <c r="Y1977">
        <v>4</v>
      </c>
    </row>
    <row r="1978" spans="1:25" x14ac:dyDescent="0.25">
      <c r="A1978">
        <v>10181</v>
      </c>
      <c r="B1978">
        <v>25</v>
      </c>
      <c r="C1978">
        <v>100</v>
      </c>
      <c r="D1978">
        <v>9</v>
      </c>
      <c r="E1978">
        <v>3861.75</v>
      </c>
      <c r="F1978" s="1">
        <v>37937</v>
      </c>
      <c r="G1978" t="s">
        <v>25</v>
      </c>
      <c r="H1978" t="s">
        <v>193</v>
      </c>
      <c r="I1978">
        <v>140</v>
      </c>
      <c r="J1978" t="s">
        <v>676</v>
      </c>
      <c r="K1978" t="s">
        <v>78</v>
      </c>
      <c r="L1978" t="s">
        <v>79</v>
      </c>
      <c r="M1978" t="s">
        <v>80</v>
      </c>
      <c r="N1978" t="s">
        <v>31</v>
      </c>
      <c r="O1978" t="s">
        <v>81</v>
      </c>
      <c r="P1978" t="s">
        <v>31</v>
      </c>
      <c r="Q1978" t="s">
        <v>82</v>
      </c>
      <c r="R1978" t="s">
        <v>83</v>
      </c>
      <c r="S1978" t="s">
        <v>45</v>
      </c>
      <c r="T1978" t="s">
        <v>84</v>
      </c>
      <c r="U1978" t="s">
        <v>53</v>
      </c>
      <c r="V1978">
        <v>0.28571428571428598</v>
      </c>
      <c r="W1978">
        <v>2003</v>
      </c>
      <c r="X1978">
        <v>11</v>
      </c>
      <c r="Y1978">
        <v>4</v>
      </c>
    </row>
    <row r="1979" spans="1:25" x14ac:dyDescent="0.25">
      <c r="A1979">
        <v>10192</v>
      </c>
      <c r="B1979">
        <v>45</v>
      </c>
      <c r="C1979">
        <v>100</v>
      </c>
      <c r="D1979">
        <v>14</v>
      </c>
      <c r="E1979">
        <v>6319.35</v>
      </c>
      <c r="F1979" s="1">
        <v>37945</v>
      </c>
      <c r="G1979" t="s">
        <v>25</v>
      </c>
      <c r="H1979" t="s">
        <v>193</v>
      </c>
      <c r="I1979">
        <v>140</v>
      </c>
      <c r="J1979" t="s">
        <v>676</v>
      </c>
      <c r="K1979" t="s">
        <v>292</v>
      </c>
      <c r="L1979" t="s">
        <v>293</v>
      </c>
      <c r="M1979" t="s">
        <v>294</v>
      </c>
      <c r="N1979" t="s">
        <v>31</v>
      </c>
      <c r="O1979" t="s">
        <v>295</v>
      </c>
      <c r="P1979" t="s">
        <v>296</v>
      </c>
      <c r="Q1979" t="s">
        <v>297</v>
      </c>
      <c r="R1979" t="s">
        <v>35</v>
      </c>
      <c r="S1979" t="s">
        <v>36</v>
      </c>
      <c r="T1979" t="s">
        <v>298</v>
      </c>
      <c r="U1979" t="s">
        <v>53</v>
      </c>
      <c r="V1979">
        <v>0.28571428571428598</v>
      </c>
      <c r="W1979">
        <v>2003</v>
      </c>
      <c r="X1979">
        <v>11</v>
      </c>
      <c r="Y1979">
        <v>4</v>
      </c>
    </row>
    <row r="1980" spans="1:25" x14ac:dyDescent="0.25">
      <c r="A1980">
        <v>10203</v>
      </c>
      <c r="B1980">
        <v>47</v>
      </c>
      <c r="C1980">
        <v>100</v>
      </c>
      <c r="D1980">
        <v>3</v>
      </c>
      <c r="E1980">
        <v>6996.42</v>
      </c>
      <c r="F1980" s="1">
        <v>37957</v>
      </c>
      <c r="G1980" t="s">
        <v>25</v>
      </c>
      <c r="H1980" t="s">
        <v>193</v>
      </c>
      <c r="I1980">
        <v>140</v>
      </c>
      <c r="J1980" t="s">
        <v>676</v>
      </c>
      <c r="K1980" t="s">
        <v>186</v>
      </c>
      <c r="L1980" t="s">
        <v>187</v>
      </c>
      <c r="M1980" t="s">
        <v>188</v>
      </c>
      <c r="N1980" t="s">
        <v>31</v>
      </c>
      <c r="O1980" t="s">
        <v>189</v>
      </c>
      <c r="P1980" t="s">
        <v>31</v>
      </c>
      <c r="Q1980" t="s">
        <v>190</v>
      </c>
      <c r="R1980" t="s">
        <v>191</v>
      </c>
      <c r="S1980" t="s">
        <v>45</v>
      </c>
      <c r="T1980" t="s">
        <v>192</v>
      </c>
      <c r="U1980" t="s">
        <v>53</v>
      </c>
      <c r="V1980">
        <v>0.28571428571428598</v>
      </c>
      <c r="W1980">
        <v>2003</v>
      </c>
      <c r="X1980">
        <v>12</v>
      </c>
      <c r="Y1980">
        <v>4</v>
      </c>
    </row>
    <row r="1981" spans="1:25" x14ac:dyDescent="0.25">
      <c r="A1981">
        <v>10212</v>
      </c>
      <c r="B1981">
        <v>49</v>
      </c>
      <c r="C1981">
        <v>100</v>
      </c>
      <c r="D1981">
        <v>13</v>
      </c>
      <c r="E1981">
        <v>6949.67</v>
      </c>
      <c r="F1981" s="1">
        <v>38002</v>
      </c>
      <c r="G1981" t="s">
        <v>25</v>
      </c>
      <c r="H1981" t="s">
        <v>193</v>
      </c>
      <c r="I1981">
        <v>140</v>
      </c>
      <c r="J1981" t="s">
        <v>676</v>
      </c>
      <c r="K1981" t="s">
        <v>186</v>
      </c>
      <c r="L1981" t="s">
        <v>187</v>
      </c>
      <c r="M1981" t="s">
        <v>188</v>
      </c>
      <c r="N1981" t="s">
        <v>31</v>
      </c>
      <c r="O1981" t="s">
        <v>189</v>
      </c>
      <c r="P1981" t="s">
        <v>31</v>
      </c>
      <c r="Q1981" t="s">
        <v>190</v>
      </c>
      <c r="R1981" t="s">
        <v>191</v>
      </c>
      <c r="S1981" t="s">
        <v>45</v>
      </c>
      <c r="T1981" t="s">
        <v>192</v>
      </c>
      <c r="U1981" t="s">
        <v>53</v>
      </c>
      <c r="V1981">
        <v>0.28571428571428598</v>
      </c>
      <c r="W1981">
        <v>2004</v>
      </c>
      <c r="X1981">
        <v>1</v>
      </c>
      <c r="Y1981">
        <v>1</v>
      </c>
    </row>
    <row r="1982" spans="1:25" x14ac:dyDescent="0.25">
      <c r="A1982">
        <v>10225</v>
      </c>
      <c r="B1982">
        <v>40</v>
      </c>
      <c r="C1982">
        <v>100</v>
      </c>
      <c r="D1982">
        <v>4</v>
      </c>
      <c r="E1982">
        <v>4550</v>
      </c>
      <c r="F1982" s="1">
        <v>38039</v>
      </c>
      <c r="G1982" t="s">
        <v>25</v>
      </c>
      <c r="H1982" t="s">
        <v>193</v>
      </c>
      <c r="I1982">
        <v>140</v>
      </c>
      <c r="J1982" t="s">
        <v>676</v>
      </c>
      <c r="K1982" t="s">
        <v>470</v>
      </c>
      <c r="L1982" t="s">
        <v>471</v>
      </c>
      <c r="M1982" t="s">
        <v>472</v>
      </c>
      <c r="N1982" t="s">
        <v>31</v>
      </c>
      <c r="O1982" t="s">
        <v>473</v>
      </c>
      <c r="P1982" t="s">
        <v>31</v>
      </c>
      <c r="Q1982" t="s">
        <v>474</v>
      </c>
      <c r="R1982" t="s">
        <v>475</v>
      </c>
      <c r="S1982" t="s">
        <v>45</v>
      </c>
      <c r="T1982" t="s">
        <v>476</v>
      </c>
      <c r="U1982" t="s">
        <v>53</v>
      </c>
      <c r="V1982">
        <v>0.28571428571428598</v>
      </c>
      <c r="W1982">
        <v>2004</v>
      </c>
      <c r="X1982">
        <v>2</v>
      </c>
      <c r="Y1982">
        <v>1</v>
      </c>
    </row>
    <row r="1983" spans="1:25" x14ac:dyDescent="0.25">
      <c r="A1983">
        <v>10239</v>
      </c>
      <c r="B1983">
        <v>29</v>
      </c>
      <c r="C1983">
        <v>100</v>
      </c>
      <c r="D1983">
        <v>3</v>
      </c>
      <c r="E1983">
        <v>4479.63</v>
      </c>
      <c r="F1983" s="1">
        <v>38089</v>
      </c>
      <c r="G1983" t="s">
        <v>25</v>
      </c>
      <c r="H1983" t="s">
        <v>193</v>
      </c>
      <c r="I1983">
        <v>140</v>
      </c>
      <c r="J1983" t="s">
        <v>676</v>
      </c>
      <c r="K1983" t="s">
        <v>414</v>
      </c>
      <c r="L1983" t="s">
        <v>415</v>
      </c>
      <c r="M1983" t="s">
        <v>416</v>
      </c>
      <c r="N1983" t="s">
        <v>31</v>
      </c>
      <c r="O1983" t="s">
        <v>417</v>
      </c>
      <c r="P1983" t="s">
        <v>31</v>
      </c>
      <c r="Q1983" t="s">
        <v>418</v>
      </c>
      <c r="R1983" t="s">
        <v>141</v>
      </c>
      <c r="S1983" t="s">
        <v>45</v>
      </c>
      <c r="T1983" t="s">
        <v>419</v>
      </c>
      <c r="U1983" t="s">
        <v>53</v>
      </c>
      <c r="V1983">
        <v>0.28571428571428598</v>
      </c>
      <c r="W1983">
        <v>2004</v>
      </c>
      <c r="X1983">
        <v>4</v>
      </c>
      <c r="Y1983">
        <v>2</v>
      </c>
    </row>
    <row r="1984" spans="1:25" x14ac:dyDescent="0.25">
      <c r="A1984">
        <v>10253</v>
      </c>
      <c r="B1984">
        <v>39</v>
      </c>
      <c r="C1984">
        <v>100</v>
      </c>
      <c r="D1984">
        <v>8</v>
      </c>
      <c r="E1984">
        <v>5148</v>
      </c>
      <c r="F1984" s="1">
        <v>38139</v>
      </c>
      <c r="G1984" t="s">
        <v>359</v>
      </c>
      <c r="H1984" t="s">
        <v>193</v>
      </c>
      <c r="I1984">
        <v>140</v>
      </c>
      <c r="J1984" t="s">
        <v>676</v>
      </c>
      <c r="K1984" t="s">
        <v>178</v>
      </c>
      <c r="L1984" t="s">
        <v>179</v>
      </c>
      <c r="M1984" t="s">
        <v>180</v>
      </c>
      <c r="N1984" t="s">
        <v>31</v>
      </c>
      <c r="O1984" t="s">
        <v>181</v>
      </c>
      <c r="P1984" t="s">
        <v>31</v>
      </c>
      <c r="Q1984" t="s">
        <v>182</v>
      </c>
      <c r="R1984" t="s">
        <v>183</v>
      </c>
      <c r="S1984" t="s">
        <v>45</v>
      </c>
      <c r="T1984" t="s">
        <v>184</v>
      </c>
      <c r="U1984" t="s">
        <v>53</v>
      </c>
      <c r="V1984">
        <v>0.28571428571428598</v>
      </c>
      <c r="W1984">
        <v>2004</v>
      </c>
      <c r="X1984">
        <v>6</v>
      </c>
      <c r="Y1984">
        <v>2</v>
      </c>
    </row>
    <row r="1985" spans="1:25" x14ac:dyDescent="0.25">
      <c r="A1985">
        <v>10266</v>
      </c>
      <c r="B1985">
        <v>24</v>
      </c>
      <c r="C1985">
        <v>100</v>
      </c>
      <c r="D1985">
        <v>9</v>
      </c>
      <c r="E1985">
        <v>2932.08</v>
      </c>
      <c r="F1985" s="1">
        <v>38174</v>
      </c>
      <c r="G1985" t="s">
        <v>25</v>
      </c>
      <c r="H1985" t="s">
        <v>193</v>
      </c>
      <c r="I1985">
        <v>140</v>
      </c>
      <c r="J1985" t="s">
        <v>676</v>
      </c>
      <c r="K1985" t="s">
        <v>477</v>
      </c>
      <c r="L1985" t="s">
        <v>478</v>
      </c>
      <c r="M1985" t="s">
        <v>479</v>
      </c>
      <c r="N1985" t="s">
        <v>31</v>
      </c>
      <c r="O1985" t="s">
        <v>480</v>
      </c>
      <c r="P1985" t="s">
        <v>31</v>
      </c>
      <c r="Q1985" t="s">
        <v>481</v>
      </c>
      <c r="R1985" t="s">
        <v>273</v>
      </c>
      <c r="S1985" t="s">
        <v>45</v>
      </c>
      <c r="T1985" t="s">
        <v>482</v>
      </c>
      <c r="U1985" t="s">
        <v>38</v>
      </c>
      <c r="V1985">
        <v>0.28571428571428598</v>
      </c>
      <c r="W1985">
        <v>2004</v>
      </c>
      <c r="X1985">
        <v>7</v>
      </c>
      <c r="Y1985">
        <v>3</v>
      </c>
    </row>
    <row r="1986" spans="1:25" x14ac:dyDescent="0.25">
      <c r="A1986">
        <v>10278</v>
      </c>
      <c r="B1986">
        <v>25</v>
      </c>
      <c r="C1986">
        <v>100</v>
      </c>
      <c r="D1986">
        <v>9</v>
      </c>
      <c r="E1986">
        <v>3159.75</v>
      </c>
      <c r="F1986" s="1">
        <v>38205</v>
      </c>
      <c r="G1986" t="s">
        <v>25</v>
      </c>
      <c r="H1986" t="s">
        <v>193</v>
      </c>
      <c r="I1986">
        <v>140</v>
      </c>
      <c r="J1986" t="s">
        <v>676</v>
      </c>
      <c r="K1986" t="s">
        <v>568</v>
      </c>
      <c r="L1986" t="s">
        <v>569</v>
      </c>
      <c r="M1986" t="s">
        <v>570</v>
      </c>
      <c r="N1986" t="s">
        <v>31</v>
      </c>
      <c r="O1986" t="s">
        <v>571</v>
      </c>
      <c r="P1986" t="s">
        <v>572</v>
      </c>
      <c r="Q1986" t="s">
        <v>573</v>
      </c>
      <c r="R1986" t="s">
        <v>35</v>
      </c>
      <c r="S1986" t="s">
        <v>36</v>
      </c>
      <c r="T1986" t="s">
        <v>574</v>
      </c>
      <c r="U1986" t="s">
        <v>53</v>
      </c>
      <c r="V1986">
        <v>0.28571428571428598</v>
      </c>
      <c r="W1986">
        <v>2004</v>
      </c>
      <c r="X1986">
        <v>8</v>
      </c>
      <c r="Y1986">
        <v>3</v>
      </c>
    </row>
    <row r="1987" spans="1:25" x14ac:dyDescent="0.25">
      <c r="A1987">
        <v>10287</v>
      </c>
      <c r="B1987">
        <v>36</v>
      </c>
      <c r="C1987">
        <v>100</v>
      </c>
      <c r="D1987">
        <v>7</v>
      </c>
      <c r="E1987">
        <v>4297.32</v>
      </c>
      <c r="F1987" s="1">
        <v>38229</v>
      </c>
      <c r="G1987" t="s">
        <v>25</v>
      </c>
      <c r="H1987" t="s">
        <v>193</v>
      </c>
      <c r="I1987">
        <v>140</v>
      </c>
      <c r="J1987" t="s">
        <v>676</v>
      </c>
      <c r="K1987" t="s">
        <v>470</v>
      </c>
      <c r="L1987" t="s">
        <v>471</v>
      </c>
      <c r="M1987" t="s">
        <v>472</v>
      </c>
      <c r="N1987" t="s">
        <v>31</v>
      </c>
      <c r="O1987" t="s">
        <v>473</v>
      </c>
      <c r="P1987" t="s">
        <v>31</v>
      </c>
      <c r="Q1987" t="s">
        <v>474</v>
      </c>
      <c r="R1987" t="s">
        <v>475</v>
      </c>
      <c r="S1987" t="s">
        <v>45</v>
      </c>
      <c r="T1987" t="s">
        <v>476</v>
      </c>
      <c r="U1987" t="s">
        <v>53</v>
      </c>
      <c r="V1987">
        <v>0.28571428571428598</v>
      </c>
      <c r="W1987">
        <v>2004</v>
      </c>
      <c r="X1987">
        <v>8</v>
      </c>
      <c r="Y1987">
        <v>3</v>
      </c>
    </row>
    <row r="1988" spans="1:25" x14ac:dyDescent="0.25">
      <c r="A1988">
        <v>10301</v>
      </c>
      <c r="B1988">
        <v>50</v>
      </c>
      <c r="C1988">
        <v>100</v>
      </c>
      <c r="D1988">
        <v>11</v>
      </c>
      <c r="E1988">
        <v>7723.5</v>
      </c>
      <c r="F1988" s="1">
        <v>37899</v>
      </c>
      <c r="G1988" t="s">
        <v>25</v>
      </c>
      <c r="H1988" t="s">
        <v>193</v>
      </c>
      <c r="I1988">
        <v>140</v>
      </c>
      <c r="J1988" t="s">
        <v>676</v>
      </c>
      <c r="K1988" t="s">
        <v>575</v>
      </c>
      <c r="L1988" t="s">
        <v>576</v>
      </c>
      <c r="M1988" t="s">
        <v>577</v>
      </c>
      <c r="N1988" t="s">
        <v>31</v>
      </c>
      <c r="O1988" t="s">
        <v>578</v>
      </c>
      <c r="P1988" t="s">
        <v>31</v>
      </c>
      <c r="Q1988" t="s">
        <v>579</v>
      </c>
      <c r="R1988" t="s">
        <v>83</v>
      </c>
      <c r="S1988" t="s">
        <v>45</v>
      </c>
      <c r="T1988" t="s">
        <v>580</v>
      </c>
      <c r="U1988" t="s">
        <v>163</v>
      </c>
      <c r="V1988">
        <v>0.28571428571428598</v>
      </c>
      <c r="W1988">
        <v>2003</v>
      </c>
      <c r="X1988">
        <v>10</v>
      </c>
      <c r="Y1988">
        <v>4</v>
      </c>
    </row>
    <row r="1989" spans="1:25" x14ac:dyDescent="0.25">
      <c r="A1989">
        <v>10310</v>
      </c>
      <c r="B1989">
        <v>45</v>
      </c>
      <c r="C1989">
        <v>100</v>
      </c>
      <c r="D1989">
        <v>5</v>
      </c>
      <c r="E1989">
        <v>5497.65</v>
      </c>
      <c r="F1989" s="1">
        <v>38276</v>
      </c>
      <c r="G1989" t="s">
        <v>25</v>
      </c>
      <c r="H1989" t="s">
        <v>193</v>
      </c>
      <c r="I1989">
        <v>140</v>
      </c>
      <c r="J1989" t="s">
        <v>676</v>
      </c>
      <c r="K1989" t="s">
        <v>463</v>
      </c>
      <c r="L1989" t="s">
        <v>464</v>
      </c>
      <c r="M1989" t="s">
        <v>465</v>
      </c>
      <c r="N1989" t="s">
        <v>31</v>
      </c>
      <c r="O1989" t="s">
        <v>466</v>
      </c>
      <c r="P1989" t="s">
        <v>31</v>
      </c>
      <c r="Q1989" t="s">
        <v>467</v>
      </c>
      <c r="R1989" t="s">
        <v>468</v>
      </c>
      <c r="S1989" t="s">
        <v>45</v>
      </c>
      <c r="T1989" t="s">
        <v>469</v>
      </c>
      <c r="U1989" t="s">
        <v>53</v>
      </c>
      <c r="V1989">
        <v>0.28571428571428598</v>
      </c>
      <c r="W1989">
        <v>2004</v>
      </c>
      <c r="X1989">
        <v>10</v>
      </c>
      <c r="Y1989">
        <v>4</v>
      </c>
    </row>
    <row r="1990" spans="1:25" x14ac:dyDescent="0.25">
      <c r="A1990">
        <v>10321</v>
      </c>
      <c r="B1990">
        <v>26</v>
      </c>
      <c r="C1990">
        <v>100</v>
      </c>
      <c r="D1990">
        <v>13</v>
      </c>
      <c r="E1990">
        <v>4052.88</v>
      </c>
      <c r="F1990" s="1">
        <v>38295</v>
      </c>
      <c r="G1990" t="s">
        <v>25</v>
      </c>
      <c r="H1990" t="s">
        <v>193</v>
      </c>
      <c r="I1990">
        <v>140</v>
      </c>
      <c r="J1990" t="s">
        <v>676</v>
      </c>
      <c r="K1990" t="s">
        <v>172</v>
      </c>
      <c r="L1990" t="s">
        <v>173</v>
      </c>
      <c r="M1990" t="s">
        <v>174</v>
      </c>
      <c r="N1990" t="s">
        <v>31</v>
      </c>
      <c r="O1990" t="s">
        <v>175</v>
      </c>
      <c r="P1990" t="s">
        <v>133</v>
      </c>
      <c r="Q1990" t="s">
        <v>176</v>
      </c>
      <c r="R1990" t="s">
        <v>35</v>
      </c>
      <c r="S1990" t="s">
        <v>36</v>
      </c>
      <c r="T1990" t="s">
        <v>177</v>
      </c>
      <c r="U1990" t="s">
        <v>53</v>
      </c>
      <c r="V1990">
        <v>0.28571428571428598</v>
      </c>
      <c r="W1990">
        <v>2004</v>
      </c>
      <c r="X1990">
        <v>11</v>
      </c>
      <c r="Y1990">
        <v>4</v>
      </c>
    </row>
    <row r="1991" spans="1:25" x14ac:dyDescent="0.25">
      <c r="A1991">
        <v>10331</v>
      </c>
      <c r="B1991">
        <v>21</v>
      </c>
      <c r="C1991">
        <v>100</v>
      </c>
      <c r="D1991">
        <v>1</v>
      </c>
      <c r="E1991">
        <v>3135.93</v>
      </c>
      <c r="F1991" s="1">
        <v>38308</v>
      </c>
      <c r="G1991" t="s">
        <v>25</v>
      </c>
      <c r="H1991" t="s">
        <v>193</v>
      </c>
      <c r="I1991">
        <v>140</v>
      </c>
      <c r="J1991" t="s">
        <v>676</v>
      </c>
      <c r="K1991" t="s">
        <v>326</v>
      </c>
      <c r="L1991" t="s">
        <v>327</v>
      </c>
      <c r="M1991" t="s">
        <v>328</v>
      </c>
      <c r="N1991" t="s">
        <v>31</v>
      </c>
      <c r="O1991" t="s">
        <v>229</v>
      </c>
      <c r="P1991" t="s">
        <v>153</v>
      </c>
      <c r="Q1991" t="s">
        <v>230</v>
      </c>
      <c r="R1991" t="s">
        <v>35</v>
      </c>
      <c r="S1991" t="s">
        <v>36</v>
      </c>
      <c r="T1991" t="s">
        <v>329</v>
      </c>
      <c r="U1991" t="s">
        <v>53</v>
      </c>
      <c r="V1991">
        <v>0.28571428571428598</v>
      </c>
      <c r="W1991">
        <v>2004</v>
      </c>
      <c r="X1991">
        <v>11</v>
      </c>
      <c r="Y1991">
        <v>4</v>
      </c>
    </row>
    <row r="1992" spans="1:25" x14ac:dyDescent="0.25">
      <c r="A1992">
        <v>10342</v>
      </c>
      <c r="B1992">
        <v>42</v>
      </c>
      <c r="C1992">
        <v>100</v>
      </c>
      <c r="D1992">
        <v>6</v>
      </c>
      <c r="E1992">
        <v>5013.54</v>
      </c>
      <c r="F1992" s="1">
        <v>38315</v>
      </c>
      <c r="G1992" t="s">
        <v>25</v>
      </c>
      <c r="H1992" t="s">
        <v>193</v>
      </c>
      <c r="I1992">
        <v>140</v>
      </c>
      <c r="J1992" t="s">
        <v>676</v>
      </c>
      <c r="K1992" t="s">
        <v>94</v>
      </c>
      <c r="L1992" t="s">
        <v>95</v>
      </c>
      <c r="M1992" t="s">
        <v>96</v>
      </c>
      <c r="N1992" t="s">
        <v>97</v>
      </c>
      <c r="O1992" t="s">
        <v>98</v>
      </c>
      <c r="P1992" t="s">
        <v>99</v>
      </c>
      <c r="Q1992" t="s">
        <v>100</v>
      </c>
      <c r="R1992" t="s">
        <v>101</v>
      </c>
      <c r="S1992" t="s">
        <v>102</v>
      </c>
      <c r="T1992" t="s">
        <v>103</v>
      </c>
      <c r="U1992" t="s">
        <v>53</v>
      </c>
      <c r="V1992">
        <v>0.28571428571428598</v>
      </c>
      <c r="W1992">
        <v>2004</v>
      </c>
      <c r="X1992">
        <v>11</v>
      </c>
      <c r="Y1992">
        <v>4</v>
      </c>
    </row>
    <row r="1993" spans="1:25" x14ac:dyDescent="0.25">
      <c r="A1993">
        <v>10355</v>
      </c>
      <c r="B1993">
        <v>32</v>
      </c>
      <c r="C1993">
        <v>100</v>
      </c>
      <c r="D1993">
        <v>8</v>
      </c>
      <c r="E1993">
        <v>5302.72</v>
      </c>
      <c r="F1993" s="1">
        <v>38328</v>
      </c>
      <c r="G1993" t="s">
        <v>25</v>
      </c>
      <c r="H1993" t="s">
        <v>193</v>
      </c>
      <c r="I1993">
        <v>140</v>
      </c>
      <c r="J1993" t="s">
        <v>676</v>
      </c>
      <c r="K1993" t="s">
        <v>186</v>
      </c>
      <c r="L1993" t="s">
        <v>187</v>
      </c>
      <c r="M1993" t="s">
        <v>188</v>
      </c>
      <c r="N1993" t="s">
        <v>31</v>
      </c>
      <c r="O1993" t="s">
        <v>189</v>
      </c>
      <c r="P1993" t="s">
        <v>31</v>
      </c>
      <c r="Q1993" t="s">
        <v>190</v>
      </c>
      <c r="R1993" t="s">
        <v>191</v>
      </c>
      <c r="S1993" t="s">
        <v>45</v>
      </c>
      <c r="T1993" t="s">
        <v>192</v>
      </c>
      <c r="U1993" t="s">
        <v>53</v>
      </c>
      <c r="V1993">
        <v>0.28571428571428598</v>
      </c>
      <c r="W1993">
        <v>2004</v>
      </c>
      <c r="X1993">
        <v>12</v>
      </c>
      <c r="Y1993">
        <v>4</v>
      </c>
    </row>
    <row r="1994" spans="1:25" x14ac:dyDescent="0.25">
      <c r="A1994">
        <v>10363</v>
      </c>
      <c r="B1994">
        <v>31</v>
      </c>
      <c r="C1994">
        <v>94.58</v>
      </c>
      <c r="D1994">
        <v>1</v>
      </c>
      <c r="E1994">
        <v>2931.98</v>
      </c>
      <c r="F1994" s="1">
        <v>38358</v>
      </c>
      <c r="G1994" t="s">
        <v>25</v>
      </c>
      <c r="H1994" t="s">
        <v>193</v>
      </c>
      <c r="I1994">
        <v>140</v>
      </c>
      <c r="J1994" t="s">
        <v>676</v>
      </c>
      <c r="K1994" t="s">
        <v>493</v>
      </c>
      <c r="L1994" t="s">
        <v>494</v>
      </c>
      <c r="M1994" t="s">
        <v>495</v>
      </c>
      <c r="N1994" t="s">
        <v>31</v>
      </c>
      <c r="O1994" t="s">
        <v>496</v>
      </c>
      <c r="P1994" t="s">
        <v>31</v>
      </c>
      <c r="Q1994" t="s">
        <v>497</v>
      </c>
      <c r="R1994" t="s">
        <v>141</v>
      </c>
      <c r="S1994" t="s">
        <v>45</v>
      </c>
      <c r="T1994" t="s">
        <v>498</v>
      </c>
      <c r="U1994" t="s">
        <v>38</v>
      </c>
      <c r="V1994">
        <v>0.32442857142857101</v>
      </c>
      <c r="W1994">
        <v>2005</v>
      </c>
      <c r="X1994">
        <v>1</v>
      </c>
      <c r="Y1994">
        <v>1</v>
      </c>
    </row>
    <row r="1995" spans="1:25" x14ac:dyDescent="0.25">
      <c r="A1995">
        <v>10378</v>
      </c>
      <c r="B1995">
        <v>33</v>
      </c>
      <c r="C1995">
        <v>53.27</v>
      </c>
      <c r="D1995">
        <v>3</v>
      </c>
      <c r="E1995">
        <v>1757.91</v>
      </c>
      <c r="F1995" s="1">
        <v>38393</v>
      </c>
      <c r="G1995" t="s">
        <v>25</v>
      </c>
      <c r="H1995" t="s">
        <v>193</v>
      </c>
      <c r="I1995">
        <v>140</v>
      </c>
      <c r="J1995" t="s">
        <v>676</v>
      </c>
      <c r="K1995" t="s">
        <v>186</v>
      </c>
      <c r="L1995" t="s">
        <v>187</v>
      </c>
      <c r="M1995" t="s">
        <v>188</v>
      </c>
      <c r="N1995" t="s">
        <v>31</v>
      </c>
      <c r="O1995" t="s">
        <v>189</v>
      </c>
      <c r="P1995" t="s">
        <v>31</v>
      </c>
      <c r="Q1995" t="s">
        <v>190</v>
      </c>
      <c r="R1995" t="s">
        <v>191</v>
      </c>
      <c r="S1995" t="s">
        <v>45</v>
      </c>
      <c r="T1995" t="s">
        <v>192</v>
      </c>
      <c r="U1995" t="s">
        <v>38</v>
      </c>
      <c r="V1995">
        <v>0.61950000000000005</v>
      </c>
      <c r="W1995">
        <v>2005</v>
      </c>
      <c r="X1995">
        <v>2</v>
      </c>
      <c r="Y1995">
        <v>1</v>
      </c>
    </row>
    <row r="1996" spans="1:25" x14ac:dyDescent="0.25">
      <c r="A1996">
        <v>10390</v>
      </c>
      <c r="B1996">
        <v>45</v>
      </c>
      <c r="C1996">
        <v>100</v>
      </c>
      <c r="D1996">
        <v>8</v>
      </c>
      <c r="E1996">
        <v>6763.05</v>
      </c>
      <c r="F1996" s="1">
        <v>38415</v>
      </c>
      <c r="G1996" t="s">
        <v>25</v>
      </c>
      <c r="H1996" t="s">
        <v>193</v>
      </c>
      <c r="I1996">
        <v>140</v>
      </c>
      <c r="J1996" t="s">
        <v>676</v>
      </c>
      <c r="K1996" t="s">
        <v>287</v>
      </c>
      <c r="L1996" t="s">
        <v>288</v>
      </c>
      <c r="M1996" t="s">
        <v>289</v>
      </c>
      <c r="N1996" t="s">
        <v>31</v>
      </c>
      <c r="O1996" t="s">
        <v>290</v>
      </c>
      <c r="P1996" t="s">
        <v>58</v>
      </c>
      <c r="Q1996" t="s">
        <v>121</v>
      </c>
      <c r="R1996" t="s">
        <v>35</v>
      </c>
      <c r="S1996" t="s">
        <v>36</v>
      </c>
      <c r="T1996" t="s">
        <v>291</v>
      </c>
      <c r="U1996" t="s">
        <v>53</v>
      </c>
      <c r="V1996">
        <v>0.28571428571428598</v>
      </c>
      <c r="W1996">
        <v>2005</v>
      </c>
      <c r="X1996">
        <v>3</v>
      </c>
      <c r="Y1996">
        <v>1</v>
      </c>
    </row>
    <row r="1997" spans="1:25" x14ac:dyDescent="0.25">
      <c r="A1997">
        <v>10405</v>
      </c>
      <c r="B1997">
        <v>76</v>
      </c>
      <c r="C1997">
        <v>100</v>
      </c>
      <c r="D1997">
        <v>3</v>
      </c>
      <c r="E1997">
        <v>11739.7</v>
      </c>
      <c r="F1997" s="1">
        <v>38456</v>
      </c>
      <c r="G1997" t="s">
        <v>25</v>
      </c>
      <c r="H1997" t="s">
        <v>193</v>
      </c>
      <c r="I1997">
        <v>140</v>
      </c>
      <c r="J1997" t="s">
        <v>676</v>
      </c>
      <c r="K1997" t="s">
        <v>560</v>
      </c>
      <c r="L1997" t="s">
        <v>561</v>
      </c>
      <c r="M1997" t="s">
        <v>562</v>
      </c>
      <c r="N1997" t="s">
        <v>31</v>
      </c>
      <c r="O1997" t="s">
        <v>563</v>
      </c>
      <c r="P1997" t="s">
        <v>31</v>
      </c>
      <c r="Q1997" t="s">
        <v>564</v>
      </c>
      <c r="R1997" t="s">
        <v>44</v>
      </c>
      <c r="S1997" t="s">
        <v>45</v>
      </c>
      <c r="T1997" t="s">
        <v>565</v>
      </c>
      <c r="U1997" t="s">
        <v>163</v>
      </c>
      <c r="V1997">
        <v>0.28571428571428598</v>
      </c>
      <c r="W1997">
        <v>2005</v>
      </c>
      <c r="X1997">
        <v>4</v>
      </c>
      <c r="Y1997">
        <v>2</v>
      </c>
    </row>
    <row r="1998" spans="1:25" x14ac:dyDescent="0.25">
      <c r="A1998">
        <v>10419</v>
      </c>
      <c r="B1998">
        <v>70</v>
      </c>
      <c r="C1998">
        <v>100</v>
      </c>
      <c r="D1998">
        <v>8</v>
      </c>
      <c r="E1998">
        <v>9240</v>
      </c>
      <c r="F1998" s="1">
        <v>38489</v>
      </c>
      <c r="G1998" t="s">
        <v>25</v>
      </c>
      <c r="H1998" t="s">
        <v>193</v>
      </c>
      <c r="I1998">
        <v>140</v>
      </c>
      <c r="J1998" t="s">
        <v>676</v>
      </c>
      <c r="K1998" t="s">
        <v>156</v>
      </c>
      <c r="L1998" t="s">
        <v>157</v>
      </c>
      <c r="M1998" t="s">
        <v>158</v>
      </c>
      <c r="N1998" t="s">
        <v>31</v>
      </c>
      <c r="O1998" t="s">
        <v>159</v>
      </c>
      <c r="P1998" t="s">
        <v>31</v>
      </c>
      <c r="Q1998" t="s">
        <v>160</v>
      </c>
      <c r="R1998" t="s">
        <v>161</v>
      </c>
      <c r="S1998" t="s">
        <v>45</v>
      </c>
      <c r="T1998" t="s">
        <v>162</v>
      </c>
      <c r="U1998" t="s">
        <v>163</v>
      </c>
      <c r="V1998">
        <v>0.28571428571428598</v>
      </c>
      <c r="W1998">
        <v>2005</v>
      </c>
      <c r="X1998">
        <v>5</v>
      </c>
      <c r="Y1998">
        <v>2</v>
      </c>
    </row>
    <row r="1999" spans="1:25" x14ac:dyDescent="0.25">
      <c r="A1999">
        <v>10106</v>
      </c>
      <c r="B1999">
        <v>50</v>
      </c>
      <c r="C1999">
        <v>64.83</v>
      </c>
      <c r="D1999">
        <v>11</v>
      </c>
      <c r="E1999">
        <v>3241.5</v>
      </c>
      <c r="F1999" s="1">
        <v>37669</v>
      </c>
      <c r="G1999" t="s">
        <v>25</v>
      </c>
      <c r="H1999" t="s">
        <v>597</v>
      </c>
      <c r="I1999">
        <v>68</v>
      </c>
      <c r="J1999" t="s">
        <v>677</v>
      </c>
      <c r="K1999" t="s">
        <v>583</v>
      </c>
      <c r="L1999" t="s">
        <v>584</v>
      </c>
      <c r="M1999" t="s">
        <v>585</v>
      </c>
      <c r="N1999" t="s">
        <v>31</v>
      </c>
      <c r="O1999" t="s">
        <v>586</v>
      </c>
      <c r="P1999" t="s">
        <v>31</v>
      </c>
      <c r="Q1999" t="s">
        <v>587</v>
      </c>
      <c r="R1999" t="s">
        <v>273</v>
      </c>
      <c r="S1999" t="s">
        <v>45</v>
      </c>
      <c r="T1999" t="s">
        <v>588</v>
      </c>
      <c r="U1999" t="s">
        <v>53</v>
      </c>
      <c r="V1999">
        <v>4.6617647058823597E-2</v>
      </c>
      <c r="W1999">
        <v>2003</v>
      </c>
      <c r="X1999">
        <v>2</v>
      </c>
      <c r="Y1999">
        <v>1</v>
      </c>
    </row>
    <row r="2000" spans="1:25" x14ac:dyDescent="0.25">
      <c r="A2000">
        <v>10119</v>
      </c>
      <c r="B2000">
        <v>28</v>
      </c>
      <c r="C2000">
        <v>70.290000000000006</v>
      </c>
      <c r="D2000">
        <v>2</v>
      </c>
      <c r="E2000">
        <v>1968.12</v>
      </c>
      <c r="F2000" s="1">
        <v>37739</v>
      </c>
      <c r="G2000" t="s">
        <v>25</v>
      </c>
      <c r="H2000" t="s">
        <v>597</v>
      </c>
      <c r="I2000">
        <v>68</v>
      </c>
      <c r="J2000" t="s">
        <v>677</v>
      </c>
      <c r="K2000" t="s">
        <v>156</v>
      </c>
      <c r="L2000" t="s">
        <v>157</v>
      </c>
      <c r="M2000" t="s">
        <v>158</v>
      </c>
      <c r="N2000" t="s">
        <v>31</v>
      </c>
      <c r="O2000" t="s">
        <v>159</v>
      </c>
      <c r="P2000" t="s">
        <v>31</v>
      </c>
      <c r="Q2000" t="s">
        <v>160</v>
      </c>
      <c r="R2000" t="s">
        <v>161</v>
      </c>
      <c r="S2000" t="s">
        <v>45</v>
      </c>
      <c r="T2000" t="s">
        <v>162</v>
      </c>
      <c r="U2000" t="s">
        <v>38</v>
      </c>
      <c r="V2000">
        <v>-3.3676470588235398E-2</v>
      </c>
      <c r="W2000">
        <v>2003</v>
      </c>
      <c r="X2000">
        <v>4</v>
      </c>
      <c r="Y2000">
        <v>2</v>
      </c>
    </row>
    <row r="2001" spans="1:25" x14ac:dyDescent="0.25">
      <c r="A2001">
        <v>10131</v>
      </c>
      <c r="B2001">
        <v>50</v>
      </c>
      <c r="C2001">
        <v>81.89</v>
      </c>
      <c r="D2001">
        <v>3</v>
      </c>
      <c r="E2001">
        <v>4094.5</v>
      </c>
      <c r="F2001" s="1">
        <v>37788</v>
      </c>
      <c r="G2001" t="s">
        <v>25</v>
      </c>
      <c r="H2001" t="s">
        <v>597</v>
      </c>
      <c r="I2001">
        <v>68</v>
      </c>
      <c r="J2001" t="s">
        <v>677</v>
      </c>
      <c r="K2001" t="s">
        <v>599</v>
      </c>
      <c r="L2001" t="s">
        <v>600</v>
      </c>
      <c r="M2001" t="s">
        <v>601</v>
      </c>
      <c r="N2001" t="s">
        <v>31</v>
      </c>
      <c r="O2001" t="s">
        <v>542</v>
      </c>
      <c r="P2001" t="s">
        <v>120</v>
      </c>
      <c r="Q2001" t="s">
        <v>602</v>
      </c>
      <c r="R2001" t="s">
        <v>35</v>
      </c>
      <c r="S2001" t="s">
        <v>36</v>
      </c>
      <c r="T2001" t="s">
        <v>603</v>
      </c>
      <c r="U2001" t="s">
        <v>53</v>
      </c>
      <c r="V2001">
        <v>-0.20426470588235299</v>
      </c>
      <c r="W2001">
        <v>2003</v>
      </c>
      <c r="X2001">
        <v>6</v>
      </c>
      <c r="Y2001">
        <v>2</v>
      </c>
    </row>
    <row r="2002" spans="1:25" x14ac:dyDescent="0.25">
      <c r="A2002">
        <v>10143</v>
      </c>
      <c r="B2002">
        <v>28</v>
      </c>
      <c r="C2002">
        <v>66.19</v>
      </c>
      <c r="D2002">
        <v>6</v>
      </c>
      <c r="E2002">
        <v>1853.32</v>
      </c>
      <c r="F2002" s="1">
        <v>37843</v>
      </c>
      <c r="G2002" t="s">
        <v>25</v>
      </c>
      <c r="H2002" t="s">
        <v>597</v>
      </c>
      <c r="I2002">
        <v>68</v>
      </c>
      <c r="J2002" t="s">
        <v>677</v>
      </c>
      <c r="K2002" t="s">
        <v>355</v>
      </c>
      <c r="L2002" t="s">
        <v>356</v>
      </c>
      <c r="M2002" t="s">
        <v>357</v>
      </c>
      <c r="N2002" t="s">
        <v>31</v>
      </c>
      <c r="O2002" t="s">
        <v>175</v>
      </c>
      <c r="P2002" t="s">
        <v>133</v>
      </c>
      <c r="Q2002" t="s">
        <v>176</v>
      </c>
      <c r="R2002" t="s">
        <v>35</v>
      </c>
      <c r="S2002" t="s">
        <v>36</v>
      </c>
      <c r="T2002" t="s">
        <v>358</v>
      </c>
      <c r="U2002" t="s">
        <v>38</v>
      </c>
      <c r="V2002">
        <v>2.66176470588236E-2</v>
      </c>
      <c r="W2002">
        <v>2003</v>
      </c>
      <c r="X2002">
        <v>8</v>
      </c>
      <c r="Y2002">
        <v>3</v>
      </c>
    </row>
    <row r="2003" spans="1:25" x14ac:dyDescent="0.25">
      <c r="A2003">
        <v>10155</v>
      </c>
      <c r="B2003">
        <v>44</v>
      </c>
      <c r="C2003">
        <v>77.11</v>
      </c>
      <c r="D2003">
        <v>4</v>
      </c>
      <c r="E2003">
        <v>3392.84</v>
      </c>
      <c r="F2003" s="1">
        <v>37900</v>
      </c>
      <c r="G2003" t="s">
        <v>25</v>
      </c>
      <c r="H2003" t="s">
        <v>597</v>
      </c>
      <c r="I2003">
        <v>68</v>
      </c>
      <c r="J2003" t="s">
        <v>677</v>
      </c>
      <c r="K2003" t="s">
        <v>136</v>
      </c>
      <c r="L2003" t="s">
        <v>137</v>
      </c>
      <c r="M2003" t="s">
        <v>138</v>
      </c>
      <c r="N2003" t="s">
        <v>31</v>
      </c>
      <c r="O2003" t="s">
        <v>139</v>
      </c>
      <c r="P2003" t="s">
        <v>31</v>
      </c>
      <c r="Q2003" t="s">
        <v>140</v>
      </c>
      <c r="R2003" t="s">
        <v>141</v>
      </c>
      <c r="S2003" t="s">
        <v>45</v>
      </c>
      <c r="T2003" t="s">
        <v>142</v>
      </c>
      <c r="U2003" t="s">
        <v>53</v>
      </c>
      <c r="V2003">
        <v>-0.13397058823529401</v>
      </c>
      <c r="W2003">
        <v>2003</v>
      </c>
      <c r="X2003">
        <v>10</v>
      </c>
      <c r="Y2003">
        <v>4</v>
      </c>
    </row>
    <row r="2004" spans="1:25" x14ac:dyDescent="0.25">
      <c r="A2004">
        <v>10168</v>
      </c>
      <c r="B2004">
        <v>27</v>
      </c>
      <c r="C2004">
        <v>73.02</v>
      </c>
      <c r="D2004">
        <v>18</v>
      </c>
      <c r="E2004">
        <v>1971.54</v>
      </c>
      <c r="F2004" s="1">
        <v>37922</v>
      </c>
      <c r="G2004" t="s">
        <v>25</v>
      </c>
      <c r="H2004" t="s">
        <v>597</v>
      </c>
      <c r="I2004">
        <v>68</v>
      </c>
      <c r="J2004" t="s">
        <v>677</v>
      </c>
      <c r="K2004" t="s">
        <v>66</v>
      </c>
      <c r="L2004" t="s">
        <v>67</v>
      </c>
      <c r="M2004" t="s">
        <v>68</v>
      </c>
      <c r="N2004" t="s">
        <v>31</v>
      </c>
      <c r="O2004" t="s">
        <v>69</v>
      </c>
      <c r="P2004" t="s">
        <v>58</v>
      </c>
      <c r="Q2004" t="s">
        <v>70</v>
      </c>
      <c r="R2004" t="s">
        <v>35</v>
      </c>
      <c r="S2004" t="s">
        <v>36</v>
      </c>
      <c r="T2004" t="s">
        <v>71</v>
      </c>
      <c r="U2004" t="s">
        <v>38</v>
      </c>
      <c r="V2004">
        <v>-7.3823529411764593E-2</v>
      </c>
      <c r="W2004">
        <v>2003</v>
      </c>
      <c r="X2004">
        <v>10</v>
      </c>
      <c r="Y2004">
        <v>4</v>
      </c>
    </row>
    <row r="2005" spans="1:25" x14ac:dyDescent="0.25">
      <c r="A2005">
        <v>10178</v>
      </c>
      <c r="B2005">
        <v>30</v>
      </c>
      <c r="C2005">
        <v>72.33</v>
      </c>
      <c r="D2005">
        <v>3</v>
      </c>
      <c r="E2005">
        <v>2169.9</v>
      </c>
      <c r="F2005" s="1">
        <v>37933</v>
      </c>
      <c r="G2005" t="s">
        <v>25</v>
      </c>
      <c r="H2005" t="s">
        <v>597</v>
      </c>
      <c r="I2005">
        <v>68</v>
      </c>
      <c r="J2005" t="s">
        <v>677</v>
      </c>
      <c r="K2005" t="s">
        <v>360</v>
      </c>
      <c r="L2005" t="s">
        <v>361</v>
      </c>
      <c r="M2005" t="s">
        <v>362</v>
      </c>
      <c r="N2005" t="s">
        <v>31</v>
      </c>
      <c r="O2005" t="s">
        <v>363</v>
      </c>
      <c r="P2005" t="s">
        <v>31</v>
      </c>
      <c r="Q2005" t="s">
        <v>364</v>
      </c>
      <c r="R2005" t="s">
        <v>44</v>
      </c>
      <c r="S2005" t="s">
        <v>45</v>
      </c>
      <c r="T2005" t="s">
        <v>365</v>
      </c>
      <c r="U2005" t="s">
        <v>38</v>
      </c>
      <c r="V2005">
        <v>-6.3676470588235307E-2</v>
      </c>
      <c r="W2005">
        <v>2003</v>
      </c>
      <c r="X2005">
        <v>11</v>
      </c>
      <c r="Y2005">
        <v>4</v>
      </c>
    </row>
    <row r="2006" spans="1:25" x14ac:dyDescent="0.25">
      <c r="A2006">
        <v>10198</v>
      </c>
      <c r="B2006">
        <v>43</v>
      </c>
      <c r="C2006">
        <v>66.19</v>
      </c>
      <c r="D2006">
        <v>3</v>
      </c>
      <c r="E2006">
        <v>2846.17</v>
      </c>
      <c r="F2006" s="1">
        <v>37952</v>
      </c>
      <c r="G2006" t="s">
        <v>25</v>
      </c>
      <c r="H2006" t="s">
        <v>597</v>
      </c>
      <c r="I2006">
        <v>68</v>
      </c>
      <c r="J2006" t="s">
        <v>677</v>
      </c>
      <c r="K2006" t="s">
        <v>450</v>
      </c>
      <c r="L2006" t="s">
        <v>451</v>
      </c>
      <c r="M2006" t="s">
        <v>452</v>
      </c>
      <c r="N2006" t="s">
        <v>31</v>
      </c>
      <c r="O2006" t="s">
        <v>453</v>
      </c>
      <c r="P2006" t="s">
        <v>31</v>
      </c>
      <c r="Q2006" t="s">
        <v>454</v>
      </c>
      <c r="R2006" t="s">
        <v>455</v>
      </c>
      <c r="S2006" t="s">
        <v>212</v>
      </c>
      <c r="T2006" t="s">
        <v>456</v>
      </c>
      <c r="U2006" t="s">
        <v>38</v>
      </c>
      <c r="V2006">
        <v>2.66176470588236E-2</v>
      </c>
      <c r="W2006">
        <v>2003</v>
      </c>
      <c r="X2006">
        <v>11</v>
      </c>
      <c r="Y2006">
        <v>4</v>
      </c>
    </row>
    <row r="2007" spans="1:25" x14ac:dyDescent="0.25">
      <c r="A2007">
        <v>10210</v>
      </c>
      <c r="B2007">
        <v>29</v>
      </c>
      <c r="C2007">
        <v>69.599999999999994</v>
      </c>
      <c r="D2007">
        <v>16</v>
      </c>
      <c r="E2007">
        <v>2018.4</v>
      </c>
      <c r="F2007" s="1">
        <v>37998</v>
      </c>
      <c r="G2007" t="s">
        <v>25</v>
      </c>
      <c r="H2007" t="s">
        <v>597</v>
      </c>
      <c r="I2007">
        <v>68</v>
      </c>
      <c r="J2007" t="s">
        <v>677</v>
      </c>
      <c r="K2007" t="s">
        <v>320</v>
      </c>
      <c r="L2007" t="s">
        <v>321</v>
      </c>
      <c r="M2007" t="s">
        <v>322</v>
      </c>
      <c r="N2007" t="s">
        <v>31</v>
      </c>
      <c r="O2007" t="s">
        <v>323</v>
      </c>
      <c r="P2007" t="s">
        <v>323</v>
      </c>
      <c r="Q2007" t="s">
        <v>324</v>
      </c>
      <c r="R2007" t="s">
        <v>212</v>
      </c>
      <c r="S2007" t="s">
        <v>212</v>
      </c>
      <c r="T2007" t="s">
        <v>325</v>
      </c>
      <c r="U2007" t="s">
        <v>38</v>
      </c>
      <c r="V2007">
        <v>-2.3529411764705799E-2</v>
      </c>
      <c r="W2007">
        <v>2004</v>
      </c>
      <c r="X2007">
        <v>1</v>
      </c>
      <c r="Y2007">
        <v>1</v>
      </c>
    </row>
    <row r="2008" spans="1:25" x14ac:dyDescent="0.25">
      <c r="A2008">
        <v>10222</v>
      </c>
      <c r="B2008">
        <v>48</v>
      </c>
      <c r="C2008">
        <v>56.64</v>
      </c>
      <c r="D2008">
        <v>3</v>
      </c>
      <c r="E2008">
        <v>2718.72</v>
      </c>
      <c r="F2008" s="1">
        <v>38036</v>
      </c>
      <c r="G2008" t="s">
        <v>25</v>
      </c>
      <c r="H2008" t="s">
        <v>597</v>
      </c>
      <c r="I2008">
        <v>68</v>
      </c>
      <c r="J2008" t="s">
        <v>677</v>
      </c>
      <c r="K2008" t="s">
        <v>382</v>
      </c>
      <c r="L2008" t="s">
        <v>383</v>
      </c>
      <c r="M2008" t="s">
        <v>384</v>
      </c>
      <c r="N2008" t="s">
        <v>31</v>
      </c>
      <c r="O2008" t="s">
        <v>385</v>
      </c>
      <c r="P2008" t="s">
        <v>58</v>
      </c>
      <c r="Q2008" t="s">
        <v>386</v>
      </c>
      <c r="R2008" t="s">
        <v>35</v>
      </c>
      <c r="S2008" t="s">
        <v>36</v>
      </c>
      <c r="T2008" t="s">
        <v>387</v>
      </c>
      <c r="U2008" t="s">
        <v>38</v>
      </c>
      <c r="V2008">
        <v>0.16705882352941201</v>
      </c>
      <c r="W2008">
        <v>2004</v>
      </c>
      <c r="X2008">
        <v>2</v>
      </c>
      <c r="Y2008">
        <v>1</v>
      </c>
    </row>
    <row r="2009" spans="1:25" x14ac:dyDescent="0.25">
      <c r="A2009">
        <v>10235</v>
      </c>
      <c r="B2009">
        <v>33</v>
      </c>
      <c r="C2009">
        <v>60.05</v>
      </c>
      <c r="D2009">
        <v>12</v>
      </c>
      <c r="E2009">
        <v>1981.65</v>
      </c>
      <c r="F2009" s="1">
        <v>38079</v>
      </c>
      <c r="G2009" t="s">
        <v>25</v>
      </c>
      <c r="H2009" t="s">
        <v>597</v>
      </c>
      <c r="I2009">
        <v>68</v>
      </c>
      <c r="J2009" t="s">
        <v>677</v>
      </c>
      <c r="K2009" t="s">
        <v>395</v>
      </c>
      <c r="L2009" t="s">
        <v>396</v>
      </c>
      <c r="M2009" t="s">
        <v>397</v>
      </c>
      <c r="N2009" t="s">
        <v>31</v>
      </c>
      <c r="O2009" t="s">
        <v>398</v>
      </c>
      <c r="P2009" t="s">
        <v>242</v>
      </c>
      <c r="Q2009" t="s">
        <v>399</v>
      </c>
      <c r="R2009" t="s">
        <v>244</v>
      </c>
      <c r="S2009" t="s">
        <v>36</v>
      </c>
      <c r="T2009" t="s">
        <v>400</v>
      </c>
      <c r="U2009" t="s">
        <v>38</v>
      </c>
      <c r="V2009">
        <v>0.11691176470588199</v>
      </c>
      <c r="W2009">
        <v>2004</v>
      </c>
      <c r="X2009">
        <v>4</v>
      </c>
      <c r="Y2009">
        <v>2</v>
      </c>
    </row>
    <row r="2010" spans="1:25" x14ac:dyDescent="0.25">
      <c r="A2010">
        <v>10250</v>
      </c>
      <c r="B2010">
        <v>40</v>
      </c>
      <c r="C2010">
        <v>75.06</v>
      </c>
      <c r="D2010">
        <v>13</v>
      </c>
      <c r="E2010">
        <v>3002.4</v>
      </c>
      <c r="F2010" s="1">
        <v>38118</v>
      </c>
      <c r="G2010" t="s">
        <v>25</v>
      </c>
      <c r="H2010" t="s">
        <v>597</v>
      </c>
      <c r="I2010">
        <v>68</v>
      </c>
      <c r="J2010" t="s">
        <v>677</v>
      </c>
      <c r="K2010" t="s">
        <v>420</v>
      </c>
      <c r="L2010" t="s">
        <v>421</v>
      </c>
      <c r="M2010" t="s">
        <v>422</v>
      </c>
      <c r="N2010" t="s">
        <v>31</v>
      </c>
      <c r="O2010" t="s">
        <v>423</v>
      </c>
      <c r="P2010" t="s">
        <v>58</v>
      </c>
      <c r="Q2010" t="s">
        <v>70</v>
      </c>
      <c r="R2010" t="s">
        <v>35</v>
      </c>
      <c r="S2010" t="s">
        <v>36</v>
      </c>
      <c r="T2010" t="s">
        <v>424</v>
      </c>
      <c r="U2010" t="s">
        <v>53</v>
      </c>
      <c r="V2010">
        <v>-0.10382352941176499</v>
      </c>
      <c r="W2010">
        <v>2004</v>
      </c>
      <c r="X2010">
        <v>5</v>
      </c>
      <c r="Y2010">
        <v>2</v>
      </c>
    </row>
    <row r="2011" spans="1:25" x14ac:dyDescent="0.25">
      <c r="A2011">
        <v>10262</v>
      </c>
      <c r="B2011">
        <v>48</v>
      </c>
      <c r="C2011">
        <v>61.42</v>
      </c>
      <c r="D2011">
        <v>8</v>
      </c>
      <c r="E2011">
        <v>2948.16</v>
      </c>
      <c r="F2011" s="1">
        <v>38162</v>
      </c>
      <c r="G2011" t="s">
        <v>359</v>
      </c>
      <c r="H2011" t="s">
        <v>597</v>
      </c>
      <c r="I2011">
        <v>68</v>
      </c>
      <c r="J2011" t="s">
        <v>677</v>
      </c>
      <c r="K2011" t="s">
        <v>186</v>
      </c>
      <c r="L2011" t="s">
        <v>187</v>
      </c>
      <c r="M2011" t="s">
        <v>188</v>
      </c>
      <c r="N2011" t="s">
        <v>31</v>
      </c>
      <c r="O2011" t="s">
        <v>189</v>
      </c>
      <c r="P2011" t="s">
        <v>31</v>
      </c>
      <c r="Q2011" t="s">
        <v>190</v>
      </c>
      <c r="R2011" t="s">
        <v>191</v>
      </c>
      <c r="S2011" t="s">
        <v>45</v>
      </c>
      <c r="T2011" t="s">
        <v>192</v>
      </c>
      <c r="U2011" t="s">
        <v>38</v>
      </c>
      <c r="V2011">
        <v>9.6764705882352905E-2</v>
      </c>
      <c r="W2011">
        <v>2004</v>
      </c>
      <c r="X2011">
        <v>6</v>
      </c>
      <c r="Y2011">
        <v>2</v>
      </c>
    </row>
    <row r="2012" spans="1:25" x14ac:dyDescent="0.25">
      <c r="A2012">
        <v>10275</v>
      </c>
      <c r="B2012">
        <v>41</v>
      </c>
      <c r="C2012">
        <v>81.89</v>
      </c>
      <c r="D2012">
        <v>18</v>
      </c>
      <c r="E2012">
        <v>3357.49</v>
      </c>
      <c r="F2012" s="1">
        <v>38191</v>
      </c>
      <c r="G2012" t="s">
        <v>25</v>
      </c>
      <c r="H2012" t="s">
        <v>597</v>
      </c>
      <c r="I2012">
        <v>68</v>
      </c>
      <c r="J2012" t="s">
        <v>677</v>
      </c>
      <c r="K2012" t="s">
        <v>123</v>
      </c>
      <c r="L2012" t="s">
        <v>124</v>
      </c>
      <c r="M2012" t="s">
        <v>125</v>
      </c>
      <c r="N2012" t="s">
        <v>31</v>
      </c>
      <c r="O2012" t="s">
        <v>126</v>
      </c>
      <c r="P2012" t="s">
        <v>31</v>
      </c>
      <c r="Q2012" t="s">
        <v>127</v>
      </c>
      <c r="R2012" t="s">
        <v>44</v>
      </c>
      <c r="S2012" t="s">
        <v>45</v>
      </c>
      <c r="T2012" t="s">
        <v>128</v>
      </c>
      <c r="U2012" t="s">
        <v>53</v>
      </c>
      <c r="V2012">
        <v>-0.20426470588235299</v>
      </c>
      <c r="W2012">
        <v>2004</v>
      </c>
      <c r="X2012">
        <v>7</v>
      </c>
      <c r="Y2012">
        <v>3</v>
      </c>
    </row>
    <row r="2013" spans="1:25" x14ac:dyDescent="0.25">
      <c r="A2013">
        <v>10284</v>
      </c>
      <c r="B2013">
        <v>21</v>
      </c>
      <c r="C2013">
        <v>55.96</v>
      </c>
      <c r="D2013">
        <v>10</v>
      </c>
      <c r="E2013">
        <v>1175.1600000000001</v>
      </c>
      <c r="F2013" s="1">
        <v>38220</v>
      </c>
      <c r="G2013" t="s">
        <v>25</v>
      </c>
      <c r="H2013" t="s">
        <v>597</v>
      </c>
      <c r="I2013">
        <v>68</v>
      </c>
      <c r="J2013" t="s">
        <v>677</v>
      </c>
      <c r="K2013" t="s">
        <v>575</v>
      </c>
      <c r="L2013" t="s">
        <v>576</v>
      </c>
      <c r="M2013" t="s">
        <v>577</v>
      </c>
      <c r="N2013" t="s">
        <v>31</v>
      </c>
      <c r="O2013" t="s">
        <v>578</v>
      </c>
      <c r="P2013" t="s">
        <v>31</v>
      </c>
      <c r="Q2013" t="s">
        <v>579</v>
      </c>
      <c r="R2013" t="s">
        <v>83</v>
      </c>
      <c r="S2013" t="s">
        <v>45</v>
      </c>
      <c r="T2013" t="s">
        <v>580</v>
      </c>
      <c r="U2013" t="s">
        <v>38</v>
      </c>
      <c r="V2013">
        <v>0.17705882352941199</v>
      </c>
      <c r="W2013">
        <v>2004</v>
      </c>
      <c r="X2013">
        <v>8</v>
      </c>
      <c r="Y2013">
        <v>3</v>
      </c>
    </row>
    <row r="2014" spans="1:25" x14ac:dyDescent="0.25">
      <c r="A2014">
        <v>10296</v>
      </c>
      <c r="B2014">
        <v>32</v>
      </c>
      <c r="C2014">
        <v>71.650000000000006</v>
      </c>
      <c r="D2014">
        <v>6</v>
      </c>
      <c r="E2014">
        <v>2292.8000000000002</v>
      </c>
      <c r="F2014" s="1">
        <v>38245</v>
      </c>
      <c r="G2014" t="s">
        <v>25</v>
      </c>
      <c r="H2014" t="s">
        <v>597</v>
      </c>
      <c r="I2014">
        <v>68</v>
      </c>
      <c r="J2014" t="s">
        <v>677</v>
      </c>
      <c r="K2014" t="s">
        <v>604</v>
      </c>
      <c r="L2014" t="s">
        <v>605</v>
      </c>
      <c r="M2014" t="s">
        <v>606</v>
      </c>
      <c r="N2014" t="s">
        <v>31</v>
      </c>
      <c r="O2014" t="s">
        <v>607</v>
      </c>
      <c r="P2014" t="s">
        <v>31</v>
      </c>
      <c r="Q2014" t="s">
        <v>608</v>
      </c>
      <c r="R2014" t="s">
        <v>468</v>
      </c>
      <c r="S2014" t="s">
        <v>45</v>
      </c>
      <c r="T2014" t="s">
        <v>609</v>
      </c>
      <c r="U2014" t="s">
        <v>38</v>
      </c>
      <c r="V2014">
        <v>-5.3676470588235402E-2</v>
      </c>
      <c r="W2014">
        <v>2004</v>
      </c>
      <c r="X2014">
        <v>9</v>
      </c>
      <c r="Y2014">
        <v>3</v>
      </c>
    </row>
    <row r="2015" spans="1:25" x14ac:dyDescent="0.25">
      <c r="A2015">
        <v>10308</v>
      </c>
      <c r="B2015">
        <v>43</v>
      </c>
      <c r="C2015">
        <v>76.430000000000007</v>
      </c>
      <c r="D2015">
        <v>16</v>
      </c>
      <c r="E2015">
        <v>3286.49</v>
      </c>
      <c r="F2015" s="1">
        <v>38275</v>
      </c>
      <c r="G2015" t="s">
        <v>25</v>
      </c>
      <c r="H2015" t="s">
        <v>597</v>
      </c>
      <c r="I2015">
        <v>68</v>
      </c>
      <c r="J2015" t="s">
        <v>677</v>
      </c>
      <c r="K2015" t="s">
        <v>334</v>
      </c>
      <c r="L2015" t="s">
        <v>335</v>
      </c>
      <c r="M2015" t="s">
        <v>336</v>
      </c>
      <c r="N2015" t="s">
        <v>31</v>
      </c>
      <c r="O2015" t="s">
        <v>337</v>
      </c>
      <c r="P2015" t="s">
        <v>33</v>
      </c>
      <c r="Q2015" t="s">
        <v>338</v>
      </c>
      <c r="R2015" t="s">
        <v>35</v>
      </c>
      <c r="S2015" t="s">
        <v>36</v>
      </c>
      <c r="T2015" t="s">
        <v>339</v>
      </c>
      <c r="U2015" t="s">
        <v>53</v>
      </c>
      <c r="V2015">
        <v>-0.123970588235294</v>
      </c>
      <c r="W2015">
        <v>2004</v>
      </c>
      <c r="X2015">
        <v>10</v>
      </c>
      <c r="Y2015">
        <v>4</v>
      </c>
    </row>
    <row r="2016" spans="1:25" x14ac:dyDescent="0.25">
      <c r="A2016">
        <v>10316</v>
      </c>
      <c r="B2016">
        <v>30</v>
      </c>
      <c r="C2016">
        <v>77.790000000000006</v>
      </c>
      <c r="D2016">
        <v>8</v>
      </c>
      <c r="E2016">
        <v>2333.6999999999998</v>
      </c>
      <c r="F2016" s="1">
        <v>38292</v>
      </c>
      <c r="G2016" t="s">
        <v>25</v>
      </c>
      <c r="H2016" t="s">
        <v>597</v>
      </c>
      <c r="I2016">
        <v>68</v>
      </c>
      <c r="J2016" t="s">
        <v>677</v>
      </c>
      <c r="K2016" t="s">
        <v>407</v>
      </c>
      <c r="L2016" t="s">
        <v>408</v>
      </c>
      <c r="M2016" t="s">
        <v>409</v>
      </c>
      <c r="N2016" t="s">
        <v>31</v>
      </c>
      <c r="O2016" t="s">
        <v>410</v>
      </c>
      <c r="P2016" t="s">
        <v>411</v>
      </c>
      <c r="Q2016" t="s">
        <v>412</v>
      </c>
      <c r="R2016" t="s">
        <v>183</v>
      </c>
      <c r="S2016" t="s">
        <v>45</v>
      </c>
      <c r="T2016" t="s">
        <v>413</v>
      </c>
      <c r="U2016" t="s">
        <v>38</v>
      </c>
      <c r="V2016">
        <v>-0.14397058823529399</v>
      </c>
      <c r="W2016">
        <v>2004</v>
      </c>
      <c r="X2016">
        <v>11</v>
      </c>
      <c r="Y2016">
        <v>4</v>
      </c>
    </row>
    <row r="2017" spans="1:25" x14ac:dyDescent="0.25">
      <c r="A2017">
        <v>10328</v>
      </c>
      <c r="B2017">
        <v>35</v>
      </c>
      <c r="C2017">
        <v>76.430000000000007</v>
      </c>
      <c r="D2017">
        <v>3</v>
      </c>
      <c r="E2017">
        <v>2675.05</v>
      </c>
      <c r="F2017" s="1">
        <v>38303</v>
      </c>
      <c r="G2017" t="s">
        <v>25</v>
      </c>
      <c r="H2017" t="s">
        <v>597</v>
      </c>
      <c r="I2017">
        <v>68</v>
      </c>
      <c r="J2017" t="s">
        <v>677</v>
      </c>
      <c r="K2017" t="s">
        <v>583</v>
      </c>
      <c r="L2017" t="s">
        <v>584</v>
      </c>
      <c r="M2017" t="s">
        <v>585</v>
      </c>
      <c r="N2017" t="s">
        <v>31</v>
      </c>
      <c r="O2017" t="s">
        <v>586</v>
      </c>
      <c r="P2017" t="s">
        <v>31</v>
      </c>
      <c r="Q2017" t="s">
        <v>587</v>
      </c>
      <c r="R2017" t="s">
        <v>273</v>
      </c>
      <c r="S2017" t="s">
        <v>45</v>
      </c>
      <c r="T2017" t="s">
        <v>588</v>
      </c>
      <c r="U2017" t="s">
        <v>38</v>
      </c>
      <c r="V2017">
        <v>-0.123970588235294</v>
      </c>
      <c r="W2017">
        <v>2004</v>
      </c>
      <c r="X2017">
        <v>11</v>
      </c>
      <c r="Y2017">
        <v>4</v>
      </c>
    </row>
    <row r="2018" spans="1:25" x14ac:dyDescent="0.25">
      <c r="A2018">
        <v>10339</v>
      </c>
      <c r="B2018">
        <v>45</v>
      </c>
      <c r="C2018">
        <v>96.92</v>
      </c>
      <c r="D2018">
        <v>11</v>
      </c>
      <c r="E2018">
        <v>4361.3999999999996</v>
      </c>
      <c r="F2018" s="1">
        <v>38314</v>
      </c>
      <c r="G2018" t="s">
        <v>25</v>
      </c>
      <c r="H2018" t="s">
        <v>597</v>
      </c>
      <c r="I2018">
        <v>68</v>
      </c>
      <c r="J2018" t="s">
        <v>677</v>
      </c>
      <c r="K2018" t="s">
        <v>261</v>
      </c>
      <c r="L2018" t="s">
        <v>262</v>
      </c>
      <c r="M2018" t="s">
        <v>263</v>
      </c>
      <c r="N2018" t="s">
        <v>31</v>
      </c>
      <c r="O2018" t="s">
        <v>264</v>
      </c>
      <c r="P2018" t="s">
        <v>265</v>
      </c>
      <c r="Q2018" t="s">
        <v>266</v>
      </c>
      <c r="R2018" t="s">
        <v>212</v>
      </c>
      <c r="S2018" t="s">
        <v>212</v>
      </c>
      <c r="T2018" t="s">
        <v>267</v>
      </c>
      <c r="U2018" t="s">
        <v>53</v>
      </c>
      <c r="V2018">
        <v>-0.42529411764705899</v>
      </c>
      <c r="W2018">
        <v>2004</v>
      </c>
      <c r="X2018">
        <v>11</v>
      </c>
      <c r="Y2018">
        <v>4</v>
      </c>
    </row>
    <row r="2019" spans="1:25" x14ac:dyDescent="0.25">
      <c r="A2019">
        <v>10351</v>
      </c>
      <c r="B2019">
        <v>34</v>
      </c>
      <c r="C2019">
        <v>59.37</v>
      </c>
      <c r="D2019">
        <v>3</v>
      </c>
      <c r="E2019">
        <v>2018.58</v>
      </c>
      <c r="F2019" s="1">
        <v>38324</v>
      </c>
      <c r="G2019" t="s">
        <v>25</v>
      </c>
      <c r="H2019" t="s">
        <v>597</v>
      </c>
      <c r="I2019">
        <v>68</v>
      </c>
      <c r="J2019" t="s">
        <v>677</v>
      </c>
      <c r="K2019" t="s">
        <v>349</v>
      </c>
      <c r="L2019" t="s">
        <v>350</v>
      </c>
      <c r="M2019" t="s">
        <v>351</v>
      </c>
      <c r="N2019" t="s">
        <v>31</v>
      </c>
      <c r="O2019" t="s">
        <v>352</v>
      </c>
      <c r="P2019" t="s">
        <v>31</v>
      </c>
      <c r="Q2019" t="s">
        <v>353</v>
      </c>
      <c r="R2019" t="s">
        <v>183</v>
      </c>
      <c r="S2019" t="s">
        <v>45</v>
      </c>
      <c r="T2019" t="s">
        <v>354</v>
      </c>
      <c r="U2019" t="s">
        <v>38</v>
      </c>
      <c r="V2019">
        <v>0.126911764705882</v>
      </c>
      <c r="W2019">
        <v>2004</v>
      </c>
      <c r="X2019">
        <v>12</v>
      </c>
      <c r="Y2019">
        <v>4</v>
      </c>
    </row>
    <row r="2020" spans="1:25" x14ac:dyDescent="0.25">
      <c r="A2020">
        <v>10361</v>
      </c>
      <c r="B2020">
        <v>26</v>
      </c>
      <c r="C2020">
        <v>100</v>
      </c>
      <c r="D2020">
        <v>7</v>
      </c>
      <c r="E2020">
        <v>3710.98</v>
      </c>
      <c r="F2020" s="1">
        <v>38338</v>
      </c>
      <c r="G2020" t="s">
        <v>25</v>
      </c>
      <c r="H2020" t="s">
        <v>597</v>
      </c>
      <c r="I2020">
        <v>68</v>
      </c>
      <c r="J2020" t="s">
        <v>677</v>
      </c>
      <c r="K2020" t="s">
        <v>164</v>
      </c>
      <c r="L2020" t="s">
        <v>165</v>
      </c>
      <c r="M2020" t="s">
        <v>166</v>
      </c>
      <c r="N2020" t="s">
        <v>167</v>
      </c>
      <c r="O2020" t="s">
        <v>168</v>
      </c>
      <c r="P2020" t="s">
        <v>169</v>
      </c>
      <c r="Q2020" t="s">
        <v>170</v>
      </c>
      <c r="R2020" t="s">
        <v>101</v>
      </c>
      <c r="S2020" t="s">
        <v>102</v>
      </c>
      <c r="T2020" t="s">
        <v>171</v>
      </c>
      <c r="U2020" t="s">
        <v>53</v>
      </c>
      <c r="V2020">
        <v>-0.47058823529411797</v>
      </c>
      <c r="W2020">
        <v>2004</v>
      </c>
      <c r="X2020">
        <v>12</v>
      </c>
      <c r="Y2020">
        <v>4</v>
      </c>
    </row>
    <row r="2021" spans="1:25" x14ac:dyDescent="0.25">
      <c r="A2021">
        <v>10373</v>
      </c>
      <c r="B2021">
        <v>39</v>
      </c>
      <c r="C2021">
        <v>73</v>
      </c>
      <c r="D2021">
        <v>13</v>
      </c>
      <c r="E2021">
        <v>2847</v>
      </c>
      <c r="F2021" s="1">
        <v>38383</v>
      </c>
      <c r="G2021" t="s">
        <v>25</v>
      </c>
      <c r="H2021" t="s">
        <v>597</v>
      </c>
      <c r="I2021">
        <v>68</v>
      </c>
      <c r="J2021" t="s">
        <v>677</v>
      </c>
      <c r="K2021" t="s">
        <v>414</v>
      </c>
      <c r="L2021" t="s">
        <v>415</v>
      </c>
      <c r="M2021" t="s">
        <v>416</v>
      </c>
      <c r="N2021" t="s">
        <v>31</v>
      </c>
      <c r="O2021" t="s">
        <v>417</v>
      </c>
      <c r="P2021" t="s">
        <v>31</v>
      </c>
      <c r="Q2021" t="s">
        <v>418</v>
      </c>
      <c r="R2021" t="s">
        <v>141</v>
      </c>
      <c r="S2021" t="s">
        <v>45</v>
      </c>
      <c r="T2021" t="s">
        <v>419</v>
      </c>
      <c r="U2021" t="s">
        <v>38</v>
      </c>
      <c r="V2021">
        <v>-7.3529411764705899E-2</v>
      </c>
      <c r="W2021">
        <v>2005</v>
      </c>
      <c r="X2021">
        <v>1</v>
      </c>
      <c r="Y2021">
        <v>1</v>
      </c>
    </row>
    <row r="2022" spans="1:25" x14ac:dyDescent="0.25">
      <c r="A2022">
        <v>10386</v>
      </c>
      <c r="B2022">
        <v>41</v>
      </c>
      <c r="C2022">
        <v>73.319999999999993</v>
      </c>
      <c r="D2022">
        <v>12</v>
      </c>
      <c r="E2022">
        <v>3006.12</v>
      </c>
      <c r="F2022" s="1">
        <v>38412</v>
      </c>
      <c r="G2022" t="s">
        <v>432</v>
      </c>
      <c r="H2022" t="s">
        <v>597</v>
      </c>
      <c r="I2022">
        <v>68</v>
      </c>
      <c r="J2022" t="s">
        <v>677</v>
      </c>
      <c r="K2022" t="s">
        <v>186</v>
      </c>
      <c r="L2022" t="s">
        <v>187</v>
      </c>
      <c r="M2022" t="s">
        <v>188</v>
      </c>
      <c r="N2022" t="s">
        <v>31</v>
      </c>
      <c r="O2022" t="s">
        <v>189</v>
      </c>
      <c r="P2022" t="s">
        <v>31</v>
      </c>
      <c r="Q2022" t="s">
        <v>190</v>
      </c>
      <c r="R2022" t="s">
        <v>191</v>
      </c>
      <c r="S2022" t="s">
        <v>45</v>
      </c>
      <c r="T2022" t="s">
        <v>192</v>
      </c>
      <c r="U2022" t="s">
        <v>53</v>
      </c>
      <c r="V2022">
        <v>-7.8235294117647E-2</v>
      </c>
      <c r="W2022">
        <v>2005</v>
      </c>
      <c r="X2022">
        <v>3</v>
      </c>
      <c r="Y2022">
        <v>1</v>
      </c>
    </row>
    <row r="2023" spans="1:25" x14ac:dyDescent="0.25">
      <c r="A2023">
        <v>10398</v>
      </c>
      <c r="B2023">
        <v>41</v>
      </c>
      <c r="C2023">
        <v>68.239999999999995</v>
      </c>
      <c r="D2023">
        <v>2</v>
      </c>
      <c r="E2023">
        <v>2797.84</v>
      </c>
      <c r="F2023" s="1">
        <v>38441</v>
      </c>
      <c r="G2023" t="s">
        <v>25</v>
      </c>
      <c r="H2023" t="s">
        <v>597</v>
      </c>
      <c r="I2023">
        <v>68</v>
      </c>
      <c r="J2023" t="s">
        <v>677</v>
      </c>
      <c r="K2023" t="s">
        <v>39</v>
      </c>
      <c r="L2023" t="s">
        <v>40</v>
      </c>
      <c r="M2023" t="s">
        <v>41</v>
      </c>
      <c r="N2023" t="s">
        <v>31</v>
      </c>
      <c r="O2023" t="s">
        <v>42</v>
      </c>
      <c r="P2023" t="s">
        <v>31</v>
      </c>
      <c r="Q2023" t="s">
        <v>43</v>
      </c>
      <c r="R2023" t="s">
        <v>44</v>
      </c>
      <c r="S2023" t="s">
        <v>45</v>
      </c>
      <c r="T2023" t="s">
        <v>46</v>
      </c>
      <c r="U2023" t="s">
        <v>38</v>
      </c>
      <c r="V2023">
        <v>-3.5294117647058101E-3</v>
      </c>
      <c r="W2023">
        <v>2005</v>
      </c>
      <c r="X2023">
        <v>3</v>
      </c>
      <c r="Y2023">
        <v>1</v>
      </c>
    </row>
    <row r="2024" spans="1:25" x14ac:dyDescent="0.25">
      <c r="A2024">
        <v>10401</v>
      </c>
      <c r="B2024">
        <v>64</v>
      </c>
      <c r="C2024">
        <v>60.05</v>
      </c>
      <c r="D2024">
        <v>12</v>
      </c>
      <c r="E2024">
        <v>3843.2</v>
      </c>
      <c r="F2024" s="1">
        <v>38445</v>
      </c>
      <c r="G2024" t="s">
        <v>425</v>
      </c>
      <c r="H2024" t="s">
        <v>597</v>
      </c>
      <c r="I2024">
        <v>68</v>
      </c>
      <c r="J2024" t="s">
        <v>677</v>
      </c>
      <c r="K2024" t="s">
        <v>109</v>
      </c>
      <c r="L2024" t="s">
        <v>110</v>
      </c>
      <c r="M2024" t="s">
        <v>111</v>
      </c>
      <c r="N2024" t="s">
        <v>31</v>
      </c>
      <c r="O2024" t="s">
        <v>112</v>
      </c>
      <c r="P2024" t="s">
        <v>113</v>
      </c>
      <c r="Q2024" t="s">
        <v>114</v>
      </c>
      <c r="R2024" t="s">
        <v>35</v>
      </c>
      <c r="S2024" t="s">
        <v>36</v>
      </c>
      <c r="T2024" t="s">
        <v>115</v>
      </c>
      <c r="U2024" t="s">
        <v>53</v>
      </c>
      <c r="V2024">
        <v>0.11691176470588199</v>
      </c>
      <c r="W2024">
        <v>2005</v>
      </c>
      <c r="X2024">
        <v>4</v>
      </c>
      <c r="Y2024">
        <v>2</v>
      </c>
    </row>
    <row r="2025" spans="1:25" x14ac:dyDescent="0.25">
      <c r="A2025">
        <v>10416</v>
      </c>
      <c r="B2025">
        <v>18</v>
      </c>
      <c r="C2025">
        <v>75.06</v>
      </c>
      <c r="D2025">
        <v>13</v>
      </c>
      <c r="E2025">
        <v>1351.08</v>
      </c>
      <c r="F2025" s="1">
        <v>38482</v>
      </c>
      <c r="G2025" t="s">
        <v>25</v>
      </c>
      <c r="H2025" t="s">
        <v>597</v>
      </c>
      <c r="I2025">
        <v>68</v>
      </c>
      <c r="J2025" t="s">
        <v>677</v>
      </c>
      <c r="K2025" t="s">
        <v>477</v>
      </c>
      <c r="L2025" t="s">
        <v>478</v>
      </c>
      <c r="M2025" t="s">
        <v>479</v>
      </c>
      <c r="N2025" t="s">
        <v>31</v>
      </c>
      <c r="O2025" t="s">
        <v>480</v>
      </c>
      <c r="P2025" t="s">
        <v>31</v>
      </c>
      <c r="Q2025" t="s">
        <v>481</v>
      </c>
      <c r="R2025" t="s">
        <v>273</v>
      </c>
      <c r="S2025" t="s">
        <v>45</v>
      </c>
      <c r="T2025" t="s">
        <v>482</v>
      </c>
      <c r="U2025" t="s">
        <v>38</v>
      </c>
      <c r="V2025">
        <v>-0.10382352941176499</v>
      </c>
      <c r="W2025">
        <v>2005</v>
      </c>
      <c r="X2025">
        <v>5</v>
      </c>
      <c r="Y2025">
        <v>2</v>
      </c>
    </row>
    <row r="2026" spans="1:25" x14ac:dyDescent="0.25">
      <c r="A2026">
        <v>10100</v>
      </c>
      <c r="B2026">
        <v>49</v>
      </c>
      <c r="C2026">
        <v>34.47</v>
      </c>
      <c r="D2026">
        <v>1</v>
      </c>
      <c r="E2026">
        <v>1689.03</v>
      </c>
      <c r="F2026" s="1">
        <v>37627</v>
      </c>
      <c r="G2026" t="s">
        <v>25</v>
      </c>
      <c r="H2026" t="s">
        <v>581</v>
      </c>
      <c r="I2026">
        <v>41</v>
      </c>
      <c r="J2026" t="s">
        <v>678</v>
      </c>
      <c r="K2026" t="s">
        <v>292</v>
      </c>
      <c r="L2026" t="s">
        <v>293</v>
      </c>
      <c r="M2026" t="s">
        <v>294</v>
      </c>
      <c r="N2026" t="s">
        <v>31</v>
      </c>
      <c r="O2026" t="s">
        <v>295</v>
      </c>
      <c r="P2026" t="s">
        <v>296</v>
      </c>
      <c r="Q2026" t="s">
        <v>297</v>
      </c>
      <c r="R2026" t="s">
        <v>35</v>
      </c>
      <c r="S2026" t="s">
        <v>36</v>
      </c>
      <c r="T2026" t="s">
        <v>298</v>
      </c>
      <c r="U2026" t="s">
        <v>38</v>
      </c>
      <c r="V2026">
        <v>0.159268292682927</v>
      </c>
      <c r="W2026">
        <v>2003</v>
      </c>
      <c r="X2026">
        <v>1</v>
      </c>
      <c r="Y2026">
        <v>1</v>
      </c>
    </row>
    <row r="2027" spans="1:25" x14ac:dyDescent="0.25">
      <c r="A2027">
        <v>10110</v>
      </c>
      <c r="B2027">
        <v>48</v>
      </c>
      <c r="C2027">
        <v>34.47</v>
      </c>
      <c r="D2027">
        <v>5</v>
      </c>
      <c r="E2027">
        <v>1654.56</v>
      </c>
      <c r="F2027" s="1">
        <v>37698</v>
      </c>
      <c r="G2027" t="s">
        <v>25</v>
      </c>
      <c r="H2027" t="s">
        <v>581</v>
      </c>
      <c r="I2027">
        <v>41</v>
      </c>
      <c r="J2027" t="s">
        <v>678</v>
      </c>
      <c r="K2027" t="s">
        <v>517</v>
      </c>
      <c r="L2027" t="s">
        <v>518</v>
      </c>
      <c r="M2027" t="s">
        <v>519</v>
      </c>
      <c r="N2027" t="s">
        <v>31</v>
      </c>
      <c r="O2027" t="s">
        <v>520</v>
      </c>
      <c r="P2027" t="s">
        <v>31</v>
      </c>
      <c r="Q2027" t="s">
        <v>521</v>
      </c>
      <c r="R2027" t="s">
        <v>183</v>
      </c>
      <c r="S2027" t="s">
        <v>45</v>
      </c>
      <c r="T2027" t="s">
        <v>522</v>
      </c>
      <c r="U2027" t="s">
        <v>38</v>
      </c>
      <c r="V2027">
        <v>0.159268292682927</v>
      </c>
      <c r="W2027">
        <v>2003</v>
      </c>
      <c r="X2027">
        <v>3</v>
      </c>
      <c r="Y2027">
        <v>1</v>
      </c>
    </row>
    <row r="2028" spans="1:25" x14ac:dyDescent="0.25">
      <c r="A2028">
        <v>10124</v>
      </c>
      <c r="B2028">
        <v>46</v>
      </c>
      <c r="C2028">
        <v>33.229999999999997</v>
      </c>
      <c r="D2028">
        <v>4</v>
      </c>
      <c r="E2028">
        <v>1528.58</v>
      </c>
      <c r="F2028" s="1">
        <v>37762</v>
      </c>
      <c r="G2028" t="s">
        <v>25</v>
      </c>
      <c r="H2028" t="s">
        <v>581</v>
      </c>
      <c r="I2028">
        <v>41</v>
      </c>
      <c r="J2028" t="s">
        <v>678</v>
      </c>
      <c r="K2028" t="s">
        <v>568</v>
      </c>
      <c r="L2028" t="s">
        <v>569</v>
      </c>
      <c r="M2028" t="s">
        <v>570</v>
      </c>
      <c r="N2028" t="s">
        <v>31</v>
      </c>
      <c r="O2028" t="s">
        <v>571</v>
      </c>
      <c r="P2028" t="s">
        <v>572</v>
      </c>
      <c r="Q2028" t="s">
        <v>573</v>
      </c>
      <c r="R2028" t="s">
        <v>35</v>
      </c>
      <c r="S2028" t="s">
        <v>36</v>
      </c>
      <c r="T2028" t="s">
        <v>574</v>
      </c>
      <c r="U2028" t="s">
        <v>38</v>
      </c>
      <c r="V2028">
        <v>0.189512195121951</v>
      </c>
      <c r="W2028">
        <v>2003</v>
      </c>
      <c r="X2028">
        <v>5</v>
      </c>
      <c r="Y2028">
        <v>2</v>
      </c>
    </row>
    <row r="2029" spans="1:25" x14ac:dyDescent="0.25">
      <c r="A2029">
        <v>10149</v>
      </c>
      <c r="B2029">
        <v>26</v>
      </c>
      <c r="C2029">
        <v>38.979999999999997</v>
      </c>
      <c r="D2029">
        <v>9</v>
      </c>
      <c r="E2029">
        <v>1013.48</v>
      </c>
      <c r="F2029" s="1">
        <v>37876</v>
      </c>
      <c r="G2029" t="s">
        <v>25</v>
      </c>
      <c r="H2029" t="s">
        <v>581</v>
      </c>
      <c r="I2029">
        <v>41</v>
      </c>
      <c r="J2029" t="s">
        <v>678</v>
      </c>
      <c r="K2029" t="s">
        <v>554</v>
      </c>
      <c r="L2029" t="s">
        <v>555</v>
      </c>
      <c r="M2029" t="s">
        <v>556</v>
      </c>
      <c r="N2029" t="s">
        <v>31</v>
      </c>
      <c r="O2029" t="s">
        <v>557</v>
      </c>
      <c r="P2029" t="s">
        <v>58</v>
      </c>
      <c r="Q2029" t="s">
        <v>70</v>
      </c>
      <c r="R2029" t="s">
        <v>35</v>
      </c>
      <c r="S2029" t="s">
        <v>36</v>
      </c>
      <c r="T2029" t="s">
        <v>558</v>
      </c>
      <c r="U2029" t="s">
        <v>38</v>
      </c>
      <c r="V2029">
        <v>4.9268292682926901E-2</v>
      </c>
      <c r="W2029">
        <v>2003</v>
      </c>
      <c r="X2029">
        <v>9</v>
      </c>
      <c r="Y2029">
        <v>3</v>
      </c>
    </row>
    <row r="2030" spans="1:25" x14ac:dyDescent="0.25">
      <c r="A2030">
        <v>10162</v>
      </c>
      <c r="B2030">
        <v>37</v>
      </c>
      <c r="C2030">
        <v>38.979999999999997</v>
      </c>
      <c r="D2030">
        <v>7</v>
      </c>
      <c r="E2030">
        <v>1442.26</v>
      </c>
      <c r="F2030" s="1">
        <v>37912</v>
      </c>
      <c r="G2030" t="s">
        <v>25</v>
      </c>
      <c r="H2030" t="s">
        <v>581</v>
      </c>
      <c r="I2030">
        <v>41</v>
      </c>
      <c r="J2030" t="s">
        <v>678</v>
      </c>
      <c r="K2030" t="s">
        <v>61</v>
      </c>
      <c r="L2030" t="s">
        <v>62</v>
      </c>
      <c r="M2030" t="s">
        <v>63</v>
      </c>
      <c r="N2030" t="s">
        <v>31</v>
      </c>
      <c r="O2030" t="s">
        <v>64</v>
      </c>
      <c r="P2030" t="s">
        <v>58</v>
      </c>
      <c r="Q2030" t="s">
        <v>31</v>
      </c>
      <c r="R2030" t="s">
        <v>35</v>
      </c>
      <c r="S2030" t="s">
        <v>36</v>
      </c>
      <c r="T2030" t="s">
        <v>65</v>
      </c>
      <c r="U2030" t="s">
        <v>38</v>
      </c>
      <c r="V2030">
        <v>4.9268292682926901E-2</v>
      </c>
      <c r="W2030">
        <v>2003</v>
      </c>
      <c r="X2030">
        <v>10</v>
      </c>
      <c r="Y2030">
        <v>4</v>
      </c>
    </row>
    <row r="2031" spans="1:25" x14ac:dyDescent="0.25">
      <c r="A2031">
        <v>10173</v>
      </c>
      <c r="B2031">
        <v>35</v>
      </c>
      <c r="C2031">
        <v>33.229999999999997</v>
      </c>
      <c r="D2031">
        <v>11</v>
      </c>
      <c r="E2031">
        <v>1163.05</v>
      </c>
      <c r="F2031" s="1">
        <v>37930</v>
      </c>
      <c r="G2031" t="s">
        <v>25</v>
      </c>
      <c r="H2031" t="s">
        <v>581</v>
      </c>
      <c r="I2031">
        <v>41</v>
      </c>
      <c r="J2031" t="s">
        <v>678</v>
      </c>
      <c r="K2031" t="s">
        <v>583</v>
      </c>
      <c r="L2031" t="s">
        <v>584</v>
      </c>
      <c r="M2031" t="s">
        <v>585</v>
      </c>
      <c r="N2031" t="s">
        <v>31</v>
      </c>
      <c r="O2031" t="s">
        <v>586</v>
      </c>
      <c r="P2031" t="s">
        <v>31</v>
      </c>
      <c r="Q2031" t="s">
        <v>587</v>
      </c>
      <c r="R2031" t="s">
        <v>273</v>
      </c>
      <c r="S2031" t="s">
        <v>45</v>
      </c>
      <c r="T2031" t="s">
        <v>588</v>
      </c>
      <c r="U2031" t="s">
        <v>38</v>
      </c>
      <c r="V2031">
        <v>0.189512195121951</v>
      </c>
      <c r="W2031">
        <v>2003</v>
      </c>
      <c r="X2031">
        <v>11</v>
      </c>
      <c r="Y2031">
        <v>4</v>
      </c>
    </row>
    <row r="2032" spans="1:25" x14ac:dyDescent="0.25">
      <c r="A2032">
        <v>10182</v>
      </c>
      <c r="B2032">
        <v>23</v>
      </c>
      <c r="C2032">
        <v>42.26</v>
      </c>
      <c r="D2032">
        <v>8</v>
      </c>
      <c r="E2032">
        <v>971.98</v>
      </c>
      <c r="F2032" s="1">
        <v>37937</v>
      </c>
      <c r="G2032" t="s">
        <v>25</v>
      </c>
      <c r="H2032" t="s">
        <v>581</v>
      </c>
      <c r="I2032">
        <v>41</v>
      </c>
      <c r="J2032" t="s">
        <v>678</v>
      </c>
      <c r="K2032" t="s">
        <v>287</v>
      </c>
      <c r="L2032" t="s">
        <v>288</v>
      </c>
      <c r="M2032" t="s">
        <v>289</v>
      </c>
      <c r="N2032" t="s">
        <v>31</v>
      </c>
      <c r="O2032" t="s">
        <v>290</v>
      </c>
      <c r="P2032" t="s">
        <v>58</v>
      </c>
      <c r="Q2032" t="s">
        <v>121</v>
      </c>
      <c r="R2032" t="s">
        <v>35</v>
      </c>
      <c r="S2032" t="s">
        <v>36</v>
      </c>
      <c r="T2032" t="s">
        <v>291</v>
      </c>
      <c r="U2032" t="s">
        <v>38</v>
      </c>
      <c r="V2032">
        <v>-3.0731707317073101E-2</v>
      </c>
      <c r="W2032">
        <v>2003</v>
      </c>
      <c r="X2032">
        <v>11</v>
      </c>
      <c r="Y2032">
        <v>4</v>
      </c>
    </row>
    <row r="2033" spans="1:25" x14ac:dyDescent="0.25">
      <c r="A2033">
        <v>10193</v>
      </c>
      <c r="B2033">
        <v>22</v>
      </c>
      <c r="C2033">
        <v>41.03</v>
      </c>
      <c r="D2033">
        <v>12</v>
      </c>
      <c r="E2033">
        <v>902.66</v>
      </c>
      <c r="F2033" s="1">
        <v>37946</v>
      </c>
      <c r="G2033" t="s">
        <v>25</v>
      </c>
      <c r="H2033" t="s">
        <v>581</v>
      </c>
      <c r="I2033">
        <v>41</v>
      </c>
      <c r="J2033" t="s">
        <v>678</v>
      </c>
      <c r="K2033" t="s">
        <v>589</v>
      </c>
      <c r="L2033" t="s">
        <v>590</v>
      </c>
      <c r="M2033" t="s">
        <v>591</v>
      </c>
      <c r="N2033" t="s">
        <v>31</v>
      </c>
      <c r="O2033" t="s">
        <v>592</v>
      </c>
      <c r="P2033" t="s">
        <v>99</v>
      </c>
      <c r="Q2033" t="s">
        <v>593</v>
      </c>
      <c r="R2033" t="s">
        <v>101</v>
      </c>
      <c r="S2033" t="s">
        <v>102</v>
      </c>
      <c r="T2033" t="s">
        <v>594</v>
      </c>
      <c r="U2033" t="s">
        <v>38</v>
      </c>
      <c r="V2033">
        <v>-7.3170731707319805E-4</v>
      </c>
      <c r="W2033">
        <v>2003</v>
      </c>
      <c r="X2033">
        <v>11</v>
      </c>
      <c r="Y2033">
        <v>4</v>
      </c>
    </row>
    <row r="2034" spans="1:25" x14ac:dyDescent="0.25">
      <c r="A2034">
        <v>10204</v>
      </c>
      <c r="B2034">
        <v>39</v>
      </c>
      <c r="C2034">
        <v>33.229999999999997</v>
      </c>
      <c r="D2034">
        <v>2</v>
      </c>
      <c r="E2034">
        <v>1295.97</v>
      </c>
      <c r="F2034" s="1">
        <v>37957</v>
      </c>
      <c r="G2034" t="s">
        <v>25</v>
      </c>
      <c r="H2034" t="s">
        <v>581</v>
      </c>
      <c r="I2034">
        <v>41</v>
      </c>
      <c r="J2034" t="s">
        <v>678</v>
      </c>
      <c r="K2034" t="s">
        <v>500</v>
      </c>
      <c r="L2034" t="s">
        <v>501</v>
      </c>
      <c r="M2034" t="s">
        <v>502</v>
      </c>
      <c r="N2034" t="s">
        <v>503</v>
      </c>
      <c r="O2034" t="s">
        <v>32</v>
      </c>
      <c r="P2034" t="s">
        <v>33</v>
      </c>
      <c r="Q2034" t="s">
        <v>34</v>
      </c>
      <c r="R2034" t="s">
        <v>35</v>
      </c>
      <c r="S2034" t="s">
        <v>36</v>
      </c>
      <c r="T2034" t="s">
        <v>504</v>
      </c>
      <c r="U2034" t="s">
        <v>38</v>
      </c>
      <c r="V2034">
        <v>0.189512195121951</v>
      </c>
      <c r="W2034">
        <v>2003</v>
      </c>
      <c r="X2034">
        <v>12</v>
      </c>
      <c r="Y2034">
        <v>4</v>
      </c>
    </row>
    <row r="2035" spans="1:25" x14ac:dyDescent="0.25">
      <c r="A2035">
        <v>10214</v>
      </c>
      <c r="B2035">
        <v>44</v>
      </c>
      <c r="C2035">
        <v>34.880000000000003</v>
      </c>
      <c r="D2035">
        <v>5</v>
      </c>
      <c r="E2035">
        <v>1534.72</v>
      </c>
      <c r="F2035" s="1">
        <v>38012</v>
      </c>
      <c r="G2035" t="s">
        <v>25</v>
      </c>
      <c r="H2035" t="s">
        <v>581</v>
      </c>
      <c r="I2035">
        <v>41</v>
      </c>
      <c r="J2035" t="s">
        <v>678</v>
      </c>
      <c r="K2035" t="s">
        <v>202</v>
      </c>
      <c r="L2035" t="s">
        <v>203</v>
      </c>
      <c r="M2035" t="s">
        <v>204</v>
      </c>
      <c r="N2035" t="s">
        <v>31</v>
      </c>
      <c r="O2035" t="s">
        <v>189</v>
      </c>
      <c r="P2035" t="s">
        <v>31</v>
      </c>
      <c r="Q2035" t="s">
        <v>205</v>
      </c>
      <c r="R2035" t="s">
        <v>191</v>
      </c>
      <c r="S2035" t="s">
        <v>45</v>
      </c>
      <c r="T2035" t="s">
        <v>206</v>
      </c>
      <c r="U2035" t="s">
        <v>38</v>
      </c>
      <c r="V2035">
        <v>0.14926829268292699</v>
      </c>
      <c r="W2035">
        <v>2004</v>
      </c>
      <c r="X2035">
        <v>1</v>
      </c>
      <c r="Y2035">
        <v>1</v>
      </c>
    </row>
    <row r="2036" spans="1:25" x14ac:dyDescent="0.25">
      <c r="A2036">
        <v>10227</v>
      </c>
      <c r="B2036">
        <v>27</v>
      </c>
      <c r="C2036">
        <v>43.9</v>
      </c>
      <c r="D2036">
        <v>8</v>
      </c>
      <c r="E2036">
        <v>1185.3</v>
      </c>
      <c r="F2036" s="1">
        <v>38048</v>
      </c>
      <c r="G2036" t="s">
        <v>25</v>
      </c>
      <c r="H2036" t="s">
        <v>581</v>
      </c>
      <c r="I2036">
        <v>41</v>
      </c>
      <c r="J2036" t="s">
        <v>678</v>
      </c>
      <c r="K2036" t="s">
        <v>232</v>
      </c>
      <c r="L2036" t="s">
        <v>233</v>
      </c>
      <c r="M2036" t="s">
        <v>234</v>
      </c>
      <c r="N2036" t="s">
        <v>31</v>
      </c>
      <c r="O2036" t="s">
        <v>235</v>
      </c>
      <c r="P2036" t="s">
        <v>31</v>
      </c>
      <c r="Q2036" t="s">
        <v>236</v>
      </c>
      <c r="R2036" t="s">
        <v>44</v>
      </c>
      <c r="S2036" t="s">
        <v>45</v>
      </c>
      <c r="T2036" t="s">
        <v>237</v>
      </c>
      <c r="U2036" t="s">
        <v>38</v>
      </c>
      <c r="V2036">
        <v>-7.0731707317073095E-2</v>
      </c>
      <c r="W2036">
        <v>2004</v>
      </c>
      <c r="X2036">
        <v>3</v>
      </c>
      <c r="Y2036">
        <v>1</v>
      </c>
    </row>
    <row r="2037" spans="1:25" x14ac:dyDescent="0.25">
      <c r="A2037">
        <v>10242</v>
      </c>
      <c r="B2037">
        <v>46</v>
      </c>
      <c r="C2037">
        <v>36.93</v>
      </c>
      <c r="D2037">
        <v>1</v>
      </c>
      <c r="E2037">
        <v>1698.78</v>
      </c>
      <c r="F2037" s="1">
        <v>38097</v>
      </c>
      <c r="G2037" t="s">
        <v>25</v>
      </c>
      <c r="H2037" t="s">
        <v>581</v>
      </c>
      <c r="I2037">
        <v>41</v>
      </c>
      <c r="J2037" t="s">
        <v>678</v>
      </c>
      <c r="K2037" t="s">
        <v>532</v>
      </c>
      <c r="L2037" t="s">
        <v>533</v>
      </c>
      <c r="M2037" t="s">
        <v>534</v>
      </c>
      <c r="N2037" t="s">
        <v>535</v>
      </c>
      <c r="O2037" t="s">
        <v>32</v>
      </c>
      <c r="P2037" t="s">
        <v>33</v>
      </c>
      <c r="Q2037" t="s">
        <v>34</v>
      </c>
      <c r="R2037" t="s">
        <v>35</v>
      </c>
      <c r="S2037" t="s">
        <v>36</v>
      </c>
      <c r="T2037" t="s">
        <v>536</v>
      </c>
      <c r="U2037" t="s">
        <v>38</v>
      </c>
      <c r="V2037">
        <v>9.9268292682926806E-2</v>
      </c>
      <c r="W2037">
        <v>2004</v>
      </c>
      <c r="X2037">
        <v>4</v>
      </c>
      <c r="Y2037">
        <v>2</v>
      </c>
    </row>
    <row r="2038" spans="1:25" x14ac:dyDescent="0.25">
      <c r="A2038">
        <v>10280</v>
      </c>
      <c r="B2038">
        <v>33</v>
      </c>
      <c r="C2038">
        <v>41.85</v>
      </c>
      <c r="D2038">
        <v>14</v>
      </c>
      <c r="E2038">
        <v>1381.05</v>
      </c>
      <c r="F2038" s="1">
        <v>38216</v>
      </c>
      <c r="G2038" t="s">
        <v>25</v>
      </c>
      <c r="H2038" t="s">
        <v>581</v>
      </c>
      <c r="I2038">
        <v>41</v>
      </c>
      <c r="J2038" t="s">
        <v>678</v>
      </c>
      <c r="K2038" t="s">
        <v>268</v>
      </c>
      <c r="L2038" t="s">
        <v>269</v>
      </c>
      <c r="M2038" t="s">
        <v>270</v>
      </c>
      <c r="N2038" t="s">
        <v>31</v>
      </c>
      <c r="O2038" t="s">
        <v>271</v>
      </c>
      <c r="P2038" t="s">
        <v>31</v>
      </c>
      <c r="Q2038" t="s">
        <v>272</v>
      </c>
      <c r="R2038" t="s">
        <v>273</v>
      </c>
      <c r="S2038" t="s">
        <v>45</v>
      </c>
      <c r="T2038" t="s">
        <v>274</v>
      </c>
      <c r="U2038" t="s">
        <v>38</v>
      </c>
      <c r="V2038">
        <v>-2.07317073170732E-2</v>
      </c>
      <c r="W2038">
        <v>2004</v>
      </c>
      <c r="X2038">
        <v>8</v>
      </c>
      <c r="Y2038">
        <v>3</v>
      </c>
    </row>
    <row r="2039" spans="1:25" x14ac:dyDescent="0.25">
      <c r="A2039">
        <v>10288</v>
      </c>
      <c r="B2039">
        <v>33</v>
      </c>
      <c r="C2039">
        <v>40.619999999999997</v>
      </c>
      <c r="D2039">
        <v>3</v>
      </c>
      <c r="E2039">
        <v>1340.46</v>
      </c>
      <c r="F2039" s="1">
        <v>38231</v>
      </c>
      <c r="G2039" t="s">
        <v>25</v>
      </c>
      <c r="H2039" t="s">
        <v>581</v>
      </c>
      <c r="I2039">
        <v>41</v>
      </c>
      <c r="J2039" t="s">
        <v>678</v>
      </c>
      <c r="K2039" t="s">
        <v>443</v>
      </c>
      <c r="L2039" t="s">
        <v>444</v>
      </c>
      <c r="M2039" t="s">
        <v>445</v>
      </c>
      <c r="N2039" t="s">
        <v>446</v>
      </c>
      <c r="O2039" t="s">
        <v>210</v>
      </c>
      <c r="P2039" t="s">
        <v>31</v>
      </c>
      <c r="Q2039" t="s">
        <v>447</v>
      </c>
      <c r="R2039" t="s">
        <v>210</v>
      </c>
      <c r="S2039" t="s">
        <v>102</v>
      </c>
      <c r="T2039" t="s">
        <v>448</v>
      </c>
      <c r="U2039" t="s">
        <v>38</v>
      </c>
      <c r="V2039">
        <v>9.2682926829268895E-3</v>
      </c>
      <c r="W2039">
        <v>2004</v>
      </c>
      <c r="X2039">
        <v>9</v>
      </c>
      <c r="Y2039">
        <v>3</v>
      </c>
    </row>
    <row r="2040" spans="1:25" x14ac:dyDescent="0.25">
      <c r="A2040">
        <v>10303</v>
      </c>
      <c r="B2040">
        <v>24</v>
      </c>
      <c r="C2040">
        <v>40.21</v>
      </c>
      <c r="D2040">
        <v>1</v>
      </c>
      <c r="E2040">
        <v>965.04</v>
      </c>
      <c r="F2040" s="1">
        <v>38266</v>
      </c>
      <c r="G2040" t="s">
        <v>25</v>
      </c>
      <c r="H2040" t="s">
        <v>581</v>
      </c>
      <c r="I2040">
        <v>41</v>
      </c>
      <c r="J2040" t="s">
        <v>678</v>
      </c>
      <c r="K2040" t="s">
        <v>548</v>
      </c>
      <c r="L2040" t="s">
        <v>549</v>
      </c>
      <c r="M2040" t="s">
        <v>550</v>
      </c>
      <c r="N2040" t="s">
        <v>31</v>
      </c>
      <c r="O2040" t="s">
        <v>551</v>
      </c>
      <c r="P2040" t="s">
        <v>31</v>
      </c>
      <c r="Q2040" t="s">
        <v>552</v>
      </c>
      <c r="R2040" t="s">
        <v>191</v>
      </c>
      <c r="S2040" t="s">
        <v>45</v>
      </c>
      <c r="T2040" t="s">
        <v>553</v>
      </c>
      <c r="U2040" t="s">
        <v>38</v>
      </c>
      <c r="V2040">
        <v>1.9268292682926801E-2</v>
      </c>
      <c r="W2040">
        <v>2004</v>
      </c>
      <c r="X2040">
        <v>10</v>
      </c>
      <c r="Y2040">
        <v>4</v>
      </c>
    </row>
    <row r="2041" spans="1:25" x14ac:dyDescent="0.25">
      <c r="A2041">
        <v>10312</v>
      </c>
      <c r="B2041">
        <v>31</v>
      </c>
      <c r="C2041">
        <v>35.29</v>
      </c>
      <c r="D2041">
        <v>15</v>
      </c>
      <c r="E2041">
        <v>1093.99</v>
      </c>
      <c r="F2041" s="1">
        <v>38281</v>
      </c>
      <c r="G2041" t="s">
        <v>25</v>
      </c>
      <c r="H2041" t="s">
        <v>581</v>
      </c>
      <c r="I2041">
        <v>41</v>
      </c>
      <c r="J2041" t="s">
        <v>678</v>
      </c>
      <c r="K2041" t="s">
        <v>287</v>
      </c>
      <c r="L2041" t="s">
        <v>288</v>
      </c>
      <c r="M2041" t="s">
        <v>289</v>
      </c>
      <c r="N2041" t="s">
        <v>31</v>
      </c>
      <c r="O2041" t="s">
        <v>290</v>
      </c>
      <c r="P2041" t="s">
        <v>58</v>
      </c>
      <c r="Q2041" t="s">
        <v>121</v>
      </c>
      <c r="R2041" t="s">
        <v>35</v>
      </c>
      <c r="S2041" t="s">
        <v>36</v>
      </c>
      <c r="T2041" t="s">
        <v>291</v>
      </c>
      <c r="U2041" t="s">
        <v>38</v>
      </c>
      <c r="V2041">
        <v>0.13926829268292701</v>
      </c>
      <c r="W2041">
        <v>2004</v>
      </c>
      <c r="X2041">
        <v>10</v>
      </c>
      <c r="Y2041">
        <v>4</v>
      </c>
    </row>
    <row r="2042" spans="1:25" x14ac:dyDescent="0.25">
      <c r="A2042">
        <v>10332</v>
      </c>
      <c r="B2042">
        <v>41</v>
      </c>
      <c r="C2042">
        <v>77.239999999999995</v>
      </c>
      <c r="D2042">
        <v>14</v>
      </c>
      <c r="E2042">
        <v>3166.84</v>
      </c>
      <c r="F2042" s="1">
        <v>38308</v>
      </c>
      <c r="G2042" t="s">
        <v>25</v>
      </c>
      <c r="H2042" t="s">
        <v>581</v>
      </c>
      <c r="I2042">
        <v>41</v>
      </c>
      <c r="J2042" t="s">
        <v>678</v>
      </c>
      <c r="K2042" t="s">
        <v>517</v>
      </c>
      <c r="L2042" t="s">
        <v>518</v>
      </c>
      <c r="M2042" t="s">
        <v>519</v>
      </c>
      <c r="N2042" t="s">
        <v>31</v>
      </c>
      <c r="O2042" t="s">
        <v>520</v>
      </c>
      <c r="P2042" t="s">
        <v>31</v>
      </c>
      <c r="Q2042" t="s">
        <v>521</v>
      </c>
      <c r="R2042" t="s">
        <v>183</v>
      </c>
      <c r="S2042" t="s">
        <v>45</v>
      </c>
      <c r="T2042" t="s">
        <v>522</v>
      </c>
      <c r="U2042" t="s">
        <v>53</v>
      </c>
      <c r="V2042">
        <v>-0.88390243902439003</v>
      </c>
      <c r="W2042">
        <v>2004</v>
      </c>
      <c r="X2042">
        <v>11</v>
      </c>
      <c r="Y2042">
        <v>4</v>
      </c>
    </row>
    <row r="2043" spans="1:25" x14ac:dyDescent="0.25">
      <c r="A2043">
        <v>10346</v>
      </c>
      <c r="B2043">
        <v>22</v>
      </c>
      <c r="C2043">
        <v>97.44</v>
      </c>
      <c r="D2043">
        <v>4</v>
      </c>
      <c r="E2043">
        <v>2143.6799999999998</v>
      </c>
      <c r="F2043" s="1">
        <v>38320</v>
      </c>
      <c r="G2043" t="s">
        <v>25</v>
      </c>
      <c r="H2043" t="s">
        <v>581</v>
      </c>
      <c r="I2043">
        <v>41</v>
      </c>
      <c r="J2043" t="s">
        <v>678</v>
      </c>
      <c r="K2043" t="s">
        <v>568</v>
      </c>
      <c r="L2043" t="s">
        <v>569</v>
      </c>
      <c r="M2043" t="s">
        <v>570</v>
      </c>
      <c r="N2043" t="s">
        <v>31</v>
      </c>
      <c r="O2043" t="s">
        <v>571</v>
      </c>
      <c r="P2043" t="s">
        <v>572</v>
      </c>
      <c r="Q2043" t="s">
        <v>573</v>
      </c>
      <c r="R2043" t="s">
        <v>35</v>
      </c>
      <c r="S2043" t="s">
        <v>36</v>
      </c>
      <c r="T2043" t="s">
        <v>574</v>
      </c>
      <c r="U2043" t="s">
        <v>38</v>
      </c>
      <c r="V2043">
        <v>-1.37658536585366</v>
      </c>
      <c r="W2043">
        <v>2004</v>
      </c>
      <c r="X2043">
        <v>11</v>
      </c>
      <c r="Y2043">
        <v>4</v>
      </c>
    </row>
    <row r="2044" spans="1:25" x14ac:dyDescent="0.25">
      <c r="A2044">
        <v>10368</v>
      </c>
      <c r="B2044">
        <v>46</v>
      </c>
      <c r="C2044">
        <v>37.340000000000003</v>
      </c>
      <c r="D2044">
        <v>3</v>
      </c>
      <c r="E2044">
        <v>1717.64</v>
      </c>
      <c r="F2044" s="1">
        <v>38371</v>
      </c>
      <c r="G2044" t="s">
        <v>25</v>
      </c>
      <c r="H2044" t="s">
        <v>581</v>
      </c>
      <c r="I2044">
        <v>41</v>
      </c>
      <c r="J2044" t="s">
        <v>678</v>
      </c>
      <c r="K2044" t="s">
        <v>287</v>
      </c>
      <c r="L2044" t="s">
        <v>288</v>
      </c>
      <c r="M2044" t="s">
        <v>289</v>
      </c>
      <c r="N2044" t="s">
        <v>31</v>
      </c>
      <c r="O2044" t="s">
        <v>290</v>
      </c>
      <c r="P2044" t="s">
        <v>58</v>
      </c>
      <c r="Q2044" t="s">
        <v>121</v>
      </c>
      <c r="R2044" t="s">
        <v>35</v>
      </c>
      <c r="S2044" t="s">
        <v>36</v>
      </c>
      <c r="T2044" t="s">
        <v>291</v>
      </c>
      <c r="U2044" t="s">
        <v>38</v>
      </c>
      <c r="V2044">
        <v>8.92682926829267E-2</v>
      </c>
      <c r="W2044">
        <v>2005</v>
      </c>
      <c r="X2044">
        <v>1</v>
      </c>
      <c r="Y2044">
        <v>1</v>
      </c>
    </row>
    <row r="2045" spans="1:25" x14ac:dyDescent="0.25">
      <c r="A2045">
        <v>10380</v>
      </c>
      <c r="B2045">
        <v>43</v>
      </c>
      <c r="C2045">
        <v>95.03</v>
      </c>
      <c r="D2045">
        <v>12</v>
      </c>
      <c r="E2045">
        <v>4086.29</v>
      </c>
      <c r="F2045" s="1">
        <v>38399</v>
      </c>
      <c r="G2045" t="s">
        <v>25</v>
      </c>
      <c r="H2045" t="s">
        <v>581</v>
      </c>
      <c r="I2045">
        <v>41</v>
      </c>
      <c r="J2045" t="s">
        <v>678</v>
      </c>
      <c r="K2045" t="s">
        <v>186</v>
      </c>
      <c r="L2045" t="s">
        <v>187</v>
      </c>
      <c r="M2045" t="s">
        <v>188</v>
      </c>
      <c r="N2045" t="s">
        <v>31</v>
      </c>
      <c r="O2045" t="s">
        <v>189</v>
      </c>
      <c r="P2045" t="s">
        <v>31</v>
      </c>
      <c r="Q2045" t="s">
        <v>190</v>
      </c>
      <c r="R2045" t="s">
        <v>191</v>
      </c>
      <c r="S2045" t="s">
        <v>45</v>
      </c>
      <c r="T2045" t="s">
        <v>192</v>
      </c>
      <c r="U2045" t="s">
        <v>53</v>
      </c>
      <c r="V2045">
        <v>-1.3178048780487801</v>
      </c>
      <c r="W2045">
        <v>2005</v>
      </c>
      <c r="X2045">
        <v>2</v>
      </c>
      <c r="Y2045">
        <v>1</v>
      </c>
    </row>
    <row r="2046" spans="1:25" x14ac:dyDescent="0.25">
      <c r="A2046">
        <v>10408</v>
      </c>
      <c r="B2046">
        <v>15</v>
      </c>
      <c r="C2046">
        <v>36.93</v>
      </c>
      <c r="D2046">
        <v>1</v>
      </c>
      <c r="E2046">
        <v>553.95000000000005</v>
      </c>
      <c r="F2046" s="1">
        <v>38464</v>
      </c>
      <c r="G2046" t="s">
        <v>25</v>
      </c>
      <c r="H2046" t="s">
        <v>581</v>
      </c>
      <c r="I2046">
        <v>41</v>
      </c>
      <c r="J2046" t="s">
        <v>678</v>
      </c>
      <c r="K2046" t="s">
        <v>261</v>
      </c>
      <c r="L2046" t="s">
        <v>262</v>
      </c>
      <c r="M2046" t="s">
        <v>263</v>
      </c>
      <c r="N2046" t="s">
        <v>31</v>
      </c>
      <c r="O2046" t="s">
        <v>264</v>
      </c>
      <c r="P2046" t="s">
        <v>265</v>
      </c>
      <c r="Q2046" t="s">
        <v>266</v>
      </c>
      <c r="R2046" t="s">
        <v>212</v>
      </c>
      <c r="S2046" t="s">
        <v>212</v>
      </c>
      <c r="T2046" t="s">
        <v>267</v>
      </c>
      <c r="U2046" t="s">
        <v>38</v>
      </c>
      <c r="V2046">
        <v>9.9268292682926806E-2</v>
      </c>
      <c r="W2046">
        <v>2005</v>
      </c>
      <c r="X2046">
        <v>4</v>
      </c>
      <c r="Y2046">
        <v>2</v>
      </c>
    </row>
    <row r="2047" spans="1:25" x14ac:dyDescent="0.25">
      <c r="A2047">
        <v>10420</v>
      </c>
      <c r="B2047">
        <v>15</v>
      </c>
      <c r="C2047">
        <v>43.49</v>
      </c>
      <c r="D2047">
        <v>3</v>
      </c>
      <c r="E2047">
        <v>652.35</v>
      </c>
      <c r="F2047" s="1">
        <v>38501</v>
      </c>
      <c r="G2047" t="s">
        <v>318</v>
      </c>
      <c r="H2047" t="s">
        <v>581</v>
      </c>
      <c r="I2047">
        <v>41</v>
      </c>
      <c r="J2047" t="s">
        <v>678</v>
      </c>
      <c r="K2047" t="s">
        <v>164</v>
      </c>
      <c r="L2047" t="s">
        <v>165</v>
      </c>
      <c r="M2047" t="s">
        <v>166</v>
      </c>
      <c r="N2047" t="s">
        <v>167</v>
      </c>
      <c r="O2047" t="s">
        <v>168</v>
      </c>
      <c r="P2047" t="s">
        <v>169</v>
      </c>
      <c r="Q2047" t="s">
        <v>170</v>
      </c>
      <c r="R2047" t="s">
        <v>101</v>
      </c>
      <c r="S2047" t="s">
        <v>102</v>
      </c>
      <c r="T2047" t="s">
        <v>171</v>
      </c>
      <c r="U2047" t="s">
        <v>38</v>
      </c>
      <c r="V2047">
        <v>-6.0731707317073197E-2</v>
      </c>
      <c r="W2047">
        <v>2005</v>
      </c>
      <c r="X2047">
        <v>5</v>
      </c>
      <c r="Y2047">
        <v>2</v>
      </c>
    </row>
    <row r="2048" spans="1:25" x14ac:dyDescent="0.25">
      <c r="A2048">
        <v>10104</v>
      </c>
      <c r="B2048">
        <v>26</v>
      </c>
      <c r="C2048">
        <v>100</v>
      </c>
      <c r="D2048">
        <v>5</v>
      </c>
      <c r="E2048">
        <v>2921.62</v>
      </c>
      <c r="F2048" s="1">
        <v>37652</v>
      </c>
      <c r="G2048" t="s">
        <v>25</v>
      </c>
      <c r="H2048" t="s">
        <v>193</v>
      </c>
      <c r="I2048">
        <v>118</v>
      </c>
      <c r="J2048" t="s">
        <v>679</v>
      </c>
      <c r="K2048" t="s">
        <v>186</v>
      </c>
      <c r="L2048" t="s">
        <v>187</v>
      </c>
      <c r="M2048" t="s">
        <v>188</v>
      </c>
      <c r="N2048" t="s">
        <v>31</v>
      </c>
      <c r="O2048" t="s">
        <v>189</v>
      </c>
      <c r="P2048" t="s">
        <v>31</v>
      </c>
      <c r="Q2048" t="s">
        <v>190</v>
      </c>
      <c r="R2048" t="s">
        <v>191</v>
      </c>
      <c r="S2048" t="s">
        <v>45</v>
      </c>
      <c r="T2048" t="s">
        <v>192</v>
      </c>
      <c r="U2048" t="s">
        <v>38</v>
      </c>
      <c r="V2048">
        <v>0.152542372881356</v>
      </c>
      <c r="W2048">
        <v>2003</v>
      </c>
      <c r="X2048">
        <v>1</v>
      </c>
      <c r="Y2048">
        <v>1</v>
      </c>
    </row>
    <row r="2049" spans="1:25" x14ac:dyDescent="0.25">
      <c r="A2049">
        <v>10115</v>
      </c>
      <c r="B2049">
        <v>44</v>
      </c>
      <c r="C2049">
        <v>100</v>
      </c>
      <c r="D2049">
        <v>1</v>
      </c>
      <c r="E2049">
        <v>5568.64</v>
      </c>
      <c r="F2049" s="1">
        <v>37715</v>
      </c>
      <c r="G2049" t="s">
        <v>25</v>
      </c>
      <c r="H2049" t="s">
        <v>193</v>
      </c>
      <c r="I2049">
        <v>118</v>
      </c>
      <c r="J2049" t="s">
        <v>679</v>
      </c>
      <c r="K2049" t="s">
        <v>214</v>
      </c>
      <c r="L2049" t="s">
        <v>215</v>
      </c>
      <c r="M2049" t="s">
        <v>216</v>
      </c>
      <c r="N2049" t="s">
        <v>217</v>
      </c>
      <c r="O2049" t="s">
        <v>32</v>
      </c>
      <c r="P2049" t="s">
        <v>33</v>
      </c>
      <c r="Q2049" t="s">
        <v>34</v>
      </c>
      <c r="R2049" t="s">
        <v>35</v>
      </c>
      <c r="S2049" t="s">
        <v>36</v>
      </c>
      <c r="T2049" t="s">
        <v>218</v>
      </c>
      <c r="U2049" t="s">
        <v>53</v>
      </c>
      <c r="V2049">
        <v>0.152542372881356</v>
      </c>
      <c r="W2049">
        <v>2003</v>
      </c>
      <c r="X2049">
        <v>4</v>
      </c>
      <c r="Y2049">
        <v>2</v>
      </c>
    </row>
    <row r="2050" spans="1:25" x14ac:dyDescent="0.25">
      <c r="A2050">
        <v>10127</v>
      </c>
      <c r="B2050">
        <v>20</v>
      </c>
      <c r="C2050">
        <v>96.99</v>
      </c>
      <c r="D2050">
        <v>7</v>
      </c>
      <c r="E2050">
        <v>1939.8</v>
      </c>
      <c r="F2050" s="1">
        <v>37775</v>
      </c>
      <c r="G2050" t="s">
        <v>25</v>
      </c>
      <c r="H2050" t="s">
        <v>193</v>
      </c>
      <c r="I2050">
        <v>118</v>
      </c>
      <c r="J2050" t="s">
        <v>679</v>
      </c>
      <c r="K2050" t="s">
        <v>500</v>
      </c>
      <c r="L2050" t="s">
        <v>501</v>
      </c>
      <c r="M2050" t="s">
        <v>502</v>
      </c>
      <c r="N2050" t="s">
        <v>503</v>
      </c>
      <c r="O2050" t="s">
        <v>32</v>
      </c>
      <c r="P2050" t="s">
        <v>33</v>
      </c>
      <c r="Q2050" t="s">
        <v>34</v>
      </c>
      <c r="R2050" t="s">
        <v>35</v>
      </c>
      <c r="S2050" t="s">
        <v>36</v>
      </c>
      <c r="T2050" t="s">
        <v>504</v>
      </c>
      <c r="U2050" t="s">
        <v>38</v>
      </c>
      <c r="V2050">
        <v>0.178050847457627</v>
      </c>
      <c r="W2050">
        <v>2003</v>
      </c>
      <c r="X2050">
        <v>6</v>
      </c>
      <c r="Y2050">
        <v>2</v>
      </c>
    </row>
    <row r="2051" spans="1:25" x14ac:dyDescent="0.25">
      <c r="A2051">
        <v>10141</v>
      </c>
      <c r="B2051">
        <v>40</v>
      </c>
      <c r="C2051">
        <v>94.62</v>
      </c>
      <c r="D2051">
        <v>1</v>
      </c>
      <c r="E2051">
        <v>3784.8</v>
      </c>
      <c r="F2051" s="1">
        <v>37834</v>
      </c>
      <c r="G2051" t="s">
        <v>25</v>
      </c>
      <c r="H2051" t="s">
        <v>193</v>
      </c>
      <c r="I2051">
        <v>118</v>
      </c>
      <c r="J2051" t="s">
        <v>679</v>
      </c>
      <c r="K2051" t="s">
        <v>493</v>
      </c>
      <c r="L2051" t="s">
        <v>494</v>
      </c>
      <c r="M2051" t="s">
        <v>495</v>
      </c>
      <c r="N2051" t="s">
        <v>31</v>
      </c>
      <c r="O2051" t="s">
        <v>496</v>
      </c>
      <c r="P2051" t="s">
        <v>31</v>
      </c>
      <c r="Q2051" t="s">
        <v>497</v>
      </c>
      <c r="R2051" t="s">
        <v>141</v>
      </c>
      <c r="S2051" t="s">
        <v>45</v>
      </c>
      <c r="T2051" t="s">
        <v>498</v>
      </c>
      <c r="U2051" t="s">
        <v>53</v>
      </c>
      <c r="V2051">
        <v>0.198135593220339</v>
      </c>
      <c r="W2051">
        <v>2003</v>
      </c>
      <c r="X2051">
        <v>8</v>
      </c>
      <c r="Y2051">
        <v>3</v>
      </c>
    </row>
    <row r="2052" spans="1:25" x14ac:dyDescent="0.25">
      <c r="A2052">
        <v>10152</v>
      </c>
      <c r="B2052">
        <v>23</v>
      </c>
      <c r="C2052">
        <v>100</v>
      </c>
      <c r="D2052">
        <v>3</v>
      </c>
      <c r="E2052">
        <v>2802.09</v>
      </c>
      <c r="F2052" s="1">
        <v>37889</v>
      </c>
      <c r="G2052" t="s">
        <v>25</v>
      </c>
      <c r="H2052" t="s">
        <v>193</v>
      </c>
      <c r="I2052">
        <v>118</v>
      </c>
      <c r="J2052" t="s">
        <v>679</v>
      </c>
      <c r="K2052" t="s">
        <v>219</v>
      </c>
      <c r="L2052" t="s">
        <v>220</v>
      </c>
      <c r="M2052" t="s">
        <v>221</v>
      </c>
      <c r="N2052" t="s">
        <v>31</v>
      </c>
      <c r="O2052" t="s">
        <v>222</v>
      </c>
      <c r="P2052" t="s">
        <v>223</v>
      </c>
      <c r="Q2052" t="s">
        <v>224</v>
      </c>
      <c r="R2052" t="s">
        <v>101</v>
      </c>
      <c r="S2052" t="s">
        <v>102</v>
      </c>
      <c r="T2052" t="s">
        <v>225</v>
      </c>
      <c r="U2052" t="s">
        <v>38</v>
      </c>
      <c r="V2052">
        <v>0.152542372881356</v>
      </c>
      <c r="W2052">
        <v>2003</v>
      </c>
      <c r="X2052">
        <v>9</v>
      </c>
      <c r="Y2052">
        <v>3</v>
      </c>
    </row>
    <row r="2053" spans="1:25" x14ac:dyDescent="0.25">
      <c r="A2053">
        <v>10165</v>
      </c>
      <c r="B2053">
        <v>24</v>
      </c>
      <c r="C2053">
        <v>99.36</v>
      </c>
      <c r="D2053">
        <v>8</v>
      </c>
      <c r="E2053">
        <v>2384.64</v>
      </c>
      <c r="F2053" s="1">
        <v>37916</v>
      </c>
      <c r="G2053" t="s">
        <v>25</v>
      </c>
      <c r="H2053" t="s">
        <v>193</v>
      </c>
      <c r="I2053">
        <v>118</v>
      </c>
      <c r="J2053" t="s">
        <v>679</v>
      </c>
      <c r="K2053" t="s">
        <v>207</v>
      </c>
      <c r="L2053" t="s">
        <v>208</v>
      </c>
      <c r="M2053" t="s">
        <v>209</v>
      </c>
      <c r="N2053" t="s">
        <v>31</v>
      </c>
      <c r="O2053" t="s">
        <v>210</v>
      </c>
      <c r="P2053" t="s">
        <v>31</v>
      </c>
      <c r="Q2053" t="s">
        <v>211</v>
      </c>
      <c r="R2053" t="s">
        <v>210</v>
      </c>
      <c r="S2053" t="s">
        <v>212</v>
      </c>
      <c r="T2053" t="s">
        <v>213</v>
      </c>
      <c r="U2053" t="s">
        <v>38</v>
      </c>
      <c r="V2053">
        <v>0.15796610169491501</v>
      </c>
      <c r="W2053">
        <v>2003</v>
      </c>
      <c r="X2053">
        <v>10</v>
      </c>
      <c r="Y2053">
        <v>4</v>
      </c>
    </row>
    <row r="2054" spans="1:25" x14ac:dyDescent="0.25">
      <c r="A2054">
        <v>10176</v>
      </c>
      <c r="B2054">
        <v>29</v>
      </c>
      <c r="C2054">
        <v>100</v>
      </c>
      <c r="D2054">
        <v>7</v>
      </c>
      <c r="E2054">
        <v>2915.66</v>
      </c>
      <c r="F2054" s="1">
        <v>37931</v>
      </c>
      <c r="G2054" t="s">
        <v>25</v>
      </c>
      <c r="H2054" t="s">
        <v>193</v>
      </c>
      <c r="I2054">
        <v>118</v>
      </c>
      <c r="J2054" t="s">
        <v>679</v>
      </c>
      <c r="K2054" t="s">
        <v>477</v>
      </c>
      <c r="L2054" t="s">
        <v>478</v>
      </c>
      <c r="M2054" t="s">
        <v>479</v>
      </c>
      <c r="N2054" t="s">
        <v>31</v>
      </c>
      <c r="O2054" t="s">
        <v>480</v>
      </c>
      <c r="P2054" t="s">
        <v>31</v>
      </c>
      <c r="Q2054" t="s">
        <v>481</v>
      </c>
      <c r="R2054" t="s">
        <v>273</v>
      </c>
      <c r="S2054" t="s">
        <v>45</v>
      </c>
      <c r="T2054" t="s">
        <v>482</v>
      </c>
      <c r="U2054" t="s">
        <v>38</v>
      </c>
      <c r="V2054">
        <v>0.152542372881356</v>
      </c>
      <c r="W2054">
        <v>2003</v>
      </c>
      <c r="X2054">
        <v>11</v>
      </c>
      <c r="Y2054">
        <v>4</v>
      </c>
    </row>
    <row r="2055" spans="1:25" x14ac:dyDescent="0.25">
      <c r="A2055">
        <v>10184</v>
      </c>
      <c r="B2055">
        <v>49</v>
      </c>
      <c r="C2055">
        <v>100</v>
      </c>
      <c r="D2055">
        <v>2</v>
      </c>
      <c r="E2055">
        <v>5795.72</v>
      </c>
      <c r="F2055" s="1">
        <v>37939</v>
      </c>
      <c r="G2055" t="s">
        <v>25</v>
      </c>
      <c r="H2055" t="s">
        <v>193</v>
      </c>
      <c r="I2055">
        <v>118</v>
      </c>
      <c r="J2055" t="s">
        <v>679</v>
      </c>
      <c r="K2055" t="s">
        <v>548</v>
      </c>
      <c r="L2055" t="s">
        <v>549</v>
      </c>
      <c r="M2055" t="s">
        <v>550</v>
      </c>
      <c r="N2055" t="s">
        <v>31</v>
      </c>
      <c r="O2055" t="s">
        <v>551</v>
      </c>
      <c r="P2055" t="s">
        <v>31</v>
      </c>
      <c r="Q2055" t="s">
        <v>552</v>
      </c>
      <c r="R2055" t="s">
        <v>191</v>
      </c>
      <c r="S2055" t="s">
        <v>45</v>
      </c>
      <c r="T2055" t="s">
        <v>553</v>
      </c>
      <c r="U2055" t="s">
        <v>53</v>
      </c>
      <c r="V2055">
        <v>0.152542372881356</v>
      </c>
      <c r="W2055">
        <v>2003</v>
      </c>
      <c r="X2055">
        <v>11</v>
      </c>
      <c r="Y2055">
        <v>4</v>
      </c>
    </row>
    <row r="2056" spans="1:25" x14ac:dyDescent="0.25">
      <c r="A2056">
        <v>10195</v>
      </c>
      <c r="B2056">
        <v>34</v>
      </c>
      <c r="C2056">
        <v>100</v>
      </c>
      <c r="D2056">
        <v>2</v>
      </c>
      <c r="E2056">
        <v>3699.88</v>
      </c>
      <c r="F2056" s="1">
        <v>37950</v>
      </c>
      <c r="G2056" t="s">
        <v>25</v>
      </c>
      <c r="H2056" t="s">
        <v>193</v>
      </c>
      <c r="I2056">
        <v>118</v>
      </c>
      <c r="J2056" t="s">
        <v>679</v>
      </c>
      <c r="K2056" t="s">
        <v>334</v>
      </c>
      <c r="L2056" t="s">
        <v>335</v>
      </c>
      <c r="M2056" t="s">
        <v>336</v>
      </c>
      <c r="N2056" t="s">
        <v>31</v>
      </c>
      <c r="O2056" t="s">
        <v>337</v>
      </c>
      <c r="P2056" t="s">
        <v>33</v>
      </c>
      <c r="Q2056" t="s">
        <v>338</v>
      </c>
      <c r="R2056" t="s">
        <v>35</v>
      </c>
      <c r="S2056" t="s">
        <v>36</v>
      </c>
      <c r="T2056" t="s">
        <v>339</v>
      </c>
      <c r="U2056" t="s">
        <v>53</v>
      </c>
      <c r="V2056">
        <v>0.152542372881356</v>
      </c>
      <c r="W2056">
        <v>2003</v>
      </c>
      <c r="X2056">
        <v>11</v>
      </c>
      <c r="Y2056">
        <v>4</v>
      </c>
    </row>
    <row r="2057" spans="1:25" x14ac:dyDescent="0.25">
      <c r="A2057">
        <v>10207</v>
      </c>
      <c r="B2057">
        <v>28</v>
      </c>
      <c r="C2057">
        <v>100</v>
      </c>
      <c r="D2057">
        <v>3</v>
      </c>
      <c r="E2057">
        <v>2980.6</v>
      </c>
      <c r="F2057" s="1">
        <v>37964</v>
      </c>
      <c r="G2057" t="s">
        <v>25</v>
      </c>
      <c r="H2057" t="s">
        <v>193</v>
      </c>
      <c r="I2057">
        <v>118</v>
      </c>
      <c r="J2057" t="s">
        <v>679</v>
      </c>
      <c r="K2057" t="s">
        <v>439</v>
      </c>
      <c r="L2057" t="s">
        <v>440</v>
      </c>
      <c r="M2057" t="s">
        <v>441</v>
      </c>
      <c r="N2057" t="s">
        <v>31</v>
      </c>
      <c r="O2057" t="s">
        <v>404</v>
      </c>
      <c r="P2057" t="s">
        <v>133</v>
      </c>
      <c r="Q2057" t="s">
        <v>405</v>
      </c>
      <c r="R2057" t="s">
        <v>35</v>
      </c>
      <c r="S2057" t="s">
        <v>36</v>
      </c>
      <c r="T2057" t="s">
        <v>442</v>
      </c>
      <c r="U2057" t="s">
        <v>38</v>
      </c>
      <c r="V2057">
        <v>0.152542372881356</v>
      </c>
      <c r="W2057">
        <v>2003</v>
      </c>
      <c r="X2057">
        <v>12</v>
      </c>
      <c r="Y2057">
        <v>4</v>
      </c>
    </row>
    <row r="2058" spans="1:25" x14ac:dyDescent="0.25">
      <c r="A2058">
        <v>10220</v>
      </c>
      <c r="B2058">
        <v>37</v>
      </c>
      <c r="C2058">
        <v>100</v>
      </c>
      <c r="D2058">
        <v>7</v>
      </c>
      <c r="E2058">
        <v>5032.74</v>
      </c>
      <c r="F2058" s="1">
        <v>38029</v>
      </c>
      <c r="G2058" t="s">
        <v>25</v>
      </c>
      <c r="H2058" t="s">
        <v>193</v>
      </c>
      <c r="I2058">
        <v>118</v>
      </c>
      <c r="J2058" t="s">
        <v>679</v>
      </c>
      <c r="K2058" t="s">
        <v>505</v>
      </c>
      <c r="L2058" t="s">
        <v>506</v>
      </c>
      <c r="M2058" t="s">
        <v>507</v>
      </c>
      <c r="N2058" t="s">
        <v>508</v>
      </c>
      <c r="O2058" t="s">
        <v>509</v>
      </c>
      <c r="P2058" t="s">
        <v>31</v>
      </c>
      <c r="Q2058" t="s">
        <v>510</v>
      </c>
      <c r="R2058" t="s">
        <v>511</v>
      </c>
      <c r="S2058" t="s">
        <v>45</v>
      </c>
      <c r="T2058" t="s">
        <v>512</v>
      </c>
      <c r="U2058" t="s">
        <v>53</v>
      </c>
      <c r="V2058">
        <v>0.152542372881356</v>
      </c>
      <c r="W2058">
        <v>2004</v>
      </c>
      <c r="X2058">
        <v>2</v>
      </c>
      <c r="Y2058">
        <v>1</v>
      </c>
    </row>
    <row r="2059" spans="1:25" x14ac:dyDescent="0.25">
      <c r="A2059">
        <v>10230</v>
      </c>
      <c r="B2059">
        <v>45</v>
      </c>
      <c r="C2059">
        <v>100</v>
      </c>
      <c r="D2059">
        <v>5</v>
      </c>
      <c r="E2059">
        <v>4737.1499999999996</v>
      </c>
      <c r="F2059" s="1">
        <v>38061</v>
      </c>
      <c r="G2059" t="s">
        <v>25</v>
      </c>
      <c r="H2059" t="s">
        <v>193</v>
      </c>
      <c r="I2059">
        <v>118</v>
      </c>
      <c r="J2059" t="s">
        <v>679</v>
      </c>
      <c r="K2059" t="s">
        <v>487</v>
      </c>
      <c r="L2059" t="s">
        <v>488</v>
      </c>
      <c r="M2059" t="s">
        <v>489</v>
      </c>
      <c r="N2059" t="s">
        <v>31</v>
      </c>
      <c r="O2059" t="s">
        <v>490</v>
      </c>
      <c r="P2059" t="s">
        <v>31</v>
      </c>
      <c r="Q2059" t="s">
        <v>491</v>
      </c>
      <c r="R2059" t="s">
        <v>468</v>
      </c>
      <c r="S2059" t="s">
        <v>45</v>
      </c>
      <c r="T2059" t="s">
        <v>492</v>
      </c>
      <c r="U2059" t="s">
        <v>53</v>
      </c>
      <c r="V2059">
        <v>0.152542372881356</v>
      </c>
      <c r="W2059">
        <v>2004</v>
      </c>
      <c r="X2059">
        <v>3</v>
      </c>
      <c r="Y2059">
        <v>1</v>
      </c>
    </row>
    <row r="2060" spans="1:25" x14ac:dyDescent="0.25">
      <c r="A2060">
        <v>10246</v>
      </c>
      <c r="B2060">
        <v>46</v>
      </c>
      <c r="C2060">
        <v>100</v>
      </c>
      <c r="D2060">
        <v>1</v>
      </c>
      <c r="E2060">
        <v>6311.2</v>
      </c>
      <c r="F2060" s="1">
        <v>38112</v>
      </c>
      <c r="G2060" t="s">
        <v>25</v>
      </c>
      <c r="H2060" t="s">
        <v>193</v>
      </c>
      <c r="I2060">
        <v>118</v>
      </c>
      <c r="J2060" t="s">
        <v>679</v>
      </c>
      <c r="K2060" t="s">
        <v>186</v>
      </c>
      <c r="L2060" t="s">
        <v>187</v>
      </c>
      <c r="M2060" t="s">
        <v>188</v>
      </c>
      <c r="N2060" t="s">
        <v>31</v>
      </c>
      <c r="O2060" t="s">
        <v>189</v>
      </c>
      <c r="P2060" t="s">
        <v>31</v>
      </c>
      <c r="Q2060" t="s">
        <v>190</v>
      </c>
      <c r="R2060" t="s">
        <v>191</v>
      </c>
      <c r="S2060" t="s">
        <v>45</v>
      </c>
      <c r="T2060" t="s">
        <v>192</v>
      </c>
      <c r="U2060" t="s">
        <v>53</v>
      </c>
      <c r="V2060">
        <v>0.152542372881356</v>
      </c>
      <c r="W2060">
        <v>2004</v>
      </c>
      <c r="X2060">
        <v>5</v>
      </c>
      <c r="Y2060">
        <v>2</v>
      </c>
    </row>
    <row r="2061" spans="1:25" x14ac:dyDescent="0.25">
      <c r="A2061">
        <v>10271</v>
      </c>
      <c r="B2061">
        <v>22</v>
      </c>
      <c r="C2061">
        <v>100</v>
      </c>
      <c r="D2061">
        <v>1</v>
      </c>
      <c r="E2061">
        <v>3070.54</v>
      </c>
      <c r="F2061" s="1">
        <v>38188</v>
      </c>
      <c r="G2061" t="s">
        <v>25</v>
      </c>
      <c r="H2061" t="s">
        <v>193</v>
      </c>
      <c r="I2061">
        <v>118</v>
      </c>
      <c r="J2061" t="s">
        <v>679</v>
      </c>
      <c r="K2061" t="s">
        <v>287</v>
      </c>
      <c r="L2061" t="s">
        <v>288</v>
      </c>
      <c r="M2061" t="s">
        <v>289</v>
      </c>
      <c r="N2061" t="s">
        <v>31</v>
      </c>
      <c r="O2061" t="s">
        <v>290</v>
      </c>
      <c r="P2061" t="s">
        <v>58</v>
      </c>
      <c r="Q2061" t="s">
        <v>121</v>
      </c>
      <c r="R2061" t="s">
        <v>35</v>
      </c>
      <c r="S2061" t="s">
        <v>36</v>
      </c>
      <c r="T2061" t="s">
        <v>291</v>
      </c>
      <c r="U2061" t="s">
        <v>53</v>
      </c>
      <c r="V2061">
        <v>0.152542372881356</v>
      </c>
      <c r="W2061">
        <v>2004</v>
      </c>
      <c r="X2061">
        <v>7</v>
      </c>
      <c r="Y2061">
        <v>3</v>
      </c>
    </row>
    <row r="2062" spans="1:25" x14ac:dyDescent="0.25">
      <c r="A2062">
        <v>10282</v>
      </c>
      <c r="B2062">
        <v>39</v>
      </c>
      <c r="C2062">
        <v>100</v>
      </c>
      <c r="D2062">
        <v>10</v>
      </c>
      <c r="E2062">
        <v>4797.3900000000003</v>
      </c>
      <c r="F2062" s="1">
        <v>38219</v>
      </c>
      <c r="G2062" t="s">
        <v>25</v>
      </c>
      <c r="H2062" t="s">
        <v>193</v>
      </c>
      <c r="I2062">
        <v>118</v>
      </c>
      <c r="J2062" t="s">
        <v>679</v>
      </c>
      <c r="K2062" t="s">
        <v>287</v>
      </c>
      <c r="L2062" t="s">
        <v>288</v>
      </c>
      <c r="M2062" t="s">
        <v>289</v>
      </c>
      <c r="N2062" t="s">
        <v>31</v>
      </c>
      <c r="O2062" t="s">
        <v>290</v>
      </c>
      <c r="P2062" t="s">
        <v>58</v>
      </c>
      <c r="Q2062" t="s">
        <v>121</v>
      </c>
      <c r="R2062" t="s">
        <v>35</v>
      </c>
      <c r="S2062" t="s">
        <v>36</v>
      </c>
      <c r="T2062" t="s">
        <v>291</v>
      </c>
      <c r="U2062" t="s">
        <v>53</v>
      </c>
      <c r="V2062">
        <v>0.152542372881356</v>
      </c>
      <c r="W2062">
        <v>2004</v>
      </c>
      <c r="X2062">
        <v>8</v>
      </c>
      <c r="Y2062">
        <v>3</v>
      </c>
    </row>
    <row r="2063" spans="1:25" x14ac:dyDescent="0.25">
      <c r="A2063">
        <v>10292</v>
      </c>
      <c r="B2063">
        <v>27</v>
      </c>
      <c r="C2063">
        <v>100</v>
      </c>
      <c r="D2063">
        <v>4</v>
      </c>
      <c r="E2063">
        <v>3832.38</v>
      </c>
      <c r="F2063" s="1">
        <v>38238</v>
      </c>
      <c r="G2063" t="s">
        <v>25</v>
      </c>
      <c r="H2063" t="s">
        <v>193</v>
      </c>
      <c r="I2063">
        <v>118</v>
      </c>
      <c r="J2063" t="s">
        <v>679</v>
      </c>
      <c r="K2063" t="s">
        <v>28</v>
      </c>
      <c r="L2063" t="s">
        <v>29</v>
      </c>
      <c r="M2063" t="s">
        <v>30</v>
      </c>
      <c r="N2063" t="s">
        <v>31</v>
      </c>
      <c r="O2063" t="s">
        <v>32</v>
      </c>
      <c r="P2063" t="s">
        <v>33</v>
      </c>
      <c r="Q2063" t="s">
        <v>34</v>
      </c>
      <c r="R2063" t="s">
        <v>35</v>
      </c>
      <c r="S2063" t="s">
        <v>36</v>
      </c>
      <c r="T2063" t="s">
        <v>37</v>
      </c>
      <c r="U2063" t="s">
        <v>53</v>
      </c>
      <c r="V2063">
        <v>0.152542372881356</v>
      </c>
      <c r="W2063">
        <v>2004</v>
      </c>
      <c r="X2063">
        <v>9</v>
      </c>
      <c r="Y2063">
        <v>3</v>
      </c>
    </row>
    <row r="2064" spans="1:25" x14ac:dyDescent="0.25">
      <c r="A2064">
        <v>10305</v>
      </c>
      <c r="B2064">
        <v>36</v>
      </c>
      <c r="C2064">
        <v>100</v>
      </c>
      <c r="D2064">
        <v>1</v>
      </c>
      <c r="E2064">
        <v>4641.4799999999996</v>
      </c>
      <c r="F2064" s="1">
        <v>38273</v>
      </c>
      <c r="G2064" t="s">
        <v>25</v>
      </c>
      <c r="H2064" t="s">
        <v>193</v>
      </c>
      <c r="I2064">
        <v>118</v>
      </c>
      <c r="J2064" t="s">
        <v>679</v>
      </c>
      <c r="K2064" t="s">
        <v>129</v>
      </c>
      <c r="L2064" t="s">
        <v>130</v>
      </c>
      <c r="M2064" t="s">
        <v>131</v>
      </c>
      <c r="N2064" t="s">
        <v>31</v>
      </c>
      <c r="O2064" t="s">
        <v>132</v>
      </c>
      <c r="P2064" t="s">
        <v>133</v>
      </c>
      <c r="Q2064" t="s">
        <v>134</v>
      </c>
      <c r="R2064" t="s">
        <v>35</v>
      </c>
      <c r="S2064" t="s">
        <v>36</v>
      </c>
      <c r="T2064" t="s">
        <v>135</v>
      </c>
      <c r="U2064" t="s">
        <v>53</v>
      </c>
      <c r="V2064">
        <v>0.152542372881356</v>
      </c>
      <c r="W2064">
        <v>2004</v>
      </c>
      <c r="X2064">
        <v>10</v>
      </c>
      <c r="Y2064">
        <v>4</v>
      </c>
    </row>
    <row r="2065" spans="1:25" x14ac:dyDescent="0.25">
      <c r="A2065">
        <v>10314</v>
      </c>
      <c r="B2065">
        <v>38</v>
      </c>
      <c r="C2065">
        <v>100</v>
      </c>
      <c r="D2065">
        <v>10</v>
      </c>
      <c r="E2065">
        <v>4000.26</v>
      </c>
      <c r="F2065" s="1">
        <v>38282</v>
      </c>
      <c r="G2065" t="s">
        <v>25</v>
      </c>
      <c r="H2065" t="s">
        <v>193</v>
      </c>
      <c r="I2065">
        <v>118</v>
      </c>
      <c r="J2065" t="s">
        <v>679</v>
      </c>
      <c r="K2065" t="s">
        <v>523</v>
      </c>
      <c r="L2065" t="s">
        <v>524</v>
      </c>
      <c r="M2065" t="s">
        <v>525</v>
      </c>
      <c r="N2065" t="s">
        <v>31</v>
      </c>
      <c r="O2065" t="s">
        <v>526</v>
      </c>
      <c r="P2065" t="s">
        <v>31</v>
      </c>
      <c r="Q2065" t="s">
        <v>527</v>
      </c>
      <c r="R2065" t="s">
        <v>347</v>
      </c>
      <c r="S2065" t="s">
        <v>45</v>
      </c>
      <c r="T2065" t="s">
        <v>528</v>
      </c>
      <c r="U2065" t="s">
        <v>53</v>
      </c>
      <c r="V2065">
        <v>0.152542372881356</v>
      </c>
      <c r="W2065">
        <v>2004</v>
      </c>
      <c r="X2065">
        <v>10</v>
      </c>
      <c r="Y2065">
        <v>4</v>
      </c>
    </row>
    <row r="2066" spans="1:25" x14ac:dyDescent="0.25">
      <c r="A2066">
        <v>10325</v>
      </c>
      <c r="B2066">
        <v>44</v>
      </c>
      <c r="C2066">
        <v>100</v>
      </c>
      <c r="D2066">
        <v>5</v>
      </c>
      <c r="E2066">
        <v>5325.76</v>
      </c>
      <c r="F2066" s="1">
        <v>38296</v>
      </c>
      <c r="G2066" t="s">
        <v>25</v>
      </c>
      <c r="H2066" t="s">
        <v>193</v>
      </c>
      <c r="I2066">
        <v>118</v>
      </c>
      <c r="J2066" t="s">
        <v>679</v>
      </c>
      <c r="K2066" t="s">
        <v>143</v>
      </c>
      <c r="L2066" t="s">
        <v>144</v>
      </c>
      <c r="M2066" t="s">
        <v>145</v>
      </c>
      <c r="N2066" t="s">
        <v>31</v>
      </c>
      <c r="O2066" t="s">
        <v>146</v>
      </c>
      <c r="P2066" t="s">
        <v>31</v>
      </c>
      <c r="Q2066" t="s">
        <v>147</v>
      </c>
      <c r="R2066" t="s">
        <v>83</v>
      </c>
      <c r="S2066" t="s">
        <v>45</v>
      </c>
      <c r="T2066" t="s">
        <v>148</v>
      </c>
      <c r="U2066" t="s">
        <v>53</v>
      </c>
      <c r="V2066">
        <v>0.152542372881356</v>
      </c>
      <c r="W2066">
        <v>2004</v>
      </c>
      <c r="X2066">
        <v>11</v>
      </c>
      <c r="Y2066">
        <v>4</v>
      </c>
    </row>
    <row r="2067" spans="1:25" x14ac:dyDescent="0.25">
      <c r="A2067">
        <v>10336</v>
      </c>
      <c r="B2067">
        <v>31</v>
      </c>
      <c r="C2067">
        <v>100</v>
      </c>
      <c r="D2067">
        <v>5</v>
      </c>
      <c r="E2067">
        <v>4618.6899999999996</v>
      </c>
      <c r="F2067" s="1">
        <v>38311</v>
      </c>
      <c r="G2067" t="s">
        <v>25</v>
      </c>
      <c r="H2067" t="s">
        <v>193</v>
      </c>
      <c r="I2067">
        <v>118</v>
      </c>
      <c r="J2067" t="s">
        <v>679</v>
      </c>
      <c r="K2067" t="s">
        <v>427</v>
      </c>
      <c r="L2067" t="s">
        <v>428</v>
      </c>
      <c r="M2067" t="s">
        <v>429</v>
      </c>
      <c r="N2067" t="s">
        <v>31</v>
      </c>
      <c r="O2067" t="s">
        <v>50</v>
      </c>
      <c r="P2067" t="s">
        <v>31</v>
      </c>
      <c r="Q2067" t="s">
        <v>430</v>
      </c>
      <c r="R2067" t="s">
        <v>44</v>
      </c>
      <c r="S2067" t="s">
        <v>45</v>
      </c>
      <c r="T2067" t="s">
        <v>431</v>
      </c>
      <c r="U2067" t="s">
        <v>53</v>
      </c>
      <c r="V2067">
        <v>0.152542372881356</v>
      </c>
      <c r="W2067">
        <v>2004</v>
      </c>
      <c r="X2067">
        <v>11</v>
      </c>
      <c r="Y2067">
        <v>4</v>
      </c>
    </row>
    <row r="2068" spans="1:25" x14ac:dyDescent="0.25">
      <c r="A2068">
        <v>10349</v>
      </c>
      <c r="B2068">
        <v>23</v>
      </c>
      <c r="C2068">
        <v>100</v>
      </c>
      <c r="D2068">
        <v>2</v>
      </c>
      <c r="E2068">
        <v>3182.97</v>
      </c>
      <c r="F2068" s="1">
        <v>38322</v>
      </c>
      <c r="G2068" t="s">
        <v>25</v>
      </c>
      <c r="H2068" t="s">
        <v>193</v>
      </c>
      <c r="I2068">
        <v>118</v>
      </c>
      <c r="J2068" t="s">
        <v>679</v>
      </c>
      <c r="K2068" t="s">
        <v>500</v>
      </c>
      <c r="L2068" t="s">
        <v>501</v>
      </c>
      <c r="M2068" t="s">
        <v>502</v>
      </c>
      <c r="N2068" t="s">
        <v>503</v>
      </c>
      <c r="O2068" t="s">
        <v>32</v>
      </c>
      <c r="P2068" t="s">
        <v>33</v>
      </c>
      <c r="Q2068" t="s">
        <v>34</v>
      </c>
      <c r="R2068" t="s">
        <v>35</v>
      </c>
      <c r="S2068" t="s">
        <v>36</v>
      </c>
      <c r="T2068" t="s">
        <v>504</v>
      </c>
      <c r="U2068" t="s">
        <v>53</v>
      </c>
      <c r="V2068">
        <v>0.152542372881356</v>
      </c>
      <c r="W2068">
        <v>2004</v>
      </c>
      <c r="X2068">
        <v>12</v>
      </c>
      <c r="Y2068">
        <v>4</v>
      </c>
    </row>
    <row r="2069" spans="1:25" x14ac:dyDescent="0.25">
      <c r="A2069">
        <v>10359</v>
      </c>
      <c r="B2069">
        <v>22</v>
      </c>
      <c r="C2069">
        <v>100</v>
      </c>
      <c r="D2069">
        <v>7</v>
      </c>
      <c r="E2069">
        <v>2603.04</v>
      </c>
      <c r="F2069" s="1">
        <v>38336</v>
      </c>
      <c r="G2069" t="s">
        <v>25</v>
      </c>
      <c r="H2069" t="s">
        <v>193</v>
      </c>
      <c r="I2069">
        <v>118</v>
      </c>
      <c r="J2069" t="s">
        <v>679</v>
      </c>
      <c r="K2069" t="s">
        <v>39</v>
      </c>
      <c r="L2069" t="s">
        <v>40</v>
      </c>
      <c r="M2069" t="s">
        <v>41</v>
      </c>
      <c r="N2069" t="s">
        <v>31</v>
      </c>
      <c r="O2069" t="s">
        <v>42</v>
      </c>
      <c r="P2069" t="s">
        <v>31</v>
      </c>
      <c r="Q2069" t="s">
        <v>43</v>
      </c>
      <c r="R2069" t="s">
        <v>44</v>
      </c>
      <c r="S2069" t="s">
        <v>45</v>
      </c>
      <c r="T2069" t="s">
        <v>46</v>
      </c>
      <c r="U2069" t="s">
        <v>38</v>
      </c>
      <c r="V2069">
        <v>0.152542372881356</v>
      </c>
      <c r="W2069">
        <v>2004</v>
      </c>
      <c r="X2069">
        <v>12</v>
      </c>
      <c r="Y2069">
        <v>4</v>
      </c>
    </row>
    <row r="2070" spans="1:25" x14ac:dyDescent="0.25">
      <c r="A2070">
        <v>10371</v>
      </c>
      <c r="B2070">
        <v>28</v>
      </c>
      <c r="C2070">
        <v>50.32</v>
      </c>
      <c r="D2070">
        <v>9</v>
      </c>
      <c r="E2070">
        <v>1408.96</v>
      </c>
      <c r="F2070" s="1">
        <v>38375</v>
      </c>
      <c r="G2070" t="s">
        <v>25</v>
      </c>
      <c r="H2070" t="s">
        <v>193</v>
      </c>
      <c r="I2070">
        <v>118</v>
      </c>
      <c r="J2070" t="s">
        <v>679</v>
      </c>
      <c r="K2070" t="s">
        <v>287</v>
      </c>
      <c r="L2070" t="s">
        <v>288</v>
      </c>
      <c r="M2070" t="s">
        <v>289</v>
      </c>
      <c r="N2070" t="s">
        <v>31</v>
      </c>
      <c r="O2070" t="s">
        <v>290</v>
      </c>
      <c r="P2070" t="s">
        <v>58</v>
      </c>
      <c r="Q2070" t="s">
        <v>121</v>
      </c>
      <c r="R2070" t="s">
        <v>35</v>
      </c>
      <c r="S2070" t="s">
        <v>36</v>
      </c>
      <c r="T2070" t="s">
        <v>291</v>
      </c>
      <c r="U2070" t="s">
        <v>38</v>
      </c>
      <c r="V2070">
        <v>0.57355932203389803</v>
      </c>
      <c r="W2070">
        <v>2005</v>
      </c>
      <c r="X2070">
        <v>1</v>
      </c>
      <c r="Y2070">
        <v>1</v>
      </c>
    </row>
    <row r="2071" spans="1:25" x14ac:dyDescent="0.25">
      <c r="A2071">
        <v>10383</v>
      </c>
      <c r="B2071">
        <v>21</v>
      </c>
      <c r="C2071">
        <v>93.91</v>
      </c>
      <c r="D2071">
        <v>4</v>
      </c>
      <c r="E2071">
        <v>1972.11</v>
      </c>
      <c r="F2071" s="1">
        <v>38405</v>
      </c>
      <c r="G2071" t="s">
        <v>25</v>
      </c>
      <c r="H2071" t="s">
        <v>193</v>
      </c>
      <c r="I2071">
        <v>118</v>
      </c>
      <c r="J2071" t="s">
        <v>679</v>
      </c>
      <c r="K2071" t="s">
        <v>186</v>
      </c>
      <c r="L2071" t="s">
        <v>187</v>
      </c>
      <c r="M2071" t="s">
        <v>188</v>
      </c>
      <c r="N2071" t="s">
        <v>31</v>
      </c>
      <c r="O2071" t="s">
        <v>189</v>
      </c>
      <c r="P2071" t="s">
        <v>31</v>
      </c>
      <c r="Q2071" t="s">
        <v>190</v>
      </c>
      <c r="R2071" t="s">
        <v>191</v>
      </c>
      <c r="S2071" t="s">
        <v>45</v>
      </c>
      <c r="T2071" t="s">
        <v>192</v>
      </c>
      <c r="U2071" t="s">
        <v>38</v>
      </c>
      <c r="V2071">
        <v>0.204152542372881</v>
      </c>
      <c r="W2071">
        <v>2005</v>
      </c>
      <c r="X2071">
        <v>2</v>
      </c>
      <c r="Y2071">
        <v>1</v>
      </c>
    </row>
    <row r="2072" spans="1:25" x14ac:dyDescent="0.25">
      <c r="A2072">
        <v>10394</v>
      </c>
      <c r="B2072">
        <v>37</v>
      </c>
      <c r="C2072">
        <v>100</v>
      </c>
      <c r="D2072">
        <v>7</v>
      </c>
      <c r="E2072">
        <v>5207.75</v>
      </c>
      <c r="F2072" s="1">
        <v>38426</v>
      </c>
      <c r="G2072" t="s">
        <v>25</v>
      </c>
      <c r="H2072" t="s">
        <v>193</v>
      </c>
      <c r="I2072">
        <v>118</v>
      </c>
      <c r="J2072" t="s">
        <v>679</v>
      </c>
      <c r="K2072" t="s">
        <v>186</v>
      </c>
      <c r="L2072" t="s">
        <v>187</v>
      </c>
      <c r="M2072" t="s">
        <v>188</v>
      </c>
      <c r="N2072" t="s">
        <v>31</v>
      </c>
      <c r="O2072" t="s">
        <v>189</v>
      </c>
      <c r="P2072" t="s">
        <v>31</v>
      </c>
      <c r="Q2072" t="s">
        <v>190</v>
      </c>
      <c r="R2072" t="s">
        <v>191</v>
      </c>
      <c r="S2072" t="s">
        <v>45</v>
      </c>
      <c r="T2072" t="s">
        <v>192</v>
      </c>
      <c r="U2072" t="s">
        <v>53</v>
      </c>
      <c r="V2072">
        <v>0.152542372881356</v>
      </c>
      <c r="W2072">
        <v>2005</v>
      </c>
      <c r="X2072">
        <v>3</v>
      </c>
      <c r="Y2072">
        <v>1</v>
      </c>
    </row>
    <row r="2073" spans="1:25" x14ac:dyDescent="0.25">
      <c r="A2073">
        <v>10412</v>
      </c>
      <c r="B2073">
        <v>31</v>
      </c>
      <c r="C2073">
        <v>100</v>
      </c>
      <c r="D2073">
        <v>1</v>
      </c>
      <c r="E2073">
        <v>4253.2</v>
      </c>
      <c r="F2073" s="1">
        <v>38475</v>
      </c>
      <c r="G2073" t="s">
        <v>25</v>
      </c>
      <c r="H2073" t="s">
        <v>193</v>
      </c>
      <c r="I2073">
        <v>118</v>
      </c>
      <c r="J2073" t="s">
        <v>679</v>
      </c>
      <c r="K2073" t="s">
        <v>186</v>
      </c>
      <c r="L2073" t="s">
        <v>187</v>
      </c>
      <c r="M2073" t="s">
        <v>188</v>
      </c>
      <c r="N2073" t="s">
        <v>31</v>
      </c>
      <c r="O2073" t="s">
        <v>189</v>
      </c>
      <c r="P2073" t="s">
        <v>31</v>
      </c>
      <c r="Q2073" t="s">
        <v>190</v>
      </c>
      <c r="R2073" t="s">
        <v>191</v>
      </c>
      <c r="S2073" t="s">
        <v>45</v>
      </c>
      <c r="T2073" t="s">
        <v>192</v>
      </c>
      <c r="U2073" t="s">
        <v>53</v>
      </c>
      <c r="V2073">
        <v>0.152542372881356</v>
      </c>
      <c r="W2073">
        <v>2005</v>
      </c>
      <c r="X2073">
        <v>5</v>
      </c>
      <c r="Y2073">
        <v>2</v>
      </c>
    </row>
    <row r="2074" spans="1:25" x14ac:dyDescent="0.25">
      <c r="A2074">
        <v>10103</v>
      </c>
      <c r="B2074">
        <v>25</v>
      </c>
      <c r="C2074">
        <v>100</v>
      </c>
      <c r="D2074">
        <v>15</v>
      </c>
      <c r="E2074">
        <v>2873</v>
      </c>
      <c r="F2074" s="1">
        <v>37650</v>
      </c>
      <c r="G2074" t="s">
        <v>25</v>
      </c>
      <c r="H2074" t="s">
        <v>581</v>
      </c>
      <c r="I2074">
        <v>97</v>
      </c>
      <c r="J2074" t="s">
        <v>680</v>
      </c>
      <c r="K2074" t="s">
        <v>143</v>
      </c>
      <c r="L2074" t="s">
        <v>144</v>
      </c>
      <c r="M2074" t="s">
        <v>145</v>
      </c>
      <c r="N2074" t="s">
        <v>31</v>
      </c>
      <c r="O2074" t="s">
        <v>146</v>
      </c>
      <c r="P2074" t="s">
        <v>31</v>
      </c>
      <c r="Q2074" t="s">
        <v>147</v>
      </c>
      <c r="R2074" t="s">
        <v>83</v>
      </c>
      <c r="S2074" t="s">
        <v>45</v>
      </c>
      <c r="T2074" t="s">
        <v>148</v>
      </c>
      <c r="U2074" t="s">
        <v>38</v>
      </c>
      <c r="V2074">
        <v>-3.09278350515464E-2</v>
      </c>
      <c r="W2074">
        <v>2003</v>
      </c>
      <c r="X2074">
        <v>1</v>
      </c>
      <c r="Y2074">
        <v>1</v>
      </c>
    </row>
    <row r="2075" spans="1:25" x14ac:dyDescent="0.25">
      <c r="A2075">
        <v>10111</v>
      </c>
      <c r="B2075">
        <v>26</v>
      </c>
      <c r="C2075">
        <v>86.68</v>
      </c>
      <c r="D2075">
        <v>3</v>
      </c>
      <c r="E2075">
        <v>2253.6799999999998</v>
      </c>
      <c r="F2075" s="1">
        <v>37705</v>
      </c>
      <c r="G2075" t="s">
        <v>25</v>
      </c>
      <c r="H2075" t="s">
        <v>581</v>
      </c>
      <c r="I2075">
        <v>97</v>
      </c>
      <c r="J2075" t="s">
        <v>680</v>
      </c>
      <c r="K2075" t="s">
        <v>85</v>
      </c>
      <c r="L2075" t="s">
        <v>86</v>
      </c>
      <c r="M2075" t="s">
        <v>87</v>
      </c>
      <c r="N2075" t="s">
        <v>31</v>
      </c>
      <c r="O2075" t="s">
        <v>64</v>
      </c>
      <c r="P2075" t="s">
        <v>58</v>
      </c>
      <c r="Q2075" t="s">
        <v>31</v>
      </c>
      <c r="R2075" t="s">
        <v>35</v>
      </c>
      <c r="S2075" t="s">
        <v>36</v>
      </c>
      <c r="T2075" t="s">
        <v>88</v>
      </c>
      <c r="U2075" t="s">
        <v>38</v>
      </c>
      <c r="V2075">
        <v>0.10639175257732</v>
      </c>
      <c r="W2075">
        <v>2003</v>
      </c>
      <c r="X2075">
        <v>3</v>
      </c>
      <c r="Y2075">
        <v>1</v>
      </c>
    </row>
    <row r="2076" spans="1:25" x14ac:dyDescent="0.25">
      <c r="A2076">
        <v>10126</v>
      </c>
      <c r="B2076">
        <v>34</v>
      </c>
      <c r="C2076">
        <v>100</v>
      </c>
      <c r="D2076">
        <v>15</v>
      </c>
      <c r="E2076">
        <v>3576.12</v>
      </c>
      <c r="F2076" s="1">
        <v>37769</v>
      </c>
      <c r="G2076" t="s">
        <v>25</v>
      </c>
      <c r="H2076" t="s">
        <v>581</v>
      </c>
      <c r="I2076">
        <v>97</v>
      </c>
      <c r="J2076" t="s">
        <v>680</v>
      </c>
      <c r="K2076" t="s">
        <v>202</v>
      </c>
      <c r="L2076" t="s">
        <v>203</v>
      </c>
      <c r="M2076" t="s">
        <v>204</v>
      </c>
      <c r="N2076" t="s">
        <v>31</v>
      </c>
      <c r="O2076" t="s">
        <v>189</v>
      </c>
      <c r="P2076" t="s">
        <v>31</v>
      </c>
      <c r="Q2076" t="s">
        <v>205</v>
      </c>
      <c r="R2076" t="s">
        <v>191</v>
      </c>
      <c r="S2076" t="s">
        <v>45</v>
      </c>
      <c r="T2076" t="s">
        <v>206</v>
      </c>
      <c r="U2076" t="s">
        <v>53</v>
      </c>
      <c r="V2076">
        <v>-3.09278350515464E-2</v>
      </c>
      <c r="W2076">
        <v>2003</v>
      </c>
      <c r="X2076">
        <v>5</v>
      </c>
      <c r="Y2076">
        <v>2</v>
      </c>
    </row>
    <row r="2077" spans="1:25" x14ac:dyDescent="0.25">
      <c r="A2077">
        <v>10139</v>
      </c>
      <c r="B2077">
        <v>29</v>
      </c>
      <c r="C2077">
        <v>100</v>
      </c>
      <c r="D2077">
        <v>4</v>
      </c>
      <c r="E2077">
        <v>3276.13</v>
      </c>
      <c r="F2077" s="1">
        <v>37818</v>
      </c>
      <c r="G2077" t="s">
        <v>25</v>
      </c>
      <c r="H2077" t="s">
        <v>581</v>
      </c>
      <c r="I2077">
        <v>97</v>
      </c>
      <c r="J2077" t="s">
        <v>680</v>
      </c>
      <c r="K2077" t="s">
        <v>164</v>
      </c>
      <c r="L2077" t="s">
        <v>165</v>
      </c>
      <c r="M2077" t="s">
        <v>166</v>
      </c>
      <c r="N2077" t="s">
        <v>167</v>
      </c>
      <c r="O2077" t="s">
        <v>168</v>
      </c>
      <c r="P2077" t="s">
        <v>169</v>
      </c>
      <c r="Q2077" t="s">
        <v>170</v>
      </c>
      <c r="R2077" t="s">
        <v>101</v>
      </c>
      <c r="S2077" t="s">
        <v>102</v>
      </c>
      <c r="T2077" t="s">
        <v>171</v>
      </c>
      <c r="U2077" t="s">
        <v>53</v>
      </c>
      <c r="V2077">
        <v>-3.09278350515464E-2</v>
      </c>
      <c r="W2077">
        <v>2003</v>
      </c>
      <c r="X2077">
        <v>7</v>
      </c>
      <c r="Y2077">
        <v>3</v>
      </c>
    </row>
    <row r="2078" spans="1:25" x14ac:dyDescent="0.25">
      <c r="A2078">
        <v>10149</v>
      </c>
      <c r="B2078">
        <v>20</v>
      </c>
      <c r="C2078">
        <v>90.57</v>
      </c>
      <c r="D2078">
        <v>1</v>
      </c>
      <c r="E2078">
        <v>1811.4</v>
      </c>
      <c r="F2078" s="1">
        <v>37876</v>
      </c>
      <c r="G2078" t="s">
        <v>25</v>
      </c>
      <c r="H2078" t="s">
        <v>581</v>
      </c>
      <c r="I2078">
        <v>97</v>
      </c>
      <c r="J2078" t="s">
        <v>680</v>
      </c>
      <c r="K2078" t="s">
        <v>554</v>
      </c>
      <c r="L2078" t="s">
        <v>555</v>
      </c>
      <c r="M2078" t="s">
        <v>556</v>
      </c>
      <c r="N2078" t="s">
        <v>31</v>
      </c>
      <c r="O2078" t="s">
        <v>557</v>
      </c>
      <c r="P2078" t="s">
        <v>58</v>
      </c>
      <c r="Q2078" t="s">
        <v>70</v>
      </c>
      <c r="R2078" t="s">
        <v>35</v>
      </c>
      <c r="S2078" t="s">
        <v>36</v>
      </c>
      <c r="T2078" t="s">
        <v>558</v>
      </c>
      <c r="U2078" t="s">
        <v>38</v>
      </c>
      <c r="V2078">
        <v>6.62886597938145E-2</v>
      </c>
      <c r="W2078">
        <v>2003</v>
      </c>
      <c r="X2078">
        <v>9</v>
      </c>
      <c r="Y2078">
        <v>3</v>
      </c>
    </row>
    <row r="2079" spans="1:25" x14ac:dyDescent="0.25">
      <c r="A2079">
        <v>10163</v>
      </c>
      <c r="B2079">
        <v>42</v>
      </c>
      <c r="C2079">
        <v>91.55</v>
      </c>
      <c r="D2079">
        <v>5</v>
      </c>
      <c r="E2079">
        <v>3845.1</v>
      </c>
      <c r="F2079" s="1">
        <v>37914</v>
      </c>
      <c r="G2079" t="s">
        <v>25</v>
      </c>
      <c r="H2079" t="s">
        <v>581</v>
      </c>
      <c r="I2079">
        <v>97</v>
      </c>
      <c r="J2079" t="s">
        <v>680</v>
      </c>
      <c r="K2079" t="s">
        <v>214</v>
      </c>
      <c r="L2079" t="s">
        <v>215</v>
      </c>
      <c r="M2079" t="s">
        <v>216</v>
      </c>
      <c r="N2079" t="s">
        <v>217</v>
      </c>
      <c r="O2079" t="s">
        <v>32</v>
      </c>
      <c r="P2079" t="s">
        <v>33</v>
      </c>
      <c r="Q2079" t="s">
        <v>34</v>
      </c>
      <c r="R2079" t="s">
        <v>35</v>
      </c>
      <c r="S2079" t="s">
        <v>36</v>
      </c>
      <c r="T2079" t="s">
        <v>218</v>
      </c>
      <c r="U2079" t="s">
        <v>53</v>
      </c>
      <c r="V2079">
        <v>5.6185567010309301E-2</v>
      </c>
      <c r="W2079">
        <v>2003</v>
      </c>
      <c r="X2079">
        <v>10</v>
      </c>
      <c r="Y2079">
        <v>4</v>
      </c>
    </row>
    <row r="2080" spans="1:25" x14ac:dyDescent="0.25">
      <c r="A2080">
        <v>10173</v>
      </c>
      <c r="B2080">
        <v>22</v>
      </c>
      <c r="C2080">
        <v>100</v>
      </c>
      <c r="D2080">
        <v>3</v>
      </c>
      <c r="E2080">
        <v>2571.14</v>
      </c>
      <c r="F2080" s="1">
        <v>37930</v>
      </c>
      <c r="G2080" t="s">
        <v>25</v>
      </c>
      <c r="H2080" t="s">
        <v>581</v>
      </c>
      <c r="I2080">
        <v>97</v>
      </c>
      <c r="J2080" t="s">
        <v>680</v>
      </c>
      <c r="K2080" t="s">
        <v>583</v>
      </c>
      <c r="L2080" t="s">
        <v>584</v>
      </c>
      <c r="M2080" t="s">
        <v>585</v>
      </c>
      <c r="N2080" t="s">
        <v>31</v>
      </c>
      <c r="O2080" t="s">
        <v>586</v>
      </c>
      <c r="P2080" t="s">
        <v>31</v>
      </c>
      <c r="Q2080" t="s">
        <v>587</v>
      </c>
      <c r="R2080" t="s">
        <v>273</v>
      </c>
      <c r="S2080" t="s">
        <v>45</v>
      </c>
      <c r="T2080" t="s">
        <v>588</v>
      </c>
      <c r="U2080" t="s">
        <v>38</v>
      </c>
      <c r="V2080">
        <v>-3.09278350515464E-2</v>
      </c>
      <c r="W2080">
        <v>2003</v>
      </c>
      <c r="X2080">
        <v>11</v>
      </c>
      <c r="Y2080">
        <v>4</v>
      </c>
    </row>
    <row r="2081" spans="1:25" x14ac:dyDescent="0.25">
      <c r="A2081">
        <v>10183</v>
      </c>
      <c r="B2081">
        <v>47</v>
      </c>
      <c r="C2081">
        <v>100</v>
      </c>
      <c r="D2081">
        <v>12</v>
      </c>
      <c r="E2081">
        <v>5035.1099999999997</v>
      </c>
      <c r="F2081" s="1">
        <v>37938</v>
      </c>
      <c r="G2081" t="s">
        <v>25</v>
      </c>
      <c r="H2081" t="s">
        <v>581</v>
      </c>
      <c r="I2081">
        <v>97</v>
      </c>
      <c r="J2081" t="s">
        <v>680</v>
      </c>
      <c r="K2081" t="s">
        <v>226</v>
      </c>
      <c r="L2081" t="s">
        <v>227</v>
      </c>
      <c r="M2081" t="s">
        <v>228</v>
      </c>
      <c r="N2081" t="s">
        <v>31</v>
      </c>
      <c r="O2081" t="s">
        <v>229</v>
      </c>
      <c r="P2081" t="s">
        <v>153</v>
      </c>
      <c r="Q2081" t="s">
        <v>230</v>
      </c>
      <c r="R2081" t="s">
        <v>35</v>
      </c>
      <c r="S2081" t="s">
        <v>36</v>
      </c>
      <c r="T2081" t="s">
        <v>231</v>
      </c>
      <c r="U2081" t="s">
        <v>53</v>
      </c>
      <c r="V2081">
        <v>-3.09278350515464E-2</v>
      </c>
      <c r="W2081">
        <v>2003</v>
      </c>
      <c r="X2081">
        <v>11</v>
      </c>
      <c r="Y2081">
        <v>4</v>
      </c>
    </row>
    <row r="2082" spans="1:25" x14ac:dyDescent="0.25">
      <c r="A2082">
        <v>10193</v>
      </c>
      <c r="B2082">
        <v>20</v>
      </c>
      <c r="C2082">
        <v>100</v>
      </c>
      <c r="D2082">
        <v>4</v>
      </c>
      <c r="E2082">
        <v>2279</v>
      </c>
      <c r="F2082" s="1">
        <v>37946</v>
      </c>
      <c r="G2082" t="s">
        <v>25</v>
      </c>
      <c r="H2082" t="s">
        <v>581</v>
      </c>
      <c r="I2082">
        <v>97</v>
      </c>
      <c r="J2082" t="s">
        <v>680</v>
      </c>
      <c r="K2082" t="s">
        <v>589</v>
      </c>
      <c r="L2082" t="s">
        <v>590</v>
      </c>
      <c r="M2082" t="s">
        <v>591</v>
      </c>
      <c r="N2082" t="s">
        <v>31</v>
      </c>
      <c r="O2082" t="s">
        <v>592</v>
      </c>
      <c r="P2082" t="s">
        <v>99</v>
      </c>
      <c r="Q2082" t="s">
        <v>593</v>
      </c>
      <c r="R2082" t="s">
        <v>101</v>
      </c>
      <c r="S2082" t="s">
        <v>102</v>
      </c>
      <c r="T2082" t="s">
        <v>594</v>
      </c>
      <c r="U2082" t="s">
        <v>38</v>
      </c>
      <c r="V2082">
        <v>-3.09278350515464E-2</v>
      </c>
      <c r="W2082">
        <v>2003</v>
      </c>
      <c r="X2082">
        <v>11</v>
      </c>
      <c r="Y2082">
        <v>4</v>
      </c>
    </row>
    <row r="2083" spans="1:25" x14ac:dyDescent="0.25">
      <c r="A2083">
        <v>10206</v>
      </c>
      <c r="B2083">
        <v>33</v>
      </c>
      <c r="C2083">
        <v>97.39</v>
      </c>
      <c r="D2083">
        <v>10</v>
      </c>
      <c r="E2083">
        <v>3213.87</v>
      </c>
      <c r="F2083" s="1">
        <v>37960</v>
      </c>
      <c r="G2083" t="s">
        <v>25</v>
      </c>
      <c r="H2083" t="s">
        <v>581</v>
      </c>
      <c r="I2083">
        <v>97</v>
      </c>
      <c r="J2083" t="s">
        <v>680</v>
      </c>
      <c r="K2083" t="s">
        <v>238</v>
      </c>
      <c r="L2083" t="s">
        <v>239</v>
      </c>
      <c r="M2083" t="s">
        <v>240</v>
      </c>
      <c r="N2083" t="s">
        <v>31</v>
      </c>
      <c r="O2083" t="s">
        <v>241</v>
      </c>
      <c r="P2083" t="s">
        <v>242</v>
      </c>
      <c r="Q2083" t="s">
        <v>243</v>
      </c>
      <c r="R2083" t="s">
        <v>244</v>
      </c>
      <c r="S2083" t="s">
        <v>36</v>
      </c>
      <c r="T2083" t="s">
        <v>245</v>
      </c>
      <c r="U2083" t="s">
        <v>53</v>
      </c>
      <c r="V2083">
        <v>-4.0206185567010404E-3</v>
      </c>
      <c r="W2083">
        <v>2003</v>
      </c>
      <c r="X2083">
        <v>12</v>
      </c>
      <c r="Y2083">
        <v>4</v>
      </c>
    </row>
    <row r="2084" spans="1:25" x14ac:dyDescent="0.25">
      <c r="A2084">
        <v>10215</v>
      </c>
      <c r="B2084">
        <v>39</v>
      </c>
      <c r="C2084">
        <v>90.57</v>
      </c>
      <c r="D2084">
        <v>7</v>
      </c>
      <c r="E2084">
        <v>3532.23</v>
      </c>
      <c r="F2084" s="1">
        <v>38015</v>
      </c>
      <c r="G2084" t="s">
        <v>25</v>
      </c>
      <c r="H2084" t="s">
        <v>581</v>
      </c>
      <c r="I2084">
        <v>97</v>
      </c>
      <c r="J2084" t="s">
        <v>680</v>
      </c>
      <c r="K2084" t="s">
        <v>246</v>
      </c>
      <c r="L2084" t="s">
        <v>247</v>
      </c>
      <c r="M2084" t="s">
        <v>248</v>
      </c>
      <c r="N2084" t="s">
        <v>31</v>
      </c>
      <c r="O2084" t="s">
        <v>249</v>
      </c>
      <c r="P2084" t="s">
        <v>58</v>
      </c>
      <c r="Q2084" t="s">
        <v>114</v>
      </c>
      <c r="R2084" t="s">
        <v>35</v>
      </c>
      <c r="S2084" t="s">
        <v>36</v>
      </c>
      <c r="T2084" t="s">
        <v>250</v>
      </c>
      <c r="U2084" t="s">
        <v>53</v>
      </c>
      <c r="V2084">
        <v>6.62886597938145E-2</v>
      </c>
      <c r="W2084">
        <v>2004</v>
      </c>
      <c r="X2084">
        <v>1</v>
      </c>
      <c r="Y2084">
        <v>1</v>
      </c>
    </row>
    <row r="2085" spans="1:25" x14ac:dyDescent="0.25">
      <c r="A2085">
        <v>10228</v>
      </c>
      <c r="B2085">
        <v>33</v>
      </c>
      <c r="C2085">
        <v>100</v>
      </c>
      <c r="D2085">
        <v>6</v>
      </c>
      <c r="E2085">
        <v>3406.59</v>
      </c>
      <c r="F2085" s="1">
        <v>38056</v>
      </c>
      <c r="G2085" t="s">
        <v>25</v>
      </c>
      <c r="H2085" t="s">
        <v>581</v>
      </c>
      <c r="I2085">
        <v>97</v>
      </c>
      <c r="J2085" t="s">
        <v>680</v>
      </c>
      <c r="K2085" t="s">
        <v>251</v>
      </c>
      <c r="L2085" t="s">
        <v>252</v>
      </c>
      <c r="M2085" t="s">
        <v>253</v>
      </c>
      <c r="N2085" t="s">
        <v>31</v>
      </c>
      <c r="O2085" t="s">
        <v>132</v>
      </c>
      <c r="P2085" t="s">
        <v>133</v>
      </c>
      <c r="Q2085" t="s">
        <v>134</v>
      </c>
      <c r="R2085" t="s">
        <v>35</v>
      </c>
      <c r="S2085" t="s">
        <v>36</v>
      </c>
      <c r="T2085" t="s">
        <v>254</v>
      </c>
      <c r="U2085" t="s">
        <v>53</v>
      </c>
      <c r="V2085">
        <v>-3.09278350515464E-2</v>
      </c>
      <c r="W2085">
        <v>2004</v>
      </c>
      <c r="X2085">
        <v>3</v>
      </c>
      <c r="Y2085">
        <v>1</v>
      </c>
    </row>
    <row r="2086" spans="1:25" x14ac:dyDescent="0.25">
      <c r="A2086">
        <v>10244</v>
      </c>
      <c r="B2086">
        <v>40</v>
      </c>
      <c r="C2086">
        <v>86.68</v>
      </c>
      <c r="D2086">
        <v>4</v>
      </c>
      <c r="E2086">
        <v>3467.2</v>
      </c>
      <c r="F2086" s="1">
        <v>38106</v>
      </c>
      <c r="G2086" t="s">
        <v>25</v>
      </c>
      <c r="H2086" t="s">
        <v>581</v>
      </c>
      <c r="I2086">
        <v>97</v>
      </c>
      <c r="J2086" t="s">
        <v>680</v>
      </c>
      <c r="K2086" t="s">
        <v>186</v>
      </c>
      <c r="L2086" t="s">
        <v>187</v>
      </c>
      <c r="M2086" t="s">
        <v>188</v>
      </c>
      <c r="N2086" t="s">
        <v>31</v>
      </c>
      <c r="O2086" t="s">
        <v>189</v>
      </c>
      <c r="P2086" t="s">
        <v>31</v>
      </c>
      <c r="Q2086" t="s">
        <v>190</v>
      </c>
      <c r="R2086" t="s">
        <v>191</v>
      </c>
      <c r="S2086" t="s">
        <v>45</v>
      </c>
      <c r="T2086" t="s">
        <v>192</v>
      </c>
      <c r="U2086" t="s">
        <v>53</v>
      </c>
      <c r="V2086">
        <v>0.10639175257732</v>
      </c>
      <c r="W2086">
        <v>2004</v>
      </c>
      <c r="X2086">
        <v>4</v>
      </c>
      <c r="Y2086">
        <v>2</v>
      </c>
    </row>
    <row r="2087" spans="1:25" x14ac:dyDescent="0.25">
      <c r="A2087">
        <v>10257</v>
      </c>
      <c r="B2087">
        <v>46</v>
      </c>
      <c r="C2087">
        <v>78.89</v>
      </c>
      <c r="D2087">
        <v>4</v>
      </c>
      <c r="E2087">
        <v>3628.94</v>
      </c>
      <c r="F2087" s="1">
        <v>38152</v>
      </c>
      <c r="G2087" t="s">
        <v>25</v>
      </c>
      <c r="H2087" t="s">
        <v>581</v>
      </c>
      <c r="I2087">
        <v>97</v>
      </c>
      <c r="J2087" t="s">
        <v>680</v>
      </c>
      <c r="K2087" t="s">
        <v>420</v>
      </c>
      <c r="L2087" t="s">
        <v>421</v>
      </c>
      <c r="M2087" t="s">
        <v>422</v>
      </c>
      <c r="N2087" t="s">
        <v>31</v>
      </c>
      <c r="O2087" t="s">
        <v>423</v>
      </c>
      <c r="P2087" t="s">
        <v>58</v>
      </c>
      <c r="Q2087" t="s">
        <v>70</v>
      </c>
      <c r="R2087" t="s">
        <v>35</v>
      </c>
      <c r="S2087" t="s">
        <v>36</v>
      </c>
      <c r="T2087" t="s">
        <v>424</v>
      </c>
      <c r="U2087" t="s">
        <v>53</v>
      </c>
      <c r="V2087">
        <v>0.18670103092783499</v>
      </c>
      <c r="W2087">
        <v>2004</v>
      </c>
      <c r="X2087">
        <v>6</v>
      </c>
      <c r="Y2087">
        <v>2</v>
      </c>
    </row>
    <row r="2088" spans="1:25" x14ac:dyDescent="0.25">
      <c r="A2088">
        <v>10269</v>
      </c>
      <c r="B2088">
        <v>48</v>
      </c>
      <c r="C2088">
        <v>97.39</v>
      </c>
      <c r="D2088">
        <v>2</v>
      </c>
      <c r="E2088">
        <v>4674.72</v>
      </c>
      <c r="F2088" s="1">
        <v>38184</v>
      </c>
      <c r="G2088" t="s">
        <v>25</v>
      </c>
      <c r="H2088" t="s">
        <v>581</v>
      </c>
      <c r="I2088">
        <v>97</v>
      </c>
      <c r="J2088" t="s">
        <v>680</v>
      </c>
      <c r="K2088" t="s">
        <v>156</v>
      </c>
      <c r="L2088" t="s">
        <v>157</v>
      </c>
      <c r="M2088" t="s">
        <v>158</v>
      </c>
      <c r="N2088" t="s">
        <v>31</v>
      </c>
      <c r="O2088" t="s">
        <v>159</v>
      </c>
      <c r="P2088" t="s">
        <v>31</v>
      </c>
      <c r="Q2088" t="s">
        <v>160</v>
      </c>
      <c r="R2088" t="s">
        <v>161</v>
      </c>
      <c r="S2088" t="s">
        <v>45</v>
      </c>
      <c r="T2088" t="s">
        <v>162</v>
      </c>
      <c r="U2088" t="s">
        <v>53</v>
      </c>
      <c r="V2088">
        <v>-4.0206185567010404E-3</v>
      </c>
      <c r="W2088">
        <v>2004</v>
      </c>
      <c r="X2088">
        <v>7</v>
      </c>
      <c r="Y2088">
        <v>3</v>
      </c>
    </row>
    <row r="2089" spans="1:25" x14ac:dyDescent="0.25">
      <c r="A2089">
        <v>10280</v>
      </c>
      <c r="B2089">
        <v>21</v>
      </c>
      <c r="C2089">
        <v>78.89</v>
      </c>
      <c r="D2089">
        <v>6</v>
      </c>
      <c r="E2089">
        <v>1656.69</v>
      </c>
      <c r="F2089" s="1">
        <v>38216</v>
      </c>
      <c r="G2089" t="s">
        <v>25</v>
      </c>
      <c r="H2089" t="s">
        <v>581</v>
      </c>
      <c r="I2089">
        <v>97</v>
      </c>
      <c r="J2089" t="s">
        <v>680</v>
      </c>
      <c r="K2089" t="s">
        <v>268</v>
      </c>
      <c r="L2089" t="s">
        <v>269</v>
      </c>
      <c r="M2089" t="s">
        <v>270</v>
      </c>
      <c r="N2089" t="s">
        <v>31</v>
      </c>
      <c r="O2089" t="s">
        <v>271</v>
      </c>
      <c r="P2089" t="s">
        <v>31</v>
      </c>
      <c r="Q2089" t="s">
        <v>272</v>
      </c>
      <c r="R2089" t="s">
        <v>273</v>
      </c>
      <c r="S2089" t="s">
        <v>45</v>
      </c>
      <c r="T2089" t="s">
        <v>274</v>
      </c>
      <c r="U2089" t="s">
        <v>38</v>
      </c>
      <c r="V2089">
        <v>0.18670103092783499</v>
      </c>
      <c r="W2089">
        <v>2004</v>
      </c>
      <c r="X2089">
        <v>8</v>
      </c>
      <c r="Y2089">
        <v>3</v>
      </c>
    </row>
    <row r="2090" spans="1:25" x14ac:dyDescent="0.25">
      <c r="A2090">
        <v>10290</v>
      </c>
      <c r="B2090">
        <v>45</v>
      </c>
      <c r="C2090">
        <v>100</v>
      </c>
      <c r="D2090">
        <v>1</v>
      </c>
      <c r="E2090">
        <v>5171.3999999999996</v>
      </c>
      <c r="F2090" s="1">
        <v>38237</v>
      </c>
      <c r="G2090" t="s">
        <v>25</v>
      </c>
      <c r="H2090" t="s">
        <v>581</v>
      </c>
      <c r="I2090">
        <v>97</v>
      </c>
      <c r="J2090" t="s">
        <v>680</v>
      </c>
      <c r="K2090" t="s">
        <v>632</v>
      </c>
      <c r="L2090" t="s">
        <v>633</v>
      </c>
      <c r="M2090" t="s">
        <v>634</v>
      </c>
      <c r="N2090" t="s">
        <v>31</v>
      </c>
      <c r="O2090" t="s">
        <v>301</v>
      </c>
      <c r="P2090" t="s">
        <v>133</v>
      </c>
      <c r="Q2090" t="s">
        <v>302</v>
      </c>
      <c r="R2090" t="s">
        <v>35</v>
      </c>
      <c r="S2090" t="s">
        <v>36</v>
      </c>
      <c r="T2090" t="s">
        <v>635</v>
      </c>
      <c r="U2090" t="s">
        <v>53</v>
      </c>
      <c r="V2090">
        <v>-3.09278350515464E-2</v>
      </c>
      <c r="W2090">
        <v>2004</v>
      </c>
      <c r="X2090">
        <v>9</v>
      </c>
      <c r="Y2090">
        <v>3</v>
      </c>
    </row>
    <row r="2091" spans="1:25" x14ac:dyDescent="0.25">
      <c r="A2091">
        <v>10304</v>
      </c>
      <c r="B2091">
        <v>33</v>
      </c>
      <c r="C2091">
        <v>100</v>
      </c>
      <c r="D2091">
        <v>10</v>
      </c>
      <c r="E2091">
        <v>3342.57</v>
      </c>
      <c r="F2091" s="1">
        <v>38271</v>
      </c>
      <c r="G2091" t="s">
        <v>25</v>
      </c>
      <c r="H2091" t="s">
        <v>581</v>
      </c>
      <c r="I2091">
        <v>97</v>
      </c>
      <c r="J2091" t="s">
        <v>680</v>
      </c>
      <c r="K2091" t="s">
        <v>281</v>
      </c>
      <c r="L2091" t="s">
        <v>282</v>
      </c>
      <c r="M2091" t="s">
        <v>283</v>
      </c>
      <c r="N2091" t="s">
        <v>31</v>
      </c>
      <c r="O2091" t="s">
        <v>284</v>
      </c>
      <c r="P2091" t="s">
        <v>31</v>
      </c>
      <c r="Q2091" t="s">
        <v>285</v>
      </c>
      <c r="R2091" t="s">
        <v>44</v>
      </c>
      <c r="S2091" t="s">
        <v>45</v>
      </c>
      <c r="T2091" t="s">
        <v>286</v>
      </c>
      <c r="U2091" t="s">
        <v>53</v>
      </c>
      <c r="V2091">
        <v>-3.09278350515464E-2</v>
      </c>
      <c r="W2091">
        <v>2004</v>
      </c>
      <c r="X2091">
        <v>10</v>
      </c>
      <c r="Y2091">
        <v>4</v>
      </c>
    </row>
    <row r="2092" spans="1:25" x14ac:dyDescent="0.25">
      <c r="A2092">
        <v>10312</v>
      </c>
      <c r="B2092">
        <v>44</v>
      </c>
      <c r="C2092">
        <v>100</v>
      </c>
      <c r="D2092">
        <v>7</v>
      </c>
      <c r="E2092">
        <v>4884.88</v>
      </c>
      <c r="F2092" s="1">
        <v>38281</v>
      </c>
      <c r="G2092" t="s">
        <v>25</v>
      </c>
      <c r="H2092" t="s">
        <v>581</v>
      </c>
      <c r="I2092">
        <v>97</v>
      </c>
      <c r="J2092" t="s">
        <v>680</v>
      </c>
      <c r="K2092" t="s">
        <v>287</v>
      </c>
      <c r="L2092" t="s">
        <v>288</v>
      </c>
      <c r="M2092" t="s">
        <v>289</v>
      </c>
      <c r="N2092" t="s">
        <v>31</v>
      </c>
      <c r="O2092" t="s">
        <v>290</v>
      </c>
      <c r="P2092" t="s">
        <v>58</v>
      </c>
      <c r="Q2092" t="s">
        <v>121</v>
      </c>
      <c r="R2092" t="s">
        <v>35</v>
      </c>
      <c r="S2092" t="s">
        <v>36</v>
      </c>
      <c r="T2092" t="s">
        <v>291</v>
      </c>
      <c r="U2092" t="s">
        <v>53</v>
      </c>
      <c r="V2092">
        <v>-3.09278350515464E-2</v>
      </c>
      <c r="W2092">
        <v>2004</v>
      </c>
      <c r="X2092">
        <v>10</v>
      </c>
      <c r="Y2092">
        <v>4</v>
      </c>
    </row>
    <row r="2093" spans="1:25" x14ac:dyDescent="0.25">
      <c r="A2093">
        <v>10324</v>
      </c>
      <c r="B2093">
        <v>33</v>
      </c>
      <c r="C2093">
        <v>100</v>
      </c>
      <c r="D2093">
        <v>3</v>
      </c>
      <c r="E2093">
        <v>6267.69</v>
      </c>
      <c r="F2093" s="1">
        <v>38296</v>
      </c>
      <c r="G2093" t="s">
        <v>25</v>
      </c>
      <c r="H2093" t="s">
        <v>581</v>
      </c>
      <c r="I2093">
        <v>97</v>
      </c>
      <c r="J2093" t="s">
        <v>680</v>
      </c>
      <c r="K2093" t="s">
        <v>104</v>
      </c>
      <c r="L2093" t="s">
        <v>105</v>
      </c>
      <c r="M2093" t="s">
        <v>106</v>
      </c>
      <c r="N2093" t="s">
        <v>107</v>
      </c>
      <c r="O2093" t="s">
        <v>32</v>
      </c>
      <c r="P2093" t="s">
        <v>33</v>
      </c>
      <c r="Q2093" t="s">
        <v>34</v>
      </c>
      <c r="R2093" t="s">
        <v>35</v>
      </c>
      <c r="S2093" t="s">
        <v>36</v>
      </c>
      <c r="T2093" t="s">
        <v>108</v>
      </c>
      <c r="U2093" t="s">
        <v>53</v>
      </c>
      <c r="V2093">
        <v>-3.09278350515464E-2</v>
      </c>
      <c r="W2093">
        <v>2004</v>
      </c>
      <c r="X2093">
        <v>11</v>
      </c>
      <c r="Y2093">
        <v>4</v>
      </c>
    </row>
    <row r="2094" spans="1:25" x14ac:dyDescent="0.25">
      <c r="A2094">
        <v>10333</v>
      </c>
      <c r="B2094">
        <v>39</v>
      </c>
      <c r="C2094">
        <v>100</v>
      </c>
      <c r="D2094">
        <v>1</v>
      </c>
      <c r="E2094">
        <v>4424.16</v>
      </c>
      <c r="F2094" s="1">
        <v>38309</v>
      </c>
      <c r="G2094" t="s">
        <v>25</v>
      </c>
      <c r="H2094" t="s">
        <v>581</v>
      </c>
      <c r="I2094">
        <v>97</v>
      </c>
      <c r="J2094" t="s">
        <v>680</v>
      </c>
      <c r="K2094" t="s">
        <v>85</v>
      </c>
      <c r="L2094" t="s">
        <v>86</v>
      </c>
      <c r="M2094" t="s">
        <v>87</v>
      </c>
      <c r="N2094" t="s">
        <v>31</v>
      </c>
      <c r="O2094" t="s">
        <v>64</v>
      </c>
      <c r="P2094" t="s">
        <v>58</v>
      </c>
      <c r="Q2094" t="s">
        <v>31</v>
      </c>
      <c r="R2094" t="s">
        <v>35</v>
      </c>
      <c r="S2094" t="s">
        <v>36</v>
      </c>
      <c r="T2094" t="s">
        <v>88</v>
      </c>
      <c r="U2094" t="s">
        <v>53</v>
      </c>
      <c r="V2094">
        <v>-3.09278350515464E-2</v>
      </c>
      <c r="W2094">
        <v>2004</v>
      </c>
      <c r="X2094">
        <v>11</v>
      </c>
      <c r="Y2094">
        <v>4</v>
      </c>
    </row>
    <row r="2095" spans="1:25" x14ac:dyDescent="0.25">
      <c r="A2095">
        <v>10348</v>
      </c>
      <c r="B2095">
        <v>39</v>
      </c>
      <c r="C2095">
        <v>50.31</v>
      </c>
      <c r="D2095">
        <v>2</v>
      </c>
      <c r="E2095">
        <v>1962.09</v>
      </c>
      <c r="F2095" s="1">
        <v>38292</v>
      </c>
      <c r="G2095" t="s">
        <v>25</v>
      </c>
      <c r="H2095" t="s">
        <v>581</v>
      </c>
      <c r="I2095">
        <v>97</v>
      </c>
      <c r="J2095" t="s">
        <v>680</v>
      </c>
      <c r="K2095" t="s">
        <v>202</v>
      </c>
      <c r="L2095" t="s">
        <v>203</v>
      </c>
      <c r="M2095" t="s">
        <v>204</v>
      </c>
      <c r="N2095" t="s">
        <v>31</v>
      </c>
      <c r="O2095" t="s">
        <v>189</v>
      </c>
      <c r="P2095" t="s">
        <v>31</v>
      </c>
      <c r="Q2095" t="s">
        <v>205</v>
      </c>
      <c r="R2095" t="s">
        <v>191</v>
      </c>
      <c r="S2095" t="s">
        <v>45</v>
      </c>
      <c r="T2095" t="s">
        <v>206</v>
      </c>
      <c r="U2095" t="s">
        <v>38</v>
      </c>
      <c r="V2095">
        <v>0.481340206185567</v>
      </c>
      <c r="W2095">
        <v>2004</v>
      </c>
      <c r="X2095">
        <v>11</v>
      </c>
      <c r="Y2095">
        <v>4</v>
      </c>
    </row>
    <row r="2096" spans="1:25" x14ac:dyDescent="0.25">
      <c r="A2096">
        <v>10358</v>
      </c>
      <c r="B2096">
        <v>41</v>
      </c>
      <c r="C2096">
        <v>100</v>
      </c>
      <c r="D2096">
        <v>6</v>
      </c>
      <c r="E2096">
        <v>6847</v>
      </c>
      <c r="F2096" s="1">
        <v>38331</v>
      </c>
      <c r="G2096" t="s">
        <v>25</v>
      </c>
      <c r="H2096" t="s">
        <v>581</v>
      </c>
      <c r="I2096">
        <v>97</v>
      </c>
      <c r="J2096" t="s">
        <v>680</v>
      </c>
      <c r="K2096" t="s">
        <v>186</v>
      </c>
      <c r="L2096" t="s">
        <v>187</v>
      </c>
      <c r="M2096" t="s">
        <v>188</v>
      </c>
      <c r="N2096" t="s">
        <v>31</v>
      </c>
      <c r="O2096" t="s">
        <v>189</v>
      </c>
      <c r="P2096" t="s">
        <v>31</v>
      </c>
      <c r="Q2096" t="s">
        <v>190</v>
      </c>
      <c r="R2096" t="s">
        <v>191</v>
      </c>
      <c r="S2096" t="s">
        <v>45</v>
      </c>
      <c r="T2096" t="s">
        <v>192</v>
      </c>
      <c r="U2096" t="s">
        <v>53</v>
      </c>
      <c r="V2096">
        <v>-3.09278350515464E-2</v>
      </c>
      <c r="W2096">
        <v>2004</v>
      </c>
      <c r="X2096">
        <v>12</v>
      </c>
      <c r="Y2096">
        <v>4</v>
      </c>
    </row>
    <row r="2097" spans="1:25" x14ac:dyDescent="0.25">
      <c r="A2097">
        <v>10369</v>
      </c>
      <c r="B2097">
        <v>40</v>
      </c>
      <c r="C2097">
        <v>86.92</v>
      </c>
      <c r="D2097">
        <v>3</v>
      </c>
      <c r="E2097">
        <v>3476.8</v>
      </c>
      <c r="F2097" s="1">
        <v>38372</v>
      </c>
      <c r="G2097" t="s">
        <v>25</v>
      </c>
      <c r="H2097" t="s">
        <v>581</v>
      </c>
      <c r="I2097">
        <v>97</v>
      </c>
      <c r="J2097" t="s">
        <v>680</v>
      </c>
      <c r="K2097" t="s">
        <v>299</v>
      </c>
      <c r="L2097" t="s">
        <v>130</v>
      </c>
      <c r="M2097" t="s">
        <v>300</v>
      </c>
      <c r="N2097" t="s">
        <v>31</v>
      </c>
      <c r="O2097" t="s">
        <v>301</v>
      </c>
      <c r="P2097" t="s">
        <v>133</v>
      </c>
      <c r="Q2097" t="s">
        <v>302</v>
      </c>
      <c r="R2097" t="s">
        <v>35</v>
      </c>
      <c r="S2097" t="s">
        <v>36</v>
      </c>
      <c r="T2097" t="s">
        <v>303</v>
      </c>
      <c r="U2097" t="s">
        <v>53</v>
      </c>
      <c r="V2097">
        <v>0.103917525773196</v>
      </c>
      <c r="W2097">
        <v>2005</v>
      </c>
      <c r="X2097">
        <v>1</v>
      </c>
      <c r="Y2097">
        <v>1</v>
      </c>
    </row>
    <row r="2098" spans="1:25" x14ac:dyDescent="0.25">
      <c r="A2098">
        <v>10382</v>
      </c>
      <c r="B2098">
        <v>33</v>
      </c>
      <c r="C2098">
        <v>100</v>
      </c>
      <c r="D2098">
        <v>4</v>
      </c>
      <c r="E2098">
        <v>4592.6099999999997</v>
      </c>
      <c r="F2098" s="1">
        <v>38400</v>
      </c>
      <c r="G2098" t="s">
        <v>25</v>
      </c>
      <c r="H2098" t="s">
        <v>581</v>
      </c>
      <c r="I2098">
        <v>97</v>
      </c>
      <c r="J2098" t="s">
        <v>680</v>
      </c>
      <c r="K2098" t="s">
        <v>287</v>
      </c>
      <c r="L2098" t="s">
        <v>288</v>
      </c>
      <c r="M2098" t="s">
        <v>289</v>
      </c>
      <c r="N2098" t="s">
        <v>31</v>
      </c>
      <c r="O2098" t="s">
        <v>290</v>
      </c>
      <c r="P2098" t="s">
        <v>58</v>
      </c>
      <c r="Q2098" t="s">
        <v>121</v>
      </c>
      <c r="R2098" t="s">
        <v>35</v>
      </c>
      <c r="S2098" t="s">
        <v>36</v>
      </c>
      <c r="T2098" t="s">
        <v>291</v>
      </c>
      <c r="U2098" t="s">
        <v>53</v>
      </c>
      <c r="V2098">
        <v>-3.09278350515464E-2</v>
      </c>
      <c r="W2098">
        <v>2005</v>
      </c>
      <c r="X2098">
        <v>2</v>
      </c>
      <c r="Y2098">
        <v>1</v>
      </c>
    </row>
    <row r="2099" spans="1:25" x14ac:dyDescent="0.25">
      <c r="A2099">
        <v>10423</v>
      </c>
      <c r="B2099">
        <v>28</v>
      </c>
      <c r="C2099">
        <v>78.89</v>
      </c>
      <c r="D2099">
        <v>4</v>
      </c>
      <c r="E2099">
        <v>2208.92</v>
      </c>
      <c r="F2099" s="1">
        <v>38502</v>
      </c>
      <c r="G2099" t="s">
        <v>318</v>
      </c>
      <c r="H2099" t="s">
        <v>581</v>
      </c>
      <c r="I2099">
        <v>97</v>
      </c>
      <c r="J2099" t="s">
        <v>680</v>
      </c>
      <c r="K2099" t="s">
        <v>388</v>
      </c>
      <c r="L2099" t="s">
        <v>389</v>
      </c>
      <c r="M2099" t="s">
        <v>390</v>
      </c>
      <c r="N2099" t="s">
        <v>31</v>
      </c>
      <c r="O2099" t="s">
        <v>391</v>
      </c>
      <c r="P2099" t="s">
        <v>31</v>
      </c>
      <c r="Q2099" t="s">
        <v>392</v>
      </c>
      <c r="R2099" t="s">
        <v>393</v>
      </c>
      <c r="S2099" t="s">
        <v>45</v>
      </c>
      <c r="T2099" t="s">
        <v>394</v>
      </c>
      <c r="U2099" t="s">
        <v>38</v>
      </c>
      <c r="V2099">
        <v>0.18670103092783499</v>
      </c>
      <c r="W2099">
        <v>2005</v>
      </c>
      <c r="X2099">
        <v>5</v>
      </c>
      <c r="Y2099">
        <v>2</v>
      </c>
    </row>
    <row r="2100" spans="1:25" x14ac:dyDescent="0.25">
      <c r="A2100">
        <v>10106</v>
      </c>
      <c r="B2100">
        <v>26</v>
      </c>
      <c r="C2100">
        <v>63.76</v>
      </c>
      <c r="D2100">
        <v>3</v>
      </c>
      <c r="E2100">
        <v>1657.76</v>
      </c>
      <c r="F2100" s="1">
        <v>37669</v>
      </c>
      <c r="G2100" t="s">
        <v>25</v>
      </c>
      <c r="H2100" t="s">
        <v>597</v>
      </c>
      <c r="I2100">
        <v>72</v>
      </c>
      <c r="J2100" t="s">
        <v>681</v>
      </c>
      <c r="K2100" t="s">
        <v>583</v>
      </c>
      <c r="L2100" t="s">
        <v>584</v>
      </c>
      <c r="M2100" t="s">
        <v>585</v>
      </c>
      <c r="N2100" t="s">
        <v>31</v>
      </c>
      <c r="O2100" t="s">
        <v>586</v>
      </c>
      <c r="P2100" t="s">
        <v>31</v>
      </c>
      <c r="Q2100" t="s">
        <v>587</v>
      </c>
      <c r="R2100" t="s">
        <v>273</v>
      </c>
      <c r="S2100" t="s">
        <v>45</v>
      </c>
      <c r="T2100" t="s">
        <v>588</v>
      </c>
      <c r="U2100" t="s">
        <v>38</v>
      </c>
      <c r="V2100">
        <v>0.114444444444444</v>
      </c>
      <c r="W2100">
        <v>2003</v>
      </c>
      <c r="X2100">
        <v>2</v>
      </c>
      <c r="Y2100">
        <v>1</v>
      </c>
    </row>
    <row r="2101" spans="1:25" x14ac:dyDescent="0.25">
      <c r="A2101">
        <v>10120</v>
      </c>
      <c r="B2101">
        <v>29</v>
      </c>
      <c r="C2101">
        <v>85.49</v>
      </c>
      <c r="D2101">
        <v>9</v>
      </c>
      <c r="E2101">
        <v>2479.21</v>
      </c>
      <c r="F2101" s="1">
        <v>37740</v>
      </c>
      <c r="G2101" t="s">
        <v>25</v>
      </c>
      <c r="H2101" t="s">
        <v>597</v>
      </c>
      <c r="I2101">
        <v>72</v>
      </c>
      <c r="J2101" t="s">
        <v>681</v>
      </c>
      <c r="K2101" t="s">
        <v>94</v>
      </c>
      <c r="L2101" t="s">
        <v>95</v>
      </c>
      <c r="M2101" t="s">
        <v>96</v>
      </c>
      <c r="N2101" t="s">
        <v>97</v>
      </c>
      <c r="O2101" t="s">
        <v>98</v>
      </c>
      <c r="P2101" t="s">
        <v>99</v>
      </c>
      <c r="Q2101" t="s">
        <v>100</v>
      </c>
      <c r="R2101" t="s">
        <v>101</v>
      </c>
      <c r="S2101" t="s">
        <v>102</v>
      </c>
      <c r="T2101" t="s">
        <v>103</v>
      </c>
      <c r="U2101" t="s">
        <v>38</v>
      </c>
      <c r="V2101">
        <v>-0.18736111111111101</v>
      </c>
      <c r="W2101">
        <v>2003</v>
      </c>
      <c r="X2101">
        <v>4</v>
      </c>
      <c r="Y2101">
        <v>2</v>
      </c>
    </row>
    <row r="2102" spans="1:25" x14ac:dyDescent="0.25">
      <c r="A2102">
        <v>10133</v>
      </c>
      <c r="B2102">
        <v>46</v>
      </c>
      <c r="C2102">
        <v>77.52</v>
      </c>
      <c r="D2102">
        <v>4</v>
      </c>
      <c r="E2102">
        <v>3565.92</v>
      </c>
      <c r="F2102" s="1">
        <v>37799</v>
      </c>
      <c r="G2102" t="s">
        <v>25</v>
      </c>
      <c r="H2102" t="s">
        <v>597</v>
      </c>
      <c r="I2102">
        <v>72</v>
      </c>
      <c r="J2102" t="s">
        <v>681</v>
      </c>
      <c r="K2102" t="s">
        <v>186</v>
      </c>
      <c r="L2102" t="s">
        <v>187</v>
      </c>
      <c r="M2102" t="s">
        <v>188</v>
      </c>
      <c r="N2102" t="s">
        <v>31</v>
      </c>
      <c r="O2102" t="s">
        <v>189</v>
      </c>
      <c r="P2102" t="s">
        <v>31</v>
      </c>
      <c r="Q2102" t="s">
        <v>190</v>
      </c>
      <c r="R2102" t="s">
        <v>191</v>
      </c>
      <c r="S2102" t="s">
        <v>45</v>
      </c>
      <c r="T2102" t="s">
        <v>192</v>
      </c>
      <c r="U2102" t="s">
        <v>53</v>
      </c>
      <c r="V2102">
        <v>-7.6666666666666605E-2</v>
      </c>
      <c r="W2102">
        <v>2003</v>
      </c>
      <c r="X2102">
        <v>6</v>
      </c>
      <c r="Y2102">
        <v>2</v>
      </c>
    </row>
    <row r="2103" spans="1:25" x14ac:dyDescent="0.25">
      <c r="A2103">
        <v>10145</v>
      </c>
      <c r="B2103">
        <v>33</v>
      </c>
      <c r="C2103">
        <v>84.77</v>
      </c>
      <c r="D2103">
        <v>15</v>
      </c>
      <c r="E2103">
        <v>2797.41</v>
      </c>
      <c r="F2103" s="1">
        <v>37858</v>
      </c>
      <c r="G2103" t="s">
        <v>25</v>
      </c>
      <c r="H2103" t="s">
        <v>597</v>
      </c>
      <c r="I2103">
        <v>72</v>
      </c>
      <c r="J2103" t="s">
        <v>681</v>
      </c>
      <c r="K2103" t="s">
        <v>54</v>
      </c>
      <c r="L2103" t="s">
        <v>55</v>
      </c>
      <c r="M2103" t="s">
        <v>56</v>
      </c>
      <c r="N2103" t="s">
        <v>31</v>
      </c>
      <c r="O2103" t="s">
        <v>57</v>
      </c>
      <c r="P2103" t="s">
        <v>58</v>
      </c>
      <c r="Q2103" t="s">
        <v>59</v>
      </c>
      <c r="R2103" t="s">
        <v>35</v>
      </c>
      <c r="S2103" t="s">
        <v>36</v>
      </c>
      <c r="T2103" t="s">
        <v>60</v>
      </c>
      <c r="U2103" t="s">
        <v>38</v>
      </c>
      <c r="V2103">
        <v>-0.177361111111111</v>
      </c>
      <c r="W2103">
        <v>2003</v>
      </c>
      <c r="X2103">
        <v>8</v>
      </c>
      <c r="Y2103">
        <v>3</v>
      </c>
    </row>
    <row r="2104" spans="1:25" x14ac:dyDescent="0.25">
      <c r="A2104">
        <v>10168</v>
      </c>
      <c r="B2104">
        <v>48</v>
      </c>
      <c r="C2104">
        <v>78.25</v>
      </c>
      <c r="D2104">
        <v>10</v>
      </c>
      <c r="E2104">
        <v>3756</v>
      </c>
      <c r="F2104" s="1">
        <v>37922</v>
      </c>
      <c r="G2104" t="s">
        <v>25</v>
      </c>
      <c r="H2104" t="s">
        <v>597</v>
      </c>
      <c r="I2104">
        <v>72</v>
      </c>
      <c r="J2104" t="s">
        <v>681</v>
      </c>
      <c r="K2104" t="s">
        <v>66</v>
      </c>
      <c r="L2104" t="s">
        <v>67</v>
      </c>
      <c r="M2104" t="s">
        <v>68</v>
      </c>
      <c r="N2104" t="s">
        <v>31</v>
      </c>
      <c r="O2104" t="s">
        <v>69</v>
      </c>
      <c r="P2104" t="s">
        <v>58</v>
      </c>
      <c r="Q2104" t="s">
        <v>70</v>
      </c>
      <c r="R2104" t="s">
        <v>35</v>
      </c>
      <c r="S2104" t="s">
        <v>36</v>
      </c>
      <c r="T2104" t="s">
        <v>71</v>
      </c>
      <c r="U2104" t="s">
        <v>53</v>
      </c>
      <c r="V2104">
        <v>-8.6805555555555594E-2</v>
      </c>
      <c r="W2104">
        <v>2003</v>
      </c>
      <c r="X2104">
        <v>10</v>
      </c>
      <c r="Y2104">
        <v>4</v>
      </c>
    </row>
    <row r="2105" spans="1:25" x14ac:dyDescent="0.25">
      <c r="A2105">
        <v>10210</v>
      </c>
      <c r="B2105">
        <v>40</v>
      </c>
      <c r="C2105">
        <v>71</v>
      </c>
      <c r="D2105">
        <v>8</v>
      </c>
      <c r="E2105">
        <v>2840</v>
      </c>
      <c r="F2105" s="1">
        <v>37998</v>
      </c>
      <c r="G2105" t="s">
        <v>25</v>
      </c>
      <c r="H2105" t="s">
        <v>597</v>
      </c>
      <c r="I2105">
        <v>72</v>
      </c>
      <c r="J2105" t="s">
        <v>681</v>
      </c>
      <c r="K2105" t="s">
        <v>320</v>
      </c>
      <c r="L2105" t="s">
        <v>321</v>
      </c>
      <c r="M2105" t="s">
        <v>322</v>
      </c>
      <c r="N2105" t="s">
        <v>31</v>
      </c>
      <c r="O2105" t="s">
        <v>323</v>
      </c>
      <c r="P2105" t="s">
        <v>323</v>
      </c>
      <c r="Q2105" t="s">
        <v>324</v>
      </c>
      <c r="R2105" t="s">
        <v>212</v>
      </c>
      <c r="S2105" t="s">
        <v>212</v>
      </c>
      <c r="T2105" t="s">
        <v>325</v>
      </c>
      <c r="U2105" t="s">
        <v>38</v>
      </c>
      <c r="V2105">
        <v>1.38888888888889E-2</v>
      </c>
      <c r="W2105">
        <v>2004</v>
      </c>
      <c r="X2105">
        <v>1</v>
      </c>
      <c r="Y2105">
        <v>1</v>
      </c>
    </row>
    <row r="2106" spans="1:25" x14ac:dyDescent="0.25">
      <c r="A2106">
        <v>10223</v>
      </c>
      <c r="B2106">
        <v>23</v>
      </c>
      <c r="C2106">
        <v>74.62</v>
      </c>
      <c r="D2106">
        <v>10</v>
      </c>
      <c r="E2106">
        <v>1716.26</v>
      </c>
      <c r="F2106" s="1">
        <v>38037</v>
      </c>
      <c r="G2106" t="s">
        <v>25</v>
      </c>
      <c r="H2106" t="s">
        <v>597</v>
      </c>
      <c r="I2106">
        <v>72</v>
      </c>
      <c r="J2106" t="s">
        <v>681</v>
      </c>
      <c r="K2106" t="s">
        <v>94</v>
      </c>
      <c r="L2106" t="s">
        <v>95</v>
      </c>
      <c r="M2106" t="s">
        <v>96</v>
      </c>
      <c r="N2106" t="s">
        <v>97</v>
      </c>
      <c r="O2106" t="s">
        <v>98</v>
      </c>
      <c r="P2106" t="s">
        <v>99</v>
      </c>
      <c r="Q2106" t="s">
        <v>100</v>
      </c>
      <c r="R2106" t="s">
        <v>101</v>
      </c>
      <c r="S2106" t="s">
        <v>102</v>
      </c>
      <c r="T2106" t="s">
        <v>103</v>
      </c>
      <c r="U2106" t="s">
        <v>38</v>
      </c>
      <c r="V2106">
        <v>-3.6388888888888998E-2</v>
      </c>
      <c r="W2106">
        <v>2004</v>
      </c>
      <c r="X2106">
        <v>2</v>
      </c>
      <c r="Y2106">
        <v>1</v>
      </c>
    </row>
    <row r="2107" spans="1:25" x14ac:dyDescent="0.25">
      <c r="A2107">
        <v>10235</v>
      </c>
      <c r="B2107">
        <v>40</v>
      </c>
      <c r="C2107">
        <v>81.14</v>
      </c>
      <c r="D2107">
        <v>4</v>
      </c>
      <c r="E2107">
        <v>3245.6</v>
      </c>
      <c r="F2107" s="1">
        <v>38079</v>
      </c>
      <c r="G2107" t="s">
        <v>25</v>
      </c>
      <c r="H2107" t="s">
        <v>597</v>
      </c>
      <c r="I2107">
        <v>72</v>
      </c>
      <c r="J2107" t="s">
        <v>681</v>
      </c>
      <c r="K2107" t="s">
        <v>395</v>
      </c>
      <c r="L2107" t="s">
        <v>396</v>
      </c>
      <c r="M2107" t="s">
        <v>397</v>
      </c>
      <c r="N2107" t="s">
        <v>31</v>
      </c>
      <c r="O2107" t="s">
        <v>398</v>
      </c>
      <c r="P2107" t="s">
        <v>242</v>
      </c>
      <c r="Q2107" t="s">
        <v>399</v>
      </c>
      <c r="R2107" t="s">
        <v>244</v>
      </c>
      <c r="S2107" t="s">
        <v>36</v>
      </c>
      <c r="T2107" t="s">
        <v>400</v>
      </c>
      <c r="U2107" t="s">
        <v>53</v>
      </c>
      <c r="V2107">
        <v>-0.126944444444444</v>
      </c>
      <c r="W2107">
        <v>2004</v>
      </c>
      <c r="X2107">
        <v>4</v>
      </c>
      <c r="Y2107">
        <v>2</v>
      </c>
    </row>
    <row r="2108" spans="1:25" x14ac:dyDescent="0.25">
      <c r="A2108">
        <v>10250</v>
      </c>
      <c r="B2108">
        <v>37</v>
      </c>
      <c r="C2108">
        <v>74.62</v>
      </c>
      <c r="D2108">
        <v>5</v>
      </c>
      <c r="E2108">
        <v>2760.94</v>
      </c>
      <c r="F2108" s="1">
        <v>38118</v>
      </c>
      <c r="G2108" t="s">
        <v>25</v>
      </c>
      <c r="H2108" t="s">
        <v>597</v>
      </c>
      <c r="I2108">
        <v>72</v>
      </c>
      <c r="J2108" t="s">
        <v>681</v>
      </c>
      <c r="K2108" t="s">
        <v>420</v>
      </c>
      <c r="L2108" t="s">
        <v>421</v>
      </c>
      <c r="M2108" t="s">
        <v>422</v>
      </c>
      <c r="N2108" t="s">
        <v>31</v>
      </c>
      <c r="O2108" t="s">
        <v>423</v>
      </c>
      <c r="P2108" t="s">
        <v>58</v>
      </c>
      <c r="Q2108" t="s">
        <v>70</v>
      </c>
      <c r="R2108" t="s">
        <v>35</v>
      </c>
      <c r="S2108" t="s">
        <v>36</v>
      </c>
      <c r="T2108" t="s">
        <v>424</v>
      </c>
      <c r="U2108" t="s">
        <v>38</v>
      </c>
      <c r="V2108">
        <v>-3.6388888888888998E-2</v>
      </c>
      <c r="W2108">
        <v>2004</v>
      </c>
      <c r="X2108">
        <v>5</v>
      </c>
      <c r="Y2108">
        <v>2</v>
      </c>
    </row>
    <row r="2109" spans="1:25" x14ac:dyDescent="0.25">
      <c r="A2109">
        <v>10263</v>
      </c>
      <c r="B2109">
        <v>24</v>
      </c>
      <c r="C2109">
        <v>75.349999999999994</v>
      </c>
      <c r="D2109">
        <v>11</v>
      </c>
      <c r="E2109">
        <v>1808.4</v>
      </c>
      <c r="F2109" s="1">
        <v>38166</v>
      </c>
      <c r="G2109" t="s">
        <v>25</v>
      </c>
      <c r="H2109" t="s">
        <v>597</v>
      </c>
      <c r="I2109">
        <v>72</v>
      </c>
      <c r="J2109" t="s">
        <v>681</v>
      </c>
      <c r="K2109" t="s">
        <v>116</v>
      </c>
      <c r="L2109" t="s">
        <v>117</v>
      </c>
      <c r="M2109" t="s">
        <v>118</v>
      </c>
      <c r="N2109" t="s">
        <v>31</v>
      </c>
      <c r="O2109" t="s">
        <v>119</v>
      </c>
      <c r="P2109" t="s">
        <v>120</v>
      </c>
      <c r="Q2109" t="s">
        <v>121</v>
      </c>
      <c r="R2109" t="s">
        <v>35</v>
      </c>
      <c r="S2109" t="s">
        <v>36</v>
      </c>
      <c r="T2109" t="s">
        <v>122</v>
      </c>
      <c r="U2109" t="s">
        <v>38</v>
      </c>
      <c r="V2109">
        <v>-4.6527777777777703E-2</v>
      </c>
      <c r="W2109">
        <v>2004</v>
      </c>
      <c r="X2109">
        <v>6</v>
      </c>
      <c r="Y2109">
        <v>2</v>
      </c>
    </row>
    <row r="2110" spans="1:25" x14ac:dyDescent="0.25">
      <c r="A2110">
        <v>10275</v>
      </c>
      <c r="B2110">
        <v>27</v>
      </c>
      <c r="C2110">
        <v>62.31</v>
      </c>
      <c r="D2110">
        <v>10</v>
      </c>
      <c r="E2110">
        <v>1682.37</v>
      </c>
      <c r="F2110" s="1">
        <v>38191</v>
      </c>
      <c r="G2110" t="s">
        <v>25</v>
      </c>
      <c r="H2110" t="s">
        <v>597</v>
      </c>
      <c r="I2110">
        <v>72</v>
      </c>
      <c r="J2110" t="s">
        <v>681</v>
      </c>
      <c r="K2110" t="s">
        <v>123</v>
      </c>
      <c r="L2110" t="s">
        <v>124</v>
      </c>
      <c r="M2110" t="s">
        <v>125</v>
      </c>
      <c r="N2110" t="s">
        <v>31</v>
      </c>
      <c r="O2110" t="s">
        <v>126</v>
      </c>
      <c r="P2110" t="s">
        <v>31</v>
      </c>
      <c r="Q2110" t="s">
        <v>127</v>
      </c>
      <c r="R2110" t="s">
        <v>44</v>
      </c>
      <c r="S2110" t="s">
        <v>45</v>
      </c>
      <c r="T2110" t="s">
        <v>128</v>
      </c>
      <c r="U2110" t="s">
        <v>38</v>
      </c>
      <c r="V2110">
        <v>0.134583333333333</v>
      </c>
      <c r="W2110">
        <v>2004</v>
      </c>
      <c r="X2110">
        <v>7</v>
      </c>
      <c r="Y2110">
        <v>3</v>
      </c>
    </row>
    <row r="2111" spans="1:25" x14ac:dyDescent="0.25">
      <c r="A2111">
        <v>10284</v>
      </c>
      <c r="B2111">
        <v>21</v>
      </c>
      <c r="C2111">
        <v>71</v>
      </c>
      <c r="D2111">
        <v>2</v>
      </c>
      <c r="E2111">
        <v>1491</v>
      </c>
      <c r="F2111" s="1">
        <v>38220</v>
      </c>
      <c r="G2111" t="s">
        <v>25</v>
      </c>
      <c r="H2111" t="s">
        <v>597</v>
      </c>
      <c r="I2111">
        <v>72</v>
      </c>
      <c r="J2111" t="s">
        <v>681</v>
      </c>
      <c r="K2111" t="s">
        <v>575</v>
      </c>
      <c r="L2111" t="s">
        <v>576</v>
      </c>
      <c r="M2111" t="s">
        <v>577</v>
      </c>
      <c r="N2111" t="s">
        <v>31</v>
      </c>
      <c r="O2111" t="s">
        <v>578</v>
      </c>
      <c r="P2111" t="s">
        <v>31</v>
      </c>
      <c r="Q2111" t="s">
        <v>579</v>
      </c>
      <c r="R2111" t="s">
        <v>83</v>
      </c>
      <c r="S2111" t="s">
        <v>45</v>
      </c>
      <c r="T2111" t="s">
        <v>580</v>
      </c>
      <c r="U2111" t="s">
        <v>38</v>
      </c>
      <c r="V2111">
        <v>1.38888888888889E-2</v>
      </c>
      <c r="W2111">
        <v>2004</v>
      </c>
      <c r="X2111">
        <v>8</v>
      </c>
      <c r="Y2111">
        <v>3</v>
      </c>
    </row>
    <row r="2112" spans="1:25" x14ac:dyDescent="0.25">
      <c r="A2112">
        <v>10297</v>
      </c>
      <c r="B2112">
        <v>23</v>
      </c>
      <c r="C2112">
        <v>72.45</v>
      </c>
      <c r="D2112">
        <v>5</v>
      </c>
      <c r="E2112">
        <v>1666.35</v>
      </c>
      <c r="F2112" s="1">
        <v>38246</v>
      </c>
      <c r="G2112" t="s">
        <v>25</v>
      </c>
      <c r="H2112" t="s">
        <v>597</v>
      </c>
      <c r="I2112">
        <v>72</v>
      </c>
      <c r="J2112" t="s">
        <v>681</v>
      </c>
      <c r="K2112" t="s">
        <v>505</v>
      </c>
      <c r="L2112" t="s">
        <v>506</v>
      </c>
      <c r="M2112" t="s">
        <v>507</v>
      </c>
      <c r="N2112" t="s">
        <v>508</v>
      </c>
      <c r="O2112" t="s">
        <v>509</v>
      </c>
      <c r="P2112" t="s">
        <v>31</v>
      </c>
      <c r="Q2112" t="s">
        <v>510</v>
      </c>
      <c r="R2112" t="s">
        <v>511</v>
      </c>
      <c r="S2112" t="s">
        <v>45</v>
      </c>
      <c r="T2112" t="s">
        <v>512</v>
      </c>
      <c r="U2112" t="s">
        <v>38</v>
      </c>
      <c r="V2112">
        <v>-6.2500000000000402E-3</v>
      </c>
      <c r="W2112">
        <v>2004</v>
      </c>
      <c r="X2112">
        <v>9</v>
      </c>
      <c r="Y2112">
        <v>3</v>
      </c>
    </row>
    <row r="2113" spans="1:25" x14ac:dyDescent="0.25">
      <c r="A2113">
        <v>10308</v>
      </c>
      <c r="B2113">
        <v>44</v>
      </c>
      <c r="C2113">
        <v>83.32</v>
      </c>
      <c r="D2113">
        <v>8</v>
      </c>
      <c r="E2113">
        <v>3666.08</v>
      </c>
      <c r="F2113" s="1">
        <v>38275</v>
      </c>
      <c r="G2113" t="s">
        <v>25</v>
      </c>
      <c r="H2113" t="s">
        <v>597</v>
      </c>
      <c r="I2113">
        <v>72</v>
      </c>
      <c r="J2113" t="s">
        <v>681</v>
      </c>
      <c r="K2113" t="s">
        <v>334</v>
      </c>
      <c r="L2113" t="s">
        <v>335</v>
      </c>
      <c r="M2113" t="s">
        <v>336</v>
      </c>
      <c r="N2113" t="s">
        <v>31</v>
      </c>
      <c r="O2113" t="s">
        <v>337</v>
      </c>
      <c r="P2113" t="s">
        <v>33</v>
      </c>
      <c r="Q2113" t="s">
        <v>338</v>
      </c>
      <c r="R2113" t="s">
        <v>35</v>
      </c>
      <c r="S2113" t="s">
        <v>36</v>
      </c>
      <c r="T2113" t="s">
        <v>339</v>
      </c>
      <c r="U2113" t="s">
        <v>53</v>
      </c>
      <c r="V2113">
        <v>-0.15722222222222201</v>
      </c>
      <c r="W2113">
        <v>2004</v>
      </c>
      <c r="X2113">
        <v>10</v>
      </c>
      <c r="Y2113">
        <v>4</v>
      </c>
    </row>
    <row r="2114" spans="1:25" x14ac:dyDescent="0.25">
      <c r="A2114">
        <v>10317</v>
      </c>
      <c r="B2114">
        <v>35</v>
      </c>
      <c r="C2114">
        <v>83.32</v>
      </c>
      <c r="D2114">
        <v>1</v>
      </c>
      <c r="E2114">
        <v>2916.2</v>
      </c>
      <c r="F2114" s="1">
        <v>38293</v>
      </c>
      <c r="G2114" t="s">
        <v>25</v>
      </c>
      <c r="H2114" t="s">
        <v>597</v>
      </c>
      <c r="I2114">
        <v>72</v>
      </c>
      <c r="J2114" t="s">
        <v>681</v>
      </c>
      <c r="K2114" t="s">
        <v>66</v>
      </c>
      <c r="L2114" t="s">
        <v>67</v>
      </c>
      <c r="M2114" t="s">
        <v>68</v>
      </c>
      <c r="N2114" t="s">
        <v>31</v>
      </c>
      <c r="O2114" t="s">
        <v>69</v>
      </c>
      <c r="P2114" t="s">
        <v>58</v>
      </c>
      <c r="Q2114" t="s">
        <v>70</v>
      </c>
      <c r="R2114" t="s">
        <v>35</v>
      </c>
      <c r="S2114" t="s">
        <v>36</v>
      </c>
      <c r="T2114" t="s">
        <v>71</v>
      </c>
      <c r="U2114" t="s">
        <v>38</v>
      </c>
      <c r="V2114">
        <v>-0.15722222222222201</v>
      </c>
      <c r="W2114">
        <v>2004</v>
      </c>
      <c r="X2114">
        <v>11</v>
      </c>
      <c r="Y2114">
        <v>4</v>
      </c>
    </row>
    <row r="2115" spans="1:25" x14ac:dyDescent="0.25">
      <c r="A2115">
        <v>10328</v>
      </c>
      <c r="B2115">
        <v>43</v>
      </c>
      <c r="C2115">
        <v>60.86</v>
      </c>
      <c r="D2115">
        <v>4</v>
      </c>
      <c r="E2115">
        <v>2616.98</v>
      </c>
      <c r="F2115" s="1">
        <v>38303</v>
      </c>
      <c r="G2115" t="s">
        <v>25</v>
      </c>
      <c r="H2115" t="s">
        <v>597</v>
      </c>
      <c r="I2115">
        <v>72</v>
      </c>
      <c r="J2115" t="s">
        <v>681</v>
      </c>
      <c r="K2115" t="s">
        <v>583</v>
      </c>
      <c r="L2115" t="s">
        <v>584</v>
      </c>
      <c r="M2115" t="s">
        <v>585</v>
      </c>
      <c r="N2115" t="s">
        <v>31</v>
      </c>
      <c r="O2115" t="s">
        <v>586</v>
      </c>
      <c r="P2115" t="s">
        <v>31</v>
      </c>
      <c r="Q2115" t="s">
        <v>587</v>
      </c>
      <c r="R2115" t="s">
        <v>273</v>
      </c>
      <c r="S2115" t="s">
        <v>45</v>
      </c>
      <c r="T2115" t="s">
        <v>588</v>
      </c>
      <c r="U2115" t="s">
        <v>38</v>
      </c>
      <c r="V2115">
        <v>0.15472222222222201</v>
      </c>
      <c r="W2115">
        <v>2004</v>
      </c>
      <c r="X2115">
        <v>11</v>
      </c>
      <c r="Y2115">
        <v>4</v>
      </c>
    </row>
    <row r="2116" spans="1:25" x14ac:dyDescent="0.25">
      <c r="A2116">
        <v>10340</v>
      </c>
      <c r="B2116">
        <v>40</v>
      </c>
      <c r="C2116">
        <v>84.77</v>
      </c>
      <c r="D2116">
        <v>1</v>
      </c>
      <c r="E2116">
        <v>3390.8</v>
      </c>
      <c r="F2116" s="1">
        <v>38315</v>
      </c>
      <c r="G2116" t="s">
        <v>25</v>
      </c>
      <c r="H2116" t="s">
        <v>597</v>
      </c>
      <c r="I2116">
        <v>72</v>
      </c>
      <c r="J2116" t="s">
        <v>681</v>
      </c>
      <c r="K2116" t="s">
        <v>371</v>
      </c>
      <c r="L2116" t="s">
        <v>372</v>
      </c>
      <c r="M2116" t="s">
        <v>373</v>
      </c>
      <c r="N2116" t="s">
        <v>31</v>
      </c>
      <c r="O2116" t="s">
        <v>374</v>
      </c>
      <c r="P2116" t="s">
        <v>31</v>
      </c>
      <c r="Q2116" t="s">
        <v>375</v>
      </c>
      <c r="R2116" t="s">
        <v>191</v>
      </c>
      <c r="S2116" t="s">
        <v>45</v>
      </c>
      <c r="T2116" t="s">
        <v>376</v>
      </c>
      <c r="U2116" t="s">
        <v>53</v>
      </c>
      <c r="V2116">
        <v>-0.177361111111111</v>
      </c>
      <c r="W2116">
        <v>2004</v>
      </c>
      <c r="X2116">
        <v>11</v>
      </c>
      <c r="Y2116">
        <v>4</v>
      </c>
    </row>
    <row r="2117" spans="1:25" x14ac:dyDescent="0.25">
      <c r="A2117">
        <v>10353</v>
      </c>
      <c r="B2117">
        <v>35</v>
      </c>
      <c r="C2117">
        <v>89.9</v>
      </c>
      <c r="D2117">
        <v>3</v>
      </c>
      <c r="E2117">
        <v>3146.5</v>
      </c>
      <c r="F2117" s="1">
        <v>38325</v>
      </c>
      <c r="G2117" t="s">
        <v>25</v>
      </c>
      <c r="H2117" t="s">
        <v>597</v>
      </c>
      <c r="I2117">
        <v>72</v>
      </c>
      <c r="J2117" t="s">
        <v>681</v>
      </c>
      <c r="K2117" t="s">
        <v>599</v>
      </c>
      <c r="L2117" t="s">
        <v>600</v>
      </c>
      <c r="M2117" t="s">
        <v>601</v>
      </c>
      <c r="N2117" t="s">
        <v>31</v>
      </c>
      <c r="O2117" t="s">
        <v>542</v>
      </c>
      <c r="P2117" t="s">
        <v>120</v>
      </c>
      <c r="Q2117" t="s">
        <v>602</v>
      </c>
      <c r="R2117" t="s">
        <v>35</v>
      </c>
      <c r="S2117" t="s">
        <v>36</v>
      </c>
      <c r="T2117" t="s">
        <v>603</v>
      </c>
      <c r="U2117" t="s">
        <v>53</v>
      </c>
      <c r="V2117">
        <v>-0.24861111111111101</v>
      </c>
      <c r="W2117">
        <v>2004</v>
      </c>
      <c r="X2117">
        <v>12</v>
      </c>
      <c r="Y2117">
        <v>4</v>
      </c>
    </row>
    <row r="2118" spans="1:25" x14ac:dyDescent="0.25">
      <c r="A2118">
        <v>10361</v>
      </c>
      <c r="B2118">
        <v>25</v>
      </c>
      <c r="C2118">
        <v>62.46</v>
      </c>
      <c r="D2118">
        <v>1</v>
      </c>
      <c r="E2118">
        <v>1561.5</v>
      </c>
      <c r="F2118" s="1">
        <v>38338</v>
      </c>
      <c r="G2118" t="s">
        <v>25</v>
      </c>
      <c r="H2118" t="s">
        <v>597</v>
      </c>
      <c r="I2118">
        <v>72</v>
      </c>
      <c r="J2118" t="s">
        <v>681</v>
      </c>
      <c r="K2118" t="s">
        <v>164</v>
      </c>
      <c r="L2118" t="s">
        <v>165</v>
      </c>
      <c r="M2118" t="s">
        <v>166</v>
      </c>
      <c r="N2118" t="s">
        <v>167</v>
      </c>
      <c r="O2118" t="s">
        <v>168</v>
      </c>
      <c r="P2118" t="s">
        <v>169</v>
      </c>
      <c r="Q2118" t="s">
        <v>170</v>
      </c>
      <c r="R2118" t="s">
        <v>101</v>
      </c>
      <c r="S2118" t="s">
        <v>102</v>
      </c>
      <c r="T2118" t="s">
        <v>171</v>
      </c>
      <c r="U2118" t="s">
        <v>38</v>
      </c>
      <c r="V2118">
        <v>0.13250000000000001</v>
      </c>
      <c r="W2118">
        <v>2004</v>
      </c>
      <c r="X2118">
        <v>12</v>
      </c>
      <c r="Y2118">
        <v>4</v>
      </c>
    </row>
    <row r="2119" spans="1:25" x14ac:dyDescent="0.25">
      <c r="A2119">
        <v>10375</v>
      </c>
      <c r="B2119">
        <v>43</v>
      </c>
      <c r="C2119">
        <v>100</v>
      </c>
      <c r="D2119">
        <v>2</v>
      </c>
      <c r="E2119">
        <v>10039.6</v>
      </c>
      <c r="F2119" s="1">
        <v>38386</v>
      </c>
      <c r="G2119" t="s">
        <v>25</v>
      </c>
      <c r="H2119" t="s">
        <v>597</v>
      </c>
      <c r="I2119">
        <v>72</v>
      </c>
      <c r="J2119" t="s">
        <v>681</v>
      </c>
      <c r="K2119" t="s">
        <v>123</v>
      </c>
      <c r="L2119" t="s">
        <v>124</v>
      </c>
      <c r="M2119" t="s">
        <v>125</v>
      </c>
      <c r="N2119" t="s">
        <v>31</v>
      </c>
      <c r="O2119" t="s">
        <v>126</v>
      </c>
      <c r="P2119" t="s">
        <v>31</v>
      </c>
      <c r="Q2119" t="s">
        <v>127</v>
      </c>
      <c r="R2119" t="s">
        <v>44</v>
      </c>
      <c r="S2119" t="s">
        <v>45</v>
      </c>
      <c r="T2119" t="s">
        <v>128</v>
      </c>
      <c r="U2119" t="s">
        <v>163</v>
      </c>
      <c r="V2119">
        <v>-0.38888888888888901</v>
      </c>
      <c r="W2119">
        <v>2005</v>
      </c>
      <c r="X2119">
        <v>2</v>
      </c>
      <c r="Y2119">
        <v>1</v>
      </c>
    </row>
    <row r="2120" spans="1:25" x14ac:dyDescent="0.25">
      <c r="A2120">
        <v>10386</v>
      </c>
      <c r="B2120">
        <v>50</v>
      </c>
      <c r="C2120">
        <v>63.34</v>
      </c>
      <c r="D2120">
        <v>8</v>
      </c>
      <c r="E2120">
        <v>3167</v>
      </c>
      <c r="F2120" s="1">
        <v>38412</v>
      </c>
      <c r="G2120" t="s">
        <v>432</v>
      </c>
      <c r="H2120" t="s">
        <v>597</v>
      </c>
      <c r="I2120">
        <v>72</v>
      </c>
      <c r="J2120" t="s">
        <v>681</v>
      </c>
      <c r="K2120" t="s">
        <v>186</v>
      </c>
      <c r="L2120" t="s">
        <v>187</v>
      </c>
      <c r="M2120" t="s">
        <v>188</v>
      </c>
      <c r="N2120" t="s">
        <v>31</v>
      </c>
      <c r="O2120" t="s">
        <v>189</v>
      </c>
      <c r="P2120" t="s">
        <v>31</v>
      </c>
      <c r="Q2120" t="s">
        <v>190</v>
      </c>
      <c r="R2120" t="s">
        <v>191</v>
      </c>
      <c r="S2120" t="s">
        <v>45</v>
      </c>
      <c r="T2120" t="s">
        <v>192</v>
      </c>
      <c r="U2120" t="s">
        <v>53</v>
      </c>
      <c r="V2120">
        <v>0.120277777777778</v>
      </c>
      <c r="W2120">
        <v>2005</v>
      </c>
      <c r="X2120">
        <v>3</v>
      </c>
      <c r="Y2120">
        <v>1</v>
      </c>
    </row>
    <row r="2121" spans="1:25" x14ac:dyDescent="0.25">
      <c r="A2121">
        <v>10398</v>
      </c>
      <c r="B2121">
        <v>45</v>
      </c>
      <c r="C2121">
        <v>78.25</v>
      </c>
      <c r="D2121">
        <v>14</v>
      </c>
      <c r="E2121">
        <v>3521.25</v>
      </c>
      <c r="F2121" s="1">
        <v>38441</v>
      </c>
      <c r="G2121" t="s">
        <v>25</v>
      </c>
      <c r="H2121" t="s">
        <v>597</v>
      </c>
      <c r="I2121">
        <v>72</v>
      </c>
      <c r="J2121" t="s">
        <v>681</v>
      </c>
      <c r="K2121" t="s">
        <v>39</v>
      </c>
      <c r="L2121" t="s">
        <v>40</v>
      </c>
      <c r="M2121" t="s">
        <v>41</v>
      </c>
      <c r="N2121" t="s">
        <v>31</v>
      </c>
      <c r="O2121" t="s">
        <v>42</v>
      </c>
      <c r="P2121" t="s">
        <v>31</v>
      </c>
      <c r="Q2121" t="s">
        <v>43</v>
      </c>
      <c r="R2121" t="s">
        <v>44</v>
      </c>
      <c r="S2121" t="s">
        <v>45</v>
      </c>
      <c r="T2121" t="s">
        <v>46</v>
      </c>
      <c r="U2121" t="s">
        <v>53</v>
      </c>
      <c r="V2121">
        <v>-8.6805555555555594E-2</v>
      </c>
      <c r="W2121">
        <v>2005</v>
      </c>
      <c r="X2121">
        <v>3</v>
      </c>
      <c r="Y2121">
        <v>1</v>
      </c>
    </row>
    <row r="2122" spans="1:25" x14ac:dyDescent="0.25">
      <c r="A2122">
        <v>10401</v>
      </c>
      <c r="B2122">
        <v>52</v>
      </c>
      <c r="C2122">
        <v>81.14</v>
      </c>
      <c r="D2122">
        <v>4</v>
      </c>
      <c r="E2122">
        <v>4219.28</v>
      </c>
      <c r="F2122" s="1">
        <v>38445</v>
      </c>
      <c r="G2122" t="s">
        <v>425</v>
      </c>
      <c r="H2122" t="s">
        <v>597</v>
      </c>
      <c r="I2122">
        <v>72</v>
      </c>
      <c r="J2122" t="s">
        <v>681</v>
      </c>
      <c r="K2122" t="s">
        <v>109</v>
      </c>
      <c r="L2122" t="s">
        <v>110</v>
      </c>
      <c r="M2122" t="s">
        <v>111</v>
      </c>
      <c r="N2122" t="s">
        <v>31</v>
      </c>
      <c r="O2122" t="s">
        <v>112</v>
      </c>
      <c r="P2122" t="s">
        <v>113</v>
      </c>
      <c r="Q2122" t="s">
        <v>114</v>
      </c>
      <c r="R2122" t="s">
        <v>35</v>
      </c>
      <c r="S2122" t="s">
        <v>36</v>
      </c>
      <c r="T2122" t="s">
        <v>115</v>
      </c>
      <c r="U2122" t="s">
        <v>53</v>
      </c>
      <c r="V2122">
        <v>-0.126944444444444</v>
      </c>
      <c r="W2122">
        <v>2005</v>
      </c>
      <c r="X2122">
        <v>4</v>
      </c>
      <c r="Y2122">
        <v>2</v>
      </c>
    </row>
    <row r="2123" spans="1:25" x14ac:dyDescent="0.25">
      <c r="A2123">
        <v>10416</v>
      </c>
      <c r="B2123">
        <v>48</v>
      </c>
      <c r="C2123">
        <v>74.62</v>
      </c>
      <c r="D2123">
        <v>5</v>
      </c>
      <c r="E2123">
        <v>3581.76</v>
      </c>
      <c r="F2123" s="1">
        <v>38482</v>
      </c>
      <c r="G2123" t="s">
        <v>25</v>
      </c>
      <c r="H2123" t="s">
        <v>597</v>
      </c>
      <c r="I2123">
        <v>72</v>
      </c>
      <c r="J2123" t="s">
        <v>681</v>
      </c>
      <c r="K2123" t="s">
        <v>477</v>
      </c>
      <c r="L2123" t="s">
        <v>478</v>
      </c>
      <c r="M2123" t="s">
        <v>479</v>
      </c>
      <c r="N2123" t="s">
        <v>31</v>
      </c>
      <c r="O2123" t="s">
        <v>480</v>
      </c>
      <c r="P2123" t="s">
        <v>31</v>
      </c>
      <c r="Q2123" t="s">
        <v>481</v>
      </c>
      <c r="R2123" t="s">
        <v>273</v>
      </c>
      <c r="S2123" t="s">
        <v>45</v>
      </c>
      <c r="T2123" t="s">
        <v>482</v>
      </c>
      <c r="U2123" t="s">
        <v>53</v>
      </c>
      <c r="V2123">
        <v>-3.6388888888888998E-2</v>
      </c>
      <c r="W2123">
        <v>2005</v>
      </c>
      <c r="X2123">
        <v>5</v>
      </c>
      <c r="Y2123">
        <v>2</v>
      </c>
    </row>
    <row r="2124" spans="1:25" x14ac:dyDescent="0.25">
      <c r="A2124">
        <v>10108</v>
      </c>
      <c r="B2124">
        <v>31</v>
      </c>
      <c r="C2124">
        <v>68.709999999999994</v>
      </c>
      <c r="D2124">
        <v>10</v>
      </c>
      <c r="E2124">
        <v>2130.0100000000002</v>
      </c>
      <c r="F2124" s="1">
        <v>37683</v>
      </c>
      <c r="G2124" t="s">
        <v>25</v>
      </c>
      <c r="H2124" t="s">
        <v>193</v>
      </c>
      <c r="I2124">
        <v>80</v>
      </c>
      <c r="J2124" t="s">
        <v>682</v>
      </c>
      <c r="K2124" t="s">
        <v>450</v>
      </c>
      <c r="L2124" t="s">
        <v>451</v>
      </c>
      <c r="M2124" t="s">
        <v>452</v>
      </c>
      <c r="N2124" t="s">
        <v>31</v>
      </c>
      <c r="O2124" t="s">
        <v>453</v>
      </c>
      <c r="P2124" t="s">
        <v>31</v>
      </c>
      <c r="Q2124" t="s">
        <v>454</v>
      </c>
      <c r="R2124" t="s">
        <v>455</v>
      </c>
      <c r="S2124" t="s">
        <v>212</v>
      </c>
      <c r="T2124" t="s">
        <v>456</v>
      </c>
      <c r="U2124" t="s">
        <v>38</v>
      </c>
      <c r="V2124">
        <v>0.141125</v>
      </c>
      <c r="W2124">
        <v>2003</v>
      </c>
      <c r="X2124">
        <v>3</v>
      </c>
      <c r="Y2124">
        <v>1</v>
      </c>
    </row>
    <row r="2125" spans="1:25" x14ac:dyDescent="0.25">
      <c r="A2125">
        <v>10122</v>
      </c>
      <c r="B2125">
        <v>29</v>
      </c>
      <c r="C2125">
        <v>71.14</v>
      </c>
      <c r="D2125">
        <v>14</v>
      </c>
      <c r="E2125">
        <v>2063.06</v>
      </c>
      <c r="F2125" s="1">
        <v>37749</v>
      </c>
      <c r="G2125" t="s">
        <v>25</v>
      </c>
      <c r="H2125" t="s">
        <v>193</v>
      </c>
      <c r="I2125">
        <v>80</v>
      </c>
      <c r="J2125" t="s">
        <v>682</v>
      </c>
      <c r="K2125" t="s">
        <v>457</v>
      </c>
      <c r="L2125" t="s">
        <v>458</v>
      </c>
      <c r="M2125" t="s">
        <v>459</v>
      </c>
      <c r="N2125" t="s">
        <v>31</v>
      </c>
      <c r="O2125" t="s">
        <v>460</v>
      </c>
      <c r="P2125" t="s">
        <v>31</v>
      </c>
      <c r="Q2125" t="s">
        <v>461</v>
      </c>
      <c r="R2125" t="s">
        <v>44</v>
      </c>
      <c r="S2125" t="s">
        <v>45</v>
      </c>
      <c r="T2125" t="s">
        <v>462</v>
      </c>
      <c r="U2125" t="s">
        <v>38</v>
      </c>
      <c r="V2125">
        <v>0.11075</v>
      </c>
      <c r="W2125">
        <v>2003</v>
      </c>
      <c r="X2125">
        <v>5</v>
      </c>
      <c r="Y2125">
        <v>2</v>
      </c>
    </row>
    <row r="2126" spans="1:25" x14ac:dyDescent="0.25">
      <c r="A2126">
        <v>10135</v>
      </c>
      <c r="B2126">
        <v>23</v>
      </c>
      <c r="C2126">
        <v>87.31</v>
      </c>
      <c r="D2126">
        <v>11</v>
      </c>
      <c r="E2126">
        <v>2008.13</v>
      </c>
      <c r="F2126" s="1">
        <v>37804</v>
      </c>
      <c r="G2126" t="s">
        <v>25</v>
      </c>
      <c r="H2126" t="s">
        <v>193</v>
      </c>
      <c r="I2126">
        <v>80</v>
      </c>
      <c r="J2126" t="s">
        <v>682</v>
      </c>
      <c r="K2126" t="s">
        <v>287</v>
      </c>
      <c r="L2126" t="s">
        <v>288</v>
      </c>
      <c r="M2126" t="s">
        <v>289</v>
      </c>
      <c r="N2126" t="s">
        <v>31</v>
      </c>
      <c r="O2126" t="s">
        <v>290</v>
      </c>
      <c r="P2126" t="s">
        <v>58</v>
      </c>
      <c r="Q2126" t="s">
        <v>121</v>
      </c>
      <c r="R2126" t="s">
        <v>35</v>
      </c>
      <c r="S2126" t="s">
        <v>36</v>
      </c>
      <c r="T2126" t="s">
        <v>291</v>
      </c>
      <c r="U2126" t="s">
        <v>38</v>
      </c>
      <c r="V2126">
        <v>-9.1374999999999998E-2</v>
      </c>
      <c r="W2126">
        <v>2003</v>
      </c>
      <c r="X2126">
        <v>7</v>
      </c>
      <c r="Y2126">
        <v>3</v>
      </c>
    </row>
    <row r="2127" spans="1:25" x14ac:dyDescent="0.25">
      <c r="A2127">
        <v>10147</v>
      </c>
      <c r="B2127">
        <v>31</v>
      </c>
      <c r="C2127">
        <v>64.67</v>
      </c>
      <c r="D2127">
        <v>11</v>
      </c>
      <c r="E2127">
        <v>2004.77</v>
      </c>
      <c r="F2127" s="1">
        <v>37869</v>
      </c>
      <c r="G2127" t="s">
        <v>25</v>
      </c>
      <c r="H2127" t="s">
        <v>193</v>
      </c>
      <c r="I2127">
        <v>80</v>
      </c>
      <c r="J2127" t="s">
        <v>682</v>
      </c>
      <c r="K2127" t="s">
        <v>299</v>
      </c>
      <c r="L2127" t="s">
        <v>130</v>
      </c>
      <c r="M2127" t="s">
        <v>300</v>
      </c>
      <c r="N2127" t="s">
        <v>31</v>
      </c>
      <c r="O2127" t="s">
        <v>301</v>
      </c>
      <c r="P2127" t="s">
        <v>133</v>
      </c>
      <c r="Q2127" t="s">
        <v>302</v>
      </c>
      <c r="R2127" t="s">
        <v>35</v>
      </c>
      <c r="S2127" t="s">
        <v>36</v>
      </c>
      <c r="T2127" t="s">
        <v>303</v>
      </c>
      <c r="U2127" t="s">
        <v>38</v>
      </c>
      <c r="V2127">
        <v>0.19162499999999999</v>
      </c>
      <c r="W2127">
        <v>2003</v>
      </c>
      <c r="X2127">
        <v>9</v>
      </c>
      <c r="Y2127">
        <v>3</v>
      </c>
    </row>
    <row r="2128" spans="1:25" x14ac:dyDescent="0.25">
      <c r="A2128">
        <v>10159</v>
      </c>
      <c r="B2128">
        <v>23</v>
      </c>
      <c r="C2128">
        <v>67.099999999999994</v>
      </c>
      <c r="D2128">
        <v>6</v>
      </c>
      <c r="E2128">
        <v>1543.3</v>
      </c>
      <c r="F2128" s="1">
        <v>37904</v>
      </c>
      <c r="G2128" t="s">
        <v>25</v>
      </c>
      <c r="H2128" t="s">
        <v>193</v>
      </c>
      <c r="I2128">
        <v>80</v>
      </c>
      <c r="J2128" t="s">
        <v>682</v>
      </c>
      <c r="K2128" t="s">
        <v>61</v>
      </c>
      <c r="L2128" t="s">
        <v>62</v>
      </c>
      <c r="M2128" t="s">
        <v>63</v>
      </c>
      <c r="N2128" t="s">
        <v>31</v>
      </c>
      <c r="O2128" t="s">
        <v>64</v>
      </c>
      <c r="P2128" t="s">
        <v>58</v>
      </c>
      <c r="Q2128" t="s">
        <v>31</v>
      </c>
      <c r="R2128" t="s">
        <v>35</v>
      </c>
      <c r="S2128" t="s">
        <v>36</v>
      </c>
      <c r="T2128" t="s">
        <v>65</v>
      </c>
      <c r="U2128" t="s">
        <v>38</v>
      </c>
      <c r="V2128">
        <v>0.16125</v>
      </c>
      <c r="W2128">
        <v>2003</v>
      </c>
      <c r="X2128">
        <v>10</v>
      </c>
      <c r="Y2128">
        <v>4</v>
      </c>
    </row>
    <row r="2129" spans="1:25" x14ac:dyDescent="0.25">
      <c r="A2129">
        <v>10169</v>
      </c>
      <c r="B2129">
        <v>24</v>
      </c>
      <c r="C2129">
        <v>94.58</v>
      </c>
      <c r="D2129">
        <v>6</v>
      </c>
      <c r="E2129">
        <v>2269.92</v>
      </c>
      <c r="F2129" s="1">
        <v>37929</v>
      </c>
      <c r="G2129" t="s">
        <v>25</v>
      </c>
      <c r="H2129" t="s">
        <v>193</v>
      </c>
      <c r="I2129">
        <v>80</v>
      </c>
      <c r="J2129" t="s">
        <v>682</v>
      </c>
      <c r="K2129" t="s">
        <v>304</v>
      </c>
      <c r="L2129" t="s">
        <v>305</v>
      </c>
      <c r="M2129" t="s">
        <v>306</v>
      </c>
      <c r="N2129" t="s">
        <v>307</v>
      </c>
      <c r="O2129" t="s">
        <v>308</v>
      </c>
      <c r="P2129" t="s">
        <v>169</v>
      </c>
      <c r="Q2129" t="s">
        <v>309</v>
      </c>
      <c r="R2129" t="s">
        <v>101</v>
      </c>
      <c r="S2129" t="s">
        <v>102</v>
      </c>
      <c r="T2129" t="s">
        <v>310</v>
      </c>
      <c r="U2129" t="s">
        <v>38</v>
      </c>
      <c r="V2129">
        <v>-0.18225</v>
      </c>
      <c r="W2129">
        <v>2003</v>
      </c>
      <c r="X2129">
        <v>11</v>
      </c>
      <c r="Y2129">
        <v>4</v>
      </c>
    </row>
    <row r="2130" spans="1:25" x14ac:dyDescent="0.25">
      <c r="A2130">
        <v>10180</v>
      </c>
      <c r="B2130">
        <v>28</v>
      </c>
      <c r="C2130">
        <v>71.14</v>
      </c>
      <c r="D2130">
        <v>1</v>
      </c>
      <c r="E2130">
        <v>1991.92</v>
      </c>
      <c r="F2130" s="1">
        <v>37936</v>
      </c>
      <c r="G2130" t="s">
        <v>25</v>
      </c>
      <c r="H2130" t="s">
        <v>193</v>
      </c>
      <c r="I2130">
        <v>80</v>
      </c>
      <c r="J2130" t="s">
        <v>682</v>
      </c>
      <c r="K2130" t="s">
        <v>72</v>
      </c>
      <c r="L2130" t="s">
        <v>73</v>
      </c>
      <c r="M2130" t="s">
        <v>74</v>
      </c>
      <c r="N2130" t="s">
        <v>31</v>
      </c>
      <c r="O2130" t="s">
        <v>75</v>
      </c>
      <c r="P2130" t="s">
        <v>31</v>
      </c>
      <c r="Q2130" t="s">
        <v>76</v>
      </c>
      <c r="R2130" t="s">
        <v>44</v>
      </c>
      <c r="S2130" t="s">
        <v>45</v>
      </c>
      <c r="T2130" t="s">
        <v>77</v>
      </c>
      <c r="U2130" t="s">
        <v>38</v>
      </c>
      <c r="V2130">
        <v>0.11075</v>
      </c>
      <c r="W2130">
        <v>2003</v>
      </c>
      <c r="X2130">
        <v>11</v>
      </c>
      <c r="Y2130">
        <v>4</v>
      </c>
    </row>
    <row r="2131" spans="1:25" x14ac:dyDescent="0.25">
      <c r="A2131">
        <v>10191</v>
      </c>
      <c r="B2131">
        <v>44</v>
      </c>
      <c r="C2131">
        <v>66.290000000000006</v>
      </c>
      <c r="D2131">
        <v>7</v>
      </c>
      <c r="E2131">
        <v>2916.76</v>
      </c>
      <c r="F2131" s="1">
        <v>37945</v>
      </c>
      <c r="G2131" t="s">
        <v>25</v>
      </c>
      <c r="H2131" t="s">
        <v>193</v>
      </c>
      <c r="I2131">
        <v>80</v>
      </c>
      <c r="J2131" t="s">
        <v>682</v>
      </c>
      <c r="K2131" t="s">
        <v>463</v>
      </c>
      <c r="L2131" t="s">
        <v>464</v>
      </c>
      <c r="M2131" t="s">
        <v>465</v>
      </c>
      <c r="N2131" t="s">
        <v>31</v>
      </c>
      <c r="O2131" t="s">
        <v>466</v>
      </c>
      <c r="P2131" t="s">
        <v>31</v>
      </c>
      <c r="Q2131" t="s">
        <v>467</v>
      </c>
      <c r="R2131" t="s">
        <v>468</v>
      </c>
      <c r="S2131" t="s">
        <v>45</v>
      </c>
      <c r="T2131" t="s">
        <v>469</v>
      </c>
      <c r="U2131" t="s">
        <v>38</v>
      </c>
      <c r="V2131">
        <v>0.171375</v>
      </c>
      <c r="W2131">
        <v>2003</v>
      </c>
      <c r="X2131">
        <v>11</v>
      </c>
      <c r="Y2131">
        <v>4</v>
      </c>
    </row>
    <row r="2132" spans="1:25" x14ac:dyDescent="0.25">
      <c r="A2132">
        <v>10211</v>
      </c>
      <c r="B2132">
        <v>22</v>
      </c>
      <c r="C2132">
        <v>92.16</v>
      </c>
      <c r="D2132">
        <v>6</v>
      </c>
      <c r="E2132">
        <v>2027.52</v>
      </c>
      <c r="F2132" s="1">
        <v>38001</v>
      </c>
      <c r="G2132" t="s">
        <v>25</v>
      </c>
      <c r="H2132" t="s">
        <v>193</v>
      </c>
      <c r="I2132">
        <v>80</v>
      </c>
      <c r="J2132" t="s">
        <v>682</v>
      </c>
      <c r="K2132" t="s">
        <v>89</v>
      </c>
      <c r="L2132" t="s">
        <v>90</v>
      </c>
      <c r="M2132" t="s">
        <v>91</v>
      </c>
      <c r="N2132" t="s">
        <v>31</v>
      </c>
      <c r="O2132" t="s">
        <v>50</v>
      </c>
      <c r="P2132" t="s">
        <v>31</v>
      </c>
      <c r="Q2132" t="s">
        <v>92</v>
      </c>
      <c r="R2132" t="s">
        <v>44</v>
      </c>
      <c r="S2132" t="s">
        <v>45</v>
      </c>
      <c r="T2132" t="s">
        <v>93</v>
      </c>
      <c r="U2132" t="s">
        <v>38</v>
      </c>
      <c r="V2132">
        <v>-0.152</v>
      </c>
      <c r="W2132">
        <v>2004</v>
      </c>
      <c r="X2132">
        <v>1</v>
      </c>
      <c r="Y2132">
        <v>1</v>
      </c>
    </row>
    <row r="2133" spans="1:25" x14ac:dyDescent="0.25">
      <c r="A2133">
        <v>10225</v>
      </c>
      <c r="B2133">
        <v>46</v>
      </c>
      <c r="C2133">
        <v>70.33</v>
      </c>
      <c r="D2133">
        <v>13</v>
      </c>
      <c r="E2133">
        <v>3235.18</v>
      </c>
      <c r="F2133" s="1">
        <v>38039</v>
      </c>
      <c r="G2133" t="s">
        <v>25</v>
      </c>
      <c r="H2133" t="s">
        <v>193</v>
      </c>
      <c r="I2133">
        <v>80</v>
      </c>
      <c r="J2133" t="s">
        <v>682</v>
      </c>
      <c r="K2133" t="s">
        <v>470</v>
      </c>
      <c r="L2133" t="s">
        <v>471</v>
      </c>
      <c r="M2133" t="s">
        <v>472</v>
      </c>
      <c r="N2133" t="s">
        <v>31</v>
      </c>
      <c r="O2133" t="s">
        <v>473</v>
      </c>
      <c r="P2133" t="s">
        <v>31</v>
      </c>
      <c r="Q2133" t="s">
        <v>474</v>
      </c>
      <c r="R2133" t="s">
        <v>475</v>
      </c>
      <c r="S2133" t="s">
        <v>45</v>
      </c>
      <c r="T2133" t="s">
        <v>476</v>
      </c>
      <c r="U2133" t="s">
        <v>53</v>
      </c>
      <c r="V2133">
        <v>0.120875</v>
      </c>
      <c r="W2133">
        <v>2004</v>
      </c>
      <c r="X2133">
        <v>2</v>
      </c>
      <c r="Y2133">
        <v>1</v>
      </c>
    </row>
    <row r="2134" spans="1:25" x14ac:dyDescent="0.25">
      <c r="A2134">
        <v>10238</v>
      </c>
      <c r="B2134">
        <v>22</v>
      </c>
      <c r="C2134">
        <v>93.77</v>
      </c>
      <c r="D2134">
        <v>7</v>
      </c>
      <c r="E2134">
        <v>2062.94</v>
      </c>
      <c r="F2134" s="1">
        <v>38086</v>
      </c>
      <c r="G2134" t="s">
        <v>25</v>
      </c>
      <c r="H2134" t="s">
        <v>193</v>
      </c>
      <c r="I2134">
        <v>80</v>
      </c>
      <c r="J2134" t="s">
        <v>682</v>
      </c>
      <c r="K2134" t="s">
        <v>342</v>
      </c>
      <c r="L2134" t="s">
        <v>343</v>
      </c>
      <c r="M2134" t="s">
        <v>344</v>
      </c>
      <c r="N2134" t="s">
        <v>31</v>
      </c>
      <c r="O2134" t="s">
        <v>345</v>
      </c>
      <c r="P2134" t="s">
        <v>31</v>
      </c>
      <c r="Q2134" t="s">
        <v>346</v>
      </c>
      <c r="R2134" t="s">
        <v>347</v>
      </c>
      <c r="S2134" t="s">
        <v>45</v>
      </c>
      <c r="T2134" t="s">
        <v>348</v>
      </c>
      <c r="U2134" t="s">
        <v>38</v>
      </c>
      <c r="V2134">
        <v>-0.172125</v>
      </c>
      <c r="W2134">
        <v>2004</v>
      </c>
      <c r="X2134">
        <v>4</v>
      </c>
      <c r="Y2134">
        <v>2</v>
      </c>
    </row>
    <row r="2135" spans="1:25" x14ac:dyDescent="0.25">
      <c r="A2135">
        <v>10252</v>
      </c>
      <c r="B2135">
        <v>38</v>
      </c>
      <c r="C2135">
        <v>87.31</v>
      </c>
      <c r="D2135">
        <v>3</v>
      </c>
      <c r="E2135">
        <v>3317.78</v>
      </c>
      <c r="F2135" s="1">
        <v>38133</v>
      </c>
      <c r="G2135" t="s">
        <v>25</v>
      </c>
      <c r="H2135" t="s">
        <v>193</v>
      </c>
      <c r="I2135">
        <v>80</v>
      </c>
      <c r="J2135" t="s">
        <v>682</v>
      </c>
      <c r="K2135" t="s">
        <v>89</v>
      </c>
      <c r="L2135" t="s">
        <v>90</v>
      </c>
      <c r="M2135" t="s">
        <v>91</v>
      </c>
      <c r="N2135" t="s">
        <v>31</v>
      </c>
      <c r="O2135" t="s">
        <v>50</v>
      </c>
      <c r="P2135" t="s">
        <v>31</v>
      </c>
      <c r="Q2135" t="s">
        <v>92</v>
      </c>
      <c r="R2135" t="s">
        <v>44</v>
      </c>
      <c r="S2135" t="s">
        <v>45</v>
      </c>
      <c r="T2135" t="s">
        <v>93</v>
      </c>
      <c r="U2135" t="s">
        <v>53</v>
      </c>
      <c r="V2135">
        <v>-9.1374999999999998E-2</v>
      </c>
      <c r="W2135">
        <v>2004</v>
      </c>
      <c r="X2135">
        <v>5</v>
      </c>
      <c r="Y2135">
        <v>2</v>
      </c>
    </row>
    <row r="2136" spans="1:25" x14ac:dyDescent="0.25">
      <c r="A2136">
        <v>10264</v>
      </c>
      <c r="B2136">
        <v>47</v>
      </c>
      <c r="C2136">
        <v>83.27</v>
      </c>
      <c r="D2136">
        <v>1</v>
      </c>
      <c r="E2136">
        <v>3913.69</v>
      </c>
      <c r="F2136" s="1">
        <v>38168</v>
      </c>
      <c r="G2136" t="s">
        <v>25</v>
      </c>
      <c r="H2136" t="s">
        <v>193</v>
      </c>
      <c r="I2136">
        <v>80</v>
      </c>
      <c r="J2136" t="s">
        <v>682</v>
      </c>
      <c r="K2136" t="s">
        <v>401</v>
      </c>
      <c r="L2136" t="s">
        <v>402</v>
      </c>
      <c r="M2136" t="s">
        <v>403</v>
      </c>
      <c r="N2136" t="s">
        <v>31</v>
      </c>
      <c r="O2136" t="s">
        <v>404</v>
      </c>
      <c r="P2136" t="s">
        <v>133</v>
      </c>
      <c r="Q2136" t="s">
        <v>405</v>
      </c>
      <c r="R2136" t="s">
        <v>35</v>
      </c>
      <c r="S2136" t="s">
        <v>36</v>
      </c>
      <c r="T2136" t="s">
        <v>406</v>
      </c>
      <c r="U2136" t="s">
        <v>53</v>
      </c>
      <c r="V2136">
        <v>-4.0875000000000002E-2</v>
      </c>
      <c r="W2136">
        <v>2004</v>
      </c>
      <c r="X2136">
        <v>6</v>
      </c>
      <c r="Y2136">
        <v>2</v>
      </c>
    </row>
    <row r="2137" spans="1:25" x14ac:dyDescent="0.25">
      <c r="A2137">
        <v>10276</v>
      </c>
      <c r="B2137">
        <v>48</v>
      </c>
      <c r="C2137">
        <v>75.180000000000007</v>
      </c>
      <c r="D2137">
        <v>7</v>
      </c>
      <c r="E2137">
        <v>3608.64</v>
      </c>
      <c r="F2137" s="1">
        <v>38201</v>
      </c>
      <c r="G2137" t="s">
        <v>25</v>
      </c>
      <c r="H2137" t="s">
        <v>193</v>
      </c>
      <c r="I2137">
        <v>80</v>
      </c>
      <c r="J2137" t="s">
        <v>682</v>
      </c>
      <c r="K2137" t="s">
        <v>483</v>
      </c>
      <c r="L2137" t="s">
        <v>484</v>
      </c>
      <c r="M2137" t="s">
        <v>485</v>
      </c>
      <c r="N2137" t="s">
        <v>31</v>
      </c>
      <c r="O2137" t="s">
        <v>301</v>
      </c>
      <c r="P2137" t="s">
        <v>133</v>
      </c>
      <c r="Q2137" t="s">
        <v>302</v>
      </c>
      <c r="R2137" t="s">
        <v>35</v>
      </c>
      <c r="S2137" t="s">
        <v>36</v>
      </c>
      <c r="T2137" t="s">
        <v>486</v>
      </c>
      <c r="U2137" t="s">
        <v>53</v>
      </c>
      <c r="V2137">
        <v>6.0249999999999901E-2</v>
      </c>
      <c r="W2137">
        <v>2004</v>
      </c>
      <c r="X2137">
        <v>8</v>
      </c>
      <c r="Y2137">
        <v>3</v>
      </c>
    </row>
    <row r="2138" spans="1:25" x14ac:dyDescent="0.25">
      <c r="A2138">
        <v>10287</v>
      </c>
      <c r="B2138">
        <v>40</v>
      </c>
      <c r="C2138">
        <v>88.12</v>
      </c>
      <c r="D2138">
        <v>16</v>
      </c>
      <c r="E2138">
        <v>3524.8</v>
      </c>
      <c r="F2138" s="1">
        <v>38229</v>
      </c>
      <c r="G2138" t="s">
        <v>25</v>
      </c>
      <c r="H2138" t="s">
        <v>193</v>
      </c>
      <c r="I2138">
        <v>80</v>
      </c>
      <c r="J2138" t="s">
        <v>682</v>
      </c>
      <c r="K2138" t="s">
        <v>470</v>
      </c>
      <c r="L2138" t="s">
        <v>471</v>
      </c>
      <c r="M2138" t="s">
        <v>472</v>
      </c>
      <c r="N2138" t="s">
        <v>31</v>
      </c>
      <c r="O2138" t="s">
        <v>473</v>
      </c>
      <c r="P2138" t="s">
        <v>31</v>
      </c>
      <c r="Q2138" t="s">
        <v>474</v>
      </c>
      <c r="R2138" t="s">
        <v>475</v>
      </c>
      <c r="S2138" t="s">
        <v>45</v>
      </c>
      <c r="T2138" t="s">
        <v>476</v>
      </c>
      <c r="U2138" t="s">
        <v>53</v>
      </c>
      <c r="V2138">
        <v>-0.10150000000000001</v>
      </c>
      <c r="W2138">
        <v>2004</v>
      </c>
      <c r="X2138">
        <v>8</v>
      </c>
      <c r="Y2138">
        <v>3</v>
      </c>
    </row>
    <row r="2139" spans="1:25" x14ac:dyDescent="0.25">
      <c r="A2139">
        <v>10299</v>
      </c>
      <c r="B2139">
        <v>32</v>
      </c>
      <c r="C2139">
        <v>80.84</v>
      </c>
      <c r="D2139">
        <v>1</v>
      </c>
      <c r="E2139">
        <v>2586.88</v>
      </c>
      <c r="F2139" s="1">
        <v>38260</v>
      </c>
      <c r="G2139" t="s">
        <v>25</v>
      </c>
      <c r="H2139" t="s">
        <v>193</v>
      </c>
      <c r="I2139">
        <v>80</v>
      </c>
      <c r="J2139" t="s">
        <v>682</v>
      </c>
      <c r="K2139" t="s">
        <v>136</v>
      </c>
      <c r="L2139" t="s">
        <v>137</v>
      </c>
      <c r="M2139" t="s">
        <v>138</v>
      </c>
      <c r="N2139" t="s">
        <v>31</v>
      </c>
      <c r="O2139" t="s">
        <v>139</v>
      </c>
      <c r="P2139" t="s">
        <v>31</v>
      </c>
      <c r="Q2139" t="s">
        <v>140</v>
      </c>
      <c r="R2139" t="s">
        <v>141</v>
      </c>
      <c r="S2139" t="s">
        <v>45</v>
      </c>
      <c r="T2139" t="s">
        <v>142</v>
      </c>
      <c r="U2139" t="s">
        <v>38</v>
      </c>
      <c r="V2139">
        <v>-1.0500000000000001E-2</v>
      </c>
      <c r="W2139">
        <v>2004</v>
      </c>
      <c r="X2139">
        <v>9</v>
      </c>
      <c r="Y2139">
        <v>3</v>
      </c>
    </row>
    <row r="2140" spans="1:25" x14ac:dyDescent="0.25">
      <c r="A2140">
        <v>10310</v>
      </c>
      <c r="B2140">
        <v>49</v>
      </c>
      <c r="C2140">
        <v>97.01</v>
      </c>
      <c r="D2140">
        <v>14</v>
      </c>
      <c r="E2140">
        <v>4753.49</v>
      </c>
      <c r="F2140" s="1">
        <v>38276</v>
      </c>
      <c r="G2140" t="s">
        <v>25</v>
      </c>
      <c r="H2140" t="s">
        <v>193</v>
      </c>
      <c r="I2140">
        <v>80</v>
      </c>
      <c r="J2140" t="s">
        <v>682</v>
      </c>
      <c r="K2140" t="s">
        <v>463</v>
      </c>
      <c r="L2140" t="s">
        <v>464</v>
      </c>
      <c r="M2140" t="s">
        <v>465</v>
      </c>
      <c r="N2140" t="s">
        <v>31</v>
      </c>
      <c r="O2140" t="s">
        <v>466</v>
      </c>
      <c r="P2140" t="s">
        <v>31</v>
      </c>
      <c r="Q2140" t="s">
        <v>467</v>
      </c>
      <c r="R2140" t="s">
        <v>468</v>
      </c>
      <c r="S2140" t="s">
        <v>45</v>
      </c>
      <c r="T2140" t="s">
        <v>469</v>
      </c>
      <c r="U2140" t="s">
        <v>53</v>
      </c>
      <c r="V2140">
        <v>-0.21262500000000001</v>
      </c>
      <c r="W2140">
        <v>2004</v>
      </c>
      <c r="X2140">
        <v>10</v>
      </c>
      <c r="Y2140">
        <v>4</v>
      </c>
    </row>
    <row r="2141" spans="1:25" x14ac:dyDescent="0.25">
      <c r="A2141">
        <v>10319</v>
      </c>
      <c r="B2141">
        <v>43</v>
      </c>
      <c r="C2141">
        <v>85.69</v>
      </c>
      <c r="D2141">
        <v>2</v>
      </c>
      <c r="E2141">
        <v>3684.67</v>
      </c>
      <c r="F2141" s="1">
        <v>38294</v>
      </c>
      <c r="G2141" t="s">
        <v>25</v>
      </c>
      <c r="H2141" t="s">
        <v>193</v>
      </c>
      <c r="I2141">
        <v>80</v>
      </c>
      <c r="J2141" t="s">
        <v>682</v>
      </c>
      <c r="K2141" t="s">
        <v>532</v>
      </c>
      <c r="L2141" t="s">
        <v>533</v>
      </c>
      <c r="M2141" t="s">
        <v>534</v>
      </c>
      <c r="N2141" t="s">
        <v>535</v>
      </c>
      <c r="O2141" t="s">
        <v>32</v>
      </c>
      <c r="P2141" t="s">
        <v>33</v>
      </c>
      <c r="Q2141" t="s">
        <v>34</v>
      </c>
      <c r="R2141" t="s">
        <v>35</v>
      </c>
      <c r="S2141" t="s">
        <v>36</v>
      </c>
      <c r="T2141" t="s">
        <v>536</v>
      </c>
      <c r="U2141" t="s">
        <v>53</v>
      </c>
      <c r="V2141">
        <v>-7.1124999999999994E-2</v>
      </c>
      <c r="W2141">
        <v>2004</v>
      </c>
      <c r="X2141">
        <v>11</v>
      </c>
      <c r="Y2141">
        <v>4</v>
      </c>
    </row>
    <row r="2142" spans="1:25" x14ac:dyDescent="0.25">
      <c r="A2142">
        <v>10331</v>
      </c>
      <c r="B2142">
        <v>41</v>
      </c>
      <c r="C2142">
        <v>100</v>
      </c>
      <c r="D2142">
        <v>2</v>
      </c>
      <c r="E2142">
        <v>5715.4</v>
      </c>
      <c r="F2142" s="1">
        <v>38308</v>
      </c>
      <c r="G2142" t="s">
        <v>25</v>
      </c>
      <c r="H2142" t="s">
        <v>193</v>
      </c>
      <c r="I2142">
        <v>80</v>
      </c>
      <c r="J2142" t="s">
        <v>682</v>
      </c>
      <c r="K2142" t="s">
        <v>326</v>
      </c>
      <c r="L2142" t="s">
        <v>327</v>
      </c>
      <c r="M2142" t="s">
        <v>328</v>
      </c>
      <c r="N2142" t="s">
        <v>31</v>
      </c>
      <c r="O2142" t="s">
        <v>229</v>
      </c>
      <c r="P2142" t="s">
        <v>153</v>
      </c>
      <c r="Q2142" t="s">
        <v>230</v>
      </c>
      <c r="R2142" t="s">
        <v>35</v>
      </c>
      <c r="S2142" t="s">
        <v>36</v>
      </c>
      <c r="T2142" t="s">
        <v>329</v>
      </c>
      <c r="U2142" t="s">
        <v>53</v>
      </c>
      <c r="V2142">
        <v>-0.25</v>
      </c>
      <c r="W2142">
        <v>2004</v>
      </c>
      <c r="X2142">
        <v>11</v>
      </c>
      <c r="Y2142">
        <v>4</v>
      </c>
    </row>
    <row r="2143" spans="1:25" x14ac:dyDescent="0.25">
      <c r="A2143">
        <v>10343</v>
      </c>
      <c r="B2143">
        <v>30</v>
      </c>
      <c r="C2143">
        <v>100</v>
      </c>
      <c r="D2143">
        <v>1</v>
      </c>
      <c r="E2143">
        <v>3098.7</v>
      </c>
      <c r="F2143" s="1">
        <v>38315</v>
      </c>
      <c r="G2143" t="s">
        <v>25</v>
      </c>
      <c r="H2143" t="s">
        <v>193</v>
      </c>
      <c r="I2143">
        <v>80</v>
      </c>
      <c r="J2143" t="s">
        <v>682</v>
      </c>
      <c r="K2143" t="s">
        <v>39</v>
      </c>
      <c r="L2143" t="s">
        <v>40</v>
      </c>
      <c r="M2143" t="s">
        <v>41</v>
      </c>
      <c r="N2143" t="s">
        <v>31</v>
      </c>
      <c r="O2143" t="s">
        <v>42</v>
      </c>
      <c r="P2143" t="s">
        <v>31</v>
      </c>
      <c r="Q2143" t="s">
        <v>43</v>
      </c>
      <c r="R2143" t="s">
        <v>44</v>
      </c>
      <c r="S2143" t="s">
        <v>45</v>
      </c>
      <c r="T2143" t="s">
        <v>46</v>
      </c>
      <c r="U2143" t="s">
        <v>53</v>
      </c>
      <c r="V2143">
        <v>-0.25</v>
      </c>
      <c r="W2143">
        <v>2004</v>
      </c>
      <c r="X2143">
        <v>11</v>
      </c>
      <c r="Y2143">
        <v>4</v>
      </c>
    </row>
    <row r="2144" spans="1:25" x14ac:dyDescent="0.25">
      <c r="A2144">
        <v>10355</v>
      </c>
      <c r="B2144">
        <v>28</v>
      </c>
      <c r="C2144">
        <v>95.39</v>
      </c>
      <c r="D2144">
        <v>9</v>
      </c>
      <c r="E2144">
        <v>2670.92</v>
      </c>
      <c r="F2144" s="1">
        <v>38328</v>
      </c>
      <c r="G2144" t="s">
        <v>25</v>
      </c>
      <c r="H2144" t="s">
        <v>193</v>
      </c>
      <c r="I2144">
        <v>80</v>
      </c>
      <c r="J2144" t="s">
        <v>682</v>
      </c>
      <c r="K2144" t="s">
        <v>186</v>
      </c>
      <c r="L2144" t="s">
        <v>187</v>
      </c>
      <c r="M2144" t="s">
        <v>188</v>
      </c>
      <c r="N2144" t="s">
        <v>31</v>
      </c>
      <c r="O2144" t="s">
        <v>189</v>
      </c>
      <c r="P2144" t="s">
        <v>31</v>
      </c>
      <c r="Q2144" t="s">
        <v>190</v>
      </c>
      <c r="R2144" t="s">
        <v>191</v>
      </c>
      <c r="S2144" t="s">
        <v>45</v>
      </c>
      <c r="T2144" t="s">
        <v>192</v>
      </c>
      <c r="U2144" t="s">
        <v>38</v>
      </c>
      <c r="V2144">
        <v>-0.19237499999999999</v>
      </c>
      <c r="W2144">
        <v>2004</v>
      </c>
      <c r="X2144">
        <v>12</v>
      </c>
      <c r="Y2144">
        <v>4</v>
      </c>
    </row>
    <row r="2145" spans="1:25" x14ac:dyDescent="0.25">
      <c r="A2145">
        <v>10363</v>
      </c>
      <c r="B2145">
        <v>43</v>
      </c>
      <c r="C2145">
        <v>100</v>
      </c>
      <c r="D2145">
        <v>9</v>
      </c>
      <c r="E2145">
        <v>5154.41</v>
      </c>
      <c r="F2145" s="1">
        <v>38358</v>
      </c>
      <c r="G2145" t="s">
        <v>25</v>
      </c>
      <c r="H2145" t="s">
        <v>193</v>
      </c>
      <c r="I2145">
        <v>80</v>
      </c>
      <c r="J2145" t="s">
        <v>682</v>
      </c>
      <c r="K2145" t="s">
        <v>493</v>
      </c>
      <c r="L2145" t="s">
        <v>494</v>
      </c>
      <c r="M2145" t="s">
        <v>495</v>
      </c>
      <c r="N2145" t="s">
        <v>31</v>
      </c>
      <c r="O2145" t="s">
        <v>496</v>
      </c>
      <c r="P2145" t="s">
        <v>31</v>
      </c>
      <c r="Q2145" t="s">
        <v>497</v>
      </c>
      <c r="R2145" t="s">
        <v>141</v>
      </c>
      <c r="S2145" t="s">
        <v>45</v>
      </c>
      <c r="T2145" t="s">
        <v>498</v>
      </c>
      <c r="U2145" t="s">
        <v>53</v>
      </c>
      <c r="V2145">
        <v>-0.25</v>
      </c>
      <c r="W2145">
        <v>2005</v>
      </c>
      <c r="X2145">
        <v>1</v>
      </c>
      <c r="Y2145">
        <v>1</v>
      </c>
    </row>
    <row r="2146" spans="1:25" x14ac:dyDescent="0.25">
      <c r="A2146">
        <v>10378</v>
      </c>
      <c r="B2146">
        <v>41</v>
      </c>
      <c r="C2146">
        <v>100</v>
      </c>
      <c r="D2146">
        <v>2</v>
      </c>
      <c r="E2146">
        <v>4894.17</v>
      </c>
      <c r="F2146" s="1">
        <v>38393</v>
      </c>
      <c r="G2146" t="s">
        <v>25</v>
      </c>
      <c r="H2146" t="s">
        <v>193</v>
      </c>
      <c r="I2146">
        <v>80</v>
      </c>
      <c r="J2146" t="s">
        <v>682</v>
      </c>
      <c r="K2146" t="s">
        <v>186</v>
      </c>
      <c r="L2146" t="s">
        <v>187</v>
      </c>
      <c r="M2146" t="s">
        <v>188</v>
      </c>
      <c r="N2146" t="s">
        <v>31</v>
      </c>
      <c r="O2146" t="s">
        <v>189</v>
      </c>
      <c r="P2146" t="s">
        <v>31</v>
      </c>
      <c r="Q2146" t="s">
        <v>190</v>
      </c>
      <c r="R2146" t="s">
        <v>191</v>
      </c>
      <c r="S2146" t="s">
        <v>45</v>
      </c>
      <c r="T2146" t="s">
        <v>192</v>
      </c>
      <c r="U2146" t="s">
        <v>53</v>
      </c>
      <c r="V2146">
        <v>-0.25</v>
      </c>
      <c r="W2146">
        <v>2005</v>
      </c>
      <c r="X2146">
        <v>2</v>
      </c>
      <c r="Y2146">
        <v>1</v>
      </c>
    </row>
    <row r="2147" spans="1:25" x14ac:dyDescent="0.25">
      <c r="A2147">
        <v>10390</v>
      </c>
      <c r="B2147">
        <v>30</v>
      </c>
      <c r="C2147">
        <v>82.42</v>
      </c>
      <c r="D2147">
        <v>10</v>
      </c>
      <c r="E2147">
        <v>2472.6</v>
      </c>
      <c r="F2147" s="1">
        <v>38415</v>
      </c>
      <c r="G2147" t="s">
        <v>25</v>
      </c>
      <c r="H2147" t="s">
        <v>193</v>
      </c>
      <c r="I2147">
        <v>80</v>
      </c>
      <c r="J2147" t="s">
        <v>682</v>
      </c>
      <c r="K2147" t="s">
        <v>287</v>
      </c>
      <c r="L2147" t="s">
        <v>288</v>
      </c>
      <c r="M2147" t="s">
        <v>289</v>
      </c>
      <c r="N2147" t="s">
        <v>31</v>
      </c>
      <c r="O2147" t="s">
        <v>290</v>
      </c>
      <c r="P2147" t="s">
        <v>58</v>
      </c>
      <c r="Q2147" t="s">
        <v>121</v>
      </c>
      <c r="R2147" t="s">
        <v>35</v>
      </c>
      <c r="S2147" t="s">
        <v>36</v>
      </c>
      <c r="T2147" t="s">
        <v>291</v>
      </c>
      <c r="U2147" t="s">
        <v>38</v>
      </c>
      <c r="V2147">
        <v>-3.0249999999999999E-2</v>
      </c>
      <c r="W2147">
        <v>2005</v>
      </c>
      <c r="X2147">
        <v>3</v>
      </c>
      <c r="Y2147">
        <v>1</v>
      </c>
    </row>
    <row r="2148" spans="1:25" x14ac:dyDescent="0.25">
      <c r="A2148">
        <v>10103</v>
      </c>
      <c r="B2148">
        <v>31</v>
      </c>
      <c r="C2148">
        <v>100</v>
      </c>
      <c r="D2148">
        <v>3</v>
      </c>
      <c r="E2148">
        <v>3224.31</v>
      </c>
      <c r="F2148" s="1">
        <v>37650</v>
      </c>
      <c r="G2148" t="s">
        <v>25</v>
      </c>
      <c r="H2148" t="s">
        <v>529</v>
      </c>
      <c r="I2148">
        <v>96</v>
      </c>
      <c r="J2148" t="s">
        <v>683</v>
      </c>
      <c r="K2148" t="s">
        <v>143</v>
      </c>
      <c r="L2148" t="s">
        <v>144</v>
      </c>
      <c r="M2148" t="s">
        <v>145</v>
      </c>
      <c r="N2148" t="s">
        <v>31</v>
      </c>
      <c r="O2148" t="s">
        <v>146</v>
      </c>
      <c r="P2148" t="s">
        <v>31</v>
      </c>
      <c r="Q2148" t="s">
        <v>147</v>
      </c>
      <c r="R2148" t="s">
        <v>83</v>
      </c>
      <c r="S2148" t="s">
        <v>45</v>
      </c>
      <c r="T2148" t="s">
        <v>148</v>
      </c>
      <c r="U2148" t="s">
        <v>53</v>
      </c>
      <c r="V2148">
        <v>-4.1666666666666699E-2</v>
      </c>
      <c r="W2148">
        <v>2003</v>
      </c>
      <c r="X2148">
        <v>1</v>
      </c>
      <c r="Y2148">
        <v>1</v>
      </c>
    </row>
    <row r="2149" spans="1:25" x14ac:dyDescent="0.25">
      <c r="A2149">
        <v>10114</v>
      </c>
      <c r="B2149">
        <v>32</v>
      </c>
      <c r="C2149">
        <v>100</v>
      </c>
      <c r="D2149">
        <v>7</v>
      </c>
      <c r="E2149">
        <v>3667.52</v>
      </c>
      <c r="F2149" s="1">
        <v>37712</v>
      </c>
      <c r="G2149" t="s">
        <v>25</v>
      </c>
      <c r="H2149" t="s">
        <v>529</v>
      </c>
      <c r="I2149">
        <v>96</v>
      </c>
      <c r="J2149" t="s">
        <v>683</v>
      </c>
      <c r="K2149" t="s">
        <v>427</v>
      </c>
      <c r="L2149" t="s">
        <v>428</v>
      </c>
      <c r="M2149" t="s">
        <v>429</v>
      </c>
      <c r="N2149" t="s">
        <v>31</v>
      </c>
      <c r="O2149" t="s">
        <v>50</v>
      </c>
      <c r="P2149" t="s">
        <v>31</v>
      </c>
      <c r="Q2149" t="s">
        <v>430</v>
      </c>
      <c r="R2149" t="s">
        <v>44</v>
      </c>
      <c r="S2149" t="s">
        <v>45</v>
      </c>
      <c r="T2149" t="s">
        <v>431</v>
      </c>
      <c r="U2149" t="s">
        <v>53</v>
      </c>
      <c r="V2149">
        <v>-4.1666666666666699E-2</v>
      </c>
      <c r="W2149">
        <v>2003</v>
      </c>
      <c r="X2149">
        <v>4</v>
      </c>
      <c r="Y2149">
        <v>2</v>
      </c>
    </row>
    <row r="2150" spans="1:25" x14ac:dyDescent="0.25">
      <c r="A2150">
        <v>10126</v>
      </c>
      <c r="B2150">
        <v>43</v>
      </c>
      <c r="C2150">
        <v>96.31</v>
      </c>
      <c r="D2150">
        <v>3</v>
      </c>
      <c r="E2150">
        <v>4141.33</v>
      </c>
      <c r="F2150" s="1">
        <v>37769</v>
      </c>
      <c r="G2150" t="s">
        <v>25</v>
      </c>
      <c r="H2150" t="s">
        <v>529</v>
      </c>
      <c r="I2150">
        <v>96</v>
      </c>
      <c r="J2150" t="s">
        <v>683</v>
      </c>
      <c r="K2150" t="s">
        <v>202</v>
      </c>
      <c r="L2150" t="s">
        <v>203</v>
      </c>
      <c r="M2150" t="s">
        <v>204</v>
      </c>
      <c r="N2150" t="s">
        <v>31</v>
      </c>
      <c r="O2150" t="s">
        <v>189</v>
      </c>
      <c r="P2150" t="s">
        <v>31</v>
      </c>
      <c r="Q2150" t="s">
        <v>205</v>
      </c>
      <c r="R2150" t="s">
        <v>191</v>
      </c>
      <c r="S2150" t="s">
        <v>45</v>
      </c>
      <c r="T2150" t="s">
        <v>206</v>
      </c>
      <c r="U2150" t="s">
        <v>53</v>
      </c>
      <c r="V2150">
        <v>-3.2291666666666901E-3</v>
      </c>
      <c r="W2150">
        <v>2003</v>
      </c>
      <c r="X2150">
        <v>5</v>
      </c>
      <c r="Y2150">
        <v>2</v>
      </c>
    </row>
    <row r="2151" spans="1:25" x14ac:dyDescent="0.25">
      <c r="A2151">
        <v>10140</v>
      </c>
      <c r="B2151">
        <v>26</v>
      </c>
      <c r="C2151">
        <v>100</v>
      </c>
      <c r="D2151">
        <v>3</v>
      </c>
      <c r="E2151">
        <v>2829.58</v>
      </c>
      <c r="F2151" s="1">
        <v>37826</v>
      </c>
      <c r="G2151" t="s">
        <v>25</v>
      </c>
      <c r="H2151" t="s">
        <v>529</v>
      </c>
      <c r="I2151">
        <v>96</v>
      </c>
      <c r="J2151" t="s">
        <v>683</v>
      </c>
      <c r="K2151" t="s">
        <v>66</v>
      </c>
      <c r="L2151" t="s">
        <v>67</v>
      </c>
      <c r="M2151" t="s">
        <v>68</v>
      </c>
      <c r="N2151" t="s">
        <v>31</v>
      </c>
      <c r="O2151" t="s">
        <v>69</v>
      </c>
      <c r="P2151" t="s">
        <v>58</v>
      </c>
      <c r="Q2151" t="s">
        <v>70</v>
      </c>
      <c r="R2151" t="s">
        <v>35</v>
      </c>
      <c r="S2151" t="s">
        <v>36</v>
      </c>
      <c r="T2151" t="s">
        <v>71</v>
      </c>
      <c r="U2151" t="s">
        <v>38</v>
      </c>
      <c r="V2151">
        <v>-4.1666666666666699E-2</v>
      </c>
      <c r="W2151">
        <v>2003</v>
      </c>
      <c r="X2151">
        <v>7</v>
      </c>
      <c r="Y2151">
        <v>3</v>
      </c>
    </row>
    <row r="2152" spans="1:25" x14ac:dyDescent="0.25">
      <c r="A2152">
        <v>10151</v>
      </c>
      <c r="B2152">
        <v>27</v>
      </c>
      <c r="C2152">
        <v>100</v>
      </c>
      <c r="D2152">
        <v>10</v>
      </c>
      <c r="E2152">
        <v>3068.55</v>
      </c>
      <c r="F2152" s="1">
        <v>37885</v>
      </c>
      <c r="G2152" t="s">
        <v>25</v>
      </c>
      <c r="H2152" t="s">
        <v>529</v>
      </c>
      <c r="I2152">
        <v>96</v>
      </c>
      <c r="J2152" t="s">
        <v>683</v>
      </c>
      <c r="K2152" t="s">
        <v>414</v>
      </c>
      <c r="L2152" t="s">
        <v>415</v>
      </c>
      <c r="M2152" t="s">
        <v>416</v>
      </c>
      <c r="N2152" t="s">
        <v>31</v>
      </c>
      <c r="O2152" t="s">
        <v>417</v>
      </c>
      <c r="P2152" t="s">
        <v>31</v>
      </c>
      <c r="Q2152" t="s">
        <v>418</v>
      </c>
      <c r="R2152" t="s">
        <v>141</v>
      </c>
      <c r="S2152" t="s">
        <v>45</v>
      </c>
      <c r="T2152" t="s">
        <v>419</v>
      </c>
      <c r="U2152" t="s">
        <v>53</v>
      </c>
      <c r="V2152">
        <v>-4.1666666666666699E-2</v>
      </c>
      <c r="W2152">
        <v>2003</v>
      </c>
      <c r="X2152">
        <v>9</v>
      </c>
      <c r="Y2152">
        <v>3</v>
      </c>
    </row>
    <row r="2153" spans="1:25" x14ac:dyDescent="0.25">
      <c r="A2153">
        <v>10164</v>
      </c>
      <c r="B2153">
        <v>24</v>
      </c>
      <c r="C2153">
        <v>100</v>
      </c>
      <c r="D2153">
        <v>1</v>
      </c>
      <c r="E2153">
        <v>2634.96</v>
      </c>
      <c r="F2153" s="1">
        <v>37915</v>
      </c>
      <c r="G2153" t="s">
        <v>432</v>
      </c>
      <c r="H2153" t="s">
        <v>529</v>
      </c>
      <c r="I2153">
        <v>96</v>
      </c>
      <c r="J2153" t="s">
        <v>683</v>
      </c>
      <c r="K2153" t="s">
        <v>433</v>
      </c>
      <c r="L2153" t="s">
        <v>434</v>
      </c>
      <c r="M2153" t="s">
        <v>435</v>
      </c>
      <c r="N2153" t="s">
        <v>31</v>
      </c>
      <c r="O2153" t="s">
        <v>436</v>
      </c>
      <c r="P2153" t="s">
        <v>31</v>
      </c>
      <c r="Q2153" t="s">
        <v>437</v>
      </c>
      <c r="R2153" t="s">
        <v>161</v>
      </c>
      <c r="S2153" t="s">
        <v>45</v>
      </c>
      <c r="T2153" t="s">
        <v>438</v>
      </c>
      <c r="U2153" t="s">
        <v>38</v>
      </c>
      <c r="V2153">
        <v>-4.1666666666666699E-2</v>
      </c>
      <c r="W2153">
        <v>2003</v>
      </c>
      <c r="X2153">
        <v>10</v>
      </c>
      <c r="Y2153">
        <v>4</v>
      </c>
    </row>
    <row r="2154" spans="1:25" x14ac:dyDescent="0.25">
      <c r="A2154">
        <v>10175</v>
      </c>
      <c r="B2154">
        <v>22</v>
      </c>
      <c r="C2154">
        <v>100</v>
      </c>
      <c r="D2154">
        <v>8</v>
      </c>
      <c r="E2154">
        <v>2436.7199999999998</v>
      </c>
      <c r="F2154" s="1">
        <v>37931</v>
      </c>
      <c r="G2154" t="s">
        <v>25</v>
      </c>
      <c r="H2154" t="s">
        <v>529</v>
      </c>
      <c r="I2154">
        <v>96</v>
      </c>
      <c r="J2154" t="s">
        <v>683</v>
      </c>
      <c r="K2154" t="s">
        <v>349</v>
      </c>
      <c r="L2154" t="s">
        <v>350</v>
      </c>
      <c r="M2154" t="s">
        <v>351</v>
      </c>
      <c r="N2154" t="s">
        <v>31</v>
      </c>
      <c r="O2154" t="s">
        <v>352</v>
      </c>
      <c r="P2154" t="s">
        <v>31</v>
      </c>
      <c r="Q2154" t="s">
        <v>353</v>
      </c>
      <c r="R2154" t="s">
        <v>183</v>
      </c>
      <c r="S2154" t="s">
        <v>45</v>
      </c>
      <c r="T2154" t="s">
        <v>354</v>
      </c>
      <c r="U2154" t="s">
        <v>38</v>
      </c>
      <c r="V2154">
        <v>-4.1666666666666699E-2</v>
      </c>
      <c r="W2154">
        <v>2003</v>
      </c>
      <c r="X2154">
        <v>11</v>
      </c>
      <c r="Y2154">
        <v>4</v>
      </c>
    </row>
    <row r="2155" spans="1:25" x14ac:dyDescent="0.25">
      <c r="A2155">
        <v>10184</v>
      </c>
      <c r="B2155">
        <v>46</v>
      </c>
      <c r="C2155">
        <v>100</v>
      </c>
      <c r="D2155">
        <v>13</v>
      </c>
      <c r="E2155">
        <v>4607.3599999999997</v>
      </c>
      <c r="F2155" s="1">
        <v>37939</v>
      </c>
      <c r="G2155" t="s">
        <v>25</v>
      </c>
      <c r="H2155" t="s">
        <v>529</v>
      </c>
      <c r="I2155">
        <v>96</v>
      </c>
      <c r="J2155" t="s">
        <v>683</v>
      </c>
      <c r="K2155" t="s">
        <v>548</v>
      </c>
      <c r="L2155" t="s">
        <v>549</v>
      </c>
      <c r="M2155" t="s">
        <v>550</v>
      </c>
      <c r="N2155" t="s">
        <v>31</v>
      </c>
      <c r="O2155" t="s">
        <v>551</v>
      </c>
      <c r="P2155" t="s">
        <v>31</v>
      </c>
      <c r="Q2155" t="s">
        <v>552</v>
      </c>
      <c r="R2155" t="s">
        <v>191</v>
      </c>
      <c r="S2155" t="s">
        <v>45</v>
      </c>
      <c r="T2155" t="s">
        <v>553</v>
      </c>
      <c r="U2155" t="s">
        <v>53</v>
      </c>
      <c r="V2155">
        <v>-4.1666666666666699E-2</v>
      </c>
      <c r="W2155">
        <v>2003</v>
      </c>
      <c r="X2155">
        <v>11</v>
      </c>
      <c r="Y2155">
        <v>4</v>
      </c>
    </row>
    <row r="2156" spans="1:25" x14ac:dyDescent="0.25">
      <c r="A2156">
        <v>10194</v>
      </c>
      <c r="B2156">
        <v>37</v>
      </c>
      <c r="C2156">
        <v>97.27</v>
      </c>
      <c r="D2156">
        <v>3</v>
      </c>
      <c r="E2156">
        <v>3598.99</v>
      </c>
      <c r="F2156" s="1">
        <v>37950</v>
      </c>
      <c r="G2156" t="s">
        <v>25</v>
      </c>
      <c r="H2156" t="s">
        <v>529</v>
      </c>
      <c r="I2156">
        <v>96</v>
      </c>
      <c r="J2156" t="s">
        <v>683</v>
      </c>
      <c r="K2156" t="s">
        <v>232</v>
      </c>
      <c r="L2156" t="s">
        <v>233</v>
      </c>
      <c r="M2156" t="s">
        <v>234</v>
      </c>
      <c r="N2156" t="s">
        <v>31</v>
      </c>
      <c r="O2156" t="s">
        <v>235</v>
      </c>
      <c r="P2156" t="s">
        <v>31</v>
      </c>
      <c r="Q2156" t="s">
        <v>236</v>
      </c>
      <c r="R2156" t="s">
        <v>44</v>
      </c>
      <c r="S2156" t="s">
        <v>45</v>
      </c>
      <c r="T2156" t="s">
        <v>237</v>
      </c>
      <c r="U2156" t="s">
        <v>53</v>
      </c>
      <c r="V2156">
        <v>-1.3229166666666599E-2</v>
      </c>
      <c r="W2156">
        <v>2003</v>
      </c>
      <c r="X2156">
        <v>11</v>
      </c>
      <c r="Y2156">
        <v>4</v>
      </c>
    </row>
    <row r="2157" spans="1:25" x14ac:dyDescent="0.25">
      <c r="A2157">
        <v>10207</v>
      </c>
      <c r="B2157">
        <v>49</v>
      </c>
      <c r="C2157">
        <v>80.900000000000006</v>
      </c>
      <c r="D2157">
        <v>14</v>
      </c>
      <c r="E2157">
        <v>3964.1</v>
      </c>
      <c r="F2157" s="1">
        <v>37964</v>
      </c>
      <c r="G2157" t="s">
        <v>25</v>
      </c>
      <c r="H2157" t="s">
        <v>529</v>
      </c>
      <c r="I2157">
        <v>96</v>
      </c>
      <c r="J2157" t="s">
        <v>683</v>
      </c>
      <c r="K2157" t="s">
        <v>439</v>
      </c>
      <c r="L2157" t="s">
        <v>440</v>
      </c>
      <c r="M2157" t="s">
        <v>441</v>
      </c>
      <c r="N2157" t="s">
        <v>31</v>
      </c>
      <c r="O2157" t="s">
        <v>404</v>
      </c>
      <c r="P2157" t="s">
        <v>133</v>
      </c>
      <c r="Q2157" t="s">
        <v>405</v>
      </c>
      <c r="R2157" t="s">
        <v>35</v>
      </c>
      <c r="S2157" t="s">
        <v>36</v>
      </c>
      <c r="T2157" t="s">
        <v>442</v>
      </c>
      <c r="U2157" t="s">
        <v>53</v>
      </c>
      <c r="V2157">
        <v>0.157291666666667</v>
      </c>
      <c r="W2157">
        <v>2003</v>
      </c>
      <c r="X2157">
        <v>12</v>
      </c>
      <c r="Y2157">
        <v>4</v>
      </c>
    </row>
    <row r="2158" spans="1:25" x14ac:dyDescent="0.25">
      <c r="A2158">
        <v>10217</v>
      </c>
      <c r="B2158">
        <v>21</v>
      </c>
      <c r="C2158">
        <v>100</v>
      </c>
      <c r="D2158">
        <v>3</v>
      </c>
      <c r="E2158">
        <v>2244.9</v>
      </c>
      <c r="F2158" s="1">
        <v>38021</v>
      </c>
      <c r="G2158" t="s">
        <v>25</v>
      </c>
      <c r="H2158" t="s">
        <v>529</v>
      </c>
      <c r="I2158">
        <v>96</v>
      </c>
      <c r="J2158" t="s">
        <v>683</v>
      </c>
      <c r="K2158" t="s">
        <v>443</v>
      </c>
      <c r="L2158" t="s">
        <v>444</v>
      </c>
      <c r="M2158" t="s">
        <v>445</v>
      </c>
      <c r="N2158" t="s">
        <v>446</v>
      </c>
      <c r="O2158" t="s">
        <v>210</v>
      </c>
      <c r="P2158" t="s">
        <v>31</v>
      </c>
      <c r="Q2158" t="s">
        <v>447</v>
      </c>
      <c r="R2158" t="s">
        <v>210</v>
      </c>
      <c r="S2158" t="s">
        <v>102</v>
      </c>
      <c r="T2158" t="s">
        <v>448</v>
      </c>
      <c r="U2158" t="s">
        <v>38</v>
      </c>
      <c r="V2158">
        <v>-4.1666666666666699E-2</v>
      </c>
      <c r="W2158">
        <v>2004</v>
      </c>
      <c r="X2158">
        <v>2</v>
      </c>
      <c r="Y2158">
        <v>1</v>
      </c>
    </row>
    <row r="2159" spans="1:25" x14ac:dyDescent="0.25">
      <c r="A2159">
        <v>10229</v>
      </c>
      <c r="B2159">
        <v>25</v>
      </c>
      <c r="C2159">
        <v>100</v>
      </c>
      <c r="D2159">
        <v>8</v>
      </c>
      <c r="E2159">
        <v>2793</v>
      </c>
      <c r="F2159" s="1">
        <v>38057</v>
      </c>
      <c r="G2159" t="s">
        <v>25</v>
      </c>
      <c r="H2159" t="s">
        <v>529</v>
      </c>
      <c r="I2159">
        <v>96</v>
      </c>
      <c r="J2159" t="s">
        <v>683</v>
      </c>
      <c r="K2159" t="s">
        <v>287</v>
      </c>
      <c r="L2159" t="s">
        <v>288</v>
      </c>
      <c r="M2159" t="s">
        <v>289</v>
      </c>
      <c r="N2159" t="s">
        <v>31</v>
      </c>
      <c r="O2159" t="s">
        <v>290</v>
      </c>
      <c r="P2159" t="s">
        <v>58</v>
      </c>
      <c r="Q2159" t="s">
        <v>121</v>
      </c>
      <c r="R2159" t="s">
        <v>35</v>
      </c>
      <c r="S2159" t="s">
        <v>36</v>
      </c>
      <c r="T2159" t="s">
        <v>291</v>
      </c>
      <c r="U2159" t="s">
        <v>38</v>
      </c>
      <c r="V2159">
        <v>-4.1666666666666699E-2</v>
      </c>
      <c r="W2159">
        <v>2004</v>
      </c>
      <c r="X2159">
        <v>3</v>
      </c>
      <c r="Y2159">
        <v>1</v>
      </c>
    </row>
    <row r="2160" spans="1:25" x14ac:dyDescent="0.25">
      <c r="A2160">
        <v>10245</v>
      </c>
      <c r="B2160">
        <v>37</v>
      </c>
      <c r="C2160">
        <v>100</v>
      </c>
      <c r="D2160">
        <v>1</v>
      </c>
      <c r="E2160">
        <v>4133.6400000000003</v>
      </c>
      <c r="F2160" s="1">
        <v>38111</v>
      </c>
      <c r="G2160" t="s">
        <v>25</v>
      </c>
      <c r="H2160" t="s">
        <v>529</v>
      </c>
      <c r="I2160">
        <v>96</v>
      </c>
      <c r="J2160" t="s">
        <v>683</v>
      </c>
      <c r="K2160" t="s">
        <v>255</v>
      </c>
      <c r="L2160" t="s">
        <v>256</v>
      </c>
      <c r="M2160" t="s">
        <v>257</v>
      </c>
      <c r="N2160" t="s">
        <v>31</v>
      </c>
      <c r="O2160" t="s">
        <v>258</v>
      </c>
      <c r="P2160" t="s">
        <v>120</v>
      </c>
      <c r="Q2160" t="s">
        <v>259</v>
      </c>
      <c r="R2160" t="s">
        <v>35</v>
      </c>
      <c r="S2160" t="s">
        <v>36</v>
      </c>
      <c r="T2160" t="s">
        <v>260</v>
      </c>
      <c r="U2160" t="s">
        <v>53</v>
      </c>
      <c r="V2160">
        <v>-4.1666666666666699E-2</v>
      </c>
      <c r="W2160">
        <v>2004</v>
      </c>
      <c r="X2160">
        <v>5</v>
      </c>
      <c r="Y2160">
        <v>2</v>
      </c>
    </row>
    <row r="2161" spans="1:25" x14ac:dyDescent="0.25">
      <c r="A2161">
        <v>10259</v>
      </c>
      <c r="B2161">
        <v>45</v>
      </c>
      <c r="C2161">
        <v>86.68</v>
      </c>
      <c r="D2161">
        <v>11</v>
      </c>
      <c r="E2161">
        <v>3900.6</v>
      </c>
      <c r="F2161" s="1">
        <v>38153</v>
      </c>
      <c r="G2161" t="s">
        <v>25</v>
      </c>
      <c r="H2161" t="s">
        <v>529</v>
      </c>
      <c r="I2161">
        <v>96</v>
      </c>
      <c r="J2161" t="s">
        <v>683</v>
      </c>
      <c r="K2161" t="s">
        <v>443</v>
      </c>
      <c r="L2161" t="s">
        <v>444</v>
      </c>
      <c r="M2161" t="s">
        <v>445</v>
      </c>
      <c r="N2161" t="s">
        <v>446</v>
      </c>
      <c r="O2161" t="s">
        <v>210</v>
      </c>
      <c r="P2161" t="s">
        <v>31</v>
      </c>
      <c r="Q2161" t="s">
        <v>447</v>
      </c>
      <c r="R2161" t="s">
        <v>210</v>
      </c>
      <c r="S2161" t="s">
        <v>102</v>
      </c>
      <c r="T2161" t="s">
        <v>448</v>
      </c>
      <c r="U2161" t="s">
        <v>53</v>
      </c>
      <c r="V2161">
        <v>9.7083333333333202E-2</v>
      </c>
      <c r="W2161">
        <v>2004</v>
      </c>
      <c r="X2161">
        <v>6</v>
      </c>
      <c r="Y2161">
        <v>2</v>
      </c>
    </row>
    <row r="2162" spans="1:25" x14ac:dyDescent="0.25">
      <c r="A2162">
        <v>10270</v>
      </c>
      <c r="B2162">
        <v>32</v>
      </c>
      <c r="C2162">
        <v>85.72</v>
      </c>
      <c r="D2162">
        <v>1</v>
      </c>
      <c r="E2162">
        <v>2743.04</v>
      </c>
      <c r="F2162" s="1">
        <v>38187</v>
      </c>
      <c r="G2162" t="s">
        <v>25</v>
      </c>
      <c r="H2162" t="s">
        <v>529</v>
      </c>
      <c r="I2162">
        <v>96</v>
      </c>
      <c r="J2162" t="s">
        <v>683</v>
      </c>
      <c r="K2162" t="s">
        <v>164</v>
      </c>
      <c r="L2162" t="s">
        <v>165</v>
      </c>
      <c r="M2162" t="s">
        <v>166</v>
      </c>
      <c r="N2162" t="s">
        <v>167</v>
      </c>
      <c r="O2162" t="s">
        <v>168</v>
      </c>
      <c r="P2162" t="s">
        <v>169</v>
      </c>
      <c r="Q2162" t="s">
        <v>170</v>
      </c>
      <c r="R2162" t="s">
        <v>101</v>
      </c>
      <c r="S2162" t="s">
        <v>102</v>
      </c>
      <c r="T2162" t="s">
        <v>171</v>
      </c>
      <c r="U2162" t="s">
        <v>38</v>
      </c>
      <c r="V2162">
        <v>0.107083333333333</v>
      </c>
      <c r="W2162">
        <v>2004</v>
      </c>
      <c r="X2162">
        <v>7</v>
      </c>
      <c r="Y2162">
        <v>3</v>
      </c>
    </row>
    <row r="2163" spans="1:25" x14ac:dyDescent="0.25">
      <c r="A2163">
        <v>10281</v>
      </c>
      <c r="B2163">
        <v>29</v>
      </c>
      <c r="C2163">
        <v>82.83</v>
      </c>
      <c r="D2163">
        <v>8</v>
      </c>
      <c r="E2163">
        <v>2402.0700000000002</v>
      </c>
      <c r="F2163" s="1">
        <v>38218</v>
      </c>
      <c r="G2163" t="s">
        <v>25</v>
      </c>
      <c r="H2163" t="s">
        <v>529</v>
      </c>
      <c r="I2163">
        <v>96</v>
      </c>
      <c r="J2163" t="s">
        <v>683</v>
      </c>
      <c r="K2163" t="s">
        <v>149</v>
      </c>
      <c r="L2163" t="s">
        <v>150</v>
      </c>
      <c r="M2163" t="s">
        <v>151</v>
      </c>
      <c r="N2163" t="s">
        <v>31</v>
      </c>
      <c r="O2163" t="s">
        <v>152</v>
      </c>
      <c r="P2163" t="s">
        <v>153</v>
      </c>
      <c r="Q2163" t="s">
        <v>154</v>
      </c>
      <c r="R2163" t="s">
        <v>35</v>
      </c>
      <c r="S2163" t="s">
        <v>36</v>
      </c>
      <c r="T2163" t="s">
        <v>155</v>
      </c>
      <c r="U2163" t="s">
        <v>38</v>
      </c>
      <c r="V2163">
        <v>0.13718749999999999</v>
      </c>
      <c r="W2163">
        <v>2004</v>
      </c>
      <c r="X2163">
        <v>8</v>
      </c>
      <c r="Y2163">
        <v>3</v>
      </c>
    </row>
    <row r="2164" spans="1:25" x14ac:dyDescent="0.25">
      <c r="A2164">
        <v>10291</v>
      </c>
      <c r="B2164">
        <v>26</v>
      </c>
      <c r="C2164">
        <v>83.79</v>
      </c>
      <c r="D2164">
        <v>3</v>
      </c>
      <c r="E2164">
        <v>2178.54</v>
      </c>
      <c r="F2164" s="1">
        <v>38238</v>
      </c>
      <c r="G2164" t="s">
        <v>25</v>
      </c>
      <c r="H2164" t="s">
        <v>529</v>
      </c>
      <c r="I2164">
        <v>96</v>
      </c>
      <c r="J2164" t="s">
        <v>683</v>
      </c>
      <c r="K2164" t="s">
        <v>275</v>
      </c>
      <c r="L2164" t="s">
        <v>276</v>
      </c>
      <c r="M2164" t="s">
        <v>277</v>
      </c>
      <c r="N2164" t="s">
        <v>31</v>
      </c>
      <c r="O2164" t="s">
        <v>278</v>
      </c>
      <c r="P2164" t="s">
        <v>31</v>
      </c>
      <c r="Q2164" t="s">
        <v>279</v>
      </c>
      <c r="R2164" t="s">
        <v>200</v>
      </c>
      <c r="S2164" t="s">
        <v>45</v>
      </c>
      <c r="T2164" t="s">
        <v>280</v>
      </c>
      <c r="U2164" t="s">
        <v>38</v>
      </c>
      <c r="V2164">
        <v>0.12718750000000001</v>
      </c>
      <c r="W2164">
        <v>2004</v>
      </c>
      <c r="X2164">
        <v>9</v>
      </c>
      <c r="Y2164">
        <v>3</v>
      </c>
    </row>
    <row r="2165" spans="1:25" x14ac:dyDescent="0.25">
      <c r="A2165">
        <v>10305</v>
      </c>
      <c r="B2165">
        <v>28</v>
      </c>
      <c r="C2165">
        <v>100</v>
      </c>
      <c r="D2165">
        <v>12</v>
      </c>
      <c r="E2165">
        <v>3155.04</v>
      </c>
      <c r="F2165" s="1">
        <v>38273</v>
      </c>
      <c r="G2165" t="s">
        <v>25</v>
      </c>
      <c r="H2165" t="s">
        <v>529</v>
      </c>
      <c r="I2165">
        <v>96</v>
      </c>
      <c r="J2165" t="s">
        <v>683</v>
      </c>
      <c r="K2165" t="s">
        <v>129</v>
      </c>
      <c r="L2165" t="s">
        <v>130</v>
      </c>
      <c r="M2165" t="s">
        <v>131</v>
      </c>
      <c r="N2165" t="s">
        <v>31</v>
      </c>
      <c r="O2165" t="s">
        <v>132</v>
      </c>
      <c r="P2165" t="s">
        <v>133</v>
      </c>
      <c r="Q2165" t="s">
        <v>134</v>
      </c>
      <c r="R2165" t="s">
        <v>35</v>
      </c>
      <c r="S2165" t="s">
        <v>36</v>
      </c>
      <c r="T2165" t="s">
        <v>135</v>
      </c>
      <c r="U2165" t="s">
        <v>53</v>
      </c>
      <c r="V2165">
        <v>-4.1666666666666699E-2</v>
      </c>
      <c r="W2165">
        <v>2004</v>
      </c>
      <c r="X2165">
        <v>10</v>
      </c>
      <c r="Y2165">
        <v>4</v>
      </c>
    </row>
    <row r="2166" spans="1:25" x14ac:dyDescent="0.25">
      <c r="A2166">
        <v>10313</v>
      </c>
      <c r="B2166">
        <v>27</v>
      </c>
      <c r="C2166">
        <v>87.64</v>
      </c>
      <c r="D2166">
        <v>6</v>
      </c>
      <c r="E2166">
        <v>2366.2800000000002</v>
      </c>
      <c r="F2166" s="1">
        <v>38282</v>
      </c>
      <c r="G2166" t="s">
        <v>25</v>
      </c>
      <c r="H2166" t="s">
        <v>529</v>
      </c>
      <c r="I2166">
        <v>96</v>
      </c>
      <c r="J2166" t="s">
        <v>683</v>
      </c>
      <c r="K2166" t="s">
        <v>238</v>
      </c>
      <c r="L2166" t="s">
        <v>239</v>
      </c>
      <c r="M2166" t="s">
        <v>240</v>
      </c>
      <c r="N2166" t="s">
        <v>31</v>
      </c>
      <c r="O2166" t="s">
        <v>241</v>
      </c>
      <c r="P2166" t="s">
        <v>242</v>
      </c>
      <c r="Q2166" t="s">
        <v>243</v>
      </c>
      <c r="R2166" t="s">
        <v>244</v>
      </c>
      <c r="S2166" t="s">
        <v>36</v>
      </c>
      <c r="T2166" t="s">
        <v>245</v>
      </c>
      <c r="U2166" t="s">
        <v>38</v>
      </c>
      <c r="V2166">
        <v>8.7083333333333304E-2</v>
      </c>
      <c r="W2166">
        <v>2004</v>
      </c>
      <c r="X2166">
        <v>10</v>
      </c>
      <c r="Y2166">
        <v>4</v>
      </c>
    </row>
    <row r="2167" spans="1:25" x14ac:dyDescent="0.25">
      <c r="A2167">
        <v>10324</v>
      </c>
      <c r="B2167">
        <v>20</v>
      </c>
      <c r="C2167">
        <v>98.18</v>
      </c>
      <c r="D2167">
        <v>11</v>
      </c>
      <c r="E2167">
        <v>1963.6</v>
      </c>
      <c r="F2167" s="1">
        <v>38296</v>
      </c>
      <c r="G2167" t="s">
        <v>25</v>
      </c>
      <c r="H2167" t="s">
        <v>529</v>
      </c>
      <c r="I2167">
        <v>96</v>
      </c>
      <c r="J2167" t="s">
        <v>683</v>
      </c>
      <c r="K2167" t="s">
        <v>104</v>
      </c>
      <c r="L2167" t="s">
        <v>105</v>
      </c>
      <c r="M2167" t="s">
        <v>106</v>
      </c>
      <c r="N2167" t="s">
        <v>107</v>
      </c>
      <c r="O2167" t="s">
        <v>32</v>
      </c>
      <c r="P2167" t="s">
        <v>33</v>
      </c>
      <c r="Q2167" t="s">
        <v>34</v>
      </c>
      <c r="R2167" t="s">
        <v>35</v>
      </c>
      <c r="S2167" t="s">
        <v>36</v>
      </c>
      <c r="T2167" t="s">
        <v>108</v>
      </c>
      <c r="U2167" t="s">
        <v>38</v>
      </c>
      <c r="V2167">
        <v>-2.27083333333334E-2</v>
      </c>
      <c r="W2167">
        <v>2004</v>
      </c>
      <c r="X2167">
        <v>11</v>
      </c>
      <c r="Y2167">
        <v>4</v>
      </c>
    </row>
    <row r="2168" spans="1:25" x14ac:dyDescent="0.25">
      <c r="A2168">
        <v>10335</v>
      </c>
      <c r="B2168">
        <v>44</v>
      </c>
      <c r="C2168">
        <v>100</v>
      </c>
      <c r="D2168">
        <v>1</v>
      </c>
      <c r="E2168">
        <v>4746.28</v>
      </c>
      <c r="F2168" s="1">
        <v>38310</v>
      </c>
      <c r="G2168" t="s">
        <v>25</v>
      </c>
      <c r="H2168" t="s">
        <v>529</v>
      </c>
      <c r="I2168">
        <v>96</v>
      </c>
      <c r="J2168" t="s">
        <v>683</v>
      </c>
      <c r="K2168" t="s">
        <v>287</v>
      </c>
      <c r="L2168" t="s">
        <v>288</v>
      </c>
      <c r="M2168" t="s">
        <v>289</v>
      </c>
      <c r="N2168" t="s">
        <v>31</v>
      </c>
      <c r="O2168" t="s">
        <v>290</v>
      </c>
      <c r="P2168" t="s">
        <v>58</v>
      </c>
      <c r="Q2168" t="s">
        <v>121</v>
      </c>
      <c r="R2168" t="s">
        <v>35</v>
      </c>
      <c r="S2168" t="s">
        <v>36</v>
      </c>
      <c r="T2168" t="s">
        <v>291</v>
      </c>
      <c r="U2168" t="s">
        <v>53</v>
      </c>
      <c r="V2168">
        <v>-4.1666666666666699E-2</v>
      </c>
      <c r="W2168">
        <v>2004</v>
      </c>
      <c r="X2168">
        <v>11</v>
      </c>
      <c r="Y2168">
        <v>4</v>
      </c>
    </row>
    <row r="2169" spans="1:25" x14ac:dyDescent="0.25">
      <c r="A2169">
        <v>10348</v>
      </c>
      <c r="B2169">
        <v>42</v>
      </c>
      <c r="C2169">
        <v>100</v>
      </c>
      <c r="D2169">
        <v>3</v>
      </c>
      <c r="E2169">
        <v>6386.94</v>
      </c>
      <c r="F2169" s="1">
        <v>38292</v>
      </c>
      <c r="G2169" t="s">
        <v>25</v>
      </c>
      <c r="H2169" t="s">
        <v>529</v>
      </c>
      <c r="I2169">
        <v>96</v>
      </c>
      <c r="J2169" t="s">
        <v>683</v>
      </c>
      <c r="K2169" t="s">
        <v>202</v>
      </c>
      <c r="L2169" t="s">
        <v>203</v>
      </c>
      <c r="M2169" t="s">
        <v>204</v>
      </c>
      <c r="N2169" t="s">
        <v>31</v>
      </c>
      <c r="O2169" t="s">
        <v>189</v>
      </c>
      <c r="P2169" t="s">
        <v>31</v>
      </c>
      <c r="Q2169" t="s">
        <v>205</v>
      </c>
      <c r="R2169" t="s">
        <v>191</v>
      </c>
      <c r="S2169" t="s">
        <v>45</v>
      </c>
      <c r="T2169" t="s">
        <v>206</v>
      </c>
      <c r="U2169" t="s">
        <v>53</v>
      </c>
      <c r="V2169">
        <v>-4.1666666666666699E-2</v>
      </c>
      <c r="W2169">
        <v>2004</v>
      </c>
      <c r="X2169">
        <v>11</v>
      </c>
      <c r="Y2169">
        <v>4</v>
      </c>
    </row>
    <row r="2170" spans="1:25" x14ac:dyDescent="0.25">
      <c r="A2170">
        <v>10358</v>
      </c>
      <c r="B2170">
        <v>41</v>
      </c>
      <c r="C2170">
        <v>100</v>
      </c>
      <c r="D2170">
        <v>1</v>
      </c>
      <c r="E2170">
        <v>4428</v>
      </c>
      <c r="F2170" s="1">
        <v>38331</v>
      </c>
      <c r="G2170" t="s">
        <v>25</v>
      </c>
      <c r="H2170" t="s">
        <v>529</v>
      </c>
      <c r="I2170">
        <v>96</v>
      </c>
      <c r="J2170" t="s">
        <v>683</v>
      </c>
      <c r="K2170" t="s">
        <v>186</v>
      </c>
      <c r="L2170" t="s">
        <v>187</v>
      </c>
      <c r="M2170" t="s">
        <v>188</v>
      </c>
      <c r="N2170" t="s">
        <v>31</v>
      </c>
      <c r="O2170" t="s">
        <v>189</v>
      </c>
      <c r="P2170" t="s">
        <v>31</v>
      </c>
      <c r="Q2170" t="s">
        <v>190</v>
      </c>
      <c r="R2170" t="s">
        <v>191</v>
      </c>
      <c r="S2170" t="s">
        <v>45</v>
      </c>
      <c r="T2170" t="s">
        <v>192</v>
      </c>
      <c r="U2170" t="s">
        <v>53</v>
      </c>
      <c r="V2170">
        <v>-4.1666666666666699E-2</v>
      </c>
      <c r="W2170">
        <v>2004</v>
      </c>
      <c r="X2170">
        <v>12</v>
      </c>
      <c r="Y2170">
        <v>4</v>
      </c>
    </row>
    <row r="2171" spans="1:25" x14ac:dyDescent="0.25">
      <c r="A2171">
        <v>10371</v>
      </c>
      <c r="B2171">
        <v>26</v>
      </c>
      <c r="C2171">
        <v>100</v>
      </c>
      <c r="D2171">
        <v>1</v>
      </c>
      <c r="E2171">
        <v>4044.04</v>
      </c>
      <c r="F2171" s="1">
        <v>38375</v>
      </c>
      <c r="G2171" t="s">
        <v>25</v>
      </c>
      <c r="H2171" t="s">
        <v>529</v>
      </c>
      <c r="I2171">
        <v>96</v>
      </c>
      <c r="J2171" t="s">
        <v>683</v>
      </c>
      <c r="K2171" t="s">
        <v>287</v>
      </c>
      <c r="L2171" t="s">
        <v>288</v>
      </c>
      <c r="M2171" t="s">
        <v>289</v>
      </c>
      <c r="N2171" t="s">
        <v>31</v>
      </c>
      <c r="O2171" t="s">
        <v>290</v>
      </c>
      <c r="P2171" t="s">
        <v>58</v>
      </c>
      <c r="Q2171" t="s">
        <v>121</v>
      </c>
      <c r="R2171" t="s">
        <v>35</v>
      </c>
      <c r="S2171" t="s">
        <v>36</v>
      </c>
      <c r="T2171" t="s">
        <v>291</v>
      </c>
      <c r="U2171" t="s">
        <v>53</v>
      </c>
      <c r="V2171">
        <v>-4.1666666666666699E-2</v>
      </c>
      <c r="W2171">
        <v>2005</v>
      </c>
      <c r="X2171">
        <v>1</v>
      </c>
      <c r="Y2171">
        <v>1</v>
      </c>
    </row>
    <row r="2172" spans="1:25" x14ac:dyDescent="0.25">
      <c r="A2172">
        <v>10382</v>
      </c>
      <c r="B2172">
        <v>26</v>
      </c>
      <c r="C2172">
        <v>100</v>
      </c>
      <c r="D2172">
        <v>6</v>
      </c>
      <c r="E2172">
        <v>2708.42</v>
      </c>
      <c r="F2172" s="1">
        <v>38400</v>
      </c>
      <c r="G2172" t="s">
        <v>25</v>
      </c>
      <c r="H2172" t="s">
        <v>529</v>
      </c>
      <c r="I2172">
        <v>96</v>
      </c>
      <c r="J2172" t="s">
        <v>683</v>
      </c>
      <c r="K2172" t="s">
        <v>287</v>
      </c>
      <c r="L2172" t="s">
        <v>288</v>
      </c>
      <c r="M2172" t="s">
        <v>289</v>
      </c>
      <c r="N2172" t="s">
        <v>31</v>
      </c>
      <c r="O2172" t="s">
        <v>290</v>
      </c>
      <c r="P2172" t="s">
        <v>58</v>
      </c>
      <c r="Q2172" t="s">
        <v>121</v>
      </c>
      <c r="R2172" t="s">
        <v>35</v>
      </c>
      <c r="S2172" t="s">
        <v>36</v>
      </c>
      <c r="T2172" t="s">
        <v>291</v>
      </c>
      <c r="U2172" t="s">
        <v>38</v>
      </c>
      <c r="V2172">
        <v>-4.1666666666666699E-2</v>
      </c>
      <c r="W2172">
        <v>2005</v>
      </c>
      <c r="X2172">
        <v>2</v>
      </c>
      <c r="Y2172">
        <v>1</v>
      </c>
    </row>
    <row r="2173" spans="1:25" x14ac:dyDescent="0.25">
      <c r="A2173">
        <v>10411</v>
      </c>
      <c r="B2173">
        <v>26</v>
      </c>
      <c r="C2173">
        <v>100</v>
      </c>
      <c r="D2173">
        <v>1</v>
      </c>
      <c r="E2173">
        <v>2904.72</v>
      </c>
      <c r="F2173" s="1">
        <v>38473</v>
      </c>
      <c r="G2173" t="s">
        <v>25</v>
      </c>
      <c r="H2173" t="s">
        <v>529</v>
      </c>
      <c r="I2173">
        <v>96</v>
      </c>
      <c r="J2173" t="s">
        <v>683</v>
      </c>
      <c r="K2173" t="s">
        <v>311</v>
      </c>
      <c r="L2173" t="s">
        <v>312</v>
      </c>
      <c r="M2173" t="s">
        <v>313</v>
      </c>
      <c r="N2173" t="s">
        <v>31</v>
      </c>
      <c r="O2173" t="s">
        <v>314</v>
      </c>
      <c r="P2173" t="s">
        <v>315</v>
      </c>
      <c r="Q2173" t="s">
        <v>316</v>
      </c>
      <c r="R2173" t="s">
        <v>244</v>
      </c>
      <c r="S2173" t="s">
        <v>36</v>
      </c>
      <c r="T2173" t="s">
        <v>317</v>
      </c>
      <c r="U2173" t="s">
        <v>38</v>
      </c>
      <c r="V2173">
        <v>-4.1666666666666699E-2</v>
      </c>
      <c r="W2173">
        <v>2005</v>
      </c>
      <c r="X2173">
        <v>5</v>
      </c>
      <c r="Y2173">
        <v>2</v>
      </c>
    </row>
    <row r="2174" spans="1:25" x14ac:dyDescent="0.25">
      <c r="A2174">
        <v>10425</v>
      </c>
      <c r="B2174">
        <v>41</v>
      </c>
      <c r="C2174">
        <v>86.68</v>
      </c>
      <c r="D2174">
        <v>11</v>
      </c>
      <c r="E2174">
        <v>3553.88</v>
      </c>
      <c r="F2174" s="1">
        <v>38503</v>
      </c>
      <c r="G2174" t="s">
        <v>318</v>
      </c>
      <c r="H2174" t="s">
        <v>529</v>
      </c>
      <c r="I2174">
        <v>96</v>
      </c>
      <c r="J2174" t="s">
        <v>683</v>
      </c>
      <c r="K2174" t="s">
        <v>123</v>
      </c>
      <c r="L2174" t="s">
        <v>124</v>
      </c>
      <c r="M2174" t="s">
        <v>125</v>
      </c>
      <c r="N2174" t="s">
        <v>31</v>
      </c>
      <c r="O2174" t="s">
        <v>126</v>
      </c>
      <c r="P2174" t="s">
        <v>31</v>
      </c>
      <c r="Q2174" t="s">
        <v>127</v>
      </c>
      <c r="R2174" t="s">
        <v>44</v>
      </c>
      <c r="S2174" t="s">
        <v>45</v>
      </c>
      <c r="T2174" t="s">
        <v>128</v>
      </c>
      <c r="U2174" t="s">
        <v>53</v>
      </c>
      <c r="V2174">
        <v>9.7083333333333202E-2</v>
      </c>
      <c r="W2174">
        <v>2005</v>
      </c>
      <c r="X2174">
        <v>5</v>
      </c>
      <c r="Y2174">
        <v>2</v>
      </c>
    </row>
    <row r="2175" spans="1:25" x14ac:dyDescent="0.25">
      <c r="A2175">
        <v>10107</v>
      </c>
      <c r="B2175">
        <v>20</v>
      </c>
      <c r="C2175">
        <v>92.9</v>
      </c>
      <c r="D2175">
        <v>8</v>
      </c>
      <c r="E2175">
        <v>1858</v>
      </c>
      <c r="F2175" s="1">
        <v>37676</v>
      </c>
      <c r="G2175" t="s">
        <v>25</v>
      </c>
      <c r="H2175" t="s">
        <v>26</v>
      </c>
      <c r="I2175">
        <v>99</v>
      </c>
      <c r="J2175" t="s">
        <v>684</v>
      </c>
      <c r="K2175" t="s">
        <v>28</v>
      </c>
      <c r="L2175" t="s">
        <v>29</v>
      </c>
      <c r="M2175" t="s">
        <v>30</v>
      </c>
      <c r="N2175" t="s">
        <v>31</v>
      </c>
      <c r="O2175" t="s">
        <v>32</v>
      </c>
      <c r="P2175" t="s">
        <v>33</v>
      </c>
      <c r="Q2175" t="s">
        <v>34</v>
      </c>
      <c r="R2175" t="s">
        <v>35</v>
      </c>
      <c r="S2175" t="s">
        <v>36</v>
      </c>
      <c r="T2175" t="s">
        <v>37</v>
      </c>
      <c r="U2175" t="s">
        <v>38</v>
      </c>
      <c r="V2175">
        <v>6.1616161616161597E-2</v>
      </c>
      <c r="W2175">
        <v>2003</v>
      </c>
      <c r="X2175">
        <v>2</v>
      </c>
      <c r="Y2175">
        <v>1</v>
      </c>
    </row>
    <row r="2176" spans="1:25" x14ac:dyDescent="0.25">
      <c r="A2176">
        <v>10120</v>
      </c>
      <c r="B2176">
        <v>22</v>
      </c>
      <c r="C2176">
        <v>100</v>
      </c>
      <c r="D2176">
        <v>6</v>
      </c>
      <c r="E2176">
        <v>2461.36</v>
      </c>
      <c r="F2176" s="1">
        <v>37740</v>
      </c>
      <c r="G2176" t="s">
        <v>25</v>
      </c>
      <c r="H2176" t="s">
        <v>26</v>
      </c>
      <c r="I2176">
        <v>99</v>
      </c>
      <c r="J2176" t="s">
        <v>684</v>
      </c>
      <c r="K2176" t="s">
        <v>94</v>
      </c>
      <c r="L2176" t="s">
        <v>95</v>
      </c>
      <c r="M2176" t="s">
        <v>96</v>
      </c>
      <c r="N2176" t="s">
        <v>97</v>
      </c>
      <c r="O2176" t="s">
        <v>98</v>
      </c>
      <c r="P2176" t="s">
        <v>99</v>
      </c>
      <c r="Q2176" t="s">
        <v>100</v>
      </c>
      <c r="R2176" t="s">
        <v>101</v>
      </c>
      <c r="S2176" t="s">
        <v>102</v>
      </c>
      <c r="T2176" t="s">
        <v>103</v>
      </c>
      <c r="U2176" t="s">
        <v>38</v>
      </c>
      <c r="V2176">
        <v>-1.01010101010101E-2</v>
      </c>
      <c r="W2176">
        <v>2003</v>
      </c>
      <c r="X2176">
        <v>4</v>
      </c>
      <c r="Y2176">
        <v>2</v>
      </c>
    </row>
    <row r="2177" spans="1:25" x14ac:dyDescent="0.25">
      <c r="A2177">
        <v>10133</v>
      </c>
      <c r="B2177">
        <v>23</v>
      </c>
      <c r="C2177">
        <v>100</v>
      </c>
      <c r="D2177">
        <v>1</v>
      </c>
      <c r="E2177">
        <v>2642.01</v>
      </c>
      <c r="F2177" s="1">
        <v>37799</v>
      </c>
      <c r="G2177" t="s">
        <v>25</v>
      </c>
      <c r="H2177" t="s">
        <v>26</v>
      </c>
      <c r="I2177">
        <v>99</v>
      </c>
      <c r="J2177" t="s">
        <v>684</v>
      </c>
      <c r="K2177" t="s">
        <v>186</v>
      </c>
      <c r="L2177" t="s">
        <v>187</v>
      </c>
      <c r="M2177" t="s">
        <v>188</v>
      </c>
      <c r="N2177" t="s">
        <v>31</v>
      </c>
      <c r="O2177" t="s">
        <v>189</v>
      </c>
      <c r="P2177" t="s">
        <v>31</v>
      </c>
      <c r="Q2177" t="s">
        <v>190</v>
      </c>
      <c r="R2177" t="s">
        <v>191</v>
      </c>
      <c r="S2177" t="s">
        <v>45</v>
      </c>
      <c r="T2177" t="s">
        <v>192</v>
      </c>
      <c r="U2177" t="s">
        <v>38</v>
      </c>
      <c r="V2177">
        <v>-1.01010101010101E-2</v>
      </c>
      <c r="W2177">
        <v>2003</v>
      </c>
      <c r="X2177">
        <v>6</v>
      </c>
      <c r="Y2177">
        <v>2</v>
      </c>
    </row>
    <row r="2178" spans="1:25" x14ac:dyDescent="0.25">
      <c r="A2178">
        <v>10145</v>
      </c>
      <c r="B2178">
        <v>33</v>
      </c>
      <c r="C2178">
        <v>93.9</v>
      </c>
      <c r="D2178">
        <v>12</v>
      </c>
      <c r="E2178">
        <v>3098.7</v>
      </c>
      <c r="F2178" s="1">
        <v>37858</v>
      </c>
      <c r="G2178" t="s">
        <v>25</v>
      </c>
      <c r="H2178" t="s">
        <v>26</v>
      </c>
      <c r="I2178">
        <v>99</v>
      </c>
      <c r="J2178" t="s">
        <v>684</v>
      </c>
      <c r="K2178" t="s">
        <v>54</v>
      </c>
      <c r="L2178" t="s">
        <v>55</v>
      </c>
      <c r="M2178" t="s">
        <v>56</v>
      </c>
      <c r="N2178" t="s">
        <v>31</v>
      </c>
      <c r="O2178" t="s">
        <v>57</v>
      </c>
      <c r="P2178" t="s">
        <v>58</v>
      </c>
      <c r="Q2178" t="s">
        <v>59</v>
      </c>
      <c r="R2178" t="s">
        <v>35</v>
      </c>
      <c r="S2178" t="s">
        <v>36</v>
      </c>
      <c r="T2178" t="s">
        <v>60</v>
      </c>
      <c r="U2178" t="s">
        <v>53</v>
      </c>
      <c r="V2178">
        <v>5.15151515151515E-2</v>
      </c>
      <c r="W2178">
        <v>2003</v>
      </c>
      <c r="X2178">
        <v>8</v>
      </c>
      <c r="Y2178">
        <v>3</v>
      </c>
    </row>
    <row r="2179" spans="1:25" x14ac:dyDescent="0.25">
      <c r="A2179">
        <v>10168</v>
      </c>
      <c r="B2179">
        <v>28</v>
      </c>
      <c r="C2179">
        <v>100</v>
      </c>
      <c r="D2179">
        <v>7</v>
      </c>
      <c r="E2179">
        <v>3244.36</v>
      </c>
      <c r="F2179" s="1">
        <v>37922</v>
      </c>
      <c r="G2179" t="s">
        <v>25</v>
      </c>
      <c r="H2179" t="s">
        <v>26</v>
      </c>
      <c r="I2179">
        <v>99</v>
      </c>
      <c r="J2179" t="s">
        <v>684</v>
      </c>
      <c r="K2179" t="s">
        <v>66</v>
      </c>
      <c r="L2179" t="s">
        <v>67</v>
      </c>
      <c r="M2179" t="s">
        <v>68</v>
      </c>
      <c r="N2179" t="s">
        <v>31</v>
      </c>
      <c r="O2179" t="s">
        <v>69</v>
      </c>
      <c r="P2179" t="s">
        <v>58</v>
      </c>
      <c r="Q2179" t="s">
        <v>70</v>
      </c>
      <c r="R2179" t="s">
        <v>35</v>
      </c>
      <c r="S2179" t="s">
        <v>36</v>
      </c>
      <c r="T2179" t="s">
        <v>71</v>
      </c>
      <c r="U2179" t="s">
        <v>53</v>
      </c>
      <c r="V2179">
        <v>-1.01010101010101E-2</v>
      </c>
      <c r="W2179">
        <v>2003</v>
      </c>
      <c r="X2179">
        <v>10</v>
      </c>
      <c r="Y2179">
        <v>4</v>
      </c>
    </row>
    <row r="2180" spans="1:25" x14ac:dyDescent="0.25">
      <c r="A2180">
        <v>10188</v>
      </c>
      <c r="B2180">
        <v>44</v>
      </c>
      <c r="C2180">
        <v>98.89</v>
      </c>
      <c r="D2180">
        <v>7</v>
      </c>
      <c r="E2180">
        <v>4351.16</v>
      </c>
      <c r="F2180" s="1">
        <v>37943</v>
      </c>
      <c r="G2180" t="s">
        <v>25</v>
      </c>
      <c r="H2180" t="s">
        <v>26</v>
      </c>
      <c r="I2180">
        <v>99</v>
      </c>
      <c r="J2180" t="s">
        <v>684</v>
      </c>
      <c r="K2180" t="s">
        <v>78</v>
      </c>
      <c r="L2180" t="s">
        <v>79</v>
      </c>
      <c r="M2180" t="s">
        <v>80</v>
      </c>
      <c r="N2180" t="s">
        <v>31</v>
      </c>
      <c r="O2180" t="s">
        <v>81</v>
      </c>
      <c r="P2180" t="s">
        <v>31</v>
      </c>
      <c r="Q2180" t="s">
        <v>82</v>
      </c>
      <c r="R2180" t="s">
        <v>83</v>
      </c>
      <c r="S2180" t="s">
        <v>45</v>
      </c>
      <c r="T2180" t="s">
        <v>84</v>
      </c>
      <c r="U2180" t="s">
        <v>53</v>
      </c>
      <c r="V2180">
        <v>1.11111111111111E-3</v>
      </c>
      <c r="W2180">
        <v>2003</v>
      </c>
      <c r="X2180">
        <v>11</v>
      </c>
      <c r="Y2180">
        <v>4</v>
      </c>
    </row>
    <row r="2181" spans="1:25" x14ac:dyDescent="0.25">
      <c r="A2181">
        <v>10210</v>
      </c>
      <c r="B2181">
        <v>46</v>
      </c>
      <c r="C2181">
        <v>79.91</v>
      </c>
      <c r="D2181">
        <v>5</v>
      </c>
      <c r="E2181">
        <v>3675.86</v>
      </c>
      <c r="F2181" s="1">
        <v>37998</v>
      </c>
      <c r="G2181" t="s">
        <v>25</v>
      </c>
      <c r="H2181" t="s">
        <v>26</v>
      </c>
      <c r="I2181">
        <v>99</v>
      </c>
      <c r="J2181" t="s">
        <v>684</v>
      </c>
      <c r="K2181" t="s">
        <v>320</v>
      </c>
      <c r="L2181" t="s">
        <v>321</v>
      </c>
      <c r="M2181" t="s">
        <v>322</v>
      </c>
      <c r="N2181" t="s">
        <v>31</v>
      </c>
      <c r="O2181" t="s">
        <v>323</v>
      </c>
      <c r="P2181" t="s">
        <v>323</v>
      </c>
      <c r="Q2181" t="s">
        <v>324</v>
      </c>
      <c r="R2181" t="s">
        <v>212</v>
      </c>
      <c r="S2181" t="s">
        <v>212</v>
      </c>
      <c r="T2181" t="s">
        <v>325</v>
      </c>
      <c r="U2181" t="s">
        <v>53</v>
      </c>
      <c r="V2181">
        <v>0.19282828282828299</v>
      </c>
      <c r="W2181">
        <v>2004</v>
      </c>
      <c r="X2181">
        <v>1</v>
      </c>
      <c r="Y2181">
        <v>1</v>
      </c>
    </row>
    <row r="2182" spans="1:25" x14ac:dyDescent="0.25">
      <c r="A2182">
        <v>10223</v>
      </c>
      <c r="B2182">
        <v>21</v>
      </c>
      <c r="C2182">
        <v>100</v>
      </c>
      <c r="D2182">
        <v>7</v>
      </c>
      <c r="E2182">
        <v>2475.27</v>
      </c>
      <c r="F2182" s="1">
        <v>38037</v>
      </c>
      <c r="G2182" t="s">
        <v>25</v>
      </c>
      <c r="H2182" t="s">
        <v>26</v>
      </c>
      <c r="I2182">
        <v>99</v>
      </c>
      <c r="J2182" t="s">
        <v>684</v>
      </c>
      <c r="K2182" t="s">
        <v>94</v>
      </c>
      <c r="L2182" t="s">
        <v>95</v>
      </c>
      <c r="M2182" t="s">
        <v>96</v>
      </c>
      <c r="N2182" t="s">
        <v>97</v>
      </c>
      <c r="O2182" t="s">
        <v>98</v>
      </c>
      <c r="P2182" t="s">
        <v>99</v>
      </c>
      <c r="Q2182" t="s">
        <v>100</v>
      </c>
      <c r="R2182" t="s">
        <v>101</v>
      </c>
      <c r="S2182" t="s">
        <v>102</v>
      </c>
      <c r="T2182" t="s">
        <v>103</v>
      </c>
      <c r="U2182" t="s">
        <v>38</v>
      </c>
      <c r="V2182">
        <v>-1.01010101010101E-2</v>
      </c>
      <c r="W2182">
        <v>2004</v>
      </c>
      <c r="X2182">
        <v>2</v>
      </c>
      <c r="Y2182">
        <v>1</v>
      </c>
    </row>
    <row r="2183" spans="1:25" x14ac:dyDescent="0.25">
      <c r="A2183">
        <v>10235</v>
      </c>
      <c r="B2183">
        <v>41</v>
      </c>
      <c r="C2183">
        <v>100</v>
      </c>
      <c r="D2183">
        <v>1</v>
      </c>
      <c r="E2183">
        <v>4177.49</v>
      </c>
      <c r="F2183" s="1">
        <v>38079</v>
      </c>
      <c r="G2183" t="s">
        <v>25</v>
      </c>
      <c r="H2183" t="s">
        <v>26</v>
      </c>
      <c r="I2183">
        <v>99</v>
      </c>
      <c r="J2183" t="s">
        <v>684</v>
      </c>
      <c r="K2183" t="s">
        <v>395</v>
      </c>
      <c r="L2183" t="s">
        <v>396</v>
      </c>
      <c r="M2183" t="s">
        <v>397</v>
      </c>
      <c r="N2183" t="s">
        <v>31</v>
      </c>
      <c r="O2183" t="s">
        <v>398</v>
      </c>
      <c r="P2183" t="s">
        <v>242</v>
      </c>
      <c r="Q2183" t="s">
        <v>399</v>
      </c>
      <c r="R2183" t="s">
        <v>244</v>
      </c>
      <c r="S2183" t="s">
        <v>36</v>
      </c>
      <c r="T2183" t="s">
        <v>400</v>
      </c>
      <c r="U2183" t="s">
        <v>53</v>
      </c>
      <c r="V2183">
        <v>-1.01010101010101E-2</v>
      </c>
      <c r="W2183">
        <v>2004</v>
      </c>
      <c r="X2183">
        <v>4</v>
      </c>
      <c r="Y2183">
        <v>2</v>
      </c>
    </row>
    <row r="2184" spans="1:25" x14ac:dyDescent="0.25">
      <c r="A2184">
        <v>10250</v>
      </c>
      <c r="B2184">
        <v>31</v>
      </c>
      <c r="C2184">
        <v>100</v>
      </c>
      <c r="D2184">
        <v>2</v>
      </c>
      <c r="E2184">
        <v>3282.28</v>
      </c>
      <c r="F2184" s="1">
        <v>38118</v>
      </c>
      <c r="G2184" t="s">
        <v>25</v>
      </c>
      <c r="H2184" t="s">
        <v>26</v>
      </c>
      <c r="I2184">
        <v>99</v>
      </c>
      <c r="J2184" t="s">
        <v>684</v>
      </c>
      <c r="K2184" t="s">
        <v>420</v>
      </c>
      <c r="L2184" t="s">
        <v>421</v>
      </c>
      <c r="M2184" t="s">
        <v>422</v>
      </c>
      <c r="N2184" t="s">
        <v>31</v>
      </c>
      <c r="O2184" t="s">
        <v>423</v>
      </c>
      <c r="P2184" t="s">
        <v>58</v>
      </c>
      <c r="Q2184" t="s">
        <v>70</v>
      </c>
      <c r="R2184" t="s">
        <v>35</v>
      </c>
      <c r="S2184" t="s">
        <v>36</v>
      </c>
      <c r="T2184" t="s">
        <v>424</v>
      </c>
      <c r="U2184" t="s">
        <v>53</v>
      </c>
      <c r="V2184">
        <v>-1.01010101010101E-2</v>
      </c>
      <c r="W2184">
        <v>2004</v>
      </c>
      <c r="X2184">
        <v>5</v>
      </c>
      <c r="Y2184">
        <v>2</v>
      </c>
    </row>
    <row r="2185" spans="1:25" x14ac:dyDescent="0.25">
      <c r="A2185">
        <v>10263</v>
      </c>
      <c r="B2185">
        <v>31</v>
      </c>
      <c r="C2185">
        <v>79.91</v>
      </c>
      <c r="D2185">
        <v>8</v>
      </c>
      <c r="E2185">
        <v>2477.21</v>
      </c>
      <c r="F2185" s="1">
        <v>38166</v>
      </c>
      <c r="G2185" t="s">
        <v>25</v>
      </c>
      <c r="H2185" t="s">
        <v>26</v>
      </c>
      <c r="I2185">
        <v>99</v>
      </c>
      <c r="J2185" t="s">
        <v>684</v>
      </c>
      <c r="K2185" t="s">
        <v>116</v>
      </c>
      <c r="L2185" t="s">
        <v>117</v>
      </c>
      <c r="M2185" t="s">
        <v>118</v>
      </c>
      <c r="N2185" t="s">
        <v>31</v>
      </c>
      <c r="O2185" t="s">
        <v>119</v>
      </c>
      <c r="P2185" t="s">
        <v>120</v>
      </c>
      <c r="Q2185" t="s">
        <v>121</v>
      </c>
      <c r="R2185" t="s">
        <v>35</v>
      </c>
      <c r="S2185" t="s">
        <v>36</v>
      </c>
      <c r="T2185" t="s">
        <v>122</v>
      </c>
      <c r="U2185" t="s">
        <v>38</v>
      </c>
      <c r="V2185">
        <v>0.19282828282828299</v>
      </c>
      <c r="W2185">
        <v>2004</v>
      </c>
      <c r="X2185">
        <v>6</v>
      </c>
      <c r="Y2185">
        <v>2</v>
      </c>
    </row>
    <row r="2186" spans="1:25" x14ac:dyDescent="0.25">
      <c r="A2186">
        <v>10275</v>
      </c>
      <c r="B2186">
        <v>23</v>
      </c>
      <c r="C2186">
        <v>81.91</v>
      </c>
      <c r="D2186">
        <v>7</v>
      </c>
      <c r="E2186">
        <v>1883.93</v>
      </c>
      <c r="F2186" s="1">
        <v>38191</v>
      </c>
      <c r="G2186" t="s">
        <v>25</v>
      </c>
      <c r="H2186" t="s">
        <v>26</v>
      </c>
      <c r="I2186">
        <v>99</v>
      </c>
      <c r="J2186" t="s">
        <v>684</v>
      </c>
      <c r="K2186" t="s">
        <v>123</v>
      </c>
      <c r="L2186" t="s">
        <v>124</v>
      </c>
      <c r="M2186" t="s">
        <v>125</v>
      </c>
      <c r="N2186" t="s">
        <v>31</v>
      </c>
      <c r="O2186" t="s">
        <v>126</v>
      </c>
      <c r="P2186" t="s">
        <v>31</v>
      </c>
      <c r="Q2186" t="s">
        <v>127</v>
      </c>
      <c r="R2186" t="s">
        <v>44</v>
      </c>
      <c r="S2186" t="s">
        <v>45</v>
      </c>
      <c r="T2186" t="s">
        <v>128</v>
      </c>
      <c r="U2186" t="s">
        <v>38</v>
      </c>
      <c r="V2186">
        <v>0.17262626262626299</v>
      </c>
      <c r="W2186">
        <v>2004</v>
      </c>
      <c r="X2186">
        <v>7</v>
      </c>
      <c r="Y2186">
        <v>3</v>
      </c>
    </row>
    <row r="2187" spans="1:25" x14ac:dyDescent="0.25">
      <c r="A2187">
        <v>10285</v>
      </c>
      <c r="B2187">
        <v>37</v>
      </c>
      <c r="C2187">
        <v>98.89</v>
      </c>
      <c r="D2187">
        <v>12</v>
      </c>
      <c r="E2187">
        <v>3658.93</v>
      </c>
      <c r="F2187" s="1">
        <v>38226</v>
      </c>
      <c r="G2187" t="s">
        <v>25</v>
      </c>
      <c r="H2187" t="s">
        <v>26</v>
      </c>
      <c r="I2187">
        <v>99</v>
      </c>
      <c r="J2187" t="s">
        <v>684</v>
      </c>
      <c r="K2187" t="s">
        <v>129</v>
      </c>
      <c r="L2187" t="s">
        <v>130</v>
      </c>
      <c r="M2187" t="s">
        <v>131</v>
      </c>
      <c r="N2187" t="s">
        <v>31</v>
      </c>
      <c r="O2187" t="s">
        <v>132</v>
      </c>
      <c r="P2187" t="s">
        <v>133</v>
      </c>
      <c r="Q2187" t="s">
        <v>134</v>
      </c>
      <c r="R2187" t="s">
        <v>35</v>
      </c>
      <c r="S2187" t="s">
        <v>36</v>
      </c>
      <c r="T2187" t="s">
        <v>135</v>
      </c>
      <c r="U2187" t="s">
        <v>53</v>
      </c>
      <c r="V2187">
        <v>1.11111111111111E-3</v>
      </c>
      <c r="W2187">
        <v>2004</v>
      </c>
      <c r="X2187">
        <v>8</v>
      </c>
      <c r="Y2187">
        <v>3</v>
      </c>
    </row>
    <row r="2188" spans="1:25" x14ac:dyDescent="0.25">
      <c r="A2188">
        <v>10297</v>
      </c>
      <c r="B2188">
        <v>26</v>
      </c>
      <c r="C2188">
        <v>100</v>
      </c>
      <c r="D2188">
        <v>2</v>
      </c>
      <c r="E2188">
        <v>2856.88</v>
      </c>
      <c r="F2188" s="1">
        <v>38246</v>
      </c>
      <c r="G2188" t="s">
        <v>25</v>
      </c>
      <c r="H2188" t="s">
        <v>26</v>
      </c>
      <c r="I2188">
        <v>99</v>
      </c>
      <c r="J2188" t="s">
        <v>684</v>
      </c>
      <c r="K2188" t="s">
        <v>505</v>
      </c>
      <c r="L2188" t="s">
        <v>506</v>
      </c>
      <c r="M2188" t="s">
        <v>507</v>
      </c>
      <c r="N2188" t="s">
        <v>508</v>
      </c>
      <c r="O2188" t="s">
        <v>509</v>
      </c>
      <c r="P2188" t="s">
        <v>31</v>
      </c>
      <c r="Q2188" t="s">
        <v>510</v>
      </c>
      <c r="R2188" t="s">
        <v>511</v>
      </c>
      <c r="S2188" t="s">
        <v>45</v>
      </c>
      <c r="T2188" t="s">
        <v>512</v>
      </c>
      <c r="U2188" t="s">
        <v>38</v>
      </c>
      <c r="V2188">
        <v>-1.01010101010101E-2</v>
      </c>
      <c r="W2188">
        <v>2004</v>
      </c>
      <c r="X2188">
        <v>9</v>
      </c>
      <c r="Y2188">
        <v>3</v>
      </c>
    </row>
    <row r="2189" spans="1:25" x14ac:dyDescent="0.25">
      <c r="A2189">
        <v>10308</v>
      </c>
      <c r="B2189">
        <v>24</v>
      </c>
      <c r="C2189">
        <v>79.91</v>
      </c>
      <c r="D2189">
        <v>5</v>
      </c>
      <c r="E2189">
        <v>1917.84</v>
      </c>
      <c r="F2189" s="1">
        <v>38275</v>
      </c>
      <c r="G2189" t="s">
        <v>25</v>
      </c>
      <c r="H2189" t="s">
        <v>26</v>
      </c>
      <c r="I2189">
        <v>99</v>
      </c>
      <c r="J2189" t="s">
        <v>684</v>
      </c>
      <c r="K2189" t="s">
        <v>334</v>
      </c>
      <c r="L2189" t="s">
        <v>335</v>
      </c>
      <c r="M2189" t="s">
        <v>336</v>
      </c>
      <c r="N2189" t="s">
        <v>31</v>
      </c>
      <c r="O2189" t="s">
        <v>337</v>
      </c>
      <c r="P2189" t="s">
        <v>33</v>
      </c>
      <c r="Q2189" t="s">
        <v>338</v>
      </c>
      <c r="R2189" t="s">
        <v>35</v>
      </c>
      <c r="S2189" t="s">
        <v>36</v>
      </c>
      <c r="T2189" t="s">
        <v>339</v>
      </c>
      <c r="U2189" t="s">
        <v>38</v>
      </c>
      <c r="V2189">
        <v>0.19282828282828299</v>
      </c>
      <c r="W2189">
        <v>2004</v>
      </c>
      <c r="X2189">
        <v>10</v>
      </c>
      <c r="Y2189">
        <v>4</v>
      </c>
    </row>
    <row r="2190" spans="1:25" x14ac:dyDescent="0.25">
      <c r="A2190">
        <v>10318</v>
      </c>
      <c r="B2190">
        <v>47</v>
      </c>
      <c r="C2190">
        <v>100</v>
      </c>
      <c r="D2190">
        <v>7</v>
      </c>
      <c r="E2190">
        <v>5305.36</v>
      </c>
      <c r="F2190" s="1">
        <v>38293</v>
      </c>
      <c r="G2190" t="s">
        <v>25</v>
      </c>
      <c r="H2190" t="s">
        <v>26</v>
      </c>
      <c r="I2190">
        <v>99</v>
      </c>
      <c r="J2190" t="s">
        <v>684</v>
      </c>
      <c r="K2190" t="s">
        <v>149</v>
      </c>
      <c r="L2190" t="s">
        <v>150</v>
      </c>
      <c r="M2190" t="s">
        <v>151</v>
      </c>
      <c r="N2190" t="s">
        <v>31</v>
      </c>
      <c r="O2190" t="s">
        <v>152</v>
      </c>
      <c r="P2190" t="s">
        <v>153</v>
      </c>
      <c r="Q2190" t="s">
        <v>154</v>
      </c>
      <c r="R2190" t="s">
        <v>35</v>
      </c>
      <c r="S2190" t="s">
        <v>36</v>
      </c>
      <c r="T2190" t="s">
        <v>155</v>
      </c>
      <c r="U2190" t="s">
        <v>53</v>
      </c>
      <c r="V2190">
        <v>-1.01010101010101E-2</v>
      </c>
      <c r="W2190">
        <v>2004</v>
      </c>
      <c r="X2190">
        <v>11</v>
      </c>
      <c r="Y2190">
        <v>4</v>
      </c>
    </row>
    <row r="2191" spans="1:25" x14ac:dyDescent="0.25">
      <c r="A2191">
        <v>10329</v>
      </c>
      <c r="B2191">
        <v>45</v>
      </c>
      <c r="C2191">
        <v>63.91</v>
      </c>
      <c r="D2191">
        <v>11</v>
      </c>
      <c r="E2191">
        <v>2875.95</v>
      </c>
      <c r="F2191" s="1">
        <v>38306</v>
      </c>
      <c r="G2191" t="s">
        <v>25</v>
      </c>
      <c r="H2191" t="s">
        <v>26</v>
      </c>
      <c r="I2191">
        <v>99</v>
      </c>
      <c r="J2191" t="s">
        <v>684</v>
      </c>
      <c r="K2191" t="s">
        <v>28</v>
      </c>
      <c r="L2191" t="s">
        <v>29</v>
      </c>
      <c r="M2191" t="s">
        <v>30</v>
      </c>
      <c r="N2191" t="s">
        <v>31</v>
      </c>
      <c r="O2191" t="s">
        <v>32</v>
      </c>
      <c r="P2191" t="s">
        <v>33</v>
      </c>
      <c r="Q2191" t="s">
        <v>34</v>
      </c>
      <c r="R2191" t="s">
        <v>35</v>
      </c>
      <c r="S2191" t="s">
        <v>36</v>
      </c>
      <c r="T2191" t="s">
        <v>37</v>
      </c>
      <c r="U2191" t="s">
        <v>38</v>
      </c>
      <c r="V2191">
        <v>0.35444444444444401</v>
      </c>
      <c r="W2191">
        <v>2004</v>
      </c>
      <c r="X2191">
        <v>11</v>
      </c>
      <c r="Y2191">
        <v>4</v>
      </c>
    </row>
    <row r="2192" spans="1:25" x14ac:dyDescent="0.25">
      <c r="A2192">
        <v>10340</v>
      </c>
      <c r="B2192">
        <v>55</v>
      </c>
      <c r="C2192">
        <v>100</v>
      </c>
      <c r="D2192">
        <v>2</v>
      </c>
      <c r="E2192">
        <v>6482.85</v>
      </c>
      <c r="F2192" s="1">
        <v>38315</v>
      </c>
      <c r="G2192" t="s">
        <v>25</v>
      </c>
      <c r="H2192" t="s">
        <v>26</v>
      </c>
      <c r="I2192">
        <v>99</v>
      </c>
      <c r="J2192" t="s">
        <v>684</v>
      </c>
      <c r="K2192" t="s">
        <v>371</v>
      </c>
      <c r="L2192" t="s">
        <v>372</v>
      </c>
      <c r="M2192" t="s">
        <v>373</v>
      </c>
      <c r="N2192" t="s">
        <v>31</v>
      </c>
      <c r="O2192" t="s">
        <v>374</v>
      </c>
      <c r="P2192" t="s">
        <v>31</v>
      </c>
      <c r="Q2192" t="s">
        <v>375</v>
      </c>
      <c r="R2192" t="s">
        <v>191</v>
      </c>
      <c r="S2192" t="s">
        <v>45</v>
      </c>
      <c r="T2192" t="s">
        <v>376</v>
      </c>
      <c r="U2192" t="s">
        <v>53</v>
      </c>
      <c r="V2192">
        <v>-1.01010101010101E-2</v>
      </c>
      <c r="W2192">
        <v>2004</v>
      </c>
      <c r="X2192">
        <v>11</v>
      </c>
      <c r="Y2192">
        <v>4</v>
      </c>
    </row>
    <row r="2193" spans="1:25" x14ac:dyDescent="0.25">
      <c r="A2193">
        <v>10353</v>
      </c>
      <c r="B2193">
        <v>46</v>
      </c>
      <c r="C2193">
        <v>81.17</v>
      </c>
      <c r="D2193">
        <v>5</v>
      </c>
      <c r="E2193">
        <v>3733.82</v>
      </c>
      <c r="F2193" s="1">
        <v>38325</v>
      </c>
      <c r="G2193" t="s">
        <v>25</v>
      </c>
      <c r="H2193" t="s">
        <v>26</v>
      </c>
      <c r="I2193">
        <v>99</v>
      </c>
      <c r="J2193" t="s">
        <v>684</v>
      </c>
      <c r="K2193" t="s">
        <v>599</v>
      </c>
      <c r="L2193" t="s">
        <v>600</v>
      </c>
      <c r="M2193" t="s">
        <v>601</v>
      </c>
      <c r="N2193" t="s">
        <v>31</v>
      </c>
      <c r="O2193" t="s">
        <v>542</v>
      </c>
      <c r="P2193" t="s">
        <v>120</v>
      </c>
      <c r="Q2193" t="s">
        <v>602</v>
      </c>
      <c r="R2193" t="s">
        <v>35</v>
      </c>
      <c r="S2193" t="s">
        <v>36</v>
      </c>
      <c r="T2193" t="s">
        <v>603</v>
      </c>
      <c r="U2193" t="s">
        <v>53</v>
      </c>
      <c r="V2193">
        <v>0.18010101010101001</v>
      </c>
      <c r="W2193">
        <v>2004</v>
      </c>
      <c r="X2193">
        <v>12</v>
      </c>
      <c r="Y2193">
        <v>4</v>
      </c>
    </row>
    <row r="2194" spans="1:25" x14ac:dyDescent="0.25">
      <c r="A2194">
        <v>10363</v>
      </c>
      <c r="B2194">
        <v>50</v>
      </c>
      <c r="C2194">
        <v>100</v>
      </c>
      <c r="D2194">
        <v>2</v>
      </c>
      <c r="E2194">
        <v>6576.5</v>
      </c>
      <c r="F2194" s="1">
        <v>38358</v>
      </c>
      <c r="G2194" t="s">
        <v>25</v>
      </c>
      <c r="H2194" t="s">
        <v>26</v>
      </c>
      <c r="I2194">
        <v>99</v>
      </c>
      <c r="J2194" t="s">
        <v>684</v>
      </c>
      <c r="K2194" t="s">
        <v>493</v>
      </c>
      <c r="L2194" t="s">
        <v>494</v>
      </c>
      <c r="M2194" t="s">
        <v>495</v>
      </c>
      <c r="N2194" t="s">
        <v>31</v>
      </c>
      <c r="O2194" t="s">
        <v>496</v>
      </c>
      <c r="P2194" t="s">
        <v>31</v>
      </c>
      <c r="Q2194" t="s">
        <v>497</v>
      </c>
      <c r="R2194" t="s">
        <v>141</v>
      </c>
      <c r="S2194" t="s">
        <v>45</v>
      </c>
      <c r="T2194" t="s">
        <v>498</v>
      </c>
      <c r="U2194" t="s">
        <v>53</v>
      </c>
      <c r="V2194">
        <v>-1.01010101010101E-2</v>
      </c>
      <c r="W2194">
        <v>2005</v>
      </c>
      <c r="X2194">
        <v>1</v>
      </c>
      <c r="Y2194">
        <v>1</v>
      </c>
    </row>
    <row r="2195" spans="1:25" x14ac:dyDescent="0.25">
      <c r="A2195">
        <v>10375</v>
      </c>
      <c r="B2195">
        <v>37</v>
      </c>
      <c r="C2195">
        <v>100</v>
      </c>
      <c r="D2195">
        <v>3</v>
      </c>
      <c r="E2195">
        <v>6353.27</v>
      </c>
      <c r="F2195" s="1">
        <v>38386</v>
      </c>
      <c r="G2195" t="s">
        <v>25</v>
      </c>
      <c r="H2195" t="s">
        <v>26</v>
      </c>
      <c r="I2195">
        <v>99</v>
      </c>
      <c r="J2195" t="s">
        <v>684</v>
      </c>
      <c r="K2195" t="s">
        <v>123</v>
      </c>
      <c r="L2195" t="s">
        <v>124</v>
      </c>
      <c r="M2195" t="s">
        <v>125</v>
      </c>
      <c r="N2195" t="s">
        <v>31</v>
      </c>
      <c r="O2195" t="s">
        <v>126</v>
      </c>
      <c r="P2195" t="s">
        <v>31</v>
      </c>
      <c r="Q2195" t="s">
        <v>127</v>
      </c>
      <c r="R2195" t="s">
        <v>44</v>
      </c>
      <c r="S2195" t="s">
        <v>45</v>
      </c>
      <c r="T2195" t="s">
        <v>128</v>
      </c>
      <c r="U2195" t="s">
        <v>53</v>
      </c>
      <c r="V2195">
        <v>-1.01010101010101E-2</v>
      </c>
      <c r="W2195">
        <v>2005</v>
      </c>
      <c r="X2195">
        <v>2</v>
      </c>
      <c r="Y2195">
        <v>1</v>
      </c>
    </row>
    <row r="2196" spans="1:25" x14ac:dyDescent="0.25">
      <c r="A2196">
        <v>10387</v>
      </c>
      <c r="B2196">
        <v>44</v>
      </c>
      <c r="C2196">
        <v>94.9</v>
      </c>
      <c r="D2196">
        <v>1</v>
      </c>
      <c r="E2196">
        <v>4175.6000000000004</v>
      </c>
      <c r="F2196" s="1">
        <v>38413</v>
      </c>
      <c r="G2196" t="s">
        <v>25</v>
      </c>
      <c r="H2196" t="s">
        <v>26</v>
      </c>
      <c r="I2196">
        <v>99</v>
      </c>
      <c r="J2196" t="s">
        <v>684</v>
      </c>
      <c r="K2196" t="s">
        <v>207</v>
      </c>
      <c r="L2196" t="s">
        <v>208</v>
      </c>
      <c r="M2196" t="s">
        <v>209</v>
      </c>
      <c r="N2196" t="s">
        <v>31</v>
      </c>
      <c r="O2196" t="s">
        <v>210</v>
      </c>
      <c r="P2196" t="s">
        <v>31</v>
      </c>
      <c r="Q2196" t="s">
        <v>211</v>
      </c>
      <c r="R2196" t="s">
        <v>210</v>
      </c>
      <c r="S2196" t="s">
        <v>212</v>
      </c>
      <c r="T2196" t="s">
        <v>213</v>
      </c>
      <c r="U2196" t="s">
        <v>53</v>
      </c>
      <c r="V2196">
        <v>4.1414141414141403E-2</v>
      </c>
      <c r="W2196">
        <v>2005</v>
      </c>
      <c r="X2196">
        <v>3</v>
      </c>
      <c r="Y2196">
        <v>1</v>
      </c>
    </row>
    <row r="2197" spans="1:25" x14ac:dyDescent="0.25">
      <c r="A2197">
        <v>10401</v>
      </c>
      <c r="B2197">
        <v>49</v>
      </c>
      <c r="C2197">
        <v>100</v>
      </c>
      <c r="D2197">
        <v>1</v>
      </c>
      <c r="E2197">
        <v>4992.6099999999997</v>
      </c>
      <c r="F2197" s="1">
        <v>38445</v>
      </c>
      <c r="G2197" t="s">
        <v>425</v>
      </c>
      <c r="H2197" t="s">
        <v>26</v>
      </c>
      <c r="I2197">
        <v>99</v>
      </c>
      <c r="J2197" t="s">
        <v>684</v>
      </c>
      <c r="K2197" t="s">
        <v>109</v>
      </c>
      <c r="L2197" t="s">
        <v>110</v>
      </c>
      <c r="M2197" t="s">
        <v>111</v>
      </c>
      <c r="N2197" t="s">
        <v>31</v>
      </c>
      <c r="O2197" t="s">
        <v>112</v>
      </c>
      <c r="P2197" t="s">
        <v>113</v>
      </c>
      <c r="Q2197" t="s">
        <v>114</v>
      </c>
      <c r="R2197" t="s">
        <v>35</v>
      </c>
      <c r="S2197" t="s">
        <v>36</v>
      </c>
      <c r="T2197" t="s">
        <v>115</v>
      </c>
      <c r="U2197" t="s">
        <v>53</v>
      </c>
      <c r="V2197">
        <v>-1.01010101010101E-2</v>
      </c>
      <c r="W2197">
        <v>2005</v>
      </c>
      <c r="X2197">
        <v>4</v>
      </c>
      <c r="Y2197">
        <v>2</v>
      </c>
    </row>
    <row r="2198" spans="1:25" x14ac:dyDescent="0.25">
      <c r="A2198">
        <v>10416</v>
      </c>
      <c r="B2198">
        <v>45</v>
      </c>
      <c r="C2198">
        <v>100</v>
      </c>
      <c r="D2198">
        <v>2</v>
      </c>
      <c r="E2198">
        <v>4764.6000000000004</v>
      </c>
      <c r="F2198" s="1">
        <v>38482</v>
      </c>
      <c r="G2198" t="s">
        <v>25</v>
      </c>
      <c r="H2198" t="s">
        <v>26</v>
      </c>
      <c r="I2198">
        <v>99</v>
      </c>
      <c r="J2198" t="s">
        <v>684</v>
      </c>
      <c r="K2198" t="s">
        <v>477</v>
      </c>
      <c r="L2198" t="s">
        <v>478</v>
      </c>
      <c r="M2198" t="s">
        <v>479</v>
      </c>
      <c r="N2198" t="s">
        <v>31</v>
      </c>
      <c r="O2198" t="s">
        <v>480</v>
      </c>
      <c r="P2198" t="s">
        <v>31</v>
      </c>
      <c r="Q2198" t="s">
        <v>481</v>
      </c>
      <c r="R2198" t="s">
        <v>273</v>
      </c>
      <c r="S2198" t="s">
        <v>45</v>
      </c>
      <c r="T2198" t="s">
        <v>482</v>
      </c>
      <c r="U2198" t="s">
        <v>53</v>
      </c>
      <c r="V2198">
        <v>-1.01010101010101E-2</v>
      </c>
      <c r="W2198">
        <v>2005</v>
      </c>
      <c r="X2198">
        <v>5</v>
      </c>
      <c r="Y2198">
        <v>2</v>
      </c>
    </row>
    <row r="2199" spans="1:25" x14ac:dyDescent="0.25">
      <c r="A2199">
        <v>10108</v>
      </c>
      <c r="B2199">
        <v>27</v>
      </c>
      <c r="C2199">
        <v>43.45</v>
      </c>
      <c r="D2199">
        <v>13</v>
      </c>
      <c r="E2199">
        <v>1173.1500000000001</v>
      </c>
      <c r="F2199" s="1">
        <v>37683</v>
      </c>
      <c r="G2199" t="s">
        <v>25</v>
      </c>
      <c r="H2199" t="s">
        <v>26</v>
      </c>
      <c r="I2199">
        <v>40</v>
      </c>
      <c r="J2199" t="s">
        <v>685</v>
      </c>
      <c r="K2199" t="s">
        <v>450</v>
      </c>
      <c r="L2199" t="s">
        <v>451</v>
      </c>
      <c r="M2199" t="s">
        <v>452</v>
      </c>
      <c r="N2199" t="s">
        <v>31</v>
      </c>
      <c r="O2199" t="s">
        <v>453</v>
      </c>
      <c r="P2199" t="s">
        <v>31</v>
      </c>
      <c r="Q2199" t="s">
        <v>454</v>
      </c>
      <c r="R2199" t="s">
        <v>455</v>
      </c>
      <c r="S2199" t="s">
        <v>212</v>
      </c>
      <c r="T2199" t="s">
        <v>456</v>
      </c>
      <c r="U2199" t="s">
        <v>38</v>
      </c>
      <c r="V2199">
        <v>-8.6250000000000104E-2</v>
      </c>
      <c r="W2199">
        <v>2003</v>
      </c>
      <c r="X2199">
        <v>3</v>
      </c>
      <c r="Y2199">
        <v>1</v>
      </c>
    </row>
    <row r="2200" spans="1:25" x14ac:dyDescent="0.25">
      <c r="A2200">
        <v>10122</v>
      </c>
      <c r="B2200">
        <v>31</v>
      </c>
      <c r="C2200">
        <v>44.66</v>
      </c>
      <c r="D2200">
        <v>17</v>
      </c>
      <c r="E2200">
        <v>1384.46</v>
      </c>
      <c r="F2200" s="1">
        <v>37749</v>
      </c>
      <c r="G2200" t="s">
        <v>25</v>
      </c>
      <c r="H2200" t="s">
        <v>26</v>
      </c>
      <c r="I2200">
        <v>40</v>
      </c>
      <c r="J2200" t="s">
        <v>685</v>
      </c>
      <c r="K2200" t="s">
        <v>457</v>
      </c>
      <c r="L2200" t="s">
        <v>458</v>
      </c>
      <c r="M2200" t="s">
        <v>459</v>
      </c>
      <c r="N2200" t="s">
        <v>31</v>
      </c>
      <c r="O2200" t="s">
        <v>460</v>
      </c>
      <c r="P2200" t="s">
        <v>31</v>
      </c>
      <c r="Q2200" t="s">
        <v>461</v>
      </c>
      <c r="R2200" t="s">
        <v>44</v>
      </c>
      <c r="S2200" t="s">
        <v>45</v>
      </c>
      <c r="T2200" t="s">
        <v>462</v>
      </c>
      <c r="U2200" t="s">
        <v>38</v>
      </c>
      <c r="V2200">
        <v>-0.11650000000000001</v>
      </c>
      <c r="W2200">
        <v>2003</v>
      </c>
      <c r="X2200">
        <v>5</v>
      </c>
      <c r="Y2200">
        <v>2</v>
      </c>
    </row>
    <row r="2201" spans="1:25" x14ac:dyDescent="0.25">
      <c r="A2201">
        <v>10135</v>
      </c>
      <c r="B2201">
        <v>33</v>
      </c>
      <c r="C2201">
        <v>40.229999999999997</v>
      </c>
      <c r="D2201">
        <v>14</v>
      </c>
      <c r="E2201">
        <v>1327.59</v>
      </c>
      <c r="F2201" s="1">
        <v>37804</v>
      </c>
      <c r="G2201" t="s">
        <v>25</v>
      </c>
      <c r="H2201" t="s">
        <v>26</v>
      </c>
      <c r="I2201">
        <v>40</v>
      </c>
      <c r="J2201" t="s">
        <v>685</v>
      </c>
      <c r="K2201" t="s">
        <v>287</v>
      </c>
      <c r="L2201" t="s">
        <v>288</v>
      </c>
      <c r="M2201" t="s">
        <v>289</v>
      </c>
      <c r="N2201" t="s">
        <v>31</v>
      </c>
      <c r="O2201" t="s">
        <v>290</v>
      </c>
      <c r="P2201" t="s">
        <v>58</v>
      </c>
      <c r="Q2201" t="s">
        <v>121</v>
      </c>
      <c r="R2201" t="s">
        <v>35</v>
      </c>
      <c r="S2201" t="s">
        <v>36</v>
      </c>
      <c r="T2201" t="s">
        <v>291</v>
      </c>
      <c r="U2201" t="s">
        <v>38</v>
      </c>
      <c r="V2201">
        <v>-5.7499999999999201E-3</v>
      </c>
      <c r="W2201">
        <v>2003</v>
      </c>
      <c r="X2201">
        <v>7</v>
      </c>
      <c r="Y2201">
        <v>3</v>
      </c>
    </row>
    <row r="2202" spans="1:25" x14ac:dyDescent="0.25">
      <c r="A2202">
        <v>10145</v>
      </c>
      <c r="B2202">
        <v>31</v>
      </c>
      <c r="C2202">
        <v>35.799999999999997</v>
      </c>
      <c r="D2202">
        <v>1</v>
      </c>
      <c r="E2202">
        <v>1109.8</v>
      </c>
      <c r="F2202" s="1">
        <v>37858</v>
      </c>
      <c r="G2202" t="s">
        <v>25</v>
      </c>
      <c r="H2202" t="s">
        <v>26</v>
      </c>
      <c r="I2202">
        <v>40</v>
      </c>
      <c r="J2202" t="s">
        <v>685</v>
      </c>
      <c r="K2202" t="s">
        <v>54</v>
      </c>
      <c r="L2202" t="s">
        <v>55</v>
      </c>
      <c r="M2202" t="s">
        <v>56</v>
      </c>
      <c r="N2202" t="s">
        <v>31</v>
      </c>
      <c r="O2202" t="s">
        <v>57</v>
      </c>
      <c r="P2202" t="s">
        <v>58</v>
      </c>
      <c r="Q2202" t="s">
        <v>59</v>
      </c>
      <c r="R2202" t="s">
        <v>35</v>
      </c>
      <c r="S2202" t="s">
        <v>36</v>
      </c>
      <c r="T2202" t="s">
        <v>60</v>
      </c>
      <c r="U2202" t="s">
        <v>38</v>
      </c>
      <c r="V2202">
        <v>0.105</v>
      </c>
      <c r="W2202">
        <v>2003</v>
      </c>
      <c r="X2202">
        <v>8</v>
      </c>
      <c r="Y2202">
        <v>3</v>
      </c>
    </row>
    <row r="2203" spans="1:25" x14ac:dyDescent="0.25">
      <c r="A2203">
        <v>10159</v>
      </c>
      <c r="B2203">
        <v>35</v>
      </c>
      <c r="C2203">
        <v>35.4</v>
      </c>
      <c r="D2203">
        <v>9</v>
      </c>
      <c r="E2203">
        <v>1239</v>
      </c>
      <c r="F2203" s="1">
        <v>37904</v>
      </c>
      <c r="G2203" t="s">
        <v>25</v>
      </c>
      <c r="H2203" t="s">
        <v>26</v>
      </c>
      <c r="I2203">
        <v>40</v>
      </c>
      <c r="J2203" t="s">
        <v>685</v>
      </c>
      <c r="K2203" t="s">
        <v>61</v>
      </c>
      <c r="L2203" t="s">
        <v>62</v>
      </c>
      <c r="M2203" t="s">
        <v>63</v>
      </c>
      <c r="N2203" t="s">
        <v>31</v>
      </c>
      <c r="O2203" t="s">
        <v>64</v>
      </c>
      <c r="P2203" t="s">
        <v>58</v>
      </c>
      <c r="Q2203" t="s">
        <v>31</v>
      </c>
      <c r="R2203" t="s">
        <v>35</v>
      </c>
      <c r="S2203" t="s">
        <v>36</v>
      </c>
      <c r="T2203" t="s">
        <v>65</v>
      </c>
      <c r="U2203" t="s">
        <v>38</v>
      </c>
      <c r="V2203">
        <v>0.115</v>
      </c>
      <c r="W2203">
        <v>2003</v>
      </c>
      <c r="X2203">
        <v>10</v>
      </c>
      <c r="Y2203">
        <v>4</v>
      </c>
    </row>
    <row r="2204" spans="1:25" x14ac:dyDescent="0.25">
      <c r="A2204">
        <v>10169</v>
      </c>
      <c r="B2204">
        <v>26</v>
      </c>
      <c r="C2204">
        <v>39.83</v>
      </c>
      <c r="D2204">
        <v>9</v>
      </c>
      <c r="E2204">
        <v>1035.58</v>
      </c>
      <c r="F2204" s="1">
        <v>37929</v>
      </c>
      <c r="G2204" t="s">
        <v>25</v>
      </c>
      <c r="H2204" t="s">
        <v>26</v>
      </c>
      <c r="I2204">
        <v>40</v>
      </c>
      <c r="J2204" t="s">
        <v>685</v>
      </c>
      <c r="K2204" t="s">
        <v>304</v>
      </c>
      <c r="L2204" t="s">
        <v>305</v>
      </c>
      <c r="M2204" t="s">
        <v>306</v>
      </c>
      <c r="N2204" t="s">
        <v>307</v>
      </c>
      <c r="O2204" t="s">
        <v>308</v>
      </c>
      <c r="P2204" t="s">
        <v>169</v>
      </c>
      <c r="Q2204" t="s">
        <v>309</v>
      </c>
      <c r="R2204" t="s">
        <v>101</v>
      </c>
      <c r="S2204" t="s">
        <v>102</v>
      </c>
      <c r="T2204" t="s">
        <v>310</v>
      </c>
      <c r="U2204" t="s">
        <v>38</v>
      </c>
      <c r="V2204">
        <v>4.2500000000000402E-3</v>
      </c>
      <c r="W2204">
        <v>2003</v>
      </c>
      <c r="X2204">
        <v>11</v>
      </c>
      <c r="Y2204">
        <v>4</v>
      </c>
    </row>
    <row r="2205" spans="1:25" x14ac:dyDescent="0.25">
      <c r="A2205">
        <v>10180</v>
      </c>
      <c r="B2205">
        <v>34</v>
      </c>
      <c r="C2205">
        <v>45.46</v>
      </c>
      <c r="D2205">
        <v>4</v>
      </c>
      <c r="E2205">
        <v>1545.64</v>
      </c>
      <c r="F2205" s="1">
        <v>37936</v>
      </c>
      <c r="G2205" t="s">
        <v>25</v>
      </c>
      <c r="H2205" t="s">
        <v>26</v>
      </c>
      <c r="I2205">
        <v>40</v>
      </c>
      <c r="J2205" t="s">
        <v>685</v>
      </c>
      <c r="K2205" t="s">
        <v>72</v>
      </c>
      <c r="L2205" t="s">
        <v>73</v>
      </c>
      <c r="M2205" t="s">
        <v>74</v>
      </c>
      <c r="N2205" t="s">
        <v>31</v>
      </c>
      <c r="O2205" t="s">
        <v>75</v>
      </c>
      <c r="P2205" t="s">
        <v>31</v>
      </c>
      <c r="Q2205" t="s">
        <v>76</v>
      </c>
      <c r="R2205" t="s">
        <v>44</v>
      </c>
      <c r="S2205" t="s">
        <v>45</v>
      </c>
      <c r="T2205" t="s">
        <v>77</v>
      </c>
      <c r="U2205" t="s">
        <v>38</v>
      </c>
      <c r="V2205">
        <v>-0.13650000000000001</v>
      </c>
      <c r="W2205">
        <v>2003</v>
      </c>
      <c r="X2205">
        <v>11</v>
      </c>
      <c r="Y2205">
        <v>4</v>
      </c>
    </row>
    <row r="2206" spans="1:25" x14ac:dyDescent="0.25">
      <c r="A2206">
        <v>10190</v>
      </c>
      <c r="B2206">
        <v>46</v>
      </c>
      <c r="C2206">
        <v>32.99</v>
      </c>
      <c r="D2206">
        <v>1</v>
      </c>
      <c r="E2206">
        <v>1517.54</v>
      </c>
      <c r="F2206" s="1">
        <v>37944</v>
      </c>
      <c r="G2206" t="s">
        <v>25</v>
      </c>
      <c r="H2206" t="s">
        <v>26</v>
      </c>
      <c r="I2206">
        <v>40</v>
      </c>
      <c r="J2206" t="s">
        <v>685</v>
      </c>
      <c r="K2206" t="s">
        <v>186</v>
      </c>
      <c r="L2206" t="s">
        <v>187</v>
      </c>
      <c r="M2206" t="s">
        <v>188</v>
      </c>
      <c r="N2206" t="s">
        <v>31</v>
      </c>
      <c r="O2206" t="s">
        <v>189</v>
      </c>
      <c r="P2206" t="s">
        <v>31</v>
      </c>
      <c r="Q2206" t="s">
        <v>190</v>
      </c>
      <c r="R2206" t="s">
        <v>191</v>
      </c>
      <c r="S2206" t="s">
        <v>45</v>
      </c>
      <c r="T2206" t="s">
        <v>192</v>
      </c>
      <c r="U2206" t="s">
        <v>38</v>
      </c>
      <c r="V2206">
        <v>0.17524999999999999</v>
      </c>
      <c r="W2206">
        <v>2003</v>
      </c>
      <c r="X2206">
        <v>11</v>
      </c>
      <c r="Y2206">
        <v>4</v>
      </c>
    </row>
    <row r="2207" spans="1:25" x14ac:dyDescent="0.25">
      <c r="A2207">
        <v>10211</v>
      </c>
      <c r="B2207">
        <v>41</v>
      </c>
      <c r="C2207">
        <v>42.24</v>
      </c>
      <c r="D2207">
        <v>9</v>
      </c>
      <c r="E2207">
        <v>1731.84</v>
      </c>
      <c r="F2207" s="1">
        <v>38001</v>
      </c>
      <c r="G2207" t="s">
        <v>25</v>
      </c>
      <c r="H2207" t="s">
        <v>26</v>
      </c>
      <c r="I2207">
        <v>40</v>
      </c>
      <c r="J2207" t="s">
        <v>685</v>
      </c>
      <c r="K2207" t="s">
        <v>89</v>
      </c>
      <c r="L2207" t="s">
        <v>90</v>
      </c>
      <c r="M2207" t="s">
        <v>91</v>
      </c>
      <c r="N2207" t="s">
        <v>31</v>
      </c>
      <c r="O2207" t="s">
        <v>50</v>
      </c>
      <c r="P2207" t="s">
        <v>31</v>
      </c>
      <c r="Q2207" t="s">
        <v>92</v>
      </c>
      <c r="R2207" t="s">
        <v>44</v>
      </c>
      <c r="S2207" t="s">
        <v>45</v>
      </c>
      <c r="T2207" t="s">
        <v>93</v>
      </c>
      <c r="U2207" t="s">
        <v>38</v>
      </c>
      <c r="V2207">
        <v>-5.6000000000000001E-2</v>
      </c>
      <c r="W2207">
        <v>2004</v>
      </c>
      <c r="X2207">
        <v>1</v>
      </c>
      <c r="Y2207">
        <v>1</v>
      </c>
    </row>
    <row r="2208" spans="1:25" x14ac:dyDescent="0.25">
      <c r="A2208">
        <v>10224</v>
      </c>
      <c r="B2208">
        <v>43</v>
      </c>
      <c r="C2208">
        <v>39.43</v>
      </c>
      <c r="D2208">
        <v>2</v>
      </c>
      <c r="E2208">
        <v>1695.49</v>
      </c>
      <c r="F2208" s="1">
        <v>38038</v>
      </c>
      <c r="G2208" t="s">
        <v>25</v>
      </c>
      <c r="H2208" t="s">
        <v>26</v>
      </c>
      <c r="I2208">
        <v>40</v>
      </c>
      <c r="J2208" t="s">
        <v>685</v>
      </c>
      <c r="K2208" t="s">
        <v>72</v>
      </c>
      <c r="L2208" t="s">
        <v>73</v>
      </c>
      <c r="M2208" t="s">
        <v>74</v>
      </c>
      <c r="N2208" t="s">
        <v>31</v>
      </c>
      <c r="O2208" t="s">
        <v>75</v>
      </c>
      <c r="P2208" t="s">
        <v>31</v>
      </c>
      <c r="Q2208" t="s">
        <v>76</v>
      </c>
      <c r="R2208" t="s">
        <v>44</v>
      </c>
      <c r="S2208" t="s">
        <v>45</v>
      </c>
      <c r="T2208" t="s">
        <v>77</v>
      </c>
      <c r="U2208" t="s">
        <v>38</v>
      </c>
      <c r="V2208">
        <v>1.4250000000000001E-2</v>
      </c>
      <c r="W2208">
        <v>2004</v>
      </c>
      <c r="X2208">
        <v>2</v>
      </c>
      <c r="Y2208">
        <v>1</v>
      </c>
    </row>
    <row r="2209" spans="1:25" x14ac:dyDescent="0.25">
      <c r="A2209">
        <v>10237</v>
      </c>
      <c r="B2209">
        <v>26</v>
      </c>
      <c r="C2209">
        <v>40.229999999999997</v>
      </c>
      <c r="D2209">
        <v>2</v>
      </c>
      <c r="E2209">
        <v>1045.98</v>
      </c>
      <c r="F2209" s="1">
        <v>38082</v>
      </c>
      <c r="G2209" t="s">
        <v>25</v>
      </c>
      <c r="H2209" t="s">
        <v>26</v>
      </c>
      <c r="I2209">
        <v>40</v>
      </c>
      <c r="J2209" t="s">
        <v>685</v>
      </c>
      <c r="K2209" t="s">
        <v>104</v>
      </c>
      <c r="L2209" t="s">
        <v>105</v>
      </c>
      <c r="M2209" t="s">
        <v>106</v>
      </c>
      <c r="N2209" t="s">
        <v>107</v>
      </c>
      <c r="O2209" t="s">
        <v>32</v>
      </c>
      <c r="P2209" t="s">
        <v>33</v>
      </c>
      <c r="Q2209" t="s">
        <v>34</v>
      </c>
      <c r="R2209" t="s">
        <v>35</v>
      </c>
      <c r="S2209" t="s">
        <v>36</v>
      </c>
      <c r="T2209" t="s">
        <v>108</v>
      </c>
      <c r="U2209" t="s">
        <v>38</v>
      </c>
      <c r="V2209">
        <v>-5.7499999999999201E-3</v>
      </c>
      <c r="W2209">
        <v>2004</v>
      </c>
      <c r="X2209">
        <v>4</v>
      </c>
      <c r="Y2209">
        <v>2</v>
      </c>
    </row>
    <row r="2210" spans="1:25" x14ac:dyDescent="0.25">
      <c r="A2210">
        <v>10252</v>
      </c>
      <c r="B2210">
        <v>36</v>
      </c>
      <c r="C2210">
        <v>48.28</v>
      </c>
      <c r="D2210">
        <v>6</v>
      </c>
      <c r="E2210">
        <v>1738.08</v>
      </c>
      <c r="F2210" s="1">
        <v>38133</v>
      </c>
      <c r="G2210" t="s">
        <v>25</v>
      </c>
      <c r="H2210" t="s">
        <v>26</v>
      </c>
      <c r="I2210">
        <v>40</v>
      </c>
      <c r="J2210" t="s">
        <v>685</v>
      </c>
      <c r="K2210" t="s">
        <v>89</v>
      </c>
      <c r="L2210" t="s">
        <v>90</v>
      </c>
      <c r="M2210" t="s">
        <v>91</v>
      </c>
      <c r="N2210" t="s">
        <v>31</v>
      </c>
      <c r="O2210" t="s">
        <v>50</v>
      </c>
      <c r="P2210" t="s">
        <v>31</v>
      </c>
      <c r="Q2210" t="s">
        <v>92</v>
      </c>
      <c r="R2210" t="s">
        <v>44</v>
      </c>
      <c r="S2210" t="s">
        <v>45</v>
      </c>
      <c r="T2210" t="s">
        <v>93</v>
      </c>
      <c r="U2210" t="s">
        <v>38</v>
      </c>
      <c r="V2210">
        <v>-0.20699999999999999</v>
      </c>
      <c r="W2210">
        <v>2004</v>
      </c>
      <c r="X2210">
        <v>5</v>
      </c>
      <c r="Y2210">
        <v>2</v>
      </c>
    </row>
    <row r="2211" spans="1:25" x14ac:dyDescent="0.25">
      <c r="A2211">
        <v>10264</v>
      </c>
      <c r="B2211">
        <v>20</v>
      </c>
      <c r="C2211">
        <v>32.590000000000003</v>
      </c>
      <c r="D2211">
        <v>4</v>
      </c>
      <c r="E2211">
        <v>651.79999999999995</v>
      </c>
      <c r="F2211" s="1">
        <v>38168</v>
      </c>
      <c r="G2211" t="s">
        <v>25</v>
      </c>
      <c r="H2211" t="s">
        <v>26</v>
      </c>
      <c r="I2211">
        <v>40</v>
      </c>
      <c r="J2211" t="s">
        <v>685</v>
      </c>
      <c r="K2211" t="s">
        <v>401</v>
      </c>
      <c r="L2211" t="s">
        <v>402</v>
      </c>
      <c r="M2211" t="s">
        <v>403</v>
      </c>
      <c r="N2211" t="s">
        <v>31</v>
      </c>
      <c r="O2211" t="s">
        <v>404</v>
      </c>
      <c r="P2211" t="s">
        <v>133</v>
      </c>
      <c r="Q2211" t="s">
        <v>405</v>
      </c>
      <c r="R2211" t="s">
        <v>35</v>
      </c>
      <c r="S2211" t="s">
        <v>36</v>
      </c>
      <c r="T2211" t="s">
        <v>406</v>
      </c>
      <c r="U2211" t="s">
        <v>38</v>
      </c>
      <c r="V2211">
        <v>0.18525</v>
      </c>
      <c r="W2211">
        <v>2004</v>
      </c>
      <c r="X2211">
        <v>6</v>
      </c>
      <c r="Y2211">
        <v>2</v>
      </c>
    </row>
    <row r="2212" spans="1:25" x14ac:dyDescent="0.25">
      <c r="A2212">
        <v>10276</v>
      </c>
      <c r="B2212">
        <v>27</v>
      </c>
      <c r="C2212">
        <v>36.61</v>
      </c>
      <c r="D2212">
        <v>10</v>
      </c>
      <c r="E2212">
        <v>988.47</v>
      </c>
      <c r="F2212" s="1">
        <v>38201</v>
      </c>
      <c r="G2212" t="s">
        <v>25</v>
      </c>
      <c r="H2212" t="s">
        <v>26</v>
      </c>
      <c r="I2212">
        <v>40</v>
      </c>
      <c r="J2212" t="s">
        <v>685</v>
      </c>
      <c r="K2212" t="s">
        <v>483</v>
      </c>
      <c r="L2212" t="s">
        <v>484</v>
      </c>
      <c r="M2212" t="s">
        <v>485</v>
      </c>
      <c r="N2212" t="s">
        <v>31</v>
      </c>
      <c r="O2212" t="s">
        <v>301</v>
      </c>
      <c r="P2212" t="s">
        <v>133</v>
      </c>
      <c r="Q2212" t="s">
        <v>302</v>
      </c>
      <c r="R2212" t="s">
        <v>35</v>
      </c>
      <c r="S2212" t="s">
        <v>36</v>
      </c>
      <c r="T2212" t="s">
        <v>486</v>
      </c>
      <c r="U2212" t="s">
        <v>38</v>
      </c>
      <c r="V2212">
        <v>8.4750000000000006E-2</v>
      </c>
      <c r="W2212">
        <v>2004</v>
      </c>
      <c r="X2212">
        <v>8</v>
      </c>
      <c r="Y2212">
        <v>3</v>
      </c>
    </row>
    <row r="2213" spans="1:25" x14ac:dyDescent="0.25">
      <c r="A2213">
        <v>10285</v>
      </c>
      <c r="B2213">
        <v>37</v>
      </c>
      <c r="C2213">
        <v>41.03</v>
      </c>
      <c r="D2213">
        <v>1</v>
      </c>
      <c r="E2213">
        <v>1518.11</v>
      </c>
      <c r="F2213" s="1">
        <v>38226</v>
      </c>
      <c r="G2213" t="s">
        <v>25</v>
      </c>
      <c r="H2213" t="s">
        <v>26</v>
      </c>
      <c r="I2213">
        <v>40</v>
      </c>
      <c r="J2213" t="s">
        <v>685</v>
      </c>
      <c r="K2213" t="s">
        <v>129</v>
      </c>
      <c r="L2213" t="s">
        <v>130</v>
      </c>
      <c r="M2213" t="s">
        <v>131</v>
      </c>
      <c r="N2213" t="s">
        <v>31</v>
      </c>
      <c r="O2213" t="s">
        <v>132</v>
      </c>
      <c r="P2213" t="s">
        <v>133</v>
      </c>
      <c r="Q2213" t="s">
        <v>134</v>
      </c>
      <c r="R2213" t="s">
        <v>35</v>
      </c>
      <c r="S2213" t="s">
        <v>36</v>
      </c>
      <c r="T2213" t="s">
        <v>135</v>
      </c>
      <c r="U2213" t="s">
        <v>38</v>
      </c>
      <c r="V2213">
        <v>-2.5749999999999999E-2</v>
      </c>
      <c r="W2213">
        <v>2004</v>
      </c>
      <c r="X2213">
        <v>8</v>
      </c>
      <c r="Y2213">
        <v>3</v>
      </c>
    </row>
    <row r="2214" spans="1:25" x14ac:dyDescent="0.25">
      <c r="A2214">
        <v>10299</v>
      </c>
      <c r="B2214">
        <v>24</v>
      </c>
      <c r="C2214">
        <v>42.24</v>
      </c>
      <c r="D2214">
        <v>4</v>
      </c>
      <c r="E2214">
        <v>1013.76</v>
      </c>
      <c r="F2214" s="1">
        <v>38260</v>
      </c>
      <c r="G2214" t="s">
        <v>25</v>
      </c>
      <c r="H2214" t="s">
        <v>26</v>
      </c>
      <c r="I2214">
        <v>40</v>
      </c>
      <c r="J2214" t="s">
        <v>685</v>
      </c>
      <c r="K2214" t="s">
        <v>136</v>
      </c>
      <c r="L2214" t="s">
        <v>137</v>
      </c>
      <c r="M2214" t="s">
        <v>138</v>
      </c>
      <c r="N2214" t="s">
        <v>31</v>
      </c>
      <c r="O2214" t="s">
        <v>139</v>
      </c>
      <c r="P2214" t="s">
        <v>31</v>
      </c>
      <c r="Q2214" t="s">
        <v>140</v>
      </c>
      <c r="R2214" t="s">
        <v>141</v>
      </c>
      <c r="S2214" t="s">
        <v>45</v>
      </c>
      <c r="T2214" t="s">
        <v>142</v>
      </c>
      <c r="U2214" t="s">
        <v>38</v>
      </c>
      <c r="V2214">
        <v>-5.6000000000000001E-2</v>
      </c>
      <c r="W2214">
        <v>2004</v>
      </c>
      <c r="X2214">
        <v>9</v>
      </c>
      <c r="Y2214">
        <v>3</v>
      </c>
    </row>
    <row r="2215" spans="1:25" x14ac:dyDescent="0.25">
      <c r="A2215">
        <v>10310</v>
      </c>
      <c r="B2215">
        <v>36</v>
      </c>
      <c r="C2215">
        <v>43.05</v>
      </c>
      <c r="D2215">
        <v>17</v>
      </c>
      <c r="E2215">
        <v>1549.8</v>
      </c>
      <c r="F2215" s="1">
        <v>38276</v>
      </c>
      <c r="G2215" t="s">
        <v>25</v>
      </c>
      <c r="H2215" t="s">
        <v>26</v>
      </c>
      <c r="I2215">
        <v>40</v>
      </c>
      <c r="J2215" t="s">
        <v>685</v>
      </c>
      <c r="K2215" t="s">
        <v>463</v>
      </c>
      <c r="L2215" t="s">
        <v>464</v>
      </c>
      <c r="M2215" t="s">
        <v>465</v>
      </c>
      <c r="N2215" t="s">
        <v>31</v>
      </c>
      <c r="O2215" t="s">
        <v>466</v>
      </c>
      <c r="P2215" t="s">
        <v>31</v>
      </c>
      <c r="Q2215" t="s">
        <v>467</v>
      </c>
      <c r="R2215" t="s">
        <v>468</v>
      </c>
      <c r="S2215" t="s">
        <v>45</v>
      </c>
      <c r="T2215" t="s">
        <v>469</v>
      </c>
      <c r="U2215" t="s">
        <v>38</v>
      </c>
      <c r="V2215">
        <v>-7.6249999999999901E-2</v>
      </c>
      <c r="W2215">
        <v>2004</v>
      </c>
      <c r="X2215">
        <v>10</v>
      </c>
      <c r="Y2215">
        <v>4</v>
      </c>
    </row>
    <row r="2216" spans="1:25" x14ac:dyDescent="0.25">
      <c r="A2216">
        <v>10319</v>
      </c>
      <c r="B2216">
        <v>29</v>
      </c>
      <c r="C2216">
        <v>38.22</v>
      </c>
      <c r="D2216">
        <v>5</v>
      </c>
      <c r="E2216">
        <v>1108.3800000000001</v>
      </c>
      <c r="F2216" s="1">
        <v>38294</v>
      </c>
      <c r="G2216" t="s">
        <v>25</v>
      </c>
      <c r="H2216" t="s">
        <v>26</v>
      </c>
      <c r="I2216">
        <v>40</v>
      </c>
      <c r="J2216" t="s">
        <v>685</v>
      </c>
      <c r="K2216" t="s">
        <v>532</v>
      </c>
      <c r="L2216" t="s">
        <v>533</v>
      </c>
      <c r="M2216" t="s">
        <v>534</v>
      </c>
      <c r="N2216" t="s">
        <v>535</v>
      </c>
      <c r="O2216" t="s">
        <v>32</v>
      </c>
      <c r="P2216" t="s">
        <v>33</v>
      </c>
      <c r="Q2216" t="s">
        <v>34</v>
      </c>
      <c r="R2216" t="s">
        <v>35</v>
      </c>
      <c r="S2216" t="s">
        <v>36</v>
      </c>
      <c r="T2216" t="s">
        <v>536</v>
      </c>
      <c r="U2216" t="s">
        <v>38</v>
      </c>
      <c r="V2216">
        <v>4.4499999999999998E-2</v>
      </c>
      <c r="W2216">
        <v>2004</v>
      </c>
      <c r="X2216">
        <v>11</v>
      </c>
      <c r="Y2216">
        <v>4</v>
      </c>
    </row>
    <row r="2217" spans="1:25" x14ac:dyDescent="0.25">
      <c r="A2217">
        <v>10331</v>
      </c>
      <c r="B2217">
        <v>28</v>
      </c>
      <c r="C2217">
        <v>100</v>
      </c>
      <c r="D2217">
        <v>3</v>
      </c>
      <c r="E2217">
        <v>4102.5600000000004</v>
      </c>
      <c r="F2217" s="1">
        <v>38308</v>
      </c>
      <c r="G2217" t="s">
        <v>25</v>
      </c>
      <c r="H2217" t="s">
        <v>26</v>
      </c>
      <c r="I2217">
        <v>40</v>
      </c>
      <c r="J2217" t="s">
        <v>685</v>
      </c>
      <c r="K2217" t="s">
        <v>326</v>
      </c>
      <c r="L2217" t="s">
        <v>327</v>
      </c>
      <c r="M2217" t="s">
        <v>328</v>
      </c>
      <c r="N2217" t="s">
        <v>31</v>
      </c>
      <c r="O2217" t="s">
        <v>229</v>
      </c>
      <c r="P2217" t="s">
        <v>153</v>
      </c>
      <c r="Q2217" t="s">
        <v>230</v>
      </c>
      <c r="R2217" t="s">
        <v>35</v>
      </c>
      <c r="S2217" t="s">
        <v>36</v>
      </c>
      <c r="T2217" t="s">
        <v>329</v>
      </c>
      <c r="U2217" t="s">
        <v>53</v>
      </c>
      <c r="V2217">
        <v>-1.5</v>
      </c>
      <c r="W2217">
        <v>2004</v>
      </c>
      <c r="X2217">
        <v>11</v>
      </c>
      <c r="Y2217">
        <v>4</v>
      </c>
    </row>
    <row r="2218" spans="1:25" x14ac:dyDescent="0.25">
      <c r="A2218">
        <v>10343</v>
      </c>
      <c r="B2218">
        <v>29</v>
      </c>
      <c r="C2218">
        <v>100</v>
      </c>
      <c r="D2218">
        <v>5</v>
      </c>
      <c r="E2218">
        <v>3713.16</v>
      </c>
      <c r="F2218" s="1">
        <v>38315</v>
      </c>
      <c r="G2218" t="s">
        <v>25</v>
      </c>
      <c r="H2218" t="s">
        <v>26</v>
      </c>
      <c r="I2218">
        <v>40</v>
      </c>
      <c r="J2218" t="s">
        <v>685</v>
      </c>
      <c r="K2218" t="s">
        <v>39</v>
      </c>
      <c r="L2218" t="s">
        <v>40</v>
      </c>
      <c r="M2218" t="s">
        <v>41</v>
      </c>
      <c r="N2218" t="s">
        <v>31</v>
      </c>
      <c r="O2218" t="s">
        <v>42</v>
      </c>
      <c r="P2218" t="s">
        <v>31</v>
      </c>
      <c r="Q2218" t="s">
        <v>43</v>
      </c>
      <c r="R2218" t="s">
        <v>44</v>
      </c>
      <c r="S2218" t="s">
        <v>45</v>
      </c>
      <c r="T2218" t="s">
        <v>46</v>
      </c>
      <c r="U2218" t="s">
        <v>53</v>
      </c>
      <c r="V2218">
        <v>-1.5</v>
      </c>
      <c r="W2218">
        <v>2004</v>
      </c>
      <c r="X2218">
        <v>11</v>
      </c>
      <c r="Y2218">
        <v>4</v>
      </c>
    </row>
    <row r="2219" spans="1:25" x14ac:dyDescent="0.25">
      <c r="A2219">
        <v>10355</v>
      </c>
      <c r="B2219">
        <v>38</v>
      </c>
      <c r="C2219">
        <v>39.83</v>
      </c>
      <c r="D2219">
        <v>10</v>
      </c>
      <c r="E2219">
        <v>1513.54</v>
      </c>
      <c r="F2219" s="1">
        <v>38328</v>
      </c>
      <c r="G2219" t="s">
        <v>25</v>
      </c>
      <c r="H2219" t="s">
        <v>26</v>
      </c>
      <c r="I2219">
        <v>40</v>
      </c>
      <c r="J2219" t="s">
        <v>685</v>
      </c>
      <c r="K2219" t="s">
        <v>186</v>
      </c>
      <c r="L2219" t="s">
        <v>187</v>
      </c>
      <c r="M2219" t="s">
        <v>188</v>
      </c>
      <c r="N2219" t="s">
        <v>31</v>
      </c>
      <c r="O2219" t="s">
        <v>189</v>
      </c>
      <c r="P2219" t="s">
        <v>31</v>
      </c>
      <c r="Q2219" t="s">
        <v>190</v>
      </c>
      <c r="R2219" t="s">
        <v>191</v>
      </c>
      <c r="S2219" t="s">
        <v>45</v>
      </c>
      <c r="T2219" t="s">
        <v>192</v>
      </c>
      <c r="U2219" t="s">
        <v>38</v>
      </c>
      <c r="V2219">
        <v>4.2500000000000402E-3</v>
      </c>
      <c r="W2219">
        <v>2004</v>
      </c>
      <c r="X2219">
        <v>12</v>
      </c>
      <c r="Y2219">
        <v>4</v>
      </c>
    </row>
    <row r="2220" spans="1:25" x14ac:dyDescent="0.25">
      <c r="A2220">
        <v>10364</v>
      </c>
      <c r="B2220">
        <v>48</v>
      </c>
      <c r="C2220">
        <v>48.28</v>
      </c>
      <c r="D2220">
        <v>1</v>
      </c>
      <c r="E2220">
        <v>2317.44</v>
      </c>
      <c r="F2220" s="1">
        <v>38358</v>
      </c>
      <c r="G2220" t="s">
        <v>25</v>
      </c>
      <c r="H2220" t="s">
        <v>26</v>
      </c>
      <c r="I2220">
        <v>40</v>
      </c>
      <c r="J2220" t="s">
        <v>685</v>
      </c>
      <c r="K2220" t="s">
        <v>457</v>
      </c>
      <c r="L2220" t="s">
        <v>458</v>
      </c>
      <c r="M2220" t="s">
        <v>459</v>
      </c>
      <c r="N2220" t="s">
        <v>31</v>
      </c>
      <c r="O2220" t="s">
        <v>460</v>
      </c>
      <c r="P2220" t="s">
        <v>31</v>
      </c>
      <c r="Q2220" t="s">
        <v>461</v>
      </c>
      <c r="R2220" t="s">
        <v>44</v>
      </c>
      <c r="S2220" t="s">
        <v>45</v>
      </c>
      <c r="T2220" t="s">
        <v>462</v>
      </c>
      <c r="U2220" t="s">
        <v>38</v>
      </c>
      <c r="V2220">
        <v>-0.20699999999999999</v>
      </c>
      <c r="W2220">
        <v>2005</v>
      </c>
      <c r="X2220">
        <v>1</v>
      </c>
      <c r="Y2220">
        <v>1</v>
      </c>
    </row>
    <row r="2221" spans="1:25" x14ac:dyDescent="0.25">
      <c r="A2221">
        <v>10378</v>
      </c>
      <c r="B2221">
        <v>40</v>
      </c>
      <c r="C2221">
        <v>82.46</v>
      </c>
      <c r="D2221">
        <v>1</v>
      </c>
      <c r="E2221">
        <v>3298.4</v>
      </c>
      <c r="F2221" s="1">
        <v>38393</v>
      </c>
      <c r="G2221" t="s">
        <v>25</v>
      </c>
      <c r="H2221" t="s">
        <v>26</v>
      </c>
      <c r="I2221">
        <v>40</v>
      </c>
      <c r="J2221" t="s">
        <v>685</v>
      </c>
      <c r="K2221" t="s">
        <v>186</v>
      </c>
      <c r="L2221" t="s">
        <v>187</v>
      </c>
      <c r="M2221" t="s">
        <v>188</v>
      </c>
      <c r="N2221" t="s">
        <v>31</v>
      </c>
      <c r="O2221" t="s">
        <v>189</v>
      </c>
      <c r="P2221" t="s">
        <v>31</v>
      </c>
      <c r="Q2221" t="s">
        <v>190</v>
      </c>
      <c r="R2221" t="s">
        <v>191</v>
      </c>
      <c r="S2221" t="s">
        <v>45</v>
      </c>
      <c r="T2221" t="s">
        <v>192</v>
      </c>
      <c r="U2221" t="s">
        <v>53</v>
      </c>
      <c r="V2221">
        <v>-1.0615000000000001</v>
      </c>
      <c r="W2221">
        <v>2005</v>
      </c>
      <c r="X2221">
        <v>2</v>
      </c>
      <c r="Y2221">
        <v>1</v>
      </c>
    </row>
    <row r="2222" spans="1:25" x14ac:dyDescent="0.25">
      <c r="A2222">
        <v>10390</v>
      </c>
      <c r="B2222">
        <v>41</v>
      </c>
      <c r="C2222">
        <v>44.56</v>
      </c>
      <c r="D2222">
        <v>11</v>
      </c>
      <c r="E2222">
        <v>1826.96</v>
      </c>
      <c r="F2222" s="1">
        <v>38415</v>
      </c>
      <c r="G2222" t="s">
        <v>25</v>
      </c>
      <c r="H2222" t="s">
        <v>26</v>
      </c>
      <c r="I2222">
        <v>40</v>
      </c>
      <c r="J2222" t="s">
        <v>685</v>
      </c>
      <c r="K2222" t="s">
        <v>287</v>
      </c>
      <c r="L2222" t="s">
        <v>288</v>
      </c>
      <c r="M2222" t="s">
        <v>289</v>
      </c>
      <c r="N2222" t="s">
        <v>31</v>
      </c>
      <c r="O2222" t="s">
        <v>290</v>
      </c>
      <c r="P2222" t="s">
        <v>58</v>
      </c>
      <c r="Q2222" t="s">
        <v>121</v>
      </c>
      <c r="R2222" t="s">
        <v>35</v>
      </c>
      <c r="S2222" t="s">
        <v>36</v>
      </c>
      <c r="T2222" t="s">
        <v>291</v>
      </c>
      <c r="U2222" t="s">
        <v>38</v>
      </c>
      <c r="V2222">
        <v>-0.114</v>
      </c>
      <c r="W2222">
        <v>2005</v>
      </c>
      <c r="X2222">
        <v>3</v>
      </c>
      <c r="Y2222">
        <v>1</v>
      </c>
    </row>
    <row r="2223" spans="1:25" x14ac:dyDescent="0.25">
      <c r="A2223">
        <v>10403</v>
      </c>
      <c r="B2223">
        <v>30</v>
      </c>
      <c r="C2223">
        <v>40.229999999999997</v>
      </c>
      <c r="D2223">
        <v>2</v>
      </c>
      <c r="E2223">
        <v>1206.9000000000001</v>
      </c>
      <c r="F2223" s="1">
        <v>38450</v>
      </c>
      <c r="G2223" t="s">
        <v>25</v>
      </c>
      <c r="H2223" t="s">
        <v>26</v>
      </c>
      <c r="I2223">
        <v>40</v>
      </c>
      <c r="J2223" t="s">
        <v>685</v>
      </c>
      <c r="K2223" t="s">
        <v>178</v>
      </c>
      <c r="L2223" t="s">
        <v>179</v>
      </c>
      <c r="M2223" t="s">
        <v>180</v>
      </c>
      <c r="N2223" t="s">
        <v>31</v>
      </c>
      <c r="O2223" t="s">
        <v>181</v>
      </c>
      <c r="P2223" t="s">
        <v>31</v>
      </c>
      <c r="Q2223" t="s">
        <v>182</v>
      </c>
      <c r="R2223" t="s">
        <v>183</v>
      </c>
      <c r="S2223" t="s">
        <v>45</v>
      </c>
      <c r="T2223" t="s">
        <v>184</v>
      </c>
      <c r="U2223" t="s">
        <v>38</v>
      </c>
      <c r="V2223">
        <v>-5.7499999999999201E-3</v>
      </c>
      <c r="W2223">
        <v>2005</v>
      </c>
      <c r="X2223">
        <v>4</v>
      </c>
      <c r="Y2223">
        <v>2</v>
      </c>
    </row>
    <row r="2224" spans="1:25" x14ac:dyDescent="0.25">
      <c r="A2224">
        <v>10104</v>
      </c>
      <c r="B2224">
        <v>35</v>
      </c>
      <c r="C2224">
        <v>47.62</v>
      </c>
      <c r="D2224">
        <v>11</v>
      </c>
      <c r="E2224">
        <v>1666.7</v>
      </c>
      <c r="F2224" s="1">
        <v>37652</v>
      </c>
      <c r="G2224" t="s">
        <v>25</v>
      </c>
      <c r="H2224" t="s">
        <v>529</v>
      </c>
      <c r="I2224">
        <v>54</v>
      </c>
      <c r="J2224" t="s">
        <v>686</v>
      </c>
      <c r="K2224" t="s">
        <v>186</v>
      </c>
      <c r="L2224" t="s">
        <v>187</v>
      </c>
      <c r="M2224" t="s">
        <v>188</v>
      </c>
      <c r="N2224" t="s">
        <v>31</v>
      </c>
      <c r="O2224" t="s">
        <v>189</v>
      </c>
      <c r="P2224" t="s">
        <v>31</v>
      </c>
      <c r="Q2224" t="s">
        <v>190</v>
      </c>
      <c r="R2224" t="s">
        <v>191</v>
      </c>
      <c r="S2224" t="s">
        <v>45</v>
      </c>
      <c r="T2224" t="s">
        <v>192</v>
      </c>
      <c r="U2224" t="s">
        <v>38</v>
      </c>
      <c r="V2224">
        <v>0.118148148148148</v>
      </c>
      <c r="W2224">
        <v>2003</v>
      </c>
      <c r="X2224">
        <v>1</v>
      </c>
      <c r="Y2224">
        <v>1</v>
      </c>
    </row>
    <row r="2225" spans="1:25" x14ac:dyDescent="0.25">
      <c r="A2225">
        <v>10114</v>
      </c>
      <c r="B2225">
        <v>28</v>
      </c>
      <c r="C2225">
        <v>55.73</v>
      </c>
      <c r="D2225">
        <v>2</v>
      </c>
      <c r="E2225">
        <v>1560.44</v>
      </c>
      <c r="F2225" s="1">
        <v>37712</v>
      </c>
      <c r="G2225" t="s">
        <v>25</v>
      </c>
      <c r="H2225" t="s">
        <v>529</v>
      </c>
      <c r="I2225">
        <v>54</v>
      </c>
      <c r="J2225" t="s">
        <v>686</v>
      </c>
      <c r="K2225" t="s">
        <v>427</v>
      </c>
      <c r="L2225" t="s">
        <v>428</v>
      </c>
      <c r="M2225" t="s">
        <v>429</v>
      </c>
      <c r="N2225" t="s">
        <v>31</v>
      </c>
      <c r="O2225" t="s">
        <v>50</v>
      </c>
      <c r="P2225" t="s">
        <v>31</v>
      </c>
      <c r="Q2225" t="s">
        <v>430</v>
      </c>
      <c r="R2225" t="s">
        <v>44</v>
      </c>
      <c r="S2225" t="s">
        <v>45</v>
      </c>
      <c r="T2225" t="s">
        <v>431</v>
      </c>
      <c r="U2225" t="s">
        <v>38</v>
      </c>
      <c r="V2225">
        <v>-3.2037037037037003E-2</v>
      </c>
      <c r="W2225">
        <v>2003</v>
      </c>
      <c r="X2225">
        <v>4</v>
      </c>
      <c r="Y2225">
        <v>2</v>
      </c>
    </row>
    <row r="2226" spans="1:25" x14ac:dyDescent="0.25">
      <c r="A2226">
        <v>10127</v>
      </c>
      <c r="B2226">
        <v>45</v>
      </c>
      <c r="C2226">
        <v>51.95</v>
      </c>
      <c r="D2226">
        <v>13</v>
      </c>
      <c r="E2226">
        <v>2337.75</v>
      </c>
      <c r="F2226" s="1">
        <v>37775</v>
      </c>
      <c r="G2226" t="s">
        <v>25</v>
      </c>
      <c r="H2226" t="s">
        <v>529</v>
      </c>
      <c r="I2226">
        <v>54</v>
      </c>
      <c r="J2226" t="s">
        <v>686</v>
      </c>
      <c r="K2226" t="s">
        <v>500</v>
      </c>
      <c r="L2226" t="s">
        <v>501</v>
      </c>
      <c r="M2226" t="s">
        <v>502</v>
      </c>
      <c r="N2226" t="s">
        <v>503</v>
      </c>
      <c r="O2226" t="s">
        <v>32</v>
      </c>
      <c r="P2226" t="s">
        <v>33</v>
      </c>
      <c r="Q2226" t="s">
        <v>34</v>
      </c>
      <c r="R2226" t="s">
        <v>35</v>
      </c>
      <c r="S2226" t="s">
        <v>36</v>
      </c>
      <c r="T2226" t="s">
        <v>504</v>
      </c>
      <c r="U2226" t="s">
        <v>38</v>
      </c>
      <c r="V2226">
        <v>3.79629629629629E-2</v>
      </c>
      <c r="W2226">
        <v>2003</v>
      </c>
      <c r="X2226">
        <v>6</v>
      </c>
      <c r="Y2226">
        <v>2</v>
      </c>
    </row>
    <row r="2227" spans="1:25" x14ac:dyDescent="0.25">
      <c r="A2227">
        <v>10141</v>
      </c>
      <c r="B2227">
        <v>24</v>
      </c>
      <c r="C2227">
        <v>45.99</v>
      </c>
      <c r="D2227">
        <v>7</v>
      </c>
      <c r="E2227">
        <v>1103.76</v>
      </c>
      <c r="F2227" s="1">
        <v>37834</v>
      </c>
      <c r="G2227" t="s">
        <v>25</v>
      </c>
      <c r="H2227" t="s">
        <v>529</v>
      </c>
      <c r="I2227">
        <v>54</v>
      </c>
      <c r="J2227" t="s">
        <v>686</v>
      </c>
      <c r="K2227" t="s">
        <v>493</v>
      </c>
      <c r="L2227" t="s">
        <v>494</v>
      </c>
      <c r="M2227" t="s">
        <v>495</v>
      </c>
      <c r="N2227" t="s">
        <v>31</v>
      </c>
      <c r="O2227" t="s">
        <v>496</v>
      </c>
      <c r="P2227" t="s">
        <v>31</v>
      </c>
      <c r="Q2227" t="s">
        <v>497</v>
      </c>
      <c r="R2227" t="s">
        <v>141</v>
      </c>
      <c r="S2227" t="s">
        <v>45</v>
      </c>
      <c r="T2227" t="s">
        <v>498</v>
      </c>
      <c r="U2227" t="s">
        <v>38</v>
      </c>
      <c r="V2227">
        <v>0.14833333333333301</v>
      </c>
      <c r="W2227">
        <v>2003</v>
      </c>
      <c r="X2227">
        <v>8</v>
      </c>
      <c r="Y2227">
        <v>3</v>
      </c>
    </row>
    <row r="2228" spans="1:25" x14ac:dyDescent="0.25">
      <c r="A2228">
        <v>10151</v>
      </c>
      <c r="B2228">
        <v>41</v>
      </c>
      <c r="C2228">
        <v>63.85</v>
      </c>
      <c r="D2228">
        <v>5</v>
      </c>
      <c r="E2228">
        <v>2617.85</v>
      </c>
      <c r="F2228" s="1">
        <v>37885</v>
      </c>
      <c r="G2228" t="s">
        <v>25</v>
      </c>
      <c r="H2228" t="s">
        <v>529</v>
      </c>
      <c r="I2228">
        <v>54</v>
      </c>
      <c r="J2228" t="s">
        <v>686</v>
      </c>
      <c r="K2228" t="s">
        <v>414</v>
      </c>
      <c r="L2228" t="s">
        <v>415</v>
      </c>
      <c r="M2228" t="s">
        <v>416</v>
      </c>
      <c r="N2228" t="s">
        <v>31</v>
      </c>
      <c r="O2228" t="s">
        <v>417</v>
      </c>
      <c r="P2228" t="s">
        <v>31</v>
      </c>
      <c r="Q2228" t="s">
        <v>418</v>
      </c>
      <c r="R2228" t="s">
        <v>141</v>
      </c>
      <c r="S2228" t="s">
        <v>45</v>
      </c>
      <c r="T2228" t="s">
        <v>419</v>
      </c>
      <c r="U2228" t="s">
        <v>38</v>
      </c>
      <c r="V2228">
        <v>-0.18240740740740699</v>
      </c>
      <c r="W2228">
        <v>2003</v>
      </c>
      <c r="X2228">
        <v>9</v>
      </c>
      <c r="Y2228">
        <v>3</v>
      </c>
    </row>
    <row r="2229" spans="1:25" x14ac:dyDescent="0.25">
      <c r="A2229">
        <v>10165</v>
      </c>
      <c r="B2229">
        <v>48</v>
      </c>
      <c r="C2229">
        <v>45.99</v>
      </c>
      <c r="D2229">
        <v>14</v>
      </c>
      <c r="E2229">
        <v>2207.52</v>
      </c>
      <c r="F2229" s="1">
        <v>37916</v>
      </c>
      <c r="G2229" t="s">
        <v>25</v>
      </c>
      <c r="H2229" t="s">
        <v>529</v>
      </c>
      <c r="I2229">
        <v>54</v>
      </c>
      <c r="J2229" t="s">
        <v>686</v>
      </c>
      <c r="K2229" t="s">
        <v>207</v>
      </c>
      <c r="L2229" t="s">
        <v>208</v>
      </c>
      <c r="M2229" t="s">
        <v>209</v>
      </c>
      <c r="N2229" t="s">
        <v>31</v>
      </c>
      <c r="O2229" t="s">
        <v>210</v>
      </c>
      <c r="P2229" t="s">
        <v>31</v>
      </c>
      <c r="Q2229" t="s">
        <v>211</v>
      </c>
      <c r="R2229" t="s">
        <v>210</v>
      </c>
      <c r="S2229" t="s">
        <v>212</v>
      </c>
      <c r="T2229" t="s">
        <v>213</v>
      </c>
      <c r="U2229" t="s">
        <v>38</v>
      </c>
      <c r="V2229">
        <v>0.14833333333333301</v>
      </c>
      <c r="W2229">
        <v>2003</v>
      </c>
      <c r="X2229">
        <v>10</v>
      </c>
      <c r="Y2229">
        <v>4</v>
      </c>
    </row>
    <row r="2230" spans="1:25" x14ac:dyDescent="0.25">
      <c r="A2230">
        <v>10175</v>
      </c>
      <c r="B2230">
        <v>50</v>
      </c>
      <c r="C2230">
        <v>63.31</v>
      </c>
      <c r="D2230">
        <v>3</v>
      </c>
      <c r="E2230">
        <v>3165.5</v>
      </c>
      <c r="F2230" s="1">
        <v>37931</v>
      </c>
      <c r="G2230" t="s">
        <v>25</v>
      </c>
      <c r="H2230" t="s">
        <v>529</v>
      </c>
      <c r="I2230">
        <v>54</v>
      </c>
      <c r="J2230" t="s">
        <v>686</v>
      </c>
      <c r="K2230" t="s">
        <v>349</v>
      </c>
      <c r="L2230" t="s">
        <v>350</v>
      </c>
      <c r="M2230" t="s">
        <v>351</v>
      </c>
      <c r="N2230" t="s">
        <v>31</v>
      </c>
      <c r="O2230" t="s">
        <v>352</v>
      </c>
      <c r="P2230" t="s">
        <v>31</v>
      </c>
      <c r="Q2230" t="s">
        <v>353</v>
      </c>
      <c r="R2230" t="s">
        <v>183</v>
      </c>
      <c r="S2230" t="s">
        <v>45</v>
      </c>
      <c r="T2230" t="s">
        <v>354</v>
      </c>
      <c r="U2230" t="s">
        <v>53</v>
      </c>
      <c r="V2230">
        <v>-0.17240740740740701</v>
      </c>
      <c r="W2230">
        <v>2003</v>
      </c>
      <c r="X2230">
        <v>11</v>
      </c>
      <c r="Y2230">
        <v>4</v>
      </c>
    </row>
    <row r="2231" spans="1:25" x14ac:dyDescent="0.25">
      <c r="A2231">
        <v>10184</v>
      </c>
      <c r="B2231">
        <v>33</v>
      </c>
      <c r="C2231">
        <v>62.77</v>
      </c>
      <c r="D2231">
        <v>8</v>
      </c>
      <c r="E2231">
        <v>2071.41</v>
      </c>
      <c r="F2231" s="1">
        <v>37939</v>
      </c>
      <c r="G2231" t="s">
        <v>25</v>
      </c>
      <c r="H2231" t="s">
        <v>529</v>
      </c>
      <c r="I2231">
        <v>54</v>
      </c>
      <c r="J2231" t="s">
        <v>686</v>
      </c>
      <c r="K2231" t="s">
        <v>548</v>
      </c>
      <c r="L2231" t="s">
        <v>549</v>
      </c>
      <c r="M2231" t="s">
        <v>550</v>
      </c>
      <c r="N2231" t="s">
        <v>31</v>
      </c>
      <c r="O2231" t="s">
        <v>551</v>
      </c>
      <c r="P2231" t="s">
        <v>31</v>
      </c>
      <c r="Q2231" t="s">
        <v>552</v>
      </c>
      <c r="R2231" t="s">
        <v>191</v>
      </c>
      <c r="S2231" t="s">
        <v>45</v>
      </c>
      <c r="T2231" t="s">
        <v>553</v>
      </c>
      <c r="U2231" t="s">
        <v>38</v>
      </c>
      <c r="V2231">
        <v>-0.162407407407407</v>
      </c>
      <c r="W2231">
        <v>2003</v>
      </c>
      <c r="X2231">
        <v>11</v>
      </c>
      <c r="Y2231">
        <v>4</v>
      </c>
    </row>
    <row r="2232" spans="1:25" x14ac:dyDescent="0.25">
      <c r="A2232">
        <v>10195</v>
      </c>
      <c r="B2232">
        <v>32</v>
      </c>
      <c r="C2232">
        <v>43.29</v>
      </c>
      <c r="D2232">
        <v>8</v>
      </c>
      <c r="E2232">
        <v>1385.28</v>
      </c>
      <c r="F2232" s="1">
        <v>37950</v>
      </c>
      <c r="G2232" t="s">
        <v>25</v>
      </c>
      <c r="H2232" t="s">
        <v>529</v>
      </c>
      <c r="I2232">
        <v>54</v>
      </c>
      <c r="J2232" t="s">
        <v>686</v>
      </c>
      <c r="K2232" t="s">
        <v>334</v>
      </c>
      <c r="L2232" t="s">
        <v>335</v>
      </c>
      <c r="M2232" t="s">
        <v>336</v>
      </c>
      <c r="N2232" t="s">
        <v>31</v>
      </c>
      <c r="O2232" t="s">
        <v>337</v>
      </c>
      <c r="P2232" t="s">
        <v>33</v>
      </c>
      <c r="Q2232" t="s">
        <v>338</v>
      </c>
      <c r="R2232" t="s">
        <v>35</v>
      </c>
      <c r="S2232" t="s">
        <v>36</v>
      </c>
      <c r="T2232" t="s">
        <v>339</v>
      </c>
      <c r="U2232" t="s">
        <v>38</v>
      </c>
      <c r="V2232">
        <v>0.198333333333333</v>
      </c>
      <c r="W2232">
        <v>2003</v>
      </c>
      <c r="X2232">
        <v>11</v>
      </c>
      <c r="Y2232">
        <v>4</v>
      </c>
    </row>
    <row r="2233" spans="1:25" x14ac:dyDescent="0.25">
      <c r="A2233">
        <v>10207</v>
      </c>
      <c r="B2233">
        <v>27</v>
      </c>
      <c r="C2233">
        <v>60.06</v>
      </c>
      <c r="D2233">
        <v>9</v>
      </c>
      <c r="E2233">
        <v>1621.62</v>
      </c>
      <c r="F2233" s="1">
        <v>37964</v>
      </c>
      <c r="G2233" t="s">
        <v>25</v>
      </c>
      <c r="H2233" t="s">
        <v>529</v>
      </c>
      <c r="I2233">
        <v>54</v>
      </c>
      <c r="J2233" t="s">
        <v>686</v>
      </c>
      <c r="K2233" t="s">
        <v>439</v>
      </c>
      <c r="L2233" t="s">
        <v>440</v>
      </c>
      <c r="M2233" t="s">
        <v>441</v>
      </c>
      <c r="N2233" t="s">
        <v>31</v>
      </c>
      <c r="O2233" t="s">
        <v>404</v>
      </c>
      <c r="P2233" t="s">
        <v>133</v>
      </c>
      <c r="Q2233" t="s">
        <v>405</v>
      </c>
      <c r="R2233" t="s">
        <v>35</v>
      </c>
      <c r="S2233" t="s">
        <v>36</v>
      </c>
      <c r="T2233" t="s">
        <v>442</v>
      </c>
      <c r="U2233" t="s">
        <v>38</v>
      </c>
      <c r="V2233">
        <v>-0.112222222222222</v>
      </c>
      <c r="W2233">
        <v>2003</v>
      </c>
      <c r="X2233">
        <v>12</v>
      </c>
      <c r="Y2233">
        <v>4</v>
      </c>
    </row>
    <row r="2234" spans="1:25" x14ac:dyDescent="0.25">
      <c r="A2234">
        <v>10219</v>
      </c>
      <c r="B2234">
        <v>35</v>
      </c>
      <c r="C2234">
        <v>55.19</v>
      </c>
      <c r="D2234">
        <v>4</v>
      </c>
      <c r="E2234">
        <v>1931.65</v>
      </c>
      <c r="F2234" s="1">
        <v>38027</v>
      </c>
      <c r="G2234" t="s">
        <v>25</v>
      </c>
      <c r="H2234" t="s">
        <v>529</v>
      </c>
      <c r="I2234">
        <v>54</v>
      </c>
      <c r="J2234" t="s">
        <v>686</v>
      </c>
      <c r="K2234" t="s">
        <v>554</v>
      </c>
      <c r="L2234" t="s">
        <v>555</v>
      </c>
      <c r="M2234" t="s">
        <v>556</v>
      </c>
      <c r="N2234" t="s">
        <v>31</v>
      </c>
      <c r="O2234" t="s">
        <v>557</v>
      </c>
      <c r="P2234" t="s">
        <v>58</v>
      </c>
      <c r="Q2234" t="s">
        <v>70</v>
      </c>
      <c r="R2234" t="s">
        <v>35</v>
      </c>
      <c r="S2234" t="s">
        <v>36</v>
      </c>
      <c r="T2234" t="s">
        <v>558</v>
      </c>
      <c r="U2234" t="s">
        <v>38</v>
      </c>
      <c r="V2234">
        <v>-2.2037037037037001E-2</v>
      </c>
      <c r="W2234">
        <v>2004</v>
      </c>
      <c r="X2234">
        <v>2</v>
      </c>
      <c r="Y2234">
        <v>1</v>
      </c>
    </row>
    <row r="2235" spans="1:25" x14ac:dyDescent="0.25">
      <c r="A2235">
        <v>10229</v>
      </c>
      <c r="B2235">
        <v>23</v>
      </c>
      <c r="C2235">
        <v>54.11</v>
      </c>
      <c r="D2235">
        <v>3</v>
      </c>
      <c r="E2235">
        <v>1244.53</v>
      </c>
      <c r="F2235" s="1">
        <v>38057</v>
      </c>
      <c r="G2235" t="s">
        <v>25</v>
      </c>
      <c r="H2235" t="s">
        <v>529</v>
      </c>
      <c r="I2235">
        <v>54</v>
      </c>
      <c r="J2235" t="s">
        <v>686</v>
      </c>
      <c r="K2235" t="s">
        <v>287</v>
      </c>
      <c r="L2235" t="s">
        <v>288</v>
      </c>
      <c r="M2235" t="s">
        <v>289</v>
      </c>
      <c r="N2235" t="s">
        <v>31</v>
      </c>
      <c r="O2235" t="s">
        <v>290</v>
      </c>
      <c r="P2235" t="s">
        <v>58</v>
      </c>
      <c r="Q2235" t="s">
        <v>121</v>
      </c>
      <c r="R2235" t="s">
        <v>35</v>
      </c>
      <c r="S2235" t="s">
        <v>36</v>
      </c>
      <c r="T2235" t="s">
        <v>291</v>
      </c>
      <c r="U2235" t="s">
        <v>38</v>
      </c>
      <c r="V2235">
        <v>-2.0370370370370299E-3</v>
      </c>
      <c r="W2235">
        <v>2004</v>
      </c>
      <c r="X2235">
        <v>3</v>
      </c>
      <c r="Y2235">
        <v>1</v>
      </c>
    </row>
    <row r="2236" spans="1:25" x14ac:dyDescent="0.25">
      <c r="A2236">
        <v>10246</v>
      </c>
      <c r="B2236">
        <v>35</v>
      </c>
      <c r="C2236">
        <v>48.7</v>
      </c>
      <c r="D2236">
        <v>7</v>
      </c>
      <c r="E2236">
        <v>1704.5</v>
      </c>
      <c r="F2236" s="1">
        <v>38112</v>
      </c>
      <c r="G2236" t="s">
        <v>25</v>
      </c>
      <c r="H2236" t="s">
        <v>529</v>
      </c>
      <c r="I2236">
        <v>54</v>
      </c>
      <c r="J2236" t="s">
        <v>686</v>
      </c>
      <c r="K2236" t="s">
        <v>186</v>
      </c>
      <c r="L2236" t="s">
        <v>187</v>
      </c>
      <c r="M2236" t="s">
        <v>188</v>
      </c>
      <c r="N2236" t="s">
        <v>31</v>
      </c>
      <c r="O2236" t="s">
        <v>189</v>
      </c>
      <c r="P2236" t="s">
        <v>31</v>
      </c>
      <c r="Q2236" t="s">
        <v>190</v>
      </c>
      <c r="R2236" t="s">
        <v>191</v>
      </c>
      <c r="S2236" t="s">
        <v>45</v>
      </c>
      <c r="T2236" t="s">
        <v>192</v>
      </c>
      <c r="U2236" t="s">
        <v>38</v>
      </c>
      <c r="V2236">
        <v>9.8148148148148096E-2</v>
      </c>
      <c r="W2236">
        <v>2004</v>
      </c>
      <c r="X2236">
        <v>5</v>
      </c>
      <c r="Y2236">
        <v>2</v>
      </c>
    </row>
    <row r="2237" spans="1:25" x14ac:dyDescent="0.25">
      <c r="A2237">
        <v>10259</v>
      </c>
      <c r="B2237">
        <v>40</v>
      </c>
      <c r="C2237">
        <v>43.83</v>
      </c>
      <c r="D2237">
        <v>6</v>
      </c>
      <c r="E2237">
        <v>1753.2</v>
      </c>
      <c r="F2237" s="1">
        <v>38153</v>
      </c>
      <c r="G2237" t="s">
        <v>25</v>
      </c>
      <c r="H2237" t="s">
        <v>529</v>
      </c>
      <c r="I2237">
        <v>54</v>
      </c>
      <c r="J2237" t="s">
        <v>686</v>
      </c>
      <c r="K2237" t="s">
        <v>443</v>
      </c>
      <c r="L2237" t="s">
        <v>444</v>
      </c>
      <c r="M2237" t="s">
        <v>445</v>
      </c>
      <c r="N2237" t="s">
        <v>446</v>
      </c>
      <c r="O2237" t="s">
        <v>210</v>
      </c>
      <c r="P2237" t="s">
        <v>31</v>
      </c>
      <c r="Q2237" t="s">
        <v>447</v>
      </c>
      <c r="R2237" t="s">
        <v>210</v>
      </c>
      <c r="S2237" t="s">
        <v>102</v>
      </c>
      <c r="T2237" t="s">
        <v>448</v>
      </c>
      <c r="U2237" t="s">
        <v>38</v>
      </c>
      <c r="V2237">
        <v>0.18833333333333299</v>
      </c>
      <c r="W2237">
        <v>2004</v>
      </c>
      <c r="X2237">
        <v>6</v>
      </c>
      <c r="Y2237">
        <v>2</v>
      </c>
    </row>
    <row r="2238" spans="1:25" x14ac:dyDescent="0.25">
      <c r="A2238">
        <v>10271</v>
      </c>
      <c r="B2238">
        <v>35</v>
      </c>
      <c r="C2238">
        <v>47.62</v>
      </c>
      <c r="D2238">
        <v>7</v>
      </c>
      <c r="E2238">
        <v>1666.7</v>
      </c>
      <c r="F2238" s="1">
        <v>38188</v>
      </c>
      <c r="G2238" t="s">
        <v>25</v>
      </c>
      <c r="H2238" t="s">
        <v>529</v>
      </c>
      <c r="I2238">
        <v>54</v>
      </c>
      <c r="J2238" t="s">
        <v>686</v>
      </c>
      <c r="K2238" t="s">
        <v>287</v>
      </c>
      <c r="L2238" t="s">
        <v>288</v>
      </c>
      <c r="M2238" t="s">
        <v>289</v>
      </c>
      <c r="N2238" t="s">
        <v>31</v>
      </c>
      <c r="O2238" t="s">
        <v>290</v>
      </c>
      <c r="P2238" t="s">
        <v>58</v>
      </c>
      <c r="Q2238" t="s">
        <v>121</v>
      </c>
      <c r="R2238" t="s">
        <v>35</v>
      </c>
      <c r="S2238" t="s">
        <v>36</v>
      </c>
      <c r="T2238" t="s">
        <v>291</v>
      </c>
      <c r="U2238" t="s">
        <v>38</v>
      </c>
      <c r="V2238">
        <v>0.118148148148148</v>
      </c>
      <c r="W2238">
        <v>2004</v>
      </c>
      <c r="X2238">
        <v>7</v>
      </c>
      <c r="Y2238">
        <v>3</v>
      </c>
    </row>
    <row r="2239" spans="1:25" x14ac:dyDescent="0.25">
      <c r="A2239">
        <v>10281</v>
      </c>
      <c r="B2239">
        <v>31</v>
      </c>
      <c r="C2239">
        <v>55.19</v>
      </c>
      <c r="D2239">
        <v>3</v>
      </c>
      <c r="E2239">
        <v>1710.89</v>
      </c>
      <c r="F2239" s="1">
        <v>38218</v>
      </c>
      <c r="G2239" t="s">
        <v>25</v>
      </c>
      <c r="H2239" t="s">
        <v>529</v>
      </c>
      <c r="I2239">
        <v>54</v>
      </c>
      <c r="J2239" t="s">
        <v>686</v>
      </c>
      <c r="K2239" t="s">
        <v>149</v>
      </c>
      <c r="L2239" t="s">
        <v>150</v>
      </c>
      <c r="M2239" t="s">
        <v>151</v>
      </c>
      <c r="N2239" t="s">
        <v>31</v>
      </c>
      <c r="O2239" t="s">
        <v>152</v>
      </c>
      <c r="P2239" t="s">
        <v>153</v>
      </c>
      <c r="Q2239" t="s">
        <v>154</v>
      </c>
      <c r="R2239" t="s">
        <v>35</v>
      </c>
      <c r="S2239" t="s">
        <v>36</v>
      </c>
      <c r="T2239" t="s">
        <v>155</v>
      </c>
      <c r="U2239" t="s">
        <v>38</v>
      </c>
      <c r="V2239">
        <v>-2.2037037037037001E-2</v>
      </c>
      <c r="W2239">
        <v>2004</v>
      </c>
      <c r="X2239">
        <v>8</v>
      </c>
      <c r="Y2239">
        <v>3</v>
      </c>
    </row>
    <row r="2240" spans="1:25" x14ac:dyDescent="0.25">
      <c r="A2240">
        <v>10292</v>
      </c>
      <c r="B2240">
        <v>50</v>
      </c>
      <c r="C2240">
        <v>46.53</v>
      </c>
      <c r="D2240">
        <v>10</v>
      </c>
      <c r="E2240">
        <v>2326.5</v>
      </c>
      <c r="F2240" s="1">
        <v>38238</v>
      </c>
      <c r="G2240" t="s">
        <v>25</v>
      </c>
      <c r="H2240" t="s">
        <v>529</v>
      </c>
      <c r="I2240">
        <v>54</v>
      </c>
      <c r="J2240" t="s">
        <v>686</v>
      </c>
      <c r="K2240" t="s">
        <v>28</v>
      </c>
      <c r="L2240" t="s">
        <v>29</v>
      </c>
      <c r="M2240" t="s">
        <v>30</v>
      </c>
      <c r="N2240" t="s">
        <v>31</v>
      </c>
      <c r="O2240" t="s">
        <v>32</v>
      </c>
      <c r="P2240" t="s">
        <v>33</v>
      </c>
      <c r="Q2240" t="s">
        <v>34</v>
      </c>
      <c r="R2240" t="s">
        <v>35</v>
      </c>
      <c r="S2240" t="s">
        <v>36</v>
      </c>
      <c r="T2240" t="s">
        <v>37</v>
      </c>
      <c r="U2240" t="s">
        <v>38</v>
      </c>
      <c r="V2240">
        <v>0.138333333333333</v>
      </c>
      <c r="W2240">
        <v>2004</v>
      </c>
      <c r="X2240">
        <v>9</v>
      </c>
      <c r="Y2240">
        <v>3</v>
      </c>
    </row>
    <row r="2241" spans="1:25" x14ac:dyDescent="0.25">
      <c r="A2241">
        <v>10305</v>
      </c>
      <c r="B2241">
        <v>40</v>
      </c>
      <c r="C2241">
        <v>57.9</v>
      </c>
      <c r="D2241">
        <v>7</v>
      </c>
      <c r="E2241">
        <v>2316</v>
      </c>
      <c r="F2241" s="1">
        <v>38273</v>
      </c>
      <c r="G2241" t="s">
        <v>25</v>
      </c>
      <c r="H2241" t="s">
        <v>529</v>
      </c>
      <c r="I2241">
        <v>54</v>
      </c>
      <c r="J2241" t="s">
        <v>686</v>
      </c>
      <c r="K2241" t="s">
        <v>129</v>
      </c>
      <c r="L2241" t="s">
        <v>130</v>
      </c>
      <c r="M2241" t="s">
        <v>131</v>
      </c>
      <c r="N2241" t="s">
        <v>31</v>
      </c>
      <c r="O2241" t="s">
        <v>132</v>
      </c>
      <c r="P2241" t="s">
        <v>133</v>
      </c>
      <c r="Q2241" t="s">
        <v>134</v>
      </c>
      <c r="R2241" t="s">
        <v>35</v>
      </c>
      <c r="S2241" t="s">
        <v>36</v>
      </c>
      <c r="T2241" t="s">
        <v>135</v>
      </c>
      <c r="U2241" t="s">
        <v>38</v>
      </c>
      <c r="V2241">
        <v>-7.2222222222222202E-2</v>
      </c>
      <c r="W2241">
        <v>2004</v>
      </c>
      <c r="X2241">
        <v>10</v>
      </c>
      <c r="Y2241">
        <v>4</v>
      </c>
    </row>
    <row r="2242" spans="1:25" x14ac:dyDescent="0.25">
      <c r="A2242">
        <v>10313</v>
      </c>
      <c r="B2242">
        <v>38</v>
      </c>
      <c r="C2242">
        <v>45.45</v>
      </c>
      <c r="D2242">
        <v>1</v>
      </c>
      <c r="E2242">
        <v>1727.1</v>
      </c>
      <c r="F2242" s="1">
        <v>38282</v>
      </c>
      <c r="G2242" t="s">
        <v>25</v>
      </c>
      <c r="H2242" t="s">
        <v>529</v>
      </c>
      <c r="I2242">
        <v>54</v>
      </c>
      <c r="J2242" t="s">
        <v>686</v>
      </c>
      <c r="K2242" t="s">
        <v>238</v>
      </c>
      <c r="L2242" t="s">
        <v>239</v>
      </c>
      <c r="M2242" t="s">
        <v>240</v>
      </c>
      <c r="N2242" t="s">
        <v>31</v>
      </c>
      <c r="O2242" t="s">
        <v>241</v>
      </c>
      <c r="P2242" t="s">
        <v>242</v>
      </c>
      <c r="Q2242" t="s">
        <v>243</v>
      </c>
      <c r="R2242" t="s">
        <v>244</v>
      </c>
      <c r="S2242" t="s">
        <v>36</v>
      </c>
      <c r="T2242" t="s">
        <v>245</v>
      </c>
      <c r="U2242" t="s">
        <v>38</v>
      </c>
      <c r="V2242">
        <v>0.15833333333333299</v>
      </c>
      <c r="W2242">
        <v>2004</v>
      </c>
      <c r="X2242">
        <v>10</v>
      </c>
      <c r="Y2242">
        <v>4</v>
      </c>
    </row>
    <row r="2243" spans="1:25" x14ac:dyDescent="0.25">
      <c r="A2243">
        <v>10325</v>
      </c>
      <c r="B2243">
        <v>38</v>
      </c>
      <c r="C2243">
        <v>100</v>
      </c>
      <c r="D2243">
        <v>3</v>
      </c>
      <c r="E2243">
        <v>8844.1200000000008</v>
      </c>
      <c r="F2243" s="1">
        <v>38296</v>
      </c>
      <c r="G2243" t="s">
        <v>25</v>
      </c>
      <c r="H2243" t="s">
        <v>529</v>
      </c>
      <c r="I2243">
        <v>54</v>
      </c>
      <c r="J2243" t="s">
        <v>686</v>
      </c>
      <c r="K2243" t="s">
        <v>143</v>
      </c>
      <c r="L2243" t="s">
        <v>144</v>
      </c>
      <c r="M2243" t="s">
        <v>145</v>
      </c>
      <c r="N2243" t="s">
        <v>31</v>
      </c>
      <c r="O2243" t="s">
        <v>146</v>
      </c>
      <c r="P2243" t="s">
        <v>31</v>
      </c>
      <c r="Q2243" t="s">
        <v>147</v>
      </c>
      <c r="R2243" t="s">
        <v>83</v>
      </c>
      <c r="S2243" t="s">
        <v>45</v>
      </c>
      <c r="T2243" t="s">
        <v>148</v>
      </c>
      <c r="U2243" t="s">
        <v>163</v>
      </c>
      <c r="V2243">
        <v>-0.85185185185185197</v>
      </c>
      <c r="W2243">
        <v>2004</v>
      </c>
      <c r="X2243">
        <v>11</v>
      </c>
      <c r="Y2243">
        <v>4</v>
      </c>
    </row>
    <row r="2244" spans="1:25" x14ac:dyDescent="0.25">
      <c r="A2244">
        <v>10335</v>
      </c>
      <c r="B2244">
        <v>40</v>
      </c>
      <c r="C2244">
        <v>60.6</v>
      </c>
      <c r="D2244">
        <v>3</v>
      </c>
      <c r="E2244">
        <v>2424</v>
      </c>
      <c r="F2244" s="1">
        <v>38310</v>
      </c>
      <c r="G2244" t="s">
        <v>25</v>
      </c>
      <c r="H2244" t="s">
        <v>529</v>
      </c>
      <c r="I2244">
        <v>54</v>
      </c>
      <c r="J2244" t="s">
        <v>686</v>
      </c>
      <c r="K2244" t="s">
        <v>287</v>
      </c>
      <c r="L2244" t="s">
        <v>288</v>
      </c>
      <c r="M2244" t="s">
        <v>289</v>
      </c>
      <c r="N2244" t="s">
        <v>31</v>
      </c>
      <c r="O2244" t="s">
        <v>290</v>
      </c>
      <c r="P2244" t="s">
        <v>58</v>
      </c>
      <c r="Q2244" t="s">
        <v>121</v>
      </c>
      <c r="R2244" t="s">
        <v>35</v>
      </c>
      <c r="S2244" t="s">
        <v>36</v>
      </c>
      <c r="T2244" t="s">
        <v>291</v>
      </c>
      <c r="U2244" t="s">
        <v>38</v>
      </c>
      <c r="V2244">
        <v>-0.122222222222222</v>
      </c>
      <c r="W2244">
        <v>2004</v>
      </c>
      <c r="X2244">
        <v>11</v>
      </c>
      <c r="Y2244">
        <v>4</v>
      </c>
    </row>
    <row r="2245" spans="1:25" x14ac:dyDescent="0.25">
      <c r="A2245">
        <v>10349</v>
      </c>
      <c r="B2245">
        <v>33</v>
      </c>
      <c r="C2245">
        <v>46.53</v>
      </c>
      <c r="D2245">
        <v>1</v>
      </c>
      <c r="E2245">
        <v>1535.49</v>
      </c>
      <c r="F2245" s="1">
        <v>38322</v>
      </c>
      <c r="G2245" t="s">
        <v>25</v>
      </c>
      <c r="H2245" t="s">
        <v>529</v>
      </c>
      <c r="I2245">
        <v>54</v>
      </c>
      <c r="J2245" t="s">
        <v>686</v>
      </c>
      <c r="K2245" t="s">
        <v>500</v>
      </c>
      <c r="L2245" t="s">
        <v>501</v>
      </c>
      <c r="M2245" t="s">
        <v>502</v>
      </c>
      <c r="N2245" t="s">
        <v>503</v>
      </c>
      <c r="O2245" t="s">
        <v>32</v>
      </c>
      <c r="P2245" t="s">
        <v>33</v>
      </c>
      <c r="Q2245" t="s">
        <v>34</v>
      </c>
      <c r="R2245" t="s">
        <v>35</v>
      </c>
      <c r="S2245" t="s">
        <v>36</v>
      </c>
      <c r="T2245" t="s">
        <v>504</v>
      </c>
      <c r="U2245" t="s">
        <v>38</v>
      </c>
      <c r="V2245">
        <v>0.138333333333333</v>
      </c>
      <c r="W2245">
        <v>2004</v>
      </c>
      <c r="X2245">
        <v>12</v>
      </c>
      <c r="Y2245">
        <v>4</v>
      </c>
    </row>
    <row r="2246" spans="1:25" x14ac:dyDescent="0.25">
      <c r="A2246">
        <v>10359</v>
      </c>
      <c r="B2246">
        <v>36</v>
      </c>
      <c r="C2246">
        <v>100</v>
      </c>
      <c r="D2246">
        <v>3</v>
      </c>
      <c r="E2246">
        <v>6358.68</v>
      </c>
      <c r="F2246" s="1">
        <v>38336</v>
      </c>
      <c r="G2246" t="s">
        <v>25</v>
      </c>
      <c r="H2246" t="s">
        <v>529</v>
      </c>
      <c r="I2246">
        <v>54</v>
      </c>
      <c r="J2246" t="s">
        <v>686</v>
      </c>
      <c r="K2246" t="s">
        <v>39</v>
      </c>
      <c r="L2246" t="s">
        <v>40</v>
      </c>
      <c r="M2246" t="s">
        <v>41</v>
      </c>
      <c r="N2246" t="s">
        <v>31</v>
      </c>
      <c r="O2246" t="s">
        <v>42</v>
      </c>
      <c r="P2246" t="s">
        <v>31</v>
      </c>
      <c r="Q2246" t="s">
        <v>43</v>
      </c>
      <c r="R2246" t="s">
        <v>44</v>
      </c>
      <c r="S2246" t="s">
        <v>45</v>
      </c>
      <c r="T2246" t="s">
        <v>46</v>
      </c>
      <c r="U2246" t="s">
        <v>53</v>
      </c>
      <c r="V2246">
        <v>-0.85185185185185197</v>
      </c>
      <c r="W2246">
        <v>2004</v>
      </c>
      <c r="X2246">
        <v>12</v>
      </c>
      <c r="Y2246">
        <v>4</v>
      </c>
    </row>
    <row r="2247" spans="1:25" x14ac:dyDescent="0.25">
      <c r="A2247">
        <v>10371</v>
      </c>
      <c r="B2247">
        <v>20</v>
      </c>
      <c r="C2247">
        <v>66.47</v>
      </c>
      <c r="D2247">
        <v>2</v>
      </c>
      <c r="E2247">
        <v>1329.4</v>
      </c>
      <c r="F2247" s="1">
        <v>38375</v>
      </c>
      <c r="G2247" t="s">
        <v>25</v>
      </c>
      <c r="H2247" t="s">
        <v>529</v>
      </c>
      <c r="I2247">
        <v>54</v>
      </c>
      <c r="J2247" t="s">
        <v>686</v>
      </c>
      <c r="K2247" t="s">
        <v>287</v>
      </c>
      <c r="L2247" t="s">
        <v>288</v>
      </c>
      <c r="M2247" t="s">
        <v>289</v>
      </c>
      <c r="N2247" t="s">
        <v>31</v>
      </c>
      <c r="O2247" t="s">
        <v>290</v>
      </c>
      <c r="P2247" t="s">
        <v>58</v>
      </c>
      <c r="Q2247" t="s">
        <v>121</v>
      </c>
      <c r="R2247" t="s">
        <v>35</v>
      </c>
      <c r="S2247" t="s">
        <v>36</v>
      </c>
      <c r="T2247" t="s">
        <v>291</v>
      </c>
      <c r="U2247" t="s">
        <v>38</v>
      </c>
      <c r="V2247">
        <v>-0.23092592592592601</v>
      </c>
      <c r="W2247">
        <v>2005</v>
      </c>
      <c r="X2247">
        <v>1</v>
      </c>
      <c r="Y2247">
        <v>1</v>
      </c>
    </row>
    <row r="2248" spans="1:25" x14ac:dyDescent="0.25">
      <c r="A2248">
        <v>10383</v>
      </c>
      <c r="B2248">
        <v>32</v>
      </c>
      <c r="C2248">
        <v>53.18</v>
      </c>
      <c r="D2248">
        <v>5</v>
      </c>
      <c r="E2248">
        <v>1701.76</v>
      </c>
      <c r="F2248" s="1">
        <v>38405</v>
      </c>
      <c r="G2248" t="s">
        <v>25</v>
      </c>
      <c r="H2248" t="s">
        <v>529</v>
      </c>
      <c r="I2248">
        <v>54</v>
      </c>
      <c r="J2248" t="s">
        <v>686</v>
      </c>
      <c r="K2248" t="s">
        <v>186</v>
      </c>
      <c r="L2248" t="s">
        <v>187</v>
      </c>
      <c r="M2248" t="s">
        <v>188</v>
      </c>
      <c r="N2248" t="s">
        <v>31</v>
      </c>
      <c r="O2248" t="s">
        <v>189</v>
      </c>
      <c r="P2248" t="s">
        <v>31</v>
      </c>
      <c r="Q2248" t="s">
        <v>190</v>
      </c>
      <c r="R2248" t="s">
        <v>191</v>
      </c>
      <c r="S2248" t="s">
        <v>45</v>
      </c>
      <c r="T2248" t="s">
        <v>192</v>
      </c>
      <c r="U2248" t="s">
        <v>38</v>
      </c>
      <c r="V2248">
        <v>1.5185185185185201E-2</v>
      </c>
      <c r="W2248">
        <v>2005</v>
      </c>
      <c r="X2248">
        <v>2</v>
      </c>
      <c r="Y2248">
        <v>1</v>
      </c>
    </row>
    <row r="2249" spans="1:25" x14ac:dyDescent="0.25">
      <c r="A2249">
        <v>10394</v>
      </c>
      <c r="B2249">
        <v>36</v>
      </c>
      <c r="C2249">
        <v>62.77</v>
      </c>
      <c r="D2249">
        <v>3</v>
      </c>
      <c r="E2249">
        <v>2259.7199999999998</v>
      </c>
      <c r="F2249" s="1">
        <v>38426</v>
      </c>
      <c r="G2249" t="s">
        <v>25</v>
      </c>
      <c r="H2249" t="s">
        <v>529</v>
      </c>
      <c r="I2249">
        <v>54</v>
      </c>
      <c r="J2249" t="s">
        <v>686</v>
      </c>
      <c r="K2249" t="s">
        <v>186</v>
      </c>
      <c r="L2249" t="s">
        <v>187</v>
      </c>
      <c r="M2249" t="s">
        <v>188</v>
      </c>
      <c r="N2249" t="s">
        <v>31</v>
      </c>
      <c r="O2249" t="s">
        <v>189</v>
      </c>
      <c r="P2249" t="s">
        <v>31</v>
      </c>
      <c r="Q2249" t="s">
        <v>190</v>
      </c>
      <c r="R2249" t="s">
        <v>191</v>
      </c>
      <c r="S2249" t="s">
        <v>45</v>
      </c>
      <c r="T2249" t="s">
        <v>192</v>
      </c>
      <c r="U2249" t="s">
        <v>38</v>
      </c>
      <c r="V2249">
        <v>-0.162407407407407</v>
      </c>
      <c r="W2249">
        <v>2005</v>
      </c>
      <c r="X2249">
        <v>3</v>
      </c>
      <c r="Y2249">
        <v>1</v>
      </c>
    </row>
    <row r="2250" spans="1:25" x14ac:dyDescent="0.25">
      <c r="A2250">
        <v>10412</v>
      </c>
      <c r="B2250">
        <v>19</v>
      </c>
      <c r="C2250">
        <v>48.7</v>
      </c>
      <c r="D2250">
        <v>7</v>
      </c>
      <c r="E2250">
        <v>925.3</v>
      </c>
      <c r="F2250" s="1">
        <v>38475</v>
      </c>
      <c r="G2250" t="s">
        <v>25</v>
      </c>
      <c r="H2250" t="s">
        <v>529</v>
      </c>
      <c r="I2250">
        <v>54</v>
      </c>
      <c r="J2250" t="s">
        <v>686</v>
      </c>
      <c r="K2250" t="s">
        <v>186</v>
      </c>
      <c r="L2250" t="s">
        <v>187</v>
      </c>
      <c r="M2250" t="s">
        <v>188</v>
      </c>
      <c r="N2250" t="s">
        <v>31</v>
      </c>
      <c r="O2250" t="s">
        <v>189</v>
      </c>
      <c r="P2250" t="s">
        <v>31</v>
      </c>
      <c r="Q2250" t="s">
        <v>190</v>
      </c>
      <c r="R2250" t="s">
        <v>191</v>
      </c>
      <c r="S2250" t="s">
        <v>45</v>
      </c>
      <c r="T2250" t="s">
        <v>192</v>
      </c>
      <c r="U2250" t="s">
        <v>38</v>
      </c>
      <c r="V2250">
        <v>9.8148148148148096E-2</v>
      </c>
      <c r="W2250">
        <v>2005</v>
      </c>
      <c r="X2250">
        <v>5</v>
      </c>
      <c r="Y2250">
        <v>2</v>
      </c>
    </row>
    <row r="2251" spans="1:25" x14ac:dyDescent="0.25">
      <c r="A2251">
        <v>10425</v>
      </c>
      <c r="B2251">
        <v>11</v>
      </c>
      <c r="C2251">
        <v>43.83</v>
      </c>
      <c r="D2251">
        <v>6</v>
      </c>
      <c r="E2251">
        <v>482.13</v>
      </c>
      <c r="F2251" s="1">
        <v>38503</v>
      </c>
      <c r="G2251" t="s">
        <v>318</v>
      </c>
      <c r="H2251" t="s">
        <v>529</v>
      </c>
      <c r="I2251">
        <v>54</v>
      </c>
      <c r="J2251" t="s">
        <v>686</v>
      </c>
      <c r="K2251" t="s">
        <v>123</v>
      </c>
      <c r="L2251" t="s">
        <v>124</v>
      </c>
      <c r="M2251" t="s">
        <v>125</v>
      </c>
      <c r="N2251" t="s">
        <v>31</v>
      </c>
      <c r="O2251" t="s">
        <v>126</v>
      </c>
      <c r="P2251" t="s">
        <v>31</v>
      </c>
      <c r="Q2251" t="s">
        <v>127</v>
      </c>
      <c r="R2251" t="s">
        <v>44</v>
      </c>
      <c r="S2251" t="s">
        <v>45</v>
      </c>
      <c r="T2251" t="s">
        <v>128</v>
      </c>
      <c r="U2251" t="s">
        <v>38</v>
      </c>
      <c r="V2251">
        <v>0.18833333333333299</v>
      </c>
      <c r="W2251">
        <v>2005</v>
      </c>
      <c r="X2251">
        <v>5</v>
      </c>
      <c r="Y2251">
        <v>2</v>
      </c>
    </row>
    <row r="2252" spans="1:25" x14ac:dyDescent="0.25">
      <c r="A2252">
        <v>10104</v>
      </c>
      <c r="B2252">
        <v>49</v>
      </c>
      <c r="C2252">
        <v>65.87</v>
      </c>
      <c r="D2252">
        <v>4</v>
      </c>
      <c r="E2252">
        <v>3227.63</v>
      </c>
      <c r="F2252" s="1">
        <v>37652</v>
      </c>
      <c r="G2252" t="s">
        <v>25</v>
      </c>
      <c r="H2252" t="s">
        <v>639</v>
      </c>
      <c r="I2252">
        <v>62</v>
      </c>
      <c r="J2252" t="s">
        <v>687</v>
      </c>
      <c r="K2252" t="s">
        <v>186</v>
      </c>
      <c r="L2252" t="s">
        <v>187</v>
      </c>
      <c r="M2252" t="s">
        <v>188</v>
      </c>
      <c r="N2252" t="s">
        <v>31</v>
      </c>
      <c r="O2252" t="s">
        <v>189</v>
      </c>
      <c r="P2252" t="s">
        <v>31</v>
      </c>
      <c r="Q2252" t="s">
        <v>190</v>
      </c>
      <c r="R2252" t="s">
        <v>191</v>
      </c>
      <c r="S2252" t="s">
        <v>45</v>
      </c>
      <c r="T2252" t="s">
        <v>192</v>
      </c>
      <c r="U2252" t="s">
        <v>53</v>
      </c>
      <c r="V2252">
        <v>-6.2419354838709799E-2</v>
      </c>
      <c r="W2252">
        <v>2003</v>
      </c>
      <c r="X2252">
        <v>1</v>
      </c>
      <c r="Y2252">
        <v>1</v>
      </c>
    </row>
    <row r="2253" spans="1:25" x14ac:dyDescent="0.25">
      <c r="A2253">
        <v>10116</v>
      </c>
      <c r="B2253">
        <v>27</v>
      </c>
      <c r="C2253">
        <v>63.38</v>
      </c>
      <c r="D2253">
        <v>1</v>
      </c>
      <c r="E2253">
        <v>1711.26</v>
      </c>
      <c r="F2253" s="1">
        <v>37722</v>
      </c>
      <c r="G2253" t="s">
        <v>25</v>
      </c>
      <c r="H2253" t="s">
        <v>639</v>
      </c>
      <c r="I2253">
        <v>62</v>
      </c>
      <c r="J2253" t="s">
        <v>687</v>
      </c>
      <c r="K2253" t="s">
        <v>610</v>
      </c>
      <c r="L2253" t="s">
        <v>611</v>
      </c>
      <c r="M2253" t="s">
        <v>612</v>
      </c>
      <c r="N2253" t="s">
        <v>31</v>
      </c>
      <c r="O2253" t="s">
        <v>613</v>
      </c>
      <c r="P2253" t="s">
        <v>31</v>
      </c>
      <c r="Q2253" t="s">
        <v>614</v>
      </c>
      <c r="R2253" t="s">
        <v>393</v>
      </c>
      <c r="S2253" t="s">
        <v>45</v>
      </c>
      <c r="T2253" t="s">
        <v>615</v>
      </c>
      <c r="U2253" t="s">
        <v>38</v>
      </c>
      <c r="V2253">
        <v>-2.2258064516129099E-2</v>
      </c>
      <c r="W2253">
        <v>2003</v>
      </c>
      <c r="X2253">
        <v>4</v>
      </c>
      <c r="Y2253">
        <v>2</v>
      </c>
    </row>
    <row r="2254" spans="1:25" x14ac:dyDescent="0.25">
      <c r="A2254">
        <v>10127</v>
      </c>
      <c r="B2254">
        <v>29</v>
      </c>
      <c r="C2254">
        <v>70.84</v>
      </c>
      <c r="D2254">
        <v>6</v>
      </c>
      <c r="E2254">
        <v>2054.36</v>
      </c>
      <c r="F2254" s="1">
        <v>37775</v>
      </c>
      <c r="G2254" t="s">
        <v>25</v>
      </c>
      <c r="H2254" t="s">
        <v>639</v>
      </c>
      <c r="I2254">
        <v>62</v>
      </c>
      <c r="J2254" t="s">
        <v>687</v>
      </c>
      <c r="K2254" t="s">
        <v>500</v>
      </c>
      <c r="L2254" t="s">
        <v>501</v>
      </c>
      <c r="M2254" t="s">
        <v>502</v>
      </c>
      <c r="N2254" t="s">
        <v>503</v>
      </c>
      <c r="O2254" t="s">
        <v>32</v>
      </c>
      <c r="P2254" t="s">
        <v>33</v>
      </c>
      <c r="Q2254" t="s">
        <v>34</v>
      </c>
      <c r="R2254" t="s">
        <v>35</v>
      </c>
      <c r="S2254" t="s">
        <v>36</v>
      </c>
      <c r="T2254" t="s">
        <v>504</v>
      </c>
      <c r="U2254" t="s">
        <v>38</v>
      </c>
      <c r="V2254">
        <v>-0.14258064516128999</v>
      </c>
      <c r="W2254">
        <v>2003</v>
      </c>
      <c r="X2254">
        <v>6</v>
      </c>
      <c r="Y2254">
        <v>2</v>
      </c>
    </row>
    <row r="2255" spans="1:25" x14ac:dyDescent="0.25">
      <c r="A2255">
        <v>10142</v>
      </c>
      <c r="B2255">
        <v>42</v>
      </c>
      <c r="C2255">
        <v>74.569999999999993</v>
      </c>
      <c r="D2255">
        <v>16</v>
      </c>
      <c r="E2255">
        <v>3131.94</v>
      </c>
      <c r="F2255" s="1">
        <v>37841</v>
      </c>
      <c r="G2255" t="s">
        <v>25</v>
      </c>
      <c r="H2255" t="s">
        <v>639</v>
      </c>
      <c r="I2255">
        <v>62</v>
      </c>
      <c r="J2255" t="s">
        <v>687</v>
      </c>
      <c r="K2255" t="s">
        <v>287</v>
      </c>
      <c r="L2255" t="s">
        <v>288</v>
      </c>
      <c r="M2255" t="s">
        <v>289</v>
      </c>
      <c r="N2255" t="s">
        <v>31</v>
      </c>
      <c r="O2255" t="s">
        <v>290</v>
      </c>
      <c r="P2255" t="s">
        <v>58</v>
      </c>
      <c r="Q2255" t="s">
        <v>121</v>
      </c>
      <c r="R2255" t="s">
        <v>35</v>
      </c>
      <c r="S2255" t="s">
        <v>36</v>
      </c>
      <c r="T2255" t="s">
        <v>291</v>
      </c>
      <c r="U2255" t="s">
        <v>53</v>
      </c>
      <c r="V2255">
        <v>-0.20274193548387101</v>
      </c>
      <c r="W2255">
        <v>2003</v>
      </c>
      <c r="X2255">
        <v>8</v>
      </c>
      <c r="Y2255">
        <v>3</v>
      </c>
    </row>
    <row r="2256" spans="1:25" x14ac:dyDescent="0.25">
      <c r="A2256">
        <v>10152</v>
      </c>
      <c r="B2256">
        <v>33</v>
      </c>
      <c r="C2256">
        <v>50.95</v>
      </c>
      <c r="D2256">
        <v>2</v>
      </c>
      <c r="E2256">
        <v>1681.35</v>
      </c>
      <c r="F2256" s="1">
        <v>37889</v>
      </c>
      <c r="G2256" t="s">
        <v>25</v>
      </c>
      <c r="H2256" t="s">
        <v>639</v>
      </c>
      <c r="I2256">
        <v>62</v>
      </c>
      <c r="J2256" t="s">
        <v>687</v>
      </c>
      <c r="K2256" t="s">
        <v>219</v>
      </c>
      <c r="L2256" t="s">
        <v>220</v>
      </c>
      <c r="M2256" t="s">
        <v>221</v>
      </c>
      <c r="N2256" t="s">
        <v>31</v>
      </c>
      <c r="O2256" t="s">
        <v>222</v>
      </c>
      <c r="P2256" t="s">
        <v>223</v>
      </c>
      <c r="Q2256" t="s">
        <v>224</v>
      </c>
      <c r="R2256" t="s">
        <v>101</v>
      </c>
      <c r="S2256" t="s">
        <v>102</v>
      </c>
      <c r="T2256" t="s">
        <v>225</v>
      </c>
      <c r="U2256" t="s">
        <v>38</v>
      </c>
      <c r="V2256">
        <v>0.17822580645161301</v>
      </c>
      <c r="W2256">
        <v>2003</v>
      </c>
      <c r="X2256">
        <v>9</v>
      </c>
      <c r="Y2256">
        <v>3</v>
      </c>
    </row>
    <row r="2257" spans="1:25" x14ac:dyDescent="0.25">
      <c r="A2257">
        <v>10165</v>
      </c>
      <c r="B2257">
        <v>44</v>
      </c>
      <c r="C2257">
        <v>53.44</v>
      </c>
      <c r="D2257">
        <v>7</v>
      </c>
      <c r="E2257">
        <v>2351.36</v>
      </c>
      <c r="F2257" s="1">
        <v>37916</v>
      </c>
      <c r="G2257" t="s">
        <v>25</v>
      </c>
      <c r="H2257" t="s">
        <v>639</v>
      </c>
      <c r="I2257">
        <v>62</v>
      </c>
      <c r="J2257" t="s">
        <v>687</v>
      </c>
      <c r="K2257" t="s">
        <v>207</v>
      </c>
      <c r="L2257" t="s">
        <v>208</v>
      </c>
      <c r="M2257" t="s">
        <v>209</v>
      </c>
      <c r="N2257" t="s">
        <v>31</v>
      </c>
      <c r="O2257" t="s">
        <v>210</v>
      </c>
      <c r="P2257" t="s">
        <v>31</v>
      </c>
      <c r="Q2257" t="s">
        <v>211</v>
      </c>
      <c r="R2257" t="s">
        <v>210</v>
      </c>
      <c r="S2257" t="s">
        <v>212</v>
      </c>
      <c r="T2257" t="s">
        <v>213</v>
      </c>
      <c r="U2257" t="s">
        <v>38</v>
      </c>
      <c r="V2257">
        <v>0.13806451612903201</v>
      </c>
      <c r="W2257">
        <v>2003</v>
      </c>
      <c r="X2257">
        <v>10</v>
      </c>
      <c r="Y2257">
        <v>4</v>
      </c>
    </row>
    <row r="2258" spans="1:25" x14ac:dyDescent="0.25">
      <c r="A2258">
        <v>10176</v>
      </c>
      <c r="B2258">
        <v>22</v>
      </c>
      <c r="C2258">
        <v>64</v>
      </c>
      <c r="D2258">
        <v>6</v>
      </c>
      <c r="E2258">
        <v>1408</v>
      </c>
      <c r="F2258" s="1">
        <v>37931</v>
      </c>
      <c r="G2258" t="s">
        <v>25</v>
      </c>
      <c r="H2258" t="s">
        <v>639</v>
      </c>
      <c r="I2258">
        <v>62</v>
      </c>
      <c r="J2258" t="s">
        <v>687</v>
      </c>
      <c r="K2258" t="s">
        <v>477</v>
      </c>
      <c r="L2258" t="s">
        <v>478</v>
      </c>
      <c r="M2258" t="s">
        <v>479</v>
      </c>
      <c r="N2258" t="s">
        <v>31</v>
      </c>
      <c r="O2258" t="s">
        <v>480</v>
      </c>
      <c r="P2258" t="s">
        <v>31</v>
      </c>
      <c r="Q2258" t="s">
        <v>481</v>
      </c>
      <c r="R2258" t="s">
        <v>273</v>
      </c>
      <c r="S2258" t="s">
        <v>45</v>
      </c>
      <c r="T2258" t="s">
        <v>482</v>
      </c>
      <c r="U2258" t="s">
        <v>38</v>
      </c>
      <c r="V2258">
        <v>-3.2258064516128997E-2</v>
      </c>
      <c r="W2258">
        <v>2003</v>
      </c>
      <c r="X2258">
        <v>11</v>
      </c>
      <c r="Y2258">
        <v>4</v>
      </c>
    </row>
    <row r="2259" spans="1:25" x14ac:dyDescent="0.25">
      <c r="A2259">
        <v>10184</v>
      </c>
      <c r="B2259">
        <v>48</v>
      </c>
      <c r="C2259">
        <v>50.95</v>
      </c>
      <c r="D2259">
        <v>1</v>
      </c>
      <c r="E2259">
        <v>2445.6</v>
      </c>
      <c r="F2259" s="1">
        <v>37939</v>
      </c>
      <c r="G2259" t="s">
        <v>25</v>
      </c>
      <c r="H2259" t="s">
        <v>639</v>
      </c>
      <c r="I2259">
        <v>62</v>
      </c>
      <c r="J2259" t="s">
        <v>687</v>
      </c>
      <c r="K2259" t="s">
        <v>548</v>
      </c>
      <c r="L2259" t="s">
        <v>549</v>
      </c>
      <c r="M2259" t="s">
        <v>550</v>
      </c>
      <c r="N2259" t="s">
        <v>31</v>
      </c>
      <c r="O2259" t="s">
        <v>551</v>
      </c>
      <c r="P2259" t="s">
        <v>31</v>
      </c>
      <c r="Q2259" t="s">
        <v>552</v>
      </c>
      <c r="R2259" t="s">
        <v>191</v>
      </c>
      <c r="S2259" t="s">
        <v>45</v>
      </c>
      <c r="T2259" t="s">
        <v>553</v>
      </c>
      <c r="U2259" t="s">
        <v>38</v>
      </c>
      <c r="V2259">
        <v>0.17822580645161301</v>
      </c>
      <c r="W2259">
        <v>2003</v>
      </c>
      <c r="X2259">
        <v>11</v>
      </c>
      <c r="Y2259">
        <v>4</v>
      </c>
    </row>
    <row r="2260" spans="1:25" x14ac:dyDescent="0.25">
      <c r="A2260">
        <v>10195</v>
      </c>
      <c r="B2260">
        <v>33</v>
      </c>
      <c r="C2260">
        <v>54.68</v>
      </c>
      <c r="D2260">
        <v>1</v>
      </c>
      <c r="E2260">
        <v>1804.44</v>
      </c>
      <c r="F2260" s="1">
        <v>37950</v>
      </c>
      <c r="G2260" t="s">
        <v>25</v>
      </c>
      <c r="H2260" t="s">
        <v>639</v>
      </c>
      <c r="I2260">
        <v>62</v>
      </c>
      <c r="J2260" t="s">
        <v>687</v>
      </c>
      <c r="K2260" t="s">
        <v>334</v>
      </c>
      <c r="L2260" t="s">
        <v>335</v>
      </c>
      <c r="M2260" t="s">
        <v>336</v>
      </c>
      <c r="N2260" t="s">
        <v>31</v>
      </c>
      <c r="O2260" t="s">
        <v>337</v>
      </c>
      <c r="P2260" t="s">
        <v>33</v>
      </c>
      <c r="Q2260" t="s">
        <v>338</v>
      </c>
      <c r="R2260" t="s">
        <v>35</v>
      </c>
      <c r="S2260" t="s">
        <v>36</v>
      </c>
      <c r="T2260" t="s">
        <v>339</v>
      </c>
      <c r="U2260" t="s">
        <v>38</v>
      </c>
      <c r="V2260">
        <v>0.118064516129032</v>
      </c>
      <c r="W2260">
        <v>2003</v>
      </c>
      <c r="X2260">
        <v>11</v>
      </c>
      <c r="Y2260">
        <v>4</v>
      </c>
    </row>
    <row r="2261" spans="1:25" x14ac:dyDescent="0.25">
      <c r="A2261">
        <v>10207</v>
      </c>
      <c r="B2261">
        <v>45</v>
      </c>
      <c r="C2261">
        <v>56.55</v>
      </c>
      <c r="D2261">
        <v>2</v>
      </c>
      <c r="E2261">
        <v>2544.75</v>
      </c>
      <c r="F2261" s="1">
        <v>37964</v>
      </c>
      <c r="G2261" t="s">
        <v>25</v>
      </c>
      <c r="H2261" t="s">
        <v>639</v>
      </c>
      <c r="I2261">
        <v>62</v>
      </c>
      <c r="J2261" t="s">
        <v>687</v>
      </c>
      <c r="K2261" t="s">
        <v>439</v>
      </c>
      <c r="L2261" t="s">
        <v>440</v>
      </c>
      <c r="M2261" t="s">
        <v>441</v>
      </c>
      <c r="N2261" t="s">
        <v>31</v>
      </c>
      <c r="O2261" t="s">
        <v>404</v>
      </c>
      <c r="P2261" t="s">
        <v>133</v>
      </c>
      <c r="Q2261" t="s">
        <v>405</v>
      </c>
      <c r="R2261" t="s">
        <v>35</v>
      </c>
      <c r="S2261" t="s">
        <v>36</v>
      </c>
      <c r="T2261" t="s">
        <v>442</v>
      </c>
      <c r="U2261" t="s">
        <v>38</v>
      </c>
      <c r="V2261">
        <v>8.7903225806451601E-2</v>
      </c>
      <c r="W2261">
        <v>2003</v>
      </c>
      <c r="X2261">
        <v>12</v>
      </c>
      <c r="Y2261">
        <v>4</v>
      </c>
    </row>
    <row r="2262" spans="1:25" x14ac:dyDescent="0.25">
      <c r="A2262">
        <v>10220</v>
      </c>
      <c r="B2262">
        <v>20</v>
      </c>
      <c r="C2262">
        <v>52.82</v>
      </c>
      <c r="D2262">
        <v>6</v>
      </c>
      <c r="E2262">
        <v>1056.4000000000001</v>
      </c>
      <c r="F2262" s="1">
        <v>38029</v>
      </c>
      <c r="G2262" t="s">
        <v>25</v>
      </c>
      <c r="H2262" t="s">
        <v>639</v>
      </c>
      <c r="I2262">
        <v>62</v>
      </c>
      <c r="J2262" t="s">
        <v>687</v>
      </c>
      <c r="K2262" t="s">
        <v>505</v>
      </c>
      <c r="L2262" t="s">
        <v>506</v>
      </c>
      <c r="M2262" t="s">
        <v>507</v>
      </c>
      <c r="N2262" t="s">
        <v>508</v>
      </c>
      <c r="O2262" t="s">
        <v>509</v>
      </c>
      <c r="P2262" t="s">
        <v>31</v>
      </c>
      <c r="Q2262" t="s">
        <v>510</v>
      </c>
      <c r="R2262" t="s">
        <v>511</v>
      </c>
      <c r="S2262" t="s">
        <v>45</v>
      </c>
      <c r="T2262" t="s">
        <v>512</v>
      </c>
      <c r="U2262" t="s">
        <v>38</v>
      </c>
      <c r="V2262">
        <v>0.14806451612903199</v>
      </c>
      <c r="W2262">
        <v>2004</v>
      </c>
      <c r="X2262">
        <v>2</v>
      </c>
      <c r="Y2262">
        <v>1</v>
      </c>
    </row>
    <row r="2263" spans="1:25" x14ac:dyDescent="0.25">
      <c r="A2263">
        <v>10230</v>
      </c>
      <c r="B2263">
        <v>46</v>
      </c>
      <c r="C2263">
        <v>60.9</v>
      </c>
      <c r="D2263">
        <v>4</v>
      </c>
      <c r="E2263">
        <v>2801.4</v>
      </c>
      <c r="F2263" s="1">
        <v>38061</v>
      </c>
      <c r="G2263" t="s">
        <v>25</v>
      </c>
      <c r="H2263" t="s">
        <v>639</v>
      </c>
      <c r="I2263">
        <v>62</v>
      </c>
      <c r="J2263" t="s">
        <v>687</v>
      </c>
      <c r="K2263" t="s">
        <v>487</v>
      </c>
      <c r="L2263" t="s">
        <v>488</v>
      </c>
      <c r="M2263" t="s">
        <v>489</v>
      </c>
      <c r="N2263" t="s">
        <v>31</v>
      </c>
      <c r="O2263" t="s">
        <v>490</v>
      </c>
      <c r="P2263" t="s">
        <v>31</v>
      </c>
      <c r="Q2263" t="s">
        <v>491</v>
      </c>
      <c r="R2263" t="s">
        <v>468</v>
      </c>
      <c r="S2263" t="s">
        <v>45</v>
      </c>
      <c r="T2263" t="s">
        <v>492</v>
      </c>
      <c r="U2263" t="s">
        <v>38</v>
      </c>
      <c r="V2263">
        <v>1.7741935483870999E-2</v>
      </c>
      <c r="W2263">
        <v>2004</v>
      </c>
      <c r="X2263">
        <v>3</v>
      </c>
      <c r="Y2263">
        <v>1</v>
      </c>
    </row>
    <row r="2264" spans="1:25" x14ac:dyDescent="0.25">
      <c r="A2264">
        <v>10247</v>
      </c>
      <c r="B2264">
        <v>40</v>
      </c>
      <c r="C2264">
        <v>49.71</v>
      </c>
      <c r="D2264">
        <v>6</v>
      </c>
      <c r="E2264">
        <v>1988.4</v>
      </c>
      <c r="F2264" s="1">
        <v>38112</v>
      </c>
      <c r="G2264" t="s">
        <v>25</v>
      </c>
      <c r="H2264" t="s">
        <v>639</v>
      </c>
      <c r="I2264">
        <v>62</v>
      </c>
      <c r="J2264" t="s">
        <v>687</v>
      </c>
      <c r="K2264" t="s">
        <v>493</v>
      </c>
      <c r="L2264" t="s">
        <v>494</v>
      </c>
      <c r="M2264" t="s">
        <v>495</v>
      </c>
      <c r="N2264" t="s">
        <v>31</v>
      </c>
      <c r="O2264" t="s">
        <v>496</v>
      </c>
      <c r="P2264" t="s">
        <v>31</v>
      </c>
      <c r="Q2264" t="s">
        <v>497</v>
      </c>
      <c r="R2264" t="s">
        <v>141</v>
      </c>
      <c r="S2264" t="s">
        <v>45</v>
      </c>
      <c r="T2264" t="s">
        <v>498</v>
      </c>
      <c r="U2264" t="s">
        <v>38</v>
      </c>
      <c r="V2264">
        <v>0.198225806451613</v>
      </c>
      <c r="W2264">
        <v>2004</v>
      </c>
      <c r="X2264">
        <v>5</v>
      </c>
      <c r="Y2264">
        <v>2</v>
      </c>
    </row>
    <row r="2265" spans="1:25" x14ac:dyDescent="0.25">
      <c r="A2265">
        <v>10272</v>
      </c>
      <c r="B2265">
        <v>45</v>
      </c>
      <c r="C2265">
        <v>64.63</v>
      </c>
      <c r="D2265">
        <v>6</v>
      </c>
      <c r="E2265">
        <v>2908.35</v>
      </c>
      <c r="F2265" s="1">
        <v>38188</v>
      </c>
      <c r="G2265" t="s">
        <v>25</v>
      </c>
      <c r="H2265" t="s">
        <v>639</v>
      </c>
      <c r="I2265">
        <v>62</v>
      </c>
      <c r="J2265" t="s">
        <v>687</v>
      </c>
      <c r="K2265" t="s">
        <v>149</v>
      </c>
      <c r="L2265" t="s">
        <v>150</v>
      </c>
      <c r="M2265" t="s">
        <v>151</v>
      </c>
      <c r="N2265" t="s">
        <v>31</v>
      </c>
      <c r="O2265" t="s">
        <v>152</v>
      </c>
      <c r="P2265" t="s">
        <v>153</v>
      </c>
      <c r="Q2265" t="s">
        <v>154</v>
      </c>
      <c r="R2265" t="s">
        <v>35</v>
      </c>
      <c r="S2265" t="s">
        <v>36</v>
      </c>
      <c r="T2265" t="s">
        <v>155</v>
      </c>
      <c r="U2265" t="s">
        <v>38</v>
      </c>
      <c r="V2265">
        <v>-4.2419354838709601E-2</v>
      </c>
      <c r="W2265">
        <v>2004</v>
      </c>
      <c r="X2265">
        <v>7</v>
      </c>
      <c r="Y2265">
        <v>3</v>
      </c>
    </row>
    <row r="2266" spans="1:25" x14ac:dyDescent="0.25">
      <c r="A2266">
        <v>10282</v>
      </c>
      <c r="B2266">
        <v>36</v>
      </c>
      <c r="C2266">
        <v>59.65</v>
      </c>
      <c r="D2266">
        <v>9</v>
      </c>
      <c r="E2266">
        <v>2147.4</v>
      </c>
      <c r="F2266" s="1">
        <v>38219</v>
      </c>
      <c r="G2266" t="s">
        <v>25</v>
      </c>
      <c r="H2266" t="s">
        <v>639</v>
      </c>
      <c r="I2266">
        <v>62</v>
      </c>
      <c r="J2266" t="s">
        <v>687</v>
      </c>
      <c r="K2266" t="s">
        <v>287</v>
      </c>
      <c r="L2266" t="s">
        <v>288</v>
      </c>
      <c r="M2266" t="s">
        <v>289</v>
      </c>
      <c r="N2266" t="s">
        <v>31</v>
      </c>
      <c r="O2266" t="s">
        <v>290</v>
      </c>
      <c r="P2266" t="s">
        <v>58</v>
      </c>
      <c r="Q2266" t="s">
        <v>121</v>
      </c>
      <c r="R2266" t="s">
        <v>35</v>
      </c>
      <c r="S2266" t="s">
        <v>36</v>
      </c>
      <c r="T2266" t="s">
        <v>291</v>
      </c>
      <c r="U2266" t="s">
        <v>38</v>
      </c>
      <c r="V2266">
        <v>3.7903225806451599E-2</v>
      </c>
      <c r="W2266">
        <v>2004</v>
      </c>
      <c r="X2266">
        <v>8</v>
      </c>
      <c r="Y2266">
        <v>3</v>
      </c>
    </row>
    <row r="2267" spans="1:25" x14ac:dyDescent="0.25">
      <c r="A2267">
        <v>10292</v>
      </c>
      <c r="B2267">
        <v>31</v>
      </c>
      <c r="C2267">
        <v>67.73</v>
      </c>
      <c r="D2267">
        <v>3</v>
      </c>
      <c r="E2267">
        <v>2099.63</v>
      </c>
      <c r="F2267" s="1">
        <v>38238</v>
      </c>
      <c r="G2267" t="s">
        <v>25</v>
      </c>
      <c r="H2267" t="s">
        <v>639</v>
      </c>
      <c r="I2267">
        <v>62</v>
      </c>
      <c r="J2267" t="s">
        <v>687</v>
      </c>
      <c r="K2267" t="s">
        <v>28</v>
      </c>
      <c r="L2267" t="s">
        <v>29</v>
      </c>
      <c r="M2267" t="s">
        <v>30</v>
      </c>
      <c r="N2267" t="s">
        <v>31</v>
      </c>
      <c r="O2267" t="s">
        <v>32</v>
      </c>
      <c r="P2267" t="s">
        <v>33</v>
      </c>
      <c r="Q2267" t="s">
        <v>34</v>
      </c>
      <c r="R2267" t="s">
        <v>35</v>
      </c>
      <c r="S2267" t="s">
        <v>36</v>
      </c>
      <c r="T2267" t="s">
        <v>37</v>
      </c>
      <c r="U2267" t="s">
        <v>38</v>
      </c>
      <c r="V2267">
        <v>-9.2419354838709694E-2</v>
      </c>
      <c r="W2267">
        <v>2004</v>
      </c>
      <c r="X2267">
        <v>9</v>
      </c>
      <c r="Y2267">
        <v>3</v>
      </c>
    </row>
    <row r="2268" spans="1:25" x14ac:dyDescent="0.25">
      <c r="A2268">
        <v>10306</v>
      </c>
      <c r="B2268">
        <v>46</v>
      </c>
      <c r="C2268">
        <v>50.33</v>
      </c>
      <c r="D2268">
        <v>17</v>
      </c>
      <c r="E2268">
        <v>2315.1799999999998</v>
      </c>
      <c r="F2268" s="1">
        <v>38274</v>
      </c>
      <c r="G2268" t="s">
        <v>25</v>
      </c>
      <c r="H2268" t="s">
        <v>639</v>
      </c>
      <c r="I2268">
        <v>62</v>
      </c>
      <c r="J2268" t="s">
        <v>687</v>
      </c>
      <c r="K2268" t="s">
        <v>517</v>
      </c>
      <c r="L2268" t="s">
        <v>518</v>
      </c>
      <c r="M2268" t="s">
        <v>519</v>
      </c>
      <c r="N2268" t="s">
        <v>31</v>
      </c>
      <c r="O2268" t="s">
        <v>520</v>
      </c>
      <c r="P2268" t="s">
        <v>31</v>
      </c>
      <c r="Q2268" t="s">
        <v>521</v>
      </c>
      <c r="R2268" t="s">
        <v>183</v>
      </c>
      <c r="S2268" t="s">
        <v>45</v>
      </c>
      <c r="T2268" t="s">
        <v>522</v>
      </c>
      <c r="U2268" t="s">
        <v>38</v>
      </c>
      <c r="V2268">
        <v>0.18822580645161299</v>
      </c>
      <c r="W2268">
        <v>2004</v>
      </c>
      <c r="X2268">
        <v>10</v>
      </c>
      <c r="Y2268">
        <v>4</v>
      </c>
    </row>
    <row r="2269" spans="1:25" x14ac:dyDescent="0.25">
      <c r="A2269">
        <v>10314</v>
      </c>
      <c r="B2269">
        <v>35</v>
      </c>
      <c r="C2269">
        <v>66.489999999999995</v>
      </c>
      <c r="D2269">
        <v>9</v>
      </c>
      <c r="E2269">
        <v>2327.15</v>
      </c>
      <c r="F2269" s="1">
        <v>38282</v>
      </c>
      <c r="G2269" t="s">
        <v>25</v>
      </c>
      <c r="H2269" t="s">
        <v>639</v>
      </c>
      <c r="I2269">
        <v>62</v>
      </c>
      <c r="J2269" t="s">
        <v>687</v>
      </c>
      <c r="K2269" t="s">
        <v>523</v>
      </c>
      <c r="L2269" t="s">
        <v>524</v>
      </c>
      <c r="M2269" t="s">
        <v>525</v>
      </c>
      <c r="N2269" t="s">
        <v>31</v>
      </c>
      <c r="O2269" t="s">
        <v>526</v>
      </c>
      <c r="P2269" t="s">
        <v>31</v>
      </c>
      <c r="Q2269" t="s">
        <v>527</v>
      </c>
      <c r="R2269" t="s">
        <v>347</v>
      </c>
      <c r="S2269" t="s">
        <v>45</v>
      </c>
      <c r="T2269" t="s">
        <v>528</v>
      </c>
      <c r="U2269" t="s">
        <v>38</v>
      </c>
      <c r="V2269">
        <v>-7.2419354838709593E-2</v>
      </c>
      <c r="W2269">
        <v>2004</v>
      </c>
      <c r="X2269">
        <v>10</v>
      </c>
      <c r="Y2269">
        <v>4</v>
      </c>
    </row>
    <row r="2270" spans="1:25" x14ac:dyDescent="0.25">
      <c r="A2270">
        <v>10325</v>
      </c>
      <c r="B2270">
        <v>28</v>
      </c>
      <c r="C2270">
        <v>100</v>
      </c>
      <c r="D2270">
        <v>2</v>
      </c>
      <c r="E2270">
        <v>5377.4</v>
      </c>
      <c r="F2270" s="1">
        <v>38296</v>
      </c>
      <c r="G2270" t="s">
        <v>25</v>
      </c>
      <c r="H2270" t="s">
        <v>639</v>
      </c>
      <c r="I2270">
        <v>62</v>
      </c>
      <c r="J2270" t="s">
        <v>687</v>
      </c>
      <c r="K2270" t="s">
        <v>143</v>
      </c>
      <c r="L2270" t="s">
        <v>144</v>
      </c>
      <c r="M2270" t="s">
        <v>145</v>
      </c>
      <c r="N2270" t="s">
        <v>31</v>
      </c>
      <c r="O2270" t="s">
        <v>146</v>
      </c>
      <c r="P2270" t="s">
        <v>31</v>
      </c>
      <c r="Q2270" t="s">
        <v>147</v>
      </c>
      <c r="R2270" t="s">
        <v>83</v>
      </c>
      <c r="S2270" t="s">
        <v>45</v>
      </c>
      <c r="T2270" t="s">
        <v>148</v>
      </c>
      <c r="U2270" t="s">
        <v>53</v>
      </c>
      <c r="V2270">
        <v>-0.61290322580645196</v>
      </c>
      <c r="W2270">
        <v>2004</v>
      </c>
      <c r="X2270">
        <v>11</v>
      </c>
      <c r="Y2270">
        <v>4</v>
      </c>
    </row>
    <row r="2271" spans="1:25" x14ac:dyDescent="0.25">
      <c r="A2271">
        <v>10336</v>
      </c>
      <c r="B2271">
        <v>31</v>
      </c>
      <c r="C2271">
        <v>84.71</v>
      </c>
      <c r="D2271">
        <v>9</v>
      </c>
      <c r="E2271">
        <v>2626.01</v>
      </c>
      <c r="F2271" s="1">
        <v>38311</v>
      </c>
      <c r="G2271" t="s">
        <v>25</v>
      </c>
      <c r="H2271" t="s">
        <v>639</v>
      </c>
      <c r="I2271">
        <v>62</v>
      </c>
      <c r="J2271" t="s">
        <v>687</v>
      </c>
      <c r="K2271" t="s">
        <v>427</v>
      </c>
      <c r="L2271" t="s">
        <v>428</v>
      </c>
      <c r="M2271" t="s">
        <v>429</v>
      </c>
      <c r="N2271" t="s">
        <v>31</v>
      </c>
      <c r="O2271" t="s">
        <v>50</v>
      </c>
      <c r="P2271" t="s">
        <v>31</v>
      </c>
      <c r="Q2271" t="s">
        <v>430</v>
      </c>
      <c r="R2271" t="s">
        <v>44</v>
      </c>
      <c r="S2271" t="s">
        <v>45</v>
      </c>
      <c r="T2271" t="s">
        <v>431</v>
      </c>
      <c r="U2271" t="s">
        <v>38</v>
      </c>
      <c r="V2271">
        <v>-0.36629032258064498</v>
      </c>
      <c r="W2271">
        <v>2004</v>
      </c>
      <c r="X2271">
        <v>11</v>
      </c>
      <c r="Y2271">
        <v>4</v>
      </c>
    </row>
    <row r="2272" spans="1:25" x14ac:dyDescent="0.25">
      <c r="A2272">
        <v>10350</v>
      </c>
      <c r="B2272">
        <v>27</v>
      </c>
      <c r="C2272">
        <v>100</v>
      </c>
      <c r="D2272">
        <v>14</v>
      </c>
      <c r="E2272">
        <v>4406.3999999999996</v>
      </c>
      <c r="F2272" s="1">
        <v>38323</v>
      </c>
      <c r="G2272" t="s">
        <v>25</v>
      </c>
      <c r="H2272" t="s">
        <v>639</v>
      </c>
      <c r="I2272">
        <v>62</v>
      </c>
      <c r="J2272" t="s">
        <v>687</v>
      </c>
      <c r="K2272" t="s">
        <v>186</v>
      </c>
      <c r="L2272" t="s">
        <v>187</v>
      </c>
      <c r="M2272" t="s">
        <v>188</v>
      </c>
      <c r="N2272" t="s">
        <v>31</v>
      </c>
      <c r="O2272" t="s">
        <v>189</v>
      </c>
      <c r="P2272" t="s">
        <v>31</v>
      </c>
      <c r="Q2272" t="s">
        <v>190</v>
      </c>
      <c r="R2272" t="s">
        <v>191</v>
      </c>
      <c r="S2272" t="s">
        <v>45</v>
      </c>
      <c r="T2272" t="s">
        <v>192</v>
      </c>
      <c r="U2272" t="s">
        <v>53</v>
      </c>
      <c r="V2272">
        <v>-0.61290322580645196</v>
      </c>
      <c r="W2272">
        <v>2004</v>
      </c>
      <c r="X2272">
        <v>12</v>
      </c>
      <c r="Y2272">
        <v>4</v>
      </c>
    </row>
    <row r="2273" spans="1:25" x14ac:dyDescent="0.25">
      <c r="A2273">
        <v>10359</v>
      </c>
      <c r="B2273">
        <v>22</v>
      </c>
      <c r="C2273">
        <v>100</v>
      </c>
      <c r="D2273">
        <v>1</v>
      </c>
      <c r="E2273">
        <v>4301.22</v>
      </c>
      <c r="F2273" s="1">
        <v>38336</v>
      </c>
      <c r="G2273" t="s">
        <v>25</v>
      </c>
      <c r="H2273" t="s">
        <v>639</v>
      </c>
      <c r="I2273">
        <v>62</v>
      </c>
      <c r="J2273" t="s">
        <v>687</v>
      </c>
      <c r="K2273" t="s">
        <v>39</v>
      </c>
      <c r="L2273" t="s">
        <v>40</v>
      </c>
      <c r="M2273" t="s">
        <v>41</v>
      </c>
      <c r="N2273" t="s">
        <v>31</v>
      </c>
      <c r="O2273" t="s">
        <v>42</v>
      </c>
      <c r="P2273" t="s">
        <v>31</v>
      </c>
      <c r="Q2273" t="s">
        <v>43</v>
      </c>
      <c r="R2273" t="s">
        <v>44</v>
      </c>
      <c r="S2273" t="s">
        <v>45</v>
      </c>
      <c r="T2273" t="s">
        <v>46</v>
      </c>
      <c r="U2273" t="s">
        <v>53</v>
      </c>
      <c r="V2273">
        <v>-0.61290322580645196</v>
      </c>
      <c r="W2273">
        <v>2004</v>
      </c>
      <c r="X2273">
        <v>12</v>
      </c>
      <c r="Y2273">
        <v>4</v>
      </c>
    </row>
    <row r="2274" spans="1:25" x14ac:dyDescent="0.25">
      <c r="A2274">
        <v>10371</v>
      </c>
      <c r="B2274">
        <v>30</v>
      </c>
      <c r="C2274">
        <v>99.55</v>
      </c>
      <c r="D2274">
        <v>11</v>
      </c>
      <c r="E2274">
        <v>2986.5</v>
      </c>
      <c r="F2274" s="1">
        <v>38375</v>
      </c>
      <c r="G2274" t="s">
        <v>25</v>
      </c>
      <c r="H2274" t="s">
        <v>639</v>
      </c>
      <c r="I2274">
        <v>62</v>
      </c>
      <c r="J2274" t="s">
        <v>687</v>
      </c>
      <c r="K2274" t="s">
        <v>287</v>
      </c>
      <c r="L2274" t="s">
        <v>288</v>
      </c>
      <c r="M2274" t="s">
        <v>289</v>
      </c>
      <c r="N2274" t="s">
        <v>31</v>
      </c>
      <c r="O2274" t="s">
        <v>290</v>
      </c>
      <c r="P2274" t="s">
        <v>58</v>
      </c>
      <c r="Q2274" t="s">
        <v>121</v>
      </c>
      <c r="R2274" t="s">
        <v>35</v>
      </c>
      <c r="S2274" t="s">
        <v>36</v>
      </c>
      <c r="T2274" t="s">
        <v>291</v>
      </c>
      <c r="U2274" t="s">
        <v>38</v>
      </c>
      <c r="V2274">
        <v>-0.60564516129032198</v>
      </c>
      <c r="W2274">
        <v>2005</v>
      </c>
      <c r="X2274">
        <v>1</v>
      </c>
      <c r="Y2274">
        <v>1</v>
      </c>
    </row>
    <row r="2275" spans="1:25" x14ac:dyDescent="0.25">
      <c r="A2275">
        <v>10383</v>
      </c>
      <c r="B2275">
        <v>44</v>
      </c>
      <c r="C2275">
        <v>36.07</v>
      </c>
      <c r="D2275">
        <v>8</v>
      </c>
      <c r="E2275">
        <v>1587.08</v>
      </c>
      <c r="F2275" s="1">
        <v>38405</v>
      </c>
      <c r="G2275" t="s">
        <v>25</v>
      </c>
      <c r="H2275" t="s">
        <v>639</v>
      </c>
      <c r="I2275">
        <v>62</v>
      </c>
      <c r="J2275" t="s">
        <v>687</v>
      </c>
      <c r="K2275" t="s">
        <v>186</v>
      </c>
      <c r="L2275" t="s">
        <v>187</v>
      </c>
      <c r="M2275" t="s">
        <v>188</v>
      </c>
      <c r="N2275" t="s">
        <v>31</v>
      </c>
      <c r="O2275" t="s">
        <v>189</v>
      </c>
      <c r="P2275" t="s">
        <v>31</v>
      </c>
      <c r="Q2275" t="s">
        <v>190</v>
      </c>
      <c r="R2275" t="s">
        <v>191</v>
      </c>
      <c r="S2275" t="s">
        <v>45</v>
      </c>
      <c r="T2275" t="s">
        <v>192</v>
      </c>
      <c r="U2275" t="s">
        <v>38</v>
      </c>
      <c r="V2275">
        <v>0.418225806451613</v>
      </c>
      <c r="W2275">
        <v>2005</v>
      </c>
      <c r="X2275">
        <v>2</v>
      </c>
      <c r="Y2275">
        <v>1</v>
      </c>
    </row>
    <row r="2276" spans="1:25" x14ac:dyDescent="0.25">
      <c r="A2276">
        <v>10394</v>
      </c>
      <c r="B2276">
        <v>30</v>
      </c>
      <c r="C2276">
        <v>60.28</v>
      </c>
      <c r="D2276">
        <v>4</v>
      </c>
      <c r="E2276">
        <v>1808.4</v>
      </c>
      <c r="F2276" s="1">
        <v>38426</v>
      </c>
      <c r="G2276" t="s">
        <v>25</v>
      </c>
      <c r="H2276" t="s">
        <v>639</v>
      </c>
      <c r="I2276">
        <v>62</v>
      </c>
      <c r="J2276" t="s">
        <v>687</v>
      </c>
      <c r="K2276" t="s">
        <v>186</v>
      </c>
      <c r="L2276" t="s">
        <v>187</v>
      </c>
      <c r="M2276" t="s">
        <v>188</v>
      </c>
      <c r="N2276" t="s">
        <v>31</v>
      </c>
      <c r="O2276" t="s">
        <v>189</v>
      </c>
      <c r="P2276" t="s">
        <v>31</v>
      </c>
      <c r="Q2276" t="s">
        <v>190</v>
      </c>
      <c r="R2276" t="s">
        <v>191</v>
      </c>
      <c r="S2276" t="s">
        <v>45</v>
      </c>
      <c r="T2276" t="s">
        <v>192</v>
      </c>
      <c r="U2276" t="s">
        <v>38</v>
      </c>
      <c r="V2276">
        <v>2.7741935483871001E-2</v>
      </c>
      <c r="W2276">
        <v>2005</v>
      </c>
      <c r="X2276">
        <v>3</v>
      </c>
      <c r="Y2276">
        <v>1</v>
      </c>
    </row>
    <row r="2277" spans="1:25" x14ac:dyDescent="0.25">
      <c r="A2277">
        <v>10413</v>
      </c>
      <c r="B2277">
        <v>24</v>
      </c>
      <c r="C2277">
        <v>49.71</v>
      </c>
      <c r="D2277">
        <v>6</v>
      </c>
      <c r="E2277">
        <v>1193.04</v>
      </c>
      <c r="F2277" s="1">
        <v>38477</v>
      </c>
      <c r="G2277" t="s">
        <v>25</v>
      </c>
      <c r="H2277" t="s">
        <v>639</v>
      </c>
      <c r="I2277">
        <v>62</v>
      </c>
      <c r="J2277" t="s">
        <v>687</v>
      </c>
      <c r="K2277" t="s">
        <v>116</v>
      </c>
      <c r="L2277" t="s">
        <v>117</v>
      </c>
      <c r="M2277" t="s">
        <v>118</v>
      </c>
      <c r="N2277" t="s">
        <v>31</v>
      </c>
      <c r="O2277" t="s">
        <v>119</v>
      </c>
      <c r="P2277" t="s">
        <v>120</v>
      </c>
      <c r="Q2277" t="s">
        <v>121</v>
      </c>
      <c r="R2277" t="s">
        <v>35</v>
      </c>
      <c r="S2277" t="s">
        <v>36</v>
      </c>
      <c r="T2277" t="s">
        <v>122</v>
      </c>
      <c r="U2277" t="s">
        <v>38</v>
      </c>
      <c r="V2277">
        <v>0.198225806451613</v>
      </c>
      <c r="W2277">
        <v>2005</v>
      </c>
      <c r="X2277">
        <v>5</v>
      </c>
      <c r="Y2277">
        <v>2</v>
      </c>
    </row>
    <row r="2278" spans="1:25" x14ac:dyDescent="0.25">
      <c r="A2278">
        <v>10103</v>
      </c>
      <c r="B2278">
        <v>45</v>
      </c>
      <c r="C2278">
        <v>75.63</v>
      </c>
      <c r="D2278">
        <v>7</v>
      </c>
      <c r="E2278">
        <v>3403.35</v>
      </c>
      <c r="F2278" s="1">
        <v>37650</v>
      </c>
      <c r="G2278" t="s">
        <v>25</v>
      </c>
      <c r="H2278" t="s">
        <v>529</v>
      </c>
      <c r="I2278">
        <v>64</v>
      </c>
      <c r="J2278" t="s">
        <v>688</v>
      </c>
      <c r="K2278" t="s">
        <v>143</v>
      </c>
      <c r="L2278" t="s">
        <v>144</v>
      </c>
      <c r="M2278" t="s">
        <v>145</v>
      </c>
      <c r="N2278" t="s">
        <v>31</v>
      </c>
      <c r="O2278" t="s">
        <v>146</v>
      </c>
      <c r="P2278" t="s">
        <v>31</v>
      </c>
      <c r="Q2278" t="s">
        <v>147</v>
      </c>
      <c r="R2278" t="s">
        <v>83</v>
      </c>
      <c r="S2278" t="s">
        <v>45</v>
      </c>
      <c r="T2278" t="s">
        <v>148</v>
      </c>
      <c r="U2278" t="s">
        <v>53</v>
      </c>
      <c r="V2278">
        <v>-0.18171875000000001</v>
      </c>
      <c r="W2278">
        <v>2003</v>
      </c>
      <c r="X2278">
        <v>1</v>
      </c>
      <c r="Y2278">
        <v>1</v>
      </c>
    </row>
    <row r="2279" spans="1:25" x14ac:dyDescent="0.25">
      <c r="A2279">
        <v>10113</v>
      </c>
      <c r="B2279">
        <v>23</v>
      </c>
      <c r="C2279">
        <v>68.52</v>
      </c>
      <c r="D2279">
        <v>1</v>
      </c>
      <c r="E2279">
        <v>1575.96</v>
      </c>
      <c r="F2279" s="1">
        <v>37706</v>
      </c>
      <c r="G2279" t="s">
        <v>25</v>
      </c>
      <c r="H2279" t="s">
        <v>529</v>
      </c>
      <c r="I2279">
        <v>64</v>
      </c>
      <c r="J2279" t="s">
        <v>688</v>
      </c>
      <c r="K2279" t="s">
        <v>287</v>
      </c>
      <c r="L2279" t="s">
        <v>288</v>
      </c>
      <c r="M2279" t="s">
        <v>289</v>
      </c>
      <c r="N2279" t="s">
        <v>31</v>
      </c>
      <c r="O2279" t="s">
        <v>290</v>
      </c>
      <c r="P2279" t="s">
        <v>58</v>
      </c>
      <c r="Q2279" t="s">
        <v>121</v>
      </c>
      <c r="R2279" t="s">
        <v>35</v>
      </c>
      <c r="S2279" t="s">
        <v>36</v>
      </c>
      <c r="T2279" t="s">
        <v>291</v>
      </c>
      <c r="U2279" t="s">
        <v>38</v>
      </c>
      <c r="V2279">
        <v>-7.0624999999999896E-2</v>
      </c>
      <c r="W2279">
        <v>2003</v>
      </c>
      <c r="X2279">
        <v>3</v>
      </c>
      <c r="Y2279">
        <v>1</v>
      </c>
    </row>
    <row r="2280" spans="1:25" x14ac:dyDescent="0.25">
      <c r="A2280">
        <v>10126</v>
      </c>
      <c r="B2280">
        <v>26</v>
      </c>
      <c r="C2280">
        <v>62.7</v>
      </c>
      <c r="D2280">
        <v>7</v>
      </c>
      <c r="E2280">
        <v>1630.2</v>
      </c>
      <c r="F2280" s="1">
        <v>37769</v>
      </c>
      <c r="G2280" t="s">
        <v>25</v>
      </c>
      <c r="H2280" t="s">
        <v>529</v>
      </c>
      <c r="I2280">
        <v>64</v>
      </c>
      <c r="J2280" t="s">
        <v>688</v>
      </c>
      <c r="K2280" t="s">
        <v>202</v>
      </c>
      <c r="L2280" t="s">
        <v>203</v>
      </c>
      <c r="M2280" t="s">
        <v>204</v>
      </c>
      <c r="N2280" t="s">
        <v>31</v>
      </c>
      <c r="O2280" t="s">
        <v>189</v>
      </c>
      <c r="P2280" t="s">
        <v>31</v>
      </c>
      <c r="Q2280" t="s">
        <v>205</v>
      </c>
      <c r="R2280" t="s">
        <v>191</v>
      </c>
      <c r="S2280" t="s">
        <v>45</v>
      </c>
      <c r="T2280" t="s">
        <v>206</v>
      </c>
      <c r="U2280" t="s">
        <v>38</v>
      </c>
      <c r="V2280">
        <v>2.0312500000000001E-2</v>
      </c>
      <c r="W2280">
        <v>2003</v>
      </c>
      <c r="X2280">
        <v>5</v>
      </c>
      <c r="Y2280">
        <v>2</v>
      </c>
    </row>
    <row r="2281" spans="1:25" x14ac:dyDescent="0.25">
      <c r="A2281">
        <v>10140</v>
      </c>
      <c r="B2281">
        <v>28</v>
      </c>
      <c r="C2281">
        <v>60.76</v>
      </c>
      <c r="D2281">
        <v>7</v>
      </c>
      <c r="E2281">
        <v>1701.28</v>
      </c>
      <c r="F2281" s="1">
        <v>37826</v>
      </c>
      <c r="G2281" t="s">
        <v>25</v>
      </c>
      <c r="H2281" t="s">
        <v>529</v>
      </c>
      <c r="I2281">
        <v>64</v>
      </c>
      <c r="J2281" t="s">
        <v>688</v>
      </c>
      <c r="K2281" t="s">
        <v>66</v>
      </c>
      <c r="L2281" t="s">
        <v>67</v>
      </c>
      <c r="M2281" t="s">
        <v>68</v>
      </c>
      <c r="N2281" t="s">
        <v>31</v>
      </c>
      <c r="O2281" t="s">
        <v>69</v>
      </c>
      <c r="P2281" t="s">
        <v>58</v>
      </c>
      <c r="Q2281" t="s">
        <v>70</v>
      </c>
      <c r="R2281" t="s">
        <v>35</v>
      </c>
      <c r="S2281" t="s">
        <v>36</v>
      </c>
      <c r="T2281" t="s">
        <v>71</v>
      </c>
      <c r="U2281" t="s">
        <v>38</v>
      </c>
      <c r="V2281">
        <v>5.0625000000000003E-2</v>
      </c>
      <c r="W2281">
        <v>2003</v>
      </c>
      <c r="X2281">
        <v>7</v>
      </c>
      <c r="Y2281">
        <v>3</v>
      </c>
    </row>
    <row r="2282" spans="1:25" x14ac:dyDescent="0.25">
      <c r="A2282">
        <v>10150</v>
      </c>
      <c r="B2282">
        <v>49</v>
      </c>
      <c r="C2282">
        <v>58.18</v>
      </c>
      <c r="D2282">
        <v>4</v>
      </c>
      <c r="E2282">
        <v>2850.82</v>
      </c>
      <c r="F2282" s="1">
        <v>37883</v>
      </c>
      <c r="G2282" t="s">
        <v>25</v>
      </c>
      <c r="H2282" t="s">
        <v>529</v>
      </c>
      <c r="I2282">
        <v>64</v>
      </c>
      <c r="J2282" t="s">
        <v>688</v>
      </c>
      <c r="K2282" t="s">
        <v>207</v>
      </c>
      <c r="L2282" t="s">
        <v>208</v>
      </c>
      <c r="M2282" t="s">
        <v>209</v>
      </c>
      <c r="N2282" t="s">
        <v>31</v>
      </c>
      <c r="O2282" t="s">
        <v>210</v>
      </c>
      <c r="P2282" t="s">
        <v>31</v>
      </c>
      <c r="Q2282" t="s">
        <v>211</v>
      </c>
      <c r="R2282" t="s">
        <v>210</v>
      </c>
      <c r="S2282" t="s">
        <v>212</v>
      </c>
      <c r="T2282" t="s">
        <v>213</v>
      </c>
      <c r="U2282" t="s">
        <v>38</v>
      </c>
      <c r="V2282">
        <v>9.0937500000000004E-2</v>
      </c>
      <c r="W2282">
        <v>2003</v>
      </c>
      <c r="X2282">
        <v>9</v>
      </c>
      <c r="Y2282">
        <v>3</v>
      </c>
    </row>
    <row r="2283" spans="1:25" x14ac:dyDescent="0.25">
      <c r="A2283">
        <v>10164</v>
      </c>
      <c r="B2283">
        <v>49</v>
      </c>
      <c r="C2283">
        <v>54.94</v>
      </c>
      <c r="D2283">
        <v>5</v>
      </c>
      <c r="E2283">
        <v>2692.06</v>
      </c>
      <c r="F2283" s="1">
        <v>37915</v>
      </c>
      <c r="G2283" t="s">
        <v>432</v>
      </c>
      <c r="H2283" t="s">
        <v>529</v>
      </c>
      <c r="I2283">
        <v>64</v>
      </c>
      <c r="J2283" t="s">
        <v>688</v>
      </c>
      <c r="K2283" t="s">
        <v>433</v>
      </c>
      <c r="L2283" t="s">
        <v>434</v>
      </c>
      <c r="M2283" t="s">
        <v>435</v>
      </c>
      <c r="N2283" t="s">
        <v>31</v>
      </c>
      <c r="O2283" t="s">
        <v>436</v>
      </c>
      <c r="P2283" t="s">
        <v>31</v>
      </c>
      <c r="Q2283" t="s">
        <v>437</v>
      </c>
      <c r="R2283" t="s">
        <v>161</v>
      </c>
      <c r="S2283" t="s">
        <v>45</v>
      </c>
      <c r="T2283" t="s">
        <v>438</v>
      </c>
      <c r="U2283" t="s">
        <v>38</v>
      </c>
      <c r="V2283">
        <v>0.14156250000000001</v>
      </c>
      <c r="W2283">
        <v>2003</v>
      </c>
      <c r="X2283">
        <v>10</v>
      </c>
      <c r="Y2283">
        <v>4</v>
      </c>
    </row>
    <row r="2284" spans="1:25" x14ac:dyDescent="0.25">
      <c r="A2284">
        <v>10175</v>
      </c>
      <c r="B2284">
        <v>29</v>
      </c>
      <c r="C2284">
        <v>74.98</v>
      </c>
      <c r="D2284">
        <v>12</v>
      </c>
      <c r="E2284">
        <v>2174.42</v>
      </c>
      <c r="F2284" s="1">
        <v>37931</v>
      </c>
      <c r="G2284" t="s">
        <v>25</v>
      </c>
      <c r="H2284" t="s">
        <v>529</v>
      </c>
      <c r="I2284">
        <v>64</v>
      </c>
      <c r="J2284" t="s">
        <v>688</v>
      </c>
      <c r="K2284" t="s">
        <v>349</v>
      </c>
      <c r="L2284" t="s">
        <v>350</v>
      </c>
      <c r="M2284" t="s">
        <v>351</v>
      </c>
      <c r="N2284" t="s">
        <v>31</v>
      </c>
      <c r="O2284" t="s">
        <v>352</v>
      </c>
      <c r="P2284" t="s">
        <v>31</v>
      </c>
      <c r="Q2284" t="s">
        <v>353</v>
      </c>
      <c r="R2284" t="s">
        <v>183</v>
      </c>
      <c r="S2284" t="s">
        <v>45</v>
      </c>
      <c r="T2284" t="s">
        <v>354</v>
      </c>
      <c r="U2284" t="s">
        <v>38</v>
      </c>
      <c r="V2284">
        <v>-0.17156250000000001</v>
      </c>
      <c r="W2284">
        <v>2003</v>
      </c>
      <c r="X2284">
        <v>11</v>
      </c>
      <c r="Y2284">
        <v>4</v>
      </c>
    </row>
    <row r="2285" spans="1:25" x14ac:dyDescent="0.25">
      <c r="A2285">
        <v>10183</v>
      </c>
      <c r="B2285">
        <v>49</v>
      </c>
      <c r="C2285">
        <v>64.64</v>
      </c>
      <c r="D2285">
        <v>4</v>
      </c>
      <c r="E2285">
        <v>3167.36</v>
      </c>
      <c r="F2285" s="1">
        <v>37938</v>
      </c>
      <c r="G2285" t="s">
        <v>25</v>
      </c>
      <c r="H2285" t="s">
        <v>529</v>
      </c>
      <c r="I2285">
        <v>64</v>
      </c>
      <c r="J2285" t="s">
        <v>688</v>
      </c>
      <c r="K2285" t="s">
        <v>226</v>
      </c>
      <c r="L2285" t="s">
        <v>227</v>
      </c>
      <c r="M2285" t="s">
        <v>228</v>
      </c>
      <c r="N2285" t="s">
        <v>31</v>
      </c>
      <c r="O2285" t="s">
        <v>229</v>
      </c>
      <c r="P2285" t="s">
        <v>153</v>
      </c>
      <c r="Q2285" t="s">
        <v>230</v>
      </c>
      <c r="R2285" t="s">
        <v>35</v>
      </c>
      <c r="S2285" t="s">
        <v>36</v>
      </c>
      <c r="T2285" t="s">
        <v>231</v>
      </c>
      <c r="U2285" t="s">
        <v>53</v>
      </c>
      <c r="V2285">
        <v>-0.01</v>
      </c>
      <c r="W2285">
        <v>2003</v>
      </c>
      <c r="X2285">
        <v>11</v>
      </c>
      <c r="Y2285">
        <v>4</v>
      </c>
    </row>
    <row r="2286" spans="1:25" x14ac:dyDescent="0.25">
      <c r="A2286">
        <v>10194</v>
      </c>
      <c r="B2286">
        <v>39</v>
      </c>
      <c r="C2286">
        <v>54.94</v>
      </c>
      <c r="D2286">
        <v>7</v>
      </c>
      <c r="E2286">
        <v>2142.66</v>
      </c>
      <c r="F2286" s="1">
        <v>37950</v>
      </c>
      <c r="G2286" t="s">
        <v>25</v>
      </c>
      <c r="H2286" t="s">
        <v>529</v>
      </c>
      <c r="I2286">
        <v>64</v>
      </c>
      <c r="J2286" t="s">
        <v>688</v>
      </c>
      <c r="K2286" t="s">
        <v>232</v>
      </c>
      <c r="L2286" t="s">
        <v>233</v>
      </c>
      <c r="M2286" t="s">
        <v>234</v>
      </c>
      <c r="N2286" t="s">
        <v>31</v>
      </c>
      <c r="O2286" t="s">
        <v>235</v>
      </c>
      <c r="P2286" t="s">
        <v>31</v>
      </c>
      <c r="Q2286" t="s">
        <v>236</v>
      </c>
      <c r="R2286" t="s">
        <v>44</v>
      </c>
      <c r="S2286" t="s">
        <v>45</v>
      </c>
      <c r="T2286" t="s">
        <v>237</v>
      </c>
      <c r="U2286" t="s">
        <v>38</v>
      </c>
      <c r="V2286">
        <v>0.14156250000000001</v>
      </c>
      <c r="W2286">
        <v>2003</v>
      </c>
      <c r="X2286">
        <v>11</v>
      </c>
      <c r="Y2286">
        <v>4</v>
      </c>
    </row>
    <row r="2287" spans="1:25" x14ac:dyDescent="0.25">
      <c r="A2287">
        <v>10206</v>
      </c>
      <c r="B2287">
        <v>36</v>
      </c>
      <c r="C2287">
        <v>58.82</v>
      </c>
      <c r="D2287">
        <v>2</v>
      </c>
      <c r="E2287">
        <v>2117.52</v>
      </c>
      <c r="F2287" s="1">
        <v>37960</v>
      </c>
      <c r="G2287" t="s">
        <v>25</v>
      </c>
      <c r="H2287" t="s">
        <v>529</v>
      </c>
      <c r="I2287">
        <v>64</v>
      </c>
      <c r="J2287" t="s">
        <v>688</v>
      </c>
      <c r="K2287" t="s">
        <v>238</v>
      </c>
      <c r="L2287" t="s">
        <v>239</v>
      </c>
      <c r="M2287" t="s">
        <v>240</v>
      </c>
      <c r="N2287" t="s">
        <v>31</v>
      </c>
      <c r="O2287" t="s">
        <v>241</v>
      </c>
      <c r="P2287" t="s">
        <v>242</v>
      </c>
      <c r="Q2287" t="s">
        <v>243</v>
      </c>
      <c r="R2287" t="s">
        <v>244</v>
      </c>
      <c r="S2287" t="s">
        <v>36</v>
      </c>
      <c r="T2287" t="s">
        <v>245</v>
      </c>
      <c r="U2287" t="s">
        <v>38</v>
      </c>
      <c r="V2287">
        <v>8.0937499999999996E-2</v>
      </c>
      <c r="W2287">
        <v>2003</v>
      </c>
      <c r="X2287">
        <v>12</v>
      </c>
      <c r="Y2287">
        <v>4</v>
      </c>
    </row>
    <row r="2288" spans="1:25" x14ac:dyDescent="0.25">
      <c r="A2288">
        <v>10217</v>
      </c>
      <c r="B2288">
        <v>39</v>
      </c>
      <c r="C2288">
        <v>62.05</v>
      </c>
      <c r="D2288">
        <v>7</v>
      </c>
      <c r="E2288">
        <v>2419.9499999999998</v>
      </c>
      <c r="F2288" s="1">
        <v>38021</v>
      </c>
      <c r="G2288" t="s">
        <v>25</v>
      </c>
      <c r="H2288" t="s">
        <v>529</v>
      </c>
      <c r="I2288">
        <v>64</v>
      </c>
      <c r="J2288" t="s">
        <v>688</v>
      </c>
      <c r="K2288" t="s">
        <v>443</v>
      </c>
      <c r="L2288" t="s">
        <v>444</v>
      </c>
      <c r="M2288" t="s">
        <v>445</v>
      </c>
      <c r="N2288" t="s">
        <v>446</v>
      </c>
      <c r="O2288" t="s">
        <v>210</v>
      </c>
      <c r="P2288" t="s">
        <v>31</v>
      </c>
      <c r="Q2288" t="s">
        <v>447</v>
      </c>
      <c r="R2288" t="s">
        <v>210</v>
      </c>
      <c r="S2288" t="s">
        <v>102</v>
      </c>
      <c r="T2288" t="s">
        <v>448</v>
      </c>
      <c r="U2288" t="s">
        <v>38</v>
      </c>
      <c r="V2288">
        <v>3.0468749999999999E-2</v>
      </c>
      <c r="W2288">
        <v>2004</v>
      </c>
      <c r="X2288">
        <v>2</v>
      </c>
      <c r="Y2288">
        <v>1</v>
      </c>
    </row>
    <row r="2289" spans="1:25" x14ac:dyDescent="0.25">
      <c r="A2289">
        <v>10229</v>
      </c>
      <c r="B2289">
        <v>30</v>
      </c>
      <c r="C2289">
        <v>73.040000000000006</v>
      </c>
      <c r="D2289">
        <v>12</v>
      </c>
      <c r="E2289">
        <v>2191.1999999999998</v>
      </c>
      <c r="F2289" s="1">
        <v>38057</v>
      </c>
      <c r="G2289" t="s">
        <v>25</v>
      </c>
      <c r="H2289" t="s">
        <v>529</v>
      </c>
      <c r="I2289">
        <v>64</v>
      </c>
      <c r="J2289" t="s">
        <v>688</v>
      </c>
      <c r="K2289" t="s">
        <v>287</v>
      </c>
      <c r="L2289" t="s">
        <v>288</v>
      </c>
      <c r="M2289" t="s">
        <v>289</v>
      </c>
      <c r="N2289" t="s">
        <v>31</v>
      </c>
      <c r="O2289" t="s">
        <v>290</v>
      </c>
      <c r="P2289" t="s">
        <v>58</v>
      </c>
      <c r="Q2289" t="s">
        <v>121</v>
      </c>
      <c r="R2289" t="s">
        <v>35</v>
      </c>
      <c r="S2289" t="s">
        <v>36</v>
      </c>
      <c r="T2289" t="s">
        <v>291</v>
      </c>
      <c r="U2289" t="s">
        <v>38</v>
      </c>
      <c r="V2289">
        <v>-0.14124999999999999</v>
      </c>
      <c r="W2289">
        <v>2004</v>
      </c>
      <c r="X2289">
        <v>3</v>
      </c>
      <c r="Y2289">
        <v>1</v>
      </c>
    </row>
    <row r="2290" spans="1:25" x14ac:dyDescent="0.25">
      <c r="A2290">
        <v>10245</v>
      </c>
      <c r="B2290">
        <v>44</v>
      </c>
      <c r="C2290">
        <v>69.16</v>
      </c>
      <c r="D2290">
        <v>5</v>
      </c>
      <c r="E2290">
        <v>3043.04</v>
      </c>
      <c r="F2290" s="1">
        <v>38111</v>
      </c>
      <c r="G2290" t="s">
        <v>25</v>
      </c>
      <c r="H2290" t="s">
        <v>529</v>
      </c>
      <c r="I2290">
        <v>64</v>
      </c>
      <c r="J2290" t="s">
        <v>688</v>
      </c>
      <c r="K2290" t="s">
        <v>255</v>
      </c>
      <c r="L2290" t="s">
        <v>256</v>
      </c>
      <c r="M2290" t="s">
        <v>257</v>
      </c>
      <c r="N2290" t="s">
        <v>31</v>
      </c>
      <c r="O2290" t="s">
        <v>258</v>
      </c>
      <c r="P2290" t="s">
        <v>120</v>
      </c>
      <c r="Q2290" t="s">
        <v>259</v>
      </c>
      <c r="R2290" t="s">
        <v>35</v>
      </c>
      <c r="S2290" t="s">
        <v>36</v>
      </c>
      <c r="T2290" t="s">
        <v>260</v>
      </c>
      <c r="U2290" t="s">
        <v>53</v>
      </c>
      <c r="V2290">
        <v>-8.0625000000000002E-2</v>
      </c>
      <c r="W2290">
        <v>2004</v>
      </c>
      <c r="X2290">
        <v>5</v>
      </c>
      <c r="Y2290">
        <v>2</v>
      </c>
    </row>
    <row r="2291" spans="1:25" x14ac:dyDescent="0.25">
      <c r="A2291">
        <v>10258</v>
      </c>
      <c r="B2291">
        <v>20</v>
      </c>
      <c r="C2291">
        <v>61.41</v>
      </c>
      <c r="D2291">
        <v>2</v>
      </c>
      <c r="E2291">
        <v>1228.2</v>
      </c>
      <c r="F2291" s="1">
        <v>38153</v>
      </c>
      <c r="G2291" t="s">
        <v>25</v>
      </c>
      <c r="H2291" t="s">
        <v>529</v>
      </c>
      <c r="I2291">
        <v>64</v>
      </c>
      <c r="J2291" t="s">
        <v>688</v>
      </c>
      <c r="K2291" t="s">
        <v>261</v>
      </c>
      <c r="L2291" t="s">
        <v>262</v>
      </c>
      <c r="M2291" t="s">
        <v>263</v>
      </c>
      <c r="N2291" t="s">
        <v>31</v>
      </c>
      <c r="O2291" t="s">
        <v>264</v>
      </c>
      <c r="P2291" t="s">
        <v>265</v>
      </c>
      <c r="Q2291" t="s">
        <v>266</v>
      </c>
      <c r="R2291" t="s">
        <v>212</v>
      </c>
      <c r="S2291" t="s">
        <v>212</v>
      </c>
      <c r="T2291" t="s">
        <v>267</v>
      </c>
      <c r="U2291" t="s">
        <v>38</v>
      </c>
      <c r="V2291">
        <v>4.0468750000000102E-2</v>
      </c>
      <c r="W2291">
        <v>2004</v>
      </c>
      <c r="X2291">
        <v>6</v>
      </c>
      <c r="Y2291">
        <v>2</v>
      </c>
    </row>
    <row r="2292" spans="1:25" x14ac:dyDescent="0.25">
      <c r="A2292">
        <v>10270</v>
      </c>
      <c r="B2292">
        <v>21</v>
      </c>
      <c r="C2292">
        <v>63.35</v>
      </c>
      <c r="D2292">
        <v>5</v>
      </c>
      <c r="E2292">
        <v>1330.35</v>
      </c>
      <c r="F2292" s="1">
        <v>38187</v>
      </c>
      <c r="G2292" t="s">
        <v>25</v>
      </c>
      <c r="H2292" t="s">
        <v>529</v>
      </c>
      <c r="I2292">
        <v>64</v>
      </c>
      <c r="J2292" t="s">
        <v>688</v>
      </c>
      <c r="K2292" t="s">
        <v>164</v>
      </c>
      <c r="L2292" t="s">
        <v>165</v>
      </c>
      <c r="M2292" t="s">
        <v>166</v>
      </c>
      <c r="N2292" t="s">
        <v>167</v>
      </c>
      <c r="O2292" t="s">
        <v>168</v>
      </c>
      <c r="P2292" t="s">
        <v>169</v>
      </c>
      <c r="Q2292" t="s">
        <v>170</v>
      </c>
      <c r="R2292" t="s">
        <v>101</v>
      </c>
      <c r="S2292" t="s">
        <v>102</v>
      </c>
      <c r="T2292" t="s">
        <v>171</v>
      </c>
      <c r="U2292" t="s">
        <v>38</v>
      </c>
      <c r="V2292">
        <v>1.015625E-2</v>
      </c>
      <c r="W2292">
        <v>2004</v>
      </c>
      <c r="X2292">
        <v>7</v>
      </c>
      <c r="Y2292">
        <v>3</v>
      </c>
    </row>
    <row r="2293" spans="1:25" x14ac:dyDescent="0.25">
      <c r="A2293">
        <v>10281</v>
      </c>
      <c r="B2293">
        <v>36</v>
      </c>
      <c r="C2293">
        <v>77.569999999999993</v>
      </c>
      <c r="D2293">
        <v>12</v>
      </c>
      <c r="E2293">
        <v>2792.52</v>
      </c>
      <c r="F2293" s="1">
        <v>38218</v>
      </c>
      <c r="G2293" t="s">
        <v>25</v>
      </c>
      <c r="H2293" t="s">
        <v>529</v>
      </c>
      <c r="I2293">
        <v>64</v>
      </c>
      <c r="J2293" t="s">
        <v>688</v>
      </c>
      <c r="K2293" t="s">
        <v>149</v>
      </c>
      <c r="L2293" t="s">
        <v>150</v>
      </c>
      <c r="M2293" t="s">
        <v>151</v>
      </c>
      <c r="N2293" t="s">
        <v>31</v>
      </c>
      <c r="O2293" t="s">
        <v>152</v>
      </c>
      <c r="P2293" t="s">
        <v>153</v>
      </c>
      <c r="Q2293" t="s">
        <v>154</v>
      </c>
      <c r="R2293" t="s">
        <v>35</v>
      </c>
      <c r="S2293" t="s">
        <v>36</v>
      </c>
      <c r="T2293" t="s">
        <v>155</v>
      </c>
      <c r="U2293" t="s">
        <v>38</v>
      </c>
      <c r="V2293">
        <v>-0.21203125</v>
      </c>
      <c r="W2293">
        <v>2004</v>
      </c>
      <c r="X2293">
        <v>8</v>
      </c>
      <c r="Y2293">
        <v>3</v>
      </c>
    </row>
    <row r="2294" spans="1:25" x14ac:dyDescent="0.25">
      <c r="A2294">
        <v>10291</v>
      </c>
      <c r="B2294">
        <v>32</v>
      </c>
      <c r="C2294">
        <v>71.75</v>
      </c>
      <c r="D2294">
        <v>7</v>
      </c>
      <c r="E2294">
        <v>2296</v>
      </c>
      <c r="F2294" s="1">
        <v>38238</v>
      </c>
      <c r="G2294" t="s">
        <v>25</v>
      </c>
      <c r="H2294" t="s">
        <v>529</v>
      </c>
      <c r="I2294">
        <v>64</v>
      </c>
      <c r="J2294" t="s">
        <v>688</v>
      </c>
      <c r="K2294" t="s">
        <v>275</v>
      </c>
      <c r="L2294" t="s">
        <v>276</v>
      </c>
      <c r="M2294" t="s">
        <v>277</v>
      </c>
      <c r="N2294" t="s">
        <v>31</v>
      </c>
      <c r="O2294" t="s">
        <v>278</v>
      </c>
      <c r="P2294" t="s">
        <v>31</v>
      </c>
      <c r="Q2294" t="s">
        <v>279</v>
      </c>
      <c r="R2294" t="s">
        <v>200</v>
      </c>
      <c r="S2294" t="s">
        <v>45</v>
      </c>
      <c r="T2294" t="s">
        <v>280</v>
      </c>
      <c r="U2294" t="s">
        <v>38</v>
      </c>
      <c r="V2294">
        <v>-0.12109375</v>
      </c>
      <c r="W2294">
        <v>2004</v>
      </c>
      <c r="X2294">
        <v>9</v>
      </c>
      <c r="Y2294">
        <v>3</v>
      </c>
    </row>
    <row r="2295" spans="1:25" x14ac:dyDescent="0.25">
      <c r="A2295">
        <v>10304</v>
      </c>
      <c r="B2295">
        <v>36</v>
      </c>
      <c r="C2295">
        <v>73.040000000000006</v>
      </c>
      <c r="D2295">
        <v>2</v>
      </c>
      <c r="E2295">
        <v>2629.44</v>
      </c>
      <c r="F2295" s="1">
        <v>38271</v>
      </c>
      <c r="G2295" t="s">
        <v>25</v>
      </c>
      <c r="H2295" t="s">
        <v>529</v>
      </c>
      <c r="I2295">
        <v>64</v>
      </c>
      <c r="J2295" t="s">
        <v>688</v>
      </c>
      <c r="K2295" t="s">
        <v>281</v>
      </c>
      <c r="L2295" t="s">
        <v>282</v>
      </c>
      <c r="M2295" t="s">
        <v>283</v>
      </c>
      <c r="N2295" t="s">
        <v>31</v>
      </c>
      <c r="O2295" t="s">
        <v>284</v>
      </c>
      <c r="P2295" t="s">
        <v>31</v>
      </c>
      <c r="Q2295" t="s">
        <v>285</v>
      </c>
      <c r="R2295" t="s">
        <v>44</v>
      </c>
      <c r="S2295" t="s">
        <v>45</v>
      </c>
      <c r="T2295" t="s">
        <v>286</v>
      </c>
      <c r="U2295" t="s">
        <v>38</v>
      </c>
      <c r="V2295">
        <v>-0.14124999999999999</v>
      </c>
      <c r="W2295">
        <v>2004</v>
      </c>
      <c r="X2295">
        <v>10</v>
      </c>
      <c r="Y2295">
        <v>4</v>
      </c>
    </row>
    <row r="2296" spans="1:25" x14ac:dyDescent="0.25">
      <c r="A2296">
        <v>10313</v>
      </c>
      <c r="B2296">
        <v>34</v>
      </c>
      <c r="C2296">
        <v>56.24</v>
      </c>
      <c r="D2296">
        <v>10</v>
      </c>
      <c r="E2296">
        <v>1912.16</v>
      </c>
      <c r="F2296" s="1">
        <v>38282</v>
      </c>
      <c r="G2296" t="s">
        <v>25</v>
      </c>
      <c r="H2296" t="s">
        <v>529</v>
      </c>
      <c r="I2296">
        <v>64</v>
      </c>
      <c r="J2296" t="s">
        <v>688</v>
      </c>
      <c r="K2296" t="s">
        <v>238</v>
      </c>
      <c r="L2296" t="s">
        <v>239</v>
      </c>
      <c r="M2296" t="s">
        <v>240</v>
      </c>
      <c r="N2296" t="s">
        <v>31</v>
      </c>
      <c r="O2296" t="s">
        <v>241</v>
      </c>
      <c r="P2296" t="s">
        <v>242</v>
      </c>
      <c r="Q2296" t="s">
        <v>243</v>
      </c>
      <c r="R2296" t="s">
        <v>244</v>
      </c>
      <c r="S2296" t="s">
        <v>36</v>
      </c>
      <c r="T2296" t="s">
        <v>245</v>
      </c>
      <c r="U2296" t="s">
        <v>38</v>
      </c>
      <c r="V2296">
        <v>0.12125</v>
      </c>
      <c r="W2296">
        <v>2004</v>
      </c>
      <c r="X2296">
        <v>10</v>
      </c>
      <c r="Y2296">
        <v>4</v>
      </c>
    </row>
    <row r="2297" spans="1:25" x14ac:dyDescent="0.25">
      <c r="A2297">
        <v>10324</v>
      </c>
      <c r="B2297">
        <v>48</v>
      </c>
      <c r="C2297">
        <v>100</v>
      </c>
      <c r="D2297">
        <v>4</v>
      </c>
      <c r="E2297">
        <v>8209.44</v>
      </c>
      <c r="F2297" s="1">
        <v>38296</v>
      </c>
      <c r="G2297" t="s">
        <v>25</v>
      </c>
      <c r="H2297" t="s">
        <v>529</v>
      </c>
      <c r="I2297">
        <v>64</v>
      </c>
      <c r="J2297" t="s">
        <v>688</v>
      </c>
      <c r="K2297" t="s">
        <v>104</v>
      </c>
      <c r="L2297" t="s">
        <v>105</v>
      </c>
      <c r="M2297" t="s">
        <v>106</v>
      </c>
      <c r="N2297" t="s">
        <v>107</v>
      </c>
      <c r="O2297" t="s">
        <v>32</v>
      </c>
      <c r="P2297" t="s">
        <v>33</v>
      </c>
      <c r="Q2297" t="s">
        <v>34</v>
      </c>
      <c r="R2297" t="s">
        <v>35</v>
      </c>
      <c r="S2297" t="s">
        <v>36</v>
      </c>
      <c r="T2297" t="s">
        <v>108</v>
      </c>
      <c r="U2297" t="s">
        <v>163</v>
      </c>
      <c r="V2297">
        <v>-0.5625</v>
      </c>
      <c r="W2297">
        <v>2004</v>
      </c>
      <c r="X2297">
        <v>11</v>
      </c>
      <c r="Y2297">
        <v>4</v>
      </c>
    </row>
    <row r="2298" spans="1:25" x14ac:dyDescent="0.25">
      <c r="A2298">
        <v>10333</v>
      </c>
      <c r="B2298">
        <v>33</v>
      </c>
      <c r="C2298">
        <v>73.69</v>
      </c>
      <c r="D2298">
        <v>4</v>
      </c>
      <c r="E2298">
        <v>2431.77</v>
      </c>
      <c r="F2298" s="1">
        <v>38309</v>
      </c>
      <c r="G2298" t="s">
        <v>25</v>
      </c>
      <c r="H2298" t="s">
        <v>529</v>
      </c>
      <c r="I2298">
        <v>64</v>
      </c>
      <c r="J2298" t="s">
        <v>688</v>
      </c>
      <c r="K2298" t="s">
        <v>85</v>
      </c>
      <c r="L2298" t="s">
        <v>86</v>
      </c>
      <c r="M2298" t="s">
        <v>87</v>
      </c>
      <c r="N2298" t="s">
        <v>31</v>
      </c>
      <c r="O2298" t="s">
        <v>64</v>
      </c>
      <c r="P2298" t="s">
        <v>58</v>
      </c>
      <c r="Q2298" t="s">
        <v>31</v>
      </c>
      <c r="R2298" t="s">
        <v>35</v>
      </c>
      <c r="S2298" t="s">
        <v>36</v>
      </c>
      <c r="T2298" t="s">
        <v>88</v>
      </c>
      <c r="U2298" t="s">
        <v>38</v>
      </c>
      <c r="V2298">
        <v>-0.15140624999999999</v>
      </c>
      <c r="W2298">
        <v>2004</v>
      </c>
      <c r="X2298">
        <v>11</v>
      </c>
      <c r="Y2298">
        <v>4</v>
      </c>
    </row>
    <row r="2299" spans="1:25" x14ac:dyDescent="0.25">
      <c r="A2299">
        <v>10348</v>
      </c>
      <c r="B2299">
        <v>31</v>
      </c>
      <c r="C2299">
        <v>100</v>
      </c>
      <c r="D2299">
        <v>5</v>
      </c>
      <c r="E2299">
        <v>3139.99</v>
      </c>
      <c r="F2299" s="1">
        <v>38292</v>
      </c>
      <c r="G2299" t="s">
        <v>25</v>
      </c>
      <c r="H2299" t="s">
        <v>529</v>
      </c>
      <c r="I2299">
        <v>64</v>
      </c>
      <c r="J2299" t="s">
        <v>688</v>
      </c>
      <c r="K2299" t="s">
        <v>202</v>
      </c>
      <c r="L2299" t="s">
        <v>203</v>
      </c>
      <c r="M2299" t="s">
        <v>204</v>
      </c>
      <c r="N2299" t="s">
        <v>31</v>
      </c>
      <c r="O2299" t="s">
        <v>189</v>
      </c>
      <c r="P2299" t="s">
        <v>31</v>
      </c>
      <c r="Q2299" t="s">
        <v>205</v>
      </c>
      <c r="R2299" t="s">
        <v>191</v>
      </c>
      <c r="S2299" t="s">
        <v>45</v>
      </c>
      <c r="T2299" t="s">
        <v>206</v>
      </c>
      <c r="U2299" t="s">
        <v>53</v>
      </c>
      <c r="V2299">
        <v>-0.5625</v>
      </c>
      <c r="W2299">
        <v>2004</v>
      </c>
      <c r="X2299">
        <v>11</v>
      </c>
      <c r="Y2299">
        <v>4</v>
      </c>
    </row>
    <row r="2300" spans="1:25" x14ac:dyDescent="0.25">
      <c r="A2300">
        <v>10358</v>
      </c>
      <c r="B2300">
        <v>36</v>
      </c>
      <c r="C2300">
        <v>100</v>
      </c>
      <c r="D2300">
        <v>2</v>
      </c>
      <c r="E2300">
        <v>5669.64</v>
      </c>
      <c r="F2300" s="1">
        <v>38331</v>
      </c>
      <c r="G2300" t="s">
        <v>25</v>
      </c>
      <c r="H2300" t="s">
        <v>529</v>
      </c>
      <c r="I2300">
        <v>64</v>
      </c>
      <c r="J2300" t="s">
        <v>688</v>
      </c>
      <c r="K2300" t="s">
        <v>186</v>
      </c>
      <c r="L2300" t="s">
        <v>187</v>
      </c>
      <c r="M2300" t="s">
        <v>188</v>
      </c>
      <c r="N2300" t="s">
        <v>31</v>
      </c>
      <c r="O2300" t="s">
        <v>189</v>
      </c>
      <c r="P2300" t="s">
        <v>31</v>
      </c>
      <c r="Q2300" t="s">
        <v>190</v>
      </c>
      <c r="R2300" t="s">
        <v>191</v>
      </c>
      <c r="S2300" t="s">
        <v>45</v>
      </c>
      <c r="T2300" t="s">
        <v>192</v>
      </c>
      <c r="U2300" t="s">
        <v>53</v>
      </c>
      <c r="V2300">
        <v>-0.5625</v>
      </c>
      <c r="W2300">
        <v>2004</v>
      </c>
      <c r="X2300">
        <v>12</v>
      </c>
      <c r="Y2300">
        <v>4</v>
      </c>
    </row>
    <row r="2301" spans="1:25" x14ac:dyDescent="0.25">
      <c r="A2301">
        <v>10370</v>
      </c>
      <c r="B2301">
        <v>25</v>
      </c>
      <c r="C2301">
        <v>100</v>
      </c>
      <c r="D2301">
        <v>3</v>
      </c>
      <c r="E2301">
        <v>3160.25</v>
      </c>
      <c r="F2301" s="1">
        <v>38372</v>
      </c>
      <c r="G2301" t="s">
        <v>25</v>
      </c>
      <c r="H2301" t="s">
        <v>529</v>
      </c>
      <c r="I2301">
        <v>64</v>
      </c>
      <c r="J2301" t="s">
        <v>688</v>
      </c>
      <c r="K2301" t="s">
        <v>304</v>
      </c>
      <c r="L2301" t="s">
        <v>305</v>
      </c>
      <c r="M2301" t="s">
        <v>306</v>
      </c>
      <c r="N2301" t="s">
        <v>307</v>
      </c>
      <c r="O2301" t="s">
        <v>308</v>
      </c>
      <c r="P2301" t="s">
        <v>169</v>
      </c>
      <c r="Q2301" t="s">
        <v>309</v>
      </c>
      <c r="R2301" t="s">
        <v>101</v>
      </c>
      <c r="S2301" t="s">
        <v>102</v>
      </c>
      <c r="T2301" t="s">
        <v>310</v>
      </c>
      <c r="U2301" t="s">
        <v>53</v>
      </c>
      <c r="V2301">
        <v>-0.5625</v>
      </c>
      <c r="W2301">
        <v>2005</v>
      </c>
      <c r="X2301">
        <v>1</v>
      </c>
      <c r="Y2301">
        <v>1</v>
      </c>
    </row>
    <row r="2302" spans="1:25" x14ac:dyDescent="0.25">
      <c r="A2302">
        <v>10382</v>
      </c>
      <c r="B2302">
        <v>48</v>
      </c>
      <c r="C2302">
        <v>100</v>
      </c>
      <c r="D2302">
        <v>8</v>
      </c>
      <c r="E2302">
        <v>6799.68</v>
      </c>
      <c r="F2302" s="1">
        <v>38400</v>
      </c>
      <c r="G2302" t="s">
        <v>25</v>
      </c>
      <c r="H2302" t="s">
        <v>529</v>
      </c>
      <c r="I2302">
        <v>64</v>
      </c>
      <c r="J2302" t="s">
        <v>688</v>
      </c>
      <c r="K2302" t="s">
        <v>287</v>
      </c>
      <c r="L2302" t="s">
        <v>288</v>
      </c>
      <c r="M2302" t="s">
        <v>289</v>
      </c>
      <c r="N2302" t="s">
        <v>31</v>
      </c>
      <c r="O2302" t="s">
        <v>290</v>
      </c>
      <c r="P2302" t="s">
        <v>58</v>
      </c>
      <c r="Q2302" t="s">
        <v>121</v>
      </c>
      <c r="R2302" t="s">
        <v>35</v>
      </c>
      <c r="S2302" t="s">
        <v>36</v>
      </c>
      <c r="T2302" t="s">
        <v>291</v>
      </c>
      <c r="U2302" t="s">
        <v>53</v>
      </c>
      <c r="V2302">
        <v>-0.5625</v>
      </c>
      <c r="W2302">
        <v>2005</v>
      </c>
      <c r="X2302">
        <v>2</v>
      </c>
      <c r="Y2302">
        <v>1</v>
      </c>
    </row>
    <row r="2303" spans="1:25" x14ac:dyDescent="0.25">
      <c r="A2303">
        <v>10411</v>
      </c>
      <c r="B2303">
        <v>27</v>
      </c>
      <c r="C2303">
        <v>69.16</v>
      </c>
      <c r="D2303">
        <v>5</v>
      </c>
      <c r="E2303">
        <v>1867.32</v>
      </c>
      <c r="F2303" s="1">
        <v>38473</v>
      </c>
      <c r="G2303" t="s">
        <v>25</v>
      </c>
      <c r="H2303" t="s">
        <v>529</v>
      </c>
      <c r="I2303">
        <v>64</v>
      </c>
      <c r="J2303" t="s">
        <v>688</v>
      </c>
      <c r="K2303" t="s">
        <v>311</v>
      </c>
      <c r="L2303" t="s">
        <v>312</v>
      </c>
      <c r="M2303" t="s">
        <v>313</v>
      </c>
      <c r="N2303" t="s">
        <v>31</v>
      </c>
      <c r="O2303" t="s">
        <v>314</v>
      </c>
      <c r="P2303" t="s">
        <v>315</v>
      </c>
      <c r="Q2303" t="s">
        <v>316</v>
      </c>
      <c r="R2303" t="s">
        <v>244</v>
      </c>
      <c r="S2303" t="s">
        <v>36</v>
      </c>
      <c r="T2303" t="s">
        <v>317</v>
      </c>
      <c r="U2303" t="s">
        <v>38</v>
      </c>
      <c r="V2303">
        <v>-8.0625000000000002E-2</v>
      </c>
      <c r="W2303">
        <v>2005</v>
      </c>
      <c r="X2303">
        <v>5</v>
      </c>
      <c r="Y2303">
        <v>2</v>
      </c>
    </row>
    <row r="2304" spans="1:25" x14ac:dyDescent="0.25">
      <c r="A2304">
        <v>10424</v>
      </c>
      <c r="B2304">
        <v>44</v>
      </c>
      <c r="C2304">
        <v>61.41</v>
      </c>
      <c r="D2304">
        <v>2</v>
      </c>
      <c r="E2304">
        <v>2702.04</v>
      </c>
      <c r="F2304" s="1">
        <v>38503</v>
      </c>
      <c r="G2304" t="s">
        <v>318</v>
      </c>
      <c r="H2304" t="s">
        <v>529</v>
      </c>
      <c r="I2304">
        <v>64</v>
      </c>
      <c r="J2304" t="s">
        <v>688</v>
      </c>
      <c r="K2304" t="s">
        <v>186</v>
      </c>
      <c r="L2304" t="s">
        <v>187</v>
      </c>
      <c r="M2304" t="s">
        <v>188</v>
      </c>
      <c r="N2304" t="s">
        <v>31</v>
      </c>
      <c r="O2304" t="s">
        <v>189</v>
      </c>
      <c r="P2304" t="s">
        <v>31</v>
      </c>
      <c r="Q2304" t="s">
        <v>190</v>
      </c>
      <c r="R2304" t="s">
        <v>191</v>
      </c>
      <c r="S2304" t="s">
        <v>45</v>
      </c>
      <c r="T2304" t="s">
        <v>192</v>
      </c>
      <c r="U2304" t="s">
        <v>38</v>
      </c>
      <c r="V2304">
        <v>4.0468750000000102E-2</v>
      </c>
      <c r="W2304">
        <v>2005</v>
      </c>
      <c r="X2304">
        <v>5</v>
      </c>
      <c r="Y2304">
        <v>2</v>
      </c>
    </row>
    <row r="2305" spans="1:25" x14ac:dyDescent="0.25">
      <c r="A2305">
        <v>10106</v>
      </c>
      <c r="B2305">
        <v>33</v>
      </c>
      <c r="C2305">
        <v>72.92</v>
      </c>
      <c r="D2305">
        <v>5</v>
      </c>
      <c r="E2305">
        <v>2406.36</v>
      </c>
      <c r="F2305" s="1">
        <v>37669</v>
      </c>
      <c r="G2305" t="s">
        <v>25</v>
      </c>
      <c r="H2305" t="s">
        <v>581</v>
      </c>
      <c r="I2305">
        <v>68</v>
      </c>
      <c r="J2305" t="s">
        <v>689</v>
      </c>
      <c r="K2305" t="s">
        <v>583</v>
      </c>
      <c r="L2305" t="s">
        <v>584</v>
      </c>
      <c r="M2305" t="s">
        <v>585</v>
      </c>
      <c r="N2305" t="s">
        <v>31</v>
      </c>
      <c r="O2305" t="s">
        <v>586</v>
      </c>
      <c r="P2305" t="s">
        <v>31</v>
      </c>
      <c r="Q2305" t="s">
        <v>587</v>
      </c>
      <c r="R2305" t="s">
        <v>273</v>
      </c>
      <c r="S2305" t="s">
        <v>45</v>
      </c>
      <c r="T2305" t="s">
        <v>588</v>
      </c>
      <c r="U2305" t="s">
        <v>38</v>
      </c>
      <c r="V2305">
        <v>-7.2352941176470606E-2</v>
      </c>
      <c r="W2305">
        <v>2003</v>
      </c>
      <c r="X2305">
        <v>2</v>
      </c>
      <c r="Y2305">
        <v>1</v>
      </c>
    </row>
    <row r="2306" spans="1:25" x14ac:dyDescent="0.25">
      <c r="A2306">
        <v>10120</v>
      </c>
      <c r="B2306">
        <v>29</v>
      </c>
      <c r="C2306">
        <v>72.23</v>
      </c>
      <c r="D2306">
        <v>11</v>
      </c>
      <c r="E2306">
        <v>2094.67</v>
      </c>
      <c r="F2306" s="1">
        <v>37740</v>
      </c>
      <c r="G2306" t="s">
        <v>25</v>
      </c>
      <c r="H2306" t="s">
        <v>581</v>
      </c>
      <c r="I2306">
        <v>68</v>
      </c>
      <c r="J2306" t="s">
        <v>689</v>
      </c>
      <c r="K2306" t="s">
        <v>94</v>
      </c>
      <c r="L2306" t="s">
        <v>95</v>
      </c>
      <c r="M2306" t="s">
        <v>96</v>
      </c>
      <c r="N2306" t="s">
        <v>97</v>
      </c>
      <c r="O2306" t="s">
        <v>98</v>
      </c>
      <c r="P2306" t="s">
        <v>99</v>
      </c>
      <c r="Q2306" t="s">
        <v>100</v>
      </c>
      <c r="R2306" t="s">
        <v>101</v>
      </c>
      <c r="S2306" t="s">
        <v>102</v>
      </c>
      <c r="T2306" t="s">
        <v>103</v>
      </c>
      <c r="U2306" t="s">
        <v>38</v>
      </c>
      <c r="V2306">
        <v>-6.2205882352941201E-2</v>
      </c>
      <c r="W2306">
        <v>2003</v>
      </c>
      <c r="X2306">
        <v>4</v>
      </c>
      <c r="Y2306">
        <v>2</v>
      </c>
    </row>
    <row r="2307" spans="1:25" x14ac:dyDescent="0.25">
      <c r="A2307">
        <v>10133</v>
      </c>
      <c r="B2307">
        <v>49</v>
      </c>
      <c r="C2307">
        <v>57.1</v>
      </c>
      <c r="D2307">
        <v>6</v>
      </c>
      <c r="E2307">
        <v>2797.9</v>
      </c>
      <c r="F2307" s="1">
        <v>37799</v>
      </c>
      <c r="G2307" t="s">
        <v>25</v>
      </c>
      <c r="H2307" t="s">
        <v>581</v>
      </c>
      <c r="I2307">
        <v>68</v>
      </c>
      <c r="J2307" t="s">
        <v>689</v>
      </c>
      <c r="K2307" t="s">
        <v>186</v>
      </c>
      <c r="L2307" t="s">
        <v>187</v>
      </c>
      <c r="M2307" t="s">
        <v>188</v>
      </c>
      <c r="N2307" t="s">
        <v>31</v>
      </c>
      <c r="O2307" t="s">
        <v>189</v>
      </c>
      <c r="P2307" t="s">
        <v>31</v>
      </c>
      <c r="Q2307" t="s">
        <v>190</v>
      </c>
      <c r="R2307" t="s">
        <v>191</v>
      </c>
      <c r="S2307" t="s">
        <v>45</v>
      </c>
      <c r="T2307" t="s">
        <v>192</v>
      </c>
      <c r="U2307" t="s">
        <v>38</v>
      </c>
      <c r="V2307">
        <v>0.160294117647059</v>
      </c>
      <c r="W2307">
        <v>2003</v>
      </c>
      <c r="X2307">
        <v>6</v>
      </c>
      <c r="Y2307">
        <v>2</v>
      </c>
    </row>
    <row r="2308" spans="1:25" x14ac:dyDescent="0.25">
      <c r="A2308">
        <v>10144</v>
      </c>
      <c r="B2308">
        <v>20</v>
      </c>
      <c r="C2308">
        <v>81.86</v>
      </c>
      <c r="D2308">
        <v>1</v>
      </c>
      <c r="E2308">
        <v>1637.2</v>
      </c>
      <c r="F2308" s="1">
        <v>37846</v>
      </c>
      <c r="G2308" t="s">
        <v>25</v>
      </c>
      <c r="H2308" t="s">
        <v>581</v>
      </c>
      <c r="I2308">
        <v>68</v>
      </c>
      <c r="J2308" t="s">
        <v>689</v>
      </c>
      <c r="K2308" t="s">
        <v>610</v>
      </c>
      <c r="L2308" t="s">
        <v>611</v>
      </c>
      <c r="M2308" t="s">
        <v>612</v>
      </c>
      <c r="N2308" t="s">
        <v>31</v>
      </c>
      <c r="O2308" t="s">
        <v>613</v>
      </c>
      <c r="P2308" t="s">
        <v>31</v>
      </c>
      <c r="Q2308" t="s">
        <v>614</v>
      </c>
      <c r="R2308" t="s">
        <v>393</v>
      </c>
      <c r="S2308" t="s">
        <v>45</v>
      </c>
      <c r="T2308" t="s">
        <v>615</v>
      </c>
      <c r="U2308" t="s">
        <v>38</v>
      </c>
      <c r="V2308">
        <v>-0.20382352941176499</v>
      </c>
      <c r="W2308">
        <v>2003</v>
      </c>
      <c r="X2308">
        <v>8</v>
      </c>
      <c r="Y2308">
        <v>3</v>
      </c>
    </row>
    <row r="2309" spans="1:25" x14ac:dyDescent="0.25">
      <c r="A2309">
        <v>10168</v>
      </c>
      <c r="B2309">
        <v>31</v>
      </c>
      <c r="C2309">
        <v>73.61</v>
      </c>
      <c r="D2309">
        <v>12</v>
      </c>
      <c r="E2309">
        <v>2281.91</v>
      </c>
      <c r="F2309" s="1">
        <v>37922</v>
      </c>
      <c r="G2309" t="s">
        <v>25</v>
      </c>
      <c r="H2309" t="s">
        <v>581</v>
      </c>
      <c r="I2309">
        <v>68</v>
      </c>
      <c r="J2309" t="s">
        <v>689</v>
      </c>
      <c r="K2309" t="s">
        <v>66</v>
      </c>
      <c r="L2309" t="s">
        <v>67</v>
      </c>
      <c r="M2309" t="s">
        <v>68</v>
      </c>
      <c r="N2309" t="s">
        <v>31</v>
      </c>
      <c r="O2309" t="s">
        <v>69</v>
      </c>
      <c r="P2309" t="s">
        <v>58</v>
      </c>
      <c r="Q2309" t="s">
        <v>70</v>
      </c>
      <c r="R2309" t="s">
        <v>35</v>
      </c>
      <c r="S2309" t="s">
        <v>36</v>
      </c>
      <c r="T2309" t="s">
        <v>71</v>
      </c>
      <c r="U2309" t="s">
        <v>38</v>
      </c>
      <c r="V2309">
        <v>-8.2500000000000004E-2</v>
      </c>
      <c r="W2309">
        <v>2003</v>
      </c>
      <c r="X2309">
        <v>10</v>
      </c>
      <c r="Y2309">
        <v>4</v>
      </c>
    </row>
    <row r="2310" spans="1:25" x14ac:dyDescent="0.25">
      <c r="A2310">
        <v>10210</v>
      </c>
      <c r="B2310">
        <v>39</v>
      </c>
      <c r="C2310">
        <v>59.16</v>
      </c>
      <c r="D2310">
        <v>10</v>
      </c>
      <c r="E2310">
        <v>2307.2399999999998</v>
      </c>
      <c r="F2310" s="1">
        <v>37998</v>
      </c>
      <c r="G2310" t="s">
        <v>25</v>
      </c>
      <c r="H2310" t="s">
        <v>581</v>
      </c>
      <c r="I2310">
        <v>68</v>
      </c>
      <c r="J2310" t="s">
        <v>689</v>
      </c>
      <c r="K2310" t="s">
        <v>320</v>
      </c>
      <c r="L2310" t="s">
        <v>321</v>
      </c>
      <c r="M2310" t="s">
        <v>322</v>
      </c>
      <c r="N2310" t="s">
        <v>31</v>
      </c>
      <c r="O2310" t="s">
        <v>323</v>
      </c>
      <c r="P2310" t="s">
        <v>323</v>
      </c>
      <c r="Q2310" t="s">
        <v>324</v>
      </c>
      <c r="R2310" t="s">
        <v>212</v>
      </c>
      <c r="S2310" t="s">
        <v>212</v>
      </c>
      <c r="T2310" t="s">
        <v>325</v>
      </c>
      <c r="U2310" t="s">
        <v>38</v>
      </c>
      <c r="V2310">
        <v>0.13</v>
      </c>
      <c r="W2310">
        <v>2004</v>
      </c>
      <c r="X2310">
        <v>1</v>
      </c>
      <c r="Y2310">
        <v>1</v>
      </c>
    </row>
    <row r="2311" spans="1:25" x14ac:dyDescent="0.25">
      <c r="A2311">
        <v>10223</v>
      </c>
      <c r="B2311">
        <v>20</v>
      </c>
      <c r="C2311">
        <v>66.040000000000006</v>
      </c>
      <c r="D2311">
        <v>12</v>
      </c>
      <c r="E2311">
        <v>1320.8</v>
      </c>
      <c r="F2311" s="1">
        <v>38037</v>
      </c>
      <c r="G2311" t="s">
        <v>25</v>
      </c>
      <c r="H2311" t="s">
        <v>581</v>
      </c>
      <c r="I2311">
        <v>68</v>
      </c>
      <c r="J2311" t="s">
        <v>689</v>
      </c>
      <c r="K2311" t="s">
        <v>94</v>
      </c>
      <c r="L2311" t="s">
        <v>95</v>
      </c>
      <c r="M2311" t="s">
        <v>96</v>
      </c>
      <c r="N2311" t="s">
        <v>97</v>
      </c>
      <c r="O2311" t="s">
        <v>98</v>
      </c>
      <c r="P2311" t="s">
        <v>99</v>
      </c>
      <c r="Q2311" t="s">
        <v>100</v>
      </c>
      <c r="R2311" t="s">
        <v>101</v>
      </c>
      <c r="S2311" t="s">
        <v>102</v>
      </c>
      <c r="T2311" t="s">
        <v>103</v>
      </c>
      <c r="U2311" t="s">
        <v>38</v>
      </c>
      <c r="V2311">
        <v>2.8823529411764599E-2</v>
      </c>
      <c r="W2311">
        <v>2004</v>
      </c>
      <c r="X2311">
        <v>2</v>
      </c>
      <c r="Y2311">
        <v>1</v>
      </c>
    </row>
    <row r="2312" spans="1:25" x14ac:dyDescent="0.25">
      <c r="A2312">
        <v>10235</v>
      </c>
      <c r="B2312">
        <v>34</v>
      </c>
      <c r="C2312">
        <v>77.73</v>
      </c>
      <c r="D2312">
        <v>6</v>
      </c>
      <c r="E2312">
        <v>2642.82</v>
      </c>
      <c r="F2312" s="1">
        <v>38079</v>
      </c>
      <c r="G2312" t="s">
        <v>25</v>
      </c>
      <c r="H2312" t="s">
        <v>581</v>
      </c>
      <c r="I2312">
        <v>68</v>
      </c>
      <c r="J2312" t="s">
        <v>689</v>
      </c>
      <c r="K2312" t="s">
        <v>395</v>
      </c>
      <c r="L2312" t="s">
        <v>396</v>
      </c>
      <c r="M2312" t="s">
        <v>397</v>
      </c>
      <c r="N2312" t="s">
        <v>31</v>
      </c>
      <c r="O2312" t="s">
        <v>398</v>
      </c>
      <c r="P2312" t="s">
        <v>242</v>
      </c>
      <c r="Q2312" t="s">
        <v>399</v>
      </c>
      <c r="R2312" t="s">
        <v>244</v>
      </c>
      <c r="S2312" t="s">
        <v>36</v>
      </c>
      <c r="T2312" t="s">
        <v>400</v>
      </c>
      <c r="U2312" t="s">
        <v>38</v>
      </c>
      <c r="V2312">
        <v>-0.14308823529411799</v>
      </c>
      <c r="W2312">
        <v>2004</v>
      </c>
      <c r="X2312">
        <v>4</v>
      </c>
      <c r="Y2312">
        <v>2</v>
      </c>
    </row>
    <row r="2313" spans="1:25" x14ac:dyDescent="0.25">
      <c r="A2313">
        <v>10250</v>
      </c>
      <c r="B2313">
        <v>50</v>
      </c>
      <c r="C2313">
        <v>61.22</v>
      </c>
      <c r="D2313">
        <v>7</v>
      </c>
      <c r="E2313">
        <v>3061</v>
      </c>
      <c r="F2313" s="1">
        <v>38118</v>
      </c>
      <c r="G2313" t="s">
        <v>25</v>
      </c>
      <c r="H2313" t="s">
        <v>581</v>
      </c>
      <c r="I2313">
        <v>68</v>
      </c>
      <c r="J2313" t="s">
        <v>689</v>
      </c>
      <c r="K2313" t="s">
        <v>420</v>
      </c>
      <c r="L2313" t="s">
        <v>421</v>
      </c>
      <c r="M2313" t="s">
        <v>422</v>
      </c>
      <c r="N2313" t="s">
        <v>31</v>
      </c>
      <c r="O2313" t="s">
        <v>423</v>
      </c>
      <c r="P2313" t="s">
        <v>58</v>
      </c>
      <c r="Q2313" t="s">
        <v>70</v>
      </c>
      <c r="R2313" t="s">
        <v>35</v>
      </c>
      <c r="S2313" t="s">
        <v>36</v>
      </c>
      <c r="T2313" t="s">
        <v>424</v>
      </c>
      <c r="U2313" t="s">
        <v>53</v>
      </c>
      <c r="V2313">
        <v>9.97058823529412E-2</v>
      </c>
      <c r="W2313">
        <v>2004</v>
      </c>
      <c r="X2313">
        <v>5</v>
      </c>
      <c r="Y2313">
        <v>2</v>
      </c>
    </row>
    <row r="2314" spans="1:25" x14ac:dyDescent="0.25">
      <c r="A2314">
        <v>10262</v>
      </c>
      <c r="B2314">
        <v>40</v>
      </c>
      <c r="C2314">
        <v>79.11</v>
      </c>
      <c r="D2314">
        <v>2</v>
      </c>
      <c r="E2314">
        <v>3164.4</v>
      </c>
      <c r="F2314" s="1">
        <v>38162</v>
      </c>
      <c r="G2314" t="s">
        <v>359</v>
      </c>
      <c r="H2314" t="s">
        <v>581</v>
      </c>
      <c r="I2314">
        <v>68</v>
      </c>
      <c r="J2314" t="s">
        <v>689</v>
      </c>
      <c r="K2314" t="s">
        <v>186</v>
      </c>
      <c r="L2314" t="s">
        <v>187</v>
      </c>
      <c r="M2314" t="s">
        <v>188</v>
      </c>
      <c r="N2314" t="s">
        <v>31</v>
      </c>
      <c r="O2314" t="s">
        <v>189</v>
      </c>
      <c r="P2314" t="s">
        <v>31</v>
      </c>
      <c r="Q2314" t="s">
        <v>190</v>
      </c>
      <c r="R2314" t="s">
        <v>191</v>
      </c>
      <c r="S2314" t="s">
        <v>45</v>
      </c>
      <c r="T2314" t="s">
        <v>192</v>
      </c>
      <c r="U2314" t="s">
        <v>53</v>
      </c>
      <c r="V2314">
        <v>-0.16338235294117601</v>
      </c>
      <c r="W2314">
        <v>2004</v>
      </c>
      <c r="X2314">
        <v>6</v>
      </c>
      <c r="Y2314">
        <v>2</v>
      </c>
    </row>
    <row r="2315" spans="1:25" x14ac:dyDescent="0.25">
      <c r="A2315">
        <v>10275</v>
      </c>
      <c r="B2315">
        <v>28</v>
      </c>
      <c r="C2315">
        <v>63.97</v>
      </c>
      <c r="D2315">
        <v>12</v>
      </c>
      <c r="E2315">
        <v>1791.16</v>
      </c>
      <c r="F2315" s="1">
        <v>38191</v>
      </c>
      <c r="G2315" t="s">
        <v>25</v>
      </c>
      <c r="H2315" t="s">
        <v>581</v>
      </c>
      <c r="I2315">
        <v>68</v>
      </c>
      <c r="J2315" t="s">
        <v>689</v>
      </c>
      <c r="K2315" t="s">
        <v>123</v>
      </c>
      <c r="L2315" t="s">
        <v>124</v>
      </c>
      <c r="M2315" t="s">
        <v>125</v>
      </c>
      <c r="N2315" t="s">
        <v>31</v>
      </c>
      <c r="O2315" t="s">
        <v>126</v>
      </c>
      <c r="P2315" t="s">
        <v>31</v>
      </c>
      <c r="Q2315" t="s">
        <v>127</v>
      </c>
      <c r="R2315" t="s">
        <v>44</v>
      </c>
      <c r="S2315" t="s">
        <v>45</v>
      </c>
      <c r="T2315" t="s">
        <v>128</v>
      </c>
      <c r="U2315" t="s">
        <v>38</v>
      </c>
      <c r="V2315">
        <v>5.9264705882352997E-2</v>
      </c>
      <c r="W2315">
        <v>2004</v>
      </c>
      <c r="X2315">
        <v>7</v>
      </c>
      <c r="Y2315">
        <v>3</v>
      </c>
    </row>
    <row r="2316" spans="1:25" x14ac:dyDescent="0.25">
      <c r="A2316">
        <v>10284</v>
      </c>
      <c r="B2316">
        <v>50</v>
      </c>
      <c r="C2316">
        <v>81.86</v>
      </c>
      <c r="D2316">
        <v>4</v>
      </c>
      <c r="E2316">
        <v>4093</v>
      </c>
      <c r="F2316" s="1">
        <v>38220</v>
      </c>
      <c r="G2316" t="s">
        <v>25</v>
      </c>
      <c r="H2316" t="s">
        <v>581</v>
      </c>
      <c r="I2316">
        <v>68</v>
      </c>
      <c r="J2316" t="s">
        <v>689</v>
      </c>
      <c r="K2316" t="s">
        <v>575</v>
      </c>
      <c r="L2316" t="s">
        <v>576</v>
      </c>
      <c r="M2316" t="s">
        <v>577</v>
      </c>
      <c r="N2316" t="s">
        <v>31</v>
      </c>
      <c r="O2316" t="s">
        <v>578</v>
      </c>
      <c r="P2316" t="s">
        <v>31</v>
      </c>
      <c r="Q2316" t="s">
        <v>579</v>
      </c>
      <c r="R2316" t="s">
        <v>83</v>
      </c>
      <c r="S2316" t="s">
        <v>45</v>
      </c>
      <c r="T2316" t="s">
        <v>580</v>
      </c>
      <c r="U2316" t="s">
        <v>53</v>
      </c>
      <c r="V2316">
        <v>-0.20382352941176499</v>
      </c>
      <c r="W2316">
        <v>2004</v>
      </c>
      <c r="X2316">
        <v>8</v>
      </c>
      <c r="Y2316">
        <v>3</v>
      </c>
    </row>
    <row r="2317" spans="1:25" x14ac:dyDescent="0.25">
      <c r="A2317">
        <v>10297</v>
      </c>
      <c r="B2317">
        <v>28</v>
      </c>
      <c r="C2317">
        <v>79.8</v>
      </c>
      <c r="D2317">
        <v>7</v>
      </c>
      <c r="E2317">
        <v>2234.4</v>
      </c>
      <c r="F2317" s="1">
        <v>38246</v>
      </c>
      <c r="G2317" t="s">
        <v>25</v>
      </c>
      <c r="H2317" t="s">
        <v>581</v>
      </c>
      <c r="I2317">
        <v>68</v>
      </c>
      <c r="J2317" t="s">
        <v>689</v>
      </c>
      <c r="K2317" t="s">
        <v>505</v>
      </c>
      <c r="L2317" t="s">
        <v>506</v>
      </c>
      <c r="M2317" t="s">
        <v>507</v>
      </c>
      <c r="N2317" t="s">
        <v>508</v>
      </c>
      <c r="O2317" t="s">
        <v>509</v>
      </c>
      <c r="P2317" t="s">
        <v>31</v>
      </c>
      <c r="Q2317" t="s">
        <v>510</v>
      </c>
      <c r="R2317" t="s">
        <v>511</v>
      </c>
      <c r="S2317" t="s">
        <v>45</v>
      </c>
      <c r="T2317" t="s">
        <v>512</v>
      </c>
      <c r="U2317" t="s">
        <v>38</v>
      </c>
      <c r="V2317">
        <v>-0.17352941176470599</v>
      </c>
      <c r="W2317">
        <v>2004</v>
      </c>
      <c r="X2317">
        <v>9</v>
      </c>
      <c r="Y2317">
        <v>3</v>
      </c>
    </row>
    <row r="2318" spans="1:25" x14ac:dyDescent="0.25">
      <c r="A2318">
        <v>10308</v>
      </c>
      <c r="B2318">
        <v>46</v>
      </c>
      <c r="C2318">
        <v>66.040000000000006</v>
      </c>
      <c r="D2318">
        <v>10</v>
      </c>
      <c r="E2318">
        <v>3037.84</v>
      </c>
      <c r="F2318" s="1">
        <v>38275</v>
      </c>
      <c r="G2318" t="s">
        <v>25</v>
      </c>
      <c r="H2318" t="s">
        <v>581</v>
      </c>
      <c r="I2318">
        <v>68</v>
      </c>
      <c r="J2318" t="s">
        <v>689</v>
      </c>
      <c r="K2318" t="s">
        <v>334</v>
      </c>
      <c r="L2318" t="s">
        <v>335</v>
      </c>
      <c r="M2318" t="s">
        <v>336</v>
      </c>
      <c r="N2318" t="s">
        <v>31</v>
      </c>
      <c r="O2318" t="s">
        <v>337</v>
      </c>
      <c r="P2318" t="s">
        <v>33</v>
      </c>
      <c r="Q2318" t="s">
        <v>338</v>
      </c>
      <c r="R2318" t="s">
        <v>35</v>
      </c>
      <c r="S2318" t="s">
        <v>36</v>
      </c>
      <c r="T2318" t="s">
        <v>339</v>
      </c>
      <c r="U2318" t="s">
        <v>53</v>
      </c>
      <c r="V2318">
        <v>2.8823529411764599E-2</v>
      </c>
      <c r="W2318">
        <v>2004</v>
      </c>
      <c r="X2318">
        <v>10</v>
      </c>
      <c r="Y2318">
        <v>4</v>
      </c>
    </row>
    <row r="2319" spans="1:25" x14ac:dyDescent="0.25">
      <c r="A2319">
        <v>10316</v>
      </c>
      <c r="B2319">
        <v>24</v>
      </c>
      <c r="C2319">
        <v>59.16</v>
      </c>
      <c r="D2319">
        <v>2</v>
      </c>
      <c r="E2319">
        <v>1419.84</v>
      </c>
      <c r="F2319" s="1">
        <v>38292</v>
      </c>
      <c r="G2319" t="s">
        <v>25</v>
      </c>
      <c r="H2319" t="s">
        <v>581</v>
      </c>
      <c r="I2319">
        <v>68</v>
      </c>
      <c r="J2319" t="s">
        <v>689</v>
      </c>
      <c r="K2319" t="s">
        <v>407</v>
      </c>
      <c r="L2319" t="s">
        <v>408</v>
      </c>
      <c r="M2319" t="s">
        <v>409</v>
      </c>
      <c r="N2319" t="s">
        <v>31</v>
      </c>
      <c r="O2319" t="s">
        <v>410</v>
      </c>
      <c r="P2319" t="s">
        <v>411</v>
      </c>
      <c r="Q2319" t="s">
        <v>412</v>
      </c>
      <c r="R2319" t="s">
        <v>183</v>
      </c>
      <c r="S2319" t="s">
        <v>45</v>
      </c>
      <c r="T2319" t="s">
        <v>413</v>
      </c>
      <c r="U2319" t="s">
        <v>38</v>
      </c>
      <c r="V2319">
        <v>0.13</v>
      </c>
      <c r="W2319">
        <v>2004</v>
      </c>
      <c r="X2319">
        <v>11</v>
      </c>
      <c r="Y2319">
        <v>4</v>
      </c>
    </row>
    <row r="2320" spans="1:25" x14ac:dyDescent="0.25">
      <c r="A2320">
        <v>10328</v>
      </c>
      <c r="B2320">
        <v>24</v>
      </c>
      <c r="C2320">
        <v>81.17</v>
      </c>
      <c r="D2320">
        <v>5</v>
      </c>
      <c r="E2320">
        <v>1948.08</v>
      </c>
      <c r="F2320" s="1">
        <v>38303</v>
      </c>
      <c r="G2320" t="s">
        <v>25</v>
      </c>
      <c r="H2320" t="s">
        <v>581</v>
      </c>
      <c r="I2320">
        <v>68</v>
      </c>
      <c r="J2320" t="s">
        <v>689</v>
      </c>
      <c r="K2320" t="s">
        <v>583</v>
      </c>
      <c r="L2320" t="s">
        <v>584</v>
      </c>
      <c r="M2320" t="s">
        <v>585</v>
      </c>
      <c r="N2320" t="s">
        <v>31</v>
      </c>
      <c r="O2320" t="s">
        <v>586</v>
      </c>
      <c r="P2320" t="s">
        <v>31</v>
      </c>
      <c r="Q2320" t="s">
        <v>587</v>
      </c>
      <c r="R2320" t="s">
        <v>273</v>
      </c>
      <c r="S2320" t="s">
        <v>45</v>
      </c>
      <c r="T2320" t="s">
        <v>588</v>
      </c>
      <c r="U2320" t="s">
        <v>38</v>
      </c>
      <c r="V2320">
        <v>-0.19367647058823501</v>
      </c>
      <c r="W2320">
        <v>2004</v>
      </c>
      <c r="X2320">
        <v>11</v>
      </c>
      <c r="Y2320">
        <v>4</v>
      </c>
    </row>
    <row r="2321" spans="1:25" x14ac:dyDescent="0.25">
      <c r="A2321">
        <v>10340</v>
      </c>
      <c r="B2321">
        <v>39</v>
      </c>
      <c r="C2321">
        <v>59.16</v>
      </c>
      <c r="D2321">
        <v>3</v>
      </c>
      <c r="E2321">
        <v>2307.2399999999998</v>
      </c>
      <c r="F2321" s="1">
        <v>38315</v>
      </c>
      <c r="G2321" t="s">
        <v>25</v>
      </c>
      <c r="H2321" t="s">
        <v>581</v>
      </c>
      <c r="I2321">
        <v>68</v>
      </c>
      <c r="J2321" t="s">
        <v>689</v>
      </c>
      <c r="K2321" t="s">
        <v>371</v>
      </c>
      <c r="L2321" t="s">
        <v>372</v>
      </c>
      <c r="M2321" t="s">
        <v>373</v>
      </c>
      <c r="N2321" t="s">
        <v>31</v>
      </c>
      <c r="O2321" t="s">
        <v>374</v>
      </c>
      <c r="P2321" t="s">
        <v>31</v>
      </c>
      <c r="Q2321" t="s">
        <v>375</v>
      </c>
      <c r="R2321" t="s">
        <v>191</v>
      </c>
      <c r="S2321" t="s">
        <v>45</v>
      </c>
      <c r="T2321" t="s">
        <v>376</v>
      </c>
      <c r="U2321" t="s">
        <v>38</v>
      </c>
      <c r="V2321">
        <v>0.13</v>
      </c>
      <c r="W2321">
        <v>2004</v>
      </c>
      <c r="X2321">
        <v>11</v>
      </c>
      <c r="Y2321">
        <v>4</v>
      </c>
    </row>
    <row r="2322" spans="1:25" x14ac:dyDescent="0.25">
      <c r="A2322">
        <v>10353</v>
      </c>
      <c r="B2322">
        <v>40</v>
      </c>
      <c r="C2322">
        <v>44.51</v>
      </c>
      <c r="D2322">
        <v>7</v>
      </c>
      <c r="E2322">
        <v>1780.4</v>
      </c>
      <c r="F2322" s="1">
        <v>38325</v>
      </c>
      <c r="G2322" t="s">
        <v>25</v>
      </c>
      <c r="H2322" t="s">
        <v>581</v>
      </c>
      <c r="I2322">
        <v>68</v>
      </c>
      <c r="J2322" t="s">
        <v>689</v>
      </c>
      <c r="K2322" t="s">
        <v>599</v>
      </c>
      <c r="L2322" t="s">
        <v>600</v>
      </c>
      <c r="M2322" t="s">
        <v>601</v>
      </c>
      <c r="N2322" t="s">
        <v>31</v>
      </c>
      <c r="O2322" t="s">
        <v>542</v>
      </c>
      <c r="P2322" t="s">
        <v>120</v>
      </c>
      <c r="Q2322" t="s">
        <v>602</v>
      </c>
      <c r="R2322" t="s">
        <v>35</v>
      </c>
      <c r="S2322" t="s">
        <v>36</v>
      </c>
      <c r="T2322" t="s">
        <v>603</v>
      </c>
      <c r="U2322" t="s">
        <v>38</v>
      </c>
      <c r="V2322">
        <v>0.34544117647058797</v>
      </c>
      <c r="W2322">
        <v>2004</v>
      </c>
      <c r="X2322">
        <v>12</v>
      </c>
      <c r="Y2322">
        <v>4</v>
      </c>
    </row>
    <row r="2323" spans="1:25" x14ac:dyDescent="0.25">
      <c r="A2323">
        <v>10361</v>
      </c>
      <c r="B2323">
        <v>49</v>
      </c>
      <c r="C2323">
        <v>72.33</v>
      </c>
      <c r="D2323">
        <v>2</v>
      </c>
      <c r="E2323">
        <v>3544.17</v>
      </c>
      <c r="F2323" s="1">
        <v>38338</v>
      </c>
      <c r="G2323" t="s">
        <v>25</v>
      </c>
      <c r="H2323" t="s">
        <v>581</v>
      </c>
      <c r="I2323">
        <v>68</v>
      </c>
      <c r="J2323" t="s">
        <v>689</v>
      </c>
      <c r="K2323" t="s">
        <v>164</v>
      </c>
      <c r="L2323" t="s">
        <v>165</v>
      </c>
      <c r="M2323" t="s">
        <v>166</v>
      </c>
      <c r="N2323" t="s">
        <v>167</v>
      </c>
      <c r="O2323" t="s">
        <v>168</v>
      </c>
      <c r="P2323" t="s">
        <v>169</v>
      </c>
      <c r="Q2323" t="s">
        <v>170</v>
      </c>
      <c r="R2323" t="s">
        <v>101</v>
      </c>
      <c r="S2323" t="s">
        <v>102</v>
      </c>
      <c r="T2323" t="s">
        <v>171</v>
      </c>
      <c r="U2323" t="s">
        <v>53</v>
      </c>
      <c r="V2323">
        <v>-6.3676470588235307E-2</v>
      </c>
      <c r="W2323">
        <v>2004</v>
      </c>
      <c r="X2323">
        <v>12</v>
      </c>
      <c r="Y2323">
        <v>4</v>
      </c>
    </row>
    <row r="2324" spans="1:25" x14ac:dyDescent="0.25">
      <c r="A2324">
        <v>10375</v>
      </c>
      <c r="B2324">
        <v>44</v>
      </c>
      <c r="C2324">
        <v>82.26</v>
      </c>
      <c r="D2324">
        <v>4</v>
      </c>
      <c r="E2324">
        <v>3619.44</v>
      </c>
      <c r="F2324" s="1">
        <v>38386</v>
      </c>
      <c r="G2324" t="s">
        <v>25</v>
      </c>
      <c r="H2324" t="s">
        <v>581</v>
      </c>
      <c r="I2324">
        <v>68</v>
      </c>
      <c r="J2324" t="s">
        <v>689</v>
      </c>
      <c r="K2324" t="s">
        <v>123</v>
      </c>
      <c r="L2324" t="s">
        <v>124</v>
      </c>
      <c r="M2324" t="s">
        <v>125</v>
      </c>
      <c r="N2324" t="s">
        <v>31</v>
      </c>
      <c r="O2324" t="s">
        <v>126</v>
      </c>
      <c r="P2324" t="s">
        <v>31</v>
      </c>
      <c r="Q2324" t="s">
        <v>127</v>
      </c>
      <c r="R2324" t="s">
        <v>44</v>
      </c>
      <c r="S2324" t="s">
        <v>45</v>
      </c>
      <c r="T2324" t="s">
        <v>128</v>
      </c>
      <c r="U2324" t="s">
        <v>53</v>
      </c>
      <c r="V2324">
        <v>-0.20970588235294099</v>
      </c>
      <c r="W2324">
        <v>2005</v>
      </c>
      <c r="X2324">
        <v>2</v>
      </c>
      <c r="Y2324">
        <v>1</v>
      </c>
    </row>
    <row r="2325" spans="1:25" x14ac:dyDescent="0.25">
      <c r="A2325">
        <v>10388</v>
      </c>
      <c r="B2325">
        <v>35</v>
      </c>
      <c r="C2325">
        <v>100</v>
      </c>
      <c r="D2325">
        <v>8</v>
      </c>
      <c r="E2325">
        <v>3918.95</v>
      </c>
      <c r="F2325" s="1">
        <v>38414</v>
      </c>
      <c r="G2325" t="s">
        <v>25</v>
      </c>
      <c r="H2325" t="s">
        <v>581</v>
      </c>
      <c r="I2325">
        <v>68</v>
      </c>
      <c r="J2325" t="s">
        <v>689</v>
      </c>
      <c r="K2325" t="s">
        <v>172</v>
      </c>
      <c r="L2325" t="s">
        <v>173</v>
      </c>
      <c r="M2325" t="s">
        <v>174</v>
      </c>
      <c r="N2325" t="s">
        <v>31</v>
      </c>
      <c r="O2325" t="s">
        <v>175</v>
      </c>
      <c r="P2325" t="s">
        <v>133</v>
      </c>
      <c r="Q2325" t="s">
        <v>176</v>
      </c>
      <c r="R2325" t="s">
        <v>35</v>
      </c>
      <c r="S2325" t="s">
        <v>36</v>
      </c>
      <c r="T2325" t="s">
        <v>177</v>
      </c>
      <c r="U2325" t="s">
        <v>53</v>
      </c>
      <c r="V2325">
        <v>-0.47058823529411797</v>
      </c>
      <c r="W2325">
        <v>2005</v>
      </c>
      <c r="X2325">
        <v>3</v>
      </c>
      <c r="Y2325">
        <v>1</v>
      </c>
    </row>
    <row r="2326" spans="1:25" x14ac:dyDescent="0.25">
      <c r="A2326">
        <v>10398</v>
      </c>
      <c r="B2326">
        <v>22</v>
      </c>
      <c r="C2326">
        <v>67.41</v>
      </c>
      <c r="D2326">
        <v>4</v>
      </c>
      <c r="E2326">
        <v>1483.02</v>
      </c>
      <c r="F2326" s="1">
        <v>38441</v>
      </c>
      <c r="G2326" t="s">
        <v>25</v>
      </c>
      <c r="H2326" t="s">
        <v>581</v>
      </c>
      <c r="I2326">
        <v>68</v>
      </c>
      <c r="J2326" t="s">
        <v>689</v>
      </c>
      <c r="K2326" t="s">
        <v>39</v>
      </c>
      <c r="L2326" t="s">
        <v>40</v>
      </c>
      <c r="M2326" t="s">
        <v>41</v>
      </c>
      <c r="N2326" t="s">
        <v>31</v>
      </c>
      <c r="O2326" t="s">
        <v>42</v>
      </c>
      <c r="P2326" t="s">
        <v>31</v>
      </c>
      <c r="Q2326" t="s">
        <v>43</v>
      </c>
      <c r="R2326" t="s">
        <v>44</v>
      </c>
      <c r="S2326" t="s">
        <v>45</v>
      </c>
      <c r="T2326" t="s">
        <v>46</v>
      </c>
      <c r="U2326" t="s">
        <v>38</v>
      </c>
      <c r="V2326">
        <v>8.6764705882353393E-3</v>
      </c>
      <c r="W2326">
        <v>2005</v>
      </c>
      <c r="X2326">
        <v>3</v>
      </c>
      <c r="Y2326">
        <v>1</v>
      </c>
    </row>
    <row r="2327" spans="1:25" x14ac:dyDescent="0.25">
      <c r="A2327">
        <v>10401</v>
      </c>
      <c r="B2327">
        <v>62</v>
      </c>
      <c r="C2327">
        <v>77.73</v>
      </c>
      <c r="D2327">
        <v>6</v>
      </c>
      <c r="E2327">
        <v>4819.26</v>
      </c>
      <c r="F2327" s="1">
        <v>38445</v>
      </c>
      <c r="G2327" t="s">
        <v>425</v>
      </c>
      <c r="H2327" t="s">
        <v>581</v>
      </c>
      <c r="I2327">
        <v>68</v>
      </c>
      <c r="J2327" t="s">
        <v>689</v>
      </c>
      <c r="K2327" t="s">
        <v>109</v>
      </c>
      <c r="L2327" t="s">
        <v>110</v>
      </c>
      <c r="M2327" t="s">
        <v>111</v>
      </c>
      <c r="N2327" t="s">
        <v>31</v>
      </c>
      <c r="O2327" t="s">
        <v>112</v>
      </c>
      <c r="P2327" t="s">
        <v>113</v>
      </c>
      <c r="Q2327" t="s">
        <v>114</v>
      </c>
      <c r="R2327" t="s">
        <v>35</v>
      </c>
      <c r="S2327" t="s">
        <v>36</v>
      </c>
      <c r="T2327" t="s">
        <v>115</v>
      </c>
      <c r="U2327" t="s">
        <v>53</v>
      </c>
      <c r="V2327">
        <v>-0.14308823529411799</v>
      </c>
      <c r="W2327">
        <v>2005</v>
      </c>
      <c r="X2327">
        <v>4</v>
      </c>
      <c r="Y2327">
        <v>2</v>
      </c>
    </row>
    <row r="2328" spans="1:25" x14ac:dyDescent="0.25">
      <c r="A2328">
        <v>10416</v>
      </c>
      <c r="B2328">
        <v>26</v>
      </c>
      <c r="C2328">
        <v>61.22</v>
      </c>
      <c r="D2328">
        <v>7</v>
      </c>
      <c r="E2328">
        <v>1591.72</v>
      </c>
      <c r="F2328" s="1">
        <v>38482</v>
      </c>
      <c r="G2328" t="s">
        <v>25</v>
      </c>
      <c r="H2328" t="s">
        <v>581</v>
      </c>
      <c r="I2328">
        <v>68</v>
      </c>
      <c r="J2328" t="s">
        <v>689</v>
      </c>
      <c r="K2328" t="s">
        <v>477</v>
      </c>
      <c r="L2328" t="s">
        <v>478</v>
      </c>
      <c r="M2328" t="s">
        <v>479</v>
      </c>
      <c r="N2328" t="s">
        <v>31</v>
      </c>
      <c r="O2328" t="s">
        <v>480</v>
      </c>
      <c r="P2328" t="s">
        <v>31</v>
      </c>
      <c r="Q2328" t="s">
        <v>481</v>
      </c>
      <c r="R2328" t="s">
        <v>273</v>
      </c>
      <c r="S2328" t="s">
        <v>45</v>
      </c>
      <c r="T2328" t="s">
        <v>482</v>
      </c>
      <c r="U2328" t="s">
        <v>38</v>
      </c>
      <c r="V2328">
        <v>9.97058823529412E-2</v>
      </c>
      <c r="W2328">
        <v>2005</v>
      </c>
      <c r="X2328">
        <v>5</v>
      </c>
      <c r="Y2328">
        <v>2</v>
      </c>
    </row>
    <row r="2329" spans="1:25" x14ac:dyDescent="0.25">
      <c r="A2329">
        <v>10108</v>
      </c>
      <c r="B2329">
        <v>31</v>
      </c>
      <c r="C2329">
        <v>100</v>
      </c>
      <c r="D2329">
        <v>16</v>
      </c>
      <c r="E2329">
        <v>3669.78</v>
      </c>
      <c r="F2329" s="1">
        <v>37683</v>
      </c>
      <c r="G2329" t="s">
        <v>25</v>
      </c>
      <c r="H2329" t="s">
        <v>26</v>
      </c>
      <c r="I2329">
        <v>102</v>
      </c>
      <c r="J2329" t="s">
        <v>690</v>
      </c>
      <c r="K2329" t="s">
        <v>450</v>
      </c>
      <c r="L2329" t="s">
        <v>451</v>
      </c>
      <c r="M2329" t="s">
        <v>452</v>
      </c>
      <c r="N2329" t="s">
        <v>31</v>
      </c>
      <c r="O2329" t="s">
        <v>453</v>
      </c>
      <c r="P2329" t="s">
        <v>31</v>
      </c>
      <c r="Q2329" t="s">
        <v>454</v>
      </c>
      <c r="R2329" t="s">
        <v>455</v>
      </c>
      <c r="S2329" t="s">
        <v>212</v>
      </c>
      <c r="T2329" t="s">
        <v>456</v>
      </c>
      <c r="U2329" t="s">
        <v>53</v>
      </c>
      <c r="V2329">
        <v>1.9607843137254902E-2</v>
      </c>
      <c r="W2329">
        <v>2003</v>
      </c>
      <c r="X2329">
        <v>3</v>
      </c>
      <c r="Y2329">
        <v>1</v>
      </c>
    </row>
    <row r="2330" spans="1:25" x14ac:dyDescent="0.25">
      <c r="A2330">
        <v>10121</v>
      </c>
      <c r="B2330">
        <v>25</v>
      </c>
      <c r="C2330">
        <v>86.74</v>
      </c>
      <c r="D2330">
        <v>3</v>
      </c>
      <c r="E2330">
        <v>2168.5</v>
      </c>
      <c r="F2330" s="1">
        <v>37748</v>
      </c>
      <c r="G2330" t="s">
        <v>25</v>
      </c>
      <c r="H2330" t="s">
        <v>26</v>
      </c>
      <c r="I2330">
        <v>102</v>
      </c>
      <c r="J2330" t="s">
        <v>690</v>
      </c>
      <c r="K2330" t="s">
        <v>39</v>
      </c>
      <c r="L2330" t="s">
        <v>40</v>
      </c>
      <c r="M2330" t="s">
        <v>41</v>
      </c>
      <c r="N2330" t="s">
        <v>31</v>
      </c>
      <c r="O2330" t="s">
        <v>42</v>
      </c>
      <c r="P2330" t="s">
        <v>31</v>
      </c>
      <c r="Q2330" t="s">
        <v>43</v>
      </c>
      <c r="R2330" t="s">
        <v>44</v>
      </c>
      <c r="S2330" t="s">
        <v>45</v>
      </c>
      <c r="T2330" t="s">
        <v>46</v>
      </c>
      <c r="U2330" t="s">
        <v>38</v>
      </c>
      <c r="V2330">
        <v>0.149607843137255</v>
      </c>
      <c r="W2330">
        <v>2003</v>
      </c>
      <c r="X2330">
        <v>5</v>
      </c>
      <c r="Y2330">
        <v>2</v>
      </c>
    </row>
    <row r="2331" spans="1:25" x14ac:dyDescent="0.25">
      <c r="A2331">
        <v>10135</v>
      </c>
      <c r="B2331">
        <v>30</v>
      </c>
      <c r="C2331">
        <v>89.8</v>
      </c>
      <c r="D2331">
        <v>17</v>
      </c>
      <c r="E2331">
        <v>2694</v>
      </c>
      <c r="F2331" s="1">
        <v>37804</v>
      </c>
      <c r="G2331" t="s">
        <v>25</v>
      </c>
      <c r="H2331" t="s">
        <v>26</v>
      </c>
      <c r="I2331">
        <v>102</v>
      </c>
      <c r="J2331" t="s">
        <v>690</v>
      </c>
      <c r="K2331" t="s">
        <v>287</v>
      </c>
      <c r="L2331" t="s">
        <v>288</v>
      </c>
      <c r="M2331" t="s">
        <v>289</v>
      </c>
      <c r="N2331" t="s">
        <v>31</v>
      </c>
      <c r="O2331" t="s">
        <v>290</v>
      </c>
      <c r="P2331" t="s">
        <v>58</v>
      </c>
      <c r="Q2331" t="s">
        <v>121</v>
      </c>
      <c r="R2331" t="s">
        <v>35</v>
      </c>
      <c r="S2331" t="s">
        <v>36</v>
      </c>
      <c r="T2331" t="s">
        <v>291</v>
      </c>
      <c r="U2331" t="s">
        <v>38</v>
      </c>
      <c r="V2331">
        <v>0.119607843137255</v>
      </c>
      <c r="W2331">
        <v>2003</v>
      </c>
      <c r="X2331">
        <v>7</v>
      </c>
      <c r="Y2331">
        <v>3</v>
      </c>
    </row>
    <row r="2332" spans="1:25" x14ac:dyDescent="0.25">
      <c r="A2332">
        <v>10145</v>
      </c>
      <c r="B2332">
        <v>27</v>
      </c>
      <c r="C2332">
        <v>100</v>
      </c>
      <c r="D2332">
        <v>4</v>
      </c>
      <c r="E2332">
        <v>3251.34</v>
      </c>
      <c r="F2332" s="1">
        <v>37858</v>
      </c>
      <c r="G2332" t="s">
        <v>25</v>
      </c>
      <c r="H2332" t="s">
        <v>26</v>
      </c>
      <c r="I2332">
        <v>102</v>
      </c>
      <c r="J2332" t="s">
        <v>690</v>
      </c>
      <c r="K2332" t="s">
        <v>54</v>
      </c>
      <c r="L2332" t="s">
        <v>55</v>
      </c>
      <c r="M2332" t="s">
        <v>56</v>
      </c>
      <c r="N2332" t="s">
        <v>31</v>
      </c>
      <c r="O2332" t="s">
        <v>57</v>
      </c>
      <c r="P2332" t="s">
        <v>58</v>
      </c>
      <c r="Q2332" t="s">
        <v>59</v>
      </c>
      <c r="R2332" t="s">
        <v>35</v>
      </c>
      <c r="S2332" t="s">
        <v>36</v>
      </c>
      <c r="T2332" t="s">
        <v>60</v>
      </c>
      <c r="U2332" t="s">
        <v>53</v>
      </c>
      <c r="V2332">
        <v>1.9607843137254902E-2</v>
      </c>
      <c r="W2332">
        <v>2003</v>
      </c>
      <c r="X2332">
        <v>8</v>
      </c>
      <c r="Y2332">
        <v>3</v>
      </c>
    </row>
    <row r="2333" spans="1:25" x14ac:dyDescent="0.25">
      <c r="A2333">
        <v>10159</v>
      </c>
      <c r="B2333">
        <v>23</v>
      </c>
      <c r="C2333">
        <v>100</v>
      </c>
      <c r="D2333">
        <v>12</v>
      </c>
      <c r="E2333">
        <v>2347.15</v>
      </c>
      <c r="F2333" s="1">
        <v>37904</v>
      </c>
      <c r="G2333" t="s">
        <v>25</v>
      </c>
      <c r="H2333" t="s">
        <v>26</v>
      </c>
      <c r="I2333">
        <v>102</v>
      </c>
      <c r="J2333" t="s">
        <v>690</v>
      </c>
      <c r="K2333" t="s">
        <v>61</v>
      </c>
      <c r="L2333" t="s">
        <v>62</v>
      </c>
      <c r="M2333" t="s">
        <v>63</v>
      </c>
      <c r="N2333" t="s">
        <v>31</v>
      </c>
      <c r="O2333" t="s">
        <v>64</v>
      </c>
      <c r="P2333" t="s">
        <v>58</v>
      </c>
      <c r="Q2333" t="s">
        <v>31</v>
      </c>
      <c r="R2333" t="s">
        <v>35</v>
      </c>
      <c r="S2333" t="s">
        <v>36</v>
      </c>
      <c r="T2333" t="s">
        <v>65</v>
      </c>
      <c r="U2333" t="s">
        <v>38</v>
      </c>
      <c r="V2333">
        <v>1.9607843137254902E-2</v>
      </c>
      <c r="W2333">
        <v>2003</v>
      </c>
      <c r="X2333">
        <v>10</v>
      </c>
      <c r="Y2333">
        <v>4</v>
      </c>
    </row>
    <row r="2334" spans="1:25" x14ac:dyDescent="0.25">
      <c r="A2334">
        <v>10169</v>
      </c>
      <c r="B2334">
        <v>34</v>
      </c>
      <c r="C2334">
        <v>100</v>
      </c>
      <c r="D2334">
        <v>12</v>
      </c>
      <c r="E2334">
        <v>3920.88</v>
      </c>
      <c r="F2334" s="1">
        <v>37929</v>
      </c>
      <c r="G2334" t="s">
        <v>25</v>
      </c>
      <c r="H2334" t="s">
        <v>26</v>
      </c>
      <c r="I2334">
        <v>102</v>
      </c>
      <c r="J2334" t="s">
        <v>690</v>
      </c>
      <c r="K2334" t="s">
        <v>304</v>
      </c>
      <c r="L2334" t="s">
        <v>305</v>
      </c>
      <c r="M2334" t="s">
        <v>306</v>
      </c>
      <c r="N2334" t="s">
        <v>307</v>
      </c>
      <c r="O2334" t="s">
        <v>308</v>
      </c>
      <c r="P2334" t="s">
        <v>169</v>
      </c>
      <c r="Q2334" t="s">
        <v>309</v>
      </c>
      <c r="R2334" t="s">
        <v>101</v>
      </c>
      <c r="S2334" t="s">
        <v>102</v>
      </c>
      <c r="T2334" t="s">
        <v>310</v>
      </c>
      <c r="U2334" t="s">
        <v>53</v>
      </c>
      <c r="V2334">
        <v>1.9607843137254902E-2</v>
      </c>
      <c r="W2334">
        <v>2003</v>
      </c>
      <c r="X2334">
        <v>11</v>
      </c>
      <c r="Y2334">
        <v>4</v>
      </c>
    </row>
    <row r="2335" spans="1:25" x14ac:dyDescent="0.25">
      <c r="A2335">
        <v>10180</v>
      </c>
      <c r="B2335">
        <v>22</v>
      </c>
      <c r="C2335">
        <v>100</v>
      </c>
      <c r="D2335">
        <v>7</v>
      </c>
      <c r="E2335">
        <v>2514.6</v>
      </c>
      <c r="F2335" s="1">
        <v>37936</v>
      </c>
      <c r="G2335" t="s">
        <v>25</v>
      </c>
      <c r="H2335" t="s">
        <v>26</v>
      </c>
      <c r="I2335">
        <v>102</v>
      </c>
      <c r="J2335" t="s">
        <v>690</v>
      </c>
      <c r="K2335" t="s">
        <v>72</v>
      </c>
      <c r="L2335" t="s">
        <v>73</v>
      </c>
      <c r="M2335" t="s">
        <v>74</v>
      </c>
      <c r="N2335" t="s">
        <v>31</v>
      </c>
      <c r="O2335" t="s">
        <v>75</v>
      </c>
      <c r="P2335" t="s">
        <v>31</v>
      </c>
      <c r="Q2335" t="s">
        <v>76</v>
      </c>
      <c r="R2335" t="s">
        <v>44</v>
      </c>
      <c r="S2335" t="s">
        <v>45</v>
      </c>
      <c r="T2335" t="s">
        <v>77</v>
      </c>
      <c r="U2335" t="s">
        <v>38</v>
      </c>
      <c r="V2335">
        <v>1.9607843137254902E-2</v>
      </c>
      <c r="W2335">
        <v>2003</v>
      </c>
      <c r="X2335">
        <v>11</v>
      </c>
      <c r="Y2335">
        <v>4</v>
      </c>
    </row>
    <row r="2336" spans="1:25" x14ac:dyDescent="0.25">
      <c r="A2336">
        <v>10190</v>
      </c>
      <c r="B2336">
        <v>42</v>
      </c>
      <c r="C2336">
        <v>85.72</v>
      </c>
      <c r="D2336">
        <v>4</v>
      </c>
      <c r="E2336">
        <v>3600.24</v>
      </c>
      <c r="F2336" s="1">
        <v>37944</v>
      </c>
      <c r="G2336" t="s">
        <v>25</v>
      </c>
      <c r="H2336" t="s">
        <v>26</v>
      </c>
      <c r="I2336">
        <v>102</v>
      </c>
      <c r="J2336" t="s">
        <v>690</v>
      </c>
      <c r="K2336" t="s">
        <v>186</v>
      </c>
      <c r="L2336" t="s">
        <v>187</v>
      </c>
      <c r="M2336" t="s">
        <v>188</v>
      </c>
      <c r="N2336" t="s">
        <v>31</v>
      </c>
      <c r="O2336" t="s">
        <v>189</v>
      </c>
      <c r="P2336" t="s">
        <v>31</v>
      </c>
      <c r="Q2336" t="s">
        <v>190</v>
      </c>
      <c r="R2336" t="s">
        <v>191</v>
      </c>
      <c r="S2336" t="s">
        <v>45</v>
      </c>
      <c r="T2336" t="s">
        <v>192</v>
      </c>
      <c r="U2336" t="s">
        <v>53</v>
      </c>
      <c r="V2336">
        <v>0.15960784313725501</v>
      </c>
      <c r="W2336">
        <v>2003</v>
      </c>
      <c r="X2336">
        <v>11</v>
      </c>
      <c r="Y2336">
        <v>4</v>
      </c>
    </row>
    <row r="2337" spans="1:25" x14ac:dyDescent="0.25">
      <c r="A2337">
        <v>10211</v>
      </c>
      <c r="B2337">
        <v>37</v>
      </c>
      <c r="C2337">
        <v>100</v>
      </c>
      <c r="D2337">
        <v>12</v>
      </c>
      <c r="E2337">
        <v>4040.03</v>
      </c>
      <c r="F2337" s="1">
        <v>38001</v>
      </c>
      <c r="G2337" t="s">
        <v>25</v>
      </c>
      <c r="H2337" t="s">
        <v>26</v>
      </c>
      <c r="I2337">
        <v>102</v>
      </c>
      <c r="J2337" t="s">
        <v>690</v>
      </c>
      <c r="K2337" t="s">
        <v>89</v>
      </c>
      <c r="L2337" t="s">
        <v>90</v>
      </c>
      <c r="M2337" t="s">
        <v>91</v>
      </c>
      <c r="N2337" t="s">
        <v>31</v>
      </c>
      <c r="O2337" t="s">
        <v>50</v>
      </c>
      <c r="P2337" t="s">
        <v>31</v>
      </c>
      <c r="Q2337" t="s">
        <v>92</v>
      </c>
      <c r="R2337" t="s">
        <v>44</v>
      </c>
      <c r="S2337" t="s">
        <v>45</v>
      </c>
      <c r="T2337" t="s">
        <v>93</v>
      </c>
      <c r="U2337" t="s">
        <v>53</v>
      </c>
      <c r="V2337">
        <v>1.9607843137254902E-2</v>
      </c>
      <c r="W2337">
        <v>2004</v>
      </c>
      <c r="X2337">
        <v>1</v>
      </c>
      <c r="Y2337">
        <v>1</v>
      </c>
    </row>
    <row r="2338" spans="1:25" x14ac:dyDescent="0.25">
      <c r="A2338">
        <v>10224</v>
      </c>
      <c r="B2338">
        <v>30</v>
      </c>
      <c r="C2338">
        <v>100</v>
      </c>
      <c r="D2338">
        <v>5</v>
      </c>
      <c r="E2338">
        <v>3336.9</v>
      </c>
      <c r="F2338" s="1">
        <v>38038</v>
      </c>
      <c r="G2338" t="s">
        <v>25</v>
      </c>
      <c r="H2338" t="s">
        <v>26</v>
      </c>
      <c r="I2338">
        <v>102</v>
      </c>
      <c r="J2338" t="s">
        <v>690</v>
      </c>
      <c r="K2338" t="s">
        <v>72</v>
      </c>
      <c r="L2338" t="s">
        <v>73</v>
      </c>
      <c r="M2338" t="s">
        <v>74</v>
      </c>
      <c r="N2338" t="s">
        <v>31</v>
      </c>
      <c r="O2338" t="s">
        <v>75</v>
      </c>
      <c r="P2338" t="s">
        <v>31</v>
      </c>
      <c r="Q2338" t="s">
        <v>76</v>
      </c>
      <c r="R2338" t="s">
        <v>44</v>
      </c>
      <c r="S2338" t="s">
        <v>45</v>
      </c>
      <c r="T2338" t="s">
        <v>77</v>
      </c>
      <c r="U2338" t="s">
        <v>53</v>
      </c>
      <c r="V2338">
        <v>1.9607843137254902E-2</v>
      </c>
      <c r="W2338">
        <v>2004</v>
      </c>
      <c r="X2338">
        <v>2</v>
      </c>
      <c r="Y2338">
        <v>1</v>
      </c>
    </row>
    <row r="2339" spans="1:25" x14ac:dyDescent="0.25">
      <c r="A2339">
        <v>10237</v>
      </c>
      <c r="B2339">
        <v>27</v>
      </c>
      <c r="C2339">
        <v>100</v>
      </c>
      <c r="D2339">
        <v>5</v>
      </c>
      <c r="E2339">
        <v>3113.64</v>
      </c>
      <c r="F2339" s="1">
        <v>38082</v>
      </c>
      <c r="G2339" t="s">
        <v>25</v>
      </c>
      <c r="H2339" t="s">
        <v>26</v>
      </c>
      <c r="I2339">
        <v>102</v>
      </c>
      <c r="J2339" t="s">
        <v>690</v>
      </c>
      <c r="K2339" t="s">
        <v>104</v>
      </c>
      <c r="L2339" t="s">
        <v>105</v>
      </c>
      <c r="M2339" t="s">
        <v>106</v>
      </c>
      <c r="N2339" t="s">
        <v>107</v>
      </c>
      <c r="O2339" t="s">
        <v>32</v>
      </c>
      <c r="P2339" t="s">
        <v>33</v>
      </c>
      <c r="Q2339" t="s">
        <v>34</v>
      </c>
      <c r="R2339" t="s">
        <v>35</v>
      </c>
      <c r="S2339" t="s">
        <v>36</v>
      </c>
      <c r="T2339" t="s">
        <v>108</v>
      </c>
      <c r="U2339" t="s">
        <v>53</v>
      </c>
      <c r="V2339">
        <v>1.9607843137254902E-2</v>
      </c>
      <c r="W2339">
        <v>2004</v>
      </c>
      <c r="X2339">
        <v>4</v>
      </c>
      <c r="Y2339">
        <v>2</v>
      </c>
    </row>
    <row r="2340" spans="1:25" x14ac:dyDescent="0.25">
      <c r="A2340">
        <v>10252</v>
      </c>
      <c r="B2340">
        <v>25</v>
      </c>
      <c r="C2340">
        <v>100</v>
      </c>
      <c r="D2340">
        <v>9</v>
      </c>
      <c r="E2340">
        <v>2832</v>
      </c>
      <c r="F2340" s="1">
        <v>38133</v>
      </c>
      <c r="G2340" t="s">
        <v>25</v>
      </c>
      <c r="H2340" t="s">
        <v>26</v>
      </c>
      <c r="I2340">
        <v>102</v>
      </c>
      <c r="J2340" t="s">
        <v>690</v>
      </c>
      <c r="K2340" t="s">
        <v>89</v>
      </c>
      <c r="L2340" t="s">
        <v>90</v>
      </c>
      <c r="M2340" t="s">
        <v>91</v>
      </c>
      <c r="N2340" t="s">
        <v>31</v>
      </c>
      <c r="O2340" t="s">
        <v>50</v>
      </c>
      <c r="P2340" t="s">
        <v>31</v>
      </c>
      <c r="Q2340" t="s">
        <v>92</v>
      </c>
      <c r="R2340" t="s">
        <v>44</v>
      </c>
      <c r="S2340" t="s">
        <v>45</v>
      </c>
      <c r="T2340" t="s">
        <v>93</v>
      </c>
      <c r="U2340" t="s">
        <v>38</v>
      </c>
      <c r="V2340">
        <v>1.9607843137254902E-2</v>
      </c>
      <c r="W2340">
        <v>2004</v>
      </c>
      <c r="X2340">
        <v>5</v>
      </c>
      <c r="Y2340">
        <v>2</v>
      </c>
    </row>
    <row r="2341" spans="1:25" x14ac:dyDescent="0.25">
      <c r="A2341">
        <v>10264</v>
      </c>
      <c r="B2341">
        <v>34</v>
      </c>
      <c r="C2341">
        <v>97.97</v>
      </c>
      <c r="D2341">
        <v>7</v>
      </c>
      <c r="E2341">
        <v>3330.98</v>
      </c>
      <c r="F2341" s="1">
        <v>38168</v>
      </c>
      <c r="G2341" t="s">
        <v>25</v>
      </c>
      <c r="H2341" t="s">
        <v>26</v>
      </c>
      <c r="I2341">
        <v>102</v>
      </c>
      <c r="J2341" t="s">
        <v>690</v>
      </c>
      <c r="K2341" t="s">
        <v>401</v>
      </c>
      <c r="L2341" t="s">
        <v>402</v>
      </c>
      <c r="M2341" t="s">
        <v>403</v>
      </c>
      <c r="N2341" t="s">
        <v>31</v>
      </c>
      <c r="O2341" t="s">
        <v>404</v>
      </c>
      <c r="P2341" t="s">
        <v>133</v>
      </c>
      <c r="Q2341" t="s">
        <v>405</v>
      </c>
      <c r="R2341" t="s">
        <v>35</v>
      </c>
      <c r="S2341" t="s">
        <v>36</v>
      </c>
      <c r="T2341" t="s">
        <v>406</v>
      </c>
      <c r="U2341" t="s">
        <v>53</v>
      </c>
      <c r="V2341">
        <v>3.9509803921568602E-2</v>
      </c>
      <c r="W2341">
        <v>2004</v>
      </c>
      <c r="X2341">
        <v>6</v>
      </c>
      <c r="Y2341">
        <v>2</v>
      </c>
    </row>
    <row r="2342" spans="1:25" x14ac:dyDescent="0.25">
      <c r="A2342">
        <v>10276</v>
      </c>
      <c r="B2342">
        <v>38</v>
      </c>
      <c r="C2342">
        <v>100</v>
      </c>
      <c r="D2342">
        <v>13</v>
      </c>
      <c r="E2342">
        <v>4304.6400000000003</v>
      </c>
      <c r="F2342" s="1">
        <v>38201</v>
      </c>
      <c r="G2342" t="s">
        <v>25</v>
      </c>
      <c r="H2342" t="s">
        <v>26</v>
      </c>
      <c r="I2342">
        <v>102</v>
      </c>
      <c r="J2342" t="s">
        <v>690</v>
      </c>
      <c r="K2342" t="s">
        <v>483</v>
      </c>
      <c r="L2342" t="s">
        <v>484</v>
      </c>
      <c r="M2342" t="s">
        <v>485</v>
      </c>
      <c r="N2342" t="s">
        <v>31</v>
      </c>
      <c r="O2342" t="s">
        <v>301</v>
      </c>
      <c r="P2342" t="s">
        <v>133</v>
      </c>
      <c r="Q2342" t="s">
        <v>302</v>
      </c>
      <c r="R2342" t="s">
        <v>35</v>
      </c>
      <c r="S2342" t="s">
        <v>36</v>
      </c>
      <c r="T2342" t="s">
        <v>486</v>
      </c>
      <c r="U2342" t="s">
        <v>53</v>
      </c>
      <c r="V2342">
        <v>1.9607843137254902E-2</v>
      </c>
      <c r="W2342">
        <v>2004</v>
      </c>
      <c r="X2342">
        <v>8</v>
      </c>
      <c r="Y2342">
        <v>3</v>
      </c>
    </row>
    <row r="2343" spans="1:25" x14ac:dyDescent="0.25">
      <c r="A2343">
        <v>10285</v>
      </c>
      <c r="B2343">
        <v>26</v>
      </c>
      <c r="C2343">
        <v>100</v>
      </c>
      <c r="D2343">
        <v>4</v>
      </c>
      <c r="E2343">
        <v>2600.2600000000002</v>
      </c>
      <c r="F2343" s="1">
        <v>38226</v>
      </c>
      <c r="G2343" t="s">
        <v>25</v>
      </c>
      <c r="H2343" t="s">
        <v>26</v>
      </c>
      <c r="I2343">
        <v>102</v>
      </c>
      <c r="J2343" t="s">
        <v>690</v>
      </c>
      <c r="K2343" t="s">
        <v>129</v>
      </c>
      <c r="L2343" t="s">
        <v>130</v>
      </c>
      <c r="M2343" t="s">
        <v>131</v>
      </c>
      <c r="N2343" t="s">
        <v>31</v>
      </c>
      <c r="O2343" t="s">
        <v>132</v>
      </c>
      <c r="P2343" t="s">
        <v>133</v>
      </c>
      <c r="Q2343" t="s">
        <v>134</v>
      </c>
      <c r="R2343" t="s">
        <v>35</v>
      </c>
      <c r="S2343" t="s">
        <v>36</v>
      </c>
      <c r="T2343" t="s">
        <v>135</v>
      </c>
      <c r="U2343" t="s">
        <v>38</v>
      </c>
      <c r="V2343">
        <v>1.9607843137254902E-2</v>
      </c>
      <c r="W2343">
        <v>2004</v>
      </c>
      <c r="X2343">
        <v>8</v>
      </c>
      <c r="Y2343">
        <v>3</v>
      </c>
    </row>
    <row r="2344" spans="1:25" x14ac:dyDescent="0.25">
      <c r="A2344">
        <v>10299</v>
      </c>
      <c r="B2344">
        <v>38</v>
      </c>
      <c r="C2344">
        <v>100</v>
      </c>
      <c r="D2344">
        <v>7</v>
      </c>
      <c r="E2344">
        <v>4382.16</v>
      </c>
      <c r="F2344" s="1">
        <v>38260</v>
      </c>
      <c r="G2344" t="s">
        <v>25</v>
      </c>
      <c r="H2344" t="s">
        <v>26</v>
      </c>
      <c r="I2344">
        <v>102</v>
      </c>
      <c r="J2344" t="s">
        <v>690</v>
      </c>
      <c r="K2344" t="s">
        <v>136</v>
      </c>
      <c r="L2344" t="s">
        <v>137</v>
      </c>
      <c r="M2344" t="s">
        <v>138</v>
      </c>
      <c r="N2344" t="s">
        <v>31</v>
      </c>
      <c r="O2344" t="s">
        <v>139</v>
      </c>
      <c r="P2344" t="s">
        <v>31</v>
      </c>
      <c r="Q2344" t="s">
        <v>140</v>
      </c>
      <c r="R2344" t="s">
        <v>141</v>
      </c>
      <c r="S2344" t="s">
        <v>45</v>
      </c>
      <c r="T2344" t="s">
        <v>142</v>
      </c>
      <c r="U2344" t="s">
        <v>53</v>
      </c>
      <c r="V2344">
        <v>1.9607843137254902E-2</v>
      </c>
      <c r="W2344">
        <v>2004</v>
      </c>
      <c r="X2344">
        <v>9</v>
      </c>
      <c r="Y2344">
        <v>3</v>
      </c>
    </row>
    <row r="2345" spans="1:25" x14ac:dyDescent="0.25">
      <c r="A2345">
        <v>10309</v>
      </c>
      <c r="B2345">
        <v>50</v>
      </c>
      <c r="C2345">
        <v>84.7</v>
      </c>
      <c r="D2345">
        <v>3</v>
      </c>
      <c r="E2345">
        <v>4235</v>
      </c>
      <c r="F2345" s="1">
        <v>38275</v>
      </c>
      <c r="G2345" t="s">
        <v>25</v>
      </c>
      <c r="H2345" t="s">
        <v>26</v>
      </c>
      <c r="I2345">
        <v>102</v>
      </c>
      <c r="J2345" t="s">
        <v>690</v>
      </c>
      <c r="K2345" t="s">
        <v>143</v>
      </c>
      <c r="L2345" t="s">
        <v>144</v>
      </c>
      <c r="M2345" t="s">
        <v>145</v>
      </c>
      <c r="N2345" t="s">
        <v>31</v>
      </c>
      <c r="O2345" t="s">
        <v>146</v>
      </c>
      <c r="P2345" t="s">
        <v>31</v>
      </c>
      <c r="Q2345" t="s">
        <v>147</v>
      </c>
      <c r="R2345" t="s">
        <v>83</v>
      </c>
      <c r="S2345" t="s">
        <v>45</v>
      </c>
      <c r="T2345" t="s">
        <v>148</v>
      </c>
      <c r="U2345" t="s">
        <v>53</v>
      </c>
      <c r="V2345">
        <v>0.16960784313725499</v>
      </c>
      <c r="W2345">
        <v>2004</v>
      </c>
      <c r="X2345">
        <v>10</v>
      </c>
      <c r="Y2345">
        <v>4</v>
      </c>
    </row>
    <row r="2346" spans="1:25" x14ac:dyDescent="0.25">
      <c r="A2346">
        <v>10319</v>
      </c>
      <c r="B2346">
        <v>22</v>
      </c>
      <c r="C2346">
        <v>100</v>
      </c>
      <c r="D2346">
        <v>8</v>
      </c>
      <c r="E2346">
        <v>2626.8</v>
      </c>
      <c r="F2346" s="1">
        <v>38294</v>
      </c>
      <c r="G2346" t="s">
        <v>25</v>
      </c>
      <c r="H2346" t="s">
        <v>26</v>
      </c>
      <c r="I2346">
        <v>102</v>
      </c>
      <c r="J2346" t="s">
        <v>690</v>
      </c>
      <c r="K2346" t="s">
        <v>532</v>
      </c>
      <c r="L2346" t="s">
        <v>533</v>
      </c>
      <c r="M2346" t="s">
        <v>534</v>
      </c>
      <c r="N2346" t="s">
        <v>535</v>
      </c>
      <c r="O2346" t="s">
        <v>32</v>
      </c>
      <c r="P2346" t="s">
        <v>33</v>
      </c>
      <c r="Q2346" t="s">
        <v>34</v>
      </c>
      <c r="R2346" t="s">
        <v>35</v>
      </c>
      <c r="S2346" t="s">
        <v>36</v>
      </c>
      <c r="T2346" t="s">
        <v>536</v>
      </c>
      <c r="U2346" t="s">
        <v>38</v>
      </c>
      <c r="V2346">
        <v>1.9607843137254902E-2</v>
      </c>
      <c r="W2346">
        <v>2004</v>
      </c>
      <c r="X2346">
        <v>11</v>
      </c>
      <c r="Y2346">
        <v>4</v>
      </c>
    </row>
    <row r="2347" spans="1:25" x14ac:dyDescent="0.25">
      <c r="A2347">
        <v>10331</v>
      </c>
      <c r="B2347">
        <v>32</v>
      </c>
      <c r="C2347">
        <v>100</v>
      </c>
      <c r="D2347">
        <v>4</v>
      </c>
      <c r="E2347">
        <v>5026.5600000000004</v>
      </c>
      <c r="F2347" s="1">
        <v>38308</v>
      </c>
      <c r="G2347" t="s">
        <v>25</v>
      </c>
      <c r="H2347" t="s">
        <v>26</v>
      </c>
      <c r="I2347">
        <v>102</v>
      </c>
      <c r="J2347" t="s">
        <v>690</v>
      </c>
      <c r="K2347" t="s">
        <v>326</v>
      </c>
      <c r="L2347" t="s">
        <v>327</v>
      </c>
      <c r="M2347" t="s">
        <v>328</v>
      </c>
      <c r="N2347" t="s">
        <v>31</v>
      </c>
      <c r="O2347" t="s">
        <v>229</v>
      </c>
      <c r="P2347" t="s">
        <v>153</v>
      </c>
      <c r="Q2347" t="s">
        <v>230</v>
      </c>
      <c r="R2347" t="s">
        <v>35</v>
      </c>
      <c r="S2347" t="s">
        <v>36</v>
      </c>
      <c r="T2347" t="s">
        <v>329</v>
      </c>
      <c r="U2347" t="s">
        <v>53</v>
      </c>
      <c r="V2347">
        <v>1.9607843137254902E-2</v>
      </c>
      <c r="W2347">
        <v>2004</v>
      </c>
      <c r="X2347">
        <v>11</v>
      </c>
      <c r="Y2347">
        <v>4</v>
      </c>
    </row>
    <row r="2348" spans="1:25" x14ac:dyDescent="0.25">
      <c r="A2348">
        <v>10341</v>
      </c>
      <c r="B2348">
        <v>31</v>
      </c>
      <c r="C2348">
        <v>71.02</v>
      </c>
      <c r="D2348">
        <v>4</v>
      </c>
      <c r="E2348">
        <v>2201.62</v>
      </c>
      <c r="F2348" s="1">
        <v>38315</v>
      </c>
      <c r="G2348" t="s">
        <v>25</v>
      </c>
      <c r="H2348" t="s">
        <v>26</v>
      </c>
      <c r="I2348">
        <v>102</v>
      </c>
      <c r="J2348" t="s">
        <v>690</v>
      </c>
      <c r="K2348" t="s">
        <v>156</v>
      </c>
      <c r="L2348" t="s">
        <v>157</v>
      </c>
      <c r="M2348" t="s">
        <v>158</v>
      </c>
      <c r="N2348" t="s">
        <v>31</v>
      </c>
      <c r="O2348" t="s">
        <v>159</v>
      </c>
      <c r="P2348" t="s">
        <v>31</v>
      </c>
      <c r="Q2348" t="s">
        <v>160</v>
      </c>
      <c r="R2348" t="s">
        <v>161</v>
      </c>
      <c r="S2348" t="s">
        <v>45</v>
      </c>
      <c r="T2348" t="s">
        <v>162</v>
      </c>
      <c r="U2348" t="s">
        <v>38</v>
      </c>
      <c r="V2348">
        <v>0.30372549019607797</v>
      </c>
      <c r="W2348">
        <v>2004</v>
      </c>
      <c r="X2348">
        <v>11</v>
      </c>
      <c r="Y2348">
        <v>4</v>
      </c>
    </row>
    <row r="2349" spans="1:25" x14ac:dyDescent="0.25">
      <c r="A2349">
        <v>10355</v>
      </c>
      <c r="B2349">
        <v>40</v>
      </c>
      <c r="C2349">
        <v>100</v>
      </c>
      <c r="D2349">
        <v>5</v>
      </c>
      <c r="E2349">
        <v>4326.8</v>
      </c>
      <c r="F2349" s="1">
        <v>38328</v>
      </c>
      <c r="G2349" t="s">
        <v>25</v>
      </c>
      <c r="H2349" t="s">
        <v>26</v>
      </c>
      <c r="I2349">
        <v>102</v>
      </c>
      <c r="J2349" t="s">
        <v>690</v>
      </c>
      <c r="K2349" t="s">
        <v>186</v>
      </c>
      <c r="L2349" t="s">
        <v>187</v>
      </c>
      <c r="M2349" t="s">
        <v>188</v>
      </c>
      <c r="N2349" t="s">
        <v>31</v>
      </c>
      <c r="O2349" t="s">
        <v>189</v>
      </c>
      <c r="P2349" t="s">
        <v>31</v>
      </c>
      <c r="Q2349" t="s">
        <v>190</v>
      </c>
      <c r="R2349" t="s">
        <v>191</v>
      </c>
      <c r="S2349" t="s">
        <v>45</v>
      </c>
      <c r="T2349" t="s">
        <v>192</v>
      </c>
      <c r="U2349" t="s">
        <v>53</v>
      </c>
      <c r="V2349">
        <v>1.9607843137254902E-2</v>
      </c>
      <c r="W2349">
        <v>2004</v>
      </c>
      <c r="X2349">
        <v>12</v>
      </c>
      <c r="Y2349">
        <v>4</v>
      </c>
    </row>
    <row r="2350" spans="1:25" x14ac:dyDescent="0.25">
      <c r="A2350">
        <v>10365</v>
      </c>
      <c r="B2350">
        <v>22</v>
      </c>
      <c r="C2350">
        <v>100</v>
      </c>
      <c r="D2350">
        <v>3</v>
      </c>
      <c r="E2350">
        <v>3425.18</v>
      </c>
      <c r="F2350" s="1">
        <v>38359</v>
      </c>
      <c r="G2350" t="s">
        <v>25</v>
      </c>
      <c r="H2350" t="s">
        <v>26</v>
      </c>
      <c r="I2350">
        <v>102</v>
      </c>
      <c r="J2350" t="s">
        <v>690</v>
      </c>
      <c r="K2350" t="s">
        <v>355</v>
      </c>
      <c r="L2350" t="s">
        <v>356</v>
      </c>
      <c r="M2350" t="s">
        <v>357</v>
      </c>
      <c r="N2350" t="s">
        <v>31</v>
      </c>
      <c r="O2350" t="s">
        <v>175</v>
      </c>
      <c r="P2350" t="s">
        <v>133</v>
      </c>
      <c r="Q2350" t="s">
        <v>176</v>
      </c>
      <c r="R2350" t="s">
        <v>35</v>
      </c>
      <c r="S2350" t="s">
        <v>36</v>
      </c>
      <c r="T2350" t="s">
        <v>358</v>
      </c>
      <c r="U2350" t="s">
        <v>53</v>
      </c>
      <c r="V2350">
        <v>1.9607843137254902E-2</v>
      </c>
      <c r="W2350">
        <v>2005</v>
      </c>
      <c r="X2350">
        <v>1</v>
      </c>
      <c r="Y2350">
        <v>1</v>
      </c>
    </row>
    <row r="2351" spans="1:25" x14ac:dyDescent="0.25">
      <c r="A2351">
        <v>10375</v>
      </c>
      <c r="B2351">
        <v>41</v>
      </c>
      <c r="C2351">
        <v>100</v>
      </c>
      <c r="D2351">
        <v>15</v>
      </c>
      <c r="E2351">
        <v>4701.88</v>
      </c>
      <c r="F2351" s="1">
        <v>38386</v>
      </c>
      <c r="G2351" t="s">
        <v>25</v>
      </c>
      <c r="H2351" t="s">
        <v>26</v>
      </c>
      <c r="I2351">
        <v>102</v>
      </c>
      <c r="J2351" t="s">
        <v>690</v>
      </c>
      <c r="K2351" t="s">
        <v>123</v>
      </c>
      <c r="L2351" t="s">
        <v>124</v>
      </c>
      <c r="M2351" t="s">
        <v>125</v>
      </c>
      <c r="N2351" t="s">
        <v>31</v>
      </c>
      <c r="O2351" t="s">
        <v>126</v>
      </c>
      <c r="P2351" t="s">
        <v>31</v>
      </c>
      <c r="Q2351" t="s">
        <v>127</v>
      </c>
      <c r="R2351" t="s">
        <v>44</v>
      </c>
      <c r="S2351" t="s">
        <v>45</v>
      </c>
      <c r="T2351" t="s">
        <v>128</v>
      </c>
      <c r="U2351" t="s">
        <v>53</v>
      </c>
      <c r="V2351">
        <v>1.9607843137254902E-2</v>
      </c>
      <c r="W2351">
        <v>2005</v>
      </c>
      <c r="X2351">
        <v>2</v>
      </c>
      <c r="Y2351">
        <v>1</v>
      </c>
    </row>
    <row r="2352" spans="1:25" x14ac:dyDescent="0.25">
      <c r="A2352">
        <v>10390</v>
      </c>
      <c r="B2352">
        <v>45</v>
      </c>
      <c r="C2352">
        <v>48.98</v>
      </c>
      <c r="D2352">
        <v>12</v>
      </c>
      <c r="E2352">
        <v>2204.1</v>
      </c>
      <c r="F2352" s="1">
        <v>38415</v>
      </c>
      <c r="G2352" t="s">
        <v>25</v>
      </c>
      <c r="H2352" t="s">
        <v>26</v>
      </c>
      <c r="I2352">
        <v>102</v>
      </c>
      <c r="J2352" t="s">
        <v>690</v>
      </c>
      <c r="K2352" t="s">
        <v>287</v>
      </c>
      <c r="L2352" t="s">
        <v>288</v>
      </c>
      <c r="M2352" t="s">
        <v>289</v>
      </c>
      <c r="N2352" t="s">
        <v>31</v>
      </c>
      <c r="O2352" t="s">
        <v>290</v>
      </c>
      <c r="P2352" t="s">
        <v>58</v>
      </c>
      <c r="Q2352" t="s">
        <v>121</v>
      </c>
      <c r="R2352" t="s">
        <v>35</v>
      </c>
      <c r="S2352" t="s">
        <v>36</v>
      </c>
      <c r="T2352" t="s">
        <v>291</v>
      </c>
      <c r="U2352" t="s">
        <v>38</v>
      </c>
      <c r="V2352">
        <v>0.51980392156862798</v>
      </c>
      <c r="W2352">
        <v>2005</v>
      </c>
      <c r="X2352">
        <v>3</v>
      </c>
      <c r="Y2352">
        <v>1</v>
      </c>
    </row>
    <row r="2353" spans="1:25" x14ac:dyDescent="0.25">
      <c r="A2353">
        <v>10403</v>
      </c>
      <c r="B2353">
        <v>45</v>
      </c>
      <c r="C2353">
        <v>100</v>
      </c>
      <c r="D2353">
        <v>5</v>
      </c>
      <c r="E2353">
        <v>5189.3999999999996</v>
      </c>
      <c r="F2353" s="1">
        <v>38450</v>
      </c>
      <c r="G2353" t="s">
        <v>25</v>
      </c>
      <c r="H2353" t="s">
        <v>26</v>
      </c>
      <c r="I2353">
        <v>102</v>
      </c>
      <c r="J2353" t="s">
        <v>690</v>
      </c>
      <c r="K2353" t="s">
        <v>178</v>
      </c>
      <c r="L2353" t="s">
        <v>179</v>
      </c>
      <c r="M2353" t="s">
        <v>180</v>
      </c>
      <c r="N2353" t="s">
        <v>31</v>
      </c>
      <c r="O2353" t="s">
        <v>181</v>
      </c>
      <c r="P2353" t="s">
        <v>31</v>
      </c>
      <c r="Q2353" t="s">
        <v>182</v>
      </c>
      <c r="R2353" t="s">
        <v>183</v>
      </c>
      <c r="S2353" t="s">
        <v>45</v>
      </c>
      <c r="T2353" t="s">
        <v>184</v>
      </c>
      <c r="U2353" t="s">
        <v>53</v>
      </c>
      <c r="V2353">
        <v>1.9607843137254902E-2</v>
      </c>
      <c r="W2353">
        <v>2005</v>
      </c>
      <c r="X2353">
        <v>4</v>
      </c>
      <c r="Y2353">
        <v>2</v>
      </c>
    </row>
    <row r="2354" spans="1:25" x14ac:dyDescent="0.25">
      <c r="A2354">
        <v>10106</v>
      </c>
      <c r="B2354">
        <v>39</v>
      </c>
      <c r="C2354">
        <v>40.15</v>
      </c>
      <c r="D2354">
        <v>6</v>
      </c>
      <c r="E2354">
        <v>1565.85</v>
      </c>
      <c r="F2354" s="1">
        <v>37669</v>
      </c>
      <c r="G2354" t="s">
        <v>25</v>
      </c>
      <c r="H2354" t="s">
        <v>581</v>
      </c>
      <c r="I2354">
        <v>43</v>
      </c>
      <c r="J2354" t="s">
        <v>691</v>
      </c>
      <c r="K2354" t="s">
        <v>583</v>
      </c>
      <c r="L2354" t="s">
        <v>584</v>
      </c>
      <c r="M2354" t="s">
        <v>585</v>
      </c>
      <c r="N2354" t="s">
        <v>31</v>
      </c>
      <c r="O2354" t="s">
        <v>586</v>
      </c>
      <c r="P2354" t="s">
        <v>31</v>
      </c>
      <c r="Q2354" t="s">
        <v>587</v>
      </c>
      <c r="R2354" t="s">
        <v>273</v>
      </c>
      <c r="S2354" t="s">
        <v>45</v>
      </c>
      <c r="T2354" t="s">
        <v>588</v>
      </c>
      <c r="U2354" t="s">
        <v>38</v>
      </c>
      <c r="V2354">
        <v>6.6279069767441898E-2</v>
      </c>
      <c r="W2354">
        <v>2003</v>
      </c>
      <c r="X2354">
        <v>2</v>
      </c>
      <c r="Y2354">
        <v>1</v>
      </c>
    </row>
    <row r="2355" spans="1:25" x14ac:dyDescent="0.25">
      <c r="A2355">
        <v>10120</v>
      </c>
      <c r="B2355">
        <v>49</v>
      </c>
      <c r="C2355">
        <v>50.62</v>
      </c>
      <c r="D2355">
        <v>12</v>
      </c>
      <c r="E2355">
        <v>2480.38</v>
      </c>
      <c r="F2355" s="1">
        <v>37740</v>
      </c>
      <c r="G2355" t="s">
        <v>25</v>
      </c>
      <c r="H2355" t="s">
        <v>581</v>
      </c>
      <c r="I2355">
        <v>43</v>
      </c>
      <c r="J2355" t="s">
        <v>691</v>
      </c>
      <c r="K2355" t="s">
        <v>94</v>
      </c>
      <c r="L2355" t="s">
        <v>95</v>
      </c>
      <c r="M2355" t="s">
        <v>96</v>
      </c>
      <c r="N2355" t="s">
        <v>97</v>
      </c>
      <c r="O2355" t="s">
        <v>98</v>
      </c>
      <c r="P2355" t="s">
        <v>99</v>
      </c>
      <c r="Q2355" t="s">
        <v>100</v>
      </c>
      <c r="R2355" t="s">
        <v>101</v>
      </c>
      <c r="S2355" t="s">
        <v>102</v>
      </c>
      <c r="T2355" t="s">
        <v>103</v>
      </c>
      <c r="U2355" t="s">
        <v>38</v>
      </c>
      <c r="V2355">
        <v>-0.17720930232558099</v>
      </c>
      <c r="W2355">
        <v>2003</v>
      </c>
      <c r="X2355">
        <v>4</v>
      </c>
      <c r="Y2355">
        <v>2</v>
      </c>
    </row>
    <row r="2356" spans="1:25" x14ac:dyDescent="0.25">
      <c r="A2356">
        <v>10133</v>
      </c>
      <c r="B2356">
        <v>27</v>
      </c>
      <c r="C2356">
        <v>50.19</v>
      </c>
      <c r="D2356">
        <v>7</v>
      </c>
      <c r="E2356">
        <v>1355.13</v>
      </c>
      <c r="F2356" s="1">
        <v>37799</v>
      </c>
      <c r="G2356" t="s">
        <v>25</v>
      </c>
      <c r="H2356" t="s">
        <v>581</v>
      </c>
      <c r="I2356">
        <v>43</v>
      </c>
      <c r="J2356" t="s">
        <v>691</v>
      </c>
      <c r="K2356" t="s">
        <v>186</v>
      </c>
      <c r="L2356" t="s">
        <v>187</v>
      </c>
      <c r="M2356" t="s">
        <v>188</v>
      </c>
      <c r="N2356" t="s">
        <v>31</v>
      </c>
      <c r="O2356" t="s">
        <v>189</v>
      </c>
      <c r="P2356" t="s">
        <v>31</v>
      </c>
      <c r="Q2356" t="s">
        <v>190</v>
      </c>
      <c r="R2356" t="s">
        <v>191</v>
      </c>
      <c r="S2356" t="s">
        <v>45</v>
      </c>
      <c r="T2356" t="s">
        <v>192</v>
      </c>
      <c r="U2356" t="s">
        <v>38</v>
      </c>
      <c r="V2356">
        <v>-0.16720930232558101</v>
      </c>
      <c r="W2356">
        <v>2003</v>
      </c>
      <c r="X2356">
        <v>6</v>
      </c>
      <c r="Y2356">
        <v>2</v>
      </c>
    </row>
    <row r="2357" spans="1:25" x14ac:dyDescent="0.25">
      <c r="A2357">
        <v>10143</v>
      </c>
      <c r="B2357">
        <v>34</v>
      </c>
      <c r="C2357">
        <v>36.659999999999997</v>
      </c>
      <c r="D2357">
        <v>1</v>
      </c>
      <c r="E2357">
        <v>1246.44</v>
      </c>
      <c r="F2357" s="1">
        <v>37843</v>
      </c>
      <c r="G2357" t="s">
        <v>25</v>
      </c>
      <c r="H2357" t="s">
        <v>581</v>
      </c>
      <c r="I2357">
        <v>43</v>
      </c>
      <c r="J2357" t="s">
        <v>691</v>
      </c>
      <c r="K2357" t="s">
        <v>355</v>
      </c>
      <c r="L2357" t="s">
        <v>356</v>
      </c>
      <c r="M2357" t="s">
        <v>357</v>
      </c>
      <c r="N2357" t="s">
        <v>31</v>
      </c>
      <c r="O2357" t="s">
        <v>175</v>
      </c>
      <c r="P2357" t="s">
        <v>133</v>
      </c>
      <c r="Q2357" t="s">
        <v>176</v>
      </c>
      <c r="R2357" t="s">
        <v>35</v>
      </c>
      <c r="S2357" t="s">
        <v>36</v>
      </c>
      <c r="T2357" t="s">
        <v>358</v>
      </c>
      <c r="U2357" t="s">
        <v>38</v>
      </c>
      <c r="V2357">
        <v>0.14744186046511601</v>
      </c>
      <c r="W2357">
        <v>2003</v>
      </c>
      <c r="X2357">
        <v>8</v>
      </c>
      <c r="Y2357">
        <v>3</v>
      </c>
    </row>
    <row r="2358" spans="1:25" x14ac:dyDescent="0.25">
      <c r="A2358">
        <v>10156</v>
      </c>
      <c r="B2358">
        <v>20</v>
      </c>
      <c r="C2358">
        <v>41.02</v>
      </c>
      <c r="D2358">
        <v>1</v>
      </c>
      <c r="E2358">
        <v>820.4</v>
      </c>
      <c r="F2358" s="1">
        <v>37902</v>
      </c>
      <c r="G2358" t="s">
        <v>25</v>
      </c>
      <c r="H2358" t="s">
        <v>581</v>
      </c>
      <c r="I2358">
        <v>43</v>
      </c>
      <c r="J2358" t="s">
        <v>691</v>
      </c>
      <c r="K2358" t="s">
        <v>186</v>
      </c>
      <c r="L2358" t="s">
        <v>187</v>
      </c>
      <c r="M2358" t="s">
        <v>188</v>
      </c>
      <c r="N2358" t="s">
        <v>31</v>
      </c>
      <c r="O2358" t="s">
        <v>189</v>
      </c>
      <c r="P2358" t="s">
        <v>31</v>
      </c>
      <c r="Q2358" t="s">
        <v>190</v>
      </c>
      <c r="R2358" t="s">
        <v>191</v>
      </c>
      <c r="S2358" t="s">
        <v>45</v>
      </c>
      <c r="T2358" t="s">
        <v>192</v>
      </c>
      <c r="U2358" t="s">
        <v>38</v>
      </c>
      <c r="V2358">
        <v>4.6046511627906898E-2</v>
      </c>
      <c r="W2358">
        <v>2003</v>
      </c>
      <c r="X2358">
        <v>10</v>
      </c>
      <c r="Y2358">
        <v>4</v>
      </c>
    </row>
    <row r="2359" spans="1:25" x14ac:dyDescent="0.25">
      <c r="A2359">
        <v>10168</v>
      </c>
      <c r="B2359">
        <v>48</v>
      </c>
      <c r="C2359">
        <v>51.93</v>
      </c>
      <c r="D2359">
        <v>13</v>
      </c>
      <c r="E2359">
        <v>2492.64</v>
      </c>
      <c r="F2359" s="1">
        <v>37922</v>
      </c>
      <c r="G2359" t="s">
        <v>25</v>
      </c>
      <c r="H2359" t="s">
        <v>581</v>
      </c>
      <c r="I2359">
        <v>43</v>
      </c>
      <c r="J2359" t="s">
        <v>691</v>
      </c>
      <c r="K2359" t="s">
        <v>66</v>
      </c>
      <c r="L2359" t="s">
        <v>67</v>
      </c>
      <c r="M2359" t="s">
        <v>68</v>
      </c>
      <c r="N2359" t="s">
        <v>31</v>
      </c>
      <c r="O2359" t="s">
        <v>69</v>
      </c>
      <c r="P2359" t="s">
        <v>58</v>
      </c>
      <c r="Q2359" t="s">
        <v>70</v>
      </c>
      <c r="R2359" t="s">
        <v>35</v>
      </c>
      <c r="S2359" t="s">
        <v>36</v>
      </c>
      <c r="T2359" t="s">
        <v>71</v>
      </c>
      <c r="U2359" t="s">
        <v>38</v>
      </c>
      <c r="V2359">
        <v>-0.207674418604651</v>
      </c>
      <c r="W2359">
        <v>2003</v>
      </c>
      <c r="X2359">
        <v>10</v>
      </c>
      <c r="Y2359">
        <v>4</v>
      </c>
    </row>
    <row r="2360" spans="1:25" x14ac:dyDescent="0.25">
      <c r="A2360">
        <v>10199</v>
      </c>
      <c r="B2360">
        <v>29</v>
      </c>
      <c r="C2360">
        <v>38.4</v>
      </c>
      <c r="D2360">
        <v>1</v>
      </c>
      <c r="E2360">
        <v>1113.5999999999999</v>
      </c>
      <c r="F2360" s="1">
        <v>37956</v>
      </c>
      <c r="G2360" t="s">
        <v>25</v>
      </c>
      <c r="H2360" t="s">
        <v>581</v>
      </c>
      <c r="I2360">
        <v>43</v>
      </c>
      <c r="J2360" t="s">
        <v>691</v>
      </c>
      <c r="K2360" t="s">
        <v>246</v>
      </c>
      <c r="L2360" t="s">
        <v>247</v>
      </c>
      <c r="M2360" t="s">
        <v>248</v>
      </c>
      <c r="N2360" t="s">
        <v>31</v>
      </c>
      <c r="O2360" t="s">
        <v>249</v>
      </c>
      <c r="P2360" t="s">
        <v>58</v>
      </c>
      <c r="Q2360" t="s">
        <v>114</v>
      </c>
      <c r="R2360" t="s">
        <v>35</v>
      </c>
      <c r="S2360" t="s">
        <v>36</v>
      </c>
      <c r="T2360" t="s">
        <v>250</v>
      </c>
      <c r="U2360" t="s">
        <v>38</v>
      </c>
      <c r="V2360">
        <v>0.106976744186047</v>
      </c>
      <c r="W2360">
        <v>2003</v>
      </c>
      <c r="X2360">
        <v>12</v>
      </c>
      <c r="Y2360">
        <v>4</v>
      </c>
    </row>
    <row r="2361" spans="1:25" x14ac:dyDescent="0.25">
      <c r="A2361">
        <v>10210</v>
      </c>
      <c r="B2361">
        <v>43</v>
      </c>
      <c r="C2361">
        <v>41.02</v>
      </c>
      <c r="D2361">
        <v>11</v>
      </c>
      <c r="E2361">
        <v>1763.86</v>
      </c>
      <c r="F2361" s="1">
        <v>37998</v>
      </c>
      <c r="G2361" t="s">
        <v>25</v>
      </c>
      <c r="H2361" t="s">
        <v>581</v>
      </c>
      <c r="I2361">
        <v>43</v>
      </c>
      <c r="J2361" t="s">
        <v>691</v>
      </c>
      <c r="K2361" t="s">
        <v>320</v>
      </c>
      <c r="L2361" t="s">
        <v>321</v>
      </c>
      <c r="M2361" t="s">
        <v>322</v>
      </c>
      <c r="N2361" t="s">
        <v>31</v>
      </c>
      <c r="O2361" t="s">
        <v>323</v>
      </c>
      <c r="P2361" t="s">
        <v>323</v>
      </c>
      <c r="Q2361" t="s">
        <v>324</v>
      </c>
      <c r="R2361" t="s">
        <v>212</v>
      </c>
      <c r="S2361" t="s">
        <v>212</v>
      </c>
      <c r="T2361" t="s">
        <v>325</v>
      </c>
      <c r="U2361" t="s">
        <v>38</v>
      </c>
      <c r="V2361">
        <v>4.6046511627906898E-2</v>
      </c>
      <c r="W2361">
        <v>2004</v>
      </c>
      <c r="X2361">
        <v>1</v>
      </c>
      <c r="Y2361">
        <v>1</v>
      </c>
    </row>
    <row r="2362" spans="1:25" x14ac:dyDescent="0.25">
      <c r="A2362">
        <v>10223</v>
      </c>
      <c r="B2362">
        <v>41</v>
      </c>
      <c r="C2362">
        <v>46.26</v>
      </c>
      <c r="D2362">
        <v>13</v>
      </c>
      <c r="E2362">
        <v>1896.66</v>
      </c>
      <c r="F2362" s="1">
        <v>38037</v>
      </c>
      <c r="G2362" t="s">
        <v>25</v>
      </c>
      <c r="H2362" t="s">
        <v>581</v>
      </c>
      <c r="I2362">
        <v>43</v>
      </c>
      <c r="J2362" t="s">
        <v>691</v>
      </c>
      <c r="K2362" t="s">
        <v>94</v>
      </c>
      <c r="L2362" t="s">
        <v>95</v>
      </c>
      <c r="M2362" t="s">
        <v>96</v>
      </c>
      <c r="N2362" t="s">
        <v>97</v>
      </c>
      <c r="O2362" t="s">
        <v>98</v>
      </c>
      <c r="P2362" t="s">
        <v>99</v>
      </c>
      <c r="Q2362" t="s">
        <v>100</v>
      </c>
      <c r="R2362" t="s">
        <v>101</v>
      </c>
      <c r="S2362" t="s">
        <v>102</v>
      </c>
      <c r="T2362" t="s">
        <v>103</v>
      </c>
      <c r="U2362" t="s">
        <v>38</v>
      </c>
      <c r="V2362">
        <v>-7.5813953488371999E-2</v>
      </c>
      <c r="W2362">
        <v>2004</v>
      </c>
      <c r="X2362">
        <v>2</v>
      </c>
      <c r="Y2362">
        <v>1</v>
      </c>
    </row>
    <row r="2363" spans="1:25" x14ac:dyDescent="0.25">
      <c r="A2363">
        <v>10235</v>
      </c>
      <c r="B2363">
        <v>41</v>
      </c>
      <c r="C2363">
        <v>35.35</v>
      </c>
      <c r="D2363">
        <v>7</v>
      </c>
      <c r="E2363">
        <v>1449.35</v>
      </c>
      <c r="F2363" s="1">
        <v>38079</v>
      </c>
      <c r="G2363" t="s">
        <v>25</v>
      </c>
      <c r="H2363" t="s">
        <v>581</v>
      </c>
      <c r="I2363">
        <v>43</v>
      </c>
      <c r="J2363" t="s">
        <v>691</v>
      </c>
      <c r="K2363" t="s">
        <v>395</v>
      </c>
      <c r="L2363" t="s">
        <v>396</v>
      </c>
      <c r="M2363" t="s">
        <v>397</v>
      </c>
      <c r="N2363" t="s">
        <v>31</v>
      </c>
      <c r="O2363" t="s">
        <v>398</v>
      </c>
      <c r="P2363" t="s">
        <v>242</v>
      </c>
      <c r="Q2363" t="s">
        <v>399</v>
      </c>
      <c r="R2363" t="s">
        <v>244</v>
      </c>
      <c r="S2363" t="s">
        <v>36</v>
      </c>
      <c r="T2363" t="s">
        <v>400</v>
      </c>
      <c r="U2363" t="s">
        <v>38</v>
      </c>
      <c r="V2363">
        <v>0.17790697674418601</v>
      </c>
      <c r="W2363">
        <v>2004</v>
      </c>
      <c r="X2363">
        <v>4</v>
      </c>
      <c r="Y2363">
        <v>2</v>
      </c>
    </row>
    <row r="2364" spans="1:25" x14ac:dyDescent="0.25">
      <c r="A2364">
        <v>10250</v>
      </c>
      <c r="B2364">
        <v>36</v>
      </c>
      <c r="C2364">
        <v>51.93</v>
      </c>
      <c r="D2364">
        <v>8</v>
      </c>
      <c r="E2364">
        <v>1869.48</v>
      </c>
      <c r="F2364" s="1">
        <v>38118</v>
      </c>
      <c r="G2364" t="s">
        <v>25</v>
      </c>
      <c r="H2364" t="s">
        <v>581</v>
      </c>
      <c r="I2364">
        <v>43</v>
      </c>
      <c r="J2364" t="s">
        <v>691</v>
      </c>
      <c r="K2364" t="s">
        <v>420</v>
      </c>
      <c r="L2364" t="s">
        <v>421</v>
      </c>
      <c r="M2364" t="s">
        <v>422</v>
      </c>
      <c r="N2364" t="s">
        <v>31</v>
      </c>
      <c r="O2364" t="s">
        <v>423</v>
      </c>
      <c r="P2364" t="s">
        <v>58</v>
      </c>
      <c r="Q2364" t="s">
        <v>70</v>
      </c>
      <c r="R2364" t="s">
        <v>35</v>
      </c>
      <c r="S2364" t="s">
        <v>36</v>
      </c>
      <c r="T2364" t="s">
        <v>424</v>
      </c>
      <c r="U2364" t="s">
        <v>38</v>
      </c>
      <c r="V2364">
        <v>-0.207674418604651</v>
      </c>
      <c r="W2364">
        <v>2004</v>
      </c>
      <c r="X2364">
        <v>5</v>
      </c>
      <c r="Y2364">
        <v>2</v>
      </c>
    </row>
    <row r="2365" spans="1:25" x14ac:dyDescent="0.25">
      <c r="A2365">
        <v>10262</v>
      </c>
      <c r="B2365">
        <v>49</v>
      </c>
      <c r="C2365">
        <v>37.97</v>
      </c>
      <c r="D2365">
        <v>3</v>
      </c>
      <c r="E2365">
        <v>1860.53</v>
      </c>
      <c r="F2365" s="1">
        <v>38162</v>
      </c>
      <c r="G2365" t="s">
        <v>359</v>
      </c>
      <c r="H2365" t="s">
        <v>581</v>
      </c>
      <c r="I2365">
        <v>43</v>
      </c>
      <c r="J2365" t="s">
        <v>691</v>
      </c>
      <c r="K2365" t="s">
        <v>186</v>
      </c>
      <c r="L2365" t="s">
        <v>187</v>
      </c>
      <c r="M2365" t="s">
        <v>188</v>
      </c>
      <c r="N2365" t="s">
        <v>31</v>
      </c>
      <c r="O2365" t="s">
        <v>189</v>
      </c>
      <c r="P2365" t="s">
        <v>31</v>
      </c>
      <c r="Q2365" t="s">
        <v>190</v>
      </c>
      <c r="R2365" t="s">
        <v>191</v>
      </c>
      <c r="S2365" t="s">
        <v>45</v>
      </c>
      <c r="T2365" t="s">
        <v>192</v>
      </c>
      <c r="U2365" t="s">
        <v>38</v>
      </c>
      <c r="V2365">
        <v>0.116976744186047</v>
      </c>
      <c r="W2365">
        <v>2004</v>
      </c>
      <c r="X2365">
        <v>6</v>
      </c>
      <c r="Y2365">
        <v>2</v>
      </c>
    </row>
    <row r="2366" spans="1:25" x14ac:dyDescent="0.25">
      <c r="A2366">
        <v>10275</v>
      </c>
      <c r="B2366">
        <v>38</v>
      </c>
      <c r="C2366">
        <v>45.39</v>
      </c>
      <c r="D2366">
        <v>13</v>
      </c>
      <c r="E2366">
        <v>1724.82</v>
      </c>
      <c r="F2366" s="1">
        <v>38191</v>
      </c>
      <c r="G2366" t="s">
        <v>25</v>
      </c>
      <c r="H2366" t="s">
        <v>581</v>
      </c>
      <c r="I2366">
        <v>43</v>
      </c>
      <c r="J2366" t="s">
        <v>691</v>
      </c>
      <c r="K2366" t="s">
        <v>123</v>
      </c>
      <c r="L2366" t="s">
        <v>124</v>
      </c>
      <c r="M2366" t="s">
        <v>125</v>
      </c>
      <c r="N2366" t="s">
        <v>31</v>
      </c>
      <c r="O2366" t="s">
        <v>126</v>
      </c>
      <c r="P2366" t="s">
        <v>31</v>
      </c>
      <c r="Q2366" t="s">
        <v>127</v>
      </c>
      <c r="R2366" t="s">
        <v>44</v>
      </c>
      <c r="S2366" t="s">
        <v>45</v>
      </c>
      <c r="T2366" t="s">
        <v>128</v>
      </c>
      <c r="U2366" t="s">
        <v>38</v>
      </c>
      <c r="V2366">
        <v>-5.5581395348837201E-2</v>
      </c>
      <c r="W2366">
        <v>2004</v>
      </c>
      <c r="X2366">
        <v>7</v>
      </c>
      <c r="Y2366">
        <v>3</v>
      </c>
    </row>
    <row r="2367" spans="1:25" x14ac:dyDescent="0.25">
      <c r="A2367">
        <v>10284</v>
      </c>
      <c r="B2367">
        <v>33</v>
      </c>
      <c r="C2367">
        <v>51.93</v>
      </c>
      <c r="D2367">
        <v>5</v>
      </c>
      <c r="E2367">
        <v>1713.69</v>
      </c>
      <c r="F2367" s="1">
        <v>38220</v>
      </c>
      <c r="G2367" t="s">
        <v>25</v>
      </c>
      <c r="H2367" t="s">
        <v>581</v>
      </c>
      <c r="I2367">
        <v>43</v>
      </c>
      <c r="J2367" t="s">
        <v>691</v>
      </c>
      <c r="K2367" t="s">
        <v>575</v>
      </c>
      <c r="L2367" t="s">
        <v>576</v>
      </c>
      <c r="M2367" t="s">
        <v>577</v>
      </c>
      <c r="N2367" t="s">
        <v>31</v>
      </c>
      <c r="O2367" t="s">
        <v>578</v>
      </c>
      <c r="P2367" t="s">
        <v>31</v>
      </c>
      <c r="Q2367" t="s">
        <v>579</v>
      </c>
      <c r="R2367" t="s">
        <v>83</v>
      </c>
      <c r="S2367" t="s">
        <v>45</v>
      </c>
      <c r="T2367" t="s">
        <v>580</v>
      </c>
      <c r="U2367" t="s">
        <v>38</v>
      </c>
      <c r="V2367">
        <v>-0.207674418604651</v>
      </c>
      <c r="W2367">
        <v>2004</v>
      </c>
      <c r="X2367">
        <v>8</v>
      </c>
      <c r="Y2367">
        <v>3</v>
      </c>
    </row>
    <row r="2368" spans="1:25" x14ac:dyDescent="0.25">
      <c r="A2368">
        <v>10296</v>
      </c>
      <c r="B2368">
        <v>26</v>
      </c>
      <c r="C2368">
        <v>48.44</v>
      </c>
      <c r="D2368">
        <v>1</v>
      </c>
      <c r="E2368">
        <v>1259.44</v>
      </c>
      <c r="F2368" s="1">
        <v>38245</v>
      </c>
      <c r="G2368" t="s">
        <v>25</v>
      </c>
      <c r="H2368" t="s">
        <v>581</v>
      </c>
      <c r="I2368">
        <v>43</v>
      </c>
      <c r="J2368" t="s">
        <v>691</v>
      </c>
      <c r="K2368" t="s">
        <v>604</v>
      </c>
      <c r="L2368" t="s">
        <v>605</v>
      </c>
      <c r="M2368" t="s">
        <v>606</v>
      </c>
      <c r="N2368" t="s">
        <v>31</v>
      </c>
      <c r="O2368" t="s">
        <v>607</v>
      </c>
      <c r="P2368" t="s">
        <v>31</v>
      </c>
      <c r="Q2368" t="s">
        <v>608</v>
      </c>
      <c r="R2368" t="s">
        <v>468</v>
      </c>
      <c r="S2368" t="s">
        <v>45</v>
      </c>
      <c r="T2368" t="s">
        <v>609</v>
      </c>
      <c r="U2368" t="s">
        <v>38</v>
      </c>
      <c r="V2368">
        <v>-0.12651162790697701</v>
      </c>
      <c r="W2368">
        <v>2004</v>
      </c>
      <c r="X2368">
        <v>9</v>
      </c>
      <c r="Y2368">
        <v>3</v>
      </c>
    </row>
    <row r="2369" spans="1:25" x14ac:dyDescent="0.25">
      <c r="A2369">
        <v>10308</v>
      </c>
      <c r="B2369">
        <v>47</v>
      </c>
      <c r="C2369">
        <v>43.64</v>
      </c>
      <c r="D2369">
        <v>11</v>
      </c>
      <c r="E2369">
        <v>2051.08</v>
      </c>
      <c r="F2369" s="1">
        <v>38275</v>
      </c>
      <c r="G2369" t="s">
        <v>25</v>
      </c>
      <c r="H2369" t="s">
        <v>581</v>
      </c>
      <c r="I2369">
        <v>43</v>
      </c>
      <c r="J2369" t="s">
        <v>691</v>
      </c>
      <c r="K2369" t="s">
        <v>334</v>
      </c>
      <c r="L2369" t="s">
        <v>335</v>
      </c>
      <c r="M2369" t="s">
        <v>336</v>
      </c>
      <c r="N2369" t="s">
        <v>31</v>
      </c>
      <c r="O2369" t="s">
        <v>337</v>
      </c>
      <c r="P2369" t="s">
        <v>33</v>
      </c>
      <c r="Q2369" t="s">
        <v>338</v>
      </c>
      <c r="R2369" t="s">
        <v>35</v>
      </c>
      <c r="S2369" t="s">
        <v>36</v>
      </c>
      <c r="T2369" t="s">
        <v>339</v>
      </c>
      <c r="U2369" t="s">
        <v>38</v>
      </c>
      <c r="V2369">
        <v>-1.4883720930232601E-2</v>
      </c>
      <c r="W2369">
        <v>2004</v>
      </c>
      <c r="X2369">
        <v>10</v>
      </c>
      <c r="Y2369">
        <v>4</v>
      </c>
    </row>
    <row r="2370" spans="1:25" x14ac:dyDescent="0.25">
      <c r="A2370">
        <v>10316</v>
      </c>
      <c r="B2370">
        <v>34</v>
      </c>
      <c r="C2370">
        <v>47.57</v>
      </c>
      <c r="D2370">
        <v>3</v>
      </c>
      <c r="E2370">
        <v>1617.38</v>
      </c>
      <c r="F2370" s="1">
        <v>38292</v>
      </c>
      <c r="G2370" t="s">
        <v>25</v>
      </c>
      <c r="H2370" t="s">
        <v>581</v>
      </c>
      <c r="I2370">
        <v>43</v>
      </c>
      <c r="J2370" t="s">
        <v>691</v>
      </c>
      <c r="K2370" t="s">
        <v>407</v>
      </c>
      <c r="L2370" t="s">
        <v>408</v>
      </c>
      <c r="M2370" t="s">
        <v>409</v>
      </c>
      <c r="N2370" t="s">
        <v>31</v>
      </c>
      <c r="O2370" t="s">
        <v>410</v>
      </c>
      <c r="P2370" t="s">
        <v>411</v>
      </c>
      <c r="Q2370" t="s">
        <v>412</v>
      </c>
      <c r="R2370" t="s">
        <v>183</v>
      </c>
      <c r="S2370" t="s">
        <v>45</v>
      </c>
      <c r="T2370" t="s">
        <v>413</v>
      </c>
      <c r="U2370" t="s">
        <v>38</v>
      </c>
      <c r="V2370">
        <v>-0.106279069767442</v>
      </c>
      <c r="W2370">
        <v>2004</v>
      </c>
      <c r="X2370">
        <v>11</v>
      </c>
      <c r="Y2370">
        <v>4</v>
      </c>
    </row>
    <row r="2371" spans="1:25" x14ac:dyDescent="0.25">
      <c r="A2371">
        <v>10328</v>
      </c>
      <c r="B2371">
        <v>34</v>
      </c>
      <c r="C2371">
        <v>51.93</v>
      </c>
      <c r="D2371">
        <v>7</v>
      </c>
      <c r="E2371">
        <v>1765.62</v>
      </c>
      <c r="F2371" s="1">
        <v>38303</v>
      </c>
      <c r="G2371" t="s">
        <v>25</v>
      </c>
      <c r="H2371" t="s">
        <v>581</v>
      </c>
      <c r="I2371">
        <v>43</v>
      </c>
      <c r="J2371" t="s">
        <v>691</v>
      </c>
      <c r="K2371" t="s">
        <v>583</v>
      </c>
      <c r="L2371" t="s">
        <v>584</v>
      </c>
      <c r="M2371" t="s">
        <v>585</v>
      </c>
      <c r="N2371" t="s">
        <v>31</v>
      </c>
      <c r="O2371" t="s">
        <v>586</v>
      </c>
      <c r="P2371" t="s">
        <v>31</v>
      </c>
      <c r="Q2371" t="s">
        <v>587</v>
      </c>
      <c r="R2371" t="s">
        <v>273</v>
      </c>
      <c r="S2371" t="s">
        <v>45</v>
      </c>
      <c r="T2371" t="s">
        <v>588</v>
      </c>
      <c r="U2371" t="s">
        <v>38</v>
      </c>
      <c r="V2371">
        <v>-0.207674418604651</v>
      </c>
      <c r="W2371">
        <v>2004</v>
      </c>
      <c r="X2371">
        <v>11</v>
      </c>
      <c r="Y2371">
        <v>4</v>
      </c>
    </row>
    <row r="2372" spans="1:25" x14ac:dyDescent="0.25">
      <c r="A2372">
        <v>10340</v>
      </c>
      <c r="B2372">
        <v>40</v>
      </c>
      <c r="C2372">
        <v>50.62</v>
      </c>
      <c r="D2372">
        <v>4</v>
      </c>
      <c r="E2372">
        <v>2024.8</v>
      </c>
      <c r="F2372" s="1">
        <v>38315</v>
      </c>
      <c r="G2372" t="s">
        <v>25</v>
      </c>
      <c r="H2372" t="s">
        <v>581</v>
      </c>
      <c r="I2372">
        <v>43</v>
      </c>
      <c r="J2372" t="s">
        <v>691</v>
      </c>
      <c r="K2372" t="s">
        <v>371</v>
      </c>
      <c r="L2372" t="s">
        <v>372</v>
      </c>
      <c r="M2372" t="s">
        <v>373</v>
      </c>
      <c r="N2372" t="s">
        <v>31</v>
      </c>
      <c r="O2372" t="s">
        <v>374</v>
      </c>
      <c r="P2372" t="s">
        <v>31</v>
      </c>
      <c r="Q2372" t="s">
        <v>375</v>
      </c>
      <c r="R2372" t="s">
        <v>191</v>
      </c>
      <c r="S2372" t="s">
        <v>45</v>
      </c>
      <c r="T2372" t="s">
        <v>376</v>
      </c>
      <c r="U2372" t="s">
        <v>38</v>
      </c>
      <c r="V2372">
        <v>-0.17720930232558099</v>
      </c>
      <c r="W2372">
        <v>2004</v>
      </c>
      <c r="X2372">
        <v>11</v>
      </c>
      <c r="Y2372">
        <v>4</v>
      </c>
    </row>
    <row r="2373" spans="1:25" x14ac:dyDescent="0.25">
      <c r="A2373">
        <v>10353</v>
      </c>
      <c r="B2373">
        <v>40</v>
      </c>
      <c r="C2373">
        <v>82.21</v>
      </c>
      <c r="D2373">
        <v>8</v>
      </c>
      <c r="E2373">
        <v>3288.4</v>
      </c>
      <c r="F2373" s="1">
        <v>38325</v>
      </c>
      <c r="G2373" t="s">
        <v>25</v>
      </c>
      <c r="H2373" t="s">
        <v>581</v>
      </c>
      <c r="I2373">
        <v>43</v>
      </c>
      <c r="J2373" t="s">
        <v>691</v>
      </c>
      <c r="K2373" t="s">
        <v>599</v>
      </c>
      <c r="L2373" t="s">
        <v>600</v>
      </c>
      <c r="M2373" t="s">
        <v>601</v>
      </c>
      <c r="N2373" t="s">
        <v>31</v>
      </c>
      <c r="O2373" t="s">
        <v>542</v>
      </c>
      <c r="P2373" t="s">
        <v>120</v>
      </c>
      <c r="Q2373" t="s">
        <v>602</v>
      </c>
      <c r="R2373" t="s">
        <v>35</v>
      </c>
      <c r="S2373" t="s">
        <v>36</v>
      </c>
      <c r="T2373" t="s">
        <v>603</v>
      </c>
      <c r="U2373" t="s">
        <v>53</v>
      </c>
      <c r="V2373">
        <v>-0.91186046511627905</v>
      </c>
      <c r="W2373">
        <v>2004</v>
      </c>
      <c r="X2373">
        <v>12</v>
      </c>
      <c r="Y2373">
        <v>4</v>
      </c>
    </row>
    <row r="2374" spans="1:25" x14ac:dyDescent="0.25">
      <c r="A2374">
        <v>10361</v>
      </c>
      <c r="B2374">
        <v>33</v>
      </c>
      <c r="C2374">
        <v>82.59</v>
      </c>
      <c r="D2374">
        <v>3</v>
      </c>
      <c r="E2374">
        <v>2725.47</v>
      </c>
      <c r="F2374" s="1">
        <v>38338</v>
      </c>
      <c r="G2374" t="s">
        <v>25</v>
      </c>
      <c r="H2374" t="s">
        <v>581</v>
      </c>
      <c r="I2374">
        <v>43</v>
      </c>
      <c r="J2374" t="s">
        <v>691</v>
      </c>
      <c r="K2374" t="s">
        <v>164</v>
      </c>
      <c r="L2374" t="s">
        <v>165</v>
      </c>
      <c r="M2374" t="s">
        <v>166</v>
      </c>
      <c r="N2374" t="s">
        <v>167</v>
      </c>
      <c r="O2374" t="s">
        <v>168</v>
      </c>
      <c r="P2374" t="s">
        <v>169</v>
      </c>
      <c r="Q2374" t="s">
        <v>170</v>
      </c>
      <c r="R2374" t="s">
        <v>101</v>
      </c>
      <c r="S2374" t="s">
        <v>102</v>
      </c>
      <c r="T2374" t="s">
        <v>171</v>
      </c>
      <c r="U2374" t="s">
        <v>38</v>
      </c>
      <c r="V2374">
        <v>-0.92069767441860495</v>
      </c>
      <c r="W2374">
        <v>2004</v>
      </c>
      <c r="X2374">
        <v>12</v>
      </c>
      <c r="Y2374">
        <v>4</v>
      </c>
    </row>
    <row r="2375" spans="1:25" x14ac:dyDescent="0.25">
      <c r="A2375">
        <v>10375</v>
      </c>
      <c r="B2375">
        <v>49</v>
      </c>
      <c r="C2375">
        <v>65.8</v>
      </c>
      <c r="D2375">
        <v>5</v>
      </c>
      <c r="E2375">
        <v>3224.2</v>
      </c>
      <c r="F2375" s="1">
        <v>38386</v>
      </c>
      <c r="G2375" t="s">
        <v>25</v>
      </c>
      <c r="H2375" t="s">
        <v>581</v>
      </c>
      <c r="I2375">
        <v>43</v>
      </c>
      <c r="J2375" t="s">
        <v>691</v>
      </c>
      <c r="K2375" t="s">
        <v>123</v>
      </c>
      <c r="L2375" t="s">
        <v>124</v>
      </c>
      <c r="M2375" t="s">
        <v>125</v>
      </c>
      <c r="N2375" t="s">
        <v>31</v>
      </c>
      <c r="O2375" t="s">
        <v>126</v>
      </c>
      <c r="P2375" t="s">
        <v>31</v>
      </c>
      <c r="Q2375" t="s">
        <v>127</v>
      </c>
      <c r="R2375" t="s">
        <v>44</v>
      </c>
      <c r="S2375" t="s">
        <v>45</v>
      </c>
      <c r="T2375" t="s">
        <v>128</v>
      </c>
      <c r="U2375" t="s">
        <v>53</v>
      </c>
      <c r="V2375">
        <v>-0.53023255813953496</v>
      </c>
      <c r="W2375">
        <v>2005</v>
      </c>
      <c r="X2375">
        <v>2</v>
      </c>
      <c r="Y2375">
        <v>1</v>
      </c>
    </row>
    <row r="2376" spans="1:25" x14ac:dyDescent="0.25">
      <c r="A2376">
        <v>10388</v>
      </c>
      <c r="B2376">
        <v>27</v>
      </c>
      <c r="C2376">
        <v>100</v>
      </c>
      <c r="D2376">
        <v>1</v>
      </c>
      <c r="E2376">
        <v>3211.38</v>
      </c>
      <c r="F2376" s="1">
        <v>38414</v>
      </c>
      <c r="G2376" t="s">
        <v>25</v>
      </c>
      <c r="H2376" t="s">
        <v>581</v>
      </c>
      <c r="I2376">
        <v>43</v>
      </c>
      <c r="J2376" t="s">
        <v>691</v>
      </c>
      <c r="K2376" t="s">
        <v>172</v>
      </c>
      <c r="L2376" t="s">
        <v>173</v>
      </c>
      <c r="M2376" t="s">
        <v>174</v>
      </c>
      <c r="N2376" t="s">
        <v>31</v>
      </c>
      <c r="O2376" t="s">
        <v>175</v>
      </c>
      <c r="P2376" t="s">
        <v>133</v>
      </c>
      <c r="Q2376" t="s">
        <v>176</v>
      </c>
      <c r="R2376" t="s">
        <v>35</v>
      </c>
      <c r="S2376" t="s">
        <v>36</v>
      </c>
      <c r="T2376" t="s">
        <v>177</v>
      </c>
      <c r="U2376" t="s">
        <v>53</v>
      </c>
      <c r="V2376">
        <v>-1.32558139534884</v>
      </c>
      <c r="W2376">
        <v>2005</v>
      </c>
      <c r="X2376">
        <v>3</v>
      </c>
      <c r="Y2376">
        <v>1</v>
      </c>
    </row>
    <row r="2377" spans="1:25" x14ac:dyDescent="0.25">
      <c r="A2377">
        <v>10398</v>
      </c>
      <c r="B2377">
        <v>49</v>
      </c>
      <c r="C2377">
        <v>36.659999999999997</v>
      </c>
      <c r="D2377">
        <v>5</v>
      </c>
      <c r="E2377">
        <v>1796.34</v>
      </c>
      <c r="F2377" s="1">
        <v>38441</v>
      </c>
      <c r="G2377" t="s">
        <v>25</v>
      </c>
      <c r="H2377" t="s">
        <v>581</v>
      </c>
      <c r="I2377">
        <v>43</v>
      </c>
      <c r="J2377" t="s">
        <v>691</v>
      </c>
      <c r="K2377" t="s">
        <v>39</v>
      </c>
      <c r="L2377" t="s">
        <v>40</v>
      </c>
      <c r="M2377" t="s">
        <v>41</v>
      </c>
      <c r="N2377" t="s">
        <v>31</v>
      </c>
      <c r="O2377" t="s">
        <v>42</v>
      </c>
      <c r="P2377" t="s">
        <v>31</v>
      </c>
      <c r="Q2377" t="s">
        <v>43</v>
      </c>
      <c r="R2377" t="s">
        <v>44</v>
      </c>
      <c r="S2377" t="s">
        <v>45</v>
      </c>
      <c r="T2377" t="s">
        <v>46</v>
      </c>
      <c r="U2377" t="s">
        <v>38</v>
      </c>
      <c r="V2377">
        <v>0.14744186046511601</v>
      </c>
      <c r="W2377">
        <v>2005</v>
      </c>
      <c r="X2377">
        <v>3</v>
      </c>
      <c r="Y2377">
        <v>1</v>
      </c>
    </row>
    <row r="2378" spans="1:25" x14ac:dyDescent="0.25">
      <c r="A2378">
        <v>10401</v>
      </c>
      <c r="B2378">
        <v>56</v>
      </c>
      <c r="C2378">
        <v>35.35</v>
      </c>
      <c r="D2378">
        <v>7</v>
      </c>
      <c r="E2378">
        <v>1979.6</v>
      </c>
      <c r="F2378" s="1">
        <v>38445</v>
      </c>
      <c r="G2378" t="s">
        <v>425</v>
      </c>
      <c r="H2378" t="s">
        <v>581</v>
      </c>
      <c r="I2378">
        <v>43</v>
      </c>
      <c r="J2378" t="s">
        <v>691</v>
      </c>
      <c r="K2378" t="s">
        <v>109</v>
      </c>
      <c r="L2378" t="s">
        <v>110</v>
      </c>
      <c r="M2378" t="s">
        <v>111</v>
      </c>
      <c r="N2378" t="s">
        <v>31</v>
      </c>
      <c r="O2378" t="s">
        <v>112</v>
      </c>
      <c r="P2378" t="s">
        <v>113</v>
      </c>
      <c r="Q2378" t="s">
        <v>114</v>
      </c>
      <c r="R2378" t="s">
        <v>35</v>
      </c>
      <c r="S2378" t="s">
        <v>36</v>
      </c>
      <c r="T2378" t="s">
        <v>115</v>
      </c>
      <c r="U2378" t="s">
        <v>38</v>
      </c>
      <c r="V2378">
        <v>0.17790697674418601</v>
      </c>
      <c r="W2378">
        <v>2005</v>
      </c>
      <c r="X2378">
        <v>4</v>
      </c>
      <c r="Y2378">
        <v>2</v>
      </c>
    </row>
    <row r="2379" spans="1:25" x14ac:dyDescent="0.25">
      <c r="A2379">
        <v>10416</v>
      </c>
      <c r="B2379">
        <v>37</v>
      </c>
      <c r="C2379">
        <v>51.93</v>
      </c>
      <c r="D2379">
        <v>8</v>
      </c>
      <c r="E2379">
        <v>1921.41</v>
      </c>
      <c r="F2379" s="1">
        <v>38482</v>
      </c>
      <c r="G2379" t="s">
        <v>25</v>
      </c>
      <c r="H2379" t="s">
        <v>581</v>
      </c>
      <c r="I2379">
        <v>43</v>
      </c>
      <c r="J2379" t="s">
        <v>691</v>
      </c>
      <c r="K2379" t="s">
        <v>477</v>
      </c>
      <c r="L2379" t="s">
        <v>478</v>
      </c>
      <c r="M2379" t="s">
        <v>479</v>
      </c>
      <c r="N2379" t="s">
        <v>31</v>
      </c>
      <c r="O2379" t="s">
        <v>480</v>
      </c>
      <c r="P2379" t="s">
        <v>31</v>
      </c>
      <c r="Q2379" t="s">
        <v>481</v>
      </c>
      <c r="R2379" t="s">
        <v>273</v>
      </c>
      <c r="S2379" t="s">
        <v>45</v>
      </c>
      <c r="T2379" t="s">
        <v>482</v>
      </c>
      <c r="U2379" t="s">
        <v>38</v>
      </c>
      <c r="V2379">
        <v>-0.207674418604651</v>
      </c>
      <c r="W2379">
        <v>2005</v>
      </c>
      <c r="X2379">
        <v>5</v>
      </c>
      <c r="Y2379">
        <v>2</v>
      </c>
    </row>
    <row r="2380" spans="1:25" x14ac:dyDescent="0.25">
      <c r="A2380">
        <v>10104</v>
      </c>
      <c r="B2380">
        <v>33</v>
      </c>
      <c r="C2380">
        <v>100</v>
      </c>
      <c r="D2380">
        <v>7</v>
      </c>
      <c r="E2380">
        <v>3705.24</v>
      </c>
      <c r="F2380" s="1">
        <v>37652</v>
      </c>
      <c r="G2380" t="s">
        <v>25</v>
      </c>
      <c r="H2380" t="s">
        <v>529</v>
      </c>
      <c r="I2380">
        <v>115</v>
      </c>
      <c r="J2380" t="s">
        <v>692</v>
      </c>
      <c r="K2380" t="s">
        <v>186</v>
      </c>
      <c r="L2380" t="s">
        <v>187</v>
      </c>
      <c r="M2380" t="s">
        <v>188</v>
      </c>
      <c r="N2380" t="s">
        <v>31</v>
      </c>
      <c r="O2380" t="s">
        <v>189</v>
      </c>
      <c r="P2380" t="s">
        <v>31</v>
      </c>
      <c r="Q2380" t="s">
        <v>190</v>
      </c>
      <c r="R2380" t="s">
        <v>191</v>
      </c>
      <c r="S2380" t="s">
        <v>45</v>
      </c>
      <c r="T2380" t="s">
        <v>192</v>
      </c>
      <c r="U2380" t="s">
        <v>53</v>
      </c>
      <c r="V2380">
        <v>0.13043478260869601</v>
      </c>
      <c r="W2380">
        <v>2003</v>
      </c>
      <c r="X2380">
        <v>1</v>
      </c>
      <c r="Y2380">
        <v>1</v>
      </c>
    </row>
    <row r="2381" spans="1:25" x14ac:dyDescent="0.25">
      <c r="A2381">
        <v>10115</v>
      </c>
      <c r="B2381">
        <v>27</v>
      </c>
      <c r="C2381">
        <v>100</v>
      </c>
      <c r="D2381">
        <v>3</v>
      </c>
      <c r="E2381">
        <v>2843.91</v>
      </c>
      <c r="F2381" s="1">
        <v>37715</v>
      </c>
      <c r="G2381" t="s">
        <v>25</v>
      </c>
      <c r="H2381" t="s">
        <v>529</v>
      </c>
      <c r="I2381">
        <v>115</v>
      </c>
      <c r="J2381" t="s">
        <v>692</v>
      </c>
      <c r="K2381" t="s">
        <v>214</v>
      </c>
      <c r="L2381" t="s">
        <v>215</v>
      </c>
      <c r="M2381" t="s">
        <v>216</v>
      </c>
      <c r="N2381" t="s">
        <v>217</v>
      </c>
      <c r="O2381" t="s">
        <v>32</v>
      </c>
      <c r="P2381" t="s">
        <v>33</v>
      </c>
      <c r="Q2381" t="s">
        <v>34</v>
      </c>
      <c r="R2381" t="s">
        <v>35</v>
      </c>
      <c r="S2381" t="s">
        <v>36</v>
      </c>
      <c r="T2381" t="s">
        <v>218</v>
      </c>
      <c r="U2381" t="s">
        <v>38</v>
      </c>
      <c r="V2381">
        <v>0.13043478260869601</v>
      </c>
      <c r="W2381">
        <v>2003</v>
      </c>
      <c r="X2381">
        <v>4</v>
      </c>
      <c r="Y2381">
        <v>2</v>
      </c>
    </row>
    <row r="2382" spans="1:25" x14ac:dyDescent="0.25">
      <c r="A2382">
        <v>10127</v>
      </c>
      <c r="B2382">
        <v>46</v>
      </c>
      <c r="C2382">
        <v>100</v>
      </c>
      <c r="D2382">
        <v>9</v>
      </c>
      <c r="E2382">
        <v>6176.42</v>
      </c>
      <c r="F2382" s="1">
        <v>37775</v>
      </c>
      <c r="G2382" t="s">
        <v>25</v>
      </c>
      <c r="H2382" t="s">
        <v>529</v>
      </c>
      <c r="I2382">
        <v>115</v>
      </c>
      <c r="J2382" t="s">
        <v>692</v>
      </c>
      <c r="K2382" t="s">
        <v>500</v>
      </c>
      <c r="L2382" t="s">
        <v>501</v>
      </c>
      <c r="M2382" t="s">
        <v>502</v>
      </c>
      <c r="N2382" t="s">
        <v>503</v>
      </c>
      <c r="O2382" t="s">
        <v>32</v>
      </c>
      <c r="P2382" t="s">
        <v>33</v>
      </c>
      <c r="Q2382" t="s">
        <v>34</v>
      </c>
      <c r="R2382" t="s">
        <v>35</v>
      </c>
      <c r="S2382" t="s">
        <v>36</v>
      </c>
      <c r="T2382" t="s">
        <v>504</v>
      </c>
      <c r="U2382" t="s">
        <v>53</v>
      </c>
      <c r="V2382">
        <v>0.13043478260869601</v>
      </c>
      <c r="W2382">
        <v>2003</v>
      </c>
      <c r="X2382">
        <v>6</v>
      </c>
      <c r="Y2382">
        <v>2</v>
      </c>
    </row>
    <row r="2383" spans="1:25" x14ac:dyDescent="0.25">
      <c r="A2383">
        <v>10141</v>
      </c>
      <c r="B2383">
        <v>44</v>
      </c>
      <c r="C2383">
        <v>100</v>
      </c>
      <c r="D2383">
        <v>3</v>
      </c>
      <c r="E2383">
        <v>5500.44</v>
      </c>
      <c r="F2383" s="1">
        <v>37834</v>
      </c>
      <c r="G2383" t="s">
        <v>25</v>
      </c>
      <c r="H2383" t="s">
        <v>529</v>
      </c>
      <c r="I2383">
        <v>115</v>
      </c>
      <c r="J2383" t="s">
        <v>692</v>
      </c>
      <c r="K2383" t="s">
        <v>493</v>
      </c>
      <c r="L2383" t="s">
        <v>494</v>
      </c>
      <c r="M2383" t="s">
        <v>495</v>
      </c>
      <c r="N2383" t="s">
        <v>31</v>
      </c>
      <c r="O2383" t="s">
        <v>496</v>
      </c>
      <c r="P2383" t="s">
        <v>31</v>
      </c>
      <c r="Q2383" t="s">
        <v>497</v>
      </c>
      <c r="R2383" t="s">
        <v>141</v>
      </c>
      <c r="S2383" t="s">
        <v>45</v>
      </c>
      <c r="T2383" t="s">
        <v>498</v>
      </c>
      <c r="U2383" t="s">
        <v>53</v>
      </c>
      <c r="V2383">
        <v>0.13043478260869601</v>
      </c>
      <c r="W2383">
        <v>2003</v>
      </c>
      <c r="X2383">
        <v>8</v>
      </c>
      <c r="Y2383">
        <v>3</v>
      </c>
    </row>
    <row r="2384" spans="1:25" x14ac:dyDescent="0.25">
      <c r="A2384">
        <v>10151</v>
      </c>
      <c r="B2384">
        <v>26</v>
      </c>
      <c r="C2384">
        <v>100</v>
      </c>
      <c r="D2384">
        <v>1</v>
      </c>
      <c r="E2384">
        <v>3220.1</v>
      </c>
      <c r="F2384" s="1">
        <v>37885</v>
      </c>
      <c r="G2384" t="s">
        <v>25</v>
      </c>
      <c r="H2384" t="s">
        <v>529</v>
      </c>
      <c r="I2384">
        <v>115</v>
      </c>
      <c r="J2384" t="s">
        <v>692</v>
      </c>
      <c r="K2384" t="s">
        <v>414</v>
      </c>
      <c r="L2384" t="s">
        <v>415</v>
      </c>
      <c r="M2384" t="s">
        <v>416</v>
      </c>
      <c r="N2384" t="s">
        <v>31</v>
      </c>
      <c r="O2384" t="s">
        <v>417</v>
      </c>
      <c r="P2384" t="s">
        <v>31</v>
      </c>
      <c r="Q2384" t="s">
        <v>418</v>
      </c>
      <c r="R2384" t="s">
        <v>141</v>
      </c>
      <c r="S2384" t="s">
        <v>45</v>
      </c>
      <c r="T2384" t="s">
        <v>419</v>
      </c>
      <c r="U2384" t="s">
        <v>53</v>
      </c>
      <c r="V2384">
        <v>0.13043478260869601</v>
      </c>
      <c r="W2384">
        <v>2003</v>
      </c>
      <c r="X2384">
        <v>9</v>
      </c>
      <c r="Y2384">
        <v>3</v>
      </c>
    </row>
    <row r="2385" spans="1:25" x14ac:dyDescent="0.25">
      <c r="A2385">
        <v>10165</v>
      </c>
      <c r="B2385">
        <v>48</v>
      </c>
      <c r="C2385">
        <v>94.92</v>
      </c>
      <c r="D2385">
        <v>10</v>
      </c>
      <c r="E2385">
        <v>4556.16</v>
      </c>
      <c r="F2385" s="1">
        <v>37916</v>
      </c>
      <c r="G2385" t="s">
        <v>25</v>
      </c>
      <c r="H2385" t="s">
        <v>529</v>
      </c>
      <c r="I2385">
        <v>115</v>
      </c>
      <c r="J2385" t="s">
        <v>692</v>
      </c>
      <c r="K2385" t="s">
        <v>207</v>
      </c>
      <c r="L2385" t="s">
        <v>208</v>
      </c>
      <c r="M2385" t="s">
        <v>209</v>
      </c>
      <c r="N2385" t="s">
        <v>31</v>
      </c>
      <c r="O2385" t="s">
        <v>210</v>
      </c>
      <c r="P2385" t="s">
        <v>31</v>
      </c>
      <c r="Q2385" t="s">
        <v>211</v>
      </c>
      <c r="R2385" t="s">
        <v>210</v>
      </c>
      <c r="S2385" t="s">
        <v>212</v>
      </c>
      <c r="T2385" t="s">
        <v>213</v>
      </c>
      <c r="U2385" t="s">
        <v>53</v>
      </c>
      <c r="V2385">
        <v>0.17460869565217399</v>
      </c>
      <c r="W2385">
        <v>2003</v>
      </c>
      <c r="X2385">
        <v>10</v>
      </c>
      <c r="Y2385">
        <v>4</v>
      </c>
    </row>
    <row r="2386" spans="1:25" x14ac:dyDescent="0.25">
      <c r="A2386">
        <v>10176</v>
      </c>
      <c r="B2386">
        <v>23</v>
      </c>
      <c r="C2386">
        <v>100</v>
      </c>
      <c r="D2386">
        <v>9</v>
      </c>
      <c r="E2386">
        <v>3114.89</v>
      </c>
      <c r="F2386" s="1">
        <v>37931</v>
      </c>
      <c r="G2386" t="s">
        <v>25</v>
      </c>
      <c r="H2386" t="s">
        <v>529</v>
      </c>
      <c r="I2386">
        <v>115</v>
      </c>
      <c r="J2386" t="s">
        <v>692</v>
      </c>
      <c r="K2386" t="s">
        <v>477</v>
      </c>
      <c r="L2386" t="s">
        <v>478</v>
      </c>
      <c r="M2386" t="s">
        <v>479</v>
      </c>
      <c r="N2386" t="s">
        <v>31</v>
      </c>
      <c r="O2386" t="s">
        <v>480</v>
      </c>
      <c r="P2386" t="s">
        <v>31</v>
      </c>
      <c r="Q2386" t="s">
        <v>481</v>
      </c>
      <c r="R2386" t="s">
        <v>273</v>
      </c>
      <c r="S2386" t="s">
        <v>45</v>
      </c>
      <c r="T2386" t="s">
        <v>482</v>
      </c>
      <c r="U2386" t="s">
        <v>53</v>
      </c>
      <c r="V2386">
        <v>0.13043478260869601</v>
      </c>
      <c r="W2386">
        <v>2003</v>
      </c>
      <c r="X2386">
        <v>11</v>
      </c>
      <c r="Y2386">
        <v>4</v>
      </c>
    </row>
    <row r="2387" spans="1:25" x14ac:dyDescent="0.25">
      <c r="A2387">
        <v>10184</v>
      </c>
      <c r="B2387">
        <v>45</v>
      </c>
      <c r="C2387">
        <v>100</v>
      </c>
      <c r="D2387">
        <v>4</v>
      </c>
      <c r="E2387">
        <v>4948.2</v>
      </c>
      <c r="F2387" s="1">
        <v>37939</v>
      </c>
      <c r="G2387" t="s">
        <v>25</v>
      </c>
      <c r="H2387" t="s">
        <v>529</v>
      </c>
      <c r="I2387">
        <v>115</v>
      </c>
      <c r="J2387" t="s">
        <v>692</v>
      </c>
      <c r="K2387" t="s">
        <v>548</v>
      </c>
      <c r="L2387" t="s">
        <v>549</v>
      </c>
      <c r="M2387" t="s">
        <v>550</v>
      </c>
      <c r="N2387" t="s">
        <v>31</v>
      </c>
      <c r="O2387" t="s">
        <v>551</v>
      </c>
      <c r="P2387" t="s">
        <v>31</v>
      </c>
      <c r="Q2387" t="s">
        <v>552</v>
      </c>
      <c r="R2387" t="s">
        <v>191</v>
      </c>
      <c r="S2387" t="s">
        <v>45</v>
      </c>
      <c r="T2387" t="s">
        <v>553</v>
      </c>
      <c r="U2387" t="s">
        <v>53</v>
      </c>
      <c r="V2387">
        <v>0.13043478260869601</v>
      </c>
      <c r="W2387">
        <v>2003</v>
      </c>
      <c r="X2387">
        <v>11</v>
      </c>
      <c r="Y2387">
        <v>4</v>
      </c>
    </row>
    <row r="2388" spans="1:25" x14ac:dyDescent="0.25">
      <c r="A2388">
        <v>10195</v>
      </c>
      <c r="B2388">
        <v>49</v>
      </c>
      <c r="C2388">
        <v>100</v>
      </c>
      <c r="D2388">
        <v>4</v>
      </c>
      <c r="E2388">
        <v>5161.17</v>
      </c>
      <c r="F2388" s="1">
        <v>37950</v>
      </c>
      <c r="G2388" t="s">
        <v>25</v>
      </c>
      <c r="H2388" t="s">
        <v>529</v>
      </c>
      <c r="I2388">
        <v>115</v>
      </c>
      <c r="J2388" t="s">
        <v>692</v>
      </c>
      <c r="K2388" t="s">
        <v>334</v>
      </c>
      <c r="L2388" t="s">
        <v>335</v>
      </c>
      <c r="M2388" t="s">
        <v>336</v>
      </c>
      <c r="N2388" t="s">
        <v>31</v>
      </c>
      <c r="O2388" t="s">
        <v>337</v>
      </c>
      <c r="P2388" t="s">
        <v>33</v>
      </c>
      <c r="Q2388" t="s">
        <v>338</v>
      </c>
      <c r="R2388" t="s">
        <v>35</v>
      </c>
      <c r="S2388" t="s">
        <v>36</v>
      </c>
      <c r="T2388" t="s">
        <v>339</v>
      </c>
      <c r="U2388" t="s">
        <v>53</v>
      </c>
      <c r="V2388">
        <v>0.13043478260869601</v>
      </c>
      <c r="W2388">
        <v>2003</v>
      </c>
      <c r="X2388">
        <v>11</v>
      </c>
      <c r="Y2388">
        <v>4</v>
      </c>
    </row>
    <row r="2389" spans="1:25" x14ac:dyDescent="0.25">
      <c r="A2389">
        <v>10207</v>
      </c>
      <c r="B2389">
        <v>28</v>
      </c>
      <c r="C2389">
        <v>94.92</v>
      </c>
      <c r="D2389">
        <v>5</v>
      </c>
      <c r="E2389">
        <v>2657.76</v>
      </c>
      <c r="F2389" s="1">
        <v>37964</v>
      </c>
      <c r="G2389" t="s">
        <v>25</v>
      </c>
      <c r="H2389" t="s">
        <v>529</v>
      </c>
      <c r="I2389">
        <v>115</v>
      </c>
      <c r="J2389" t="s">
        <v>692</v>
      </c>
      <c r="K2389" t="s">
        <v>439</v>
      </c>
      <c r="L2389" t="s">
        <v>440</v>
      </c>
      <c r="M2389" t="s">
        <v>441</v>
      </c>
      <c r="N2389" t="s">
        <v>31</v>
      </c>
      <c r="O2389" t="s">
        <v>404</v>
      </c>
      <c r="P2389" t="s">
        <v>133</v>
      </c>
      <c r="Q2389" t="s">
        <v>405</v>
      </c>
      <c r="R2389" t="s">
        <v>35</v>
      </c>
      <c r="S2389" t="s">
        <v>36</v>
      </c>
      <c r="T2389" t="s">
        <v>442</v>
      </c>
      <c r="U2389" t="s">
        <v>38</v>
      </c>
      <c r="V2389">
        <v>0.17460869565217399</v>
      </c>
      <c r="W2389">
        <v>2003</v>
      </c>
      <c r="X2389">
        <v>12</v>
      </c>
      <c r="Y2389">
        <v>4</v>
      </c>
    </row>
    <row r="2390" spans="1:25" x14ac:dyDescent="0.25">
      <c r="A2390">
        <v>10220</v>
      </c>
      <c r="B2390">
        <v>37</v>
      </c>
      <c r="C2390">
        <v>100</v>
      </c>
      <c r="D2390">
        <v>9</v>
      </c>
      <c r="E2390">
        <v>3983.05</v>
      </c>
      <c r="F2390" s="1">
        <v>38029</v>
      </c>
      <c r="G2390" t="s">
        <v>25</v>
      </c>
      <c r="H2390" t="s">
        <v>529</v>
      </c>
      <c r="I2390">
        <v>115</v>
      </c>
      <c r="J2390" t="s">
        <v>692</v>
      </c>
      <c r="K2390" t="s">
        <v>505</v>
      </c>
      <c r="L2390" t="s">
        <v>506</v>
      </c>
      <c r="M2390" t="s">
        <v>507</v>
      </c>
      <c r="N2390" t="s">
        <v>508</v>
      </c>
      <c r="O2390" t="s">
        <v>509</v>
      </c>
      <c r="P2390" t="s">
        <v>31</v>
      </c>
      <c r="Q2390" t="s">
        <v>510</v>
      </c>
      <c r="R2390" t="s">
        <v>511</v>
      </c>
      <c r="S2390" t="s">
        <v>45</v>
      </c>
      <c r="T2390" t="s">
        <v>512</v>
      </c>
      <c r="U2390" t="s">
        <v>53</v>
      </c>
      <c r="V2390">
        <v>0.13043478260869601</v>
      </c>
      <c r="W2390">
        <v>2004</v>
      </c>
      <c r="X2390">
        <v>2</v>
      </c>
      <c r="Y2390">
        <v>1</v>
      </c>
    </row>
    <row r="2391" spans="1:25" x14ac:dyDescent="0.25">
      <c r="A2391">
        <v>10230</v>
      </c>
      <c r="B2391">
        <v>34</v>
      </c>
      <c r="C2391">
        <v>100</v>
      </c>
      <c r="D2391">
        <v>7</v>
      </c>
      <c r="E2391">
        <v>3974.94</v>
      </c>
      <c r="F2391" s="1">
        <v>38061</v>
      </c>
      <c r="G2391" t="s">
        <v>25</v>
      </c>
      <c r="H2391" t="s">
        <v>529</v>
      </c>
      <c r="I2391">
        <v>115</v>
      </c>
      <c r="J2391" t="s">
        <v>692</v>
      </c>
      <c r="K2391" t="s">
        <v>487</v>
      </c>
      <c r="L2391" t="s">
        <v>488</v>
      </c>
      <c r="M2391" t="s">
        <v>489</v>
      </c>
      <c r="N2391" t="s">
        <v>31</v>
      </c>
      <c r="O2391" t="s">
        <v>490</v>
      </c>
      <c r="P2391" t="s">
        <v>31</v>
      </c>
      <c r="Q2391" t="s">
        <v>491</v>
      </c>
      <c r="R2391" t="s">
        <v>468</v>
      </c>
      <c r="S2391" t="s">
        <v>45</v>
      </c>
      <c r="T2391" t="s">
        <v>492</v>
      </c>
      <c r="U2391" t="s">
        <v>53</v>
      </c>
      <c r="V2391">
        <v>0.13043478260869601</v>
      </c>
      <c r="W2391">
        <v>2004</v>
      </c>
      <c r="X2391">
        <v>3</v>
      </c>
      <c r="Y2391">
        <v>1</v>
      </c>
    </row>
    <row r="2392" spans="1:25" x14ac:dyDescent="0.25">
      <c r="A2392">
        <v>10246</v>
      </c>
      <c r="B2392">
        <v>22</v>
      </c>
      <c r="C2392">
        <v>100</v>
      </c>
      <c r="D2392">
        <v>3</v>
      </c>
      <c r="E2392">
        <v>2928.42</v>
      </c>
      <c r="F2392" s="1">
        <v>38112</v>
      </c>
      <c r="G2392" t="s">
        <v>25</v>
      </c>
      <c r="H2392" t="s">
        <v>529</v>
      </c>
      <c r="I2392">
        <v>115</v>
      </c>
      <c r="J2392" t="s">
        <v>692</v>
      </c>
      <c r="K2392" t="s">
        <v>186</v>
      </c>
      <c r="L2392" t="s">
        <v>187</v>
      </c>
      <c r="M2392" t="s">
        <v>188</v>
      </c>
      <c r="N2392" t="s">
        <v>31</v>
      </c>
      <c r="O2392" t="s">
        <v>189</v>
      </c>
      <c r="P2392" t="s">
        <v>31</v>
      </c>
      <c r="Q2392" t="s">
        <v>190</v>
      </c>
      <c r="R2392" t="s">
        <v>191</v>
      </c>
      <c r="S2392" t="s">
        <v>45</v>
      </c>
      <c r="T2392" t="s">
        <v>192</v>
      </c>
      <c r="U2392" t="s">
        <v>38</v>
      </c>
      <c r="V2392">
        <v>0.13043478260869601</v>
      </c>
      <c r="W2392">
        <v>2004</v>
      </c>
      <c r="X2392">
        <v>5</v>
      </c>
      <c r="Y2392">
        <v>2</v>
      </c>
    </row>
    <row r="2393" spans="1:25" x14ac:dyDescent="0.25">
      <c r="A2393">
        <v>10259</v>
      </c>
      <c r="B2393">
        <v>29</v>
      </c>
      <c r="C2393">
        <v>100</v>
      </c>
      <c r="D2393">
        <v>2</v>
      </c>
      <c r="E2393">
        <v>3054.57</v>
      </c>
      <c r="F2393" s="1">
        <v>38153</v>
      </c>
      <c r="G2393" t="s">
        <v>25</v>
      </c>
      <c r="H2393" t="s">
        <v>529</v>
      </c>
      <c r="I2393">
        <v>115</v>
      </c>
      <c r="J2393" t="s">
        <v>692</v>
      </c>
      <c r="K2393" t="s">
        <v>443</v>
      </c>
      <c r="L2393" t="s">
        <v>444</v>
      </c>
      <c r="M2393" t="s">
        <v>445</v>
      </c>
      <c r="N2393" t="s">
        <v>446</v>
      </c>
      <c r="O2393" t="s">
        <v>210</v>
      </c>
      <c r="P2393" t="s">
        <v>31</v>
      </c>
      <c r="Q2393" t="s">
        <v>447</v>
      </c>
      <c r="R2393" t="s">
        <v>210</v>
      </c>
      <c r="S2393" t="s">
        <v>102</v>
      </c>
      <c r="T2393" t="s">
        <v>448</v>
      </c>
      <c r="U2393" t="s">
        <v>53</v>
      </c>
      <c r="V2393">
        <v>0.13043478260869601</v>
      </c>
      <c r="W2393">
        <v>2004</v>
      </c>
      <c r="X2393">
        <v>6</v>
      </c>
      <c r="Y2393">
        <v>2</v>
      </c>
    </row>
    <row r="2394" spans="1:25" x14ac:dyDescent="0.25">
      <c r="A2394">
        <v>10271</v>
      </c>
      <c r="B2394">
        <v>34</v>
      </c>
      <c r="C2394">
        <v>98.39</v>
      </c>
      <c r="D2394">
        <v>3</v>
      </c>
      <c r="E2394">
        <v>3345.26</v>
      </c>
      <c r="F2394" s="1">
        <v>38188</v>
      </c>
      <c r="G2394" t="s">
        <v>25</v>
      </c>
      <c r="H2394" t="s">
        <v>529</v>
      </c>
      <c r="I2394">
        <v>115</v>
      </c>
      <c r="J2394" t="s">
        <v>692</v>
      </c>
      <c r="K2394" t="s">
        <v>287</v>
      </c>
      <c r="L2394" t="s">
        <v>288</v>
      </c>
      <c r="M2394" t="s">
        <v>289</v>
      </c>
      <c r="N2394" t="s">
        <v>31</v>
      </c>
      <c r="O2394" t="s">
        <v>290</v>
      </c>
      <c r="P2394" t="s">
        <v>58</v>
      </c>
      <c r="Q2394" t="s">
        <v>121</v>
      </c>
      <c r="R2394" t="s">
        <v>35</v>
      </c>
      <c r="S2394" t="s">
        <v>36</v>
      </c>
      <c r="T2394" t="s">
        <v>291</v>
      </c>
      <c r="U2394" t="s">
        <v>53</v>
      </c>
      <c r="V2394">
        <v>0.14443478260869599</v>
      </c>
      <c r="W2394">
        <v>2004</v>
      </c>
      <c r="X2394">
        <v>7</v>
      </c>
      <c r="Y2394">
        <v>3</v>
      </c>
    </row>
    <row r="2395" spans="1:25" x14ac:dyDescent="0.25">
      <c r="A2395">
        <v>10282</v>
      </c>
      <c r="B2395">
        <v>38</v>
      </c>
      <c r="C2395">
        <v>100</v>
      </c>
      <c r="D2395">
        <v>12</v>
      </c>
      <c r="E2395">
        <v>4310.72</v>
      </c>
      <c r="F2395" s="1">
        <v>38219</v>
      </c>
      <c r="G2395" t="s">
        <v>25</v>
      </c>
      <c r="H2395" t="s">
        <v>529</v>
      </c>
      <c r="I2395">
        <v>115</v>
      </c>
      <c r="J2395" t="s">
        <v>692</v>
      </c>
      <c r="K2395" t="s">
        <v>287</v>
      </c>
      <c r="L2395" t="s">
        <v>288</v>
      </c>
      <c r="M2395" t="s">
        <v>289</v>
      </c>
      <c r="N2395" t="s">
        <v>31</v>
      </c>
      <c r="O2395" t="s">
        <v>290</v>
      </c>
      <c r="P2395" t="s">
        <v>58</v>
      </c>
      <c r="Q2395" t="s">
        <v>121</v>
      </c>
      <c r="R2395" t="s">
        <v>35</v>
      </c>
      <c r="S2395" t="s">
        <v>36</v>
      </c>
      <c r="T2395" t="s">
        <v>291</v>
      </c>
      <c r="U2395" t="s">
        <v>53</v>
      </c>
      <c r="V2395">
        <v>0.13043478260869601</v>
      </c>
      <c r="W2395">
        <v>2004</v>
      </c>
      <c r="X2395">
        <v>8</v>
      </c>
      <c r="Y2395">
        <v>3</v>
      </c>
    </row>
    <row r="2396" spans="1:25" x14ac:dyDescent="0.25">
      <c r="A2396">
        <v>10292</v>
      </c>
      <c r="B2396">
        <v>41</v>
      </c>
      <c r="C2396">
        <v>100</v>
      </c>
      <c r="D2396">
        <v>6</v>
      </c>
      <c r="E2396">
        <v>4983.1400000000003</v>
      </c>
      <c r="F2396" s="1">
        <v>38238</v>
      </c>
      <c r="G2396" t="s">
        <v>25</v>
      </c>
      <c r="H2396" t="s">
        <v>529</v>
      </c>
      <c r="I2396">
        <v>115</v>
      </c>
      <c r="J2396" t="s">
        <v>692</v>
      </c>
      <c r="K2396" t="s">
        <v>28</v>
      </c>
      <c r="L2396" t="s">
        <v>29</v>
      </c>
      <c r="M2396" t="s">
        <v>30</v>
      </c>
      <c r="N2396" t="s">
        <v>31</v>
      </c>
      <c r="O2396" t="s">
        <v>32</v>
      </c>
      <c r="P2396" t="s">
        <v>33</v>
      </c>
      <c r="Q2396" t="s">
        <v>34</v>
      </c>
      <c r="R2396" t="s">
        <v>35</v>
      </c>
      <c r="S2396" t="s">
        <v>36</v>
      </c>
      <c r="T2396" t="s">
        <v>37</v>
      </c>
      <c r="U2396" t="s">
        <v>53</v>
      </c>
      <c r="V2396">
        <v>0.13043478260869601</v>
      </c>
      <c r="W2396">
        <v>2004</v>
      </c>
      <c r="X2396">
        <v>9</v>
      </c>
      <c r="Y2396">
        <v>3</v>
      </c>
    </row>
    <row r="2397" spans="1:25" x14ac:dyDescent="0.25">
      <c r="A2397">
        <v>10305</v>
      </c>
      <c r="B2397">
        <v>42</v>
      </c>
      <c r="C2397">
        <v>100</v>
      </c>
      <c r="D2397">
        <v>3</v>
      </c>
      <c r="E2397">
        <v>4618.32</v>
      </c>
      <c r="F2397" s="1">
        <v>38273</v>
      </c>
      <c r="G2397" t="s">
        <v>25</v>
      </c>
      <c r="H2397" t="s">
        <v>529</v>
      </c>
      <c r="I2397">
        <v>115</v>
      </c>
      <c r="J2397" t="s">
        <v>692</v>
      </c>
      <c r="K2397" t="s">
        <v>129</v>
      </c>
      <c r="L2397" t="s">
        <v>130</v>
      </c>
      <c r="M2397" t="s">
        <v>131</v>
      </c>
      <c r="N2397" t="s">
        <v>31</v>
      </c>
      <c r="O2397" t="s">
        <v>132</v>
      </c>
      <c r="P2397" t="s">
        <v>133</v>
      </c>
      <c r="Q2397" t="s">
        <v>134</v>
      </c>
      <c r="R2397" t="s">
        <v>35</v>
      </c>
      <c r="S2397" t="s">
        <v>36</v>
      </c>
      <c r="T2397" t="s">
        <v>135</v>
      </c>
      <c r="U2397" t="s">
        <v>53</v>
      </c>
      <c r="V2397">
        <v>0.13043478260869601</v>
      </c>
      <c r="W2397">
        <v>2004</v>
      </c>
      <c r="X2397">
        <v>10</v>
      </c>
      <c r="Y2397">
        <v>4</v>
      </c>
    </row>
    <row r="2398" spans="1:25" x14ac:dyDescent="0.25">
      <c r="A2398">
        <v>10314</v>
      </c>
      <c r="B2398">
        <v>28</v>
      </c>
      <c r="C2398">
        <v>100</v>
      </c>
      <c r="D2398">
        <v>12</v>
      </c>
      <c r="E2398">
        <v>3403.12</v>
      </c>
      <c r="F2398" s="1">
        <v>38282</v>
      </c>
      <c r="G2398" t="s">
        <v>25</v>
      </c>
      <c r="H2398" t="s">
        <v>529</v>
      </c>
      <c r="I2398">
        <v>115</v>
      </c>
      <c r="J2398" t="s">
        <v>692</v>
      </c>
      <c r="K2398" t="s">
        <v>523</v>
      </c>
      <c r="L2398" t="s">
        <v>524</v>
      </c>
      <c r="M2398" t="s">
        <v>525</v>
      </c>
      <c r="N2398" t="s">
        <v>31</v>
      </c>
      <c r="O2398" t="s">
        <v>526</v>
      </c>
      <c r="P2398" t="s">
        <v>31</v>
      </c>
      <c r="Q2398" t="s">
        <v>527</v>
      </c>
      <c r="R2398" t="s">
        <v>347</v>
      </c>
      <c r="S2398" t="s">
        <v>45</v>
      </c>
      <c r="T2398" t="s">
        <v>528</v>
      </c>
      <c r="U2398" t="s">
        <v>53</v>
      </c>
      <c r="V2398">
        <v>0.13043478260869601</v>
      </c>
      <c r="W2398">
        <v>2004</v>
      </c>
      <c r="X2398">
        <v>10</v>
      </c>
      <c r="Y2398">
        <v>4</v>
      </c>
    </row>
    <row r="2399" spans="1:25" x14ac:dyDescent="0.25">
      <c r="A2399">
        <v>10325</v>
      </c>
      <c r="B2399">
        <v>38</v>
      </c>
      <c r="C2399">
        <v>100</v>
      </c>
      <c r="D2399">
        <v>4</v>
      </c>
      <c r="E2399">
        <v>5190.42</v>
      </c>
      <c r="F2399" s="1">
        <v>38296</v>
      </c>
      <c r="G2399" t="s">
        <v>25</v>
      </c>
      <c r="H2399" t="s">
        <v>529</v>
      </c>
      <c r="I2399">
        <v>115</v>
      </c>
      <c r="J2399" t="s">
        <v>692</v>
      </c>
      <c r="K2399" t="s">
        <v>143</v>
      </c>
      <c r="L2399" t="s">
        <v>144</v>
      </c>
      <c r="M2399" t="s">
        <v>145</v>
      </c>
      <c r="N2399" t="s">
        <v>31</v>
      </c>
      <c r="O2399" t="s">
        <v>146</v>
      </c>
      <c r="P2399" t="s">
        <v>31</v>
      </c>
      <c r="Q2399" t="s">
        <v>147</v>
      </c>
      <c r="R2399" t="s">
        <v>83</v>
      </c>
      <c r="S2399" t="s">
        <v>45</v>
      </c>
      <c r="T2399" t="s">
        <v>148</v>
      </c>
      <c r="U2399" t="s">
        <v>53</v>
      </c>
      <c r="V2399">
        <v>0.13043478260869601</v>
      </c>
      <c r="W2399">
        <v>2004</v>
      </c>
      <c r="X2399">
        <v>11</v>
      </c>
      <c r="Y2399">
        <v>4</v>
      </c>
    </row>
    <row r="2400" spans="1:25" x14ac:dyDescent="0.25">
      <c r="A2400">
        <v>10336</v>
      </c>
      <c r="B2400">
        <v>23</v>
      </c>
      <c r="C2400">
        <v>100</v>
      </c>
      <c r="D2400">
        <v>8</v>
      </c>
      <c r="E2400">
        <v>3141.57</v>
      </c>
      <c r="F2400" s="1">
        <v>38311</v>
      </c>
      <c r="G2400" t="s">
        <v>25</v>
      </c>
      <c r="H2400" t="s">
        <v>529</v>
      </c>
      <c r="I2400">
        <v>115</v>
      </c>
      <c r="J2400" t="s">
        <v>692</v>
      </c>
      <c r="K2400" t="s">
        <v>427</v>
      </c>
      <c r="L2400" t="s">
        <v>428</v>
      </c>
      <c r="M2400" t="s">
        <v>429</v>
      </c>
      <c r="N2400" t="s">
        <v>31</v>
      </c>
      <c r="O2400" t="s">
        <v>50</v>
      </c>
      <c r="P2400" t="s">
        <v>31</v>
      </c>
      <c r="Q2400" t="s">
        <v>430</v>
      </c>
      <c r="R2400" t="s">
        <v>44</v>
      </c>
      <c r="S2400" t="s">
        <v>45</v>
      </c>
      <c r="T2400" t="s">
        <v>431</v>
      </c>
      <c r="U2400" t="s">
        <v>53</v>
      </c>
      <c r="V2400">
        <v>0.13043478260869601</v>
      </c>
      <c r="W2400">
        <v>2004</v>
      </c>
      <c r="X2400">
        <v>11</v>
      </c>
      <c r="Y2400">
        <v>4</v>
      </c>
    </row>
    <row r="2401" spans="1:25" x14ac:dyDescent="0.25">
      <c r="A2401">
        <v>10350</v>
      </c>
      <c r="B2401">
        <v>31</v>
      </c>
      <c r="C2401">
        <v>71.400000000000006</v>
      </c>
      <c r="D2401">
        <v>8</v>
      </c>
      <c r="E2401">
        <v>2213.4</v>
      </c>
      <c r="F2401" s="1">
        <v>38323</v>
      </c>
      <c r="G2401" t="s">
        <v>25</v>
      </c>
      <c r="H2401" t="s">
        <v>529</v>
      </c>
      <c r="I2401">
        <v>115</v>
      </c>
      <c r="J2401" t="s">
        <v>692</v>
      </c>
      <c r="K2401" t="s">
        <v>186</v>
      </c>
      <c r="L2401" t="s">
        <v>187</v>
      </c>
      <c r="M2401" t="s">
        <v>188</v>
      </c>
      <c r="N2401" t="s">
        <v>31</v>
      </c>
      <c r="O2401" t="s">
        <v>189</v>
      </c>
      <c r="P2401" t="s">
        <v>31</v>
      </c>
      <c r="Q2401" t="s">
        <v>190</v>
      </c>
      <c r="R2401" t="s">
        <v>191</v>
      </c>
      <c r="S2401" t="s">
        <v>45</v>
      </c>
      <c r="T2401" t="s">
        <v>192</v>
      </c>
      <c r="U2401" t="s">
        <v>38</v>
      </c>
      <c r="V2401">
        <v>0.37913043478260899</v>
      </c>
      <c r="W2401">
        <v>2004</v>
      </c>
      <c r="X2401">
        <v>12</v>
      </c>
      <c r="Y2401">
        <v>4</v>
      </c>
    </row>
    <row r="2402" spans="1:25" x14ac:dyDescent="0.25">
      <c r="A2402">
        <v>10359</v>
      </c>
      <c r="B2402">
        <v>46</v>
      </c>
      <c r="C2402">
        <v>100</v>
      </c>
      <c r="D2402">
        <v>2</v>
      </c>
      <c r="E2402">
        <v>4896.7</v>
      </c>
      <c r="F2402" s="1">
        <v>38336</v>
      </c>
      <c r="G2402" t="s">
        <v>25</v>
      </c>
      <c r="H2402" t="s">
        <v>529</v>
      </c>
      <c r="I2402">
        <v>115</v>
      </c>
      <c r="J2402" t="s">
        <v>692</v>
      </c>
      <c r="K2402" t="s">
        <v>39</v>
      </c>
      <c r="L2402" t="s">
        <v>40</v>
      </c>
      <c r="M2402" t="s">
        <v>41</v>
      </c>
      <c r="N2402" t="s">
        <v>31</v>
      </c>
      <c r="O2402" t="s">
        <v>42</v>
      </c>
      <c r="P2402" t="s">
        <v>31</v>
      </c>
      <c r="Q2402" t="s">
        <v>43</v>
      </c>
      <c r="R2402" t="s">
        <v>44</v>
      </c>
      <c r="S2402" t="s">
        <v>45</v>
      </c>
      <c r="T2402" t="s">
        <v>46</v>
      </c>
      <c r="U2402" t="s">
        <v>53</v>
      </c>
      <c r="V2402">
        <v>0.13043478260869601</v>
      </c>
      <c r="W2402">
        <v>2004</v>
      </c>
      <c r="X2402">
        <v>12</v>
      </c>
      <c r="Y2402">
        <v>4</v>
      </c>
    </row>
    <row r="2403" spans="1:25" x14ac:dyDescent="0.25">
      <c r="A2403">
        <v>10371</v>
      </c>
      <c r="B2403">
        <v>48</v>
      </c>
      <c r="C2403">
        <v>56.55</v>
      </c>
      <c r="D2403">
        <v>10</v>
      </c>
      <c r="E2403">
        <v>2714.4</v>
      </c>
      <c r="F2403" s="1">
        <v>38375</v>
      </c>
      <c r="G2403" t="s">
        <v>25</v>
      </c>
      <c r="H2403" t="s">
        <v>529</v>
      </c>
      <c r="I2403">
        <v>115</v>
      </c>
      <c r="J2403" t="s">
        <v>692</v>
      </c>
      <c r="K2403" t="s">
        <v>287</v>
      </c>
      <c r="L2403" t="s">
        <v>288</v>
      </c>
      <c r="M2403" t="s">
        <v>289</v>
      </c>
      <c r="N2403" t="s">
        <v>31</v>
      </c>
      <c r="O2403" t="s">
        <v>290</v>
      </c>
      <c r="P2403" t="s">
        <v>58</v>
      </c>
      <c r="Q2403" t="s">
        <v>121</v>
      </c>
      <c r="R2403" t="s">
        <v>35</v>
      </c>
      <c r="S2403" t="s">
        <v>36</v>
      </c>
      <c r="T2403" t="s">
        <v>291</v>
      </c>
      <c r="U2403" t="s">
        <v>38</v>
      </c>
      <c r="V2403">
        <v>0.50826086956521699</v>
      </c>
      <c r="W2403">
        <v>2005</v>
      </c>
      <c r="X2403">
        <v>1</v>
      </c>
      <c r="Y2403">
        <v>1</v>
      </c>
    </row>
    <row r="2404" spans="1:25" x14ac:dyDescent="0.25">
      <c r="A2404">
        <v>10383</v>
      </c>
      <c r="B2404">
        <v>29</v>
      </c>
      <c r="C2404">
        <v>100</v>
      </c>
      <c r="D2404">
        <v>13</v>
      </c>
      <c r="E2404">
        <v>3087.05</v>
      </c>
      <c r="F2404" s="1">
        <v>38405</v>
      </c>
      <c r="G2404" t="s">
        <v>25</v>
      </c>
      <c r="H2404" t="s">
        <v>529</v>
      </c>
      <c r="I2404">
        <v>115</v>
      </c>
      <c r="J2404" t="s">
        <v>692</v>
      </c>
      <c r="K2404" t="s">
        <v>186</v>
      </c>
      <c r="L2404" t="s">
        <v>187</v>
      </c>
      <c r="M2404" t="s">
        <v>188</v>
      </c>
      <c r="N2404" t="s">
        <v>31</v>
      </c>
      <c r="O2404" t="s">
        <v>189</v>
      </c>
      <c r="P2404" t="s">
        <v>31</v>
      </c>
      <c r="Q2404" t="s">
        <v>190</v>
      </c>
      <c r="R2404" t="s">
        <v>191</v>
      </c>
      <c r="S2404" t="s">
        <v>45</v>
      </c>
      <c r="T2404" t="s">
        <v>192</v>
      </c>
      <c r="U2404" t="s">
        <v>53</v>
      </c>
      <c r="V2404">
        <v>0.13043478260869601</v>
      </c>
      <c r="W2404">
        <v>2005</v>
      </c>
      <c r="X2404">
        <v>2</v>
      </c>
      <c r="Y2404">
        <v>1</v>
      </c>
    </row>
    <row r="2405" spans="1:25" x14ac:dyDescent="0.25">
      <c r="A2405">
        <v>10395</v>
      </c>
      <c r="B2405">
        <v>46</v>
      </c>
      <c r="C2405">
        <v>100</v>
      </c>
      <c r="D2405">
        <v>4</v>
      </c>
      <c r="E2405">
        <v>5692.96</v>
      </c>
      <c r="F2405" s="1">
        <v>38428</v>
      </c>
      <c r="G2405" t="s">
        <v>25</v>
      </c>
      <c r="H2405" t="s">
        <v>529</v>
      </c>
      <c r="I2405">
        <v>115</v>
      </c>
      <c r="J2405" t="s">
        <v>692</v>
      </c>
      <c r="K2405" t="s">
        <v>47</v>
      </c>
      <c r="L2405" t="s">
        <v>48</v>
      </c>
      <c r="M2405" t="s">
        <v>49</v>
      </c>
      <c r="N2405" t="s">
        <v>31</v>
      </c>
      <c r="O2405" t="s">
        <v>50</v>
      </c>
      <c r="P2405" t="s">
        <v>31</v>
      </c>
      <c r="Q2405" t="s">
        <v>51</v>
      </c>
      <c r="R2405" t="s">
        <v>44</v>
      </c>
      <c r="S2405" t="s">
        <v>45</v>
      </c>
      <c r="T2405" t="s">
        <v>52</v>
      </c>
      <c r="U2405" t="s">
        <v>53</v>
      </c>
      <c r="V2405">
        <v>0.13043478260869601</v>
      </c>
      <c r="W2405">
        <v>2005</v>
      </c>
      <c r="X2405">
        <v>3</v>
      </c>
      <c r="Y2405">
        <v>1</v>
      </c>
    </row>
    <row r="2406" spans="1:25" x14ac:dyDescent="0.25">
      <c r="A2406">
        <v>10412</v>
      </c>
      <c r="B2406">
        <v>26</v>
      </c>
      <c r="C2406">
        <v>100</v>
      </c>
      <c r="D2406">
        <v>3</v>
      </c>
      <c r="E2406">
        <v>3460.86</v>
      </c>
      <c r="F2406" s="1">
        <v>38475</v>
      </c>
      <c r="G2406" t="s">
        <v>25</v>
      </c>
      <c r="H2406" t="s">
        <v>529</v>
      </c>
      <c r="I2406">
        <v>115</v>
      </c>
      <c r="J2406" t="s">
        <v>692</v>
      </c>
      <c r="K2406" t="s">
        <v>186</v>
      </c>
      <c r="L2406" t="s">
        <v>187</v>
      </c>
      <c r="M2406" t="s">
        <v>188</v>
      </c>
      <c r="N2406" t="s">
        <v>31</v>
      </c>
      <c r="O2406" t="s">
        <v>189</v>
      </c>
      <c r="P2406" t="s">
        <v>31</v>
      </c>
      <c r="Q2406" t="s">
        <v>190</v>
      </c>
      <c r="R2406" t="s">
        <v>191</v>
      </c>
      <c r="S2406" t="s">
        <v>45</v>
      </c>
      <c r="T2406" t="s">
        <v>192</v>
      </c>
      <c r="U2406" t="s">
        <v>53</v>
      </c>
      <c r="V2406">
        <v>0.13043478260869601</v>
      </c>
      <c r="W2406">
        <v>2005</v>
      </c>
      <c r="X2406">
        <v>5</v>
      </c>
      <c r="Y2406">
        <v>2</v>
      </c>
    </row>
    <row r="2407" spans="1:25" x14ac:dyDescent="0.25">
      <c r="A2407">
        <v>10425</v>
      </c>
      <c r="B2407">
        <v>18</v>
      </c>
      <c r="C2407">
        <v>100</v>
      </c>
      <c r="D2407">
        <v>2</v>
      </c>
      <c r="E2407">
        <v>1895.94</v>
      </c>
      <c r="F2407" s="1">
        <v>38503</v>
      </c>
      <c r="G2407" t="s">
        <v>318</v>
      </c>
      <c r="H2407" t="s">
        <v>529</v>
      </c>
      <c r="I2407">
        <v>115</v>
      </c>
      <c r="J2407" t="s">
        <v>692</v>
      </c>
      <c r="K2407" t="s">
        <v>123</v>
      </c>
      <c r="L2407" t="s">
        <v>124</v>
      </c>
      <c r="M2407" t="s">
        <v>125</v>
      </c>
      <c r="N2407" t="s">
        <v>31</v>
      </c>
      <c r="O2407" t="s">
        <v>126</v>
      </c>
      <c r="P2407" t="s">
        <v>31</v>
      </c>
      <c r="Q2407" t="s">
        <v>127</v>
      </c>
      <c r="R2407" t="s">
        <v>44</v>
      </c>
      <c r="S2407" t="s">
        <v>45</v>
      </c>
      <c r="T2407" t="s">
        <v>128</v>
      </c>
      <c r="U2407" t="s">
        <v>38</v>
      </c>
      <c r="V2407">
        <v>0.13043478260869601</v>
      </c>
      <c r="W2407">
        <v>2005</v>
      </c>
      <c r="X2407">
        <v>5</v>
      </c>
      <c r="Y2407">
        <v>2</v>
      </c>
    </row>
    <row r="2408" spans="1:25" x14ac:dyDescent="0.25">
      <c r="A2408">
        <v>10104</v>
      </c>
      <c r="B2408">
        <v>32</v>
      </c>
      <c r="C2408">
        <v>53.31</v>
      </c>
      <c r="D2408">
        <v>2</v>
      </c>
      <c r="E2408">
        <v>1705.92</v>
      </c>
      <c r="F2408" s="1">
        <v>37652</v>
      </c>
      <c r="G2408" t="s">
        <v>25</v>
      </c>
      <c r="H2408" t="s">
        <v>639</v>
      </c>
      <c r="I2408">
        <v>58</v>
      </c>
      <c r="J2408" t="s">
        <v>693</v>
      </c>
      <c r="K2408" t="s">
        <v>186</v>
      </c>
      <c r="L2408" t="s">
        <v>187</v>
      </c>
      <c r="M2408" t="s">
        <v>188</v>
      </c>
      <c r="N2408" t="s">
        <v>31</v>
      </c>
      <c r="O2408" t="s">
        <v>189</v>
      </c>
      <c r="P2408" t="s">
        <v>31</v>
      </c>
      <c r="Q2408" t="s">
        <v>190</v>
      </c>
      <c r="R2408" t="s">
        <v>191</v>
      </c>
      <c r="S2408" t="s">
        <v>45</v>
      </c>
      <c r="T2408" t="s">
        <v>192</v>
      </c>
      <c r="U2408" t="s">
        <v>38</v>
      </c>
      <c r="V2408">
        <v>8.0862068965517203E-2</v>
      </c>
      <c r="W2408">
        <v>2003</v>
      </c>
      <c r="X2408">
        <v>1</v>
      </c>
      <c r="Y2408">
        <v>1</v>
      </c>
    </row>
    <row r="2409" spans="1:25" x14ac:dyDescent="0.25">
      <c r="A2409">
        <v>10117</v>
      </c>
      <c r="B2409">
        <v>21</v>
      </c>
      <c r="C2409">
        <v>49.21</v>
      </c>
      <c r="D2409">
        <v>11</v>
      </c>
      <c r="E2409">
        <v>1033.4100000000001</v>
      </c>
      <c r="F2409" s="1">
        <v>37727</v>
      </c>
      <c r="G2409" t="s">
        <v>25</v>
      </c>
      <c r="H2409" t="s">
        <v>639</v>
      </c>
      <c r="I2409">
        <v>58</v>
      </c>
      <c r="J2409" t="s">
        <v>693</v>
      </c>
      <c r="K2409" t="s">
        <v>207</v>
      </c>
      <c r="L2409" t="s">
        <v>208</v>
      </c>
      <c r="M2409" t="s">
        <v>209</v>
      </c>
      <c r="N2409" t="s">
        <v>31</v>
      </c>
      <c r="O2409" t="s">
        <v>210</v>
      </c>
      <c r="P2409" t="s">
        <v>31</v>
      </c>
      <c r="Q2409" t="s">
        <v>211</v>
      </c>
      <c r="R2409" t="s">
        <v>210</v>
      </c>
      <c r="S2409" t="s">
        <v>212</v>
      </c>
      <c r="T2409" t="s">
        <v>213</v>
      </c>
      <c r="U2409" t="s">
        <v>38</v>
      </c>
      <c r="V2409">
        <v>0.151551724137931</v>
      </c>
      <c r="W2409">
        <v>2003</v>
      </c>
      <c r="X2409">
        <v>4</v>
      </c>
      <c r="Y2409">
        <v>2</v>
      </c>
    </row>
    <row r="2410" spans="1:25" x14ac:dyDescent="0.25">
      <c r="A2410">
        <v>10127</v>
      </c>
      <c r="B2410">
        <v>46</v>
      </c>
      <c r="C2410">
        <v>69.12</v>
      </c>
      <c r="D2410">
        <v>4</v>
      </c>
      <c r="E2410">
        <v>3179.52</v>
      </c>
      <c r="F2410" s="1">
        <v>37775</v>
      </c>
      <c r="G2410" t="s">
        <v>25</v>
      </c>
      <c r="H2410" t="s">
        <v>639</v>
      </c>
      <c r="I2410">
        <v>58</v>
      </c>
      <c r="J2410" t="s">
        <v>693</v>
      </c>
      <c r="K2410" t="s">
        <v>500</v>
      </c>
      <c r="L2410" t="s">
        <v>501</v>
      </c>
      <c r="M2410" t="s">
        <v>502</v>
      </c>
      <c r="N2410" t="s">
        <v>503</v>
      </c>
      <c r="O2410" t="s">
        <v>32</v>
      </c>
      <c r="P2410" t="s">
        <v>33</v>
      </c>
      <c r="Q2410" t="s">
        <v>34</v>
      </c>
      <c r="R2410" t="s">
        <v>35</v>
      </c>
      <c r="S2410" t="s">
        <v>36</v>
      </c>
      <c r="T2410" t="s">
        <v>504</v>
      </c>
      <c r="U2410" t="s">
        <v>53</v>
      </c>
      <c r="V2410">
        <v>-0.19172413793103499</v>
      </c>
      <c r="W2410">
        <v>2003</v>
      </c>
      <c r="X2410">
        <v>6</v>
      </c>
      <c r="Y2410">
        <v>2</v>
      </c>
    </row>
    <row r="2411" spans="1:25" x14ac:dyDescent="0.25">
      <c r="A2411">
        <v>10142</v>
      </c>
      <c r="B2411">
        <v>42</v>
      </c>
      <c r="C2411">
        <v>49.79</v>
      </c>
      <c r="D2411">
        <v>14</v>
      </c>
      <c r="E2411">
        <v>2091.1799999999998</v>
      </c>
      <c r="F2411" s="1">
        <v>37841</v>
      </c>
      <c r="G2411" t="s">
        <v>25</v>
      </c>
      <c r="H2411" t="s">
        <v>639</v>
      </c>
      <c r="I2411">
        <v>58</v>
      </c>
      <c r="J2411" t="s">
        <v>693</v>
      </c>
      <c r="K2411" t="s">
        <v>287</v>
      </c>
      <c r="L2411" t="s">
        <v>288</v>
      </c>
      <c r="M2411" t="s">
        <v>289</v>
      </c>
      <c r="N2411" t="s">
        <v>31</v>
      </c>
      <c r="O2411" t="s">
        <v>290</v>
      </c>
      <c r="P2411" t="s">
        <v>58</v>
      </c>
      <c r="Q2411" t="s">
        <v>121</v>
      </c>
      <c r="R2411" t="s">
        <v>35</v>
      </c>
      <c r="S2411" t="s">
        <v>36</v>
      </c>
      <c r="T2411" t="s">
        <v>291</v>
      </c>
      <c r="U2411" t="s">
        <v>38</v>
      </c>
      <c r="V2411">
        <v>0.14155172413793099</v>
      </c>
      <c r="W2411">
        <v>2003</v>
      </c>
      <c r="X2411">
        <v>8</v>
      </c>
      <c r="Y2411">
        <v>3</v>
      </c>
    </row>
    <row r="2412" spans="1:25" x14ac:dyDescent="0.25">
      <c r="A2412">
        <v>10153</v>
      </c>
      <c r="B2412">
        <v>31</v>
      </c>
      <c r="C2412">
        <v>57.41</v>
      </c>
      <c r="D2412">
        <v>13</v>
      </c>
      <c r="E2412">
        <v>1779.71</v>
      </c>
      <c r="F2412" s="1">
        <v>37892</v>
      </c>
      <c r="G2412" t="s">
        <v>25</v>
      </c>
      <c r="H2412" t="s">
        <v>639</v>
      </c>
      <c r="I2412">
        <v>58</v>
      </c>
      <c r="J2412" t="s">
        <v>693</v>
      </c>
      <c r="K2412" t="s">
        <v>186</v>
      </c>
      <c r="L2412" t="s">
        <v>187</v>
      </c>
      <c r="M2412" t="s">
        <v>188</v>
      </c>
      <c r="N2412" t="s">
        <v>31</v>
      </c>
      <c r="O2412" t="s">
        <v>189</v>
      </c>
      <c r="P2412" t="s">
        <v>31</v>
      </c>
      <c r="Q2412" t="s">
        <v>190</v>
      </c>
      <c r="R2412" t="s">
        <v>191</v>
      </c>
      <c r="S2412" t="s">
        <v>45</v>
      </c>
      <c r="T2412" t="s">
        <v>192</v>
      </c>
      <c r="U2412" t="s">
        <v>38</v>
      </c>
      <c r="V2412">
        <v>1.0172413793103499E-2</v>
      </c>
      <c r="W2412">
        <v>2003</v>
      </c>
      <c r="X2412">
        <v>9</v>
      </c>
      <c r="Y2412">
        <v>3</v>
      </c>
    </row>
    <row r="2413" spans="1:25" x14ac:dyDescent="0.25">
      <c r="A2413">
        <v>10165</v>
      </c>
      <c r="B2413">
        <v>38</v>
      </c>
      <c r="C2413">
        <v>66.78</v>
      </c>
      <c r="D2413">
        <v>5</v>
      </c>
      <c r="E2413">
        <v>2537.64</v>
      </c>
      <c r="F2413" s="1">
        <v>37916</v>
      </c>
      <c r="G2413" t="s">
        <v>25</v>
      </c>
      <c r="H2413" t="s">
        <v>639</v>
      </c>
      <c r="I2413">
        <v>58</v>
      </c>
      <c r="J2413" t="s">
        <v>693</v>
      </c>
      <c r="K2413" t="s">
        <v>207</v>
      </c>
      <c r="L2413" t="s">
        <v>208</v>
      </c>
      <c r="M2413" t="s">
        <v>209</v>
      </c>
      <c r="N2413" t="s">
        <v>31</v>
      </c>
      <c r="O2413" t="s">
        <v>210</v>
      </c>
      <c r="P2413" t="s">
        <v>31</v>
      </c>
      <c r="Q2413" t="s">
        <v>211</v>
      </c>
      <c r="R2413" t="s">
        <v>210</v>
      </c>
      <c r="S2413" t="s">
        <v>212</v>
      </c>
      <c r="T2413" t="s">
        <v>213</v>
      </c>
      <c r="U2413" t="s">
        <v>38</v>
      </c>
      <c r="V2413">
        <v>-0.15137931034482799</v>
      </c>
      <c r="W2413">
        <v>2003</v>
      </c>
      <c r="X2413">
        <v>10</v>
      </c>
      <c r="Y2413">
        <v>4</v>
      </c>
    </row>
    <row r="2414" spans="1:25" x14ac:dyDescent="0.25">
      <c r="A2414">
        <v>10176</v>
      </c>
      <c r="B2414">
        <v>38</v>
      </c>
      <c r="C2414">
        <v>64.44</v>
      </c>
      <c r="D2414">
        <v>4</v>
      </c>
      <c r="E2414">
        <v>2448.7199999999998</v>
      </c>
      <c r="F2414" s="1">
        <v>37931</v>
      </c>
      <c r="G2414" t="s">
        <v>25</v>
      </c>
      <c r="H2414" t="s">
        <v>639</v>
      </c>
      <c r="I2414">
        <v>58</v>
      </c>
      <c r="J2414" t="s">
        <v>693</v>
      </c>
      <c r="K2414" t="s">
        <v>477</v>
      </c>
      <c r="L2414" t="s">
        <v>478</v>
      </c>
      <c r="M2414" t="s">
        <v>479</v>
      </c>
      <c r="N2414" t="s">
        <v>31</v>
      </c>
      <c r="O2414" t="s">
        <v>480</v>
      </c>
      <c r="P2414" t="s">
        <v>31</v>
      </c>
      <c r="Q2414" t="s">
        <v>481</v>
      </c>
      <c r="R2414" t="s">
        <v>273</v>
      </c>
      <c r="S2414" t="s">
        <v>45</v>
      </c>
      <c r="T2414" t="s">
        <v>482</v>
      </c>
      <c r="U2414" t="s">
        <v>38</v>
      </c>
      <c r="V2414">
        <v>-0.111034482758621</v>
      </c>
      <c r="W2414">
        <v>2003</v>
      </c>
      <c r="X2414">
        <v>11</v>
      </c>
      <c r="Y2414">
        <v>4</v>
      </c>
    </row>
    <row r="2415" spans="1:25" x14ac:dyDescent="0.25">
      <c r="A2415">
        <v>10185</v>
      </c>
      <c r="B2415">
        <v>20</v>
      </c>
      <c r="C2415">
        <v>48.62</v>
      </c>
      <c r="D2415">
        <v>15</v>
      </c>
      <c r="E2415">
        <v>972.4</v>
      </c>
      <c r="F2415" s="1">
        <v>37939</v>
      </c>
      <c r="G2415" t="s">
        <v>25</v>
      </c>
      <c r="H2415" t="s">
        <v>639</v>
      </c>
      <c r="I2415">
        <v>58</v>
      </c>
      <c r="J2415" t="s">
        <v>693</v>
      </c>
      <c r="K2415" t="s">
        <v>355</v>
      </c>
      <c r="L2415" t="s">
        <v>356</v>
      </c>
      <c r="M2415" t="s">
        <v>357</v>
      </c>
      <c r="N2415" t="s">
        <v>31</v>
      </c>
      <c r="O2415" t="s">
        <v>175</v>
      </c>
      <c r="P2415" t="s">
        <v>133</v>
      </c>
      <c r="Q2415" t="s">
        <v>176</v>
      </c>
      <c r="R2415" t="s">
        <v>35</v>
      </c>
      <c r="S2415" t="s">
        <v>36</v>
      </c>
      <c r="T2415" t="s">
        <v>358</v>
      </c>
      <c r="U2415" t="s">
        <v>38</v>
      </c>
      <c r="V2415">
        <v>0.16172413793103499</v>
      </c>
      <c r="W2415">
        <v>2003</v>
      </c>
      <c r="X2415">
        <v>11</v>
      </c>
      <c r="Y2415">
        <v>4</v>
      </c>
    </row>
    <row r="2416" spans="1:25" x14ac:dyDescent="0.25">
      <c r="A2416">
        <v>10196</v>
      </c>
      <c r="B2416">
        <v>46</v>
      </c>
      <c r="C2416">
        <v>62.09</v>
      </c>
      <c r="D2416">
        <v>7</v>
      </c>
      <c r="E2416">
        <v>2856.14</v>
      </c>
      <c r="F2416" s="1">
        <v>37951</v>
      </c>
      <c r="G2416" t="s">
        <v>25</v>
      </c>
      <c r="H2416" t="s">
        <v>639</v>
      </c>
      <c r="I2416">
        <v>58</v>
      </c>
      <c r="J2416" t="s">
        <v>693</v>
      </c>
      <c r="K2416" t="s">
        <v>255</v>
      </c>
      <c r="L2416" t="s">
        <v>256</v>
      </c>
      <c r="M2416" t="s">
        <v>257</v>
      </c>
      <c r="N2416" t="s">
        <v>31</v>
      </c>
      <c r="O2416" t="s">
        <v>258</v>
      </c>
      <c r="P2416" t="s">
        <v>120</v>
      </c>
      <c r="Q2416" t="s">
        <v>259</v>
      </c>
      <c r="R2416" t="s">
        <v>35</v>
      </c>
      <c r="S2416" t="s">
        <v>36</v>
      </c>
      <c r="T2416" t="s">
        <v>260</v>
      </c>
      <c r="U2416" t="s">
        <v>38</v>
      </c>
      <c r="V2416">
        <v>-7.0517241379310397E-2</v>
      </c>
      <c r="W2416">
        <v>2003</v>
      </c>
      <c r="X2416">
        <v>11</v>
      </c>
      <c r="Y2416">
        <v>4</v>
      </c>
    </row>
    <row r="2417" spans="1:25" x14ac:dyDescent="0.25">
      <c r="A2417">
        <v>10208</v>
      </c>
      <c r="B2417">
        <v>30</v>
      </c>
      <c r="C2417">
        <v>65.61</v>
      </c>
      <c r="D2417">
        <v>15</v>
      </c>
      <c r="E2417">
        <v>1968.3</v>
      </c>
      <c r="F2417" s="1">
        <v>37988</v>
      </c>
      <c r="G2417" t="s">
        <v>25</v>
      </c>
      <c r="H2417" t="s">
        <v>639</v>
      </c>
      <c r="I2417">
        <v>58</v>
      </c>
      <c r="J2417" t="s">
        <v>693</v>
      </c>
      <c r="K2417" t="s">
        <v>232</v>
      </c>
      <c r="L2417" t="s">
        <v>233</v>
      </c>
      <c r="M2417" t="s">
        <v>234</v>
      </c>
      <c r="N2417" t="s">
        <v>31</v>
      </c>
      <c r="O2417" t="s">
        <v>235</v>
      </c>
      <c r="P2417" t="s">
        <v>31</v>
      </c>
      <c r="Q2417" t="s">
        <v>236</v>
      </c>
      <c r="R2417" t="s">
        <v>44</v>
      </c>
      <c r="S2417" t="s">
        <v>45</v>
      </c>
      <c r="T2417" t="s">
        <v>237</v>
      </c>
      <c r="U2417" t="s">
        <v>38</v>
      </c>
      <c r="V2417">
        <v>-0.13120689655172399</v>
      </c>
      <c r="W2417">
        <v>2004</v>
      </c>
      <c r="X2417">
        <v>1</v>
      </c>
      <c r="Y2417">
        <v>1</v>
      </c>
    </row>
    <row r="2418" spans="1:25" x14ac:dyDescent="0.25">
      <c r="A2418">
        <v>10220</v>
      </c>
      <c r="B2418">
        <v>30</v>
      </c>
      <c r="C2418">
        <v>68.540000000000006</v>
      </c>
      <c r="D2418">
        <v>4</v>
      </c>
      <c r="E2418">
        <v>2056.1999999999998</v>
      </c>
      <c r="F2418" s="1">
        <v>38029</v>
      </c>
      <c r="G2418" t="s">
        <v>25</v>
      </c>
      <c r="H2418" t="s">
        <v>639</v>
      </c>
      <c r="I2418">
        <v>58</v>
      </c>
      <c r="J2418" t="s">
        <v>693</v>
      </c>
      <c r="K2418" t="s">
        <v>505</v>
      </c>
      <c r="L2418" t="s">
        <v>506</v>
      </c>
      <c r="M2418" t="s">
        <v>507</v>
      </c>
      <c r="N2418" t="s">
        <v>508</v>
      </c>
      <c r="O2418" t="s">
        <v>509</v>
      </c>
      <c r="P2418" t="s">
        <v>31</v>
      </c>
      <c r="Q2418" t="s">
        <v>510</v>
      </c>
      <c r="R2418" t="s">
        <v>511</v>
      </c>
      <c r="S2418" t="s">
        <v>45</v>
      </c>
      <c r="T2418" t="s">
        <v>512</v>
      </c>
      <c r="U2418" t="s">
        <v>38</v>
      </c>
      <c r="V2418">
        <v>-0.18172413793103501</v>
      </c>
      <c r="W2418">
        <v>2004</v>
      </c>
      <c r="X2418">
        <v>2</v>
      </c>
      <c r="Y2418">
        <v>1</v>
      </c>
    </row>
    <row r="2419" spans="1:25" x14ac:dyDescent="0.25">
      <c r="A2419">
        <v>10230</v>
      </c>
      <c r="B2419">
        <v>43</v>
      </c>
      <c r="C2419">
        <v>52.14</v>
      </c>
      <c r="D2419">
        <v>2</v>
      </c>
      <c r="E2419">
        <v>2242.02</v>
      </c>
      <c r="F2419" s="1">
        <v>38061</v>
      </c>
      <c r="G2419" t="s">
        <v>25</v>
      </c>
      <c r="H2419" t="s">
        <v>639</v>
      </c>
      <c r="I2419">
        <v>58</v>
      </c>
      <c r="J2419" t="s">
        <v>693</v>
      </c>
      <c r="K2419" t="s">
        <v>487</v>
      </c>
      <c r="L2419" t="s">
        <v>488</v>
      </c>
      <c r="M2419" t="s">
        <v>489</v>
      </c>
      <c r="N2419" t="s">
        <v>31</v>
      </c>
      <c r="O2419" t="s">
        <v>490</v>
      </c>
      <c r="P2419" t="s">
        <v>31</v>
      </c>
      <c r="Q2419" t="s">
        <v>491</v>
      </c>
      <c r="R2419" t="s">
        <v>468</v>
      </c>
      <c r="S2419" t="s">
        <v>45</v>
      </c>
      <c r="T2419" t="s">
        <v>492</v>
      </c>
      <c r="U2419" t="s">
        <v>38</v>
      </c>
      <c r="V2419">
        <v>0.10103448275862099</v>
      </c>
      <c r="W2419">
        <v>2004</v>
      </c>
      <c r="X2419">
        <v>3</v>
      </c>
      <c r="Y2419">
        <v>1</v>
      </c>
    </row>
    <row r="2420" spans="1:25" x14ac:dyDescent="0.25">
      <c r="A2420">
        <v>10247</v>
      </c>
      <c r="B2420">
        <v>49</v>
      </c>
      <c r="C2420">
        <v>63.85</v>
      </c>
      <c r="D2420">
        <v>4</v>
      </c>
      <c r="E2420">
        <v>3128.65</v>
      </c>
      <c r="F2420" s="1">
        <v>38112</v>
      </c>
      <c r="G2420" t="s">
        <v>25</v>
      </c>
      <c r="H2420" t="s">
        <v>639</v>
      </c>
      <c r="I2420">
        <v>58</v>
      </c>
      <c r="J2420" t="s">
        <v>693</v>
      </c>
      <c r="K2420" t="s">
        <v>493</v>
      </c>
      <c r="L2420" t="s">
        <v>494</v>
      </c>
      <c r="M2420" t="s">
        <v>495</v>
      </c>
      <c r="N2420" t="s">
        <v>31</v>
      </c>
      <c r="O2420" t="s">
        <v>496</v>
      </c>
      <c r="P2420" t="s">
        <v>31</v>
      </c>
      <c r="Q2420" t="s">
        <v>497</v>
      </c>
      <c r="R2420" t="s">
        <v>141</v>
      </c>
      <c r="S2420" t="s">
        <v>45</v>
      </c>
      <c r="T2420" t="s">
        <v>498</v>
      </c>
      <c r="U2420" t="s">
        <v>53</v>
      </c>
      <c r="V2420">
        <v>-0.100862068965517</v>
      </c>
      <c r="W2420">
        <v>2004</v>
      </c>
      <c r="X2420">
        <v>5</v>
      </c>
      <c r="Y2420">
        <v>2</v>
      </c>
    </row>
    <row r="2421" spans="1:25" x14ac:dyDescent="0.25">
      <c r="A2421">
        <v>10272</v>
      </c>
      <c r="B2421">
        <v>43</v>
      </c>
      <c r="C2421">
        <v>56.82</v>
      </c>
      <c r="D2421">
        <v>4</v>
      </c>
      <c r="E2421">
        <v>2443.2600000000002</v>
      </c>
      <c r="F2421" s="1">
        <v>38188</v>
      </c>
      <c r="G2421" t="s">
        <v>25</v>
      </c>
      <c r="H2421" t="s">
        <v>639</v>
      </c>
      <c r="I2421">
        <v>58</v>
      </c>
      <c r="J2421" t="s">
        <v>693</v>
      </c>
      <c r="K2421" t="s">
        <v>149</v>
      </c>
      <c r="L2421" t="s">
        <v>150</v>
      </c>
      <c r="M2421" t="s">
        <v>151</v>
      </c>
      <c r="N2421" t="s">
        <v>31</v>
      </c>
      <c r="O2421" t="s">
        <v>152</v>
      </c>
      <c r="P2421" t="s">
        <v>153</v>
      </c>
      <c r="Q2421" t="s">
        <v>154</v>
      </c>
      <c r="R2421" t="s">
        <v>35</v>
      </c>
      <c r="S2421" t="s">
        <v>36</v>
      </c>
      <c r="T2421" t="s">
        <v>155</v>
      </c>
      <c r="U2421" t="s">
        <v>38</v>
      </c>
      <c r="V2421">
        <v>2.0344827586206898E-2</v>
      </c>
      <c r="W2421">
        <v>2004</v>
      </c>
      <c r="X2421">
        <v>7</v>
      </c>
      <c r="Y2421">
        <v>3</v>
      </c>
    </row>
    <row r="2422" spans="1:25" x14ac:dyDescent="0.25">
      <c r="A2422">
        <v>10282</v>
      </c>
      <c r="B2422">
        <v>37</v>
      </c>
      <c r="C2422">
        <v>66.78</v>
      </c>
      <c r="D2422">
        <v>7</v>
      </c>
      <c r="E2422">
        <v>2470.86</v>
      </c>
      <c r="F2422" s="1">
        <v>38219</v>
      </c>
      <c r="G2422" t="s">
        <v>25</v>
      </c>
      <c r="H2422" t="s">
        <v>639</v>
      </c>
      <c r="I2422">
        <v>58</v>
      </c>
      <c r="J2422" t="s">
        <v>693</v>
      </c>
      <c r="K2422" t="s">
        <v>287</v>
      </c>
      <c r="L2422" t="s">
        <v>288</v>
      </c>
      <c r="M2422" t="s">
        <v>289</v>
      </c>
      <c r="N2422" t="s">
        <v>31</v>
      </c>
      <c r="O2422" t="s">
        <v>290</v>
      </c>
      <c r="P2422" t="s">
        <v>58</v>
      </c>
      <c r="Q2422" t="s">
        <v>121</v>
      </c>
      <c r="R2422" t="s">
        <v>35</v>
      </c>
      <c r="S2422" t="s">
        <v>36</v>
      </c>
      <c r="T2422" t="s">
        <v>291</v>
      </c>
      <c r="U2422" t="s">
        <v>38</v>
      </c>
      <c r="V2422">
        <v>-0.15137931034482799</v>
      </c>
      <c r="W2422">
        <v>2004</v>
      </c>
      <c r="X2422">
        <v>8</v>
      </c>
      <c r="Y2422">
        <v>3</v>
      </c>
    </row>
    <row r="2423" spans="1:25" x14ac:dyDescent="0.25">
      <c r="A2423">
        <v>10292</v>
      </c>
      <c r="B2423">
        <v>35</v>
      </c>
      <c r="C2423">
        <v>55.07</v>
      </c>
      <c r="D2423">
        <v>1</v>
      </c>
      <c r="E2423">
        <v>1927.45</v>
      </c>
      <c r="F2423" s="1">
        <v>38238</v>
      </c>
      <c r="G2423" t="s">
        <v>25</v>
      </c>
      <c r="H2423" t="s">
        <v>639</v>
      </c>
      <c r="I2423">
        <v>58</v>
      </c>
      <c r="J2423" t="s">
        <v>693</v>
      </c>
      <c r="K2423" t="s">
        <v>28</v>
      </c>
      <c r="L2423" t="s">
        <v>29</v>
      </c>
      <c r="M2423" t="s">
        <v>30</v>
      </c>
      <c r="N2423" t="s">
        <v>31</v>
      </c>
      <c r="O2423" t="s">
        <v>32</v>
      </c>
      <c r="P2423" t="s">
        <v>33</v>
      </c>
      <c r="Q2423" t="s">
        <v>34</v>
      </c>
      <c r="R2423" t="s">
        <v>35</v>
      </c>
      <c r="S2423" t="s">
        <v>36</v>
      </c>
      <c r="T2423" t="s">
        <v>37</v>
      </c>
      <c r="U2423" t="s">
        <v>38</v>
      </c>
      <c r="V2423">
        <v>5.0517241379310303E-2</v>
      </c>
      <c r="W2423">
        <v>2004</v>
      </c>
      <c r="X2423">
        <v>9</v>
      </c>
      <c r="Y2423">
        <v>3</v>
      </c>
    </row>
    <row r="2424" spans="1:25" x14ac:dyDescent="0.25">
      <c r="A2424">
        <v>10306</v>
      </c>
      <c r="B2424">
        <v>34</v>
      </c>
      <c r="C2424">
        <v>60.34</v>
      </c>
      <c r="D2424">
        <v>15</v>
      </c>
      <c r="E2424">
        <v>2051.56</v>
      </c>
      <c r="F2424" s="1">
        <v>38274</v>
      </c>
      <c r="G2424" t="s">
        <v>25</v>
      </c>
      <c r="H2424" t="s">
        <v>639</v>
      </c>
      <c r="I2424">
        <v>58</v>
      </c>
      <c r="J2424" t="s">
        <v>693</v>
      </c>
      <c r="K2424" t="s">
        <v>517</v>
      </c>
      <c r="L2424" t="s">
        <v>518</v>
      </c>
      <c r="M2424" t="s">
        <v>519</v>
      </c>
      <c r="N2424" t="s">
        <v>31</v>
      </c>
      <c r="O2424" t="s">
        <v>520</v>
      </c>
      <c r="P2424" t="s">
        <v>31</v>
      </c>
      <c r="Q2424" t="s">
        <v>521</v>
      </c>
      <c r="R2424" t="s">
        <v>183</v>
      </c>
      <c r="S2424" t="s">
        <v>45</v>
      </c>
      <c r="T2424" t="s">
        <v>522</v>
      </c>
      <c r="U2424" t="s">
        <v>38</v>
      </c>
      <c r="V2424">
        <v>-4.0344827586206999E-2</v>
      </c>
      <c r="W2424">
        <v>2004</v>
      </c>
      <c r="X2424">
        <v>10</v>
      </c>
      <c r="Y2424">
        <v>4</v>
      </c>
    </row>
    <row r="2425" spans="1:25" x14ac:dyDescent="0.25">
      <c r="A2425">
        <v>10314</v>
      </c>
      <c r="B2425">
        <v>38</v>
      </c>
      <c r="C2425">
        <v>61.51</v>
      </c>
      <c r="D2425">
        <v>7</v>
      </c>
      <c r="E2425">
        <v>2337.38</v>
      </c>
      <c r="F2425" s="1">
        <v>38282</v>
      </c>
      <c r="G2425" t="s">
        <v>25</v>
      </c>
      <c r="H2425" t="s">
        <v>639</v>
      </c>
      <c r="I2425">
        <v>58</v>
      </c>
      <c r="J2425" t="s">
        <v>693</v>
      </c>
      <c r="K2425" t="s">
        <v>523</v>
      </c>
      <c r="L2425" t="s">
        <v>524</v>
      </c>
      <c r="M2425" t="s">
        <v>525</v>
      </c>
      <c r="N2425" t="s">
        <v>31</v>
      </c>
      <c r="O2425" t="s">
        <v>526</v>
      </c>
      <c r="P2425" t="s">
        <v>31</v>
      </c>
      <c r="Q2425" t="s">
        <v>527</v>
      </c>
      <c r="R2425" t="s">
        <v>347</v>
      </c>
      <c r="S2425" t="s">
        <v>45</v>
      </c>
      <c r="T2425" t="s">
        <v>528</v>
      </c>
      <c r="U2425" t="s">
        <v>38</v>
      </c>
      <c r="V2425">
        <v>-6.0517241379310298E-2</v>
      </c>
      <c r="W2425">
        <v>2004</v>
      </c>
      <c r="X2425">
        <v>10</v>
      </c>
      <c r="Y2425">
        <v>4</v>
      </c>
    </row>
    <row r="2426" spans="1:25" x14ac:dyDescent="0.25">
      <c r="A2426">
        <v>10325</v>
      </c>
      <c r="B2426">
        <v>44</v>
      </c>
      <c r="C2426">
        <v>100</v>
      </c>
      <c r="D2426">
        <v>7</v>
      </c>
      <c r="E2426">
        <v>5932.96</v>
      </c>
      <c r="F2426" s="1">
        <v>38296</v>
      </c>
      <c r="G2426" t="s">
        <v>25</v>
      </c>
      <c r="H2426" t="s">
        <v>639</v>
      </c>
      <c r="I2426">
        <v>58</v>
      </c>
      <c r="J2426" t="s">
        <v>693</v>
      </c>
      <c r="K2426" t="s">
        <v>143</v>
      </c>
      <c r="L2426" t="s">
        <v>144</v>
      </c>
      <c r="M2426" t="s">
        <v>145</v>
      </c>
      <c r="N2426" t="s">
        <v>31</v>
      </c>
      <c r="O2426" t="s">
        <v>146</v>
      </c>
      <c r="P2426" t="s">
        <v>31</v>
      </c>
      <c r="Q2426" t="s">
        <v>147</v>
      </c>
      <c r="R2426" t="s">
        <v>83</v>
      </c>
      <c r="S2426" t="s">
        <v>45</v>
      </c>
      <c r="T2426" t="s">
        <v>148</v>
      </c>
      <c r="U2426" t="s">
        <v>53</v>
      </c>
      <c r="V2426">
        <v>-0.72413793103448298</v>
      </c>
      <c r="W2426">
        <v>2004</v>
      </c>
      <c r="X2426">
        <v>11</v>
      </c>
      <c r="Y2426">
        <v>4</v>
      </c>
    </row>
    <row r="2427" spans="1:25" x14ac:dyDescent="0.25">
      <c r="A2427">
        <v>10337</v>
      </c>
      <c r="B2427">
        <v>21</v>
      </c>
      <c r="C2427">
        <v>100</v>
      </c>
      <c r="D2427">
        <v>6</v>
      </c>
      <c r="E2427">
        <v>2296.77</v>
      </c>
      <c r="F2427" s="1">
        <v>38312</v>
      </c>
      <c r="G2427" t="s">
        <v>25</v>
      </c>
      <c r="H2427" t="s">
        <v>639</v>
      </c>
      <c r="I2427">
        <v>58</v>
      </c>
      <c r="J2427" t="s">
        <v>693</v>
      </c>
      <c r="K2427" t="s">
        <v>214</v>
      </c>
      <c r="L2427" t="s">
        <v>215</v>
      </c>
      <c r="M2427" t="s">
        <v>216</v>
      </c>
      <c r="N2427" t="s">
        <v>217</v>
      </c>
      <c r="O2427" t="s">
        <v>32</v>
      </c>
      <c r="P2427" t="s">
        <v>33</v>
      </c>
      <c r="Q2427" t="s">
        <v>34</v>
      </c>
      <c r="R2427" t="s">
        <v>35</v>
      </c>
      <c r="S2427" t="s">
        <v>36</v>
      </c>
      <c r="T2427" t="s">
        <v>218</v>
      </c>
      <c r="U2427" t="s">
        <v>38</v>
      </c>
      <c r="V2427">
        <v>-0.72413793103448298</v>
      </c>
      <c r="W2427">
        <v>2004</v>
      </c>
      <c r="X2427">
        <v>11</v>
      </c>
      <c r="Y2427">
        <v>4</v>
      </c>
    </row>
    <row r="2428" spans="1:25" x14ac:dyDescent="0.25">
      <c r="A2428">
        <v>10350</v>
      </c>
      <c r="B2428">
        <v>44</v>
      </c>
      <c r="C2428">
        <v>100</v>
      </c>
      <c r="D2428">
        <v>17</v>
      </c>
      <c r="E2428">
        <v>6490.88</v>
      </c>
      <c r="F2428" s="1">
        <v>38323</v>
      </c>
      <c r="G2428" t="s">
        <v>25</v>
      </c>
      <c r="H2428" t="s">
        <v>639</v>
      </c>
      <c r="I2428">
        <v>58</v>
      </c>
      <c r="J2428" t="s">
        <v>693</v>
      </c>
      <c r="K2428" t="s">
        <v>186</v>
      </c>
      <c r="L2428" t="s">
        <v>187</v>
      </c>
      <c r="M2428" t="s">
        <v>188</v>
      </c>
      <c r="N2428" t="s">
        <v>31</v>
      </c>
      <c r="O2428" t="s">
        <v>189</v>
      </c>
      <c r="P2428" t="s">
        <v>31</v>
      </c>
      <c r="Q2428" t="s">
        <v>190</v>
      </c>
      <c r="R2428" t="s">
        <v>191</v>
      </c>
      <c r="S2428" t="s">
        <v>45</v>
      </c>
      <c r="T2428" t="s">
        <v>192</v>
      </c>
      <c r="U2428" t="s">
        <v>53</v>
      </c>
      <c r="V2428">
        <v>-0.72413793103448298</v>
      </c>
      <c r="W2428">
        <v>2004</v>
      </c>
      <c r="X2428">
        <v>12</v>
      </c>
      <c r="Y2428">
        <v>4</v>
      </c>
    </row>
    <row r="2429" spans="1:25" x14ac:dyDescent="0.25">
      <c r="A2429">
        <v>10359</v>
      </c>
      <c r="B2429">
        <v>25</v>
      </c>
      <c r="C2429">
        <v>64.930000000000007</v>
      </c>
      <c r="D2429">
        <v>4</v>
      </c>
      <c r="E2429">
        <v>1623.25</v>
      </c>
      <c r="F2429" s="1">
        <v>38336</v>
      </c>
      <c r="G2429" t="s">
        <v>25</v>
      </c>
      <c r="H2429" t="s">
        <v>639</v>
      </c>
      <c r="I2429">
        <v>58</v>
      </c>
      <c r="J2429" t="s">
        <v>693</v>
      </c>
      <c r="K2429" t="s">
        <v>39</v>
      </c>
      <c r="L2429" t="s">
        <v>40</v>
      </c>
      <c r="M2429" t="s">
        <v>41</v>
      </c>
      <c r="N2429" t="s">
        <v>31</v>
      </c>
      <c r="O2429" t="s">
        <v>42</v>
      </c>
      <c r="P2429" t="s">
        <v>31</v>
      </c>
      <c r="Q2429" t="s">
        <v>43</v>
      </c>
      <c r="R2429" t="s">
        <v>44</v>
      </c>
      <c r="S2429" t="s">
        <v>45</v>
      </c>
      <c r="T2429" t="s">
        <v>46</v>
      </c>
      <c r="U2429" t="s">
        <v>38</v>
      </c>
      <c r="V2429">
        <v>-0.11948275862068999</v>
      </c>
      <c r="W2429">
        <v>2004</v>
      </c>
      <c r="X2429">
        <v>12</v>
      </c>
      <c r="Y2429">
        <v>4</v>
      </c>
    </row>
    <row r="2430" spans="1:25" x14ac:dyDescent="0.25">
      <c r="A2430">
        <v>10372</v>
      </c>
      <c r="B2430">
        <v>24</v>
      </c>
      <c r="C2430">
        <v>58.58</v>
      </c>
      <c r="D2430">
        <v>9</v>
      </c>
      <c r="E2430">
        <v>1405.92</v>
      </c>
      <c r="F2430" s="1">
        <v>38378</v>
      </c>
      <c r="G2430" t="s">
        <v>25</v>
      </c>
      <c r="H2430" t="s">
        <v>639</v>
      </c>
      <c r="I2430">
        <v>58</v>
      </c>
      <c r="J2430" t="s">
        <v>693</v>
      </c>
      <c r="K2430" t="s">
        <v>261</v>
      </c>
      <c r="L2430" t="s">
        <v>262</v>
      </c>
      <c r="M2430" t="s">
        <v>263</v>
      </c>
      <c r="N2430" t="s">
        <v>31</v>
      </c>
      <c r="O2430" t="s">
        <v>264</v>
      </c>
      <c r="P2430" t="s">
        <v>265</v>
      </c>
      <c r="Q2430" t="s">
        <v>266</v>
      </c>
      <c r="R2430" t="s">
        <v>212</v>
      </c>
      <c r="S2430" t="s">
        <v>212</v>
      </c>
      <c r="T2430" t="s">
        <v>267</v>
      </c>
      <c r="U2430" t="s">
        <v>38</v>
      </c>
      <c r="V2430">
        <v>-9.9999999999999707E-3</v>
      </c>
      <c r="W2430">
        <v>2005</v>
      </c>
      <c r="X2430">
        <v>1</v>
      </c>
      <c r="Y2430">
        <v>1</v>
      </c>
    </row>
    <row r="2431" spans="1:25" x14ac:dyDescent="0.25">
      <c r="A2431">
        <v>10383</v>
      </c>
      <c r="B2431">
        <v>38</v>
      </c>
      <c r="C2431">
        <v>60.06</v>
      </c>
      <c r="D2431">
        <v>10</v>
      </c>
      <c r="E2431">
        <v>2282.2800000000002</v>
      </c>
      <c r="F2431" s="1">
        <v>38405</v>
      </c>
      <c r="G2431" t="s">
        <v>25</v>
      </c>
      <c r="H2431" t="s">
        <v>639</v>
      </c>
      <c r="I2431">
        <v>58</v>
      </c>
      <c r="J2431" t="s">
        <v>693</v>
      </c>
      <c r="K2431" t="s">
        <v>186</v>
      </c>
      <c r="L2431" t="s">
        <v>187</v>
      </c>
      <c r="M2431" t="s">
        <v>188</v>
      </c>
      <c r="N2431" t="s">
        <v>31</v>
      </c>
      <c r="O2431" t="s">
        <v>189</v>
      </c>
      <c r="P2431" t="s">
        <v>31</v>
      </c>
      <c r="Q2431" t="s">
        <v>190</v>
      </c>
      <c r="R2431" t="s">
        <v>191</v>
      </c>
      <c r="S2431" t="s">
        <v>45</v>
      </c>
      <c r="T2431" t="s">
        <v>192</v>
      </c>
      <c r="U2431" t="s">
        <v>38</v>
      </c>
      <c r="V2431">
        <v>-3.5517241379310401E-2</v>
      </c>
      <c r="W2431">
        <v>2005</v>
      </c>
      <c r="X2431">
        <v>2</v>
      </c>
      <c r="Y2431">
        <v>1</v>
      </c>
    </row>
    <row r="2432" spans="1:25" x14ac:dyDescent="0.25">
      <c r="A2432">
        <v>10395</v>
      </c>
      <c r="B2432">
        <v>45</v>
      </c>
      <c r="C2432">
        <v>100</v>
      </c>
      <c r="D2432">
        <v>3</v>
      </c>
      <c r="E2432">
        <v>8977.0499999999993</v>
      </c>
      <c r="F2432" s="1">
        <v>38428</v>
      </c>
      <c r="G2432" t="s">
        <v>25</v>
      </c>
      <c r="H2432" t="s">
        <v>639</v>
      </c>
      <c r="I2432">
        <v>58</v>
      </c>
      <c r="J2432" t="s">
        <v>693</v>
      </c>
      <c r="K2432" t="s">
        <v>47</v>
      </c>
      <c r="L2432" t="s">
        <v>48</v>
      </c>
      <c r="M2432" t="s">
        <v>49</v>
      </c>
      <c r="N2432" t="s">
        <v>31</v>
      </c>
      <c r="O2432" t="s">
        <v>50</v>
      </c>
      <c r="P2432" t="s">
        <v>31</v>
      </c>
      <c r="Q2432" t="s">
        <v>51</v>
      </c>
      <c r="R2432" t="s">
        <v>44</v>
      </c>
      <c r="S2432" t="s">
        <v>45</v>
      </c>
      <c r="T2432" t="s">
        <v>52</v>
      </c>
      <c r="U2432" t="s">
        <v>163</v>
      </c>
      <c r="V2432">
        <v>-0.72413793103448298</v>
      </c>
      <c r="W2432">
        <v>2005</v>
      </c>
      <c r="X2432">
        <v>3</v>
      </c>
      <c r="Y2432">
        <v>1</v>
      </c>
    </row>
    <row r="2433" spans="1:25" x14ac:dyDescent="0.25">
      <c r="A2433">
        <v>10413</v>
      </c>
      <c r="B2433">
        <v>51</v>
      </c>
      <c r="C2433">
        <v>63.85</v>
      </c>
      <c r="D2433">
        <v>4</v>
      </c>
      <c r="E2433">
        <v>3256.35</v>
      </c>
      <c r="F2433" s="1">
        <v>38477</v>
      </c>
      <c r="G2433" t="s">
        <v>25</v>
      </c>
      <c r="H2433" t="s">
        <v>639</v>
      </c>
      <c r="I2433">
        <v>58</v>
      </c>
      <c r="J2433" t="s">
        <v>693</v>
      </c>
      <c r="K2433" t="s">
        <v>116</v>
      </c>
      <c r="L2433" t="s">
        <v>117</v>
      </c>
      <c r="M2433" t="s">
        <v>118</v>
      </c>
      <c r="N2433" t="s">
        <v>31</v>
      </c>
      <c r="O2433" t="s">
        <v>119</v>
      </c>
      <c r="P2433" t="s">
        <v>120</v>
      </c>
      <c r="Q2433" t="s">
        <v>121</v>
      </c>
      <c r="R2433" t="s">
        <v>35</v>
      </c>
      <c r="S2433" t="s">
        <v>36</v>
      </c>
      <c r="T2433" t="s">
        <v>122</v>
      </c>
      <c r="U2433" t="s">
        <v>53</v>
      </c>
      <c r="V2433">
        <v>-0.100862068965517</v>
      </c>
      <c r="W2433">
        <v>2005</v>
      </c>
      <c r="X2433">
        <v>5</v>
      </c>
      <c r="Y2433">
        <v>2</v>
      </c>
    </row>
    <row r="2434" spans="1:25" x14ac:dyDescent="0.25">
      <c r="A2434">
        <v>10108</v>
      </c>
      <c r="B2434">
        <v>34</v>
      </c>
      <c r="C2434">
        <v>82.99</v>
      </c>
      <c r="D2434">
        <v>14</v>
      </c>
      <c r="E2434">
        <v>2821.66</v>
      </c>
      <c r="F2434" s="1">
        <v>37683</v>
      </c>
      <c r="G2434" t="s">
        <v>25</v>
      </c>
      <c r="H2434" t="s">
        <v>26</v>
      </c>
      <c r="I2434">
        <v>81</v>
      </c>
      <c r="J2434" t="s">
        <v>694</v>
      </c>
      <c r="K2434" t="s">
        <v>450</v>
      </c>
      <c r="L2434" t="s">
        <v>451</v>
      </c>
      <c r="M2434" t="s">
        <v>452</v>
      </c>
      <c r="N2434" t="s">
        <v>31</v>
      </c>
      <c r="O2434" t="s">
        <v>453</v>
      </c>
      <c r="P2434" t="s">
        <v>31</v>
      </c>
      <c r="Q2434" t="s">
        <v>454</v>
      </c>
      <c r="R2434" t="s">
        <v>455</v>
      </c>
      <c r="S2434" t="s">
        <v>212</v>
      </c>
      <c r="T2434" t="s">
        <v>456</v>
      </c>
      <c r="U2434" t="s">
        <v>38</v>
      </c>
      <c r="V2434">
        <v>-2.4567901234567799E-2</v>
      </c>
      <c r="W2434">
        <v>2003</v>
      </c>
      <c r="X2434">
        <v>3</v>
      </c>
      <c r="Y2434">
        <v>1</v>
      </c>
    </row>
    <row r="2435" spans="1:25" x14ac:dyDescent="0.25">
      <c r="A2435">
        <v>10121</v>
      </c>
      <c r="B2435">
        <v>44</v>
      </c>
      <c r="C2435">
        <v>74.849999999999994</v>
      </c>
      <c r="D2435">
        <v>1</v>
      </c>
      <c r="E2435">
        <v>3293.4</v>
      </c>
      <c r="F2435" s="1">
        <v>37748</v>
      </c>
      <c r="G2435" t="s">
        <v>25</v>
      </c>
      <c r="H2435" t="s">
        <v>26</v>
      </c>
      <c r="I2435">
        <v>81</v>
      </c>
      <c r="J2435" t="s">
        <v>694</v>
      </c>
      <c r="K2435" t="s">
        <v>39</v>
      </c>
      <c r="L2435" t="s">
        <v>40</v>
      </c>
      <c r="M2435" t="s">
        <v>41</v>
      </c>
      <c r="N2435" t="s">
        <v>31</v>
      </c>
      <c r="O2435" t="s">
        <v>42</v>
      </c>
      <c r="P2435" t="s">
        <v>31</v>
      </c>
      <c r="Q2435" t="s">
        <v>43</v>
      </c>
      <c r="R2435" t="s">
        <v>44</v>
      </c>
      <c r="S2435" t="s">
        <v>45</v>
      </c>
      <c r="T2435" t="s">
        <v>46</v>
      </c>
      <c r="U2435" t="s">
        <v>53</v>
      </c>
      <c r="V2435">
        <v>7.5925925925925994E-2</v>
      </c>
      <c r="W2435">
        <v>2003</v>
      </c>
      <c r="X2435">
        <v>5</v>
      </c>
      <c r="Y2435">
        <v>2</v>
      </c>
    </row>
    <row r="2436" spans="1:25" x14ac:dyDescent="0.25">
      <c r="A2436">
        <v>10135</v>
      </c>
      <c r="B2436">
        <v>44</v>
      </c>
      <c r="C2436">
        <v>96</v>
      </c>
      <c r="D2436">
        <v>15</v>
      </c>
      <c r="E2436">
        <v>4224</v>
      </c>
      <c r="F2436" s="1">
        <v>37804</v>
      </c>
      <c r="G2436" t="s">
        <v>25</v>
      </c>
      <c r="H2436" t="s">
        <v>26</v>
      </c>
      <c r="I2436">
        <v>81</v>
      </c>
      <c r="J2436" t="s">
        <v>694</v>
      </c>
      <c r="K2436" t="s">
        <v>287</v>
      </c>
      <c r="L2436" t="s">
        <v>288</v>
      </c>
      <c r="M2436" t="s">
        <v>289</v>
      </c>
      <c r="N2436" t="s">
        <v>31</v>
      </c>
      <c r="O2436" t="s">
        <v>290</v>
      </c>
      <c r="P2436" t="s">
        <v>58</v>
      </c>
      <c r="Q2436" t="s">
        <v>121</v>
      </c>
      <c r="R2436" t="s">
        <v>35</v>
      </c>
      <c r="S2436" t="s">
        <v>36</v>
      </c>
      <c r="T2436" t="s">
        <v>291</v>
      </c>
      <c r="U2436" t="s">
        <v>53</v>
      </c>
      <c r="V2436">
        <v>-0.18518518518518501</v>
      </c>
      <c r="W2436">
        <v>2003</v>
      </c>
      <c r="X2436">
        <v>7</v>
      </c>
      <c r="Y2436">
        <v>3</v>
      </c>
    </row>
    <row r="2437" spans="1:25" x14ac:dyDescent="0.25">
      <c r="A2437">
        <v>10145</v>
      </c>
      <c r="B2437">
        <v>38</v>
      </c>
      <c r="C2437">
        <v>81.36</v>
      </c>
      <c r="D2437">
        <v>2</v>
      </c>
      <c r="E2437">
        <v>3091.68</v>
      </c>
      <c r="F2437" s="1">
        <v>37858</v>
      </c>
      <c r="G2437" t="s">
        <v>25</v>
      </c>
      <c r="H2437" t="s">
        <v>26</v>
      </c>
      <c r="I2437">
        <v>81</v>
      </c>
      <c r="J2437" t="s">
        <v>694</v>
      </c>
      <c r="K2437" t="s">
        <v>54</v>
      </c>
      <c r="L2437" t="s">
        <v>55</v>
      </c>
      <c r="M2437" t="s">
        <v>56</v>
      </c>
      <c r="N2437" t="s">
        <v>31</v>
      </c>
      <c r="O2437" t="s">
        <v>57</v>
      </c>
      <c r="P2437" t="s">
        <v>58</v>
      </c>
      <c r="Q2437" t="s">
        <v>59</v>
      </c>
      <c r="R2437" t="s">
        <v>35</v>
      </c>
      <c r="S2437" t="s">
        <v>36</v>
      </c>
      <c r="T2437" t="s">
        <v>60</v>
      </c>
      <c r="U2437" t="s">
        <v>53</v>
      </c>
      <c r="V2437">
        <v>-4.4444444444444401E-3</v>
      </c>
      <c r="W2437">
        <v>2003</v>
      </c>
      <c r="X2437">
        <v>8</v>
      </c>
      <c r="Y2437">
        <v>3</v>
      </c>
    </row>
    <row r="2438" spans="1:25" x14ac:dyDescent="0.25">
      <c r="A2438">
        <v>10159</v>
      </c>
      <c r="B2438">
        <v>31</v>
      </c>
      <c r="C2438">
        <v>71.599999999999994</v>
      </c>
      <c r="D2438">
        <v>10</v>
      </c>
      <c r="E2438">
        <v>2219.6</v>
      </c>
      <c r="F2438" s="1">
        <v>37904</v>
      </c>
      <c r="G2438" t="s">
        <v>25</v>
      </c>
      <c r="H2438" t="s">
        <v>26</v>
      </c>
      <c r="I2438">
        <v>81</v>
      </c>
      <c r="J2438" t="s">
        <v>694</v>
      </c>
      <c r="K2438" t="s">
        <v>61</v>
      </c>
      <c r="L2438" t="s">
        <v>62</v>
      </c>
      <c r="M2438" t="s">
        <v>63</v>
      </c>
      <c r="N2438" t="s">
        <v>31</v>
      </c>
      <c r="O2438" t="s">
        <v>64</v>
      </c>
      <c r="P2438" t="s">
        <v>58</v>
      </c>
      <c r="Q2438" t="s">
        <v>31</v>
      </c>
      <c r="R2438" t="s">
        <v>35</v>
      </c>
      <c r="S2438" t="s">
        <v>36</v>
      </c>
      <c r="T2438" t="s">
        <v>65</v>
      </c>
      <c r="U2438" t="s">
        <v>38</v>
      </c>
      <c r="V2438">
        <v>0.116049382716049</v>
      </c>
      <c r="W2438">
        <v>2003</v>
      </c>
      <c r="X2438">
        <v>10</v>
      </c>
      <c r="Y2438">
        <v>4</v>
      </c>
    </row>
    <row r="2439" spans="1:25" x14ac:dyDescent="0.25">
      <c r="A2439">
        <v>10169</v>
      </c>
      <c r="B2439">
        <v>48</v>
      </c>
      <c r="C2439">
        <v>80.55</v>
      </c>
      <c r="D2439">
        <v>10</v>
      </c>
      <c r="E2439">
        <v>3866.4</v>
      </c>
      <c r="F2439" s="1">
        <v>37929</v>
      </c>
      <c r="G2439" t="s">
        <v>25</v>
      </c>
      <c r="H2439" t="s">
        <v>26</v>
      </c>
      <c r="I2439">
        <v>81</v>
      </c>
      <c r="J2439" t="s">
        <v>694</v>
      </c>
      <c r="K2439" t="s">
        <v>304</v>
      </c>
      <c r="L2439" t="s">
        <v>305</v>
      </c>
      <c r="M2439" t="s">
        <v>306</v>
      </c>
      <c r="N2439" t="s">
        <v>307</v>
      </c>
      <c r="O2439" t="s">
        <v>308</v>
      </c>
      <c r="P2439" t="s">
        <v>169</v>
      </c>
      <c r="Q2439" t="s">
        <v>309</v>
      </c>
      <c r="R2439" t="s">
        <v>101</v>
      </c>
      <c r="S2439" t="s">
        <v>102</v>
      </c>
      <c r="T2439" t="s">
        <v>310</v>
      </c>
      <c r="U2439" t="s">
        <v>53</v>
      </c>
      <c r="V2439">
        <v>5.5555555555555896E-3</v>
      </c>
      <c r="W2439">
        <v>2003</v>
      </c>
      <c r="X2439">
        <v>11</v>
      </c>
      <c r="Y2439">
        <v>4</v>
      </c>
    </row>
    <row r="2440" spans="1:25" x14ac:dyDescent="0.25">
      <c r="A2440">
        <v>10180</v>
      </c>
      <c r="B2440">
        <v>21</v>
      </c>
      <c r="C2440">
        <v>93.56</v>
      </c>
      <c r="D2440">
        <v>5</v>
      </c>
      <c r="E2440">
        <v>1964.76</v>
      </c>
      <c r="F2440" s="1">
        <v>37936</v>
      </c>
      <c r="G2440" t="s">
        <v>25</v>
      </c>
      <c r="H2440" t="s">
        <v>26</v>
      </c>
      <c r="I2440">
        <v>81</v>
      </c>
      <c r="J2440" t="s">
        <v>694</v>
      </c>
      <c r="K2440" t="s">
        <v>72</v>
      </c>
      <c r="L2440" t="s">
        <v>73</v>
      </c>
      <c r="M2440" t="s">
        <v>74</v>
      </c>
      <c r="N2440" t="s">
        <v>31</v>
      </c>
      <c r="O2440" t="s">
        <v>75</v>
      </c>
      <c r="P2440" t="s">
        <v>31</v>
      </c>
      <c r="Q2440" t="s">
        <v>76</v>
      </c>
      <c r="R2440" t="s">
        <v>44</v>
      </c>
      <c r="S2440" t="s">
        <v>45</v>
      </c>
      <c r="T2440" t="s">
        <v>77</v>
      </c>
      <c r="U2440" t="s">
        <v>38</v>
      </c>
      <c r="V2440">
        <v>-0.15506172839506199</v>
      </c>
      <c r="W2440">
        <v>2003</v>
      </c>
      <c r="X2440">
        <v>11</v>
      </c>
      <c r="Y2440">
        <v>4</v>
      </c>
    </row>
    <row r="2441" spans="1:25" x14ac:dyDescent="0.25">
      <c r="A2441">
        <v>10190</v>
      </c>
      <c r="B2441">
        <v>40</v>
      </c>
      <c r="C2441">
        <v>66.72</v>
      </c>
      <c r="D2441">
        <v>2</v>
      </c>
      <c r="E2441">
        <v>2668.8</v>
      </c>
      <c r="F2441" s="1">
        <v>37944</v>
      </c>
      <c r="G2441" t="s">
        <v>25</v>
      </c>
      <c r="H2441" t="s">
        <v>26</v>
      </c>
      <c r="I2441">
        <v>81</v>
      </c>
      <c r="J2441" t="s">
        <v>694</v>
      </c>
      <c r="K2441" t="s">
        <v>186</v>
      </c>
      <c r="L2441" t="s">
        <v>187</v>
      </c>
      <c r="M2441" t="s">
        <v>188</v>
      </c>
      <c r="N2441" t="s">
        <v>31</v>
      </c>
      <c r="O2441" t="s">
        <v>189</v>
      </c>
      <c r="P2441" t="s">
        <v>31</v>
      </c>
      <c r="Q2441" t="s">
        <v>190</v>
      </c>
      <c r="R2441" t="s">
        <v>191</v>
      </c>
      <c r="S2441" t="s">
        <v>45</v>
      </c>
      <c r="T2441" t="s">
        <v>192</v>
      </c>
      <c r="U2441" t="s">
        <v>38</v>
      </c>
      <c r="V2441">
        <v>0.17629629629629601</v>
      </c>
      <c r="W2441">
        <v>2003</v>
      </c>
      <c r="X2441">
        <v>11</v>
      </c>
      <c r="Y2441">
        <v>4</v>
      </c>
    </row>
    <row r="2442" spans="1:25" x14ac:dyDescent="0.25">
      <c r="A2442">
        <v>10211</v>
      </c>
      <c r="B2442">
        <v>40</v>
      </c>
      <c r="C2442">
        <v>80.55</v>
      </c>
      <c r="D2442">
        <v>10</v>
      </c>
      <c r="E2442">
        <v>3222</v>
      </c>
      <c r="F2442" s="1">
        <v>38001</v>
      </c>
      <c r="G2442" t="s">
        <v>25</v>
      </c>
      <c r="H2442" t="s">
        <v>26</v>
      </c>
      <c r="I2442">
        <v>81</v>
      </c>
      <c r="J2442" t="s">
        <v>694</v>
      </c>
      <c r="K2442" t="s">
        <v>89</v>
      </c>
      <c r="L2442" t="s">
        <v>90</v>
      </c>
      <c r="M2442" t="s">
        <v>91</v>
      </c>
      <c r="N2442" t="s">
        <v>31</v>
      </c>
      <c r="O2442" t="s">
        <v>50</v>
      </c>
      <c r="P2442" t="s">
        <v>31</v>
      </c>
      <c r="Q2442" t="s">
        <v>92</v>
      </c>
      <c r="R2442" t="s">
        <v>44</v>
      </c>
      <c r="S2442" t="s">
        <v>45</v>
      </c>
      <c r="T2442" t="s">
        <v>93</v>
      </c>
      <c r="U2442" t="s">
        <v>53</v>
      </c>
      <c r="V2442">
        <v>5.5555555555555896E-3</v>
      </c>
      <c r="W2442">
        <v>2004</v>
      </c>
      <c r="X2442">
        <v>1</v>
      </c>
      <c r="Y2442">
        <v>1</v>
      </c>
    </row>
    <row r="2443" spans="1:25" x14ac:dyDescent="0.25">
      <c r="A2443">
        <v>10224</v>
      </c>
      <c r="B2443">
        <v>50</v>
      </c>
      <c r="C2443">
        <v>77.290000000000006</v>
      </c>
      <c r="D2443">
        <v>3</v>
      </c>
      <c r="E2443">
        <v>3864.5</v>
      </c>
      <c r="F2443" s="1">
        <v>38038</v>
      </c>
      <c r="G2443" t="s">
        <v>25</v>
      </c>
      <c r="H2443" t="s">
        <v>26</v>
      </c>
      <c r="I2443">
        <v>81</v>
      </c>
      <c r="J2443" t="s">
        <v>694</v>
      </c>
      <c r="K2443" t="s">
        <v>72</v>
      </c>
      <c r="L2443" t="s">
        <v>73</v>
      </c>
      <c r="M2443" t="s">
        <v>74</v>
      </c>
      <c r="N2443" t="s">
        <v>31</v>
      </c>
      <c r="O2443" t="s">
        <v>75</v>
      </c>
      <c r="P2443" t="s">
        <v>31</v>
      </c>
      <c r="Q2443" t="s">
        <v>76</v>
      </c>
      <c r="R2443" t="s">
        <v>44</v>
      </c>
      <c r="S2443" t="s">
        <v>45</v>
      </c>
      <c r="T2443" t="s">
        <v>77</v>
      </c>
      <c r="U2443" t="s">
        <v>53</v>
      </c>
      <c r="V2443">
        <v>4.5802469135802402E-2</v>
      </c>
      <c r="W2443">
        <v>2004</v>
      </c>
      <c r="X2443">
        <v>2</v>
      </c>
      <c r="Y2443">
        <v>1</v>
      </c>
    </row>
    <row r="2444" spans="1:25" x14ac:dyDescent="0.25">
      <c r="A2444">
        <v>10237</v>
      </c>
      <c r="B2444">
        <v>20</v>
      </c>
      <c r="C2444">
        <v>68.34</v>
      </c>
      <c r="D2444">
        <v>3</v>
      </c>
      <c r="E2444">
        <v>1366.8</v>
      </c>
      <c r="F2444" s="1">
        <v>38082</v>
      </c>
      <c r="G2444" t="s">
        <v>25</v>
      </c>
      <c r="H2444" t="s">
        <v>26</v>
      </c>
      <c r="I2444">
        <v>81</v>
      </c>
      <c r="J2444" t="s">
        <v>694</v>
      </c>
      <c r="K2444" t="s">
        <v>104</v>
      </c>
      <c r="L2444" t="s">
        <v>105</v>
      </c>
      <c r="M2444" t="s">
        <v>106</v>
      </c>
      <c r="N2444" t="s">
        <v>107</v>
      </c>
      <c r="O2444" t="s">
        <v>32</v>
      </c>
      <c r="P2444" t="s">
        <v>33</v>
      </c>
      <c r="Q2444" t="s">
        <v>34</v>
      </c>
      <c r="R2444" t="s">
        <v>35</v>
      </c>
      <c r="S2444" t="s">
        <v>36</v>
      </c>
      <c r="T2444" t="s">
        <v>108</v>
      </c>
      <c r="U2444" t="s">
        <v>38</v>
      </c>
      <c r="V2444">
        <v>0.15629629629629599</v>
      </c>
      <c r="W2444">
        <v>2004</v>
      </c>
      <c r="X2444">
        <v>4</v>
      </c>
      <c r="Y2444">
        <v>2</v>
      </c>
    </row>
    <row r="2445" spans="1:25" x14ac:dyDescent="0.25">
      <c r="A2445">
        <v>10252</v>
      </c>
      <c r="B2445">
        <v>48</v>
      </c>
      <c r="C2445">
        <v>72.41</v>
      </c>
      <c r="D2445">
        <v>7</v>
      </c>
      <c r="E2445">
        <v>3475.68</v>
      </c>
      <c r="F2445" s="1">
        <v>38133</v>
      </c>
      <c r="G2445" t="s">
        <v>25</v>
      </c>
      <c r="H2445" t="s">
        <v>26</v>
      </c>
      <c r="I2445">
        <v>81</v>
      </c>
      <c r="J2445" t="s">
        <v>694</v>
      </c>
      <c r="K2445" t="s">
        <v>89</v>
      </c>
      <c r="L2445" t="s">
        <v>90</v>
      </c>
      <c r="M2445" t="s">
        <v>91</v>
      </c>
      <c r="N2445" t="s">
        <v>31</v>
      </c>
      <c r="O2445" t="s">
        <v>50</v>
      </c>
      <c r="P2445" t="s">
        <v>31</v>
      </c>
      <c r="Q2445" t="s">
        <v>92</v>
      </c>
      <c r="R2445" t="s">
        <v>44</v>
      </c>
      <c r="S2445" t="s">
        <v>45</v>
      </c>
      <c r="T2445" t="s">
        <v>93</v>
      </c>
      <c r="U2445" t="s">
        <v>53</v>
      </c>
      <c r="V2445">
        <v>0.106049382716049</v>
      </c>
      <c r="W2445">
        <v>2004</v>
      </c>
      <c r="X2445">
        <v>5</v>
      </c>
      <c r="Y2445">
        <v>2</v>
      </c>
    </row>
    <row r="2446" spans="1:25" x14ac:dyDescent="0.25">
      <c r="A2446">
        <v>10264</v>
      </c>
      <c r="B2446">
        <v>47</v>
      </c>
      <c r="C2446">
        <v>89.5</v>
      </c>
      <c r="D2446">
        <v>5</v>
      </c>
      <c r="E2446">
        <v>4206.5</v>
      </c>
      <c r="F2446" s="1">
        <v>38168</v>
      </c>
      <c r="G2446" t="s">
        <v>25</v>
      </c>
      <c r="H2446" t="s">
        <v>26</v>
      </c>
      <c r="I2446">
        <v>81</v>
      </c>
      <c r="J2446" t="s">
        <v>694</v>
      </c>
      <c r="K2446" t="s">
        <v>401</v>
      </c>
      <c r="L2446" t="s">
        <v>402</v>
      </c>
      <c r="M2446" t="s">
        <v>403</v>
      </c>
      <c r="N2446" t="s">
        <v>31</v>
      </c>
      <c r="O2446" t="s">
        <v>404</v>
      </c>
      <c r="P2446" t="s">
        <v>133</v>
      </c>
      <c r="Q2446" t="s">
        <v>405</v>
      </c>
      <c r="R2446" t="s">
        <v>35</v>
      </c>
      <c r="S2446" t="s">
        <v>36</v>
      </c>
      <c r="T2446" t="s">
        <v>406</v>
      </c>
      <c r="U2446" t="s">
        <v>53</v>
      </c>
      <c r="V2446">
        <v>-0.104938271604938</v>
      </c>
      <c r="W2446">
        <v>2004</v>
      </c>
      <c r="X2446">
        <v>6</v>
      </c>
      <c r="Y2446">
        <v>2</v>
      </c>
    </row>
    <row r="2447" spans="1:25" x14ac:dyDescent="0.25">
      <c r="A2447">
        <v>10276</v>
      </c>
      <c r="B2447">
        <v>21</v>
      </c>
      <c r="C2447">
        <v>70.78</v>
      </c>
      <c r="D2447">
        <v>11</v>
      </c>
      <c r="E2447">
        <v>1486.38</v>
      </c>
      <c r="F2447" s="1">
        <v>38201</v>
      </c>
      <c r="G2447" t="s">
        <v>25</v>
      </c>
      <c r="H2447" t="s">
        <v>26</v>
      </c>
      <c r="I2447">
        <v>81</v>
      </c>
      <c r="J2447" t="s">
        <v>694</v>
      </c>
      <c r="K2447" t="s">
        <v>483</v>
      </c>
      <c r="L2447" t="s">
        <v>484</v>
      </c>
      <c r="M2447" t="s">
        <v>485</v>
      </c>
      <c r="N2447" t="s">
        <v>31</v>
      </c>
      <c r="O2447" t="s">
        <v>301</v>
      </c>
      <c r="P2447" t="s">
        <v>133</v>
      </c>
      <c r="Q2447" t="s">
        <v>302</v>
      </c>
      <c r="R2447" t="s">
        <v>35</v>
      </c>
      <c r="S2447" t="s">
        <v>36</v>
      </c>
      <c r="T2447" t="s">
        <v>486</v>
      </c>
      <c r="U2447" t="s">
        <v>38</v>
      </c>
      <c r="V2447">
        <v>0.126172839506173</v>
      </c>
      <c r="W2447">
        <v>2004</v>
      </c>
      <c r="X2447">
        <v>8</v>
      </c>
      <c r="Y2447">
        <v>3</v>
      </c>
    </row>
    <row r="2448" spans="1:25" x14ac:dyDescent="0.25">
      <c r="A2448">
        <v>10285</v>
      </c>
      <c r="B2448">
        <v>39</v>
      </c>
      <c r="C2448">
        <v>78.92</v>
      </c>
      <c r="D2448">
        <v>2</v>
      </c>
      <c r="E2448">
        <v>3077.88</v>
      </c>
      <c r="F2448" s="1">
        <v>38226</v>
      </c>
      <c r="G2448" t="s">
        <v>25</v>
      </c>
      <c r="H2448" t="s">
        <v>26</v>
      </c>
      <c r="I2448">
        <v>81</v>
      </c>
      <c r="J2448" t="s">
        <v>694</v>
      </c>
      <c r="K2448" t="s">
        <v>129</v>
      </c>
      <c r="L2448" t="s">
        <v>130</v>
      </c>
      <c r="M2448" t="s">
        <v>131</v>
      </c>
      <c r="N2448" t="s">
        <v>31</v>
      </c>
      <c r="O2448" t="s">
        <v>132</v>
      </c>
      <c r="P2448" t="s">
        <v>133</v>
      </c>
      <c r="Q2448" t="s">
        <v>134</v>
      </c>
      <c r="R2448" t="s">
        <v>35</v>
      </c>
      <c r="S2448" t="s">
        <v>36</v>
      </c>
      <c r="T2448" t="s">
        <v>135</v>
      </c>
      <c r="U2448" t="s">
        <v>53</v>
      </c>
      <c r="V2448">
        <v>2.5679012345679E-2</v>
      </c>
      <c r="W2448">
        <v>2004</v>
      </c>
      <c r="X2448">
        <v>8</v>
      </c>
      <c r="Y2448">
        <v>3</v>
      </c>
    </row>
    <row r="2449" spans="1:25" x14ac:dyDescent="0.25">
      <c r="A2449">
        <v>10299</v>
      </c>
      <c r="B2449">
        <v>44</v>
      </c>
      <c r="C2449">
        <v>80.55</v>
      </c>
      <c r="D2449">
        <v>5</v>
      </c>
      <c r="E2449">
        <v>3544.2</v>
      </c>
      <c r="F2449" s="1">
        <v>38260</v>
      </c>
      <c r="G2449" t="s">
        <v>25</v>
      </c>
      <c r="H2449" t="s">
        <v>26</v>
      </c>
      <c r="I2449">
        <v>81</v>
      </c>
      <c r="J2449" t="s">
        <v>694</v>
      </c>
      <c r="K2449" t="s">
        <v>136</v>
      </c>
      <c r="L2449" t="s">
        <v>137</v>
      </c>
      <c r="M2449" t="s">
        <v>138</v>
      </c>
      <c r="N2449" t="s">
        <v>31</v>
      </c>
      <c r="O2449" t="s">
        <v>139</v>
      </c>
      <c r="P2449" t="s">
        <v>31</v>
      </c>
      <c r="Q2449" t="s">
        <v>140</v>
      </c>
      <c r="R2449" t="s">
        <v>141</v>
      </c>
      <c r="S2449" t="s">
        <v>45</v>
      </c>
      <c r="T2449" t="s">
        <v>142</v>
      </c>
      <c r="U2449" t="s">
        <v>53</v>
      </c>
      <c r="V2449">
        <v>5.5555555555555896E-3</v>
      </c>
      <c r="W2449">
        <v>2004</v>
      </c>
      <c r="X2449">
        <v>9</v>
      </c>
      <c r="Y2449">
        <v>3</v>
      </c>
    </row>
    <row r="2450" spans="1:25" x14ac:dyDescent="0.25">
      <c r="A2450">
        <v>10309</v>
      </c>
      <c r="B2450">
        <v>28</v>
      </c>
      <c r="C2450">
        <v>88.68</v>
      </c>
      <c r="D2450">
        <v>1</v>
      </c>
      <c r="E2450">
        <v>2483.04</v>
      </c>
      <c r="F2450" s="1">
        <v>38275</v>
      </c>
      <c r="G2450" t="s">
        <v>25</v>
      </c>
      <c r="H2450" t="s">
        <v>26</v>
      </c>
      <c r="I2450">
        <v>81</v>
      </c>
      <c r="J2450" t="s">
        <v>694</v>
      </c>
      <c r="K2450" t="s">
        <v>143</v>
      </c>
      <c r="L2450" t="s">
        <v>144</v>
      </c>
      <c r="M2450" t="s">
        <v>145</v>
      </c>
      <c r="N2450" t="s">
        <v>31</v>
      </c>
      <c r="O2450" t="s">
        <v>146</v>
      </c>
      <c r="P2450" t="s">
        <v>31</v>
      </c>
      <c r="Q2450" t="s">
        <v>147</v>
      </c>
      <c r="R2450" t="s">
        <v>83</v>
      </c>
      <c r="S2450" t="s">
        <v>45</v>
      </c>
      <c r="T2450" t="s">
        <v>148</v>
      </c>
      <c r="U2450" t="s">
        <v>38</v>
      </c>
      <c r="V2450">
        <v>-9.4814814814814893E-2</v>
      </c>
      <c r="W2450">
        <v>2004</v>
      </c>
      <c r="X2450">
        <v>10</v>
      </c>
      <c r="Y2450">
        <v>4</v>
      </c>
    </row>
    <row r="2451" spans="1:25" x14ac:dyDescent="0.25">
      <c r="A2451">
        <v>10319</v>
      </c>
      <c r="B2451">
        <v>45</v>
      </c>
      <c r="C2451">
        <v>77.290000000000006</v>
      </c>
      <c r="D2451">
        <v>6</v>
      </c>
      <c r="E2451">
        <v>3478.05</v>
      </c>
      <c r="F2451" s="1">
        <v>38294</v>
      </c>
      <c r="G2451" t="s">
        <v>25</v>
      </c>
      <c r="H2451" t="s">
        <v>26</v>
      </c>
      <c r="I2451">
        <v>81</v>
      </c>
      <c r="J2451" t="s">
        <v>694</v>
      </c>
      <c r="K2451" t="s">
        <v>532</v>
      </c>
      <c r="L2451" t="s">
        <v>533</v>
      </c>
      <c r="M2451" t="s">
        <v>534</v>
      </c>
      <c r="N2451" t="s">
        <v>535</v>
      </c>
      <c r="O2451" t="s">
        <v>32</v>
      </c>
      <c r="P2451" t="s">
        <v>33</v>
      </c>
      <c r="Q2451" t="s">
        <v>34</v>
      </c>
      <c r="R2451" t="s">
        <v>35</v>
      </c>
      <c r="S2451" t="s">
        <v>36</v>
      </c>
      <c r="T2451" t="s">
        <v>536</v>
      </c>
      <c r="U2451" t="s">
        <v>53</v>
      </c>
      <c r="V2451">
        <v>4.5802469135802402E-2</v>
      </c>
      <c r="W2451">
        <v>2004</v>
      </c>
      <c r="X2451">
        <v>11</v>
      </c>
      <c r="Y2451">
        <v>4</v>
      </c>
    </row>
    <row r="2452" spans="1:25" x14ac:dyDescent="0.25">
      <c r="A2452">
        <v>10331</v>
      </c>
      <c r="B2452">
        <v>20</v>
      </c>
      <c r="C2452">
        <v>100</v>
      </c>
      <c r="D2452">
        <v>5</v>
      </c>
      <c r="E2452">
        <v>3657.8</v>
      </c>
      <c r="F2452" s="1">
        <v>38308</v>
      </c>
      <c r="G2452" t="s">
        <v>25</v>
      </c>
      <c r="H2452" t="s">
        <v>26</v>
      </c>
      <c r="I2452">
        <v>81</v>
      </c>
      <c r="J2452" t="s">
        <v>694</v>
      </c>
      <c r="K2452" t="s">
        <v>326</v>
      </c>
      <c r="L2452" t="s">
        <v>327</v>
      </c>
      <c r="M2452" t="s">
        <v>328</v>
      </c>
      <c r="N2452" t="s">
        <v>31</v>
      </c>
      <c r="O2452" t="s">
        <v>229</v>
      </c>
      <c r="P2452" t="s">
        <v>153</v>
      </c>
      <c r="Q2452" t="s">
        <v>230</v>
      </c>
      <c r="R2452" t="s">
        <v>35</v>
      </c>
      <c r="S2452" t="s">
        <v>36</v>
      </c>
      <c r="T2452" t="s">
        <v>329</v>
      </c>
      <c r="U2452" t="s">
        <v>53</v>
      </c>
      <c r="V2452">
        <v>-0.234567901234568</v>
      </c>
      <c r="W2452">
        <v>2004</v>
      </c>
      <c r="X2452">
        <v>11</v>
      </c>
      <c r="Y2452">
        <v>4</v>
      </c>
    </row>
    <row r="2453" spans="1:25" x14ac:dyDescent="0.25">
      <c r="A2453">
        <v>10341</v>
      </c>
      <c r="B2453">
        <v>38</v>
      </c>
      <c r="C2453">
        <v>100</v>
      </c>
      <c r="D2453">
        <v>3</v>
      </c>
      <c r="E2453">
        <v>4682.3599999999997</v>
      </c>
      <c r="F2453" s="1">
        <v>38315</v>
      </c>
      <c r="G2453" t="s">
        <v>25</v>
      </c>
      <c r="H2453" t="s">
        <v>26</v>
      </c>
      <c r="I2453">
        <v>81</v>
      </c>
      <c r="J2453" t="s">
        <v>694</v>
      </c>
      <c r="K2453" t="s">
        <v>156</v>
      </c>
      <c r="L2453" t="s">
        <v>157</v>
      </c>
      <c r="M2453" t="s">
        <v>158</v>
      </c>
      <c r="N2453" t="s">
        <v>31</v>
      </c>
      <c r="O2453" t="s">
        <v>159</v>
      </c>
      <c r="P2453" t="s">
        <v>31</v>
      </c>
      <c r="Q2453" t="s">
        <v>160</v>
      </c>
      <c r="R2453" t="s">
        <v>161</v>
      </c>
      <c r="S2453" t="s">
        <v>45</v>
      </c>
      <c r="T2453" t="s">
        <v>162</v>
      </c>
      <c r="U2453" t="s">
        <v>53</v>
      </c>
      <c r="V2453">
        <v>-0.234567901234568</v>
      </c>
      <c r="W2453">
        <v>2004</v>
      </c>
      <c r="X2453">
        <v>11</v>
      </c>
      <c r="Y2453">
        <v>4</v>
      </c>
    </row>
    <row r="2454" spans="1:25" x14ac:dyDescent="0.25">
      <c r="A2454">
        <v>10356</v>
      </c>
      <c r="B2454">
        <v>26</v>
      </c>
      <c r="C2454">
        <v>100</v>
      </c>
      <c r="D2454">
        <v>4</v>
      </c>
      <c r="E2454">
        <v>3937.7</v>
      </c>
      <c r="F2454" s="1">
        <v>38330</v>
      </c>
      <c r="G2454" t="s">
        <v>25</v>
      </c>
      <c r="H2454" t="s">
        <v>26</v>
      </c>
      <c r="I2454">
        <v>81</v>
      </c>
      <c r="J2454" t="s">
        <v>694</v>
      </c>
      <c r="K2454" t="s">
        <v>47</v>
      </c>
      <c r="L2454" t="s">
        <v>48</v>
      </c>
      <c r="M2454" t="s">
        <v>49</v>
      </c>
      <c r="N2454" t="s">
        <v>31</v>
      </c>
      <c r="O2454" t="s">
        <v>50</v>
      </c>
      <c r="P2454" t="s">
        <v>31</v>
      </c>
      <c r="Q2454" t="s">
        <v>51</v>
      </c>
      <c r="R2454" t="s">
        <v>44</v>
      </c>
      <c r="S2454" t="s">
        <v>45</v>
      </c>
      <c r="T2454" t="s">
        <v>52</v>
      </c>
      <c r="U2454" t="s">
        <v>53</v>
      </c>
      <c r="V2454">
        <v>-0.234567901234568</v>
      </c>
      <c r="W2454">
        <v>2004</v>
      </c>
      <c r="X2454">
        <v>12</v>
      </c>
      <c r="Y2454">
        <v>4</v>
      </c>
    </row>
    <row r="2455" spans="1:25" x14ac:dyDescent="0.25">
      <c r="A2455">
        <v>10365</v>
      </c>
      <c r="B2455">
        <v>44</v>
      </c>
      <c r="C2455">
        <v>100</v>
      </c>
      <c r="D2455">
        <v>2</v>
      </c>
      <c r="E2455">
        <v>4984.32</v>
      </c>
      <c r="F2455" s="1">
        <v>38359</v>
      </c>
      <c r="G2455" t="s">
        <v>25</v>
      </c>
      <c r="H2455" t="s">
        <v>26</v>
      </c>
      <c r="I2455">
        <v>81</v>
      </c>
      <c r="J2455" t="s">
        <v>694</v>
      </c>
      <c r="K2455" t="s">
        <v>355</v>
      </c>
      <c r="L2455" t="s">
        <v>356</v>
      </c>
      <c r="M2455" t="s">
        <v>357</v>
      </c>
      <c r="N2455" t="s">
        <v>31</v>
      </c>
      <c r="O2455" t="s">
        <v>175</v>
      </c>
      <c r="P2455" t="s">
        <v>133</v>
      </c>
      <c r="Q2455" t="s">
        <v>176</v>
      </c>
      <c r="R2455" t="s">
        <v>35</v>
      </c>
      <c r="S2455" t="s">
        <v>36</v>
      </c>
      <c r="T2455" t="s">
        <v>358</v>
      </c>
      <c r="U2455" t="s">
        <v>53</v>
      </c>
      <c r="V2455">
        <v>-0.234567901234568</v>
      </c>
      <c r="W2455">
        <v>2005</v>
      </c>
      <c r="X2455">
        <v>1</v>
      </c>
      <c r="Y2455">
        <v>1</v>
      </c>
    </row>
    <row r="2456" spans="1:25" x14ac:dyDescent="0.25">
      <c r="A2456">
        <v>10375</v>
      </c>
      <c r="B2456">
        <v>49</v>
      </c>
      <c r="C2456">
        <v>100</v>
      </c>
      <c r="D2456">
        <v>8</v>
      </c>
      <c r="E2456">
        <v>5406.66</v>
      </c>
      <c r="F2456" s="1">
        <v>38386</v>
      </c>
      <c r="G2456" t="s">
        <v>25</v>
      </c>
      <c r="H2456" t="s">
        <v>26</v>
      </c>
      <c r="I2456">
        <v>81</v>
      </c>
      <c r="J2456" t="s">
        <v>694</v>
      </c>
      <c r="K2456" t="s">
        <v>123</v>
      </c>
      <c r="L2456" t="s">
        <v>124</v>
      </c>
      <c r="M2456" t="s">
        <v>125</v>
      </c>
      <c r="N2456" t="s">
        <v>31</v>
      </c>
      <c r="O2456" t="s">
        <v>126</v>
      </c>
      <c r="P2456" t="s">
        <v>31</v>
      </c>
      <c r="Q2456" t="s">
        <v>127</v>
      </c>
      <c r="R2456" t="s">
        <v>44</v>
      </c>
      <c r="S2456" t="s">
        <v>45</v>
      </c>
      <c r="T2456" t="s">
        <v>128</v>
      </c>
      <c r="U2456" t="s">
        <v>53</v>
      </c>
      <c r="V2456">
        <v>-0.234567901234568</v>
      </c>
      <c r="W2456">
        <v>2005</v>
      </c>
      <c r="X2456">
        <v>2</v>
      </c>
      <c r="Y2456">
        <v>1</v>
      </c>
    </row>
    <row r="2457" spans="1:25" x14ac:dyDescent="0.25">
      <c r="A2457">
        <v>10390</v>
      </c>
      <c r="B2457">
        <v>22</v>
      </c>
      <c r="C2457">
        <v>100</v>
      </c>
      <c r="D2457">
        <v>13</v>
      </c>
      <c r="E2457">
        <v>3491.18</v>
      </c>
      <c r="F2457" s="1">
        <v>38415</v>
      </c>
      <c r="G2457" t="s">
        <v>25</v>
      </c>
      <c r="H2457" t="s">
        <v>26</v>
      </c>
      <c r="I2457">
        <v>81</v>
      </c>
      <c r="J2457" t="s">
        <v>694</v>
      </c>
      <c r="K2457" t="s">
        <v>287</v>
      </c>
      <c r="L2457" t="s">
        <v>288</v>
      </c>
      <c r="M2457" t="s">
        <v>289</v>
      </c>
      <c r="N2457" t="s">
        <v>31</v>
      </c>
      <c r="O2457" t="s">
        <v>290</v>
      </c>
      <c r="P2457" t="s">
        <v>58</v>
      </c>
      <c r="Q2457" t="s">
        <v>121</v>
      </c>
      <c r="R2457" t="s">
        <v>35</v>
      </c>
      <c r="S2457" t="s">
        <v>36</v>
      </c>
      <c r="T2457" t="s">
        <v>291</v>
      </c>
      <c r="U2457" t="s">
        <v>53</v>
      </c>
      <c r="V2457">
        <v>-0.234567901234568</v>
      </c>
      <c r="W2457">
        <v>2005</v>
      </c>
      <c r="X2457">
        <v>3</v>
      </c>
      <c r="Y2457">
        <v>1</v>
      </c>
    </row>
    <row r="2458" spans="1:25" x14ac:dyDescent="0.25">
      <c r="A2458">
        <v>10403</v>
      </c>
      <c r="B2458">
        <v>31</v>
      </c>
      <c r="C2458">
        <v>68.34</v>
      </c>
      <c r="D2458">
        <v>3</v>
      </c>
      <c r="E2458">
        <v>2118.54</v>
      </c>
      <c r="F2458" s="1">
        <v>38450</v>
      </c>
      <c r="G2458" t="s">
        <v>25</v>
      </c>
      <c r="H2458" t="s">
        <v>26</v>
      </c>
      <c r="I2458">
        <v>81</v>
      </c>
      <c r="J2458" t="s">
        <v>694</v>
      </c>
      <c r="K2458" t="s">
        <v>178</v>
      </c>
      <c r="L2458" t="s">
        <v>179</v>
      </c>
      <c r="M2458" t="s">
        <v>180</v>
      </c>
      <c r="N2458" t="s">
        <v>31</v>
      </c>
      <c r="O2458" t="s">
        <v>181</v>
      </c>
      <c r="P2458" t="s">
        <v>31</v>
      </c>
      <c r="Q2458" t="s">
        <v>182</v>
      </c>
      <c r="R2458" t="s">
        <v>183</v>
      </c>
      <c r="S2458" t="s">
        <v>45</v>
      </c>
      <c r="T2458" t="s">
        <v>184</v>
      </c>
      <c r="U2458" t="s">
        <v>38</v>
      </c>
      <c r="V2458">
        <v>0.15629629629629599</v>
      </c>
      <c r="W2458">
        <v>2005</v>
      </c>
      <c r="X2458">
        <v>4</v>
      </c>
      <c r="Y2458">
        <v>2</v>
      </c>
    </row>
    <row r="2459" spans="1:25" x14ac:dyDescent="0.25">
      <c r="A2459">
        <v>10105</v>
      </c>
      <c r="B2459">
        <v>41</v>
      </c>
      <c r="C2459">
        <v>70.67</v>
      </c>
      <c r="D2459">
        <v>5</v>
      </c>
      <c r="E2459">
        <v>2897.47</v>
      </c>
      <c r="F2459" s="1">
        <v>37663</v>
      </c>
      <c r="G2459" t="s">
        <v>25</v>
      </c>
      <c r="H2459" t="s">
        <v>630</v>
      </c>
      <c r="I2459">
        <v>66</v>
      </c>
      <c r="J2459" t="s">
        <v>695</v>
      </c>
      <c r="K2459" t="s">
        <v>342</v>
      </c>
      <c r="L2459" t="s">
        <v>343</v>
      </c>
      <c r="M2459" t="s">
        <v>344</v>
      </c>
      <c r="N2459" t="s">
        <v>31</v>
      </c>
      <c r="O2459" t="s">
        <v>345</v>
      </c>
      <c r="P2459" t="s">
        <v>31</v>
      </c>
      <c r="Q2459" t="s">
        <v>346</v>
      </c>
      <c r="R2459" t="s">
        <v>347</v>
      </c>
      <c r="S2459" t="s">
        <v>45</v>
      </c>
      <c r="T2459" t="s">
        <v>348</v>
      </c>
      <c r="U2459" t="s">
        <v>38</v>
      </c>
      <c r="V2459">
        <v>-7.0757575757575797E-2</v>
      </c>
      <c r="W2459">
        <v>2003</v>
      </c>
      <c r="X2459">
        <v>2</v>
      </c>
      <c r="Y2459">
        <v>1</v>
      </c>
    </row>
    <row r="2460" spans="1:25" x14ac:dyDescent="0.25">
      <c r="A2460">
        <v>10119</v>
      </c>
      <c r="B2460">
        <v>25</v>
      </c>
      <c r="C2460">
        <v>76.67</v>
      </c>
      <c r="D2460">
        <v>14</v>
      </c>
      <c r="E2460">
        <v>1916.75</v>
      </c>
      <c r="F2460" s="1">
        <v>37739</v>
      </c>
      <c r="G2460" t="s">
        <v>25</v>
      </c>
      <c r="H2460" t="s">
        <v>630</v>
      </c>
      <c r="I2460">
        <v>66</v>
      </c>
      <c r="J2460" t="s">
        <v>695</v>
      </c>
      <c r="K2460" t="s">
        <v>156</v>
      </c>
      <c r="L2460" t="s">
        <v>157</v>
      </c>
      <c r="M2460" t="s">
        <v>158</v>
      </c>
      <c r="N2460" t="s">
        <v>31</v>
      </c>
      <c r="O2460" t="s">
        <v>159</v>
      </c>
      <c r="P2460" t="s">
        <v>31</v>
      </c>
      <c r="Q2460" t="s">
        <v>160</v>
      </c>
      <c r="R2460" t="s">
        <v>161</v>
      </c>
      <c r="S2460" t="s">
        <v>45</v>
      </c>
      <c r="T2460" t="s">
        <v>162</v>
      </c>
      <c r="U2460" t="s">
        <v>38</v>
      </c>
      <c r="V2460">
        <v>-0.16166666666666701</v>
      </c>
      <c r="W2460">
        <v>2003</v>
      </c>
      <c r="X2460">
        <v>4</v>
      </c>
      <c r="Y2460">
        <v>2</v>
      </c>
    </row>
    <row r="2461" spans="1:25" x14ac:dyDescent="0.25">
      <c r="A2461">
        <v>10129</v>
      </c>
      <c r="B2461">
        <v>31</v>
      </c>
      <c r="C2461">
        <v>60</v>
      </c>
      <c r="D2461">
        <v>5</v>
      </c>
      <c r="E2461">
        <v>1860</v>
      </c>
      <c r="F2461" s="1">
        <v>37784</v>
      </c>
      <c r="G2461" t="s">
        <v>25</v>
      </c>
      <c r="H2461" t="s">
        <v>630</v>
      </c>
      <c r="I2461">
        <v>66</v>
      </c>
      <c r="J2461" t="s">
        <v>695</v>
      </c>
      <c r="K2461" t="s">
        <v>349</v>
      </c>
      <c r="L2461" t="s">
        <v>350</v>
      </c>
      <c r="M2461" t="s">
        <v>351</v>
      </c>
      <c r="N2461" t="s">
        <v>31</v>
      </c>
      <c r="O2461" t="s">
        <v>352</v>
      </c>
      <c r="P2461" t="s">
        <v>31</v>
      </c>
      <c r="Q2461" t="s">
        <v>353</v>
      </c>
      <c r="R2461" t="s">
        <v>183</v>
      </c>
      <c r="S2461" t="s">
        <v>45</v>
      </c>
      <c r="T2461" t="s">
        <v>354</v>
      </c>
      <c r="U2461" t="s">
        <v>38</v>
      </c>
      <c r="V2461">
        <v>9.0909090909090898E-2</v>
      </c>
      <c r="W2461">
        <v>2003</v>
      </c>
      <c r="X2461">
        <v>6</v>
      </c>
      <c r="Y2461">
        <v>2</v>
      </c>
    </row>
    <row r="2462" spans="1:25" x14ac:dyDescent="0.25">
      <c r="A2462">
        <v>10142</v>
      </c>
      <c r="B2462">
        <v>41</v>
      </c>
      <c r="C2462">
        <v>64</v>
      </c>
      <c r="D2462">
        <v>2</v>
      </c>
      <c r="E2462">
        <v>2624</v>
      </c>
      <c r="F2462" s="1">
        <v>37841</v>
      </c>
      <c r="G2462" t="s">
        <v>25</v>
      </c>
      <c r="H2462" t="s">
        <v>630</v>
      </c>
      <c r="I2462">
        <v>66</v>
      </c>
      <c r="J2462" t="s">
        <v>695</v>
      </c>
      <c r="K2462" t="s">
        <v>287</v>
      </c>
      <c r="L2462" t="s">
        <v>288</v>
      </c>
      <c r="M2462" t="s">
        <v>289</v>
      </c>
      <c r="N2462" t="s">
        <v>31</v>
      </c>
      <c r="O2462" t="s">
        <v>290</v>
      </c>
      <c r="P2462" t="s">
        <v>58</v>
      </c>
      <c r="Q2462" t="s">
        <v>121</v>
      </c>
      <c r="R2462" t="s">
        <v>35</v>
      </c>
      <c r="S2462" t="s">
        <v>36</v>
      </c>
      <c r="T2462" t="s">
        <v>291</v>
      </c>
      <c r="U2462" t="s">
        <v>38</v>
      </c>
      <c r="V2462">
        <v>3.03030303030303E-2</v>
      </c>
      <c r="W2462">
        <v>2003</v>
      </c>
      <c r="X2462">
        <v>8</v>
      </c>
      <c r="Y2462">
        <v>3</v>
      </c>
    </row>
    <row r="2463" spans="1:25" x14ac:dyDescent="0.25">
      <c r="A2463">
        <v>10153</v>
      </c>
      <c r="B2463">
        <v>43</v>
      </c>
      <c r="C2463">
        <v>64.67</v>
      </c>
      <c r="D2463">
        <v>1</v>
      </c>
      <c r="E2463">
        <v>2780.81</v>
      </c>
      <c r="F2463" s="1">
        <v>37892</v>
      </c>
      <c r="G2463" t="s">
        <v>25</v>
      </c>
      <c r="H2463" t="s">
        <v>630</v>
      </c>
      <c r="I2463">
        <v>66</v>
      </c>
      <c r="J2463" t="s">
        <v>695</v>
      </c>
      <c r="K2463" t="s">
        <v>186</v>
      </c>
      <c r="L2463" t="s">
        <v>187</v>
      </c>
      <c r="M2463" t="s">
        <v>188</v>
      </c>
      <c r="N2463" t="s">
        <v>31</v>
      </c>
      <c r="O2463" t="s">
        <v>189</v>
      </c>
      <c r="P2463" t="s">
        <v>31</v>
      </c>
      <c r="Q2463" t="s">
        <v>190</v>
      </c>
      <c r="R2463" t="s">
        <v>191</v>
      </c>
      <c r="S2463" t="s">
        <v>45</v>
      </c>
      <c r="T2463" t="s">
        <v>192</v>
      </c>
      <c r="U2463" t="s">
        <v>38</v>
      </c>
      <c r="V2463">
        <v>2.0151515151515101E-2</v>
      </c>
      <c r="W2463">
        <v>2003</v>
      </c>
      <c r="X2463">
        <v>9</v>
      </c>
      <c r="Y2463">
        <v>3</v>
      </c>
    </row>
    <row r="2464" spans="1:25" x14ac:dyDescent="0.25">
      <c r="A2464">
        <v>10167</v>
      </c>
      <c r="B2464">
        <v>43</v>
      </c>
      <c r="C2464">
        <v>75.34</v>
      </c>
      <c r="D2464">
        <v>12</v>
      </c>
      <c r="E2464">
        <v>3239.62</v>
      </c>
      <c r="F2464" s="1">
        <v>37917</v>
      </c>
      <c r="G2464" t="s">
        <v>359</v>
      </c>
      <c r="H2464" t="s">
        <v>630</v>
      </c>
      <c r="I2464">
        <v>66</v>
      </c>
      <c r="J2464" t="s">
        <v>695</v>
      </c>
      <c r="K2464" t="s">
        <v>275</v>
      </c>
      <c r="L2464" t="s">
        <v>276</v>
      </c>
      <c r="M2464" t="s">
        <v>277</v>
      </c>
      <c r="N2464" t="s">
        <v>31</v>
      </c>
      <c r="O2464" t="s">
        <v>278</v>
      </c>
      <c r="P2464" t="s">
        <v>31</v>
      </c>
      <c r="Q2464" t="s">
        <v>279</v>
      </c>
      <c r="R2464" t="s">
        <v>200</v>
      </c>
      <c r="S2464" t="s">
        <v>45</v>
      </c>
      <c r="T2464" t="s">
        <v>280</v>
      </c>
      <c r="U2464" t="s">
        <v>53</v>
      </c>
      <c r="V2464">
        <v>-0.14151515151515201</v>
      </c>
      <c r="W2464">
        <v>2003</v>
      </c>
      <c r="X2464">
        <v>10</v>
      </c>
      <c r="Y2464">
        <v>4</v>
      </c>
    </row>
    <row r="2465" spans="1:25" x14ac:dyDescent="0.25">
      <c r="A2465">
        <v>10177</v>
      </c>
      <c r="B2465">
        <v>24</v>
      </c>
      <c r="C2465">
        <v>76</v>
      </c>
      <c r="D2465">
        <v>3</v>
      </c>
      <c r="E2465">
        <v>1824</v>
      </c>
      <c r="F2465" s="1">
        <v>37932</v>
      </c>
      <c r="G2465" t="s">
        <v>25</v>
      </c>
      <c r="H2465" t="s">
        <v>630</v>
      </c>
      <c r="I2465">
        <v>66</v>
      </c>
      <c r="J2465" t="s">
        <v>695</v>
      </c>
      <c r="K2465" t="s">
        <v>513</v>
      </c>
      <c r="L2465" t="s">
        <v>514</v>
      </c>
      <c r="M2465" t="s">
        <v>515</v>
      </c>
      <c r="N2465" t="s">
        <v>31</v>
      </c>
      <c r="O2465" t="s">
        <v>189</v>
      </c>
      <c r="P2465" t="s">
        <v>31</v>
      </c>
      <c r="Q2465" t="s">
        <v>205</v>
      </c>
      <c r="R2465" t="s">
        <v>191</v>
      </c>
      <c r="S2465" t="s">
        <v>45</v>
      </c>
      <c r="T2465" t="s">
        <v>516</v>
      </c>
      <c r="U2465" t="s">
        <v>38</v>
      </c>
      <c r="V2465">
        <v>-0.15151515151515199</v>
      </c>
      <c r="W2465">
        <v>2003</v>
      </c>
      <c r="X2465">
        <v>11</v>
      </c>
      <c r="Y2465">
        <v>4</v>
      </c>
    </row>
    <row r="2466" spans="1:25" x14ac:dyDescent="0.25">
      <c r="A2466">
        <v>10185</v>
      </c>
      <c r="B2466">
        <v>21</v>
      </c>
      <c r="C2466">
        <v>54</v>
      </c>
      <c r="D2466">
        <v>3</v>
      </c>
      <c r="E2466">
        <v>1134</v>
      </c>
      <c r="F2466" s="1">
        <v>37939</v>
      </c>
      <c r="G2466" t="s">
        <v>25</v>
      </c>
      <c r="H2466" t="s">
        <v>630</v>
      </c>
      <c r="I2466">
        <v>66</v>
      </c>
      <c r="J2466" t="s">
        <v>695</v>
      </c>
      <c r="K2466" t="s">
        <v>355</v>
      </c>
      <c r="L2466" t="s">
        <v>356</v>
      </c>
      <c r="M2466" t="s">
        <v>357</v>
      </c>
      <c r="N2466" t="s">
        <v>31</v>
      </c>
      <c r="O2466" t="s">
        <v>175</v>
      </c>
      <c r="P2466" t="s">
        <v>133</v>
      </c>
      <c r="Q2466" t="s">
        <v>176</v>
      </c>
      <c r="R2466" t="s">
        <v>35</v>
      </c>
      <c r="S2466" t="s">
        <v>36</v>
      </c>
      <c r="T2466" t="s">
        <v>358</v>
      </c>
      <c r="U2466" t="s">
        <v>38</v>
      </c>
      <c r="V2466">
        <v>0.18181818181818199</v>
      </c>
      <c r="W2466">
        <v>2003</v>
      </c>
      <c r="X2466">
        <v>11</v>
      </c>
      <c r="Y2466">
        <v>4</v>
      </c>
    </row>
    <row r="2467" spans="1:25" x14ac:dyDescent="0.25">
      <c r="A2467">
        <v>10197</v>
      </c>
      <c r="B2467">
        <v>23</v>
      </c>
      <c r="C2467">
        <v>64.67</v>
      </c>
      <c r="D2467">
        <v>9</v>
      </c>
      <c r="E2467">
        <v>1487.41</v>
      </c>
      <c r="F2467" s="1">
        <v>37951</v>
      </c>
      <c r="G2467" t="s">
        <v>25</v>
      </c>
      <c r="H2467" t="s">
        <v>630</v>
      </c>
      <c r="I2467">
        <v>66</v>
      </c>
      <c r="J2467" t="s">
        <v>695</v>
      </c>
      <c r="K2467" t="s">
        <v>371</v>
      </c>
      <c r="L2467" t="s">
        <v>372</v>
      </c>
      <c r="M2467" t="s">
        <v>373</v>
      </c>
      <c r="N2467" t="s">
        <v>31</v>
      </c>
      <c r="O2467" t="s">
        <v>374</v>
      </c>
      <c r="P2467" t="s">
        <v>31</v>
      </c>
      <c r="Q2467" t="s">
        <v>375</v>
      </c>
      <c r="R2467" t="s">
        <v>191</v>
      </c>
      <c r="S2467" t="s">
        <v>45</v>
      </c>
      <c r="T2467" t="s">
        <v>376</v>
      </c>
      <c r="U2467" t="s">
        <v>38</v>
      </c>
      <c r="V2467">
        <v>2.0151515151515101E-2</v>
      </c>
      <c r="W2467">
        <v>2003</v>
      </c>
      <c r="X2467">
        <v>11</v>
      </c>
      <c r="Y2467">
        <v>4</v>
      </c>
    </row>
    <row r="2468" spans="1:25" x14ac:dyDescent="0.25">
      <c r="A2468">
        <v>10208</v>
      </c>
      <c r="B2468">
        <v>38</v>
      </c>
      <c r="C2468">
        <v>74.67</v>
      </c>
      <c r="D2468">
        <v>3</v>
      </c>
      <c r="E2468">
        <v>2837.46</v>
      </c>
      <c r="F2468" s="1">
        <v>37988</v>
      </c>
      <c r="G2468" t="s">
        <v>25</v>
      </c>
      <c r="H2468" t="s">
        <v>630</v>
      </c>
      <c r="I2468">
        <v>66</v>
      </c>
      <c r="J2468" t="s">
        <v>695</v>
      </c>
      <c r="K2468" t="s">
        <v>232</v>
      </c>
      <c r="L2468" t="s">
        <v>233</v>
      </c>
      <c r="M2468" t="s">
        <v>234</v>
      </c>
      <c r="N2468" t="s">
        <v>31</v>
      </c>
      <c r="O2468" t="s">
        <v>235</v>
      </c>
      <c r="P2468" t="s">
        <v>31</v>
      </c>
      <c r="Q2468" t="s">
        <v>236</v>
      </c>
      <c r="R2468" t="s">
        <v>44</v>
      </c>
      <c r="S2468" t="s">
        <v>45</v>
      </c>
      <c r="T2468" t="s">
        <v>237</v>
      </c>
      <c r="U2468" t="s">
        <v>38</v>
      </c>
      <c r="V2468">
        <v>-0.13136363636363599</v>
      </c>
      <c r="W2468">
        <v>2004</v>
      </c>
      <c r="X2468">
        <v>1</v>
      </c>
      <c r="Y2468">
        <v>1</v>
      </c>
    </row>
    <row r="2469" spans="1:25" x14ac:dyDescent="0.25">
      <c r="A2469">
        <v>10222</v>
      </c>
      <c r="B2469">
        <v>31</v>
      </c>
      <c r="C2469">
        <v>62.67</v>
      </c>
      <c r="D2469">
        <v>15</v>
      </c>
      <c r="E2469">
        <v>1942.77</v>
      </c>
      <c r="F2469" s="1">
        <v>38036</v>
      </c>
      <c r="G2469" t="s">
        <v>25</v>
      </c>
      <c r="H2469" t="s">
        <v>630</v>
      </c>
      <c r="I2469">
        <v>66</v>
      </c>
      <c r="J2469" t="s">
        <v>695</v>
      </c>
      <c r="K2469" t="s">
        <v>382</v>
      </c>
      <c r="L2469" t="s">
        <v>383</v>
      </c>
      <c r="M2469" t="s">
        <v>384</v>
      </c>
      <c r="N2469" t="s">
        <v>31</v>
      </c>
      <c r="O2469" t="s">
        <v>385</v>
      </c>
      <c r="P2469" t="s">
        <v>58</v>
      </c>
      <c r="Q2469" t="s">
        <v>386</v>
      </c>
      <c r="R2469" t="s">
        <v>35</v>
      </c>
      <c r="S2469" t="s">
        <v>36</v>
      </c>
      <c r="T2469" t="s">
        <v>387</v>
      </c>
      <c r="U2469" t="s">
        <v>38</v>
      </c>
      <c r="V2469">
        <v>5.0454545454545398E-2</v>
      </c>
      <c r="W2469">
        <v>2004</v>
      </c>
      <c r="X2469">
        <v>2</v>
      </c>
      <c r="Y2469">
        <v>1</v>
      </c>
    </row>
    <row r="2470" spans="1:25" x14ac:dyDescent="0.25">
      <c r="A2470">
        <v>10233</v>
      </c>
      <c r="B2470">
        <v>36</v>
      </c>
      <c r="C2470">
        <v>70.67</v>
      </c>
      <c r="D2470">
        <v>3</v>
      </c>
      <c r="E2470">
        <v>2544.12</v>
      </c>
      <c r="F2470" s="1">
        <v>38075</v>
      </c>
      <c r="G2470" t="s">
        <v>25</v>
      </c>
      <c r="H2470" t="s">
        <v>630</v>
      </c>
      <c r="I2470">
        <v>66</v>
      </c>
      <c r="J2470" t="s">
        <v>695</v>
      </c>
      <c r="K2470" t="s">
        <v>109</v>
      </c>
      <c r="L2470" t="s">
        <v>110</v>
      </c>
      <c r="M2470" t="s">
        <v>111</v>
      </c>
      <c r="N2470" t="s">
        <v>31</v>
      </c>
      <c r="O2470" t="s">
        <v>112</v>
      </c>
      <c r="P2470" t="s">
        <v>113</v>
      </c>
      <c r="Q2470" t="s">
        <v>114</v>
      </c>
      <c r="R2470" t="s">
        <v>35</v>
      </c>
      <c r="S2470" t="s">
        <v>36</v>
      </c>
      <c r="T2470" t="s">
        <v>115</v>
      </c>
      <c r="U2470" t="s">
        <v>38</v>
      </c>
      <c r="V2470">
        <v>-7.0757575757575797E-2</v>
      </c>
      <c r="W2470">
        <v>2004</v>
      </c>
      <c r="X2470">
        <v>3</v>
      </c>
      <c r="Y2470">
        <v>1</v>
      </c>
    </row>
    <row r="2471" spans="1:25" x14ac:dyDescent="0.25">
      <c r="A2471">
        <v>10248</v>
      </c>
      <c r="B2471">
        <v>36</v>
      </c>
      <c r="C2471">
        <v>71.34</v>
      </c>
      <c r="D2471">
        <v>6</v>
      </c>
      <c r="E2471">
        <v>2568.2399999999998</v>
      </c>
      <c r="F2471" s="1">
        <v>38114</v>
      </c>
      <c r="G2471" t="s">
        <v>359</v>
      </c>
      <c r="H2471" t="s">
        <v>630</v>
      </c>
      <c r="I2471">
        <v>66</v>
      </c>
      <c r="J2471" t="s">
        <v>695</v>
      </c>
      <c r="K2471" t="s">
        <v>28</v>
      </c>
      <c r="L2471" t="s">
        <v>29</v>
      </c>
      <c r="M2471" t="s">
        <v>30</v>
      </c>
      <c r="N2471" t="s">
        <v>31</v>
      </c>
      <c r="O2471" t="s">
        <v>32</v>
      </c>
      <c r="P2471" t="s">
        <v>33</v>
      </c>
      <c r="Q2471" t="s">
        <v>34</v>
      </c>
      <c r="R2471" t="s">
        <v>35</v>
      </c>
      <c r="S2471" t="s">
        <v>36</v>
      </c>
      <c r="T2471" t="s">
        <v>37</v>
      </c>
      <c r="U2471" t="s">
        <v>38</v>
      </c>
      <c r="V2471">
        <v>-8.0909090909091E-2</v>
      </c>
      <c r="W2471">
        <v>2004</v>
      </c>
      <c r="X2471">
        <v>5</v>
      </c>
      <c r="Y2471">
        <v>2</v>
      </c>
    </row>
    <row r="2472" spans="1:25" x14ac:dyDescent="0.25">
      <c r="A2472">
        <v>10261</v>
      </c>
      <c r="B2472">
        <v>34</v>
      </c>
      <c r="C2472">
        <v>62</v>
      </c>
      <c r="D2472">
        <v>4</v>
      </c>
      <c r="E2472">
        <v>2108</v>
      </c>
      <c r="F2472" s="1">
        <v>38155</v>
      </c>
      <c r="G2472" t="s">
        <v>25</v>
      </c>
      <c r="H2472" t="s">
        <v>630</v>
      </c>
      <c r="I2472">
        <v>66</v>
      </c>
      <c r="J2472" t="s">
        <v>695</v>
      </c>
      <c r="K2472" t="s">
        <v>311</v>
      </c>
      <c r="L2472" t="s">
        <v>312</v>
      </c>
      <c r="M2472" t="s">
        <v>313</v>
      </c>
      <c r="N2472" t="s">
        <v>31</v>
      </c>
      <c r="O2472" t="s">
        <v>314</v>
      </c>
      <c r="P2472" t="s">
        <v>315</v>
      </c>
      <c r="Q2472" t="s">
        <v>316</v>
      </c>
      <c r="R2472" t="s">
        <v>244</v>
      </c>
      <c r="S2472" t="s">
        <v>36</v>
      </c>
      <c r="T2472" t="s">
        <v>317</v>
      </c>
      <c r="U2472" t="s">
        <v>38</v>
      </c>
      <c r="V2472">
        <v>6.0606060606060601E-2</v>
      </c>
      <c r="W2472">
        <v>2004</v>
      </c>
      <c r="X2472">
        <v>6</v>
      </c>
      <c r="Y2472">
        <v>2</v>
      </c>
    </row>
    <row r="2473" spans="1:25" x14ac:dyDescent="0.25">
      <c r="A2473">
        <v>10273</v>
      </c>
      <c r="B2473">
        <v>21</v>
      </c>
      <c r="C2473">
        <v>65.34</v>
      </c>
      <c r="D2473">
        <v>7</v>
      </c>
      <c r="E2473">
        <v>1372.14</v>
      </c>
      <c r="F2473" s="1">
        <v>38189</v>
      </c>
      <c r="G2473" t="s">
        <v>25</v>
      </c>
      <c r="H2473" t="s">
        <v>630</v>
      </c>
      <c r="I2473">
        <v>66</v>
      </c>
      <c r="J2473" t="s">
        <v>695</v>
      </c>
      <c r="K2473" t="s">
        <v>388</v>
      </c>
      <c r="L2473" t="s">
        <v>389</v>
      </c>
      <c r="M2473" t="s">
        <v>390</v>
      </c>
      <c r="N2473" t="s">
        <v>31</v>
      </c>
      <c r="O2473" t="s">
        <v>391</v>
      </c>
      <c r="P2473" t="s">
        <v>31</v>
      </c>
      <c r="Q2473" t="s">
        <v>392</v>
      </c>
      <c r="R2473" t="s">
        <v>393</v>
      </c>
      <c r="S2473" t="s">
        <v>45</v>
      </c>
      <c r="T2473" t="s">
        <v>394</v>
      </c>
      <c r="U2473" t="s">
        <v>38</v>
      </c>
      <c r="V2473">
        <v>9.9999999999999499E-3</v>
      </c>
      <c r="W2473">
        <v>2004</v>
      </c>
      <c r="X2473">
        <v>7</v>
      </c>
      <c r="Y2473">
        <v>3</v>
      </c>
    </row>
    <row r="2474" spans="1:25" x14ac:dyDescent="0.25">
      <c r="A2474">
        <v>10283</v>
      </c>
      <c r="B2474">
        <v>45</v>
      </c>
      <c r="C2474">
        <v>78.67</v>
      </c>
      <c r="D2474">
        <v>9</v>
      </c>
      <c r="E2474">
        <v>3540.15</v>
      </c>
      <c r="F2474" s="1">
        <v>38219</v>
      </c>
      <c r="G2474" t="s">
        <v>25</v>
      </c>
      <c r="H2474" t="s">
        <v>630</v>
      </c>
      <c r="I2474">
        <v>66</v>
      </c>
      <c r="J2474" t="s">
        <v>695</v>
      </c>
      <c r="K2474" t="s">
        <v>395</v>
      </c>
      <c r="L2474" t="s">
        <v>396</v>
      </c>
      <c r="M2474" t="s">
        <v>397</v>
      </c>
      <c r="N2474" t="s">
        <v>31</v>
      </c>
      <c r="O2474" t="s">
        <v>398</v>
      </c>
      <c r="P2474" t="s">
        <v>242</v>
      </c>
      <c r="Q2474" t="s">
        <v>399</v>
      </c>
      <c r="R2474" t="s">
        <v>244</v>
      </c>
      <c r="S2474" t="s">
        <v>36</v>
      </c>
      <c r="T2474" t="s">
        <v>400</v>
      </c>
      <c r="U2474" t="s">
        <v>53</v>
      </c>
      <c r="V2474">
        <v>-0.19196969696969701</v>
      </c>
      <c r="W2474">
        <v>2004</v>
      </c>
      <c r="X2474">
        <v>8</v>
      </c>
      <c r="Y2474">
        <v>3</v>
      </c>
    </row>
    <row r="2475" spans="1:25" x14ac:dyDescent="0.25">
      <c r="A2475">
        <v>10295</v>
      </c>
      <c r="B2475">
        <v>26</v>
      </c>
      <c r="C2475">
        <v>75.34</v>
      </c>
      <c r="D2475">
        <v>4</v>
      </c>
      <c r="E2475">
        <v>1958.84</v>
      </c>
      <c r="F2475" s="1">
        <v>38240</v>
      </c>
      <c r="G2475" t="s">
        <v>25</v>
      </c>
      <c r="H2475" t="s">
        <v>630</v>
      </c>
      <c r="I2475">
        <v>66</v>
      </c>
      <c r="J2475" t="s">
        <v>695</v>
      </c>
      <c r="K2475" t="s">
        <v>401</v>
      </c>
      <c r="L2475" t="s">
        <v>402</v>
      </c>
      <c r="M2475" t="s">
        <v>403</v>
      </c>
      <c r="N2475" t="s">
        <v>31</v>
      </c>
      <c r="O2475" t="s">
        <v>404</v>
      </c>
      <c r="P2475" t="s">
        <v>133</v>
      </c>
      <c r="Q2475" t="s">
        <v>405</v>
      </c>
      <c r="R2475" t="s">
        <v>35</v>
      </c>
      <c r="S2475" t="s">
        <v>36</v>
      </c>
      <c r="T2475" t="s">
        <v>406</v>
      </c>
      <c r="U2475" t="s">
        <v>38</v>
      </c>
      <c r="V2475">
        <v>-0.14151515151515201</v>
      </c>
      <c r="W2475">
        <v>2004</v>
      </c>
      <c r="X2475">
        <v>9</v>
      </c>
      <c r="Y2475">
        <v>3</v>
      </c>
    </row>
    <row r="2476" spans="1:25" x14ac:dyDescent="0.25">
      <c r="A2476">
        <v>10306</v>
      </c>
      <c r="B2476">
        <v>50</v>
      </c>
      <c r="C2476">
        <v>54</v>
      </c>
      <c r="D2476">
        <v>3</v>
      </c>
      <c r="E2476">
        <v>2700</v>
      </c>
      <c r="F2476" s="1">
        <v>38274</v>
      </c>
      <c r="G2476" t="s">
        <v>25</v>
      </c>
      <c r="H2476" t="s">
        <v>630</v>
      </c>
      <c r="I2476">
        <v>66</v>
      </c>
      <c r="J2476" t="s">
        <v>695</v>
      </c>
      <c r="K2476" t="s">
        <v>517</v>
      </c>
      <c r="L2476" t="s">
        <v>518</v>
      </c>
      <c r="M2476" t="s">
        <v>519</v>
      </c>
      <c r="N2476" t="s">
        <v>31</v>
      </c>
      <c r="O2476" t="s">
        <v>520</v>
      </c>
      <c r="P2476" t="s">
        <v>31</v>
      </c>
      <c r="Q2476" t="s">
        <v>521</v>
      </c>
      <c r="R2476" t="s">
        <v>183</v>
      </c>
      <c r="S2476" t="s">
        <v>45</v>
      </c>
      <c r="T2476" t="s">
        <v>522</v>
      </c>
      <c r="U2476" t="s">
        <v>38</v>
      </c>
      <c r="V2476">
        <v>0.18181818181818199</v>
      </c>
      <c r="W2476">
        <v>2004</v>
      </c>
      <c r="X2476">
        <v>10</v>
      </c>
      <c r="Y2476">
        <v>4</v>
      </c>
    </row>
    <row r="2477" spans="1:25" x14ac:dyDescent="0.25">
      <c r="A2477">
        <v>10315</v>
      </c>
      <c r="B2477">
        <v>41</v>
      </c>
      <c r="C2477">
        <v>62</v>
      </c>
      <c r="D2477">
        <v>2</v>
      </c>
      <c r="E2477">
        <v>2542</v>
      </c>
      <c r="F2477" s="1">
        <v>38289</v>
      </c>
      <c r="G2477" t="s">
        <v>25</v>
      </c>
      <c r="H2477" t="s">
        <v>630</v>
      </c>
      <c r="I2477">
        <v>66</v>
      </c>
      <c r="J2477" t="s">
        <v>695</v>
      </c>
      <c r="K2477" t="s">
        <v>123</v>
      </c>
      <c r="L2477" t="s">
        <v>124</v>
      </c>
      <c r="M2477" t="s">
        <v>125</v>
      </c>
      <c r="N2477" t="s">
        <v>31</v>
      </c>
      <c r="O2477" t="s">
        <v>126</v>
      </c>
      <c r="P2477" t="s">
        <v>31</v>
      </c>
      <c r="Q2477" t="s">
        <v>127</v>
      </c>
      <c r="R2477" t="s">
        <v>44</v>
      </c>
      <c r="S2477" t="s">
        <v>45</v>
      </c>
      <c r="T2477" t="s">
        <v>128</v>
      </c>
      <c r="U2477" t="s">
        <v>38</v>
      </c>
      <c r="V2477">
        <v>6.0606060606060601E-2</v>
      </c>
      <c r="W2477">
        <v>2004</v>
      </c>
      <c r="X2477">
        <v>10</v>
      </c>
      <c r="Y2477">
        <v>4</v>
      </c>
    </row>
    <row r="2478" spans="1:25" x14ac:dyDescent="0.25">
      <c r="A2478">
        <v>10326</v>
      </c>
      <c r="B2478">
        <v>39</v>
      </c>
      <c r="C2478">
        <v>60</v>
      </c>
      <c r="D2478">
        <v>1</v>
      </c>
      <c r="E2478">
        <v>2340</v>
      </c>
      <c r="F2478" s="1">
        <v>38300</v>
      </c>
      <c r="G2478" t="s">
        <v>25</v>
      </c>
      <c r="H2478" t="s">
        <v>630</v>
      </c>
      <c r="I2478">
        <v>66</v>
      </c>
      <c r="J2478" t="s">
        <v>695</v>
      </c>
      <c r="K2478" t="s">
        <v>195</v>
      </c>
      <c r="L2478" t="s">
        <v>196</v>
      </c>
      <c r="M2478" t="s">
        <v>197</v>
      </c>
      <c r="N2478" t="s">
        <v>31</v>
      </c>
      <c r="O2478" t="s">
        <v>198</v>
      </c>
      <c r="P2478" t="s">
        <v>31</v>
      </c>
      <c r="Q2478" t="s">
        <v>199</v>
      </c>
      <c r="R2478" t="s">
        <v>200</v>
      </c>
      <c r="S2478" t="s">
        <v>45</v>
      </c>
      <c r="T2478" t="s">
        <v>201</v>
      </c>
      <c r="U2478" t="s">
        <v>38</v>
      </c>
      <c r="V2478">
        <v>9.0909090909090898E-2</v>
      </c>
      <c r="W2478">
        <v>2004</v>
      </c>
      <c r="X2478">
        <v>11</v>
      </c>
      <c r="Y2478">
        <v>4</v>
      </c>
    </row>
    <row r="2479" spans="1:25" x14ac:dyDescent="0.25">
      <c r="A2479">
        <v>10339</v>
      </c>
      <c r="B2479">
        <v>22</v>
      </c>
      <c r="C2479">
        <v>100</v>
      </c>
      <c r="D2479">
        <v>5</v>
      </c>
      <c r="E2479">
        <v>2816.44</v>
      </c>
      <c r="F2479" s="1">
        <v>38314</v>
      </c>
      <c r="G2479" t="s">
        <v>25</v>
      </c>
      <c r="H2479" t="s">
        <v>630</v>
      </c>
      <c r="I2479">
        <v>66</v>
      </c>
      <c r="J2479" t="s">
        <v>695</v>
      </c>
      <c r="K2479" t="s">
        <v>261</v>
      </c>
      <c r="L2479" t="s">
        <v>262</v>
      </c>
      <c r="M2479" t="s">
        <v>263</v>
      </c>
      <c r="N2479" t="s">
        <v>31</v>
      </c>
      <c r="O2479" t="s">
        <v>264</v>
      </c>
      <c r="P2479" t="s">
        <v>265</v>
      </c>
      <c r="Q2479" t="s">
        <v>266</v>
      </c>
      <c r="R2479" t="s">
        <v>212</v>
      </c>
      <c r="S2479" t="s">
        <v>212</v>
      </c>
      <c r="T2479" t="s">
        <v>267</v>
      </c>
      <c r="U2479" t="s">
        <v>38</v>
      </c>
      <c r="V2479">
        <v>-0.51515151515151503</v>
      </c>
      <c r="W2479">
        <v>2004</v>
      </c>
      <c r="X2479">
        <v>11</v>
      </c>
      <c r="Y2479">
        <v>4</v>
      </c>
    </row>
    <row r="2480" spans="1:25" x14ac:dyDescent="0.25">
      <c r="A2480">
        <v>10350</v>
      </c>
      <c r="B2480">
        <v>46</v>
      </c>
      <c r="C2480">
        <v>76.67</v>
      </c>
      <c r="D2480">
        <v>11</v>
      </c>
      <c r="E2480">
        <v>3526.82</v>
      </c>
      <c r="F2480" s="1">
        <v>38323</v>
      </c>
      <c r="G2480" t="s">
        <v>25</v>
      </c>
      <c r="H2480" t="s">
        <v>630</v>
      </c>
      <c r="I2480">
        <v>66</v>
      </c>
      <c r="J2480" t="s">
        <v>695</v>
      </c>
      <c r="K2480" t="s">
        <v>186</v>
      </c>
      <c r="L2480" t="s">
        <v>187</v>
      </c>
      <c r="M2480" t="s">
        <v>188</v>
      </c>
      <c r="N2480" t="s">
        <v>31</v>
      </c>
      <c r="O2480" t="s">
        <v>189</v>
      </c>
      <c r="P2480" t="s">
        <v>31</v>
      </c>
      <c r="Q2480" t="s">
        <v>190</v>
      </c>
      <c r="R2480" t="s">
        <v>191</v>
      </c>
      <c r="S2480" t="s">
        <v>45</v>
      </c>
      <c r="T2480" t="s">
        <v>192</v>
      </c>
      <c r="U2480" t="s">
        <v>53</v>
      </c>
      <c r="V2480">
        <v>-0.16166666666666701</v>
      </c>
      <c r="W2480">
        <v>2004</v>
      </c>
      <c r="X2480">
        <v>12</v>
      </c>
      <c r="Y2480">
        <v>4</v>
      </c>
    </row>
    <row r="2481" spans="1:25" x14ac:dyDescent="0.25">
      <c r="A2481">
        <v>10373</v>
      </c>
      <c r="B2481">
        <v>44</v>
      </c>
      <c r="C2481">
        <v>100</v>
      </c>
      <c r="D2481">
        <v>14</v>
      </c>
      <c r="E2481">
        <v>4627.92</v>
      </c>
      <c r="F2481" s="1">
        <v>38383</v>
      </c>
      <c r="G2481" t="s">
        <v>25</v>
      </c>
      <c r="H2481" t="s">
        <v>630</v>
      </c>
      <c r="I2481">
        <v>66</v>
      </c>
      <c r="J2481" t="s">
        <v>695</v>
      </c>
      <c r="K2481" t="s">
        <v>414</v>
      </c>
      <c r="L2481" t="s">
        <v>415</v>
      </c>
      <c r="M2481" t="s">
        <v>416</v>
      </c>
      <c r="N2481" t="s">
        <v>31</v>
      </c>
      <c r="O2481" t="s">
        <v>417</v>
      </c>
      <c r="P2481" t="s">
        <v>31</v>
      </c>
      <c r="Q2481" t="s">
        <v>418</v>
      </c>
      <c r="R2481" t="s">
        <v>141</v>
      </c>
      <c r="S2481" t="s">
        <v>45</v>
      </c>
      <c r="T2481" t="s">
        <v>419</v>
      </c>
      <c r="U2481" t="s">
        <v>53</v>
      </c>
      <c r="V2481">
        <v>-0.51515151515151503</v>
      </c>
      <c r="W2481">
        <v>2005</v>
      </c>
      <c r="X2481">
        <v>1</v>
      </c>
      <c r="Y2481">
        <v>1</v>
      </c>
    </row>
    <row r="2482" spans="1:25" x14ac:dyDescent="0.25">
      <c r="A2482">
        <v>10385</v>
      </c>
      <c r="B2482">
        <v>25</v>
      </c>
      <c r="C2482">
        <v>77.34</v>
      </c>
      <c r="D2482">
        <v>1</v>
      </c>
      <c r="E2482">
        <v>1933.5</v>
      </c>
      <c r="F2482" s="1">
        <v>38411</v>
      </c>
      <c r="G2482" t="s">
        <v>25</v>
      </c>
      <c r="H2482" t="s">
        <v>630</v>
      </c>
      <c r="I2482">
        <v>66</v>
      </c>
      <c r="J2482" t="s">
        <v>695</v>
      </c>
      <c r="K2482" t="s">
        <v>287</v>
      </c>
      <c r="L2482" t="s">
        <v>288</v>
      </c>
      <c r="M2482" t="s">
        <v>289</v>
      </c>
      <c r="N2482" t="s">
        <v>31</v>
      </c>
      <c r="O2482" t="s">
        <v>290</v>
      </c>
      <c r="P2482" t="s">
        <v>58</v>
      </c>
      <c r="Q2482" t="s">
        <v>121</v>
      </c>
      <c r="R2482" t="s">
        <v>35</v>
      </c>
      <c r="S2482" t="s">
        <v>36</v>
      </c>
      <c r="T2482" t="s">
        <v>291</v>
      </c>
      <c r="U2482" t="s">
        <v>38</v>
      </c>
      <c r="V2482">
        <v>-0.17181818181818201</v>
      </c>
      <c r="W2482">
        <v>2005</v>
      </c>
      <c r="X2482">
        <v>2</v>
      </c>
      <c r="Y2482">
        <v>1</v>
      </c>
    </row>
    <row r="2483" spans="1:25" x14ac:dyDescent="0.25">
      <c r="A2483">
        <v>10396</v>
      </c>
      <c r="B2483">
        <v>39</v>
      </c>
      <c r="C2483">
        <v>66.67</v>
      </c>
      <c r="D2483">
        <v>1</v>
      </c>
      <c r="E2483">
        <v>2600.13</v>
      </c>
      <c r="F2483" s="1">
        <v>38434</v>
      </c>
      <c r="G2483" t="s">
        <v>25</v>
      </c>
      <c r="H2483" t="s">
        <v>630</v>
      </c>
      <c r="I2483">
        <v>66</v>
      </c>
      <c r="J2483" t="s">
        <v>695</v>
      </c>
      <c r="K2483" t="s">
        <v>287</v>
      </c>
      <c r="L2483" t="s">
        <v>288</v>
      </c>
      <c r="M2483" t="s">
        <v>289</v>
      </c>
      <c r="N2483" t="s">
        <v>31</v>
      </c>
      <c r="O2483" t="s">
        <v>290</v>
      </c>
      <c r="P2483" t="s">
        <v>58</v>
      </c>
      <c r="Q2483" t="s">
        <v>121</v>
      </c>
      <c r="R2483" t="s">
        <v>35</v>
      </c>
      <c r="S2483" t="s">
        <v>36</v>
      </c>
      <c r="T2483" t="s">
        <v>291</v>
      </c>
      <c r="U2483" t="s">
        <v>38</v>
      </c>
      <c r="V2483">
        <v>-1.01515151515152E-2</v>
      </c>
      <c r="W2483">
        <v>2005</v>
      </c>
      <c r="X2483">
        <v>3</v>
      </c>
      <c r="Y2483">
        <v>1</v>
      </c>
    </row>
    <row r="2484" spans="1:25" x14ac:dyDescent="0.25">
      <c r="A2484">
        <v>10414</v>
      </c>
      <c r="B2484">
        <v>37</v>
      </c>
      <c r="C2484">
        <v>71.34</v>
      </c>
      <c r="D2484">
        <v>6</v>
      </c>
      <c r="E2484">
        <v>2639.58</v>
      </c>
      <c r="F2484" s="1">
        <v>38478</v>
      </c>
      <c r="G2484" t="s">
        <v>425</v>
      </c>
      <c r="H2484" t="s">
        <v>630</v>
      </c>
      <c r="I2484">
        <v>66</v>
      </c>
      <c r="J2484" t="s">
        <v>695</v>
      </c>
      <c r="K2484" t="s">
        <v>401</v>
      </c>
      <c r="L2484" t="s">
        <v>402</v>
      </c>
      <c r="M2484" t="s">
        <v>403</v>
      </c>
      <c r="N2484" t="s">
        <v>31</v>
      </c>
      <c r="O2484" t="s">
        <v>404</v>
      </c>
      <c r="P2484" t="s">
        <v>133</v>
      </c>
      <c r="Q2484" t="s">
        <v>405</v>
      </c>
      <c r="R2484" t="s">
        <v>35</v>
      </c>
      <c r="S2484" t="s">
        <v>36</v>
      </c>
      <c r="T2484" t="s">
        <v>406</v>
      </c>
      <c r="U2484" t="s">
        <v>38</v>
      </c>
      <c r="V2484">
        <v>-8.0909090909091E-2</v>
      </c>
      <c r="W2484">
        <v>2005</v>
      </c>
      <c r="X2484">
        <v>5</v>
      </c>
      <c r="Y2484">
        <v>2</v>
      </c>
    </row>
    <row r="2485" spans="1:25" x14ac:dyDescent="0.25">
      <c r="A2485">
        <v>10106</v>
      </c>
      <c r="B2485">
        <v>31</v>
      </c>
      <c r="C2485">
        <v>100</v>
      </c>
      <c r="D2485">
        <v>7</v>
      </c>
      <c r="E2485">
        <v>3312.97</v>
      </c>
      <c r="F2485" s="1">
        <v>37669</v>
      </c>
      <c r="G2485" t="s">
        <v>25</v>
      </c>
      <c r="H2485" t="s">
        <v>597</v>
      </c>
      <c r="I2485">
        <v>91</v>
      </c>
      <c r="J2485" t="s">
        <v>696</v>
      </c>
      <c r="K2485" t="s">
        <v>583</v>
      </c>
      <c r="L2485" t="s">
        <v>584</v>
      </c>
      <c r="M2485" t="s">
        <v>585</v>
      </c>
      <c r="N2485" t="s">
        <v>31</v>
      </c>
      <c r="O2485" t="s">
        <v>586</v>
      </c>
      <c r="P2485" t="s">
        <v>31</v>
      </c>
      <c r="Q2485" t="s">
        <v>587</v>
      </c>
      <c r="R2485" t="s">
        <v>273</v>
      </c>
      <c r="S2485" t="s">
        <v>45</v>
      </c>
      <c r="T2485" t="s">
        <v>588</v>
      </c>
      <c r="U2485" t="s">
        <v>53</v>
      </c>
      <c r="V2485">
        <v>-9.8901098901098897E-2</v>
      </c>
      <c r="W2485">
        <v>2003</v>
      </c>
      <c r="X2485">
        <v>2</v>
      </c>
      <c r="Y2485">
        <v>1</v>
      </c>
    </row>
    <row r="2486" spans="1:25" x14ac:dyDescent="0.25">
      <c r="A2486">
        <v>10120</v>
      </c>
      <c r="B2486">
        <v>47</v>
      </c>
      <c r="C2486">
        <v>82.21</v>
      </c>
      <c r="D2486">
        <v>13</v>
      </c>
      <c r="E2486">
        <v>3863.87</v>
      </c>
      <c r="F2486" s="1">
        <v>37740</v>
      </c>
      <c r="G2486" t="s">
        <v>25</v>
      </c>
      <c r="H2486" t="s">
        <v>597</v>
      </c>
      <c r="I2486">
        <v>91</v>
      </c>
      <c r="J2486" t="s">
        <v>696</v>
      </c>
      <c r="K2486" t="s">
        <v>94</v>
      </c>
      <c r="L2486" t="s">
        <v>95</v>
      </c>
      <c r="M2486" t="s">
        <v>96</v>
      </c>
      <c r="N2486" t="s">
        <v>97</v>
      </c>
      <c r="O2486" t="s">
        <v>98</v>
      </c>
      <c r="P2486" t="s">
        <v>99</v>
      </c>
      <c r="Q2486" t="s">
        <v>100</v>
      </c>
      <c r="R2486" t="s">
        <v>101</v>
      </c>
      <c r="S2486" t="s">
        <v>102</v>
      </c>
      <c r="T2486" t="s">
        <v>103</v>
      </c>
      <c r="U2486" t="s">
        <v>53</v>
      </c>
      <c r="V2486">
        <v>9.6593406593406594E-2</v>
      </c>
      <c r="W2486">
        <v>2003</v>
      </c>
      <c r="X2486">
        <v>4</v>
      </c>
      <c r="Y2486">
        <v>2</v>
      </c>
    </row>
    <row r="2487" spans="1:25" x14ac:dyDescent="0.25">
      <c r="A2487">
        <v>10133</v>
      </c>
      <c r="B2487">
        <v>24</v>
      </c>
      <c r="C2487">
        <v>77.64</v>
      </c>
      <c r="D2487">
        <v>8</v>
      </c>
      <c r="E2487">
        <v>1863.36</v>
      </c>
      <c r="F2487" s="1">
        <v>37799</v>
      </c>
      <c r="G2487" t="s">
        <v>25</v>
      </c>
      <c r="H2487" t="s">
        <v>597</v>
      </c>
      <c r="I2487">
        <v>91</v>
      </c>
      <c r="J2487" t="s">
        <v>696</v>
      </c>
      <c r="K2487" t="s">
        <v>186</v>
      </c>
      <c r="L2487" t="s">
        <v>187</v>
      </c>
      <c r="M2487" t="s">
        <v>188</v>
      </c>
      <c r="N2487" t="s">
        <v>31</v>
      </c>
      <c r="O2487" t="s">
        <v>189</v>
      </c>
      <c r="P2487" t="s">
        <v>31</v>
      </c>
      <c r="Q2487" t="s">
        <v>190</v>
      </c>
      <c r="R2487" t="s">
        <v>191</v>
      </c>
      <c r="S2487" t="s">
        <v>45</v>
      </c>
      <c r="T2487" t="s">
        <v>192</v>
      </c>
      <c r="U2487" t="s">
        <v>38</v>
      </c>
      <c r="V2487">
        <v>0.146813186813187</v>
      </c>
      <c r="W2487">
        <v>2003</v>
      </c>
      <c r="X2487">
        <v>6</v>
      </c>
      <c r="Y2487">
        <v>2</v>
      </c>
    </row>
    <row r="2488" spans="1:25" x14ac:dyDescent="0.25">
      <c r="A2488">
        <v>10143</v>
      </c>
      <c r="B2488">
        <v>36</v>
      </c>
      <c r="C2488">
        <v>100</v>
      </c>
      <c r="D2488">
        <v>2</v>
      </c>
      <c r="E2488">
        <v>3945.96</v>
      </c>
      <c r="F2488" s="1">
        <v>37843</v>
      </c>
      <c r="G2488" t="s">
        <v>25</v>
      </c>
      <c r="H2488" t="s">
        <v>597</v>
      </c>
      <c r="I2488">
        <v>91</v>
      </c>
      <c r="J2488" t="s">
        <v>696</v>
      </c>
      <c r="K2488" t="s">
        <v>355</v>
      </c>
      <c r="L2488" t="s">
        <v>356</v>
      </c>
      <c r="M2488" t="s">
        <v>357</v>
      </c>
      <c r="N2488" t="s">
        <v>31</v>
      </c>
      <c r="O2488" t="s">
        <v>175</v>
      </c>
      <c r="P2488" t="s">
        <v>133</v>
      </c>
      <c r="Q2488" t="s">
        <v>176</v>
      </c>
      <c r="R2488" t="s">
        <v>35</v>
      </c>
      <c r="S2488" t="s">
        <v>36</v>
      </c>
      <c r="T2488" t="s">
        <v>358</v>
      </c>
      <c r="U2488" t="s">
        <v>53</v>
      </c>
      <c r="V2488">
        <v>-9.8901098901098897E-2</v>
      </c>
      <c r="W2488">
        <v>2003</v>
      </c>
      <c r="X2488">
        <v>8</v>
      </c>
      <c r="Y2488">
        <v>3</v>
      </c>
    </row>
    <row r="2489" spans="1:25" x14ac:dyDescent="0.25">
      <c r="A2489">
        <v>10156</v>
      </c>
      <c r="B2489">
        <v>48</v>
      </c>
      <c r="C2489">
        <v>100</v>
      </c>
      <c r="D2489">
        <v>2</v>
      </c>
      <c r="E2489">
        <v>4954.08</v>
      </c>
      <c r="F2489" s="1">
        <v>37902</v>
      </c>
      <c r="G2489" t="s">
        <v>25</v>
      </c>
      <c r="H2489" t="s">
        <v>597</v>
      </c>
      <c r="I2489">
        <v>91</v>
      </c>
      <c r="J2489" t="s">
        <v>696</v>
      </c>
      <c r="K2489" t="s">
        <v>186</v>
      </c>
      <c r="L2489" t="s">
        <v>187</v>
      </c>
      <c r="M2489" t="s">
        <v>188</v>
      </c>
      <c r="N2489" t="s">
        <v>31</v>
      </c>
      <c r="O2489" t="s">
        <v>189</v>
      </c>
      <c r="P2489" t="s">
        <v>31</v>
      </c>
      <c r="Q2489" t="s">
        <v>190</v>
      </c>
      <c r="R2489" t="s">
        <v>191</v>
      </c>
      <c r="S2489" t="s">
        <v>45</v>
      </c>
      <c r="T2489" t="s">
        <v>192</v>
      </c>
      <c r="U2489" t="s">
        <v>53</v>
      </c>
      <c r="V2489">
        <v>-9.8901098901098897E-2</v>
      </c>
      <c r="W2489">
        <v>2003</v>
      </c>
      <c r="X2489">
        <v>10</v>
      </c>
      <c r="Y2489">
        <v>4</v>
      </c>
    </row>
    <row r="2490" spans="1:25" x14ac:dyDescent="0.25">
      <c r="A2490">
        <v>10168</v>
      </c>
      <c r="B2490">
        <v>28</v>
      </c>
      <c r="C2490">
        <v>98.65</v>
      </c>
      <c r="D2490">
        <v>14</v>
      </c>
      <c r="E2490">
        <v>2762.2</v>
      </c>
      <c r="F2490" s="1">
        <v>37922</v>
      </c>
      <c r="G2490" t="s">
        <v>25</v>
      </c>
      <c r="H2490" t="s">
        <v>597</v>
      </c>
      <c r="I2490">
        <v>91</v>
      </c>
      <c r="J2490" t="s">
        <v>696</v>
      </c>
      <c r="K2490" t="s">
        <v>66</v>
      </c>
      <c r="L2490" t="s">
        <v>67</v>
      </c>
      <c r="M2490" t="s">
        <v>68</v>
      </c>
      <c r="N2490" t="s">
        <v>31</v>
      </c>
      <c r="O2490" t="s">
        <v>69</v>
      </c>
      <c r="P2490" t="s">
        <v>58</v>
      </c>
      <c r="Q2490" t="s">
        <v>70</v>
      </c>
      <c r="R2490" t="s">
        <v>35</v>
      </c>
      <c r="S2490" t="s">
        <v>36</v>
      </c>
      <c r="T2490" t="s">
        <v>71</v>
      </c>
      <c r="U2490" t="s">
        <v>38</v>
      </c>
      <c r="V2490">
        <v>-8.40659340659341E-2</v>
      </c>
      <c r="W2490">
        <v>2003</v>
      </c>
      <c r="X2490">
        <v>10</v>
      </c>
      <c r="Y2490">
        <v>4</v>
      </c>
    </row>
    <row r="2491" spans="1:25" x14ac:dyDescent="0.25">
      <c r="A2491">
        <v>10199</v>
      </c>
      <c r="B2491">
        <v>48</v>
      </c>
      <c r="C2491">
        <v>83.12</v>
      </c>
      <c r="D2491">
        <v>2</v>
      </c>
      <c r="E2491">
        <v>3989.76</v>
      </c>
      <c r="F2491" s="1">
        <v>37956</v>
      </c>
      <c r="G2491" t="s">
        <v>25</v>
      </c>
      <c r="H2491" t="s">
        <v>597</v>
      </c>
      <c r="I2491">
        <v>91</v>
      </c>
      <c r="J2491" t="s">
        <v>696</v>
      </c>
      <c r="K2491" t="s">
        <v>246</v>
      </c>
      <c r="L2491" t="s">
        <v>247</v>
      </c>
      <c r="M2491" t="s">
        <v>248</v>
      </c>
      <c r="N2491" t="s">
        <v>31</v>
      </c>
      <c r="O2491" t="s">
        <v>249</v>
      </c>
      <c r="P2491" t="s">
        <v>58</v>
      </c>
      <c r="Q2491" t="s">
        <v>114</v>
      </c>
      <c r="R2491" t="s">
        <v>35</v>
      </c>
      <c r="S2491" t="s">
        <v>36</v>
      </c>
      <c r="T2491" t="s">
        <v>250</v>
      </c>
      <c r="U2491" t="s">
        <v>53</v>
      </c>
      <c r="V2491">
        <v>8.6593406593406599E-2</v>
      </c>
      <c r="W2491">
        <v>2003</v>
      </c>
      <c r="X2491">
        <v>12</v>
      </c>
      <c r="Y2491">
        <v>4</v>
      </c>
    </row>
    <row r="2492" spans="1:25" x14ac:dyDescent="0.25">
      <c r="A2492">
        <v>10210</v>
      </c>
      <c r="B2492">
        <v>21</v>
      </c>
      <c r="C2492">
        <v>78.55</v>
      </c>
      <c r="D2492">
        <v>12</v>
      </c>
      <c r="E2492">
        <v>1649.55</v>
      </c>
      <c r="F2492" s="1">
        <v>37998</v>
      </c>
      <c r="G2492" t="s">
        <v>25</v>
      </c>
      <c r="H2492" t="s">
        <v>597</v>
      </c>
      <c r="I2492">
        <v>91</v>
      </c>
      <c r="J2492" t="s">
        <v>696</v>
      </c>
      <c r="K2492" t="s">
        <v>320</v>
      </c>
      <c r="L2492" t="s">
        <v>321</v>
      </c>
      <c r="M2492" t="s">
        <v>322</v>
      </c>
      <c r="N2492" t="s">
        <v>31</v>
      </c>
      <c r="O2492" t="s">
        <v>323</v>
      </c>
      <c r="P2492" t="s">
        <v>323</v>
      </c>
      <c r="Q2492" t="s">
        <v>324</v>
      </c>
      <c r="R2492" t="s">
        <v>212</v>
      </c>
      <c r="S2492" t="s">
        <v>212</v>
      </c>
      <c r="T2492" t="s">
        <v>325</v>
      </c>
      <c r="U2492" t="s">
        <v>38</v>
      </c>
      <c r="V2492">
        <v>0.13681318681318699</v>
      </c>
      <c r="W2492">
        <v>2004</v>
      </c>
      <c r="X2492">
        <v>1</v>
      </c>
      <c r="Y2492">
        <v>1</v>
      </c>
    </row>
    <row r="2493" spans="1:25" x14ac:dyDescent="0.25">
      <c r="A2493">
        <v>10223</v>
      </c>
      <c r="B2493">
        <v>25</v>
      </c>
      <c r="C2493">
        <v>100</v>
      </c>
      <c r="D2493">
        <v>14</v>
      </c>
      <c r="E2493">
        <v>2534.75</v>
      </c>
      <c r="F2493" s="1">
        <v>38037</v>
      </c>
      <c r="G2493" t="s">
        <v>25</v>
      </c>
      <c r="H2493" t="s">
        <v>597</v>
      </c>
      <c r="I2493">
        <v>91</v>
      </c>
      <c r="J2493" t="s">
        <v>696</v>
      </c>
      <c r="K2493" t="s">
        <v>94</v>
      </c>
      <c r="L2493" t="s">
        <v>95</v>
      </c>
      <c r="M2493" t="s">
        <v>96</v>
      </c>
      <c r="N2493" t="s">
        <v>97</v>
      </c>
      <c r="O2493" t="s">
        <v>98</v>
      </c>
      <c r="P2493" t="s">
        <v>99</v>
      </c>
      <c r="Q2493" t="s">
        <v>100</v>
      </c>
      <c r="R2493" t="s">
        <v>101</v>
      </c>
      <c r="S2493" t="s">
        <v>102</v>
      </c>
      <c r="T2493" t="s">
        <v>103</v>
      </c>
      <c r="U2493" t="s">
        <v>38</v>
      </c>
      <c r="V2493">
        <v>-9.8901098901098897E-2</v>
      </c>
      <c r="W2493">
        <v>2004</v>
      </c>
      <c r="X2493">
        <v>2</v>
      </c>
      <c r="Y2493">
        <v>1</v>
      </c>
    </row>
    <row r="2494" spans="1:25" x14ac:dyDescent="0.25">
      <c r="A2494">
        <v>10235</v>
      </c>
      <c r="B2494">
        <v>25</v>
      </c>
      <c r="C2494">
        <v>100</v>
      </c>
      <c r="D2494">
        <v>8</v>
      </c>
      <c r="E2494">
        <v>2580.25</v>
      </c>
      <c r="F2494" s="1">
        <v>38079</v>
      </c>
      <c r="G2494" t="s">
        <v>25</v>
      </c>
      <c r="H2494" t="s">
        <v>597</v>
      </c>
      <c r="I2494">
        <v>91</v>
      </c>
      <c r="J2494" t="s">
        <v>696</v>
      </c>
      <c r="K2494" t="s">
        <v>395</v>
      </c>
      <c r="L2494" t="s">
        <v>396</v>
      </c>
      <c r="M2494" t="s">
        <v>397</v>
      </c>
      <c r="N2494" t="s">
        <v>31</v>
      </c>
      <c r="O2494" t="s">
        <v>398</v>
      </c>
      <c r="P2494" t="s">
        <v>242</v>
      </c>
      <c r="Q2494" t="s">
        <v>399</v>
      </c>
      <c r="R2494" t="s">
        <v>244</v>
      </c>
      <c r="S2494" t="s">
        <v>36</v>
      </c>
      <c r="T2494" t="s">
        <v>400</v>
      </c>
      <c r="U2494" t="s">
        <v>38</v>
      </c>
      <c r="V2494">
        <v>-9.8901098901098897E-2</v>
      </c>
      <c r="W2494">
        <v>2004</v>
      </c>
      <c r="X2494">
        <v>4</v>
      </c>
      <c r="Y2494">
        <v>2</v>
      </c>
    </row>
    <row r="2495" spans="1:25" x14ac:dyDescent="0.25">
      <c r="A2495">
        <v>10250</v>
      </c>
      <c r="B2495">
        <v>31</v>
      </c>
      <c r="C2495">
        <v>91.34</v>
      </c>
      <c r="D2495">
        <v>9</v>
      </c>
      <c r="E2495">
        <v>2831.54</v>
      </c>
      <c r="F2495" s="1">
        <v>38118</v>
      </c>
      <c r="G2495" t="s">
        <v>25</v>
      </c>
      <c r="H2495" t="s">
        <v>597</v>
      </c>
      <c r="I2495">
        <v>91</v>
      </c>
      <c r="J2495" t="s">
        <v>696</v>
      </c>
      <c r="K2495" t="s">
        <v>420</v>
      </c>
      <c r="L2495" t="s">
        <v>421</v>
      </c>
      <c r="M2495" t="s">
        <v>422</v>
      </c>
      <c r="N2495" t="s">
        <v>31</v>
      </c>
      <c r="O2495" t="s">
        <v>423</v>
      </c>
      <c r="P2495" t="s">
        <v>58</v>
      </c>
      <c r="Q2495" t="s">
        <v>70</v>
      </c>
      <c r="R2495" t="s">
        <v>35</v>
      </c>
      <c r="S2495" t="s">
        <v>36</v>
      </c>
      <c r="T2495" t="s">
        <v>424</v>
      </c>
      <c r="U2495" t="s">
        <v>38</v>
      </c>
      <c r="V2495">
        <v>-3.7362637362637701E-3</v>
      </c>
      <c r="W2495">
        <v>2004</v>
      </c>
      <c r="X2495">
        <v>5</v>
      </c>
      <c r="Y2495">
        <v>2</v>
      </c>
    </row>
    <row r="2496" spans="1:25" x14ac:dyDescent="0.25">
      <c r="A2496">
        <v>10262</v>
      </c>
      <c r="B2496">
        <v>40</v>
      </c>
      <c r="C2496">
        <v>84.03</v>
      </c>
      <c r="D2496">
        <v>4</v>
      </c>
      <c r="E2496">
        <v>3361.2</v>
      </c>
      <c r="F2496" s="1">
        <v>38162</v>
      </c>
      <c r="G2496" t="s">
        <v>359</v>
      </c>
      <c r="H2496" t="s">
        <v>597</v>
      </c>
      <c r="I2496">
        <v>91</v>
      </c>
      <c r="J2496" t="s">
        <v>696</v>
      </c>
      <c r="K2496" t="s">
        <v>186</v>
      </c>
      <c r="L2496" t="s">
        <v>187</v>
      </c>
      <c r="M2496" t="s">
        <v>188</v>
      </c>
      <c r="N2496" t="s">
        <v>31</v>
      </c>
      <c r="O2496" t="s">
        <v>189</v>
      </c>
      <c r="P2496" t="s">
        <v>31</v>
      </c>
      <c r="Q2496" t="s">
        <v>190</v>
      </c>
      <c r="R2496" t="s">
        <v>191</v>
      </c>
      <c r="S2496" t="s">
        <v>45</v>
      </c>
      <c r="T2496" t="s">
        <v>192</v>
      </c>
      <c r="U2496" t="s">
        <v>53</v>
      </c>
      <c r="V2496">
        <v>7.6593406593406604E-2</v>
      </c>
      <c r="W2496">
        <v>2004</v>
      </c>
      <c r="X2496">
        <v>6</v>
      </c>
      <c r="Y2496">
        <v>2</v>
      </c>
    </row>
    <row r="2497" spans="1:25" x14ac:dyDescent="0.25">
      <c r="A2497">
        <v>10275</v>
      </c>
      <c r="B2497">
        <v>32</v>
      </c>
      <c r="C2497">
        <v>89.51</v>
      </c>
      <c r="D2497">
        <v>14</v>
      </c>
      <c r="E2497">
        <v>2864.32</v>
      </c>
      <c r="F2497" s="1">
        <v>38191</v>
      </c>
      <c r="G2497" t="s">
        <v>25</v>
      </c>
      <c r="H2497" t="s">
        <v>597</v>
      </c>
      <c r="I2497">
        <v>91</v>
      </c>
      <c r="J2497" t="s">
        <v>696</v>
      </c>
      <c r="K2497" t="s">
        <v>123</v>
      </c>
      <c r="L2497" t="s">
        <v>124</v>
      </c>
      <c r="M2497" t="s">
        <v>125</v>
      </c>
      <c r="N2497" t="s">
        <v>31</v>
      </c>
      <c r="O2497" t="s">
        <v>126</v>
      </c>
      <c r="P2497" t="s">
        <v>31</v>
      </c>
      <c r="Q2497" t="s">
        <v>127</v>
      </c>
      <c r="R2497" t="s">
        <v>44</v>
      </c>
      <c r="S2497" t="s">
        <v>45</v>
      </c>
      <c r="T2497" t="s">
        <v>128</v>
      </c>
      <c r="U2497" t="s">
        <v>38</v>
      </c>
      <c r="V2497">
        <v>1.6373626373626299E-2</v>
      </c>
      <c r="W2497">
        <v>2004</v>
      </c>
      <c r="X2497">
        <v>7</v>
      </c>
      <c r="Y2497">
        <v>3</v>
      </c>
    </row>
    <row r="2498" spans="1:25" x14ac:dyDescent="0.25">
      <c r="A2498">
        <v>10284</v>
      </c>
      <c r="B2498">
        <v>24</v>
      </c>
      <c r="C2498">
        <v>83.12</v>
      </c>
      <c r="D2498">
        <v>6</v>
      </c>
      <c r="E2498">
        <v>1994.88</v>
      </c>
      <c r="F2498" s="1">
        <v>38220</v>
      </c>
      <c r="G2498" t="s">
        <v>25</v>
      </c>
      <c r="H2498" t="s">
        <v>597</v>
      </c>
      <c r="I2498">
        <v>91</v>
      </c>
      <c r="J2498" t="s">
        <v>696</v>
      </c>
      <c r="K2498" t="s">
        <v>575</v>
      </c>
      <c r="L2498" t="s">
        <v>576</v>
      </c>
      <c r="M2498" t="s">
        <v>577</v>
      </c>
      <c r="N2498" t="s">
        <v>31</v>
      </c>
      <c r="O2498" t="s">
        <v>578</v>
      </c>
      <c r="P2498" t="s">
        <v>31</v>
      </c>
      <c r="Q2498" t="s">
        <v>579</v>
      </c>
      <c r="R2498" t="s">
        <v>83</v>
      </c>
      <c r="S2498" t="s">
        <v>45</v>
      </c>
      <c r="T2498" t="s">
        <v>580</v>
      </c>
      <c r="U2498" t="s">
        <v>38</v>
      </c>
      <c r="V2498">
        <v>8.6593406593406599E-2</v>
      </c>
      <c r="W2498">
        <v>2004</v>
      </c>
      <c r="X2498">
        <v>8</v>
      </c>
      <c r="Y2498">
        <v>3</v>
      </c>
    </row>
    <row r="2499" spans="1:25" x14ac:dyDescent="0.25">
      <c r="A2499">
        <v>10296</v>
      </c>
      <c r="B2499">
        <v>42</v>
      </c>
      <c r="C2499">
        <v>100</v>
      </c>
      <c r="D2499">
        <v>2</v>
      </c>
      <c r="E2499">
        <v>4296.6000000000004</v>
      </c>
      <c r="F2499" s="1">
        <v>38245</v>
      </c>
      <c r="G2499" t="s">
        <v>25</v>
      </c>
      <c r="H2499" t="s">
        <v>597</v>
      </c>
      <c r="I2499">
        <v>91</v>
      </c>
      <c r="J2499" t="s">
        <v>696</v>
      </c>
      <c r="K2499" t="s">
        <v>604</v>
      </c>
      <c r="L2499" t="s">
        <v>605</v>
      </c>
      <c r="M2499" t="s">
        <v>606</v>
      </c>
      <c r="N2499" t="s">
        <v>31</v>
      </c>
      <c r="O2499" t="s">
        <v>607</v>
      </c>
      <c r="P2499" t="s">
        <v>31</v>
      </c>
      <c r="Q2499" t="s">
        <v>608</v>
      </c>
      <c r="R2499" t="s">
        <v>468</v>
      </c>
      <c r="S2499" t="s">
        <v>45</v>
      </c>
      <c r="T2499" t="s">
        <v>609</v>
      </c>
      <c r="U2499" t="s">
        <v>53</v>
      </c>
      <c r="V2499">
        <v>-9.8901098901098897E-2</v>
      </c>
      <c r="W2499">
        <v>2004</v>
      </c>
      <c r="X2499">
        <v>9</v>
      </c>
      <c r="Y2499">
        <v>3</v>
      </c>
    </row>
    <row r="2500" spans="1:25" x14ac:dyDescent="0.25">
      <c r="A2500">
        <v>10308</v>
      </c>
      <c r="B2500">
        <v>21</v>
      </c>
      <c r="C2500">
        <v>100</v>
      </c>
      <c r="D2500">
        <v>12</v>
      </c>
      <c r="E2500">
        <v>2224.9499999999998</v>
      </c>
      <c r="F2500" s="1">
        <v>38275</v>
      </c>
      <c r="G2500" t="s">
        <v>25</v>
      </c>
      <c r="H2500" t="s">
        <v>597</v>
      </c>
      <c r="I2500">
        <v>91</v>
      </c>
      <c r="J2500" t="s">
        <v>696</v>
      </c>
      <c r="K2500" t="s">
        <v>334</v>
      </c>
      <c r="L2500" t="s">
        <v>335</v>
      </c>
      <c r="M2500" t="s">
        <v>336</v>
      </c>
      <c r="N2500" t="s">
        <v>31</v>
      </c>
      <c r="O2500" t="s">
        <v>337</v>
      </c>
      <c r="P2500" t="s">
        <v>33</v>
      </c>
      <c r="Q2500" t="s">
        <v>338</v>
      </c>
      <c r="R2500" t="s">
        <v>35</v>
      </c>
      <c r="S2500" t="s">
        <v>36</v>
      </c>
      <c r="T2500" t="s">
        <v>339</v>
      </c>
      <c r="U2500" t="s">
        <v>38</v>
      </c>
      <c r="V2500">
        <v>-9.8901098901098897E-2</v>
      </c>
      <c r="W2500">
        <v>2004</v>
      </c>
      <c r="X2500">
        <v>10</v>
      </c>
      <c r="Y2500">
        <v>4</v>
      </c>
    </row>
    <row r="2501" spans="1:25" x14ac:dyDescent="0.25">
      <c r="A2501">
        <v>10316</v>
      </c>
      <c r="B2501">
        <v>34</v>
      </c>
      <c r="C2501">
        <v>82.21</v>
      </c>
      <c r="D2501">
        <v>4</v>
      </c>
      <c r="E2501">
        <v>2795.14</v>
      </c>
      <c r="F2501" s="1">
        <v>38292</v>
      </c>
      <c r="G2501" t="s">
        <v>25</v>
      </c>
      <c r="H2501" t="s">
        <v>597</v>
      </c>
      <c r="I2501">
        <v>91</v>
      </c>
      <c r="J2501" t="s">
        <v>696</v>
      </c>
      <c r="K2501" t="s">
        <v>407</v>
      </c>
      <c r="L2501" t="s">
        <v>408</v>
      </c>
      <c r="M2501" t="s">
        <v>409</v>
      </c>
      <c r="N2501" t="s">
        <v>31</v>
      </c>
      <c r="O2501" t="s">
        <v>410</v>
      </c>
      <c r="P2501" t="s">
        <v>411</v>
      </c>
      <c r="Q2501" t="s">
        <v>412</v>
      </c>
      <c r="R2501" t="s">
        <v>183</v>
      </c>
      <c r="S2501" t="s">
        <v>45</v>
      </c>
      <c r="T2501" t="s">
        <v>413</v>
      </c>
      <c r="U2501" t="s">
        <v>38</v>
      </c>
      <c r="V2501">
        <v>9.6593406593406594E-2</v>
      </c>
      <c r="W2501">
        <v>2004</v>
      </c>
      <c r="X2501">
        <v>11</v>
      </c>
      <c r="Y2501">
        <v>4</v>
      </c>
    </row>
    <row r="2502" spans="1:25" x14ac:dyDescent="0.25">
      <c r="A2502">
        <v>10328</v>
      </c>
      <c r="B2502">
        <v>27</v>
      </c>
      <c r="C2502">
        <v>100</v>
      </c>
      <c r="D2502">
        <v>8</v>
      </c>
      <c r="E2502">
        <v>2762.1</v>
      </c>
      <c r="F2502" s="1">
        <v>38303</v>
      </c>
      <c r="G2502" t="s">
        <v>25</v>
      </c>
      <c r="H2502" t="s">
        <v>597</v>
      </c>
      <c r="I2502">
        <v>91</v>
      </c>
      <c r="J2502" t="s">
        <v>696</v>
      </c>
      <c r="K2502" t="s">
        <v>583</v>
      </c>
      <c r="L2502" t="s">
        <v>584</v>
      </c>
      <c r="M2502" t="s">
        <v>585</v>
      </c>
      <c r="N2502" t="s">
        <v>31</v>
      </c>
      <c r="O2502" t="s">
        <v>586</v>
      </c>
      <c r="P2502" t="s">
        <v>31</v>
      </c>
      <c r="Q2502" t="s">
        <v>587</v>
      </c>
      <c r="R2502" t="s">
        <v>273</v>
      </c>
      <c r="S2502" t="s">
        <v>45</v>
      </c>
      <c r="T2502" t="s">
        <v>588</v>
      </c>
      <c r="U2502" t="s">
        <v>38</v>
      </c>
      <c r="V2502">
        <v>-9.8901098901098897E-2</v>
      </c>
      <c r="W2502">
        <v>2004</v>
      </c>
      <c r="X2502">
        <v>11</v>
      </c>
      <c r="Y2502">
        <v>4</v>
      </c>
    </row>
    <row r="2503" spans="1:25" x14ac:dyDescent="0.25">
      <c r="A2503">
        <v>10340</v>
      </c>
      <c r="B2503">
        <v>30</v>
      </c>
      <c r="C2503">
        <v>88.6</v>
      </c>
      <c r="D2503">
        <v>5</v>
      </c>
      <c r="E2503">
        <v>2658</v>
      </c>
      <c r="F2503" s="1">
        <v>38315</v>
      </c>
      <c r="G2503" t="s">
        <v>25</v>
      </c>
      <c r="H2503" t="s">
        <v>597</v>
      </c>
      <c r="I2503">
        <v>91</v>
      </c>
      <c r="J2503" t="s">
        <v>696</v>
      </c>
      <c r="K2503" t="s">
        <v>371</v>
      </c>
      <c r="L2503" t="s">
        <v>372</v>
      </c>
      <c r="M2503" t="s">
        <v>373</v>
      </c>
      <c r="N2503" t="s">
        <v>31</v>
      </c>
      <c r="O2503" t="s">
        <v>374</v>
      </c>
      <c r="P2503" t="s">
        <v>31</v>
      </c>
      <c r="Q2503" t="s">
        <v>375</v>
      </c>
      <c r="R2503" t="s">
        <v>191</v>
      </c>
      <c r="S2503" t="s">
        <v>45</v>
      </c>
      <c r="T2503" t="s">
        <v>376</v>
      </c>
      <c r="U2503" t="s">
        <v>38</v>
      </c>
      <c r="V2503">
        <v>2.6373626373626401E-2</v>
      </c>
      <c r="W2503">
        <v>2004</v>
      </c>
      <c r="X2503">
        <v>11</v>
      </c>
      <c r="Y2503">
        <v>4</v>
      </c>
    </row>
    <row r="2504" spans="1:25" x14ac:dyDescent="0.25">
      <c r="A2504">
        <v>10353</v>
      </c>
      <c r="B2504">
        <v>39</v>
      </c>
      <c r="C2504">
        <v>100</v>
      </c>
      <c r="D2504">
        <v>9</v>
      </c>
      <c r="E2504">
        <v>5043.87</v>
      </c>
      <c r="F2504" s="1">
        <v>38325</v>
      </c>
      <c r="G2504" t="s">
        <v>25</v>
      </c>
      <c r="H2504" t="s">
        <v>597</v>
      </c>
      <c r="I2504">
        <v>91</v>
      </c>
      <c r="J2504" t="s">
        <v>696</v>
      </c>
      <c r="K2504" t="s">
        <v>599</v>
      </c>
      <c r="L2504" t="s">
        <v>600</v>
      </c>
      <c r="M2504" t="s">
        <v>601</v>
      </c>
      <c r="N2504" t="s">
        <v>31</v>
      </c>
      <c r="O2504" t="s">
        <v>542</v>
      </c>
      <c r="P2504" t="s">
        <v>120</v>
      </c>
      <c r="Q2504" t="s">
        <v>602</v>
      </c>
      <c r="R2504" t="s">
        <v>35</v>
      </c>
      <c r="S2504" t="s">
        <v>36</v>
      </c>
      <c r="T2504" t="s">
        <v>603</v>
      </c>
      <c r="U2504" t="s">
        <v>53</v>
      </c>
      <c r="V2504">
        <v>-9.8901098901098897E-2</v>
      </c>
      <c r="W2504">
        <v>2004</v>
      </c>
      <c r="X2504">
        <v>12</v>
      </c>
      <c r="Y2504">
        <v>4</v>
      </c>
    </row>
    <row r="2505" spans="1:25" x14ac:dyDescent="0.25">
      <c r="A2505">
        <v>10361</v>
      </c>
      <c r="B2505">
        <v>20</v>
      </c>
      <c r="C2505">
        <v>60.54</v>
      </c>
      <c r="D2505">
        <v>4</v>
      </c>
      <c r="E2505">
        <v>1210.8</v>
      </c>
      <c r="F2505" s="1">
        <v>38338</v>
      </c>
      <c r="G2505" t="s">
        <v>25</v>
      </c>
      <c r="H2505" t="s">
        <v>597</v>
      </c>
      <c r="I2505">
        <v>91</v>
      </c>
      <c r="J2505" t="s">
        <v>696</v>
      </c>
      <c r="K2505" t="s">
        <v>164</v>
      </c>
      <c r="L2505" t="s">
        <v>165</v>
      </c>
      <c r="M2505" t="s">
        <v>166</v>
      </c>
      <c r="N2505" t="s">
        <v>167</v>
      </c>
      <c r="O2505" t="s">
        <v>168</v>
      </c>
      <c r="P2505" t="s">
        <v>169</v>
      </c>
      <c r="Q2505" t="s">
        <v>170</v>
      </c>
      <c r="R2505" t="s">
        <v>101</v>
      </c>
      <c r="S2505" t="s">
        <v>102</v>
      </c>
      <c r="T2505" t="s">
        <v>171</v>
      </c>
      <c r="U2505" t="s">
        <v>38</v>
      </c>
      <c r="V2505">
        <v>0.33472527472527502</v>
      </c>
      <c r="W2505">
        <v>2004</v>
      </c>
      <c r="X2505">
        <v>12</v>
      </c>
      <c r="Y2505">
        <v>4</v>
      </c>
    </row>
    <row r="2506" spans="1:25" x14ac:dyDescent="0.25">
      <c r="A2506">
        <v>10375</v>
      </c>
      <c r="B2506">
        <v>37</v>
      </c>
      <c r="C2506">
        <v>81.87</v>
      </c>
      <c r="D2506">
        <v>6</v>
      </c>
      <c r="E2506">
        <v>3029.19</v>
      </c>
      <c r="F2506" s="1">
        <v>38386</v>
      </c>
      <c r="G2506" t="s">
        <v>25</v>
      </c>
      <c r="H2506" t="s">
        <v>597</v>
      </c>
      <c r="I2506">
        <v>91</v>
      </c>
      <c r="J2506" t="s">
        <v>696</v>
      </c>
      <c r="K2506" t="s">
        <v>123</v>
      </c>
      <c r="L2506" t="s">
        <v>124</v>
      </c>
      <c r="M2506" t="s">
        <v>125</v>
      </c>
      <c r="N2506" t="s">
        <v>31</v>
      </c>
      <c r="O2506" t="s">
        <v>126</v>
      </c>
      <c r="P2506" t="s">
        <v>31</v>
      </c>
      <c r="Q2506" t="s">
        <v>127</v>
      </c>
      <c r="R2506" t="s">
        <v>44</v>
      </c>
      <c r="S2506" t="s">
        <v>45</v>
      </c>
      <c r="T2506" t="s">
        <v>128</v>
      </c>
      <c r="U2506" t="s">
        <v>53</v>
      </c>
      <c r="V2506">
        <v>0.10032967032967</v>
      </c>
      <c r="W2506">
        <v>2005</v>
      </c>
      <c r="X2506">
        <v>2</v>
      </c>
      <c r="Y2506">
        <v>1</v>
      </c>
    </row>
    <row r="2507" spans="1:25" x14ac:dyDescent="0.25">
      <c r="A2507">
        <v>10388</v>
      </c>
      <c r="B2507">
        <v>46</v>
      </c>
      <c r="C2507">
        <v>100</v>
      </c>
      <c r="D2507">
        <v>2</v>
      </c>
      <c r="E2507">
        <v>10066.6</v>
      </c>
      <c r="F2507" s="1">
        <v>38414</v>
      </c>
      <c r="G2507" t="s">
        <v>25</v>
      </c>
      <c r="H2507" t="s">
        <v>597</v>
      </c>
      <c r="I2507">
        <v>91</v>
      </c>
      <c r="J2507" t="s">
        <v>696</v>
      </c>
      <c r="K2507" t="s">
        <v>172</v>
      </c>
      <c r="L2507" t="s">
        <v>173</v>
      </c>
      <c r="M2507" t="s">
        <v>174</v>
      </c>
      <c r="N2507" t="s">
        <v>31</v>
      </c>
      <c r="O2507" t="s">
        <v>175</v>
      </c>
      <c r="P2507" t="s">
        <v>133</v>
      </c>
      <c r="Q2507" t="s">
        <v>176</v>
      </c>
      <c r="R2507" t="s">
        <v>35</v>
      </c>
      <c r="S2507" t="s">
        <v>36</v>
      </c>
      <c r="T2507" t="s">
        <v>177</v>
      </c>
      <c r="U2507" t="s">
        <v>163</v>
      </c>
      <c r="V2507">
        <v>-9.8901098901098897E-2</v>
      </c>
      <c r="W2507">
        <v>2005</v>
      </c>
      <c r="X2507">
        <v>3</v>
      </c>
      <c r="Y2507">
        <v>1</v>
      </c>
    </row>
    <row r="2508" spans="1:25" x14ac:dyDescent="0.25">
      <c r="A2508">
        <v>10398</v>
      </c>
      <c r="B2508">
        <v>47</v>
      </c>
      <c r="C2508">
        <v>87.69</v>
      </c>
      <c r="D2508">
        <v>6</v>
      </c>
      <c r="E2508">
        <v>4121.43</v>
      </c>
      <c r="F2508" s="1">
        <v>38441</v>
      </c>
      <c r="G2508" t="s">
        <v>25</v>
      </c>
      <c r="H2508" t="s">
        <v>597</v>
      </c>
      <c r="I2508">
        <v>91</v>
      </c>
      <c r="J2508" t="s">
        <v>696</v>
      </c>
      <c r="K2508" t="s">
        <v>39</v>
      </c>
      <c r="L2508" t="s">
        <v>40</v>
      </c>
      <c r="M2508" t="s">
        <v>41</v>
      </c>
      <c r="N2508" t="s">
        <v>31</v>
      </c>
      <c r="O2508" t="s">
        <v>42</v>
      </c>
      <c r="P2508" t="s">
        <v>31</v>
      </c>
      <c r="Q2508" t="s">
        <v>43</v>
      </c>
      <c r="R2508" t="s">
        <v>44</v>
      </c>
      <c r="S2508" t="s">
        <v>45</v>
      </c>
      <c r="T2508" t="s">
        <v>46</v>
      </c>
      <c r="U2508" t="s">
        <v>53</v>
      </c>
      <c r="V2508">
        <v>3.63736263736264E-2</v>
      </c>
      <c r="W2508">
        <v>2005</v>
      </c>
      <c r="X2508">
        <v>3</v>
      </c>
      <c r="Y2508">
        <v>1</v>
      </c>
    </row>
    <row r="2509" spans="1:25" x14ac:dyDescent="0.25">
      <c r="A2509">
        <v>10401</v>
      </c>
      <c r="B2509">
        <v>11</v>
      </c>
      <c r="C2509">
        <v>100</v>
      </c>
      <c r="D2509">
        <v>8</v>
      </c>
      <c r="E2509">
        <v>1135.31</v>
      </c>
      <c r="F2509" s="1">
        <v>38445</v>
      </c>
      <c r="G2509" t="s">
        <v>425</v>
      </c>
      <c r="H2509" t="s">
        <v>597</v>
      </c>
      <c r="I2509">
        <v>91</v>
      </c>
      <c r="J2509" t="s">
        <v>696</v>
      </c>
      <c r="K2509" t="s">
        <v>109</v>
      </c>
      <c r="L2509" t="s">
        <v>110</v>
      </c>
      <c r="M2509" t="s">
        <v>111</v>
      </c>
      <c r="N2509" t="s">
        <v>31</v>
      </c>
      <c r="O2509" t="s">
        <v>112</v>
      </c>
      <c r="P2509" t="s">
        <v>113</v>
      </c>
      <c r="Q2509" t="s">
        <v>114</v>
      </c>
      <c r="R2509" t="s">
        <v>35</v>
      </c>
      <c r="S2509" t="s">
        <v>36</v>
      </c>
      <c r="T2509" t="s">
        <v>115</v>
      </c>
      <c r="U2509" t="s">
        <v>38</v>
      </c>
      <c r="V2509">
        <v>-9.8901098901098897E-2</v>
      </c>
      <c r="W2509">
        <v>2005</v>
      </c>
      <c r="X2509">
        <v>4</v>
      </c>
      <c r="Y2509">
        <v>2</v>
      </c>
    </row>
    <row r="2510" spans="1:25" x14ac:dyDescent="0.25">
      <c r="A2510">
        <v>10416</v>
      </c>
      <c r="B2510">
        <v>23</v>
      </c>
      <c r="C2510">
        <v>91.34</v>
      </c>
      <c r="D2510">
        <v>9</v>
      </c>
      <c r="E2510">
        <v>2100.8200000000002</v>
      </c>
      <c r="F2510" s="1">
        <v>38482</v>
      </c>
      <c r="G2510" t="s">
        <v>25</v>
      </c>
      <c r="H2510" t="s">
        <v>597</v>
      </c>
      <c r="I2510">
        <v>91</v>
      </c>
      <c r="J2510" t="s">
        <v>696</v>
      </c>
      <c r="K2510" t="s">
        <v>477</v>
      </c>
      <c r="L2510" t="s">
        <v>478</v>
      </c>
      <c r="M2510" t="s">
        <v>479</v>
      </c>
      <c r="N2510" t="s">
        <v>31</v>
      </c>
      <c r="O2510" t="s">
        <v>480</v>
      </c>
      <c r="P2510" t="s">
        <v>31</v>
      </c>
      <c r="Q2510" t="s">
        <v>481</v>
      </c>
      <c r="R2510" t="s">
        <v>273</v>
      </c>
      <c r="S2510" t="s">
        <v>45</v>
      </c>
      <c r="T2510" t="s">
        <v>482</v>
      </c>
      <c r="U2510" t="s">
        <v>38</v>
      </c>
      <c r="V2510">
        <v>-3.7362637362637701E-3</v>
      </c>
      <c r="W2510">
        <v>2005</v>
      </c>
      <c r="X2510">
        <v>5</v>
      </c>
      <c r="Y2510">
        <v>2</v>
      </c>
    </row>
    <row r="2511" spans="1:25" x14ac:dyDescent="0.25">
      <c r="A2511">
        <v>10105</v>
      </c>
      <c r="B2511">
        <v>29</v>
      </c>
      <c r="C2511">
        <v>70.150000000000006</v>
      </c>
      <c r="D2511">
        <v>12</v>
      </c>
      <c r="E2511">
        <v>2034.35</v>
      </c>
      <c r="F2511" s="1">
        <v>37663</v>
      </c>
      <c r="G2511" t="s">
        <v>25</v>
      </c>
      <c r="H2511" t="s">
        <v>630</v>
      </c>
      <c r="I2511">
        <v>86</v>
      </c>
      <c r="J2511" t="s">
        <v>697</v>
      </c>
      <c r="K2511" t="s">
        <v>342</v>
      </c>
      <c r="L2511" t="s">
        <v>343</v>
      </c>
      <c r="M2511" t="s">
        <v>344</v>
      </c>
      <c r="N2511" t="s">
        <v>31</v>
      </c>
      <c r="O2511" t="s">
        <v>345</v>
      </c>
      <c r="P2511" t="s">
        <v>31</v>
      </c>
      <c r="Q2511" t="s">
        <v>346</v>
      </c>
      <c r="R2511" t="s">
        <v>347</v>
      </c>
      <c r="S2511" t="s">
        <v>45</v>
      </c>
      <c r="T2511" t="s">
        <v>348</v>
      </c>
      <c r="U2511" t="s">
        <v>38</v>
      </c>
      <c r="V2511">
        <v>0.184302325581395</v>
      </c>
      <c r="W2511">
        <v>2003</v>
      </c>
      <c r="X2511">
        <v>2</v>
      </c>
      <c r="Y2511">
        <v>1</v>
      </c>
    </row>
    <row r="2512" spans="1:25" x14ac:dyDescent="0.25">
      <c r="A2512">
        <v>10117</v>
      </c>
      <c r="B2512">
        <v>38</v>
      </c>
      <c r="C2512">
        <v>79.680000000000007</v>
      </c>
      <c r="D2512">
        <v>6</v>
      </c>
      <c r="E2512">
        <v>3027.84</v>
      </c>
      <c r="F2512" s="1">
        <v>37727</v>
      </c>
      <c r="G2512" t="s">
        <v>25</v>
      </c>
      <c r="H2512" t="s">
        <v>630</v>
      </c>
      <c r="I2512">
        <v>86</v>
      </c>
      <c r="J2512" t="s">
        <v>697</v>
      </c>
      <c r="K2512" t="s">
        <v>207</v>
      </c>
      <c r="L2512" t="s">
        <v>208</v>
      </c>
      <c r="M2512" t="s">
        <v>209</v>
      </c>
      <c r="N2512" t="s">
        <v>31</v>
      </c>
      <c r="O2512" t="s">
        <v>210</v>
      </c>
      <c r="P2512" t="s">
        <v>31</v>
      </c>
      <c r="Q2512" t="s">
        <v>211</v>
      </c>
      <c r="R2512" t="s">
        <v>210</v>
      </c>
      <c r="S2512" t="s">
        <v>212</v>
      </c>
      <c r="T2512" t="s">
        <v>213</v>
      </c>
      <c r="U2512" t="s">
        <v>53</v>
      </c>
      <c r="V2512">
        <v>7.3488372093023197E-2</v>
      </c>
      <c r="W2512">
        <v>2003</v>
      </c>
      <c r="X2512">
        <v>4</v>
      </c>
      <c r="Y2512">
        <v>2</v>
      </c>
    </row>
    <row r="2513" spans="1:25" x14ac:dyDescent="0.25">
      <c r="A2513">
        <v>10128</v>
      </c>
      <c r="B2513">
        <v>32</v>
      </c>
      <c r="C2513">
        <v>97</v>
      </c>
      <c r="D2513">
        <v>3</v>
      </c>
      <c r="E2513">
        <v>3104</v>
      </c>
      <c r="F2513" s="1">
        <v>37778</v>
      </c>
      <c r="G2513" t="s">
        <v>25</v>
      </c>
      <c r="H2513" t="s">
        <v>630</v>
      </c>
      <c r="I2513">
        <v>86</v>
      </c>
      <c r="J2513" t="s">
        <v>697</v>
      </c>
      <c r="K2513" t="s">
        <v>186</v>
      </c>
      <c r="L2513" t="s">
        <v>187</v>
      </c>
      <c r="M2513" t="s">
        <v>188</v>
      </c>
      <c r="N2513" t="s">
        <v>31</v>
      </c>
      <c r="O2513" t="s">
        <v>189</v>
      </c>
      <c r="P2513" t="s">
        <v>31</v>
      </c>
      <c r="Q2513" t="s">
        <v>190</v>
      </c>
      <c r="R2513" t="s">
        <v>191</v>
      </c>
      <c r="S2513" t="s">
        <v>45</v>
      </c>
      <c r="T2513" t="s">
        <v>192</v>
      </c>
      <c r="U2513" t="s">
        <v>53</v>
      </c>
      <c r="V2513">
        <v>-0.127906976744186</v>
      </c>
      <c r="W2513">
        <v>2003</v>
      </c>
      <c r="X2513">
        <v>6</v>
      </c>
      <c r="Y2513">
        <v>2</v>
      </c>
    </row>
    <row r="2514" spans="1:25" x14ac:dyDescent="0.25">
      <c r="A2514">
        <v>10142</v>
      </c>
      <c r="B2514">
        <v>43</v>
      </c>
      <c r="C2514">
        <v>84.01</v>
      </c>
      <c r="D2514">
        <v>9</v>
      </c>
      <c r="E2514">
        <v>3612.43</v>
      </c>
      <c r="F2514" s="1">
        <v>37841</v>
      </c>
      <c r="G2514" t="s">
        <v>25</v>
      </c>
      <c r="H2514" t="s">
        <v>630</v>
      </c>
      <c r="I2514">
        <v>86</v>
      </c>
      <c r="J2514" t="s">
        <v>697</v>
      </c>
      <c r="K2514" t="s">
        <v>287</v>
      </c>
      <c r="L2514" t="s">
        <v>288</v>
      </c>
      <c r="M2514" t="s">
        <v>289</v>
      </c>
      <c r="N2514" t="s">
        <v>31</v>
      </c>
      <c r="O2514" t="s">
        <v>290</v>
      </c>
      <c r="P2514" t="s">
        <v>58</v>
      </c>
      <c r="Q2514" t="s">
        <v>121</v>
      </c>
      <c r="R2514" t="s">
        <v>35</v>
      </c>
      <c r="S2514" t="s">
        <v>36</v>
      </c>
      <c r="T2514" t="s">
        <v>291</v>
      </c>
      <c r="U2514" t="s">
        <v>53</v>
      </c>
      <c r="V2514">
        <v>2.3139534883720898E-2</v>
      </c>
      <c r="W2514">
        <v>2003</v>
      </c>
      <c r="X2514">
        <v>8</v>
      </c>
      <c r="Y2514">
        <v>3</v>
      </c>
    </row>
    <row r="2515" spans="1:25" x14ac:dyDescent="0.25">
      <c r="A2515">
        <v>10153</v>
      </c>
      <c r="B2515">
        <v>31</v>
      </c>
      <c r="C2515">
        <v>87.48</v>
      </c>
      <c r="D2515">
        <v>8</v>
      </c>
      <c r="E2515">
        <v>2711.88</v>
      </c>
      <c r="F2515" s="1">
        <v>37892</v>
      </c>
      <c r="G2515" t="s">
        <v>25</v>
      </c>
      <c r="H2515" t="s">
        <v>630</v>
      </c>
      <c r="I2515">
        <v>86</v>
      </c>
      <c r="J2515" t="s">
        <v>697</v>
      </c>
      <c r="K2515" t="s">
        <v>186</v>
      </c>
      <c r="L2515" t="s">
        <v>187</v>
      </c>
      <c r="M2515" t="s">
        <v>188</v>
      </c>
      <c r="N2515" t="s">
        <v>31</v>
      </c>
      <c r="O2515" t="s">
        <v>189</v>
      </c>
      <c r="P2515" t="s">
        <v>31</v>
      </c>
      <c r="Q2515" t="s">
        <v>190</v>
      </c>
      <c r="R2515" t="s">
        <v>191</v>
      </c>
      <c r="S2515" t="s">
        <v>45</v>
      </c>
      <c r="T2515" t="s">
        <v>192</v>
      </c>
      <c r="U2515" t="s">
        <v>38</v>
      </c>
      <c r="V2515">
        <v>-1.7209302325581401E-2</v>
      </c>
      <c r="W2515">
        <v>2003</v>
      </c>
      <c r="X2515">
        <v>9</v>
      </c>
      <c r="Y2515">
        <v>3</v>
      </c>
    </row>
    <row r="2516" spans="1:25" x14ac:dyDescent="0.25">
      <c r="A2516">
        <v>10166</v>
      </c>
      <c r="B2516">
        <v>29</v>
      </c>
      <c r="C2516">
        <v>100</v>
      </c>
      <c r="D2516">
        <v>3</v>
      </c>
      <c r="E2516">
        <v>3013.97</v>
      </c>
      <c r="F2516" s="1">
        <v>37915</v>
      </c>
      <c r="G2516" t="s">
        <v>25</v>
      </c>
      <c r="H2516" t="s">
        <v>630</v>
      </c>
      <c r="I2516">
        <v>86</v>
      </c>
      <c r="J2516" t="s">
        <v>697</v>
      </c>
      <c r="K2516" t="s">
        <v>172</v>
      </c>
      <c r="L2516" t="s">
        <v>173</v>
      </c>
      <c r="M2516" t="s">
        <v>174</v>
      </c>
      <c r="N2516" t="s">
        <v>31</v>
      </c>
      <c r="O2516" t="s">
        <v>175</v>
      </c>
      <c r="P2516" t="s">
        <v>133</v>
      </c>
      <c r="Q2516" t="s">
        <v>176</v>
      </c>
      <c r="R2516" t="s">
        <v>35</v>
      </c>
      <c r="S2516" t="s">
        <v>36</v>
      </c>
      <c r="T2516" t="s">
        <v>177</v>
      </c>
      <c r="U2516" t="s">
        <v>53</v>
      </c>
      <c r="V2516">
        <v>-0.162790697674419</v>
      </c>
      <c r="W2516">
        <v>2003</v>
      </c>
      <c r="X2516">
        <v>10</v>
      </c>
      <c r="Y2516">
        <v>4</v>
      </c>
    </row>
    <row r="2517" spans="1:25" x14ac:dyDescent="0.25">
      <c r="A2517">
        <v>10177</v>
      </c>
      <c r="B2517">
        <v>31</v>
      </c>
      <c r="C2517">
        <v>88.34</v>
      </c>
      <c r="D2517">
        <v>10</v>
      </c>
      <c r="E2517">
        <v>2738.54</v>
      </c>
      <c r="F2517" s="1">
        <v>37932</v>
      </c>
      <c r="G2517" t="s">
        <v>25</v>
      </c>
      <c r="H2517" t="s">
        <v>630</v>
      </c>
      <c r="I2517">
        <v>86</v>
      </c>
      <c r="J2517" t="s">
        <v>697</v>
      </c>
      <c r="K2517" t="s">
        <v>513</v>
      </c>
      <c r="L2517" t="s">
        <v>514</v>
      </c>
      <c r="M2517" t="s">
        <v>515</v>
      </c>
      <c r="N2517" t="s">
        <v>31</v>
      </c>
      <c r="O2517" t="s">
        <v>189</v>
      </c>
      <c r="P2517" t="s">
        <v>31</v>
      </c>
      <c r="Q2517" t="s">
        <v>205</v>
      </c>
      <c r="R2517" t="s">
        <v>191</v>
      </c>
      <c r="S2517" t="s">
        <v>45</v>
      </c>
      <c r="T2517" t="s">
        <v>516</v>
      </c>
      <c r="U2517" t="s">
        <v>38</v>
      </c>
      <c r="V2517">
        <v>-2.72093023255814E-2</v>
      </c>
      <c r="W2517">
        <v>2003</v>
      </c>
      <c r="X2517">
        <v>11</v>
      </c>
      <c r="Y2517">
        <v>4</v>
      </c>
    </row>
    <row r="2518" spans="1:25" x14ac:dyDescent="0.25">
      <c r="A2518">
        <v>10185</v>
      </c>
      <c r="B2518">
        <v>30</v>
      </c>
      <c r="C2518">
        <v>94.4</v>
      </c>
      <c r="D2518">
        <v>10</v>
      </c>
      <c r="E2518">
        <v>2832</v>
      </c>
      <c r="F2518" s="1">
        <v>37939</v>
      </c>
      <c r="G2518" t="s">
        <v>25</v>
      </c>
      <c r="H2518" t="s">
        <v>630</v>
      </c>
      <c r="I2518">
        <v>86</v>
      </c>
      <c r="J2518" t="s">
        <v>697</v>
      </c>
      <c r="K2518" t="s">
        <v>355</v>
      </c>
      <c r="L2518" t="s">
        <v>356</v>
      </c>
      <c r="M2518" t="s">
        <v>357</v>
      </c>
      <c r="N2518" t="s">
        <v>31</v>
      </c>
      <c r="O2518" t="s">
        <v>175</v>
      </c>
      <c r="P2518" t="s">
        <v>133</v>
      </c>
      <c r="Q2518" t="s">
        <v>176</v>
      </c>
      <c r="R2518" t="s">
        <v>35</v>
      </c>
      <c r="S2518" t="s">
        <v>36</v>
      </c>
      <c r="T2518" t="s">
        <v>358</v>
      </c>
      <c r="U2518" t="s">
        <v>38</v>
      </c>
      <c r="V2518">
        <v>-9.7674418604651203E-2</v>
      </c>
      <c r="W2518">
        <v>2003</v>
      </c>
      <c r="X2518">
        <v>11</v>
      </c>
      <c r="Y2518">
        <v>4</v>
      </c>
    </row>
    <row r="2519" spans="1:25" x14ac:dyDescent="0.25">
      <c r="A2519">
        <v>10196</v>
      </c>
      <c r="B2519">
        <v>50</v>
      </c>
      <c r="C2519">
        <v>94.4</v>
      </c>
      <c r="D2519">
        <v>2</v>
      </c>
      <c r="E2519">
        <v>4720</v>
      </c>
      <c r="F2519" s="1">
        <v>37951</v>
      </c>
      <c r="G2519" t="s">
        <v>25</v>
      </c>
      <c r="H2519" t="s">
        <v>630</v>
      </c>
      <c r="I2519">
        <v>86</v>
      </c>
      <c r="J2519" t="s">
        <v>697</v>
      </c>
      <c r="K2519" t="s">
        <v>255</v>
      </c>
      <c r="L2519" t="s">
        <v>256</v>
      </c>
      <c r="M2519" t="s">
        <v>257</v>
      </c>
      <c r="N2519" t="s">
        <v>31</v>
      </c>
      <c r="O2519" t="s">
        <v>258</v>
      </c>
      <c r="P2519" t="s">
        <v>120</v>
      </c>
      <c r="Q2519" t="s">
        <v>259</v>
      </c>
      <c r="R2519" t="s">
        <v>35</v>
      </c>
      <c r="S2519" t="s">
        <v>36</v>
      </c>
      <c r="T2519" t="s">
        <v>260</v>
      </c>
      <c r="U2519" t="s">
        <v>53</v>
      </c>
      <c r="V2519">
        <v>-9.7674418604651203E-2</v>
      </c>
      <c r="W2519">
        <v>2003</v>
      </c>
      <c r="X2519">
        <v>11</v>
      </c>
      <c r="Y2519">
        <v>4</v>
      </c>
    </row>
    <row r="2520" spans="1:25" x14ac:dyDescent="0.25">
      <c r="A2520">
        <v>10208</v>
      </c>
      <c r="B2520">
        <v>40</v>
      </c>
      <c r="C2520">
        <v>80.55</v>
      </c>
      <c r="D2520">
        <v>10</v>
      </c>
      <c r="E2520">
        <v>3222</v>
      </c>
      <c r="F2520" s="1">
        <v>37988</v>
      </c>
      <c r="G2520" t="s">
        <v>25</v>
      </c>
      <c r="H2520" t="s">
        <v>630</v>
      </c>
      <c r="I2520">
        <v>86</v>
      </c>
      <c r="J2520" t="s">
        <v>697</v>
      </c>
      <c r="K2520" t="s">
        <v>232</v>
      </c>
      <c r="L2520" t="s">
        <v>233</v>
      </c>
      <c r="M2520" t="s">
        <v>234</v>
      </c>
      <c r="N2520" t="s">
        <v>31</v>
      </c>
      <c r="O2520" t="s">
        <v>235</v>
      </c>
      <c r="P2520" t="s">
        <v>31</v>
      </c>
      <c r="Q2520" t="s">
        <v>236</v>
      </c>
      <c r="R2520" t="s">
        <v>44</v>
      </c>
      <c r="S2520" t="s">
        <v>45</v>
      </c>
      <c r="T2520" t="s">
        <v>237</v>
      </c>
      <c r="U2520" t="s">
        <v>53</v>
      </c>
      <c r="V2520">
        <v>6.3372093023255804E-2</v>
      </c>
      <c r="W2520">
        <v>2004</v>
      </c>
      <c r="X2520">
        <v>1</v>
      </c>
      <c r="Y2520">
        <v>1</v>
      </c>
    </row>
    <row r="2521" spans="1:25" x14ac:dyDescent="0.25">
      <c r="A2521">
        <v>10221</v>
      </c>
      <c r="B2521">
        <v>23</v>
      </c>
      <c r="C2521">
        <v>97</v>
      </c>
      <c r="D2521">
        <v>4</v>
      </c>
      <c r="E2521">
        <v>2231</v>
      </c>
      <c r="F2521" s="1">
        <v>38035</v>
      </c>
      <c r="G2521" t="s">
        <v>25</v>
      </c>
      <c r="H2521" t="s">
        <v>630</v>
      </c>
      <c r="I2521">
        <v>86</v>
      </c>
      <c r="J2521" t="s">
        <v>697</v>
      </c>
      <c r="K2521" t="s">
        <v>388</v>
      </c>
      <c r="L2521" t="s">
        <v>389</v>
      </c>
      <c r="M2521" t="s">
        <v>390</v>
      </c>
      <c r="N2521" t="s">
        <v>31</v>
      </c>
      <c r="O2521" t="s">
        <v>391</v>
      </c>
      <c r="P2521" t="s">
        <v>31</v>
      </c>
      <c r="Q2521" t="s">
        <v>392</v>
      </c>
      <c r="R2521" t="s">
        <v>393</v>
      </c>
      <c r="S2521" t="s">
        <v>45</v>
      </c>
      <c r="T2521" t="s">
        <v>394</v>
      </c>
      <c r="U2521" t="s">
        <v>38</v>
      </c>
      <c r="V2521">
        <v>-0.127906976744186</v>
      </c>
      <c r="W2521">
        <v>2004</v>
      </c>
      <c r="X2521">
        <v>2</v>
      </c>
      <c r="Y2521">
        <v>1</v>
      </c>
    </row>
    <row r="2522" spans="1:25" x14ac:dyDescent="0.25">
      <c r="A2522">
        <v>10232</v>
      </c>
      <c r="B2522">
        <v>26</v>
      </c>
      <c r="C2522">
        <v>88.34</v>
      </c>
      <c r="D2522">
        <v>7</v>
      </c>
      <c r="E2522">
        <v>2296.84</v>
      </c>
      <c r="F2522" s="1">
        <v>38066</v>
      </c>
      <c r="G2522" t="s">
        <v>25</v>
      </c>
      <c r="H2522" t="s">
        <v>630</v>
      </c>
      <c r="I2522">
        <v>86</v>
      </c>
      <c r="J2522" t="s">
        <v>697</v>
      </c>
      <c r="K2522" t="s">
        <v>407</v>
      </c>
      <c r="L2522" t="s">
        <v>408</v>
      </c>
      <c r="M2522" t="s">
        <v>409</v>
      </c>
      <c r="N2522" t="s">
        <v>31</v>
      </c>
      <c r="O2522" t="s">
        <v>410</v>
      </c>
      <c r="P2522" t="s">
        <v>411</v>
      </c>
      <c r="Q2522" t="s">
        <v>412</v>
      </c>
      <c r="R2522" t="s">
        <v>183</v>
      </c>
      <c r="S2522" t="s">
        <v>45</v>
      </c>
      <c r="T2522" t="s">
        <v>413</v>
      </c>
      <c r="U2522" t="s">
        <v>38</v>
      </c>
      <c r="V2522">
        <v>-2.72093023255814E-2</v>
      </c>
      <c r="W2522">
        <v>2004</v>
      </c>
      <c r="X2522">
        <v>3</v>
      </c>
      <c r="Y2522">
        <v>1</v>
      </c>
    </row>
    <row r="2523" spans="1:25" x14ac:dyDescent="0.25">
      <c r="A2523">
        <v>10248</v>
      </c>
      <c r="B2523">
        <v>40</v>
      </c>
      <c r="C2523">
        <v>100</v>
      </c>
      <c r="D2523">
        <v>13</v>
      </c>
      <c r="E2523">
        <v>4157.2</v>
      </c>
      <c r="F2523" s="1">
        <v>38114</v>
      </c>
      <c r="G2523" t="s">
        <v>359</v>
      </c>
      <c r="H2523" t="s">
        <v>630</v>
      </c>
      <c r="I2523">
        <v>86</v>
      </c>
      <c r="J2523" t="s">
        <v>697</v>
      </c>
      <c r="K2523" t="s">
        <v>28</v>
      </c>
      <c r="L2523" t="s">
        <v>29</v>
      </c>
      <c r="M2523" t="s">
        <v>30</v>
      </c>
      <c r="N2523" t="s">
        <v>31</v>
      </c>
      <c r="O2523" t="s">
        <v>32</v>
      </c>
      <c r="P2523" t="s">
        <v>33</v>
      </c>
      <c r="Q2523" t="s">
        <v>34</v>
      </c>
      <c r="R2523" t="s">
        <v>35</v>
      </c>
      <c r="S2523" t="s">
        <v>36</v>
      </c>
      <c r="T2523" t="s">
        <v>37</v>
      </c>
      <c r="U2523" t="s">
        <v>53</v>
      </c>
      <c r="V2523">
        <v>-0.162790697674419</v>
      </c>
      <c r="W2523">
        <v>2004</v>
      </c>
      <c r="X2523">
        <v>5</v>
      </c>
      <c r="Y2523">
        <v>2</v>
      </c>
    </row>
    <row r="2524" spans="1:25" x14ac:dyDescent="0.25">
      <c r="A2524">
        <v>10273</v>
      </c>
      <c r="B2524">
        <v>21</v>
      </c>
      <c r="C2524">
        <v>100</v>
      </c>
      <c r="D2524">
        <v>14</v>
      </c>
      <c r="E2524">
        <v>2146.1999999999998</v>
      </c>
      <c r="F2524" s="1">
        <v>38189</v>
      </c>
      <c r="G2524" t="s">
        <v>25</v>
      </c>
      <c r="H2524" t="s">
        <v>630</v>
      </c>
      <c r="I2524">
        <v>86</v>
      </c>
      <c r="J2524" t="s">
        <v>697</v>
      </c>
      <c r="K2524" t="s">
        <v>388</v>
      </c>
      <c r="L2524" t="s">
        <v>389</v>
      </c>
      <c r="M2524" t="s">
        <v>390</v>
      </c>
      <c r="N2524" t="s">
        <v>31</v>
      </c>
      <c r="O2524" t="s">
        <v>391</v>
      </c>
      <c r="P2524" t="s">
        <v>31</v>
      </c>
      <c r="Q2524" t="s">
        <v>392</v>
      </c>
      <c r="R2524" t="s">
        <v>393</v>
      </c>
      <c r="S2524" t="s">
        <v>45</v>
      </c>
      <c r="T2524" t="s">
        <v>394</v>
      </c>
      <c r="U2524" t="s">
        <v>38</v>
      </c>
      <c r="V2524">
        <v>-0.162790697674419</v>
      </c>
      <c r="W2524">
        <v>2004</v>
      </c>
      <c r="X2524">
        <v>7</v>
      </c>
      <c r="Y2524">
        <v>3</v>
      </c>
    </row>
    <row r="2525" spans="1:25" x14ac:dyDescent="0.25">
      <c r="A2525">
        <v>10282</v>
      </c>
      <c r="B2525">
        <v>43</v>
      </c>
      <c r="C2525">
        <v>86.61</v>
      </c>
      <c r="D2525">
        <v>2</v>
      </c>
      <c r="E2525">
        <v>3724.23</v>
      </c>
      <c r="F2525" s="1">
        <v>38219</v>
      </c>
      <c r="G2525" t="s">
        <v>25</v>
      </c>
      <c r="H2525" t="s">
        <v>630</v>
      </c>
      <c r="I2525">
        <v>86</v>
      </c>
      <c r="J2525" t="s">
        <v>697</v>
      </c>
      <c r="K2525" t="s">
        <v>287</v>
      </c>
      <c r="L2525" t="s">
        <v>288</v>
      </c>
      <c r="M2525" t="s">
        <v>289</v>
      </c>
      <c r="N2525" t="s">
        <v>31</v>
      </c>
      <c r="O2525" t="s">
        <v>290</v>
      </c>
      <c r="P2525" t="s">
        <v>58</v>
      </c>
      <c r="Q2525" t="s">
        <v>121</v>
      </c>
      <c r="R2525" t="s">
        <v>35</v>
      </c>
      <c r="S2525" t="s">
        <v>36</v>
      </c>
      <c r="T2525" t="s">
        <v>291</v>
      </c>
      <c r="U2525" t="s">
        <v>53</v>
      </c>
      <c r="V2525">
        <v>-7.0930232558139503E-3</v>
      </c>
      <c r="W2525">
        <v>2004</v>
      </c>
      <c r="X2525">
        <v>8</v>
      </c>
      <c r="Y2525">
        <v>3</v>
      </c>
    </row>
    <row r="2526" spans="1:25" x14ac:dyDescent="0.25">
      <c r="A2526">
        <v>10293</v>
      </c>
      <c r="B2526">
        <v>29</v>
      </c>
      <c r="C2526">
        <v>71.89</v>
      </c>
      <c r="D2526">
        <v>5</v>
      </c>
      <c r="E2526">
        <v>2084.81</v>
      </c>
      <c r="F2526" s="1">
        <v>38239</v>
      </c>
      <c r="G2526" t="s">
        <v>25</v>
      </c>
      <c r="H2526" t="s">
        <v>630</v>
      </c>
      <c r="I2526">
        <v>86</v>
      </c>
      <c r="J2526" t="s">
        <v>697</v>
      </c>
      <c r="K2526" t="s">
        <v>268</v>
      </c>
      <c r="L2526" t="s">
        <v>269</v>
      </c>
      <c r="M2526" t="s">
        <v>270</v>
      </c>
      <c r="N2526" t="s">
        <v>31</v>
      </c>
      <c r="O2526" t="s">
        <v>271</v>
      </c>
      <c r="P2526" t="s">
        <v>31</v>
      </c>
      <c r="Q2526" t="s">
        <v>272</v>
      </c>
      <c r="R2526" t="s">
        <v>273</v>
      </c>
      <c r="S2526" t="s">
        <v>45</v>
      </c>
      <c r="T2526" t="s">
        <v>274</v>
      </c>
      <c r="U2526" t="s">
        <v>38</v>
      </c>
      <c r="V2526">
        <v>0.16406976744186</v>
      </c>
      <c r="W2526">
        <v>2004</v>
      </c>
      <c r="X2526">
        <v>9</v>
      </c>
      <c r="Y2526">
        <v>3</v>
      </c>
    </row>
    <row r="2527" spans="1:25" x14ac:dyDescent="0.25">
      <c r="A2527">
        <v>10306</v>
      </c>
      <c r="B2527">
        <v>38</v>
      </c>
      <c r="C2527">
        <v>91.81</v>
      </c>
      <c r="D2527">
        <v>10</v>
      </c>
      <c r="E2527">
        <v>3488.78</v>
      </c>
      <c r="F2527" s="1">
        <v>38274</v>
      </c>
      <c r="G2527" t="s">
        <v>25</v>
      </c>
      <c r="H2527" t="s">
        <v>630</v>
      </c>
      <c r="I2527">
        <v>86</v>
      </c>
      <c r="J2527" t="s">
        <v>697</v>
      </c>
      <c r="K2527" t="s">
        <v>517</v>
      </c>
      <c r="L2527" t="s">
        <v>518</v>
      </c>
      <c r="M2527" t="s">
        <v>519</v>
      </c>
      <c r="N2527" t="s">
        <v>31</v>
      </c>
      <c r="O2527" t="s">
        <v>520</v>
      </c>
      <c r="P2527" t="s">
        <v>31</v>
      </c>
      <c r="Q2527" t="s">
        <v>521</v>
      </c>
      <c r="R2527" t="s">
        <v>183</v>
      </c>
      <c r="S2527" t="s">
        <v>45</v>
      </c>
      <c r="T2527" t="s">
        <v>522</v>
      </c>
      <c r="U2527" t="s">
        <v>53</v>
      </c>
      <c r="V2527">
        <v>-6.7558139534883793E-2</v>
      </c>
      <c r="W2527">
        <v>2004</v>
      </c>
      <c r="X2527">
        <v>10</v>
      </c>
      <c r="Y2527">
        <v>4</v>
      </c>
    </row>
    <row r="2528" spans="1:25" x14ac:dyDescent="0.25">
      <c r="A2528">
        <v>10314</v>
      </c>
      <c r="B2528">
        <v>23</v>
      </c>
      <c r="C2528">
        <v>76.22</v>
      </c>
      <c r="D2528">
        <v>2</v>
      </c>
      <c r="E2528">
        <v>1753.06</v>
      </c>
      <c r="F2528" s="1">
        <v>38282</v>
      </c>
      <c r="G2528" t="s">
        <v>25</v>
      </c>
      <c r="H2528" t="s">
        <v>630</v>
      </c>
      <c r="I2528">
        <v>86</v>
      </c>
      <c r="J2528" t="s">
        <v>697</v>
      </c>
      <c r="K2528" t="s">
        <v>523</v>
      </c>
      <c r="L2528" t="s">
        <v>524</v>
      </c>
      <c r="M2528" t="s">
        <v>525</v>
      </c>
      <c r="N2528" t="s">
        <v>31</v>
      </c>
      <c r="O2528" t="s">
        <v>526</v>
      </c>
      <c r="P2528" t="s">
        <v>31</v>
      </c>
      <c r="Q2528" t="s">
        <v>527</v>
      </c>
      <c r="R2528" t="s">
        <v>347</v>
      </c>
      <c r="S2528" t="s">
        <v>45</v>
      </c>
      <c r="T2528" t="s">
        <v>528</v>
      </c>
      <c r="U2528" t="s">
        <v>38</v>
      </c>
      <c r="V2528">
        <v>0.113720930232558</v>
      </c>
      <c r="W2528">
        <v>2004</v>
      </c>
      <c r="X2528">
        <v>10</v>
      </c>
      <c r="Y2528">
        <v>4</v>
      </c>
    </row>
    <row r="2529" spans="1:25" x14ac:dyDescent="0.25">
      <c r="A2529">
        <v>10327</v>
      </c>
      <c r="B2529">
        <v>20</v>
      </c>
      <c r="C2529">
        <v>100</v>
      </c>
      <c r="D2529">
        <v>7</v>
      </c>
      <c r="E2529">
        <v>3469.2</v>
      </c>
      <c r="F2529" s="1">
        <v>38301</v>
      </c>
      <c r="G2529" t="s">
        <v>432</v>
      </c>
      <c r="H2529" t="s">
        <v>630</v>
      </c>
      <c r="I2529">
        <v>86</v>
      </c>
      <c r="J2529" t="s">
        <v>697</v>
      </c>
      <c r="K2529" t="s">
        <v>342</v>
      </c>
      <c r="L2529" t="s">
        <v>343</v>
      </c>
      <c r="M2529" t="s">
        <v>344</v>
      </c>
      <c r="N2529" t="s">
        <v>31</v>
      </c>
      <c r="O2529" t="s">
        <v>345</v>
      </c>
      <c r="P2529" t="s">
        <v>31</v>
      </c>
      <c r="Q2529" t="s">
        <v>346</v>
      </c>
      <c r="R2529" t="s">
        <v>347</v>
      </c>
      <c r="S2529" t="s">
        <v>45</v>
      </c>
      <c r="T2529" t="s">
        <v>348</v>
      </c>
      <c r="U2529" t="s">
        <v>53</v>
      </c>
      <c r="V2529">
        <v>-0.162790697674419</v>
      </c>
      <c r="W2529">
        <v>2004</v>
      </c>
      <c r="X2529">
        <v>11</v>
      </c>
      <c r="Y2529">
        <v>4</v>
      </c>
    </row>
    <row r="2530" spans="1:25" x14ac:dyDescent="0.25">
      <c r="A2530">
        <v>10337</v>
      </c>
      <c r="B2530">
        <v>36</v>
      </c>
      <c r="C2530">
        <v>70.3</v>
      </c>
      <c r="D2530">
        <v>9</v>
      </c>
      <c r="E2530">
        <v>2530.8000000000002</v>
      </c>
      <c r="F2530" s="1">
        <v>38312</v>
      </c>
      <c r="G2530" t="s">
        <v>25</v>
      </c>
      <c r="H2530" t="s">
        <v>630</v>
      </c>
      <c r="I2530">
        <v>86</v>
      </c>
      <c r="J2530" t="s">
        <v>697</v>
      </c>
      <c r="K2530" t="s">
        <v>214</v>
      </c>
      <c r="L2530" t="s">
        <v>215</v>
      </c>
      <c r="M2530" t="s">
        <v>216</v>
      </c>
      <c r="N2530" t="s">
        <v>217</v>
      </c>
      <c r="O2530" t="s">
        <v>32</v>
      </c>
      <c r="P2530" t="s">
        <v>33</v>
      </c>
      <c r="Q2530" t="s">
        <v>34</v>
      </c>
      <c r="R2530" t="s">
        <v>35</v>
      </c>
      <c r="S2530" t="s">
        <v>36</v>
      </c>
      <c r="T2530" t="s">
        <v>218</v>
      </c>
      <c r="U2530" t="s">
        <v>38</v>
      </c>
      <c r="V2530">
        <v>0.18255813953488401</v>
      </c>
      <c r="W2530">
        <v>2004</v>
      </c>
      <c r="X2530">
        <v>11</v>
      </c>
      <c r="Y2530">
        <v>4</v>
      </c>
    </row>
    <row r="2531" spans="1:25" x14ac:dyDescent="0.25">
      <c r="A2531">
        <v>10350</v>
      </c>
      <c r="B2531">
        <v>28</v>
      </c>
      <c r="C2531">
        <v>100</v>
      </c>
      <c r="D2531">
        <v>4</v>
      </c>
      <c r="E2531">
        <v>2924.32</v>
      </c>
      <c r="F2531" s="1">
        <v>38323</v>
      </c>
      <c r="G2531" t="s">
        <v>25</v>
      </c>
      <c r="H2531" t="s">
        <v>630</v>
      </c>
      <c r="I2531">
        <v>86</v>
      </c>
      <c r="J2531" t="s">
        <v>697</v>
      </c>
      <c r="K2531" t="s">
        <v>186</v>
      </c>
      <c r="L2531" t="s">
        <v>187</v>
      </c>
      <c r="M2531" t="s">
        <v>188</v>
      </c>
      <c r="N2531" t="s">
        <v>31</v>
      </c>
      <c r="O2531" t="s">
        <v>189</v>
      </c>
      <c r="P2531" t="s">
        <v>31</v>
      </c>
      <c r="Q2531" t="s">
        <v>190</v>
      </c>
      <c r="R2531" t="s">
        <v>191</v>
      </c>
      <c r="S2531" t="s">
        <v>45</v>
      </c>
      <c r="T2531" t="s">
        <v>192</v>
      </c>
      <c r="U2531" t="s">
        <v>38</v>
      </c>
      <c r="V2531">
        <v>-0.162790697674419</v>
      </c>
      <c r="W2531">
        <v>2004</v>
      </c>
      <c r="X2531">
        <v>12</v>
      </c>
      <c r="Y2531">
        <v>4</v>
      </c>
    </row>
    <row r="2532" spans="1:25" x14ac:dyDescent="0.25">
      <c r="A2532">
        <v>10372</v>
      </c>
      <c r="B2532">
        <v>44</v>
      </c>
      <c r="C2532">
        <v>100</v>
      </c>
      <c r="D2532">
        <v>2</v>
      </c>
      <c r="E2532">
        <v>4496.8</v>
      </c>
      <c r="F2532" s="1">
        <v>38378</v>
      </c>
      <c r="G2532" t="s">
        <v>25</v>
      </c>
      <c r="H2532" t="s">
        <v>630</v>
      </c>
      <c r="I2532">
        <v>86</v>
      </c>
      <c r="J2532" t="s">
        <v>697</v>
      </c>
      <c r="K2532" t="s">
        <v>261</v>
      </c>
      <c r="L2532" t="s">
        <v>262</v>
      </c>
      <c r="M2532" t="s">
        <v>263</v>
      </c>
      <c r="N2532" t="s">
        <v>31</v>
      </c>
      <c r="O2532" t="s">
        <v>264</v>
      </c>
      <c r="P2532" t="s">
        <v>265</v>
      </c>
      <c r="Q2532" t="s">
        <v>266</v>
      </c>
      <c r="R2532" t="s">
        <v>212</v>
      </c>
      <c r="S2532" t="s">
        <v>212</v>
      </c>
      <c r="T2532" t="s">
        <v>267</v>
      </c>
      <c r="U2532" t="s">
        <v>53</v>
      </c>
      <c r="V2532">
        <v>-0.162790697674419</v>
      </c>
      <c r="W2532">
        <v>2005</v>
      </c>
      <c r="X2532">
        <v>1</v>
      </c>
      <c r="Y2532">
        <v>1</v>
      </c>
    </row>
    <row r="2533" spans="1:25" x14ac:dyDescent="0.25">
      <c r="A2533">
        <v>10384</v>
      </c>
      <c r="B2533">
        <v>49</v>
      </c>
      <c r="C2533">
        <v>100</v>
      </c>
      <c r="D2533">
        <v>1</v>
      </c>
      <c r="E2533">
        <v>6397.44</v>
      </c>
      <c r="F2533" s="1">
        <v>38406</v>
      </c>
      <c r="G2533" t="s">
        <v>25</v>
      </c>
      <c r="H2533" t="s">
        <v>630</v>
      </c>
      <c r="I2533">
        <v>86</v>
      </c>
      <c r="J2533" t="s">
        <v>697</v>
      </c>
      <c r="K2533" t="s">
        <v>61</v>
      </c>
      <c r="L2533" t="s">
        <v>62</v>
      </c>
      <c r="M2533" t="s">
        <v>63</v>
      </c>
      <c r="N2533" t="s">
        <v>31</v>
      </c>
      <c r="O2533" t="s">
        <v>64</v>
      </c>
      <c r="P2533" t="s">
        <v>58</v>
      </c>
      <c r="Q2533" t="s">
        <v>31</v>
      </c>
      <c r="R2533" t="s">
        <v>35</v>
      </c>
      <c r="S2533" t="s">
        <v>36</v>
      </c>
      <c r="T2533" t="s">
        <v>65</v>
      </c>
      <c r="U2533" t="s">
        <v>53</v>
      </c>
      <c r="V2533">
        <v>-0.162790697674419</v>
      </c>
      <c r="W2533">
        <v>2005</v>
      </c>
      <c r="X2533">
        <v>2</v>
      </c>
      <c r="Y2533">
        <v>1</v>
      </c>
    </row>
    <row r="2534" spans="1:25" x14ac:dyDescent="0.25">
      <c r="A2534">
        <v>10397</v>
      </c>
      <c r="B2534">
        <v>32</v>
      </c>
      <c r="C2534">
        <v>80.55</v>
      </c>
      <c r="D2534">
        <v>5</v>
      </c>
      <c r="E2534">
        <v>2577.6</v>
      </c>
      <c r="F2534" s="1">
        <v>38439</v>
      </c>
      <c r="G2534" t="s">
        <v>25</v>
      </c>
      <c r="H2534" t="s">
        <v>630</v>
      </c>
      <c r="I2534">
        <v>86</v>
      </c>
      <c r="J2534" t="s">
        <v>697</v>
      </c>
      <c r="K2534" t="s">
        <v>360</v>
      </c>
      <c r="L2534" t="s">
        <v>361</v>
      </c>
      <c r="M2534" t="s">
        <v>362</v>
      </c>
      <c r="N2534" t="s">
        <v>31</v>
      </c>
      <c r="O2534" t="s">
        <v>363</v>
      </c>
      <c r="P2534" t="s">
        <v>31</v>
      </c>
      <c r="Q2534" t="s">
        <v>364</v>
      </c>
      <c r="R2534" t="s">
        <v>44</v>
      </c>
      <c r="S2534" t="s">
        <v>45</v>
      </c>
      <c r="T2534" t="s">
        <v>365</v>
      </c>
      <c r="U2534" t="s">
        <v>38</v>
      </c>
      <c r="V2534">
        <v>6.3372093023255804E-2</v>
      </c>
      <c r="W2534">
        <v>2005</v>
      </c>
      <c r="X2534">
        <v>3</v>
      </c>
      <c r="Y2534">
        <v>1</v>
      </c>
    </row>
    <row r="2535" spans="1:25" x14ac:dyDescent="0.25">
      <c r="A2535">
        <v>10414</v>
      </c>
      <c r="B2535">
        <v>34</v>
      </c>
      <c r="C2535">
        <v>100</v>
      </c>
      <c r="D2535">
        <v>13</v>
      </c>
      <c r="E2535">
        <v>3533.62</v>
      </c>
      <c r="F2535" s="1">
        <v>38478</v>
      </c>
      <c r="G2535" t="s">
        <v>425</v>
      </c>
      <c r="H2535" t="s">
        <v>630</v>
      </c>
      <c r="I2535">
        <v>86</v>
      </c>
      <c r="J2535" t="s">
        <v>697</v>
      </c>
      <c r="K2535" t="s">
        <v>401</v>
      </c>
      <c r="L2535" t="s">
        <v>402</v>
      </c>
      <c r="M2535" t="s">
        <v>403</v>
      </c>
      <c r="N2535" t="s">
        <v>31</v>
      </c>
      <c r="O2535" t="s">
        <v>404</v>
      </c>
      <c r="P2535" t="s">
        <v>133</v>
      </c>
      <c r="Q2535" t="s">
        <v>405</v>
      </c>
      <c r="R2535" t="s">
        <v>35</v>
      </c>
      <c r="S2535" t="s">
        <v>36</v>
      </c>
      <c r="T2535" t="s">
        <v>406</v>
      </c>
      <c r="U2535" t="s">
        <v>53</v>
      </c>
      <c r="V2535">
        <v>-0.162790697674419</v>
      </c>
      <c r="W2535">
        <v>2005</v>
      </c>
      <c r="X2535">
        <v>5</v>
      </c>
      <c r="Y2535">
        <v>2</v>
      </c>
    </row>
    <row r="2536" spans="1:25" x14ac:dyDescent="0.25">
      <c r="A2536">
        <v>10106</v>
      </c>
      <c r="B2536">
        <v>30</v>
      </c>
      <c r="C2536">
        <v>100</v>
      </c>
      <c r="D2536">
        <v>16</v>
      </c>
      <c r="E2536">
        <v>3177.3</v>
      </c>
      <c r="F2536" s="1">
        <v>37669</v>
      </c>
      <c r="G2536" t="s">
        <v>25</v>
      </c>
      <c r="H2536" t="s">
        <v>630</v>
      </c>
      <c r="I2536">
        <v>90</v>
      </c>
      <c r="J2536" t="s">
        <v>698</v>
      </c>
      <c r="K2536" t="s">
        <v>583</v>
      </c>
      <c r="L2536" t="s">
        <v>584</v>
      </c>
      <c r="M2536" t="s">
        <v>585</v>
      </c>
      <c r="N2536" t="s">
        <v>31</v>
      </c>
      <c r="O2536" t="s">
        <v>586</v>
      </c>
      <c r="P2536" t="s">
        <v>31</v>
      </c>
      <c r="Q2536" t="s">
        <v>587</v>
      </c>
      <c r="R2536" t="s">
        <v>273</v>
      </c>
      <c r="S2536" t="s">
        <v>45</v>
      </c>
      <c r="T2536" t="s">
        <v>588</v>
      </c>
      <c r="U2536" t="s">
        <v>53</v>
      </c>
      <c r="V2536">
        <v>-0.11111111111111099</v>
      </c>
      <c r="W2536">
        <v>2003</v>
      </c>
      <c r="X2536">
        <v>2</v>
      </c>
      <c r="Y2536">
        <v>1</v>
      </c>
    </row>
    <row r="2537" spans="1:25" x14ac:dyDescent="0.25">
      <c r="A2537">
        <v>10119</v>
      </c>
      <c r="B2537">
        <v>29</v>
      </c>
      <c r="C2537">
        <v>94.14</v>
      </c>
      <c r="D2537">
        <v>7</v>
      </c>
      <c r="E2537">
        <v>2730.06</v>
      </c>
      <c r="F2537" s="1">
        <v>37739</v>
      </c>
      <c r="G2537" t="s">
        <v>25</v>
      </c>
      <c r="H2537" t="s">
        <v>630</v>
      </c>
      <c r="I2537">
        <v>90</v>
      </c>
      <c r="J2537" t="s">
        <v>698</v>
      </c>
      <c r="K2537" t="s">
        <v>156</v>
      </c>
      <c r="L2537" t="s">
        <v>157</v>
      </c>
      <c r="M2537" t="s">
        <v>158</v>
      </c>
      <c r="N2537" t="s">
        <v>31</v>
      </c>
      <c r="O2537" t="s">
        <v>159</v>
      </c>
      <c r="P2537" t="s">
        <v>31</v>
      </c>
      <c r="Q2537" t="s">
        <v>160</v>
      </c>
      <c r="R2537" t="s">
        <v>161</v>
      </c>
      <c r="S2537" t="s">
        <v>45</v>
      </c>
      <c r="T2537" t="s">
        <v>162</v>
      </c>
      <c r="U2537" t="s">
        <v>38</v>
      </c>
      <c r="V2537">
        <v>-4.5999999999999999E-2</v>
      </c>
      <c r="W2537">
        <v>2003</v>
      </c>
      <c r="X2537">
        <v>4</v>
      </c>
      <c r="Y2537">
        <v>2</v>
      </c>
    </row>
    <row r="2538" spans="1:25" x14ac:dyDescent="0.25">
      <c r="A2538">
        <v>10131</v>
      </c>
      <c r="B2538">
        <v>22</v>
      </c>
      <c r="C2538">
        <v>85.99</v>
      </c>
      <c r="D2538">
        <v>8</v>
      </c>
      <c r="E2538">
        <v>1891.78</v>
      </c>
      <c r="F2538" s="1">
        <v>37788</v>
      </c>
      <c r="G2538" t="s">
        <v>25</v>
      </c>
      <c r="H2538" t="s">
        <v>630</v>
      </c>
      <c r="I2538">
        <v>90</v>
      </c>
      <c r="J2538" t="s">
        <v>698</v>
      </c>
      <c r="K2538" t="s">
        <v>599</v>
      </c>
      <c r="L2538" t="s">
        <v>600</v>
      </c>
      <c r="M2538" t="s">
        <v>601</v>
      </c>
      <c r="N2538" t="s">
        <v>31</v>
      </c>
      <c r="O2538" t="s">
        <v>542</v>
      </c>
      <c r="P2538" t="s">
        <v>120</v>
      </c>
      <c r="Q2538" t="s">
        <v>602</v>
      </c>
      <c r="R2538" t="s">
        <v>35</v>
      </c>
      <c r="S2538" t="s">
        <v>36</v>
      </c>
      <c r="T2538" t="s">
        <v>603</v>
      </c>
      <c r="U2538" t="s">
        <v>38</v>
      </c>
      <c r="V2538">
        <v>4.4555555555555598E-2</v>
      </c>
      <c r="W2538">
        <v>2003</v>
      </c>
      <c r="X2538">
        <v>6</v>
      </c>
      <c r="Y2538">
        <v>2</v>
      </c>
    </row>
    <row r="2539" spans="1:25" x14ac:dyDescent="0.25">
      <c r="A2539">
        <v>10143</v>
      </c>
      <c r="B2539">
        <v>26</v>
      </c>
      <c r="C2539">
        <v>100</v>
      </c>
      <c r="D2539">
        <v>11</v>
      </c>
      <c r="E2539">
        <v>2612.48</v>
      </c>
      <c r="F2539" s="1">
        <v>37843</v>
      </c>
      <c r="G2539" t="s">
        <v>25</v>
      </c>
      <c r="H2539" t="s">
        <v>630</v>
      </c>
      <c r="I2539">
        <v>90</v>
      </c>
      <c r="J2539" t="s">
        <v>698</v>
      </c>
      <c r="K2539" t="s">
        <v>355</v>
      </c>
      <c r="L2539" t="s">
        <v>356</v>
      </c>
      <c r="M2539" t="s">
        <v>357</v>
      </c>
      <c r="N2539" t="s">
        <v>31</v>
      </c>
      <c r="O2539" t="s">
        <v>175</v>
      </c>
      <c r="P2539" t="s">
        <v>133</v>
      </c>
      <c r="Q2539" t="s">
        <v>176</v>
      </c>
      <c r="R2539" t="s">
        <v>35</v>
      </c>
      <c r="S2539" t="s">
        <v>36</v>
      </c>
      <c r="T2539" t="s">
        <v>358</v>
      </c>
      <c r="U2539" t="s">
        <v>38</v>
      </c>
      <c r="V2539">
        <v>-0.11111111111111099</v>
      </c>
      <c r="W2539">
        <v>2003</v>
      </c>
      <c r="X2539">
        <v>8</v>
      </c>
      <c r="Y2539">
        <v>3</v>
      </c>
    </row>
    <row r="2540" spans="1:25" x14ac:dyDescent="0.25">
      <c r="A2540">
        <v>10155</v>
      </c>
      <c r="B2540">
        <v>32</v>
      </c>
      <c r="C2540">
        <v>91.43</v>
      </c>
      <c r="D2540">
        <v>9</v>
      </c>
      <c r="E2540">
        <v>2925.76</v>
      </c>
      <c r="F2540" s="1">
        <v>37900</v>
      </c>
      <c r="G2540" t="s">
        <v>25</v>
      </c>
      <c r="H2540" t="s">
        <v>630</v>
      </c>
      <c r="I2540">
        <v>90</v>
      </c>
      <c r="J2540" t="s">
        <v>698</v>
      </c>
      <c r="K2540" t="s">
        <v>136</v>
      </c>
      <c r="L2540" t="s">
        <v>137</v>
      </c>
      <c r="M2540" t="s">
        <v>138</v>
      </c>
      <c r="N2540" t="s">
        <v>31</v>
      </c>
      <c r="O2540" t="s">
        <v>139</v>
      </c>
      <c r="P2540" t="s">
        <v>31</v>
      </c>
      <c r="Q2540" t="s">
        <v>140</v>
      </c>
      <c r="R2540" t="s">
        <v>141</v>
      </c>
      <c r="S2540" t="s">
        <v>45</v>
      </c>
      <c r="T2540" t="s">
        <v>142</v>
      </c>
      <c r="U2540" t="s">
        <v>38</v>
      </c>
      <c r="V2540">
        <v>-1.5888888888889001E-2</v>
      </c>
      <c r="W2540">
        <v>2003</v>
      </c>
      <c r="X2540">
        <v>10</v>
      </c>
      <c r="Y2540">
        <v>4</v>
      </c>
    </row>
    <row r="2541" spans="1:25" x14ac:dyDescent="0.25">
      <c r="A2541">
        <v>10167</v>
      </c>
      <c r="B2541">
        <v>29</v>
      </c>
      <c r="C2541">
        <v>100</v>
      </c>
      <c r="D2541">
        <v>5</v>
      </c>
      <c r="E2541">
        <v>2940.02</v>
      </c>
      <c r="F2541" s="1">
        <v>37917</v>
      </c>
      <c r="G2541" t="s">
        <v>359</v>
      </c>
      <c r="H2541" t="s">
        <v>630</v>
      </c>
      <c r="I2541">
        <v>90</v>
      </c>
      <c r="J2541" t="s">
        <v>698</v>
      </c>
      <c r="K2541" t="s">
        <v>275</v>
      </c>
      <c r="L2541" t="s">
        <v>276</v>
      </c>
      <c r="M2541" t="s">
        <v>277</v>
      </c>
      <c r="N2541" t="s">
        <v>31</v>
      </c>
      <c r="O2541" t="s">
        <v>278</v>
      </c>
      <c r="P2541" t="s">
        <v>31</v>
      </c>
      <c r="Q2541" t="s">
        <v>279</v>
      </c>
      <c r="R2541" t="s">
        <v>200</v>
      </c>
      <c r="S2541" t="s">
        <v>45</v>
      </c>
      <c r="T2541" t="s">
        <v>280</v>
      </c>
      <c r="U2541" t="s">
        <v>38</v>
      </c>
      <c r="V2541">
        <v>-0.11111111111111099</v>
      </c>
      <c r="W2541">
        <v>2003</v>
      </c>
      <c r="X2541">
        <v>10</v>
      </c>
      <c r="Y2541">
        <v>4</v>
      </c>
    </row>
    <row r="2542" spans="1:25" x14ac:dyDescent="0.25">
      <c r="A2542">
        <v>10178</v>
      </c>
      <c r="B2542">
        <v>34</v>
      </c>
      <c r="C2542">
        <v>96.86</v>
      </c>
      <c r="D2542">
        <v>8</v>
      </c>
      <c r="E2542">
        <v>3293.24</v>
      </c>
      <c r="F2542" s="1">
        <v>37933</v>
      </c>
      <c r="G2542" t="s">
        <v>25</v>
      </c>
      <c r="H2542" t="s">
        <v>630</v>
      </c>
      <c r="I2542">
        <v>90</v>
      </c>
      <c r="J2542" t="s">
        <v>698</v>
      </c>
      <c r="K2542" t="s">
        <v>360</v>
      </c>
      <c r="L2542" t="s">
        <v>361</v>
      </c>
      <c r="M2542" t="s">
        <v>362</v>
      </c>
      <c r="N2542" t="s">
        <v>31</v>
      </c>
      <c r="O2542" t="s">
        <v>363</v>
      </c>
      <c r="P2542" t="s">
        <v>31</v>
      </c>
      <c r="Q2542" t="s">
        <v>364</v>
      </c>
      <c r="R2542" t="s">
        <v>44</v>
      </c>
      <c r="S2542" t="s">
        <v>45</v>
      </c>
      <c r="T2542" t="s">
        <v>365</v>
      </c>
      <c r="U2542" t="s">
        <v>53</v>
      </c>
      <c r="V2542">
        <v>-7.6222222222222205E-2</v>
      </c>
      <c r="W2542">
        <v>2003</v>
      </c>
      <c r="X2542">
        <v>11</v>
      </c>
      <c r="Y2542">
        <v>4</v>
      </c>
    </row>
    <row r="2543" spans="1:25" x14ac:dyDescent="0.25">
      <c r="A2543">
        <v>10186</v>
      </c>
      <c r="B2543">
        <v>24</v>
      </c>
      <c r="C2543">
        <v>99.57</v>
      </c>
      <c r="D2543">
        <v>5</v>
      </c>
      <c r="E2543">
        <v>2389.6799999999998</v>
      </c>
      <c r="F2543" s="1">
        <v>37939</v>
      </c>
      <c r="G2543" t="s">
        <v>25</v>
      </c>
      <c r="H2543" t="s">
        <v>630</v>
      </c>
      <c r="I2543">
        <v>90</v>
      </c>
      <c r="J2543" t="s">
        <v>698</v>
      </c>
      <c r="K2543" t="s">
        <v>366</v>
      </c>
      <c r="L2543" t="s">
        <v>367</v>
      </c>
      <c r="M2543" t="s">
        <v>368</v>
      </c>
      <c r="N2543" t="s">
        <v>31</v>
      </c>
      <c r="O2543" t="s">
        <v>352</v>
      </c>
      <c r="P2543" t="s">
        <v>31</v>
      </c>
      <c r="Q2543" t="s">
        <v>369</v>
      </c>
      <c r="R2543" t="s">
        <v>183</v>
      </c>
      <c r="S2543" t="s">
        <v>45</v>
      </c>
      <c r="T2543" t="s">
        <v>370</v>
      </c>
      <c r="U2543" t="s">
        <v>38</v>
      </c>
      <c r="V2543">
        <v>-0.106333333333333</v>
      </c>
      <c r="W2543">
        <v>2003</v>
      </c>
      <c r="X2543">
        <v>11</v>
      </c>
      <c r="Y2543">
        <v>4</v>
      </c>
    </row>
    <row r="2544" spans="1:25" x14ac:dyDescent="0.25">
      <c r="A2544">
        <v>10197</v>
      </c>
      <c r="B2544">
        <v>24</v>
      </c>
      <c r="C2544">
        <v>90.52</v>
      </c>
      <c r="D2544">
        <v>2</v>
      </c>
      <c r="E2544">
        <v>2172.48</v>
      </c>
      <c r="F2544" s="1">
        <v>37951</v>
      </c>
      <c r="G2544" t="s">
        <v>25</v>
      </c>
      <c r="H2544" t="s">
        <v>630</v>
      </c>
      <c r="I2544">
        <v>90</v>
      </c>
      <c r="J2544" t="s">
        <v>698</v>
      </c>
      <c r="K2544" t="s">
        <v>371</v>
      </c>
      <c r="L2544" t="s">
        <v>372</v>
      </c>
      <c r="M2544" t="s">
        <v>373</v>
      </c>
      <c r="N2544" t="s">
        <v>31</v>
      </c>
      <c r="O2544" t="s">
        <v>374</v>
      </c>
      <c r="P2544" t="s">
        <v>31</v>
      </c>
      <c r="Q2544" t="s">
        <v>375</v>
      </c>
      <c r="R2544" t="s">
        <v>191</v>
      </c>
      <c r="S2544" t="s">
        <v>45</v>
      </c>
      <c r="T2544" t="s">
        <v>376</v>
      </c>
      <c r="U2544" t="s">
        <v>38</v>
      </c>
      <c r="V2544">
        <v>-5.7777777777777298E-3</v>
      </c>
      <c r="W2544">
        <v>2003</v>
      </c>
      <c r="X2544">
        <v>11</v>
      </c>
      <c r="Y2544">
        <v>4</v>
      </c>
    </row>
    <row r="2545" spans="1:25" x14ac:dyDescent="0.25">
      <c r="A2545">
        <v>10209</v>
      </c>
      <c r="B2545">
        <v>33</v>
      </c>
      <c r="C2545">
        <v>88.71</v>
      </c>
      <c r="D2545">
        <v>4</v>
      </c>
      <c r="E2545">
        <v>2927.43</v>
      </c>
      <c r="F2545" s="1">
        <v>37995</v>
      </c>
      <c r="G2545" t="s">
        <v>25</v>
      </c>
      <c r="H2545" t="s">
        <v>630</v>
      </c>
      <c r="I2545">
        <v>90</v>
      </c>
      <c r="J2545" t="s">
        <v>698</v>
      </c>
      <c r="K2545" t="s">
        <v>377</v>
      </c>
      <c r="L2545" t="s">
        <v>378</v>
      </c>
      <c r="M2545" t="s">
        <v>379</v>
      </c>
      <c r="N2545" t="s">
        <v>31</v>
      </c>
      <c r="O2545" t="s">
        <v>380</v>
      </c>
      <c r="P2545" t="s">
        <v>58</v>
      </c>
      <c r="Q2545" t="s">
        <v>31</v>
      </c>
      <c r="R2545" t="s">
        <v>35</v>
      </c>
      <c r="S2545" t="s">
        <v>36</v>
      </c>
      <c r="T2545" t="s">
        <v>381</v>
      </c>
      <c r="U2545" t="s">
        <v>38</v>
      </c>
      <c r="V2545">
        <v>1.4333333333333399E-2</v>
      </c>
      <c r="W2545">
        <v>2004</v>
      </c>
      <c r="X2545">
        <v>1</v>
      </c>
      <c r="Y2545">
        <v>1</v>
      </c>
    </row>
    <row r="2546" spans="1:25" x14ac:dyDescent="0.25">
      <c r="A2546">
        <v>10222</v>
      </c>
      <c r="B2546">
        <v>26</v>
      </c>
      <c r="C2546">
        <v>100</v>
      </c>
      <c r="D2546">
        <v>8</v>
      </c>
      <c r="E2546">
        <v>2659.54</v>
      </c>
      <c r="F2546" s="1">
        <v>38036</v>
      </c>
      <c r="G2546" t="s">
        <v>25</v>
      </c>
      <c r="H2546" t="s">
        <v>630</v>
      </c>
      <c r="I2546">
        <v>90</v>
      </c>
      <c r="J2546" t="s">
        <v>698</v>
      </c>
      <c r="K2546" t="s">
        <v>382</v>
      </c>
      <c r="L2546" t="s">
        <v>383</v>
      </c>
      <c r="M2546" t="s">
        <v>384</v>
      </c>
      <c r="N2546" t="s">
        <v>31</v>
      </c>
      <c r="O2546" t="s">
        <v>385</v>
      </c>
      <c r="P2546" t="s">
        <v>58</v>
      </c>
      <c r="Q2546" t="s">
        <v>386</v>
      </c>
      <c r="R2546" t="s">
        <v>35</v>
      </c>
      <c r="S2546" t="s">
        <v>36</v>
      </c>
      <c r="T2546" t="s">
        <v>387</v>
      </c>
      <c r="U2546" t="s">
        <v>38</v>
      </c>
      <c r="V2546">
        <v>-0.11111111111111099</v>
      </c>
      <c r="W2546">
        <v>2004</v>
      </c>
      <c r="X2546">
        <v>2</v>
      </c>
      <c r="Y2546">
        <v>1</v>
      </c>
    </row>
    <row r="2547" spans="1:25" x14ac:dyDescent="0.25">
      <c r="A2547">
        <v>10249</v>
      </c>
      <c r="B2547">
        <v>40</v>
      </c>
      <c r="C2547">
        <v>95.95</v>
      </c>
      <c r="D2547">
        <v>4</v>
      </c>
      <c r="E2547">
        <v>3838</v>
      </c>
      <c r="F2547" s="1">
        <v>38115</v>
      </c>
      <c r="G2547" t="s">
        <v>25</v>
      </c>
      <c r="H2547" t="s">
        <v>630</v>
      </c>
      <c r="I2547">
        <v>90</v>
      </c>
      <c r="J2547" t="s">
        <v>698</v>
      </c>
      <c r="K2547" t="s">
        <v>251</v>
      </c>
      <c r="L2547" t="s">
        <v>252</v>
      </c>
      <c r="M2547" t="s">
        <v>253</v>
      </c>
      <c r="N2547" t="s">
        <v>31</v>
      </c>
      <c r="O2547" t="s">
        <v>132</v>
      </c>
      <c r="P2547" t="s">
        <v>133</v>
      </c>
      <c r="Q2547" t="s">
        <v>134</v>
      </c>
      <c r="R2547" t="s">
        <v>35</v>
      </c>
      <c r="S2547" t="s">
        <v>36</v>
      </c>
      <c r="T2547" t="s">
        <v>254</v>
      </c>
      <c r="U2547" t="s">
        <v>53</v>
      </c>
      <c r="V2547">
        <v>-6.6111111111111204E-2</v>
      </c>
      <c r="W2547">
        <v>2004</v>
      </c>
      <c r="X2547">
        <v>5</v>
      </c>
      <c r="Y2547">
        <v>2</v>
      </c>
    </row>
    <row r="2548" spans="1:25" x14ac:dyDescent="0.25">
      <c r="A2548">
        <v>10262</v>
      </c>
      <c r="B2548">
        <v>44</v>
      </c>
      <c r="C2548">
        <v>94.14</v>
      </c>
      <c r="D2548">
        <v>13</v>
      </c>
      <c r="E2548">
        <v>4142.16</v>
      </c>
      <c r="F2548" s="1">
        <v>38162</v>
      </c>
      <c r="G2548" t="s">
        <v>359</v>
      </c>
      <c r="H2548" t="s">
        <v>630</v>
      </c>
      <c r="I2548">
        <v>90</v>
      </c>
      <c r="J2548" t="s">
        <v>698</v>
      </c>
      <c r="K2548" t="s">
        <v>186</v>
      </c>
      <c r="L2548" t="s">
        <v>187</v>
      </c>
      <c r="M2548" t="s">
        <v>188</v>
      </c>
      <c r="N2548" t="s">
        <v>31</v>
      </c>
      <c r="O2548" t="s">
        <v>189</v>
      </c>
      <c r="P2548" t="s">
        <v>31</v>
      </c>
      <c r="Q2548" t="s">
        <v>190</v>
      </c>
      <c r="R2548" t="s">
        <v>191</v>
      </c>
      <c r="S2548" t="s">
        <v>45</v>
      </c>
      <c r="T2548" t="s">
        <v>192</v>
      </c>
      <c r="U2548" t="s">
        <v>53</v>
      </c>
      <c r="V2548">
        <v>-4.5999999999999999E-2</v>
      </c>
      <c r="W2548">
        <v>2004</v>
      </c>
      <c r="X2548">
        <v>6</v>
      </c>
      <c r="Y2548">
        <v>2</v>
      </c>
    </row>
    <row r="2549" spans="1:25" x14ac:dyDescent="0.25">
      <c r="A2549">
        <v>10274</v>
      </c>
      <c r="B2549">
        <v>24</v>
      </c>
      <c r="C2549">
        <v>90.52</v>
      </c>
      <c r="D2549">
        <v>5</v>
      </c>
      <c r="E2549">
        <v>2172.48</v>
      </c>
      <c r="F2549" s="1">
        <v>38189</v>
      </c>
      <c r="G2549" t="s">
        <v>25</v>
      </c>
      <c r="H2549" t="s">
        <v>630</v>
      </c>
      <c r="I2549">
        <v>90</v>
      </c>
      <c r="J2549" t="s">
        <v>698</v>
      </c>
      <c r="K2549" t="s">
        <v>299</v>
      </c>
      <c r="L2549" t="s">
        <v>130</v>
      </c>
      <c r="M2549" t="s">
        <v>300</v>
      </c>
      <c r="N2549" t="s">
        <v>31</v>
      </c>
      <c r="O2549" t="s">
        <v>301</v>
      </c>
      <c r="P2549" t="s">
        <v>133</v>
      </c>
      <c r="Q2549" t="s">
        <v>302</v>
      </c>
      <c r="R2549" t="s">
        <v>35</v>
      </c>
      <c r="S2549" t="s">
        <v>36</v>
      </c>
      <c r="T2549" t="s">
        <v>303</v>
      </c>
      <c r="U2549" t="s">
        <v>38</v>
      </c>
      <c r="V2549">
        <v>-5.7777777777777298E-3</v>
      </c>
      <c r="W2549">
        <v>2004</v>
      </c>
      <c r="X2549">
        <v>7</v>
      </c>
      <c r="Y2549">
        <v>3</v>
      </c>
    </row>
    <row r="2550" spans="1:25" x14ac:dyDescent="0.25">
      <c r="A2550">
        <v>10283</v>
      </c>
      <c r="B2550">
        <v>20</v>
      </c>
      <c r="C2550">
        <v>94.14</v>
      </c>
      <c r="D2550">
        <v>2</v>
      </c>
      <c r="E2550">
        <v>1882.8</v>
      </c>
      <c r="F2550" s="1">
        <v>38219</v>
      </c>
      <c r="G2550" t="s">
        <v>25</v>
      </c>
      <c r="H2550" t="s">
        <v>630</v>
      </c>
      <c r="I2550">
        <v>90</v>
      </c>
      <c r="J2550" t="s">
        <v>698</v>
      </c>
      <c r="K2550" t="s">
        <v>395</v>
      </c>
      <c r="L2550" t="s">
        <v>396</v>
      </c>
      <c r="M2550" t="s">
        <v>397</v>
      </c>
      <c r="N2550" t="s">
        <v>31</v>
      </c>
      <c r="O2550" t="s">
        <v>398</v>
      </c>
      <c r="P2550" t="s">
        <v>242</v>
      </c>
      <c r="Q2550" t="s">
        <v>399</v>
      </c>
      <c r="R2550" t="s">
        <v>244</v>
      </c>
      <c r="S2550" t="s">
        <v>36</v>
      </c>
      <c r="T2550" t="s">
        <v>400</v>
      </c>
      <c r="U2550" t="s">
        <v>38</v>
      </c>
      <c r="V2550">
        <v>-4.5999999999999999E-2</v>
      </c>
      <c r="W2550">
        <v>2004</v>
      </c>
      <c r="X2550">
        <v>8</v>
      </c>
      <c r="Y2550">
        <v>3</v>
      </c>
    </row>
    <row r="2551" spans="1:25" x14ac:dyDescent="0.25">
      <c r="A2551">
        <v>10296</v>
      </c>
      <c r="B2551">
        <v>34</v>
      </c>
      <c r="C2551">
        <v>100</v>
      </c>
      <c r="D2551">
        <v>11</v>
      </c>
      <c r="E2551">
        <v>3477.86</v>
      </c>
      <c r="F2551" s="1">
        <v>38245</v>
      </c>
      <c r="G2551" t="s">
        <v>25</v>
      </c>
      <c r="H2551" t="s">
        <v>630</v>
      </c>
      <c r="I2551">
        <v>90</v>
      </c>
      <c r="J2551" t="s">
        <v>698</v>
      </c>
      <c r="K2551" t="s">
        <v>604</v>
      </c>
      <c r="L2551" t="s">
        <v>605</v>
      </c>
      <c r="M2551" t="s">
        <v>606</v>
      </c>
      <c r="N2551" t="s">
        <v>31</v>
      </c>
      <c r="O2551" t="s">
        <v>607</v>
      </c>
      <c r="P2551" t="s">
        <v>31</v>
      </c>
      <c r="Q2551" t="s">
        <v>608</v>
      </c>
      <c r="R2551" t="s">
        <v>468</v>
      </c>
      <c r="S2551" t="s">
        <v>45</v>
      </c>
      <c r="T2551" t="s">
        <v>609</v>
      </c>
      <c r="U2551" t="s">
        <v>53</v>
      </c>
      <c r="V2551">
        <v>-0.11111111111111099</v>
      </c>
      <c r="W2551">
        <v>2004</v>
      </c>
      <c r="X2551">
        <v>9</v>
      </c>
      <c r="Y2551">
        <v>3</v>
      </c>
    </row>
    <row r="2552" spans="1:25" x14ac:dyDescent="0.25">
      <c r="A2552">
        <v>10307</v>
      </c>
      <c r="B2552">
        <v>34</v>
      </c>
      <c r="C2552">
        <v>97.76</v>
      </c>
      <c r="D2552">
        <v>5</v>
      </c>
      <c r="E2552">
        <v>3323.84</v>
      </c>
      <c r="F2552" s="1">
        <v>38274</v>
      </c>
      <c r="G2552" t="s">
        <v>25</v>
      </c>
      <c r="H2552" t="s">
        <v>630</v>
      </c>
      <c r="I2552">
        <v>90</v>
      </c>
      <c r="J2552" t="s">
        <v>698</v>
      </c>
      <c r="K2552" t="s">
        <v>226</v>
      </c>
      <c r="L2552" t="s">
        <v>227</v>
      </c>
      <c r="M2552" t="s">
        <v>228</v>
      </c>
      <c r="N2552" t="s">
        <v>31</v>
      </c>
      <c r="O2552" t="s">
        <v>229</v>
      </c>
      <c r="P2552" t="s">
        <v>153</v>
      </c>
      <c r="Q2552" t="s">
        <v>230</v>
      </c>
      <c r="R2552" t="s">
        <v>35</v>
      </c>
      <c r="S2552" t="s">
        <v>36</v>
      </c>
      <c r="T2552" t="s">
        <v>231</v>
      </c>
      <c r="U2552" t="s">
        <v>53</v>
      </c>
      <c r="V2552">
        <v>-8.6222222222222297E-2</v>
      </c>
      <c r="W2552">
        <v>2004</v>
      </c>
      <c r="X2552">
        <v>10</v>
      </c>
      <c r="Y2552">
        <v>4</v>
      </c>
    </row>
    <row r="2553" spans="1:25" x14ac:dyDescent="0.25">
      <c r="A2553">
        <v>10316</v>
      </c>
      <c r="B2553">
        <v>45</v>
      </c>
      <c r="C2553">
        <v>93.24</v>
      </c>
      <c r="D2553">
        <v>13</v>
      </c>
      <c r="E2553">
        <v>4195.8</v>
      </c>
      <c r="F2553" s="1">
        <v>38292</v>
      </c>
      <c r="G2553" t="s">
        <v>25</v>
      </c>
      <c r="H2553" t="s">
        <v>630</v>
      </c>
      <c r="I2553">
        <v>90</v>
      </c>
      <c r="J2553" t="s">
        <v>698</v>
      </c>
      <c r="K2553" t="s">
        <v>407</v>
      </c>
      <c r="L2553" t="s">
        <v>408</v>
      </c>
      <c r="M2553" t="s">
        <v>409</v>
      </c>
      <c r="N2553" t="s">
        <v>31</v>
      </c>
      <c r="O2553" t="s">
        <v>410</v>
      </c>
      <c r="P2553" t="s">
        <v>411</v>
      </c>
      <c r="Q2553" t="s">
        <v>412</v>
      </c>
      <c r="R2553" t="s">
        <v>183</v>
      </c>
      <c r="S2553" t="s">
        <v>45</v>
      </c>
      <c r="T2553" t="s">
        <v>413</v>
      </c>
      <c r="U2553" t="s">
        <v>53</v>
      </c>
      <c r="V2553">
        <v>-3.59999999999999E-2</v>
      </c>
      <c r="W2553">
        <v>2004</v>
      </c>
      <c r="X2553">
        <v>11</v>
      </c>
      <c r="Y2553">
        <v>4</v>
      </c>
    </row>
    <row r="2554" spans="1:25" x14ac:dyDescent="0.25">
      <c r="A2554">
        <v>10328</v>
      </c>
      <c r="B2554">
        <v>41</v>
      </c>
      <c r="C2554">
        <v>100</v>
      </c>
      <c r="D2554">
        <v>9</v>
      </c>
      <c r="E2554">
        <v>4156.58</v>
      </c>
      <c r="F2554" s="1">
        <v>38303</v>
      </c>
      <c r="G2554" t="s">
        <v>25</v>
      </c>
      <c r="H2554" t="s">
        <v>630</v>
      </c>
      <c r="I2554">
        <v>90</v>
      </c>
      <c r="J2554" t="s">
        <v>698</v>
      </c>
      <c r="K2554" t="s">
        <v>583</v>
      </c>
      <c r="L2554" t="s">
        <v>584</v>
      </c>
      <c r="M2554" t="s">
        <v>585</v>
      </c>
      <c r="N2554" t="s">
        <v>31</v>
      </c>
      <c r="O2554" t="s">
        <v>586</v>
      </c>
      <c r="P2554" t="s">
        <v>31</v>
      </c>
      <c r="Q2554" t="s">
        <v>587</v>
      </c>
      <c r="R2554" t="s">
        <v>273</v>
      </c>
      <c r="S2554" t="s">
        <v>45</v>
      </c>
      <c r="T2554" t="s">
        <v>588</v>
      </c>
      <c r="U2554" t="s">
        <v>53</v>
      </c>
      <c r="V2554">
        <v>-0.11111111111111099</v>
      </c>
      <c r="W2554">
        <v>2004</v>
      </c>
      <c r="X2554">
        <v>11</v>
      </c>
      <c r="Y2554">
        <v>4</v>
      </c>
    </row>
    <row r="2555" spans="1:25" x14ac:dyDescent="0.25">
      <c r="A2555">
        <v>10339</v>
      </c>
      <c r="B2555">
        <v>55</v>
      </c>
      <c r="C2555">
        <v>71.25</v>
      </c>
      <c r="D2555">
        <v>15</v>
      </c>
      <c r="E2555">
        <v>3918.75</v>
      </c>
      <c r="F2555" s="1">
        <v>38314</v>
      </c>
      <c r="G2555" t="s">
        <v>25</v>
      </c>
      <c r="H2555" t="s">
        <v>630</v>
      </c>
      <c r="I2555">
        <v>90</v>
      </c>
      <c r="J2555" t="s">
        <v>698</v>
      </c>
      <c r="K2555" t="s">
        <v>261</v>
      </c>
      <c r="L2555" t="s">
        <v>262</v>
      </c>
      <c r="M2555" t="s">
        <v>263</v>
      </c>
      <c r="N2555" t="s">
        <v>31</v>
      </c>
      <c r="O2555" t="s">
        <v>264</v>
      </c>
      <c r="P2555" t="s">
        <v>265</v>
      </c>
      <c r="Q2555" t="s">
        <v>266</v>
      </c>
      <c r="R2555" t="s">
        <v>212</v>
      </c>
      <c r="S2555" t="s">
        <v>212</v>
      </c>
      <c r="T2555" t="s">
        <v>267</v>
      </c>
      <c r="U2555" t="s">
        <v>53</v>
      </c>
      <c r="V2555">
        <v>0.20833333333333301</v>
      </c>
      <c r="W2555">
        <v>2004</v>
      </c>
      <c r="X2555">
        <v>11</v>
      </c>
      <c r="Y2555">
        <v>4</v>
      </c>
    </row>
    <row r="2556" spans="1:25" x14ac:dyDescent="0.25">
      <c r="A2556">
        <v>10352</v>
      </c>
      <c r="B2556">
        <v>23</v>
      </c>
      <c r="C2556">
        <v>100</v>
      </c>
      <c r="D2556">
        <v>3</v>
      </c>
      <c r="E2556">
        <v>2352.67</v>
      </c>
      <c r="F2556" s="1">
        <v>38324</v>
      </c>
      <c r="G2556" t="s">
        <v>25</v>
      </c>
      <c r="H2556" t="s">
        <v>630</v>
      </c>
      <c r="I2556">
        <v>90</v>
      </c>
      <c r="J2556" t="s">
        <v>698</v>
      </c>
      <c r="K2556" t="s">
        <v>632</v>
      </c>
      <c r="L2556" t="s">
        <v>633</v>
      </c>
      <c r="M2556" t="s">
        <v>634</v>
      </c>
      <c r="N2556" t="s">
        <v>31</v>
      </c>
      <c r="O2556" t="s">
        <v>301</v>
      </c>
      <c r="P2556" t="s">
        <v>133</v>
      </c>
      <c r="Q2556" t="s">
        <v>302</v>
      </c>
      <c r="R2556" t="s">
        <v>35</v>
      </c>
      <c r="S2556" t="s">
        <v>36</v>
      </c>
      <c r="T2556" t="s">
        <v>635</v>
      </c>
      <c r="U2556" t="s">
        <v>38</v>
      </c>
      <c r="V2556">
        <v>-0.11111111111111099</v>
      </c>
      <c r="W2556">
        <v>2004</v>
      </c>
      <c r="X2556">
        <v>12</v>
      </c>
      <c r="Y2556">
        <v>4</v>
      </c>
    </row>
    <row r="2557" spans="1:25" x14ac:dyDescent="0.25">
      <c r="A2557">
        <v>10361</v>
      </c>
      <c r="B2557">
        <v>24</v>
      </c>
      <c r="C2557">
        <v>45.39</v>
      </c>
      <c r="D2557">
        <v>14</v>
      </c>
      <c r="E2557">
        <v>1089.3599999999999</v>
      </c>
      <c r="F2557" s="1">
        <v>38338</v>
      </c>
      <c r="G2557" t="s">
        <v>25</v>
      </c>
      <c r="H2557" t="s">
        <v>630</v>
      </c>
      <c r="I2557">
        <v>90</v>
      </c>
      <c r="J2557" t="s">
        <v>698</v>
      </c>
      <c r="K2557" t="s">
        <v>164</v>
      </c>
      <c r="L2557" t="s">
        <v>165</v>
      </c>
      <c r="M2557" t="s">
        <v>166</v>
      </c>
      <c r="N2557" t="s">
        <v>167</v>
      </c>
      <c r="O2557" t="s">
        <v>168</v>
      </c>
      <c r="P2557" t="s">
        <v>169</v>
      </c>
      <c r="Q2557" t="s">
        <v>170</v>
      </c>
      <c r="R2557" t="s">
        <v>101</v>
      </c>
      <c r="S2557" t="s">
        <v>102</v>
      </c>
      <c r="T2557" t="s">
        <v>171</v>
      </c>
      <c r="U2557" t="s">
        <v>38</v>
      </c>
      <c r="V2557">
        <v>0.49566666666666698</v>
      </c>
      <c r="W2557">
        <v>2004</v>
      </c>
      <c r="X2557">
        <v>12</v>
      </c>
      <c r="Y2557">
        <v>4</v>
      </c>
    </row>
    <row r="2558" spans="1:25" x14ac:dyDescent="0.25">
      <c r="A2558">
        <v>10373</v>
      </c>
      <c r="B2558">
        <v>32</v>
      </c>
      <c r="C2558">
        <v>84.41</v>
      </c>
      <c r="D2558">
        <v>15</v>
      </c>
      <c r="E2558">
        <v>2701.12</v>
      </c>
      <c r="F2558" s="1">
        <v>38383</v>
      </c>
      <c r="G2558" t="s">
        <v>25</v>
      </c>
      <c r="H2558" t="s">
        <v>630</v>
      </c>
      <c r="I2558">
        <v>90</v>
      </c>
      <c r="J2558" t="s">
        <v>698</v>
      </c>
      <c r="K2558" t="s">
        <v>414</v>
      </c>
      <c r="L2558" t="s">
        <v>415</v>
      </c>
      <c r="M2558" t="s">
        <v>416</v>
      </c>
      <c r="N2558" t="s">
        <v>31</v>
      </c>
      <c r="O2558" t="s">
        <v>417</v>
      </c>
      <c r="P2558" t="s">
        <v>31</v>
      </c>
      <c r="Q2558" t="s">
        <v>418</v>
      </c>
      <c r="R2558" t="s">
        <v>141</v>
      </c>
      <c r="S2558" t="s">
        <v>45</v>
      </c>
      <c r="T2558" t="s">
        <v>419</v>
      </c>
      <c r="U2558" t="s">
        <v>38</v>
      </c>
      <c r="V2558">
        <v>6.21111111111112E-2</v>
      </c>
      <c r="W2558">
        <v>2005</v>
      </c>
      <c r="X2558">
        <v>1</v>
      </c>
      <c r="Y2558">
        <v>1</v>
      </c>
    </row>
    <row r="2559" spans="1:25" x14ac:dyDescent="0.25">
      <c r="A2559">
        <v>10386</v>
      </c>
      <c r="B2559">
        <v>29</v>
      </c>
      <c r="C2559">
        <v>85.76</v>
      </c>
      <c r="D2559">
        <v>13</v>
      </c>
      <c r="E2559">
        <v>2487.04</v>
      </c>
      <c r="F2559" s="1">
        <v>38412</v>
      </c>
      <c r="G2559" t="s">
        <v>432</v>
      </c>
      <c r="H2559" t="s">
        <v>630</v>
      </c>
      <c r="I2559">
        <v>90</v>
      </c>
      <c r="J2559" t="s">
        <v>698</v>
      </c>
      <c r="K2559" t="s">
        <v>186</v>
      </c>
      <c r="L2559" t="s">
        <v>187</v>
      </c>
      <c r="M2559" t="s">
        <v>188</v>
      </c>
      <c r="N2559" t="s">
        <v>31</v>
      </c>
      <c r="O2559" t="s">
        <v>189</v>
      </c>
      <c r="P2559" t="s">
        <v>31</v>
      </c>
      <c r="Q2559" t="s">
        <v>190</v>
      </c>
      <c r="R2559" t="s">
        <v>191</v>
      </c>
      <c r="S2559" t="s">
        <v>45</v>
      </c>
      <c r="T2559" t="s">
        <v>192</v>
      </c>
      <c r="U2559" t="s">
        <v>38</v>
      </c>
      <c r="V2559">
        <v>4.7111111111111097E-2</v>
      </c>
      <c r="W2559">
        <v>2005</v>
      </c>
      <c r="X2559">
        <v>3</v>
      </c>
      <c r="Y2559">
        <v>1</v>
      </c>
    </row>
    <row r="2560" spans="1:25" x14ac:dyDescent="0.25">
      <c r="A2560">
        <v>10398</v>
      </c>
      <c r="B2560">
        <v>36</v>
      </c>
      <c r="C2560">
        <v>100</v>
      </c>
      <c r="D2560">
        <v>7</v>
      </c>
      <c r="E2560">
        <v>3910.32</v>
      </c>
      <c r="F2560" s="1">
        <v>38441</v>
      </c>
      <c r="G2560" t="s">
        <v>25</v>
      </c>
      <c r="H2560" t="s">
        <v>630</v>
      </c>
      <c r="I2560">
        <v>90</v>
      </c>
      <c r="J2560" t="s">
        <v>698</v>
      </c>
      <c r="K2560" t="s">
        <v>39</v>
      </c>
      <c r="L2560" t="s">
        <v>40</v>
      </c>
      <c r="M2560" t="s">
        <v>41</v>
      </c>
      <c r="N2560" t="s">
        <v>31</v>
      </c>
      <c r="O2560" t="s">
        <v>42</v>
      </c>
      <c r="P2560" t="s">
        <v>31</v>
      </c>
      <c r="Q2560" t="s">
        <v>43</v>
      </c>
      <c r="R2560" t="s">
        <v>44</v>
      </c>
      <c r="S2560" t="s">
        <v>45</v>
      </c>
      <c r="T2560" t="s">
        <v>46</v>
      </c>
      <c r="U2560" t="s">
        <v>53</v>
      </c>
      <c r="V2560">
        <v>-0.11111111111111099</v>
      </c>
      <c r="W2560">
        <v>2005</v>
      </c>
      <c r="X2560">
        <v>3</v>
      </c>
      <c r="Y2560">
        <v>1</v>
      </c>
    </row>
    <row r="2561" spans="1:25" x14ac:dyDescent="0.25">
      <c r="A2561">
        <v>10400</v>
      </c>
      <c r="B2561">
        <v>46</v>
      </c>
      <c r="C2561">
        <v>87.8</v>
      </c>
      <c r="D2561">
        <v>5</v>
      </c>
      <c r="E2561">
        <v>4038.8</v>
      </c>
      <c r="F2561" s="1">
        <v>38443</v>
      </c>
      <c r="G2561" t="s">
        <v>25</v>
      </c>
      <c r="H2561" t="s">
        <v>630</v>
      </c>
      <c r="I2561">
        <v>90</v>
      </c>
      <c r="J2561" t="s">
        <v>698</v>
      </c>
      <c r="K2561" t="s">
        <v>420</v>
      </c>
      <c r="L2561" t="s">
        <v>421</v>
      </c>
      <c r="M2561" t="s">
        <v>422</v>
      </c>
      <c r="N2561" t="s">
        <v>31</v>
      </c>
      <c r="O2561" t="s">
        <v>423</v>
      </c>
      <c r="P2561" t="s">
        <v>58</v>
      </c>
      <c r="Q2561" t="s">
        <v>70</v>
      </c>
      <c r="R2561" t="s">
        <v>35</v>
      </c>
      <c r="S2561" t="s">
        <v>36</v>
      </c>
      <c r="T2561" t="s">
        <v>424</v>
      </c>
      <c r="U2561" t="s">
        <v>53</v>
      </c>
      <c r="V2561">
        <v>2.4444444444444501E-2</v>
      </c>
      <c r="W2561">
        <v>2005</v>
      </c>
      <c r="X2561">
        <v>4</v>
      </c>
      <c r="Y2561">
        <v>2</v>
      </c>
    </row>
    <row r="2562" spans="1:25" x14ac:dyDescent="0.25">
      <c r="A2562">
        <v>10415</v>
      </c>
      <c r="B2562">
        <v>32</v>
      </c>
      <c r="C2562">
        <v>95.95</v>
      </c>
      <c r="D2562">
        <v>4</v>
      </c>
      <c r="E2562">
        <v>3070.4</v>
      </c>
      <c r="F2562" s="1">
        <v>38481</v>
      </c>
      <c r="G2562" t="s">
        <v>185</v>
      </c>
      <c r="H2562" t="s">
        <v>630</v>
      </c>
      <c r="I2562">
        <v>90</v>
      </c>
      <c r="J2562" t="s">
        <v>698</v>
      </c>
      <c r="K2562" t="s">
        <v>589</v>
      </c>
      <c r="L2562" t="s">
        <v>590</v>
      </c>
      <c r="M2562" t="s">
        <v>591</v>
      </c>
      <c r="N2562" t="s">
        <v>31</v>
      </c>
      <c r="O2562" t="s">
        <v>592</v>
      </c>
      <c r="P2562" t="s">
        <v>99</v>
      </c>
      <c r="Q2562" t="s">
        <v>593</v>
      </c>
      <c r="R2562" t="s">
        <v>101</v>
      </c>
      <c r="S2562" t="s">
        <v>102</v>
      </c>
      <c r="T2562" t="s">
        <v>594</v>
      </c>
      <c r="U2562" t="s">
        <v>53</v>
      </c>
      <c r="V2562">
        <v>-6.6111111111111204E-2</v>
      </c>
      <c r="W2562">
        <v>2005</v>
      </c>
      <c r="X2562">
        <v>5</v>
      </c>
      <c r="Y2562">
        <v>2</v>
      </c>
    </row>
    <row r="2563" spans="1:25" x14ac:dyDescent="0.25">
      <c r="A2563">
        <v>10106</v>
      </c>
      <c r="B2563">
        <v>34</v>
      </c>
      <c r="C2563">
        <v>100</v>
      </c>
      <c r="D2563">
        <v>9</v>
      </c>
      <c r="E2563">
        <v>3763.46</v>
      </c>
      <c r="F2563" s="1">
        <v>37669</v>
      </c>
      <c r="G2563" t="s">
        <v>25</v>
      </c>
      <c r="H2563" t="s">
        <v>597</v>
      </c>
      <c r="I2563">
        <v>99</v>
      </c>
      <c r="J2563" t="s">
        <v>699</v>
      </c>
      <c r="K2563" t="s">
        <v>583</v>
      </c>
      <c r="L2563" t="s">
        <v>584</v>
      </c>
      <c r="M2563" t="s">
        <v>585</v>
      </c>
      <c r="N2563" t="s">
        <v>31</v>
      </c>
      <c r="O2563" t="s">
        <v>586</v>
      </c>
      <c r="P2563" t="s">
        <v>31</v>
      </c>
      <c r="Q2563" t="s">
        <v>587</v>
      </c>
      <c r="R2563" t="s">
        <v>273</v>
      </c>
      <c r="S2563" t="s">
        <v>45</v>
      </c>
      <c r="T2563" t="s">
        <v>588</v>
      </c>
      <c r="U2563" t="s">
        <v>53</v>
      </c>
      <c r="V2563">
        <v>-1.01010101010101E-2</v>
      </c>
      <c r="W2563">
        <v>2003</v>
      </c>
      <c r="X2563">
        <v>2</v>
      </c>
      <c r="Y2563">
        <v>1</v>
      </c>
    </row>
    <row r="2564" spans="1:25" x14ac:dyDescent="0.25">
      <c r="A2564">
        <v>10120</v>
      </c>
      <c r="B2564">
        <v>24</v>
      </c>
      <c r="C2564">
        <v>100</v>
      </c>
      <c r="D2564">
        <v>15</v>
      </c>
      <c r="E2564">
        <v>2584.8000000000002</v>
      </c>
      <c r="F2564" s="1">
        <v>37740</v>
      </c>
      <c r="G2564" t="s">
        <v>25</v>
      </c>
      <c r="H2564" t="s">
        <v>597</v>
      </c>
      <c r="I2564">
        <v>99</v>
      </c>
      <c r="J2564" t="s">
        <v>699</v>
      </c>
      <c r="K2564" t="s">
        <v>94</v>
      </c>
      <c r="L2564" t="s">
        <v>95</v>
      </c>
      <c r="M2564" t="s">
        <v>96</v>
      </c>
      <c r="N2564" t="s">
        <v>97</v>
      </c>
      <c r="O2564" t="s">
        <v>98</v>
      </c>
      <c r="P2564" t="s">
        <v>99</v>
      </c>
      <c r="Q2564" t="s">
        <v>100</v>
      </c>
      <c r="R2564" t="s">
        <v>101</v>
      </c>
      <c r="S2564" t="s">
        <v>102</v>
      </c>
      <c r="T2564" t="s">
        <v>103</v>
      </c>
      <c r="U2564" t="s">
        <v>38</v>
      </c>
      <c r="V2564">
        <v>-1.01010101010101E-2</v>
      </c>
      <c r="W2564">
        <v>2003</v>
      </c>
      <c r="X2564">
        <v>4</v>
      </c>
      <c r="Y2564">
        <v>2</v>
      </c>
    </row>
    <row r="2565" spans="1:25" x14ac:dyDescent="0.25">
      <c r="A2565">
        <v>10131</v>
      </c>
      <c r="B2565">
        <v>40</v>
      </c>
      <c r="C2565">
        <v>100</v>
      </c>
      <c r="D2565">
        <v>1</v>
      </c>
      <c r="E2565">
        <v>4427.6000000000004</v>
      </c>
      <c r="F2565" s="1">
        <v>37788</v>
      </c>
      <c r="G2565" t="s">
        <v>25</v>
      </c>
      <c r="H2565" t="s">
        <v>597</v>
      </c>
      <c r="I2565">
        <v>99</v>
      </c>
      <c r="J2565" t="s">
        <v>699</v>
      </c>
      <c r="K2565" t="s">
        <v>599</v>
      </c>
      <c r="L2565" t="s">
        <v>600</v>
      </c>
      <c r="M2565" t="s">
        <v>601</v>
      </c>
      <c r="N2565" t="s">
        <v>31</v>
      </c>
      <c r="O2565" t="s">
        <v>542</v>
      </c>
      <c r="P2565" t="s">
        <v>120</v>
      </c>
      <c r="Q2565" t="s">
        <v>602</v>
      </c>
      <c r="R2565" t="s">
        <v>35</v>
      </c>
      <c r="S2565" t="s">
        <v>36</v>
      </c>
      <c r="T2565" t="s">
        <v>603</v>
      </c>
      <c r="U2565" t="s">
        <v>53</v>
      </c>
      <c r="V2565">
        <v>-1.01010101010101E-2</v>
      </c>
      <c r="W2565">
        <v>2003</v>
      </c>
      <c r="X2565">
        <v>6</v>
      </c>
      <c r="Y2565">
        <v>2</v>
      </c>
    </row>
    <row r="2566" spans="1:25" x14ac:dyDescent="0.25">
      <c r="A2566">
        <v>10143</v>
      </c>
      <c r="B2566">
        <v>26</v>
      </c>
      <c r="C2566">
        <v>82.77</v>
      </c>
      <c r="D2566">
        <v>4</v>
      </c>
      <c r="E2566">
        <v>2152.02</v>
      </c>
      <c r="F2566" s="1">
        <v>37843</v>
      </c>
      <c r="G2566" t="s">
        <v>25</v>
      </c>
      <c r="H2566" t="s">
        <v>597</v>
      </c>
      <c r="I2566">
        <v>99</v>
      </c>
      <c r="J2566" t="s">
        <v>699</v>
      </c>
      <c r="K2566" t="s">
        <v>355</v>
      </c>
      <c r="L2566" t="s">
        <v>356</v>
      </c>
      <c r="M2566" t="s">
        <v>357</v>
      </c>
      <c r="N2566" t="s">
        <v>31</v>
      </c>
      <c r="O2566" t="s">
        <v>175</v>
      </c>
      <c r="P2566" t="s">
        <v>133</v>
      </c>
      <c r="Q2566" t="s">
        <v>176</v>
      </c>
      <c r="R2566" t="s">
        <v>35</v>
      </c>
      <c r="S2566" t="s">
        <v>36</v>
      </c>
      <c r="T2566" t="s">
        <v>358</v>
      </c>
      <c r="U2566" t="s">
        <v>38</v>
      </c>
      <c r="V2566">
        <v>0.163939393939394</v>
      </c>
      <c r="W2566">
        <v>2003</v>
      </c>
      <c r="X2566">
        <v>8</v>
      </c>
      <c r="Y2566">
        <v>3</v>
      </c>
    </row>
    <row r="2567" spans="1:25" x14ac:dyDescent="0.25">
      <c r="A2567">
        <v>10155</v>
      </c>
      <c r="B2567">
        <v>20</v>
      </c>
      <c r="C2567">
        <v>100</v>
      </c>
      <c r="D2567">
        <v>2</v>
      </c>
      <c r="E2567">
        <v>2353.4</v>
      </c>
      <c r="F2567" s="1">
        <v>37900</v>
      </c>
      <c r="G2567" t="s">
        <v>25</v>
      </c>
      <c r="H2567" t="s">
        <v>597</v>
      </c>
      <c r="I2567">
        <v>99</v>
      </c>
      <c r="J2567" t="s">
        <v>699</v>
      </c>
      <c r="K2567" t="s">
        <v>136</v>
      </c>
      <c r="L2567" t="s">
        <v>137</v>
      </c>
      <c r="M2567" t="s">
        <v>138</v>
      </c>
      <c r="N2567" t="s">
        <v>31</v>
      </c>
      <c r="O2567" t="s">
        <v>139</v>
      </c>
      <c r="P2567" t="s">
        <v>31</v>
      </c>
      <c r="Q2567" t="s">
        <v>140</v>
      </c>
      <c r="R2567" t="s">
        <v>141</v>
      </c>
      <c r="S2567" t="s">
        <v>45</v>
      </c>
      <c r="T2567" t="s">
        <v>142</v>
      </c>
      <c r="U2567" t="s">
        <v>38</v>
      </c>
      <c r="V2567">
        <v>-1.01010101010101E-2</v>
      </c>
      <c r="W2567">
        <v>2003</v>
      </c>
      <c r="X2567">
        <v>10</v>
      </c>
      <c r="Y2567">
        <v>4</v>
      </c>
    </row>
    <row r="2568" spans="1:25" x14ac:dyDescent="0.25">
      <c r="A2568">
        <v>10168</v>
      </c>
      <c r="B2568">
        <v>31</v>
      </c>
      <c r="C2568">
        <v>100</v>
      </c>
      <c r="D2568">
        <v>16</v>
      </c>
      <c r="E2568">
        <v>3431.39</v>
      </c>
      <c r="F2568" s="1">
        <v>37922</v>
      </c>
      <c r="G2568" t="s">
        <v>25</v>
      </c>
      <c r="H2568" t="s">
        <v>597</v>
      </c>
      <c r="I2568">
        <v>99</v>
      </c>
      <c r="J2568" t="s">
        <v>699</v>
      </c>
      <c r="K2568" t="s">
        <v>66</v>
      </c>
      <c r="L2568" t="s">
        <v>67</v>
      </c>
      <c r="M2568" t="s">
        <v>68</v>
      </c>
      <c r="N2568" t="s">
        <v>31</v>
      </c>
      <c r="O2568" t="s">
        <v>69</v>
      </c>
      <c r="P2568" t="s">
        <v>58</v>
      </c>
      <c r="Q2568" t="s">
        <v>70</v>
      </c>
      <c r="R2568" t="s">
        <v>35</v>
      </c>
      <c r="S2568" t="s">
        <v>36</v>
      </c>
      <c r="T2568" t="s">
        <v>71</v>
      </c>
      <c r="U2568" t="s">
        <v>53</v>
      </c>
      <c r="V2568">
        <v>-1.01010101010101E-2</v>
      </c>
      <c r="W2568">
        <v>2003</v>
      </c>
      <c r="X2568">
        <v>10</v>
      </c>
      <c r="Y2568">
        <v>4</v>
      </c>
    </row>
    <row r="2569" spans="1:25" x14ac:dyDescent="0.25">
      <c r="A2569">
        <v>10178</v>
      </c>
      <c r="B2569">
        <v>22</v>
      </c>
      <c r="C2569">
        <v>87.75</v>
      </c>
      <c r="D2569">
        <v>1</v>
      </c>
      <c r="E2569">
        <v>1930.5</v>
      </c>
      <c r="F2569" s="1">
        <v>37933</v>
      </c>
      <c r="G2569" t="s">
        <v>25</v>
      </c>
      <c r="H2569" t="s">
        <v>597</v>
      </c>
      <c r="I2569">
        <v>99</v>
      </c>
      <c r="J2569" t="s">
        <v>699</v>
      </c>
      <c r="K2569" t="s">
        <v>360</v>
      </c>
      <c r="L2569" t="s">
        <v>361</v>
      </c>
      <c r="M2569" t="s">
        <v>362</v>
      </c>
      <c r="N2569" t="s">
        <v>31</v>
      </c>
      <c r="O2569" t="s">
        <v>363</v>
      </c>
      <c r="P2569" t="s">
        <v>31</v>
      </c>
      <c r="Q2569" t="s">
        <v>364</v>
      </c>
      <c r="R2569" t="s">
        <v>44</v>
      </c>
      <c r="S2569" t="s">
        <v>45</v>
      </c>
      <c r="T2569" t="s">
        <v>365</v>
      </c>
      <c r="U2569" t="s">
        <v>38</v>
      </c>
      <c r="V2569">
        <v>0.11363636363636399</v>
      </c>
      <c r="W2569">
        <v>2003</v>
      </c>
      <c r="X2569">
        <v>11</v>
      </c>
      <c r="Y2569">
        <v>4</v>
      </c>
    </row>
    <row r="2570" spans="1:25" x14ac:dyDescent="0.25">
      <c r="A2570">
        <v>10198</v>
      </c>
      <c r="B2570">
        <v>42</v>
      </c>
      <c r="C2570">
        <v>100</v>
      </c>
      <c r="D2570">
        <v>1</v>
      </c>
      <c r="E2570">
        <v>4774.5600000000004</v>
      </c>
      <c r="F2570" s="1">
        <v>37952</v>
      </c>
      <c r="G2570" t="s">
        <v>25</v>
      </c>
      <c r="H2570" t="s">
        <v>597</v>
      </c>
      <c r="I2570">
        <v>99</v>
      </c>
      <c r="J2570" t="s">
        <v>699</v>
      </c>
      <c r="K2570" t="s">
        <v>450</v>
      </c>
      <c r="L2570" t="s">
        <v>451</v>
      </c>
      <c r="M2570" t="s">
        <v>452</v>
      </c>
      <c r="N2570" t="s">
        <v>31</v>
      </c>
      <c r="O2570" t="s">
        <v>453</v>
      </c>
      <c r="P2570" t="s">
        <v>31</v>
      </c>
      <c r="Q2570" t="s">
        <v>454</v>
      </c>
      <c r="R2570" t="s">
        <v>455</v>
      </c>
      <c r="S2570" t="s">
        <v>212</v>
      </c>
      <c r="T2570" t="s">
        <v>456</v>
      </c>
      <c r="U2570" t="s">
        <v>53</v>
      </c>
      <c r="V2570">
        <v>-1.01010101010101E-2</v>
      </c>
      <c r="W2570">
        <v>2003</v>
      </c>
      <c r="X2570">
        <v>11</v>
      </c>
      <c r="Y2570">
        <v>4</v>
      </c>
    </row>
    <row r="2571" spans="1:25" x14ac:dyDescent="0.25">
      <c r="A2571">
        <v>10210</v>
      </c>
      <c r="B2571">
        <v>26</v>
      </c>
      <c r="C2571">
        <v>99.72</v>
      </c>
      <c r="D2571">
        <v>14</v>
      </c>
      <c r="E2571">
        <v>2592.7199999999998</v>
      </c>
      <c r="F2571" s="1">
        <v>37998</v>
      </c>
      <c r="G2571" t="s">
        <v>25</v>
      </c>
      <c r="H2571" t="s">
        <v>597</v>
      </c>
      <c r="I2571">
        <v>99</v>
      </c>
      <c r="J2571" t="s">
        <v>699</v>
      </c>
      <c r="K2571" t="s">
        <v>320</v>
      </c>
      <c r="L2571" t="s">
        <v>321</v>
      </c>
      <c r="M2571" t="s">
        <v>322</v>
      </c>
      <c r="N2571" t="s">
        <v>31</v>
      </c>
      <c r="O2571" t="s">
        <v>323</v>
      </c>
      <c r="P2571" t="s">
        <v>323</v>
      </c>
      <c r="Q2571" t="s">
        <v>324</v>
      </c>
      <c r="R2571" t="s">
        <v>212</v>
      </c>
      <c r="S2571" t="s">
        <v>212</v>
      </c>
      <c r="T2571" t="s">
        <v>325</v>
      </c>
      <c r="U2571" t="s">
        <v>38</v>
      </c>
      <c r="V2571">
        <v>-7.2727272727272597E-3</v>
      </c>
      <c r="W2571">
        <v>2004</v>
      </c>
      <c r="X2571">
        <v>1</v>
      </c>
      <c r="Y2571">
        <v>1</v>
      </c>
    </row>
    <row r="2572" spans="1:25" x14ac:dyDescent="0.25">
      <c r="A2572">
        <v>10222</v>
      </c>
      <c r="B2572">
        <v>37</v>
      </c>
      <c r="C2572">
        <v>87.75</v>
      </c>
      <c r="D2572">
        <v>1</v>
      </c>
      <c r="E2572">
        <v>3246.75</v>
      </c>
      <c r="F2572" s="1">
        <v>38036</v>
      </c>
      <c r="G2572" t="s">
        <v>25</v>
      </c>
      <c r="H2572" t="s">
        <v>597</v>
      </c>
      <c r="I2572">
        <v>99</v>
      </c>
      <c r="J2572" t="s">
        <v>699</v>
      </c>
      <c r="K2572" t="s">
        <v>382</v>
      </c>
      <c r="L2572" t="s">
        <v>383</v>
      </c>
      <c r="M2572" t="s">
        <v>384</v>
      </c>
      <c r="N2572" t="s">
        <v>31</v>
      </c>
      <c r="O2572" t="s">
        <v>385</v>
      </c>
      <c r="P2572" t="s">
        <v>58</v>
      </c>
      <c r="Q2572" t="s">
        <v>386</v>
      </c>
      <c r="R2572" t="s">
        <v>35</v>
      </c>
      <c r="S2572" t="s">
        <v>36</v>
      </c>
      <c r="T2572" t="s">
        <v>387</v>
      </c>
      <c r="U2572" t="s">
        <v>53</v>
      </c>
      <c r="V2572">
        <v>0.11363636363636399</v>
      </c>
      <c r="W2572">
        <v>2004</v>
      </c>
      <c r="X2572">
        <v>2</v>
      </c>
      <c r="Y2572">
        <v>1</v>
      </c>
    </row>
    <row r="2573" spans="1:25" x14ac:dyDescent="0.25">
      <c r="A2573">
        <v>10235</v>
      </c>
      <c r="B2573">
        <v>38</v>
      </c>
      <c r="C2573">
        <v>88.75</v>
      </c>
      <c r="D2573">
        <v>10</v>
      </c>
      <c r="E2573">
        <v>3372.5</v>
      </c>
      <c r="F2573" s="1">
        <v>38079</v>
      </c>
      <c r="G2573" t="s">
        <v>25</v>
      </c>
      <c r="H2573" t="s">
        <v>597</v>
      </c>
      <c r="I2573">
        <v>99</v>
      </c>
      <c r="J2573" t="s">
        <v>699</v>
      </c>
      <c r="K2573" t="s">
        <v>395</v>
      </c>
      <c r="L2573" t="s">
        <v>396</v>
      </c>
      <c r="M2573" t="s">
        <v>397</v>
      </c>
      <c r="N2573" t="s">
        <v>31</v>
      </c>
      <c r="O2573" t="s">
        <v>398</v>
      </c>
      <c r="P2573" t="s">
        <v>242</v>
      </c>
      <c r="Q2573" t="s">
        <v>399</v>
      </c>
      <c r="R2573" t="s">
        <v>244</v>
      </c>
      <c r="S2573" t="s">
        <v>36</v>
      </c>
      <c r="T2573" t="s">
        <v>400</v>
      </c>
      <c r="U2573" t="s">
        <v>53</v>
      </c>
      <c r="V2573">
        <v>0.10353535353535399</v>
      </c>
      <c r="W2573">
        <v>2004</v>
      </c>
      <c r="X2573">
        <v>4</v>
      </c>
      <c r="Y2573">
        <v>2</v>
      </c>
    </row>
    <row r="2574" spans="1:25" x14ac:dyDescent="0.25">
      <c r="A2574">
        <v>10250</v>
      </c>
      <c r="B2574">
        <v>35</v>
      </c>
      <c r="C2574">
        <v>100</v>
      </c>
      <c r="D2574">
        <v>11</v>
      </c>
      <c r="E2574">
        <v>3909.15</v>
      </c>
      <c r="F2574" s="1">
        <v>38118</v>
      </c>
      <c r="G2574" t="s">
        <v>25</v>
      </c>
      <c r="H2574" t="s">
        <v>597</v>
      </c>
      <c r="I2574">
        <v>99</v>
      </c>
      <c r="J2574" t="s">
        <v>699</v>
      </c>
      <c r="K2574" t="s">
        <v>420</v>
      </c>
      <c r="L2574" t="s">
        <v>421</v>
      </c>
      <c r="M2574" t="s">
        <v>422</v>
      </c>
      <c r="N2574" t="s">
        <v>31</v>
      </c>
      <c r="O2574" t="s">
        <v>423</v>
      </c>
      <c r="P2574" t="s">
        <v>58</v>
      </c>
      <c r="Q2574" t="s">
        <v>70</v>
      </c>
      <c r="R2574" t="s">
        <v>35</v>
      </c>
      <c r="S2574" t="s">
        <v>36</v>
      </c>
      <c r="T2574" t="s">
        <v>424</v>
      </c>
      <c r="U2574" t="s">
        <v>53</v>
      </c>
      <c r="V2574">
        <v>-1.01010101010101E-2</v>
      </c>
      <c r="W2574">
        <v>2004</v>
      </c>
      <c r="X2574">
        <v>5</v>
      </c>
      <c r="Y2574">
        <v>2</v>
      </c>
    </row>
    <row r="2575" spans="1:25" x14ac:dyDescent="0.25">
      <c r="A2575">
        <v>10262</v>
      </c>
      <c r="B2575">
        <v>33</v>
      </c>
      <c r="C2575">
        <v>90.75</v>
      </c>
      <c r="D2575">
        <v>6</v>
      </c>
      <c r="E2575">
        <v>2994.75</v>
      </c>
      <c r="F2575" s="1">
        <v>38162</v>
      </c>
      <c r="G2575" t="s">
        <v>359</v>
      </c>
      <c r="H2575" t="s">
        <v>597</v>
      </c>
      <c r="I2575">
        <v>99</v>
      </c>
      <c r="J2575" t="s">
        <v>699</v>
      </c>
      <c r="K2575" t="s">
        <v>186</v>
      </c>
      <c r="L2575" t="s">
        <v>187</v>
      </c>
      <c r="M2575" t="s">
        <v>188</v>
      </c>
      <c r="N2575" t="s">
        <v>31</v>
      </c>
      <c r="O2575" t="s">
        <v>189</v>
      </c>
      <c r="P2575" t="s">
        <v>31</v>
      </c>
      <c r="Q2575" t="s">
        <v>190</v>
      </c>
      <c r="R2575" t="s">
        <v>191</v>
      </c>
      <c r="S2575" t="s">
        <v>45</v>
      </c>
      <c r="T2575" t="s">
        <v>192</v>
      </c>
      <c r="U2575" t="s">
        <v>38</v>
      </c>
      <c r="V2575">
        <v>8.3333333333333301E-2</v>
      </c>
      <c r="W2575">
        <v>2004</v>
      </c>
      <c r="X2575">
        <v>6</v>
      </c>
      <c r="Y2575">
        <v>2</v>
      </c>
    </row>
    <row r="2576" spans="1:25" x14ac:dyDescent="0.25">
      <c r="A2576">
        <v>10275</v>
      </c>
      <c r="B2576">
        <v>39</v>
      </c>
      <c r="C2576">
        <v>100</v>
      </c>
      <c r="D2576">
        <v>16</v>
      </c>
      <c r="E2576">
        <v>4472.5200000000004</v>
      </c>
      <c r="F2576" s="1">
        <v>38191</v>
      </c>
      <c r="G2576" t="s">
        <v>25</v>
      </c>
      <c r="H2576" t="s">
        <v>597</v>
      </c>
      <c r="I2576">
        <v>99</v>
      </c>
      <c r="J2576" t="s">
        <v>699</v>
      </c>
      <c r="K2576" t="s">
        <v>123</v>
      </c>
      <c r="L2576" t="s">
        <v>124</v>
      </c>
      <c r="M2576" t="s">
        <v>125</v>
      </c>
      <c r="N2576" t="s">
        <v>31</v>
      </c>
      <c r="O2576" t="s">
        <v>126</v>
      </c>
      <c r="P2576" t="s">
        <v>31</v>
      </c>
      <c r="Q2576" t="s">
        <v>127</v>
      </c>
      <c r="R2576" t="s">
        <v>44</v>
      </c>
      <c r="S2576" t="s">
        <v>45</v>
      </c>
      <c r="T2576" t="s">
        <v>128</v>
      </c>
      <c r="U2576" t="s">
        <v>53</v>
      </c>
      <c r="V2576">
        <v>-1.01010101010101E-2</v>
      </c>
      <c r="W2576">
        <v>2004</v>
      </c>
      <c r="X2576">
        <v>7</v>
      </c>
      <c r="Y2576">
        <v>3</v>
      </c>
    </row>
    <row r="2577" spans="1:25" x14ac:dyDescent="0.25">
      <c r="A2577">
        <v>10284</v>
      </c>
      <c r="B2577">
        <v>45</v>
      </c>
      <c r="C2577">
        <v>100</v>
      </c>
      <c r="D2577">
        <v>8</v>
      </c>
      <c r="E2577">
        <v>4576.95</v>
      </c>
      <c r="F2577" s="1">
        <v>38220</v>
      </c>
      <c r="G2577" t="s">
        <v>25</v>
      </c>
      <c r="H2577" t="s">
        <v>597</v>
      </c>
      <c r="I2577">
        <v>99</v>
      </c>
      <c r="J2577" t="s">
        <v>699</v>
      </c>
      <c r="K2577" t="s">
        <v>575</v>
      </c>
      <c r="L2577" t="s">
        <v>576</v>
      </c>
      <c r="M2577" t="s">
        <v>577</v>
      </c>
      <c r="N2577" t="s">
        <v>31</v>
      </c>
      <c r="O2577" t="s">
        <v>578</v>
      </c>
      <c r="P2577" t="s">
        <v>31</v>
      </c>
      <c r="Q2577" t="s">
        <v>579</v>
      </c>
      <c r="R2577" t="s">
        <v>83</v>
      </c>
      <c r="S2577" t="s">
        <v>45</v>
      </c>
      <c r="T2577" t="s">
        <v>580</v>
      </c>
      <c r="U2577" t="s">
        <v>53</v>
      </c>
      <c r="V2577">
        <v>-1.01010101010101E-2</v>
      </c>
      <c r="W2577">
        <v>2004</v>
      </c>
      <c r="X2577">
        <v>8</v>
      </c>
      <c r="Y2577">
        <v>3</v>
      </c>
    </row>
    <row r="2578" spans="1:25" x14ac:dyDescent="0.25">
      <c r="A2578">
        <v>10296</v>
      </c>
      <c r="B2578">
        <v>24</v>
      </c>
      <c r="C2578">
        <v>100</v>
      </c>
      <c r="D2578">
        <v>4</v>
      </c>
      <c r="E2578">
        <v>2441.04</v>
      </c>
      <c r="F2578" s="1">
        <v>38245</v>
      </c>
      <c r="G2578" t="s">
        <v>25</v>
      </c>
      <c r="H2578" t="s">
        <v>597</v>
      </c>
      <c r="I2578">
        <v>99</v>
      </c>
      <c r="J2578" t="s">
        <v>699</v>
      </c>
      <c r="K2578" t="s">
        <v>604</v>
      </c>
      <c r="L2578" t="s">
        <v>605</v>
      </c>
      <c r="M2578" t="s">
        <v>606</v>
      </c>
      <c r="N2578" t="s">
        <v>31</v>
      </c>
      <c r="O2578" t="s">
        <v>607</v>
      </c>
      <c r="P2578" t="s">
        <v>31</v>
      </c>
      <c r="Q2578" t="s">
        <v>608</v>
      </c>
      <c r="R2578" t="s">
        <v>468</v>
      </c>
      <c r="S2578" t="s">
        <v>45</v>
      </c>
      <c r="T2578" t="s">
        <v>609</v>
      </c>
      <c r="U2578" t="s">
        <v>38</v>
      </c>
      <c r="V2578">
        <v>-1.01010101010101E-2</v>
      </c>
      <c r="W2578">
        <v>2004</v>
      </c>
      <c r="X2578">
        <v>9</v>
      </c>
      <c r="Y2578">
        <v>3</v>
      </c>
    </row>
    <row r="2579" spans="1:25" x14ac:dyDescent="0.25">
      <c r="A2579">
        <v>10308</v>
      </c>
      <c r="B2579">
        <v>35</v>
      </c>
      <c r="C2579">
        <v>88.75</v>
      </c>
      <c r="D2579">
        <v>14</v>
      </c>
      <c r="E2579">
        <v>3106.25</v>
      </c>
      <c r="F2579" s="1">
        <v>38275</v>
      </c>
      <c r="G2579" t="s">
        <v>25</v>
      </c>
      <c r="H2579" t="s">
        <v>597</v>
      </c>
      <c r="I2579">
        <v>99</v>
      </c>
      <c r="J2579" t="s">
        <v>699</v>
      </c>
      <c r="K2579" t="s">
        <v>334</v>
      </c>
      <c r="L2579" t="s">
        <v>335</v>
      </c>
      <c r="M2579" t="s">
        <v>336</v>
      </c>
      <c r="N2579" t="s">
        <v>31</v>
      </c>
      <c r="O2579" t="s">
        <v>337</v>
      </c>
      <c r="P2579" t="s">
        <v>33</v>
      </c>
      <c r="Q2579" t="s">
        <v>338</v>
      </c>
      <c r="R2579" t="s">
        <v>35</v>
      </c>
      <c r="S2579" t="s">
        <v>36</v>
      </c>
      <c r="T2579" t="s">
        <v>339</v>
      </c>
      <c r="U2579" t="s">
        <v>53</v>
      </c>
      <c r="V2579">
        <v>0.10353535353535399</v>
      </c>
      <c r="W2579">
        <v>2004</v>
      </c>
      <c r="X2579">
        <v>10</v>
      </c>
      <c r="Y2579">
        <v>4</v>
      </c>
    </row>
    <row r="2580" spans="1:25" x14ac:dyDescent="0.25">
      <c r="A2580">
        <v>10316</v>
      </c>
      <c r="B2580">
        <v>23</v>
      </c>
      <c r="C2580">
        <v>100</v>
      </c>
      <c r="D2580">
        <v>6</v>
      </c>
      <c r="E2580">
        <v>2706.41</v>
      </c>
      <c r="F2580" s="1">
        <v>38292</v>
      </c>
      <c r="G2580" t="s">
        <v>25</v>
      </c>
      <c r="H2580" t="s">
        <v>597</v>
      </c>
      <c r="I2580">
        <v>99</v>
      </c>
      <c r="J2580" t="s">
        <v>699</v>
      </c>
      <c r="K2580" t="s">
        <v>407</v>
      </c>
      <c r="L2580" t="s">
        <v>408</v>
      </c>
      <c r="M2580" t="s">
        <v>409</v>
      </c>
      <c r="N2580" t="s">
        <v>31</v>
      </c>
      <c r="O2580" t="s">
        <v>410</v>
      </c>
      <c r="P2580" t="s">
        <v>411</v>
      </c>
      <c r="Q2580" t="s">
        <v>412</v>
      </c>
      <c r="R2580" t="s">
        <v>183</v>
      </c>
      <c r="S2580" t="s">
        <v>45</v>
      </c>
      <c r="T2580" t="s">
        <v>413</v>
      </c>
      <c r="U2580" t="s">
        <v>38</v>
      </c>
      <c r="V2580">
        <v>-1.01010101010101E-2</v>
      </c>
      <c r="W2580">
        <v>2004</v>
      </c>
      <c r="X2580">
        <v>11</v>
      </c>
      <c r="Y2580">
        <v>4</v>
      </c>
    </row>
    <row r="2581" spans="1:25" x14ac:dyDescent="0.25">
      <c r="A2581">
        <v>10328</v>
      </c>
      <c r="B2581">
        <v>37</v>
      </c>
      <c r="C2581">
        <v>100</v>
      </c>
      <c r="D2581">
        <v>10</v>
      </c>
      <c r="E2581">
        <v>4021.53</v>
      </c>
      <c r="F2581" s="1">
        <v>38303</v>
      </c>
      <c r="G2581" t="s">
        <v>25</v>
      </c>
      <c r="H2581" t="s">
        <v>597</v>
      </c>
      <c r="I2581">
        <v>99</v>
      </c>
      <c r="J2581" t="s">
        <v>699</v>
      </c>
      <c r="K2581" t="s">
        <v>583</v>
      </c>
      <c r="L2581" t="s">
        <v>584</v>
      </c>
      <c r="M2581" t="s">
        <v>585</v>
      </c>
      <c r="N2581" t="s">
        <v>31</v>
      </c>
      <c r="O2581" t="s">
        <v>586</v>
      </c>
      <c r="P2581" t="s">
        <v>31</v>
      </c>
      <c r="Q2581" t="s">
        <v>587</v>
      </c>
      <c r="R2581" t="s">
        <v>273</v>
      </c>
      <c r="S2581" t="s">
        <v>45</v>
      </c>
      <c r="T2581" t="s">
        <v>588</v>
      </c>
      <c r="U2581" t="s">
        <v>53</v>
      </c>
      <c r="V2581">
        <v>-1.01010101010101E-2</v>
      </c>
      <c r="W2581">
        <v>2004</v>
      </c>
      <c r="X2581">
        <v>11</v>
      </c>
      <c r="Y2581">
        <v>4</v>
      </c>
    </row>
    <row r="2582" spans="1:25" x14ac:dyDescent="0.25">
      <c r="A2582">
        <v>10340</v>
      </c>
      <c r="B2582">
        <v>55</v>
      </c>
      <c r="C2582">
        <v>87.75</v>
      </c>
      <c r="D2582">
        <v>7</v>
      </c>
      <c r="E2582">
        <v>4826.25</v>
      </c>
      <c r="F2582" s="1">
        <v>38315</v>
      </c>
      <c r="G2582" t="s">
        <v>25</v>
      </c>
      <c r="H2582" t="s">
        <v>597</v>
      </c>
      <c r="I2582">
        <v>99</v>
      </c>
      <c r="J2582" t="s">
        <v>699</v>
      </c>
      <c r="K2582" t="s">
        <v>371</v>
      </c>
      <c r="L2582" t="s">
        <v>372</v>
      </c>
      <c r="M2582" t="s">
        <v>373</v>
      </c>
      <c r="N2582" t="s">
        <v>31</v>
      </c>
      <c r="O2582" t="s">
        <v>374</v>
      </c>
      <c r="P2582" t="s">
        <v>31</v>
      </c>
      <c r="Q2582" t="s">
        <v>375</v>
      </c>
      <c r="R2582" t="s">
        <v>191</v>
      </c>
      <c r="S2582" t="s">
        <v>45</v>
      </c>
      <c r="T2582" t="s">
        <v>376</v>
      </c>
      <c r="U2582" t="s">
        <v>53</v>
      </c>
      <c r="V2582">
        <v>0.11363636363636399</v>
      </c>
      <c r="W2582">
        <v>2004</v>
      </c>
      <c r="X2582">
        <v>11</v>
      </c>
      <c r="Y2582">
        <v>4</v>
      </c>
    </row>
    <row r="2583" spans="1:25" x14ac:dyDescent="0.25">
      <c r="A2583">
        <v>10352</v>
      </c>
      <c r="B2583">
        <v>49</v>
      </c>
      <c r="C2583">
        <v>100</v>
      </c>
      <c r="D2583">
        <v>2</v>
      </c>
      <c r="E2583">
        <v>4935.28</v>
      </c>
      <c r="F2583" s="1">
        <v>38324</v>
      </c>
      <c r="G2583" t="s">
        <v>25</v>
      </c>
      <c r="H2583" t="s">
        <v>597</v>
      </c>
      <c r="I2583">
        <v>99</v>
      </c>
      <c r="J2583" t="s">
        <v>699</v>
      </c>
      <c r="K2583" t="s">
        <v>632</v>
      </c>
      <c r="L2583" t="s">
        <v>633</v>
      </c>
      <c r="M2583" t="s">
        <v>634</v>
      </c>
      <c r="N2583" t="s">
        <v>31</v>
      </c>
      <c r="O2583" t="s">
        <v>301</v>
      </c>
      <c r="P2583" t="s">
        <v>133</v>
      </c>
      <c r="Q2583" t="s">
        <v>302</v>
      </c>
      <c r="R2583" t="s">
        <v>35</v>
      </c>
      <c r="S2583" t="s">
        <v>36</v>
      </c>
      <c r="T2583" t="s">
        <v>635</v>
      </c>
      <c r="U2583" t="s">
        <v>53</v>
      </c>
      <c r="V2583">
        <v>-1.01010101010101E-2</v>
      </c>
      <c r="W2583">
        <v>2004</v>
      </c>
      <c r="X2583">
        <v>12</v>
      </c>
      <c r="Y2583">
        <v>4</v>
      </c>
    </row>
    <row r="2584" spans="1:25" x14ac:dyDescent="0.25">
      <c r="A2584">
        <v>10361</v>
      </c>
      <c r="B2584">
        <v>26</v>
      </c>
      <c r="C2584">
        <v>100</v>
      </c>
      <c r="D2584">
        <v>9</v>
      </c>
      <c r="E2584">
        <v>2754.7</v>
      </c>
      <c r="F2584" s="1">
        <v>38338</v>
      </c>
      <c r="G2584" t="s">
        <v>25</v>
      </c>
      <c r="H2584" t="s">
        <v>597</v>
      </c>
      <c r="I2584">
        <v>99</v>
      </c>
      <c r="J2584" t="s">
        <v>699</v>
      </c>
      <c r="K2584" t="s">
        <v>164</v>
      </c>
      <c r="L2584" t="s">
        <v>165</v>
      </c>
      <c r="M2584" t="s">
        <v>166</v>
      </c>
      <c r="N2584" t="s">
        <v>167</v>
      </c>
      <c r="O2584" t="s">
        <v>168</v>
      </c>
      <c r="P2584" t="s">
        <v>169</v>
      </c>
      <c r="Q2584" t="s">
        <v>170</v>
      </c>
      <c r="R2584" t="s">
        <v>101</v>
      </c>
      <c r="S2584" t="s">
        <v>102</v>
      </c>
      <c r="T2584" t="s">
        <v>171</v>
      </c>
      <c r="U2584" t="s">
        <v>38</v>
      </c>
      <c r="V2584">
        <v>-1.01010101010101E-2</v>
      </c>
      <c r="W2584">
        <v>2004</v>
      </c>
      <c r="X2584">
        <v>12</v>
      </c>
      <c r="Y2584">
        <v>4</v>
      </c>
    </row>
    <row r="2585" spans="1:25" x14ac:dyDescent="0.25">
      <c r="A2585">
        <v>10375</v>
      </c>
      <c r="B2585">
        <v>33</v>
      </c>
      <c r="C2585">
        <v>100</v>
      </c>
      <c r="D2585">
        <v>1</v>
      </c>
      <c r="E2585">
        <v>3856.71</v>
      </c>
      <c r="F2585" s="1">
        <v>38386</v>
      </c>
      <c r="G2585" t="s">
        <v>25</v>
      </c>
      <c r="H2585" t="s">
        <v>597</v>
      </c>
      <c r="I2585">
        <v>99</v>
      </c>
      <c r="J2585" t="s">
        <v>699</v>
      </c>
      <c r="K2585" t="s">
        <v>123</v>
      </c>
      <c r="L2585" t="s">
        <v>124</v>
      </c>
      <c r="M2585" t="s">
        <v>125</v>
      </c>
      <c r="N2585" t="s">
        <v>31</v>
      </c>
      <c r="O2585" t="s">
        <v>126</v>
      </c>
      <c r="P2585" t="s">
        <v>31</v>
      </c>
      <c r="Q2585" t="s">
        <v>127</v>
      </c>
      <c r="R2585" t="s">
        <v>44</v>
      </c>
      <c r="S2585" t="s">
        <v>45</v>
      </c>
      <c r="T2585" t="s">
        <v>128</v>
      </c>
      <c r="U2585" t="s">
        <v>53</v>
      </c>
      <c r="V2585">
        <v>-1.01010101010101E-2</v>
      </c>
      <c r="W2585">
        <v>2005</v>
      </c>
      <c r="X2585">
        <v>2</v>
      </c>
      <c r="Y2585">
        <v>1</v>
      </c>
    </row>
    <row r="2586" spans="1:25" x14ac:dyDescent="0.25">
      <c r="A2586">
        <v>10386</v>
      </c>
      <c r="B2586">
        <v>37</v>
      </c>
      <c r="C2586">
        <v>83.84</v>
      </c>
      <c r="D2586">
        <v>14</v>
      </c>
      <c r="E2586">
        <v>3102.08</v>
      </c>
      <c r="F2586" s="1">
        <v>38412</v>
      </c>
      <c r="G2586" t="s">
        <v>432</v>
      </c>
      <c r="H2586" t="s">
        <v>597</v>
      </c>
      <c r="I2586">
        <v>99</v>
      </c>
      <c r="J2586" t="s">
        <v>699</v>
      </c>
      <c r="K2586" t="s">
        <v>186</v>
      </c>
      <c r="L2586" t="s">
        <v>187</v>
      </c>
      <c r="M2586" t="s">
        <v>188</v>
      </c>
      <c r="N2586" t="s">
        <v>31</v>
      </c>
      <c r="O2586" t="s">
        <v>189</v>
      </c>
      <c r="P2586" t="s">
        <v>31</v>
      </c>
      <c r="Q2586" t="s">
        <v>190</v>
      </c>
      <c r="R2586" t="s">
        <v>191</v>
      </c>
      <c r="S2586" t="s">
        <v>45</v>
      </c>
      <c r="T2586" t="s">
        <v>192</v>
      </c>
      <c r="U2586" t="s">
        <v>53</v>
      </c>
      <c r="V2586">
        <v>0.15313131313131301</v>
      </c>
      <c r="W2586">
        <v>2005</v>
      </c>
      <c r="X2586">
        <v>3</v>
      </c>
      <c r="Y2586">
        <v>1</v>
      </c>
    </row>
    <row r="2587" spans="1:25" x14ac:dyDescent="0.25">
      <c r="A2587">
        <v>10398</v>
      </c>
      <c r="B2587">
        <v>22</v>
      </c>
      <c r="C2587">
        <v>86.76</v>
      </c>
      <c r="D2587">
        <v>8</v>
      </c>
      <c r="E2587">
        <v>1908.72</v>
      </c>
      <c r="F2587" s="1">
        <v>38441</v>
      </c>
      <c r="G2587" t="s">
        <v>25</v>
      </c>
      <c r="H2587" t="s">
        <v>597</v>
      </c>
      <c r="I2587">
        <v>99</v>
      </c>
      <c r="J2587" t="s">
        <v>699</v>
      </c>
      <c r="K2587" t="s">
        <v>39</v>
      </c>
      <c r="L2587" t="s">
        <v>40</v>
      </c>
      <c r="M2587" t="s">
        <v>41</v>
      </c>
      <c r="N2587" t="s">
        <v>31</v>
      </c>
      <c r="O2587" t="s">
        <v>42</v>
      </c>
      <c r="P2587" t="s">
        <v>31</v>
      </c>
      <c r="Q2587" t="s">
        <v>43</v>
      </c>
      <c r="R2587" t="s">
        <v>44</v>
      </c>
      <c r="S2587" t="s">
        <v>45</v>
      </c>
      <c r="T2587" t="s">
        <v>46</v>
      </c>
      <c r="U2587" t="s">
        <v>38</v>
      </c>
      <c r="V2587">
        <v>0.123636363636364</v>
      </c>
      <c r="W2587">
        <v>2005</v>
      </c>
      <c r="X2587">
        <v>3</v>
      </c>
      <c r="Y2587">
        <v>1</v>
      </c>
    </row>
    <row r="2588" spans="1:25" x14ac:dyDescent="0.25">
      <c r="A2588">
        <v>10401</v>
      </c>
      <c r="B2588">
        <v>85</v>
      </c>
      <c r="C2588">
        <v>88.75</v>
      </c>
      <c r="D2588">
        <v>10</v>
      </c>
      <c r="E2588">
        <v>7543.75</v>
      </c>
      <c r="F2588" s="1">
        <v>38445</v>
      </c>
      <c r="G2588" t="s">
        <v>425</v>
      </c>
      <c r="H2588" t="s">
        <v>597</v>
      </c>
      <c r="I2588">
        <v>99</v>
      </c>
      <c r="J2588" t="s">
        <v>699</v>
      </c>
      <c r="K2588" t="s">
        <v>109</v>
      </c>
      <c r="L2588" t="s">
        <v>110</v>
      </c>
      <c r="M2588" t="s">
        <v>111</v>
      </c>
      <c r="N2588" t="s">
        <v>31</v>
      </c>
      <c r="O2588" t="s">
        <v>112</v>
      </c>
      <c r="P2588" t="s">
        <v>113</v>
      </c>
      <c r="Q2588" t="s">
        <v>114</v>
      </c>
      <c r="R2588" t="s">
        <v>35</v>
      </c>
      <c r="S2588" t="s">
        <v>36</v>
      </c>
      <c r="T2588" t="s">
        <v>115</v>
      </c>
      <c r="U2588" t="s">
        <v>163</v>
      </c>
      <c r="V2588">
        <v>0.10353535353535399</v>
      </c>
      <c r="W2588">
        <v>2005</v>
      </c>
      <c r="X2588">
        <v>4</v>
      </c>
      <c r="Y2588">
        <v>2</v>
      </c>
    </row>
    <row r="2589" spans="1:25" x14ac:dyDescent="0.25">
      <c r="A2589">
        <v>10416</v>
      </c>
      <c r="B2589">
        <v>22</v>
      </c>
      <c r="C2589">
        <v>100</v>
      </c>
      <c r="D2589">
        <v>11</v>
      </c>
      <c r="E2589">
        <v>2457.1799999999998</v>
      </c>
      <c r="F2589" s="1">
        <v>38482</v>
      </c>
      <c r="G2589" t="s">
        <v>25</v>
      </c>
      <c r="H2589" t="s">
        <v>597</v>
      </c>
      <c r="I2589">
        <v>99</v>
      </c>
      <c r="J2589" t="s">
        <v>699</v>
      </c>
      <c r="K2589" t="s">
        <v>477</v>
      </c>
      <c r="L2589" t="s">
        <v>478</v>
      </c>
      <c r="M2589" t="s">
        <v>479</v>
      </c>
      <c r="N2589" t="s">
        <v>31</v>
      </c>
      <c r="O2589" t="s">
        <v>480</v>
      </c>
      <c r="P2589" t="s">
        <v>31</v>
      </c>
      <c r="Q2589" t="s">
        <v>481</v>
      </c>
      <c r="R2589" t="s">
        <v>273</v>
      </c>
      <c r="S2589" t="s">
        <v>45</v>
      </c>
      <c r="T2589" t="s">
        <v>482</v>
      </c>
      <c r="U2589" t="s">
        <v>38</v>
      </c>
      <c r="V2589">
        <v>-1.01010101010101E-2</v>
      </c>
      <c r="W2589">
        <v>2005</v>
      </c>
      <c r="X2589">
        <v>5</v>
      </c>
      <c r="Y2589">
        <v>2</v>
      </c>
    </row>
    <row r="2590" spans="1:25" x14ac:dyDescent="0.25">
      <c r="A2590">
        <v>10105</v>
      </c>
      <c r="B2590">
        <v>31</v>
      </c>
      <c r="C2590">
        <v>65.77</v>
      </c>
      <c r="D2590">
        <v>3</v>
      </c>
      <c r="E2590">
        <v>2038.87</v>
      </c>
      <c r="F2590" s="1">
        <v>37663</v>
      </c>
      <c r="G2590" t="s">
        <v>25</v>
      </c>
      <c r="H2590" t="s">
        <v>630</v>
      </c>
      <c r="I2590">
        <v>72</v>
      </c>
      <c r="J2590" t="s">
        <v>700</v>
      </c>
      <c r="K2590" t="s">
        <v>342</v>
      </c>
      <c r="L2590" t="s">
        <v>343</v>
      </c>
      <c r="M2590" t="s">
        <v>344</v>
      </c>
      <c r="N2590" t="s">
        <v>31</v>
      </c>
      <c r="O2590" t="s">
        <v>345</v>
      </c>
      <c r="P2590" t="s">
        <v>31</v>
      </c>
      <c r="Q2590" t="s">
        <v>346</v>
      </c>
      <c r="R2590" t="s">
        <v>347</v>
      </c>
      <c r="S2590" t="s">
        <v>45</v>
      </c>
      <c r="T2590" t="s">
        <v>348</v>
      </c>
      <c r="U2590" t="s">
        <v>38</v>
      </c>
      <c r="V2590">
        <v>8.6527777777777801E-2</v>
      </c>
      <c r="W2590">
        <v>2003</v>
      </c>
      <c r="X2590">
        <v>2</v>
      </c>
      <c r="Y2590">
        <v>1</v>
      </c>
    </row>
    <row r="2591" spans="1:25" x14ac:dyDescent="0.25">
      <c r="A2591">
        <v>10119</v>
      </c>
      <c r="B2591">
        <v>38</v>
      </c>
      <c r="C2591">
        <v>65.77</v>
      </c>
      <c r="D2591">
        <v>12</v>
      </c>
      <c r="E2591">
        <v>2499.2600000000002</v>
      </c>
      <c r="F2591" s="1">
        <v>37739</v>
      </c>
      <c r="G2591" t="s">
        <v>25</v>
      </c>
      <c r="H2591" t="s">
        <v>630</v>
      </c>
      <c r="I2591">
        <v>72</v>
      </c>
      <c r="J2591" t="s">
        <v>700</v>
      </c>
      <c r="K2591" t="s">
        <v>156</v>
      </c>
      <c r="L2591" t="s">
        <v>157</v>
      </c>
      <c r="M2591" t="s">
        <v>158</v>
      </c>
      <c r="N2591" t="s">
        <v>31</v>
      </c>
      <c r="O2591" t="s">
        <v>159</v>
      </c>
      <c r="P2591" t="s">
        <v>31</v>
      </c>
      <c r="Q2591" t="s">
        <v>160</v>
      </c>
      <c r="R2591" t="s">
        <v>161</v>
      </c>
      <c r="S2591" t="s">
        <v>45</v>
      </c>
      <c r="T2591" t="s">
        <v>162</v>
      </c>
      <c r="U2591" t="s">
        <v>38</v>
      </c>
      <c r="V2591">
        <v>8.6527777777777801E-2</v>
      </c>
      <c r="W2591">
        <v>2003</v>
      </c>
      <c r="X2591">
        <v>4</v>
      </c>
      <c r="Y2591">
        <v>2</v>
      </c>
    </row>
    <row r="2592" spans="1:25" x14ac:dyDescent="0.25">
      <c r="A2592">
        <v>10129</v>
      </c>
      <c r="B2592">
        <v>45</v>
      </c>
      <c r="C2592">
        <v>85.29</v>
      </c>
      <c r="D2592">
        <v>3</v>
      </c>
      <c r="E2592">
        <v>3838.05</v>
      </c>
      <c r="F2592" s="1">
        <v>37784</v>
      </c>
      <c r="G2592" t="s">
        <v>25</v>
      </c>
      <c r="H2592" t="s">
        <v>630</v>
      </c>
      <c r="I2592">
        <v>72</v>
      </c>
      <c r="J2592" t="s">
        <v>700</v>
      </c>
      <c r="K2592" t="s">
        <v>349</v>
      </c>
      <c r="L2592" t="s">
        <v>350</v>
      </c>
      <c r="M2592" t="s">
        <v>351</v>
      </c>
      <c r="N2592" t="s">
        <v>31</v>
      </c>
      <c r="O2592" t="s">
        <v>352</v>
      </c>
      <c r="P2592" t="s">
        <v>31</v>
      </c>
      <c r="Q2592" t="s">
        <v>353</v>
      </c>
      <c r="R2592" t="s">
        <v>183</v>
      </c>
      <c r="S2592" t="s">
        <v>45</v>
      </c>
      <c r="T2592" t="s">
        <v>354</v>
      </c>
      <c r="U2592" t="s">
        <v>53</v>
      </c>
      <c r="V2592">
        <v>-0.18458333333333299</v>
      </c>
      <c r="W2592">
        <v>2003</v>
      </c>
      <c r="X2592">
        <v>6</v>
      </c>
      <c r="Y2592">
        <v>2</v>
      </c>
    </row>
    <row r="2593" spans="1:25" x14ac:dyDescent="0.25">
      <c r="A2593">
        <v>10143</v>
      </c>
      <c r="B2593">
        <v>31</v>
      </c>
      <c r="C2593">
        <v>85.29</v>
      </c>
      <c r="D2593">
        <v>16</v>
      </c>
      <c r="E2593">
        <v>2643.99</v>
      </c>
      <c r="F2593" s="1">
        <v>37843</v>
      </c>
      <c r="G2593" t="s">
        <v>25</v>
      </c>
      <c r="H2593" t="s">
        <v>630</v>
      </c>
      <c r="I2593">
        <v>72</v>
      </c>
      <c r="J2593" t="s">
        <v>700</v>
      </c>
      <c r="K2593" t="s">
        <v>355</v>
      </c>
      <c r="L2593" t="s">
        <v>356</v>
      </c>
      <c r="M2593" t="s">
        <v>357</v>
      </c>
      <c r="N2593" t="s">
        <v>31</v>
      </c>
      <c r="O2593" t="s">
        <v>175</v>
      </c>
      <c r="P2593" t="s">
        <v>133</v>
      </c>
      <c r="Q2593" t="s">
        <v>176</v>
      </c>
      <c r="R2593" t="s">
        <v>35</v>
      </c>
      <c r="S2593" t="s">
        <v>36</v>
      </c>
      <c r="T2593" t="s">
        <v>358</v>
      </c>
      <c r="U2593" t="s">
        <v>38</v>
      </c>
      <c r="V2593">
        <v>-0.18458333333333299</v>
      </c>
      <c r="W2593">
        <v>2003</v>
      </c>
      <c r="X2593">
        <v>8</v>
      </c>
      <c r="Y2593">
        <v>3</v>
      </c>
    </row>
    <row r="2594" spans="1:25" x14ac:dyDescent="0.25">
      <c r="A2594">
        <v>10154</v>
      </c>
      <c r="B2594">
        <v>36</v>
      </c>
      <c r="C2594">
        <v>64.33</v>
      </c>
      <c r="D2594">
        <v>1</v>
      </c>
      <c r="E2594">
        <v>2315.88</v>
      </c>
      <c r="F2594" s="1">
        <v>37896</v>
      </c>
      <c r="G2594" t="s">
        <v>25</v>
      </c>
      <c r="H2594" t="s">
        <v>630</v>
      </c>
      <c r="I2594">
        <v>72</v>
      </c>
      <c r="J2594" t="s">
        <v>700</v>
      </c>
      <c r="K2594" t="s">
        <v>539</v>
      </c>
      <c r="L2594" t="s">
        <v>540</v>
      </c>
      <c r="M2594" t="s">
        <v>541</v>
      </c>
      <c r="N2594" t="s">
        <v>31</v>
      </c>
      <c r="O2594" t="s">
        <v>542</v>
      </c>
      <c r="P2594" t="s">
        <v>58</v>
      </c>
      <c r="Q2594" t="s">
        <v>543</v>
      </c>
      <c r="R2594" t="s">
        <v>35</v>
      </c>
      <c r="S2594" t="s">
        <v>36</v>
      </c>
      <c r="T2594" t="s">
        <v>544</v>
      </c>
      <c r="U2594" t="s">
        <v>38</v>
      </c>
      <c r="V2594">
        <v>0.106527777777778</v>
      </c>
      <c r="W2594">
        <v>2003</v>
      </c>
      <c r="X2594">
        <v>10</v>
      </c>
      <c r="Y2594">
        <v>4</v>
      </c>
    </row>
    <row r="2595" spans="1:25" x14ac:dyDescent="0.25">
      <c r="A2595">
        <v>10167</v>
      </c>
      <c r="B2595">
        <v>46</v>
      </c>
      <c r="C2595">
        <v>70.11</v>
      </c>
      <c r="D2595">
        <v>10</v>
      </c>
      <c r="E2595">
        <v>3225.06</v>
      </c>
      <c r="F2595" s="1">
        <v>37917</v>
      </c>
      <c r="G2595" t="s">
        <v>359</v>
      </c>
      <c r="H2595" t="s">
        <v>630</v>
      </c>
      <c r="I2595">
        <v>72</v>
      </c>
      <c r="J2595" t="s">
        <v>700</v>
      </c>
      <c r="K2595" t="s">
        <v>275</v>
      </c>
      <c r="L2595" t="s">
        <v>276</v>
      </c>
      <c r="M2595" t="s">
        <v>277</v>
      </c>
      <c r="N2595" t="s">
        <v>31</v>
      </c>
      <c r="O2595" t="s">
        <v>278</v>
      </c>
      <c r="P2595" t="s">
        <v>31</v>
      </c>
      <c r="Q2595" t="s">
        <v>279</v>
      </c>
      <c r="R2595" t="s">
        <v>200</v>
      </c>
      <c r="S2595" t="s">
        <v>45</v>
      </c>
      <c r="T2595" t="s">
        <v>280</v>
      </c>
      <c r="U2595" t="s">
        <v>53</v>
      </c>
      <c r="V2595">
        <v>2.6249999999999999E-2</v>
      </c>
      <c r="W2595">
        <v>2003</v>
      </c>
      <c r="X2595">
        <v>10</v>
      </c>
      <c r="Y2595">
        <v>4</v>
      </c>
    </row>
    <row r="2596" spans="1:25" x14ac:dyDescent="0.25">
      <c r="A2596">
        <v>10177</v>
      </c>
      <c r="B2596">
        <v>32</v>
      </c>
      <c r="C2596">
        <v>76.62</v>
      </c>
      <c r="D2596">
        <v>1</v>
      </c>
      <c r="E2596">
        <v>2451.84</v>
      </c>
      <c r="F2596" s="1">
        <v>37932</v>
      </c>
      <c r="G2596" t="s">
        <v>25</v>
      </c>
      <c r="H2596" t="s">
        <v>630</v>
      </c>
      <c r="I2596">
        <v>72</v>
      </c>
      <c r="J2596" t="s">
        <v>700</v>
      </c>
      <c r="K2596" t="s">
        <v>513</v>
      </c>
      <c r="L2596" t="s">
        <v>514</v>
      </c>
      <c r="M2596" t="s">
        <v>515</v>
      </c>
      <c r="N2596" t="s">
        <v>31</v>
      </c>
      <c r="O2596" t="s">
        <v>189</v>
      </c>
      <c r="P2596" t="s">
        <v>31</v>
      </c>
      <c r="Q2596" t="s">
        <v>205</v>
      </c>
      <c r="R2596" t="s">
        <v>191</v>
      </c>
      <c r="S2596" t="s">
        <v>45</v>
      </c>
      <c r="T2596" t="s">
        <v>516</v>
      </c>
      <c r="U2596" t="s">
        <v>38</v>
      </c>
      <c r="V2596">
        <v>-6.4166666666666705E-2</v>
      </c>
      <c r="W2596">
        <v>2003</v>
      </c>
      <c r="X2596">
        <v>11</v>
      </c>
      <c r="Y2596">
        <v>4</v>
      </c>
    </row>
    <row r="2597" spans="1:25" x14ac:dyDescent="0.25">
      <c r="A2597">
        <v>10185</v>
      </c>
      <c r="B2597">
        <v>39</v>
      </c>
      <c r="C2597">
        <v>57.82</v>
      </c>
      <c r="D2597">
        <v>1</v>
      </c>
      <c r="E2597">
        <v>2254.98</v>
      </c>
      <c r="F2597" s="1">
        <v>37939</v>
      </c>
      <c r="G2597" t="s">
        <v>25</v>
      </c>
      <c r="H2597" t="s">
        <v>630</v>
      </c>
      <c r="I2597">
        <v>72</v>
      </c>
      <c r="J2597" t="s">
        <v>700</v>
      </c>
      <c r="K2597" t="s">
        <v>355</v>
      </c>
      <c r="L2597" t="s">
        <v>356</v>
      </c>
      <c r="M2597" t="s">
        <v>357</v>
      </c>
      <c r="N2597" t="s">
        <v>31</v>
      </c>
      <c r="O2597" t="s">
        <v>175</v>
      </c>
      <c r="P2597" t="s">
        <v>133</v>
      </c>
      <c r="Q2597" t="s">
        <v>176</v>
      </c>
      <c r="R2597" t="s">
        <v>35</v>
      </c>
      <c r="S2597" t="s">
        <v>36</v>
      </c>
      <c r="T2597" t="s">
        <v>358</v>
      </c>
      <c r="U2597" t="s">
        <v>38</v>
      </c>
      <c r="V2597">
        <v>0.19694444444444401</v>
      </c>
      <c r="W2597">
        <v>2003</v>
      </c>
      <c r="X2597">
        <v>11</v>
      </c>
      <c r="Y2597">
        <v>4</v>
      </c>
    </row>
    <row r="2598" spans="1:25" x14ac:dyDescent="0.25">
      <c r="A2598">
        <v>10197</v>
      </c>
      <c r="B2598">
        <v>50</v>
      </c>
      <c r="C2598">
        <v>78.790000000000006</v>
      </c>
      <c r="D2598">
        <v>7</v>
      </c>
      <c r="E2598">
        <v>3939.5</v>
      </c>
      <c r="F2598" s="1">
        <v>37951</v>
      </c>
      <c r="G2598" t="s">
        <v>25</v>
      </c>
      <c r="H2598" t="s">
        <v>630</v>
      </c>
      <c r="I2598">
        <v>72</v>
      </c>
      <c r="J2598" t="s">
        <v>700</v>
      </c>
      <c r="K2598" t="s">
        <v>371</v>
      </c>
      <c r="L2598" t="s">
        <v>372</v>
      </c>
      <c r="M2598" t="s">
        <v>373</v>
      </c>
      <c r="N2598" t="s">
        <v>31</v>
      </c>
      <c r="O2598" t="s">
        <v>374</v>
      </c>
      <c r="P2598" t="s">
        <v>31</v>
      </c>
      <c r="Q2598" t="s">
        <v>375</v>
      </c>
      <c r="R2598" t="s">
        <v>191</v>
      </c>
      <c r="S2598" t="s">
        <v>45</v>
      </c>
      <c r="T2598" t="s">
        <v>376</v>
      </c>
      <c r="U2598" t="s">
        <v>53</v>
      </c>
      <c r="V2598">
        <v>-9.4305555555555601E-2</v>
      </c>
      <c r="W2598">
        <v>2003</v>
      </c>
      <c r="X2598">
        <v>11</v>
      </c>
      <c r="Y2598">
        <v>4</v>
      </c>
    </row>
    <row r="2599" spans="1:25" x14ac:dyDescent="0.25">
      <c r="A2599">
        <v>10208</v>
      </c>
      <c r="B2599">
        <v>46</v>
      </c>
      <c r="C2599">
        <v>74.45</v>
      </c>
      <c r="D2599">
        <v>1</v>
      </c>
      <c r="E2599">
        <v>3424.7</v>
      </c>
      <c r="F2599" s="1">
        <v>37988</v>
      </c>
      <c r="G2599" t="s">
        <v>25</v>
      </c>
      <c r="H2599" t="s">
        <v>630</v>
      </c>
      <c r="I2599">
        <v>72</v>
      </c>
      <c r="J2599" t="s">
        <v>700</v>
      </c>
      <c r="K2599" t="s">
        <v>232</v>
      </c>
      <c r="L2599" t="s">
        <v>233</v>
      </c>
      <c r="M2599" t="s">
        <v>234</v>
      </c>
      <c r="N2599" t="s">
        <v>31</v>
      </c>
      <c r="O2599" t="s">
        <v>235</v>
      </c>
      <c r="P2599" t="s">
        <v>31</v>
      </c>
      <c r="Q2599" t="s">
        <v>236</v>
      </c>
      <c r="R2599" t="s">
        <v>44</v>
      </c>
      <c r="S2599" t="s">
        <v>45</v>
      </c>
      <c r="T2599" t="s">
        <v>237</v>
      </c>
      <c r="U2599" t="s">
        <v>53</v>
      </c>
      <c r="V2599">
        <v>-3.4027777777777803E-2</v>
      </c>
      <c r="W2599">
        <v>2004</v>
      </c>
      <c r="X2599">
        <v>1</v>
      </c>
      <c r="Y2599">
        <v>1</v>
      </c>
    </row>
    <row r="2600" spans="1:25" x14ac:dyDescent="0.25">
      <c r="A2600">
        <v>10222</v>
      </c>
      <c r="B2600">
        <v>36</v>
      </c>
      <c r="C2600">
        <v>80.95</v>
      </c>
      <c r="D2600">
        <v>13</v>
      </c>
      <c r="E2600">
        <v>2914.2</v>
      </c>
      <c r="F2600" s="1">
        <v>38036</v>
      </c>
      <c r="G2600" t="s">
        <v>25</v>
      </c>
      <c r="H2600" t="s">
        <v>630</v>
      </c>
      <c r="I2600">
        <v>72</v>
      </c>
      <c r="J2600" t="s">
        <v>700</v>
      </c>
      <c r="K2600" t="s">
        <v>382</v>
      </c>
      <c r="L2600" t="s">
        <v>383</v>
      </c>
      <c r="M2600" t="s">
        <v>384</v>
      </c>
      <c r="N2600" t="s">
        <v>31</v>
      </c>
      <c r="O2600" t="s">
        <v>385</v>
      </c>
      <c r="P2600" t="s">
        <v>58</v>
      </c>
      <c r="Q2600" t="s">
        <v>386</v>
      </c>
      <c r="R2600" t="s">
        <v>35</v>
      </c>
      <c r="S2600" t="s">
        <v>36</v>
      </c>
      <c r="T2600" t="s">
        <v>387</v>
      </c>
      <c r="U2600" t="s">
        <v>38</v>
      </c>
      <c r="V2600">
        <v>-0.124305555555556</v>
      </c>
      <c r="W2600">
        <v>2004</v>
      </c>
      <c r="X2600">
        <v>2</v>
      </c>
      <c r="Y2600">
        <v>1</v>
      </c>
    </row>
    <row r="2601" spans="1:25" x14ac:dyDescent="0.25">
      <c r="A2601">
        <v>10233</v>
      </c>
      <c r="B2601">
        <v>29</v>
      </c>
      <c r="C2601">
        <v>82.4</v>
      </c>
      <c r="D2601">
        <v>1</v>
      </c>
      <c r="E2601">
        <v>2389.6</v>
      </c>
      <c r="F2601" s="1">
        <v>38075</v>
      </c>
      <c r="G2601" t="s">
        <v>25</v>
      </c>
      <c r="H2601" t="s">
        <v>630</v>
      </c>
      <c r="I2601">
        <v>72</v>
      </c>
      <c r="J2601" t="s">
        <v>700</v>
      </c>
      <c r="K2601" t="s">
        <v>109</v>
      </c>
      <c r="L2601" t="s">
        <v>110</v>
      </c>
      <c r="M2601" t="s">
        <v>111</v>
      </c>
      <c r="N2601" t="s">
        <v>31</v>
      </c>
      <c r="O2601" t="s">
        <v>112</v>
      </c>
      <c r="P2601" t="s">
        <v>113</v>
      </c>
      <c r="Q2601" t="s">
        <v>114</v>
      </c>
      <c r="R2601" t="s">
        <v>35</v>
      </c>
      <c r="S2601" t="s">
        <v>36</v>
      </c>
      <c r="T2601" t="s">
        <v>115</v>
      </c>
      <c r="U2601" t="s">
        <v>38</v>
      </c>
      <c r="V2601">
        <v>-0.14444444444444399</v>
      </c>
      <c r="W2601">
        <v>2004</v>
      </c>
      <c r="X2601">
        <v>3</v>
      </c>
      <c r="Y2601">
        <v>1</v>
      </c>
    </row>
    <row r="2602" spans="1:25" x14ac:dyDescent="0.25">
      <c r="A2602">
        <v>10248</v>
      </c>
      <c r="B2602">
        <v>32</v>
      </c>
      <c r="C2602">
        <v>75.89</v>
      </c>
      <c r="D2602">
        <v>4</v>
      </c>
      <c r="E2602">
        <v>2428.48</v>
      </c>
      <c r="F2602" s="1">
        <v>38114</v>
      </c>
      <c r="G2602" t="s">
        <v>359</v>
      </c>
      <c r="H2602" t="s">
        <v>630</v>
      </c>
      <c r="I2602">
        <v>72</v>
      </c>
      <c r="J2602" t="s">
        <v>700</v>
      </c>
      <c r="K2602" t="s">
        <v>28</v>
      </c>
      <c r="L2602" t="s">
        <v>29</v>
      </c>
      <c r="M2602" t="s">
        <v>30</v>
      </c>
      <c r="N2602" t="s">
        <v>31</v>
      </c>
      <c r="O2602" t="s">
        <v>32</v>
      </c>
      <c r="P2602" t="s">
        <v>33</v>
      </c>
      <c r="Q2602" t="s">
        <v>34</v>
      </c>
      <c r="R2602" t="s">
        <v>35</v>
      </c>
      <c r="S2602" t="s">
        <v>36</v>
      </c>
      <c r="T2602" t="s">
        <v>37</v>
      </c>
      <c r="U2602" t="s">
        <v>38</v>
      </c>
      <c r="V2602">
        <v>-5.40277777777778E-2</v>
      </c>
      <c r="W2602">
        <v>2004</v>
      </c>
      <c r="X2602">
        <v>5</v>
      </c>
      <c r="Y2602">
        <v>2</v>
      </c>
    </row>
    <row r="2603" spans="1:25" x14ac:dyDescent="0.25">
      <c r="A2603">
        <v>10261</v>
      </c>
      <c r="B2603">
        <v>44</v>
      </c>
      <c r="C2603">
        <v>68.67</v>
      </c>
      <c r="D2603">
        <v>2</v>
      </c>
      <c r="E2603">
        <v>3021.48</v>
      </c>
      <c r="F2603" s="1">
        <v>38155</v>
      </c>
      <c r="G2603" t="s">
        <v>25</v>
      </c>
      <c r="H2603" t="s">
        <v>630</v>
      </c>
      <c r="I2603">
        <v>72</v>
      </c>
      <c r="J2603" t="s">
        <v>700</v>
      </c>
      <c r="K2603" t="s">
        <v>311</v>
      </c>
      <c r="L2603" t="s">
        <v>312</v>
      </c>
      <c r="M2603" t="s">
        <v>313</v>
      </c>
      <c r="N2603" t="s">
        <v>31</v>
      </c>
      <c r="O2603" t="s">
        <v>314</v>
      </c>
      <c r="P2603" t="s">
        <v>315</v>
      </c>
      <c r="Q2603" t="s">
        <v>316</v>
      </c>
      <c r="R2603" t="s">
        <v>244</v>
      </c>
      <c r="S2603" t="s">
        <v>36</v>
      </c>
      <c r="T2603" t="s">
        <v>317</v>
      </c>
      <c r="U2603" t="s">
        <v>53</v>
      </c>
      <c r="V2603">
        <v>4.6249999999999999E-2</v>
      </c>
      <c r="W2603">
        <v>2004</v>
      </c>
      <c r="X2603">
        <v>6</v>
      </c>
      <c r="Y2603">
        <v>2</v>
      </c>
    </row>
    <row r="2604" spans="1:25" x14ac:dyDescent="0.25">
      <c r="A2604">
        <v>10273</v>
      </c>
      <c r="B2604">
        <v>42</v>
      </c>
      <c r="C2604">
        <v>62.16</v>
      </c>
      <c r="D2604">
        <v>5</v>
      </c>
      <c r="E2604">
        <v>2610.7199999999998</v>
      </c>
      <c r="F2604" s="1">
        <v>38189</v>
      </c>
      <c r="G2604" t="s">
        <v>25</v>
      </c>
      <c r="H2604" t="s">
        <v>630</v>
      </c>
      <c r="I2604">
        <v>72</v>
      </c>
      <c r="J2604" t="s">
        <v>700</v>
      </c>
      <c r="K2604" t="s">
        <v>388</v>
      </c>
      <c r="L2604" t="s">
        <v>389</v>
      </c>
      <c r="M2604" t="s">
        <v>390</v>
      </c>
      <c r="N2604" t="s">
        <v>31</v>
      </c>
      <c r="O2604" t="s">
        <v>391</v>
      </c>
      <c r="P2604" t="s">
        <v>31</v>
      </c>
      <c r="Q2604" t="s">
        <v>392</v>
      </c>
      <c r="R2604" t="s">
        <v>393</v>
      </c>
      <c r="S2604" t="s">
        <v>45</v>
      </c>
      <c r="T2604" t="s">
        <v>394</v>
      </c>
      <c r="U2604" t="s">
        <v>38</v>
      </c>
      <c r="V2604">
        <v>0.13666666666666699</v>
      </c>
      <c r="W2604">
        <v>2004</v>
      </c>
      <c r="X2604">
        <v>7</v>
      </c>
      <c r="Y2604">
        <v>3</v>
      </c>
    </row>
    <row r="2605" spans="1:25" x14ac:dyDescent="0.25">
      <c r="A2605">
        <v>10283</v>
      </c>
      <c r="B2605">
        <v>47</v>
      </c>
      <c r="C2605">
        <v>65.77</v>
      </c>
      <c r="D2605">
        <v>7</v>
      </c>
      <c r="E2605">
        <v>3091.19</v>
      </c>
      <c r="F2605" s="1">
        <v>38219</v>
      </c>
      <c r="G2605" t="s">
        <v>25</v>
      </c>
      <c r="H2605" t="s">
        <v>630</v>
      </c>
      <c r="I2605">
        <v>72</v>
      </c>
      <c r="J2605" t="s">
        <v>700</v>
      </c>
      <c r="K2605" t="s">
        <v>395</v>
      </c>
      <c r="L2605" t="s">
        <v>396</v>
      </c>
      <c r="M2605" t="s">
        <v>397</v>
      </c>
      <c r="N2605" t="s">
        <v>31</v>
      </c>
      <c r="O2605" t="s">
        <v>398</v>
      </c>
      <c r="P2605" t="s">
        <v>242</v>
      </c>
      <c r="Q2605" t="s">
        <v>399</v>
      </c>
      <c r="R2605" t="s">
        <v>244</v>
      </c>
      <c r="S2605" t="s">
        <v>36</v>
      </c>
      <c r="T2605" t="s">
        <v>400</v>
      </c>
      <c r="U2605" t="s">
        <v>53</v>
      </c>
      <c r="V2605">
        <v>8.6527777777777801E-2</v>
      </c>
      <c r="W2605">
        <v>2004</v>
      </c>
      <c r="X2605">
        <v>8</v>
      </c>
      <c r="Y2605">
        <v>3</v>
      </c>
    </row>
    <row r="2606" spans="1:25" x14ac:dyDescent="0.25">
      <c r="A2606">
        <v>10295</v>
      </c>
      <c r="B2606">
        <v>44</v>
      </c>
      <c r="C2606">
        <v>58.55</v>
      </c>
      <c r="D2606">
        <v>2</v>
      </c>
      <c r="E2606">
        <v>2576.1999999999998</v>
      </c>
      <c r="F2606" s="1">
        <v>38240</v>
      </c>
      <c r="G2606" t="s">
        <v>25</v>
      </c>
      <c r="H2606" t="s">
        <v>630</v>
      </c>
      <c r="I2606">
        <v>72</v>
      </c>
      <c r="J2606" t="s">
        <v>700</v>
      </c>
      <c r="K2606" t="s">
        <v>401</v>
      </c>
      <c r="L2606" t="s">
        <v>402</v>
      </c>
      <c r="M2606" t="s">
        <v>403</v>
      </c>
      <c r="N2606" t="s">
        <v>31</v>
      </c>
      <c r="O2606" t="s">
        <v>404</v>
      </c>
      <c r="P2606" t="s">
        <v>133</v>
      </c>
      <c r="Q2606" t="s">
        <v>405</v>
      </c>
      <c r="R2606" t="s">
        <v>35</v>
      </c>
      <c r="S2606" t="s">
        <v>36</v>
      </c>
      <c r="T2606" t="s">
        <v>406</v>
      </c>
      <c r="U2606" t="s">
        <v>38</v>
      </c>
      <c r="V2606">
        <v>0.186805555555556</v>
      </c>
      <c r="W2606">
        <v>2004</v>
      </c>
      <c r="X2606">
        <v>9</v>
      </c>
      <c r="Y2606">
        <v>3</v>
      </c>
    </row>
    <row r="2607" spans="1:25" x14ac:dyDescent="0.25">
      <c r="A2607">
        <v>10306</v>
      </c>
      <c r="B2607">
        <v>43</v>
      </c>
      <c r="C2607">
        <v>75.17</v>
      </c>
      <c r="D2607">
        <v>1</v>
      </c>
      <c r="E2607">
        <v>3232.31</v>
      </c>
      <c r="F2607" s="1">
        <v>38274</v>
      </c>
      <c r="G2607" t="s">
        <v>25</v>
      </c>
      <c r="H2607" t="s">
        <v>630</v>
      </c>
      <c r="I2607">
        <v>72</v>
      </c>
      <c r="J2607" t="s">
        <v>700</v>
      </c>
      <c r="K2607" t="s">
        <v>517</v>
      </c>
      <c r="L2607" t="s">
        <v>518</v>
      </c>
      <c r="M2607" t="s">
        <v>519</v>
      </c>
      <c r="N2607" t="s">
        <v>31</v>
      </c>
      <c r="O2607" t="s">
        <v>520</v>
      </c>
      <c r="P2607" t="s">
        <v>31</v>
      </c>
      <c r="Q2607" t="s">
        <v>521</v>
      </c>
      <c r="R2607" t="s">
        <v>183</v>
      </c>
      <c r="S2607" t="s">
        <v>45</v>
      </c>
      <c r="T2607" t="s">
        <v>522</v>
      </c>
      <c r="U2607" t="s">
        <v>53</v>
      </c>
      <c r="V2607">
        <v>-4.4027777777777798E-2</v>
      </c>
      <c r="W2607">
        <v>2004</v>
      </c>
      <c r="X2607">
        <v>10</v>
      </c>
      <c r="Y2607">
        <v>4</v>
      </c>
    </row>
    <row r="2608" spans="1:25" x14ac:dyDescent="0.25">
      <c r="A2608">
        <v>10316</v>
      </c>
      <c r="B2608">
        <v>48</v>
      </c>
      <c r="C2608">
        <v>74.45</v>
      </c>
      <c r="D2608">
        <v>18</v>
      </c>
      <c r="E2608">
        <v>3573.6</v>
      </c>
      <c r="F2608" s="1">
        <v>38292</v>
      </c>
      <c r="G2608" t="s">
        <v>25</v>
      </c>
      <c r="H2608" t="s">
        <v>630</v>
      </c>
      <c r="I2608">
        <v>72</v>
      </c>
      <c r="J2608" t="s">
        <v>700</v>
      </c>
      <c r="K2608" t="s">
        <v>407</v>
      </c>
      <c r="L2608" t="s">
        <v>408</v>
      </c>
      <c r="M2608" t="s">
        <v>409</v>
      </c>
      <c r="N2608" t="s">
        <v>31</v>
      </c>
      <c r="O2608" t="s">
        <v>410</v>
      </c>
      <c r="P2608" t="s">
        <v>411</v>
      </c>
      <c r="Q2608" t="s">
        <v>412</v>
      </c>
      <c r="R2608" t="s">
        <v>183</v>
      </c>
      <c r="S2608" t="s">
        <v>45</v>
      </c>
      <c r="T2608" t="s">
        <v>413</v>
      </c>
      <c r="U2608" t="s">
        <v>53</v>
      </c>
      <c r="V2608">
        <v>-3.4027777777777803E-2</v>
      </c>
      <c r="W2608">
        <v>2004</v>
      </c>
      <c r="X2608">
        <v>11</v>
      </c>
      <c r="Y2608">
        <v>4</v>
      </c>
    </row>
    <row r="2609" spans="1:25" x14ac:dyDescent="0.25">
      <c r="A2609">
        <v>10327</v>
      </c>
      <c r="B2609">
        <v>21</v>
      </c>
      <c r="C2609">
        <v>96.31</v>
      </c>
      <c r="D2609">
        <v>1</v>
      </c>
      <c r="E2609">
        <v>2022.51</v>
      </c>
      <c r="F2609" s="1">
        <v>38301</v>
      </c>
      <c r="G2609" t="s">
        <v>432</v>
      </c>
      <c r="H2609" t="s">
        <v>630</v>
      </c>
      <c r="I2609">
        <v>72</v>
      </c>
      <c r="J2609" t="s">
        <v>700</v>
      </c>
      <c r="K2609" t="s">
        <v>342</v>
      </c>
      <c r="L2609" t="s">
        <v>343</v>
      </c>
      <c r="M2609" t="s">
        <v>344</v>
      </c>
      <c r="N2609" t="s">
        <v>31</v>
      </c>
      <c r="O2609" t="s">
        <v>345</v>
      </c>
      <c r="P2609" t="s">
        <v>31</v>
      </c>
      <c r="Q2609" t="s">
        <v>346</v>
      </c>
      <c r="R2609" t="s">
        <v>347</v>
      </c>
      <c r="S2609" t="s">
        <v>45</v>
      </c>
      <c r="T2609" t="s">
        <v>348</v>
      </c>
      <c r="U2609" t="s">
        <v>38</v>
      </c>
      <c r="V2609">
        <v>-0.33763888888888899</v>
      </c>
      <c r="W2609">
        <v>2004</v>
      </c>
      <c r="X2609">
        <v>11</v>
      </c>
      <c r="Y2609">
        <v>4</v>
      </c>
    </row>
    <row r="2610" spans="1:25" x14ac:dyDescent="0.25">
      <c r="A2610">
        <v>10339</v>
      </c>
      <c r="B2610">
        <v>50</v>
      </c>
      <c r="C2610">
        <v>74.349999999999994</v>
      </c>
      <c r="D2610">
        <v>9</v>
      </c>
      <c r="E2610">
        <v>3717.5</v>
      </c>
      <c r="F2610" s="1">
        <v>38314</v>
      </c>
      <c r="G2610" t="s">
        <v>25</v>
      </c>
      <c r="H2610" t="s">
        <v>630</v>
      </c>
      <c r="I2610">
        <v>72</v>
      </c>
      <c r="J2610" t="s">
        <v>700</v>
      </c>
      <c r="K2610" t="s">
        <v>261</v>
      </c>
      <c r="L2610" t="s">
        <v>262</v>
      </c>
      <c r="M2610" t="s">
        <v>263</v>
      </c>
      <c r="N2610" t="s">
        <v>31</v>
      </c>
      <c r="O2610" t="s">
        <v>264</v>
      </c>
      <c r="P2610" t="s">
        <v>265</v>
      </c>
      <c r="Q2610" t="s">
        <v>266</v>
      </c>
      <c r="R2610" t="s">
        <v>212</v>
      </c>
      <c r="S2610" t="s">
        <v>212</v>
      </c>
      <c r="T2610" t="s">
        <v>267</v>
      </c>
      <c r="U2610" t="s">
        <v>53</v>
      </c>
      <c r="V2610">
        <v>-3.2638888888888801E-2</v>
      </c>
      <c r="W2610">
        <v>2004</v>
      </c>
      <c r="X2610">
        <v>11</v>
      </c>
      <c r="Y2610">
        <v>4</v>
      </c>
    </row>
    <row r="2611" spans="1:25" x14ac:dyDescent="0.25">
      <c r="A2611">
        <v>10350</v>
      </c>
      <c r="B2611">
        <v>29</v>
      </c>
      <c r="C2611">
        <v>75.349999999999994</v>
      </c>
      <c r="D2611">
        <v>12</v>
      </c>
      <c r="E2611">
        <v>2185.15</v>
      </c>
      <c r="F2611" s="1">
        <v>38323</v>
      </c>
      <c r="G2611" t="s">
        <v>25</v>
      </c>
      <c r="H2611" t="s">
        <v>630</v>
      </c>
      <c r="I2611">
        <v>72</v>
      </c>
      <c r="J2611" t="s">
        <v>700</v>
      </c>
      <c r="K2611" t="s">
        <v>186</v>
      </c>
      <c r="L2611" t="s">
        <v>187</v>
      </c>
      <c r="M2611" t="s">
        <v>188</v>
      </c>
      <c r="N2611" t="s">
        <v>31</v>
      </c>
      <c r="O2611" t="s">
        <v>189</v>
      </c>
      <c r="P2611" t="s">
        <v>31</v>
      </c>
      <c r="Q2611" t="s">
        <v>190</v>
      </c>
      <c r="R2611" t="s">
        <v>191</v>
      </c>
      <c r="S2611" t="s">
        <v>45</v>
      </c>
      <c r="T2611" t="s">
        <v>192</v>
      </c>
      <c r="U2611" t="s">
        <v>38</v>
      </c>
      <c r="V2611">
        <v>-4.6527777777777703E-2</v>
      </c>
      <c r="W2611">
        <v>2004</v>
      </c>
      <c r="X2611">
        <v>12</v>
      </c>
      <c r="Y2611">
        <v>4</v>
      </c>
    </row>
    <row r="2612" spans="1:25" x14ac:dyDescent="0.25">
      <c r="A2612">
        <v>10373</v>
      </c>
      <c r="B2612">
        <v>41</v>
      </c>
      <c r="C2612">
        <v>70.33</v>
      </c>
      <c r="D2612">
        <v>16</v>
      </c>
      <c r="E2612">
        <v>2883.53</v>
      </c>
      <c r="F2612" s="1">
        <v>38383</v>
      </c>
      <c r="G2612" t="s">
        <v>25</v>
      </c>
      <c r="H2612" t="s">
        <v>630</v>
      </c>
      <c r="I2612">
        <v>72</v>
      </c>
      <c r="J2612" t="s">
        <v>700</v>
      </c>
      <c r="K2612" t="s">
        <v>414</v>
      </c>
      <c r="L2612" t="s">
        <v>415</v>
      </c>
      <c r="M2612" t="s">
        <v>416</v>
      </c>
      <c r="N2612" t="s">
        <v>31</v>
      </c>
      <c r="O2612" t="s">
        <v>417</v>
      </c>
      <c r="P2612" t="s">
        <v>31</v>
      </c>
      <c r="Q2612" t="s">
        <v>418</v>
      </c>
      <c r="R2612" t="s">
        <v>141</v>
      </c>
      <c r="S2612" t="s">
        <v>45</v>
      </c>
      <c r="T2612" t="s">
        <v>419</v>
      </c>
      <c r="U2612" t="s">
        <v>38</v>
      </c>
      <c r="V2612">
        <v>2.31944444444445E-2</v>
      </c>
      <c r="W2612">
        <v>2005</v>
      </c>
      <c r="X2612">
        <v>1</v>
      </c>
      <c r="Y2612">
        <v>1</v>
      </c>
    </row>
    <row r="2613" spans="1:25" x14ac:dyDescent="0.25">
      <c r="A2613">
        <v>10386</v>
      </c>
      <c r="B2613">
        <v>37</v>
      </c>
      <c r="C2613">
        <v>100</v>
      </c>
      <c r="D2613">
        <v>10</v>
      </c>
      <c r="E2613">
        <v>5017.57</v>
      </c>
      <c r="F2613" s="1">
        <v>38412</v>
      </c>
      <c r="G2613" t="s">
        <v>432</v>
      </c>
      <c r="H2613" t="s">
        <v>630</v>
      </c>
      <c r="I2613">
        <v>72</v>
      </c>
      <c r="J2613" t="s">
        <v>700</v>
      </c>
      <c r="K2613" t="s">
        <v>186</v>
      </c>
      <c r="L2613" t="s">
        <v>187</v>
      </c>
      <c r="M2613" t="s">
        <v>188</v>
      </c>
      <c r="N2613" t="s">
        <v>31</v>
      </c>
      <c r="O2613" t="s">
        <v>189</v>
      </c>
      <c r="P2613" t="s">
        <v>31</v>
      </c>
      <c r="Q2613" t="s">
        <v>190</v>
      </c>
      <c r="R2613" t="s">
        <v>191</v>
      </c>
      <c r="S2613" t="s">
        <v>45</v>
      </c>
      <c r="T2613" t="s">
        <v>192</v>
      </c>
      <c r="U2613" t="s">
        <v>53</v>
      </c>
      <c r="V2613">
        <v>-0.38888888888888901</v>
      </c>
      <c r="W2613">
        <v>2005</v>
      </c>
      <c r="X2613">
        <v>3</v>
      </c>
      <c r="Y2613">
        <v>1</v>
      </c>
    </row>
    <row r="2614" spans="1:25" x14ac:dyDescent="0.25">
      <c r="A2614">
        <v>10397</v>
      </c>
      <c r="B2614">
        <v>22</v>
      </c>
      <c r="C2614">
        <v>66.5</v>
      </c>
      <c r="D2614">
        <v>4</v>
      </c>
      <c r="E2614">
        <v>1463</v>
      </c>
      <c r="F2614" s="1">
        <v>38439</v>
      </c>
      <c r="G2614" t="s">
        <v>25</v>
      </c>
      <c r="H2614" t="s">
        <v>630</v>
      </c>
      <c r="I2614">
        <v>72</v>
      </c>
      <c r="J2614" t="s">
        <v>700</v>
      </c>
      <c r="K2614" t="s">
        <v>360</v>
      </c>
      <c r="L2614" t="s">
        <v>361</v>
      </c>
      <c r="M2614" t="s">
        <v>362</v>
      </c>
      <c r="N2614" t="s">
        <v>31</v>
      </c>
      <c r="O2614" t="s">
        <v>363</v>
      </c>
      <c r="P2614" t="s">
        <v>31</v>
      </c>
      <c r="Q2614" t="s">
        <v>364</v>
      </c>
      <c r="R2614" t="s">
        <v>44</v>
      </c>
      <c r="S2614" t="s">
        <v>45</v>
      </c>
      <c r="T2614" t="s">
        <v>365</v>
      </c>
      <c r="U2614" t="s">
        <v>38</v>
      </c>
      <c r="V2614">
        <v>7.6388888888888895E-2</v>
      </c>
      <c r="W2614">
        <v>2005</v>
      </c>
      <c r="X2614">
        <v>3</v>
      </c>
      <c r="Y2614">
        <v>1</v>
      </c>
    </row>
    <row r="2615" spans="1:25" x14ac:dyDescent="0.25">
      <c r="A2615">
        <v>10414</v>
      </c>
      <c r="B2615">
        <v>31</v>
      </c>
      <c r="C2615">
        <v>75.89</v>
      </c>
      <c r="D2615">
        <v>4</v>
      </c>
      <c r="E2615">
        <v>2352.59</v>
      </c>
      <c r="F2615" s="1">
        <v>38478</v>
      </c>
      <c r="G2615" t="s">
        <v>425</v>
      </c>
      <c r="H2615" t="s">
        <v>630</v>
      </c>
      <c r="I2615">
        <v>72</v>
      </c>
      <c r="J2615" t="s">
        <v>700</v>
      </c>
      <c r="K2615" t="s">
        <v>401</v>
      </c>
      <c r="L2615" t="s">
        <v>402</v>
      </c>
      <c r="M2615" t="s">
        <v>403</v>
      </c>
      <c r="N2615" t="s">
        <v>31</v>
      </c>
      <c r="O2615" t="s">
        <v>404</v>
      </c>
      <c r="P2615" t="s">
        <v>133</v>
      </c>
      <c r="Q2615" t="s">
        <v>405</v>
      </c>
      <c r="R2615" t="s">
        <v>35</v>
      </c>
      <c r="S2615" t="s">
        <v>36</v>
      </c>
      <c r="T2615" t="s">
        <v>406</v>
      </c>
      <c r="U2615" t="s">
        <v>38</v>
      </c>
      <c r="V2615">
        <v>-5.40277777777778E-2</v>
      </c>
      <c r="W2615">
        <v>2005</v>
      </c>
      <c r="X2615">
        <v>5</v>
      </c>
      <c r="Y2615">
        <v>2</v>
      </c>
    </row>
    <row r="2616" spans="1:25" x14ac:dyDescent="0.25">
      <c r="A2616">
        <v>10103</v>
      </c>
      <c r="B2616">
        <v>42</v>
      </c>
      <c r="C2616">
        <v>100</v>
      </c>
      <c r="D2616">
        <v>6</v>
      </c>
      <c r="E2616">
        <v>4460.82</v>
      </c>
      <c r="F2616" s="1">
        <v>37650</v>
      </c>
      <c r="G2616" t="s">
        <v>25</v>
      </c>
      <c r="H2616" t="s">
        <v>193</v>
      </c>
      <c r="I2616">
        <v>101</v>
      </c>
      <c r="J2616" t="s">
        <v>701</v>
      </c>
      <c r="K2616" t="s">
        <v>143</v>
      </c>
      <c r="L2616" t="s">
        <v>144</v>
      </c>
      <c r="M2616" t="s">
        <v>145</v>
      </c>
      <c r="N2616" t="s">
        <v>31</v>
      </c>
      <c r="O2616" t="s">
        <v>146</v>
      </c>
      <c r="P2616" t="s">
        <v>31</v>
      </c>
      <c r="Q2616" t="s">
        <v>147</v>
      </c>
      <c r="R2616" t="s">
        <v>83</v>
      </c>
      <c r="S2616" t="s">
        <v>45</v>
      </c>
      <c r="T2616" t="s">
        <v>148</v>
      </c>
      <c r="U2616" t="s">
        <v>53</v>
      </c>
      <c r="V2616">
        <v>9.9009900990098994E-3</v>
      </c>
      <c r="W2616">
        <v>2003</v>
      </c>
      <c r="X2616">
        <v>1</v>
      </c>
      <c r="Y2616">
        <v>1</v>
      </c>
    </row>
    <row r="2617" spans="1:25" x14ac:dyDescent="0.25">
      <c r="A2617">
        <v>10114</v>
      </c>
      <c r="B2617">
        <v>42</v>
      </c>
      <c r="C2617">
        <v>100</v>
      </c>
      <c r="D2617">
        <v>10</v>
      </c>
      <c r="E2617">
        <v>4758.18</v>
      </c>
      <c r="F2617" s="1">
        <v>37712</v>
      </c>
      <c r="G2617" t="s">
        <v>25</v>
      </c>
      <c r="H2617" t="s">
        <v>193</v>
      </c>
      <c r="I2617">
        <v>101</v>
      </c>
      <c r="J2617" t="s">
        <v>701</v>
      </c>
      <c r="K2617" t="s">
        <v>427</v>
      </c>
      <c r="L2617" t="s">
        <v>428</v>
      </c>
      <c r="M2617" t="s">
        <v>429</v>
      </c>
      <c r="N2617" t="s">
        <v>31</v>
      </c>
      <c r="O2617" t="s">
        <v>50</v>
      </c>
      <c r="P2617" t="s">
        <v>31</v>
      </c>
      <c r="Q2617" t="s">
        <v>430</v>
      </c>
      <c r="R2617" t="s">
        <v>44</v>
      </c>
      <c r="S2617" t="s">
        <v>45</v>
      </c>
      <c r="T2617" t="s">
        <v>431</v>
      </c>
      <c r="U2617" t="s">
        <v>53</v>
      </c>
      <c r="V2617">
        <v>9.9009900990098994E-3</v>
      </c>
      <c r="W2617">
        <v>2003</v>
      </c>
      <c r="X2617">
        <v>4</v>
      </c>
      <c r="Y2617">
        <v>2</v>
      </c>
    </row>
    <row r="2618" spans="1:25" x14ac:dyDescent="0.25">
      <c r="A2618">
        <v>10126</v>
      </c>
      <c r="B2618">
        <v>45</v>
      </c>
      <c r="C2618">
        <v>100</v>
      </c>
      <c r="D2618">
        <v>6</v>
      </c>
      <c r="E2618">
        <v>4597.2</v>
      </c>
      <c r="F2618" s="1">
        <v>37769</v>
      </c>
      <c r="G2618" t="s">
        <v>25</v>
      </c>
      <c r="H2618" t="s">
        <v>193</v>
      </c>
      <c r="I2618">
        <v>101</v>
      </c>
      <c r="J2618" t="s">
        <v>701</v>
      </c>
      <c r="K2618" t="s">
        <v>202</v>
      </c>
      <c r="L2618" t="s">
        <v>203</v>
      </c>
      <c r="M2618" t="s">
        <v>204</v>
      </c>
      <c r="N2618" t="s">
        <v>31</v>
      </c>
      <c r="O2618" t="s">
        <v>189</v>
      </c>
      <c r="P2618" t="s">
        <v>31</v>
      </c>
      <c r="Q2618" t="s">
        <v>205</v>
      </c>
      <c r="R2618" t="s">
        <v>191</v>
      </c>
      <c r="S2618" t="s">
        <v>45</v>
      </c>
      <c r="T2618" t="s">
        <v>206</v>
      </c>
      <c r="U2618" t="s">
        <v>53</v>
      </c>
      <c r="V2618">
        <v>9.9009900990098994E-3</v>
      </c>
      <c r="W2618">
        <v>2003</v>
      </c>
      <c r="X2618">
        <v>5</v>
      </c>
      <c r="Y2618">
        <v>2</v>
      </c>
    </row>
    <row r="2619" spans="1:25" x14ac:dyDescent="0.25">
      <c r="A2619">
        <v>10140</v>
      </c>
      <c r="B2619">
        <v>36</v>
      </c>
      <c r="C2619">
        <v>100</v>
      </c>
      <c r="D2619">
        <v>6</v>
      </c>
      <c r="E2619">
        <v>4114.8</v>
      </c>
      <c r="F2619" s="1">
        <v>37826</v>
      </c>
      <c r="G2619" t="s">
        <v>25</v>
      </c>
      <c r="H2619" t="s">
        <v>193</v>
      </c>
      <c r="I2619">
        <v>101</v>
      </c>
      <c r="J2619" t="s">
        <v>701</v>
      </c>
      <c r="K2619" t="s">
        <v>66</v>
      </c>
      <c r="L2619" t="s">
        <v>67</v>
      </c>
      <c r="M2619" t="s">
        <v>68</v>
      </c>
      <c r="N2619" t="s">
        <v>31</v>
      </c>
      <c r="O2619" t="s">
        <v>69</v>
      </c>
      <c r="P2619" t="s">
        <v>58</v>
      </c>
      <c r="Q2619" t="s">
        <v>70</v>
      </c>
      <c r="R2619" t="s">
        <v>35</v>
      </c>
      <c r="S2619" t="s">
        <v>36</v>
      </c>
      <c r="T2619" t="s">
        <v>71</v>
      </c>
      <c r="U2619" t="s">
        <v>53</v>
      </c>
      <c r="V2619">
        <v>9.9009900990098994E-3</v>
      </c>
      <c r="W2619">
        <v>2003</v>
      </c>
      <c r="X2619">
        <v>7</v>
      </c>
      <c r="Y2619">
        <v>3</v>
      </c>
    </row>
    <row r="2620" spans="1:25" x14ac:dyDescent="0.25">
      <c r="A2620">
        <v>10150</v>
      </c>
      <c r="B2620">
        <v>20</v>
      </c>
      <c r="C2620">
        <v>100</v>
      </c>
      <c r="D2620">
        <v>3</v>
      </c>
      <c r="E2620">
        <v>2104</v>
      </c>
      <c r="F2620" s="1">
        <v>37883</v>
      </c>
      <c r="G2620" t="s">
        <v>25</v>
      </c>
      <c r="H2620" t="s">
        <v>193</v>
      </c>
      <c r="I2620">
        <v>101</v>
      </c>
      <c r="J2620" t="s">
        <v>701</v>
      </c>
      <c r="K2620" t="s">
        <v>207</v>
      </c>
      <c r="L2620" t="s">
        <v>208</v>
      </c>
      <c r="M2620" t="s">
        <v>209</v>
      </c>
      <c r="N2620" t="s">
        <v>31</v>
      </c>
      <c r="O2620" t="s">
        <v>210</v>
      </c>
      <c r="P2620" t="s">
        <v>31</v>
      </c>
      <c r="Q2620" t="s">
        <v>211</v>
      </c>
      <c r="R2620" t="s">
        <v>210</v>
      </c>
      <c r="S2620" t="s">
        <v>212</v>
      </c>
      <c r="T2620" t="s">
        <v>213</v>
      </c>
      <c r="U2620" t="s">
        <v>38</v>
      </c>
      <c r="V2620">
        <v>9.9009900990098994E-3</v>
      </c>
      <c r="W2620">
        <v>2003</v>
      </c>
      <c r="X2620">
        <v>9</v>
      </c>
      <c r="Y2620">
        <v>3</v>
      </c>
    </row>
    <row r="2621" spans="1:25" x14ac:dyDescent="0.25">
      <c r="A2621">
        <v>10164</v>
      </c>
      <c r="B2621">
        <v>39</v>
      </c>
      <c r="C2621">
        <v>81.93</v>
      </c>
      <c r="D2621">
        <v>4</v>
      </c>
      <c r="E2621">
        <v>3195.27</v>
      </c>
      <c r="F2621" s="1">
        <v>37915</v>
      </c>
      <c r="G2621" t="s">
        <v>432</v>
      </c>
      <c r="H2621" t="s">
        <v>193</v>
      </c>
      <c r="I2621">
        <v>101</v>
      </c>
      <c r="J2621" t="s">
        <v>701</v>
      </c>
      <c r="K2621" t="s">
        <v>433</v>
      </c>
      <c r="L2621" t="s">
        <v>434</v>
      </c>
      <c r="M2621" t="s">
        <v>435</v>
      </c>
      <c r="N2621" t="s">
        <v>31</v>
      </c>
      <c r="O2621" t="s">
        <v>436</v>
      </c>
      <c r="P2621" t="s">
        <v>31</v>
      </c>
      <c r="Q2621" t="s">
        <v>437</v>
      </c>
      <c r="R2621" t="s">
        <v>161</v>
      </c>
      <c r="S2621" t="s">
        <v>45</v>
      </c>
      <c r="T2621" t="s">
        <v>438</v>
      </c>
      <c r="U2621" t="s">
        <v>53</v>
      </c>
      <c r="V2621">
        <v>0.18881188118811901</v>
      </c>
      <c r="W2621">
        <v>2003</v>
      </c>
      <c r="X2621">
        <v>10</v>
      </c>
      <c r="Y2621">
        <v>4</v>
      </c>
    </row>
    <row r="2622" spans="1:25" x14ac:dyDescent="0.25">
      <c r="A2622">
        <v>10175</v>
      </c>
      <c r="B2622">
        <v>42</v>
      </c>
      <c r="C2622">
        <v>85.98</v>
      </c>
      <c r="D2622">
        <v>11</v>
      </c>
      <c r="E2622">
        <v>3611.16</v>
      </c>
      <c r="F2622" s="1">
        <v>37931</v>
      </c>
      <c r="G2622" t="s">
        <v>25</v>
      </c>
      <c r="H2622" t="s">
        <v>193</v>
      </c>
      <c r="I2622">
        <v>101</v>
      </c>
      <c r="J2622" t="s">
        <v>701</v>
      </c>
      <c r="K2622" t="s">
        <v>349</v>
      </c>
      <c r="L2622" t="s">
        <v>350</v>
      </c>
      <c r="M2622" t="s">
        <v>351</v>
      </c>
      <c r="N2622" t="s">
        <v>31</v>
      </c>
      <c r="O2622" t="s">
        <v>352</v>
      </c>
      <c r="P2622" t="s">
        <v>31</v>
      </c>
      <c r="Q2622" t="s">
        <v>353</v>
      </c>
      <c r="R2622" t="s">
        <v>183</v>
      </c>
      <c r="S2622" t="s">
        <v>45</v>
      </c>
      <c r="T2622" t="s">
        <v>354</v>
      </c>
      <c r="U2622" t="s">
        <v>53</v>
      </c>
      <c r="V2622">
        <v>0.14871287128712901</v>
      </c>
      <c r="W2622">
        <v>2003</v>
      </c>
      <c r="X2622">
        <v>11</v>
      </c>
      <c r="Y2622">
        <v>4</v>
      </c>
    </row>
    <row r="2623" spans="1:25" x14ac:dyDescent="0.25">
      <c r="A2623">
        <v>10183</v>
      </c>
      <c r="B2623">
        <v>23</v>
      </c>
      <c r="C2623">
        <v>86.99</v>
      </c>
      <c r="D2623">
        <v>3</v>
      </c>
      <c r="E2623">
        <v>2000.77</v>
      </c>
      <c r="F2623" s="1">
        <v>37938</v>
      </c>
      <c r="G2623" t="s">
        <v>25</v>
      </c>
      <c r="H2623" t="s">
        <v>193</v>
      </c>
      <c r="I2623">
        <v>101</v>
      </c>
      <c r="J2623" t="s">
        <v>701</v>
      </c>
      <c r="K2623" t="s">
        <v>226</v>
      </c>
      <c r="L2623" t="s">
        <v>227</v>
      </c>
      <c r="M2623" t="s">
        <v>228</v>
      </c>
      <c r="N2623" t="s">
        <v>31</v>
      </c>
      <c r="O2623" t="s">
        <v>229</v>
      </c>
      <c r="P2623" t="s">
        <v>153</v>
      </c>
      <c r="Q2623" t="s">
        <v>230</v>
      </c>
      <c r="R2623" t="s">
        <v>35</v>
      </c>
      <c r="S2623" t="s">
        <v>36</v>
      </c>
      <c r="T2623" t="s">
        <v>231</v>
      </c>
      <c r="U2623" t="s">
        <v>38</v>
      </c>
      <c r="V2623">
        <v>0.138712871287129</v>
      </c>
      <c r="W2623">
        <v>2003</v>
      </c>
      <c r="X2623">
        <v>11</v>
      </c>
      <c r="Y2623">
        <v>4</v>
      </c>
    </row>
    <row r="2624" spans="1:25" x14ac:dyDescent="0.25">
      <c r="A2624">
        <v>10194</v>
      </c>
      <c r="B2624">
        <v>26</v>
      </c>
      <c r="C2624">
        <v>89.01</v>
      </c>
      <c r="D2624">
        <v>6</v>
      </c>
      <c r="E2624">
        <v>2314.2600000000002</v>
      </c>
      <c r="F2624" s="1">
        <v>37950</v>
      </c>
      <c r="G2624" t="s">
        <v>25</v>
      </c>
      <c r="H2624" t="s">
        <v>193</v>
      </c>
      <c r="I2624">
        <v>101</v>
      </c>
      <c r="J2624" t="s">
        <v>701</v>
      </c>
      <c r="K2624" t="s">
        <v>232</v>
      </c>
      <c r="L2624" t="s">
        <v>233</v>
      </c>
      <c r="M2624" t="s">
        <v>234</v>
      </c>
      <c r="N2624" t="s">
        <v>31</v>
      </c>
      <c r="O2624" t="s">
        <v>235</v>
      </c>
      <c r="P2624" t="s">
        <v>31</v>
      </c>
      <c r="Q2624" t="s">
        <v>236</v>
      </c>
      <c r="R2624" t="s">
        <v>44</v>
      </c>
      <c r="S2624" t="s">
        <v>45</v>
      </c>
      <c r="T2624" t="s">
        <v>237</v>
      </c>
      <c r="U2624" t="s">
        <v>38</v>
      </c>
      <c r="V2624">
        <v>0.118712871287129</v>
      </c>
      <c r="W2624">
        <v>2003</v>
      </c>
      <c r="X2624">
        <v>11</v>
      </c>
      <c r="Y2624">
        <v>4</v>
      </c>
    </row>
    <row r="2625" spans="1:25" x14ac:dyDescent="0.25">
      <c r="A2625">
        <v>10206</v>
      </c>
      <c r="B2625">
        <v>33</v>
      </c>
      <c r="C2625">
        <v>100</v>
      </c>
      <c r="D2625">
        <v>1</v>
      </c>
      <c r="E2625">
        <v>3871.89</v>
      </c>
      <c r="F2625" s="1">
        <v>37960</v>
      </c>
      <c r="G2625" t="s">
        <v>25</v>
      </c>
      <c r="H2625" t="s">
        <v>193</v>
      </c>
      <c r="I2625">
        <v>101</v>
      </c>
      <c r="J2625" t="s">
        <v>701</v>
      </c>
      <c r="K2625" t="s">
        <v>238</v>
      </c>
      <c r="L2625" t="s">
        <v>239</v>
      </c>
      <c r="M2625" t="s">
        <v>240</v>
      </c>
      <c r="N2625" t="s">
        <v>31</v>
      </c>
      <c r="O2625" t="s">
        <v>241</v>
      </c>
      <c r="P2625" t="s">
        <v>242</v>
      </c>
      <c r="Q2625" t="s">
        <v>243</v>
      </c>
      <c r="R2625" t="s">
        <v>244</v>
      </c>
      <c r="S2625" t="s">
        <v>36</v>
      </c>
      <c r="T2625" t="s">
        <v>245</v>
      </c>
      <c r="U2625" t="s">
        <v>53</v>
      </c>
      <c r="V2625">
        <v>9.9009900990098994E-3</v>
      </c>
      <c r="W2625">
        <v>2003</v>
      </c>
      <c r="X2625">
        <v>12</v>
      </c>
      <c r="Y2625">
        <v>4</v>
      </c>
    </row>
    <row r="2626" spans="1:25" x14ac:dyDescent="0.25">
      <c r="A2626">
        <v>10217</v>
      </c>
      <c r="B2626">
        <v>31</v>
      </c>
      <c r="C2626">
        <v>88</v>
      </c>
      <c r="D2626">
        <v>6</v>
      </c>
      <c r="E2626">
        <v>2728</v>
      </c>
      <c r="F2626" s="1">
        <v>38021</v>
      </c>
      <c r="G2626" t="s">
        <v>25</v>
      </c>
      <c r="H2626" t="s">
        <v>193</v>
      </c>
      <c r="I2626">
        <v>101</v>
      </c>
      <c r="J2626" t="s">
        <v>701</v>
      </c>
      <c r="K2626" t="s">
        <v>443</v>
      </c>
      <c r="L2626" t="s">
        <v>444</v>
      </c>
      <c r="M2626" t="s">
        <v>445</v>
      </c>
      <c r="N2626" t="s">
        <v>446</v>
      </c>
      <c r="O2626" t="s">
        <v>210</v>
      </c>
      <c r="P2626" t="s">
        <v>31</v>
      </c>
      <c r="Q2626" t="s">
        <v>447</v>
      </c>
      <c r="R2626" t="s">
        <v>210</v>
      </c>
      <c r="S2626" t="s">
        <v>102</v>
      </c>
      <c r="T2626" t="s">
        <v>448</v>
      </c>
      <c r="U2626" t="s">
        <v>38</v>
      </c>
      <c r="V2626">
        <v>0.12871287128712899</v>
      </c>
      <c r="W2626">
        <v>2004</v>
      </c>
      <c r="X2626">
        <v>2</v>
      </c>
      <c r="Y2626">
        <v>1</v>
      </c>
    </row>
    <row r="2627" spans="1:25" x14ac:dyDescent="0.25">
      <c r="A2627">
        <v>10229</v>
      </c>
      <c r="B2627">
        <v>50</v>
      </c>
      <c r="C2627">
        <v>100</v>
      </c>
      <c r="D2627">
        <v>11</v>
      </c>
      <c r="E2627">
        <v>5614</v>
      </c>
      <c r="F2627" s="1">
        <v>38057</v>
      </c>
      <c r="G2627" t="s">
        <v>25</v>
      </c>
      <c r="H2627" t="s">
        <v>193</v>
      </c>
      <c r="I2627">
        <v>101</v>
      </c>
      <c r="J2627" t="s">
        <v>701</v>
      </c>
      <c r="K2627" t="s">
        <v>287</v>
      </c>
      <c r="L2627" t="s">
        <v>288</v>
      </c>
      <c r="M2627" t="s">
        <v>289</v>
      </c>
      <c r="N2627" t="s">
        <v>31</v>
      </c>
      <c r="O2627" t="s">
        <v>290</v>
      </c>
      <c r="P2627" t="s">
        <v>58</v>
      </c>
      <c r="Q2627" t="s">
        <v>121</v>
      </c>
      <c r="R2627" t="s">
        <v>35</v>
      </c>
      <c r="S2627" t="s">
        <v>36</v>
      </c>
      <c r="T2627" t="s">
        <v>291</v>
      </c>
      <c r="U2627" t="s">
        <v>53</v>
      </c>
      <c r="V2627">
        <v>9.9009900990098994E-3</v>
      </c>
      <c r="W2627">
        <v>2004</v>
      </c>
      <c r="X2627">
        <v>3</v>
      </c>
      <c r="Y2627">
        <v>1</v>
      </c>
    </row>
    <row r="2628" spans="1:25" x14ac:dyDescent="0.25">
      <c r="A2628">
        <v>10245</v>
      </c>
      <c r="B2628">
        <v>44</v>
      </c>
      <c r="C2628">
        <v>100</v>
      </c>
      <c r="D2628">
        <v>4</v>
      </c>
      <c r="E2628">
        <v>4628.8</v>
      </c>
      <c r="F2628" s="1">
        <v>38111</v>
      </c>
      <c r="G2628" t="s">
        <v>25</v>
      </c>
      <c r="H2628" t="s">
        <v>193</v>
      </c>
      <c r="I2628">
        <v>101</v>
      </c>
      <c r="J2628" t="s">
        <v>701</v>
      </c>
      <c r="K2628" t="s">
        <v>255</v>
      </c>
      <c r="L2628" t="s">
        <v>256</v>
      </c>
      <c r="M2628" t="s">
        <v>257</v>
      </c>
      <c r="N2628" t="s">
        <v>31</v>
      </c>
      <c r="O2628" t="s">
        <v>258</v>
      </c>
      <c r="P2628" t="s">
        <v>120</v>
      </c>
      <c r="Q2628" t="s">
        <v>259</v>
      </c>
      <c r="R2628" t="s">
        <v>35</v>
      </c>
      <c r="S2628" t="s">
        <v>36</v>
      </c>
      <c r="T2628" t="s">
        <v>260</v>
      </c>
      <c r="U2628" t="s">
        <v>53</v>
      </c>
      <c r="V2628">
        <v>9.9009900990098994E-3</v>
      </c>
      <c r="W2628">
        <v>2004</v>
      </c>
      <c r="X2628">
        <v>5</v>
      </c>
      <c r="Y2628">
        <v>2</v>
      </c>
    </row>
    <row r="2629" spans="1:25" x14ac:dyDescent="0.25">
      <c r="A2629">
        <v>10258</v>
      </c>
      <c r="B2629">
        <v>45</v>
      </c>
      <c r="C2629">
        <v>80.92</v>
      </c>
      <c r="D2629">
        <v>1</v>
      </c>
      <c r="E2629">
        <v>3641.4</v>
      </c>
      <c r="F2629" s="1">
        <v>38153</v>
      </c>
      <c r="G2629" t="s">
        <v>25</v>
      </c>
      <c r="H2629" t="s">
        <v>193</v>
      </c>
      <c r="I2629">
        <v>101</v>
      </c>
      <c r="J2629" t="s">
        <v>701</v>
      </c>
      <c r="K2629" t="s">
        <v>261</v>
      </c>
      <c r="L2629" t="s">
        <v>262</v>
      </c>
      <c r="M2629" t="s">
        <v>263</v>
      </c>
      <c r="N2629" t="s">
        <v>31</v>
      </c>
      <c r="O2629" t="s">
        <v>264</v>
      </c>
      <c r="P2629" t="s">
        <v>265</v>
      </c>
      <c r="Q2629" t="s">
        <v>266</v>
      </c>
      <c r="R2629" t="s">
        <v>212</v>
      </c>
      <c r="S2629" t="s">
        <v>212</v>
      </c>
      <c r="T2629" t="s">
        <v>267</v>
      </c>
      <c r="U2629" t="s">
        <v>53</v>
      </c>
      <c r="V2629">
        <v>0.19881188118811899</v>
      </c>
      <c r="W2629">
        <v>2004</v>
      </c>
      <c r="X2629">
        <v>6</v>
      </c>
      <c r="Y2629">
        <v>2</v>
      </c>
    </row>
    <row r="2630" spans="1:25" x14ac:dyDescent="0.25">
      <c r="A2630">
        <v>10270</v>
      </c>
      <c r="B2630">
        <v>46</v>
      </c>
      <c r="C2630">
        <v>88</v>
      </c>
      <c r="D2630">
        <v>4</v>
      </c>
      <c r="E2630">
        <v>4048</v>
      </c>
      <c r="F2630" s="1">
        <v>38187</v>
      </c>
      <c r="G2630" t="s">
        <v>25</v>
      </c>
      <c r="H2630" t="s">
        <v>193</v>
      </c>
      <c r="I2630">
        <v>101</v>
      </c>
      <c r="J2630" t="s">
        <v>701</v>
      </c>
      <c r="K2630" t="s">
        <v>164</v>
      </c>
      <c r="L2630" t="s">
        <v>165</v>
      </c>
      <c r="M2630" t="s">
        <v>166</v>
      </c>
      <c r="N2630" t="s">
        <v>167</v>
      </c>
      <c r="O2630" t="s">
        <v>168</v>
      </c>
      <c r="P2630" t="s">
        <v>169</v>
      </c>
      <c r="Q2630" t="s">
        <v>170</v>
      </c>
      <c r="R2630" t="s">
        <v>101</v>
      </c>
      <c r="S2630" t="s">
        <v>102</v>
      </c>
      <c r="T2630" t="s">
        <v>171</v>
      </c>
      <c r="U2630" t="s">
        <v>53</v>
      </c>
      <c r="V2630">
        <v>0.12871287128712899</v>
      </c>
      <c r="W2630">
        <v>2004</v>
      </c>
      <c r="X2630">
        <v>7</v>
      </c>
      <c r="Y2630">
        <v>3</v>
      </c>
    </row>
    <row r="2631" spans="1:25" x14ac:dyDescent="0.25">
      <c r="A2631">
        <v>10281</v>
      </c>
      <c r="B2631">
        <v>27</v>
      </c>
      <c r="C2631">
        <v>85.98</v>
      </c>
      <c r="D2631">
        <v>11</v>
      </c>
      <c r="E2631">
        <v>2321.46</v>
      </c>
      <c r="F2631" s="1">
        <v>38218</v>
      </c>
      <c r="G2631" t="s">
        <v>25</v>
      </c>
      <c r="H2631" t="s">
        <v>193</v>
      </c>
      <c r="I2631">
        <v>101</v>
      </c>
      <c r="J2631" t="s">
        <v>701</v>
      </c>
      <c r="K2631" t="s">
        <v>149</v>
      </c>
      <c r="L2631" t="s">
        <v>150</v>
      </c>
      <c r="M2631" t="s">
        <v>151</v>
      </c>
      <c r="N2631" t="s">
        <v>31</v>
      </c>
      <c r="O2631" t="s">
        <v>152</v>
      </c>
      <c r="P2631" t="s">
        <v>153</v>
      </c>
      <c r="Q2631" t="s">
        <v>154</v>
      </c>
      <c r="R2631" t="s">
        <v>35</v>
      </c>
      <c r="S2631" t="s">
        <v>36</v>
      </c>
      <c r="T2631" t="s">
        <v>155</v>
      </c>
      <c r="U2631" t="s">
        <v>38</v>
      </c>
      <c r="V2631">
        <v>0.14871287128712901</v>
      </c>
      <c r="W2631">
        <v>2004</v>
      </c>
      <c r="X2631">
        <v>8</v>
      </c>
      <c r="Y2631">
        <v>3</v>
      </c>
    </row>
    <row r="2632" spans="1:25" x14ac:dyDescent="0.25">
      <c r="A2632">
        <v>10291</v>
      </c>
      <c r="B2632">
        <v>28</v>
      </c>
      <c r="C2632">
        <v>100</v>
      </c>
      <c r="D2632">
        <v>6</v>
      </c>
      <c r="E2632">
        <v>3256.96</v>
      </c>
      <c r="F2632" s="1">
        <v>38238</v>
      </c>
      <c r="G2632" t="s">
        <v>25</v>
      </c>
      <c r="H2632" t="s">
        <v>193</v>
      </c>
      <c r="I2632">
        <v>101</v>
      </c>
      <c r="J2632" t="s">
        <v>701</v>
      </c>
      <c r="K2632" t="s">
        <v>275</v>
      </c>
      <c r="L2632" t="s">
        <v>276</v>
      </c>
      <c r="M2632" t="s">
        <v>277</v>
      </c>
      <c r="N2632" t="s">
        <v>31</v>
      </c>
      <c r="O2632" t="s">
        <v>278</v>
      </c>
      <c r="P2632" t="s">
        <v>31</v>
      </c>
      <c r="Q2632" t="s">
        <v>279</v>
      </c>
      <c r="R2632" t="s">
        <v>200</v>
      </c>
      <c r="S2632" t="s">
        <v>45</v>
      </c>
      <c r="T2632" t="s">
        <v>280</v>
      </c>
      <c r="U2632" t="s">
        <v>53</v>
      </c>
      <c r="V2632">
        <v>9.9009900990098994E-3</v>
      </c>
      <c r="W2632">
        <v>2004</v>
      </c>
      <c r="X2632">
        <v>9</v>
      </c>
      <c r="Y2632">
        <v>3</v>
      </c>
    </row>
    <row r="2633" spans="1:25" x14ac:dyDescent="0.25">
      <c r="A2633">
        <v>10304</v>
      </c>
      <c r="B2633">
        <v>40</v>
      </c>
      <c r="C2633">
        <v>100</v>
      </c>
      <c r="D2633">
        <v>1</v>
      </c>
      <c r="E2633">
        <v>4208</v>
      </c>
      <c r="F2633" s="1">
        <v>38271</v>
      </c>
      <c r="G2633" t="s">
        <v>25</v>
      </c>
      <c r="H2633" t="s">
        <v>193</v>
      </c>
      <c r="I2633">
        <v>101</v>
      </c>
      <c r="J2633" t="s">
        <v>701</v>
      </c>
      <c r="K2633" t="s">
        <v>281</v>
      </c>
      <c r="L2633" t="s">
        <v>282</v>
      </c>
      <c r="M2633" t="s">
        <v>283</v>
      </c>
      <c r="N2633" t="s">
        <v>31</v>
      </c>
      <c r="O2633" t="s">
        <v>284</v>
      </c>
      <c r="P2633" t="s">
        <v>31</v>
      </c>
      <c r="Q2633" t="s">
        <v>285</v>
      </c>
      <c r="R2633" t="s">
        <v>44</v>
      </c>
      <c r="S2633" t="s">
        <v>45</v>
      </c>
      <c r="T2633" t="s">
        <v>286</v>
      </c>
      <c r="U2633" t="s">
        <v>53</v>
      </c>
      <c r="V2633">
        <v>9.9009900990098994E-3</v>
      </c>
      <c r="W2633">
        <v>2004</v>
      </c>
      <c r="X2633">
        <v>10</v>
      </c>
      <c r="Y2633">
        <v>4</v>
      </c>
    </row>
    <row r="2634" spans="1:25" x14ac:dyDescent="0.25">
      <c r="A2634">
        <v>10313</v>
      </c>
      <c r="B2634">
        <v>30</v>
      </c>
      <c r="C2634">
        <v>99.13</v>
      </c>
      <c r="D2634">
        <v>9</v>
      </c>
      <c r="E2634">
        <v>2973.9</v>
      </c>
      <c r="F2634" s="1">
        <v>38282</v>
      </c>
      <c r="G2634" t="s">
        <v>25</v>
      </c>
      <c r="H2634" t="s">
        <v>193</v>
      </c>
      <c r="I2634">
        <v>101</v>
      </c>
      <c r="J2634" t="s">
        <v>701</v>
      </c>
      <c r="K2634" t="s">
        <v>238</v>
      </c>
      <c r="L2634" t="s">
        <v>239</v>
      </c>
      <c r="M2634" t="s">
        <v>240</v>
      </c>
      <c r="N2634" t="s">
        <v>31</v>
      </c>
      <c r="O2634" t="s">
        <v>241</v>
      </c>
      <c r="P2634" t="s">
        <v>242</v>
      </c>
      <c r="Q2634" t="s">
        <v>243</v>
      </c>
      <c r="R2634" t="s">
        <v>244</v>
      </c>
      <c r="S2634" t="s">
        <v>36</v>
      </c>
      <c r="T2634" t="s">
        <v>245</v>
      </c>
      <c r="U2634" t="s">
        <v>38</v>
      </c>
      <c r="V2634">
        <v>1.8514851485148601E-2</v>
      </c>
      <c r="W2634">
        <v>2004</v>
      </c>
      <c r="X2634">
        <v>10</v>
      </c>
      <c r="Y2634">
        <v>4</v>
      </c>
    </row>
    <row r="2635" spans="1:25" x14ac:dyDescent="0.25">
      <c r="A2635">
        <v>10324</v>
      </c>
      <c r="B2635">
        <v>34</v>
      </c>
      <c r="C2635">
        <v>100</v>
      </c>
      <c r="D2635">
        <v>5</v>
      </c>
      <c r="E2635">
        <v>4248.3</v>
      </c>
      <c r="F2635" s="1">
        <v>38296</v>
      </c>
      <c r="G2635" t="s">
        <v>25</v>
      </c>
      <c r="H2635" t="s">
        <v>193</v>
      </c>
      <c r="I2635">
        <v>101</v>
      </c>
      <c r="J2635" t="s">
        <v>701</v>
      </c>
      <c r="K2635" t="s">
        <v>104</v>
      </c>
      <c r="L2635" t="s">
        <v>105</v>
      </c>
      <c r="M2635" t="s">
        <v>106</v>
      </c>
      <c r="N2635" t="s">
        <v>107</v>
      </c>
      <c r="O2635" t="s">
        <v>32</v>
      </c>
      <c r="P2635" t="s">
        <v>33</v>
      </c>
      <c r="Q2635" t="s">
        <v>34</v>
      </c>
      <c r="R2635" t="s">
        <v>35</v>
      </c>
      <c r="S2635" t="s">
        <v>36</v>
      </c>
      <c r="T2635" t="s">
        <v>108</v>
      </c>
      <c r="U2635" t="s">
        <v>53</v>
      </c>
      <c r="V2635">
        <v>9.9009900990098994E-3</v>
      </c>
      <c r="W2635">
        <v>2004</v>
      </c>
      <c r="X2635">
        <v>11</v>
      </c>
      <c r="Y2635">
        <v>4</v>
      </c>
    </row>
    <row r="2636" spans="1:25" x14ac:dyDescent="0.25">
      <c r="A2636">
        <v>10336</v>
      </c>
      <c r="B2636">
        <v>46</v>
      </c>
      <c r="C2636">
        <v>100</v>
      </c>
      <c r="D2636">
        <v>2</v>
      </c>
      <c r="E2636">
        <v>9558.7999999999993</v>
      </c>
      <c r="F2636" s="1">
        <v>38311</v>
      </c>
      <c r="G2636" t="s">
        <v>25</v>
      </c>
      <c r="H2636" t="s">
        <v>193</v>
      </c>
      <c r="I2636">
        <v>101</v>
      </c>
      <c r="J2636" t="s">
        <v>701</v>
      </c>
      <c r="K2636" t="s">
        <v>427</v>
      </c>
      <c r="L2636" t="s">
        <v>428</v>
      </c>
      <c r="M2636" t="s">
        <v>429</v>
      </c>
      <c r="N2636" t="s">
        <v>31</v>
      </c>
      <c r="O2636" t="s">
        <v>50</v>
      </c>
      <c r="P2636" t="s">
        <v>31</v>
      </c>
      <c r="Q2636" t="s">
        <v>430</v>
      </c>
      <c r="R2636" t="s">
        <v>44</v>
      </c>
      <c r="S2636" t="s">
        <v>45</v>
      </c>
      <c r="T2636" t="s">
        <v>431</v>
      </c>
      <c r="U2636" t="s">
        <v>163</v>
      </c>
      <c r="V2636">
        <v>9.9009900990098994E-3</v>
      </c>
      <c r="W2636">
        <v>2004</v>
      </c>
      <c r="X2636">
        <v>11</v>
      </c>
      <c r="Y2636">
        <v>4</v>
      </c>
    </row>
    <row r="2637" spans="1:25" x14ac:dyDescent="0.25">
      <c r="A2637">
        <v>10348</v>
      </c>
      <c r="B2637">
        <v>32</v>
      </c>
      <c r="C2637">
        <v>82.83</v>
      </c>
      <c r="D2637">
        <v>7</v>
      </c>
      <c r="E2637">
        <v>2650.56</v>
      </c>
      <c r="F2637" s="1">
        <v>38292</v>
      </c>
      <c r="G2637" t="s">
        <v>25</v>
      </c>
      <c r="H2637" t="s">
        <v>193</v>
      </c>
      <c r="I2637">
        <v>101</v>
      </c>
      <c r="J2637" t="s">
        <v>701</v>
      </c>
      <c r="K2637" t="s">
        <v>202</v>
      </c>
      <c r="L2637" t="s">
        <v>203</v>
      </c>
      <c r="M2637" t="s">
        <v>204</v>
      </c>
      <c r="N2637" t="s">
        <v>31</v>
      </c>
      <c r="O2637" t="s">
        <v>189</v>
      </c>
      <c r="P2637" t="s">
        <v>31</v>
      </c>
      <c r="Q2637" t="s">
        <v>205</v>
      </c>
      <c r="R2637" t="s">
        <v>191</v>
      </c>
      <c r="S2637" t="s">
        <v>45</v>
      </c>
      <c r="T2637" t="s">
        <v>206</v>
      </c>
      <c r="U2637" t="s">
        <v>38</v>
      </c>
      <c r="V2637">
        <v>0.17990099009901001</v>
      </c>
      <c r="W2637">
        <v>2004</v>
      </c>
      <c r="X2637">
        <v>11</v>
      </c>
      <c r="Y2637">
        <v>4</v>
      </c>
    </row>
    <row r="2638" spans="1:25" x14ac:dyDescent="0.25">
      <c r="A2638">
        <v>10358</v>
      </c>
      <c r="B2638">
        <v>27</v>
      </c>
      <c r="C2638">
        <v>100</v>
      </c>
      <c r="D2638">
        <v>3</v>
      </c>
      <c r="E2638">
        <v>3761.37</v>
      </c>
      <c r="F2638" s="1">
        <v>38331</v>
      </c>
      <c r="G2638" t="s">
        <v>25</v>
      </c>
      <c r="H2638" t="s">
        <v>193</v>
      </c>
      <c r="I2638">
        <v>101</v>
      </c>
      <c r="J2638" t="s">
        <v>701</v>
      </c>
      <c r="K2638" t="s">
        <v>186</v>
      </c>
      <c r="L2638" t="s">
        <v>187</v>
      </c>
      <c r="M2638" t="s">
        <v>188</v>
      </c>
      <c r="N2638" t="s">
        <v>31</v>
      </c>
      <c r="O2638" t="s">
        <v>189</v>
      </c>
      <c r="P2638" t="s">
        <v>31</v>
      </c>
      <c r="Q2638" t="s">
        <v>190</v>
      </c>
      <c r="R2638" t="s">
        <v>191</v>
      </c>
      <c r="S2638" t="s">
        <v>45</v>
      </c>
      <c r="T2638" t="s">
        <v>192</v>
      </c>
      <c r="U2638" t="s">
        <v>53</v>
      </c>
      <c r="V2638">
        <v>9.9009900990098994E-3</v>
      </c>
      <c r="W2638">
        <v>2004</v>
      </c>
      <c r="X2638">
        <v>12</v>
      </c>
      <c r="Y2638">
        <v>4</v>
      </c>
    </row>
    <row r="2639" spans="1:25" x14ac:dyDescent="0.25">
      <c r="A2639">
        <v>10371</v>
      </c>
      <c r="B2639">
        <v>34</v>
      </c>
      <c r="C2639">
        <v>100</v>
      </c>
      <c r="D2639">
        <v>3</v>
      </c>
      <c r="E2639">
        <v>4301.34</v>
      </c>
      <c r="F2639" s="1">
        <v>38375</v>
      </c>
      <c r="G2639" t="s">
        <v>25</v>
      </c>
      <c r="H2639" t="s">
        <v>193</v>
      </c>
      <c r="I2639">
        <v>101</v>
      </c>
      <c r="J2639" t="s">
        <v>701</v>
      </c>
      <c r="K2639" t="s">
        <v>287</v>
      </c>
      <c r="L2639" t="s">
        <v>288</v>
      </c>
      <c r="M2639" t="s">
        <v>289</v>
      </c>
      <c r="N2639" t="s">
        <v>31</v>
      </c>
      <c r="O2639" t="s">
        <v>290</v>
      </c>
      <c r="P2639" t="s">
        <v>58</v>
      </c>
      <c r="Q2639" t="s">
        <v>121</v>
      </c>
      <c r="R2639" t="s">
        <v>35</v>
      </c>
      <c r="S2639" t="s">
        <v>36</v>
      </c>
      <c r="T2639" t="s">
        <v>291</v>
      </c>
      <c r="U2639" t="s">
        <v>53</v>
      </c>
      <c r="V2639">
        <v>9.9009900990098994E-3</v>
      </c>
      <c r="W2639">
        <v>2005</v>
      </c>
      <c r="X2639">
        <v>1</v>
      </c>
      <c r="Y2639">
        <v>1</v>
      </c>
    </row>
    <row r="2640" spans="1:25" x14ac:dyDescent="0.25">
      <c r="A2640">
        <v>10382</v>
      </c>
      <c r="B2640">
        <v>34</v>
      </c>
      <c r="C2640">
        <v>54.84</v>
      </c>
      <c r="D2640">
        <v>9</v>
      </c>
      <c r="E2640">
        <v>1864.56</v>
      </c>
      <c r="F2640" s="1">
        <v>38400</v>
      </c>
      <c r="G2640" t="s">
        <v>25</v>
      </c>
      <c r="H2640" t="s">
        <v>193</v>
      </c>
      <c r="I2640">
        <v>101</v>
      </c>
      <c r="J2640" t="s">
        <v>701</v>
      </c>
      <c r="K2640" t="s">
        <v>287</v>
      </c>
      <c r="L2640" t="s">
        <v>288</v>
      </c>
      <c r="M2640" t="s">
        <v>289</v>
      </c>
      <c r="N2640" t="s">
        <v>31</v>
      </c>
      <c r="O2640" t="s">
        <v>290</v>
      </c>
      <c r="P2640" t="s">
        <v>58</v>
      </c>
      <c r="Q2640" t="s">
        <v>121</v>
      </c>
      <c r="R2640" t="s">
        <v>35</v>
      </c>
      <c r="S2640" t="s">
        <v>36</v>
      </c>
      <c r="T2640" t="s">
        <v>291</v>
      </c>
      <c r="U2640" t="s">
        <v>38</v>
      </c>
      <c r="V2640">
        <v>0.45702970297029699</v>
      </c>
      <c r="W2640">
        <v>2005</v>
      </c>
      <c r="X2640">
        <v>2</v>
      </c>
      <c r="Y2640">
        <v>1</v>
      </c>
    </row>
    <row r="2641" spans="1:25" x14ac:dyDescent="0.25">
      <c r="A2641">
        <v>10411</v>
      </c>
      <c r="B2641">
        <v>34</v>
      </c>
      <c r="C2641">
        <v>100</v>
      </c>
      <c r="D2641">
        <v>4</v>
      </c>
      <c r="E2641">
        <v>3576.8</v>
      </c>
      <c r="F2641" s="1">
        <v>38473</v>
      </c>
      <c r="G2641" t="s">
        <v>25</v>
      </c>
      <c r="H2641" t="s">
        <v>193</v>
      </c>
      <c r="I2641">
        <v>101</v>
      </c>
      <c r="J2641" t="s">
        <v>701</v>
      </c>
      <c r="K2641" t="s">
        <v>311</v>
      </c>
      <c r="L2641" t="s">
        <v>312</v>
      </c>
      <c r="M2641" t="s">
        <v>313</v>
      </c>
      <c r="N2641" t="s">
        <v>31</v>
      </c>
      <c r="O2641" t="s">
        <v>314</v>
      </c>
      <c r="P2641" t="s">
        <v>315</v>
      </c>
      <c r="Q2641" t="s">
        <v>316</v>
      </c>
      <c r="R2641" t="s">
        <v>244</v>
      </c>
      <c r="S2641" t="s">
        <v>36</v>
      </c>
      <c r="T2641" t="s">
        <v>317</v>
      </c>
      <c r="U2641" t="s">
        <v>53</v>
      </c>
      <c r="V2641">
        <v>9.9009900990098994E-3</v>
      </c>
      <c r="W2641">
        <v>2005</v>
      </c>
      <c r="X2641">
        <v>5</v>
      </c>
      <c r="Y2641">
        <v>2</v>
      </c>
    </row>
    <row r="2642" spans="1:25" x14ac:dyDescent="0.25">
      <c r="A2642">
        <v>10424</v>
      </c>
      <c r="B2642">
        <v>46</v>
      </c>
      <c r="C2642">
        <v>80.92</v>
      </c>
      <c r="D2642">
        <v>1</v>
      </c>
      <c r="E2642">
        <v>3722.32</v>
      </c>
      <c r="F2642" s="1">
        <v>38503</v>
      </c>
      <c r="G2642" t="s">
        <v>318</v>
      </c>
      <c r="H2642" t="s">
        <v>193</v>
      </c>
      <c r="I2642">
        <v>101</v>
      </c>
      <c r="J2642" t="s">
        <v>701</v>
      </c>
      <c r="K2642" t="s">
        <v>186</v>
      </c>
      <c r="L2642" t="s">
        <v>187</v>
      </c>
      <c r="M2642" t="s">
        <v>188</v>
      </c>
      <c r="N2642" t="s">
        <v>31</v>
      </c>
      <c r="O2642" t="s">
        <v>189</v>
      </c>
      <c r="P2642" t="s">
        <v>31</v>
      </c>
      <c r="Q2642" t="s">
        <v>190</v>
      </c>
      <c r="R2642" t="s">
        <v>191</v>
      </c>
      <c r="S2642" t="s">
        <v>45</v>
      </c>
      <c r="T2642" t="s">
        <v>192</v>
      </c>
      <c r="U2642" t="s">
        <v>53</v>
      </c>
      <c r="V2642">
        <v>0.19881188118811899</v>
      </c>
      <c r="W2642">
        <v>2005</v>
      </c>
      <c r="X2642">
        <v>5</v>
      </c>
      <c r="Y2642">
        <v>2</v>
      </c>
    </row>
    <row r="2643" spans="1:25" x14ac:dyDescent="0.25">
      <c r="A2643">
        <v>10106</v>
      </c>
      <c r="B2643">
        <v>32</v>
      </c>
      <c r="C2643">
        <v>100</v>
      </c>
      <c r="D2643">
        <v>1</v>
      </c>
      <c r="E2643">
        <v>3986.56</v>
      </c>
      <c r="F2643" s="1">
        <v>37669</v>
      </c>
      <c r="G2643" t="s">
        <v>25</v>
      </c>
      <c r="H2643" t="s">
        <v>597</v>
      </c>
      <c r="I2643">
        <v>118</v>
      </c>
      <c r="J2643" t="s">
        <v>702</v>
      </c>
      <c r="K2643" t="s">
        <v>583</v>
      </c>
      <c r="L2643" t="s">
        <v>584</v>
      </c>
      <c r="M2643" t="s">
        <v>585</v>
      </c>
      <c r="N2643" t="s">
        <v>31</v>
      </c>
      <c r="O2643" t="s">
        <v>586</v>
      </c>
      <c r="P2643" t="s">
        <v>31</v>
      </c>
      <c r="Q2643" t="s">
        <v>587</v>
      </c>
      <c r="R2643" t="s">
        <v>273</v>
      </c>
      <c r="S2643" t="s">
        <v>45</v>
      </c>
      <c r="T2643" t="s">
        <v>588</v>
      </c>
      <c r="U2643" t="s">
        <v>53</v>
      </c>
      <c r="V2643">
        <v>0.152542372881356</v>
      </c>
      <c r="W2643">
        <v>2003</v>
      </c>
      <c r="X2643">
        <v>2</v>
      </c>
      <c r="Y2643">
        <v>1</v>
      </c>
    </row>
    <row r="2644" spans="1:25" x14ac:dyDescent="0.25">
      <c r="A2644">
        <v>10120</v>
      </c>
      <c r="B2644">
        <v>24</v>
      </c>
      <c r="C2644">
        <v>100</v>
      </c>
      <c r="D2644">
        <v>7</v>
      </c>
      <c r="E2644">
        <v>3417.12</v>
      </c>
      <c r="F2644" s="1">
        <v>37740</v>
      </c>
      <c r="G2644" t="s">
        <v>25</v>
      </c>
      <c r="H2644" t="s">
        <v>597</v>
      </c>
      <c r="I2644">
        <v>118</v>
      </c>
      <c r="J2644" t="s">
        <v>702</v>
      </c>
      <c r="K2644" t="s">
        <v>94</v>
      </c>
      <c r="L2644" t="s">
        <v>95</v>
      </c>
      <c r="M2644" t="s">
        <v>96</v>
      </c>
      <c r="N2644" t="s">
        <v>97</v>
      </c>
      <c r="O2644" t="s">
        <v>98</v>
      </c>
      <c r="P2644" t="s">
        <v>99</v>
      </c>
      <c r="Q2644" t="s">
        <v>100</v>
      </c>
      <c r="R2644" t="s">
        <v>101</v>
      </c>
      <c r="S2644" t="s">
        <v>102</v>
      </c>
      <c r="T2644" t="s">
        <v>103</v>
      </c>
      <c r="U2644" t="s">
        <v>53</v>
      </c>
      <c r="V2644">
        <v>0.152542372881356</v>
      </c>
      <c r="W2644">
        <v>2003</v>
      </c>
      <c r="X2644">
        <v>4</v>
      </c>
      <c r="Y2644">
        <v>2</v>
      </c>
    </row>
    <row r="2645" spans="1:25" x14ac:dyDescent="0.25">
      <c r="A2645">
        <v>10133</v>
      </c>
      <c r="B2645">
        <v>27</v>
      </c>
      <c r="C2645">
        <v>99.67</v>
      </c>
      <c r="D2645">
        <v>2</v>
      </c>
      <c r="E2645">
        <v>2691.09</v>
      </c>
      <c r="F2645" s="1">
        <v>37799</v>
      </c>
      <c r="G2645" t="s">
        <v>25</v>
      </c>
      <c r="H2645" t="s">
        <v>597</v>
      </c>
      <c r="I2645">
        <v>118</v>
      </c>
      <c r="J2645" t="s">
        <v>702</v>
      </c>
      <c r="K2645" t="s">
        <v>186</v>
      </c>
      <c r="L2645" t="s">
        <v>187</v>
      </c>
      <c r="M2645" t="s">
        <v>188</v>
      </c>
      <c r="N2645" t="s">
        <v>31</v>
      </c>
      <c r="O2645" t="s">
        <v>189</v>
      </c>
      <c r="P2645" t="s">
        <v>31</v>
      </c>
      <c r="Q2645" t="s">
        <v>190</v>
      </c>
      <c r="R2645" t="s">
        <v>191</v>
      </c>
      <c r="S2645" t="s">
        <v>45</v>
      </c>
      <c r="T2645" t="s">
        <v>192</v>
      </c>
      <c r="U2645" t="s">
        <v>38</v>
      </c>
      <c r="V2645">
        <v>0.15533898305084701</v>
      </c>
      <c r="W2645">
        <v>2003</v>
      </c>
      <c r="X2645">
        <v>6</v>
      </c>
      <c r="Y2645">
        <v>2</v>
      </c>
    </row>
    <row r="2646" spans="1:25" x14ac:dyDescent="0.25">
      <c r="A2646">
        <v>10145</v>
      </c>
      <c r="B2646">
        <v>20</v>
      </c>
      <c r="C2646">
        <v>100</v>
      </c>
      <c r="D2646">
        <v>13</v>
      </c>
      <c r="E2646">
        <v>2752.6</v>
      </c>
      <c r="F2646" s="1">
        <v>37858</v>
      </c>
      <c r="G2646" t="s">
        <v>25</v>
      </c>
      <c r="H2646" t="s">
        <v>597</v>
      </c>
      <c r="I2646">
        <v>118</v>
      </c>
      <c r="J2646" t="s">
        <v>702</v>
      </c>
      <c r="K2646" t="s">
        <v>54</v>
      </c>
      <c r="L2646" t="s">
        <v>55</v>
      </c>
      <c r="M2646" t="s">
        <v>56</v>
      </c>
      <c r="N2646" t="s">
        <v>31</v>
      </c>
      <c r="O2646" t="s">
        <v>57</v>
      </c>
      <c r="P2646" t="s">
        <v>58</v>
      </c>
      <c r="Q2646" t="s">
        <v>59</v>
      </c>
      <c r="R2646" t="s">
        <v>35</v>
      </c>
      <c r="S2646" t="s">
        <v>36</v>
      </c>
      <c r="T2646" t="s">
        <v>60</v>
      </c>
      <c r="U2646" t="s">
        <v>38</v>
      </c>
      <c r="V2646">
        <v>0.152542372881356</v>
      </c>
      <c r="W2646">
        <v>2003</v>
      </c>
      <c r="X2646">
        <v>8</v>
      </c>
      <c r="Y2646">
        <v>3</v>
      </c>
    </row>
    <row r="2647" spans="1:25" x14ac:dyDescent="0.25">
      <c r="A2647">
        <v>10168</v>
      </c>
      <c r="B2647">
        <v>36</v>
      </c>
      <c r="C2647">
        <v>100</v>
      </c>
      <c r="D2647">
        <v>8</v>
      </c>
      <c r="E2647">
        <v>4527.72</v>
      </c>
      <c r="F2647" s="1">
        <v>37922</v>
      </c>
      <c r="G2647" t="s">
        <v>25</v>
      </c>
      <c r="H2647" t="s">
        <v>597</v>
      </c>
      <c r="I2647">
        <v>118</v>
      </c>
      <c r="J2647" t="s">
        <v>702</v>
      </c>
      <c r="K2647" t="s">
        <v>66</v>
      </c>
      <c r="L2647" t="s">
        <v>67</v>
      </c>
      <c r="M2647" t="s">
        <v>68</v>
      </c>
      <c r="N2647" t="s">
        <v>31</v>
      </c>
      <c r="O2647" t="s">
        <v>69</v>
      </c>
      <c r="P2647" t="s">
        <v>58</v>
      </c>
      <c r="Q2647" t="s">
        <v>70</v>
      </c>
      <c r="R2647" t="s">
        <v>35</v>
      </c>
      <c r="S2647" t="s">
        <v>36</v>
      </c>
      <c r="T2647" t="s">
        <v>71</v>
      </c>
      <c r="U2647" t="s">
        <v>53</v>
      </c>
      <c r="V2647">
        <v>0.152542372881356</v>
      </c>
      <c r="W2647">
        <v>2003</v>
      </c>
      <c r="X2647">
        <v>10</v>
      </c>
      <c r="Y2647">
        <v>4</v>
      </c>
    </row>
    <row r="2648" spans="1:25" x14ac:dyDescent="0.25">
      <c r="A2648">
        <v>10188</v>
      </c>
      <c r="B2648">
        <v>29</v>
      </c>
      <c r="C2648">
        <v>100</v>
      </c>
      <c r="D2648">
        <v>8</v>
      </c>
      <c r="E2648">
        <v>3957.05</v>
      </c>
      <c r="F2648" s="1">
        <v>37943</v>
      </c>
      <c r="G2648" t="s">
        <v>25</v>
      </c>
      <c r="H2648" t="s">
        <v>597</v>
      </c>
      <c r="I2648">
        <v>118</v>
      </c>
      <c r="J2648" t="s">
        <v>702</v>
      </c>
      <c r="K2648" t="s">
        <v>78</v>
      </c>
      <c r="L2648" t="s">
        <v>79</v>
      </c>
      <c r="M2648" t="s">
        <v>80</v>
      </c>
      <c r="N2648" t="s">
        <v>31</v>
      </c>
      <c r="O2648" t="s">
        <v>81</v>
      </c>
      <c r="P2648" t="s">
        <v>31</v>
      </c>
      <c r="Q2648" t="s">
        <v>82</v>
      </c>
      <c r="R2648" t="s">
        <v>83</v>
      </c>
      <c r="S2648" t="s">
        <v>45</v>
      </c>
      <c r="T2648" t="s">
        <v>84</v>
      </c>
      <c r="U2648" t="s">
        <v>53</v>
      </c>
      <c r="V2648">
        <v>0.152542372881356</v>
      </c>
      <c r="W2648">
        <v>2003</v>
      </c>
      <c r="X2648">
        <v>11</v>
      </c>
      <c r="Y2648">
        <v>4</v>
      </c>
    </row>
    <row r="2649" spans="1:25" x14ac:dyDescent="0.25">
      <c r="A2649">
        <v>10210</v>
      </c>
      <c r="B2649">
        <v>25</v>
      </c>
      <c r="C2649">
        <v>100</v>
      </c>
      <c r="D2649">
        <v>6</v>
      </c>
      <c r="E2649">
        <v>2818</v>
      </c>
      <c r="F2649" s="1">
        <v>37998</v>
      </c>
      <c r="G2649" t="s">
        <v>25</v>
      </c>
      <c r="H2649" t="s">
        <v>597</v>
      </c>
      <c r="I2649">
        <v>118</v>
      </c>
      <c r="J2649" t="s">
        <v>702</v>
      </c>
      <c r="K2649" t="s">
        <v>320</v>
      </c>
      <c r="L2649" t="s">
        <v>321</v>
      </c>
      <c r="M2649" t="s">
        <v>322</v>
      </c>
      <c r="N2649" t="s">
        <v>31</v>
      </c>
      <c r="O2649" t="s">
        <v>323</v>
      </c>
      <c r="P2649" t="s">
        <v>323</v>
      </c>
      <c r="Q2649" t="s">
        <v>324</v>
      </c>
      <c r="R2649" t="s">
        <v>212</v>
      </c>
      <c r="S2649" t="s">
        <v>212</v>
      </c>
      <c r="T2649" t="s">
        <v>325</v>
      </c>
      <c r="U2649" t="s">
        <v>38</v>
      </c>
      <c r="V2649">
        <v>0.152542372881356</v>
      </c>
      <c r="W2649">
        <v>2004</v>
      </c>
      <c r="X2649">
        <v>1</v>
      </c>
      <c r="Y2649">
        <v>1</v>
      </c>
    </row>
    <row r="2650" spans="1:25" x14ac:dyDescent="0.25">
      <c r="A2650">
        <v>10223</v>
      </c>
      <c r="B2650">
        <v>29</v>
      </c>
      <c r="C2650">
        <v>100</v>
      </c>
      <c r="D2650">
        <v>8</v>
      </c>
      <c r="E2650">
        <v>3199.86</v>
      </c>
      <c r="F2650" s="1">
        <v>38037</v>
      </c>
      <c r="G2650" t="s">
        <v>25</v>
      </c>
      <c r="H2650" t="s">
        <v>597</v>
      </c>
      <c r="I2650">
        <v>118</v>
      </c>
      <c r="J2650" t="s">
        <v>702</v>
      </c>
      <c r="K2650" t="s">
        <v>94</v>
      </c>
      <c r="L2650" t="s">
        <v>95</v>
      </c>
      <c r="M2650" t="s">
        <v>96</v>
      </c>
      <c r="N2650" t="s">
        <v>97</v>
      </c>
      <c r="O2650" t="s">
        <v>98</v>
      </c>
      <c r="P2650" t="s">
        <v>99</v>
      </c>
      <c r="Q2650" t="s">
        <v>100</v>
      </c>
      <c r="R2650" t="s">
        <v>101</v>
      </c>
      <c r="S2650" t="s">
        <v>102</v>
      </c>
      <c r="T2650" t="s">
        <v>103</v>
      </c>
      <c r="U2650" t="s">
        <v>53</v>
      </c>
      <c r="V2650">
        <v>0.152542372881356</v>
      </c>
      <c r="W2650">
        <v>2004</v>
      </c>
      <c r="X2650">
        <v>2</v>
      </c>
      <c r="Y2650">
        <v>1</v>
      </c>
    </row>
    <row r="2651" spans="1:25" x14ac:dyDescent="0.25">
      <c r="A2651">
        <v>10235</v>
      </c>
      <c r="B2651">
        <v>25</v>
      </c>
      <c r="C2651">
        <v>96.11</v>
      </c>
      <c r="D2651">
        <v>2</v>
      </c>
      <c r="E2651">
        <v>2402.75</v>
      </c>
      <c r="F2651" s="1">
        <v>38079</v>
      </c>
      <c r="G2651" t="s">
        <v>25</v>
      </c>
      <c r="H2651" t="s">
        <v>597</v>
      </c>
      <c r="I2651">
        <v>118</v>
      </c>
      <c r="J2651" t="s">
        <v>702</v>
      </c>
      <c r="K2651" t="s">
        <v>395</v>
      </c>
      <c r="L2651" t="s">
        <v>396</v>
      </c>
      <c r="M2651" t="s">
        <v>397</v>
      </c>
      <c r="N2651" t="s">
        <v>31</v>
      </c>
      <c r="O2651" t="s">
        <v>398</v>
      </c>
      <c r="P2651" t="s">
        <v>242</v>
      </c>
      <c r="Q2651" t="s">
        <v>399</v>
      </c>
      <c r="R2651" t="s">
        <v>244</v>
      </c>
      <c r="S2651" t="s">
        <v>36</v>
      </c>
      <c r="T2651" t="s">
        <v>400</v>
      </c>
      <c r="U2651" t="s">
        <v>38</v>
      </c>
      <c r="V2651">
        <v>0.18550847457627101</v>
      </c>
      <c r="W2651">
        <v>2004</v>
      </c>
      <c r="X2651">
        <v>4</v>
      </c>
      <c r="Y2651">
        <v>2</v>
      </c>
    </row>
    <row r="2652" spans="1:25" x14ac:dyDescent="0.25">
      <c r="A2652">
        <v>10250</v>
      </c>
      <c r="B2652">
        <v>44</v>
      </c>
      <c r="C2652">
        <v>100</v>
      </c>
      <c r="D2652">
        <v>3</v>
      </c>
      <c r="E2652">
        <v>6055.72</v>
      </c>
      <c r="F2652" s="1">
        <v>38118</v>
      </c>
      <c r="G2652" t="s">
        <v>25</v>
      </c>
      <c r="H2652" t="s">
        <v>597</v>
      </c>
      <c r="I2652">
        <v>118</v>
      </c>
      <c r="J2652" t="s">
        <v>702</v>
      </c>
      <c r="K2652" t="s">
        <v>420</v>
      </c>
      <c r="L2652" t="s">
        <v>421</v>
      </c>
      <c r="M2652" t="s">
        <v>422</v>
      </c>
      <c r="N2652" t="s">
        <v>31</v>
      </c>
      <c r="O2652" t="s">
        <v>423</v>
      </c>
      <c r="P2652" t="s">
        <v>58</v>
      </c>
      <c r="Q2652" t="s">
        <v>70</v>
      </c>
      <c r="R2652" t="s">
        <v>35</v>
      </c>
      <c r="S2652" t="s">
        <v>36</v>
      </c>
      <c r="T2652" t="s">
        <v>424</v>
      </c>
      <c r="U2652" t="s">
        <v>53</v>
      </c>
      <c r="V2652">
        <v>0.152542372881356</v>
      </c>
      <c r="W2652">
        <v>2004</v>
      </c>
      <c r="X2652">
        <v>5</v>
      </c>
      <c r="Y2652">
        <v>2</v>
      </c>
    </row>
    <row r="2653" spans="1:25" x14ac:dyDescent="0.25">
      <c r="A2653">
        <v>10263</v>
      </c>
      <c r="B2653">
        <v>47</v>
      </c>
      <c r="C2653">
        <v>100</v>
      </c>
      <c r="D2653">
        <v>9</v>
      </c>
      <c r="E2653">
        <v>5465.16</v>
      </c>
      <c r="F2653" s="1">
        <v>38166</v>
      </c>
      <c r="G2653" t="s">
        <v>25</v>
      </c>
      <c r="H2653" t="s">
        <v>597</v>
      </c>
      <c r="I2653">
        <v>118</v>
      </c>
      <c r="J2653" t="s">
        <v>702</v>
      </c>
      <c r="K2653" t="s">
        <v>116</v>
      </c>
      <c r="L2653" t="s">
        <v>117</v>
      </c>
      <c r="M2653" t="s">
        <v>118</v>
      </c>
      <c r="N2653" t="s">
        <v>31</v>
      </c>
      <c r="O2653" t="s">
        <v>119</v>
      </c>
      <c r="P2653" t="s">
        <v>120</v>
      </c>
      <c r="Q2653" t="s">
        <v>121</v>
      </c>
      <c r="R2653" t="s">
        <v>35</v>
      </c>
      <c r="S2653" t="s">
        <v>36</v>
      </c>
      <c r="T2653" t="s">
        <v>122</v>
      </c>
      <c r="U2653" t="s">
        <v>53</v>
      </c>
      <c r="V2653">
        <v>0.152542372881356</v>
      </c>
      <c r="W2653">
        <v>2004</v>
      </c>
      <c r="X2653">
        <v>6</v>
      </c>
      <c r="Y2653">
        <v>2</v>
      </c>
    </row>
    <row r="2654" spans="1:25" x14ac:dyDescent="0.25">
      <c r="A2654">
        <v>10275</v>
      </c>
      <c r="B2654">
        <v>48</v>
      </c>
      <c r="C2654">
        <v>100</v>
      </c>
      <c r="D2654">
        <v>8</v>
      </c>
      <c r="E2654">
        <v>6378.72</v>
      </c>
      <c r="F2654" s="1">
        <v>38191</v>
      </c>
      <c r="G2654" t="s">
        <v>25</v>
      </c>
      <c r="H2654" t="s">
        <v>597</v>
      </c>
      <c r="I2654">
        <v>118</v>
      </c>
      <c r="J2654" t="s">
        <v>702</v>
      </c>
      <c r="K2654" t="s">
        <v>123</v>
      </c>
      <c r="L2654" t="s">
        <v>124</v>
      </c>
      <c r="M2654" t="s">
        <v>125</v>
      </c>
      <c r="N2654" t="s">
        <v>31</v>
      </c>
      <c r="O2654" t="s">
        <v>126</v>
      </c>
      <c r="P2654" t="s">
        <v>31</v>
      </c>
      <c r="Q2654" t="s">
        <v>127</v>
      </c>
      <c r="R2654" t="s">
        <v>44</v>
      </c>
      <c r="S2654" t="s">
        <v>45</v>
      </c>
      <c r="T2654" t="s">
        <v>128</v>
      </c>
      <c r="U2654" t="s">
        <v>53</v>
      </c>
      <c r="V2654">
        <v>0.152542372881356</v>
      </c>
      <c r="W2654">
        <v>2004</v>
      </c>
      <c r="X2654">
        <v>7</v>
      </c>
      <c r="Y2654">
        <v>3</v>
      </c>
    </row>
    <row r="2655" spans="1:25" x14ac:dyDescent="0.25">
      <c r="A2655">
        <v>10285</v>
      </c>
      <c r="B2655">
        <v>45</v>
      </c>
      <c r="C2655">
        <v>100</v>
      </c>
      <c r="D2655">
        <v>13</v>
      </c>
      <c r="E2655">
        <v>5392.8</v>
      </c>
      <c r="F2655" s="1">
        <v>38226</v>
      </c>
      <c r="G2655" t="s">
        <v>25</v>
      </c>
      <c r="H2655" t="s">
        <v>597</v>
      </c>
      <c r="I2655">
        <v>118</v>
      </c>
      <c r="J2655" t="s">
        <v>702</v>
      </c>
      <c r="K2655" t="s">
        <v>129</v>
      </c>
      <c r="L2655" t="s">
        <v>130</v>
      </c>
      <c r="M2655" t="s">
        <v>131</v>
      </c>
      <c r="N2655" t="s">
        <v>31</v>
      </c>
      <c r="O2655" t="s">
        <v>132</v>
      </c>
      <c r="P2655" t="s">
        <v>133</v>
      </c>
      <c r="Q2655" t="s">
        <v>134</v>
      </c>
      <c r="R2655" t="s">
        <v>35</v>
      </c>
      <c r="S2655" t="s">
        <v>36</v>
      </c>
      <c r="T2655" t="s">
        <v>135</v>
      </c>
      <c r="U2655" t="s">
        <v>53</v>
      </c>
      <c r="V2655">
        <v>0.152542372881356</v>
      </c>
      <c r="W2655">
        <v>2004</v>
      </c>
      <c r="X2655">
        <v>8</v>
      </c>
      <c r="Y2655">
        <v>3</v>
      </c>
    </row>
    <row r="2656" spans="1:25" x14ac:dyDescent="0.25">
      <c r="A2656">
        <v>10297</v>
      </c>
      <c r="B2656">
        <v>35</v>
      </c>
      <c r="C2656">
        <v>100</v>
      </c>
      <c r="D2656">
        <v>3</v>
      </c>
      <c r="E2656">
        <v>3986.5</v>
      </c>
      <c r="F2656" s="1">
        <v>38246</v>
      </c>
      <c r="G2656" t="s">
        <v>25</v>
      </c>
      <c r="H2656" t="s">
        <v>597</v>
      </c>
      <c r="I2656">
        <v>118</v>
      </c>
      <c r="J2656" t="s">
        <v>702</v>
      </c>
      <c r="K2656" t="s">
        <v>505</v>
      </c>
      <c r="L2656" t="s">
        <v>506</v>
      </c>
      <c r="M2656" t="s">
        <v>507</v>
      </c>
      <c r="N2656" t="s">
        <v>508</v>
      </c>
      <c r="O2656" t="s">
        <v>509</v>
      </c>
      <c r="P2656" t="s">
        <v>31</v>
      </c>
      <c r="Q2656" t="s">
        <v>510</v>
      </c>
      <c r="R2656" t="s">
        <v>511</v>
      </c>
      <c r="S2656" t="s">
        <v>45</v>
      </c>
      <c r="T2656" t="s">
        <v>512</v>
      </c>
      <c r="U2656" t="s">
        <v>53</v>
      </c>
      <c r="V2656">
        <v>0.152542372881356</v>
      </c>
      <c r="W2656">
        <v>2004</v>
      </c>
      <c r="X2656">
        <v>9</v>
      </c>
      <c r="Y2656">
        <v>3</v>
      </c>
    </row>
    <row r="2657" spans="1:25" x14ac:dyDescent="0.25">
      <c r="A2657">
        <v>10308</v>
      </c>
      <c r="B2657">
        <v>31</v>
      </c>
      <c r="C2657">
        <v>100</v>
      </c>
      <c r="D2657">
        <v>6</v>
      </c>
      <c r="E2657">
        <v>4009.23</v>
      </c>
      <c r="F2657" s="1">
        <v>38275</v>
      </c>
      <c r="G2657" t="s">
        <v>25</v>
      </c>
      <c r="H2657" t="s">
        <v>597</v>
      </c>
      <c r="I2657">
        <v>118</v>
      </c>
      <c r="J2657" t="s">
        <v>702</v>
      </c>
      <c r="K2657" t="s">
        <v>334</v>
      </c>
      <c r="L2657" t="s">
        <v>335</v>
      </c>
      <c r="M2657" t="s">
        <v>336</v>
      </c>
      <c r="N2657" t="s">
        <v>31</v>
      </c>
      <c r="O2657" t="s">
        <v>337</v>
      </c>
      <c r="P2657" t="s">
        <v>33</v>
      </c>
      <c r="Q2657" t="s">
        <v>338</v>
      </c>
      <c r="R2657" t="s">
        <v>35</v>
      </c>
      <c r="S2657" t="s">
        <v>36</v>
      </c>
      <c r="T2657" t="s">
        <v>339</v>
      </c>
      <c r="U2657" t="s">
        <v>53</v>
      </c>
      <c r="V2657">
        <v>0.152542372881356</v>
      </c>
      <c r="W2657">
        <v>2004</v>
      </c>
      <c r="X2657">
        <v>10</v>
      </c>
      <c r="Y2657">
        <v>4</v>
      </c>
    </row>
    <row r="2658" spans="1:25" x14ac:dyDescent="0.25">
      <c r="A2658">
        <v>10318</v>
      </c>
      <c r="B2658">
        <v>50</v>
      </c>
      <c r="C2658">
        <v>100</v>
      </c>
      <c r="D2658">
        <v>8</v>
      </c>
      <c r="E2658">
        <v>7119</v>
      </c>
      <c r="F2658" s="1">
        <v>38293</v>
      </c>
      <c r="G2658" t="s">
        <v>25</v>
      </c>
      <c r="H2658" t="s">
        <v>597</v>
      </c>
      <c r="I2658">
        <v>118</v>
      </c>
      <c r="J2658" t="s">
        <v>702</v>
      </c>
      <c r="K2658" t="s">
        <v>149</v>
      </c>
      <c r="L2658" t="s">
        <v>150</v>
      </c>
      <c r="M2658" t="s">
        <v>151</v>
      </c>
      <c r="N2658" t="s">
        <v>31</v>
      </c>
      <c r="O2658" t="s">
        <v>152</v>
      </c>
      <c r="P2658" t="s">
        <v>153</v>
      </c>
      <c r="Q2658" t="s">
        <v>154</v>
      </c>
      <c r="R2658" t="s">
        <v>35</v>
      </c>
      <c r="S2658" t="s">
        <v>36</v>
      </c>
      <c r="T2658" t="s">
        <v>155</v>
      </c>
      <c r="U2658" t="s">
        <v>163</v>
      </c>
      <c r="V2658">
        <v>0.152542372881356</v>
      </c>
      <c r="W2658">
        <v>2004</v>
      </c>
      <c r="X2658">
        <v>11</v>
      </c>
      <c r="Y2658">
        <v>4</v>
      </c>
    </row>
    <row r="2659" spans="1:25" x14ac:dyDescent="0.25">
      <c r="A2659">
        <v>10328</v>
      </c>
      <c r="B2659">
        <v>33</v>
      </c>
      <c r="C2659">
        <v>100</v>
      </c>
      <c r="D2659">
        <v>11</v>
      </c>
      <c r="E2659">
        <v>4072.2</v>
      </c>
      <c r="F2659" s="1">
        <v>38303</v>
      </c>
      <c r="G2659" t="s">
        <v>25</v>
      </c>
      <c r="H2659" t="s">
        <v>597</v>
      </c>
      <c r="I2659">
        <v>118</v>
      </c>
      <c r="J2659" t="s">
        <v>702</v>
      </c>
      <c r="K2659" t="s">
        <v>583</v>
      </c>
      <c r="L2659" t="s">
        <v>584</v>
      </c>
      <c r="M2659" t="s">
        <v>585</v>
      </c>
      <c r="N2659" t="s">
        <v>31</v>
      </c>
      <c r="O2659" t="s">
        <v>586</v>
      </c>
      <c r="P2659" t="s">
        <v>31</v>
      </c>
      <c r="Q2659" t="s">
        <v>587</v>
      </c>
      <c r="R2659" t="s">
        <v>273</v>
      </c>
      <c r="S2659" t="s">
        <v>45</v>
      </c>
      <c r="T2659" t="s">
        <v>588</v>
      </c>
      <c r="U2659" t="s">
        <v>53</v>
      </c>
      <c r="V2659">
        <v>0.152542372881356</v>
      </c>
      <c r="W2659">
        <v>2004</v>
      </c>
      <c r="X2659">
        <v>11</v>
      </c>
      <c r="Y2659">
        <v>4</v>
      </c>
    </row>
    <row r="2660" spans="1:25" x14ac:dyDescent="0.25">
      <c r="A2660">
        <v>10340</v>
      </c>
      <c r="B2660">
        <v>29</v>
      </c>
      <c r="C2660">
        <v>100</v>
      </c>
      <c r="D2660">
        <v>6</v>
      </c>
      <c r="E2660">
        <v>4094.51</v>
      </c>
      <c r="F2660" s="1">
        <v>38315</v>
      </c>
      <c r="G2660" t="s">
        <v>25</v>
      </c>
      <c r="H2660" t="s">
        <v>597</v>
      </c>
      <c r="I2660">
        <v>118</v>
      </c>
      <c r="J2660" t="s">
        <v>702</v>
      </c>
      <c r="K2660" t="s">
        <v>371</v>
      </c>
      <c r="L2660" t="s">
        <v>372</v>
      </c>
      <c r="M2660" t="s">
        <v>373</v>
      </c>
      <c r="N2660" t="s">
        <v>31</v>
      </c>
      <c r="O2660" t="s">
        <v>374</v>
      </c>
      <c r="P2660" t="s">
        <v>31</v>
      </c>
      <c r="Q2660" t="s">
        <v>375</v>
      </c>
      <c r="R2660" t="s">
        <v>191</v>
      </c>
      <c r="S2660" t="s">
        <v>45</v>
      </c>
      <c r="T2660" t="s">
        <v>376</v>
      </c>
      <c r="U2660" t="s">
        <v>53</v>
      </c>
      <c r="V2660">
        <v>0.152542372881356</v>
      </c>
      <c r="W2660">
        <v>2004</v>
      </c>
      <c r="X2660">
        <v>11</v>
      </c>
      <c r="Y2660">
        <v>4</v>
      </c>
    </row>
    <row r="2661" spans="1:25" x14ac:dyDescent="0.25">
      <c r="A2661">
        <v>10353</v>
      </c>
      <c r="B2661">
        <v>48</v>
      </c>
      <c r="C2661">
        <v>68.8</v>
      </c>
      <c r="D2661">
        <v>4</v>
      </c>
      <c r="E2661">
        <v>3302.4</v>
      </c>
      <c r="F2661" s="1">
        <v>38325</v>
      </c>
      <c r="G2661" t="s">
        <v>25</v>
      </c>
      <c r="H2661" t="s">
        <v>597</v>
      </c>
      <c r="I2661">
        <v>118</v>
      </c>
      <c r="J2661" t="s">
        <v>702</v>
      </c>
      <c r="K2661" t="s">
        <v>599</v>
      </c>
      <c r="L2661" t="s">
        <v>600</v>
      </c>
      <c r="M2661" t="s">
        <v>601</v>
      </c>
      <c r="N2661" t="s">
        <v>31</v>
      </c>
      <c r="O2661" t="s">
        <v>542</v>
      </c>
      <c r="P2661" t="s">
        <v>120</v>
      </c>
      <c r="Q2661" t="s">
        <v>602</v>
      </c>
      <c r="R2661" t="s">
        <v>35</v>
      </c>
      <c r="S2661" t="s">
        <v>36</v>
      </c>
      <c r="T2661" t="s">
        <v>603</v>
      </c>
      <c r="U2661" t="s">
        <v>53</v>
      </c>
      <c r="V2661">
        <v>0.41694915254237302</v>
      </c>
      <c r="W2661">
        <v>2004</v>
      </c>
      <c r="X2661">
        <v>12</v>
      </c>
      <c r="Y2661">
        <v>4</v>
      </c>
    </row>
    <row r="2662" spans="1:25" x14ac:dyDescent="0.25">
      <c r="A2662">
        <v>10361</v>
      </c>
      <c r="B2662">
        <v>44</v>
      </c>
      <c r="C2662">
        <v>72.42</v>
      </c>
      <c r="D2662">
        <v>5</v>
      </c>
      <c r="E2662">
        <v>3186.48</v>
      </c>
      <c r="F2662" s="1">
        <v>38338</v>
      </c>
      <c r="G2662" t="s">
        <v>25</v>
      </c>
      <c r="H2662" t="s">
        <v>597</v>
      </c>
      <c r="I2662">
        <v>118</v>
      </c>
      <c r="J2662" t="s">
        <v>702</v>
      </c>
      <c r="K2662" t="s">
        <v>164</v>
      </c>
      <c r="L2662" t="s">
        <v>165</v>
      </c>
      <c r="M2662" t="s">
        <v>166</v>
      </c>
      <c r="N2662" t="s">
        <v>167</v>
      </c>
      <c r="O2662" t="s">
        <v>168</v>
      </c>
      <c r="P2662" t="s">
        <v>169</v>
      </c>
      <c r="Q2662" t="s">
        <v>170</v>
      </c>
      <c r="R2662" t="s">
        <v>101</v>
      </c>
      <c r="S2662" t="s">
        <v>102</v>
      </c>
      <c r="T2662" t="s">
        <v>171</v>
      </c>
      <c r="U2662" t="s">
        <v>53</v>
      </c>
      <c r="V2662">
        <v>0.38627118644067798</v>
      </c>
      <c r="W2662">
        <v>2004</v>
      </c>
      <c r="X2662">
        <v>12</v>
      </c>
      <c r="Y2662">
        <v>4</v>
      </c>
    </row>
    <row r="2663" spans="1:25" x14ac:dyDescent="0.25">
      <c r="A2663">
        <v>10375</v>
      </c>
      <c r="B2663">
        <v>25</v>
      </c>
      <c r="C2663">
        <v>66.73</v>
      </c>
      <c r="D2663">
        <v>10</v>
      </c>
      <c r="E2663">
        <v>1668.25</v>
      </c>
      <c r="F2663" s="1">
        <v>38386</v>
      </c>
      <c r="G2663" t="s">
        <v>25</v>
      </c>
      <c r="H2663" t="s">
        <v>597</v>
      </c>
      <c r="I2663">
        <v>118</v>
      </c>
      <c r="J2663" t="s">
        <v>702</v>
      </c>
      <c r="K2663" t="s">
        <v>123</v>
      </c>
      <c r="L2663" t="s">
        <v>124</v>
      </c>
      <c r="M2663" t="s">
        <v>125</v>
      </c>
      <c r="N2663" t="s">
        <v>31</v>
      </c>
      <c r="O2663" t="s">
        <v>126</v>
      </c>
      <c r="P2663" t="s">
        <v>31</v>
      </c>
      <c r="Q2663" t="s">
        <v>127</v>
      </c>
      <c r="R2663" t="s">
        <v>44</v>
      </c>
      <c r="S2663" t="s">
        <v>45</v>
      </c>
      <c r="T2663" t="s">
        <v>128</v>
      </c>
      <c r="U2663" t="s">
        <v>38</v>
      </c>
      <c r="V2663">
        <v>0.43449152542372899</v>
      </c>
      <c r="W2663">
        <v>2005</v>
      </c>
      <c r="X2663">
        <v>2</v>
      </c>
      <c r="Y2663">
        <v>1</v>
      </c>
    </row>
    <row r="2664" spans="1:25" x14ac:dyDescent="0.25">
      <c r="A2664">
        <v>10388</v>
      </c>
      <c r="B2664">
        <v>50</v>
      </c>
      <c r="C2664">
        <v>100</v>
      </c>
      <c r="D2664">
        <v>3</v>
      </c>
      <c r="E2664">
        <v>7154.5</v>
      </c>
      <c r="F2664" s="1">
        <v>38414</v>
      </c>
      <c r="G2664" t="s">
        <v>25</v>
      </c>
      <c r="H2664" t="s">
        <v>597</v>
      </c>
      <c r="I2664">
        <v>118</v>
      </c>
      <c r="J2664" t="s">
        <v>702</v>
      </c>
      <c r="K2664" t="s">
        <v>172</v>
      </c>
      <c r="L2664" t="s">
        <v>173</v>
      </c>
      <c r="M2664" t="s">
        <v>174</v>
      </c>
      <c r="N2664" t="s">
        <v>31</v>
      </c>
      <c r="O2664" t="s">
        <v>175</v>
      </c>
      <c r="P2664" t="s">
        <v>133</v>
      </c>
      <c r="Q2664" t="s">
        <v>176</v>
      </c>
      <c r="R2664" t="s">
        <v>35</v>
      </c>
      <c r="S2664" t="s">
        <v>36</v>
      </c>
      <c r="T2664" t="s">
        <v>177</v>
      </c>
      <c r="U2664" t="s">
        <v>163</v>
      </c>
      <c r="V2664">
        <v>0.152542372881356</v>
      </c>
      <c r="W2664">
        <v>2005</v>
      </c>
      <c r="X2664">
        <v>3</v>
      </c>
      <c r="Y2664">
        <v>1</v>
      </c>
    </row>
    <row r="2665" spans="1:25" x14ac:dyDescent="0.25">
      <c r="A2665">
        <v>10398</v>
      </c>
      <c r="B2665">
        <v>23</v>
      </c>
      <c r="C2665">
        <v>100</v>
      </c>
      <c r="D2665">
        <v>9</v>
      </c>
      <c r="E2665">
        <v>2810.83</v>
      </c>
      <c r="F2665" s="1">
        <v>38441</v>
      </c>
      <c r="G2665" t="s">
        <v>25</v>
      </c>
      <c r="H2665" t="s">
        <v>597</v>
      </c>
      <c r="I2665">
        <v>118</v>
      </c>
      <c r="J2665" t="s">
        <v>702</v>
      </c>
      <c r="K2665" t="s">
        <v>39</v>
      </c>
      <c r="L2665" t="s">
        <v>40</v>
      </c>
      <c r="M2665" t="s">
        <v>41</v>
      </c>
      <c r="N2665" t="s">
        <v>31</v>
      </c>
      <c r="O2665" t="s">
        <v>42</v>
      </c>
      <c r="P2665" t="s">
        <v>31</v>
      </c>
      <c r="Q2665" t="s">
        <v>43</v>
      </c>
      <c r="R2665" t="s">
        <v>44</v>
      </c>
      <c r="S2665" t="s">
        <v>45</v>
      </c>
      <c r="T2665" t="s">
        <v>46</v>
      </c>
      <c r="U2665" t="s">
        <v>38</v>
      </c>
      <c r="V2665">
        <v>0.152542372881356</v>
      </c>
      <c r="W2665">
        <v>2005</v>
      </c>
      <c r="X2665">
        <v>3</v>
      </c>
      <c r="Y2665">
        <v>1</v>
      </c>
    </row>
    <row r="2666" spans="1:25" x14ac:dyDescent="0.25">
      <c r="A2666">
        <v>10401</v>
      </c>
      <c r="B2666">
        <v>21</v>
      </c>
      <c r="C2666">
        <v>96.11</v>
      </c>
      <c r="D2666">
        <v>2</v>
      </c>
      <c r="E2666">
        <v>2018.31</v>
      </c>
      <c r="F2666" s="1">
        <v>38445</v>
      </c>
      <c r="G2666" t="s">
        <v>425</v>
      </c>
      <c r="H2666" t="s">
        <v>597</v>
      </c>
      <c r="I2666">
        <v>118</v>
      </c>
      <c r="J2666" t="s">
        <v>702</v>
      </c>
      <c r="K2666" t="s">
        <v>109</v>
      </c>
      <c r="L2666" t="s">
        <v>110</v>
      </c>
      <c r="M2666" t="s">
        <v>111</v>
      </c>
      <c r="N2666" t="s">
        <v>31</v>
      </c>
      <c r="O2666" t="s">
        <v>112</v>
      </c>
      <c r="P2666" t="s">
        <v>113</v>
      </c>
      <c r="Q2666" t="s">
        <v>114</v>
      </c>
      <c r="R2666" t="s">
        <v>35</v>
      </c>
      <c r="S2666" t="s">
        <v>36</v>
      </c>
      <c r="T2666" t="s">
        <v>115</v>
      </c>
      <c r="U2666" t="s">
        <v>38</v>
      </c>
      <c r="V2666">
        <v>0.18550847457627101</v>
      </c>
      <c r="W2666">
        <v>2005</v>
      </c>
      <c r="X2666">
        <v>4</v>
      </c>
      <c r="Y2666">
        <v>2</v>
      </c>
    </row>
    <row r="2667" spans="1:25" x14ac:dyDescent="0.25">
      <c r="A2667">
        <v>10416</v>
      </c>
      <c r="B2667">
        <v>41</v>
      </c>
      <c r="C2667">
        <v>100</v>
      </c>
      <c r="D2667">
        <v>3</v>
      </c>
      <c r="E2667">
        <v>5642.83</v>
      </c>
      <c r="F2667" s="1">
        <v>38482</v>
      </c>
      <c r="G2667" t="s">
        <v>25</v>
      </c>
      <c r="H2667" t="s">
        <v>597</v>
      </c>
      <c r="I2667">
        <v>118</v>
      </c>
      <c r="J2667" t="s">
        <v>702</v>
      </c>
      <c r="K2667" t="s">
        <v>477</v>
      </c>
      <c r="L2667" t="s">
        <v>478</v>
      </c>
      <c r="M2667" t="s">
        <v>479</v>
      </c>
      <c r="N2667" t="s">
        <v>31</v>
      </c>
      <c r="O2667" t="s">
        <v>480</v>
      </c>
      <c r="P2667" t="s">
        <v>31</v>
      </c>
      <c r="Q2667" t="s">
        <v>481</v>
      </c>
      <c r="R2667" t="s">
        <v>273</v>
      </c>
      <c r="S2667" t="s">
        <v>45</v>
      </c>
      <c r="T2667" t="s">
        <v>482</v>
      </c>
      <c r="U2667" t="s">
        <v>53</v>
      </c>
      <c r="V2667">
        <v>0.152542372881356</v>
      </c>
      <c r="W2667">
        <v>2005</v>
      </c>
      <c r="X2667">
        <v>5</v>
      </c>
      <c r="Y2667">
        <v>2</v>
      </c>
    </row>
    <row r="2668" spans="1:25" x14ac:dyDescent="0.25">
      <c r="A2668">
        <v>10106</v>
      </c>
      <c r="B2668">
        <v>44</v>
      </c>
      <c r="C2668">
        <v>74.400000000000006</v>
      </c>
      <c r="D2668">
        <v>8</v>
      </c>
      <c r="E2668">
        <v>3273.6</v>
      </c>
      <c r="F2668" s="1">
        <v>37669</v>
      </c>
      <c r="G2668" t="s">
        <v>25</v>
      </c>
      <c r="H2668" t="s">
        <v>597</v>
      </c>
      <c r="I2668">
        <v>80</v>
      </c>
      <c r="J2668" t="s">
        <v>703</v>
      </c>
      <c r="K2668" t="s">
        <v>583</v>
      </c>
      <c r="L2668" t="s">
        <v>584</v>
      </c>
      <c r="M2668" t="s">
        <v>585</v>
      </c>
      <c r="N2668" t="s">
        <v>31</v>
      </c>
      <c r="O2668" t="s">
        <v>586</v>
      </c>
      <c r="P2668" t="s">
        <v>31</v>
      </c>
      <c r="Q2668" t="s">
        <v>587</v>
      </c>
      <c r="R2668" t="s">
        <v>273</v>
      </c>
      <c r="S2668" t="s">
        <v>45</v>
      </c>
      <c r="T2668" t="s">
        <v>588</v>
      </c>
      <c r="U2668" t="s">
        <v>53</v>
      </c>
      <c r="V2668">
        <v>6.9999999999999896E-2</v>
      </c>
      <c r="W2668">
        <v>2003</v>
      </c>
      <c r="X2668">
        <v>2</v>
      </c>
      <c r="Y2668">
        <v>1</v>
      </c>
    </row>
    <row r="2669" spans="1:25" x14ac:dyDescent="0.25">
      <c r="A2669">
        <v>10120</v>
      </c>
      <c r="B2669">
        <v>43</v>
      </c>
      <c r="C2669">
        <v>76</v>
      </c>
      <c r="D2669">
        <v>14</v>
      </c>
      <c r="E2669">
        <v>3268</v>
      </c>
      <c r="F2669" s="1">
        <v>37740</v>
      </c>
      <c r="G2669" t="s">
        <v>25</v>
      </c>
      <c r="H2669" t="s">
        <v>597</v>
      </c>
      <c r="I2669">
        <v>80</v>
      </c>
      <c r="J2669" t="s">
        <v>703</v>
      </c>
      <c r="K2669" t="s">
        <v>94</v>
      </c>
      <c r="L2669" t="s">
        <v>95</v>
      </c>
      <c r="M2669" t="s">
        <v>96</v>
      </c>
      <c r="N2669" t="s">
        <v>97</v>
      </c>
      <c r="O2669" t="s">
        <v>98</v>
      </c>
      <c r="P2669" t="s">
        <v>99</v>
      </c>
      <c r="Q2669" t="s">
        <v>100</v>
      </c>
      <c r="R2669" t="s">
        <v>101</v>
      </c>
      <c r="S2669" t="s">
        <v>102</v>
      </c>
      <c r="T2669" t="s">
        <v>103</v>
      </c>
      <c r="U2669" t="s">
        <v>53</v>
      </c>
      <c r="V2669">
        <v>0.05</v>
      </c>
      <c r="W2669">
        <v>2003</v>
      </c>
      <c r="X2669">
        <v>4</v>
      </c>
      <c r="Y2669">
        <v>2</v>
      </c>
    </row>
    <row r="2670" spans="1:25" x14ac:dyDescent="0.25">
      <c r="A2670">
        <v>10143</v>
      </c>
      <c r="B2670">
        <v>28</v>
      </c>
      <c r="C2670">
        <v>96</v>
      </c>
      <c r="D2670">
        <v>3</v>
      </c>
      <c r="E2670">
        <v>2688</v>
      </c>
      <c r="F2670" s="1">
        <v>37843</v>
      </c>
      <c r="G2670" t="s">
        <v>25</v>
      </c>
      <c r="H2670" t="s">
        <v>597</v>
      </c>
      <c r="I2670">
        <v>80</v>
      </c>
      <c r="J2670" t="s">
        <v>703</v>
      </c>
      <c r="K2670" t="s">
        <v>355</v>
      </c>
      <c r="L2670" t="s">
        <v>356</v>
      </c>
      <c r="M2670" t="s">
        <v>357</v>
      </c>
      <c r="N2670" t="s">
        <v>31</v>
      </c>
      <c r="O2670" t="s">
        <v>175</v>
      </c>
      <c r="P2670" t="s">
        <v>133</v>
      </c>
      <c r="Q2670" t="s">
        <v>176</v>
      </c>
      <c r="R2670" t="s">
        <v>35</v>
      </c>
      <c r="S2670" t="s">
        <v>36</v>
      </c>
      <c r="T2670" t="s">
        <v>358</v>
      </c>
      <c r="U2670" t="s">
        <v>38</v>
      </c>
      <c r="V2670">
        <v>-0.2</v>
      </c>
      <c r="W2670">
        <v>2003</v>
      </c>
      <c r="X2670">
        <v>8</v>
      </c>
      <c r="Y2670">
        <v>3</v>
      </c>
    </row>
    <row r="2671" spans="1:25" x14ac:dyDescent="0.25">
      <c r="A2671">
        <v>10155</v>
      </c>
      <c r="B2671">
        <v>43</v>
      </c>
      <c r="C2671">
        <v>86.4</v>
      </c>
      <c r="D2671">
        <v>1</v>
      </c>
      <c r="E2671">
        <v>3715.2</v>
      </c>
      <c r="F2671" s="1">
        <v>37900</v>
      </c>
      <c r="G2671" t="s">
        <v>25</v>
      </c>
      <c r="H2671" t="s">
        <v>597</v>
      </c>
      <c r="I2671">
        <v>80</v>
      </c>
      <c r="J2671" t="s">
        <v>703</v>
      </c>
      <c r="K2671" t="s">
        <v>136</v>
      </c>
      <c r="L2671" t="s">
        <v>137</v>
      </c>
      <c r="M2671" t="s">
        <v>138</v>
      </c>
      <c r="N2671" t="s">
        <v>31</v>
      </c>
      <c r="O2671" t="s">
        <v>139</v>
      </c>
      <c r="P2671" t="s">
        <v>31</v>
      </c>
      <c r="Q2671" t="s">
        <v>140</v>
      </c>
      <c r="R2671" t="s">
        <v>141</v>
      </c>
      <c r="S2671" t="s">
        <v>45</v>
      </c>
      <c r="T2671" t="s">
        <v>142</v>
      </c>
      <c r="U2671" t="s">
        <v>53</v>
      </c>
      <c r="V2671">
        <v>-8.0000000000000099E-2</v>
      </c>
      <c r="W2671">
        <v>2003</v>
      </c>
      <c r="X2671">
        <v>10</v>
      </c>
      <c r="Y2671">
        <v>4</v>
      </c>
    </row>
    <row r="2672" spans="1:25" x14ac:dyDescent="0.25">
      <c r="A2672">
        <v>10168</v>
      </c>
      <c r="B2672">
        <v>48</v>
      </c>
      <c r="C2672">
        <v>96</v>
      </c>
      <c r="D2672">
        <v>15</v>
      </c>
      <c r="E2672">
        <v>4608</v>
      </c>
      <c r="F2672" s="1">
        <v>37922</v>
      </c>
      <c r="G2672" t="s">
        <v>25</v>
      </c>
      <c r="H2672" t="s">
        <v>597</v>
      </c>
      <c r="I2672">
        <v>80</v>
      </c>
      <c r="J2672" t="s">
        <v>703</v>
      </c>
      <c r="K2672" t="s">
        <v>66</v>
      </c>
      <c r="L2672" t="s">
        <v>67</v>
      </c>
      <c r="M2672" t="s">
        <v>68</v>
      </c>
      <c r="N2672" t="s">
        <v>31</v>
      </c>
      <c r="O2672" t="s">
        <v>69</v>
      </c>
      <c r="P2672" t="s">
        <v>58</v>
      </c>
      <c r="Q2672" t="s">
        <v>70</v>
      </c>
      <c r="R2672" t="s">
        <v>35</v>
      </c>
      <c r="S2672" t="s">
        <v>36</v>
      </c>
      <c r="T2672" t="s">
        <v>71</v>
      </c>
      <c r="U2672" t="s">
        <v>53</v>
      </c>
      <c r="V2672">
        <v>-0.2</v>
      </c>
      <c r="W2672">
        <v>2003</v>
      </c>
      <c r="X2672">
        <v>10</v>
      </c>
      <c r="Y2672">
        <v>4</v>
      </c>
    </row>
    <row r="2673" spans="1:25" x14ac:dyDescent="0.25">
      <c r="A2673">
        <v>10199</v>
      </c>
      <c r="B2673">
        <v>38</v>
      </c>
      <c r="C2673">
        <v>82.4</v>
      </c>
      <c r="D2673">
        <v>3</v>
      </c>
      <c r="E2673">
        <v>3131.2</v>
      </c>
      <c r="F2673" s="1">
        <v>37956</v>
      </c>
      <c r="G2673" t="s">
        <v>25</v>
      </c>
      <c r="H2673" t="s">
        <v>597</v>
      </c>
      <c r="I2673">
        <v>80</v>
      </c>
      <c r="J2673" t="s">
        <v>703</v>
      </c>
      <c r="K2673" t="s">
        <v>246</v>
      </c>
      <c r="L2673" t="s">
        <v>247</v>
      </c>
      <c r="M2673" t="s">
        <v>248</v>
      </c>
      <c r="N2673" t="s">
        <v>31</v>
      </c>
      <c r="O2673" t="s">
        <v>249</v>
      </c>
      <c r="P2673" t="s">
        <v>58</v>
      </c>
      <c r="Q2673" t="s">
        <v>114</v>
      </c>
      <c r="R2673" t="s">
        <v>35</v>
      </c>
      <c r="S2673" t="s">
        <v>36</v>
      </c>
      <c r="T2673" t="s">
        <v>250</v>
      </c>
      <c r="U2673" t="s">
        <v>53</v>
      </c>
      <c r="V2673">
        <v>-3.00000000000001E-2</v>
      </c>
      <c r="W2673">
        <v>2003</v>
      </c>
      <c r="X2673">
        <v>12</v>
      </c>
      <c r="Y2673">
        <v>4</v>
      </c>
    </row>
    <row r="2674" spans="1:25" x14ac:dyDescent="0.25">
      <c r="A2674">
        <v>10210</v>
      </c>
      <c r="B2674">
        <v>31</v>
      </c>
      <c r="C2674">
        <v>86.4</v>
      </c>
      <c r="D2674">
        <v>13</v>
      </c>
      <c r="E2674">
        <v>2678.4</v>
      </c>
      <c r="F2674" s="1">
        <v>37998</v>
      </c>
      <c r="G2674" t="s">
        <v>25</v>
      </c>
      <c r="H2674" t="s">
        <v>597</v>
      </c>
      <c r="I2674">
        <v>80</v>
      </c>
      <c r="J2674" t="s">
        <v>703</v>
      </c>
      <c r="K2674" t="s">
        <v>320</v>
      </c>
      <c r="L2674" t="s">
        <v>321</v>
      </c>
      <c r="M2674" t="s">
        <v>322</v>
      </c>
      <c r="N2674" t="s">
        <v>31</v>
      </c>
      <c r="O2674" t="s">
        <v>323</v>
      </c>
      <c r="P2674" t="s">
        <v>323</v>
      </c>
      <c r="Q2674" t="s">
        <v>324</v>
      </c>
      <c r="R2674" t="s">
        <v>212</v>
      </c>
      <c r="S2674" t="s">
        <v>212</v>
      </c>
      <c r="T2674" t="s">
        <v>325</v>
      </c>
      <c r="U2674" t="s">
        <v>38</v>
      </c>
      <c r="V2674">
        <v>-8.0000000000000099E-2</v>
      </c>
      <c r="W2674">
        <v>2004</v>
      </c>
      <c r="X2674">
        <v>1</v>
      </c>
      <c r="Y2674">
        <v>1</v>
      </c>
    </row>
    <row r="2675" spans="1:25" x14ac:dyDescent="0.25">
      <c r="A2675">
        <v>10223</v>
      </c>
      <c r="B2675">
        <v>26</v>
      </c>
      <c r="C2675">
        <v>67.2</v>
      </c>
      <c r="D2675">
        <v>15</v>
      </c>
      <c r="E2675">
        <v>1747.2</v>
      </c>
      <c r="F2675" s="1">
        <v>38037</v>
      </c>
      <c r="G2675" t="s">
        <v>25</v>
      </c>
      <c r="H2675" t="s">
        <v>597</v>
      </c>
      <c r="I2675">
        <v>80</v>
      </c>
      <c r="J2675" t="s">
        <v>703</v>
      </c>
      <c r="K2675" t="s">
        <v>94</v>
      </c>
      <c r="L2675" t="s">
        <v>95</v>
      </c>
      <c r="M2675" t="s">
        <v>96</v>
      </c>
      <c r="N2675" t="s">
        <v>97</v>
      </c>
      <c r="O2675" t="s">
        <v>98</v>
      </c>
      <c r="P2675" t="s">
        <v>99</v>
      </c>
      <c r="Q2675" t="s">
        <v>100</v>
      </c>
      <c r="R2675" t="s">
        <v>101</v>
      </c>
      <c r="S2675" t="s">
        <v>102</v>
      </c>
      <c r="T2675" t="s">
        <v>103</v>
      </c>
      <c r="U2675" t="s">
        <v>38</v>
      </c>
      <c r="V2675">
        <v>0.16</v>
      </c>
      <c r="W2675">
        <v>2004</v>
      </c>
      <c r="X2675">
        <v>2</v>
      </c>
      <c r="Y2675">
        <v>1</v>
      </c>
    </row>
    <row r="2676" spans="1:25" x14ac:dyDescent="0.25">
      <c r="A2676">
        <v>10235</v>
      </c>
      <c r="B2676">
        <v>32</v>
      </c>
      <c r="C2676">
        <v>92</v>
      </c>
      <c r="D2676">
        <v>9</v>
      </c>
      <c r="E2676">
        <v>2944</v>
      </c>
      <c r="F2676" s="1">
        <v>38079</v>
      </c>
      <c r="G2676" t="s">
        <v>25</v>
      </c>
      <c r="H2676" t="s">
        <v>597</v>
      </c>
      <c r="I2676">
        <v>80</v>
      </c>
      <c r="J2676" t="s">
        <v>703</v>
      </c>
      <c r="K2676" t="s">
        <v>395</v>
      </c>
      <c r="L2676" t="s">
        <v>396</v>
      </c>
      <c r="M2676" t="s">
        <v>397</v>
      </c>
      <c r="N2676" t="s">
        <v>31</v>
      </c>
      <c r="O2676" t="s">
        <v>398</v>
      </c>
      <c r="P2676" t="s">
        <v>242</v>
      </c>
      <c r="Q2676" t="s">
        <v>399</v>
      </c>
      <c r="R2676" t="s">
        <v>244</v>
      </c>
      <c r="S2676" t="s">
        <v>36</v>
      </c>
      <c r="T2676" t="s">
        <v>400</v>
      </c>
      <c r="U2676" t="s">
        <v>38</v>
      </c>
      <c r="V2676">
        <v>-0.15</v>
      </c>
      <c r="W2676">
        <v>2004</v>
      </c>
      <c r="X2676">
        <v>4</v>
      </c>
      <c r="Y2676">
        <v>2</v>
      </c>
    </row>
    <row r="2677" spans="1:25" x14ac:dyDescent="0.25">
      <c r="A2677">
        <v>10250</v>
      </c>
      <c r="B2677">
        <v>44</v>
      </c>
      <c r="C2677">
        <v>67.2</v>
      </c>
      <c r="D2677">
        <v>10</v>
      </c>
      <c r="E2677">
        <v>2956.8</v>
      </c>
      <c r="F2677" s="1">
        <v>38118</v>
      </c>
      <c r="G2677" t="s">
        <v>25</v>
      </c>
      <c r="H2677" t="s">
        <v>597</v>
      </c>
      <c r="I2677">
        <v>80</v>
      </c>
      <c r="J2677" t="s">
        <v>703</v>
      </c>
      <c r="K2677" t="s">
        <v>420</v>
      </c>
      <c r="L2677" t="s">
        <v>421</v>
      </c>
      <c r="M2677" t="s">
        <v>422</v>
      </c>
      <c r="N2677" t="s">
        <v>31</v>
      </c>
      <c r="O2677" t="s">
        <v>423</v>
      </c>
      <c r="P2677" t="s">
        <v>58</v>
      </c>
      <c r="Q2677" t="s">
        <v>70</v>
      </c>
      <c r="R2677" t="s">
        <v>35</v>
      </c>
      <c r="S2677" t="s">
        <v>36</v>
      </c>
      <c r="T2677" t="s">
        <v>424</v>
      </c>
      <c r="U2677" t="s">
        <v>38</v>
      </c>
      <c r="V2677">
        <v>0.16</v>
      </c>
      <c r="W2677">
        <v>2004</v>
      </c>
      <c r="X2677">
        <v>5</v>
      </c>
      <c r="Y2677">
        <v>2</v>
      </c>
    </row>
    <row r="2678" spans="1:25" x14ac:dyDescent="0.25">
      <c r="A2678">
        <v>10262</v>
      </c>
      <c r="B2678">
        <v>27</v>
      </c>
      <c r="C2678">
        <v>76</v>
      </c>
      <c r="D2678">
        <v>5</v>
      </c>
      <c r="E2678">
        <v>2052</v>
      </c>
      <c r="F2678" s="1">
        <v>38162</v>
      </c>
      <c r="G2678" t="s">
        <v>359</v>
      </c>
      <c r="H2678" t="s">
        <v>597</v>
      </c>
      <c r="I2678">
        <v>80</v>
      </c>
      <c r="J2678" t="s">
        <v>703</v>
      </c>
      <c r="K2678" t="s">
        <v>186</v>
      </c>
      <c r="L2678" t="s">
        <v>187</v>
      </c>
      <c r="M2678" t="s">
        <v>188</v>
      </c>
      <c r="N2678" t="s">
        <v>31</v>
      </c>
      <c r="O2678" t="s">
        <v>189</v>
      </c>
      <c r="P2678" t="s">
        <v>31</v>
      </c>
      <c r="Q2678" t="s">
        <v>190</v>
      </c>
      <c r="R2678" t="s">
        <v>191</v>
      </c>
      <c r="S2678" t="s">
        <v>45</v>
      </c>
      <c r="T2678" t="s">
        <v>192</v>
      </c>
      <c r="U2678" t="s">
        <v>38</v>
      </c>
      <c r="V2678">
        <v>0.05</v>
      </c>
      <c r="W2678">
        <v>2004</v>
      </c>
      <c r="X2678">
        <v>6</v>
      </c>
      <c r="Y2678">
        <v>2</v>
      </c>
    </row>
    <row r="2679" spans="1:25" x14ac:dyDescent="0.25">
      <c r="A2679">
        <v>10275</v>
      </c>
      <c r="B2679">
        <v>43</v>
      </c>
      <c r="C2679">
        <v>73.599999999999994</v>
      </c>
      <c r="D2679">
        <v>15</v>
      </c>
      <c r="E2679">
        <v>3164.8</v>
      </c>
      <c r="F2679" s="1">
        <v>38191</v>
      </c>
      <c r="G2679" t="s">
        <v>25</v>
      </c>
      <c r="H2679" t="s">
        <v>597</v>
      </c>
      <c r="I2679">
        <v>80</v>
      </c>
      <c r="J2679" t="s">
        <v>703</v>
      </c>
      <c r="K2679" t="s">
        <v>123</v>
      </c>
      <c r="L2679" t="s">
        <v>124</v>
      </c>
      <c r="M2679" t="s">
        <v>125</v>
      </c>
      <c r="N2679" t="s">
        <v>31</v>
      </c>
      <c r="O2679" t="s">
        <v>126</v>
      </c>
      <c r="P2679" t="s">
        <v>31</v>
      </c>
      <c r="Q2679" t="s">
        <v>127</v>
      </c>
      <c r="R2679" t="s">
        <v>44</v>
      </c>
      <c r="S2679" t="s">
        <v>45</v>
      </c>
      <c r="T2679" t="s">
        <v>128</v>
      </c>
      <c r="U2679" t="s">
        <v>53</v>
      </c>
      <c r="V2679">
        <v>8.0000000000000099E-2</v>
      </c>
      <c r="W2679">
        <v>2004</v>
      </c>
      <c r="X2679">
        <v>7</v>
      </c>
      <c r="Y2679">
        <v>3</v>
      </c>
    </row>
    <row r="2680" spans="1:25" x14ac:dyDescent="0.25">
      <c r="A2680">
        <v>10284</v>
      </c>
      <c r="B2680">
        <v>25</v>
      </c>
      <c r="C2680">
        <v>69.599999999999994</v>
      </c>
      <c r="D2680">
        <v>7</v>
      </c>
      <c r="E2680">
        <v>1740</v>
      </c>
      <c r="F2680" s="1">
        <v>38220</v>
      </c>
      <c r="G2680" t="s">
        <v>25</v>
      </c>
      <c r="H2680" t="s">
        <v>597</v>
      </c>
      <c r="I2680">
        <v>80</v>
      </c>
      <c r="J2680" t="s">
        <v>703</v>
      </c>
      <c r="K2680" t="s">
        <v>575</v>
      </c>
      <c r="L2680" t="s">
        <v>576</v>
      </c>
      <c r="M2680" t="s">
        <v>577</v>
      </c>
      <c r="N2680" t="s">
        <v>31</v>
      </c>
      <c r="O2680" t="s">
        <v>578</v>
      </c>
      <c r="P2680" t="s">
        <v>31</v>
      </c>
      <c r="Q2680" t="s">
        <v>579</v>
      </c>
      <c r="R2680" t="s">
        <v>83</v>
      </c>
      <c r="S2680" t="s">
        <v>45</v>
      </c>
      <c r="T2680" t="s">
        <v>580</v>
      </c>
      <c r="U2680" t="s">
        <v>38</v>
      </c>
      <c r="V2680">
        <v>0.13</v>
      </c>
      <c r="W2680">
        <v>2004</v>
      </c>
      <c r="X2680">
        <v>8</v>
      </c>
      <c r="Y2680">
        <v>3</v>
      </c>
    </row>
    <row r="2681" spans="1:25" x14ac:dyDescent="0.25">
      <c r="A2681">
        <v>10296</v>
      </c>
      <c r="B2681">
        <v>22</v>
      </c>
      <c r="C2681">
        <v>80.8</v>
      </c>
      <c r="D2681">
        <v>3</v>
      </c>
      <c r="E2681">
        <v>1777.6</v>
      </c>
      <c r="F2681" s="1">
        <v>38245</v>
      </c>
      <c r="G2681" t="s">
        <v>25</v>
      </c>
      <c r="H2681" t="s">
        <v>597</v>
      </c>
      <c r="I2681">
        <v>80</v>
      </c>
      <c r="J2681" t="s">
        <v>703</v>
      </c>
      <c r="K2681" t="s">
        <v>604</v>
      </c>
      <c r="L2681" t="s">
        <v>605</v>
      </c>
      <c r="M2681" t="s">
        <v>606</v>
      </c>
      <c r="N2681" t="s">
        <v>31</v>
      </c>
      <c r="O2681" t="s">
        <v>607</v>
      </c>
      <c r="P2681" t="s">
        <v>31</v>
      </c>
      <c r="Q2681" t="s">
        <v>608</v>
      </c>
      <c r="R2681" t="s">
        <v>468</v>
      </c>
      <c r="S2681" t="s">
        <v>45</v>
      </c>
      <c r="T2681" t="s">
        <v>609</v>
      </c>
      <c r="U2681" t="s">
        <v>38</v>
      </c>
      <c r="V2681">
        <v>-9.9999999999999603E-3</v>
      </c>
      <c r="W2681">
        <v>2004</v>
      </c>
      <c r="X2681">
        <v>9</v>
      </c>
      <c r="Y2681">
        <v>3</v>
      </c>
    </row>
    <row r="2682" spans="1:25" x14ac:dyDescent="0.25">
      <c r="A2682">
        <v>10308</v>
      </c>
      <c r="B2682">
        <v>21</v>
      </c>
      <c r="C2682">
        <v>87.2</v>
      </c>
      <c r="D2682">
        <v>13</v>
      </c>
      <c r="E2682">
        <v>1831.2</v>
      </c>
      <c r="F2682" s="1">
        <v>38275</v>
      </c>
      <c r="G2682" t="s">
        <v>25</v>
      </c>
      <c r="H2682" t="s">
        <v>597</v>
      </c>
      <c r="I2682">
        <v>80</v>
      </c>
      <c r="J2682" t="s">
        <v>703</v>
      </c>
      <c r="K2682" t="s">
        <v>334</v>
      </c>
      <c r="L2682" t="s">
        <v>335</v>
      </c>
      <c r="M2682" t="s">
        <v>336</v>
      </c>
      <c r="N2682" t="s">
        <v>31</v>
      </c>
      <c r="O2682" t="s">
        <v>337</v>
      </c>
      <c r="P2682" t="s">
        <v>33</v>
      </c>
      <c r="Q2682" t="s">
        <v>338</v>
      </c>
      <c r="R2682" t="s">
        <v>35</v>
      </c>
      <c r="S2682" t="s">
        <v>36</v>
      </c>
      <c r="T2682" t="s">
        <v>339</v>
      </c>
      <c r="U2682" t="s">
        <v>38</v>
      </c>
      <c r="V2682">
        <v>-0.09</v>
      </c>
      <c r="W2682">
        <v>2004</v>
      </c>
      <c r="X2682">
        <v>10</v>
      </c>
      <c r="Y2682">
        <v>4</v>
      </c>
    </row>
    <row r="2683" spans="1:25" x14ac:dyDescent="0.25">
      <c r="A2683">
        <v>10316</v>
      </c>
      <c r="B2683">
        <v>48</v>
      </c>
      <c r="C2683">
        <v>75.2</v>
      </c>
      <c r="D2683">
        <v>5</v>
      </c>
      <c r="E2683">
        <v>3609.6</v>
      </c>
      <c r="F2683" s="1">
        <v>38292</v>
      </c>
      <c r="G2683" t="s">
        <v>25</v>
      </c>
      <c r="H2683" t="s">
        <v>597</v>
      </c>
      <c r="I2683">
        <v>80</v>
      </c>
      <c r="J2683" t="s">
        <v>703</v>
      </c>
      <c r="K2683" t="s">
        <v>407</v>
      </c>
      <c r="L2683" t="s">
        <v>408</v>
      </c>
      <c r="M2683" t="s">
        <v>409</v>
      </c>
      <c r="N2683" t="s">
        <v>31</v>
      </c>
      <c r="O2683" t="s">
        <v>410</v>
      </c>
      <c r="P2683" t="s">
        <v>411</v>
      </c>
      <c r="Q2683" t="s">
        <v>412</v>
      </c>
      <c r="R2683" t="s">
        <v>183</v>
      </c>
      <c r="S2683" t="s">
        <v>45</v>
      </c>
      <c r="T2683" t="s">
        <v>413</v>
      </c>
      <c r="U2683" t="s">
        <v>53</v>
      </c>
      <c r="V2683">
        <v>0.06</v>
      </c>
      <c r="W2683">
        <v>2004</v>
      </c>
      <c r="X2683">
        <v>11</v>
      </c>
      <c r="Y2683">
        <v>4</v>
      </c>
    </row>
    <row r="2684" spans="1:25" x14ac:dyDescent="0.25">
      <c r="A2684">
        <v>10328</v>
      </c>
      <c r="B2684">
        <v>33</v>
      </c>
      <c r="C2684">
        <v>64</v>
      </c>
      <c r="D2684">
        <v>13</v>
      </c>
      <c r="E2684">
        <v>2112</v>
      </c>
      <c r="F2684" s="1">
        <v>38303</v>
      </c>
      <c r="G2684" t="s">
        <v>25</v>
      </c>
      <c r="H2684" t="s">
        <v>597</v>
      </c>
      <c r="I2684">
        <v>80</v>
      </c>
      <c r="J2684" t="s">
        <v>703</v>
      </c>
      <c r="K2684" t="s">
        <v>583</v>
      </c>
      <c r="L2684" t="s">
        <v>584</v>
      </c>
      <c r="M2684" t="s">
        <v>585</v>
      </c>
      <c r="N2684" t="s">
        <v>31</v>
      </c>
      <c r="O2684" t="s">
        <v>586</v>
      </c>
      <c r="P2684" t="s">
        <v>31</v>
      </c>
      <c r="Q2684" t="s">
        <v>587</v>
      </c>
      <c r="R2684" t="s">
        <v>273</v>
      </c>
      <c r="S2684" t="s">
        <v>45</v>
      </c>
      <c r="T2684" t="s">
        <v>588</v>
      </c>
      <c r="U2684" t="s">
        <v>38</v>
      </c>
      <c r="V2684">
        <v>0.2</v>
      </c>
      <c r="W2684">
        <v>2004</v>
      </c>
      <c r="X2684">
        <v>11</v>
      </c>
      <c r="Y2684">
        <v>4</v>
      </c>
    </row>
    <row r="2685" spans="1:25" x14ac:dyDescent="0.25">
      <c r="A2685">
        <v>10341</v>
      </c>
      <c r="B2685">
        <v>34</v>
      </c>
      <c r="C2685">
        <v>100</v>
      </c>
      <c r="D2685">
        <v>5</v>
      </c>
      <c r="E2685">
        <v>3644.12</v>
      </c>
      <c r="F2685" s="1">
        <v>38315</v>
      </c>
      <c r="G2685" t="s">
        <v>25</v>
      </c>
      <c r="H2685" t="s">
        <v>597</v>
      </c>
      <c r="I2685">
        <v>80</v>
      </c>
      <c r="J2685" t="s">
        <v>703</v>
      </c>
      <c r="K2685" t="s">
        <v>156</v>
      </c>
      <c r="L2685" t="s">
        <v>157</v>
      </c>
      <c r="M2685" t="s">
        <v>158</v>
      </c>
      <c r="N2685" t="s">
        <v>31</v>
      </c>
      <c r="O2685" t="s">
        <v>159</v>
      </c>
      <c r="P2685" t="s">
        <v>31</v>
      </c>
      <c r="Q2685" t="s">
        <v>160</v>
      </c>
      <c r="R2685" t="s">
        <v>161</v>
      </c>
      <c r="S2685" t="s">
        <v>45</v>
      </c>
      <c r="T2685" t="s">
        <v>162</v>
      </c>
      <c r="U2685" t="s">
        <v>53</v>
      </c>
      <c r="V2685">
        <v>-0.25</v>
      </c>
      <c r="W2685">
        <v>2004</v>
      </c>
      <c r="X2685">
        <v>11</v>
      </c>
      <c r="Y2685">
        <v>4</v>
      </c>
    </row>
    <row r="2686" spans="1:25" x14ac:dyDescent="0.25">
      <c r="A2686">
        <v>10353</v>
      </c>
      <c r="B2686">
        <v>43</v>
      </c>
      <c r="C2686">
        <v>81.95</v>
      </c>
      <c r="D2686">
        <v>6</v>
      </c>
      <c r="E2686">
        <v>3523.85</v>
      </c>
      <c r="F2686" s="1">
        <v>38325</v>
      </c>
      <c r="G2686" t="s">
        <v>25</v>
      </c>
      <c r="H2686" t="s">
        <v>597</v>
      </c>
      <c r="I2686">
        <v>80</v>
      </c>
      <c r="J2686" t="s">
        <v>703</v>
      </c>
      <c r="K2686" t="s">
        <v>599</v>
      </c>
      <c r="L2686" t="s">
        <v>600</v>
      </c>
      <c r="M2686" t="s">
        <v>601</v>
      </c>
      <c r="N2686" t="s">
        <v>31</v>
      </c>
      <c r="O2686" t="s">
        <v>542</v>
      </c>
      <c r="P2686" t="s">
        <v>120</v>
      </c>
      <c r="Q2686" t="s">
        <v>602</v>
      </c>
      <c r="R2686" t="s">
        <v>35</v>
      </c>
      <c r="S2686" t="s">
        <v>36</v>
      </c>
      <c r="T2686" t="s">
        <v>603</v>
      </c>
      <c r="U2686" t="s">
        <v>53</v>
      </c>
      <c r="V2686">
        <v>-2.4375000000000001E-2</v>
      </c>
      <c r="W2686">
        <v>2004</v>
      </c>
      <c r="X2686">
        <v>12</v>
      </c>
      <c r="Y2686">
        <v>4</v>
      </c>
    </row>
    <row r="2687" spans="1:25" x14ac:dyDescent="0.25">
      <c r="A2687">
        <v>10361</v>
      </c>
      <c r="B2687">
        <v>44</v>
      </c>
      <c r="C2687">
        <v>100</v>
      </c>
      <c r="D2687">
        <v>10</v>
      </c>
      <c r="E2687">
        <v>5001.92</v>
      </c>
      <c r="F2687" s="1">
        <v>38338</v>
      </c>
      <c r="G2687" t="s">
        <v>25</v>
      </c>
      <c r="H2687" t="s">
        <v>597</v>
      </c>
      <c r="I2687">
        <v>80</v>
      </c>
      <c r="J2687" t="s">
        <v>703</v>
      </c>
      <c r="K2687" t="s">
        <v>164</v>
      </c>
      <c r="L2687" t="s">
        <v>165</v>
      </c>
      <c r="M2687" t="s">
        <v>166</v>
      </c>
      <c r="N2687" t="s">
        <v>167</v>
      </c>
      <c r="O2687" t="s">
        <v>168</v>
      </c>
      <c r="P2687" t="s">
        <v>169</v>
      </c>
      <c r="Q2687" t="s">
        <v>170</v>
      </c>
      <c r="R2687" t="s">
        <v>101</v>
      </c>
      <c r="S2687" t="s">
        <v>102</v>
      </c>
      <c r="T2687" t="s">
        <v>171</v>
      </c>
      <c r="U2687" t="s">
        <v>53</v>
      </c>
      <c r="V2687">
        <v>-0.25</v>
      </c>
      <c r="W2687">
        <v>2004</v>
      </c>
      <c r="X2687">
        <v>12</v>
      </c>
      <c r="Y2687">
        <v>4</v>
      </c>
    </row>
    <row r="2688" spans="1:25" x14ac:dyDescent="0.25">
      <c r="A2688">
        <v>10375</v>
      </c>
      <c r="B2688">
        <v>44</v>
      </c>
      <c r="C2688">
        <v>100</v>
      </c>
      <c r="D2688">
        <v>11</v>
      </c>
      <c r="E2688">
        <v>5208.72</v>
      </c>
      <c r="F2688" s="1">
        <v>38386</v>
      </c>
      <c r="G2688" t="s">
        <v>25</v>
      </c>
      <c r="H2688" t="s">
        <v>597</v>
      </c>
      <c r="I2688">
        <v>80</v>
      </c>
      <c r="J2688" t="s">
        <v>703</v>
      </c>
      <c r="K2688" t="s">
        <v>123</v>
      </c>
      <c r="L2688" t="s">
        <v>124</v>
      </c>
      <c r="M2688" t="s">
        <v>125</v>
      </c>
      <c r="N2688" t="s">
        <v>31</v>
      </c>
      <c r="O2688" t="s">
        <v>126</v>
      </c>
      <c r="P2688" t="s">
        <v>31</v>
      </c>
      <c r="Q2688" t="s">
        <v>127</v>
      </c>
      <c r="R2688" t="s">
        <v>44</v>
      </c>
      <c r="S2688" t="s">
        <v>45</v>
      </c>
      <c r="T2688" t="s">
        <v>128</v>
      </c>
      <c r="U2688" t="s">
        <v>53</v>
      </c>
      <c r="V2688">
        <v>-0.25</v>
      </c>
      <c r="W2688">
        <v>2005</v>
      </c>
      <c r="X2688">
        <v>2</v>
      </c>
      <c r="Y2688">
        <v>1</v>
      </c>
    </row>
    <row r="2689" spans="1:25" x14ac:dyDescent="0.25">
      <c r="A2689">
        <v>10386</v>
      </c>
      <c r="B2689">
        <v>32</v>
      </c>
      <c r="C2689">
        <v>94.34</v>
      </c>
      <c r="D2689">
        <v>17</v>
      </c>
      <c r="E2689">
        <v>3018.88</v>
      </c>
      <c r="F2689" s="1">
        <v>38412</v>
      </c>
      <c r="G2689" t="s">
        <v>432</v>
      </c>
      <c r="H2689" t="s">
        <v>597</v>
      </c>
      <c r="I2689">
        <v>80</v>
      </c>
      <c r="J2689" t="s">
        <v>703</v>
      </c>
      <c r="K2689" t="s">
        <v>186</v>
      </c>
      <c r="L2689" t="s">
        <v>187</v>
      </c>
      <c r="M2689" t="s">
        <v>188</v>
      </c>
      <c r="N2689" t="s">
        <v>31</v>
      </c>
      <c r="O2689" t="s">
        <v>189</v>
      </c>
      <c r="P2689" t="s">
        <v>31</v>
      </c>
      <c r="Q2689" t="s">
        <v>190</v>
      </c>
      <c r="R2689" t="s">
        <v>191</v>
      </c>
      <c r="S2689" t="s">
        <v>45</v>
      </c>
      <c r="T2689" t="s">
        <v>192</v>
      </c>
      <c r="U2689" t="s">
        <v>53</v>
      </c>
      <c r="V2689">
        <v>-0.17924999999999999</v>
      </c>
      <c r="W2689">
        <v>2005</v>
      </c>
      <c r="X2689">
        <v>3</v>
      </c>
      <c r="Y2689">
        <v>1</v>
      </c>
    </row>
    <row r="2690" spans="1:25" x14ac:dyDescent="0.25">
      <c r="A2690">
        <v>10398</v>
      </c>
      <c r="B2690">
        <v>29</v>
      </c>
      <c r="C2690">
        <v>65.599999999999994</v>
      </c>
      <c r="D2690">
        <v>10</v>
      </c>
      <c r="E2690">
        <v>1902.4</v>
      </c>
      <c r="F2690" s="1">
        <v>38441</v>
      </c>
      <c r="G2690" t="s">
        <v>25</v>
      </c>
      <c r="H2690" t="s">
        <v>597</v>
      </c>
      <c r="I2690">
        <v>80</v>
      </c>
      <c r="J2690" t="s">
        <v>703</v>
      </c>
      <c r="K2690" t="s">
        <v>39</v>
      </c>
      <c r="L2690" t="s">
        <v>40</v>
      </c>
      <c r="M2690" t="s">
        <v>41</v>
      </c>
      <c r="N2690" t="s">
        <v>31</v>
      </c>
      <c r="O2690" t="s">
        <v>42</v>
      </c>
      <c r="P2690" t="s">
        <v>31</v>
      </c>
      <c r="Q2690" t="s">
        <v>43</v>
      </c>
      <c r="R2690" t="s">
        <v>44</v>
      </c>
      <c r="S2690" t="s">
        <v>45</v>
      </c>
      <c r="T2690" t="s">
        <v>46</v>
      </c>
      <c r="U2690" t="s">
        <v>38</v>
      </c>
      <c r="V2690">
        <v>0.18</v>
      </c>
      <c r="W2690">
        <v>2005</v>
      </c>
      <c r="X2690">
        <v>3</v>
      </c>
      <c r="Y2690">
        <v>1</v>
      </c>
    </row>
    <row r="2691" spans="1:25" x14ac:dyDescent="0.25">
      <c r="A2691">
        <v>10401</v>
      </c>
      <c r="B2691">
        <v>77</v>
      </c>
      <c r="C2691">
        <v>92</v>
      </c>
      <c r="D2691">
        <v>9</v>
      </c>
      <c r="E2691">
        <v>7084</v>
      </c>
      <c r="F2691" s="1">
        <v>38445</v>
      </c>
      <c r="G2691" t="s">
        <v>425</v>
      </c>
      <c r="H2691" t="s">
        <v>597</v>
      </c>
      <c r="I2691">
        <v>80</v>
      </c>
      <c r="J2691" t="s">
        <v>703</v>
      </c>
      <c r="K2691" t="s">
        <v>109</v>
      </c>
      <c r="L2691" t="s">
        <v>110</v>
      </c>
      <c r="M2691" t="s">
        <v>111</v>
      </c>
      <c r="N2691" t="s">
        <v>31</v>
      </c>
      <c r="O2691" t="s">
        <v>112</v>
      </c>
      <c r="P2691" t="s">
        <v>113</v>
      </c>
      <c r="Q2691" t="s">
        <v>114</v>
      </c>
      <c r="R2691" t="s">
        <v>35</v>
      </c>
      <c r="S2691" t="s">
        <v>36</v>
      </c>
      <c r="T2691" t="s">
        <v>115</v>
      </c>
      <c r="U2691" t="s">
        <v>163</v>
      </c>
      <c r="V2691">
        <v>-0.15</v>
      </c>
      <c r="W2691">
        <v>2005</v>
      </c>
      <c r="X2691">
        <v>4</v>
      </c>
      <c r="Y2691">
        <v>2</v>
      </c>
    </row>
    <row r="2692" spans="1:25" x14ac:dyDescent="0.25">
      <c r="A2692">
        <v>10416</v>
      </c>
      <c r="B2692">
        <v>39</v>
      </c>
      <c r="C2692">
        <v>67.2</v>
      </c>
      <c r="D2692">
        <v>10</v>
      </c>
      <c r="E2692">
        <v>2620.8000000000002</v>
      </c>
      <c r="F2692" s="1">
        <v>38482</v>
      </c>
      <c r="G2692" t="s">
        <v>25</v>
      </c>
      <c r="H2692" t="s">
        <v>597</v>
      </c>
      <c r="I2692">
        <v>80</v>
      </c>
      <c r="J2692" t="s">
        <v>703</v>
      </c>
      <c r="K2692" t="s">
        <v>477</v>
      </c>
      <c r="L2692" t="s">
        <v>478</v>
      </c>
      <c r="M2692" t="s">
        <v>479</v>
      </c>
      <c r="N2692" t="s">
        <v>31</v>
      </c>
      <c r="O2692" t="s">
        <v>480</v>
      </c>
      <c r="P2692" t="s">
        <v>31</v>
      </c>
      <c r="Q2692" t="s">
        <v>481</v>
      </c>
      <c r="R2692" t="s">
        <v>273</v>
      </c>
      <c r="S2692" t="s">
        <v>45</v>
      </c>
      <c r="T2692" t="s">
        <v>482</v>
      </c>
      <c r="U2692" t="s">
        <v>38</v>
      </c>
      <c r="V2692">
        <v>0.16</v>
      </c>
      <c r="W2692">
        <v>2005</v>
      </c>
      <c r="X2692">
        <v>5</v>
      </c>
      <c r="Y2692">
        <v>2</v>
      </c>
    </row>
    <row r="2693" spans="1:25" x14ac:dyDescent="0.25">
      <c r="A2693">
        <v>10105</v>
      </c>
      <c r="B2693">
        <v>39</v>
      </c>
      <c r="C2693">
        <v>81.14</v>
      </c>
      <c r="D2693">
        <v>6</v>
      </c>
      <c r="E2693">
        <v>3164.46</v>
      </c>
      <c r="F2693" s="1">
        <v>37663</v>
      </c>
      <c r="G2693" t="s">
        <v>25</v>
      </c>
      <c r="H2693" t="s">
        <v>630</v>
      </c>
      <c r="I2693">
        <v>100</v>
      </c>
      <c r="J2693" t="s">
        <v>704</v>
      </c>
      <c r="K2693" t="s">
        <v>342</v>
      </c>
      <c r="L2693" t="s">
        <v>343</v>
      </c>
      <c r="M2693" t="s">
        <v>344</v>
      </c>
      <c r="N2693" t="s">
        <v>31</v>
      </c>
      <c r="O2693" t="s">
        <v>345</v>
      </c>
      <c r="P2693" t="s">
        <v>31</v>
      </c>
      <c r="Q2693" t="s">
        <v>346</v>
      </c>
      <c r="R2693" t="s">
        <v>347</v>
      </c>
      <c r="S2693" t="s">
        <v>45</v>
      </c>
      <c r="T2693" t="s">
        <v>348</v>
      </c>
      <c r="U2693" t="s">
        <v>53</v>
      </c>
      <c r="V2693">
        <v>0.18859999999999999</v>
      </c>
      <c r="W2693">
        <v>2003</v>
      </c>
      <c r="X2693">
        <v>2</v>
      </c>
      <c r="Y2693">
        <v>1</v>
      </c>
    </row>
    <row r="2694" spans="1:25" x14ac:dyDescent="0.25">
      <c r="A2694">
        <v>10118</v>
      </c>
      <c r="B2694">
        <v>36</v>
      </c>
      <c r="C2694">
        <v>100</v>
      </c>
      <c r="D2694">
        <v>1</v>
      </c>
      <c r="E2694">
        <v>4219.2</v>
      </c>
      <c r="F2694" s="1">
        <v>37732</v>
      </c>
      <c r="G2694" t="s">
        <v>25</v>
      </c>
      <c r="H2694" t="s">
        <v>630</v>
      </c>
      <c r="I2694">
        <v>100</v>
      </c>
      <c r="J2694" t="s">
        <v>704</v>
      </c>
      <c r="K2694" t="s">
        <v>371</v>
      </c>
      <c r="L2694" t="s">
        <v>372</v>
      </c>
      <c r="M2694" t="s">
        <v>373</v>
      </c>
      <c r="N2694" t="s">
        <v>31</v>
      </c>
      <c r="O2694" t="s">
        <v>374</v>
      </c>
      <c r="P2694" t="s">
        <v>31</v>
      </c>
      <c r="Q2694" t="s">
        <v>375</v>
      </c>
      <c r="R2694" t="s">
        <v>191</v>
      </c>
      <c r="S2694" t="s">
        <v>45</v>
      </c>
      <c r="T2694" t="s">
        <v>376</v>
      </c>
      <c r="U2694" t="s">
        <v>53</v>
      </c>
      <c r="V2694">
        <v>0</v>
      </c>
      <c r="W2694">
        <v>2003</v>
      </c>
      <c r="X2694">
        <v>4</v>
      </c>
      <c r="Y2694">
        <v>2</v>
      </c>
    </row>
    <row r="2695" spans="1:25" x14ac:dyDescent="0.25">
      <c r="A2695">
        <v>10129</v>
      </c>
      <c r="B2695">
        <v>42</v>
      </c>
      <c r="C2695">
        <v>91.15</v>
      </c>
      <c r="D2695">
        <v>6</v>
      </c>
      <c r="E2695">
        <v>3828.3</v>
      </c>
      <c r="F2695" s="1">
        <v>37784</v>
      </c>
      <c r="G2695" t="s">
        <v>25</v>
      </c>
      <c r="H2695" t="s">
        <v>630</v>
      </c>
      <c r="I2695">
        <v>100</v>
      </c>
      <c r="J2695" t="s">
        <v>704</v>
      </c>
      <c r="K2695" t="s">
        <v>349</v>
      </c>
      <c r="L2695" t="s">
        <v>350</v>
      </c>
      <c r="M2695" t="s">
        <v>351</v>
      </c>
      <c r="N2695" t="s">
        <v>31</v>
      </c>
      <c r="O2695" t="s">
        <v>352</v>
      </c>
      <c r="P2695" t="s">
        <v>31</v>
      </c>
      <c r="Q2695" t="s">
        <v>353</v>
      </c>
      <c r="R2695" t="s">
        <v>183</v>
      </c>
      <c r="S2695" t="s">
        <v>45</v>
      </c>
      <c r="T2695" t="s">
        <v>354</v>
      </c>
      <c r="U2695" t="s">
        <v>53</v>
      </c>
      <c r="V2695">
        <v>8.8499999999999898E-2</v>
      </c>
      <c r="W2695">
        <v>2003</v>
      </c>
      <c r="X2695">
        <v>6</v>
      </c>
      <c r="Y2695">
        <v>2</v>
      </c>
    </row>
    <row r="2696" spans="1:25" x14ac:dyDescent="0.25">
      <c r="A2696">
        <v>10142</v>
      </c>
      <c r="B2696">
        <v>21</v>
      </c>
      <c r="C2696">
        <v>100</v>
      </c>
      <c r="D2696">
        <v>3</v>
      </c>
      <c r="E2696">
        <v>2334.9899999999998</v>
      </c>
      <c r="F2696" s="1">
        <v>37841</v>
      </c>
      <c r="G2696" t="s">
        <v>25</v>
      </c>
      <c r="H2696" t="s">
        <v>630</v>
      </c>
      <c r="I2696">
        <v>100</v>
      </c>
      <c r="J2696" t="s">
        <v>704</v>
      </c>
      <c r="K2696" t="s">
        <v>287</v>
      </c>
      <c r="L2696" t="s">
        <v>288</v>
      </c>
      <c r="M2696" t="s">
        <v>289</v>
      </c>
      <c r="N2696" t="s">
        <v>31</v>
      </c>
      <c r="O2696" t="s">
        <v>290</v>
      </c>
      <c r="P2696" t="s">
        <v>58</v>
      </c>
      <c r="Q2696" t="s">
        <v>121</v>
      </c>
      <c r="R2696" t="s">
        <v>35</v>
      </c>
      <c r="S2696" t="s">
        <v>36</v>
      </c>
      <c r="T2696" t="s">
        <v>291</v>
      </c>
      <c r="U2696" t="s">
        <v>38</v>
      </c>
      <c r="V2696">
        <v>0</v>
      </c>
      <c r="W2696">
        <v>2003</v>
      </c>
      <c r="X2696">
        <v>8</v>
      </c>
      <c r="Y2696">
        <v>3</v>
      </c>
    </row>
    <row r="2697" spans="1:25" x14ac:dyDescent="0.25">
      <c r="A2697">
        <v>10153</v>
      </c>
      <c r="B2697">
        <v>50</v>
      </c>
      <c r="C2697">
        <v>88.15</v>
      </c>
      <c r="D2697">
        <v>2</v>
      </c>
      <c r="E2697">
        <v>4407.5</v>
      </c>
      <c r="F2697" s="1">
        <v>37892</v>
      </c>
      <c r="G2697" t="s">
        <v>25</v>
      </c>
      <c r="H2697" t="s">
        <v>630</v>
      </c>
      <c r="I2697">
        <v>100</v>
      </c>
      <c r="J2697" t="s">
        <v>704</v>
      </c>
      <c r="K2697" t="s">
        <v>186</v>
      </c>
      <c r="L2697" t="s">
        <v>187</v>
      </c>
      <c r="M2697" t="s">
        <v>188</v>
      </c>
      <c r="N2697" t="s">
        <v>31</v>
      </c>
      <c r="O2697" t="s">
        <v>189</v>
      </c>
      <c r="P2697" t="s">
        <v>31</v>
      </c>
      <c r="Q2697" t="s">
        <v>190</v>
      </c>
      <c r="R2697" t="s">
        <v>191</v>
      </c>
      <c r="S2697" t="s">
        <v>45</v>
      </c>
      <c r="T2697" t="s">
        <v>192</v>
      </c>
      <c r="U2697" t="s">
        <v>53</v>
      </c>
      <c r="V2697">
        <v>0.11849999999999999</v>
      </c>
      <c r="W2697">
        <v>2003</v>
      </c>
      <c r="X2697">
        <v>9</v>
      </c>
      <c r="Y2697">
        <v>3</v>
      </c>
    </row>
    <row r="2698" spans="1:25" x14ac:dyDescent="0.25">
      <c r="A2698">
        <v>10167</v>
      </c>
      <c r="B2698">
        <v>24</v>
      </c>
      <c r="C2698">
        <v>100</v>
      </c>
      <c r="D2698">
        <v>13</v>
      </c>
      <c r="E2698">
        <v>2812.8</v>
      </c>
      <c r="F2698" s="1">
        <v>37917</v>
      </c>
      <c r="G2698" t="s">
        <v>359</v>
      </c>
      <c r="H2698" t="s">
        <v>630</v>
      </c>
      <c r="I2698">
        <v>100</v>
      </c>
      <c r="J2698" t="s">
        <v>704</v>
      </c>
      <c r="K2698" t="s">
        <v>275</v>
      </c>
      <c r="L2698" t="s">
        <v>276</v>
      </c>
      <c r="M2698" t="s">
        <v>277</v>
      </c>
      <c r="N2698" t="s">
        <v>31</v>
      </c>
      <c r="O2698" t="s">
        <v>278</v>
      </c>
      <c r="P2698" t="s">
        <v>31</v>
      </c>
      <c r="Q2698" t="s">
        <v>279</v>
      </c>
      <c r="R2698" t="s">
        <v>200</v>
      </c>
      <c r="S2698" t="s">
        <v>45</v>
      </c>
      <c r="T2698" t="s">
        <v>280</v>
      </c>
      <c r="U2698" t="s">
        <v>38</v>
      </c>
      <c r="V2698">
        <v>0</v>
      </c>
      <c r="W2698">
        <v>2003</v>
      </c>
      <c r="X2698">
        <v>10</v>
      </c>
      <c r="Y2698">
        <v>4</v>
      </c>
    </row>
    <row r="2699" spans="1:25" x14ac:dyDescent="0.25">
      <c r="A2699">
        <v>10177</v>
      </c>
      <c r="B2699">
        <v>44</v>
      </c>
      <c r="C2699">
        <v>92.16</v>
      </c>
      <c r="D2699">
        <v>4</v>
      </c>
      <c r="E2699">
        <v>4055.04</v>
      </c>
      <c r="F2699" s="1">
        <v>37932</v>
      </c>
      <c r="G2699" t="s">
        <v>25</v>
      </c>
      <c r="H2699" t="s">
        <v>630</v>
      </c>
      <c r="I2699">
        <v>100</v>
      </c>
      <c r="J2699" t="s">
        <v>704</v>
      </c>
      <c r="K2699" t="s">
        <v>513</v>
      </c>
      <c r="L2699" t="s">
        <v>514</v>
      </c>
      <c r="M2699" t="s">
        <v>515</v>
      </c>
      <c r="N2699" t="s">
        <v>31</v>
      </c>
      <c r="O2699" t="s">
        <v>189</v>
      </c>
      <c r="P2699" t="s">
        <v>31</v>
      </c>
      <c r="Q2699" t="s">
        <v>205</v>
      </c>
      <c r="R2699" t="s">
        <v>191</v>
      </c>
      <c r="S2699" t="s">
        <v>45</v>
      </c>
      <c r="T2699" t="s">
        <v>516</v>
      </c>
      <c r="U2699" t="s">
        <v>53</v>
      </c>
      <c r="V2699">
        <v>7.8399999999999997E-2</v>
      </c>
      <c r="W2699">
        <v>2003</v>
      </c>
      <c r="X2699">
        <v>11</v>
      </c>
      <c r="Y2699">
        <v>4</v>
      </c>
    </row>
    <row r="2700" spans="1:25" x14ac:dyDescent="0.25">
      <c r="A2700">
        <v>10185</v>
      </c>
      <c r="B2700">
        <v>37</v>
      </c>
      <c r="C2700">
        <v>100</v>
      </c>
      <c r="D2700">
        <v>4</v>
      </c>
      <c r="E2700">
        <v>3891.66</v>
      </c>
      <c r="F2700" s="1">
        <v>37939</v>
      </c>
      <c r="G2700" t="s">
        <v>25</v>
      </c>
      <c r="H2700" t="s">
        <v>630</v>
      </c>
      <c r="I2700">
        <v>100</v>
      </c>
      <c r="J2700" t="s">
        <v>704</v>
      </c>
      <c r="K2700" t="s">
        <v>355</v>
      </c>
      <c r="L2700" t="s">
        <v>356</v>
      </c>
      <c r="M2700" t="s">
        <v>357</v>
      </c>
      <c r="N2700" t="s">
        <v>31</v>
      </c>
      <c r="O2700" t="s">
        <v>175</v>
      </c>
      <c r="P2700" t="s">
        <v>133</v>
      </c>
      <c r="Q2700" t="s">
        <v>176</v>
      </c>
      <c r="R2700" t="s">
        <v>35</v>
      </c>
      <c r="S2700" t="s">
        <v>36</v>
      </c>
      <c r="T2700" t="s">
        <v>358</v>
      </c>
      <c r="U2700" t="s">
        <v>53</v>
      </c>
      <c r="V2700">
        <v>0</v>
      </c>
      <c r="W2700">
        <v>2003</v>
      </c>
      <c r="X2700">
        <v>11</v>
      </c>
      <c r="Y2700">
        <v>4</v>
      </c>
    </row>
    <row r="2701" spans="1:25" x14ac:dyDescent="0.25">
      <c r="A2701">
        <v>10197</v>
      </c>
      <c r="B2701">
        <v>27</v>
      </c>
      <c r="C2701">
        <v>92.16</v>
      </c>
      <c r="D2701">
        <v>10</v>
      </c>
      <c r="E2701">
        <v>2488.3200000000002</v>
      </c>
      <c r="F2701" s="1">
        <v>37951</v>
      </c>
      <c r="G2701" t="s">
        <v>25</v>
      </c>
      <c r="H2701" t="s">
        <v>630</v>
      </c>
      <c r="I2701">
        <v>100</v>
      </c>
      <c r="J2701" t="s">
        <v>704</v>
      </c>
      <c r="K2701" t="s">
        <v>371</v>
      </c>
      <c r="L2701" t="s">
        <v>372</v>
      </c>
      <c r="M2701" t="s">
        <v>373</v>
      </c>
      <c r="N2701" t="s">
        <v>31</v>
      </c>
      <c r="O2701" t="s">
        <v>374</v>
      </c>
      <c r="P2701" t="s">
        <v>31</v>
      </c>
      <c r="Q2701" t="s">
        <v>375</v>
      </c>
      <c r="R2701" t="s">
        <v>191</v>
      </c>
      <c r="S2701" t="s">
        <v>45</v>
      </c>
      <c r="T2701" t="s">
        <v>376</v>
      </c>
      <c r="U2701" t="s">
        <v>38</v>
      </c>
      <c r="V2701">
        <v>7.8399999999999997E-2</v>
      </c>
      <c r="W2701">
        <v>2003</v>
      </c>
      <c r="X2701">
        <v>11</v>
      </c>
      <c r="Y2701">
        <v>4</v>
      </c>
    </row>
    <row r="2702" spans="1:25" x14ac:dyDescent="0.25">
      <c r="A2702">
        <v>10208</v>
      </c>
      <c r="B2702">
        <v>37</v>
      </c>
      <c r="C2702">
        <v>100</v>
      </c>
      <c r="D2702">
        <v>4</v>
      </c>
      <c r="E2702">
        <v>4447.3999999999996</v>
      </c>
      <c r="F2702" s="1">
        <v>37988</v>
      </c>
      <c r="G2702" t="s">
        <v>25</v>
      </c>
      <c r="H2702" t="s">
        <v>630</v>
      </c>
      <c r="I2702">
        <v>100</v>
      </c>
      <c r="J2702" t="s">
        <v>704</v>
      </c>
      <c r="K2702" t="s">
        <v>232</v>
      </c>
      <c r="L2702" t="s">
        <v>233</v>
      </c>
      <c r="M2702" t="s">
        <v>234</v>
      </c>
      <c r="N2702" t="s">
        <v>31</v>
      </c>
      <c r="O2702" t="s">
        <v>235</v>
      </c>
      <c r="P2702" t="s">
        <v>31</v>
      </c>
      <c r="Q2702" t="s">
        <v>236</v>
      </c>
      <c r="R2702" t="s">
        <v>44</v>
      </c>
      <c r="S2702" t="s">
        <v>45</v>
      </c>
      <c r="T2702" t="s">
        <v>237</v>
      </c>
      <c r="U2702" t="s">
        <v>53</v>
      </c>
      <c r="V2702">
        <v>0</v>
      </c>
      <c r="W2702">
        <v>2004</v>
      </c>
      <c r="X2702">
        <v>1</v>
      </c>
      <c r="Y2702">
        <v>1</v>
      </c>
    </row>
    <row r="2703" spans="1:25" x14ac:dyDescent="0.25">
      <c r="A2703">
        <v>10222</v>
      </c>
      <c r="B2703">
        <v>38</v>
      </c>
      <c r="C2703">
        <v>100</v>
      </c>
      <c r="D2703">
        <v>16</v>
      </c>
      <c r="E2703">
        <v>4187.22</v>
      </c>
      <c r="F2703" s="1">
        <v>38036</v>
      </c>
      <c r="G2703" t="s">
        <v>25</v>
      </c>
      <c r="H2703" t="s">
        <v>630</v>
      </c>
      <c r="I2703">
        <v>100</v>
      </c>
      <c r="J2703" t="s">
        <v>704</v>
      </c>
      <c r="K2703" t="s">
        <v>382</v>
      </c>
      <c r="L2703" t="s">
        <v>383</v>
      </c>
      <c r="M2703" t="s">
        <v>384</v>
      </c>
      <c r="N2703" t="s">
        <v>31</v>
      </c>
      <c r="O2703" t="s">
        <v>385</v>
      </c>
      <c r="P2703" t="s">
        <v>58</v>
      </c>
      <c r="Q2703" t="s">
        <v>386</v>
      </c>
      <c r="R2703" t="s">
        <v>35</v>
      </c>
      <c r="S2703" t="s">
        <v>36</v>
      </c>
      <c r="T2703" t="s">
        <v>387</v>
      </c>
      <c r="U2703" t="s">
        <v>53</v>
      </c>
      <c r="V2703">
        <v>0</v>
      </c>
      <c r="W2703">
        <v>2004</v>
      </c>
      <c r="X2703">
        <v>2</v>
      </c>
      <c r="Y2703">
        <v>1</v>
      </c>
    </row>
    <row r="2704" spans="1:25" x14ac:dyDescent="0.25">
      <c r="A2704">
        <v>10232</v>
      </c>
      <c r="B2704">
        <v>48</v>
      </c>
      <c r="C2704">
        <v>96.16</v>
      </c>
      <c r="D2704">
        <v>1</v>
      </c>
      <c r="E2704">
        <v>4615.68</v>
      </c>
      <c r="F2704" s="1">
        <v>38066</v>
      </c>
      <c r="G2704" t="s">
        <v>25</v>
      </c>
      <c r="H2704" t="s">
        <v>630</v>
      </c>
      <c r="I2704">
        <v>100</v>
      </c>
      <c r="J2704" t="s">
        <v>704</v>
      </c>
      <c r="K2704" t="s">
        <v>407</v>
      </c>
      <c r="L2704" t="s">
        <v>408</v>
      </c>
      <c r="M2704" t="s">
        <v>409</v>
      </c>
      <c r="N2704" t="s">
        <v>31</v>
      </c>
      <c r="O2704" t="s">
        <v>410</v>
      </c>
      <c r="P2704" t="s">
        <v>411</v>
      </c>
      <c r="Q2704" t="s">
        <v>412</v>
      </c>
      <c r="R2704" t="s">
        <v>183</v>
      </c>
      <c r="S2704" t="s">
        <v>45</v>
      </c>
      <c r="T2704" t="s">
        <v>413</v>
      </c>
      <c r="U2704" t="s">
        <v>53</v>
      </c>
      <c r="V2704">
        <v>3.8399999999999997E-2</v>
      </c>
      <c r="W2704">
        <v>2004</v>
      </c>
      <c r="X2704">
        <v>3</v>
      </c>
      <c r="Y2704">
        <v>1</v>
      </c>
    </row>
    <row r="2705" spans="1:25" x14ac:dyDescent="0.25">
      <c r="A2705">
        <v>10248</v>
      </c>
      <c r="B2705">
        <v>30</v>
      </c>
      <c r="C2705">
        <v>100</v>
      </c>
      <c r="D2705">
        <v>7</v>
      </c>
      <c r="E2705">
        <v>3245.4</v>
      </c>
      <c r="F2705" s="1">
        <v>38114</v>
      </c>
      <c r="G2705" t="s">
        <v>359</v>
      </c>
      <c r="H2705" t="s">
        <v>630</v>
      </c>
      <c r="I2705">
        <v>100</v>
      </c>
      <c r="J2705" t="s">
        <v>704</v>
      </c>
      <c r="K2705" t="s">
        <v>28</v>
      </c>
      <c r="L2705" t="s">
        <v>29</v>
      </c>
      <c r="M2705" t="s">
        <v>30</v>
      </c>
      <c r="N2705" t="s">
        <v>31</v>
      </c>
      <c r="O2705" t="s">
        <v>32</v>
      </c>
      <c r="P2705" t="s">
        <v>33</v>
      </c>
      <c r="Q2705" t="s">
        <v>34</v>
      </c>
      <c r="R2705" t="s">
        <v>35</v>
      </c>
      <c r="S2705" t="s">
        <v>36</v>
      </c>
      <c r="T2705" t="s">
        <v>37</v>
      </c>
      <c r="U2705" t="s">
        <v>53</v>
      </c>
      <c r="V2705">
        <v>0</v>
      </c>
      <c r="W2705">
        <v>2004</v>
      </c>
      <c r="X2705">
        <v>5</v>
      </c>
      <c r="Y2705">
        <v>2</v>
      </c>
    </row>
    <row r="2706" spans="1:25" x14ac:dyDescent="0.25">
      <c r="A2706">
        <v>10261</v>
      </c>
      <c r="B2706">
        <v>25</v>
      </c>
      <c r="C2706">
        <v>88.15</v>
      </c>
      <c r="D2706">
        <v>5</v>
      </c>
      <c r="E2706">
        <v>2203.75</v>
      </c>
      <c r="F2706" s="1">
        <v>38155</v>
      </c>
      <c r="G2706" t="s">
        <v>25</v>
      </c>
      <c r="H2706" t="s">
        <v>630</v>
      </c>
      <c r="I2706">
        <v>100</v>
      </c>
      <c r="J2706" t="s">
        <v>704</v>
      </c>
      <c r="K2706" t="s">
        <v>311</v>
      </c>
      <c r="L2706" t="s">
        <v>312</v>
      </c>
      <c r="M2706" t="s">
        <v>313</v>
      </c>
      <c r="N2706" t="s">
        <v>31</v>
      </c>
      <c r="O2706" t="s">
        <v>314</v>
      </c>
      <c r="P2706" t="s">
        <v>315</v>
      </c>
      <c r="Q2706" t="s">
        <v>316</v>
      </c>
      <c r="R2706" t="s">
        <v>244</v>
      </c>
      <c r="S2706" t="s">
        <v>36</v>
      </c>
      <c r="T2706" t="s">
        <v>317</v>
      </c>
      <c r="U2706" t="s">
        <v>38</v>
      </c>
      <c r="V2706">
        <v>0.11849999999999999</v>
      </c>
      <c r="W2706">
        <v>2004</v>
      </c>
      <c r="X2706">
        <v>6</v>
      </c>
      <c r="Y2706">
        <v>2</v>
      </c>
    </row>
    <row r="2707" spans="1:25" x14ac:dyDescent="0.25">
      <c r="A2707">
        <v>10273</v>
      </c>
      <c r="B2707">
        <v>40</v>
      </c>
      <c r="C2707">
        <v>86.15</v>
      </c>
      <c r="D2707">
        <v>8</v>
      </c>
      <c r="E2707">
        <v>3446</v>
      </c>
      <c r="F2707" s="1">
        <v>38189</v>
      </c>
      <c r="G2707" t="s">
        <v>25</v>
      </c>
      <c r="H2707" t="s">
        <v>630</v>
      </c>
      <c r="I2707">
        <v>100</v>
      </c>
      <c r="J2707" t="s">
        <v>704</v>
      </c>
      <c r="K2707" t="s">
        <v>388</v>
      </c>
      <c r="L2707" t="s">
        <v>389</v>
      </c>
      <c r="M2707" t="s">
        <v>390</v>
      </c>
      <c r="N2707" t="s">
        <v>31</v>
      </c>
      <c r="O2707" t="s">
        <v>391</v>
      </c>
      <c r="P2707" t="s">
        <v>31</v>
      </c>
      <c r="Q2707" t="s">
        <v>392</v>
      </c>
      <c r="R2707" t="s">
        <v>393</v>
      </c>
      <c r="S2707" t="s">
        <v>45</v>
      </c>
      <c r="T2707" t="s">
        <v>394</v>
      </c>
      <c r="U2707" t="s">
        <v>53</v>
      </c>
      <c r="V2707">
        <v>0.13850000000000001</v>
      </c>
      <c r="W2707">
        <v>2004</v>
      </c>
      <c r="X2707">
        <v>7</v>
      </c>
      <c r="Y2707">
        <v>3</v>
      </c>
    </row>
    <row r="2708" spans="1:25" x14ac:dyDescent="0.25">
      <c r="A2708">
        <v>10283</v>
      </c>
      <c r="B2708">
        <v>22</v>
      </c>
      <c r="C2708">
        <v>88.15</v>
      </c>
      <c r="D2708">
        <v>10</v>
      </c>
      <c r="E2708">
        <v>1939.3</v>
      </c>
      <c r="F2708" s="1">
        <v>38219</v>
      </c>
      <c r="G2708" t="s">
        <v>25</v>
      </c>
      <c r="H2708" t="s">
        <v>630</v>
      </c>
      <c r="I2708">
        <v>100</v>
      </c>
      <c r="J2708" t="s">
        <v>704</v>
      </c>
      <c r="K2708" t="s">
        <v>395</v>
      </c>
      <c r="L2708" t="s">
        <v>396</v>
      </c>
      <c r="M2708" t="s">
        <v>397</v>
      </c>
      <c r="N2708" t="s">
        <v>31</v>
      </c>
      <c r="O2708" t="s">
        <v>398</v>
      </c>
      <c r="P2708" t="s">
        <v>242</v>
      </c>
      <c r="Q2708" t="s">
        <v>399</v>
      </c>
      <c r="R2708" t="s">
        <v>244</v>
      </c>
      <c r="S2708" t="s">
        <v>36</v>
      </c>
      <c r="T2708" t="s">
        <v>400</v>
      </c>
      <c r="U2708" t="s">
        <v>38</v>
      </c>
      <c r="V2708">
        <v>0.11849999999999999</v>
      </c>
      <c r="W2708">
        <v>2004</v>
      </c>
      <c r="X2708">
        <v>8</v>
      </c>
      <c r="Y2708">
        <v>3</v>
      </c>
    </row>
    <row r="2709" spans="1:25" x14ac:dyDescent="0.25">
      <c r="A2709">
        <v>10295</v>
      </c>
      <c r="B2709">
        <v>34</v>
      </c>
      <c r="C2709">
        <v>100</v>
      </c>
      <c r="D2709">
        <v>5</v>
      </c>
      <c r="E2709">
        <v>3473.78</v>
      </c>
      <c r="F2709" s="1">
        <v>38240</v>
      </c>
      <c r="G2709" t="s">
        <v>25</v>
      </c>
      <c r="H2709" t="s">
        <v>630</v>
      </c>
      <c r="I2709">
        <v>100</v>
      </c>
      <c r="J2709" t="s">
        <v>704</v>
      </c>
      <c r="K2709" t="s">
        <v>401</v>
      </c>
      <c r="L2709" t="s">
        <v>402</v>
      </c>
      <c r="M2709" t="s">
        <v>403</v>
      </c>
      <c r="N2709" t="s">
        <v>31</v>
      </c>
      <c r="O2709" t="s">
        <v>404</v>
      </c>
      <c r="P2709" t="s">
        <v>133</v>
      </c>
      <c r="Q2709" t="s">
        <v>405</v>
      </c>
      <c r="R2709" t="s">
        <v>35</v>
      </c>
      <c r="S2709" t="s">
        <v>36</v>
      </c>
      <c r="T2709" t="s">
        <v>406</v>
      </c>
      <c r="U2709" t="s">
        <v>53</v>
      </c>
      <c r="V2709">
        <v>0</v>
      </c>
      <c r="W2709">
        <v>2004</v>
      </c>
      <c r="X2709">
        <v>9</v>
      </c>
      <c r="Y2709">
        <v>3</v>
      </c>
    </row>
    <row r="2710" spans="1:25" x14ac:dyDescent="0.25">
      <c r="A2710">
        <v>10306</v>
      </c>
      <c r="B2710">
        <v>32</v>
      </c>
      <c r="C2710">
        <v>90.15</v>
      </c>
      <c r="D2710">
        <v>4</v>
      </c>
      <c r="E2710">
        <v>2884.8</v>
      </c>
      <c r="F2710" s="1">
        <v>38274</v>
      </c>
      <c r="G2710" t="s">
        <v>25</v>
      </c>
      <c r="H2710" t="s">
        <v>630</v>
      </c>
      <c r="I2710">
        <v>100</v>
      </c>
      <c r="J2710" t="s">
        <v>704</v>
      </c>
      <c r="K2710" t="s">
        <v>517</v>
      </c>
      <c r="L2710" t="s">
        <v>518</v>
      </c>
      <c r="M2710" t="s">
        <v>519</v>
      </c>
      <c r="N2710" t="s">
        <v>31</v>
      </c>
      <c r="O2710" t="s">
        <v>520</v>
      </c>
      <c r="P2710" t="s">
        <v>31</v>
      </c>
      <c r="Q2710" t="s">
        <v>521</v>
      </c>
      <c r="R2710" t="s">
        <v>183</v>
      </c>
      <c r="S2710" t="s">
        <v>45</v>
      </c>
      <c r="T2710" t="s">
        <v>522</v>
      </c>
      <c r="U2710" t="s">
        <v>38</v>
      </c>
      <c r="V2710">
        <v>9.8500000000000004E-2</v>
      </c>
      <c r="W2710">
        <v>2004</v>
      </c>
      <c r="X2710">
        <v>10</v>
      </c>
      <c r="Y2710">
        <v>4</v>
      </c>
    </row>
    <row r="2711" spans="1:25" x14ac:dyDescent="0.25">
      <c r="A2711">
        <v>10315</v>
      </c>
      <c r="B2711">
        <v>31</v>
      </c>
      <c r="C2711">
        <v>86.15</v>
      </c>
      <c r="D2711">
        <v>3</v>
      </c>
      <c r="E2711">
        <v>2670.65</v>
      </c>
      <c r="F2711" s="1">
        <v>38289</v>
      </c>
      <c r="G2711" t="s">
        <v>25</v>
      </c>
      <c r="H2711" t="s">
        <v>630</v>
      </c>
      <c r="I2711">
        <v>100</v>
      </c>
      <c r="J2711" t="s">
        <v>704</v>
      </c>
      <c r="K2711" t="s">
        <v>123</v>
      </c>
      <c r="L2711" t="s">
        <v>124</v>
      </c>
      <c r="M2711" t="s">
        <v>125</v>
      </c>
      <c r="N2711" t="s">
        <v>31</v>
      </c>
      <c r="O2711" t="s">
        <v>126</v>
      </c>
      <c r="P2711" t="s">
        <v>31</v>
      </c>
      <c r="Q2711" t="s">
        <v>127</v>
      </c>
      <c r="R2711" t="s">
        <v>44</v>
      </c>
      <c r="S2711" t="s">
        <v>45</v>
      </c>
      <c r="T2711" t="s">
        <v>128</v>
      </c>
      <c r="U2711" t="s">
        <v>38</v>
      </c>
      <c r="V2711">
        <v>0.13850000000000001</v>
      </c>
      <c r="W2711">
        <v>2004</v>
      </c>
      <c r="X2711">
        <v>10</v>
      </c>
      <c r="Y2711">
        <v>4</v>
      </c>
    </row>
    <row r="2712" spans="1:25" x14ac:dyDescent="0.25">
      <c r="A2712">
        <v>10327</v>
      </c>
      <c r="B2712">
        <v>43</v>
      </c>
      <c r="C2712">
        <v>80</v>
      </c>
      <c r="D2712">
        <v>2</v>
      </c>
      <c r="E2712">
        <v>3440</v>
      </c>
      <c r="F2712" s="1">
        <v>38301</v>
      </c>
      <c r="G2712" t="s">
        <v>432</v>
      </c>
      <c r="H2712" t="s">
        <v>630</v>
      </c>
      <c r="I2712">
        <v>100</v>
      </c>
      <c r="J2712" t="s">
        <v>704</v>
      </c>
      <c r="K2712" t="s">
        <v>342</v>
      </c>
      <c r="L2712" t="s">
        <v>343</v>
      </c>
      <c r="M2712" t="s">
        <v>344</v>
      </c>
      <c r="N2712" t="s">
        <v>31</v>
      </c>
      <c r="O2712" t="s">
        <v>345</v>
      </c>
      <c r="P2712" t="s">
        <v>31</v>
      </c>
      <c r="Q2712" t="s">
        <v>346</v>
      </c>
      <c r="R2712" t="s">
        <v>347</v>
      </c>
      <c r="S2712" t="s">
        <v>45</v>
      </c>
      <c r="T2712" t="s">
        <v>348</v>
      </c>
      <c r="U2712" t="s">
        <v>53</v>
      </c>
      <c r="V2712">
        <v>0.2</v>
      </c>
      <c r="W2712">
        <v>2004</v>
      </c>
      <c r="X2712">
        <v>11</v>
      </c>
      <c r="Y2712">
        <v>4</v>
      </c>
    </row>
    <row r="2713" spans="1:25" x14ac:dyDescent="0.25">
      <c r="A2713">
        <v>10337</v>
      </c>
      <c r="B2713">
        <v>31</v>
      </c>
      <c r="C2713">
        <v>89.38</v>
      </c>
      <c r="D2713">
        <v>1</v>
      </c>
      <c r="E2713">
        <v>2770.78</v>
      </c>
      <c r="F2713" s="1">
        <v>38312</v>
      </c>
      <c r="G2713" t="s">
        <v>25</v>
      </c>
      <c r="H2713" t="s">
        <v>630</v>
      </c>
      <c r="I2713">
        <v>100</v>
      </c>
      <c r="J2713" t="s">
        <v>704</v>
      </c>
      <c r="K2713" t="s">
        <v>214</v>
      </c>
      <c r="L2713" t="s">
        <v>215</v>
      </c>
      <c r="M2713" t="s">
        <v>216</v>
      </c>
      <c r="N2713" t="s">
        <v>217</v>
      </c>
      <c r="O2713" t="s">
        <v>32</v>
      </c>
      <c r="P2713" t="s">
        <v>33</v>
      </c>
      <c r="Q2713" t="s">
        <v>34</v>
      </c>
      <c r="R2713" t="s">
        <v>35</v>
      </c>
      <c r="S2713" t="s">
        <v>36</v>
      </c>
      <c r="T2713" t="s">
        <v>218</v>
      </c>
      <c r="U2713" t="s">
        <v>38</v>
      </c>
      <c r="V2713">
        <v>0.1062</v>
      </c>
      <c r="W2713">
        <v>2004</v>
      </c>
      <c r="X2713">
        <v>11</v>
      </c>
      <c r="Y2713">
        <v>4</v>
      </c>
    </row>
    <row r="2714" spans="1:25" x14ac:dyDescent="0.25">
      <c r="A2714">
        <v>10350</v>
      </c>
      <c r="B2714">
        <v>31</v>
      </c>
      <c r="C2714">
        <v>77.34</v>
      </c>
      <c r="D2714">
        <v>13</v>
      </c>
      <c r="E2714">
        <v>2397.54</v>
      </c>
      <c r="F2714" s="1">
        <v>38323</v>
      </c>
      <c r="G2714" t="s">
        <v>25</v>
      </c>
      <c r="H2714" t="s">
        <v>630</v>
      </c>
      <c r="I2714">
        <v>100</v>
      </c>
      <c r="J2714" t="s">
        <v>704</v>
      </c>
      <c r="K2714" t="s">
        <v>186</v>
      </c>
      <c r="L2714" t="s">
        <v>187</v>
      </c>
      <c r="M2714" t="s">
        <v>188</v>
      </c>
      <c r="N2714" t="s">
        <v>31</v>
      </c>
      <c r="O2714" t="s">
        <v>189</v>
      </c>
      <c r="P2714" t="s">
        <v>31</v>
      </c>
      <c r="Q2714" t="s">
        <v>190</v>
      </c>
      <c r="R2714" t="s">
        <v>191</v>
      </c>
      <c r="S2714" t="s">
        <v>45</v>
      </c>
      <c r="T2714" t="s">
        <v>192</v>
      </c>
      <c r="U2714" t="s">
        <v>38</v>
      </c>
      <c r="V2714">
        <v>0.2266</v>
      </c>
      <c r="W2714">
        <v>2004</v>
      </c>
      <c r="X2714">
        <v>12</v>
      </c>
      <c r="Y2714">
        <v>4</v>
      </c>
    </row>
    <row r="2715" spans="1:25" x14ac:dyDescent="0.25">
      <c r="A2715">
        <v>10373</v>
      </c>
      <c r="B2715">
        <v>34</v>
      </c>
      <c r="C2715">
        <v>96.34</v>
      </c>
      <c r="D2715">
        <v>2</v>
      </c>
      <c r="E2715">
        <v>3275.56</v>
      </c>
      <c r="F2715" s="1">
        <v>38383</v>
      </c>
      <c r="G2715" t="s">
        <v>25</v>
      </c>
      <c r="H2715" t="s">
        <v>630</v>
      </c>
      <c r="I2715">
        <v>100</v>
      </c>
      <c r="J2715" t="s">
        <v>704</v>
      </c>
      <c r="K2715" t="s">
        <v>414</v>
      </c>
      <c r="L2715" t="s">
        <v>415</v>
      </c>
      <c r="M2715" t="s">
        <v>416</v>
      </c>
      <c r="N2715" t="s">
        <v>31</v>
      </c>
      <c r="O2715" t="s">
        <v>417</v>
      </c>
      <c r="P2715" t="s">
        <v>31</v>
      </c>
      <c r="Q2715" t="s">
        <v>418</v>
      </c>
      <c r="R2715" t="s">
        <v>141</v>
      </c>
      <c r="S2715" t="s">
        <v>45</v>
      </c>
      <c r="T2715" t="s">
        <v>419</v>
      </c>
      <c r="U2715" t="s">
        <v>53</v>
      </c>
      <c r="V2715">
        <v>3.6600000000000001E-2</v>
      </c>
      <c r="W2715">
        <v>2005</v>
      </c>
      <c r="X2715">
        <v>1</v>
      </c>
      <c r="Y2715">
        <v>1</v>
      </c>
    </row>
    <row r="2716" spans="1:25" x14ac:dyDescent="0.25">
      <c r="A2716">
        <v>10386</v>
      </c>
      <c r="B2716">
        <v>45</v>
      </c>
      <c r="C2716">
        <v>92.08</v>
      </c>
      <c r="D2716">
        <v>2</v>
      </c>
      <c r="E2716">
        <v>4143.6000000000004</v>
      </c>
      <c r="F2716" s="1">
        <v>38412</v>
      </c>
      <c r="G2716" t="s">
        <v>432</v>
      </c>
      <c r="H2716" t="s">
        <v>630</v>
      </c>
      <c r="I2716">
        <v>100</v>
      </c>
      <c r="J2716" t="s">
        <v>704</v>
      </c>
      <c r="K2716" t="s">
        <v>186</v>
      </c>
      <c r="L2716" t="s">
        <v>187</v>
      </c>
      <c r="M2716" t="s">
        <v>188</v>
      </c>
      <c r="N2716" t="s">
        <v>31</v>
      </c>
      <c r="O2716" t="s">
        <v>189</v>
      </c>
      <c r="P2716" t="s">
        <v>31</v>
      </c>
      <c r="Q2716" t="s">
        <v>190</v>
      </c>
      <c r="R2716" t="s">
        <v>191</v>
      </c>
      <c r="S2716" t="s">
        <v>45</v>
      </c>
      <c r="T2716" t="s">
        <v>192</v>
      </c>
      <c r="U2716" t="s">
        <v>53</v>
      </c>
      <c r="V2716">
        <v>7.9200000000000007E-2</v>
      </c>
      <c r="W2716">
        <v>2005</v>
      </c>
      <c r="X2716">
        <v>3</v>
      </c>
      <c r="Y2716">
        <v>1</v>
      </c>
    </row>
    <row r="2717" spans="1:25" x14ac:dyDescent="0.25">
      <c r="A2717">
        <v>10397</v>
      </c>
      <c r="B2717">
        <v>48</v>
      </c>
      <c r="C2717">
        <v>100</v>
      </c>
      <c r="D2717">
        <v>3</v>
      </c>
      <c r="E2717">
        <v>5192.6400000000003</v>
      </c>
      <c r="F2717" s="1">
        <v>38439</v>
      </c>
      <c r="G2717" t="s">
        <v>25</v>
      </c>
      <c r="H2717" t="s">
        <v>630</v>
      </c>
      <c r="I2717">
        <v>100</v>
      </c>
      <c r="J2717" t="s">
        <v>704</v>
      </c>
      <c r="K2717" t="s">
        <v>360</v>
      </c>
      <c r="L2717" t="s">
        <v>361</v>
      </c>
      <c r="M2717" t="s">
        <v>362</v>
      </c>
      <c r="N2717" t="s">
        <v>31</v>
      </c>
      <c r="O2717" t="s">
        <v>363</v>
      </c>
      <c r="P2717" t="s">
        <v>31</v>
      </c>
      <c r="Q2717" t="s">
        <v>364</v>
      </c>
      <c r="R2717" t="s">
        <v>44</v>
      </c>
      <c r="S2717" t="s">
        <v>45</v>
      </c>
      <c r="T2717" t="s">
        <v>365</v>
      </c>
      <c r="U2717" t="s">
        <v>53</v>
      </c>
      <c r="V2717">
        <v>0</v>
      </c>
      <c r="W2717">
        <v>2005</v>
      </c>
      <c r="X2717">
        <v>3</v>
      </c>
      <c r="Y2717">
        <v>1</v>
      </c>
    </row>
    <row r="2718" spans="1:25" x14ac:dyDescent="0.25">
      <c r="A2718">
        <v>10414</v>
      </c>
      <c r="B2718">
        <v>28</v>
      </c>
      <c r="C2718">
        <v>100</v>
      </c>
      <c r="D2718">
        <v>7</v>
      </c>
      <c r="E2718">
        <v>3029.04</v>
      </c>
      <c r="F2718" s="1">
        <v>38478</v>
      </c>
      <c r="G2718" t="s">
        <v>425</v>
      </c>
      <c r="H2718" t="s">
        <v>630</v>
      </c>
      <c r="I2718">
        <v>100</v>
      </c>
      <c r="J2718" t="s">
        <v>704</v>
      </c>
      <c r="K2718" t="s">
        <v>401</v>
      </c>
      <c r="L2718" t="s">
        <v>402</v>
      </c>
      <c r="M2718" t="s">
        <v>403</v>
      </c>
      <c r="N2718" t="s">
        <v>31</v>
      </c>
      <c r="O2718" t="s">
        <v>404</v>
      </c>
      <c r="P2718" t="s">
        <v>133</v>
      </c>
      <c r="Q2718" t="s">
        <v>405</v>
      </c>
      <c r="R2718" t="s">
        <v>35</v>
      </c>
      <c r="S2718" t="s">
        <v>36</v>
      </c>
      <c r="T2718" t="s">
        <v>406</v>
      </c>
      <c r="U2718" t="s">
        <v>53</v>
      </c>
      <c r="V2718">
        <v>0</v>
      </c>
      <c r="W2718">
        <v>2005</v>
      </c>
      <c r="X2718">
        <v>5</v>
      </c>
      <c r="Y2718">
        <v>2</v>
      </c>
    </row>
    <row r="2719" spans="1:25" x14ac:dyDescent="0.25">
      <c r="A2719">
        <v>10105</v>
      </c>
      <c r="B2719">
        <v>22</v>
      </c>
      <c r="C2719">
        <v>100</v>
      </c>
      <c r="D2719">
        <v>7</v>
      </c>
      <c r="E2719">
        <v>2556.1799999999998</v>
      </c>
      <c r="F2719" s="1">
        <v>37663</v>
      </c>
      <c r="G2719" t="s">
        <v>25</v>
      </c>
      <c r="H2719" t="s">
        <v>630</v>
      </c>
      <c r="I2719">
        <v>99</v>
      </c>
      <c r="J2719" t="s">
        <v>705</v>
      </c>
      <c r="K2719" t="s">
        <v>342</v>
      </c>
      <c r="L2719" t="s">
        <v>343</v>
      </c>
      <c r="M2719" t="s">
        <v>344</v>
      </c>
      <c r="N2719" t="s">
        <v>31</v>
      </c>
      <c r="O2719" t="s">
        <v>345</v>
      </c>
      <c r="P2719" t="s">
        <v>31</v>
      </c>
      <c r="Q2719" t="s">
        <v>346</v>
      </c>
      <c r="R2719" t="s">
        <v>347</v>
      </c>
      <c r="S2719" t="s">
        <v>45</v>
      </c>
      <c r="T2719" t="s">
        <v>348</v>
      </c>
      <c r="U2719" t="s">
        <v>38</v>
      </c>
      <c r="V2719">
        <v>-1.01010101010101E-2</v>
      </c>
      <c r="W2719">
        <v>2003</v>
      </c>
      <c r="X2719">
        <v>2</v>
      </c>
      <c r="Y2719">
        <v>1</v>
      </c>
    </row>
    <row r="2720" spans="1:25" x14ac:dyDescent="0.25">
      <c r="A2720">
        <v>10117</v>
      </c>
      <c r="B2720">
        <v>45</v>
      </c>
      <c r="C2720">
        <v>83.42</v>
      </c>
      <c r="D2720">
        <v>1</v>
      </c>
      <c r="E2720">
        <v>3753.9</v>
      </c>
      <c r="F2720" s="1">
        <v>37727</v>
      </c>
      <c r="G2720" t="s">
        <v>25</v>
      </c>
      <c r="H2720" t="s">
        <v>630</v>
      </c>
      <c r="I2720">
        <v>99</v>
      </c>
      <c r="J2720" t="s">
        <v>705</v>
      </c>
      <c r="K2720" t="s">
        <v>207</v>
      </c>
      <c r="L2720" t="s">
        <v>208</v>
      </c>
      <c r="M2720" t="s">
        <v>209</v>
      </c>
      <c r="N2720" t="s">
        <v>31</v>
      </c>
      <c r="O2720" t="s">
        <v>210</v>
      </c>
      <c r="P2720" t="s">
        <v>31</v>
      </c>
      <c r="Q2720" t="s">
        <v>211</v>
      </c>
      <c r="R2720" t="s">
        <v>210</v>
      </c>
      <c r="S2720" t="s">
        <v>212</v>
      </c>
      <c r="T2720" t="s">
        <v>213</v>
      </c>
      <c r="U2720" t="s">
        <v>53</v>
      </c>
      <c r="V2720">
        <v>0.157373737373737</v>
      </c>
      <c r="W2720">
        <v>2003</v>
      </c>
      <c r="X2720">
        <v>4</v>
      </c>
      <c r="Y2720">
        <v>2</v>
      </c>
    </row>
    <row r="2721" spans="1:25" x14ac:dyDescent="0.25">
      <c r="A2721">
        <v>10129</v>
      </c>
      <c r="B2721">
        <v>30</v>
      </c>
      <c r="C2721">
        <v>85.41</v>
      </c>
      <c r="D2721">
        <v>7</v>
      </c>
      <c r="E2721">
        <v>2562.3000000000002</v>
      </c>
      <c r="F2721" s="1">
        <v>37784</v>
      </c>
      <c r="G2721" t="s">
        <v>25</v>
      </c>
      <c r="H2721" t="s">
        <v>630</v>
      </c>
      <c r="I2721">
        <v>99</v>
      </c>
      <c r="J2721" t="s">
        <v>705</v>
      </c>
      <c r="K2721" t="s">
        <v>349</v>
      </c>
      <c r="L2721" t="s">
        <v>350</v>
      </c>
      <c r="M2721" t="s">
        <v>351</v>
      </c>
      <c r="N2721" t="s">
        <v>31</v>
      </c>
      <c r="O2721" t="s">
        <v>352</v>
      </c>
      <c r="P2721" t="s">
        <v>31</v>
      </c>
      <c r="Q2721" t="s">
        <v>353</v>
      </c>
      <c r="R2721" t="s">
        <v>183</v>
      </c>
      <c r="S2721" t="s">
        <v>45</v>
      </c>
      <c r="T2721" t="s">
        <v>354</v>
      </c>
      <c r="U2721" t="s">
        <v>38</v>
      </c>
      <c r="V2721">
        <v>0.13727272727272699</v>
      </c>
      <c r="W2721">
        <v>2003</v>
      </c>
      <c r="X2721">
        <v>6</v>
      </c>
      <c r="Y2721">
        <v>2</v>
      </c>
    </row>
    <row r="2722" spans="1:25" x14ac:dyDescent="0.25">
      <c r="A2722">
        <v>10142</v>
      </c>
      <c r="B2722">
        <v>38</v>
      </c>
      <c r="C2722">
        <v>85.41</v>
      </c>
      <c r="D2722">
        <v>4</v>
      </c>
      <c r="E2722">
        <v>3245.58</v>
      </c>
      <c r="F2722" s="1">
        <v>37841</v>
      </c>
      <c r="G2722" t="s">
        <v>25</v>
      </c>
      <c r="H2722" t="s">
        <v>630</v>
      </c>
      <c r="I2722">
        <v>99</v>
      </c>
      <c r="J2722" t="s">
        <v>705</v>
      </c>
      <c r="K2722" t="s">
        <v>287</v>
      </c>
      <c r="L2722" t="s">
        <v>288</v>
      </c>
      <c r="M2722" t="s">
        <v>289</v>
      </c>
      <c r="N2722" t="s">
        <v>31</v>
      </c>
      <c r="O2722" t="s">
        <v>290</v>
      </c>
      <c r="P2722" t="s">
        <v>58</v>
      </c>
      <c r="Q2722" t="s">
        <v>121</v>
      </c>
      <c r="R2722" t="s">
        <v>35</v>
      </c>
      <c r="S2722" t="s">
        <v>36</v>
      </c>
      <c r="T2722" t="s">
        <v>291</v>
      </c>
      <c r="U2722" t="s">
        <v>53</v>
      </c>
      <c r="V2722">
        <v>0.13727272727272699</v>
      </c>
      <c r="W2722">
        <v>2003</v>
      </c>
      <c r="X2722">
        <v>8</v>
      </c>
      <c r="Y2722">
        <v>3</v>
      </c>
    </row>
    <row r="2723" spans="1:25" x14ac:dyDescent="0.25">
      <c r="A2723">
        <v>10153</v>
      </c>
      <c r="B2723">
        <v>20</v>
      </c>
      <c r="C2723">
        <v>100</v>
      </c>
      <c r="D2723">
        <v>3</v>
      </c>
      <c r="E2723">
        <v>2204.6</v>
      </c>
      <c r="F2723" s="1">
        <v>37892</v>
      </c>
      <c r="G2723" t="s">
        <v>25</v>
      </c>
      <c r="H2723" t="s">
        <v>630</v>
      </c>
      <c r="I2723">
        <v>99</v>
      </c>
      <c r="J2723" t="s">
        <v>705</v>
      </c>
      <c r="K2723" t="s">
        <v>186</v>
      </c>
      <c r="L2723" t="s">
        <v>187</v>
      </c>
      <c r="M2723" t="s">
        <v>188</v>
      </c>
      <c r="N2723" t="s">
        <v>31</v>
      </c>
      <c r="O2723" t="s">
        <v>189</v>
      </c>
      <c r="P2723" t="s">
        <v>31</v>
      </c>
      <c r="Q2723" t="s">
        <v>190</v>
      </c>
      <c r="R2723" t="s">
        <v>191</v>
      </c>
      <c r="S2723" t="s">
        <v>45</v>
      </c>
      <c r="T2723" t="s">
        <v>192</v>
      </c>
      <c r="U2723" t="s">
        <v>38</v>
      </c>
      <c r="V2723">
        <v>-1.01010101010101E-2</v>
      </c>
      <c r="W2723">
        <v>2003</v>
      </c>
      <c r="X2723">
        <v>9</v>
      </c>
      <c r="Y2723">
        <v>3</v>
      </c>
    </row>
    <row r="2724" spans="1:25" x14ac:dyDescent="0.25">
      <c r="A2724">
        <v>10167</v>
      </c>
      <c r="B2724">
        <v>28</v>
      </c>
      <c r="C2724">
        <v>100</v>
      </c>
      <c r="D2724">
        <v>14</v>
      </c>
      <c r="E2724">
        <v>3003</v>
      </c>
      <c r="F2724" s="1">
        <v>37917</v>
      </c>
      <c r="G2724" t="s">
        <v>359</v>
      </c>
      <c r="H2724" t="s">
        <v>630</v>
      </c>
      <c r="I2724">
        <v>99</v>
      </c>
      <c r="J2724" t="s">
        <v>705</v>
      </c>
      <c r="K2724" t="s">
        <v>275</v>
      </c>
      <c r="L2724" t="s">
        <v>276</v>
      </c>
      <c r="M2724" t="s">
        <v>277</v>
      </c>
      <c r="N2724" t="s">
        <v>31</v>
      </c>
      <c r="O2724" t="s">
        <v>278</v>
      </c>
      <c r="P2724" t="s">
        <v>31</v>
      </c>
      <c r="Q2724" t="s">
        <v>279</v>
      </c>
      <c r="R2724" t="s">
        <v>200</v>
      </c>
      <c r="S2724" t="s">
        <v>45</v>
      </c>
      <c r="T2724" t="s">
        <v>280</v>
      </c>
      <c r="U2724" t="s">
        <v>53</v>
      </c>
      <c r="V2724">
        <v>-1.01010101010101E-2</v>
      </c>
      <c r="W2724">
        <v>2003</v>
      </c>
      <c r="X2724">
        <v>10</v>
      </c>
      <c r="Y2724">
        <v>4</v>
      </c>
    </row>
    <row r="2725" spans="1:25" x14ac:dyDescent="0.25">
      <c r="A2725">
        <v>10177</v>
      </c>
      <c r="B2725">
        <v>24</v>
      </c>
      <c r="C2725">
        <v>100</v>
      </c>
      <c r="D2725">
        <v>5</v>
      </c>
      <c r="E2725">
        <v>2526.48</v>
      </c>
      <c r="F2725" s="1">
        <v>37932</v>
      </c>
      <c r="G2725" t="s">
        <v>25</v>
      </c>
      <c r="H2725" t="s">
        <v>630</v>
      </c>
      <c r="I2725">
        <v>99</v>
      </c>
      <c r="J2725" t="s">
        <v>705</v>
      </c>
      <c r="K2725" t="s">
        <v>513</v>
      </c>
      <c r="L2725" t="s">
        <v>514</v>
      </c>
      <c r="M2725" t="s">
        <v>515</v>
      </c>
      <c r="N2725" t="s">
        <v>31</v>
      </c>
      <c r="O2725" t="s">
        <v>189</v>
      </c>
      <c r="P2725" t="s">
        <v>31</v>
      </c>
      <c r="Q2725" t="s">
        <v>205</v>
      </c>
      <c r="R2725" t="s">
        <v>191</v>
      </c>
      <c r="S2725" t="s">
        <v>45</v>
      </c>
      <c r="T2725" t="s">
        <v>516</v>
      </c>
      <c r="U2725" t="s">
        <v>38</v>
      </c>
      <c r="V2725">
        <v>-1.01010101010101E-2</v>
      </c>
      <c r="W2725">
        <v>2003</v>
      </c>
      <c r="X2725">
        <v>11</v>
      </c>
      <c r="Y2725">
        <v>4</v>
      </c>
    </row>
    <row r="2726" spans="1:25" x14ac:dyDescent="0.25">
      <c r="A2726">
        <v>10185</v>
      </c>
      <c r="B2726">
        <v>22</v>
      </c>
      <c r="C2726">
        <v>79.45</v>
      </c>
      <c r="D2726">
        <v>5</v>
      </c>
      <c r="E2726">
        <v>1747.9</v>
      </c>
      <c r="F2726" s="1">
        <v>37939</v>
      </c>
      <c r="G2726" t="s">
        <v>25</v>
      </c>
      <c r="H2726" t="s">
        <v>630</v>
      </c>
      <c r="I2726">
        <v>99</v>
      </c>
      <c r="J2726" t="s">
        <v>705</v>
      </c>
      <c r="K2726" t="s">
        <v>355</v>
      </c>
      <c r="L2726" t="s">
        <v>356</v>
      </c>
      <c r="M2726" t="s">
        <v>357</v>
      </c>
      <c r="N2726" t="s">
        <v>31</v>
      </c>
      <c r="O2726" t="s">
        <v>175</v>
      </c>
      <c r="P2726" t="s">
        <v>133</v>
      </c>
      <c r="Q2726" t="s">
        <v>176</v>
      </c>
      <c r="R2726" t="s">
        <v>35</v>
      </c>
      <c r="S2726" t="s">
        <v>36</v>
      </c>
      <c r="T2726" t="s">
        <v>358</v>
      </c>
      <c r="U2726" t="s">
        <v>38</v>
      </c>
      <c r="V2726">
        <v>0.197474747474747</v>
      </c>
      <c r="W2726">
        <v>2003</v>
      </c>
      <c r="X2726">
        <v>11</v>
      </c>
      <c r="Y2726">
        <v>4</v>
      </c>
    </row>
    <row r="2727" spans="1:25" x14ac:dyDescent="0.25">
      <c r="A2727">
        <v>10197</v>
      </c>
      <c r="B2727">
        <v>35</v>
      </c>
      <c r="C2727">
        <v>93.35</v>
      </c>
      <c r="D2727">
        <v>11</v>
      </c>
      <c r="E2727">
        <v>3267.25</v>
      </c>
      <c r="F2727" s="1">
        <v>37951</v>
      </c>
      <c r="G2727" t="s">
        <v>25</v>
      </c>
      <c r="H2727" t="s">
        <v>630</v>
      </c>
      <c r="I2727">
        <v>99</v>
      </c>
      <c r="J2727" t="s">
        <v>705</v>
      </c>
      <c r="K2727" t="s">
        <v>371</v>
      </c>
      <c r="L2727" t="s">
        <v>372</v>
      </c>
      <c r="M2727" t="s">
        <v>373</v>
      </c>
      <c r="N2727" t="s">
        <v>31</v>
      </c>
      <c r="O2727" t="s">
        <v>374</v>
      </c>
      <c r="P2727" t="s">
        <v>31</v>
      </c>
      <c r="Q2727" t="s">
        <v>375</v>
      </c>
      <c r="R2727" t="s">
        <v>191</v>
      </c>
      <c r="S2727" t="s">
        <v>45</v>
      </c>
      <c r="T2727" t="s">
        <v>376</v>
      </c>
      <c r="U2727" t="s">
        <v>53</v>
      </c>
      <c r="V2727">
        <v>5.7070707070707098E-2</v>
      </c>
      <c r="W2727">
        <v>2003</v>
      </c>
      <c r="X2727">
        <v>11</v>
      </c>
      <c r="Y2727">
        <v>4</v>
      </c>
    </row>
    <row r="2728" spans="1:25" x14ac:dyDescent="0.25">
      <c r="A2728">
        <v>10208</v>
      </c>
      <c r="B2728">
        <v>33</v>
      </c>
      <c r="C2728">
        <v>85.41</v>
      </c>
      <c r="D2728">
        <v>5</v>
      </c>
      <c r="E2728">
        <v>2818.53</v>
      </c>
      <c r="F2728" s="1">
        <v>37988</v>
      </c>
      <c r="G2728" t="s">
        <v>25</v>
      </c>
      <c r="H2728" t="s">
        <v>630</v>
      </c>
      <c r="I2728">
        <v>99</v>
      </c>
      <c r="J2728" t="s">
        <v>705</v>
      </c>
      <c r="K2728" t="s">
        <v>232</v>
      </c>
      <c r="L2728" t="s">
        <v>233</v>
      </c>
      <c r="M2728" t="s">
        <v>234</v>
      </c>
      <c r="N2728" t="s">
        <v>31</v>
      </c>
      <c r="O2728" t="s">
        <v>235</v>
      </c>
      <c r="P2728" t="s">
        <v>31</v>
      </c>
      <c r="Q2728" t="s">
        <v>236</v>
      </c>
      <c r="R2728" t="s">
        <v>44</v>
      </c>
      <c r="S2728" t="s">
        <v>45</v>
      </c>
      <c r="T2728" t="s">
        <v>237</v>
      </c>
      <c r="U2728" t="s">
        <v>38</v>
      </c>
      <c r="V2728">
        <v>0.13727272727272699</v>
      </c>
      <c r="W2728">
        <v>2004</v>
      </c>
      <c r="X2728">
        <v>1</v>
      </c>
      <c r="Y2728">
        <v>1</v>
      </c>
    </row>
    <row r="2729" spans="1:25" x14ac:dyDescent="0.25">
      <c r="A2729">
        <v>10222</v>
      </c>
      <c r="B2729">
        <v>31</v>
      </c>
      <c r="C2729">
        <v>95.34</v>
      </c>
      <c r="D2729">
        <v>17</v>
      </c>
      <c r="E2729">
        <v>2955.54</v>
      </c>
      <c r="F2729" s="1">
        <v>38036</v>
      </c>
      <c r="G2729" t="s">
        <v>25</v>
      </c>
      <c r="H2729" t="s">
        <v>630</v>
      </c>
      <c r="I2729">
        <v>99</v>
      </c>
      <c r="J2729" t="s">
        <v>705</v>
      </c>
      <c r="K2729" t="s">
        <v>382</v>
      </c>
      <c r="L2729" t="s">
        <v>383</v>
      </c>
      <c r="M2729" t="s">
        <v>384</v>
      </c>
      <c r="N2729" t="s">
        <v>31</v>
      </c>
      <c r="O2729" t="s">
        <v>385</v>
      </c>
      <c r="P2729" t="s">
        <v>58</v>
      </c>
      <c r="Q2729" t="s">
        <v>386</v>
      </c>
      <c r="R2729" t="s">
        <v>35</v>
      </c>
      <c r="S2729" t="s">
        <v>36</v>
      </c>
      <c r="T2729" t="s">
        <v>387</v>
      </c>
      <c r="U2729" t="s">
        <v>38</v>
      </c>
      <c r="V2729">
        <v>3.6969696969696902E-2</v>
      </c>
      <c r="W2729">
        <v>2004</v>
      </c>
      <c r="X2729">
        <v>2</v>
      </c>
      <c r="Y2729">
        <v>1</v>
      </c>
    </row>
    <row r="2730" spans="1:25" x14ac:dyDescent="0.25">
      <c r="A2730">
        <v>10232</v>
      </c>
      <c r="B2730">
        <v>35</v>
      </c>
      <c r="C2730">
        <v>82.43</v>
      </c>
      <c r="D2730">
        <v>2</v>
      </c>
      <c r="E2730">
        <v>2885.05</v>
      </c>
      <c r="F2730" s="1">
        <v>38066</v>
      </c>
      <c r="G2730" t="s">
        <v>25</v>
      </c>
      <c r="H2730" t="s">
        <v>630</v>
      </c>
      <c r="I2730">
        <v>99</v>
      </c>
      <c r="J2730" t="s">
        <v>705</v>
      </c>
      <c r="K2730" t="s">
        <v>407</v>
      </c>
      <c r="L2730" t="s">
        <v>408</v>
      </c>
      <c r="M2730" t="s">
        <v>409</v>
      </c>
      <c r="N2730" t="s">
        <v>31</v>
      </c>
      <c r="O2730" t="s">
        <v>410</v>
      </c>
      <c r="P2730" t="s">
        <v>411</v>
      </c>
      <c r="Q2730" t="s">
        <v>412</v>
      </c>
      <c r="R2730" t="s">
        <v>183</v>
      </c>
      <c r="S2730" t="s">
        <v>45</v>
      </c>
      <c r="T2730" t="s">
        <v>413</v>
      </c>
      <c r="U2730" t="s">
        <v>38</v>
      </c>
      <c r="V2730">
        <v>0.16737373737373701</v>
      </c>
      <c r="W2730">
        <v>2004</v>
      </c>
      <c r="X2730">
        <v>3</v>
      </c>
      <c r="Y2730">
        <v>1</v>
      </c>
    </row>
    <row r="2731" spans="1:25" x14ac:dyDescent="0.25">
      <c r="A2731">
        <v>10248</v>
      </c>
      <c r="B2731">
        <v>35</v>
      </c>
      <c r="C2731">
        <v>90.37</v>
      </c>
      <c r="D2731">
        <v>8</v>
      </c>
      <c r="E2731">
        <v>3162.95</v>
      </c>
      <c r="F2731" s="1">
        <v>38114</v>
      </c>
      <c r="G2731" t="s">
        <v>359</v>
      </c>
      <c r="H2731" t="s">
        <v>630</v>
      </c>
      <c r="I2731">
        <v>99</v>
      </c>
      <c r="J2731" t="s">
        <v>705</v>
      </c>
      <c r="K2731" t="s">
        <v>28</v>
      </c>
      <c r="L2731" t="s">
        <v>29</v>
      </c>
      <c r="M2731" t="s">
        <v>30</v>
      </c>
      <c r="N2731" t="s">
        <v>31</v>
      </c>
      <c r="O2731" t="s">
        <v>32</v>
      </c>
      <c r="P2731" t="s">
        <v>33</v>
      </c>
      <c r="Q2731" t="s">
        <v>34</v>
      </c>
      <c r="R2731" t="s">
        <v>35</v>
      </c>
      <c r="S2731" t="s">
        <v>36</v>
      </c>
      <c r="T2731" t="s">
        <v>37</v>
      </c>
      <c r="U2731" t="s">
        <v>53</v>
      </c>
      <c r="V2731">
        <v>8.7171717171717095E-2</v>
      </c>
      <c r="W2731">
        <v>2004</v>
      </c>
      <c r="X2731">
        <v>5</v>
      </c>
      <c r="Y2731">
        <v>2</v>
      </c>
    </row>
    <row r="2732" spans="1:25" x14ac:dyDescent="0.25">
      <c r="A2732">
        <v>10261</v>
      </c>
      <c r="B2732">
        <v>50</v>
      </c>
      <c r="C2732">
        <v>81.430000000000007</v>
      </c>
      <c r="D2732">
        <v>6</v>
      </c>
      <c r="E2732">
        <v>4071.5</v>
      </c>
      <c r="F2732" s="1">
        <v>38155</v>
      </c>
      <c r="G2732" t="s">
        <v>25</v>
      </c>
      <c r="H2732" t="s">
        <v>630</v>
      </c>
      <c r="I2732">
        <v>99</v>
      </c>
      <c r="J2732" t="s">
        <v>705</v>
      </c>
      <c r="K2732" t="s">
        <v>311</v>
      </c>
      <c r="L2732" t="s">
        <v>312</v>
      </c>
      <c r="M2732" t="s">
        <v>313</v>
      </c>
      <c r="N2732" t="s">
        <v>31</v>
      </c>
      <c r="O2732" t="s">
        <v>314</v>
      </c>
      <c r="P2732" t="s">
        <v>315</v>
      </c>
      <c r="Q2732" t="s">
        <v>316</v>
      </c>
      <c r="R2732" t="s">
        <v>244</v>
      </c>
      <c r="S2732" t="s">
        <v>36</v>
      </c>
      <c r="T2732" t="s">
        <v>317</v>
      </c>
      <c r="U2732" t="s">
        <v>53</v>
      </c>
      <c r="V2732">
        <v>0.17747474747474701</v>
      </c>
      <c r="W2732">
        <v>2004</v>
      </c>
      <c r="X2732">
        <v>6</v>
      </c>
      <c r="Y2732">
        <v>2</v>
      </c>
    </row>
    <row r="2733" spans="1:25" x14ac:dyDescent="0.25">
      <c r="A2733">
        <v>10273</v>
      </c>
      <c r="B2733">
        <v>26</v>
      </c>
      <c r="C2733">
        <v>100</v>
      </c>
      <c r="D2733">
        <v>9</v>
      </c>
      <c r="E2733">
        <v>2969.46</v>
      </c>
      <c r="F2733" s="1">
        <v>38189</v>
      </c>
      <c r="G2733" t="s">
        <v>25</v>
      </c>
      <c r="H2733" t="s">
        <v>630</v>
      </c>
      <c r="I2733">
        <v>99</v>
      </c>
      <c r="J2733" t="s">
        <v>705</v>
      </c>
      <c r="K2733" t="s">
        <v>388</v>
      </c>
      <c r="L2733" t="s">
        <v>389</v>
      </c>
      <c r="M2733" t="s">
        <v>390</v>
      </c>
      <c r="N2733" t="s">
        <v>31</v>
      </c>
      <c r="O2733" t="s">
        <v>391</v>
      </c>
      <c r="P2733" t="s">
        <v>31</v>
      </c>
      <c r="Q2733" t="s">
        <v>392</v>
      </c>
      <c r="R2733" t="s">
        <v>393</v>
      </c>
      <c r="S2733" t="s">
        <v>45</v>
      </c>
      <c r="T2733" t="s">
        <v>394</v>
      </c>
      <c r="U2733" t="s">
        <v>38</v>
      </c>
      <c r="V2733">
        <v>-1.01010101010101E-2</v>
      </c>
      <c r="W2733">
        <v>2004</v>
      </c>
      <c r="X2733">
        <v>7</v>
      </c>
      <c r="Y2733">
        <v>3</v>
      </c>
    </row>
    <row r="2734" spans="1:25" x14ac:dyDescent="0.25">
      <c r="A2734">
        <v>10283</v>
      </c>
      <c r="B2734">
        <v>38</v>
      </c>
      <c r="C2734">
        <v>89.38</v>
      </c>
      <c r="D2734">
        <v>11</v>
      </c>
      <c r="E2734">
        <v>3396.44</v>
      </c>
      <c r="F2734" s="1">
        <v>38219</v>
      </c>
      <c r="G2734" t="s">
        <v>25</v>
      </c>
      <c r="H2734" t="s">
        <v>630</v>
      </c>
      <c r="I2734">
        <v>99</v>
      </c>
      <c r="J2734" t="s">
        <v>705</v>
      </c>
      <c r="K2734" t="s">
        <v>395</v>
      </c>
      <c r="L2734" t="s">
        <v>396</v>
      </c>
      <c r="M2734" t="s">
        <v>397</v>
      </c>
      <c r="N2734" t="s">
        <v>31</v>
      </c>
      <c r="O2734" t="s">
        <v>398</v>
      </c>
      <c r="P2734" t="s">
        <v>242</v>
      </c>
      <c r="Q2734" t="s">
        <v>399</v>
      </c>
      <c r="R2734" t="s">
        <v>244</v>
      </c>
      <c r="S2734" t="s">
        <v>36</v>
      </c>
      <c r="T2734" t="s">
        <v>400</v>
      </c>
      <c r="U2734" t="s">
        <v>53</v>
      </c>
      <c r="V2734">
        <v>9.7171717171717201E-2</v>
      </c>
      <c r="W2734">
        <v>2004</v>
      </c>
      <c r="X2734">
        <v>8</v>
      </c>
      <c r="Y2734">
        <v>3</v>
      </c>
    </row>
    <row r="2735" spans="1:25" x14ac:dyDescent="0.25">
      <c r="A2735">
        <v>10294</v>
      </c>
      <c r="B2735">
        <v>45</v>
      </c>
      <c r="C2735">
        <v>100</v>
      </c>
      <c r="D2735">
        <v>1</v>
      </c>
      <c r="E2735">
        <v>4692.6000000000004</v>
      </c>
      <c r="F2735" s="1">
        <v>38240</v>
      </c>
      <c r="G2735" t="s">
        <v>25</v>
      </c>
      <c r="H2735" t="s">
        <v>630</v>
      </c>
      <c r="I2735">
        <v>99</v>
      </c>
      <c r="J2735" t="s">
        <v>705</v>
      </c>
      <c r="K2735" t="s">
        <v>483</v>
      </c>
      <c r="L2735" t="s">
        <v>484</v>
      </c>
      <c r="M2735" t="s">
        <v>485</v>
      </c>
      <c r="N2735" t="s">
        <v>31</v>
      </c>
      <c r="O2735" t="s">
        <v>301</v>
      </c>
      <c r="P2735" t="s">
        <v>133</v>
      </c>
      <c r="Q2735" t="s">
        <v>302</v>
      </c>
      <c r="R2735" t="s">
        <v>35</v>
      </c>
      <c r="S2735" t="s">
        <v>36</v>
      </c>
      <c r="T2735" t="s">
        <v>486</v>
      </c>
      <c r="U2735" t="s">
        <v>53</v>
      </c>
      <c r="V2735">
        <v>-1.01010101010101E-2</v>
      </c>
      <c r="W2735">
        <v>2004</v>
      </c>
      <c r="X2735">
        <v>9</v>
      </c>
      <c r="Y2735">
        <v>3</v>
      </c>
    </row>
    <row r="2736" spans="1:25" x14ac:dyDescent="0.25">
      <c r="A2736">
        <v>10306</v>
      </c>
      <c r="B2736">
        <v>30</v>
      </c>
      <c r="C2736">
        <v>100</v>
      </c>
      <c r="D2736">
        <v>5</v>
      </c>
      <c r="E2736">
        <v>3515.7</v>
      </c>
      <c r="F2736" s="1">
        <v>38274</v>
      </c>
      <c r="G2736" t="s">
        <v>25</v>
      </c>
      <c r="H2736" t="s">
        <v>630</v>
      </c>
      <c r="I2736">
        <v>99</v>
      </c>
      <c r="J2736" t="s">
        <v>705</v>
      </c>
      <c r="K2736" t="s">
        <v>517</v>
      </c>
      <c r="L2736" t="s">
        <v>518</v>
      </c>
      <c r="M2736" t="s">
        <v>519</v>
      </c>
      <c r="N2736" t="s">
        <v>31</v>
      </c>
      <c r="O2736" t="s">
        <v>520</v>
      </c>
      <c r="P2736" t="s">
        <v>31</v>
      </c>
      <c r="Q2736" t="s">
        <v>521</v>
      </c>
      <c r="R2736" t="s">
        <v>183</v>
      </c>
      <c r="S2736" t="s">
        <v>45</v>
      </c>
      <c r="T2736" t="s">
        <v>522</v>
      </c>
      <c r="U2736" t="s">
        <v>53</v>
      </c>
      <c r="V2736">
        <v>-1.01010101010101E-2</v>
      </c>
      <c r="W2736">
        <v>2004</v>
      </c>
      <c r="X2736">
        <v>10</v>
      </c>
      <c r="Y2736">
        <v>4</v>
      </c>
    </row>
    <row r="2737" spans="1:25" x14ac:dyDescent="0.25">
      <c r="A2737">
        <v>10315</v>
      </c>
      <c r="B2737">
        <v>37</v>
      </c>
      <c r="C2737">
        <v>91.37</v>
      </c>
      <c r="D2737">
        <v>4</v>
      </c>
      <c r="E2737">
        <v>3380.69</v>
      </c>
      <c r="F2737" s="1">
        <v>38289</v>
      </c>
      <c r="G2737" t="s">
        <v>25</v>
      </c>
      <c r="H2737" t="s">
        <v>630</v>
      </c>
      <c r="I2737">
        <v>99</v>
      </c>
      <c r="J2737" t="s">
        <v>705</v>
      </c>
      <c r="K2737" t="s">
        <v>123</v>
      </c>
      <c r="L2737" t="s">
        <v>124</v>
      </c>
      <c r="M2737" t="s">
        <v>125</v>
      </c>
      <c r="N2737" t="s">
        <v>31</v>
      </c>
      <c r="O2737" t="s">
        <v>126</v>
      </c>
      <c r="P2737" t="s">
        <v>31</v>
      </c>
      <c r="Q2737" t="s">
        <v>127</v>
      </c>
      <c r="R2737" t="s">
        <v>44</v>
      </c>
      <c r="S2737" t="s">
        <v>45</v>
      </c>
      <c r="T2737" t="s">
        <v>128</v>
      </c>
      <c r="U2737" t="s">
        <v>53</v>
      </c>
      <c r="V2737">
        <v>7.7070707070706998E-2</v>
      </c>
      <c r="W2737">
        <v>2004</v>
      </c>
      <c r="X2737">
        <v>10</v>
      </c>
      <c r="Y2737">
        <v>4</v>
      </c>
    </row>
    <row r="2738" spans="1:25" x14ac:dyDescent="0.25">
      <c r="A2738">
        <v>10327</v>
      </c>
      <c r="B2738">
        <v>37</v>
      </c>
      <c r="C2738">
        <v>86.61</v>
      </c>
      <c r="D2738">
        <v>3</v>
      </c>
      <c r="E2738">
        <v>3204.57</v>
      </c>
      <c r="F2738" s="1">
        <v>38301</v>
      </c>
      <c r="G2738" t="s">
        <v>432</v>
      </c>
      <c r="H2738" t="s">
        <v>630</v>
      </c>
      <c r="I2738">
        <v>99</v>
      </c>
      <c r="J2738" t="s">
        <v>705</v>
      </c>
      <c r="K2738" t="s">
        <v>342</v>
      </c>
      <c r="L2738" t="s">
        <v>343</v>
      </c>
      <c r="M2738" t="s">
        <v>344</v>
      </c>
      <c r="N2738" t="s">
        <v>31</v>
      </c>
      <c r="O2738" t="s">
        <v>345</v>
      </c>
      <c r="P2738" t="s">
        <v>31</v>
      </c>
      <c r="Q2738" t="s">
        <v>346</v>
      </c>
      <c r="R2738" t="s">
        <v>347</v>
      </c>
      <c r="S2738" t="s">
        <v>45</v>
      </c>
      <c r="T2738" t="s">
        <v>348</v>
      </c>
      <c r="U2738" t="s">
        <v>53</v>
      </c>
      <c r="V2738">
        <v>0.12515151515151501</v>
      </c>
      <c r="W2738">
        <v>2004</v>
      </c>
      <c r="X2738">
        <v>11</v>
      </c>
      <c r="Y2738">
        <v>4</v>
      </c>
    </row>
    <row r="2739" spans="1:25" x14ac:dyDescent="0.25">
      <c r="A2739">
        <v>10337</v>
      </c>
      <c r="B2739">
        <v>36</v>
      </c>
      <c r="C2739">
        <v>71.89</v>
      </c>
      <c r="D2739">
        <v>7</v>
      </c>
      <c r="E2739">
        <v>2588.04</v>
      </c>
      <c r="F2739" s="1">
        <v>38312</v>
      </c>
      <c r="G2739" t="s">
        <v>25</v>
      </c>
      <c r="H2739" t="s">
        <v>630</v>
      </c>
      <c r="I2739">
        <v>99</v>
      </c>
      <c r="J2739" t="s">
        <v>705</v>
      </c>
      <c r="K2739" t="s">
        <v>214</v>
      </c>
      <c r="L2739" t="s">
        <v>215</v>
      </c>
      <c r="M2739" t="s">
        <v>216</v>
      </c>
      <c r="N2739" t="s">
        <v>217</v>
      </c>
      <c r="O2739" t="s">
        <v>32</v>
      </c>
      <c r="P2739" t="s">
        <v>33</v>
      </c>
      <c r="Q2739" t="s">
        <v>34</v>
      </c>
      <c r="R2739" t="s">
        <v>35</v>
      </c>
      <c r="S2739" t="s">
        <v>36</v>
      </c>
      <c r="T2739" t="s">
        <v>218</v>
      </c>
      <c r="U2739" t="s">
        <v>38</v>
      </c>
      <c r="V2739">
        <v>0.27383838383838399</v>
      </c>
      <c r="W2739">
        <v>2004</v>
      </c>
      <c r="X2739">
        <v>11</v>
      </c>
      <c r="Y2739">
        <v>4</v>
      </c>
    </row>
    <row r="2740" spans="1:25" x14ac:dyDescent="0.25">
      <c r="A2740">
        <v>10350</v>
      </c>
      <c r="B2740">
        <v>25</v>
      </c>
      <c r="C2740">
        <v>100</v>
      </c>
      <c r="D2740">
        <v>16</v>
      </c>
      <c r="E2740">
        <v>2854.75</v>
      </c>
      <c r="F2740" s="1">
        <v>38323</v>
      </c>
      <c r="G2740" t="s">
        <v>25</v>
      </c>
      <c r="H2740" t="s">
        <v>630</v>
      </c>
      <c r="I2740">
        <v>99</v>
      </c>
      <c r="J2740" t="s">
        <v>705</v>
      </c>
      <c r="K2740" t="s">
        <v>186</v>
      </c>
      <c r="L2740" t="s">
        <v>187</v>
      </c>
      <c r="M2740" t="s">
        <v>188</v>
      </c>
      <c r="N2740" t="s">
        <v>31</v>
      </c>
      <c r="O2740" t="s">
        <v>189</v>
      </c>
      <c r="P2740" t="s">
        <v>31</v>
      </c>
      <c r="Q2740" t="s">
        <v>190</v>
      </c>
      <c r="R2740" t="s">
        <v>191</v>
      </c>
      <c r="S2740" t="s">
        <v>45</v>
      </c>
      <c r="T2740" t="s">
        <v>192</v>
      </c>
      <c r="U2740" t="s">
        <v>38</v>
      </c>
      <c r="V2740">
        <v>-1.01010101010101E-2</v>
      </c>
      <c r="W2740">
        <v>2004</v>
      </c>
      <c r="X2740">
        <v>12</v>
      </c>
      <c r="Y2740">
        <v>4</v>
      </c>
    </row>
    <row r="2741" spans="1:25" x14ac:dyDescent="0.25">
      <c r="A2741">
        <v>10373</v>
      </c>
      <c r="B2741">
        <v>37</v>
      </c>
      <c r="C2741">
        <v>100</v>
      </c>
      <c r="D2741">
        <v>8</v>
      </c>
      <c r="E2741">
        <v>4025.6</v>
      </c>
      <c r="F2741" s="1">
        <v>38383</v>
      </c>
      <c r="G2741" t="s">
        <v>25</v>
      </c>
      <c r="H2741" t="s">
        <v>630</v>
      </c>
      <c r="I2741">
        <v>99</v>
      </c>
      <c r="J2741" t="s">
        <v>705</v>
      </c>
      <c r="K2741" t="s">
        <v>414</v>
      </c>
      <c r="L2741" t="s">
        <v>415</v>
      </c>
      <c r="M2741" t="s">
        <v>416</v>
      </c>
      <c r="N2741" t="s">
        <v>31</v>
      </c>
      <c r="O2741" t="s">
        <v>417</v>
      </c>
      <c r="P2741" t="s">
        <v>31</v>
      </c>
      <c r="Q2741" t="s">
        <v>418</v>
      </c>
      <c r="R2741" t="s">
        <v>141</v>
      </c>
      <c r="S2741" t="s">
        <v>45</v>
      </c>
      <c r="T2741" t="s">
        <v>419</v>
      </c>
      <c r="U2741" t="s">
        <v>53</v>
      </c>
      <c r="V2741">
        <v>-1.01010101010101E-2</v>
      </c>
      <c r="W2741">
        <v>2005</v>
      </c>
      <c r="X2741">
        <v>1</v>
      </c>
      <c r="Y2741">
        <v>1</v>
      </c>
    </row>
    <row r="2742" spans="1:25" x14ac:dyDescent="0.25">
      <c r="A2742">
        <v>10386</v>
      </c>
      <c r="B2742">
        <v>30</v>
      </c>
      <c r="C2742">
        <v>95.48</v>
      </c>
      <c r="D2742">
        <v>3</v>
      </c>
      <c r="E2742">
        <v>2864.4</v>
      </c>
      <c r="F2742" s="1">
        <v>38412</v>
      </c>
      <c r="G2742" t="s">
        <v>432</v>
      </c>
      <c r="H2742" t="s">
        <v>630</v>
      </c>
      <c r="I2742">
        <v>99</v>
      </c>
      <c r="J2742" t="s">
        <v>705</v>
      </c>
      <c r="K2742" t="s">
        <v>186</v>
      </c>
      <c r="L2742" t="s">
        <v>187</v>
      </c>
      <c r="M2742" t="s">
        <v>188</v>
      </c>
      <c r="N2742" t="s">
        <v>31</v>
      </c>
      <c r="O2742" t="s">
        <v>189</v>
      </c>
      <c r="P2742" t="s">
        <v>31</v>
      </c>
      <c r="Q2742" t="s">
        <v>190</v>
      </c>
      <c r="R2742" t="s">
        <v>191</v>
      </c>
      <c r="S2742" t="s">
        <v>45</v>
      </c>
      <c r="T2742" t="s">
        <v>192</v>
      </c>
      <c r="U2742" t="s">
        <v>38</v>
      </c>
      <c r="V2742">
        <v>3.55555555555555E-2</v>
      </c>
      <c r="W2742">
        <v>2005</v>
      </c>
      <c r="X2742">
        <v>3</v>
      </c>
      <c r="Y2742">
        <v>1</v>
      </c>
    </row>
    <row r="2743" spans="1:25" x14ac:dyDescent="0.25">
      <c r="A2743">
        <v>10397</v>
      </c>
      <c r="B2743">
        <v>36</v>
      </c>
      <c r="C2743">
        <v>100</v>
      </c>
      <c r="D2743">
        <v>2</v>
      </c>
      <c r="E2743">
        <v>3789.72</v>
      </c>
      <c r="F2743" s="1">
        <v>38439</v>
      </c>
      <c r="G2743" t="s">
        <v>25</v>
      </c>
      <c r="H2743" t="s">
        <v>630</v>
      </c>
      <c r="I2743">
        <v>99</v>
      </c>
      <c r="J2743" t="s">
        <v>705</v>
      </c>
      <c r="K2743" t="s">
        <v>360</v>
      </c>
      <c r="L2743" t="s">
        <v>361</v>
      </c>
      <c r="M2743" t="s">
        <v>362</v>
      </c>
      <c r="N2743" t="s">
        <v>31</v>
      </c>
      <c r="O2743" t="s">
        <v>363</v>
      </c>
      <c r="P2743" t="s">
        <v>31</v>
      </c>
      <c r="Q2743" t="s">
        <v>364</v>
      </c>
      <c r="R2743" t="s">
        <v>44</v>
      </c>
      <c r="S2743" t="s">
        <v>45</v>
      </c>
      <c r="T2743" t="s">
        <v>365</v>
      </c>
      <c r="U2743" t="s">
        <v>53</v>
      </c>
      <c r="V2743">
        <v>-1.01010101010101E-2</v>
      </c>
      <c r="W2743">
        <v>2005</v>
      </c>
      <c r="X2743">
        <v>3</v>
      </c>
      <c r="Y2743">
        <v>1</v>
      </c>
    </row>
    <row r="2744" spans="1:25" x14ac:dyDescent="0.25">
      <c r="A2744">
        <v>10414</v>
      </c>
      <c r="B2744">
        <v>27</v>
      </c>
      <c r="C2744">
        <v>90.37</v>
      </c>
      <c r="D2744">
        <v>8</v>
      </c>
      <c r="E2744">
        <v>2439.9899999999998</v>
      </c>
      <c r="F2744" s="1">
        <v>38478</v>
      </c>
      <c r="G2744" t="s">
        <v>425</v>
      </c>
      <c r="H2744" t="s">
        <v>630</v>
      </c>
      <c r="I2744">
        <v>99</v>
      </c>
      <c r="J2744" t="s">
        <v>705</v>
      </c>
      <c r="K2744" t="s">
        <v>401</v>
      </c>
      <c r="L2744" t="s">
        <v>402</v>
      </c>
      <c r="M2744" t="s">
        <v>403</v>
      </c>
      <c r="N2744" t="s">
        <v>31</v>
      </c>
      <c r="O2744" t="s">
        <v>404</v>
      </c>
      <c r="P2744" t="s">
        <v>133</v>
      </c>
      <c r="Q2744" t="s">
        <v>405</v>
      </c>
      <c r="R2744" t="s">
        <v>35</v>
      </c>
      <c r="S2744" t="s">
        <v>36</v>
      </c>
      <c r="T2744" t="s">
        <v>406</v>
      </c>
      <c r="U2744" t="s">
        <v>38</v>
      </c>
      <c r="V2744">
        <v>8.7171717171717095E-2</v>
      </c>
      <c r="W2744">
        <v>2005</v>
      </c>
      <c r="X2744">
        <v>5</v>
      </c>
      <c r="Y2744">
        <v>2</v>
      </c>
    </row>
    <row r="2745" spans="1:25" x14ac:dyDescent="0.25">
      <c r="A2745">
        <v>10106</v>
      </c>
      <c r="B2745">
        <v>48</v>
      </c>
      <c r="C2745">
        <v>61.44</v>
      </c>
      <c r="D2745">
        <v>10</v>
      </c>
      <c r="E2745">
        <v>2949.12</v>
      </c>
      <c r="F2745" s="1">
        <v>37669</v>
      </c>
      <c r="G2745" t="s">
        <v>25</v>
      </c>
      <c r="H2745" t="s">
        <v>597</v>
      </c>
      <c r="I2745">
        <v>74</v>
      </c>
      <c r="J2745" t="s">
        <v>706</v>
      </c>
      <c r="K2745" t="s">
        <v>583</v>
      </c>
      <c r="L2745" t="s">
        <v>584</v>
      </c>
      <c r="M2745" t="s">
        <v>585</v>
      </c>
      <c r="N2745" t="s">
        <v>31</v>
      </c>
      <c r="O2745" t="s">
        <v>586</v>
      </c>
      <c r="P2745" t="s">
        <v>31</v>
      </c>
      <c r="Q2745" t="s">
        <v>587</v>
      </c>
      <c r="R2745" t="s">
        <v>273</v>
      </c>
      <c r="S2745" t="s">
        <v>45</v>
      </c>
      <c r="T2745" t="s">
        <v>588</v>
      </c>
      <c r="U2745" t="s">
        <v>38</v>
      </c>
      <c r="V2745">
        <v>0.16972972972972999</v>
      </c>
      <c r="W2745">
        <v>2003</v>
      </c>
      <c r="X2745">
        <v>2</v>
      </c>
      <c r="Y2745">
        <v>1</v>
      </c>
    </row>
    <row r="2746" spans="1:25" x14ac:dyDescent="0.25">
      <c r="A2746">
        <v>10119</v>
      </c>
      <c r="B2746">
        <v>26</v>
      </c>
      <c r="C2746">
        <v>59.22</v>
      </c>
      <c r="D2746">
        <v>1</v>
      </c>
      <c r="E2746">
        <v>1539.72</v>
      </c>
      <c r="F2746" s="1">
        <v>37739</v>
      </c>
      <c r="G2746" t="s">
        <v>25</v>
      </c>
      <c r="H2746" t="s">
        <v>597</v>
      </c>
      <c r="I2746">
        <v>74</v>
      </c>
      <c r="J2746" t="s">
        <v>706</v>
      </c>
      <c r="K2746" t="s">
        <v>156</v>
      </c>
      <c r="L2746" t="s">
        <v>157</v>
      </c>
      <c r="M2746" t="s">
        <v>158</v>
      </c>
      <c r="N2746" t="s">
        <v>31</v>
      </c>
      <c r="O2746" t="s">
        <v>159</v>
      </c>
      <c r="P2746" t="s">
        <v>31</v>
      </c>
      <c r="Q2746" t="s">
        <v>160</v>
      </c>
      <c r="R2746" t="s">
        <v>161</v>
      </c>
      <c r="S2746" t="s">
        <v>45</v>
      </c>
      <c r="T2746" t="s">
        <v>162</v>
      </c>
      <c r="U2746" t="s">
        <v>38</v>
      </c>
      <c r="V2746">
        <v>0.19972972972972999</v>
      </c>
      <c r="W2746">
        <v>2003</v>
      </c>
      <c r="X2746">
        <v>4</v>
      </c>
      <c r="Y2746">
        <v>2</v>
      </c>
    </row>
    <row r="2747" spans="1:25" x14ac:dyDescent="0.25">
      <c r="A2747">
        <v>10131</v>
      </c>
      <c r="B2747">
        <v>26</v>
      </c>
      <c r="C2747">
        <v>85.13</v>
      </c>
      <c r="D2747">
        <v>2</v>
      </c>
      <c r="E2747">
        <v>2213.38</v>
      </c>
      <c r="F2747" s="1">
        <v>37788</v>
      </c>
      <c r="G2747" t="s">
        <v>25</v>
      </c>
      <c r="H2747" t="s">
        <v>597</v>
      </c>
      <c r="I2747">
        <v>74</v>
      </c>
      <c r="J2747" t="s">
        <v>706</v>
      </c>
      <c r="K2747" t="s">
        <v>599</v>
      </c>
      <c r="L2747" t="s">
        <v>600</v>
      </c>
      <c r="M2747" t="s">
        <v>601</v>
      </c>
      <c r="N2747" t="s">
        <v>31</v>
      </c>
      <c r="O2747" t="s">
        <v>542</v>
      </c>
      <c r="P2747" t="s">
        <v>120</v>
      </c>
      <c r="Q2747" t="s">
        <v>602</v>
      </c>
      <c r="R2747" t="s">
        <v>35</v>
      </c>
      <c r="S2747" t="s">
        <v>36</v>
      </c>
      <c r="T2747" t="s">
        <v>603</v>
      </c>
      <c r="U2747" t="s">
        <v>38</v>
      </c>
      <c r="V2747">
        <v>-0.15040540540540501</v>
      </c>
      <c r="W2747">
        <v>2003</v>
      </c>
      <c r="X2747">
        <v>6</v>
      </c>
      <c r="Y2747">
        <v>2</v>
      </c>
    </row>
    <row r="2748" spans="1:25" x14ac:dyDescent="0.25">
      <c r="A2748">
        <v>10143</v>
      </c>
      <c r="B2748">
        <v>34</v>
      </c>
      <c r="C2748">
        <v>85.87</v>
      </c>
      <c r="D2748">
        <v>5</v>
      </c>
      <c r="E2748">
        <v>2919.58</v>
      </c>
      <c r="F2748" s="1">
        <v>37843</v>
      </c>
      <c r="G2748" t="s">
        <v>25</v>
      </c>
      <c r="H2748" t="s">
        <v>597</v>
      </c>
      <c r="I2748">
        <v>74</v>
      </c>
      <c r="J2748" t="s">
        <v>706</v>
      </c>
      <c r="K2748" t="s">
        <v>355</v>
      </c>
      <c r="L2748" t="s">
        <v>356</v>
      </c>
      <c r="M2748" t="s">
        <v>357</v>
      </c>
      <c r="N2748" t="s">
        <v>31</v>
      </c>
      <c r="O2748" t="s">
        <v>175</v>
      </c>
      <c r="P2748" t="s">
        <v>133</v>
      </c>
      <c r="Q2748" t="s">
        <v>176</v>
      </c>
      <c r="R2748" t="s">
        <v>35</v>
      </c>
      <c r="S2748" t="s">
        <v>36</v>
      </c>
      <c r="T2748" t="s">
        <v>358</v>
      </c>
      <c r="U2748" t="s">
        <v>38</v>
      </c>
      <c r="V2748">
        <v>-0.16040540540540499</v>
      </c>
      <c r="W2748">
        <v>2003</v>
      </c>
      <c r="X2748">
        <v>8</v>
      </c>
      <c r="Y2748">
        <v>3</v>
      </c>
    </row>
    <row r="2749" spans="1:25" x14ac:dyDescent="0.25">
      <c r="A2749">
        <v>10155</v>
      </c>
      <c r="B2749">
        <v>44</v>
      </c>
      <c r="C2749">
        <v>85.87</v>
      </c>
      <c r="D2749">
        <v>3</v>
      </c>
      <c r="E2749">
        <v>3778.28</v>
      </c>
      <c r="F2749" s="1">
        <v>37900</v>
      </c>
      <c r="G2749" t="s">
        <v>25</v>
      </c>
      <c r="H2749" t="s">
        <v>597</v>
      </c>
      <c r="I2749">
        <v>74</v>
      </c>
      <c r="J2749" t="s">
        <v>706</v>
      </c>
      <c r="K2749" t="s">
        <v>136</v>
      </c>
      <c r="L2749" t="s">
        <v>137</v>
      </c>
      <c r="M2749" t="s">
        <v>138</v>
      </c>
      <c r="N2749" t="s">
        <v>31</v>
      </c>
      <c r="O2749" t="s">
        <v>139</v>
      </c>
      <c r="P2749" t="s">
        <v>31</v>
      </c>
      <c r="Q2749" t="s">
        <v>140</v>
      </c>
      <c r="R2749" t="s">
        <v>141</v>
      </c>
      <c r="S2749" t="s">
        <v>45</v>
      </c>
      <c r="T2749" t="s">
        <v>142</v>
      </c>
      <c r="U2749" t="s">
        <v>53</v>
      </c>
      <c r="V2749">
        <v>-0.16040540540540499</v>
      </c>
      <c r="W2749">
        <v>2003</v>
      </c>
      <c r="X2749">
        <v>10</v>
      </c>
      <c r="Y2749">
        <v>4</v>
      </c>
    </row>
    <row r="2750" spans="1:25" x14ac:dyDescent="0.25">
      <c r="A2750">
        <v>10168</v>
      </c>
      <c r="B2750">
        <v>39</v>
      </c>
      <c r="C2750">
        <v>82.91</v>
      </c>
      <c r="D2750">
        <v>17</v>
      </c>
      <c r="E2750">
        <v>3233.49</v>
      </c>
      <c r="F2750" s="1">
        <v>37922</v>
      </c>
      <c r="G2750" t="s">
        <v>25</v>
      </c>
      <c r="H2750" t="s">
        <v>597</v>
      </c>
      <c r="I2750">
        <v>74</v>
      </c>
      <c r="J2750" t="s">
        <v>706</v>
      </c>
      <c r="K2750" t="s">
        <v>66</v>
      </c>
      <c r="L2750" t="s">
        <v>67</v>
      </c>
      <c r="M2750" t="s">
        <v>68</v>
      </c>
      <c r="N2750" t="s">
        <v>31</v>
      </c>
      <c r="O2750" t="s">
        <v>69</v>
      </c>
      <c r="P2750" t="s">
        <v>58</v>
      </c>
      <c r="Q2750" t="s">
        <v>70</v>
      </c>
      <c r="R2750" t="s">
        <v>35</v>
      </c>
      <c r="S2750" t="s">
        <v>36</v>
      </c>
      <c r="T2750" t="s">
        <v>71</v>
      </c>
      <c r="U2750" t="s">
        <v>53</v>
      </c>
      <c r="V2750">
        <v>-0.12040540540540499</v>
      </c>
      <c r="W2750">
        <v>2003</v>
      </c>
      <c r="X2750">
        <v>10</v>
      </c>
      <c r="Y2750">
        <v>4</v>
      </c>
    </row>
    <row r="2751" spans="1:25" x14ac:dyDescent="0.25">
      <c r="A2751">
        <v>10178</v>
      </c>
      <c r="B2751">
        <v>45</v>
      </c>
      <c r="C2751">
        <v>76.25</v>
      </c>
      <c r="D2751">
        <v>2</v>
      </c>
      <c r="E2751">
        <v>3431.25</v>
      </c>
      <c r="F2751" s="1">
        <v>37933</v>
      </c>
      <c r="G2751" t="s">
        <v>25</v>
      </c>
      <c r="H2751" t="s">
        <v>597</v>
      </c>
      <c r="I2751">
        <v>74</v>
      </c>
      <c r="J2751" t="s">
        <v>706</v>
      </c>
      <c r="K2751" t="s">
        <v>360</v>
      </c>
      <c r="L2751" t="s">
        <v>361</v>
      </c>
      <c r="M2751" t="s">
        <v>362</v>
      </c>
      <c r="N2751" t="s">
        <v>31</v>
      </c>
      <c r="O2751" t="s">
        <v>363</v>
      </c>
      <c r="P2751" t="s">
        <v>31</v>
      </c>
      <c r="Q2751" t="s">
        <v>364</v>
      </c>
      <c r="R2751" t="s">
        <v>44</v>
      </c>
      <c r="S2751" t="s">
        <v>45</v>
      </c>
      <c r="T2751" t="s">
        <v>365</v>
      </c>
      <c r="U2751" t="s">
        <v>53</v>
      </c>
      <c r="V2751">
        <v>-3.04054054054054E-2</v>
      </c>
      <c r="W2751">
        <v>2003</v>
      </c>
      <c r="X2751">
        <v>11</v>
      </c>
      <c r="Y2751">
        <v>4</v>
      </c>
    </row>
    <row r="2752" spans="1:25" x14ac:dyDescent="0.25">
      <c r="A2752">
        <v>10198</v>
      </c>
      <c r="B2752">
        <v>40</v>
      </c>
      <c r="C2752">
        <v>63.67</v>
      </c>
      <c r="D2752">
        <v>2</v>
      </c>
      <c r="E2752">
        <v>2546.8000000000002</v>
      </c>
      <c r="F2752" s="1">
        <v>37952</v>
      </c>
      <c r="G2752" t="s">
        <v>25</v>
      </c>
      <c r="H2752" t="s">
        <v>597</v>
      </c>
      <c r="I2752">
        <v>74</v>
      </c>
      <c r="J2752" t="s">
        <v>706</v>
      </c>
      <c r="K2752" t="s">
        <v>450</v>
      </c>
      <c r="L2752" t="s">
        <v>451</v>
      </c>
      <c r="M2752" t="s">
        <v>452</v>
      </c>
      <c r="N2752" t="s">
        <v>31</v>
      </c>
      <c r="O2752" t="s">
        <v>453</v>
      </c>
      <c r="P2752" t="s">
        <v>31</v>
      </c>
      <c r="Q2752" t="s">
        <v>454</v>
      </c>
      <c r="R2752" t="s">
        <v>455</v>
      </c>
      <c r="S2752" t="s">
        <v>212</v>
      </c>
      <c r="T2752" t="s">
        <v>456</v>
      </c>
      <c r="U2752" t="s">
        <v>38</v>
      </c>
      <c r="V2752">
        <v>0.139594594594595</v>
      </c>
      <c r="W2752">
        <v>2003</v>
      </c>
      <c r="X2752">
        <v>11</v>
      </c>
      <c r="Y2752">
        <v>4</v>
      </c>
    </row>
    <row r="2753" spans="1:25" x14ac:dyDescent="0.25">
      <c r="A2753">
        <v>10210</v>
      </c>
      <c r="B2753">
        <v>42</v>
      </c>
      <c r="C2753">
        <v>70.33</v>
      </c>
      <c r="D2753">
        <v>15</v>
      </c>
      <c r="E2753">
        <v>2953.86</v>
      </c>
      <c r="F2753" s="1">
        <v>37998</v>
      </c>
      <c r="G2753" t="s">
        <v>25</v>
      </c>
      <c r="H2753" t="s">
        <v>597</v>
      </c>
      <c r="I2753">
        <v>74</v>
      </c>
      <c r="J2753" t="s">
        <v>706</v>
      </c>
      <c r="K2753" t="s">
        <v>320</v>
      </c>
      <c r="L2753" t="s">
        <v>321</v>
      </c>
      <c r="M2753" t="s">
        <v>322</v>
      </c>
      <c r="N2753" t="s">
        <v>31</v>
      </c>
      <c r="O2753" t="s">
        <v>323</v>
      </c>
      <c r="P2753" t="s">
        <v>323</v>
      </c>
      <c r="Q2753" t="s">
        <v>324</v>
      </c>
      <c r="R2753" t="s">
        <v>212</v>
      </c>
      <c r="S2753" t="s">
        <v>212</v>
      </c>
      <c r="T2753" t="s">
        <v>325</v>
      </c>
      <c r="U2753" t="s">
        <v>38</v>
      </c>
      <c r="V2753">
        <v>4.9594594594594602E-2</v>
      </c>
      <c r="W2753">
        <v>2004</v>
      </c>
      <c r="X2753">
        <v>1</v>
      </c>
      <c r="Y2753">
        <v>1</v>
      </c>
    </row>
    <row r="2754" spans="1:25" x14ac:dyDescent="0.25">
      <c r="A2754">
        <v>10222</v>
      </c>
      <c r="B2754">
        <v>43</v>
      </c>
      <c r="C2754">
        <v>74.03</v>
      </c>
      <c r="D2754">
        <v>2</v>
      </c>
      <c r="E2754">
        <v>3183.29</v>
      </c>
      <c r="F2754" s="1">
        <v>38036</v>
      </c>
      <c r="G2754" t="s">
        <v>25</v>
      </c>
      <c r="H2754" t="s">
        <v>597</v>
      </c>
      <c r="I2754">
        <v>74</v>
      </c>
      <c r="J2754" t="s">
        <v>706</v>
      </c>
      <c r="K2754" t="s">
        <v>382</v>
      </c>
      <c r="L2754" t="s">
        <v>383</v>
      </c>
      <c r="M2754" t="s">
        <v>384</v>
      </c>
      <c r="N2754" t="s">
        <v>31</v>
      </c>
      <c r="O2754" t="s">
        <v>385</v>
      </c>
      <c r="P2754" t="s">
        <v>58</v>
      </c>
      <c r="Q2754" t="s">
        <v>386</v>
      </c>
      <c r="R2754" t="s">
        <v>35</v>
      </c>
      <c r="S2754" t="s">
        <v>36</v>
      </c>
      <c r="T2754" t="s">
        <v>387</v>
      </c>
      <c r="U2754" t="s">
        <v>53</v>
      </c>
      <c r="V2754">
        <v>-4.05405405405421E-4</v>
      </c>
      <c r="W2754">
        <v>2004</v>
      </c>
      <c r="X2754">
        <v>2</v>
      </c>
      <c r="Y2754">
        <v>1</v>
      </c>
    </row>
    <row r="2755" spans="1:25" x14ac:dyDescent="0.25">
      <c r="A2755">
        <v>10235</v>
      </c>
      <c r="B2755">
        <v>34</v>
      </c>
      <c r="C2755">
        <v>72.55</v>
      </c>
      <c r="D2755">
        <v>11</v>
      </c>
      <c r="E2755">
        <v>2466.6999999999998</v>
      </c>
      <c r="F2755" s="1">
        <v>38079</v>
      </c>
      <c r="G2755" t="s">
        <v>25</v>
      </c>
      <c r="H2755" t="s">
        <v>597</v>
      </c>
      <c r="I2755">
        <v>74</v>
      </c>
      <c r="J2755" t="s">
        <v>706</v>
      </c>
      <c r="K2755" t="s">
        <v>395</v>
      </c>
      <c r="L2755" t="s">
        <v>396</v>
      </c>
      <c r="M2755" t="s">
        <v>397</v>
      </c>
      <c r="N2755" t="s">
        <v>31</v>
      </c>
      <c r="O2755" t="s">
        <v>398</v>
      </c>
      <c r="P2755" t="s">
        <v>242</v>
      </c>
      <c r="Q2755" t="s">
        <v>399</v>
      </c>
      <c r="R2755" t="s">
        <v>244</v>
      </c>
      <c r="S2755" t="s">
        <v>36</v>
      </c>
      <c r="T2755" t="s">
        <v>400</v>
      </c>
      <c r="U2755" t="s">
        <v>38</v>
      </c>
      <c r="V2755">
        <v>1.9594594594594599E-2</v>
      </c>
      <c r="W2755">
        <v>2004</v>
      </c>
      <c r="X2755">
        <v>4</v>
      </c>
      <c r="Y2755">
        <v>2</v>
      </c>
    </row>
    <row r="2756" spans="1:25" x14ac:dyDescent="0.25">
      <c r="A2756">
        <v>10250</v>
      </c>
      <c r="B2756">
        <v>38</v>
      </c>
      <c r="C2756">
        <v>62.19</v>
      </c>
      <c r="D2756">
        <v>12</v>
      </c>
      <c r="E2756">
        <v>2363.2199999999998</v>
      </c>
      <c r="F2756" s="1">
        <v>38118</v>
      </c>
      <c r="G2756" t="s">
        <v>25</v>
      </c>
      <c r="H2756" t="s">
        <v>597</v>
      </c>
      <c r="I2756">
        <v>74</v>
      </c>
      <c r="J2756" t="s">
        <v>706</v>
      </c>
      <c r="K2756" t="s">
        <v>420</v>
      </c>
      <c r="L2756" t="s">
        <v>421</v>
      </c>
      <c r="M2756" t="s">
        <v>422</v>
      </c>
      <c r="N2756" t="s">
        <v>31</v>
      </c>
      <c r="O2756" t="s">
        <v>423</v>
      </c>
      <c r="P2756" t="s">
        <v>58</v>
      </c>
      <c r="Q2756" t="s">
        <v>70</v>
      </c>
      <c r="R2756" t="s">
        <v>35</v>
      </c>
      <c r="S2756" t="s">
        <v>36</v>
      </c>
      <c r="T2756" t="s">
        <v>424</v>
      </c>
      <c r="U2756" t="s">
        <v>38</v>
      </c>
      <c r="V2756">
        <v>0.15959459459459499</v>
      </c>
      <c r="W2756">
        <v>2004</v>
      </c>
      <c r="X2756">
        <v>5</v>
      </c>
      <c r="Y2756">
        <v>2</v>
      </c>
    </row>
    <row r="2757" spans="1:25" x14ac:dyDescent="0.25">
      <c r="A2757">
        <v>10262</v>
      </c>
      <c r="B2757">
        <v>35</v>
      </c>
      <c r="C2757">
        <v>71.069999999999993</v>
      </c>
      <c r="D2757">
        <v>7</v>
      </c>
      <c r="E2757">
        <v>2487.4499999999998</v>
      </c>
      <c r="F2757" s="1">
        <v>38162</v>
      </c>
      <c r="G2757" t="s">
        <v>359</v>
      </c>
      <c r="H2757" t="s">
        <v>597</v>
      </c>
      <c r="I2757">
        <v>74</v>
      </c>
      <c r="J2757" t="s">
        <v>706</v>
      </c>
      <c r="K2757" t="s">
        <v>186</v>
      </c>
      <c r="L2757" t="s">
        <v>187</v>
      </c>
      <c r="M2757" t="s">
        <v>188</v>
      </c>
      <c r="N2757" t="s">
        <v>31</v>
      </c>
      <c r="O2757" t="s">
        <v>189</v>
      </c>
      <c r="P2757" t="s">
        <v>31</v>
      </c>
      <c r="Q2757" t="s">
        <v>190</v>
      </c>
      <c r="R2757" t="s">
        <v>191</v>
      </c>
      <c r="S2757" t="s">
        <v>45</v>
      </c>
      <c r="T2757" t="s">
        <v>192</v>
      </c>
      <c r="U2757" t="s">
        <v>38</v>
      </c>
      <c r="V2757">
        <v>3.9594594594594697E-2</v>
      </c>
      <c r="W2757">
        <v>2004</v>
      </c>
      <c r="X2757">
        <v>6</v>
      </c>
      <c r="Y2757">
        <v>2</v>
      </c>
    </row>
    <row r="2758" spans="1:25" x14ac:dyDescent="0.25">
      <c r="A2758">
        <v>10275</v>
      </c>
      <c r="B2758">
        <v>31</v>
      </c>
      <c r="C2758">
        <v>72.55</v>
      </c>
      <c r="D2758">
        <v>17</v>
      </c>
      <c r="E2758">
        <v>2249.0500000000002</v>
      </c>
      <c r="F2758" s="1">
        <v>38191</v>
      </c>
      <c r="G2758" t="s">
        <v>25</v>
      </c>
      <c r="H2758" t="s">
        <v>597</v>
      </c>
      <c r="I2758">
        <v>74</v>
      </c>
      <c r="J2758" t="s">
        <v>706</v>
      </c>
      <c r="K2758" t="s">
        <v>123</v>
      </c>
      <c r="L2758" t="s">
        <v>124</v>
      </c>
      <c r="M2758" t="s">
        <v>125</v>
      </c>
      <c r="N2758" t="s">
        <v>31</v>
      </c>
      <c r="O2758" t="s">
        <v>126</v>
      </c>
      <c r="P2758" t="s">
        <v>31</v>
      </c>
      <c r="Q2758" t="s">
        <v>127</v>
      </c>
      <c r="R2758" t="s">
        <v>44</v>
      </c>
      <c r="S2758" t="s">
        <v>45</v>
      </c>
      <c r="T2758" t="s">
        <v>128</v>
      </c>
      <c r="U2758" t="s">
        <v>38</v>
      </c>
      <c r="V2758">
        <v>1.9594594594594599E-2</v>
      </c>
      <c r="W2758">
        <v>2004</v>
      </c>
      <c r="X2758">
        <v>7</v>
      </c>
      <c r="Y2758">
        <v>3</v>
      </c>
    </row>
    <row r="2759" spans="1:25" x14ac:dyDescent="0.25">
      <c r="A2759">
        <v>10284</v>
      </c>
      <c r="B2759">
        <v>32</v>
      </c>
      <c r="C2759">
        <v>64.41</v>
      </c>
      <c r="D2759">
        <v>9</v>
      </c>
      <c r="E2759">
        <v>2061.12</v>
      </c>
      <c r="F2759" s="1">
        <v>38220</v>
      </c>
      <c r="G2759" t="s">
        <v>25</v>
      </c>
      <c r="H2759" t="s">
        <v>597</v>
      </c>
      <c r="I2759">
        <v>74</v>
      </c>
      <c r="J2759" t="s">
        <v>706</v>
      </c>
      <c r="K2759" t="s">
        <v>575</v>
      </c>
      <c r="L2759" t="s">
        <v>576</v>
      </c>
      <c r="M2759" t="s">
        <v>577</v>
      </c>
      <c r="N2759" t="s">
        <v>31</v>
      </c>
      <c r="O2759" t="s">
        <v>578</v>
      </c>
      <c r="P2759" t="s">
        <v>31</v>
      </c>
      <c r="Q2759" t="s">
        <v>579</v>
      </c>
      <c r="R2759" t="s">
        <v>83</v>
      </c>
      <c r="S2759" t="s">
        <v>45</v>
      </c>
      <c r="T2759" t="s">
        <v>580</v>
      </c>
      <c r="U2759" t="s">
        <v>38</v>
      </c>
      <c r="V2759">
        <v>0.12959459459459499</v>
      </c>
      <c r="W2759">
        <v>2004</v>
      </c>
      <c r="X2759">
        <v>8</v>
      </c>
      <c r="Y2759">
        <v>3</v>
      </c>
    </row>
    <row r="2760" spans="1:25" x14ac:dyDescent="0.25">
      <c r="A2760">
        <v>10296</v>
      </c>
      <c r="B2760">
        <v>47</v>
      </c>
      <c r="C2760">
        <v>86.62</v>
      </c>
      <c r="D2760">
        <v>5</v>
      </c>
      <c r="E2760">
        <v>4071.14</v>
      </c>
      <c r="F2760" s="1">
        <v>38245</v>
      </c>
      <c r="G2760" t="s">
        <v>25</v>
      </c>
      <c r="H2760" t="s">
        <v>597</v>
      </c>
      <c r="I2760">
        <v>74</v>
      </c>
      <c r="J2760" t="s">
        <v>706</v>
      </c>
      <c r="K2760" t="s">
        <v>604</v>
      </c>
      <c r="L2760" t="s">
        <v>605</v>
      </c>
      <c r="M2760" t="s">
        <v>606</v>
      </c>
      <c r="N2760" t="s">
        <v>31</v>
      </c>
      <c r="O2760" t="s">
        <v>607</v>
      </c>
      <c r="P2760" t="s">
        <v>31</v>
      </c>
      <c r="Q2760" t="s">
        <v>608</v>
      </c>
      <c r="R2760" t="s">
        <v>468</v>
      </c>
      <c r="S2760" t="s">
        <v>45</v>
      </c>
      <c r="T2760" t="s">
        <v>609</v>
      </c>
      <c r="U2760" t="s">
        <v>53</v>
      </c>
      <c r="V2760">
        <v>-0.17054054054054099</v>
      </c>
      <c r="W2760">
        <v>2004</v>
      </c>
      <c r="X2760">
        <v>9</v>
      </c>
      <c r="Y2760">
        <v>3</v>
      </c>
    </row>
    <row r="2761" spans="1:25" x14ac:dyDescent="0.25">
      <c r="A2761">
        <v>10308</v>
      </c>
      <c r="B2761">
        <v>39</v>
      </c>
      <c r="C2761">
        <v>68.11</v>
      </c>
      <c r="D2761">
        <v>15</v>
      </c>
      <c r="E2761">
        <v>2656.29</v>
      </c>
      <c r="F2761" s="1">
        <v>38275</v>
      </c>
      <c r="G2761" t="s">
        <v>25</v>
      </c>
      <c r="H2761" t="s">
        <v>597</v>
      </c>
      <c r="I2761">
        <v>74</v>
      </c>
      <c r="J2761" t="s">
        <v>706</v>
      </c>
      <c r="K2761" t="s">
        <v>334</v>
      </c>
      <c r="L2761" t="s">
        <v>335</v>
      </c>
      <c r="M2761" t="s">
        <v>336</v>
      </c>
      <c r="N2761" t="s">
        <v>31</v>
      </c>
      <c r="O2761" t="s">
        <v>337</v>
      </c>
      <c r="P2761" t="s">
        <v>33</v>
      </c>
      <c r="Q2761" t="s">
        <v>338</v>
      </c>
      <c r="R2761" t="s">
        <v>35</v>
      </c>
      <c r="S2761" t="s">
        <v>36</v>
      </c>
      <c r="T2761" t="s">
        <v>339</v>
      </c>
      <c r="U2761" t="s">
        <v>38</v>
      </c>
      <c r="V2761">
        <v>7.95945945945946E-2</v>
      </c>
      <c r="W2761">
        <v>2004</v>
      </c>
      <c r="X2761">
        <v>10</v>
      </c>
      <c r="Y2761">
        <v>4</v>
      </c>
    </row>
    <row r="2762" spans="1:25" x14ac:dyDescent="0.25">
      <c r="A2762">
        <v>10316</v>
      </c>
      <c r="B2762">
        <v>44</v>
      </c>
      <c r="C2762">
        <v>62.19</v>
      </c>
      <c r="D2762">
        <v>7</v>
      </c>
      <c r="E2762">
        <v>2736.36</v>
      </c>
      <c r="F2762" s="1">
        <v>38292</v>
      </c>
      <c r="G2762" t="s">
        <v>25</v>
      </c>
      <c r="H2762" t="s">
        <v>597</v>
      </c>
      <c r="I2762">
        <v>74</v>
      </c>
      <c r="J2762" t="s">
        <v>706</v>
      </c>
      <c r="K2762" t="s">
        <v>407</v>
      </c>
      <c r="L2762" t="s">
        <v>408</v>
      </c>
      <c r="M2762" t="s">
        <v>409</v>
      </c>
      <c r="N2762" t="s">
        <v>31</v>
      </c>
      <c r="O2762" t="s">
        <v>410</v>
      </c>
      <c r="P2762" t="s">
        <v>411</v>
      </c>
      <c r="Q2762" t="s">
        <v>412</v>
      </c>
      <c r="R2762" t="s">
        <v>183</v>
      </c>
      <c r="S2762" t="s">
        <v>45</v>
      </c>
      <c r="T2762" t="s">
        <v>413</v>
      </c>
      <c r="U2762" t="s">
        <v>38</v>
      </c>
      <c r="V2762">
        <v>0.15959459459459499</v>
      </c>
      <c r="W2762">
        <v>2004</v>
      </c>
      <c r="X2762">
        <v>11</v>
      </c>
      <c r="Y2762">
        <v>4</v>
      </c>
    </row>
    <row r="2763" spans="1:25" x14ac:dyDescent="0.25">
      <c r="A2763">
        <v>10328</v>
      </c>
      <c r="B2763">
        <v>39</v>
      </c>
      <c r="C2763">
        <v>85.87</v>
      </c>
      <c r="D2763">
        <v>12</v>
      </c>
      <c r="E2763">
        <v>3348.93</v>
      </c>
      <c r="F2763" s="1">
        <v>38303</v>
      </c>
      <c r="G2763" t="s">
        <v>25</v>
      </c>
      <c r="H2763" t="s">
        <v>597</v>
      </c>
      <c r="I2763">
        <v>74</v>
      </c>
      <c r="J2763" t="s">
        <v>706</v>
      </c>
      <c r="K2763" t="s">
        <v>583</v>
      </c>
      <c r="L2763" t="s">
        <v>584</v>
      </c>
      <c r="M2763" t="s">
        <v>585</v>
      </c>
      <c r="N2763" t="s">
        <v>31</v>
      </c>
      <c r="O2763" t="s">
        <v>586</v>
      </c>
      <c r="P2763" t="s">
        <v>31</v>
      </c>
      <c r="Q2763" t="s">
        <v>587</v>
      </c>
      <c r="R2763" t="s">
        <v>273</v>
      </c>
      <c r="S2763" t="s">
        <v>45</v>
      </c>
      <c r="T2763" t="s">
        <v>588</v>
      </c>
      <c r="U2763" t="s">
        <v>53</v>
      </c>
      <c r="V2763">
        <v>-0.16040540540540499</v>
      </c>
      <c r="W2763">
        <v>2004</v>
      </c>
      <c r="X2763">
        <v>11</v>
      </c>
      <c r="Y2763">
        <v>4</v>
      </c>
    </row>
    <row r="2764" spans="1:25" x14ac:dyDescent="0.25">
      <c r="A2764">
        <v>10339</v>
      </c>
      <c r="B2764">
        <v>50</v>
      </c>
      <c r="C2764">
        <v>57.86</v>
      </c>
      <c r="D2764">
        <v>8</v>
      </c>
      <c r="E2764">
        <v>2893</v>
      </c>
      <c r="F2764" s="1">
        <v>38314</v>
      </c>
      <c r="G2764" t="s">
        <v>25</v>
      </c>
      <c r="H2764" t="s">
        <v>597</v>
      </c>
      <c r="I2764">
        <v>74</v>
      </c>
      <c r="J2764" t="s">
        <v>706</v>
      </c>
      <c r="K2764" t="s">
        <v>261</v>
      </c>
      <c r="L2764" t="s">
        <v>262</v>
      </c>
      <c r="M2764" t="s">
        <v>263</v>
      </c>
      <c r="N2764" t="s">
        <v>31</v>
      </c>
      <c r="O2764" t="s">
        <v>264</v>
      </c>
      <c r="P2764" t="s">
        <v>265</v>
      </c>
      <c r="Q2764" t="s">
        <v>266</v>
      </c>
      <c r="R2764" t="s">
        <v>212</v>
      </c>
      <c r="S2764" t="s">
        <v>212</v>
      </c>
      <c r="T2764" t="s">
        <v>267</v>
      </c>
      <c r="U2764" t="s">
        <v>38</v>
      </c>
      <c r="V2764">
        <v>0.21810810810810799</v>
      </c>
      <c r="W2764">
        <v>2004</v>
      </c>
      <c r="X2764">
        <v>11</v>
      </c>
      <c r="Y2764">
        <v>4</v>
      </c>
    </row>
    <row r="2765" spans="1:25" x14ac:dyDescent="0.25">
      <c r="A2765">
        <v>10352</v>
      </c>
      <c r="B2765">
        <v>22</v>
      </c>
      <c r="C2765">
        <v>75.510000000000005</v>
      </c>
      <c r="D2765">
        <v>1</v>
      </c>
      <c r="E2765">
        <v>1661.22</v>
      </c>
      <c r="F2765" s="1">
        <v>38324</v>
      </c>
      <c r="G2765" t="s">
        <v>25</v>
      </c>
      <c r="H2765" t="s">
        <v>597</v>
      </c>
      <c r="I2765">
        <v>74</v>
      </c>
      <c r="J2765" t="s">
        <v>706</v>
      </c>
      <c r="K2765" t="s">
        <v>632</v>
      </c>
      <c r="L2765" t="s">
        <v>633</v>
      </c>
      <c r="M2765" t="s">
        <v>634</v>
      </c>
      <c r="N2765" t="s">
        <v>31</v>
      </c>
      <c r="O2765" t="s">
        <v>301</v>
      </c>
      <c r="P2765" t="s">
        <v>133</v>
      </c>
      <c r="Q2765" t="s">
        <v>302</v>
      </c>
      <c r="R2765" t="s">
        <v>35</v>
      </c>
      <c r="S2765" t="s">
        <v>36</v>
      </c>
      <c r="T2765" t="s">
        <v>635</v>
      </c>
      <c r="U2765" t="s">
        <v>38</v>
      </c>
      <c r="V2765">
        <v>-2.0405405405405499E-2</v>
      </c>
      <c r="W2765">
        <v>2004</v>
      </c>
      <c r="X2765">
        <v>12</v>
      </c>
      <c r="Y2765">
        <v>4</v>
      </c>
    </row>
    <row r="2766" spans="1:25" x14ac:dyDescent="0.25">
      <c r="A2766">
        <v>10361</v>
      </c>
      <c r="B2766">
        <v>35</v>
      </c>
      <c r="C2766">
        <v>100</v>
      </c>
      <c r="D2766">
        <v>11</v>
      </c>
      <c r="E2766">
        <v>4277.3500000000004</v>
      </c>
      <c r="F2766" s="1">
        <v>38338</v>
      </c>
      <c r="G2766" t="s">
        <v>25</v>
      </c>
      <c r="H2766" t="s">
        <v>597</v>
      </c>
      <c r="I2766">
        <v>74</v>
      </c>
      <c r="J2766" t="s">
        <v>706</v>
      </c>
      <c r="K2766" t="s">
        <v>164</v>
      </c>
      <c r="L2766" t="s">
        <v>165</v>
      </c>
      <c r="M2766" t="s">
        <v>166</v>
      </c>
      <c r="N2766" t="s">
        <v>167</v>
      </c>
      <c r="O2766" t="s">
        <v>168</v>
      </c>
      <c r="P2766" t="s">
        <v>169</v>
      </c>
      <c r="Q2766" t="s">
        <v>170</v>
      </c>
      <c r="R2766" t="s">
        <v>101</v>
      </c>
      <c r="S2766" t="s">
        <v>102</v>
      </c>
      <c r="T2766" t="s">
        <v>171</v>
      </c>
      <c r="U2766" t="s">
        <v>53</v>
      </c>
      <c r="V2766">
        <v>-0.35135135135135098</v>
      </c>
      <c r="W2766">
        <v>2004</v>
      </c>
      <c r="X2766">
        <v>12</v>
      </c>
      <c r="Y2766">
        <v>4</v>
      </c>
    </row>
    <row r="2767" spans="1:25" x14ac:dyDescent="0.25">
      <c r="A2767">
        <v>10373</v>
      </c>
      <c r="B2767">
        <v>45</v>
      </c>
      <c r="C2767">
        <v>55.62</v>
      </c>
      <c r="D2767">
        <v>17</v>
      </c>
      <c r="E2767">
        <v>2502.9</v>
      </c>
      <c r="F2767" s="1">
        <v>38383</v>
      </c>
      <c r="G2767" t="s">
        <v>25</v>
      </c>
      <c r="H2767" t="s">
        <v>597</v>
      </c>
      <c r="I2767">
        <v>74</v>
      </c>
      <c r="J2767" t="s">
        <v>706</v>
      </c>
      <c r="K2767" t="s">
        <v>414</v>
      </c>
      <c r="L2767" t="s">
        <v>415</v>
      </c>
      <c r="M2767" t="s">
        <v>416</v>
      </c>
      <c r="N2767" t="s">
        <v>31</v>
      </c>
      <c r="O2767" t="s">
        <v>417</v>
      </c>
      <c r="P2767" t="s">
        <v>31</v>
      </c>
      <c r="Q2767" t="s">
        <v>418</v>
      </c>
      <c r="R2767" t="s">
        <v>141</v>
      </c>
      <c r="S2767" t="s">
        <v>45</v>
      </c>
      <c r="T2767" t="s">
        <v>419</v>
      </c>
      <c r="U2767" t="s">
        <v>38</v>
      </c>
      <c r="V2767">
        <v>0.24837837837837801</v>
      </c>
      <c r="W2767">
        <v>2005</v>
      </c>
      <c r="X2767">
        <v>1</v>
      </c>
      <c r="Y2767">
        <v>1</v>
      </c>
    </row>
    <row r="2768" spans="1:25" x14ac:dyDescent="0.25">
      <c r="A2768">
        <v>10386</v>
      </c>
      <c r="B2768">
        <v>44</v>
      </c>
      <c r="C2768">
        <v>86.4</v>
      </c>
      <c r="D2768">
        <v>15</v>
      </c>
      <c r="E2768">
        <v>3801.6</v>
      </c>
      <c r="F2768" s="1">
        <v>38412</v>
      </c>
      <c r="G2768" t="s">
        <v>432</v>
      </c>
      <c r="H2768" t="s">
        <v>597</v>
      </c>
      <c r="I2768">
        <v>74</v>
      </c>
      <c r="J2768" t="s">
        <v>706</v>
      </c>
      <c r="K2768" t="s">
        <v>186</v>
      </c>
      <c r="L2768" t="s">
        <v>187</v>
      </c>
      <c r="M2768" t="s">
        <v>188</v>
      </c>
      <c r="N2768" t="s">
        <v>31</v>
      </c>
      <c r="O2768" t="s">
        <v>189</v>
      </c>
      <c r="P2768" t="s">
        <v>31</v>
      </c>
      <c r="Q2768" t="s">
        <v>190</v>
      </c>
      <c r="R2768" t="s">
        <v>191</v>
      </c>
      <c r="S2768" t="s">
        <v>45</v>
      </c>
      <c r="T2768" t="s">
        <v>192</v>
      </c>
      <c r="U2768" t="s">
        <v>53</v>
      </c>
      <c r="V2768">
        <v>-0.16756756756756799</v>
      </c>
      <c r="W2768">
        <v>2005</v>
      </c>
      <c r="X2768">
        <v>3</v>
      </c>
      <c r="Y2768">
        <v>1</v>
      </c>
    </row>
    <row r="2769" spans="1:25" x14ac:dyDescent="0.25">
      <c r="A2769">
        <v>10398</v>
      </c>
      <c r="B2769">
        <v>36</v>
      </c>
      <c r="C2769">
        <v>87.36</v>
      </c>
      <c r="D2769">
        <v>12</v>
      </c>
      <c r="E2769">
        <v>3144.96</v>
      </c>
      <c r="F2769" s="1">
        <v>38441</v>
      </c>
      <c r="G2769" t="s">
        <v>25</v>
      </c>
      <c r="H2769" t="s">
        <v>597</v>
      </c>
      <c r="I2769">
        <v>74</v>
      </c>
      <c r="J2769" t="s">
        <v>706</v>
      </c>
      <c r="K2769" t="s">
        <v>39</v>
      </c>
      <c r="L2769" t="s">
        <v>40</v>
      </c>
      <c r="M2769" t="s">
        <v>41</v>
      </c>
      <c r="N2769" t="s">
        <v>31</v>
      </c>
      <c r="O2769" t="s">
        <v>42</v>
      </c>
      <c r="P2769" t="s">
        <v>31</v>
      </c>
      <c r="Q2769" t="s">
        <v>43</v>
      </c>
      <c r="R2769" t="s">
        <v>44</v>
      </c>
      <c r="S2769" t="s">
        <v>45</v>
      </c>
      <c r="T2769" t="s">
        <v>46</v>
      </c>
      <c r="U2769" t="s">
        <v>53</v>
      </c>
      <c r="V2769">
        <v>-0.180540540540541</v>
      </c>
      <c r="W2769">
        <v>2005</v>
      </c>
      <c r="X2769">
        <v>3</v>
      </c>
      <c r="Y2769">
        <v>1</v>
      </c>
    </row>
    <row r="2770" spans="1:25" x14ac:dyDescent="0.25">
      <c r="A2770">
        <v>10401</v>
      </c>
      <c r="B2770">
        <v>28</v>
      </c>
      <c r="C2770">
        <v>72.55</v>
      </c>
      <c r="D2770">
        <v>11</v>
      </c>
      <c r="E2770">
        <v>2031.4</v>
      </c>
      <c r="F2770" s="1">
        <v>38445</v>
      </c>
      <c r="G2770" t="s">
        <v>425</v>
      </c>
      <c r="H2770" t="s">
        <v>597</v>
      </c>
      <c r="I2770">
        <v>74</v>
      </c>
      <c r="J2770" t="s">
        <v>706</v>
      </c>
      <c r="K2770" t="s">
        <v>109</v>
      </c>
      <c r="L2770" t="s">
        <v>110</v>
      </c>
      <c r="M2770" t="s">
        <v>111</v>
      </c>
      <c r="N2770" t="s">
        <v>31</v>
      </c>
      <c r="O2770" t="s">
        <v>112</v>
      </c>
      <c r="P2770" t="s">
        <v>113</v>
      </c>
      <c r="Q2770" t="s">
        <v>114</v>
      </c>
      <c r="R2770" t="s">
        <v>35</v>
      </c>
      <c r="S2770" t="s">
        <v>36</v>
      </c>
      <c r="T2770" t="s">
        <v>115</v>
      </c>
      <c r="U2770" t="s">
        <v>38</v>
      </c>
      <c r="V2770">
        <v>1.9594594594594599E-2</v>
      </c>
      <c r="W2770">
        <v>2005</v>
      </c>
      <c r="X2770">
        <v>4</v>
      </c>
      <c r="Y2770">
        <v>2</v>
      </c>
    </row>
    <row r="2771" spans="1:25" x14ac:dyDescent="0.25">
      <c r="A2771">
        <v>10416</v>
      </c>
      <c r="B2771">
        <v>43</v>
      </c>
      <c r="C2771">
        <v>62.19</v>
      </c>
      <c r="D2771">
        <v>12</v>
      </c>
      <c r="E2771">
        <v>2674.17</v>
      </c>
      <c r="F2771" s="1">
        <v>38482</v>
      </c>
      <c r="G2771" t="s">
        <v>25</v>
      </c>
      <c r="H2771" t="s">
        <v>597</v>
      </c>
      <c r="I2771">
        <v>74</v>
      </c>
      <c r="J2771" t="s">
        <v>706</v>
      </c>
      <c r="K2771" t="s">
        <v>477</v>
      </c>
      <c r="L2771" t="s">
        <v>478</v>
      </c>
      <c r="M2771" t="s">
        <v>479</v>
      </c>
      <c r="N2771" t="s">
        <v>31</v>
      </c>
      <c r="O2771" t="s">
        <v>480</v>
      </c>
      <c r="P2771" t="s">
        <v>31</v>
      </c>
      <c r="Q2771" t="s">
        <v>481</v>
      </c>
      <c r="R2771" t="s">
        <v>273</v>
      </c>
      <c r="S2771" t="s">
        <v>45</v>
      </c>
      <c r="T2771" t="s">
        <v>482</v>
      </c>
      <c r="U2771" t="s">
        <v>38</v>
      </c>
      <c r="V2771">
        <v>0.15959459459459499</v>
      </c>
      <c r="W2771">
        <v>2005</v>
      </c>
      <c r="X2771">
        <v>5</v>
      </c>
      <c r="Y2771">
        <v>2</v>
      </c>
    </row>
    <row r="2772" spans="1:25" x14ac:dyDescent="0.25">
      <c r="A2772">
        <v>10106</v>
      </c>
      <c r="B2772">
        <v>48</v>
      </c>
      <c r="C2772">
        <v>52.64</v>
      </c>
      <c r="D2772">
        <v>15</v>
      </c>
      <c r="E2772">
        <v>2526.7199999999998</v>
      </c>
      <c r="F2772" s="1">
        <v>37669</v>
      </c>
      <c r="G2772" t="s">
        <v>25</v>
      </c>
      <c r="H2772" t="s">
        <v>597</v>
      </c>
      <c r="I2772">
        <v>49</v>
      </c>
      <c r="J2772" t="s">
        <v>707</v>
      </c>
      <c r="K2772" t="s">
        <v>583</v>
      </c>
      <c r="L2772" t="s">
        <v>584</v>
      </c>
      <c r="M2772" t="s">
        <v>585</v>
      </c>
      <c r="N2772" t="s">
        <v>31</v>
      </c>
      <c r="O2772" t="s">
        <v>586</v>
      </c>
      <c r="P2772" t="s">
        <v>31</v>
      </c>
      <c r="Q2772" t="s">
        <v>587</v>
      </c>
      <c r="R2772" t="s">
        <v>273</v>
      </c>
      <c r="S2772" t="s">
        <v>45</v>
      </c>
      <c r="T2772" t="s">
        <v>588</v>
      </c>
      <c r="U2772" t="s">
        <v>38</v>
      </c>
      <c r="V2772">
        <v>-7.4285714285714302E-2</v>
      </c>
      <c r="W2772">
        <v>2003</v>
      </c>
      <c r="X2772">
        <v>2</v>
      </c>
      <c r="Y2772">
        <v>1</v>
      </c>
    </row>
    <row r="2773" spans="1:25" x14ac:dyDescent="0.25">
      <c r="A2773">
        <v>10119</v>
      </c>
      <c r="B2773">
        <v>28</v>
      </c>
      <c r="C2773">
        <v>48.17</v>
      </c>
      <c r="D2773">
        <v>6</v>
      </c>
      <c r="E2773">
        <v>1348.76</v>
      </c>
      <c r="F2773" s="1">
        <v>37739</v>
      </c>
      <c r="G2773" t="s">
        <v>25</v>
      </c>
      <c r="H2773" t="s">
        <v>597</v>
      </c>
      <c r="I2773">
        <v>49</v>
      </c>
      <c r="J2773" t="s">
        <v>707</v>
      </c>
      <c r="K2773" t="s">
        <v>156</v>
      </c>
      <c r="L2773" t="s">
        <v>157</v>
      </c>
      <c r="M2773" t="s">
        <v>158</v>
      </c>
      <c r="N2773" t="s">
        <v>31</v>
      </c>
      <c r="O2773" t="s">
        <v>159</v>
      </c>
      <c r="P2773" t="s">
        <v>31</v>
      </c>
      <c r="Q2773" t="s">
        <v>160</v>
      </c>
      <c r="R2773" t="s">
        <v>161</v>
      </c>
      <c r="S2773" t="s">
        <v>45</v>
      </c>
      <c r="T2773" t="s">
        <v>162</v>
      </c>
      <c r="U2773" t="s">
        <v>38</v>
      </c>
      <c r="V2773">
        <v>1.6938775510204E-2</v>
      </c>
      <c r="W2773">
        <v>2003</v>
      </c>
      <c r="X2773">
        <v>4</v>
      </c>
      <c r="Y2773">
        <v>2</v>
      </c>
    </row>
    <row r="2774" spans="1:25" x14ac:dyDescent="0.25">
      <c r="A2774">
        <v>10131</v>
      </c>
      <c r="B2774">
        <v>21</v>
      </c>
      <c r="C2774">
        <v>41.71</v>
      </c>
      <c r="D2774">
        <v>7</v>
      </c>
      <c r="E2774">
        <v>875.91</v>
      </c>
      <c r="F2774" s="1">
        <v>37788</v>
      </c>
      <c r="G2774" t="s">
        <v>25</v>
      </c>
      <c r="H2774" t="s">
        <v>597</v>
      </c>
      <c r="I2774">
        <v>49</v>
      </c>
      <c r="J2774" t="s">
        <v>707</v>
      </c>
      <c r="K2774" t="s">
        <v>599</v>
      </c>
      <c r="L2774" t="s">
        <v>600</v>
      </c>
      <c r="M2774" t="s">
        <v>601</v>
      </c>
      <c r="N2774" t="s">
        <v>31</v>
      </c>
      <c r="O2774" t="s">
        <v>542</v>
      </c>
      <c r="P2774" t="s">
        <v>120</v>
      </c>
      <c r="Q2774" t="s">
        <v>602</v>
      </c>
      <c r="R2774" t="s">
        <v>35</v>
      </c>
      <c r="S2774" t="s">
        <v>36</v>
      </c>
      <c r="T2774" t="s">
        <v>603</v>
      </c>
      <c r="U2774" t="s">
        <v>38</v>
      </c>
      <c r="V2774">
        <v>0.148775510204082</v>
      </c>
      <c r="W2774">
        <v>2003</v>
      </c>
      <c r="X2774">
        <v>6</v>
      </c>
      <c r="Y2774">
        <v>2</v>
      </c>
    </row>
    <row r="2775" spans="1:25" x14ac:dyDescent="0.25">
      <c r="A2775">
        <v>10143</v>
      </c>
      <c r="B2775">
        <v>37</v>
      </c>
      <c r="C2775">
        <v>50.65</v>
      </c>
      <c r="D2775">
        <v>10</v>
      </c>
      <c r="E2775">
        <v>1874.05</v>
      </c>
      <c r="F2775" s="1">
        <v>37843</v>
      </c>
      <c r="G2775" t="s">
        <v>25</v>
      </c>
      <c r="H2775" t="s">
        <v>597</v>
      </c>
      <c r="I2775">
        <v>49</v>
      </c>
      <c r="J2775" t="s">
        <v>707</v>
      </c>
      <c r="K2775" t="s">
        <v>355</v>
      </c>
      <c r="L2775" t="s">
        <v>356</v>
      </c>
      <c r="M2775" t="s">
        <v>357</v>
      </c>
      <c r="N2775" t="s">
        <v>31</v>
      </c>
      <c r="O2775" t="s">
        <v>175</v>
      </c>
      <c r="P2775" t="s">
        <v>133</v>
      </c>
      <c r="Q2775" t="s">
        <v>176</v>
      </c>
      <c r="R2775" t="s">
        <v>35</v>
      </c>
      <c r="S2775" t="s">
        <v>36</v>
      </c>
      <c r="T2775" t="s">
        <v>358</v>
      </c>
      <c r="U2775" t="s">
        <v>38</v>
      </c>
      <c r="V2775">
        <v>-3.3673469387755103E-2</v>
      </c>
      <c r="W2775">
        <v>2003</v>
      </c>
      <c r="X2775">
        <v>8</v>
      </c>
      <c r="Y2775">
        <v>3</v>
      </c>
    </row>
    <row r="2776" spans="1:25" x14ac:dyDescent="0.25">
      <c r="A2776">
        <v>10155</v>
      </c>
      <c r="B2776">
        <v>34</v>
      </c>
      <c r="C2776">
        <v>49.16</v>
      </c>
      <c r="D2776">
        <v>8</v>
      </c>
      <c r="E2776">
        <v>1671.44</v>
      </c>
      <c r="F2776" s="1">
        <v>37900</v>
      </c>
      <c r="G2776" t="s">
        <v>25</v>
      </c>
      <c r="H2776" t="s">
        <v>597</v>
      </c>
      <c r="I2776">
        <v>49</v>
      </c>
      <c r="J2776" t="s">
        <v>707</v>
      </c>
      <c r="K2776" t="s">
        <v>136</v>
      </c>
      <c r="L2776" t="s">
        <v>137</v>
      </c>
      <c r="M2776" t="s">
        <v>138</v>
      </c>
      <c r="N2776" t="s">
        <v>31</v>
      </c>
      <c r="O2776" t="s">
        <v>139</v>
      </c>
      <c r="P2776" t="s">
        <v>31</v>
      </c>
      <c r="Q2776" t="s">
        <v>140</v>
      </c>
      <c r="R2776" t="s">
        <v>141</v>
      </c>
      <c r="S2776" t="s">
        <v>45</v>
      </c>
      <c r="T2776" t="s">
        <v>142</v>
      </c>
      <c r="U2776" t="s">
        <v>38</v>
      </c>
      <c r="V2776">
        <v>-3.2653061224489099E-3</v>
      </c>
      <c r="W2776">
        <v>2003</v>
      </c>
      <c r="X2776">
        <v>10</v>
      </c>
      <c r="Y2776">
        <v>4</v>
      </c>
    </row>
    <row r="2777" spans="1:25" x14ac:dyDescent="0.25">
      <c r="A2777">
        <v>10167</v>
      </c>
      <c r="B2777">
        <v>40</v>
      </c>
      <c r="C2777">
        <v>41.71</v>
      </c>
      <c r="D2777">
        <v>4</v>
      </c>
      <c r="E2777">
        <v>1668.4</v>
      </c>
      <c r="F2777" s="1">
        <v>37917</v>
      </c>
      <c r="G2777" t="s">
        <v>359</v>
      </c>
      <c r="H2777" t="s">
        <v>597</v>
      </c>
      <c r="I2777">
        <v>49</v>
      </c>
      <c r="J2777" t="s">
        <v>707</v>
      </c>
      <c r="K2777" t="s">
        <v>275</v>
      </c>
      <c r="L2777" t="s">
        <v>276</v>
      </c>
      <c r="M2777" t="s">
        <v>277</v>
      </c>
      <c r="N2777" t="s">
        <v>31</v>
      </c>
      <c r="O2777" t="s">
        <v>278</v>
      </c>
      <c r="P2777" t="s">
        <v>31</v>
      </c>
      <c r="Q2777" t="s">
        <v>279</v>
      </c>
      <c r="R2777" t="s">
        <v>200</v>
      </c>
      <c r="S2777" t="s">
        <v>45</v>
      </c>
      <c r="T2777" t="s">
        <v>280</v>
      </c>
      <c r="U2777" t="s">
        <v>38</v>
      </c>
      <c r="V2777">
        <v>0.148775510204082</v>
      </c>
      <c r="W2777">
        <v>2003</v>
      </c>
      <c r="X2777">
        <v>10</v>
      </c>
      <c r="Y2777">
        <v>4</v>
      </c>
    </row>
    <row r="2778" spans="1:25" x14ac:dyDescent="0.25">
      <c r="A2778">
        <v>10178</v>
      </c>
      <c r="B2778">
        <v>45</v>
      </c>
      <c r="C2778">
        <v>51.15</v>
      </c>
      <c r="D2778">
        <v>7</v>
      </c>
      <c r="E2778">
        <v>2301.75</v>
      </c>
      <c r="F2778" s="1">
        <v>37933</v>
      </c>
      <c r="G2778" t="s">
        <v>25</v>
      </c>
      <c r="H2778" t="s">
        <v>597</v>
      </c>
      <c r="I2778">
        <v>49</v>
      </c>
      <c r="J2778" t="s">
        <v>707</v>
      </c>
      <c r="K2778" t="s">
        <v>360</v>
      </c>
      <c r="L2778" t="s">
        <v>361</v>
      </c>
      <c r="M2778" t="s">
        <v>362</v>
      </c>
      <c r="N2778" t="s">
        <v>31</v>
      </c>
      <c r="O2778" t="s">
        <v>363</v>
      </c>
      <c r="P2778" t="s">
        <v>31</v>
      </c>
      <c r="Q2778" t="s">
        <v>364</v>
      </c>
      <c r="R2778" t="s">
        <v>44</v>
      </c>
      <c r="S2778" t="s">
        <v>45</v>
      </c>
      <c r="T2778" t="s">
        <v>365</v>
      </c>
      <c r="U2778" t="s">
        <v>38</v>
      </c>
      <c r="V2778">
        <v>-4.38775510204081E-2</v>
      </c>
      <c r="W2778">
        <v>2003</v>
      </c>
      <c r="X2778">
        <v>11</v>
      </c>
      <c r="Y2778">
        <v>4</v>
      </c>
    </row>
    <row r="2779" spans="1:25" x14ac:dyDescent="0.25">
      <c r="A2779">
        <v>10186</v>
      </c>
      <c r="B2779">
        <v>28</v>
      </c>
      <c r="C2779">
        <v>52.14</v>
      </c>
      <c r="D2779">
        <v>4</v>
      </c>
      <c r="E2779">
        <v>1459.92</v>
      </c>
      <c r="F2779" s="1">
        <v>37939</v>
      </c>
      <c r="G2779" t="s">
        <v>25</v>
      </c>
      <c r="H2779" t="s">
        <v>597</v>
      </c>
      <c r="I2779">
        <v>49</v>
      </c>
      <c r="J2779" t="s">
        <v>707</v>
      </c>
      <c r="K2779" t="s">
        <v>366</v>
      </c>
      <c r="L2779" t="s">
        <v>367</v>
      </c>
      <c r="M2779" t="s">
        <v>368</v>
      </c>
      <c r="N2779" t="s">
        <v>31</v>
      </c>
      <c r="O2779" t="s">
        <v>352</v>
      </c>
      <c r="P2779" t="s">
        <v>31</v>
      </c>
      <c r="Q2779" t="s">
        <v>369</v>
      </c>
      <c r="R2779" t="s">
        <v>183</v>
      </c>
      <c r="S2779" t="s">
        <v>45</v>
      </c>
      <c r="T2779" t="s">
        <v>370</v>
      </c>
      <c r="U2779" t="s">
        <v>38</v>
      </c>
      <c r="V2779">
        <v>-6.4081632653061202E-2</v>
      </c>
      <c r="W2779">
        <v>2003</v>
      </c>
      <c r="X2779">
        <v>11</v>
      </c>
      <c r="Y2779">
        <v>4</v>
      </c>
    </row>
    <row r="2780" spans="1:25" x14ac:dyDescent="0.25">
      <c r="A2780">
        <v>10197</v>
      </c>
      <c r="B2780">
        <v>29</v>
      </c>
      <c r="C2780">
        <v>41.71</v>
      </c>
      <c r="D2780">
        <v>1</v>
      </c>
      <c r="E2780">
        <v>1209.5899999999999</v>
      </c>
      <c r="F2780" s="1">
        <v>37951</v>
      </c>
      <c r="G2780" t="s">
        <v>25</v>
      </c>
      <c r="H2780" t="s">
        <v>597</v>
      </c>
      <c r="I2780">
        <v>49</v>
      </c>
      <c r="J2780" t="s">
        <v>707</v>
      </c>
      <c r="K2780" t="s">
        <v>371</v>
      </c>
      <c r="L2780" t="s">
        <v>372</v>
      </c>
      <c r="M2780" t="s">
        <v>373</v>
      </c>
      <c r="N2780" t="s">
        <v>31</v>
      </c>
      <c r="O2780" t="s">
        <v>374</v>
      </c>
      <c r="P2780" t="s">
        <v>31</v>
      </c>
      <c r="Q2780" t="s">
        <v>375</v>
      </c>
      <c r="R2780" t="s">
        <v>191</v>
      </c>
      <c r="S2780" t="s">
        <v>45</v>
      </c>
      <c r="T2780" t="s">
        <v>376</v>
      </c>
      <c r="U2780" t="s">
        <v>38</v>
      </c>
      <c r="V2780">
        <v>0.148775510204082</v>
      </c>
      <c r="W2780">
        <v>2003</v>
      </c>
      <c r="X2780">
        <v>11</v>
      </c>
      <c r="Y2780">
        <v>4</v>
      </c>
    </row>
    <row r="2781" spans="1:25" x14ac:dyDescent="0.25">
      <c r="A2781">
        <v>10209</v>
      </c>
      <c r="B2781">
        <v>48</v>
      </c>
      <c r="C2781">
        <v>44.69</v>
      </c>
      <c r="D2781">
        <v>3</v>
      </c>
      <c r="E2781">
        <v>2145.12</v>
      </c>
      <c r="F2781" s="1">
        <v>37995</v>
      </c>
      <c r="G2781" t="s">
        <v>25</v>
      </c>
      <c r="H2781" t="s">
        <v>597</v>
      </c>
      <c r="I2781">
        <v>49</v>
      </c>
      <c r="J2781" t="s">
        <v>707</v>
      </c>
      <c r="K2781" t="s">
        <v>377</v>
      </c>
      <c r="L2781" t="s">
        <v>378</v>
      </c>
      <c r="M2781" t="s">
        <v>379</v>
      </c>
      <c r="N2781" t="s">
        <v>31</v>
      </c>
      <c r="O2781" t="s">
        <v>380</v>
      </c>
      <c r="P2781" t="s">
        <v>58</v>
      </c>
      <c r="Q2781" t="s">
        <v>31</v>
      </c>
      <c r="R2781" t="s">
        <v>35</v>
      </c>
      <c r="S2781" t="s">
        <v>36</v>
      </c>
      <c r="T2781" t="s">
        <v>381</v>
      </c>
      <c r="U2781" t="s">
        <v>38</v>
      </c>
      <c r="V2781">
        <v>8.7959183673469402E-2</v>
      </c>
      <c r="W2781">
        <v>2004</v>
      </c>
      <c r="X2781">
        <v>1</v>
      </c>
      <c r="Y2781">
        <v>1</v>
      </c>
    </row>
    <row r="2782" spans="1:25" x14ac:dyDescent="0.25">
      <c r="A2782">
        <v>10222</v>
      </c>
      <c r="B2782">
        <v>31</v>
      </c>
      <c r="C2782">
        <v>45.69</v>
      </c>
      <c r="D2782">
        <v>7</v>
      </c>
      <c r="E2782">
        <v>1416.39</v>
      </c>
      <c r="F2782" s="1">
        <v>38036</v>
      </c>
      <c r="G2782" t="s">
        <v>25</v>
      </c>
      <c r="H2782" t="s">
        <v>597</v>
      </c>
      <c r="I2782">
        <v>49</v>
      </c>
      <c r="J2782" t="s">
        <v>707</v>
      </c>
      <c r="K2782" t="s">
        <v>382</v>
      </c>
      <c r="L2782" t="s">
        <v>383</v>
      </c>
      <c r="M2782" t="s">
        <v>384</v>
      </c>
      <c r="N2782" t="s">
        <v>31</v>
      </c>
      <c r="O2782" t="s">
        <v>385</v>
      </c>
      <c r="P2782" t="s">
        <v>58</v>
      </c>
      <c r="Q2782" t="s">
        <v>386</v>
      </c>
      <c r="R2782" t="s">
        <v>35</v>
      </c>
      <c r="S2782" t="s">
        <v>36</v>
      </c>
      <c r="T2782" t="s">
        <v>387</v>
      </c>
      <c r="U2782" t="s">
        <v>38</v>
      </c>
      <c r="V2782">
        <v>6.7551020408163298E-2</v>
      </c>
      <c r="W2782">
        <v>2004</v>
      </c>
      <c r="X2782">
        <v>2</v>
      </c>
      <c r="Y2782">
        <v>1</v>
      </c>
    </row>
    <row r="2783" spans="1:25" x14ac:dyDescent="0.25">
      <c r="A2783">
        <v>10249</v>
      </c>
      <c r="B2783">
        <v>32</v>
      </c>
      <c r="C2783">
        <v>57.61</v>
      </c>
      <c r="D2783">
        <v>3</v>
      </c>
      <c r="E2783">
        <v>1843.52</v>
      </c>
      <c r="F2783" s="1">
        <v>38115</v>
      </c>
      <c r="G2783" t="s">
        <v>25</v>
      </c>
      <c r="H2783" t="s">
        <v>597</v>
      </c>
      <c r="I2783">
        <v>49</v>
      </c>
      <c r="J2783" t="s">
        <v>707</v>
      </c>
      <c r="K2783" t="s">
        <v>251</v>
      </c>
      <c r="L2783" t="s">
        <v>252</v>
      </c>
      <c r="M2783" t="s">
        <v>253</v>
      </c>
      <c r="N2783" t="s">
        <v>31</v>
      </c>
      <c r="O2783" t="s">
        <v>132</v>
      </c>
      <c r="P2783" t="s">
        <v>133</v>
      </c>
      <c r="Q2783" t="s">
        <v>134</v>
      </c>
      <c r="R2783" t="s">
        <v>35</v>
      </c>
      <c r="S2783" t="s">
        <v>36</v>
      </c>
      <c r="T2783" t="s">
        <v>254</v>
      </c>
      <c r="U2783" t="s">
        <v>38</v>
      </c>
      <c r="V2783">
        <v>-0.17571428571428599</v>
      </c>
      <c r="W2783">
        <v>2004</v>
      </c>
      <c r="X2783">
        <v>5</v>
      </c>
      <c r="Y2783">
        <v>2</v>
      </c>
    </row>
    <row r="2784" spans="1:25" x14ac:dyDescent="0.25">
      <c r="A2784">
        <v>10262</v>
      </c>
      <c r="B2784">
        <v>21</v>
      </c>
      <c r="C2784">
        <v>57.11</v>
      </c>
      <c r="D2784">
        <v>12</v>
      </c>
      <c r="E2784">
        <v>1199.31</v>
      </c>
      <c r="F2784" s="1">
        <v>38162</v>
      </c>
      <c r="G2784" t="s">
        <v>359</v>
      </c>
      <c r="H2784" t="s">
        <v>597</v>
      </c>
      <c r="I2784">
        <v>49</v>
      </c>
      <c r="J2784" t="s">
        <v>707</v>
      </c>
      <c r="K2784" t="s">
        <v>186</v>
      </c>
      <c r="L2784" t="s">
        <v>187</v>
      </c>
      <c r="M2784" t="s">
        <v>188</v>
      </c>
      <c r="N2784" t="s">
        <v>31</v>
      </c>
      <c r="O2784" t="s">
        <v>189</v>
      </c>
      <c r="P2784" t="s">
        <v>31</v>
      </c>
      <c r="Q2784" t="s">
        <v>190</v>
      </c>
      <c r="R2784" t="s">
        <v>191</v>
      </c>
      <c r="S2784" t="s">
        <v>45</v>
      </c>
      <c r="T2784" t="s">
        <v>192</v>
      </c>
      <c r="U2784" t="s">
        <v>38</v>
      </c>
      <c r="V2784">
        <v>-0.165510204081633</v>
      </c>
      <c r="W2784">
        <v>2004</v>
      </c>
      <c r="X2784">
        <v>6</v>
      </c>
      <c r="Y2784">
        <v>2</v>
      </c>
    </row>
    <row r="2785" spans="1:25" x14ac:dyDescent="0.25">
      <c r="A2785">
        <v>10274</v>
      </c>
      <c r="B2785">
        <v>32</v>
      </c>
      <c r="C2785">
        <v>58.6</v>
      </c>
      <c r="D2785">
        <v>4</v>
      </c>
      <c r="E2785">
        <v>1875.2</v>
      </c>
      <c r="F2785" s="1">
        <v>38189</v>
      </c>
      <c r="G2785" t="s">
        <v>25</v>
      </c>
      <c r="H2785" t="s">
        <v>597</v>
      </c>
      <c r="I2785">
        <v>49</v>
      </c>
      <c r="J2785" t="s">
        <v>707</v>
      </c>
      <c r="K2785" t="s">
        <v>299</v>
      </c>
      <c r="L2785" t="s">
        <v>130</v>
      </c>
      <c r="M2785" t="s">
        <v>300</v>
      </c>
      <c r="N2785" t="s">
        <v>31</v>
      </c>
      <c r="O2785" t="s">
        <v>301</v>
      </c>
      <c r="P2785" t="s">
        <v>133</v>
      </c>
      <c r="Q2785" t="s">
        <v>302</v>
      </c>
      <c r="R2785" t="s">
        <v>35</v>
      </c>
      <c r="S2785" t="s">
        <v>36</v>
      </c>
      <c r="T2785" t="s">
        <v>303</v>
      </c>
      <c r="U2785" t="s">
        <v>38</v>
      </c>
      <c r="V2785">
        <v>-0.19591836734693899</v>
      </c>
      <c r="W2785">
        <v>2004</v>
      </c>
      <c r="X2785">
        <v>7</v>
      </c>
      <c r="Y2785">
        <v>3</v>
      </c>
    </row>
    <row r="2786" spans="1:25" x14ac:dyDescent="0.25">
      <c r="A2786">
        <v>10283</v>
      </c>
      <c r="B2786">
        <v>43</v>
      </c>
      <c r="C2786">
        <v>57.61</v>
      </c>
      <c r="D2786">
        <v>1</v>
      </c>
      <c r="E2786">
        <v>2477.23</v>
      </c>
      <c r="F2786" s="1">
        <v>38219</v>
      </c>
      <c r="G2786" t="s">
        <v>25</v>
      </c>
      <c r="H2786" t="s">
        <v>597</v>
      </c>
      <c r="I2786">
        <v>49</v>
      </c>
      <c r="J2786" t="s">
        <v>707</v>
      </c>
      <c r="K2786" t="s">
        <v>395</v>
      </c>
      <c r="L2786" t="s">
        <v>396</v>
      </c>
      <c r="M2786" t="s">
        <v>397</v>
      </c>
      <c r="N2786" t="s">
        <v>31</v>
      </c>
      <c r="O2786" t="s">
        <v>398</v>
      </c>
      <c r="P2786" t="s">
        <v>242</v>
      </c>
      <c r="Q2786" t="s">
        <v>399</v>
      </c>
      <c r="R2786" t="s">
        <v>244</v>
      </c>
      <c r="S2786" t="s">
        <v>36</v>
      </c>
      <c r="T2786" t="s">
        <v>400</v>
      </c>
      <c r="U2786" t="s">
        <v>38</v>
      </c>
      <c r="V2786">
        <v>-0.17571428571428599</v>
      </c>
      <c r="W2786">
        <v>2004</v>
      </c>
      <c r="X2786">
        <v>8</v>
      </c>
      <c r="Y2786">
        <v>3</v>
      </c>
    </row>
    <row r="2787" spans="1:25" x14ac:dyDescent="0.25">
      <c r="A2787">
        <v>10296</v>
      </c>
      <c r="B2787">
        <v>21</v>
      </c>
      <c r="C2787">
        <v>45.19</v>
      </c>
      <c r="D2787">
        <v>10</v>
      </c>
      <c r="E2787">
        <v>948.99</v>
      </c>
      <c r="F2787" s="1">
        <v>38245</v>
      </c>
      <c r="G2787" t="s">
        <v>25</v>
      </c>
      <c r="H2787" t="s">
        <v>597</v>
      </c>
      <c r="I2787">
        <v>49</v>
      </c>
      <c r="J2787" t="s">
        <v>707</v>
      </c>
      <c r="K2787" t="s">
        <v>604</v>
      </c>
      <c r="L2787" t="s">
        <v>605</v>
      </c>
      <c r="M2787" t="s">
        <v>606</v>
      </c>
      <c r="N2787" t="s">
        <v>31</v>
      </c>
      <c r="O2787" t="s">
        <v>607</v>
      </c>
      <c r="P2787" t="s">
        <v>31</v>
      </c>
      <c r="Q2787" t="s">
        <v>608</v>
      </c>
      <c r="R2787" t="s">
        <v>468</v>
      </c>
      <c r="S2787" t="s">
        <v>45</v>
      </c>
      <c r="T2787" t="s">
        <v>609</v>
      </c>
      <c r="U2787" t="s">
        <v>38</v>
      </c>
      <c r="V2787">
        <v>7.7755102040816398E-2</v>
      </c>
      <c r="W2787">
        <v>2004</v>
      </c>
      <c r="X2787">
        <v>9</v>
      </c>
      <c r="Y2787">
        <v>3</v>
      </c>
    </row>
    <row r="2788" spans="1:25" x14ac:dyDescent="0.25">
      <c r="A2788">
        <v>10307</v>
      </c>
      <c r="B2788">
        <v>34</v>
      </c>
      <c r="C2788">
        <v>53.63</v>
      </c>
      <c r="D2788">
        <v>4</v>
      </c>
      <c r="E2788">
        <v>1823.42</v>
      </c>
      <c r="F2788" s="1">
        <v>38274</v>
      </c>
      <c r="G2788" t="s">
        <v>25</v>
      </c>
      <c r="H2788" t="s">
        <v>597</v>
      </c>
      <c r="I2788">
        <v>49</v>
      </c>
      <c r="J2788" t="s">
        <v>707</v>
      </c>
      <c r="K2788" t="s">
        <v>226</v>
      </c>
      <c r="L2788" t="s">
        <v>227</v>
      </c>
      <c r="M2788" t="s">
        <v>228</v>
      </c>
      <c r="N2788" t="s">
        <v>31</v>
      </c>
      <c r="O2788" t="s">
        <v>229</v>
      </c>
      <c r="P2788" t="s">
        <v>153</v>
      </c>
      <c r="Q2788" t="s">
        <v>230</v>
      </c>
      <c r="R2788" t="s">
        <v>35</v>
      </c>
      <c r="S2788" t="s">
        <v>36</v>
      </c>
      <c r="T2788" t="s">
        <v>231</v>
      </c>
      <c r="U2788" t="s">
        <v>38</v>
      </c>
      <c r="V2788">
        <v>-9.4489795918367397E-2</v>
      </c>
      <c r="W2788">
        <v>2004</v>
      </c>
      <c r="X2788">
        <v>10</v>
      </c>
      <c r="Y2788">
        <v>4</v>
      </c>
    </row>
    <row r="2789" spans="1:25" x14ac:dyDescent="0.25">
      <c r="A2789">
        <v>10316</v>
      </c>
      <c r="B2789">
        <v>34</v>
      </c>
      <c r="C2789">
        <v>43.7</v>
      </c>
      <c r="D2789">
        <v>12</v>
      </c>
      <c r="E2789">
        <v>1485.8</v>
      </c>
      <c r="F2789" s="1">
        <v>38292</v>
      </c>
      <c r="G2789" t="s">
        <v>25</v>
      </c>
      <c r="H2789" t="s">
        <v>597</v>
      </c>
      <c r="I2789">
        <v>49</v>
      </c>
      <c r="J2789" t="s">
        <v>707</v>
      </c>
      <c r="K2789" t="s">
        <v>407</v>
      </c>
      <c r="L2789" t="s">
        <v>408</v>
      </c>
      <c r="M2789" t="s">
        <v>409</v>
      </c>
      <c r="N2789" t="s">
        <v>31</v>
      </c>
      <c r="O2789" t="s">
        <v>410</v>
      </c>
      <c r="P2789" t="s">
        <v>411</v>
      </c>
      <c r="Q2789" t="s">
        <v>412</v>
      </c>
      <c r="R2789" t="s">
        <v>183</v>
      </c>
      <c r="S2789" t="s">
        <v>45</v>
      </c>
      <c r="T2789" t="s">
        <v>413</v>
      </c>
      <c r="U2789" t="s">
        <v>38</v>
      </c>
      <c r="V2789">
        <v>0.108163265306122</v>
      </c>
      <c r="W2789">
        <v>2004</v>
      </c>
      <c r="X2789">
        <v>11</v>
      </c>
      <c r="Y2789">
        <v>4</v>
      </c>
    </row>
    <row r="2790" spans="1:25" x14ac:dyDescent="0.25">
      <c r="A2790">
        <v>10329</v>
      </c>
      <c r="B2790">
        <v>44</v>
      </c>
      <c r="C2790">
        <v>86.13</v>
      </c>
      <c r="D2790">
        <v>8</v>
      </c>
      <c r="E2790">
        <v>3789.72</v>
      </c>
      <c r="F2790" s="1">
        <v>38306</v>
      </c>
      <c r="G2790" t="s">
        <v>25</v>
      </c>
      <c r="H2790" t="s">
        <v>597</v>
      </c>
      <c r="I2790">
        <v>49</v>
      </c>
      <c r="J2790" t="s">
        <v>707</v>
      </c>
      <c r="K2790" t="s">
        <v>28</v>
      </c>
      <c r="L2790" t="s">
        <v>29</v>
      </c>
      <c r="M2790" t="s">
        <v>30</v>
      </c>
      <c r="N2790" t="s">
        <v>31</v>
      </c>
      <c r="O2790" t="s">
        <v>32</v>
      </c>
      <c r="P2790" t="s">
        <v>33</v>
      </c>
      <c r="Q2790" t="s">
        <v>34</v>
      </c>
      <c r="R2790" t="s">
        <v>35</v>
      </c>
      <c r="S2790" t="s">
        <v>36</v>
      </c>
      <c r="T2790" t="s">
        <v>37</v>
      </c>
      <c r="U2790" t="s">
        <v>53</v>
      </c>
      <c r="V2790">
        <v>-0.75775510204081598</v>
      </c>
      <c r="W2790">
        <v>2004</v>
      </c>
      <c r="X2790">
        <v>11</v>
      </c>
      <c r="Y2790">
        <v>4</v>
      </c>
    </row>
    <row r="2791" spans="1:25" x14ac:dyDescent="0.25">
      <c r="A2791">
        <v>10339</v>
      </c>
      <c r="B2791">
        <v>27</v>
      </c>
      <c r="C2791">
        <v>76.31</v>
      </c>
      <c r="D2791">
        <v>6</v>
      </c>
      <c r="E2791">
        <v>2060.37</v>
      </c>
      <c r="F2791" s="1">
        <v>38314</v>
      </c>
      <c r="G2791" t="s">
        <v>25</v>
      </c>
      <c r="H2791" t="s">
        <v>597</v>
      </c>
      <c r="I2791">
        <v>49</v>
      </c>
      <c r="J2791" t="s">
        <v>707</v>
      </c>
      <c r="K2791" t="s">
        <v>261</v>
      </c>
      <c r="L2791" t="s">
        <v>262</v>
      </c>
      <c r="M2791" t="s">
        <v>263</v>
      </c>
      <c r="N2791" t="s">
        <v>31</v>
      </c>
      <c r="O2791" t="s">
        <v>264</v>
      </c>
      <c r="P2791" t="s">
        <v>265</v>
      </c>
      <c r="Q2791" t="s">
        <v>266</v>
      </c>
      <c r="R2791" t="s">
        <v>212</v>
      </c>
      <c r="S2791" t="s">
        <v>212</v>
      </c>
      <c r="T2791" t="s">
        <v>267</v>
      </c>
      <c r="U2791" t="s">
        <v>38</v>
      </c>
      <c r="V2791">
        <v>-0.55734693877551</v>
      </c>
      <c r="W2791">
        <v>2004</v>
      </c>
      <c r="X2791">
        <v>11</v>
      </c>
      <c r="Y2791">
        <v>4</v>
      </c>
    </row>
    <row r="2792" spans="1:25" x14ac:dyDescent="0.25">
      <c r="A2792">
        <v>10352</v>
      </c>
      <c r="B2792">
        <v>49</v>
      </c>
      <c r="C2792">
        <v>52.64</v>
      </c>
      <c r="D2792">
        <v>4</v>
      </c>
      <c r="E2792">
        <v>2579.36</v>
      </c>
      <c r="F2792" s="1">
        <v>38324</v>
      </c>
      <c r="G2792" t="s">
        <v>25</v>
      </c>
      <c r="H2792" t="s">
        <v>597</v>
      </c>
      <c r="I2792">
        <v>49</v>
      </c>
      <c r="J2792" t="s">
        <v>707</v>
      </c>
      <c r="K2792" t="s">
        <v>632</v>
      </c>
      <c r="L2792" t="s">
        <v>633</v>
      </c>
      <c r="M2792" t="s">
        <v>634</v>
      </c>
      <c r="N2792" t="s">
        <v>31</v>
      </c>
      <c r="O2792" t="s">
        <v>301</v>
      </c>
      <c r="P2792" t="s">
        <v>133</v>
      </c>
      <c r="Q2792" t="s">
        <v>302</v>
      </c>
      <c r="R2792" t="s">
        <v>35</v>
      </c>
      <c r="S2792" t="s">
        <v>36</v>
      </c>
      <c r="T2792" t="s">
        <v>635</v>
      </c>
      <c r="U2792" t="s">
        <v>38</v>
      </c>
      <c r="V2792">
        <v>-7.4285714285714302E-2</v>
      </c>
      <c r="W2792">
        <v>2004</v>
      </c>
      <c r="X2792">
        <v>12</v>
      </c>
      <c r="Y2792">
        <v>4</v>
      </c>
    </row>
    <row r="2793" spans="1:25" x14ac:dyDescent="0.25">
      <c r="A2793">
        <v>10361</v>
      </c>
      <c r="B2793">
        <v>23</v>
      </c>
      <c r="C2793">
        <v>95.2</v>
      </c>
      <c r="D2793">
        <v>12</v>
      </c>
      <c r="E2793">
        <v>2189.6</v>
      </c>
      <c r="F2793" s="1">
        <v>38338</v>
      </c>
      <c r="G2793" t="s">
        <v>25</v>
      </c>
      <c r="H2793" t="s">
        <v>597</v>
      </c>
      <c r="I2793">
        <v>49</v>
      </c>
      <c r="J2793" t="s">
        <v>707</v>
      </c>
      <c r="K2793" t="s">
        <v>164</v>
      </c>
      <c r="L2793" t="s">
        <v>165</v>
      </c>
      <c r="M2793" t="s">
        <v>166</v>
      </c>
      <c r="N2793" t="s">
        <v>167</v>
      </c>
      <c r="O2793" t="s">
        <v>168</v>
      </c>
      <c r="P2793" t="s">
        <v>169</v>
      </c>
      <c r="Q2793" t="s">
        <v>170</v>
      </c>
      <c r="R2793" t="s">
        <v>101</v>
      </c>
      <c r="S2793" t="s">
        <v>102</v>
      </c>
      <c r="T2793" t="s">
        <v>171</v>
      </c>
      <c r="U2793" t="s">
        <v>38</v>
      </c>
      <c r="V2793">
        <v>-0.94285714285714295</v>
      </c>
      <c r="W2793">
        <v>2004</v>
      </c>
      <c r="X2793">
        <v>12</v>
      </c>
      <c r="Y2793">
        <v>4</v>
      </c>
    </row>
    <row r="2794" spans="1:25" x14ac:dyDescent="0.25">
      <c r="A2794">
        <v>10373</v>
      </c>
      <c r="B2794">
        <v>25</v>
      </c>
      <c r="C2794">
        <v>64.97</v>
      </c>
      <c r="D2794">
        <v>9</v>
      </c>
      <c r="E2794">
        <v>1624.25</v>
      </c>
      <c r="F2794" s="1">
        <v>38383</v>
      </c>
      <c r="G2794" t="s">
        <v>25</v>
      </c>
      <c r="H2794" t="s">
        <v>597</v>
      </c>
      <c r="I2794">
        <v>49</v>
      </c>
      <c r="J2794" t="s">
        <v>707</v>
      </c>
      <c r="K2794" t="s">
        <v>414</v>
      </c>
      <c r="L2794" t="s">
        <v>415</v>
      </c>
      <c r="M2794" t="s">
        <v>416</v>
      </c>
      <c r="N2794" t="s">
        <v>31</v>
      </c>
      <c r="O2794" t="s">
        <v>417</v>
      </c>
      <c r="P2794" t="s">
        <v>31</v>
      </c>
      <c r="Q2794" t="s">
        <v>418</v>
      </c>
      <c r="R2794" t="s">
        <v>141</v>
      </c>
      <c r="S2794" t="s">
        <v>45</v>
      </c>
      <c r="T2794" t="s">
        <v>419</v>
      </c>
      <c r="U2794" t="s">
        <v>38</v>
      </c>
      <c r="V2794">
        <v>-0.32591836734693902</v>
      </c>
      <c r="W2794">
        <v>2005</v>
      </c>
      <c r="X2794">
        <v>1</v>
      </c>
      <c r="Y2794">
        <v>1</v>
      </c>
    </row>
    <row r="2795" spans="1:25" x14ac:dyDescent="0.25">
      <c r="A2795">
        <v>10386</v>
      </c>
      <c r="B2795">
        <v>50</v>
      </c>
      <c r="C2795">
        <v>87.15</v>
      </c>
      <c r="D2795">
        <v>16</v>
      </c>
      <c r="E2795">
        <v>4357.5</v>
      </c>
      <c r="F2795" s="1">
        <v>38412</v>
      </c>
      <c r="G2795" t="s">
        <v>432</v>
      </c>
      <c r="H2795" t="s">
        <v>597</v>
      </c>
      <c r="I2795">
        <v>49</v>
      </c>
      <c r="J2795" t="s">
        <v>707</v>
      </c>
      <c r="K2795" t="s">
        <v>186</v>
      </c>
      <c r="L2795" t="s">
        <v>187</v>
      </c>
      <c r="M2795" t="s">
        <v>188</v>
      </c>
      <c r="N2795" t="s">
        <v>31</v>
      </c>
      <c r="O2795" t="s">
        <v>189</v>
      </c>
      <c r="P2795" t="s">
        <v>31</v>
      </c>
      <c r="Q2795" t="s">
        <v>190</v>
      </c>
      <c r="R2795" t="s">
        <v>191</v>
      </c>
      <c r="S2795" t="s">
        <v>45</v>
      </c>
      <c r="T2795" t="s">
        <v>192</v>
      </c>
      <c r="U2795" t="s">
        <v>53</v>
      </c>
      <c r="V2795">
        <v>-0.77857142857142903</v>
      </c>
      <c r="W2795">
        <v>2005</v>
      </c>
      <c r="X2795">
        <v>3</v>
      </c>
      <c r="Y2795">
        <v>1</v>
      </c>
    </row>
    <row r="2796" spans="1:25" x14ac:dyDescent="0.25">
      <c r="A2796">
        <v>10398</v>
      </c>
      <c r="B2796">
        <v>34</v>
      </c>
      <c r="C2796">
        <v>40.22</v>
      </c>
      <c r="D2796">
        <v>1</v>
      </c>
      <c r="E2796">
        <v>1367.48</v>
      </c>
      <c r="F2796" s="1">
        <v>38441</v>
      </c>
      <c r="G2796" t="s">
        <v>25</v>
      </c>
      <c r="H2796" t="s">
        <v>597</v>
      </c>
      <c r="I2796">
        <v>49</v>
      </c>
      <c r="J2796" t="s">
        <v>707</v>
      </c>
      <c r="K2796" t="s">
        <v>39</v>
      </c>
      <c r="L2796" t="s">
        <v>40</v>
      </c>
      <c r="M2796" t="s">
        <v>41</v>
      </c>
      <c r="N2796" t="s">
        <v>31</v>
      </c>
      <c r="O2796" t="s">
        <v>42</v>
      </c>
      <c r="P2796" t="s">
        <v>31</v>
      </c>
      <c r="Q2796" t="s">
        <v>43</v>
      </c>
      <c r="R2796" t="s">
        <v>44</v>
      </c>
      <c r="S2796" t="s">
        <v>45</v>
      </c>
      <c r="T2796" t="s">
        <v>46</v>
      </c>
      <c r="U2796" t="s">
        <v>38</v>
      </c>
      <c r="V2796">
        <v>0.17918367346938799</v>
      </c>
      <c r="W2796">
        <v>2005</v>
      </c>
      <c r="X2796">
        <v>3</v>
      </c>
      <c r="Y2796">
        <v>1</v>
      </c>
    </row>
    <row r="2797" spans="1:25" x14ac:dyDescent="0.25">
      <c r="A2797">
        <v>10400</v>
      </c>
      <c r="B2797">
        <v>20</v>
      </c>
      <c r="C2797">
        <v>56.12</v>
      </c>
      <c r="D2797">
        <v>4</v>
      </c>
      <c r="E2797">
        <v>1122.4000000000001</v>
      </c>
      <c r="F2797" s="1">
        <v>38443</v>
      </c>
      <c r="G2797" t="s">
        <v>25</v>
      </c>
      <c r="H2797" t="s">
        <v>597</v>
      </c>
      <c r="I2797">
        <v>49</v>
      </c>
      <c r="J2797" t="s">
        <v>707</v>
      </c>
      <c r="K2797" t="s">
        <v>420</v>
      </c>
      <c r="L2797" t="s">
        <v>421</v>
      </c>
      <c r="M2797" t="s">
        <v>422</v>
      </c>
      <c r="N2797" t="s">
        <v>31</v>
      </c>
      <c r="O2797" t="s">
        <v>423</v>
      </c>
      <c r="P2797" t="s">
        <v>58</v>
      </c>
      <c r="Q2797" t="s">
        <v>70</v>
      </c>
      <c r="R2797" t="s">
        <v>35</v>
      </c>
      <c r="S2797" t="s">
        <v>36</v>
      </c>
      <c r="T2797" t="s">
        <v>424</v>
      </c>
      <c r="U2797" t="s">
        <v>38</v>
      </c>
      <c r="V2797">
        <v>-0.14530612244898</v>
      </c>
      <c r="W2797">
        <v>2005</v>
      </c>
      <c r="X2797">
        <v>4</v>
      </c>
      <c r="Y2797">
        <v>2</v>
      </c>
    </row>
    <row r="2798" spans="1:25" x14ac:dyDescent="0.25">
      <c r="A2798">
        <v>10415</v>
      </c>
      <c r="B2798">
        <v>42</v>
      </c>
      <c r="C2798">
        <v>57.61</v>
      </c>
      <c r="D2798">
        <v>3</v>
      </c>
      <c r="E2798">
        <v>2419.62</v>
      </c>
      <c r="F2798" s="1">
        <v>38481</v>
      </c>
      <c r="G2798" t="s">
        <v>185</v>
      </c>
      <c r="H2798" t="s">
        <v>597</v>
      </c>
      <c r="I2798">
        <v>49</v>
      </c>
      <c r="J2798" t="s">
        <v>707</v>
      </c>
      <c r="K2798" t="s">
        <v>589</v>
      </c>
      <c r="L2798" t="s">
        <v>590</v>
      </c>
      <c r="M2798" t="s">
        <v>591</v>
      </c>
      <c r="N2798" t="s">
        <v>31</v>
      </c>
      <c r="O2798" t="s">
        <v>592</v>
      </c>
      <c r="P2798" t="s">
        <v>99</v>
      </c>
      <c r="Q2798" t="s">
        <v>593</v>
      </c>
      <c r="R2798" t="s">
        <v>101</v>
      </c>
      <c r="S2798" t="s">
        <v>102</v>
      </c>
      <c r="T2798" t="s">
        <v>594</v>
      </c>
      <c r="U2798" t="s">
        <v>38</v>
      </c>
      <c r="V2798">
        <v>-0.17571428571428599</v>
      </c>
      <c r="W2798">
        <v>2005</v>
      </c>
      <c r="X2798">
        <v>5</v>
      </c>
      <c r="Y2798">
        <v>2</v>
      </c>
    </row>
    <row r="2799" spans="1:25" x14ac:dyDescent="0.25">
      <c r="A2799">
        <v>10105</v>
      </c>
      <c r="B2799">
        <v>25</v>
      </c>
      <c r="C2799">
        <v>56.78</v>
      </c>
      <c r="D2799">
        <v>8</v>
      </c>
      <c r="E2799">
        <v>1419.5</v>
      </c>
      <c r="F2799" s="1">
        <v>37663</v>
      </c>
      <c r="G2799" t="s">
        <v>25</v>
      </c>
      <c r="H2799" t="s">
        <v>630</v>
      </c>
      <c r="I2799">
        <v>54</v>
      </c>
      <c r="J2799" t="s">
        <v>708</v>
      </c>
      <c r="K2799" t="s">
        <v>342</v>
      </c>
      <c r="L2799" t="s">
        <v>343</v>
      </c>
      <c r="M2799" t="s">
        <v>344</v>
      </c>
      <c r="N2799" t="s">
        <v>31</v>
      </c>
      <c r="O2799" t="s">
        <v>345</v>
      </c>
      <c r="P2799" t="s">
        <v>31</v>
      </c>
      <c r="Q2799" t="s">
        <v>346</v>
      </c>
      <c r="R2799" t="s">
        <v>347</v>
      </c>
      <c r="S2799" t="s">
        <v>45</v>
      </c>
      <c r="T2799" t="s">
        <v>348</v>
      </c>
      <c r="U2799" t="s">
        <v>38</v>
      </c>
      <c r="V2799">
        <v>-5.1481481481481503E-2</v>
      </c>
      <c r="W2799">
        <v>2003</v>
      </c>
      <c r="X2799">
        <v>2</v>
      </c>
      <c r="Y2799">
        <v>1</v>
      </c>
    </row>
    <row r="2800" spans="1:25" x14ac:dyDescent="0.25">
      <c r="A2800">
        <v>10117</v>
      </c>
      <c r="B2800">
        <v>50</v>
      </c>
      <c r="C2800">
        <v>43.68</v>
      </c>
      <c r="D2800">
        <v>2</v>
      </c>
      <c r="E2800">
        <v>2184</v>
      </c>
      <c r="F2800" s="1">
        <v>37727</v>
      </c>
      <c r="G2800" t="s">
        <v>25</v>
      </c>
      <c r="H2800" t="s">
        <v>630</v>
      </c>
      <c r="I2800">
        <v>54</v>
      </c>
      <c r="J2800" t="s">
        <v>708</v>
      </c>
      <c r="K2800" t="s">
        <v>207</v>
      </c>
      <c r="L2800" t="s">
        <v>208</v>
      </c>
      <c r="M2800" t="s">
        <v>209</v>
      </c>
      <c r="N2800" t="s">
        <v>31</v>
      </c>
      <c r="O2800" t="s">
        <v>210</v>
      </c>
      <c r="P2800" t="s">
        <v>31</v>
      </c>
      <c r="Q2800" t="s">
        <v>211</v>
      </c>
      <c r="R2800" t="s">
        <v>210</v>
      </c>
      <c r="S2800" t="s">
        <v>212</v>
      </c>
      <c r="T2800" t="s">
        <v>213</v>
      </c>
      <c r="U2800" t="s">
        <v>38</v>
      </c>
      <c r="V2800">
        <v>0.19111111111111101</v>
      </c>
      <c r="W2800">
        <v>2003</v>
      </c>
      <c r="X2800">
        <v>4</v>
      </c>
      <c r="Y2800">
        <v>2</v>
      </c>
    </row>
    <row r="2801" spans="1:25" x14ac:dyDescent="0.25">
      <c r="A2801">
        <v>10129</v>
      </c>
      <c r="B2801">
        <v>32</v>
      </c>
      <c r="C2801">
        <v>64.97</v>
      </c>
      <c r="D2801">
        <v>8</v>
      </c>
      <c r="E2801">
        <v>2079.04</v>
      </c>
      <c r="F2801" s="1">
        <v>37784</v>
      </c>
      <c r="G2801" t="s">
        <v>25</v>
      </c>
      <c r="H2801" t="s">
        <v>630</v>
      </c>
      <c r="I2801">
        <v>54</v>
      </c>
      <c r="J2801" t="s">
        <v>708</v>
      </c>
      <c r="K2801" t="s">
        <v>349</v>
      </c>
      <c r="L2801" t="s">
        <v>350</v>
      </c>
      <c r="M2801" t="s">
        <v>351</v>
      </c>
      <c r="N2801" t="s">
        <v>31</v>
      </c>
      <c r="O2801" t="s">
        <v>352</v>
      </c>
      <c r="P2801" t="s">
        <v>31</v>
      </c>
      <c r="Q2801" t="s">
        <v>353</v>
      </c>
      <c r="R2801" t="s">
        <v>183</v>
      </c>
      <c r="S2801" t="s">
        <v>45</v>
      </c>
      <c r="T2801" t="s">
        <v>354</v>
      </c>
      <c r="U2801" t="s">
        <v>38</v>
      </c>
      <c r="V2801">
        <v>-0.20314814814814799</v>
      </c>
      <c r="W2801">
        <v>2003</v>
      </c>
      <c r="X2801">
        <v>6</v>
      </c>
      <c r="Y2801">
        <v>2</v>
      </c>
    </row>
    <row r="2802" spans="1:25" x14ac:dyDescent="0.25">
      <c r="A2802">
        <v>10142</v>
      </c>
      <c r="B2802">
        <v>39</v>
      </c>
      <c r="C2802">
        <v>44.23</v>
      </c>
      <c r="D2802">
        <v>5</v>
      </c>
      <c r="E2802">
        <v>1724.97</v>
      </c>
      <c r="F2802" s="1">
        <v>37841</v>
      </c>
      <c r="G2802" t="s">
        <v>25</v>
      </c>
      <c r="H2802" t="s">
        <v>630</v>
      </c>
      <c r="I2802">
        <v>54</v>
      </c>
      <c r="J2802" t="s">
        <v>708</v>
      </c>
      <c r="K2802" t="s">
        <v>287</v>
      </c>
      <c r="L2802" t="s">
        <v>288</v>
      </c>
      <c r="M2802" t="s">
        <v>289</v>
      </c>
      <c r="N2802" t="s">
        <v>31</v>
      </c>
      <c r="O2802" t="s">
        <v>290</v>
      </c>
      <c r="P2802" t="s">
        <v>58</v>
      </c>
      <c r="Q2802" t="s">
        <v>121</v>
      </c>
      <c r="R2802" t="s">
        <v>35</v>
      </c>
      <c r="S2802" t="s">
        <v>36</v>
      </c>
      <c r="T2802" t="s">
        <v>291</v>
      </c>
      <c r="U2802" t="s">
        <v>38</v>
      </c>
      <c r="V2802">
        <v>0.18092592592592599</v>
      </c>
      <c r="W2802">
        <v>2003</v>
      </c>
      <c r="X2802">
        <v>8</v>
      </c>
      <c r="Y2802">
        <v>3</v>
      </c>
    </row>
    <row r="2803" spans="1:25" x14ac:dyDescent="0.25">
      <c r="A2803">
        <v>10153</v>
      </c>
      <c r="B2803">
        <v>50</v>
      </c>
      <c r="C2803">
        <v>60.06</v>
      </c>
      <c r="D2803">
        <v>4</v>
      </c>
      <c r="E2803">
        <v>3003</v>
      </c>
      <c r="F2803" s="1">
        <v>37892</v>
      </c>
      <c r="G2803" t="s">
        <v>25</v>
      </c>
      <c r="H2803" t="s">
        <v>630</v>
      </c>
      <c r="I2803">
        <v>54</v>
      </c>
      <c r="J2803" t="s">
        <v>708</v>
      </c>
      <c r="K2803" t="s">
        <v>186</v>
      </c>
      <c r="L2803" t="s">
        <v>187</v>
      </c>
      <c r="M2803" t="s">
        <v>188</v>
      </c>
      <c r="N2803" t="s">
        <v>31</v>
      </c>
      <c r="O2803" t="s">
        <v>189</v>
      </c>
      <c r="P2803" t="s">
        <v>31</v>
      </c>
      <c r="Q2803" t="s">
        <v>190</v>
      </c>
      <c r="R2803" t="s">
        <v>191</v>
      </c>
      <c r="S2803" t="s">
        <v>45</v>
      </c>
      <c r="T2803" t="s">
        <v>192</v>
      </c>
      <c r="U2803" t="s">
        <v>53</v>
      </c>
      <c r="V2803">
        <v>-0.112222222222222</v>
      </c>
      <c r="W2803">
        <v>2003</v>
      </c>
      <c r="X2803">
        <v>9</v>
      </c>
      <c r="Y2803">
        <v>3</v>
      </c>
    </row>
    <row r="2804" spans="1:25" x14ac:dyDescent="0.25">
      <c r="A2804">
        <v>10167</v>
      </c>
      <c r="B2804">
        <v>38</v>
      </c>
      <c r="C2804">
        <v>48.59</v>
      </c>
      <c r="D2804">
        <v>15</v>
      </c>
      <c r="E2804">
        <v>1846.42</v>
      </c>
      <c r="F2804" s="1">
        <v>37917</v>
      </c>
      <c r="G2804" t="s">
        <v>359</v>
      </c>
      <c r="H2804" t="s">
        <v>630</v>
      </c>
      <c r="I2804">
        <v>54</v>
      </c>
      <c r="J2804" t="s">
        <v>708</v>
      </c>
      <c r="K2804" t="s">
        <v>275</v>
      </c>
      <c r="L2804" t="s">
        <v>276</v>
      </c>
      <c r="M2804" t="s">
        <v>277</v>
      </c>
      <c r="N2804" t="s">
        <v>31</v>
      </c>
      <c r="O2804" t="s">
        <v>278</v>
      </c>
      <c r="P2804" t="s">
        <v>31</v>
      </c>
      <c r="Q2804" t="s">
        <v>279</v>
      </c>
      <c r="R2804" t="s">
        <v>200</v>
      </c>
      <c r="S2804" t="s">
        <v>45</v>
      </c>
      <c r="T2804" t="s">
        <v>280</v>
      </c>
      <c r="U2804" t="s">
        <v>38</v>
      </c>
      <c r="V2804">
        <v>0.100185185185185</v>
      </c>
      <c r="W2804">
        <v>2003</v>
      </c>
      <c r="X2804">
        <v>10</v>
      </c>
      <c r="Y2804">
        <v>4</v>
      </c>
    </row>
    <row r="2805" spans="1:25" x14ac:dyDescent="0.25">
      <c r="A2805">
        <v>10177</v>
      </c>
      <c r="B2805">
        <v>40</v>
      </c>
      <c r="C2805">
        <v>50.23</v>
      </c>
      <c r="D2805">
        <v>6</v>
      </c>
      <c r="E2805">
        <v>2009.2</v>
      </c>
      <c r="F2805" s="1">
        <v>37932</v>
      </c>
      <c r="G2805" t="s">
        <v>25</v>
      </c>
      <c r="H2805" t="s">
        <v>630</v>
      </c>
      <c r="I2805">
        <v>54</v>
      </c>
      <c r="J2805" t="s">
        <v>708</v>
      </c>
      <c r="K2805" t="s">
        <v>513</v>
      </c>
      <c r="L2805" t="s">
        <v>514</v>
      </c>
      <c r="M2805" t="s">
        <v>515</v>
      </c>
      <c r="N2805" t="s">
        <v>31</v>
      </c>
      <c r="O2805" t="s">
        <v>189</v>
      </c>
      <c r="P2805" t="s">
        <v>31</v>
      </c>
      <c r="Q2805" t="s">
        <v>205</v>
      </c>
      <c r="R2805" t="s">
        <v>191</v>
      </c>
      <c r="S2805" t="s">
        <v>45</v>
      </c>
      <c r="T2805" t="s">
        <v>516</v>
      </c>
      <c r="U2805" t="s">
        <v>38</v>
      </c>
      <c r="V2805">
        <v>6.9814814814814899E-2</v>
      </c>
      <c r="W2805">
        <v>2003</v>
      </c>
      <c r="X2805">
        <v>11</v>
      </c>
      <c r="Y2805">
        <v>4</v>
      </c>
    </row>
    <row r="2806" spans="1:25" x14ac:dyDescent="0.25">
      <c r="A2806">
        <v>10185</v>
      </c>
      <c r="B2806">
        <v>28</v>
      </c>
      <c r="C2806">
        <v>64.430000000000007</v>
      </c>
      <c r="D2806">
        <v>6</v>
      </c>
      <c r="E2806">
        <v>1804.04</v>
      </c>
      <c r="F2806" s="1">
        <v>37939</v>
      </c>
      <c r="G2806" t="s">
        <v>25</v>
      </c>
      <c r="H2806" t="s">
        <v>630</v>
      </c>
      <c r="I2806">
        <v>54</v>
      </c>
      <c r="J2806" t="s">
        <v>708</v>
      </c>
      <c r="K2806" t="s">
        <v>355</v>
      </c>
      <c r="L2806" t="s">
        <v>356</v>
      </c>
      <c r="M2806" t="s">
        <v>357</v>
      </c>
      <c r="N2806" t="s">
        <v>31</v>
      </c>
      <c r="O2806" t="s">
        <v>175</v>
      </c>
      <c r="P2806" t="s">
        <v>133</v>
      </c>
      <c r="Q2806" t="s">
        <v>176</v>
      </c>
      <c r="R2806" t="s">
        <v>35</v>
      </c>
      <c r="S2806" t="s">
        <v>36</v>
      </c>
      <c r="T2806" t="s">
        <v>358</v>
      </c>
      <c r="U2806" t="s">
        <v>38</v>
      </c>
      <c r="V2806">
        <v>-0.19314814814814801</v>
      </c>
      <c r="W2806">
        <v>2003</v>
      </c>
      <c r="X2806">
        <v>11</v>
      </c>
      <c r="Y2806">
        <v>4</v>
      </c>
    </row>
    <row r="2807" spans="1:25" x14ac:dyDescent="0.25">
      <c r="A2807">
        <v>10197</v>
      </c>
      <c r="B2807">
        <v>42</v>
      </c>
      <c r="C2807">
        <v>50.23</v>
      </c>
      <c r="D2807">
        <v>12</v>
      </c>
      <c r="E2807">
        <v>2109.66</v>
      </c>
      <c r="F2807" s="1">
        <v>37951</v>
      </c>
      <c r="G2807" t="s">
        <v>25</v>
      </c>
      <c r="H2807" t="s">
        <v>630</v>
      </c>
      <c r="I2807">
        <v>54</v>
      </c>
      <c r="J2807" t="s">
        <v>708</v>
      </c>
      <c r="K2807" t="s">
        <v>371</v>
      </c>
      <c r="L2807" t="s">
        <v>372</v>
      </c>
      <c r="M2807" t="s">
        <v>373</v>
      </c>
      <c r="N2807" t="s">
        <v>31</v>
      </c>
      <c r="O2807" t="s">
        <v>374</v>
      </c>
      <c r="P2807" t="s">
        <v>31</v>
      </c>
      <c r="Q2807" t="s">
        <v>375</v>
      </c>
      <c r="R2807" t="s">
        <v>191</v>
      </c>
      <c r="S2807" t="s">
        <v>45</v>
      </c>
      <c r="T2807" t="s">
        <v>376</v>
      </c>
      <c r="U2807" t="s">
        <v>38</v>
      </c>
      <c r="V2807">
        <v>6.9814814814814899E-2</v>
      </c>
      <c r="W2807">
        <v>2003</v>
      </c>
      <c r="X2807">
        <v>11</v>
      </c>
      <c r="Y2807">
        <v>4</v>
      </c>
    </row>
    <row r="2808" spans="1:25" x14ac:dyDescent="0.25">
      <c r="A2808">
        <v>10208</v>
      </c>
      <c r="B2808">
        <v>42</v>
      </c>
      <c r="C2808">
        <v>63.88</v>
      </c>
      <c r="D2808">
        <v>6</v>
      </c>
      <c r="E2808">
        <v>2682.96</v>
      </c>
      <c r="F2808" s="1">
        <v>37988</v>
      </c>
      <c r="G2808" t="s">
        <v>25</v>
      </c>
      <c r="H2808" t="s">
        <v>630</v>
      </c>
      <c r="I2808">
        <v>54</v>
      </c>
      <c r="J2808" t="s">
        <v>708</v>
      </c>
      <c r="K2808" t="s">
        <v>232</v>
      </c>
      <c r="L2808" t="s">
        <v>233</v>
      </c>
      <c r="M2808" t="s">
        <v>234</v>
      </c>
      <c r="N2808" t="s">
        <v>31</v>
      </c>
      <c r="O2808" t="s">
        <v>235</v>
      </c>
      <c r="P2808" t="s">
        <v>31</v>
      </c>
      <c r="Q2808" t="s">
        <v>236</v>
      </c>
      <c r="R2808" t="s">
        <v>44</v>
      </c>
      <c r="S2808" t="s">
        <v>45</v>
      </c>
      <c r="T2808" t="s">
        <v>237</v>
      </c>
      <c r="U2808" t="s">
        <v>38</v>
      </c>
      <c r="V2808">
        <v>-0.18296296296296299</v>
      </c>
      <c r="W2808">
        <v>2004</v>
      </c>
      <c r="X2808">
        <v>1</v>
      </c>
      <c r="Y2808">
        <v>1</v>
      </c>
    </row>
    <row r="2809" spans="1:25" x14ac:dyDescent="0.25">
      <c r="A2809">
        <v>10222</v>
      </c>
      <c r="B2809">
        <v>36</v>
      </c>
      <c r="C2809">
        <v>63.34</v>
      </c>
      <c r="D2809">
        <v>18</v>
      </c>
      <c r="E2809">
        <v>2280.2399999999998</v>
      </c>
      <c r="F2809" s="1">
        <v>38036</v>
      </c>
      <c r="G2809" t="s">
        <v>25</v>
      </c>
      <c r="H2809" t="s">
        <v>630</v>
      </c>
      <c r="I2809">
        <v>54</v>
      </c>
      <c r="J2809" t="s">
        <v>708</v>
      </c>
      <c r="K2809" t="s">
        <v>382</v>
      </c>
      <c r="L2809" t="s">
        <v>383</v>
      </c>
      <c r="M2809" t="s">
        <v>384</v>
      </c>
      <c r="N2809" t="s">
        <v>31</v>
      </c>
      <c r="O2809" t="s">
        <v>385</v>
      </c>
      <c r="P2809" t="s">
        <v>58</v>
      </c>
      <c r="Q2809" t="s">
        <v>386</v>
      </c>
      <c r="R2809" t="s">
        <v>35</v>
      </c>
      <c r="S2809" t="s">
        <v>36</v>
      </c>
      <c r="T2809" t="s">
        <v>387</v>
      </c>
      <c r="U2809" t="s">
        <v>38</v>
      </c>
      <c r="V2809">
        <v>-0.17296296296296301</v>
      </c>
      <c r="W2809">
        <v>2004</v>
      </c>
      <c r="X2809">
        <v>2</v>
      </c>
      <c r="Y2809">
        <v>1</v>
      </c>
    </row>
    <row r="2810" spans="1:25" x14ac:dyDescent="0.25">
      <c r="A2810">
        <v>10232</v>
      </c>
      <c r="B2810">
        <v>24</v>
      </c>
      <c r="C2810">
        <v>49.69</v>
      </c>
      <c r="D2810">
        <v>3</v>
      </c>
      <c r="E2810">
        <v>1192.56</v>
      </c>
      <c r="F2810" s="1">
        <v>38066</v>
      </c>
      <c r="G2810" t="s">
        <v>25</v>
      </c>
      <c r="H2810" t="s">
        <v>630</v>
      </c>
      <c r="I2810">
        <v>54</v>
      </c>
      <c r="J2810" t="s">
        <v>708</v>
      </c>
      <c r="K2810" t="s">
        <v>407</v>
      </c>
      <c r="L2810" t="s">
        <v>408</v>
      </c>
      <c r="M2810" t="s">
        <v>409</v>
      </c>
      <c r="N2810" t="s">
        <v>31</v>
      </c>
      <c r="O2810" t="s">
        <v>410</v>
      </c>
      <c r="P2810" t="s">
        <v>411</v>
      </c>
      <c r="Q2810" t="s">
        <v>412</v>
      </c>
      <c r="R2810" t="s">
        <v>183</v>
      </c>
      <c r="S2810" t="s">
        <v>45</v>
      </c>
      <c r="T2810" t="s">
        <v>413</v>
      </c>
      <c r="U2810" t="s">
        <v>38</v>
      </c>
      <c r="V2810">
        <v>7.9814814814814894E-2</v>
      </c>
      <c r="W2810">
        <v>2004</v>
      </c>
      <c r="X2810">
        <v>3</v>
      </c>
      <c r="Y2810">
        <v>1</v>
      </c>
    </row>
    <row r="2811" spans="1:25" x14ac:dyDescent="0.25">
      <c r="A2811">
        <v>10248</v>
      </c>
      <c r="B2811">
        <v>23</v>
      </c>
      <c r="C2811">
        <v>65.52</v>
      </c>
      <c r="D2811">
        <v>9</v>
      </c>
      <c r="E2811">
        <v>1506.96</v>
      </c>
      <c r="F2811" s="1">
        <v>38114</v>
      </c>
      <c r="G2811" t="s">
        <v>359</v>
      </c>
      <c r="H2811" t="s">
        <v>630</v>
      </c>
      <c r="I2811">
        <v>54</v>
      </c>
      <c r="J2811" t="s">
        <v>708</v>
      </c>
      <c r="K2811" t="s">
        <v>28</v>
      </c>
      <c r="L2811" t="s">
        <v>29</v>
      </c>
      <c r="M2811" t="s">
        <v>30</v>
      </c>
      <c r="N2811" t="s">
        <v>31</v>
      </c>
      <c r="O2811" t="s">
        <v>32</v>
      </c>
      <c r="P2811" t="s">
        <v>33</v>
      </c>
      <c r="Q2811" t="s">
        <v>34</v>
      </c>
      <c r="R2811" t="s">
        <v>35</v>
      </c>
      <c r="S2811" t="s">
        <v>36</v>
      </c>
      <c r="T2811" t="s">
        <v>37</v>
      </c>
      <c r="U2811" t="s">
        <v>38</v>
      </c>
      <c r="V2811">
        <v>-0.21333333333333299</v>
      </c>
      <c r="W2811">
        <v>2004</v>
      </c>
      <c r="X2811">
        <v>5</v>
      </c>
      <c r="Y2811">
        <v>2</v>
      </c>
    </row>
    <row r="2812" spans="1:25" x14ac:dyDescent="0.25">
      <c r="A2812">
        <v>10261</v>
      </c>
      <c r="B2812">
        <v>29</v>
      </c>
      <c r="C2812">
        <v>50.78</v>
      </c>
      <c r="D2812">
        <v>7</v>
      </c>
      <c r="E2812">
        <v>1472.62</v>
      </c>
      <c r="F2812" s="1">
        <v>38155</v>
      </c>
      <c r="G2812" t="s">
        <v>25</v>
      </c>
      <c r="H2812" t="s">
        <v>630</v>
      </c>
      <c r="I2812">
        <v>54</v>
      </c>
      <c r="J2812" t="s">
        <v>708</v>
      </c>
      <c r="K2812" t="s">
        <v>311</v>
      </c>
      <c r="L2812" t="s">
        <v>312</v>
      </c>
      <c r="M2812" t="s">
        <v>313</v>
      </c>
      <c r="N2812" t="s">
        <v>31</v>
      </c>
      <c r="O2812" t="s">
        <v>314</v>
      </c>
      <c r="P2812" t="s">
        <v>315</v>
      </c>
      <c r="Q2812" t="s">
        <v>316</v>
      </c>
      <c r="R2812" t="s">
        <v>244</v>
      </c>
      <c r="S2812" t="s">
        <v>36</v>
      </c>
      <c r="T2812" t="s">
        <v>317</v>
      </c>
      <c r="U2812" t="s">
        <v>38</v>
      </c>
      <c r="V2812">
        <v>5.9629629629629602E-2</v>
      </c>
      <c r="W2812">
        <v>2004</v>
      </c>
      <c r="X2812">
        <v>6</v>
      </c>
      <c r="Y2812">
        <v>2</v>
      </c>
    </row>
    <row r="2813" spans="1:25" x14ac:dyDescent="0.25">
      <c r="A2813">
        <v>10273</v>
      </c>
      <c r="B2813">
        <v>37</v>
      </c>
      <c r="C2813">
        <v>45.86</v>
      </c>
      <c r="D2813">
        <v>10</v>
      </c>
      <c r="E2813">
        <v>1696.82</v>
      </c>
      <c r="F2813" s="1">
        <v>38189</v>
      </c>
      <c r="G2813" t="s">
        <v>25</v>
      </c>
      <c r="H2813" t="s">
        <v>630</v>
      </c>
      <c r="I2813">
        <v>54</v>
      </c>
      <c r="J2813" t="s">
        <v>708</v>
      </c>
      <c r="K2813" t="s">
        <v>388</v>
      </c>
      <c r="L2813" t="s">
        <v>389</v>
      </c>
      <c r="M2813" t="s">
        <v>390</v>
      </c>
      <c r="N2813" t="s">
        <v>31</v>
      </c>
      <c r="O2813" t="s">
        <v>391</v>
      </c>
      <c r="P2813" t="s">
        <v>31</v>
      </c>
      <c r="Q2813" t="s">
        <v>392</v>
      </c>
      <c r="R2813" t="s">
        <v>393</v>
      </c>
      <c r="S2813" t="s">
        <v>45</v>
      </c>
      <c r="T2813" t="s">
        <v>394</v>
      </c>
      <c r="U2813" t="s">
        <v>38</v>
      </c>
      <c r="V2813">
        <v>0.15074074074074101</v>
      </c>
      <c r="W2813">
        <v>2004</v>
      </c>
      <c r="X2813">
        <v>7</v>
      </c>
      <c r="Y2813">
        <v>3</v>
      </c>
    </row>
    <row r="2814" spans="1:25" x14ac:dyDescent="0.25">
      <c r="A2814">
        <v>10283</v>
      </c>
      <c r="B2814">
        <v>33</v>
      </c>
      <c r="C2814">
        <v>51.32</v>
      </c>
      <c r="D2814">
        <v>12</v>
      </c>
      <c r="E2814">
        <v>1693.56</v>
      </c>
      <c r="F2814" s="1">
        <v>38219</v>
      </c>
      <c r="G2814" t="s">
        <v>25</v>
      </c>
      <c r="H2814" t="s">
        <v>630</v>
      </c>
      <c r="I2814">
        <v>54</v>
      </c>
      <c r="J2814" t="s">
        <v>708</v>
      </c>
      <c r="K2814" t="s">
        <v>395</v>
      </c>
      <c r="L2814" t="s">
        <v>396</v>
      </c>
      <c r="M2814" t="s">
        <v>397</v>
      </c>
      <c r="N2814" t="s">
        <v>31</v>
      </c>
      <c r="O2814" t="s">
        <v>398</v>
      </c>
      <c r="P2814" t="s">
        <v>242</v>
      </c>
      <c r="Q2814" t="s">
        <v>399</v>
      </c>
      <c r="R2814" t="s">
        <v>244</v>
      </c>
      <c r="S2814" t="s">
        <v>36</v>
      </c>
      <c r="T2814" t="s">
        <v>400</v>
      </c>
      <c r="U2814" t="s">
        <v>38</v>
      </c>
      <c r="V2814">
        <v>4.96296296296296E-2</v>
      </c>
      <c r="W2814">
        <v>2004</v>
      </c>
      <c r="X2814">
        <v>8</v>
      </c>
      <c r="Y2814">
        <v>3</v>
      </c>
    </row>
    <row r="2815" spans="1:25" x14ac:dyDescent="0.25">
      <c r="A2815">
        <v>10293</v>
      </c>
      <c r="B2815">
        <v>32</v>
      </c>
      <c r="C2815">
        <v>60.06</v>
      </c>
      <c r="D2815">
        <v>1</v>
      </c>
      <c r="E2815">
        <v>1921.92</v>
      </c>
      <c r="F2815" s="1">
        <v>38239</v>
      </c>
      <c r="G2815" t="s">
        <v>25</v>
      </c>
      <c r="H2815" t="s">
        <v>630</v>
      </c>
      <c r="I2815">
        <v>54</v>
      </c>
      <c r="J2815" t="s">
        <v>708</v>
      </c>
      <c r="K2815" t="s">
        <v>268</v>
      </c>
      <c r="L2815" t="s">
        <v>269</v>
      </c>
      <c r="M2815" t="s">
        <v>270</v>
      </c>
      <c r="N2815" t="s">
        <v>31</v>
      </c>
      <c r="O2815" t="s">
        <v>271</v>
      </c>
      <c r="P2815" t="s">
        <v>31</v>
      </c>
      <c r="Q2815" t="s">
        <v>272</v>
      </c>
      <c r="R2815" t="s">
        <v>273</v>
      </c>
      <c r="S2815" t="s">
        <v>45</v>
      </c>
      <c r="T2815" t="s">
        <v>274</v>
      </c>
      <c r="U2815" t="s">
        <v>38</v>
      </c>
      <c r="V2815">
        <v>-0.112222222222222</v>
      </c>
      <c r="W2815">
        <v>2004</v>
      </c>
      <c r="X2815">
        <v>9</v>
      </c>
      <c r="Y2815">
        <v>3</v>
      </c>
    </row>
    <row r="2816" spans="1:25" x14ac:dyDescent="0.25">
      <c r="A2816">
        <v>10306</v>
      </c>
      <c r="B2816">
        <v>35</v>
      </c>
      <c r="C2816">
        <v>59.51</v>
      </c>
      <c r="D2816">
        <v>6</v>
      </c>
      <c r="E2816">
        <v>2082.85</v>
      </c>
      <c r="F2816" s="1">
        <v>38274</v>
      </c>
      <c r="G2816" t="s">
        <v>25</v>
      </c>
      <c r="H2816" t="s">
        <v>630</v>
      </c>
      <c r="I2816">
        <v>54</v>
      </c>
      <c r="J2816" t="s">
        <v>708</v>
      </c>
      <c r="K2816" t="s">
        <v>517</v>
      </c>
      <c r="L2816" t="s">
        <v>518</v>
      </c>
      <c r="M2816" t="s">
        <v>519</v>
      </c>
      <c r="N2816" t="s">
        <v>31</v>
      </c>
      <c r="O2816" t="s">
        <v>520</v>
      </c>
      <c r="P2816" t="s">
        <v>31</v>
      </c>
      <c r="Q2816" t="s">
        <v>521</v>
      </c>
      <c r="R2816" t="s">
        <v>183</v>
      </c>
      <c r="S2816" t="s">
        <v>45</v>
      </c>
      <c r="T2816" t="s">
        <v>522</v>
      </c>
      <c r="U2816" t="s">
        <v>38</v>
      </c>
      <c r="V2816">
        <v>-0.102037037037037</v>
      </c>
      <c r="W2816">
        <v>2004</v>
      </c>
      <c r="X2816">
        <v>10</v>
      </c>
      <c r="Y2816">
        <v>4</v>
      </c>
    </row>
    <row r="2817" spans="1:25" x14ac:dyDescent="0.25">
      <c r="A2817">
        <v>10315</v>
      </c>
      <c r="B2817">
        <v>40</v>
      </c>
      <c r="C2817">
        <v>55.69</v>
      </c>
      <c r="D2817">
        <v>5</v>
      </c>
      <c r="E2817">
        <v>2227.6</v>
      </c>
      <c r="F2817" s="1">
        <v>38289</v>
      </c>
      <c r="G2817" t="s">
        <v>25</v>
      </c>
      <c r="H2817" t="s">
        <v>630</v>
      </c>
      <c r="I2817">
        <v>54</v>
      </c>
      <c r="J2817" t="s">
        <v>708</v>
      </c>
      <c r="K2817" t="s">
        <v>123</v>
      </c>
      <c r="L2817" t="s">
        <v>124</v>
      </c>
      <c r="M2817" t="s">
        <v>125</v>
      </c>
      <c r="N2817" t="s">
        <v>31</v>
      </c>
      <c r="O2817" t="s">
        <v>126</v>
      </c>
      <c r="P2817" t="s">
        <v>31</v>
      </c>
      <c r="Q2817" t="s">
        <v>127</v>
      </c>
      <c r="R2817" t="s">
        <v>44</v>
      </c>
      <c r="S2817" t="s">
        <v>45</v>
      </c>
      <c r="T2817" t="s">
        <v>128</v>
      </c>
      <c r="U2817" t="s">
        <v>38</v>
      </c>
      <c r="V2817">
        <v>-3.1296296296296197E-2</v>
      </c>
      <c r="W2817">
        <v>2004</v>
      </c>
      <c r="X2817">
        <v>10</v>
      </c>
      <c r="Y2817">
        <v>4</v>
      </c>
    </row>
    <row r="2818" spans="1:25" x14ac:dyDescent="0.25">
      <c r="A2818">
        <v>10327</v>
      </c>
      <c r="B2818">
        <v>37</v>
      </c>
      <c r="C2818">
        <v>86.74</v>
      </c>
      <c r="D2818">
        <v>4</v>
      </c>
      <c r="E2818">
        <v>3209.38</v>
      </c>
      <c r="F2818" s="1">
        <v>38301</v>
      </c>
      <c r="G2818" t="s">
        <v>432</v>
      </c>
      <c r="H2818" t="s">
        <v>630</v>
      </c>
      <c r="I2818">
        <v>54</v>
      </c>
      <c r="J2818" t="s">
        <v>708</v>
      </c>
      <c r="K2818" t="s">
        <v>342</v>
      </c>
      <c r="L2818" t="s">
        <v>343</v>
      </c>
      <c r="M2818" t="s">
        <v>344</v>
      </c>
      <c r="N2818" t="s">
        <v>31</v>
      </c>
      <c r="O2818" t="s">
        <v>345</v>
      </c>
      <c r="P2818" t="s">
        <v>31</v>
      </c>
      <c r="Q2818" t="s">
        <v>346</v>
      </c>
      <c r="R2818" t="s">
        <v>347</v>
      </c>
      <c r="S2818" t="s">
        <v>45</v>
      </c>
      <c r="T2818" t="s">
        <v>348</v>
      </c>
      <c r="U2818" t="s">
        <v>53</v>
      </c>
      <c r="V2818">
        <v>-0.606296296296296</v>
      </c>
      <c r="W2818">
        <v>2004</v>
      </c>
      <c r="X2818">
        <v>11</v>
      </c>
      <c r="Y2818">
        <v>4</v>
      </c>
    </row>
    <row r="2819" spans="1:25" x14ac:dyDescent="0.25">
      <c r="A2819">
        <v>10337</v>
      </c>
      <c r="B2819">
        <v>42</v>
      </c>
      <c r="C2819">
        <v>97.16</v>
      </c>
      <c r="D2819">
        <v>5</v>
      </c>
      <c r="E2819">
        <v>4080.72</v>
      </c>
      <c r="F2819" s="1">
        <v>38312</v>
      </c>
      <c r="G2819" t="s">
        <v>25</v>
      </c>
      <c r="H2819" t="s">
        <v>630</v>
      </c>
      <c r="I2819">
        <v>54</v>
      </c>
      <c r="J2819" t="s">
        <v>708</v>
      </c>
      <c r="K2819" t="s">
        <v>214</v>
      </c>
      <c r="L2819" t="s">
        <v>215</v>
      </c>
      <c r="M2819" t="s">
        <v>216</v>
      </c>
      <c r="N2819" t="s">
        <v>217</v>
      </c>
      <c r="O2819" t="s">
        <v>32</v>
      </c>
      <c r="P2819" t="s">
        <v>33</v>
      </c>
      <c r="Q2819" t="s">
        <v>34</v>
      </c>
      <c r="R2819" t="s">
        <v>35</v>
      </c>
      <c r="S2819" t="s">
        <v>36</v>
      </c>
      <c r="T2819" t="s">
        <v>218</v>
      </c>
      <c r="U2819" t="s">
        <v>53</v>
      </c>
      <c r="V2819">
        <v>-0.799259259259259</v>
      </c>
      <c r="W2819">
        <v>2004</v>
      </c>
      <c r="X2819">
        <v>11</v>
      </c>
      <c r="Y2819">
        <v>4</v>
      </c>
    </row>
    <row r="2820" spans="1:25" x14ac:dyDescent="0.25">
      <c r="A2820">
        <v>10350</v>
      </c>
      <c r="B2820">
        <v>20</v>
      </c>
      <c r="C2820">
        <v>100</v>
      </c>
      <c r="D2820">
        <v>15</v>
      </c>
      <c r="E2820">
        <v>2244.4</v>
      </c>
      <c r="F2820" s="1">
        <v>38323</v>
      </c>
      <c r="G2820" t="s">
        <v>25</v>
      </c>
      <c r="H2820" t="s">
        <v>630</v>
      </c>
      <c r="I2820">
        <v>54</v>
      </c>
      <c r="J2820" t="s">
        <v>708</v>
      </c>
      <c r="K2820" t="s">
        <v>186</v>
      </c>
      <c r="L2820" t="s">
        <v>187</v>
      </c>
      <c r="M2820" t="s">
        <v>188</v>
      </c>
      <c r="N2820" t="s">
        <v>31</v>
      </c>
      <c r="O2820" t="s">
        <v>189</v>
      </c>
      <c r="P2820" t="s">
        <v>31</v>
      </c>
      <c r="Q2820" t="s">
        <v>190</v>
      </c>
      <c r="R2820" t="s">
        <v>191</v>
      </c>
      <c r="S2820" t="s">
        <v>45</v>
      </c>
      <c r="T2820" t="s">
        <v>192</v>
      </c>
      <c r="U2820" t="s">
        <v>38</v>
      </c>
      <c r="V2820">
        <v>-0.85185185185185197</v>
      </c>
      <c r="W2820">
        <v>2004</v>
      </c>
      <c r="X2820">
        <v>12</v>
      </c>
      <c r="Y2820">
        <v>4</v>
      </c>
    </row>
    <row r="2821" spans="1:25" x14ac:dyDescent="0.25">
      <c r="A2821">
        <v>10373</v>
      </c>
      <c r="B2821">
        <v>29</v>
      </c>
      <c r="C2821">
        <v>100</v>
      </c>
      <c r="D2821">
        <v>1</v>
      </c>
      <c r="E2821">
        <v>3978.51</v>
      </c>
      <c r="F2821" s="1">
        <v>38383</v>
      </c>
      <c r="G2821" t="s">
        <v>25</v>
      </c>
      <c r="H2821" t="s">
        <v>630</v>
      </c>
      <c r="I2821">
        <v>54</v>
      </c>
      <c r="J2821" t="s">
        <v>708</v>
      </c>
      <c r="K2821" t="s">
        <v>414</v>
      </c>
      <c r="L2821" t="s">
        <v>415</v>
      </c>
      <c r="M2821" t="s">
        <v>416</v>
      </c>
      <c r="N2821" t="s">
        <v>31</v>
      </c>
      <c r="O2821" t="s">
        <v>417</v>
      </c>
      <c r="P2821" t="s">
        <v>31</v>
      </c>
      <c r="Q2821" t="s">
        <v>418</v>
      </c>
      <c r="R2821" t="s">
        <v>141</v>
      </c>
      <c r="S2821" t="s">
        <v>45</v>
      </c>
      <c r="T2821" t="s">
        <v>419</v>
      </c>
      <c r="U2821" t="s">
        <v>53</v>
      </c>
      <c r="V2821">
        <v>-0.85185185185185197</v>
      </c>
      <c r="W2821">
        <v>2005</v>
      </c>
      <c r="X2821">
        <v>1</v>
      </c>
      <c r="Y2821">
        <v>1</v>
      </c>
    </row>
    <row r="2822" spans="1:25" x14ac:dyDescent="0.25">
      <c r="A2822">
        <v>10386</v>
      </c>
      <c r="B2822">
        <v>43</v>
      </c>
      <c r="C2822">
        <v>100</v>
      </c>
      <c r="D2822">
        <v>4</v>
      </c>
      <c r="E2822">
        <v>5417.57</v>
      </c>
      <c r="F2822" s="1">
        <v>38412</v>
      </c>
      <c r="G2822" t="s">
        <v>432</v>
      </c>
      <c r="H2822" t="s">
        <v>630</v>
      </c>
      <c r="I2822">
        <v>54</v>
      </c>
      <c r="J2822" t="s">
        <v>708</v>
      </c>
      <c r="K2822" t="s">
        <v>186</v>
      </c>
      <c r="L2822" t="s">
        <v>187</v>
      </c>
      <c r="M2822" t="s">
        <v>188</v>
      </c>
      <c r="N2822" t="s">
        <v>31</v>
      </c>
      <c r="O2822" t="s">
        <v>189</v>
      </c>
      <c r="P2822" t="s">
        <v>31</v>
      </c>
      <c r="Q2822" t="s">
        <v>190</v>
      </c>
      <c r="R2822" t="s">
        <v>191</v>
      </c>
      <c r="S2822" t="s">
        <v>45</v>
      </c>
      <c r="T2822" t="s">
        <v>192</v>
      </c>
      <c r="U2822" t="s">
        <v>53</v>
      </c>
      <c r="V2822">
        <v>-0.85185185185185197</v>
      </c>
      <c r="W2822">
        <v>2005</v>
      </c>
      <c r="X2822">
        <v>3</v>
      </c>
      <c r="Y2822">
        <v>1</v>
      </c>
    </row>
    <row r="2823" spans="1:25" x14ac:dyDescent="0.25">
      <c r="A2823">
        <v>10397</v>
      </c>
      <c r="B2823">
        <v>34</v>
      </c>
      <c r="C2823">
        <v>62.24</v>
      </c>
      <c r="D2823">
        <v>1</v>
      </c>
      <c r="E2823">
        <v>2116.16</v>
      </c>
      <c r="F2823" s="1">
        <v>38439</v>
      </c>
      <c r="G2823" t="s">
        <v>25</v>
      </c>
      <c r="H2823" t="s">
        <v>630</v>
      </c>
      <c r="I2823">
        <v>54</v>
      </c>
      <c r="J2823" t="s">
        <v>708</v>
      </c>
      <c r="K2823" t="s">
        <v>360</v>
      </c>
      <c r="L2823" t="s">
        <v>361</v>
      </c>
      <c r="M2823" t="s">
        <v>362</v>
      </c>
      <c r="N2823" t="s">
        <v>31</v>
      </c>
      <c r="O2823" t="s">
        <v>363</v>
      </c>
      <c r="P2823" t="s">
        <v>31</v>
      </c>
      <c r="Q2823" t="s">
        <v>364</v>
      </c>
      <c r="R2823" t="s">
        <v>44</v>
      </c>
      <c r="S2823" t="s">
        <v>45</v>
      </c>
      <c r="T2823" t="s">
        <v>365</v>
      </c>
      <c r="U2823" t="s">
        <v>38</v>
      </c>
      <c r="V2823">
        <v>-0.152592592592593</v>
      </c>
      <c r="W2823">
        <v>2005</v>
      </c>
      <c r="X2823">
        <v>3</v>
      </c>
      <c r="Y2823">
        <v>1</v>
      </c>
    </row>
    <row r="2824" spans="1:25" x14ac:dyDescent="0.25">
      <c r="A2824">
        <v>10414</v>
      </c>
      <c r="B2824">
        <v>47</v>
      </c>
      <c r="C2824">
        <v>65.52</v>
      </c>
      <c r="D2824">
        <v>9</v>
      </c>
      <c r="E2824">
        <v>3079.44</v>
      </c>
      <c r="F2824" s="1">
        <v>38478</v>
      </c>
      <c r="G2824" t="s">
        <v>425</v>
      </c>
      <c r="H2824" t="s">
        <v>630</v>
      </c>
      <c r="I2824">
        <v>54</v>
      </c>
      <c r="J2824" t="s">
        <v>708</v>
      </c>
      <c r="K2824" t="s">
        <v>401</v>
      </c>
      <c r="L2824" t="s">
        <v>402</v>
      </c>
      <c r="M2824" t="s">
        <v>403</v>
      </c>
      <c r="N2824" t="s">
        <v>31</v>
      </c>
      <c r="O2824" t="s">
        <v>404</v>
      </c>
      <c r="P2824" t="s">
        <v>133</v>
      </c>
      <c r="Q2824" t="s">
        <v>405</v>
      </c>
      <c r="R2824" t="s">
        <v>35</v>
      </c>
      <c r="S2824" t="s">
        <v>36</v>
      </c>
      <c r="T2824" t="s">
        <v>406</v>
      </c>
      <c r="U2824" t="s">
        <v>53</v>
      </c>
      <c r="V2824">
        <v>-0.21333333333333299</v>
      </c>
      <c r="W2824">
        <v>2005</v>
      </c>
      <c r="X2824">
        <v>5</v>
      </c>
      <c r="Y2824">
        <v>2</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72B05C-8621-4206-92F0-9CEC103EDC03}">
  <dimension ref="A1:Z147"/>
  <sheetViews>
    <sheetView tabSelected="1" topLeftCell="A6" zoomScale="80" zoomScaleNormal="80" workbookViewId="0">
      <selection activeCell="K20" sqref="K20"/>
    </sheetView>
  </sheetViews>
  <sheetFormatPr defaultRowHeight="15" x14ac:dyDescent="0.25"/>
  <cols>
    <col min="1" max="1" width="14.140625" bestFit="1" customWidth="1"/>
    <col min="2" max="2" width="13.5703125" bestFit="1" customWidth="1"/>
    <col min="3" max="3" width="14.85546875" bestFit="1" customWidth="1"/>
    <col min="4" max="4" width="16.42578125" bestFit="1" customWidth="1"/>
    <col min="6" max="6" width="18.140625" bestFit="1" customWidth="1"/>
    <col min="7" max="7" width="13.85546875" bestFit="1" customWidth="1"/>
    <col min="9" max="9" width="18.140625" bestFit="1" customWidth="1"/>
    <col min="10" max="10" width="13.85546875" bestFit="1" customWidth="1"/>
    <col min="11" max="11" width="14.85546875" bestFit="1" customWidth="1"/>
    <col min="13" max="13" width="14.140625" bestFit="1" customWidth="1"/>
    <col min="14" max="14" width="13.5703125" bestFit="1" customWidth="1"/>
    <col min="16" max="16" width="14.140625" bestFit="1" customWidth="1"/>
    <col min="17" max="17" width="13.85546875" customWidth="1"/>
    <col min="18" max="18" width="20" bestFit="1" customWidth="1"/>
    <col min="20" max="20" width="15.85546875" bestFit="1" customWidth="1"/>
    <col min="21" max="21" width="13.5703125" bestFit="1" customWidth="1"/>
    <col min="22" max="22" width="12" bestFit="1" customWidth="1"/>
    <col min="23" max="23" width="28.85546875" customWidth="1"/>
    <col min="24" max="24" width="14.85546875" bestFit="1" customWidth="1"/>
    <col min="25" max="25" width="14.42578125" bestFit="1" customWidth="1"/>
    <col min="26" max="26" width="23.140625" style="5" customWidth="1"/>
    <col min="29" max="29" width="14.85546875" bestFit="1" customWidth="1"/>
    <col min="30" max="30" width="50.28515625" bestFit="1" customWidth="1"/>
    <col min="31" max="31" width="14.85546875" bestFit="1" customWidth="1"/>
  </cols>
  <sheetData>
    <row r="1" spans="1:26" x14ac:dyDescent="0.25">
      <c r="F1" t="s">
        <v>712</v>
      </c>
      <c r="G1" t="str" vm="21">
        <f>CUBEMEMBER("ThisWorkbookDataModel","[Measures].[Total Sales]")</f>
        <v>Total Sales</v>
      </c>
      <c r="I1" s="3" t="s">
        <v>712</v>
      </c>
      <c r="J1" t="s">
        <v>711</v>
      </c>
      <c r="K1" t="s">
        <v>709</v>
      </c>
      <c r="M1" t="s">
        <v>712</v>
      </c>
      <c r="N1" t="str" vm="21">
        <f>CUBEMEMBER("ThisWorkbookDataModel","[Measures].[Total Sales]")</f>
        <v>Total Sales</v>
      </c>
      <c r="P1" t="s">
        <v>712</v>
      </c>
      <c r="Q1" t="str" vm="51">
        <f>CUBEMEMBER("ThisWorkbookDataModel","[Measures].[Total Quantity]")</f>
        <v>Total Quantity</v>
      </c>
      <c r="R1" s="5" t="str" vm="110">
        <f>CUBEMEMBER("ThisWorkbookDataModel","[Measures].[Average Order Value]")</f>
        <v>Average Order Value</v>
      </c>
      <c r="W1" s="13" t="s">
        <v>729</v>
      </c>
      <c r="Z1" s="14" t="s">
        <v>730</v>
      </c>
    </row>
    <row r="2" spans="1:26" x14ac:dyDescent="0.25">
      <c r="F2" s="4" t="str" vm="50">
        <f>CUBEMEMBER("ThisWorkbookDataModel","[DimProduct].[PRODUCT LINE].&amp;[Classic Cars]")</f>
        <v>Classic Cars</v>
      </c>
      <c r="G2" vm="59">
        <f>CUBEVALUE("ThisWorkbookDataModel",$F2,G$1,Slicer_COUNTRY,Slicer_TERRITORY,Timeline_ORDER_DATE)</f>
        <v>3919615.66</v>
      </c>
      <c r="I2" s="4" t="s">
        <v>193</v>
      </c>
      <c r="J2" s="12">
        <v>33992</v>
      </c>
      <c r="K2" s="2">
        <v>3919615.66</v>
      </c>
      <c r="M2" s="4" t="str" vm="10">
        <f>CUBEMEMBER("ThisWorkbookDataModel","[DimCustomer].[COUNTRY].&amp;[Australia]")</f>
        <v>Australia</v>
      </c>
      <c r="N2" vm="32">
        <f>CUBEVALUE("ThisWorkbookDataModel",$M2,N$1,Slicer_PRODUCT_LINE,Slicer_TERRITORY,Timeline_ORDER_DATE)</f>
        <v>630623.1</v>
      </c>
      <c r="P2" s="4" t="str" vm="148">
        <f>CUBEMEMBER("ThisWorkbookDataModel","[DimProduct].[PRODUCT CODE].&amp;[S10_1678]")</f>
        <v>S10_1678</v>
      </c>
      <c r="Q2" vm="257">
        <f>CUBEVALUE("ThisWorkbookDataModel",$P2,Q$1,Slicer_PRODUCT_LINE,Slicer_COUNTRY,Slicer_TERRITORY,Timeline_ORDER_DATE)</f>
        <v>944</v>
      </c>
      <c r="R2" s="5" vm="610">
        <f>CUBEVALUE("ThisWorkbookDataModel",$P2,R$1,Slicer_PRODUCT_LINE,Slicer_COUNTRY,Slicer_TERRITORY,Timeline_ORDER_DATE)</f>
        <v>102.86758474576271</v>
      </c>
    </row>
    <row r="3" spans="1:26" x14ac:dyDescent="0.25">
      <c r="F3" s="4" t="str" vm="46">
        <f>CUBEMEMBER("ThisWorkbookDataModel","[DimProduct].[PRODUCT LINE].&amp;[Motorcycles]")</f>
        <v>Motorcycles</v>
      </c>
      <c r="G3" vm="55">
        <f>CUBEVALUE("ThisWorkbookDataModel",$F3,G$1,Slicer_COUNTRY,Slicer_TERRITORY,Timeline_ORDER_DATE)</f>
        <v>1166388.3400000001</v>
      </c>
      <c r="I3" s="4" t="s">
        <v>26</v>
      </c>
      <c r="J3" s="12">
        <v>11663</v>
      </c>
      <c r="K3" s="2">
        <v>1166388.3400000001</v>
      </c>
      <c r="M3" s="4" t="str" vm="20">
        <f>CUBEMEMBER("ThisWorkbookDataModel","[DimCustomer].[COUNTRY].&amp;[Austria]")</f>
        <v>Austria</v>
      </c>
      <c r="N3" vm="22">
        <f>CUBEVALUE("ThisWorkbookDataModel",$M3,N$1,Slicer_PRODUCT_LINE,Slicer_TERRITORY,Timeline_ORDER_DATE)</f>
        <v>202062.53</v>
      </c>
      <c r="P3" s="4" t="str" vm="169">
        <f>CUBEMEMBER("ThisWorkbookDataModel","[DimProduct].[PRODUCT CODE].&amp;[S10_1949]")</f>
        <v>S10_1949</v>
      </c>
      <c r="Q3" vm="278">
        <f>CUBEVALUE("ThisWorkbookDataModel",$P3,Q$1,Slicer_PRODUCT_LINE,Slicer_COUNTRY,Slicer_TERRITORY,Timeline_ORDER_DATE)</f>
        <v>961</v>
      </c>
      <c r="R3" s="5" vm="554">
        <f>CUBEVALUE("ThisWorkbookDataModel",$P3,R$1,Slicer_PRODUCT_LINE,Slicer_COUNTRY,Slicer_TERRITORY,Timeline_ORDER_DATE)</f>
        <v>198.82729448491156</v>
      </c>
      <c r="T3" s="3" t="s">
        <v>712</v>
      </c>
      <c r="U3" t="s">
        <v>709</v>
      </c>
      <c r="W3" t="str" vm="21">
        <f>CUBEMEMBER("ThisWorkbookDataModel","[Measures].[Total Sales]")</f>
        <v>Total Sales</v>
      </c>
      <c r="Z3" t="str" vm="627">
        <f>CUBEMEMBER("ThisWorkbookDataModel","[Measures].[Sales YTD]")</f>
        <v>Sales YTD</v>
      </c>
    </row>
    <row r="4" spans="1:26" x14ac:dyDescent="0.25">
      <c r="A4" s="9"/>
      <c r="F4" s="4" t="str" vm="49">
        <f>CUBEMEMBER("ThisWorkbookDataModel","[DimProduct].[PRODUCT LINE].&amp;[Planes]")</f>
        <v>Planes</v>
      </c>
      <c r="G4" vm="58">
        <f>CUBEVALUE("ThisWorkbookDataModel",$F4,G$1,Slicer_COUNTRY,Slicer_TERRITORY,Timeline_ORDER_DATE)</f>
        <v>975003.57</v>
      </c>
      <c r="I4" s="4" t="s">
        <v>597</v>
      </c>
      <c r="J4" s="12">
        <v>10727</v>
      </c>
      <c r="K4" s="2">
        <v>975003.57</v>
      </c>
      <c r="M4" s="4" t="str" vm="9">
        <f>CUBEMEMBER("ThisWorkbookDataModel","[DimCustomer].[COUNTRY].&amp;[Belgium]")</f>
        <v>Belgium</v>
      </c>
      <c r="N4" vm="33">
        <f>CUBEVALUE("ThisWorkbookDataModel",$M4,N$1,Slicer_PRODUCT_LINE,Slicer_TERRITORY,Timeline_ORDER_DATE)</f>
        <v>108412.62</v>
      </c>
      <c r="P4" s="4" t="str" vm="147">
        <f>CUBEMEMBER("ThisWorkbookDataModel","[DimProduct].[PRODUCT CODE].&amp;[S10_2016]")</f>
        <v>S10_2016</v>
      </c>
      <c r="Q4" vm="256">
        <f>CUBEVALUE("ThisWorkbookDataModel",$P4,Q$1,Slicer_PRODUCT_LINE,Slicer_COUNTRY,Slicer_TERRITORY,Timeline_ORDER_DATE)</f>
        <v>928</v>
      </c>
      <c r="R4" s="5" vm="589">
        <f>CUBEVALUE("ThisWorkbookDataModel",$P4,R$1,Slicer_PRODUCT_LINE,Slicer_COUNTRY,Slicer_TERRITORY,Timeline_ORDER_DATE)</f>
        <v>114.2429525862069</v>
      </c>
      <c r="T4" s="4" t="s">
        <v>194</v>
      </c>
      <c r="U4" s="12"/>
      <c r="W4" s="5" vm="502">
        <f>CUBEVALUE("ThisWorkbookDataModel",$W$3,Slicer_PRODUCT_LINE,Slicer_COUNTRY,Slicer_TERRITORY,Timeline_ORDER_DATE)</f>
        <v>10032628.85</v>
      </c>
      <c r="Z4" s="5" vm="628">
        <f>CUBEVALUE("ThisWorkbookDataModel",$Z$3,Slicer_PRODUCT_LINE,Slicer_COUNTRY,Slicer_TERRITORY,Timeline_ORDER_DATE)</f>
        <v>1791486.71</v>
      </c>
    </row>
    <row r="5" spans="1:26" x14ac:dyDescent="0.25">
      <c r="F5" s="4" t="str" vm="45">
        <f>CUBEMEMBER("ThisWorkbookDataModel","[DimProduct].[PRODUCT LINE].&amp;[Ships]")</f>
        <v>Ships</v>
      </c>
      <c r="G5" vm="54">
        <f>CUBEVALUE("ThisWorkbookDataModel",$F5,G$1,Slicer_COUNTRY,Slicer_TERRITORY,Timeline_ORDER_DATE)</f>
        <v>714437.13</v>
      </c>
      <c r="I5" s="4" t="s">
        <v>630</v>
      </c>
      <c r="J5" s="12">
        <v>8127</v>
      </c>
      <c r="K5" s="2">
        <v>714437.13</v>
      </c>
      <c r="M5" s="4" t="str" vm="19">
        <f>CUBEMEMBER("ThisWorkbookDataModel","[DimCustomer].[COUNTRY].&amp;[Canada]")</f>
        <v>Canada</v>
      </c>
      <c r="N5" vm="23">
        <f>CUBEVALUE("ThisWorkbookDataModel",$M5,N$1,Slicer_PRODUCT_LINE,Slicer_TERRITORY,Timeline_ORDER_DATE)</f>
        <v>224078.56</v>
      </c>
      <c r="P5" s="4" t="str" vm="109">
        <f>CUBEMEMBER("ThisWorkbookDataModel","[DimProduct].[PRODUCT CODE].&amp;[S10_4698]")</f>
        <v>S10_4698</v>
      </c>
      <c r="Q5" vm="219">
        <f>CUBEVALUE("ThisWorkbookDataModel",$P5,Q$1,Slicer_PRODUCT_LINE,Slicer_COUNTRY,Slicer_TERRITORY,Timeline_ORDER_DATE)</f>
        <v>921</v>
      </c>
      <c r="R5" s="5" vm="505">
        <f>CUBEVALUE("ThisWorkbookDataModel",$P5,R$1,Slicer_PRODUCT_LINE,Slicer_COUNTRY,Slicer_TERRITORY,Timeline_ORDER_DATE)</f>
        <v>185.01744842562434</v>
      </c>
      <c r="T5" s="7" t="s">
        <v>193</v>
      </c>
      <c r="U5" s="2">
        <v>191073.03</v>
      </c>
      <c r="Z5"/>
    </row>
    <row r="6" spans="1:26" x14ac:dyDescent="0.25">
      <c r="F6" s="4" t="str" vm="48">
        <f>CUBEMEMBER("ThisWorkbookDataModel","[DimProduct].[PRODUCT LINE].&amp;[Trains]")</f>
        <v>Trains</v>
      </c>
      <c r="G6" vm="57">
        <f>CUBEVALUE("ThisWorkbookDataModel",$F6,G$1,Slicer_COUNTRY,Slicer_TERRITORY,Timeline_ORDER_DATE)</f>
        <v>226243.47</v>
      </c>
      <c r="I6" s="4" t="s">
        <v>639</v>
      </c>
      <c r="J6" s="12">
        <v>2712</v>
      </c>
      <c r="K6" s="2">
        <v>226243.47</v>
      </c>
      <c r="M6" s="4" t="str" vm="8">
        <f>CUBEMEMBER("ThisWorkbookDataModel","[DimCustomer].[COUNTRY].&amp;[Denmark]")</f>
        <v>Denmark</v>
      </c>
      <c r="N6" vm="34">
        <f>CUBEVALUE("ThisWorkbookDataModel",$M6,N$1,Slicer_PRODUCT_LINE,Slicer_TERRITORY,Timeline_ORDER_DATE)</f>
        <v>245637.15</v>
      </c>
      <c r="P6" s="4" t="str" vm="146">
        <f>CUBEMEMBER("ThisWorkbookDataModel","[DimProduct].[PRODUCT CODE].&amp;[S10_4757]")</f>
        <v>S10_4757</v>
      </c>
      <c r="Q6" vm="255">
        <f>CUBEVALUE("ThisWorkbookDataModel",$P6,Q$1,Slicer_PRODUCT_LINE,Slicer_COUNTRY,Slicer_TERRITORY,Timeline_ORDER_DATE)</f>
        <v>952</v>
      </c>
      <c r="R6" s="5" vm="508">
        <f>CUBEVALUE("ThisWorkbookDataModel",$P6,R$1,Slicer_PRODUCT_LINE,Slicer_COUNTRY,Slicer_TERRITORY,Timeline_ORDER_DATE)</f>
        <v>118.79593487394958</v>
      </c>
      <c r="T6" s="4" t="s">
        <v>340</v>
      </c>
      <c r="U6" s="12"/>
      <c r="W6" t="str" vm="51">
        <f>CUBEMEMBER("ThisWorkbookDataModel","[Measures].[Total Quantity]")</f>
        <v>Total Quantity</v>
      </c>
      <c r="Z6" t="str" vm="500">
        <f>CUBEMEMBER("ThisWorkbookDataModel","[Measures].[Sales Growth %]")</f>
        <v>Sales Growth %</v>
      </c>
    </row>
    <row r="7" spans="1:26" ht="15.75" x14ac:dyDescent="0.25">
      <c r="A7" s="10"/>
      <c r="F7" s="4" t="str" vm="44">
        <f>CUBEMEMBER("ThisWorkbookDataModel","[DimProduct].[PRODUCT LINE].&amp;[Trucks and Buses]")</f>
        <v>Trucks and Buses</v>
      </c>
      <c r="G7" vm="53">
        <f>CUBEVALUE("ThisWorkbookDataModel",$F7,G$1,Slicer_COUNTRY,Slicer_TERRITORY,Timeline_ORDER_DATE)</f>
        <v>1127789.8400000001</v>
      </c>
      <c r="I7" s="4" t="s">
        <v>529</v>
      </c>
      <c r="J7" s="12">
        <v>10777</v>
      </c>
      <c r="K7" s="2">
        <v>1127789.8400000001</v>
      </c>
      <c r="M7" s="4" t="str" vm="18">
        <f>CUBEMEMBER("ThisWorkbookDataModel","[DimCustomer].[COUNTRY].&amp;[Finland]")</f>
        <v>Finland</v>
      </c>
      <c r="N7" vm="24">
        <f>CUBEVALUE("ThisWorkbookDataModel",$M7,N$1,Slicer_PRODUCT_LINE,Slicer_TERRITORY,Timeline_ORDER_DATE)</f>
        <v>329581.90999999997</v>
      </c>
      <c r="P7" s="4" t="str" vm="168">
        <f>CUBEMEMBER("ThisWorkbookDataModel","[DimProduct].[PRODUCT CODE].&amp;[S10_4962]")</f>
        <v>S10_4962</v>
      </c>
      <c r="Q7" vm="277">
        <f>CUBEVALUE("ThisWorkbookDataModel",$P7,Q$1,Slicer_PRODUCT_LINE,Slicer_COUNTRY,Slicer_TERRITORY,Timeline_ORDER_DATE)</f>
        <v>932</v>
      </c>
      <c r="R7" s="5" vm="526">
        <f>CUBEVALUE("ThisWorkbookDataModel",$P7,R$1,Slicer_PRODUCT_LINE,Slicer_COUNTRY,Slicer_TERRITORY,Timeline_ORDER_DATE)</f>
        <v>136.85424892703864</v>
      </c>
      <c r="T7" s="7" t="s">
        <v>26</v>
      </c>
      <c r="U7" s="2">
        <v>170401.07</v>
      </c>
      <c r="W7" vm="497">
        <f>CUBEVALUE("ThisWorkbookDataModel",$W$6,Slicer_PRODUCT_LINE,Slicer_COUNTRY,Slicer_TERRITORY,Timeline_ORDER_DATE)</f>
        <v>99067</v>
      </c>
      <c r="Z7" s="11" vm="501">
        <f>CUBEVALUE("ThisWorkbookDataModel",$Z$6,Slicer_PRODUCT_LINE,Slicer_COUNTRY,Slicer_TERRITORY,Timeline_ORDER_DATE)</f>
        <v>1.0770212288800731</v>
      </c>
    </row>
    <row r="8" spans="1:26" x14ac:dyDescent="0.25">
      <c r="F8" s="4" t="str" vm="47">
        <f>CUBEMEMBER("ThisWorkbookDataModel","[DimProduct].[PRODUCT LINE].&amp;[Vintage Cars]")</f>
        <v>Vintage Cars</v>
      </c>
      <c r="G8" vm="56">
        <f>CUBEVALUE("ThisWorkbookDataModel",$F8,G$1,Slicer_COUNTRY,Slicer_TERRITORY,Timeline_ORDER_DATE)</f>
        <v>1903150.84</v>
      </c>
      <c r="I8" s="4" t="s">
        <v>581</v>
      </c>
      <c r="J8" s="12">
        <v>21069</v>
      </c>
      <c r="K8" s="2">
        <v>1903150.84</v>
      </c>
      <c r="M8" s="4" t="str" vm="7">
        <f>CUBEMEMBER("ThisWorkbookDataModel","[DimCustomer].[COUNTRY].&amp;[France]")</f>
        <v>France</v>
      </c>
      <c r="N8" vm="35">
        <f>CUBEVALUE("ThisWorkbookDataModel",$M8,N$1,Slicer_PRODUCT_LINE,Slicer_TERRITORY,Timeline_ORDER_DATE)</f>
        <v>1110916.52</v>
      </c>
      <c r="P8" s="4" t="str" vm="145">
        <f>CUBEMEMBER("ThisWorkbookDataModel","[DimProduct].[PRODUCT CODE].&amp;[S12_1099]")</f>
        <v>S12_1099</v>
      </c>
      <c r="Q8" vm="254">
        <f>CUBEVALUE("ThisWorkbookDataModel",$P8,Q$1,Slicer_PRODUCT_LINE,Slicer_COUNTRY,Slicer_TERRITORY,Timeline_ORDER_DATE)</f>
        <v>838</v>
      </c>
      <c r="R8" s="5" vm="559">
        <f>CUBEVALUE("ThisWorkbookDataModel",$P8,R$1,Slicer_PRODUCT_LINE,Slicer_COUNTRY,Slicer_TERRITORY,Timeline_ORDER_DATE)</f>
        <v>163.69571599045346</v>
      </c>
      <c r="T8" s="4" t="s">
        <v>449</v>
      </c>
      <c r="U8" s="12"/>
      <c r="Z8"/>
    </row>
    <row r="9" spans="1:26" x14ac:dyDescent="0.25">
      <c r="F9" s="4" t="str" vm="43">
        <f>CUBEMEMBER("ThisWorkbookDataModel","[DimProduct].[PRODUCT LINE].[All]","Grand Total")</f>
        <v>Grand Total</v>
      </c>
      <c r="G9" vm="52">
        <f>CUBEVALUE("ThisWorkbookDataModel",$F9,G$1,Slicer_COUNTRY,Slicer_TERRITORY,Timeline_ORDER_DATE)</f>
        <v>10032628.85</v>
      </c>
      <c r="I9" s="4" t="s">
        <v>713</v>
      </c>
      <c r="J9" s="12">
        <v>99067</v>
      </c>
      <c r="K9" s="2">
        <v>10032628.85</v>
      </c>
      <c r="M9" s="4" t="str" vm="17">
        <f>CUBEMEMBER("ThisWorkbookDataModel","[DimCustomer].[COUNTRY].&amp;[Germany]")</f>
        <v>Germany</v>
      </c>
      <c r="N9" vm="25">
        <f>CUBEVALUE("ThisWorkbookDataModel",$M9,N$1,Slicer_PRODUCT_LINE,Slicer_TERRITORY,Timeline_ORDER_DATE)</f>
        <v>220472.09</v>
      </c>
      <c r="P9" s="4" t="str" vm="108">
        <f>CUBEMEMBER("ThisWorkbookDataModel","[DimProduct].[PRODUCT CODE].&amp;[S12_1108]")</f>
        <v>S12_1108</v>
      </c>
      <c r="Q9" vm="218">
        <f>CUBEVALUE("ThisWorkbookDataModel",$P9,Q$1,Slicer_PRODUCT_LINE,Slicer_COUNTRY,Slicer_TERRITORY,Timeline_ORDER_DATE)</f>
        <v>973</v>
      </c>
      <c r="R9" s="5" vm="517">
        <f>CUBEVALUE("ThisWorkbookDataModel",$P9,R$1,Slicer_PRODUCT_LINE,Slicer_COUNTRY,Slicer_TERRITORY,Timeline_ORDER_DATE)</f>
        <v>173.2634326824255</v>
      </c>
      <c r="T9" s="7" t="s">
        <v>193</v>
      </c>
      <c r="U9" s="2">
        <v>137177.01</v>
      </c>
      <c r="W9" t="str" vm="612">
        <f>CUBEMEMBER("ThisWorkbookDataModel","[Measures].[Total product]")</f>
        <v>Total product</v>
      </c>
      <c r="Z9" t="str" vm="498">
        <f>CUBEMEMBER("ThisWorkbookDataModel","[Measures].[YoY Sales]")</f>
        <v>YoY Sales</v>
      </c>
    </row>
    <row r="10" spans="1:26" x14ac:dyDescent="0.25">
      <c r="M10" s="4" t="str" vm="6">
        <f>CUBEMEMBER("ThisWorkbookDataModel","[DimCustomer].[COUNTRY].&amp;[Ireland]")</f>
        <v>Ireland</v>
      </c>
      <c r="N10" vm="36">
        <f>CUBEVALUE("ThisWorkbookDataModel",$M10,N$1,Slicer_PRODUCT_LINE,Slicer_TERRITORY,Timeline_ORDER_DATE)</f>
        <v>57756.43</v>
      </c>
      <c r="P10" s="4" t="str" vm="144">
        <f>CUBEMEMBER("ThisWorkbookDataModel","[DimProduct].[PRODUCT CODE].&amp;[S12_1666]")</f>
        <v>S12_1666</v>
      </c>
      <c r="Q10" vm="253">
        <f>CUBEVALUE("ThisWorkbookDataModel",$P10,Q$1,Slicer_PRODUCT_LINE,Slicer_COUNTRY,Slicer_TERRITORY,Timeline_ORDER_DATE)</f>
        <v>972</v>
      </c>
      <c r="R10" s="5" vm="571">
        <f>CUBEVALUE("ThisWorkbookDataModel",$P10,R$1,Slicer_PRODUCT_LINE,Slicer_COUNTRY,Slicer_TERRITORY,Timeline_ORDER_DATE)</f>
        <v>140.63037037037037</v>
      </c>
      <c r="T10" s="4" t="s">
        <v>499</v>
      </c>
      <c r="U10" s="12"/>
      <c r="W10" vm="613">
        <f>CUBEVALUE("ThisWorkbookDataModel",$W$9,Slicer_PRODUCT_LINE,Slicer_COUNTRY,Slicer_TERRITORY,Timeline_ORDER_DATE)</f>
        <v>109</v>
      </c>
      <c r="Z10" s="5" vm="499">
        <f>CUBEVALUE("ThisWorkbookDataModel",$Z$9,Slicer_PRODUCT_LINE,Slicer_COUNTRY,Slicer_TERRITORY,Timeline_ORDER_DATE)</f>
        <v>4830296.7300000004</v>
      </c>
    </row>
    <row r="11" spans="1:26" x14ac:dyDescent="0.25">
      <c r="F11" s="3" t="s">
        <v>712</v>
      </c>
      <c r="G11" t="s">
        <v>711</v>
      </c>
      <c r="I11" s="3" t="s">
        <v>712</v>
      </c>
      <c r="J11" t="s">
        <v>728</v>
      </c>
      <c r="M11" s="4" t="str" vm="16">
        <f>CUBEMEMBER("ThisWorkbookDataModel","[DimCustomer].[COUNTRY].&amp;[Italy]")</f>
        <v>Italy</v>
      </c>
      <c r="N11" vm="26">
        <f>CUBEVALUE("ThisWorkbookDataModel",$M11,N$1,Slicer_PRODUCT_LINE,Slicer_TERRITORY,Timeline_ORDER_DATE)</f>
        <v>374674.31</v>
      </c>
      <c r="P11" s="4" t="str" vm="167">
        <f>CUBEMEMBER("ThisWorkbookDataModel","[DimProduct].[PRODUCT CODE].&amp;[S12_2823]")</f>
        <v>S12_2823</v>
      </c>
      <c r="Q11" vm="276">
        <f>CUBEVALUE("ThisWorkbookDataModel",$P11,Q$1,Slicer_PRODUCT_LINE,Slicer_COUNTRY,Slicer_TERRITORY,Timeline_ORDER_DATE)</f>
        <v>964</v>
      </c>
      <c r="R11" s="5" vm="603">
        <f>CUBEVALUE("ThisWorkbookDataModel",$P11,R$1,Slicer_PRODUCT_LINE,Slicer_COUNTRY,Slicer_TERRITORY,Timeline_ORDER_DATE)</f>
        <v>145.23460580912862</v>
      </c>
      <c r="T11" s="7" t="s">
        <v>193</v>
      </c>
      <c r="U11" s="2">
        <v>168585.32</v>
      </c>
      <c r="Z11"/>
    </row>
    <row r="12" spans="1:26" x14ac:dyDescent="0.25">
      <c r="A12" s="3" t="s">
        <v>712</v>
      </c>
      <c r="B12" t="s">
        <v>709</v>
      </c>
      <c r="F12" s="4" t="s">
        <v>193</v>
      </c>
      <c r="G12" s="12">
        <v>33992</v>
      </c>
      <c r="I12" s="4" t="s">
        <v>193</v>
      </c>
      <c r="J12" s="6">
        <v>-4.1994255120411467E-2</v>
      </c>
      <c r="M12" s="4" t="str" vm="5">
        <f>CUBEMEMBER("ThisWorkbookDataModel","[DimCustomer].[COUNTRY].&amp;[Japan]")</f>
        <v>Japan</v>
      </c>
      <c r="N12" vm="37">
        <f>CUBEVALUE("ThisWorkbookDataModel",$M12,N$1,Slicer_PRODUCT_LINE,Slicer_TERRITORY,Timeline_ORDER_DATE)</f>
        <v>188167.81</v>
      </c>
      <c r="P12" s="4" t="str" vm="143">
        <f>CUBEMEMBER("ThisWorkbookDataModel","[DimProduct].[PRODUCT CODE].&amp;[S12_3148]")</f>
        <v>S12_3148</v>
      </c>
      <c r="Q12" vm="252">
        <f>CUBEVALUE("ThisWorkbookDataModel",$P12,Q$1,Slicer_PRODUCT_LINE,Slicer_COUNTRY,Slicer_TERRITORY,Timeline_ORDER_DATE)</f>
        <v>898</v>
      </c>
      <c r="R12" s="5" vm="580">
        <f>CUBEVALUE("ThisWorkbookDataModel",$P12,R$1,Slicer_PRODUCT_LINE,Slicer_COUNTRY,Slicer_TERRITORY,Timeline_ORDER_DATE)</f>
        <v>139.69905345211581</v>
      </c>
      <c r="T12" s="4" t="s">
        <v>531</v>
      </c>
      <c r="U12" s="12"/>
      <c r="W12" t="str" vm="614">
        <f>CUBEMEMBER("ThisWorkbookDataModel","[Measures].[Top Product Sales]")</f>
        <v>Top Product Sales</v>
      </c>
      <c r="Z12"/>
    </row>
    <row r="13" spans="1:26" x14ac:dyDescent="0.25">
      <c r="A13" s="4">
        <v>2003</v>
      </c>
      <c r="B13" s="2">
        <v>3516979.54</v>
      </c>
      <c r="F13" s="4" t="s">
        <v>26</v>
      </c>
      <c r="G13" s="12">
        <v>11663</v>
      </c>
      <c r="I13" s="4" t="s">
        <v>26</v>
      </c>
      <c r="J13" s="6">
        <v>2.3337287476656345E-2</v>
      </c>
      <c r="M13" s="4" t="str" vm="15">
        <f>CUBEMEMBER("ThisWorkbookDataModel","[DimCustomer].[COUNTRY].&amp;[Norway]")</f>
        <v>Norway</v>
      </c>
      <c r="N13" vm="27">
        <f>CUBEVALUE("ThisWorkbookDataModel",$M13,N$1,Slicer_PRODUCT_LINE,Slicer_TERRITORY,Timeline_ORDER_DATE)</f>
        <v>307463.7</v>
      </c>
      <c r="P13" s="4" t="str" vm="107">
        <f>CUBEMEMBER("ThisWorkbookDataModel","[DimProduct].[PRODUCT CODE].&amp;[S12_3380]")</f>
        <v>S12_3380</v>
      </c>
      <c r="Q13" vm="217">
        <f>CUBEVALUE("ThisWorkbookDataModel",$P13,Q$1,Slicer_PRODUCT_LINE,Slicer_COUNTRY,Slicer_TERRITORY,Timeline_ORDER_DATE)</f>
        <v>853</v>
      </c>
      <c r="R13" s="5" vm="592">
        <f>CUBEVALUE("ThisWorkbookDataModel",$P13,R$1,Slicer_PRODUCT_LINE,Slicer_COUNTRY,Slicer_TERRITORY,Timeline_ORDER_DATE)</f>
        <v>113.34554513481829</v>
      </c>
      <c r="T13" s="7" t="s">
        <v>26</v>
      </c>
      <c r="U13" s="2">
        <v>140006.16</v>
      </c>
      <c r="W13" s="5" vm="615">
        <f>CUBEVALUE("ThisWorkbookDataModel",$W$12,Slicer_PRODUCT_LINE,Slicer_COUNTRY,Slicer_TERRITORY,Timeline_ORDER_DATE)</f>
        <v>288245.42</v>
      </c>
      <c r="Z13" s="13" t="s">
        <v>733</v>
      </c>
    </row>
    <row r="14" spans="1:26" x14ac:dyDescent="0.25">
      <c r="A14" s="4">
        <v>2004</v>
      </c>
      <c r="B14" s="2">
        <v>4724162.5999999996</v>
      </c>
      <c r="F14" s="4" t="s">
        <v>597</v>
      </c>
      <c r="G14" s="12">
        <v>10727</v>
      </c>
      <c r="I14" s="4" t="s">
        <v>597</v>
      </c>
      <c r="J14" s="6">
        <v>2.3516395945093829E-2</v>
      </c>
      <c r="M14" s="4" t="str" vm="4">
        <f>CUBEMEMBER("ThisWorkbookDataModel","[DimCustomer].[COUNTRY].&amp;[Philippines]")</f>
        <v>Philippines</v>
      </c>
      <c r="N14" vm="38">
        <f>CUBEVALUE("ThisWorkbookDataModel",$M14,N$1,Slicer_PRODUCT_LINE,Slicer_TERRITORY,Timeline_ORDER_DATE)</f>
        <v>94015.73</v>
      </c>
      <c r="P14" s="4" t="str" vm="142">
        <f>CUBEMEMBER("ThisWorkbookDataModel","[DimProduct].[PRODUCT CODE].&amp;[S12_3891]")</f>
        <v>S12_3891</v>
      </c>
      <c r="Q14" vm="251">
        <f>CUBEVALUE("ThisWorkbookDataModel",$P14,Q$1,Slicer_PRODUCT_LINE,Slicer_COUNTRY,Slicer_TERRITORY,Timeline_ORDER_DATE)</f>
        <v>921</v>
      </c>
      <c r="R14" s="5" vm="539">
        <f>CUBEVALUE("ThisWorkbookDataModel",$P14,R$1,Slicer_PRODUCT_LINE,Slicer_COUNTRY,Slicer_TERRITORY,Timeline_ORDER_DATE)</f>
        <v>157.79808903365907</v>
      </c>
      <c r="T14" s="4" t="s">
        <v>545</v>
      </c>
      <c r="U14" s="12"/>
      <c r="Z14"/>
    </row>
    <row r="15" spans="1:26" x14ac:dyDescent="0.25">
      <c r="A15" s="4">
        <v>2005</v>
      </c>
      <c r="B15" s="2">
        <v>1791486.71</v>
      </c>
      <c r="F15" s="4" t="s">
        <v>630</v>
      </c>
      <c r="G15" s="12">
        <v>8127</v>
      </c>
      <c r="I15" s="4" t="s">
        <v>630</v>
      </c>
      <c r="J15" s="6">
        <v>2.1181891820208156E-2</v>
      </c>
      <c r="M15" s="4" t="str" vm="14">
        <f>CUBEMEMBER("ThisWorkbookDataModel","[DimCustomer].[COUNTRY].&amp;[Singapore]")</f>
        <v>Singapore</v>
      </c>
      <c r="N15" vm="28">
        <f>CUBEVALUE("ThisWorkbookDataModel",$M15,N$1,Slicer_PRODUCT_LINE,Slicer_TERRITORY,Timeline_ORDER_DATE)</f>
        <v>288488.40999999997</v>
      </c>
      <c r="P15" s="4" t="str" vm="106">
        <f>CUBEMEMBER("ThisWorkbookDataModel","[DimProduct].[PRODUCT CODE].&amp;[S12_3990]")</f>
        <v>S12_3990</v>
      </c>
      <c r="Q15" vm="216">
        <f>CUBEVALUE("ThisWorkbookDataModel",$P15,Q$1,Slicer_PRODUCT_LINE,Slicer_COUNTRY,Slicer_TERRITORY,Timeline_ORDER_DATE)</f>
        <v>800</v>
      </c>
      <c r="R15" s="5" vm="550">
        <f>CUBEVALUE("ThisWorkbookDataModel",$P15,R$1,Slicer_PRODUCT_LINE,Slicer_COUNTRY,Slicer_TERRITORY,Timeline_ORDER_DATE)</f>
        <v>79.116349999999997</v>
      </c>
      <c r="T15" s="7" t="s">
        <v>193</v>
      </c>
      <c r="U15" s="2">
        <v>145332.04</v>
      </c>
      <c r="Z15" t="str" vm="622">
        <f>CUBEMEMBER("ThisWorkbookDataModel","[Measures].[Total Customers]")</f>
        <v>Total Customers</v>
      </c>
    </row>
    <row r="16" spans="1:26" x14ac:dyDescent="0.25">
      <c r="A16" s="4" t="s">
        <v>713</v>
      </c>
      <c r="B16" s="2">
        <v>10032628.85</v>
      </c>
      <c r="F16" s="4" t="s">
        <v>639</v>
      </c>
      <c r="G16" s="12">
        <v>2712</v>
      </c>
      <c r="I16" s="4" t="s">
        <v>639</v>
      </c>
      <c r="J16" s="6">
        <v>0.12906215591548345</v>
      </c>
      <c r="M16" s="4" t="str" vm="3">
        <f>CUBEMEMBER("ThisWorkbookDataModel","[DimCustomer].[COUNTRY].&amp;[Spain]")</f>
        <v>Spain</v>
      </c>
      <c r="N16" vm="39">
        <f>CUBEVALUE("ThisWorkbookDataModel",$M16,N$1,Slicer_PRODUCT_LINE,Slicer_TERRITORY,Timeline_ORDER_DATE)</f>
        <v>1215686.92</v>
      </c>
      <c r="P16" s="4" t="str" vm="141">
        <f>CUBEMEMBER("ThisWorkbookDataModel","[DimProduct].[PRODUCT CODE].&amp;[S12_4473]")</f>
        <v>S12_4473</v>
      </c>
      <c r="Q16" vm="250">
        <f>CUBEVALUE("ThisWorkbookDataModel",$P16,Q$1,Slicer_PRODUCT_LINE,Slicer_COUNTRY,Slicer_TERRITORY,Timeline_ORDER_DATE)</f>
        <v>1024</v>
      </c>
      <c r="R16" s="5" vm="605">
        <f>CUBEVALUE("ThisWorkbookDataModel",$P16,R$1,Slicer_PRODUCT_LINE,Slicer_COUNTRY,Slicer_TERRITORY,Timeline_ORDER_DATE)</f>
        <v>113.16595703125</v>
      </c>
      <c r="T16" s="4" t="s">
        <v>598</v>
      </c>
      <c r="U16" s="12"/>
      <c r="W16" s="13" t="s">
        <v>731</v>
      </c>
      <c r="Z16" vm="623">
        <f>CUBEVALUE("ThisWorkbookDataModel",$Z$15,Slicer_PRODUCT_LINE,Slicer_COUNTRY,Slicer_TERRITORY,Timeline_ORDER_DATE)</f>
        <v>92</v>
      </c>
    </row>
    <row r="17" spans="1:26" x14ac:dyDescent="0.25">
      <c r="F17" s="4" t="s">
        <v>529</v>
      </c>
      <c r="G17" s="12">
        <v>10777</v>
      </c>
      <c r="I17" s="4" t="s">
        <v>529</v>
      </c>
      <c r="J17" s="6">
        <v>1.5430037922668283E-2</v>
      </c>
      <c r="M17" s="4" t="str" vm="13">
        <f>CUBEMEMBER("ThisWorkbookDataModel","[DimCustomer].[COUNTRY].&amp;[Sweden]")</f>
        <v>Sweden</v>
      </c>
      <c r="N17" vm="29">
        <f>CUBEVALUE("ThisWorkbookDataModel",$M17,N$1,Slicer_PRODUCT_LINE,Slicer_TERRITORY,Timeline_ORDER_DATE)</f>
        <v>210014.21</v>
      </c>
      <c r="P17" s="4" t="str" vm="166">
        <f>CUBEMEMBER("ThisWorkbookDataModel","[DimProduct].[PRODUCT CODE].&amp;[S12_4675]")</f>
        <v>S12_4675</v>
      </c>
      <c r="Q17" vm="275">
        <f>CUBEVALUE("ThisWorkbookDataModel",$P17,Q$1,Slicer_PRODUCT_LINE,Slicer_COUNTRY,Slicer_TERRITORY,Timeline_ORDER_DATE)</f>
        <v>964</v>
      </c>
      <c r="R17" s="5" vm="523">
        <f>CUBEVALUE("ThisWorkbookDataModel",$P17,R$1,Slicer_PRODUCT_LINE,Slicer_COUNTRY,Slicer_TERRITORY,Timeline_ORDER_DATE)</f>
        <v>104.84664937759337</v>
      </c>
      <c r="T17" s="7" t="s">
        <v>597</v>
      </c>
      <c r="U17" s="2">
        <v>139421.97</v>
      </c>
      <c r="Z17"/>
    </row>
    <row r="18" spans="1:26" x14ac:dyDescent="0.25">
      <c r="A18" s="3" t="s">
        <v>712</v>
      </c>
      <c r="B18" t="s">
        <v>726</v>
      </c>
      <c r="F18" s="4" t="s">
        <v>581</v>
      </c>
      <c r="G18" s="12">
        <v>21069</v>
      </c>
      <c r="I18" s="4" t="s">
        <v>581</v>
      </c>
      <c r="J18" s="6">
        <v>4.6241652605948959E-2</v>
      </c>
      <c r="M18" s="4" t="str" vm="2">
        <f>CUBEMEMBER("ThisWorkbookDataModel","[DimCustomer].[COUNTRY].&amp;[Switzerland]")</f>
        <v>Switzerland</v>
      </c>
      <c r="N18" vm="40">
        <f>CUBEVALUE("ThisWorkbookDataModel",$M18,N$1,Slicer_PRODUCT_LINE,Slicer_TERRITORY,Timeline_ORDER_DATE)</f>
        <v>117713.56</v>
      </c>
      <c r="P18" s="4" t="str" vm="140">
        <f>CUBEMEMBER("ThisWorkbookDataModel","[DimProduct].[PRODUCT CODE].&amp;[S18_1097]")</f>
        <v>S18_1097</v>
      </c>
      <c r="Q18" vm="249">
        <f>CUBEVALUE("ThisWorkbookDataModel",$P18,Q$1,Slicer_PRODUCT_LINE,Slicer_COUNTRY,Slicer_TERRITORY,Timeline_ORDER_DATE)</f>
        <v>999</v>
      </c>
      <c r="R18" s="5" vm="519">
        <f>CUBEVALUE("ThisWorkbookDataModel",$P18,R$1,Slicer_PRODUCT_LINE,Slicer_COUNTRY,Slicer_TERRITORY,Timeline_ORDER_DATE)</f>
        <v>106.19275275275275</v>
      </c>
      <c r="T18" s="4" t="s">
        <v>619</v>
      </c>
      <c r="U18" s="12"/>
      <c r="W18" s="5" t="str" vm="616">
        <f>CUBEMEMBER("ThisWorkbookDataModel","[Measures].[Average selling price]")</f>
        <v>Average selling price</v>
      </c>
      <c r="Z18" t="str" vm="624">
        <f>CUBEMEMBER("ThisWorkbookDataModel","[Measures].[Top customer sales]")</f>
        <v>Top customer sales</v>
      </c>
    </row>
    <row r="19" spans="1:26" x14ac:dyDescent="0.25">
      <c r="A19" s="4" t="s">
        <v>714</v>
      </c>
      <c r="B19" s="2">
        <v>1333625.6500000006</v>
      </c>
      <c r="F19" s="4" t="s">
        <v>713</v>
      </c>
      <c r="G19" s="12">
        <v>99067</v>
      </c>
      <c r="I19" s="4" t="s">
        <v>713</v>
      </c>
      <c r="J19" s="6">
        <v>3.517208752320174E-3</v>
      </c>
      <c r="M19" s="4" t="str" vm="12">
        <f>CUBEMEMBER("ThisWorkbookDataModel","[DimCustomer].[COUNTRY].&amp;[UK]")</f>
        <v>UK</v>
      </c>
      <c r="N19" vm="30">
        <f>CUBEVALUE("ThisWorkbookDataModel",$M19,N$1,Slicer_PRODUCT_LINE,Slicer_TERRITORY,Timeline_ORDER_DATE)</f>
        <v>478880.46</v>
      </c>
      <c r="P19" s="4" t="str" vm="105">
        <f>CUBEMEMBER("ThisWorkbookDataModel","[DimProduct].[PRODUCT CODE].&amp;[S18_1129]")</f>
        <v>S18_1129</v>
      </c>
      <c r="Q19" vm="215">
        <f>CUBEVALUE("ThisWorkbookDataModel",$P19,Q$1,Slicer_PRODUCT_LINE,Slicer_COUNTRY,Slicer_TERRITORY,Timeline_ORDER_DATE)</f>
        <v>947</v>
      </c>
      <c r="R19" s="5" vm="575">
        <f>CUBEVALUE("ThisWorkbookDataModel",$P19,R$1,Slicer_PRODUCT_LINE,Slicer_COUNTRY,Slicer_TERRITORY,Timeline_ORDER_DATE)</f>
        <v>137.01952481520593</v>
      </c>
      <c r="T19" s="7" t="s">
        <v>193</v>
      </c>
      <c r="U19" s="2">
        <v>154623.95000000001</v>
      </c>
      <c r="W19" s="5" vm="617">
        <f>CUBEVALUE("ThisWorkbookDataModel",$W$18,Slicer_PRODUCT_LINE,Slicer_COUNTRY,Slicer_TERRITORY,Timeline_ORDER_DATE)</f>
        <v>101.27114831376744</v>
      </c>
      <c r="Z19" s="5" vm="629">
        <f>CUBEVALUE("ThisWorkbookDataModel",$Z$18,Slicer_PRODUCT_LINE,Slicer_COUNTRY,Slicer_TERRITORY,Timeline_ORDER_DATE)</f>
        <v>912294.11</v>
      </c>
    </row>
    <row r="20" spans="1:26" x14ac:dyDescent="0.25">
      <c r="A20" s="4" t="s">
        <v>715</v>
      </c>
      <c r="B20" s="2">
        <v>2388636.77</v>
      </c>
      <c r="M20" s="4" t="str" vm="1">
        <f>CUBEMEMBER("ThisWorkbookDataModel","[DimCustomer].[COUNTRY].&amp;[USA]")</f>
        <v>USA</v>
      </c>
      <c r="N20" vm="41">
        <f>CUBEVALUE("ThisWorkbookDataModel",$M20,N$1,Slicer_PRODUCT_LINE,Slicer_TERRITORY,Timeline_ORDER_DATE)</f>
        <v>3627982.83</v>
      </c>
      <c r="P20" s="4" t="str" vm="139">
        <f>CUBEMEMBER("ThisWorkbookDataModel","[DimProduct].[PRODUCT CODE].&amp;[S18_1342]")</f>
        <v>S18_1342</v>
      </c>
      <c r="Q20" vm="248">
        <f>CUBEVALUE("ThisWorkbookDataModel",$P20,Q$1,Slicer_PRODUCT_LINE,Slicer_COUNTRY,Slicer_TERRITORY,Timeline_ORDER_DATE)</f>
        <v>997</v>
      </c>
      <c r="R20" s="5" vm="596">
        <f>CUBEVALUE("ThisWorkbookDataModel",$P20,R$1,Slicer_PRODUCT_LINE,Slicer_COUNTRY,Slicer_TERRITORY,Timeline_ORDER_DATE)</f>
        <v>103.98422266800402</v>
      </c>
      <c r="T20" s="4" t="s">
        <v>638</v>
      </c>
      <c r="U20" s="12"/>
      <c r="Z20"/>
    </row>
    <row r="21" spans="1:26" x14ac:dyDescent="0.25">
      <c r="A21" s="4" t="s">
        <v>716</v>
      </c>
      <c r="B21" s="2">
        <v>4724162.5999999968</v>
      </c>
      <c r="F21" s="3" t="s">
        <v>712</v>
      </c>
      <c r="G21" t="s">
        <v>710</v>
      </c>
      <c r="I21" s="3" t="s">
        <v>712</v>
      </c>
      <c r="J21" t="s">
        <v>709</v>
      </c>
      <c r="M21" s="4" t="str" vm="11">
        <f>CUBEMEMBER("ThisWorkbookDataModel","[DimCustomer].[COUNTRY].[All]","Grand Total")</f>
        <v>Grand Total</v>
      </c>
      <c r="N21" vm="31">
        <f>CUBEVALUE("ThisWorkbookDataModel",$M21,N$1,Slicer_PRODUCT_LINE,Slicer_TERRITORY,Timeline_ORDER_DATE)</f>
        <v>10032628.85</v>
      </c>
      <c r="P21" s="4" t="str" vm="165">
        <f>CUBEMEMBER("ThisWorkbookDataModel","[DimProduct].[PRODUCT CODE].&amp;[S18_1367]")</f>
        <v>S18_1367</v>
      </c>
      <c r="Q21" vm="274">
        <f>CUBEVALUE("ThisWorkbookDataModel",$P21,Q$1,Slicer_PRODUCT_LINE,Slicer_COUNTRY,Slicer_TERRITORY,Timeline_ORDER_DATE)</f>
        <v>890</v>
      </c>
      <c r="R21" s="5" vm="521">
        <f>CUBEVALUE("ThisWorkbookDataModel",$P21,R$1,Slicer_PRODUCT_LINE,Slicer_COUNTRY,Slicer_TERRITORY,Timeline_ORDER_DATE)</f>
        <v>58.477561797752806</v>
      </c>
      <c r="T21" s="7" t="s">
        <v>193</v>
      </c>
      <c r="U21" s="2">
        <v>288245.42</v>
      </c>
      <c r="W21" s="13" t="s">
        <v>732</v>
      </c>
      <c r="Z21" t="str" vm="625">
        <f>CUBEMEMBER("ThisWorkbookDataModel","[Measures].[Repeat customers]")</f>
        <v>Repeat customers</v>
      </c>
    </row>
    <row r="22" spans="1:26" x14ac:dyDescent="0.25">
      <c r="A22" s="4" t="s">
        <v>717</v>
      </c>
      <c r="B22" s="2">
        <v>697729.6</v>
      </c>
      <c r="F22" s="4" t="s">
        <v>193</v>
      </c>
      <c r="G22" s="5">
        <v>-164601.33999999997</v>
      </c>
      <c r="I22" s="4" t="s">
        <v>304</v>
      </c>
      <c r="J22" s="2">
        <v>153996.13</v>
      </c>
      <c r="P22" s="4" t="str" vm="138">
        <f>CUBEMEMBER("ThisWorkbookDataModel","[DimProduct].[PRODUCT CODE].&amp;[S18_1589]")</f>
        <v>S18_1589</v>
      </c>
      <c r="Q22" vm="247">
        <f>CUBEVALUE("ThisWorkbookDataModel",$P22,Q$1,Slicer_PRODUCT_LINE,Slicer_COUNTRY,Slicer_TERRITORY,Timeline_ORDER_DATE)</f>
        <v>914</v>
      </c>
      <c r="R22" s="5" vm="586">
        <f>CUBEVALUE("ThisWorkbookDataModel",$P22,R$1,Slicer_PRODUCT_LINE,Slicer_COUNTRY,Slicer_TERRITORY,Timeline_ORDER_DATE)</f>
        <v>116.90497811816192</v>
      </c>
      <c r="T22" s="4" t="s">
        <v>676</v>
      </c>
      <c r="U22" s="12"/>
      <c r="Z22" vm="626">
        <f>CUBEVALUE("ThisWorkbookDataModel",$Z$21,Slicer_PRODUCT_LINE,Slicer_COUNTRY,Slicer_TERRITORY,Timeline_ORDER_DATE)</f>
        <v>91</v>
      </c>
    </row>
    <row r="23" spans="1:26" x14ac:dyDescent="0.25">
      <c r="A23" s="4" t="s">
        <v>718</v>
      </c>
      <c r="B23" s="2">
        <v>339543.42</v>
      </c>
      <c r="F23" s="4" t="s">
        <v>26</v>
      </c>
      <c r="G23" s="5">
        <v>27220.339999999986</v>
      </c>
      <c r="I23" s="4" t="s">
        <v>94</v>
      </c>
      <c r="J23" s="2">
        <v>200995.41</v>
      </c>
      <c r="M23" s="3" t="s">
        <v>712</v>
      </c>
      <c r="N23" t="s">
        <v>709</v>
      </c>
      <c r="P23" s="4" t="str" vm="104">
        <f>CUBEMEMBER("ThisWorkbookDataModel","[DimProduct].[PRODUCT CODE].&amp;[S18_1662]")</f>
        <v>S18_1662</v>
      </c>
      <c r="Q23" vm="214">
        <f>CUBEVALUE("ThisWorkbookDataModel",$P23,Q$1,Slicer_PRODUCT_LINE,Slicer_COUNTRY,Slicer_TERRITORY,Timeline_ORDER_DATE)</f>
        <v>940</v>
      </c>
      <c r="R23" s="5" vm="553">
        <f>CUBEVALUE("ThisWorkbookDataModel",$P23,R$1,Slicer_PRODUCT_LINE,Slicer_COUNTRY,Slicer_TERRITORY,Timeline_ORDER_DATE)</f>
        <v>148.32124468085107</v>
      </c>
      <c r="T23" s="7" t="s">
        <v>193</v>
      </c>
      <c r="U23" s="2">
        <v>140626.9</v>
      </c>
      <c r="W23" t="str" vm="42">
        <f>CUBEMEMBER("ThisWorkbookDataModel","[Measures].[Profit]")</f>
        <v>Profit</v>
      </c>
      <c r="Z23"/>
    </row>
    <row r="24" spans="1:26" x14ac:dyDescent="0.25">
      <c r="A24" s="4" t="s">
        <v>719</v>
      </c>
      <c r="B24" s="2">
        <v>1927135.4999999998</v>
      </c>
      <c r="F24" s="4" t="s">
        <v>597</v>
      </c>
      <c r="G24" s="5">
        <v>22928.570000000007</v>
      </c>
      <c r="I24" s="4" t="s">
        <v>517</v>
      </c>
      <c r="J24" s="2">
        <v>157807.81</v>
      </c>
      <c r="M24" s="4" t="s">
        <v>194</v>
      </c>
      <c r="N24" s="2">
        <v>191073.03</v>
      </c>
      <c r="P24" s="4" t="str" vm="137">
        <f>CUBEMEMBER("ThisWorkbookDataModel","[DimProduct].[PRODUCT CODE].&amp;[S18_1749]")</f>
        <v>S18_1749</v>
      </c>
      <c r="Q24" vm="246">
        <f>CUBEVALUE("ThisWorkbookDataModel",$P24,Q$1,Slicer_PRODUCT_LINE,Slicer_COUNTRY,Slicer_TERRITORY,Timeline_ORDER_DATE)</f>
        <v>802</v>
      </c>
      <c r="R24" s="5" vm="543">
        <f>CUBEVALUE("ThisWorkbookDataModel",$P24,R$1,Slicer_PRODUCT_LINE,Slicer_COUNTRY,Slicer_TERRITORY,Timeline_ORDER_DATE)</f>
        <v>158.74117206982544</v>
      </c>
      <c r="T24" s="4" t="s">
        <v>713</v>
      </c>
      <c r="U24" s="2">
        <v>1675492.87</v>
      </c>
      <c r="W24" s="5" vm="630">
        <f>CUBEVALUE("ThisWorkbookDataModel",$W$23,Slicer_PRODUCT_LINE,Slicer_COUNTRY,Slicer_TERRITORY,Timeline_ORDER_DATE)</f>
        <v>35286.849999999882</v>
      </c>
      <c r="Z24"/>
    </row>
    <row r="25" spans="1:26" x14ac:dyDescent="0.25">
      <c r="A25" s="4" t="s">
        <v>720</v>
      </c>
      <c r="B25" s="2">
        <v>1599991.41</v>
      </c>
      <c r="F25" s="4" t="s">
        <v>630</v>
      </c>
      <c r="G25" s="5">
        <v>15133.12999999999</v>
      </c>
      <c r="I25" s="4" t="s">
        <v>207</v>
      </c>
      <c r="J25" s="2">
        <v>172989.68</v>
      </c>
      <c r="M25" s="4" t="s">
        <v>340</v>
      </c>
      <c r="N25" s="2">
        <v>170401.07</v>
      </c>
      <c r="P25" s="4" t="str" vm="164">
        <f>CUBEMEMBER("ThisWorkbookDataModel","[DimProduct].[PRODUCT CODE].&amp;[S18_1889]")</f>
        <v>S18_1889</v>
      </c>
      <c r="Q25" vm="273">
        <f>CUBEVALUE("ThisWorkbookDataModel",$P25,Q$1,Slicer_PRODUCT_LINE,Slicer_COUNTRY,Slicer_TERRITORY,Timeline_ORDER_DATE)</f>
        <v>951</v>
      </c>
      <c r="R25" s="5" vm="555">
        <f>CUBEVALUE("ThisWorkbookDataModel",$P25,R$1,Slicer_PRODUCT_LINE,Slicer_COUNTRY,Slicer_TERRITORY,Timeline_ORDER_DATE)</f>
        <v>81.334511041009463</v>
      </c>
      <c r="Z25"/>
    </row>
    <row r="26" spans="1:26" x14ac:dyDescent="0.25">
      <c r="A26" s="4" t="s">
        <v>721</v>
      </c>
      <c r="B26" s="2">
        <v>1071992.3600000001</v>
      </c>
      <c r="F26" s="4" t="s">
        <v>639</v>
      </c>
      <c r="G26" s="5">
        <v>29199.47</v>
      </c>
      <c r="I26" s="4" t="s">
        <v>186</v>
      </c>
      <c r="J26" s="2">
        <v>912294.11</v>
      </c>
      <c r="M26" s="4" t="s">
        <v>449</v>
      </c>
      <c r="N26" s="2">
        <v>137177.01</v>
      </c>
      <c r="P26" s="4" t="str" vm="136">
        <f>CUBEMEMBER("ThisWorkbookDataModel","[DimProduct].[PRODUCT CODE].&amp;[S18_1984]")</f>
        <v>S18_1984</v>
      </c>
      <c r="Q26" vm="245">
        <f>CUBEVALUE("ThisWorkbookDataModel",$P26,Q$1,Slicer_PRODUCT_LINE,Slicer_COUNTRY,Slicer_TERRITORY,Timeline_ORDER_DATE)</f>
        <v>917</v>
      </c>
      <c r="R26" s="5" vm="552">
        <f>CUBEVALUE("ThisWorkbookDataModel",$P26,R$1,Slicer_PRODUCT_LINE,Slicer_COUNTRY,Slicer_TERRITORY,Timeline_ORDER_DATE)</f>
        <v>131.44909487459105</v>
      </c>
      <c r="W26" t="str" vm="618">
        <f>CUBEMEMBER("ThisWorkbookDataModel","[Measures].[Profit/Loss Margin %]")</f>
        <v>Profit/Loss Margin %</v>
      </c>
      <c r="Z26"/>
    </row>
    <row r="27" spans="1:26" x14ac:dyDescent="0.25">
      <c r="A27" s="4" t="s">
        <v>722</v>
      </c>
      <c r="B27" s="2">
        <v>1791486.7100000004</v>
      </c>
      <c r="F27" s="4" t="s">
        <v>529</v>
      </c>
      <c r="G27" s="5">
        <v>17401.839999999997</v>
      </c>
      <c r="I27" s="4" t="s">
        <v>123</v>
      </c>
      <c r="J27" s="2">
        <v>180124.9</v>
      </c>
      <c r="M27" s="4" t="s">
        <v>499</v>
      </c>
      <c r="N27" s="2">
        <v>168585.32</v>
      </c>
      <c r="P27" s="4" t="str" vm="163">
        <f>CUBEMEMBER("ThisWorkbookDataModel","[DimProduct].[PRODUCT CODE].&amp;[S18_2238]")</f>
        <v>S18_2238</v>
      </c>
      <c r="Q27" vm="272">
        <f>CUBEVALUE("ThisWorkbookDataModel",$P27,Q$1,Slicer_PRODUCT_LINE,Slicer_COUNTRY,Slicer_TERRITORY,Timeline_ORDER_DATE)</f>
        <v>966</v>
      </c>
      <c r="R27" s="5" vm="532">
        <f>CUBEVALUE("ThisWorkbookDataModel",$P27,R$1,Slicer_PRODUCT_LINE,Slicer_COUNTRY,Slicer_TERRITORY,Timeline_ORDER_DATE)</f>
        <v>160.06620082815735</v>
      </c>
      <c r="W27" s="11" vm="619">
        <f>CUBEVALUE("ThisWorkbookDataModel",$W$26,Slicer_PRODUCT_LINE,Slicer_COUNTRY,Slicer_TERRITORY,Timeline_ORDER_DATE)</f>
        <v>3.517208752320174E-3</v>
      </c>
      <c r="Z27"/>
    </row>
    <row r="28" spans="1:26" x14ac:dyDescent="0.25">
      <c r="A28" s="4" t="s">
        <v>723</v>
      </c>
      <c r="B28" s="2">
        <v>4351359.9399999985</v>
      </c>
      <c r="F28" s="4" t="s">
        <v>581</v>
      </c>
      <c r="G28" s="5">
        <v>88004.839999999953</v>
      </c>
      <c r="I28" s="4" t="s">
        <v>28</v>
      </c>
      <c r="J28" s="2">
        <v>164069.44</v>
      </c>
      <c r="M28" s="4" t="s">
        <v>531</v>
      </c>
      <c r="N28" s="2">
        <v>140006.16</v>
      </c>
      <c r="P28" s="4" t="str" vm="135">
        <f>CUBEMEMBER("ThisWorkbookDataModel","[DimProduct].[PRODUCT CODE].&amp;[S18_2248]")</f>
        <v>S18_2248</v>
      </c>
      <c r="Q28" vm="244">
        <f>CUBEVALUE("ThisWorkbookDataModel",$P28,Q$1,Slicer_PRODUCT_LINE,Slicer_COUNTRY,Slicer_TERRITORY,Timeline_ORDER_DATE)</f>
        <v>743</v>
      </c>
      <c r="R28" s="5" vm="530">
        <f>CUBEVALUE("ThisWorkbookDataModel",$P28,R$1,Slicer_PRODUCT_LINE,Slicer_COUNTRY,Slicer_TERRITORY,Timeline_ORDER_DATE)</f>
        <v>70.204104979811575</v>
      </c>
      <c r="Z28"/>
    </row>
    <row r="29" spans="1:26" x14ac:dyDescent="0.25">
      <c r="A29" s="4" t="s">
        <v>724</v>
      </c>
      <c r="B29" s="2">
        <v>3262311.93</v>
      </c>
      <c r="F29" s="4" t="s">
        <v>713</v>
      </c>
      <c r="G29" s="5">
        <v>35286.849999999882</v>
      </c>
      <c r="I29" s="4" t="s">
        <v>287</v>
      </c>
      <c r="J29" s="2">
        <v>654858.06000000006</v>
      </c>
      <c r="M29" s="4" t="s">
        <v>545</v>
      </c>
      <c r="N29" s="2">
        <v>145332.04</v>
      </c>
      <c r="P29" s="4" t="str" vm="103">
        <f>CUBEMEMBER("ThisWorkbookDataModel","[DimProduct].[PRODUCT CODE].&amp;[S18_2319]")</f>
        <v>S18_2319</v>
      </c>
      <c r="Q29" vm="213">
        <f>CUBEVALUE("ThisWorkbookDataModel",$P29,Q$1,Slicer_PRODUCT_LINE,Slicer_COUNTRY,Slicer_TERRITORY,Timeline_ORDER_DATE)</f>
        <v>993</v>
      </c>
      <c r="R29" s="5" vm="524">
        <f>CUBEVALUE("ThisWorkbookDataModel",$P29,R$1,Slicer_PRODUCT_LINE,Slicer_COUNTRY,Slicer_TERRITORY,Timeline_ORDER_DATE)</f>
        <v>116.97814702920444</v>
      </c>
      <c r="W29" t="str" vm="620">
        <f>CUBEMEMBER("ThisWorkbookDataModel","[Measures].[Product loss]")</f>
        <v>Product loss</v>
      </c>
      <c r="Z29"/>
    </row>
    <row r="30" spans="1:26" x14ac:dyDescent="0.25">
      <c r="A30" s="4" t="s">
        <v>725</v>
      </c>
      <c r="B30" s="2">
        <v>2709387.68</v>
      </c>
      <c r="I30" s="4" t="s">
        <v>500</v>
      </c>
      <c r="J30" s="2">
        <v>197736.94</v>
      </c>
      <c r="M30" s="4" t="s">
        <v>598</v>
      </c>
      <c r="N30" s="2">
        <v>139421.97</v>
      </c>
      <c r="P30" s="4" t="str" vm="134">
        <f>CUBEMEMBER("ThisWorkbookDataModel","[DimProduct].[PRODUCT CODE].&amp;[S18_2325]")</f>
        <v>S18_2325</v>
      </c>
      <c r="Q30" vm="243">
        <f>CUBEVALUE("ThisWorkbookDataModel",$P30,Q$1,Slicer_PRODUCT_LINE,Slicer_COUNTRY,Slicer_TERRITORY,Timeline_ORDER_DATE)</f>
        <v>828</v>
      </c>
      <c r="R30" s="5" vm="611">
        <f>CUBEVALUE("ThisWorkbookDataModel",$P30,R$1,Slicer_PRODUCT_LINE,Slicer_COUNTRY,Slicer_TERRITORY,Timeline_ORDER_DATE)</f>
        <v>131.29915458937197</v>
      </c>
      <c r="W30" vm="621">
        <f>CUBEVALUE("ThisWorkbookDataModel",$W$29,Slicer_PRODUCT_LINE,Slicer_COUNTRY,Slicer_TERRITORY,Timeline_ORDER_DATE)</f>
        <v>46</v>
      </c>
      <c r="Z30"/>
    </row>
    <row r="31" spans="1:26" x14ac:dyDescent="0.25">
      <c r="A31" s="4" t="s">
        <v>713</v>
      </c>
      <c r="B31" s="2">
        <v>1791486.71</v>
      </c>
      <c r="F31" s="5" t="s">
        <v>712</v>
      </c>
      <c r="G31" s="5" t="str" vm="42">
        <f>CUBEMEMBER("ThisWorkbookDataModel","[Measures].[Profit]")</f>
        <v>Profit</v>
      </c>
      <c r="I31" s="4" t="s">
        <v>420</v>
      </c>
      <c r="J31" s="2">
        <v>160010.26999999999</v>
      </c>
      <c r="M31" s="4" t="s">
        <v>619</v>
      </c>
      <c r="N31" s="2">
        <v>154623.95000000001</v>
      </c>
      <c r="P31" s="4" t="str" vm="162">
        <f>CUBEMEMBER("ThisWorkbookDataModel","[DimProduct].[PRODUCT CODE].&amp;[S18_2432]")</f>
        <v>S18_2432</v>
      </c>
      <c r="Q31" vm="271">
        <f>CUBEVALUE("ThisWorkbookDataModel",$P31,Q$1,Slicer_PRODUCT_LINE,Slicer_COUNTRY,Slicer_TERRITORY,Timeline_ORDER_DATE)</f>
        <v>998</v>
      </c>
      <c r="R31" s="5" vm="576">
        <f>CUBEVALUE("ThisWorkbookDataModel",$P31,R$1,Slicer_PRODUCT_LINE,Slicer_COUNTRY,Slicer_TERRITORY,Timeline_ORDER_DATE)</f>
        <v>65.239629258517041</v>
      </c>
      <c r="Z31"/>
    </row>
    <row r="32" spans="1:26" x14ac:dyDescent="0.25">
      <c r="F32" s="8" t="str" vm="10">
        <f>CUBEMEMBER("ThisWorkbookDataModel","[DimCustomer].[COUNTRY].&amp;[Australia]")</f>
        <v>Australia</v>
      </c>
      <c r="G32" s="5" vm="645">
        <f>CUBEVALUE("ThisWorkbookDataModel",$F32,G$31,Slicer_PRODUCT_LINE,Slicer_TERRITORY,Timeline_ORDER_DATE)</f>
        <v>6796.1000000000058</v>
      </c>
      <c r="I32" s="4" t="s">
        <v>713</v>
      </c>
      <c r="J32" s="2">
        <v>2954882.75</v>
      </c>
      <c r="M32" s="4" t="s">
        <v>638</v>
      </c>
      <c r="N32" s="2">
        <v>288245.42</v>
      </c>
      <c r="P32" s="4" t="str" vm="133">
        <f>CUBEMEMBER("ThisWorkbookDataModel","[DimProduct].[PRODUCT CODE].&amp;[S18_2581]")</f>
        <v>S18_2581</v>
      </c>
      <c r="Q32" vm="242">
        <f>CUBEVALUE("ThisWorkbookDataModel",$P32,Q$1,Slicer_PRODUCT_LINE,Slicer_COUNTRY,Slicer_TERRITORY,Timeline_ORDER_DATE)</f>
        <v>746</v>
      </c>
      <c r="R32" s="5" vm="597">
        <f>CUBEVALUE("ThisWorkbookDataModel",$P32,R$1,Slicer_PRODUCT_LINE,Slicer_COUNTRY,Slicer_TERRITORY,Timeline_ORDER_DATE)</f>
        <v>86.051327077747985</v>
      </c>
      <c r="Z32"/>
    </row>
    <row r="33" spans="1:26" x14ac:dyDescent="0.25">
      <c r="A33" s="3" t="s">
        <v>712</v>
      </c>
      <c r="B33" t="s">
        <v>727</v>
      </c>
      <c r="C33" t="s">
        <v>709</v>
      </c>
      <c r="F33" s="8" t="str" vm="20">
        <f>CUBEMEMBER("ThisWorkbookDataModel","[DimCustomer].[COUNTRY].&amp;[Austria]")</f>
        <v>Austria</v>
      </c>
      <c r="G33" s="5" vm="644">
        <f>CUBEVALUE("ThisWorkbookDataModel",$F33,G$31,Slicer_PRODUCT_LINE,Slicer_TERRITORY,Timeline_ORDER_DATE)</f>
        <v>-6832.4699999999975</v>
      </c>
      <c r="M33" s="4" t="s">
        <v>676</v>
      </c>
      <c r="N33" s="2">
        <v>140626.9</v>
      </c>
      <c r="P33" s="4" t="str" vm="102">
        <f>CUBEMEMBER("ThisWorkbookDataModel","[DimProduct].[PRODUCT CODE].&amp;[S18_2625]")</f>
        <v>S18_2625</v>
      </c>
      <c r="Q33" vm="212">
        <f>CUBEVALUE("ThisWorkbookDataModel",$P33,Q$1,Slicer_PRODUCT_LINE,Slicer_COUNTRY,Slicer_TERRITORY,Timeline_ORDER_DATE)</f>
        <v>872</v>
      </c>
      <c r="R33" s="5" vm="506">
        <f>CUBEVALUE("ThisWorkbookDataModel",$P33,R$1,Slicer_PRODUCT_LINE,Slicer_COUNTRY,Slicer_TERRITORY,Timeline_ORDER_DATE)</f>
        <v>66.504999999999995</v>
      </c>
      <c r="Z33"/>
    </row>
    <row r="34" spans="1:26" x14ac:dyDescent="0.25">
      <c r="A34" s="4">
        <v>2003</v>
      </c>
      <c r="B34" s="6"/>
      <c r="C34" s="2">
        <v>3516979.54</v>
      </c>
      <c r="F34" s="8" t="str" vm="9">
        <f>CUBEMEMBER("ThisWorkbookDataModel","[DimCustomer].[COUNTRY].&amp;[Belgium]")</f>
        <v>Belgium</v>
      </c>
      <c r="G34" s="5" vm="640">
        <f>CUBEVALUE("ThisWorkbookDataModel",$F34,G$31,Slicer_PRODUCT_LINE,Slicer_TERRITORY,Timeline_ORDER_DATE)</f>
        <v>-2378.3799999999997</v>
      </c>
      <c r="M34" s="4" t="s">
        <v>713</v>
      </c>
      <c r="N34" s="2">
        <v>1675492.87</v>
      </c>
      <c r="P34" s="4" t="str" vm="132">
        <f>CUBEMEMBER("ThisWorkbookDataModel","[DimProduct].[PRODUCT CODE].&amp;[S18_2795]")</f>
        <v>S18_2795</v>
      </c>
      <c r="Q34" vm="241">
        <f>CUBEVALUE("ThisWorkbookDataModel",$P34,Q$1,Slicer_PRODUCT_LINE,Slicer_COUNTRY,Slicer_TERRITORY,Timeline_ORDER_DATE)</f>
        <v>789</v>
      </c>
      <c r="R34" s="5" vm="573">
        <f>CUBEVALUE("ThisWorkbookDataModel",$P34,R$1,Slicer_PRODUCT_LINE,Slicer_COUNTRY,Slicer_TERRITORY,Timeline_ORDER_DATE)</f>
        <v>158.68098859315589</v>
      </c>
      <c r="Z34"/>
    </row>
    <row r="35" spans="1:26" x14ac:dyDescent="0.25">
      <c r="A35" s="4">
        <v>2004</v>
      </c>
      <c r="B35" s="6">
        <v>0.34324426578836459</v>
      </c>
      <c r="C35" s="2">
        <v>4724162.5999999996</v>
      </c>
      <c r="F35" s="8" t="str" vm="19">
        <f>CUBEMEMBER("ThisWorkbookDataModel","[DimCustomer].[COUNTRY].&amp;[Canada]")</f>
        <v>Canada</v>
      </c>
      <c r="G35" s="5" vm="634">
        <f>CUBEVALUE("ThisWorkbookDataModel",$F35,G$31,Slicer_PRODUCT_LINE,Slicer_TERRITORY,Timeline_ORDER_DATE)</f>
        <v>-2226.440000000001</v>
      </c>
      <c r="P35" s="4" t="str" vm="101">
        <f>CUBEMEMBER("ThisWorkbookDataModel","[DimProduct].[PRODUCT CODE].&amp;[S18_2870]")</f>
        <v>S18_2870</v>
      </c>
      <c r="Q35" vm="211">
        <f>CUBEVALUE("ThisWorkbookDataModel",$P35,Q$1,Slicer_PRODUCT_LINE,Slicer_COUNTRY,Slicer_TERRITORY,Timeline_ORDER_DATE)</f>
        <v>855</v>
      </c>
      <c r="R35" s="5" vm="547">
        <f>CUBEVALUE("ThisWorkbookDataModel",$P35,R$1,Slicer_PRODUCT_LINE,Slicer_COUNTRY,Slicer_TERRITORY,Timeline_ORDER_DATE)</f>
        <v>129.24187134502924</v>
      </c>
      <c r="Z35"/>
    </row>
    <row r="36" spans="1:26" x14ac:dyDescent="0.25">
      <c r="A36" s="4">
        <v>2005</v>
      </c>
      <c r="B36" s="6">
        <v>0.36409294239116752</v>
      </c>
      <c r="C36" s="2">
        <v>1791486.71</v>
      </c>
      <c r="F36" s="8" t="str" vm="8">
        <f>CUBEMEMBER("ThisWorkbookDataModel","[DimCustomer].[COUNTRY].&amp;[Denmark]")</f>
        <v>Denmark</v>
      </c>
      <c r="G36" s="5" vm="647">
        <f>CUBEVALUE("ThisWorkbookDataModel",$F36,G$31,Slicer_PRODUCT_LINE,Slicer_TERRITORY,Timeline_ORDER_DATE)</f>
        <v>2472.1499999999983</v>
      </c>
      <c r="P36" s="4" t="str" vm="131">
        <f>CUBEMEMBER("ThisWorkbookDataModel","[DimProduct].[PRODUCT CODE].&amp;[S18_2949]")</f>
        <v>S18_2949</v>
      </c>
      <c r="Q36" vm="240">
        <f>CUBEVALUE("ThisWorkbookDataModel",$P36,Q$1,Slicer_PRODUCT_LINE,Slicer_COUNTRY,Slicer_TERRITORY,Timeline_ORDER_DATE)</f>
        <v>991</v>
      </c>
      <c r="R36" s="5" vm="599">
        <f>CUBEVALUE("ThisWorkbookDataModel",$P36,R$1,Slicer_PRODUCT_LINE,Slicer_COUNTRY,Slicer_TERRITORY,Timeline_ORDER_DATE)</f>
        <v>100.51258324924319</v>
      </c>
      <c r="Z36"/>
    </row>
    <row r="37" spans="1:26" x14ac:dyDescent="0.25">
      <c r="A37" s="4" t="s">
        <v>713</v>
      </c>
      <c r="B37" s="6">
        <v>1.0770212288800731</v>
      </c>
      <c r="C37" s="2">
        <v>10032628.85</v>
      </c>
      <c r="F37" s="8" t="str" vm="18">
        <f>CUBEMEMBER("ThisWorkbookDataModel","[DimCustomer].[COUNTRY].&amp;[Finland]")</f>
        <v>Finland</v>
      </c>
      <c r="G37" s="5" vm="650">
        <f>CUBEVALUE("ThisWorkbookDataModel",$F37,G$31,Slicer_PRODUCT_LINE,Slicer_TERRITORY,Timeline_ORDER_DATE)</f>
        <v>1820.9100000000021</v>
      </c>
      <c r="I37" t="s">
        <v>712</v>
      </c>
      <c r="J37" t="str" vm="51">
        <f>CUBEMEMBER("ThisWorkbookDataModel","[Measures].[Total Quantity]")</f>
        <v>Total Quantity</v>
      </c>
      <c r="K37" t="str" vm="21">
        <f>CUBEMEMBER("ThisWorkbookDataModel","[Measures].[Total Sales]")</f>
        <v>Total Sales</v>
      </c>
      <c r="P37" s="4" t="str" vm="161">
        <f>CUBEMEMBER("ThisWorkbookDataModel","[DimProduct].[PRODUCT CODE].&amp;[S18_2957]")</f>
        <v>S18_2957</v>
      </c>
      <c r="Q37" vm="270">
        <f>CUBEVALUE("ThisWorkbookDataModel",$P37,Q$1,Slicer_PRODUCT_LINE,Slicer_COUNTRY,Slicer_TERRITORY,Timeline_ORDER_DATE)</f>
        <v>932</v>
      </c>
      <c r="R37" s="5" vm="604">
        <f>CUBEVALUE("ThisWorkbookDataModel",$P37,R$1,Slicer_PRODUCT_LINE,Slicer_COUNTRY,Slicer_TERRITORY,Timeline_ORDER_DATE)</f>
        <v>61.683830472103004</v>
      </c>
      <c r="Z37"/>
    </row>
    <row r="38" spans="1:26" x14ac:dyDescent="0.25">
      <c r="F38" s="8" t="str" vm="7">
        <f>CUBEMEMBER("ThisWorkbookDataModel","[DimCustomer].[COUNTRY].&amp;[France]")</f>
        <v>France</v>
      </c>
      <c r="G38" s="5" vm="633">
        <f>CUBEVALUE("ThisWorkbookDataModel",$F38,G$31,Slicer_PRODUCT_LINE,Slicer_TERRITORY,Timeline_ORDER_DATE)</f>
        <v>-5122.4799999999814</v>
      </c>
      <c r="I38" s="4" t="str" vm="148">
        <f>CUBEMEMBER("ThisWorkbookDataModel","[DimProduct].[PRODUCT CODE].&amp;[S10_1678]")</f>
        <v>S10_1678</v>
      </c>
      <c r="J38" vm="396">
        <f t="shared" ref="J38:K57" si="0">CUBEVALUE("ThisWorkbookDataModel",$I38,J$37)</f>
        <v>944</v>
      </c>
      <c r="K38" vm="395">
        <f t="shared" si="0"/>
        <v>97107</v>
      </c>
      <c r="P38" s="4" t="str" vm="130">
        <f>CUBEMEMBER("ThisWorkbookDataModel","[DimProduct].[PRODUCT CODE].&amp;[S18_3029]")</f>
        <v>S18_3029</v>
      </c>
      <c r="Q38" vm="239">
        <f>CUBEVALUE("ThisWorkbookDataModel",$P38,Q$1,Slicer_PRODUCT_LINE,Slicer_COUNTRY,Slicer_TERRITORY,Timeline_ORDER_DATE)</f>
        <v>872</v>
      </c>
      <c r="R38" s="5" vm="564">
        <f>CUBEVALUE("ThisWorkbookDataModel",$P38,R$1,Slicer_PRODUCT_LINE,Slicer_COUNTRY,Slicer_TERRITORY,Timeline_ORDER_DATE)</f>
        <v>83.156169724770635</v>
      </c>
      <c r="Z38"/>
    </row>
    <row r="39" spans="1:26" x14ac:dyDescent="0.25">
      <c r="F39" s="8" t="str" vm="17">
        <f>CUBEMEMBER("ThisWorkbookDataModel","[DimCustomer].[COUNTRY].&amp;[Germany]")</f>
        <v>Germany</v>
      </c>
      <c r="G39" s="5" vm="636">
        <f>CUBEVALUE("ThisWorkbookDataModel",$F39,G$31,Slicer_PRODUCT_LINE,Slicer_TERRITORY,Timeline_ORDER_DATE)</f>
        <v>4520.0900000000038</v>
      </c>
      <c r="I39" s="4" t="str" vm="169">
        <f>CUBEMEMBER("ThisWorkbookDataModel","[DimProduct].[PRODUCT CODE].&amp;[S10_1949]")</f>
        <v>S10_1949</v>
      </c>
      <c r="J39" vm="295">
        <f t="shared" si="0"/>
        <v>961</v>
      </c>
      <c r="K39" vm="443">
        <f t="shared" si="0"/>
        <v>191073.03</v>
      </c>
      <c r="P39" s="4" t="str" vm="100">
        <f>CUBEMEMBER("ThisWorkbookDataModel","[DimProduct].[PRODUCT CODE].&amp;[S18_3136]")</f>
        <v>S18_3136</v>
      </c>
      <c r="Q39" vm="210">
        <f>CUBEVALUE("ThisWorkbookDataModel",$P39,Q$1,Slicer_PRODUCT_LINE,Slicer_COUNTRY,Slicer_TERRITORY,Timeline_ORDER_DATE)</f>
        <v>873</v>
      </c>
      <c r="R39" s="5" vm="570">
        <f>CUBEVALUE("ThisWorkbookDataModel",$P39,R$1,Slicer_PRODUCT_LINE,Slicer_COUNTRY,Slicer_TERRITORY,Timeline_ORDER_DATE)</f>
        <v>101.02524627720503</v>
      </c>
      <c r="Z39"/>
    </row>
    <row r="40" spans="1:26" x14ac:dyDescent="0.25">
      <c r="A40" s="5"/>
      <c r="F40" s="8" t="str" vm="6">
        <f>CUBEMEMBER("ThisWorkbookDataModel","[DimCustomer].[COUNTRY].&amp;[Ireland]")</f>
        <v>Ireland</v>
      </c>
      <c r="G40" s="5" vm="631">
        <f>CUBEVALUE("ThisWorkbookDataModel",$F40,G$31,Slicer_PRODUCT_LINE,Slicer_TERRITORY,Timeline_ORDER_DATE)</f>
        <v>3414.4300000000003</v>
      </c>
      <c r="I40" s="4" t="str" vm="147">
        <f>CUBEMEMBER("ThisWorkbookDataModel","[DimProduct].[PRODUCT CODE].&amp;[S10_2016]")</f>
        <v>S10_2016</v>
      </c>
      <c r="J40" vm="442">
        <f t="shared" si="0"/>
        <v>928</v>
      </c>
      <c r="K40" vm="441">
        <f t="shared" si="0"/>
        <v>106017.46</v>
      </c>
      <c r="P40" s="4" t="str" vm="129">
        <f>CUBEMEMBER("ThisWorkbookDataModel","[DimProduct].[PRODUCT CODE].&amp;[S18_3140]")</f>
        <v>S18_3140</v>
      </c>
      <c r="Q40" vm="238">
        <f>CUBEVALUE("ThisWorkbookDataModel",$P40,Q$1,Slicer_PRODUCT_LINE,Slicer_COUNTRY,Slicer_TERRITORY,Timeline_ORDER_DATE)</f>
        <v>822</v>
      </c>
      <c r="R40" s="5" vm="577">
        <f>CUBEVALUE("ThisWorkbookDataModel",$P40,R$1,Slicer_PRODUCT_LINE,Slicer_COUNTRY,Slicer_TERRITORY,Timeline_ORDER_DATE)</f>
        <v>129.40677615571775</v>
      </c>
      <c r="Z40"/>
    </row>
    <row r="41" spans="1:26" x14ac:dyDescent="0.25">
      <c r="F41" s="8" t="str" vm="16">
        <f>CUBEMEMBER("ThisWorkbookDataModel","[DimCustomer].[COUNTRY].&amp;[Italy]")</f>
        <v>Italy</v>
      </c>
      <c r="G41" s="5" vm="643">
        <f>CUBEVALUE("ThisWorkbookDataModel",$F41,G$31,Slicer_PRODUCT_LINE,Slicer_TERRITORY,Timeline_ORDER_DATE)</f>
        <v>5975.3099999999995</v>
      </c>
      <c r="I41" s="4" t="str" vm="109">
        <f>CUBEMEMBER("ThisWorkbookDataModel","[DimProduct].[PRODUCT CODE].&amp;[S10_4698]")</f>
        <v>S10_4698</v>
      </c>
      <c r="J41" vm="296">
        <f t="shared" si="0"/>
        <v>921</v>
      </c>
      <c r="K41" vm="458">
        <f t="shared" si="0"/>
        <v>170401.07</v>
      </c>
      <c r="P41" s="4" t="str" vm="160">
        <f>CUBEMEMBER("ThisWorkbookDataModel","[DimProduct].[PRODUCT CODE].&amp;[S18_3232]")</f>
        <v>S18_3232</v>
      </c>
      <c r="Q41" vm="269">
        <f>CUBEVALUE("ThisWorkbookDataModel",$P41,Q$1,Slicer_PRODUCT_LINE,Slicer_COUNTRY,Slicer_TERRITORY,Timeline_ORDER_DATE)</f>
        <v>1774</v>
      </c>
      <c r="R41" s="5" vm="516">
        <f>CUBEVALUE("ThisWorkbookDataModel",$P41,R$1,Slicer_PRODUCT_LINE,Slicer_COUNTRY,Slicer_TERRITORY,Timeline_ORDER_DATE)</f>
        <v>162.48332581736187</v>
      </c>
      <c r="Z41"/>
    </row>
    <row r="42" spans="1:26" x14ac:dyDescent="0.25">
      <c r="F42" s="8" t="str" vm="5">
        <f>CUBEMEMBER("ThisWorkbookDataModel","[DimCustomer].[COUNTRY].&amp;[Japan]")</f>
        <v>Japan</v>
      </c>
      <c r="G42" s="5" vm="639">
        <f>CUBEVALUE("ThisWorkbookDataModel",$F42,G$31,Slicer_PRODUCT_LINE,Slicer_TERRITORY,Timeline_ORDER_DATE)</f>
        <v>2334.8100000000022</v>
      </c>
      <c r="I42" s="4" t="str" vm="146">
        <f>CUBEMEMBER("ThisWorkbookDataModel","[DimProduct].[PRODUCT CODE].&amp;[S10_4757]")</f>
        <v>S10_4757</v>
      </c>
      <c r="J42" vm="394">
        <f t="shared" si="0"/>
        <v>952</v>
      </c>
      <c r="K42" vm="393">
        <f t="shared" si="0"/>
        <v>113093.73</v>
      </c>
      <c r="P42" s="4" t="str" vm="128">
        <f>CUBEMEMBER("ThisWorkbookDataModel","[DimProduct].[PRODUCT CODE].&amp;[S18_3259]")</f>
        <v>S18_3259</v>
      </c>
      <c r="Q42" vm="237">
        <f>CUBEVALUE("ThisWorkbookDataModel",$P42,Q$1,Slicer_PRODUCT_LINE,Slicer_COUNTRY,Slicer_TERRITORY,Timeline_ORDER_DATE)</f>
        <v>860</v>
      </c>
      <c r="R42" s="5" vm="565">
        <f>CUBEVALUE("ThisWorkbookDataModel",$P42,R$1,Slicer_PRODUCT_LINE,Slicer_COUNTRY,Slicer_TERRITORY,Timeline_ORDER_DATE)</f>
        <v>105.18260465116278</v>
      </c>
      <c r="Z42"/>
    </row>
    <row r="43" spans="1:26" x14ac:dyDescent="0.25">
      <c r="A43" s="11"/>
      <c r="F43" s="8" t="str" vm="15">
        <f>CUBEMEMBER("ThisWorkbookDataModel","[DimCustomer].[COUNTRY].&amp;[Norway]")</f>
        <v>Norway</v>
      </c>
      <c r="G43" s="5" vm="641">
        <f>CUBEVALUE("ThisWorkbookDataModel",$F43,G$31,Slicer_PRODUCT_LINE,Slicer_TERRITORY,Timeline_ORDER_DATE)</f>
        <v>5923.6999999999962</v>
      </c>
      <c r="I43" s="4" t="str" vm="168">
        <f>CUBEMEMBER("ThisWorkbookDataModel","[DimProduct].[PRODUCT CODE].&amp;[S10_4962]")</f>
        <v>S10_4962</v>
      </c>
      <c r="J43" vm="297">
        <f t="shared" si="0"/>
        <v>932</v>
      </c>
      <c r="K43" vm="444">
        <f t="shared" si="0"/>
        <v>127548.16</v>
      </c>
      <c r="P43" s="4" t="str" vm="159">
        <f>CUBEMEMBER("ThisWorkbookDataModel","[DimProduct].[PRODUCT CODE].&amp;[S18_3278]")</f>
        <v>S18_3278</v>
      </c>
      <c r="Q43" vm="268">
        <f>CUBEVALUE("ThisWorkbookDataModel",$P43,Q$1,Slicer_PRODUCT_LINE,Slicer_COUNTRY,Slicer_TERRITORY,Timeline_ORDER_DATE)</f>
        <v>832</v>
      </c>
      <c r="R43" s="5" vm="545">
        <f>CUBEVALUE("ThisWorkbookDataModel",$P43,R$1,Slicer_PRODUCT_LINE,Slicer_COUNTRY,Slicer_TERRITORY,Timeline_ORDER_DATE)</f>
        <v>80.66917067307692</v>
      </c>
      <c r="Z43"/>
    </row>
    <row r="44" spans="1:26" x14ac:dyDescent="0.25">
      <c r="F44" s="8" t="str" vm="4">
        <f>CUBEMEMBER("ThisWorkbookDataModel","[DimCustomer].[COUNTRY].&amp;[Philippines]")</f>
        <v>Philippines</v>
      </c>
      <c r="G44" s="5" vm="642">
        <f>CUBEVALUE("ThisWorkbookDataModel",$F44,G$31,Slicer_PRODUCT_LINE,Slicer_TERRITORY,Timeline_ORDER_DATE)</f>
        <v>-1764.2699999999988</v>
      </c>
      <c r="I44" s="4" t="str" vm="145">
        <f>CUBEMEMBER("ThisWorkbookDataModel","[DimProduct].[PRODUCT CODE].&amp;[S12_1099]")</f>
        <v>S12_1099</v>
      </c>
      <c r="J44" vm="440">
        <f t="shared" si="0"/>
        <v>838</v>
      </c>
      <c r="K44" vm="439">
        <f t="shared" si="0"/>
        <v>137177.01</v>
      </c>
      <c r="P44" s="4" t="str" vm="127">
        <f>CUBEMEMBER("ThisWorkbookDataModel","[DimProduct].[PRODUCT CODE].&amp;[S18_3320]")</f>
        <v>S18_3320</v>
      </c>
      <c r="Q44" vm="236">
        <f>CUBEVALUE("ThisWorkbookDataModel",$P44,Q$1,Slicer_PRODUCT_LINE,Slicer_COUNTRY,Slicer_TERRITORY,Timeline_ORDER_DATE)</f>
        <v>909</v>
      </c>
      <c r="R44" s="5" vm="548">
        <f>CUBEVALUE("ThisWorkbookDataModel",$P44,R$1,Slicer_PRODUCT_LINE,Slicer_COUNTRY,Slicer_TERRITORY,Timeline_ORDER_DATE)</f>
        <v>109.49995599559956</v>
      </c>
      <c r="Z44"/>
    </row>
    <row r="45" spans="1:26" x14ac:dyDescent="0.25">
      <c r="F45" s="8" t="str" vm="14">
        <f>CUBEMEMBER("ThisWorkbookDataModel","[DimCustomer].[COUNTRY].&amp;[Singapore]")</f>
        <v>Singapore</v>
      </c>
      <c r="G45" s="5" vm="646">
        <f>CUBEVALUE("ThisWorkbookDataModel",$F45,G$31,Slicer_PRODUCT_LINE,Slicer_TERRITORY,Timeline_ORDER_DATE)</f>
        <v>-2783.5899999999961</v>
      </c>
      <c r="I45" s="4" t="str" vm="108">
        <f>CUBEMEMBER("ThisWorkbookDataModel","[DimProduct].[PRODUCT CODE].&amp;[S12_1108]")</f>
        <v>S12_1108</v>
      </c>
      <c r="J45" vm="298">
        <f t="shared" si="0"/>
        <v>973</v>
      </c>
      <c r="K45" vm="459">
        <f t="shared" si="0"/>
        <v>168585.32</v>
      </c>
      <c r="P45" s="4" t="str" vm="99">
        <f>CUBEMEMBER("ThisWorkbookDataModel","[DimProduct].[PRODUCT CODE].&amp;[S18_3482]")</f>
        <v>S18_3482</v>
      </c>
      <c r="Q45" vm="209">
        <f>CUBEVALUE("ThisWorkbookDataModel",$P45,Q$1,Slicer_PRODUCT_LINE,Slicer_COUNTRY,Slicer_TERRITORY,Timeline_ORDER_DATE)</f>
        <v>860</v>
      </c>
      <c r="R45" s="5" vm="512">
        <f>CUBEVALUE("ThisWorkbookDataModel",$P45,R$1,Slicer_PRODUCT_LINE,Slicer_COUNTRY,Slicer_TERRITORY,Timeline_ORDER_DATE)</f>
        <v>140.0782441860465</v>
      </c>
      <c r="Z45"/>
    </row>
    <row r="46" spans="1:26" x14ac:dyDescent="0.25">
      <c r="F46" s="8" t="str" vm="3">
        <f>CUBEMEMBER("ThisWorkbookDataModel","[DimCustomer].[COUNTRY].&amp;[Spain]")</f>
        <v>Spain</v>
      </c>
      <c r="G46" s="5" vm="637">
        <f>CUBEVALUE("ThisWorkbookDataModel",$F46,G$31,Slicer_PRODUCT_LINE,Slicer_TERRITORY,Timeline_ORDER_DATE)</f>
        <v>2916.9200000000055</v>
      </c>
      <c r="I46" s="4" t="str" vm="144">
        <f>CUBEMEMBER("ThisWorkbookDataModel","[DimProduct].[PRODUCT CODE].&amp;[S12_1666]")</f>
        <v>S12_1666</v>
      </c>
      <c r="J46" vm="392">
        <f t="shared" si="0"/>
        <v>972</v>
      </c>
      <c r="K46" vm="391">
        <f t="shared" si="0"/>
        <v>136692.72</v>
      </c>
      <c r="P46" s="4" t="str" vm="126">
        <f>CUBEMEMBER("ThisWorkbookDataModel","[DimProduct].[PRODUCT CODE].&amp;[S18_3685]")</f>
        <v>S18_3685</v>
      </c>
      <c r="Q46" vm="235">
        <f>CUBEVALUE("ThisWorkbookDataModel",$P46,Q$1,Slicer_PRODUCT_LINE,Slicer_COUNTRY,Slicer_TERRITORY,Timeline_ORDER_DATE)</f>
        <v>948</v>
      </c>
      <c r="R46" s="5" vm="514">
        <f>CUBEVALUE("ThisWorkbookDataModel",$P46,R$1,Slicer_PRODUCT_LINE,Slicer_COUNTRY,Slicer_TERRITORY,Timeline_ORDER_DATE)</f>
        <v>135.35659282700422</v>
      </c>
      <c r="Z46"/>
    </row>
    <row r="47" spans="1:26" x14ac:dyDescent="0.25">
      <c r="F47" s="8" t="str" vm="13">
        <f>CUBEMEMBER("ThisWorkbookDataModel","[DimCustomer].[COUNTRY].&amp;[Sweden]")</f>
        <v>Sweden</v>
      </c>
      <c r="G47" s="5" vm="638">
        <f>CUBEVALUE("ThisWorkbookDataModel",$F47,G$31,Slicer_PRODUCT_LINE,Slicer_TERRITORY,Timeline_ORDER_DATE)</f>
        <v>1247.2099999999998</v>
      </c>
      <c r="I47" s="4" t="str" vm="167">
        <f>CUBEMEMBER("ThisWorkbookDataModel","[DimProduct].[PRODUCT CODE].&amp;[S12_2823]")</f>
        <v>S12_2823</v>
      </c>
      <c r="J47" vm="299">
        <f t="shared" si="0"/>
        <v>964</v>
      </c>
      <c r="K47" vm="445">
        <f t="shared" si="0"/>
        <v>140006.16</v>
      </c>
      <c r="P47" s="4" t="str" vm="158">
        <f>CUBEMEMBER("ThisWorkbookDataModel","[DimProduct].[PRODUCT CODE].&amp;[S18_3782]")</f>
        <v>S18_3782</v>
      </c>
      <c r="Q47" vm="267">
        <f>CUBEVALUE("ThisWorkbookDataModel",$P47,Q$1,Slicer_PRODUCT_LINE,Slicer_COUNTRY,Slicer_TERRITORY,Timeline_ORDER_DATE)</f>
        <v>896</v>
      </c>
      <c r="R47" s="5" vm="590">
        <f>CUBEVALUE("ThisWorkbookDataModel",$P47,R$1,Slicer_PRODUCT_LINE,Slicer_COUNTRY,Slicer_TERRITORY,Timeline_ORDER_DATE)</f>
        <v>66.44921875</v>
      </c>
      <c r="Z47"/>
    </row>
    <row r="48" spans="1:26" x14ac:dyDescent="0.25">
      <c r="F48" s="8" t="str" vm="2">
        <f>CUBEMEMBER("ThisWorkbookDataModel","[DimCustomer].[COUNTRY].&amp;[Switzerland]")</f>
        <v>Switzerland</v>
      </c>
      <c r="G48" s="5" vm="648">
        <f>CUBEVALUE("ThisWorkbookDataModel",$F48,G$31,Slicer_PRODUCT_LINE,Slicer_TERRITORY,Timeline_ORDER_DATE)</f>
        <v>-4168.4400000000023</v>
      </c>
      <c r="I48" s="4" t="str" vm="143">
        <f>CUBEMEMBER("ThisWorkbookDataModel","[DimProduct].[PRODUCT CODE].&amp;[S12_3148]")</f>
        <v>S12_3148</v>
      </c>
      <c r="J48" vm="438">
        <f t="shared" si="0"/>
        <v>898</v>
      </c>
      <c r="K48" vm="437">
        <f t="shared" si="0"/>
        <v>125449.75</v>
      </c>
      <c r="P48" s="4" t="str" vm="125">
        <f>CUBEMEMBER("ThisWorkbookDataModel","[DimProduct].[PRODUCT CODE].&amp;[S18_3856]")</f>
        <v>S18_3856</v>
      </c>
      <c r="Q48" vm="234">
        <f>CUBEVALUE("ThisWorkbookDataModel",$P48,Q$1,Slicer_PRODUCT_LINE,Slicer_COUNTRY,Slicer_TERRITORY,Timeline_ORDER_DATE)</f>
        <v>997</v>
      </c>
      <c r="R48" s="5" vm="509">
        <f>CUBEVALUE("ThisWorkbookDataModel",$P48,R$1,Slicer_PRODUCT_LINE,Slicer_COUNTRY,Slicer_TERRITORY,Timeline_ORDER_DATE)</f>
        <v>106.31740220661986</v>
      </c>
      <c r="Z48"/>
    </row>
    <row r="49" spans="6:26" x14ac:dyDescent="0.25">
      <c r="F49" s="8" t="str" vm="12">
        <f>CUBEMEMBER("ThisWorkbookDataModel","[DimCustomer].[COUNTRY].&amp;[UK]")</f>
        <v>UK</v>
      </c>
      <c r="G49" s="5" vm="632">
        <f>CUBEVALUE("ThisWorkbookDataModel",$F49,G$31,Slicer_PRODUCT_LINE,Slicer_TERRITORY,Timeline_ORDER_DATE)</f>
        <v>-6913.5400000000009</v>
      </c>
      <c r="I49" s="4" t="str" vm="107">
        <f>CUBEMEMBER("ThisWorkbookDataModel","[DimProduct].[PRODUCT CODE].&amp;[S12_3380]")</f>
        <v>S12_3380</v>
      </c>
      <c r="J49" vm="300">
        <f t="shared" si="0"/>
        <v>853</v>
      </c>
      <c r="K49" vm="460">
        <f t="shared" si="0"/>
        <v>96683.75</v>
      </c>
      <c r="P49" s="4" t="str" vm="98">
        <f>CUBEMEMBER("ThisWorkbookDataModel","[DimProduct].[PRODUCT CODE].&amp;[S18_4027]")</f>
        <v>S18_4027</v>
      </c>
      <c r="Q49" vm="208">
        <f>CUBEVALUE("ThisWorkbookDataModel",$P49,Q$1,Slicer_PRODUCT_LINE,Slicer_COUNTRY,Slicer_TERRITORY,Timeline_ORDER_DATE)</f>
        <v>922</v>
      </c>
      <c r="R49" s="5" vm="600">
        <f>CUBEVALUE("ThisWorkbookDataModel",$P49,R$1,Slicer_PRODUCT_LINE,Slicer_COUNTRY,Slicer_TERRITORY,Timeline_ORDER_DATE)</f>
        <v>145.09690889370933</v>
      </c>
      <c r="Z49"/>
    </row>
    <row r="50" spans="6:26" x14ac:dyDescent="0.25">
      <c r="F50" s="8" t="str" vm="1">
        <f>CUBEMEMBER("ThisWorkbookDataModel","[DimCustomer].[COUNTRY].&amp;[USA]")</f>
        <v>USA</v>
      </c>
      <c r="G50" s="5" vm="649">
        <f>CUBEVALUE("ThisWorkbookDataModel",$F50,G$31,Slicer_PRODUCT_LINE,Slicer_TERRITORY,Timeline_ORDER_DATE)</f>
        <v>30054.82999999998</v>
      </c>
      <c r="I50" s="4" t="str" vm="142">
        <f>CUBEMEMBER("ThisWorkbookDataModel","[DimProduct].[PRODUCT CODE].&amp;[S12_3891]")</f>
        <v>S12_3891</v>
      </c>
      <c r="J50" vm="390">
        <f t="shared" si="0"/>
        <v>921</v>
      </c>
      <c r="K50" vm="389">
        <f t="shared" si="0"/>
        <v>145332.04</v>
      </c>
      <c r="P50" s="4" t="str" vm="124">
        <f>CUBEMEMBER("ThisWorkbookDataModel","[DimProduct].[PRODUCT CODE].&amp;[S18_4409]")</f>
        <v>S18_4409</v>
      </c>
      <c r="Q50" vm="233">
        <f>CUBEVALUE("ThisWorkbookDataModel",$P50,Q$1,Slicer_PRODUCT_LINE,Slicer_COUNTRY,Slicer_TERRITORY,Timeline_ORDER_DATE)</f>
        <v>750</v>
      </c>
      <c r="R50" s="5" vm="518">
        <f>CUBEVALUE("ThisWorkbookDataModel",$P50,R$1,Slicer_PRODUCT_LINE,Slicer_COUNTRY,Slicer_TERRITORY,Timeline_ORDER_DATE)</f>
        <v>95.805040000000005</v>
      </c>
      <c r="Z50"/>
    </row>
    <row r="51" spans="6:26" x14ac:dyDescent="0.25">
      <c r="F51" s="8" t="str" vm="11">
        <f>CUBEMEMBER("ThisWorkbookDataModel","[DimCustomer].[COUNTRY].[All]","Grand Total")</f>
        <v>Grand Total</v>
      </c>
      <c r="G51" s="5" vm="635">
        <f>CUBEVALUE("ThisWorkbookDataModel",$F51,G$31,Slicer_PRODUCT_LINE,Slicer_TERRITORY,Timeline_ORDER_DATE)</f>
        <v>35286.849999999882</v>
      </c>
      <c r="I51" s="4" t="str" vm="106">
        <f>CUBEMEMBER("ThisWorkbookDataModel","[DimProduct].[PRODUCT CODE].&amp;[S12_3990]")</f>
        <v>S12_3990</v>
      </c>
      <c r="J51" vm="301">
        <f t="shared" si="0"/>
        <v>800</v>
      </c>
      <c r="K51" vm="446">
        <f t="shared" si="0"/>
        <v>63293.08</v>
      </c>
      <c r="P51" s="4" t="str" vm="157">
        <f>CUBEMEMBER("ThisWorkbookDataModel","[DimProduct].[PRODUCT CODE].&amp;[S18_4522]")</f>
        <v>S18_4522</v>
      </c>
      <c r="Q51" vm="266">
        <f>CUBEVALUE("ThisWorkbookDataModel",$P51,Q$1,Slicer_PRODUCT_LINE,Slicer_COUNTRY,Slicer_TERRITORY,Timeline_ORDER_DATE)</f>
        <v>910</v>
      </c>
      <c r="R51" s="5" vm="529">
        <f>CUBEVALUE("ThisWorkbookDataModel",$P51,R$1,Slicer_PRODUCT_LINE,Slicer_COUNTRY,Slicer_TERRITORY,Timeline_ORDER_DATE)</f>
        <v>89.876901098901101</v>
      </c>
      <c r="Z51"/>
    </row>
    <row r="52" spans="6:26" x14ac:dyDescent="0.25">
      <c r="I52" s="4" t="str" vm="141">
        <f>CUBEMEMBER("ThisWorkbookDataModel","[DimProduct].[PRODUCT CODE].&amp;[S12_4473]")</f>
        <v>S12_4473</v>
      </c>
      <c r="J52" vm="436">
        <f t="shared" si="0"/>
        <v>1024</v>
      </c>
      <c r="K52" vm="435">
        <f t="shared" si="0"/>
        <v>115881.94</v>
      </c>
      <c r="P52" s="4" t="str" vm="123">
        <f>CUBEMEMBER("ThisWorkbookDataModel","[DimProduct].[PRODUCT CODE].&amp;[S18_4600]")</f>
        <v>S18_4600</v>
      </c>
      <c r="Q52" vm="232">
        <f>CUBEVALUE("ThisWorkbookDataModel",$P52,Q$1,Slicer_PRODUCT_LINE,Slicer_COUNTRY,Slicer_TERRITORY,Timeline_ORDER_DATE)</f>
        <v>1031</v>
      </c>
      <c r="R52" s="5" vm="537">
        <f>CUBEVALUE("ThisWorkbookDataModel",$P52,R$1,Slicer_PRODUCT_LINE,Slicer_COUNTRY,Slicer_TERRITORY,Timeline_ORDER_DATE)</f>
        <v>120.00298739088264</v>
      </c>
      <c r="Z52"/>
    </row>
    <row r="53" spans="6:26" x14ac:dyDescent="0.25">
      <c r="I53" s="4" t="str" vm="166">
        <f>CUBEMEMBER("ThisWorkbookDataModel","[DimProduct].[PRODUCT CODE].&amp;[S12_4675]")</f>
        <v>S12_4675</v>
      </c>
      <c r="J53" vm="302">
        <f t="shared" si="0"/>
        <v>964</v>
      </c>
      <c r="K53" vm="461">
        <f t="shared" si="0"/>
        <v>101072.17</v>
      </c>
      <c r="P53" s="4" t="str" vm="97">
        <f>CUBEMEMBER("ThisWorkbookDataModel","[DimProduct].[PRODUCT CODE].&amp;[S18_4668]")</f>
        <v>S18_4668</v>
      </c>
      <c r="Q53" vm="207">
        <f>CUBEVALUE("ThisWorkbookDataModel",$P53,Q$1,Slicer_PRODUCT_LINE,Slicer_COUNTRY,Slicer_TERRITORY,Timeline_ORDER_DATE)</f>
        <v>951</v>
      </c>
      <c r="R53" s="5" vm="574">
        <f>CUBEVALUE("ThisWorkbookDataModel",$P53,R$1,Slicer_PRODUCT_LINE,Slicer_COUNTRY,Slicer_TERRITORY,Timeline_ORDER_DATE)</f>
        <v>74.99844374342797</v>
      </c>
      <c r="Z53"/>
    </row>
    <row r="54" spans="6:26" x14ac:dyDescent="0.25">
      <c r="I54" s="4" t="str" vm="140">
        <f>CUBEMEMBER("ThisWorkbookDataModel","[DimProduct].[PRODUCT CODE].&amp;[S18_1097]")</f>
        <v>S18_1097</v>
      </c>
      <c r="J54" vm="388">
        <f t="shared" si="0"/>
        <v>999</v>
      </c>
      <c r="K54" vm="387">
        <f t="shared" si="0"/>
        <v>106086.56</v>
      </c>
      <c r="P54" s="4" t="str" vm="122">
        <f>CUBEMEMBER("ThisWorkbookDataModel","[DimProduct].[PRODUCT CODE].&amp;[S18_4721]")</f>
        <v>S18_4721</v>
      </c>
      <c r="Q54" vm="231">
        <f>CUBEVALUE("ThisWorkbookDataModel",$P54,Q$1,Slicer_PRODUCT_LINE,Slicer_COUNTRY,Slicer_TERRITORY,Timeline_ORDER_DATE)</f>
        <v>894</v>
      </c>
      <c r="R54" s="5" vm="538">
        <f>CUBEVALUE("ThisWorkbookDataModel",$P54,R$1,Slicer_PRODUCT_LINE,Slicer_COUNTRY,Slicer_TERRITORY,Timeline_ORDER_DATE)</f>
        <v>134.7506711409396</v>
      </c>
      <c r="Z54"/>
    </row>
    <row r="55" spans="6:26" x14ac:dyDescent="0.25">
      <c r="I55" s="4" t="str" vm="105">
        <f>CUBEMEMBER("ThisWorkbookDataModel","[DimProduct].[PRODUCT CODE].&amp;[S18_1129]")</f>
        <v>S18_1129</v>
      </c>
      <c r="J55" vm="303">
        <f t="shared" si="0"/>
        <v>947</v>
      </c>
      <c r="K55" vm="447">
        <f t="shared" si="0"/>
        <v>129757.49</v>
      </c>
      <c r="P55" s="4" t="str" vm="156">
        <f>CUBEMEMBER("ThisWorkbookDataModel","[DimProduct].[PRODUCT CODE].&amp;[S18_4933]")</f>
        <v>S18_4933</v>
      </c>
      <c r="Q55" vm="265">
        <f>CUBEVALUE("ThisWorkbookDataModel",$P55,Q$1,Slicer_PRODUCT_LINE,Slicer_COUNTRY,Slicer_TERRITORY,Timeline_ORDER_DATE)</f>
        <v>714</v>
      </c>
      <c r="R55" s="5" vm="536">
        <f>CUBEVALUE("ThisWorkbookDataModel",$P55,R$1,Slicer_PRODUCT_LINE,Slicer_COUNTRY,Slicer_TERRITORY,Timeline_ORDER_DATE)</f>
        <v>76.974089635854341</v>
      </c>
      <c r="Z55"/>
    </row>
    <row r="56" spans="6:26" x14ac:dyDescent="0.25">
      <c r="I56" s="4" t="str" vm="139">
        <f>CUBEMEMBER("ThisWorkbookDataModel","[DimProduct].[PRODUCT CODE].&amp;[S18_1342]")</f>
        <v>S18_1342</v>
      </c>
      <c r="J56" vm="434">
        <f t="shared" si="0"/>
        <v>997</v>
      </c>
      <c r="K56" vm="433">
        <f t="shared" si="0"/>
        <v>103672.27</v>
      </c>
      <c r="P56" s="4" t="str" vm="121">
        <f>CUBEMEMBER("ThisWorkbookDataModel","[DimProduct].[PRODUCT CODE].&amp;[S24_1046]")</f>
        <v>S24_1046</v>
      </c>
      <c r="Q56" vm="230">
        <f>CUBEVALUE("ThisWorkbookDataModel",$P56,Q$1,Slicer_PRODUCT_LINE,Slicer_COUNTRY,Slicer_TERRITORY,Timeline_ORDER_DATE)</f>
        <v>724</v>
      </c>
      <c r="R56" s="5" vm="542">
        <f>CUBEVALUE("ThisWorkbookDataModel",$P56,R$1,Slicer_PRODUCT_LINE,Slicer_COUNTRY,Slicer_TERRITORY,Timeline_ORDER_DATE)</f>
        <v>73.170400552486186</v>
      </c>
      <c r="Z56"/>
    </row>
    <row r="57" spans="6:26" x14ac:dyDescent="0.25">
      <c r="I57" s="4" t="str" vm="165">
        <f>CUBEMEMBER("ThisWorkbookDataModel","[DimProduct].[PRODUCT CODE].&amp;[S18_1367]")</f>
        <v>S18_1367</v>
      </c>
      <c r="J57" vm="304">
        <f t="shared" si="0"/>
        <v>890</v>
      </c>
      <c r="K57" vm="462">
        <f t="shared" si="0"/>
        <v>52045.03</v>
      </c>
      <c r="P57" s="4" t="str" vm="96">
        <f>CUBEMEMBER("ThisWorkbookDataModel","[DimProduct].[PRODUCT CODE].&amp;[S24_1444]")</f>
        <v>S24_1444</v>
      </c>
      <c r="Q57" vm="206">
        <f>CUBEVALUE("ThisWorkbookDataModel",$P57,Q$1,Slicer_PRODUCT_LINE,Slicer_COUNTRY,Slicer_TERRITORY,Timeline_ORDER_DATE)</f>
        <v>976</v>
      </c>
      <c r="R57" s="5" vm="609">
        <f>CUBEVALUE("ThisWorkbookDataModel",$P57,R$1,Slicer_PRODUCT_LINE,Slicer_COUNTRY,Slicer_TERRITORY,Timeline_ORDER_DATE)</f>
        <v>62.224446721311473</v>
      </c>
      <c r="Z57"/>
    </row>
    <row r="58" spans="6:26" x14ac:dyDescent="0.25">
      <c r="I58" s="4" t="str" vm="138">
        <f>CUBEMEMBER("ThisWorkbookDataModel","[DimProduct].[PRODUCT CODE].&amp;[S18_1589]")</f>
        <v>S18_1589</v>
      </c>
      <c r="J58" vm="386">
        <f t="shared" ref="J58:K77" si="1">CUBEVALUE("ThisWorkbookDataModel",$I58,J$37)</f>
        <v>914</v>
      </c>
      <c r="K58" vm="385">
        <f t="shared" si="1"/>
        <v>106851.15</v>
      </c>
      <c r="P58" s="4" t="str" vm="120">
        <f>CUBEMEMBER("ThisWorkbookDataModel","[DimProduct].[PRODUCT CODE].&amp;[S24_1578]")</f>
        <v>S24_1578</v>
      </c>
      <c r="Q58" vm="229">
        <f>CUBEVALUE("ThisWorkbookDataModel",$P58,Q$1,Slicer_PRODUCT_LINE,Slicer_COUNTRY,Slicer_TERRITORY,Timeline_ORDER_DATE)</f>
        <v>931</v>
      </c>
      <c r="R58" s="5" vm="562">
        <f>CUBEVALUE("ThisWorkbookDataModel",$P58,R$1,Slicer_PRODUCT_LINE,Slicer_COUNTRY,Slicer_TERRITORY,Timeline_ORDER_DATE)</f>
        <v>106.59509129967776</v>
      </c>
      <c r="Z58"/>
    </row>
    <row r="59" spans="6:26" x14ac:dyDescent="0.25">
      <c r="I59" s="4" t="str" vm="104">
        <f>CUBEMEMBER("ThisWorkbookDataModel","[DimProduct].[PRODUCT CODE].&amp;[S18_1662]")</f>
        <v>S18_1662</v>
      </c>
      <c r="J59" vm="305">
        <f t="shared" si="1"/>
        <v>940</v>
      </c>
      <c r="K59" vm="448">
        <f t="shared" si="1"/>
        <v>139421.97</v>
      </c>
      <c r="P59" s="4" t="str" vm="155">
        <f>CUBEMEMBER("ThisWorkbookDataModel","[DimProduct].[PRODUCT CODE].&amp;[S24_1628]")</f>
        <v>S24_1628</v>
      </c>
      <c r="Q59" vm="264">
        <f>CUBEVALUE("ThisWorkbookDataModel",$P59,Q$1,Slicer_PRODUCT_LINE,Slicer_COUNTRY,Slicer_TERRITORY,Timeline_ORDER_DATE)</f>
        <v>883</v>
      </c>
      <c r="R59" s="5" vm="520">
        <f>CUBEVALUE("ThisWorkbookDataModel",$P59,R$1,Slicer_PRODUCT_LINE,Slicer_COUNTRY,Slicer_TERRITORY,Timeline_ORDER_DATE)</f>
        <v>52.861279728199321</v>
      </c>
      <c r="Z59"/>
    </row>
    <row r="60" spans="6:26" x14ac:dyDescent="0.25">
      <c r="I60" s="4" t="str" vm="137">
        <f>CUBEMEMBER("ThisWorkbookDataModel","[DimProduct].[PRODUCT CODE].&amp;[S18_1749]")</f>
        <v>S18_1749</v>
      </c>
      <c r="J60" vm="432">
        <f t="shared" si="1"/>
        <v>802</v>
      </c>
      <c r="K60" vm="431">
        <f t="shared" si="1"/>
        <v>127310.42</v>
      </c>
      <c r="P60" s="4" t="str" vm="119">
        <f>CUBEMEMBER("ThisWorkbookDataModel","[DimProduct].[PRODUCT CODE].&amp;[S24_1785]")</f>
        <v>S24_1785</v>
      </c>
      <c r="Q60" vm="228">
        <f>CUBEVALUE("ThisWorkbookDataModel",$P60,Q$1,Slicer_PRODUCT_LINE,Slicer_COUNTRY,Slicer_TERRITORY,Timeline_ORDER_DATE)</f>
        <v>784</v>
      </c>
      <c r="R60" s="5" vm="606">
        <f>CUBEVALUE("ThisWorkbookDataModel",$P60,R$1,Slicer_PRODUCT_LINE,Slicer_COUNTRY,Slicer_TERRITORY,Timeline_ORDER_DATE)</f>
        <v>98.028431122448978</v>
      </c>
      <c r="Z60"/>
    </row>
    <row r="61" spans="6:26" x14ac:dyDescent="0.25">
      <c r="I61" s="4" t="str" vm="164">
        <f>CUBEMEMBER("ThisWorkbookDataModel","[DimProduct].[PRODUCT CODE].&amp;[S18_1889]")</f>
        <v>S18_1889</v>
      </c>
      <c r="J61" vm="306">
        <f t="shared" si="1"/>
        <v>951</v>
      </c>
      <c r="K61" vm="463">
        <f t="shared" si="1"/>
        <v>77349.119999999995</v>
      </c>
      <c r="P61" s="4" t="str" vm="95">
        <f>CUBEMEMBER("ThisWorkbookDataModel","[DimProduct].[PRODUCT CODE].&amp;[S24_1937]")</f>
        <v>S24_1937</v>
      </c>
      <c r="Q61" vm="205">
        <f>CUBEVALUE("ThisWorkbookDataModel",$P61,Q$1,Slicer_PRODUCT_LINE,Slicer_COUNTRY,Slicer_TERRITORY,Timeline_ORDER_DATE)</f>
        <v>844</v>
      </c>
      <c r="R61" s="5" vm="528">
        <f>CUBEVALUE("ThisWorkbookDataModel",$P61,R$1,Slicer_PRODUCT_LINE,Slicer_COUNTRY,Slicer_TERRITORY,Timeline_ORDER_DATE)</f>
        <v>56.849632701421797</v>
      </c>
      <c r="Z61"/>
    </row>
    <row r="62" spans="6:26" x14ac:dyDescent="0.25">
      <c r="I62" s="4" t="str" vm="136">
        <f>CUBEMEMBER("ThisWorkbookDataModel","[DimProduct].[PRODUCT CODE].&amp;[S18_1984]")</f>
        <v>S18_1984</v>
      </c>
      <c r="J62" vm="384">
        <f t="shared" si="1"/>
        <v>917</v>
      </c>
      <c r="K62" vm="383">
        <f t="shared" si="1"/>
        <v>120538.82</v>
      </c>
      <c r="P62" s="4" t="str" vm="118">
        <f>CUBEMEMBER("ThisWorkbookDataModel","[DimProduct].[PRODUCT CODE].&amp;[S24_2000]")</f>
        <v>S24_2000</v>
      </c>
      <c r="Q62" vm="227">
        <f>CUBEVALUE("ThisWorkbookDataModel",$P62,Q$1,Slicer_PRODUCT_LINE,Slicer_COUNTRY,Slicer_TERRITORY,Timeline_ORDER_DATE)</f>
        <v>929</v>
      </c>
      <c r="R62" s="5" vm="540">
        <f>CUBEVALUE("ThisWorkbookDataModel",$P62,R$1,Slicer_PRODUCT_LINE,Slicer_COUNTRY,Slicer_TERRITORY,Timeline_ORDER_DATE)</f>
        <v>81.445565123789009</v>
      </c>
      <c r="Z62"/>
    </row>
    <row r="63" spans="6:26" x14ac:dyDescent="0.25">
      <c r="I63" s="4" t="str" vm="163">
        <f>CUBEMEMBER("ThisWorkbookDataModel","[DimProduct].[PRODUCT CODE].&amp;[S18_2238]")</f>
        <v>S18_2238</v>
      </c>
      <c r="J63" vm="307">
        <f t="shared" si="1"/>
        <v>966</v>
      </c>
      <c r="K63" vm="449">
        <f t="shared" si="1"/>
        <v>154623.95000000001</v>
      </c>
      <c r="P63" s="4" t="str" vm="154">
        <f>CUBEMEMBER("ThisWorkbookDataModel","[DimProduct].[PRODUCT CODE].&amp;[S24_2011]")</f>
        <v>S24_2011</v>
      </c>
      <c r="Q63" vm="263">
        <f>CUBEVALUE("ThisWorkbookDataModel",$P63,Q$1,Slicer_PRODUCT_LINE,Slicer_COUNTRY,Slicer_TERRITORY,Timeline_ORDER_DATE)</f>
        <v>960</v>
      </c>
      <c r="R63" s="5" vm="507">
        <f>CUBEVALUE("ThisWorkbookDataModel",$P63,R$1,Slicer_PRODUCT_LINE,Slicer_COUNTRY,Slicer_TERRITORY,Timeline_ORDER_DATE)</f>
        <v>118.78346875000001</v>
      </c>
      <c r="Z63"/>
    </row>
    <row r="64" spans="6:26" x14ac:dyDescent="0.25">
      <c r="I64" s="4" t="str" vm="135">
        <f>CUBEMEMBER("ThisWorkbookDataModel","[DimProduct].[PRODUCT CODE].&amp;[S18_2248]")</f>
        <v>S18_2248</v>
      </c>
      <c r="J64" vm="430">
        <f t="shared" si="1"/>
        <v>743</v>
      </c>
      <c r="K64" vm="429">
        <f t="shared" si="1"/>
        <v>52161.65</v>
      </c>
      <c r="P64" s="4" t="str" vm="117">
        <f>CUBEMEMBER("ThisWorkbookDataModel","[DimProduct].[PRODUCT CODE].&amp;[S24_2022]")</f>
        <v>S24_2022</v>
      </c>
      <c r="Q64" vm="226">
        <f>CUBEVALUE("ThisWorkbookDataModel",$P64,Q$1,Slicer_PRODUCT_LINE,Slicer_COUNTRY,Slicer_TERRITORY,Timeline_ORDER_DATE)</f>
        <v>851</v>
      </c>
      <c r="R64" s="5" vm="581">
        <f>CUBEVALUE("ThisWorkbookDataModel",$P64,R$1,Slicer_PRODUCT_LINE,Slicer_COUNTRY,Slicer_TERRITORY,Timeline_ORDER_DATE)</f>
        <v>52.487849588719158</v>
      </c>
      <c r="Z64"/>
    </row>
    <row r="65" spans="9:26" x14ac:dyDescent="0.25">
      <c r="I65" s="4" t="str" vm="103">
        <f>CUBEMEMBER("ThisWorkbookDataModel","[DimProduct].[PRODUCT CODE].&amp;[S18_2319]")</f>
        <v>S18_2319</v>
      </c>
      <c r="J65" vm="308">
        <f t="shared" si="1"/>
        <v>993</v>
      </c>
      <c r="K65" vm="464">
        <f t="shared" si="1"/>
        <v>116159.3</v>
      </c>
      <c r="P65" s="4" t="str" vm="153">
        <f>CUBEMEMBER("ThisWorkbookDataModel","[DimProduct].[PRODUCT CODE].&amp;[S24_2300]")</f>
        <v>S24_2300</v>
      </c>
      <c r="Q65" vm="262">
        <f>CUBEVALUE("ThisWorkbookDataModel",$P65,Q$1,Slicer_PRODUCT_LINE,Slicer_COUNTRY,Slicer_TERRITORY,Timeline_ORDER_DATE)</f>
        <v>996</v>
      </c>
      <c r="R65" s="5" vm="557">
        <f>CUBEVALUE("ThisWorkbookDataModel",$P65,R$1,Slicer_PRODUCT_LINE,Slicer_COUNTRY,Slicer_TERRITORY,Timeline_ORDER_DATE)</f>
        <v>125.7765361445783</v>
      </c>
      <c r="Z65"/>
    </row>
    <row r="66" spans="9:26" x14ac:dyDescent="0.25">
      <c r="I66" s="4" t="str" vm="134">
        <f>CUBEMEMBER("ThisWorkbookDataModel","[DimProduct].[PRODUCT CODE].&amp;[S18_2325]")</f>
        <v>S18_2325</v>
      </c>
      <c r="J66" vm="382">
        <f t="shared" si="1"/>
        <v>828</v>
      </c>
      <c r="K66" vm="381">
        <f t="shared" si="1"/>
        <v>108715.7</v>
      </c>
      <c r="P66" s="4" t="str" vm="116">
        <f>CUBEMEMBER("ThisWorkbookDataModel","[DimProduct].[PRODUCT CODE].&amp;[S24_2360]")</f>
        <v>S24_2360</v>
      </c>
      <c r="Q66" vm="225">
        <f>CUBEVALUE("ThisWorkbookDataModel",$P66,Q$1,Slicer_PRODUCT_LINE,Slicer_COUNTRY,Slicer_TERRITORY,Timeline_ORDER_DATE)</f>
        <v>845</v>
      </c>
      <c r="R66" s="5" vm="549">
        <f>CUBEVALUE("ThisWorkbookDataModel",$P66,R$1,Slicer_PRODUCT_LINE,Slicer_COUNTRY,Slicer_TERRITORY,Timeline_ORDER_DATE)</f>
        <v>72.271278106508873</v>
      </c>
      <c r="Z66"/>
    </row>
    <row r="67" spans="9:26" x14ac:dyDescent="0.25">
      <c r="I67" s="4" t="str" vm="162">
        <f>CUBEMEMBER("ThisWorkbookDataModel","[DimProduct].[PRODUCT CODE].&amp;[S18_2432]")</f>
        <v>S18_2432</v>
      </c>
      <c r="J67" vm="309">
        <f t="shared" si="1"/>
        <v>998</v>
      </c>
      <c r="K67" vm="450">
        <f t="shared" si="1"/>
        <v>65109.15</v>
      </c>
      <c r="P67" s="4" t="str" vm="94">
        <f>CUBEMEMBER("ThisWorkbookDataModel","[DimProduct].[PRODUCT CODE].&amp;[S24_2766]")</f>
        <v>S24_2766</v>
      </c>
      <c r="Q67" vm="204">
        <f>CUBEVALUE("ThisWorkbookDataModel",$P67,Q$1,Slicer_PRODUCT_LINE,Slicer_COUNTRY,Slicer_TERRITORY,Timeline_ORDER_DATE)</f>
        <v>890</v>
      </c>
      <c r="R67" s="5" vm="579">
        <f>CUBEVALUE("ThisWorkbookDataModel",$P67,R$1,Slicer_PRODUCT_LINE,Slicer_COUNTRY,Slicer_TERRITORY,Timeline_ORDER_DATE)</f>
        <v>87.174842696629213</v>
      </c>
      <c r="Z67"/>
    </row>
    <row r="68" spans="9:26" x14ac:dyDescent="0.25">
      <c r="I68" s="4" t="str" vm="133">
        <f>CUBEMEMBER("ThisWorkbookDataModel","[DimProduct].[PRODUCT CODE].&amp;[S18_2581]")</f>
        <v>S18_2581</v>
      </c>
      <c r="J68" vm="428">
        <f t="shared" si="1"/>
        <v>746</v>
      </c>
      <c r="K68" vm="427">
        <f t="shared" si="1"/>
        <v>64194.29</v>
      </c>
      <c r="P68" s="4" t="str" vm="115">
        <f>CUBEMEMBER("ThisWorkbookDataModel","[DimProduct].[PRODUCT CODE].&amp;[S24_2840]")</f>
        <v>S24_2840</v>
      </c>
      <c r="Q68" vm="224">
        <f>CUBEVALUE("ThisWorkbookDataModel",$P68,Q$1,Slicer_PRODUCT_LINE,Slicer_COUNTRY,Slicer_TERRITORY,Timeline_ORDER_DATE)</f>
        <v>983</v>
      </c>
      <c r="R68" s="5" vm="585">
        <f>CUBEVALUE("ThisWorkbookDataModel",$P68,R$1,Slicer_PRODUCT_LINE,Slicer_COUNTRY,Slicer_TERRITORY,Timeline_ORDER_DATE)</f>
        <v>48.052370295015265</v>
      </c>
      <c r="Z68"/>
    </row>
    <row r="69" spans="9:26" x14ac:dyDescent="0.25">
      <c r="I69" s="4" t="str" vm="102">
        <f>CUBEMEMBER("ThisWorkbookDataModel","[DimProduct].[PRODUCT CODE].&amp;[S18_2625]")</f>
        <v>S18_2625</v>
      </c>
      <c r="J69" vm="310">
        <f t="shared" si="1"/>
        <v>872</v>
      </c>
      <c r="K69" vm="465">
        <f t="shared" si="1"/>
        <v>57992.36</v>
      </c>
      <c r="P69" s="4" t="str" vm="152">
        <f>CUBEMEMBER("ThisWorkbookDataModel","[DimProduct].[PRODUCT CODE].&amp;[S24_2841]")</f>
        <v>S24_2841</v>
      </c>
      <c r="Q69" vm="261">
        <f>CUBEVALUE("ThisWorkbookDataModel",$P69,Q$1,Slicer_PRODUCT_LINE,Slicer_COUNTRY,Slicer_TERRITORY,Timeline_ORDER_DATE)</f>
        <v>847</v>
      </c>
      <c r="R69" s="5" vm="591">
        <f>CUBEVALUE("ThisWorkbookDataModel",$P69,R$1,Slicer_PRODUCT_LINE,Slicer_COUNTRY,Slicer_TERRITORY,Timeline_ORDER_DATE)</f>
        <v>71.46203069657615</v>
      </c>
      <c r="Z69"/>
    </row>
    <row r="70" spans="9:26" x14ac:dyDescent="0.25">
      <c r="I70" s="4" t="str" vm="132">
        <f>CUBEMEMBER("ThisWorkbookDataModel","[DimProduct].[PRODUCT CODE].&amp;[S18_2795]")</f>
        <v>S18_2795</v>
      </c>
      <c r="J70" vm="380">
        <f t="shared" si="1"/>
        <v>789</v>
      </c>
      <c r="K70" vm="379">
        <f t="shared" si="1"/>
        <v>125199.3</v>
      </c>
      <c r="P70" s="4" t="str" vm="114">
        <f>CUBEMEMBER("ThisWorkbookDataModel","[DimProduct].[PRODUCT CODE].&amp;[S24_2887]")</f>
        <v>S24_2887</v>
      </c>
      <c r="Q70" vm="223">
        <f>CUBEVALUE("ThisWorkbookDataModel",$P70,Q$1,Slicer_PRODUCT_LINE,Slicer_COUNTRY,Slicer_TERRITORY,Timeline_ORDER_DATE)</f>
        <v>810</v>
      </c>
      <c r="R70" s="5" vm="533">
        <f>CUBEVALUE("ThisWorkbookDataModel",$P70,R$1,Slicer_PRODUCT_LINE,Slicer_COUNTRY,Slicer_TERRITORY,Timeline_ORDER_DATE)</f>
        <v>105.6224938271605</v>
      </c>
      <c r="Z70"/>
    </row>
    <row r="71" spans="9:26" x14ac:dyDescent="0.25">
      <c r="I71" s="4" t="str" vm="101">
        <f>CUBEMEMBER("ThisWorkbookDataModel","[DimProduct].[PRODUCT CODE].&amp;[S18_2870]")</f>
        <v>S18_2870</v>
      </c>
      <c r="J71" vm="311">
        <f t="shared" si="1"/>
        <v>855</v>
      </c>
      <c r="K71" vm="451">
        <f t="shared" si="1"/>
        <v>110501.8</v>
      </c>
      <c r="P71" s="4" t="str" vm="151">
        <f>CUBEMEMBER("ThisWorkbookDataModel","[DimProduct].[PRODUCT CODE].&amp;[S24_2972]")</f>
        <v>S24_2972</v>
      </c>
      <c r="Q71" vm="260">
        <f>CUBEVALUE("ThisWorkbookDataModel",$P71,Q$1,Slicer_PRODUCT_LINE,Slicer_COUNTRY,Slicer_TERRITORY,Timeline_ORDER_DATE)</f>
        <v>912</v>
      </c>
      <c r="R71" s="5" vm="527">
        <f>CUBEVALUE("ThisWorkbookDataModel",$P71,R$1,Slicer_PRODUCT_LINE,Slicer_COUNTRY,Slicer_TERRITORY,Timeline_ORDER_DATE)</f>
        <v>51.004298245614031</v>
      </c>
      <c r="Z71"/>
    </row>
    <row r="72" spans="9:26" x14ac:dyDescent="0.25">
      <c r="I72" s="4" t="str" vm="131">
        <f>CUBEMEMBER("ThisWorkbookDataModel","[DimProduct].[PRODUCT CODE].&amp;[S18_2949]")</f>
        <v>S18_2949</v>
      </c>
      <c r="J72" vm="426">
        <f t="shared" si="1"/>
        <v>991</v>
      </c>
      <c r="K72" vm="425">
        <f t="shared" si="1"/>
        <v>99607.97</v>
      </c>
      <c r="P72" s="4" t="str" vm="113">
        <f>CUBEMEMBER("ThisWorkbookDataModel","[DimProduct].[PRODUCT CODE].&amp;[S24_3151]")</f>
        <v>S24_3151</v>
      </c>
      <c r="Q72" vm="222">
        <f>CUBEVALUE("ThisWorkbookDataModel",$P72,Q$1,Slicer_PRODUCT_LINE,Slicer_COUNTRY,Slicer_TERRITORY,Timeline_ORDER_DATE)</f>
        <v>955</v>
      </c>
      <c r="R72" s="5" vm="558">
        <f>CUBEVALUE("ThisWorkbookDataModel",$P72,R$1,Slicer_PRODUCT_LINE,Slicer_COUNTRY,Slicer_TERRITORY,Timeline_ORDER_DATE)</f>
        <v>93.48331937172776</v>
      </c>
      <c r="Z72"/>
    </row>
    <row r="73" spans="9:26" x14ac:dyDescent="0.25">
      <c r="I73" s="4" t="str" vm="161">
        <f>CUBEMEMBER("ThisWorkbookDataModel","[DimProduct].[PRODUCT CODE].&amp;[S18_2957]")</f>
        <v>S18_2957</v>
      </c>
      <c r="J73" vm="312">
        <f t="shared" si="1"/>
        <v>932</v>
      </c>
      <c r="K73" vm="466">
        <f t="shared" si="1"/>
        <v>57489.33</v>
      </c>
      <c r="P73" s="4" t="str" vm="150">
        <f>CUBEMEMBER("ThisWorkbookDataModel","[DimProduct].[PRODUCT CODE].&amp;[S24_3191]")</f>
        <v>S24_3191</v>
      </c>
      <c r="Q73" vm="259">
        <f>CUBEVALUE("ThisWorkbookDataModel",$P73,Q$1,Slicer_PRODUCT_LINE,Slicer_COUNTRY,Slicer_TERRITORY,Timeline_ORDER_DATE)</f>
        <v>779</v>
      </c>
      <c r="R73" s="5" vm="515">
        <f>CUBEVALUE("ThisWorkbookDataModel",$P73,R$1,Slicer_PRODUCT_LINE,Slicer_COUNTRY,Slicer_TERRITORY,Timeline_ORDER_DATE)</f>
        <v>79.893863928112964</v>
      </c>
      <c r="Z73"/>
    </row>
    <row r="74" spans="9:26" x14ac:dyDescent="0.25">
      <c r="I74" s="4" t="str" vm="130">
        <f>CUBEMEMBER("ThisWorkbookDataModel","[DimProduct].[PRODUCT CODE].&amp;[S18_3029]")</f>
        <v>S18_3029</v>
      </c>
      <c r="J74" vm="378">
        <f t="shared" si="1"/>
        <v>872</v>
      </c>
      <c r="K74" vm="377">
        <f t="shared" si="1"/>
        <v>72512.179999999993</v>
      </c>
      <c r="P74" s="4" t="str" vm="112">
        <f>CUBEMEMBER("ThisWorkbookDataModel","[DimProduct].[PRODUCT CODE].&amp;[S24_3371]")</f>
        <v>S24_3371</v>
      </c>
      <c r="Q74" vm="221">
        <f>CUBEVALUE("ThisWorkbookDataModel",$P74,Q$1,Slicer_PRODUCT_LINE,Slicer_COUNTRY,Slicer_TERRITORY,Timeline_ORDER_DATE)</f>
        <v>920</v>
      </c>
      <c r="R74" s="5" vm="511">
        <f>CUBEVALUE("ThisWorkbookDataModel",$P74,R$1,Slicer_PRODUCT_LINE,Slicer_COUNTRY,Slicer_TERRITORY,Timeline_ORDER_DATE)</f>
        <v>61.516163043478265</v>
      </c>
      <c r="Z74"/>
    </row>
    <row r="75" spans="9:26" x14ac:dyDescent="0.25">
      <c r="I75" s="4" t="str" vm="100">
        <f>CUBEMEMBER("ThisWorkbookDataModel","[DimProduct].[PRODUCT CODE].&amp;[S18_3136]")</f>
        <v>S18_3136</v>
      </c>
      <c r="J75" vm="313">
        <f t="shared" si="1"/>
        <v>873</v>
      </c>
      <c r="K75" vm="452">
        <f t="shared" si="1"/>
        <v>88195.04</v>
      </c>
      <c r="P75" s="4" t="str" vm="149">
        <f>CUBEMEMBER("ThisWorkbookDataModel","[DimProduct].[PRODUCT CODE].&amp;[S24_3420]")</f>
        <v>S24_3420</v>
      </c>
      <c r="Q75" vm="258">
        <f>CUBEVALUE("ThisWorkbookDataModel",$P75,Q$1,Slicer_PRODUCT_LINE,Slicer_COUNTRY,Slicer_TERRITORY,Timeline_ORDER_DATE)</f>
        <v>859</v>
      </c>
      <c r="R75" s="5" vm="560">
        <f>CUBEVALUE("ThisWorkbookDataModel",$P75,R$1,Slicer_PRODUCT_LINE,Slicer_COUNTRY,Slicer_TERRITORY,Timeline_ORDER_DATE)</f>
        <v>70.786565774156003</v>
      </c>
      <c r="Z75"/>
    </row>
    <row r="76" spans="9:26" x14ac:dyDescent="0.25">
      <c r="I76" s="4" t="str" vm="129">
        <f>CUBEMEMBER("ThisWorkbookDataModel","[DimProduct].[PRODUCT CODE].&amp;[S18_3140]")</f>
        <v>S18_3140</v>
      </c>
      <c r="J76" vm="424">
        <f t="shared" si="1"/>
        <v>822</v>
      </c>
      <c r="K76" vm="423">
        <f t="shared" si="1"/>
        <v>106372.37</v>
      </c>
      <c r="P76" s="4" t="str" vm="111">
        <f>CUBEMEMBER("ThisWorkbookDataModel","[DimProduct].[PRODUCT CODE].&amp;[S24_3432]")</f>
        <v>S24_3432</v>
      </c>
      <c r="Q76" vm="220">
        <f>CUBEVALUE("ThisWorkbookDataModel",$P76,Q$1,Slicer_PRODUCT_LINE,Slicer_COUNTRY,Slicer_TERRITORY,Timeline_ORDER_DATE)</f>
        <v>824</v>
      </c>
      <c r="R76" s="5" vm="583">
        <f>CUBEVALUE("ThisWorkbookDataModel",$P76,R$1,Slicer_PRODUCT_LINE,Slicer_COUNTRY,Slicer_TERRITORY,Timeline_ORDER_DATE)</f>
        <v>103.18800970873787</v>
      </c>
      <c r="Z76"/>
    </row>
    <row r="77" spans="9:26" x14ac:dyDescent="0.25">
      <c r="I77" s="4" t="str" vm="160">
        <f>CUBEMEMBER("ThisWorkbookDataModel","[DimProduct].[PRODUCT CODE].&amp;[S18_3232]")</f>
        <v>S18_3232</v>
      </c>
      <c r="J77" vm="314">
        <f t="shared" si="1"/>
        <v>1774</v>
      </c>
      <c r="K77" vm="467">
        <f t="shared" si="1"/>
        <v>288245.42</v>
      </c>
      <c r="P77" s="4" t="str" vm="93">
        <f>CUBEMEMBER("ThisWorkbookDataModel","[DimProduct].[PRODUCT CODE].&amp;[S24_3816]")</f>
        <v>S24_3816</v>
      </c>
      <c r="Q77" vm="203">
        <f>CUBEVALUE("ThisWorkbookDataModel",$P77,Q$1,Slicer_PRODUCT_LINE,Slicer_COUNTRY,Slicer_TERRITORY,Timeline_ORDER_DATE)</f>
        <v>870</v>
      </c>
      <c r="R77" s="5" vm="598">
        <f>CUBEVALUE("ThisWorkbookDataModel",$P77,R$1,Slicer_PRODUCT_LINE,Slicer_COUNTRY,Slicer_TERRITORY,Timeline_ORDER_DATE)</f>
        <v>80.655885057471252</v>
      </c>
      <c r="Z77"/>
    </row>
    <row r="78" spans="9:26" x14ac:dyDescent="0.25">
      <c r="I78" s="4" t="str" vm="128">
        <f>CUBEMEMBER("ThisWorkbookDataModel","[DimProduct].[PRODUCT CODE].&amp;[S18_3259]")</f>
        <v>S18_3259</v>
      </c>
      <c r="J78" vm="376">
        <f t="shared" ref="J78:K97" si="2">CUBEVALUE("ThisWorkbookDataModel",$I78,J$37)</f>
        <v>860</v>
      </c>
      <c r="K78" vm="375">
        <f t="shared" si="2"/>
        <v>90457.04</v>
      </c>
      <c r="P78" s="4" t="str" vm="92">
        <f>CUBEMEMBER("ThisWorkbookDataModel","[DimProduct].[PRODUCT CODE].&amp;[S24_3856]")</f>
        <v>S24_3856</v>
      </c>
      <c r="Q78" vm="202">
        <f>CUBEVALUE("ThisWorkbookDataModel",$P78,Q$1,Slicer_PRODUCT_LINE,Slicer_COUNTRY,Slicer_TERRITORY,Timeline_ORDER_DATE)</f>
        <v>1052</v>
      </c>
      <c r="R78" s="5" vm="587">
        <f>CUBEVALUE("ThisWorkbookDataModel",$P78,R$1,Slicer_PRODUCT_LINE,Slicer_COUNTRY,Slicer_TERRITORY,Timeline_ORDER_DATE)</f>
        <v>133.67576045627376</v>
      </c>
      <c r="Z78"/>
    </row>
    <row r="79" spans="9:26" x14ac:dyDescent="0.25">
      <c r="I79" s="4" t="str" vm="159">
        <f>CUBEMEMBER("ThisWorkbookDataModel","[DimProduct].[PRODUCT CODE].&amp;[S18_3278]")</f>
        <v>S18_3278</v>
      </c>
      <c r="J79" vm="315">
        <f t="shared" si="2"/>
        <v>832</v>
      </c>
      <c r="K79" vm="453">
        <f t="shared" si="2"/>
        <v>67116.75</v>
      </c>
      <c r="P79" s="4" t="str" vm="75">
        <f>CUBEMEMBER("ThisWorkbookDataModel","[DimProduct].[PRODUCT CODE].&amp;[S24_3949]")</f>
        <v>S24_3949</v>
      </c>
      <c r="Q79" vm="185">
        <f>CUBEVALUE("ThisWorkbookDataModel",$P79,Q$1,Slicer_PRODUCT_LINE,Slicer_COUNTRY,Slicer_TERRITORY,Timeline_ORDER_DATE)</f>
        <v>1008</v>
      </c>
      <c r="R79" s="5" vm="561">
        <f>CUBEVALUE("ThisWorkbookDataModel",$P79,R$1,Slicer_PRODUCT_LINE,Slicer_COUNTRY,Slicer_TERRITORY,Timeline_ORDER_DATE)</f>
        <v>72.682648809523812</v>
      </c>
      <c r="Z79"/>
    </row>
    <row r="80" spans="9:26" x14ac:dyDescent="0.25">
      <c r="I80" s="4" t="str" vm="127">
        <f>CUBEMEMBER("ThisWorkbookDataModel","[DimProduct].[PRODUCT CODE].&amp;[S18_3320]")</f>
        <v>S18_3320</v>
      </c>
      <c r="J80" vm="422">
        <f t="shared" si="2"/>
        <v>909</v>
      </c>
      <c r="K80" vm="421">
        <f t="shared" si="2"/>
        <v>99535.46</v>
      </c>
      <c r="P80" s="4" t="str" vm="91">
        <f>CUBEMEMBER("ThisWorkbookDataModel","[DimProduct].[PRODUCT CODE].&amp;[S24_3969]")</f>
        <v>S24_3969</v>
      </c>
      <c r="Q80" vm="201">
        <f>CUBEVALUE("ThisWorkbookDataModel",$P80,Q$1,Slicer_PRODUCT_LINE,Slicer_COUNTRY,Slicer_TERRITORY,Timeline_ORDER_DATE)</f>
        <v>745</v>
      </c>
      <c r="R80" s="5" vm="522">
        <f>CUBEVALUE("ThisWorkbookDataModel",$P80,R$1,Slicer_PRODUCT_LINE,Slicer_COUNTRY,Slicer_TERRITORY,Timeline_ORDER_DATE)</f>
        <v>44.539140939597317</v>
      </c>
      <c r="Z80"/>
    </row>
    <row r="81" spans="9:26" x14ac:dyDescent="0.25">
      <c r="I81" s="4" t="str" vm="99">
        <f>CUBEMEMBER("ThisWorkbookDataModel","[DimProduct].[PRODUCT CODE].&amp;[S18_3482]")</f>
        <v>S18_3482</v>
      </c>
      <c r="J81" vm="316">
        <f t="shared" si="2"/>
        <v>860</v>
      </c>
      <c r="K81" vm="468">
        <f t="shared" si="2"/>
        <v>120467.29</v>
      </c>
      <c r="P81" s="4" t="str" vm="74">
        <f>CUBEMEMBER("ThisWorkbookDataModel","[DimProduct].[PRODUCT CODE].&amp;[S24_4048]")</f>
        <v>S24_4048</v>
      </c>
      <c r="Q81" vm="184">
        <f>CUBEVALUE("ThisWorkbookDataModel",$P81,Q$1,Slicer_PRODUCT_LINE,Slicer_COUNTRY,Slicer_TERRITORY,Timeline_ORDER_DATE)</f>
        <v>844</v>
      </c>
      <c r="R81" s="5" vm="525">
        <f>CUBEVALUE("ThisWorkbookDataModel",$P81,R$1,Slicer_PRODUCT_LINE,Slicer_COUNTRY,Slicer_TERRITORY,Timeline_ORDER_DATE)</f>
        <v>118.23349526066352</v>
      </c>
      <c r="Z81"/>
    </row>
    <row r="82" spans="9:26" x14ac:dyDescent="0.25">
      <c r="I82" s="4" t="str" vm="126">
        <f>CUBEMEMBER("ThisWorkbookDataModel","[DimProduct].[PRODUCT CODE].&amp;[S18_3685]")</f>
        <v>S18_3685</v>
      </c>
      <c r="J82" vm="374">
        <f t="shared" si="2"/>
        <v>948</v>
      </c>
      <c r="K82" vm="373">
        <f t="shared" si="2"/>
        <v>128318.05</v>
      </c>
      <c r="P82" s="4" t="str" vm="90">
        <f>CUBEMEMBER("ThisWorkbookDataModel","[DimProduct].[PRODUCT CODE].&amp;[S24_4258]")</f>
        <v>S24_4258</v>
      </c>
      <c r="Q82" vm="200">
        <f>CUBEVALUE("ThisWorkbookDataModel",$P82,Q$1,Slicer_PRODUCT_LINE,Slicer_COUNTRY,Slicer_TERRITORY,Timeline_ORDER_DATE)</f>
        <v>900</v>
      </c>
      <c r="R82" s="5" vm="568">
        <f>CUBEVALUE("ThisWorkbookDataModel",$P82,R$1,Slicer_PRODUCT_LINE,Slicer_COUNTRY,Slicer_TERRITORY,Timeline_ORDER_DATE)</f>
        <v>104.75448888888889</v>
      </c>
      <c r="Z82"/>
    </row>
    <row r="83" spans="9:26" x14ac:dyDescent="0.25">
      <c r="I83" s="4" t="str" vm="158">
        <f>CUBEMEMBER("ThisWorkbookDataModel","[DimProduct].[PRODUCT CODE].&amp;[S18_3782]")</f>
        <v>S18_3782</v>
      </c>
      <c r="J83" vm="317">
        <f t="shared" si="2"/>
        <v>896</v>
      </c>
      <c r="K83" vm="454">
        <f t="shared" si="2"/>
        <v>59538.5</v>
      </c>
      <c r="P83" s="4" t="str" vm="73">
        <f>CUBEMEMBER("ThisWorkbookDataModel","[DimProduct].[PRODUCT CODE].&amp;[S24_4278]")</f>
        <v>S24_4278</v>
      </c>
      <c r="Q83" vm="183">
        <f>CUBEVALUE("ThisWorkbookDataModel",$P83,Q$1,Slicer_PRODUCT_LINE,Slicer_COUNTRY,Slicer_TERRITORY,Timeline_ORDER_DATE)</f>
        <v>877</v>
      </c>
      <c r="R83" s="5" vm="582">
        <f>CUBEVALUE("ThisWorkbookDataModel",$P83,R$1,Slicer_PRODUCT_LINE,Slicer_COUNTRY,Slicer_TERRITORY,Timeline_ORDER_DATE)</f>
        <v>83.573740022805012</v>
      </c>
      <c r="Z83"/>
    </row>
    <row r="84" spans="9:26" x14ac:dyDescent="0.25">
      <c r="I84" s="4" t="str" vm="125">
        <f>CUBEMEMBER("ThisWorkbookDataModel","[DimProduct].[PRODUCT CODE].&amp;[S18_3856]")</f>
        <v>S18_3856</v>
      </c>
      <c r="J84" vm="420">
        <f t="shared" si="2"/>
        <v>997</v>
      </c>
      <c r="K84" vm="419">
        <f t="shared" si="2"/>
        <v>105998.45</v>
      </c>
      <c r="P84" s="4" t="str" vm="89">
        <f>CUBEMEMBER("ThisWorkbookDataModel","[DimProduct].[PRODUCT CODE].&amp;[S24_4620]")</f>
        <v>S24_4620</v>
      </c>
      <c r="Q84" vm="199">
        <f>CUBEVALUE("ThisWorkbookDataModel",$P84,Q$1,Slicer_PRODUCT_LINE,Slicer_COUNTRY,Slicer_TERRITORY,Timeline_ORDER_DATE)</f>
        <v>833</v>
      </c>
      <c r="R84" s="5" vm="534">
        <f>CUBEVALUE("ThisWorkbookDataModel",$P84,R$1,Slicer_PRODUCT_LINE,Slicer_COUNTRY,Slicer_TERRITORY,Timeline_ORDER_DATE)</f>
        <v>88.414957983193275</v>
      </c>
      <c r="Z84"/>
    </row>
    <row r="85" spans="9:26" x14ac:dyDescent="0.25">
      <c r="I85" s="4" t="str" vm="98">
        <f>CUBEMEMBER("ThisWorkbookDataModel","[DimProduct].[PRODUCT CODE].&amp;[S18_4027]")</f>
        <v>S18_4027</v>
      </c>
      <c r="J85" vm="318">
        <f t="shared" si="2"/>
        <v>922</v>
      </c>
      <c r="K85" vm="469">
        <f t="shared" si="2"/>
        <v>133779.35</v>
      </c>
      <c r="P85" s="4" t="str" vm="72">
        <f>CUBEMEMBER("ThisWorkbookDataModel","[DimProduct].[PRODUCT CODE].&amp;[S32_1268]")</f>
        <v>S32_1268</v>
      </c>
      <c r="Q85" vm="182">
        <f>CUBEVALUE("ThisWorkbookDataModel",$P85,Q$1,Slicer_PRODUCT_LINE,Slicer_COUNTRY,Slicer_TERRITORY,Timeline_ORDER_DATE)</f>
        <v>873</v>
      </c>
      <c r="R85" s="5" vm="544">
        <f>CUBEVALUE("ThisWorkbookDataModel",$P85,R$1,Slicer_PRODUCT_LINE,Slicer_COUNTRY,Slicer_TERRITORY,Timeline_ORDER_DATE)</f>
        <v>104.03941580756015</v>
      </c>
      <c r="Z85"/>
    </row>
    <row r="86" spans="9:26" x14ac:dyDescent="0.25">
      <c r="I86" s="4" t="str" vm="124">
        <f>CUBEMEMBER("ThisWorkbookDataModel","[DimProduct].[PRODUCT CODE].&amp;[S18_4409]")</f>
        <v>S18_4409</v>
      </c>
      <c r="J86" vm="372">
        <f t="shared" si="2"/>
        <v>750</v>
      </c>
      <c r="K86" vm="371">
        <f t="shared" si="2"/>
        <v>71853.78</v>
      </c>
      <c r="P86" s="4" t="str" vm="88">
        <f>CUBEMEMBER("ThisWorkbookDataModel","[DimProduct].[PRODUCT CODE].&amp;[S32_1374]")</f>
        <v>S32_1374</v>
      </c>
      <c r="Q86" vm="198">
        <f>CUBEVALUE("ThisWorkbookDataModel",$P86,Q$1,Slicer_PRODUCT_LINE,Slicer_COUNTRY,Slicer_TERRITORY,Timeline_ORDER_DATE)</f>
        <v>868</v>
      </c>
      <c r="R86" s="5" vm="607">
        <f>CUBEVALUE("ThisWorkbookDataModel",$P86,R$1,Slicer_PRODUCT_LINE,Slicer_COUNTRY,Slicer_TERRITORY,Timeline_ORDER_DATE)</f>
        <v>102.90534562211981</v>
      </c>
      <c r="Z86"/>
    </row>
    <row r="87" spans="9:26" x14ac:dyDescent="0.25">
      <c r="I87" s="4" t="str" vm="157">
        <f>CUBEMEMBER("ThisWorkbookDataModel","[DimProduct].[PRODUCT CODE].&amp;[S18_4522]")</f>
        <v>S18_4522</v>
      </c>
      <c r="J87" vm="319">
        <f t="shared" si="2"/>
        <v>910</v>
      </c>
      <c r="K87" vm="455">
        <f t="shared" si="2"/>
        <v>81787.98</v>
      </c>
      <c r="P87" s="4" t="str" vm="71">
        <f>CUBEMEMBER("ThisWorkbookDataModel","[DimProduct].[PRODUCT CODE].&amp;[S32_2206]")</f>
        <v>S32_2206</v>
      </c>
      <c r="Q87" vm="181">
        <f>CUBEVALUE("ThisWorkbookDataModel",$P87,Q$1,Slicer_PRODUCT_LINE,Slicer_COUNTRY,Slicer_TERRITORY,Timeline_ORDER_DATE)</f>
        <v>836</v>
      </c>
      <c r="R87" s="5" vm="608">
        <f>CUBEVALUE("ThisWorkbookDataModel",$P87,R$1,Slicer_PRODUCT_LINE,Slicer_COUNTRY,Slicer_TERRITORY,Timeline_ORDER_DATE)</f>
        <v>49.465825358851674</v>
      </c>
      <c r="Z87"/>
    </row>
    <row r="88" spans="9:26" x14ac:dyDescent="0.25">
      <c r="I88" s="4" t="str" vm="123">
        <f>CUBEMEMBER("ThisWorkbookDataModel","[DimProduct].[PRODUCT CODE].&amp;[S18_4600]")</f>
        <v>S18_4600</v>
      </c>
      <c r="J88" vm="418">
        <f t="shared" si="2"/>
        <v>1031</v>
      </c>
      <c r="K88" vm="417">
        <f t="shared" si="2"/>
        <v>123723.08</v>
      </c>
      <c r="P88" s="4" t="str" vm="87">
        <f>CUBEMEMBER("ThisWorkbookDataModel","[DimProduct].[PRODUCT CODE].&amp;[S32_2509]")</f>
        <v>S32_2509</v>
      </c>
      <c r="Q88" vm="197">
        <f>CUBEVALUE("ThisWorkbookDataModel",$P88,Q$1,Slicer_PRODUCT_LINE,Slicer_COUNTRY,Slicer_TERRITORY,Timeline_ORDER_DATE)</f>
        <v>955</v>
      </c>
      <c r="R88" s="5" vm="541">
        <f>CUBEVALUE("ThisWorkbookDataModel",$P88,R$1,Slicer_PRODUCT_LINE,Slicer_COUNTRY,Slicer_TERRITORY,Timeline_ORDER_DATE)</f>
        <v>64.900000000000006</v>
      </c>
      <c r="Z88"/>
    </row>
    <row r="89" spans="9:26" x14ac:dyDescent="0.25">
      <c r="I89" s="4" t="str" vm="97">
        <f>CUBEMEMBER("ThisWorkbookDataModel","[DimProduct].[PRODUCT CODE].&amp;[S18_4668]")</f>
        <v>S18_4668</v>
      </c>
      <c r="J89" vm="320">
        <f t="shared" si="2"/>
        <v>951</v>
      </c>
      <c r="K89" vm="470">
        <f t="shared" si="2"/>
        <v>71323.520000000004</v>
      </c>
      <c r="P89" s="4" t="str" vm="70">
        <f>CUBEMEMBER("ThisWorkbookDataModel","[DimProduct].[PRODUCT CODE].&amp;[S32_3207]")</f>
        <v>S32_3207</v>
      </c>
      <c r="Q89" vm="180">
        <f>CUBEVALUE("ThisWorkbookDataModel",$P89,Q$1,Slicer_PRODUCT_LINE,Slicer_COUNTRY,Slicer_TERRITORY,Timeline_ORDER_DATE)</f>
        <v>907</v>
      </c>
      <c r="R89" s="5" vm="569">
        <f>CUBEVALUE("ThisWorkbookDataModel",$P89,R$1,Slicer_PRODUCT_LINE,Slicer_COUNTRY,Slicer_TERRITORY,Timeline_ORDER_DATE)</f>
        <v>70.882745314222717</v>
      </c>
      <c r="Z89"/>
    </row>
    <row r="90" spans="9:26" x14ac:dyDescent="0.25">
      <c r="I90" s="4" t="str" vm="122">
        <f>CUBEMEMBER("ThisWorkbookDataModel","[DimProduct].[PRODUCT CODE].&amp;[S18_4721]")</f>
        <v>S18_4721</v>
      </c>
      <c r="J90" vm="370">
        <f t="shared" si="2"/>
        <v>894</v>
      </c>
      <c r="K90" vm="369">
        <f t="shared" si="2"/>
        <v>120467.1</v>
      </c>
      <c r="P90" s="4" t="str" vm="86">
        <f>CUBEMEMBER("ThisWorkbookDataModel","[DimProduct].[PRODUCT CODE].&amp;[S32_3522]")</f>
        <v>S32_3522</v>
      </c>
      <c r="Q90" vm="196">
        <f>CUBEVALUE("ThisWorkbookDataModel",$P90,Q$1,Slicer_PRODUCT_LINE,Slicer_COUNTRY,Slicer_TERRITORY,Timeline_ORDER_DATE)</f>
        <v>957</v>
      </c>
      <c r="R90" s="5" vm="567">
        <f>CUBEVALUE("ThisWorkbookDataModel",$P90,R$1,Slicer_PRODUCT_LINE,Slicer_COUNTRY,Slicer_TERRITORY,Timeline_ORDER_DATE)</f>
        <v>80.75090909090909</v>
      </c>
      <c r="Z90"/>
    </row>
    <row r="91" spans="9:26" x14ac:dyDescent="0.25">
      <c r="I91" s="4" t="str" vm="156">
        <f>CUBEMEMBER("ThisWorkbookDataModel","[DimProduct].[PRODUCT CODE].&amp;[S18_4933]")</f>
        <v>S18_4933</v>
      </c>
      <c r="J91" vm="321">
        <f t="shared" si="2"/>
        <v>714</v>
      </c>
      <c r="K91" vm="456">
        <f t="shared" si="2"/>
        <v>54959.5</v>
      </c>
      <c r="P91" s="4" t="str" vm="69">
        <f>CUBEMEMBER("ThisWorkbookDataModel","[DimProduct].[PRODUCT CODE].&amp;[S32_4289]")</f>
        <v>S32_4289</v>
      </c>
      <c r="Q91" vm="179">
        <f>CUBEVALUE("ThisWorkbookDataModel",$P91,Q$1,Slicer_PRODUCT_LINE,Slicer_COUNTRY,Slicer_TERRITORY,Timeline_ORDER_DATE)</f>
        <v>862</v>
      </c>
      <c r="R91" s="5" vm="503">
        <f>CUBEVALUE("ThisWorkbookDataModel",$P91,R$1,Slicer_PRODUCT_LINE,Slicer_COUNTRY,Slicer_TERRITORY,Timeline_ORDER_DATE)</f>
        <v>71.116960556844546</v>
      </c>
      <c r="Z91"/>
    </row>
    <row r="92" spans="9:26" x14ac:dyDescent="0.25">
      <c r="I92" s="4" t="str" vm="121">
        <f>CUBEMEMBER("ThisWorkbookDataModel","[DimProduct].[PRODUCT CODE].&amp;[S24_1046]")</f>
        <v>S24_1046</v>
      </c>
      <c r="J92" vm="416">
        <f t="shared" si="2"/>
        <v>724</v>
      </c>
      <c r="K92" vm="415">
        <f t="shared" si="2"/>
        <v>52975.37</v>
      </c>
      <c r="P92" s="4" t="str" vm="85">
        <f>CUBEMEMBER("ThisWorkbookDataModel","[DimProduct].[PRODUCT CODE].&amp;[S32_4485]")</f>
        <v>S32_4485</v>
      </c>
      <c r="Q92" vm="195">
        <f>CUBEVALUE("ThisWorkbookDataModel",$P92,Q$1,Slicer_PRODUCT_LINE,Slicer_COUNTRY,Slicer_TERRITORY,Timeline_ORDER_DATE)</f>
        <v>817</v>
      </c>
      <c r="R92" s="5" vm="563">
        <f>CUBEVALUE("ThisWorkbookDataModel",$P92,R$1,Slicer_PRODUCT_LINE,Slicer_COUNTRY,Slicer_TERRITORY,Timeline_ORDER_DATE)</f>
        <v>105.31755201958384</v>
      </c>
      <c r="Z92"/>
    </row>
    <row r="93" spans="9:26" x14ac:dyDescent="0.25">
      <c r="I93" s="4" t="str" vm="96">
        <f>CUBEMEMBER("ThisWorkbookDataModel","[DimProduct].[PRODUCT CODE].&amp;[S24_1444]")</f>
        <v>S24_1444</v>
      </c>
      <c r="J93" vm="322">
        <f t="shared" si="2"/>
        <v>976</v>
      </c>
      <c r="K93" vm="471">
        <f t="shared" si="2"/>
        <v>60731.06</v>
      </c>
      <c r="P93" s="4" t="str" vm="68">
        <f>CUBEMEMBER("ThisWorkbookDataModel","[DimProduct].[PRODUCT CODE].&amp;[S50_1341]")</f>
        <v>S50_1341</v>
      </c>
      <c r="Q93" vm="178">
        <f>CUBEVALUE("ThisWorkbookDataModel",$P93,Q$1,Slicer_PRODUCT_LINE,Slicer_COUNTRY,Slicer_TERRITORY,Timeline_ORDER_DATE)</f>
        <v>999</v>
      </c>
      <c r="R93" s="5" vm="595">
        <f>CUBEVALUE("ThisWorkbookDataModel",$P93,R$1,Slicer_PRODUCT_LINE,Slicer_COUNTRY,Slicer_TERRITORY,Timeline_ORDER_DATE)</f>
        <v>50.268218218218216</v>
      </c>
      <c r="Z93"/>
    </row>
    <row r="94" spans="9:26" x14ac:dyDescent="0.25">
      <c r="I94" s="4" t="str" vm="120">
        <f>CUBEMEMBER("ThisWorkbookDataModel","[DimProduct].[PRODUCT CODE].&amp;[S24_1578]")</f>
        <v>S24_1578</v>
      </c>
      <c r="J94" vm="368">
        <f t="shared" si="2"/>
        <v>931</v>
      </c>
      <c r="K94" vm="367">
        <f t="shared" si="2"/>
        <v>99240.03</v>
      </c>
      <c r="P94" s="4" t="str" vm="84">
        <f>CUBEMEMBER("ThisWorkbookDataModel","[DimProduct].[PRODUCT CODE].&amp;[S50_1392]")</f>
        <v>S50_1392</v>
      </c>
      <c r="Q94" vm="194">
        <f>CUBEVALUE("ThisWorkbookDataModel",$P94,Q$1,Slicer_PRODUCT_LINE,Slicer_COUNTRY,Slicer_TERRITORY,Timeline_ORDER_DATE)</f>
        <v>979</v>
      </c>
      <c r="R94" s="5" vm="551">
        <f>CUBEVALUE("ThisWorkbookDataModel",$P94,R$1,Slicer_PRODUCT_LINE,Slicer_COUNTRY,Slicer_TERRITORY,Timeline_ORDER_DATE)</f>
        <v>111.11249233912156</v>
      </c>
      <c r="Z94"/>
    </row>
    <row r="95" spans="9:26" x14ac:dyDescent="0.25">
      <c r="I95" s="4" t="str" vm="155">
        <f>CUBEMEMBER("ThisWorkbookDataModel","[DimProduct].[PRODUCT CODE].&amp;[S24_1628]")</f>
        <v>S24_1628</v>
      </c>
      <c r="J95" vm="323">
        <f t="shared" si="2"/>
        <v>883</v>
      </c>
      <c r="K95" vm="457">
        <f t="shared" si="2"/>
        <v>46676.51</v>
      </c>
      <c r="P95" s="4" t="str" vm="67">
        <f>CUBEMEMBER("ThisWorkbookDataModel","[DimProduct].[PRODUCT CODE].&amp;[S50_1514]")</f>
        <v>S50_1514</v>
      </c>
      <c r="Q95" vm="177">
        <f>CUBEVALUE("ThisWorkbookDataModel",$P95,Q$1,Slicer_PRODUCT_LINE,Slicer_COUNTRY,Slicer_TERRITORY,Timeline_ORDER_DATE)</f>
        <v>945</v>
      </c>
      <c r="R95" s="5" vm="531">
        <f>CUBEVALUE("ThisWorkbookDataModel",$P95,R$1,Slicer_PRODUCT_LINE,Slicer_COUNTRY,Slicer_TERRITORY,Timeline_ORDER_DATE)</f>
        <v>75.65691005291005</v>
      </c>
      <c r="Z95"/>
    </row>
    <row r="96" spans="9:26" x14ac:dyDescent="0.25">
      <c r="I96" s="4" t="str" vm="119">
        <f>CUBEMEMBER("ThisWorkbookDataModel","[DimProduct].[PRODUCT CODE].&amp;[S24_1785]")</f>
        <v>S24_1785</v>
      </c>
      <c r="J96" vm="414">
        <f t="shared" si="2"/>
        <v>784</v>
      </c>
      <c r="K96" vm="413">
        <f t="shared" si="2"/>
        <v>76854.289999999994</v>
      </c>
      <c r="P96" s="4" t="str" vm="83">
        <f>CUBEMEMBER("ThisWorkbookDataModel","[DimProduct].[PRODUCT CODE].&amp;[S50_4713]")</f>
        <v>S50_4713</v>
      </c>
      <c r="Q96" vm="193">
        <f>CUBEVALUE("ThisWorkbookDataModel",$P96,Q$1,Slicer_PRODUCT_LINE,Slicer_COUNTRY,Slicer_TERRITORY,Timeline_ORDER_DATE)</f>
        <v>912</v>
      </c>
      <c r="R96" s="5" vm="566">
        <f>CUBEVALUE("ThisWorkbookDataModel",$P96,R$1,Slicer_PRODUCT_LINE,Slicer_COUNTRY,Slicer_TERRITORY,Timeline_ORDER_DATE)</f>
        <v>90.607335526315794</v>
      </c>
      <c r="Z96"/>
    </row>
    <row r="97" spans="9:26" x14ac:dyDescent="0.25">
      <c r="I97" s="4" t="str" vm="95">
        <f>CUBEMEMBER("ThisWorkbookDataModel","[DimProduct].[PRODUCT CODE].&amp;[S24_1937]")</f>
        <v>S24_1937</v>
      </c>
      <c r="J97" vm="324">
        <f t="shared" si="2"/>
        <v>844</v>
      </c>
      <c r="K97" vm="472">
        <f t="shared" si="2"/>
        <v>47981.09</v>
      </c>
      <c r="P97" s="4" t="str" vm="66">
        <f>CUBEMEMBER("ThisWorkbookDataModel","[DimProduct].[PRODUCT CODE].&amp;[S700_1138]")</f>
        <v>S700_1138</v>
      </c>
      <c r="Q97" vm="176">
        <f>CUBEVALUE("ThisWorkbookDataModel",$P97,Q$1,Slicer_PRODUCT_LINE,Slicer_COUNTRY,Slicer_TERRITORY,Timeline_ORDER_DATE)</f>
        <v>902</v>
      </c>
      <c r="R97" s="5" vm="584">
        <f>CUBEVALUE("ThisWorkbookDataModel",$P97,R$1,Slicer_PRODUCT_LINE,Slicer_COUNTRY,Slicer_TERRITORY,Timeline_ORDER_DATE)</f>
        <v>71.354955654102</v>
      </c>
      <c r="Z97"/>
    </row>
    <row r="98" spans="9:26" x14ac:dyDescent="0.25">
      <c r="I98" s="4" t="str" vm="118">
        <f>CUBEMEMBER("ThisWorkbookDataModel","[DimProduct].[PRODUCT CODE].&amp;[S24_2000]")</f>
        <v>S24_2000</v>
      </c>
      <c r="J98" vm="366">
        <f t="shared" ref="J98:K117" si="3">CUBEVALUE("ThisWorkbookDataModel",$I98,J$37)</f>
        <v>929</v>
      </c>
      <c r="K98" vm="365">
        <f t="shared" si="3"/>
        <v>75662.929999999993</v>
      </c>
      <c r="P98" s="4" t="str" vm="82">
        <f>CUBEMEMBER("ThisWorkbookDataModel","[DimProduct].[PRODUCT CODE].&amp;[S700_1691]")</f>
        <v>S700_1691</v>
      </c>
      <c r="Q98" vm="192">
        <f>CUBEVALUE("ThisWorkbookDataModel",$P98,Q$1,Slicer_PRODUCT_LINE,Slicer_COUNTRY,Slicer_TERRITORY,Timeline_ORDER_DATE)</f>
        <v>837</v>
      </c>
      <c r="R98" s="5" vm="556">
        <f>CUBEVALUE("ThisWorkbookDataModel",$P98,R$1,Slicer_PRODUCT_LINE,Slicer_COUNTRY,Slicer_TERRITORY,Timeline_ORDER_DATE)</f>
        <v>100.30286738351255</v>
      </c>
      <c r="Z98"/>
    </row>
    <row r="99" spans="9:26" x14ac:dyDescent="0.25">
      <c r="I99" s="4" t="str" vm="154">
        <f>CUBEMEMBER("ThisWorkbookDataModel","[DimProduct].[PRODUCT CODE].&amp;[S24_2011]")</f>
        <v>S24_2011</v>
      </c>
      <c r="J99" vm="325">
        <f t="shared" si="3"/>
        <v>960</v>
      </c>
      <c r="K99" vm="473">
        <f t="shared" si="3"/>
        <v>114032.13</v>
      </c>
      <c r="P99" s="4" t="str" vm="65">
        <f>CUBEMEMBER("ThisWorkbookDataModel","[DimProduct].[PRODUCT CODE].&amp;[S700_1938]")</f>
        <v>S700_1938</v>
      </c>
      <c r="Q99" vm="175">
        <f>CUBEVALUE("ThisWorkbookDataModel",$P99,Q$1,Slicer_PRODUCT_LINE,Slicer_COUNTRY,Slicer_TERRITORY,Timeline_ORDER_DATE)</f>
        <v>839</v>
      </c>
      <c r="R99" s="5" vm="594">
        <f>CUBEVALUE("ThisWorkbookDataModel",$P99,R$1,Slicer_PRODUCT_LINE,Slicer_COUNTRY,Slicer_TERRITORY,Timeline_ORDER_DATE)</f>
        <v>93.955792610250299</v>
      </c>
      <c r="Z99"/>
    </row>
    <row r="100" spans="9:26" x14ac:dyDescent="0.25">
      <c r="I100" s="4" t="str" vm="117">
        <f>CUBEMEMBER("ThisWorkbookDataModel","[DimProduct].[PRODUCT CODE].&amp;[S24_2022]")</f>
        <v>S24_2022</v>
      </c>
      <c r="J100" vm="412">
        <f t="shared" si="3"/>
        <v>851</v>
      </c>
      <c r="K100" vm="411">
        <f t="shared" si="3"/>
        <v>44667.16</v>
      </c>
      <c r="P100" s="4" t="str" vm="81">
        <f>CUBEMEMBER("ThisWorkbookDataModel","[DimProduct].[PRODUCT CODE].&amp;[S700_2047]")</f>
        <v>S700_2047</v>
      </c>
      <c r="Q100" vm="191">
        <f>CUBEVALUE("ThisWorkbookDataModel",$P100,Q$1,Slicer_PRODUCT_LINE,Slicer_COUNTRY,Slicer_TERRITORY,Timeline_ORDER_DATE)</f>
        <v>868</v>
      </c>
      <c r="R100" s="5" vm="510">
        <f>CUBEVALUE("ThisWorkbookDataModel",$P100,R$1,Slicer_PRODUCT_LINE,Slicer_COUNTRY,Slicer_TERRITORY,Timeline_ORDER_DATE)</f>
        <v>92.716301843317979</v>
      </c>
      <c r="Z100"/>
    </row>
    <row r="101" spans="9:26" x14ac:dyDescent="0.25">
      <c r="I101" s="4" t="str" vm="153">
        <f>CUBEMEMBER("ThisWorkbookDataModel","[DimProduct].[PRODUCT CODE].&amp;[S24_2300]")</f>
        <v>S24_2300</v>
      </c>
      <c r="J101" vm="326">
        <f t="shared" si="3"/>
        <v>996</v>
      </c>
      <c r="K101" vm="474">
        <f t="shared" si="3"/>
        <v>125273.43</v>
      </c>
      <c r="P101" s="4" t="str" vm="64">
        <f>CUBEMEMBER("ThisWorkbookDataModel","[DimProduct].[PRODUCT CODE].&amp;[S700_2466]")</f>
        <v>S700_2466</v>
      </c>
      <c r="Q101" vm="174">
        <f>CUBEVALUE("ThisWorkbookDataModel",$P101,Q$1,Slicer_PRODUCT_LINE,Slicer_COUNTRY,Slicer_TERRITORY,Timeline_ORDER_DATE)</f>
        <v>940</v>
      </c>
      <c r="R101" s="5" vm="601">
        <f>CUBEVALUE("ThisWorkbookDataModel",$P101,R$1,Slicer_PRODUCT_LINE,Slicer_COUNTRY,Slicer_TERRITORY,Timeline_ORDER_DATE)</f>
        <v>100.25847872340425</v>
      </c>
      <c r="Z101"/>
    </row>
    <row r="102" spans="9:26" x14ac:dyDescent="0.25">
      <c r="I102" s="4" t="str" vm="116">
        <f>CUBEMEMBER("ThisWorkbookDataModel","[DimProduct].[PRODUCT CODE].&amp;[S24_2360]")</f>
        <v>S24_2360</v>
      </c>
      <c r="J102" vm="364">
        <f t="shared" si="3"/>
        <v>845</v>
      </c>
      <c r="K102" vm="363">
        <f t="shared" si="3"/>
        <v>61069.23</v>
      </c>
      <c r="P102" s="4" t="str" vm="80">
        <f>CUBEMEMBER("ThisWorkbookDataModel","[DimProduct].[PRODUCT CODE].&amp;[S700_2610]")</f>
        <v>S700_2610</v>
      </c>
      <c r="Q102" vm="190">
        <f>CUBEVALUE("ThisWorkbookDataModel",$P102,Q$1,Slicer_PRODUCT_LINE,Slicer_COUNTRY,Slicer_TERRITORY,Timeline_ORDER_DATE)</f>
        <v>990</v>
      </c>
      <c r="R102" s="5" vm="504">
        <f>CUBEVALUE("ThisWorkbookDataModel",$P102,R$1,Slicer_PRODUCT_LINE,Slicer_COUNTRY,Slicer_TERRITORY,Timeline_ORDER_DATE)</f>
        <v>74.86036363636363</v>
      </c>
      <c r="Z102"/>
    </row>
    <row r="103" spans="9:26" x14ac:dyDescent="0.25">
      <c r="I103" s="4" t="str" vm="94">
        <f>CUBEMEMBER("ThisWorkbookDataModel","[DimProduct].[PRODUCT CODE].&amp;[S24_2766]")</f>
        <v>S24_2766</v>
      </c>
      <c r="J103" vm="327">
        <f t="shared" si="3"/>
        <v>890</v>
      </c>
      <c r="K103" vm="475">
        <f t="shared" si="3"/>
        <v>77585.61</v>
      </c>
      <c r="P103" s="4" t="str" vm="63">
        <f>CUBEMEMBER("ThisWorkbookDataModel","[DimProduct].[PRODUCT CODE].&amp;[S700_2824]")</f>
        <v>S700_2824</v>
      </c>
      <c r="Q103" vm="173">
        <f>CUBEVALUE("ThisWorkbookDataModel",$P103,Q$1,Slicer_PRODUCT_LINE,Slicer_COUNTRY,Slicer_TERRITORY,Timeline_ORDER_DATE)</f>
        <v>976</v>
      </c>
      <c r="R103" s="5" vm="578">
        <f>CUBEVALUE("ThisWorkbookDataModel",$P103,R$1,Slicer_PRODUCT_LINE,Slicer_COUNTRY,Slicer_TERRITORY,Timeline_ORDER_DATE)</f>
        <v>104.64438524590163</v>
      </c>
      <c r="Z103"/>
    </row>
    <row r="104" spans="9:26" x14ac:dyDescent="0.25">
      <c r="I104" s="4" t="str" vm="115">
        <f>CUBEMEMBER("ThisWorkbookDataModel","[DimProduct].[PRODUCT CODE].&amp;[S24_2840]")</f>
        <v>S24_2840</v>
      </c>
      <c r="J104" vm="410">
        <f t="shared" si="3"/>
        <v>983</v>
      </c>
      <c r="K104" vm="409">
        <f t="shared" si="3"/>
        <v>47235.48</v>
      </c>
      <c r="P104" s="4" t="str" vm="79">
        <f>CUBEMEMBER("ThisWorkbookDataModel","[DimProduct].[PRODUCT CODE].&amp;[S700_2834]")</f>
        <v>S700_2834</v>
      </c>
      <c r="Q104" vm="189">
        <f>CUBEVALUE("ThisWorkbookDataModel",$P104,Q$1,Slicer_PRODUCT_LINE,Slicer_COUNTRY,Slicer_TERRITORY,Timeline_ORDER_DATE)</f>
        <v>861</v>
      </c>
      <c r="R104" s="5" vm="572">
        <f>CUBEVALUE("ThisWorkbookDataModel",$P104,R$1,Slicer_PRODUCT_LINE,Slicer_COUNTRY,Slicer_TERRITORY,Timeline_ORDER_DATE)</f>
        <v>118.59487804878049</v>
      </c>
      <c r="Z104"/>
    </row>
    <row r="105" spans="9:26" x14ac:dyDescent="0.25">
      <c r="I105" s="4" t="str" vm="152">
        <f>CUBEMEMBER("ThisWorkbookDataModel","[DimProduct].[PRODUCT CODE].&amp;[S24_2841]")</f>
        <v>S24_2841</v>
      </c>
      <c r="J105" vm="328">
        <f t="shared" si="3"/>
        <v>847</v>
      </c>
      <c r="K105" vm="476">
        <f t="shared" si="3"/>
        <v>60528.34</v>
      </c>
      <c r="P105" s="4" t="str" vm="62">
        <f>CUBEMEMBER("ThisWorkbookDataModel","[DimProduct].[PRODUCT CODE].&amp;[S700_3167]")</f>
        <v>S700_3167</v>
      </c>
      <c r="Q105" vm="172">
        <f>CUBEVALUE("ThisWorkbookDataModel",$P105,Q$1,Slicer_PRODUCT_LINE,Slicer_COUNTRY,Slicer_TERRITORY,Timeline_ORDER_DATE)</f>
        <v>938</v>
      </c>
      <c r="R105" s="5" vm="602">
        <f>CUBEVALUE("ThisWorkbookDataModel",$P105,R$1,Slicer_PRODUCT_LINE,Slicer_COUNTRY,Slicer_TERRITORY,Timeline_ORDER_DATE)</f>
        <v>84.54401918976545</v>
      </c>
      <c r="Z105"/>
    </row>
    <row r="106" spans="9:26" x14ac:dyDescent="0.25">
      <c r="I106" s="4" t="str" vm="114">
        <f>CUBEMEMBER("ThisWorkbookDataModel","[DimProduct].[PRODUCT CODE].&amp;[S24_2887]")</f>
        <v>S24_2887</v>
      </c>
      <c r="J106" vm="362">
        <f t="shared" si="3"/>
        <v>810</v>
      </c>
      <c r="K106" vm="361">
        <f t="shared" si="3"/>
        <v>85554.22</v>
      </c>
      <c r="P106" s="4" t="str" vm="78">
        <f>CUBEMEMBER("ThisWorkbookDataModel","[DimProduct].[PRODUCT CODE].&amp;[S700_3505]")</f>
        <v>S700_3505</v>
      </c>
      <c r="Q106" vm="188">
        <f>CUBEVALUE("ThisWorkbookDataModel",$P106,Q$1,Slicer_PRODUCT_LINE,Slicer_COUNTRY,Slicer_TERRITORY,Timeline_ORDER_DATE)</f>
        <v>917</v>
      </c>
      <c r="R106" s="5" vm="546">
        <f>CUBEVALUE("ThisWorkbookDataModel",$P106,R$1,Slicer_PRODUCT_LINE,Slicer_COUNTRY,Slicer_TERRITORY,Timeline_ORDER_DATE)</f>
        <v>96.581690294438388</v>
      </c>
      <c r="Z106"/>
    </row>
    <row r="107" spans="9:26" x14ac:dyDescent="0.25">
      <c r="I107" s="4" t="str" vm="151">
        <f>CUBEMEMBER("ThisWorkbookDataModel","[DimProduct].[PRODUCT CODE].&amp;[S24_2972]")</f>
        <v>S24_2972</v>
      </c>
      <c r="J107" vm="329">
        <f t="shared" si="3"/>
        <v>912</v>
      </c>
      <c r="K107" vm="477">
        <f t="shared" si="3"/>
        <v>46515.92</v>
      </c>
      <c r="P107" s="4" t="str" vm="61">
        <f>CUBEMEMBER("ThisWorkbookDataModel","[DimProduct].[PRODUCT CODE].&amp;[S700_3962]")</f>
        <v>S700_3962</v>
      </c>
      <c r="Q107" vm="171">
        <f>CUBEVALUE("ThisWorkbookDataModel",$P107,Q$1,Slicer_PRODUCT_LINE,Slicer_COUNTRY,Slicer_TERRITORY,Timeline_ORDER_DATE)</f>
        <v>852</v>
      </c>
      <c r="R107" s="5" vm="588">
        <f>CUBEVALUE("ThisWorkbookDataModel",$P107,R$1,Slicer_PRODUCT_LINE,Slicer_COUNTRY,Slicer_TERRITORY,Timeline_ORDER_DATE)</f>
        <v>94.463286384976527</v>
      </c>
      <c r="Z107"/>
    </row>
    <row r="108" spans="9:26" x14ac:dyDescent="0.25">
      <c r="I108" s="4" t="str" vm="113">
        <f>CUBEMEMBER("ThisWorkbookDataModel","[DimProduct].[PRODUCT CODE].&amp;[S24_3151]")</f>
        <v>S24_3151</v>
      </c>
      <c r="J108" vm="408">
        <f t="shared" si="3"/>
        <v>955</v>
      </c>
      <c r="K108" vm="407">
        <f t="shared" si="3"/>
        <v>89276.57</v>
      </c>
      <c r="P108" s="4" t="str" vm="77">
        <f>CUBEMEMBER("ThisWorkbookDataModel","[DimProduct].[PRODUCT CODE].&amp;[S700_4002]")</f>
        <v>S700_4002</v>
      </c>
      <c r="Q108" vm="187">
        <f>CUBEVALUE("ThisWorkbookDataModel",$P108,Q$1,Slicer_PRODUCT_LINE,Slicer_COUNTRY,Slicer_TERRITORY,Timeline_ORDER_DATE)</f>
        <v>1029</v>
      </c>
      <c r="R108" s="5" vm="513">
        <f>CUBEVALUE("ThisWorkbookDataModel",$P108,R$1,Slicer_PRODUCT_LINE,Slicer_COUNTRY,Slicer_TERRITORY,Timeline_ORDER_DATE)</f>
        <v>74.02879494655005</v>
      </c>
      <c r="Z108"/>
    </row>
    <row r="109" spans="9:26" x14ac:dyDescent="0.25">
      <c r="I109" s="4" t="str" vm="150">
        <f>CUBEMEMBER("ThisWorkbookDataModel","[DimProduct].[PRODUCT CODE].&amp;[S24_3191]")</f>
        <v>S24_3191</v>
      </c>
      <c r="J109" vm="330">
        <f t="shared" si="3"/>
        <v>779</v>
      </c>
      <c r="K109" vm="478">
        <f t="shared" si="3"/>
        <v>62237.32</v>
      </c>
      <c r="P109" s="4" t="str" vm="60">
        <f>CUBEMEMBER("ThisWorkbookDataModel","[DimProduct].[PRODUCT CODE].&amp;[S72_1253]")</f>
        <v>S72_1253</v>
      </c>
      <c r="Q109" vm="170">
        <f>CUBEVALUE("ThisWorkbookDataModel",$P109,Q$1,Slicer_PRODUCT_LINE,Slicer_COUNTRY,Slicer_TERRITORY,Timeline_ORDER_DATE)</f>
        <v>920</v>
      </c>
      <c r="R109" s="5" vm="535">
        <f>CUBEVALUE("ThisWorkbookDataModel",$P109,R$1,Slicer_PRODUCT_LINE,Slicer_COUNTRY,Slicer_TERRITORY,Timeline_ORDER_DATE)</f>
        <v>56.15415217391304</v>
      </c>
      <c r="Z109"/>
    </row>
    <row r="110" spans="9:26" x14ac:dyDescent="0.25">
      <c r="I110" s="4" t="str" vm="112">
        <f>CUBEMEMBER("ThisWorkbookDataModel","[DimProduct].[PRODUCT CODE].&amp;[S24_3371]")</f>
        <v>S24_3371</v>
      </c>
      <c r="J110" vm="360">
        <f t="shared" si="3"/>
        <v>920</v>
      </c>
      <c r="K110" vm="359">
        <f t="shared" si="3"/>
        <v>56594.87</v>
      </c>
      <c r="P110" s="4" t="str" vm="76">
        <f>CUBEMEMBER("ThisWorkbookDataModel","[DimProduct].[PRODUCT CODE].&amp;[S72_3212]")</f>
        <v>S72_3212</v>
      </c>
      <c r="Q110" vm="186">
        <f>CUBEVALUE("ThisWorkbookDataModel",$P110,Q$1,Slicer_PRODUCT_LINE,Slicer_COUNTRY,Slicer_TERRITORY,Timeline_ORDER_DATE)</f>
        <v>927</v>
      </c>
      <c r="R110" s="5" vm="593">
        <f>CUBEVALUE("ThisWorkbookDataModel",$P110,R$1,Slicer_PRODUCT_LINE,Slicer_COUNTRY,Slicer_TERRITORY,Timeline_ORDER_DATE)</f>
        <v>65.872815533980585</v>
      </c>
      <c r="Z110"/>
    </row>
    <row r="111" spans="9:26" x14ac:dyDescent="0.25">
      <c r="I111" s="4" t="str" vm="149">
        <f>CUBEMEMBER("ThisWorkbookDataModel","[DimProduct].[PRODUCT CODE].&amp;[S24_3420]")</f>
        <v>S24_3420</v>
      </c>
      <c r="J111" vm="331">
        <f t="shared" si="3"/>
        <v>859</v>
      </c>
      <c r="K111" vm="479">
        <f t="shared" si="3"/>
        <v>60805.66</v>
      </c>
      <c r="P111" s="4"/>
      <c r="R111" s="5"/>
      <c r="Z111"/>
    </row>
    <row r="112" spans="9:26" x14ac:dyDescent="0.25">
      <c r="I112" s="4" t="str" vm="111">
        <f>CUBEMEMBER("ThisWorkbookDataModel","[DimProduct].[PRODUCT CODE].&amp;[S24_3432]")</f>
        <v>S24_3432</v>
      </c>
      <c r="J112" vm="406">
        <f t="shared" si="3"/>
        <v>824</v>
      </c>
      <c r="K112" vm="405">
        <f t="shared" si="3"/>
        <v>85026.92</v>
      </c>
      <c r="Z112"/>
    </row>
    <row r="113" spans="9:26" x14ac:dyDescent="0.25">
      <c r="I113" s="4" t="str" vm="93">
        <f>CUBEMEMBER("ThisWorkbookDataModel","[DimProduct].[PRODUCT CODE].&amp;[S24_3816]")</f>
        <v>S24_3816</v>
      </c>
      <c r="J113" vm="332">
        <f t="shared" si="3"/>
        <v>870</v>
      </c>
      <c r="K113" vm="480">
        <f t="shared" si="3"/>
        <v>70170.62</v>
      </c>
      <c r="Z113"/>
    </row>
    <row r="114" spans="9:26" x14ac:dyDescent="0.25">
      <c r="I114" s="4" t="str" vm="92">
        <f>CUBEMEMBER("ThisWorkbookDataModel","[DimProduct].[PRODUCT CODE].&amp;[S24_3856]")</f>
        <v>S24_3856</v>
      </c>
      <c r="J114" vm="358">
        <f t="shared" si="3"/>
        <v>1052</v>
      </c>
      <c r="K114" vm="357">
        <f t="shared" si="3"/>
        <v>140626.9</v>
      </c>
    </row>
    <row r="115" spans="9:26" x14ac:dyDescent="0.25">
      <c r="I115" s="4" t="str" vm="75">
        <f>CUBEMEMBER("ThisWorkbookDataModel","[DimProduct].[PRODUCT CODE].&amp;[S24_3949]")</f>
        <v>S24_3949</v>
      </c>
      <c r="J115" vm="333">
        <f t="shared" si="3"/>
        <v>1008</v>
      </c>
      <c r="K115" vm="481">
        <f t="shared" si="3"/>
        <v>73264.11</v>
      </c>
    </row>
    <row r="116" spans="9:26" x14ac:dyDescent="0.25">
      <c r="I116" s="4" t="str" vm="91">
        <f>CUBEMEMBER("ThisWorkbookDataModel","[DimProduct].[PRODUCT CODE].&amp;[S24_3969]")</f>
        <v>S24_3969</v>
      </c>
      <c r="J116" vm="294">
        <f t="shared" si="3"/>
        <v>745</v>
      </c>
      <c r="K116" vm="293">
        <f t="shared" si="3"/>
        <v>33181.660000000003</v>
      </c>
    </row>
    <row r="117" spans="9:26" x14ac:dyDescent="0.25">
      <c r="I117" s="4" t="str" vm="74">
        <f>CUBEMEMBER("ThisWorkbookDataModel","[DimProduct].[PRODUCT CODE].&amp;[S24_4048]")</f>
        <v>S24_4048</v>
      </c>
      <c r="J117" vm="334">
        <f t="shared" si="3"/>
        <v>844</v>
      </c>
      <c r="K117" vm="482">
        <f t="shared" si="3"/>
        <v>99789.07</v>
      </c>
    </row>
    <row r="118" spans="9:26" x14ac:dyDescent="0.25">
      <c r="I118" s="4" t="str" vm="90">
        <f>CUBEMEMBER("ThisWorkbookDataModel","[DimProduct].[PRODUCT CODE].&amp;[S24_4258]")</f>
        <v>S24_4258</v>
      </c>
      <c r="J118" vm="404">
        <f t="shared" ref="J118:K137" si="4">CUBEVALUE("ThisWorkbookDataModel",$I118,J$37)</f>
        <v>900</v>
      </c>
      <c r="K118" vm="403">
        <f t="shared" si="4"/>
        <v>94279.039999999994</v>
      </c>
    </row>
    <row r="119" spans="9:26" x14ac:dyDescent="0.25">
      <c r="I119" s="4" t="str" vm="73">
        <f>CUBEMEMBER("ThisWorkbookDataModel","[DimProduct].[PRODUCT CODE].&amp;[S24_4278]")</f>
        <v>S24_4278</v>
      </c>
      <c r="J119" vm="335">
        <f t="shared" si="4"/>
        <v>877</v>
      </c>
      <c r="K119" vm="483">
        <f t="shared" si="4"/>
        <v>73294.17</v>
      </c>
    </row>
    <row r="120" spans="9:26" x14ac:dyDescent="0.25">
      <c r="I120" s="4" t="str" vm="89">
        <f>CUBEMEMBER("ThisWorkbookDataModel","[DimProduct].[PRODUCT CODE].&amp;[S24_4620]")</f>
        <v>S24_4620</v>
      </c>
      <c r="J120" vm="292">
        <f t="shared" si="4"/>
        <v>833</v>
      </c>
      <c r="K120" vm="291">
        <f t="shared" si="4"/>
        <v>73649.66</v>
      </c>
    </row>
    <row r="121" spans="9:26" x14ac:dyDescent="0.25">
      <c r="I121" s="4" t="str" vm="72">
        <f>CUBEMEMBER("ThisWorkbookDataModel","[DimProduct].[PRODUCT CODE].&amp;[S32_1268]")</f>
        <v>S32_1268</v>
      </c>
      <c r="J121" vm="336">
        <f t="shared" si="4"/>
        <v>873</v>
      </c>
      <c r="K121" vm="484">
        <f t="shared" si="4"/>
        <v>90826.41</v>
      </c>
    </row>
    <row r="122" spans="9:26" x14ac:dyDescent="0.25">
      <c r="I122" s="4" t="str" vm="88">
        <f>CUBEMEMBER("ThisWorkbookDataModel","[DimProduct].[PRODUCT CODE].&amp;[S32_1374]")</f>
        <v>S32_1374</v>
      </c>
      <c r="J122" vm="356">
        <f t="shared" si="4"/>
        <v>868</v>
      </c>
      <c r="K122" vm="355">
        <f t="shared" si="4"/>
        <v>89321.84</v>
      </c>
    </row>
    <row r="123" spans="9:26" x14ac:dyDescent="0.25">
      <c r="I123" s="4" t="str" vm="71">
        <f>CUBEMEMBER("ThisWorkbookDataModel","[DimProduct].[PRODUCT CODE].&amp;[S32_2206]")</f>
        <v>S32_2206</v>
      </c>
      <c r="J123" vm="337">
        <f t="shared" si="4"/>
        <v>836</v>
      </c>
      <c r="K123" vm="485">
        <f t="shared" si="4"/>
        <v>41353.43</v>
      </c>
    </row>
    <row r="124" spans="9:26" x14ac:dyDescent="0.25">
      <c r="I124" s="4" t="str" vm="87">
        <f>CUBEMEMBER("ThisWorkbookDataModel","[DimProduct].[PRODUCT CODE].&amp;[S32_2509]")</f>
        <v>S32_2509</v>
      </c>
      <c r="J124" vm="290">
        <f t="shared" si="4"/>
        <v>955</v>
      </c>
      <c r="K124" vm="289">
        <f t="shared" si="4"/>
        <v>61979.5</v>
      </c>
    </row>
    <row r="125" spans="9:26" x14ac:dyDescent="0.25">
      <c r="I125" s="4" t="str" vm="70">
        <f>CUBEMEMBER("ThisWorkbookDataModel","[DimProduct].[PRODUCT CODE].&amp;[S32_3207]")</f>
        <v>S32_3207</v>
      </c>
      <c r="J125" vm="338">
        <f t="shared" si="4"/>
        <v>907</v>
      </c>
      <c r="K125" vm="486">
        <f t="shared" si="4"/>
        <v>64290.65</v>
      </c>
    </row>
    <row r="126" spans="9:26" x14ac:dyDescent="0.25">
      <c r="I126" s="4" t="str" vm="86">
        <f>CUBEMEMBER("ThisWorkbookDataModel","[DimProduct].[PRODUCT CODE].&amp;[S32_3522]")</f>
        <v>S32_3522</v>
      </c>
      <c r="J126" vm="402">
        <f t="shared" si="4"/>
        <v>957</v>
      </c>
      <c r="K126" vm="401">
        <f t="shared" si="4"/>
        <v>77278.62</v>
      </c>
    </row>
    <row r="127" spans="9:26" x14ac:dyDescent="0.25">
      <c r="I127" s="4" t="str" vm="69">
        <f>CUBEMEMBER("ThisWorkbookDataModel","[DimProduct].[PRODUCT CODE].&amp;[S32_4289]")</f>
        <v>S32_4289</v>
      </c>
      <c r="J127" vm="339">
        <f t="shared" si="4"/>
        <v>862</v>
      </c>
      <c r="K127" vm="487">
        <f t="shared" si="4"/>
        <v>61302.82</v>
      </c>
    </row>
    <row r="128" spans="9:26" x14ac:dyDescent="0.25">
      <c r="I128" s="4" t="str" vm="85">
        <f>CUBEMEMBER("ThisWorkbookDataModel","[DimProduct].[PRODUCT CODE].&amp;[S32_4485]")</f>
        <v>S32_4485</v>
      </c>
      <c r="J128" vm="288">
        <f t="shared" si="4"/>
        <v>817</v>
      </c>
      <c r="K128" vm="287">
        <f t="shared" si="4"/>
        <v>86044.44</v>
      </c>
    </row>
    <row r="129" spans="9:11" x14ac:dyDescent="0.25">
      <c r="I129" s="4" t="str" vm="68">
        <f>CUBEMEMBER("ThisWorkbookDataModel","[DimProduct].[PRODUCT CODE].&amp;[S50_1341]")</f>
        <v>S50_1341</v>
      </c>
      <c r="J129" vm="340">
        <f t="shared" si="4"/>
        <v>999</v>
      </c>
      <c r="K129" vm="488">
        <f t="shared" si="4"/>
        <v>50217.95</v>
      </c>
    </row>
    <row r="130" spans="9:11" x14ac:dyDescent="0.25">
      <c r="I130" s="4" t="str" vm="84">
        <f>CUBEMEMBER("ThisWorkbookDataModel","[DimProduct].[PRODUCT CODE].&amp;[S50_1392]")</f>
        <v>S50_1392</v>
      </c>
      <c r="J130" vm="354">
        <f t="shared" si="4"/>
        <v>979</v>
      </c>
      <c r="K130" vm="353">
        <f t="shared" si="4"/>
        <v>108779.13</v>
      </c>
    </row>
    <row r="131" spans="9:11" x14ac:dyDescent="0.25">
      <c r="I131" s="4" t="str" vm="67">
        <f>CUBEMEMBER("ThisWorkbookDataModel","[DimProduct].[PRODUCT CODE].&amp;[S50_1514]")</f>
        <v>S50_1514</v>
      </c>
      <c r="J131" vm="341">
        <f t="shared" si="4"/>
        <v>945</v>
      </c>
      <c r="K131" vm="489">
        <f t="shared" si="4"/>
        <v>71495.78</v>
      </c>
    </row>
    <row r="132" spans="9:11" x14ac:dyDescent="0.25">
      <c r="I132" s="4" t="str" vm="83">
        <f>CUBEMEMBER("ThisWorkbookDataModel","[DimProduct].[PRODUCT CODE].&amp;[S50_4713]")</f>
        <v>S50_4713</v>
      </c>
      <c r="J132" vm="286">
        <f t="shared" si="4"/>
        <v>912</v>
      </c>
      <c r="K132" vm="285">
        <f t="shared" si="4"/>
        <v>82633.89</v>
      </c>
    </row>
    <row r="133" spans="9:11" x14ac:dyDescent="0.25">
      <c r="I133" s="4" t="str" vm="66">
        <f>CUBEMEMBER("ThisWorkbookDataModel","[DimProduct].[PRODUCT CODE].&amp;[S700_1138]")</f>
        <v>S700_1138</v>
      </c>
      <c r="J133" vm="342">
        <f t="shared" si="4"/>
        <v>902</v>
      </c>
      <c r="K133" vm="490">
        <f t="shared" si="4"/>
        <v>64362.17</v>
      </c>
    </row>
    <row r="134" spans="9:11" x14ac:dyDescent="0.25">
      <c r="I134" s="4" t="str" vm="82">
        <f>CUBEMEMBER("ThisWorkbookDataModel","[DimProduct].[PRODUCT CODE].&amp;[S700_1691]")</f>
        <v>S700_1691</v>
      </c>
      <c r="J134" vm="400">
        <f t="shared" si="4"/>
        <v>837</v>
      </c>
      <c r="K134" vm="399">
        <f t="shared" si="4"/>
        <v>83953.5</v>
      </c>
    </row>
    <row r="135" spans="9:11" x14ac:dyDescent="0.25">
      <c r="I135" s="4" t="str" vm="65">
        <f>CUBEMEMBER("ThisWorkbookDataModel","[DimProduct].[PRODUCT CODE].&amp;[S700_1938]")</f>
        <v>S700_1938</v>
      </c>
      <c r="J135" vm="343">
        <f t="shared" si="4"/>
        <v>839</v>
      </c>
      <c r="K135" vm="491">
        <f t="shared" si="4"/>
        <v>78828.91</v>
      </c>
    </row>
    <row r="136" spans="9:11" x14ac:dyDescent="0.25">
      <c r="I136" s="4" t="str" vm="81">
        <f>CUBEMEMBER("ThisWorkbookDataModel","[DimProduct].[PRODUCT CODE].&amp;[S700_2047]")</f>
        <v>S700_2047</v>
      </c>
      <c r="J136" vm="284">
        <f t="shared" si="4"/>
        <v>868</v>
      </c>
      <c r="K136" vm="283">
        <f t="shared" si="4"/>
        <v>80477.75</v>
      </c>
    </row>
    <row r="137" spans="9:11" x14ac:dyDescent="0.25">
      <c r="I137" s="4" t="str" vm="64">
        <f>CUBEMEMBER("ThisWorkbookDataModel","[DimProduct].[PRODUCT CODE].&amp;[S700_2466]")</f>
        <v>S700_2466</v>
      </c>
      <c r="J137" vm="344">
        <f t="shared" si="4"/>
        <v>940</v>
      </c>
      <c r="K137" vm="492">
        <f t="shared" si="4"/>
        <v>94242.97</v>
      </c>
    </row>
    <row r="138" spans="9:11" x14ac:dyDescent="0.25">
      <c r="I138" s="4" t="str" vm="80">
        <f>CUBEMEMBER("ThisWorkbookDataModel","[DimProduct].[PRODUCT CODE].&amp;[S700_2610]")</f>
        <v>S700_2610</v>
      </c>
      <c r="J138" vm="352">
        <f t="shared" ref="J138:K146" si="5">CUBEVALUE("ThisWorkbookDataModel",$I138,J$37)</f>
        <v>990</v>
      </c>
      <c r="K138" vm="351">
        <f t="shared" si="5"/>
        <v>74111.759999999995</v>
      </c>
    </row>
    <row r="139" spans="9:11" x14ac:dyDescent="0.25">
      <c r="I139" s="4" t="str" vm="63">
        <f>CUBEMEMBER("ThisWorkbookDataModel","[DimProduct].[PRODUCT CODE].&amp;[S700_2824]")</f>
        <v>S700_2824</v>
      </c>
      <c r="J139" vm="345">
        <f t="shared" si="5"/>
        <v>976</v>
      </c>
      <c r="K139" vm="493">
        <f t="shared" si="5"/>
        <v>102132.92</v>
      </c>
    </row>
    <row r="140" spans="9:11" x14ac:dyDescent="0.25">
      <c r="I140" s="4" t="str" vm="79">
        <f>CUBEMEMBER("ThisWorkbookDataModel","[DimProduct].[PRODUCT CODE].&amp;[S700_2834]")</f>
        <v>S700_2834</v>
      </c>
      <c r="J140" vm="282">
        <f t="shared" si="5"/>
        <v>861</v>
      </c>
      <c r="K140" vm="281">
        <f t="shared" si="5"/>
        <v>102110.19</v>
      </c>
    </row>
    <row r="141" spans="9:11" x14ac:dyDescent="0.25">
      <c r="I141" s="4" t="str" vm="62">
        <f>CUBEMEMBER("ThisWorkbookDataModel","[DimProduct].[PRODUCT CODE].&amp;[S700_3167]")</f>
        <v>S700_3167</v>
      </c>
      <c r="J141" vm="346">
        <f t="shared" si="5"/>
        <v>938</v>
      </c>
      <c r="K141" vm="494">
        <f t="shared" si="5"/>
        <v>79302.289999999994</v>
      </c>
    </row>
    <row r="142" spans="9:11" x14ac:dyDescent="0.25">
      <c r="I142" s="4" t="str" vm="78">
        <f>CUBEMEMBER("ThisWorkbookDataModel","[DimProduct].[PRODUCT CODE].&amp;[S700_3505]")</f>
        <v>S700_3505</v>
      </c>
      <c r="J142" vm="398">
        <f t="shared" si="5"/>
        <v>917</v>
      </c>
      <c r="K142" vm="397">
        <f t="shared" si="5"/>
        <v>88565.41</v>
      </c>
    </row>
    <row r="143" spans="9:11" x14ac:dyDescent="0.25">
      <c r="I143" s="4" t="str" vm="61">
        <f>CUBEMEMBER("ThisWorkbookDataModel","[DimProduct].[PRODUCT CODE].&amp;[S700_3962]")</f>
        <v>S700_3962</v>
      </c>
      <c r="J143" vm="347">
        <f t="shared" si="5"/>
        <v>852</v>
      </c>
      <c r="K143" vm="495">
        <f t="shared" si="5"/>
        <v>80482.720000000001</v>
      </c>
    </row>
    <row r="144" spans="9:11" x14ac:dyDescent="0.25">
      <c r="I144" s="4" t="str" vm="77">
        <f>CUBEMEMBER("ThisWorkbookDataModel","[DimProduct].[PRODUCT CODE].&amp;[S700_4002]")</f>
        <v>S700_4002</v>
      </c>
      <c r="J144" vm="280">
        <f t="shared" si="5"/>
        <v>1029</v>
      </c>
      <c r="K144" vm="279">
        <f t="shared" si="5"/>
        <v>76175.63</v>
      </c>
    </row>
    <row r="145" spans="9:11" x14ac:dyDescent="0.25">
      <c r="I145" s="4" t="str" vm="60">
        <f>CUBEMEMBER("ThisWorkbookDataModel","[DimProduct].[PRODUCT CODE].&amp;[S72_1253]")</f>
        <v>S72_1253</v>
      </c>
      <c r="J145" vm="348">
        <f t="shared" si="5"/>
        <v>920</v>
      </c>
      <c r="K145" vm="496">
        <f t="shared" si="5"/>
        <v>51661.82</v>
      </c>
    </row>
    <row r="146" spans="9:11" x14ac:dyDescent="0.25">
      <c r="I146" s="4" t="str" vm="76">
        <f>CUBEMEMBER("ThisWorkbookDataModel","[DimProduct].[PRODUCT CODE].&amp;[S72_3212]")</f>
        <v>S72_3212</v>
      </c>
      <c r="J146" vm="350">
        <f t="shared" si="5"/>
        <v>927</v>
      </c>
      <c r="K146" vm="349">
        <f t="shared" si="5"/>
        <v>61064.1</v>
      </c>
    </row>
    <row r="147" spans="9:11" x14ac:dyDescent="0.25">
      <c r="I147" s="4"/>
    </row>
  </sheetData>
  <conditionalFormatting sqref="B4">
    <cfRule type="iconSet" priority="10">
      <iconSet showValue="0">
        <cfvo type="num" val="-1"/>
        <cfvo type="num" val="-0.5"/>
        <cfvo type="num" val="0.5"/>
      </iconSet>
    </cfRule>
  </conditionalFormatting>
  <conditionalFormatting sqref="AF18">
    <cfRule type="duplicateValues" dxfId="2" priority="2"/>
  </conditionalFormatting>
  <conditionalFormatting sqref="AC18">
    <cfRule type="duplicateValues" dxfId="1" priority="1"/>
  </conditionalFormatting>
  <pageMargins left="0.7" right="0.7" top="0.75" bottom="0.75" header="0.3" footer="0.3"/>
  <drawing r:id="rId11"/>
  <extLst>
    <ext xmlns:x14="http://schemas.microsoft.com/office/spreadsheetml/2009/9/main" uri="{A8765BA9-456A-4dab-B4F3-ACF838C121DE}">
      <x14:slicerList>
        <x14:slicer r:id="rId12"/>
      </x14:slicerList>
    </ext>
    <ext xmlns:x15="http://schemas.microsoft.com/office/spreadsheetml/2010/11/main" uri="{7E03D99C-DC04-49d9-9315-930204A7B6E9}">
      <x15:timelineRefs>
        <x15:timelineRef r:id="rId1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297C63-52F1-4844-B566-0C3AD3626201}">
  <dimension ref="A1"/>
  <sheetViews>
    <sheetView zoomScale="70" zoomScaleNormal="70" workbookViewId="0">
      <selection activeCell="Y25" sqref="Y25"/>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9C175-0C2A-404D-89D8-D87BB63EEF9C}">
  <dimension ref="A1"/>
  <sheetViews>
    <sheetView showGridLines="0" topLeftCell="A8" zoomScale="50" zoomScaleNormal="50" workbookViewId="0">
      <selection activeCell="E8" sqref="E8:AI53"/>
    </sheetView>
  </sheetViews>
  <sheetFormatPr defaultRowHeight="15" x14ac:dyDescent="0.25"/>
  <sheetData/>
  <conditionalFormatting sqref="D16">
    <cfRule type="iconSet" priority="1">
      <iconSet iconSet="3Arrows">
        <cfvo type="percent" val="0"/>
        <cfvo type="percent" val="33"/>
        <cfvo type="percent" val="67"/>
      </iconSet>
    </cfRule>
  </conditionalFormatting>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547EC0-EDEA-4458-9BA9-56D100FF30B6}">
  <dimension ref="A1"/>
  <sheetViews>
    <sheetView showGridLines="0" topLeftCell="A8" zoomScale="50" zoomScaleNormal="50" workbookViewId="0">
      <selection activeCell="E8" sqref="E8:AI53"/>
    </sheetView>
  </sheetViews>
  <sheetFormatPr defaultRowHeight="15" x14ac:dyDescent="0.25"/>
  <cols>
    <col min="4" max="4" width="9.140625" customWidth="1"/>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59AC3-E795-4004-97FF-BB26F93EA1B6}">
  <dimension ref="A1"/>
  <sheetViews>
    <sheetView showGridLines="0" topLeftCell="A8" zoomScale="50" zoomScaleNormal="50" workbookViewId="0">
      <selection activeCell="E9" sqref="E9:AI57"/>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AA79C-94B8-415F-8B10-394AF4E4EF81}">
  <dimension ref="A1"/>
  <sheetViews>
    <sheetView showGridLines="0" topLeftCell="A4" zoomScale="50" zoomScaleNormal="50" workbookViewId="0">
      <selection activeCell="E7" sqref="E7:AJ55"/>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EE6FD2-4BA5-4A15-A732-2E9B871EC7F0}">
  <dimension ref="AL31"/>
  <sheetViews>
    <sheetView showGridLines="0" zoomScale="50" zoomScaleNormal="50" workbookViewId="0">
      <selection activeCell="AN25" sqref="AN25"/>
    </sheetView>
  </sheetViews>
  <sheetFormatPr defaultRowHeight="15" x14ac:dyDescent="0.25"/>
  <sheetData>
    <row r="31" spans="38:38" x14ac:dyDescent="0.25">
      <c r="AL31" s="5"/>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b 8 b c 7 c 1 - 8 e 3 f - 4 a 4 8 - a c c e - 1 c b 0 6 c 3 8 b d 5 4 " > < 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 Y o Y   S a l e s < / M e a s u r e N a m e > < D i s p l a y N a m e > Y o Y   S a l e s < / D i s p l a y N a m e > < V i s i b l e > F a l s e < / V i s i b l e > < / i t e m > < i t e m > < M e a s u r e N a m e > S a l e s   G r o w t h   % < / M e a s u r e N a m e > < D i s p l a y N a m e > S a l e s   G r o w t h   % < / D i s p l a y N a m e > < V i s i b l e > F a l s e < / V i s i b l e > < / i t e m > < / C a l c u l a t e d F i e l d s > < S A H o s t H a s h > 0 < / S A H o s t H a s h > < G e m i n i F i e l d L i s t V i s i b l e > T r u e < / G e m i n i F i e l d L i s t V i s i b l e > < / S e t t i n g s > ] ] > < / C u s t o m C o n t e n t > < / G e m i n i > 
</file>

<file path=customXml/item10.xml>��< ? x m l   v e r s i o n = " 1 . 0 "   e n c o d i n g = " U T F - 1 6 " ? > < G e m i n i   x m l n s = " h t t p : / / g e m i n i / p i v o t c u s t o m i z a t i o n / S h o w H i d d e n " > < C u s t o m C o n t e n t > < ! [ C D A T A [ F a l s e ] ] > < / C u s t o m C o n t e n t > < / G e m i n i > 
</file>

<file path=customXml/item11.xml>��< ? x m l   v e r s i o n = " 1 . 0 "   e n c o d i n g = " U T F - 1 6 " ? > < G e m i n i   x m l n s = " h t t p : / / g e m i n i / p i v o t c u s t o m i z a t i o n / 2 9 f 1 7 8 8 a - 7 8 6 7 - 4 8 e 9 - a 0 f e - 3 5 0 4 7 7 7 f b e 4 3 " > < 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 S a l e s   P r e v i o u s   y e a r < / M e a s u r e N a m e > < D i s p l a y N a m e > S a l e s   P r e v i o u s   y e a r < / D i s p l a y N a m e > < V i s i b l e > F a l s e < / V i s i b l e > < / i t e m > < i t e m > < M e a s u r e N a m e > S a l e s   Y o Y   % < / M e a s u r e N a m e > < D i s p l a y N a m e > S a l e s   Y o Y 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2.xml>��< ? x m l   v e r s i o n = " 1 . 0 "   e n c o d i n g = " U T F - 1 6 " ? > < G e m i n i   x m l n s = " h t t p : / / g e m i n i / p i v o t c u s t o m i z a t i o n / b e e 1 0 4 f 5 - f 5 c 8 - 4 b 9 7 - 9 4 3 e - b c 6 f c 4 5 5 8 5 a d " > < 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 S a l e s   P r e v i o u s   y e a r < / M e a s u r e N a m e > < D i s p l a y N a m e > S a l e s   P r e v i o u s   y e a r < / D i s p l a y N a m e > < V i s i b l e > F a l s e < / V i s i b l e > < / i t e m > < i t e m > < M e a s u r e N a m e > S a l e s   Y o Y   % < / M e a s u r e N a m e > < D i s p l a y N a m e > S a l e s   Y o Y 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3.xml>��< ? x m l   v e r s i o n = " 1 . 0 "   e n c o d i n g = " U T F - 1 6 " ? > < G e m i n i   x m l n s = " h t t p : / / g e m i n i / p i v o t c u s t o m i z a t i o n / b f d 7 f c f 5 - 9 8 c 2 - 4 5 8 a - 9 c 9 0 - 6 f b 7 f 9 e 1 b 5 2 8 " > < 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 S a l e s   P r e v i o u s   y e a r < / M e a s u r e N a m e > < D i s p l a y N a m e > S a l e s   P r e v i o u s   y e a r < / D i s p l a y N a m e > < V i s i b l e > F a l s e < / V i s i b l e > < / i t e m > < i t e m > < M e a s u r e N a m e > S a l e s   Y o Y   % < / M e a s u r e N a m e > < D i s p l a y N a m e > S a l e s   Y o Y 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3 a f 5 0 7 7 9 - 7 4 f 4 - 4 3 3 0 - 8 2 b 0 - 1 7 6 8 3 8 c 3 3 a e 8 " > < 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6.xml>��< ? x m l   v e r s i o n = " 1 . 0 "   e n c o d i n g = " U T F - 1 6 " ? > < G e m i n i   x m l n s = " h t t p : / / g e m i n i / p i v o t c u s t o m i z a t i o n / T a b l e X M L _ D i m C u s t o m e r _ 9 d c 3 8 f 9 b - 2 1 2 6 - 4 8 3 f - 8 4 0 a - d c b 8 7 2 9 a 1 0 3 3 " > < C u s t o m C o n t e n t > < ! [ C D A T A [ < T a b l e W i d g e t G r i d S e r i a l i z a t i o n   x m l n s : x s d = " h t t p : / / w w w . w 3 . o r g / 2 0 0 1 / X M L S c h e m a "   x m l n s : x s i = " h t t p : / / w w w . w 3 . o r g / 2 0 0 1 / X M L S c h e m a - i n s t a n c e " > < C o l u m n S u g g e s t e d T y p e   / > < C o l u m n F o r m a t   / > < C o l u m n A c c u r a c y   / > < C o l u m n C u r r e n c y S y m b o l   / > < C o l u m n P o s i t i v e P a t t e r n   / > < C o l u m n N e g a t i v e P a t t e r n   / > < C o l u m n W i d t h s > < i t e m > < k e y > < s t r i n g > C U S T O M E R N A M E < / s t r i n g > < / k e y > < v a l u e > < i n t > 1 4 2 < / i n t > < / v a l u e > < / i t e m > < i t e m > < k e y > < s t r i n g > C I T Y < / s t r i n g > < / k e y > < v a l u e > < i n t > 6 2 < / i n t > < / v a l u e > < / i t e m > < i t e m > < k e y > < s t r i n g > S T A T E < / s t r i n g > < / k e y > < v a l u e > < i n t > 7 1 < / i n t > < / v a l u e > < / i t e m > < i t e m > < k e y > < s t r i n g > C O U N T R Y < / s t r i n g > < / k e y > < v a l u e > < i n t > 9 5 < / i n t > < / v a l u e > < / i t e m > < i t e m > < k e y > < s t r i n g > T E R R I T O R Y < / s t r i n g > < / k e y > < v a l u e > < i n t > 1 0 2 < / i n t > < / v a l u e > < / i t e m > < i t e m > < k e y > < s t r i n g > C U S T O M E R   I D < / s t r i n g > < / k e y > < v a l u e > < i n t > 1 2 0 < / i n t > < / v a l u e > < / i t e m > < / C o l u m n W i d t h s > < C o l u m n D i s p l a y I n d e x > < i t e m > < k e y > < s t r i n g > C U S T O M E R N A M E < / s t r i n g > < / k e y > < v a l u e > < i n t > 0 < / i n t > < / v a l u e > < / i t e m > < i t e m > < k e y > < s t r i n g > C I T Y < / s t r i n g > < / k e y > < v a l u e > < i n t > 1 < / i n t > < / v a l u e > < / i t e m > < i t e m > < k e y > < s t r i n g > S T A T E < / s t r i n g > < / k e y > < v a l u e > < i n t > 2 < / i n t > < / v a l u e > < / i t e m > < i t e m > < k e y > < s t r i n g > C O U N T R Y < / s t r i n g > < / k e y > < v a l u e > < i n t > 3 < / i n t > < / v a l u e > < / i t e m > < i t e m > < k e y > < s t r i n g > T E R R I T O R Y < / s t r i n g > < / k e y > < v a l u e > < i n t > 4 < / i n t > < / v a l u e > < / i t e m > < i t e m > < k e y > < s t r i n g > C U S T O M E R   I D < / s t r i n g > < / k e y > < v a l u e > < i n t > 5 < / 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D i m P r o d u c t _ 0 6 8 6 7 5 d 9 - b 9 a c - 4 9 6 3 - b 5 d b - f 1 9 b 9 b 1 e 7 a f f " > < C u s t o m C o n t e n t > < ! [ C D A T A [ < T a b l e W i d g e t G r i d S e r i a l i z a t i o n   x m l n s : x s d = " h t t p : / / w w w . w 3 . o r g / 2 0 0 1 / X M L S c h e m a "   x m l n s : x s i = " h t t p : / / w w w . w 3 . o r g / 2 0 0 1 / X M L S c h e m a - i n s t a n c e " > < C o l u m n S u g g e s t e d T y p e   / > < C o l u m n F o r m a t   / > < C o l u m n A c c u r a c y   / > < C o l u m n C u r r e n c y S y m b o l   / > < C o l u m n P o s i t i v e P a t t e r n   / > < C o l u m n N e g a t i v e P a t t e r n   / > < C o l u m n W i d t h s > < i t e m > < k e y > < s t r i n g > P R O D U C T   L I N E < / s t r i n g > < / k e y > < v a l u e > < i n t > 1 2 5 < / i n t > < / v a l u e > < / i t e m > < i t e m > < k e y > < s t r i n g > M A N U F A C T U R E R ' S   S U G G E S T E D   R E T A I L   P R I C E < / s t r i n g > < / k e y > < v a l u e > < i n t > 3 0 3 < / i n t > < / v a l u e > < / i t e m > < i t e m > < k e y > < s t r i n g > P R O D U C T   C O D E < / s t r i n g > < / k e y > < v a l u e > < i n t > 1 3 2 < / i n t > < / v a l u e > < / i t e m > < i t e m > < k e y > < s t r i n g > P R O D U C T   I D < / s t r i n g > < / k e y > < v a l u e > < i n t > 1 1 1 < / i n t > < / v a l u e > < / i t e m > < / C o l u m n W i d t h s > < C o l u m n D i s p l a y I n d e x > < i t e m > < k e y > < s t r i n g > P R O D U C T   L I N E < / s t r i n g > < / k e y > < v a l u e > < i n t > 0 < / i n t > < / v a l u e > < / i t e m > < i t e m > < k e y > < s t r i n g > M A N U F A C T U R E R ' S   S U G G E S T E D   R E T A I L   P R I C E < / s t r i n g > < / k e y > < v a l u e > < i n t > 1 < / i n t > < / v a l u e > < / i t e m > < i t e m > < k e y > < s t r i n g > P R O D U C T   C O D E < / s t r i n g > < / k e y > < v a l u e > < i n t > 2 < / i n t > < / v a l u e > < / i t e m > < i t e m > < k e y > < s t r i n g > P R O D U C T   I D < / s t r i n g > < / k e y > < v a l u e > < i n t > 3 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L i n k e d T a b l e U p d a t e M o d e " > < C u s t o m C o n t e n t > < ! [ C D A T A [ T r u e ] ] > < / C u s t o m C o n t e n t > < / G e m i n i > 
</file>

<file path=customXml/item19.xml>��< ? x m l   v e r s i o n = " 1 . 0 "   e n c o d i n g = " U T F - 1 6 " ? > < G e m i n i   x m l n s = " h t t p : / / g e m i n i / p i v o t c u s t o m i z a t i o n / 5 f 9 d 0 e a 5 - 1 a b e - 4 8 2 5 - b d d 4 - f 9 6 4 a 8 2 e c 3 9 3 " > < 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xml>��< ? x m l   v e r s i o n = " 1 . 0 "   e n c o d i n g = " U T F - 1 6 " ? > < G e m i n i   x m l n s = " h t t p : / / g e m i n i / p i v o t c u s t o m i z a t i o n / 5 8 7 7 6 c 4 2 - 8 f d 5 - 4 6 1 9 - a 3 4 8 - 3 a e d 1 8 4 6 9 a 3 7 " > < 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 Y o Y   S a l e s < / M e a s u r e N a m e > < D i s p l a y N a m e > Y o Y   S a l e s < / D i s p l a y N a m e > < V i s i b l e > F a l s e < / V i s i b l e > < / i t e m > < i t e m > < M e a s u r e N a m e > S a l e s   G r o w t h   % < / M e a s u r e N a m e > < D i s p l a y N a m e > S a l e s   G r o w t h   % < / D i s p l a y N a m e > < V i s i b l e > F a l s e < / V i s i b l e > < / i t e m > < / C a l c u l a t e d F i e l d s > < S A H o s t H a s h > 0 < / S A H o s t H a s h > < G e m i n i F i e l d L i s t V i s i b l e > T r u e < / G e m i n i F i e l d L i s t V i s i b l e > < / S e t t i n g s > ] ] > < / C u s t o m C o n t e n t > < / G e m i n i > 
</file>

<file path=customXml/item20.xml>��< ? x m l   v e r s i o n = " 1 . 0 "   e n c o d i n g = " U T F - 1 6 " ? > < G e m i n i   x m l n s = " h t t p : / / g e m i n i / p i v o t c u s t o m i z a t i o n / T a b l e X M L _ s a l e s _ d a t a _ s a m p l e _ 2 d b a 2 c 7 1 - 5 e c 9 - 4 f a 0 - a 3 d 2 - d a 6 b 5 b 4 d e a b 5 " > < 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 1 3 5 < / i n t > < / v a l u e > < / i t e m > < i t e m > < k e y > < s t r i n g > Q U A N T I T Y   O R D E R E D < / s t r i n g > < / k e y > < v a l u e > < i n t > 1 6 0 < / i n t > < / v a l u e > < / i t e m > < i t e m > < k e y > < s t r i n g > P R I C E   E A C H < / s t r i n g > < / k e y > < v a l u e > < i n t > 1 0 7 < / i n t > < / v a l u e > < / i t e m > < i t e m > < k e y > < s t r i n g > O R D E R L I N E   N U M B E R < / s t r i n g > < / k e y > < v a l u e > < i n t > 1 6 2 < / i n t > < / v a l u e > < / i t e m > < i t e m > < k e y > < s t r i n g > S A L E S < / s t r i n g > < / k e y > < v a l u e > < i n t > 7 2 < / i n t > < / v a l u e > < / i t e m > < i t e m > < k e y > < s t r i n g > O R D E R   D A T E < / s t r i n g > < / k e y > < v a l u e > < i n t > 1 1 2 < / i n t > < / v a l u e > < / i t e m > < i t e m > < k e y > < s t r i n g > S T A T U S < / s t r i n g > < / k e y > < v a l u e > < i n t > 8 0 < / i n t > < / v a l u e > < / i t e m > < i t e m > < k e y > < s t r i n g > Q T R _ I D < / s t r i n g > < / k e y > < v a l u e > < i n t > 8 1 < / i n t > < / v a l u e > < / i t e m > < i t e m > < k e y > < s t r i n g > M O N T H _ I D < / s t r i n g > < / k e y > < v a l u e > < i n t > 1 0 4 < / i n t > < / v a l u e > < / i t e m > < i t e m > < k e y > < s t r i n g > Y E A R _ I D < / s t r i n g > < / k e y > < v a l u e > < i n t > 8 7 < / i n t > < / v a l u e > < / i t e m > < i t e m > < k e y > < s t r i n g > P R O D U C T   L I N E < / s t r i n g > < / k e y > < v a l u e > < i n t > 1 2 5 < / i n t > < / v a l u e > < / i t e m > < i t e m > < k e y > < s t r i n g > M A N U F A C T U R E R ' S   S U G G E S T E D   R E T A I L   P R I C E < / s t r i n g > < / k e y > < v a l u e > < i n t > 3 0 3 < / i n t > < / v a l u e > < / i t e m > < i t e m > < k e y > < s t r i n g > P R O D U C T   C O D E < / s t r i n g > < / k e y > < v a l u e > < i n t > 1 3 2 < / i n t > < / v a l u e > < / i t e m > < i t e m > < k e y > < s t r i n g > C U S T O M E R N A M E < / s t r i n g > < / k e y > < v a l u e > < i n t > 1 4 2 < / i n t > < / v a l u e > < / i t e m > < i t e m > < k e y > < s t r i n g > P H O N E < / s t r i n g > < / k e y > < v a l u e > < i n t > 8 0 < / i n t > < / v a l u e > < / i t e m > < i t e m > < k e y > < s t r i n g > A D D R E S S L I N E 1 < / s t r i n g > < / k e y > < v a l u e > < i n t > 1 2 6 < / i n t > < / v a l u e > < / i t e m > < i t e m > < k e y > < s t r i n g > A D D R E S S L I N E 2 < / s t r i n g > < / k e y > < v a l u e > < i n t > 1 2 6 < / i n t > < / v a l u e > < / i t e m > < i t e m > < k e y > < s t r i n g > C I T Y < / s t r i n g > < / k e y > < v a l u e > < i n t > 6 2 < / i n t > < / v a l u e > < / i t e m > < i t e m > < k e y > < s t r i n g > S T A T E < / s t r i n g > < / k e y > < v a l u e > < i n t > 7 1 < / i n t > < / v a l u e > < / i t e m > < i t e m > < k e y > < s t r i n g > P O S T A L C O D E < / s t r i n g > < / k e y > < v a l u e > < i n t > 1 1 6 < / i n t > < / v a l u e > < / i t e m > < i t e m > < k e y > < s t r i n g > C O U N T R Y < / s t r i n g > < / k e y > < v a l u e > < i n t > 9 5 < / i n t > < / v a l u e > < / i t e m > < i t e m > < k e y > < s t r i n g > T E R R I T O R Y < / s t r i n g > < / k e y > < v a l u e > < i n t > 1 0 2 < / i n t > < / v a l u e > < / i t e m > < i t e m > < k e y > < s t r i n g > C O N T A C T   N A M E < / s t r i n g > < / k e y > < v a l u e > < i n t > 1 3 5 < / i n t > < / v a l u e > < / i t e m > < i t e m > < k e y > < s t r i n g > D E A L   S I Z E < / s t r i n g > < / k e y > < v a l u e > < i n t > 9 5 < / i n t > < / v a l u e > < / i t e m > < i t e m > < k e y > < s t r i n g > D I S C O U N T   % < / s t r i n g > < / k e y > < v a l u e > < i n t > 1 1 4 < / i n t > < / v a l u e > < / i t e m > < i t e m > < k e y > < s t r i n g > Y E A R < / s t r i n g > < / k e y > < v a l u e > < i n t > 6 7 < / i n t > < / v a l u e > < / i t e m > < i t e m > < k e y > < s t r i n g > M O N T H < / s t r i n g > < / k e y > < v a l u e > < i n t > 8 4 < / i n t > < / v a l u e > < / i t e m > < i t e m > < k e y > < s t r i n g > Q U A R T E R < / s t r i n g > < / k e y > < v a l u e > < i n t > 9 4 < / i n t > < / v a l u e > < / i t e m > < / C o l u m n W i d t h s > < C o l u m n D i s p l a y I n d e x > < i t e m > < k e y > < s t r i n g > O R D E R   N U M B E R < / s t r i n g > < / k e y > < v a l u e > < i n t > 0 < / i n t > < / v a l u e > < / i t e m > < i t e m > < k e y > < s t r i n g > Q U A N T I T Y   O R D E R E D < / s t r i n g > < / k e y > < v a l u e > < i n t > 1 < / i n t > < / v a l u e > < / i t e m > < i t e m > < k e y > < s t r i n g > P R I C E   E A C H < / s t r i n g > < / k e y > < v a l u e > < i n t > 2 < / i n t > < / v a l u e > < / i t e m > < i t e m > < k e y > < s t r i n g > O R D E R L I N E   N U M B E R < / s t r i n g > < / k e y > < v a l u e > < i n t > 3 < / i n t > < / v a l u e > < / i t e m > < i t e m > < k e y > < s t r i n g > S A L E S < / s t r i n g > < / k e y > < v a l u e > < i n t > 4 < / i n t > < / v a l u e > < / i t e m > < i t e m > < k e y > < s t r i n g > O R D E R   D A T E < / s t r i n g > < / k e y > < v a l u e > < i n t > 5 < / i n t > < / v a l u e > < / i t e m > < i t e m > < k e y > < s t r i n g > S T A T U S < / s t r i n g > < / k e y > < v a l u e > < i n t > 6 < / i n t > < / v a l u e > < / i t e m > < i t e m > < k e y > < s t r i n g > Q T R _ I D < / s t r i n g > < / k e y > < v a l u e > < i n t > 7 < / i n t > < / v a l u e > < / i t e m > < i t e m > < k e y > < s t r i n g > M O N T H _ I D < / s t r i n g > < / k e y > < v a l u e > < i n t > 8 < / i n t > < / v a l u e > < / i t e m > < i t e m > < k e y > < s t r i n g > Y E A R _ I D < / s t r i n g > < / k e y > < v a l u e > < i n t > 9 < / i n t > < / v a l u e > < / i t e m > < i t e m > < k e y > < s t r i n g > P R O D U C T   L I N E < / s t r i n g > < / k e y > < v a l u e > < i n t > 1 0 < / i n t > < / v a l u e > < / i t e m > < i t e m > < k e y > < s t r i n g > M A N U F A C T U R E R ' S   S U G G E S T E D   R E T A I L   P R I C E < / s t r i n g > < / k e y > < v a l u e > < i n t > 1 1 < / i n t > < / v a l u e > < / i t e m > < i t e m > < k e y > < s t r i n g > P R O D U C T   C O D E < / s t r i n g > < / k e y > < v a l u e > < i n t > 1 2 < / i n t > < / v a l u e > < / i t e m > < i t e m > < k e y > < s t r i n g > C U S T O M E R N A M E < / s t r i n g > < / k e y > < v a l u e > < i n t > 1 3 < / i n t > < / v a l u e > < / i t e m > < i t e m > < k e y > < s t r i n g > P H O N E < / s t r i n g > < / k e y > < v a l u e > < i n t > 1 4 < / i n t > < / v a l u e > < / i t e m > < i t e m > < k e y > < s t r i n g > A D D R E S S L I N E 1 < / s t r i n g > < / k e y > < v a l u e > < i n t > 1 5 < / i n t > < / v a l u e > < / i t e m > < i t e m > < k e y > < s t r i n g > A D D R E S S L I N E 2 < / s t r i n g > < / k e y > < v a l u e > < i n t > 1 6 < / i n t > < / v a l u e > < / i t e m > < i t e m > < k e y > < s t r i n g > C I T Y < / s t r i n g > < / k e y > < v a l u e > < i n t > 1 7 < / i n t > < / v a l u e > < / i t e m > < i t e m > < k e y > < s t r i n g > S T A T E < / s t r i n g > < / k e y > < v a l u e > < i n t > 1 8 < / i n t > < / v a l u e > < / i t e m > < i t e m > < k e y > < s t r i n g > P O S T A L C O D E < / s t r i n g > < / k e y > < v a l u e > < i n t > 1 9 < / i n t > < / v a l u e > < / i t e m > < i t e m > < k e y > < s t r i n g > C O U N T R Y < / s t r i n g > < / k e y > < v a l u e > < i n t > 2 0 < / i n t > < / v a l u e > < / i t e m > < i t e m > < k e y > < s t r i n g > T E R R I T O R Y < / s t r i n g > < / k e y > < v a l u e > < i n t > 2 1 < / i n t > < / v a l u e > < / i t e m > < i t e m > < k e y > < s t r i n g > C O N T A C T   N A M E < / s t r i n g > < / k e y > < v a l u e > < i n t > 2 2 < / i n t > < / v a l u e > < / i t e m > < i t e m > < k e y > < s t r i n g > D E A L   S I Z E < / s t r i n g > < / k e y > < v a l u e > < i n t > 2 3 < / i n t > < / v a l u e > < / i t e m > < i t e m > < k e y > < s t r i n g > D I S C O U N T   % < / s t r i n g > < / k e y > < v a l u e > < i n t > 2 4 < / i n t > < / v a l u e > < / i t e m > < i t e m > < k e y > < s t r i n g > Y E A R < / s t r i n g > < / k e y > < v a l u e > < i n t > 2 5 < / i n t > < / v a l u e > < / i t e m > < i t e m > < k e y > < s t r i n g > M O N T H < / s t r i n g > < / k e y > < v a l u e > < i n t > 2 6 < / i n t > < / v a l u e > < / i t e m > < i t e m > < k e y > < s t r i n g > Q U A R T E R < / s t r i n g > < / k e y > < v a l u e > < i n t > 2 7 < / 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O r d e r " > < C u s t o m C o n t e n t > < ! [ C D A T A [ F a c t s a l e s _ e 5 7 3 d 3 9 f - 2 6 2 f - 4 e c a - 8 6 b 7 - 8 9 c e 8 b b d 8 b 6 8 , F a c t S a l e s   w i t h   p r o d u c t   I D _ a 0 5 a c 8 9 f - a c 9 5 - 4 0 3 3 - a 5 9 5 - e c 4 8 b 2 a 7 a a 7 9 , D i m C u s t o m e r _ 9 d c 3 8 f 9 b - 2 1 2 6 - 4 8 3 f - 8 4 0 a - d c b 8 7 2 9 a 1 0 3 3 , D i m P r o d u c t _ 0 6 8 6 7 5 d 9 - b 9 a c - 4 9 6 3 - b 5 d b - f 1 9 b 9 b 1 e 7 a f f , D i m D a t e _ d 9 e 8 2 d d 3 - f 4 e 0 - 4 3 6 3 - 8 5 3 2 - 8 6 b 2 9 3 c c 5 7 e a ] ] > < / C u s t o m C o n t e n t > < / G e m i n i > 
</file>

<file path=customXml/item22.xml>��< ? x m l   v e r s i o n = " 1 . 0 "   e n c o d i n g = " U T F - 1 6 " ? > < G e m i n i   x m l n s = " h t t p : / / g e m i n i / p i v o t c u s t o m i z a t i o n / 7 0 a d 1 d 3 4 - e 7 1 3 - 4 8 1 9 - a 8 e c - 8 f 2 3 9 2 e 5 f 2 0 d " > < 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 Y o Y   S a l e s < / M e a s u r e N a m e > < D i s p l a y N a m e > Y o Y   S a l e s < / D i s p l a y N a m e > < V i s i b l e > F a l s e < / V i s i b l e > < / i t e m > < i t e m > < M e a s u r e N a m e > S a l e s   G r o w t h   % < / M e a s u r e N a m e > < D i s p l a y N a m e > S a l e s   G r o w t h   % < / D i s p l a y N a m e > < V i s i b l e > F a l s e < / V i s i b l e > < / i t e m > < / C a l c u l a t e d F i e l d s > < S A H o s t H a s h > 0 < / S A H o s t H a s h > < G e m i n i F i e l d L i s t V i s i b l e > T r u e < / G e m i n i F i e l d L i s t V i s i b l e > < / S e t t i n g s > ] ] > < / C u s t o m C o n t e n t > < / G e m i n i > 
</file>

<file path=customXml/item23.xml>��< ? x m l   v e r s i o n = " 1 . 0 "   e n c o d i n g = " U T F - 1 6 " ? > < G e m i n i   x m l n s = " h t t p : / / g e m i n i / p i v o t c u s t o m i z a t i o n / 8 3 c 3 6 5 c 3 - c e a a - 4 2 b 1 - b 5 8 e - 0 d 2 6 1 4 5 8 f 9 1 d " > < 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 S a l e s   P r e v i o u s   y e a r < / M e a s u r e N a m e > < D i s p l a y N a m e > S a l e s   P r e v i o u s   y e a r < / D i s p l a y N a m e > < V i s i b l e > F a l s e < / V i s i b l e > < / i t e m > < i t e m > < M e a s u r e N a m e > S a l e s   Y o Y   % < / M e a s u r e N a m e > < D i s p l a y N a m e > S a l e s   Y o Y 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4.xml>��< ? x m l   v e r s i o n = " 1 . 0 "   e n c o d i n g = " U T F - 1 6 " ? > < G e m i n i   x m l n s = " h t t p : / / g e m i n i / p i v o t c u s t o m i z a t i o n / T a b l e X M L _ D i m D a t e _ d d 0 3 7 9 0 3 - 2 6 5 f - 4 d 4 9 - b d c 5 - 5 e b 8 1 8 1 9 d 6 f 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 Y e a r < / s t r i n g > < / k e y > < v a l u e > < i n t > 6 2 < / i n t > < / v a l u e > < / i t e m > < i t e m > < k e y > < s t r i n g > M o n t h N u m b e r < / s t r i n g > < / k e y > < v a l u e > < i n t > 1 2 8 < / i n t > < / v a l u e > < / i t e m > < i t e m > < k e y > < s t r i n g > M o n t h N a m e < / s t r i n g > < / k e y > < v a l u e > < i n t > 1 1 4 < / i n t > < / v a l u e > < / i t e m > < i t e m > < k e y > < s t r i n g > Q u a r t e r < / s t r i n g > < / k e y > < v a l u e > < i n t > 8 4 < / i n t > < / v a l u e > < / i t e m > < / C o l u m n W i d t h s > < C o l u m n D i s p l a y I n d e x > < i t e m > < k e y > < s t r i n g > D a t e < / s t r i n g > < / k e y > < v a l u e > < i n t > 0 < / i n t > < / v a l u e > < / i t e m > < i t e m > < k e y > < s t r i n g > Y e a r < / s t r i n g > < / k e y > < v a l u e > < i n t > 1 < / i n t > < / v a l u e > < / i t e m > < i t e m > < k e y > < s t r i n g > M o n t h N u m b e r < / s t r i n g > < / k e y > < v a l u e > < i n t > 2 < / i n t > < / v a l u e > < / i t e m > < i t e m > < k e y > < s t r i n g > M o n t h N a m e < / s t r i n g > < / k e y > < v a l u e > < i n t > 3 < / i n t > < / v a l u e > < / i t e m > < i t e m > < k e y > < s t r i n g > Q u a r t e r < / s t r i n g > < / k e y > < v a l u e > < i n t > 4 < / 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M a n u a l C a l c M o d e " > < C u s t o m C o n t e n t > < ! [ C D A T A [ F a l s e ] ] > < / C u s t o m C o n t e n t > < / G e m i n i > 
</file>

<file path=customXml/item26.xml>��< ? x m l   v e r s i o n = " 1 . 0 "   e n c o d i n g = " U T F - 1 6 " ? > < G e m i n i   x m l n s = " h t t p : / / g e m i n i / p i v o t c u s t o m i z a t i o n / 8 f b a 8 9 7 b - 9 f 9 5 - 4 8 a e - 8 7 5 1 - 3 3 3 7 d 9 8 4 a f d b " > < 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 S a l e s   P r e v i o u s   y e a r < / M e a s u r e N a m e > < D i s p l a y N a m e > S a l e s   P r e v i o u s   y e a r < / D i s p l a y N a m e > < V i s i b l e > F a l s e < / V i s i b l e > < / i t e m > < i t e m > < M e a s u r e N a m e > S a l e s   Y o Y   % < / M e a s u r e N a m e > < D i s p l a y N a m e > S a l e s   Y o Y 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7.xml>��< ? x m l   v e r s i o n = " 1 . 0 "   e n c o d i n g = " U T F - 1 6 " ? > < G e m i n i   x m l n s = " h t t p : / / g e m i n i / p i v o t c u s t o m i z a t i o n / C l i e n t W i n d o w X M L " > < C u s t o m C o n t e n t > < ! [ C D A T A [ F a c t S a l e s   w i t h   p r o d u c t   I D _ a 0 5 a c 8 9 f - a c 9 5 - 4 0 3 3 - a 5 9 5 - e c 4 8 b 2 a 7 a a 7 9 ] ] > < / C u s t o m C o n t e n t > < / G e m i n i > 
</file>

<file path=customXml/item28.xml>��< ? x m l   v e r s i o n = " 1 . 0 "   e n c o d i n g = " U T F - 1 6 " ? > < G e m i n i   x m l n s = " h t t p : / / g e m i n i / p i v o t c u s t o m i z a t i o n / T a b l e X M L _ F a c t s a l e s _ e 5 7 3 d 3 9 f - 2 6 2 f - 4 e c a - 8 6 b 7 - 8 9 c e 8 b b d 8 b 6 8 " > < 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 1 3 5 < / i n t > < / v a l u e > < / i t e m > < i t e m > < k e y > < s t r i n g > Q U A N T I T Y   O R D E R E D < / s t r i n g > < / k e y > < v a l u e > < i n t > 1 6 0 < / i n t > < / v a l u e > < / i t e m > < i t e m > < k e y > < s t r i n g > P R I C E   E A C H < / s t r i n g > < / k e y > < v a l u e > < i n t > 1 0 7 < / i n t > < / v a l u e > < / i t e m > < i t e m > < k e y > < s t r i n g > O R D E R L I N E   N U M B E R < / s t r i n g > < / k e y > < v a l u e > < i n t > 1 6 2 < / i n t > < / v a l u e > < / i t e m > < i t e m > < k e y > < s t r i n g > S A L E S < / s t r i n g > < / k e y > < v a l u e > < i n t > 7 2 < / i n t > < / v a l u e > < / i t e m > < i t e m > < k e y > < s t r i n g > O R D E R   D A T E < / s t r i n g > < / k e y > < v a l u e > < i n t > 1 1 2 < / i n t > < / v a l u e > < / i t e m > < i t e m > < k e y > < s t r i n g > S T A T U S < / s t r i n g > < / k e y > < v a l u e > < i n t > 8 0 < / i n t > < / v a l u e > < / i t e m > < i t e m > < k e y > < s t r i n g > Q T R _ I D < / s t r i n g > < / k e y > < v a l u e > < i n t > 8 1 < / i n t > < / v a l u e > < / i t e m > < i t e m > < k e y > < s t r i n g > M O N T H _ I D < / s t r i n g > < / k e y > < v a l u e > < i n t > 1 0 4 < / i n t > < / v a l u e > < / i t e m > < i t e m > < k e y > < s t r i n g > Y E A R _ I D < / s t r i n g > < / k e y > < v a l u e > < i n t > 8 7 < / i n t > < / v a l u e > < / i t e m > < i t e m > < k e y > < s t r i n g > P R O D U C T   L I N E < / s t r i n g > < / k e y > < v a l u e > < i n t > 1 2 5 < / i n t > < / v a l u e > < / i t e m > < i t e m > < k e y > < s t r i n g > M A N U F A C T U R E R ' S   S U G G E S T E D   R E T A I L   P R I C E < / s t r i n g > < / k e y > < v a l u e > < i n t > 3 0 3 < / i n t > < / v a l u e > < / i t e m > < i t e m > < k e y > < s t r i n g > P R O D U C T   C O D E < / s t r i n g > < / k e y > < v a l u e > < i n t > 1 3 2 < / i n t > < / v a l u e > < / i t e m > < i t e m > < k e y > < s t r i n g > C U S T O M E R N A M E < / s t r i n g > < / k e y > < v a l u e > < i n t > 1 4 2 < / i n t > < / v a l u e > < / i t e m > < i t e m > < k e y > < s t r i n g > P H O N E < / s t r i n g > < / k e y > < v a l u e > < i n t > 8 0 < / i n t > < / v a l u e > < / i t e m > < i t e m > < k e y > < s t r i n g > A D D R E S S L I N E 1 < / s t r i n g > < / k e y > < v a l u e > < i n t > 1 2 6 < / i n t > < / v a l u e > < / i t e m > < i t e m > < k e y > < s t r i n g > A D D R E S S L I N E 2 < / s t r i n g > < / k e y > < v a l u e > < i n t > 1 2 6 < / i n t > < / v a l u e > < / i t e m > < i t e m > < k e y > < s t r i n g > C I T Y < / s t r i n g > < / k e y > < v a l u e > < i n t > 6 2 < / i n t > < / v a l u e > < / i t e m > < i t e m > < k e y > < s t r i n g > S T A T E < / s t r i n g > < / k e y > < v a l u e > < i n t > 7 1 < / i n t > < / v a l u e > < / i t e m > < i t e m > < k e y > < s t r i n g > P O S T A L C O D E < / s t r i n g > < / k e y > < v a l u e > < i n t > 1 1 6 < / i n t > < / v a l u e > < / i t e m > < i t e m > < k e y > < s t r i n g > C O U N T R Y < / s t r i n g > < / k e y > < v a l u e > < i n t > 9 5 < / i n t > < / v a l u e > < / i t e m > < i t e m > < k e y > < s t r i n g > T E R R I T O R Y < / s t r i n g > < / k e y > < v a l u e > < i n t > 1 0 2 < / i n t > < / v a l u e > < / i t e m > < i t e m > < k e y > < s t r i n g > C O N T A C T   N A M E < / s t r i n g > < / k e y > < v a l u e > < i n t > 1 3 5 < / i n t > < / v a l u e > < / i t e m > < i t e m > < k e y > < s t r i n g > D E A L   S I Z E < / s t r i n g > < / k e y > < v a l u e > < i n t > 9 5 < / i n t > < / v a l u e > < / i t e m > < i t e m > < k e y > < s t r i n g > D I S C O U N T   % < / s t r i n g > < / k e y > < v a l u e > < i n t > 1 1 4 < / i n t > < / v a l u e > < / i t e m > < i t e m > < k e y > < s t r i n g > Y E A R < / s t r i n g > < / k e y > < v a l u e > < i n t > 6 7 < / i n t > < / v a l u e > < / i t e m > < i t e m > < k e y > < s t r i n g > M O N T H < / s t r i n g > < / k e y > < v a l u e > < i n t > 8 4 < / i n t > < / v a l u e > < / i t e m > < i t e m > < k e y > < s t r i n g > Q U A R T E R < / s t r i n g > < / k e y > < v a l u e > < i n t > 9 4 < / i n t > < / v a l u e > < / i t e m > < / C o l u m n W i d t h s > < C o l u m n D i s p l a y I n d e x > < i t e m > < k e y > < s t r i n g > O R D E R   N U M B E R < / s t r i n g > < / k e y > < v a l u e > < i n t > 0 < / i n t > < / v a l u e > < / i t e m > < i t e m > < k e y > < s t r i n g > Q U A N T I T Y   O R D E R E D < / s t r i n g > < / k e y > < v a l u e > < i n t > 1 < / i n t > < / v a l u e > < / i t e m > < i t e m > < k e y > < s t r i n g > P R I C E   E A C H < / s t r i n g > < / k e y > < v a l u e > < i n t > 2 < / i n t > < / v a l u e > < / i t e m > < i t e m > < k e y > < s t r i n g > O R D E R L I N E   N U M B E R < / s t r i n g > < / k e y > < v a l u e > < i n t > 3 < / i n t > < / v a l u e > < / i t e m > < i t e m > < k e y > < s t r i n g > S A L E S < / s t r i n g > < / k e y > < v a l u e > < i n t > 4 < / i n t > < / v a l u e > < / i t e m > < i t e m > < k e y > < s t r i n g > O R D E R   D A T E < / s t r i n g > < / k e y > < v a l u e > < i n t > 5 < / i n t > < / v a l u e > < / i t e m > < i t e m > < k e y > < s t r i n g > S T A T U S < / s t r i n g > < / k e y > < v a l u e > < i n t > 6 < / i n t > < / v a l u e > < / i t e m > < i t e m > < k e y > < s t r i n g > Q T R _ I D < / s t r i n g > < / k e y > < v a l u e > < i n t > 7 < / i n t > < / v a l u e > < / i t e m > < i t e m > < k e y > < s t r i n g > M O N T H _ I D < / s t r i n g > < / k e y > < v a l u e > < i n t > 8 < / i n t > < / v a l u e > < / i t e m > < i t e m > < k e y > < s t r i n g > Y E A R _ I D < / s t r i n g > < / k e y > < v a l u e > < i n t > 9 < / i n t > < / v a l u e > < / i t e m > < i t e m > < k e y > < s t r i n g > P R O D U C T   L I N E < / s t r i n g > < / k e y > < v a l u e > < i n t > 1 0 < / i n t > < / v a l u e > < / i t e m > < i t e m > < k e y > < s t r i n g > M A N U F A C T U R E R ' S   S U G G E S T E D   R E T A I L   P R I C E < / s t r i n g > < / k e y > < v a l u e > < i n t > 1 1 < / i n t > < / v a l u e > < / i t e m > < i t e m > < k e y > < s t r i n g > P R O D U C T   C O D E < / s t r i n g > < / k e y > < v a l u e > < i n t > 1 2 < / i n t > < / v a l u e > < / i t e m > < i t e m > < k e y > < s t r i n g > C U S T O M E R N A M E < / s t r i n g > < / k e y > < v a l u e > < i n t > 1 3 < / i n t > < / v a l u e > < / i t e m > < i t e m > < k e y > < s t r i n g > P H O N E < / s t r i n g > < / k e y > < v a l u e > < i n t > 1 4 < / i n t > < / v a l u e > < / i t e m > < i t e m > < k e y > < s t r i n g > A D D R E S S L I N E 1 < / s t r i n g > < / k e y > < v a l u e > < i n t > 1 5 < / i n t > < / v a l u e > < / i t e m > < i t e m > < k e y > < s t r i n g > A D D R E S S L I N E 2 < / s t r i n g > < / k e y > < v a l u e > < i n t > 1 6 < / i n t > < / v a l u e > < / i t e m > < i t e m > < k e y > < s t r i n g > C I T Y < / s t r i n g > < / k e y > < v a l u e > < i n t > 1 7 < / i n t > < / v a l u e > < / i t e m > < i t e m > < k e y > < s t r i n g > S T A T E < / s t r i n g > < / k e y > < v a l u e > < i n t > 1 8 < / i n t > < / v a l u e > < / i t e m > < i t e m > < k e y > < s t r i n g > P O S T A L C O D E < / s t r i n g > < / k e y > < v a l u e > < i n t > 1 9 < / i n t > < / v a l u e > < / i t e m > < i t e m > < k e y > < s t r i n g > C O U N T R Y < / s t r i n g > < / k e y > < v a l u e > < i n t > 2 0 < / i n t > < / v a l u e > < / i t e m > < i t e m > < k e y > < s t r i n g > T E R R I T O R Y < / s t r i n g > < / k e y > < v a l u e > < i n t > 2 1 < / i n t > < / v a l u e > < / i t e m > < i t e m > < k e y > < s t r i n g > C O N T A C T   N A M E < / s t r i n g > < / k e y > < v a l u e > < i n t > 2 2 < / i n t > < / v a l u e > < / i t e m > < i t e m > < k e y > < s t r i n g > D E A L   S I Z E < / s t r i n g > < / k e y > < v a l u e > < i n t > 2 3 < / i n t > < / v a l u e > < / i t e m > < i t e m > < k e y > < s t r i n g > D I S C O U N T   % < / s t r i n g > < / k e y > < v a l u e > < i n t > 2 4 < / i n t > < / v a l u e > < / i t e m > < i t e m > < k e y > < s t r i n g > Y E A R < / s t r i n g > < / k e y > < v a l u e > < i n t > 2 5 < / i n t > < / v a l u e > < / i t e m > < i t e m > < k e y > < s t r i n g > M O N T H < / s t r i n g > < / k e y > < v a l u e > < i n t > 2 6 < / i n t > < / v a l u e > < / i t e m > < i t e m > < k e y > < s t r i n g > Q U A R T E R < / s t r i n g > < / k e y > < v a l u e > < i n t > 2 7 < / 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6 b 4 a b a 1 7 - f 7 b 7 - 4 9 a d - 9 f 9 2 - e 2 3 1 c 8 8 d 4 7 e a " > < 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 Y o Y   S a l e s < / M e a s u r e N a m e > < D i s p l a y N a m e > Y o Y   S a l e s < / D i s p l a y N a m e > < V i s i b l e > F a l s e < / V i s i b l e > < / i t e m > < i t e m > < M e a s u r e N a m e > S a l e s   G r o w t h   % < / M e a s u r e N a m e > < D i s p l a y N a m e > S a l e s   G r o w t h   % < / D i s p l a y N a m e > < V i s i b l e > F a l s e < / V i s i b l e > < / i t e m > < / C a l c u l a t e d F i e l d s > < S A H o s t H a s h > 0 < / S A H o s t H a s h > < G e m i n i F i e l d L i s t V i s i b l e > T r u e < / G e m i n i F i e l d L i s t V i s i b l e > < / S e t t i n g s > ] ] > < / 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0.xml>��< ? x m l   v e r s i o n = " 1 . 0 "   e n c o d i n g = " U T F - 1 6 " ? > < G e m i n i   x m l n s = " h t t p : / / g e m i n i / p i v o t c u s t o m i z a t i o n / T a b l e X M L _ D i m D a t e _ d 9 e 8 2 d d 3 - f 4 e 0 - 4 3 6 3 - 8 5 3 2 - 8 6 b 2 9 3 c c 5 7 e a " > < 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 1 1 2 < / i n t > < / v a l u e > < / i t e m > < i t e m > < k e y > < s t r i n g > Y e a r < / s t r i n g > < / k e y > < v a l u e > < i n t > 6 2 < / i n t > < / v a l u e > < / i t e m > < i t e m > < k e y > < s t r i n g > M o n t h   N u m b e r < / s t r i n g > < / k e y > < v a l u e > < i n t > 1 3 1 < / i n t > < / v a l u e > < / i t e m > < i t e m > < k e y > < s t r i n g > M o n t h   N a m e < / s t r i n g > < / k e y > < v a l u e > < i n t > 1 1 7 < / i n t > < / v a l u e > < / i t e m > < i t e m > < k e y > < s t r i n g > Q u a r t e r < / s t r i n g > < / k e y > < v a l u e > < i n t > 8 4 < / i n t > < / v a l u e > < / i t e m > < / C o l u m n W i d t h s > < C o l u m n D i s p l a y I n d e x > < i t e m > < k e y > < s t r i n g > O R D E R   D A T E < / s t r i n g > < / k e y > < v a l u e > < i n t > 0 < / i n t > < / v a l u e > < / i t e m > < i t e m > < k e y > < s t r i n g > Y e a r < / s t r i n g > < / k e y > < v a l u e > < i n t > 1 < / i n t > < / v a l u e > < / i t e m > < i t e m > < k e y > < s t r i n g > M o n t h   N u m b e r < / s t r i n g > < / k e y > < v a l u e > < i n t > 2 < / i n t > < / v a l u e > < / i t e m > < i t e m > < k e y > < s t r i n g > M o n t h   N a m e < / s t r i n g > < / k e y > < v a l u e > < i n t > 3 < / i n t > < / v a l u e > < / i t e m > < i t e m > < k e y > < s t r i n g > Q u a r t e r < / s t r i n g > < / k e y > < v a l u e > < i n t > 4 < / 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 F a c t s a l e s _ e 5 7 3 d 3 9 f - 2 6 2 f - 4 e c a - 8 6 b 7 - 8 9 c e 8 b b d 8 b 6 8 < / K e y > < V a l u e   x m l n s : a = " h t t p : / / s c h e m a s . d a t a c o n t r a c t . o r g / 2 0 0 4 / 0 7 / M i c r o s o f t . A n a l y s i s S e r v i c e s . C o m m o n " > < a : H a s F o c u s > t r u e < / a : H a s F o c u s > < a : S i z e A t D p i 9 6 > 1 1 3 < / a : S i z e A t D p i 9 6 > < a : V i s i b l e > t r u e < / a : V i s i b l e > < / V a l u e > < / K e y V a l u e O f s t r i n g S a n d b o x E d i t o r . M e a s u r e G r i d S t a t e S c d E 3 5 R y > < K e y V a l u e O f s t r i n g S a n d b o x E d i t o r . M e a s u r e G r i d S t a t e S c d E 3 5 R y > < K e y > F a c t S a l e s   w i t h   p r o d u c t   I D _ a 0 5 a c 8 9 f - a c 9 5 - 4 0 3 3 - a 5 9 5 - e c 4 8 b 2 a 7 a a 7 9 < / K e y > < V a l u e   x m l n s : a = " h t t p : / / s c h e m a s . d a t a c o n t r a c t . o r g / 2 0 0 4 / 0 7 / M i c r o s o f t . A n a l y s i s S e r v i c e s . C o m m o n " > < a : H a s F o c u s > t r u e < / a : H a s F o c u s > < a : S i z e A t D p i 9 6 > 2 7 0 < / a : S i z e A t D p i 9 6 > < a : V i s i b l e > t r u e < / a : V i s i b l e > < / V a l u e > < / K e y V a l u e O f s t r i n g S a n d b o x E d i t o r . M e a s u r e G r i d S t a t e S c d E 3 5 R y > < K e y V a l u e O f s t r i n g S a n d b o x E d i t o r . M e a s u r e G r i d S t a t e S c d E 3 5 R y > < K e y > D i m C u s t o m e r _ 9 d c 3 8 f 9 b - 2 1 2 6 - 4 8 3 f - 8 4 0 a - d c b 8 7 2 9 a 1 0 3 3 < / K e y > < V a l u e   x m l n s : a = " h t t p : / / s c h e m a s . d a t a c o n t r a c t . o r g / 2 0 0 4 / 0 7 / M i c r o s o f t . A n a l y s i s S e r v i c e s . C o m m o n " > < a : H a s F o c u s > t r u e < / a : H a s F o c u s > < a : S i z e A t D p i 9 6 > 1 1 3 < / a : S i z e A t D p i 9 6 > < a : V i s i b l e > t r u e < / a : V i s i b l e > < / V a l u e > < / K e y V a l u e O f s t r i n g S a n d b o x E d i t o r . M e a s u r e G r i d S t a t e S c d E 3 5 R y > < K e y V a l u e O f s t r i n g S a n d b o x E d i t o r . M e a s u r e G r i d S t a t e S c d E 3 5 R y > < K e y > D i m P r o d u c t _ 0 6 8 6 7 5 d 9 - b 9 a c - 4 9 6 3 - b 5 d b - f 1 9 b 9 b 1 e 7 a f f < / K e y > < V a l u e   x m l n s : a = " h t t p : / / s c h e m a s . d a t a c o n t r a c t . o r g / 2 0 0 4 / 0 7 / M i c r o s o f t . A n a l y s i s S e r v i c e s . C o m m o n " > < a : H a s F o c u s > t r u e < / a : H a s F o c u s > < a : S i z e A t D p i 9 6 > 1 1 3 < / a : S i z e A t D p i 9 6 > < a : V i s i b l e > t r u e < / a : V i s i b l e > < / V a l u e > < / K e y V a l u e O f s t r i n g S a n d b o x E d i t o r . M e a s u r e G r i d S t a t e S c d E 3 5 R y > < K e y V a l u e O f s t r i n g S a n d b o x E d i t o r . M e a s u r e G r i d S t a t e S c d E 3 5 R y > < K e y > D i m D a t e _ d 9 e 8 2 d d 3 - f 4 e 0 - 4 3 6 3 - 8 5 3 2 - 8 6 b 2 9 3 c c 5 7 e a < / 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32.xml>��< ? x m l   v e r s i o n = " 1 . 0 "   e n c o d i n g = " u t f - 1 6 " ? > < D a t a M a s h u p   s q m i d = " d 0 9 4 4 6 2 e - 7 9 8 9 - 4 e e c - 9 3 b 7 - b d c 7 a 4 a a 8 6 e 0 "   x m l n s = " h t t p : / / s c h e m a s . m i c r o s o f t . c o m / D a t a M a s h u p " > A A A A A F g J A A B Q S w M E F A A C A A g A o L l C 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o L l C 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C 5 Q l v J D v H u U g Y A A H A d A A A T A B w A R m 9 y b X V s Y X M v U 2 V j d G l v b j E u b S C i G A A o o B Q A A A A A A A A A A A A A A A A A A A A A A A A A A A D d W V t P 4 0 Y U f k f i P 4 y 8 q h o k N 1 U S 2 I e 2 V P L G Z k l L E r C d S l t A y N g D W L X H k S + w K N r / 3 p n x b a 4 k s N t W K o o g n j N z v m / O n D k X U 8 C w j D M E v P r v 6 O f 9 v f 2 9 4 i H I Y Q T e G V 6 Q w A J E Q R k Y 4 B g k s N z f A / j H y 6 o 8 h H h k W j w O 7 S y s U o j K w U m c w O E 0 Q y V + K A b G 9 K e r V Q H z 4 q r C v 6 / s 7 A k l W R A V V w X R e U N 0 3 h R B u s Z r w u L R O D A v b Z j E a V z C / N g w D R N M s 6 R K U X E 8 P j K B g 8 I s i t H 9 8 W h 8 N D b B R Z W V 0 C u f E 3 j c f x 0 u M g S v D 8 y a 4 j v j P M 9 S L I v A K Q w i z I P s w A 9 u 8 c R G 0 o w P 6 t 2 Y 4 L I Z t 5 L E C 4 M k y I v j M q 9 Y l d O H A N 1 j j f 7 z G v b q / D x A x V 2 W p z V j I i w G C n x z s z E 8 6 8 z x y O a q P I c o f B 6 S 2 V 9 M s D H O 3 d n U c a z p q S T 9 0 h N w I Q p S r L K x T c + h F j T D A 4 E p A V 6 6 t u M u V v M P j o s B 6 k f Q P F P 8 i 5 W 1 8 G f + J y p x b D K p H Q L t m E S 0 f g D 0 i Q r p z L P Z w h G g y B A H R 0 d t y 3 d 6 N v S J 3 S 2 7 i d F W e 4 u 2 6 X b N Y p t g h s r 3 h 7 3 Z p T 1 K M z h T c V K G q r d O 4 r K B B r f P o P P l n j a d U s 8 Y i H v j b W A C O h e v r h f 5 8 H P 5 4 d k J w o d O 7 W B j A G J I w f 1 N Q D z 2 o K d N 9 A 0 F / c O x o T H y e K u R 9 f v s z N 1 j l n g R C R 6 s H R s C j b C M 0 1 r o + Z a / 8 r p h v O H 6 d H z 3 Z q Y 4 k / l y 4 Z 8 q J Z 8 c S 7 3 k 3 F 3 a q 6 l P n E G C m X v u u X b F d G n L K 6 Y r z 1 / O 8 Y 2 y 5 r L w / H S p A L F s 2 3 U 8 j x A Y v S Q c y 2 D Y P 6 V B Y j E F 9 B K P n 6 k p L 1 c L 3 5 U V + Y 7 r z v y l Q j L F V r a w y S z P V + 6 z k Z / M X M 0 E 2 7 H O v N m f v E A f z k a 7 x b O x y t d 0 M c S F a f a o j p h E 0 C N I X M y N 9 s 4 I c 8 d 6 3 i I 8 Y c 5 Y h X 4 H 9 I E l P Y f 5 v Y r z N E t v Y 6 Q n T S y j O D X 5 o L 6 Y j a q 8 1 V n H m D 6 + 4 P A i R Z c D s 9 U E q J a e M E 7 9 e B E m 4 m Z P D F 8 P J r i s I G M D a V M m g D i g N f F K q W e k U c S D N X o u 2 T B 9 D X 7 5 F a A q S U C A I o X I 0 F E f 7 w I 5 6 j D F 5 C H g K s U s t n B 8 E 7 0 f C S y J G / E B r X 0 E 9 F m X R S e v z a I T C t X E R 3 q H U Z X e w p w F s K K I L K i K M k t 7 / X h U m e w m 1 O 1 n H g 1 H 4 L v W l o N L A n L 9 w 2 V f U V w f / F g P q v d y u H U v H D F 6 8 1 j Y c 4 i r P l Q G 9 1 D K 5 u z C 0 f Y t H Z I t k c T T b s b G O W / 4 C Q b 5 4 L I P I d c H a o C x G o D n g A F o z u M Q 5 r j W f t B B s A S P X m W q 2 r 1 a O G X g Z q d P t h v o q K k m X d / h b X R R B T n 2 6 + X d S 8 Y S X P J Q f 0 t 4 W o z n G n N r s T r B g W v l O u 7 3 H v B W H z 8 6 n u / Y w H V 8 a 3 Y G q N d p r 8 3 7 1 1 6 b w x p 8 J 1 B V M 9 D b S l X 4 a K t Q L k p M N L G M 3 5 g y D A u 7 O d o x L k 3 Y u N T U I F 1 c o s + Y 7 P 5 e j L Q 4 b P d 5 E o R l 3 X + q O k + u N 5 W y / b J 8 g L m c P 2 s 7 t O y b v k + q 8 F U 9 A d v o q H o a P N a 2 d n w l 3 1 e 2 f I T e 2 S d F E 5 J 0 z h e f X b 0 p l p h i V d k W k l 3 t y J e L T I X I F Y V 8 0 u e K F j G U t 1 G w 8 9 P O k 8 W D V 5 0 T e / p 2 n O I G O q r C U n n 8 n X N 8 5 d F / m z N R 1 J t 2 h T u l E M c 4 h o M d F 2 W M w n K g Y 8 t 0 H Z L i O r b N U A Q / c w G X j n R R V w G P y d a r T D C i n z 5 2 v O H F A k u D 3 P Z W d c c b 9 1 6 6 M P q m F l 5 w f j Y d s R 7 F 4 Q i O V C c E b O d / 0 p P E S y n d N e X t + p a e w z H g F K + T I M R L / g i S C r J H S 8 f p q M Z 1 D P x Z o b 9 Q 9 o Q M s 5 m f c w v N t h N 9 g 6 t y t P 4 l N 2 2 N 1 P j p C 9 n I 4 F + F 9 u n o K S 4 f w L o J T l i N 0 q 1 q W g t Y l D D 6 L Y v R o P c z 6 Z K b T L R T S Y 1 e j L d A t P 0 e o 2 h 4 B u / K Z Y X T b 2 8 f 5 / M a d x 5 c + O x t V A v p 9 + Y Q 2 j e f P M C G u 8 u 0 j + / E Q 1 Y k N a w X F c x j 1 m + Z / a v J y X 5 r s j d W J T Y Y + S v M 0 S 1 5 w R 7 S R i S 0 D e 9 A j X H a C U N O + A a 3 V R K m n Y s G R P R o / W n p Q / S r 4 p 0 q S P 9 / C q j / s E D i z 0 c 8 1 9 d X T 6 S / 0 l T O + l D 2 l r T d Z s A N f 2 7 9 y 9 + 3 u 5 r w X w z u H d 8 3 T J x q t T N U w J z 8 / 4 b 0 p u o e V 1 1 t 0 f k v v w l Q Z 7 c O k T b 2 a k i e F X E k O n f L a 4 F d 8 M A C X + s t o C 2 Y w a y Q o M m o C N + V b Q r 0 5 i X A L t A t o t G u 2 f F l w l d W E x J V 2 t 0 L t q D v x b b W F H 8 D U E s B A i 0 A F A A C A A g A o L l C W 4 q a D e m k A A A A 9 g A A A B I A A A A A A A A A A A A A A A A A A A A A A E N v b m Z p Z y 9 Q Y W N r Y W d l L n h t b F B L A Q I t A B Q A A g A I A K C 5 Q l s P y u m r p A A A A O k A A A A T A A A A A A A A A A A A A A A A A P A A A A B b Q 2 9 u d G V u d F 9 U e X B l c 1 0 u e G 1 s U E s B A i 0 A F A A C A A g A o L l C W 8 k O 8 e 5 S B g A A c B 0 A A B M A A A A A A A A A A A A A A A A A 4 Q E A A E Z v c m 1 1 b G F z L 1 N l Y 3 R p b 2 4 x L m 1 Q S w U G A A A A A A M A A w D C A A A A g A 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X g A A A A A A A C X e 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U 2 F s Z X M l M j B k Y X R h P C 9 J d G V t U G F 0 a D 4 8 L 0 l 0 Z W 1 M b 2 N h d G l v b j 4 8 U 3 R h Y m x l R W 5 0 c m l l c z 4 8 R W 5 0 c n k g V H l w Z T 0 i S X N Q c m l 2 Y X R l I i B W Y W x 1 Z T 0 i b D A i I C 8 + P E V u d H J 5 I F R 5 c G U 9 I l F 1 Z X J 5 S U Q i I F Z h b H V l P S J z M 2 I 0 M 2 E 5 Z D E t N T V h N C 0 0 Y z g z L W E 1 M z k t Z T l l M T g w Y 2 N j O G Y 0 I i A v P j x F b n R y e S B U e X B l P S J G a W x s R W 5 h Y m x l Z C I g V m F s d W U 9 I m w w I i A v P j x F b n R y e S B U e X B l P S J G a W x s Q 2 9 s d W 1 u V H l w Z X M i I F Z h b H V l P S J z Q X d N U k F 4 R U p C Z 0 1 E Q X d Z U k J n W U d C Z 1 l H Q m d Z R 0 J n W U d C Q U F E Q X c 9 P S I g L z 4 8 R W 5 0 c n k g V H l w Z T 0 i R m l s b E x h c 3 R V c G R h d G V k I i B W Y W x 1 Z T 0 i Z D I w M j U t M D k t M j d U M D I 6 M z c 6 M D c u M D E w N j Y 0 N l o 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P Y m p l Y 3 R U e X B l I i B W Y W x 1 Z T 0 i c 0 N v b m 5 l Y 3 R p b 2 5 P b m x 5 I i A v P j x F b n R y e S B U e X B l P S J G a W x s V G 9 E Y X R h T W 9 k Z W x F b m F i b G V k I i B W Y W x 1 Z T 0 i b D E i I C 8 + P E V u d H J 5 I F R 5 c G U 9 I k Z p b G x D b 3 V u d C I g V m F s d W U 9 I m w y O D I z I i A v P j x F b n R y e S B U e X B l P S J B Z G R l Z F R v R G F 0 Y U 1 v Z G V s I i B W Y W x 1 Z T 0 i b D E i I C 8 + P E V u d H J 5 I F R 5 c G U 9 I k Z p b G x F c n J v c k N v d W 5 0 I i B W Y W x 1 Z T 0 i b D A i I C 8 + P E V u d H J 5 I F R 5 c G U 9 I k Z p b G x F c n J v c k N v Z G U i I F Z h b H V l P S J z V W 5 r b m 9 3 b i I g L z 4 8 R W 5 0 c n k g V H l w Z T 0 i R m l s b E N v b H V t b k 5 h b W V z I i B W Y W x 1 Z T 0 i c 1 s m c X V v d D t P U k R F U i B O V U 1 C R V I m c X V v d D s s J n F 1 b 3 Q 7 U V V B T l R J V F k g T 1 J E R V J F R C Z x d W 9 0 O y w m c X V v d D t Q U k l D R S B F Q U N I J n F 1 b 3 Q 7 L C Z x d W 9 0 O 0 9 S R E V S T E l O R S B O V U 1 C R V I m c X V v d D s s J n F 1 b 3 Q 7 U 0 F M R V M m c X V v d D s s J n F 1 b 3 Q 7 T 1 J E R V I g R E F U R S Z x d W 9 0 O y w m c X V v d D t T V E F U V V M m c X V v d D s s J n F 1 b 3 Q 7 U V R S X 0 l E J n F 1 b 3 Q 7 L C Z x d W 9 0 O 0 1 P T l R I X 0 l E J n F 1 b 3 Q 7 L C Z x d W 9 0 O 1 l F Q V J f S U Q m c X V v d D s s J n F 1 b 3 Q 7 U F J P R F V D V C B M S U 5 F J n F 1 b 3 Q 7 L C Z x d W 9 0 O 0 1 B T l V G Q U N U V V J F U l x 1 M D A y N 1 M g U 1 V H R 0 V T V E V E I F J F V E F J T C B Q U k l D R S Z x d W 9 0 O y w m c X V v d D t Q U k 9 E V U N U I E N P R E U m c X V v d D s s J n F 1 b 3 Q 7 Q 1 V T V E 9 N R V J O Q U 1 F J n F 1 b 3 Q 7 L C Z x d W 9 0 O 1 B I T 0 5 F J n F 1 b 3 Q 7 L C Z x d W 9 0 O 0 F E R F J F U 1 N M S U 5 F M S Z x d W 9 0 O y w m c X V v d D t B R E R S R V N T T E l O R T I m c X V v d D s s J n F 1 b 3 Q 7 Q 0 l U W S Z x d W 9 0 O y w m c X V v d D t T V E F U R S Z x d W 9 0 O y w m c X V v d D t Q T 1 N U Q U x D T 0 R F J n F 1 b 3 Q 7 L C Z x d W 9 0 O 0 N P V U 5 U U l k m c X V v d D s s J n F 1 b 3 Q 7 V E V S U k l U T 1 J Z J n F 1 b 3 Q 7 L C Z x d W 9 0 O 0 N P T l R B Q 1 Q g T k F N R S Z x d W 9 0 O y w m c X V v d D t E R U F M I F N J W k U m c X V v d D s s J n F 1 b 3 Q 7 R E l T Q 0 9 V T l Q g J S Z x d W 9 0 O y w m c X V v d D t Z R U F S J n F 1 b 3 Q 7 L C Z x d W 9 0 O 0 1 P T l R I J n F 1 b 3 Q 7 L C Z x d W 9 0 O 1 F V Q V J U R V I m c X V v d D t d I i A v P j x F b n R y e S B U e X B l P S J G a W x s U 3 R h d H V z I i B W Y W x 1 Z T 0 i c 0 N v b X B s Z X R l I i A v P j x F b n R y e S B U e X B l P S J S Z W x h d G l v b n N o a X B J b m Z v Q 2 9 u d G F p b m V y I i B W Y W x 1 Z T 0 i c 3 s m c X V v d D t j b 2 x 1 b W 5 D b 3 V u d C Z x d W 9 0 O z o y O C w m c X V v d D t r Z X l D b 2 x 1 b W 5 O Y W 1 l c y Z x d W 9 0 O z p b X S w m c X V v d D t x d W V y e V J l b G F 0 a W 9 u c 2 h p c H M m c X V v d D s 6 W 1 0 s J n F 1 b 3 Q 7 Y 2 9 s d W 1 u S W R l b n R p d G l l c y Z x d W 9 0 O z p b J n F 1 b 3 Q 7 U 2 V j d G l v b j E v R m F j d H N h b G V z L 0 N o Y W 5 n Z W Q g V H l w Z T E u e 0 9 S R E V S I E 5 V T U J F U i w w f S Z x d W 9 0 O y w m c X V v d D t T Z W N 0 a W 9 u M S 9 G Y W N 0 c 2 F s Z X M v Q 2 h h b m d l Z C B U e X B l M S 5 7 U V V B T l R J V F k g T 1 J E R V J F R C w x f S Z x d W 9 0 O y w m c X V v d D t T Z W N 0 a W 9 u M S 9 G Y W N 0 c 2 F s Z X M v Q 2 h h b m d l Z C B U e X B l L n t Q U k l D R U V B Q 0 g s M n 0 m c X V v d D s s J n F 1 b 3 Q 7 U 2 V j d G l v b j E v R m F j d H N h b G V z L 0 N o Y W 5 n Z W Q g V H l w Z T E u e 0 9 S R E V S T E l O R S B O V U 1 C R V I s M 3 0 m c X V v d D s s J n F 1 b 3 Q 7 U 2 V j d G l v b j E v R m F j d H N h b G V z L 0 N o Y W 5 n Z W Q g V H l w Z S 5 7 U 0 F M R V M s N H 0 m c X V v d D s s J n F 1 b 3 Q 7 U 2 V j d G l v b j E v R m F j d H N h b G V z L 0 N o Y W 5 n Z W Q g V H l w Z T I u e 0 9 S R E V S I E R B V E U u M S w 1 f S Z x d W 9 0 O y w m c X V v d D t T Z W N 0 a W 9 u M S 9 G Y W N 0 c 2 F s Z X M v Q 2 h h b m d l Z C B U e X B l M i 5 7 U 1 R B V F V T L D d 9 J n F 1 b 3 Q 7 L C Z x d W 9 0 O 1 N l Y 3 R p b 2 4 x L 0 Z h Y 3 R z Y W x l c y 9 D a G F u Z 2 V k I F R 5 c G U y L n t R V F J f S U Q s O H 0 m c X V v d D s s J n F 1 b 3 Q 7 U 2 V j d G l v b j E v R m F j d H N h b G V z L 0 N o Y W 5 n Z W Q g V H l w Z T I u e 0 1 P T l R I X 0 l E L D l 9 J n F 1 b 3 Q 7 L C Z x d W 9 0 O 1 N l Y 3 R p b 2 4 x L 0 Z h Y 3 R z Y W x l c y 9 D a G F u Z 2 V k I F R 5 c G U y L n t Z R U F S X 0 l E L D E w f S Z x d W 9 0 O y w m c X V v d D t T Z W N 0 a W 9 u M S 9 G Y W N 0 c 2 F s Z X M v Q 2 h h b m d l Z C B U e X B l M i 5 7 U F J P R F V D V E x J T k U s M T F 9 J n F 1 b 3 Q 7 L C Z x d W 9 0 O 1 N l Y 3 R p b 2 4 x L 0 Z h Y 3 R z Y W x l c y 9 D a G F u Z 2 V k I F R 5 c G U 2 L n t N Q U 5 V R k F D V F V S R V J c d T A w M j d T I F N V R 0 d F U 1 R F R C B S R V R B S U w g U F J J Q 0 U s M T F 9 J n F 1 b 3 Q 7 L C Z x d W 9 0 O 1 N l Y 3 R p b 2 4 x L 0 Z h Y 3 R z Y W x l c y 9 D a G F u Z 2 V k I F R 5 c G U y L n t Q U k 9 E V U N U Q 0 9 E R S w x M 3 0 m c X V v d D s s J n F 1 b 3 Q 7 U 2 V j d G l v b j E v R m F j d H N h b G V z L 0 N o Y W 5 n Z W Q g V H l w Z T I u e 0 N V U 1 R P T U V S T k F N R S w x N H 0 m c X V v d D s s J n F 1 b 3 Q 7 U 2 V j d G l v b j E v R m F j d H N h b G V z L 0 N o Y W 5 n Z W Q g V H l w Z T I u e 1 B I T 0 5 F L D E 1 f S Z x d W 9 0 O y w m c X V v d D t T Z W N 0 a W 9 u M S 9 G Y W N 0 c 2 F s Z X M v Q 2 h h b m d l Z C B U e X B l M i 5 7 Q U R E U k V T U 0 x J T k U x L D E 2 f S Z x d W 9 0 O y w m c X V v d D t T Z W N 0 a W 9 u M S 9 G Y W N 0 c 2 F s Z X M v Q 2 h h b m d l Z C B U e X B l M i 5 7 Q U R E U k V T U 0 x J T k U y L D E 3 f S Z x d W 9 0 O y w m c X V v d D t T Z W N 0 a W 9 u M S 9 G Y W N 0 c 2 F s Z X M v Q 2 h h b m d l Z C B U e X B l M i 5 7 Q 0 l U W S w x O H 0 m c X V v d D s s J n F 1 b 3 Q 7 U 2 V j d G l v b j E v R m F j d H N h b G V z L 0 N o Y W 5 n Z W Q g V H l w Z T I u e 1 N U Q V R F L D E 5 f S Z x d W 9 0 O y w m c X V v d D t T Z W N 0 a W 9 u M S 9 G Y W N 0 c 2 F s Z X M v Q 2 h h b m d l Z C B U e X B l M i 5 7 U E 9 T V E F M Q 0 9 E R S w y M H 0 m c X V v d D s s J n F 1 b 3 Q 7 U 2 V j d G l v b j E v R m F j d H N h b G V z L 0 N o Y W 5 n Z W Q g V H l w Z T I u e 0 N P V U 5 U U l k s M j F 9 J n F 1 b 3 Q 7 L C Z x d W 9 0 O 1 N l Y 3 R p b 2 4 x L 0 Z h Y 3 R z Y W x l c y 9 D a G F u Z 2 V k I F R 5 c G U y L n t U R V J S S V R P U l k s M j J 9 J n F 1 b 3 Q 7 L C Z x d W 9 0 O 1 N l Y 3 R p b 2 4 x L 0 Z h Y 3 R z Y W x l c y 9 N Z X J n Z W Q g Q 2 9 s d W 1 u c y 5 7 Q 0 9 O V E F D V C B O Q U 1 F L D I y f S Z x d W 9 0 O y w m c X V v d D t T Z W N 0 a W 9 u M S 9 G Y W N 0 c 2 F s Z X M v Q 2 h h b m d l Z C B U e X B l M i 5 7 R E V B T F N J W k U s M j V 9 J n F 1 b 3 Q 7 L C Z x d W 9 0 O 1 N l Y 3 R p b 2 4 x L 0 Z h Y 3 R z Y W x l c y 9 D a G F u Z 2 V k I F R 5 c G U 0 L n t E S V N D T 1 V O V C A l L D I 0 f S Z x d W 9 0 O y w m c X V v d D t T Z W N 0 a W 9 u M S 9 G Y W N 0 c 2 F s Z X M v Q W R k Z W Q g Q 3 V z d G 9 t M S 5 7 W U V B U i w y N X 0 m c X V v d D s s J n F 1 b 3 Q 7 U 2 V j d G l v b j E v R m F j d H N h b G V z L 0 N o Y W 5 n Z W Q g V H l w Z T Y u e 0 1 P T l R I L D I 2 f S Z x d W 9 0 O y w m c X V v d D t T Z W N 0 a W 9 u M S 9 G Y W N 0 c 2 F s Z X M v Q 2 h h b m d l Z C B U e X B l N i 5 7 U V V B U l R F U i w y N 3 0 m c X V v d D t d L C Z x d W 9 0 O 0 N v b H V t b k N v d W 5 0 J n F 1 b 3 Q 7 O j I 4 L C Z x d W 9 0 O 0 t l e U N v b H V t b k 5 h b W V z J n F 1 b 3 Q 7 O l t d L C Z x d W 9 0 O 0 N v b H V t b k l k Z W 5 0 a X R p Z X M m c X V v d D s 6 W y Z x d W 9 0 O 1 N l Y 3 R p b 2 4 x L 0 Z h Y 3 R z Y W x l c y 9 D a G F u Z 2 V k I F R 5 c G U x L n t P U k R F U i B O V U 1 C R V I s M H 0 m c X V v d D s s J n F 1 b 3 Q 7 U 2 V j d G l v b j E v R m F j d H N h b G V z L 0 N o Y W 5 n Z W Q g V H l w Z T E u e 1 F V Q U 5 U S V R Z I E 9 S R E V S R U Q s M X 0 m c X V v d D s s J n F 1 b 3 Q 7 U 2 V j d G l v b j E v R m F j d H N h b G V z L 0 N o Y W 5 n Z W Q g V H l w Z S 5 7 U F J J Q 0 V F Q U N I L D J 9 J n F 1 b 3 Q 7 L C Z x d W 9 0 O 1 N l Y 3 R p b 2 4 x L 0 Z h Y 3 R z Y W x l c y 9 D a G F u Z 2 V k I F R 5 c G U x L n t P U k R F U k x J T k U g T l V N Q k V S L D N 9 J n F 1 b 3 Q 7 L C Z x d W 9 0 O 1 N l Y 3 R p b 2 4 x L 0 Z h Y 3 R z Y W x l c y 9 D a G F u Z 2 V k I F R 5 c G U u e 1 N B T E V T L D R 9 J n F 1 b 3 Q 7 L C Z x d W 9 0 O 1 N l Y 3 R p b 2 4 x L 0 Z h Y 3 R z Y W x l c y 9 D a G F u Z 2 V k I F R 5 c G U y L n t P U k R F U i B E Q V R F L j E s N X 0 m c X V v d D s s J n F 1 b 3 Q 7 U 2 V j d G l v b j E v R m F j d H N h b G V z L 0 N o Y W 5 n Z W Q g V H l w Z T I u e 1 N U Q V R V U y w 3 f S Z x d W 9 0 O y w m c X V v d D t T Z W N 0 a W 9 u M S 9 G Y W N 0 c 2 F s Z X M v Q 2 h h b m d l Z C B U e X B l M i 5 7 U V R S X 0 l E L D h 9 J n F 1 b 3 Q 7 L C Z x d W 9 0 O 1 N l Y 3 R p b 2 4 x L 0 Z h Y 3 R z Y W x l c y 9 D a G F u Z 2 V k I F R 5 c G U y L n t N T 0 5 U S F 9 J R C w 5 f S Z x d W 9 0 O y w m c X V v d D t T Z W N 0 a W 9 u M S 9 G Y W N 0 c 2 F s Z X M v Q 2 h h b m d l Z C B U e X B l M i 5 7 W U V B U l 9 J R C w x M H 0 m c X V v d D s s J n F 1 b 3 Q 7 U 2 V j d G l v b j E v R m F j d H N h b G V z L 0 N o Y W 5 n Z W Q g V H l w Z T I u e 1 B S T 0 R V Q 1 R M S U 5 F L D E x f S Z x d W 9 0 O y w m c X V v d D t T Z W N 0 a W 9 u M S 9 G Y W N 0 c 2 F s Z X M v Q 2 h h b m d l Z C B U e X B l N i 5 7 T U F O V U Z B Q 1 R V U k V S X H U w M D I 3 U y B T V U d H R V N U R U Q g U k V U Q U l M I F B S S U N F L D E x f S Z x d W 9 0 O y w m c X V v d D t T Z W N 0 a W 9 u M S 9 G Y W N 0 c 2 F s Z X M v Q 2 h h b m d l Z C B U e X B l M i 5 7 U F J P R F V D V E N P R E U s M T N 9 J n F 1 b 3 Q 7 L C Z x d W 9 0 O 1 N l Y 3 R p b 2 4 x L 0 Z h Y 3 R z Y W x l c y 9 D a G F u Z 2 V k I F R 5 c G U y L n t D V V N U T 0 1 F U k 5 B T U U s M T R 9 J n F 1 b 3 Q 7 L C Z x d W 9 0 O 1 N l Y 3 R p b 2 4 x L 0 Z h Y 3 R z Y W x l c y 9 D a G F u Z 2 V k I F R 5 c G U y L n t Q S E 9 O R S w x N X 0 m c X V v d D s s J n F 1 b 3 Q 7 U 2 V j d G l v b j E v R m F j d H N h b G V z L 0 N o Y W 5 n Z W Q g V H l w Z T I u e 0 F E R F J F U 1 N M S U 5 F M S w x N n 0 m c X V v d D s s J n F 1 b 3 Q 7 U 2 V j d G l v b j E v R m F j d H N h b G V z L 0 N o Y W 5 n Z W Q g V H l w Z T I u e 0 F E R F J F U 1 N M S U 5 F M i w x N 3 0 m c X V v d D s s J n F 1 b 3 Q 7 U 2 V j d G l v b j E v R m F j d H N h b G V z L 0 N o Y W 5 n Z W Q g V H l w Z T I u e 0 N J V F k s M T h 9 J n F 1 b 3 Q 7 L C Z x d W 9 0 O 1 N l Y 3 R p b 2 4 x L 0 Z h Y 3 R z Y W x l c y 9 D a G F u Z 2 V k I F R 5 c G U y L n t T V E F U R S w x O X 0 m c X V v d D s s J n F 1 b 3 Q 7 U 2 V j d G l v b j E v R m F j d H N h b G V z L 0 N o Y W 5 n Z W Q g V H l w Z T I u e 1 B P U 1 R B T E N P R E U s M j B 9 J n F 1 b 3 Q 7 L C Z x d W 9 0 O 1 N l Y 3 R p b 2 4 x L 0 Z h Y 3 R z Y W x l c y 9 D a G F u Z 2 V k I F R 5 c G U y L n t D T 1 V O V F J Z L D I x f S Z x d W 9 0 O y w m c X V v d D t T Z W N 0 a W 9 u M S 9 G Y W N 0 c 2 F s Z X M v Q 2 h h b m d l Z C B U e X B l M i 5 7 V E V S U k l U T 1 J Z L D I y f S Z x d W 9 0 O y w m c X V v d D t T Z W N 0 a W 9 u M S 9 G Y W N 0 c 2 F s Z X M v T W V y Z 2 V k I E N v b H V t b n M u e 0 N P T l R B Q 1 Q g T k F N R S w y M n 0 m c X V v d D s s J n F 1 b 3 Q 7 U 2 V j d G l v b j E v R m F j d H N h b G V z L 0 N o Y W 5 n Z W Q g V H l w Z T I u e 0 R F Q U x T S V p F L D I 1 f S Z x d W 9 0 O y w m c X V v d D t T Z W N 0 a W 9 u M S 9 G Y W N 0 c 2 F s Z X M v Q 2 h h b m d l Z C B U e X B l N C 5 7 R E l T Q 0 9 V T l Q g J S w y N H 0 m c X V v d D s s J n F 1 b 3 Q 7 U 2 V j d G l v b j E v R m F j d H N h b G V z L 0 F k Z G V k I E N 1 c 3 R v b T E u e 1 l F Q V I s M j V 9 J n F 1 b 3 Q 7 L C Z x d W 9 0 O 1 N l Y 3 R p b 2 4 x L 0 Z h Y 3 R z Y W x l c y 9 D a G F u Z 2 V k I F R 5 c G U 2 L n t N T 0 5 U S C w y N n 0 m c X V v d D s s J n F 1 b 3 Q 7 U 2 V j d G l v b j E v R m F j d H N h b G V z L 0 N o Y W 5 n Z W Q g V H l w Z T Y u e 1 F V Q V J U R V I s M j d 9 J n F 1 b 3 Q 7 X S w m c X V v d D t S Z W x h d G l v b n N o a X B J b m Z v J n F 1 b 3 Q 7 O l t d f S I g L z 4 8 L 1 N 0 Y W J s Z U V u d H J p Z X M + P C 9 J d G V t P j x J d G V t P j x J d G V t T G 9 j Y X R p b 2 4 + P E l 0 Z W 1 U e X B l P k Z v c m 1 1 b G E 8 L 0 l 0 Z W 1 U e X B l P j x J d G V t U G F 0 a D 5 T Z W N 0 a W 9 u M S 9 T Y W x l c y U y M G R h d G E v U 2 9 1 c m N l P C 9 J d G V t U G F 0 a D 4 8 L 0 l 0 Z W 1 M b 2 N h d G l v b j 4 8 U 3 R h Y m x l R W 5 0 c m l l c y A v P j w v S X R l b T 4 8 S X R l b T 4 8 S X R l b U x v Y 2 F 0 a W 9 u P j x J d G V t V H l w Z T 5 G b 3 J t d W x h P C 9 J d G V t V H l w Z T 4 8 S X R l b V B h d G g + U 2 V j d G l v b j E v U 2 F s Z X M l M j B k Y X R h L 1 B y b 2 1 v d G V k J T I w S G V h Z G V y c z w v S X R l b V B h d G g + P C 9 J d G V t T G 9 j Y X R p b 2 4 + P F N 0 Y W J s Z U V u d H J p Z X M g L z 4 8 L 0 l 0 Z W 0 + P E l 0 Z W 0 + P E l 0 Z W 1 M b 2 N h d G l v b j 4 8 S X R l b V R 5 c G U + R m 9 y b X V s Y T w v S X R l b V R 5 c G U + P E l 0 Z W 1 Q Y X R o P l N l Y 3 R p b 2 4 x L 1 N h b G V z J T I w Z G F 0 Y S 9 D a G F u Z 2 V k J T I w V H l w Z T w v S X R l b V B h d G g + P C 9 J d G V t T G 9 j Y X R p b 2 4 + P F N 0 Y W J s Z U V u d H J p Z X M g L z 4 8 L 0 l 0 Z W 0 + P E l 0 Z W 0 + P E l 0 Z W 1 M b 2 N h d G l v b j 4 8 S X R l b V R 5 c G U + R m 9 y b X V s Y T w v S X R l b V R 5 c G U + P E l 0 Z W 1 Q Y X R o P l N l Y 3 R p b 2 4 x L 1 N h b G V z J T I w Z G F 0 Y S 9 S Z W 5 h b W V k J T I w Q 2 9 s d W 1 u c z w v S X R l b V B h d G g + P C 9 J d G V t T G 9 j Y X R p b 2 4 + P F N 0 Y W J s Z U V u d H J p Z X M g L z 4 8 L 0 l 0 Z W 0 + P E l 0 Z W 0 + P E l 0 Z W 1 M b 2 N h d G l v b j 4 8 S X R l b V R 5 c G U + R m 9 y b X V s Y T w v S X R l b V R 5 c G U + P E l 0 Z W 1 Q Y X R o P l N l Y 3 R p b 2 4 x L 1 N h b G V z J T I w Z G F 0 Y S 9 D a G F u Z 2 V k J T I w V H l w Z T E 8 L 0 l 0 Z W 1 Q Y X R o P j w v S X R l b U x v Y 2 F 0 a W 9 u P j x T d G F i b G V F b n R y a W V z I C 8 + P C 9 J d G V t P j x J d G V t P j x J d G V t T G 9 j Y X R p b 2 4 + P E l 0 Z W 1 U e X B l P k Z v c m 1 1 b G E 8 L 0 l 0 Z W 1 U e X B l P j x J d G V t U G F 0 a D 5 T Z W N 0 a W 9 u M S 9 T Y W x l c y U y M G R h d G E v U 3 B s a X Q l M j B D b 2 x 1 b W 4 l M j B i e S U y M E R l b G l t a X R l c j w v S X R l b V B h d G g + P C 9 J d G V t T G 9 j Y X R p b 2 4 + P F N 0 Y W J s Z U V u d H J p Z X M g L z 4 8 L 0 l 0 Z W 0 + P E l 0 Z W 0 + P E l 0 Z W 1 M b 2 N h d G l v b j 4 8 S X R l b V R 5 c G U + R m 9 y b X V s Y T w v S X R l b V R 5 c G U + P E l 0 Z W 1 Q Y X R o P l N l Y 3 R p b 2 4 x L 1 N h b G V z J T I w Z G F 0 Y S 9 D a G F u Z 2 V k J T I w V H l w Z T I 8 L 0 l 0 Z W 1 Q Y X R o P j w v S X R l b U x v Y 2 F 0 a W 9 u P j x T d G F i b G V F b n R y a W V z I C 8 + P C 9 J d G V t P j x J d G V t P j x J d G V t T G 9 j Y X R p b 2 4 + P E l 0 Z W 1 U e X B l P k Z v c m 1 1 b G E 8 L 0 l 0 Z W 1 U e X B l P j x J d G V t U G F 0 a D 5 T Z W N 0 a W 9 u M S 9 T Y W x l c y U y M G R h d G E v U m V u Y W 1 l Z C U y M E N v b H V t b n M x P C 9 J d G V t U G F 0 a D 4 8 L 0 l 0 Z W 1 M b 2 N h d G l v b j 4 8 U 3 R h Y m x l R W 5 0 c m l l c y A v P j w v S X R l b T 4 8 S X R l b T 4 8 S X R l b U x v Y 2 F 0 a W 9 u P j x J d G V t V H l w Z T 5 G b 3 J t d W x h P C 9 J d G V t V H l w Z T 4 8 S X R l b V B h d G g + U 2 V j d G l v b j E v U 2 F s Z X M l M j B k Y X R h L 1 J l b W 9 2 Z W Q l M j B D b 2 x 1 b W 5 z P C 9 J d G V t U G F 0 a D 4 8 L 0 l 0 Z W 1 M b 2 N h d G l v b j 4 8 U 3 R h Y m x l R W 5 0 c m l l c y A v P j w v S X R l b T 4 8 S X R l b T 4 8 S X R l b U x v Y 2 F 0 a W 9 u P j x J d G V t V H l w Z T 5 G b 3 J t d W x h P C 9 J d G V t V H l w Z T 4 8 S X R l b V B h d G g + U 2 V j d G l v b j E v U 2 F s Z X M l M j B k Y X R h L 1 J l b m F t Z W Q l M j B D b 2 x 1 b W 5 z M j w v S X R l b V B h d G g + P C 9 J d G V t T G 9 j Y X R p b 2 4 + P F N 0 Y W J s Z U V u d H J p Z X M g L z 4 8 L 0 l 0 Z W 0 + P E l 0 Z W 0 + P E l 0 Z W 1 M b 2 N h d G l v b j 4 8 S X R l b V R 5 c G U + R m 9 y b X V s Y T w v S X R l b V R 5 c G U + P E l 0 Z W 1 Q Y X R o P l N l Y 3 R p b 2 4 x L 1 N h b G V z J T I w Z G F 0 Y S 9 N Z X J n Z W Q l M j B D b 2 x 1 b W 5 z P C 9 J d G V t U G F 0 a D 4 8 L 0 l 0 Z W 1 M b 2 N h d G l v b j 4 8 U 3 R h Y m x l R W 5 0 c m l l c y A v P j w v S X R l b T 4 8 S X R l b T 4 8 S X R l b U x v Y 2 F 0 a W 9 u P j x J d G V t V H l w Z T 5 G b 3 J t d W x h P C 9 J d G V t V H l w Z T 4 8 S X R l b V B h d G g + U 2 V j d G l v b j E v U 2 F s Z X M l M j B k Y X R h L 0 Z p b H R l c m V k J T I w U m 9 3 c z w v S X R l b V B h d G g + P C 9 J d G V t T G 9 j Y X R p b 2 4 + P F N 0 Y W J s Z U V u d H J p Z X M g L z 4 8 L 0 l 0 Z W 0 + P E l 0 Z W 0 + P E l 0 Z W 1 M b 2 N h d G l v b j 4 8 S X R l b V R 5 c G U + R m 9 y b X V s Y T w v S X R l b V R 5 c G U + P E l 0 Z W 1 Q Y X R o P l N l Y 3 R p b 2 4 x L 1 N h b G V z J T I w Z G F 0 Y S 9 G a W x 0 Z X J l Z C U y M F J v d 3 M x P C 9 J d G V t U G F 0 a D 4 8 L 0 l 0 Z W 1 M b 2 N h d G l v b j 4 8 U 3 R h Y m x l R W 5 0 c m l l c y A v P j w v S X R l b T 4 8 S X R l b T 4 8 S X R l b U x v Y 2 F 0 a W 9 u P j x J d G V t V H l w Z T 5 G b 3 J t d W x h P C 9 J d G V t V H l w Z T 4 8 S X R l b V B h d G g + U 2 V j d G l v b j E v U 2 F s Z X M l M j B k Y X R h L 0 Z p b H R l c m V k J T I w U m 9 3 c z I 8 L 0 l 0 Z W 1 Q Y X R o P j w v S X R l b U x v Y 2 F 0 a W 9 u P j x T d G F i b G V F b n R y a W V z I C 8 + P C 9 J d G V t P j x J d G V t P j x J d G V t T G 9 j Y X R p b 2 4 + P E l 0 Z W 1 U e X B l P k Z v c m 1 1 b G E 8 L 0 l 0 Z W 1 U e X B l P j x J d G V t U G F 0 a D 5 T Z W N 0 a W 9 u M S 9 T Y W x l c y U y M G R h d G E v U m V u Y W 1 l Z C U y M E N v b H V t b n M z P C 9 J d G V t U G F 0 a D 4 8 L 0 l 0 Z W 1 M b 2 N h d G l v b j 4 8 U 3 R h Y m x l R W 5 0 c m l l c y A v P j w v S X R l b T 4 8 S X R l b T 4 8 S X R l b U x v Y 2 F 0 a W 9 u P j x J d G V t V H l w Z T 5 G b 3 J t d W x h P C 9 J d G V t V H l w Z T 4 8 S X R l b V B h d G g + U 2 V j d G l v b j E v U 2 F s Z X M l M j B k Y X R h L 0 N o Y W 5 n Z W Q l M j B U e X B l M z w v S X R l b V B h d G g + P C 9 J d G V t T G 9 j Y X R p b 2 4 + P F N 0 Y W J s Z U V u d H J p Z X M g L z 4 8 L 0 l 0 Z W 0 + P E l 0 Z W 0 + P E l 0 Z W 1 M b 2 N h d G l v b j 4 8 S X R l b V R 5 c G U + R m 9 y b X V s Y T w v S X R l b V R 5 c G U + P E l 0 Z W 1 Q Y X R o P l N l Y 3 R p b 2 4 x L 1 N h b G V z J T I w Z G F 0 Y S 9 B Z G R l Z C U y M E N 1 c 3 R v b T w v S X R l b V B h d G g + P C 9 J d G V t T G 9 j Y X R p b 2 4 + P F N 0 Y W J s Z U V u d H J p Z X M g L z 4 8 L 0 l 0 Z W 0 + P E l 0 Z W 0 + P E l 0 Z W 1 M b 2 N h d G l v b j 4 8 S X R l b V R 5 c G U + R m 9 y b X V s Y T w v S X R l b V R 5 c G U + P E l 0 Z W 1 Q Y X R o P l N l Y 3 R p b 2 4 x L 1 N h b G V z J T I w Z G F 0 Y S 9 D a G F u Z 2 V k J T I w V H l w Z T Q 8 L 0 l 0 Z W 1 Q Y X R o P j w v S X R l b U x v Y 2 F 0 a W 9 u P j x T d G F i b G V F b n R y a W V z I C 8 + P C 9 J d G V t P j x J d G V t P j x J d G V t T G 9 j Y X R p b 2 4 + P E l 0 Z W 1 U e X B l P k Z v c m 1 1 b G E 8 L 0 l 0 Z W 1 U e X B l P j x J d G V t U G F 0 a D 5 T Z W N 0 a W 9 u M S 9 T Y W x l c y U y M G R h d G E v Q W R k Z W Q l M j B D d X N 0 b 2 0 x P C 9 J d G V t U G F 0 a D 4 8 L 0 l 0 Z W 1 M b 2 N h d G l v b j 4 8 U 3 R h Y m x l R W 5 0 c m l l c y A v P j w v S X R l b T 4 8 S X R l b T 4 8 S X R l b U x v Y 2 F 0 a W 9 u P j x J d G V t V H l w Z T 5 G b 3 J t d W x h P C 9 J d G V t V H l w Z T 4 8 S X R l b V B h d G g + U 2 V j d G l v b j E v U 2 F s Z X M l M j B k Y X R h L 0 F k Z G V k J T I w Q 3 V z d G 9 t M j w v S X R l b V B h d G g + P C 9 J d G V t T G 9 j Y X R p b 2 4 + P F N 0 Y W J s Z U V u d H J p Z X M g L z 4 8 L 0 l 0 Z W 0 + P E l 0 Z W 0 + P E l 0 Z W 1 M b 2 N h d G l v b j 4 8 S X R l b V R 5 c G U + R m 9 y b X V s Y T w v S X R l b V R 5 c G U + P E l 0 Z W 1 Q Y X R o P l N l Y 3 R p b 2 4 x L 1 N h b G V z J T I w Z G F 0 Y S 9 D a G F u Z 2 V k J T I w V H l w Z T U 8 L 0 l 0 Z W 1 Q Y X R o P j w v S X R l b U x v Y 2 F 0 a W 9 u P j x T d G F i b G V F b n R y a W V z I C 8 + P C 9 J d G V t P j x J d G V t P j x J d G V t T G 9 j Y X R p b 2 4 + P E l 0 Z W 1 U e X B l P k Z v c m 1 1 b G E 8 L 0 l 0 Z W 1 U e X B l P j x J d G V t U G F 0 a D 5 T Z W N 0 a W 9 u M S 9 T Y W x l c y U y M G R h d G E v Q W R k Z W Q l M j B D d X N 0 b 2 0 z P C 9 J d G V t U G F 0 a D 4 8 L 0 l 0 Z W 1 M b 2 N h d G l v b j 4 8 U 3 R h Y m x l R W 5 0 c m l l c y A v P j w v S X R l b T 4 8 S X R l b T 4 8 S X R l b U x v Y 2 F 0 a W 9 u P j x J d G V t V H l w Z T 5 G b 3 J t d W x h P C 9 J d G V t V H l w Z T 4 8 S X R l b V B h d G g + U 2 V j d G l v b j E v U 2 F s Z X M l M j B k Y X R h L 1 J l b m F t Z W Q l M j B D b 2 x 1 b W 5 z N D w v S X R l b V B h d G g + P C 9 J d G V t T G 9 j Y X R p b 2 4 + P F N 0 Y W J s Z U V u d H J p Z X M g L z 4 8 L 0 l 0 Z W 0 + P E l 0 Z W 0 + P E l 0 Z W 1 M b 2 N h d G l v b j 4 8 S X R l b V R 5 c G U + R m 9 y b X V s Y T w v S X R l b V R 5 c G U + P E l 0 Z W 1 Q Y X R o P l N l Y 3 R p b 2 4 x L 1 N h b G V z J T I w Z G F 0 Y S 9 D a G F u Z 2 V k J T I w V H l w Z T Y 8 L 0 l 0 Z W 1 Q Y X R o P j w v S X R l b U x v Y 2 F 0 a W 9 u P j x T d G F i b G V F b n R y a W V z I C 8 + P C 9 J d G V t P j x J d G V t P j x J d G V t T G 9 j Y X R p b 2 4 + P E l 0 Z W 1 U e X B l P k Z v c m 1 1 b G E 8 L 0 l 0 Z W 1 U e X B l P j x J d G V t U G F 0 a D 5 T Z W N 0 a W 9 u M S 9 T Y W x l c y U y M G R h d G E v R m l s d G V y Z W Q l M j B S b 3 d z M z w v S X R l b V B h d G g + P C 9 J d G V t T G 9 j Y X R p b 2 4 + P F N 0 Y W J s Z U V u d H J p Z X M g L z 4 8 L 0 l 0 Z W 0 + P E l 0 Z W 0 + P E l 0 Z W 1 M b 2 N h d G l v b j 4 8 S X R l b V R 5 c G U + R m 9 y b X V s Y T w v S X R l b V R 5 c G U + P E l 0 Z W 1 Q Y X R o P l N l Y 3 R p b 2 4 x L 0 R p b U N 1 c 3 R v b W V y P C 9 J d G V t U G F 0 a D 4 8 L 0 l 0 Z W 1 M b 2 N h d G l v b j 4 8 U 3 R h Y m x l R W 5 0 c m l l c z 4 8 R W 5 0 c n k g V H l w Z T 0 i U X V l c n l J R C I g V m F s d W U 9 I n N k N W I 0 N W J h O S 0 4 N D A 5 L T R k N W M t Y T g y O C 0 w Y m V l Y j l j O D M 0 N T c 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2 L C Z x d W 9 0 O 2 t l e U N v b H V t b k 5 h b W V z J n F 1 b 3 Q 7 O l s m c X V v d D t D V V N U T 0 1 F U k 5 B T U U m c X V v d D t d L C Z x d W 9 0 O 3 F 1 Z X J 5 U m V s Y X R p b 2 5 z a G l w c y Z x d W 9 0 O z p b X S w m c X V v d D t j b 2 x 1 b W 5 J Z G V u d G l 0 a W V z J n F 1 b 3 Q 7 O l s m c X V v d D t T Z W N 0 a W 9 u M S 9 E a W 1 D d X N 0 b 2 1 l c i 9 B Z G R l Z C B J b m R l e C 5 7 Q 1 V T V E 9 N R V J O Q U 1 F L D B 9 J n F 1 b 3 Q 7 L C Z x d W 9 0 O 1 N l Y 3 R p b 2 4 x L 0 R p b U N 1 c 3 R v b W V y L 0 F k Z G V k I E l u Z G V 4 L n t D S V R Z L D F 9 J n F 1 b 3 Q 7 L C Z x d W 9 0 O 1 N l Y 3 R p b 2 4 x L 0 R p b U N 1 c 3 R v b W V y L 0 F k Z G V k I E l u Z G V 4 L n t T V E F U R S w y f S Z x d W 9 0 O y w m c X V v d D t T Z W N 0 a W 9 u M S 9 E a W 1 D d X N 0 b 2 1 l c i 9 B Z G R l Z C B J b m R l e C 5 7 Q 0 9 V T l R S W S w z f S Z x d W 9 0 O y w m c X V v d D t T Z W N 0 a W 9 u M S 9 E a W 1 D d X N 0 b 2 1 l c i 9 B Z G R l Z C B J b m R l e C 5 7 V E V S U k l U T 1 J Z L D R 9 J n F 1 b 3 Q 7 L C Z x d W 9 0 O 1 N l Y 3 R p b 2 4 x L 0 R p b U N 1 c 3 R v b W V y L 0 F k Z G V k I E l u Z G V 4 L n t J b m R l e C w 1 f S Z x d W 9 0 O 1 0 s J n F 1 b 3 Q 7 Q 2 9 s d W 1 u Q 2 9 1 b n Q m c X V v d D s 6 N i w m c X V v d D t L Z X l D b 2 x 1 b W 5 O Y W 1 l c y Z x d W 9 0 O z p b J n F 1 b 3 Q 7 Q 1 V T V E 9 N R V J O Q U 1 F J n F 1 b 3 Q 7 X S w m c X V v d D t D b 2 x 1 b W 5 J Z G V u d G l 0 a W V z J n F 1 b 3 Q 7 O l s m c X V v d D t T Z W N 0 a W 9 u M S 9 E a W 1 D d X N 0 b 2 1 l c i 9 B Z G R l Z C B J b m R l e C 5 7 Q 1 V T V E 9 N R V J O Q U 1 F L D B 9 J n F 1 b 3 Q 7 L C Z x d W 9 0 O 1 N l Y 3 R p b 2 4 x L 0 R p b U N 1 c 3 R v b W V y L 0 F k Z G V k I E l u Z G V 4 L n t D S V R Z L D F 9 J n F 1 b 3 Q 7 L C Z x d W 9 0 O 1 N l Y 3 R p b 2 4 x L 0 R p b U N 1 c 3 R v b W V y L 0 F k Z G V k I E l u Z G V 4 L n t T V E F U R S w y f S Z x d W 9 0 O y w m c X V v d D t T Z W N 0 a W 9 u M S 9 E a W 1 D d X N 0 b 2 1 l c i 9 B Z G R l Z C B J b m R l e C 5 7 Q 0 9 V T l R S W S w z f S Z x d W 9 0 O y w m c X V v d D t T Z W N 0 a W 9 u M S 9 E a W 1 D d X N 0 b 2 1 l c i 9 B Z G R l Z C B J b m R l e C 5 7 V E V S U k l U T 1 J Z L D R 9 J n F 1 b 3 Q 7 L C Z x d W 9 0 O 1 N l Y 3 R p b 2 4 x L 0 R p b U N 1 c 3 R v b W V y L 0 F k Z G V k I E l u Z G V 4 L n t J b m R l e C w 1 f S Z x d W 9 0 O 1 0 s J n F 1 b 3 Q 7 U m V s Y X R p b 2 5 z a G l w S W 5 m b y Z x d W 9 0 O z p b X X 0 i I C 8 + P E V u d H J 5 I F R 5 c G U 9 I k Z p b G x T d G F 0 d X M i I F Z h b H V l P S J z Q 2 9 t c G x l d G U i I C 8 + P E V u d H J 5 I F R 5 c G U 9 I k Z p b G x D b 2 x 1 b W 5 O Y W 1 l c y I g V m F s d W U 9 I n N b J n F 1 b 3 Q 7 Q 1 V T V E 9 N R V J O Q U 1 F J n F 1 b 3 Q 7 L C Z x d W 9 0 O 0 N J V F k m c X V v d D s s J n F 1 b 3 Q 7 U 1 R B V E U m c X V v d D s s J n F 1 b 3 Q 7 Q 0 9 V T l R S W S Z x d W 9 0 O y w m c X V v d D t U R V J S S V R P U l k m c X V v d D s s J n F 1 b 3 Q 7 Q 1 V T V E 9 N R V I g S U Q m c X V v d D t d I i A v P j x F b n R y e S B U e X B l P S J G a W x s Q 2 9 s d W 1 u V H l w Z X M i I F Z h b H V l P S J z Q m d Z R 0 J n W U Q i I C 8 + P E V u d H J 5 I F R 5 c G U 9 I k Z p b G x M Y X N 0 V X B k Y X R l Z C I g V m F s d W U 9 I m Q y M D I 1 L T A 5 L T I 4 V D A 3 O j I x O j A 3 L j g 0 M j k z N j J a I i A v P j x F b n R y e S B U e X B l P S J G a W x s R X J y b 3 J D b 3 V u d C I g V m F s d W U 9 I m w w I i A v P j x F b n R y e S B U e X B l P S J G a W x s R X J y b 3 J D b 2 R l I i B W Y W x 1 Z T 0 i c 1 V u a 2 5 v d 2 4 i I C 8 + P E V u d H J 5 I F R 5 c G U 9 I k Z p b G x D b 3 V u d C I g V m F s d W U 9 I m w 5 M i I g L z 4 8 R W 5 0 c n k g V H l w Z T 0 i Q W R k Z W R U b 0 R h d G F N b 2 R l b C I g V m F s d W U 9 I m w x I i A v P j x F b n R y e S B U e X B l P S J S Z W N v d m V y e V R h c m d l d F N o Z W V 0 I i B W Y W x 1 Z T 0 i c 0 R p b U N 1 c 3 R v b W V y I i A v P j x F b n R y e S B U e X B l P S J S Z W N v d m V y e V R h c m d l d E N v b H V t b i I g V m F s d W U 9 I m w x I i A v P j x F b n R y e S B U e X B l P S J S Z W N v d m V y e V R h c m d l d F J v d y I g V m F s d W U 9 I m w x I i A v P j w v U 3 R h Y m x l R W 5 0 c m l l c z 4 8 L 0 l 0 Z W 0 + P E l 0 Z W 0 + P E l 0 Z W 1 M b 2 N h d G l v b j 4 8 S X R l b V R 5 c G U + R m 9 y b X V s Y T w v S X R l b V R 5 c G U + P E l 0 Z W 1 Q Y X R o P l N l Y 3 R p b 2 4 x L 0 R p b U N 1 c 3 R v b W V y L 1 N v d X J j Z T w v S X R l b V B h d G g + P C 9 J d G V t T G 9 j Y X R p b 2 4 + P F N 0 Y W J s Z U V u d H J p Z X M g L z 4 8 L 0 l 0 Z W 0 + P E l 0 Z W 0 + P E l 0 Z W 1 M b 2 N h d G l v b j 4 8 S X R l b V R 5 c G U + R m 9 y b X V s Y T w v S X R l b V R 5 c G U + P E l 0 Z W 1 Q Y X R o P l N l Y 3 R p b 2 4 x L 0 R p b U N 1 c 3 R v b W V y L 1 J l b W 9 2 Z W Q l M j B P d G h l c i U y M E N v b H V t b n M 8 L 0 l 0 Z W 1 Q Y X R o P j w v S X R l b U x v Y 2 F 0 a W 9 u P j x T d G F i b G V F b n R y a W V z I C 8 + P C 9 J d G V t P j x J d G V t P j x J d G V t T G 9 j Y X R p b 2 4 + P E l 0 Z W 1 U e X B l P k Z v c m 1 1 b G E 8 L 0 l 0 Z W 1 U e X B l P j x J d G V t U G F 0 a D 5 T Z W N 0 a W 9 u M S 9 E a W 1 D d X N 0 b 2 1 l c i 9 S Z W 1 v d m V k J T I w R H V w b G l j Y X R l c z w v S X R l b V B h d G g + P C 9 J d G V t T G 9 j Y X R p b 2 4 + P F N 0 Y W J s Z U V u d H J p Z X M g L z 4 8 L 0 l 0 Z W 0 + P E l 0 Z W 0 + P E l 0 Z W 1 M b 2 N h d G l v b j 4 8 S X R l b V R 5 c G U + R m 9 y b X V s Y T w v S X R l b V R 5 c G U + P E l 0 Z W 1 Q Y X R o P l N l Y 3 R p b 2 4 x L 0 R p b U N 1 c 3 R v b W V y L 1 J l c G x h Y 2 V k J T I w V m F s d W U 8 L 0 l 0 Z W 1 Q Y X R o P j w v S X R l b U x v Y 2 F 0 a W 9 u P j x T d G F i b G V F b n R y a W V z I C 8 + P C 9 J d G V t P j x J d G V t P j x J d G V t T G 9 j Y X R p b 2 4 + P E l 0 Z W 1 U e X B l P k Z v c m 1 1 b G E 8 L 0 l 0 Z W 1 U e X B l P j x J d G V t U G F 0 a D 5 T Z W N 0 a W 9 u M S 9 E a W 1 D d X N 0 b 2 1 l c i 9 B Z G R l Z C U y M E l u Z G V 4 P C 9 J d G V t U G F 0 a D 4 8 L 0 l 0 Z W 1 M b 2 N h d G l v b j 4 8 U 3 R h Y m x l R W 5 0 c m l l c y A v P j w v S X R l b T 4 8 S X R l b T 4 8 S X R l b U x v Y 2 F 0 a W 9 u P j x J d G V t V H l w Z T 5 G b 3 J t d W x h P C 9 J d G V t V H l w Z T 4 8 S X R l b V B h d G g + U 2 V j d G l v b j E v R G l t Q 3 V z d G 9 t Z X I v U m V u Y W 1 l Z C U y M E N v b H V t b n M 8 L 0 l 0 Z W 1 Q Y X R o P j w v S X R l b U x v Y 2 F 0 a W 9 u P j x T d G F i b G V F b n R y a W V z I C 8 + P C 9 J d G V t P j x J d G V t P j x J d G V t T G 9 j Y X R p b 2 4 + P E l 0 Z W 1 U e X B l P k Z v c m 1 1 b G E 8 L 0 l 0 Z W 1 U e X B l P j x J d G V t U G F 0 a D 5 T Z W N 0 a W 9 u M S 9 E a W 1 Q c m 9 k d W N 0 P C 9 J d G V t U G F 0 a D 4 8 L 0 l 0 Z W 1 M b 2 N h d G l v b j 4 8 U 3 R h Y m x l R W 5 0 c m l l c z 4 8 R W 5 0 c n k g V H l w Z T 0 i U X V l c n l J R C I g V m F s d W U 9 I n N h M m Z m M z I 0 Y y 0 5 Z D A x L T Q x Y z c t O W Z m Z i 1 k N W J m N T N m N 2 N k Z j U 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0 L C Z x d W 9 0 O 2 t l e U N v b H V t b k 5 h b W V z J n F 1 b 3 Q 7 O l t d L C Z x d W 9 0 O 3 F 1 Z X J 5 U m V s Y X R p b 2 5 z a G l w c y Z x d W 9 0 O z p b X S w m c X V v d D t j b 2 x 1 b W 5 J Z G V u d G l 0 a W V z J n F 1 b 3 Q 7 O l s m c X V v d D t T Z W N 0 a W 9 u M S 9 E a W 1 Q c m 9 k d W N 0 L 0 F k Z G V k I E l u Z G V 4 L n t Q U k 9 E V U N U I E x J T k U s M H 0 m c X V v d D s s J n F 1 b 3 Q 7 U 2 V j d G l v b j E v R G l t U H J v Z H V j d C 9 B Z G R l Z C B J b m R l e C 5 7 T U F O V U Z B Q 1 R V U k V S X H U w M D I 3 U y B T V U d H R V N U R U Q g U k V U Q U l M I F B S S U N F L D F 9 J n F 1 b 3 Q 7 L C Z x d W 9 0 O 1 N l Y 3 R p b 2 4 x L 0 R p b V B y b 2 R 1 Y 3 Q v Q 2 h h b m d l Z C B U e X B l L n t Q U k 9 E V U N U I E N P R E U s M n 0 m c X V v d D s s J n F 1 b 3 Q 7 U 2 V j d G l v b j E v R G l t U H J v Z H V j d C 9 B Z G R l Z C B J b m R l e C 5 7 S W 5 k Z X g s M 3 0 m c X V v d D t d L C Z x d W 9 0 O 0 N v b H V t b k N v d W 5 0 J n F 1 b 3 Q 7 O j Q s J n F 1 b 3 Q 7 S 2 V 5 Q 2 9 s d W 1 u T m F t Z X M m c X V v d D s 6 W 1 0 s J n F 1 b 3 Q 7 Q 2 9 s d W 1 u S W R l b n R p d G l l c y Z x d W 9 0 O z p b J n F 1 b 3 Q 7 U 2 V j d G l v b j E v R G l t U H J v Z H V j d C 9 B Z G R l Z C B J b m R l e C 5 7 U F J P R F V D V C B M S U 5 F L D B 9 J n F 1 b 3 Q 7 L C Z x d W 9 0 O 1 N l Y 3 R p b 2 4 x L 0 R p b V B y b 2 R 1 Y 3 Q v Q W R k Z W Q g S W 5 k Z X g u e 0 1 B T l V G Q U N U V V J F U l x 1 M D A y N 1 M g U 1 V H R 0 V T V E V E I F J F V E F J T C B Q U k l D R S w x f S Z x d W 9 0 O y w m c X V v d D t T Z W N 0 a W 9 u M S 9 E a W 1 Q c m 9 k d W N 0 L 0 N o Y W 5 n Z W Q g V H l w Z S 5 7 U F J P R F V D V C B D T 0 R F L D J 9 J n F 1 b 3 Q 7 L C Z x d W 9 0 O 1 N l Y 3 R p b 2 4 x L 0 R p b V B y b 2 R 1 Y 3 Q v Q W R k Z W Q g S W 5 k Z X g u e 0 l u Z G V 4 L D N 9 J n F 1 b 3 Q 7 X S w m c X V v d D t S Z W x h d G l v b n N o a X B J b m Z v J n F 1 b 3 Q 7 O l t d f S I g L z 4 8 R W 5 0 c n k g V H l w Z T 0 i R m l s b F N 0 Y X R 1 c y I g V m F s d W U 9 I n N D b 2 1 w b G V 0 Z S I g L z 4 8 R W 5 0 c n k g V H l w Z T 0 i R m l s b E N v b H V t b k 5 h b W V z I i B W Y W x 1 Z T 0 i c 1 s m c X V v d D t Q U k 9 E V U N U I E x J T k U m c X V v d D s s J n F 1 b 3 Q 7 T U F O V U Z B Q 1 R V U k V S X H U w M D I 3 U y B T V U d H R V N U R U Q g U k V U Q U l M I F B S S U N F J n F 1 b 3 Q 7 L C Z x d W 9 0 O 1 B S T 0 R V Q 1 Q g Q 0 9 E R S Z x d W 9 0 O y w m c X V v d D t Q U k 9 E V U N U I E l E J n F 1 b 3 Q 7 X S I g L z 4 8 R W 5 0 c n k g V H l w Z T 0 i R m l s b E N v b H V t b l R 5 c G V z I i B W Y W x 1 Z T 0 i c 0 J o R U d B d z 0 9 I i A v P j x F b n R y e S B U e X B l P S J G a W x s T G F z d F V w Z G F 0 Z W Q i I F Z h b H V l P S J k M j A y N S 0 w O S 0 y O F Q w N z o y M T o y M y 4 2 N D Y 4 M j k x W i I g L z 4 8 R W 5 0 c n k g V H l w Z T 0 i R m l s b E V y c m 9 y Q 2 9 1 b n Q i I F Z h b H V l P S J s M C I g L z 4 8 R W 5 0 c n k g V H l w Z T 0 i R m l s b E V y c m 9 y Q 2 9 k Z S I g V m F s d W U 9 I n N V b m t u b 3 d u I i A v P j x F b n R y e S B U e X B l P S J G a W x s Q 2 9 1 b n Q i I F Z h b H V l P S J s M T A 5 I i A v P j x F b n R y e S B U e X B l P S J B Z G R l Z F R v R G F 0 Y U 1 v Z G V s I i B W Y W x 1 Z T 0 i b D E i I C 8 + P E V u d H J 5 I F R 5 c G U 9 I l J l Y 2 9 2 Z X J 5 V G F y Z 2 V 0 U 2 h l Z X Q i I F Z h b H V l P S J z R G l t U H J v Z H V j d C I g L z 4 8 R W 5 0 c n k g V H l w Z T 0 i U m V j b 3 Z l c n l U Y X J n Z X R D b 2 x 1 b W 4 i I F Z h b H V l P S J s M S I g L z 4 8 R W 5 0 c n k g V H l w Z T 0 i U m V j b 3 Z l c n l U Y X J n Z X R S b 3 c i I F Z h b H V l P S J s M S I g L z 4 8 L 1 N 0 Y W J s Z U V u d H J p Z X M + P C 9 J d G V t P j x J d G V t P j x J d G V t T G 9 j Y X R p b 2 4 + P E l 0 Z W 1 U e X B l P k Z v c m 1 1 b G E 8 L 0 l 0 Z W 1 U e X B l P j x J d G V t U G F 0 a D 5 T Z W N 0 a W 9 u M S 9 E a W 1 Q c m 9 k d W N 0 L 1 N v d X J j Z T w v S X R l b V B h d G g + P C 9 J d G V t T G 9 j Y X R p b 2 4 + P F N 0 Y W J s Z U V u d H J p Z X M g L z 4 8 L 0 l 0 Z W 0 + P E l 0 Z W 0 + P E l 0 Z W 1 M b 2 N h d G l v b j 4 8 S X R l b V R 5 c G U + R m 9 y b X V s Y T w v S X R l b V R 5 c G U + P E l 0 Z W 1 Q Y X R o P l N l Y 3 R p b 2 4 x L 0 R p b V B y b 2 R 1 Y 3 Q v U m V t b 3 Z l Z C U y M E 9 0 a G V y J T I w Q 2 9 s d W 1 u c z w v S X R l b V B h d G g + P C 9 J d G V t T G 9 j Y X R p b 2 4 + P F N 0 Y W J s Z U V u d H J p Z X M g L z 4 8 L 0 l 0 Z W 0 + P E l 0 Z W 0 + P E l 0 Z W 1 M b 2 N h d G l v b j 4 8 S X R l b V R 5 c G U + R m 9 y b X V s Y T w v S X R l b V R 5 c G U + P E l 0 Z W 1 Q Y X R o P l N l Y 3 R p b 2 4 x L 0 R p b V B y b 2 R 1 Y 3 Q v U m V t b 3 Z l Z C U y M E R 1 c G x p Y 2 F 0 Z X M 8 L 0 l 0 Z W 1 Q Y X R o P j w v S X R l b U x v Y 2 F 0 a W 9 u P j x T d G F i b G V F b n R y a W V z I C 8 + P C 9 J d G V t P j x J d G V t P j x J d G V t T G 9 j Y X R p b 2 4 + P E l 0 Z W 1 U e X B l P k Z v c m 1 1 b G E 8 L 0 l 0 Z W 1 U e X B l P j x J d G V t U G F 0 a D 5 T Z W N 0 a W 9 u M S 9 E a W 1 Q c m 9 k d W N 0 L 0 F k Z G V k J T I w S W 5 k Z X g 8 L 0 l 0 Z W 1 Q Y X R o P j w v S X R l b U x v Y 2 F 0 a W 9 u P j x T d G F i b G V F b n R y a W V z I C 8 + P C 9 J d G V t P j x J d G V t P j x J d G V t T G 9 j Y X R p b 2 4 + P E l 0 Z W 1 U e X B l P k Z v c m 1 1 b G E 8 L 0 l 0 Z W 1 U e X B l P j x J d G V t U G F 0 a D 5 T Z W N 0 a W 9 u M S 9 E a W 1 Q c m 9 k d W N 0 L 1 J l b m F t Z W Q l M j B D b 2 x 1 b W 5 z P C 9 J d G V t U G F 0 a D 4 8 L 0 l 0 Z W 1 M b 2 N h d G l v b j 4 8 U 3 R h Y m x l R W 5 0 c m l l c y A v P j w v S X R l b T 4 8 S X R l b T 4 8 S X R l b U x v Y 2 F 0 a W 9 u P j x J d G V t V H l w Z T 5 G b 3 J t d W x h P C 9 J d G V t V H l w Z T 4 8 S X R l b V B h d G g + U 2 V j d G l v b j E v R m F j d F N h b G V z P C 9 J d G V t U G F 0 a D 4 8 L 0 l 0 Z W 1 M b 2 N h d G l v b j 4 8 U 3 R h Y m x l R W 5 0 c m l l c z 4 8 R W 5 0 c n k g V H l w Z T 0 i U X V l c n l J R C I g V m F s d W U 9 I n N i Y W N k N 2 Z h Y y 0 4 N T c 0 L T Q y N m Q t Y W I 5 O S 0 1 M 2 R l Y 2 Q w N j Y 4 O D E i I C 8 + P E V u d H J 5 I F R 5 c G U 9 I k Z p b G x F b m F i b G V k I i B W Y W x 1 Z T 0 i b D E i I C 8 + P E V u d H J 5 I F R 5 c G U 9 I k Z p b G x P Y m p l Y 3 R U e X B l I i B W Y W x 1 Z T 0 i c 1 R h Y m x l I i A v P j x F b n R y e S B U e X B l P S J G a W x s V G 9 E Y X R h T W 9 k Z W x F b m F i b G V k I i B W Y W x 1 Z T 0 i b D A 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G Y W N 0 U 2 F s Z X M i I C 8 + P E V u d H J 5 I F R 5 c G U 9 I k Z p b G x l Z E N v b X B s Z X R l U m V z d W x 0 V G 9 X b 3 J r c 2 h l Z X Q i I F Z h b H V l P S J s M S I g L z 4 8 R W 5 0 c n k g V H l w Z T 0 i Q W R k Z W R U b 0 R h d G F N b 2 R l b C I g V m F s d W U 9 I m w w I i A v P j x F b n R y e S B U e X B l P S J G a W x s Q 2 9 1 b n Q i I F Z h b H V l P S J s M j g y M y I g L z 4 8 R W 5 0 c n k g V H l w Z T 0 i R m l s b E V y c m 9 y Q 2 9 k Z S I g V m F s d W U 9 I n N V b m t u b 3 d u I i A v P j x F b n R y e S B U e X B l P S J G a W x s R X J y b 3 J D b 3 V u d C I g V m F s d W U 9 I m w w I i A v P j x F b n R y e S B U e X B l P S J G a W x s T G F z d F V w Z G F 0 Z W Q i I F Z h b H V l P S J k M j A y N S 0 x M C 0 w M 1 Q w N j o x M z o w M S 4 4 N z c 2 N T A 2 W i I g L z 4 8 R W 5 0 c n k g V H l w Z T 0 i R m l s b E N v b H V t b l R 5 c G V z I i B W Y W x 1 Z T 0 i c 0 F 3 T V J B e E V K Q m d Z U k J n W U d C Z 1 l H Q m d Z R 0 J n W U d C Q U F E Q X c 9 P S I g L z 4 8 R W 5 0 c n k g V H l w Z T 0 i R m l s b E N v b H V t b k 5 h b W V z I i B W Y W x 1 Z T 0 i c 1 s m c X V v d D t P U k R F U i B O V U 1 C R V I m c X V v d D s s J n F 1 b 3 Q 7 U V V B T l R J V F k g T 1 J E R V J F R C Z x d W 9 0 O y w m c X V v d D t Q U k l D R S B F Q U N I J n F 1 b 3 Q 7 L C Z x d W 9 0 O 0 9 S R E V S T E l O R S B O V U 1 C R V I m c X V v d D s s J n F 1 b 3 Q 7 U 0 F M R V M m c X V v d D s s J n F 1 b 3 Q 7 T 1 J E R V I g R E F U R S Z x d W 9 0 O y w m c X V v d D t T V E F U V V M m c X V v d D s s J n F 1 b 3 Q 7 U F J P R F V D V C B M S U 5 F J n F 1 b 3 Q 7 L C Z x d W 9 0 O 0 1 B T l V G Q U N U V V J F U l x 1 M D A y N 1 M g U 1 V H R 0 V T V E V E I F J F V E F J T C B Q U k l D R S Z x d W 9 0 O y w m c X V v d D t Q U k 9 E V U N U I E N P R E U m c X V v d D s s J n F 1 b 3 Q 7 Q 1 V T V E 9 N R V J O Q U 1 F J n F 1 b 3 Q 7 L C Z x d W 9 0 O 1 B I T 0 5 F J n F 1 b 3 Q 7 L C Z x d W 9 0 O 0 F E R F J F U 1 N M S U 5 F M S Z x d W 9 0 O y w m c X V v d D t B R E R S R V N T T E l O R T I m c X V v d D s s J n F 1 b 3 Q 7 Q 0 l U W S Z x d W 9 0 O y w m c X V v d D t T V E F U R S Z x d W 9 0 O y w m c X V v d D t Q T 1 N U Q U x D T 0 R F J n F 1 b 3 Q 7 L C Z x d W 9 0 O 0 N P V U 5 U U l k m c X V v d D s s J n F 1 b 3 Q 7 V E V S U k l U T 1 J Z J n F 1 b 3 Q 7 L C Z x d W 9 0 O 0 N P T l R B Q 1 Q g T k F N R S Z x d W 9 0 O y w m c X V v d D t E R U F M I F N J W k U m c X V v d D s s J n F 1 b 3 Q 7 R E l T Q 0 9 V T l Q g J S Z x d W 9 0 O y w m c X V v d D t Z R U F S J n F 1 b 3 Q 7 L C Z x d W 9 0 O 0 1 P T l R I J n F 1 b 3 Q 7 L C Z x d W 9 0 O 1 F V Q V J U R V I m c X V v d D t d I i A v P j x F b n R y e S B U e X B l P S J G a W x s U 3 R h d H V z I i B W Y W x 1 Z T 0 i c 0 N v b X B s Z X R l I i A v P j x F b n R y e S B U e X B l P S J S Z W x h d G l v b n N o a X B J b m Z v Q 2 9 u d G F p b m V y I i B W Y W x 1 Z T 0 i c 3 s m c X V v d D t j b 2 x 1 b W 5 D b 3 V u d C Z x d W 9 0 O z o y N S w m c X V v d D t r Z X l D b 2 x 1 b W 5 O Y W 1 l c y Z x d W 9 0 O z p b X S w m c X V v d D t x d W V y e V J l b G F 0 a W 9 u c 2 h p c H M m c X V v d D s 6 W 1 0 s J n F 1 b 3 Q 7 Y 2 9 s d W 1 u S W R l b n R p d G l l c y Z x d W 9 0 O z p b J n F 1 b 3 Q 7 U 2 V j d G l v b j E v R m F j d F N h b G V z L 0 F 1 d G 9 S Z W 1 v d m V k Q 2 9 s d W 1 u c z E u e 0 9 S R E V S I E 5 V T U J F U i w w f S Z x d W 9 0 O y w m c X V v d D t T Z W N 0 a W 9 u M S 9 G Y W N 0 U 2 F s Z X M v Q X V 0 b 1 J l b W 9 2 Z W R D b 2 x 1 b W 5 z M S 5 7 U V V B T l R J V F k g T 1 J E R V J F R C w x f S Z x d W 9 0 O y w m c X V v d D t T Z W N 0 a W 9 u M S 9 G Y W N 0 U 2 F s Z X M v Q X V 0 b 1 J l b W 9 2 Z W R D b 2 x 1 b W 5 z M S 5 7 U F J J Q 0 U g R U F D S C w y f S Z x d W 9 0 O y w m c X V v d D t T Z W N 0 a W 9 u M S 9 G Y W N 0 U 2 F s Z X M v Q X V 0 b 1 J l b W 9 2 Z W R D b 2 x 1 b W 5 z M S 5 7 T 1 J E R V J M S U 5 F I E 5 V T U J F U i w z f S Z x d W 9 0 O y w m c X V v d D t T Z W N 0 a W 9 u M S 9 G Y W N 0 U 2 F s Z X M v Q X V 0 b 1 J l b W 9 2 Z W R D b 2 x 1 b W 5 z M S 5 7 U 0 F M R V M s N H 0 m c X V v d D s s J n F 1 b 3 Q 7 U 2 V j d G l v b j E v R m F j d F N h b G V z L 0 F 1 d G 9 S Z W 1 v d m V k Q 2 9 s d W 1 u c z E u e 0 9 S R E V S I E R B V E U s N X 0 m c X V v d D s s J n F 1 b 3 Q 7 U 2 V j d G l v b j E v R m F j d F N h b G V z L 0 F 1 d G 9 S Z W 1 v d m V k Q 2 9 s d W 1 u c z E u e 1 N U Q V R V U y w 2 f S Z x d W 9 0 O y w m c X V v d D t T Z W N 0 a W 9 u M S 9 G Y W N 0 U 2 F s Z X M v Q X V 0 b 1 J l b W 9 2 Z W R D b 2 x 1 b W 5 z M S 5 7 U F J P R F V D V C B M S U 5 F L D d 9 J n F 1 b 3 Q 7 L C Z x d W 9 0 O 1 N l Y 3 R p b 2 4 x L 0 Z h Y 3 R T Y W x l c y 9 B d X R v U m V t b 3 Z l Z E N v b H V t b n M x L n t N Q U 5 V R k F D V F V S R V J c d T A w M j d T I F N V R 0 d F U 1 R F R C B S R V R B S U w g U F J J Q 0 U s O H 0 m c X V v d D s s J n F 1 b 3 Q 7 U 2 V j d G l v b j E v R m F j d F N h b G V z L 0 F 1 d G 9 S Z W 1 v d m V k Q 2 9 s d W 1 u c z E u e 1 B S T 0 R V Q 1 Q g Q 0 9 E R S w 5 f S Z x d W 9 0 O y w m c X V v d D t T Z W N 0 a W 9 u M S 9 G Y W N 0 U 2 F s Z X M v Q X V 0 b 1 J l b W 9 2 Z W R D b 2 x 1 b W 5 z M S 5 7 Q 1 V T V E 9 N R V J O Q U 1 F L D E w f S Z x d W 9 0 O y w m c X V v d D t T Z W N 0 a W 9 u M S 9 G Y W N 0 U 2 F s Z X M v Q X V 0 b 1 J l b W 9 2 Z W R D b 2 x 1 b W 5 z M S 5 7 U E h P T k U s M T F 9 J n F 1 b 3 Q 7 L C Z x d W 9 0 O 1 N l Y 3 R p b 2 4 x L 0 Z h Y 3 R T Y W x l c y 9 B d X R v U m V t b 3 Z l Z E N v b H V t b n M x L n t B R E R S R V N T T E l O R T E s M T J 9 J n F 1 b 3 Q 7 L C Z x d W 9 0 O 1 N l Y 3 R p b 2 4 x L 0 Z h Y 3 R T Y W x l c y 9 B d X R v U m V t b 3 Z l Z E N v b H V t b n M x L n t B R E R S R V N T T E l O R T I s M T N 9 J n F 1 b 3 Q 7 L C Z x d W 9 0 O 1 N l Y 3 R p b 2 4 x L 0 Z h Y 3 R T Y W x l c y 9 B d X R v U m V t b 3 Z l Z E N v b H V t b n M x L n t D S V R Z L D E 0 f S Z x d W 9 0 O y w m c X V v d D t T Z W N 0 a W 9 u M S 9 G Y W N 0 U 2 F s Z X M v Q X V 0 b 1 J l b W 9 2 Z W R D b 2 x 1 b W 5 z M S 5 7 U 1 R B V E U s M T V 9 J n F 1 b 3 Q 7 L C Z x d W 9 0 O 1 N l Y 3 R p b 2 4 x L 0 Z h Y 3 R T Y W x l c y 9 B d X R v U m V t b 3 Z l Z E N v b H V t b n M x L n t Q T 1 N U Q U x D T 0 R F L D E 2 f S Z x d W 9 0 O y w m c X V v d D t T Z W N 0 a W 9 u M S 9 G Y W N 0 U 2 F s Z X M v Q X V 0 b 1 J l b W 9 2 Z W R D b 2 x 1 b W 5 z M S 5 7 Q 0 9 V T l R S W S w x N 3 0 m c X V v d D s s J n F 1 b 3 Q 7 U 2 V j d G l v b j E v R m F j d F N h b G V z L 0 F 1 d G 9 S Z W 1 v d m V k Q 2 9 s d W 1 u c z E u e 1 R F U l J J V E 9 S W S w x O H 0 m c X V v d D s s J n F 1 b 3 Q 7 U 2 V j d G l v b j E v R m F j d F N h b G V z L 0 F 1 d G 9 S Z W 1 v d m V k Q 2 9 s d W 1 u c z E u e 0 N P T l R B Q 1 Q g T k F N R S w x O X 0 m c X V v d D s s J n F 1 b 3 Q 7 U 2 V j d G l v b j E v R m F j d F N h b G V z L 0 F 1 d G 9 S Z W 1 v d m V k Q 2 9 s d W 1 u c z E u e 0 R F Q U w g U 0 l a R S w y M H 0 m c X V v d D s s J n F 1 b 3 Q 7 U 2 V j d G l v b j E v R m F j d F N h b G V z L 0 F 1 d G 9 S Z W 1 v d m V k Q 2 9 s d W 1 u c z E u e 0 R J U 0 N P V U 5 U I C U s M j F 9 J n F 1 b 3 Q 7 L C Z x d W 9 0 O 1 N l Y 3 R p b 2 4 x L 0 Z h Y 3 R T Y W x l c y 9 B d X R v U m V t b 3 Z l Z E N v b H V t b n M x L n t Z R U F S L D I y f S Z x d W 9 0 O y w m c X V v d D t T Z W N 0 a W 9 u M S 9 G Y W N 0 U 2 F s Z X M v Q X V 0 b 1 J l b W 9 2 Z W R D b 2 x 1 b W 5 z M S 5 7 T U 9 O V E g s M j N 9 J n F 1 b 3 Q 7 L C Z x d W 9 0 O 1 N l Y 3 R p b 2 4 x L 0 Z h Y 3 R T Y W x l c y 9 B d X R v U m V t b 3 Z l Z E N v b H V t b n M x L n t R V U F S V E V S L D I 0 f S Z x d W 9 0 O 1 0 s J n F 1 b 3 Q 7 Q 2 9 s d W 1 u Q 2 9 1 b n Q m c X V v d D s 6 M j U s J n F 1 b 3 Q 7 S 2 V 5 Q 2 9 s d W 1 u T m F t Z X M m c X V v d D s 6 W 1 0 s J n F 1 b 3 Q 7 Q 2 9 s d W 1 u S W R l b n R p d G l l c y Z x d W 9 0 O z p b J n F 1 b 3 Q 7 U 2 V j d G l v b j E v R m F j d F N h b G V z L 0 F 1 d G 9 S Z W 1 v d m V k Q 2 9 s d W 1 u c z E u e 0 9 S R E V S I E 5 V T U J F U i w w f S Z x d W 9 0 O y w m c X V v d D t T Z W N 0 a W 9 u M S 9 G Y W N 0 U 2 F s Z X M v Q X V 0 b 1 J l b W 9 2 Z W R D b 2 x 1 b W 5 z M S 5 7 U V V B T l R J V F k g T 1 J E R V J F R C w x f S Z x d W 9 0 O y w m c X V v d D t T Z W N 0 a W 9 u M S 9 G Y W N 0 U 2 F s Z X M v Q X V 0 b 1 J l b W 9 2 Z W R D b 2 x 1 b W 5 z M S 5 7 U F J J Q 0 U g R U F D S C w y f S Z x d W 9 0 O y w m c X V v d D t T Z W N 0 a W 9 u M S 9 G Y W N 0 U 2 F s Z X M v Q X V 0 b 1 J l b W 9 2 Z W R D b 2 x 1 b W 5 z M S 5 7 T 1 J E R V J M S U 5 F I E 5 V T U J F U i w z f S Z x d W 9 0 O y w m c X V v d D t T Z W N 0 a W 9 u M S 9 G Y W N 0 U 2 F s Z X M v Q X V 0 b 1 J l b W 9 2 Z W R D b 2 x 1 b W 5 z M S 5 7 U 0 F M R V M s N H 0 m c X V v d D s s J n F 1 b 3 Q 7 U 2 V j d G l v b j E v R m F j d F N h b G V z L 0 F 1 d G 9 S Z W 1 v d m V k Q 2 9 s d W 1 u c z E u e 0 9 S R E V S I E R B V E U s N X 0 m c X V v d D s s J n F 1 b 3 Q 7 U 2 V j d G l v b j E v R m F j d F N h b G V z L 0 F 1 d G 9 S Z W 1 v d m V k Q 2 9 s d W 1 u c z E u e 1 N U Q V R V U y w 2 f S Z x d W 9 0 O y w m c X V v d D t T Z W N 0 a W 9 u M S 9 G Y W N 0 U 2 F s Z X M v Q X V 0 b 1 J l b W 9 2 Z W R D b 2 x 1 b W 5 z M S 5 7 U F J P R F V D V C B M S U 5 F L D d 9 J n F 1 b 3 Q 7 L C Z x d W 9 0 O 1 N l Y 3 R p b 2 4 x L 0 Z h Y 3 R T Y W x l c y 9 B d X R v U m V t b 3 Z l Z E N v b H V t b n M x L n t N Q U 5 V R k F D V F V S R V J c d T A w M j d T I F N V R 0 d F U 1 R F R C B S R V R B S U w g U F J J Q 0 U s O H 0 m c X V v d D s s J n F 1 b 3 Q 7 U 2 V j d G l v b j E v R m F j d F N h b G V z L 0 F 1 d G 9 S Z W 1 v d m V k Q 2 9 s d W 1 u c z E u e 1 B S T 0 R V Q 1 Q g Q 0 9 E R S w 5 f S Z x d W 9 0 O y w m c X V v d D t T Z W N 0 a W 9 u M S 9 G Y W N 0 U 2 F s Z X M v Q X V 0 b 1 J l b W 9 2 Z W R D b 2 x 1 b W 5 z M S 5 7 Q 1 V T V E 9 N R V J O Q U 1 F L D E w f S Z x d W 9 0 O y w m c X V v d D t T Z W N 0 a W 9 u M S 9 G Y W N 0 U 2 F s Z X M v Q X V 0 b 1 J l b W 9 2 Z W R D b 2 x 1 b W 5 z M S 5 7 U E h P T k U s M T F 9 J n F 1 b 3 Q 7 L C Z x d W 9 0 O 1 N l Y 3 R p b 2 4 x L 0 Z h Y 3 R T Y W x l c y 9 B d X R v U m V t b 3 Z l Z E N v b H V t b n M x L n t B R E R S R V N T T E l O R T E s M T J 9 J n F 1 b 3 Q 7 L C Z x d W 9 0 O 1 N l Y 3 R p b 2 4 x L 0 Z h Y 3 R T Y W x l c y 9 B d X R v U m V t b 3 Z l Z E N v b H V t b n M x L n t B R E R S R V N T T E l O R T I s M T N 9 J n F 1 b 3 Q 7 L C Z x d W 9 0 O 1 N l Y 3 R p b 2 4 x L 0 Z h Y 3 R T Y W x l c y 9 B d X R v U m V t b 3 Z l Z E N v b H V t b n M x L n t D S V R Z L D E 0 f S Z x d W 9 0 O y w m c X V v d D t T Z W N 0 a W 9 u M S 9 G Y W N 0 U 2 F s Z X M v Q X V 0 b 1 J l b W 9 2 Z W R D b 2 x 1 b W 5 z M S 5 7 U 1 R B V E U s M T V 9 J n F 1 b 3 Q 7 L C Z x d W 9 0 O 1 N l Y 3 R p b 2 4 x L 0 Z h Y 3 R T Y W x l c y 9 B d X R v U m V t b 3 Z l Z E N v b H V t b n M x L n t Q T 1 N U Q U x D T 0 R F L D E 2 f S Z x d W 9 0 O y w m c X V v d D t T Z W N 0 a W 9 u M S 9 G Y W N 0 U 2 F s Z X M v Q X V 0 b 1 J l b W 9 2 Z W R D b 2 x 1 b W 5 z M S 5 7 Q 0 9 V T l R S W S w x N 3 0 m c X V v d D s s J n F 1 b 3 Q 7 U 2 V j d G l v b j E v R m F j d F N h b G V z L 0 F 1 d G 9 S Z W 1 v d m V k Q 2 9 s d W 1 u c z E u e 1 R F U l J J V E 9 S W S w x O H 0 m c X V v d D s s J n F 1 b 3 Q 7 U 2 V j d G l v b j E v R m F j d F N h b G V z L 0 F 1 d G 9 S Z W 1 v d m V k Q 2 9 s d W 1 u c z E u e 0 N P T l R B Q 1 Q g T k F N R S w x O X 0 m c X V v d D s s J n F 1 b 3 Q 7 U 2 V j d G l v b j E v R m F j d F N h b G V z L 0 F 1 d G 9 S Z W 1 v d m V k Q 2 9 s d W 1 u c z E u e 0 R F Q U w g U 0 l a R S w y M H 0 m c X V v d D s s J n F 1 b 3 Q 7 U 2 V j d G l v b j E v R m F j d F N h b G V z L 0 F 1 d G 9 S Z W 1 v d m V k Q 2 9 s d W 1 u c z E u e 0 R J U 0 N P V U 5 U I C U s M j F 9 J n F 1 b 3 Q 7 L C Z x d W 9 0 O 1 N l Y 3 R p b 2 4 x L 0 Z h Y 3 R T Y W x l c y 9 B d X R v U m V t b 3 Z l Z E N v b H V t b n M x L n t Z R U F S L D I y f S Z x d W 9 0 O y w m c X V v d D t T Z W N 0 a W 9 u M S 9 G Y W N 0 U 2 F s Z X M v Q X V 0 b 1 J l b W 9 2 Z W R D b 2 x 1 b W 5 z M S 5 7 T U 9 O V E g s M j N 9 J n F 1 b 3 Q 7 L C Z x d W 9 0 O 1 N l Y 3 R p b 2 4 x L 0 Z h Y 3 R T Y W x l c y 9 B d X R v U m V t b 3 Z l Z E N v b H V t b n M x L n t R V U F S V E V S L D I 0 f S Z x d W 9 0 O 1 0 s J n F 1 b 3 Q 7 U m V s Y X R p b 2 5 z a G l w S W 5 m b y Z x d W 9 0 O z p b X X 0 i I C 8 + P C 9 T d G F i b G V F b n R y a W V z P j w v S X R l b T 4 8 S X R l b T 4 8 S X R l b U x v Y 2 F 0 a W 9 u P j x J d G V t V H l w Z T 5 G b 3 J t d W x h P C 9 J d G V t V H l w Z T 4 8 S X R l b V B h d G g + U 2 V j d G l v b j E v R m F j d F N h b G V z L 1 N v d X J j Z T w v S X R l b V B h d G g + P C 9 J d G V t T G 9 j Y X R p b 2 4 + P F N 0 Y W J s Z U V u d H J p Z X M g L z 4 8 L 0 l 0 Z W 0 + P E l 0 Z W 0 + P E l 0 Z W 1 M b 2 N h d G l v b j 4 8 S X R l b V R 5 c G U + R m 9 y b X V s Y T w v S X R l b V R 5 c G U + P E l 0 Z W 1 Q Y X R o P l N l Y 3 R p b 2 4 x L 0 Z h Y 3 R T Y W x l c y 9 S Z W 1 v d m V k J T I w T 3 R o Z X I l M j B D b 2 x 1 b W 5 z P C 9 J d G V t U G F 0 a D 4 8 L 0 l 0 Z W 1 M b 2 N h d G l v b j 4 8 U 3 R h Y m x l R W 5 0 c m l l c y A v P j w v S X R l b T 4 8 S X R l b T 4 8 S X R l b U x v Y 2 F 0 a W 9 u P j x J d G V t V H l w Z T 5 G b 3 J t d W x h P C 9 J d G V t V H l w Z T 4 8 S X R l b V B h d G g + U 2 V j d G l v b j E v R G l t U H J v Z H V j d C 9 D a G F u Z 2 V k J T I w V H l w Z T w v S X R l b V B h d G g + P C 9 J d G V t T G 9 j Y X R p b 2 4 + P F N 0 Y W J s Z U V u d H J p Z X M g L z 4 8 L 0 l 0 Z W 0 + P E l 0 Z W 0 + P E l 0 Z W 1 M b 2 N h d G l v b j 4 8 S X R l b V R 5 c G U + R m 9 y b X V s Y T w v S X R l b V R 5 c G U + P E l 0 Z W 1 Q Y X R o P l N l Y 3 R p b 2 4 x L 0 Z h Y 3 R T Y W x l c y U y M H d p d G g l M j B w c m 9 k d W N 0 J T I w S U Q 8 L 0 l 0 Z W 1 Q Y X R o P j w v S X R l b U x v Y 2 F 0 a W 9 u P j x T d G F i b G V F b n R y a W V z P j x F b n R y e S B U e X B l P S J J c 1 B y a X Z h d G U i I F Z h b H V l P S J s M C I g L z 4 8 R W 5 0 c n k g V H l w Z T 0 i U X V l c n l J R C I g V m F s d W U 9 I n N l N T J k N T l k M y 0 x N G J h L T Q 5 N G Q t Y j R j M S 0 x Z D N h Y j U 1 M G I 0 Z W M i I C 8 + P E V u d H J 5 I F R 5 c G U 9 I k Z p b G x F b m F i b G V k I i B W Y W x 1 Z T 0 i b D A i I C 8 + P E V u d H J 5 I F R 5 c G U 9 I l J l b G F 0 a W 9 u c 2 h p c E l u Z m 9 D b 2 5 0 Y W l u Z X I i I F Z h b H V l P S J z e y Z x d W 9 0 O 2 N v b H V t b k N v d W 5 0 J n F 1 b 3 Q 7 O j I 1 L C Z x d W 9 0 O 2 t l e U N v b H V t b k 5 h b W V z J n F 1 b 3 Q 7 O l t d L C Z x d W 9 0 O 3 F 1 Z X J 5 U m V s Y X R p b 2 5 z a G l w c y Z x d W 9 0 O z p b X S w m c X V v d D t j b 2 x 1 b W 5 J Z G V u d G l 0 a W V z J n F 1 b 3 Q 7 O l s m c X V v d D t T Z W N 0 a W 9 u M S 9 T Y W x l c y B k Y X R h L 0 N o Y W 5 n Z W Q g V H l w Z T E u e 0 9 S R E V S I E 5 V T U J F U i w w f S Z x d W 9 0 O y w m c X V v d D t T Z W N 0 a W 9 u M S 9 T Y W x l c y B k Y X R h L 0 N o Y W 5 n Z W Q g V H l w Z T E u e 1 F V Q U 5 U S V R Z I E 9 S R E V S R U Q s M X 0 m c X V v d D s s J n F 1 b 3 Q 7 U 2 V j d G l v b j E v U 2 F s Z X M g Z G F 0 Y S 9 D a G F u Z 2 V k I F R 5 c G U u e 1 B S S U N F R U F D S C w y f S Z x d W 9 0 O y w m c X V v d D t T Z W N 0 a W 9 u M S 9 T Y W x l c y B k Y X R h L 0 N o Y W 5 n Z W Q g V H l w Z T E u e 0 9 S R E V S T E l O R S B O V U 1 C R V I s M 3 0 m c X V v d D s s J n F 1 b 3 Q 7 U 2 V j d G l v b j E v U 2 F s Z X M g Z G F 0 Y S 9 D a G F u Z 2 V k I F R 5 c G U u e 1 N B T E V T L D R 9 J n F 1 b 3 Q 7 L C Z x d W 9 0 O 1 N l Y 3 R p b 2 4 x L 1 N h b G V z I G R h d G E v Q 2 h h b m d l Z C B U e X B l M i 5 7 T 1 J E R V I g R E F U R S 4 x L D V 9 J n F 1 b 3 Q 7 L C Z x d W 9 0 O 1 N l Y 3 R p b 2 4 x L 1 N h b G V z I G R h d G E v Q 2 h h b m d l Z C B U e X B l M i 5 7 U 1 R B V F V T L D d 9 J n F 1 b 3 Q 7 L C Z x d W 9 0 O 1 N l Y 3 R p b 2 4 x L 1 N h b G V z I G R h d G E v Q 2 h h b m d l Z C B U e X B l M i 5 7 U F J P R F V D V E x J T k U s M T F 9 J n F 1 b 3 Q 7 L C Z x d W 9 0 O 1 N l Y 3 R p b 2 4 x L 1 N h b G V z I G R h d G E v Q 2 h h b m d l Z C B U e X B l N i 5 7 T U F O V U Z B Q 1 R V U k V S X H U w M D I 3 U y B T V U d H R V N U R U Q g U k V U Q U l M I F B S S U N F L D E x f S Z x d W 9 0 O y w m c X V v d D t T Z W N 0 a W 9 u M S 9 T Y W x l c y B k Y X R h L 0 N o Y W 5 n Z W Q g V H l w Z T I u e 1 B S T 0 R V Q 1 R D T 0 R F L D E z f S Z x d W 9 0 O y w m c X V v d D t T Z W N 0 a W 9 u M S 9 T Y W x l c y B k Y X R h L 0 N o Y W 5 n Z W Q g V H l w Z T I u e 0 N V U 1 R P T U V S T k F N R S w x N H 0 m c X V v d D s s J n F 1 b 3 Q 7 U 2 V j d G l v b j E v U 2 F s Z X M g Z G F 0 Y S 9 D a G F u Z 2 V k I F R 5 c G U y L n t Q S E 9 O R S w x N X 0 m c X V v d D s s J n F 1 b 3 Q 7 U 2 V j d G l v b j E v U 2 F s Z X M g Z G F 0 Y S 9 D a G F u Z 2 V k I F R 5 c G U y L n t D S V R Z L D E 4 f S Z x d W 9 0 O y w m c X V v d D t T Z W N 0 a W 9 u M S 9 T Y W x l c y B k Y X R h L 0 N o Y W 5 n Z W Q g V H l w Z T I u e 1 N U Q V R F L D E 5 f S Z x d W 9 0 O y w m c X V v d D t T Z W N 0 a W 9 u M S 9 T Y W x l c y B k Y X R h L 0 N o Y W 5 n Z W Q g V H l w Z T I u e 1 B P U 1 R B T E N P R E U s M j B 9 J n F 1 b 3 Q 7 L C Z x d W 9 0 O 1 N l Y 3 R p b 2 4 x L 1 N h b G V z I G R h d G E v Q 2 h h b m d l Z C B U e X B l M i 5 7 Q 0 9 V T l R S W S w y M X 0 m c X V v d D s s J n F 1 b 3 Q 7 U 2 V j d G l v b j E v U 2 F s Z X M g Z G F 0 Y S 9 D a G F u Z 2 V k I F R 5 c G U y L n t U R V J S S V R P U l k s M j J 9 J n F 1 b 3 Q 7 L C Z x d W 9 0 O 1 N l Y 3 R p b 2 4 x L 1 N h b G V z I G R h d G E v T W V y Z 2 V k I E N v b H V t b n M u e 0 N P T l R B Q 1 Q g T k F N R S w y M n 0 m c X V v d D s s J n F 1 b 3 Q 7 U 2 V j d G l v b j E v U 2 F s Z X M g Z G F 0 Y S 9 D a G F u Z 2 V k I F R 5 c G U y L n t E R U F M U 0 l a R S w y N X 0 m c X V v d D s s J n F 1 b 3 Q 7 U 2 V j d G l v b j E v U 2 F s Z X M g Z G F 0 Y S 9 D a G F u Z 2 V k I F R 5 c G U 0 L n t E S V N D T 1 V O V C A l L D I 0 f S Z x d W 9 0 O y w m c X V v d D t T Z W N 0 a W 9 u M S 9 T Y W x l c y B k Y X R h L 0 F k Z G V k I E N 1 c 3 R v b T E u e 1 l F Q V I s M j V 9 J n F 1 b 3 Q 7 L C Z x d W 9 0 O 1 N l Y 3 R p b 2 4 x L 1 N h b G V z I G R h d G E v Q 2 h h b m d l Z C B U e X B l N i 5 7 T U 9 O V E g s M j Z 9 J n F 1 b 3 Q 7 L C Z x d W 9 0 O 1 N l Y 3 R p b 2 4 x L 1 N h b G V z I G R h d G E v Q 2 h h b m d l Z C B U e X B l N i 5 7 U V V B U l R F U i w y N 3 0 m c X V v d D s s J n F 1 b 3 Q 7 U 2 V j d G l v b j E v R G l t U H J v Z H V j d C 9 B Z G R l Z C B J b m R l e C 5 7 S W 5 k Z X g s M 3 0 m c X V v d D s s J n F 1 b 3 Q 7 U 2 V j d G l v b j E v R G l t Q 3 V z d G 9 t Z X I v Q W R k Z W Q g S W 5 k Z X g u e 0 l u Z G V 4 L D V 9 J n F 1 b 3 Q 7 X S w m c X V v d D t D b 2 x 1 b W 5 D b 3 V u d C Z x d W 9 0 O z o y N S w m c X V v d D t L Z X l D b 2 x 1 b W 5 O Y W 1 l c y Z x d W 9 0 O z p b X S w m c X V v d D t D b 2 x 1 b W 5 J Z G V u d G l 0 a W V z J n F 1 b 3 Q 7 O l s m c X V v d D t T Z W N 0 a W 9 u M S 9 T Y W x l c y B k Y X R h L 0 N o Y W 5 n Z W Q g V H l w Z T E u e 0 9 S R E V S I E 5 V T U J F U i w w f S Z x d W 9 0 O y w m c X V v d D t T Z W N 0 a W 9 u M S 9 T Y W x l c y B k Y X R h L 0 N o Y W 5 n Z W Q g V H l w Z T E u e 1 F V Q U 5 U S V R Z I E 9 S R E V S R U Q s M X 0 m c X V v d D s s J n F 1 b 3 Q 7 U 2 V j d G l v b j E v U 2 F s Z X M g Z G F 0 Y S 9 D a G F u Z 2 V k I F R 5 c G U u e 1 B S S U N F R U F D S C w y f S Z x d W 9 0 O y w m c X V v d D t T Z W N 0 a W 9 u M S 9 T Y W x l c y B k Y X R h L 0 N o Y W 5 n Z W Q g V H l w Z T E u e 0 9 S R E V S T E l O R S B O V U 1 C R V I s M 3 0 m c X V v d D s s J n F 1 b 3 Q 7 U 2 V j d G l v b j E v U 2 F s Z X M g Z G F 0 Y S 9 D a G F u Z 2 V k I F R 5 c G U u e 1 N B T E V T L D R 9 J n F 1 b 3 Q 7 L C Z x d W 9 0 O 1 N l Y 3 R p b 2 4 x L 1 N h b G V z I G R h d G E v Q 2 h h b m d l Z C B U e X B l M i 5 7 T 1 J E R V I g R E F U R S 4 x L D V 9 J n F 1 b 3 Q 7 L C Z x d W 9 0 O 1 N l Y 3 R p b 2 4 x L 1 N h b G V z I G R h d G E v Q 2 h h b m d l Z C B U e X B l M i 5 7 U 1 R B V F V T L D d 9 J n F 1 b 3 Q 7 L C Z x d W 9 0 O 1 N l Y 3 R p b 2 4 x L 1 N h b G V z I G R h d G E v Q 2 h h b m d l Z C B U e X B l M i 5 7 U F J P R F V D V E x J T k U s M T F 9 J n F 1 b 3 Q 7 L C Z x d W 9 0 O 1 N l Y 3 R p b 2 4 x L 1 N h b G V z I G R h d G E v Q 2 h h b m d l Z C B U e X B l N i 5 7 T U F O V U Z B Q 1 R V U k V S X H U w M D I 3 U y B T V U d H R V N U R U Q g U k V U Q U l M I F B S S U N F L D E x f S Z x d W 9 0 O y w m c X V v d D t T Z W N 0 a W 9 u M S 9 T Y W x l c y B k Y X R h L 0 N o Y W 5 n Z W Q g V H l w Z T I u e 1 B S T 0 R V Q 1 R D T 0 R F L D E z f S Z x d W 9 0 O y w m c X V v d D t T Z W N 0 a W 9 u M S 9 T Y W x l c y B k Y X R h L 0 N o Y W 5 n Z W Q g V H l w Z T I u e 0 N V U 1 R P T U V S T k F N R S w x N H 0 m c X V v d D s s J n F 1 b 3 Q 7 U 2 V j d G l v b j E v U 2 F s Z X M g Z G F 0 Y S 9 D a G F u Z 2 V k I F R 5 c G U y L n t Q S E 9 O R S w x N X 0 m c X V v d D s s J n F 1 b 3 Q 7 U 2 V j d G l v b j E v U 2 F s Z X M g Z G F 0 Y S 9 D a G F u Z 2 V k I F R 5 c G U y L n t D S V R Z L D E 4 f S Z x d W 9 0 O y w m c X V v d D t T Z W N 0 a W 9 u M S 9 T Y W x l c y B k Y X R h L 0 N o Y W 5 n Z W Q g V H l w Z T I u e 1 N U Q V R F L D E 5 f S Z x d W 9 0 O y w m c X V v d D t T Z W N 0 a W 9 u M S 9 T Y W x l c y B k Y X R h L 0 N o Y W 5 n Z W Q g V H l w Z T I u e 1 B P U 1 R B T E N P R E U s M j B 9 J n F 1 b 3 Q 7 L C Z x d W 9 0 O 1 N l Y 3 R p b 2 4 x L 1 N h b G V z I G R h d G E v Q 2 h h b m d l Z C B U e X B l M i 5 7 Q 0 9 V T l R S W S w y M X 0 m c X V v d D s s J n F 1 b 3 Q 7 U 2 V j d G l v b j E v U 2 F s Z X M g Z G F 0 Y S 9 D a G F u Z 2 V k I F R 5 c G U y L n t U R V J S S V R P U l k s M j J 9 J n F 1 b 3 Q 7 L C Z x d W 9 0 O 1 N l Y 3 R p b 2 4 x L 1 N h b G V z I G R h d G E v T W V y Z 2 V k I E N v b H V t b n M u e 0 N P T l R B Q 1 Q g T k F N R S w y M n 0 m c X V v d D s s J n F 1 b 3 Q 7 U 2 V j d G l v b j E v U 2 F s Z X M g Z G F 0 Y S 9 D a G F u Z 2 V k I F R 5 c G U y L n t E R U F M U 0 l a R S w y N X 0 m c X V v d D s s J n F 1 b 3 Q 7 U 2 V j d G l v b j E v U 2 F s Z X M g Z G F 0 Y S 9 D a G F u Z 2 V k I F R 5 c G U 0 L n t E S V N D T 1 V O V C A l L D I 0 f S Z x d W 9 0 O y w m c X V v d D t T Z W N 0 a W 9 u M S 9 T Y W x l c y B k Y X R h L 0 F k Z G V k I E N 1 c 3 R v b T E u e 1 l F Q V I s M j V 9 J n F 1 b 3 Q 7 L C Z x d W 9 0 O 1 N l Y 3 R p b 2 4 x L 1 N h b G V z I G R h d G E v Q 2 h h b m d l Z C B U e X B l N i 5 7 T U 9 O V E g s M j Z 9 J n F 1 b 3 Q 7 L C Z x d W 9 0 O 1 N l Y 3 R p b 2 4 x L 1 N h b G V z I G R h d G E v Q 2 h h b m d l Z C B U e X B l N i 5 7 U V V B U l R F U i w y N 3 0 m c X V v d D s s J n F 1 b 3 Q 7 U 2 V j d G l v b j E v R G l t U H J v Z H V j d C 9 B Z G R l Z C B J b m R l e C 5 7 S W 5 k Z X g s M 3 0 m c X V v d D s s J n F 1 b 3 Q 7 U 2 V j d G l v b j E v R G l t Q 3 V z d G 9 t Z X I v Q W R k Z W Q g S W 5 k Z X g u e 0 l u Z G V 4 L D V 9 J n F 1 b 3 Q 7 X S w m c X V v d D t S Z W x h d G l v b n N o a X B J b m Z v J n F 1 b 3 Q 7 O l t d f S I g L z 4 8 R W 5 0 c n k g V H l w Z T 0 i R m l s b F N 0 Y X R 1 c y I g V m F s d W U 9 I n N D b 2 1 w b G V 0 Z S I g L z 4 8 R W 5 0 c n k g V H l w Z T 0 i T m F 2 a W d h d G l v b l N 0 Z X B O Y W 1 l I i B W Y W x 1 Z T 0 i c 0 5 h d m l n Y X R p b 2 4 i I C 8 + P E V u d H J 5 I F R 5 c G U 9 I k 5 h b W V V c G R h d G V k Q W Z 0 Z X J G a W x s I i B W Y W x 1 Z T 0 i b D A i I C 8 + P E V u d H J 5 I F R 5 c G U 9 I l J l c 3 V s d F R 5 c G U i I F Z h b H V l P S J z V G F i b G U i I C 8 + P E V u d H J 5 I F R 5 c G U 9 I k J 1 Z m Z l c k 5 l e H R S Z W Z y Z X N o I i B W Y W x 1 Z T 0 i b D E i I C 8 + P E V u d H J 5 I F R 5 c G U 9 I k Z p b G x D b 2 x 1 b W 5 O Y W 1 l c y I g V m F s d W U 9 I n N b J n F 1 b 3 Q 7 T 1 J E R V I g T l V N Q k V S J n F 1 b 3 Q 7 L C Z x d W 9 0 O 1 F V Q U 5 U S V R Z I E 9 S R E V S R U Q m c X V v d D s s J n F 1 b 3 Q 7 U F J J Q 0 U g R U F D S C Z x d W 9 0 O y w m c X V v d D t P U k R F U k x J T k U g T l V N Q k V S J n F 1 b 3 Q 7 L C Z x d W 9 0 O 1 N B T E V T J n F 1 b 3 Q 7 L C Z x d W 9 0 O 0 9 S R E V S I E R B V E U m c X V v d D s s J n F 1 b 3 Q 7 U 1 R B V F V T J n F 1 b 3 Q 7 L C Z x d W 9 0 O 1 B S T 0 R V Q 1 Q g T E l O R S Z x d W 9 0 O y w m c X V v d D t N Q U 5 V R k F D V F V S R V J c d T A w M j d T I F N V R 0 d F U 1 R F R C B S R V R B S U w g U F J J Q 0 U m c X V v d D s s J n F 1 b 3 Q 7 U F J P R F V D V C B D T 0 R F J n F 1 b 3 Q 7 L C Z x d W 9 0 O 0 N V U 1 R P T U V S T k F N R S Z x d W 9 0 O y w m c X V v d D t Q S E 9 O R S Z x d W 9 0 O y w m c X V v d D t D S V R Z J n F 1 b 3 Q 7 L C Z x d W 9 0 O 1 N U Q V R F J n F 1 b 3 Q 7 L C Z x d W 9 0 O 1 B P U 1 R B T E N P R E U m c X V v d D s s J n F 1 b 3 Q 7 Q 0 9 V T l R S W S Z x d W 9 0 O y w m c X V v d D t U R V J S S V R P U l k m c X V v d D s s J n F 1 b 3 Q 7 Q 0 9 O V E F D V C B O Q U 1 F J n F 1 b 3 Q 7 L C Z x d W 9 0 O 0 R F Q U w g U 0 l a R S Z x d W 9 0 O y w m c X V v d D t E S V N D T 1 V O V C A l J n F 1 b 3 Q 7 L C Z x d W 9 0 O 1 l F Q V I m c X V v d D s s J n F 1 b 3 Q 7 T U 9 O V E g m c X V v d D s s J n F 1 b 3 Q 7 U V V B U l R F U i Z x d W 9 0 O y w m c X V v d D t Q U k 9 E V U N U I E l E J n F 1 b 3 Q 7 L C Z x d W 9 0 O 0 N V U 1 R P T U V S I E l E J n F 1 b 3 Q 7 X S I g L z 4 8 R W 5 0 c n k g V H l w Z T 0 i R m l s b G V k Q 2 9 t c G x l d G V S Z X N 1 b H R U b 1 d v c m t z a G V l d C I g V m F s d W U 9 I m w w I i A v P j x F b n R y e S B U e X B l P S J G a W x s R X J y b 3 J D b 2 R l I i B W Y W x 1 Z T 0 i c 1 V u a 2 5 v d 2 4 i I C 8 + P E V u d H J 5 I F R 5 c G U 9 I k Z p b G x F c n J v c k N v d W 5 0 I i B W Y W x 1 Z T 0 i b D A i I C 8 + P E V u d H J 5 I F R 5 c G U 9 I k F k Z G V k V G 9 E Y X R h T W 9 k Z W w i I F Z h b H V l P S J s M S I g L z 4 8 R W 5 0 c n k g V H l w Z T 0 i R m l s b E N v d W 5 0 I i B W Y W x 1 Z T 0 i b D I 4 M j M i I C 8 + P E V u d H J 5 I F R 5 c G U 9 I l J l Y 2 9 2 Z X J 5 V G F y Z 2 V 0 U m 9 3 I i B W Y W x 1 Z T 0 i b D E i I C 8 + P E V u d H J 5 I F R 5 c G U 9 I l J l Y 2 9 2 Z X J 5 V G F y Z 2 V 0 Q 2 9 s d W 1 u I i B W Y W x 1 Z T 0 i b D E i I C 8 + P E V u d H J 5 I F R 5 c G U 9 I l J l Y 2 9 2 Z X J 5 V G F y Z 2 V 0 U 2 h l Z X Q i I F Z h b H V l P S J z R m F j d F N h b G V z I H d p d G g g c H J v Z H V j d C B J R C I g L z 4 8 R W 5 0 c n k g V H l w Z T 0 i R m l s b F R v R G F 0 Y U 1 v Z G V s R W 5 h Y m x l Z C I g V m F s d W U 9 I m w x I i A v P j x F b n R y e S B U e X B l P S J G a W x s T 2 J q Z W N 0 V H l w Z S I g V m F s d W U 9 I n N D b 2 5 u Z W N 0 a W 9 u T 2 5 s e S I g L z 4 8 R W 5 0 c n k g V H l w Z T 0 i R m l s b E N v b H V t b l R 5 c G V z I i B W Y W x 1 Z T 0 i c 0 F 3 T V J B e E V K Q m d Z U k J n W U d C Z 1 l H Q m d Z R 0 J n U U F B d 0 1 E Q X c 9 P S I g L z 4 8 R W 5 0 c n k g V H l w Z T 0 i R m l s b E x h c 3 R V c G R h d G V k I i B W Y W x 1 Z T 0 i Z D I w M j U t M D k t M j h U M D g 6 M D Q 6 M z E u O T I 2 M D g 5 N l o i I C 8 + P C 9 T d G F i b G V F b n R y a W V z P j w v S X R l b T 4 8 S X R l b T 4 8 S X R l b U x v Y 2 F 0 a W 9 u P j x J d G V t V H l w Z T 5 G b 3 J t d W x h P C 9 J d G V t V H l w Z T 4 8 S X R l b V B h d G g + U 2 V j d G l v b j E v R m F j d F N h b G V z J T I w d 2 l 0 a C U y M H B y b 2 R 1 Y 3 Q l M j B J R C 9 T b 3 V y Y 2 U 8 L 0 l 0 Z W 1 Q Y X R o P j w v S X R l b U x v Y 2 F 0 a W 9 u P j x T d G F i b G V F b n R y a W V z I C 8 + P C 9 J d G V t P j x J d G V t P j x J d G V t T G 9 j Y X R p b 2 4 + P E l 0 Z W 1 U e X B l P k Z v c m 1 1 b G E 8 L 0 l 0 Z W 1 U e X B l P j x J d G V t U G F 0 a D 5 T Z W N 0 a W 9 u M S 9 G Y W N 0 U 2 F s Z X M l M j B 3 a X R o J T I w c H J v Z H V j d C U y M E l E L 0 V 4 c G F u Z G V k J T I w R G l t U H J v Z H V j d D w v S X R l b V B h d G g + P C 9 J d G V t T G 9 j Y X R p b 2 4 + P F N 0 Y W J s Z U V u d H J p Z X M g L z 4 8 L 0 l 0 Z W 0 + P E l 0 Z W 0 + P E l 0 Z W 1 M b 2 N h d G l v b j 4 8 S X R l b V R 5 c G U + R m 9 y b X V s Y T w v S X R l b V R 5 c G U + P E l 0 Z W 1 Q Y X R o P l N l Y 3 R p b 2 4 x L 0 Z h Y 3 R T Y W x l c y U y M H d p d G g l M j B w c m 9 k d W N 0 J T I w S U Q v T W V y Z 2 V k J T I w U X V l c m l l c z w v S X R l b V B h d G g + P C 9 J d G V t T G 9 j Y X R p b 2 4 + P F N 0 Y W J s Z U V u d H J p Z X M g L z 4 8 L 0 l 0 Z W 0 + P E l 0 Z W 0 + P E l 0 Z W 1 M b 2 N h d G l v b j 4 8 S X R l b V R 5 c G U + R m 9 y b X V s Y T w v S X R l b V R 5 c G U + P E l 0 Z W 1 Q Y X R o P l N l Y 3 R p b 2 4 x L 0 Z h Y 3 R T Y W x l c y U y M H d p d G g l M j B w c m 9 k d W N 0 J T I w S U Q v R X h w Y W 5 k Z W Q l M j B E a W 1 D d X N 0 b 2 1 l c j w v S X R l b V B h d G g + P C 9 J d G V t T G 9 j Y X R p b 2 4 + P F N 0 Y W J s Z U V u d H J p Z X M g L z 4 8 L 0 l 0 Z W 0 + P E l 0 Z W 0 + P E l 0 Z W 1 M b 2 N h d G l v b j 4 8 S X R l b V R 5 c G U + R m 9 y b X V s Y T w v S X R l b V R 5 c G U + P E l 0 Z W 1 Q Y X R o P l N l Y 3 R p b 2 4 x L 0 Z h Y 3 R T Y W x l c y U y M H d p d G g l M j B w c m 9 k d W N 0 J T I w S U Q v U m V u Y W 1 l Z C U y M E N v b H V t b n M 8 L 0 l 0 Z W 1 Q Y X R o P j w v S X R l b U x v Y 2 F 0 a W 9 u P j x T d G F i b G V F b n R y a W V z I C 8 + P C 9 J d G V t P j x J d G V t P j x J d G V t T G 9 j Y X R p b 2 4 + P E l 0 Z W 1 U e X B l P k Z v c m 1 1 b G E 8 L 0 l 0 Z W 1 U e X B l P j x J d G V t U G F 0 a D 5 T Z W N 0 a W 9 u M S 9 G Y W N 0 U 2 F s Z X M l M j B 3 a X R o J T I w c H J v Z H V j d C U y M E l E L 1 J l b W 9 2 Z W Q l M j B P d G h l c i U y M E N v b H V t b n M 8 L 0 l 0 Z W 1 Q Y X R o P j w v S X R l b U x v Y 2 F 0 a W 9 u P j x T d G F i b G V F b n R y a W V z I C 8 + P C 9 J d G V t P j x J d G V t P j x J d G V t T G 9 j Y X R p b 2 4 + P E l 0 Z W 1 U e X B l P k Z v c m 1 1 b G E 8 L 0 l 0 Z W 1 U e X B l P j x J d G V t U G F 0 a D 5 T Z W N 0 a W 9 u M S 9 T Y W x l c y U y M G R h d G E v U m V u Y W 1 l Z C U y M E N v b H V t b n M 1 P C 9 J d G V t U G F 0 a D 4 8 L 0 l 0 Z W 1 M b 2 N h d G l v b j 4 8 U 3 R h Y m x l R W 5 0 c m l l c y A v P j w v S X R l b T 4 8 S X R l b T 4 8 S X R l b U x v Y 2 F 0 a W 9 u P j x J d G V t V H l w Z T 5 G b 3 J t d W x h P C 9 J d G V t V H l w Z T 4 8 S X R l b V B h d G g + U 2 V j d G l v b j E v R G l t R G F 0 Z T w v S X R l b V B h d G g + P C 9 J d G V t T G 9 j Y X R p b 2 4 + P F N 0 Y W J s Z U V u d H J p Z X M + P E V u d H J 5 I F R 5 c G U 9 I l F 1 Z X J 5 S U Q i I F Z h b H V l P S J z N T c z Y j E 1 M z A t N G R k N S 0 0 M j B l L W I y Z T Y t N T A x Z j Q y Y T E x N D c 3 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S w m c X V v d D t r Z X l D b 2 x 1 b W 5 O Y W 1 l c y Z x d W 9 0 O z p b J n F 1 b 3 Q 7 T 1 J E R V I g R E F U R S Z x d W 9 0 O 1 0 s J n F 1 b 3 Q 7 c X V l c n l S Z W x h d G l v b n N o a X B z J n F 1 b 3 Q 7 O l t d L C Z x d W 9 0 O 2 N v b H V t b k l k Z W 5 0 a X R p Z X M m c X V v d D s 6 W y Z x d W 9 0 O 1 N l Y 3 R p b 2 4 x L 0 R p b U R h d G U v Q 2 h h b m d l Z C B U e X B l L n t P U k R F U i B E Q V R F L D V 9 J n F 1 b 3 Q 7 L C Z x d W 9 0 O 1 N l Y 3 R p b 2 4 x L 0 R p b U R h d G U v S W 5 z Z X J 0 Z W Q g W W V h c i 5 7 W W V h c i w x f S Z x d W 9 0 O y w m c X V v d D t T Z W N 0 a W 9 u M S 9 E a W 1 E Y X R l L 0 l u c 2 V y d G V k I E 1 v b n R o L n t N b 2 5 0 a C w y f S Z x d W 9 0 O y w m c X V v d D t T Z W N 0 a W 9 u M S 9 E a W 1 E Y X R l L 0 l u c 2 V y d G V k I E 1 v b n R o I E 5 h b W U u e 0 1 v b n R o I E 5 h b W U s M 3 0 m c X V v d D s s J n F 1 b 3 Q 7 U 2 V j d G l v b j E v R G l t R G F 0 Z S 9 J b n N l c n R l Z C B R d W F y d G V y L n t R d W F y d G V y L D R 9 J n F 1 b 3 Q 7 X S w m c X V v d D t D b 2 x 1 b W 5 D b 3 V u d C Z x d W 9 0 O z o 1 L C Z x d W 9 0 O 0 t l e U N v b H V t b k 5 h b W V z J n F 1 b 3 Q 7 O l s m c X V v d D t P U k R F U i B E Q V R F J n F 1 b 3 Q 7 X S w m c X V v d D t D b 2 x 1 b W 5 J Z G V u d G l 0 a W V z J n F 1 b 3 Q 7 O l s m c X V v d D t T Z W N 0 a W 9 u M S 9 E a W 1 E Y X R l L 0 N o Y W 5 n Z W Q g V H l w Z S 5 7 T 1 J E R V I g R E F U R S w 1 f S Z x d W 9 0 O y w m c X V v d D t T Z W N 0 a W 9 u M S 9 E a W 1 E Y X R l L 0 l u c 2 V y d G V k I F l l Y X I u e 1 l l Y X I s M X 0 m c X V v d D s s J n F 1 b 3 Q 7 U 2 V j d G l v b j E v R G l t R G F 0 Z S 9 J b n N l c n R l Z C B N b 2 5 0 a C 5 7 T W 9 u d G g s M n 0 m c X V v d D s s J n F 1 b 3 Q 7 U 2 V j d G l v b j E v R G l t R G F 0 Z S 9 J b n N l c n R l Z C B N b 2 5 0 a C B O Y W 1 l L n t N b 2 5 0 a C B O Y W 1 l L D N 9 J n F 1 b 3 Q 7 L C Z x d W 9 0 O 1 N l Y 3 R p b 2 4 x L 0 R p b U R h d G U v S W 5 z Z X J 0 Z W Q g U X V h c n R l c i 5 7 U X V h c n R l c i w 0 f S Z x d W 9 0 O 1 0 s J n F 1 b 3 Q 7 U m V s Y X R p b 2 5 z a G l w S W 5 m b y Z x d W 9 0 O z p b X X 0 i I C 8 + P E V u d H J 5 I F R 5 c G U 9 I k Z p b G x T d G F 0 d X M i I F Z h b H V l P S J z Q 2 9 t c G x l d G U i I C 8 + P E V u d H J 5 I F R 5 c G U 9 I k Z p b G x D b 2 x 1 b W 5 O Y W 1 l c y I g V m F s d W U 9 I n N b J n F 1 b 3 Q 7 T 1 J E R V I g R E F U R S Z x d W 9 0 O y w m c X V v d D t Z Z W F y J n F 1 b 3 Q 7 L C Z x d W 9 0 O 0 1 v b n R o I E 5 1 b W J l c i Z x d W 9 0 O y w m c X V v d D t N b 2 5 0 a C B O Y W 1 l J n F 1 b 3 Q 7 L C Z x d W 9 0 O 1 F 1 Y X J 0 Z X I m c X V v d D t d I i A v P j x F b n R y e S B U e X B l P S J G a W x s Q 2 9 s d W 1 u V H l w Z X M i I F Z h b H V l P S J z Q 1 F N R E J n T T 0 i I C 8 + P E V u d H J 5 I F R 5 c G U 9 I k Z p b G x M Y X N 0 V X B k Y X R l Z C I g V m F s d W U 9 I m Q y M D I 1 L T A 5 L T I 4 V D A 4 O j M 3 O j E w L j I 1 M j I 4 O D R a I i A v P j x F b n R y e S B U e X B l P S J G a W x s R X J y b 3 J D b 3 V u d C I g V m F s d W U 9 I m w w I i A v P j x F b n R y e S B U e X B l P S J G a W x s R X J y b 3 J D b 2 R l I i B W Y W x 1 Z T 0 i c 1 V u a 2 5 v d 2 4 i I C 8 + P E V u d H J 5 I F R 5 c G U 9 I k Z p b G x D b 3 V u d C I g V m F s d W U 9 I m w y N T I i I C 8 + P E V u d H J 5 I F R 5 c G U 9 I k F k Z G V k V G 9 E Y X R h T W 9 k Z W w i I F Z h b H V l P S J s M S I g L z 4 8 L 1 N 0 Y W J s Z U V u d H J p Z X M + P C 9 J d G V t P j x J d G V t P j x J d G V t T G 9 j Y X R p b 2 4 + P E l 0 Z W 1 U e X B l P k Z v c m 1 1 b G E 8 L 0 l 0 Z W 1 U e X B l P j x J d G V t U G F 0 a D 5 T Z W N 0 a W 9 u M S 9 E a W 1 E Y X R l L 1 N v d X J j Z T w v S X R l b V B h d G g + P C 9 J d G V t T G 9 j Y X R p b 2 4 + P F N 0 Y W J s Z U V u d H J p Z X M g L z 4 8 L 0 l 0 Z W 0 + P E l 0 Z W 0 + P E l 0 Z W 1 M b 2 N h d G l v b j 4 8 S X R l b V R 5 c G U + R m 9 y b X V s Y T w v S X R l b V R 5 c G U + P E l 0 Z W 1 Q Y X R o P l N l Y 3 R p b 2 4 x L 0 R p b U R h d G U v U m V t b 3 Z l Z C U y M E 9 0 a G V y J T I w Q 2 9 s d W 1 u c z w v S X R l b V B h d G g + P C 9 J d G V t T G 9 j Y X R p b 2 4 + P F N 0 Y W J s Z U V u d H J p Z X M g L z 4 8 L 0 l 0 Z W 0 + P E l 0 Z W 0 + P E l 0 Z W 1 M b 2 N h d G l v b j 4 8 S X R l b V R 5 c G U + R m 9 y b X V s Y T w v S X R l b V R 5 c G U + P E l 0 Z W 1 Q Y X R o P l N l Y 3 R p b 2 4 x L 0 R p b U R h d G U v Q 2 h h b m d l Z C U y M F R 5 c G U 8 L 0 l 0 Z W 1 Q Y X R o P j w v S X R l b U x v Y 2 F 0 a W 9 u P j x T d G F i b G V F b n R y a W V z I C 8 + P C 9 J d G V t P j x J d G V t P j x J d G V t T G 9 j Y X R p b 2 4 + P E l 0 Z W 1 U e X B l P k Z v c m 1 1 b G E 8 L 0 l 0 Z W 1 U e X B l P j x J d G V t U G F 0 a D 5 T Z W N 0 a W 9 u M S 9 E a W 1 E Y X R l L 0 l u c 2 V y d G V k J T I w W W V h c j w v S X R l b V B h d G g + P C 9 J d G V t T G 9 j Y X R p b 2 4 + P F N 0 Y W J s Z U V u d H J p Z X M g L z 4 8 L 0 l 0 Z W 0 + P E l 0 Z W 0 + P E l 0 Z W 1 M b 2 N h d G l v b j 4 8 S X R l b V R 5 c G U + R m 9 y b X V s Y T w v S X R l b V R 5 c G U + P E l 0 Z W 1 Q Y X R o P l N l Y 3 R p b 2 4 x L 0 R p b U R h d G U v S W 5 z Z X J 0 Z W Q l M j B N b 2 5 0 a D w v S X R l b V B h d G g + P C 9 J d G V t T G 9 j Y X R p b 2 4 + P F N 0 Y W J s Z U V u d H J p Z X M g L z 4 8 L 0 l 0 Z W 0 + P E l 0 Z W 0 + P E l 0 Z W 1 M b 2 N h d G l v b j 4 8 S X R l b V R 5 c G U + R m 9 y b X V s Y T w v S X R l b V R 5 c G U + P E l 0 Z W 1 Q Y X R o P l N l Y 3 R p b 2 4 x L 0 R p b U R h d G U v S W 5 z Z X J 0 Z W Q l M j B N b 2 5 0 a C U y M E 5 h b W U 8 L 0 l 0 Z W 1 Q Y X R o P j w v S X R l b U x v Y 2 F 0 a W 9 u P j x T d G F i b G V F b n R y a W V z I C 8 + P C 9 J d G V t P j x J d G V t P j x J d G V t T G 9 j Y X R p b 2 4 + P E l 0 Z W 1 U e X B l P k Z v c m 1 1 b G E 8 L 0 l 0 Z W 1 U e X B l P j x J d G V t U G F 0 a D 5 T Z W N 0 a W 9 u M S 9 E a W 1 E Y X R l L 0 l u c 2 V y d G V k J T I w U X V h c n R l c j w v S X R l b V B h d G g + P C 9 J d G V t T G 9 j Y X R p b 2 4 + P F N 0 Y W J s Z U V u d H J p Z X M g L z 4 8 L 0 l 0 Z W 0 + P E l 0 Z W 0 + P E l 0 Z W 1 M b 2 N h d G l v b j 4 8 S X R l b V R 5 c G U + R m 9 y b X V s Y T w v S X R l b V R 5 c G U + P E l 0 Z W 1 Q Y X R o P l N l Y 3 R p b 2 4 x L 0 R p b U R h d G U v U m V u Y W 1 l Z C U y M E N v b H V t b n M 8 L 0 l 0 Z W 1 Q Y X R o P j w v S X R l b U x v Y 2 F 0 a W 9 u P j x T d G F i b G V F b n R y a W V z I C 8 + P C 9 J d G V t P j x J d G V t P j x J d G V t T G 9 j Y X R p b 2 4 + P E l 0 Z W 1 U e X B l P k Z v c m 1 1 b G E 8 L 0 l 0 Z W 1 U e X B l P j x J d G V t U G F 0 a D 5 T Z W N 0 a W 9 u M S 9 E a W 1 E Y X R l L 1 J l b W 9 2 Z W Q l M j B E d X B s a W N h d G V z P C 9 J d G V t U G F 0 a D 4 8 L 0 l 0 Z W 1 M b 2 N h d G l v b j 4 8 U 3 R h Y m x l R W 5 0 c m l l c y A v P j w v S X R l b T 4 8 L 0 l 0 Z W 1 z P j w v T G 9 j Y W x Q Y W N r Y W d l T W V 0 Y W R h d G F G a W x l P h Y A A A B Q S w U G A A A A A A A A A A A A A A A A A A A A A A A A J g E A A A E A A A D Q j J 3 f A R X R E Y x 6 A M B P w p f r A Q A A A G y I k 4 B Z D F 5 M s a 4 x 3 s F Y 9 Q I A A A A A A g A A A A A A E G Y A A A A B A A A g A A A A B 9 7 x H h 4 O y a z J l f x w N Z H o 1 e 0 U j 3 c t i 2 G x E o O H B f d 9 U U g A A A A A D o A A A A A C A A A g A A A A 3 S c w L R X x w / i y r R f B y e 7 R w H K i 5 g n i T 3 Z V s W L K W W 4 N T Y B Q A A A A 6 T N w k X m f h x P C I 3 S d 5 9 B m b j n R j X v E l O U J o B / c 2 1 + n z Q j h f 6 g z S j 0 H W z J u H L r U 4 B O y 8 J H V P f Q 2 3 o I O U q m E Q b 7 I a 7 q S g h j 6 M P O O o r D W F G l d X + 5 A A A A A f V j Z m B X O d R U 3 r H k A J p g 9 2 0 O E c g 7 g 7 F n x q 7 P d I 6 7 E D p 0 d 3 w T w m H A h 2 j D 3 G A O W M q 4 + u o t h a F r S B t 0 O 9 X H z 9 n 5 y a w = = < / D a t a M a s h u p > 
</file>

<file path=customXml/item33.xml>��< ? x m l   v e r s i o n = " 1 . 0 "   e n c o d i n g = " U T F - 1 6 " ? > < G e m i n i   x m l n s = " h t t p : / / g e m i n i / p i v o t c u s t o m i z a t i o n / T a b l e X M L _ F a c t S a l e s   w i t h   p r o d u c t   I D _ a 0 5 a c 8 9 f - a c 9 5 - 4 0 3 3 - a 5 9 5 - e c 4 8 b 2 a 7 a a 7 9 " > < 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 2 6 0 < / i n t > < / v a l u e > < / i t e m > < i t e m > < k e y > < s t r i n g > Q U A N T I T Y   O R D E R E D < / s t r i n g > < / k e y > < v a l u e > < i n t > 3 4 3 < / i n t > < / v a l u e > < / i t e m > < i t e m > < k e y > < s t r i n g > P R I C E   E A C H < / s t r i n g > < / k e y > < v a l u e > < i n t > 1 0 7 < / i n t > < / v a l u e > < / i t e m > < i t e m > < k e y > < s t r i n g > S A L E S < / s t r i n g > < / k e y > < v a l u e > < i n t > 7 2 < / i n t > < / v a l u e > < / i t e m > < i t e m > < k e y > < s t r i n g > O R D E R   D A T E < / s t r i n g > < / k e y > < v a l u e > < i n t > 2 6 6 < / i n t > < / v a l u e > < / i t e m > < i t e m > < k e y > < s t r i n g > S T A T U S < / s t r i n g > < / k e y > < v a l u e > < i n t > 8 0 < / i n t > < / v a l u e > < / i t e m > < i t e m > < k e y > < s t r i n g > D E A L   S I Z E < / s t r i n g > < / k e y > < v a l u e > < i n t > 9 5 < / i n t > < / v a l u e > < / i t e m > < i t e m > < k e y > < s t r i n g > D I S C O U N T   % < / s t r i n g > < / k e y > < v a l u e > < i n t > 1 1 4 < / i n t > < / v a l u e > < / i t e m > < i t e m > < k e y > < s t r i n g > P R O D U C T   I D < / s t r i n g > < / k e y > < v a l u e > < i n t > 1 1 1 < / i n t > < / v a l u e > < / i t e m > < i t e m > < k e y > < s t r i n g > C U S T O M E R   I D < / s t r i n g > < / k e y > < v a l u e > < i n t > 1 2 0 < / i n t > < / v a l u e > < / i t e m > < i t e m > < k e y > < s t r i n g > O R D E R L I N E   N U M B E R < / s t r i n g > < / k e y > < v a l u e > < i n t > 1 6 2 < / i n t > < / v a l u e > < / i t e m > < i t e m > < k e y > < s t r i n g > P R O D U C T   L I N E < / s t r i n g > < / k e y > < v a l u e > < i n t > 1 2 5 < / i n t > < / v a l u e > < / i t e m > < i t e m > < k e y > < s t r i n g > M A N U F A C T U R E R ' S   S U G G E S T E D   R E T A I L   P R I C E < / s t r i n g > < / k e y > < v a l u e > < i n t > 3 0 3 < / i n t > < / v a l u e > < / i t e m > < i t e m > < k e y > < s t r i n g > P R O D U C T   C O D E < / s t r i n g > < / k e y > < v a l u e > < i n t > 1 3 2 < / i n t > < / v a l u e > < / i t e m > < i t e m > < k e y > < s t r i n g > C U S T O M E R N A M E < / s t r i n g > < / k e y > < v a l u e > < i n t > 1 4 2 < / i n t > < / v a l u e > < / i t e m > < i t e m > < k e y > < s t r i n g > P H O N E < / s t r i n g > < / k e y > < v a l u e > < i n t > 8 0 < / i n t > < / v a l u e > < / i t e m > < i t e m > < k e y > < s t r i n g > C I T Y < / s t r i n g > < / k e y > < v a l u e > < i n t > 6 2 < / i n t > < / v a l u e > < / i t e m > < i t e m > < k e y > < s t r i n g > S T A T E < / s t r i n g > < / k e y > < v a l u e > < i n t > 7 1 < / i n t > < / v a l u e > < / i t e m > < i t e m > < k e y > < s t r i n g > P O S T A L C O D E < / s t r i n g > < / k e y > < v a l u e > < i n t > 1 1 6 < / i n t > < / v a l u e > < / i t e m > < i t e m > < k e y > < s t r i n g > C O U N T R Y < / s t r i n g > < / k e y > < v a l u e > < i n t > 9 5 < / i n t > < / v a l u e > < / i t e m > < i t e m > < k e y > < s t r i n g > T E R R I T O R Y < / s t r i n g > < / k e y > < v a l u e > < i n t > 1 0 2 < / i n t > < / v a l u e > < / i t e m > < i t e m > < k e y > < s t r i n g > C O N T A C T   N A M E < / s t r i n g > < / k e y > < v a l u e > < i n t > 1 3 5 < / i n t > < / v a l u e > < / i t e m > < i t e m > < k e y > < s t r i n g > Y E A R < / s t r i n g > < / k e y > < v a l u e > < i n t > 6 7 < / i n t > < / v a l u e > < / i t e m > < i t e m > < k e y > < s t r i n g > M O N T H < / s t r i n g > < / k e y > < v a l u e > < i n t > 8 4 < / i n t > < / v a l u e > < / i t e m > < i t e m > < k e y > < s t r i n g > Q U A R T E R < / s t r i n g > < / k e y > < v a l u e > < i n t > 9 4 < / i n t > < / v a l u e > < / i t e m > < / C o l u m n W i d t h s > < C o l u m n D i s p l a y I n d e x > < i t e m > < k e y > < s t r i n g > O R D E R   N U M B E R < / s t r i n g > < / k e y > < v a l u e > < i n t > 0 < / i n t > < / v a l u e > < / i t e m > < i t e m > < k e y > < s t r i n g > Q U A N T I T Y   O R D E R E D < / s t r i n g > < / k e y > < v a l u e > < i n t > 1 < / i n t > < / v a l u e > < / i t e m > < i t e m > < k e y > < s t r i n g > P R I C E   E A C H < / s t r i n g > < / k e y > < v a l u e > < i n t > 2 < / i n t > < / v a l u e > < / i t e m > < i t e m > < k e y > < s t r i n g > S A L E S < / s t r i n g > < / k e y > < v a l u e > < i n t > 3 < / i n t > < / v a l u e > < / i t e m > < i t e m > < k e y > < s t r i n g > O R D E R   D A T E < / s t r i n g > < / k e y > < v a l u e > < i n t > 4 < / i n t > < / v a l u e > < / i t e m > < i t e m > < k e y > < s t r i n g > S T A T U S < / s t r i n g > < / k e y > < v a l u e > < i n t > 5 < / i n t > < / v a l u e > < / i t e m > < i t e m > < k e y > < s t r i n g > D E A L   S I Z E < / s t r i n g > < / k e y > < v a l u e > < i n t > 6 < / i n t > < / v a l u e > < / i t e m > < i t e m > < k e y > < s t r i n g > D I S C O U N T   % < / s t r i n g > < / k e y > < v a l u e > < i n t > 7 < / i n t > < / v a l u e > < / i t e m > < i t e m > < k e y > < s t r i n g > P R O D U C T   I D < / s t r i n g > < / k e y > < v a l u e > < i n t > 8 < / i n t > < / v a l u e > < / i t e m > < i t e m > < k e y > < s t r i n g > C U S T O M E R   I D < / s t r i n g > < / k e y > < v a l u e > < i n t > 9 < / i n t > < / v a l u e > < / i t e m > < i t e m > < k e y > < s t r i n g > O R D E R L I N E   N U M B E R < / s t r i n g > < / k e y > < v a l u e > < i n t > 1 0 < / i n t > < / v a l u e > < / i t e m > < i t e m > < k e y > < s t r i n g > P R O D U C T   L I N E < / s t r i n g > < / k e y > < v a l u e > < i n t > 1 1 < / i n t > < / v a l u e > < / i t e m > < i t e m > < k e y > < s t r i n g > M A N U F A C T U R E R ' S   S U G G E S T E D   R E T A I L   P R I C E < / s t r i n g > < / k e y > < v a l u e > < i n t > 1 2 < / i n t > < / v a l u e > < / i t e m > < i t e m > < k e y > < s t r i n g > P R O D U C T   C O D E < / s t r i n g > < / k e y > < v a l u e > < i n t > 1 3 < / i n t > < / v a l u e > < / i t e m > < i t e m > < k e y > < s t r i n g > C U S T O M E R N A M E < / s t r i n g > < / k e y > < v a l u e > < i n t > 1 4 < / i n t > < / v a l u e > < / i t e m > < i t e m > < k e y > < s t r i n g > P H O N E < / s t r i n g > < / k e y > < v a l u e > < i n t > 1 5 < / i n t > < / v a l u e > < / i t e m > < i t e m > < k e y > < s t r i n g > C I T Y < / s t r i n g > < / k e y > < v a l u e > < i n t > 1 6 < / i n t > < / v a l u e > < / i t e m > < i t e m > < k e y > < s t r i n g > S T A T E < / s t r i n g > < / k e y > < v a l u e > < i n t > 1 7 < / i n t > < / v a l u e > < / i t e m > < i t e m > < k e y > < s t r i n g > P O S T A L C O D E < / s t r i n g > < / k e y > < v a l u e > < i n t > 1 8 < / i n t > < / v a l u e > < / i t e m > < i t e m > < k e y > < s t r i n g > C O U N T R Y < / s t r i n g > < / k e y > < v a l u e > < i n t > 1 9 < / i n t > < / v a l u e > < / i t e m > < i t e m > < k e y > < s t r i n g > T E R R I T O R Y < / s t r i n g > < / k e y > < v a l u e > < i n t > 2 0 < / i n t > < / v a l u e > < / i t e m > < i t e m > < k e y > < s t r i n g > C O N T A C T   N A M E < / s t r i n g > < / k e y > < v a l u e > < i n t > 2 1 < / i n t > < / v a l u e > < / i t e m > < i t e m > < k e y > < s t r i n g > Y E A R < / s t r i n g > < / k e y > < v a l u e > < i n t > 2 2 < / i n t > < / v a l u e > < / i t e m > < i t e m > < k e y > < s t r i n g > M O N T H < / s t r i n g > < / k e y > < v a l u e > < i n t > 2 3 < / i n t > < / v a l u e > < / i t e m > < i t e m > < k e y > < s t r i n g > Q U A R T E R < / s t r i n g > < / k e y > < v a l u e > < i n t > 2 4 < / 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 C o l u m n s \ Q U A N T I T Y   O R D E R E D < / K e y > < / a : K e y > < a : V a l u e   i : t y p e = " T a b l e W i d g e t B a s e V i e w S t a t e " / > < / a : K e y V a l u e O f D i a g r a m O b j e c t K e y a n y T y p e z b w N T n L X > < a : K e y V a l u e O f D i a g r a m O b j e c t K e y a n y T y p e z b w N T n L X > < a : K e y > < K e y > C o l u m n s \ P R I C E   E A C H < / K e y > < / a : K e y > < a : V a l u e   i : t y p e = " T a b l e W i d g e t B a s e V i e w S t a t e " / > < / a : K e y V a l u e O f D i a g r a m O b j e c t K e y a n y T y p e z b w N T n L X > < a : K e y V a l u e O f D i a g r a m O b j e c t K e y a n y T y p e z b w N T n L X > < a : K e y > < K e y > C o l u m n s \ O R D E R L I N E   N U M B E R < / 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 C o l u m n s \ Q T R _ I D < / K e y > < / a : K e y > < a : V a l u e   i : t y p e = " T a b l e W i d g e t B a s e V i e w S t a t e " / > < / a : K e y V a l u e O f D i a g r a m O b j e c t K e y a n y T y p e z b w N T n L X > < a : K e y V a l u e O f D i a g r a m O b j e c t K e y a n y T y p e z b w N T n L X > < a : K e y > < K e y > C o l u m n s \ M O N T H _ I D < / 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 C o l u m n s \ M A N U F A C T U R E R ' S   S U G G E S T E D   R E T A I L   P R I C E < / 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 C o l u m n s \ C O N T A C T   N A M E < / K e y > < / a : K e y > < a : V a l u e   i : t y p e = " T a b l e W i d g e t B a s e V i e w S t a t e " / > < / a : K e y V a l u e O f D i a g r a m O b j e c t K e y a n y T y p e z b w N T n L X > < a : K e y V a l u e O f D i a g r a m O b j e c t K e y a n y T y p e z b w N T n L X > < a : K e y > < K e y > C o l u m n s \ D E A L   S I Z E < / K e y > < / a : K e y > < a : V a l u e   i : t y p e = " T a b l e W i d g e t B a s e V i e w S t a t e " / > < / a : K e y V a l u e O f D i a g r a m O b j e c t K e y a n y T y p e z b w N T n L X > < a : K e y V a l u e O f D i a g r a m O b j e c t K e y a n y T y p e z b w N T n L X > < a : K e y > < K e y > C o l u m n s \ D I S C O U N T 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 C o l u m n s \ M A N U F A C T U R E R ' S   S U G G E S T E D   R E T A I L   P R I C E < / 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 s a l e s _ d a t a _ s a m p l e 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 s a l e s _ d a t a _ s a m p l e 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 C o l u m n s \ Q U A N T I T Y   O R D E R E D < / K e y > < / a : K e y > < a : V a l u e   i : t y p e = " T a b l e W i d g e t B a s e V i e w S t a t e " / > < / a : K e y V a l u e O f D i a g r a m O b j e c t K e y a n y T y p e z b w N T n L X > < a : K e y V a l u e O f D i a g r a m O b j e c t K e y a n y T y p e z b w N T n L X > < a : K e y > < K e y > C o l u m n s \ P R I C E   E A C H < / K e y > < / a : K e y > < a : V a l u e   i : t y p e = " T a b l e W i d g e t B a s e V i e w S t a t e " / > < / a : K e y V a l u e O f D i a g r a m O b j e c t K e y a n y T y p e z b w N T n L X > < a : K e y V a l u e O f D i a g r a m O b j e c t K e y a n y T y p e z b w N T n L X > < a : K e y > < K e y > C o l u m n s \ O R D E R L I N E   N U M B E R < / 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 C o l u m n s \ Q T R _ I D < / K e y > < / a : K e y > < a : V a l u e   i : t y p e = " T a b l e W i d g e t B a s e V i e w S t a t e " / > < / a : K e y V a l u e O f D i a g r a m O b j e c t K e y a n y T y p e z b w N T n L X > < a : K e y V a l u e O f D i a g r a m O b j e c t K e y a n y T y p e z b w N T n L X > < a : K e y > < K e y > C o l u m n s \ M O N T H _ I D < / 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 C o l u m n s \ M A N U F A C T U R E R ' S   S U G G E S T E D   R E T A I L   P R I C E < / 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 C o l u m n s \ C O N T A C T   N A M E < / K e y > < / a : K e y > < a : V a l u e   i : t y p e = " T a b l e W i d g e t B a s e V i e w S t a t e " / > < / a : K e y V a l u e O f D i a g r a m O b j e c t K e y a n y T y p e z b w N T n L X > < a : K e y V a l u e O f D i a g r a m O b j e c t K e y a n y T y p e z b w N T n L X > < a : K e y > < K e y > C o l u m n s \ D E A L   S I Z E < / K e y > < / a : K e y > < a : V a l u e   i : t y p e = " T a b l e W i d g e t B a s e V i e w S t a t e " / > < / a : K e y V a l u e O f D i a g r a m O b j e c t K e y a n y T y p e z b w N T n L X > < a : K e y V a l u e O f D i a g r a m O b j e c t K e y a n y T y p e z b w N T n L X > < a : K e y > < K e y > C o l u m n s \ D I S C O U N T 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 C o l u m n s \ D E A L   S I Z E 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 F a c t S a l e s   w i t h   p r o d u c t   I D 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  w i t h   p r o d u c t   I D 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 C o l u m n s \ Q U A N T I T Y   O R D E R E D < / K e y > < / a : K e y > < a : V a l u e   i : t y p e = " T a b l e W i d g e t B a s e V i e w S t a t e " / > < / a : K e y V a l u e O f D i a g r a m O b j e c t K e y a n y T y p e z b w N T n L X > < a : K e y V a l u e O f D i a g r a m O b j e c t K e y a n y T y p e z b w N T n L X > < a : K e y > < K e y > C o l u m n s \ P R I C E   E A C H < / K e y > < / a : K e y > < a : V a l u e   i : t y p e = " T a b l e W i d g e t B a s e V i e w S t a t e " / > < / a : K e y V a l u e O f D i a g r a m O b j e c t K e y a n y T y p e z b w N T n L X > < a : K e y V a l u e O f D i a g r a m O b j e c t K e y a n y T y p e z b w N T n L X > < a : K e y > < K e y > C o l u m n s \ O R D E R L I N E   N U M B E R < / 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 C o l u m n s \ M A N U F A C T U R E R ' S   S U G G E S T E D   R E T A I L   P R I C E < / 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 C o l u m n s \ C O N T A C T   N A M E < / K e y > < / a : K e y > < a : V a l u e   i : t y p e = " T a b l e W i d g e t B a s e V i e w S t a t e " / > < / a : K e y V a l u e O f D i a g r a m O b j e c t K e y a n y T y p e z b w N T n L X > < a : K e y V a l u e O f D i a g r a m O b j e c t K e y a n y T y p e z b w N T n L X > < a : K e y > < K e y > C o l u m n s \ D E A L   S I Z E < / K e y > < / a : K e y > < a : V a l u e   i : t y p e = " T a b l e W i d g e t B a s e V i e w S t a t e " / > < / a : K e y V a l u e O f D i a g r a m O b j e c t K e y a n y T y p e z b w N T n L X > < a : K e y V a l u e O f D i a g r a m O b j e c t K e y a n y T y p e z b w N T n L X > < a : K e y > < K e y > C o l u m n s \ D I S C O U N T 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 s a l e s _ d a t a _ s a m p l e 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 s a l e s _ d a t a _ s a m p l e 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 N U M B E R < / K e y > < / D i a g r a m O b j e c t K e y > < D i a g r a m O b j e c t K e y > < K e y > C o l u m n s \ Q U A N T I T Y   O R D E R E D < / K e y > < / D i a g r a m O b j e c t K e y > < D i a g r a m O b j e c t K e y > < K e y > C o l u m n s \ P R I C E   E A C H < / K e y > < / D i a g r a m O b j e c t K e y > < D i a g r a m O b j e c t K e y > < K e y > C o l u m n s \ O R D E R L I N E   N U M B E R < / K e y > < / D i a g r a m O b j e c t K e y > < D i a g r a m O b j e c t K e y > < K e y > C o l u m n s \ S A L E S < / K e y > < / D i a g r a m O b j e c t K e y > < D i a g r a m O b j e c t K e y > < K e y > C o l u m n s \ O R D E R   D A T E < / K e y > < / D i a g r a m O b j e c t K e y > < D i a g r a m O b j e c t K e y > < K e y > C o l u m n s \ S T A T U S < / K e y > < / D i a g r a m O b j e c t K e y > < D i a g r a m O b j e c t K e y > < K e y > C o l u m n s \ Q T R _ I D < / K e y > < / D i a g r a m O b j e c t K e y > < D i a g r a m O b j e c t K e y > < K e y > C o l u m n s \ M O N T H _ I D < / K e y > < / D i a g r a m O b j e c t K e y > < D i a g r a m O b j e c t K e y > < K e y > C o l u m n s \ Y E A R _ I D < / K e y > < / D i a g r a m O b j e c t K e y > < D i a g r a m O b j e c t K e y > < K e y > C o l u m n s \ P R O D U C T   L I N E < / K e y > < / D i a g r a m O b j e c t K e y > < D i a g r a m O b j e c t K e y > < K e y > C o l u m n s \ M A N U F A C T U R E R ' S   S U G G E S T E D   R E T A I L   P R I C E < / K e y > < / D i a g r a m O b j e c t K e y > < D i a g r a m O b j e c t K e y > < K e y > C o l u m n s \ P R O D U C T   C O D E < / K e y > < / D i a g r a m O b j e c t K e y > < D i a g r a m O b j e c t K e y > < K e y > C o l u m n s \ C U S T O M E R N A M E < / K e y > < / D i a g r a m O b j e c t K e y > < D i a g r a m O b j e c t K e y > < K e y > C o l u m n s \ P H O N E < / K e y > < / D i a g r a m O b j e c t K e y > < D i a g r a m O b j e c t K e y > < K e y > C o l u m n s \ A D D R E S S L I N E 1 < / K e y > < / D i a g r a m O b j e c t K e y > < D i a g r a m O b j e c t K e y > < K e y > C o l u m n s \ A D D R E S S L I N E 2 < / K e y > < / D i a g r a m O b j e c t K e y > < D i a g r a m O b j e c t K e y > < K e y > C o l u m n s \ C I T Y < / K e y > < / D i a g r a m O b j e c t K e y > < D i a g r a m O b j e c t K e y > < K e y > C o l u m n s \ S T A T E < / K e y > < / D i a g r a m O b j e c t K e y > < D i a g r a m O b j e c t K e y > < K e y > C o l u m n s \ P O S T A L C O D E < / K e y > < / D i a g r a m O b j e c t K e y > < D i a g r a m O b j e c t K e y > < K e y > C o l u m n s \ C O U N T R Y < / K e y > < / D i a g r a m O b j e c t K e y > < D i a g r a m O b j e c t K e y > < K e y > C o l u m n s \ T E R R I T O R Y < / K e y > < / D i a g r a m O b j e c t K e y > < D i a g r a m O b j e c t K e y > < K e y > C o l u m n s \ C O N T A C T   N A M E < / K e y > < / D i a g r a m O b j e c t K e y > < D i a g r a m O b j e c t K e y > < K e y > C o l u m n s \ D E A L   S I Z E < / K e y > < / D i a g r a m O b j e c t K e y > < D i a g r a m O b j e c t K e y > < K e y > C o l u m n s \ D I S C O U N T   % < / K e y > < / D i a g r a m O b j e c t K e y > < D i a g r a m O b j e c t K e y > < K e y > C o l u m n s \ Y E A R < / K e y > < / D i a g r a m O b j e c t K e y > < D i a g r a m O b j e c t K e y > < K e y > C o l u m n s \ M O N T H < / 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 N U M B E R < / K e y > < / a : K e y > < a : V a l u e   i : t y p e = " M e a s u r e G r i d N o d e V i e w S t a t e " > < L a y e d O u t > t r u e < / L a y e d O u t > < / a : V a l u e > < / a : K e y V a l u e O f D i a g r a m O b j e c t K e y a n y T y p e z b w N T n L X > < a : K e y V a l u e O f D i a g r a m O b j e c t K e y a n y T y p e z b w N T n L X > < a : K e y > < K e y > C o l u m n s \ Q U A N T I T Y   O R D E R E D < / K e y > < / a : K e y > < a : V a l u e   i : t y p e = " M e a s u r e G r i d N o d e V i e w S t a t e " > < C o l u m n > 1 < / C o l u m n > < L a y e d O u t > t r u e < / L a y e d O u t > < / a : V a l u e > < / a : K e y V a l u e O f D i a g r a m O b j e c t K e y a n y T y p e z b w N T n L X > < a : K e y V a l u e O f D i a g r a m O b j e c t K e y a n y T y p e z b w N T n L X > < a : K e y > < K e y > C o l u m n s \ P R I C E   E A C H < / K e y > < / a : K e y > < a : V a l u e   i : t y p e = " M e a s u r e G r i d N o d e V i e w S t a t e " > < C o l u m n > 2 < / C o l u m n > < L a y e d O u t > t r u e < / L a y e d O u t > < / a : V a l u e > < / a : K e y V a l u e O f D i a g r a m O b j e c t K e y a n y T y p e z b w N T n L X > < a : K e y V a l u e O f D i a g r a m O b j e c t K e y a n y T y p e z b w N T n L X > < a : K e y > < K e y > C o l u m n s \ O R D E R L I N E   N U M B E R < / K e y > < / a : K e y > < a : V a l u e   i : t y p e = " M e a s u r e G r i d N o d e V i e w S t a t e " > < C o l u m n > 3 < / C o l u m n > < L a y e d O u t > t r u e < / L a y e d O u t > < / a : V a l u e > < / a : K e y V a l u e O f D i a g r a m O b j e c t K e y a n y T y p e z b w N T n L X > < a : K e y V a l u e O f D i a g r a m O b j e c t K e y a n y T y p e z b w N T n L X > < a : K e y > < K e y > C o l u m n s \ S A L E S < / K e y > < / a : K e y > < a : V a l u e   i : t y p e = " M e a s u r e G r i d N o d e V i e w S t a t e " > < C o l u m n > 4 < / C o l u m n > < L a y e d O u t > t r u e < / L a y e d O u t > < / a : V a l u e > < / a : K e y V a l u e O f D i a g r a m O b j e c t K e y a n y T y p e z b w N T n L X > < a : K e y V a l u e O f D i a g r a m O b j e c t K e y a n y T y p e z b w N T n L X > < a : K e y > < K e y > C o l u m n s \ O R D E R   D A T E < / K e y > < / a : K e y > < a : V a l u e   i : t y p e = " M e a s u r e G r i d N o d e V i e w S t a t e " > < C o l u m n > 5 < / C o l u m n > < L a y e d O u t > t r u e < / L a y e d O u t > < / a : V a l u e > < / a : K e y V a l u e O f D i a g r a m O b j e c t K e y a n y T y p e z b w N T n L X > < a : K e y V a l u e O f D i a g r a m O b j e c t K e y a n y T y p e z b w N T n L X > < a : K e y > < K e y > C o l u m n s \ S T A T U S < / K e y > < / a : K e y > < a : V a l u e   i : t y p e = " M e a s u r e G r i d N o d e V i e w S t a t e " > < C o l u m n > 6 < / C o l u m n > < L a y e d O u t > t r u e < / L a y e d O u t > < / a : V a l u e > < / a : K e y V a l u e O f D i a g r a m O b j e c t K e y a n y T y p e z b w N T n L X > < a : K e y V a l u e O f D i a g r a m O b j e c t K e y a n y T y p e z b w N T n L X > < a : K e y > < K e y > C o l u m n s \ Q T R _ I D < / K e y > < / a : K e y > < a : V a l u e   i : t y p e = " M e a s u r e G r i d N o d e V i e w S t a t e " > < C o l u m n > 7 < / C o l u m n > < L a y e d O u t > t r u e < / L a y e d O u t > < / a : V a l u e > < / a : K e y V a l u e O f D i a g r a m O b j e c t K e y a n y T y p e z b w N T n L X > < a : K e y V a l u e O f D i a g r a m O b j e c t K e y a n y T y p e z b w N T n L X > < a : K e y > < K e y > C o l u m n s \ M O N T H _ I D < / K e y > < / a : K e y > < a : V a l u e   i : t y p e = " M e a s u r e G r i d N o d e V i e w S t a t e " > < C o l u m n > 8 < / C o l u m n > < L a y e d O u t > t r u e < / L a y e d O u t > < / a : V a l u e > < / a : K e y V a l u e O f D i a g r a m O b j e c t K e y a n y T y p e z b w N T n L X > < a : K e y V a l u e O f D i a g r a m O b j e c t K e y a n y T y p e z b w N T n L X > < a : K e y > < K e y > C o l u m n s \ Y E A R _ I D < / K e y > < / a : K e y > < a : V a l u e   i : t y p e = " M e a s u r e G r i d N o d e V i e w S t a t e " > < C o l u m n > 9 < / C o l u m n > < L a y e d O u t > t r u e < / L a y e d O u t > < / a : V a l u e > < / a : K e y V a l u e O f D i a g r a m O b j e c t K e y a n y T y p e z b w N T n L X > < a : K e y V a l u e O f D i a g r a m O b j e c t K e y a n y T y p e z b w N T n L X > < a : K e y > < K e y > C o l u m n s \ P R O D U C T   L I N E < / K e y > < / a : K e y > < a : V a l u e   i : t y p e = " M e a s u r e G r i d N o d e V i e w S t a t e " > < C o l u m n > 1 0 < / C o l u m n > < L a y e d O u t > t r u e < / L a y e d O u t > < / a : V a l u e > < / a : K e y V a l u e O f D i a g r a m O b j e c t K e y a n y T y p e z b w N T n L X > < a : K e y V a l u e O f D i a g r a m O b j e c t K e y a n y T y p e z b w N T n L X > < a : K e y > < K e y > C o l u m n s \ M A N U F A C T U R E R ' S   S U G G E S T E D   R E T A I L   P R I C E < / K e y > < / a : K e y > < a : V a l u e   i : t y p e = " M e a s u r e G r i d N o d e V i e w S t a t e " > < C o l u m n > 1 1 < / C o l u m n > < L a y e d O u t > t r u e < / L a y e d O u t > < / a : V a l u e > < / a : K e y V a l u e O f D i a g r a m O b j e c t K e y a n y T y p e z b w N T n L X > < a : K e y V a l u e O f D i a g r a m O b j e c t K e y a n y T y p e z b w N T n L X > < a : K e y > < K e y > C o l u m n s \ P R O D U C T   C O D E < / K e y > < / a : K e y > < a : V a l u e   i : t y p e = " M e a s u r e G r i d N o d e V i e w S t a t e " > < C o l u m n > 1 2 < / C o l u m n > < L a y e d O u t > t r u e < / L a y e d O u t > < / a : V a l u e > < / a : K e y V a l u e O f D i a g r a m O b j e c t K e y a n y T y p e z b w N T n L X > < a : K e y V a l u e O f D i a g r a m O b j e c t K e y a n y T y p e z b w N T n L X > < a : K e y > < K e y > C o l u m n s \ C U S T O M E R N A M E < / K e y > < / a : K e y > < a : V a l u e   i : t y p e = " M e a s u r e G r i d N o d e V i e w S t a t e " > < C o l u m n > 1 3 < / C o l u m n > < L a y e d O u t > t r u e < / L a y e d O u t > < / a : V a l u e > < / a : K e y V a l u e O f D i a g r a m O b j e c t K e y a n y T y p e z b w N T n L X > < a : K e y V a l u e O f D i a g r a m O b j e c t K e y a n y T y p e z b w N T n L X > < a : K e y > < K e y > C o l u m n s \ P H O N E < / K e y > < / a : K e y > < a : V a l u e   i : t y p e = " M e a s u r e G r i d N o d e V i e w S t a t e " > < C o l u m n > 1 4 < / C o l u m n > < L a y e d O u t > t r u e < / L a y e d O u t > < / a : V a l u e > < / a : K e y V a l u e O f D i a g r a m O b j e c t K e y a n y T y p e z b w N T n L X > < a : K e y V a l u e O f D i a g r a m O b j e c t K e y a n y T y p e z b w N T n L X > < a : K e y > < K e y > C o l u m n s \ A D D R E S S L I N E 1 < / K e y > < / a : K e y > < a : V a l u e   i : t y p e = " M e a s u r e G r i d N o d e V i e w S t a t e " > < C o l u m n > 1 5 < / C o l u m n > < L a y e d O u t > t r u e < / L a y e d O u t > < / a : V a l u e > < / a : K e y V a l u e O f D i a g r a m O b j e c t K e y a n y T y p e z b w N T n L X > < a : K e y V a l u e O f D i a g r a m O b j e c t K e y a n y T y p e z b w N T n L X > < a : K e y > < K e y > C o l u m n s \ A D D R E S S L I N E 2 < / K e y > < / a : K e y > < a : V a l u e   i : t y p e = " M e a s u r e G r i d N o d e V i e w S t a t e " > < C o l u m n > 1 6 < / C o l u m n > < L a y e d O u t > t r u e < / L a y e d O u t > < / a : V a l u e > < / a : K e y V a l u e O f D i a g r a m O b j e c t K e y a n y T y p e z b w N T n L X > < a : K e y V a l u e O f D i a g r a m O b j e c t K e y a n y T y p e z b w N T n L X > < a : K e y > < K e y > C o l u m n s \ C I T Y < / K e y > < / a : K e y > < a : V a l u e   i : t y p e = " M e a s u r e G r i d N o d e V i e w S t a t e " > < C o l u m n > 1 7 < / C o l u m n > < L a y e d O u t > t r u e < / L a y e d O u t > < / a : V a l u e > < / a : K e y V a l u e O f D i a g r a m O b j e c t K e y a n y T y p e z b w N T n L X > < a : K e y V a l u e O f D i a g r a m O b j e c t K e y a n y T y p e z b w N T n L X > < a : K e y > < K e y > C o l u m n s \ S T A T E < / K e y > < / a : K e y > < a : V a l u e   i : t y p e = " M e a s u r e G r i d N o d e V i e w S t a t e " > < C o l u m n > 1 8 < / C o l u m n > < L a y e d O u t > t r u e < / L a y e d O u t > < / a : V a l u e > < / a : K e y V a l u e O f D i a g r a m O b j e c t K e y a n y T y p e z b w N T n L X > < a : K e y V a l u e O f D i a g r a m O b j e c t K e y a n y T y p e z b w N T n L X > < a : K e y > < K e y > C o l u m n s \ P O S T A L C O D E < / K e y > < / a : K e y > < a : V a l u e   i : t y p e = " M e a s u r e G r i d N o d e V i e w S t a t e " > < C o l u m n > 1 9 < / C o l u m n > < L a y e d O u t > t r u e < / L a y e d O u t > < / a : V a l u e > < / a : K e y V a l u e O f D i a g r a m O b j e c t K e y a n y T y p e z b w N T n L X > < a : K e y V a l u e O f D i a g r a m O b j e c t K e y a n y T y p e z b w N T n L X > < a : K e y > < K e y > C o l u m n s \ C O U N T R Y < / K e y > < / a : K e y > < a : V a l u e   i : t y p e = " M e a s u r e G r i d N o d e V i e w S t a t e " > < C o l u m n > 2 0 < / C o l u m n > < L a y e d O u t > t r u e < / L a y e d O u t > < / a : V a l u e > < / a : K e y V a l u e O f D i a g r a m O b j e c t K e y a n y T y p e z b w N T n L X > < a : K e y V a l u e O f D i a g r a m O b j e c t K e y a n y T y p e z b w N T n L X > < a : K e y > < K e y > C o l u m n s \ T E R R I T O R Y < / K e y > < / a : K e y > < a : V a l u e   i : t y p e = " M e a s u r e G r i d N o d e V i e w S t a t e " > < C o l u m n > 2 1 < / C o l u m n > < L a y e d O u t > t r u e < / L a y e d O u t > < / a : V a l u e > < / a : K e y V a l u e O f D i a g r a m O b j e c t K e y a n y T y p e z b w N T n L X > < a : K e y V a l u e O f D i a g r a m O b j e c t K e y a n y T y p e z b w N T n L X > < a : K e y > < K e y > C o l u m n s \ C O N T A C T   N A M E < / K e y > < / a : K e y > < a : V a l u e   i : t y p e = " M e a s u r e G r i d N o d e V i e w S t a t e " > < C o l u m n > 2 2 < / C o l u m n > < L a y e d O u t > t r u e < / L a y e d O u t > < / a : V a l u e > < / a : K e y V a l u e O f D i a g r a m O b j e c t K e y a n y T y p e z b w N T n L X > < a : K e y V a l u e O f D i a g r a m O b j e c t K e y a n y T y p e z b w N T n L X > < a : K e y > < K e y > C o l u m n s \ D E A L   S I Z E < / K e y > < / a : K e y > < a : V a l u e   i : t y p e = " M e a s u r e G r i d N o d e V i e w S t a t e " > < C o l u m n > 2 3 < / C o l u m n > < L a y e d O u t > t r u e < / L a y e d O u t > < / a : V a l u e > < / a : K e y V a l u e O f D i a g r a m O b j e c t K e y a n y T y p e z b w N T n L X > < a : K e y V a l u e O f D i a g r a m O b j e c t K e y a n y T y p e z b w N T n L X > < a : K e y > < K e y > C o l u m n s \ D I S C O U N T   % < / K e y > < / a : K e y > < a : V a l u e   i : t y p e = " M e a s u r e G r i d N o d e V i e w S t a t e " > < C o l u m n > 2 4 < / C o l u m n > < L a y e d O u t > t r u e < / L a y e d O u t > < / a : V a l u e > < / a : K e y V a l u e O f D i a g r a m O b j e c t K e y a n y T y p e z b w N T n L X > < a : K e y V a l u e O f D i a g r a m O b j e c t K e y a n y T y p e z b w N T n L X > < a : K e y > < K e y > C o l u m n s \ Y E A R < / K e y > < / a : K e y > < a : V a l u e   i : t y p e = " M e a s u r e G r i d N o d e V i e w S t a t e " > < C o l u m n > 2 5 < / C o l u m n > < L a y e d O u t > t r u e < / L a y e d O u t > < / a : V a l u e > < / a : K e y V a l u e O f D i a g r a m O b j e c t K e y a n y T y p e z b w N T n L X > < a : K e y V a l u e O f D i a g r a m O b j e c t K e y a n y T y p e z b w N T n L X > < a : K e y > < K e y > C o l u m n s \ M O N T H < / K e y > < / a : K e y > < a : V a l u e   i : t y p e = " M e a s u r e G r i d N o d e V i e w S t a t e " > < C o l u m n > 2 6 < / C o l u m n > < L a y e d O u t > t r u e < / L a y e d O u t > < / a : V a l u e > < / a : K e y V a l u e O f D i a g r a m O b j e c t K e y a n y T y p e z b w N T n L X > < a : K e y V a l u e O f D i a g r a m O b j e c t K e y a n y T y p e z b w N T n L X > < a : K e y > < K e y > C o l u m n s \ Q U A R T E R < / K e y > < / a : K e y > < a : V a l u e   i : t y p e = " M e a s u r e G r i d N o d e V i e w S t a t e " > < C o l u m n > 2 7 < / C o l u m n > < L a y e d O u t > t r u e < / L a y e d O u t > < / a : V a l u e > < / 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 M o n t h   N a m e < / K e y > < / D i a g r a m O b j e c t K e y > < D i a g r a m O b j e c t K e y > < K e y > M e a s u r e s \ C o u n t   o f   M o n t h   N a m e \ T a g I n f o \ F o r m u l a < / K e y > < / D i a g r a m O b j e c t K e y > < D i a g r a m O b j e c t K e y > < K e y > M e a s u r e s \ C o u n t   o f   M o n t h   N a m e \ T a g I n f o \ V a l u e < / K e y > < / D i a g r a m O b j e c t K e y > < D i a g r a m O b j e c t K e y > < K e y > C o l u m n s \ O R D E R   D A T E < / K e y > < / D i a g r a m O b j e c t K e y > < D i a g r a m O b j e c t K e y > < K e y > C o l u m n s \ Y e a r < / K e y > < / D i a g r a m O b j e c t K e y > < D i a g r a m O b j e c t K e y > < K e y > C o l u m n s \ M o n t h   N u m b e r < / K e y > < / D i a g r a m O b j e c t K e y > < D i a g r a m O b j e c t K e y > < K e y > C o l u m n s \ M o n t h   N a m e < / K e y > < / D i a g r a m O b j e c t K e y > < D i a g r a m O b j e c t K e y > < K e y > C o l u m n s \ Q u a r t e r < / K e y > < / D i a g r a m O b j e c t K e y > < D i a g r a m O b j e c t K e y > < K e y > L i n k s \ & l t ; C o l u m n s \ C o u n t   o f   M o n t h   N a m e & g t ; - & l t ; M e a s u r e s \ M o n t h   N a m e & g t ; < / K e y > < / D i a g r a m O b j e c t K e y > < D i a g r a m O b j e c t K e y > < K e y > L i n k s \ & l t ; C o l u m n s \ C o u n t   o f   M o n t h   N a m e & g t ; - & l t ; M e a s u r e s \ M o n t h   N a m e & g t ; \ C O L U M N < / K e y > < / D i a g r a m O b j e c t K e y > < D i a g r a m O b j e c t K e y > < K e y > L i n k s \ & l t ; C o l u m n s \ C o u n t   o f   M o n t h   N a m e & g t ; - & l t ; M e a s u r e s \ M o n t h   N a m e & g t ; \ M E A S U R E 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 M o n t h   N a m e < / K e y > < / a : K e y > < a : V a l u e   i : t y p e = " M e a s u r e G r i d N o d e V i e w S t a t e " > < C o l u m n > 3 < / C o l u m n > < L a y e d O u t > t r u e < / L a y e d O u t > < W a s U I I n v i s i b l e > t r u e < / W a s U I I n v i s i b l e > < / a : V a l u e > < / a : K e y V a l u e O f D i a g r a m O b j e c t K e y a n y T y p e z b w N T n L X > < a : K e y V a l u e O f D i a g r a m O b j e c t K e y a n y T y p e z b w N T n L X > < a : K e y > < K e y > M e a s u r e s \ C o u n t   o f   M o n t h   N a m e \ T a g I n f o \ F o r m u l a < / K e y > < / a : K e y > < a : V a l u e   i : t y p e = " M e a s u r e G r i d V i e w S t a t e I D i a g r a m T a g A d d i t i o n a l I n f o " / > < / a : K e y V a l u e O f D i a g r a m O b j e c t K e y a n y T y p e z b w N T n L X > < a : K e y V a l u e O f D i a g r a m O b j e c t K e y a n y T y p e z b w N T n L X > < a : K e y > < K e y > M e a s u r e s \ C o u n t   o f   M o n t h   N a m e \ T a g I n f o \ V a l u e < / K e y > < / a : K e y > < a : V a l u e   i : t y p e = " M e a s u r e G r i d V i e w S t a t e I D i a g r a m T a g A d d i t i o n a l I n f o " / > < / a : K e y V a l u e O f D i a g r a m O b j e c t K e y a n y T y p e z b w N T n L X > < a : K e y V a l u e O f D i a g r a m O b j e c t K e y a n y T y p e z b w N T n L X > < a : K e y > < K e y > C o l u m n s \ O R D E R   D A T E 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 L i n k s \ & l t ; C o l u m n s \ C o u n t   o f   M o n t h   N a m e & g t ; - & l t ; M e a s u r e s \ M o n t h   N a m e & g t ; < / K e y > < / a : K e y > < a : V a l u e   i : t y p e = " M e a s u r e G r i d V i e w S t a t e I D i a g r a m L i n k " / > < / a : K e y V a l u e O f D i a g r a m O b j e c t K e y a n y T y p e z b w N T n L X > < a : K e y V a l u e O f D i a g r a m O b j e c t K e y a n y T y p e z b w N T n L X > < a : K e y > < K e y > L i n k s \ & l t ; C o l u m n s \ C o u n t   o f   M o n t h   N a m e & g t ; - & l t ; M e a s u r e s \ M o n t h   N a m e & g t ; \ C O L U M N < / K e y > < / a : K e y > < a : V a l u e   i : t y p e = " M e a s u r e G r i d V i e w S t a t e I D i a g r a m L i n k E n d p o i n t " / > < / a : K e y V a l u e O f D i a g r a m O b j e c t K e y a n y T y p e z b w N T n L X > < a : K e y V a l u e O f D i a g r a m O b j e c t K e y a n y T y p e z b w N T n L X > < a : K e y > < K e y > L i n k s \ & l t ; C o l u m n s \ C o u n t   o f   M o n t h   N a m e & g t ; - & l t ; M e a s u r e s \ M o n t h   N a m e & g t ; \ M E A S U R E < / K e y > < / a : K e y > < a : V a l u e   i : t y p e = " M e a s u r e G r i d V i e w S t a t e I D i a g r a m L i n k E n d p o i n t " / > < / 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 C o l u m n s \ C U S T O M E R N A M E < / K e y > < / D i a g r a m O b j e c t K e y > < D i a g r a m O b j e c t K e y > < K e y > C o l u m n s \ C I T Y < / K e y > < / D i a g r a m O b j e c t K e y > < D i a g r a m O b j e c t K e y > < K e y > C o l u m n s \ S T A T E < / K e y > < / D i a g r a m O b j e c t K e y > < D i a g r a m O b j e c t K e y > < K e y > C o l u m n s \ C O U N T R Y < / K e y > < / D i a g r a m O b j e c t K e y > < D i a g r a m O b j e c t K e y > < K e y > C o l u m n s \ T E R R I T O R Y < / K e y > < / D i a g r a m O b j e c t K e y > < D i a g r a m O b j e c t K e y > < K e y > C o l u m n s \ C U S T O M E R 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 C o l u m n s \ C U S T O M E R N A M E < / 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 C o l u m n s \ T E R R I T O R Y < / 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 P R O D U C T   L I N E < / K e y > < / D i a g r a m O b j e c t K e y > < D i a g r a m O b j e c t K e y > < K e y > M e a s u r e s \ C o u n t   o f   P R O D U C T   L I N E \ T a g I n f o \ F o r m u l a < / K e y > < / D i a g r a m O b j e c t K e y > < D i a g r a m O b j e c t K e y > < K e y > M e a s u r e s \ C o u n t   o f   P R O D U C T   L I N E \ T a g I n f o \ V a l u e < / K e y > < / D i a g r a m O b j e c t K e y > < D i a g r a m O b j e c t K e y > < K e y > C o l u m n s \ P R O D U C T   L I N E < / K e y > < / D i a g r a m O b j e c t K e y > < D i a g r a m O b j e c t K e y > < K e y > C o l u m n s \ M A N U F A C T U R E R ' S   S U G G E S T E D   R E T A I L   P R I C E < / K e y > < / D i a g r a m O b j e c t K e y > < D i a g r a m O b j e c t K e y > < K e y > C o l u m n s \ P R O D U C T   C O D E < / K e y > < / D i a g r a m O b j e c t K e y > < D i a g r a m O b j e c t K e y > < K e y > C o l u m n s \ P R O D U C T   I D < / K e y > < / D i a g r a m O b j e c t K e y > < D i a g r a m O b j e c t K e y > < K e y > L i n k s \ & l t ; C o l u m n s \ C o u n t   o f   P R O D U C T   L I N E & g t ; - & l t ; M e a s u r e s \ P R O D U C T   L I N E & g t ; < / K e y > < / D i a g r a m O b j e c t K e y > < D i a g r a m O b j e c t K e y > < K e y > L i n k s \ & l t ; C o l u m n s \ C o u n t   o f   P R O D U C T   L I N E & g t ; - & l t ; M e a s u r e s \ P R O D U C T   L I N E & g t ; \ C O L U M N < / K e y > < / D i a g r a m O b j e c t K e y > < D i a g r a m O b j e c t K e y > < K e y > L i n k s \ & l t ; C o l u m n s \ C o u n t   o f   P R O D U C T   L I N E & g t ; - & l t ; M e a s u r e s \ P R O D U C T   L I N E & g t ; \ M E A S U R E 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 P R O D U C T   L I N E < / K e y > < / a : K e y > < a : V a l u e   i : t y p e = " M e a s u r e G r i d N o d e V i e w S t a t e " > < L a y e d O u t > t r u e < / L a y e d O u t > < W a s U I I n v i s i b l e > t r u e < / W a s U I I n v i s i b l e > < / a : V a l u e > < / a : K e y V a l u e O f D i a g r a m O b j e c t K e y a n y T y p e z b w N T n L X > < a : K e y V a l u e O f D i a g r a m O b j e c t K e y a n y T y p e z b w N T n L X > < a : K e y > < K e y > M e a s u r e s \ C o u n t   o f   P R O D U C T   L I N E \ T a g I n f o \ F o r m u l a < / K e y > < / a : K e y > < a : V a l u e   i : t y p e = " M e a s u r e G r i d V i e w S t a t e I D i a g r a m T a g A d d i t i o n a l I n f o " / > < / a : K e y V a l u e O f D i a g r a m O b j e c t K e y a n y T y p e z b w N T n L X > < a : K e y V a l u e O f D i a g r a m O b j e c t K e y a n y T y p e z b w N T n L X > < a : K e y > < K e y > M e a s u r e s \ C o u n t   o f   P R O D U C T   L I N E \ T a g I n f o \ V a l u e < / K e y > < / a : K e y > < a : V a l u e   i : t y p e = " M e a s u r e G r i d V i e w S t a t e I D i a g r a m T a g A d d i t i o n a l I n f o " / > < / a : K e y V a l u e O f D i a g r a m O b j e c t K e y a n y T y p e z b w N T n L X > < a : K e y V a l u e O f D i a g r a m O b j e c t K e y a n y T y p e z b w N T n L X > < a : K e y > < K e y > C o l u m n s \ P R O D U C T   L I N E < / K e y > < / a : K e y > < a : V a l u e   i : t y p e = " M e a s u r e G r i d N o d e V i e w S t a t e " > < L a y e d O u t > t r u e < / L a y e d O u t > < / a : V a l u e > < / a : K e y V a l u e O f D i a g r a m O b j e c t K e y a n y T y p e z b w N T n L X > < a : K e y V a l u e O f D i a g r a m O b j e c t K e y a n y T y p e z b w N T n L X > < a : K e y > < K e y > C o l u m n s \ M A N U F A C T U R E R ' S   S U G G E S T E D   R E T A I L   P R I C E < / K e y > < / a : K e y > < a : V a l u e   i : t y p e = " M e a s u r e G r i d N o d e V i e w S t a t e " > < C o l u m n > 1 < / C o l u m n > < L a y e d O u t > t r u e < / L a y e d O u t > < / a : V a l u e > < / a : K e y V a l u e O f D i a g r a m O b j e c t K e y a n y T y p e z b w N T n L X > < a : K e y V a l u e O f D i a g r a m O b j e c t K e y a n y T y p e z b w N T n L X > < a : K e y > < K e y > C o l u m n s \ P R O D U C T   C O D E < / K e y > < / a : K e y > < a : V a l u e   i : t y p e = " M e a s u r e G r i d N o d e V i e w S t a t e " > < C o l u m n > 2 < / C o l u m n > < L a y e d O u t > t r u e < / L a y e d O u t > < / a : V a l u e > < / a : K e y V a l u e O f D i a g r a m O b j e c t K e y a n y T y p e z b w N T n L X > < a : K e y V a l u e O f D i a g r a m O b j e c t K e y a n y T y p e z b w N T n L X > < a : K e y > < K e y > C o l u m n s \ P R O D U C T   I D < / K e y > < / a : K e y > < a : V a l u e   i : t y p e = " M e a s u r e G r i d N o d e V i e w S t a t e " > < C o l u m n > 3 < / C o l u m n > < L a y e d O u t > t r u e < / L a y e d O u t > < / a : V a l u e > < / a : K e y V a l u e O f D i a g r a m O b j e c t K e y a n y T y p e z b w N T n L X > < a : K e y V a l u e O f D i a g r a m O b j e c t K e y a n y T y p e z b w N T n L X > < a : K e y > < K e y > L i n k s \ & l t ; C o l u m n s \ C o u n t   o f   P R O D U C T   L I N E & g t ; - & l t ; M e a s u r e s \ P R O D U C T   L I N E & g t ; < / K e y > < / a : K e y > < a : V a l u e   i : t y p e = " M e a s u r e G r i d V i e w S t a t e I D i a g r a m L i n k " / > < / a : K e y V a l u e O f D i a g r a m O b j e c t K e y a n y T y p e z b w N T n L X > < a : K e y V a l u e O f D i a g r a m O b j e c t K e y a n y T y p e z b w N T n L X > < a : K e y > < K e y > L i n k s \ & l t ; C o l u m n s \ C o u n t   o f   P R O D U C T   L I N E & g t ; - & l t ; M e a s u r e s \ P R O D U C T   L I N E & g t ; \ C O L U M N < / K e y > < / a : K e y > < a : V a l u e   i : t y p e = " M e a s u r e G r i d V i e w S t a t e I D i a g r a m L i n k E n d p o i n t " / > < / a : K e y V a l u e O f D i a g r a m O b j e c t K e y a n y T y p e z b w N T n L X > < a : K e y V a l u e O f D i a g r a m O b j e c t K e y a n y T y p e z b w N T n L X > < a : K e y > < K e y > L i n k s \ & l t ; C o l u m n s \ C o u n t   o f   P R O D U C T   L I N E & g t ; - & l t ; M e a s u r e s \ P R O D U C T   L I N E & g t ; \ M E A S U R E 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 T a g s \ T a b l e s \ & l t ; T a b l e s \ F a c t s a l e s & g t ; < / K e y > < / D i a g r a m O b j e c t K e y > < D i a g r a m O b j e c t K e y > < K e y > D y n a m i c   T a g s \ T a b l e s \ & l t ; T a b l e s \ F a c t S a l e s   w i t h   p r o d u c t   I D & g t ; < / K e y > < / D i a g r a m O b j e c t K e y > < D i a g r a m O b j e c t K e y > < K e y > D y n a m i c   T a g s \ T a b l e s \ & l t ; T a b l e s \ D i m C u s t o m e r & g t ; < / K e y > < / D i a g r a m O b j e c t K e y > < D i a g r a m O b j e c t K e y > < K e y > D y n a m i c   T a g s \ T a b l e s \ & l t ; T a b l e s \ D i m P r o d u c t & g t ; < / K e y > < / D i a g r a m O b j e c t K e y > < D i a g r a m O b j e c t K e y > < K e y > D y n a m i c   T a g s \ T a b l e s \ & l t ; T a b l e s \ D i m D a t e & g t ; < / K e y > < / D i a g r a m O b j e c t K e y > < D i a g r a m O b j e c t K e y > < K e y > T a b l e s \ F a c t s a l e s < / K e y > < / D i a g r a m O b j e c t K e y > < D i a g r a m O b j e c t K e y > < K e y > T a b l e s \ F a c t s a l e s \ C o l u m n s \ O R D E R   N U M B E R < / K e y > < / D i a g r a m O b j e c t K e y > < D i a g r a m O b j e c t K e y > < K e y > T a b l e s \ F a c t s a l e s \ C o l u m n s \ Q U A N T I T Y   O R D E R E D < / K e y > < / D i a g r a m O b j e c t K e y > < D i a g r a m O b j e c t K e y > < K e y > T a b l e s \ F a c t s a l e s \ C o l u m n s \ P R I C E   E A C H < / K e y > < / D i a g r a m O b j e c t K e y > < D i a g r a m O b j e c t K e y > < K e y > T a b l e s \ F a c t s a l e s \ C o l u m n s \ O R D E R L I N E   N U M B E R < / K e y > < / D i a g r a m O b j e c t K e y > < D i a g r a m O b j e c t K e y > < K e y > T a b l e s \ F a c t s a l e s \ C o l u m n s \ S A L E S < / K e y > < / D i a g r a m O b j e c t K e y > < D i a g r a m O b j e c t K e y > < K e y > T a b l e s \ F a c t s a l e s \ C o l u m n s \ O R D E R   D A T E < / K e y > < / D i a g r a m O b j e c t K e y > < D i a g r a m O b j e c t K e y > < K e y > T a b l e s \ F a c t s a l e s \ C o l u m n s \ S T A T U S < / K e y > < / D i a g r a m O b j e c t K e y > < D i a g r a m O b j e c t K e y > < K e y > T a b l e s \ F a c t s a l e s \ C o l u m n s \ Q T R _ I D < / K e y > < / D i a g r a m O b j e c t K e y > < D i a g r a m O b j e c t K e y > < K e y > T a b l e s \ F a c t s a l e s \ C o l u m n s \ M O N T H _ I D < / K e y > < / D i a g r a m O b j e c t K e y > < D i a g r a m O b j e c t K e y > < K e y > T a b l e s \ F a c t s a l e s \ C o l u m n s \ Y E A R _ I D < / K e y > < / D i a g r a m O b j e c t K e y > < D i a g r a m O b j e c t K e y > < K e y > T a b l e s \ F a c t s a l e s \ C o l u m n s \ P R O D U C T   L I N E < / K e y > < / D i a g r a m O b j e c t K e y > < D i a g r a m O b j e c t K e y > < K e y > T a b l e s \ F a c t s a l e s \ C o l u m n s \ M A N U F A C T U R E R ' S   S U G G E S T E D   R E T A I L   P R I C E < / K e y > < / D i a g r a m O b j e c t K e y > < D i a g r a m O b j e c t K e y > < K e y > T a b l e s \ F a c t s a l e s \ C o l u m n s \ P R O D U C T   C O D E < / K e y > < / D i a g r a m O b j e c t K e y > < D i a g r a m O b j e c t K e y > < K e y > T a b l e s \ F a c t s a l e s \ C o l u m n s \ C U S T O M E R N A M E < / K e y > < / D i a g r a m O b j e c t K e y > < D i a g r a m O b j e c t K e y > < K e y > T a b l e s \ F a c t s a l e s \ C o l u m n s \ P H O N E < / K e y > < / D i a g r a m O b j e c t K e y > < D i a g r a m O b j e c t K e y > < K e y > T a b l e s \ F a c t s a l e s \ C o l u m n s \ A D D R E S S L I N E 1 < / K e y > < / D i a g r a m O b j e c t K e y > < D i a g r a m O b j e c t K e y > < K e y > T a b l e s \ F a c t s a l e s \ C o l u m n s \ A D D R E S S L I N E 2 < / K e y > < / D i a g r a m O b j e c t K e y > < D i a g r a m O b j e c t K e y > < K e y > T a b l e s \ F a c t s a l e s \ C o l u m n s \ C I T Y < / K e y > < / D i a g r a m O b j e c t K e y > < D i a g r a m O b j e c t K e y > < K e y > T a b l e s \ F a c t s a l e s \ C o l u m n s \ S T A T E < / K e y > < / D i a g r a m O b j e c t K e y > < D i a g r a m O b j e c t K e y > < K e y > T a b l e s \ F a c t s a l e s \ C o l u m n s \ P O S T A L C O D E < / K e y > < / D i a g r a m O b j e c t K e y > < D i a g r a m O b j e c t K e y > < K e y > T a b l e s \ F a c t s a l e s \ C o l u m n s \ C O U N T R Y < / K e y > < / D i a g r a m O b j e c t K e y > < D i a g r a m O b j e c t K e y > < K e y > T a b l e s \ F a c t s a l e s \ C o l u m n s \ T E R R I T O R Y < / K e y > < / D i a g r a m O b j e c t K e y > < D i a g r a m O b j e c t K e y > < K e y > T a b l e s \ F a c t s a l e s \ C o l u m n s \ C O N T A C T   N A M E < / K e y > < / D i a g r a m O b j e c t K e y > < D i a g r a m O b j e c t K e y > < K e y > T a b l e s \ F a c t s a l e s \ C o l u m n s \ D E A L   S I Z E < / K e y > < / D i a g r a m O b j e c t K e y > < D i a g r a m O b j e c t K e y > < K e y > T a b l e s \ F a c t s a l e s \ C o l u m n s \ D I S C O U N T   % < / K e y > < / D i a g r a m O b j e c t K e y > < D i a g r a m O b j e c t K e y > < K e y > T a b l e s \ F a c t s a l e s \ C o l u m n s \ Y E A R < / K e y > < / D i a g r a m O b j e c t K e y > < D i a g r a m O b j e c t K e y > < K e y > T a b l e s \ F a c t s a l e s \ C o l u m n s \ M O N T H < / K e y > < / D i a g r a m O b j e c t K e y > < D i a g r a m O b j e c t K e y > < K e y > T a b l e s \ F a c t s a l e s \ C o l u m n s \ Q U A R T E R < / K e y > < / D i a g r a m O b j e c t K e y > < D i a g r a m O b j e c t K e y > < K e y > T a b l e s \ F a c t S a l e s   w i t h   p r o d u c t   I D < / K e y > < / D i a g r a m O b j e c t K e y > < D i a g r a m O b j e c t K e y > < K e y > T a b l e s \ F a c t S a l e s   w i t h   p r o d u c t   I D \ C o l u m n s \ O R D E R   N U M B E R < / K e y > < / D i a g r a m O b j e c t K e y > < D i a g r a m O b j e c t K e y > < K e y > T a b l e s \ F a c t S a l e s   w i t h   p r o d u c t   I D \ C o l u m n s \ Q U A N T I T Y   O R D E R E D < / K e y > < / D i a g r a m O b j e c t K e y > < D i a g r a m O b j e c t K e y > < K e y > T a b l e s \ F a c t S a l e s   w i t h   p r o d u c t   I D \ C o l u m n s \ P R I C E   E A C H < / K e y > < / D i a g r a m O b j e c t K e y > < D i a g r a m O b j e c t K e y > < K e y > T a b l e s \ F a c t S a l e s   w i t h   p r o d u c t   I D \ C o l u m n s \ O R D E R L I N E   N U M B E R < / K e y > < / D i a g r a m O b j e c t K e y > < D i a g r a m O b j e c t K e y > < K e y > T a b l e s \ F a c t S a l e s   w i t h   p r o d u c t   I D \ C o l u m n s \ S A L E S < / K e y > < / D i a g r a m O b j e c t K e y > < D i a g r a m O b j e c t K e y > < K e y > T a b l e s \ F a c t S a l e s   w i t h   p r o d u c t   I D \ C o l u m n s \ O R D E R   D A T E < / K e y > < / D i a g r a m O b j e c t K e y > < D i a g r a m O b j e c t K e y > < K e y > T a b l e s \ F a c t S a l e s   w i t h   p r o d u c t   I D \ C o l u m n s \ S T A T U S < / K e y > < / D i a g r a m O b j e c t K e y > < D i a g r a m O b j e c t K e y > < K e y > T a b l e s \ F a c t S a l e s   w i t h   p r o d u c t   I D \ C o l u m n s \ P R O D U C T   L I N E < / K e y > < / D i a g r a m O b j e c t K e y > < D i a g r a m O b j e c t K e y > < K e y > T a b l e s \ F a c t S a l e s   w i t h   p r o d u c t   I D \ C o l u m n s \ M A N U F A C T U R E R ' S   S U G G E S T E D   R E T A I L   P R I C E < / K e y > < / D i a g r a m O b j e c t K e y > < D i a g r a m O b j e c t K e y > < K e y > T a b l e s \ F a c t S a l e s   w i t h   p r o d u c t   I D \ C o l u m n s \ P R O D U C T   C O D E < / K e y > < / D i a g r a m O b j e c t K e y > < D i a g r a m O b j e c t K e y > < K e y > T a b l e s \ F a c t S a l e s   w i t h   p r o d u c t   I D \ C o l u m n s \ C U S T O M E R N A M E < / K e y > < / D i a g r a m O b j e c t K e y > < D i a g r a m O b j e c t K e y > < K e y > T a b l e s \ F a c t S a l e s   w i t h   p r o d u c t   I D \ C o l u m n s \ P H O N E < / K e y > < / D i a g r a m O b j e c t K e y > < D i a g r a m O b j e c t K e y > < K e y > T a b l e s \ F a c t S a l e s   w i t h   p r o d u c t   I D \ C o l u m n s \ C I T Y < / K e y > < / D i a g r a m O b j e c t K e y > < D i a g r a m O b j e c t K e y > < K e y > T a b l e s \ F a c t S a l e s   w i t h   p r o d u c t   I D \ C o l u m n s \ S T A T E < / K e y > < / D i a g r a m O b j e c t K e y > < D i a g r a m O b j e c t K e y > < K e y > T a b l e s \ F a c t S a l e s   w i t h   p r o d u c t   I D \ C o l u m n s \ P O S T A L C O D E < / K e y > < / D i a g r a m O b j e c t K e y > < D i a g r a m O b j e c t K e y > < K e y > T a b l e s \ F a c t S a l e s   w i t h   p r o d u c t   I D \ C o l u m n s \ C O U N T R Y < / K e y > < / D i a g r a m O b j e c t K e y > < D i a g r a m O b j e c t K e y > < K e y > T a b l e s \ F a c t S a l e s   w i t h   p r o d u c t   I D \ C o l u m n s \ T E R R I T O R Y < / K e y > < / D i a g r a m O b j e c t K e y > < D i a g r a m O b j e c t K e y > < K e y > T a b l e s \ F a c t S a l e s   w i t h   p r o d u c t   I D \ C o l u m n s \ C O N T A C T   N A M E < / K e y > < / D i a g r a m O b j e c t K e y > < D i a g r a m O b j e c t K e y > < K e y > T a b l e s \ F a c t S a l e s   w i t h   p r o d u c t   I D \ C o l u m n s \ D E A L   S I Z E < / K e y > < / D i a g r a m O b j e c t K e y > < D i a g r a m O b j e c t K e y > < K e y > T a b l e s \ F a c t S a l e s   w i t h   p r o d u c t   I D \ C o l u m n s \ D I S C O U N T   % < / K e y > < / D i a g r a m O b j e c t K e y > < D i a g r a m O b j e c t K e y > < K e y > T a b l e s \ F a c t S a l e s   w i t h   p r o d u c t   I D \ C o l u m n s \ Y E A R < / K e y > < / D i a g r a m O b j e c t K e y > < D i a g r a m O b j e c t K e y > < K e y > T a b l e s \ F a c t S a l e s   w i t h   p r o d u c t   I D \ C o l u m n s \ M O N T H < / K e y > < / D i a g r a m O b j e c t K e y > < D i a g r a m O b j e c t K e y > < K e y > T a b l e s \ F a c t S a l e s   w i t h   p r o d u c t   I D \ C o l u m n s \ Q U A R T E R < / K e y > < / D i a g r a m O b j e c t K e y > < D i a g r a m O b j e c t K e y > < K e y > T a b l e s \ F a c t S a l e s   w i t h   p r o d u c t   I D \ C o l u m n s \ P R O D U C T   I D < / K e y > < / D i a g r a m O b j e c t K e y > < D i a g r a m O b j e c t K e y > < K e y > T a b l e s \ F a c t S a l e s   w i t h   p r o d u c t   I D \ C o l u m n s \ C U S T O M E R   I D < / K e y > < / D i a g r a m O b j e c t K e y > < D i a g r a m O b j e c t K e y > < K e y > T a b l e s \ F a c t S a l e s   w i t h   p r o d u c t   I D \ M e a s u r e s \ S u m   o f   S A L E S < / K e y > < / D i a g r a m O b j e c t K e y > < D i a g r a m O b j e c t K e y > < K e y > T a b l e s \ F a c t S a l e s   w i t h   p r o d u c t   I D \ S u m   o f   S A L E S \ A d d i t i o n a l   I n f o \ I m p l i c i t   M e a s u r e < / K e y > < / D i a g r a m O b j e c t K e y > < D i a g r a m O b j e c t K e y > < K e y > T a b l e s \ F a c t S a l e s   w i t h   p r o d u c t   I D \ M e a s u r e s \ C o u n t   o f   P R O D U C T   C O D E < / K e y > < / D i a g r a m O b j e c t K e y > < D i a g r a m O b j e c t K e y > < K e y > T a b l e s \ F a c t S a l e s   w i t h   p r o d u c t   I D \ C o u n t   o f   P R O D U C T   C O D E \ A d d i t i o n a l   I n f o \ I m p l i c i t   M e a s u r e < / K e y > < / D i a g r a m O b j e c t K e y > < D i a g r a m O b j e c t K e y > < K e y > T a b l e s \ F a c t S a l e s   w i t h   p r o d u c t   I D \ M e a s u r e s \ S u m   o f   O R D E R   N U M B E R < / K e y > < / D i a g r a m O b j e c t K e y > < D i a g r a m O b j e c t K e y > < K e y > T a b l e s \ F a c t S a l e s   w i t h   p r o d u c t   I D \ S u m   o f   O R D E R   N U M B E R \ A d d i t i o n a l   I n f o \ I m p l i c i t   M e a s u r e < / K e y > < / D i a g r a m O b j e c t K e y > < D i a g r a m O b j e c t K e y > < K e y > T a b l e s \ F a c t S a l e s   w i t h   p r o d u c t   I D \ M e a s u r e s \ D i s t i n c t   C o u n t   o f   O R D E R   N U M B E R < / K e y > < / D i a g r a m O b j e c t K e y > < D i a g r a m O b j e c t K e y > < K e y > T a b l e s \ F a c t S a l e s   w i t h   p r o d u c t   I D \ D i s t i n c t   C o u n t   o f   O R D E R   N U M B E R \ A d d i t i o n a l   I n f o \ I m p l i c i t   M e a s u r e < / K e y > < / D i a g r a m O b j e c t K e y > < D i a g r a m O b j e c t K e y > < K e y > T a b l e s \ F a c t S a l e s   w i t h   p r o d u c t   I D \ M e a s u r e s \ S u m   o f   M A N U F A C T U R E R ' S   S U G G E S T E D   R E T A I L   P R I C E < / K e y > < / D i a g r a m O b j e c t K e y > < D i a g r a m O b j e c t K e y > < K e y > T a b l e s \ F a c t S a l e s   w i t h   p r o d u c t   I D \ S u m   o f   M A N U F A C T U R E R ' S   S U G G E S T E D   R E T A I L   P R I C E \ A d d i t i o n a l   I n f o \ I m p l i c i t   M e a s u r e < / K e y > < / D i a g r a m O b j e c t K e y > < D i a g r a m O b j e c t K e y > < K e y > T a b l e s \ F a c t S a l e s   w i t h   p r o d u c t   I D \ M e a s u r e s \ T o t a l   Q u a n t i t y < / K e y > < / D i a g r a m O b j e c t K e y > < D i a g r a m O b j e c t K e y > < K e y > T a b l e s \ F a c t S a l e s   w i t h   p r o d u c t   I D \ M e a s u r e s \ A v e r a g e   O r d e r   V a l u e < / K e y > < / D i a g r a m O b j e c t K e y > < D i a g r a m O b j e c t K e y > < K e y > T a b l e s \ F a c t S a l e s   w i t h   p r o d u c t   I D \ T a b l e s \ F a c t S a l e s   w i t h   p r o d u c t   I D \ M e a s u r e s \ A v e r a g e   O r d e r   V a l u e \ A d d i t i o n a l   I n f o \ E r r o r < / K e y > < / D i a g r a m O b j e c t K e y > < D i a g r a m O b j e c t K e y > < K e y > T a b l e s \ F a c t S a l e s   w i t h   p r o d u c t   I D \ M e a s u r e s \ P r o f i t < / K e y > < / D i a g r a m O b j e c t K e y > < D i a g r a m O b j e c t K e y > < K e y > T a b l e s \ F a c t S a l e s   w i t h   p r o d u c t   I D \ M e a s u r e s \ P r o f i t / L o s s   M a r g i n   % < / K e y > < / D i a g r a m O b j e c t K e y > < D i a g r a m O b j e c t K e y > < K e y > T a b l e s \ F a c t S a l e s   w i t h   p r o d u c t   I D \ T a b l e s \ F a c t S a l e s   w i t h   p r o d u c t   I D \ M e a s u r e s \ P r o f i t / L o s s   M a r g i n   % \ A d d i t i o n a l   I n f o \ E r r o r < / K e y > < / D i a g r a m O b j e c t K e y > < D i a g r a m O b j e c t K e y > < K e y > T a b l e s \ F a c t S a l e s   w i t h   p r o d u c t   I D \ M e a s u r e s \ S a l e s   Y T D < / K e y > < / D i a g r a m O b j e c t K e y > < D i a g r a m O b j e c t K e y > < K e y > T a b l e s \ F a c t S a l e s   w i t h   p r o d u c t   I D \ T a b l e s \ F a c t S a l e s   w i t h   p r o d u c t   I D \ M e a s u r e s \ S a l e s   Y T D \ A d d i t i o n a l   I n f o \ E r r o r < / K e y > < / D i a g r a m O b j e c t K e y > < D i a g r a m O b j e c t K e y > < K e y > T a b l e s \ F a c t S a l e s   w i t h   p r o d u c t   I D \ M e a s u r e s \ Y o Y   S a l e s < / K e y > < / D i a g r a m O b j e c t K e y > < D i a g r a m O b j e c t K e y > < K e y > T a b l e s \ F a c t S a l e s   w i t h   p r o d u c t   I D \ T a b l e s \ F a c t S a l e s   w i t h   p r o d u c t   I D \ M e a s u r e s \ Y o Y   S a l e s \ A d d i t i o n a l   I n f o \ E r r o r < / K e y > < / D i a g r a m O b j e c t K e y > < D i a g r a m O b j e c t K e y > < K e y > T a b l e s \ F a c t S a l e s   w i t h   p r o d u c t   I D \ M e a s u r e s \ S a l e s   G r o w t h   % < / K e y > < / D i a g r a m O b j e c t K e y > < D i a g r a m O b j e c t K e y > < K e y > T a b l e s \ F a c t S a l e s   w i t h   p r o d u c t   I D \ T a b l e s \ F a c t S a l e s   w i t h   p r o d u c t   I D \ M e a s u r e s \ S a l e s   G r o w t h   % \ A d d i t i o n a l   I n f o \ E r r o r < / K e y > < / D i a g r a m O b j e c t K e y > < D i a g r a m O b j e c t K e y > < K e y > T a b l e s \ F a c t S a l e s   w i t h   p r o d u c t   I D \ M e a s u r e s \ D i s t i n c t   C u s t o m e r s < / K e y > < / D i a g r a m O b j e c t K e y > < D i a g r a m O b j e c t K e y > < K e y > T a b l e s \ F a c t S a l e s   w i t h   p r o d u c t   I D \ M e a s u r e s \ S a l e s   p e r   C u s t o m e r < / K e y > < / D i a g r a m O b j e c t K e y > < D i a g r a m O b j e c t K e y > < K e y > T a b l e s \ F a c t S a l e s   w i t h   p r o d u c t   I D \ T a b l e s \ F a c t S a l e s   w i t h   p r o d u c t   I D \ M e a s u r e s \ S a l e s   p e r   C u s t o m e r \ A d d i t i o n a l   I n f o \ E r r o r < / K e y > < / D i a g r a m O b j e c t K e y > < D i a g r a m O b j e c t K e y > < K e y > T a b l e s \ F a c t S a l e s   w i t h   p r o d u c t   I D \ M e a s u r e s \ D i s t i n c t   P r o d u c t < / K e y > < / D i a g r a m O b j e c t K e y > < D i a g r a m O b j e c t K e y > < K e y > T a b l e s \ F a c t S a l e s   w i t h   p r o d u c t   I D \ M e a s u r e s \ T o p   P r o d u c t   S a l e s < / K e y > < / D i a g r a m O b j e c t K e y > < D i a g r a m O b j e c t K e y > < K e y > T a b l e s \ F a c t S a l e s   w i t h   p r o d u c t   I D \ T a b l e s \ F a c t S a l e s   w i t h   p r o d u c t   I D \ M e a s u r e s \ T o p   P r o d u c t   S a l e s \ A d d i t i o n a l   I n f o \ E r r o r < / K e y > < / D i a g r a m O b j e c t K e y > < D i a g r a m O b j e c t K e y > < K e y > T a b l e s \ F a c t S a l e s   w i t h   p r o d u c t   I D \ M e a s u r e s \ T o t a l   p r o d u c t < / K e y > < / D i a g r a m O b j e c t K e y > < D i a g r a m O b j e c t K e y > < K e y > T a b l e s \ F a c t S a l e s   w i t h   p r o d u c t   I D \ M e a s u r e s \ A v e r a g e   s e l l i n g   p r i c e < / K e y > < / D i a g r a m O b j e c t K e y > < D i a g r a m O b j e c t K e y > < K e y > T a b l e s \ F a c t S a l e s   w i t h   p r o d u c t   I D \ T a b l e s \ F a c t S a l e s   w i t h   p r o d u c t   I D \ M e a s u r e s \ A v e r a g e   s e l l i n g   p r i c e \ A d d i t i o n a l   I n f o \ E r r o r < / K e y > < / D i a g r a m O b j e c t K e y > < D i a g r a m O b j e c t K e y > < K e y > T a b l e s \ F a c t S a l e s   w i t h   p r o d u c t   I D \ M e a s u r e s \ P r o d u c t   l o s s < / K e y > < / D i a g r a m O b j e c t K e y > < D i a g r a m O b j e c t K e y > < K e y > T a b l e s \ F a c t S a l e s   w i t h   p r o d u c t   I D \ M e a s u r e s \ T o t a l   C u s t o m e r s < / K e y > < / D i a g r a m O b j e c t K e y > < D i a g r a m O b j e c t K e y > < K e y > T a b l e s \ F a c t S a l e s   w i t h   p r o d u c t   I D \ M e a s u r e s \ T o p   c u s t o m e r   s a l e s < / K e y > < / D i a g r a m O b j e c t K e y > < D i a g r a m O b j e c t K e y > < K e y > T a b l e s \ F a c t S a l e s   w i t h   p r o d u c t   I D \ T a b l e s \ F a c t S a l e s   w i t h   p r o d u c t   I D \ M e a s u r e s \ T o p   c u s t o m e r   s a l e s \ A d d i t i o n a l   I n f o \ E r r o r < / K e y > < / D i a g r a m O b j e c t K e y > < D i a g r a m O b j e c t K e y > < K e y > T a b l e s \ F a c t S a l e s   w i t h   p r o d u c t   I D \ M e a s u r e s \ R e p e a t   c u s t o m e r s < / K e y > < / D i a g r a m O b j e c t K e y > < D i a g r a m O b j e c t K e y > < K e y > T a b l e s \ F a c t S a l e s   w i t h   p r o d u c t   I D \ M e a s u r e s \ T o t a l   S a l e s < / K e y > < / D i a g r a m O b j e c t K e y > < D i a g r a m O b j e c t K e y > < K e y > T a b l e s \ F a c t S a l e s   w i t h   p r o d u c t   I D \ T a b l e s \ F a c t S a l e s   w i t h   p r o d u c t   I D \ M e a s u r e s \ T o t a l   S a l e s \ A d d i t i o n a l   I n f o \ E r r o r < / K e y > < / D i a g r a m O b j e c t K e y > < D i a g r a m O b j e c t K e y > < K e y > T a b l e s \ F a c t S a l e s   w i t h   p r o d u c t   I D \ M e a s u r e s \ S u p p o s e d   t o t a l   s a l e s   b y   M S R P < / K e y > < / D i a g r a m O b j e c t K e y > < D i a g r a m O b j e c t K e y > < K e y > T a b l e s \ D i m C u s t o m e r < / K e y > < / D i a g r a m O b j e c t K e y > < D i a g r a m O b j e c t K e y > < K e y > T a b l e s \ D i m C u s t o m e r \ C o l u m n s \ C U S T O M E R N A M E < / K e y > < / D i a g r a m O b j e c t K e y > < D i a g r a m O b j e c t K e y > < K e y > T a b l e s \ D i m C u s t o m e r \ C o l u m n s \ C I T Y < / K e y > < / D i a g r a m O b j e c t K e y > < D i a g r a m O b j e c t K e y > < K e y > T a b l e s \ D i m C u s t o m e r \ C o l u m n s \ S T A T E < / K e y > < / D i a g r a m O b j e c t K e y > < D i a g r a m O b j e c t K e y > < K e y > T a b l e s \ D i m C u s t o m e r \ C o l u m n s \ C O U N T R Y < / K e y > < / D i a g r a m O b j e c t K e y > < D i a g r a m O b j e c t K e y > < K e y > T a b l e s \ D i m C u s t o m e r \ C o l u m n s \ T E R R I T O R Y < / K e y > < / D i a g r a m O b j e c t K e y > < D i a g r a m O b j e c t K e y > < K e y > T a b l e s \ D i m C u s t o m e r \ C o l u m n s \ C U S T O M E R   I D < / K e y > < / D i a g r a m O b j e c t K e y > < D i a g r a m O b j e c t K e y > < K e y > T a b l e s \ D i m P r o d u c t < / K e y > < / D i a g r a m O b j e c t K e y > < D i a g r a m O b j e c t K e y > < K e y > T a b l e s \ D i m P r o d u c t \ C o l u m n s \ P R O D U C T   L I N E < / K e y > < / D i a g r a m O b j e c t K e y > < D i a g r a m O b j e c t K e y > < K e y > T a b l e s \ D i m P r o d u c t \ C o l u m n s \ M A N U F A C T U R E R ' S   S U G G E S T E D   R E T A I L   P R I C E < / K e y > < / D i a g r a m O b j e c t K e y > < D i a g r a m O b j e c t K e y > < K e y > T a b l e s \ D i m P r o d u c t \ C o l u m n s \ P R O D U C T   C O D E < / K e y > < / D i a g r a m O b j e c t K e y > < D i a g r a m O b j e c t K e y > < K e y > T a b l e s \ D i m P r o d u c t \ C o l u m n s \ P R O D U C T   I D < / K e y > < / D i a g r a m O b j e c t K e y > < D i a g r a m O b j e c t K e y > < K e y > T a b l e s \ D i m P r o d u c t \ M e a s u r e s \ C o u n t   o f   P R O D U C T   L I N E < / K e y > < / D i a g r a m O b j e c t K e y > < D i a g r a m O b j e c t K e y > < K e y > T a b l e s \ D i m P r o d u c t \ C o u n t   o f   P R O D U C T   L I N E \ A d d i t i o n a l   I n f o \ I m p l i c i t   M e a s u r e < / K e y > < / D i a g r a m O b j e c t K e y > < D i a g r a m O b j e c t K e y > < K e y > T a b l e s \ D i m D a t e < / K e y > < / D i a g r a m O b j e c t K e y > < D i a g r a m O b j e c t K e y > < K e y > T a b l e s \ D i m D a t e \ C o l u m n s \ O R D E R   D A T E < / K e y > < / D i a g r a m O b j e c t K e y > < D i a g r a m O b j e c t K e y > < K e y > T a b l e s \ D i m D a t e \ C o l u m n s \ Y e a r < / K e y > < / D i a g r a m O b j e c t K e y > < D i a g r a m O b j e c t K e y > < K e y > T a b l e s \ D i m D a t e \ C o l u m n s \ M o n t h   N u m b e r < / K e y > < / D i a g r a m O b j e c t K e y > < D i a g r a m O b j e c t K e y > < K e y > T a b l e s \ D i m D a t e \ C o l u m n s \ M o n t h   N a m e < / K e y > < / D i a g r a m O b j e c t K e y > < D i a g r a m O b j e c t K e y > < K e y > T a b l e s \ D i m D a t e \ C o l u m n s \ Q u a r t e r < / K e y > < / D i a g r a m O b j e c t K e y > < D i a g r a m O b j e c t K e y > < K e y > T a b l e s \ D i m D a t e \ M e a s u r e s \ C o u n t   o f   M o n t h   N a m e < / K e y > < / D i a g r a m O b j e c t K e y > < D i a g r a m O b j e c t K e y > < K e y > T a b l e s \ D i m D a t e \ C o u n t   o f   M o n t h   N a m e \ A d d i t i o n a l   I n f o \ I m p l i c i t   M e a s u r e < / K e y > < / D i a g r a m O b j e c t K e y > < D i a g r a m O b j e c t K e y > < K e y > R e l a t i o n s h i p s \ & l t ; T a b l e s \ F a c t S a l e s   w i t h   p r o d u c t   I D \ C o l u m n s \ P R O D U C T   I D & g t ; - & l t ; T a b l e s \ D i m P r o d u c t \ C o l u m n s \ P R O D U C T   I D & g t ; < / K e y > < / D i a g r a m O b j e c t K e y > < D i a g r a m O b j e c t K e y > < K e y > R e l a t i o n s h i p s \ & l t ; T a b l e s \ F a c t S a l e s   w i t h   p r o d u c t   I D \ C o l u m n s \ P R O D U C T   I D & g t ; - & l t ; T a b l e s \ D i m P r o d u c t \ C o l u m n s \ P R O D U C T   I D & g t ; \ F K < / K e y > < / D i a g r a m O b j e c t K e y > < D i a g r a m O b j e c t K e y > < K e y > R e l a t i o n s h i p s \ & l t ; T a b l e s \ F a c t S a l e s   w i t h   p r o d u c t   I D \ C o l u m n s \ P R O D U C T   I D & g t ; - & l t ; T a b l e s \ D i m P r o d u c t \ C o l u m n s \ P R O D U C T   I D & g t ; \ P K < / K e y > < / D i a g r a m O b j e c t K e y > < D i a g r a m O b j e c t K e y > < K e y > R e l a t i o n s h i p s \ & l t ; T a b l e s \ F a c t S a l e s   w i t h   p r o d u c t   I D \ C o l u m n s \ P R O D U C T   I D & g t ; - & l t ; T a b l e s \ D i m P r o d u c t \ C o l u m n s \ P R O D U C T   I D & g t ; \ C r o s s F i l t e r < / K e y > < / D i a g r a m O b j e c t K e y > < D i a g r a m O b j e c t K e y > < K e y > R e l a t i o n s h i p s \ & l t ; T a b l e s \ F a c t S a l e s   w i t h   p r o d u c t   I D \ C o l u m n s \ C U S T O M E R   I D & g t ; - & l t ; T a b l e s \ D i m C u s t o m e r \ C o l u m n s \ C U S T O M E R   I D & g t ; < / K e y > < / D i a g r a m O b j e c t K e y > < D i a g r a m O b j e c t K e y > < K e y > R e l a t i o n s h i p s \ & l t ; T a b l e s \ F a c t S a l e s   w i t h   p r o d u c t   I D \ C o l u m n s \ C U S T O M E R   I D & g t ; - & l t ; T a b l e s \ D i m C u s t o m e r \ C o l u m n s \ C U S T O M E R   I D & g t ; \ F K < / K e y > < / D i a g r a m O b j e c t K e y > < D i a g r a m O b j e c t K e y > < K e y > R e l a t i o n s h i p s \ & l t ; T a b l e s \ F a c t S a l e s   w i t h   p r o d u c t   I D \ C o l u m n s \ C U S T O M E R   I D & g t ; - & l t ; T a b l e s \ D i m C u s t o m e r \ C o l u m n s \ C U S T O M E R   I D & g t ; \ P K < / K e y > < / D i a g r a m O b j e c t K e y > < D i a g r a m O b j e c t K e y > < K e y > R e l a t i o n s h i p s \ & l t ; T a b l e s \ F a c t S a l e s   w i t h   p r o d u c t   I D \ C o l u m n s \ C U S T O M E R   I D & g t ; - & l t ; T a b l e s \ D i m C u s t o m e r \ C o l u m n s \ C U S T O M E R   I D & g t ; \ C r o s s F i l t e r < / K e y > < / D i a g r a m O b j e c t K e y > < D i a g r a m O b j e c t K e y > < K e y > R e l a t i o n s h i p s \ & l t ; T a b l e s \ F a c t S a l e s   w i t h   p r o d u c t   I D \ C o l u m n s \ O R D E R   D A T E & g t ; - & l t ; T a b l e s \ D i m D a t e \ C o l u m n s \ O R D E R   D A T E & g t ; < / K e y > < / D i a g r a m O b j e c t K e y > < D i a g r a m O b j e c t K e y > < K e y > R e l a t i o n s h i p s \ & l t ; T a b l e s \ F a c t S a l e s   w i t h   p r o d u c t   I D \ C o l u m n s \ O R D E R   D A T E & g t ; - & l t ; T a b l e s \ D i m D a t e \ C o l u m n s \ O R D E R   D A T E & g t ; \ F K < / K e y > < / D i a g r a m O b j e c t K e y > < D i a g r a m O b j e c t K e y > < K e y > R e l a t i o n s h i p s \ & l t ; T a b l e s \ F a c t S a l e s   w i t h   p r o d u c t   I D \ C o l u m n s \ O R D E R   D A T E & g t ; - & l t ; T a b l e s \ D i m D a t e \ C o l u m n s \ O R D E R   D A T E & g t ; \ P K < / K e y > < / D i a g r a m O b j e c t K e y > < D i a g r a m O b j e c t K e y > < K e y > R e l a t i o n s h i p s \ & l t ; T a b l e s \ F a c t S a l e s   w i t h   p r o d u c t   I D \ C o l u m n s \ O R D E R   D A T E & g t ; - & l t ; T a b l e s \ D i m D a t e \ C o l u m n s \ O R D E R   D A T E & g t ; \ C r o s s F i l t e r < / K e y > < / D i a g r a m O b j e c t K e y > < / A l l K e y s > < S e l e c t e d K e y s > < D i a g r a m O b j e c t K e y > < K e y > T a b l e s \ F a c t S a l e s   w i t h   p r o d u c t   I D 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 T a g s \ T a b l e s \ & l t ; T a b l e s \ F a c t s a l e s & g t ; < / K e y > < / a : K e y > < a : V a l u e   i : t y p e = " D i a g r a m D i s p l a y T a g V i e w S t a t e " > < I s N o t F i l t e r e d O u t > t r u e < / I s N o t F i l t e r e d O u t > < / a : V a l u e > < / a : K e y V a l u e O f D i a g r a m O b j e c t K e y a n y T y p e z b w N T n L X > < a : K e y V a l u e O f D i a g r a m O b j e c t K e y a n y T y p e z b w N T n L X > < a : K e y > < K e y > D y n a m i c   T a g s \ T a b l e s \ & l t ; T a b l e s \ F a c t S a l e s   w i t h   p r o d u c t   I D & g t ; 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 T a b l e s \ F a c t s a l e s < / K e y > < / a : K e y > < a : V a l u e   i : t y p e = " D i a g r a m D i s p l a y N o d e V i e w S t a t e " > < H e i g h t > 7 2 8 . 7 2 7 2 7 2 7 2 7 2 7 2 7 5 < / H e i g h t > < I s E x p a n d e d > t r u e < / I s E x p a n d e d > < L a y e d O u t > t r u e < / L a y e d O u t > < W i d t h > 2 8 0 < / W i d t h > < / a : V a l u e > < / a : K e y V a l u e O f D i a g r a m O b j e c t K e y a n y T y p e z b w N T n L X > < a : K e y V a l u e O f D i a g r a m O b j e c t K e y a n y T y p e z b w N T n L X > < a : K e y > < K e y > T a b l e s \ F a c t s a l e s \ C o l u m n s \ O R D E R   N U M B E R < / K e y > < / a : K e y > < a : V a l u e   i : t y p e = " D i a g r a m D i s p l a y N o d e V i e w S t a t e " > < H e i g h t > 1 5 0 < / H e i g h t > < I s E x p a n d e d > t r u e < / I s E x p a n d e d > < W i d t h > 2 0 0 < / W i d t h > < / a : V a l u e > < / a : K e y V a l u e O f D i a g r a m O b j e c t K e y a n y T y p e z b w N T n L X > < a : K e y V a l u e O f D i a g r a m O b j e c t K e y a n y T y p e z b w N T n L X > < a : K e y > < K e y > T a b l e s \ F a c t s a l e s \ C o l u m n s \ Q U A N T I T Y   O R D E R E D < / K e y > < / a : K e y > < a : V a l u e   i : t y p e = " D i a g r a m D i s p l a y N o d e V i e w S t a t e " > < H e i g h t > 1 5 0 < / H e i g h t > < I s E x p a n d e d > t r u e < / I s E x p a n d e d > < W i d t h > 2 0 0 < / W i d t h > < / a : V a l u e > < / a : K e y V a l u e O f D i a g r a m O b j e c t K e y a n y T y p e z b w N T n L X > < a : K e y V a l u e O f D i a g r a m O b j e c t K e y a n y T y p e z b w N T n L X > < a : K e y > < K e y > T a b l e s \ F a c t s a l e s \ C o l u m n s \ P R I C E   E A C H < / K e y > < / a : K e y > < a : V a l u e   i : t y p e = " D i a g r a m D i s p l a y N o d e V i e w S t a t e " > < H e i g h t > 1 5 0 < / H e i g h t > < I s E x p a n d e d > t r u e < / I s E x p a n d e d > < W i d t h > 2 0 0 < / W i d t h > < / a : V a l u e > < / a : K e y V a l u e O f D i a g r a m O b j e c t K e y a n y T y p e z b w N T n L X > < a : K e y V a l u e O f D i a g r a m O b j e c t K e y a n y T y p e z b w N T n L X > < a : K e y > < K e y > T a b l e s \ F a c t s a l e s \ C o l u m n s \ O R D E R L I N E   N U M B E R < / K e y > < / a : K e y > < a : V a l u e   i : t y p e = " D i a g r a m D i s p l a y N o d e V i e w S t a t e " > < H e i g h t > 1 5 0 < / H e i g h t > < I s E x p a n d e d > t r u e < / I s E x p a n d e d > < W i d t h > 2 0 0 < / W i d t h > < / a : V a l u e > < / a : K e y V a l u e O f D i a g r a m O b j e c t K e y a n y T y p e z b w N T n L X > < a : K e y V a l u e O f D i a g r a m O b j e c t K e y a n y T y p e z b w N T n L X > < a : K e y > < K e y > T a b l e s \ F a c t s a l e s \ C o l u m n s \ S A L E S < / K e y > < / a : K e y > < a : V a l u e   i : t y p e = " D i a g r a m D i s p l a y N o d e V i e w S t a t e " > < H e i g h t > 1 5 0 < / H e i g h t > < I s E x p a n d e d > t r u e < / I s E x p a n d e d > < W i d t h > 2 0 0 < / W i d t h > < / a : V a l u e > < / a : K e y V a l u e O f D i a g r a m O b j e c t K e y a n y T y p e z b w N T n L X > < a : K e y V a l u e O f D i a g r a m O b j e c t K e y a n y T y p e z b w N T n L X > < a : K e y > < K e y > T a b l e s \ F a c t s a l e s \ C o l u m n s \ O R D E R   D A T E < / K e y > < / a : K e y > < a : V a l u e   i : t y p e = " D i a g r a m D i s p l a y N o d e V i e w S t a t e " > < H e i g h t > 1 5 0 < / H e i g h t > < I s E x p a n d e d > t r u e < / I s E x p a n d e d > < W i d t h > 2 0 0 < / W i d t h > < / a : V a l u e > < / a : K e y V a l u e O f D i a g r a m O b j e c t K e y a n y T y p e z b w N T n L X > < a : K e y V a l u e O f D i a g r a m O b j e c t K e y a n y T y p e z b w N T n L X > < a : K e y > < K e y > T a b l e s \ F a c t s a l e s \ C o l u m n s \ S T A T U S < / K e y > < / a : K e y > < a : V a l u e   i : t y p e = " D i a g r a m D i s p l a y N o d e V i e w S t a t e " > < H e i g h t > 1 5 0 < / H e i g h t > < I s E x p a n d e d > t r u e < / I s E x p a n d e d > < W i d t h > 2 0 0 < / W i d t h > < / a : V a l u e > < / a : K e y V a l u e O f D i a g r a m O b j e c t K e y a n y T y p e z b w N T n L X > < a : K e y V a l u e O f D i a g r a m O b j e c t K e y a n y T y p e z b w N T n L X > < a : K e y > < K e y > T a b l e s \ F a c t s a l e s \ C o l u m n s \ Q T R _ I D < / K e y > < / a : K e y > < a : V a l u e   i : t y p e = " D i a g r a m D i s p l a y N o d e V i e w S t a t e " > < H e i g h t > 1 5 0 < / H e i g h t > < I s E x p a n d e d > t r u e < / I s E x p a n d e d > < W i d t h > 2 0 0 < / W i d t h > < / a : V a l u e > < / a : K e y V a l u e O f D i a g r a m O b j e c t K e y a n y T y p e z b w N T n L X > < a : K e y V a l u e O f D i a g r a m O b j e c t K e y a n y T y p e z b w N T n L X > < a : K e y > < K e y > T a b l e s \ F a c t s a l e s \ C o l u m n s \ M O N T H _ I D < / K e y > < / a : K e y > < a : V a l u e   i : t y p e = " D i a g r a m D i s p l a y N o d e V i e w S t a t e " > < H e i g h t > 1 5 0 < / H e i g h t > < I s E x p a n d e d > t r u e < / I s E x p a n d e d > < W i d t h > 2 0 0 < / W i d t h > < / a : V a l u e > < / a : K e y V a l u e O f D i a g r a m O b j e c t K e y a n y T y p e z b w N T n L X > < a : K e y V a l u e O f D i a g r a m O b j e c t K e y a n y T y p e z b w N T n L X > < a : K e y > < K e y > T a b l e s \ F a c t s a l e s \ C o l u m n s \ Y E A R _ I D < / K e y > < / a : K e y > < a : V a l u e   i : t y p e = " D i a g r a m D i s p l a y N o d e V i e w S t a t e " > < H e i g h t > 1 5 0 < / H e i g h t > < I s E x p a n d e d > t r u e < / I s E x p a n d e d > < W i d t h > 2 0 0 < / W i d t h > < / a : V a l u e > < / a : K e y V a l u e O f D i a g r a m O b j e c t K e y a n y T y p e z b w N T n L X > < a : K e y V a l u e O f D i a g r a m O b j e c t K e y a n y T y p e z b w N T n L X > < a : K e y > < K e y > T a b l e s \ F a c t s a l e s \ C o l u m n s \ P R O D U C T   L I N E < / K e y > < / a : K e y > < a : V a l u e   i : t y p e = " D i a g r a m D i s p l a y N o d e V i e w S t a t e " > < H e i g h t > 1 5 0 < / H e i g h t > < I s E x p a n d e d > t r u e < / I s E x p a n d e d > < W i d t h > 2 0 0 < / W i d t h > < / a : V a l u e > < / a : K e y V a l u e O f D i a g r a m O b j e c t K e y a n y T y p e z b w N T n L X > < a : K e y V a l u e O f D i a g r a m O b j e c t K e y a n y T y p e z b w N T n L X > < a : K e y > < K e y > T a b l e s \ F a c t s a l e s \ C o l u m n s \ M A N U F A C T U R E R ' S   S U G G E S T E D   R E T A I L   P R I C E < / K e y > < / a : K e y > < a : V a l u e   i : t y p e = " D i a g r a m D i s p l a y N o d e V i e w S t a t e " > < H e i g h t > 1 5 0 < / H e i g h t > < I s E x p a n d e d > t r u e < / I s E x p a n d e d > < W i d t h > 2 0 0 < / W i d t h > < / a : V a l u e > < / a : K e y V a l u e O f D i a g r a m O b j e c t K e y a n y T y p e z b w N T n L X > < a : K e y V a l u e O f D i a g r a m O b j e c t K e y a n y T y p e z b w N T n L X > < a : K e y > < K e y > T a b l e s \ F a c t s a l e s \ C o l u m n s \ P R O D U C T   C O D E < / K e y > < / a : K e y > < a : V a l u e   i : t y p e = " D i a g r a m D i s p l a y N o d e V i e w S t a t e " > < H e i g h t > 1 5 0 < / H e i g h t > < I s E x p a n d e d > t r u e < / I s E x p a n d e d > < W i d t h > 2 0 0 < / W i d t h > < / a : V a l u e > < / a : K e y V a l u e O f D i a g r a m O b j e c t K e y a n y T y p e z b w N T n L X > < a : K e y V a l u e O f D i a g r a m O b j e c t K e y a n y T y p e z b w N T n L X > < a : K e y > < K e y > T a b l e s \ F a c t s a l e s \ C o l u m n s \ C U S T O M E R N A M E < / K e y > < / a : K e y > < a : V a l u e   i : t y p e = " D i a g r a m D i s p l a y N o d e V i e w S t a t e " > < H e i g h t > 1 5 0 < / H e i g h t > < I s E x p a n d e d > t r u e < / I s E x p a n d e d > < W i d t h > 2 0 0 < / W i d t h > < / a : V a l u e > < / a : K e y V a l u e O f D i a g r a m O b j e c t K e y a n y T y p e z b w N T n L X > < a : K e y V a l u e O f D i a g r a m O b j e c t K e y a n y T y p e z b w N T n L X > < a : K e y > < K e y > T a b l e s \ F a c t s a l e s \ C o l u m n s \ P H O N E < / K e y > < / a : K e y > < a : V a l u e   i : t y p e = " D i a g r a m D i s p l a y N o d e V i e w S t a t e " > < H e i g h t > 1 5 0 < / H e i g h t > < I s E x p a n d e d > t r u e < / I s E x p a n d e d > < W i d t h > 2 0 0 < / W i d t h > < / a : V a l u e > < / a : K e y V a l u e O f D i a g r a m O b j e c t K e y a n y T y p e z b w N T n L X > < a : K e y V a l u e O f D i a g r a m O b j e c t K e y a n y T y p e z b w N T n L X > < a : K e y > < K e y > T a b l e s \ F a c t s a l e s \ C o l u m n s \ A D D R E S S L I N E 1 < / K e y > < / a : K e y > < a : V a l u e   i : t y p e = " D i a g r a m D i s p l a y N o d e V i e w S t a t e " > < H e i g h t > 1 5 0 < / H e i g h t > < I s E x p a n d e d > t r u e < / I s E x p a n d e d > < W i d t h > 2 0 0 < / W i d t h > < / a : V a l u e > < / a : K e y V a l u e O f D i a g r a m O b j e c t K e y a n y T y p e z b w N T n L X > < a : K e y V a l u e O f D i a g r a m O b j e c t K e y a n y T y p e z b w N T n L X > < a : K e y > < K e y > T a b l e s \ F a c t s a l e s \ C o l u m n s \ A D D R E S S L I N E 2 < / K e y > < / a : K e y > < a : V a l u e   i : t y p e = " D i a g r a m D i s p l a y N o d e V i e w S t a t e " > < H e i g h t > 1 5 0 < / H e i g h t > < I s E x p a n d e d > t r u e < / I s E x p a n d e d > < W i d t h > 2 0 0 < / W i d t h > < / a : V a l u e > < / a : K e y V a l u e O f D i a g r a m O b j e c t K e y a n y T y p e z b w N T n L X > < a : K e y V a l u e O f D i a g r a m O b j e c t K e y a n y T y p e z b w N T n L X > < a : K e y > < K e y > T a b l e s \ F a c t s a l e s \ C o l u m n s \ C I T Y < / K e y > < / a : K e y > < a : V a l u e   i : t y p e = " D i a g r a m D i s p l a y N o d e V i e w S t a t e " > < H e i g h t > 1 5 0 < / H e i g h t > < I s E x p a n d e d > t r u e < / I s E x p a n d e d > < W i d t h > 2 0 0 < / W i d t h > < / a : V a l u e > < / a : K e y V a l u e O f D i a g r a m O b j e c t K e y a n y T y p e z b w N T n L X > < a : K e y V a l u e O f D i a g r a m O b j e c t K e y a n y T y p e z b w N T n L X > < a : K e y > < K e y > T a b l e s \ F a c t s a l e s \ C o l u m n s \ S T A T E < / K e y > < / a : K e y > < a : V a l u e   i : t y p e = " D i a g r a m D i s p l a y N o d e V i e w S t a t e " > < H e i g h t > 1 5 0 < / H e i g h t > < I s E x p a n d e d > t r u e < / I s E x p a n d e d > < W i d t h > 2 0 0 < / W i d t h > < / a : V a l u e > < / a : K e y V a l u e O f D i a g r a m O b j e c t K e y a n y T y p e z b w N T n L X > < a : K e y V a l u e O f D i a g r a m O b j e c t K e y a n y T y p e z b w N T n L X > < a : K e y > < K e y > T a b l e s \ F a c t s a l e s \ C o l u m n s \ P O S T A L C O D E < / K e y > < / a : K e y > < a : V a l u e   i : t y p e = " D i a g r a m D i s p l a y N o d e V i e w S t a t e " > < H e i g h t > 1 5 0 < / H e i g h t > < I s E x p a n d e d > t r u e < / I s E x p a n d e d > < W i d t h > 2 0 0 < / W i d t h > < / a : V a l u e > < / a : K e y V a l u e O f D i a g r a m O b j e c t K e y a n y T y p e z b w N T n L X > < a : K e y V a l u e O f D i a g r a m O b j e c t K e y a n y T y p e z b w N T n L X > < a : K e y > < K e y > T a b l e s \ F a c t s a l e s \ C o l u m n s \ C O U N T R Y < / K e y > < / a : K e y > < a : V a l u e   i : t y p e = " D i a g r a m D i s p l a y N o d e V i e w S t a t e " > < H e i g h t > 1 5 0 < / H e i g h t > < I s E x p a n d e d > t r u e < / I s E x p a n d e d > < W i d t h > 2 0 0 < / W i d t h > < / a : V a l u e > < / a : K e y V a l u e O f D i a g r a m O b j e c t K e y a n y T y p e z b w N T n L X > < a : K e y V a l u e O f D i a g r a m O b j e c t K e y a n y T y p e z b w N T n L X > < a : K e y > < K e y > T a b l e s \ F a c t s a l e s \ C o l u m n s \ T E R R I T O R Y < / K e y > < / a : K e y > < a : V a l u e   i : t y p e = " D i a g r a m D i s p l a y N o d e V i e w S t a t e " > < H e i g h t > 1 5 0 < / H e i g h t > < I s E x p a n d e d > t r u e < / I s E x p a n d e d > < W i d t h > 2 0 0 < / W i d t h > < / a : V a l u e > < / a : K e y V a l u e O f D i a g r a m O b j e c t K e y a n y T y p e z b w N T n L X > < a : K e y V a l u e O f D i a g r a m O b j e c t K e y a n y T y p e z b w N T n L X > < a : K e y > < K e y > T a b l e s \ F a c t s a l e s \ C o l u m n s \ C O N T A C T   N A M E < / K e y > < / a : K e y > < a : V a l u e   i : t y p e = " D i a g r a m D i s p l a y N o d e V i e w S t a t e " > < H e i g h t > 1 5 0 < / H e i g h t > < I s E x p a n d e d > t r u e < / I s E x p a n d e d > < W i d t h > 2 0 0 < / W i d t h > < / a : V a l u e > < / a : K e y V a l u e O f D i a g r a m O b j e c t K e y a n y T y p e z b w N T n L X > < a : K e y V a l u e O f D i a g r a m O b j e c t K e y a n y T y p e z b w N T n L X > < a : K e y > < K e y > T a b l e s \ F a c t s a l e s \ C o l u m n s \ D E A L   S I Z E < / K e y > < / a : K e y > < a : V a l u e   i : t y p e = " D i a g r a m D i s p l a y N o d e V i e w S t a t e " > < H e i g h t > 1 5 0 < / H e i g h t > < I s E x p a n d e d > t r u e < / I s E x p a n d e d > < W i d t h > 2 0 0 < / W i d t h > < / a : V a l u e > < / a : K e y V a l u e O f D i a g r a m O b j e c t K e y a n y T y p e z b w N T n L X > < a : K e y V a l u e O f D i a g r a m O b j e c t K e y a n y T y p e z b w N T n L X > < a : K e y > < K e y > T a b l e s \ F a c t s a l e s \ C o l u m n s \ D I S C O U N T   % < / K e y > < / a : K e y > < a : V a l u e   i : t y p e = " D i a g r a m D i s p l a y N o d e V i e w S t a t e " > < H e i g h t > 1 5 0 < / H e i g h t > < I s E x p a n d e d > t r u e < / I s E x p a n d e d > < W i d t h > 2 0 0 < / W i d t h > < / a : V a l u e > < / a : K e y V a l u e O f D i a g r a m O b j e c t K e y a n y T y p e z b w N T n L X > < a : K e y V a l u e O f D i a g r a m O b j e c t K e y a n y T y p e z b w N T n L X > < a : K e y > < K e y > T a b l e s \ F a c t s a l e s \ C o l u m n s \ Y E A R < / K e y > < / a : K e y > < a : V a l u e   i : t y p e = " D i a g r a m D i s p l a y N o d e V i e w S t a t e " > < H e i g h t > 1 5 0 < / H e i g h t > < I s E x p a n d e d > t r u e < / I s E x p a n d e d > < W i d t h > 2 0 0 < / W i d t h > < / a : V a l u e > < / a : K e y V a l u e O f D i a g r a m O b j e c t K e y a n y T y p e z b w N T n L X > < a : K e y V a l u e O f D i a g r a m O b j e c t K e y a n y T y p e z b w N T n L X > < a : K e y > < K e y > T a b l e s \ F a c t s a l e s \ C o l u m n s \ M O N T H < / K e y > < / a : K e y > < a : V a l u e   i : t y p e = " D i a g r a m D i s p l a y N o d e V i e w S t a t e " > < H e i g h t > 1 5 0 < / H e i g h t > < I s E x p a n d e d > t r u e < / I s E x p a n d e d > < W i d t h > 2 0 0 < / W i d t h > < / a : V a l u e > < / a : K e y V a l u e O f D i a g r a m O b j e c t K e y a n y T y p e z b w N T n L X > < a : K e y V a l u e O f D i a g r a m O b j e c t K e y a n y T y p e z b w N T n L X > < a : K e y > < K e y > T a b l e s \ F a c t s a l e s \ C o l u m n s \ Q U A R T E R < / K e y > < / a : K e y > < a : V a l u e   i : t y p e = " D i a g r a m D i s p l a y N o d e V i e w S t a t e " > < H e i g h t > 1 5 0 < / H e i g h t > < I s E x p a n d e d > t r u e < / I s E x p a n d e d > < W i d t h > 2 0 0 < / W i d t h > < / a : V a l u e > < / a : K e y V a l u e O f D i a g r a m O b j e c t K e y a n y T y p e z b w N T n L X > < a : K e y V a l u e O f D i a g r a m O b j e c t K e y a n y T y p e z b w N T n L X > < a : K e y > < K e y > T a b l e s \ F a c t S a l e s   w i t h   p r o d u c t   I D < / K e y > < / a : K e y > < a : V a l u e   i : t y p e = " D i a g r a m D i s p l a y N o d e V i e w S t a t e " > < H e i g h t > 5 6 0 . 5 4 5 4 5 4 5 4 5 4 5 4 5 < / H e i g h t > < I s E x p a n d e d > t r u e < / I s E x p a n d e d > < L a y e d O u t > t r u e < / L a y e d O u t > < S c r o l l V e r t i c a l O f f s e t > 5 4 4 . 1 0 4 5 4 5 4 5 4 5 4 4 7 9 < / S c r o l l V e r t i c a l O f f s e t > < T a b I n d e x > 1 < / T a b I n d e x > < W i d t h > 2 3 9 < / W i d t h > < / a : V a l u e > < / a : K e y V a l u e O f D i a g r a m O b j e c t K e y a n y T y p e z b w N T n L X > < a : K e y V a l u e O f D i a g r a m O b j e c t K e y a n y T y p e z b w N T n L X > < a : K e y > < K e y > T a b l e s \ F a c t S a l e s   w i t h   p r o d u c t   I D \ C o l u m n s \ O R D E R   N U M B E R < / K e y > < / a : K e y > < a : V a l u e   i : t y p e = " D i a g r a m D i s p l a y N o d e V i e w S t a t e " > < H e i g h t > 1 5 0 < / H e i g h t > < I s E x p a n d e d > t r u e < / I s E x p a n d e d > < W i d t h > 2 0 0 < / W i d t h > < / a : V a l u e > < / a : K e y V a l u e O f D i a g r a m O b j e c t K e y a n y T y p e z b w N T n L X > < a : K e y V a l u e O f D i a g r a m O b j e c t K e y a n y T y p e z b w N T n L X > < a : K e y > < K e y > T a b l e s \ F a c t S a l e s   w i t h   p r o d u c t   I D \ C o l u m n s \ Q U A N T I T Y   O R D E R E D < / K e y > < / a : K e y > < a : V a l u e   i : t y p e = " D i a g r a m D i s p l a y N o d e V i e w S t a t e " > < H e i g h t > 1 5 0 < / H e i g h t > < I s E x p a n d e d > t r u e < / I s E x p a n d e d > < W i d t h > 2 0 0 < / W i d t h > < / a : V a l u e > < / a : K e y V a l u e O f D i a g r a m O b j e c t K e y a n y T y p e z b w N T n L X > < a : K e y V a l u e O f D i a g r a m O b j e c t K e y a n y T y p e z b w N T n L X > < a : K e y > < K e y > T a b l e s \ F a c t S a l e s   w i t h   p r o d u c t   I D \ C o l u m n s \ P R I C E   E A C H < / K e y > < / a : K e y > < a : V a l u e   i : t y p e = " D i a g r a m D i s p l a y N o d e V i e w S t a t e " > < H e i g h t > 1 5 0 < / H e i g h t > < I s E x p a n d e d > t r u e < / I s E x p a n d e d > < W i d t h > 2 0 0 < / W i d t h > < / a : V a l u e > < / a : K e y V a l u e O f D i a g r a m O b j e c t K e y a n y T y p e z b w N T n L X > < a : K e y V a l u e O f D i a g r a m O b j e c t K e y a n y T y p e z b w N T n L X > < a : K e y > < K e y > T a b l e s \ F a c t S a l e s   w i t h   p r o d u c t   I D \ C o l u m n s \ O R D E R L I N E   N U M B E R < / K e y > < / a : K e y > < a : V a l u e   i : t y p e = " D i a g r a m D i s p l a y N o d e V i e w S t a t e " > < H e i g h t > 1 5 0 < / H e i g h t > < I s E x p a n d e d > t r u e < / I s E x p a n d e d > < W i d t h > 2 0 0 < / W i d t h > < / a : V a l u e > < / a : K e y V a l u e O f D i a g r a m O b j e c t K e y a n y T y p e z b w N T n L X > < a : K e y V a l u e O f D i a g r a m O b j e c t K e y a n y T y p e z b w N T n L X > < a : K e y > < K e y > T a b l e s \ F a c t S a l e s   w i t h   p r o d u c t   I D \ C o l u m n s \ S A L E S < / K e y > < / a : K e y > < a : V a l u e   i : t y p e = " D i a g r a m D i s p l a y N o d e V i e w S t a t e " > < H e i g h t > 1 5 0 < / H e i g h t > < I s E x p a n d e d > t r u e < / I s E x p a n d e d > < W i d t h > 2 0 0 < / W i d t h > < / a : V a l u e > < / a : K e y V a l u e O f D i a g r a m O b j e c t K e y a n y T y p e z b w N T n L X > < a : K e y V a l u e O f D i a g r a m O b j e c t K e y a n y T y p e z b w N T n L X > < a : K e y > < K e y > T a b l e s \ F a c t S a l e s   w i t h   p r o d u c t   I D \ C o l u m n s \ O R D E R   D A T E < / K e y > < / a : K e y > < a : V a l u e   i : t y p e = " D i a g r a m D i s p l a y N o d e V i e w S t a t e " > < H e i g h t > 1 5 0 < / H e i g h t > < I s E x p a n d e d > t r u e < / I s E x p a n d e d > < W i d t h > 2 0 0 < / W i d t h > < / a : V a l u e > < / a : K e y V a l u e O f D i a g r a m O b j e c t K e y a n y T y p e z b w N T n L X > < a : K e y V a l u e O f D i a g r a m O b j e c t K e y a n y T y p e z b w N T n L X > < a : K e y > < K e y > T a b l e s \ F a c t S a l e s   w i t h   p r o d u c t   I D \ C o l u m n s \ S T A T U S < / K e y > < / a : K e y > < a : V a l u e   i : t y p e = " D i a g r a m D i s p l a y N o d e V i e w S t a t e " > < H e i g h t > 1 5 0 < / H e i g h t > < I s E x p a n d e d > t r u e < / I s E x p a n d e d > < W i d t h > 2 0 0 < / W i d t h > < / a : V a l u e > < / a : K e y V a l u e O f D i a g r a m O b j e c t K e y a n y T y p e z b w N T n L X > < a : K e y V a l u e O f D i a g r a m O b j e c t K e y a n y T y p e z b w N T n L X > < a : K e y > < K e y > T a b l e s \ F a c t S a l e s   w i t h   p r o d u c t   I D \ C o l u m n s \ P R O D U C T   L I N E < / K e y > < / a : K e y > < a : V a l u e   i : t y p e = " D i a g r a m D i s p l a y N o d e V i e w S t a t e " > < H e i g h t > 1 5 0 < / H e i g h t > < I s E x p a n d e d > t r u e < / I s E x p a n d e d > < W i d t h > 2 0 0 < / W i d t h > < / a : V a l u e > < / a : K e y V a l u e O f D i a g r a m O b j e c t K e y a n y T y p e z b w N T n L X > < a : K e y V a l u e O f D i a g r a m O b j e c t K e y a n y T y p e z b w N T n L X > < a : K e y > < K e y > T a b l e s \ F a c t S a l e s   w i t h   p r o d u c t   I D \ C o l u m n s \ M A N U F A C T U R E R ' S   S U G G E S T E D   R E T A I L   P R I C E < / K e y > < / a : K e y > < a : V a l u e   i : t y p e = " D i a g r a m D i s p l a y N o d e V i e w S t a t e " > < H e i g h t > 1 5 0 < / H e i g h t > < I s E x p a n d e d > t r u e < / I s E x p a n d e d > < W i d t h > 2 0 0 < / W i d t h > < / a : V a l u e > < / a : K e y V a l u e O f D i a g r a m O b j e c t K e y a n y T y p e z b w N T n L X > < a : K e y V a l u e O f D i a g r a m O b j e c t K e y a n y T y p e z b w N T n L X > < a : K e y > < K e y > T a b l e s \ F a c t S a l e s   w i t h   p r o d u c t   I D \ C o l u m n s \ P R O D U C T   C O D E < / K e y > < / a : K e y > < a : V a l u e   i : t y p e = " D i a g r a m D i s p l a y N o d e V i e w S t a t e " > < H e i g h t > 1 5 0 < / H e i g h t > < I s E x p a n d e d > t r u e < / I s E x p a n d e d > < W i d t h > 2 0 0 < / W i d t h > < / a : V a l u e > < / a : K e y V a l u e O f D i a g r a m O b j e c t K e y a n y T y p e z b w N T n L X > < a : K e y V a l u e O f D i a g r a m O b j e c t K e y a n y T y p e z b w N T n L X > < a : K e y > < K e y > T a b l e s \ F a c t S a l e s   w i t h   p r o d u c t   I D \ C o l u m n s \ C U S T O M E R N A M E < / K e y > < / a : K e y > < a : V a l u e   i : t y p e = " D i a g r a m D i s p l a y N o d e V i e w S t a t e " > < H e i g h t > 1 5 0 < / H e i g h t > < I s E x p a n d e d > t r u e < / I s E x p a n d e d > < W i d t h > 2 0 0 < / W i d t h > < / a : V a l u e > < / a : K e y V a l u e O f D i a g r a m O b j e c t K e y a n y T y p e z b w N T n L X > < a : K e y V a l u e O f D i a g r a m O b j e c t K e y a n y T y p e z b w N T n L X > < a : K e y > < K e y > T a b l e s \ F a c t S a l e s   w i t h   p r o d u c t   I D \ C o l u m n s \ P H O N E < / K e y > < / a : K e y > < a : V a l u e   i : t y p e = " D i a g r a m D i s p l a y N o d e V i e w S t a t e " > < H e i g h t > 1 5 0 < / H e i g h t > < I s E x p a n d e d > t r u e < / I s E x p a n d e d > < W i d t h > 2 0 0 < / W i d t h > < / a : V a l u e > < / a : K e y V a l u e O f D i a g r a m O b j e c t K e y a n y T y p e z b w N T n L X > < a : K e y V a l u e O f D i a g r a m O b j e c t K e y a n y T y p e z b w N T n L X > < a : K e y > < K e y > T a b l e s \ F a c t S a l e s   w i t h   p r o d u c t   I D \ C o l u m n s \ C I T Y < / K e y > < / a : K e y > < a : V a l u e   i : t y p e = " D i a g r a m D i s p l a y N o d e V i e w S t a t e " > < H e i g h t > 1 5 0 < / H e i g h t > < I s E x p a n d e d > t r u e < / I s E x p a n d e d > < W i d t h > 2 0 0 < / W i d t h > < / a : V a l u e > < / a : K e y V a l u e O f D i a g r a m O b j e c t K e y a n y T y p e z b w N T n L X > < a : K e y V a l u e O f D i a g r a m O b j e c t K e y a n y T y p e z b w N T n L X > < a : K e y > < K e y > T a b l e s \ F a c t S a l e s   w i t h   p r o d u c t   I D \ C o l u m n s \ S T A T E < / K e y > < / a : K e y > < a : V a l u e   i : t y p e = " D i a g r a m D i s p l a y N o d e V i e w S t a t e " > < H e i g h t > 1 5 0 < / H e i g h t > < I s E x p a n d e d > t r u e < / I s E x p a n d e d > < W i d t h > 2 0 0 < / W i d t h > < / a : V a l u e > < / a : K e y V a l u e O f D i a g r a m O b j e c t K e y a n y T y p e z b w N T n L X > < a : K e y V a l u e O f D i a g r a m O b j e c t K e y a n y T y p e z b w N T n L X > < a : K e y > < K e y > T a b l e s \ F a c t S a l e s   w i t h   p r o d u c t   I D \ C o l u m n s \ P O S T A L C O D E < / K e y > < / a : K e y > < a : V a l u e   i : t y p e = " D i a g r a m D i s p l a y N o d e V i e w S t a t e " > < H e i g h t > 1 5 0 < / H e i g h t > < I s E x p a n d e d > t r u e < / I s E x p a n d e d > < W i d t h > 2 0 0 < / W i d t h > < / a : V a l u e > < / a : K e y V a l u e O f D i a g r a m O b j e c t K e y a n y T y p e z b w N T n L X > < a : K e y V a l u e O f D i a g r a m O b j e c t K e y a n y T y p e z b w N T n L X > < a : K e y > < K e y > T a b l e s \ F a c t S a l e s   w i t h   p r o d u c t   I D \ C o l u m n s \ C O U N T R Y < / K e y > < / a : K e y > < a : V a l u e   i : t y p e = " D i a g r a m D i s p l a y N o d e V i e w S t a t e " > < H e i g h t > 1 5 0 < / H e i g h t > < I s E x p a n d e d > t r u e < / I s E x p a n d e d > < W i d t h > 2 0 0 < / W i d t h > < / a : V a l u e > < / a : K e y V a l u e O f D i a g r a m O b j e c t K e y a n y T y p e z b w N T n L X > < a : K e y V a l u e O f D i a g r a m O b j e c t K e y a n y T y p e z b w N T n L X > < a : K e y > < K e y > T a b l e s \ F a c t S a l e s   w i t h   p r o d u c t   I D \ C o l u m n s \ T E R R I T O R Y < / K e y > < / a : K e y > < a : V a l u e   i : t y p e = " D i a g r a m D i s p l a y N o d e V i e w S t a t e " > < H e i g h t > 1 5 0 < / H e i g h t > < I s E x p a n d e d > t r u e < / I s E x p a n d e d > < W i d t h > 2 0 0 < / W i d t h > < / a : V a l u e > < / a : K e y V a l u e O f D i a g r a m O b j e c t K e y a n y T y p e z b w N T n L X > < a : K e y V a l u e O f D i a g r a m O b j e c t K e y a n y T y p e z b w N T n L X > < a : K e y > < K e y > T a b l e s \ F a c t S a l e s   w i t h   p r o d u c t   I D \ C o l u m n s \ C O N T A C T   N A M E < / K e y > < / a : K e y > < a : V a l u e   i : t y p e = " D i a g r a m D i s p l a y N o d e V i e w S t a t e " > < H e i g h t > 1 5 0 < / H e i g h t > < I s E x p a n d e d > t r u e < / I s E x p a n d e d > < W i d t h > 2 0 0 < / W i d t h > < / a : V a l u e > < / a : K e y V a l u e O f D i a g r a m O b j e c t K e y a n y T y p e z b w N T n L X > < a : K e y V a l u e O f D i a g r a m O b j e c t K e y a n y T y p e z b w N T n L X > < a : K e y > < K e y > T a b l e s \ F a c t S a l e s   w i t h   p r o d u c t   I D \ C o l u m n s \ D E A L   S I Z E < / K e y > < / a : K e y > < a : V a l u e   i : t y p e = " D i a g r a m D i s p l a y N o d e V i e w S t a t e " > < H e i g h t > 1 5 0 < / H e i g h t > < I s E x p a n d e d > t r u e < / I s E x p a n d e d > < W i d t h > 2 0 0 < / W i d t h > < / a : V a l u e > < / a : K e y V a l u e O f D i a g r a m O b j e c t K e y a n y T y p e z b w N T n L X > < a : K e y V a l u e O f D i a g r a m O b j e c t K e y a n y T y p e z b w N T n L X > < a : K e y > < K e y > T a b l e s \ F a c t S a l e s   w i t h   p r o d u c t   I D \ C o l u m n s \ D I S C O U N T   % < / K e y > < / a : K e y > < a : V a l u e   i : t y p e = " D i a g r a m D i s p l a y N o d e V i e w S t a t e " > < H e i g h t > 1 5 0 < / H e i g h t > < I s E x p a n d e d > t r u e < / I s E x p a n d e d > < W i d t h > 2 0 0 < / W i d t h > < / a : V a l u e > < / a : K e y V a l u e O f D i a g r a m O b j e c t K e y a n y T y p e z b w N T n L X > < a : K e y V a l u e O f D i a g r a m O b j e c t K e y a n y T y p e z b w N T n L X > < a : K e y > < K e y > T a b l e s \ F a c t S a l e s   w i t h   p r o d u c t   I D \ C o l u m n s \ Y E A R < / K e y > < / a : K e y > < a : V a l u e   i : t y p e = " D i a g r a m D i s p l a y N o d e V i e w S t a t e " > < H e i g h t > 1 5 0 < / H e i g h t > < I s E x p a n d e d > t r u e < / I s E x p a n d e d > < W i d t h > 2 0 0 < / W i d t h > < / a : V a l u e > < / a : K e y V a l u e O f D i a g r a m O b j e c t K e y a n y T y p e z b w N T n L X > < a : K e y V a l u e O f D i a g r a m O b j e c t K e y a n y T y p e z b w N T n L X > < a : K e y > < K e y > T a b l e s \ F a c t S a l e s   w i t h   p r o d u c t   I D \ C o l u m n s \ M O N T H < / K e y > < / a : K e y > < a : V a l u e   i : t y p e = " D i a g r a m D i s p l a y N o d e V i e w S t a t e " > < H e i g h t > 1 5 0 < / H e i g h t > < I s E x p a n d e d > t r u e < / I s E x p a n d e d > < W i d t h > 2 0 0 < / W i d t h > < / a : V a l u e > < / a : K e y V a l u e O f D i a g r a m O b j e c t K e y a n y T y p e z b w N T n L X > < a : K e y V a l u e O f D i a g r a m O b j e c t K e y a n y T y p e z b w N T n L X > < a : K e y > < K e y > T a b l e s \ F a c t S a l e s   w i t h   p r o d u c t   I D \ C o l u m n s \ Q U A R T E R < / K e y > < / a : K e y > < a : V a l u e   i : t y p e = " D i a g r a m D i s p l a y N o d e V i e w S t a t e " > < H e i g h t > 1 5 0 < / H e i g h t > < I s E x p a n d e d > t r u e < / I s E x p a n d e d > < W i d t h > 2 0 0 < / W i d t h > < / a : V a l u e > < / a : K e y V a l u e O f D i a g r a m O b j e c t K e y a n y T y p e z b w N T n L X > < a : K e y V a l u e O f D i a g r a m O b j e c t K e y a n y T y p e z b w N T n L X > < a : K e y > < K e y > T a b l e s \ F a c t S a l e s   w i t h   p r o d u c t   I D \ C o l u m n s \ P R O D U C T   I D < / K e y > < / a : K e y > < a : V a l u e   i : t y p e = " D i a g r a m D i s p l a y N o d e V i e w S t a t e " > < H e i g h t > 1 5 0 < / H e i g h t > < I s E x p a n d e d > t r u e < / I s E x p a n d e d > < W i d t h > 2 0 0 < / W i d t h > < / a : V a l u e > < / a : K e y V a l u e O f D i a g r a m O b j e c t K e y a n y T y p e z b w N T n L X > < a : K e y V a l u e O f D i a g r a m O b j e c t K e y a n y T y p e z b w N T n L X > < a : K e y > < K e y > T a b l e s \ F a c t S a l e s   w i t h   p r o d u c t   I D \ C o l u m n s \ C U S T O M E R   I D < / K e y > < / a : K e y > < a : V a l u e   i : t y p e = " D i a g r a m D i s p l a y N o d e V i e w S t a t e " > < H e i g h t > 1 5 0 < / H e i g h t > < I s E x p a n d e d > t r u e < / I s E x p a n d e d > < W i d t h > 2 0 0 < / W i d t h > < / a : V a l u e > < / a : K e y V a l u e O f D i a g r a m O b j e c t K e y a n y T y p e z b w N T n L X > < a : K e y V a l u e O f D i a g r a m O b j e c t K e y a n y T y p e z b w N T n L X > < a : K e y > < K e y > T a b l e s \ F a c t S a l e s   w i t h   p r o d u c t   I D \ M e a s u r e s \ S u m   o f   S A L E S < / K e y > < / a : K e y > < a : V a l u e   i : t y p e = " D i a g r a m D i s p l a y N o d e V i e w S t a t e " > < H e i g h t > 1 5 0 < / H e i g h t > < I s E x p a n d e d > t r u e < / I s E x p a n d e d > < W i d t h > 2 0 0 < / W i d t h > < / a : V a l u e > < / a : K e y V a l u e O f D i a g r a m O b j e c t K e y a n y T y p e z b w N T n L X > < a : K e y V a l u e O f D i a g r a m O b j e c t K e y a n y T y p e z b w N T n L X > < a : K e y > < K e y > T a b l e s \ F a c t S a l e s   w i t h   p r o d u c t   I D \ S u m   o f   S A L E S \ A d d i t i o n a l   I n f o \ I m p l i c i t   M e a s u r e < / K e y > < / a : K e y > < a : V a l u e   i : t y p e = " D i a g r a m D i s p l a y V i e w S t a t e I D i a g r a m T a g A d d i t i o n a l I n f o " / > < / a : K e y V a l u e O f D i a g r a m O b j e c t K e y a n y T y p e z b w N T n L X > < a : K e y V a l u e O f D i a g r a m O b j e c t K e y a n y T y p e z b w N T n L X > < a : K e y > < K e y > T a b l e s \ F a c t S a l e s   w i t h   p r o d u c t   I D \ M e a s u r e s \ C o u n t   o f   P R O D U C T   C O D E < / K e y > < / a : K e y > < a : V a l u e   i : t y p e = " D i a g r a m D i s p l a y N o d e V i e w S t a t e " > < H e i g h t > 1 5 0 < / H e i g h t > < I s E x p a n d e d > t r u e < / I s E x p a n d e d > < W i d t h > 2 0 0 < / W i d t h > < / a : V a l u e > < / a : K e y V a l u e O f D i a g r a m O b j e c t K e y a n y T y p e z b w N T n L X > < a : K e y V a l u e O f D i a g r a m O b j e c t K e y a n y T y p e z b w N T n L X > < a : K e y > < K e y > T a b l e s \ F a c t S a l e s   w i t h   p r o d u c t   I D \ C o u n t   o f   P R O D U C T   C O D E \ A d d i t i o n a l   I n f o \ I m p l i c i t   M e a s u r e < / K e y > < / a : K e y > < a : V a l u e   i : t y p e = " D i a g r a m D i s p l a y V i e w S t a t e I D i a g r a m T a g A d d i t i o n a l I n f o " / > < / a : K e y V a l u e O f D i a g r a m O b j e c t K e y a n y T y p e z b w N T n L X > < a : K e y V a l u e O f D i a g r a m O b j e c t K e y a n y T y p e z b w N T n L X > < a : K e y > < K e y > T a b l e s \ F a c t S a l e s   w i t h   p r o d u c t   I D \ M e a s u r e s \ S u m   o f   O R D E R   N U M B E R < / K e y > < / a : K e y > < a : V a l u e   i : t y p e = " D i a g r a m D i s p l a y N o d e V i e w S t a t e " > < H e i g h t > 1 5 0 < / H e i g h t > < I s E x p a n d e d > t r u e < / I s E x p a n d e d > < W i d t h > 2 0 0 < / W i d t h > < / a : V a l u e > < / a : K e y V a l u e O f D i a g r a m O b j e c t K e y a n y T y p e z b w N T n L X > < a : K e y V a l u e O f D i a g r a m O b j e c t K e y a n y T y p e z b w N T n L X > < a : K e y > < K e y > T a b l e s \ F a c t S a l e s   w i t h   p r o d u c t   I D \ S u m   o f   O R D E R   N U M B E R \ A d d i t i o n a l   I n f o \ I m p l i c i t   M e a s u r e < / K e y > < / a : K e y > < a : V a l u e   i : t y p e = " D i a g r a m D i s p l a y V i e w S t a t e I D i a g r a m T a g A d d i t i o n a l I n f o " / > < / a : K e y V a l u e O f D i a g r a m O b j e c t K e y a n y T y p e z b w N T n L X > < a : K e y V a l u e O f D i a g r a m O b j e c t K e y a n y T y p e z b w N T n L X > < a : K e y > < K e y > T a b l e s \ F a c t S a l e s   w i t h   p r o d u c t   I D \ M e a s u r e s \ D i s t i n c t   C o u n t   o f   O R D E R   N U M B E R < / K e y > < / a : K e y > < a : V a l u e   i : t y p e = " D i a g r a m D i s p l a y N o d e V i e w S t a t e " > < H e i g h t > 1 5 0 < / H e i g h t > < I s E x p a n d e d > t r u e < / I s E x p a n d e d > < W i d t h > 2 0 0 < / W i d t h > < / a : V a l u e > < / a : K e y V a l u e O f D i a g r a m O b j e c t K e y a n y T y p e z b w N T n L X > < a : K e y V a l u e O f D i a g r a m O b j e c t K e y a n y T y p e z b w N T n L X > < a : K e y > < K e y > T a b l e s \ F a c t S a l e s   w i t h   p r o d u c t   I D \ D i s t i n c t   C o u n t   o f   O R D E R   N U M B E R \ A d d i t i o n a l   I n f o \ I m p l i c i t   M e a s u r e < / K e y > < / a : K e y > < a : V a l u e   i : t y p e = " D i a g r a m D i s p l a y V i e w S t a t e I D i a g r a m T a g A d d i t i o n a l I n f o " / > < / a : K e y V a l u e O f D i a g r a m O b j e c t K e y a n y T y p e z b w N T n L X > < a : K e y V a l u e O f D i a g r a m O b j e c t K e y a n y T y p e z b w N T n L X > < a : K e y > < K e y > T a b l e s \ F a c t S a l e s   w i t h   p r o d u c t   I D \ M e a s u r e s \ S u m   o f   M A N U F A C T U R E R ' S   S U G G E S T E D   R E T A I L   P R I C E < / K e y > < / a : K e y > < a : V a l u e   i : t y p e = " D i a g r a m D i s p l a y N o d e V i e w S t a t e " > < H e i g h t > 1 5 0 < / H e i g h t > < I s E x p a n d e d > t r u e < / I s E x p a n d e d > < W i d t h > 2 0 0 < / W i d t h > < / a : V a l u e > < / a : K e y V a l u e O f D i a g r a m O b j e c t K e y a n y T y p e z b w N T n L X > < a : K e y V a l u e O f D i a g r a m O b j e c t K e y a n y T y p e z b w N T n L X > < a : K e y > < K e y > T a b l e s \ F a c t S a l e s   w i t h   p r o d u c t   I D \ S u m   o f   M A N U F A C T U R E R ' S   S U G G E S T E D   R E T A I L   P R I C E \ A d d i t i o n a l   I n f o \ I m p l i c i t   M e a s u r e < / K e y > < / a : K e y > < a : V a l u e   i : t y p e = " D i a g r a m D i s p l a y V i e w S t a t e I D i a g r a m T a g A d d i t i o n a l I n f o " / > < / a : K e y V a l u e O f D i a g r a m O b j e c t K e y a n y T y p e z b w N T n L X > < a : K e y V a l u e O f D i a g r a m O b j e c t K e y a n y T y p e z b w N T n L X > < a : K e y > < K e y > T a b l e s \ F a c t S a l e s   w i t h   p r o d u c t   I D \ M e a s u r e s \ T o t a l   Q u a n t i t y < / K e y > < / a : K e y > < a : V a l u e   i : t y p e = " D i a g r a m D i s p l a y N o d e V i e w S t a t e " > < H e i g h t > 1 5 0 < / H e i g h t > < I s E x p a n d e d > t r u e < / I s E x p a n d e d > < W i d t h > 2 0 0 < / W i d t h > < / a : V a l u e > < / a : K e y V a l u e O f D i a g r a m O b j e c t K e y a n y T y p e z b w N T n L X > < a : K e y V a l u e O f D i a g r a m O b j e c t K e y a n y T y p e z b w N T n L X > < a : K e y > < K e y > T a b l e s \ F a c t S a l e s   w i t h   p r o d u c t   I D \ M e a s u r e s \ A v e r a g e   O r d e r   V a l u e < / K e y > < / a : K e y > < a : V a l u e   i : t y p e = " D i a g r a m D i s p l a y N o d e V i e w S t a t e " > < H e i g h t > 1 5 0 < / H e i g h t > < I s E x p a n d e d > t r u e < / I s E x p a n d e d > < W i d t h > 2 0 0 < / W i d t h > < / a : V a l u e > < / a : K e y V a l u e O f D i a g r a m O b j e c t K e y a n y T y p e z b w N T n L X > < a : K e y V a l u e O f D i a g r a m O b j e c t K e y a n y T y p e z b w N T n L X > < a : K e y > < K e y > T a b l e s \ F a c t S a l e s   w i t h   p r o d u c t   I D \ T a b l e s \ F a c t S a l e s   w i t h   p r o d u c t   I D \ M e a s u r e s \ A v e r a g e   O r d e r   V a l u e \ A d d i t i o n a l   I n f o \ E r r o r < / K e y > < / a : K e y > < a : V a l u e   i : t y p e = " D i a g r a m D i s p l a y V i e w S t a t e I D i a g r a m T a g A d d i t i o n a l I n f o " / > < / a : K e y V a l u e O f D i a g r a m O b j e c t K e y a n y T y p e z b w N T n L X > < a : K e y V a l u e O f D i a g r a m O b j e c t K e y a n y T y p e z b w N T n L X > < a : K e y > < K e y > T a b l e s \ F a c t S a l e s   w i t h   p r o d u c t   I D \ M e a s u r e s \ P r o f i t < / K e y > < / a : K e y > < a : V a l u e   i : t y p e = " D i a g r a m D i s p l a y N o d e V i e w S t a t e " > < H e i g h t > 1 5 0 < / H e i g h t > < I s E x p a n d e d > t r u e < / I s E x p a n d e d > < W i d t h > 2 0 0 < / W i d t h > < / a : V a l u e > < / a : K e y V a l u e O f D i a g r a m O b j e c t K e y a n y T y p e z b w N T n L X > < a : K e y V a l u e O f D i a g r a m O b j e c t K e y a n y T y p e z b w N T n L X > < a : K e y > < K e y > T a b l e s \ F a c t S a l e s   w i t h   p r o d u c t   I D \ M e a s u r e s \ P r o f i t / L o s s   M a r g i n   % < / K e y > < / a : K e y > < a : V a l u e   i : t y p e = " D i a g r a m D i s p l a y N o d e V i e w S t a t e " > < H e i g h t > 1 5 0 < / H e i g h t > < I s E x p a n d e d > t r u e < / I s E x p a n d e d > < W i d t h > 2 0 0 < / W i d t h > < / a : V a l u e > < / a : K e y V a l u e O f D i a g r a m O b j e c t K e y a n y T y p e z b w N T n L X > < a : K e y V a l u e O f D i a g r a m O b j e c t K e y a n y T y p e z b w N T n L X > < a : K e y > < K e y > T a b l e s \ F a c t S a l e s   w i t h   p r o d u c t   I D \ T a b l e s \ F a c t S a l e s   w i t h   p r o d u c t   I D \ M e a s u r e s \ P r o f i t / L o s s   M a r g i n   % \ A d d i t i o n a l   I n f o \ E r r o r < / K e y > < / a : K e y > < a : V a l u e   i : t y p e = " D i a g r a m D i s p l a y V i e w S t a t e I D i a g r a m T a g A d d i t i o n a l I n f o " / > < / a : K e y V a l u e O f D i a g r a m O b j e c t K e y a n y T y p e z b w N T n L X > < a : K e y V a l u e O f D i a g r a m O b j e c t K e y a n y T y p e z b w N T n L X > < a : K e y > < K e y > T a b l e s \ F a c t S a l e s   w i t h   p r o d u c t   I D \ M e a s u r e s \ S a l e s   Y T D < / K e y > < / a : K e y > < a : V a l u e   i : t y p e = " D i a g r a m D i s p l a y N o d e V i e w S t a t e " > < H e i g h t > 1 5 0 < / H e i g h t > < I s E x p a n d e d > t r u e < / I s E x p a n d e d > < W i d t h > 2 0 0 < / W i d t h > < / a : V a l u e > < / a : K e y V a l u e O f D i a g r a m O b j e c t K e y a n y T y p e z b w N T n L X > < a : K e y V a l u e O f D i a g r a m O b j e c t K e y a n y T y p e z b w N T n L X > < a : K e y > < K e y > T a b l e s \ F a c t S a l e s   w i t h   p r o d u c t   I D \ T a b l e s \ F a c t S a l e s   w i t h   p r o d u c t   I D \ M e a s u r e s \ S a l e s   Y T D \ A d d i t i o n a l   I n f o \ E r r o r < / K e y > < / a : K e y > < a : V a l u e   i : t y p e = " D i a g r a m D i s p l a y V i e w S t a t e I D i a g r a m T a g A d d i t i o n a l I n f o " / > < / a : K e y V a l u e O f D i a g r a m O b j e c t K e y a n y T y p e z b w N T n L X > < a : K e y V a l u e O f D i a g r a m O b j e c t K e y a n y T y p e z b w N T n L X > < a : K e y > < K e y > T a b l e s \ F a c t S a l e s   w i t h   p r o d u c t   I D \ M e a s u r e s \ Y o Y   S a l e s < / K e y > < / a : K e y > < a : V a l u e   i : t y p e = " D i a g r a m D i s p l a y N o d e V i e w S t a t e " > < H e i g h t > 1 5 0 < / H e i g h t > < I s E x p a n d e d > t r u e < / I s E x p a n d e d > < W i d t h > 2 0 0 < / W i d t h > < / a : V a l u e > < / a : K e y V a l u e O f D i a g r a m O b j e c t K e y a n y T y p e z b w N T n L X > < a : K e y V a l u e O f D i a g r a m O b j e c t K e y a n y T y p e z b w N T n L X > < a : K e y > < K e y > T a b l e s \ F a c t S a l e s   w i t h   p r o d u c t   I D \ T a b l e s \ F a c t S a l e s   w i t h   p r o d u c t   I D \ M e a s u r e s \ Y o Y   S a l e s \ A d d i t i o n a l   I n f o \ E r r o r < / K e y > < / a : K e y > < a : V a l u e   i : t y p e = " D i a g r a m D i s p l a y V i e w S t a t e I D i a g r a m T a g A d d i t i o n a l I n f o " / > < / a : K e y V a l u e O f D i a g r a m O b j e c t K e y a n y T y p e z b w N T n L X > < a : K e y V a l u e O f D i a g r a m O b j e c t K e y a n y T y p e z b w N T n L X > < a : K e y > < K e y > T a b l e s \ F a c t S a l e s   w i t h   p r o d u c t   I D \ M e a s u r e s \ S a l e s   G r o w t h   % < / K e y > < / a : K e y > < a : V a l u e   i : t y p e = " D i a g r a m D i s p l a y N o d e V i e w S t a t e " > < H e i g h t > 1 5 0 < / H e i g h t > < I s E x p a n d e d > t r u e < / I s E x p a n d e d > < W i d t h > 2 0 0 < / W i d t h > < / a : V a l u e > < / a : K e y V a l u e O f D i a g r a m O b j e c t K e y a n y T y p e z b w N T n L X > < a : K e y V a l u e O f D i a g r a m O b j e c t K e y a n y T y p e z b w N T n L X > < a : K e y > < K e y > T a b l e s \ F a c t S a l e s   w i t h   p r o d u c t   I D \ T a b l e s \ F a c t S a l e s   w i t h   p r o d u c t   I D \ M e a s u r e s \ S a l e s   G r o w t h   % \ A d d i t i o n a l   I n f o \ E r r o r < / K e y > < / a : K e y > < a : V a l u e   i : t y p e = " D i a g r a m D i s p l a y V i e w S t a t e I D i a g r a m T a g A d d i t i o n a l I n f o " / > < / a : K e y V a l u e O f D i a g r a m O b j e c t K e y a n y T y p e z b w N T n L X > < a : K e y V a l u e O f D i a g r a m O b j e c t K e y a n y T y p e z b w N T n L X > < a : K e y > < K e y > T a b l e s \ F a c t S a l e s   w i t h   p r o d u c t   I D \ M e a s u r e s \ D i s t i n c t   C u s t o m e r s < / K e y > < / a : K e y > < a : V a l u e   i : t y p e = " D i a g r a m D i s p l a y N o d e V i e w S t a t e " > < H e i g h t > 1 5 0 < / H e i g h t > < I s E x p a n d e d > t r u e < / I s E x p a n d e d > < W i d t h > 2 0 0 < / W i d t h > < / a : V a l u e > < / a : K e y V a l u e O f D i a g r a m O b j e c t K e y a n y T y p e z b w N T n L X > < a : K e y V a l u e O f D i a g r a m O b j e c t K e y a n y T y p e z b w N T n L X > < a : K e y > < K e y > T a b l e s \ F a c t S a l e s   w i t h   p r o d u c t   I D \ M e a s u r e s \ S a l e s   p e r   C u s t o m e r < / K e y > < / a : K e y > < a : V a l u e   i : t y p e = " D i a g r a m D i s p l a y N o d e V i e w S t a t e " > < H e i g h t > 1 5 0 < / H e i g h t > < I s E x p a n d e d > t r u e < / I s E x p a n d e d > < W i d t h > 2 0 0 < / W i d t h > < / a : V a l u e > < / a : K e y V a l u e O f D i a g r a m O b j e c t K e y a n y T y p e z b w N T n L X > < a : K e y V a l u e O f D i a g r a m O b j e c t K e y a n y T y p e z b w N T n L X > < a : K e y > < K e y > T a b l e s \ F a c t S a l e s   w i t h   p r o d u c t   I D \ T a b l e s \ F a c t S a l e s   w i t h   p r o d u c t   I D \ M e a s u r e s \ S a l e s   p e r   C u s t o m e r \ A d d i t i o n a l   I n f o \ E r r o r < / K e y > < / a : K e y > < a : V a l u e   i : t y p e = " D i a g r a m D i s p l a y V i e w S t a t e I D i a g r a m T a g A d d i t i o n a l I n f o " / > < / a : K e y V a l u e O f D i a g r a m O b j e c t K e y a n y T y p e z b w N T n L X > < a : K e y V a l u e O f D i a g r a m O b j e c t K e y a n y T y p e z b w N T n L X > < a : K e y > < K e y > T a b l e s \ F a c t S a l e s   w i t h   p r o d u c t   I D \ M e a s u r e s \ D i s t i n c t   P r o d u c t < / K e y > < / a : K e y > < a : V a l u e   i : t y p e = " D i a g r a m D i s p l a y N o d e V i e w S t a t e " > < H e i g h t > 1 5 0 < / H e i g h t > < I s E x p a n d e d > t r u e < / I s E x p a n d e d > < W i d t h > 2 0 0 < / W i d t h > < / a : V a l u e > < / a : K e y V a l u e O f D i a g r a m O b j e c t K e y a n y T y p e z b w N T n L X > < a : K e y V a l u e O f D i a g r a m O b j e c t K e y a n y T y p e z b w N T n L X > < a : K e y > < K e y > T a b l e s \ F a c t S a l e s   w i t h   p r o d u c t   I D \ M e a s u r e s \ T o p   P r o d u c t   S a l e s < / K e y > < / a : K e y > < a : V a l u e   i : t y p e = " D i a g r a m D i s p l a y N o d e V i e w S t a t e " > < H e i g h t > 1 5 0 < / H e i g h t > < I s E x p a n d e d > t r u e < / I s E x p a n d e d > < W i d t h > 2 0 0 < / W i d t h > < / a : V a l u e > < / a : K e y V a l u e O f D i a g r a m O b j e c t K e y a n y T y p e z b w N T n L X > < a : K e y V a l u e O f D i a g r a m O b j e c t K e y a n y T y p e z b w N T n L X > < a : K e y > < K e y > T a b l e s \ F a c t S a l e s   w i t h   p r o d u c t   I D \ T a b l e s \ F a c t S a l e s   w i t h   p r o d u c t   I D \ M e a s u r e s \ T o p   P r o d u c t   S a l e s \ A d d i t i o n a l   I n f o \ E r r o r < / K e y > < / a : K e y > < a : V a l u e   i : t y p e = " D i a g r a m D i s p l a y V i e w S t a t e I D i a g r a m T a g A d d i t i o n a l I n f o " / > < / a : K e y V a l u e O f D i a g r a m O b j e c t K e y a n y T y p e z b w N T n L X > < a : K e y V a l u e O f D i a g r a m O b j e c t K e y a n y T y p e z b w N T n L X > < a : K e y > < K e y > T a b l e s \ F a c t S a l e s   w i t h   p r o d u c t   I D \ M e a s u r e s \ T o t a l   p r o d u c t < / K e y > < / a : K e y > < a : V a l u e   i : t y p e = " D i a g r a m D i s p l a y N o d e V i e w S t a t e " > < H e i g h t > 1 5 0 < / H e i g h t > < I s E x p a n d e d > t r u e < / I s E x p a n d e d > < W i d t h > 2 0 0 < / W i d t h > < / a : V a l u e > < / a : K e y V a l u e O f D i a g r a m O b j e c t K e y a n y T y p e z b w N T n L X > < a : K e y V a l u e O f D i a g r a m O b j e c t K e y a n y T y p e z b w N T n L X > < a : K e y > < K e y > T a b l e s \ F a c t S a l e s   w i t h   p r o d u c t   I D \ M e a s u r e s \ A v e r a g e   s e l l i n g   p r i c e < / K e y > < / a : K e y > < a : V a l u e   i : t y p e = " D i a g r a m D i s p l a y N o d e V i e w S t a t e " > < H e i g h t > 1 5 0 < / H e i g h t > < I s E x p a n d e d > t r u e < / I s E x p a n d e d > < W i d t h > 2 0 0 < / W i d t h > < / a : V a l u e > < / a : K e y V a l u e O f D i a g r a m O b j e c t K e y a n y T y p e z b w N T n L X > < a : K e y V a l u e O f D i a g r a m O b j e c t K e y a n y T y p e z b w N T n L X > < a : K e y > < K e y > T a b l e s \ F a c t S a l e s   w i t h   p r o d u c t   I D \ T a b l e s \ F a c t S a l e s   w i t h   p r o d u c t   I D \ M e a s u r e s \ A v e r a g e   s e l l i n g   p r i c e \ A d d i t i o n a l   I n f o \ E r r o r < / K e y > < / a : K e y > < a : V a l u e   i : t y p e = " D i a g r a m D i s p l a y V i e w S t a t e I D i a g r a m T a g A d d i t i o n a l I n f o " / > < / a : K e y V a l u e O f D i a g r a m O b j e c t K e y a n y T y p e z b w N T n L X > < a : K e y V a l u e O f D i a g r a m O b j e c t K e y a n y T y p e z b w N T n L X > < a : K e y > < K e y > T a b l e s \ F a c t S a l e s   w i t h   p r o d u c t   I D \ M e a s u r e s \ P r o d u c t   l o s s < / K e y > < / a : K e y > < a : V a l u e   i : t y p e = " D i a g r a m D i s p l a y N o d e V i e w S t a t e " > < H e i g h t > 1 5 0 < / H e i g h t > < I s E x p a n d e d > t r u e < / I s E x p a n d e d > < W i d t h > 2 0 0 < / W i d t h > < / a : V a l u e > < / a : K e y V a l u e O f D i a g r a m O b j e c t K e y a n y T y p e z b w N T n L X > < a : K e y V a l u e O f D i a g r a m O b j e c t K e y a n y T y p e z b w N T n L X > < a : K e y > < K e y > T a b l e s \ F a c t S a l e s   w i t h   p r o d u c t   I D \ M e a s u r e s \ T o t a l   C u s t o m e r s < / K e y > < / a : K e y > < a : V a l u e   i : t y p e = " D i a g r a m D i s p l a y N o d e V i e w S t a t e " > < H e i g h t > 1 5 0 < / H e i g h t > < I s E x p a n d e d > t r u e < / I s E x p a n d e d > < W i d t h > 2 0 0 < / W i d t h > < / a : V a l u e > < / a : K e y V a l u e O f D i a g r a m O b j e c t K e y a n y T y p e z b w N T n L X > < a : K e y V a l u e O f D i a g r a m O b j e c t K e y a n y T y p e z b w N T n L X > < a : K e y > < K e y > T a b l e s \ F a c t S a l e s   w i t h   p r o d u c t   I D \ M e a s u r e s \ T o p   c u s t o m e r   s a l e s < / K e y > < / a : K e y > < a : V a l u e   i : t y p e = " D i a g r a m D i s p l a y N o d e V i e w S t a t e " > < H e i g h t > 1 5 0 < / H e i g h t > < I s E x p a n d e d > t r u e < / I s E x p a n d e d > < W i d t h > 2 0 0 < / W i d t h > < / a : V a l u e > < / a : K e y V a l u e O f D i a g r a m O b j e c t K e y a n y T y p e z b w N T n L X > < a : K e y V a l u e O f D i a g r a m O b j e c t K e y a n y T y p e z b w N T n L X > < a : K e y > < K e y > T a b l e s \ F a c t S a l e s   w i t h   p r o d u c t   I D \ T a b l e s \ F a c t S a l e s   w i t h   p r o d u c t   I D \ M e a s u r e s \ T o p   c u s t o m e r   s a l e s \ A d d i t i o n a l   I n f o \ E r r o r < / K e y > < / a : K e y > < a : V a l u e   i : t y p e = " D i a g r a m D i s p l a y V i e w S t a t e I D i a g r a m T a g A d d i t i o n a l I n f o " / > < / a : K e y V a l u e O f D i a g r a m O b j e c t K e y a n y T y p e z b w N T n L X > < a : K e y V a l u e O f D i a g r a m O b j e c t K e y a n y T y p e z b w N T n L X > < a : K e y > < K e y > T a b l e s \ F a c t S a l e s   w i t h   p r o d u c t   I D \ M e a s u r e s \ R e p e a t   c u s t o m e r s < / K e y > < / a : K e y > < a : V a l u e   i : t y p e = " D i a g r a m D i s p l a y N o d e V i e w S t a t e " > < H e i g h t > 1 5 0 < / H e i g h t > < I s E x p a n d e d > t r u e < / I s E x p a n d e d > < W i d t h > 2 0 0 < / W i d t h > < / a : V a l u e > < / a : K e y V a l u e O f D i a g r a m O b j e c t K e y a n y T y p e z b w N T n L X > < a : K e y V a l u e O f D i a g r a m O b j e c t K e y a n y T y p e z b w N T n L X > < a : K e y > < K e y > T a b l e s \ F a c t S a l e s   w i t h   p r o d u c t   I D \ M e a s u r e s \ T o t a l   S a l e s < / K e y > < / a : K e y > < a : V a l u e   i : t y p e = " D i a g r a m D i s p l a y N o d e V i e w S t a t e " > < H e i g h t > 1 5 0 < / H e i g h t > < I s E x p a n d e d > t r u e < / I s E x p a n d e d > < W i d t h > 2 0 0 < / W i d t h > < / a : V a l u e > < / a : K e y V a l u e O f D i a g r a m O b j e c t K e y a n y T y p e z b w N T n L X > < a : K e y V a l u e O f D i a g r a m O b j e c t K e y a n y T y p e z b w N T n L X > < a : K e y > < K e y > T a b l e s \ F a c t S a l e s   w i t h   p r o d u c t   I D \ T a b l e s \ F a c t S a l e s   w i t h   p r o d u c t   I D \ M e a s u r e s \ T o t a l   S a l e s \ A d d i t i o n a l   I n f o \ E r r o r < / K e y > < / a : K e y > < a : V a l u e   i : t y p e = " D i a g r a m D i s p l a y V i e w S t a t e I D i a g r a m T a g A d d i t i o n a l I n f o " / > < / a : K e y V a l u e O f D i a g r a m O b j e c t K e y a n y T y p e z b w N T n L X > < a : K e y V a l u e O f D i a g r a m O b j e c t K e y a n y T y p e z b w N T n L X > < a : K e y > < K e y > T a b l e s \ F a c t S a l e s   w i t h   p r o d u c t   I D \ M e a s u r e s \ S u p p o s e d   t o t a l   s a l e s   b y   M S R P < / K e y > < / a : K e y > < a : V a l u e   i : t y p e = " D i a g r a m D i s p l a y N o d e V i e w S t a t e " > < H e i g h t > 1 5 0 < / H e i g h t > < I s E x p a n d e d > t r u e < / I s E x p a n d e d > < W i d t h > 2 0 0 < / W i d t h > < / a : V a l u e > < / a : K e y V a l u e O f D i a g r a m O b j e c t K e y a n y T y p e z b w N T n L X > < a : K e y V a l u e O f D i a g r a m O b j e c t K e y a n y T y p e z b w N T n L X > < a : K e y > < K e y > T a b l e s \ D i m C u s t o m e r < / K e y > < / a : K e y > < a : V a l u e   i : t y p e = " D i a g r a m D i s p l a y N o d e V i e w S t a t e " > < H e i g h t > 2 3 3 . 9 9 9 9 9 9 9 9 9 9 9 9 9 4 < / H e i g h t > < I s E x p a n d e d > t r u e < / I s E x p a n d e d > < L a y e d O u t > t r u e < / L a y e d O u t > < L e f t > 3 2 9 . 9 0 3 8 1 0 5 6 7 6 6 5 9 1 < / L e f t > < T a b I n d e x > 2 < / T a b I n d e x > < T o p > 2 1 9 . 5 4 5 4 5 4 5 4 5 4 5 4 5 3 < / T o p > < W i d t h > 2 0 0 < / W i d t h > < / a : V a l u e > < / a : K e y V a l u e O f D i a g r a m O b j e c t K e y a n y T y p e z b w N T n L X > < a : K e y V a l u e O f D i a g r a m O b j e c t K e y a n y T y p e z b w N T n L X > < a : K e y > < K e y > T a b l e s \ D i m C u s t o m e r \ C o l u m n s \ C U S T O M E R N A M E < / K e y > < / a : K e y > < a : V a l u e   i : t y p e = " D i a g r a m D i s p l a y N o d e V i e w S t a t e " > < H e i g h t > 1 5 0 < / H e i g h t > < I s E x p a n d e d > t r u e < / I s E x p a n d e d > < W i d t h > 2 0 0 < / W i d t h > < / a : V a l u e > < / a : K e y V a l u e O f D i a g r a m O b j e c t K e y a n y T y p e z b w N T n L X > < a : K e y V a l u e O f D i a g r a m O b j e c t K e y a n y T y p e z b w N T n L X > < a : K e y > < K e y > T a b l e s \ D i m C u s t o m e r \ C o l u m n s \ C I T Y < / K e y > < / a : K e y > < a : V a l u e   i : t y p e = " D i a g r a m D i s p l a y N o d e V i e w S t a t e " > < H e i g h t > 1 5 0 < / H e i g h t > < I s E x p a n d e d > t r u e < / I s E x p a n d e d > < W i d t h > 2 0 0 < / W i d t h > < / a : V a l u e > < / a : K e y V a l u e O f D i a g r a m O b j e c t K e y a n y T y p e z b w N T n L X > < a : K e y V a l u e O f D i a g r a m O b j e c t K e y a n y T y p e z b w N T n L X > < a : K e y > < K e y > T a b l e s \ D i m C u s t o m e r \ C o l u m n s \ S T A T E < / K e y > < / a : K e y > < a : V a l u e   i : t y p e = " D i a g r a m D i s p l a y N o d e V i e w S t a t e " > < H e i g h t > 1 5 0 < / H e i g h t > < I s E x p a n d e d > t r u e < / I s E x p a n d e d > < W i d t h > 2 0 0 < / W i d t h > < / a : V a l u e > < / a : K e y V a l u e O f D i a g r a m O b j e c t K e y a n y T y p e z b w N T n L X > < a : K e y V a l u e O f D i a g r a m O b j e c t K e y a n y T y p e z b w N T n L X > < a : K e y > < K e y > T a b l e s \ D i m C u s t o m e r \ C o l u m n s \ C O U N T R Y < / K e y > < / a : K e y > < a : V a l u e   i : t y p e = " D i a g r a m D i s p l a y N o d e V i e w S t a t e " > < H e i g h t > 1 5 0 < / H e i g h t > < I s E x p a n d e d > t r u e < / I s E x p a n d e d > < W i d t h > 2 0 0 < / W i d t h > < / a : V a l u e > < / a : K e y V a l u e O f D i a g r a m O b j e c t K e y a n y T y p e z b w N T n L X > < a : K e y V a l u e O f D i a g r a m O b j e c t K e y a n y T y p e z b w N T n L X > < a : K e y > < K e y > T a b l e s \ D i m C u s t o m e r \ C o l u m n s \ T E R R I T O R Y < / K e y > < / a : K e y > < a : V a l u e   i : t y p e = " D i a g r a m D i s p l a y N o d e V i e w S t a t e " > < H e i g h t > 1 5 0 < / H e i g h t > < I s E x p a n d e d > t r u e < / I s E x p a n d e d > < W i d t h > 2 0 0 < / W i d t h > < / a : V a l u e > < / a : K e y V a l u e O f D i a g r a m O b j e c t K e y a n y T y p e z b w N T n L X > < a : K e y V a l u e O f D i a g r a m O b j e c t K e y a n y T y p e z b w N T n L X > < a : K e y > < K e y > T a b l e s \ D i m C u s t o m e r \ C o l u m n s \ C U S T O M E R   I D < / K e y > < / a : K e y > < a : V a l u e   i : t y p e = " D i a g r a m D i s p l a y N o d e V i e w S t a t e " > < H e i g h t > 1 5 0 < / H e i g h t > < I s E x p a n d e d > t r u e < / I s E x p a n d e d > < W i d t h > 2 0 0 < / W i d t h > < / a : V a l u e > < / a : K e y V a l u e O f D i a g r a m O b j e c t K e y a n y T y p e z b w N T n L X > < a : K e y V a l u e O f D i a g r a m O b j e c t K e y a n y T y p e z b w N T n L X > < a : K e y > < K e y > T a b l e s \ D i m P r o d u c t < / K e y > < / a : K e y > < a : V a l u e   i : t y p e = " D i a g r a m D i s p l a y N o d e V i e w S t a t e " > < H e i g h t > 1 5 0 < / H e i g h t > < I s E x p a n d e d > t r u e < / I s E x p a n d e d > < L a y e d O u t > t r u e < / L a y e d O u t > < L e f t > 6 5 9 . 8 0 7 6 2 1 1 3 5 3 3 1 8 3 < / L e f t > < T a b I n d e x > 3 < / T a b I n d e x > < T o p > 2 1 9 . 5 4 5 4 5 4 5 4 5 4 5 4 5 < / T o p > < W i d t h > 2 0 0 < / W i d t h > < / a : V a l u e > < / a : K e y V a l u e O f D i a g r a m O b j e c t K e y a n y T y p e z b w N T n L X > < a : K e y V a l u e O f D i a g r a m O b j e c t K e y a n y T y p e z b w N T n L X > < a : K e y > < K e y > T a b l e s \ D i m P r o d u c t \ C o l u m n s \ P R O D U C T   L I N E < / K e y > < / a : K e y > < a : V a l u e   i : t y p e = " D i a g r a m D i s p l a y N o d e V i e w S t a t e " > < H e i g h t > 1 5 0 < / H e i g h t > < I s E x p a n d e d > t r u e < / I s E x p a n d e d > < W i d t h > 2 0 0 < / W i d t h > < / a : V a l u e > < / a : K e y V a l u e O f D i a g r a m O b j e c t K e y a n y T y p e z b w N T n L X > < a : K e y V a l u e O f D i a g r a m O b j e c t K e y a n y T y p e z b w N T n L X > < a : K e y > < K e y > T a b l e s \ D i m P r o d u c t \ C o l u m n s \ M A N U F A C T U R E R ' S   S U G G E S T E D   R E T A I L   P R I C E < / K e y > < / a : K e y > < a : V a l u e   i : t y p e = " D i a g r a m D i s p l a y N o d e V i e w S t a t e " > < H e i g h t > 1 5 0 < / H e i g h t > < I s E x p a n d e d > t r u e < / I s E x p a n d e d > < W i d t h > 2 0 0 < / W i d t h > < / a : V a l u e > < / a : K e y V a l u e O f D i a g r a m O b j e c t K e y a n y T y p e z b w N T n L X > < a : K e y V a l u e O f D i a g r a m O b j e c t K e y a n y T y p e z b w N T n L X > < a : K e y > < K e y > T a b l e s \ D i m P r o d u c t \ C o l u m n s \ P R O D U C T   C O D E < / K e y > < / a : K e y > < a : V a l u e   i : t y p e = " D i a g r a m D i s p l a y N o d e V i e w S t a t e " > < H e i g h t > 1 5 0 < / H e i g h t > < I s E x p a n d e d > t r u e < / I s E x p a n d e d > < W i d t h > 2 0 0 < / W i d t h > < / a : V a l u e > < / a : K e y V a l u e O f D i a g r a m O b j e c t K e y a n y T y p e z b w N T n L X > < a : K e y V a l u e O f D i a g r a m O b j e c t K e y a n y T y p e z b w N T n L X > < a : K e y > < K e y > T a b l e s \ D i m P r o d u c t \ C o l u m n s \ P R O D U C T   I D < / K e y > < / a : K e y > < a : V a l u e   i : t y p e = " D i a g r a m D i s p l a y N o d e V i e w S t a t e " > < H e i g h t > 1 5 0 < / H e i g h t > < I s E x p a n d e d > t r u e < / I s E x p a n d e d > < W i d t h > 2 0 0 < / W i d t h > < / a : V a l u e > < / a : K e y V a l u e O f D i a g r a m O b j e c t K e y a n y T y p e z b w N T n L X > < a : K e y V a l u e O f D i a g r a m O b j e c t K e y a n y T y p e z b w N T n L X > < a : K e y > < K e y > T a b l e s \ D i m P r o d u c t \ M e a s u r e s \ C o u n t   o f   P R O D U C T   L I N E < / K e y > < / a : K e y > < a : V a l u e   i : t y p e = " D i a g r a m D i s p l a y N o d e V i e w S t a t e " > < H e i g h t > 1 5 0 < / H e i g h t > < I s E x p a n d e d > t r u e < / I s E x p a n d e d > < W i d t h > 2 0 0 < / W i d t h > < / a : V a l u e > < / a : K e y V a l u e O f D i a g r a m O b j e c t K e y a n y T y p e z b w N T n L X > < a : K e y V a l u e O f D i a g r a m O b j e c t K e y a n y T y p e z b w N T n L X > < a : K e y > < K e y > T a b l e s \ D i m P r o d u c t \ C o u n t   o f   P R O D U C T   L I N E \ A d d i t i o n a l   I n f o \ I m p l i c i t   M e a s u r e < / K e y > < / a : K e y > < a : V a l u e   i : t y p e = " D i a g r a m D i s p l a y V i e w S t a t e I D i a g r a m T a g A d d i t i o n a l I n f o " / > < / a : K e y V a l u e O f D i a g r a m O b j e c t K e y a n y T y p e z b w N T n L X > < a : K e y V a l u e O f D i a g r a m O b j e c t K e y a n y T y p e z b w N T n L X > < a : K e y > < K e y > T a b l e s \ D i m D a t e < / K e y > < / a : K e y > < a : V a l u e   i : t y p e = " D i a g r a m D i s p l a y N o d e V i e w S t a t e " > < H e i g h t > 1 5 0 < / H e i g h t > < I s E x p a n d e d > t r u e < / I s E x p a n d e d > < L a y e d O u t > t r u e < / L a y e d O u t > < L e f t > 8 9 9 . 8 0 7 6 2 1 1 3 5 3 3 1 8 3 < / L e f t > < S c r o l l V e r t i c a l O f f s e t > 1 8 . 4 2 0 0 0 0 0 0 0 0 0 0 0 1 6 < / S c r o l l V e r t i c a l O f f s e t > < T a b I n d e x > 4 < / T a b I n d e x > < T o p > 1 3 8 . 2 3 8 6 3 6 3 6 3 6 3 6 3 2 < / T o p > < W i d t h > 2 0 0 < / W i d t h > < / a : V a l u e > < / a : K e y V a l u e O f D i a g r a m O b j e c t K e y a n y T y p e z b w N T n L X > < a : K e y V a l u e O f D i a g r a m O b j e c t K e y a n y T y p e z b w N T n L X > < a : K e y > < K e y > T a b l e s \ D i m D a t e \ C o l u m n s \ O R D E R   D A T E 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  N u m b e r < / K e y > < / a : K e y > < a : V a l u e   i : t y p e = " D i a g r a m D i s p l a y N o d e V i e w S t a t e " > < H e i g h t > 1 5 0 < / H e i g h t > < I s E x p a n d e d > t r u e < / I s E x p a n d e d > < W i d t h > 2 0 0 < / W i d t h > < / a : V a l u e > < / a : K e y V a l u e O f D i a g r a m O b j e c t K e y a n y T y p e z b w N T n L X > < a : K e y V a l u e O f D i a g r a m O b j e c t K e y a n y T y p e z b w N T n L X > < a : K e y > < K e y > T a b l e s \ D i m D a t e \ C o l u m n s \ M o n t h   N a m e < / K e y > < / a : K e y > < a : V a l u e   i : t y p e = " D i a g r a m D i s p l a y N o d e V i e w S t a t e " > < H e i g h t > 1 5 0 < / H e i g h t > < I s E x p a n d e d > t r u e < / I s E x p a n d e d > < W i d t h > 2 0 0 < / W i d t h > < / a : V a l u e > < / a : K e y V a l u e O f D i a g r a m O b j e c t K e y a n y T y p e z b w N T n L X > < a : K e y V a l u e O f D i a g r a m O b j e c t K e y a n y T y p e z b w N T n L X > < a : K e y > < K e y > T a b l e s \ D i m D a t e \ C o l u m n s \ Q u a r t e r < / K e y > < / a : K e y > < a : V a l u e   i : t y p e = " D i a g r a m D i s p l a y N o d e V i e w S t a t e " > < H e i g h t > 1 5 0 < / H e i g h t > < I s E x p a n d e d > t r u e < / I s E x p a n d e d > < W i d t h > 2 0 0 < / W i d t h > < / a : V a l u e > < / a : K e y V a l u e O f D i a g r a m O b j e c t K e y a n y T y p e z b w N T n L X > < a : K e y V a l u e O f D i a g r a m O b j e c t K e y a n y T y p e z b w N T n L X > < a : K e y > < K e y > T a b l e s \ D i m D a t e \ M e a s u r e s \ C o u n t   o f   M o n t h   N a m e < / K e y > < / a : K e y > < a : V a l u e   i : t y p e = " D i a g r a m D i s p l a y N o d e V i e w S t a t e " > < H e i g h t > 1 5 0 < / H e i g h t > < I s E x p a n d e d > t r u e < / I s E x p a n d e d > < W i d t h > 2 0 0 < / W i d t h > < / a : V a l u e > < / a : K e y V a l u e O f D i a g r a m O b j e c t K e y a n y T y p e z b w N T n L X > < a : K e y V a l u e O f D i a g r a m O b j e c t K e y a n y T y p e z b w N T n L X > < a : K e y > < K e y > T a b l e s \ D i m D a t e \ C o u n t   o f   M o n t h   N a m e \ A d d i t i o n a l   I n f o \ I m p l i c i t   M e a s u r e < / K e y > < / a : K e y > < a : V a l u e   i : t y p e = " D i a g r a m D i s p l a y V i e w S t a t e I D i a g r a m T a g A d d i t i o n a l I n f o " / > < / a : K e y V a l u e O f D i a g r a m O b j e c t K e y a n y T y p e z b w N T n L X > < a : K e y V a l u e O f D i a g r a m O b j e c t K e y a n y T y p e z b w N T n L X > < a : K e y > < K e y > R e l a t i o n s h i p s \ & l t ; T a b l e s \ F a c t S a l e s   w i t h   p r o d u c t   I D \ C o l u m n s \ P R O D U C T   I D & g t ; - & l t ; T a b l e s \ D i m P r o d u c t \ C o l u m n s \ P R O D U C T   I D & g t ; < / K e y > < / a : K e y > < a : V a l u e   i : t y p e = " D i a g r a m D i s p l a y L i n k V i e w S t a t e " > < A u t o m a t i o n P r o p e r t y H e l p e r T e x t > E n d   p o i n t   1 :   ( 2 5 5 , 2 8 0 . 2 7 2 7 2 7 ) .   E n d   p o i n t   2 :   ( 6 4 3 . 8 0 7 6 2 1 1 3 5 3 3 2 , 2 9 4 . 5 4 5 4 5 5 )   < / A u t o m a t i o n P r o p e r t y H e l p e r T e x t > < L a y e d O u t > t r u e < / L a y e d O u t > < P o i n t s   x m l n s : b = " h t t p : / / s c h e m a s . d a t a c o n t r a c t . o r g / 2 0 0 4 / 0 7 / S y s t e m . W i n d o w s " > < b : P o i n t > < b : _ x > 2 5 5 < / b : _ x > < b : _ y > 2 8 0 . 2 7 2 7 2 7 < / b : _ y > < / b : P o i n t > < b : P o i n t > < b : _ x > 3 0 8 . 4 0 3 8 1 1 0 1 4 < / b : _ x > < b : _ y > 2 8 0 . 2 7 2 7 2 7 < / b : _ y > < / b : P o i n t > < b : P o i n t > < b : _ x > 3 1 0 . 4 0 3 8 1 1 0 1 4 < / b : _ x > < b : _ y > 2 7 8 . 2 7 2 7 2 7 < / b : _ y > < / b : P o i n t > < b : P o i n t > < b : _ x > 3 1 0 . 4 0 3 8 1 1 0 1 4 < / b : _ x > < b : _ y > 2 0 2 . 0 4 5 4 5 5 < / b : _ y > < / b : P o i n t > < b : P o i n t > < b : _ x > 3 1 2 . 4 0 3 8 1 1 0 1 4 < / b : _ x > < b : _ y > 2 0 0 . 0 4 5 4 5 5 < / b : _ y > < / b : P o i n t > < b : P o i n t > < b : _ x > 5 4 7 . 4 0 3 8 1 0 9 9 5 5 < / b : _ x > < b : _ y > 2 0 0 . 0 4 5 4 5 5 < / b : _ y > < / b : P o i n t > < b : P o i n t > < b : _ x > 5 4 9 . 4 0 3 8 1 0 9 9 5 5 < / b : _ x > < b : _ y > 2 0 2 . 0 4 5 4 5 5 < / b : _ y > < / b : P o i n t > < b : P o i n t > < b : _ x > 5 4 9 . 4 0 3 8 1 0 9 9 5 5 < / b : _ x > < b : _ y > 2 9 2 . 5 4 5 4 5 5 < / b : _ y > < / b : P o i n t > < b : P o i n t > < b : _ x > 5 5 1 . 4 0 3 8 1 0 9 9 5 5 < / b : _ x > < b : _ y > 2 9 4 . 5 4 5 4 5 5 < / b : _ y > < / b : P o i n t > < b : P o i n t > < b : _ x > 6 4 3 . 8 0 7 6 2 1 1 3 5 3 3 1 7 1 < / b : _ x > < b : _ y > 2 9 4 . 5 4 5 4 5 5 < / b : _ y > < / b : P o i n t > < / P o i n t s > < / a : V a l u e > < / a : K e y V a l u e O f D i a g r a m O b j e c t K e y a n y T y p e z b w N T n L X > < a : K e y V a l u e O f D i a g r a m O b j e c t K e y a n y T y p e z b w N T n L X > < a : K e y > < K e y > R e l a t i o n s h i p s \ & l t ; T a b l e s \ F a c t S a l e s   w i t h   p r o d u c t   I D \ C o l u m n s \ P R O D U C T   I D & g t ; - & l t ; T a b l e s \ D i m P r o d u c t \ C o l u m n s \ P R O D U C T   I D & g t ; \ F K < / K e y > < / a : K e y > < a : V a l u e   i : t y p e = " D i a g r a m D i s p l a y L i n k E n d p o i n t V i e w S t a t e " > < H e i g h t > 1 6 < / H e i g h t > < L a b e l L o c a t i o n   x m l n s : b = " h t t p : / / s c h e m a s . d a t a c o n t r a c t . o r g / 2 0 0 4 / 0 7 / S y s t e m . W i n d o w s " > < b : _ x > 2 3 9 < / b : _ x > < b : _ y > 2 7 2 . 2 7 2 7 2 7 < / b : _ y > < / L a b e l L o c a t i o n > < L o c a t i o n   x m l n s : b = " h t t p : / / s c h e m a s . d a t a c o n t r a c t . o r g / 2 0 0 4 / 0 7 / S y s t e m . W i n d o w s " > < b : _ x > 2 3 9 < / b : _ x > < b : _ y > 2 8 0 . 2 7 2 7 2 7 < / b : _ y > < / L o c a t i o n > < S h a p e R o t a t e A n g l e > 3 6 0 < / S h a p e R o t a t e A n g l e > < W i d t h > 1 6 < / W i d t h > < / a : V a l u e > < / a : K e y V a l u e O f D i a g r a m O b j e c t K e y a n y T y p e z b w N T n L X > < a : K e y V a l u e O f D i a g r a m O b j e c t K e y a n y T y p e z b w N T n L X > < a : K e y > < K e y > R e l a t i o n s h i p s \ & l t ; T a b l e s \ F a c t S a l e s   w i t h   p r o d u c t   I D \ C o l u m n s \ P R O D U C T   I D & g t ; - & l t ; T a b l e s \ D i m P r o d u c t \ C o l u m n s \ P R O D U C T   I D & g t ; \ P K < / K e y > < / a : K e y > < a : V a l u e   i : t y p e = " D i a g r a m D i s p l a y L i n k E n d p o i n t V i e w S t a t e " > < H e i g h t > 1 6 < / H e i g h t > < L a b e l L o c a t i o n   x m l n s : b = " h t t p : / / s c h e m a s . d a t a c o n t r a c t . o r g / 2 0 0 4 / 0 7 / S y s t e m . W i n d o w s " > < b : _ x > 6 4 3 . 8 0 7 6 2 1 1 3 5 3 3 1 7 1 < / b : _ x > < b : _ y > 2 8 6 . 5 4 5 4 5 5 < / b : _ y > < / L a b e l L o c a t i o n > < L o c a t i o n   x m l n s : b = " h t t p : / / s c h e m a s . d a t a c o n t r a c t . o r g / 2 0 0 4 / 0 7 / S y s t e m . W i n d o w s " > < b : _ x > 6 5 9 . 8 0 7 6 2 1 1 3 5 3 3 1 6 < / b : _ x > < b : _ y > 2 9 4 . 5 4 5 4 5 5 < / b : _ y > < / L o c a t i o n > < S h a p e R o t a t e A n g l e > 1 8 0 < / S h a p e R o t a t e A n g l e > < W i d t h > 1 6 < / W i d t h > < / a : V a l u e > < / a : K e y V a l u e O f D i a g r a m O b j e c t K e y a n y T y p e z b w N T n L X > < a : K e y V a l u e O f D i a g r a m O b j e c t K e y a n y T y p e z b w N T n L X > < a : K e y > < K e y > R e l a t i o n s h i p s \ & l t ; T a b l e s \ F a c t S a l e s   w i t h   p r o d u c t   I D \ C o l u m n s \ P R O D U C T   I D & g t ; - & l t ; T a b l e s \ D i m P r o d u c t \ C o l u m n s \ P R O D U C T   I D & g t ; \ C r o s s F i l t e r < / K e y > < / a : K e y > < a : V a l u e   i : t y p e = " D i a g r a m D i s p l a y L i n k C r o s s F i l t e r V i e w S t a t e " > < P o i n t s   x m l n s : b = " h t t p : / / s c h e m a s . d a t a c o n t r a c t . o r g / 2 0 0 4 / 0 7 / S y s t e m . W i n d o w s " > < b : P o i n t > < b : _ x > 2 5 5 < / b : _ x > < b : _ y > 2 8 0 . 2 7 2 7 2 7 < / b : _ y > < / b : P o i n t > < b : P o i n t > < b : _ x > 3 0 8 . 4 0 3 8 1 1 0 1 4 < / b : _ x > < b : _ y > 2 8 0 . 2 7 2 7 2 7 < / b : _ y > < / b : P o i n t > < b : P o i n t > < b : _ x > 3 1 0 . 4 0 3 8 1 1 0 1 4 < / b : _ x > < b : _ y > 2 7 8 . 2 7 2 7 2 7 < / b : _ y > < / b : P o i n t > < b : P o i n t > < b : _ x > 3 1 0 . 4 0 3 8 1 1 0 1 4 < / b : _ x > < b : _ y > 2 0 2 . 0 4 5 4 5 5 < / b : _ y > < / b : P o i n t > < b : P o i n t > < b : _ x > 3 1 2 . 4 0 3 8 1 1 0 1 4 < / b : _ x > < b : _ y > 2 0 0 . 0 4 5 4 5 5 < / b : _ y > < / b : P o i n t > < b : P o i n t > < b : _ x > 5 4 7 . 4 0 3 8 1 0 9 9 5 5 < / b : _ x > < b : _ y > 2 0 0 . 0 4 5 4 5 5 < / b : _ y > < / b : P o i n t > < b : P o i n t > < b : _ x > 5 4 9 . 4 0 3 8 1 0 9 9 5 5 < / b : _ x > < b : _ y > 2 0 2 . 0 4 5 4 5 5 < / b : _ y > < / b : P o i n t > < b : P o i n t > < b : _ x > 5 4 9 . 4 0 3 8 1 0 9 9 5 5 < / b : _ x > < b : _ y > 2 9 2 . 5 4 5 4 5 5 < / b : _ y > < / b : P o i n t > < b : P o i n t > < b : _ x > 5 5 1 . 4 0 3 8 1 0 9 9 5 5 < / b : _ x > < b : _ y > 2 9 4 . 5 4 5 4 5 5 < / b : _ y > < / b : P o i n t > < b : P o i n t > < b : _ x > 6 4 3 . 8 0 7 6 2 1 1 3 5 3 3 1 7 1 < / b : _ x > < b : _ y > 2 9 4 . 5 4 5 4 5 5 < / b : _ y > < / b : P o i n t > < / P o i n t s > < / a : V a l u e > < / a : K e y V a l u e O f D i a g r a m O b j e c t K e y a n y T y p e z b w N T n L X > < a : K e y V a l u e O f D i a g r a m O b j e c t K e y a n y T y p e z b w N T n L X > < a : K e y > < K e y > R e l a t i o n s h i p s \ & l t ; T a b l e s \ F a c t S a l e s   w i t h   p r o d u c t   I D \ C o l u m n s \ C U S T O M E R   I D & g t ; - & l t ; T a b l e s \ D i m C u s t o m e r \ C o l u m n s \ C U S T O M E R   I D & g t ; < / K e y > < / a : K e y > < a : V a l u e   i : t y p e = " D i a g r a m D i s p l a y L i n k V i e w S t a t e " > < A u t o m a t i o n P r o p e r t y H e l p e r T e x t > E n d   p o i n t   1 :   ( 2 5 5 , 3 0 0 . 2 7 2 7 2 7 ) .   E n d   p o i n t   2 :   ( 3 1 3 . 9 0 3 8 1 0 5 6 7 6 6 6 , 3 3 6 . 5 4 5 4 5 5 )   < / A u t o m a t i o n P r o p e r t y H e l p e r T e x t > < L a y e d O u t > t r u e < / L a y e d O u t > < P o i n t s   x m l n s : b = " h t t p : / / s c h e m a s . d a t a c o n t r a c t . o r g / 2 0 0 4 / 0 7 / S y s t e m . W i n d o w s " > < b : P o i n t > < b : _ x > 2 5 5 < / b : _ x > < b : _ y > 3 0 0 . 2 7 2 7 2 7 < / b : _ y > < / b : P o i n t > < b : P o i n t > < b : _ x > 2 8 2 . 4 5 1 9 0 5 5 < / b : _ x > < b : _ y > 3 0 0 . 2 7 2 7 2 7 < / b : _ y > < / b : P o i n t > < b : P o i n t > < b : _ x > 2 8 4 . 4 5 1 9 0 5 5 < / b : _ x > < b : _ y > 3 0 2 . 2 7 2 7 2 7 < / b : _ y > < / b : P o i n t > < b : P o i n t > < b : _ x > 2 8 4 . 4 5 1 9 0 5 5 < / b : _ x > < b : _ y > 3 3 4 . 5 4 5 4 5 5 < / b : _ y > < / b : P o i n t > < b : P o i n t > < b : _ x > 2 8 6 . 4 5 1 9 0 5 5 < / b : _ x > < b : _ y > 3 3 6 . 5 4 5 4 5 5 < / b : _ y > < / b : P o i n t > < b : P o i n t > < b : _ x > 3 1 3 . 9 0 3 8 1 0 5 6 7 6 6 5 9 1 < / b : _ x > < b : _ y > 3 3 6 . 5 4 5 4 5 5 < / b : _ y > < / b : P o i n t > < / P o i n t s > < / a : V a l u e > < / a : K e y V a l u e O f D i a g r a m O b j e c t K e y a n y T y p e z b w N T n L X > < a : K e y V a l u e O f D i a g r a m O b j e c t K e y a n y T y p e z b w N T n L X > < a : K e y > < K e y > R e l a t i o n s h i p s \ & l t ; T a b l e s \ F a c t S a l e s   w i t h   p r o d u c t   I D \ C o l u m n s \ C U S T O M E R   I D & g t ; - & l t ; T a b l e s \ D i m C u s t o m e r \ C o l u m n s \ C U S T O M E R   I D & g t ; \ F K < / K e y > < / a : K e y > < a : V a l u e   i : t y p e = " D i a g r a m D i s p l a y L i n k E n d p o i n t V i e w S t a t e " > < H e i g h t > 1 6 < / H e i g h t > < L a b e l L o c a t i o n   x m l n s : b = " h t t p : / / s c h e m a s . d a t a c o n t r a c t . o r g / 2 0 0 4 / 0 7 / S y s t e m . W i n d o w s " > < b : _ x > 2 3 9 < / b : _ x > < b : _ y > 2 9 2 . 2 7 2 7 2 7 < / b : _ y > < / L a b e l L o c a t i o n > < L o c a t i o n   x m l n s : b = " h t t p : / / s c h e m a s . d a t a c o n t r a c t . o r g / 2 0 0 4 / 0 7 / S y s t e m . W i n d o w s " > < b : _ x > 2 3 9 < / b : _ x > < b : _ y > 3 0 0 . 2 7 2 7 2 7 < / b : _ y > < / L o c a t i o n > < S h a p e R o t a t e A n g l e > 3 6 0 < / S h a p e R o t a t e A n g l e > < W i d t h > 1 6 < / W i d t h > < / a : V a l u e > < / a : K e y V a l u e O f D i a g r a m O b j e c t K e y a n y T y p e z b w N T n L X > < a : K e y V a l u e O f D i a g r a m O b j e c t K e y a n y T y p e z b w N T n L X > < a : K e y > < K e y > R e l a t i o n s h i p s \ & l t ; T a b l e s \ F a c t S a l e s   w i t h   p r o d u c t   I D \ C o l u m n s \ C U S T O M E R   I D & g t ; - & l t ; T a b l e s \ D i m C u s t o m e r \ C o l u m n s \ C U S T O M E R   I D & g t ; \ P K < / K e y > < / a : K e y > < a : V a l u e   i : t y p e = " D i a g r a m D i s p l a y L i n k E n d p o i n t V i e w S t a t e " > < H e i g h t > 1 6 < / H e i g h t > < L a b e l L o c a t i o n   x m l n s : b = " h t t p : / / s c h e m a s . d a t a c o n t r a c t . o r g / 2 0 0 4 / 0 7 / S y s t e m . W i n d o w s " > < b : _ x > 3 1 3 . 9 0 3 8 1 0 5 6 7 6 6 5 9 1 < / b : _ x > < b : _ y > 3 2 8 . 5 4 5 4 5 5 < / b : _ y > < / L a b e l L o c a t i o n > < L o c a t i o n   x m l n s : b = " h t t p : / / s c h e m a s . d a t a c o n t r a c t . o r g / 2 0 0 4 / 0 7 / S y s t e m . W i n d o w s " > < b : _ x > 3 2 9 . 9 0 3 8 1 0 5 6 7 6 6 5 9 1 < / b : _ x > < b : _ y > 3 3 6 . 5 4 5 4 5 5 < / b : _ y > < / L o c a t i o n > < S h a p e R o t a t e A n g l e > 1 8 0 < / S h a p e R o t a t e A n g l e > < W i d t h > 1 6 < / W i d t h > < / a : V a l u e > < / a : K e y V a l u e O f D i a g r a m O b j e c t K e y a n y T y p e z b w N T n L X > < a : K e y V a l u e O f D i a g r a m O b j e c t K e y a n y T y p e z b w N T n L X > < a : K e y > < K e y > R e l a t i o n s h i p s \ & l t ; T a b l e s \ F a c t S a l e s   w i t h   p r o d u c t   I D \ C o l u m n s \ C U S T O M E R   I D & g t ; - & l t ; T a b l e s \ D i m C u s t o m e r \ C o l u m n s \ C U S T O M E R   I D & g t ; \ C r o s s F i l t e r < / K e y > < / a : K e y > < a : V a l u e   i : t y p e = " D i a g r a m D i s p l a y L i n k C r o s s F i l t e r V i e w S t a t e " > < P o i n t s   x m l n s : b = " h t t p : / / s c h e m a s . d a t a c o n t r a c t . o r g / 2 0 0 4 / 0 7 / S y s t e m . W i n d o w s " > < b : P o i n t > < b : _ x > 2 5 5 < / b : _ x > < b : _ y > 3 0 0 . 2 7 2 7 2 7 < / b : _ y > < / b : P o i n t > < b : P o i n t > < b : _ x > 2 8 2 . 4 5 1 9 0 5 5 < / b : _ x > < b : _ y > 3 0 0 . 2 7 2 7 2 7 < / b : _ y > < / b : P o i n t > < b : P o i n t > < b : _ x > 2 8 4 . 4 5 1 9 0 5 5 < / b : _ x > < b : _ y > 3 0 2 . 2 7 2 7 2 7 < / b : _ y > < / b : P o i n t > < b : P o i n t > < b : _ x > 2 8 4 . 4 5 1 9 0 5 5 < / b : _ x > < b : _ y > 3 3 4 . 5 4 5 4 5 5 < / b : _ y > < / b : P o i n t > < b : P o i n t > < b : _ x > 2 8 6 . 4 5 1 9 0 5 5 < / b : _ x > < b : _ y > 3 3 6 . 5 4 5 4 5 5 < / b : _ y > < / b : P o i n t > < b : P o i n t > < b : _ x > 3 1 3 . 9 0 3 8 1 0 5 6 7 6 6 5 9 1 < / b : _ x > < b : _ y > 3 3 6 . 5 4 5 4 5 5 < / b : _ y > < / b : P o i n t > < / P o i n t s > < / a : V a l u e > < / a : K e y V a l u e O f D i a g r a m O b j e c t K e y a n y T y p e z b w N T n L X > < a : K e y V a l u e O f D i a g r a m O b j e c t K e y a n y T y p e z b w N T n L X > < a : K e y > < K e y > R e l a t i o n s h i p s \ & l t ; T a b l e s \ F a c t S a l e s   w i t h   p r o d u c t   I D \ C o l u m n s \ O R D E R   D A T E & g t ; - & l t ; T a b l e s \ D i m D a t e \ C o l u m n s \ O R D E R   D A T E & g t ; < / K e y > < / a : K e y > < a : V a l u e   i : t y p e = " D i a g r a m D i s p l a y L i n k V i e w S t a t e " > < A u t o m a t i o n P r o p e r t y H e l p e r T e x t > E n d   p o i n t   1 :   ( 2 5 5 , 2 6 0 . 2 7 2 7 2 7 ) .   E n d   p o i n t   2 :   ( 8 8 3 . 8 0 7 6 2 1 1 3 5 3 3 2 , 2 1 3 . 2 3 8 6 3 6 )   < / A u t o m a t i o n P r o p e r t y H e l p e r T e x t > < L a y e d O u t > t r u e < / L a y e d O u t > < P o i n t s   x m l n s : b = " h t t p : / / s c h e m a s . d a t a c o n t r a c t . o r g / 2 0 0 4 / 0 7 / S y s t e m . W i n d o w s " > < b : P o i n t > < b : _ x > 2 5 5 < / b : _ x > < b : _ y > 2 6 0 . 2 7 2 7 2 7 0 0 0 0 0 0 0 3 < / b : _ y > < / b : P o i n t > < b : P o i n t > < b : _ x > 3 0 3 . 4 0 3 8 1 1 0 1 4 < / b : _ x > < b : _ y > 2 6 0 . 2 7 2 7 2 7 < / b : _ y > < / b : P o i n t > < b : P o i n t > < b : _ x > 3 0 5 . 4 0 3 8 1 1 0 1 4 < / b : _ x > < b : _ y > 2 5 8 . 2 7 2 7 2 7 < / b : _ y > < / b : P o i n t > < b : P o i n t > < b : _ x > 3 0 5 . 4 0 3 8 1 1 0 1 4 < / b : _ x > < b : _ y > 1 9 7 . 0 4 5 4 5 5 < / b : _ y > < / b : P o i n t > < b : P o i n t > < b : _ x > 3 0 7 . 4 0 3 8 1 1 0 1 4 < / b : _ x > < b : _ y > 1 9 5 . 0 4 5 4 5 5 < / b : _ y > < / b : P o i n t > < b : P o i n t > < b : _ x > 8 7 7 . 3 0 7 6 2 0 9 9 5 5 < / b : _ x > < b : _ y > 1 9 5 . 0 4 5 4 5 5 < / b : _ y > < / b : P o i n t > < b : P o i n t > < b : _ x > 8 7 9 . 3 0 7 6 2 0 9 9 5 5 < / b : _ x > < b : _ y > 1 9 7 . 0 4 5 4 5 5 < / b : _ y > < / b : P o i n t > < b : P o i n t > < b : _ x > 8 7 9 . 3 0 7 6 2 0 9 9 5 5 < / b : _ x > < b : _ y > 2 1 1 . 2 3 8 6 3 6 < / b : _ y > < / b : P o i n t > < b : P o i n t > < b : _ x > 8 8 1 . 3 0 7 6 2 0 9 9 5 5 < / b : _ x > < b : _ y > 2 1 3 . 2 3 8 6 3 6 < / b : _ y > < / b : P o i n t > < b : P o i n t > < b : _ x > 8 8 3 . 8 0 7 6 2 1 1 3 5 3 3 1 8 3 < / b : _ x > < b : _ y > 2 1 3 . 2 3 8 6 3 6 < / b : _ y > < / b : P o i n t > < / P o i n t s > < / a : V a l u e > < / a : K e y V a l u e O f D i a g r a m O b j e c t K e y a n y T y p e z b w N T n L X > < a : K e y V a l u e O f D i a g r a m O b j e c t K e y a n y T y p e z b w N T n L X > < a : K e y > < K e y > R e l a t i o n s h i p s \ & l t ; T a b l e s \ F a c t S a l e s   w i t h   p r o d u c t   I D \ C o l u m n s \ O R D E R   D A T E & g t ; - & l t ; T a b l e s \ D i m D a t e \ C o l u m n s \ O R D E R   D A T E & g t ; \ F K < / K e y > < / a : K e y > < a : V a l u e   i : t y p e = " D i a g r a m D i s p l a y L i n k E n d p o i n t V i e w S t a t e " > < H e i g h t > 1 6 < / H e i g h t > < L a b e l L o c a t i o n   x m l n s : b = " h t t p : / / s c h e m a s . d a t a c o n t r a c t . o r g / 2 0 0 4 / 0 7 / S y s t e m . W i n d o w s " > < b : _ x > 2 3 9 < / b : _ x > < b : _ y > 2 5 2 . 2 7 2 7 2 7 0 0 0 0 0 0 0 3 < / b : _ y > < / L a b e l L o c a t i o n > < L o c a t i o n   x m l n s : b = " h t t p : / / s c h e m a s . d a t a c o n t r a c t . o r g / 2 0 0 4 / 0 7 / S y s t e m . W i n d o w s " > < b : _ x > 2 3 9 < / b : _ x > < b : _ y > 2 6 0 . 2 7 2 7 2 7 < / b : _ y > < / L o c a t i o n > < S h a p e R o t a t e A n g l e > 1 . 9 8 9 5 1 9 6 6 0 1 2 8 2 8 0 5 E - 1 3 < / S h a p e R o t a t e A n g l e > < W i d t h > 1 6 < / W i d t h > < / a : V a l u e > < / a : K e y V a l u e O f D i a g r a m O b j e c t K e y a n y T y p e z b w N T n L X > < a : K e y V a l u e O f D i a g r a m O b j e c t K e y a n y T y p e z b w N T n L X > < a : K e y > < K e y > R e l a t i o n s h i p s \ & l t ; T a b l e s \ F a c t S a l e s   w i t h   p r o d u c t   I D \ C o l u m n s \ O R D E R   D A T E & g t ; - & l t ; T a b l e s \ D i m D a t e \ C o l u m n s \ O R D E R   D A T E & g t ; \ P K < / K e y > < / a : K e y > < a : V a l u e   i : t y p e = " D i a g r a m D i s p l a y L i n k E n d p o i n t V i e w S t a t e " > < H e i g h t > 1 6 < / H e i g h t > < L a b e l L o c a t i o n   x m l n s : b = " h t t p : / / s c h e m a s . d a t a c o n t r a c t . o r g / 2 0 0 4 / 0 7 / S y s t e m . W i n d o w s " > < b : _ x > 8 8 3 . 8 0 7 6 2 1 1 3 5 3 3 1 8 3 < / b : _ x > < b : _ y > 2 0 5 . 2 3 8 6 3 6 < / b : _ y > < / L a b e l L o c a t i o n > < L o c a t i o n   x m l n s : b = " h t t p : / / s c h e m a s . d a t a c o n t r a c t . o r g / 2 0 0 4 / 0 7 / S y s t e m . W i n d o w s " > < b : _ x > 8 9 9 . 8 0 7 6 2 1 1 3 5 3 3 1 8 3 < / b : _ x > < b : _ y > 2 1 3 . 2 3 8 6 3 6 < / b : _ y > < / L o c a t i o n > < S h a p e R o t a t e A n g l e > 1 8 0 < / S h a p e R o t a t e A n g l e > < W i d t h > 1 6 < / W i d t h > < / a : V a l u e > < / a : K e y V a l u e O f D i a g r a m O b j e c t K e y a n y T y p e z b w N T n L X > < a : K e y V a l u e O f D i a g r a m O b j e c t K e y a n y T y p e z b w N T n L X > < a : K e y > < K e y > R e l a t i o n s h i p s \ & l t ; T a b l e s \ F a c t S a l e s   w i t h   p r o d u c t   I D \ C o l u m n s \ O R D E R   D A T E & g t ; - & l t ; T a b l e s \ D i m D a t e \ C o l u m n s \ O R D E R   D A T E & g t ; \ C r o s s F i l t e r < / K e y > < / a : K e y > < a : V a l u e   i : t y p e = " D i a g r a m D i s p l a y L i n k C r o s s F i l t e r V i e w S t a t e " > < P o i n t s   x m l n s : b = " h t t p : / / s c h e m a s . d a t a c o n t r a c t . o r g / 2 0 0 4 / 0 7 / S y s t e m . W i n d o w s " > < b : P o i n t > < b : _ x > 2 5 5 < / b : _ x > < b : _ y > 2 6 0 . 2 7 2 7 2 7 0 0 0 0 0 0 0 3 < / b : _ y > < / b : P o i n t > < b : P o i n t > < b : _ x > 3 0 3 . 4 0 3 8 1 1 0 1 4 < / b : _ x > < b : _ y > 2 6 0 . 2 7 2 7 2 7 < / b : _ y > < / b : P o i n t > < b : P o i n t > < b : _ x > 3 0 5 . 4 0 3 8 1 1 0 1 4 < / b : _ x > < b : _ y > 2 5 8 . 2 7 2 7 2 7 < / b : _ y > < / b : P o i n t > < b : P o i n t > < b : _ x > 3 0 5 . 4 0 3 8 1 1 0 1 4 < / b : _ x > < b : _ y > 1 9 7 . 0 4 5 4 5 5 < / b : _ y > < / b : P o i n t > < b : P o i n t > < b : _ x > 3 0 7 . 4 0 3 8 1 1 0 1 4 < / b : _ x > < b : _ y > 1 9 5 . 0 4 5 4 5 5 < / b : _ y > < / b : P o i n t > < b : P o i n t > < b : _ x > 8 7 7 . 3 0 7 6 2 0 9 9 5 5 < / b : _ x > < b : _ y > 1 9 5 . 0 4 5 4 5 5 < / b : _ y > < / b : P o i n t > < b : P o i n t > < b : _ x > 8 7 9 . 3 0 7 6 2 0 9 9 5 5 < / b : _ x > < b : _ y > 1 9 7 . 0 4 5 4 5 5 < / b : _ y > < / b : P o i n t > < b : P o i n t > < b : _ x > 8 7 9 . 3 0 7 6 2 0 9 9 5 5 < / b : _ x > < b : _ y > 2 1 1 . 2 3 8 6 3 6 < / b : _ y > < / b : P o i n t > < b : P o i n t > < b : _ x > 8 8 1 . 3 0 7 6 2 0 9 9 5 5 < / b : _ x > < b : _ y > 2 1 3 . 2 3 8 6 3 6 < / b : _ y > < / b : P o i n t > < b : P o i n t > < b : _ x > 8 8 3 . 8 0 7 6 2 1 1 3 5 3 3 1 8 3 < / b : _ x > < b : _ y > 2 1 3 . 2 3 8 6 3 6 < / b : _ y > < / b : P o i n t > < / P o i n t s > < / a : V a l u e > < / a : K e y V a l u e O f D i a g r a m O b j e c t K e y a n y T y p e z b w N T n L X > < / V i e w S t a t e s > < / D i a g r a m M a n a g e r . S e r i a l i z a b l e D i a g r a m > < D i a g r a m M a n a g e r . S e r i a l i z a b l e D i a g r a m > < A d a p t e r   i : t y p e = " M e a s u r e D i a g r a m S a n d b o x A d a p t e r " > < T a b l e N a m e > F a c t s a l e s 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 N U M B E R < / K e y > < / D i a g r a m O b j e c t K e y > < D i a g r a m O b j e c t K e y > < K e y > C o l u m n s \ Q U A N T I T Y   O R D E R E D < / K e y > < / D i a g r a m O b j e c t K e y > < D i a g r a m O b j e c t K e y > < K e y > C o l u m n s \ P R I C E   E A C H < / K e y > < / D i a g r a m O b j e c t K e y > < D i a g r a m O b j e c t K e y > < K e y > C o l u m n s \ O R D E R L I N E   N U M B E R < / K e y > < / D i a g r a m O b j e c t K e y > < D i a g r a m O b j e c t K e y > < K e y > C o l u m n s \ S A L E S < / K e y > < / D i a g r a m O b j e c t K e y > < D i a g r a m O b j e c t K e y > < K e y > C o l u m n s \ O R D E R   D A T E < / K e y > < / D i a g r a m O b j e c t K e y > < D i a g r a m O b j e c t K e y > < K e y > C o l u m n s \ S T A T U S < / K e y > < / D i a g r a m O b j e c t K e y > < D i a g r a m O b j e c t K e y > < K e y > C o l u m n s \ Q T R _ I D < / K e y > < / D i a g r a m O b j e c t K e y > < D i a g r a m O b j e c t K e y > < K e y > C o l u m n s \ M O N T H _ I D < / K e y > < / D i a g r a m O b j e c t K e y > < D i a g r a m O b j e c t K e y > < K e y > C o l u m n s \ Y E A R _ I D < / K e y > < / D i a g r a m O b j e c t K e y > < D i a g r a m O b j e c t K e y > < K e y > C o l u m n s \ P R O D U C T   L I N E < / K e y > < / D i a g r a m O b j e c t K e y > < D i a g r a m O b j e c t K e y > < K e y > C o l u m n s \ M A N U F A C T U R E R ' S   S U G G E S T E D   R E T A I L   P R I C E < / K e y > < / D i a g r a m O b j e c t K e y > < D i a g r a m O b j e c t K e y > < K e y > C o l u m n s \ P R O D U C T   C O D E < / K e y > < / D i a g r a m O b j e c t K e y > < D i a g r a m O b j e c t K e y > < K e y > C o l u m n s \ C U S T O M E R N A M E < / K e y > < / D i a g r a m O b j e c t K e y > < D i a g r a m O b j e c t K e y > < K e y > C o l u m n s \ P H O N E < / K e y > < / D i a g r a m O b j e c t K e y > < D i a g r a m O b j e c t K e y > < K e y > C o l u m n s \ A D D R E S S L I N E 1 < / K e y > < / D i a g r a m O b j e c t K e y > < D i a g r a m O b j e c t K e y > < K e y > C o l u m n s \ A D D R E S S L I N E 2 < / K e y > < / D i a g r a m O b j e c t K e y > < D i a g r a m O b j e c t K e y > < K e y > C o l u m n s \ C I T Y < / K e y > < / D i a g r a m O b j e c t K e y > < D i a g r a m O b j e c t K e y > < K e y > C o l u m n s \ S T A T E < / K e y > < / D i a g r a m O b j e c t K e y > < D i a g r a m O b j e c t K e y > < K e y > C o l u m n s \ P O S T A L C O D E < / K e y > < / D i a g r a m O b j e c t K e y > < D i a g r a m O b j e c t K e y > < K e y > C o l u m n s \ C O U N T R Y < / K e y > < / D i a g r a m O b j e c t K e y > < D i a g r a m O b j e c t K e y > < K e y > C o l u m n s \ T E R R I T O R Y < / K e y > < / D i a g r a m O b j e c t K e y > < D i a g r a m O b j e c t K e y > < K e y > C o l u m n s \ C O N T A C T   N A M E < / K e y > < / D i a g r a m O b j e c t K e y > < D i a g r a m O b j e c t K e y > < K e y > C o l u m n s \ D E A L   S I Z E < / K e y > < / D i a g r a m O b j e c t K e y > < D i a g r a m O b j e c t K e y > < K e y > C o l u m n s \ D I S C O U N T   % < / K e y > < / D i a g r a m O b j e c t K e y > < D i a g r a m O b j e c t K e y > < K e y > C o l u m n s \ Y E A R < / K e y > < / D i a g r a m O b j e c t K e y > < D i a g r a m O b j e c t K e y > < K e y > C o l u m n s \ M O N T H < / 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L a y e d O u t > t r u e < / L a y e d O u 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 N U M B E R < / K e y > < / a : K e y > < a : V a l u e   i : t y p e = " M e a s u r e G r i d N o d e V i e w S t a t e " > < L a y e d O u t > t r u e < / L a y e d O u t > < / a : V a l u e > < / a : K e y V a l u e O f D i a g r a m O b j e c t K e y a n y T y p e z b w N T n L X > < a : K e y V a l u e O f D i a g r a m O b j e c t K e y a n y T y p e z b w N T n L X > < a : K e y > < K e y > C o l u m n s \ Q U A N T I T Y   O R D E R E D < / K e y > < / a : K e y > < a : V a l u e   i : t y p e = " M e a s u r e G r i d N o d e V i e w S t a t e " > < C o l u m n > 1 < / C o l u m n > < L a y e d O u t > t r u e < / L a y e d O u t > < / a : V a l u e > < / a : K e y V a l u e O f D i a g r a m O b j e c t K e y a n y T y p e z b w N T n L X > < a : K e y V a l u e O f D i a g r a m O b j e c t K e y a n y T y p e z b w N T n L X > < a : K e y > < K e y > C o l u m n s \ P R I C E   E A C H < / K e y > < / a : K e y > < a : V a l u e   i : t y p e = " M e a s u r e G r i d N o d e V i e w S t a t e " > < C o l u m n > 2 < / C o l u m n > < L a y e d O u t > t r u e < / L a y e d O u t > < / a : V a l u e > < / a : K e y V a l u e O f D i a g r a m O b j e c t K e y a n y T y p e z b w N T n L X > < a : K e y V a l u e O f D i a g r a m O b j e c t K e y a n y T y p e z b w N T n L X > < a : K e y > < K e y > C o l u m n s \ O R D E R L I N E   N U M B E R < / K e y > < / a : K e y > < a : V a l u e   i : t y p e = " M e a s u r e G r i d N o d e V i e w S t a t e " > < C o l u m n > 3 < / C o l u m n > < L a y e d O u t > t r u e < / L a y e d O u t > < / a : V a l u e > < / a : K e y V a l u e O f D i a g r a m O b j e c t K e y a n y T y p e z b w N T n L X > < a : K e y V a l u e O f D i a g r a m O b j e c t K e y a n y T y p e z b w N T n L X > < a : K e y > < K e y > C o l u m n s \ S A L E S < / K e y > < / a : K e y > < a : V a l u e   i : t y p e = " M e a s u r e G r i d N o d e V i e w S t a t e " > < C o l u m n > 4 < / C o l u m n > < L a y e d O u t > t r u e < / L a y e d O u t > < / a : V a l u e > < / a : K e y V a l u e O f D i a g r a m O b j e c t K e y a n y T y p e z b w N T n L X > < a : K e y V a l u e O f D i a g r a m O b j e c t K e y a n y T y p e z b w N T n L X > < a : K e y > < K e y > C o l u m n s \ O R D E R   D A T E < / K e y > < / a : K e y > < a : V a l u e   i : t y p e = " M e a s u r e G r i d N o d e V i e w S t a t e " > < C o l u m n > 5 < / C o l u m n > < L a y e d O u t > t r u e < / L a y e d O u t > < / a : V a l u e > < / a : K e y V a l u e O f D i a g r a m O b j e c t K e y a n y T y p e z b w N T n L X > < a : K e y V a l u e O f D i a g r a m O b j e c t K e y a n y T y p e z b w N T n L X > < a : K e y > < K e y > C o l u m n s \ S T A T U S < / K e y > < / a : K e y > < a : V a l u e   i : t y p e = " M e a s u r e G r i d N o d e V i e w S t a t e " > < C o l u m n > 6 < / C o l u m n > < L a y e d O u t > t r u e < / L a y e d O u t > < / a : V a l u e > < / a : K e y V a l u e O f D i a g r a m O b j e c t K e y a n y T y p e z b w N T n L X > < a : K e y V a l u e O f D i a g r a m O b j e c t K e y a n y T y p e z b w N T n L X > < a : K e y > < K e y > C o l u m n s \ Q T R _ I D < / K e y > < / a : K e y > < a : V a l u e   i : t y p e = " M e a s u r e G r i d N o d e V i e w S t a t e " > < C o l u m n > 7 < / C o l u m n > < L a y e d O u t > t r u e < / L a y e d O u t > < / a : V a l u e > < / a : K e y V a l u e O f D i a g r a m O b j e c t K e y a n y T y p e z b w N T n L X > < a : K e y V a l u e O f D i a g r a m O b j e c t K e y a n y T y p e z b w N T n L X > < a : K e y > < K e y > C o l u m n s \ M O N T H _ I D < / K e y > < / a : K e y > < a : V a l u e   i : t y p e = " M e a s u r e G r i d N o d e V i e w S t a t e " > < C o l u m n > 8 < / C o l u m n > < L a y e d O u t > t r u e < / L a y e d O u t > < / a : V a l u e > < / a : K e y V a l u e O f D i a g r a m O b j e c t K e y a n y T y p e z b w N T n L X > < a : K e y V a l u e O f D i a g r a m O b j e c t K e y a n y T y p e z b w N T n L X > < a : K e y > < K e y > C o l u m n s \ Y E A R _ I D < / K e y > < / a : K e y > < a : V a l u e   i : t y p e = " M e a s u r e G r i d N o d e V i e w S t a t e " > < C o l u m n > 9 < / C o l u m n > < L a y e d O u t > t r u e < / L a y e d O u t > < / a : V a l u e > < / a : K e y V a l u e O f D i a g r a m O b j e c t K e y a n y T y p e z b w N T n L X > < a : K e y V a l u e O f D i a g r a m O b j e c t K e y a n y T y p e z b w N T n L X > < a : K e y > < K e y > C o l u m n s \ P R O D U C T   L I N E < / K e y > < / a : K e y > < a : V a l u e   i : t y p e = " M e a s u r e G r i d N o d e V i e w S t a t e " > < C o l u m n > 1 0 < / C o l u m n > < L a y e d O u t > t r u e < / L a y e d O u t > < / a : V a l u e > < / a : K e y V a l u e O f D i a g r a m O b j e c t K e y a n y T y p e z b w N T n L X > < a : K e y V a l u e O f D i a g r a m O b j e c t K e y a n y T y p e z b w N T n L X > < a : K e y > < K e y > C o l u m n s \ M A N U F A C T U R E R ' S   S U G G E S T E D   R E T A I L   P R I C E < / K e y > < / a : K e y > < a : V a l u e   i : t y p e = " M e a s u r e G r i d N o d e V i e w S t a t e " > < C o l u m n > 1 1 < / C o l u m n > < L a y e d O u t > t r u e < / L a y e d O u t > < / a : V a l u e > < / a : K e y V a l u e O f D i a g r a m O b j e c t K e y a n y T y p e z b w N T n L X > < a : K e y V a l u e O f D i a g r a m O b j e c t K e y a n y T y p e z b w N T n L X > < a : K e y > < K e y > C o l u m n s \ P R O D U C T   C O D E < / K e y > < / a : K e y > < a : V a l u e   i : t y p e = " M e a s u r e G r i d N o d e V i e w S t a t e " > < C o l u m n > 1 2 < / C o l u m n > < L a y e d O u t > t r u e < / L a y e d O u t > < / a : V a l u e > < / a : K e y V a l u e O f D i a g r a m O b j e c t K e y a n y T y p e z b w N T n L X > < a : K e y V a l u e O f D i a g r a m O b j e c t K e y a n y T y p e z b w N T n L X > < a : K e y > < K e y > C o l u m n s \ C U S T O M E R N A M E < / K e y > < / a : K e y > < a : V a l u e   i : t y p e = " M e a s u r e G r i d N o d e V i e w S t a t e " > < C o l u m n > 1 3 < / C o l u m n > < L a y e d O u t > t r u e < / L a y e d O u t > < / a : V a l u e > < / a : K e y V a l u e O f D i a g r a m O b j e c t K e y a n y T y p e z b w N T n L X > < a : K e y V a l u e O f D i a g r a m O b j e c t K e y a n y T y p e z b w N T n L X > < a : K e y > < K e y > C o l u m n s \ P H O N E < / K e y > < / a : K e y > < a : V a l u e   i : t y p e = " M e a s u r e G r i d N o d e V i e w S t a t e " > < C o l u m n > 1 4 < / C o l u m n > < L a y e d O u t > t r u e < / L a y e d O u t > < / a : V a l u e > < / a : K e y V a l u e O f D i a g r a m O b j e c t K e y a n y T y p e z b w N T n L X > < a : K e y V a l u e O f D i a g r a m O b j e c t K e y a n y T y p e z b w N T n L X > < a : K e y > < K e y > C o l u m n s \ A D D R E S S L I N E 1 < / K e y > < / a : K e y > < a : V a l u e   i : t y p e = " M e a s u r e G r i d N o d e V i e w S t a t e " > < C o l u m n > 1 5 < / C o l u m n > < L a y e d O u t > t r u e < / L a y e d O u t > < / a : V a l u e > < / a : K e y V a l u e O f D i a g r a m O b j e c t K e y a n y T y p e z b w N T n L X > < a : K e y V a l u e O f D i a g r a m O b j e c t K e y a n y T y p e z b w N T n L X > < a : K e y > < K e y > C o l u m n s \ A D D R E S S L I N E 2 < / K e y > < / a : K e y > < a : V a l u e   i : t y p e = " M e a s u r e G r i d N o d e V i e w S t a t e " > < C o l u m n > 1 6 < / C o l u m n > < L a y e d O u t > t r u e < / L a y e d O u t > < / a : V a l u e > < / a : K e y V a l u e O f D i a g r a m O b j e c t K e y a n y T y p e z b w N T n L X > < a : K e y V a l u e O f D i a g r a m O b j e c t K e y a n y T y p e z b w N T n L X > < a : K e y > < K e y > C o l u m n s \ C I T Y < / K e y > < / a : K e y > < a : V a l u e   i : t y p e = " M e a s u r e G r i d N o d e V i e w S t a t e " > < C o l u m n > 1 7 < / C o l u m n > < L a y e d O u t > t r u e < / L a y e d O u t > < / a : V a l u e > < / a : K e y V a l u e O f D i a g r a m O b j e c t K e y a n y T y p e z b w N T n L X > < a : K e y V a l u e O f D i a g r a m O b j e c t K e y a n y T y p e z b w N T n L X > < a : K e y > < K e y > C o l u m n s \ S T A T E < / K e y > < / a : K e y > < a : V a l u e   i : t y p e = " M e a s u r e G r i d N o d e V i e w S t a t e " > < C o l u m n > 1 8 < / C o l u m n > < L a y e d O u t > t r u e < / L a y e d O u t > < / a : V a l u e > < / a : K e y V a l u e O f D i a g r a m O b j e c t K e y a n y T y p e z b w N T n L X > < a : K e y V a l u e O f D i a g r a m O b j e c t K e y a n y T y p e z b w N T n L X > < a : K e y > < K e y > C o l u m n s \ P O S T A L C O D E < / K e y > < / a : K e y > < a : V a l u e   i : t y p e = " M e a s u r e G r i d N o d e V i e w S t a t e " > < C o l u m n > 1 9 < / C o l u m n > < L a y e d O u t > t r u e < / L a y e d O u t > < / a : V a l u e > < / a : K e y V a l u e O f D i a g r a m O b j e c t K e y a n y T y p e z b w N T n L X > < a : K e y V a l u e O f D i a g r a m O b j e c t K e y a n y T y p e z b w N T n L X > < a : K e y > < K e y > C o l u m n s \ C O U N T R Y < / K e y > < / a : K e y > < a : V a l u e   i : t y p e = " M e a s u r e G r i d N o d e V i e w S t a t e " > < C o l u m n > 2 0 < / C o l u m n > < L a y e d O u t > t r u e < / L a y e d O u t > < / a : V a l u e > < / a : K e y V a l u e O f D i a g r a m O b j e c t K e y a n y T y p e z b w N T n L X > < a : K e y V a l u e O f D i a g r a m O b j e c t K e y a n y T y p e z b w N T n L X > < a : K e y > < K e y > C o l u m n s \ T E R R I T O R Y < / K e y > < / a : K e y > < a : V a l u e   i : t y p e = " M e a s u r e G r i d N o d e V i e w S t a t e " > < C o l u m n > 2 1 < / C o l u m n > < L a y e d O u t > t r u e < / L a y e d O u t > < / a : V a l u e > < / a : K e y V a l u e O f D i a g r a m O b j e c t K e y a n y T y p e z b w N T n L X > < a : K e y V a l u e O f D i a g r a m O b j e c t K e y a n y T y p e z b w N T n L X > < a : K e y > < K e y > C o l u m n s \ C O N T A C T   N A M E < / K e y > < / a : K e y > < a : V a l u e   i : t y p e = " M e a s u r e G r i d N o d e V i e w S t a t e " > < C o l u m n > 2 2 < / C o l u m n > < L a y e d O u t > t r u e < / L a y e d O u t > < / a : V a l u e > < / a : K e y V a l u e O f D i a g r a m O b j e c t K e y a n y T y p e z b w N T n L X > < a : K e y V a l u e O f D i a g r a m O b j e c t K e y a n y T y p e z b w N T n L X > < a : K e y > < K e y > C o l u m n s \ D E A L   S I Z E < / K e y > < / a : K e y > < a : V a l u e   i : t y p e = " M e a s u r e G r i d N o d e V i e w S t a t e " > < C o l u m n > 2 3 < / C o l u m n > < L a y e d O u t > t r u e < / L a y e d O u t > < / a : V a l u e > < / a : K e y V a l u e O f D i a g r a m O b j e c t K e y a n y T y p e z b w N T n L X > < a : K e y V a l u e O f D i a g r a m O b j e c t K e y a n y T y p e z b w N T n L X > < a : K e y > < K e y > C o l u m n s \ D I S C O U N T   % < / K e y > < / a : K e y > < a : V a l u e   i : t y p e = " M e a s u r e G r i d N o d e V i e w S t a t e " > < C o l u m n > 2 4 < / C o l u m n > < L a y e d O u t > t r u e < / L a y e d O u t > < / a : V a l u e > < / a : K e y V a l u e O f D i a g r a m O b j e c t K e y a n y T y p e z b w N T n L X > < a : K e y V a l u e O f D i a g r a m O b j e c t K e y a n y T y p e z b w N T n L X > < a : K e y > < K e y > C o l u m n s \ Y E A R < / K e y > < / a : K e y > < a : V a l u e   i : t y p e = " M e a s u r e G r i d N o d e V i e w S t a t e " > < C o l u m n > 2 5 < / C o l u m n > < L a y e d O u t > t r u e < / L a y e d O u t > < / a : V a l u e > < / a : K e y V a l u e O f D i a g r a m O b j e c t K e y a n y T y p e z b w N T n L X > < a : K e y V a l u e O f D i a g r a m O b j e c t K e y a n y T y p e z b w N T n L X > < a : K e y > < K e y > C o l u m n s \ M O N T H < / K e y > < / a : K e y > < a : V a l u e   i : t y p e = " M e a s u r e G r i d N o d e V i e w S t a t e " > < C o l u m n > 2 6 < / C o l u m n > < L a y e d O u t > t r u e < / L a y e d O u t > < / a : V a l u e > < / a : K e y V a l u e O f D i a g r a m O b j e c t K e y a n y T y p e z b w N T n L X > < a : K e y V a l u e O f D i a g r a m O b j e c t K e y a n y T y p e z b w N T n L X > < a : K e y > < K e y > C o l u m n s \ Q U A R T E R < / K e y > < / a : K e y > < a : V a l u e   i : t y p e = " M e a s u r e G r i d N o d e V i e w S t a t e " > < C o l u m n > 2 7 < / C o l u m n > < L a y e d O u t > t r u e < / L a y e d O u t > < / a : V a l u e > < / a : K e y V a l u e O f D i a g r a m O b j e c t K e y a n y T y p e z b w N T n L X > < / V i e w S t a t e s > < / D i a g r a m M a n a g e r . S e r i a l i z a b l e D i a g r a m > < D i a g r a m M a n a g e r . S e r i a l i z a b l e D i a g r a m > < A d a p t e r   i : t y p e = " M e a s u r e D i a g r a m S a n d b o x A d a p t e r " > < T a b l e N a m e > F a c t S a l e s   w i t h   p r o d u c t   I D 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 F a c t S a l e s   w i t h   p r o d u c t   I D 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 M e a s u r e s \ C o u n t   o f   P R O D U C T   C O D E < / K e y > < / D i a g r a m O b j e c t K e y > < D i a g r a m O b j e c t K e y > < K e y > M e a s u r e s \ C o u n t   o f   P R O D U C T   C O D E \ T a g I n f o \ F o r m u l a < / K e y > < / D i a g r a m O b j e c t K e y > < D i a g r a m O b j e c t K e y > < K e y > M e a s u r e s \ C o u n t   o f   P R O D U C T   C O D E \ T a g I n f o \ V a l u e < / K e y > < / D i a g r a m O b j e c t K e y > < D i a g r a m O b j e c t K e y > < K e y > M e a s u r e s \ S u m   o f   O R D E R   N U M B E R < / K e y > < / D i a g r a m O b j e c t K e y > < D i a g r a m O b j e c t K e y > < K e y > M e a s u r e s \ S u m   o f   O R D E R   N U M B E R \ T a g I n f o \ F o r m u l a < / K e y > < / D i a g r a m O b j e c t K e y > < D i a g r a m O b j e c t K e y > < K e y > M e a s u r e s \ S u m   o f   O R D E R   N U M B E R \ T a g I n f o \ V a l u e < / K e y > < / D i a g r a m O b j e c t K e y > < D i a g r a m O b j e c t K e y > < K e y > M e a s u r e s \ D i s t i n c t   C o u n t   o f   O R D E R   N U M B E R < / K e y > < / D i a g r a m O b j e c t K e y > < D i a g r a m O b j e c t K e y > < K e y > M e a s u r e s \ D i s t i n c t   C o u n t   o f   O R D E R   N U M B E R \ T a g I n f o \ F o r m u l a < / K e y > < / D i a g r a m O b j e c t K e y > < D i a g r a m O b j e c t K e y > < K e y > M e a s u r e s \ D i s t i n c t   C o u n t   o f   O R D E R   N U M B E R \ T a g I n f o \ V a l u e < / K e y > < / D i a g r a m O b j e c t K e y > < D i a g r a m O b j e c t K e y > < K e y > M e a s u r e s \ S u m   o f   M A N U F A C T U R E R ' S   S U G G E S T E D   R E T A I L   P R I C E < / K e y > < / D i a g r a m O b j e c t K e y > < D i a g r a m O b j e c t K e y > < K e y > M e a s u r e s \ S u m   o f   M A N U F A C T U R E R ' S   S U G G E S T E D   R E T A I L   P R I C E \ T a g I n f o \ F o r m u l a < / K e y > < / D i a g r a m O b j e c t K e y > < D i a g r a m O b j e c t K e y > < K e y > M e a s u r e s \ S u m   o f   M A N U F A C T U R E R ' S   S U G G E S T E D   R E T A I L   P R I C E \ T a g I n f o \ V a l u e < / K e y > < / D i a g r a m O b j e c t K e y > < D i a g r a m O b j e c t K e y > < K e y > M e a s u r e s \ T o t a l   Q u a n t i t y < / K e y > < / D i a g r a m O b j e c t K e y > < D i a g r a m O b j e c t K e y > < K e y > M e a s u r e s \ T o t a l   Q u a n t i t y \ T a g I n f o \ F o r m u l a < / K e y > < / D i a g r a m O b j e c t K e y > < D i a g r a m O b j e c t K e y > < K e y > M e a s u r e s \ T o t a l   Q u a n t i t y \ T a g I n f o \ V a l u e < / K e y > < / D i a g r a m O b j e c t K e y > < D i a g r a m O b j e c t K e y > < K e y > M e a s u r e s \ A v e r a g e   O r d e r   V a l u e < / K e y > < / D i a g r a m O b j e c t K e y > < D i a g r a m O b j e c t K e y > < K e y > M e a s u r e s \ A v e r a g e   O r d e r   V a l u e \ T a g I n f o \ F o r m u l a < / K e y > < / D i a g r a m O b j e c t K e y > < D i a g r a m O b j e c t K e y > < K e y > M e a s u r e s \ A v e r a g e   O r d e r   V a l u e \ T a g I n f o \ V a l u e < / K e y > < / D i a g r a m O b j e c t K e y > < D i a g r a m O b j e c t K e y > < K e y > M e a s u r e s \ P r o f i t < / K e y > < / D i a g r a m O b j e c t K e y > < D i a g r a m O b j e c t K e y > < K e y > M e a s u r e s \ P r o f i t \ T a g I n f o \ F o r m u l a < / K e y > < / D i a g r a m O b j e c t K e y > < D i a g r a m O b j e c t K e y > < K e y > M e a s u r e s \ P r o f i t \ T a g I n f o \ V a l u e < / K e y > < / D i a g r a m O b j e c t K e y > < D i a g r a m O b j e c t K e y > < K e y > M e a s u r e s \ P r o f i t / L o s s   M a r g i n   % < / K e y > < / D i a g r a m O b j e c t K e y > < D i a g r a m O b j e c t K e y > < K e y > M e a s u r e s \ P r o f i t / L o s s   M a r g i n   % \ T a g I n f o \ F o r m u l a < / K e y > < / D i a g r a m O b j e c t K e y > < D i a g r a m O b j e c t K e y > < K e y > M e a s u r e s \ P r o f i t / L o s s   M a r g i n   % \ T a g I n f o \ V a l u e < / K e y > < / D i a g r a m O b j e c t K e y > < D i a g r a m O b j e c t K e y > < K e y > M e a s u r e s \ S a l e s   Y T D < / K e y > < / D i a g r a m O b j e c t K e y > < D i a g r a m O b j e c t K e y > < K e y > M e a s u r e s \ S a l e s   Y T D \ T a g I n f o \ F o r m u l a < / K e y > < / D i a g r a m O b j e c t K e y > < D i a g r a m O b j e c t K e y > < K e y > M e a s u r e s \ S a l e s   Y T D \ T a g I n f o \ V a l u e < / K e y > < / D i a g r a m O b j e c t K e y > < D i a g r a m O b j e c t K e y > < K e y > M e a s u r e s \ Y o Y   S a l e s < / K e y > < / D i a g r a m O b j e c t K e y > < D i a g r a m O b j e c t K e y > < K e y > M e a s u r e s \ Y o Y   S a l e s \ T a g I n f o \ F o r m u l a < / K e y > < / D i a g r a m O b j e c t K e y > < D i a g r a m O b j e c t K e y > < K e y > M e a s u r e s \ Y o Y   S a l e s \ T a g I n f o \ V a l u e < / K e y > < / D i a g r a m O b j e c t K e y > < D i a g r a m O b j e c t K e y > < K e y > M e a s u r e s \ S a l e s   G r o w t h   % < / K e y > < / D i a g r a m O b j e c t K e y > < D i a g r a m O b j e c t K e y > < K e y > M e a s u r e s \ S a l e s   G r o w t h   % \ T a g I n f o \ F o r m u l a < / K e y > < / D i a g r a m O b j e c t K e y > < D i a g r a m O b j e c t K e y > < K e y > M e a s u r e s \ S a l e s   G r o w t h   % \ T a g I n f o \ V a l u e < / K e y > < / D i a g r a m O b j e c t K e y > < D i a g r a m O b j e c t K e y > < K e y > M e a s u r e s \ D i s t i n c t   C u s t o m e r s < / K e y > < / D i a g r a m O b j e c t K e y > < D i a g r a m O b j e c t K e y > < K e y > M e a s u r e s \ D i s t i n c t   C u s t o m e r s \ T a g I n f o \ F o r m u l a < / K e y > < / D i a g r a m O b j e c t K e y > < D i a g r a m O b j e c t K e y > < K e y > M e a s u r e s \ D i s t i n c t   C u s t o m e r s \ T a g I n f o \ V a l u e < / K e y > < / D i a g r a m O b j e c t K e y > < D i a g r a m O b j e c t K e y > < K e y > M e a s u r e s \ S a l e s   p e r   C u s t o m e r < / K e y > < / D i a g r a m O b j e c t K e y > < D i a g r a m O b j e c t K e y > < K e y > M e a s u r e s \ S a l e s   p e r   C u s t o m e r \ T a g I n f o \ F o r m u l a < / K e y > < / D i a g r a m O b j e c t K e y > < D i a g r a m O b j e c t K e y > < K e y > M e a s u r e s \ S a l e s   p e r   C u s t o m e r \ T a g I n f o \ V a l u e < / K e y > < / D i a g r a m O b j e c t K e y > < D i a g r a m O b j e c t K e y > < K e y > M e a s u r e s \ D i s t i n c t   P r o d u c t < / K e y > < / D i a g r a m O b j e c t K e y > < D i a g r a m O b j e c t K e y > < K e y > M e a s u r e s \ D i s t i n c t   P r o d u c t \ T a g I n f o \ F o r m u l a < / K e y > < / D i a g r a m O b j e c t K e y > < D i a g r a m O b j e c t K e y > < K e y > M e a s u r e s \ D i s t i n c t   P r o d u c t \ T a g I n f o \ V a l u e < / K e y > < / D i a g r a m O b j e c t K e y > < D i a g r a m O b j e c t K e y > < K e y > M e a s u r e s \ T o p   P r o d u c t   S a l e s < / K e y > < / D i a g r a m O b j e c t K e y > < D i a g r a m O b j e c t K e y > < K e y > M e a s u r e s \ T o p   P r o d u c t   S a l e s \ T a g I n f o \ F o r m u l a < / K e y > < / D i a g r a m O b j e c t K e y > < D i a g r a m O b j e c t K e y > < K e y > M e a s u r e s \ T o p   P r o d u c t   S a l e s \ T a g I n f o \ V a l u e < / K e y > < / D i a g r a m O b j e c t K e y > < D i a g r a m O b j e c t K e y > < K e y > M e a s u r e s \ T o t a l   p r o d u c t < / K e y > < / D i a g r a m O b j e c t K e y > < D i a g r a m O b j e c t K e y > < K e y > M e a s u r e s \ T o t a l   p r o d u c t \ T a g I n f o \ F o r m u l a < / K e y > < / D i a g r a m O b j e c t K e y > < D i a g r a m O b j e c t K e y > < K e y > M e a s u r e s \ T o t a l   p r o d u c t \ T a g I n f o \ V a l u e < / K e y > < / D i a g r a m O b j e c t K e y > < D i a g r a m O b j e c t K e y > < K e y > M e a s u r e s \ A v e r a g e   s e l l i n g   p r i c e < / K e y > < / D i a g r a m O b j e c t K e y > < D i a g r a m O b j e c t K e y > < K e y > M e a s u r e s \ A v e r a g e   s e l l i n g   p r i c e \ T a g I n f o \ F o r m u l a < / K e y > < / D i a g r a m O b j e c t K e y > < D i a g r a m O b j e c t K e y > < K e y > M e a s u r e s \ A v e r a g e   s e l l i n g   p r i c e \ T a g I n f o \ V a l u e < / K e y > < / D i a g r a m O b j e c t K e y > < D i a g r a m O b j e c t K e y > < K e y > M e a s u r e s \ P r o d u c t   l o s s < / K e y > < / D i a g r a m O b j e c t K e y > < D i a g r a m O b j e c t K e y > < K e y > M e a s u r e s \ P r o d u c t   l o s s \ T a g I n f o \ F o r m u l a < / K e y > < / D i a g r a m O b j e c t K e y > < D i a g r a m O b j e c t K e y > < K e y > M e a s u r e s \ P r o d u c t   l o s s \ T a g I n f o \ V a l u e < / K e y > < / D i a g r a m O b j e c t K e y > < D i a g r a m O b j e c t K e y > < K e y > M e a s u r e s \ T o t a l   C u s t o m e r s < / K e y > < / D i a g r a m O b j e c t K e y > < D i a g r a m O b j e c t K e y > < K e y > M e a s u r e s \ T o t a l   C u s t o m e r s \ T a g I n f o \ F o r m u l a < / K e y > < / D i a g r a m O b j e c t K e y > < D i a g r a m O b j e c t K e y > < K e y > M e a s u r e s \ T o t a l   C u s t o m e r s \ T a g I n f o \ V a l u e < / K e y > < / D i a g r a m O b j e c t K e y > < D i a g r a m O b j e c t K e y > < K e y > M e a s u r e s \ T o p   c u s t o m e r   s a l e s < / K e y > < / D i a g r a m O b j e c t K e y > < D i a g r a m O b j e c t K e y > < K e y > M e a s u r e s \ T o p   c u s t o m e r   s a l e s \ T a g I n f o \ F o r m u l a < / K e y > < / D i a g r a m O b j e c t K e y > < D i a g r a m O b j e c t K e y > < K e y > M e a s u r e s \ T o p   c u s t o m e r   s a l e s \ T a g I n f o \ V a l u e < / K e y > < / D i a g r a m O b j e c t K e y > < D i a g r a m O b j e c t K e y > < K e y > M e a s u r e s \ R e p e a t   c u s t o m e r s < / K e y > < / D i a g r a m O b j e c t K e y > < D i a g r a m O b j e c t K e y > < K e y > M e a s u r e s \ R e p e a t   c u s t o m e r s \ T a g I n f o \ F o r m u l a < / K e y > < / D i a g r a m O b j e c t K e y > < D i a g r a m O b j e c t K e y > < K e y > M e a s u r e s \ R e p e a t   c u s t o m e r s \ T a g I n f o \ V a l u e < / K e y > < / D i a g r a m O b j e c t K e y > < D i a g r a m O b j e c t K e y > < K e y > M e a s u r e s \ T o t a l   S a l e s < / K e y > < / D i a g r a m O b j e c t K e y > < D i a g r a m O b j e c t K e y > < K e y > M e a s u r e s \ T o t a l   S a l e s \ T a g I n f o \ F o r m u l a < / K e y > < / D i a g r a m O b j e c t K e y > < D i a g r a m O b j e c t K e y > < K e y > M e a s u r e s \ T o t a l   S a l e s \ T a g I n f o \ V a l u e < / K e y > < / D i a g r a m O b j e c t K e y > < D i a g r a m O b j e c t K e y > < K e y > M e a s u r e s \ S u p p o s e d   t o t a l   s a l e s   b y   M S R P < / K e y > < / D i a g r a m O b j e c t K e y > < D i a g r a m O b j e c t K e y > < K e y > M e a s u r e s \ S u p p o s e d   t o t a l   s a l e s   b y   M S R P \ T a g I n f o \ F o r m u l a < / K e y > < / D i a g r a m O b j e c t K e y > < D i a g r a m O b j e c t K e y > < K e y > M e a s u r e s \ S u p p o s e d   t o t a l   s a l e s   b y   M S R P \ T a g I n f o \ V a l u e < / K e y > < / D i a g r a m O b j e c t K e y > < D i a g r a m O b j e c t K e y > < K e y > C o l u m n s \ O R D E R   N U M B E R < / K e y > < / D i a g r a m O b j e c t K e y > < D i a g r a m O b j e c t K e y > < K e y > C o l u m n s \ Q U A N T I T Y   O R D E R E D < / K e y > < / D i a g r a m O b j e c t K e y > < D i a g r a m O b j e c t K e y > < K e y > C o l u m n s \ P R I C E   E A C H < / K e y > < / D i a g r a m O b j e c t K e y > < D i a g r a m O b j e c t K e y > < K e y > C o l u m n s \ O R D E R L I N E   N U M B E R < / K e y > < / D i a g r a m O b j e c t K e y > < D i a g r a m O b j e c t K e y > < K e y > C o l u m n s \ S A L E S < / K e y > < / D i a g r a m O b j e c t K e y > < D i a g r a m O b j e c t K e y > < K e y > C o l u m n s \ O R D E R   D A T E < / K e y > < / D i a g r a m O b j e c t K e y > < D i a g r a m O b j e c t K e y > < K e y > C o l u m n s \ S T A T U S < / K e y > < / D i a g r a m O b j e c t K e y > < D i a g r a m O b j e c t K e y > < K e y > C o l u m n s \ P R O D U C T   L I N E < / K e y > < / D i a g r a m O b j e c t K e y > < D i a g r a m O b j e c t K e y > < K e y > C o l u m n s \ M A N U F A C T U R E R ' S   S U G G E S T E D   R E T A I L   P R I C E < / K e y > < / D i a g r a m O b j e c t K e y > < D i a g r a m O b j e c t K e y > < K e y > C o l u m n s \ P R O D U C T   C O D E < / K e y > < / D i a g r a m O b j e c t K e y > < D i a g r a m O b j e c t K e y > < K e y > C o l u m n s \ C U S T O M E R N A M E < / K e y > < / D i a g r a m O b j e c t K e y > < D i a g r a m O b j e c t K e y > < K e y > C o l u m n s \ P H O N E < / K e y > < / D i a g r a m O b j e c t K e y > < D i a g r a m O b j e c t K e y > < K e y > C o l u m n s \ C I T Y < / K e y > < / D i a g r a m O b j e c t K e y > < D i a g r a m O b j e c t K e y > < K e y > C o l u m n s \ S T A T E < / K e y > < / D i a g r a m O b j e c t K e y > < D i a g r a m O b j e c t K e y > < K e y > C o l u m n s \ P O S T A L C O D E < / K e y > < / D i a g r a m O b j e c t K e y > < D i a g r a m O b j e c t K e y > < K e y > C o l u m n s \ C O U N T R Y < / K e y > < / D i a g r a m O b j e c t K e y > < D i a g r a m O b j e c t K e y > < K e y > C o l u m n s \ T E R R I T O R Y < / K e y > < / D i a g r a m O b j e c t K e y > < D i a g r a m O b j e c t K e y > < K e y > C o l u m n s \ C O N T A C T   N A M E < / K e y > < / D i a g r a m O b j e c t K e y > < D i a g r a m O b j e c t K e y > < K e y > C o l u m n s \ D E A L   S I Z E < / K e y > < / D i a g r a m O b j e c t K e y > < D i a g r a m O b j e c t K e y > < K e y > C o l u m n s \ D I S C O U N T   % < / K e y > < / D i a g r a m O b j e c t K e y > < D i a g r a m O b j e c t K e y > < K e y > C o l u m n s \ Y E A R < / K e y > < / D i a g r a m O b j e c t K e y > < D i a g r a m O b j e c t K e y > < K e y > C o l u m n s \ M O N T H < / K e y > < / D i a g r a m O b j e c t K e y > < D i a g r a m O b j e c t K e y > < K e y > C o l u m n s \ Q U A R T E R < / K e y > < / D i a g r a m O b j e c t K e y > < D i a g r a m O b j e c t K e y > < K e y > C o l u m n s \ P R O D U C T   I D < / K e y > < / D i a g r a m O b j e c t K e y > < D i a g r a m O b j e c t K e y > < K e y > C o l u m n s \ C U S T O M E R   I D < / 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 L i n k s \ & l t ; C o l u m n s \ C o u n t   o f   P R O D U C T   C O D E & g t ; - & l t ; M e a s u r e s \ P R O D U C T   C O D E & g t ; < / K e y > < / D i a g r a m O b j e c t K e y > < D i a g r a m O b j e c t K e y > < K e y > L i n k s \ & l t ; C o l u m n s \ C o u n t   o f   P R O D U C T   C O D E & g t ; - & l t ; M e a s u r e s \ P R O D U C T   C O D E & g t ; \ C O L U M N < / K e y > < / D i a g r a m O b j e c t K e y > < D i a g r a m O b j e c t K e y > < K e y > L i n k s \ & l t ; C o l u m n s \ C o u n t   o f   P R O D U C T   C O D E & g t ; - & l t ; M e a s u r e s \ P R O D U C T   C O D E & g t ; \ M E A S U R E < / K e y > < / D i a g r a m O b j e c t K e y > < D i a g r a m O b j e c t K e y > < K e y > L i n k s \ & l t ; C o l u m n s \ S u m   o f   O R D E R   N U M B E R & g t ; - & l t ; M e a s u r e s \ O R D E R   N U M B E R & g t ; < / K e y > < / D i a g r a m O b j e c t K e y > < D i a g r a m O b j e c t K e y > < K e y > L i n k s \ & l t ; C o l u m n s \ S u m   o f   O R D E R   N U M B E R & g t ; - & l t ; M e a s u r e s \ O R D E R   N U M B E R & g t ; \ C O L U M N < / K e y > < / D i a g r a m O b j e c t K e y > < D i a g r a m O b j e c t K e y > < K e y > L i n k s \ & l t ; C o l u m n s \ S u m   o f   O R D E R   N U M B E R & g t ; - & l t ; M e a s u r e s \ O R D E R   N U M B E R & g t ; \ M E A S U R E < / K e y > < / D i a g r a m O b j e c t K e y > < D i a g r a m O b j e c t K e y > < K e y > L i n k s \ & l t ; C o l u m n s \ D i s t i n c t   C o u n t   o f   O R D E R   N U M B E R & g t ; - & l t ; M e a s u r e s \ O R D E R   N U M B E R & g t ; < / K e y > < / D i a g r a m O b j e c t K e y > < D i a g r a m O b j e c t K e y > < K e y > L i n k s \ & l t ; C o l u m n s \ D i s t i n c t   C o u n t   o f   O R D E R   N U M B E R & g t ; - & l t ; M e a s u r e s \ O R D E R   N U M B E R & g t ; \ C O L U M N < / K e y > < / D i a g r a m O b j e c t K e y > < D i a g r a m O b j e c t K e y > < K e y > L i n k s \ & l t ; C o l u m n s \ D i s t i n c t   C o u n t   o f   O R D E R   N U M B E R & g t ; - & l t ; M e a s u r e s \ O R D E R   N U M B E R & g t ; \ M E A S U R E < / K e y > < / D i a g r a m O b j e c t K e y > < D i a g r a m O b j e c t K e y > < K e y > L i n k s \ & l t ; C o l u m n s \ S u m   o f   M A N U F A C T U R E R ' S   S U G G E S T E D   R E T A I L   P R I C E & g t ; - & l t ; M e a s u r e s \ M A N U F A C T U R E R ' S   S U G G E S T E D   R E T A I L   P R I C E & g t ; < / K e y > < / D i a g r a m O b j e c t K e y > < D i a g r a m O b j e c t K e y > < K e y > L i n k s \ & l t ; C o l u m n s \ S u m   o f   M A N U F A C T U R E R ' S   S U G G E S T E D   R E T A I L   P R I C E & g t ; - & l t ; M e a s u r e s \ M A N U F A C T U R E R ' S   S U G G E S T E D   R E T A I L   P R I C E & g t ; \ C O L U M N < / K e y > < / D i a g r a m O b j e c t K e y > < D i a g r a m O b j e c t K e y > < K e y > L i n k s \ & l t ; C o l u m n s \ S u m   o f   M A N U F A C T U R E R ' S   S U G G E S T E D   R E T A I L   P R I C E & g t ; - & l t ; M e a s u r e s \ M A N U F A C T U R E R ' S   S U G G E S T E D   R E T A I L   P R I C E & g t ; \ M E A S U R E 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 3 < / F o c u s R o w > < S e l e c t i o n E n d R o w > 3 < / S e l e c t i o n E n d R o w > < 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 3 < / 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 M e a s u r e s \ C o u n t   o f   P R O D U C T   C O D E < / K e y > < / a : K e y > < a : V a l u e   i : t y p e = " M e a s u r e G r i d N o d e V i e w S t a t e " > < C o l u m n > 1 3 < / C o l u m n > < L a y e d O u t > t r u e < / L a y e d O u t > < W a s U I I n v i s i b l e > t r u e < / W a s U I I n v i s i b l e > < / a : V a l u e > < / a : K e y V a l u e O f D i a g r a m O b j e c t K e y a n y T y p e z b w N T n L X > < a : K e y V a l u e O f D i a g r a m O b j e c t K e y a n y T y p e z b w N T n L X > < a : K e y > < K e y > M e a s u r e s \ C o u n t   o f   P R O D U C T   C O D E \ T a g I n f o \ F o r m u l a < / K e y > < / a : K e y > < a : V a l u e   i : t y p e = " M e a s u r e G r i d V i e w S t a t e I D i a g r a m T a g A d d i t i o n a l I n f o " / > < / a : K e y V a l u e O f D i a g r a m O b j e c t K e y a n y T y p e z b w N T n L X > < a : K e y V a l u e O f D i a g r a m O b j e c t K e y a n y T y p e z b w N T n L X > < a : K e y > < K e y > M e a s u r e s \ C o u n t   o f   P R O D U C T   C O D E \ T a g I n f o \ V a l u e < / K e y > < / a : K e y > < a : V a l u e   i : t y p e = " M e a s u r e G r i d V i e w S t a t e I D i a g r a m T a g A d d i t i o n a l I n f o " / > < / a : K e y V a l u e O f D i a g r a m O b j e c t K e y a n y T y p e z b w N T n L X > < a : K e y V a l u e O f D i a g r a m O b j e c t K e y a n y T y p e z b w N T n L X > < a : K e y > < K e y > M e a s u r e s \ S u m   o f   O R D E R   N U M B E R < / K e y > < / a : K e y > < a : V a l u e   i : t y p e = " M e a s u r e G r i d N o d e V i e w S t a t e " > < L a y e d O u t > t r u e < / L a y e d O u t > < R o w > 1 5 < / R o w > < W a s U I I n v i s i b l e > t r u e < / W a s U I I n v i s i b l e > < / a : V a l u e > < / a : K e y V a l u e O f D i a g r a m O b j e c t K e y a n y T y p e z b w N T n L X > < a : K e y V a l u e O f D i a g r a m O b j e c t K e y a n y T y p e z b w N T n L X > < a : K e y > < K e y > M e a s u r e s \ S u m   o f   O R D E R   N U M B E R \ T a g I n f o \ F o r m u l a < / K e y > < / a : K e y > < a : V a l u e   i : t y p e = " M e a s u r e G r i d V i e w S t a t e I D i a g r a m T a g A d d i t i o n a l I n f o " / > < / a : K e y V a l u e O f D i a g r a m O b j e c t K e y a n y T y p e z b w N T n L X > < a : K e y V a l u e O f D i a g r a m O b j e c t K e y a n y T y p e z b w N T n L X > < a : K e y > < K e y > M e a s u r e s \ S u m   o f   O R D E R   N U M B E R \ T a g I n f o \ V a l u e < / K e y > < / a : K e y > < a : V a l u e   i : t y p e = " M e a s u r e G r i d V i e w S t a t e I D i a g r a m T a g A d d i t i o n a l I n f o " / > < / a : K e y V a l u e O f D i a g r a m O b j e c t K e y a n y T y p e z b w N T n L X > < a : K e y V a l u e O f D i a g r a m O b j e c t K e y a n y T y p e z b w N T n L X > < a : K e y > < K e y > M e a s u r e s \ D i s t i n c t   C o u n t   o f   O R D E R   N U M B E R < / K e y > < / a : K e y > < a : V a l u e   i : t y p e = " M e a s u r e G r i d N o d e V i e w S t a t e " > < L a y e d O u t > t r u e < / L a y e d O u t > < R o w > 1 6 < / R o w > < W a s U I I n v i s i b l e > t r u e < / W a s U I I n v i s i b l e > < / a : V a l u e > < / a : K e y V a l u e O f D i a g r a m O b j e c t K e y a n y T y p e z b w N T n L X > < a : K e y V a l u e O f D i a g r a m O b j e c t K e y a n y T y p e z b w N T n L X > < a : K e y > < K e y > M e a s u r e s \ D i s t i n c t   C o u n t   o f   O R D E R   N U M B E R \ T a g I n f o \ F o r m u l a < / K e y > < / a : K e y > < a : V a l u e   i : t y p e = " M e a s u r e G r i d V i e w S t a t e I D i a g r a m T a g A d d i t i o n a l I n f o " / > < / a : K e y V a l u e O f D i a g r a m O b j e c t K e y a n y T y p e z b w N T n L X > < a : K e y V a l u e O f D i a g r a m O b j e c t K e y a n y T y p e z b w N T n L X > < a : K e y > < K e y > M e a s u r e s \ D i s t i n c t   C o u n t   o f   O R D E R   N U M B E R \ T a g I n f o \ V a l u e < / K e y > < / a : K e y > < a : V a l u e   i : t y p e = " M e a s u r e G r i d V i e w S t a t e I D i a g r a m T a g A d d i t i o n a l I n f o " / > < / a : K e y V a l u e O f D i a g r a m O b j e c t K e y a n y T y p e z b w N T n L X > < a : K e y V a l u e O f D i a g r a m O b j e c t K e y a n y T y p e z b w N T n L X > < a : K e y > < K e y > M e a s u r e s \ S u m   o f   M A N U F A C T U R E R ' S   S U G G E S T E D   R E T A I L   P R I C E < / K e y > < / a : K e y > < a : V a l u e   i : t y p e = " M e a s u r e G r i d N o d e V i e w S t a t e " > < C o l u m n > 1 2 < / C o l u m n > < L a y e d O u t > t r u e < / L a y e d O u t > < W a s U I I n v i s i b l e > t r u e < / W a s U I I n v i s i b l e > < / a : V a l u e > < / a : K e y V a l u e O f D i a g r a m O b j e c t K e y a n y T y p e z b w N T n L X > < a : K e y V a l u e O f D i a g r a m O b j e c t K e y a n y T y p e z b w N T n L X > < a : K e y > < K e y > M e a s u r e s \ S u m   o f   M A N U F A C T U R E R ' S   S U G G E S T E D   R E T A I L   P R I C E \ T a g I n f o \ F o r m u l a < / K e y > < / a : K e y > < a : V a l u e   i : t y p e = " M e a s u r e G r i d V i e w S t a t e I D i a g r a m T a g A d d i t i o n a l I n f o " / > < / a : K e y V a l u e O f D i a g r a m O b j e c t K e y a n y T y p e z b w N T n L X > < a : K e y V a l u e O f D i a g r a m O b j e c t K e y a n y T y p e z b w N T n L X > < a : K e y > < K e y > M e a s u r e s \ S u m   o f   M A N U F A C T U R E R ' S   S U G G E S T E D   R E T A I L   P R I C E \ T a g I n f o \ V a l u e < / K e y > < / a : K e y > < a : V a l u e   i : t y p e = " M e a s u r e G r i d V i e w S t a t e I D i a g r a m T a g A d d i t i o n a l I n f o " / > < / a : K e y V a l u e O f D i a g r a m O b j e c t K e y a n y T y p e z b w N T n L X > < a : K e y V a l u e O f D i a g r a m O b j e c t K e y a n y T y p e z b w N T n L X > < a : K e y > < K e y > M e a s u r e s \ T o t a l   Q u a n t i t y < / K e y > < / a : K e y > < a : V a l u e   i : t y p e = " M e a s u r e G r i d N o d e V i e w S t a t e " > < L a y e d O u t > t r u e < / L a y e d O u t > < R o w > 1 < / R o w > < / 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 M e a s u r e s \ A v e r a g e   O r d e r   V a l u e < / K e y > < / a : K e y > < a : V a l u e   i : t y p e = " M e a s u r e G r i d N o d e V i e w S t a t e " > < L a y e d O u t > t r u e < / L a y e d O u t > < R o w > 2 < / R o w > < / a : V a l u e > < / a : K e y V a l u e O f D i a g r a m O b j e c t K e y a n y T y p e z b w N T n L X > < a : K e y V a l u e O f D i a g r a m O b j e c t K e y a n y T y p e z b w N T n L X > < a : K e y > < K e y > M e a s u r e s \ A v e r a g e   O r d e r   V a l u e \ T a g I n f o \ F o r m u l a < / K e y > < / a : K e y > < a : V a l u e   i : t y p e = " M e a s u r e G r i d V i e w S t a t e I D i a g r a m T a g A d d i t i o n a l I n f o " / > < / a : K e y V a l u e O f D i a g r a m O b j e c t K e y a n y T y p e z b w N T n L X > < a : K e y V a l u e O f D i a g r a m O b j e c t K e y a n y T y p e z b w N T n L X > < a : K e y > < K e y > M e a s u r e s \ A v e r a g e   O r d e r   V a l u e \ T a g I n f o \ V a l u e < / K e y > < / a : K e y > < a : V a l u e   i : t y p e = " M e a s u r e G r i d V i e w S t a t e I D i a g r a m T a g A d d i t i o n a l I n f o " / > < / a : K e y V a l u e O f D i a g r a m O b j e c t K e y a n y T y p e z b w N T n L X > < a : K e y V a l u e O f D i a g r a m O b j e c t K e y a n y T y p e z b w N T n L X > < a : K e y > < K e y > M e a s u r e s \ P r o f i t < / K e y > < / a : K e y > < a : V a l u e   i : t y p e = " M e a s u r e G r i d N o d e V i e w S t a t e " > < L a y e d O u t > t r u e < / L a y e d O u t > < R o w > 3 < / 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 M e a s u r e s \ P r o f i t / L o s s   M a r g i n   % < / K e y > < / a : K e y > < a : V a l u e   i : t y p e = " M e a s u r e G r i d N o d e V i e w S t a t e " > < L a y e d O u t > t r u e < / L a y e d O u t > < R o w > 4 < / R o w > < / a : V a l u e > < / a : K e y V a l u e O f D i a g r a m O b j e c t K e y a n y T y p e z b w N T n L X > < a : K e y V a l u e O f D i a g r a m O b j e c t K e y a n y T y p e z b w N T n L X > < a : K e y > < K e y > M e a s u r e s \ P r o f i t / L o s s   M a r g i n   % \ T a g I n f o \ F o r m u l a < / K e y > < / a : K e y > < a : V a l u e   i : t y p e = " M e a s u r e G r i d V i e w S t a t e I D i a g r a m T a g A d d i t i o n a l I n f o " / > < / a : K e y V a l u e O f D i a g r a m O b j e c t K e y a n y T y p e z b w N T n L X > < a : K e y V a l u e O f D i a g r a m O b j e c t K e y a n y T y p e z b w N T n L X > < a : K e y > < K e y > M e a s u r e s \ P r o f i t / L o s s   M a r g i n   % \ T a g I n f o \ V a l u e < / K e y > < / a : K e y > < a : V a l u e   i : t y p e = " M e a s u r e G r i d V i e w S t a t e I D i a g r a m T a g A d d i t i o n a l I n f o " / > < / a : K e y V a l u e O f D i a g r a m O b j e c t K e y a n y T y p e z b w N T n L X > < a : K e y V a l u e O f D i a g r a m O b j e c t K e y a n y T y p e z b w N T n L X > < a : K e y > < K e y > M e a s u r e s \ S a l e s   Y T D < / K e y > < / a : K e y > < a : V a l u e   i : t y p e = " M e a s u r e G r i d N o d e V i e w S t a t e " > < L a y e d O u t > t r u e < / L a y e d O u t > < R o w > 5 < / R o w > < / a : V a l u e > < / a : K e y V a l u e O f D i a g r a m O b j e c t K e y a n y T y p e z b w N T n L X > < a : K e y V a l u e O f D i a g r a m O b j e c t K e y a n y T y p e z b w N T n L X > < a : K e y > < K e y > M e a s u r e s \ S a l e s   Y T D \ T a g I n f o \ F o r m u l a < / K e y > < / a : K e y > < a : V a l u e   i : t y p e = " M e a s u r e G r i d V i e w S t a t e I D i a g r a m T a g A d d i t i o n a l I n f o " / > < / a : K e y V a l u e O f D i a g r a m O b j e c t K e y a n y T y p e z b w N T n L X > < a : K e y V a l u e O f D i a g r a m O b j e c t K e y a n y T y p e z b w N T n L X > < a : K e y > < K e y > M e a s u r e s \ S a l e s   Y T D \ T a g I n f o \ V a l u e < / K e y > < / a : K e y > < a : V a l u e   i : t y p e = " M e a s u r e G r i d V i e w S t a t e I D i a g r a m T a g A d d i t i o n a l I n f o " / > < / a : K e y V a l u e O f D i a g r a m O b j e c t K e y a n y T y p e z b w N T n L X > < a : K e y V a l u e O f D i a g r a m O b j e c t K e y a n y T y p e z b w N T n L X > < a : K e y > < K e y > M e a s u r e s \ Y o Y   S a l e s < / K e y > < / a : K e y > < a : V a l u e   i : t y p e = " M e a s u r e G r i d N o d e V i e w S t a t e " > < L a y e d O u t > t r u e < / L a y e d O u t > < R o w > 6 < / R o w > < / a : V a l u e > < / a : K e y V a l u e O f D i a g r a m O b j e c t K e y a n y T y p e z b w N T n L X > < a : K e y V a l u e O f D i a g r a m O b j e c t K e y a n y T y p e z b w N T n L X > < a : K e y > < K e y > M e a s u r e s \ Y o Y   S a l e s \ T a g I n f o \ F o r m u l a < / K e y > < / a : K e y > < a : V a l u e   i : t y p e = " M e a s u r e G r i d V i e w S t a t e I D i a g r a m T a g A d d i t i o n a l I n f o " / > < / a : K e y V a l u e O f D i a g r a m O b j e c t K e y a n y T y p e z b w N T n L X > < a : K e y V a l u e O f D i a g r a m O b j e c t K e y a n y T y p e z b w N T n L X > < a : K e y > < K e y > M e a s u r e s \ Y o Y   S a l e s \ T a g I n f o \ V a l u e < / K e y > < / a : K e y > < a : V a l u e   i : t y p e = " M e a s u r e G r i d V i e w S t a t e I D i a g r a m T a g A d d i t i o n a l I n f o " / > < / a : K e y V a l u e O f D i a g r a m O b j e c t K e y a n y T y p e z b w N T n L X > < a : K e y V a l u e O f D i a g r a m O b j e c t K e y a n y T y p e z b w N T n L X > < a : K e y > < K e y > M e a s u r e s \ S a l e s   G r o w t h   % < / K e y > < / a : K e y > < a : V a l u e   i : t y p e = " M e a s u r e G r i d N o d e V i e w S t a t e " > < L a y e d O u t > t r u e < / L a y e d O u t > < R o w > 7 < / R o w > < / a : V a l u e > < / a : K e y V a l u e O f D i a g r a m O b j e c t K e y a n y T y p e z b w N T n L X > < a : K e y V a l u e O f D i a g r a m O b j e c t K e y a n y T y p e z b w N T n L X > < a : K e y > < K e y > M e a s u r e s \ S a l e s   G r o w t h   % \ T a g I n f o \ F o r m u l a < / K e y > < / a : K e y > < a : V a l u e   i : t y p e = " M e a s u r e G r i d V i e w S t a t e I D i a g r a m T a g A d d i t i o n a l I n f o " / > < / a : K e y V a l u e O f D i a g r a m O b j e c t K e y a n y T y p e z b w N T n L X > < a : K e y V a l u e O f D i a g r a m O b j e c t K e y a n y T y p e z b w N T n L X > < a : K e y > < K e y > M e a s u r e s \ S a l e s   G r o w t h   % \ T a g I n f o \ V a l u e < / K e y > < / a : K e y > < a : V a l u e   i : t y p e = " M e a s u r e G r i d V i e w S t a t e I D i a g r a m T a g A d d i t i o n a l I n f o " / > < / a : K e y V a l u e O f D i a g r a m O b j e c t K e y a n y T y p e z b w N T n L X > < a : K e y V a l u e O f D i a g r a m O b j e c t K e y a n y T y p e z b w N T n L X > < a : K e y > < K e y > M e a s u r e s \ D i s t i n c t   C u s t o m e r s < / K e y > < / a : K e y > < a : V a l u e   i : t y p e = " M e a s u r e G r i d N o d e V i e w S t a t e " > < L a y e d O u t > t r u e < / L a y e d O u t > < R o w > 8 < / R o w > < / a : V a l u e > < / a : K e y V a l u e O f D i a g r a m O b j e c t K e y a n y T y p e z b w N T n L X > < a : K e y V a l u e O f D i a g r a m O b j e c t K e y a n y T y p e z b w N T n L X > < a : K e y > < K e y > M e a s u r e s \ D i s t i n c t   C u s t o m e r s \ T a g I n f o \ F o r m u l a < / K e y > < / a : K e y > < a : V a l u e   i : t y p e = " M e a s u r e G r i d V i e w S t a t e I D i a g r a m T a g A d d i t i o n a l I n f o " / > < / a : K e y V a l u e O f D i a g r a m O b j e c t K e y a n y T y p e z b w N T n L X > < a : K e y V a l u e O f D i a g r a m O b j e c t K e y a n y T y p e z b w N T n L X > < a : K e y > < K e y > M e a s u r e s \ D i s t i n c t   C u s t o m e r s \ T a g I n f o \ V a l u e < / K e y > < / a : K e y > < a : V a l u e   i : t y p e = " M e a s u r e G r i d V i e w S t a t e I D i a g r a m T a g A d d i t i o n a l I n f o " / > < / a : K e y V a l u e O f D i a g r a m O b j e c t K e y a n y T y p e z b w N T n L X > < a : K e y V a l u e O f D i a g r a m O b j e c t K e y a n y T y p e z b w N T n L X > < a : K e y > < K e y > M e a s u r e s \ S a l e s   p e r   C u s t o m e r < / K e y > < / a : K e y > < a : V a l u e   i : t y p e = " M e a s u r e G r i d N o d e V i e w S t a t e " > < L a y e d O u t > t r u e < / L a y e d O u t > < R o w > 9 < / R o w > < / a : V a l u e > < / a : K e y V a l u e O f D i a g r a m O b j e c t K e y a n y T y p e z b w N T n L X > < a : K e y V a l u e O f D i a g r a m O b j e c t K e y a n y T y p e z b w N T n L X > < a : K e y > < K e y > M e a s u r e s \ S a l e s   p e r   C u s t o m e r \ T a g I n f o \ F o r m u l a < / K e y > < / a : K e y > < a : V a l u e   i : t y p e = " M e a s u r e G r i d V i e w S t a t e I D i a g r a m T a g A d d i t i o n a l I n f o " / > < / a : K e y V a l u e O f D i a g r a m O b j e c t K e y a n y T y p e z b w N T n L X > < a : K e y V a l u e O f D i a g r a m O b j e c t K e y a n y T y p e z b w N T n L X > < a : K e y > < K e y > M e a s u r e s \ S a l e s   p e r   C u s t o m e r \ T a g I n f o \ V a l u e < / K e y > < / a : K e y > < a : V a l u e   i : t y p e = " M e a s u r e G r i d V i e w S t a t e I D i a g r a m T a g A d d i t i o n a l I n f o " / > < / a : K e y V a l u e O f D i a g r a m O b j e c t K e y a n y T y p e z b w N T n L X > < a : K e y V a l u e O f D i a g r a m O b j e c t K e y a n y T y p e z b w N T n L X > < a : K e y > < K e y > M e a s u r e s \ D i s t i n c t   P r o d u c t < / K e y > < / a : K e y > < a : V a l u e   i : t y p e = " M e a s u r e G r i d N o d e V i e w S t a t e " > < L a y e d O u t > t r u e < / L a y e d O u t > < R o w > 1 0 < / R o w > < / a : V a l u e > < / a : K e y V a l u e O f D i a g r a m O b j e c t K e y a n y T y p e z b w N T n L X > < a : K e y V a l u e O f D i a g r a m O b j e c t K e y a n y T y p e z b w N T n L X > < a : K e y > < K e y > M e a s u r e s \ D i s t i n c t   P r o d u c t \ T a g I n f o \ F o r m u l a < / K e y > < / a : K e y > < a : V a l u e   i : t y p e = " M e a s u r e G r i d V i e w S t a t e I D i a g r a m T a g A d d i t i o n a l I n f o " / > < / a : K e y V a l u e O f D i a g r a m O b j e c t K e y a n y T y p e z b w N T n L X > < a : K e y V a l u e O f D i a g r a m O b j e c t K e y a n y T y p e z b w N T n L X > < a : K e y > < K e y > M e a s u r e s \ D i s t i n c t   P r o d u c t \ T a g I n f o \ V a l u e < / K e y > < / a : K e y > < a : V a l u e   i : t y p e = " M e a s u r e G r i d V i e w S t a t e I D i a g r a m T a g A d d i t i o n a l I n f o " / > < / a : K e y V a l u e O f D i a g r a m O b j e c t K e y a n y T y p e z b w N T n L X > < a : K e y V a l u e O f D i a g r a m O b j e c t K e y a n y T y p e z b w N T n L X > < a : K e y > < K e y > M e a s u r e s \ T o p   P r o d u c t   S a l e s < / K e y > < / a : K e y > < a : V a l u e   i : t y p e = " M e a s u r e G r i d N o d e V i e w S t a t e " > < L a y e d O u t > t r u e < / L a y e d O u t > < R o w > 1 1 < / R o w > < / a : V a l u e > < / a : K e y V a l u e O f D i a g r a m O b j e c t K e y a n y T y p e z b w N T n L X > < a : K e y V a l u e O f D i a g r a m O b j e c t K e y a n y T y p e z b w N T n L X > < a : K e y > < K e y > M e a s u r e s \ T o p   P r o d u c t   S a l e s \ T a g I n f o \ F o r m u l a < / K e y > < / a : K e y > < a : V a l u e   i : t y p e = " M e a s u r e G r i d V i e w S t a t e I D i a g r a m T a g A d d i t i o n a l I n f o " / > < / a : K e y V a l u e O f D i a g r a m O b j e c t K e y a n y T y p e z b w N T n L X > < a : K e y V a l u e O f D i a g r a m O b j e c t K e y a n y T y p e z b w N T n L X > < a : K e y > < K e y > M e a s u r e s \ T o p   P r o d u c t   S a l e s \ T a g I n f o \ V a l u e < / K e y > < / a : K e y > < a : V a l u e   i : t y p e = " M e a s u r e G r i d V i e w S t a t e I D i a g r a m T a g A d d i t i o n a l I n f o " / > < / a : K e y V a l u e O f D i a g r a m O b j e c t K e y a n y T y p e z b w N T n L X > < a : K e y V a l u e O f D i a g r a m O b j e c t K e y a n y T y p e z b w N T n L X > < a : K e y > < K e y > M e a s u r e s \ T o t a l   p r o d u c t < / K e y > < / a : K e y > < a : V a l u e   i : t y p e = " M e a s u r e G r i d N o d e V i e w S t a t e " > < L a y e d O u t > t r u e < / L a y e d O u t > < R o w > 1 2 < / R o w > < / a : V a l u e > < / a : K e y V a l u e O f D i a g r a m O b j e c t K e y a n y T y p e z b w N T n L X > < a : K e y V a l u e O f D i a g r a m O b j e c t K e y a n y T y p e z b w N T n L X > < a : K e y > < K e y > M e a s u r e s \ T o t a l   p r o d u c t \ T a g I n f o \ F o r m u l a < / K e y > < / a : K e y > < a : V a l u e   i : t y p e = " M e a s u r e G r i d V i e w S t a t e I D i a g r a m T a g A d d i t i o n a l I n f o " / > < / a : K e y V a l u e O f D i a g r a m O b j e c t K e y a n y T y p e z b w N T n L X > < a : K e y V a l u e O f D i a g r a m O b j e c t K e y a n y T y p e z b w N T n L X > < a : K e y > < K e y > M e a s u r e s \ T o t a l   p r o d u c t \ T a g I n f o \ V a l u e < / K e y > < / a : K e y > < a : V a l u e   i : t y p e = " M e a s u r e G r i d V i e w S t a t e I D i a g r a m T a g A d d i t i o n a l I n f o " / > < / a : K e y V a l u e O f D i a g r a m O b j e c t K e y a n y T y p e z b w N T n L X > < a : K e y V a l u e O f D i a g r a m O b j e c t K e y a n y T y p e z b w N T n L X > < a : K e y > < K e y > M e a s u r e s \ A v e r a g e   s e l l i n g   p r i c e < / K e y > < / a : K e y > < a : V a l u e   i : t y p e = " M e a s u r e G r i d N o d e V i e w S t a t e " > < L a y e d O u t > t r u e < / L a y e d O u t > < R o w > 1 3 < / R o w > < / a : V a l u e > < / a : K e y V a l u e O f D i a g r a m O b j e c t K e y a n y T y p e z b w N T n L X > < a : K e y V a l u e O f D i a g r a m O b j e c t K e y a n y T y p e z b w N T n L X > < a : K e y > < K e y > M e a s u r e s \ A v e r a g e   s e l l i n g   p r i c e \ T a g I n f o \ F o r m u l a < / K e y > < / a : K e y > < a : V a l u e   i : t y p e = " M e a s u r e G r i d V i e w S t a t e I D i a g r a m T a g A d d i t i o n a l I n f o " / > < / a : K e y V a l u e O f D i a g r a m O b j e c t K e y a n y T y p e z b w N T n L X > < a : K e y V a l u e O f D i a g r a m O b j e c t K e y a n y T y p e z b w N T n L X > < a : K e y > < K e y > M e a s u r e s \ A v e r a g e   s e l l i n g   p r i c e \ T a g I n f o \ V a l u e < / K e y > < / a : K e y > < a : V a l u e   i : t y p e = " M e a s u r e G r i d V i e w S t a t e I D i a g r a m T a g A d d i t i o n a l I n f o " / > < / a : K e y V a l u e O f D i a g r a m O b j e c t K e y a n y T y p e z b w N T n L X > < a : K e y V a l u e O f D i a g r a m O b j e c t K e y a n y T y p e z b w N T n L X > < a : K e y > < K e y > M e a s u r e s \ P r o d u c t   l o s s < / K e y > < / a : K e y > < a : V a l u e   i : t y p e = " M e a s u r e G r i d N o d e V i e w S t a t e " > < L a y e d O u t > t r u e < / L a y e d O u t > < R o w > 1 4 < / R o w > < / a : V a l u e > < / a : K e y V a l u e O f D i a g r a m O b j e c t K e y a n y T y p e z b w N T n L X > < a : K e y V a l u e O f D i a g r a m O b j e c t K e y a n y T y p e z b w N T n L X > < a : K e y > < K e y > M e a s u r e s \ P r o d u c t   l o s s \ T a g I n f o \ F o r m u l a < / K e y > < / a : K e y > < a : V a l u e   i : t y p e = " M e a s u r e G r i d V i e w S t a t e I D i a g r a m T a g A d d i t i o n a l I n f o " / > < / a : K e y V a l u e O f D i a g r a m O b j e c t K e y a n y T y p e z b w N T n L X > < a : K e y V a l u e O f D i a g r a m O b j e c t K e y a n y T y p e z b w N T n L X > < a : K e y > < K e y > M e a s u r e s \ P r o d u c t   l o s s \ T a g I n f o \ V a l u e < / 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 M e a s u r e s \ T o p   c u s t o m e r   s a l e s < / K e y > < / a : K e y > < a : V a l u e   i : t y p e = " M e a s u r e G r i d N o d e V i e w S t a t e " > < C o l u m n > 1 < / C o l u m n > < L a y e d O u t > t r u e < / L a y e d O u t > < R o w > 1 < / R o w > < / a : V a l u e > < / a : K e y V a l u e O f D i a g r a m O b j e c t K e y a n y T y p e z b w N T n L X > < a : K e y V a l u e O f D i a g r a m O b j e c t K e y a n y T y p e z b w N T n L X > < a : K e y > < K e y > M e a s u r e s \ T o p   c u s t o m e r   s a l e s \ T a g I n f o \ F o r m u l a < / K e y > < / a : K e y > < a : V a l u e   i : t y p e = " M e a s u r e G r i d V i e w S t a t e I D i a g r a m T a g A d d i t i o n a l I n f o " / > < / a : K e y V a l u e O f D i a g r a m O b j e c t K e y a n y T y p e z b w N T n L X > < a : K e y V a l u e O f D i a g r a m O b j e c t K e y a n y T y p e z b w N T n L X > < a : K e y > < K e y > M e a s u r e s \ T o p   c u s t o m e r   s a l e s \ T a g I n f o \ V a l u e < / K e y > < / a : K e y > < a : V a l u e   i : t y p e = " M e a s u r e G r i d V i e w S t a t e I D i a g r a m T a g A d d i t i o n a l I n f o " / > < / a : K e y V a l u e O f D i a g r a m O b j e c t K e y a n y T y p e z b w N T n L X > < a : K e y V a l u e O f D i a g r a m O b j e c t K e y a n y T y p e z b w N T n L X > < a : K e y > < K e y > M e a s u r e s \ R e p e a t   c u s t o m e r s < / K e y > < / a : K e y > < a : V a l u e   i : t y p e = " M e a s u r e G r i d N o d e V i e w S t a t e " > < C o l u m n > 1 < / C o l u m n > < L a y e d O u t > t r u e < / L a y e d O u t > < R o w > 2 < / R o w > < / a : V a l u e > < / a : K e y V a l u e O f D i a g r a m O b j e c t K e y a n y T y p e z b w N T n L X > < a : K e y V a l u e O f D i a g r a m O b j e c t K e y a n y T y p e z b w N T n L X > < a : K e y > < K e y > M e a s u r e s \ R e p e a t   c u s t o m e r s \ T a g I n f o \ F o r m u l a < / K e y > < / a : K e y > < a : V a l u e   i : t y p e = " M e a s u r e G r i d V i e w S t a t e I D i a g r a m T a g A d d i t i o n a l I n f o " / > < / a : K e y V a l u e O f D i a g r a m O b j e c t K e y a n y T y p e z b w N T n L X > < a : K e y V a l u e O f D i a g r a m O b j e c t K e y a n y T y p e z b w N T n L X > < a : K e y > < K e y > M e a s u r e s \ R e p e a t   c u s t o m e r s \ T a g I n f o \ V a l u e < / K e y > < / a : K e y > < a : V a l u e   i : t y p e = " M e a s u r e G r i d V i e w S t a t e I D i a g r a m T a g A d d i t i o n a l I n f o " / > < / 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 M e a s u r e s \ S u p p o s e d   t o t a l   s a l e s   b y   M S R P < / K e y > < / a : K e y > < a : V a l u e   i : t y p e = " M e a s u r e G r i d N o d e V i e w S t a t e " > < C o l u m n > 1 < / C o l u m n > < L a y e d O u t > t r u e < / L a y e d O u t > < R o w > 4 < / R o w > < / a : V a l u e > < / a : K e y V a l u e O f D i a g r a m O b j e c t K e y a n y T y p e z b w N T n L X > < a : K e y V a l u e O f D i a g r a m O b j e c t K e y a n y T y p e z b w N T n L X > < a : K e y > < K e y > M e a s u r e s \ S u p p o s e d   t o t a l   s a l e s   b y   M S R P \ T a g I n f o \ F o r m u l a < / K e y > < / a : K e y > < a : V a l u e   i : t y p e = " M e a s u r e G r i d V i e w S t a t e I D i a g r a m T a g A d d i t i o n a l I n f o " / > < / a : K e y V a l u e O f D i a g r a m O b j e c t K e y a n y T y p e z b w N T n L X > < a : K e y V a l u e O f D i a g r a m O b j e c t K e y a n y T y p e z b w N T n L X > < a : K e y > < K e y > M e a s u r e s \ S u p p o s e d   t o t a l   s a l e s   b y   M S R P \ T a g I n f o \ V a l u e < / K e y > < / a : K e y > < a : V a l u e   i : t y p e = " M e a s u r e G r i d V i e w S t a t e I D i a g r a m T a g A d d i t i o n a l I n f o " / > < / a : K e y V a l u e O f D i a g r a m O b j e c t K e y a n y T y p e z b w N T n L X > < a : K e y V a l u e O f D i a g r a m O b j e c t K e y a n y T y p e z b w N T n L X > < a : K e y > < K e y > C o l u m n s \ O R D E R   N U M B E R < / K e y > < / a : K e y > < a : V a l u e   i : t y p e = " M e a s u r e G r i d N o d e V i e w S t a t e " > < L a y e d O u t > t r u e < / L a y e d O u t > < / a : V a l u e > < / a : K e y V a l u e O f D i a g r a m O b j e c t K e y a n y T y p e z b w N T n L X > < a : K e y V a l u e O f D i a g r a m O b j e c t K e y a n y T y p e z b w N T n L X > < a : K e y > < K e y > C o l u m n s \ Q U A N T I T Y   O R D E R E D < / K e y > < / a : K e y > < a : V a l u e   i : t y p e = " M e a s u r e G r i d N o d e V i e w S t a t e " > < C o l u m n > 1 < / C o l u m n > < L a y e d O u t > t r u e < / L a y e d O u t > < / a : V a l u e > < / a : K e y V a l u e O f D i a g r a m O b j e c t K e y a n y T y p e z b w N T n L X > < a : K e y V a l u e O f D i a g r a m O b j e c t K e y a n y T y p e z b w N T n L X > < a : K e y > < K e y > C o l u m n s \ P R I C E   E A C H < / K e y > < / a : K e y > < a : V a l u e   i : t y p e = " M e a s u r e G r i d N o d e V i e w S t a t e " > < C o l u m n > 2 < / C o l u m n > < L a y e d O u t > t r u e < / L a y e d O u t > < / a : V a l u e > < / a : K e y V a l u e O f D i a g r a m O b j e c t K e y a n y T y p e z b w N T n L X > < a : K e y V a l u e O f D i a g r a m O b j e c t K e y a n y T y p e z b w N T n L X > < a : K e y > < K e y > C o l u m n s \ O R D E R L I N E   N U M B E R < / K e y > < / a : K e y > < a : V a l u e   i : t y p e = " M e a s u r e G r i d N o d e V i e w S t a t e " > < C o l u m n > 1 0 < / C o l u m n > < L a y e d O u t > t r u e < / L a y e d O u t > < / a : V a l u e > < / a : K e y V a l u e O f D i a g r a m O b j e c t K e y a n y T y p e z b w N T n L X > < a : K e y V a l u e O f D i a g r a m O b j e c t K e y a n y T y p e z b w N T n L X > < a : K e y > < K e y > C o l u m n s \ S A L E S < / K e y > < / a : K e y > < a : V a l u e   i : t y p e = " M e a s u r e G r i d N o d e V i e w S t a t e " > < C o l u m n > 3 < / C o l u m n > < L a y e d O u t > t r u e < / L a y e d O u t > < / a : V a l u e > < / a : K e y V a l u e O f D i a g r a m O b j e c t K e y a n y T y p e z b w N T n L X > < a : K e y V a l u e O f D i a g r a m O b j e c t K e y a n y T y p e z b w N T n L X > < a : K e y > < K e y > C o l u m n s \ O R D E R   D A T E < / 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 C o l u m n s \ P R O D U C T   L I N E < / K e y > < / a : K e y > < a : V a l u e   i : t y p e = " M e a s u r e G r i d N o d e V i e w S t a t e " > < C o l u m n > 1 1 < / C o l u m n > < L a y e d O u t > t r u e < / L a y e d O u t > < / a : V a l u e > < / a : K e y V a l u e O f D i a g r a m O b j e c t K e y a n y T y p e z b w N T n L X > < a : K e y V a l u e O f D i a g r a m O b j e c t K e y a n y T y p e z b w N T n L X > < a : K e y > < K e y > C o l u m n s \ M A N U F A C T U R E R ' S   S U G G E S T E D   R E T A I L   P R I C E < / K e y > < / a : K e y > < a : V a l u e   i : t y p e = " M e a s u r e G r i d N o d e V i e w S t a t e " > < C o l u m n > 1 2 < / C o l u m n > < L a y e d O u t > t r u e < / L a y e d O u t > < / a : V a l u e > < / a : K e y V a l u e O f D i a g r a m O b j e c t K e y a n y T y p e z b w N T n L X > < a : K e y V a l u e O f D i a g r a m O b j e c t K e y a n y T y p e z b w N T n L X > < a : K e y > < K e y > C o l u m n s \ P R O D U C T   C O D E < / K e y > < / a : K e y > < a : V a l u e   i : t y p e = " M e a s u r e G r i d N o d e V i e w S t a t e " > < C o l u m n > 1 3 < / C o l u m n > < L a y e d O u t > t r u e < / L a y e d O u t > < / a : V a l u e > < / a : K e y V a l u e O f D i a g r a m O b j e c t K e y a n y T y p e z b w N T n L X > < a : K e y V a l u e O f D i a g r a m O b j e c t K e y a n y T y p e z b w N T n L X > < a : K e y > < K e y > C o l u m n s \ C U S T O M E R N A M E < / K e y > < / a : K e y > < a : V a l u e   i : t y p e = " M e a s u r e G r i d N o d e V i e w S t a t e " > < C o l u m n > 1 4 < / C o l u m n > < L a y e d O u t > t r u e < / L a y e d O u t > < / a : V a l u e > < / a : K e y V a l u e O f D i a g r a m O b j e c t K e y a n y T y p e z b w N T n L X > < a : K e y V a l u e O f D i a g r a m O b j e c t K e y a n y T y p e z b w N T n L X > < a : K e y > < K e y > C o l u m n s \ P H O N E < / K e y > < / a : K e y > < a : V a l u e   i : t y p e = " M e a s u r e G r i d N o d e V i e w S t a t e " > < C o l u m n > 1 5 < / C o l u m n > < L a y e d O u t > t r u e < / L a y e d O u t > < / a : V a l u e > < / a : K e y V a l u e O f D i a g r a m O b j e c t K e y a n y T y p e z b w N T n L X > < a : K e y V a l u e O f D i a g r a m O b j e c t K e y a n y T y p e z b w N T n L X > < a : K e y > < K e y > C o l u m n s \ C I T Y < / K e y > < / a : K e y > < a : V a l u e   i : t y p e = " M e a s u r e G r i d N o d e V i e w S t a t e " > < C o l u m n > 1 6 < / C o l u m n > < L a y e d O u t > t r u e < / L a y e d O u t > < / a : V a l u e > < / a : K e y V a l u e O f D i a g r a m O b j e c t K e y a n y T y p e z b w N T n L X > < a : K e y V a l u e O f D i a g r a m O b j e c t K e y a n y T y p e z b w N T n L X > < a : K e y > < K e y > C o l u m n s \ S T A T E < / K e y > < / a : K e y > < a : V a l u e   i : t y p e = " M e a s u r e G r i d N o d e V i e w S t a t e " > < C o l u m n > 1 7 < / C o l u m n > < L a y e d O u t > t r u e < / L a y e d O u t > < / a : V a l u e > < / a : K e y V a l u e O f D i a g r a m O b j e c t K e y a n y T y p e z b w N T n L X > < a : K e y V a l u e O f D i a g r a m O b j e c t K e y a n y T y p e z b w N T n L X > < a : K e y > < K e y > C o l u m n s \ P O S T A L C O D E < / K e y > < / a : K e y > < a : V a l u e   i : t y p e = " M e a s u r e G r i d N o d e V i e w S t a t e " > < C o l u m n > 1 8 < / C o l u m n > < L a y e d O u t > t r u e < / L a y e d O u t > < / a : V a l u e > < / a : K e y V a l u e O f D i a g r a m O b j e c t K e y a n y T y p e z b w N T n L X > < a : K e y V a l u e O f D i a g r a m O b j e c t K e y a n y T y p e z b w N T n L X > < a : K e y > < K e y > C o l u m n s \ C O U N T R Y < / K e y > < / a : K e y > < a : V a l u e   i : t y p e = " M e a s u r e G r i d N o d e V i e w S t a t e " > < C o l u m n > 1 9 < / C o l u m n > < L a y e d O u t > t r u e < / L a y e d O u t > < / a : V a l u e > < / a : K e y V a l u e O f D i a g r a m O b j e c t K e y a n y T y p e z b w N T n L X > < a : K e y V a l u e O f D i a g r a m O b j e c t K e y a n y T y p e z b w N T n L X > < a : K e y > < K e y > C o l u m n s \ T E R R I T O R Y < / K e y > < / a : K e y > < a : V a l u e   i : t y p e = " M e a s u r e G r i d N o d e V i e w S t a t e " > < C o l u m n > 2 0 < / C o l u m n > < L a y e d O u t > t r u e < / L a y e d O u t > < / a : V a l u e > < / a : K e y V a l u e O f D i a g r a m O b j e c t K e y a n y T y p e z b w N T n L X > < a : K e y V a l u e O f D i a g r a m O b j e c t K e y a n y T y p e z b w N T n L X > < a : K e y > < K e y > C o l u m n s \ C O N T A C T   N A M E < / K e y > < / a : K e y > < a : V a l u e   i : t y p e = " M e a s u r e G r i d N o d e V i e w S t a t e " > < C o l u m n > 2 1 < / C o l u m n > < L a y e d O u t > t r u e < / L a y e d O u t > < / a : V a l u e > < / a : K e y V a l u e O f D i a g r a m O b j e c t K e y a n y T y p e z b w N T n L X > < a : K e y V a l u e O f D i a g r a m O b j e c t K e y a n y T y p e z b w N T n L X > < a : K e y > < K e y > C o l u m n s \ D E A L   S I Z E < / K e y > < / a : K e y > < a : V a l u e   i : t y p e = " M e a s u r e G r i d N o d e V i e w S t a t e " > < C o l u m n > 6 < / C o l u m n > < L a y e d O u t > t r u e < / L a y e d O u t > < / a : V a l u e > < / a : K e y V a l u e O f D i a g r a m O b j e c t K e y a n y T y p e z b w N T n L X > < a : K e y V a l u e O f D i a g r a m O b j e c t K e y a n y T y p e z b w N T n L X > < a : K e y > < K e y > C o l u m n s \ D I S C O U N T   % < / K e y > < / a : K e y > < a : V a l u e   i : t y p e = " M e a s u r e G r i d N o d e V i e w S t a t e " > < C o l u m n > 7 < / C o l u m n > < L a y e d O u t > t r u e < / L a y e d O u t > < / a : V a l u e > < / a : K e y V a l u e O f D i a g r a m O b j e c t K e y a n y T y p e z b w N T n L X > < a : K e y V a l u e O f D i a g r a m O b j e c t K e y a n y T y p e z b w N T n L X > < a : K e y > < K e y > C o l u m n s \ Y E A R < / K e y > < / a : K e y > < a : V a l u e   i : t y p e = " M e a s u r e G r i d N o d e V i e w S t a t e " > < C o l u m n > 2 2 < / C o l u m n > < L a y e d O u t > t r u e < / L a y e d O u t > < / a : V a l u e > < / a : K e y V a l u e O f D i a g r a m O b j e c t K e y a n y T y p e z b w N T n L X > < a : K e y V a l u e O f D i a g r a m O b j e c t K e y a n y T y p e z b w N T n L X > < a : K e y > < K e y > C o l u m n s \ M O N T H < / K e y > < / a : K e y > < a : V a l u e   i : t y p e = " M e a s u r e G r i d N o d e V i e w S t a t e " > < C o l u m n > 2 3 < / C o l u m n > < L a y e d O u t > t r u e < / L a y e d O u t > < / a : V a l u e > < / a : K e y V a l u e O f D i a g r a m O b j e c t K e y a n y T y p e z b w N T n L X > < a : K e y V a l u e O f D i a g r a m O b j e c t K e y a n y T y p e z b w N T n L X > < a : K e y > < K e y > C o l u m n s \ Q U A R T E R < / K e y > < / a : K e y > < a : V a l u e   i : t y p e = " M e a s u r e G r i d N o d e V i e w S t a t e " > < C o l u m n > 2 4 < / C o l u m n > < L a y e d O u t > t r u e < / L a y e d O u t > < / a : V a l u e > < / a : K e y V a l u e O f D i a g r a m O b j e c t K e y a n y T y p e z b w N T n L X > < a : K e y V a l u e O f D i a g r a m O b j e c t K e y a n y T y p e z b w N T n L X > < a : K e y > < K e y > C o l u m n s \ P R O D U C T   I D < / K e y > < / a : K e y > < a : V a l u e   i : t y p e = " M e a s u r e G r i d N o d e V i e w S t a t e " > < C o l u m n > 8 < / C o l u m n > < L a y e d O u t > t r u e < / L a y e d O u t > < / a : V a l u e > < / a : K e y V a l u e O f D i a g r a m O b j e c t K e y a n y T y p e z b w N T n L X > < a : K e y V a l u e O f D i a g r a m O b j e c t K e y a n y T y p e z b w N T n L X > < a : K e y > < K e y > C o l u m n s \ C U S T O M E R   I D < / K e y > < / a : K e y > < a : V a l u e   i : t y p e = " M e a s u r e G r i d N o d e V i e w S t a t e " > < C o l u m n > 9 < / 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 L i n k s \ & l t ; C o l u m n s \ C o u n t   o f   P R O D U C T   C O D E & g t ; - & l t ; M e a s u r e s \ P R O D U C T   C O D E & g t ; < / K e y > < / a : K e y > < a : V a l u e   i : t y p e = " M e a s u r e G r i d V i e w S t a t e I D i a g r a m L i n k " / > < / a : K e y V a l u e O f D i a g r a m O b j e c t K e y a n y T y p e z b w N T n L X > < a : K e y V a l u e O f D i a g r a m O b j e c t K e y a n y T y p e z b w N T n L X > < a : K e y > < K e y > L i n k s \ & l t ; C o l u m n s \ C o u n t   o f   P R O D U C T   C O D E & g t ; - & l t ; M e a s u r e s \ P R O D U C T   C O D E & g t ; \ C O L U M N < / K e y > < / a : K e y > < a : V a l u e   i : t y p e = " M e a s u r e G r i d V i e w S t a t e I D i a g r a m L i n k E n d p o i n t " / > < / a : K e y V a l u e O f D i a g r a m O b j e c t K e y a n y T y p e z b w N T n L X > < a : K e y V a l u e O f D i a g r a m O b j e c t K e y a n y T y p e z b w N T n L X > < a : K e y > < K e y > L i n k s \ & l t ; C o l u m n s \ C o u n t   o f   P R O D U C T   C O D E & g t ; - & l t ; M e a s u r e s \ P R O D U C T   C O D E & g t ; \ M E A S U R E < / K e y > < / a : K e y > < a : V a l u e   i : t y p e = " M e a s u r e G r i d V i e w S t a t e I D i a g r a m L i n k E n d p o i n t " / > < / a : K e y V a l u e O f D i a g r a m O b j e c t K e y a n y T y p e z b w N T n L X > < a : K e y V a l u e O f D i a g r a m O b j e c t K e y a n y T y p e z b w N T n L X > < a : K e y > < K e y > L i n k s \ & l t ; C o l u m n s \ S u m   o f   O R D E R   N U M B E R & g t ; - & l t ; M e a s u r e s \ O R D E R   N U M B E R & g t ; < / K e y > < / a : K e y > < a : V a l u e   i : t y p e = " M e a s u r e G r i d V i e w S t a t e I D i a g r a m L i n k " / > < / a : K e y V a l u e O f D i a g r a m O b j e c t K e y a n y T y p e z b w N T n L X > < a : K e y V a l u e O f D i a g r a m O b j e c t K e y a n y T y p e z b w N T n L X > < a : K e y > < K e y > L i n k s \ & l t ; C o l u m n s \ S u m   o f   O R D E R   N U M B E R & g t ; - & l t ; M e a s u r e s \ O R D E R   N U M B E R & g t ; \ C O L U M N < / K e y > < / a : K e y > < a : V a l u e   i : t y p e = " M e a s u r e G r i d V i e w S t a t e I D i a g r a m L i n k E n d p o i n t " / > < / a : K e y V a l u e O f D i a g r a m O b j e c t K e y a n y T y p e z b w N T n L X > < a : K e y V a l u e O f D i a g r a m O b j e c t K e y a n y T y p e z b w N T n L X > < a : K e y > < K e y > L i n k s \ & l t ; C o l u m n s \ S u m   o f   O R D E R   N U M B E R & g t ; - & l t ; M e a s u r e s \ O R D E R   N U M B E R & g t ; \ M E A S U R E < / K e y > < / a : K e y > < a : V a l u e   i : t y p e = " M e a s u r e G r i d V i e w S t a t e I D i a g r a m L i n k E n d p o i n t " / > < / a : K e y V a l u e O f D i a g r a m O b j e c t K e y a n y T y p e z b w N T n L X > < a : K e y V a l u e O f D i a g r a m O b j e c t K e y a n y T y p e z b w N T n L X > < a : K e y > < K e y > L i n k s \ & l t ; C o l u m n s \ D i s t i n c t   C o u n t   o f   O R D E R   N U M B E R & g t ; - & l t ; M e a s u r e s \ O R D E R   N U M B E R & g t ; < / K e y > < / a : K e y > < a : V a l u e   i : t y p e = " M e a s u r e G r i d V i e w S t a t e I D i a g r a m L i n k " / > < / a : K e y V a l u e O f D i a g r a m O b j e c t K e y a n y T y p e z b w N T n L X > < a : K e y V a l u e O f D i a g r a m O b j e c t K e y a n y T y p e z b w N T n L X > < a : K e y > < K e y > L i n k s \ & l t ; C o l u m n s \ D i s t i n c t   C o u n t   o f   O R D E R   N U M B E R & g t ; - & l t ; M e a s u r e s \ O R D E R   N U M B E R & g t ; \ C O L U M N < / K e y > < / a : K e y > < a : V a l u e   i : t y p e = " M e a s u r e G r i d V i e w S t a t e I D i a g r a m L i n k E n d p o i n t " / > < / a : K e y V a l u e O f D i a g r a m O b j e c t K e y a n y T y p e z b w N T n L X > < a : K e y V a l u e O f D i a g r a m O b j e c t K e y a n y T y p e z b w N T n L X > < a : K e y > < K e y > L i n k s \ & l t ; C o l u m n s \ D i s t i n c t   C o u n t   o f   O R D E R   N U M B E R & g t ; - & l t ; M e a s u r e s \ O R D E R   N U M B E R & g t ; \ M E A S U R E < / K e y > < / a : K e y > < a : V a l u e   i : t y p e = " M e a s u r e G r i d V i e w S t a t e I D i a g r a m L i n k E n d p o i n t " / > < / a : K e y V a l u e O f D i a g r a m O b j e c t K e y a n y T y p e z b w N T n L X > < a : K e y V a l u e O f D i a g r a m O b j e c t K e y a n y T y p e z b w N T n L X > < a : K e y > < K e y > L i n k s \ & l t ; C o l u m n s \ S u m   o f   M A N U F A C T U R E R ' S   S U G G E S T E D   R E T A I L   P R I C E & g t ; - & l t ; M e a s u r e s \ M A N U F A C T U R E R ' S   S U G G E S T E D   R E T A I L   P R I C E & g t ; < / K e y > < / a : K e y > < a : V a l u e   i : t y p e = " M e a s u r e G r i d V i e w S t a t e I D i a g r a m L i n k " / > < / a : K e y V a l u e O f D i a g r a m O b j e c t K e y a n y T y p e z b w N T n L X > < a : K e y V a l u e O f D i a g r a m O b j e c t K e y a n y T y p e z b w N T n L X > < a : K e y > < K e y > L i n k s \ & l t ; C o l u m n s \ S u m   o f   M A N U F A C T U R E R ' S   S U G G E S T E D   R E T A I L   P R I C E & g t ; - & l t ; M e a s u r e s \ M A N U F A C T U R E R ' S   S U G G E S T E D   R E T A I L   P R I C E & g t ; \ C O L U M N < / K e y > < / a : K e y > < a : V a l u e   i : t y p e = " M e a s u r e G r i d V i e w S t a t e I D i a g r a m L i n k E n d p o i n t " / > < / a : K e y V a l u e O f D i a g r a m O b j e c t K e y a n y T y p e z b w N T n L X > < a : K e y V a l u e O f D i a g r a m O b j e c t K e y a n y T y p e z b w N T n L X > < a : K e y > < K e y > L i n k s \ & l t ; C o l u m n s \ S u m   o f   M A N U F A C T U R E R ' S   S U G G E S T E D   R E T A I L   P R I C E & g t ; - & l t ; M e a s u r e s \ M A N U F A C T U R E R ' S   S U G G E S T E D   R E T A I L   P R I C E & g t ; \ M E A S U R E < / K e y > < / a : K e y > < a : V a l u e   i : t y p e = " M e a s u r e G r i d V i e w S t a t e I D i a g r a m L i n k E n d p o i n t " / > < / a : K e y V a l u e O f D i a g r a m O b j e c t K e y a n y T y p e z b w N T n L X > < / V i e w S t a t e s > < / D i a g r a m M a n a g e r . S e r i a l i z a b l e D i a g r a m > < / A r r a y O f D i a g r a m M a n a g e r . S e r i a l i z a b l e D i a g r a m > ] ] > < / C u s t o m C o n t e n t > < / G e m i n i > 
</file>

<file path=customXml/item36.xml>��< ? x m l   v e r s i o n = " 1 . 0 "   e n c o d i n g = " U T F - 1 6 " ? > < G e m i n i   x m l n s = " h t t p : / / g e m i n i / p i v o t c u s t o m i z a t i o n / 3 7 5 a 7 8 1 c - 5 5 b 6 - 4 9 b b - a 5 8 e - e a 1 b d f e 9 b 6 7 0 " > < 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 Y o Y   S a l e s < / M e a s u r e N a m e > < D i s p l a y N a m e > Y o Y   S a l e s < / D i s p l a y N a m e > < V i s i b l e > F a l s e < / V i s i b l e > < / i t e m > < i t e m > < M e a s u r e N a m e > S a l e s   G r o w t h   % < / M e a s u r e N a m e > < D i s p l a y N a m e > S a l e s   G r o w t h   % < / D i s p l a y N a m e > < V i s i b l e > F a l s e < / V i s i b l e > < / i t e m > < i t e m > < M e a s u r e N a m e > P r o f i t / L o s s   M a r g i n   % < / M e a s u r e N a m e > < D i s p l a y N a m e > P r o f i t / L o s s   M a r g i n   % < / 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i t e m > < i t e m > < M e a s u r e N a m e > P r o f i t < / M e a s u r e N a m e > < D i s p l a y N a m e > P r o f i t < / D i s p l a y N a m e > < V i s i b l e > F a l s e < / V i s i b l e > < / i t e m > < i t e m > < M e a s u r e N a m e > S u p p o s e d   t o t a l   s a l e s   b y   M S R P < / M e a s u r e N a m e > < D i s p l a y N a m e > S u p p o s e d   t o t a l   s a l e s   b y   M S R P < / D i s p l a y N a m e > < V i s i b l e > F a l s e < / V i s i b l e > < / i t e m > < / C a l c u l a t e d F i e l d s > < S A H o s t H a s h > 0 < / S A H o s t H a s h > < G e m i n i F i e l d L i s t V i s i b l e > T r u e < / G e m i n i F i e l d L i s t V i s i b l e > < / S e t t i n g s > ] ] > < / C u s t o m C o n t e n t > < / G e m i n i > 
</file>

<file path=customXml/item37.xml>��< ? x m l   v e r s i o n = " 1 . 0 "   e n c o d i n g = " U T F - 1 6 " ? > < G e m i n i   x m l n s = " h t t p : / / g e m i n i / p i v o t c u s t o m i z a t i o n / 0 d 0 1 b 9 c b - 7 7 4 0 - 4 3 0 3 - 8 0 4 a - c 9 0 9 8 2 e 5 f 0 5 c " > < 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C a l c u l a t e d F i e l d s > < S A H o s t H a s h > 0 < / S A H o s t H a s h > < G e m i n i F i e l d L i s t V i s i b l e > T r u e < / G e m i n i F i e l d L i s t V i s i b l e > < / S e t t i n g s > ] ] > < / C u s t o m C o n t e n t > < / G e m i n i > 
</file>

<file path=customXml/item38.xml>��< ? x m l   v e r s i o n = " 1 . 0 "   e n c o d i n g = " U T F - 1 6 " ? > < G e m i n i   x m l n s = " h t t p : / / g e m i n i / p i v o t c u s t o m i z a t i o n / a 7 e 4 f 6 0 e - 7 f 2 0 - 4 c a e - a d 0 a - 0 3 8 2 c 5 3 c 0 2 5 9 " > < 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C a l c u l a t e d F i e l d s > < S A H o s t H a s h > 0 < / S A H o s t H a s h > < G e m i n i F i e l d L i s t V i s i b l e > T r u e < / G e m i n i F i e l d L i s t V i s i b l e > < / S e t t i n g s > ] ] > < / C u s t o m C o n t e n t > < / G e m i n i > 
</file>

<file path=customXml/item39.xml>��< ? x m l   v e r s i o n = " 1 . 0 "   e n c o d i n g = " U T F - 1 6 " ? > < G e m i n i   x m l n s = " h t t p : / / g e m i n i / p i v o t c u s t o m i z a t i o n / 3 5 b a 7 6 2 a - e 1 a 3 - 4 2 8 4 - 8 b a 1 - 7 c 1 6 8 4 1 8 a b f e " > < 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xml>��< ? x m l   v e r s i o n = " 1 . 0 "   e n c o d i n g = " U T F - 1 6 " ? > < G e m i n i   x m l n s = " h t t p : / / g e m i n i / p i v o t c u s t o m i z a t i o n / T a b l e X M L _ D i m P r o d u c t _ f b c f c f 7 f - 5 d 2 7 - 4 b 9 9 - a 8 8 8 - a 2 7 5 7 6 0 b 8 b b 6 " > < 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 1 1 1 < / i n t > < / v a l u e > < / i t e m > < i t e m > < k e y > < s t r i n g > P R O D U C T   C O D E < / s t r i n g > < / k e y > < v a l u e > < i n t > 1 3 2 < / i n t > < / v a l u e > < / i t e m > < i t e m > < k e y > < s t r i n g > M A N U F A C T U R E R ' S   S U G G E S T E D   R E T A I L   P R I C E < / s t r i n g > < / k e y > < v a l u e > < i n t > 3 0 3 < / i n t > < / v a l u e > < / i t e m > < i t e m > < k e y > < s t r i n g > P R O D U C T   L I N E < / s t r i n g > < / k e y > < v a l u e > < i n t > 1 2 5 < / i n t > < / v a l u e > < / i t e m > < / C o l u m n W i d t h s > < C o l u m n D i s p l a y I n d e x > < i t e m > < k e y > < s t r i n g > P R O D U C T   I D < / s t r i n g > < / k e y > < v a l u e > < i n t > 0 < / i n t > < / v a l u e > < / i t e m > < i t e m > < k e y > < s t r i n g > P R O D U C T   C O D E < / s t r i n g > < / k e y > < v a l u e > < i n t > 1 < / i n t > < / v a l u e > < / i t e m > < i t e m > < k e y > < s t r i n g > M A N U F A C T U R E R ' S   S U G G E S T E D   R E T A I L   P R I C E < / s t r i n g > < / k e y > < v a l u e > < i n t > 2 < / i n t > < / v a l u e > < / i t e m > < i t e m > < k e y > < s t r i n g > P R O D U C T   L I N E < / s t r i n g > < / k e y > < v a l u e > < i n t > 3 < / 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3 5 0 2 c 4 0 8 - c d 7 7 - 4 a c 4 - 8 e f 0 - 7 6 7 e 9 1 8 3 5 7 2 7 " > < 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1.xml>��< ? x m l   v e r s i o n = " 1 . 0 "   e n c o d i n g = " U T F - 1 6 " ? > < G e m i n i   x m l n s = " h t t p : / / g e m i n i / p i v o t c u s t o m i z a t i o n / 1 8 d 8 9 c 9 d - 4 a b 0 - 4 7 a b - a 1 a f - 9 c 4 0 4 3 d 4 4 2 1 b " > < 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2.xml>��< ? x m l   v e r s i o n = " 1 . 0 "   e n c o d i n g = " U T F - 1 6 " ? > < G e m i n i   x m l n s = " h t t p : / / g e m i n i / p i v o t c u s t o m i z a t i o n / 4 c 5 f 6 a 2 1 - 1 d 7 b - 4 4 5 d - 9 5 3 6 - a 3 d 2 0 4 d 8 f 9 4 a " > < 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3.xml>��< ? x m l   v e r s i o n = " 1 . 0 "   e n c o d i n g = " U T F - 1 6 " ? > < G e m i n i   x m l n s = " h t t p : / / g e m i n i / p i v o t c u s t o m i z a t i o n / 1 b 2 5 f d a 3 - b 7 a b - 4 1 5 9 - 8 4 c c - f b 3 8 0 1 d c 8 c 0 e " > < 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4.xml>��< ? x m l   v e r s i o n = " 1 . 0 "   e n c o d i n g = " U T F - 1 6 " ? > < G e m i n i   x m l n s = " h t t p : / / g e m i n i / p i v o t c u s t o m i z a t i o n / 7 9 2 5 a e d c - e 3 f 9 - 4 a 0 4 - a d 1 5 - 9 4 4 9 5 4 2 3 7 f 5 5 " > < 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5.xml>��< ? x m l   v e r s i o n = " 1 . 0 "   e n c o d i n g = " U T F - 1 6 " ? > < G e m i n i   x m l n s = " h t t p : / / g e m i n i / p i v o t c u s t o m i z a t i o n / a d f b 5 a 9 5 - b 9 6 6 - 4 b f 5 - 9 7 9 7 - 7 1 c 3 c 7 1 2 a 1 b b " > < 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6.xml>��< ? x m l   v e r s i o n = " 1 . 0 "   e n c o d i n g = " U T F - 1 6 " ? > < G e m i n i   x m l n s = " h t t p : / / g e m i n i / p i v o t c u s t o m i z a t i o n / a b b b 2 6 6 8 - 1 e 9 9 - 4 0 0 5 - b d 4 d - 1 4 1 e e 1 b 4 0 2 4 2 " > < 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7.xml>��< ? x m l   v e r s i o n = " 1 . 0 "   e n c o d i n g = " U T F - 1 6 " ? > < G e m i n i   x m l n s = " h t t p : / / g e m i n i / p i v o t c u s t o m i z a t i o n / f 3 a b 5 c 4 6 - 8 c 7 c - 4 4 1 4 - 8 4 0 e - 8 7 5 e 3 0 2 a 3 0 f a " > < 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8.xml>��< ? x m l   v e r s i o n = " 1 . 0 "   e n c o d i n g = " U T F - 1 6 " ? > < G e m i n i   x m l n s = " h t t p : / / g e m i n i / p i v o t c u s t o m i z a t i o n / c 0 a 2 8 9 8 5 - 4 9 b 7 - 4 2 a c - b 4 7 6 - 3 7 5 6 5 c e 5 6 f e 5 " > < 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49.xml>��< ? x m l   v e r s i o n = " 1 . 0 "   e n c o d i n g = " U T F - 1 6 " ? > < G e m i n i   x m l n s = " h t t p : / / g e m i n i / p i v o t c u s t o m i z a t i o n / 5 4 5 7 6 3 6 2 - 1 2 9 2 - 4 c 7 8 - 8 1 2 1 - 0 3 a a 7 b 3 2 c 4 6 2 " > < 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5.xml>��< ? x m l   v e r s i o n = " 1 . 0 "   e n c o d i n g = " U T F - 1 6 " ? > < G e m i n i   x m l n s = " h t t p : / / g e m i n i / p i v o t c u s t o m i z a t i o n / c f e b 4 2 b e - 3 e a c - 4 2 4 3 - 8 d 4 6 - 3 7 d 0 0 b 8 6 0 0 a 3 " > < 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 Y o Y   S a l e s < / M e a s u r e N a m e > < D i s p l a y N a m e > Y o Y   S a l e s < / D i s p l a y N a m e > < V i s i b l e > F a l s e < / V i s i b l e > < / i t e m > < i t e m > < M e a s u r e N a m e > S a l e s   G r o w t h   % < / M e a s u r e N a m e > < D i s p l a y N a m e > S a l e s   G r o w t h   % < / D i s p l a y N a m e > < V i s i b l e > F a l s e < / V i s i b l e > < / i t e m > < / C a l c u l a t e d F i e l d s > < S A H o s t H a s h > 0 < / S A H o s t H a s h > < G e m i n i F i e l d L i s t V i s i b l e > T r u e < / G e m i n i F i e l d L i s t V i s i b l e > < / S e t t i n g s > ] ] > < / C u s t o m C o n t e n t > < / G e m i n i > 
</file>

<file path=customXml/item50.xml>��< ? x m l   v e r s i o n = " 1 . 0 "   e n c o d i n g = " U T F - 1 6 " ? > < G e m i n i   x m l n s = " h t t p : / / g e m i n i / p i v o t c u s t o m i z a t i o n / 1 d 5 5 1 d b 8 - 2 a b d - 4 2 e 6 - a 7 1 7 - e 5 9 f 8 1 7 0 a 1 7 a " > < 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M e a s u r e N a m e > < D i s p l a y N a m e > P r o f i t / L o s s < / 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51.xml>��< ? x m l   v e r s i o n = " 1 . 0 "   e n c o d i n g = " U T F - 1 6 " ? > < G e m i n i   x m l n s = " h t t p : / / g e m i n i / p i v o t c u s t o m i z a t i o n / d 1 2 6 6 e f 0 - 0 b 0 f - 4 2 d 0 - b 2 8 9 - c a 1 f 4 f 9 b 7 3 b 7 " > < 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 P r o f i t / L o s s   M a r g i n   % < / M e a s u r e N a m e > < D i s p l a y N a m e > P r o f i t / L o s s   M a r g i n   % < / D i s p l a y N a m e > < V i s i b l e > F a l s e < / V i s i b l e > < / i t e m > < i t e m > < M e a s u r e N a m e > S a l e s   Y T D < / M e a s u r e N a m e > < D i s p l a y N a m e > S a l e s   Y T D < / D i s p l a y N a m e > < V i s i b l e > F a l s e < / V i s i b l e > < / i t e m > < i t e m > < M e a s u r e N a m e > Y o Y   S a l e s < / M e a s u r e N a m e > < D i s p l a y N a m e > Y o Y   S a l e s < / D i s p l a y N a m e > < V i s i b l e > F a l s e < / V i s i b l e > < / i t e m > < i t e m > < M e a s u r e N a m e > S a l e s   G r o w t h   % < / M e a s u r e N a m e > < D i s p l a y N a m e > S a l e s   G r o w t h 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52.xml>��< ? x m l   v e r s i o n = " 1 . 0 "   e n c o d i n g = " U T F - 1 6 " ? > < G e m i n i   x m l n s = " h t t p : / / g e m i n i / p i v o t c u s t o m i z a t i o n / 1 c a e d 9 1 4 - e 6 b 0 - 4 4 e 5 - 8 e 1 f - 6 0 3 2 0 4 6 1 a 1 7 1 " > < 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 Y o Y   S a l e s < / M e a s u r e N a m e > < D i s p l a y N a m e > Y o Y   S a l e s < / D i s p l a y N a m e > < V i s i b l e > F a l s e < / V i s i b l e > < / i t e m > < i t e m > < M e a s u r e N a m e > S a l e s   G r o w t h   % < / M e a s u r e N a m e > < D i s p l a y N a m e > S a l e s   G r o w t h   % < / D i s p l a y N a m e > < V i s i b l e > F a l s e < / V i s i b l e > < / i t e m > < i t e m > < M e a s u r e N a m e > P r o f i t / L o s s   M a r g i n   % < / M e a s u r e N a m e > < D i s p l a y N a m e > P r o f i t / L o s s   M a r g i n   % < / 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i t e m > < i t e m > < M e a s u r e N a m e > P r o f i t < / M e a s u r e N a m e > < D i s p l a y N a m e > P r o f i t < / D i s p l a y N a m e > < V i s i b l e > F a l s e < / V i s i b l e > < / i t e m > < i t e m > < M e a s u r e N a m e > S u p p o s e d   t o t a l   s a l e s   b y   M S R P < / M e a s u r e N a m e > < D i s p l a y N a m e > S u p p o s e d   t o t a l   s a l e s   b y   M S R P < / D i s p l a y N a m e > < V i s i b l e > F a l s e < / V i s i b l e > < / i t e m > < / C a l c u l a t e d F i e l d s > < S A H o s t H a s h > 0 < / S A H o s t H a s h > < G e m i n i F i e l d L i s t V i s i b l e > T r u e < / G e m i n i F i e l d L i s t V i s i b l e > < / S e t t i n g s > ] ] > < / C u s t o m C o n t e n t > < / G e m i n i > 
</file>

<file path=customXml/item53.xml>��< ? x m l   v e r s i o n = " 1 . 0 "   e n c o d i n g = " U T F - 1 6 " ? > < G e m i n i   x m l n s = " h t t p : / / g e m i n i / p i v o t c u s t o m i z a t i o n / 6 0 a e e 9 9 4 - b 0 f d - 4 5 9 b - a d c 7 - 2 2 3 2 e 2 1 f 7 4 4 c " > < 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 Y o Y   S a l e s < / M e a s u r e N a m e > < D i s p l a y N a m e > Y o Y   S a l e s < / D i s p l a y N a m e > < V i s i b l e > F a l s e < / V i s i b l e > < / i t e m > < i t e m > < M e a s u r e N a m e > S a l e s   G r o w t h   % < / M e a s u r e N a m e > < D i s p l a y N a m e > S a l e s   G r o w t h   % < / D i s p l a y N a m e > < V i s i b l e > F a l s e < / V i s i b l e > < / i t e m > < i t e m > < M e a s u r e N a m e > P r o f i t / L o s s   M a r g i n   % < / M e a s u r e N a m e > < D i s p l a y N a m e > P r o f i t / L o s s   M a r g i n   % < / 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 T o t a l   S a l e s < / M e a s u r e N a m e > < D i s p l a y N a m e > T o t a l   S a l e s < / D i s p l a y N a m e > < V i s i b l e > F a l s e < / V i s i b l e > < / i t e m > < i t e m > < M e a s u r e N a m e > P r o f i t < / M e a s u r e N a m e > < D i s p l a y N a m e > P r o f i t < / D i s p l a y N a m e > < V i s i b l e > F a l s e < / V i s i b l e > < / i t e m > < i t e m > < M e a s u r e N a m e > S u p p o s e d   t o t a l   s a l e s   b y   M S R P < / M e a s u r e N a m e > < D i s p l a y N a m e > S u p p o s e d   t o t a l   s a l e s   b y   M S R P < / D i s p l a y N a m e > < V i s i b l e > F a l s e < / V i s i b l e > < / i t e m > < / C a l c u l a t e d F i e l d s > < S A H o s t H a s h > 0 < / S A H o s t H a s h > < G e m i n i F i e l d L i s t V i s i b l e > T r u e < / G e m i n i F i e l d L i s t V i s i b l e > < / S e t t i n g s > ] ] > < / C u s t o m C o n t e n t > < / G e m i n i > 
</file>

<file path=customXml/item54.xml>��< ? x m l   v e r s i o n = " 1 . 0 "   e n c o d i n g = " U T F - 1 6 " ? > < G e m i n i   x m l n s = " h t t p : / / g e m i n i / p i v o t c u s t o m i z a t i o n / d b d 8 8 c 1 e - 7 6 4 d - 4 d 5 5 - b f 4 f - 3 0 0 5 3 f 6 5 d 5 d b " > < 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i t e m > < i t e m > < M e a s u r e N a m e > Y o Y   S a l e s < / M e a s u r e N a m e > < D i s p l a y N a m e > Y o Y   S a l e s < / D i s p l a y N a m e > < V i s i b l e > F a l s e < / V i s i b l e > < / i t e m > < i t e m > < M e a s u r e N a m e > S a l e s   G r o w t h   % < / M e a s u r e N a m e > < D i s p l a y N a m e > S a l e s   G r o w t h   % < / D i s p l a y N a m e > < V i s i b l e > F a l s e < / V i s i b l e > < / i t e m > < i t e m > < M e a s u r e N a m e > P r o f i t / L o s s   M a r g i n   % < / M e a s u r e N a m e > < D i s p l a y N a m e > P r o f i t / L o s s   M a r g i n   % < / 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 P r o f i t < / M e a s u r e N a m e > < D i s p l a y N a m e > P r o f i t < / D i s p l a y N a m e > < V i s i b l e > F a l s e < / V i s i b l e > < / i t e m > < i t e m > < M e a s u r e N a m e > S u p p o s e d   t o t a l   s a l e s   b y   M S R P < / M e a s u r e N a m e > < D i s p l a y N a m e > S u p p o s e d   t o t a l   s a l e s   b y   M S R P < / D i s p l a y N a m e > < V i s i b l e > F a l s e < / V i s i b l e > < / i t e m > < / C a l c u l a t e d F i e l d s > < S A H o s t H a s h > 0 < / S A H o s t H a s h > < G e m i n i F i e l d L i s t V i s i b l e > T r u e < / G e m i n i F i e l d L i s t V i s i b l e > < / S e t t i n g s > ] ] > < / C u s t o m C o n t e n t > < / G e m i n i > 
</file>

<file path=customXml/item55.xml>��< ? x m l   v e r s i o n = " 1 . 0 "   e n c o d i n g = " U T F - 1 6 " ? > < G e m i n i   x m l n s = " h t t p : / / g e m i n i / p i v o t c u s t o m i z a t i o n / 4 a 3 3 c 8 8 1 - 9 2 f a - 4 c 1 4 - 9 9 8 2 - 0 7 c 3 b 9 5 f a f 9 f " > < 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i t e m > < i t e m > < M e a s u r e N a m e > Y o Y   S a l e s < / M e a s u r e N a m e > < D i s p l a y N a m e > Y o Y   S a l e s < / D i s p l a y N a m e > < V i s i b l e > F a l s e < / V i s i b l e > < / i t e m > < i t e m > < M e a s u r e N a m e > S a l e s   G r o w t h   % < / M e a s u r e N a m e > < D i s p l a y N a m e > S a l e s   G r o w t h   % < / D i s p l a y N a m e > < V i s i b l e > F a l s e < / V i s i b l e > < / i t e m > < i t e m > < M e a s u r e N a m e > P r o f i t / L o s s   M a r g i n   % < / M e a s u r e N a m e > < D i s p l a y N a m e > P r o f i t / L o s s   M a r g i n   % < / D i s p l a y N a m e > < V i s i b l e > F a l s e < / V i s i b l e > < / i t e m > < i t e m > < M e a s u r e N a m e > T o t a l   p r o d u c t < / M e a s u r e N a m e > < D i s p l a y N a m e > T o t a l   p r o d u c t < / D i s p l a y N a m e > < V i s i b l e > F a l s e < / V i s i b l e > < / i t e m > < i t e m > < M e a s u r e N a m e > A v e r a g e   s e l l i n g   p r i c e < / M e a s u r e N a m e > < D i s p l a y N a m e > A v e r a g e   s e l l i n g   p r i c e < / D i s p l a y N a m e > < V i s i b l e > F a l s e < / V i s i b l e > < / i t e m > < i t e m > < M e a s u r e N a m e > P r o d u c t   l o s s < / M e a s u r e N a m e > < D i s p l a y N a m e > P r o d u c t   l o s s < / D i s p l a y N a m e > < V i s i b l e > F a l s e < / V i s i b l e > < / i t e m > < i t e m > < M e a s u r e N a m e > T o t a l   C u s t o m e r s < / M e a s u r e N a m e > < D i s p l a y N a m e > T o t a l   C u s t o m e r s < / D i s p l a y N a m e > < V i s i b l e > F a l s e < / V i s i b l e > < / i t e m > < i t e m > < M e a s u r e N a m e > T o p   c u s t o m e r   s a l e s < / M e a s u r e N a m e > < D i s p l a y N a m e > T o p   c u s t o m e r   s a l e s < / D i s p l a y N a m e > < V i s i b l e > F a l s e < / V i s i b l e > < / i t e m > < i t e m > < M e a s u r e N a m e > R e p e a t   c u s t o m e r s < / M e a s u r e N a m e > < D i s p l a y N a m e > R e p e a t   c u s t o m e r s < / D i s p l a y N a m e > < V i s i b l e > F a l s e < / V i s i b l e > < / i t e m > < i t e m > < M e a s u r e N a m e > P r o f i t < / M e a s u r e N a m e > < D i s p l a y N a m e > P r o f i t < / D i s p l a y N a m e > < V i s i b l e > F a l s e < / V i s i b l e > < / i t e m > < i t e m > < M e a s u r e N a m e > S u p p o s e d   t o t a l   s a l e s   b y   M S R P < / M e a s u r e N a m e > < D i s p l a y N a m e > S u p p o s e d   t o t a l   s a l e s   b y   M S R P < / D i s p l a y N a m e > < V i s i b l e > F a l s e < / V i s i b l e > < / i t e m > < / C a l c u l a t e d F i e l d s > < S A H o s t H a s h > 0 < / S A H o s t H a s h > < G e m i n i F i e l d L i s t V i s i b l e > T r u e < / G e m i n i F i e l d L i s t V i s i b l e > < / S e t t i n g s > ] ] > < / C u s t o m C o n t e n t > < / G e m i n i > 
</file>

<file path=customXml/item56.xml>��< ? x m l   v e r s i o n = " 1 . 0 "   e n c o d i n g = " U T F - 1 6 " ? > < G e m i n i   x m l n s = " h t t p : / / g e m i n i / p i v o t c u s t o m i z a t i o n / S a n d b o x N o n E m p t y " > < C u s t o m C o n t e n t > < ! [ C D A T A [ 1 ] ] > < / C u s t o m C o n t e n t > < / G e m i n i > 
</file>

<file path=customXml/item57.xml>��< ? x m l   v e r s i o n = " 1 . 0 "   e n c o d i n g = " U T F - 1 6 " ? > < G e m i n i   x m l n s = " h t t p : / / g e m i n i / p i v o t c u s t o m i z a t i o n / I s S a n d b o x E m b e d d e d " > < C u s t o m C o n t e n t > < ! [ C D A T A [ y e s ] ] > < / C u s t o m C o n t e n t > < / G e m i n i > 
</file>

<file path=customXml/item58.xml>��< ? x m l   v e r s i o n = " 1 . 0 "   e n c o d i n g = " U T F - 1 6 " ? > < G e m i n i   x m l n s = " h t t p : / / g e m i n i / p i v o t c u s t o m i z a t i o n / P o w e r P i v o t V e r s i o n " > < C u s t o m C o n t e n t > < ! [ C D A T A [ 2 0 1 5 . 1 3 0 . 1 6 0 6 . 4 4 ] ] > < / C u s t o m C o n t e n t > < / G e m i n i > 
</file>

<file path=customXml/item59.xml>��< ? x m l   v e r s i o n = " 1 . 0 "   e n c o d i n g = " U T F - 1 6 " ? > < G e m i n i   x m l n s = " h t t p : / / g e m i n i / p i v o t c u s t o m i z a t i o n / R e l a t i o n s h i p A u t o D e t e c t i o n E n a b l e d " > < C u s t o m C o n t e n t > < ! [ C D A T A [ T r u e ] ] > < / C u s t o m C o n t e n t > < / G e m i n i > 
</file>

<file path=customXml/item6.xml>��< ? x m l   v e r s i o n = " 1 . 0 "   e n c o d i n g = " U T F - 1 6 " ? > < G e m i n i   x m l n s = " h t t p : / / g e m i n i / p i v o t c u s t o m i z a t i o n / T a b l e X M L _ D i m O r d e r _ 0 9 0 3 f f 8 d - 9 9 1 e - 4 f c 9 - b d 2 b - 7 7 b c 7 8 1 c 9 5 7 9 " > < 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 9 4 < / i n t > < / v a l u e > < / i t e m > < i t e m > < k e y > < s t r i n g > O R D E R   N U M B E R < / s t r i n g > < / k e y > < v a l u e > < i n t > 1 3 5 < / i n t > < / v a l u e > < / i t e m > < i t e m > < k e y > < s t r i n g > S T A T U S < / s t r i n g > < / k e y > < v a l u e > < i n t > 8 0 < / i n t > < / v a l u e > < / i t e m > < i t e m > < k e y > < s t r i n g > D E A L   S I Z E < / s t r i n g > < / k e y > < v a l u e > < i n t > 9 5 < / i n t > < / v a l u e > < / i t e m > < / C o l u m n W i d t h s > < C o l u m n D i s p l a y I n d e x > < i t e m > < k e y > < s t r i n g > O R D E R   I D < / s t r i n g > < / k e y > < v a l u e > < i n t > 0 < / i n t > < / v a l u e > < / i t e m > < i t e m > < k e y > < s t r i n g > O R D E R   N U M B E R < / s t r i n g > < / k e y > < v a l u e > < i n t > 1 < / i n t > < / v a l u e > < / i t e m > < i t e m > < k e y > < s t r i n g > S T A T U S < / s t r i n g > < / k e y > < v a l u e > < i n t > 2 < / i n t > < / v a l u e > < / i t e m > < i t e m > < k e y > < s t r i n g > D E A L   S I Z E < / s t r i n g > < / k e y > < v a l u e > < i n t > 3 < / 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 2 0 2 5 - 1 0 - 0 3 T 0 0 : 2 4 : 5 3 . 6 4 3 9 0 0 9 - 0 7 : 0 0 < / L a s t P r o c e s s e d T i m e > < / D a t a M o d e l i n g S a n d b o x . S e r i a l i z e d S a n d b o x E r r o r C a c h e > ] ] > < / C u s t o m C o n t e n t > < / G e m i n i > 
</file>

<file path=customXml/item7.xml>��< ? x m l   v e r s i o n = " 1 . 0 "   e n c o d i n g = " U T F - 1 6 " ? > < G e m i n i   x m l n s = " h t t p : / / g e m i n i / p i v o t c u s t o m i z a t i o n / 1 f 6 d 3 5 a 4 - 8 3 5 0 - 4 d 2 5 - 9 9 9 c - 1 d 3 7 1 1 b 7 6 9 7 f " > < 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 Y o Y   S a l e s < / M e a s u r e N a m e > < D i s p l a y N a m e > Y o Y   S a l e s < / D i s p l a y N a m e > < V i s i b l e > F a l s e < / V i s i b l e > < / i t e m > < i t e m > < M e a s u r e N a m e > S a l e s   G r o w t h   % < / M e a s u r e N a m e > < D i s p l a y N a m e > S a l e s   G r o w t h   % < / D i s p l a y N a m e > < V i s i b l e > F a l s e < / V i s i b l e > < / i t e m > < / C a l c u l a t e d F i e l d s > < S A H o s t H a s h > 0 < / S A H o s t H a s h > < G e m i n i F i e l d L i s t V i s i b l e > T r u e < / G e m i n i F i e l d L i s t V i s i b l e > < / S e t t i n g s > ] ] > < / C u s t o m C o n t e n t > < / G e m i n i > 
</file>

<file path=customXml/item8.xml>��< ? x m l   v e r s i o n = " 1 . 0 "   e n c o d i n g = " U T F - 1 6 " ? > < G e m i n i   x m l n s = " h t t p : / / g e m i n i / p i v o t c u s t o m i z a t i o n / 8 0 2 9 b 1 1 e - e 6 d 5 - 4 3 f 6 - 8 2 1 7 - 6 8 7 9 0 a 2 4 e 3 e 5 " > < 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 Y o Y   S a l e s < / M e a s u r e N a m e > < D i s p l a y N a m e > Y o Y   S a l e s < / D i s p l a y N a m e > < V i s i b l e > F a l s e < / V i s i b l e > < / i t e m > < i t e m > < M e a s u r e N a m e > S a l e s   G r o w t h   % < / M e a s u r e N a m e > < D i s p l a y N a m e > S a l e s   G r o w t h   % < / D i s p l a y N a m e > < V i s i b l e > F a l s e < / V i s i b l e > < / i t e m > < / C a l c u l a t e d F i e l d s > < S A H o s t H a s h > 0 < / S A H o s t H a s h > < G e m i n i F i e l d L i s t V i s i b l e > T r u e < / G e m i n i F i e l d L i s t V i s i b l e > < / S e t t i n g s > ] ] > < / C u s t o m C o n t e n t > < / G e m i n i > 
</file>

<file path=customXml/item9.xml>��< ? x m l   v e r s i o n = " 1 . 0 "   e n c o d i n g = " U T F - 1 6 " ? > < G e m i n i   x m l n s = " h t t p : / / g e m i n i / p i v o t c u s t o m i z a t i o n / c 7 a e 9 e b 5 - 4 4 8 4 - 4 5 b a - a 9 9 e - 5 a b 9 b e f 1 5 1 5 b " > < C u s t o m C o n t e n t > < ! [ C D A T A [ < ? x m l   v e r s i o n = " 1 . 0 "   e n c o d i n g = " u t f - 1 6 " ? > < S e t t i n g s > < C a l c u l a t e d F i e l d s > < i t e m > < M e a s u r e N a m e > T o t a l   Q u a n t i t y < / M e a s u r e N a m e > < D i s p l a y N a m e > T o t a l   Q u a n t i t y < / D i s p l a y N a m e > < V i s i b l e > F a l s e < / V i s i b l e > < / i t e m > < i t e m > < M e a s u r e N a m e > A v e r a g e   O r d e r   V a l u e < / M e a s u r e N a m e > < D i s p l a y N a m e > A v e r a g e   O r d e r   V a l u e < / D i s p l a y N a m e > < V i s i b l e > F a l s e < / V i s i b l e > < / i t e m > < i t e m > < M e a s u r e N a m e > P r o f i t < / M e a s u r e N a m e > < D i s p l a y N a m e > P r o f i t < / D i s p l a y N a m e > < V i s i b l e > F a l s e < / V i s i b l e > < / i t e m > < i t e m > < M e a s u r e N a m e > P r o f i t   M a r g i n   % < / M e a s u r e N a m e > < D i s p l a y N a m e > P r o f i t   M a r g i n   % < / D i s p l a y N a m e > < V i s i b l e > F a l s e < / V i s i b l e > < / i t e m > < i t e m > < M e a s u r e N a m e > S a l e s   Y T D < / M e a s u r e N a m e > < D i s p l a y N a m e > S a l e s   Y T D < / D i s p l a y N a m e > < V i s i b l e > F a l s e < / V i s i b l e > < / i t e m > < i t e m > < M e a s u r e N a m e > S a l e s   P r e v i o u s   y e a r < / M e a s u r e N a m e > < D i s p l a y N a m e > S a l e s   P r e v i o u s   y e a r < / D i s p l a y N a m e > < V i s i b l e > F a l s e < / V i s i b l e > < / i t e m > < i t e m > < M e a s u r e N a m e > S a l e s   Y o Y   % < / M e a s u r e N a m e > < D i s p l a y N a m e > S a l e s   Y o Y   % < / D i s p l a y N a m e > < V i s i b l e > F a l s e < / V i s i b l e > < / i t e m > < i t e m > < M e a s u r e N a m e > D i s t i n c t   C u s t o m e r s < / M e a s u r e N a m e > < D i s p l a y N a m e > D i s t i n c t   C u s t o m e r s < / D i s p l a y N a m e > < V i s i b l e > F a l s e < / V i s i b l e > < / i t e m > < i t e m > < M e a s u r e N a m e > S a l e s   p e r   C u s t o m e r < / M e a s u r e N a m e > < D i s p l a y N a m e > S a l e s   p e r   C u s t o m e r < / D i s p l a y N a m e > < V i s i b l e > F a l s e < / V i s i b l e > < / i t e m > < i t e m > < M e a s u r e N a m e > D i s t i n c t   P r o d u c t < / M e a s u r e N a m e > < D i s p l a y N a m e > D i s t i n c t   P r o d u c t < / D i s p l a y N a m e > < V i s i b l e > F a l s e < / V i s i b l e > < / i t e m > < i t e m > < M e a s u r e N a m e > T o p   P r o d u c t   S a l e s < / M e a s u r e N a m e > < D i s p l a y N a m e > T o p   P r o d u c t   S a l e s < / 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Props1.xml><?xml version="1.0" encoding="utf-8"?>
<ds:datastoreItem xmlns:ds="http://schemas.openxmlformats.org/officeDocument/2006/customXml" ds:itemID="{69B16A93-52EE-487D-A221-24292E6216D5}">
  <ds:schemaRefs/>
</ds:datastoreItem>
</file>

<file path=customXml/itemProps10.xml><?xml version="1.0" encoding="utf-8"?>
<ds:datastoreItem xmlns:ds="http://schemas.openxmlformats.org/officeDocument/2006/customXml" ds:itemID="{258EAB6C-BF2F-44BF-BD7A-7051A82B36E4}">
  <ds:schemaRefs/>
</ds:datastoreItem>
</file>

<file path=customXml/itemProps11.xml><?xml version="1.0" encoding="utf-8"?>
<ds:datastoreItem xmlns:ds="http://schemas.openxmlformats.org/officeDocument/2006/customXml" ds:itemID="{AE5A01D4-1DDB-457C-8C62-374D079F6FAD}">
  <ds:schemaRefs/>
</ds:datastoreItem>
</file>

<file path=customXml/itemProps12.xml><?xml version="1.0" encoding="utf-8"?>
<ds:datastoreItem xmlns:ds="http://schemas.openxmlformats.org/officeDocument/2006/customXml" ds:itemID="{0A93941A-4ED5-4FA2-86FD-F37A9C1E4FD5}">
  <ds:schemaRefs/>
</ds:datastoreItem>
</file>

<file path=customXml/itemProps13.xml><?xml version="1.0" encoding="utf-8"?>
<ds:datastoreItem xmlns:ds="http://schemas.openxmlformats.org/officeDocument/2006/customXml" ds:itemID="{7D227E05-8DC6-40C7-B524-8739A775340C}">
  <ds:schemaRefs/>
</ds:datastoreItem>
</file>

<file path=customXml/itemProps14.xml><?xml version="1.0" encoding="utf-8"?>
<ds:datastoreItem xmlns:ds="http://schemas.openxmlformats.org/officeDocument/2006/customXml" ds:itemID="{62332CD6-C5CE-46E1-A669-E1F13E27C7B8}">
  <ds:schemaRefs/>
</ds:datastoreItem>
</file>

<file path=customXml/itemProps15.xml><?xml version="1.0" encoding="utf-8"?>
<ds:datastoreItem xmlns:ds="http://schemas.openxmlformats.org/officeDocument/2006/customXml" ds:itemID="{5773C335-8C91-4511-A6B2-C72652A7792D}">
  <ds:schemaRefs/>
</ds:datastoreItem>
</file>

<file path=customXml/itemProps16.xml><?xml version="1.0" encoding="utf-8"?>
<ds:datastoreItem xmlns:ds="http://schemas.openxmlformats.org/officeDocument/2006/customXml" ds:itemID="{4184BC52-025E-449E-92A1-B6CC4B279A88}">
  <ds:schemaRefs/>
</ds:datastoreItem>
</file>

<file path=customXml/itemProps17.xml><?xml version="1.0" encoding="utf-8"?>
<ds:datastoreItem xmlns:ds="http://schemas.openxmlformats.org/officeDocument/2006/customXml" ds:itemID="{2A4F5361-EB84-4C82-95F8-009C2C97C580}">
  <ds:schemaRefs/>
</ds:datastoreItem>
</file>

<file path=customXml/itemProps18.xml><?xml version="1.0" encoding="utf-8"?>
<ds:datastoreItem xmlns:ds="http://schemas.openxmlformats.org/officeDocument/2006/customXml" ds:itemID="{8CCB0A80-9AB9-4348-AFE5-4CD21F5EB6EF}">
  <ds:schemaRefs/>
</ds:datastoreItem>
</file>

<file path=customXml/itemProps19.xml><?xml version="1.0" encoding="utf-8"?>
<ds:datastoreItem xmlns:ds="http://schemas.openxmlformats.org/officeDocument/2006/customXml" ds:itemID="{009E3F7A-7F2E-44C1-B918-7E926A656A5D}">
  <ds:schemaRefs/>
</ds:datastoreItem>
</file>

<file path=customXml/itemProps2.xml><?xml version="1.0" encoding="utf-8"?>
<ds:datastoreItem xmlns:ds="http://schemas.openxmlformats.org/officeDocument/2006/customXml" ds:itemID="{C89B8A89-E58E-4515-9CAE-DCA1F5F53D35}">
  <ds:schemaRefs/>
</ds:datastoreItem>
</file>

<file path=customXml/itemProps20.xml><?xml version="1.0" encoding="utf-8"?>
<ds:datastoreItem xmlns:ds="http://schemas.openxmlformats.org/officeDocument/2006/customXml" ds:itemID="{28F4B6D3-13DD-4B7B-BC31-595055E9D610}">
  <ds:schemaRefs/>
</ds:datastoreItem>
</file>

<file path=customXml/itemProps21.xml><?xml version="1.0" encoding="utf-8"?>
<ds:datastoreItem xmlns:ds="http://schemas.openxmlformats.org/officeDocument/2006/customXml" ds:itemID="{4A594693-C851-4D8B-9F70-5639238BCE75}">
  <ds:schemaRefs/>
</ds:datastoreItem>
</file>

<file path=customXml/itemProps22.xml><?xml version="1.0" encoding="utf-8"?>
<ds:datastoreItem xmlns:ds="http://schemas.openxmlformats.org/officeDocument/2006/customXml" ds:itemID="{FDAD0CC4-45B3-404F-ACDC-6E47259CD38B}">
  <ds:schemaRefs/>
</ds:datastoreItem>
</file>

<file path=customXml/itemProps23.xml><?xml version="1.0" encoding="utf-8"?>
<ds:datastoreItem xmlns:ds="http://schemas.openxmlformats.org/officeDocument/2006/customXml" ds:itemID="{4C8999F3-64D0-4033-8913-2E11E58E3EFC}">
  <ds:schemaRefs/>
</ds:datastoreItem>
</file>

<file path=customXml/itemProps24.xml><?xml version="1.0" encoding="utf-8"?>
<ds:datastoreItem xmlns:ds="http://schemas.openxmlformats.org/officeDocument/2006/customXml" ds:itemID="{AF8AEE75-4BE9-4D81-9940-80C23AA76237}">
  <ds:schemaRefs/>
</ds:datastoreItem>
</file>

<file path=customXml/itemProps25.xml><?xml version="1.0" encoding="utf-8"?>
<ds:datastoreItem xmlns:ds="http://schemas.openxmlformats.org/officeDocument/2006/customXml" ds:itemID="{E03A97D8-58F1-4BD5-A019-E275DDE72040}">
  <ds:schemaRefs/>
</ds:datastoreItem>
</file>

<file path=customXml/itemProps26.xml><?xml version="1.0" encoding="utf-8"?>
<ds:datastoreItem xmlns:ds="http://schemas.openxmlformats.org/officeDocument/2006/customXml" ds:itemID="{30E7ACA6-1691-4DBF-A566-DC16E029C705}">
  <ds:schemaRefs/>
</ds:datastoreItem>
</file>

<file path=customXml/itemProps27.xml><?xml version="1.0" encoding="utf-8"?>
<ds:datastoreItem xmlns:ds="http://schemas.openxmlformats.org/officeDocument/2006/customXml" ds:itemID="{BD7CBE4F-E4FB-45BC-85E7-997EA9744B3F}">
  <ds:schemaRefs/>
</ds:datastoreItem>
</file>

<file path=customXml/itemProps28.xml><?xml version="1.0" encoding="utf-8"?>
<ds:datastoreItem xmlns:ds="http://schemas.openxmlformats.org/officeDocument/2006/customXml" ds:itemID="{979DD347-4B9E-432D-BE95-62B6722CD30E}">
  <ds:schemaRefs/>
</ds:datastoreItem>
</file>

<file path=customXml/itemProps29.xml><?xml version="1.0" encoding="utf-8"?>
<ds:datastoreItem xmlns:ds="http://schemas.openxmlformats.org/officeDocument/2006/customXml" ds:itemID="{5060770E-8569-4343-AEFD-0E76D3251007}">
  <ds:schemaRefs/>
</ds:datastoreItem>
</file>

<file path=customXml/itemProps3.xml><?xml version="1.0" encoding="utf-8"?>
<ds:datastoreItem xmlns:ds="http://schemas.openxmlformats.org/officeDocument/2006/customXml" ds:itemID="{796CA9EB-5E79-41C8-94ED-4BB7B8E3033F}">
  <ds:schemaRefs/>
</ds:datastoreItem>
</file>

<file path=customXml/itemProps30.xml><?xml version="1.0" encoding="utf-8"?>
<ds:datastoreItem xmlns:ds="http://schemas.openxmlformats.org/officeDocument/2006/customXml" ds:itemID="{149680B0-4451-4B16-BB4B-FF666B7745E3}">
  <ds:schemaRefs/>
</ds:datastoreItem>
</file>

<file path=customXml/itemProps31.xml><?xml version="1.0" encoding="utf-8"?>
<ds:datastoreItem xmlns:ds="http://schemas.openxmlformats.org/officeDocument/2006/customXml" ds:itemID="{505C131F-DEE0-47EB-A440-52E3FA86B65E}">
  <ds:schemaRefs/>
</ds:datastoreItem>
</file>

<file path=customXml/itemProps32.xml><?xml version="1.0" encoding="utf-8"?>
<ds:datastoreItem xmlns:ds="http://schemas.openxmlformats.org/officeDocument/2006/customXml" ds:itemID="{0A645EC3-9570-432B-AA62-2E5F94725984}">
  <ds:schemaRefs>
    <ds:schemaRef ds:uri="http://schemas.microsoft.com/DataMashup"/>
  </ds:schemaRefs>
</ds:datastoreItem>
</file>

<file path=customXml/itemProps33.xml><?xml version="1.0" encoding="utf-8"?>
<ds:datastoreItem xmlns:ds="http://schemas.openxmlformats.org/officeDocument/2006/customXml" ds:itemID="{E3AF9DC6-6542-4F1B-AC14-5A9F7158852A}">
  <ds:schemaRefs/>
</ds:datastoreItem>
</file>

<file path=customXml/itemProps34.xml><?xml version="1.0" encoding="utf-8"?>
<ds:datastoreItem xmlns:ds="http://schemas.openxmlformats.org/officeDocument/2006/customXml" ds:itemID="{2503502B-36C2-46D6-AD26-D50558F1B66D}">
  <ds:schemaRefs/>
</ds:datastoreItem>
</file>

<file path=customXml/itemProps35.xml><?xml version="1.0" encoding="utf-8"?>
<ds:datastoreItem xmlns:ds="http://schemas.openxmlformats.org/officeDocument/2006/customXml" ds:itemID="{37DF6F11-7E31-4E8A-9242-1725F58759BB}">
  <ds:schemaRefs/>
</ds:datastoreItem>
</file>

<file path=customXml/itemProps36.xml><?xml version="1.0" encoding="utf-8"?>
<ds:datastoreItem xmlns:ds="http://schemas.openxmlformats.org/officeDocument/2006/customXml" ds:itemID="{F107B6EB-D406-4B06-B730-F008FB1423B8}">
  <ds:schemaRefs/>
</ds:datastoreItem>
</file>

<file path=customXml/itemProps37.xml><?xml version="1.0" encoding="utf-8"?>
<ds:datastoreItem xmlns:ds="http://schemas.openxmlformats.org/officeDocument/2006/customXml" ds:itemID="{02980BCE-CFDC-4DE3-8235-A2EC343A69DF}">
  <ds:schemaRefs/>
</ds:datastoreItem>
</file>

<file path=customXml/itemProps38.xml><?xml version="1.0" encoding="utf-8"?>
<ds:datastoreItem xmlns:ds="http://schemas.openxmlformats.org/officeDocument/2006/customXml" ds:itemID="{A543F909-EF38-4044-9337-55B21C44DAB8}">
  <ds:schemaRefs/>
</ds:datastoreItem>
</file>

<file path=customXml/itemProps39.xml><?xml version="1.0" encoding="utf-8"?>
<ds:datastoreItem xmlns:ds="http://schemas.openxmlformats.org/officeDocument/2006/customXml" ds:itemID="{A53723CB-755F-4F27-9277-1291941D7B80}">
  <ds:schemaRefs/>
</ds:datastoreItem>
</file>

<file path=customXml/itemProps4.xml><?xml version="1.0" encoding="utf-8"?>
<ds:datastoreItem xmlns:ds="http://schemas.openxmlformats.org/officeDocument/2006/customXml" ds:itemID="{0D6137B7-4626-4B00-AAF0-792AA1F439E6}">
  <ds:schemaRefs/>
</ds:datastoreItem>
</file>

<file path=customXml/itemProps40.xml><?xml version="1.0" encoding="utf-8"?>
<ds:datastoreItem xmlns:ds="http://schemas.openxmlformats.org/officeDocument/2006/customXml" ds:itemID="{DD5590ED-A133-46BE-B91F-4A43137539A0}">
  <ds:schemaRefs/>
</ds:datastoreItem>
</file>

<file path=customXml/itemProps41.xml><?xml version="1.0" encoding="utf-8"?>
<ds:datastoreItem xmlns:ds="http://schemas.openxmlformats.org/officeDocument/2006/customXml" ds:itemID="{89B4B7C8-6472-4A72-AA2C-15F3E5F924CC}">
  <ds:schemaRefs/>
</ds:datastoreItem>
</file>

<file path=customXml/itemProps42.xml><?xml version="1.0" encoding="utf-8"?>
<ds:datastoreItem xmlns:ds="http://schemas.openxmlformats.org/officeDocument/2006/customXml" ds:itemID="{2D29FAD3-6793-4BA4-88F4-E5A84DB60426}">
  <ds:schemaRefs/>
</ds:datastoreItem>
</file>

<file path=customXml/itemProps43.xml><?xml version="1.0" encoding="utf-8"?>
<ds:datastoreItem xmlns:ds="http://schemas.openxmlformats.org/officeDocument/2006/customXml" ds:itemID="{159A8987-F720-43FA-9148-D500002A52EA}">
  <ds:schemaRefs/>
</ds:datastoreItem>
</file>

<file path=customXml/itemProps44.xml><?xml version="1.0" encoding="utf-8"?>
<ds:datastoreItem xmlns:ds="http://schemas.openxmlformats.org/officeDocument/2006/customXml" ds:itemID="{BBEE9AA4-68C3-443B-A6FC-8405EABF5B9B}">
  <ds:schemaRefs/>
</ds:datastoreItem>
</file>

<file path=customXml/itemProps45.xml><?xml version="1.0" encoding="utf-8"?>
<ds:datastoreItem xmlns:ds="http://schemas.openxmlformats.org/officeDocument/2006/customXml" ds:itemID="{F2E7D899-B811-4C90-AD3F-74DE205D0BCE}">
  <ds:schemaRefs/>
</ds:datastoreItem>
</file>

<file path=customXml/itemProps46.xml><?xml version="1.0" encoding="utf-8"?>
<ds:datastoreItem xmlns:ds="http://schemas.openxmlformats.org/officeDocument/2006/customXml" ds:itemID="{D003412C-9D57-489F-AE4B-096F8F0B93D8}">
  <ds:schemaRefs/>
</ds:datastoreItem>
</file>

<file path=customXml/itemProps47.xml><?xml version="1.0" encoding="utf-8"?>
<ds:datastoreItem xmlns:ds="http://schemas.openxmlformats.org/officeDocument/2006/customXml" ds:itemID="{96CF942C-9161-4DB6-8051-1DDAC7576DD4}">
  <ds:schemaRefs/>
</ds:datastoreItem>
</file>

<file path=customXml/itemProps48.xml><?xml version="1.0" encoding="utf-8"?>
<ds:datastoreItem xmlns:ds="http://schemas.openxmlformats.org/officeDocument/2006/customXml" ds:itemID="{B12C7FCA-6468-46BD-81D0-E319604CD592}">
  <ds:schemaRefs/>
</ds:datastoreItem>
</file>

<file path=customXml/itemProps49.xml><?xml version="1.0" encoding="utf-8"?>
<ds:datastoreItem xmlns:ds="http://schemas.openxmlformats.org/officeDocument/2006/customXml" ds:itemID="{50533FB3-5F2C-466F-AF27-FAE14CE5E6B4}">
  <ds:schemaRefs/>
</ds:datastoreItem>
</file>

<file path=customXml/itemProps5.xml><?xml version="1.0" encoding="utf-8"?>
<ds:datastoreItem xmlns:ds="http://schemas.openxmlformats.org/officeDocument/2006/customXml" ds:itemID="{C7EAD43A-F134-4413-A877-8DA5C50145B6}">
  <ds:schemaRefs/>
</ds:datastoreItem>
</file>

<file path=customXml/itemProps50.xml><?xml version="1.0" encoding="utf-8"?>
<ds:datastoreItem xmlns:ds="http://schemas.openxmlformats.org/officeDocument/2006/customXml" ds:itemID="{6759FC16-C8EE-487A-89BA-C0583D9B75F9}">
  <ds:schemaRefs/>
</ds:datastoreItem>
</file>

<file path=customXml/itemProps51.xml><?xml version="1.0" encoding="utf-8"?>
<ds:datastoreItem xmlns:ds="http://schemas.openxmlformats.org/officeDocument/2006/customXml" ds:itemID="{BBB5EA33-F302-4FCD-9AEB-3373B9CD3F0C}">
  <ds:schemaRefs/>
</ds:datastoreItem>
</file>

<file path=customXml/itemProps52.xml><?xml version="1.0" encoding="utf-8"?>
<ds:datastoreItem xmlns:ds="http://schemas.openxmlformats.org/officeDocument/2006/customXml" ds:itemID="{1D32EB75-EF02-4CBB-A12C-7E61B3040B98}">
  <ds:schemaRefs/>
</ds:datastoreItem>
</file>

<file path=customXml/itemProps53.xml><?xml version="1.0" encoding="utf-8"?>
<ds:datastoreItem xmlns:ds="http://schemas.openxmlformats.org/officeDocument/2006/customXml" ds:itemID="{9E8F9720-920F-49AB-A96D-BD2D7BBDB560}">
  <ds:schemaRefs/>
</ds:datastoreItem>
</file>

<file path=customXml/itemProps54.xml><?xml version="1.0" encoding="utf-8"?>
<ds:datastoreItem xmlns:ds="http://schemas.openxmlformats.org/officeDocument/2006/customXml" ds:itemID="{A93FF0BA-4204-4CF5-89F6-F1C244BD1AE8}">
  <ds:schemaRefs/>
</ds:datastoreItem>
</file>

<file path=customXml/itemProps55.xml><?xml version="1.0" encoding="utf-8"?>
<ds:datastoreItem xmlns:ds="http://schemas.openxmlformats.org/officeDocument/2006/customXml" ds:itemID="{5045B425-CB5A-49CE-A81C-0AD76DF7F1A1}">
  <ds:schemaRefs/>
</ds:datastoreItem>
</file>

<file path=customXml/itemProps56.xml><?xml version="1.0" encoding="utf-8"?>
<ds:datastoreItem xmlns:ds="http://schemas.openxmlformats.org/officeDocument/2006/customXml" ds:itemID="{876C49AC-9D89-4CFE-90E9-827E673167C1}">
  <ds:schemaRefs/>
</ds:datastoreItem>
</file>

<file path=customXml/itemProps57.xml><?xml version="1.0" encoding="utf-8"?>
<ds:datastoreItem xmlns:ds="http://schemas.openxmlformats.org/officeDocument/2006/customXml" ds:itemID="{30F01143-1623-46CE-BF62-A18B77518C41}">
  <ds:schemaRefs/>
</ds:datastoreItem>
</file>

<file path=customXml/itemProps58.xml><?xml version="1.0" encoding="utf-8"?>
<ds:datastoreItem xmlns:ds="http://schemas.openxmlformats.org/officeDocument/2006/customXml" ds:itemID="{BD8CCC0B-3264-4A34-86E2-4DBC04568DEA}">
  <ds:schemaRefs/>
</ds:datastoreItem>
</file>

<file path=customXml/itemProps59.xml><?xml version="1.0" encoding="utf-8"?>
<ds:datastoreItem xmlns:ds="http://schemas.openxmlformats.org/officeDocument/2006/customXml" ds:itemID="{3E0BC188-FE5A-4718-84A2-9ADE6ADD5A91}">
  <ds:schemaRefs/>
</ds:datastoreItem>
</file>

<file path=customXml/itemProps6.xml><?xml version="1.0" encoding="utf-8"?>
<ds:datastoreItem xmlns:ds="http://schemas.openxmlformats.org/officeDocument/2006/customXml" ds:itemID="{174F69D1-ED8D-4138-9D6E-35D0D57C8ECB}">
  <ds:schemaRefs/>
</ds:datastoreItem>
</file>

<file path=customXml/itemProps60.xml><?xml version="1.0" encoding="utf-8"?>
<ds:datastoreItem xmlns:ds="http://schemas.openxmlformats.org/officeDocument/2006/customXml" ds:itemID="{C5B9C75A-4677-4D7D-9A64-2338B581AD72}">
  <ds:schemaRefs/>
</ds:datastoreItem>
</file>

<file path=customXml/itemProps7.xml><?xml version="1.0" encoding="utf-8"?>
<ds:datastoreItem xmlns:ds="http://schemas.openxmlformats.org/officeDocument/2006/customXml" ds:itemID="{9F813FB7-AF8B-494A-853B-9BF640DD295D}">
  <ds:schemaRefs/>
</ds:datastoreItem>
</file>

<file path=customXml/itemProps8.xml><?xml version="1.0" encoding="utf-8"?>
<ds:datastoreItem xmlns:ds="http://schemas.openxmlformats.org/officeDocument/2006/customXml" ds:itemID="{E8D3BC0E-DFC4-4306-B10D-20C7DD27E99D}">
  <ds:schemaRefs/>
</ds:datastoreItem>
</file>

<file path=customXml/itemProps9.xml><?xml version="1.0" encoding="utf-8"?>
<ds:datastoreItem xmlns:ds="http://schemas.openxmlformats.org/officeDocument/2006/customXml" ds:itemID="{A4BD6C7B-EC66-4718-A81B-B8D48060CDB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FactSales</vt:lpstr>
      <vt:lpstr>Pivot Tables</vt:lpstr>
      <vt:lpstr>Pivot Charts</vt:lpstr>
      <vt:lpstr>Product Insights</vt:lpstr>
      <vt:lpstr>Time based Analysis</vt:lpstr>
      <vt:lpstr>Sales and Quantity Visuals</vt:lpstr>
      <vt:lpstr>Profit Measures Analysis</vt:lpstr>
      <vt:lpstr>Customer Insights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Cynthia Chiamaka</dc:creator>
  <cp:lastModifiedBy>Cynthia Chiamaka</cp:lastModifiedBy>
  <dcterms:created xsi:type="dcterms:W3CDTF">2025-09-26T23:33:16Z</dcterms:created>
  <dcterms:modified xsi:type="dcterms:W3CDTF">2025-10-03T07:25:06Z</dcterms:modified>
</cp:coreProperties>
</file>